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pivotTables/pivotTable1.xml" ContentType="application/vnd.openxmlformats-officedocument.spreadsheetml.pivotTable+xml"/>
  <Override PartName="/xl/comments3.xml" ContentType="application/vnd.openxmlformats-officedocument.spreadsheetml.comments+xml"/>
  <Override PartName="/xl/comments4.xml" ContentType="application/vnd.openxmlformats-officedocument.spreadsheetml.comments+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08" yWindow="-48" windowWidth="23256" windowHeight="12516" activeTab="1"/>
  </bookViews>
  <sheets>
    <sheet name="Annual Summary" sheetId="6" r:id="rId1"/>
    <sheet name="Monthly Analysis" sheetId="1" r:id="rId2"/>
    <sheet name="VT Peak Pivot" sheetId="9" r:id="rId3"/>
    <sheet name="Hourly Generator and LMP Data" sheetId="2" r:id="rId4"/>
    <sheet name="Monthly Peak Data " sheetId="5" r:id="rId5"/>
    <sheet name="Monthly LMP and MWh Pivot" sheetId="4" r:id="rId6"/>
    <sheet name="Generation Hours Analysis" sheetId="7" r:id="rId7"/>
    <sheet name="ISO Peak Pivot" sheetId="8" r:id="rId8"/>
  </sheets>
  <calcPr calcId="152511"/>
  <pivotCaches>
    <pivotCache cacheId="0" r:id="rId9"/>
    <pivotCache cacheId="1" r:id="rId10"/>
    <pivotCache cacheId="2" r:id="rId11"/>
    <pivotCache cacheId="3" r:id="rId12"/>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3" i="5" l="1"/>
  <c r="H15" i="6" l="1"/>
  <c r="H16" i="6" s="1"/>
  <c r="H17" i="6" s="1"/>
  <c r="H18" i="6" s="1"/>
  <c r="H19" i="6" s="1"/>
  <c r="H20" i="6" s="1"/>
  <c r="H21" i="6" s="1"/>
  <c r="H22" i="6" s="1"/>
  <c r="H23" i="6" s="1"/>
  <c r="H24" i="6" s="1"/>
  <c r="H25" i="6" s="1"/>
  <c r="H26" i="6" s="1"/>
  <c r="H27" i="6" s="1"/>
  <c r="H28" i="6" s="1"/>
  <c r="H29" i="6" s="1"/>
  <c r="P11" i="5"/>
  <c r="P7" i="5"/>
  <c r="P5" i="5"/>
  <c r="P8" i="5"/>
  <c r="P14" i="5"/>
  <c r="P10" i="5"/>
  <c r="P6" i="5"/>
  <c r="P12" i="5"/>
  <c r="P4" i="5"/>
  <c r="P13" i="5"/>
  <c r="P9" i="5"/>
  <c r="H30" i="6" l="1"/>
  <c r="C19" i="5" l="1"/>
  <c r="C20" i="5"/>
  <c r="C21" i="5" s="1"/>
  <c r="C22" i="5" s="1"/>
  <c r="C23" i="5" s="1"/>
  <c r="C24" i="5" s="1"/>
  <c r="C25" i="5" s="1"/>
  <c r="C26" i="5" s="1"/>
  <c r="C27" i="5" s="1"/>
  <c r="C28" i="5" s="1"/>
  <c r="C29" i="5" s="1"/>
  <c r="M40" i="5"/>
  <c r="A20" i="1" l="1"/>
  <c r="A9" i="1"/>
  <c r="A10" i="1" s="1"/>
  <c r="A11" i="1" s="1"/>
  <c r="A12" i="1" s="1"/>
  <c r="A13" i="1" s="1"/>
  <c r="A14" i="1" s="1"/>
  <c r="A15" i="1" s="1"/>
  <c r="A16" i="1" s="1"/>
  <c r="A17" i="1" s="1"/>
  <c r="A18" i="1" s="1"/>
  <c r="A19" i="1" s="1"/>
  <c r="W9" i="1"/>
  <c r="U29" i="1" l="1"/>
  <c r="U41" i="1" s="1"/>
  <c r="U53" i="1" s="1"/>
  <c r="U65" i="1" s="1"/>
  <c r="U77" i="1" s="1"/>
  <c r="U89" i="1" s="1"/>
  <c r="U101" i="1" s="1"/>
  <c r="U113" i="1" s="1"/>
  <c r="U125" i="1" s="1"/>
  <c r="U137" i="1" s="1"/>
  <c r="U149" i="1" s="1"/>
  <c r="U161" i="1" s="1"/>
  <c r="U173" i="1" s="1"/>
  <c r="U185" i="1" s="1"/>
  <c r="U197" i="1" s="1"/>
  <c r="U209" i="1" s="1"/>
  <c r="U221" i="1" s="1"/>
  <c r="U233" i="1" s="1"/>
  <c r="U245" i="1" s="1"/>
  <c r="U257" i="1" s="1"/>
  <c r="U269" i="1" s="1"/>
  <c r="U30" i="1"/>
  <c r="U42" i="1" s="1"/>
  <c r="U54" i="1" s="1"/>
  <c r="U66" i="1" s="1"/>
  <c r="U78" i="1" s="1"/>
  <c r="U90" i="1" s="1"/>
  <c r="U102" i="1" s="1"/>
  <c r="U114" i="1" s="1"/>
  <c r="U126" i="1" s="1"/>
  <c r="U138" i="1" s="1"/>
  <c r="U150" i="1" s="1"/>
  <c r="U162" i="1" s="1"/>
  <c r="U174" i="1" s="1"/>
  <c r="U186" i="1" s="1"/>
  <c r="U198" i="1" s="1"/>
  <c r="U210" i="1" s="1"/>
  <c r="U222" i="1" s="1"/>
  <c r="U234" i="1" s="1"/>
  <c r="U246" i="1" s="1"/>
  <c r="U258" i="1" s="1"/>
  <c r="U270" i="1" s="1"/>
  <c r="U31" i="1"/>
  <c r="U43" i="1" s="1"/>
  <c r="U55" i="1" s="1"/>
  <c r="U67" i="1" s="1"/>
  <c r="U79" i="1" s="1"/>
  <c r="U91" i="1" s="1"/>
  <c r="U103" i="1" s="1"/>
  <c r="U115" i="1" s="1"/>
  <c r="U127" i="1" s="1"/>
  <c r="U139" i="1" s="1"/>
  <c r="U151" i="1" s="1"/>
  <c r="U163" i="1" s="1"/>
  <c r="U175" i="1" s="1"/>
  <c r="U187" i="1" s="1"/>
  <c r="U199" i="1" s="1"/>
  <c r="U211" i="1" s="1"/>
  <c r="U223" i="1" s="1"/>
  <c r="U235" i="1" s="1"/>
  <c r="U247" i="1" s="1"/>
  <c r="U259" i="1" s="1"/>
  <c r="U32" i="1"/>
  <c r="U44" i="1" s="1"/>
  <c r="U56" i="1" s="1"/>
  <c r="U68" i="1" s="1"/>
  <c r="U80" i="1" s="1"/>
  <c r="U92" i="1" s="1"/>
  <c r="U104" i="1" s="1"/>
  <c r="U116" i="1" s="1"/>
  <c r="U128" i="1" s="1"/>
  <c r="U140" i="1" s="1"/>
  <c r="U152" i="1" s="1"/>
  <c r="U164" i="1" s="1"/>
  <c r="U176" i="1" s="1"/>
  <c r="U188" i="1" s="1"/>
  <c r="U200" i="1" s="1"/>
  <c r="U212" i="1" s="1"/>
  <c r="U224" i="1" s="1"/>
  <c r="U236" i="1" s="1"/>
  <c r="U248" i="1" s="1"/>
  <c r="U260" i="1" s="1"/>
  <c r="U33" i="1"/>
  <c r="U45" i="1" s="1"/>
  <c r="U57" i="1" s="1"/>
  <c r="U69" i="1" s="1"/>
  <c r="U81" i="1" s="1"/>
  <c r="U93" i="1" s="1"/>
  <c r="U105" i="1" s="1"/>
  <c r="U117" i="1" s="1"/>
  <c r="U129" i="1" s="1"/>
  <c r="U141" i="1" s="1"/>
  <c r="U153" i="1" s="1"/>
  <c r="U165" i="1" s="1"/>
  <c r="U177" i="1" s="1"/>
  <c r="U189" i="1" s="1"/>
  <c r="U201" i="1" s="1"/>
  <c r="U213" i="1" s="1"/>
  <c r="U225" i="1" s="1"/>
  <c r="U237" i="1" s="1"/>
  <c r="U249" i="1" s="1"/>
  <c r="U261" i="1" s="1"/>
  <c r="U34" i="1"/>
  <c r="U46" i="1" s="1"/>
  <c r="U58" i="1" s="1"/>
  <c r="U70" i="1" s="1"/>
  <c r="U82" i="1" s="1"/>
  <c r="U94" i="1" s="1"/>
  <c r="U106" i="1" s="1"/>
  <c r="U118" i="1" s="1"/>
  <c r="U130" i="1" s="1"/>
  <c r="U142" i="1" s="1"/>
  <c r="U154" i="1" s="1"/>
  <c r="U166" i="1" s="1"/>
  <c r="U178" i="1" s="1"/>
  <c r="U190" i="1" s="1"/>
  <c r="U202" i="1" s="1"/>
  <c r="U214" i="1" s="1"/>
  <c r="U226" i="1" s="1"/>
  <c r="U238" i="1" s="1"/>
  <c r="U250" i="1" s="1"/>
  <c r="U262" i="1" s="1"/>
  <c r="U35" i="1"/>
  <c r="U47" i="1" s="1"/>
  <c r="U59" i="1" s="1"/>
  <c r="U71" i="1" s="1"/>
  <c r="U83" i="1" s="1"/>
  <c r="U95" i="1" s="1"/>
  <c r="U107" i="1" s="1"/>
  <c r="U119" i="1" s="1"/>
  <c r="U131" i="1" s="1"/>
  <c r="U143" i="1" s="1"/>
  <c r="U155" i="1" s="1"/>
  <c r="U167" i="1" s="1"/>
  <c r="U179" i="1" s="1"/>
  <c r="U191" i="1" s="1"/>
  <c r="U203" i="1" s="1"/>
  <c r="U215" i="1" s="1"/>
  <c r="U227" i="1" s="1"/>
  <c r="U239" i="1" s="1"/>
  <c r="U251" i="1" s="1"/>
  <c r="U263" i="1" s="1"/>
  <c r="U36" i="1"/>
  <c r="U48" i="1" s="1"/>
  <c r="U60" i="1" s="1"/>
  <c r="U72" i="1" s="1"/>
  <c r="U84" i="1" s="1"/>
  <c r="U96" i="1" s="1"/>
  <c r="U108" i="1" s="1"/>
  <c r="U120" i="1" s="1"/>
  <c r="U132" i="1" s="1"/>
  <c r="U144" i="1" s="1"/>
  <c r="U156" i="1" s="1"/>
  <c r="U168" i="1" s="1"/>
  <c r="U180" i="1" s="1"/>
  <c r="U192" i="1" s="1"/>
  <c r="U204" i="1" s="1"/>
  <c r="U216" i="1" s="1"/>
  <c r="U228" i="1" s="1"/>
  <c r="U240" i="1" s="1"/>
  <c r="U252" i="1" s="1"/>
  <c r="U264" i="1" s="1"/>
  <c r="U37" i="1"/>
  <c r="U49" i="1" s="1"/>
  <c r="U61" i="1" s="1"/>
  <c r="U73" i="1" s="1"/>
  <c r="U85" i="1" s="1"/>
  <c r="U97" i="1" s="1"/>
  <c r="U109" i="1" s="1"/>
  <c r="U121" i="1" s="1"/>
  <c r="U133" i="1" s="1"/>
  <c r="U145" i="1" s="1"/>
  <c r="U157" i="1" s="1"/>
  <c r="U169" i="1" s="1"/>
  <c r="U181" i="1" s="1"/>
  <c r="U193" i="1" s="1"/>
  <c r="U205" i="1" s="1"/>
  <c r="U217" i="1" s="1"/>
  <c r="U229" i="1" s="1"/>
  <c r="U241" i="1" s="1"/>
  <c r="U253" i="1" s="1"/>
  <c r="U265" i="1" s="1"/>
  <c r="U38" i="1"/>
  <c r="U39" i="1"/>
  <c r="U51" i="1" s="1"/>
  <c r="U63" i="1" s="1"/>
  <c r="U75" i="1" s="1"/>
  <c r="U87" i="1" s="1"/>
  <c r="U99" i="1" s="1"/>
  <c r="U111" i="1" s="1"/>
  <c r="U123" i="1" s="1"/>
  <c r="U135" i="1" s="1"/>
  <c r="U147" i="1" s="1"/>
  <c r="U159" i="1" s="1"/>
  <c r="U171" i="1" s="1"/>
  <c r="U183" i="1" s="1"/>
  <c r="U195" i="1" s="1"/>
  <c r="U207" i="1" s="1"/>
  <c r="U219" i="1" s="1"/>
  <c r="U231" i="1" s="1"/>
  <c r="U243" i="1" s="1"/>
  <c r="U255" i="1" s="1"/>
  <c r="U267" i="1" s="1"/>
  <c r="U50" i="1"/>
  <c r="U62" i="1" s="1"/>
  <c r="U74" i="1" s="1"/>
  <c r="U86" i="1" s="1"/>
  <c r="U98" i="1" s="1"/>
  <c r="U110" i="1" s="1"/>
  <c r="U122" i="1" s="1"/>
  <c r="U134" i="1" s="1"/>
  <c r="U146" i="1" s="1"/>
  <c r="U158" i="1" s="1"/>
  <c r="U170" i="1" s="1"/>
  <c r="U182" i="1" s="1"/>
  <c r="U194" i="1" s="1"/>
  <c r="U206" i="1" s="1"/>
  <c r="U218" i="1" s="1"/>
  <c r="U230" i="1" s="1"/>
  <c r="U242" i="1" s="1"/>
  <c r="U254" i="1" s="1"/>
  <c r="U266" i="1" s="1"/>
  <c r="U28" i="1"/>
  <c r="U40" i="1" s="1"/>
  <c r="U52" i="1" s="1"/>
  <c r="U64" i="1" s="1"/>
  <c r="U76" i="1" s="1"/>
  <c r="U88" i="1" s="1"/>
  <c r="U100" i="1" s="1"/>
  <c r="U112" i="1" s="1"/>
  <c r="U124" i="1" s="1"/>
  <c r="U136" i="1" s="1"/>
  <c r="U148" i="1" s="1"/>
  <c r="U160" i="1" s="1"/>
  <c r="U172" i="1" s="1"/>
  <c r="U184" i="1" s="1"/>
  <c r="U196" i="1" s="1"/>
  <c r="U208" i="1" s="1"/>
  <c r="U220" i="1" s="1"/>
  <c r="U232" i="1" s="1"/>
  <c r="U244" i="1" s="1"/>
  <c r="U256" i="1" s="1"/>
  <c r="U268" i="1" s="1"/>
  <c r="P32" i="1" l="1"/>
  <c r="P44" i="1" s="1"/>
  <c r="P56" i="1" s="1"/>
  <c r="P68" i="1" s="1"/>
  <c r="P80" i="1" s="1"/>
  <c r="P92" i="1" s="1"/>
  <c r="P104" i="1" s="1"/>
  <c r="P116" i="1" s="1"/>
  <c r="P128" i="1" s="1"/>
  <c r="P140" i="1" s="1"/>
  <c r="P152" i="1" s="1"/>
  <c r="P164" i="1" s="1"/>
  <c r="P33" i="1"/>
  <c r="P45" i="1" s="1"/>
  <c r="P57" i="1" s="1"/>
  <c r="P69" i="1" s="1"/>
  <c r="P81" i="1" s="1"/>
  <c r="P93" i="1" s="1"/>
  <c r="P105" i="1" s="1"/>
  <c r="P117" i="1" s="1"/>
  <c r="P129" i="1" s="1"/>
  <c r="P141" i="1" s="1"/>
  <c r="P153" i="1" s="1"/>
  <c r="P165" i="1" s="1"/>
  <c r="P34" i="1"/>
  <c r="P46" i="1" s="1"/>
  <c r="P58" i="1" s="1"/>
  <c r="P70" i="1" s="1"/>
  <c r="P82" i="1" s="1"/>
  <c r="P94" i="1" s="1"/>
  <c r="P106" i="1" s="1"/>
  <c r="P118" i="1" s="1"/>
  <c r="P130" i="1" s="1"/>
  <c r="P142" i="1" s="1"/>
  <c r="P154" i="1" s="1"/>
  <c r="P166" i="1" s="1"/>
  <c r="P35" i="1"/>
  <c r="P47" i="1" s="1"/>
  <c r="P59" i="1" s="1"/>
  <c r="P71" i="1" s="1"/>
  <c r="P83" i="1" s="1"/>
  <c r="P95" i="1" s="1"/>
  <c r="P107" i="1" s="1"/>
  <c r="P119" i="1" s="1"/>
  <c r="P131" i="1" s="1"/>
  <c r="P143" i="1" s="1"/>
  <c r="P155" i="1" s="1"/>
  <c r="P167" i="1" s="1"/>
  <c r="P36" i="1"/>
  <c r="P48" i="1" s="1"/>
  <c r="P60" i="1" s="1"/>
  <c r="P72" i="1" s="1"/>
  <c r="P84" i="1" s="1"/>
  <c r="P96" i="1" s="1"/>
  <c r="P108" i="1" s="1"/>
  <c r="P120" i="1" s="1"/>
  <c r="P132" i="1" s="1"/>
  <c r="P144" i="1" s="1"/>
  <c r="P156" i="1" s="1"/>
  <c r="P168" i="1" s="1"/>
  <c r="P37" i="1"/>
  <c r="P49" i="1" s="1"/>
  <c r="P61" i="1" s="1"/>
  <c r="P73" i="1" s="1"/>
  <c r="P85" i="1" s="1"/>
  <c r="P97" i="1" s="1"/>
  <c r="P109" i="1" s="1"/>
  <c r="P121" i="1" s="1"/>
  <c r="P133" i="1" s="1"/>
  <c r="P145" i="1" s="1"/>
  <c r="P157" i="1" s="1"/>
  <c r="P169" i="1" s="1"/>
  <c r="P38" i="1"/>
  <c r="P50" i="1" s="1"/>
  <c r="P62" i="1" s="1"/>
  <c r="P74" i="1" s="1"/>
  <c r="P86" i="1" s="1"/>
  <c r="P98" i="1" s="1"/>
  <c r="P110" i="1" s="1"/>
  <c r="P122" i="1" s="1"/>
  <c r="P134" i="1" s="1"/>
  <c r="P146" i="1" s="1"/>
  <c r="P158" i="1" s="1"/>
  <c r="P170" i="1" s="1"/>
  <c r="G10" i="5"/>
  <c r="G13" i="5"/>
  <c r="G6" i="5"/>
  <c r="G12" i="5"/>
  <c r="G11" i="5"/>
  <c r="G4" i="5"/>
  <c r="G14" i="5"/>
  <c r="G3" i="5"/>
  <c r="G7" i="5"/>
  <c r="G9" i="5"/>
  <c r="G5" i="5"/>
  <c r="G8" i="5"/>
  <c r="O28" i="1" l="1"/>
  <c r="O40" i="1" s="1"/>
  <c r="O52" i="1" s="1"/>
  <c r="O64" i="1" s="1"/>
  <c r="O76" i="1" s="1"/>
  <c r="O88" i="1" s="1"/>
  <c r="O100" i="1" s="1"/>
  <c r="O112" i="1" s="1"/>
  <c r="O124" i="1" s="1"/>
  <c r="O136" i="1" s="1"/>
  <c r="O148" i="1" s="1"/>
  <c r="O160" i="1" s="1"/>
  <c r="O172" i="1" s="1"/>
  <c r="O29" i="1"/>
  <c r="O41" i="1" s="1"/>
  <c r="O53" i="1" s="1"/>
  <c r="O65" i="1" s="1"/>
  <c r="O77" i="1" s="1"/>
  <c r="O89" i="1" s="1"/>
  <c r="O101" i="1" s="1"/>
  <c r="O113" i="1" s="1"/>
  <c r="O125" i="1" s="1"/>
  <c r="O137" i="1" s="1"/>
  <c r="O149" i="1" s="1"/>
  <c r="O161" i="1" s="1"/>
  <c r="O173" i="1" s="1"/>
  <c r="O30" i="1"/>
  <c r="O42" i="1" s="1"/>
  <c r="O54" i="1" s="1"/>
  <c r="O66" i="1" s="1"/>
  <c r="O78" i="1" s="1"/>
  <c r="O90" i="1" s="1"/>
  <c r="O102" i="1" s="1"/>
  <c r="O114" i="1" s="1"/>
  <c r="O126" i="1" s="1"/>
  <c r="O138" i="1" s="1"/>
  <c r="O150" i="1" s="1"/>
  <c r="O162" i="1" s="1"/>
  <c r="O174" i="1" s="1"/>
  <c r="O31" i="1"/>
  <c r="O43" i="1" s="1"/>
  <c r="O55" i="1" s="1"/>
  <c r="O67" i="1" s="1"/>
  <c r="O79" i="1" s="1"/>
  <c r="O91" i="1" s="1"/>
  <c r="O103" i="1" s="1"/>
  <c r="O115" i="1" s="1"/>
  <c r="O127" i="1" s="1"/>
  <c r="O139" i="1" s="1"/>
  <c r="O151" i="1" s="1"/>
  <c r="O163" i="1" s="1"/>
  <c r="O175" i="1" s="1"/>
  <c r="O32" i="1"/>
  <c r="O44" i="1" s="1"/>
  <c r="O56" i="1" s="1"/>
  <c r="O68" i="1" s="1"/>
  <c r="O80" i="1" s="1"/>
  <c r="O92" i="1" s="1"/>
  <c r="O104" i="1" s="1"/>
  <c r="O116" i="1" s="1"/>
  <c r="O128" i="1" s="1"/>
  <c r="O140" i="1" s="1"/>
  <c r="O152" i="1" s="1"/>
  <c r="O164" i="1" s="1"/>
  <c r="O33" i="1"/>
  <c r="O45" i="1" s="1"/>
  <c r="O57" i="1" s="1"/>
  <c r="O69" i="1" s="1"/>
  <c r="O81" i="1" s="1"/>
  <c r="O93" i="1" s="1"/>
  <c r="O105" i="1" s="1"/>
  <c r="O117" i="1" s="1"/>
  <c r="O129" i="1" s="1"/>
  <c r="O141" i="1" s="1"/>
  <c r="O153" i="1" s="1"/>
  <c r="O165" i="1" s="1"/>
  <c r="O34" i="1"/>
  <c r="O46" i="1" s="1"/>
  <c r="O58" i="1" s="1"/>
  <c r="O70" i="1" s="1"/>
  <c r="O82" i="1" s="1"/>
  <c r="O94" i="1" s="1"/>
  <c r="O106" i="1" s="1"/>
  <c r="O118" i="1" s="1"/>
  <c r="O130" i="1" s="1"/>
  <c r="O142" i="1" s="1"/>
  <c r="O154" i="1" s="1"/>
  <c r="O166" i="1" s="1"/>
  <c r="O35" i="1"/>
  <c r="O47" i="1" s="1"/>
  <c r="O59" i="1" s="1"/>
  <c r="O71" i="1" s="1"/>
  <c r="O83" i="1" s="1"/>
  <c r="O95" i="1" s="1"/>
  <c r="O107" i="1" s="1"/>
  <c r="O119" i="1" s="1"/>
  <c r="O131" i="1" s="1"/>
  <c r="O143" i="1" s="1"/>
  <c r="O155" i="1" s="1"/>
  <c r="O167" i="1" s="1"/>
  <c r="O36" i="1"/>
  <c r="O48" i="1" s="1"/>
  <c r="O60" i="1" s="1"/>
  <c r="O72" i="1" s="1"/>
  <c r="O84" i="1" s="1"/>
  <c r="O96" i="1" s="1"/>
  <c r="O108" i="1" s="1"/>
  <c r="O120" i="1" s="1"/>
  <c r="O132" i="1" s="1"/>
  <c r="O144" i="1" s="1"/>
  <c r="O156" i="1" s="1"/>
  <c r="O168" i="1" s="1"/>
  <c r="O37" i="1"/>
  <c r="O49" i="1" s="1"/>
  <c r="O61" i="1" s="1"/>
  <c r="O73" i="1" s="1"/>
  <c r="O85" i="1" s="1"/>
  <c r="O97" i="1" s="1"/>
  <c r="O109" i="1" s="1"/>
  <c r="O121" i="1" s="1"/>
  <c r="O133" i="1" s="1"/>
  <c r="O145" i="1" s="1"/>
  <c r="O157" i="1" s="1"/>
  <c r="O169" i="1" s="1"/>
  <c r="O38" i="1"/>
  <c r="O50" i="1" s="1"/>
  <c r="O62" i="1" s="1"/>
  <c r="O74" i="1" s="1"/>
  <c r="O86" i="1" s="1"/>
  <c r="O98" i="1" s="1"/>
  <c r="O110" i="1" s="1"/>
  <c r="O122" i="1" s="1"/>
  <c r="O134" i="1" s="1"/>
  <c r="O146" i="1" s="1"/>
  <c r="O158" i="1" s="1"/>
  <c r="O170" i="1" s="1"/>
  <c r="O27" i="1"/>
  <c r="O39" i="1" s="1"/>
  <c r="O51" i="1" s="1"/>
  <c r="O63" i="1" s="1"/>
  <c r="O75" i="1" s="1"/>
  <c r="O87" i="1" s="1"/>
  <c r="O99" i="1" s="1"/>
  <c r="O111" i="1" s="1"/>
  <c r="O123" i="1" s="1"/>
  <c r="O135" i="1" s="1"/>
  <c r="O147" i="1" s="1"/>
  <c r="O159" i="1" s="1"/>
  <c r="O171" i="1" s="1"/>
  <c r="U271" i="1" l="1"/>
  <c r="K266" i="1"/>
  <c r="K267" i="1" s="1"/>
  <c r="K254" i="1"/>
  <c r="K255" i="1" s="1"/>
  <c r="K242" i="1"/>
  <c r="K268" i="1" l="1"/>
  <c r="K256" i="1"/>
  <c r="K243" i="1"/>
  <c r="N37" i="1"/>
  <c r="N49" i="1" s="1"/>
  <c r="N26" i="1"/>
  <c r="N27" i="1" s="1"/>
  <c r="N28" i="1" s="1"/>
  <c r="N29" i="1" s="1"/>
  <c r="N30" i="1" s="1"/>
  <c r="N31" i="1" s="1"/>
  <c r="N32" i="1" s="1"/>
  <c r="N33" i="1" s="1"/>
  <c r="N34" i="1" s="1"/>
  <c r="N35" i="1" s="1"/>
  <c r="N36" i="1" s="1"/>
  <c r="N14" i="1"/>
  <c r="N15" i="1" s="1"/>
  <c r="N16" i="1" s="1"/>
  <c r="N17" i="1" s="1"/>
  <c r="N18" i="1" s="1"/>
  <c r="N19" i="1" s="1"/>
  <c r="N20" i="1" s="1"/>
  <c r="N21" i="1" s="1"/>
  <c r="N22" i="1" s="1"/>
  <c r="N23" i="1" s="1"/>
  <c r="N24" i="1" s="1"/>
  <c r="H37" i="1"/>
  <c r="H49" i="1" s="1"/>
  <c r="H26" i="1"/>
  <c r="H27" i="1" s="1"/>
  <c r="H28" i="1" s="1"/>
  <c r="H29" i="1" s="1"/>
  <c r="H30" i="1" s="1"/>
  <c r="H31" i="1" s="1"/>
  <c r="H32" i="1" s="1"/>
  <c r="H33" i="1" s="1"/>
  <c r="H34" i="1" s="1"/>
  <c r="H35" i="1" s="1"/>
  <c r="H36" i="1" s="1"/>
  <c r="H14" i="1"/>
  <c r="H15" i="1" s="1"/>
  <c r="H16" i="1" s="1"/>
  <c r="H17" i="1" s="1"/>
  <c r="H18" i="1" s="1"/>
  <c r="H19" i="1" s="1"/>
  <c r="H20" i="1" s="1"/>
  <c r="H21" i="1" s="1"/>
  <c r="H22" i="1" s="1"/>
  <c r="H23" i="1" s="1"/>
  <c r="H24" i="1" s="1"/>
  <c r="K269" i="1" l="1"/>
  <c r="K257" i="1"/>
  <c r="K244" i="1"/>
  <c r="N50" i="1"/>
  <c r="N51" i="1" s="1"/>
  <c r="N52" i="1" s="1"/>
  <c r="N53" i="1" s="1"/>
  <c r="N54" i="1" s="1"/>
  <c r="N55" i="1" s="1"/>
  <c r="N56" i="1" s="1"/>
  <c r="N57" i="1" s="1"/>
  <c r="N58" i="1" s="1"/>
  <c r="N59" i="1" s="1"/>
  <c r="N60" i="1" s="1"/>
  <c r="N61" i="1"/>
  <c r="N38" i="1"/>
  <c r="N39" i="1" s="1"/>
  <c r="N40" i="1" s="1"/>
  <c r="N41" i="1" s="1"/>
  <c r="N42" i="1" s="1"/>
  <c r="N43" i="1" s="1"/>
  <c r="N44" i="1" s="1"/>
  <c r="N45" i="1" s="1"/>
  <c r="N46" i="1" s="1"/>
  <c r="N47" i="1" s="1"/>
  <c r="N48" i="1" s="1"/>
  <c r="H50" i="1"/>
  <c r="H51" i="1" s="1"/>
  <c r="H52" i="1" s="1"/>
  <c r="H53" i="1" s="1"/>
  <c r="H54" i="1" s="1"/>
  <c r="H55" i="1" s="1"/>
  <c r="H56" i="1" s="1"/>
  <c r="H57" i="1" s="1"/>
  <c r="H58" i="1" s="1"/>
  <c r="H59" i="1" s="1"/>
  <c r="H60" i="1" s="1"/>
  <c r="H61" i="1"/>
  <c r="H38" i="1"/>
  <c r="H39" i="1" s="1"/>
  <c r="H40" i="1" s="1"/>
  <c r="H41" i="1" s="1"/>
  <c r="H42" i="1" s="1"/>
  <c r="H43" i="1" s="1"/>
  <c r="H44" i="1" s="1"/>
  <c r="H45" i="1" s="1"/>
  <c r="H46" i="1" s="1"/>
  <c r="H47" i="1" s="1"/>
  <c r="H48" i="1" s="1"/>
  <c r="K270" i="1" l="1"/>
  <c r="K258" i="1"/>
  <c r="K245" i="1"/>
  <c r="N73" i="1"/>
  <c r="N62" i="1"/>
  <c r="N63" i="1" s="1"/>
  <c r="N64" i="1" s="1"/>
  <c r="N65" i="1" s="1"/>
  <c r="N66" i="1" s="1"/>
  <c r="N67" i="1" s="1"/>
  <c r="N68" i="1" s="1"/>
  <c r="N69" i="1" s="1"/>
  <c r="N70" i="1" s="1"/>
  <c r="N71" i="1" s="1"/>
  <c r="N72" i="1" s="1"/>
  <c r="H73" i="1"/>
  <c r="H62" i="1"/>
  <c r="H63" i="1" s="1"/>
  <c r="H64" i="1" s="1"/>
  <c r="H65" i="1" s="1"/>
  <c r="H66" i="1" s="1"/>
  <c r="H67" i="1" s="1"/>
  <c r="H68" i="1" s="1"/>
  <c r="H69" i="1" s="1"/>
  <c r="H70" i="1" s="1"/>
  <c r="H71" i="1" s="1"/>
  <c r="H72" i="1" s="1"/>
  <c r="M29" i="1"/>
  <c r="M41" i="1" s="1"/>
  <c r="M53" i="1" s="1"/>
  <c r="M65" i="1" s="1"/>
  <c r="M77" i="1" s="1"/>
  <c r="M89" i="1" s="1"/>
  <c r="M101" i="1" s="1"/>
  <c r="M113" i="1" s="1"/>
  <c r="M125" i="1" s="1"/>
  <c r="M137" i="1" s="1"/>
  <c r="M149" i="1" s="1"/>
  <c r="M161" i="1" s="1"/>
  <c r="M173" i="1" s="1"/>
  <c r="M185" i="1" s="1"/>
  <c r="M197" i="1" s="1"/>
  <c r="M209" i="1" s="1"/>
  <c r="M221" i="1" s="1"/>
  <c r="M233" i="1" s="1"/>
  <c r="M245" i="1" s="1"/>
  <c r="M257" i="1" s="1"/>
  <c r="M269" i="1" s="1"/>
  <c r="M30" i="1"/>
  <c r="M42" i="1" s="1"/>
  <c r="M54" i="1" s="1"/>
  <c r="M66" i="1" s="1"/>
  <c r="M78" i="1" s="1"/>
  <c r="M90" i="1" s="1"/>
  <c r="M102" i="1" s="1"/>
  <c r="M114" i="1" s="1"/>
  <c r="M126" i="1" s="1"/>
  <c r="M138" i="1" s="1"/>
  <c r="M150" i="1" s="1"/>
  <c r="M162" i="1" s="1"/>
  <c r="M174" i="1" s="1"/>
  <c r="M186" i="1" s="1"/>
  <c r="M198" i="1" s="1"/>
  <c r="M210" i="1" s="1"/>
  <c r="M222" i="1" s="1"/>
  <c r="M234" i="1" s="1"/>
  <c r="M246" i="1" s="1"/>
  <c r="M258" i="1" s="1"/>
  <c r="M270" i="1" s="1"/>
  <c r="M31" i="1"/>
  <c r="M43" i="1" s="1"/>
  <c r="M55" i="1" s="1"/>
  <c r="M67" i="1" s="1"/>
  <c r="M79" i="1" s="1"/>
  <c r="M91" i="1" s="1"/>
  <c r="M103" i="1" s="1"/>
  <c r="M115" i="1" s="1"/>
  <c r="M127" i="1" s="1"/>
  <c r="M139" i="1" s="1"/>
  <c r="M151" i="1" s="1"/>
  <c r="M163" i="1" s="1"/>
  <c r="M175" i="1" s="1"/>
  <c r="M187" i="1" s="1"/>
  <c r="M199" i="1" s="1"/>
  <c r="M211" i="1" s="1"/>
  <c r="M223" i="1" s="1"/>
  <c r="M32" i="1"/>
  <c r="M33" i="1"/>
  <c r="M45" i="1" s="1"/>
  <c r="M57" i="1" s="1"/>
  <c r="M69" i="1" s="1"/>
  <c r="M81" i="1" s="1"/>
  <c r="M93" i="1" s="1"/>
  <c r="M105" i="1" s="1"/>
  <c r="M117" i="1" s="1"/>
  <c r="M129" i="1" s="1"/>
  <c r="M141" i="1" s="1"/>
  <c r="M153" i="1" s="1"/>
  <c r="M165" i="1" s="1"/>
  <c r="M177" i="1" s="1"/>
  <c r="M189" i="1" s="1"/>
  <c r="M201" i="1" s="1"/>
  <c r="M213" i="1" s="1"/>
  <c r="M225" i="1" s="1"/>
  <c r="M237" i="1" s="1"/>
  <c r="M34" i="1"/>
  <c r="M46" i="1" s="1"/>
  <c r="M58" i="1" s="1"/>
  <c r="M70" i="1" s="1"/>
  <c r="M82" i="1" s="1"/>
  <c r="M94" i="1" s="1"/>
  <c r="M106" i="1" s="1"/>
  <c r="M118" i="1" s="1"/>
  <c r="M130" i="1" s="1"/>
  <c r="M142" i="1" s="1"/>
  <c r="M154" i="1" s="1"/>
  <c r="M166" i="1" s="1"/>
  <c r="M178" i="1" s="1"/>
  <c r="M190" i="1" s="1"/>
  <c r="M202" i="1" s="1"/>
  <c r="M214" i="1" s="1"/>
  <c r="M226" i="1" s="1"/>
  <c r="M238" i="1" s="1"/>
  <c r="M35" i="1"/>
  <c r="M47" i="1" s="1"/>
  <c r="M59" i="1" s="1"/>
  <c r="M71" i="1" s="1"/>
  <c r="M83" i="1" s="1"/>
  <c r="M95" i="1" s="1"/>
  <c r="M107" i="1" s="1"/>
  <c r="M119" i="1" s="1"/>
  <c r="M131" i="1" s="1"/>
  <c r="M143" i="1" s="1"/>
  <c r="M155" i="1" s="1"/>
  <c r="M167" i="1" s="1"/>
  <c r="M179" i="1" s="1"/>
  <c r="M191" i="1" s="1"/>
  <c r="M203" i="1" s="1"/>
  <c r="M215" i="1" s="1"/>
  <c r="M227" i="1" s="1"/>
  <c r="M239" i="1" s="1"/>
  <c r="M36" i="1"/>
  <c r="M48" i="1" s="1"/>
  <c r="M60" i="1" s="1"/>
  <c r="M72" i="1" s="1"/>
  <c r="M84" i="1" s="1"/>
  <c r="M96" i="1" s="1"/>
  <c r="M108" i="1" s="1"/>
  <c r="M120" i="1" s="1"/>
  <c r="M132" i="1" s="1"/>
  <c r="M144" i="1" s="1"/>
  <c r="M156" i="1" s="1"/>
  <c r="M168" i="1" s="1"/>
  <c r="M180" i="1" s="1"/>
  <c r="M192" i="1" s="1"/>
  <c r="M204" i="1" s="1"/>
  <c r="M216" i="1" s="1"/>
  <c r="M228" i="1" s="1"/>
  <c r="M240" i="1" s="1"/>
  <c r="M37" i="1"/>
  <c r="M49" i="1" s="1"/>
  <c r="M61" i="1" s="1"/>
  <c r="M73" i="1" s="1"/>
  <c r="M85" i="1" s="1"/>
  <c r="M97" i="1" s="1"/>
  <c r="M109" i="1" s="1"/>
  <c r="M121" i="1" s="1"/>
  <c r="M133" i="1" s="1"/>
  <c r="M145" i="1" s="1"/>
  <c r="M157" i="1" s="1"/>
  <c r="M169" i="1" s="1"/>
  <c r="M181" i="1" s="1"/>
  <c r="M193" i="1" s="1"/>
  <c r="M205" i="1" s="1"/>
  <c r="M217" i="1" s="1"/>
  <c r="M229" i="1" s="1"/>
  <c r="M241" i="1" s="1"/>
  <c r="M253" i="1" s="1"/>
  <c r="M265" i="1" s="1"/>
  <c r="M38" i="1"/>
  <c r="M50" i="1" s="1"/>
  <c r="M62" i="1" s="1"/>
  <c r="M74" i="1" s="1"/>
  <c r="M86" i="1" s="1"/>
  <c r="M98" i="1" s="1"/>
  <c r="M110" i="1" s="1"/>
  <c r="M122" i="1" s="1"/>
  <c r="M134" i="1" s="1"/>
  <c r="M146" i="1" s="1"/>
  <c r="M158" i="1" s="1"/>
  <c r="M170" i="1" s="1"/>
  <c r="M182" i="1" s="1"/>
  <c r="M194" i="1" s="1"/>
  <c r="M206" i="1" s="1"/>
  <c r="M218" i="1" s="1"/>
  <c r="M230" i="1" s="1"/>
  <c r="M242" i="1" s="1"/>
  <c r="M254" i="1" s="1"/>
  <c r="M266" i="1" s="1"/>
  <c r="M39" i="1"/>
  <c r="M51" i="1" s="1"/>
  <c r="M63" i="1" s="1"/>
  <c r="M75" i="1" s="1"/>
  <c r="M87" i="1" s="1"/>
  <c r="M99" i="1" s="1"/>
  <c r="M111" i="1" s="1"/>
  <c r="M123" i="1" s="1"/>
  <c r="M135" i="1" s="1"/>
  <c r="M147" i="1" s="1"/>
  <c r="M159" i="1" s="1"/>
  <c r="M171" i="1" s="1"/>
  <c r="M183" i="1" s="1"/>
  <c r="M195" i="1" s="1"/>
  <c r="M207" i="1" s="1"/>
  <c r="M219" i="1" s="1"/>
  <c r="M231" i="1" s="1"/>
  <c r="M243" i="1" s="1"/>
  <c r="M255" i="1" s="1"/>
  <c r="M267" i="1" s="1"/>
  <c r="M44" i="1"/>
  <c r="M56" i="1" s="1"/>
  <c r="M68" i="1" s="1"/>
  <c r="M80" i="1" s="1"/>
  <c r="M92" i="1" s="1"/>
  <c r="M104" i="1" s="1"/>
  <c r="M116" i="1" s="1"/>
  <c r="M128" i="1" s="1"/>
  <c r="M140" i="1" s="1"/>
  <c r="M152" i="1" s="1"/>
  <c r="M164" i="1" s="1"/>
  <c r="M176" i="1" s="1"/>
  <c r="M188" i="1" s="1"/>
  <c r="M200" i="1" s="1"/>
  <c r="M212" i="1" s="1"/>
  <c r="M224" i="1" s="1"/>
  <c r="M236" i="1" s="1"/>
  <c r="M28" i="1"/>
  <c r="M40" i="1" s="1"/>
  <c r="M52" i="1" s="1"/>
  <c r="M64" i="1" s="1"/>
  <c r="M76" i="1" s="1"/>
  <c r="M88" i="1" s="1"/>
  <c r="M100" i="1" s="1"/>
  <c r="M112" i="1" s="1"/>
  <c r="M124" i="1" s="1"/>
  <c r="M136" i="1" s="1"/>
  <c r="M148" i="1" s="1"/>
  <c r="M160" i="1" s="1"/>
  <c r="M172" i="1" s="1"/>
  <c r="M184" i="1" s="1"/>
  <c r="M196" i="1" s="1"/>
  <c r="M208" i="1" s="1"/>
  <c r="M220" i="1" s="1"/>
  <c r="M232" i="1" s="1"/>
  <c r="M244" i="1" s="1"/>
  <c r="M256" i="1" s="1"/>
  <c r="M268" i="1" s="1"/>
  <c r="L29" i="1"/>
  <c r="L41" i="1" s="1"/>
  <c r="L53" i="1" s="1"/>
  <c r="L65" i="1" s="1"/>
  <c r="L77" i="1" s="1"/>
  <c r="L89" i="1" s="1"/>
  <c r="L101" i="1" s="1"/>
  <c r="L113" i="1" s="1"/>
  <c r="L125" i="1" s="1"/>
  <c r="L137" i="1" s="1"/>
  <c r="L149" i="1" s="1"/>
  <c r="L161" i="1" s="1"/>
  <c r="L173" i="1" s="1"/>
  <c r="L185" i="1" s="1"/>
  <c r="L197" i="1" s="1"/>
  <c r="L209" i="1" s="1"/>
  <c r="L221" i="1" s="1"/>
  <c r="L233" i="1" s="1"/>
  <c r="L245" i="1" s="1"/>
  <c r="L257" i="1" s="1"/>
  <c r="L269" i="1" s="1"/>
  <c r="L30" i="1"/>
  <c r="L42" i="1" s="1"/>
  <c r="L54" i="1" s="1"/>
  <c r="L66" i="1" s="1"/>
  <c r="L78" i="1" s="1"/>
  <c r="L90" i="1" s="1"/>
  <c r="L102" i="1" s="1"/>
  <c r="L114" i="1" s="1"/>
  <c r="L126" i="1" s="1"/>
  <c r="L138" i="1" s="1"/>
  <c r="L150" i="1" s="1"/>
  <c r="L162" i="1" s="1"/>
  <c r="L174" i="1" s="1"/>
  <c r="L186" i="1" s="1"/>
  <c r="L198" i="1" s="1"/>
  <c r="L210" i="1" s="1"/>
  <c r="L222" i="1" s="1"/>
  <c r="L234" i="1" s="1"/>
  <c r="L246" i="1" s="1"/>
  <c r="L258" i="1" s="1"/>
  <c r="L270" i="1" s="1"/>
  <c r="L31" i="1"/>
  <c r="L43" i="1" s="1"/>
  <c r="L55" i="1" s="1"/>
  <c r="L67" i="1" s="1"/>
  <c r="L79" i="1" s="1"/>
  <c r="L91" i="1" s="1"/>
  <c r="L103" i="1" s="1"/>
  <c r="L115" i="1" s="1"/>
  <c r="L127" i="1" s="1"/>
  <c r="L139" i="1" s="1"/>
  <c r="L151" i="1" s="1"/>
  <c r="L163" i="1" s="1"/>
  <c r="L175" i="1" s="1"/>
  <c r="L187" i="1" s="1"/>
  <c r="L199" i="1" s="1"/>
  <c r="L211" i="1" s="1"/>
  <c r="L223" i="1" s="1"/>
  <c r="L32" i="1"/>
  <c r="L44" i="1" s="1"/>
  <c r="L56" i="1" s="1"/>
  <c r="L68" i="1" s="1"/>
  <c r="L80" i="1" s="1"/>
  <c r="L92" i="1" s="1"/>
  <c r="L104" i="1" s="1"/>
  <c r="L116" i="1" s="1"/>
  <c r="L128" i="1" s="1"/>
  <c r="L140" i="1" s="1"/>
  <c r="L152" i="1" s="1"/>
  <c r="L164" i="1" s="1"/>
  <c r="L176" i="1" s="1"/>
  <c r="L188" i="1" s="1"/>
  <c r="L200" i="1" s="1"/>
  <c r="L212" i="1" s="1"/>
  <c r="L224" i="1" s="1"/>
  <c r="L236" i="1" s="1"/>
  <c r="L33" i="1"/>
  <c r="L45" i="1" s="1"/>
  <c r="L57" i="1" s="1"/>
  <c r="L69" i="1" s="1"/>
  <c r="L81" i="1" s="1"/>
  <c r="L93" i="1" s="1"/>
  <c r="L105" i="1" s="1"/>
  <c r="L117" i="1" s="1"/>
  <c r="L129" i="1" s="1"/>
  <c r="L141" i="1" s="1"/>
  <c r="L153" i="1" s="1"/>
  <c r="L165" i="1" s="1"/>
  <c r="L177" i="1" s="1"/>
  <c r="L189" i="1" s="1"/>
  <c r="L201" i="1" s="1"/>
  <c r="L213" i="1" s="1"/>
  <c r="L225" i="1" s="1"/>
  <c r="L237" i="1" s="1"/>
  <c r="L34" i="1"/>
  <c r="L46" i="1" s="1"/>
  <c r="L58" i="1" s="1"/>
  <c r="L70" i="1" s="1"/>
  <c r="L82" i="1" s="1"/>
  <c r="L94" i="1" s="1"/>
  <c r="L106" i="1" s="1"/>
  <c r="L118" i="1" s="1"/>
  <c r="L130" i="1" s="1"/>
  <c r="L142" i="1" s="1"/>
  <c r="L154" i="1" s="1"/>
  <c r="L166" i="1" s="1"/>
  <c r="L178" i="1" s="1"/>
  <c r="L190" i="1" s="1"/>
  <c r="L202" i="1" s="1"/>
  <c r="L214" i="1" s="1"/>
  <c r="L226" i="1" s="1"/>
  <c r="L238" i="1" s="1"/>
  <c r="L35" i="1"/>
  <c r="L47" i="1" s="1"/>
  <c r="L59" i="1" s="1"/>
  <c r="L71" i="1" s="1"/>
  <c r="L83" i="1" s="1"/>
  <c r="L95" i="1" s="1"/>
  <c r="L107" i="1" s="1"/>
  <c r="L119" i="1" s="1"/>
  <c r="L131" i="1" s="1"/>
  <c r="L143" i="1" s="1"/>
  <c r="L155" i="1" s="1"/>
  <c r="L167" i="1" s="1"/>
  <c r="L179" i="1" s="1"/>
  <c r="L191" i="1" s="1"/>
  <c r="L203" i="1" s="1"/>
  <c r="L215" i="1" s="1"/>
  <c r="L227" i="1" s="1"/>
  <c r="L239" i="1" s="1"/>
  <c r="L36" i="1"/>
  <c r="L48" i="1" s="1"/>
  <c r="L60" i="1" s="1"/>
  <c r="L72" i="1" s="1"/>
  <c r="L84" i="1" s="1"/>
  <c r="L96" i="1" s="1"/>
  <c r="L108" i="1" s="1"/>
  <c r="L120" i="1" s="1"/>
  <c r="L132" i="1" s="1"/>
  <c r="L144" i="1" s="1"/>
  <c r="L156" i="1" s="1"/>
  <c r="L168" i="1" s="1"/>
  <c r="L180" i="1" s="1"/>
  <c r="L192" i="1" s="1"/>
  <c r="L204" i="1" s="1"/>
  <c r="L216" i="1" s="1"/>
  <c r="L228" i="1" s="1"/>
  <c r="L240" i="1" s="1"/>
  <c r="L37" i="1"/>
  <c r="L49" i="1" s="1"/>
  <c r="L61" i="1" s="1"/>
  <c r="L73" i="1" s="1"/>
  <c r="L85" i="1" s="1"/>
  <c r="L97" i="1" s="1"/>
  <c r="L109" i="1" s="1"/>
  <c r="L121" i="1" s="1"/>
  <c r="L133" i="1" s="1"/>
  <c r="L145" i="1" s="1"/>
  <c r="L157" i="1" s="1"/>
  <c r="L169" i="1" s="1"/>
  <c r="L181" i="1" s="1"/>
  <c r="L193" i="1" s="1"/>
  <c r="L205" i="1" s="1"/>
  <c r="L217" i="1" s="1"/>
  <c r="L229" i="1" s="1"/>
  <c r="L241" i="1" s="1"/>
  <c r="L253" i="1" s="1"/>
  <c r="L265" i="1" s="1"/>
  <c r="L38" i="1"/>
  <c r="L50" i="1" s="1"/>
  <c r="L62" i="1" s="1"/>
  <c r="L74" i="1" s="1"/>
  <c r="L86" i="1" s="1"/>
  <c r="L98" i="1" s="1"/>
  <c r="L110" i="1" s="1"/>
  <c r="L122" i="1" s="1"/>
  <c r="L134" i="1" s="1"/>
  <c r="L146" i="1" s="1"/>
  <c r="L158" i="1" s="1"/>
  <c r="L170" i="1" s="1"/>
  <c r="L182" i="1" s="1"/>
  <c r="L194" i="1" s="1"/>
  <c r="L206" i="1" s="1"/>
  <c r="L218" i="1" s="1"/>
  <c r="L230" i="1" s="1"/>
  <c r="L242" i="1" s="1"/>
  <c r="L254" i="1" s="1"/>
  <c r="L266" i="1" s="1"/>
  <c r="L39" i="1"/>
  <c r="L51" i="1" s="1"/>
  <c r="L63" i="1" s="1"/>
  <c r="L75" i="1" s="1"/>
  <c r="L87" i="1" s="1"/>
  <c r="L99" i="1" s="1"/>
  <c r="L111" i="1" s="1"/>
  <c r="L123" i="1" s="1"/>
  <c r="L135" i="1" s="1"/>
  <c r="L147" i="1" s="1"/>
  <c r="L159" i="1" s="1"/>
  <c r="L171" i="1" s="1"/>
  <c r="L183" i="1" s="1"/>
  <c r="L195" i="1" s="1"/>
  <c r="L207" i="1" s="1"/>
  <c r="L219" i="1" s="1"/>
  <c r="L231" i="1" s="1"/>
  <c r="L243" i="1" s="1"/>
  <c r="L255" i="1" s="1"/>
  <c r="L267" i="1" s="1"/>
  <c r="L28" i="1"/>
  <c r="L40" i="1" s="1"/>
  <c r="L52" i="1" s="1"/>
  <c r="L64" i="1" s="1"/>
  <c r="L76" i="1" s="1"/>
  <c r="L88" i="1" s="1"/>
  <c r="L100" i="1" s="1"/>
  <c r="L112" i="1" s="1"/>
  <c r="L124" i="1" s="1"/>
  <c r="L136" i="1" s="1"/>
  <c r="L148" i="1" s="1"/>
  <c r="L160" i="1" s="1"/>
  <c r="L172" i="1" s="1"/>
  <c r="L184" i="1" s="1"/>
  <c r="L196" i="1" s="1"/>
  <c r="L208" i="1" s="1"/>
  <c r="L220" i="1" s="1"/>
  <c r="L232" i="1" s="1"/>
  <c r="L244" i="1" s="1"/>
  <c r="L256" i="1" s="1"/>
  <c r="L268" i="1" s="1"/>
  <c r="M249" i="1" l="1"/>
  <c r="L252" i="1"/>
  <c r="L248" i="1"/>
  <c r="M248" i="1"/>
  <c r="L250" i="1"/>
  <c r="L262" i="1" s="1"/>
  <c r="M252" i="1"/>
  <c r="L249" i="1"/>
  <c r="M251" i="1"/>
  <c r="M250" i="1"/>
  <c r="L251" i="1"/>
  <c r="K271" i="1"/>
  <c r="K259" i="1"/>
  <c r="K260" i="1" s="1"/>
  <c r="K246" i="1"/>
  <c r="N74" i="1"/>
  <c r="N75" i="1" s="1"/>
  <c r="N76" i="1" s="1"/>
  <c r="N77" i="1" s="1"/>
  <c r="N78" i="1" s="1"/>
  <c r="N79" i="1" s="1"/>
  <c r="N80" i="1" s="1"/>
  <c r="N81" i="1" s="1"/>
  <c r="N82" i="1" s="1"/>
  <c r="N83" i="1" s="1"/>
  <c r="N84" i="1" s="1"/>
  <c r="N85" i="1"/>
  <c r="H74" i="1"/>
  <c r="H75" i="1" s="1"/>
  <c r="H76" i="1" s="1"/>
  <c r="H77" i="1" s="1"/>
  <c r="H78" i="1" s="1"/>
  <c r="H79" i="1" s="1"/>
  <c r="H80" i="1" s="1"/>
  <c r="H81" i="1" s="1"/>
  <c r="H82" i="1" s="1"/>
  <c r="H83" i="1" s="1"/>
  <c r="H84" i="1" s="1"/>
  <c r="H85" i="1"/>
  <c r="H29" i="2"/>
  <c r="H53" i="2" s="1"/>
  <c r="H77" i="2" s="1"/>
  <c r="H101" i="2" s="1"/>
  <c r="H125" i="2" s="1"/>
  <c r="H149" i="2" s="1"/>
  <c r="H173" i="2" s="1"/>
  <c r="H197" i="2" s="1"/>
  <c r="H221" i="2" s="1"/>
  <c r="H245" i="2" s="1"/>
  <c r="H269" i="2" s="1"/>
  <c r="H293" i="2" s="1"/>
  <c r="H317" i="2" s="1"/>
  <c r="H341" i="2" s="1"/>
  <c r="H365" i="2" s="1"/>
  <c r="H389" i="2" s="1"/>
  <c r="H413" i="2" s="1"/>
  <c r="H437" i="2" s="1"/>
  <c r="H461" i="2" s="1"/>
  <c r="H485" i="2" s="1"/>
  <c r="H509" i="2" s="1"/>
  <c r="H533" i="2" s="1"/>
  <c r="H557" i="2" s="1"/>
  <c r="H581" i="2" s="1"/>
  <c r="H605" i="2" s="1"/>
  <c r="H629" i="2" s="1"/>
  <c r="H653" i="2" s="1"/>
  <c r="H677" i="2" s="1"/>
  <c r="H701" i="2" s="1"/>
  <c r="H725" i="2" s="1"/>
  <c r="H749" i="2" s="1"/>
  <c r="H773" i="2" s="1"/>
  <c r="H797" i="2" s="1"/>
  <c r="H821" i="2" s="1"/>
  <c r="H845" i="2" s="1"/>
  <c r="H869" i="2" s="1"/>
  <c r="H893" i="2" s="1"/>
  <c r="H917" i="2" s="1"/>
  <c r="H941" i="2" s="1"/>
  <c r="H965" i="2" s="1"/>
  <c r="H989" i="2" s="1"/>
  <c r="H1013" i="2" s="1"/>
  <c r="H1037" i="2" s="1"/>
  <c r="H1061" i="2" s="1"/>
  <c r="H1085" i="2" s="1"/>
  <c r="H1109" i="2" s="1"/>
  <c r="H1133" i="2" s="1"/>
  <c r="H1157" i="2" s="1"/>
  <c r="H1181" i="2" s="1"/>
  <c r="H1205" i="2" s="1"/>
  <c r="H1229" i="2" s="1"/>
  <c r="H1253" i="2" s="1"/>
  <c r="H1277" i="2" s="1"/>
  <c r="H1301" i="2" s="1"/>
  <c r="H1325" i="2" s="1"/>
  <c r="H1349" i="2" s="1"/>
  <c r="H1373" i="2" s="1"/>
  <c r="H1397" i="2" s="1"/>
  <c r="H1421" i="2" s="1"/>
  <c r="H1445" i="2" s="1"/>
  <c r="H1469" i="2" s="1"/>
  <c r="H1493" i="2" s="1"/>
  <c r="H1517" i="2" s="1"/>
  <c r="H1541" i="2" s="1"/>
  <c r="H1565" i="2" s="1"/>
  <c r="H1589" i="2" s="1"/>
  <c r="H1613" i="2" s="1"/>
  <c r="H1637" i="2" s="1"/>
  <c r="H1661" i="2" s="1"/>
  <c r="H1685" i="2" s="1"/>
  <c r="H1709" i="2" s="1"/>
  <c r="H1733" i="2" s="1"/>
  <c r="H1757" i="2" s="1"/>
  <c r="H1781" i="2" s="1"/>
  <c r="H1805" i="2" s="1"/>
  <c r="H1829" i="2" s="1"/>
  <c r="H1853" i="2" s="1"/>
  <c r="H1877" i="2" s="1"/>
  <c r="H1901" i="2" s="1"/>
  <c r="H1925" i="2" s="1"/>
  <c r="H1949" i="2" s="1"/>
  <c r="H1973" i="2" s="1"/>
  <c r="H1997" i="2" s="1"/>
  <c r="H2021" i="2" s="1"/>
  <c r="H2045" i="2" s="1"/>
  <c r="H2069" i="2" s="1"/>
  <c r="H2093" i="2" s="1"/>
  <c r="H2117" i="2" s="1"/>
  <c r="H2141" i="2" s="1"/>
  <c r="H2165" i="2" s="1"/>
  <c r="H2189" i="2" s="1"/>
  <c r="H2213" i="2" s="1"/>
  <c r="H2237" i="2" s="1"/>
  <c r="H2261" i="2" s="1"/>
  <c r="H2285" i="2" s="1"/>
  <c r="H2309" i="2" s="1"/>
  <c r="H2333" i="2" s="1"/>
  <c r="H2357" i="2" s="1"/>
  <c r="H2381" i="2" s="1"/>
  <c r="H2405" i="2" s="1"/>
  <c r="H2429" i="2" s="1"/>
  <c r="H2453" i="2" s="1"/>
  <c r="H2477" i="2" s="1"/>
  <c r="H2501" i="2" s="1"/>
  <c r="H2525" i="2" s="1"/>
  <c r="H2549" i="2" s="1"/>
  <c r="H2573" i="2" s="1"/>
  <c r="H2597" i="2" s="1"/>
  <c r="H2621" i="2" s="1"/>
  <c r="H2645" i="2" s="1"/>
  <c r="H2669" i="2" s="1"/>
  <c r="H2693" i="2" s="1"/>
  <c r="H2717" i="2" s="1"/>
  <c r="H2741" i="2" s="1"/>
  <c r="H2765" i="2" s="1"/>
  <c r="H2789" i="2" s="1"/>
  <c r="H2813" i="2" s="1"/>
  <c r="H2837" i="2" s="1"/>
  <c r="H2861" i="2" s="1"/>
  <c r="H2885" i="2" s="1"/>
  <c r="H2909" i="2" s="1"/>
  <c r="H2933" i="2" s="1"/>
  <c r="H2957" i="2" s="1"/>
  <c r="H2981" i="2" s="1"/>
  <c r="H3005" i="2" s="1"/>
  <c r="H3029" i="2" s="1"/>
  <c r="H3053" i="2" s="1"/>
  <c r="H3077" i="2" s="1"/>
  <c r="H3101" i="2" s="1"/>
  <c r="H3125" i="2" s="1"/>
  <c r="H3149" i="2" s="1"/>
  <c r="H3173" i="2" s="1"/>
  <c r="H3197" i="2" s="1"/>
  <c r="H3221" i="2" s="1"/>
  <c r="H3245" i="2" s="1"/>
  <c r="H3269" i="2" s="1"/>
  <c r="H3293" i="2" s="1"/>
  <c r="H3317" i="2" s="1"/>
  <c r="H3341" i="2" s="1"/>
  <c r="H3365" i="2" s="1"/>
  <c r="H3389" i="2" s="1"/>
  <c r="H3413" i="2" s="1"/>
  <c r="H3437" i="2" s="1"/>
  <c r="H3461" i="2" s="1"/>
  <c r="H3485" i="2" s="1"/>
  <c r="H3509" i="2" s="1"/>
  <c r="H3533" i="2" s="1"/>
  <c r="H3557" i="2" s="1"/>
  <c r="H3581" i="2" s="1"/>
  <c r="H3605" i="2" s="1"/>
  <c r="H3629" i="2" s="1"/>
  <c r="H3653" i="2" s="1"/>
  <c r="H3677" i="2" s="1"/>
  <c r="H3701" i="2" s="1"/>
  <c r="H3725" i="2" s="1"/>
  <c r="H3749" i="2" s="1"/>
  <c r="H3773" i="2" s="1"/>
  <c r="H3797" i="2" s="1"/>
  <c r="H3821" i="2" s="1"/>
  <c r="H3845" i="2" s="1"/>
  <c r="H3869" i="2" s="1"/>
  <c r="H3893" i="2" s="1"/>
  <c r="H3917" i="2" s="1"/>
  <c r="H3941" i="2" s="1"/>
  <c r="H3965" i="2" s="1"/>
  <c r="H3989" i="2" s="1"/>
  <c r="H4013" i="2" s="1"/>
  <c r="H4037" i="2" s="1"/>
  <c r="H4061" i="2" s="1"/>
  <c r="H4085" i="2" s="1"/>
  <c r="H4109" i="2" s="1"/>
  <c r="H4133" i="2" s="1"/>
  <c r="H4157" i="2" s="1"/>
  <c r="H4181" i="2" s="1"/>
  <c r="H4205" i="2" s="1"/>
  <c r="H4229" i="2" s="1"/>
  <c r="H4253" i="2" s="1"/>
  <c r="H4277" i="2" s="1"/>
  <c r="H4301" i="2" s="1"/>
  <c r="H4325" i="2" s="1"/>
  <c r="H4349" i="2" s="1"/>
  <c r="H4373" i="2" s="1"/>
  <c r="H4397" i="2" s="1"/>
  <c r="H4421" i="2" s="1"/>
  <c r="H4445" i="2" s="1"/>
  <c r="H4469" i="2" s="1"/>
  <c r="H4493" i="2" s="1"/>
  <c r="H4517" i="2" s="1"/>
  <c r="H4541" i="2" s="1"/>
  <c r="H4565" i="2" s="1"/>
  <c r="H4589" i="2" s="1"/>
  <c r="H4613" i="2" s="1"/>
  <c r="H4637" i="2" s="1"/>
  <c r="H4661" i="2" s="1"/>
  <c r="H4685" i="2" s="1"/>
  <c r="H4709" i="2" s="1"/>
  <c r="H4733" i="2" s="1"/>
  <c r="H4757" i="2" s="1"/>
  <c r="H4781" i="2" s="1"/>
  <c r="H4805" i="2" s="1"/>
  <c r="H4829" i="2" s="1"/>
  <c r="H4853" i="2" s="1"/>
  <c r="H4877" i="2" s="1"/>
  <c r="H4901" i="2" s="1"/>
  <c r="H4925" i="2" s="1"/>
  <c r="H4949" i="2" s="1"/>
  <c r="H4973" i="2" s="1"/>
  <c r="H4997" i="2" s="1"/>
  <c r="H5021" i="2" s="1"/>
  <c r="H5045" i="2" s="1"/>
  <c r="H5069" i="2" s="1"/>
  <c r="H5093" i="2" s="1"/>
  <c r="H5117" i="2" s="1"/>
  <c r="H5141" i="2" s="1"/>
  <c r="H5165" i="2" s="1"/>
  <c r="H5189" i="2" s="1"/>
  <c r="H5213" i="2" s="1"/>
  <c r="H5237" i="2" s="1"/>
  <c r="H5261" i="2" s="1"/>
  <c r="H5285" i="2" s="1"/>
  <c r="H5309" i="2" s="1"/>
  <c r="H5333" i="2" s="1"/>
  <c r="H5357" i="2" s="1"/>
  <c r="H5381" i="2" s="1"/>
  <c r="H5405" i="2" s="1"/>
  <c r="H5429" i="2" s="1"/>
  <c r="H5453" i="2" s="1"/>
  <c r="H5477" i="2" s="1"/>
  <c r="H5501" i="2" s="1"/>
  <c r="H5525" i="2" s="1"/>
  <c r="H5549" i="2" s="1"/>
  <c r="H5573" i="2" s="1"/>
  <c r="H5597" i="2" s="1"/>
  <c r="H5621" i="2" s="1"/>
  <c r="H5645" i="2" s="1"/>
  <c r="H5669" i="2" s="1"/>
  <c r="H5693" i="2" s="1"/>
  <c r="H5717" i="2" s="1"/>
  <c r="H5741" i="2" s="1"/>
  <c r="H5765" i="2" s="1"/>
  <c r="H5789" i="2" s="1"/>
  <c r="H5813" i="2" s="1"/>
  <c r="H5837" i="2" s="1"/>
  <c r="H5861" i="2" s="1"/>
  <c r="H5885" i="2" s="1"/>
  <c r="H5909" i="2" s="1"/>
  <c r="H5933" i="2" s="1"/>
  <c r="H5957" i="2" s="1"/>
  <c r="H5981" i="2" s="1"/>
  <c r="H6005" i="2" s="1"/>
  <c r="H6029" i="2" s="1"/>
  <c r="H6053" i="2" s="1"/>
  <c r="H6077" i="2" s="1"/>
  <c r="H6101" i="2" s="1"/>
  <c r="H6125" i="2" s="1"/>
  <c r="H6149" i="2" s="1"/>
  <c r="H6173" i="2" s="1"/>
  <c r="H6197" i="2" s="1"/>
  <c r="H6221" i="2" s="1"/>
  <c r="H6245" i="2" s="1"/>
  <c r="H6269" i="2" s="1"/>
  <c r="H6293" i="2" s="1"/>
  <c r="H6317" i="2" s="1"/>
  <c r="H6341" i="2" s="1"/>
  <c r="H6365" i="2" s="1"/>
  <c r="H6389" i="2" s="1"/>
  <c r="H6413" i="2" s="1"/>
  <c r="H6437" i="2" s="1"/>
  <c r="H6461" i="2" s="1"/>
  <c r="H6485" i="2" s="1"/>
  <c r="H6509" i="2" s="1"/>
  <c r="H6533" i="2" s="1"/>
  <c r="H6557" i="2" s="1"/>
  <c r="H6581" i="2" s="1"/>
  <c r="H6605" i="2" s="1"/>
  <c r="H6629" i="2" s="1"/>
  <c r="H6653" i="2" s="1"/>
  <c r="H6677" i="2" s="1"/>
  <c r="H6701" i="2" s="1"/>
  <c r="H6725" i="2" s="1"/>
  <c r="H6749" i="2" s="1"/>
  <c r="H6773" i="2" s="1"/>
  <c r="H6797" i="2" s="1"/>
  <c r="H6821" i="2" s="1"/>
  <c r="H6845" i="2" s="1"/>
  <c r="H6869" i="2" s="1"/>
  <c r="H6893" i="2" s="1"/>
  <c r="H6917" i="2" s="1"/>
  <c r="H6941" i="2" s="1"/>
  <c r="H6965" i="2" s="1"/>
  <c r="H6989" i="2" s="1"/>
  <c r="H7013" i="2" s="1"/>
  <c r="H7037" i="2" s="1"/>
  <c r="H7061" i="2" s="1"/>
  <c r="H7085" i="2" s="1"/>
  <c r="H7109" i="2" s="1"/>
  <c r="H7133" i="2" s="1"/>
  <c r="H7157" i="2" s="1"/>
  <c r="H7181" i="2" s="1"/>
  <c r="H7205" i="2" s="1"/>
  <c r="H7229" i="2" s="1"/>
  <c r="H7253" i="2" s="1"/>
  <c r="H7277" i="2" s="1"/>
  <c r="H7301" i="2" s="1"/>
  <c r="H7325" i="2" s="1"/>
  <c r="H7349" i="2" s="1"/>
  <c r="H7373" i="2" s="1"/>
  <c r="H7397" i="2" s="1"/>
  <c r="H7421" i="2" s="1"/>
  <c r="H7445" i="2" s="1"/>
  <c r="H7469" i="2" s="1"/>
  <c r="H7493" i="2" s="1"/>
  <c r="H7517" i="2" s="1"/>
  <c r="H7541" i="2" s="1"/>
  <c r="H7565" i="2" s="1"/>
  <c r="H7589" i="2" s="1"/>
  <c r="H7613" i="2" s="1"/>
  <c r="H7637" i="2" s="1"/>
  <c r="H7661" i="2" s="1"/>
  <c r="H7685" i="2" s="1"/>
  <c r="H7709" i="2" s="1"/>
  <c r="H7733" i="2" s="1"/>
  <c r="H7757" i="2" s="1"/>
  <c r="H7781" i="2" s="1"/>
  <c r="H7805" i="2" s="1"/>
  <c r="H7829" i="2" s="1"/>
  <c r="H7853" i="2" s="1"/>
  <c r="H7877" i="2" s="1"/>
  <c r="H7901" i="2" s="1"/>
  <c r="H7925" i="2" s="1"/>
  <c r="H7949" i="2" s="1"/>
  <c r="H7973" i="2" s="1"/>
  <c r="H7997" i="2" s="1"/>
  <c r="H8021" i="2" s="1"/>
  <c r="H8045" i="2" s="1"/>
  <c r="H8069" i="2" s="1"/>
  <c r="H8093" i="2" s="1"/>
  <c r="H8117" i="2" s="1"/>
  <c r="H8141" i="2" s="1"/>
  <c r="H8165" i="2" s="1"/>
  <c r="H8189" i="2" s="1"/>
  <c r="H8213" i="2" s="1"/>
  <c r="H8237" i="2" s="1"/>
  <c r="H8261" i="2" s="1"/>
  <c r="H8285" i="2" s="1"/>
  <c r="H8309" i="2" s="1"/>
  <c r="H8333" i="2" s="1"/>
  <c r="H8357" i="2" s="1"/>
  <c r="H8381" i="2" s="1"/>
  <c r="H8405" i="2" s="1"/>
  <c r="H8429" i="2" s="1"/>
  <c r="H8453" i="2" s="1"/>
  <c r="H8477" i="2" s="1"/>
  <c r="H8501" i="2" s="1"/>
  <c r="H8525" i="2" s="1"/>
  <c r="H8549" i="2" s="1"/>
  <c r="H8573" i="2" s="1"/>
  <c r="H8597" i="2" s="1"/>
  <c r="H8621" i="2" s="1"/>
  <c r="H8645" i="2" s="1"/>
  <c r="H8669" i="2" s="1"/>
  <c r="H8693" i="2" s="1"/>
  <c r="H8717" i="2" s="1"/>
  <c r="H8741" i="2" s="1"/>
  <c r="H30" i="2"/>
  <c r="H54" i="2" s="1"/>
  <c r="H78" i="2" s="1"/>
  <c r="H102" i="2" s="1"/>
  <c r="H126" i="2" s="1"/>
  <c r="H150" i="2" s="1"/>
  <c r="H174" i="2" s="1"/>
  <c r="H198" i="2" s="1"/>
  <c r="H222" i="2" s="1"/>
  <c r="H246" i="2" s="1"/>
  <c r="H270" i="2" s="1"/>
  <c r="H294" i="2" s="1"/>
  <c r="H318" i="2" s="1"/>
  <c r="H342" i="2" s="1"/>
  <c r="H366" i="2" s="1"/>
  <c r="H390" i="2" s="1"/>
  <c r="H414" i="2" s="1"/>
  <c r="H438" i="2" s="1"/>
  <c r="H462" i="2" s="1"/>
  <c r="H486" i="2" s="1"/>
  <c r="H510" i="2" s="1"/>
  <c r="H534" i="2" s="1"/>
  <c r="H558" i="2" s="1"/>
  <c r="H582" i="2" s="1"/>
  <c r="H606" i="2" s="1"/>
  <c r="H630" i="2" s="1"/>
  <c r="H654" i="2" s="1"/>
  <c r="H678" i="2" s="1"/>
  <c r="H702" i="2" s="1"/>
  <c r="H726" i="2" s="1"/>
  <c r="H750" i="2" s="1"/>
  <c r="H774" i="2" s="1"/>
  <c r="H798" i="2" s="1"/>
  <c r="H822" i="2" s="1"/>
  <c r="H846" i="2" s="1"/>
  <c r="H870" i="2" s="1"/>
  <c r="H894" i="2" s="1"/>
  <c r="H918" i="2" s="1"/>
  <c r="H942" i="2" s="1"/>
  <c r="H966" i="2" s="1"/>
  <c r="H990" i="2" s="1"/>
  <c r="H1014" i="2" s="1"/>
  <c r="H1038" i="2" s="1"/>
  <c r="H1062" i="2" s="1"/>
  <c r="H1086" i="2" s="1"/>
  <c r="H1110" i="2" s="1"/>
  <c r="H1134" i="2" s="1"/>
  <c r="H1158" i="2" s="1"/>
  <c r="H1182" i="2" s="1"/>
  <c r="H1206" i="2" s="1"/>
  <c r="H1230" i="2" s="1"/>
  <c r="H1254" i="2" s="1"/>
  <c r="H1278" i="2" s="1"/>
  <c r="H1302" i="2" s="1"/>
  <c r="H1326" i="2" s="1"/>
  <c r="H1350" i="2" s="1"/>
  <c r="H1374" i="2" s="1"/>
  <c r="H1398" i="2" s="1"/>
  <c r="H1422" i="2" s="1"/>
  <c r="H1446" i="2" s="1"/>
  <c r="H1470" i="2" s="1"/>
  <c r="H1494" i="2" s="1"/>
  <c r="H1518" i="2" s="1"/>
  <c r="H1542" i="2" s="1"/>
  <c r="H1566" i="2" s="1"/>
  <c r="H1590" i="2" s="1"/>
  <c r="H1614" i="2" s="1"/>
  <c r="H1638" i="2" s="1"/>
  <c r="H1662" i="2" s="1"/>
  <c r="H1686" i="2" s="1"/>
  <c r="H1710" i="2" s="1"/>
  <c r="H1734" i="2" s="1"/>
  <c r="H1758" i="2" s="1"/>
  <c r="H1782" i="2" s="1"/>
  <c r="H1806" i="2" s="1"/>
  <c r="H1830" i="2" s="1"/>
  <c r="H1854" i="2" s="1"/>
  <c r="H1878" i="2" s="1"/>
  <c r="H1902" i="2" s="1"/>
  <c r="H1926" i="2" s="1"/>
  <c r="H1950" i="2" s="1"/>
  <c r="H1974" i="2" s="1"/>
  <c r="H1998" i="2" s="1"/>
  <c r="H2022" i="2" s="1"/>
  <c r="H2046" i="2" s="1"/>
  <c r="H2070" i="2" s="1"/>
  <c r="H2094" i="2" s="1"/>
  <c r="H2118" i="2" s="1"/>
  <c r="H2142" i="2" s="1"/>
  <c r="H2166" i="2" s="1"/>
  <c r="H2190" i="2" s="1"/>
  <c r="H2214" i="2" s="1"/>
  <c r="H2238" i="2" s="1"/>
  <c r="H2262" i="2" s="1"/>
  <c r="H2286" i="2" s="1"/>
  <c r="H2310" i="2" s="1"/>
  <c r="H2334" i="2" s="1"/>
  <c r="H2358" i="2" s="1"/>
  <c r="H2382" i="2" s="1"/>
  <c r="H2406" i="2" s="1"/>
  <c r="H2430" i="2" s="1"/>
  <c r="H2454" i="2" s="1"/>
  <c r="H2478" i="2" s="1"/>
  <c r="H2502" i="2" s="1"/>
  <c r="H2526" i="2" s="1"/>
  <c r="H2550" i="2" s="1"/>
  <c r="H2574" i="2" s="1"/>
  <c r="H2598" i="2" s="1"/>
  <c r="H2622" i="2" s="1"/>
  <c r="H2646" i="2" s="1"/>
  <c r="H2670" i="2" s="1"/>
  <c r="H2694" i="2" s="1"/>
  <c r="H2718" i="2" s="1"/>
  <c r="H2742" i="2" s="1"/>
  <c r="H2766" i="2" s="1"/>
  <c r="H2790" i="2" s="1"/>
  <c r="H2814" i="2" s="1"/>
  <c r="H2838" i="2" s="1"/>
  <c r="H2862" i="2" s="1"/>
  <c r="H2886" i="2" s="1"/>
  <c r="H2910" i="2" s="1"/>
  <c r="H2934" i="2" s="1"/>
  <c r="H2958" i="2" s="1"/>
  <c r="H2982" i="2" s="1"/>
  <c r="H3006" i="2" s="1"/>
  <c r="H3030" i="2" s="1"/>
  <c r="H3054" i="2" s="1"/>
  <c r="H3078" i="2" s="1"/>
  <c r="H3102" i="2" s="1"/>
  <c r="H3126" i="2" s="1"/>
  <c r="H3150" i="2" s="1"/>
  <c r="H3174" i="2" s="1"/>
  <c r="H3198" i="2" s="1"/>
  <c r="H3222" i="2" s="1"/>
  <c r="H3246" i="2" s="1"/>
  <c r="H3270" i="2" s="1"/>
  <c r="H3294" i="2" s="1"/>
  <c r="H3318" i="2" s="1"/>
  <c r="H3342" i="2" s="1"/>
  <c r="H3366" i="2" s="1"/>
  <c r="H3390" i="2" s="1"/>
  <c r="H3414" i="2" s="1"/>
  <c r="H3438" i="2" s="1"/>
  <c r="H3462" i="2" s="1"/>
  <c r="H3486" i="2" s="1"/>
  <c r="H3510" i="2" s="1"/>
  <c r="H3534" i="2" s="1"/>
  <c r="H3558" i="2" s="1"/>
  <c r="H3582" i="2" s="1"/>
  <c r="H3606" i="2" s="1"/>
  <c r="H3630" i="2" s="1"/>
  <c r="H3654" i="2" s="1"/>
  <c r="H3678" i="2" s="1"/>
  <c r="H3702" i="2" s="1"/>
  <c r="H3726" i="2" s="1"/>
  <c r="H3750" i="2" s="1"/>
  <c r="H3774" i="2" s="1"/>
  <c r="H3798" i="2" s="1"/>
  <c r="H3822" i="2" s="1"/>
  <c r="H3846" i="2" s="1"/>
  <c r="H3870" i="2" s="1"/>
  <c r="H3894" i="2" s="1"/>
  <c r="H3918" i="2" s="1"/>
  <c r="H3942" i="2" s="1"/>
  <c r="H3966" i="2" s="1"/>
  <c r="H3990" i="2" s="1"/>
  <c r="H4014" i="2" s="1"/>
  <c r="H4038" i="2" s="1"/>
  <c r="H4062" i="2" s="1"/>
  <c r="H4086" i="2" s="1"/>
  <c r="H4110" i="2" s="1"/>
  <c r="H4134" i="2" s="1"/>
  <c r="H4158" i="2" s="1"/>
  <c r="H4182" i="2" s="1"/>
  <c r="H4206" i="2" s="1"/>
  <c r="H4230" i="2" s="1"/>
  <c r="H4254" i="2" s="1"/>
  <c r="H4278" i="2" s="1"/>
  <c r="H4302" i="2" s="1"/>
  <c r="H4326" i="2" s="1"/>
  <c r="H4350" i="2" s="1"/>
  <c r="H4374" i="2" s="1"/>
  <c r="H4398" i="2" s="1"/>
  <c r="H4422" i="2" s="1"/>
  <c r="H4446" i="2" s="1"/>
  <c r="H4470" i="2" s="1"/>
  <c r="H4494" i="2" s="1"/>
  <c r="H4518" i="2" s="1"/>
  <c r="H4542" i="2" s="1"/>
  <c r="H4566" i="2" s="1"/>
  <c r="H4590" i="2" s="1"/>
  <c r="H4614" i="2" s="1"/>
  <c r="H4638" i="2" s="1"/>
  <c r="H4662" i="2" s="1"/>
  <c r="H4686" i="2" s="1"/>
  <c r="H4710" i="2" s="1"/>
  <c r="H4734" i="2" s="1"/>
  <c r="H4758" i="2" s="1"/>
  <c r="H4782" i="2" s="1"/>
  <c r="H4806" i="2" s="1"/>
  <c r="H4830" i="2" s="1"/>
  <c r="H4854" i="2" s="1"/>
  <c r="H4878" i="2" s="1"/>
  <c r="H4902" i="2" s="1"/>
  <c r="H4926" i="2" s="1"/>
  <c r="H4950" i="2" s="1"/>
  <c r="H4974" i="2" s="1"/>
  <c r="H4998" i="2" s="1"/>
  <c r="H5022" i="2" s="1"/>
  <c r="H5046" i="2" s="1"/>
  <c r="H5070" i="2" s="1"/>
  <c r="H5094" i="2" s="1"/>
  <c r="H5118" i="2" s="1"/>
  <c r="H5142" i="2" s="1"/>
  <c r="H5166" i="2" s="1"/>
  <c r="H5190" i="2" s="1"/>
  <c r="H5214" i="2" s="1"/>
  <c r="H5238" i="2" s="1"/>
  <c r="H5262" i="2" s="1"/>
  <c r="H5286" i="2" s="1"/>
  <c r="H5310" i="2" s="1"/>
  <c r="H5334" i="2" s="1"/>
  <c r="H5358" i="2" s="1"/>
  <c r="H5382" i="2" s="1"/>
  <c r="H5406" i="2" s="1"/>
  <c r="H5430" i="2" s="1"/>
  <c r="H5454" i="2" s="1"/>
  <c r="H5478" i="2" s="1"/>
  <c r="H5502" i="2" s="1"/>
  <c r="H5526" i="2" s="1"/>
  <c r="H5550" i="2" s="1"/>
  <c r="H5574" i="2" s="1"/>
  <c r="H5598" i="2" s="1"/>
  <c r="H5622" i="2" s="1"/>
  <c r="H5646" i="2" s="1"/>
  <c r="H5670" i="2" s="1"/>
  <c r="H5694" i="2" s="1"/>
  <c r="H5718" i="2" s="1"/>
  <c r="H5742" i="2" s="1"/>
  <c r="H5766" i="2" s="1"/>
  <c r="H5790" i="2" s="1"/>
  <c r="H5814" i="2" s="1"/>
  <c r="H5838" i="2" s="1"/>
  <c r="H5862" i="2" s="1"/>
  <c r="H5886" i="2" s="1"/>
  <c r="H5910" i="2" s="1"/>
  <c r="H5934" i="2" s="1"/>
  <c r="H5958" i="2" s="1"/>
  <c r="H5982" i="2" s="1"/>
  <c r="H6006" i="2" s="1"/>
  <c r="H6030" i="2" s="1"/>
  <c r="H6054" i="2" s="1"/>
  <c r="H6078" i="2" s="1"/>
  <c r="H6102" i="2" s="1"/>
  <c r="H6126" i="2" s="1"/>
  <c r="H6150" i="2" s="1"/>
  <c r="H6174" i="2" s="1"/>
  <c r="H6198" i="2" s="1"/>
  <c r="H6222" i="2" s="1"/>
  <c r="H6246" i="2" s="1"/>
  <c r="H6270" i="2" s="1"/>
  <c r="H6294" i="2" s="1"/>
  <c r="H6318" i="2" s="1"/>
  <c r="H6342" i="2" s="1"/>
  <c r="H6366" i="2" s="1"/>
  <c r="H6390" i="2" s="1"/>
  <c r="H6414" i="2" s="1"/>
  <c r="H6438" i="2" s="1"/>
  <c r="H6462" i="2" s="1"/>
  <c r="H6486" i="2" s="1"/>
  <c r="H6510" i="2" s="1"/>
  <c r="H6534" i="2" s="1"/>
  <c r="H6558" i="2" s="1"/>
  <c r="H6582" i="2" s="1"/>
  <c r="H6606" i="2" s="1"/>
  <c r="H6630" i="2" s="1"/>
  <c r="H6654" i="2" s="1"/>
  <c r="H6678" i="2" s="1"/>
  <c r="H6702" i="2" s="1"/>
  <c r="H6726" i="2" s="1"/>
  <c r="H6750" i="2" s="1"/>
  <c r="H6774" i="2" s="1"/>
  <c r="H6798" i="2" s="1"/>
  <c r="H6822" i="2" s="1"/>
  <c r="H6846" i="2" s="1"/>
  <c r="H6870" i="2" s="1"/>
  <c r="H6894" i="2" s="1"/>
  <c r="H6918" i="2" s="1"/>
  <c r="H6942" i="2" s="1"/>
  <c r="H6966" i="2" s="1"/>
  <c r="H6990" i="2" s="1"/>
  <c r="H7014" i="2" s="1"/>
  <c r="H7038" i="2" s="1"/>
  <c r="H7062" i="2" s="1"/>
  <c r="H7086" i="2" s="1"/>
  <c r="H7110" i="2" s="1"/>
  <c r="H7134" i="2" s="1"/>
  <c r="H7158" i="2" s="1"/>
  <c r="H7182" i="2" s="1"/>
  <c r="H7206" i="2" s="1"/>
  <c r="H7230" i="2" s="1"/>
  <c r="H7254" i="2" s="1"/>
  <c r="H7278" i="2" s="1"/>
  <c r="H7302" i="2" s="1"/>
  <c r="H7326" i="2" s="1"/>
  <c r="H7350" i="2" s="1"/>
  <c r="H7374" i="2" s="1"/>
  <c r="H7398" i="2" s="1"/>
  <c r="H7422" i="2" s="1"/>
  <c r="H7446" i="2" s="1"/>
  <c r="H7470" i="2" s="1"/>
  <c r="H7494" i="2" s="1"/>
  <c r="H7518" i="2" s="1"/>
  <c r="H7542" i="2" s="1"/>
  <c r="H7566" i="2" s="1"/>
  <c r="H7590" i="2" s="1"/>
  <c r="H7614" i="2" s="1"/>
  <c r="H7638" i="2" s="1"/>
  <c r="H7662" i="2" s="1"/>
  <c r="H7686" i="2" s="1"/>
  <c r="H7710" i="2" s="1"/>
  <c r="H7734" i="2" s="1"/>
  <c r="H7758" i="2" s="1"/>
  <c r="H7782" i="2" s="1"/>
  <c r="H7806" i="2" s="1"/>
  <c r="H7830" i="2" s="1"/>
  <c r="H7854" i="2" s="1"/>
  <c r="H7878" i="2" s="1"/>
  <c r="H7902" i="2" s="1"/>
  <c r="H7926" i="2" s="1"/>
  <c r="H7950" i="2" s="1"/>
  <c r="H7974" i="2" s="1"/>
  <c r="H7998" i="2" s="1"/>
  <c r="H8022" i="2" s="1"/>
  <c r="H8046" i="2" s="1"/>
  <c r="H8070" i="2" s="1"/>
  <c r="H8094" i="2" s="1"/>
  <c r="H8118" i="2" s="1"/>
  <c r="H8142" i="2" s="1"/>
  <c r="H8166" i="2" s="1"/>
  <c r="H8190" i="2" s="1"/>
  <c r="H8214" i="2" s="1"/>
  <c r="H8238" i="2" s="1"/>
  <c r="H8262" i="2" s="1"/>
  <c r="H8286" i="2" s="1"/>
  <c r="H8310" i="2" s="1"/>
  <c r="H8334" i="2" s="1"/>
  <c r="H8358" i="2" s="1"/>
  <c r="H8382" i="2" s="1"/>
  <c r="H8406" i="2" s="1"/>
  <c r="H8430" i="2" s="1"/>
  <c r="H8454" i="2" s="1"/>
  <c r="H8478" i="2" s="1"/>
  <c r="H8502" i="2" s="1"/>
  <c r="H8526" i="2" s="1"/>
  <c r="H8550" i="2" s="1"/>
  <c r="H8574" i="2" s="1"/>
  <c r="H8598" i="2" s="1"/>
  <c r="H8622" i="2" s="1"/>
  <c r="H8646" i="2" s="1"/>
  <c r="H8670" i="2" s="1"/>
  <c r="H8694" i="2" s="1"/>
  <c r="H8718" i="2" s="1"/>
  <c r="H8742" i="2" s="1"/>
  <c r="H31" i="2"/>
  <c r="H55" i="2" s="1"/>
  <c r="H79" i="2" s="1"/>
  <c r="H103" i="2" s="1"/>
  <c r="H127" i="2" s="1"/>
  <c r="H151" i="2" s="1"/>
  <c r="H175" i="2" s="1"/>
  <c r="H199" i="2" s="1"/>
  <c r="H223" i="2" s="1"/>
  <c r="H247" i="2" s="1"/>
  <c r="H271" i="2" s="1"/>
  <c r="H295" i="2" s="1"/>
  <c r="H319" i="2" s="1"/>
  <c r="H343" i="2" s="1"/>
  <c r="H367" i="2" s="1"/>
  <c r="H391" i="2" s="1"/>
  <c r="H415" i="2" s="1"/>
  <c r="H439" i="2" s="1"/>
  <c r="H463" i="2" s="1"/>
  <c r="H487" i="2" s="1"/>
  <c r="H511" i="2" s="1"/>
  <c r="H535" i="2" s="1"/>
  <c r="H559" i="2" s="1"/>
  <c r="H583" i="2" s="1"/>
  <c r="H607" i="2" s="1"/>
  <c r="H631" i="2" s="1"/>
  <c r="H655" i="2" s="1"/>
  <c r="H679" i="2" s="1"/>
  <c r="H703" i="2" s="1"/>
  <c r="H727" i="2" s="1"/>
  <c r="H751" i="2" s="1"/>
  <c r="H775" i="2" s="1"/>
  <c r="H799" i="2" s="1"/>
  <c r="H823" i="2" s="1"/>
  <c r="H847" i="2" s="1"/>
  <c r="H871" i="2" s="1"/>
  <c r="H895" i="2" s="1"/>
  <c r="H919" i="2" s="1"/>
  <c r="H943" i="2" s="1"/>
  <c r="H967" i="2" s="1"/>
  <c r="H991" i="2" s="1"/>
  <c r="H1015" i="2" s="1"/>
  <c r="H1039" i="2" s="1"/>
  <c r="H1063" i="2" s="1"/>
  <c r="H1087" i="2" s="1"/>
  <c r="H1111" i="2" s="1"/>
  <c r="H1135" i="2" s="1"/>
  <c r="H1159" i="2" s="1"/>
  <c r="H1183" i="2" s="1"/>
  <c r="H1207" i="2" s="1"/>
  <c r="H1231" i="2" s="1"/>
  <c r="H1255" i="2" s="1"/>
  <c r="H1279" i="2" s="1"/>
  <c r="H1303" i="2" s="1"/>
  <c r="H1327" i="2" s="1"/>
  <c r="H1351" i="2" s="1"/>
  <c r="H1375" i="2" s="1"/>
  <c r="H1399" i="2" s="1"/>
  <c r="H1423" i="2" s="1"/>
  <c r="H1447" i="2" s="1"/>
  <c r="H1471" i="2" s="1"/>
  <c r="H1495" i="2" s="1"/>
  <c r="H1519" i="2" s="1"/>
  <c r="H1543" i="2" s="1"/>
  <c r="H1567" i="2" s="1"/>
  <c r="H1591" i="2" s="1"/>
  <c r="H1615" i="2" s="1"/>
  <c r="H1639" i="2" s="1"/>
  <c r="H1663" i="2" s="1"/>
  <c r="H1687" i="2" s="1"/>
  <c r="H1711" i="2" s="1"/>
  <c r="H1735" i="2" s="1"/>
  <c r="H1759" i="2" s="1"/>
  <c r="H1783" i="2" s="1"/>
  <c r="H1807" i="2" s="1"/>
  <c r="H1831" i="2" s="1"/>
  <c r="H1855" i="2" s="1"/>
  <c r="H1879" i="2" s="1"/>
  <c r="H1903" i="2" s="1"/>
  <c r="H1927" i="2" s="1"/>
  <c r="H1951" i="2" s="1"/>
  <c r="H1975" i="2" s="1"/>
  <c r="H1999" i="2" s="1"/>
  <c r="H2023" i="2" s="1"/>
  <c r="H2047" i="2" s="1"/>
  <c r="H2071" i="2" s="1"/>
  <c r="H2095" i="2" s="1"/>
  <c r="H2119" i="2" s="1"/>
  <c r="H2143" i="2" s="1"/>
  <c r="H2167" i="2" s="1"/>
  <c r="H2191" i="2" s="1"/>
  <c r="H2215" i="2" s="1"/>
  <c r="H2239" i="2" s="1"/>
  <c r="H2263" i="2" s="1"/>
  <c r="H2287" i="2" s="1"/>
  <c r="H2311" i="2" s="1"/>
  <c r="H2335" i="2" s="1"/>
  <c r="H2359" i="2" s="1"/>
  <c r="H2383" i="2" s="1"/>
  <c r="H2407" i="2" s="1"/>
  <c r="H2431" i="2" s="1"/>
  <c r="H2455" i="2" s="1"/>
  <c r="H2479" i="2" s="1"/>
  <c r="H2503" i="2" s="1"/>
  <c r="H2527" i="2" s="1"/>
  <c r="H2551" i="2" s="1"/>
  <c r="H2575" i="2" s="1"/>
  <c r="H2599" i="2" s="1"/>
  <c r="H2623" i="2" s="1"/>
  <c r="H2647" i="2" s="1"/>
  <c r="H2671" i="2" s="1"/>
  <c r="H2695" i="2" s="1"/>
  <c r="H2719" i="2" s="1"/>
  <c r="H2743" i="2" s="1"/>
  <c r="H2767" i="2" s="1"/>
  <c r="H2791" i="2" s="1"/>
  <c r="H2815" i="2" s="1"/>
  <c r="H2839" i="2" s="1"/>
  <c r="H2863" i="2" s="1"/>
  <c r="H2887" i="2" s="1"/>
  <c r="H2911" i="2" s="1"/>
  <c r="H2935" i="2" s="1"/>
  <c r="H2959" i="2" s="1"/>
  <c r="H2983" i="2" s="1"/>
  <c r="H3007" i="2" s="1"/>
  <c r="H3031" i="2" s="1"/>
  <c r="H3055" i="2" s="1"/>
  <c r="H3079" i="2" s="1"/>
  <c r="H3103" i="2" s="1"/>
  <c r="H3127" i="2" s="1"/>
  <c r="H3151" i="2" s="1"/>
  <c r="H3175" i="2" s="1"/>
  <c r="H3199" i="2" s="1"/>
  <c r="H3223" i="2" s="1"/>
  <c r="H3247" i="2" s="1"/>
  <c r="H3271" i="2" s="1"/>
  <c r="H3295" i="2" s="1"/>
  <c r="H3319" i="2" s="1"/>
  <c r="H3343" i="2" s="1"/>
  <c r="H3367" i="2" s="1"/>
  <c r="H3391" i="2" s="1"/>
  <c r="H3415" i="2" s="1"/>
  <c r="H3439" i="2" s="1"/>
  <c r="H3463" i="2" s="1"/>
  <c r="H3487" i="2" s="1"/>
  <c r="H3511" i="2" s="1"/>
  <c r="H3535" i="2" s="1"/>
  <c r="H3559" i="2" s="1"/>
  <c r="H3583" i="2" s="1"/>
  <c r="H3607" i="2" s="1"/>
  <c r="H3631" i="2" s="1"/>
  <c r="H3655" i="2" s="1"/>
  <c r="H3679" i="2" s="1"/>
  <c r="H3703" i="2" s="1"/>
  <c r="H3727" i="2" s="1"/>
  <c r="H3751" i="2" s="1"/>
  <c r="H3775" i="2" s="1"/>
  <c r="H3799" i="2" s="1"/>
  <c r="H3823" i="2" s="1"/>
  <c r="H3847" i="2" s="1"/>
  <c r="H3871" i="2" s="1"/>
  <c r="H3895" i="2" s="1"/>
  <c r="H3919" i="2" s="1"/>
  <c r="H3943" i="2" s="1"/>
  <c r="H3967" i="2" s="1"/>
  <c r="H3991" i="2" s="1"/>
  <c r="H4015" i="2" s="1"/>
  <c r="H4039" i="2" s="1"/>
  <c r="H4063" i="2" s="1"/>
  <c r="H4087" i="2" s="1"/>
  <c r="H4111" i="2" s="1"/>
  <c r="H4135" i="2" s="1"/>
  <c r="H4159" i="2" s="1"/>
  <c r="H4183" i="2" s="1"/>
  <c r="H4207" i="2" s="1"/>
  <c r="H4231" i="2" s="1"/>
  <c r="H4255" i="2" s="1"/>
  <c r="H4279" i="2" s="1"/>
  <c r="H4303" i="2" s="1"/>
  <c r="H4327" i="2" s="1"/>
  <c r="H4351" i="2" s="1"/>
  <c r="H4375" i="2" s="1"/>
  <c r="H4399" i="2" s="1"/>
  <c r="H4423" i="2" s="1"/>
  <c r="H4447" i="2" s="1"/>
  <c r="H4471" i="2" s="1"/>
  <c r="H4495" i="2" s="1"/>
  <c r="H4519" i="2" s="1"/>
  <c r="H4543" i="2" s="1"/>
  <c r="H4567" i="2" s="1"/>
  <c r="H4591" i="2" s="1"/>
  <c r="H4615" i="2" s="1"/>
  <c r="H4639" i="2" s="1"/>
  <c r="H4663" i="2" s="1"/>
  <c r="H4687" i="2" s="1"/>
  <c r="H4711" i="2" s="1"/>
  <c r="H4735" i="2" s="1"/>
  <c r="H4759" i="2" s="1"/>
  <c r="H4783" i="2" s="1"/>
  <c r="H4807" i="2" s="1"/>
  <c r="H4831" i="2" s="1"/>
  <c r="H4855" i="2" s="1"/>
  <c r="H4879" i="2" s="1"/>
  <c r="H4903" i="2" s="1"/>
  <c r="H4927" i="2" s="1"/>
  <c r="H4951" i="2" s="1"/>
  <c r="H4975" i="2" s="1"/>
  <c r="H4999" i="2" s="1"/>
  <c r="H5023" i="2" s="1"/>
  <c r="H5047" i="2" s="1"/>
  <c r="H5071" i="2" s="1"/>
  <c r="H5095" i="2" s="1"/>
  <c r="H5119" i="2" s="1"/>
  <c r="H5143" i="2" s="1"/>
  <c r="H5167" i="2" s="1"/>
  <c r="H5191" i="2" s="1"/>
  <c r="H5215" i="2" s="1"/>
  <c r="H5239" i="2" s="1"/>
  <c r="H5263" i="2" s="1"/>
  <c r="H5287" i="2" s="1"/>
  <c r="H5311" i="2" s="1"/>
  <c r="H5335" i="2" s="1"/>
  <c r="H5359" i="2" s="1"/>
  <c r="H5383" i="2" s="1"/>
  <c r="H5407" i="2" s="1"/>
  <c r="H5431" i="2" s="1"/>
  <c r="H5455" i="2" s="1"/>
  <c r="H5479" i="2" s="1"/>
  <c r="H5503" i="2" s="1"/>
  <c r="H5527" i="2" s="1"/>
  <c r="H5551" i="2" s="1"/>
  <c r="H5575" i="2" s="1"/>
  <c r="H5599" i="2" s="1"/>
  <c r="H5623" i="2" s="1"/>
  <c r="H5647" i="2" s="1"/>
  <c r="H5671" i="2" s="1"/>
  <c r="H5695" i="2" s="1"/>
  <c r="H5719" i="2" s="1"/>
  <c r="H5743" i="2" s="1"/>
  <c r="H5767" i="2" s="1"/>
  <c r="H5791" i="2" s="1"/>
  <c r="H5815" i="2" s="1"/>
  <c r="H5839" i="2" s="1"/>
  <c r="H5863" i="2" s="1"/>
  <c r="H5887" i="2" s="1"/>
  <c r="H5911" i="2" s="1"/>
  <c r="H5935" i="2" s="1"/>
  <c r="H5959" i="2" s="1"/>
  <c r="H5983" i="2" s="1"/>
  <c r="H6007" i="2" s="1"/>
  <c r="H6031" i="2" s="1"/>
  <c r="H6055" i="2" s="1"/>
  <c r="H6079" i="2" s="1"/>
  <c r="H6103" i="2" s="1"/>
  <c r="H6127" i="2" s="1"/>
  <c r="H6151" i="2" s="1"/>
  <c r="H6175" i="2" s="1"/>
  <c r="H6199" i="2" s="1"/>
  <c r="H6223" i="2" s="1"/>
  <c r="H6247" i="2" s="1"/>
  <c r="H6271" i="2" s="1"/>
  <c r="H6295" i="2" s="1"/>
  <c r="H6319" i="2" s="1"/>
  <c r="H6343" i="2" s="1"/>
  <c r="H6367" i="2" s="1"/>
  <c r="H6391" i="2" s="1"/>
  <c r="H6415" i="2" s="1"/>
  <c r="H6439" i="2" s="1"/>
  <c r="H6463" i="2" s="1"/>
  <c r="H6487" i="2" s="1"/>
  <c r="H6511" i="2" s="1"/>
  <c r="H6535" i="2" s="1"/>
  <c r="H6559" i="2" s="1"/>
  <c r="H6583" i="2" s="1"/>
  <c r="H6607" i="2" s="1"/>
  <c r="H6631" i="2" s="1"/>
  <c r="H6655" i="2" s="1"/>
  <c r="H6679" i="2" s="1"/>
  <c r="H6703" i="2" s="1"/>
  <c r="H6727" i="2" s="1"/>
  <c r="H6751" i="2" s="1"/>
  <c r="H6775" i="2" s="1"/>
  <c r="H6799" i="2" s="1"/>
  <c r="H6823" i="2" s="1"/>
  <c r="H6847" i="2" s="1"/>
  <c r="H6871" i="2" s="1"/>
  <c r="H6895" i="2" s="1"/>
  <c r="H6919" i="2" s="1"/>
  <c r="H6943" i="2" s="1"/>
  <c r="H6967" i="2" s="1"/>
  <c r="H6991" i="2" s="1"/>
  <c r="H7015" i="2" s="1"/>
  <c r="H7039" i="2" s="1"/>
  <c r="H7063" i="2" s="1"/>
  <c r="H7087" i="2" s="1"/>
  <c r="H7111" i="2" s="1"/>
  <c r="H7135" i="2" s="1"/>
  <c r="H7159" i="2" s="1"/>
  <c r="H7183" i="2" s="1"/>
  <c r="H7207" i="2" s="1"/>
  <c r="H7231" i="2" s="1"/>
  <c r="H7255" i="2" s="1"/>
  <c r="H7279" i="2" s="1"/>
  <c r="H7303" i="2" s="1"/>
  <c r="H7327" i="2" s="1"/>
  <c r="H7351" i="2" s="1"/>
  <c r="H7375" i="2" s="1"/>
  <c r="H7399" i="2" s="1"/>
  <c r="H7423" i="2" s="1"/>
  <c r="H7447" i="2" s="1"/>
  <c r="H7471" i="2" s="1"/>
  <c r="H7495" i="2" s="1"/>
  <c r="H7519" i="2" s="1"/>
  <c r="H7543" i="2" s="1"/>
  <c r="H7567" i="2" s="1"/>
  <c r="H7591" i="2" s="1"/>
  <c r="H7615" i="2" s="1"/>
  <c r="H7639" i="2" s="1"/>
  <c r="H7663" i="2" s="1"/>
  <c r="H7687" i="2" s="1"/>
  <c r="H7711" i="2" s="1"/>
  <c r="H7735" i="2" s="1"/>
  <c r="H7759" i="2" s="1"/>
  <c r="H7783" i="2" s="1"/>
  <c r="H7807" i="2" s="1"/>
  <c r="H7831" i="2" s="1"/>
  <c r="H7855" i="2" s="1"/>
  <c r="H7879" i="2" s="1"/>
  <c r="H7903" i="2" s="1"/>
  <c r="H7927" i="2" s="1"/>
  <c r="H7951" i="2" s="1"/>
  <c r="H7975" i="2" s="1"/>
  <c r="H7999" i="2" s="1"/>
  <c r="H8023" i="2" s="1"/>
  <c r="H8047" i="2" s="1"/>
  <c r="H8071" i="2" s="1"/>
  <c r="H8095" i="2" s="1"/>
  <c r="H8119" i="2" s="1"/>
  <c r="H8143" i="2" s="1"/>
  <c r="H8167" i="2" s="1"/>
  <c r="H8191" i="2" s="1"/>
  <c r="H8215" i="2" s="1"/>
  <c r="H8239" i="2" s="1"/>
  <c r="H8263" i="2" s="1"/>
  <c r="H8287" i="2" s="1"/>
  <c r="H8311" i="2" s="1"/>
  <c r="H8335" i="2" s="1"/>
  <c r="H8359" i="2" s="1"/>
  <c r="H8383" i="2" s="1"/>
  <c r="H8407" i="2" s="1"/>
  <c r="H8431" i="2" s="1"/>
  <c r="H8455" i="2" s="1"/>
  <c r="H8479" i="2" s="1"/>
  <c r="H8503" i="2" s="1"/>
  <c r="H8527" i="2" s="1"/>
  <c r="H8551" i="2" s="1"/>
  <c r="H8575" i="2" s="1"/>
  <c r="H8599" i="2" s="1"/>
  <c r="H8623" i="2" s="1"/>
  <c r="H8647" i="2" s="1"/>
  <c r="H8671" i="2" s="1"/>
  <c r="H8695" i="2" s="1"/>
  <c r="H8719" i="2" s="1"/>
  <c r="H8743" i="2" s="1"/>
  <c r="H32" i="2"/>
  <c r="H33" i="2"/>
  <c r="H57" i="2" s="1"/>
  <c r="H81" i="2" s="1"/>
  <c r="H105" i="2" s="1"/>
  <c r="H129" i="2" s="1"/>
  <c r="H153" i="2" s="1"/>
  <c r="H177" i="2" s="1"/>
  <c r="H201" i="2" s="1"/>
  <c r="H225" i="2" s="1"/>
  <c r="H249" i="2" s="1"/>
  <c r="H273" i="2" s="1"/>
  <c r="H297" i="2" s="1"/>
  <c r="H321" i="2" s="1"/>
  <c r="H345" i="2" s="1"/>
  <c r="H369" i="2" s="1"/>
  <c r="H393" i="2" s="1"/>
  <c r="H417" i="2" s="1"/>
  <c r="H441" i="2" s="1"/>
  <c r="H465" i="2" s="1"/>
  <c r="H489" i="2" s="1"/>
  <c r="H513" i="2" s="1"/>
  <c r="H537" i="2" s="1"/>
  <c r="H561" i="2" s="1"/>
  <c r="H585" i="2" s="1"/>
  <c r="H609" i="2" s="1"/>
  <c r="H633" i="2" s="1"/>
  <c r="H657" i="2" s="1"/>
  <c r="H681" i="2" s="1"/>
  <c r="H705" i="2" s="1"/>
  <c r="H729" i="2" s="1"/>
  <c r="H753" i="2" s="1"/>
  <c r="H777" i="2" s="1"/>
  <c r="H801" i="2" s="1"/>
  <c r="H825" i="2" s="1"/>
  <c r="H849" i="2" s="1"/>
  <c r="H873" i="2" s="1"/>
  <c r="H897" i="2" s="1"/>
  <c r="H921" i="2" s="1"/>
  <c r="H945" i="2" s="1"/>
  <c r="H969" i="2" s="1"/>
  <c r="H993" i="2" s="1"/>
  <c r="H1017" i="2" s="1"/>
  <c r="H1041" i="2" s="1"/>
  <c r="H1065" i="2" s="1"/>
  <c r="H1089" i="2" s="1"/>
  <c r="H1113" i="2" s="1"/>
  <c r="H1137" i="2" s="1"/>
  <c r="H1161" i="2" s="1"/>
  <c r="H1185" i="2" s="1"/>
  <c r="H34" i="2"/>
  <c r="H58" i="2" s="1"/>
  <c r="H82" i="2" s="1"/>
  <c r="H106" i="2" s="1"/>
  <c r="H130" i="2" s="1"/>
  <c r="H154" i="2" s="1"/>
  <c r="H178" i="2" s="1"/>
  <c r="H202" i="2" s="1"/>
  <c r="H226" i="2" s="1"/>
  <c r="H250" i="2" s="1"/>
  <c r="H274" i="2" s="1"/>
  <c r="H298" i="2" s="1"/>
  <c r="H322" i="2" s="1"/>
  <c r="H346" i="2" s="1"/>
  <c r="H370" i="2" s="1"/>
  <c r="H394" i="2" s="1"/>
  <c r="H418" i="2" s="1"/>
  <c r="H442" i="2" s="1"/>
  <c r="H466" i="2" s="1"/>
  <c r="H490" i="2" s="1"/>
  <c r="H514" i="2" s="1"/>
  <c r="H538" i="2" s="1"/>
  <c r="H562" i="2" s="1"/>
  <c r="H586" i="2" s="1"/>
  <c r="H610" i="2" s="1"/>
  <c r="H634" i="2" s="1"/>
  <c r="H658" i="2" s="1"/>
  <c r="H682" i="2" s="1"/>
  <c r="H706" i="2" s="1"/>
  <c r="H730" i="2" s="1"/>
  <c r="H754" i="2" s="1"/>
  <c r="H778" i="2" s="1"/>
  <c r="H802" i="2" s="1"/>
  <c r="H826" i="2" s="1"/>
  <c r="H850" i="2" s="1"/>
  <c r="H874" i="2" s="1"/>
  <c r="H898" i="2" s="1"/>
  <c r="H922" i="2" s="1"/>
  <c r="H946" i="2" s="1"/>
  <c r="H970" i="2" s="1"/>
  <c r="H994" i="2" s="1"/>
  <c r="H1018" i="2" s="1"/>
  <c r="H1042" i="2" s="1"/>
  <c r="H1066" i="2" s="1"/>
  <c r="H1090" i="2" s="1"/>
  <c r="H1114" i="2" s="1"/>
  <c r="H1138" i="2" s="1"/>
  <c r="H1162" i="2" s="1"/>
  <c r="H1186" i="2" s="1"/>
  <c r="H1210" i="2" s="1"/>
  <c r="H1234" i="2" s="1"/>
  <c r="H1258" i="2" s="1"/>
  <c r="H1282" i="2" s="1"/>
  <c r="H1306" i="2" s="1"/>
  <c r="H1330" i="2" s="1"/>
  <c r="H1354" i="2" s="1"/>
  <c r="H1378" i="2" s="1"/>
  <c r="H1402" i="2" s="1"/>
  <c r="H1426" i="2" s="1"/>
  <c r="H1450" i="2" s="1"/>
  <c r="H1474" i="2" s="1"/>
  <c r="H1498" i="2" s="1"/>
  <c r="H1522" i="2" s="1"/>
  <c r="H1546" i="2" s="1"/>
  <c r="H1570" i="2" s="1"/>
  <c r="H1594" i="2" s="1"/>
  <c r="H1618" i="2" s="1"/>
  <c r="H1642" i="2" s="1"/>
  <c r="H1666" i="2" s="1"/>
  <c r="H1690" i="2" s="1"/>
  <c r="H1714" i="2" s="1"/>
  <c r="H1738" i="2" s="1"/>
  <c r="H1762" i="2" s="1"/>
  <c r="H1786" i="2" s="1"/>
  <c r="H1810" i="2" s="1"/>
  <c r="H1834" i="2" s="1"/>
  <c r="H1858" i="2" s="1"/>
  <c r="H1882" i="2" s="1"/>
  <c r="H1906" i="2" s="1"/>
  <c r="H1930" i="2" s="1"/>
  <c r="H1954" i="2" s="1"/>
  <c r="H1978" i="2" s="1"/>
  <c r="H2002" i="2" s="1"/>
  <c r="H2026" i="2" s="1"/>
  <c r="H2050" i="2" s="1"/>
  <c r="H2074" i="2" s="1"/>
  <c r="H2098" i="2" s="1"/>
  <c r="H2122" i="2" s="1"/>
  <c r="H2146" i="2" s="1"/>
  <c r="H2170" i="2" s="1"/>
  <c r="H2194" i="2" s="1"/>
  <c r="H2218" i="2" s="1"/>
  <c r="H2242" i="2" s="1"/>
  <c r="H2266" i="2" s="1"/>
  <c r="H2290" i="2" s="1"/>
  <c r="H2314" i="2" s="1"/>
  <c r="H2338" i="2" s="1"/>
  <c r="H2362" i="2" s="1"/>
  <c r="H2386" i="2" s="1"/>
  <c r="H2410" i="2" s="1"/>
  <c r="H2434" i="2" s="1"/>
  <c r="H2458" i="2" s="1"/>
  <c r="H2482" i="2" s="1"/>
  <c r="H2506" i="2" s="1"/>
  <c r="H2530" i="2" s="1"/>
  <c r="H2554" i="2" s="1"/>
  <c r="H2578" i="2" s="1"/>
  <c r="H2602" i="2" s="1"/>
  <c r="H2626" i="2" s="1"/>
  <c r="H2650" i="2" s="1"/>
  <c r="H2674" i="2" s="1"/>
  <c r="H2698" i="2" s="1"/>
  <c r="H2722" i="2" s="1"/>
  <c r="H2746" i="2" s="1"/>
  <c r="H2770" i="2" s="1"/>
  <c r="H2794" i="2" s="1"/>
  <c r="H2818" i="2" s="1"/>
  <c r="H2842" i="2" s="1"/>
  <c r="H2866" i="2" s="1"/>
  <c r="H2890" i="2" s="1"/>
  <c r="H2914" i="2" s="1"/>
  <c r="H2938" i="2" s="1"/>
  <c r="H2962" i="2" s="1"/>
  <c r="H2986" i="2" s="1"/>
  <c r="H3010" i="2" s="1"/>
  <c r="H3034" i="2" s="1"/>
  <c r="H3058" i="2" s="1"/>
  <c r="H3082" i="2" s="1"/>
  <c r="H3106" i="2" s="1"/>
  <c r="H3130" i="2" s="1"/>
  <c r="H3154" i="2" s="1"/>
  <c r="H3178" i="2" s="1"/>
  <c r="H3202" i="2" s="1"/>
  <c r="H3226" i="2" s="1"/>
  <c r="H3250" i="2" s="1"/>
  <c r="H3274" i="2" s="1"/>
  <c r="H3298" i="2" s="1"/>
  <c r="H3322" i="2" s="1"/>
  <c r="H3346" i="2" s="1"/>
  <c r="H3370" i="2" s="1"/>
  <c r="H3394" i="2" s="1"/>
  <c r="H3418" i="2" s="1"/>
  <c r="H3442" i="2" s="1"/>
  <c r="H3466" i="2" s="1"/>
  <c r="H3490" i="2" s="1"/>
  <c r="H3514" i="2" s="1"/>
  <c r="H3538" i="2" s="1"/>
  <c r="H3562" i="2" s="1"/>
  <c r="H3586" i="2" s="1"/>
  <c r="H3610" i="2" s="1"/>
  <c r="H3634" i="2" s="1"/>
  <c r="H3658" i="2" s="1"/>
  <c r="H3682" i="2" s="1"/>
  <c r="H3706" i="2" s="1"/>
  <c r="H3730" i="2" s="1"/>
  <c r="H3754" i="2" s="1"/>
  <c r="H3778" i="2" s="1"/>
  <c r="H3802" i="2" s="1"/>
  <c r="H3826" i="2" s="1"/>
  <c r="H3850" i="2" s="1"/>
  <c r="H3874" i="2" s="1"/>
  <c r="H3898" i="2" s="1"/>
  <c r="H3922" i="2" s="1"/>
  <c r="H3946" i="2" s="1"/>
  <c r="H3970" i="2" s="1"/>
  <c r="H3994" i="2" s="1"/>
  <c r="H4018" i="2" s="1"/>
  <c r="H4042" i="2" s="1"/>
  <c r="H4066" i="2" s="1"/>
  <c r="H4090" i="2" s="1"/>
  <c r="H4114" i="2" s="1"/>
  <c r="H4138" i="2" s="1"/>
  <c r="H4162" i="2" s="1"/>
  <c r="H4186" i="2" s="1"/>
  <c r="H4210" i="2" s="1"/>
  <c r="H4234" i="2" s="1"/>
  <c r="H4258" i="2" s="1"/>
  <c r="H4282" i="2" s="1"/>
  <c r="H4306" i="2" s="1"/>
  <c r="H4330" i="2" s="1"/>
  <c r="H4354" i="2" s="1"/>
  <c r="H4378" i="2" s="1"/>
  <c r="H4402" i="2" s="1"/>
  <c r="H4426" i="2" s="1"/>
  <c r="H4450" i="2" s="1"/>
  <c r="H4474" i="2" s="1"/>
  <c r="H4498" i="2" s="1"/>
  <c r="H4522" i="2" s="1"/>
  <c r="H4546" i="2" s="1"/>
  <c r="H4570" i="2" s="1"/>
  <c r="H4594" i="2" s="1"/>
  <c r="H4618" i="2" s="1"/>
  <c r="H4642" i="2" s="1"/>
  <c r="H4666" i="2" s="1"/>
  <c r="H4690" i="2" s="1"/>
  <c r="H4714" i="2" s="1"/>
  <c r="H4738" i="2" s="1"/>
  <c r="H4762" i="2" s="1"/>
  <c r="H4786" i="2" s="1"/>
  <c r="H4810" i="2" s="1"/>
  <c r="H4834" i="2" s="1"/>
  <c r="H4858" i="2" s="1"/>
  <c r="H4882" i="2" s="1"/>
  <c r="H4906" i="2" s="1"/>
  <c r="H4930" i="2" s="1"/>
  <c r="H4954" i="2" s="1"/>
  <c r="H4978" i="2" s="1"/>
  <c r="H5002" i="2" s="1"/>
  <c r="H5026" i="2" s="1"/>
  <c r="H5050" i="2" s="1"/>
  <c r="H5074" i="2" s="1"/>
  <c r="H5098" i="2" s="1"/>
  <c r="H5122" i="2" s="1"/>
  <c r="H5146" i="2" s="1"/>
  <c r="H5170" i="2" s="1"/>
  <c r="H5194" i="2" s="1"/>
  <c r="H5218" i="2" s="1"/>
  <c r="H5242" i="2" s="1"/>
  <c r="H5266" i="2" s="1"/>
  <c r="H5290" i="2" s="1"/>
  <c r="H5314" i="2" s="1"/>
  <c r="H5338" i="2" s="1"/>
  <c r="H5362" i="2" s="1"/>
  <c r="H5386" i="2" s="1"/>
  <c r="H5410" i="2" s="1"/>
  <c r="H5434" i="2" s="1"/>
  <c r="H5458" i="2" s="1"/>
  <c r="H5482" i="2" s="1"/>
  <c r="H5506" i="2" s="1"/>
  <c r="H5530" i="2" s="1"/>
  <c r="H5554" i="2" s="1"/>
  <c r="H5578" i="2" s="1"/>
  <c r="H5602" i="2" s="1"/>
  <c r="H5626" i="2" s="1"/>
  <c r="H5650" i="2" s="1"/>
  <c r="H5674" i="2" s="1"/>
  <c r="H5698" i="2" s="1"/>
  <c r="H5722" i="2" s="1"/>
  <c r="H5746" i="2" s="1"/>
  <c r="H5770" i="2" s="1"/>
  <c r="H5794" i="2" s="1"/>
  <c r="H5818" i="2" s="1"/>
  <c r="H5842" i="2" s="1"/>
  <c r="H5866" i="2" s="1"/>
  <c r="H5890" i="2" s="1"/>
  <c r="H5914" i="2" s="1"/>
  <c r="H5938" i="2" s="1"/>
  <c r="H5962" i="2" s="1"/>
  <c r="H5986" i="2" s="1"/>
  <c r="H6010" i="2" s="1"/>
  <c r="H6034" i="2" s="1"/>
  <c r="H6058" i="2" s="1"/>
  <c r="H6082" i="2" s="1"/>
  <c r="H6106" i="2" s="1"/>
  <c r="H6130" i="2" s="1"/>
  <c r="H6154" i="2" s="1"/>
  <c r="H6178" i="2" s="1"/>
  <c r="H6202" i="2" s="1"/>
  <c r="H6226" i="2" s="1"/>
  <c r="H6250" i="2" s="1"/>
  <c r="H6274" i="2" s="1"/>
  <c r="H6298" i="2" s="1"/>
  <c r="H6322" i="2" s="1"/>
  <c r="H6346" i="2" s="1"/>
  <c r="H6370" i="2" s="1"/>
  <c r="H6394" i="2" s="1"/>
  <c r="H6418" i="2" s="1"/>
  <c r="H6442" i="2" s="1"/>
  <c r="H6466" i="2" s="1"/>
  <c r="H6490" i="2" s="1"/>
  <c r="H6514" i="2" s="1"/>
  <c r="H6538" i="2" s="1"/>
  <c r="H6562" i="2" s="1"/>
  <c r="H6586" i="2" s="1"/>
  <c r="H6610" i="2" s="1"/>
  <c r="H6634" i="2" s="1"/>
  <c r="H6658" i="2" s="1"/>
  <c r="H6682" i="2" s="1"/>
  <c r="H6706" i="2" s="1"/>
  <c r="H6730" i="2" s="1"/>
  <c r="H6754" i="2" s="1"/>
  <c r="H6778" i="2" s="1"/>
  <c r="H6802" i="2" s="1"/>
  <c r="H6826" i="2" s="1"/>
  <c r="H6850" i="2" s="1"/>
  <c r="H6874" i="2" s="1"/>
  <c r="H6898" i="2" s="1"/>
  <c r="H6922" i="2" s="1"/>
  <c r="H6946" i="2" s="1"/>
  <c r="H6970" i="2" s="1"/>
  <c r="H6994" i="2" s="1"/>
  <c r="H7018" i="2" s="1"/>
  <c r="H7042" i="2" s="1"/>
  <c r="H7066" i="2" s="1"/>
  <c r="H7090" i="2" s="1"/>
  <c r="H7114" i="2" s="1"/>
  <c r="H7138" i="2" s="1"/>
  <c r="H7162" i="2" s="1"/>
  <c r="H7186" i="2" s="1"/>
  <c r="H7210" i="2" s="1"/>
  <c r="H7234" i="2" s="1"/>
  <c r="H7258" i="2" s="1"/>
  <c r="H7282" i="2" s="1"/>
  <c r="H7306" i="2" s="1"/>
  <c r="H7330" i="2" s="1"/>
  <c r="H7354" i="2" s="1"/>
  <c r="H7378" i="2" s="1"/>
  <c r="H7402" i="2" s="1"/>
  <c r="H7426" i="2" s="1"/>
  <c r="H7450" i="2" s="1"/>
  <c r="H7474" i="2" s="1"/>
  <c r="H7498" i="2" s="1"/>
  <c r="H7522" i="2" s="1"/>
  <c r="H7546" i="2" s="1"/>
  <c r="H7570" i="2" s="1"/>
  <c r="H7594" i="2" s="1"/>
  <c r="H7618" i="2" s="1"/>
  <c r="H7642" i="2" s="1"/>
  <c r="H7666" i="2" s="1"/>
  <c r="H7690" i="2" s="1"/>
  <c r="H7714" i="2" s="1"/>
  <c r="H7738" i="2" s="1"/>
  <c r="H7762" i="2" s="1"/>
  <c r="H7786" i="2" s="1"/>
  <c r="H7810" i="2" s="1"/>
  <c r="H7834" i="2" s="1"/>
  <c r="H7858" i="2" s="1"/>
  <c r="H7882" i="2" s="1"/>
  <c r="H7906" i="2" s="1"/>
  <c r="H7930" i="2" s="1"/>
  <c r="H7954" i="2" s="1"/>
  <c r="H7978" i="2" s="1"/>
  <c r="H8002" i="2" s="1"/>
  <c r="H8026" i="2" s="1"/>
  <c r="H8050" i="2" s="1"/>
  <c r="H8074" i="2" s="1"/>
  <c r="H8098" i="2" s="1"/>
  <c r="H8122" i="2" s="1"/>
  <c r="H8146" i="2" s="1"/>
  <c r="H8170" i="2" s="1"/>
  <c r="H8194" i="2" s="1"/>
  <c r="H8218" i="2" s="1"/>
  <c r="H8242" i="2" s="1"/>
  <c r="H8266" i="2" s="1"/>
  <c r="H8290" i="2" s="1"/>
  <c r="H8314" i="2" s="1"/>
  <c r="H8338" i="2" s="1"/>
  <c r="H8362" i="2" s="1"/>
  <c r="H8386" i="2" s="1"/>
  <c r="H8410" i="2" s="1"/>
  <c r="H8434" i="2" s="1"/>
  <c r="H8458" i="2" s="1"/>
  <c r="H8482" i="2" s="1"/>
  <c r="H8506" i="2" s="1"/>
  <c r="H8530" i="2" s="1"/>
  <c r="H8554" i="2" s="1"/>
  <c r="H8578" i="2" s="1"/>
  <c r="H8602" i="2" s="1"/>
  <c r="H8626" i="2" s="1"/>
  <c r="H8650" i="2" s="1"/>
  <c r="H8674" i="2" s="1"/>
  <c r="H8698" i="2" s="1"/>
  <c r="H8722" i="2" s="1"/>
  <c r="H8746" i="2" s="1"/>
  <c r="H35" i="2"/>
  <c r="H59" i="2" s="1"/>
  <c r="H83" i="2" s="1"/>
  <c r="H107" i="2" s="1"/>
  <c r="H131" i="2" s="1"/>
  <c r="H155" i="2" s="1"/>
  <c r="H179" i="2" s="1"/>
  <c r="H203" i="2" s="1"/>
  <c r="H227" i="2" s="1"/>
  <c r="H251" i="2" s="1"/>
  <c r="H275" i="2" s="1"/>
  <c r="H299" i="2" s="1"/>
  <c r="H323" i="2" s="1"/>
  <c r="H347" i="2" s="1"/>
  <c r="H371" i="2" s="1"/>
  <c r="H395" i="2" s="1"/>
  <c r="H419" i="2" s="1"/>
  <c r="H443" i="2" s="1"/>
  <c r="H467" i="2" s="1"/>
  <c r="H491" i="2" s="1"/>
  <c r="H515" i="2" s="1"/>
  <c r="H539" i="2" s="1"/>
  <c r="H563" i="2" s="1"/>
  <c r="H587" i="2" s="1"/>
  <c r="H611" i="2" s="1"/>
  <c r="H635" i="2" s="1"/>
  <c r="H659" i="2" s="1"/>
  <c r="H683" i="2" s="1"/>
  <c r="H707" i="2" s="1"/>
  <c r="H731" i="2" s="1"/>
  <c r="H755" i="2" s="1"/>
  <c r="H779" i="2" s="1"/>
  <c r="H803" i="2" s="1"/>
  <c r="H827" i="2" s="1"/>
  <c r="H851" i="2" s="1"/>
  <c r="H875" i="2" s="1"/>
  <c r="H899" i="2" s="1"/>
  <c r="H923" i="2" s="1"/>
  <c r="H947" i="2" s="1"/>
  <c r="H971" i="2" s="1"/>
  <c r="H995" i="2" s="1"/>
  <c r="H1019" i="2" s="1"/>
  <c r="H1043" i="2" s="1"/>
  <c r="H1067" i="2" s="1"/>
  <c r="H1091" i="2" s="1"/>
  <c r="H1115" i="2" s="1"/>
  <c r="H1139" i="2" s="1"/>
  <c r="H1163" i="2" s="1"/>
  <c r="H1187" i="2" s="1"/>
  <c r="H1211" i="2" s="1"/>
  <c r="H1235" i="2" s="1"/>
  <c r="H1259" i="2" s="1"/>
  <c r="H1283" i="2" s="1"/>
  <c r="H1307" i="2" s="1"/>
  <c r="H1331" i="2" s="1"/>
  <c r="H1355" i="2" s="1"/>
  <c r="H1379" i="2" s="1"/>
  <c r="H1403" i="2" s="1"/>
  <c r="H1427" i="2" s="1"/>
  <c r="H1451" i="2" s="1"/>
  <c r="H1475" i="2" s="1"/>
  <c r="H1499" i="2" s="1"/>
  <c r="H1523" i="2" s="1"/>
  <c r="H1547" i="2" s="1"/>
  <c r="H1571" i="2" s="1"/>
  <c r="H1595" i="2" s="1"/>
  <c r="H1619" i="2" s="1"/>
  <c r="H1643" i="2" s="1"/>
  <c r="H1667" i="2" s="1"/>
  <c r="H1691" i="2" s="1"/>
  <c r="H1715" i="2" s="1"/>
  <c r="H1739" i="2" s="1"/>
  <c r="H1763" i="2" s="1"/>
  <c r="H1787" i="2" s="1"/>
  <c r="H1811" i="2" s="1"/>
  <c r="H1835" i="2" s="1"/>
  <c r="H1859" i="2" s="1"/>
  <c r="H1883" i="2" s="1"/>
  <c r="H1907" i="2" s="1"/>
  <c r="H1931" i="2" s="1"/>
  <c r="H1955" i="2" s="1"/>
  <c r="H1979" i="2" s="1"/>
  <c r="H2003" i="2" s="1"/>
  <c r="H2027" i="2" s="1"/>
  <c r="H2051" i="2" s="1"/>
  <c r="H2075" i="2" s="1"/>
  <c r="H2099" i="2" s="1"/>
  <c r="H2123" i="2" s="1"/>
  <c r="H2147" i="2" s="1"/>
  <c r="H2171" i="2" s="1"/>
  <c r="H2195" i="2" s="1"/>
  <c r="H2219" i="2" s="1"/>
  <c r="H2243" i="2" s="1"/>
  <c r="H2267" i="2" s="1"/>
  <c r="H2291" i="2" s="1"/>
  <c r="H2315" i="2" s="1"/>
  <c r="H2339" i="2" s="1"/>
  <c r="H2363" i="2" s="1"/>
  <c r="H2387" i="2" s="1"/>
  <c r="H2411" i="2" s="1"/>
  <c r="H2435" i="2" s="1"/>
  <c r="H2459" i="2" s="1"/>
  <c r="H2483" i="2" s="1"/>
  <c r="H2507" i="2" s="1"/>
  <c r="H2531" i="2" s="1"/>
  <c r="H2555" i="2" s="1"/>
  <c r="H2579" i="2" s="1"/>
  <c r="H2603" i="2" s="1"/>
  <c r="H2627" i="2" s="1"/>
  <c r="H2651" i="2" s="1"/>
  <c r="H2675" i="2" s="1"/>
  <c r="H2699" i="2" s="1"/>
  <c r="H2723" i="2" s="1"/>
  <c r="H2747" i="2" s="1"/>
  <c r="H2771" i="2" s="1"/>
  <c r="H2795" i="2" s="1"/>
  <c r="H2819" i="2" s="1"/>
  <c r="H2843" i="2" s="1"/>
  <c r="H2867" i="2" s="1"/>
  <c r="H2891" i="2" s="1"/>
  <c r="H2915" i="2" s="1"/>
  <c r="H2939" i="2" s="1"/>
  <c r="H2963" i="2" s="1"/>
  <c r="H2987" i="2" s="1"/>
  <c r="H3011" i="2" s="1"/>
  <c r="H3035" i="2" s="1"/>
  <c r="H3059" i="2" s="1"/>
  <c r="H3083" i="2" s="1"/>
  <c r="H3107" i="2" s="1"/>
  <c r="H3131" i="2" s="1"/>
  <c r="H3155" i="2" s="1"/>
  <c r="H3179" i="2" s="1"/>
  <c r="H3203" i="2" s="1"/>
  <c r="H3227" i="2" s="1"/>
  <c r="H3251" i="2" s="1"/>
  <c r="H3275" i="2" s="1"/>
  <c r="H3299" i="2" s="1"/>
  <c r="H3323" i="2" s="1"/>
  <c r="H3347" i="2" s="1"/>
  <c r="H3371" i="2" s="1"/>
  <c r="H3395" i="2" s="1"/>
  <c r="H3419" i="2" s="1"/>
  <c r="H3443" i="2" s="1"/>
  <c r="H3467" i="2" s="1"/>
  <c r="H3491" i="2" s="1"/>
  <c r="H3515" i="2" s="1"/>
  <c r="H3539" i="2" s="1"/>
  <c r="H3563" i="2" s="1"/>
  <c r="H3587" i="2" s="1"/>
  <c r="H3611" i="2" s="1"/>
  <c r="H3635" i="2" s="1"/>
  <c r="H3659" i="2" s="1"/>
  <c r="H3683" i="2" s="1"/>
  <c r="H3707" i="2" s="1"/>
  <c r="H3731" i="2" s="1"/>
  <c r="H3755" i="2" s="1"/>
  <c r="H3779" i="2" s="1"/>
  <c r="H3803" i="2" s="1"/>
  <c r="H3827" i="2" s="1"/>
  <c r="H3851" i="2" s="1"/>
  <c r="H3875" i="2" s="1"/>
  <c r="H3899" i="2" s="1"/>
  <c r="H3923" i="2" s="1"/>
  <c r="H3947" i="2" s="1"/>
  <c r="H3971" i="2" s="1"/>
  <c r="H3995" i="2" s="1"/>
  <c r="H4019" i="2" s="1"/>
  <c r="H4043" i="2" s="1"/>
  <c r="H4067" i="2" s="1"/>
  <c r="H4091" i="2" s="1"/>
  <c r="H4115" i="2" s="1"/>
  <c r="H4139" i="2" s="1"/>
  <c r="H4163" i="2" s="1"/>
  <c r="H4187" i="2" s="1"/>
  <c r="H4211" i="2" s="1"/>
  <c r="H4235" i="2" s="1"/>
  <c r="H4259" i="2" s="1"/>
  <c r="H4283" i="2" s="1"/>
  <c r="H4307" i="2" s="1"/>
  <c r="H4331" i="2" s="1"/>
  <c r="H4355" i="2" s="1"/>
  <c r="H4379" i="2" s="1"/>
  <c r="H4403" i="2" s="1"/>
  <c r="H4427" i="2" s="1"/>
  <c r="H4451" i="2" s="1"/>
  <c r="H4475" i="2" s="1"/>
  <c r="H4499" i="2" s="1"/>
  <c r="H4523" i="2" s="1"/>
  <c r="H4547" i="2" s="1"/>
  <c r="H4571" i="2" s="1"/>
  <c r="H4595" i="2" s="1"/>
  <c r="H4619" i="2" s="1"/>
  <c r="H4643" i="2" s="1"/>
  <c r="H4667" i="2" s="1"/>
  <c r="H4691" i="2" s="1"/>
  <c r="H4715" i="2" s="1"/>
  <c r="H4739" i="2" s="1"/>
  <c r="H4763" i="2" s="1"/>
  <c r="H4787" i="2" s="1"/>
  <c r="H4811" i="2" s="1"/>
  <c r="H4835" i="2" s="1"/>
  <c r="H4859" i="2" s="1"/>
  <c r="H4883" i="2" s="1"/>
  <c r="H4907" i="2" s="1"/>
  <c r="H4931" i="2" s="1"/>
  <c r="H4955" i="2" s="1"/>
  <c r="H4979" i="2" s="1"/>
  <c r="H5003" i="2" s="1"/>
  <c r="H5027" i="2" s="1"/>
  <c r="H5051" i="2" s="1"/>
  <c r="H5075" i="2" s="1"/>
  <c r="H5099" i="2" s="1"/>
  <c r="H5123" i="2" s="1"/>
  <c r="H5147" i="2" s="1"/>
  <c r="H5171" i="2" s="1"/>
  <c r="H5195" i="2" s="1"/>
  <c r="H5219" i="2" s="1"/>
  <c r="H5243" i="2" s="1"/>
  <c r="H5267" i="2" s="1"/>
  <c r="H5291" i="2" s="1"/>
  <c r="H5315" i="2" s="1"/>
  <c r="H5339" i="2" s="1"/>
  <c r="H5363" i="2" s="1"/>
  <c r="H5387" i="2" s="1"/>
  <c r="H5411" i="2" s="1"/>
  <c r="H5435" i="2" s="1"/>
  <c r="H5459" i="2" s="1"/>
  <c r="H5483" i="2" s="1"/>
  <c r="H5507" i="2" s="1"/>
  <c r="H5531" i="2" s="1"/>
  <c r="H5555" i="2" s="1"/>
  <c r="H5579" i="2" s="1"/>
  <c r="H5603" i="2" s="1"/>
  <c r="H5627" i="2" s="1"/>
  <c r="H5651" i="2" s="1"/>
  <c r="H5675" i="2" s="1"/>
  <c r="H5699" i="2" s="1"/>
  <c r="H5723" i="2" s="1"/>
  <c r="H5747" i="2" s="1"/>
  <c r="H5771" i="2" s="1"/>
  <c r="H5795" i="2" s="1"/>
  <c r="H5819" i="2" s="1"/>
  <c r="H5843" i="2" s="1"/>
  <c r="H5867" i="2" s="1"/>
  <c r="H5891" i="2" s="1"/>
  <c r="H5915" i="2" s="1"/>
  <c r="H5939" i="2" s="1"/>
  <c r="H5963" i="2" s="1"/>
  <c r="H5987" i="2" s="1"/>
  <c r="H6011" i="2" s="1"/>
  <c r="H6035" i="2" s="1"/>
  <c r="H6059" i="2" s="1"/>
  <c r="H6083" i="2" s="1"/>
  <c r="H6107" i="2" s="1"/>
  <c r="H6131" i="2" s="1"/>
  <c r="H6155" i="2" s="1"/>
  <c r="H6179" i="2" s="1"/>
  <c r="H6203" i="2" s="1"/>
  <c r="H6227" i="2" s="1"/>
  <c r="H6251" i="2" s="1"/>
  <c r="H6275" i="2" s="1"/>
  <c r="H6299" i="2" s="1"/>
  <c r="H6323" i="2" s="1"/>
  <c r="H6347" i="2" s="1"/>
  <c r="H6371" i="2" s="1"/>
  <c r="H6395" i="2" s="1"/>
  <c r="H6419" i="2" s="1"/>
  <c r="H6443" i="2" s="1"/>
  <c r="H6467" i="2" s="1"/>
  <c r="H6491" i="2" s="1"/>
  <c r="H6515" i="2" s="1"/>
  <c r="H6539" i="2" s="1"/>
  <c r="H6563" i="2" s="1"/>
  <c r="H6587" i="2" s="1"/>
  <c r="H6611" i="2" s="1"/>
  <c r="H6635" i="2" s="1"/>
  <c r="H6659" i="2" s="1"/>
  <c r="H6683" i="2" s="1"/>
  <c r="H6707" i="2" s="1"/>
  <c r="H6731" i="2" s="1"/>
  <c r="H6755" i="2" s="1"/>
  <c r="H6779" i="2" s="1"/>
  <c r="H6803" i="2" s="1"/>
  <c r="H6827" i="2" s="1"/>
  <c r="H6851" i="2" s="1"/>
  <c r="H6875" i="2" s="1"/>
  <c r="H6899" i="2" s="1"/>
  <c r="H6923" i="2" s="1"/>
  <c r="H6947" i="2" s="1"/>
  <c r="H6971" i="2" s="1"/>
  <c r="H6995" i="2" s="1"/>
  <c r="H7019" i="2" s="1"/>
  <c r="H7043" i="2" s="1"/>
  <c r="H7067" i="2" s="1"/>
  <c r="H7091" i="2" s="1"/>
  <c r="H7115" i="2" s="1"/>
  <c r="H7139" i="2" s="1"/>
  <c r="H7163" i="2" s="1"/>
  <c r="H7187" i="2" s="1"/>
  <c r="H7211" i="2" s="1"/>
  <c r="H7235" i="2" s="1"/>
  <c r="H7259" i="2" s="1"/>
  <c r="H7283" i="2" s="1"/>
  <c r="H7307" i="2" s="1"/>
  <c r="H7331" i="2" s="1"/>
  <c r="H7355" i="2" s="1"/>
  <c r="H7379" i="2" s="1"/>
  <c r="H7403" i="2" s="1"/>
  <c r="H7427" i="2" s="1"/>
  <c r="H7451" i="2" s="1"/>
  <c r="H7475" i="2" s="1"/>
  <c r="H7499" i="2" s="1"/>
  <c r="H7523" i="2" s="1"/>
  <c r="H7547" i="2" s="1"/>
  <c r="H7571" i="2" s="1"/>
  <c r="H7595" i="2" s="1"/>
  <c r="H7619" i="2" s="1"/>
  <c r="H7643" i="2" s="1"/>
  <c r="H7667" i="2" s="1"/>
  <c r="H7691" i="2" s="1"/>
  <c r="H7715" i="2" s="1"/>
  <c r="H7739" i="2" s="1"/>
  <c r="H7763" i="2" s="1"/>
  <c r="H7787" i="2" s="1"/>
  <c r="H7811" i="2" s="1"/>
  <c r="H7835" i="2" s="1"/>
  <c r="H7859" i="2" s="1"/>
  <c r="H7883" i="2" s="1"/>
  <c r="H7907" i="2" s="1"/>
  <c r="H7931" i="2" s="1"/>
  <c r="H7955" i="2" s="1"/>
  <c r="H7979" i="2" s="1"/>
  <c r="H8003" i="2" s="1"/>
  <c r="H8027" i="2" s="1"/>
  <c r="H8051" i="2" s="1"/>
  <c r="H8075" i="2" s="1"/>
  <c r="H8099" i="2" s="1"/>
  <c r="H8123" i="2" s="1"/>
  <c r="H8147" i="2" s="1"/>
  <c r="H8171" i="2" s="1"/>
  <c r="H8195" i="2" s="1"/>
  <c r="H8219" i="2" s="1"/>
  <c r="H8243" i="2" s="1"/>
  <c r="H8267" i="2" s="1"/>
  <c r="H8291" i="2" s="1"/>
  <c r="H8315" i="2" s="1"/>
  <c r="H8339" i="2" s="1"/>
  <c r="H8363" i="2" s="1"/>
  <c r="H8387" i="2" s="1"/>
  <c r="H8411" i="2" s="1"/>
  <c r="H8435" i="2" s="1"/>
  <c r="H8459" i="2" s="1"/>
  <c r="H8483" i="2" s="1"/>
  <c r="H8507" i="2" s="1"/>
  <c r="H8531" i="2" s="1"/>
  <c r="H8555" i="2" s="1"/>
  <c r="H8579" i="2" s="1"/>
  <c r="H8603" i="2" s="1"/>
  <c r="H8627" i="2" s="1"/>
  <c r="H8651" i="2" s="1"/>
  <c r="H8675" i="2" s="1"/>
  <c r="H8699" i="2" s="1"/>
  <c r="H8723" i="2" s="1"/>
  <c r="H8747" i="2" s="1"/>
  <c r="H36" i="2"/>
  <c r="H60" i="2" s="1"/>
  <c r="H84" i="2" s="1"/>
  <c r="H108" i="2" s="1"/>
  <c r="H132" i="2" s="1"/>
  <c r="H156" i="2" s="1"/>
  <c r="H180" i="2" s="1"/>
  <c r="H204" i="2" s="1"/>
  <c r="H37" i="2"/>
  <c r="H61" i="2" s="1"/>
  <c r="H85" i="2" s="1"/>
  <c r="H109" i="2" s="1"/>
  <c r="H133" i="2" s="1"/>
  <c r="H157" i="2" s="1"/>
  <c r="H181" i="2" s="1"/>
  <c r="H205" i="2" s="1"/>
  <c r="H229" i="2" s="1"/>
  <c r="H253" i="2" s="1"/>
  <c r="H277" i="2" s="1"/>
  <c r="H301" i="2" s="1"/>
  <c r="H325" i="2" s="1"/>
  <c r="H349" i="2" s="1"/>
  <c r="H373" i="2" s="1"/>
  <c r="H397" i="2" s="1"/>
  <c r="H421" i="2" s="1"/>
  <c r="H445" i="2" s="1"/>
  <c r="H469" i="2" s="1"/>
  <c r="H493" i="2" s="1"/>
  <c r="H517" i="2" s="1"/>
  <c r="H541" i="2" s="1"/>
  <c r="H565" i="2" s="1"/>
  <c r="H589" i="2" s="1"/>
  <c r="H613" i="2" s="1"/>
  <c r="H637" i="2" s="1"/>
  <c r="H661" i="2" s="1"/>
  <c r="H685" i="2" s="1"/>
  <c r="H709" i="2" s="1"/>
  <c r="H733" i="2" s="1"/>
  <c r="H757" i="2" s="1"/>
  <c r="H781" i="2" s="1"/>
  <c r="H805" i="2" s="1"/>
  <c r="H829" i="2" s="1"/>
  <c r="H853" i="2" s="1"/>
  <c r="H877" i="2" s="1"/>
  <c r="H901" i="2" s="1"/>
  <c r="H925" i="2" s="1"/>
  <c r="H949" i="2" s="1"/>
  <c r="H973" i="2" s="1"/>
  <c r="H997" i="2" s="1"/>
  <c r="H1021" i="2" s="1"/>
  <c r="H1045" i="2" s="1"/>
  <c r="H1069" i="2" s="1"/>
  <c r="H1093" i="2" s="1"/>
  <c r="H1117" i="2" s="1"/>
  <c r="H1141" i="2" s="1"/>
  <c r="H1165" i="2" s="1"/>
  <c r="H1189" i="2" s="1"/>
  <c r="H1213" i="2" s="1"/>
  <c r="H1237" i="2" s="1"/>
  <c r="H1261" i="2" s="1"/>
  <c r="H1285" i="2" s="1"/>
  <c r="H1309" i="2" s="1"/>
  <c r="H1333" i="2" s="1"/>
  <c r="H1357" i="2" s="1"/>
  <c r="H1381" i="2" s="1"/>
  <c r="H1405" i="2" s="1"/>
  <c r="H1429" i="2" s="1"/>
  <c r="H1453" i="2" s="1"/>
  <c r="H1477" i="2" s="1"/>
  <c r="H1501" i="2" s="1"/>
  <c r="H1525" i="2" s="1"/>
  <c r="H1549" i="2" s="1"/>
  <c r="H1573" i="2" s="1"/>
  <c r="H1597" i="2" s="1"/>
  <c r="H1621" i="2" s="1"/>
  <c r="H1645" i="2" s="1"/>
  <c r="H1669" i="2" s="1"/>
  <c r="H1693" i="2" s="1"/>
  <c r="H1717" i="2" s="1"/>
  <c r="H1741" i="2" s="1"/>
  <c r="H1765" i="2" s="1"/>
  <c r="H1789" i="2" s="1"/>
  <c r="H1813" i="2" s="1"/>
  <c r="H1837" i="2" s="1"/>
  <c r="H1861" i="2" s="1"/>
  <c r="H1885" i="2" s="1"/>
  <c r="H1909" i="2" s="1"/>
  <c r="H1933" i="2" s="1"/>
  <c r="H1957" i="2" s="1"/>
  <c r="H1981" i="2" s="1"/>
  <c r="H2005" i="2" s="1"/>
  <c r="H2029" i="2" s="1"/>
  <c r="H2053" i="2" s="1"/>
  <c r="H2077" i="2" s="1"/>
  <c r="H2101" i="2" s="1"/>
  <c r="H2125" i="2" s="1"/>
  <c r="H2149" i="2" s="1"/>
  <c r="H2173" i="2" s="1"/>
  <c r="H2197" i="2" s="1"/>
  <c r="H2221" i="2" s="1"/>
  <c r="H2245" i="2" s="1"/>
  <c r="H2269" i="2" s="1"/>
  <c r="H2293" i="2" s="1"/>
  <c r="H2317" i="2" s="1"/>
  <c r="H2341" i="2" s="1"/>
  <c r="H2365" i="2" s="1"/>
  <c r="H2389" i="2" s="1"/>
  <c r="H2413" i="2" s="1"/>
  <c r="H2437" i="2" s="1"/>
  <c r="H2461" i="2" s="1"/>
  <c r="H2485" i="2" s="1"/>
  <c r="H2509" i="2" s="1"/>
  <c r="H2533" i="2" s="1"/>
  <c r="H2557" i="2" s="1"/>
  <c r="H2581" i="2" s="1"/>
  <c r="H2605" i="2" s="1"/>
  <c r="H2629" i="2" s="1"/>
  <c r="H2653" i="2" s="1"/>
  <c r="H2677" i="2" s="1"/>
  <c r="H2701" i="2" s="1"/>
  <c r="H2725" i="2" s="1"/>
  <c r="H2749" i="2" s="1"/>
  <c r="H2773" i="2" s="1"/>
  <c r="H2797" i="2" s="1"/>
  <c r="H2821" i="2" s="1"/>
  <c r="H2845" i="2" s="1"/>
  <c r="H2869" i="2" s="1"/>
  <c r="H2893" i="2" s="1"/>
  <c r="H2917" i="2" s="1"/>
  <c r="H2941" i="2" s="1"/>
  <c r="H2965" i="2" s="1"/>
  <c r="H2989" i="2" s="1"/>
  <c r="H3013" i="2" s="1"/>
  <c r="H3037" i="2" s="1"/>
  <c r="H3061" i="2" s="1"/>
  <c r="H3085" i="2" s="1"/>
  <c r="H3109" i="2" s="1"/>
  <c r="H3133" i="2" s="1"/>
  <c r="H3157" i="2" s="1"/>
  <c r="H3181" i="2" s="1"/>
  <c r="H3205" i="2" s="1"/>
  <c r="H3229" i="2" s="1"/>
  <c r="H3253" i="2" s="1"/>
  <c r="H3277" i="2" s="1"/>
  <c r="H3301" i="2" s="1"/>
  <c r="H3325" i="2" s="1"/>
  <c r="H3349" i="2" s="1"/>
  <c r="H3373" i="2" s="1"/>
  <c r="H3397" i="2" s="1"/>
  <c r="H3421" i="2" s="1"/>
  <c r="H3445" i="2" s="1"/>
  <c r="H3469" i="2" s="1"/>
  <c r="H3493" i="2" s="1"/>
  <c r="H3517" i="2" s="1"/>
  <c r="H3541" i="2" s="1"/>
  <c r="H3565" i="2" s="1"/>
  <c r="H3589" i="2" s="1"/>
  <c r="H3613" i="2" s="1"/>
  <c r="H3637" i="2" s="1"/>
  <c r="H3661" i="2" s="1"/>
  <c r="H3685" i="2" s="1"/>
  <c r="H3709" i="2" s="1"/>
  <c r="H3733" i="2" s="1"/>
  <c r="H3757" i="2" s="1"/>
  <c r="H3781" i="2" s="1"/>
  <c r="H3805" i="2" s="1"/>
  <c r="H3829" i="2" s="1"/>
  <c r="H3853" i="2" s="1"/>
  <c r="H3877" i="2" s="1"/>
  <c r="H3901" i="2" s="1"/>
  <c r="H3925" i="2" s="1"/>
  <c r="H3949" i="2" s="1"/>
  <c r="H3973" i="2" s="1"/>
  <c r="H3997" i="2" s="1"/>
  <c r="H4021" i="2" s="1"/>
  <c r="H4045" i="2" s="1"/>
  <c r="H4069" i="2" s="1"/>
  <c r="H4093" i="2" s="1"/>
  <c r="H4117" i="2" s="1"/>
  <c r="H4141" i="2" s="1"/>
  <c r="H4165" i="2" s="1"/>
  <c r="H4189" i="2" s="1"/>
  <c r="H4213" i="2" s="1"/>
  <c r="H4237" i="2" s="1"/>
  <c r="H4261" i="2" s="1"/>
  <c r="H4285" i="2" s="1"/>
  <c r="H4309" i="2" s="1"/>
  <c r="H4333" i="2" s="1"/>
  <c r="H4357" i="2" s="1"/>
  <c r="H4381" i="2" s="1"/>
  <c r="H4405" i="2" s="1"/>
  <c r="H4429" i="2" s="1"/>
  <c r="H4453" i="2" s="1"/>
  <c r="H4477" i="2" s="1"/>
  <c r="H4501" i="2" s="1"/>
  <c r="H4525" i="2" s="1"/>
  <c r="H4549" i="2" s="1"/>
  <c r="H4573" i="2" s="1"/>
  <c r="H4597" i="2" s="1"/>
  <c r="H4621" i="2" s="1"/>
  <c r="H4645" i="2" s="1"/>
  <c r="H4669" i="2" s="1"/>
  <c r="H4693" i="2" s="1"/>
  <c r="H4717" i="2" s="1"/>
  <c r="H4741" i="2" s="1"/>
  <c r="H4765" i="2" s="1"/>
  <c r="H4789" i="2" s="1"/>
  <c r="H4813" i="2" s="1"/>
  <c r="H4837" i="2" s="1"/>
  <c r="H4861" i="2" s="1"/>
  <c r="H4885" i="2" s="1"/>
  <c r="H4909" i="2" s="1"/>
  <c r="H4933" i="2" s="1"/>
  <c r="H4957" i="2" s="1"/>
  <c r="H4981" i="2" s="1"/>
  <c r="H5005" i="2" s="1"/>
  <c r="H5029" i="2" s="1"/>
  <c r="H5053" i="2" s="1"/>
  <c r="H5077" i="2" s="1"/>
  <c r="H5101" i="2" s="1"/>
  <c r="H5125" i="2" s="1"/>
  <c r="H5149" i="2" s="1"/>
  <c r="H5173" i="2" s="1"/>
  <c r="H5197" i="2" s="1"/>
  <c r="H5221" i="2" s="1"/>
  <c r="H5245" i="2" s="1"/>
  <c r="H5269" i="2" s="1"/>
  <c r="H5293" i="2" s="1"/>
  <c r="H5317" i="2" s="1"/>
  <c r="H5341" i="2" s="1"/>
  <c r="H5365" i="2" s="1"/>
  <c r="H5389" i="2" s="1"/>
  <c r="H5413" i="2" s="1"/>
  <c r="H5437" i="2" s="1"/>
  <c r="H5461" i="2" s="1"/>
  <c r="H5485" i="2" s="1"/>
  <c r="H5509" i="2" s="1"/>
  <c r="H5533" i="2" s="1"/>
  <c r="H5557" i="2" s="1"/>
  <c r="H5581" i="2" s="1"/>
  <c r="H5605" i="2" s="1"/>
  <c r="H5629" i="2" s="1"/>
  <c r="H5653" i="2" s="1"/>
  <c r="H5677" i="2" s="1"/>
  <c r="H5701" i="2" s="1"/>
  <c r="H5725" i="2" s="1"/>
  <c r="H5749" i="2" s="1"/>
  <c r="H5773" i="2" s="1"/>
  <c r="H5797" i="2" s="1"/>
  <c r="H5821" i="2" s="1"/>
  <c r="H5845" i="2" s="1"/>
  <c r="H5869" i="2" s="1"/>
  <c r="H5893" i="2" s="1"/>
  <c r="H5917" i="2" s="1"/>
  <c r="H5941" i="2" s="1"/>
  <c r="H5965" i="2" s="1"/>
  <c r="H5989" i="2" s="1"/>
  <c r="H6013" i="2" s="1"/>
  <c r="H6037" i="2" s="1"/>
  <c r="H6061" i="2" s="1"/>
  <c r="H6085" i="2" s="1"/>
  <c r="H6109" i="2" s="1"/>
  <c r="H6133" i="2" s="1"/>
  <c r="H6157" i="2" s="1"/>
  <c r="H6181" i="2" s="1"/>
  <c r="H6205" i="2" s="1"/>
  <c r="H6229" i="2" s="1"/>
  <c r="H6253" i="2" s="1"/>
  <c r="H6277" i="2" s="1"/>
  <c r="H6301" i="2" s="1"/>
  <c r="H6325" i="2" s="1"/>
  <c r="H6349" i="2" s="1"/>
  <c r="H6373" i="2" s="1"/>
  <c r="H6397" i="2" s="1"/>
  <c r="H6421" i="2" s="1"/>
  <c r="H6445" i="2" s="1"/>
  <c r="H6469" i="2" s="1"/>
  <c r="H6493" i="2" s="1"/>
  <c r="H6517" i="2" s="1"/>
  <c r="H6541" i="2" s="1"/>
  <c r="H6565" i="2" s="1"/>
  <c r="H6589" i="2" s="1"/>
  <c r="H6613" i="2" s="1"/>
  <c r="H6637" i="2" s="1"/>
  <c r="H6661" i="2" s="1"/>
  <c r="H6685" i="2" s="1"/>
  <c r="H6709" i="2" s="1"/>
  <c r="H6733" i="2" s="1"/>
  <c r="H6757" i="2" s="1"/>
  <c r="H6781" i="2" s="1"/>
  <c r="H6805" i="2" s="1"/>
  <c r="H6829" i="2" s="1"/>
  <c r="H6853" i="2" s="1"/>
  <c r="H6877" i="2" s="1"/>
  <c r="H6901" i="2" s="1"/>
  <c r="H6925" i="2" s="1"/>
  <c r="H6949" i="2" s="1"/>
  <c r="H6973" i="2" s="1"/>
  <c r="H6997" i="2" s="1"/>
  <c r="H7021" i="2" s="1"/>
  <c r="H7045" i="2" s="1"/>
  <c r="H7069" i="2" s="1"/>
  <c r="H7093" i="2" s="1"/>
  <c r="H7117" i="2" s="1"/>
  <c r="H7141" i="2" s="1"/>
  <c r="H7165" i="2" s="1"/>
  <c r="H7189" i="2" s="1"/>
  <c r="H7213" i="2" s="1"/>
  <c r="H7237" i="2" s="1"/>
  <c r="H7261" i="2" s="1"/>
  <c r="H7285" i="2" s="1"/>
  <c r="H7309" i="2" s="1"/>
  <c r="H7333" i="2" s="1"/>
  <c r="H7357" i="2" s="1"/>
  <c r="H7381" i="2" s="1"/>
  <c r="H7405" i="2" s="1"/>
  <c r="H7429" i="2" s="1"/>
  <c r="H7453" i="2" s="1"/>
  <c r="H7477" i="2" s="1"/>
  <c r="H7501" i="2" s="1"/>
  <c r="H7525" i="2" s="1"/>
  <c r="H7549" i="2" s="1"/>
  <c r="H7573" i="2" s="1"/>
  <c r="H7597" i="2" s="1"/>
  <c r="H7621" i="2" s="1"/>
  <c r="H7645" i="2" s="1"/>
  <c r="H7669" i="2" s="1"/>
  <c r="H7693" i="2" s="1"/>
  <c r="H7717" i="2" s="1"/>
  <c r="H7741" i="2" s="1"/>
  <c r="H7765" i="2" s="1"/>
  <c r="H7789" i="2" s="1"/>
  <c r="H7813" i="2" s="1"/>
  <c r="H7837" i="2" s="1"/>
  <c r="H7861" i="2" s="1"/>
  <c r="H7885" i="2" s="1"/>
  <c r="H7909" i="2" s="1"/>
  <c r="H7933" i="2" s="1"/>
  <c r="H7957" i="2" s="1"/>
  <c r="H7981" i="2" s="1"/>
  <c r="H8005" i="2" s="1"/>
  <c r="H8029" i="2" s="1"/>
  <c r="H8053" i="2" s="1"/>
  <c r="H8077" i="2" s="1"/>
  <c r="H8101" i="2" s="1"/>
  <c r="H8125" i="2" s="1"/>
  <c r="H8149" i="2" s="1"/>
  <c r="H8173" i="2" s="1"/>
  <c r="H8197" i="2" s="1"/>
  <c r="H8221" i="2" s="1"/>
  <c r="H8245" i="2" s="1"/>
  <c r="H8269" i="2" s="1"/>
  <c r="H8293" i="2" s="1"/>
  <c r="H8317" i="2" s="1"/>
  <c r="H8341" i="2" s="1"/>
  <c r="H8365" i="2" s="1"/>
  <c r="H8389" i="2" s="1"/>
  <c r="H8413" i="2" s="1"/>
  <c r="H8437" i="2" s="1"/>
  <c r="H8461" i="2" s="1"/>
  <c r="H8485" i="2" s="1"/>
  <c r="H8509" i="2" s="1"/>
  <c r="H8533" i="2" s="1"/>
  <c r="H8557" i="2" s="1"/>
  <c r="H8581" i="2" s="1"/>
  <c r="H8605" i="2" s="1"/>
  <c r="H8629" i="2" s="1"/>
  <c r="H8653" i="2" s="1"/>
  <c r="H8677" i="2" s="1"/>
  <c r="H8701" i="2" s="1"/>
  <c r="H8725" i="2" s="1"/>
  <c r="H8749" i="2" s="1"/>
  <c r="H38" i="2"/>
  <c r="H39" i="2"/>
  <c r="H63" i="2" s="1"/>
  <c r="H87" i="2" s="1"/>
  <c r="H111" i="2" s="1"/>
  <c r="H135" i="2" s="1"/>
  <c r="H159" i="2" s="1"/>
  <c r="H183" i="2" s="1"/>
  <c r="H207" i="2" s="1"/>
  <c r="H231" i="2" s="1"/>
  <c r="H255" i="2" s="1"/>
  <c r="H279" i="2" s="1"/>
  <c r="H303" i="2" s="1"/>
  <c r="H327" i="2" s="1"/>
  <c r="H351" i="2" s="1"/>
  <c r="H375" i="2" s="1"/>
  <c r="H399" i="2" s="1"/>
  <c r="H423" i="2" s="1"/>
  <c r="H447" i="2" s="1"/>
  <c r="H471" i="2" s="1"/>
  <c r="H495" i="2" s="1"/>
  <c r="H519" i="2" s="1"/>
  <c r="H543" i="2" s="1"/>
  <c r="H567" i="2" s="1"/>
  <c r="H591" i="2" s="1"/>
  <c r="H615" i="2" s="1"/>
  <c r="H639" i="2" s="1"/>
  <c r="H663" i="2" s="1"/>
  <c r="H687" i="2" s="1"/>
  <c r="H711" i="2" s="1"/>
  <c r="H735" i="2" s="1"/>
  <c r="H759" i="2" s="1"/>
  <c r="H783" i="2" s="1"/>
  <c r="H807" i="2" s="1"/>
  <c r="H831" i="2" s="1"/>
  <c r="H855" i="2" s="1"/>
  <c r="H879" i="2" s="1"/>
  <c r="H903" i="2" s="1"/>
  <c r="H927" i="2" s="1"/>
  <c r="H951" i="2" s="1"/>
  <c r="H975" i="2" s="1"/>
  <c r="H999" i="2" s="1"/>
  <c r="H1023" i="2" s="1"/>
  <c r="H1047" i="2" s="1"/>
  <c r="H1071" i="2" s="1"/>
  <c r="H1095" i="2" s="1"/>
  <c r="H1119" i="2" s="1"/>
  <c r="H1143" i="2" s="1"/>
  <c r="H1167" i="2" s="1"/>
  <c r="H1191" i="2" s="1"/>
  <c r="H1215" i="2" s="1"/>
  <c r="H1239" i="2" s="1"/>
  <c r="H1263" i="2" s="1"/>
  <c r="H1287" i="2" s="1"/>
  <c r="H1311" i="2" s="1"/>
  <c r="H1335" i="2" s="1"/>
  <c r="H1359" i="2" s="1"/>
  <c r="H1383" i="2" s="1"/>
  <c r="H1407" i="2" s="1"/>
  <c r="H1431" i="2" s="1"/>
  <c r="H1455" i="2" s="1"/>
  <c r="H1479" i="2" s="1"/>
  <c r="H1503" i="2" s="1"/>
  <c r="H1527" i="2" s="1"/>
  <c r="H1551" i="2" s="1"/>
  <c r="H1575" i="2" s="1"/>
  <c r="H1599" i="2" s="1"/>
  <c r="H1623" i="2" s="1"/>
  <c r="H1647" i="2" s="1"/>
  <c r="H1671" i="2" s="1"/>
  <c r="H1695" i="2" s="1"/>
  <c r="H1719" i="2" s="1"/>
  <c r="H1743" i="2" s="1"/>
  <c r="H1767" i="2" s="1"/>
  <c r="H1791" i="2" s="1"/>
  <c r="H1815" i="2" s="1"/>
  <c r="H1839" i="2" s="1"/>
  <c r="H1863" i="2" s="1"/>
  <c r="H1887" i="2" s="1"/>
  <c r="H1911" i="2" s="1"/>
  <c r="H1935" i="2" s="1"/>
  <c r="H1959" i="2" s="1"/>
  <c r="H1983" i="2" s="1"/>
  <c r="H2007" i="2" s="1"/>
  <c r="H2031" i="2" s="1"/>
  <c r="H2055" i="2" s="1"/>
  <c r="H2079" i="2" s="1"/>
  <c r="H2103" i="2" s="1"/>
  <c r="H2127" i="2" s="1"/>
  <c r="H2151" i="2" s="1"/>
  <c r="H2175" i="2" s="1"/>
  <c r="H2199" i="2" s="1"/>
  <c r="H2223" i="2" s="1"/>
  <c r="H2247" i="2" s="1"/>
  <c r="H2271" i="2" s="1"/>
  <c r="H2295" i="2" s="1"/>
  <c r="H2319" i="2" s="1"/>
  <c r="H2343" i="2" s="1"/>
  <c r="H2367" i="2" s="1"/>
  <c r="H2391" i="2" s="1"/>
  <c r="H2415" i="2" s="1"/>
  <c r="H2439" i="2" s="1"/>
  <c r="H2463" i="2" s="1"/>
  <c r="H2487" i="2" s="1"/>
  <c r="H2511" i="2" s="1"/>
  <c r="H2535" i="2" s="1"/>
  <c r="H2559" i="2" s="1"/>
  <c r="H2583" i="2" s="1"/>
  <c r="H2607" i="2" s="1"/>
  <c r="H2631" i="2" s="1"/>
  <c r="H2655" i="2" s="1"/>
  <c r="H2679" i="2" s="1"/>
  <c r="H2703" i="2" s="1"/>
  <c r="H2727" i="2" s="1"/>
  <c r="H2751" i="2" s="1"/>
  <c r="H2775" i="2" s="1"/>
  <c r="H2799" i="2" s="1"/>
  <c r="H2823" i="2" s="1"/>
  <c r="H2847" i="2" s="1"/>
  <c r="H2871" i="2" s="1"/>
  <c r="H2895" i="2" s="1"/>
  <c r="H2919" i="2" s="1"/>
  <c r="H2943" i="2" s="1"/>
  <c r="H2967" i="2" s="1"/>
  <c r="H2991" i="2" s="1"/>
  <c r="H3015" i="2" s="1"/>
  <c r="H3039" i="2" s="1"/>
  <c r="H3063" i="2" s="1"/>
  <c r="H3087" i="2" s="1"/>
  <c r="H3111" i="2" s="1"/>
  <c r="H3135" i="2" s="1"/>
  <c r="H3159" i="2" s="1"/>
  <c r="H3183" i="2" s="1"/>
  <c r="H3207" i="2" s="1"/>
  <c r="H3231" i="2" s="1"/>
  <c r="H3255" i="2" s="1"/>
  <c r="H3279" i="2" s="1"/>
  <c r="H3303" i="2" s="1"/>
  <c r="H3327" i="2" s="1"/>
  <c r="H3351" i="2" s="1"/>
  <c r="H3375" i="2" s="1"/>
  <c r="H3399" i="2" s="1"/>
  <c r="H3423" i="2" s="1"/>
  <c r="H3447" i="2" s="1"/>
  <c r="H3471" i="2" s="1"/>
  <c r="H3495" i="2" s="1"/>
  <c r="H3519" i="2" s="1"/>
  <c r="H3543" i="2" s="1"/>
  <c r="H3567" i="2" s="1"/>
  <c r="H3591" i="2" s="1"/>
  <c r="H3615" i="2" s="1"/>
  <c r="H3639" i="2" s="1"/>
  <c r="H3663" i="2" s="1"/>
  <c r="H3687" i="2" s="1"/>
  <c r="H3711" i="2" s="1"/>
  <c r="H3735" i="2" s="1"/>
  <c r="H3759" i="2" s="1"/>
  <c r="H3783" i="2" s="1"/>
  <c r="H3807" i="2" s="1"/>
  <c r="H3831" i="2" s="1"/>
  <c r="H3855" i="2" s="1"/>
  <c r="H3879" i="2" s="1"/>
  <c r="H3903" i="2" s="1"/>
  <c r="H3927" i="2" s="1"/>
  <c r="H3951" i="2" s="1"/>
  <c r="H3975" i="2" s="1"/>
  <c r="H3999" i="2" s="1"/>
  <c r="H4023" i="2" s="1"/>
  <c r="H4047" i="2" s="1"/>
  <c r="H4071" i="2" s="1"/>
  <c r="H4095" i="2" s="1"/>
  <c r="H4119" i="2" s="1"/>
  <c r="H4143" i="2" s="1"/>
  <c r="H4167" i="2" s="1"/>
  <c r="H4191" i="2" s="1"/>
  <c r="H4215" i="2" s="1"/>
  <c r="H4239" i="2" s="1"/>
  <c r="H4263" i="2" s="1"/>
  <c r="H4287" i="2" s="1"/>
  <c r="H4311" i="2" s="1"/>
  <c r="H4335" i="2" s="1"/>
  <c r="H4359" i="2" s="1"/>
  <c r="H4383" i="2" s="1"/>
  <c r="H4407" i="2" s="1"/>
  <c r="H4431" i="2" s="1"/>
  <c r="H4455" i="2" s="1"/>
  <c r="H4479" i="2" s="1"/>
  <c r="H4503" i="2" s="1"/>
  <c r="H4527" i="2" s="1"/>
  <c r="H4551" i="2" s="1"/>
  <c r="H4575" i="2" s="1"/>
  <c r="H4599" i="2" s="1"/>
  <c r="H4623" i="2" s="1"/>
  <c r="H4647" i="2" s="1"/>
  <c r="H4671" i="2" s="1"/>
  <c r="H4695" i="2" s="1"/>
  <c r="H4719" i="2" s="1"/>
  <c r="H4743" i="2" s="1"/>
  <c r="H4767" i="2" s="1"/>
  <c r="H4791" i="2" s="1"/>
  <c r="H4815" i="2" s="1"/>
  <c r="H4839" i="2" s="1"/>
  <c r="H4863" i="2" s="1"/>
  <c r="H4887" i="2" s="1"/>
  <c r="H4911" i="2" s="1"/>
  <c r="H4935" i="2" s="1"/>
  <c r="H4959" i="2" s="1"/>
  <c r="H4983" i="2" s="1"/>
  <c r="H5007" i="2" s="1"/>
  <c r="H5031" i="2" s="1"/>
  <c r="H5055" i="2" s="1"/>
  <c r="H5079" i="2" s="1"/>
  <c r="H5103" i="2" s="1"/>
  <c r="H5127" i="2" s="1"/>
  <c r="H5151" i="2" s="1"/>
  <c r="H5175" i="2" s="1"/>
  <c r="H5199" i="2" s="1"/>
  <c r="H5223" i="2" s="1"/>
  <c r="H5247" i="2" s="1"/>
  <c r="H5271" i="2" s="1"/>
  <c r="H5295" i="2" s="1"/>
  <c r="H5319" i="2" s="1"/>
  <c r="H5343" i="2" s="1"/>
  <c r="H5367" i="2" s="1"/>
  <c r="H5391" i="2" s="1"/>
  <c r="H5415" i="2" s="1"/>
  <c r="H5439" i="2" s="1"/>
  <c r="H5463" i="2" s="1"/>
  <c r="H5487" i="2" s="1"/>
  <c r="H5511" i="2" s="1"/>
  <c r="H5535" i="2" s="1"/>
  <c r="H5559" i="2" s="1"/>
  <c r="H5583" i="2" s="1"/>
  <c r="H5607" i="2" s="1"/>
  <c r="H5631" i="2" s="1"/>
  <c r="H5655" i="2" s="1"/>
  <c r="H5679" i="2" s="1"/>
  <c r="H5703" i="2" s="1"/>
  <c r="H5727" i="2" s="1"/>
  <c r="H5751" i="2" s="1"/>
  <c r="H5775" i="2" s="1"/>
  <c r="H5799" i="2" s="1"/>
  <c r="H5823" i="2" s="1"/>
  <c r="H5847" i="2" s="1"/>
  <c r="H5871" i="2" s="1"/>
  <c r="H5895" i="2" s="1"/>
  <c r="H5919" i="2" s="1"/>
  <c r="H5943" i="2" s="1"/>
  <c r="H5967" i="2" s="1"/>
  <c r="H5991" i="2" s="1"/>
  <c r="H6015" i="2" s="1"/>
  <c r="H6039" i="2" s="1"/>
  <c r="H6063" i="2" s="1"/>
  <c r="H6087" i="2" s="1"/>
  <c r="H6111" i="2" s="1"/>
  <c r="H6135" i="2" s="1"/>
  <c r="H6159" i="2" s="1"/>
  <c r="H6183" i="2" s="1"/>
  <c r="H6207" i="2" s="1"/>
  <c r="H6231" i="2" s="1"/>
  <c r="H6255" i="2" s="1"/>
  <c r="H6279" i="2" s="1"/>
  <c r="H6303" i="2" s="1"/>
  <c r="H6327" i="2" s="1"/>
  <c r="H6351" i="2" s="1"/>
  <c r="H6375" i="2" s="1"/>
  <c r="H6399" i="2" s="1"/>
  <c r="H6423" i="2" s="1"/>
  <c r="H6447" i="2" s="1"/>
  <c r="H6471" i="2" s="1"/>
  <c r="H6495" i="2" s="1"/>
  <c r="H6519" i="2" s="1"/>
  <c r="H6543" i="2" s="1"/>
  <c r="H6567" i="2" s="1"/>
  <c r="H6591" i="2" s="1"/>
  <c r="H6615" i="2" s="1"/>
  <c r="H6639" i="2" s="1"/>
  <c r="H6663" i="2" s="1"/>
  <c r="H6687" i="2" s="1"/>
  <c r="H6711" i="2" s="1"/>
  <c r="H6735" i="2" s="1"/>
  <c r="H6759" i="2" s="1"/>
  <c r="H6783" i="2" s="1"/>
  <c r="H6807" i="2" s="1"/>
  <c r="H6831" i="2" s="1"/>
  <c r="H6855" i="2" s="1"/>
  <c r="H6879" i="2" s="1"/>
  <c r="H6903" i="2" s="1"/>
  <c r="H6927" i="2" s="1"/>
  <c r="H6951" i="2" s="1"/>
  <c r="H6975" i="2" s="1"/>
  <c r="H6999" i="2" s="1"/>
  <c r="H7023" i="2" s="1"/>
  <c r="H7047" i="2" s="1"/>
  <c r="H7071" i="2" s="1"/>
  <c r="H7095" i="2" s="1"/>
  <c r="H7119" i="2" s="1"/>
  <c r="H7143" i="2" s="1"/>
  <c r="H7167" i="2" s="1"/>
  <c r="H7191" i="2" s="1"/>
  <c r="H7215" i="2" s="1"/>
  <c r="H7239" i="2" s="1"/>
  <c r="H7263" i="2" s="1"/>
  <c r="H7287" i="2" s="1"/>
  <c r="H7311" i="2" s="1"/>
  <c r="H7335" i="2" s="1"/>
  <c r="H7359" i="2" s="1"/>
  <c r="H7383" i="2" s="1"/>
  <c r="H7407" i="2" s="1"/>
  <c r="H7431" i="2" s="1"/>
  <c r="H7455" i="2" s="1"/>
  <c r="H7479" i="2" s="1"/>
  <c r="H7503" i="2" s="1"/>
  <c r="H7527" i="2" s="1"/>
  <c r="H7551" i="2" s="1"/>
  <c r="H7575" i="2" s="1"/>
  <c r="H7599" i="2" s="1"/>
  <c r="H7623" i="2" s="1"/>
  <c r="H7647" i="2" s="1"/>
  <c r="H7671" i="2" s="1"/>
  <c r="H7695" i="2" s="1"/>
  <c r="H7719" i="2" s="1"/>
  <c r="H7743" i="2" s="1"/>
  <c r="H7767" i="2" s="1"/>
  <c r="H7791" i="2" s="1"/>
  <c r="H7815" i="2" s="1"/>
  <c r="H7839" i="2" s="1"/>
  <c r="H7863" i="2" s="1"/>
  <c r="H7887" i="2" s="1"/>
  <c r="H7911" i="2" s="1"/>
  <c r="H7935" i="2" s="1"/>
  <c r="H7959" i="2" s="1"/>
  <c r="H7983" i="2" s="1"/>
  <c r="H8007" i="2" s="1"/>
  <c r="H8031" i="2" s="1"/>
  <c r="H8055" i="2" s="1"/>
  <c r="H8079" i="2" s="1"/>
  <c r="H8103" i="2" s="1"/>
  <c r="H8127" i="2" s="1"/>
  <c r="H8151" i="2" s="1"/>
  <c r="H8175" i="2" s="1"/>
  <c r="H8199" i="2" s="1"/>
  <c r="H8223" i="2" s="1"/>
  <c r="H8247" i="2" s="1"/>
  <c r="H8271" i="2" s="1"/>
  <c r="H8295" i="2" s="1"/>
  <c r="H8319" i="2" s="1"/>
  <c r="H8343" i="2" s="1"/>
  <c r="H8367" i="2" s="1"/>
  <c r="H8391" i="2" s="1"/>
  <c r="H8415" i="2" s="1"/>
  <c r="H8439" i="2" s="1"/>
  <c r="H8463" i="2" s="1"/>
  <c r="H8487" i="2" s="1"/>
  <c r="H8511" i="2" s="1"/>
  <c r="H8535" i="2" s="1"/>
  <c r="H8559" i="2" s="1"/>
  <c r="H8583" i="2" s="1"/>
  <c r="H8607" i="2" s="1"/>
  <c r="H8631" i="2" s="1"/>
  <c r="H8655" i="2" s="1"/>
  <c r="H8679" i="2" s="1"/>
  <c r="H8703" i="2" s="1"/>
  <c r="H8727" i="2" s="1"/>
  <c r="H8751" i="2" s="1"/>
  <c r="H40" i="2"/>
  <c r="H64" i="2" s="1"/>
  <c r="H88" i="2" s="1"/>
  <c r="H112" i="2" s="1"/>
  <c r="H136" i="2" s="1"/>
  <c r="H160" i="2" s="1"/>
  <c r="H184" i="2" s="1"/>
  <c r="H208" i="2" s="1"/>
  <c r="H232" i="2" s="1"/>
  <c r="H256" i="2" s="1"/>
  <c r="H41" i="2"/>
  <c r="H65" i="2" s="1"/>
  <c r="H89" i="2" s="1"/>
  <c r="H113" i="2" s="1"/>
  <c r="H137" i="2" s="1"/>
  <c r="H161" i="2" s="1"/>
  <c r="H185" i="2" s="1"/>
  <c r="H209" i="2" s="1"/>
  <c r="H233" i="2" s="1"/>
  <c r="H257" i="2" s="1"/>
  <c r="H281" i="2" s="1"/>
  <c r="H305" i="2" s="1"/>
  <c r="H329" i="2" s="1"/>
  <c r="H353" i="2" s="1"/>
  <c r="H377" i="2" s="1"/>
  <c r="H401" i="2" s="1"/>
  <c r="H425" i="2" s="1"/>
  <c r="H449" i="2" s="1"/>
  <c r="H473" i="2" s="1"/>
  <c r="H497" i="2" s="1"/>
  <c r="H521" i="2" s="1"/>
  <c r="H545" i="2" s="1"/>
  <c r="H569" i="2" s="1"/>
  <c r="H593" i="2" s="1"/>
  <c r="H617" i="2" s="1"/>
  <c r="H641" i="2" s="1"/>
  <c r="H665" i="2" s="1"/>
  <c r="H689" i="2" s="1"/>
  <c r="H713" i="2" s="1"/>
  <c r="H737" i="2" s="1"/>
  <c r="H761" i="2" s="1"/>
  <c r="H785" i="2" s="1"/>
  <c r="H809" i="2" s="1"/>
  <c r="H833" i="2" s="1"/>
  <c r="H857" i="2" s="1"/>
  <c r="H881" i="2" s="1"/>
  <c r="H905" i="2" s="1"/>
  <c r="H929" i="2" s="1"/>
  <c r="H953" i="2" s="1"/>
  <c r="H977" i="2" s="1"/>
  <c r="H1001" i="2" s="1"/>
  <c r="H1025" i="2" s="1"/>
  <c r="H1049" i="2" s="1"/>
  <c r="H1073" i="2" s="1"/>
  <c r="H1097" i="2" s="1"/>
  <c r="H1121" i="2" s="1"/>
  <c r="H1145" i="2" s="1"/>
  <c r="H1169" i="2" s="1"/>
  <c r="H1193" i="2" s="1"/>
  <c r="H1217" i="2" s="1"/>
  <c r="H1241" i="2" s="1"/>
  <c r="H1265" i="2" s="1"/>
  <c r="H1289" i="2" s="1"/>
  <c r="H1313" i="2" s="1"/>
  <c r="H1337" i="2" s="1"/>
  <c r="H1361" i="2" s="1"/>
  <c r="H1385" i="2" s="1"/>
  <c r="H1409" i="2" s="1"/>
  <c r="H1433" i="2" s="1"/>
  <c r="H1457" i="2" s="1"/>
  <c r="H1481" i="2" s="1"/>
  <c r="H1505" i="2" s="1"/>
  <c r="H1529" i="2" s="1"/>
  <c r="H1553" i="2" s="1"/>
  <c r="H1577" i="2" s="1"/>
  <c r="H1601" i="2" s="1"/>
  <c r="H1625" i="2" s="1"/>
  <c r="H1649" i="2" s="1"/>
  <c r="H1673" i="2" s="1"/>
  <c r="H1697" i="2" s="1"/>
  <c r="H1721" i="2" s="1"/>
  <c r="H1745" i="2" s="1"/>
  <c r="H1769" i="2" s="1"/>
  <c r="H1793" i="2" s="1"/>
  <c r="H1817" i="2" s="1"/>
  <c r="H1841" i="2" s="1"/>
  <c r="H1865" i="2" s="1"/>
  <c r="H1889" i="2" s="1"/>
  <c r="H1913" i="2" s="1"/>
  <c r="H1937" i="2" s="1"/>
  <c r="H1961" i="2" s="1"/>
  <c r="H1985" i="2" s="1"/>
  <c r="H2009" i="2" s="1"/>
  <c r="H2033" i="2" s="1"/>
  <c r="H2057" i="2" s="1"/>
  <c r="H2081" i="2" s="1"/>
  <c r="H2105" i="2" s="1"/>
  <c r="H2129" i="2" s="1"/>
  <c r="H2153" i="2" s="1"/>
  <c r="H2177" i="2" s="1"/>
  <c r="H2201" i="2" s="1"/>
  <c r="H2225" i="2" s="1"/>
  <c r="H2249" i="2" s="1"/>
  <c r="H2273" i="2" s="1"/>
  <c r="H2297" i="2" s="1"/>
  <c r="H2321" i="2" s="1"/>
  <c r="H2345" i="2" s="1"/>
  <c r="H2369" i="2" s="1"/>
  <c r="H2393" i="2" s="1"/>
  <c r="H2417" i="2" s="1"/>
  <c r="H2441" i="2" s="1"/>
  <c r="H2465" i="2" s="1"/>
  <c r="H2489" i="2" s="1"/>
  <c r="H2513" i="2" s="1"/>
  <c r="H2537" i="2" s="1"/>
  <c r="H2561" i="2" s="1"/>
  <c r="H2585" i="2" s="1"/>
  <c r="H2609" i="2" s="1"/>
  <c r="H2633" i="2" s="1"/>
  <c r="H2657" i="2" s="1"/>
  <c r="H2681" i="2" s="1"/>
  <c r="H2705" i="2" s="1"/>
  <c r="H2729" i="2" s="1"/>
  <c r="H2753" i="2" s="1"/>
  <c r="H2777" i="2" s="1"/>
  <c r="H2801" i="2" s="1"/>
  <c r="H2825" i="2" s="1"/>
  <c r="H2849" i="2" s="1"/>
  <c r="H2873" i="2" s="1"/>
  <c r="H2897" i="2" s="1"/>
  <c r="H2921" i="2" s="1"/>
  <c r="H2945" i="2" s="1"/>
  <c r="H2969" i="2" s="1"/>
  <c r="H2993" i="2" s="1"/>
  <c r="H3017" i="2" s="1"/>
  <c r="H3041" i="2" s="1"/>
  <c r="H3065" i="2" s="1"/>
  <c r="H3089" i="2" s="1"/>
  <c r="H3113" i="2" s="1"/>
  <c r="H3137" i="2" s="1"/>
  <c r="H3161" i="2" s="1"/>
  <c r="H3185" i="2" s="1"/>
  <c r="H3209" i="2" s="1"/>
  <c r="H3233" i="2" s="1"/>
  <c r="H3257" i="2" s="1"/>
  <c r="H3281" i="2" s="1"/>
  <c r="H3305" i="2" s="1"/>
  <c r="H3329" i="2" s="1"/>
  <c r="H3353" i="2" s="1"/>
  <c r="H3377" i="2" s="1"/>
  <c r="H3401" i="2" s="1"/>
  <c r="H3425" i="2" s="1"/>
  <c r="H3449" i="2" s="1"/>
  <c r="H3473" i="2" s="1"/>
  <c r="H3497" i="2" s="1"/>
  <c r="H3521" i="2" s="1"/>
  <c r="H3545" i="2" s="1"/>
  <c r="H3569" i="2" s="1"/>
  <c r="H3593" i="2" s="1"/>
  <c r="H3617" i="2" s="1"/>
  <c r="H3641" i="2" s="1"/>
  <c r="H3665" i="2" s="1"/>
  <c r="H3689" i="2" s="1"/>
  <c r="H3713" i="2" s="1"/>
  <c r="H3737" i="2" s="1"/>
  <c r="H3761" i="2" s="1"/>
  <c r="H3785" i="2" s="1"/>
  <c r="H3809" i="2" s="1"/>
  <c r="H3833" i="2" s="1"/>
  <c r="H3857" i="2" s="1"/>
  <c r="H3881" i="2" s="1"/>
  <c r="H3905" i="2" s="1"/>
  <c r="H3929" i="2" s="1"/>
  <c r="H3953" i="2" s="1"/>
  <c r="H3977" i="2" s="1"/>
  <c r="H4001" i="2" s="1"/>
  <c r="H4025" i="2" s="1"/>
  <c r="H4049" i="2" s="1"/>
  <c r="H4073" i="2" s="1"/>
  <c r="H4097" i="2" s="1"/>
  <c r="H4121" i="2" s="1"/>
  <c r="H4145" i="2" s="1"/>
  <c r="H4169" i="2" s="1"/>
  <c r="H4193" i="2" s="1"/>
  <c r="H4217" i="2" s="1"/>
  <c r="H4241" i="2" s="1"/>
  <c r="H4265" i="2" s="1"/>
  <c r="H4289" i="2" s="1"/>
  <c r="H4313" i="2" s="1"/>
  <c r="H4337" i="2" s="1"/>
  <c r="H4361" i="2" s="1"/>
  <c r="H4385" i="2" s="1"/>
  <c r="H4409" i="2" s="1"/>
  <c r="H4433" i="2" s="1"/>
  <c r="H4457" i="2" s="1"/>
  <c r="H4481" i="2" s="1"/>
  <c r="H4505" i="2" s="1"/>
  <c r="H4529" i="2" s="1"/>
  <c r="H4553" i="2" s="1"/>
  <c r="H4577" i="2" s="1"/>
  <c r="H4601" i="2" s="1"/>
  <c r="H4625" i="2" s="1"/>
  <c r="H4649" i="2" s="1"/>
  <c r="H4673" i="2" s="1"/>
  <c r="H4697" i="2" s="1"/>
  <c r="H4721" i="2" s="1"/>
  <c r="H4745" i="2" s="1"/>
  <c r="H4769" i="2" s="1"/>
  <c r="H4793" i="2" s="1"/>
  <c r="H4817" i="2" s="1"/>
  <c r="H4841" i="2" s="1"/>
  <c r="H4865" i="2" s="1"/>
  <c r="H4889" i="2" s="1"/>
  <c r="H4913" i="2" s="1"/>
  <c r="H4937" i="2" s="1"/>
  <c r="H4961" i="2" s="1"/>
  <c r="H4985" i="2" s="1"/>
  <c r="H5009" i="2" s="1"/>
  <c r="H5033" i="2" s="1"/>
  <c r="H5057" i="2" s="1"/>
  <c r="H5081" i="2" s="1"/>
  <c r="H5105" i="2" s="1"/>
  <c r="H5129" i="2" s="1"/>
  <c r="H5153" i="2" s="1"/>
  <c r="H5177" i="2" s="1"/>
  <c r="H5201" i="2" s="1"/>
  <c r="H5225" i="2" s="1"/>
  <c r="H5249" i="2" s="1"/>
  <c r="H5273" i="2" s="1"/>
  <c r="H5297" i="2" s="1"/>
  <c r="H5321" i="2" s="1"/>
  <c r="H5345" i="2" s="1"/>
  <c r="H5369" i="2" s="1"/>
  <c r="H5393" i="2" s="1"/>
  <c r="H5417" i="2" s="1"/>
  <c r="H5441" i="2" s="1"/>
  <c r="H5465" i="2" s="1"/>
  <c r="H5489" i="2" s="1"/>
  <c r="H5513" i="2" s="1"/>
  <c r="H5537" i="2" s="1"/>
  <c r="H5561" i="2" s="1"/>
  <c r="H5585" i="2" s="1"/>
  <c r="H5609" i="2" s="1"/>
  <c r="H5633" i="2" s="1"/>
  <c r="H5657" i="2" s="1"/>
  <c r="H5681" i="2" s="1"/>
  <c r="H5705" i="2" s="1"/>
  <c r="H5729" i="2" s="1"/>
  <c r="H5753" i="2" s="1"/>
  <c r="H5777" i="2" s="1"/>
  <c r="H5801" i="2" s="1"/>
  <c r="H5825" i="2" s="1"/>
  <c r="H5849" i="2" s="1"/>
  <c r="H5873" i="2" s="1"/>
  <c r="H5897" i="2" s="1"/>
  <c r="H5921" i="2" s="1"/>
  <c r="H5945" i="2" s="1"/>
  <c r="H5969" i="2" s="1"/>
  <c r="H5993" i="2" s="1"/>
  <c r="H6017" i="2" s="1"/>
  <c r="H6041" i="2" s="1"/>
  <c r="H6065" i="2" s="1"/>
  <c r="H6089" i="2" s="1"/>
  <c r="H6113" i="2" s="1"/>
  <c r="H6137" i="2" s="1"/>
  <c r="H6161" i="2" s="1"/>
  <c r="H6185" i="2" s="1"/>
  <c r="H6209" i="2" s="1"/>
  <c r="H6233" i="2" s="1"/>
  <c r="H6257" i="2" s="1"/>
  <c r="H6281" i="2" s="1"/>
  <c r="H6305" i="2" s="1"/>
  <c r="H6329" i="2" s="1"/>
  <c r="H6353" i="2" s="1"/>
  <c r="H6377" i="2" s="1"/>
  <c r="H6401" i="2" s="1"/>
  <c r="H6425" i="2" s="1"/>
  <c r="H6449" i="2" s="1"/>
  <c r="H6473" i="2" s="1"/>
  <c r="H6497" i="2" s="1"/>
  <c r="H6521" i="2" s="1"/>
  <c r="H6545" i="2" s="1"/>
  <c r="H6569" i="2" s="1"/>
  <c r="H6593" i="2" s="1"/>
  <c r="H6617" i="2" s="1"/>
  <c r="H6641" i="2" s="1"/>
  <c r="H6665" i="2" s="1"/>
  <c r="H6689" i="2" s="1"/>
  <c r="H6713" i="2" s="1"/>
  <c r="H6737" i="2" s="1"/>
  <c r="H6761" i="2" s="1"/>
  <c r="H6785" i="2" s="1"/>
  <c r="H6809" i="2" s="1"/>
  <c r="H6833" i="2" s="1"/>
  <c r="H6857" i="2" s="1"/>
  <c r="H6881" i="2" s="1"/>
  <c r="H6905" i="2" s="1"/>
  <c r="H6929" i="2" s="1"/>
  <c r="H6953" i="2" s="1"/>
  <c r="H6977" i="2" s="1"/>
  <c r="H7001" i="2" s="1"/>
  <c r="H7025" i="2" s="1"/>
  <c r="H7049" i="2" s="1"/>
  <c r="H7073" i="2" s="1"/>
  <c r="H7097" i="2" s="1"/>
  <c r="H7121" i="2" s="1"/>
  <c r="H7145" i="2" s="1"/>
  <c r="H7169" i="2" s="1"/>
  <c r="H7193" i="2" s="1"/>
  <c r="H7217" i="2" s="1"/>
  <c r="H7241" i="2" s="1"/>
  <c r="H7265" i="2" s="1"/>
  <c r="H7289" i="2" s="1"/>
  <c r="H7313" i="2" s="1"/>
  <c r="H7337" i="2" s="1"/>
  <c r="H7361" i="2" s="1"/>
  <c r="H7385" i="2" s="1"/>
  <c r="H7409" i="2" s="1"/>
  <c r="H7433" i="2" s="1"/>
  <c r="H7457" i="2" s="1"/>
  <c r="H7481" i="2" s="1"/>
  <c r="H7505" i="2" s="1"/>
  <c r="H7529" i="2" s="1"/>
  <c r="H7553" i="2" s="1"/>
  <c r="H7577" i="2" s="1"/>
  <c r="H7601" i="2" s="1"/>
  <c r="H7625" i="2" s="1"/>
  <c r="H7649" i="2" s="1"/>
  <c r="H7673" i="2" s="1"/>
  <c r="H7697" i="2" s="1"/>
  <c r="H7721" i="2" s="1"/>
  <c r="H7745" i="2" s="1"/>
  <c r="H7769" i="2" s="1"/>
  <c r="H7793" i="2" s="1"/>
  <c r="H7817" i="2" s="1"/>
  <c r="H7841" i="2" s="1"/>
  <c r="H7865" i="2" s="1"/>
  <c r="H7889" i="2" s="1"/>
  <c r="H7913" i="2" s="1"/>
  <c r="H7937" i="2" s="1"/>
  <c r="H7961" i="2" s="1"/>
  <c r="H7985" i="2" s="1"/>
  <c r="H8009" i="2" s="1"/>
  <c r="H8033" i="2" s="1"/>
  <c r="H8057" i="2" s="1"/>
  <c r="H8081" i="2" s="1"/>
  <c r="H8105" i="2" s="1"/>
  <c r="H8129" i="2" s="1"/>
  <c r="H8153" i="2" s="1"/>
  <c r="H8177" i="2" s="1"/>
  <c r="H8201" i="2" s="1"/>
  <c r="H8225" i="2" s="1"/>
  <c r="H8249" i="2" s="1"/>
  <c r="H8273" i="2" s="1"/>
  <c r="H8297" i="2" s="1"/>
  <c r="H8321" i="2" s="1"/>
  <c r="H8345" i="2" s="1"/>
  <c r="H8369" i="2" s="1"/>
  <c r="H8393" i="2" s="1"/>
  <c r="H8417" i="2" s="1"/>
  <c r="H8441" i="2" s="1"/>
  <c r="H8465" i="2" s="1"/>
  <c r="H8489" i="2" s="1"/>
  <c r="H8513" i="2" s="1"/>
  <c r="H8537" i="2" s="1"/>
  <c r="H8561" i="2" s="1"/>
  <c r="H8585" i="2" s="1"/>
  <c r="H8609" i="2" s="1"/>
  <c r="H8633" i="2" s="1"/>
  <c r="H8657" i="2" s="1"/>
  <c r="H8681" i="2" s="1"/>
  <c r="H8705" i="2" s="1"/>
  <c r="H8729" i="2" s="1"/>
  <c r="H8753" i="2" s="1"/>
  <c r="H42" i="2"/>
  <c r="H66" i="2" s="1"/>
  <c r="H90" i="2" s="1"/>
  <c r="H114" i="2" s="1"/>
  <c r="H138" i="2" s="1"/>
  <c r="H162" i="2" s="1"/>
  <c r="H186" i="2" s="1"/>
  <c r="H210" i="2" s="1"/>
  <c r="H234" i="2" s="1"/>
  <c r="H258" i="2" s="1"/>
  <c r="H282" i="2" s="1"/>
  <c r="H306" i="2" s="1"/>
  <c r="H330" i="2" s="1"/>
  <c r="H354" i="2" s="1"/>
  <c r="H378" i="2" s="1"/>
  <c r="H402" i="2" s="1"/>
  <c r="H426" i="2" s="1"/>
  <c r="H450" i="2" s="1"/>
  <c r="H474" i="2" s="1"/>
  <c r="H498" i="2" s="1"/>
  <c r="H522" i="2" s="1"/>
  <c r="H546" i="2" s="1"/>
  <c r="H570" i="2" s="1"/>
  <c r="H594" i="2" s="1"/>
  <c r="H618" i="2" s="1"/>
  <c r="H642" i="2" s="1"/>
  <c r="H666" i="2" s="1"/>
  <c r="H690" i="2" s="1"/>
  <c r="H714" i="2" s="1"/>
  <c r="H738" i="2" s="1"/>
  <c r="H762" i="2" s="1"/>
  <c r="H786" i="2" s="1"/>
  <c r="H810" i="2" s="1"/>
  <c r="H834" i="2" s="1"/>
  <c r="H858" i="2" s="1"/>
  <c r="H882" i="2" s="1"/>
  <c r="H906" i="2" s="1"/>
  <c r="H930" i="2" s="1"/>
  <c r="H954" i="2" s="1"/>
  <c r="H978" i="2" s="1"/>
  <c r="H1002" i="2" s="1"/>
  <c r="H1026" i="2" s="1"/>
  <c r="H1050" i="2" s="1"/>
  <c r="H1074" i="2" s="1"/>
  <c r="H1098" i="2" s="1"/>
  <c r="H1122" i="2" s="1"/>
  <c r="H1146" i="2" s="1"/>
  <c r="H1170" i="2" s="1"/>
  <c r="H1194" i="2" s="1"/>
  <c r="H1218" i="2" s="1"/>
  <c r="H1242" i="2" s="1"/>
  <c r="H1266" i="2" s="1"/>
  <c r="H1290" i="2" s="1"/>
  <c r="H1314" i="2" s="1"/>
  <c r="H1338" i="2" s="1"/>
  <c r="H1362" i="2" s="1"/>
  <c r="H1386" i="2" s="1"/>
  <c r="H1410" i="2" s="1"/>
  <c r="H1434" i="2" s="1"/>
  <c r="H1458" i="2" s="1"/>
  <c r="H1482" i="2" s="1"/>
  <c r="H1506" i="2" s="1"/>
  <c r="H1530" i="2" s="1"/>
  <c r="H1554" i="2" s="1"/>
  <c r="H1578" i="2" s="1"/>
  <c r="H1602" i="2" s="1"/>
  <c r="H1626" i="2" s="1"/>
  <c r="H1650" i="2" s="1"/>
  <c r="H1674" i="2" s="1"/>
  <c r="H1698" i="2" s="1"/>
  <c r="H1722" i="2" s="1"/>
  <c r="H1746" i="2" s="1"/>
  <c r="H1770" i="2" s="1"/>
  <c r="H1794" i="2" s="1"/>
  <c r="H1818" i="2" s="1"/>
  <c r="H1842" i="2" s="1"/>
  <c r="H1866" i="2" s="1"/>
  <c r="H1890" i="2" s="1"/>
  <c r="H1914" i="2" s="1"/>
  <c r="H1938" i="2" s="1"/>
  <c r="H1962" i="2" s="1"/>
  <c r="H1986" i="2" s="1"/>
  <c r="H2010" i="2" s="1"/>
  <c r="H2034" i="2" s="1"/>
  <c r="H2058" i="2" s="1"/>
  <c r="H2082" i="2" s="1"/>
  <c r="H2106" i="2" s="1"/>
  <c r="H2130" i="2" s="1"/>
  <c r="H2154" i="2" s="1"/>
  <c r="H2178" i="2" s="1"/>
  <c r="H2202" i="2" s="1"/>
  <c r="H2226" i="2" s="1"/>
  <c r="H2250" i="2" s="1"/>
  <c r="H2274" i="2" s="1"/>
  <c r="H2298" i="2" s="1"/>
  <c r="H2322" i="2" s="1"/>
  <c r="H2346" i="2" s="1"/>
  <c r="H2370" i="2" s="1"/>
  <c r="H2394" i="2" s="1"/>
  <c r="H2418" i="2" s="1"/>
  <c r="H2442" i="2" s="1"/>
  <c r="H2466" i="2" s="1"/>
  <c r="H2490" i="2" s="1"/>
  <c r="H2514" i="2" s="1"/>
  <c r="H2538" i="2" s="1"/>
  <c r="H2562" i="2" s="1"/>
  <c r="H2586" i="2" s="1"/>
  <c r="H2610" i="2" s="1"/>
  <c r="H2634" i="2" s="1"/>
  <c r="H2658" i="2" s="1"/>
  <c r="H2682" i="2" s="1"/>
  <c r="H2706" i="2" s="1"/>
  <c r="H2730" i="2" s="1"/>
  <c r="H2754" i="2" s="1"/>
  <c r="H2778" i="2" s="1"/>
  <c r="H2802" i="2" s="1"/>
  <c r="H2826" i="2" s="1"/>
  <c r="H2850" i="2" s="1"/>
  <c r="H2874" i="2" s="1"/>
  <c r="H2898" i="2" s="1"/>
  <c r="H2922" i="2" s="1"/>
  <c r="H2946" i="2" s="1"/>
  <c r="H2970" i="2" s="1"/>
  <c r="H2994" i="2" s="1"/>
  <c r="H3018" i="2" s="1"/>
  <c r="H3042" i="2" s="1"/>
  <c r="H3066" i="2" s="1"/>
  <c r="H3090" i="2" s="1"/>
  <c r="H3114" i="2" s="1"/>
  <c r="H3138" i="2" s="1"/>
  <c r="H3162" i="2" s="1"/>
  <c r="H3186" i="2" s="1"/>
  <c r="H3210" i="2" s="1"/>
  <c r="H3234" i="2" s="1"/>
  <c r="H3258" i="2" s="1"/>
  <c r="H3282" i="2" s="1"/>
  <c r="H3306" i="2" s="1"/>
  <c r="H3330" i="2" s="1"/>
  <c r="H3354" i="2" s="1"/>
  <c r="H3378" i="2" s="1"/>
  <c r="H3402" i="2" s="1"/>
  <c r="H3426" i="2" s="1"/>
  <c r="H3450" i="2" s="1"/>
  <c r="H3474" i="2" s="1"/>
  <c r="H3498" i="2" s="1"/>
  <c r="H3522" i="2" s="1"/>
  <c r="H3546" i="2" s="1"/>
  <c r="H3570" i="2" s="1"/>
  <c r="H3594" i="2" s="1"/>
  <c r="H3618" i="2" s="1"/>
  <c r="H3642" i="2" s="1"/>
  <c r="H3666" i="2" s="1"/>
  <c r="H3690" i="2" s="1"/>
  <c r="H3714" i="2" s="1"/>
  <c r="H3738" i="2" s="1"/>
  <c r="H3762" i="2" s="1"/>
  <c r="H3786" i="2" s="1"/>
  <c r="H3810" i="2" s="1"/>
  <c r="H3834" i="2" s="1"/>
  <c r="H3858" i="2" s="1"/>
  <c r="H3882" i="2" s="1"/>
  <c r="H3906" i="2" s="1"/>
  <c r="H3930" i="2" s="1"/>
  <c r="H3954" i="2" s="1"/>
  <c r="H3978" i="2" s="1"/>
  <c r="H4002" i="2" s="1"/>
  <c r="H4026" i="2" s="1"/>
  <c r="H4050" i="2" s="1"/>
  <c r="H4074" i="2" s="1"/>
  <c r="H4098" i="2" s="1"/>
  <c r="H4122" i="2" s="1"/>
  <c r="H4146" i="2" s="1"/>
  <c r="H4170" i="2" s="1"/>
  <c r="H4194" i="2" s="1"/>
  <c r="H4218" i="2" s="1"/>
  <c r="H4242" i="2" s="1"/>
  <c r="H4266" i="2" s="1"/>
  <c r="H4290" i="2" s="1"/>
  <c r="H4314" i="2" s="1"/>
  <c r="H4338" i="2" s="1"/>
  <c r="H4362" i="2" s="1"/>
  <c r="H4386" i="2" s="1"/>
  <c r="H4410" i="2" s="1"/>
  <c r="H4434" i="2" s="1"/>
  <c r="H4458" i="2" s="1"/>
  <c r="H4482" i="2" s="1"/>
  <c r="H4506" i="2" s="1"/>
  <c r="H4530" i="2" s="1"/>
  <c r="H4554" i="2" s="1"/>
  <c r="H4578" i="2" s="1"/>
  <c r="H4602" i="2" s="1"/>
  <c r="H4626" i="2" s="1"/>
  <c r="H4650" i="2" s="1"/>
  <c r="H4674" i="2" s="1"/>
  <c r="H4698" i="2" s="1"/>
  <c r="H4722" i="2" s="1"/>
  <c r="H4746" i="2" s="1"/>
  <c r="H4770" i="2" s="1"/>
  <c r="H4794" i="2" s="1"/>
  <c r="H4818" i="2" s="1"/>
  <c r="H4842" i="2" s="1"/>
  <c r="H4866" i="2" s="1"/>
  <c r="H4890" i="2" s="1"/>
  <c r="H4914" i="2" s="1"/>
  <c r="H4938" i="2" s="1"/>
  <c r="H4962" i="2" s="1"/>
  <c r="H4986" i="2" s="1"/>
  <c r="H5010" i="2" s="1"/>
  <c r="H5034" i="2" s="1"/>
  <c r="H5058" i="2" s="1"/>
  <c r="H5082" i="2" s="1"/>
  <c r="H5106" i="2" s="1"/>
  <c r="H5130" i="2" s="1"/>
  <c r="H5154" i="2" s="1"/>
  <c r="H5178" i="2" s="1"/>
  <c r="H5202" i="2" s="1"/>
  <c r="H5226" i="2" s="1"/>
  <c r="H5250" i="2" s="1"/>
  <c r="H5274" i="2" s="1"/>
  <c r="H5298" i="2" s="1"/>
  <c r="H5322" i="2" s="1"/>
  <c r="H5346" i="2" s="1"/>
  <c r="H5370" i="2" s="1"/>
  <c r="H5394" i="2" s="1"/>
  <c r="H5418" i="2" s="1"/>
  <c r="H5442" i="2" s="1"/>
  <c r="H5466" i="2" s="1"/>
  <c r="H5490" i="2" s="1"/>
  <c r="H5514" i="2" s="1"/>
  <c r="H5538" i="2" s="1"/>
  <c r="H5562" i="2" s="1"/>
  <c r="H5586" i="2" s="1"/>
  <c r="H5610" i="2" s="1"/>
  <c r="H5634" i="2" s="1"/>
  <c r="H5658" i="2" s="1"/>
  <c r="H5682" i="2" s="1"/>
  <c r="H5706" i="2" s="1"/>
  <c r="H5730" i="2" s="1"/>
  <c r="H5754" i="2" s="1"/>
  <c r="H5778" i="2" s="1"/>
  <c r="H5802" i="2" s="1"/>
  <c r="H5826" i="2" s="1"/>
  <c r="H5850" i="2" s="1"/>
  <c r="H5874" i="2" s="1"/>
  <c r="H5898" i="2" s="1"/>
  <c r="H5922" i="2" s="1"/>
  <c r="H5946" i="2" s="1"/>
  <c r="H5970" i="2" s="1"/>
  <c r="H5994" i="2" s="1"/>
  <c r="H6018" i="2" s="1"/>
  <c r="H6042" i="2" s="1"/>
  <c r="H6066" i="2" s="1"/>
  <c r="H6090" i="2" s="1"/>
  <c r="H6114" i="2" s="1"/>
  <c r="H6138" i="2" s="1"/>
  <c r="H6162" i="2" s="1"/>
  <c r="H6186" i="2" s="1"/>
  <c r="H6210" i="2" s="1"/>
  <c r="H6234" i="2" s="1"/>
  <c r="H6258" i="2" s="1"/>
  <c r="H6282" i="2" s="1"/>
  <c r="H6306" i="2" s="1"/>
  <c r="H6330" i="2" s="1"/>
  <c r="H6354" i="2" s="1"/>
  <c r="H6378" i="2" s="1"/>
  <c r="H6402" i="2" s="1"/>
  <c r="H6426" i="2" s="1"/>
  <c r="H6450" i="2" s="1"/>
  <c r="H6474" i="2" s="1"/>
  <c r="H6498" i="2" s="1"/>
  <c r="H6522" i="2" s="1"/>
  <c r="H6546" i="2" s="1"/>
  <c r="H6570" i="2" s="1"/>
  <c r="H6594" i="2" s="1"/>
  <c r="H6618" i="2" s="1"/>
  <c r="H6642" i="2" s="1"/>
  <c r="H6666" i="2" s="1"/>
  <c r="H6690" i="2" s="1"/>
  <c r="H6714" i="2" s="1"/>
  <c r="H6738" i="2" s="1"/>
  <c r="H6762" i="2" s="1"/>
  <c r="H6786" i="2" s="1"/>
  <c r="H6810" i="2" s="1"/>
  <c r="H6834" i="2" s="1"/>
  <c r="H6858" i="2" s="1"/>
  <c r="H6882" i="2" s="1"/>
  <c r="H6906" i="2" s="1"/>
  <c r="H6930" i="2" s="1"/>
  <c r="H6954" i="2" s="1"/>
  <c r="H6978" i="2" s="1"/>
  <c r="H7002" i="2" s="1"/>
  <c r="H7026" i="2" s="1"/>
  <c r="H7050" i="2" s="1"/>
  <c r="H7074" i="2" s="1"/>
  <c r="H7098" i="2" s="1"/>
  <c r="H7122" i="2" s="1"/>
  <c r="H7146" i="2" s="1"/>
  <c r="H7170" i="2" s="1"/>
  <c r="H7194" i="2" s="1"/>
  <c r="H7218" i="2" s="1"/>
  <c r="H7242" i="2" s="1"/>
  <c r="H7266" i="2" s="1"/>
  <c r="H7290" i="2" s="1"/>
  <c r="H7314" i="2" s="1"/>
  <c r="H7338" i="2" s="1"/>
  <c r="H7362" i="2" s="1"/>
  <c r="H7386" i="2" s="1"/>
  <c r="H7410" i="2" s="1"/>
  <c r="H7434" i="2" s="1"/>
  <c r="H7458" i="2" s="1"/>
  <c r="H7482" i="2" s="1"/>
  <c r="H7506" i="2" s="1"/>
  <c r="H7530" i="2" s="1"/>
  <c r="H7554" i="2" s="1"/>
  <c r="H7578" i="2" s="1"/>
  <c r="H7602" i="2" s="1"/>
  <c r="H7626" i="2" s="1"/>
  <c r="H7650" i="2" s="1"/>
  <c r="H7674" i="2" s="1"/>
  <c r="H7698" i="2" s="1"/>
  <c r="H7722" i="2" s="1"/>
  <c r="H7746" i="2" s="1"/>
  <c r="H7770" i="2" s="1"/>
  <c r="H7794" i="2" s="1"/>
  <c r="H7818" i="2" s="1"/>
  <c r="H7842" i="2" s="1"/>
  <c r="H7866" i="2" s="1"/>
  <c r="H7890" i="2" s="1"/>
  <c r="H7914" i="2" s="1"/>
  <c r="H7938" i="2" s="1"/>
  <c r="H7962" i="2" s="1"/>
  <c r="H7986" i="2" s="1"/>
  <c r="H8010" i="2" s="1"/>
  <c r="H8034" i="2" s="1"/>
  <c r="H8058" i="2" s="1"/>
  <c r="H8082" i="2" s="1"/>
  <c r="H8106" i="2" s="1"/>
  <c r="H8130" i="2" s="1"/>
  <c r="H8154" i="2" s="1"/>
  <c r="H8178" i="2" s="1"/>
  <c r="H8202" i="2" s="1"/>
  <c r="H8226" i="2" s="1"/>
  <c r="H8250" i="2" s="1"/>
  <c r="H8274" i="2" s="1"/>
  <c r="H8298" i="2" s="1"/>
  <c r="H8322" i="2" s="1"/>
  <c r="H8346" i="2" s="1"/>
  <c r="H8370" i="2" s="1"/>
  <c r="H8394" i="2" s="1"/>
  <c r="H8418" i="2" s="1"/>
  <c r="H8442" i="2" s="1"/>
  <c r="H8466" i="2" s="1"/>
  <c r="H8490" i="2" s="1"/>
  <c r="H8514" i="2" s="1"/>
  <c r="H8538" i="2" s="1"/>
  <c r="H8562" i="2" s="1"/>
  <c r="H8586" i="2" s="1"/>
  <c r="H8610" i="2" s="1"/>
  <c r="H8634" i="2" s="1"/>
  <c r="H8658" i="2" s="1"/>
  <c r="H8682" i="2" s="1"/>
  <c r="H8706" i="2" s="1"/>
  <c r="H8730" i="2" s="1"/>
  <c r="H8754" i="2" s="1"/>
  <c r="H43" i="2"/>
  <c r="H67" i="2" s="1"/>
  <c r="H91" i="2" s="1"/>
  <c r="H115" i="2" s="1"/>
  <c r="H139" i="2" s="1"/>
  <c r="H163" i="2" s="1"/>
  <c r="H187" i="2" s="1"/>
  <c r="H211" i="2" s="1"/>
  <c r="H235" i="2" s="1"/>
  <c r="H259" i="2" s="1"/>
  <c r="H283" i="2" s="1"/>
  <c r="H307" i="2" s="1"/>
  <c r="H331" i="2" s="1"/>
  <c r="H355" i="2" s="1"/>
  <c r="H379" i="2" s="1"/>
  <c r="H403" i="2" s="1"/>
  <c r="H427" i="2" s="1"/>
  <c r="H451" i="2" s="1"/>
  <c r="H475" i="2" s="1"/>
  <c r="H499" i="2" s="1"/>
  <c r="H523" i="2" s="1"/>
  <c r="H547" i="2" s="1"/>
  <c r="H571" i="2" s="1"/>
  <c r="H595" i="2" s="1"/>
  <c r="H619" i="2" s="1"/>
  <c r="H643" i="2" s="1"/>
  <c r="H667" i="2" s="1"/>
  <c r="H691" i="2" s="1"/>
  <c r="H715" i="2" s="1"/>
  <c r="H739" i="2" s="1"/>
  <c r="H763" i="2" s="1"/>
  <c r="H787" i="2" s="1"/>
  <c r="H811" i="2" s="1"/>
  <c r="H835" i="2" s="1"/>
  <c r="H859" i="2" s="1"/>
  <c r="H883" i="2" s="1"/>
  <c r="H907" i="2" s="1"/>
  <c r="H931" i="2" s="1"/>
  <c r="H955" i="2" s="1"/>
  <c r="H979" i="2" s="1"/>
  <c r="H1003" i="2" s="1"/>
  <c r="H1027" i="2" s="1"/>
  <c r="H1051" i="2" s="1"/>
  <c r="H1075" i="2" s="1"/>
  <c r="H1099" i="2" s="1"/>
  <c r="H1123" i="2" s="1"/>
  <c r="H1147" i="2" s="1"/>
  <c r="H1171" i="2" s="1"/>
  <c r="H1195" i="2" s="1"/>
  <c r="H1219" i="2" s="1"/>
  <c r="H1243" i="2" s="1"/>
  <c r="H1267" i="2" s="1"/>
  <c r="H1291" i="2" s="1"/>
  <c r="H1315" i="2" s="1"/>
  <c r="H1339" i="2" s="1"/>
  <c r="H1363" i="2" s="1"/>
  <c r="H1387" i="2" s="1"/>
  <c r="H1411" i="2" s="1"/>
  <c r="H1435" i="2" s="1"/>
  <c r="H1459" i="2" s="1"/>
  <c r="H1483" i="2" s="1"/>
  <c r="H1507" i="2" s="1"/>
  <c r="H1531" i="2" s="1"/>
  <c r="H1555" i="2" s="1"/>
  <c r="H1579" i="2" s="1"/>
  <c r="H1603" i="2" s="1"/>
  <c r="H1627" i="2" s="1"/>
  <c r="H1651" i="2" s="1"/>
  <c r="H1675" i="2" s="1"/>
  <c r="H1699" i="2" s="1"/>
  <c r="H1723" i="2" s="1"/>
  <c r="H1747" i="2" s="1"/>
  <c r="H1771" i="2" s="1"/>
  <c r="H1795" i="2" s="1"/>
  <c r="H1819" i="2" s="1"/>
  <c r="H1843" i="2" s="1"/>
  <c r="H1867" i="2" s="1"/>
  <c r="H1891" i="2" s="1"/>
  <c r="H1915" i="2" s="1"/>
  <c r="H1939" i="2" s="1"/>
  <c r="H1963" i="2" s="1"/>
  <c r="H1987" i="2" s="1"/>
  <c r="H2011" i="2" s="1"/>
  <c r="H2035" i="2" s="1"/>
  <c r="H2059" i="2" s="1"/>
  <c r="H2083" i="2" s="1"/>
  <c r="H2107" i="2" s="1"/>
  <c r="H2131" i="2" s="1"/>
  <c r="H2155" i="2" s="1"/>
  <c r="H2179" i="2" s="1"/>
  <c r="H2203" i="2" s="1"/>
  <c r="H2227" i="2" s="1"/>
  <c r="H2251" i="2" s="1"/>
  <c r="H2275" i="2" s="1"/>
  <c r="H2299" i="2" s="1"/>
  <c r="H2323" i="2" s="1"/>
  <c r="H2347" i="2" s="1"/>
  <c r="H2371" i="2" s="1"/>
  <c r="H2395" i="2" s="1"/>
  <c r="H2419" i="2" s="1"/>
  <c r="H2443" i="2" s="1"/>
  <c r="H2467" i="2" s="1"/>
  <c r="H2491" i="2" s="1"/>
  <c r="H2515" i="2" s="1"/>
  <c r="H2539" i="2" s="1"/>
  <c r="H2563" i="2" s="1"/>
  <c r="H2587" i="2" s="1"/>
  <c r="H2611" i="2" s="1"/>
  <c r="H2635" i="2" s="1"/>
  <c r="H2659" i="2" s="1"/>
  <c r="H2683" i="2" s="1"/>
  <c r="H2707" i="2" s="1"/>
  <c r="H2731" i="2" s="1"/>
  <c r="H2755" i="2" s="1"/>
  <c r="H2779" i="2" s="1"/>
  <c r="H2803" i="2" s="1"/>
  <c r="H2827" i="2" s="1"/>
  <c r="H2851" i="2" s="1"/>
  <c r="H2875" i="2" s="1"/>
  <c r="H2899" i="2" s="1"/>
  <c r="H2923" i="2" s="1"/>
  <c r="H2947" i="2" s="1"/>
  <c r="H2971" i="2" s="1"/>
  <c r="H2995" i="2" s="1"/>
  <c r="H3019" i="2" s="1"/>
  <c r="H3043" i="2" s="1"/>
  <c r="H3067" i="2" s="1"/>
  <c r="H3091" i="2" s="1"/>
  <c r="H3115" i="2" s="1"/>
  <c r="H3139" i="2" s="1"/>
  <c r="H3163" i="2" s="1"/>
  <c r="H3187" i="2" s="1"/>
  <c r="H3211" i="2" s="1"/>
  <c r="H3235" i="2" s="1"/>
  <c r="H3259" i="2" s="1"/>
  <c r="H3283" i="2" s="1"/>
  <c r="H3307" i="2" s="1"/>
  <c r="H3331" i="2" s="1"/>
  <c r="H3355" i="2" s="1"/>
  <c r="H3379" i="2" s="1"/>
  <c r="H3403" i="2" s="1"/>
  <c r="H3427" i="2" s="1"/>
  <c r="H3451" i="2" s="1"/>
  <c r="H3475" i="2" s="1"/>
  <c r="H3499" i="2" s="1"/>
  <c r="H3523" i="2" s="1"/>
  <c r="H3547" i="2" s="1"/>
  <c r="H3571" i="2" s="1"/>
  <c r="H3595" i="2" s="1"/>
  <c r="H3619" i="2" s="1"/>
  <c r="H3643" i="2" s="1"/>
  <c r="H3667" i="2" s="1"/>
  <c r="H3691" i="2" s="1"/>
  <c r="H3715" i="2" s="1"/>
  <c r="H3739" i="2" s="1"/>
  <c r="H3763" i="2" s="1"/>
  <c r="H3787" i="2" s="1"/>
  <c r="H3811" i="2" s="1"/>
  <c r="H3835" i="2" s="1"/>
  <c r="H3859" i="2" s="1"/>
  <c r="H3883" i="2" s="1"/>
  <c r="H3907" i="2" s="1"/>
  <c r="H3931" i="2" s="1"/>
  <c r="H3955" i="2" s="1"/>
  <c r="H3979" i="2" s="1"/>
  <c r="H4003" i="2" s="1"/>
  <c r="H4027" i="2" s="1"/>
  <c r="H4051" i="2" s="1"/>
  <c r="H4075" i="2" s="1"/>
  <c r="H4099" i="2" s="1"/>
  <c r="H4123" i="2" s="1"/>
  <c r="H4147" i="2" s="1"/>
  <c r="H4171" i="2" s="1"/>
  <c r="H4195" i="2" s="1"/>
  <c r="H4219" i="2" s="1"/>
  <c r="H4243" i="2" s="1"/>
  <c r="H4267" i="2" s="1"/>
  <c r="H4291" i="2" s="1"/>
  <c r="H4315" i="2" s="1"/>
  <c r="H4339" i="2" s="1"/>
  <c r="H4363" i="2" s="1"/>
  <c r="H4387" i="2" s="1"/>
  <c r="H4411" i="2" s="1"/>
  <c r="H4435" i="2" s="1"/>
  <c r="H4459" i="2" s="1"/>
  <c r="H4483" i="2" s="1"/>
  <c r="H4507" i="2" s="1"/>
  <c r="H4531" i="2" s="1"/>
  <c r="H4555" i="2" s="1"/>
  <c r="H4579" i="2" s="1"/>
  <c r="H4603" i="2" s="1"/>
  <c r="H4627" i="2" s="1"/>
  <c r="H4651" i="2" s="1"/>
  <c r="H4675" i="2" s="1"/>
  <c r="H4699" i="2" s="1"/>
  <c r="H4723" i="2" s="1"/>
  <c r="H4747" i="2" s="1"/>
  <c r="H4771" i="2" s="1"/>
  <c r="H4795" i="2" s="1"/>
  <c r="H4819" i="2" s="1"/>
  <c r="H4843" i="2" s="1"/>
  <c r="H4867" i="2" s="1"/>
  <c r="H4891" i="2" s="1"/>
  <c r="H4915" i="2" s="1"/>
  <c r="H4939" i="2" s="1"/>
  <c r="H4963" i="2" s="1"/>
  <c r="H4987" i="2" s="1"/>
  <c r="H5011" i="2" s="1"/>
  <c r="H5035" i="2" s="1"/>
  <c r="H5059" i="2" s="1"/>
  <c r="H5083" i="2" s="1"/>
  <c r="H5107" i="2" s="1"/>
  <c r="H5131" i="2" s="1"/>
  <c r="H5155" i="2" s="1"/>
  <c r="H5179" i="2" s="1"/>
  <c r="H5203" i="2" s="1"/>
  <c r="H5227" i="2" s="1"/>
  <c r="H5251" i="2" s="1"/>
  <c r="H5275" i="2" s="1"/>
  <c r="H5299" i="2" s="1"/>
  <c r="H5323" i="2" s="1"/>
  <c r="H5347" i="2" s="1"/>
  <c r="H5371" i="2" s="1"/>
  <c r="H5395" i="2" s="1"/>
  <c r="H5419" i="2" s="1"/>
  <c r="H5443" i="2" s="1"/>
  <c r="H5467" i="2" s="1"/>
  <c r="H5491" i="2" s="1"/>
  <c r="H5515" i="2" s="1"/>
  <c r="H5539" i="2" s="1"/>
  <c r="H5563" i="2" s="1"/>
  <c r="H5587" i="2" s="1"/>
  <c r="H5611" i="2" s="1"/>
  <c r="H5635" i="2" s="1"/>
  <c r="H5659" i="2" s="1"/>
  <c r="H5683" i="2" s="1"/>
  <c r="H5707" i="2" s="1"/>
  <c r="H5731" i="2" s="1"/>
  <c r="H5755" i="2" s="1"/>
  <c r="H5779" i="2" s="1"/>
  <c r="H5803" i="2" s="1"/>
  <c r="H5827" i="2" s="1"/>
  <c r="H5851" i="2" s="1"/>
  <c r="H5875" i="2" s="1"/>
  <c r="H5899" i="2" s="1"/>
  <c r="H5923" i="2" s="1"/>
  <c r="H5947" i="2" s="1"/>
  <c r="H5971" i="2" s="1"/>
  <c r="H5995" i="2" s="1"/>
  <c r="H6019" i="2" s="1"/>
  <c r="H6043" i="2" s="1"/>
  <c r="H6067" i="2" s="1"/>
  <c r="H6091" i="2" s="1"/>
  <c r="H6115" i="2" s="1"/>
  <c r="H6139" i="2" s="1"/>
  <c r="H6163" i="2" s="1"/>
  <c r="H6187" i="2" s="1"/>
  <c r="H6211" i="2" s="1"/>
  <c r="H6235" i="2" s="1"/>
  <c r="H6259" i="2" s="1"/>
  <c r="H6283" i="2" s="1"/>
  <c r="H6307" i="2" s="1"/>
  <c r="H6331" i="2" s="1"/>
  <c r="H6355" i="2" s="1"/>
  <c r="H6379" i="2" s="1"/>
  <c r="H6403" i="2" s="1"/>
  <c r="H6427" i="2" s="1"/>
  <c r="H6451" i="2" s="1"/>
  <c r="H6475" i="2" s="1"/>
  <c r="H6499" i="2" s="1"/>
  <c r="H6523" i="2" s="1"/>
  <c r="H6547" i="2" s="1"/>
  <c r="H6571" i="2" s="1"/>
  <c r="H6595" i="2" s="1"/>
  <c r="H6619" i="2" s="1"/>
  <c r="H6643" i="2" s="1"/>
  <c r="H6667" i="2" s="1"/>
  <c r="H6691" i="2" s="1"/>
  <c r="H6715" i="2" s="1"/>
  <c r="H6739" i="2" s="1"/>
  <c r="H6763" i="2" s="1"/>
  <c r="H6787" i="2" s="1"/>
  <c r="H6811" i="2" s="1"/>
  <c r="H6835" i="2" s="1"/>
  <c r="H6859" i="2" s="1"/>
  <c r="H6883" i="2" s="1"/>
  <c r="H6907" i="2" s="1"/>
  <c r="H6931" i="2" s="1"/>
  <c r="H6955" i="2" s="1"/>
  <c r="H6979" i="2" s="1"/>
  <c r="H7003" i="2" s="1"/>
  <c r="H7027" i="2" s="1"/>
  <c r="H7051" i="2" s="1"/>
  <c r="H7075" i="2" s="1"/>
  <c r="H7099" i="2" s="1"/>
  <c r="H7123" i="2" s="1"/>
  <c r="H7147" i="2" s="1"/>
  <c r="H7171" i="2" s="1"/>
  <c r="H7195" i="2" s="1"/>
  <c r="H7219" i="2" s="1"/>
  <c r="H7243" i="2" s="1"/>
  <c r="H7267" i="2" s="1"/>
  <c r="H7291" i="2" s="1"/>
  <c r="H7315" i="2" s="1"/>
  <c r="H7339" i="2" s="1"/>
  <c r="H7363" i="2" s="1"/>
  <c r="H7387" i="2" s="1"/>
  <c r="H7411" i="2" s="1"/>
  <c r="H7435" i="2" s="1"/>
  <c r="H7459" i="2" s="1"/>
  <c r="H7483" i="2" s="1"/>
  <c r="H7507" i="2" s="1"/>
  <c r="H7531" i="2" s="1"/>
  <c r="H7555" i="2" s="1"/>
  <c r="H7579" i="2" s="1"/>
  <c r="H7603" i="2" s="1"/>
  <c r="H7627" i="2" s="1"/>
  <c r="H7651" i="2" s="1"/>
  <c r="H7675" i="2" s="1"/>
  <c r="H7699" i="2" s="1"/>
  <c r="H7723" i="2" s="1"/>
  <c r="H7747" i="2" s="1"/>
  <c r="H7771" i="2" s="1"/>
  <c r="H7795" i="2" s="1"/>
  <c r="H7819" i="2" s="1"/>
  <c r="H7843" i="2" s="1"/>
  <c r="H7867" i="2" s="1"/>
  <c r="H7891" i="2" s="1"/>
  <c r="H7915" i="2" s="1"/>
  <c r="H7939" i="2" s="1"/>
  <c r="H7963" i="2" s="1"/>
  <c r="H7987" i="2" s="1"/>
  <c r="H8011" i="2" s="1"/>
  <c r="H8035" i="2" s="1"/>
  <c r="H8059" i="2" s="1"/>
  <c r="H8083" i="2" s="1"/>
  <c r="H8107" i="2" s="1"/>
  <c r="H8131" i="2" s="1"/>
  <c r="H8155" i="2" s="1"/>
  <c r="H8179" i="2" s="1"/>
  <c r="H8203" i="2" s="1"/>
  <c r="H8227" i="2" s="1"/>
  <c r="H8251" i="2" s="1"/>
  <c r="H8275" i="2" s="1"/>
  <c r="H8299" i="2" s="1"/>
  <c r="H8323" i="2" s="1"/>
  <c r="H8347" i="2" s="1"/>
  <c r="H8371" i="2" s="1"/>
  <c r="H8395" i="2" s="1"/>
  <c r="H8419" i="2" s="1"/>
  <c r="H8443" i="2" s="1"/>
  <c r="H8467" i="2" s="1"/>
  <c r="H8491" i="2" s="1"/>
  <c r="H8515" i="2" s="1"/>
  <c r="H8539" i="2" s="1"/>
  <c r="H8563" i="2" s="1"/>
  <c r="H8587" i="2" s="1"/>
  <c r="H8611" i="2" s="1"/>
  <c r="H8635" i="2" s="1"/>
  <c r="H8659" i="2" s="1"/>
  <c r="H8683" i="2" s="1"/>
  <c r="H8707" i="2" s="1"/>
  <c r="H8731" i="2" s="1"/>
  <c r="H8755" i="2" s="1"/>
  <c r="H44" i="2"/>
  <c r="H68" i="2" s="1"/>
  <c r="H92" i="2" s="1"/>
  <c r="H116" i="2" s="1"/>
  <c r="H140" i="2" s="1"/>
  <c r="H164" i="2" s="1"/>
  <c r="H188" i="2" s="1"/>
  <c r="H212" i="2" s="1"/>
  <c r="H236" i="2" s="1"/>
  <c r="H260" i="2" s="1"/>
  <c r="H284" i="2" s="1"/>
  <c r="H308" i="2" s="1"/>
  <c r="H332" i="2" s="1"/>
  <c r="H356" i="2" s="1"/>
  <c r="H380" i="2" s="1"/>
  <c r="H404" i="2" s="1"/>
  <c r="H428" i="2" s="1"/>
  <c r="H452" i="2" s="1"/>
  <c r="H476" i="2" s="1"/>
  <c r="H45" i="2"/>
  <c r="H46" i="2"/>
  <c r="H70" i="2" s="1"/>
  <c r="H94" i="2" s="1"/>
  <c r="H118" i="2" s="1"/>
  <c r="H142" i="2" s="1"/>
  <c r="H166" i="2" s="1"/>
  <c r="H190" i="2" s="1"/>
  <c r="H214" i="2" s="1"/>
  <c r="H238" i="2" s="1"/>
  <c r="H262" i="2" s="1"/>
  <c r="H286" i="2" s="1"/>
  <c r="H310" i="2" s="1"/>
  <c r="H334" i="2" s="1"/>
  <c r="H358" i="2" s="1"/>
  <c r="H382" i="2" s="1"/>
  <c r="H406" i="2" s="1"/>
  <c r="H430" i="2" s="1"/>
  <c r="H454" i="2" s="1"/>
  <c r="H478" i="2" s="1"/>
  <c r="H502" i="2" s="1"/>
  <c r="H526" i="2" s="1"/>
  <c r="H550" i="2" s="1"/>
  <c r="H574" i="2" s="1"/>
  <c r="H598" i="2" s="1"/>
  <c r="H622" i="2" s="1"/>
  <c r="H646" i="2" s="1"/>
  <c r="H670" i="2" s="1"/>
  <c r="H694" i="2" s="1"/>
  <c r="H718" i="2" s="1"/>
  <c r="H742" i="2" s="1"/>
  <c r="H766" i="2" s="1"/>
  <c r="H790" i="2" s="1"/>
  <c r="H814" i="2" s="1"/>
  <c r="H838" i="2" s="1"/>
  <c r="H862" i="2" s="1"/>
  <c r="H886" i="2" s="1"/>
  <c r="H910" i="2" s="1"/>
  <c r="H934" i="2" s="1"/>
  <c r="H958" i="2" s="1"/>
  <c r="H982" i="2" s="1"/>
  <c r="H1006" i="2" s="1"/>
  <c r="H1030" i="2" s="1"/>
  <c r="H1054" i="2" s="1"/>
  <c r="H1078" i="2" s="1"/>
  <c r="H1102" i="2" s="1"/>
  <c r="H1126" i="2" s="1"/>
  <c r="H1150" i="2" s="1"/>
  <c r="H1174" i="2" s="1"/>
  <c r="H1198" i="2" s="1"/>
  <c r="H1222" i="2" s="1"/>
  <c r="H1246" i="2" s="1"/>
  <c r="H1270" i="2" s="1"/>
  <c r="H1294" i="2" s="1"/>
  <c r="H1318" i="2" s="1"/>
  <c r="H1342" i="2" s="1"/>
  <c r="H1366" i="2" s="1"/>
  <c r="H1390" i="2" s="1"/>
  <c r="H1414" i="2" s="1"/>
  <c r="H1438" i="2" s="1"/>
  <c r="H1462" i="2" s="1"/>
  <c r="H1486" i="2" s="1"/>
  <c r="H1510" i="2" s="1"/>
  <c r="H1534" i="2" s="1"/>
  <c r="H1558" i="2" s="1"/>
  <c r="H1582" i="2" s="1"/>
  <c r="H1606" i="2" s="1"/>
  <c r="H1630" i="2" s="1"/>
  <c r="H1654" i="2" s="1"/>
  <c r="H1678" i="2" s="1"/>
  <c r="H1702" i="2" s="1"/>
  <c r="H1726" i="2" s="1"/>
  <c r="H1750" i="2" s="1"/>
  <c r="H1774" i="2" s="1"/>
  <c r="H1798" i="2" s="1"/>
  <c r="H1822" i="2" s="1"/>
  <c r="H1846" i="2" s="1"/>
  <c r="H1870" i="2" s="1"/>
  <c r="H1894" i="2" s="1"/>
  <c r="H1918" i="2" s="1"/>
  <c r="H1942" i="2" s="1"/>
  <c r="H1966" i="2" s="1"/>
  <c r="H1990" i="2" s="1"/>
  <c r="H2014" i="2" s="1"/>
  <c r="H2038" i="2" s="1"/>
  <c r="H2062" i="2" s="1"/>
  <c r="H2086" i="2" s="1"/>
  <c r="H2110" i="2" s="1"/>
  <c r="H2134" i="2" s="1"/>
  <c r="H2158" i="2" s="1"/>
  <c r="H2182" i="2" s="1"/>
  <c r="H2206" i="2" s="1"/>
  <c r="H2230" i="2" s="1"/>
  <c r="H2254" i="2" s="1"/>
  <c r="H2278" i="2" s="1"/>
  <c r="H2302" i="2" s="1"/>
  <c r="H2326" i="2" s="1"/>
  <c r="H2350" i="2" s="1"/>
  <c r="H2374" i="2" s="1"/>
  <c r="H2398" i="2" s="1"/>
  <c r="H2422" i="2" s="1"/>
  <c r="H2446" i="2" s="1"/>
  <c r="H2470" i="2" s="1"/>
  <c r="H2494" i="2" s="1"/>
  <c r="H2518" i="2" s="1"/>
  <c r="H2542" i="2" s="1"/>
  <c r="H2566" i="2" s="1"/>
  <c r="H2590" i="2" s="1"/>
  <c r="H2614" i="2" s="1"/>
  <c r="H2638" i="2" s="1"/>
  <c r="H2662" i="2" s="1"/>
  <c r="H2686" i="2" s="1"/>
  <c r="H2710" i="2" s="1"/>
  <c r="H2734" i="2" s="1"/>
  <c r="H2758" i="2" s="1"/>
  <c r="H2782" i="2" s="1"/>
  <c r="H2806" i="2" s="1"/>
  <c r="H2830" i="2" s="1"/>
  <c r="H2854" i="2" s="1"/>
  <c r="H2878" i="2" s="1"/>
  <c r="H2902" i="2" s="1"/>
  <c r="H2926" i="2" s="1"/>
  <c r="H2950" i="2" s="1"/>
  <c r="H2974" i="2" s="1"/>
  <c r="H2998" i="2" s="1"/>
  <c r="H3022" i="2" s="1"/>
  <c r="H3046" i="2" s="1"/>
  <c r="H3070" i="2" s="1"/>
  <c r="H3094" i="2" s="1"/>
  <c r="H3118" i="2" s="1"/>
  <c r="H3142" i="2" s="1"/>
  <c r="H3166" i="2" s="1"/>
  <c r="H3190" i="2" s="1"/>
  <c r="H3214" i="2" s="1"/>
  <c r="H3238" i="2" s="1"/>
  <c r="H3262" i="2" s="1"/>
  <c r="H3286" i="2" s="1"/>
  <c r="H3310" i="2" s="1"/>
  <c r="H3334" i="2" s="1"/>
  <c r="H3358" i="2" s="1"/>
  <c r="H3382" i="2" s="1"/>
  <c r="H3406" i="2" s="1"/>
  <c r="H3430" i="2" s="1"/>
  <c r="H3454" i="2" s="1"/>
  <c r="H3478" i="2" s="1"/>
  <c r="H3502" i="2" s="1"/>
  <c r="H3526" i="2" s="1"/>
  <c r="H3550" i="2" s="1"/>
  <c r="H3574" i="2" s="1"/>
  <c r="H3598" i="2" s="1"/>
  <c r="H3622" i="2" s="1"/>
  <c r="H3646" i="2" s="1"/>
  <c r="H3670" i="2" s="1"/>
  <c r="H3694" i="2" s="1"/>
  <c r="H3718" i="2" s="1"/>
  <c r="H3742" i="2" s="1"/>
  <c r="H3766" i="2" s="1"/>
  <c r="H3790" i="2" s="1"/>
  <c r="H3814" i="2" s="1"/>
  <c r="H3838" i="2" s="1"/>
  <c r="H3862" i="2" s="1"/>
  <c r="H3886" i="2" s="1"/>
  <c r="H3910" i="2" s="1"/>
  <c r="H3934" i="2" s="1"/>
  <c r="H3958" i="2" s="1"/>
  <c r="H3982" i="2" s="1"/>
  <c r="H4006" i="2" s="1"/>
  <c r="H4030" i="2" s="1"/>
  <c r="H4054" i="2" s="1"/>
  <c r="H4078" i="2" s="1"/>
  <c r="H4102" i="2" s="1"/>
  <c r="H4126" i="2" s="1"/>
  <c r="H4150" i="2" s="1"/>
  <c r="H4174" i="2" s="1"/>
  <c r="H4198" i="2" s="1"/>
  <c r="H4222" i="2" s="1"/>
  <c r="H4246" i="2" s="1"/>
  <c r="H4270" i="2" s="1"/>
  <c r="H4294" i="2" s="1"/>
  <c r="H4318" i="2" s="1"/>
  <c r="H4342" i="2" s="1"/>
  <c r="H4366" i="2" s="1"/>
  <c r="H4390" i="2" s="1"/>
  <c r="H4414" i="2" s="1"/>
  <c r="H4438" i="2" s="1"/>
  <c r="H4462" i="2" s="1"/>
  <c r="H4486" i="2" s="1"/>
  <c r="H4510" i="2" s="1"/>
  <c r="H4534" i="2" s="1"/>
  <c r="H4558" i="2" s="1"/>
  <c r="H4582" i="2" s="1"/>
  <c r="H4606" i="2" s="1"/>
  <c r="H4630" i="2" s="1"/>
  <c r="H4654" i="2" s="1"/>
  <c r="H4678" i="2" s="1"/>
  <c r="H4702" i="2" s="1"/>
  <c r="H4726" i="2" s="1"/>
  <c r="H4750" i="2" s="1"/>
  <c r="H4774" i="2" s="1"/>
  <c r="H4798" i="2" s="1"/>
  <c r="H4822" i="2" s="1"/>
  <c r="H4846" i="2" s="1"/>
  <c r="H4870" i="2" s="1"/>
  <c r="H4894" i="2" s="1"/>
  <c r="H4918" i="2" s="1"/>
  <c r="H4942" i="2" s="1"/>
  <c r="H4966" i="2" s="1"/>
  <c r="H4990" i="2" s="1"/>
  <c r="H5014" i="2" s="1"/>
  <c r="H5038" i="2" s="1"/>
  <c r="H5062" i="2" s="1"/>
  <c r="H5086" i="2" s="1"/>
  <c r="H5110" i="2" s="1"/>
  <c r="H5134" i="2" s="1"/>
  <c r="H5158" i="2" s="1"/>
  <c r="H5182" i="2" s="1"/>
  <c r="H5206" i="2" s="1"/>
  <c r="H5230" i="2" s="1"/>
  <c r="H5254" i="2" s="1"/>
  <c r="H5278" i="2" s="1"/>
  <c r="H5302" i="2" s="1"/>
  <c r="H5326" i="2" s="1"/>
  <c r="H5350" i="2" s="1"/>
  <c r="H5374" i="2" s="1"/>
  <c r="H5398" i="2" s="1"/>
  <c r="H5422" i="2" s="1"/>
  <c r="H5446" i="2" s="1"/>
  <c r="H5470" i="2" s="1"/>
  <c r="H5494" i="2" s="1"/>
  <c r="H5518" i="2" s="1"/>
  <c r="H5542" i="2" s="1"/>
  <c r="H5566" i="2" s="1"/>
  <c r="H5590" i="2" s="1"/>
  <c r="H5614" i="2" s="1"/>
  <c r="H5638" i="2" s="1"/>
  <c r="H5662" i="2" s="1"/>
  <c r="H5686" i="2" s="1"/>
  <c r="H5710" i="2" s="1"/>
  <c r="H5734" i="2" s="1"/>
  <c r="H5758" i="2" s="1"/>
  <c r="H5782" i="2" s="1"/>
  <c r="H5806" i="2" s="1"/>
  <c r="H5830" i="2" s="1"/>
  <c r="H5854" i="2" s="1"/>
  <c r="H5878" i="2" s="1"/>
  <c r="H5902" i="2" s="1"/>
  <c r="H5926" i="2" s="1"/>
  <c r="H5950" i="2" s="1"/>
  <c r="H5974" i="2" s="1"/>
  <c r="H5998" i="2" s="1"/>
  <c r="H6022" i="2" s="1"/>
  <c r="H6046" i="2" s="1"/>
  <c r="H6070" i="2" s="1"/>
  <c r="H6094" i="2" s="1"/>
  <c r="H6118" i="2" s="1"/>
  <c r="H6142" i="2" s="1"/>
  <c r="H6166" i="2" s="1"/>
  <c r="H6190" i="2" s="1"/>
  <c r="H6214" i="2" s="1"/>
  <c r="H6238" i="2" s="1"/>
  <c r="H6262" i="2" s="1"/>
  <c r="H6286" i="2" s="1"/>
  <c r="H6310" i="2" s="1"/>
  <c r="H6334" i="2" s="1"/>
  <c r="H6358" i="2" s="1"/>
  <c r="H6382" i="2" s="1"/>
  <c r="H6406" i="2" s="1"/>
  <c r="H6430" i="2" s="1"/>
  <c r="H6454" i="2" s="1"/>
  <c r="H6478" i="2" s="1"/>
  <c r="H6502" i="2" s="1"/>
  <c r="H6526" i="2" s="1"/>
  <c r="H6550" i="2" s="1"/>
  <c r="H6574" i="2" s="1"/>
  <c r="H6598" i="2" s="1"/>
  <c r="H6622" i="2" s="1"/>
  <c r="H6646" i="2" s="1"/>
  <c r="H6670" i="2" s="1"/>
  <c r="H6694" i="2" s="1"/>
  <c r="H6718" i="2" s="1"/>
  <c r="H6742" i="2" s="1"/>
  <c r="H6766" i="2" s="1"/>
  <c r="H6790" i="2" s="1"/>
  <c r="H6814" i="2" s="1"/>
  <c r="H6838" i="2" s="1"/>
  <c r="H6862" i="2" s="1"/>
  <c r="H6886" i="2" s="1"/>
  <c r="H6910" i="2" s="1"/>
  <c r="H6934" i="2" s="1"/>
  <c r="H6958" i="2" s="1"/>
  <c r="H6982" i="2" s="1"/>
  <c r="H7006" i="2" s="1"/>
  <c r="H7030" i="2" s="1"/>
  <c r="H7054" i="2" s="1"/>
  <c r="H7078" i="2" s="1"/>
  <c r="H7102" i="2" s="1"/>
  <c r="H7126" i="2" s="1"/>
  <c r="H7150" i="2" s="1"/>
  <c r="H7174" i="2" s="1"/>
  <c r="H7198" i="2" s="1"/>
  <c r="H7222" i="2" s="1"/>
  <c r="H7246" i="2" s="1"/>
  <c r="H7270" i="2" s="1"/>
  <c r="H7294" i="2" s="1"/>
  <c r="H7318" i="2" s="1"/>
  <c r="H7342" i="2" s="1"/>
  <c r="H7366" i="2" s="1"/>
  <c r="H7390" i="2" s="1"/>
  <c r="H7414" i="2" s="1"/>
  <c r="H7438" i="2" s="1"/>
  <c r="H7462" i="2" s="1"/>
  <c r="H7486" i="2" s="1"/>
  <c r="H7510" i="2" s="1"/>
  <c r="H7534" i="2" s="1"/>
  <c r="H7558" i="2" s="1"/>
  <c r="H7582" i="2" s="1"/>
  <c r="H7606" i="2" s="1"/>
  <c r="H7630" i="2" s="1"/>
  <c r="H7654" i="2" s="1"/>
  <c r="H7678" i="2" s="1"/>
  <c r="H7702" i="2" s="1"/>
  <c r="H7726" i="2" s="1"/>
  <c r="H7750" i="2" s="1"/>
  <c r="H7774" i="2" s="1"/>
  <c r="H7798" i="2" s="1"/>
  <c r="H7822" i="2" s="1"/>
  <c r="H7846" i="2" s="1"/>
  <c r="H7870" i="2" s="1"/>
  <c r="H7894" i="2" s="1"/>
  <c r="H7918" i="2" s="1"/>
  <c r="H7942" i="2" s="1"/>
  <c r="H7966" i="2" s="1"/>
  <c r="H7990" i="2" s="1"/>
  <c r="H8014" i="2" s="1"/>
  <c r="H8038" i="2" s="1"/>
  <c r="H8062" i="2" s="1"/>
  <c r="H8086" i="2" s="1"/>
  <c r="H8110" i="2" s="1"/>
  <c r="H8134" i="2" s="1"/>
  <c r="H8158" i="2" s="1"/>
  <c r="H8182" i="2" s="1"/>
  <c r="H8206" i="2" s="1"/>
  <c r="H8230" i="2" s="1"/>
  <c r="H8254" i="2" s="1"/>
  <c r="H8278" i="2" s="1"/>
  <c r="H8302" i="2" s="1"/>
  <c r="H8326" i="2" s="1"/>
  <c r="H8350" i="2" s="1"/>
  <c r="H8374" i="2" s="1"/>
  <c r="H8398" i="2" s="1"/>
  <c r="H8422" i="2" s="1"/>
  <c r="H8446" i="2" s="1"/>
  <c r="H8470" i="2" s="1"/>
  <c r="H8494" i="2" s="1"/>
  <c r="H8518" i="2" s="1"/>
  <c r="H8542" i="2" s="1"/>
  <c r="H8566" i="2" s="1"/>
  <c r="H8590" i="2" s="1"/>
  <c r="H8614" i="2" s="1"/>
  <c r="H8638" i="2" s="1"/>
  <c r="H8662" i="2" s="1"/>
  <c r="H8686" i="2" s="1"/>
  <c r="H8710" i="2" s="1"/>
  <c r="H8734" i="2" s="1"/>
  <c r="H8758" i="2" s="1"/>
  <c r="H47" i="2"/>
  <c r="H71" i="2" s="1"/>
  <c r="H95" i="2" s="1"/>
  <c r="H119" i="2" s="1"/>
  <c r="H143" i="2" s="1"/>
  <c r="H167" i="2" s="1"/>
  <c r="H191" i="2" s="1"/>
  <c r="H215" i="2" s="1"/>
  <c r="H239" i="2" s="1"/>
  <c r="H263" i="2" s="1"/>
  <c r="H287" i="2" s="1"/>
  <c r="H311" i="2" s="1"/>
  <c r="H335" i="2" s="1"/>
  <c r="H359" i="2" s="1"/>
  <c r="H383" i="2" s="1"/>
  <c r="H407" i="2" s="1"/>
  <c r="H431" i="2" s="1"/>
  <c r="H455" i="2" s="1"/>
  <c r="H479" i="2" s="1"/>
  <c r="H503" i="2" s="1"/>
  <c r="H527" i="2" s="1"/>
  <c r="H551" i="2" s="1"/>
  <c r="H575" i="2" s="1"/>
  <c r="H599" i="2" s="1"/>
  <c r="H623" i="2" s="1"/>
  <c r="H647" i="2" s="1"/>
  <c r="H671" i="2" s="1"/>
  <c r="H695" i="2" s="1"/>
  <c r="H719" i="2" s="1"/>
  <c r="H743" i="2" s="1"/>
  <c r="H767" i="2" s="1"/>
  <c r="H791" i="2" s="1"/>
  <c r="H815" i="2" s="1"/>
  <c r="H839" i="2" s="1"/>
  <c r="H863" i="2" s="1"/>
  <c r="H887" i="2" s="1"/>
  <c r="H911" i="2" s="1"/>
  <c r="H935" i="2" s="1"/>
  <c r="H959" i="2" s="1"/>
  <c r="H983" i="2" s="1"/>
  <c r="H1007" i="2" s="1"/>
  <c r="H1031" i="2" s="1"/>
  <c r="H1055" i="2" s="1"/>
  <c r="H1079" i="2" s="1"/>
  <c r="H1103" i="2" s="1"/>
  <c r="H1127" i="2" s="1"/>
  <c r="H1151" i="2" s="1"/>
  <c r="H1175" i="2" s="1"/>
  <c r="H1199" i="2" s="1"/>
  <c r="H1223" i="2" s="1"/>
  <c r="H1247" i="2" s="1"/>
  <c r="H1271" i="2" s="1"/>
  <c r="H1295" i="2" s="1"/>
  <c r="H1319" i="2" s="1"/>
  <c r="H1343" i="2" s="1"/>
  <c r="H1367" i="2" s="1"/>
  <c r="H1391" i="2" s="1"/>
  <c r="H1415" i="2" s="1"/>
  <c r="H1439" i="2" s="1"/>
  <c r="H1463" i="2" s="1"/>
  <c r="H1487" i="2" s="1"/>
  <c r="H1511" i="2" s="1"/>
  <c r="H1535" i="2" s="1"/>
  <c r="H1559" i="2" s="1"/>
  <c r="H1583" i="2" s="1"/>
  <c r="H1607" i="2" s="1"/>
  <c r="H1631" i="2" s="1"/>
  <c r="H1655" i="2" s="1"/>
  <c r="H1679" i="2" s="1"/>
  <c r="H1703" i="2" s="1"/>
  <c r="H1727" i="2" s="1"/>
  <c r="H1751" i="2" s="1"/>
  <c r="H1775" i="2" s="1"/>
  <c r="H1799" i="2" s="1"/>
  <c r="H1823" i="2" s="1"/>
  <c r="H1847" i="2" s="1"/>
  <c r="H1871" i="2" s="1"/>
  <c r="H1895" i="2" s="1"/>
  <c r="H1919" i="2" s="1"/>
  <c r="H1943" i="2" s="1"/>
  <c r="H1967" i="2" s="1"/>
  <c r="H1991" i="2" s="1"/>
  <c r="H2015" i="2" s="1"/>
  <c r="H2039" i="2" s="1"/>
  <c r="H2063" i="2" s="1"/>
  <c r="H2087" i="2" s="1"/>
  <c r="H2111" i="2" s="1"/>
  <c r="H2135" i="2" s="1"/>
  <c r="H2159" i="2" s="1"/>
  <c r="H2183" i="2" s="1"/>
  <c r="H2207" i="2" s="1"/>
  <c r="H2231" i="2" s="1"/>
  <c r="H2255" i="2" s="1"/>
  <c r="H2279" i="2" s="1"/>
  <c r="H2303" i="2" s="1"/>
  <c r="H2327" i="2" s="1"/>
  <c r="H2351" i="2" s="1"/>
  <c r="H2375" i="2" s="1"/>
  <c r="H2399" i="2" s="1"/>
  <c r="H2423" i="2" s="1"/>
  <c r="H2447" i="2" s="1"/>
  <c r="H2471" i="2" s="1"/>
  <c r="H2495" i="2" s="1"/>
  <c r="H2519" i="2" s="1"/>
  <c r="H2543" i="2" s="1"/>
  <c r="H2567" i="2" s="1"/>
  <c r="H2591" i="2" s="1"/>
  <c r="H2615" i="2" s="1"/>
  <c r="H2639" i="2" s="1"/>
  <c r="H2663" i="2" s="1"/>
  <c r="H2687" i="2" s="1"/>
  <c r="H2711" i="2" s="1"/>
  <c r="H2735" i="2" s="1"/>
  <c r="H2759" i="2" s="1"/>
  <c r="H2783" i="2" s="1"/>
  <c r="H2807" i="2" s="1"/>
  <c r="H2831" i="2" s="1"/>
  <c r="H2855" i="2" s="1"/>
  <c r="H2879" i="2" s="1"/>
  <c r="H2903" i="2" s="1"/>
  <c r="H2927" i="2" s="1"/>
  <c r="H2951" i="2" s="1"/>
  <c r="H2975" i="2" s="1"/>
  <c r="H2999" i="2" s="1"/>
  <c r="H3023" i="2" s="1"/>
  <c r="H3047" i="2" s="1"/>
  <c r="H3071" i="2" s="1"/>
  <c r="H3095" i="2" s="1"/>
  <c r="H3119" i="2" s="1"/>
  <c r="H3143" i="2" s="1"/>
  <c r="H3167" i="2" s="1"/>
  <c r="H3191" i="2" s="1"/>
  <c r="H3215" i="2" s="1"/>
  <c r="H3239" i="2" s="1"/>
  <c r="H3263" i="2" s="1"/>
  <c r="H3287" i="2" s="1"/>
  <c r="H3311" i="2" s="1"/>
  <c r="H3335" i="2" s="1"/>
  <c r="H3359" i="2" s="1"/>
  <c r="H3383" i="2" s="1"/>
  <c r="H3407" i="2" s="1"/>
  <c r="H3431" i="2" s="1"/>
  <c r="H3455" i="2" s="1"/>
  <c r="H3479" i="2" s="1"/>
  <c r="H3503" i="2" s="1"/>
  <c r="H3527" i="2" s="1"/>
  <c r="H3551" i="2" s="1"/>
  <c r="H3575" i="2" s="1"/>
  <c r="H3599" i="2" s="1"/>
  <c r="H3623" i="2" s="1"/>
  <c r="H3647" i="2" s="1"/>
  <c r="H3671" i="2" s="1"/>
  <c r="H3695" i="2" s="1"/>
  <c r="H3719" i="2" s="1"/>
  <c r="H3743" i="2" s="1"/>
  <c r="H3767" i="2" s="1"/>
  <c r="H3791" i="2" s="1"/>
  <c r="H3815" i="2" s="1"/>
  <c r="H3839" i="2" s="1"/>
  <c r="H3863" i="2" s="1"/>
  <c r="H3887" i="2" s="1"/>
  <c r="H3911" i="2" s="1"/>
  <c r="H3935" i="2" s="1"/>
  <c r="H3959" i="2" s="1"/>
  <c r="H3983" i="2" s="1"/>
  <c r="H4007" i="2" s="1"/>
  <c r="H4031" i="2" s="1"/>
  <c r="H4055" i="2" s="1"/>
  <c r="H4079" i="2" s="1"/>
  <c r="H4103" i="2" s="1"/>
  <c r="H4127" i="2" s="1"/>
  <c r="H4151" i="2" s="1"/>
  <c r="H4175" i="2" s="1"/>
  <c r="H4199" i="2" s="1"/>
  <c r="H4223" i="2" s="1"/>
  <c r="H4247" i="2" s="1"/>
  <c r="H4271" i="2" s="1"/>
  <c r="H4295" i="2" s="1"/>
  <c r="H4319" i="2" s="1"/>
  <c r="H4343" i="2" s="1"/>
  <c r="H4367" i="2" s="1"/>
  <c r="H4391" i="2" s="1"/>
  <c r="H4415" i="2" s="1"/>
  <c r="H4439" i="2" s="1"/>
  <c r="H4463" i="2" s="1"/>
  <c r="H4487" i="2" s="1"/>
  <c r="H4511" i="2" s="1"/>
  <c r="H4535" i="2" s="1"/>
  <c r="H4559" i="2" s="1"/>
  <c r="H4583" i="2" s="1"/>
  <c r="H4607" i="2" s="1"/>
  <c r="H4631" i="2" s="1"/>
  <c r="H4655" i="2" s="1"/>
  <c r="H4679" i="2" s="1"/>
  <c r="H4703" i="2" s="1"/>
  <c r="H4727" i="2" s="1"/>
  <c r="H4751" i="2" s="1"/>
  <c r="H4775" i="2" s="1"/>
  <c r="H4799" i="2" s="1"/>
  <c r="H4823" i="2" s="1"/>
  <c r="H4847" i="2" s="1"/>
  <c r="H4871" i="2" s="1"/>
  <c r="H4895" i="2" s="1"/>
  <c r="H4919" i="2" s="1"/>
  <c r="H4943" i="2" s="1"/>
  <c r="H4967" i="2" s="1"/>
  <c r="H4991" i="2" s="1"/>
  <c r="H5015" i="2" s="1"/>
  <c r="H5039" i="2" s="1"/>
  <c r="H5063" i="2" s="1"/>
  <c r="H5087" i="2" s="1"/>
  <c r="H5111" i="2" s="1"/>
  <c r="H5135" i="2" s="1"/>
  <c r="H5159" i="2" s="1"/>
  <c r="H5183" i="2" s="1"/>
  <c r="H5207" i="2" s="1"/>
  <c r="H5231" i="2" s="1"/>
  <c r="H5255" i="2" s="1"/>
  <c r="H5279" i="2" s="1"/>
  <c r="H5303" i="2" s="1"/>
  <c r="H5327" i="2" s="1"/>
  <c r="H5351" i="2" s="1"/>
  <c r="H5375" i="2" s="1"/>
  <c r="H5399" i="2" s="1"/>
  <c r="H5423" i="2" s="1"/>
  <c r="H5447" i="2" s="1"/>
  <c r="H5471" i="2" s="1"/>
  <c r="H5495" i="2" s="1"/>
  <c r="H5519" i="2" s="1"/>
  <c r="H5543" i="2" s="1"/>
  <c r="H5567" i="2" s="1"/>
  <c r="H5591" i="2" s="1"/>
  <c r="H5615" i="2" s="1"/>
  <c r="H5639" i="2" s="1"/>
  <c r="H5663" i="2" s="1"/>
  <c r="H5687" i="2" s="1"/>
  <c r="H5711" i="2" s="1"/>
  <c r="H5735" i="2" s="1"/>
  <c r="H5759" i="2" s="1"/>
  <c r="H5783" i="2" s="1"/>
  <c r="H5807" i="2" s="1"/>
  <c r="H5831" i="2" s="1"/>
  <c r="H5855" i="2" s="1"/>
  <c r="H5879" i="2" s="1"/>
  <c r="H5903" i="2" s="1"/>
  <c r="H5927" i="2" s="1"/>
  <c r="H5951" i="2" s="1"/>
  <c r="H5975" i="2" s="1"/>
  <c r="H5999" i="2" s="1"/>
  <c r="H6023" i="2" s="1"/>
  <c r="H6047" i="2" s="1"/>
  <c r="H6071" i="2" s="1"/>
  <c r="H6095" i="2" s="1"/>
  <c r="H6119" i="2" s="1"/>
  <c r="H6143" i="2" s="1"/>
  <c r="H6167" i="2" s="1"/>
  <c r="H6191" i="2" s="1"/>
  <c r="H6215" i="2" s="1"/>
  <c r="H6239" i="2" s="1"/>
  <c r="H6263" i="2" s="1"/>
  <c r="H6287" i="2" s="1"/>
  <c r="H6311" i="2" s="1"/>
  <c r="H6335" i="2" s="1"/>
  <c r="H6359" i="2" s="1"/>
  <c r="H6383" i="2" s="1"/>
  <c r="H6407" i="2" s="1"/>
  <c r="H6431" i="2" s="1"/>
  <c r="H6455" i="2" s="1"/>
  <c r="H6479" i="2" s="1"/>
  <c r="H6503" i="2" s="1"/>
  <c r="H6527" i="2" s="1"/>
  <c r="H6551" i="2" s="1"/>
  <c r="H6575" i="2" s="1"/>
  <c r="H6599" i="2" s="1"/>
  <c r="H6623" i="2" s="1"/>
  <c r="H6647" i="2" s="1"/>
  <c r="H6671" i="2" s="1"/>
  <c r="H6695" i="2" s="1"/>
  <c r="H6719" i="2" s="1"/>
  <c r="H6743" i="2" s="1"/>
  <c r="H6767" i="2" s="1"/>
  <c r="H6791" i="2" s="1"/>
  <c r="H6815" i="2" s="1"/>
  <c r="H6839" i="2" s="1"/>
  <c r="H6863" i="2" s="1"/>
  <c r="H6887" i="2" s="1"/>
  <c r="H6911" i="2" s="1"/>
  <c r="H6935" i="2" s="1"/>
  <c r="H6959" i="2" s="1"/>
  <c r="H6983" i="2" s="1"/>
  <c r="H7007" i="2" s="1"/>
  <c r="H7031" i="2" s="1"/>
  <c r="H7055" i="2" s="1"/>
  <c r="H7079" i="2" s="1"/>
  <c r="H7103" i="2" s="1"/>
  <c r="H7127" i="2" s="1"/>
  <c r="H7151" i="2" s="1"/>
  <c r="H7175" i="2" s="1"/>
  <c r="H7199" i="2" s="1"/>
  <c r="H7223" i="2" s="1"/>
  <c r="H7247" i="2" s="1"/>
  <c r="H7271" i="2" s="1"/>
  <c r="H7295" i="2" s="1"/>
  <c r="H7319" i="2" s="1"/>
  <c r="H7343" i="2" s="1"/>
  <c r="H7367" i="2" s="1"/>
  <c r="H7391" i="2" s="1"/>
  <c r="H7415" i="2" s="1"/>
  <c r="H7439" i="2" s="1"/>
  <c r="H7463" i="2" s="1"/>
  <c r="H7487" i="2" s="1"/>
  <c r="H7511" i="2" s="1"/>
  <c r="H7535" i="2" s="1"/>
  <c r="H7559" i="2" s="1"/>
  <c r="H7583" i="2" s="1"/>
  <c r="H7607" i="2" s="1"/>
  <c r="H7631" i="2" s="1"/>
  <c r="H7655" i="2" s="1"/>
  <c r="H7679" i="2" s="1"/>
  <c r="H7703" i="2" s="1"/>
  <c r="H7727" i="2" s="1"/>
  <c r="H7751" i="2" s="1"/>
  <c r="H7775" i="2" s="1"/>
  <c r="H7799" i="2" s="1"/>
  <c r="H7823" i="2" s="1"/>
  <c r="H7847" i="2" s="1"/>
  <c r="H7871" i="2" s="1"/>
  <c r="H7895" i="2" s="1"/>
  <c r="H7919" i="2" s="1"/>
  <c r="H7943" i="2" s="1"/>
  <c r="H7967" i="2" s="1"/>
  <c r="H7991" i="2" s="1"/>
  <c r="H8015" i="2" s="1"/>
  <c r="H8039" i="2" s="1"/>
  <c r="H8063" i="2" s="1"/>
  <c r="H8087" i="2" s="1"/>
  <c r="H8111" i="2" s="1"/>
  <c r="H8135" i="2" s="1"/>
  <c r="H8159" i="2" s="1"/>
  <c r="H8183" i="2" s="1"/>
  <c r="H8207" i="2" s="1"/>
  <c r="H8231" i="2" s="1"/>
  <c r="H8255" i="2" s="1"/>
  <c r="H8279" i="2" s="1"/>
  <c r="H8303" i="2" s="1"/>
  <c r="H8327" i="2" s="1"/>
  <c r="H8351" i="2" s="1"/>
  <c r="H8375" i="2" s="1"/>
  <c r="H8399" i="2" s="1"/>
  <c r="H8423" i="2" s="1"/>
  <c r="H8447" i="2" s="1"/>
  <c r="H8471" i="2" s="1"/>
  <c r="H8495" i="2" s="1"/>
  <c r="H8519" i="2" s="1"/>
  <c r="H8543" i="2" s="1"/>
  <c r="H8567" i="2" s="1"/>
  <c r="H8591" i="2" s="1"/>
  <c r="H8615" i="2" s="1"/>
  <c r="H8639" i="2" s="1"/>
  <c r="H8663" i="2" s="1"/>
  <c r="H8687" i="2" s="1"/>
  <c r="H8711" i="2" s="1"/>
  <c r="H8735" i="2" s="1"/>
  <c r="H8759" i="2" s="1"/>
  <c r="H48" i="2"/>
  <c r="H49" i="2"/>
  <c r="H73" i="2" s="1"/>
  <c r="H97" i="2" s="1"/>
  <c r="H121" i="2" s="1"/>
  <c r="H145" i="2" s="1"/>
  <c r="H169" i="2" s="1"/>
  <c r="H193" i="2" s="1"/>
  <c r="H217" i="2" s="1"/>
  <c r="H241" i="2" s="1"/>
  <c r="H265" i="2" s="1"/>
  <c r="H289" i="2" s="1"/>
  <c r="H313" i="2" s="1"/>
  <c r="H337" i="2" s="1"/>
  <c r="H361" i="2" s="1"/>
  <c r="H385" i="2" s="1"/>
  <c r="H409" i="2" s="1"/>
  <c r="H433" i="2" s="1"/>
  <c r="H457" i="2" s="1"/>
  <c r="H481" i="2" s="1"/>
  <c r="H505" i="2" s="1"/>
  <c r="H529" i="2" s="1"/>
  <c r="H553" i="2" s="1"/>
  <c r="H577" i="2" s="1"/>
  <c r="H601" i="2" s="1"/>
  <c r="H625" i="2" s="1"/>
  <c r="H649" i="2" s="1"/>
  <c r="H673" i="2" s="1"/>
  <c r="H697" i="2" s="1"/>
  <c r="H721" i="2" s="1"/>
  <c r="H745" i="2" s="1"/>
  <c r="H769" i="2" s="1"/>
  <c r="H793" i="2" s="1"/>
  <c r="H817" i="2" s="1"/>
  <c r="H841" i="2" s="1"/>
  <c r="H865" i="2" s="1"/>
  <c r="H889" i="2" s="1"/>
  <c r="H913" i="2" s="1"/>
  <c r="H937" i="2" s="1"/>
  <c r="H961" i="2" s="1"/>
  <c r="H985" i="2" s="1"/>
  <c r="H1009" i="2" s="1"/>
  <c r="H1033" i="2" s="1"/>
  <c r="H1057" i="2" s="1"/>
  <c r="H1081" i="2" s="1"/>
  <c r="H1105" i="2" s="1"/>
  <c r="H1129" i="2" s="1"/>
  <c r="H1153" i="2" s="1"/>
  <c r="H1177" i="2" s="1"/>
  <c r="H1201" i="2" s="1"/>
  <c r="H1225" i="2" s="1"/>
  <c r="H1249" i="2" s="1"/>
  <c r="H1273" i="2" s="1"/>
  <c r="H1297" i="2" s="1"/>
  <c r="H1321" i="2" s="1"/>
  <c r="H1345" i="2" s="1"/>
  <c r="H1369" i="2" s="1"/>
  <c r="H1393" i="2" s="1"/>
  <c r="H1417" i="2" s="1"/>
  <c r="H1441" i="2" s="1"/>
  <c r="H1465" i="2" s="1"/>
  <c r="H1489" i="2" s="1"/>
  <c r="H1513" i="2" s="1"/>
  <c r="H1537" i="2" s="1"/>
  <c r="H1561" i="2" s="1"/>
  <c r="H1585" i="2" s="1"/>
  <c r="H1609" i="2" s="1"/>
  <c r="H1633" i="2" s="1"/>
  <c r="H1657" i="2" s="1"/>
  <c r="H1681" i="2" s="1"/>
  <c r="H1705" i="2" s="1"/>
  <c r="H1729" i="2" s="1"/>
  <c r="H1753" i="2" s="1"/>
  <c r="H1777" i="2" s="1"/>
  <c r="H1801" i="2" s="1"/>
  <c r="H1825" i="2" s="1"/>
  <c r="H1849" i="2" s="1"/>
  <c r="H1873" i="2" s="1"/>
  <c r="H1897" i="2" s="1"/>
  <c r="H1921" i="2" s="1"/>
  <c r="H1945" i="2" s="1"/>
  <c r="H1969" i="2" s="1"/>
  <c r="H1993" i="2" s="1"/>
  <c r="H2017" i="2" s="1"/>
  <c r="H2041" i="2" s="1"/>
  <c r="H2065" i="2" s="1"/>
  <c r="H2089" i="2" s="1"/>
  <c r="H2113" i="2" s="1"/>
  <c r="H2137" i="2" s="1"/>
  <c r="H2161" i="2" s="1"/>
  <c r="H2185" i="2" s="1"/>
  <c r="H2209" i="2" s="1"/>
  <c r="H2233" i="2" s="1"/>
  <c r="H2257" i="2" s="1"/>
  <c r="H2281" i="2" s="1"/>
  <c r="H2305" i="2" s="1"/>
  <c r="H2329" i="2" s="1"/>
  <c r="H2353" i="2" s="1"/>
  <c r="H2377" i="2" s="1"/>
  <c r="H2401" i="2" s="1"/>
  <c r="H2425" i="2" s="1"/>
  <c r="H2449" i="2" s="1"/>
  <c r="H2473" i="2" s="1"/>
  <c r="H2497" i="2" s="1"/>
  <c r="H2521" i="2" s="1"/>
  <c r="H2545" i="2" s="1"/>
  <c r="H2569" i="2" s="1"/>
  <c r="H2593" i="2" s="1"/>
  <c r="H2617" i="2" s="1"/>
  <c r="H2641" i="2" s="1"/>
  <c r="H2665" i="2" s="1"/>
  <c r="H2689" i="2" s="1"/>
  <c r="H2713" i="2" s="1"/>
  <c r="H2737" i="2" s="1"/>
  <c r="H2761" i="2" s="1"/>
  <c r="H2785" i="2" s="1"/>
  <c r="H2809" i="2" s="1"/>
  <c r="H2833" i="2" s="1"/>
  <c r="H2857" i="2" s="1"/>
  <c r="H2881" i="2" s="1"/>
  <c r="H2905" i="2" s="1"/>
  <c r="H2929" i="2" s="1"/>
  <c r="H2953" i="2" s="1"/>
  <c r="H2977" i="2" s="1"/>
  <c r="H3001" i="2" s="1"/>
  <c r="H3025" i="2" s="1"/>
  <c r="H3049" i="2" s="1"/>
  <c r="H3073" i="2" s="1"/>
  <c r="H3097" i="2" s="1"/>
  <c r="H3121" i="2" s="1"/>
  <c r="H3145" i="2" s="1"/>
  <c r="H3169" i="2" s="1"/>
  <c r="H3193" i="2" s="1"/>
  <c r="H3217" i="2" s="1"/>
  <c r="H3241" i="2" s="1"/>
  <c r="H3265" i="2" s="1"/>
  <c r="H3289" i="2" s="1"/>
  <c r="H3313" i="2" s="1"/>
  <c r="H3337" i="2" s="1"/>
  <c r="H3361" i="2" s="1"/>
  <c r="H3385" i="2" s="1"/>
  <c r="H3409" i="2" s="1"/>
  <c r="H3433" i="2" s="1"/>
  <c r="H3457" i="2" s="1"/>
  <c r="H3481" i="2" s="1"/>
  <c r="H3505" i="2" s="1"/>
  <c r="H3529" i="2" s="1"/>
  <c r="H3553" i="2" s="1"/>
  <c r="H3577" i="2" s="1"/>
  <c r="H3601" i="2" s="1"/>
  <c r="H3625" i="2" s="1"/>
  <c r="H3649" i="2" s="1"/>
  <c r="H3673" i="2" s="1"/>
  <c r="H3697" i="2" s="1"/>
  <c r="H3721" i="2" s="1"/>
  <c r="H3745" i="2" s="1"/>
  <c r="H3769" i="2" s="1"/>
  <c r="H3793" i="2" s="1"/>
  <c r="H3817" i="2" s="1"/>
  <c r="H3841" i="2" s="1"/>
  <c r="H3865" i="2" s="1"/>
  <c r="H3889" i="2" s="1"/>
  <c r="H3913" i="2" s="1"/>
  <c r="H3937" i="2" s="1"/>
  <c r="H3961" i="2" s="1"/>
  <c r="H3985" i="2" s="1"/>
  <c r="H4009" i="2" s="1"/>
  <c r="H4033" i="2" s="1"/>
  <c r="H4057" i="2" s="1"/>
  <c r="H4081" i="2" s="1"/>
  <c r="H4105" i="2" s="1"/>
  <c r="H4129" i="2" s="1"/>
  <c r="H4153" i="2" s="1"/>
  <c r="H4177" i="2" s="1"/>
  <c r="H4201" i="2" s="1"/>
  <c r="H4225" i="2" s="1"/>
  <c r="H4249" i="2" s="1"/>
  <c r="H4273" i="2" s="1"/>
  <c r="H4297" i="2" s="1"/>
  <c r="H4321" i="2" s="1"/>
  <c r="H4345" i="2" s="1"/>
  <c r="H4369" i="2" s="1"/>
  <c r="H4393" i="2" s="1"/>
  <c r="H4417" i="2" s="1"/>
  <c r="H4441" i="2" s="1"/>
  <c r="H4465" i="2" s="1"/>
  <c r="H4489" i="2" s="1"/>
  <c r="H4513" i="2" s="1"/>
  <c r="H4537" i="2" s="1"/>
  <c r="H4561" i="2" s="1"/>
  <c r="H4585" i="2" s="1"/>
  <c r="H4609" i="2" s="1"/>
  <c r="H4633" i="2" s="1"/>
  <c r="H4657" i="2" s="1"/>
  <c r="H4681" i="2" s="1"/>
  <c r="H4705" i="2" s="1"/>
  <c r="H4729" i="2" s="1"/>
  <c r="H4753" i="2" s="1"/>
  <c r="H4777" i="2" s="1"/>
  <c r="H4801" i="2" s="1"/>
  <c r="H4825" i="2" s="1"/>
  <c r="H4849" i="2" s="1"/>
  <c r="H4873" i="2" s="1"/>
  <c r="H4897" i="2" s="1"/>
  <c r="H4921" i="2" s="1"/>
  <c r="H4945" i="2" s="1"/>
  <c r="H4969" i="2" s="1"/>
  <c r="H4993" i="2" s="1"/>
  <c r="H5017" i="2" s="1"/>
  <c r="H5041" i="2" s="1"/>
  <c r="H5065" i="2" s="1"/>
  <c r="H5089" i="2" s="1"/>
  <c r="H5113" i="2" s="1"/>
  <c r="H5137" i="2" s="1"/>
  <c r="H5161" i="2" s="1"/>
  <c r="H5185" i="2" s="1"/>
  <c r="H5209" i="2" s="1"/>
  <c r="H5233" i="2" s="1"/>
  <c r="H5257" i="2" s="1"/>
  <c r="H5281" i="2" s="1"/>
  <c r="H5305" i="2" s="1"/>
  <c r="H5329" i="2" s="1"/>
  <c r="H5353" i="2" s="1"/>
  <c r="H5377" i="2" s="1"/>
  <c r="H5401" i="2" s="1"/>
  <c r="H5425" i="2" s="1"/>
  <c r="H5449" i="2" s="1"/>
  <c r="H5473" i="2" s="1"/>
  <c r="H5497" i="2" s="1"/>
  <c r="H5521" i="2" s="1"/>
  <c r="H5545" i="2" s="1"/>
  <c r="H5569" i="2" s="1"/>
  <c r="H5593" i="2" s="1"/>
  <c r="H5617" i="2" s="1"/>
  <c r="H5641" i="2" s="1"/>
  <c r="H5665" i="2" s="1"/>
  <c r="H5689" i="2" s="1"/>
  <c r="H5713" i="2" s="1"/>
  <c r="H5737" i="2" s="1"/>
  <c r="H5761" i="2" s="1"/>
  <c r="H5785" i="2" s="1"/>
  <c r="H5809" i="2" s="1"/>
  <c r="H5833" i="2" s="1"/>
  <c r="H5857" i="2" s="1"/>
  <c r="H5881" i="2" s="1"/>
  <c r="H5905" i="2" s="1"/>
  <c r="H5929" i="2" s="1"/>
  <c r="H5953" i="2" s="1"/>
  <c r="H5977" i="2" s="1"/>
  <c r="H6001" i="2" s="1"/>
  <c r="H6025" i="2" s="1"/>
  <c r="H6049" i="2" s="1"/>
  <c r="H6073" i="2" s="1"/>
  <c r="H6097" i="2" s="1"/>
  <c r="H6121" i="2" s="1"/>
  <c r="H6145" i="2" s="1"/>
  <c r="H6169" i="2" s="1"/>
  <c r="H6193" i="2" s="1"/>
  <c r="H6217" i="2" s="1"/>
  <c r="H6241" i="2" s="1"/>
  <c r="H6265" i="2" s="1"/>
  <c r="H6289" i="2" s="1"/>
  <c r="H6313" i="2" s="1"/>
  <c r="H6337" i="2" s="1"/>
  <c r="H6361" i="2" s="1"/>
  <c r="H6385" i="2" s="1"/>
  <c r="H6409" i="2" s="1"/>
  <c r="H6433" i="2" s="1"/>
  <c r="H6457" i="2" s="1"/>
  <c r="H6481" i="2" s="1"/>
  <c r="H6505" i="2" s="1"/>
  <c r="H6529" i="2" s="1"/>
  <c r="H6553" i="2" s="1"/>
  <c r="H6577" i="2" s="1"/>
  <c r="H6601" i="2" s="1"/>
  <c r="H6625" i="2" s="1"/>
  <c r="H6649" i="2" s="1"/>
  <c r="H6673" i="2" s="1"/>
  <c r="H6697" i="2" s="1"/>
  <c r="H6721" i="2" s="1"/>
  <c r="H6745" i="2" s="1"/>
  <c r="H6769" i="2" s="1"/>
  <c r="H6793" i="2" s="1"/>
  <c r="H6817" i="2" s="1"/>
  <c r="H6841" i="2" s="1"/>
  <c r="H6865" i="2" s="1"/>
  <c r="H6889" i="2" s="1"/>
  <c r="H6913" i="2" s="1"/>
  <c r="H6937" i="2" s="1"/>
  <c r="H6961" i="2" s="1"/>
  <c r="H6985" i="2" s="1"/>
  <c r="H7009" i="2" s="1"/>
  <c r="H7033" i="2" s="1"/>
  <c r="H7057" i="2" s="1"/>
  <c r="H7081" i="2" s="1"/>
  <c r="H7105" i="2" s="1"/>
  <c r="H7129" i="2" s="1"/>
  <c r="H7153" i="2" s="1"/>
  <c r="H7177" i="2" s="1"/>
  <c r="H7201" i="2" s="1"/>
  <c r="H7225" i="2" s="1"/>
  <c r="H7249" i="2" s="1"/>
  <c r="H7273" i="2" s="1"/>
  <c r="H7297" i="2" s="1"/>
  <c r="H7321" i="2" s="1"/>
  <c r="H7345" i="2" s="1"/>
  <c r="H7369" i="2" s="1"/>
  <c r="H7393" i="2" s="1"/>
  <c r="H7417" i="2" s="1"/>
  <c r="H7441" i="2" s="1"/>
  <c r="H7465" i="2" s="1"/>
  <c r="H7489" i="2" s="1"/>
  <c r="H7513" i="2" s="1"/>
  <c r="H7537" i="2" s="1"/>
  <c r="H7561" i="2" s="1"/>
  <c r="H7585" i="2" s="1"/>
  <c r="H7609" i="2" s="1"/>
  <c r="H7633" i="2" s="1"/>
  <c r="H7657" i="2" s="1"/>
  <c r="H7681" i="2" s="1"/>
  <c r="H7705" i="2" s="1"/>
  <c r="H7729" i="2" s="1"/>
  <c r="H7753" i="2" s="1"/>
  <c r="H7777" i="2" s="1"/>
  <c r="H7801" i="2" s="1"/>
  <c r="H7825" i="2" s="1"/>
  <c r="H7849" i="2" s="1"/>
  <c r="H7873" i="2" s="1"/>
  <c r="H7897" i="2" s="1"/>
  <c r="H7921" i="2" s="1"/>
  <c r="H7945" i="2" s="1"/>
  <c r="H7969" i="2" s="1"/>
  <c r="H7993" i="2" s="1"/>
  <c r="H8017" i="2" s="1"/>
  <c r="H8041" i="2" s="1"/>
  <c r="H8065" i="2" s="1"/>
  <c r="H8089" i="2" s="1"/>
  <c r="H8113" i="2" s="1"/>
  <c r="H8137" i="2" s="1"/>
  <c r="H8161" i="2" s="1"/>
  <c r="H8185" i="2" s="1"/>
  <c r="H8209" i="2" s="1"/>
  <c r="H8233" i="2" s="1"/>
  <c r="H8257" i="2" s="1"/>
  <c r="H8281" i="2" s="1"/>
  <c r="H8305" i="2" s="1"/>
  <c r="H8329" i="2" s="1"/>
  <c r="H8353" i="2" s="1"/>
  <c r="H8377" i="2" s="1"/>
  <c r="H8401" i="2" s="1"/>
  <c r="H8425" i="2" s="1"/>
  <c r="H8449" i="2" s="1"/>
  <c r="H8473" i="2" s="1"/>
  <c r="H8497" i="2" s="1"/>
  <c r="H8521" i="2" s="1"/>
  <c r="H8545" i="2" s="1"/>
  <c r="H8569" i="2" s="1"/>
  <c r="H8593" i="2" s="1"/>
  <c r="H8617" i="2" s="1"/>
  <c r="H8641" i="2" s="1"/>
  <c r="H8665" i="2" s="1"/>
  <c r="H8689" i="2" s="1"/>
  <c r="H8713" i="2" s="1"/>
  <c r="H8737" i="2" s="1"/>
  <c r="H8761" i="2" s="1"/>
  <c r="H50" i="2"/>
  <c r="H74" i="2" s="1"/>
  <c r="H98" i="2" s="1"/>
  <c r="H122" i="2" s="1"/>
  <c r="H146" i="2" s="1"/>
  <c r="H170" i="2" s="1"/>
  <c r="H194" i="2" s="1"/>
  <c r="H218" i="2" s="1"/>
  <c r="H242" i="2" s="1"/>
  <c r="H266" i="2" s="1"/>
  <c r="H290" i="2" s="1"/>
  <c r="H314" i="2" s="1"/>
  <c r="H338" i="2" s="1"/>
  <c r="H362" i="2" s="1"/>
  <c r="H386" i="2" s="1"/>
  <c r="H410" i="2" s="1"/>
  <c r="H434" i="2" s="1"/>
  <c r="H458" i="2" s="1"/>
  <c r="H482" i="2" s="1"/>
  <c r="H506" i="2" s="1"/>
  <c r="H530" i="2" s="1"/>
  <c r="H554" i="2" s="1"/>
  <c r="H578" i="2" s="1"/>
  <c r="H602" i="2" s="1"/>
  <c r="H626" i="2" s="1"/>
  <c r="H650" i="2" s="1"/>
  <c r="H674" i="2" s="1"/>
  <c r="H698" i="2" s="1"/>
  <c r="H722" i="2" s="1"/>
  <c r="H746" i="2" s="1"/>
  <c r="H770" i="2" s="1"/>
  <c r="H794" i="2" s="1"/>
  <c r="H818" i="2" s="1"/>
  <c r="H842" i="2" s="1"/>
  <c r="H866" i="2" s="1"/>
  <c r="H890" i="2" s="1"/>
  <c r="H914" i="2" s="1"/>
  <c r="H938" i="2" s="1"/>
  <c r="H962" i="2" s="1"/>
  <c r="H986" i="2" s="1"/>
  <c r="H1010" i="2" s="1"/>
  <c r="H1034" i="2" s="1"/>
  <c r="H1058" i="2" s="1"/>
  <c r="H1082" i="2" s="1"/>
  <c r="H1106" i="2" s="1"/>
  <c r="H1130" i="2" s="1"/>
  <c r="H1154" i="2" s="1"/>
  <c r="H1178" i="2" s="1"/>
  <c r="H1202" i="2" s="1"/>
  <c r="H1226" i="2" s="1"/>
  <c r="H1250" i="2" s="1"/>
  <c r="H1274" i="2" s="1"/>
  <c r="H1298" i="2" s="1"/>
  <c r="H1322" i="2" s="1"/>
  <c r="H1346" i="2" s="1"/>
  <c r="H1370" i="2" s="1"/>
  <c r="H1394" i="2" s="1"/>
  <c r="H1418" i="2" s="1"/>
  <c r="H1442" i="2" s="1"/>
  <c r="H1466" i="2" s="1"/>
  <c r="H1490" i="2" s="1"/>
  <c r="H1514" i="2" s="1"/>
  <c r="H1538" i="2" s="1"/>
  <c r="H1562" i="2" s="1"/>
  <c r="H1586" i="2" s="1"/>
  <c r="H1610" i="2" s="1"/>
  <c r="H1634" i="2" s="1"/>
  <c r="H1658" i="2" s="1"/>
  <c r="H1682" i="2" s="1"/>
  <c r="H1706" i="2" s="1"/>
  <c r="H1730" i="2" s="1"/>
  <c r="H1754" i="2" s="1"/>
  <c r="H1778" i="2" s="1"/>
  <c r="H1802" i="2" s="1"/>
  <c r="H1826" i="2" s="1"/>
  <c r="H1850" i="2" s="1"/>
  <c r="H1874" i="2" s="1"/>
  <c r="H1898" i="2" s="1"/>
  <c r="H1922" i="2" s="1"/>
  <c r="H1946" i="2" s="1"/>
  <c r="H1970" i="2" s="1"/>
  <c r="H1994" i="2" s="1"/>
  <c r="H2018" i="2" s="1"/>
  <c r="H2042" i="2" s="1"/>
  <c r="H2066" i="2" s="1"/>
  <c r="H2090" i="2" s="1"/>
  <c r="H2114" i="2" s="1"/>
  <c r="H2138" i="2" s="1"/>
  <c r="H2162" i="2" s="1"/>
  <c r="H2186" i="2" s="1"/>
  <c r="H2210" i="2" s="1"/>
  <c r="H2234" i="2" s="1"/>
  <c r="H2258" i="2" s="1"/>
  <c r="H2282" i="2" s="1"/>
  <c r="H2306" i="2" s="1"/>
  <c r="H2330" i="2" s="1"/>
  <c r="H2354" i="2" s="1"/>
  <c r="H2378" i="2" s="1"/>
  <c r="H2402" i="2" s="1"/>
  <c r="H2426" i="2" s="1"/>
  <c r="H2450" i="2" s="1"/>
  <c r="H2474" i="2" s="1"/>
  <c r="H2498" i="2" s="1"/>
  <c r="H2522" i="2" s="1"/>
  <c r="H2546" i="2" s="1"/>
  <c r="H2570" i="2" s="1"/>
  <c r="H2594" i="2" s="1"/>
  <c r="H2618" i="2" s="1"/>
  <c r="H2642" i="2" s="1"/>
  <c r="H2666" i="2" s="1"/>
  <c r="H2690" i="2" s="1"/>
  <c r="H2714" i="2" s="1"/>
  <c r="H2738" i="2" s="1"/>
  <c r="H2762" i="2" s="1"/>
  <c r="H51" i="2"/>
  <c r="H75" i="2" s="1"/>
  <c r="H99" i="2" s="1"/>
  <c r="H123" i="2" s="1"/>
  <c r="H147" i="2" s="1"/>
  <c r="H171" i="2" s="1"/>
  <c r="H195" i="2" s="1"/>
  <c r="H219" i="2" s="1"/>
  <c r="H243" i="2" s="1"/>
  <c r="H267" i="2" s="1"/>
  <c r="H291" i="2" s="1"/>
  <c r="H315" i="2" s="1"/>
  <c r="H339" i="2" s="1"/>
  <c r="H363" i="2" s="1"/>
  <c r="H387" i="2" s="1"/>
  <c r="H411" i="2" s="1"/>
  <c r="H435" i="2" s="1"/>
  <c r="H459" i="2" s="1"/>
  <c r="H483" i="2" s="1"/>
  <c r="H507" i="2" s="1"/>
  <c r="H531" i="2" s="1"/>
  <c r="H555" i="2" s="1"/>
  <c r="H579" i="2" s="1"/>
  <c r="H603" i="2" s="1"/>
  <c r="H627" i="2" s="1"/>
  <c r="H651" i="2" s="1"/>
  <c r="H675" i="2" s="1"/>
  <c r="H699" i="2" s="1"/>
  <c r="H723" i="2" s="1"/>
  <c r="H747" i="2" s="1"/>
  <c r="H771" i="2" s="1"/>
  <c r="H795" i="2" s="1"/>
  <c r="H819" i="2" s="1"/>
  <c r="H843" i="2" s="1"/>
  <c r="H867" i="2" s="1"/>
  <c r="H891" i="2" s="1"/>
  <c r="H915" i="2" s="1"/>
  <c r="H939" i="2" s="1"/>
  <c r="H963" i="2" s="1"/>
  <c r="H987" i="2" s="1"/>
  <c r="H1011" i="2" s="1"/>
  <c r="H1035" i="2" s="1"/>
  <c r="H1059" i="2" s="1"/>
  <c r="H1083" i="2" s="1"/>
  <c r="H1107" i="2" s="1"/>
  <c r="H1131" i="2" s="1"/>
  <c r="H1155" i="2" s="1"/>
  <c r="H1179" i="2" s="1"/>
  <c r="H1203" i="2" s="1"/>
  <c r="H1227" i="2" s="1"/>
  <c r="H1251" i="2" s="1"/>
  <c r="H1275" i="2" s="1"/>
  <c r="H1299" i="2" s="1"/>
  <c r="H1323" i="2" s="1"/>
  <c r="H1347" i="2" s="1"/>
  <c r="H1371" i="2" s="1"/>
  <c r="H1395" i="2" s="1"/>
  <c r="H1419" i="2" s="1"/>
  <c r="H1443" i="2" s="1"/>
  <c r="H1467" i="2" s="1"/>
  <c r="H1491" i="2" s="1"/>
  <c r="H1515" i="2" s="1"/>
  <c r="H1539" i="2" s="1"/>
  <c r="H1563" i="2" s="1"/>
  <c r="H1587" i="2" s="1"/>
  <c r="H1611" i="2" s="1"/>
  <c r="H1635" i="2" s="1"/>
  <c r="H1659" i="2" s="1"/>
  <c r="H1683" i="2" s="1"/>
  <c r="H1707" i="2" s="1"/>
  <c r="H1731" i="2" s="1"/>
  <c r="H1755" i="2" s="1"/>
  <c r="H1779" i="2" s="1"/>
  <c r="H1803" i="2" s="1"/>
  <c r="H1827" i="2" s="1"/>
  <c r="H1851" i="2" s="1"/>
  <c r="H1875" i="2" s="1"/>
  <c r="H1899" i="2" s="1"/>
  <c r="H1923" i="2" s="1"/>
  <c r="H1947" i="2" s="1"/>
  <c r="H1971" i="2" s="1"/>
  <c r="H1995" i="2" s="1"/>
  <c r="H2019" i="2" s="1"/>
  <c r="H2043" i="2" s="1"/>
  <c r="H2067" i="2" s="1"/>
  <c r="H2091" i="2" s="1"/>
  <c r="H2115" i="2" s="1"/>
  <c r="H2139" i="2" s="1"/>
  <c r="H2163" i="2" s="1"/>
  <c r="H2187" i="2" s="1"/>
  <c r="H2211" i="2" s="1"/>
  <c r="H2235" i="2" s="1"/>
  <c r="H2259" i="2" s="1"/>
  <c r="H2283" i="2" s="1"/>
  <c r="H2307" i="2" s="1"/>
  <c r="H2331" i="2" s="1"/>
  <c r="H2355" i="2" s="1"/>
  <c r="H2379" i="2" s="1"/>
  <c r="H2403" i="2" s="1"/>
  <c r="H2427" i="2" s="1"/>
  <c r="H2451" i="2" s="1"/>
  <c r="H2475" i="2" s="1"/>
  <c r="H2499" i="2" s="1"/>
  <c r="H2523" i="2" s="1"/>
  <c r="H2547" i="2" s="1"/>
  <c r="H2571" i="2" s="1"/>
  <c r="H2595" i="2" s="1"/>
  <c r="H2619" i="2" s="1"/>
  <c r="H2643" i="2" s="1"/>
  <c r="H2667" i="2" s="1"/>
  <c r="H2691" i="2" s="1"/>
  <c r="H2715" i="2" s="1"/>
  <c r="H2739" i="2" s="1"/>
  <c r="H2763" i="2" s="1"/>
  <c r="H2787" i="2" s="1"/>
  <c r="H2811" i="2" s="1"/>
  <c r="H2835" i="2" s="1"/>
  <c r="H2859" i="2" s="1"/>
  <c r="H2883" i="2" s="1"/>
  <c r="H2907" i="2" s="1"/>
  <c r="H2931" i="2" s="1"/>
  <c r="H2955" i="2" s="1"/>
  <c r="H2979" i="2" s="1"/>
  <c r="H3003" i="2" s="1"/>
  <c r="H3027" i="2" s="1"/>
  <c r="H3051" i="2" s="1"/>
  <c r="H3075" i="2" s="1"/>
  <c r="H3099" i="2" s="1"/>
  <c r="H3123" i="2" s="1"/>
  <c r="H3147" i="2" s="1"/>
  <c r="H3171" i="2" s="1"/>
  <c r="H3195" i="2" s="1"/>
  <c r="H3219" i="2" s="1"/>
  <c r="H3243" i="2" s="1"/>
  <c r="H3267" i="2" s="1"/>
  <c r="H3291" i="2" s="1"/>
  <c r="H3315" i="2" s="1"/>
  <c r="H3339" i="2" s="1"/>
  <c r="H3363" i="2" s="1"/>
  <c r="H3387" i="2" s="1"/>
  <c r="H3411" i="2" s="1"/>
  <c r="H3435" i="2" s="1"/>
  <c r="H3459" i="2" s="1"/>
  <c r="H3483" i="2" s="1"/>
  <c r="H3507" i="2" s="1"/>
  <c r="H3531" i="2" s="1"/>
  <c r="H3555" i="2" s="1"/>
  <c r="H3579" i="2" s="1"/>
  <c r="H3603" i="2" s="1"/>
  <c r="H3627" i="2" s="1"/>
  <c r="H3651" i="2" s="1"/>
  <c r="H3675" i="2" s="1"/>
  <c r="H3699" i="2" s="1"/>
  <c r="H3723" i="2" s="1"/>
  <c r="H3747" i="2" s="1"/>
  <c r="H3771" i="2" s="1"/>
  <c r="H3795" i="2" s="1"/>
  <c r="H3819" i="2" s="1"/>
  <c r="H3843" i="2" s="1"/>
  <c r="H3867" i="2" s="1"/>
  <c r="H3891" i="2" s="1"/>
  <c r="H3915" i="2" s="1"/>
  <c r="H3939" i="2" s="1"/>
  <c r="H3963" i="2" s="1"/>
  <c r="H3987" i="2" s="1"/>
  <c r="H4011" i="2" s="1"/>
  <c r="H4035" i="2" s="1"/>
  <c r="H4059" i="2" s="1"/>
  <c r="H4083" i="2" s="1"/>
  <c r="H4107" i="2" s="1"/>
  <c r="H4131" i="2" s="1"/>
  <c r="H4155" i="2" s="1"/>
  <c r="H4179" i="2" s="1"/>
  <c r="H4203" i="2" s="1"/>
  <c r="H4227" i="2" s="1"/>
  <c r="H4251" i="2" s="1"/>
  <c r="H4275" i="2" s="1"/>
  <c r="H4299" i="2" s="1"/>
  <c r="H4323" i="2" s="1"/>
  <c r="H4347" i="2" s="1"/>
  <c r="H4371" i="2" s="1"/>
  <c r="H4395" i="2" s="1"/>
  <c r="H4419" i="2" s="1"/>
  <c r="H4443" i="2" s="1"/>
  <c r="H4467" i="2" s="1"/>
  <c r="H4491" i="2" s="1"/>
  <c r="H4515" i="2" s="1"/>
  <c r="H4539" i="2" s="1"/>
  <c r="H4563" i="2" s="1"/>
  <c r="H4587" i="2" s="1"/>
  <c r="H4611" i="2" s="1"/>
  <c r="H4635" i="2" s="1"/>
  <c r="H4659" i="2" s="1"/>
  <c r="H4683" i="2" s="1"/>
  <c r="H4707" i="2" s="1"/>
  <c r="H4731" i="2" s="1"/>
  <c r="H4755" i="2" s="1"/>
  <c r="H4779" i="2" s="1"/>
  <c r="H4803" i="2" s="1"/>
  <c r="H4827" i="2" s="1"/>
  <c r="H4851" i="2" s="1"/>
  <c r="H4875" i="2" s="1"/>
  <c r="H4899" i="2" s="1"/>
  <c r="H4923" i="2" s="1"/>
  <c r="H4947" i="2" s="1"/>
  <c r="H4971" i="2" s="1"/>
  <c r="H4995" i="2" s="1"/>
  <c r="H5019" i="2" s="1"/>
  <c r="H5043" i="2" s="1"/>
  <c r="H5067" i="2" s="1"/>
  <c r="H5091" i="2" s="1"/>
  <c r="H5115" i="2" s="1"/>
  <c r="H5139" i="2" s="1"/>
  <c r="H5163" i="2" s="1"/>
  <c r="H5187" i="2" s="1"/>
  <c r="H5211" i="2" s="1"/>
  <c r="H5235" i="2" s="1"/>
  <c r="H5259" i="2" s="1"/>
  <c r="H5283" i="2" s="1"/>
  <c r="H5307" i="2" s="1"/>
  <c r="H5331" i="2" s="1"/>
  <c r="H5355" i="2" s="1"/>
  <c r="H5379" i="2" s="1"/>
  <c r="H5403" i="2" s="1"/>
  <c r="H5427" i="2" s="1"/>
  <c r="H5451" i="2" s="1"/>
  <c r="H5475" i="2" s="1"/>
  <c r="H5499" i="2" s="1"/>
  <c r="H5523" i="2" s="1"/>
  <c r="H5547" i="2" s="1"/>
  <c r="H5571" i="2" s="1"/>
  <c r="H5595" i="2" s="1"/>
  <c r="H5619" i="2" s="1"/>
  <c r="H5643" i="2" s="1"/>
  <c r="H5667" i="2" s="1"/>
  <c r="H5691" i="2" s="1"/>
  <c r="H5715" i="2" s="1"/>
  <c r="H5739" i="2" s="1"/>
  <c r="H5763" i="2" s="1"/>
  <c r="H5787" i="2" s="1"/>
  <c r="H5811" i="2" s="1"/>
  <c r="H5835" i="2" s="1"/>
  <c r="H5859" i="2" s="1"/>
  <c r="H5883" i="2" s="1"/>
  <c r="H5907" i="2" s="1"/>
  <c r="H5931" i="2" s="1"/>
  <c r="H5955" i="2" s="1"/>
  <c r="H5979" i="2" s="1"/>
  <c r="H6003" i="2" s="1"/>
  <c r="H6027" i="2" s="1"/>
  <c r="H6051" i="2" s="1"/>
  <c r="H6075" i="2" s="1"/>
  <c r="H6099" i="2" s="1"/>
  <c r="H6123" i="2" s="1"/>
  <c r="H6147" i="2" s="1"/>
  <c r="H6171" i="2" s="1"/>
  <c r="H6195" i="2" s="1"/>
  <c r="H6219" i="2" s="1"/>
  <c r="H6243" i="2" s="1"/>
  <c r="H6267" i="2" s="1"/>
  <c r="H6291" i="2" s="1"/>
  <c r="H6315" i="2" s="1"/>
  <c r="H6339" i="2" s="1"/>
  <c r="H6363" i="2" s="1"/>
  <c r="H6387" i="2" s="1"/>
  <c r="H6411" i="2" s="1"/>
  <c r="H6435" i="2" s="1"/>
  <c r="H6459" i="2" s="1"/>
  <c r="H6483" i="2" s="1"/>
  <c r="H6507" i="2" s="1"/>
  <c r="H6531" i="2" s="1"/>
  <c r="H6555" i="2" s="1"/>
  <c r="H6579" i="2" s="1"/>
  <c r="H6603" i="2" s="1"/>
  <c r="H6627" i="2" s="1"/>
  <c r="H6651" i="2" s="1"/>
  <c r="H6675" i="2" s="1"/>
  <c r="H6699" i="2" s="1"/>
  <c r="H6723" i="2" s="1"/>
  <c r="H6747" i="2" s="1"/>
  <c r="H6771" i="2" s="1"/>
  <c r="H6795" i="2" s="1"/>
  <c r="H6819" i="2" s="1"/>
  <c r="H6843" i="2" s="1"/>
  <c r="H6867" i="2" s="1"/>
  <c r="H6891" i="2" s="1"/>
  <c r="H6915" i="2" s="1"/>
  <c r="H6939" i="2" s="1"/>
  <c r="H6963" i="2" s="1"/>
  <c r="H6987" i="2" s="1"/>
  <c r="H7011" i="2" s="1"/>
  <c r="H7035" i="2" s="1"/>
  <c r="H7059" i="2" s="1"/>
  <c r="H7083" i="2" s="1"/>
  <c r="H7107" i="2" s="1"/>
  <c r="H7131" i="2" s="1"/>
  <c r="H7155" i="2" s="1"/>
  <c r="H7179" i="2" s="1"/>
  <c r="H7203" i="2" s="1"/>
  <c r="H7227" i="2" s="1"/>
  <c r="H7251" i="2" s="1"/>
  <c r="H7275" i="2" s="1"/>
  <c r="H7299" i="2" s="1"/>
  <c r="H7323" i="2" s="1"/>
  <c r="H7347" i="2" s="1"/>
  <c r="H7371" i="2" s="1"/>
  <c r="H7395" i="2" s="1"/>
  <c r="H7419" i="2" s="1"/>
  <c r="H7443" i="2" s="1"/>
  <c r="H7467" i="2" s="1"/>
  <c r="H7491" i="2" s="1"/>
  <c r="H7515" i="2" s="1"/>
  <c r="H7539" i="2" s="1"/>
  <c r="H7563" i="2" s="1"/>
  <c r="H7587" i="2" s="1"/>
  <c r="H7611" i="2" s="1"/>
  <c r="H7635" i="2" s="1"/>
  <c r="H7659" i="2" s="1"/>
  <c r="H7683" i="2" s="1"/>
  <c r="H7707" i="2" s="1"/>
  <c r="H7731" i="2" s="1"/>
  <c r="H7755" i="2" s="1"/>
  <c r="H7779" i="2" s="1"/>
  <c r="H7803" i="2" s="1"/>
  <c r="H7827" i="2" s="1"/>
  <c r="H7851" i="2" s="1"/>
  <c r="H7875" i="2" s="1"/>
  <c r="H7899" i="2" s="1"/>
  <c r="H7923" i="2" s="1"/>
  <c r="H7947" i="2" s="1"/>
  <c r="H7971" i="2" s="1"/>
  <c r="H7995" i="2" s="1"/>
  <c r="H8019" i="2" s="1"/>
  <c r="H8043" i="2" s="1"/>
  <c r="H8067" i="2" s="1"/>
  <c r="H8091" i="2" s="1"/>
  <c r="H8115" i="2" s="1"/>
  <c r="H8139" i="2" s="1"/>
  <c r="H8163" i="2" s="1"/>
  <c r="H8187" i="2" s="1"/>
  <c r="H8211" i="2" s="1"/>
  <c r="H8235" i="2" s="1"/>
  <c r="H8259" i="2" s="1"/>
  <c r="H8283" i="2" s="1"/>
  <c r="H8307" i="2" s="1"/>
  <c r="H8331" i="2" s="1"/>
  <c r="H8355" i="2" s="1"/>
  <c r="H8379" i="2" s="1"/>
  <c r="H8403" i="2" s="1"/>
  <c r="H8427" i="2" s="1"/>
  <c r="H8451" i="2" s="1"/>
  <c r="H8475" i="2" s="1"/>
  <c r="H8499" i="2" s="1"/>
  <c r="H8523" i="2" s="1"/>
  <c r="H8547" i="2" s="1"/>
  <c r="H8571" i="2" s="1"/>
  <c r="H8595" i="2" s="1"/>
  <c r="H8619" i="2" s="1"/>
  <c r="H8643" i="2" s="1"/>
  <c r="H8667" i="2" s="1"/>
  <c r="H8691" i="2" s="1"/>
  <c r="H8715" i="2" s="1"/>
  <c r="H8739" i="2" s="1"/>
  <c r="H8763" i="2" s="1"/>
  <c r="H56" i="2"/>
  <c r="H80" i="2" s="1"/>
  <c r="H104" i="2" s="1"/>
  <c r="H128" i="2" s="1"/>
  <c r="H152" i="2" s="1"/>
  <c r="H176" i="2" s="1"/>
  <c r="H200" i="2" s="1"/>
  <c r="H224" i="2" s="1"/>
  <c r="H248" i="2" s="1"/>
  <c r="H272" i="2" s="1"/>
  <c r="H296" i="2" s="1"/>
  <c r="H320" i="2" s="1"/>
  <c r="H344" i="2" s="1"/>
  <c r="H368" i="2" s="1"/>
  <c r="H392" i="2" s="1"/>
  <c r="H416" i="2" s="1"/>
  <c r="H440" i="2" s="1"/>
  <c r="H464" i="2" s="1"/>
  <c r="H488" i="2" s="1"/>
  <c r="H512" i="2" s="1"/>
  <c r="H536" i="2" s="1"/>
  <c r="H560" i="2" s="1"/>
  <c r="H584" i="2" s="1"/>
  <c r="H608" i="2" s="1"/>
  <c r="H632" i="2" s="1"/>
  <c r="H656" i="2" s="1"/>
  <c r="H680" i="2" s="1"/>
  <c r="H704" i="2" s="1"/>
  <c r="H728" i="2" s="1"/>
  <c r="H752" i="2" s="1"/>
  <c r="H776" i="2" s="1"/>
  <c r="H800" i="2" s="1"/>
  <c r="H824" i="2" s="1"/>
  <c r="H848" i="2" s="1"/>
  <c r="H872" i="2" s="1"/>
  <c r="H896" i="2" s="1"/>
  <c r="H920" i="2" s="1"/>
  <c r="H944" i="2" s="1"/>
  <c r="H968" i="2" s="1"/>
  <c r="H992" i="2" s="1"/>
  <c r="H1016" i="2" s="1"/>
  <c r="H1040" i="2" s="1"/>
  <c r="H1064" i="2" s="1"/>
  <c r="H1088" i="2" s="1"/>
  <c r="H1112" i="2" s="1"/>
  <c r="H1136" i="2" s="1"/>
  <c r="H1160" i="2" s="1"/>
  <c r="H1184" i="2" s="1"/>
  <c r="H1208" i="2" s="1"/>
  <c r="H1232" i="2" s="1"/>
  <c r="H1256" i="2" s="1"/>
  <c r="H1280" i="2" s="1"/>
  <c r="H1304" i="2" s="1"/>
  <c r="H1328" i="2" s="1"/>
  <c r="H1352" i="2" s="1"/>
  <c r="H1376" i="2" s="1"/>
  <c r="H1400" i="2" s="1"/>
  <c r="H1424" i="2" s="1"/>
  <c r="H1448" i="2" s="1"/>
  <c r="H1472" i="2" s="1"/>
  <c r="H1496" i="2" s="1"/>
  <c r="H1520" i="2" s="1"/>
  <c r="H1544" i="2" s="1"/>
  <c r="H1568" i="2" s="1"/>
  <c r="H1592" i="2" s="1"/>
  <c r="H1616" i="2" s="1"/>
  <c r="H1640" i="2" s="1"/>
  <c r="H1664" i="2" s="1"/>
  <c r="H1688" i="2" s="1"/>
  <c r="H1712" i="2" s="1"/>
  <c r="H1736" i="2" s="1"/>
  <c r="H1760" i="2" s="1"/>
  <c r="H1784" i="2" s="1"/>
  <c r="H1808" i="2" s="1"/>
  <c r="H1832" i="2" s="1"/>
  <c r="H1856" i="2" s="1"/>
  <c r="H1880" i="2" s="1"/>
  <c r="H1904" i="2" s="1"/>
  <c r="H1928" i="2" s="1"/>
  <c r="H1952" i="2" s="1"/>
  <c r="H1976" i="2" s="1"/>
  <c r="H2000" i="2" s="1"/>
  <c r="H2024" i="2" s="1"/>
  <c r="H2048" i="2" s="1"/>
  <c r="H2072" i="2" s="1"/>
  <c r="H2096" i="2" s="1"/>
  <c r="H2120" i="2" s="1"/>
  <c r="H2144" i="2" s="1"/>
  <c r="H2168" i="2" s="1"/>
  <c r="H2192" i="2" s="1"/>
  <c r="H2216" i="2" s="1"/>
  <c r="H2240" i="2" s="1"/>
  <c r="H2264" i="2" s="1"/>
  <c r="H2288" i="2" s="1"/>
  <c r="H2312" i="2" s="1"/>
  <c r="H2336" i="2" s="1"/>
  <c r="H2360" i="2" s="1"/>
  <c r="H2384" i="2" s="1"/>
  <c r="H2408" i="2" s="1"/>
  <c r="H2432" i="2" s="1"/>
  <c r="H2456" i="2" s="1"/>
  <c r="H2480" i="2" s="1"/>
  <c r="H2504" i="2" s="1"/>
  <c r="H2528" i="2" s="1"/>
  <c r="H2552" i="2" s="1"/>
  <c r="H2576" i="2" s="1"/>
  <c r="H2600" i="2" s="1"/>
  <c r="H2624" i="2" s="1"/>
  <c r="H2648" i="2" s="1"/>
  <c r="H2672" i="2" s="1"/>
  <c r="H2696" i="2" s="1"/>
  <c r="H2720" i="2" s="1"/>
  <c r="H2744" i="2" s="1"/>
  <c r="H2768" i="2" s="1"/>
  <c r="H2792" i="2" s="1"/>
  <c r="H2816" i="2" s="1"/>
  <c r="H2840" i="2" s="1"/>
  <c r="H2864" i="2" s="1"/>
  <c r="H2888" i="2" s="1"/>
  <c r="H2912" i="2" s="1"/>
  <c r="H2936" i="2" s="1"/>
  <c r="H2960" i="2" s="1"/>
  <c r="H2984" i="2" s="1"/>
  <c r="H3008" i="2" s="1"/>
  <c r="H3032" i="2" s="1"/>
  <c r="H3056" i="2" s="1"/>
  <c r="H3080" i="2" s="1"/>
  <c r="H3104" i="2" s="1"/>
  <c r="H3128" i="2" s="1"/>
  <c r="H3152" i="2" s="1"/>
  <c r="H3176" i="2" s="1"/>
  <c r="H3200" i="2" s="1"/>
  <c r="H3224" i="2" s="1"/>
  <c r="H3248" i="2" s="1"/>
  <c r="H3272" i="2" s="1"/>
  <c r="H3296" i="2" s="1"/>
  <c r="H3320" i="2" s="1"/>
  <c r="H3344" i="2" s="1"/>
  <c r="H3368" i="2" s="1"/>
  <c r="H3392" i="2" s="1"/>
  <c r="H3416" i="2" s="1"/>
  <c r="H3440" i="2" s="1"/>
  <c r="H3464" i="2" s="1"/>
  <c r="H3488" i="2" s="1"/>
  <c r="H3512" i="2" s="1"/>
  <c r="H3536" i="2" s="1"/>
  <c r="H3560" i="2" s="1"/>
  <c r="H3584" i="2" s="1"/>
  <c r="H3608" i="2" s="1"/>
  <c r="H3632" i="2" s="1"/>
  <c r="H3656" i="2" s="1"/>
  <c r="H3680" i="2" s="1"/>
  <c r="H3704" i="2" s="1"/>
  <c r="H3728" i="2" s="1"/>
  <c r="H3752" i="2" s="1"/>
  <c r="H3776" i="2" s="1"/>
  <c r="H3800" i="2" s="1"/>
  <c r="H3824" i="2" s="1"/>
  <c r="H3848" i="2" s="1"/>
  <c r="H3872" i="2" s="1"/>
  <c r="H3896" i="2" s="1"/>
  <c r="H3920" i="2" s="1"/>
  <c r="H3944" i="2" s="1"/>
  <c r="H3968" i="2" s="1"/>
  <c r="H3992" i="2" s="1"/>
  <c r="H4016" i="2" s="1"/>
  <c r="H4040" i="2" s="1"/>
  <c r="H4064" i="2" s="1"/>
  <c r="H4088" i="2" s="1"/>
  <c r="H4112" i="2" s="1"/>
  <c r="H4136" i="2" s="1"/>
  <c r="H4160" i="2" s="1"/>
  <c r="H4184" i="2" s="1"/>
  <c r="H4208" i="2" s="1"/>
  <c r="H4232" i="2" s="1"/>
  <c r="H4256" i="2" s="1"/>
  <c r="H4280" i="2" s="1"/>
  <c r="H4304" i="2" s="1"/>
  <c r="H4328" i="2" s="1"/>
  <c r="H4352" i="2" s="1"/>
  <c r="H4376" i="2" s="1"/>
  <c r="H4400" i="2" s="1"/>
  <c r="H4424" i="2" s="1"/>
  <c r="H4448" i="2" s="1"/>
  <c r="H4472" i="2" s="1"/>
  <c r="H4496" i="2" s="1"/>
  <c r="H4520" i="2" s="1"/>
  <c r="H4544" i="2" s="1"/>
  <c r="H4568" i="2" s="1"/>
  <c r="H4592" i="2" s="1"/>
  <c r="H4616" i="2" s="1"/>
  <c r="H4640" i="2" s="1"/>
  <c r="H4664" i="2" s="1"/>
  <c r="H4688" i="2" s="1"/>
  <c r="H4712" i="2" s="1"/>
  <c r="H4736" i="2" s="1"/>
  <c r="H4760" i="2" s="1"/>
  <c r="H4784" i="2" s="1"/>
  <c r="H4808" i="2" s="1"/>
  <c r="H4832" i="2" s="1"/>
  <c r="H4856" i="2" s="1"/>
  <c r="H4880" i="2" s="1"/>
  <c r="H4904" i="2" s="1"/>
  <c r="H4928" i="2" s="1"/>
  <c r="H4952" i="2" s="1"/>
  <c r="H4976" i="2" s="1"/>
  <c r="H5000" i="2" s="1"/>
  <c r="H5024" i="2" s="1"/>
  <c r="H5048" i="2" s="1"/>
  <c r="H5072" i="2" s="1"/>
  <c r="H5096" i="2" s="1"/>
  <c r="H5120" i="2" s="1"/>
  <c r="H5144" i="2" s="1"/>
  <c r="H5168" i="2" s="1"/>
  <c r="H5192" i="2" s="1"/>
  <c r="H5216" i="2" s="1"/>
  <c r="H5240" i="2" s="1"/>
  <c r="H5264" i="2" s="1"/>
  <c r="H5288" i="2" s="1"/>
  <c r="H5312" i="2" s="1"/>
  <c r="H5336" i="2" s="1"/>
  <c r="H5360" i="2" s="1"/>
  <c r="H5384" i="2" s="1"/>
  <c r="H5408" i="2" s="1"/>
  <c r="H5432" i="2" s="1"/>
  <c r="H5456" i="2" s="1"/>
  <c r="H5480" i="2" s="1"/>
  <c r="H5504" i="2" s="1"/>
  <c r="H5528" i="2" s="1"/>
  <c r="H5552" i="2" s="1"/>
  <c r="H5576" i="2" s="1"/>
  <c r="H5600" i="2" s="1"/>
  <c r="H5624" i="2" s="1"/>
  <c r="H5648" i="2" s="1"/>
  <c r="H5672" i="2" s="1"/>
  <c r="H5696" i="2" s="1"/>
  <c r="H5720" i="2" s="1"/>
  <c r="H5744" i="2" s="1"/>
  <c r="H5768" i="2" s="1"/>
  <c r="H5792" i="2" s="1"/>
  <c r="H5816" i="2" s="1"/>
  <c r="H5840" i="2" s="1"/>
  <c r="H5864" i="2" s="1"/>
  <c r="H5888" i="2" s="1"/>
  <c r="H5912" i="2" s="1"/>
  <c r="H5936" i="2" s="1"/>
  <c r="H5960" i="2" s="1"/>
  <c r="H5984" i="2" s="1"/>
  <c r="H6008" i="2" s="1"/>
  <c r="H6032" i="2" s="1"/>
  <c r="H6056" i="2" s="1"/>
  <c r="H6080" i="2" s="1"/>
  <c r="H6104" i="2" s="1"/>
  <c r="H6128" i="2" s="1"/>
  <c r="H6152" i="2" s="1"/>
  <c r="H6176" i="2" s="1"/>
  <c r="H6200" i="2" s="1"/>
  <c r="H6224" i="2" s="1"/>
  <c r="H6248" i="2" s="1"/>
  <c r="H6272" i="2" s="1"/>
  <c r="H6296" i="2" s="1"/>
  <c r="H6320" i="2" s="1"/>
  <c r="H6344" i="2" s="1"/>
  <c r="H6368" i="2" s="1"/>
  <c r="H6392" i="2" s="1"/>
  <c r="H6416" i="2" s="1"/>
  <c r="H6440" i="2" s="1"/>
  <c r="H6464" i="2" s="1"/>
  <c r="H6488" i="2" s="1"/>
  <c r="H6512" i="2" s="1"/>
  <c r="H6536" i="2" s="1"/>
  <c r="H6560" i="2" s="1"/>
  <c r="H6584" i="2" s="1"/>
  <c r="H6608" i="2" s="1"/>
  <c r="H6632" i="2" s="1"/>
  <c r="H6656" i="2" s="1"/>
  <c r="H6680" i="2" s="1"/>
  <c r="H6704" i="2" s="1"/>
  <c r="H6728" i="2" s="1"/>
  <c r="H6752" i="2" s="1"/>
  <c r="H6776" i="2" s="1"/>
  <c r="H6800" i="2" s="1"/>
  <c r="H6824" i="2" s="1"/>
  <c r="H6848" i="2" s="1"/>
  <c r="H6872" i="2" s="1"/>
  <c r="H6896" i="2" s="1"/>
  <c r="H6920" i="2" s="1"/>
  <c r="H6944" i="2" s="1"/>
  <c r="H6968" i="2" s="1"/>
  <c r="H6992" i="2" s="1"/>
  <c r="H7016" i="2" s="1"/>
  <c r="H7040" i="2" s="1"/>
  <c r="H7064" i="2" s="1"/>
  <c r="H7088" i="2" s="1"/>
  <c r="H7112" i="2" s="1"/>
  <c r="H7136" i="2" s="1"/>
  <c r="H7160" i="2" s="1"/>
  <c r="H7184" i="2" s="1"/>
  <c r="H7208" i="2" s="1"/>
  <c r="H7232" i="2" s="1"/>
  <c r="H7256" i="2" s="1"/>
  <c r="H7280" i="2" s="1"/>
  <c r="H7304" i="2" s="1"/>
  <c r="H7328" i="2" s="1"/>
  <c r="H7352" i="2" s="1"/>
  <c r="H7376" i="2" s="1"/>
  <c r="H7400" i="2" s="1"/>
  <c r="H7424" i="2" s="1"/>
  <c r="H7448" i="2" s="1"/>
  <c r="H7472" i="2" s="1"/>
  <c r="H7496" i="2" s="1"/>
  <c r="H7520" i="2" s="1"/>
  <c r="H7544" i="2" s="1"/>
  <c r="H7568" i="2" s="1"/>
  <c r="H7592" i="2" s="1"/>
  <c r="H7616" i="2" s="1"/>
  <c r="H7640" i="2" s="1"/>
  <c r="H7664" i="2" s="1"/>
  <c r="H7688" i="2" s="1"/>
  <c r="H7712" i="2" s="1"/>
  <c r="H7736" i="2" s="1"/>
  <c r="H7760" i="2" s="1"/>
  <c r="H7784" i="2" s="1"/>
  <c r="H7808" i="2" s="1"/>
  <c r="H7832" i="2" s="1"/>
  <c r="H7856" i="2" s="1"/>
  <c r="H7880" i="2" s="1"/>
  <c r="H7904" i="2" s="1"/>
  <c r="H7928" i="2" s="1"/>
  <c r="H7952" i="2" s="1"/>
  <c r="H7976" i="2" s="1"/>
  <c r="H8000" i="2" s="1"/>
  <c r="H8024" i="2" s="1"/>
  <c r="H8048" i="2" s="1"/>
  <c r="H8072" i="2" s="1"/>
  <c r="H8096" i="2" s="1"/>
  <c r="H8120" i="2" s="1"/>
  <c r="H8144" i="2" s="1"/>
  <c r="H8168" i="2" s="1"/>
  <c r="H8192" i="2" s="1"/>
  <c r="H8216" i="2" s="1"/>
  <c r="H8240" i="2" s="1"/>
  <c r="H8264" i="2" s="1"/>
  <c r="H8288" i="2" s="1"/>
  <c r="H8312" i="2" s="1"/>
  <c r="H8336" i="2" s="1"/>
  <c r="H8360" i="2" s="1"/>
  <c r="H8384" i="2" s="1"/>
  <c r="H8408" i="2" s="1"/>
  <c r="H8432" i="2" s="1"/>
  <c r="H8456" i="2" s="1"/>
  <c r="H8480" i="2" s="1"/>
  <c r="H8504" i="2" s="1"/>
  <c r="H8528" i="2" s="1"/>
  <c r="H8552" i="2" s="1"/>
  <c r="H8576" i="2" s="1"/>
  <c r="H8600" i="2" s="1"/>
  <c r="H8624" i="2" s="1"/>
  <c r="H8648" i="2" s="1"/>
  <c r="H8672" i="2" s="1"/>
  <c r="H8696" i="2" s="1"/>
  <c r="H8720" i="2" s="1"/>
  <c r="H8744" i="2" s="1"/>
  <c r="H62" i="2"/>
  <c r="H86" i="2" s="1"/>
  <c r="H110" i="2" s="1"/>
  <c r="H134" i="2" s="1"/>
  <c r="H158" i="2" s="1"/>
  <c r="H182" i="2" s="1"/>
  <c r="H206" i="2" s="1"/>
  <c r="H230" i="2" s="1"/>
  <c r="H254" i="2" s="1"/>
  <c r="H278" i="2" s="1"/>
  <c r="H302" i="2" s="1"/>
  <c r="H326" i="2" s="1"/>
  <c r="H350" i="2" s="1"/>
  <c r="H374" i="2" s="1"/>
  <c r="H398" i="2" s="1"/>
  <c r="H422" i="2" s="1"/>
  <c r="H446" i="2" s="1"/>
  <c r="H470" i="2" s="1"/>
  <c r="H494" i="2" s="1"/>
  <c r="H518" i="2" s="1"/>
  <c r="H542" i="2" s="1"/>
  <c r="H566" i="2" s="1"/>
  <c r="H590" i="2" s="1"/>
  <c r="H614" i="2" s="1"/>
  <c r="H638" i="2" s="1"/>
  <c r="H662" i="2" s="1"/>
  <c r="H686" i="2" s="1"/>
  <c r="H710" i="2" s="1"/>
  <c r="H734" i="2" s="1"/>
  <c r="H758" i="2" s="1"/>
  <c r="H782" i="2" s="1"/>
  <c r="H806" i="2" s="1"/>
  <c r="H830" i="2" s="1"/>
  <c r="H854" i="2" s="1"/>
  <c r="H878" i="2" s="1"/>
  <c r="H902" i="2" s="1"/>
  <c r="H926" i="2" s="1"/>
  <c r="H950" i="2" s="1"/>
  <c r="H974" i="2" s="1"/>
  <c r="H998" i="2" s="1"/>
  <c r="H1022" i="2" s="1"/>
  <c r="H1046" i="2" s="1"/>
  <c r="H1070" i="2" s="1"/>
  <c r="H1094" i="2" s="1"/>
  <c r="H1118" i="2" s="1"/>
  <c r="H1142" i="2" s="1"/>
  <c r="H1166" i="2" s="1"/>
  <c r="H1190" i="2" s="1"/>
  <c r="H1214" i="2" s="1"/>
  <c r="H1238" i="2" s="1"/>
  <c r="H1262" i="2" s="1"/>
  <c r="H1286" i="2" s="1"/>
  <c r="H1310" i="2" s="1"/>
  <c r="H1334" i="2" s="1"/>
  <c r="H1358" i="2" s="1"/>
  <c r="H1382" i="2" s="1"/>
  <c r="H1406" i="2" s="1"/>
  <c r="H1430" i="2" s="1"/>
  <c r="H1454" i="2" s="1"/>
  <c r="H1478" i="2" s="1"/>
  <c r="H1502" i="2" s="1"/>
  <c r="H1526" i="2" s="1"/>
  <c r="H1550" i="2" s="1"/>
  <c r="H1574" i="2" s="1"/>
  <c r="H1598" i="2" s="1"/>
  <c r="H1622" i="2" s="1"/>
  <c r="H1646" i="2" s="1"/>
  <c r="H1670" i="2" s="1"/>
  <c r="H1694" i="2" s="1"/>
  <c r="H1718" i="2" s="1"/>
  <c r="H1742" i="2" s="1"/>
  <c r="H1766" i="2" s="1"/>
  <c r="H1790" i="2" s="1"/>
  <c r="H1814" i="2" s="1"/>
  <c r="H1838" i="2" s="1"/>
  <c r="H1862" i="2" s="1"/>
  <c r="H1886" i="2" s="1"/>
  <c r="H1910" i="2" s="1"/>
  <c r="H1934" i="2" s="1"/>
  <c r="H1958" i="2" s="1"/>
  <c r="H1982" i="2" s="1"/>
  <c r="H2006" i="2" s="1"/>
  <c r="H2030" i="2" s="1"/>
  <c r="H2054" i="2" s="1"/>
  <c r="H2078" i="2" s="1"/>
  <c r="H2102" i="2" s="1"/>
  <c r="H2126" i="2" s="1"/>
  <c r="H2150" i="2" s="1"/>
  <c r="H2174" i="2" s="1"/>
  <c r="H2198" i="2" s="1"/>
  <c r="H2222" i="2" s="1"/>
  <c r="H2246" i="2" s="1"/>
  <c r="H2270" i="2" s="1"/>
  <c r="H2294" i="2" s="1"/>
  <c r="H2318" i="2" s="1"/>
  <c r="H2342" i="2" s="1"/>
  <c r="H2366" i="2" s="1"/>
  <c r="H2390" i="2" s="1"/>
  <c r="H2414" i="2" s="1"/>
  <c r="H2438" i="2" s="1"/>
  <c r="H2462" i="2" s="1"/>
  <c r="H2486" i="2" s="1"/>
  <c r="H2510" i="2" s="1"/>
  <c r="H2534" i="2" s="1"/>
  <c r="H2558" i="2" s="1"/>
  <c r="H2582" i="2" s="1"/>
  <c r="H2606" i="2" s="1"/>
  <c r="H2630" i="2" s="1"/>
  <c r="H2654" i="2" s="1"/>
  <c r="H2678" i="2" s="1"/>
  <c r="H2702" i="2" s="1"/>
  <c r="H2726" i="2" s="1"/>
  <c r="H2750" i="2" s="1"/>
  <c r="H2774" i="2" s="1"/>
  <c r="H2798" i="2" s="1"/>
  <c r="H2822" i="2" s="1"/>
  <c r="H2846" i="2" s="1"/>
  <c r="H2870" i="2" s="1"/>
  <c r="H2894" i="2" s="1"/>
  <c r="H2918" i="2" s="1"/>
  <c r="H2942" i="2" s="1"/>
  <c r="H2966" i="2" s="1"/>
  <c r="H2990" i="2" s="1"/>
  <c r="H3014" i="2" s="1"/>
  <c r="H3038" i="2" s="1"/>
  <c r="H3062" i="2" s="1"/>
  <c r="H3086" i="2" s="1"/>
  <c r="H3110" i="2" s="1"/>
  <c r="H3134" i="2" s="1"/>
  <c r="H3158" i="2" s="1"/>
  <c r="H3182" i="2" s="1"/>
  <c r="H3206" i="2" s="1"/>
  <c r="H3230" i="2" s="1"/>
  <c r="H3254" i="2" s="1"/>
  <c r="H3278" i="2" s="1"/>
  <c r="H3302" i="2" s="1"/>
  <c r="H3326" i="2" s="1"/>
  <c r="H3350" i="2" s="1"/>
  <c r="H3374" i="2" s="1"/>
  <c r="H3398" i="2" s="1"/>
  <c r="H3422" i="2" s="1"/>
  <c r="H3446" i="2" s="1"/>
  <c r="H3470" i="2" s="1"/>
  <c r="H3494" i="2" s="1"/>
  <c r="H3518" i="2" s="1"/>
  <c r="H3542" i="2" s="1"/>
  <c r="H3566" i="2" s="1"/>
  <c r="H3590" i="2" s="1"/>
  <c r="H3614" i="2" s="1"/>
  <c r="H3638" i="2" s="1"/>
  <c r="H3662" i="2" s="1"/>
  <c r="H3686" i="2" s="1"/>
  <c r="H3710" i="2" s="1"/>
  <c r="H3734" i="2" s="1"/>
  <c r="H3758" i="2" s="1"/>
  <c r="H3782" i="2" s="1"/>
  <c r="H3806" i="2" s="1"/>
  <c r="H3830" i="2" s="1"/>
  <c r="H3854" i="2" s="1"/>
  <c r="H3878" i="2" s="1"/>
  <c r="H3902" i="2" s="1"/>
  <c r="H3926" i="2" s="1"/>
  <c r="H3950" i="2" s="1"/>
  <c r="H3974" i="2" s="1"/>
  <c r="H3998" i="2" s="1"/>
  <c r="H4022" i="2" s="1"/>
  <c r="H4046" i="2" s="1"/>
  <c r="H4070" i="2" s="1"/>
  <c r="H4094" i="2" s="1"/>
  <c r="H4118" i="2" s="1"/>
  <c r="H4142" i="2" s="1"/>
  <c r="H4166" i="2" s="1"/>
  <c r="H4190" i="2" s="1"/>
  <c r="H4214" i="2" s="1"/>
  <c r="H4238" i="2" s="1"/>
  <c r="H4262" i="2" s="1"/>
  <c r="H4286" i="2" s="1"/>
  <c r="H4310" i="2" s="1"/>
  <c r="H4334" i="2" s="1"/>
  <c r="H4358" i="2" s="1"/>
  <c r="H4382" i="2" s="1"/>
  <c r="H4406" i="2" s="1"/>
  <c r="H4430" i="2" s="1"/>
  <c r="H4454" i="2" s="1"/>
  <c r="H4478" i="2" s="1"/>
  <c r="H4502" i="2" s="1"/>
  <c r="H4526" i="2" s="1"/>
  <c r="H4550" i="2" s="1"/>
  <c r="H4574" i="2" s="1"/>
  <c r="H4598" i="2" s="1"/>
  <c r="H4622" i="2" s="1"/>
  <c r="H4646" i="2" s="1"/>
  <c r="H4670" i="2" s="1"/>
  <c r="H4694" i="2" s="1"/>
  <c r="H4718" i="2" s="1"/>
  <c r="H4742" i="2" s="1"/>
  <c r="H4766" i="2" s="1"/>
  <c r="H4790" i="2" s="1"/>
  <c r="H4814" i="2" s="1"/>
  <c r="H4838" i="2" s="1"/>
  <c r="H4862" i="2" s="1"/>
  <c r="H4886" i="2" s="1"/>
  <c r="H4910" i="2" s="1"/>
  <c r="H4934" i="2" s="1"/>
  <c r="H4958" i="2" s="1"/>
  <c r="H4982" i="2" s="1"/>
  <c r="H5006" i="2" s="1"/>
  <c r="H5030" i="2" s="1"/>
  <c r="H5054" i="2" s="1"/>
  <c r="H5078" i="2" s="1"/>
  <c r="H5102" i="2" s="1"/>
  <c r="H5126" i="2" s="1"/>
  <c r="H5150" i="2" s="1"/>
  <c r="H5174" i="2" s="1"/>
  <c r="H5198" i="2" s="1"/>
  <c r="H5222" i="2" s="1"/>
  <c r="H5246" i="2" s="1"/>
  <c r="H5270" i="2" s="1"/>
  <c r="H5294" i="2" s="1"/>
  <c r="H5318" i="2" s="1"/>
  <c r="H5342" i="2" s="1"/>
  <c r="H5366" i="2" s="1"/>
  <c r="H5390" i="2" s="1"/>
  <c r="H5414" i="2" s="1"/>
  <c r="H5438" i="2" s="1"/>
  <c r="H5462" i="2" s="1"/>
  <c r="H5486" i="2" s="1"/>
  <c r="H5510" i="2" s="1"/>
  <c r="H5534" i="2" s="1"/>
  <c r="H5558" i="2" s="1"/>
  <c r="H5582" i="2" s="1"/>
  <c r="H5606" i="2" s="1"/>
  <c r="H5630" i="2" s="1"/>
  <c r="H5654" i="2" s="1"/>
  <c r="H5678" i="2" s="1"/>
  <c r="H5702" i="2" s="1"/>
  <c r="H5726" i="2" s="1"/>
  <c r="H5750" i="2" s="1"/>
  <c r="H5774" i="2" s="1"/>
  <c r="H5798" i="2" s="1"/>
  <c r="H5822" i="2" s="1"/>
  <c r="H5846" i="2" s="1"/>
  <c r="H5870" i="2" s="1"/>
  <c r="H5894" i="2" s="1"/>
  <c r="H5918" i="2" s="1"/>
  <c r="H5942" i="2" s="1"/>
  <c r="H5966" i="2" s="1"/>
  <c r="H5990" i="2" s="1"/>
  <c r="H6014" i="2" s="1"/>
  <c r="H6038" i="2" s="1"/>
  <c r="H6062" i="2" s="1"/>
  <c r="H6086" i="2" s="1"/>
  <c r="H6110" i="2" s="1"/>
  <c r="H6134" i="2" s="1"/>
  <c r="H6158" i="2" s="1"/>
  <c r="H6182" i="2" s="1"/>
  <c r="H6206" i="2" s="1"/>
  <c r="H6230" i="2" s="1"/>
  <c r="H6254" i="2" s="1"/>
  <c r="H6278" i="2" s="1"/>
  <c r="H6302" i="2" s="1"/>
  <c r="H6326" i="2" s="1"/>
  <c r="H6350" i="2" s="1"/>
  <c r="H6374" i="2" s="1"/>
  <c r="H6398" i="2" s="1"/>
  <c r="H6422" i="2" s="1"/>
  <c r="H6446" i="2" s="1"/>
  <c r="H6470" i="2" s="1"/>
  <c r="H6494" i="2" s="1"/>
  <c r="H6518" i="2" s="1"/>
  <c r="H6542" i="2" s="1"/>
  <c r="H6566" i="2" s="1"/>
  <c r="H6590" i="2" s="1"/>
  <c r="H6614" i="2" s="1"/>
  <c r="H6638" i="2" s="1"/>
  <c r="H6662" i="2" s="1"/>
  <c r="H6686" i="2" s="1"/>
  <c r="H6710" i="2" s="1"/>
  <c r="H6734" i="2" s="1"/>
  <c r="H6758" i="2" s="1"/>
  <c r="H6782" i="2" s="1"/>
  <c r="H6806" i="2" s="1"/>
  <c r="H6830" i="2" s="1"/>
  <c r="H6854" i="2" s="1"/>
  <c r="H6878" i="2" s="1"/>
  <c r="H6902" i="2" s="1"/>
  <c r="H6926" i="2" s="1"/>
  <c r="H6950" i="2" s="1"/>
  <c r="H6974" i="2" s="1"/>
  <c r="H6998" i="2" s="1"/>
  <c r="H7022" i="2" s="1"/>
  <c r="H7046" i="2" s="1"/>
  <c r="H7070" i="2" s="1"/>
  <c r="H7094" i="2" s="1"/>
  <c r="H7118" i="2" s="1"/>
  <c r="H7142" i="2" s="1"/>
  <c r="H7166" i="2" s="1"/>
  <c r="H7190" i="2" s="1"/>
  <c r="H7214" i="2" s="1"/>
  <c r="H7238" i="2" s="1"/>
  <c r="H7262" i="2" s="1"/>
  <c r="H7286" i="2" s="1"/>
  <c r="H7310" i="2" s="1"/>
  <c r="H7334" i="2" s="1"/>
  <c r="H7358" i="2" s="1"/>
  <c r="H7382" i="2" s="1"/>
  <c r="H7406" i="2" s="1"/>
  <c r="H7430" i="2" s="1"/>
  <c r="H7454" i="2" s="1"/>
  <c r="H7478" i="2" s="1"/>
  <c r="H7502" i="2" s="1"/>
  <c r="H7526" i="2" s="1"/>
  <c r="H7550" i="2" s="1"/>
  <c r="H7574" i="2" s="1"/>
  <c r="H7598" i="2" s="1"/>
  <c r="H7622" i="2" s="1"/>
  <c r="H7646" i="2" s="1"/>
  <c r="H7670" i="2" s="1"/>
  <c r="H7694" i="2" s="1"/>
  <c r="H7718" i="2" s="1"/>
  <c r="H7742" i="2" s="1"/>
  <c r="H7766" i="2" s="1"/>
  <c r="H7790" i="2" s="1"/>
  <c r="H7814" i="2" s="1"/>
  <c r="H7838" i="2" s="1"/>
  <c r="H7862" i="2" s="1"/>
  <c r="H7886" i="2" s="1"/>
  <c r="H7910" i="2" s="1"/>
  <c r="H7934" i="2" s="1"/>
  <c r="H7958" i="2" s="1"/>
  <c r="H7982" i="2" s="1"/>
  <c r="H8006" i="2" s="1"/>
  <c r="H8030" i="2" s="1"/>
  <c r="H8054" i="2" s="1"/>
  <c r="H8078" i="2" s="1"/>
  <c r="H8102" i="2" s="1"/>
  <c r="H8126" i="2" s="1"/>
  <c r="H8150" i="2" s="1"/>
  <c r="H8174" i="2" s="1"/>
  <c r="H8198" i="2" s="1"/>
  <c r="H8222" i="2" s="1"/>
  <c r="H8246" i="2" s="1"/>
  <c r="H8270" i="2" s="1"/>
  <c r="H8294" i="2" s="1"/>
  <c r="H8318" i="2" s="1"/>
  <c r="H8342" i="2" s="1"/>
  <c r="H8366" i="2" s="1"/>
  <c r="H8390" i="2" s="1"/>
  <c r="H8414" i="2" s="1"/>
  <c r="H8438" i="2" s="1"/>
  <c r="H8462" i="2" s="1"/>
  <c r="H8486" i="2" s="1"/>
  <c r="H8510" i="2" s="1"/>
  <c r="H8534" i="2" s="1"/>
  <c r="H8558" i="2" s="1"/>
  <c r="H8582" i="2" s="1"/>
  <c r="H8606" i="2" s="1"/>
  <c r="H8630" i="2" s="1"/>
  <c r="H8654" i="2" s="1"/>
  <c r="H8678" i="2" s="1"/>
  <c r="H8702" i="2" s="1"/>
  <c r="H8726" i="2" s="1"/>
  <c r="H8750" i="2" s="1"/>
  <c r="H69" i="2"/>
  <c r="H93" i="2" s="1"/>
  <c r="H117" i="2" s="1"/>
  <c r="H141" i="2" s="1"/>
  <c r="H165" i="2" s="1"/>
  <c r="H189" i="2" s="1"/>
  <c r="H213" i="2" s="1"/>
  <c r="H237" i="2" s="1"/>
  <c r="H261" i="2" s="1"/>
  <c r="H285" i="2" s="1"/>
  <c r="H309" i="2" s="1"/>
  <c r="H333" i="2" s="1"/>
  <c r="H357" i="2" s="1"/>
  <c r="H381" i="2" s="1"/>
  <c r="H405" i="2" s="1"/>
  <c r="H429" i="2" s="1"/>
  <c r="H453" i="2" s="1"/>
  <c r="H477" i="2" s="1"/>
  <c r="H501" i="2" s="1"/>
  <c r="H525" i="2" s="1"/>
  <c r="H549" i="2" s="1"/>
  <c r="H573" i="2" s="1"/>
  <c r="H597" i="2" s="1"/>
  <c r="H621" i="2" s="1"/>
  <c r="H645" i="2" s="1"/>
  <c r="H669" i="2" s="1"/>
  <c r="H693" i="2" s="1"/>
  <c r="H717" i="2" s="1"/>
  <c r="H741" i="2" s="1"/>
  <c r="H765" i="2" s="1"/>
  <c r="H789" i="2" s="1"/>
  <c r="H813" i="2" s="1"/>
  <c r="H837" i="2" s="1"/>
  <c r="H861" i="2" s="1"/>
  <c r="H885" i="2" s="1"/>
  <c r="H909" i="2" s="1"/>
  <c r="H933" i="2" s="1"/>
  <c r="H957" i="2" s="1"/>
  <c r="H981" i="2" s="1"/>
  <c r="H1005" i="2" s="1"/>
  <c r="H1029" i="2" s="1"/>
  <c r="H1053" i="2" s="1"/>
  <c r="H1077" i="2" s="1"/>
  <c r="H1101" i="2" s="1"/>
  <c r="H1125" i="2" s="1"/>
  <c r="H1149" i="2" s="1"/>
  <c r="H1173" i="2" s="1"/>
  <c r="H1197" i="2" s="1"/>
  <c r="H1221" i="2" s="1"/>
  <c r="H1245" i="2" s="1"/>
  <c r="H1269" i="2" s="1"/>
  <c r="H1293" i="2" s="1"/>
  <c r="H1317" i="2" s="1"/>
  <c r="H1341" i="2" s="1"/>
  <c r="H1365" i="2" s="1"/>
  <c r="H1389" i="2" s="1"/>
  <c r="H1413" i="2" s="1"/>
  <c r="H1437" i="2" s="1"/>
  <c r="H1461" i="2" s="1"/>
  <c r="H1485" i="2" s="1"/>
  <c r="H1509" i="2" s="1"/>
  <c r="H1533" i="2" s="1"/>
  <c r="H1557" i="2" s="1"/>
  <c r="H1581" i="2" s="1"/>
  <c r="H1605" i="2" s="1"/>
  <c r="H1629" i="2" s="1"/>
  <c r="H1653" i="2" s="1"/>
  <c r="H1677" i="2" s="1"/>
  <c r="H1701" i="2" s="1"/>
  <c r="H1725" i="2" s="1"/>
  <c r="H1749" i="2" s="1"/>
  <c r="H1773" i="2" s="1"/>
  <c r="H1797" i="2" s="1"/>
  <c r="H1821" i="2" s="1"/>
  <c r="H1845" i="2" s="1"/>
  <c r="H1869" i="2" s="1"/>
  <c r="H1893" i="2" s="1"/>
  <c r="H1917" i="2" s="1"/>
  <c r="H1941" i="2" s="1"/>
  <c r="H1965" i="2" s="1"/>
  <c r="H1989" i="2" s="1"/>
  <c r="H2013" i="2" s="1"/>
  <c r="H2037" i="2" s="1"/>
  <c r="H2061" i="2" s="1"/>
  <c r="H2085" i="2" s="1"/>
  <c r="H2109" i="2" s="1"/>
  <c r="H2133" i="2" s="1"/>
  <c r="H2157" i="2" s="1"/>
  <c r="H2181" i="2" s="1"/>
  <c r="H2205" i="2" s="1"/>
  <c r="H2229" i="2" s="1"/>
  <c r="H2253" i="2" s="1"/>
  <c r="H2277" i="2" s="1"/>
  <c r="H2301" i="2" s="1"/>
  <c r="H2325" i="2" s="1"/>
  <c r="H2349" i="2" s="1"/>
  <c r="H2373" i="2" s="1"/>
  <c r="H2397" i="2" s="1"/>
  <c r="H2421" i="2" s="1"/>
  <c r="H2445" i="2" s="1"/>
  <c r="H2469" i="2" s="1"/>
  <c r="H2493" i="2" s="1"/>
  <c r="H2517" i="2" s="1"/>
  <c r="H2541" i="2" s="1"/>
  <c r="H2565" i="2" s="1"/>
  <c r="H2589" i="2" s="1"/>
  <c r="H2613" i="2" s="1"/>
  <c r="H2637" i="2" s="1"/>
  <c r="H2661" i="2" s="1"/>
  <c r="H2685" i="2" s="1"/>
  <c r="H2709" i="2" s="1"/>
  <c r="H2733" i="2" s="1"/>
  <c r="H2757" i="2" s="1"/>
  <c r="H2781" i="2" s="1"/>
  <c r="H2805" i="2" s="1"/>
  <c r="H2829" i="2" s="1"/>
  <c r="H2853" i="2" s="1"/>
  <c r="H2877" i="2" s="1"/>
  <c r="H2901" i="2" s="1"/>
  <c r="H2925" i="2" s="1"/>
  <c r="H2949" i="2" s="1"/>
  <c r="H2973" i="2" s="1"/>
  <c r="H2997" i="2" s="1"/>
  <c r="H3021" i="2" s="1"/>
  <c r="H3045" i="2" s="1"/>
  <c r="H3069" i="2" s="1"/>
  <c r="H3093" i="2" s="1"/>
  <c r="H3117" i="2" s="1"/>
  <c r="H3141" i="2" s="1"/>
  <c r="H3165" i="2" s="1"/>
  <c r="H3189" i="2" s="1"/>
  <c r="H3213" i="2" s="1"/>
  <c r="H3237" i="2" s="1"/>
  <c r="H3261" i="2" s="1"/>
  <c r="H3285" i="2" s="1"/>
  <c r="H3309" i="2" s="1"/>
  <c r="H3333" i="2" s="1"/>
  <c r="H3357" i="2" s="1"/>
  <c r="H3381" i="2" s="1"/>
  <c r="H3405" i="2" s="1"/>
  <c r="H3429" i="2" s="1"/>
  <c r="H3453" i="2" s="1"/>
  <c r="H3477" i="2" s="1"/>
  <c r="H3501" i="2" s="1"/>
  <c r="H3525" i="2" s="1"/>
  <c r="H3549" i="2" s="1"/>
  <c r="H3573" i="2" s="1"/>
  <c r="H3597" i="2" s="1"/>
  <c r="H3621" i="2" s="1"/>
  <c r="H3645" i="2" s="1"/>
  <c r="H3669" i="2" s="1"/>
  <c r="H3693" i="2" s="1"/>
  <c r="H3717" i="2" s="1"/>
  <c r="H3741" i="2" s="1"/>
  <c r="H3765" i="2" s="1"/>
  <c r="H3789" i="2" s="1"/>
  <c r="H3813" i="2" s="1"/>
  <c r="H3837" i="2" s="1"/>
  <c r="H3861" i="2" s="1"/>
  <c r="H3885" i="2" s="1"/>
  <c r="H3909" i="2" s="1"/>
  <c r="H3933" i="2" s="1"/>
  <c r="H3957" i="2" s="1"/>
  <c r="H3981" i="2" s="1"/>
  <c r="H4005" i="2" s="1"/>
  <c r="H4029" i="2" s="1"/>
  <c r="H4053" i="2" s="1"/>
  <c r="H4077" i="2" s="1"/>
  <c r="H4101" i="2" s="1"/>
  <c r="H4125" i="2" s="1"/>
  <c r="H4149" i="2" s="1"/>
  <c r="H4173" i="2" s="1"/>
  <c r="H4197" i="2" s="1"/>
  <c r="H4221" i="2" s="1"/>
  <c r="H4245" i="2" s="1"/>
  <c r="H4269" i="2" s="1"/>
  <c r="H4293" i="2" s="1"/>
  <c r="H4317" i="2" s="1"/>
  <c r="H4341" i="2" s="1"/>
  <c r="H4365" i="2" s="1"/>
  <c r="H4389" i="2" s="1"/>
  <c r="H4413" i="2" s="1"/>
  <c r="H4437" i="2" s="1"/>
  <c r="H4461" i="2" s="1"/>
  <c r="H4485" i="2" s="1"/>
  <c r="H4509" i="2" s="1"/>
  <c r="H4533" i="2" s="1"/>
  <c r="H4557" i="2" s="1"/>
  <c r="H4581" i="2" s="1"/>
  <c r="H4605" i="2" s="1"/>
  <c r="H4629" i="2" s="1"/>
  <c r="H4653" i="2" s="1"/>
  <c r="H4677" i="2" s="1"/>
  <c r="H4701" i="2" s="1"/>
  <c r="H4725" i="2" s="1"/>
  <c r="H4749" i="2" s="1"/>
  <c r="H4773" i="2" s="1"/>
  <c r="H4797" i="2" s="1"/>
  <c r="H4821" i="2" s="1"/>
  <c r="H4845" i="2" s="1"/>
  <c r="H4869" i="2" s="1"/>
  <c r="H4893" i="2" s="1"/>
  <c r="H4917" i="2" s="1"/>
  <c r="H4941" i="2" s="1"/>
  <c r="H4965" i="2" s="1"/>
  <c r="H4989" i="2" s="1"/>
  <c r="H5013" i="2" s="1"/>
  <c r="H5037" i="2" s="1"/>
  <c r="H5061" i="2" s="1"/>
  <c r="H5085" i="2" s="1"/>
  <c r="H5109" i="2" s="1"/>
  <c r="H5133" i="2" s="1"/>
  <c r="H5157" i="2" s="1"/>
  <c r="H5181" i="2" s="1"/>
  <c r="H5205" i="2" s="1"/>
  <c r="H5229" i="2" s="1"/>
  <c r="H5253" i="2" s="1"/>
  <c r="H5277" i="2" s="1"/>
  <c r="H5301" i="2" s="1"/>
  <c r="H5325" i="2" s="1"/>
  <c r="H5349" i="2" s="1"/>
  <c r="H5373" i="2" s="1"/>
  <c r="H5397" i="2" s="1"/>
  <c r="H5421" i="2" s="1"/>
  <c r="H5445" i="2" s="1"/>
  <c r="H5469" i="2" s="1"/>
  <c r="H5493" i="2" s="1"/>
  <c r="H5517" i="2" s="1"/>
  <c r="H5541" i="2" s="1"/>
  <c r="H5565" i="2" s="1"/>
  <c r="H5589" i="2" s="1"/>
  <c r="H5613" i="2" s="1"/>
  <c r="H5637" i="2" s="1"/>
  <c r="H5661" i="2" s="1"/>
  <c r="H5685" i="2" s="1"/>
  <c r="H5709" i="2" s="1"/>
  <c r="H5733" i="2" s="1"/>
  <c r="H5757" i="2" s="1"/>
  <c r="H5781" i="2" s="1"/>
  <c r="H5805" i="2" s="1"/>
  <c r="H5829" i="2" s="1"/>
  <c r="H5853" i="2" s="1"/>
  <c r="H5877" i="2" s="1"/>
  <c r="H5901" i="2" s="1"/>
  <c r="H5925" i="2" s="1"/>
  <c r="H5949" i="2" s="1"/>
  <c r="H5973" i="2" s="1"/>
  <c r="H5997" i="2" s="1"/>
  <c r="H6021" i="2" s="1"/>
  <c r="H6045" i="2" s="1"/>
  <c r="H6069" i="2" s="1"/>
  <c r="H6093" i="2" s="1"/>
  <c r="H6117" i="2" s="1"/>
  <c r="H6141" i="2" s="1"/>
  <c r="H6165" i="2" s="1"/>
  <c r="H6189" i="2" s="1"/>
  <c r="H6213" i="2" s="1"/>
  <c r="H6237" i="2" s="1"/>
  <c r="H6261" i="2" s="1"/>
  <c r="H6285" i="2" s="1"/>
  <c r="H6309" i="2" s="1"/>
  <c r="H6333" i="2" s="1"/>
  <c r="H6357" i="2" s="1"/>
  <c r="H6381" i="2" s="1"/>
  <c r="H6405" i="2" s="1"/>
  <c r="H6429" i="2" s="1"/>
  <c r="H6453" i="2" s="1"/>
  <c r="H6477" i="2" s="1"/>
  <c r="H6501" i="2" s="1"/>
  <c r="H6525" i="2" s="1"/>
  <c r="H6549" i="2" s="1"/>
  <c r="H6573" i="2" s="1"/>
  <c r="H6597" i="2" s="1"/>
  <c r="H6621" i="2" s="1"/>
  <c r="H6645" i="2" s="1"/>
  <c r="H6669" i="2" s="1"/>
  <c r="H6693" i="2" s="1"/>
  <c r="H6717" i="2" s="1"/>
  <c r="H6741" i="2" s="1"/>
  <c r="H6765" i="2" s="1"/>
  <c r="H6789" i="2" s="1"/>
  <c r="H6813" i="2" s="1"/>
  <c r="H6837" i="2" s="1"/>
  <c r="H6861" i="2" s="1"/>
  <c r="H6885" i="2" s="1"/>
  <c r="H6909" i="2" s="1"/>
  <c r="H6933" i="2" s="1"/>
  <c r="H6957" i="2" s="1"/>
  <c r="H6981" i="2" s="1"/>
  <c r="H7005" i="2" s="1"/>
  <c r="H7029" i="2" s="1"/>
  <c r="H7053" i="2" s="1"/>
  <c r="H7077" i="2" s="1"/>
  <c r="H7101" i="2" s="1"/>
  <c r="H7125" i="2" s="1"/>
  <c r="H7149" i="2" s="1"/>
  <c r="H7173" i="2" s="1"/>
  <c r="H7197" i="2" s="1"/>
  <c r="H7221" i="2" s="1"/>
  <c r="H7245" i="2" s="1"/>
  <c r="H7269" i="2" s="1"/>
  <c r="H7293" i="2" s="1"/>
  <c r="H7317" i="2" s="1"/>
  <c r="H7341" i="2" s="1"/>
  <c r="H7365" i="2" s="1"/>
  <c r="H7389" i="2" s="1"/>
  <c r="H7413" i="2" s="1"/>
  <c r="H7437" i="2" s="1"/>
  <c r="H7461" i="2" s="1"/>
  <c r="H7485" i="2" s="1"/>
  <c r="H7509" i="2" s="1"/>
  <c r="H7533" i="2" s="1"/>
  <c r="H7557" i="2" s="1"/>
  <c r="H7581" i="2" s="1"/>
  <c r="H7605" i="2" s="1"/>
  <c r="H7629" i="2" s="1"/>
  <c r="H7653" i="2" s="1"/>
  <c r="H7677" i="2" s="1"/>
  <c r="H7701" i="2" s="1"/>
  <c r="H7725" i="2" s="1"/>
  <c r="H7749" i="2" s="1"/>
  <c r="H7773" i="2" s="1"/>
  <c r="H7797" i="2" s="1"/>
  <c r="H7821" i="2" s="1"/>
  <c r="H7845" i="2" s="1"/>
  <c r="H7869" i="2" s="1"/>
  <c r="H7893" i="2" s="1"/>
  <c r="H7917" i="2" s="1"/>
  <c r="H7941" i="2" s="1"/>
  <c r="H7965" i="2" s="1"/>
  <c r="H7989" i="2" s="1"/>
  <c r="H8013" i="2" s="1"/>
  <c r="H8037" i="2" s="1"/>
  <c r="H8061" i="2" s="1"/>
  <c r="H8085" i="2" s="1"/>
  <c r="H8109" i="2" s="1"/>
  <c r="H8133" i="2" s="1"/>
  <c r="H8157" i="2" s="1"/>
  <c r="H8181" i="2" s="1"/>
  <c r="H8205" i="2" s="1"/>
  <c r="H8229" i="2" s="1"/>
  <c r="H8253" i="2" s="1"/>
  <c r="H8277" i="2" s="1"/>
  <c r="H8301" i="2" s="1"/>
  <c r="H8325" i="2" s="1"/>
  <c r="H8349" i="2" s="1"/>
  <c r="H8373" i="2" s="1"/>
  <c r="H8397" i="2" s="1"/>
  <c r="H8421" i="2" s="1"/>
  <c r="H8445" i="2" s="1"/>
  <c r="H8469" i="2" s="1"/>
  <c r="H8493" i="2" s="1"/>
  <c r="H8517" i="2" s="1"/>
  <c r="H8541" i="2" s="1"/>
  <c r="H8565" i="2" s="1"/>
  <c r="H8589" i="2" s="1"/>
  <c r="H8613" i="2" s="1"/>
  <c r="H8637" i="2" s="1"/>
  <c r="H8661" i="2" s="1"/>
  <c r="H8685" i="2" s="1"/>
  <c r="H8709" i="2" s="1"/>
  <c r="H8733" i="2" s="1"/>
  <c r="H8757" i="2" s="1"/>
  <c r="H72" i="2"/>
  <c r="H96" i="2" s="1"/>
  <c r="H120" i="2" s="1"/>
  <c r="H144" i="2" s="1"/>
  <c r="H168" i="2" s="1"/>
  <c r="H192" i="2" s="1"/>
  <c r="H216" i="2" s="1"/>
  <c r="H240" i="2" s="1"/>
  <c r="H264" i="2" s="1"/>
  <c r="H288" i="2" s="1"/>
  <c r="H312" i="2" s="1"/>
  <c r="H336" i="2" s="1"/>
  <c r="H360" i="2" s="1"/>
  <c r="H384" i="2" s="1"/>
  <c r="H408" i="2" s="1"/>
  <c r="H432" i="2" s="1"/>
  <c r="H456" i="2" s="1"/>
  <c r="H480" i="2" s="1"/>
  <c r="H504" i="2" s="1"/>
  <c r="H528" i="2" s="1"/>
  <c r="H552" i="2" s="1"/>
  <c r="H576" i="2" s="1"/>
  <c r="H600" i="2" s="1"/>
  <c r="H624" i="2" s="1"/>
  <c r="H648" i="2" s="1"/>
  <c r="H672" i="2" s="1"/>
  <c r="H696" i="2" s="1"/>
  <c r="H720" i="2" s="1"/>
  <c r="H744" i="2" s="1"/>
  <c r="H768" i="2" s="1"/>
  <c r="H792" i="2" s="1"/>
  <c r="H816" i="2" s="1"/>
  <c r="H840" i="2" s="1"/>
  <c r="H864" i="2" s="1"/>
  <c r="H888" i="2" s="1"/>
  <c r="H912" i="2" s="1"/>
  <c r="H936" i="2" s="1"/>
  <c r="H960" i="2" s="1"/>
  <c r="H984" i="2" s="1"/>
  <c r="H1008" i="2" s="1"/>
  <c r="H1032" i="2" s="1"/>
  <c r="H1056" i="2" s="1"/>
  <c r="H1080" i="2" s="1"/>
  <c r="H1104" i="2" s="1"/>
  <c r="H1128" i="2" s="1"/>
  <c r="H1152" i="2" s="1"/>
  <c r="H1176" i="2" s="1"/>
  <c r="H1200" i="2" s="1"/>
  <c r="H1224" i="2" s="1"/>
  <c r="H1248" i="2" s="1"/>
  <c r="H1272" i="2" s="1"/>
  <c r="H1296" i="2" s="1"/>
  <c r="H1320" i="2" s="1"/>
  <c r="H1344" i="2" s="1"/>
  <c r="H1368" i="2" s="1"/>
  <c r="H1392" i="2" s="1"/>
  <c r="H1416" i="2" s="1"/>
  <c r="H1440" i="2" s="1"/>
  <c r="H1464" i="2" s="1"/>
  <c r="H1488" i="2" s="1"/>
  <c r="H1512" i="2" s="1"/>
  <c r="H1536" i="2" s="1"/>
  <c r="H1560" i="2" s="1"/>
  <c r="H1584" i="2" s="1"/>
  <c r="H1608" i="2" s="1"/>
  <c r="H1632" i="2" s="1"/>
  <c r="H1656" i="2" s="1"/>
  <c r="H1680" i="2" s="1"/>
  <c r="H1704" i="2" s="1"/>
  <c r="H1728" i="2" s="1"/>
  <c r="H1752" i="2" s="1"/>
  <c r="H1776" i="2" s="1"/>
  <c r="H1800" i="2" s="1"/>
  <c r="H1824" i="2" s="1"/>
  <c r="H1848" i="2" s="1"/>
  <c r="H1872" i="2" s="1"/>
  <c r="H1896" i="2" s="1"/>
  <c r="H1920" i="2" s="1"/>
  <c r="H1944" i="2" s="1"/>
  <c r="H1968" i="2" s="1"/>
  <c r="H1992" i="2" s="1"/>
  <c r="H2016" i="2" s="1"/>
  <c r="H2040" i="2" s="1"/>
  <c r="H2064" i="2" s="1"/>
  <c r="H2088" i="2" s="1"/>
  <c r="H2112" i="2" s="1"/>
  <c r="H2136" i="2" s="1"/>
  <c r="H2160" i="2" s="1"/>
  <c r="H2184" i="2" s="1"/>
  <c r="H2208" i="2" s="1"/>
  <c r="H2232" i="2" s="1"/>
  <c r="H2256" i="2" s="1"/>
  <c r="H2280" i="2" s="1"/>
  <c r="H2304" i="2" s="1"/>
  <c r="H2328" i="2" s="1"/>
  <c r="H2352" i="2" s="1"/>
  <c r="H2376" i="2" s="1"/>
  <c r="H2400" i="2" s="1"/>
  <c r="H2424" i="2" s="1"/>
  <c r="H2448" i="2" s="1"/>
  <c r="H2472" i="2" s="1"/>
  <c r="H2496" i="2" s="1"/>
  <c r="H2520" i="2" s="1"/>
  <c r="H2544" i="2" s="1"/>
  <c r="H2568" i="2" s="1"/>
  <c r="H2592" i="2" s="1"/>
  <c r="H2616" i="2" s="1"/>
  <c r="H2640" i="2" s="1"/>
  <c r="H2664" i="2" s="1"/>
  <c r="H2688" i="2" s="1"/>
  <c r="H2712" i="2" s="1"/>
  <c r="H2736" i="2" s="1"/>
  <c r="H2760" i="2" s="1"/>
  <c r="H2784" i="2" s="1"/>
  <c r="H2808" i="2" s="1"/>
  <c r="H2832" i="2" s="1"/>
  <c r="H2856" i="2" s="1"/>
  <c r="H2880" i="2" s="1"/>
  <c r="H2904" i="2" s="1"/>
  <c r="H2928" i="2" s="1"/>
  <c r="H2952" i="2" s="1"/>
  <c r="H2976" i="2" s="1"/>
  <c r="H3000" i="2" s="1"/>
  <c r="H3024" i="2" s="1"/>
  <c r="H3048" i="2" s="1"/>
  <c r="H3072" i="2" s="1"/>
  <c r="H3096" i="2" s="1"/>
  <c r="H3120" i="2" s="1"/>
  <c r="H3144" i="2" s="1"/>
  <c r="H3168" i="2" s="1"/>
  <c r="H3192" i="2" s="1"/>
  <c r="H3216" i="2" s="1"/>
  <c r="H3240" i="2" s="1"/>
  <c r="H3264" i="2" s="1"/>
  <c r="H3288" i="2" s="1"/>
  <c r="H3312" i="2" s="1"/>
  <c r="H3336" i="2" s="1"/>
  <c r="H3360" i="2" s="1"/>
  <c r="H3384" i="2" s="1"/>
  <c r="H3408" i="2" s="1"/>
  <c r="H3432" i="2" s="1"/>
  <c r="H3456" i="2" s="1"/>
  <c r="H3480" i="2" s="1"/>
  <c r="H3504" i="2" s="1"/>
  <c r="H3528" i="2" s="1"/>
  <c r="H3552" i="2" s="1"/>
  <c r="H3576" i="2" s="1"/>
  <c r="H3600" i="2" s="1"/>
  <c r="H3624" i="2" s="1"/>
  <c r="H3648" i="2" s="1"/>
  <c r="H3672" i="2" s="1"/>
  <c r="H3696" i="2" s="1"/>
  <c r="H3720" i="2" s="1"/>
  <c r="H3744" i="2" s="1"/>
  <c r="H3768" i="2" s="1"/>
  <c r="H3792" i="2" s="1"/>
  <c r="H3816" i="2" s="1"/>
  <c r="H3840" i="2" s="1"/>
  <c r="H3864" i="2" s="1"/>
  <c r="H3888" i="2" s="1"/>
  <c r="H3912" i="2" s="1"/>
  <c r="H3936" i="2" s="1"/>
  <c r="H3960" i="2" s="1"/>
  <c r="H3984" i="2" s="1"/>
  <c r="H4008" i="2" s="1"/>
  <c r="H4032" i="2" s="1"/>
  <c r="H4056" i="2" s="1"/>
  <c r="H4080" i="2" s="1"/>
  <c r="H4104" i="2" s="1"/>
  <c r="H4128" i="2" s="1"/>
  <c r="H4152" i="2" s="1"/>
  <c r="H4176" i="2" s="1"/>
  <c r="H4200" i="2" s="1"/>
  <c r="H4224" i="2" s="1"/>
  <c r="H4248" i="2" s="1"/>
  <c r="H4272" i="2" s="1"/>
  <c r="H4296" i="2" s="1"/>
  <c r="H4320" i="2" s="1"/>
  <c r="H4344" i="2" s="1"/>
  <c r="H4368" i="2" s="1"/>
  <c r="H4392" i="2" s="1"/>
  <c r="H4416" i="2" s="1"/>
  <c r="H4440" i="2" s="1"/>
  <c r="H4464" i="2" s="1"/>
  <c r="H4488" i="2" s="1"/>
  <c r="H4512" i="2" s="1"/>
  <c r="H4536" i="2" s="1"/>
  <c r="H4560" i="2" s="1"/>
  <c r="H4584" i="2" s="1"/>
  <c r="H4608" i="2" s="1"/>
  <c r="H4632" i="2" s="1"/>
  <c r="H4656" i="2" s="1"/>
  <c r="H4680" i="2" s="1"/>
  <c r="H4704" i="2" s="1"/>
  <c r="H4728" i="2" s="1"/>
  <c r="H4752" i="2" s="1"/>
  <c r="H4776" i="2" s="1"/>
  <c r="H4800" i="2" s="1"/>
  <c r="H4824" i="2" s="1"/>
  <c r="H4848" i="2" s="1"/>
  <c r="H4872" i="2" s="1"/>
  <c r="H4896" i="2" s="1"/>
  <c r="H4920" i="2" s="1"/>
  <c r="H4944" i="2" s="1"/>
  <c r="H4968" i="2" s="1"/>
  <c r="H4992" i="2" s="1"/>
  <c r="H5016" i="2" s="1"/>
  <c r="H5040" i="2" s="1"/>
  <c r="H5064" i="2" s="1"/>
  <c r="H5088" i="2" s="1"/>
  <c r="H5112" i="2" s="1"/>
  <c r="H5136" i="2" s="1"/>
  <c r="H5160" i="2" s="1"/>
  <c r="H5184" i="2" s="1"/>
  <c r="H5208" i="2" s="1"/>
  <c r="H5232" i="2" s="1"/>
  <c r="H5256" i="2" s="1"/>
  <c r="H5280" i="2" s="1"/>
  <c r="H5304" i="2" s="1"/>
  <c r="H5328" i="2" s="1"/>
  <c r="H5352" i="2" s="1"/>
  <c r="H5376" i="2" s="1"/>
  <c r="H5400" i="2" s="1"/>
  <c r="H5424" i="2" s="1"/>
  <c r="H5448" i="2" s="1"/>
  <c r="H5472" i="2" s="1"/>
  <c r="H5496" i="2" s="1"/>
  <c r="H5520" i="2" s="1"/>
  <c r="H5544" i="2" s="1"/>
  <c r="H5568" i="2" s="1"/>
  <c r="H5592" i="2" s="1"/>
  <c r="H5616" i="2" s="1"/>
  <c r="H5640" i="2" s="1"/>
  <c r="H5664" i="2" s="1"/>
  <c r="H5688" i="2" s="1"/>
  <c r="H5712" i="2" s="1"/>
  <c r="H5736" i="2" s="1"/>
  <c r="H5760" i="2" s="1"/>
  <c r="H5784" i="2" s="1"/>
  <c r="H5808" i="2" s="1"/>
  <c r="H5832" i="2" s="1"/>
  <c r="H5856" i="2" s="1"/>
  <c r="H5880" i="2" s="1"/>
  <c r="H5904" i="2" s="1"/>
  <c r="H5928" i="2" s="1"/>
  <c r="H5952" i="2" s="1"/>
  <c r="H5976" i="2" s="1"/>
  <c r="H6000" i="2" s="1"/>
  <c r="H6024" i="2" s="1"/>
  <c r="H6048" i="2" s="1"/>
  <c r="H6072" i="2" s="1"/>
  <c r="H6096" i="2" s="1"/>
  <c r="H6120" i="2" s="1"/>
  <c r="H6144" i="2" s="1"/>
  <c r="H6168" i="2" s="1"/>
  <c r="H6192" i="2" s="1"/>
  <c r="H6216" i="2" s="1"/>
  <c r="H6240" i="2" s="1"/>
  <c r="H6264" i="2" s="1"/>
  <c r="H6288" i="2" s="1"/>
  <c r="H6312" i="2" s="1"/>
  <c r="H6336" i="2" s="1"/>
  <c r="H6360" i="2" s="1"/>
  <c r="H6384" i="2" s="1"/>
  <c r="H6408" i="2" s="1"/>
  <c r="H6432" i="2" s="1"/>
  <c r="H6456" i="2" s="1"/>
  <c r="H6480" i="2" s="1"/>
  <c r="H6504" i="2" s="1"/>
  <c r="H6528" i="2" s="1"/>
  <c r="H6552" i="2" s="1"/>
  <c r="H6576" i="2" s="1"/>
  <c r="H6600" i="2" s="1"/>
  <c r="H6624" i="2" s="1"/>
  <c r="H6648" i="2" s="1"/>
  <c r="H6672" i="2" s="1"/>
  <c r="H6696" i="2" s="1"/>
  <c r="H6720" i="2" s="1"/>
  <c r="H6744" i="2" s="1"/>
  <c r="H6768" i="2" s="1"/>
  <c r="H6792" i="2" s="1"/>
  <c r="H6816" i="2" s="1"/>
  <c r="H6840" i="2" s="1"/>
  <c r="H6864" i="2" s="1"/>
  <c r="H6888" i="2" s="1"/>
  <c r="H6912" i="2" s="1"/>
  <c r="H6936" i="2" s="1"/>
  <c r="H6960" i="2" s="1"/>
  <c r="H6984" i="2" s="1"/>
  <c r="H7008" i="2" s="1"/>
  <c r="H7032" i="2" s="1"/>
  <c r="H7056" i="2" s="1"/>
  <c r="H7080" i="2" s="1"/>
  <c r="H7104" i="2" s="1"/>
  <c r="H7128" i="2" s="1"/>
  <c r="H7152" i="2" s="1"/>
  <c r="H7176" i="2" s="1"/>
  <c r="H7200" i="2" s="1"/>
  <c r="H7224" i="2" s="1"/>
  <c r="H7248" i="2" s="1"/>
  <c r="H7272" i="2" s="1"/>
  <c r="H7296" i="2" s="1"/>
  <c r="H7320" i="2" s="1"/>
  <c r="H7344" i="2" s="1"/>
  <c r="H7368" i="2" s="1"/>
  <c r="H7392" i="2" s="1"/>
  <c r="H7416" i="2" s="1"/>
  <c r="H7440" i="2" s="1"/>
  <c r="H7464" i="2" s="1"/>
  <c r="H7488" i="2" s="1"/>
  <c r="H7512" i="2" s="1"/>
  <c r="H7536" i="2" s="1"/>
  <c r="H7560" i="2" s="1"/>
  <c r="H7584" i="2" s="1"/>
  <c r="H7608" i="2" s="1"/>
  <c r="H7632" i="2" s="1"/>
  <c r="H7656" i="2" s="1"/>
  <c r="H7680" i="2" s="1"/>
  <c r="H7704" i="2" s="1"/>
  <c r="H7728" i="2" s="1"/>
  <c r="H7752" i="2" s="1"/>
  <c r="H7776" i="2" s="1"/>
  <c r="H7800" i="2" s="1"/>
  <c r="H7824" i="2" s="1"/>
  <c r="H7848" i="2" s="1"/>
  <c r="H7872" i="2" s="1"/>
  <c r="H7896" i="2" s="1"/>
  <c r="H7920" i="2" s="1"/>
  <c r="H7944" i="2" s="1"/>
  <c r="H7968" i="2" s="1"/>
  <c r="H7992" i="2" s="1"/>
  <c r="H8016" i="2" s="1"/>
  <c r="H8040" i="2" s="1"/>
  <c r="H8064" i="2" s="1"/>
  <c r="H8088" i="2" s="1"/>
  <c r="H8112" i="2" s="1"/>
  <c r="H8136" i="2" s="1"/>
  <c r="H8160" i="2" s="1"/>
  <c r="H8184" i="2" s="1"/>
  <c r="H8208" i="2" s="1"/>
  <c r="H8232" i="2" s="1"/>
  <c r="H8256" i="2" s="1"/>
  <c r="H8280" i="2" s="1"/>
  <c r="H8304" i="2" s="1"/>
  <c r="H8328" i="2" s="1"/>
  <c r="H8352" i="2" s="1"/>
  <c r="H8376" i="2" s="1"/>
  <c r="H8400" i="2" s="1"/>
  <c r="H8424" i="2" s="1"/>
  <c r="H8448" i="2" s="1"/>
  <c r="H8472" i="2" s="1"/>
  <c r="H8496" i="2" s="1"/>
  <c r="H8520" i="2" s="1"/>
  <c r="H8544" i="2" s="1"/>
  <c r="H8568" i="2" s="1"/>
  <c r="H8592" i="2" s="1"/>
  <c r="H8616" i="2" s="1"/>
  <c r="H8640" i="2" s="1"/>
  <c r="H8664" i="2" s="1"/>
  <c r="H8688" i="2" s="1"/>
  <c r="H8712" i="2" s="1"/>
  <c r="H8736" i="2" s="1"/>
  <c r="H8760" i="2" s="1"/>
  <c r="H228" i="2"/>
  <c r="H252" i="2" s="1"/>
  <c r="H276" i="2" s="1"/>
  <c r="H300" i="2" s="1"/>
  <c r="H324" i="2" s="1"/>
  <c r="H348" i="2" s="1"/>
  <c r="H372" i="2" s="1"/>
  <c r="H396" i="2" s="1"/>
  <c r="H420" i="2" s="1"/>
  <c r="H444" i="2" s="1"/>
  <c r="H468" i="2" s="1"/>
  <c r="H492" i="2" s="1"/>
  <c r="H516" i="2" s="1"/>
  <c r="H540" i="2" s="1"/>
  <c r="H564" i="2" s="1"/>
  <c r="H588" i="2" s="1"/>
  <c r="H612" i="2" s="1"/>
  <c r="H280" i="2"/>
  <c r="H304" i="2" s="1"/>
  <c r="H328" i="2" s="1"/>
  <c r="H352" i="2" s="1"/>
  <c r="H376" i="2" s="1"/>
  <c r="H400" i="2" s="1"/>
  <c r="H424" i="2" s="1"/>
  <c r="H448" i="2" s="1"/>
  <c r="H472" i="2" s="1"/>
  <c r="H496" i="2" s="1"/>
  <c r="H520" i="2" s="1"/>
  <c r="H544" i="2" s="1"/>
  <c r="H568" i="2" s="1"/>
  <c r="H592" i="2" s="1"/>
  <c r="H616" i="2" s="1"/>
  <c r="H640" i="2" s="1"/>
  <c r="H664" i="2" s="1"/>
  <c r="H688" i="2" s="1"/>
  <c r="H712" i="2" s="1"/>
  <c r="H736" i="2" s="1"/>
  <c r="H760" i="2" s="1"/>
  <c r="H784" i="2" s="1"/>
  <c r="H808" i="2" s="1"/>
  <c r="H832" i="2" s="1"/>
  <c r="H856" i="2" s="1"/>
  <c r="H880" i="2" s="1"/>
  <c r="H904" i="2" s="1"/>
  <c r="H928" i="2" s="1"/>
  <c r="H952" i="2" s="1"/>
  <c r="H976" i="2" s="1"/>
  <c r="H1000" i="2" s="1"/>
  <c r="H1024" i="2" s="1"/>
  <c r="H1048" i="2" s="1"/>
  <c r="H1072" i="2" s="1"/>
  <c r="H1096" i="2" s="1"/>
  <c r="H1120" i="2" s="1"/>
  <c r="H1144" i="2" s="1"/>
  <c r="H1168" i="2" s="1"/>
  <c r="H1192" i="2" s="1"/>
  <c r="H1216" i="2" s="1"/>
  <c r="H1240" i="2" s="1"/>
  <c r="H1264" i="2" s="1"/>
  <c r="H1288" i="2" s="1"/>
  <c r="H1312" i="2" s="1"/>
  <c r="H1336" i="2" s="1"/>
  <c r="H1360" i="2" s="1"/>
  <c r="H1384" i="2" s="1"/>
  <c r="H1408" i="2" s="1"/>
  <c r="H1432" i="2" s="1"/>
  <c r="H1456" i="2" s="1"/>
  <c r="H1480" i="2" s="1"/>
  <c r="H1504" i="2" s="1"/>
  <c r="H1528" i="2" s="1"/>
  <c r="H1552" i="2" s="1"/>
  <c r="H1576" i="2" s="1"/>
  <c r="H1600" i="2" s="1"/>
  <c r="H1624" i="2" s="1"/>
  <c r="H1648" i="2" s="1"/>
  <c r="H1672" i="2" s="1"/>
  <c r="H1696" i="2" s="1"/>
  <c r="H1720" i="2" s="1"/>
  <c r="H1744" i="2" s="1"/>
  <c r="H1768" i="2" s="1"/>
  <c r="H1792" i="2" s="1"/>
  <c r="H1816" i="2" s="1"/>
  <c r="H1840" i="2" s="1"/>
  <c r="H1864" i="2" s="1"/>
  <c r="H1888" i="2" s="1"/>
  <c r="H1912" i="2" s="1"/>
  <c r="H1936" i="2" s="1"/>
  <c r="H1960" i="2" s="1"/>
  <c r="H1984" i="2" s="1"/>
  <c r="H2008" i="2" s="1"/>
  <c r="H2032" i="2" s="1"/>
  <c r="H2056" i="2" s="1"/>
  <c r="H2080" i="2" s="1"/>
  <c r="H2104" i="2" s="1"/>
  <c r="H2128" i="2" s="1"/>
  <c r="H2152" i="2" s="1"/>
  <c r="H2176" i="2" s="1"/>
  <c r="H2200" i="2" s="1"/>
  <c r="H2224" i="2" s="1"/>
  <c r="H2248" i="2" s="1"/>
  <c r="H2272" i="2" s="1"/>
  <c r="H2296" i="2" s="1"/>
  <c r="H2320" i="2" s="1"/>
  <c r="H2344" i="2" s="1"/>
  <c r="H2368" i="2" s="1"/>
  <c r="H2392" i="2" s="1"/>
  <c r="H2416" i="2" s="1"/>
  <c r="H2440" i="2" s="1"/>
  <c r="H2464" i="2" s="1"/>
  <c r="H2488" i="2" s="1"/>
  <c r="H2512" i="2" s="1"/>
  <c r="H2536" i="2" s="1"/>
  <c r="H2560" i="2" s="1"/>
  <c r="H2584" i="2" s="1"/>
  <c r="H2608" i="2" s="1"/>
  <c r="H2632" i="2" s="1"/>
  <c r="H2656" i="2" s="1"/>
  <c r="H2680" i="2" s="1"/>
  <c r="H2704" i="2" s="1"/>
  <c r="H2728" i="2" s="1"/>
  <c r="H2752" i="2" s="1"/>
  <c r="H2776" i="2" s="1"/>
  <c r="H2800" i="2" s="1"/>
  <c r="H2824" i="2" s="1"/>
  <c r="H2848" i="2" s="1"/>
  <c r="H2872" i="2" s="1"/>
  <c r="H2896" i="2" s="1"/>
  <c r="H2920" i="2" s="1"/>
  <c r="H2944" i="2" s="1"/>
  <c r="H2968" i="2" s="1"/>
  <c r="H2992" i="2" s="1"/>
  <c r="H3016" i="2" s="1"/>
  <c r="H3040" i="2" s="1"/>
  <c r="H3064" i="2" s="1"/>
  <c r="H3088" i="2" s="1"/>
  <c r="H3112" i="2" s="1"/>
  <c r="H3136" i="2" s="1"/>
  <c r="H3160" i="2" s="1"/>
  <c r="H3184" i="2" s="1"/>
  <c r="H3208" i="2" s="1"/>
  <c r="H3232" i="2" s="1"/>
  <c r="H3256" i="2" s="1"/>
  <c r="H3280" i="2" s="1"/>
  <c r="H3304" i="2" s="1"/>
  <c r="H3328" i="2" s="1"/>
  <c r="H3352" i="2" s="1"/>
  <c r="H3376" i="2" s="1"/>
  <c r="H3400" i="2" s="1"/>
  <c r="H3424" i="2" s="1"/>
  <c r="H3448" i="2" s="1"/>
  <c r="H3472" i="2" s="1"/>
  <c r="H3496" i="2" s="1"/>
  <c r="H3520" i="2" s="1"/>
  <c r="H3544" i="2" s="1"/>
  <c r="H3568" i="2" s="1"/>
  <c r="H3592" i="2" s="1"/>
  <c r="H3616" i="2" s="1"/>
  <c r="H3640" i="2" s="1"/>
  <c r="H3664" i="2" s="1"/>
  <c r="H3688" i="2" s="1"/>
  <c r="H3712" i="2" s="1"/>
  <c r="H3736" i="2" s="1"/>
  <c r="H3760" i="2" s="1"/>
  <c r="H3784" i="2" s="1"/>
  <c r="H3808" i="2" s="1"/>
  <c r="H3832" i="2" s="1"/>
  <c r="H3856" i="2" s="1"/>
  <c r="H3880" i="2" s="1"/>
  <c r="H3904" i="2" s="1"/>
  <c r="H3928" i="2" s="1"/>
  <c r="H3952" i="2" s="1"/>
  <c r="H3976" i="2" s="1"/>
  <c r="H4000" i="2" s="1"/>
  <c r="H4024" i="2" s="1"/>
  <c r="H4048" i="2" s="1"/>
  <c r="H4072" i="2" s="1"/>
  <c r="H4096" i="2" s="1"/>
  <c r="H4120" i="2" s="1"/>
  <c r="H4144" i="2" s="1"/>
  <c r="H4168" i="2" s="1"/>
  <c r="H4192" i="2" s="1"/>
  <c r="H4216" i="2" s="1"/>
  <c r="H4240" i="2" s="1"/>
  <c r="H4264" i="2" s="1"/>
  <c r="H4288" i="2" s="1"/>
  <c r="H4312" i="2" s="1"/>
  <c r="H4336" i="2" s="1"/>
  <c r="H4360" i="2" s="1"/>
  <c r="H4384" i="2" s="1"/>
  <c r="H4408" i="2" s="1"/>
  <c r="H4432" i="2" s="1"/>
  <c r="H4456" i="2" s="1"/>
  <c r="H4480" i="2" s="1"/>
  <c r="H4504" i="2" s="1"/>
  <c r="H4528" i="2" s="1"/>
  <c r="H4552" i="2" s="1"/>
  <c r="H4576" i="2" s="1"/>
  <c r="H4600" i="2" s="1"/>
  <c r="H4624" i="2" s="1"/>
  <c r="H4648" i="2" s="1"/>
  <c r="H4672" i="2" s="1"/>
  <c r="H4696" i="2" s="1"/>
  <c r="H4720" i="2" s="1"/>
  <c r="H4744" i="2" s="1"/>
  <c r="H4768" i="2" s="1"/>
  <c r="H4792" i="2" s="1"/>
  <c r="H4816" i="2" s="1"/>
  <c r="H4840" i="2" s="1"/>
  <c r="H4864" i="2" s="1"/>
  <c r="H4888" i="2" s="1"/>
  <c r="H4912" i="2" s="1"/>
  <c r="H4936" i="2" s="1"/>
  <c r="H4960" i="2" s="1"/>
  <c r="H4984" i="2" s="1"/>
  <c r="H5008" i="2" s="1"/>
  <c r="H5032" i="2" s="1"/>
  <c r="H5056" i="2" s="1"/>
  <c r="H5080" i="2" s="1"/>
  <c r="H5104" i="2" s="1"/>
  <c r="H5128" i="2" s="1"/>
  <c r="H5152" i="2" s="1"/>
  <c r="H5176" i="2" s="1"/>
  <c r="H5200" i="2" s="1"/>
  <c r="H5224" i="2" s="1"/>
  <c r="H5248" i="2" s="1"/>
  <c r="H5272" i="2" s="1"/>
  <c r="H5296" i="2" s="1"/>
  <c r="H5320" i="2" s="1"/>
  <c r="H5344" i="2" s="1"/>
  <c r="H5368" i="2" s="1"/>
  <c r="H5392" i="2" s="1"/>
  <c r="H5416" i="2" s="1"/>
  <c r="H5440" i="2" s="1"/>
  <c r="H5464" i="2" s="1"/>
  <c r="H5488" i="2" s="1"/>
  <c r="H5512" i="2" s="1"/>
  <c r="H5536" i="2" s="1"/>
  <c r="H5560" i="2" s="1"/>
  <c r="H5584" i="2" s="1"/>
  <c r="H5608" i="2" s="1"/>
  <c r="H5632" i="2" s="1"/>
  <c r="H5656" i="2" s="1"/>
  <c r="H5680" i="2" s="1"/>
  <c r="H5704" i="2" s="1"/>
  <c r="H5728" i="2" s="1"/>
  <c r="H5752" i="2" s="1"/>
  <c r="H5776" i="2" s="1"/>
  <c r="H5800" i="2" s="1"/>
  <c r="H5824" i="2" s="1"/>
  <c r="H5848" i="2" s="1"/>
  <c r="H5872" i="2" s="1"/>
  <c r="H5896" i="2" s="1"/>
  <c r="H5920" i="2" s="1"/>
  <c r="H5944" i="2" s="1"/>
  <c r="H5968" i="2" s="1"/>
  <c r="H5992" i="2" s="1"/>
  <c r="H6016" i="2" s="1"/>
  <c r="H6040" i="2" s="1"/>
  <c r="H6064" i="2" s="1"/>
  <c r="H6088" i="2" s="1"/>
  <c r="H6112" i="2" s="1"/>
  <c r="H6136" i="2" s="1"/>
  <c r="H6160" i="2" s="1"/>
  <c r="H6184" i="2" s="1"/>
  <c r="H6208" i="2" s="1"/>
  <c r="H6232" i="2" s="1"/>
  <c r="H6256" i="2" s="1"/>
  <c r="H6280" i="2" s="1"/>
  <c r="H6304" i="2" s="1"/>
  <c r="H6328" i="2" s="1"/>
  <c r="H6352" i="2" s="1"/>
  <c r="H6376" i="2" s="1"/>
  <c r="H6400" i="2" s="1"/>
  <c r="H6424" i="2" s="1"/>
  <c r="H6448" i="2" s="1"/>
  <c r="H6472" i="2" s="1"/>
  <c r="H6496" i="2" s="1"/>
  <c r="H6520" i="2" s="1"/>
  <c r="H6544" i="2" s="1"/>
  <c r="H6568" i="2" s="1"/>
  <c r="H6592" i="2" s="1"/>
  <c r="H6616" i="2" s="1"/>
  <c r="H6640" i="2" s="1"/>
  <c r="H6664" i="2" s="1"/>
  <c r="H6688" i="2" s="1"/>
  <c r="H6712" i="2" s="1"/>
  <c r="H6736" i="2" s="1"/>
  <c r="H6760" i="2" s="1"/>
  <c r="H6784" i="2" s="1"/>
  <c r="H6808" i="2" s="1"/>
  <c r="H6832" i="2" s="1"/>
  <c r="H6856" i="2" s="1"/>
  <c r="H6880" i="2" s="1"/>
  <c r="H6904" i="2" s="1"/>
  <c r="H6928" i="2" s="1"/>
  <c r="H6952" i="2" s="1"/>
  <c r="H6976" i="2" s="1"/>
  <c r="H7000" i="2" s="1"/>
  <c r="H7024" i="2" s="1"/>
  <c r="H7048" i="2" s="1"/>
  <c r="H7072" i="2" s="1"/>
  <c r="H7096" i="2" s="1"/>
  <c r="H7120" i="2" s="1"/>
  <c r="H7144" i="2" s="1"/>
  <c r="H7168" i="2" s="1"/>
  <c r="H7192" i="2" s="1"/>
  <c r="H7216" i="2" s="1"/>
  <c r="H7240" i="2" s="1"/>
  <c r="H7264" i="2" s="1"/>
  <c r="H7288" i="2" s="1"/>
  <c r="H7312" i="2" s="1"/>
  <c r="H7336" i="2" s="1"/>
  <c r="H7360" i="2" s="1"/>
  <c r="H7384" i="2" s="1"/>
  <c r="H7408" i="2" s="1"/>
  <c r="H7432" i="2" s="1"/>
  <c r="H7456" i="2" s="1"/>
  <c r="H7480" i="2" s="1"/>
  <c r="H7504" i="2" s="1"/>
  <c r="H7528" i="2" s="1"/>
  <c r="H7552" i="2" s="1"/>
  <c r="H7576" i="2" s="1"/>
  <c r="H7600" i="2" s="1"/>
  <c r="H7624" i="2" s="1"/>
  <c r="H7648" i="2" s="1"/>
  <c r="H7672" i="2" s="1"/>
  <c r="H7696" i="2" s="1"/>
  <c r="H7720" i="2" s="1"/>
  <c r="H7744" i="2" s="1"/>
  <c r="H7768" i="2" s="1"/>
  <c r="H7792" i="2" s="1"/>
  <c r="H7816" i="2" s="1"/>
  <c r="H7840" i="2" s="1"/>
  <c r="H7864" i="2" s="1"/>
  <c r="H7888" i="2" s="1"/>
  <c r="H7912" i="2" s="1"/>
  <c r="H7936" i="2" s="1"/>
  <c r="H7960" i="2" s="1"/>
  <c r="H7984" i="2" s="1"/>
  <c r="H8008" i="2" s="1"/>
  <c r="H8032" i="2" s="1"/>
  <c r="H8056" i="2" s="1"/>
  <c r="H8080" i="2" s="1"/>
  <c r="H8104" i="2" s="1"/>
  <c r="H8128" i="2" s="1"/>
  <c r="H8152" i="2" s="1"/>
  <c r="H8176" i="2" s="1"/>
  <c r="H8200" i="2" s="1"/>
  <c r="H8224" i="2" s="1"/>
  <c r="H8248" i="2" s="1"/>
  <c r="H8272" i="2" s="1"/>
  <c r="H8296" i="2" s="1"/>
  <c r="H8320" i="2" s="1"/>
  <c r="H8344" i="2" s="1"/>
  <c r="H8368" i="2" s="1"/>
  <c r="H8392" i="2" s="1"/>
  <c r="H8416" i="2" s="1"/>
  <c r="H8440" i="2" s="1"/>
  <c r="H8464" i="2" s="1"/>
  <c r="H8488" i="2" s="1"/>
  <c r="H8512" i="2" s="1"/>
  <c r="H8536" i="2" s="1"/>
  <c r="H8560" i="2" s="1"/>
  <c r="H8584" i="2" s="1"/>
  <c r="H8608" i="2" s="1"/>
  <c r="H8632" i="2" s="1"/>
  <c r="H8656" i="2" s="1"/>
  <c r="H8680" i="2" s="1"/>
  <c r="H8704" i="2" s="1"/>
  <c r="H8728" i="2" s="1"/>
  <c r="H8752" i="2" s="1"/>
  <c r="H500" i="2"/>
  <c r="H524" i="2" s="1"/>
  <c r="H548" i="2" s="1"/>
  <c r="H572" i="2" s="1"/>
  <c r="H596" i="2" s="1"/>
  <c r="H620" i="2" s="1"/>
  <c r="H644" i="2" s="1"/>
  <c r="H668" i="2" s="1"/>
  <c r="H692" i="2" s="1"/>
  <c r="H716" i="2" s="1"/>
  <c r="H740" i="2" s="1"/>
  <c r="H764" i="2" s="1"/>
  <c r="H788" i="2" s="1"/>
  <c r="H812" i="2" s="1"/>
  <c r="H836" i="2" s="1"/>
  <c r="H860" i="2" s="1"/>
  <c r="H884" i="2" s="1"/>
  <c r="H908" i="2" s="1"/>
  <c r="H932" i="2" s="1"/>
  <c r="H956" i="2" s="1"/>
  <c r="H980" i="2" s="1"/>
  <c r="H1004" i="2" s="1"/>
  <c r="H1028" i="2" s="1"/>
  <c r="H1052" i="2" s="1"/>
  <c r="H1076" i="2" s="1"/>
  <c r="H1100" i="2" s="1"/>
  <c r="H1124" i="2" s="1"/>
  <c r="H1148" i="2" s="1"/>
  <c r="H1172" i="2" s="1"/>
  <c r="H1196" i="2" s="1"/>
  <c r="H1220" i="2" s="1"/>
  <c r="H1244" i="2" s="1"/>
  <c r="H1268" i="2" s="1"/>
  <c r="H1292" i="2" s="1"/>
  <c r="H1316" i="2" s="1"/>
  <c r="H636" i="2"/>
  <c r="H660" i="2" s="1"/>
  <c r="H684" i="2" s="1"/>
  <c r="H708" i="2" s="1"/>
  <c r="H732" i="2" s="1"/>
  <c r="H756" i="2" s="1"/>
  <c r="H780" i="2" s="1"/>
  <c r="H804" i="2" s="1"/>
  <c r="H828" i="2" s="1"/>
  <c r="H852" i="2" s="1"/>
  <c r="H876" i="2" s="1"/>
  <c r="H900" i="2" s="1"/>
  <c r="H924" i="2" s="1"/>
  <c r="H948" i="2" s="1"/>
  <c r="H972" i="2" s="1"/>
  <c r="H996" i="2" s="1"/>
  <c r="H1020" i="2" s="1"/>
  <c r="H1044" i="2" s="1"/>
  <c r="H1068" i="2" s="1"/>
  <c r="H1092" i="2" s="1"/>
  <c r="H1116" i="2" s="1"/>
  <c r="H1140" i="2" s="1"/>
  <c r="H1164" i="2" s="1"/>
  <c r="H1188" i="2" s="1"/>
  <c r="H1212" i="2" s="1"/>
  <c r="H1236" i="2" s="1"/>
  <c r="H1260" i="2" s="1"/>
  <c r="H1284" i="2" s="1"/>
  <c r="H1308" i="2" s="1"/>
  <c r="H1332" i="2" s="1"/>
  <c r="H1356" i="2" s="1"/>
  <c r="H1380" i="2" s="1"/>
  <c r="H1404" i="2" s="1"/>
  <c r="H1428" i="2" s="1"/>
  <c r="H1452" i="2" s="1"/>
  <c r="H1476" i="2" s="1"/>
  <c r="H1500" i="2" s="1"/>
  <c r="H1524" i="2" s="1"/>
  <c r="H1548" i="2" s="1"/>
  <c r="H1572" i="2" s="1"/>
  <c r="H1596" i="2" s="1"/>
  <c r="H1620" i="2" s="1"/>
  <c r="H1644" i="2" s="1"/>
  <c r="H1668" i="2" s="1"/>
  <c r="H1692" i="2" s="1"/>
  <c r="H1716" i="2" s="1"/>
  <c r="H1740" i="2" s="1"/>
  <c r="H1764" i="2" s="1"/>
  <c r="H1788" i="2" s="1"/>
  <c r="H1812" i="2" s="1"/>
  <c r="H1836" i="2" s="1"/>
  <c r="H1860" i="2" s="1"/>
  <c r="H1884" i="2" s="1"/>
  <c r="H1908" i="2" s="1"/>
  <c r="H1932" i="2" s="1"/>
  <c r="H1956" i="2" s="1"/>
  <c r="H1980" i="2" s="1"/>
  <c r="H2004" i="2" s="1"/>
  <c r="H2028" i="2" s="1"/>
  <c r="H2052" i="2" s="1"/>
  <c r="H2076" i="2" s="1"/>
  <c r="H2100" i="2" s="1"/>
  <c r="H2124" i="2" s="1"/>
  <c r="H2148" i="2" s="1"/>
  <c r="H2172" i="2" s="1"/>
  <c r="H2196" i="2" s="1"/>
  <c r="H2220" i="2" s="1"/>
  <c r="H2244" i="2" s="1"/>
  <c r="H2268" i="2" s="1"/>
  <c r="H2292" i="2" s="1"/>
  <c r="H2316" i="2" s="1"/>
  <c r="H2340" i="2" s="1"/>
  <c r="H2364" i="2" s="1"/>
  <c r="H2388" i="2" s="1"/>
  <c r="H2412" i="2" s="1"/>
  <c r="H2436" i="2" s="1"/>
  <c r="H2460" i="2" s="1"/>
  <c r="H2484" i="2" s="1"/>
  <c r="H2508" i="2" s="1"/>
  <c r="H2532" i="2" s="1"/>
  <c r="H2556" i="2" s="1"/>
  <c r="H2580" i="2" s="1"/>
  <c r="H2604" i="2" s="1"/>
  <c r="H2628" i="2" s="1"/>
  <c r="H2652" i="2" s="1"/>
  <c r="H2676" i="2" s="1"/>
  <c r="H2700" i="2" s="1"/>
  <c r="H2724" i="2" s="1"/>
  <c r="H2748" i="2" s="1"/>
  <c r="H2772" i="2" s="1"/>
  <c r="H2796" i="2" s="1"/>
  <c r="H2820" i="2" s="1"/>
  <c r="H2844" i="2" s="1"/>
  <c r="H2868" i="2" s="1"/>
  <c r="H2892" i="2" s="1"/>
  <c r="H2916" i="2" s="1"/>
  <c r="H2940" i="2" s="1"/>
  <c r="H2964" i="2" s="1"/>
  <c r="H2988" i="2" s="1"/>
  <c r="H3012" i="2" s="1"/>
  <c r="H3036" i="2" s="1"/>
  <c r="H3060" i="2" s="1"/>
  <c r="H3084" i="2" s="1"/>
  <c r="H3108" i="2" s="1"/>
  <c r="H3132" i="2" s="1"/>
  <c r="H3156" i="2" s="1"/>
  <c r="H3180" i="2" s="1"/>
  <c r="H3204" i="2" s="1"/>
  <c r="H3228" i="2" s="1"/>
  <c r="H3252" i="2" s="1"/>
  <c r="H3276" i="2" s="1"/>
  <c r="H3300" i="2" s="1"/>
  <c r="H3324" i="2" s="1"/>
  <c r="H3348" i="2" s="1"/>
  <c r="H3372" i="2" s="1"/>
  <c r="H3396" i="2" s="1"/>
  <c r="H3420" i="2" s="1"/>
  <c r="H3444" i="2" s="1"/>
  <c r="H3468" i="2" s="1"/>
  <c r="H3492" i="2" s="1"/>
  <c r="H3516" i="2" s="1"/>
  <c r="H3540" i="2" s="1"/>
  <c r="H3564" i="2" s="1"/>
  <c r="H3588" i="2" s="1"/>
  <c r="H3612" i="2" s="1"/>
  <c r="H3636" i="2" s="1"/>
  <c r="H3660" i="2" s="1"/>
  <c r="H3684" i="2" s="1"/>
  <c r="H3708" i="2" s="1"/>
  <c r="H3732" i="2" s="1"/>
  <c r="H3756" i="2" s="1"/>
  <c r="H3780" i="2" s="1"/>
  <c r="H3804" i="2" s="1"/>
  <c r="H3828" i="2" s="1"/>
  <c r="H3852" i="2" s="1"/>
  <c r="H3876" i="2" s="1"/>
  <c r="H3900" i="2" s="1"/>
  <c r="H3924" i="2" s="1"/>
  <c r="H3948" i="2" s="1"/>
  <c r="H3972" i="2" s="1"/>
  <c r="H3996" i="2" s="1"/>
  <c r="H4020" i="2" s="1"/>
  <c r="H4044" i="2" s="1"/>
  <c r="H4068" i="2" s="1"/>
  <c r="H4092" i="2" s="1"/>
  <c r="H4116" i="2" s="1"/>
  <c r="H4140" i="2" s="1"/>
  <c r="H4164" i="2" s="1"/>
  <c r="H4188" i="2" s="1"/>
  <c r="H4212" i="2" s="1"/>
  <c r="H4236" i="2" s="1"/>
  <c r="H4260" i="2" s="1"/>
  <c r="H4284" i="2" s="1"/>
  <c r="H4308" i="2" s="1"/>
  <c r="H4332" i="2" s="1"/>
  <c r="H4356" i="2" s="1"/>
  <c r="H4380" i="2" s="1"/>
  <c r="H4404" i="2" s="1"/>
  <c r="H4428" i="2" s="1"/>
  <c r="H4452" i="2" s="1"/>
  <c r="H4476" i="2" s="1"/>
  <c r="H4500" i="2" s="1"/>
  <c r="H4524" i="2" s="1"/>
  <c r="H4548" i="2" s="1"/>
  <c r="H4572" i="2" s="1"/>
  <c r="H4596" i="2" s="1"/>
  <c r="H4620" i="2" s="1"/>
  <c r="H4644" i="2" s="1"/>
  <c r="H4668" i="2" s="1"/>
  <c r="H4692" i="2" s="1"/>
  <c r="H4716" i="2" s="1"/>
  <c r="H4740" i="2" s="1"/>
  <c r="H4764" i="2" s="1"/>
  <c r="H4788" i="2" s="1"/>
  <c r="H4812" i="2" s="1"/>
  <c r="H4836" i="2" s="1"/>
  <c r="H4860" i="2" s="1"/>
  <c r="H4884" i="2" s="1"/>
  <c r="H4908" i="2" s="1"/>
  <c r="H4932" i="2" s="1"/>
  <c r="H4956" i="2" s="1"/>
  <c r="H4980" i="2" s="1"/>
  <c r="H5004" i="2" s="1"/>
  <c r="H5028" i="2" s="1"/>
  <c r="H5052" i="2" s="1"/>
  <c r="H5076" i="2" s="1"/>
  <c r="H5100" i="2" s="1"/>
  <c r="H5124" i="2" s="1"/>
  <c r="H5148" i="2" s="1"/>
  <c r="H5172" i="2" s="1"/>
  <c r="H5196" i="2" s="1"/>
  <c r="H5220" i="2" s="1"/>
  <c r="H5244" i="2" s="1"/>
  <c r="H5268" i="2" s="1"/>
  <c r="H5292" i="2" s="1"/>
  <c r="H5316" i="2" s="1"/>
  <c r="H5340" i="2" s="1"/>
  <c r="H5364" i="2" s="1"/>
  <c r="H5388" i="2" s="1"/>
  <c r="H5412" i="2" s="1"/>
  <c r="H5436" i="2" s="1"/>
  <c r="H5460" i="2" s="1"/>
  <c r="H5484" i="2" s="1"/>
  <c r="H5508" i="2" s="1"/>
  <c r="H5532" i="2" s="1"/>
  <c r="H5556" i="2" s="1"/>
  <c r="H5580" i="2" s="1"/>
  <c r="H5604" i="2" s="1"/>
  <c r="H5628" i="2" s="1"/>
  <c r="H5652" i="2" s="1"/>
  <c r="H5676" i="2" s="1"/>
  <c r="H5700" i="2" s="1"/>
  <c r="H5724" i="2" s="1"/>
  <c r="H5748" i="2" s="1"/>
  <c r="H5772" i="2" s="1"/>
  <c r="H5796" i="2" s="1"/>
  <c r="H5820" i="2" s="1"/>
  <c r="H5844" i="2" s="1"/>
  <c r="H5868" i="2" s="1"/>
  <c r="H5892" i="2" s="1"/>
  <c r="H5916" i="2" s="1"/>
  <c r="H5940" i="2" s="1"/>
  <c r="H5964" i="2" s="1"/>
  <c r="H5988" i="2" s="1"/>
  <c r="H6012" i="2" s="1"/>
  <c r="H6036" i="2" s="1"/>
  <c r="H6060" i="2" s="1"/>
  <c r="H6084" i="2" s="1"/>
  <c r="H6108" i="2" s="1"/>
  <c r="H6132" i="2" s="1"/>
  <c r="H6156" i="2" s="1"/>
  <c r="H6180" i="2" s="1"/>
  <c r="H6204" i="2" s="1"/>
  <c r="H6228" i="2" s="1"/>
  <c r="H6252" i="2" s="1"/>
  <c r="H6276" i="2" s="1"/>
  <c r="H6300" i="2" s="1"/>
  <c r="H6324" i="2" s="1"/>
  <c r="H6348" i="2" s="1"/>
  <c r="H6372" i="2" s="1"/>
  <c r="H6396" i="2" s="1"/>
  <c r="H6420" i="2" s="1"/>
  <c r="H6444" i="2" s="1"/>
  <c r="H6468" i="2" s="1"/>
  <c r="H6492" i="2" s="1"/>
  <c r="H6516" i="2" s="1"/>
  <c r="H6540" i="2" s="1"/>
  <c r="H6564" i="2" s="1"/>
  <c r="H6588" i="2" s="1"/>
  <c r="H6612" i="2" s="1"/>
  <c r="H6636" i="2" s="1"/>
  <c r="H6660" i="2" s="1"/>
  <c r="H6684" i="2" s="1"/>
  <c r="H6708" i="2" s="1"/>
  <c r="H6732" i="2" s="1"/>
  <c r="H6756" i="2" s="1"/>
  <c r="H6780" i="2" s="1"/>
  <c r="H6804" i="2" s="1"/>
  <c r="H6828" i="2" s="1"/>
  <c r="H6852" i="2" s="1"/>
  <c r="H6876" i="2" s="1"/>
  <c r="H6900" i="2" s="1"/>
  <c r="H6924" i="2" s="1"/>
  <c r="H6948" i="2" s="1"/>
  <c r="H6972" i="2" s="1"/>
  <c r="H6996" i="2" s="1"/>
  <c r="H7020" i="2" s="1"/>
  <c r="H7044" i="2" s="1"/>
  <c r="H7068" i="2" s="1"/>
  <c r="H7092" i="2" s="1"/>
  <c r="H7116" i="2" s="1"/>
  <c r="H7140" i="2" s="1"/>
  <c r="H7164" i="2" s="1"/>
  <c r="H7188" i="2" s="1"/>
  <c r="H7212" i="2" s="1"/>
  <c r="H7236" i="2" s="1"/>
  <c r="H7260" i="2" s="1"/>
  <c r="H7284" i="2" s="1"/>
  <c r="H7308" i="2" s="1"/>
  <c r="H7332" i="2" s="1"/>
  <c r="H7356" i="2" s="1"/>
  <c r="H7380" i="2" s="1"/>
  <c r="H7404" i="2" s="1"/>
  <c r="H7428" i="2" s="1"/>
  <c r="H7452" i="2" s="1"/>
  <c r="H7476" i="2" s="1"/>
  <c r="H7500" i="2" s="1"/>
  <c r="H7524" i="2" s="1"/>
  <c r="H7548" i="2" s="1"/>
  <c r="H7572" i="2" s="1"/>
  <c r="H7596" i="2" s="1"/>
  <c r="H7620" i="2" s="1"/>
  <c r="H7644" i="2" s="1"/>
  <c r="H7668" i="2" s="1"/>
  <c r="H7692" i="2" s="1"/>
  <c r="H7716" i="2" s="1"/>
  <c r="H7740" i="2" s="1"/>
  <c r="H7764" i="2" s="1"/>
  <c r="H7788" i="2" s="1"/>
  <c r="H7812" i="2" s="1"/>
  <c r="H7836" i="2" s="1"/>
  <c r="H7860" i="2" s="1"/>
  <c r="H7884" i="2" s="1"/>
  <c r="H7908" i="2" s="1"/>
  <c r="H7932" i="2" s="1"/>
  <c r="H7956" i="2" s="1"/>
  <c r="H7980" i="2" s="1"/>
  <c r="H8004" i="2" s="1"/>
  <c r="H8028" i="2" s="1"/>
  <c r="H8052" i="2" s="1"/>
  <c r="H8076" i="2" s="1"/>
  <c r="H8100" i="2" s="1"/>
  <c r="H8124" i="2" s="1"/>
  <c r="H8148" i="2" s="1"/>
  <c r="H8172" i="2" s="1"/>
  <c r="H8196" i="2" s="1"/>
  <c r="H8220" i="2" s="1"/>
  <c r="H8244" i="2" s="1"/>
  <c r="H8268" i="2" s="1"/>
  <c r="H8292" i="2" s="1"/>
  <c r="H8316" i="2" s="1"/>
  <c r="H8340" i="2" s="1"/>
  <c r="H8364" i="2" s="1"/>
  <c r="H8388" i="2" s="1"/>
  <c r="H8412" i="2" s="1"/>
  <c r="H8436" i="2" s="1"/>
  <c r="H8460" i="2" s="1"/>
  <c r="H8484" i="2" s="1"/>
  <c r="H8508" i="2" s="1"/>
  <c r="H8532" i="2" s="1"/>
  <c r="H8556" i="2" s="1"/>
  <c r="H8580" i="2" s="1"/>
  <c r="H8604" i="2" s="1"/>
  <c r="H8628" i="2" s="1"/>
  <c r="H8652" i="2" s="1"/>
  <c r="H8676" i="2" s="1"/>
  <c r="H8700" i="2" s="1"/>
  <c r="H8724" i="2" s="1"/>
  <c r="H8748" i="2" s="1"/>
  <c r="H1209" i="2"/>
  <c r="H1233" i="2" s="1"/>
  <c r="H1257" i="2" s="1"/>
  <c r="H1281" i="2" s="1"/>
  <c r="H1305" i="2" s="1"/>
  <c r="H1329" i="2" s="1"/>
  <c r="H1353" i="2" s="1"/>
  <c r="H1377" i="2" s="1"/>
  <c r="H1401" i="2" s="1"/>
  <c r="H1425" i="2" s="1"/>
  <c r="H1449" i="2" s="1"/>
  <c r="H1473" i="2" s="1"/>
  <c r="H1497" i="2" s="1"/>
  <c r="H1521" i="2" s="1"/>
  <c r="H1545" i="2" s="1"/>
  <c r="H1569" i="2" s="1"/>
  <c r="H1593" i="2" s="1"/>
  <c r="H1617" i="2" s="1"/>
  <c r="H1641" i="2" s="1"/>
  <c r="H1665" i="2" s="1"/>
  <c r="H1689" i="2" s="1"/>
  <c r="H1713" i="2" s="1"/>
  <c r="H1737" i="2" s="1"/>
  <c r="H1761" i="2" s="1"/>
  <c r="H1785" i="2" s="1"/>
  <c r="H1809" i="2" s="1"/>
  <c r="H1833" i="2" s="1"/>
  <c r="H1857" i="2" s="1"/>
  <c r="H1881" i="2" s="1"/>
  <c r="H1905" i="2" s="1"/>
  <c r="H1929" i="2" s="1"/>
  <c r="H1953" i="2" s="1"/>
  <c r="H1977" i="2" s="1"/>
  <c r="H2001" i="2" s="1"/>
  <c r="H2025" i="2" s="1"/>
  <c r="H2049" i="2" s="1"/>
  <c r="H2073" i="2" s="1"/>
  <c r="H2097" i="2" s="1"/>
  <c r="H2121" i="2" s="1"/>
  <c r="H2145" i="2" s="1"/>
  <c r="H2169" i="2" s="1"/>
  <c r="H2193" i="2" s="1"/>
  <c r="H2217" i="2" s="1"/>
  <c r="H2241" i="2" s="1"/>
  <c r="H2265" i="2" s="1"/>
  <c r="H2289" i="2" s="1"/>
  <c r="H2313" i="2" s="1"/>
  <c r="H2337" i="2" s="1"/>
  <c r="H2361" i="2" s="1"/>
  <c r="H2385" i="2" s="1"/>
  <c r="H2409" i="2" s="1"/>
  <c r="H2433" i="2" s="1"/>
  <c r="H2457" i="2" s="1"/>
  <c r="H2481" i="2" s="1"/>
  <c r="H2505" i="2" s="1"/>
  <c r="H2529" i="2" s="1"/>
  <c r="H2553" i="2" s="1"/>
  <c r="H2577" i="2" s="1"/>
  <c r="H2601" i="2" s="1"/>
  <c r="H2625" i="2" s="1"/>
  <c r="H2649" i="2" s="1"/>
  <c r="H2673" i="2" s="1"/>
  <c r="H2697" i="2" s="1"/>
  <c r="H2721" i="2" s="1"/>
  <c r="H2745" i="2" s="1"/>
  <c r="H2769" i="2" s="1"/>
  <c r="H2793" i="2" s="1"/>
  <c r="H2817" i="2" s="1"/>
  <c r="H2841" i="2" s="1"/>
  <c r="H2865" i="2" s="1"/>
  <c r="H2889" i="2" s="1"/>
  <c r="H2913" i="2" s="1"/>
  <c r="H2937" i="2" s="1"/>
  <c r="H2961" i="2" s="1"/>
  <c r="H2985" i="2" s="1"/>
  <c r="H3009" i="2" s="1"/>
  <c r="H3033" i="2" s="1"/>
  <c r="H3057" i="2" s="1"/>
  <c r="H3081" i="2" s="1"/>
  <c r="H3105" i="2" s="1"/>
  <c r="H3129" i="2" s="1"/>
  <c r="H3153" i="2" s="1"/>
  <c r="H3177" i="2" s="1"/>
  <c r="H3201" i="2" s="1"/>
  <c r="H3225" i="2" s="1"/>
  <c r="H3249" i="2" s="1"/>
  <c r="H3273" i="2" s="1"/>
  <c r="H3297" i="2" s="1"/>
  <c r="H3321" i="2" s="1"/>
  <c r="H3345" i="2" s="1"/>
  <c r="H3369" i="2" s="1"/>
  <c r="H3393" i="2" s="1"/>
  <c r="H3417" i="2" s="1"/>
  <c r="H3441" i="2" s="1"/>
  <c r="H3465" i="2" s="1"/>
  <c r="H3489" i="2" s="1"/>
  <c r="H3513" i="2" s="1"/>
  <c r="H3537" i="2" s="1"/>
  <c r="H3561" i="2" s="1"/>
  <c r="H3585" i="2" s="1"/>
  <c r="H3609" i="2" s="1"/>
  <c r="H3633" i="2" s="1"/>
  <c r="H3657" i="2" s="1"/>
  <c r="H3681" i="2" s="1"/>
  <c r="H3705" i="2" s="1"/>
  <c r="H3729" i="2" s="1"/>
  <c r="H3753" i="2" s="1"/>
  <c r="H3777" i="2" s="1"/>
  <c r="H3801" i="2" s="1"/>
  <c r="H3825" i="2" s="1"/>
  <c r="H3849" i="2" s="1"/>
  <c r="H3873" i="2" s="1"/>
  <c r="H3897" i="2" s="1"/>
  <c r="H3921" i="2" s="1"/>
  <c r="H3945" i="2" s="1"/>
  <c r="H3969" i="2" s="1"/>
  <c r="H3993" i="2" s="1"/>
  <c r="H4017" i="2" s="1"/>
  <c r="H4041" i="2" s="1"/>
  <c r="H4065" i="2" s="1"/>
  <c r="H4089" i="2" s="1"/>
  <c r="H4113" i="2" s="1"/>
  <c r="H4137" i="2" s="1"/>
  <c r="H4161" i="2" s="1"/>
  <c r="H4185" i="2" s="1"/>
  <c r="H4209" i="2" s="1"/>
  <c r="H4233" i="2" s="1"/>
  <c r="H4257" i="2" s="1"/>
  <c r="H4281" i="2" s="1"/>
  <c r="H4305" i="2" s="1"/>
  <c r="H4329" i="2" s="1"/>
  <c r="H4353" i="2" s="1"/>
  <c r="H4377" i="2" s="1"/>
  <c r="H4401" i="2" s="1"/>
  <c r="H4425" i="2" s="1"/>
  <c r="H4449" i="2" s="1"/>
  <c r="H4473" i="2" s="1"/>
  <c r="H4497" i="2" s="1"/>
  <c r="H4521" i="2" s="1"/>
  <c r="H4545" i="2" s="1"/>
  <c r="H4569" i="2" s="1"/>
  <c r="H4593" i="2" s="1"/>
  <c r="H4617" i="2" s="1"/>
  <c r="H4641" i="2" s="1"/>
  <c r="H4665" i="2" s="1"/>
  <c r="H4689" i="2" s="1"/>
  <c r="H4713" i="2" s="1"/>
  <c r="H4737" i="2" s="1"/>
  <c r="H4761" i="2" s="1"/>
  <c r="H4785" i="2" s="1"/>
  <c r="H4809" i="2" s="1"/>
  <c r="H4833" i="2" s="1"/>
  <c r="H4857" i="2" s="1"/>
  <c r="H4881" i="2" s="1"/>
  <c r="H4905" i="2" s="1"/>
  <c r="H4929" i="2" s="1"/>
  <c r="H4953" i="2" s="1"/>
  <c r="H4977" i="2" s="1"/>
  <c r="H5001" i="2" s="1"/>
  <c r="H5025" i="2" s="1"/>
  <c r="H5049" i="2" s="1"/>
  <c r="H5073" i="2" s="1"/>
  <c r="H5097" i="2" s="1"/>
  <c r="H5121" i="2" s="1"/>
  <c r="H5145" i="2" s="1"/>
  <c r="H5169" i="2" s="1"/>
  <c r="H5193" i="2" s="1"/>
  <c r="H5217" i="2" s="1"/>
  <c r="H5241" i="2" s="1"/>
  <c r="H5265" i="2" s="1"/>
  <c r="H5289" i="2" s="1"/>
  <c r="H5313" i="2" s="1"/>
  <c r="H5337" i="2" s="1"/>
  <c r="H5361" i="2" s="1"/>
  <c r="H5385" i="2" s="1"/>
  <c r="H5409" i="2" s="1"/>
  <c r="H5433" i="2" s="1"/>
  <c r="H5457" i="2" s="1"/>
  <c r="H5481" i="2" s="1"/>
  <c r="H5505" i="2" s="1"/>
  <c r="H5529" i="2" s="1"/>
  <c r="H5553" i="2" s="1"/>
  <c r="H5577" i="2" s="1"/>
  <c r="H5601" i="2" s="1"/>
  <c r="H5625" i="2" s="1"/>
  <c r="H5649" i="2" s="1"/>
  <c r="H5673" i="2" s="1"/>
  <c r="H5697" i="2" s="1"/>
  <c r="H5721" i="2" s="1"/>
  <c r="H5745" i="2" s="1"/>
  <c r="H5769" i="2" s="1"/>
  <c r="H5793" i="2" s="1"/>
  <c r="H5817" i="2" s="1"/>
  <c r="H5841" i="2" s="1"/>
  <c r="H5865" i="2" s="1"/>
  <c r="H5889" i="2" s="1"/>
  <c r="H5913" i="2" s="1"/>
  <c r="H5937" i="2" s="1"/>
  <c r="H5961" i="2" s="1"/>
  <c r="H5985" i="2" s="1"/>
  <c r="H6009" i="2" s="1"/>
  <c r="H6033" i="2" s="1"/>
  <c r="H6057" i="2" s="1"/>
  <c r="H6081" i="2" s="1"/>
  <c r="H6105" i="2" s="1"/>
  <c r="H6129" i="2" s="1"/>
  <c r="H6153" i="2" s="1"/>
  <c r="H6177" i="2" s="1"/>
  <c r="H6201" i="2" s="1"/>
  <c r="H6225" i="2" s="1"/>
  <c r="H6249" i="2" s="1"/>
  <c r="H6273" i="2" s="1"/>
  <c r="H6297" i="2" s="1"/>
  <c r="H6321" i="2" s="1"/>
  <c r="H6345" i="2" s="1"/>
  <c r="H6369" i="2" s="1"/>
  <c r="H6393" i="2" s="1"/>
  <c r="H6417" i="2" s="1"/>
  <c r="H6441" i="2" s="1"/>
  <c r="H6465" i="2" s="1"/>
  <c r="H6489" i="2" s="1"/>
  <c r="H6513" i="2" s="1"/>
  <c r="H6537" i="2" s="1"/>
  <c r="H6561" i="2" s="1"/>
  <c r="H6585" i="2" s="1"/>
  <c r="H6609" i="2" s="1"/>
  <c r="H6633" i="2" s="1"/>
  <c r="H6657" i="2" s="1"/>
  <c r="H6681" i="2" s="1"/>
  <c r="H6705" i="2" s="1"/>
  <c r="H6729" i="2" s="1"/>
  <c r="H6753" i="2" s="1"/>
  <c r="H6777" i="2" s="1"/>
  <c r="H6801" i="2" s="1"/>
  <c r="H6825" i="2" s="1"/>
  <c r="H6849" i="2" s="1"/>
  <c r="H6873" i="2" s="1"/>
  <c r="H6897" i="2" s="1"/>
  <c r="H6921" i="2" s="1"/>
  <c r="H6945" i="2" s="1"/>
  <c r="H6969" i="2" s="1"/>
  <c r="H6993" i="2" s="1"/>
  <c r="H7017" i="2" s="1"/>
  <c r="H7041" i="2" s="1"/>
  <c r="H7065" i="2" s="1"/>
  <c r="H7089" i="2" s="1"/>
  <c r="H7113" i="2" s="1"/>
  <c r="H7137" i="2" s="1"/>
  <c r="H7161" i="2" s="1"/>
  <c r="H7185" i="2" s="1"/>
  <c r="H7209" i="2" s="1"/>
  <c r="H7233" i="2" s="1"/>
  <c r="H7257" i="2" s="1"/>
  <c r="H7281" i="2" s="1"/>
  <c r="H7305" i="2" s="1"/>
  <c r="H7329" i="2" s="1"/>
  <c r="H7353" i="2" s="1"/>
  <c r="H7377" i="2" s="1"/>
  <c r="H7401" i="2" s="1"/>
  <c r="H7425" i="2" s="1"/>
  <c r="H7449" i="2" s="1"/>
  <c r="H7473" i="2" s="1"/>
  <c r="H7497" i="2" s="1"/>
  <c r="H7521" i="2" s="1"/>
  <c r="H7545" i="2" s="1"/>
  <c r="H7569" i="2" s="1"/>
  <c r="H7593" i="2" s="1"/>
  <c r="H7617" i="2" s="1"/>
  <c r="H7641" i="2" s="1"/>
  <c r="H7665" i="2" s="1"/>
  <c r="H7689" i="2" s="1"/>
  <c r="H7713" i="2" s="1"/>
  <c r="H7737" i="2" s="1"/>
  <c r="H7761" i="2" s="1"/>
  <c r="H7785" i="2" s="1"/>
  <c r="H7809" i="2" s="1"/>
  <c r="H7833" i="2" s="1"/>
  <c r="H7857" i="2" s="1"/>
  <c r="H7881" i="2" s="1"/>
  <c r="H7905" i="2" s="1"/>
  <c r="H7929" i="2" s="1"/>
  <c r="H7953" i="2" s="1"/>
  <c r="H7977" i="2" s="1"/>
  <c r="H8001" i="2" s="1"/>
  <c r="H8025" i="2" s="1"/>
  <c r="H8049" i="2" s="1"/>
  <c r="H8073" i="2" s="1"/>
  <c r="H8097" i="2" s="1"/>
  <c r="H8121" i="2" s="1"/>
  <c r="H8145" i="2" s="1"/>
  <c r="H8169" i="2" s="1"/>
  <c r="H8193" i="2" s="1"/>
  <c r="H8217" i="2" s="1"/>
  <c r="H8241" i="2" s="1"/>
  <c r="H8265" i="2" s="1"/>
  <c r="H8289" i="2" s="1"/>
  <c r="H8313" i="2" s="1"/>
  <c r="H8337" i="2" s="1"/>
  <c r="H8361" i="2" s="1"/>
  <c r="H8385" i="2" s="1"/>
  <c r="H8409" i="2" s="1"/>
  <c r="H8433" i="2" s="1"/>
  <c r="H8457" i="2" s="1"/>
  <c r="H8481" i="2" s="1"/>
  <c r="H8505" i="2" s="1"/>
  <c r="H8529" i="2" s="1"/>
  <c r="H8553" i="2" s="1"/>
  <c r="H8577" i="2" s="1"/>
  <c r="H8601" i="2" s="1"/>
  <c r="H8625" i="2" s="1"/>
  <c r="H8649" i="2" s="1"/>
  <c r="H8673" i="2" s="1"/>
  <c r="H8697" i="2" s="1"/>
  <c r="H8721" i="2" s="1"/>
  <c r="H8745" i="2" s="1"/>
  <c r="H1340" i="2"/>
  <c r="H1364" i="2" s="1"/>
  <c r="H1388" i="2" s="1"/>
  <c r="H1412" i="2" s="1"/>
  <c r="H1436" i="2" s="1"/>
  <c r="H1460" i="2" s="1"/>
  <c r="H1484" i="2" s="1"/>
  <c r="H1508" i="2" s="1"/>
  <c r="H1532" i="2" s="1"/>
  <c r="H1556" i="2" s="1"/>
  <c r="H1580" i="2" s="1"/>
  <c r="H1604" i="2" s="1"/>
  <c r="H1628" i="2" s="1"/>
  <c r="H1652" i="2" s="1"/>
  <c r="H1676" i="2" s="1"/>
  <c r="H1700" i="2" s="1"/>
  <c r="H1724" i="2" s="1"/>
  <c r="H1748" i="2" s="1"/>
  <c r="H1772" i="2" s="1"/>
  <c r="H1796" i="2" s="1"/>
  <c r="H1820" i="2" s="1"/>
  <c r="H1844" i="2" s="1"/>
  <c r="H1868" i="2" s="1"/>
  <c r="H1892" i="2" s="1"/>
  <c r="H1916" i="2" s="1"/>
  <c r="H1940" i="2" s="1"/>
  <c r="H1964" i="2"/>
  <c r="H1988" i="2" s="1"/>
  <c r="H2012" i="2" s="1"/>
  <c r="H2036" i="2" s="1"/>
  <c r="H2060" i="2" s="1"/>
  <c r="H2084" i="2" s="1"/>
  <c r="H2108" i="2" s="1"/>
  <c r="H2132" i="2" s="1"/>
  <c r="H2156" i="2" s="1"/>
  <c r="H2180" i="2" s="1"/>
  <c r="H2204" i="2" s="1"/>
  <c r="H2228" i="2" s="1"/>
  <c r="H2252" i="2" s="1"/>
  <c r="H2276" i="2" s="1"/>
  <c r="H2300" i="2" s="1"/>
  <c r="H2324" i="2" s="1"/>
  <c r="H2348" i="2" s="1"/>
  <c r="H2372" i="2" s="1"/>
  <c r="H2396" i="2" s="1"/>
  <c r="H2420" i="2" s="1"/>
  <c r="H2444" i="2" s="1"/>
  <c r="H2468" i="2" s="1"/>
  <c r="H2492" i="2" s="1"/>
  <c r="H2516" i="2" s="1"/>
  <c r="H2540" i="2" s="1"/>
  <c r="H2564" i="2" s="1"/>
  <c r="H2588" i="2" s="1"/>
  <c r="H2612" i="2" s="1"/>
  <c r="H2636" i="2" s="1"/>
  <c r="H2660" i="2" s="1"/>
  <c r="H2684" i="2" s="1"/>
  <c r="H2708" i="2" s="1"/>
  <c r="H2732" i="2" s="1"/>
  <c r="H2756" i="2" s="1"/>
  <c r="H2780" i="2" s="1"/>
  <c r="H2804" i="2" s="1"/>
  <c r="H2828" i="2" s="1"/>
  <c r="H2852" i="2" s="1"/>
  <c r="H2876" i="2" s="1"/>
  <c r="H2900" i="2" s="1"/>
  <c r="H2924" i="2" s="1"/>
  <c r="H2948" i="2" s="1"/>
  <c r="H2972" i="2" s="1"/>
  <c r="H2996" i="2" s="1"/>
  <c r="H3020" i="2" s="1"/>
  <c r="H3044" i="2" s="1"/>
  <c r="H3068" i="2" s="1"/>
  <c r="H3092" i="2" s="1"/>
  <c r="H3116" i="2" s="1"/>
  <c r="H3140" i="2" s="1"/>
  <c r="H3164" i="2" s="1"/>
  <c r="H3188" i="2" s="1"/>
  <c r="H3212" i="2" s="1"/>
  <c r="H3236" i="2" s="1"/>
  <c r="H3260" i="2" s="1"/>
  <c r="H3284" i="2" s="1"/>
  <c r="H3308" i="2" s="1"/>
  <c r="H3332" i="2" s="1"/>
  <c r="H3356" i="2" s="1"/>
  <c r="H3380" i="2" s="1"/>
  <c r="H3404" i="2" s="1"/>
  <c r="H3428" i="2" s="1"/>
  <c r="H3452" i="2" s="1"/>
  <c r="H3476" i="2" s="1"/>
  <c r="H3500" i="2" s="1"/>
  <c r="H3524" i="2" s="1"/>
  <c r="H3548" i="2" s="1"/>
  <c r="H3572" i="2" s="1"/>
  <c r="H3596" i="2" s="1"/>
  <c r="H3620" i="2" s="1"/>
  <c r="H3644" i="2" s="1"/>
  <c r="H3668" i="2" s="1"/>
  <c r="H3692" i="2" s="1"/>
  <c r="H3716" i="2" s="1"/>
  <c r="H3740" i="2" s="1"/>
  <c r="H3764" i="2" s="1"/>
  <c r="H3788" i="2" s="1"/>
  <c r="H3812" i="2" s="1"/>
  <c r="H3836" i="2" s="1"/>
  <c r="H3860" i="2" s="1"/>
  <c r="H3884" i="2" s="1"/>
  <c r="H3908" i="2" s="1"/>
  <c r="H3932" i="2" s="1"/>
  <c r="H3956" i="2" s="1"/>
  <c r="H3980" i="2" s="1"/>
  <c r="H4004" i="2" s="1"/>
  <c r="H4028" i="2" s="1"/>
  <c r="H4052" i="2" s="1"/>
  <c r="H4076" i="2" s="1"/>
  <c r="H4100" i="2" s="1"/>
  <c r="H4124" i="2" s="1"/>
  <c r="H4148" i="2" s="1"/>
  <c r="H4172" i="2" s="1"/>
  <c r="H4196" i="2" s="1"/>
  <c r="H4220" i="2" s="1"/>
  <c r="H4244" i="2" s="1"/>
  <c r="H4268" i="2" s="1"/>
  <c r="H4292" i="2" s="1"/>
  <c r="H4316" i="2" s="1"/>
  <c r="H4340" i="2" s="1"/>
  <c r="H4364" i="2" s="1"/>
  <c r="H4388" i="2" s="1"/>
  <c r="H4412" i="2" s="1"/>
  <c r="H4436" i="2" s="1"/>
  <c r="H4460" i="2" s="1"/>
  <c r="H4484" i="2" s="1"/>
  <c r="H4508" i="2" s="1"/>
  <c r="H4532" i="2" s="1"/>
  <c r="H4556" i="2" s="1"/>
  <c r="H4580" i="2" s="1"/>
  <c r="H4604" i="2" s="1"/>
  <c r="H4628" i="2" s="1"/>
  <c r="H4652" i="2" s="1"/>
  <c r="H4676" i="2" s="1"/>
  <c r="H4700" i="2" s="1"/>
  <c r="H4724" i="2" s="1"/>
  <c r="H4748" i="2" s="1"/>
  <c r="H4772" i="2" s="1"/>
  <c r="H4796" i="2" s="1"/>
  <c r="H4820" i="2" s="1"/>
  <c r="H4844" i="2" s="1"/>
  <c r="H4868" i="2" s="1"/>
  <c r="H4892" i="2" s="1"/>
  <c r="H4916" i="2" s="1"/>
  <c r="H4940" i="2" s="1"/>
  <c r="H4964" i="2" s="1"/>
  <c r="H4988" i="2" s="1"/>
  <c r="H5012" i="2" s="1"/>
  <c r="H5036" i="2" s="1"/>
  <c r="H5060" i="2" s="1"/>
  <c r="H5084" i="2" s="1"/>
  <c r="H5108" i="2" s="1"/>
  <c r="H5132" i="2" s="1"/>
  <c r="H5156" i="2" s="1"/>
  <c r="H5180" i="2" s="1"/>
  <c r="H5204" i="2" s="1"/>
  <c r="H5228" i="2" s="1"/>
  <c r="H5252" i="2" s="1"/>
  <c r="H5276" i="2" s="1"/>
  <c r="H5300" i="2" s="1"/>
  <c r="H5324" i="2" s="1"/>
  <c r="H5348" i="2" s="1"/>
  <c r="H5372" i="2" s="1"/>
  <c r="H5396" i="2" s="1"/>
  <c r="H5420" i="2" s="1"/>
  <c r="H5444" i="2" s="1"/>
  <c r="H5468" i="2" s="1"/>
  <c r="H5492" i="2" s="1"/>
  <c r="H5516" i="2" s="1"/>
  <c r="H5540" i="2" s="1"/>
  <c r="H5564" i="2" s="1"/>
  <c r="H5588" i="2" s="1"/>
  <c r="H5612" i="2" s="1"/>
  <c r="H5636" i="2" s="1"/>
  <c r="H5660" i="2" s="1"/>
  <c r="H5684" i="2" s="1"/>
  <c r="H5708" i="2" s="1"/>
  <c r="H5732" i="2" s="1"/>
  <c r="H5756" i="2" s="1"/>
  <c r="H5780" i="2" s="1"/>
  <c r="H5804" i="2" s="1"/>
  <c r="H5828" i="2" s="1"/>
  <c r="H5852" i="2" s="1"/>
  <c r="H5876" i="2" s="1"/>
  <c r="H5900" i="2" s="1"/>
  <c r="H5924" i="2" s="1"/>
  <c r="H5948" i="2" s="1"/>
  <c r="H5972" i="2" s="1"/>
  <c r="H5996" i="2" s="1"/>
  <c r="H6020" i="2" s="1"/>
  <c r="H6044" i="2" s="1"/>
  <c r="H6068" i="2" s="1"/>
  <c r="H6092" i="2" s="1"/>
  <c r="H6116" i="2" s="1"/>
  <c r="H6140" i="2" s="1"/>
  <c r="H6164" i="2" s="1"/>
  <c r="H6188" i="2" s="1"/>
  <c r="H6212" i="2" s="1"/>
  <c r="H6236" i="2" s="1"/>
  <c r="H6260" i="2" s="1"/>
  <c r="H6284" i="2" s="1"/>
  <c r="H6308" i="2" s="1"/>
  <c r="H6332" i="2" s="1"/>
  <c r="H6356" i="2" s="1"/>
  <c r="H6380" i="2" s="1"/>
  <c r="H6404" i="2" s="1"/>
  <c r="H6428" i="2" s="1"/>
  <c r="H6452" i="2" s="1"/>
  <c r="H6476" i="2" s="1"/>
  <c r="H6500" i="2" s="1"/>
  <c r="H6524" i="2" s="1"/>
  <c r="H6548" i="2" s="1"/>
  <c r="H6572" i="2" s="1"/>
  <c r="H6596" i="2" s="1"/>
  <c r="H6620" i="2" s="1"/>
  <c r="H6644" i="2" s="1"/>
  <c r="H6668" i="2" s="1"/>
  <c r="H6692" i="2" s="1"/>
  <c r="H6716" i="2" s="1"/>
  <c r="H6740" i="2" s="1"/>
  <c r="H6764" i="2" s="1"/>
  <c r="H6788" i="2" s="1"/>
  <c r="H6812" i="2" s="1"/>
  <c r="H6836" i="2" s="1"/>
  <c r="H6860" i="2" s="1"/>
  <c r="H6884" i="2" s="1"/>
  <c r="H6908" i="2" s="1"/>
  <c r="H6932" i="2" s="1"/>
  <c r="H6956" i="2" s="1"/>
  <c r="H6980" i="2" s="1"/>
  <c r="H7004" i="2" s="1"/>
  <c r="H7028" i="2" s="1"/>
  <c r="H7052" i="2" s="1"/>
  <c r="H7076" i="2" s="1"/>
  <c r="H7100" i="2" s="1"/>
  <c r="H7124" i="2" s="1"/>
  <c r="H7148" i="2" s="1"/>
  <c r="H7172" i="2" s="1"/>
  <c r="H7196" i="2" s="1"/>
  <c r="H7220" i="2" s="1"/>
  <c r="H7244" i="2" s="1"/>
  <c r="H7268" i="2" s="1"/>
  <c r="H7292" i="2" s="1"/>
  <c r="H7316" i="2" s="1"/>
  <c r="H7340" i="2" s="1"/>
  <c r="H7364" i="2" s="1"/>
  <c r="H7388" i="2" s="1"/>
  <c r="H7412" i="2" s="1"/>
  <c r="H7436" i="2" s="1"/>
  <c r="H7460" i="2" s="1"/>
  <c r="H7484" i="2" s="1"/>
  <c r="H7508" i="2" s="1"/>
  <c r="H7532" i="2" s="1"/>
  <c r="H7556" i="2" s="1"/>
  <c r="H7580" i="2" s="1"/>
  <c r="H7604" i="2" s="1"/>
  <c r="H7628" i="2" s="1"/>
  <c r="H7652" i="2" s="1"/>
  <c r="H7676" i="2" s="1"/>
  <c r="H7700" i="2" s="1"/>
  <c r="H7724" i="2" s="1"/>
  <c r="H7748" i="2" s="1"/>
  <c r="H7772" i="2" s="1"/>
  <c r="H7796" i="2" s="1"/>
  <c r="H7820" i="2" s="1"/>
  <c r="H7844" i="2" s="1"/>
  <c r="H7868" i="2" s="1"/>
  <c r="H7892" i="2" s="1"/>
  <c r="H7916" i="2" s="1"/>
  <c r="H7940" i="2" s="1"/>
  <c r="H7964" i="2" s="1"/>
  <c r="H7988" i="2" s="1"/>
  <c r="H8012" i="2" s="1"/>
  <c r="H8036" i="2" s="1"/>
  <c r="H8060" i="2" s="1"/>
  <c r="H8084" i="2" s="1"/>
  <c r="H8108" i="2" s="1"/>
  <c r="H8132" i="2" s="1"/>
  <c r="H8156" i="2" s="1"/>
  <c r="H8180" i="2" s="1"/>
  <c r="H8204" i="2" s="1"/>
  <c r="H8228" i="2" s="1"/>
  <c r="H8252" i="2" s="1"/>
  <c r="H8276" i="2" s="1"/>
  <c r="H8300" i="2" s="1"/>
  <c r="H8324" i="2" s="1"/>
  <c r="H8348" i="2" s="1"/>
  <c r="H8372" i="2" s="1"/>
  <c r="H8396" i="2" s="1"/>
  <c r="H8420" i="2" s="1"/>
  <c r="H8444" i="2" s="1"/>
  <c r="H8468" i="2" s="1"/>
  <c r="H8492" i="2" s="1"/>
  <c r="H8516" i="2" s="1"/>
  <c r="H8540" i="2" s="1"/>
  <c r="H8564" i="2" s="1"/>
  <c r="H8588" i="2" s="1"/>
  <c r="H8612" i="2" s="1"/>
  <c r="H8636" i="2" s="1"/>
  <c r="H8660" i="2" s="1"/>
  <c r="H8684" i="2" s="1"/>
  <c r="H8708" i="2" s="1"/>
  <c r="H8732" i="2" s="1"/>
  <c r="H8756" i="2" s="1"/>
  <c r="H2786" i="2"/>
  <c r="H2810" i="2" s="1"/>
  <c r="H2834" i="2" s="1"/>
  <c r="H2858" i="2" s="1"/>
  <c r="H2882" i="2" s="1"/>
  <c r="H2906" i="2" s="1"/>
  <c r="H2930" i="2" s="1"/>
  <c r="H2954" i="2" s="1"/>
  <c r="H2978" i="2" s="1"/>
  <c r="H3002" i="2" s="1"/>
  <c r="H3026" i="2" s="1"/>
  <c r="H3050" i="2" s="1"/>
  <c r="H3074" i="2" s="1"/>
  <c r="H3098" i="2" s="1"/>
  <c r="H3122" i="2" s="1"/>
  <c r="H3146" i="2" s="1"/>
  <c r="H3170" i="2" s="1"/>
  <c r="H3194" i="2" s="1"/>
  <c r="H3218" i="2" s="1"/>
  <c r="H3242" i="2" s="1"/>
  <c r="H3266" i="2" s="1"/>
  <c r="H3290" i="2" s="1"/>
  <c r="H3314" i="2" s="1"/>
  <c r="H3338" i="2" s="1"/>
  <c r="H3362" i="2" s="1"/>
  <c r="H3386" i="2" s="1"/>
  <c r="H3410" i="2" s="1"/>
  <c r="H3434" i="2" s="1"/>
  <c r="H3458" i="2" s="1"/>
  <c r="H3482" i="2" s="1"/>
  <c r="H3506" i="2" s="1"/>
  <c r="H3530" i="2" s="1"/>
  <c r="H3554" i="2" s="1"/>
  <c r="H3578" i="2" s="1"/>
  <c r="H3602" i="2" s="1"/>
  <c r="H3626" i="2" s="1"/>
  <c r="H3650" i="2" s="1"/>
  <c r="H3674" i="2" s="1"/>
  <c r="H3698" i="2" s="1"/>
  <c r="H3722" i="2" s="1"/>
  <c r="H3746" i="2" s="1"/>
  <c r="H3770" i="2" s="1"/>
  <c r="H3794" i="2" s="1"/>
  <c r="H3818" i="2" s="1"/>
  <c r="H3842" i="2" s="1"/>
  <c r="H3866" i="2" s="1"/>
  <c r="H3890" i="2" s="1"/>
  <c r="H3914" i="2" s="1"/>
  <c r="H3938" i="2" s="1"/>
  <c r="H3962" i="2" s="1"/>
  <c r="H3986" i="2" s="1"/>
  <c r="H4010" i="2" s="1"/>
  <c r="H4034" i="2" s="1"/>
  <c r="H4058" i="2" s="1"/>
  <c r="H4082" i="2" s="1"/>
  <c r="H4106" i="2" s="1"/>
  <c r="H4130" i="2" s="1"/>
  <c r="H4154" i="2" s="1"/>
  <c r="H4178" i="2" s="1"/>
  <c r="H4202" i="2" s="1"/>
  <c r="H4226" i="2" s="1"/>
  <c r="H4250" i="2" s="1"/>
  <c r="H4274" i="2" s="1"/>
  <c r="H4298" i="2" s="1"/>
  <c r="H4322" i="2" s="1"/>
  <c r="H4346" i="2" s="1"/>
  <c r="H4370" i="2" s="1"/>
  <c r="H4394" i="2" s="1"/>
  <c r="H4418" i="2" s="1"/>
  <c r="H4442" i="2" s="1"/>
  <c r="H4466" i="2" s="1"/>
  <c r="H4490" i="2" s="1"/>
  <c r="H4514" i="2" s="1"/>
  <c r="H4538" i="2" s="1"/>
  <c r="H4562" i="2" s="1"/>
  <c r="H4586" i="2" s="1"/>
  <c r="H4610" i="2" s="1"/>
  <c r="H4634" i="2" s="1"/>
  <c r="H4658" i="2" s="1"/>
  <c r="H4682" i="2" s="1"/>
  <c r="H4706" i="2" s="1"/>
  <c r="H4730" i="2" s="1"/>
  <c r="H4754" i="2" s="1"/>
  <c r="H4778" i="2" s="1"/>
  <c r="H4802" i="2" s="1"/>
  <c r="H4826" i="2" s="1"/>
  <c r="H4850" i="2" s="1"/>
  <c r="H4874" i="2" s="1"/>
  <c r="H4898" i="2" s="1"/>
  <c r="H4922" i="2" s="1"/>
  <c r="H4946" i="2" s="1"/>
  <c r="H4970" i="2" s="1"/>
  <c r="H4994" i="2" s="1"/>
  <c r="H5018" i="2" s="1"/>
  <c r="H5042" i="2" s="1"/>
  <c r="H5066" i="2" s="1"/>
  <c r="H5090" i="2" s="1"/>
  <c r="H5114" i="2" s="1"/>
  <c r="H5138" i="2" s="1"/>
  <c r="H5162" i="2" s="1"/>
  <c r="H5186" i="2" s="1"/>
  <c r="H5210" i="2" s="1"/>
  <c r="H5234" i="2" s="1"/>
  <c r="H5258" i="2" s="1"/>
  <c r="H5282" i="2" s="1"/>
  <c r="H5306" i="2" s="1"/>
  <c r="H5330" i="2" s="1"/>
  <c r="H5354" i="2" s="1"/>
  <c r="H5378" i="2" s="1"/>
  <c r="H5402" i="2" s="1"/>
  <c r="H5426" i="2" s="1"/>
  <c r="H5450" i="2" s="1"/>
  <c r="H5474" i="2" s="1"/>
  <c r="H5498" i="2" s="1"/>
  <c r="H5522" i="2" s="1"/>
  <c r="H5546" i="2" s="1"/>
  <c r="H5570" i="2" s="1"/>
  <c r="H5594" i="2" s="1"/>
  <c r="H5618" i="2" s="1"/>
  <c r="H5642" i="2" s="1"/>
  <c r="H5666" i="2" s="1"/>
  <c r="H5690" i="2" s="1"/>
  <c r="H5714" i="2" s="1"/>
  <c r="H5738" i="2" s="1"/>
  <c r="H5762" i="2" s="1"/>
  <c r="H5786" i="2" s="1"/>
  <c r="H5810" i="2" s="1"/>
  <c r="H5834" i="2" s="1"/>
  <c r="H5858" i="2" s="1"/>
  <c r="H5882" i="2" s="1"/>
  <c r="H5906" i="2" s="1"/>
  <c r="H5930" i="2" s="1"/>
  <c r="H5954" i="2" s="1"/>
  <c r="H5978" i="2" s="1"/>
  <c r="H6002" i="2" s="1"/>
  <c r="H6026" i="2" s="1"/>
  <c r="H6050" i="2" s="1"/>
  <c r="H6074" i="2" s="1"/>
  <c r="H6098" i="2" s="1"/>
  <c r="H6122" i="2" s="1"/>
  <c r="H6146" i="2" s="1"/>
  <c r="H6170" i="2" s="1"/>
  <c r="H6194" i="2" s="1"/>
  <c r="H6218" i="2" s="1"/>
  <c r="H6242" i="2" s="1"/>
  <c r="H6266" i="2" s="1"/>
  <c r="H6290" i="2" s="1"/>
  <c r="H6314" i="2" s="1"/>
  <c r="H6338" i="2" s="1"/>
  <c r="H6362" i="2" s="1"/>
  <c r="H6386" i="2" s="1"/>
  <c r="H6410" i="2" s="1"/>
  <c r="H6434" i="2" s="1"/>
  <c r="H6458" i="2" s="1"/>
  <c r="H6482" i="2" s="1"/>
  <c r="H6506" i="2" s="1"/>
  <c r="H6530" i="2" s="1"/>
  <c r="H6554" i="2" s="1"/>
  <c r="H6578" i="2" s="1"/>
  <c r="H6602" i="2" s="1"/>
  <c r="H6626" i="2" s="1"/>
  <c r="H6650" i="2" s="1"/>
  <c r="H6674" i="2" s="1"/>
  <c r="H6698" i="2" s="1"/>
  <c r="H6722" i="2" s="1"/>
  <c r="H6746" i="2" s="1"/>
  <c r="H6770" i="2" s="1"/>
  <c r="H6794" i="2" s="1"/>
  <c r="H6818" i="2" s="1"/>
  <c r="H6842" i="2" s="1"/>
  <c r="H6866" i="2" s="1"/>
  <c r="H6890" i="2" s="1"/>
  <c r="H6914" i="2" s="1"/>
  <c r="H6938" i="2" s="1"/>
  <c r="H6962" i="2" s="1"/>
  <c r="H6986" i="2" s="1"/>
  <c r="H7010" i="2" s="1"/>
  <c r="H7034" i="2" s="1"/>
  <c r="H7058" i="2" s="1"/>
  <c r="H7082" i="2" s="1"/>
  <c r="H7106" i="2" s="1"/>
  <c r="H7130" i="2" s="1"/>
  <c r="H7154" i="2" s="1"/>
  <c r="H7178" i="2" s="1"/>
  <c r="H7202" i="2" s="1"/>
  <c r="H7226" i="2" s="1"/>
  <c r="H7250" i="2" s="1"/>
  <c r="H7274" i="2" s="1"/>
  <c r="H7298" i="2" s="1"/>
  <c r="H7322" i="2" s="1"/>
  <c r="H7346" i="2" s="1"/>
  <c r="H7370" i="2" s="1"/>
  <c r="H7394" i="2" s="1"/>
  <c r="H7418" i="2" s="1"/>
  <c r="H7442" i="2" s="1"/>
  <c r="H7466" i="2" s="1"/>
  <c r="H7490" i="2" s="1"/>
  <c r="H7514" i="2" s="1"/>
  <c r="H7538" i="2" s="1"/>
  <c r="H7562" i="2" s="1"/>
  <c r="H7586" i="2" s="1"/>
  <c r="H7610" i="2" s="1"/>
  <c r="H7634" i="2" s="1"/>
  <c r="H7658" i="2" s="1"/>
  <c r="H7682" i="2" s="1"/>
  <c r="H7706" i="2" s="1"/>
  <c r="H7730" i="2" s="1"/>
  <c r="H7754" i="2" s="1"/>
  <c r="H7778" i="2" s="1"/>
  <c r="H7802" i="2" s="1"/>
  <c r="H7826" i="2" s="1"/>
  <c r="H7850" i="2" s="1"/>
  <c r="H7874" i="2" s="1"/>
  <c r="H7898" i="2" s="1"/>
  <c r="H7922" i="2" s="1"/>
  <c r="H7946" i="2" s="1"/>
  <c r="H7970" i="2" s="1"/>
  <c r="H7994" i="2" s="1"/>
  <c r="H8018" i="2" s="1"/>
  <c r="H8042" i="2" s="1"/>
  <c r="H8066" i="2" s="1"/>
  <c r="H8090" i="2" s="1"/>
  <c r="H8114" i="2" s="1"/>
  <c r="H8138" i="2" s="1"/>
  <c r="H8162" i="2" s="1"/>
  <c r="H8186" i="2" s="1"/>
  <c r="H8210" i="2" s="1"/>
  <c r="H8234" i="2" s="1"/>
  <c r="H8258" i="2" s="1"/>
  <c r="H8282" i="2" s="1"/>
  <c r="H8306" i="2" s="1"/>
  <c r="H8330" i="2" s="1"/>
  <c r="H8354" i="2" s="1"/>
  <c r="H8378" i="2" s="1"/>
  <c r="H8402" i="2" s="1"/>
  <c r="H8426" i="2" s="1"/>
  <c r="H8450" i="2" s="1"/>
  <c r="H8474" i="2" s="1"/>
  <c r="H8498" i="2" s="1"/>
  <c r="H8522" i="2" s="1"/>
  <c r="H8546" i="2" s="1"/>
  <c r="H8570" i="2" s="1"/>
  <c r="H8594" i="2" s="1"/>
  <c r="H8618" i="2" s="1"/>
  <c r="H8642" i="2" s="1"/>
  <c r="H8666" i="2" s="1"/>
  <c r="H8690" i="2" s="1"/>
  <c r="H8714" i="2" s="1"/>
  <c r="H8738" i="2" s="1"/>
  <c r="H8762" i="2" s="1"/>
  <c r="F29" i="2"/>
  <c r="F53" i="2" s="1"/>
  <c r="F77" i="2" s="1"/>
  <c r="F101" i="2" s="1"/>
  <c r="F125" i="2" s="1"/>
  <c r="F149" i="2" s="1"/>
  <c r="F173" i="2" s="1"/>
  <c r="F197" i="2" s="1"/>
  <c r="F221" i="2" s="1"/>
  <c r="F245" i="2" s="1"/>
  <c r="F269" i="2" s="1"/>
  <c r="F293" i="2" s="1"/>
  <c r="F317" i="2" s="1"/>
  <c r="F341" i="2" s="1"/>
  <c r="F365" i="2" s="1"/>
  <c r="F389" i="2" s="1"/>
  <c r="F413" i="2" s="1"/>
  <c r="F437" i="2" s="1"/>
  <c r="F461" i="2" s="1"/>
  <c r="F485" i="2" s="1"/>
  <c r="F509" i="2" s="1"/>
  <c r="F533" i="2" s="1"/>
  <c r="F557" i="2" s="1"/>
  <c r="F581" i="2" s="1"/>
  <c r="F605" i="2" s="1"/>
  <c r="F629" i="2" s="1"/>
  <c r="F653" i="2" s="1"/>
  <c r="F677" i="2" s="1"/>
  <c r="F701" i="2" s="1"/>
  <c r="F725" i="2" s="1"/>
  <c r="F749" i="2" s="1"/>
  <c r="F773" i="2" s="1"/>
  <c r="F797" i="2" s="1"/>
  <c r="F821" i="2" s="1"/>
  <c r="F845" i="2" s="1"/>
  <c r="F869" i="2" s="1"/>
  <c r="F893" i="2" s="1"/>
  <c r="F917" i="2" s="1"/>
  <c r="F941" i="2" s="1"/>
  <c r="F965" i="2" s="1"/>
  <c r="F989" i="2" s="1"/>
  <c r="F1013" i="2" s="1"/>
  <c r="F1037" i="2" s="1"/>
  <c r="F1061" i="2" s="1"/>
  <c r="F1085" i="2" s="1"/>
  <c r="F1109" i="2" s="1"/>
  <c r="F1133" i="2" s="1"/>
  <c r="F1157" i="2" s="1"/>
  <c r="F1181" i="2" s="1"/>
  <c r="F1205" i="2" s="1"/>
  <c r="F1229" i="2" s="1"/>
  <c r="F1253" i="2" s="1"/>
  <c r="F1277" i="2" s="1"/>
  <c r="F1301" i="2" s="1"/>
  <c r="F1325" i="2" s="1"/>
  <c r="F1349" i="2" s="1"/>
  <c r="F1373" i="2" s="1"/>
  <c r="F1397" i="2" s="1"/>
  <c r="F1421" i="2" s="1"/>
  <c r="F1445" i="2" s="1"/>
  <c r="F1469" i="2" s="1"/>
  <c r="F1493" i="2" s="1"/>
  <c r="F1517" i="2" s="1"/>
  <c r="F1541" i="2" s="1"/>
  <c r="F1565" i="2" s="1"/>
  <c r="F1589" i="2" s="1"/>
  <c r="F1613" i="2" s="1"/>
  <c r="F1637" i="2" s="1"/>
  <c r="F1661" i="2" s="1"/>
  <c r="F1685" i="2" s="1"/>
  <c r="F1709" i="2" s="1"/>
  <c r="F1733" i="2" s="1"/>
  <c r="F1757" i="2" s="1"/>
  <c r="F1781" i="2" s="1"/>
  <c r="F1805" i="2" s="1"/>
  <c r="F1829" i="2" s="1"/>
  <c r="F1853" i="2" s="1"/>
  <c r="F1877" i="2" s="1"/>
  <c r="F1901" i="2" s="1"/>
  <c r="F1925" i="2" s="1"/>
  <c r="F1949" i="2" s="1"/>
  <c r="F1973" i="2" s="1"/>
  <c r="F1997" i="2" s="1"/>
  <c r="F2021" i="2" s="1"/>
  <c r="F2045" i="2" s="1"/>
  <c r="F2069" i="2" s="1"/>
  <c r="F2093" i="2" s="1"/>
  <c r="F2117" i="2" s="1"/>
  <c r="F2141" i="2" s="1"/>
  <c r="F2165" i="2" s="1"/>
  <c r="F2189" i="2" s="1"/>
  <c r="F2213" i="2" s="1"/>
  <c r="F2237" i="2" s="1"/>
  <c r="F2261" i="2" s="1"/>
  <c r="F2285" i="2" s="1"/>
  <c r="F2309" i="2" s="1"/>
  <c r="F2333" i="2" s="1"/>
  <c r="F2357" i="2" s="1"/>
  <c r="F2381" i="2" s="1"/>
  <c r="F2405" i="2" s="1"/>
  <c r="F2429" i="2" s="1"/>
  <c r="F2453" i="2" s="1"/>
  <c r="F2477" i="2" s="1"/>
  <c r="F2501" i="2" s="1"/>
  <c r="F2525" i="2" s="1"/>
  <c r="F2549" i="2" s="1"/>
  <c r="F2573" i="2" s="1"/>
  <c r="F2597" i="2" s="1"/>
  <c r="F2621" i="2" s="1"/>
  <c r="F2645" i="2" s="1"/>
  <c r="F2669" i="2" s="1"/>
  <c r="F2693" i="2" s="1"/>
  <c r="F2717" i="2" s="1"/>
  <c r="F2741" i="2" s="1"/>
  <c r="F2765" i="2" s="1"/>
  <c r="F2789" i="2" s="1"/>
  <c r="F2813" i="2" s="1"/>
  <c r="F2837" i="2" s="1"/>
  <c r="F2861" i="2" s="1"/>
  <c r="F2885" i="2" s="1"/>
  <c r="F2909" i="2" s="1"/>
  <c r="F2933" i="2" s="1"/>
  <c r="F2957" i="2" s="1"/>
  <c r="F2981" i="2" s="1"/>
  <c r="F3005" i="2" s="1"/>
  <c r="F3029" i="2" s="1"/>
  <c r="F3053" i="2" s="1"/>
  <c r="F3077" i="2" s="1"/>
  <c r="F3101" i="2" s="1"/>
  <c r="F3125" i="2" s="1"/>
  <c r="F3149" i="2" s="1"/>
  <c r="F3173" i="2" s="1"/>
  <c r="F3197" i="2" s="1"/>
  <c r="F3221" i="2" s="1"/>
  <c r="F3245" i="2" s="1"/>
  <c r="F3269" i="2" s="1"/>
  <c r="F3293" i="2" s="1"/>
  <c r="F3317" i="2" s="1"/>
  <c r="F3341" i="2" s="1"/>
  <c r="F3365" i="2" s="1"/>
  <c r="F3389" i="2" s="1"/>
  <c r="F3413" i="2" s="1"/>
  <c r="F3437" i="2" s="1"/>
  <c r="F3461" i="2" s="1"/>
  <c r="F3485" i="2" s="1"/>
  <c r="F3509" i="2" s="1"/>
  <c r="F3533" i="2" s="1"/>
  <c r="F3557" i="2" s="1"/>
  <c r="F3581" i="2" s="1"/>
  <c r="F3605" i="2" s="1"/>
  <c r="F3629" i="2" s="1"/>
  <c r="F3653" i="2" s="1"/>
  <c r="F3677" i="2" s="1"/>
  <c r="F3701" i="2" s="1"/>
  <c r="F3725" i="2" s="1"/>
  <c r="F3749" i="2" s="1"/>
  <c r="F3773" i="2" s="1"/>
  <c r="F3797" i="2" s="1"/>
  <c r="F3821" i="2" s="1"/>
  <c r="F3845" i="2" s="1"/>
  <c r="F3869" i="2" s="1"/>
  <c r="F3893" i="2" s="1"/>
  <c r="F3917" i="2" s="1"/>
  <c r="F3941" i="2" s="1"/>
  <c r="F3965" i="2" s="1"/>
  <c r="F3989" i="2" s="1"/>
  <c r="F4013" i="2" s="1"/>
  <c r="F4037" i="2" s="1"/>
  <c r="F4061" i="2" s="1"/>
  <c r="F4085" i="2" s="1"/>
  <c r="F4109" i="2" s="1"/>
  <c r="F4133" i="2" s="1"/>
  <c r="F4157" i="2" s="1"/>
  <c r="F4181" i="2" s="1"/>
  <c r="F4205" i="2" s="1"/>
  <c r="F4229" i="2" s="1"/>
  <c r="F4253" i="2" s="1"/>
  <c r="F4277" i="2" s="1"/>
  <c r="F4301" i="2" s="1"/>
  <c r="F4325" i="2" s="1"/>
  <c r="F4349" i="2" s="1"/>
  <c r="F4373" i="2" s="1"/>
  <c r="F4397" i="2" s="1"/>
  <c r="F4421" i="2" s="1"/>
  <c r="F4445" i="2" s="1"/>
  <c r="F4469" i="2" s="1"/>
  <c r="F4493" i="2" s="1"/>
  <c r="F4517" i="2" s="1"/>
  <c r="F4541" i="2" s="1"/>
  <c r="F4565" i="2" s="1"/>
  <c r="F4589" i="2" s="1"/>
  <c r="F4613" i="2" s="1"/>
  <c r="F4637" i="2" s="1"/>
  <c r="F4661" i="2" s="1"/>
  <c r="F4685" i="2" s="1"/>
  <c r="F4709" i="2" s="1"/>
  <c r="F4733" i="2" s="1"/>
  <c r="F4757" i="2" s="1"/>
  <c r="F4781" i="2" s="1"/>
  <c r="F4805" i="2" s="1"/>
  <c r="F4829" i="2" s="1"/>
  <c r="F4853" i="2" s="1"/>
  <c r="F4877" i="2" s="1"/>
  <c r="F4901" i="2" s="1"/>
  <c r="F4925" i="2" s="1"/>
  <c r="F4949" i="2" s="1"/>
  <c r="F4973" i="2" s="1"/>
  <c r="F4997" i="2" s="1"/>
  <c r="F5021" i="2" s="1"/>
  <c r="F5045" i="2" s="1"/>
  <c r="F5069" i="2" s="1"/>
  <c r="F5093" i="2" s="1"/>
  <c r="F5117" i="2" s="1"/>
  <c r="F5141" i="2" s="1"/>
  <c r="F5165" i="2" s="1"/>
  <c r="F5189" i="2" s="1"/>
  <c r="F5213" i="2" s="1"/>
  <c r="F5237" i="2" s="1"/>
  <c r="F5261" i="2" s="1"/>
  <c r="F5285" i="2" s="1"/>
  <c r="F5309" i="2" s="1"/>
  <c r="F5333" i="2" s="1"/>
  <c r="F5357" i="2" s="1"/>
  <c r="F5381" i="2" s="1"/>
  <c r="F5405" i="2" s="1"/>
  <c r="F5429" i="2" s="1"/>
  <c r="F5453" i="2" s="1"/>
  <c r="F5477" i="2" s="1"/>
  <c r="F5501" i="2" s="1"/>
  <c r="F5525" i="2" s="1"/>
  <c r="F5549" i="2" s="1"/>
  <c r="F5573" i="2" s="1"/>
  <c r="F5597" i="2" s="1"/>
  <c r="F5621" i="2" s="1"/>
  <c r="F5645" i="2" s="1"/>
  <c r="F5669" i="2" s="1"/>
  <c r="F5693" i="2" s="1"/>
  <c r="F5717" i="2" s="1"/>
  <c r="F5741" i="2" s="1"/>
  <c r="F5765" i="2" s="1"/>
  <c r="F5789" i="2" s="1"/>
  <c r="F5813" i="2" s="1"/>
  <c r="F5837" i="2" s="1"/>
  <c r="F5861" i="2" s="1"/>
  <c r="F5885" i="2" s="1"/>
  <c r="F5909" i="2" s="1"/>
  <c r="F5933" i="2" s="1"/>
  <c r="F5957" i="2" s="1"/>
  <c r="F5981" i="2" s="1"/>
  <c r="F6005" i="2" s="1"/>
  <c r="F6029" i="2" s="1"/>
  <c r="F6053" i="2" s="1"/>
  <c r="F6077" i="2" s="1"/>
  <c r="F6101" i="2" s="1"/>
  <c r="F6125" i="2" s="1"/>
  <c r="F6149" i="2" s="1"/>
  <c r="F6173" i="2" s="1"/>
  <c r="F6197" i="2" s="1"/>
  <c r="F6221" i="2" s="1"/>
  <c r="F6245" i="2" s="1"/>
  <c r="F6269" i="2" s="1"/>
  <c r="F6293" i="2" s="1"/>
  <c r="F6317" i="2" s="1"/>
  <c r="F6341" i="2" s="1"/>
  <c r="F6365" i="2" s="1"/>
  <c r="F6389" i="2" s="1"/>
  <c r="F6413" i="2" s="1"/>
  <c r="F6437" i="2" s="1"/>
  <c r="F6461" i="2" s="1"/>
  <c r="F6485" i="2" s="1"/>
  <c r="F6509" i="2" s="1"/>
  <c r="F6533" i="2" s="1"/>
  <c r="F6557" i="2" s="1"/>
  <c r="F6581" i="2" s="1"/>
  <c r="F6605" i="2" s="1"/>
  <c r="F6629" i="2" s="1"/>
  <c r="F6653" i="2" s="1"/>
  <c r="F6677" i="2" s="1"/>
  <c r="F6701" i="2" s="1"/>
  <c r="F6725" i="2" s="1"/>
  <c r="F6749" i="2" s="1"/>
  <c r="F6773" i="2" s="1"/>
  <c r="F6797" i="2" s="1"/>
  <c r="F6821" i="2" s="1"/>
  <c r="F6845" i="2" s="1"/>
  <c r="F6869" i="2" s="1"/>
  <c r="F6893" i="2" s="1"/>
  <c r="F6917" i="2" s="1"/>
  <c r="F6941" i="2" s="1"/>
  <c r="F6965" i="2" s="1"/>
  <c r="F6989" i="2" s="1"/>
  <c r="F7013" i="2" s="1"/>
  <c r="F7037" i="2" s="1"/>
  <c r="F7061" i="2" s="1"/>
  <c r="F7085" i="2" s="1"/>
  <c r="F7109" i="2" s="1"/>
  <c r="F7133" i="2" s="1"/>
  <c r="F7157" i="2" s="1"/>
  <c r="F7181" i="2" s="1"/>
  <c r="F7205" i="2" s="1"/>
  <c r="F7229" i="2" s="1"/>
  <c r="F7253" i="2" s="1"/>
  <c r="F7277" i="2" s="1"/>
  <c r="F7301" i="2" s="1"/>
  <c r="F7325" i="2" s="1"/>
  <c r="F7349" i="2" s="1"/>
  <c r="F7373" i="2" s="1"/>
  <c r="F7397" i="2" s="1"/>
  <c r="F7421" i="2" s="1"/>
  <c r="F7445" i="2" s="1"/>
  <c r="F7469" i="2" s="1"/>
  <c r="F7493" i="2" s="1"/>
  <c r="F7517" i="2" s="1"/>
  <c r="F7541" i="2" s="1"/>
  <c r="F7565" i="2" s="1"/>
  <c r="F7589" i="2" s="1"/>
  <c r="F7613" i="2" s="1"/>
  <c r="F7637" i="2" s="1"/>
  <c r="F7661" i="2" s="1"/>
  <c r="F7685" i="2" s="1"/>
  <c r="F7709" i="2" s="1"/>
  <c r="F7733" i="2" s="1"/>
  <c r="F7757" i="2" s="1"/>
  <c r="F7781" i="2" s="1"/>
  <c r="F7805" i="2" s="1"/>
  <c r="F7829" i="2" s="1"/>
  <c r="F7853" i="2" s="1"/>
  <c r="F7877" i="2" s="1"/>
  <c r="F7901" i="2" s="1"/>
  <c r="F7925" i="2" s="1"/>
  <c r="F7949" i="2" s="1"/>
  <c r="F7973" i="2" s="1"/>
  <c r="F7997" i="2" s="1"/>
  <c r="F8021" i="2" s="1"/>
  <c r="F8045" i="2" s="1"/>
  <c r="F8069" i="2" s="1"/>
  <c r="F8093" i="2" s="1"/>
  <c r="F8117" i="2" s="1"/>
  <c r="F8141" i="2" s="1"/>
  <c r="F8165" i="2" s="1"/>
  <c r="F8189" i="2" s="1"/>
  <c r="F8213" i="2" s="1"/>
  <c r="F8237" i="2" s="1"/>
  <c r="F8261" i="2" s="1"/>
  <c r="F8285" i="2" s="1"/>
  <c r="F8309" i="2" s="1"/>
  <c r="F8333" i="2" s="1"/>
  <c r="F8357" i="2" s="1"/>
  <c r="F8381" i="2" s="1"/>
  <c r="F8405" i="2" s="1"/>
  <c r="F8429" i="2" s="1"/>
  <c r="F8453" i="2" s="1"/>
  <c r="F8477" i="2" s="1"/>
  <c r="F8501" i="2" s="1"/>
  <c r="F8525" i="2" s="1"/>
  <c r="F8549" i="2" s="1"/>
  <c r="F8573" i="2" s="1"/>
  <c r="F8597" i="2" s="1"/>
  <c r="F8621" i="2" s="1"/>
  <c r="F8645" i="2" s="1"/>
  <c r="F8669" i="2" s="1"/>
  <c r="F8693" i="2" s="1"/>
  <c r="F8717" i="2" s="1"/>
  <c r="F8741" i="2" s="1"/>
  <c r="F30" i="2"/>
  <c r="F54" i="2" s="1"/>
  <c r="F78" i="2" s="1"/>
  <c r="F102" i="2" s="1"/>
  <c r="F126" i="2" s="1"/>
  <c r="F150" i="2" s="1"/>
  <c r="F174" i="2" s="1"/>
  <c r="F198" i="2" s="1"/>
  <c r="F222" i="2" s="1"/>
  <c r="F246" i="2" s="1"/>
  <c r="F270" i="2" s="1"/>
  <c r="F294" i="2" s="1"/>
  <c r="F318" i="2" s="1"/>
  <c r="F342" i="2" s="1"/>
  <c r="F366" i="2" s="1"/>
  <c r="F390" i="2" s="1"/>
  <c r="F414" i="2" s="1"/>
  <c r="F438" i="2" s="1"/>
  <c r="F462" i="2" s="1"/>
  <c r="F486" i="2" s="1"/>
  <c r="F510" i="2" s="1"/>
  <c r="F534" i="2" s="1"/>
  <c r="F558" i="2" s="1"/>
  <c r="F582" i="2" s="1"/>
  <c r="F606" i="2" s="1"/>
  <c r="F630" i="2" s="1"/>
  <c r="F654" i="2" s="1"/>
  <c r="F678" i="2" s="1"/>
  <c r="F702" i="2" s="1"/>
  <c r="F726" i="2" s="1"/>
  <c r="F750" i="2" s="1"/>
  <c r="F774" i="2" s="1"/>
  <c r="F798" i="2" s="1"/>
  <c r="F822" i="2" s="1"/>
  <c r="F846" i="2" s="1"/>
  <c r="F870" i="2" s="1"/>
  <c r="F894" i="2" s="1"/>
  <c r="F918" i="2" s="1"/>
  <c r="F942" i="2" s="1"/>
  <c r="F966" i="2" s="1"/>
  <c r="F990" i="2" s="1"/>
  <c r="F1014" i="2" s="1"/>
  <c r="F1038" i="2" s="1"/>
  <c r="F1062" i="2" s="1"/>
  <c r="F1086" i="2" s="1"/>
  <c r="F1110" i="2" s="1"/>
  <c r="F1134" i="2" s="1"/>
  <c r="F1158" i="2" s="1"/>
  <c r="F1182" i="2" s="1"/>
  <c r="F1206" i="2" s="1"/>
  <c r="F1230" i="2" s="1"/>
  <c r="F1254" i="2" s="1"/>
  <c r="F1278" i="2" s="1"/>
  <c r="F1302" i="2" s="1"/>
  <c r="F1326" i="2" s="1"/>
  <c r="F1350" i="2" s="1"/>
  <c r="F1374" i="2" s="1"/>
  <c r="F1398" i="2" s="1"/>
  <c r="F1422" i="2" s="1"/>
  <c r="F1446" i="2" s="1"/>
  <c r="F1470" i="2" s="1"/>
  <c r="F1494" i="2" s="1"/>
  <c r="F1518" i="2" s="1"/>
  <c r="F1542" i="2" s="1"/>
  <c r="F1566" i="2" s="1"/>
  <c r="F1590" i="2" s="1"/>
  <c r="F1614" i="2" s="1"/>
  <c r="F1638" i="2" s="1"/>
  <c r="F1662" i="2" s="1"/>
  <c r="F1686" i="2" s="1"/>
  <c r="F1710" i="2" s="1"/>
  <c r="F1734" i="2" s="1"/>
  <c r="F1758" i="2" s="1"/>
  <c r="F1782" i="2" s="1"/>
  <c r="F1806" i="2" s="1"/>
  <c r="F1830" i="2" s="1"/>
  <c r="F1854" i="2" s="1"/>
  <c r="F1878" i="2" s="1"/>
  <c r="F1902" i="2" s="1"/>
  <c r="F1926" i="2" s="1"/>
  <c r="F1950" i="2" s="1"/>
  <c r="F1974" i="2" s="1"/>
  <c r="F1998" i="2" s="1"/>
  <c r="F2022" i="2" s="1"/>
  <c r="F2046" i="2" s="1"/>
  <c r="F2070" i="2" s="1"/>
  <c r="F2094" i="2" s="1"/>
  <c r="F2118" i="2" s="1"/>
  <c r="F2142" i="2" s="1"/>
  <c r="F2166" i="2" s="1"/>
  <c r="F2190" i="2" s="1"/>
  <c r="F2214" i="2" s="1"/>
  <c r="F2238" i="2" s="1"/>
  <c r="F2262" i="2" s="1"/>
  <c r="F2286" i="2" s="1"/>
  <c r="F2310" i="2" s="1"/>
  <c r="F2334" i="2" s="1"/>
  <c r="F2358" i="2" s="1"/>
  <c r="F2382" i="2" s="1"/>
  <c r="F2406" i="2" s="1"/>
  <c r="F2430" i="2" s="1"/>
  <c r="F2454" i="2" s="1"/>
  <c r="F2478" i="2" s="1"/>
  <c r="F2502" i="2" s="1"/>
  <c r="F2526" i="2" s="1"/>
  <c r="F2550" i="2" s="1"/>
  <c r="F2574" i="2" s="1"/>
  <c r="F2598" i="2" s="1"/>
  <c r="F2622" i="2" s="1"/>
  <c r="F2646" i="2" s="1"/>
  <c r="F2670" i="2" s="1"/>
  <c r="F2694" i="2" s="1"/>
  <c r="F2718" i="2" s="1"/>
  <c r="F2742" i="2" s="1"/>
  <c r="F2766" i="2" s="1"/>
  <c r="F2790" i="2" s="1"/>
  <c r="F2814" i="2" s="1"/>
  <c r="F2838" i="2" s="1"/>
  <c r="F2862" i="2" s="1"/>
  <c r="F2886" i="2" s="1"/>
  <c r="F2910" i="2" s="1"/>
  <c r="F2934" i="2" s="1"/>
  <c r="F2958" i="2" s="1"/>
  <c r="F2982" i="2" s="1"/>
  <c r="F3006" i="2" s="1"/>
  <c r="F3030" i="2" s="1"/>
  <c r="F3054" i="2" s="1"/>
  <c r="F3078" i="2" s="1"/>
  <c r="F3102" i="2" s="1"/>
  <c r="F3126" i="2" s="1"/>
  <c r="F3150" i="2" s="1"/>
  <c r="F3174" i="2" s="1"/>
  <c r="F3198" i="2" s="1"/>
  <c r="F3222" i="2" s="1"/>
  <c r="F3246" i="2" s="1"/>
  <c r="F3270" i="2" s="1"/>
  <c r="F3294" i="2" s="1"/>
  <c r="F3318" i="2" s="1"/>
  <c r="F3342" i="2" s="1"/>
  <c r="F3366" i="2" s="1"/>
  <c r="F3390" i="2" s="1"/>
  <c r="F3414" i="2" s="1"/>
  <c r="F3438" i="2" s="1"/>
  <c r="F3462" i="2" s="1"/>
  <c r="F3486" i="2" s="1"/>
  <c r="F3510" i="2" s="1"/>
  <c r="F3534" i="2" s="1"/>
  <c r="F3558" i="2" s="1"/>
  <c r="F3582" i="2" s="1"/>
  <c r="F3606" i="2" s="1"/>
  <c r="F3630" i="2" s="1"/>
  <c r="F3654" i="2" s="1"/>
  <c r="F3678" i="2" s="1"/>
  <c r="F3702" i="2" s="1"/>
  <c r="F3726" i="2" s="1"/>
  <c r="F3750" i="2" s="1"/>
  <c r="F3774" i="2" s="1"/>
  <c r="F3798" i="2" s="1"/>
  <c r="F3822" i="2" s="1"/>
  <c r="F3846" i="2" s="1"/>
  <c r="F3870" i="2" s="1"/>
  <c r="F3894" i="2" s="1"/>
  <c r="F3918" i="2" s="1"/>
  <c r="F3942" i="2" s="1"/>
  <c r="F3966" i="2" s="1"/>
  <c r="F3990" i="2" s="1"/>
  <c r="F4014" i="2" s="1"/>
  <c r="F4038" i="2" s="1"/>
  <c r="F4062" i="2" s="1"/>
  <c r="F4086" i="2" s="1"/>
  <c r="F4110" i="2" s="1"/>
  <c r="F4134" i="2" s="1"/>
  <c r="F4158" i="2" s="1"/>
  <c r="F4182" i="2" s="1"/>
  <c r="F4206" i="2" s="1"/>
  <c r="F4230" i="2" s="1"/>
  <c r="F4254" i="2" s="1"/>
  <c r="F4278" i="2" s="1"/>
  <c r="F4302" i="2" s="1"/>
  <c r="F4326" i="2" s="1"/>
  <c r="F4350" i="2" s="1"/>
  <c r="F4374" i="2" s="1"/>
  <c r="F4398" i="2" s="1"/>
  <c r="F4422" i="2" s="1"/>
  <c r="F4446" i="2" s="1"/>
  <c r="F4470" i="2" s="1"/>
  <c r="F4494" i="2" s="1"/>
  <c r="F4518" i="2" s="1"/>
  <c r="F4542" i="2" s="1"/>
  <c r="F4566" i="2" s="1"/>
  <c r="F4590" i="2" s="1"/>
  <c r="F4614" i="2" s="1"/>
  <c r="F4638" i="2" s="1"/>
  <c r="F4662" i="2" s="1"/>
  <c r="F4686" i="2" s="1"/>
  <c r="F4710" i="2" s="1"/>
  <c r="F4734" i="2" s="1"/>
  <c r="F4758" i="2" s="1"/>
  <c r="F4782" i="2" s="1"/>
  <c r="F4806" i="2" s="1"/>
  <c r="F4830" i="2" s="1"/>
  <c r="F4854" i="2" s="1"/>
  <c r="F4878" i="2" s="1"/>
  <c r="F4902" i="2" s="1"/>
  <c r="F4926" i="2" s="1"/>
  <c r="F4950" i="2" s="1"/>
  <c r="F4974" i="2" s="1"/>
  <c r="F4998" i="2" s="1"/>
  <c r="F5022" i="2" s="1"/>
  <c r="F5046" i="2" s="1"/>
  <c r="F5070" i="2" s="1"/>
  <c r="F5094" i="2" s="1"/>
  <c r="F5118" i="2" s="1"/>
  <c r="F5142" i="2" s="1"/>
  <c r="F5166" i="2" s="1"/>
  <c r="F5190" i="2" s="1"/>
  <c r="F5214" i="2" s="1"/>
  <c r="F5238" i="2" s="1"/>
  <c r="F5262" i="2" s="1"/>
  <c r="F5286" i="2" s="1"/>
  <c r="F5310" i="2" s="1"/>
  <c r="F5334" i="2" s="1"/>
  <c r="F5358" i="2" s="1"/>
  <c r="F5382" i="2" s="1"/>
  <c r="F5406" i="2" s="1"/>
  <c r="F5430" i="2" s="1"/>
  <c r="F5454" i="2" s="1"/>
  <c r="F5478" i="2" s="1"/>
  <c r="F5502" i="2" s="1"/>
  <c r="F5526" i="2" s="1"/>
  <c r="F5550" i="2" s="1"/>
  <c r="F5574" i="2" s="1"/>
  <c r="F5598" i="2" s="1"/>
  <c r="F5622" i="2" s="1"/>
  <c r="F5646" i="2" s="1"/>
  <c r="F5670" i="2" s="1"/>
  <c r="F5694" i="2" s="1"/>
  <c r="F5718" i="2" s="1"/>
  <c r="F5742" i="2" s="1"/>
  <c r="F5766" i="2" s="1"/>
  <c r="F5790" i="2" s="1"/>
  <c r="F5814" i="2" s="1"/>
  <c r="F5838" i="2" s="1"/>
  <c r="F5862" i="2" s="1"/>
  <c r="F5886" i="2" s="1"/>
  <c r="F5910" i="2" s="1"/>
  <c r="F5934" i="2" s="1"/>
  <c r="F5958" i="2" s="1"/>
  <c r="F5982" i="2" s="1"/>
  <c r="F6006" i="2" s="1"/>
  <c r="F6030" i="2" s="1"/>
  <c r="F6054" i="2" s="1"/>
  <c r="F6078" i="2" s="1"/>
  <c r="F6102" i="2" s="1"/>
  <c r="F6126" i="2" s="1"/>
  <c r="F6150" i="2" s="1"/>
  <c r="F6174" i="2" s="1"/>
  <c r="F6198" i="2" s="1"/>
  <c r="F6222" i="2" s="1"/>
  <c r="F6246" i="2" s="1"/>
  <c r="F6270" i="2" s="1"/>
  <c r="F6294" i="2" s="1"/>
  <c r="F6318" i="2" s="1"/>
  <c r="F6342" i="2" s="1"/>
  <c r="F6366" i="2" s="1"/>
  <c r="F6390" i="2" s="1"/>
  <c r="F6414" i="2" s="1"/>
  <c r="F6438" i="2" s="1"/>
  <c r="F6462" i="2" s="1"/>
  <c r="F6486" i="2" s="1"/>
  <c r="F6510" i="2" s="1"/>
  <c r="F6534" i="2" s="1"/>
  <c r="F6558" i="2" s="1"/>
  <c r="F6582" i="2" s="1"/>
  <c r="F6606" i="2" s="1"/>
  <c r="F6630" i="2" s="1"/>
  <c r="F6654" i="2" s="1"/>
  <c r="F6678" i="2" s="1"/>
  <c r="F6702" i="2" s="1"/>
  <c r="F6726" i="2" s="1"/>
  <c r="F6750" i="2" s="1"/>
  <c r="F6774" i="2" s="1"/>
  <c r="F6798" i="2" s="1"/>
  <c r="F6822" i="2" s="1"/>
  <c r="F6846" i="2" s="1"/>
  <c r="F6870" i="2" s="1"/>
  <c r="F6894" i="2" s="1"/>
  <c r="F6918" i="2" s="1"/>
  <c r="F6942" i="2" s="1"/>
  <c r="F6966" i="2" s="1"/>
  <c r="F6990" i="2" s="1"/>
  <c r="F7014" i="2" s="1"/>
  <c r="F7038" i="2" s="1"/>
  <c r="F7062" i="2" s="1"/>
  <c r="F7086" i="2" s="1"/>
  <c r="F7110" i="2" s="1"/>
  <c r="F7134" i="2" s="1"/>
  <c r="F7158" i="2" s="1"/>
  <c r="F7182" i="2" s="1"/>
  <c r="F7206" i="2" s="1"/>
  <c r="F7230" i="2" s="1"/>
  <c r="F7254" i="2" s="1"/>
  <c r="F7278" i="2" s="1"/>
  <c r="F7302" i="2" s="1"/>
  <c r="F7326" i="2" s="1"/>
  <c r="F7350" i="2" s="1"/>
  <c r="F7374" i="2" s="1"/>
  <c r="F7398" i="2" s="1"/>
  <c r="F7422" i="2" s="1"/>
  <c r="F7446" i="2" s="1"/>
  <c r="F7470" i="2" s="1"/>
  <c r="F7494" i="2" s="1"/>
  <c r="F7518" i="2" s="1"/>
  <c r="F7542" i="2" s="1"/>
  <c r="F7566" i="2" s="1"/>
  <c r="F7590" i="2" s="1"/>
  <c r="F7614" i="2" s="1"/>
  <c r="F7638" i="2" s="1"/>
  <c r="F7662" i="2" s="1"/>
  <c r="F7686" i="2" s="1"/>
  <c r="F7710" i="2" s="1"/>
  <c r="F7734" i="2" s="1"/>
  <c r="F7758" i="2" s="1"/>
  <c r="F7782" i="2" s="1"/>
  <c r="F7806" i="2" s="1"/>
  <c r="F7830" i="2" s="1"/>
  <c r="F7854" i="2" s="1"/>
  <c r="F7878" i="2" s="1"/>
  <c r="F7902" i="2" s="1"/>
  <c r="F7926" i="2" s="1"/>
  <c r="F7950" i="2" s="1"/>
  <c r="F7974" i="2" s="1"/>
  <c r="F7998" i="2" s="1"/>
  <c r="F8022" i="2" s="1"/>
  <c r="F8046" i="2" s="1"/>
  <c r="F8070" i="2" s="1"/>
  <c r="F8094" i="2" s="1"/>
  <c r="F8118" i="2" s="1"/>
  <c r="F8142" i="2" s="1"/>
  <c r="F8166" i="2" s="1"/>
  <c r="F8190" i="2" s="1"/>
  <c r="F8214" i="2" s="1"/>
  <c r="F8238" i="2" s="1"/>
  <c r="F8262" i="2" s="1"/>
  <c r="F8286" i="2" s="1"/>
  <c r="F8310" i="2" s="1"/>
  <c r="F8334" i="2" s="1"/>
  <c r="F8358" i="2" s="1"/>
  <c r="F8382" i="2" s="1"/>
  <c r="F8406" i="2" s="1"/>
  <c r="F8430" i="2" s="1"/>
  <c r="F8454" i="2" s="1"/>
  <c r="F8478" i="2" s="1"/>
  <c r="F8502" i="2" s="1"/>
  <c r="F8526" i="2" s="1"/>
  <c r="F8550" i="2" s="1"/>
  <c r="F8574" i="2" s="1"/>
  <c r="F8598" i="2" s="1"/>
  <c r="F8622" i="2" s="1"/>
  <c r="F8646" i="2" s="1"/>
  <c r="F8670" i="2" s="1"/>
  <c r="F8694" i="2" s="1"/>
  <c r="F8718" i="2" s="1"/>
  <c r="F8742" i="2" s="1"/>
  <c r="F31" i="2"/>
  <c r="F55" i="2" s="1"/>
  <c r="F79" i="2" s="1"/>
  <c r="F103" i="2" s="1"/>
  <c r="F127" i="2" s="1"/>
  <c r="F151" i="2" s="1"/>
  <c r="F175" i="2" s="1"/>
  <c r="F199" i="2" s="1"/>
  <c r="F223" i="2" s="1"/>
  <c r="F247" i="2" s="1"/>
  <c r="F271" i="2" s="1"/>
  <c r="F295" i="2" s="1"/>
  <c r="F319" i="2" s="1"/>
  <c r="F343" i="2" s="1"/>
  <c r="F367" i="2" s="1"/>
  <c r="F391" i="2" s="1"/>
  <c r="F415" i="2" s="1"/>
  <c r="F439" i="2" s="1"/>
  <c r="F463" i="2" s="1"/>
  <c r="F487" i="2" s="1"/>
  <c r="F511" i="2" s="1"/>
  <c r="F535" i="2" s="1"/>
  <c r="F559" i="2" s="1"/>
  <c r="F583" i="2" s="1"/>
  <c r="F607" i="2" s="1"/>
  <c r="F631" i="2" s="1"/>
  <c r="F655" i="2" s="1"/>
  <c r="F679" i="2" s="1"/>
  <c r="F703" i="2" s="1"/>
  <c r="F727" i="2" s="1"/>
  <c r="F751" i="2" s="1"/>
  <c r="F775" i="2" s="1"/>
  <c r="F799" i="2" s="1"/>
  <c r="F823" i="2" s="1"/>
  <c r="F847" i="2" s="1"/>
  <c r="F871" i="2" s="1"/>
  <c r="F895" i="2" s="1"/>
  <c r="F919" i="2" s="1"/>
  <c r="F943" i="2" s="1"/>
  <c r="F967" i="2" s="1"/>
  <c r="F991" i="2" s="1"/>
  <c r="F1015" i="2" s="1"/>
  <c r="F1039" i="2" s="1"/>
  <c r="F1063" i="2" s="1"/>
  <c r="F1087" i="2" s="1"/>
  <c r="F1111" i="2" s="1"/>
  <c r="F1135" i="2" s="1"/>
  <c r="F1159" i="2" s="1"/>
  <c r="F1183" i="2" s="1"/>
  <c r="F1207" i="2" s="1"/>
  <c r="F1231" i="2" s="1"/>
  <c r="F1255" i="2" s="1"/>
  <c r="F1279" i="2" s="1"/>
  <c r="F1303" i="2" s="1"/>
  <c r="F1327" i="2" s="1"/>
  <c r="F1351" i="2" s="1"/>
  <c r="F1375" i="2" s="1"/>
  <c r="F1399" i="2" s="1"/>
  <c r="F1423" i="2" s="1"/>
  <c r="F1447" i="2" s="1"/>
  <c r="F1471" i="2" s="1"/>
  <c r="F1495" i="2" s="1"/>
  <c r="F1519" i="2" s="1"/>
  <c r="F1543" i="2" s="1"/>
  <c r="F1567" i="2" s="1"/>
  <c r="F1591" i="2" s="1"/>
  <c r="F1615" i="2" s="1"/>
  <c r="F1639" i="2" s="1"/>
  <c r="F1663" i="2" s="1"/>
  <c r="F1687" i="2" s="1"/>
  <c r="F1711" i="2" s="1"/>
  <c r="F1735" i="2" s="1"/>
  <c r="F1759" i="2" s="1"/>
  <c r="F1783" i="2" s="1"/>
  <c r="F1807" i="2" s="1"/>
  <c r="F1831" i="2" s="1"/>
  <c r="F1855" i="2" s="1"/>
  <c r="F1879" i="2" s="1"/>
  <c r="F1903" i="2" s="1"/>
  <c r="F1927" i="2" s="1"/>
  <c r="F1951" i="2" s="1"/>
  <c r="F1975" i="2" s="1"/>
  <c r="F1999" i="2" s="1"/>
  <c r="F2023" i="2" s="1"/>
  <c r="F2047" i="2" s="1"/>
  <c r="F2071" i="2" s="1"/>
  <c r="F2095" i="2" s="1"/>
  <c r="F2119" i="2" s="1"/>
  <c r="F2143" i="2" s="1"/>
  <c r="F2167" i="2" s="1"/>
  <c r="F2191" i="2" s="1"/>
  <c r="F2215" i="2" s="1"/>
  <c r="F2239" i="2" s="1"/>
  <c r="F2263" i="2" s="1"/>
  <c r="F2287" i="2" s="1"/>
  <c r="F2311" i="2" s="1"/>
  <c r="F2335" i="2" s="1"/>
  <c r="F2359" i="2" s="1"/>
  <c r="F2383" i="2" s="1"/>
  <c r="F2407" i="2" s="1"/>
  <c r="F2431" i="2" s="1"/>
  <c r="F2455" i="2" s="1"/>
  <c r="F2479" i="2" s="1"/>
  <c r="F2503" i="2" s="1"/>
  <c r="F2527" i="2" s="1"/>
  <c r="F2551" i="2" s="1"/>
  <c r="F2575" i="2" s="1"/>
  <c r="F2599" i="2" s="1"/>
  <c r="F2623" i="2" s="1"/>
  <c r="F2647" i="2" s="1"/>
  <c r="F2671" i="2" s="1"/>
  <c r="F2695" i="2" s="1"/>
  <c r="F2719" i="2" s="1"/>
  <c r="F2743" i="2" s="1"/>
  <c r="F2767" i="2" s="1"/>
  <c r="F2791" i="2" s="1"/>
  <c r="F2815" i="2" s="1"/>
  <c r="F2839" i="2" s="1"/>
  <c r="F2863" i="2" s="1"/>
  <c r="F2887" i="2" s="1"/>
  <c r="F2911" i="2" s="1"/>
  <c r="F2935" i="2" s="1"/>
  <c r="F2959" i="2" s="1"/>
  <c r="F2983" i="2" s="1"/>
  <c r="F3007" i="2" s="1"/>
  <c r="F3031" i="2" s="1"/>
  <c r="F3055" i="2" s="1"/>
  <c r="F3079" i="2" s="1"/>
  <c r="F3103" i="2" s="1"/>
  <c r="F3127" i="2" s="1"/>
  <c r="F3151" i="2" s="1"/>
  <c r="F3175" i="2" s="1"/>
  <c r="F3199" i="2" s="1"/>
  <c r="F3223" i="2" s="1"/>
  <c r="F3247" i="2" s="1"/>
  <c r="F3271" i="2" s="1"/>
  <c r="F3295" i="2" s="1"/>
  <c r="F3319" i="2" s="1"/>
  <c r="F3343" i="2" s="1"/>
  <c r="F3367" i="2" s="1"/>
  <c r="F3391" i="2" s="1"/>
  <c r="F3415" i="2" s="1"/>
  <c r="F3439" i="2" s="1"/>
  <c r="F3463" i="2" s="1"/>
  <c r="F3487" i="2" s="1"/>
  <c r="F3511" i="2" s="1"/>
  <c r="F3535" i="2" s="1"/>
  <c r="F3559" i="2" s="1"/>
  <c r="F3583" i="2" s="1"/>
  <c r="F3607" i="2" s="1"/>
  <c r="F3631" i="2" s="1"/>
  <c r="F3655" i="2" s="1"/>
  <c r="F3679" i="2" s="1"/>
  <c r="F3703" i="2" s="1"/>
  <c r="F3727" i="2" s="1"/>
  <c r="F3751" i="2" s="1"/>
  <c r="F3775" i="2" s="1"/>
  <c r="F3799" i="2" s="1"/>
  <c r="F3823" i="2" s="1"/>
  <c r="F3847" i="2" s="1"/>
  <c r="F3871" i="2" s="1"/>
  <c r="F3895" i="2" s="1"/>
  <c r="F3919" i="2" s="1"/>
  <c r="F3943" i="2" s="1"/>
  <c r="F3967" i="2" s="1"/>
  <c r="F3991" i="2" s="1"/>
  <c r="F4015" i="2" s="1"/>
  <c r="F4039" i="2" s="1"/>
  <c r="F4063" i="2" s="1"/>
  <c r="F4087" i="2" s="1"/>
  <c r="F4111" i="2" s="1"/>
  <c r="F4135" i="2" s="1"/>
  <c r="F4159" i="2" s="1"/>
  <c r="F4183" i="2" s="1"/>
  <c r="F4207" i="2" s="1"/>
  <c r="F4231" i="2" s="1"/>
  <c r="F4255" i="2" s="1"/>
  <c r="F4279" i="2" s="1"/>
  <c r="F4303" i="2" s="1"/>
  <c r="F4327" i="2" s="1"/>
  <c r="F4351" i="2" s="1"/>
  <c r="F4375" i="2" s="1"/>
  <c r="F4399" i="2" s="1"/>
  <c r="F4423" i="2" s="1"/>
  <c r="F4447" i="2" s="1"/>
  <c r="F4471" i="2" s="1"/>
  <c r="F4495" i="2" s="1"/>
  <c r="F4519" i="2" s="1"/>
  <c r="F4543" i="2" s="1"/>
  <c r="F4567" i="2" s="1"/>
  <c r="F4591" i="2" s="1"/>
  <c r="F4615" i="2" s="1"/>
  <c r="F4639" i="2" s="1"/>
  <c r="F4663" i="2" s="1"/>
  <c r="F4687" i="2" s="1"/>
  <c r="F4711" i="2" s="1"/>
  <c r="F4735" i="2" s="1"/>
  <c r="F4759" i="2" s="1"/>
  <c r="F4783" i="2" s="1"/>
  <c r="F4807" i="2" s="1"/>
  <c r="F4831" i="2" s="1"/>
  <c r="F4855" i="2" s="1"/>
  <c r="F4879" i="2" s="1"/>
  <c r="F4903" i="2" s="1"/>
  <c r="F4927" i="2" s="1"/>
  <c r="F4951" i="2" s="1"/>
  <c r="F4975" i="2" s="1"/>
  <c r="F4999" i="2" s="1"/>
  <c r="F5023" i="2" s="1"/>
  <c r="F5047" i="2" s="1"/>
  <c r="F5071" i="2" s="1"/>
  <c r="F5095" i="2" s="1"/>
  <c r="F5119" i="2" s="1"/>
  <c r="F5143" i="2" s="1"/>
  <c r="F5167" i="2" s="1"/>
  <c r="F5191" i="2" s="1"/>
  <c r="F5215" i="2" s="1"/>
  <c r="F5239" i="2" s="1"/>
  <c r="F5263" i="2" s="1"/>
  <c r="F5287" i="2" s="1"/>
  <c r="F5311" i="2" s="1"/>
  <c r="F5335" i="2" s="1"/>
  <c r="F5359" i="2" s="1"/>
  <c r="F5383" i="2" s="1"/>
  <c r="F5407" i="2" s="1"/>
  <c r="F5431" i="2" s="1"/>
  <c r="F5455" i="2" s="1"/>
  <c r="F5479" i="2" s="1"/>
  <c r="F5503" i="2" s="1"/>
  <c r="F5527" i="2" s="1"/>
  <c r="F5551" i="2" s="1"/>
  <c r="F5575" i="2" s="1"/>
  <c r="F5599" i="2" s="1"/>
  <c r="F5623" i="2" s="1"/>
  <c r="F5647" i="2" s="1"/>
  <c r="F5671" i="2" s="1"/>
  <c r="F5695" i="2" s="1"/>
  <c r="F5719" i="2" s="1"/>
  <c r="F5743" i="2" s="1"/>
  <c r="F5767" i="2" s="1"/>
  <c r="F5791" i="2" s="1"/>
  <c r="F5815" i="2" s="1"/>
  <c r="F5839" i="2" s="1"/>
  <c r="F5863" i="2" s="1"/>
  <c r="F5887" i="2" s="1"/>
  <c r="F5911" i="2" s="1"/>
  <c r="F5935" i="2" s="1"/>
  <c r="F5959" i="2" s="1"/>
  <c r="F5983" i="2" s="1"/>
  <c r="F6007" i="2" s="1"/>
  <c r="F6031" i="2" s="1"/>
  <c r="F6055" i="2" s="1"/>
  <c r="F6079" i="2" s="1"/>
  <c r="F6103" i="2" s="1"/>
  <c r="F6127" i="2" s="1"/>
  <c r="F6151" i="2" s="1"/>
  <c r="F6175" i="2" s="1"/>
  <c r="F6199" i="2" s="1"/>
  <c r="F6223" i="2" s="1"/>
  <c r="F6247" i="2" s="1"/>
  <c r="F6271" i="2" s="1"/>
  <c r="F6295" i="2" s="1"/>
  <c r="F6319" i="2" s="1"/>
  <c r="F6343" i="2" s="1"/>
  <c r="F6367" i="2" s="1"/>
  <c r="F6391" i="2" s="1"/>
  <c r="F6415" i="2" s="1"/>
  <c r="F6439" i="2" s="1"/>
  <c r="F6463" i="2" s="1"/>
  <c r="F6487" i="2" s="1"/>
  <c r="F6511" i="2" s="1"/>
  <c r="F6535" i="2" s="1"/>
  <c r="F6559" i="2" s="1"/>
  <c r="F6583" i="2" s="1"/>
  <c r="F6607" i="2" s="1"/>
  <c r="F6631" i="2" s="1"/>
  <c r="F6655" i="2" s="1"/>
  <c r="F6679" i="2" s="1"/>
  <c r="F6703" i="2" s="1"/>
  <c r="F6727" i="2" s="1"/>
  <c r="F6751" i="2" s="1"/>
  <c r="F6775" i="2" s="1"/>
  <c r="F6799" i="2" s="1"/>
  <c r="F6823" i="2" s="1"/>
  <c r="F6847" i="2" s="1"/>
  <c r="F6871" i="2" s="1"/>
  <c r="F6895" i="2" s="1"/>
  <c r="F6919" i="2" s="1"/>
  <c r="F6943" i="2" s="1"/>
  <c r="F6967" i="2" s="1"/>
  <c r="F6991" i="2" s="1"/>
  <c r="F7015" i="2" s="1"/>
  <c r="F7039" i="2" s="1"/>
  <c r="F7063" i="2" s="1"/>
  <c r="F7087" i="2" s="1"/>
  <c r="F7111" i="2" s="1"/>
  <c r="F7135" i="2" s="1"/>
  <c r="F7159" i="2" s="1"/>
  <c r="F7183" i="2" s="1"/>
  <c r="F7207" i="2" s="1"/>
  <c r="F7231" i="2" s="1"/>
  <c r="F7255" i="2" s="1"/>
  <c r="F7279" i="2" s="1"/>
  <c r="F7303" i="2" s="1"/>
  <c r="F7327" i="2" s="1"/>
  <c r="F7351" i="2" s="1"/>
  <c r="F7375" i="2" s="1"/>
  <c r="F7399" i="2" s="1"/>
  <c r="F7423" i="2" s="1"/>
  <c r="F7447" i="2" s="1"/>
  <c r="F7471" i="2" s="1"/>
  <c r="F7495" i="2" s="1"/>
  <c r="F7519" i="2" s="1"/>
  <c r="F7543" i="2" s="1"/>
  <c r="F7567" i="2" s="1"/>
  <c r="F7591" i="2" s="1"/>
  <c r="F7615" i="2" s="1"/>
  <c r="F7639" i="2" s="1"/>
  <c r="F7663" i="2" s="1"/>
  <c r="F7687" i="2" s="1"/>
  <c r="F7711" i="2" s="1"/>
  <c r="F7735" i="2" s="1"/>
  <c r="F7759" i="2" s="1"/>
  <c r="F7783" i="2" s="1"/>
  <c r="F7807" i="2" s="1"/>
  <c r="F7831" i="2" s="1"/>
  <c r="F7855" i="2" s="1"/>
  <c r="F7879" i="2" s="1"/>
  <c r="F7903" i="2" s="1"/>
  <c r="F7927" i="2" s="1"/>
  <c r="F7951" i="2" s="1"/>
  <c r="F7975" i="2" s="1"/>
  <c r="F7999" i="2" s="1"/>
  <c r="F8023" i="2" s="1"/>
  <c r="F8047" i="2" s="1"/>
  <c r="F8071" i="2" s="1"/>
  <c r="F8095" i="2" s="1"/>
  <c r="F8119" i="2" s="1"/>
  <c r="F8143" i="2" s="1"/>
  <c r="F8167" i="2" s="1"/>
  <c r="F8191" i="2" s="1"/>
  <c r="F8215" i="2" s="1"/>
  <c r="F8239" i="2" s="1"/>
  <c r="F8263" i="2" s="1"/>
  <c r="F8287" i="2" s="1"/>
  <c r="F8311" i="2" s="1"/>
  <c r="F8335" i="2" s="1"/>
  <c r="F8359" i="2" s="1"/>
  <c r="F8383" i="2" s="1"/>
  <c r="F8407" i="2" s="1"/>
  <c r="F8431" i="2" s="1"/>
  <c r="F8455" i="2" s="1"/>
  <c r="F8479" i="2" s="1"/>
  <c r="F8503" i="2" s="1"/>
  <c r="F8527" i="2" s="1"/>
  <c r="F8551" i="2" s="1"/>
  <c r="F8575" i="2" s="1"/>
  <c r="F8599" i="2" s="1"/>
  <c r="F8623" i="2" s="1"/>
  <c r="F8647" i="2" s="1"/>
  <c r="F8671" i="2" s="1"/>
  <c r="F8695" i="2" s="1"/>
  <c r="F8719" i="2" s="1"/>
  <c r="F8743" i="2" s="1"/>
  <c r="F32" i="2"/>
  <c r="F56" i="2" s="1"/>
  <c r="F80" i="2" s="1"/>
  <c r="F104" i="2" s="1"/>
  <c r="F128" i="2" s="1"/>
  <c r="F152" i="2" s="1"/>
  <c r="F176" i="2" s="1"/>
  <c r="F200" i="2" s="1"/>
  <c r="F224" i="2" s="1"/>
  <c r="F248" i="2" s="1"/>
  <c r="F272" i="2" s="1"/>
  <c r="F296" i="2" s="1"/>
  <c r="F320" i="2" s="1"/>
  <c r="F344" i="2" s="1"/>
  <c r="F368" i="2" s="1"/>
  <c r="F392" i="2" s="1"/>
  <c r="F416" i="2" s="1"/>
  <c r="F440" i="2" s="1"/>
  <c r="F464" i="2" s="1"/>
  <c r="F488" i="2" s="1"/>
  <c r="F512" i="2" s="1"/>
  <c r="F536" i="2" s="1"/>
  <c r="F560" i="2" s="1"/>
  <c r="F584" i="2" s="1"/>
  <c r="F608" i="2" s="1"/>
  <c r="F632" i="2" s="1"/>
  <c r="F656" i="2" s="1"/>
  <c r="F680" i="2" s="1"/>
  <c r="F704" i="2" s="1"/>
  <c r="F728" i="2" s="1"/>
  <c r="F752" i="2" s="1"/>
  <c r="F776" i="2" s="1"/>
  <c r="F800" i="2" s="1"/>
  <c r="F824" i="2" s="1"/>
  <c r="F848" i="2" s="1"/>
  <c r="F872" i="2" s="1"/>
  <c r="F896" i="2" s="1"/>
  <c r="F920" i="2" s="1"/>
  <c r="F944" i="2" s="1"/>
  <c r="F968" i="2" s="1"/>
  <c r="F992" i="2" s="1"/>
  <c r="F1016" i="2" s="1"/>
  <c r="F1040" i="2" s="1"/>
  <c r="F1064" i="2" s="1"/>
  <c r="F1088" i="2" s="1"/>
  <c r="F1112" i="2" s="1"/>
  <c r="F1136" i="2" s="1"/>
  <c r="F1160" i="2" s="1"/>
  <c r="F1184" i="2" s="1"/>
  <c r="F1208" i="2" s="1"/>
  <c r="F1232" i="2" s="1"/>
  <c r="F1256" i="2" s="1"/>
  <c r="F1280" i="2" s="1"/>
  <c r="F1304" i="2" s="1"/>
  <c r="F1328" i="2" s="1"/>
  <c r="F1352" i="2" s="1"/>
  <c r="F1376" i="2" s="1"/>
  <c r="F1400" i="2" s="1"/>
  <c r="F1424" i="2" s="1"/>
  <c r="F1448" i="2" s="1"/>
  <c r="F1472" i="2" s="1"/>
  <c r="F1496" i="2" s="1"/>
  <c r="F1520" i="2" s="1"/>
  <c r="F1544" i="2" s="1"/>
  <c r="F1568" i="2" s="1"/>
  <c r="F1592" i="2" s="1"/>
  <c r="F1616" i="2" s="1"/>
  <c r="F1640" i="2" s="1"/>
  <c r="F1664" i="2" s="1"/>
  <c r="F1688" i="2" s="1"/>
  <c r="F1712" i="2" s="1"/>
  <c r="F1736" i="2" s="1"/>
  <c r="F1760" i="2" s="1"/>
  <c r="F1784" i="2" s="1"/>
  <c r="F1808" i="2" s="1"/>
  <c r="F1832" i="2" s="1"/>
  <c r="F1856" i="2" s="1"/>
  <c r="F1880" i="2" s="1"/>
  <c r="F1904" i="2" s="1"/>
  <c r="F1928" i="2" s="1"/>
  <c r="F1952" i="2" s="1"/>
  <c r="F1976" i="2" s="1"/>
  <c r="F2000" i="2" s="1"/>
  <c r="F2024" i="2" s="1"/>
  <c r="F2048" i="2" s="1"/>
  <c r="F2072" i="2" s="1"/>
  <c r="F2096" i="2" s="1"/>
  <c r="F2120" i="2" s="1"/>
  <c r="F2144" i="2" s="1"/>
  <c r="F2168" i="2" s="1"/>
  <c r="F2192" i="2" s="1"/>
  <c r="F2216" i="2" s="1"/>
  <c r="F2240" i="2" s="1"/>
  <c r="F2264" i="2" s="1"/>
  <c r="F2288" i="2" s="1"/>
  <c r="F2312" i="2" s="1"/>
  <c r="F2336" i="2" s="1"/>
  <c r="F2360" i="2" s="1"/>
  <c r="F2384" i="2" s="1"/>
  <c r="F2408" i="2" s="1"/>
  <c r="F2432" i="2" s="1"/>
  <c r="F2456" i="2" s="1"/>
  <c r="F2480" i="2" s="1"/>
  <c r="F2504" i="2" s="1"/>
  <c r="F2528" i="2" s="1"/>
  <c r="F2552" i="2" s="1"/>
  <c r="F2576" i="2" s="1"/>
  <c r="F2600" i="2" s="1"/>
  <c r="F2624" i="2" s="1"/>
  <c r="F2648" i="2" s="1"/>
  <c r="F2672" i="2" s="1"/>
  <c r="F2696" i="2" s="1"/>
  <c r="F2720" i="2" s="1"/>
  <c r="F2744" i="2" s="1"/>
  <c r="F2768" i="2" s="1"/>
  <c r="F2792" i="2" s="1"/>
  <c r="F2816" i="2" s="1"/>
  <c r="F2840" i="2" s="1"/>
  <c r="F2864" i="2" s="1"/>
  <c r="F2888" i="2" s="1"/>
  <c r="F2912" i="2" s="1"/>
  <c r="F2936" i="2" s="1"/>
  <c r="F2960" i="2" s="1"/>
  <c r="F2984" i="2" s="1"/>
  <c r="F3008" i="2" s="1"/>
  <c r="F3032" i="2" s="1"/>
  <c r="F3056" i="2" s="1"/>
  <c r="F3080" i="2" s="1"/>
  <c r="F3104" i="2" s="1"/>
  <c r="F3128" i="2" s="1"/>
  <c r="F3152" i="2" s="1"/>
  <c r="F3176" i="2" s="1"/>
  <c r="F3200" i="2" s="1"/>
  <c r="F3224" i="2" s="1"/>
  <c r="F3248" i="2" s="1"/>
  <c r="F3272" i="2" s="1"/>
  <c r="F3296" i="2" s="1"/>
  <c r="F3320" i="2" s="1"/>
  <c r="F3344" i="2" s="1"/>
  <c r="F3368" i="2" s="1"/>
  <c r="F3392" i="2" s="1"/>
  <c r="F3416" i="2" s="1"/>
  <c r="F3440" i="2" s="1"/>
  <c r="F3464" i="2" s="1"/>
  <c r="F3488" i="2" s="1"/>
  <c r="F3512" i="2" s="1"/>
  <c r="F3536" i="2" s="1"/>
  <c r="F3560" i="2" s="1"/>
  <c r="F3584" i="2" s="1"/>
  <c r="F3608" i="2" s="1"/>
  <c r="F3632" i="2" s="1"/>
  <c r="F3656" i="2" s="1"/>
  <c r="F3680" i="2" s="1"/>
  <c r="F3704" i="2" s="1"/>
  <c r="F3728" i="2" s="1"/>
  <c r="F3752" i="2" s="1"/>
  <c r="F3776" i="2" s="1"/>
  <c r="F3800" i="2" s="1"/>
  <c r="F3824" i="2" s="1"/>
  <c r="F3848" i="2" s="1"/>
  <c r="F3872" i="2" s="1"/>
  <c r="F3896" i="2" s="1"/>
  <c r="F3920" i="2" s="1"/>
  <c r="F3944" i="2" s="1"/>
  <c r="F3968" i="2" s="1"/>
  <c r="F3992" i="2" s="1"/>
  <c r="F4016" i="2" s="1"/>
  <c r="F4040" i="2" s="1"/>
  <c r="F4064" i="2" s="1"/>
  <c r="F4088" i="2" s="1"/>
  <c r="F4112" i="2" s="1"/>
  <c r="F4136" i="2" s="1"/>
  <c r="F4160" i="2" s="1"/>
  <c r="F4184" i="2" s="1"/>
  <c r="F4208" i="2" s="1"/>
  <c r="F4232" i="2" s="1"/>
  <c r="F4256" i="2" s="1"/>
  <c r="F4280" i="2" s="1"/>
  <c r="F4304" i="2" s="1"/>
  <c r="F4328" i="2" s="1"/>
  <c r="F4352" i="2" s="1"/>
  <c r="F4376" i="2" s="1"/>
  <c r="F4400" i="2" s="1"/>
  <c r="F4424" i="2" s="1"/>
  <c r="F4448" i="2" s="1"/>
  <c r="F4472" i="2" s="1"/>
  <c r="F4496" i="2" s="1"/>
  <c r="F4520" i="2" s="1"/>
  <c r="F4544" i="2" s="1"/>
  <c r="F4568" i="2" s="1"/>
  <c r="F4592" i="2" s="1"/>
  <c r="F4616" i="2" s="1"/>
  <c r="F4640" i="2" s="1"/>
  <c r="F4664" i="2" s="1"/>
  <c r="F4688" i="2" s="1"/>
  <c r="F4712" i="2" s="1"/>
  <c r="F4736" i="2" s="1"/>
  <c r="F4760" i="2" s="1"/>
  <c r="F4784" i="2" s="1"/>
  <c r="F4808" i="2" s="1"/>
  <c r="F4832" i="2" s="1"/>
  <c r="F4856" i="2" s="1"/>
  <c r="F4880" i="2" s="1"/>
  <c r="F4904" i="2" s="1"/>
  <c r="F4928" i="2" s="1"/>
  <c r="F4952" i="2" s="1"/>
  <c r="F4976" i="2" s="1"/>
  <c r="F5000" i="2" s="1"/>
  <c r="F5024" i="2" s="1"/>
  <c r="F5048" i="2" s="1"/>
  <c r="F5072" i="2" s="1"/>
  <c r="F5096" i="2" s="1"/>
  <c r="F5120" i="2" s="1"/>
  <c r="F5144" i="2" s="1"/>
  <c r="F5168" i="2" s="1"/>
  <c r="F5192" i="2" s="1"/>
  <c r="F5216" i="2" s="1"/>
  <c r="F5240" i="2" s="1"/>
  <c r="F5264" i="2" s="1"/>
  <c r="F5288" i="2" s="1"/>
  <c r="F5312" i="2" s="1"/>
  <c r="F5336" i="2" s="1"/>
  <c r="F5360" i="2" s="1"/>
  <c r="F5384" i="2" s="1"/>
  <c r="F5408" i="2" s="1"/>
  <c r="F5432" i="2" s="1"/>
  <c r="F5456" i="2" s="1"/>
  <c r="F5480" i="2" s="1"/>
  <c r="F5504" i="2" s="1"/>
  <c r="F5528" i="2" s="1"/>
  <c r="F5552" i="2" s="1"/>
  <c r="F5576" i="2" s="1"/>
  <c r="F5600" i="2" s="1"/>
  <c r="F5624" i="2" s="1"/>
  <c r="F5648" i="2" s="1"/>
  <c r="F5672" i="2" s="1"/>
  <c r="F5696" i="2" s="1"/>
  <c r="F5720" i="2" s="1"/>
  <c r="F5744" i="2" s="1"/>
  <c r="F5768" i="2" s="1"/>
  <c r="F5792" i="2" s="1"/>
  <c r="F5816" i="2" s="1"/>
  <c r="F5840" i="2" s="1"/>
  <c r="F5864" i="2" s="1"/>
  <c r="F5888" i="2" s="1"/>
  <c r="F5912" i="2" s="1"/>
  <c r="F5936" i="2" s="1"/>
  <c r="F5960" i="2" s="1"/>
  <c r="F5984" i="2" s="1"/>
  <c r="F6008" i="2" s="1"/>
  <c r="F6032" i="2" s="1"/>
  <c r="F6056" i="2" s="1"/>
  <c r="F6080" i="2" s="1"/>
  <c r="F6104" i="2" s="1"/>
  <c r="F6128" i="2" s="1"/>
  <c r="F6152" i="2" s="1"/>
  <c r="F6176" i="2" s="1"/>
  <c r="F6200" i="2" s="1"/>
  <c r="F6224" i="2" s="1"/>
  <c r="F6248" i="2" s="1"/>
  <c r="F6272" i="2" s="1"/>
  <c r="F6296" i="2" s="1"/>
  <c r="F6320" i="2" s="1"/>
  <c r="F6344" i="2" s="1"/>
  <c r="F6368" i="2" s="1"/>
  <c r="F6392" i="2" s="1"/>
  <c r="F6416" i="2" s="1"/>
  <c r="F6440" i="2" s="1"/>
  <c r="F6464" i="2" s="1"/>
  <c r="F6488" i="2" s="1"/>
  <c r="F6512" i="2" s="1"/>
  <c r="F6536" i="2" s="1"/>
  <c r="F6560" i="2" s="1"/>
  <c r="F6584" i="2" s="1"/>
  <c r="F6608" i="2" s="1"/>
  <c r="F6632" i="2" s="1"/>
  <c r="F6656" i="2" s="1"/>
  <c r="F6680" i="2" s="1"/>
  <c r="F6704" i="2" s="1"/>
  <c r="F6728" i="2" s="1"/>
  <c r="F6752" i="2" s="1"/>
  <c r="F6776" i="2" s="1"/>
  <c r="F6800" i="2" s="1"/>
  <c r="F6824" i="2" s="1"/>
  <c r="F6848" i="2" s="1"/>
  <c r="F6872" i="2" s="1"/>
  <c r="F6896" i="2" s="1"/>
  <c r="F6920" i="2" s="1"/>
  <c r="F6944" i="2" s="1"/>
  <c r="F6968" i="2" s="1"/>
  <c r="F6992" i="2" s="1"/>
  <c r="F7016" i="2" s="1"/>
  <c r="F7040" i="2" s="1"/>
  <c r="F7064" i="2" s="1"/>
  <c r="F7088" i="2" s="1"/>
  <c r="F7112" i="2" s="1"/>
  <c r="F7136" i="2" s="1"/>
  <c r="F7160" i="2" s="1"/>
  <c r="F7184" i="2" s="1"/>
  <c r="F7208" i="2" s="1"/>
  <c r="F7232" i="2" s="1"/>
  <c r="F7256" i="2" s="1"/>
  <c r="F7280" i="2" s="1"/>
  <c r="F7304" i="2" s="1"/>
  <c r="F7328" i="2" s="1"/>
  <c r="F7352" i="2" s="1"/>
  <c r="F7376" i="2" s="1"/>
  <c r="F7400" i="2" s="1"/>
  <c r="F7424" i="2" s="1"/>
  <c r="F7448" i="2" s="1"/>
  <c r="F7472" i="2" s="1"/>
  <c r="F7496" i="2" s="1"/>
  <c r="F7520" i="2" s="1"/>
  <c r="F7544" i="2" s="1"/>
  <c r="F7568" i="2" s="1"/>
  <c r="F7592" i="2" s="1"/>
  <c r="F7616" i="2" s="1"/>
  <c r="F7640" i="2" s="1"/>
  <c r="F7664" i="2" s="1"/>
  <c r="F7688" i="2" s="1"/>
  <c r="F7712" i="2" s="1"/>
  <c r="F7736" i="2" s="1"/>
  <c r="F7760" i="2" s="1"/>
  <c r="F7784" i="2" s="1"/>
  <c r="F7808" i="2" s="1"/>
  <c r="F7832" i="2" s="1"/>
  <c r="F7856" i="2" s="1"/>
  <c r="F7880" i="2" s="1"/>
  <c r="F7904" i="2" s="1"/>
  <c r="F7928" i="2" s="1"/>
  <c r="F7952" i="2" s="1"/>
  <c r="F7976" i="2" s="1"/>
  <c r="F8000" i="2" s="1"/>
  <c r="F8024" i="2" s="1"/>
  <c r="F8048" i="2" s="1"/>
  <c r="F8072" i="2" s="1"/>
  <c r="F8096" i="2" s="1"/>
  <c r="F8120" i="2" s="1"/>
  <c r="F8144" i="2" s="1"/>
  <c r="F8168" i="2" s="1"/>
  <c r="F8192" i="2" s="1"/>
  <c r="F8216" i="2" s="1"/>
  <c r="F8240" i="2" s="1"/>
  <c r="F8264" i="2" s="1"/>
  <c r="F8288" i="2" s="1"/>
  <c r="F8312" i="2" s="1"/>
  <c r="F8336" i="2" s="1"/>
  <c r="F8360" i="2" s="1"/>
  <c r="F8384" i="2" s="1"/>
  <c r="F8408" i="2" s="1"/>
  <c r="F8432" i="2" s="1"/>
  <c r="F8456" i="2" s="1"/>
  <c r="F8480" i="2" s="1"/>
  <c r="F8504" i="2" s="1"/>
  <c r="F8528" i="2" s="1"/>
  <c r="F8552" i="2" s="1"/>
  <c r="F8576" i="2" s="1"/>
  <c r="F8600" i="2" s="1"/>
  <c r="F8624" i="2" s="1"/>
  <c r="F8648" i="2" s="1"/>
  <c r="F8672" i="2" s="1"/>
  <c r="F8696" i="2" s="1"/>
  <c r="F8720" i="2" s="1"/>
  <c r="F8744" i="2" s="1"/>
  <c r="F33" i="2"/>
  <c r="F57" i="2" s="1"/>
  <c r="F81" i="2" s="1"/>
  <c r="F105" i="2" s="1"/>
  <c r="F129" i="2" s="1"/>
  <c r="F153" i="2" s="1"/>
  <c r="F177" i="2" s="1"/>
  <c r="F201" i="2" s="1"/>
  <c r="F225" i="2" s="1"/>
  <c r="F249" i="2" s="1"/>
  <c r="F273" i="2" s="1"/>
  <c r="F297" i="2" s="1"/>
  <c r="F321" i="2" s="1"/>
  <c r="F345" i="2" s="1"/>
  <c r="F369" i="2" s="1"/>
  <c r="F393" i="2" s="1"/>
  <c r="F417" i="2" s="1"/>
  <c r="F441" i="2" s="1"/>
  <c r="F465" i="2" s="1"/>
  <c r="F489" i="2" s="1"/>
  <c r="F513" i="2" s="1"/>
  <c r="F537" i="2" s="1"/>
  <c r="F561" i="2" s="1"/>
  <c r="F585" i="2" s="1"/>
  <c r="F609" i="2" s="1"/>
  <c r="F633" i="2" s="1"/>
  <c r="F657" i="2" s="1"/>
  <c r="F681" i="2" s="1"/>
  <c r="F705" i="2" s="1"/>
  <c r="F729" i="2" s="1"/>
  <c r="F753" i="2" s="1"/>
  <c r="F777" i="2" s="1"/>
  <c r="F801" i="2" s="1"/>
  <c r="F825" i="2" s="1"/>
  <c r="F849" i="2" s="1"/>
  <c r="F873" i="2" s="1"/>
  <c r="F897" i="2" s="1"/>
  <c r="F921" i="2" s="1"/>
  <c r="F945" i="2" s="1"/>
  <c r="F969" i="2" s="1"/>
  <c r="F993" i="2" s="1"/>
  <c r="F1017" i="2" s="1"/>
  <c r="F1041" i="2" s="1"/>
  <c r="F1065" i="2" s="1"/>
  <c r="F1089" i="2" s="1"/>
  <c r="F1113" i="2" s="1"/>
  <c r="F1137" i="2" s="1"/>
  <c r="F1161" i="2" s="1"/>
  <c r="F1185" i="2" s="1"/>
  <c r="F1209" i="2" s="1"/>
  <c r="F1233" i="2" s="1"/>
  <c r="F1257" i="2" s="1"/>
  <c r="F1281" i="2" s="1"/>
  <c r="F1305" i="2" s="1"/>
  <c r="F1329" i="2" s="1"/>
  <c r="F1353" i="2" s="1"/>
  <c r="F1377" i="2" s="1"/>
  <c r="F1401" i="2" s="1"/>
  <c r="F1425" i="2" s="1"/>
  <c r="F1449" i="2" s="1"/>
  <c r="F1473" i="2" s="1"/>
  <c r="F1497" i="2" s="1"/>
  <c r="F1521" i="2" s="1"/>
  <c r="F1545" i="2" s="1"/>
  <c r="F1569" i="2" s="1"/>
  <c r="F1593" i="2" s="1"/>
  <c r="F1617" i="2" s="1"/>
  <c r="F1641" i="2" s="1"/>
  <c r="F1665" i="2" s="1"/>
  <c r="F1689" i="2" s="1"/>
  <c r="F1713" i="2" s="1"/>
  <c r="F1737" i="2" s="1"/>
  <c r="F1761" i="2" s="1"/>
  <c r="F1785" i="2" s="1"/>
  <c r="F1809" i="2" s="1"/>
  <c r="F1833" i="2" s="1"/>
  <c r="F1857" i="2" s="1"/>
  <c r="F1881" i="2" s="1"/>
  <c r="F1905" i="2" s="1"/>
  <c r="F1929" i="2" s="1"/>
  <c r="F1953" i="2" s="1"/>
  <c r="F1977" i="2" s="1"/>
  <c r="F2001" i="2" s="1"/>
  <c r="F2025" i="2" s="1"/>
  <c r="F2049" i="2" s="1"/>
  <c r="F2073" i="2" s="1"/>
  <c r="F2097" i="2" s="1"/>
  <c r="F2121" i="2" s="1"/>
  <c r="F2145" i="2" s="1"/>
  <c r="F2169" i="2" s="1"/>
  <c r="F2193" i="2" s="1"/>
  <c r="F2217" i="2" s="1"/>
  <c r="F2241" i="2" s="1"/>
  <c r="F2265" i="2" s="1"/>
  <c r="F2289" i="2" s="1"/>
  <c r="F2313" i="2" s="1"/>
  <c r="F2337" i="2" s="1"/>
  <c r="F2361" i="2" s="1"/>
  <c r="F2385" i="2" s="1"/>
  <c r="F2409" i="2" s="1"/>
  <c r="F2433" i="2" s="1"/>
  <c r="F2457" i="2" s="1"/>
  <c r="F2481" i="2" s="1"/>
  <c r="F2505" i="2" s="1"/>
  <c r="F2529" i="2" s="1"/>
  <c r="F2553" i="2" s="1"/>
  <c r="F2577" i="2" s="1"/>
  <c r="F2601" i="2" s="1"/>
  <c r="F2625" i="2" s="1"/>
  <c r="F2649" i="2" s="1"/>
  <c r="F2673" i="2" s="1"/>
  <c r="F2697" i="2" s="1"/>
  <c r="F2721" i="2" s="1"/>
  <c r="F2745" i="2" s="1"/>
  <c r="F2769" i="2" s="1"/>
  <c r="F2793" i="2" s="1"/>
  <c r="F2817" i="2" s="1"/>
  <c r="F2841" i="2" s="1"/>
  <c r="F2865" i="2" s="1"/>
  <c r="F2889" i="2" s="1"/>
  <c r="F2913" i="2" s="1"/>
  <c r="F2937" i="2" s="1"/>
  <c r="F2961" i="2" s="1"/>
  <c r="F2985" i="2" s="1"/>
  <c r="F3009" i="2" s="1"/>
  <c r="F3033" i="2" s="1"/>
  <c r="F3057" i="2" s="1"/>
  <c r="F3081" i="2" s="1"/>
  <c r="F3105" i="2" s="1"/>
  <c r="F3129" i="2" s="1"/>
  <c r="F3153" i="2" s="1"/>
  <c r="F3177" i="2" s="1"/>
  <c r="F3201" i="2" s="1"/>
  <c r="F3225" i="2" s="1"/>
  <c r="F3249" i="2" s="1"/>
  <c r="F3273" i="2" s="1"/>
  <c r="F3297" i="2" s="1"/>
  <c r="F3321" i="2" s="1"/>
  <c r="F3345" i="2" s="1"/>
  <c r="F3369" i="2" s="1"/>
  <c r="F3393" i="2" s="1"/>
  <c r="F3417" i="2" s="1"/>
  <c r="F3441" i="2" s="1"/>
  <c r="F3465" i="2" s="1"/>
  <c r="F3489" i="2" s="1"/>
  <c r="F3513" i="2" s="1"/>
  <c r="F3537" i="2" s="1"/>
  <c r="F3561" i="2" s="1"/>
  <c r="F3585" i="2" s="1"/>
  <c r="F3609" i="2" s="1"/>
  <c r="F3633" i="2" s="1"/>
  <c r="F3657" i="2" s="1"/>
  <c r="F3681" i="2" s="1"/>
  <c r="F3705" i="2" s="1"/>
  <c r="F3729" i="2" s="1"/>
  <c r="F3753" i="2" s="1"/>
  <c r="F3777" i="2" s="1"/>
  <c r="F3801" i="2" s="1"/>
  <c r="F3825" i="2" s="1"/>
  <c r="F3849" i="2" s="1"/>
  <c r="F3873" i="2" s="1"/>
  <c r="F3897" i="2" s="1"/>
  <c r="F3921" i="2" s="1"/>
  <c r="F3945" i="2" s="1"/>
  <c r="F3969" i="2" s="1"/>
  <c r="F3993" i="2" s="1"/>
  <c r="F4017" i="2" s="1"/>
  <c r="F4041" i="2" s="1"/>
  <c r="F4065" i="2" s="1"/>
  <c r="F4089" i="2" s="1"/>
  <c r="F4113" i="2" s="1"/>
  <c r="F4137" i="2" s="1"/>
  <c r="F4161" i="2" s="1"/>
  <c r="F4185" i="2" s="1"/>
  <c r="F4209" i="2" s="1"/>
  <c r="F4233" i="2" s="1"/>
  <c r="F4257" i="2" s="1"/>
  <c r="F4281" i="2" s="1"/>
  <c r="F4305" i="2" s="1"/>
  <c r="F4329" i="2" s="1"/>
  <c r="F4353" i="2" s="1"/>
  <c r="F4377" i="2" s="1"/>
  <c r="F4401" i="2" s="1"/>
  <c r="F4425" i="2" s="1"/>
  <c r="F4449" i="2" s="1"/>
  <c r="F4473" i="2" s="1"/>
  <c r="F4497" i="2" s="1"/>
  <c r="F4521" i="2" s="1"/>
  <c r="F4545" i="2" s="1"/>
  <c r="F4569" i="2" s="1"/>
  <c r="F4593" i="2" s="1"/>
  <c r="F4617" i="2" s="1"/>
  <c r="F4641" i="2" s="1"/>
  <c r="F4665" i="2" s="1"/>
  <c r="F4689" i="2" s="1"/>
  <c r="F4713" i="2" s="1"/>
  <c r="F4737" i="2" s="1"/>
  <c r="F4761" i="2" s="1"/>
  <c r="F4785" i="2" s="1"/>
  <c r="F4809" i="2" s="1"/>
  <c r="F4833" i="2" s="1"/>
  <c r="F4857" i="2" s="1"/>
  <c r="F4881" i="2" s="1"/>
  <c r="F4905" i="2" s="1"/>
  <c r="F4929" i="2" s="1"/>
  <c r="F4953" i="2" s="1"/>
  <c r="F4977" i="2" s="1"/>
  <c r="F5001" i="2" s="1"/>
  <c r="F5025" i="2" s="1"/>
  <c r="F5049" i="2" s="1"/>
  <c r="F5073" i="2" s="1"/>
  <c r="F5097" i="2" s="1"/>
  <c r="F5121" i="2" s="1"/>
  <c r="F5145" i="2" s="1"/>
  <c r="F5169" i="2" s="1"/>
  <c r="F5193" i="2" s="1"/>
  <c r="F5217" i="2" s="1"/>
  <c r="F5241" i="2" s="1"/>
  <c r="F5265" i="2" s="1"/>
  <c r="F5289" i="2" s="1"/>
  <c r="F5313" i="2" s="1"/>
  <c r="F5337" i="2" s="1"/>
  <c r="F5361" i="2" s="1"/>
  <c r="F5385" i="2" s="1"/>
  <c r="F5409" i="2" s="1"/>
  <c r="F5433" i="2" s="1"/>
  <c r="F5457" i="2" s="1"/>
  <c r="F5481" i="2" s="1"/>
  <c r="F5505" i="2" s="1"/>
  <c r="F5529" i="2" s="1"/>
  <c r="F5553" i="2" s="1"/>
  <c r="F5577" i="2" s="1"/>
  <c r="F5601" i="2" s="1"/>
  <c r="F5625" i="2" s="1"/>
  <c r="F5649" i="2" s="1"/>
  <c r="F5673" i="2" s="1"/>
  <c r="F5697" i="2" s="1"/>
  <c r="F5721" i="2" s="1"/>
  <c r="F5745" i="2" s="1"/>
  <c r="F5769" i="2" s="1"/>
  <c r="F5793" i="2" s="1"/>
  <c r="F5817" i="2" s="1"/>
  <c r="F5841" i="2" s="1"/>
  <c r="F5865" i="2" s="1"/>
  <c r="F5889" i="2" s="1"/>
  <c r="F5913" i="2" s="1"/>
  <c r="F5937" i="2" s="1"/>
  <c r="F5961" i="2" s="1"/>
  <c r="F5985" i="2" s="1"/>
  <c r="F6009" i="2" s="1"/>
  <c r="F6033" i="2" s="1"/>
  <c r="F6057" i="2" s="1"/>
  <c r="F6081" i="2" s="1"/>
  <c r="F6105" i="2" s="1"/>
  <c r="F6129" i="2" s="1"/>
  <c r="F6153" i="2" s="1"/>
  <c r="F6177" i="2" s="1"/>
  <c r="F6201" i="2" s="1"/>
  <c r="F6225" i="2" s="1"/>
  <c r="F6249" i="2" s="1"/>
  <c r="F6273" i="2" s="1"/>
  <c r="F6297" i="2" s="1"/>
  <c r="F6321" i="2" s="1"/>
  <c r="F6345" i="2" s="1"/>
  <c r="F6369" i="2" s="1"/>
  <c r="F6393" i="2" s="1"/>
  <c r="F6417" i="2" s="1"/>
  <c r="F6441" i="2" s="1"/>
  <c r="F6465" i="2" s="1"/>
  <c r="F6489" i="2" s="1"/>
  <c r="F6513" i="2" s="1"/>
  <c r="F6537" i="2" s="1"/>
  <c r="F6561" i="2" s="1"/>
  <c r="F6585" i="2" s="1"/>
  <c r="F6609" i="2" s="1"/>
  <c r="F6633" i="2" s="1"/>
  <c r="F6657" i="2" s="1"/>
  <c r="F6681" i="2" s="1"/>
  <c r="F6705" i="2" s="1"/>
  <c r="F6729" i="2" s="1"/>
  <c r="F6753" i="2" s="1"/>
  <c r="F6777" i="2" s="1"/>
  <c r="F6801" i="2" s="1"/>
  <c r="F6825" i="2" s="1"/>
  <c r="F6849" i="2" s="1"/>
  <c r="F6873" i="2" s="1"/>
  <c r="F6897" i="2" s="1"/>
  <c r="F6921" i="2" s="1"/>
  <c r="F6945" i="2" s="1"/>
  <c r="F6969" i="2" s="1"/>
  <c r="F6993" i="2" s="1"/>
  <c r="F7017" i="2" s="1"/>
  <c r="F7041" i="2" s="1"/>
  <c r="F7065" i="2" s="1"/>
  <c r="F7089" i="2" s="1"/>
  <c r="F7113" i="2" s="1"/>
  <c r="F7137" i="2" s="1"/>
  <c r="F7161" i="2" s="1"/>
  <c r="F7185" i="2" s="1"/>
  <c r="F7209" i="2" s="1"/>
  <c r="F7233" i="2" s="1"/>
  <c r="F7257" i="2" s="1"/>
  <c r="F7281" i="2" s="1"/>
  <c r="F7305" i="2" s="1"/>
  <c r="F7329" i="2" s="1"/>
  <c r="F7353" i="2" s="1"/>
  <c r="F7377" i="2" s="1"/>
  <c r="F7401" i="2" s="1"/>
  <c r="F7425" i="2" s="1"/>
  <c r="F7449" i="2" s="1"/>
  <c r="F7473" i="2" s="1"/>
  <c r="F7497" i="2" s="1"/>
  <c r="F7521" i="2" s="1"/>
  <c r="F7545" i="2" s="1"/>
  <c r="F7569" i="2" s="1"/>
  <c r="F7593" i="2" s="1"/>
  <c r="F7617" i="2" s="1"/>
  <c r="F7641" i="2" s="1"/>
  <c r="F7665" i="2" s="1"/>
  <c r="F7689" i="2" s="1"/>
  <c r="F7713" i="2" s="1"/>
  <c r="F7737" i="2" s="1"/>
  <c r="F7761" i="2" s="1"/>
  <c r="F7785" i="2" s="1"/>
  <c r="F7809" i="2" s="1"/>
  <c r="F7833" i="2" s="1"/>
  <c r="F7857" i="2" s="1"/>
  <c r="F7881" i="2" s="1"/>
  <c r="F7905" i="2" s="1"/>
  <c r="F7929" i="2" s="1"/>
  <c r="F7953" i="2" s="1"/>
  <c r="F7977" i="2" s="1"/>
  <c r="F8001" i="2" s="1"/>
  <c r="F8025" i="2" s="1"/>
  <c r="F8049" i="2" s="1"/>
  <c r="F8073" i="2" s="1"/>
  <c r="F8097" i="2" s="1"/>
  <c r="F8121" i="2" s="1"/>
  <c r="F8145" i="2" s="1"/>
  <c r="F8169" i="2" s="1"/>
  <c r="F8193" i="2" s="1"/>
  <c r="F8217" i="2" s="1"/>
  <c r="F8241" i="2" s="1"/>
  <c r="F8265" i="2" s="1"/>
  <c r="F8289" i="2" s="1"/>
  <c r="F8313" i="2" s="1"/>
  <c r="F8337" i="2" s="1"/>
  <c r="F8361" i="2" s="1"/>
  <c r="F8385" i="2" s="1"/>
  <c r="F8409" i="2" s="1"/>
  <c r="F8433" i="2" s="1"/>
  <c r="F8457" i="2" s="1"/>
  <c r="F8481" i="2" s="1"/>
  <c r="F8505" i="2" s="1"/>
  <c r="F8529" i="2" s="1"/>
  <c r="F8553" i="2" s="1"/>
  <c r="F8577" i="2" s="1"/>
  <c r="F8601" i="2" s="1"/>
  <c r="F8625" i="2" s="1"/>
  <c r="F8649" i="2" s="1"/>
  <c r="F8673" i="2" s="1"/>
  <c r="F8697" i="2" s="1"/>
  <c r="F8721" i="2" s="1"/>
  <c r="F8745" i="2" s="1"/>
  <c r="F34" i="2"/>
  <c r="F58" i="2" s="1"/>
  <c r="F82" i="2" s="1"/>
  <c r="F106" i="2" s="1"/>
  <c r="F130" i="2" s="1"/>
  <c r="F154" i="2" s="1"/>
  <c r="F178" i="2" s="1"/>
  <c r="F202" i="2" s="1"/>
  <c r="F226" i="2" s="1"/>
  <c r="F250" i="2" s="1"/>
  <c r="F274" i="2" s="1"/>
  <c r="F298" i="2" s="1"/>
  <c r="F322" i="2" s="1"/>
  <c r="F346" i="2" s="1"/>
  <c r="F370" i="2" s="1"/>
  <c r="F394" i="2" s="1"/>
  <c r="F418" i="2" s="1"/>
  <c r="F442" i="2" s="1"/>
  <c r="F466" i="2" s="1"/>
  <c r="F490" i="2" s="1"/>
  <c r="F514" i="2" s="1"/>
  <c r="F538" i="2" s="1"/>
  <c r="F562" i="2" s="1"/>
  <c r="F586" i="2" s="1"/>
  <c r="F610" i="2" s="1"/>
  <c r="F634" i="2" s="1"/>
  <c r="F658" i="2" s="1"/>
  <c r="F682" i="2" s="1"/>
  <c r="F706" i="2" s="1"/>
  <c r="F730" i="2" s="1"/>
  <c r="F754" i="2" s="1"/>
  <c r="F778" i="2" s="1"/>
  <c r="F802" i="2" s="1"/>
  <c r="F826" i="2" s="1"/>
  <c r="F850" i="2" s="1"/>
  <c r="F874" i="2" s="1"/>
  <c r="F898" i="2" s="1"/>
  <c r="F922" i="2" s="1"/>
  <c r="F946" i="2" s="1"/>
  <c r="F970" i="2" s="1"/>
  <c r="F994" i="2" s="1"/>
  <c r="F1018" i="2" s="1"/>
  <c r="F1042" i="2" s="1"/>
  <c r="F1066" i="2" s="1"/>
  <c r="F1090" i="2" s="1"/>
  <c r="F1114" i="2" s="1"/>
  <c r="F1138" i="2" s="1"/>
  <c r="F1162" i="2" s="1"/>
  <c r="F1186" i="2" s="1"/>
  <c r="F1210" i="2" s="1"/>
  <c r="F1234" i="2" s="1"/>
  <c r="F1258" i="2" s="1"/>
  <c r="F1282" i="2" s="1"/>
  <c r="F1306" i="2" s="1"/>
  <c r="F1330" i="2" s="1"/>
  <c r="F1354" i="2" s="1"/>
  <c r="F1378" i="2" s="1"/>
  <c r="F1402" i="2" s="1"/>
  <c r="F1426" i="2" s="1"/>
  <c r="F1450" i="2" s="1"/>
  <c r="F1474" i="2" s="1"/>
  <c r="F1498" i="2" s="1"/>
  <c r="F1522" i="2" s="1"/>
  <c r="F1546" i="2" s="1"/>
  <c r="F1570" i="2" s="1"/>
  <c r="F1594" i="2" s="1"/>
  <c r="F1618" i="2" s="1"/>
  <c r="F1642" i="2" s="1"/>
  <c r="F1666" i="2" s="1"/>
  <c r="F1690" i="2" s="1"/>
  <c r="F1714" i="2" s="1"/>
  <c r="F1738" i="2" s="1"/>
  <c r="F1762" i="2" s="1"/>
  <c r="F1786" i="2" s="1"/>
  <c r="F1810" i="2" s="1"/>
  <c r="F1834" i="2" s="1"/>
  <c r="F1858" i="2" s="1"/>
  <c r="F1882" i="2" s="1"/>
  <c r="F1906" i="2" s="1"/>
  <c r="F1930" i="2" s="1"/>
  <c r="F1954" i="2" s="1"/>
  <c r="F1978" i="2" s="1"/>
  <c r="F2002" i="2" s="1"/>
  <c r="F2026" i="2" s="1"/>
  <c r="F2050" i="2" s="1"/>
  <c r="F2074" i="2" s="1"/>
  <c r="F2098" i="2" s="1"/>
  <c r="F2122" i="2" s="1"/>
  <c r="F2146" i="2" s="1"/>
  <c r="F2170" i="2" s="1"/>
  <c r="F2194" i="2" s="1"/>
  <c r="F2218" i="2" s="1"/>
  <c r="F2242" i="2" s="1"/>
  <c r="F2266" i="2" s="1"/>
  <c r="F2290" i="2" s="1"/>
  <c r="F2314" i="2" s="1"/>
  <c r="F2338" i="2" s="1"/>
  <c r="F2362" i="2" s="1"/>
  <c r="F2386" i="2" s="1"/>
  <c r="F2410" i="2" s="1"/>
  <c r="F2434" i="2" s="1"/>
  <c r="F2458" i="2" s="1"/>
  <c r="F2482" i="2" s="1"/>
  <c r="F2506" i="2" s="1"/>
  <c r="F2530" i="2" s="1"/>
  <c r="F2554" i="2" s="1"/>
  <c r="F2578" i="2" s="1"/>
  <c r="F2602" i="2" s="1"/>
  <c r="F2626" i="2" s="1"/>
  <c r="F2650" i="2" s="1"/>
  <c r="F2674" i="2" s="1"/>
  <c r="F2698" i="2" s="1"/>
  <c r="F2722" i="2" s="1"/>
  <c r="F2746" i="2" s="1"/>
  <c r="F2770" i="2" s="1"/>
  <c r="F2794" i="2" s="1"/>
  <c r="F2818" i="2" s="1"/>
  <c r="F2842" i="2" s="1"/>
  <c r="F2866" i="2" s="1"/>
  <c r="F2890" i="2" s="1"/>
  <c r="F2914" i="2" s="1"/>
  <c r="F2938" i="2" s="1"/>
  <c r="F2962" i="2" s="1"/>
  <c r="F2986" i="2" s="1"/>
  <c r="F3010" i="2" s="1"/>
  <c r="F3034" i="2" s="1"/>
  <c r="F3058" i="2" s="1"/>
  <c r="F3082" i="2" s="1"/>
  <c r="F3106" i="2" s="1"/>
  <c r="F3130" i="2" s="1"/>
  <c r="F3154" i="2" s="1"/>
  <c r="F3178" i="2" s="1"/>
  <c r="F3202" i="2" s="1"/>
  <c r="F3226" i="2" s="1"/>
  <c r="F3250" i="2" s="1"/>
  <c r="F3274" i="2" s="1"/>
  <c r="F3298" i="2" s="1"/>
  <c r="F3322" i="2" s="1"/>
  <c r="F3346" i="2" s="1"/>
  <c r="F3370" i="2" s="1"/>
  <c r="F3394" i="2" s="1"/>
  <c r="F3418" i="2" s="1"/>
  <c r="F3442" i="2" s="1"/>
  <c r="F3466" i="2" s="1"/>
  <c r="F3490" i="2" s="1"/>
  <c r="F3514" i="2" s="1"/>
  <c r="F3538" i="2" s="1"/>
  <c r="F3562" i="2" s="1"/>
  <c r="F3586" i="2" s="1"/>
  <c r="F3610" i="2" s="1"/>
  <c r="F3634" i="2" s="1"/>
  <c r="F3658" i="2" s="1"/>
  <c r="F3682" i="2" s="1"/>
  <c r="F3706" i="2" s="1"/>
  <c r="F3730" i="2" s="1"/>
  <c r="F3754" i="2" s="1"/>
  <c r="F3778" i="2" s="1"/>
  <c r="F3802" i="2" s="1"/>
  <c r="F3826" i="2" s="1"/>
  <c r="F3850" i="2" s="1"/>
  <c r="F3874" i="2" s="1"/>
  <c r="F3898" i="2" s="1"/>
  <c r="F3922" i="2" s="1"/>
  <c r="F3946" i="2" s="1"/>
  <c r="F3970" i="2" s="1"/>
  <c r="F3994" i="2" s="1"/>
  <c r="F4018" i="2" s="1"/>
  <c r="F4042" i="2" s="1"/>
  <c r="F4066" i="2" s="1"/>
  <c r="F4090" i="2" s="1"/>
  <c r="F4114" i="2" s="1"/>
  <c r="F4138" i="2" s="1"/>
  <c r="F4162" i="2" s="1"/>
  <c r="F4186" i="2" s="1"/>
  <c r="F4210" i="2" s="1"/>
  <c r="F4234" i="2" s="1"/>
  <c r="F4258" i="2" s="1"/>
  <c r="F4282" i="2" s="1"/>
  <c r="F4306" i="2" s="1"/>
  <c r="F4330" i="2" s="1"/>
  <c r="F4354" i="2" s="1"/>
  <c r="F4378" i="2" s="1"/>
  <c r="F4402" i="2" s="1"/>
  <c r="F4426" i="2" s="1"/>
  <c r="F4450" i="2" s="1"/>
  <c r="F4474" i="2" s="1"/>
  <c r="F4498" i="2" s="1"/>
  <c r="F4522" i="2" s="1"/>
  <c r="F4546" i="2" s="1"/>
  <c r="F4570" i="2" s="1"/>
  <c r="F4594" i="2" s="1"/>
  <c r="F4618" i="2" s="1"/>
  <c r="F4642" i="2" s="1"/>
  <c r="F4666" i="2" s="1"/>
  <c r="F4690" i="2" s="1"/>
  <c r="F4714" i="2" s="1"/>
  <c r="F4738" i="2" s="1"/>
  <c r="F4762" i="2" s="1"/>
  <c r="F4786" i="2" s="1"/>
  <c r="F4810" i="2" s="1"/>
  <c r="F4834" i="2" s="1"/>
  <c r="F4858" i="2" s="1"/>
  <c r="F4882" i="2" s="1"/>
  <c r="F4906" i="2" s="1"/>
  <c r="F4930" i="2" s="1"/>
  <c r="F4954" i="2" s="1"/>
  <c r="F4978" i="2" s="1"/>
  <c r="F5002" i="2" s="1"/>
  <c r="F5026" i="2" s="1"/>
  <c r="F5050" i="2" s="1"/>
  <c r="F5074" i="2" s="1"/>
  <c r="F5098" i="2" s="1"/>
  <c r="F5122" i="2" s="1"/>
  <c r="F5146" i="2" s="1"/>
  <c r="F5170" i="2" s="1"/>
  <c r="F5194" i="2" s="1"/>
  <c r="F5218" i="2" s="1"/>
  <c r="F5242" i="2" s="1"/>
  <c r="F5266" i="2" s="1"/>
  <c r="F5290" i="2" s="1"/>
  <c r="F5314" i="2" s="1"/>
  <c r="F5338" i="2" s="1"/>
  <c r="F5362" i="2" s="1"/>
  <c r="F5386" i="2" s="1"/>
  <c r="F5410" i="2" s="1"/>
  <c r="F5434" i="2" s="1"/>
  <c r="F5458" i="2" s="1"/>
  <c r="F5482" i="2" s="1"/>
  <c r="F5506" i="2" s="1"/>
  <c r="F5530" i="2" s="1"/>
  <c r="F5554" i="2" s="1"/>
  <c r="F5578" i="2" s="1"/>
  <c r="F5602" i="2" s="1"/>
  <c r="F5626" i="2" s="1"/>
  <c r="F5650" i="2" s="1"/>
  <c r="F5674" i="2" s="1"/>
  <c r="F5698" i="2" s="1"/>
  <c r="F5722" i="2" s="1"/>
  <c r="F5746" i="2" s="1"/>
  <c r="F5770" i="2" s="1"/>
  <c r="F5794" i="2" s="1"/>
  <c r="F5818" i="2" s="1"/>
  <c r="F5842" i="2" s="1"/>
  <c r="F5866" i="2" s="1"/>
  <c r="F5890" i="2" s="1"/>
  <c r="F5914" i="2" s="1"/>
  <c r="F5938" i="2" s="1"/>
  <c r="F5962" i="2" s="1"/>
  <c r="F5986" i="2" s="1"/>
  <c r="F6010" i="2" s="1"/>
  <c r="F6034" i="2" s="1"/>
  <c r="F6058" i="2" s="1"/>
  <c r="F6082" i="2" s="1"/>
  <c r="F6106" i="2" s="1"/>
  <c r="F6130" i="2" s="1"/>
  <c r="F6154" i="2" s="1"/>
  <c r="F6178" i="2" s="1"/>
  <c r="F6202" i="2" s="1"/>
  <c r="F6226" i="2" s="1"/>
  <c r="F6250" i="2" s="1"/>
  <c r="F6274" i="2" s="1"/>
  <c r="F6298" i="2" s="1"/>
  <c r="F6322" i="2" s="1"/>
  <c r="F6346" i="2" s="1"/>
  <c r="F6370" i="2" s="1"/>
  <c r="F6394" i="2" s="1"/>
  <c r="F6418" i="2" s="1"/>
  <c r="F6442" i="2" s="1"/>
  <c r="F6466" i="2" s="1"/>
  <c r="F6490" i="2" s="1"/>
  <c r="F6514" i="2" s="1"/>
  <c r="F6538" i="2" s="1"/>
  <c r="F6562" i="2" s="1"/>
  <c r="F6586" i="2" s="1"/>
  <c r="F6610" i="2" s="1"/>
  <c r="F6634" i="2" s="1"/>
  <c r="F6658" i="2" s="1"/>
  <c r="F6682" i="2" s="1"/>
  <c r="F6706" i="2" s="1"/>
  <c r="F6730" i="2" s="1"/>
  <c r="F6754" i="2" s="1"/>
  <c r="F6778" i="2" s="1"/>
  <c r="F6802" i="2" s="1"/>
  <c r="F6826" i="2" s="1"/>
  <c r="F6850" i="2" s="1"/>
  <c r="F6874" i="2" s="1"/>
  <c r="F6898" i="2" s="1"/>
  <c r="F6922" i="2" s="1"/>
  <c r="F6946" i="2" s="1"/>
  <c r="F6970" i="2" s="1"/>
  <c r="F6994" i="2" s="1"/>
  <c r="F7018" i="2" s="1"/>
  <c r="F7042" i="2" s="1"/>
  <c r="F7066" i="2" s="1"/>
  <c r="F7090" i="2" s="1"/>
  <c r="F7114" i="2" s="1"/>
  <c r="F7138" i="2" s="1"/>
  <c r="F7162" i="2" s="1"/>
  <c r="F7186" i="2" s="1"/>
  <c r="F7210" i="2" s="1"/>
  <c r="F7234" i="2" s="1"/>
  <c r="F7258" i="2" s="1"/>
  <c r="F7282" i="2" s="1"/>
  <c r="F7306" i="2" s="1"/>
  <c r="F7330" i="2" s="1"/>
  <c r="F7354" i="2" s="1"/>
  <c r="F7378" i="2" s="1"/>
  <c r="F7402" i="2" s="1"/>
  <c r="F7426" i="2" s="1"/>
  <c r="F7450" i="2" s="1"/>
  <c r="F7474" i="2" s="1"/>
  <c r="F7498" i="2" s="1"/>
  <c r="F7522" i="2" s="1"/>
  <c r="F7546" i="2" s="1"/>
  <c r="F7570" i="2" s="1"/>
  <c r="F7594" i="2" s="1"/>
  <c r="F7618" i="2" s="1"/>
  <c r="F7642" i="2" s="1"/>
  <c r="F7666" i="2" s="1"/>
  <c r="F7690" i="2" s="1"/>
  <c r="F7714" i="2" s="1"/>
  <c r="F7738" i="2" s="1"/>
  <c r="F7762" i="2" s="1"/>
  <c r="F7786" i="2" s="1"/>
  <c r="F7810" i="2" s="1"/>
  <c r="F7834" i="2" s="1"/>
  <c r="F7858" i="2" s="1"/>
  <c r="F7882" i="2" s="1"/>
  <c r="F7906" i="2" s="1"/>
  <c r="F7930" i="2" s="1"/>
  <c r="F7954" i="2" s="1"/>
  <c r="F7978" i="2" s="1"/>
  <c r="F8002" i="2" s="1"/>
  <c r="F8026" i="2" s="1"/>
  <c r="F8050" i="2" s="1"/>
  <c r="F8074" i="2" s="1"/>
  <c r="F8098" i="2" s="1"/>
  <c r="F8122" i="2" s="1"/>
  <c r="F8146" i="2" s="1"/>
  <c r="F8170" i="2" s="1"/>
  <c r="F8194" i="2" s="1"/>
  <c r="F8218" i="2" s="1"/>
  <c r="F8242" i="2" s="1"/>
  <c r="F8266" i="2" s="1"/>
  <c r="F8290" i="2" s="1"/>
  <c r="F8314" i="2" s="1"/>
  <c r="F8338" i="2" s="1"/>
  <c r="F8362" i="2" s="1"/>
  <c r="F8386" i="2" s="1"/>
  <c r="F8410" i="2" s="1"/>
  <c r="F8434" i="2" s="1"/>
  <c r="F8458" i="2" s="1"/>
  <c r="F8482" i="2" s="1"/>
  <c r="F8506" i="2" s="1"/>
  <c r="F8530" i="2" s="1"/>
  <c r="F8554" i="2" s="1"/>
  <c r="F8578" i="2" s="1"/>
  <c r="F8602" i="2" s="1"/>
  <c r="F8626" i="2" s="1"/>
  <c r="F8650" i="2" s="1"/>
  <c r="F8674" i="2" s="1"/>
  <c r="F8698" i="2" s="1"/>
  <c r="F8722" i="2" s="1"/>
  <c r="F8746" i="2" s="1"/>
  <c r="F35" i="2"/>
  <c r="F59" i="2" s="1"/>
  <c r="F83" i="2" s="1"/>
  <c r="F107" i="2" s="1"/>
  <c r="F131" i="2" s="1"/>
  <c r="F155" i="2" s="1"/>
  <c r="F179" i="2" s="1"/>
  <c r="F203" i="2" s="1"/>
  <c r="F227" i="2" s="1"/>
  <c r="F251" i="2" s="1"/>
  <c r="F275" i="2" s="1"/>
  <c r="F299" i="2" s="1"/>
  <c r="F323" i="2" s="1"/>
  <c r="F347" i="2" s="1"/>
  <c r="F371" i="2" s="1"/>
  <c r="F395" i="2" s="1"/>
  <c r="F419" i="2" s="1"/>
  <c r="F443" i="2" s="1"/>
  <c r="F467" i="2" s="1"/>
  <c r="F491" i="2" s="1"/>
  <c r="F515" i="2" s="1"/>
  <c r="F539" i="2" s="1"/>
  <c r="F563" i="2" s="1"/>
  <c r="F587" i="2" s="1"/>
  <c r="F611" i="2" s="1"/>
  <c r="F635" i="2" s="1"/>
  <c r="F659" i="2" s="1"/>
  <c r="F683" i="2" s="1"/>
  <c r="F707" i="2" s="1"/>
  <c r="F731" i="2" s="1"/>
  <c r="F755" i="2" s="1"/>
  <c r="F779" i="2" s="1"/>
  <c r="F803" i="2" s="1"/>
  <c r="F827" i="2" s="1"/>
  <c r="F851" i="2" s="1"/>
  <c r="F875" i="2" s="1"/>
  <c r="F899" i="2" s="1"/>
  <c r="F923" i="2" s="1"/>
  <c r="F947" i="2" s="1"/>
  <c r="F971" i="2" s="1"/>
  <c r="F995" i="2" s="1"/>
  <c r="F1019" i="2" s="1"/>
  <c r="F1043" i="2" s="1"/>
  <c r="F1067" i="2" s="1"/>
  <c r="F1091" i="2" s="1"/>
  <c r="F1115" i="2" s="1"/>
  <c r="F1139" i="2" s="1"/>
  <c r="F1163" i="2" s="1"/>
  <c r="F1187" i="2" s="1"/>
  <c r="F1211" i="2" s="1"/>
  <c r="F1235" i="2" s="1"/>
  <c r="F1259" i="2" s="1"/>
  <c r="F1283" i="2" s="1"/>
  <c r="F1307" i="2" s="1"/>
  <c r="F1331" i="2" s="1"/>
  <c r="F1355" i="2" s="1"/>
  <c r="F1379" i="2" s="1"/>
  <c r="F1403" i="2" s="1"/>
  <c r="F1427" i="2" s="1"/>
  <c r="F1451" i="2" s="1"/>
  <c r="F1475" i="2" s="1"/>
  <c r="F1499" i="2" s="1"/>
  <c r="F1523" i="2" s="1"/>
  <c r="F1547" i="2" s="1"/>
  <c r="F1571" i="2" s="1"/>
  <c r="F1595" i="2" s="1"/>
  <c r="F1619" i="2" s="1"/>
  <c r="F1643" i="2" s="1"/>
  <c r="F1667" i="2" s="1"/>
  <c r="F1691" i="2" s="1"/>
  <c r="F1715" i="2" s="1"/>
  <c r="F1739" i="2" s="1"/>
  <c r="F1763" i="2" s="1"/>
  <c r="F1787" i="2" s="1"/>
  <c r="F1811" i="2" s="1"/>
  <c r="F1835" i="2" s="1"/>
  <c r="F1859" i="2" s="1"/>
  <c r="F1883" i="2" s="1"/>
  <c r="F1907" i="2" s="1"/>
  <c r="F1931" i="2" s="1"/>
  <c r="F1955" i="2" s="1"/>
  <c r="F1979" i="2" s="1"/>
  <c r="F2003" i="2" s="1"/>
  <c r="F2027" i="2" s="1"/>
  <c r="F2051" i="2" s="1"/>
  <c r="F2075" i="2" s="1"/>
  <c r="F2099" i="2" s="1"/>
  <c r="F2123" i="2" s="1"/>
  <c r="F2147" i="2" s="1"/>
  <c r="F2171" i="2" s="1"/>
  <c r="F2195" i="2" s="1"/>
  <c r="F2219" i="2" s="1"/>
  <c r="F2243" i="2" s="1"/>
  <c r="F2267" i="2" s="1"/>
  <c r="F2291" i="2" s="1"/>
  <c r="F2315" i="2" s="1"/>
  <c r="F2339" i="2" s="1"/>
  <c r="F2363" i="2" s="1"/>
  <c r="F2387" i="2" s="1"/>
  <c r="F2411" i="2" s="1"/>
  <c r="F2435" i="2" s="1"/>
  <c r="F2459" i="2" s="1"/>
  <c r="F2483" i="2" s="1"/>
  <c r="F2507" i="2" s="1"/>
  <c r="F2531" i="2" s="1"/>
  <c r="F2555" i="2" s="1"/>
  <c r="F2579" i="2" s="1"/>
  <c r="F2603" i="2" s="1"/>
  <c r="F2627" i="2" s="1"/>
  <c r="F2651" i="2" s="1"/>
  <c r="F2675" i="2" s="1"/>
  <c r="F2699" i="2" s="1"/>
  <c r="F2723" i="2" s="1"/>
  <c r="F2747" i="2" s="1"/>
  <c r="F2771" i="2" s="1"/>
  <c r="F2795" i="2" s="1"/>
  <c r="F2819" i="2" s="1"/>
  <c r="F2843" i="2" s="1"/>
  <c r="F2867" i="2" s="1"/>
  <c r="F2891" i="2" s="1"/>
  <c r="F2915" i="2" s="1"/>
  <c r="F2939" i="2" s="1"/>
  <c r="F2963" i="2" s="1"/>
  <c r="F2987" i="2" s="1"/>
  <c r="F3011" i="2" s="1"/>
  <c r="F3035" i="2" s="1"/>
  <c r="F3059" i="2" s="1"/>
  <c r="F3083" i="2" s="1"/>
  <c r="F3107" i="2" s="1"/>
  <c r="F3131" i="2" s="1"/>
  <c r="F3155" i="2" s="1"/>
  <c r="F3179" i="2" s="1"/>
  <c r="F3203" i="2" s="1"/>
  <c r="F3227" i="2" s="1"/>
  <c r="F3251" i="2" s="1"/>
  <c r="F3275" i="2" s="1"/>
  <c r="F3299" i="2" s="1"/>
  <c r="F3323" i="2" s="1"/>
  <c r="F3347" i="2" s="1"/>
  <c r="F3371" i="2" s="1"/>
  <c r="F3395" i="2" s="1"/>
  <c r="F3419" i="2" s="1"/>
  <c r="F3443" i="2" s="1"/>
  <c r="F3467" i="2" s="1"/>
  <c r="F3491" i="2" s="1"/>
  <c r="F3515" i="2" s="1"/>
  <c r="F3539" i="2" s="1"/>
  <c r="F3563" i="2" s="1"/>
  <c r="F3587" i="2" s="1"/>
  <c r="F3611" i="2" s="1"/>
  <c r="F3635" i="2" s="1"/>
  <c r="F3659" i="2" s="1"/>
  <c r="F3683" i="2" s="1"/>
  <c r="F3707" i="2" s="1"/>
  <c r="F3731" i="2" s="1"/>
  <c r="F3755" i="2" s="1"/>
  <c r="F3779" i="2" s="1"/>
  <c r="F3803" i="2" s="1"/>
  <c r="F3827" i="2" s="1"/>
  <c r="F3851" i="2" s="1"/>
  <c r="F3875" i="2" s="1"/>
  <c r="F3899" i="2" s="1"/>
  <c r="F3923" i="2" s="1"/>
  <c r="F3947" i="2" s="1"/>
  <c r="F3971" i="2" s="1"/>
  <c r="F3995" i="2" s="1"/>
  <c r="F4019" i="2" s="1"/>
  <c r="F4043" i="2" s="1"/>
  <c r="F4067" i="2" s="1"/>
  <c r="F4091" i="2" s="1"/>
  <c r="F4115" i="2" s="1"/>
  <c r="F4139" i="2" s="1"/>
  <c r="F4163" i="2" s="1"/>
  <c r="F4187" i="2" s="1"/>
  <c r="F4211" i="2" s="1"/>
  <c r="F4235" i="2" s="1"/>
  <c r="F4259" i="2" s="1"/>
  <c r="F4283" i="2" s="1"/>
  <c r="F4307" i="2" s="1"/>
  <c r="F4331" i="2" s="1"/>
  <c r="F4355" i="2" s="1"/>
  <c r="F4379" i="2" s="1"/>
  <c r="F4403" i="2" s="1"/>
  <c r="F4427" i="2" s="1"/>
  <c r="F4451" i="2" s="1"/>
  <c r="F4475" i="2" s="1"/>
  <c r="F4499" i="2" s="1"/>
  <c r="F4523" i="2" s="1"/>
  <c r="F4547" i="2" s="1"/>
  <c r="F4571" i="2" s="1"/>
  <c r="F4595" i="2" s="1"/>
  <c r="F4619" i="2" s="1"/>
  <c r="F4643" i="2" s="1"/>
  <c r="F4667" i="2" s="1"/>
  <c r="F4691" i="2" s="1"/>
  <c r="F4715" i="2" s="1"/>
  <c r="F4739" i="2" s="1"/>
  <c r="F4763" i="2" s="1"/>
  <c r="F4787" i="2" s="1"/>
  <c r="F4811" i="2" s="1"/>
  <c r="F4835" i="2" s="1"/>
  <c r="F4859" i="2" s="1"/>
  <c r="F4883" i="2" s="1"/>
  <c r="F4907" i="2" s="1"/>
  <c r="F4931" i="2" s="1"/>
  <c r="F4955" i="2" s="1"/>
  <c r="F4979" i="2" s="1"/>
  <c r="F5003" i="2" s="1"/>
  <c r="F5027" i="2" s="1"/>
  <c r="F5051" i="2" s="1"/>
  <c r="F5075" i="2" s="1"/>
  <c r="F5099" i="2" s="1"/>
  <c r="F5123" i="2" s="1"/>
  <c r="F5147" i="2" s="1"/>
  <c r="F5171" i="2" s="1"/>
  <c r="F5195" i="2" s="1"/>
  <c r="F5219" i="2" s="1"/>
  <c r="F5243" i="2" s="1"/>
  <c r="F5267" i="2" s="1"/>
  <c r="F5291" i="2" s="1"/>
  <c r="F5315" i="2" s="1"/>
  <c r="F5339" i="2" s="1"/>
  <c r="F5363" i="2" s="1"/>
  <c r="F5387" i="2" s="1"/>
  <c r="F5411" i="2" s="1"/>
  <c r="F5435" i="2" s="1"/>
  <c r="F5459" i="2" s="1"/>
  <c r="F5483" i="2" s="1"/>
  <c r="F5507" i="2" s="1"/>
  <c r="F5531" i="2" s="1"/>
  <c r="F5555" i="2" s="1"/>
  <c r="F5579" i="2" s="1"/>
  <c r="F5603" i="2" s="1"/>
  <c r="F5627" i="2" s="1"/>
  <c r="F5651" i="2" s="1"/>
  <c r="F5675" i="2" s="1"/>
  <c r="F5699" i="2" s="1"/>
  <c r="F5723" i="2" s="1"/>
  <c r="F5747" i="2" s="1"/>
  <c r="F5771" i="2" s="1"/>
  <c r="F5795" i="2" s="1"/>
  <c r="F5819" i="2" s="1"/>
  <c r="F5843" i="2" s="1"/>
  <c r="F5867" i="2" s="1"/>
  <c r="F5891" i="2" s="1"/>
  <c r="F5915" i="2" s="1"/>
  <c r="F5939" i="2" s="1"/>
  <c r="F5963" i="2" s="1"/>
  <c r="F5987" i="2" s="1"/>
  <c r="F6011" i="2" s="1"/>
  <c r="F6035" i="2" s="1"/>
  <c r="F6059" i="2" s="1"/>
  <c r="F6083" i="2" s="1"/>
  <c r="F6107" i="2" s="1"/>
  <c r="F6131" i="2" s="1"/>
  <c r="F6155" i="2" s="1"/>
  <c r="F6179" i="2" s="1"/>
  <c r="F6203" i="2" s="1"/>
  <c r="F6227" i="2" s="1"/>
  <c r="F6251" i="2" s="1"/>
  <c r="F6275" i="2" s="1"/>
  <c r="F6299" i="2" s="1"/>
  <c r="F6323" i="2" s="1"/>
  <c r="F6347" i="2" s="1"/>
  <c r="F6371" i="2" s="1"/>
  <c r="F6395" i="2" s="1"/>
  <c r="F6419" i="2" s="1"/>
  <c r="F6443" i="2" s="1"/>
  <c r="F6467" i="2" s="1"/>
  <c r="F6491" i="2" s="1"/>
  <c r="F6515" i="2" s="1"/>
  <c r="F6539" i="2" s="1"/>
  <c r="F6563" i="2" s="1"/>
  <c r="F6587" i="2" s="1"/>
  <c r="F6611" i="2" s="1"/>
  <c r="F6635" i="2" s="1"/>
  <c r="F6659" i="2" s="1"/>
  <c r="F6683" i="2" s="1"/>
  <c r="F6707" i="2" s="1"/>
  <c r="F6731" i="2" s="1"/>
  <c r="F6755" i="2" s="1"/>
  <c r="F6779" i="2" s="1"/>
  <c r="F6803" i="2" s="1"/>
  <c r="F6827" i="2" s="1"/>
  <c r="F6851" i="2" s="1"/>
  <c r="F6875" i="2" s="1"/>
  <c r="F6899" i="2" s="1"/>
  <c r="F6923" i="2" s="1"/>
  <c r="F6947" i="2" s="1"/>
  <c r="F6971" i="2" s="1"/>
  <c r="F6995" i="2" s="1"/>
  <c r="F7019" i="2" s="1"/>
  <c r="F7043" i="2" s="1"/>
  <c r="F7067" i="2" s="1"/>
  <c r="F7091" i="2" s="1"/>
  <c r="F7115" i="2" s="1"/>
  <c r="F7139" i="2" s="1"/>
  <c r="F7163" i="2" s="1"/>
  <c r="F7187" i="2" s="1"/>
  <c r="F7211" i="2" s="1"/>
  <c r="F7235" i="2" s="1"/>
  <c r="F7259" i="2" s="1"/>
  <c r="F7283" i="2" s="1"/>
  <c r="F7307" i="2" s="1"/>
  <c r="F7331" i="2" s="1"/>
  <c r="F7355" i="2" s="1"/>
  <c r="F7379" i="2" s="1"/>
  <c r="F7403" i="2" s="1"/>
  <c r="F7427" i="2" s="1"/>
  <c r="F7451" i="2" s="1"/>
  <c r="F7475" i="2" s="1"/>
  <c r="F7499" i="2" s="1"/>
  <c r="F7523" i="2" s="1"/>
  <c r="F7547" i="2" s="1"/>
  <c r="F7571" i="2" s="1"/>
  <c r="F7595" i="2" s="1"/>
  <c r="F7619" i="2" s="1"/>
  <c r="F7643" i="2" s="1"/>
  <c r="F7667" i="2" s="1"/>
  <c r="F7691" i="2" s="1"/>
  <c r="F7715" i="2" s="1"/>
  <c r="F7739" i="2" s="1"/>
  <c r="F7763" i="2" s="1"/>
  <c r="F7787" i="2" s="1"/>
  <c r="F7811" i="2" s="1"/>
  <c r="F7835" i="2" s="1"/>
  <c r="F7859" i="2" s="1"/>
  <c r="F7883" i="2" s="1"/>
  <c r="F7907" i="2" s="1"/>
  <c r="F7931" i="2" s="1"/>
  <c r="F7955" i="2" s="1"/>
  <c r="F7979" i="2" s="1"/>
  <c r="F8003" i="2" s="1"/>
  <c r="F8027" i="2" s="1"/>
  <c r="F8051" i="2" s="1"/>
  <c r="F8075" i="2" s="1"/>
  <c r="F8099" i="2" s="1"/>
  <c r="F8123" i="2" s="1"/>
  <c r="F8147" i="2" s="1"/>
  <c r="F8171" i="2" s="1"/>
  <c r="F8195" i="2" s="1"/>
  <c r="F8219" i="2" s="1"/>
  <c r="F8243" i="2" s="1"/>
  <c r="F8267" i="2" s="1"/>
  <c r="F8291" i="2" s="1"/>
  <c r="F8315" i="2" s="1"/>
  <c r="F8339" i="2" s="1"/>
  <c r="F8363" i="2" s="1"/>
  <c r="F8387" i="2" s="1"/>
  <c r="F8411" i="2" s="1"/>
  <c r="F8435" i="2" s="1"/>
  <c r="F8459" i="2" s="1"/>
  <c r="F8483" i="2" s="1"/>
  <c r="F8507" i="2" s="1"/>
  <c r="F8531" i="2" s="1"/>
  <c r="F8555" i="2" s="1"/>
  <c r="F8579" i="2" s="1"/>
  <c r="F8603" i="2" s="1"/>
  <c r="F8627" i="2" s="1"/>
  <c r="F8651" i="2" s="1"/>
  <c r="F8675" i="2" s="1"/>
  <c r="F8699" i="2" s="1"/>
  <c r="F8723" i="2" s="1"/>
  <c r="F8747" i="2" s="1"/>
  <c r="F36" i="2"/>
  <c r="F37" i="2"/>
  <c r="F61" i="2" s="1"/>
  <c r="F85" i="2" s="1"/>
  <c r="F109" i="2" s="1"/>
  <c r="F133" i="2" s="1"/>
  <c r="F157" i="2" s="1"/>
  <c r="F181" i="2" s="1"/>
  <c r="F205" i="2" s="1"/>
  <c r="F229" i="2" s="1"/>
  <c r="F253" i="2" s="1"/>
  <c r="F277" i="2" s="1"/>
  <c r="F301" i="2" s="1"/>
  <c r="F325" i="2" s="1"/>
  <c r="F349" i="2" s="1"/>
  <c r="F373" i="2" s="1"/>
  <c r="F397" i="2" s="1"/>
  <c r="F421" i="2" s="1"/>
  <c r="F445" i="2" s="1"/>
  <c r="F469" i="2" s="1"/>
  <c r="F493" i="2" s="1"/>
  <c r="F517" i="2" s="1"/>
  <c r="F541" i="2" s="1"/>
  <c r="F565" i="2" s="1"/>
  <c r="F589" i="2" s="1"/>
  <c r="F613" i="2" s="1"/>
  <c r="F637" i="2" s="1"/>
  <c r="F661" i="2" s="1"/>
  <c r="F685" i="2" s="1"/>
  <c r="F709" i="2" s="1"/>
  <c r="F733" i="2" s="1"/>
  <c r="F757" i="2" s="1"/>
  <c r="F781" i="2" s="1"/>
  <c r="F805" i="2" s="1"/>
  <c r="F829" i="2" s="1"/>
  <c r="F853" i="2" s="1"/>
  <c r="F877" i="2" s="1"/>
  <c r="F901" i="2" s="1"/>
  <c r="F925" i="2" s="1"/>
  <c r="F949" i="2" s="1"/>
  <c r="F973" i="2" s="1"/>
  <c r="F997" i="2" s="1"/>
  <c r="F1021" i="2" s="1"/>
  <c r="F1045" i="2" s="1"/>
  <c r="F1069" i="2" s="1"/>
  <c r="F1093" i="2" s="1"/>
  <c r="F1117" i="2" s="1"/>
  <c r="F1141" i="2" s="1"/>
  <c r="F1165" i="2" s="1"/>
  <c r="F1189" i="2" s="1"/>
  <c r="F1213" i="2" s="1"/>
  <c r="F1237" i="2" s="1"/>
  <c r="F1261" i="2" s="1"/>
  <c r="F1285" i="2" s="1"/>
  <c r="F1309" i="2" s="1"/>
  <c r="F1333" i="2" s="1"/>
  <c r="F1357" i="2" s="1"/>
  <c r="F1381" i="2" s="1"/>
  <c r="F1405" i="2" s="1"/>
  <c r="F1429" i="2" s="1"/>
  <c r="F1453" i="2" s="1"/>
  <c r="F1477" i="2" s="1"/>
  <c r="F1501" i="2" s="1"/>
  <c r="F1525" i="2" s="1"/>
  <c r="F1549" i="2" s="1"/>
  <c r="F1573" i="2" s="1"/>
  <c r="F1597" i="2" s="1"/>
  <c r="F1621" i="2" s="1"/>
  <c r="F1645" i="2" s="1"/>
  <c r="F1669" i="2" s="1"/>
  <c r="F1693" i="2" s="1"/>
  <c r="F1717" i="2" s="1"/>
  <c r="F1741" i="2" s="1"/>
  <c r="F1765" i="2" s="1"/>
  <c r="F1789" i="2" s="1"/>
  <c r="F1813" i="2" s="1"/>
  <c r="F1837" i="2" s="1"/>
  <c r="F1861" i="2" s="1"/>
  <c r="F1885" i="2" s="1"/>
  <c r="F1909" i="2" s="1"/>
  <c r="F1933" i="2" s="1"/>
  <c r="F1957" i="2" s="1"/>
  <c r="F1981" i="2" s="1"/>
  <c r="F2005" i="2" s="1"/>
  <c r="F2029" i="2" s="1"/>
  <c r="F2053" i="2" s="1"/>
  <c r="F2077" i="2" s="1"/>
  <c r="F2101" i="2" s="1"/>
  <c r="F2125" i="2" s="1"/>
  <c r="F2149" i="2" s="1"/>
  <c r="F2173" i="2" s="1"/>
  <c r="F2197" i="2" s="1"/>
  <c r="F2221" i="2" s="1"/>
  <c r="F2245" i="2" s="1"/>
  <c r="F2269" i="2" s="1"/>
  <c r="F2293" i="2" s="1"/>
  <c r="F2317" i="2" s="1"/>
  <c r="F2341" i="2" s="1"/>
  <c r="F2365" i="2" s="1"/>
  <c r="F2389" i="2" s="1"/>
  <c r="F2413" i="2" s="1"/>
  <c r="F2437" i="2" s="1"/>
  <c r="F2461" i="2" s="1"/>
  <c r="F2485" i="2" s="1"/>
  <c r="F2509" i="2" s="1"/>
  <c r="F2533" i="2" s="1"/>
  <c r="F2557" i="2" s="1"/>
  <c r="F2581" i="2" s="1"/>
  <c r="F2605" i="2" s="1"/>
  <c r="F2629" i="2" s="1"/>
  <c r="F2653" i="2" s="1"/>
  <c r="F2677" i="2" s="1"/>
  <c r="F2701" i="2" s="1"/>
  <c r="F2725" i="2" s="1"/>
  <c r="F2749" i="2" s="1"/>
  <c r="F2773" i="2" s="1"/>
  <c r="F2797" i="2" s="1"/>
  <c r="F2821" i="2" s="1"/>
  <c r="F2845" i="2" s="1"/>
  <c r="F2869" i="2" s="1"/>
  <c r="F2893" i="2" s="1"/>
  <c r="F2917" i="2" s="1"/>
  <c r="F2941" i="2" s="1"/>
  <c r="F2965" i="2" s="1"/>
  <c r="F2989" i="2" s="1"/>
  <c r="F3013" i="2" s="1"/>
  <c r="F3037" i="2" s="1"/>
  <c r="F3061" i="2" s="1"/>
  <c r="F3085" i="2" s="1"/>
  <c r="F3109" i="2" s="1"/>
  <c r="F3133" i="2" s="1"/>
  <c r="F3157" i="2" s="1"/>
  <c r="F3181" i="2" s="1"/>
  <c r="F3205" i="2" s="1"/>
  <c r="F3229" i="2" s="1"/>
  <c r="F3253" i="2" s="1"/>
  <c r="F3277" i="2" s="1"/>
  <c r="F3301" i="2" s="1"/>
  <c r="F3325" i="2" s="1"/>
  <c r="F3349" i="2" s="1"/>
  <c r="F3373" i="2" s="1"/>
  <c r="F3397" i="2" s="1"/>
  <c r="F3421" i="2" s="1"/>
  <c r="F3445" i="2" s="1"/>
  <c r="F3469" i="2" s="1"/>
  <c r="F3493" i="2" s="1"/>
  <c r="F3517" i="2" s="1"/>
  <c r="F3541" i="2" s="1"/>
  <c r="F3565" i="2" s="1"/>
  <c r="F3589" i="2" s="1"/>
  <c r="F3613" i="2" s="1"/>
  <c r="F3637" i="2" s="1"/>
  <c r="F3661" i="2" s="1"/>
  <c r="F3685" i="2" s="1"/>
  <c r="F3709" i="2" s="1"/>
  <c r="F3733" i="2" s="1"/>
  <c r="F3757" i="2" s="1"/>
  <c r="F3781" i="2" s="1"/>
  <c r="F3805" i="2" s="1"/>
  <c r="F3829" i="2" s="1"/>
  <c r="F3853" i="2" s="1"/>
  <c r="F3877" i="2" s="1"/>
  <c r="F3901" i="2" s="1"/>
  <c r="F3925" i="2" s="1"/>
  <c r="F3949" i="2" s="1"/>
  <c r="F3973" i="2" s="1"/>
  <c r="F3997" i="2" s="1"/>
  <c r="F4021" i="2" s="1"/>
  <c r="F4045" i="2" s="1"/>
  <c r="F4069" i="2" s="1"/>
  <c r="F4093" i="2" s="1"/>
  <c r="F4117" i="2" s="1"/>
  <c r="F4141" i="2" s="1"/>
  <c r="F4165" i="2" s="1"/>
  <c r="F4189" i="2" s="1"/>
  <c r="F4213" i="2" s="1"/>
  <c r="F4237" i="2" s="1"/>
  <c r="F4261" i="2" s="1"/>
  <c r="F4285" i="2" s="1"/>
  <c r="F4309" i="2" s="1"/>
  <c r="F4333" i="2" s="1"/>
  <c r="F4357" i="2" s="1"/>
  <c r="F4381" i="2" s="1"/>
  <c r="F4405" i="2" s="1"/>
  <c r="F4429" i="2" s="1"/>
  <c r="F4453" i="2" s="1"/>
  <c r="F4477" i="2" s="1"/>
  <c r="F4501" i="2" s="1"/>
  <c r="F4525" i="2" s="1"/>
  <c r="F4549" i="2" s="1"/>
  <c r="F4573" i="2" s="1"/>
  <c r="F4597" i="2" s="1"/>
  <c r="F4621" i="2" s="1"/>
  <c r="F4645" i="2" s="1"/>
  <c r="F4669" i="2" s="1"/>
  <c r="F4693" i="2" s="1"/>
  <c r="F4717" i="2" s="1"/>
  <c r="F4741" i="2" s="1"/>
  <c r="F4765" i="2" s="1"/>
  <c r="F4789" i="2" s="1"/>
  <c r="F4813" i="2" s="1"/>
  <c r="F4837" i="2" s="1"/>
  <c r="F4861" i="2" s="1"/>
  <c r="F4885" i="2" s="1"/>
  <c r="F4909" i="2" s="1"/>
  <c r="F4933" i="2" s="1"/>
  <c r="F4957" i="2" s="1"/>
  <c r="F4981" i="2" s="1"/>
  <c r="F5005" i="2" s="1"/>
  <c r="F5029" i="2" s="1"/>
  <c r="F5053" i="2" s="1"/>
  <c r="F5077" i="2" s="1"/>
  <c r="F5101" i="2" s="1"/>
  <c r="F5125" i="2" s="1"/>
  <c r="F5149" i="2" s="1"/>
  <c r="F5173" i="2" s="1"/>
  <c r="F5197" i="2" s="1"/>
  <c r="F5221" i="2" s="1"/>
  <c r="F5245" i="2" s="1"/>
  <c r="F5269" i="2" s="1"/>
  <c r="F5293" i="2" s="1"/>
  <c r="F5317" i="2" s="1"/>
  <c r="F5341" i="2" s="1"/>
  <c r="F5365" i="2" s="1"/>
  <c r="F5389" i="2" s="1"/>
  <c r="F5413" i="2" s="1"/>
  <c r="F5437" i="2" s="1"/>
  <c r="F5461" i="2" s="1"/>
  <c r="F5485" i="2" s="1"/>
  <c r="F5509" i="2" s="1"/>
  <c r="F5533" i="2" s="1"/>
  <c r="F5557" i="2" s="1"/>
  <c r="F5581" i="2" s="1"/>
  <c r="F5605" i="2" s="1"/>
  <c r="F5629" i="2" s="1"/>
  <c r="F5653" i="2" s="1"/>
  <c r="F5677" i="2" s="1"/>
  <c r="F5701" i="2" s="1"/>
  <c r="F5725" i="2" s="1"/>
  <c r="F5749" i="2" s="1"/>
  <c r="F5773" i="2" s="1"/>
  <c r="F5797" i="2" s="1"/>
  <c r="F5821" i="2" s="1"/>
  <c r="F5845" i="2" s="1"/>
  <c r="F5869" i="2" s="1"/>
  <c r="F5893" i="2" s="1"/>
  <c r="F5917" i="2" s="1"/>
  <c r="F5941" i="2" s="1"/>
  <c r="F5965" i="2" s="1"/>
  <c r="F5989" i="2" s="1"/>
  <c r="F6013" i="2" s="1"/>
  <c r="F6037" i="2" s="1"/>
  <c r="F6061" i="2" s="1"/>
  <c r="F6085" i="2" s="1"/>
  <c r="F6109" i="2" s="1"/>
  <c r="F6133" i="2" s="1"/>
  <c r="F6157" i="2" s="1"/>
  <c r="F6181" i="2" s="1"/>
  <c r="F6205" i="2" s="1"/>
  <c r="F6229" i="2" s="1"/>
  <c r="F6253" i="2" s="1"/>
  <c r="F6277" i="2" s="1"/>
  <c r="F6301" i="2" s="1"/>
  <c r="F6325" i="2" s="1"/>
  <c r="F6349" i="2" s="1"/>
  <c r="F6373" i="2" s="1"/>
  <c r="F6397" i="2" s="1"/>
  <c r="F6421" i="2" s="1"/>
  <c r="F6445" i="2" s="1"/>
  <c r="F6469" i="2" s="1"/>
  <c r="F6493" i="2" s="1"/>
  <c r="F6517" i="2" s="1"/>
  <c r="F6541" i="2" s="1"/>
  <c r="F6565" i="2" s="1"/>
  <c r="F6589" i="2" s="1"/>
  <c r="F6613" i="2" s="1"/>
  <c r="F6637" i="2" s="1"/>
  <c r="F6661" i="2" s="1"/>
  <c r="F6685" i="2" s="1"/>
  <c r="F6709" i="2" s="1"/>
  <c r="F6733" i="2" s="1"/>
  <c r="F6757" i="2" s="1"/>
  <c r="F6781" i="2" s="1"/>
  <c r="F6805" i="2" s="1"/>
  <c r="F6829" i="2" s="1"/>
  <c r="F6853" i="2" s="1"/>
  <c r="F6877" i="2" s="1"/>
  <c r="F6901" i="2" s="1"/>
  <c r="F6925" i="2" s="1"/>
  <c r="F6949" i="2" s="1"/>
  <c r="F6973" i="2" s="1"/>
  <c r="F6997" i="2" s="1"/>
  <c r="F7021" i="2" s="1"/>
  <c r="F7045" i="2" s="1"/>
  <c r="F7069" i="2" s="1"/>
  <c r="F7093" i="2" s="1"/>
  <c r="F7117" i="2" s="1"/>
  <c r="F7141" i="2" s="1"/>
  <c r="F7165" i="2" s="1"/>
  <c r="F7189" i="2" s="1"/>
  <c r="F7213" i="2" s="1"/>
  <c r="F7237" i="2" s="1"/>
  <c r="F7261" i="2" s="1"/>
  <c r="F7285" i="2" s="1"/>
  <c r="F7309" i="2" s="1"/>
  <c r="F7333" i="2" s="1"/>
  <c r="F7357" i="2" s="1"/>
  <c r="F7381" i="2" s="1"/>
  <c r="F7405" i="2" s="1"/>
  <c r="F7429" i="2" s="1"/>
  <c r="F7453" i="2" s="1"/>
  <c r="F7477" i="2" s="1"/>
  <c r="F7501" i="2" s="1"/>
  <c r="F7525" i="2" s="1"/>
  <c r="F7549" i="2" s="1"/>
  <c r="F7573" i="2" s="1"/>
  <c r="F7597" i="2" s="1"/>
  <c r="F7621" i="2" s="1"/>
  <c r="F7645" i="2" s="1"/>
  <c r="F7669" i="2" s="1"/>
  <c r="F7693" i="2" s="1"/>
  <c r="F7717" i="2" s="1"/>
  <c r="F7741" i="2" s="1"/>
  <c r="F7765" i="2" s="1"/>
  <c r="F7789" i="2" s="1"/>
  <c r="F7813" i="2" s="1"/>
  <c r="F7837" i="2" s="1"/>
  <c r="F7861" i="2" s="1"/>
  <c r="F7885" i="2" s="1"/>
  <c r="F7909" i="2" s="1"/>
  <c r="F7933" i="2" s="1"/>
  <c r="F7957" i="2" s="1"/>
  <c r="F7981" i="2" s="1"/>
  <c r="F8005" i="2" s="1"/>
  <c r="F8029" i="2" s="1"/>
  <c r="F8053" i="2" s="1"/>
  <c r="F8077" i="2" s="1"/>
  <c r="F8101" i="2" s="1"/>
  <c r="F8125" i="2" s="1"/>
  <c r="F8149" i="2" s="1"/>
  <c r="F8173" i="2" s="1"/>
  <c r="F8197" i="2" s="1"/>
  <c r="F8221" i="2" s="1"/>
  <c r="F8245" i="2" s="1"/>
  <c r="F8269" i="2" s="1"/>
  <c r="F8293" i="2" s="1"/>
  <c r="F8317" i="2" s="1"/>
  <c r="F8341" i="2" s="1"/>
  <c r="F8365" i="2" s="1"/>
  <c r="F8389" i="2" s="1"/>
  <c r="F8413" i="2" s="1"/>
  <c r="F8437" i="2" s="1"/>
  <c r="F8461" i="2" s="1"/>
  <c r="F8485" i="2" s="1"/>
  <c r="F8509" i="2" s="1"/>
  <c r="F8533" i="2" s="1"/>
  <c r="F8557" i="2" s="1"/>
  <c r="F8581" i="2" s="1"/>
  <c r="F8605" i="2" s="1"/>
  <c r="F8629" i="2" s="1"/>
  <c r="F8653" i="2" s="1"/>
  <c r="F8677" i="2" s="1"/>
  <c r="F8701" i="2" s="1"/>
  <c r="F8725" i="2" s="1"/>
  <c r="F8749" i="2" s="1"/>
  <c r="F38" i="2"/>
  <c r="F62" i="2" s="1"/>
  <c r="F86" i="2" s="1"/>
  <c r="F110" i="2" s="1"/>
  <c r="F134" i="2" s="1"/>
  <c r="F158" i="2" s="1"/>
  <c r="F182" i="2" s="1"/>
  <c r="F206" i="2" s="1"/>
  <c r="F39" i="2"/>
  <c r="F63" i="2" s="1"/>
  <c r="F87" i="2" s="1"/>
  <c r="F111" i="2" s="1"/>
  <c r="F135" i="2" s="1"/>
  <c r="F159" i="2" s="1"/>
  <c r="F183" i="2" s="1"/>
  <c r="F207" i="2" s="1"/>
  <c r="F231" i="2" s="1"/>
  <c r="F255" i="2" s="1"/>
  <c r="F279" i="2" s="1"/>
  <c r="F303" i="2" s="1"/>
  <c r="F327" i="2" s="1"/>
  <c r="F351" i="2" s="1"/>
  <c r="F375" i="2" s="1"/>
  <c r="F399" i="2" s="1"/>
  <c r="F423" i="2" s="1"/>
  <c r="F447" i="2" s="1"/>
  <c r="F471" i="2" s="1"/>
  <c r="F495" i="2" s="1"/>
  <c r="F519" i="2" s="1"/>
  <c r="F543" i="2" s="1"/>
  <c r="F567" i="2" s="1"/>
  <c r="F591" i="2" s="1"/>
  <c r="F615" i="2" s="1"/>
  <c r="F639" i="2" s="1"/>
  <c r="F663" i="2" s="1"/>
  <c r="F687" i="2" s="1"/>
  <c r="F711" i="2" s="1"/>
  <c r="F735" i="2" s="1"/>
  <c r="F759" i="2" s="1"/>
  <c r="F783" i="2" s="1"/>
  <c r="F807" i="2" s="1"/>
  <c r="F831" i="2" s="1"/>
  <c r="F855" i="2" s="1"/>
  <c r="F879" i="2" s="1"/>
  <c r="F903" i="2" s="1"/>
  <c r="F927" i="2" s="1"/>
  <c r="F951" i="2" s="1"/>
  <c r="F975" i="2" s="1"/>
  <c r="F999" i="2" s="1"/>
  <c r="F1023" i="2" s="1"/>
  <c r="F1047" i="2" s="1"/>
  <c r="F1071" i="2" s="1"/>
  <c r="F1095" i="2" s="1"/>
  <c r="F1119" i="2" s="1"/>
  <c r="F1143" i="2" s="1"/>
  <c r="F1167" i="2" s="1"/>
  <c r="F1191" i="2" s="1"/>
  <c r="F1215" i="2" s="1"/>
  <c r="F1239" i="2" s="1"/>
  <c r="F1263" i="2" s="1"/>
  <c r="F1287" i="2" s="1"/>
  <c r="F1311" i="2" s="1"/>
  <c r="F1335" i="2" s="1"/>
  <c r="F1359" i="2" s="1"/>
  <c r="F1383" i="2" s="1"/>
  <c r="F1407" i="2" s="1"/>
  <c r="F1431" i="2" s="1"/>
  <c r="F1455" i="2" s="1"/>
  <c r="F1479" i="2" s="1"/>
  <c r="F1503" i="2" s="1"/>
  <c r="F1527" i="2" s="1"/>
  <c r="F1551" i="2" s="1"/>
  <c r="F1575" i="2" s="1"/>
  <c r="F1599" i="2" s="1"/>
  <c r="F1623" i="2" s="1"/>
  <c r="F1647" i="2" s="1"/>
  <c r="F1671" i="2" s="1"/>
  <c r="F1695" i="2" s="1"/>
  <c r="F1719" i="2" s="1"/>
  <c r="F1743" i="2" s="1"/>
  <c r="F1767" i="2" s="1"/>
  <c r="F1791" i="2" s="1"/>
  <c r="F1815" i="2" s="1"/>
  <c r="F1839" i="2" s="1"/>
  <c r="F1863" i="2" s="1"/>
  <c r="F1887" i="2" s="1"/>
  <c r="F1911" i="2" s="1"/>
  <c r="F1935" i="2" s="1"/>
  <c r="F1959" i="2" s="1"/>
  <c r="F1983" i="2" s="1"/>
  <c r="F2007" i="2" s="1"/>
  <c r="F2031" i="2" s="1"/>
  <c r="F2055" i="2" s="1"/>
  <c r="F2079" i="2" s="1"/>
  <c r="F2103" i="2" s="1"/>
  <c r="F2127" i="2" s="1"/>
  <c r="F2151" i="2" s="1"/>
  <c r="F2175" i="2" s="1"/>
  <c r="F2199" i="2" s="1"/>
  <c r="F2223" i="2" s="1"/>
  <c r="F2247" i="2" s="1"/>
  <c r="F2271" i="2" s="1"/>
  <c r="F2295" i="2" s="1"/>
  <c r="F2319" i="2" s="1"/>
  <c r="F2343" i="2" s="1"/>
  <c r="F2367" i="2" s="1"/>
  <c r="F2391" i="2" s="1"/>
  <c r="F2415" i="2" s="1"/>
  <c r="F2439" i="2" s="1"/>
  <c r="F2463" i="2" s="1"/>
  <c r="F2487" i="2" s="1"/>
  <c r="F2511" i="2" s="1"/>
  <c r="F2535" i="2" s="1"/>
  <c r="F2559" i="2" s="1"/>
  <c r="F2583" i="2" s="1"/>
  <c r="F2607" i="2" s="1"/>
  <c r="F2631" i="2" s="1"/>
  <c r="F2655" i="2" s="1"/>
  <c r="F2679" i="2" s="1"/>
  <c r="F2703" i="2" s="1"/>
  <c r="F2727" i="2" s="1"/>
  <c r="F2751" i="2" s="1"/>
  <c r="F2775" i="2" s="1"/>
  <c r="F2799" i="2" s="1"/>
  <c r="F2823" i="2" s="1"/>
  <c r="F2847" i="2" s="1"/>
  <c r="F2871" i="2" s="1"/>
  <c r="F2895" i="2" s="1"/>
  <c r="F2919" i="2" s="1"/>
  <c r="F2943" i="2" s="1"/>
  <c r="F2967" i="2" s="1"/>
  <c r="F2991" i="2" s="1"/>
  <c r="F3015" i="2" s="1"/>
  <c r="F3039" i="2" s="1"/>
  <c r="F3063" i="2" s="1"/>
  <c r="F3087" i="2" s="1"/>
  <c r="F3111" i="2" s="1"/>
  <c r="F3135" i="2" s="1"/>
  <c r="F3159" i="2" s="1"/>
  <c r="F3183" i="2" s="1"/>
  <c r="F3207" i="2" s="1"/>
  <c r="F3231" i="2" s="1"/>
  <c r="F3255" i="2" s="1"/>
  <c r="F3279" i="2" s="1"/>
  <c r="F3303" i="2" s="1"/>
  <c r="F3327" i="2" s="1"/>
  <c r="F3351" i="2" s="1"/>
  <c r="F3375" i="2" s="1"/>
  <c r="F3399" i="2" s="1"/>
  <c r="F3423" i="2" s="1"/>
  <c r="F3447" i="2" s="1"/>
  <c r="F3471" i="2" s="1"/>
  <c r="F3495" i="2" s="1"/>
  <c r="F3519" i="2" s="1"/>
  <c r="F3543" i="2" s="1"/>
  <c r="F3567" i="2" s="1"/>
  <c r="F3591" i="2" s="1"/>
  <c r="F3615" i="2" s="1"/>
  <c r="F3639" i="2" s="1"/>
  <c r="F3663" i="2" s="1"/>
  <c r="F3687" i="2" s="1"/>
  <c r="F3711" i="2" s="1"/>
  <c r="F3735" i="2" s="1"/>
  <c r="F3759" i="2" s="1"/>
  <c r="F3783" i="2" s="1"/>
  <c r="F3807" i="2" s="1"/>
  <c r="F3831" i="2" s="1"/>
  <c r="F3855" i="2" s="1"/>
  <c r="F3879" i="2" s="1"/>
  <c r="F3903" i="2" s="1"/>
  <c r="F3927" i="2" s="1"/>
  <c r="F3951" i="2" s="1"/>
  <c r="F3975" i="2" s="1"/>
  <c r="F3999" i="2" s="1"/>
  <c r="F4023" i="2" s="1"/>
  <c r="F4047" i="2" s="1"/>
  <c r="F4071" i="2" s="1"/>
  <c r="F4095" i="2" s="1"/>
  <c r="F4119" i="2" s="1"/>
  <c r="F4143" i="2" s="1"/>
  <c r="F4167" i="2" s="1"/>
  <c r="F4191" i="2" s="1"/>
  <c r="F4215" i="2" s="1"/>
  <c r="F4239" i="2" s="1"/>
  <c r="F4263" i="2" s="1"/>
  <c r="F4287" i="2" s="1"/>
  <c r="F4311" i="2" s="1"/>
  <c r="F4335" i="2" s="1"/>
  <c r="F4359" i="2" s="1"/>
  <c r="F4383" i="2" s="1"/>
  <c r="F4407" i="2" s="1"/>
  <c r="F4431" i="2" s="1"/>
  <c r="F4455" i="2" s="1"/>
  <c r="F4479" i="2" s="1"/>
  <c r="F4503" i="2" s="1"/>
  <c r="F4527" i="2" s="1"/>
  <c r="F4551" i="2" s="1"/>
  <c r="F4575" i="2" s="1"/>
  <c r="F4599" i="2" s="1"/>
  <c r="F4623" i="2" s="1"/>
  <c r="F4647" i="2" s="1"/>
  <c r="F4671" i="2" s="1"/>
  <c r="F4695" i="2" s="1"/>
  <c r="F4719" i="2" s="1"/>
  <c r="F4743" i="2" s="1"/>
  <c r="F4767" i="2" s="1"/>
  <c r="F4791" i="2" s="1"/>
  <c r="F4815" i="2" s="1"/>
  <c r="F4839" i="2" s="1"/>
  <c r="F4863" i="2" s="1"/>
  <c r="F4887" i="2" s="1"/>
  <c r="F4911" i="2" s="1"/>
  <c r="F4935" i="2" s="1"/>
  <c r="F4959" i="2" s="1"/>
  <c r="F4983" i="2" s="1"/>
  <c r="F5007" i="2" s="1"/>
  <c r="F5031" i="2" s="1"/>
  <c r="F5055" i="2" s="1"/>
  <c r="F5079" i="2" s="1"/>
  <c r="F5103" i="2" s="1"/>
  <c r="F5127" i="2" s="1"/>
  <c r="F5151" i="2" s="1"/>
  <c r="F5175" i="2" s="1"/>
  <c r="F5199" i="2" s="1"/>
  <c r="F5223" i="2" s="1"/>
  <c r="F5247" i="2" s="1"/>
  <c r="F5271" i="2" s="1"/>
  <c r="F5295" i="2" s="1"/>
  <c r="F5319" i="2" s="1"/>
  <c r="F5343" i="2" s="1"/>
  <c r="F5367" i="2" s="1"/>
  <c r="F5391" i="2" s="1"/>
  <c r="F5415" i="2" s="1"/>
  <c r="F5439" i="2" s="1"/>
  <c r="F5463" i="2" s="1"/>
  <c r="F5487" i="2" s="1"/>
  <c r="F5511" i="2" s="1"/>
  <c r="F5535" i="2" s="1"/>
  <c r="F5559" i="2" s="1"/>
  <c r="F5583" i="2" s="1"/>
  <c r="F5607" i="2" s="1"/>
  <c r="F5631" i="2" s="1"/>
  <c r="F5655" i="2" s="1"/>
  <c r="F5679" i="2" s="1"/>
  <c r="F5703" i="2" s="1"/>
  <c r="F5727" i="2" s="1"/>
  <c r="F5751" i="2" s="1"/>
  <c r="F5775" i="2" s="1"/>
  <c r="F5799" i="2" s="1"/>
  <c r="F5823" i="2" s="1"/>
  <c r="F5847" i="2" s="1"/>
  <c r="F5871" i="2" s="1"/>
  <c r="F5895" i="2" s="1"/>
  <c r="F5919" i="2" s="1"/>
  <c r="F5943" i="2" s="1"/>
  <c r="F5967" i="2" s="1"/>
  <c r="F5991" i="2" s="1"/>
  <c r="F6015" i="2" s="1"/>
  <c r="F6039" i="2" s="1"/>
  <c r="F6063" i="2" s="1"/>
  <c r="F6087" i="2" s="1"/>
  <c r="F6111" i="2" s="1"/>
  <c r="F6135" i="2" s="1"/>
  <c r="F6159" i="2" s="1"/>
  <c r="F6183" i="2" s="1"/>
  <c r="F6207" i="2" s="1"/>
  <c r="F6231" i="2" s="1"/>
  <c r="F6255" i="2" s="1"/>
  <c r="F6279" i="2" s="1"/>
  <c r="F6303" i="2" s="1"/>
  <c r="F6327" i="2" s="1"/>
  <c r="F6351" i="2" s="1"/>
  <c r="F6375" i="2" s="1"/>
  <c r="F6399" i="2" s="1"/>
  <c r="F6423" i="2" s="1"/>
  <c r="F6447" i="2" s="1"/>
  <c r="F6471" i="2" s="1"/>
  <c r="F6495" i="2" s="1"/>
  <c r="F6519" i="2" s="1"/>
  <c r="F6543" i="2" s="1"/>
  <c r="F6567" i="2" s="1"/>
  <c r="F6591" i="2" s="1"/>
  <c r="F6615" i="2" s="1"/>
  <c r="F6639" i="2" s="1"/>
  <c r="F6663" i="2" s="1"/>
  <c r="F6687" i="2" s="1"/>
  <c r="F6711" i="2" s="1"/>
  <c r="F6735" i="2" s="1"/>
  <c r="F6759" i="2" s="1"/>
  <c r="F6783" i="2" s="1"/>
  <c r="F6807" i="2" s="1"/>
  <c r="F6831" i="2" s="1"/>
  <c r="F6855" i="2" s="1"/>
  <c r="F6879" i="2" s="1"/>
  <c r="F6903" i="2" s="1"/>
  <c r="F6927" i="2" s="1"/>
  <c r="F6951" i="2" s="1"/>
  <c r="F6975" i="2" s="1"/>
  <c r="F6999" i="2" s="1"/>
  <c r="F7023" i="2" s="1"/>
  <c r="F7047" i="2" s="1"/>
  <c r="F7071" i="2" s="1"/>
  <c r="F7095" i="2" s="1"/>
  <c r="F7119" i="2" s="1"/>
  <c r="F7143" i="2" s="1"/>
  <c r="F7167" i="2" s="1"/>
  <c r="F7191" i="2" s="1"/>
  <c r="F7215" i="2" s="1"/>
  <c r="F7239" i="2" s="1"/>
  <c r="F7263" i="2" s="1"/>
  <c r="F7287" i="2" s="1"/>
  <c r="F7311" i="2" s="1"/>
  <c r="F7335" i="2" s="1"/>
  <c r="F7359" i="2" s="1"/>
  <c r="F7383" i="2" s="1"/>
  <c r="F7407" i="2" s="1"/>
  <c r="F7431" i="2" s="1"/>
  <c r="F7455" i="2" s="1"/>
  <c r="F7479" i="2" s="1"/>
  <c r="F7503" i="2" s="1"/>
  <c r="F7527" i="2" s="1"/>
  <c r="F7551" i="2" s="1"/>
  <c r="F7575" i="2" s="1"/>
  <c r="F7599" i="2" s="1"/>
  <c r="F7623" i="2" s="1"/>
  <c r="F7647" i="2" s="1"/>
  <c r="F7671" i="2" s="1"/>
  <c r="F7695" i="2" s="1"/>
  <c r="F7719" i="2" s="1"/>
  <c r="F7743" i="2" s="1"/>
  <c r="F7767" i="2" s="1"/>
  <c r="F7791" i="2" s="1"/>
  <c r="F7815" i="2" s="1"/>
  <c r="F7839" i="2" s="1"/>
  <c r="F7863" i="2" s="1"/>
  <c r="F7887" i="2" s="1"/>
  <c r="F7911" i="2" s="1"/>
  <c r="F7935" i="2" s="1"/>
  <c r="F7959" i="2" s="1"/>
  <c r="F7983" i="2" s="1"/>
  <c r="F8007" i="2" s="1"/>
  <c r="F8031" i="2" s="1"/>
  <c r="F8055" i="2" s="1"/>
  <c r="F8079" i="2" s="1"/>
  <c r="F8103" i="2" s="1"/>
  <c r="F8127" i="2" s="1"/>
  <c r="F8151" i="2" s="1"/>
  <c r="F8175" i="2" s="1"/>
  <c r="F8199" i="2" s="1"/>
  <c r="F8223" i="2" s="1"/>
  <c r="F8247" i="2" s="1"/>
  <c r="F8271" i="2" s="1"/>
  <c r="F8295" i="2" s="1"/>
  <c r="F8319" i="2" s="1"/>
  <c r="F8343" i="2" s="1"/>
  <c r="F8367" i="2" s="1"/>
  <c r="F8391" i="2" s="1"/>
  <c r="F8415" i="2" s="1"/>
  <c r="F8439" i="2" s="1"/>
  <c r="F8463" i="2" s="1"/>
  <c r="F8487" i="2" s="1"/>
  <c r="F8511" i="2" s="1"/>
  <c r="F8535" i="2" s="1"/>
  <c r="F8559" i="2" s="1"/>
  <c r="F8583" i="2" s="1"/>
  <c r="F8607" i="2" s="1"/>
  <c r="F8631" i="2" s="1"/>
  <c r="F8655" i="2" s="1"/>
  <c r="F8679" i="2" s="1"/>
  <c r="F8703" i="2" s="1"/>
  <c r="F8727" i="2" s="1"/>
  <c r="F8751" i="2" s="1"/>
  <c r="F40" i="2"/>
  <c r="F41" i="2"/>
  <c r="F65" i="2" s="1"/>
  <c r="F89" i="2" s="1"/>
  <c r="F113" i="2" s="1"/>
  <c r="F137" i="2" s="1"/>
  <c r="F161" i="2" s="1"/>
  <c r="F185" i="2" s="1"/>
  <c r="F209" i="2" s="1"/>
  <c r="F233" i="2" s="1"/>
  <c r="F257" i="2" s="1"/>
  <c r="F281" i="2" s="1"/>
  <c r="F305" i="2" s="1"/>
  <c r="F329" i="2" s="1"/>
  <c r="F353" i="2" s="1"/>
  <c r="F377" i="2" s="1"/>
  <c r="F401" i="2" s="1"/>
  <c r="F425" i="2" s="1"/>
  <c r="F449" i="2" s="1"/>
  <c r="F473" i="2" s="1"/>
  <c r="F497" i="2" s="1"/>
  <c r="F521" i="2" s="1"/>
  <c r="F545" i="2" s="1"/>
  <c r="F569" i="2" s="1"/>
  <c r="F593" i="2" s="1"/>
  <c r="F617" i="2" s="1"/>
  <c r="F641" i="2" s="1"/>
  <c r="F665" i="2" s="1"/>
  <c r="F689" i="2" s="1"/>
  <c r="F713" i="2" s="1"/>
  <c r="F737" i="2" s="1"/>
  <c r="F761" i="2" s="1"/>
  <c r="F785" i="2" s="1"/>
  <c r="F809" i="2" s="1"/>
  <c r="F833" i="2" s="1"/>
  <c r="F857" i="2" s="1"/>
  <c r="F881" i="2" s="1"/>
  <c r="F905" i="2" s="1"/>
  <c r="F929" i="2" s="1"/>
  <c r="F953" i="2" s="1"/>
  <c r="F977" i="2" s="1"/>
  <c r="F1001" i="2" s="1"/>
  <c r="F1025" i="2" s="1"/>
  <c r="F1049" i="2" s="1"/>
  <c r="F1073" i="2" s="1"/>
  <c r="F1097" i="2" s="1"/>
  <c r="F1121" i="2" s="1"/>
  <c r="F1145" i="2" s="1"/>
  <c r="F1169" i="2" s="1"/>
  <c r="F1193" i="2" s="1"/>
  <c r="F1217" i="2" s="1"/>
  <c r="F1241" i="2" s="1"/>
  <c r="F1265" i="2" s="1"/>
  <c r="F1289" i="2" s="1"/>
  <c r="F1313" i="2" s="1"/>
  <c r="F1337" i="2" s="1"/>
  <c r="F1361" i="2" s="1"/>
  <c r="F1385" i="2" s="1"/>
  <c r="F1409" i="2" s="1"/>
  <c r="F1433" i="2" s="1"/>
  <c r="F1457" i="2" s="1"/>
  <c r="F1481" i="2" s="1"/>
  <c r="F1505" i="2" s="1"/>
  <c r="F1529" i="2" s="1"/>
  <c r="F1553" i="2" s="1"/>
  <c r="F1577" i="2" s="1"/>
  <c r="F1601" i="2" s="1"/>
  <c r="F1625" i="2" s="1"/>
  <c r="F1649" i="2" s="1"/>
  <c r="F1673" i="2" s="1"/>
  <c r="F1697" i="2" s="1"/>
  <c r="F1721" i="2" s="1"/>
  <c r="F1745" i="2" s="1"/>
  <c r="F1769" i="2" s="1"/>
  <c r="F1793" i="2" s="1"/>
  <c r="F1817" i="2" s="1"/>
  <c r="F1841" i="2" s="1"/>
  <c r="F1865" i="2" s="1"/>
  <c r="F1889" i="2" s="1"/>
  <c r="F1913" i="2" s="1"/>
  <c r="F1937" i="2" s="1"/>
  <c r="F1961" i="2" s="1"/>
  <c r="F1985" i="2" s="1"/>
  <c r="F2009" i="2" s="1"/>
  <c r="F2033" i="2" s="1"/>
  <c r="F2057" i="2" s="1"/>
  <c r="F2081" i="2" s="1"/>
  <c r="F2105" i="2" s="1"/>
  <c r="F2129" i="2" s="1"/>
  <c r="F2153" i="2" s="1"/>
  <c r="F2177" i="2" s="1"/>
  <c r="F2201" i="2" s="1"/>
  <c r="F2225" i="2" s="1"/>
  <c r="F2249" i="2" s="1"/>
  <c r="F2273" i="2" s="1"/>
  <c r="F2297" i="2" s="1"/>
  <c r="F2321" i="2" s="1"/>
  <c r="F2345" i="2" s="1"/>
  <c r="F2369" i="2" s="1"/>
  <c r="F2393" i="2" s="1"/>
  <c r="F2417" i="2" s="1"/>
  <c r="F2441" i="2" s="1"/>
  <c r="F2465" i="2" s="1"/>
  <c r="F2489" i="2" s="1"/>
  <c r="F2513" i="2" s="1"/>
  <c r="F2537" i="2" s="1"/>
  <c r="F2561" i="2" s="1"/>
  <c r="F2585" i="2" s="1"/>
  <c r="F2609" i="2" s="1"/>
  <c r="F2633" i="2" s="1"/>
  <c r="F2657" i="2" s="1"/>
  <c r="F2681" i="2" s="1"/>
  <c r="F2705" i="2" s="1"/>
  <c r="F2729" i="2" s="1"/>
  <c r="F2753" i="2" s="1"/>
  <c r="F2777" i="2" s="1"/>
  <c r="F2801" i="2" s="1"/>
  <c r="F2825" i="2" s="1"/>
  <c r="F2849" i="2" s="1"/>
  <c r="F2873" i="2" s="1"/>
  <c r="F2897" i="2" s="1"/>
  <c r="F2921" i="2" s="1"/>
  <c r="F2945" i="2" s="1"/>
  <c r="F2969" i="2" s="1"/>
  <c r="F2993" i="2" s="1"/>
  <c r="F3017" i="2" s="1"/>
  <c r="F3041" i="2" s="1"/>
  <c r="F3065" i="2" s="1"/>
  <c r="F3089" i="2" s="1"/>
  <c r="F3113" i="2" s="1"/>
  <c r="F3137" i="2" s="1"/>
  <c r="F3161" i="2" s="1"/>
  <c r="F3185" i="2" s="1"/>
  <c r="F3209" i="2" s="1"/>
  <c r="F3233" i="2" s="1"/>
  <c r="F3257" i="2" s="1"/>
  <c r="F3281" i="2" s="1"/>
  <c r="F3305" i="2" s="1"/>
  <c r="F3329" i="2" s="1"/>
  <c r="F3353" i="2" s="1"/>
  <c r="F3377" i="2" s="1"/>
  <c r="F3401" i="2" s="1"/>
  <c r="F3425" i="2" s="1"/>
  <c r="F3449" i="2" s="1"/>
  <c r="F3473" i="2" s="1"/>
  <c r="F3497" i="2" s="1"/>
  <c r="F3521" i="2" s="1"/>
  <c r="F3545" i="2" s="1"/>
  <c r="F3569" i="2" s="1"/>
  <c r="F3593" i="2" s="1"/>
  <c r="F3617" i="2" s="1"/>
  <c r="F3641" i="2" s="1"/>
  <c r="F3665" i="2" s="1"/>
  <c r="F3689" i="2" s="1"/>
  <c r="F3713" i="2" s="1"/>
  <c r="F3737" i="2" s="1"/>
  <c r="F3761" i="2" s="1"/>
  <c r="F3785" i="2" s="1"/>
  <c r="F3809" i="2" s="1"/>
  <c r="F3833" i="2" s="1"/>
  <c r="F3857" i="2" s="1"/>
  <c r="F3881" i="2" s="1"/>
  <c r="F3905" i="2" s="1"/>
  <c r="F3929" i="2" s="1"/>
  <c r="F3953" i="2" s="1"/>
  <c r="F3977" i="2" s="1"/>
  <c r="F4001" i="2" s="1"/>
  <c r="F4025" i="2" s="1"/>
  <c r="F4049" i="2" s="1"/>
  <c r="F4073" i="2" s="1"/>
  <c r="F4097" i="2" s="1"/>
  <c r="F4121" i="2" s="1"/>
  <c r="F4145" i="2" s="1"/>
  <c r="F4169" i="2" s="1"/>
  <c r="F4193" i="2" s="1"/>
  <c r="F4217" i="2" s="1"/>
  <c r="F4241" i="2" s="1"/>
  <c r="F4265" i="2" s="1"/>
  <c r="F4289" i="2" s="1"/>
  <c r="F4313" i="2" s="1"/>
  <c r="F4337" i="2" s="1"/>
  <c r="F4361" i="2" s="1"/>
  <c r="F4385" i="2" s="1"/>
  <c r="F4409" i="2" s="1"/>
  <c r="F4433" i="2" s="1"/>
  <c r="F4457" i="2" s="1"/>
  <c r="F4481" i="2" s="1"/>
  <c r="F4505" i="2" s="1"/>
  <c r="F4529" i="2" s="1"/>
  <c r="F4553" i="2" s="1"/>
  <c r="F4577" i="2" s="1"/>
  <c r="F4601" i="2" s="1"/>
  <c r="F4625" i="2" s="1"/>
  <c r="F4649" i="2" s="1"/>
  <c r="F4673" i="2" s="1"/>
  <c r="F4697" i="2" s="1"/>
  <c r="F4721" i="2" s="1"/>
  <c r="F4745" i="2" s="1"/>
  <c r="F4769" i="2" s="1"/>
  <c r="F4793" i="2" s="1"/>
  <c r="F4817" i="2" s="1"/>
  <c r="F4841" i="2" s="1"/>
  <c r="F4865" i="2" s="1"/>
  <c r="F4889" i="2" s="1"/>
  <c r="F4913" i="2" s="1"/>
  <c r="F4937" i="2" s="1"/>
  <c r="F4961" i="2" s="1"/>
  <c r="F4985" i="2" s="1"/>
  <c r="F5009" i="2" s="1"/>
  <c r="F5033" i="2" s="1"/>
  <c r="F5057" i="2" s="1"/>
  <c r="F5081" i="2" s="1"/>
  <c r="F5105" i="2" s="1"/>
  <c r="F5129" i="2" s="1"/>
  <c r="F5153" i="2" s="1"/>
  <c r="F5177" i="2" s="1"/>
  <c r="F5201" i="2" s="1"/>
  <c r="F5225" i="2" s="1"/>
  <c r="F5249" i="2" s="1"/>
  <c r="F5273" i="2" s="1"/>
  <c r="F5297" i="2" s="1"/>
  <c r="F5321" i="2" s="1"/>
  <c r="F5345" i="2" s="1"/>
  <c r="F5369" i="2" s="1"/>
  <c r="F5393" i="2" s="1"/>
  <c r="F5417" i="2" s="1"/>
  <c r="F5441" i="2" s="1"/>
  <c r="F5465" i="2" s="1"/>
  <c r="F5489" i="2" s="1"/>
  <c r="F5513" i="2" s="1"/>
  <c r="F5537" i="2" s="1"/>
  <c r="F5561" i="2" s="1"/>
  <c r="F5585" i="2" s="1"/>
  <c r="F5609" i="2" s="1"/>
  <c r="F5633" i="2" s="1"/>
  <c r="F5657" i="2" s="1"/>
  <c r="F5681" i="2" s="1"/>
  <c r="F5705" i="2" s="1"/>
  <c r="F5729" i="2" s="1"/>
  <c r="F5753" i="2" s="1"/>
  <c r="F5777" i="2" s="1"/>
  <c r="F5801" i="2" s="1"/>
  <c r="F5825" i="2" s="1"/>
  <c r="F5849" i="2" s="1"/>
  <c r="F5873" i="2" s="1"/>
  <c r="F5897" i="2" s="1"/>
  <c r="F5921" i="2" s="1"/>
  <c r="F5945" i="2" s="1"/>
  <c r="F5969" i="2" s="1"/>
  <c r="F5993" i="2" s="1"/>
  <c r="F6017" i="2" s="1"/>
  <c r="F6041" i="2" s="1"/>
  <c r="F6065" i="2" s="1"/>
  <c r="F6089" i="2" s="1"/>
  <c r="F6113" i="2" s="1"/>
  <c r="F6137" i="2" s="1"/>
  <c r="F6161" i="2" s="1"/>
  <c r="F6185" i="2" s="1"/>
  <c r="F6209" i="2" s="1"/>
  <c r="F6233" i="2" s="1"/>
  <c r="F6257" i="2" s="1"/>
  <c r="F6281" i="2" s="1"/>
  <c r="F6305" i="2" s="1"/>
  <c r="F6329" i="2" s="1"/>
  <c r="F6353" i="2" s="1"/>
  <c r="F6377" i="2" s="1"/>
  <c r="F6401" i="2" s="1"/>
  <c r="F6425" i="2" s="1"/>
  <c r="F6449" i="2" s="1"/>
  <c r="F6473" i="2" s="1"/>
  <c r="F6497" i="2" s="1"/>
  <c r="F6521" i="2" s="1"/>
  <c r="F6545" i="2" s="1"/>
  <c r="F6569" i="2" s="1"/>
  <c r="F6593" i="2" s="1"/>
  <c r="F6617" i="2" s="1"/>
  <c r="F6641" i="2" s="1"/>
  <c r="F6665" i="2" s="1"/>
  <c r="F6689" i="2" s="1"/>
  <c r="F6713" i="2" s="1"/>
  <c r="F6737" i="2" s="1"/>
  <c r="F6761" i="2" s="1"/>
  <c r="F6785" i="2" s="1"/>
  <c r="F6809" i="2" s="1"/>
  <c r="F6833" i="2" s="1"/>
  <c r="F6857" i="2" s="1"/>
  <c r="F6881" i="2" s="1"/>
  <c r="F6905" i="2" s="1"/>
  <c r="F6929" i="2" s="1"/>
  <c r="F6953" i="2" s="1"/>
  <c r="F6977" i="2" s="1"/>
  <c r="F7001" i="2" s="1"/>
  <c r="F7025" i="2" s="1"/>
  <c r="F7049" i="2" s="1"/>
  <c r="F7073" i="2" s="1"/>
  <c r="F7097" i="2" s="1"/>
  <c r="F7121" i="2" s="1"/>
  <c r="F7145" i="2" s="1"/>
  <c r="F7169" i="2" s="1"/>
  <c r="F7193" i="2" s="1"/>
  <c r="F7217" i="2" s="1"/>
  <c r="F7241" i="2" s="1"/>
  <c r="F7265" i="2" s="1"/>
  <c r="F7289" i="2" s="1"/>
  <c r="F7313" i="2" s="1"/>
  <c r="F7337" i="2" s="1"/>
  <c r="F7361" i="2" s="1"/>
  <c r="F7385" i="2" s="1"/>
  <c r="F7409" i="2" s="1"/>
  <c r="F7433" i="2" s="1"/>
  <c r="F7457" i="2" s="1"/>
  <c r="F7481" i="2" s="1"/>
  <c r="F7505" i="2" s="1"/>
  <c r="F7529" i="2" s="1"/>
  <c r="F7553" i="2" s="1"/>
  <c r="F7577" i="2" s="1"/>
  <c r="F7601" i="2" s="1"/>
  <c r="F7625" i="2" s="1"/>
  <c r="F7649" i="2" s="1"/>
  <c r="F7673" i="2" s="1"/>
  <c r="F7697" i="2" s="1"/>
  <c r="F7721" i="2" s="1"/>
  <c r="F7745" i="2" s="1"/>
  <c r="F7769" i="2" s="1"/>
  <c r="F7793" i="2" s="1"/>
  <c r="F7817" i="2" s="1"/>
  <c r="F7841" i="2" s="1"/>
  <c r="F7865" i="2" s="1"/>
  <c r="F7889" i="2" s="1"/>
  <c r="F7913" i="2" s="1"/>
  <c r="F7937" i="2" s="1"/>
  <c r="F7961" i="2" s="1"/>
  <c r="F7985" i="2" s="1"/>
  <c r="F8009" i="2" s="1"/>
  <c r="F8033" i="2" s="1"/>
  <c r="F8057" i="2" s="1"/>
  <c r="F8081" i="2" s="1"/>
  <c r="F8105" i="2" s="1"/>
  <c r="F8129" i="2" s="1"/>
  <c r="F8153" i="2" s="1"/>
  <c r="F8177" i="2" s="1"/>
  <c r="F8201" i="2" s="1"/>
  <c r="F8225" i="2" s="1"/>
  <c r="F8249" i="2" s="1"/>
  <c r="F8273" i="2" s="1"/>
  <c r="F8297" i="2" s="1"/>
  <c r="F8321" i="2" s="1"/>
  <c r="F8345" i="2" s="1"/>
  <c r="F8369" i="2" s="1"/>
  <c r="F8393" i="2" s="1"/>
  <c r="F8417" i="2" s="1"/>
  <c r="F8441" i="2" s="1"/>
  <c r="F8465" i="2" s="1"/>
  <c r="F8489" i="2" s="1"/>
  <c r="F8513" i="2" s="1"/>
  <c r="F8537" i="2" s="1"/>
  <c r="F8561" i="2" s="1"/>
  <c r="F8585" i="2" s="1"/>
  <c r="F8609" i="2" s="1"/>
  <c r="F8633" i="2" s="1"/>
  <c r="F8657" i="2" s="1"/>
  <c r="F8681" i="2" s="1"/>
  <c r="F8705" i="2" s="1"/>
  <c r="F8729" i="2" s="1"/>
  <c r="F8753" i="2" s="1"/>
  <c r="F42" i="2"/>
  <c r="F66" i="2" s="1"/>
  <c r="F90" i="2" s="1"/>
  <c r="F114" i="2" s="1"/>
  <c r="F138" i="2" s="1"/>
  <c r="F162" i="2" s="1"/>
  <c r="F186" i="2" s="1"/>
  <c r="F210" i="2" s="1"/>
  <c r="F234" i="2" s="1"/>
  <c r="F258" i="2" s="1"/>
  <c r="F282" i="2" s="1"/>
  <c r="F306" i="2" s="1"/>
  <c r="F330" i="2" s="1"/>
  <c r="F354" i="2" s="1"/>
  <c r="F378" i="2" s="1"/>
  <c r="F402" i="2" s="1"/>
  <c r="F426" i="2" s="1"/>
  <c r="F450" i="2" s="1"/>
  <c r="F474" i="2" s="1"/>
  <c r="F498" i="2" s="1"/>
  <c r="F522" i="2" s="1"/>
  <c r="F546" i="2" s="1"/>
  <c r="F570" i="2" s="1"/>
  <c r="F594" i="2" s="1"/>
  <c r="F618" i="2" s="1"/>
  <c r="F642" i="2" s="1"/>
  <c r="F666" i="2" s="1"/>
  <c r="F690" i="2" s="1"/>
  <c r="F714" i="2" s="1"/>
  <c r="F738" i="2" s="1"/>
  <c r="F762" i="2" s="1"/>
  <c r="F786" i="2" s="1"/>
  <c r="F810" i="2" s="1"/>
  <c r="F834" i="2" s="1"/>
  <c r="F858" i="2" s="1"/>
  <c r="F882" i="2" s="1"/>
  <c r="F906" i="2" s="1"/>
  <c r="F930" i="2" s="1"/>
  <c r="F954" i="2" s="1"/>
  <c r="F978" i="2" s="1"/>
  <c r="F1002" i="2" s="1"/>
  <c r="F1026" i="2" s="1"/>
  <c r="F1050" i="2" s="1"/>
  <c r="F1074" i="2" s="1"/>
  <c r="F1098" i="2" s="1"/>
  <c r="F1122" i="2" s="1"/>
  <c r="F1146" i="2" s="1"/>
  <c r="F1170" i="2" s="1"/>
  <c r="F1194" i="2" s="1"/>
  <c r="F1218" i="2" s="1"/>
  <c r="F1242" i="2" s="1"/>
  <c r="F1266" i="2" s="1"/>
  <c r="F1290" i="2" s="1"/>
  <c r="F1314" i="2" s="1"/>
  <c r="F1338" i="2" s="1"/>
  <c r="F1362" i="2" s="1"/>
  <c r="F1386" i="2" s="1"/>
  <c r="F1410" i="2" s="1"/>
  <c r="F1434" i="2" s="1"/>
  <c r="F1458" i="2" s="1"/>
  <c r="F1482" i="2" s="1"/>
  <c r="F1506" i="2" s="1"/>
  <c r="F1530" i="2" s="1"/>
  <c r="F1554" i="2" s="1"/>
  <c r="F1578" i="2" s="1"/>
  <c r="F1602" i="2" s="1"/>
  <c r="F1626" i="2" s="1"/>
  <c r="F1650" i="2" s="1"/>
  <c r="F1674" i="2" s="1"/>
  <c r="F1698" i="2" s="1"/>
  <c r="F1722" i="2" s="1"/>
  <c r="F1746" i="2" s="1"/>
  <c r="F1770" i="2" s="1"/>
  <c r="F1794" i="2" s="1"/>
  <c r="F1818" i="2" s="1"/>
  <c r="F1842" i="2" s="1"/>
  <c r="F1866" i="2" s="1"/>
  <c r="F1890" i="2" s="1"/>
  <c r="F1914" i="2" s="1"/>
  <c r="F1938" i="2" s="1"/>
  <c r="F1962" i="2" s="1"/>
  <c r="F1986" i="2" s="1"/>
  <c r="F2010" i="2" s="1"/>
  <c r="F2034" i="2" s="1"/>
  <c r="F2058" i="2" s="1"/>
  <c r="F2082" i="2" s="1"/>
  <c r="F2106" i="2" s="1"/>
  <c r="F2130" i="2" s="1"/>
  <c r="F2154" i="2" s="1"/>
  <c r="F2178" i="2" s="1"/>
  <c r="F2202" i="2" s="1"/>
  <c r="F2226" i="2" s="1"/>
  <c r="F2250" i="2" s="1"/>
  <c r="F2274" i="2" s="1"/>
  <c r="F2298" i="2" s="1"/>
  <c r="F2322" i="2" s="1"/>
  <c r="F2346" i="2" s="1"/>
  <c r="F2370" i="2" s="1"/>
  <c r="F2394" i="2" s="1"/>
  <c r="F2418" i="2" s="1"/>
  <c r="F2442" i="2" s="1"/>
  <c r="F2466" i="2" s="1"/>
  <c r="F2490" i="2" s="1"/>
  <c r="F2514" i="2" s="1"/>
  <c r="F2538" i="2" s="1"/>
  <c r="F2562" i="2" s="1"/>
  <c r="F2586" i="2" s="1"/>
  <c r="F2610" i="2" s="1"/>
  <c r="F2634" i="2" s="1"/>
  <c r="F2658" i="2" s="1"/>
  <c r="F2682" i="2" s="1"/>
  <c r="F2706" i="2" s="1"/>
  <c r="F2730" i="2" s="1"/>
  <c r="F2754" i="2" s="1"/>
  <c r="F2778" i="2" s="1"/>
  <c r="F2802" i="2" s="1"/>
  <c r="F2826" i="2" s="1"/>
  <c r="F2850" i="2" s="1"/>
  <c r="F2874" i="2" s="1"/>
  <c r="F2898" i="2" s="1"/>
  <c r="F2922" i="2" s="1"/>
  <c r="F2946" i="2" s="1"/>
  <c r="F2970" i="2" s="1"/>
  <c r="F2994" i="2" s="1"/>
  <c r="F3018" i="2" s="1"/>
  <c r="F3042" i="2" s="1"/>
  <c r="F3066" i="2" s="1"/>
  <c r="F3090" i="2" s="1"/>
  <c r="F3114" i="2" s="1"/>
  <c r="F3138" i="2" s="1"/>
  <c r="F3162" i="2" s="1"/>
  <c r="F3186" i="2" s="1"/>
  <c r="F3210" i="2" s="1"/>
  <c r="F3234" i="2" s="1"/>
  <c r="F3258" i="2" s="1"/>
  <c r="F3282" i="2" s="1"/>
  <c r="F3306" i="2" s="1"/>
  <c r="F3330" i="2" s="1"/>
  <c r="F3354" i="2" s="1"/>
  <c r="F3378" i="2" s="1"/>
  <c r="F3402" i="2" s="1"/>
  <c r="F3426" i="2" s="1"/>
  <c r="F3450" i="2" s="1"/>
  <c r="F3474" i="2" s="1"/>
  <c r="F3498" i="2" s="1"/>
  <c r="F3522" i="2" s="1"/>
  <c r="F3546" i="2" s="1"/>
  <c r="F3570" i="2" s="1"/>
  <c r="F3594" i="2" s="1"/>
  <c r="F3618" i="2" s="1"/>
  <c r="F3642" i="2" s="1"/>
  <c r="F3666" i="2" s="1"/>
  <c r="F3690" i="2" s="1"/>
  <c r="F3714" i="2" s="1"/>
  <c r="F3738" i="2" s="1"/>
  <c r="F3762" i="2" s="1"/>
  <c r="F3786" i="2" s="1"/>
  <c r="F3810" i="2" s="1"/>
  <c r="F3834" i="2" s="1"/>
  <c r="F3858" i="2" s="1"/>
  <c r="F3882" i="2" s="1"/>
  <c r="F3906" i="2" s="1"/>
  <c r="F3930" i="2" s="1"/>
  <c r="F3954" i="2" s="1"/>
  <c r="F3978" i="2" s="1"/>
  <c r="F4002" i="2" s="1"/>
  <c r="F4026" i="2" s="1"/>
  <c r="F4050" i="2" s="1"/>
  <c r="F4074" i="2" s="1"/>
  <c r="F4098" i="2" s="1"/>
  <c r="F4122" i="2" s="1"/>
  <c r="F4146" i="2" s="1"/>
  <c r="F4170" i="2" s="1"/>
  <c r="F4194" i="2" s="1"/>
  <c r="F4218" i="2" s="1"/>
  <c r="F4242" i="2" s="1"/>
  <c r="F4266" i="2" s="1"/>
  <c r="F4290" i="2" s="1"/>
  <c r="F4314" i="2" s="1"/>
  <c r="F4338" i="2" s="1"/>
  <c r="F4362" i="2" s="1"/>
  <c r="F4386" i="2" s="1"/>
  <c r="F4410" i="2" s="1"/>
  <c r="F4434" i="2" s="1"/>
  <c r="F4458" i="2" s="1"/>
  <c r="F4482" i="2" s="1"/>
  <c r="F4506" i="2" s="1"/>
  <c r="F4530" i="2" s="1"/>
  <c r="F4554" i="2" s="1"/>
  <c r="F4578" i="2" s="1"/>
  <c r="F4602" i="2" s="1"/>
  <c r="F4626" i="2" s="1"/>
  <c r="F4650" i="2" s="1"/>
  <c r="F4674" i="2" s="1"/>
  <c r="F4698" i="2" s="1"/>
  <c r="F4722" i="2" s="1"/>
  <c r="F4746" i="2" s="1"/>
  <c r="F4770" i="2" s="1"/>
  <c r="F4794" i="2" s="1"/>
  <c r="F4818" i="2" s="1"/>
  <c r="F4842" i="2" s="1"/>
  <c r="F4866" i="2" s="1"/>
  <c r="F4890" i="2" s="1"/>
  <c r="F4914" i="2" s="1"/>
  <c r="F4938" i="2" s="1"/>
  <c r="F4962" i="2" s="1"/>
  <c r="F4986" i="2" s="1"/>
  <c r="F5010" i="2" s="1"/>
  <c r="F5034" i="2" s="1"/>
  <c r="F5058" i="2" s="1"/>
  <c r="F5082" i="2" s="1"/>
  <c r="F5106" i="2" s="1"/>
  <c r="F5130" i="2" s="1"/>
  <c r="F5154" i="2" s="1"/>
  <c r="F5178" i="2" s="1"/>
  <c r="F5202" i="2" s="1"/>
  <c r="F5226" i="2" s="1"/>
  <c r="F5250" i="2" s="1"/>
  <c r="F5274" i="2" s="1"/>
  <c r="F5298" i="2" s="1"/>
  <c r="F5322" i="2" s="1"/>
  <c r="F5346" i="2" s="1"/>
  <c r="F5370" i="2" s="1"/>
  <c r="F5394" i="2" s="1"/>
  <c r="F5418" i="2" s="1"/>
  <c r="F5442" i="2" s="1"/>
  <c r="F5466" i="2" s="1"/>
  <c r="F5490" i="2" s="1"/>
  <c r="F5514" i="2" s="1"/>
  <c r="F5538" i="2" s="1"/>
  <c r="F5562" i="2" s="1"/>
  <c r="F5586" i="2" s="1"/>
  <c r="F5610" i="2" s="1"/>
  <c r="F5634" i="2" s="1"/>
  <c r="F5658" i="2" s="1"/>
  <c r="F5682" i="2" s="1"/>
  <c r="F5706" i="2" s="1"/>
  <c r="F5730" i="2" s="1"/>
  <c r="F5754" i="2" s="1"/>
  <c r="F5778" i="2" s="1"/>
  <c r="F5802" i="2" s="1"/>
  <c r="F5826" i="2" s="1"/>
  <c r="F5850" i="2" s="1"/>
  <c r="F5874" i="2" s="1"/>
  <c r="F5898" i="2" s="1"/>
  <c r="F5922" i="2" s="1"/>
  <c r="F5946" i="2" s="1"/>
  <c r="F5970" i="2" s="1"/>
  <c r="F5994" i="2" s="1"/>
  <c r="F6018" i="2" s="1"/>
  <c r="F6042" i="2" s="1"/>
  <c r="F6066" i="2" s="1"/>
  <c r="F6090" i="2" s="1"/>
  <c r="F6114" i="2" s="1"/>
  <c r="F6138" i="2" s="1"/>
  <c r="F6162" i="2" s="1"/>
  <c r="F6186" i="2" s="1"/>
  <c r="F6210" i="2" s="1"/>
  <c r="F6234" i="2" s="1"/>
  <c r="F6258" i="2" s="1"/>
  <c r="F6282" i="2" s="1"/>
  <c r="F6306" i="2" s="1"/>
  <c r="F6330" i="2" s="1"/>
  <c r="F6354" i="2" s="1"/>
  <c r="F6378" i="2" s="1"/>
  <c r="F6402" i="2" s="1"/>
  <c r="F6426" i="2" s="1"/>
  <c r="F6450" i="2" s="1"/>
  <c r="F6474" i="2" s="1"/>
  <c r="F6498" i="2" s="1"/>
  <c r="F6522" i="2" s="1"/>
  <c r="F6546" i="2" s="1"/>
  <c r="F6570" i="2" s="1"/>
  <c r="F6594" i="2" s="1"/>
  <c r="F6618" i="2" s="1"/>
  <c r="F6642" i="2" s="1"/>
  <c r="F6666" i="2" s="1"/>
  <c r="F6690" i="2" s="1"/>
  <c r="F6714" i="2" s="1"/>
  <c r="F6738" i="2" s="1"/>
  <c r="F6762" i="2" s="1"/>
  <c r="F6786" i="2" s="1"/>
  <c r="F6810" i="2" s="1"/>
  <c r="F6834" i="2" s="1"/>
  <c r="F6858" i="2" s="1"/>
  <c r="F6882" i="2" s="1"/>
  <c r="F6906" i="2" s="1"/>
  <c r="F6930" i="2" s="1"/>
  <c r="F6954" i="2" s="1"/>
  <c r="F6978" i="2" s="1"/>
  <c r="F7002" i="2" s="1"/>
  <c r="F7026" i="2" s="1"/>
  <c r="F7050" i="2" s="1"/>
  <c r="F7074" i="2" s="1"/>
  <c r="F7098" i="2" s="1"/>
  <c r="F7122" i="2" s="1"/>
  <c r="F7146" i="2" s="1"/>
  <c r="F7170" i="2" s="1"/>
  <c r="F7194" i="2" s="1"/>
  <c r="F7218" i="2" s="1"/>
  <c r="F7242" i="2" s="1"/>
  <c r="F7266" i="2" s="1"/>
  <c r="F7290" i="2" s="1"/>
  <c r="F7314" i="2" s="1"/>
  <c r="F7338" i="2" s="1"/>
  <c r="F7362" i="2" s="1"/>
  <c r="F7386" i="2" s="1"/>
  <c r="F7410" i="2" s="1"/>
  <c r="F7434" i="2" s="1"/>
  <c r="F7458" i="2" s="1"/>
  <c r="F7482" i="2" s="1"/>
  <c r="F7506" i="2" s="1"/>
  <c r="F7530" i="2" s="1"/>
  <c r="F7554" i="2" s="1"/>
  <c r="F7578" i="2" s="1"/>
  <c r="F7602" i="2" s="1"/>
  <c r="F7626" i="2" s="1"/>
  <c r="F7650" i="2" s="1"/>
  <c r="F7674" i="2" s="1"/>
  <c r="F7698" i="2" s="1"/>
  <c r="F7722" i="2" s="1"/>
  <c r="F7746" i="2" s="1"/>
  <c r="F7770" i="2" s="1"/>
  <c r="F7794" i="2" s="1"/>
  <c r="F7818" i="2" s="1"/>
  <c r="F7842" i="2" s="1"/>
  <c r="F7866" i="2" s="1"/>
  <c r="F7890" i="2" s="1"/>
  <c r="F7914" i="2" s="1"/>
  <c r="F7938" i="2" s="1"/>
  <c r="F7962" i="2" s="1"/>
  <c r="F7986" i="2" s="1"/>
  <c r="F8010" i="2" s="1"/>
  <c r="F8034" i="2" s="1"/>
  <c r="F8058" i="2" s="1"/>
  <c r="F8082" i="2" s="1"/>
  <c r="F8106" i="2" s="1"/>
  <c r="F8130" i="2" s="1"/>
  <c r="F8154" i="2" s="1"/>
  <c r="F8178" i="2" s="1"/>
  <c r="F8202" i="2" s="1"/>
  <c r="F8226" i="2" s="1"/>
  <c r="F8250" i="2" s="1"/>
  <c r="F8274" i="2" s="1"/>
  <c r="F8298" i="2" s="1"/>
  <c r="F8322" i="2" s="1"/>
  <c r="F8346" i="2" s="1"/>
  <c r="F8370" i="2" s="1"/>
  <c r="F8394" i="2" s="1"/>
  <c r="F8418" i="2" s="1"/>
  <c r="F8442" i="2" s="1"/>
  <c r="F8466" i="2" s="1"/>
  <c r="F8490" i="2" s="1"/>
  <c r="F8514" i="2" s="1"/>
  <c r="F8538" i="2" s="1"/>
  <c r="F8562" i="2" s="1"/>
  <c r="F8586" i="2" s="1"/>
  <c r="F8610" i="2" s="1"/>
  <c r="F8634" i="2" s="1"/>
  <c r="F8658" i="2" s="1"/>
  <c r="F8682" i="2" s="1"/>
  <c r="F8706" i="2" s="1"/>
  <c r="F8730" i="2" s="1"/>
  <c r="F8754" i="2" s="1"/>
  <c r="F43" i="2"/>
  <c r="F67" i="2" s="1"/>
  <c r="F91" i="2" s="1"/>
  <c r="F115" i="2" s="1"/>
  <c r="F139" i="2" s="1"/>
  <c r="F163" i="2" s="1"/>
  <c r="F187" i="2" s="1"/>
  <c r="F211" i="2" s="1"/>
  <c r="F235" i="2" s="1"/>
  <c r="F259" i="2" s="1"/>
  <c r="F283" i="2" s="1"/>
  <c r="F307" i="2" s="1"/>
  <c r="F331" i="2" s="1"/>
  <c r="F355" i="2" s="1"/>
  <c r="F379" i="2" s="1"/>
  <c r="F403" i="2" s="1"/>
  <c r="F427" i="2" s="1"/>
  <c r="F451" i="2" s="1"/>
  <c r="F475" i="2" s="1"/>
  <c r="F499" i="2" s="1"/>
  <c r="F523" i="2" s="1"/>
  <c r="F547" i="2" s="1"/>
  <c r="F571" i="2" s="1"/>
  <c r="F595" i="2" s="1"/>
  <c r="F619" i="2" s="1"/>
  <c r="F643" i="2" s="1"/>
  <c r="F667" i="2" s="1"/>
  <c r="F691" i="2" s="1"/>
  <c r="F715" i="2" s="1"/>
  <c r="F739" i="2" s="1"/>
  <c r="F763" i="2" s="1"/>
  <c r="F787" i="2" s="1"/>
  <c r="F811" i="2" s="1"/>
  <c r="F835" i="2" s="1"/>
  <c r="F859" i="2" s="1"/>
  <c r="F883" i="2" s="1"/>
  <c r="F907" i="2" s="1"/>
  <c r="F931" i="2" s="1"/>
  <c r="F955" i="2" s="1"/>
  <c r="F979" i="2" s="1"/>
  <c r="F1003" i="2" s="1"/>
  <c r="F1027" i="2" s="1"/>
  <c r="F1051" i="2" s="1"/>
  <c r="F1075" i="2" s="1"/>
  <c r="F1099" i="2" s="1"/>
  <c r="F1123" i="2" s="1"/>
  <c r="F1147" i="2" s="1"/>
  <c r="F1171" i="2" s="1"/>
  <c r="F1195" i="2" s="1"/>
  <c r="F1219" i="2" s="1"/>
  <c r="F1243" i="2" s="1"/>
  <c r="F1267" i="2" s="1"/>
  <c r="F1291" i="2" s="1"/>
  <c r="F1315" i="2" s="1"/>
  <c r="F1339" i="2" s="1"/>
  <c r="F1363" i="2" s="1"/>
  <c r="F1387" i="2" s="1"/>
  <c r="F1411" i="2" s="1"/>
  <c r="F1435" i="2" s="1"/>
  <c r="F1459" i="2" s="1"/>
  <c r="F1483" i="2" s="1"/>
  <c r="F1507" i="2" s="1"/>
  <c r="F1531" i="2" s="1"/>
  <c r="F1555" i="2" s="1"/>
  <c r="F1579" i="2" s="1"/>
  <c r="F1603" i="2" s="1"/>
  <c r="F1627" i="2" s="1"/>
  <c r="F1651" i="2" s="1"/>
  <c r="F1675" i="2" s="1"/>
  <c r="F1699" i="2" s="1"/>
  <c r="F1723" i="2" s="1"/>
  <c r="F1747" i="2" s="1"/>
  <c r="F1771" i="2" s="1"/>
  <c r="F1795" i="2" s="1"/>
  <c r="F1819" i="2" s="1"/>
  <c r="F1843" i="2" s="1"/>
  <c r="F1867" i="2" s="1"/>
  <c r="F1891" i="2" s="1"/>
  <c r="F1915" i="2" s="1"/>
  <c r="F1939" i="2" s="1"/>
  <c r="F1963" i="2" s="1"/>
  <c r="F1987" i="2" s="1"/>
  <c r="F2011" i="2" s="1"/>
  <c r="F2035" i="2" s="1"/>
  <c r="F2059" i="2" s="1"/>
  <c r="F2083" i="2" s="1"/>
  <c r="F2107" i="2" s="1"/>
  <c r="F2131" i="2" s="1"/>
  <c r="F2155" i="2" s="1"/>
  <c r="F2179" i="2" s="1"/>
  <c r="F2203" i="2" s="1"/>
  <c r="F2227" i="2" s="1"/>
  <c r="F2251" i="2" s="1"/>
  <c r="F2275" i="2" s="1"/>
  <c r="F2299" i="2" s="1"/>
  <c r="F2323" i="2" s="1"/>
  <c r="F2347" i="2" s="1"/>
  <c r="F2371" i="2" s="1"/>
  <c r="F2395" i="2" s="1"/>
  <c r="F2419" i="2" s="1"/>
  <c r="F2443" i="2" s="1"/>
  <c r="F2467" i="2" s="1"/>
  <c r="F2491" i="2" s="1"/>
  <c r="F2515" i="2" s="1"/>
  <c r="F2539" i="2" s="1"/>
  <c r="F2563" i="2" s="1"/>
  <c r="F2587" i="2" s="1"/>
  <c r="F2611" i="2" s="1"/>
  <c r="F2635" i="2" s="1"/>
  <c r="F2659" i="2" s="1"/>
  <c r="F2683" i="2" s="1"/>
  <c r="F2707" i="2" s="1"/>
  <c r="F2731" i="2" s="1"/>
  <c r="F2755" i="2" s="1"/>
  <c r="F2779" i="2" s="1"/>
  <c r="F2803" i="2" s="1"/>
  <c r="F2827" i="2" s="1"/>
  <c r="F2851" i="2" s="1"/>
  <c r="F2875" i="2" s="1"/>
  <c r="F2899" i="2" s="1"/>
  <c r="F2923" i="2" s="1"/>
  <c r="F2947" i="2" s="1"/>
  <c r="F2971" i="2" s="1"/>
  <c r="F2995" i="2" s="1"/>
  <c r="F3019" i="2" s="1"/>
  <c r="F3043" i="2" s="1"/>
  <c r="F3067" i="2" s="1"/>
  <c r="F3091" i="2" s="1"/>
  <c r="F3115" i="2" s="1"/>
  <c r="F3139" i="2" s="1"/>
  <c r="F3163" i="2" s="1"/>
  <c r="F3187" i="2" s="1"/>
  <c r="F3211" i="2" s="1"/>
  <c r="F3235" i="2" s="1"/>
  <c r="F3259" i="2" s="1"/>
  <c r="F3283" i="2" s="1"/>
  <c r="F3307" i="2" s="1"/>
  <c r="F3331" i="2" s="1"/>
  <c r="F3355" i="2" s="1"/>
  <c r="F3379" i="2" s="1"/>
  <c r="F3403" i="2" s="1"/>
  <c r="F3427" i="2" s="1"/>
  <c r="F3451" i="2" s="1"/>
  <c r="F3475" i="2" s="1"/>
  <c r="F3499" i="2" s="1"/>
  <c r="F3523" i="2" s="1"/>
  <c r="F3547" i="2" s="1"/>
  <c r="F3571" i="2" s="1"/>
  <c r="F3595" i="2" s="1"/>
  <c r="F3619" i="2" s="1"/>
  <c r="F3643" i="2" s="1"/>
  <c r="F3667" i="2" s="1"/>
  <c r="F3691" i="2" s="1"/>
  <c r="F3715" i="2" s="1"/>
  <c r="F3739" i="2" s="1"/>
  <c r="F3763" i="2" s="1"/>
  <c r="F3787" i="2" s="1"/>
  <c r="F3811" i="2" s="1"/>
  <c r="F3835" i="2" s="1"/>
  <c r="F3859" i="2" s="1"/>
  <c r="F3883" i="2" s="1"/>
  <c r="F3907" i="2" s="1"/>
  <c r="F3931" i="2" s="1"/>
  <c r="F3955" i="2" s="1"/>
  <c r="F3979" i="2" s="1"/>
  <c r="F4003" i="2" s="1"/>
  <c r="F4027" i="2" s="1"/>
  <c r="F4051" i="2" s="1"/>
  <c r="F4075" i="2" s="1"/>
  <c r="F4099" i="2" s="1"/>
  <c r="F4123" i="2" s="1"/>
  <c r="F4147" i="2" s="1"/>
  <c r="F4171" i="2" s="1"/>
  <c r="F4195" i="2" s="1"/>
  <c r="F4219" i="2" s="1"/>
  <c r="F4243" i="2" s="1"/>
  <c r="F4267" i="2" s="1"/>
  <c r="F4291" i="2" s="1"/>
  <c r="F4315" i="2" s="1"/>
  <c r="F4339" i="2" s="1"/>
  <c r="F4363" i="2" s="1"/>
  <c r="F4387" i="2" s="1"/>
  <c r="F4411" i="2" s="1"/>
  <c r="F4435" i="2" s="1"/>
  <c r="F4459" i="2" s="1"/>
  <c r="F4483" i="2" s="1"/>
  <c r="F4507" i="2" s="1"/>
  <c r="F4531" i="2" s="1"/>
  <c r="F4555" i="2" s="1"/>
  <c r="F4579" i="2" s="1"/>
  <c r="F4603" i="2" s="1"/>
  <c r="F4627" i="2" s="1"/>
  <c r="F4651" i="2" s="1"/>
  <c r="F4675" i="2" s="1"/>
  <c r="F4699" i="2" s="1"/>
  <c r="F4723" i="2" s="1"/>
  <c r="F4747" i="2" s="1"/>
  <c r="F4771" i="2" s="1"/>
  <c r="F4795" i="2" s="1"/>
  <c r="F4819" i="2" s="1"/>
  <c r="F4843" i="2" s="1"/>
  <c r="F4867" i="2" s="1"/>
  <c r="F4891" i="2" s="1"/>
  <c r="F4915" i="2" s="1"/>
  <c r="F4939" i="2" s="1"/>
  <c r="F4963" i="2" s="1"/>
  <c r="F4987" i="2" s="1"/>
  <c r="F5011" i="2" s="1"/>
  <c r="F5035" i="2" s="1"/>
  <c r="F5059" i="2" s="1"/>
  <c r="F5083" i="2" s="1"/>
  <c r="F5107" i="2" s="1"/>
  <c r="F5131" i="2" s="1"/>
  <c r="F5155" i="2" s="1"/>
  <c r="F5179" i="2" s="1"/>
  <c r="F5203" i="2" s="1"/>
  <c r="F5227" i="2" s="1"/>
  <c r="F5251" i="2" s="1"/>
  <c r="F5275" i="2" s="1"/>
  <c r="F5299" i="2" s="1"/>
  <c r="F5323" i="2" s="1"/>
  <c r="F5347" i="2" s="1"/>
  <c r="F5371" i="2" s="1"/>
  <c r="F5395" i="2" s="1"/>
  <c r="F5419" i="2" s="1"/>
  <c r="F5443" i="2" s="1"/>
  <c r="F5467" i="2" s="1"/>
  <c r="F5491" i="2" s="1"/>
  <c r="F5515" i="2" s="1"/>
  <c r="F5539" i="2" s="1"/>
  <c r="F5563" i="2" s="1"/>
  <c r="F5587" i="2" s="1"/>
  <c r="F5611" i="2" s="1"/>
  <c r="F5635" i="2" s="1"/>
  <c r="F5659" i="2" s="1"/>
  <c r="F5683" i="2" s="1"/>
  <c r="F5707" i="2" s="1"/>
  <c r="F5731" i="2" s="1"/>
  <c r="F5755" i="2" s="1"/>
  <c r="F5779" i="2" s="1"/>
  <c r="F5803" i="2" s="1"/>
  <c r="F5827" i="2" s="1"/>
  <c r="F5851" i="2" s="1"/>
  <c r="F5875" i="2" s="1"/>
  <c r="F5899" i="2" s="1"/>
  <c r="F5923" i="2" s="1"/>
  <c r="F5947" i="2" s="1"/>
  <c r="F5971" i="2" s="1"/>
  <c r="F5995" i="2" s="1"/>
  <c r="F6019" i="2" s="1"/>
  <c r="F6043" i="2" s="1"/>
  <c r="F6067" i="2" s="1"/>
  <c r="F6091" i="2" s="1"/>
  <c r="F6115" i="2" s="1"/>
  <c r="F6139" i="2" s="1"/>
  <c r="F6163" i="2" s="1"/>
  <c r="F6187" i="2" s="1"/>
  <c r="F6211" i="2" s="1"/>
  <c r="F6235" i="2" s="1"/>
  <c r="F6259" i="2" s="1"/>
  <c r="F6283" i="2" s="1"/>
  <c r="F6307" i="2" s="1"/>
  <c r="F6331" i="2" s="1"/>
  <c r="F6355" i="2" s="1"/>
  <c r="F6379" i="2" s="1"/>
  <c r="F6403" i="2" s="1"/>
  <c r="F6427" i="2" s="1"/>
  <c r="F6451" i="2" s="1"/>
  <c r="F6475" i="2" s="1"/>
  <c r="F6499" i="2" s="1"/>
  <c r="F6523" i="2" s="1"/>
  <c r="F6547" i="2" s="1"/>
  <c r="F6571" i="2" s="1"/>
  <c r="F6595" i="2" s="1"/>
  <c r="F6619" i="2" s="1"/>
  <c r="F6643" i="2" s="1"/>
  <c r="F6667" i="2" s="1"/>
  <c r="F6691" i="2" s="1"/>
  <c r="F6715" i="2" s="1"/>
  <c r="F6739" i="2" s="1"/>
  <c r="F6763" i="2" s="1"/>
  <c r="F6787" i="2" s="1"/>
  <c r="F6811" i="2" s="1"/>
  <c r="F6835" i="2" s="1"/>
  <c r="F6859" i="2" s="1"/>
  <c r="F6883" i="2" s="1"/>
  <c r="F6907" i="2" s="1"/>
  <c r="F6931" i="2" s="1"/>
  <c r="F6955" i="2" s="1"/>
  <c r="F6979" i="2" s="1"/>
  <c r="F7003" i="2" s="1"/>
  <c r="F7027" i="2" s="1"/>
  <c r="F7051" i="2" s="1"/>
  <c r="F7075" i="2" s="1"/>
  <c r="F7099" i="2" s="1"/>
  <c r="F7123" i="2" s="1"/>
  <c r="F7147" i="2" s="1"/>
  <c r="F7171" i="2" s="1"/>
  <c r="F7195" i="2" s="1"/>
  <c r="F7219" i="2" s="1"/>
  <c r="F7243" i="2" s="1"/>
  <c r="F7267" i="2" s="1"/>
  <c r="F7291" i="2" s="1"/>
  <c r="F7315" i="2" s="1"/>
  <c r="F7339" i="2" s="1"/>
  <c r="F7363" i="2" s="1"/>
  <c r="F7387" i="2" s="1"/>
  <c r="F7411" i="2" s="1"/>
  <c r="F7435" i="2" s="1"/>
  <c r="F7459" i="2" s="1"/>
  <c r="F7483" i="2" s="1"/>
  <c r="F7507" i="2" s="1"/>
  <c r="F7531" i="2" s="1"/>
  <c r="F7555" i="2" s="1"/>
  <c r="F7579" i="2" s="1"/>
  <c r="F7603" i="2" s="1"/>
  <c r="F7627" i="2" s="1"/>
  <c r="F7651" i="2" s="1"/>
  <c r="F7675" i="2" s="1"/>
  <c r="F7699" i="2" s="1"/>
  <c r="F7723" i="2" s="1"/>
  <c r="F7747" i="2" s="1"/>
  <c r="F7771" i="2" s="1"/>
  <c r="F7795" i="2" s="1"/>
  <c r="F7819" i="2" s="1"/>
  <c r="F7843" i="2" s="1"/>
  <c r="F7867" i="2" s="1"/>
  <c r="F7891" i="2" s="1"/>
  <c r="F7915" i="2" s="1"/>
  <c r="F7939" i="2" s="1"/>
  <c r="F7963" i="2" s="1"/>
  <c r="F7987" i="2" s="1"/>
  <c r="F8011" i="2" s="1"/>
  <c r="F8035" i="2" s="1"/>
  <c r="F8059" i="2" s="1"/>
  <c r="F8083" i="2" s="1"/>
  <c r="F8107" i="2" s="1"/>
  <c r="F8131" i="2" s="1"/>
  <c r="F8155" i="2" s="1"/>
  <c r="F8179" i="2" s="1"/>
  <c r="F8203" i="2" s="1"/>
  <c r="F8227" i="2" s="1"/>
  <c r="F8251" i="2" s="1"/>
  <c r="F8275" i="2" s="1"/>
  <c r="F8299" i="2" s="1"/>
  <c r="F8323" i="2" s="1"/>
  <c r="F8347" i="2" s="1"/>
  <c r="F8371" i="2" s="1"/>
  <c r="F8395" i="2" s="1"/>
  <c r="F8419" i="2" s="1"/>
  <c r="F8443" i="2" s="1"/>
  <c r="F8467" i="2" s="1"/>
  <c r="F8491" i="2" s="1"/>
  <c r="F8515" i="2" s="1"/>
  <c r="F8539" i="2" s="1"/>
  <c r="F8563" i="2" s="1"/>
  <c r="F8587" i="2" s="1"/>
  <c r="F8611" i="2" s="1"/>
  <c r="F8635" i="2" s="1"/>
  <c r="F8659" i="2" s="1"/>
  <c r="F8683" i="2" s="1"/>
  <c r="F8707" i="2" s="1"/>
  <c r="F8731" i="2" s="1"/>
  <c r="F8755" i="2" s="1"/>
  <c r="F44" i="2"/>
  <c r="F68" i="2" s="1"/>
  <c r="F92" i="2" s="1"/>
  <c r="F116" i="2" s="1"/>
  <c r="F45" i="2"/>
  <c r="F69" i="2" s="1"/>
  <c r="F93" i="2" s="1"/>
  <c r="F117" i="2" s="1"/>
  <c r="F141" i="2" s="1"/>
  <c r="F165" i="2" s="1"/>
  <c r="F189" i="2" s="1"/>
  <c r="F213" i="2" s="1"/>
  <c r="F237" i="2" s="1"/>
  <c r="F261" i="2" s="1"/>
  <c r="F285" i="2" s="1"/>
  <c r="F309" i="2" s="1"/>
  <c r="F333" i="2" s="1"/>
  <c r="F357" i="2" s="1"/>
  <c r="F381" i="2" s="1"/>
  <c r="F405" i="2" s="1"/>
  <c r="F429" i="2" s="1"/>
  <c r="F453" i="2" s="1"/>
  <c r="F477" i="2" s="1"/>
  <c r="F501" i="2" s="1"/>
  <c r="F525" i="2" s="1"/>
  <c r="F549" i="2" s="1"/>
  <c r="F573" i="2" s="1"/>
  <c r="F597" i="2" s="1"/>
  <c r="F621" i="2" s="1"/>
  <c r="F645" i="2" s="1"/>
  <c r="F669" i="2" s="1"/>
  <c r="F693" i="2" s="1"/>
  <c r="F717" i="2" s="1"/>
  <c r="F741" i="2" s="1"/>
  <c r="F765" i="2" s="1"/>
  <c r="F789" i="2" s="1"/>
  <c r="F813" i="2" s="1"/>
  <c r="F837" i="2" s="1"/>
  <c r="F861" i="2" s="1"/>
  <c r="F885" i="2" s="1"/>
  <c r="F909" i="2" s="1"/>
  <c r="F933" i="2" s="1"/>
  <c r="F957" i="2" s="1"/>
  <c r="F981" i="2" s="1"/>
  <c r="F1005" i="2" s="1"/>
  <c r="F1029" i="2" s="1"/>
  <c r="F1053" i="2" s="1"/>
  <c r="F1077" i="2" s="1"/>
  <c r="F1101" i="2" s="1"/>
  <c r="F1125" i="2" s="1"/>
  <c r="F1149" i="2" s="1"/>
  <c r="F1173" i="2" s="1"/>
  <c r="F1197" i="2" s="1"/>
  <c r="F1221" i="2" s="1"/>
  <c r="F1245" i="2" s="1"/>
  <c r="F1269" i="2" s="1"/>
  <c r="F1293" i="2" s="1"/>
  <c r="F1317" i="2" s="1"/>
  <c r="F1341" i="2" s="1"/>
  <c r="F1365" i="2" s="1"/>
  <c r="F1389" i="2" s="1"/>
  <c r="F1413" i="2" s="1"/>
  <c r="F1437" i="2" s="1"/>
  <c r="F1461" i="2" s="1"/>
  <c r="F1485" i="2" s="1"/>
  <c r="F1509" i="2" s="1"/>
  <c r="F1533" i="2" s="1"/>
  <c r="F1557" i="2" s="1"/>
  <c r="F1581" i="2" s="1"/>
  <c r="F1605" i="2" s="1"/>
  <c r="F1629" i="2" s="1"/>
  <c r="F1653" i="2" s="1"/>
  <c r="F1677" i="2" s="1"/>
  <c r="F1701" i="2" s="1"/>
  <c r="F1725" i="2" s="1"/>
  <c r="F1749" i="2" s="1"/>
  <c r="F1773" i="2" s="1"/>
  <c r="F1797" i="2" s="1"/>
  <c r="F1821" i="2" s="1"/>
  <c r="F1845" i="2" s="1"/>
  <c r="F1869" i="2" s="1"/>
  <c r="F1893" i="2" s="1"/>
  <c r="F1917" i="2" s="1"/>
  <c r="F1941" i="2" s="1"/>
  <c r="F1965" i="2" s="1"/>
  <c r="F1989" i="2" s="1"/>
  <c r="F2013" i="2" s="1"/>
  <c r="F2037" i="2" s="1"/>
  <c r="F2061" i="2" s="1"/>
  <c r="F2085" i="2" s="1"/>
  <c r="F2109" i="2" s="1"/>
  <c r="F2133" i="2" s="1"/>
  <c r="F2157" i="2" s="1"/>
  <c r="F2181" i="2" s="1"/>
  <c r="F2205" i="2" s="1"/>
  <c r="F2229" i="2" s="1"/>
  <c r="F2253" i="2" s="1"/>
  <c r="F2277" i="2" s="1"/>
  <c r="F2301" i="2" s="1"/>
  <c r="F2325" i="2" s="1"/>
  <c r="F2349" i="2" s="1"/>
  <c r="F2373" i="2" s="1"/>
  <c r="F2397" i="2" s="1"/>
  <c r="F2421" i="2" s="1"/>
  <c r="F2445" i="2" s="1"/>
  <c r="F2469" i="2" s="1"/>
  <c r="F2493" i="2" s="1"/>
  <c r="F2517" i="2" s="1"/>
  <c r="F2541" i="2" s="1"/>
  <c r="F2565" i="2" s="1"/>
  <c r="F2589" i="2" s="1"/>
  <c r="F2613" i="2" s="1"/>
  <c r="F2637" i="2" s="1"/>
  <c r="F2661" i="2" s="1"/>
  <c r="F2685" i="2" s="1"/>
  <c r="F2709" i="2" s="1"/>
  <c r="F2733" i="2" s="1"/>
  <c r="F2757" i="2" s="1"/>
  <c r="F2781" i="2" s="1"/>
  <c r="F2805" i="2" s="1"/>
  <c r="F2829" i="2" s="1"/>
  <c r="F2853" i="2" s="1"/>
  <c r="F2877" i="2" s="1"/>
  <c r="F2901" i="2" s="1"/>
  <c r="F2925" i="2" s="1"/>
  <c r="F2949" i="2" s="1"/>
  <c r="F2973" i="2" s="1"/>
  <c r="F2997" i="2" s="1"/>
  <c r="F3021" i="2" s="1"/>
  <c r="F3045" i="2" s="1"/>
  <c r="F3069" i="2" s="1"/>
  <c r="F3093" i="2" s="1"/>
  <c r="F3117" i="2" s="1"/>
  <c r="F3141" i="2" s="1"/>
  <c r="F3165" i="2" s="1"/>
  <c r="F3189" i="2" s="1"/>
  <c r="F3213" i="2" s="1"/>
  <c r="F3237" i="2" s="1"/>
  <c r="F3261" i="2" s="1"/>
  <c r="F3285" i="2" s="1"/>
  <c r="F3309" i="2" s="1"/>
  <c r="F3333" i="2" s="1"/>
  <c r="F3357" i="2" s="1"/>
  <c r="F3381" i="2" s="1"/>
  <c r="F3405" i="2" s="1"/>
  <c r="F3429" i="2" s="1"/>
  <c r="F3453" i="2" s="1"/>
  <c r="F3477" i="2" s="1"/>
  <c r="F3501" i="2" s="1"/>
  <c r="F3525" i="2" s="1"/>
  <c r="F3549" i="2" s="1"/>
  <c r="F3573" i="2" s="1"/>
  <c r="F3597" i="2" s="1"/>
  <c r="F3621" i="2" s="1"/>
  <c r="F3645" i="2" s="1"/>
  <c r="F3669" i="2" s="1"/>
  <c r="F3693" i="2" s="1"/>
  <c r="F3717" i="2" s="1"/>
  <c r="F3741" i="2" s="1"/>
  <c r="F3765" i="2" s="1"/>
  <c r="F3789" i="2" s="1"/>
  <c r="F3813" i="2" s="1"/>
  <c r="F3837" i="2" s="1"/>
  <c r="F3861" i="2" s="1"/>
  <c r="F3885" i="2" s="1"/>
  <c r="F3909" i="2" s="1"/>
  <c r="F3933" i="2" s="1"/>
  <c r="F3957" i="2" s="1"/>
  <c r="F3981" i="2" s="1"/>
  <c r="F4005" i="2" s="1"/>
  <c r="F4029" i="2" s="1"/>
  <c r="F4053" i="2" s="1"/>
  <c r="F4077" i="2" s="1"/>
  <c r="F4101" i="2" s="1"/>
  <c r="F4125" i="2" s="1"/>
  <c r="F4149" i="2" s="1"/>
  <c r="F4173" i="2" s="1"/>
  <c r="F4197" i="2" s="1"/>
  <c r="F4221" i="2" s="1"/>
  <c r="F4245" i="2" s="1"/>
  <c r="F4269" i="2" s="1"/>
  <c r="F4293" i="2" s="1"/>
  <c r="F4317" i="2" s="1"/>
  <c r="F4341" i="2" s="1"/>
  <c r="F4365" i="2" s="1"/>
  <c r="F4389" i="2" s="1"/>
  <c r="F4413" i="2" s="1"/>
  <c r="F4437" i="2" s="1"/>
  <c r="F4461" i="2" s="1"/>
  <c r="F4485" i="2" s="1"/>
  <c r="F4509" i="2" s="1"/>
  <c r="F4533" i="2" s="1"/>
  <c r="F4557" i="2" s="1"/>
  <c r="F4581" i="2" s="1"/>
  <c r="F4605" i="2" s="1"/>
  <c r="F4629" i="2" s="1"/>
  <c r="F4653" i="2" s="1"/>
  <c r="F4677" i="2" s="1"/>
  <c r="F4701" i="2" s="1"/>
  <c r="F4725" i="2" s="1"/>
  <c r="F4749" i="2" s="1"/>
  <c r="F4773" i="2" s="1"/>
  <c r="F4797" i="2" s="1"/>
  <c r="F4821" i="2" s="1"/>
  <c r="F4845" i="2" s="1"/>
  <c r="F4869" i="2" s="1"/>
  <c r="F4893" i="2" s="1"/>
  <c r="F4917" i="2" s="1"/>
  <c r="F4941" i="2" s="1"/>
  <c r="F4965" i="2" s="1"/>
  <c r="F4989" i="2" s="1"/>
  <c r="F5013" i="2" s="1"/>
  <c r="F5037" i="2" s="1"/>
  <c r="F5061" i="2" s="1"/>
  <c r="F5085" i="2" s="1"/>
  <c r="F5109" i="2" s="1"/>
  <c r="F5133" i="2" s="1"/>
  <c r="F5157" i="2" s="1"/>
  <c r="F5181" i="2" s="1"/>
  <c r="F5205" i="2" s="1"/>
  <c r="F5229" i="2" s="1"/>
  <c r="F5253" i="2" s="1"/>
  <c r="F5277" i="2" s="1"/>
  <c r="F5301" i="2" s="1"/>
  <c r="F5325" i="2" s="1"/>
  <c r="F5349" i="2" s="1"/>
  <c r="F5373" i="2" s="1"/>
  <c r="F5397" i="2" s="1"/>
  <c r="F5421" i="2" s="1"/>
  <c r="F5445" i="2" s="1"/>
  <c r="F5469" i="2" s="1"/>
  <c r="F5493" i="2" s="1"/>
  <c r="F5517" i="2" s="1"/>
  <c r="F5541" i="2" s="1"/>
  <c r="F5565" i="2" s="1"/>
  <c r="F5589" i="2" s="1"/>
  <c r="F5613" i="2" s="1"/>
  <c r="F5637" i="2" s="1"/>
  <c r="F5661" i="2" s="1"/>
  <c r="F5685" i="2" s="1"/>
  <c r="F5709" i="2" s="1"/>
  <c r="F5733" i="2" s="1"/>
  <c r="F5757" i="2" s="1"/>
  <c r="F5781" i="2" s="1"/>
  <c r="F5805" i="2" s="1"/>
  <c r="F5829" i="2" s="1"/>
  <c r="F5853" i="2" s="1"/>
  <c r="F5877" i="2" s="1"/>
  <c r="F5901" i="2" s="1"/>
  <c r="F5925" i="2" s="1"/>
  <c r="F5949" i="2" s="1"/>
  <c r="F5973" i="2" s="1"/>
  <c r="F5997" i="2" s="1"/>
  <c r="F6021" i="2" s="1"/>
  <c r="F6045" i="2" s="1"/>
  <c r="F6069" i="2" s="1"/>
  <c r="F6093" i="2" s="1"/>
  <c r="F6117" i="2" s="1"/>
  <c r="F6141" i="2" s="1"/>
  <c r="F6165" i="2" s="1"/>
  <c r="F6189" i="2" s="1"/>
  <c r="F6213" i="2" s="1"/>
  <c r="F6237" i="2" s="1"/>
  <c r="F6261" i="2" s="1"/>
  <c r="F6285" i="2" s="1"/>
  <c r="F6309" i="2" s="1"/>
  <c r="F6333" i="2" s="1"/>
  <c r="F6357" i="2" s="1"/>
  <c r="F6381" i="2" s="1"/>
  <c r="F6405" i="2" s="1"/>
  <c r="F6429" i="2" s="1"/>
  <c r="F6453" i="2" s="1"/>
  <c r="F6477" i="2" s="1"/>
  <c r="F6501" i="2" s="1"/>
  <c r="F6525" i="2" s="1"/>
  <c r="F6549" i="2" s="1"/>
  <c r="F6573" i="2" s="1"/>
  <c r="F6597" i="2" s="1"/>
  <c r="F6621" i="2" s="1"/>
  <c r="F6645" i="2" s="1"/>
  <c r="F6669" i="2" s="1"/>
  <c r="F6693" i="2" s="1"/>
  <c r="F6717" i="2" s="1"/>
  <c r="F6741" i="2" s="1"/>
  <c r="F6765" i="2" s="1"/>
  <c r="F6789" i="2" s="1"/>
  <c r="F6813" i="2" s="1"/>
  <c r="F6837" i="2" s="1"/>
  <c r="F6861" i="2" s="1"/>
  <c r="F6885" i="2" s="1"/>
  <c r="F6909" i="2" s="1"/>
  <c r="F6933" i="2" s="1"/>
  <c r="F6957" i="2" s="1"/>
  <c r="F6981" i="2" s="1"/>
  <c r="F7005" i="2" s="1"/>
  <c r="F7029" i="2" s="1"/>
  <c r="F7053" i="2" s="1"/>
  <c r="F7077" i="2" s="1"/>
  <c r="F7101" i="2" s="1"/>
  <c r="F7125" i="2" s="1"/>
  <c r="F7149" i="2" s="1"/>
  <c r="F7173" i="2" s="1"/>
  <c r="F7197" i="2" s="1"/>
  <c r="F7221" i="2" s="1"/>
  <c r="F7245" i="2" s="1"/>
  <c r="F7269" i="2" s="1"/>
  <c r="F7293" i="2" s="1"/>
  <c r="F7317" i="2" s="1"/>
  <c r="F7341" i="2" s="1"/>
  <c r="F7365" i="2" s="1"/>
  <c r="F7389" i="2" s="1"/>
  <c r="F7413" i="2" s="1"/>
  <c r="F7437" i="2" s="1"/>
  <c r="F7461" i="2" s="1"/>
  <c r="F7485" i="2" s="1"/>
  <c r="F7509" i="2" s="1"/>
  <c r="F7533" i="2" s="1"/>
  <c r="F7557" i="2" s="1"/>
  <c r="F7581" i="2" s="1"/>
  <c r="F7605" i="2" s="1"/>
  <c r="F7629" i="2" s="1"/>
  <c r="F7653" i="2" s="1"/>
  <c r="F7677" i="2" s="1"/>
  <c r="F7701" i="2" s="1"/>
  <c r="F7725" i="2" s="1"/>
  <c r="F7749" i="2" s="1"/>
  <c r="F7773" i="2" s="1"/>
  <c r="F7797" i="2" s="1"/>
  <c r="F7821" i="2" s="1"/>
  <c r="F7845" i="2" s="1"/>
  <c r="F7869" i="2" s="1"/>
  <c r="F7893" i="2" s="1"/>
  <c r="F7917" i="2" s="1"/>
  <c r="F7941" i="2" s="1"/>
  <c r="F7965" i="2" s="1"/>
  <c r="F7989" i="2" s="1"/>
  <c r="F8013" i="2" s="1"/>
  <c r="F8037" i="2" s="1"/>
  <c r="F8061" i="2" s="1"/>
  <c r="F8085" i="2" s="1"/>
  <c r="F8109" i="2" s="1"/>
  <c r="F8133" i="2" s="1"/>
  <c r="F8157" i="2" s="1"/>
  <c r="F8181" i="2" s="1"/>
  <c r="F8205" i="2" s="1"/>
  <c r="F8229" i="2" s="1"/>
  <c r="F8253" i="2" s="1"/>
  <c r="F8277" i="2" s="1"/>
  <c r="F8301" i="2" s="1"/>
  <c r="F8325" i="2" s="1"/>
  <c r="F8349" i="2" s="1"/>
  <c r="F8373" i="2" s="1"/>
  <c r="F8397" i="2" s="1"/>
  <c r="F8421" i="2" s="1"/>
  <c r="F8445" i="2" s="1"/>
  <c r="F8469" i="2" s="1"/>
  <c r="F8493" i="2" s="1"/>
  <c r="F8517" i="2" s="1"/>
  <c r="F8541" i="2" s="1"/>
  <c r="F8565" i="2" s="1"/>
  <c r="F8589" i="2" s="1"/>
  <c r="F8613" i="2" s="1"/>
  <c r="F8637" i="2" s="1"/>
  <c r="F8661" i="2" s="1"/>
  <c r="F8685" i="2" s="1"/>
  <c r="F8709" i="2" s="1"/>
  <c r="F8733" i="2" s="1"/>
  <c r="F8757" i="2" s="1"/>
  <c r="F46" i="2"/>
  <c r="F70" i="2" s="1"/>
  <c r="F47" i="2"/>
  <c r="F71" i="2" s="1"/>
  <c r="F95" i="2" s="1"/>
  <c r="F119" i="2" s="1"/>
  <c r="F143" i="2" s="1"/>
  <c r="F167" i="2" s="1"/>
  <c r="F191" i="2" s="1"/>
  <c r="F215" i="2" s="1"/>
  <c r="F239" i="2" s="1"/>
  <c r="F263" i="2" s="1"/>
  <c r="F287" i="2" s="1"/>
  <c r="F311" i="2" s="1"/>
  <c r="F335" i="2" s="1"/>
  <c r="F359" i="2" s="1"/>
  <c r="F383" i="2" s="1"/>
  <c r="F407" i="2" s="1"/>
  <c r="F431" i="2" s="1"/>
  <c r="F455" i="2" s="1"/>
  <c r="F479" i="2" s="1"/>
  <c r="F503" i="2" s="1"/>
  <c r="F527" i="2" s="1"/>
  <c r="F551" i="2" s="1"/>
  <c r="F575" i="2" s="1"/>
  <c r="F599" i="2" s="1"/>
  <c r="F623" i="2" s="1"/>
  <c r="F647" i="2" s="1"/>
  <c r="F671" i="2" s="1"/>
  <c r="F695" i="2" s="1"/>
  <c r="F719" i="2" s="1"/>
  <c r="F743" i="2" s="1"/>
  <c r="F767" i="2" s="1"/>
  <c r="F791" i="2" s="1"/>
  <c r="F815" i="2" s="1"/>
  <c r="F839" i="2" s="1"/>
  <c r="F863" i="2" s="1"/>
  <c r="F887" i="2" s="1"/>
  <c r="F911" i="2" s="1"/>
  <c r="F935" i="2" s="1"/>
  <c r="F959" i="2" s="1"/>
  <c r="F983" i="2" s="1"/>
  <c r="F1007" i="2" s="1"/>
  <c r="F1031" i="2" s="1"/>
  <c r="F1055" i="2" s="1"/>
  <c r="F1079" i="2" s="1"/>
  <c r="F1103" i="2" s="1"/>
  <c r="F1127" i="2" s="1"/>
  <c r="F1151" i="2" s="1"/>
  <c r="F1175" i="2" s="1"/>
  <c r="F1199" i="2" s="1"/>
  <c r="F1223" i="2" s="1"/>
  <c r="F1247" i="2" s="1"/>
  <c r="F1271" i="2" s="1"/>
  <c r="F1295" i="2" s="1"/>
  <c r="F1319" i="2" s="1"/>
  <c r="F1343" i="2" s="1"/>
  <c r="F1367" i="2" s="1"/>
  <c r="F1391" i="2" s="1"/>
  <c r="F1415" i="2" s="1"/>
  <c r="F1439" i="2" s="1"/>
  <c r="F1463" i="2" s="1"/>
  <c r="F1487" i="2" s="1"/>
  <c r="F1511" i="2" s="1"/>
  <c r="F1535" i="2" s="1"/>
  <c r="F1559" i="2" s="1"/>
  <c r="F1583" i="2" s="1"/>
  <c r="F1607" i="2" s="1"/>
  <c r="F1631" i="2" s="1"/>
  <c r="F1655" i="2" s="1"/>
  <c r="F1679" i="2" s="1"/>
  <c r="F1703" i="2" s="1"/>
  <c r="F1727" i="2" s="1"/>
  <c r="F1751" i="2" s="1"/>
  <c r="F1775" i="2" s="1"/>
  <c r="F1799" i="2" s="1"/>
  <c r="F1823" i="2" s="1"/>
  <c r="F1847" i="2" s="1"/>
  <c r="F1871" i="2" s="1"/>
  <c r="F1895" i="2" s="1"/>
  <c r="F1919" i="2" s="1"/>
  <c r="F1943" i="2" s="1"/>
  <c r="F1967" i="2" s="1"/>
  <c r="F1991" i="2" s="1"/>
  <c r="F2015" i="2" s="1"/>
  <c r="F2039" i="2" s="1"/>
  <c r="F2063" i="2" s="1"/>
  <c r="F2087" i="2" s="1"/>
  <c r="F2111" i="2" s="1"/>
  <c r="F2135" i="2" s="1"/>
  <c r="F2159" i="2" s="1"/>
  <c r="F2183" i="2" s="1"/>
  <c r="F2207" i="2" s="1"/>
  <c r="F2231" i="2" s="1"/>
  <c r="F2255" i="2" s="1"/>
  <c r="F2279" i="2" s="1"/>
  <c r="F2303" i="2" s="1"/>
  <c r="F2327" i="2" s="1"/>
  <c r="F2351" i="2" s="1"/>
  <c r="F2375" i="2" s="1"/>
  <c r="F2399" i="2" s="1"/>
  <c r="F2423" i="2" s="1"/>
  <c r="F2447" i="2" s="1"/>
  <c r="F2471" i="2" s="1"/>
  <c r="F2495" i="2" s="1"/>
  <c r="F2519" i="2" s="1"/>
  <c r="F2543" i="2" s="1"/>
  <c r="F2567" i="2" s="1"/>
  <c r="F2591" i="2" s="1"/>
  <c r="F2615" i="2" s="1"/>
  <c r="F2639" i="2" s="1"/>
  <c r="F2663" i="2" s="1"/>
  <c r="F2687" i="2" s="1"/>
  <c r="F2711" i="2" s="1"/>
  <c r="F2735" i="2" s="1"/>
  <c r="F2759" i="2" s="1"/>
  <c r="F2783" i="2" s="1"/>
  <c r="F2807" i="2" s="1"/>
  <c r="F2831" i="2" s="1"/>
  <c r="F2855" i="2" s="1"/>
  <c r="F2879" i="2" s="1"/>
  <c r="F2903" i="2" s="1"/>
  <c r="F2927" i="2" s="1"/>
  <c r="F2951" i="2" s="1"/>
  <c r="F2975" i="2" s="1"/>
  <c r="F2999" i="2" s="1"/>
  <c r="F3023" i="2" s="1"/>
  <c r="F3047" i="2" s="1"/>
  <c r="F3071" i="2" s="1"/>
  <c r="F3095" i="2" s="1"/>
  <c r="F3119" i="2" s="1"/>
  <c r="F3143" i="2" s="1"/>
  <c r="F3167" i="2" s="1"/>
  <c r="F3191" i="2" s="1"/>
  <c r="F3215" i="2" s="1"/>
  <c r="F3239" i="2" s="1"/>
  <c r="F3263" i="2" s="1"/>
  <c r="F3287" i="2" s="1"/>
  <c r="F3311" i="2" s="1"/>
  <c r="F3335" i="2" s="1"/>
  <c r="F3359" i="2" s="1"/>
  <c r="F3383" i="2" s="1"/>
  <c r="F3407" i="2" s="1"/>
  <c r="F3431" i="2" s="1"/>
  <c r="F3455" i="2" s="1"/>
  <c r="F3479" i="2" s="1"/>
  <c r="F3503" i="2" s="1"/>
  <c r="F3527" i="2" s="1"/>
  <c r="F3551" i="2" s="1"/>
  <c r="F3575" i="2" s="1"/>
  <c r="F3599" i="2" s="1"/>
  <c r="F3623" i="2" s="1"/>
  <c r="F3647" i="2" s="1"/>
  <c r="F3671" i="2" s="1"/>
  <c r="F3695" i="2" s="1"/>
  <c r="F3719" i="2" s="1"/>
  <c r="F3743" i="2" s="1"/>
  <c r="F3767" i="2" s="1"/>
  <c r="F3791" i="2" s="1"/>
  <c r="F3815" i="2" s="1"/>
  <c r="F3839" i="2" s="1"/>
  <c r="F3863" i="2" s="1"/>
  <c r="F3887" i="2" s="1"/>
  <c r="F3911" i="2" s="1"/>
  <c r="F3935" i="2" s="1"/>
  <c r="F3959" i="2" s="1"/>
  <c r="F3983" i="2" s="1"/>
  <c r="F4007" i="2" s="1"/>
  <c r="F4031" i="2" s="1"/>
  <c r="F4055" i="2" s="1"/>
  <c r="F4079" i="2" s="1"/>
  <c r="F4103" i="2" s="1"/>
  <c r="F4127" i="2" s="1"/>
  <c r="F4151" i="2" s="1"/>
  <c r="F4175" i="2" s="1"/>
  <c r="F4199" i="2" s="1"/>
  <c r="F4223" i="2" s="1"/>
  <c r="F4247" i="2" s="1"/>
  <c r="F4271" i="2" s="1"/>
  <c r="F4295" i="2" s="1"/>
  <c r="F4319" i="2" s="1"/>
  <c r="F4343" i="2" s="1"/>
  <c r="F4367" i="2" s="1"/>
  <c r="F4391" i="2" s="1"/>
  <c r="F4415" i="2" s="1"/>
  <c r="F4439" i="2" s="1"/>
  <c r="F4463" i="2" s="1"/>
  <c r="F4487" i="2" s="1"/>
  <c r="F4511" i="2" s="1"/>
  <c r="F4535" i="2" s="1"/>
  <c r="F4559" i="2" s="1"/>
  <c r="F4583" i="2" s="1"/>
  <c r="F4607" i="2" s="1"/>
  <c r="F4631" i="2" s="1"/>
  <c r="F4655" i="2" s="1"/>
  <c r="F4679" i="2" s="1"/>
  <c r="F4703" i="2" s="1"/>
  <c r="F4727" i="2" s="1"/>
  <c r="F4751" i="2" s="1"/>
  <c r="F4775" i="2" s="1"/>
  <c r="F4799" i="2" s="1"/>
  <c r="F4823" i="2" s="1"/>
  <c r="F4847" i="2" s="1"/>
  <c r="F4871" i="2" s="1"/>
  <c r="F4895" i="2" s="1"/>
  <c r="F4919" i="2" s="1"/>
  <c r="F4943" i="2" s="1"/>
  <c r="F4967" i="2" s="1"/>
  <c r="F4991" i="2" s="1"/>
  <c r="F5015" i="2" s="1"/>
  <c r="F5039" i="2" s="1"/>
  <c r="F5063" i="2" s="1"/>
  <c r="F5087" i="2" s="1"/>
  <c r="F5111" i="2" s="1"/>
  <c r="F5135" i="2" s="1"/>
  <c r="F5159" i="2" s="1"/>
  <c r="F5183" i="2" s="1"/>
  <c r="F5207" i="2" s="1"/>
  <c r="F5231" i="2" s="1"/>
  <c r="F5255" i="2" s="1"/>
  <c r="F5279" i="2" s="1"/>
  <c r="F5303" i="2" s="1"/>
  <c r="F5327" i="2" s="1"/>
  <c r="F5351" i="2" s="1"/>
  <c r="F5375" i="2" s="1"/>
  <c r="F5399" i="2" s="1"/>
  <c r="F5423" i="2" s="1"/>
  <c r="F5447" i="2" s="1"/>
  <c r="F5471" i="2" s="1"/>
  <c r="F5495" i="2" s="1"/>
  <c r="F5519" i="2" s="1"/>
  <c r="F5543" i="2" s="1"/>
  <c r="F5567" i="2" s="1"/>
  <c r="F5591" i="2" s="1"/>
  <c r="F5615" i="2" s="1"/>
  <c r="F5639" i="2" s="1"/>
  <c r="F5663" i="2" s="1"/>
  <c r="F5687" i="2" s="1"/>
  <c r="F5711" i="2" s="1"/>
  <c r="F5735" i="2" s="1"/>
  <c r="F5759" i="2" s="1"/>
  <c r="F5783" i="2" s="1"/>
  <c r="F5807" i="2" s="1"/>
  <c r="F5831" i="2" s="1"/>
  <c r="F5855" i="2" s="1"/>
  <c r="F5879" i="2" s="1"/>
  <c r="F5903" i="2" s="1"/>
  <c r="F5927" i="2" s="1"/>
  <c r="F5951" i="2" s="1"/>
  <c r="F5975" i="2" s="1"/>
  <c r="F5999" i="2" s="1"/>
  <c r="F6023" i="2" s="1"/>
  <c r="F6047" i="2" s="1"/>
  <c r="F6071" i="2" s="1"/>
  <c r="F6095" i="2" s="1"/>
  <c r="F6119" i="2" s="1"/>
  <c r="F6143" i="2" s="1"/>
  <c r="F6167" i="2" s="1"/>
  <c r="F6191" i="2" s="1"/>
  <c r="F6215" i="2" s="1"/>
  <c r="F6239" i="2" s="1"/>
  <c r="F6263" i="2" s="1"/>
  <c r="F6287" i="2" s="1"/>
  <c r="F6311" i="2" s="1"/>
  <c r="F6335" i="2" s="1"/>
  <c r="F6359" i="2" s="1"/>
  <c r="F6383" i="2" s="1"/>
  <c r="F6407" i="2" s="1"/>
  <c r="F6431" i="2" s="1"/>
  <c r="F6455" i="2" s="1"/>
  <c r="F6479" i="2" s="1"/>
  <c r="F6503" i="2" s="1"/>
  <c r="F6527" i="2" s="1"/>
  <c r="F6551" i="2" s="1"/>
  <c r="F6575" i="2" s="1"/>
  <c r="F6599" i="2" s="1"/>
  <c r="F6623" i="2" s="1"/>
  <c r="F6647" i="2" s="1"/>
  <c r="F6671" i="2" s="1"/>
  <c r="F6695" i="2" s="1"/>
  <c r="F6719" i="2" s="1"/>
  <c r="F6743" i="2" s="1"/>
  <c r="F6767" i="2" s="1"/>
  <c r="F6791" i="2" s="1"/>
  <c r="F6815" i="2" s="1"/>
  <c r="F6839" i="2" s="1"/>
  <c r="F6863" i="2" s="1"/>
  <c r="F6887" i="2" s="1"/>
  <c r="F6911" i="2" s="1"/>
  <c r="F6935" i="2" s="1"/>
  <c r="F6959" i="2" s="1"/>
  <c r="F6983" i="2" s="1"/>
  <c r="F7007" i="2" s="1"/>
  <c r="F7031" i="2" s="1"/>
  <c r="F7055" i="2" s="1"/>
  <c r="F7079" i="2" s="1"/>
  <c r="F7103" i="2" s="1"/>
  <c r="F7127" i="2" s="1"/>
  <c r="F7151" i="2" s="1"/>
  <c r="F7175" i="2" s="1"/>
  <c r="F7199" i="2" s="1"/>
  <c r="F7223" i="2" s="1"/>
  <c r="F7247" i="2" s="1"/>
  <c r="F7271" i="2" s="1"/>
  <c r="F7295" i="2" s="1"/>
  <c r="F7319" i="2" s="1"/>
  <c r="F7343" i="2" s="1"/>
  <c r="F7367" i="2" s="1"/>
  <c r="F7391" i="2" s="1"/>
  <c r="F7415" i="2" s="1"/>
  <c r="F7439" i="2" s="1"/>
  <c r="F7463" i="2" s="1"/>
  <c r="F7487" i="2" s="1"/>
  <c r="F7511" i="2" s="1"/>
  <c r="F7535" i="2" s="1"/>
  <c r="F7559" i="2" s="1"/>
  <c r="F7583" i="2" s="1"/>
  <c r="F7607" i="2" s="1"/>
  <c r="F7631" i="2" s="1"/>
  <c r="F7655" i="2" s="1"/>
  <c r="F7679" i="2" s="1"/>
  <c r="F7703" i="2" s="1"/>
  <c r="F7727" i="2" s="1"/>
  <c r="F7751" i="2" s="1"/>
  <c r="F7775" i="2" s="1"/>
  <c r="F7799" i="2" s="1"/>
  <c r="F7823" i="2" s="1"/>
  <c r="F7847" i="2" s="1"/>
  <c r="F7871" i="2" s="1"/>
  <c r="F7895" i="2" s="1"/>
  <c r="F7919" i="2" s="1"/>
  <c r="F7943" i="2" s="1"/>
  <c r="F7967" i="2" s="1"/>
  <c r="F7991" i="2" s="1"/>
  <c r="F8015" i="2" s="1"/>
  <c r="F8039" i="2" s="1"/>
  <c r="F8063" i="2" s="1"/>
  <c r="F8087" i="2" s="1"/>
  <c r="F8111" i="2" s="1"/>
  <c r="F8135" i="2" s="1"/>
  <c r="F8159" i="2" s="1"/>
  <c r="F8183" i="2" s="1"/>
  <c r="F8207" i="2" s="1"/>
  <c r="F8231" i="2" s="1"/>
  <c r="F8255" i="2" s="1"/>
  <c r="F8279" i="2" s="1"/>
  <c r="F8303" i="2" s="1"/>
  <c r="F8327" i="2" s="1"/>
  <c r="F8351" i="2" s="1"/>
  <c r="F8375" i="2" s="1"/>
  <c r="F8399" i="2" s="1"/>
  <c r="F8423" i="2" s="1"/>
  <c r="F8447" i="2" s="1"/>
  <c r="F8471" i="2" s="1"/>
  <c r="F8495" i="2" s="1"/>
  <c r="F8519" i="2" s="1"/>
  <c r="F8543" i="2" s="1"/>
  <c r="F8567" i="2" s="1"/>
  <c r="F8591" i="2" s="1"/>
  <c r="F8615" i="2" s="1"/>
  <c r="F8639" i="2" s="1"/>
  <c r="F8663" i="2" s="1"/>
  <c r="F8687" i="2" s="1"/>
  <c r="F8711" i="2" s="1"/>
  <c r="F8735" i="2" s="1"/>
  <c r="F8759" i="2" s="1"/>
  <c r="F48" i="2"/>
  <c r="F72" i="2" s="1"/>
  <c r="F49" i="2"/>
  <c r="F73" i="2" s="1"/>
  <c r="F97" i="2" s="1"/>
  <c r="F121" i="2" s="1"/>
  <c r="F145" i="2" s="1"/>
  <c r="F169" i="2" s="1"/>
  <c r="F193" i="2" s="1"/>
  <c r="F217" i="2" s="1"/>
  <c r="F241" i="2" s="1"/>
  <c r="F265" i="2" s="1"/>
  <c r="F289" i="2" s="1"/>
  <c r="F313" i="2" s="1"/>
  <c r="F337" i="2" s="1"/>
  <c r="F361" i="2" s="1"/>
  <c r="F385" i="2" s="1"/>
  <c r="F409" i="2" s="1"/>
  <c r="F433" i="2" s="1"/>
  <c r="F457" i="2" s="1"/>
  <c r="F481" i="2" s="1"/>
  <c r="F505" i="2" s="1"/>
  <c r="F529" i="2" s="1"/>
  <c r="F553" i="2" s="1"/>
  <c r="F577" i="2" s="1"/>
  <c r="F601" i="2" s="1"/>
  <c r="F625" i="2" s="1"/>
  <c r="F649" i="2" s="1"/>
  <c r="F673" i="2" s="1"/>
  <c r="F697" i="2" s="1"/>
  <c r="F721" i="2" s="1"/>
  <c r="F745" i="2" s="1"/>
  <c r="F769" i="2" s="1"/>
  <c r="F793" i="2" s="1"/>
  <c r="F817" i="2" s="1"/>
  <c r="F841" i="2" s="1"/>
  <c r="F865" i="2" s="1"/>
  <c r="F889" i="2" s="1"/>
  <c r="F913" i="2" s="1"/>
  <c r="F937" i="2" s="1"/>
  <c r="F961" i="2" s="1"/>
  <c r="F985" i="2" s="1"/>
  <c r="F1009" i="2" s="1"/>
  <c r="F1033" i="2" s="1"/>
  <c r="F1057" i="2" s="1"/>
  <c r="F1081" i="2" s="1"/>
  <c r="F1105" i="2" s="1"/>
  <c r="F1129" i="2" s="1"/>
  <c r="F1153" i="2" s="1"/>
  <c r="F1177" i="2" s="1"/>
  <c r="F1201" i="2" s="1"/>
  <c r="F1225" i="2" s="1"/>
  <c r="F1249" i="2" s="1"/>
  <c r="F1273" i="2" s="1"/>
  <c r="F1297" i="2" s="1"/>
  <c r="F1321" i="2" s="1"/>
  <c r="F1345" i="2" s="1"/>
  <c r="F1369" i="2" s="1"/>
  <c r="F1393" i="2" s="1"/>
  <c r="F1417" i="2" s="1"/>
  <c r="F1441" i="2" s="1"/>
  <c r="F1465" i="2" s="1"/>
  <c r="F1489" i="2" s="1"/>
  <c r="F1513" i="2" s="1"/>
  <c r="F1537" i="2" s="1"/>
  <c r="F1561" i="2" s="1"/>
  <c r="F1585" i="2" s="1"/>
  <c r="F1609" i="2" s="1"/>
  <c r="F1633" i="2" s="1"/>
  <c r="F1657" i="2" s="1"/>
  <c r="F1681" i="2" s="1"/>
  <c r="F1705" i="2" s="1"/>
  <c r="F1729" i="2" s="1"/>
  <c r="F1753" i="2" s="1"/>
  <c r="F1777" i="2" s="1"/>
  <c r="F1801" i="2" s="1"/>
  <c r="F1825" i="2" s="1"/>
  <c r="F1849" i="2" s="1"/>
  <c r="F1873" i="2" s="1"/>
  <c r="F1897" i="2" s="1"/>
  <c r="F1921" i="2" s="1"/>
  <c r="F1945" i="2" s="1"/>
  <c r="F1969" i="2" s="1"/>
  <c r="F1993" i="2" s="1"/>
  <c r="F2017" i="2" s="1"/>
  <c r="F2041" i="2" s="1"/>
  <c r="F2065" i="2" s="1"/>
  <c r="F2089" i="2" s="1"/>
  <c r="F2113" i="2" s="1"/>
  <c r="F2137" i="2" s="1"/>
  <c r="F2161" i="2" s="1"/>
  <c r="F2185" i="2" s="1"/>
  <c r="F2209" i="2" s="1"/>
  <c r="F2233" i="2" s="1"/>
  <c r="F2257" i="2" s="1"/>
  <c r="F2281" i="2" s="1"/>
  <c r="F2305" i="2" s="1"/>
  <c r="F2329" i="2" s="1"/>
  <c r="F2353" i="2" s="1"/>
  <c r="F2377" i="2" s="1"/>
  <c r="F2401" i="2" s="1"/>
  <c r="F2425" i="2" s="1"/>
  <c r="F2449" i="2" s="1"/>
  <c r="F2473" i="2" s="1"/>
  <c r="F2497" i="2" s="1"/>
  <c r="F2521" i="2" s="1"/>
  <c r="F2545" i="2" s="1"/>
  <c r="F2569" i="2" s="1"/>
  <c r="F2593" i="2" s="1"/>
  <c r="F2617" i="2" s="1"/>
  <c r="F2641" i="2" s="1"/>
  <c r="F2665" i="2" s="1"/>
  <c r="F2689" i="2" s="1"/>
  <c r="F2713" i="2" s="1"/>
  <c r="F2737" i="2" s="1"/>
  <c r="F2761" i="2" s="1"/>
  <c r="F2785" i="2" s="1"/>
  <c r="F2809" i="2" s="1"/>
  <c r="F2833" i="2" s="1"/>
  <c r="F2857" i="2" s="1"/>
  <c r="F2881" i="2" s="1"/>
  <c r="F2905" i="2" s="1"/>
  <c r="F2929" i="2" s="1"/>
  <c r="F2953" i="2" s="1"/>
  <c r="F2977" i="2" s="1"/>
  <c r="F3001" i="2" s="1"/>
  <c r="F3025" i="2" s="1"/>
  <c r="F3049" i="2" s="1"/>
  <c r="F3073" i="2" s="1"/>
  <c r="F3097" i="2" s="1"/>
  <c r="F3121" i="2" s="1"/>
  <c r="F3145" i="2" s="1"/>
  <c r="F3169" i="2" s="1"/>
  <c r="F3193" i="2" s="1"/>
  <c r="F3217" i="2" s="1"/>
  <c r="F3241" i="2" s="1"/>
  <c r="F3265" i="2" s="1"/>
  <c r="F3289" i="2" s="1"/>
  <c r="F3313" i="2" s="1"/>
  <c r="F3337" i="2" s="1"/>
  <c r="F3361" i="2" s="1"/>
  <c r="F3385" i="2" s="1"/>
  <c r="F3409" i="2" s="1"/>
  <c r="F3433" i="2" s="1"/>
  <c r="F3457" i="2" s="1"/>
  <c r="F3481" i="2" s="1"/>
  <c r="F3505" i="2" s="1"/>
  <c r="F3529" i="2" s="1"/>
  <c r="F3553" i="2" s="1"/>
  <c r="F3577" i="2" s="1"/>
  <c r="F3601" i="2" s="1"/>
  <c r="F3625" i="2" s="1"/>
  <c r="F3649" i="2" s="1"/>
  <c r="F3673" i="2" s="1"/>
  <c r="F3697" i="2" s="1"/>
  <c r="F3721" i="2" s="1"/>
  <c r="F3745" i="2" s="1"/>
  <c r="F3769" i="2" s="1"/>
  <c r="F3793" i="2" s="1"/>
  <c r="F3817" i="2" s="1"/>
  <c r="F3841" i="2" s="1"/>
  <c r="F3865" i="2" s="1"/>
  <c r="F3889" i="2" s="1"/>
  <c r="F3913" i="2" s="1"/>
  <c r="F3937" i="2" s="1"/>
  <c r="F3961" i="2" s="1"/>
  <c r="F3985" i="2" s="1"/>
  <c r="F4009" i="2" s="1"/>
  <c r="F4033" i="2" s="1"/>
  <c r="F4057" i="2" s="1"/>
  <c r="F4081" i="2" s="1"/>
  <c r="F4105" i="2" s="1"/>
  <c r="F4129" i="2" s="1"/>
  <c r="F4153" i="2" s="1"/>
  <c r="F4177" i="2" s="1"/>
  <c r="F4201" i="2" s="1"/>
  <c r="F4225" i="2" s="1"/>
  <c r="F4249" i="2" s="1"/>
  <c r="F4273" i="2" s="1"/>
  <c r="F4297" i="2" s="1"/>
  <c r="F4321" i="2" s="1"/>
  <c r="F4345" i="2" s="1"/>
  <c r="F4369" i="2" s="1"/>
  <c r="F4393" i="2" s="1"/>
  <c r="F4417" i="2" s="1"/>
  <c r="F4441" i="2" s="1"/>
  <c r="F4465" i="2" s="1"/>
  <c r="F4489" i="2" s="1"/>
  <c r="F4513" i="2" s="1"/>
  <c r="F4537" i="2" s="1"/>
  <c r="F4561" i="2" s="1"/>
  <c r="F4585" i="2" s="1"/>
  <c r="F4609" i="2" s="1"/>
  <c r="F4633" i="2" s="1"/>
  <c r="F4657" i="2" s="1"/>
  <c r="F4681" i="2" s="1"/>
  <c r="F4705" i="2" s="1"/>
  <c r="F4729" i="2" s="1"/>
  <c r="F4753" i="2" s="1"/>
  <c r="F4777" i="2" s="1"/>
  <c r="F4801" i="2" s="1"/>
  <c r="F4825" i="2" s="1"/>
  <c r="F4849" i="2" s="1"/>
  <c r="F4873" i="2" s="1"/>
  <c r="F4897" i="2" s="1"/>
  <c r="F4921" i="2" s="1"/>
  <c r="F4945" i="2" s="1"/>
  <c r="F4969" i="2" s="1"/>
  <c r="F4993" i="2" s="1"/>
  <c r="F5017" i="2" s="1"/>
  <c r="F5041" i="2" s="1"/>
  <c r="F5065" i="2" s="1"/>
  <c r="F5089" i="2" s="1"/>
  <c r="F5113" i="2" s="1"/>
  <c r="F5137" i="2" s="1"/>
  <c r="F5161" i="2" s="1"/>
  <c r="F5185" i="2" s="1"/>
  <c r="F5209" i="2" s="1"/>
  <c r="F5233" i="2" s="1"/>
  <c r="F5257" i="2" s="1"/>
  <c r="F5281" i="2" s="1"/>
  <c r="F5305" i="2" s="1"/>
  <c r="F5329" i="2" s="1"/>
  <c r="F5353" i="2" s="1"/>
  <c r="F5377" i="2" s="1"/>
  <c r="F5401" i="2" s="1"/>
  <c r="F5425" i="2" s="1"/>
  <c r="F5449" i="2" s="1"/>
  <c r="F5473" i="2" s="1"/>
  <c r="F5497" i="2" s="1"/>
  <c r="F5521" i="2" s="1"/>
  <c r="F5545" i="2" s="1"/>
  <c r="F5569" i="2" s="1"/>
  <c r="F5593" i="2" s="1"/>
  <c r="F5617" i="2" s="1"/>
  <c r="F5641" i="2" s="1"/>
  <c r="F5665" i="2" s="1"/>
  <c r="F5689" i="2" s="1"/>
  <c r="F5713" i="2" s="1"/>
  <c r="F5737" i="2" s="1"/>
  <c r="F5761" i="2" s="1"/>
  <c r="F5785" i="2" s="1"/>
  <c r="F5809" i="2" s="1"/>
  <c r="F5833" i="2" s="1"/>
  <c r="F5857" i="2" s="1"/>
  <c r="F5881" i="2" s="1"/>
  <c r="F5905" i="2" s="1"/>
  <c r="F5929" i="2" s="1"/>
  <c r="F5953" i="2" s="1"/>
  <c r="F5977" i="2" s="1"/>
  <c r="F6001" i="2" s="1"/>
  <c r="F6025" i="2" s="1"/>
  <c r="F6049" i="2" s="1"/>
  <c r="F6073" i="2" s="1"/>
  <c r="F6097" i="2" s="1"/>
  <c r="F6121" i="2" s="1"/>
  <c r="F6145" i="2" s="1"/>
  <c r="F6169" i="2" s="1"/>
  <c r="F6193" i="2" s="1"/>
  <c r="F6217" i="2" s="1"/>
  <c r="F6241" i="2" s="1"/>
  <c r="F6265" i="2" s="1"/>
  <c r="F6289" i="2" s="1"/>
  <c r="F6313" i="2" s="1"/>
  <c r="F6337" i="2" s="1"/>
  <c r="F6361" i="2" s="1"/>
  <c r="F6385" i="2" s="1"/>
  <c r="F6409" i="2" s="1"/>
  <c r="F6433" i="2" s="1"/>
  <c r="F6457" i="2" s="1"/>
  <c r="F6481" i="2" s="1"/>
  <c r="F6505" i="2" s="1"/>
  <c r="F6529" i="2" s="1"/>
  <c r="F6553" i="2" s="1"/>
  <c r="F6577" i="2" s="1"/>
  <c r="F6601" i="2" s="1"/>
  <c r="F6625" i="2" s="1"/>
  <c r="F6649" i="2" s="1"/>
  <c r="F6673" i="2" s="1"/>
  <c r="F6697" i="2" s="1"/>
  <c r="F6721" i="2" s="1"/>
  <c r="F6745" i="2" s="1"/>
  <c r="F6769" i="2" s="1"/>
  <c r="F6793" i="2" s="1"/>
  <c r="F6817" i="2" s="1"/>
  <c r="F6841" i="2" s="1"/>
  <c r="F6865" i="2" s="1"/>
  <c r="F6889" i="2" s="1"/>
  <c r="F6913" i="2" s="1"/>
  <c r="F6937" i="2" s="1"/>
  <c r="F6961" i="2" s="1"/>
  <c r="F6985" i="2" s="1"/>
  <c r="F7009" i="2" s="1"/>
  <c r="F7033" i="2" s="1"/>
  <c r="F7057" i="2" s="1"/>
  <c r="F7081" i="2" s="1"/>
  <c r="F7105" i="2" s="1"/>
  <c r="F7129" i="2" s="1"/>
  <c r="F7153" i="2" s="1"/>
  <c r="F7177" i="2" s="1"/>
  <c r="F7201" i="2" s="1"/>
  <c r="F7225" i="2" s="1"/>
  <c r="F7249" i="2" s="1"/>
  <c r="F7273" i="2" s="1"/>
  <c r="F7297" i="2" s="1"/>
  <c r="F7321" i="2" s="1"/>
  <c r="F7345" i="2" s="1"/>
  <c r="F7369" i="2" s="1"/>
  <c r="F7393" i="2" s="1"/>
  <c r="F7417" i="2" s="1"/>
  <c r="F7441" i="2" s="1"/>
  <c r="F7465" i="2" s="1"/>
  <c r="F7489" i="2" s="1"/>
  <c r="F7513" i="2" s="1"/>
  <c r="F7537" i="2" s="1"/>
  <c r="F7561" i="2" s="1"/>
  <c r="F7585" i="2" s="1"/>
  <c r="F7609" i="2" s="1"/>
  <c r="F7633" i="2" s="1"/>
  <c r="F7657" i="2" s="1"/>
  <c r="F7681" i="2" s="1"/>
  <c r="F7705" i="2" s="1"/>
  <c r="F7729" i="2" s="1"/>
  <c r="F7753" i="2" s="1"/>
  <c r="F7777" i="2" s="1"/>
  <c r="F7801" i="2" s="1"/>
  <c r="F7825" i="2" s="1"/>
  <c r="F7849" i="2" s="1"/>
  <c r="F7873" i="2" s="1"/>
  <c r="F7897" i="2" s="1"/>
  <c r="F7921" i="2" s="1"/>
  <c r="F7945" i="2" s="1"/>
  <c r="F7969" i="2" s="1"/>
  <c r="F7993" i="2" s="1"/>
  <c r="F8017" i="2" s="1"/>
  <c r="F8041" i="2" s="1"/>
  <c r="F8065" i="2" s="1"/>
  <c r="F8089" i="2" s="1"/>
  <c r="F8113" i="2" s="1"/>
  <c r="F8137" i="2" s="1"/>
  <c r="F8161" i="2" s="1"/>
  <c r="F8185" i="2" s="1"/>
  <c r="F8209" i="2" s="1"/>
  <c r="F8233" i="2" s="1"/>
  <c r="F8257" i="2" s="1"/>
  <c r="F8281" i="2" s="1"/>
  <c r="F8305" i="2" s="1"/>
  <c r="F8329" i="2" s="1"/>
  <c r="F8353" i="2" s="1"/>
  <c r="F8377" i="2" s="1"/>
  <c r="F8401" i="2" s="1"/>
  <c r="F8425" i="2" s="1"/>
  <c r="F8449" i="2" s="1"/>
  <c r="F8473" i="2" s="1"/>
  <c r="F8497" i="2" s="1"/>
  <c r="F8521" i="2" s="1"/>
  <c r="F8545" i="2" s="1"/>
  <c r="F8569" i="2" s="1"/>
  <c r="F8593" i="2" s="1"/>
  <c r="F8617" i="2" s="1"/>
  <c r="F8641" i="2" s="1"/>
  <c r="F8665" i="2" s="1"/>
  <c r="F8689" i="2" s="1"/>
  <c r="F8713" i="2" s="1"/>
  <c r="F8737" i="2" s="1"/>
  <c r="F8761" i="2" s="1"/>
  <c r="F50" i="2"/>
  <c r="F51" i="2"/>
  <c r="F75" i="2" s="1"/>
  <c r="F99" i="2" s="1"/>
  <c r="F123" i="2" s="1"/>
  <c r="F147" i="2" s="1"/>
  <c r="F171" i="2" s="1"/>
  <c r="F195" i="2" s="1"/>
  <c r="F219" i="2" s="1"/>
  <c r="F243" i="2" s="1"/>
  <c r="F267" i="2" s="1"/>
  <c r="F291" i="2" s="1"/>
  <c r="F315" i="2" s="1"/>
  <c r="F339" i="2" s="1"/>
  <c r="F363" i="2" s="1"/>
  <c r="F387" i="2" s="1"/>
  <c r="F411" i="2" s="1"/>
  <c r="F435" i="2" s="1"/>
  <c r="F459" i="2" s="1"/>
  <c r="F483" i="2" s="1"/>
  <c r="F507" i="2" s="1"/>
  <c r="F531" i="2" s="1"/>
  <c r="F555" i="2" s="1"/>
  <c r="F579" i="2" s="1"/>
  <c r="F603" i="2" s="1"/>
  <c r="F627" i="2" s="1"/>
  <c r="F651" i="2" s="1"/>
  <c r="F675" i="2" s="1"/>
  <c r="F699" i="2" s="1"/>
  <c r="F723" i="2" s="1"/>
  <c r="F747" i="2" s="1"/>
  <c r="F771" i="2" s="1"/>
  <c r="F795" i="2" s="1"/>
  <c r="F819" i="2" s="1"/>
  <c r="F843" i="2" s="1"/>
  <c r="F867" i="2" s="1"/>
  <c r="F891" i="2" s="1"/>
  <c r="F915" i="2" s="1"/>
  <c r="F939" i="2" s="1"/>
  <c r="F963" i="2" s="1"/>
  <c r="F987" i="2" s="1"/>
  <c r="F1011" i="2" s="1"/>
  <c r="F1035" i="2" s="1"/>
  <c r="F1059" i="2" s="1"/>
  <c r="F1083" i="2" s="1"/>
  <c r="F1107" i="2" s="1"/>
  <c r="F1131" i="2" s="1"/>
  <c r="F1155" i="2" s="1"/>
  <c r="F1179" i="2" s="1"/>
  <c r="F1203" i="2" s="1"/>
  <c r="F1227" i="2" s="1"/>
  <c r="F1251" i="2" s="1"/>
  <c r="F1275" i="2" s="1"/>
  <c r="F1299" i="2" s="1"/>
  <c r="F1323" i="2" s="1"/>
  <c r="F1347" i="2" s="1"/>
  <c r="F1371" i="2" s="1"/>
  <c r="F1395" i="2" s="1"/>
  <c r="F1419" i="2" s="1"/>
  <c r="F1443" i="2" s="1"/>
  <c r="F1467" i="2" s="1"/>
  <c r="F1491" i="2" s="1"/>
  <c r="F1515" i="2" s="1"/>
  <c r="F1539" i="2" s="1"/>
  <c r="F1563" i="2" s="1"/>
  <c r="F1587" i="2" s="1"/>
  <c r="F1611" i="2" s="1"/>
  <c r="F1635" i="2" s="1"/>
  <c r="F1659" i="2" s="1"/>
  <c r="F1683" i="2" s="1"/>
  <c r="F1707" i="2" s="1"/>
  <c r="F1731" i="2" s="1"/>
  <c r="F1755" i="2" s="1"/>
  <c r="F1779" i="2" s="1"/>
  <c r="F1803" i="2" s="1"/>
  <c r="F1827" i="2" s="1"/>
  <c r="F1851" i="2" s="1"/>
  <c r="F1875" i="2" s="1"/>
  <c r="F1899" i="2" s="1"/>
  <c r="F1923" i="2" s="1"/>
  <c r="F1947" i="2" s="1"/>
  <c r="F1971" i="2" s="1"/>
  <c r="F1995" i="2" s="1"/>
  <c r="F2019" i="2" s="1"/>
  <c r="F2043" i="2" s="1"/>
  <c r="F2067" i="2" s="1"/>
  <c r="F2091" i="2" s="1"/>
  <c r="F2115" i="2" s="1"/>
  <c r="F2139" i="2" s="1"/>
  <c r="F2163" i="2" s="1"/>
  <c r="F2187" i="2" s="1"/>
  <c r="F2211" i="2" s="1"/>
  <c r="F2235" i="2" s="1"/>
  <c r="F2259" i="2" s="1"/>
  <c r="F2283" i="2" s="1"/>
  <c r="F2307" i="2" s="1"/>
  <c r="F2331" i="2" s="1"/>
  <c r="F2355" i="2" s="1"/>
  <c r="F2379" i="2" s="1"/>
  <c r="F2403" i="2" s="1"/>
  <c r="F2427" i="2" s="1"/>
  <c r="F2451" i="2" s="1"/>
  <c r="F2475" i="2" s="1"/>
  <c r="F2499" i="2" s="1"/>
  <c r="F2523" i="2" s="1"/>
  <c r="F2547" i="2" s="1"/>
  <c r="F2571" i="2" s="1"/>
  <c r="F2595" i="2" s="1"/>
  <c r="F2619" i="2" s="1"/>
  <c r="F2643" i="2" s="1"/>
  <c r="F2667" i="2" s="1"/>
  <c r="F2691" i="2" s="1"/>
  <c r="F2715" i="2" s="1"/>
  <c r="F2739" i="2" s="1"/>
  <c r="F2763" i="2" s="1"/>
  <c r="F2787" i="2" s="1"/>
  <c r="F2811" i="2" s="1"/>
  <c r="F2835" i="2" s="1"/>
  <c r="F2859" i="2" s="1"/>
  <c r="F2883" i="2" s="1"/>
  <c r="F2907" i="2" s="1"/>
  <c r="F2931" i="2" s="1"/>
  <c r="F2955" i="2" s="1"/>
  <c r="F2979" i="2" s="1"/>
  <c r="F3003" i="2" s="1"/>
  <c r="F3027" i="2" s="1"/>
  <c r="F3051" i="2" s="1"/>
  <c r="F3075" i="2" s="1"/>
  <c r="F3099" i="2" s="1"/>
  <c r="F3123" i="2" s="1"/>
  <c r="F3147" i="2" s="1"/>
  <c r="F3171" i="2" s="1"/>
  <c r="F3195" i="2" s="1"/>
  <c r="F3219" i="2" s="1"/>
  <c r="F3243" i="2" s="1"/>
  <c r="F3267" i="2" s="1"/>
  <c r="F3291" i="2" s="1"/>
  <c r="F3315" i="2" s="1"/>
  <c r="F3339" i="2" s="1"/>
  <c r="F3363" i="2" s="1"/>
  <c r="F3387" i="2" s="1"/>
  <c r="F3411" i="2" s="1"/>
  <c r="F3435" i="2" s="1"/>
  <c r="F3459" i="2" s="1"/>
  <c r="F3483" i="2" s="1"/>
  <c r="F3507" i="2" s="1"/>
  <c r="F3531" i="2" s="1"/>
  <c r="F3555" i="2" s="1"/>
  <c r="F3579" i="2" s="1"/>
  <c r="F3603" i="2" s="1"/>
  <c r="F3627" i="2" s="1"/>
  <c r="F3651" i="2" s="1"/>
  <c r="F3675" i="2" s="1"/>
  <c r="F3699" i="2" s="1"/>
  <c r="F3723" i="2" s="1"/>
  <c r="F3747" i="2" s="1"/>
  <c r="F3771" i="2" s="1"/>
  <c r="F3795" i="2" s="1"/>
  <c r="F3819" i="2" s="1"/>
  <c r="F3843" i="2" s="1"/>
  <c r="F3867" i="2" s="1"/>
  <c r="F3891" i="2" s="1"/>
  <c r="F3915" i="2" s="1"/>
  <c r="F3939" i="2" s="1"/>
  <c r="F3963" i="2" s="1"/>
  <c r="F3987" i="2" s="1"/>
  <c r="F4011" i="2" s="1"/>
  <c r="F4035" i="2" s="1"/>
  <c r="F4059" i="2" s="1"/>
  <c r="F4083" i="2" s="1"/>
  <c r="F4107" i="2" s="1"/>
  <c r="F4131" i="2" s="1"/>
  <c r="F4155" i="2" s="1"/>
  <c r="F4179" i="2" s="1"/>
  <c r="F4203" i="2" s="1"/>
  <c r="F4227" i="2" s="1"/>
  <c r="F4251" i="2" s="1"/>
  <c r="F4275" i="2" s="1"/>
  <c r="F4299" i="2" s="1"/>
  <c r="F4323" i="2" s="1"/>
  <c r="F4347" i="2" s="1"/>
  <c r="F4371" i="2" s="1"/>
  <c r="F4395" i="2" s="1"/>
  <c r="F4419" i="2" s="1"/>
  <c r="F4443" i="2" s="1"/>
  <c r="F4467" i="2" s="1"/>
  <c r="F4491" i="2" s="1"/>
  <c r="F4515" i="2" s="1"/>
  <c r="F4539" i="2" s="1"/>
  <c r="F4563" i="2" s="1"/>
  <c r="F4587" i="2" s="1"/>
  <c r="F4611" i="2" s="1"/>
  <c r="F4635" i="2" s="1"/>
  <c r="F4659" i="2" s="1"/>
  <c r="F4683" i="2" s="1"/>
  <c r="F4707" i="2" s="1"/>
  <c r="F4731" i="2" s="1"/>
  <c r="F4755" i="2" s="1"/>
  <c r="F4779" i="2" s="1"/>
  <c r="F4803" i="2" s="1"/>
  <c r="F4827" i="2" s="1"/>
  <c r="F4851" i="2" s="1"/>
  <c r="F4875" i="2" s="1"/>
  <c r="F4899" i="2" s="1"/>
  <c r="F4923" i="2" s="1"/>
  <c r="F4947" i="2" s="1"/>
  <c r="F4971" i="2" s="1"/>
  <c r="F4995" i="2" s="1"/>
  <c r="F5019" i="2" s="1"/>
  <c r="F5043" i="2" s="1"/>
  <c r="F5067" i="2" s="1"/>
  <c r="F5091" i="2" s="1"/>
  <c r="F5115" i="2" s="1"/>
  <c r="F5139" i="2" s="1"/>
  <c r="F5163" i="2" s="1"/>
  <c r="F5187" i="2" s="1"/>
  <c r="F5211" i="2" s="1"/>
  <c r="F5235" i="2" s="1"/>
  <c r="F5259" i="2" s="1"/>
  <c r="F5283" i="2" s="1"/>
  <c r="F5307" i="2" s="1"/>
  <c r="F5331" i="2" s="1"/>
  <c r="F5355" i="2" s="1"/>
  <c r="F5379" i="2" s="1"/>
  <c r="F5403" i="2" s="1"/>
  <c r="F5427" i="2" s="1"/>
  <c r="F5451" i="2" s="1"/>
  <c r="F5475" i="2" s="1"/>
  <c r="F5499" i="2" s="1"/>
  <c r="F5523" i="2" s="1"/>
  <c r="F5547" i="2" s="1"/>
  <c r="F5571" i="2" s="1"/>
  <c r="F5595" i="2" s="1"/>
  <c r="F5619" i="2" s="1"/>
  <c r="F5643" i="2" s="1"/>
  <c r="F5667" i="2" s="1"/>
  <c r="F5691" i="2" s="1"/>
  <c r="F5715" i="2" s="1"/>
  <c r="F5739" i="2" s="1"/>
  <c r="F5763" i="2" s="1"/>
  <c r="F5787" i="2" s="1"/>
  <c r="F5811" i="2" s="1"/>
  <c r="F5835" i="2" s="1"/>
  <c r="F5859" i="2" s="1"/>
  <c r="F5883" i="2" s="1"/>
  <c r="F5907" i="2" s="1"/>
  <c r="F5931" i="2" s="1"/>
  <c r="F5955" i="2" s="1"/>
  <c r="F5979" i="2" s="1"/>
  <c r="F6003" i="2" s="1"/>
  <c r="F6027" i="2" s="1"/>
  <c r="F6051" i="2" s="1"/>
  <c r="F6075" i="2" s="1"/>
  <c r="F6099" i="2" s="1"/>
  <c r="F6123" i="2" s="1"/>
  <c r="F6147" i="2" s="1"/>
  <c r="F6171" i="2" s="1"/>
  <c r="F6195" i="2" s="1"/>
  <c r="F6219" i="2" s="1"/>
  <c r="F6243" i="2" s="1"/>
  <c r="F6267" i="2" s="1"/>
  <c r="F6291" i="2" s="1"/>
  <c r="F6315" i="2" s="1"/>
  <c r="F6339" i="2" s="1"/>
  <c r="F6363" i="2" s="1"/>
  <c r="F6387" i="2" s="1"/>
  <c r="F6411" i="2" s="1"/>
  <c r="F6435" i="2" s="1"/>
  <c r="F6459" i="2" s="1"/>
  <c r="F6483" i="2" s="1"/>
  <c r="F6507" i="2" s="1"/>
  <c r="F6531" i="2" s="1"/>
  <c r="F6555" i="2" s="1"/>
  <c r="F6579" i="2" s="1"/>
  <c r="F6603" i="2" s="1"/>
  <c r="F6627" i="2" s="1"/>
  <c r="F6651" i="2" s="1"/>
  <c r="F6675" i="2" s="1"/>
  <c r="F6699" i="2" s="1"/>
  <c r="F6723" i="2" s="1"/>
  <c r="F6747" i="2" s="1"/>
  <c r="F6771" i="2" s="1"/>
  <c r="F6795" i="2" s="1"/>
  <c r="F6819" i="2" s="1"/>
  <c r="F6843" i="2" s="1"/>
  <c r="F6867" i="2" s="1"/>
  <c r="F6891" i="2" s="1"/>
  <c r="F6915" i="2" s="1"/>
  <c r="F6939" i="2" s="1"/>
  <c r="F6963" i="2" s="1"/>
  <c r="F6987" i="2" s="1"/>
  <c r="F7011" i="2" s="1"/>
  <c r="F7035" i="2" s="1"/>
  <c r="F7059" i="2" s="1"/>
  <c r="F7083" i="2" s="1"/>
  <c r="F7107" i="2" s="1"/>
  <c r="F7131" i="2" s="1"/>
  <c r="F7155" i="2" s="1"/>
  <c r="F7179" i="2" s="1"/>
  <c r="F7203" i="2" s="1"/>
  <c r="F7227" i="2" s="1"/>
  <c r="F7251" i="2" s="1"/>
  <c r="F7275" i="2" s="1"/>
  <c r="F7299" i="2" s="1"/>
  <c r="F7323" i="2" s="1"/>
  <c r="F7347" i="2" s="1"/>
  <c r="F7371" i="2" s="1"/>
  <c r="F7395" i="2" s="1"/>
  <c r="F7419" i="2" s="1"/>
  <c r="F7443" i="2" s="1"/>
  <c r="F7467" i="2" s="1"/>
  <c r="F7491" i="2" s="1"/>
  <c r="F7515" i="2" s="1"/>
  <c r="F7539" i="2" s="1"/>
  <c r="F7563" i="2" s="1"/>
  <c r="F7587" i="2" s="1"/>
  <c r="F7611" i="2" s="1"/>
  <c r="F7635" i="2" s="1"/>
  <c r="F7659" i="2" s="1"/>
  <c r="F7683" i="2" s="1"/>
  <c r="F7707" i="2" s="1"/>
  <c r="F7731" i="2" s="1"/>
  <c r="F7755" i="2" s="1"/>
  <c r="F7779" i="2" s="1"/>
  <c r="F7803" i="2" s="1"/>
  <c r="F7827" i="2" s="1"/>
  <c r="F7851" i="2" s="1"/>
  <c r="F7875" i="2" s="1"/>
  <c r="F7899" i="2" s="1"/>
  <c r="F7923" i="2" s="1"/>
  <c r="F7947" i="2" s="1"/>
  <c r="F7971" i="2" s="1"/>
  <c r="F7995" i="2" s="1"/>
  <c r="F8019" i="2" s="1"/>
  <c r="F8043" i="2" s="1"/>
  <c r="F8067" i="2" s="1"/>
  <c r="F8091" i="2" s="1"/>
  <c r="F8115" i="2" s="1"/>
  <c r="F8139" i="2" s="1"/>
  <c r="F8163" i="2" s="1"/>
  <c r="F8187" i="2" s="1"/>
  <c r="F8211" i="2" s="1"/>
  <c r="F8235" i="2" s="1"/>
  <c r="F8259" i="2" s="1"/>
  <c r="F8283" i="2" s="1"/>
  <c r="F8307" i="2" s="1"/>
  <c r="F8331" i="2" s="1"/>
  <c r="F8355" i="2" s="1"/>
  <c r="F8379" i="2" s="1"/>
  <c r="F8403" i="2" s="1"/>
  <c r="F8427" i="2" s="1"/>
  <c r="F8451" i="2" s="1"/>
  <c r="F8475" i="2" s="1"/>
  <c r="F8499" i="2" s="1"/>
  <c r="F8523" i="2" s="1"/>
  <c r="F8547" i="2" s="1"/>
  <c r="F8571" i="2" s="1"/>
  <c r="F8595" i="2" s="1"/>
  <c r="F8619" i="2" s="1"/>
  <c r="F8643" i="2" s="1"/>
  <c r="F8667" i="2" s="1"/>
  <c r="F8691" i="2" s="1"/>
  <c r="F8715" i="2" s="1"/>
  <c r="F8739" i="2" s="1"/>
  <c r="F8763" i="2" s="1"/>
  <c r="F60" i="2"/>
  <c r="F84" i="2" s="1"/>
  <c r="F108" i="2" s="1"/>
  <c r="F132" i="2" s="1"/>
  <c r="F156" i="2" s="1"/>
  <c r="F180" i="2" s="1"/>
  <c r="F204" i="2" s="1"/>
  <c r="F228" i="2" s="1"/>
  <c r="F252" i="2" s="1"/>
  <c r="F276" i="2" s="1"/>
  <c r="F300" i="2" s="1"/>
  <c r="F324" i="2" s="1"/>
  <c r="F348" i="2" s="1"/>
  <c r="F372" i="2" s="1"/>
  <c r="F396" i="2" s="1"/>
  <c r="F420" i="2" s="1"/>
  <c r="F444" i="2" s="1"/>
  <c r="F468" i="2" s="1"/>
  <c r="F492" i="2" s="1"/>
  <c r="F516" i="2" s="1"/>
  <c r="F540" i="2" s="1"/>
  <c r="F564" i="2" s="1"/>
  <c r="F588" i="2" s="1"/>
  <c r="F612" i="2" s="1"/>
  <c r="F636" i="2" s="1"/>
  <c r="F660" i="2" s="1"/>
  <c r="F684" i="2" s="1"/>
  <c r="F708" i="2" s="1"/>
  <c r="F732" i="2" s="1"/>
  <c r="F756" i="2" s="1"/>
  <c r="F780" i="2" s="1"/>
  <c r="F804" i="2" s="1"/>
  <c r="F828" i="2" s="1"/>
  <c r="F852" i="2" s="1"/>
  <c r="F876" i="2" s="1"/>
  <c r="F900" i="2" s="1"/>
  <c r="F924" i="2" s="1"/>
  <c r="F948" i="2" s="1"/>
  <c r="F972" i="2" s="1"/>
  <c r="F996" i="2" s="1"/>
  <c r="F1020" i="2" s="1"/>
  <c r="F1044" i="2" s="1"/>
  <c r="F1068" i="2" s="1"/>
  <c r="F1092" i="2" s="1"/>
  <c r="F1116" i="2" s="1"/>
  <c r="F1140" i="2" s="1"/>
  <c r="F1164" i="2" s="1"/>
  <c r="F1188" i="2" s="1"/>
  <c r="F1212" i="2" s="1"/>
  <c r="F1236" i="2" s="1"/>
  <c r="F1260" i="2" s="1"/>
  <c r="F1284" i="2" s="1"/>
  <c r="F1308" i="2" s="1"/>
  <c r="F1332" i="2" s="1"/>
  <c r="F1356" i="2" s="1"/>
  <c r="F1380" i="2" s="1"/>
  <c r="F1404" i="2" s="1"/>
  <c r="F1428" i="2" s="1"/>
  <c r="F1452" i="2" s="1"/>
  <c r="F1476" i="2" s="1"/>
  <c r="F1500" i="2" s="1"/>
  <c r="F1524" i="2" s="1"/>
  <c r="F1548" i="2" s="1"/>
  <c r="F1572" i="2" s="1"/>
  <c r="F1596" i="2" s="1"/>
  <c r="F1620" i="2" s="1"/>
  <c r="F1644" i="2" s="1"/>
  <c r="F1668" i="2" s="1"/>
  <c r="F1692" i="2" s="1"/>
  <c r="F1716" i="2" s="1"/>
  <c r="F1740" i="2" s="1"/>
  <c r="F1764" i="2" s="1"/>
  <c r="F1788" i="2" s="1"/>
  <c r="F1812" i="2" s="1"/>
  <c r="F1836" i="2" s="1"/>
  <c r="F1860" i="2" s="1"/>
  <c r="F1884" i="2" s="1"/>
  <c r="F1908" i="2" s="1"/>
  <c r="F1932" i="2" s="1"/>
  <c r="F1956" i="2" s="1"/>
  <c r="F1980" i="2" s="1"/>
  <c r="F2004" i="2" s="1"/>
  <c r="F2028" i="2" s="1"/>
  <c r="F2052" i="2" s="1"/>
  <c r="F2076" i="2" s="1"/>
  <c r="F2100" i="2" s="1"/>
  <c r="F2124" i="2" s="1"/>
  <c r="F2148" i="2" s="1"/>
  <c r="F2172" i="2" s="1"/>
  <c r="F2196" i="2" s="1"/>
  <c r="F2220" i="2" s="1"/>
  <c r="F2244" i="2" s="1"/>
  <c r="F2268" i="2" s="1"/>
  <c r="F2292" i="2" s="1"/>
  <c r="F2316" i="2" s="1"/>
  <c r="F2340" i="2" s="1"/>
  <c r="F2364" i="2" s="1"/>
  <c r="F2388" i="2" s="1"/>
  <c r="F2412" i="2" s="1"/>
  <c r="F2436" i="2" s="1"/>
  <c r="F2460" i="2" s="1"/>
  <c r="F2484" i="2" s="1"/>
  <c r="F2508" i="2" s="1"/>
  <c r="F2532" i="2" s="1"/>
  <c r="F2556" i="2" s="1"/>
  <c r="F2580" i="2" s="1"/>
  <c r="F2604" i="2" s="1"/>
  <c r="F2628" i="2" s="1"/>
  <c r="F2652" i="2" s="1"/>
  <c r="F2676" i="2" s="1"/>
  <c r="F2700" i="2" s="1"/>
  <c r="F2724" i="2" s="1"/>
  <c r="F2748" i="2" s="1"/>
  <c r="F2772" i="2" s="1"/>
  <c r="F2796" i="2" s="1"/>
  <c r="F2820" i="2" s="1"/>
  <c r="F2844" i="2" s="1"/>
  <c r="F2868" i="2" s="1"/>
  <c r="F2892" i="2" s="1"/>
  <c r="F2916" i="2" s="1"/>
  <c r="F2940" i="2" s="1"/>
  <c r="F2964" i="2" s="1"/>
  <c r="F2988" i="2" s="1"/>
  <c r="F3012" i="2" s="1"/>
  <c r="F3036" i="2" s="1"/>
  <c r="F3060" i="2" s="1"/>
  <c r="F3084" i="2" s="1"/>
  <c r="F3108" i="2" s="1"/>
  <c r="F3132" i="2" s="1"/>
  <c r="F3156" i="2" s="1"/>
  <c r="F3180" i="2" s="1"/>
  <c r="F3204" i="2" s="1"/>
  <c r="F3228" i="2" s="1"/>
  <c r="F3252" i="2" s="1"/>
  <c r="F3276" i="2" s="1"/>
  <c r="F3300" i="2" s="1"/>
  <c r="F3324" i="2" s="1"/>
  <c r="F3348" i="2" s="1"/>
  <c r="F3372" i="2" s="1"/>
  <c r="F3396" i="2" s="1"/>
  <c r="F3420" i="2" s="1"/>
  <c r="F3444" i="2" s="1"/>
  <c r="F3468" i="2" s="1"/>
  <c r="F3492" i="2" s="1"/>
  <c r="F3516" i="2" s="1"/>
  <c r="F3540" i="2" s="1"/>
  <c r="F3564" i="2" s="1"/>
  <c r="F3588" i="2" s="1"/>
  <c r="F3612" i="2" s="1"/>
  <c r="F3636" i="2" s="1"/>
  <c r="F3660" i="2" s="1"/>
  <c r="F3684" i="2" s="1"/>
  <c r="F3708" i="2" s="1"/>
  <c r="F3732" i="2" s="1"/>
  <c r="F3756" i="2" s="1"/>
  <c r="F3780" i="2" s="1"/>
  <c r="F3804" i="2" s="1"/>
  <c r="F3828" i="2" s="1"/>
  <c r="F3852" i="2" s="1"/>
  <c r="F3876" i="2" s="1"/>
  <c r="F3900" i="2" s="1"/>
  <c r="F3924" i="2" s="1"/>
  <c r="F3948" i="2" s="1"/>
  <c r="F3972" i="2" s="1"/>
  <c r="F3996" i="2" s="1"/>
  <c r="F4020" i="2" s="1"/>
  <c r="F4044" i="2" s="1"/>
  <c r="F4068" i="2" s="1"/>
  <c r="F4092" i="2" s="1"/>
  <c r="F4116" i="2" s="1"/>
  <c r="F4140" i="2" s="1"/>
  <c r="F4164" i="2" s="1"/>
  <c r="F4188" i="2" s="1"/>
  <c r="F4212" i="2" s="1"/>
  <c r="F4236" i="2" s="1"/>
  <c r="F4260" i="2" s="1"/>
  <c r="F4284" i="2" s="1"/>
  <c r="F4308" i="2" s="1"/>
  <c r="F4332" i="2" s="1"/>
  <c r="F4356" i="2" s="1"/>
  <c r="F4380" i="2" s="1"/>
  <c r="F4404" i="2" s="1"/>
  <c r="F4428" i="2" s="1"/>
  <c r="F4452" i="2" s="1"/>
  <c r="F4476" i="2" s="1"/>
  <c r="F4500" i="2" s="1"/>
  <c r="F4524" i="2" s="1"/>
  <c r="F4548" i="2" s="1"/>
  <c r="F4572" i="2" s="1"/>
  <c r="F4596" i="2" s="1"/>
  <c r="F4620" i="2" s="1"/>
  <c r="F4644" i="2" s="1"/>
  <c r="F4668" i="2" s="1"/>
  <c r="F4692" i="2" s="1"/>
  <c r="F4716" i="2" s="1"/>
  <c r="F4740" i="2" s="1"/>
  <c r="F4764" i="2" s="1"/>
  <c r="F4788" i="2" s="1"/>
  <c r="F4812" i="2" s="1"/>
  <c r="F4836" i="2" s="1"/>
  <c r="F4860" i="2" s="1"/>
  <c r="F4884" i="2" s="1"/>
  <c r="F4908" i="2" s="1"/>
  <c r="F4932" i="2" s="1"/>
  <c r="F4956" i="2" s="1"/>
  <c r="F4980" i="2" s="1"/>
  <c r="F5004" i="2" s="1"/>
  <c r="F5028" i="2" s="1"/>
  <c r="F5052" i="2" s="1"/>
  <c r="F5076" i="2" s="1"/>
  <c r="F5100" i="2" s="1"/>
  <c r="F5124" i="2" s="1"/>
  <c r="F5148" i="2" s="1"/>
  <c r="F5172" i="2" s="1"/>
  <c r="F5196" i="2" s="1"/>
  <c r="F5220" i="2" s="1"/>
  <c r="F5244" i="2" s="1"/>
  <c r="F5268" i="2" s="1"/>
  <c r="F5292" i="2" s="1"/>
  <c r="F5316" i="2" s="1"/>
  <c r="F5340" i="2" s="1"/>
  <c r="F5364" i="2" s="1"/>
  <c r="F5388" i="2" s="1"/>
  <c r="F5412" i="2" s="1"/>
  <c r="F5436" i="2" s="1"/>
  <c r="F5460" i="2" s="1"/>
  <c r="F5484" i="2" s="1"/>
  <c r="F5508" i="2" s="1"/>
  <c r="F5532" i="2" s="1"/>
  <c r="F5556" i="2" s="1"/>
  <c r="F5580" i="2" s="1"/>
  <c r="F5604" i="2" s="1"/>
  <c r="F5628" i="2" s="1"/>
  <c r="F5652" i="2" s="1"/>
  <c r="F5676" i="2" s="1"/>
  <c r="F5700" i="2" s="1"/>
  <c r="F5724" i="2" s="1"/>
  <c r="F5748" i="2" s="1"/>
  <c r="F5772" i="2" s="1"/>
  <c r="F5796" i="2" s="1"/>
  <c r="F5820" i="2" s="1"/>
  <c r="F5844" i="2" s="1"/>
  <c r="F5868" i="2" s="1"/>
  <c r="F5892" i="2" s="1"/>
  <c r="F5916" i="2" s="1"/>
  <c r="F5940" i="2" s="1"/>
  <c r="F5964" i="2" s="1"/>
  <c r="F5988" i="2" s="1"/>
  <c r="F6012" i="2" s="1"/>
  <c r="F6036" i="2" s="1"/>
  <c r="F6060" i="2" s="1"/>
  <c r="F6084" i="2" s="1"/>
  <c r="F6108" i="2" s="1"/>
  <c r="F6132" i="2" s="1"/>
  <c r="F6156" i="2" s="1"/>
  <c r="F6180" i="2" s="1"/>
  <c r="F6204" i="2" s="1"/>
  <c r="F6228" i="2" s="1"/>
  <c r="F6252" i="2" s="1"/>
  <c r="F6276" i="2" s="1"/>
  <c r="F6300" i="2" s="1"/>
  <c r="F6324" i="2" s="1"/>
  <c r="F6348" i="2" s="1"/>
  <c r="F6372" i="2" s="1"/>
  <c r="F6396" i="2" s="1"/>
  <c r="F6420" i="2" s="1"/>
  <c r="F6444" i="2" s="1"/>
  <c r="F6468" i="2" s="1"/>
  <c r="F6492" i="2" s="1"/>
  <c r="F6516" i="2" s="1"/>
  <c r="F6540" i="2" s="1"/>
  <c r="F6564" i="2" s="1"/>
  <c r="F6588" i="2" s="1"/>
  <c r="F6612" i="2" s="1"/>
  <c r="F6636" i="2" s="1"/>
  <c r="F6660" i="2" s="1"/>
  <c r="F6684" i="2" s="1"/>
  <c r="F6708" i="2" s="1"/>
  <c r="F6732" i="2" s="1"/>
  <c r="F6756" i="2" s="1"/>
  <c r="F6780" i="2" s="1"/>
  <c r="F6804" i="2" s="1"/>
  <c r="F6828" i="2" s="1"/>
  <c r="F6852" i="2" s="1"/>
  <c r="F6876" i="2" s="1"/>
  <c r="F6900" i="2" s="1"/>
  <c r="F6924" i="2" s="1"/>
  <c r="F6948" i="2" s="1"/>
  <c r="F6972" i="2" s="1"/>
  <c r="F6996" i="2" s="1"/>
  <c r="F7020" i="2" s="1"/>
  <c r="F7044" i="2" s="1"/>
  <c r="F7068" i="2" s="1"/>
  <c r="F7092" i="2" s="1"/>
  <c r="F7116" i="2" s="1"/>
  <c r="F7140" i="2" s="1"/>
  <c r="F7164" i="2" s="1"/>
  <c r="F7188" i="2" s="1"/>
  <c r="F7212" i="2" s="1"/>
  <c r="F7236" i="2" s="1"/>
  <c r="F7260" i="2" s="1"/>
  <c r="F7284" i="2" s="1"/>
  <c r="F7308" i="2" s="1"/>
  <c r="F7332" i="2" s="1"/>
  <c r="F7356" i="2" s="1"/>
  <c r="F7380" i="2" s="1"/>
  <c r="F7404" i="2" s="1"/>
  <c r="F7428" i="2" s="1"/>
  <c r="F7452" i="2" s="1"/>
  <c r="F7476" i="2" s="1"/>
  <c r="F7500" i="2" s="1"/>
  <c r="F7524" i="2" s="1"/>
  <c r="F7548" i="2" s="1"/>
  <c r="F7572" i="2" s="1"/>
  <c r="F7596" i="2" s="1"/>
  <c r="F7620" i="2" s="1"/>
  <c r="F7644" i="2" s="1"/>
  <c r="F7668" i="2" s="1"/>
  <c r="F7692" i="2" s="1"/>
  <c r="F7716" i="2" s="1"/>
  <c r="F7740" i="2" s="1"/>
  <c r="F7764" i="2" s="1"/>
  <c r="F7788" i="2" s="1"/>
  <c r="F7812" i="2" s="1"/>
  <c r="F7836" i="2" s="1"/>
  <c r="F7860" i="2" s="1"/>
  <c r="F7884" i="2" s="1"/>
  <c r="F7908" i="2" s="1"/>
  <c r="F7932" i="2" s="1"/>
  <c r="F7956" i="2" s="1"/>
  <c r="F7980" i="2" s="1"/>
  <c r="F8004" i="2" s="1"/>
  <c r="F8028" i="2" s="1"/>
  <c r="F8052" i="2" s="1"/>
  <c r="F8076" i="2" s="1"/>
  <c r="F8100" i="2" s="1"/>
  <c r="F8124" i="2" s="1"/>
  <c r="F8148" i="2" s="1"/>
  <c r="F8172" i="2" s="1"/>
  <c r="F8196" i="2" s="1"/>
  <c r="F8220" i="2" s="1"/>
  <c r="F8244" i="2" s="1"/>
  <c r="F8268" i="2" s="1"/>
  <c r="F8292" i="2" s="1"/>
  <c r="F8316" i="2" s="1"/>
  <c r="F8340" i="2" s="1"/>
  <c r="F8364" i="2" s="1"/>
  <c r="F8388" i="2" s="1"/>
  <c r="F8412" i="2" s="1"/>
  <c r="F8436" i="2" s="1"/>
  <c r="F8460" i="2" s="1"/>
  <c r="F8484" i="2" s="1"/>
  <c r="F8508" i="2" s="1"/>
  <c r="F8532" i="2" s="1"/>
  <c r="F8556" i="2" s="1"/>
  <c r="F8580" i="2" s="1"/>
  <c r="F8604" i="2" s="1"/>
  <c r="F8628" i="2" s="1"/>
  <c r="F8652" i="2" s="1"/>
  <c r="F8676" i="2" s="1"/>
  <c r="F8700" i="2" s="1"/>
  <c r="F8724" i="2" s="1"/>
  <c r="F8748" i="2" s="1"/>
  <c r="F64" i="2"/>
  <c r="F88" i="2" s="1"/>
  <c r="F112" i="2" s="1"/>
  <c r="F136" i="2" s="1"/>
  <c r="F160" i="2" s="1"/>
  <c r="F184" i="2" s="1"/>
  <c r="F208" i="2" s="1"/>
  <c r="F232" i="2" s="1"/>
  <c r="F256" i="2" s="1"/>
  <c r="F280" i="2" s="1"/>
  <c r="F304" i="2" s="1"/>
  <c r="F328" i="2" s="1"/>
  <c r="F352" i="2" s="1"/>
  <c r="F376" i="2" s="1"/>
  <c r="F400" i="2" s="1"/>
  <c r="F424" i="2" s="1"/>
  <c r="F448" i="2" s="1"/>
  <c r="F472" i="2" s="1"/>
  <c r="F496" i="2" s="1"/>
  <c r="F520" i="2" s="1"/>
  <c r="F544" i="2" s="1"/>
  <c r="F568" i="2" s="1"/>
  <c r="F592" i="2" s="1"/>
  <c r="F616" i="2" s="1"/>
  <c r="F640" i="2" s="1"/>
  <c r="F664" i="2" s="1"/>
  <c r="F688" i="2" s="1"/>
  <c r="F712" i="2" s="1"/>
  <c r="F736" i="2" s="1"/>
  <c r="F760" i="2" s="1"/>
  <c r="F784" i="2" s="1"/>
  <c r="F808" i="2" s="1"/>
  <c r="F832" i="2" s="1"/>
  <c r="F856" i="2" s="1"/>
  <c r="F880" i="2" s="1"/>
  <c r="F904" i="2" s="1"/>
  <c r="F928" i="2" s="1"/>
  <c r="F952" i="2" s="1"/>
  <c r="F976" i="2" s="1"/>
  <c r="F1000" i="2" s="1"/>
  <c r="F1024" i="2" s="1"/>
  <c r="F1048" i="2" s="1"/>
  <c r="F1072" i="2" s="1"/>
  <c r="F1096" i="2" s="1"/>
  <c r="F1120" i="2" s="1"/>
  <c r="F1144" i="2" s="1"/>
  <c r="F1168" i="2" s="1"/>
  <c r="F1192" i="2" s="1"/>
  <c r="F1216" i="2" s="1"/>
  <c r="F1240" i="2" s="1"/>
  <c r="F1264" i="2" s="1"/>
  <c r="F1288" i="2" s="1"/>
  <c r="F1312" i="2" s="1"/>
  <c r="F1336" i="2" s="1"/>
  <c r="F1360" i="2" s="1"/>
  <c r="F1384" i="2" s="1"/>
  <c r="F1408" i="2" s="1"/>
  <c r="F1432" i="2" s="1"/>
  <c r="F1456" i="2" s="1"/>
  <c r="F1480" i="2" s="1"/>
  <c r="F1504" i="2" s="1"/>
  <c r="F1528" i="2" s="1"/>
  <c r="F1552" i="2" s="1"/>
  <c r="F1576" i="2" s="1"/>
  <c r="F1600" i="2" s="1"/>
  <c r="F1624" i="2" s="1"/>
  <c r="F1648" i="2" s="1"/>
  <c r="F1672" i="2" s="1"/>
  <c r="F1696" i="2" s="1"/>
  <c r="F1720" i="2" s="1"/>
  <c r="F1744" i="2" s="1"/>
  <c r="F1768" i="2" s="1"/>
  <c r="F1792" i="2" s="1"/>
  <c r="F1816" i="2" s="1"/>
  <c r="F1840" i="2" s="1"/>
  <c r="F1864" i="2" s="1"/>
  <c r="F1888" i="2" s="1"/>
  <c r="F1912" i="2" s="1"/>
  <c r="F1936" i="2" s="1"/>
  <c r="F1960" i="2" s="1"/>
  <c r="F1984" i="2" s="1"/>
  <c r="F2008" i="2" s="1"/>
  <c r="F2032" i="2" s="1"/>
  <c r="F2056" i="2" s="1"/>
  <c r="F2080" i="2" s="1"/>
  <c r="F2104" i="2" s="1"/>
  <c r="F2128" i="2" s="1"/>
  <c r="F2152" i="2" s="1"/>
  <c r="F2176" i="2" s="1"/>
  <c r="F2200" i="2" s="1"/>
  <c r="F2224" i="2" s="1"/>
  <c r="F2248" i="2" s="1"/>
  <c r="F2272" i="2" s="1"/>
  <c r="F2296" i="2" s="1"/>
  <c r="F2320" i="2" s="1"/>
  <c r="F2344" i="2" s="1"/>
  <c r="F2368" i="2" s="1"/>
  <c r="F2392" i="2" s="1"/>
  <c r="F2416" i="2" s="1"/>
  <c r="F2440" i="2" s="1"/>
  <c r="F2464" i="2" s="1"/>
  <c r="F2488" i="2" s="1"/>
  <c r="F2512" i="2" s="1"/>
  <c r="F2536" i="2" s="1"/>
  <c r="F2560" i="2" s="1"/>
  <c r="F2584" i="2" s="1"/>
  <c r="F2608" i="2" s="1"/>
  <c r="F2632" i="2" s="1"/>
  <c r="F2656" i="2" s="1"/>
  <c r="F2680" i="2" s="1"/>
  <c r="F2704" i="2" s="1"/>
  <c r="F2728" i="2" s="1"/>
  <c r="F2752" i="2" s="1"/>
  <c r="F2776" i="2" s="1"/>
  <c r="F2800" i="2" s="1"/>
  <c r="F2824" i="2" s="1"/>
  <c r="F2848" i="2" s="1"/>
  <c r="F2872" i="2" s="1"/>
  <c r="F2896" i="2" s="1"/>
  <c r="F2920" i="2" s="1"/>
  <c r="F2944" i="2" s="1"/>
  <c r="F2968" i="2" s="1"/>
  <c r="F2992" i="2" s="1"/>
  <c r="F3016" i="2" s="1"/>
  <c r="F3040" i="2" s="1"/>
  <c r="F3064" i="2" s="1"/>
  <c r="F3088" i="2" s="1"/>
  <c r="F3112" i="2" s="1"/>
  <c r="F3136" i="2" s="1"/>
  <c r="F3160" i="2" s="1"/>
  <c r="F3184" i="2" s="1"/>
  <c r="F3208" i="2" s="1"/>
  <c r="F3232" i="2" s="1"/>
  <c r="F3256" i="2" s="1"/>
  <c r="F3280" i="2" s="1"/>
  <c r="F3304" i="2" s="1"/>
  <c r="F3328" i="2" s="1"/>
  <c r="F3352" i="2" s="1"/>
  <c r="F3376" i="2" s="1"/>
  <c r="F3400" i="2" s="1"/>
  <c r="F3424" i="2" s="1"/>
  <c r="F3448" i="2" s="1"/>
  <c r="F3472" i="2" s="1"/>
  <c r="F3496" i="2" s="1"/>
  <c r="F3520" i="2" s="1"/>
  <c r="F3544" i="2" s="1"/>
  <c r="F3568" i="2" s="1"/>
  <c r="F3592" i="2" s="1"/>
  <c r="F3616" i="2" s="1"/>
  <c r="F3640" i="2" s="1"/>
  <c r="F3664" i="2" s="1"/>
  <c r="F3688" i="2" s="1"/>
  <c r="F3712" i="2" s="1"/>
  <c r="F3736" i="2" s="1"/>
  <c r="F3760" i="2" s="1"/>
  <c r="F3784" i="2" s="1"/>
  <c r="F3808" i="2" s="1"/>
  <c r="F3832" i="2" s="1"/>
  <c r="F3856" i="2" s="1"/>
  <c r="F3880" i="2" s="1"/>
  <c r="F3904" i="2" s="1"/>
  <c r="F3928" i="2" s="1"/>
  <c r="F3952" i="2" s="1"/>
  <c r="F3976" i="2" s="1"/>
  <c r="F4000" i="2" s="1"/>
  <c r="F4024" i="2" s="1"/>
  <c r="F4048" i="2" s="1"/>
  <c r="F4072" i="2" s="1"/>
  <c r="F4096" i="2" s="1"/>
  <c r="F4120" i="2" s="1"/>
  <c r="F4144" i="2" s="1"/>
  <c r="F4168" i="2" s="1"/>
  <c r="F4192" i="2" s="1"/>
  <c r="F4216" i="2" s="1"/>
  <c r="F4240" i="2" s="1"/>
  <c r="F4264" i="2" s="1"/>
  <c r="F4288" i="2" s="1"/>
  <c r="F4312" i="2" s="1"/>
  <c r="F4336" i="2" s="1"/>
  <c r="F4360" i="2" s="1"/>
  <c r="F4384" i="2" s="1"/>
  <c r="F4408" i="2" s="1"/>
  <c r="F4432" i="2" s="1"/>
  <c r="F4456" i="2" s="1"/>
  <c r="F4480" i="2" s="1"/>
  <c r="F4504" i="2" s="1"/>
  <c r="F4528" i="2" s="1"/>
  <c r="F4552" i="2" s="1"/>
  <c r="F4576" i="2" s="1"/>
  <c r="F4600" i="2" s="1"/>
  <c r="F4624" i="2" s="1"/>
  <c r="F4648" i="2" s="1"/>
  <c r="F4672" i="2" s="1"/>
  <c r="F4696" i="2" s="1"/>
  <c r="F4720" i="2" s="1"/>
  <c r="F4744" i="2" s="1"/>
  <c r="F4768" i="2" s="1"/>
  <c r="F4792" i="2" s="1"/>
  <c r="F4816" i="2" s="1"/>
  <c r="F4840" i="2" s="1"/>
  <c r="F4864" i="2" s="1"/>
  <c r="F4888" i="2" s="1"/>
  <c r="F4912" i="2" s="1"/>
  <c r="F4936" i="2" s="1"/>
  <c r="F4960" i="2" s="1"/>
  <c r="F4984" i="2" s="1"/>
  <c r="F5008" i="2" s="1"/>
  <c r="F5032" i="2" s="1"/>
  <c r="F5056" i="2" s="1"/>
  <c r="F5080" i="2" s="1"/>
  <c r="F5104" i="2" s="1"/>
  <c r="F5128" i="2" s="1"/>
  <c r="F5152" i="2" s="1"/>
  <c r="F5176" i="2" s="1"/>
  <c r="F5200" i="2" s="1"/>
  <c r="F5224" i="2" s="1"/>
  <c r="F5248" i="2" s="1"/>
  <c r="F5272" i="2" s="1"/>
  <c r="F5296" i="2" s="1"/>
  <c r="F5320" i="2" s="1"/>
  <c r="F5344" i="2" s="1"/>
  <c r="F5368" i="2" s="1"/>
  <c r="F5392" i="2" s="1"/>
  <c r="F5416" i="2" s="1"/>
  <c r="F5440" i="2" s="1"/>
  <c r="F5464" i="2" s="1"/>
  <c r="F5488" i="2" s="1"/>
  <c r="F5512" i="2" s="1"/>
  <c r="F5536" i="2" s="1"/>
  <c r="F5560" i="2" s="1"/>
  <c r="F5584" i="2" s="1"/>
  <c r="F5608" i="2" s="1"/>
  <c r="F5632" i="2" s="1"/>
  <c r="F5656" i="2" s="1"/>
  <c r="F5680" i="2" s="1"/>
  <c r="F5704" i="2" s="1"/>
  <c r="F5728" i="2" s="1"/>
  <c r="F5752" i="2" s="1"/>
  <c r="F5776" i="2" s="1"/>
  <c r="F5800" i="2" s="1"/>
  <c r="F5824" i="2" s="1"/>
  <c r="F5848" i="2" s="1"/>
  <c r="F5872" i="2" s="1"/>
  <c r="F5896" i="2" s="1"/>
  <c r="F5920" i="2" s="1"/>
  <c r="F5944" i="2" s="1"/>
  <c r="F5968" i="2" s="1"/>
  <c r="F5992" i="2" s="1"/>
  <c r="F6016" i="2" s="1"/>
  <c r="F6040" i="2" s="1"/>
  <c r="F6064" i="2" s="1"/>
  <c r="F6088" i="2" s="1"/>
  <c r="F6112" i="2" s="1"/>
  <c r="F6136" i="2" s="1"/>
  <c r="F6160" i="2" s="1"/>
  <c r="F6184" i="2" s="1"/>
  <c r="F6208" i="2" s="1"/>
  <c r="F6232" i="2" s="1"/>
  <c r="F6256" i="2" s="1"/>
  <c r="F6280" i="2" s="1"/>
  <c r="F6304" i="2" s="1"/>
  <c r="F6328" i="2" s="1"/>
  <c r="F6352" i="2" s="1"/>
  <c r="F6376" i="2" s="1"/>
  <c r="F6400" i="2" s="1"/>
  <c r="F6424" i="2" s="1"/>
  <c r="F6448" i="2" s="1"/>
  <c r="F6472" i="2" s="1"/>
  <c r="F6496" i="2" s="1"/>
  <c r="F6520" i="2" s="1"/>
  <c r="F6544" i="2" s="1"/>
  <c r="F6568" i="2" s="1"/>
  <c r="F6592" i="2" s="1"/>
  <c r="F6616" i="2" s="1"/>
  <c r="F6640" i="2" s="1"/>
  <c r="F6664" i="2" s="1"/>
  <c r="F6688" i="2" s="1"/>
  <c r="F6712" i="2" s="1"/>
  <c r="F6736" i="2" s="1"/>
  <c r="F6760" i="2" s="1"/>
  <c r="F6784" i="2" s="1"/>
  <c r="F6808" i="2" s="1"/>
  <c r="F6832" i="2" s="1"/>
  <c r="F6856" i="2" s="1"/>
  <c r="F6880" i="2" s="1"/>
  <c r="F6904" i="2" s="1"/>
  <c r="F6928" i="2" s="1"/>
  <c r="F6952" i="2" s="1"/>
  <c r="F6976" i="2" s="1"/>
  <c r="F7000" i="2" s="1"/>
  <c r="F7024" i="2" s="1"/>
  <c r="F7048" i="2" s="1"/>
  <c r="F7072" i="2" s="1"/>
  <c r="F7096" i="2" s="1"/>
  <c r="F7120" i="2" s="1"/>
  <c r="F7144" i="2" s="1"/>
  <c r="F7168" i="2" s="1"/>
  <c r="F7192" i="2" s="1"/>
  <c r="F7216" i="2" s="1"/>
  <c r="F7240" i="2" s="1"/>
  <c r="F7264" i="2" s="1"/>
  <c r="F7288" i="2" s="1"/>
  <c r="F7312" i="2" s="1"/>
  <c r="F7336" i="2" s="1"/>
  <c r="F7360" i="2" s="1"/>
  <c r="F7384" i="2" s="1"/>
  <c r="F7408" i="2" s="1"/>
  <c r="F7432" i="2" s="1"/>
  <c r="F7456" i="2" s="1"/>
  <c r="F7480" i="2" s="1"/>
  <c r="F7504" i="2" s="1"/>
  <c r="F7528" i="2" s="1"/>
  <c r="F7552" i="2" s="1"/>
  <c r="F7576" i="2" s="1"/>
  <c r="F7600" i="2" s="1"/>
  <c r="F7624" i="2" s="1"/>
  <c r="F7648" i="2" s="1"/>
  <c r="F7672" i="2" s="1"/>
  <c r="F7696" i="2" s="1"/>
  <c r="F7720" i="2" s="1"/>
  <c r="F7744" i="2" s="1"/>
  <c r="F7768" i="2" s="1"/>
  <c r="F7792" i="2" s="1"/>
  <c r="F7816" i="2" s="1"/>
  <c r="F7840" i="2" s="1"/>
  <c r="F7864" i="2" s="1"/>
  <c r="F7888" i="2" s="1"/>
  <c r="F7912" i="2" s="1"/>
  <c r="F7936" i="2" s="1"/>
  <c r="F7960" i="2" s="1"/>
  <c r="F7984" i="2" s="1"/>
  <c r="F8008" i="2" s="1"/>
  <c r="F8032" i="2" s="1"/>
  <c r="F8056" i="2" s="1"/>
  <c r="F8080" i="2" s="1"/>
  <c r="F8104" i="2" s="1"/>
  <c r="F8128" i="2" s="1"/>
  <c r="F8152" i="2" s="1"/>
  <c r="F8176" i="2" s="1"/>
  <c r="F8200" i="2" s="1"/>
  <c r="F8224" i="2" s="1"/>
  <c r="F8248" i="2" s="1"/>
  <c r="F8272" i="2" s="1"/>
  <c r="F8296" i="2" s="1"/>
  <c r="F8320" i="2" s="1"/>
  <c r="F8344" i="2" s="1"/>
  <c r="F8368" i="2" s="1"/>
  <c r="F8392" i="2" s="1"/>
  <c r="F8416" i="2" s="1"/>
  <c r="F8440" i="2" s="1"/>
  <c r="F8464" i="2" s="1"/>
  <c r="F8488" i="2" s="1"/>
  <c r="F8512" i="2" s="1"/>
  <c r="F8536" i="2" s="1"/>
  <c r="F8560" i="2" s="1"/>
  <c r="F8584" i="2" s="1"/>
  <c r="F8608" i="2" s="1"/>
  <c r="F8632" i="2" s="1"/>
  <c r="F8656" i="2" s="1"/>
  <c r="F8680" i="2" s="1"/>
  <c r="F8704" i="2" s="1"/>
  <c r="F8728" i="2" s="1"/>
  <c r="F8752" i="2" s="1"/>
  <c r="F74" i="2"/>
  <c r="F98" i="2" s="1"/>
  <c r="F122" i="2" s="1"/>
  <c r="F146" i="2" s="1"/>
  <c r="F170" i="2" s="1"/>
  <c r="F194" i="2" s="1"/>
  <c r="F218" i="2" s="1"/>
  <c r="F242" i="2" s="1"/>
  <c r="F266" i="2" s="1"/>
  <c r="F290" i="2" s="1"/>
  <c r="F314" i="2" s="1"/>
  <c r="F338" i="2" s="1"/>
  <c r="F362" i="2" s="1"/>
  <c r="F386" i="2" s="1"/>
  <c r="F410" i="2" s="1"/>
  <c r="F434" i="2" s="1"/>
  <c r="F458" i="2" s="1"/>
  <c r="F482" i="2" s="1"/>
  <c r="F506" i="2" s="1"/>
  <c r="F530" i="2" s="1"/>
  <c r="F554" i="2" s="1"/>
  <c r="F578" i="2" s="1"/>
  <c r="F602" i="2" s="1"/>
  <c r="F626" i="2" s="1"/>
  <c r="F650" i="2" s="1"/>
  <c r="F674" i="2" s="1"/>
  <c r="F698" i="2" s="1"/>
  <c r="F722" i="2" s="1"/>
  <c r="F746" i="2" s="1"/>
  <c r="F770" i="2" s="1"/>
  <c r="F794" i="2" s="1"/>
  <c r="F818" i="2" s="1"/>
  <c r="F842" i="2" s="1"/>
  <c r="F866" i="2" s="1"/>
  <c r="F890" i="2" s="1"/>
  <c r="F914" i="2" s="1"/>
  <c r="F938" i="2" s="1"/>
  <c r="F962" i="2" s="1"/>
  <c r="F986" i="2" s="1"/>
  <c r="F1010" i="2" s="1"/>
  <c r="F1034" i="2" s="1"/>
  <c r="F1058" i="2" s="1"/>
  <c r="F1082" i="2" s="1"/>
  <c r="F1106" i="2" s="1"/>
  <c r="F1130" i="2" s="1"/>
  <c r="F1154" i="2" s="1"/>
  <c r="F1178" i="2" s="1"/>
  <c r="F1202" i="2" s="1"/>
  <c r="F1226" i="2" s="1"/>
  <c r="F1250" i="2" s="1"/>
  <c r="F1274" i="2" s="1"/>
  <c r="F1298" i="2" s="1"/>
  <c r="F1322" i="2" s="1"/>
  <c r="F1346" i="2" s="1"/>
  <c r="F1370" i="2" s="1"/>
  <c r="F1394" i="2" s="1"/>
  <c r="F1418" i="2" s="1"/>
  <c r="F1442" i="2" s="1"/>
  <c r="F1466" i="2" s="1"/>
  <c r="F1490" i="2" s="1"/>
  <c r="F1514" i="2" s="1"/>
  <c r="F1538" i="2" s="1"/>
  <c r="F1562" i="2" s="1"/>
  <c r="F1586" i="2" s="1"/>
  <c r="F1610" i="2" s="1"/>
  <c r="F1634" i="2" s="1"/>
  <c r="F1658" i="2" s="1"/>
  <c r="F1682" i="2" s="1"/>
  <c r="F1706" i="2" s="1"/>
  <c r="F1730" i="2" s="1"/>
  <c r="F1754" i="2" s="1"/>
  <c r="F1778" i="2" s="1"/>
  <c r="F1802" i="2" s="1"/>
  <c r="F1826" i="2" s="1"/>
  <c r="F1850" i="2" s="1"/>
  <c r="F1874" i="2" s="1"/>
  <c r="F1898" i="2" s="1"/>
  <c r="F1922" i="2" s="1"/>
  <c r="F1946" i="2" s="1"/>
  <c r="F1970" i="2" s="1"/>
  <c r="F1994" i="2" s="1"/>
  <c r="F2018" i="2" s="1"/>
  <c r="F2042" i="2" s="1"/>
  <c r="F2066" i="2" s="1"/>
  <c r="F2090" i="2" s="1"/>
  <c r="F2114" i="2" s="1"/>
  <c r="F2138" i="2" s="1"/>
  <c r="F2162" i="2" s="1"/>
  <c r="F2186" i="2" s="1"/>
  <c r="F2210" i="2" s="1"/>
  <c r="F2234" i="2" s="1"/>
  <c r="F2258" i="2" s="1"/>
  <c r="F2282" i="2" s="1"/>
  <c r="F2306" i="2" s="1"/>
  <c r="F2330" i="2" s="1"/>
  <c r="F2354" i="2" s="1"/>
  <c r="F2378" i="2" s="1"/>
  <c r="F2402" i="2" s="1"/>
  <c r="F2426" i="2" s="1"/>
  <c r="F2450" i="2" s="1"/>
  <c r="F2474" i="2" s="1"/>
  <c r="F2498" i="2" s="1"/>
  <c r="F2522" i="2" s="1"/>
  <c r="F2546" i="2" s="1"/>
  <c r="F2570" i="2" s="1"/>
  <c r="F2594" i="2" s="1"/>
  <c r="F2618" i="2" s="1"/>
  <c r="F2642" i="2" s="1"/>
  <c r="F2666" i="2" s="1"/>
  <c r="F2690" i="2" s="1"/>
  <c r="F2714" i="2" s="1"/>
  <c r="F2738" i="2" s="1"/>
  <c r="F2762" i="2" s="1"/>
  <c r="F2786" i="2" s="1"/>
  <c r="F2810" i="2" s="1"/>
  <c r="F2834" i="2" s="1"/>
  <c r="F2858" i="2" s="1"/>
  <c r="F2882" i="2" s="1"/>
  <c r="F2906" i="2" s="1"/>
  <c r="F2930" i="2" s="1"/>
  <c r="F2954" i="2" s="1"/>
  <c r="F2978" i="2" s="1"/>
  <c r="F3002" i="2" s="1"/>
  <c r="F3026" i="2" s="1"/>
  <c r="F3050" i="2" s="1"/>
  <c r="F3074" i="2" s="1"/>
  <c r="F3098" i="2" s="1"/>
  <c r="F3122" i="2" s="1"/>
  <c r="F3146" i="2" s="1"/>
  <c r="F3170" i="2" s="1"/>
  <c r="F3194" i="2" s="1"/>
  <c r="F3218" i="2" s="1"/>
  <c r="F3242" i="2" s="1"/>
  <c r="F3266" i="2" s="1"/>
  <c r="F3290" i="2" s="1"/>
  <c r="F3314" i="2" s="1"/>
  <c r="F3338" i="2" s="1"/>
  <c r="F3362" i="2" s="1"/>
  <c r="F3386" i="2" s="1"/>
  <c r="F3410" i="2" s="1"/>
  <c r="F3434" i="2" s="1"/>
  <c r="F3458" i="2" s="1"/>
  <c r="F3482" i="2" s="1"/>
  <c r="F3506" i="2" s="1"/>
  <c r="F3530" i="2" s="1"/>
  <c r="F3554" i="2" s="1"/>
  <c r="F3578" i="2" s="1"/>
  <c r="F3602" i="2" s="1"/>
  <c r="F3626" i="2" s="1"/>
  <c r="F3650" i="2" s="1"/>
  <c r="F3674" i="2" s="1"/>
  <c r="F3698" i="2" s="1"/>
  <c r="F3722" i="2" s="1"/>
  <c r="F3746" i="2" s="1"/>
  <c r="F3770" i="2" s="1"/>
  <c r="F3794" i="2" s="1"/>
  <c r="F3818" i="2" s="1"/>
  <c r="F3842" i="2" s="1"/>
  <c r="F3866" i="2" s="1"/>
  <c r="F3890" i="2" s="1"/>
  <c r="F3914" i="2" s="1"/>
  <c r="F3938" i="2" s="1"/>
  <c r="F3962" i="2" s="1"/>
  <c r="F3986" i="2" s="1"/>
  <c r="F4010" i="2" s="1"/>
  <c r="F4034" i="2" s="1"/>
  <c r="F4058" i="2" s="1"/>
  <c r="F4082" i="2" s="1"/>
  <c r="F4106" i="2" s="1"/>
  <c r="F4130" i="2" s="1"/>
  <c r="F4154" i="2" s="1"/>
  <c r="F4178" i="2" s="1"/>
  <c r="F4202" i="2" s="1"/>
  <c r="F4226" i="2" s="1"/>
  <c r="F4250" i="2" s="1"/>
  <c r="F4274" i="2" s="1"/>
  <c r="F4298" i="2" s="1"/>
  <c r="F4322" i="2" s="1"/>
  <c r="F4346" i="2" s="1"/>
  <c r="F4370" i="2" s="1"/>
  <c r="F4394" i="2" s="1"/>
  <c r="F4418" i="2" s="1"/>
  <c r="F4442" i="2" s="1"/>
  <c r="F4466" i="2" s="1"/>
  <c r="F4490" i="2" s="1"/>
  <c r="F4514" i="2" s="1"/>
  <c r="F4538" i="2" s="1"/>
  <c r="F4562" i="2" s="1"/>
  <c r="F4586" i="2" s="1"/>
  <c r="F4610" i="2" s="1"/>
  <c r="F4634" i="2" s="1"/>
  <c r="F4658" i="2" s="1"/>
  <c r="F4682" i="2" s="1"/>
  <c r="F4706" i="2" s="1"/>
  <c r="F4730" i="2" s="1"/>
  <c r="F4754" i="2" s="1"/>
  <c r="F4778" i="2" s="1"/>
  <c r="F4802" i="2" s="1"/>
  <c r="F4826" i="2" s="1"/>
  <c r="F4850" i="2" s="1"/>
  <c r="F4874" i="2" s="1"/>
  <c r="F4898" i="2" s="1"/>
  <c r="F4922" i="2" s="1"/>
  <c r="F4946" i="2" s="1"/>
  <c r="F4970" i="2" s="1"/>
  <c r="F4994" i="2" s="1"/>
  <c r="F5018" i="2" s="1"/>
  <c r="F5042" i="2" s="1"/>
  <c r="F5066" i="2" s="1"/>
  <c r="F5090" i="2" s="1"/>
  <c r="F5114" i="2" s="1"/>
  <c r="F5138" i="2" s="1"/>
  <c r="F5162" i="2" s="1"/>
  <c r="F5186" i="2" s="1"/>
  <c r="F5210" i="2" s="1"/>
  <c r="F5234" i="2" s="1"/>
  <c r="F5258" i="2" s="1"/>
  <c r="F5282" i="2" s="1"/>
  <c r="F5306" i="2" s="1"/>
  <c r="F5330" i="2" s="1"/>
  <c r="F5354" i="2" s="1"/>
  <c r="F5378" i="2" s="1"/>
  <c r="F5402" i="2" s="1"/>
  <c r="F5426" i="2" s="1"/>
  <c r="F5450" i="2" s="1"/>
  <c r="F5474" i="2" s="1"/>
  <c r="F5498" i="2" s="1"/>
  <c r="F5522" i="2" s="1"/>
  <c r="F5546" i="2" s="1"/>
  <c r="F5570" i="2" s="1"/>
  <c r="F5594" i="2" s="1"/>
  <c r="F5618" i="2" s="1"/>
  <c r="F5642" i="2" s="1"/>
  <c r="F5666" i="2" s="1"/>
  <c r="F5690" i="2" s="1"/>
  <c r="F5714" i="2" s="1"/>
  <c r="F5738" i="2" s="1"/>
  <c r="F5762" i="2" s="1"/>
  <c r="F5786" i="2" s="1"/>
  <c r="F5810" i="2" s="1"/>
  <c r="F5834" i="2" s="1"/>
  <c r="F5858" i="2" s="1"/>
  <c r="F5882" i="2" s="1"/>
  <c r="F5906" i="2" s="1"/>
  <c r="F5930" i="2" s="1"/>
  <c r="F5954" i="2" s="1"/>
  <c r="F5978" i="2" s="1"/>
  <c r="F6002" i="2" s="1"/>
  <c r="F6026" i="2" s="1"/>
  <c r="F6050" i="2" s="1"/>
  <c r="F6074" i="2" s="1"/>
  <c r="F6098" i="2" s="1"/>
  <c r="F6122" i="2" s="1"/>
  <c r="F6146" i="2" s="1"/>
  <c r="F6170" i="2" s="1"/>
  <c r="F6194" i="2" s="1"/>
  <c r="F6218" i="2" s="1"/>
  <c r="F6242" i="2" s="1"/>
  <c r="F6266" i="2" s="1"/>
  <c r="F6290" i="2" s="1"/>
  <c r="F6314" i="2" s="1"/>
  <c r="F6338" i="2" s="1"/>
  <c r="F6362" i="2" s="1"/>
  <c r="F6386" i="2" s="1"/>
  <c r="F6410" i="2" s="1"/>
  <c r="F6434" i="2" s="1"/>
  <c r="F6458" i="2" s="1"/>
  <c r="F6482" i="2" s="1"/>
  <c r="F6506" i="2" s="1"/>
  <c r="F6530" i="2" s="1"/>
  <c r="F6554" i="2" s="1"/>
  <c r="F6578" i="2" s="1"/>
  <c r="F6602" i="2" s="1"/>
  <c r="F6626" i="2" s="1"/>
  <c r="F6650" i="2" s="1"/>
  <c r="F6674" i="2" s="1"/>
  <c r="F6698" i="2" s="1"/>
  <c r="F6722" i="2" s="1"/>
  <c r="F6746" i="2" s="1"/>
  <c r="F6770" i="2" s="1"/>
  <c r="F6794" i="2" s="1"/>
  <c r="F6818" i="2" s="1"/>
  <c r="F6842" i="2" s="1"/>
  <c r="F6866" i="2" s="1"/>
  <c r="F6890" i="2" s="1"/>
  <c r="F6914" i="2" s="1"/>
  <c r="F6938" i="2" s="1"/>
  <c r="F6962" i="2" s="1"/>
  <c r="F6986" i="2" s="1"/>
  <c r="F7010" i="2" s="1"/>
  <c r="F7034" i="2" s="1"/>
  <c r="F7058" i="2" s="1"/>
  <c r="F7082" i="2" s="1"/>
  <c r="F7106" i="2" s="1"/>
  <c r="F7130" i="2" s="1"/>
  <c r="F7154" i="2" s="1"/>
  <c r="F7178" i="2" s="1"/>
  <c r="F7202" i="2" s="1"/>
  <c r="F7226" i="2" s="1"/>
  <c r="F7250" i="2" s="1"/>
  <c r="F7274" i="2" s="1"/>
  <c r="F7298" i="2" s="1"/>
  <c r="F7322" i="2" s="1"/>
  <c r="F7346" i="2" s="1"/>
  <c r="F7370" i="2" s="1"/>
  <c r="F7394" i="2" s="1"/>
  <c r="F7418" i="2" s="1"/>
  <c r="F7442" i="2" s="1"/>
  <c r="F7466" i="2" s="1"/>
  <c r="F7490" i="2" s="1"/>
  <c r="F7514" i="2" s="1"/>
  <c r="F7538" i="2" s="1"/>
  <c r="F7562" i="2" s="1"/>
  <c r="F7586" i="2" s="1"/>
  <c r="F7610" i="2" s="1"/>
  <c r="F7634" i="2" s="1"/>
  <c r="F7658" i="2" s="1"/>
  <c r="F7682" i="2" s="1"/>
  <c r="F7706" i="2" s="1"/>
  <c r="F7730" i="2" s="1"/>
  <c r="F7754" i="2" s="1"/>
  <c r="F7778" i="2" s="1"/>
  <c r="F7802" i="2" s="1"/>
  <c r="F7826" i="2" s="1"/>
  <c r="F7850" i="2" s="1"/>
  <c r="F7874" i="2" s="1"/>
  <c r="F7898" i="2" s="1"/>
  <c r="F7922" i="2" s="1"/>
  <c r="F7946" i="2" s="1"/>
  <c r="F7970" i="2" s="1"/>
  <c r="F7994" i="2" s="1"/>
  <c r="F8018" i="2" s="1"/>
  <c r="F8042" i="2" s="1"/>
  <c r="F8066" i="2" s="1"/>
  <c r="F8090" i="2" s="1"/>
  <c r="F8114" i="2" s="1"/>
  <c r="F8138" i="2" s="1"/>
  <c r="F8162" i="2" s="1"/>
  <c r="F8186" i="2" s="1"/>
  <c r="F8210" i="2" s="1"/>
  <c r="F8234" i="2" s="1"/>
  <c r="F8258" i="2" s="1"/>
  <c r="F8282" i="2" s="1"/>
  <c r="F8306" i="2" s="1"/>
  <c r="F8330" i="2" s="1"/>
  <c r="F8354" i="2" s="1"/>
  <c r="F8378" i="2" s="1"/>
  <c r="F8402" i="2" s="1"/>
  <c r="F8426" i="2" s="1"/>
  <c r="F8450" i="2" s="1"/>
  <c r="F8474" i="2" s="1"/>
  <c r="F8498" i="2" s="1"/>
  <c r="F8522" i="2" s="1"/>
  <c r="F8546" i="2" s="1"/>
  <c r="F8570" i="2" s="1"/>
  <c r="F8594" i="2" s="1"/>
  <c r="F8618" i="2" s="1"/>
  <c r="F8642" i="2" s="1"/>
  <c r="F8666" i="2" s="1"/>
  <c r="F8690" i="2" s="1"/>
  <c r="F8714" i="2" s="1"/>
  <c r="F8738" i="2" s="1"/>
  <c r="F8762" i="2" s="1"/>
  <c r="F94" i="2"/>
  <c r="F118" i="2" s="1"/>
  <c r="F142" i="2" s="1"/>
  <c r="F166" i="2" s="1"/>
  <c r="F190" i="2" s="1"/>
  <c r="F214" i="2" s="1"/>
  <c r="F238" i="2" s="1"/>
  <c r="F262" i="2" s="1"/>
  <c r="F286" i="2" s="1"/>
  <c r="F310" i="2" s="1"/>
  <c r="F334" i="2" s="1"/>
  <c r="F358" i="2" s="1"/>
  <c r="F382" i="2" s="1"/>
  <c r="F406" i="2" s="1"/>
  <c r="F430" i="2" s="1"/>
  <c r="F454" i="2" s="1"/>
  <c r="F478" i="2" s="1"/>
  <c r="F502" i="2" s="1"/>
  <c r="F526" i="2" s="1"/>
  <c r="F550" i="2" s="1"/>
  <c r="F574" i="2" s="1"/>
  <c r="F598" i="2" s="1"/>
  <c r="F622" i="2" s="1"/>
  <c r="F646" i="2" s="1"/>
  <c r="F670" i="2" s="1"/>
  <c r="F694" i="2" s="1"/>
  <c r="F718" i="2" s="1"/>
  <c r="F742" i="2" s="1"/>
  <c r="F766" i="2" s="1"/>
  <c r="F790" i="2" s="1"/>
  <c r="F814" i="2" s="1"/>
  <c r="F838" i="2" s="1"/>
  <c r="F862" i="2" s="1"/>
  <c r="F886" i="2" s="1"/>
  <c r="F910" i="2" s="1"/>
  <c r="F934" i="2" s="1"/>
  <c r="F958" i="2" s="1"/>
  <c r="F982" i="2" s="1"/>
  <c r="F1006" i="2" s="1"/>
  <c r="F1030" i="2" s="1"/>
  <c r="F1054" i="2" s="1"/>
  <c r="F1078" i="2" s="1"/>
  <c r="F1102" i="2" s="1"/>
  <c r="F1126" i="2" s="1"/>
  <c r="F1150" i="2" s="1"/>
  <c r="F1174" i="2" s="1"/>
  <c r="F1198" i="2" s="1"/>
  <c r="F1222" i="2" s="1"/>
  <c r="F1246" i="2" s="1"/>
  <c r="F1270" i="2" s="1"/>
  <c r="F1294" i="2" s="1"/>
  <c r="F1318" i="2" s="1"/>
  <c r="F1342" i="2" s="1"/>
  <c r="F1366" i="2" s="1"/>
  <c r="F1390" i="2" s="1"/>
  <c r="F1414" i="2" s="1"/>
  <c r="F1438" i="2" s="1"/>
  <c r="F1462" i="2" s="1"/>
  <c r="F1486" i="2" s="1"/>
  <c r="F1510" i="2" s="1"/>
  <c r="F1534" i="2" s="1"/>
  <c r="F1558" i="2" s="1"/>
  <c r="F1582" i="2" s="1"/>
  <c r="F1606" i="2" s="1"/>
  <c r="F1630" i="2" s="1"/>
  <c r="F1654" i="2" s="1"/>
  <c r="F1678" i="2" s="1"/>
  <c r="F1702" i="2" s="1"/>
  <c r="F1726" i="2" s="1"/>
  <c r="F1750" i="2" s="1"/>
  <c r="F1774" i="2" s="1"/>
  <c r="F1798" i="2" s="1"/>
  <c r="F1822" i="2" s="1"/>
  <c r="F1846" i="2" s="1"/>
  <c r="F1870" i="2" s="1"/>
  <c r="F1894" i="2" s="1"/>
  <c r="F1918" i="2" s="1"/>
  <c r="F1942" i="2" s="1"/>
  <c r="F1966" i="2" s="1"/>
  <c r="F1990" i="2" s="1"/>
  <c r="F2014" i="2" s="1"/>
  <c r="F2038" i="2" s="1"/>
  <c r="F2062" i="2" s="1"/>
  <c r="F2086" i="2" s="1"/>
  <c r="F2110" i="2" s="1"/>
  <c r="F2134" i="2" s="1"/>
  <c r="F2158" i="2" s="1"/>
  <c r="F2182" i="2" s="1"/>
  <c r="F2206" i="2" s="1"/>
  <c r="F2230" i="2" s="1"/>
  <c r="F2254" i="2" s="1"/>
  <c r="F2278" i="2" s="1"/>
  <c r="F2302" i="2" s="1"/>
  <c r="F2326" i="2" s="1"/>
  <c r="F2350" i="2" s="1"/>
  <c r="F2374" i="2" s="1"/>
  <c r="F2398" i="2" s="1"/>
  <c r="F2422" i="2" s="1"/>
  <c r="F2446" i="2" s="1"/>
  <c r="F2470" i="2" s="1"/>
  <c r="F2494" i="2" s="1"/>
  <c r="F2518" i="2" s="1"/>
  <c r="F2542" i="2" s="1"/>
  <c r="F2566" i="2" s="1"/>
  <c r="F2590" i="2" s="1"/>
  <c r="F2614" i="2" s="1"/>
  <c r="F2638" i="2" s="1"/>
  <c r="F2662" i="2" s="1"/>
  <c r="F2686" i="2" s="1"/>
  <c r="F2710" i="2" s="1"/>
  <c r="F2734" i="2" s="1"/>
  <c r="F2758" i="2" s="1"/>
  <c r="F2782" i="2" s="1"/>
  <c r="F2806" i="2" s="1"/>
  <c r="F2830" i="2" s="1"/>
  <c r="F2854" i="2" s="1"/>
  <c r="F2878" i="2" s="1"/>
  <c r="F2902" i="2" s="1"/>
  <c r="F2926" i="2" s="1"/>
  <c r="F2950" i="2" s="1"/>
  <c r="F2974" i="2" s="1"/>
  <c r="F2998" i="2" s="1"/>
  <c r="F3022" i="2" s="1"/>
  <c r="F3046" i="2" s="1"/>
  <c r="F3070" i="2" s="1"/>
  <c r="F3094" i="2" s="1"/>
  <c r="F3118" i="2" s="1"/>
  <c r="F3142" i="2" s="1"/>
  <c r="F3166" i="2" s="1"/>
  <c r="F3190" i="2" s="1"/>
  <c r="F3214" i="2" s="1"/>
  <c r="F3238" i="2" s="1"/>
  <c r="F3262" i="2" s="1"/>
  <c r="F3286" i="2" s="1"/>
  <c r="F3310" i="2" s="1"/>
  <c r="F3334" i="2" s="1"/>
  <c r="F3358" i="2" s="1"/>
  <c r="F3382" i="2" s="1"/>
  <c r="F3406" i="2" s="1"/>
  <c r="F3430" i="2" s="1"/>
  <c r="F3454" i="2" s="1"/>
  <c r="F3478" i="2" s="1"/>
  <c r="F3502" i="2" s="1"/>
  <c r="F3526" i="2" s="1"/>
  <c r="F3550" i="2" s="1"/>
  <c r="F3574" i="2" s="1"/>
  <c r="F3598" i="2" s="1"/>
  <c r="F3622" i="2" s="1"/>
  <c r="F3646" i="2" s="1"/>
  <c r="F3670" i="2" s="1"/>
  <c r="F3694" i="2" s="1"/>
  <c r="F3718" i="2" s="1"/>
  <c r="F3742" i="2" s="1"/>
  <c r="F3766" i="2" s="1"/>
  <c r="F3790" i="2" s="1"/>
  <c r="F3814" i="2" s="1"/>
  <c r="F3838" i="2" s="1"/>
  <c r="F3862" i="2" s="1"/>
  <c r="F3886" i="2" s="1"/>
  <c r="F3910" i="2" s="1"/>
  <c r="F3934" i="2" s="1"/>
  <c r="F3958" i="2" s="1"/>
  <c r="F3982" i="2" s="1"/>
  <c r="F4006" i="2" s="1"/>
  <c r="F4030" i="2" s="1"/>
  <c r="F4054" i="2" s="1"/>
  <c r="F4078" i="2" s="1"/>
  <c r="F4102" i="2" s="1"/>
  <c r="F4126" i="2" s="1"/>
  <c r="F4150" i="2" s="1"/>
  <c r="F4174" i="2" s="1"/>
  <c r="F4198" i="2" s="1"/>
  <c r="F4222" i="2" s="1"/>
  <c r="F4246" i="2" s="1"/>
  <c r="F4270" i="2" s="1"/>
  <c r="F4294" i="2" s="1"/>
  <c r="F4318" i="2" s="1"/>
  <c r="F4342" i="2" s="1"/>
  <c r="F4366" i="2" s="1"/>
  <c r="F4390" i="2" s="1"/>
  <c r="F4414" i="2" s="1"/>
  <c r="F4438" i="2" s="1"/>
  <c r="F4462" i="2" s="1"/>
  <c r="F4486" i="2" s="1"/>
  <c r="F4510" i="2" s="1"/>
  <c r="F4534" i="2" s="1"/>
  <c r="F4558" i="2" s="1"/>
  <c r="F4582" i="2" s="1"/>
  <c r="F4606" i="2" s="1"/>
  <c r="F4630" i="2" s="1"/>
  <c r="F4654" i="2" s="1"/>
  <c r="F4678" i="2" s="1"/>
  <c r="F4702" i="2" s="1"/>
  <c r="F4726" i="2" s="1"/>
  <c r="F4750" i="2" s="1"/>
  <c r="F4774" i="2" s="1"/>
  <c r="F4798" i="2" s="1"/>
  <c r="F4822" i="2" s="1"/>
  <c r="F4846" i="2" s="1"/>
  <c r="F4870" i="2" s="1"/>
  <c r="F4894" i="2" s="1"/>
  <c r="F4918" i="2" s="1"/>
  <c r="F4942" i="2" s="1"/>
  <c r="F4966" i="2" s="1"/>
  <c r="F4990" i="2" s="1"/>
  <c r="F5014" i="2" s="1"/>
  <c r="F5038" i="2" s="1"/>
  <c r="F5062" i="2" s="1"/>
  <c r="F5086" i="2" s="1"/>
  <c r="F5110" i="2" s="1"/>
  <c r="F5134" i="2" s="1"/>
  <c r="F5158" i="2" s="1"/>
  <c r="F5182" i="2" s="1"/>
  <c r="F5206" i="2" s="1"/>
  <c r="F5230" i="2" s="1"/>
  <c r="F5254" i="2" s="1"/>
  <c r="F5278" i="2" s="1"/>
  <c r="F5302" i="2" s="1"/>
  <c r="F5326" i="2" s="1"/>
  <c r="F5350" i="2" s="1"/>
  <c r="F5374" i="2" s="1"/>
  <c r="F5398" i="2" s="1"/>
  <c r="F5422" i="2" s="1"/>
  <c r="F5446" i="2" s="1"/>
  <c r="F5470" i="2" s="1"/>
  <c r="F5494" i="2" s="1"/>
  <c r="F5518" i="2" s="1"/>
  <c r="F5542" i="2" s="1"/>
  <c r="F5566" i="2" s="1"/>
  <c r="F5590" i="2" s="1"/>
  <c r="F5614" i="2" s="1"/>
  <c r="F5638" i="2" s="1"/>
  <c r="F5662" i="2" s="1"/>
  <c r="F5686" i="2" s="1"/>
  <c r="F5710" i="2" s="1"/>
  <c r="F5734" i="2" s="1"/>
  <c r="F5758" i="2" s="1"/>
  <c r="F5782" i="2" s="1"/>
  <c r="F5806" i="2" s="1"/>
  <c r="F5830" i="2" s="1"/>
  <c r="F5854" i="2" s="1"/>
  <c r="F5878" i="2" s="1"/>
  <c r="F5902" i="2" s="1"/>
  <c r="F5926" i="2" s="1"/>
  <c r="F5950" i="2" s="1"/>
  <c r="F5974" i="2" s="1"/>
  <c r="F5998" i="2" s="1"/>
  <c r="F6022" i="2" s="1"/>
  <c r="F6046" i="2" s="1"/>
  <c r="F6070" i="2" s="1"/>
  <c r="F6094" i="2" s="1"/>
  <c r="F6118" i="2" s="1"/>
  <c r="F6142" i="2" s="1"/>
  <c r="F6166" i="2" s="1"/>
  <c r="F6190" i="2" s="1"/>
  <c r="F6214" i="2" s="1"/>
  <c r="F6238" i="2" s="1"/>
  <c r="F6262" i="2" s="1"/>
  <c r="F6286" i="2" s="1"/>
  <c r="F6310" i="2" s="1"/>
  <c r="F6334" i="2" s="1"/>
  <c r="F6358" i="2" s="1"/>
  <c r="F6382" i="2" s="1"/>
  <c r="F6406" i="2" s="1"/>
  <c r="F6430" i="2" s="1"/>
  <c r="F6454" i="2" s="1"/>
  <c r="F6478" i="2" s="1"/>
  <c r="F6502" i="2" s="1"/>
  <c r="F6526" i="2" s="1"/>
  <c r="F6550" i="2" s="1"/>
  <c r="F6574" i="2" s="1"/>
  <c r="F6598" i="2" s="1"/>
  <c r="F6622" i="2" s="1"/>
  <c r="F6646" i="2" s="1"/>
  <c r="F6670" i="2" s="1"/>
  <c r="F6694" i="2" s="1"/>
  <c r="F6718" i="2" s="1"/>
  <c r="F6742" i="2" s="1"/>
  <c r="F6766" i="2" s="1"/>
  <c r="F6790" i="2" s="1"/>
  <c r="F6814" i="2" s="1"/>
  <c r="F6838" i="2" s="1"/>
  <c r="F6862" i="2" s="1"/>
  <c r="F6886" i="2" s="1"/>
  <c r="F6910" i="2" s="1"/>
  <c r="F6934" i="2" s="1"/>
  <c r="F6958" i="2" s="1"/>
  <c r="F6982" i="2" s="1"/>
  <c r="F7006" i="2" s="1"/>
  <c r="F7030" i="2" s="1"/>
  <c r="F7054" i="2" s="1"/>
  <c r="F7078" i="2" s="1"/>
  <c r="F7102" i="2" s="1"/>
  <c r="F7126" i="2" s="1"/>
  <c r="F7150" i="2" s="1"/>
  <c r="F7174" i="2" s="1"/>
  <c r="F7198" i="2" s="1"/>
  <c r="F7222" i="2" s="1"/>
  <c r="F7246" i="2" s="1"/>
  <c r="F7270" i="2" s="1"/>
  <c r="F7294" i="2" s="1"/>
  <c r="F7318" i="2" s="1"/>
  <c r="F7342" i="2" s="1"/>
  <c r="F7366" i="2" s="1"/>
  <c r="F7390" i="2" s="1"/>
  <c r="F7414" i="2" s="1"/>
  <c r="F7438" i="2" s="1"/>
  <c r="F7462" i="2" s="1"/>
  <c r="F7486" i="2" s="1"/>
  <c r="F7510" i="2" s="1"/>
  <c r="F7534" i="2" s="1"/>
  <c r="F7558" i="2" s="1"/>
  <c r="F7582" i="2" s="1"/>
  <c r="F7606" i="2" s="1"/>
  <c r="F7630" i="2" s="1"/>
  <c r="F7654" i="2" s="1"/>
  <c r="F7678" i="2" s="1"/>
  <c r="F7702" i="2" s="1"/>
  <c r="F7726" i="2" s="1"/>
  <c r="F7750" i="2" s="1"/>
  <c r="F7774" i="2" s="1"/>
  <c r="F7798" i="2" s="1"/>
  <c r="F7822" i="2" s="1"/>
  <c r="F7846" i="2" s="1"/>
  <c r="F7870" i="2" s="1"/>
  <c r="F7894" i="2" s="1"/>
  <c r="F7918" i="2" s="1"/>
  <c r="F7942" i="2" s="1"/>
  <c r="F7966" i="2" s="1"/>
  <c r="F7990" i="2" s="1"/>
  <c r="F8014" i="2" s="1"/>
  <c r="F8038" i="2" s="1"/>
  <c r="F8062" i="2" s="1"/>
  <c r="F8086" i="2" s="1"/>
  <c r="F8110" i="2" s="1"/>
  <c r="F8134" i="2" s="1"/>
  <c r="F8158" i="2" s="1"/>
  <c r="F8182" i="2" s="1"/>
  <c r="F8206" i="2" s="1"/>
  <c r="F8230" i="2" s="1"/>
  <c r="F8254" i="2" s="1"/>
  <c r="F8278" i="2" s="1"/>
  <c r="F8302" i="2" s="1"/>
  <c r="F8326" i="2" s="1"/>
  <c r="F8350" i="2" s="1"/>
  <c r="F8374" i="2" s="1"/>
  <c r="F8398" i="2" s="1"/>
  <c r="F8422" i="2" s="1"/>
  <c r="F8446" i="2" s="1"/>
  <c r="F8470" i="2" s="1"/>
  <c r="F8494" i="2" s="1"/>
  <c r="F8518" i="2" s="1"/>
  <c r="F8542" i="2" s="1"/>
  <c r="F8566" i="2" s="1"/>
  <c r="F8590" i="2" s="1"/>
  <c r="F8614" i="2" s="1"/>
  <c r="F8638" i="2" s="1"/>
  <c r="F8662" i="2" s="1"/>
  <c r="F8686" i="2" s="1"/>
  <c r="F8710" i="2" s="1"/>
  <c r="F8734" i="2" s="1"/>
  <c r="F8758" i="2" s="1"/>
  <c r="F96" i="2"/>
  <c r="F120" i="2" s="1"/>
  <c r="F144" i="2" s="1"/>
  <c r="F168" i="2" s="1"/>
  <c r="F192" i="2" s="1"/>
  <c r="F216" i="2" s="1"/>
  <c r="F240" i="2" s="1"/>
  <c r="F264" i="2" s="1"/>
  <c r="F288" i="2" s="1"/>
  <c r="F312" i="2" s="1"/>
  <c r="F336" i="2" s="1"/>
  <c r="F360" i="2" s="1"/>
  <c r="F384" i="2" s="1"/>
  <c r="F408" i="2" s="1"/>
  <c r="F432" i="2" s="1"/>
  <c r="F456" i="2" s="1"/>
  <c r="F480" i="2" s="1"/>
  <c r="F504" i="2" s="1"/>
  <c r="F528" i="2" s="1"/>
  <c r="F552" i="2" s="1"/>
  <c r="F576" i="2" s="1"/>
  <c r="F600" i="2" s="1"/>
  <c r="F624" i="2" s="1"/>
  <c r="F648" i="2" s="1"/>
  <c r="F672" i="2" s="1"/>
  <c r="F696" i="2" s="1"/>
  <c r="F720" i="2" s="1"/>
  <c r="F744" i="2" s="1"/>
  <c r="F768" i="2" s="1"/>
  <c r="F792" i="2" s="1"/>
  <c r="F816" i="2" s="1"/>
  <c r="F840" i="2" s="1"/>
  <c r="F864" i="2" s="1"/>
  <c r="F888" i="2" s="1"/>
  <c r="F912" i="2" s="1"/>
  <c r="F936" i="2" s="1"/>
  <c r="F960" i="2" s="1"/>
  <c r="F984" i="2" s="1"/>
  <c r="F1008" i="2" s="1"/>
  <c r="F1032" i="2" s="1"/>
  <c r="F1056" i="2" s="1"/>
  <c r="F1080" i="2" s="1"/>
  <c r="F1104" i="2" s="1"/>
  <c r="F1128" i="2" s="1"/>
  <c r="F1152" i="2" s="1"/>
  <c r="F1176" i="2" s="1"/>
  <c r="F1200" i="2" s="1"/>
  <c r="F1224" i="2" s="1"/>
  <c r="F1248" i="2" s="1"/>
  <c r="F1272" i="2" s="1"/>
  <c r="F1296" i="2" s="1"/>
  <c r="F1320" i="2" s="1"/>
  <c r="F1344" i="2" s="1"/>
  <c r="F1368" i="2" s="1"/>
  <c r="F1392" i="2" s="1"/>
  <c r="F1416" i="2" s="1"/>
  <c r="F1440" i="2" s="1"/>
  <c r="F1464" i="2" s="1"/>
  <c r="F1488" i="2" s="1"/>
  <c r="F1512" i="2" s="1"/>
  <c r="F1536" i="2" s="1"/>
  <c r="F1560" i="2" s="1"/>
  <c r="F1584" i="2" s="1"/>
  <c r="F1608" i="2" s="1"/>
  <c r="F1632" i="2" s="1"/>
  <c r="F1656" i="2" s="1"/>
  <c r="F1680" i="2" s="1"/>
  <c r="F1704" i="2" s="1"/>
  <c r="F1728" i="2" s="1"/>
  <c r="F1752" i="2" s="1"/>
  <c r="F1776" i="2" s="1"/>
  <c r="F1800" i="2" s="1"/>
  <c r="F1824" i="2" s="1"/>
  <c r="F1848" i="2" s="1"/>
  <c r="F1872" i="2" s="1"/>
  <c r="F1896" i="2" s="1"/>
  <c r="F1920" i="2" s="1"/>
  <c r="F1944" i="2" s="1"/>
  <c r="F1968" i="2" s="1"/>
  <c r="F1992" i="2" s="1"/>
  <c r="F2016" i="2" s="1"/>
  <c r="F2040" i="2" s="1"/>
  <c r="F2064" i="2" s="1"/>
  <c r="F2088" i="2" s="1"/>
  <c r="F2112" i="2" s="1"/>
  <c r="F2136" i="2" s="1"/>
  <c r="F2160" i="2" s="1"/>
  <c r="F2184" i="2" s="1"/>
  <c r="F2208" i="2" s="1"/>
  <c r="F2232" i="2" s="1"/>
  <c r="F2256" i="2" s="1"/>
  <c r="F2280" i="2" s="1"/>
  <c r="F2304" i="2" s="1"/>
  <c r="F2328" i="2" s="1"/>
  <c r="F2352" i="2" s="1"/>
  <c r="F2376" i="2" s="1"/>
  <c r="F2400" i="2" s="1"/>
  <c r="F2424" i="2" s="1"/>
  <c r="F2448" i="2" s="1"/>
  <c r="F2472" i="2" s="1"/>
  <c r="F2496" i="2" s="1"/>
  <c r="F2520" i="2" s="1"/>
  <c r="F2544" i="2" s="1"/>
  <c r="F2568" i="2" s="1"/>
  <c r="F2592" i="2" s="1"/>
  <c r="F2616" i="2" s="1"/>
  <c r="F2640" i="2" s="1"/>
  <c r="F2664" i="2" s="1"/>
  <c r="F2688" i="2" s="1"/>
  <c r="F2712" i="2" s="1"/>
  <c r="F2736" i="2" s="1"/>
  <c r="F2760" i="2" s="1"/>
  <c r="F2784" i="2" s="1"/>
  <c r="F2808" i="2" s="1"/>
  <c r="F2832" i="2" s="1"/>
  <c r="F2856" i="2" s="1"/>
  <c r="F2880" i="2" s="1"/>
  <c r="F2904" i="2" s="1"/>
  <c r="F2928" i="2" s="1"/>
  <c r="F2952" i="2" s="1"/>
  <c r="F2976" i="2" s="1"/>
  <c r="F3000" i="2" s="1"/>
  <c r="F3024" i="2" s="1"/>
  <c r="F3048" i="2" s="1"/>
  <c r="F3072" i="2" s="1"/>
  <c r="F3096" i="2" s="1"/>
  <c r="F3120" i="2" s="1"/>
  <c r="F3144" i="2" s="1"/>
  <c r="F3168" i="2" s="1"/>
  <c r="F3192" i="2" s="1"/>
  <c r="F3216" i="2" s="1"/>
  <c r="F3240" i="2" s="1"/>
  <c r="F3264" i="2" s="1"/>
  <c r="F3288" i="2" s="1"/>
  <c r="F3312" i="2" s="1"/>
  <c r="F3336" i="2" s="1"/>
  <c r="F3360" i="2" s="1"/>
  <c r="F3384" i="2" s="1"/>
  <c r="F3408" i="2" s="1"/>
  <c r="F3432" i="2" s="1"/>
  <c r="F3456" i="2" s="1"/>
  <c r="F3480" i="2" s="1"/>
  <c r="F3504" i="2" s="1"/>
  <c r="F3528" i="2" s="1"/>
  <c r="F3552" i="2" s="1"/>
  <c r="F3576" i="2" s="1"/>
  <c r="F3600" i="2" s="1"/>
  <c r="F3624" i="2" s="1"/>
  <c r="F3648" i="2" s="1"/>
  <c r="F3672" i="2" s="1"/>
  <c r="F3696" i="2" s="1"/>
  <c r="F3720" i="2" s="1"/>
  <c r="F3744" i="2" s="1"/>
  <c r="F3768" i="2" s="1"/>
  <c r="F3792" i="2" s="1"/>
  <c r="F3816" i="2" s="1"/>
  <c r="F3840" i="2" s="1"/>
  <c r="F3864" i="2" s="1"/>
  <c r="F3888" i="2" s="1"/>
  <c r="F3912" i="2" s="1"/>
  <c r="F3936" i="2" s="1"/>
  <c r="F3960" i="2" s="1"/>
  <c r="F3984" i="2" s="1"/>
  <c r="F4008" i="2" s="1"/>
  <c r="F4032" i="2" s="1"/>
  <c r="F4056" i="2" s="1"/>
  <c r="F4080" i="2" s="1"/>
  <c r="F4104" i="2" s="1"/>
  <c r="F4128" i="2" s="1"/>
  <c r="F4152" i="2" s="1"/>
  <c r="F4176" i="2" s="1"/>
  <c r="F4200" i="2" s="1"/>
  <c r="F4224" i="2" s="1"/>
  <c r="F4248" i="2" s="1"/>
  <c r="F4272" i="2" s="1"/>
  <c r="F4296" i="2" s="1"/>
  <c r="F4320" i="2" s="1"/>
  <c r="F4344" i="2" s="1"/>
  <c r="F4368" i="2" s="1"/>
  <c r="F4392" i="2" s="1"/>
  <c r="F4416" i="2" s="1"/>
  <c r="F4440" i="2" s="1"/>
  <c r="F4464" i="2" s="1"/>
  <c r="F4488" i="2" s="1"/>
  <c r="F4512" i="2" s="1"/>
  <c r="F4536" i="2" s="1"/>
  <c r="F4560" i="2" s="1"/>
  <c r="F4584" i="2" s="1"/>
  <c r="F4608" i="2" s="1"/>
  <c r="F4632" i="2" s="1"/>
  <c r="F4656" i="2" s="1"/>
  <c r="F4680" i="2" s="1"/>
  <c r="F4704" i="2" s="1"/>
  <c r="F4728" i="2" s="1"/>
  <c r="F4752" i="2" s="1"/>
  <c r="F4776" i="2" s="1"/>
  <c r="F4800" i="2" s="1"/>
  <c r="F4824" i="2" s="1"/>
  <c r="F4848" i="2" s="1"/>
  <c r="F4872" i="2" s="1"/>
  <c r="F4896" i="2" s="1"/>
  <c r="F4920" i="2" s="1"/>
  <c r="F4944" i="2" s="1"/>
  <c r="F4968" i="2" s="1"/>
  <c r="F4992" i="2" s="1"/>
  <c r="F5016" i="2" s="1"/>
  <c r="F5040" i="2" s="1"/>
  <c r="F5064" i="2" s="1"/>
  <c r="F5088" i="2" s="1"/>
  <c r="F5112" i="2" s="1"/>
  <c r="F5136" i="2" s="1"/>
  <c r="F5160" i="2" s="1"/>
  <c r="F5184" i="2" s="1"/>
  <c r="F5208" i="2" s="1"/>
  <c r="F5232" i="2" s="1"/>
  <c r="F5256" i="2" s="1"/>
  <c r="F5280" i="2" s="1"/>
  <c r="F5304" i="2" s="1"/>
  <c r="F5328" i="2" s="1"/>
  <c r="F5352" i="2" s="1"/>
  <c r="F5376" i="2" s="1"/>
  <c r="F5400" i="2" s="1"/>
  <c r="F5424" i="2" s="1"/>
  <c r="F5448" i="2" s="1"/>
  <c r="F5472" i="2" s="1"/>
  <c r="F5496" i="2" s="1"/>
  <c r="F5520" i="2" s="1"/>
  <c r="F5544" i="2" s="1"/>
  <c r="F5568" i="2" s="1"/>
  <c r="F5592" i="2" s="1"/>
  <c r="F5616" i="2" s="1"/>
  <c r="F5640" i="2" s="1"/>
  <c r="F5664" i="2" s="1"/>
  <c r="F5688" i="2" s="1"/>
  <c r="F5712" i="2" s="1"/>
  <c r="F5736" i="2" s="1"/>
  <c r="F5760" i="2" s="1"/>
  <c r="F5784" i="2" s="1"/>
  <c r="F5808" i="2" s="1"/>
  <c r="F5832" i="2" s="1"/>
  <c r="F5856" i="2" s="1"/>
  <c r="F5880" i="2" s="1"/>
  <c r="F5904" i="2" s="1"/>
  <c r="F5928" i="2" s="1"/>
  <c r="F5952" i="2" s="1"/>
  <c r="F5976" i="2" s="1"/>
  <c r="F6000" i="2" s="1"/>
  <c r="F6024" i="2" s="1"/>
  <c r="F6048" i="2" s="1"/>
  <c r="F6072" i="2" s="1"/>
  <c r="F6096" i="2" s="1"/>
  <c r="F6120" i="2" s="1"/>
  <c r="F6144" i="2" s="1"/>
  <c r="F6168" i="2" s="1"/>
  <c r="F6192" i="2" s="1"/>
  <c r="F6216" i="2" s="1"/>
  <c r="F6240" i="2" s="1"/>
  <c r="F6264" i="2" s="1"/>
  <c r="F6288" i="2" s="1"/>
  <c r="F6312" i="2" s="1"/>
  <c r="F6336" i="2" s="1"/>
  <c r="F6360" i="2" s="1"/>
  <c r="F6384" i="2" s="1"/>
  <c r="F6408" i="2" s="1"/>
  <c r="F6432" i="2" s="1"/>
  <c r="F6456" i="2" s="1"/>
  <c r="F6480" i="2" s="1"/>
  <c r="F6504" i="2" s="1"/>
  <c r="F6528" i="2" s="1"/>
  <c r="F6552" i="2" s="1"/>
  <c r="F6576" i="2" s="1"/>
  <c r="F6600" i="2" s="1"/>
  <c r="F6624" i="2" s="1"/>
  <c r="F6648" i="2" s="1"/>
  <c r="F6672" i="2" s="1"/>
  <c r="F6696" i="2" s="1"/>
  <c r="F6720" i="2" s="1"/>
  <c r="F6744" i="2" s="1"/>
  <c r="F6768" i="2" s="1"/>
  <c r="F6792" i="2" s="1"/>
  <c r="F6816" i="2" s="1"/>
  <c r="F6840" i="2" s="1"/>
  <c r="F6864" i="2" s="1"/>
  <c r="F6888" i="2" s="1"/>
  <c r="F6912" i="2" s="1"/>
  <c r="F6936" i="2" s="1"/>
  <c r="F6960" i="2" s="1"/>
  <c r="F6984" i="2" s="1"/>
  <c r="F7008" i="2" s="1"/>
  <c r="F7032" i="2" s="1"/>
  <c r="F7056" i="2" s="1"/>
  <c r="F7080" i="2" s="1"/>
  <c r="F7104" i="2" s="1"/>
  <c r="F7128" i="2" s="1"/>
  <c r="F7152" i="2" s="1"/>
  <c r="F7176" i="2" s="1"/>
  <c r="F7200" i="2" s="1"/>
  <c r="F7224" i="2" s="1"/>
  <c r="F7248" i="2" s="1"/>
  <c r="F7272" i="2" s="1"/>
  <c r="F7296" i="2" s="1"/>
  <c r="F7320" i="2" s="1"/>
  <c r="F7344" i="2" s="1"/>
  <c r="F7368" i="2" s="1"/>
  <c r="F7392" i="2" s="1"/>
  <c r="F7416" i="2" s="1"/>
  <c r="F7440" i="2" s="1"/>
  <c r="F7464" i="2" s="1"/>
  <c r="F7488" i="2" s="1"/>
  <c r="F7512" i="2" s="1"/>
  <c r="F7536" i="2" s="1"/>
  <c r="F7560" i="2" s="1"/>
  <c r="F7584" i="2" s="1"/>
  <c r="F7608" i="2" s="1"/>
  <c r="F7632" i="2" s="1"/>
  <c r="F7656" i="2" s="1"/>
  <c r="F7680" i="2" s="1"/>
  <c r="F7704" i="2" s="1"/>
  <c r="F7728" i="2" s="1"/>
  <c r="F7752" i="2" s="1"/>
  <c r="F7776" i="2" s="1"/>
  <c r="F7800" i="2" s="1"/>
  <c r="F7824" i="2" s="1"/>
  <c r="F7848" i="2" s="1"/>
  <c r="F7872" i="2" s="1"/>
  <c r="F7896" i="2" s="1"/>
  <c r="F7920" i="2" s="1"/>
  <c r="F7944" i="2" s="1"/>
  <c r="F7968" i="2" s="1"/>
  <c r="F7992" i="2" s="1"/>
  <c r="F8016" i="2" s="1"/>
  <c r="F8040" i="2" s="1"/>
  <c r="F8064" i="2" s="1"/>
  <c r="F8088" i="2" s="1"/>
  <c r="F8112" i="2" s="1"/>
  <c r="F8136" i="2" s="1"/>
  <c r="F8160" i="2" s="1"/>
  <c r="F8184" i="2" s="1"/>
  <c r="F8208" i="2" s="1"/>
  <c r="F8232" i="2" s="1"/>
  <c r="F8256" i="2" s="1"/>
  <c r="F8280" i="2" s="1"/>
  <c r="F8304" i="2" s="1"/>
  <c r="F8328" i="2" s="1"/>
  <c r="F8352" i="2" s="1"/>
  <c r="F8376" i="2" s="1"/>
  <c r="F8400" i="2" s="1"/>
  <c r="F8424" i="2" s="1"/>
  <c r="F8448" i="2" s="1"/>
  <c r="F8472" i="2" s="1"/>
  <c r="F8496" i="2" s="1"/>
  <c r="F8520" i="2" s="1"/>
  <c r="F8544" i="2" s="1"/>
  <c r="F8568" i="2" s="1"/>
  <c r="F8592" i="2" s="1"/>
  <c r="F8616" i="2" s="1"/>
  <c r="F8640" i="2" s="1"/>
  <c r="F8664" i="2" s="1"/>
  <c r="F8688" i="2" s="1"/>
  <c r="F8712" i="2" s="1"/>
  <c r="F8736" i="2" s="1"/>
  <c r="F8760" i="2" s="1"/>
  <c r="F140" i="2"/>
  <c r="F164" i="2" s="1"/>
  <c r="F188" i="2" s="1"/>
  <c r="F212" i="2" s="1"/>
  <c r="F236" i="2" s="1"/>
  <c r="F260" i="2" s="1"/>
  <c r="F284" i="2" s="1"/>
  <c r="F308" i="2" s="1"/>
  <c r="F332" i="2" s="1"/>
  <c r="F356" i="2" s="1"/>
  <c r="F380" i="2" s="1"/>
  <c r="F404" i="2" s="1"/>
  <c r="F428" i="2" s="1"/>
  <c r="F452" i="2" s="1"/>
  <c r="F476" i="2" s="1"/>
  <c r="F500" i="2" s="1"/>
  <c r="F524" i="2" s="1"/>
  <c r="F548" i="2" s="1"/>
  <c r="F572" i="2" s="1"/>
  <c r="F596" i="2" s="1"/>
  <c r="F620" i="2" s="1"/>
  <c r="F644" i="2" s="1"/>
  <c r="F668" i="2" s="1"/>
  <c r="F692" i="2" s="1"/>
  <c r="F716" i="2" s="1"/>
  <c r="F740" i="2" s="1"/>
  <c r="F764" i="2" s="1"/>
  <c r="F788" i="2" s="1"/>
  <c r="F812" i="2" s="1"/>
  <c r="F836" i="2" s="1"/>
  <c r="F860" i="2" s="1"/>
  <c r="F884" i="2" s="1"/>
  <c r="F908" i="2" s="1"/>
  <c r="F932" i="2" s="1"/>
  <c r="F956" i="2" s="1"/>
  <c r="F980" i="2" s="1"/>
  <c r="F1004" i="2" s="1"/>
  <c r="F1028" i="2" s="1"/>
  <c r="F1052" i="2" s="1"/>
  <c r="F1076" i="2" s="1"/>
  <c r="F1100" i="2" s="1"/>
  <c r="F1124" i="2" s="1"/>
  <c r="F1148" i="2" s="1"/>
  <c r="F1172" i="2" s="1"/>
  <c r="F1196" i="2" s="1"/>
  <c r="F1220" i="2" s="1"/>
  <c r="F1244" i="2" s="1"/>
  <c r="F1268" i="2" s="1"/>
  <c r="F1292" i="2" s="1"/>
  <c r="F1316" i="2" s="1"/>
  <c r="F1340" i="2" s="1"/>
  <c r="F1364" i="2" s="1"/>
  <c r="F1388" i="2" s="1"/>
  <c r="F1412" i="2" s="1"/>
  <c r="F1436" i="2" s="1"/>
  <c r="F1460" i="2" s="1"/>
  <c r="F1484" i="2" s="1"/>
  <c r="F1508" i="2" s="1"/>
  <c r="F1532" i="2" s="1"/>
  <c r="F1556" i="2" s="1"/>
  <c r="F1580" i="2" s="1"/>
  <c r="F1604" i="2" s="1"/>
  <c r="F1628" i="2" s="1"/>
  <c r="F1652" i="2" s="1"/>
  <c r="F1676" i="2" s="1"/>
  <c r="F1700" i="2" s="1"/>
  <c r="F1724" i="2" s="1"/>
  <c r="F1748" i="2" s="1"/>
  <c r="F1772" i="2" s="1"/>
  <c r="F1796" i="2" s="1"/>
  <c r="F1820" i="2" s="1"/>
  <c r="F1844" i="2" s="1"/>
  <c r="F1868" i="2" s="1"/>
  <c r="F1892" i="2" s="1"/>
  <c r="F1916" i="2" s="1"/>
  <c r="F1940" i="2" s="1"/>
  <c r="F1964" i="2" s="1"/>
  <c r="F1988" i="2" s="1"/>
  <c r="F2012" i="2" s="1"/>
  <c r="F2036" i="2" s="1"/>
  <c r="F2060" i="2" s="1"/>
  <c r="F2084" i="2" s="1"/>
  <c r="F2108" i="2" s="1"/>
  <c r="F2132" i="2" s="1"/>
  <c r="F2156" i="2" s="1"/>
  <c r="F2180" i="2" s="1"/>
  <c r="F2204" i="2" s="1"/>
  <c r="F2228" i="2" s="1"/>
  <c r="F2252" i="2" s="1"/>
  <c r="F2276" i="2" s="1"/>
  <c r="F2300" i="2" s="1"/>
  <c r="F2324" i="2" s="1"/>
  <c r="F2348" i="2" s="1"/>
  <c r="F2372" i="2" s="1"/>
  <c r="F2396" i="2" s="1"/>
  <c r="F2420" i="2" s="1"/>
  <c r="F2444" i="2" s="1"/>
  <c r="F2468" i="2" s="1"/>
  <c r="F2492" i="2" s="1"/>
  <c r="F2516" i="2" s="1"/>
  <c r="F2540" i="2" s="1"/>
  <c r="F2564" i="2" s="1"/>
  <c r="F2588" i="2" s="1"/>
  <c r="F2612" i="2" s="1"/>
  <c r="F2636" i="2" s="1"/>
  <c r="F2660" i="2" s="1"/>
  <c r="F2684" i="2" s="1"/>
  <c r="F2708" i="2" s="1"/>
  <c r="F2732" i="2" s="1"/>
  <c r="F2756" i="2" s="1"/>
  <c r="F2780" i="2" s="1"/>
  <c r="F2804" i="2" s="1"/>
  <c r="F2828" i="2" s="1"/>
  <c r="F2852" i="2" s="1"/>
  <c r="F2876" i="2" s="1"/>
  <c r="F2900" i="2" s="1"/>
  <c r="F2924" i="2" s="1"/>
  <c r="F2948" i="2" s="1"/>
  <c r="F2972" i="2" s="1"/>
  <c r="F2996" i="2" s="1"/>
  <c r="F3020" i="2" s="1"/>
  <c r="F3044" i="2" s="1"/>
  <c r="F3068" i="2" s="1"/>
  <c r="F3092" i="2" s="1"/>
  <c r="F3116" i="2" s="1"/>
  <c r="F3140" i="2" s="1"/>
  <c r="F3164" i="2" s="1"/>
  <c r="F3188" i="2" s="1"/>
  <c r="F3212" i="2" s="1"/>
  <c r="F3236" i="2" s="1"/>
  <c r="F3260" i="2" s="1"/>
  <c r="F3284" i="2" s="1"/>
  <c r="F3308" i="2" s="1"/>
  <c r="F3332" i="2" s="1"/>
  <c r="F3356" i="2" s="1"/>
  <c r="F3380" i="2" s="1"/>
  <c r="F3404" i="2" s="1"/>
  <c r="F3428" i="2" s="1"/>
  <c r="F3452" i="2" s="1"/>
  <c r="F3476" i="2" s="1"/>
  <c r="F3500" i="2" s="1"/>
  <c r="F3524" i="2" s="1"/>
  <c r="F3548" i="2" s="1"/>
  <c r="F3572" i="2" s="1"/>
  <c r="F3596" i="2" s="1"/>
  <c r="F3620" i="2" s="1"/>
  <c r="F3644" i="2" s="1"/>
  <c r="F3668" i="2" s="1"/>
  <c r="F3692" i="2" s="1"/>
  <c r="F3716" i="2" s="1"/>
  <c r="F3740" i="2" s="1"/>
  <c r="F3764" i="2" s="1"/>
  <c r="F3788" i="2" s="1"/>
  <c r="F3812" i="2" s="1"/>
  <c r="F3836" i="2" s="1"/>
  <c r="F3860" i="2" s="1"/>
  <c r="F3884" i="2" s="1"/>
  <c r="F3908" i="2" s="1"/>
  <c r="F3932" i="2" s="1"/>
  <c r="F3956" i="2" s="1"/>
  <c r="F3980" i="2" s="1"/>
  <c r="F4004" i="2" s="1"/>
  <c r="F4028" i="2" s="1"/>
  <c r="F4052" i="2" s="1"/>
  <c r="F4076" i="2" s="1"/>
  <c r="F4100" i="2" s="1"/>
  <c r="F4124" i="2" s="1"/>
  <c r="F4148" i="2" s="1"/>
  <c r="F4172" i="2" s="1"/>
  <c r="F4196" i="2" s="1"/>
  <c r="F4220" i="2" s="1"/>
  <c r="F4244" i="2" s="1"/>
  <c r="F4268" i="2" s="1"/>
  <c r="F4292" i="2" s="1"/>
  <c r="F4316" i="2" s="1"/>
  <c r="F4340" i="2" s="1"/>
  <c r="F4364" i="2" s="1"/>
  <c r="F4388" i="2" s="1"/>
  <c r="F4412" i="2" s="1"/>
  <c r="F4436" i="2" s="1"/>
  <c r="F4460" i="2" s="1"/>
  <c r="F4484" i="2" s="1"/>
  <c r="F4508" i="2" s="1"/>
  <c r="F4532" i="2" s="1"/>
  <c r="F4556" i="2" s="1"/>
  <c r="F4580" i="2" s="1"/>
  <c r="F4604" i="2" s="1"/>
  <c r="F4628" i="2" s="1"/>
  <c r="F4652" i="2" s="1"/>
  <c r="F4676" i="2" s="1"/>
  <c r="F4700" i="2" s="1"/>
  <c r="F4724" i="2" s="1"/>
  <c r="F4748" i="2" s="1"/>
  <c r="F4772" i="2" s="1"/>
  <c r="F4796" i="2" s="1"/>
  <c r="F4820" i="2" s="1"/>
  <c r="F4844" i="2" s="1"/>
  <c r="F4868" i="2" s="1"/>
  <c r="F4892" i="2" s="1"/>
  <c r="F4916" i="2" s="1"/>
  <c r="F4940" i="2" s="1"/>
  <c r="F4964" i="2" s="1"/>
  <c r="F4988" i="2" s="1"/>
  <c r="F5012" i="2" s="1"/>
  <c r="F5036" i="2" s="1"/>
  <c r="F5060" i="2" s="1"/>
  <c r="F5084" i="2" s="1"/>
  <c r="F5108" i="2" s="1"/>
  <c r="F5132" i="2" s="1"/>
  <c r="F5156" i="2" s="1"/>
  <c r="F5180" i="2" s="1"/>
  <c r="F5204" i="2" s="1"/>
  <c r="F5228" i="2" s="1"/>
  <c r="F5252" i="2" s="1"/>
  <c r="F5276" i="2" s="1"/>
  <c r="F5300" i="2" s="1"/>
  <c r="F5324" i="2" s="1"/>
  <c r="F5348" i="2" s="1"/>
  <c r="F5372" i="2" s="1"/>
  <c r="F5396" i="2" s="1"/>
  <c r="F5420" i="2" s="1"/>
  <c r="F5444" i="2" s="1"/>
  <c r="F5468" i="2" s="1"/>
  <c r="F5492" i="2" s="1"/>
  <c r="F5516" i="2" s="1"/>
  <c r="F5540" i="2" s="1"/>
  <c r="F5564" i="2" s="1"/>
  <c r="F5588" i="2" s="1"/>
  <c r="F5612" i="2" s="1"/>
  <c r="F5636" i="2" s="1"/>
  <c r="F5660" i="2" s="1"/>
  <c r="F5684" i="2" s="1"/>
  <c r="F5708" i="2" s="1"/>
  <c r="F5732" i="2" s="1"/>
  <c r="F5756" i="2" s="1"/>
  <c r="F5780" i="2" s="1"/>
  <c r="F5804" i="2" s="1"/>
  <c r="F5828" i="2" s="1"/>
  <c r="F5852" i="2" s="1"/>
  <c r="F5876" i="2" s="1"/>
  <c r="F5900" i="2" s="1"/>
  <c r="F5924" i="2" s="1"/>
  <c r="F5948" i="2" s="1"/>
  <c r="F5972" i="2" s="1"/>
  <c r="F5996" i="2" s="1"/>
  <c r="F6020" i="2" s="1"/>
  <c r="F6044" i="2" s="1"/>
  <c r="F6068" i="2" s="1"/>
  <c r="F6092" i="2" s="1"/>
  <c r="F6116" i="2" s="1"/>
  <c r="F6140" i="2" s="1"/>
  <c r="F6164" i="2" s="1"/>
  <c r="F6188" i="2" s="1"/>
  <c r="F6212" i="2" s="1"/>
  <c r="F6236" i="2" s="1"/>
  <c r="F6260" i="2" s="1"/>
  <c r="F6284" i="2" s="1"/>
  <c r="F6308" i="2" s="1"/>
  <c r="F6332" i="2" s="1"/>
  <c r="F6356" i="2" s="1"/>
  <c r="F6380" i="2" s="1"/>
  <c r="F6404" i="2" s="1"/>
  <c r="F6428" i="2" s="1"/>
  <c r="F6452" i="2" s="1"/>
  <c r="F6476" i="2" s="1"/>
  <c r="F6500" i="2" s="1"/>
  <c r="F6524" i="2" s="1"/>
  <c r="F6548" i="2" s="1"/>
  <c r="F6572" i="2" s="1"/>
  <c r="F6596" i="2" s="1"/>
  <c r="F6620" i="2" s="1"/>
  <c r="F6644" i="2" s="1"/>
  <c r="F6668" i="2" s="1"/>
  <c r="F6692" i="2" s="1"/>
  <c r="F6716" i="2" s="1"/>
  <c r="F6740" i="2" s="1"/>
  <c r="F6764" i="2" s="1"/>
  <c r="F6788" i="2" s="1"/>
  <c r="F6812" i="2" s="1"/>
  <c r="F6836" i="2" s="1"/>
  <c r="F6860" i="2" s="1"/>
  <c r="F6884" i="2" s="1"/>
  <c r="F6908" i="2" s="1"/>
  <c r="F6932" i="2" s="1"/>
  <c r="F6956" i="2" s="1"/>
  <c r="F6980" i="2" s="1"/>
  <c r="F7004" i="2" s="1"/>
  <c r="F7028" i="2" s="1"/>
  <c r="F7052" i="2" s="1"/>
  <c r="F7076" i="2" s="1"/>
  <c r="F7100" i="2" s="1"/>
  <c r="F7124" i="2" s="1"/>
  <c r="F7148" i="2" s="1"/>
  <c r="F7172" i="2" s="1"/>
  <c r="F7196" i="2" s="1"/>
  <c r="F7220" i="2" s="1"/>
  <c r="F7244" i="2" s="1"/>
  <c r="F7268" i="2" s="1"/>
  <c r="F7292" i="2" s="1"/>
  <c r="F7316" i="2" s="1"/>
  <c r="F7340" i="2" s="1"/>
  <c r="F7364" i="2" s="1"/>
  <c r="F7388" i="2" s="1"/>
  <c r="F7412" i="2" s="1"/>
  <c r="F7436" i="2" s="1"/>
  <c r="F7460" i="2" s="1"/>
  <c r="F7484" i="2" s="1"/>
  <c r="F7508" i="2" s="1"/>
  <c r="F7532" i="2" s="1"/>
  <c r="F7556" i="2" s="1"/>
  <c r="F7580" i="2" s="1"/>
  <c r="F7604" i="2" s="1"/>
  <c r="F7628" i="2" s="1"/>
  <c r="F7652" i="2" s="1"/>
  <c r="F7676" i="2" s="1"/>
  <c r="F7700" i="2" s="1"/>
  <c r="F7724" i="2" s="1"/>
  <c r="F7748" i="2" s="1"/>
  <c r="F7772" i="2" s="1"/>
  <c r="F7796" i="2" s="1"/>
  <c r="F7820" i="2" s="1"/>
  <c r="F7844" i="2" s="1"/>
  <c r="F7868" i="2" s="1"/>
  <c r="F7892" i="2" s="1"/>
  <c r="F7916" i="2" s="1"/>
  <c r="F7940" i="2" s="1"/>
  <c r="F7964" i="2" s="1"/>
  <c r="F7988" i="2" s="1"/>
  <c r="F8012" i="2" s="1"/>
  <c r="F8036" i="2" s="1"/>
  <c r="F8060" i="2" s="1"/>
  <c r="F8084" i="2" s="1"/>
  <c r="F8108" i="2" s="1"/>
  <c r="F8132" i="2" s="1"/>
  <c r="F8156" i="2" s="1"/>
  <c r="F8180" i="2" s="1"/>
  <c r="F8204" i="2" s="1"/>
  <c r="F8228" i="2" s="1"/>
  <c r="F8252" i="2" s="1"/>
  <c r="F8276" i="2" s="1"/>
  <c r="F8300" i="2" s="1"/>
  <c r="F8324" i="2" s="1"/>
  <c r="F8348" i="2" s="1"/>
  <c r="F8372" i="2" s="1"/>
  <c r="F8396" i="2" s="1"/>
  <c r="F8420" i="2" s="1"/>
  <c r="F8444" i="2" s="1"/>
  <c r="F8468" i="2" s="1"/>
  <c r="F8492" i="2" s="1"/>
  <c r="F8516" i="2" s="1"/>
  <c r="F8540" i="2" s="1"/>
  <c r="F8564" i="2" s="1"/>
  <c r="F8588" i="2" s="1"/>
  <c r="F8612" i="2" s="1"/>
  <c r="F8636" i="2" s="1"/>
  <c r="F8660" i="2" s="1"/>
  <c r="F8684" i="2" s="1"/>
  <c r="F8708" i="2" s="1"/>
  <c r="F8732" i="2" s="1"/>
  <c r="F8756" i="2" s="1"/>
  <c r="F230" i="2"/>
  <c r="F254" i="2" s="1"/>
  <c r="F278" i="2" s="1"/>
  <c r="F302" i="2" s="1"/>
  <c r="F326" i="2" s="1"/>
  <c r="F350" i="2" s="1"/>
  <c r="F374" i="2" s="1"/>
  <c r="F398" i="2" s="1"/>
  <c r="F422" i="2" s="1"/>
  <c r="F446" i="2" s="1"/>
  <c r="F470" i="2" s="1"/>
  <c r="F494" i="2" s="1"/>
  <c r="F518" i="2" s="1"/>
  <c r="F542" i="2" s="1"/>
  <c r="F566" i="2" s="1"/>
  <c r="F590" i="2" s="1"/>
  <c r="F614" i="2" s="1"/>
  <c r="F638" i="2" s="1"/>
  <c r="F662" i="2" s="1"/>
  <c r="F686" i="2" s="1"/>
  <c r="F710" i="2" s="1"/>
  <c r="F734" i="2" s="1"/>
  <c r="F758" i="2" s="1"/>
  <c r="F782" i="2" s="1"/>
  <c r="F806" i="2" s="1"/>
  <c r="F830" i="2" s="1"/>
  <c r="F854" i="2" s="1"/>
  <c r="F878" i="2" s="1"/>
  <c r="F902" i="2" s="1"/>
  <c r="F926" i="2" s="1"/>
  <c r="F950" i="2" s="1"/>
  <c r="F974" i="2" s="1"/>
  <c r="F998" i="2" s="1"/>
  <c r="F1022" i="2" s="1"/>
  <c r="F1046" i="2" s="1"/>
  <c r="F1070" i="2" s="1"/>
  <c r="F1094" i="2" s="1"/>
  <c r="F1118" i="2" s="1"/>
  <c r="F1142" i="2" s="1"/>
  <c r="F1166" i="2" s="1"/>
  <c r="F1190" i="2" s="1"/>
  <c r="F1214" i="2" s="1"/>
  <c r="F1238" i="2" s="1"/>
  <c r="F1262" i="2" s="1"/>
  <c r="F1286" i="2" s="1"/>
  <c r="F1310" i="2" s="1"/>
  <c r="F1334" i="2" s="1"/>
  <c r="F1358" i="2" s="1"/>
  <c r="F1382" i="2" s="1"/>
  <c r="F1406" i="2" s="1"/>
  <c r="F1430" i="2" s="1"/>
  <c r="F1454" i="2" s="1"/>
  <c r="F1478" i="2" s="1"/>
  <c r="F1502" i="2" s="1"/>
  <c r="F1526" i="2" s="1"/>
  <c r="F1550" i="2" s="1"/>
  <c r="F1574" i="2" s="1"/>
  <c r="F1598" i="2" s="1"/>
  <c r="F1622" i="2" s="1"/>
  <c r="F1646" i="2" s="1"/>
  <c r="F1670" i="2" s="1"/>
  <c r="F1694" i="2" s="1"/>
  <c r="F1718" i="2" s="1"/>
  <c r="F1742" i="2" s="1"/>
  <c r="F1766" i="2" s="1"/>
  <c r="F1790" i="2" s="1"/>
  <c r="F1814" i="2" s="1"/>
  <c r="F1838" i="2" s="1"/>
  <c r="F1862" i="2" s="1"/>
  <c r="F1886" i="2" s="1"/>
  <c r="F1910" i="2" s="1"/>
  <c r="F1934" i="2" s="1"/>
  <c r="F1958" i="2" s="1"/>
  <c r="F1982" i="2" s="1"/>
  <c r="F2006" i="2" s="1"/>
  <c r="F2030" i="2" s="1"/>
  <c r="F2054" i="2" s="1"/>
  <c r="F2078" i="2" s="1"/>
  <c r="F2102" i="2" s="1"/>
  <c r="F2126" i="2" s="1"/>
  <c r="F2150" i="2" s="1"/>
  <c r="F2174" i="2" s="1"/>
  <c r="F2198" i="2" s="1"/>
  <c r="F2222" i="2" s="1"/>
  <c r="F2246" i="2" s="1"/>
  <c r="F2270" i="2" s="1"/>
  <c r="F2294" i="2" s="1"/>
  <c r="F2318" i="2" s="1"/>
  <c r="F2342" i="2" s="1"/>
  <c r="F2366" i="2" s="1"/>
  <c r="F2390" i="2" s="1"/>
  <c r="F2414" i="2" s="1"/>
  <c r="F2438" i="2" s="1"/>
  <c r="F2462" i="2" s="1"/>
  <c r="F2486" i="2" s="1"/>
  <c r="F2510" i="2" s="1"/>
  <c r="F2534" i="2" s="1"/>
  <c r="F2558" i="2" s="1"/>
  <c r="F2582" i="2" s="1"/>
  <c r="F2606" i="2" s="1"/>
  <c r="F2630" i="2" s="1"/>
  <c r="F2654" i="2" s="1"/>
  <c r="F2678" i="2" s="1"/>
  <c r="F2702" i="2" s="1"/>
  <c r="F2726" i="2" s="1"/>
  <c r="F2750" i="2" s="1"/>
  <c r="F2774" i="2" s="1"/>
  <c r="F2798" i="2" s="1"/>
  <c r="F2822" i="2" s="1"/>
  <c r="F2846" i="2" s="1"/>
  <c r="F2870" i="2" s="1"/>
  <c r="F2894" i="2" s="1"/>
  <c r="F2918" i="2" s="1"/>
  <c r="F2942" i="2" s="1"/>
  <c r="F2966" i="2" s="1"/>
  <c r="F2990" i="2" s="1"/>
  <c r="F3014" i="2" s="1"/>
  <c r="F3038" i="2" s="1"/>
  <c r="F3062" i="2" s="1"/>
  <c r="F3086" i="2" s="1"/>
  <c r="F3110" i="2" s="1"/>
  <c r="F3134" i="2" s="1"/>
  <c r="F3158" i="2" s="1"/>
  <c r="F3182" i="2" s="1"/>
  <c r="F3206" i="2" s="1"/>
  <c r="F3230" i="2" s="1"/>
  <c r="F3254" i="2" s="1"/>
  <c r="F3278" i="2" s="1"/>
  <c r="F3302" i="2" s="1"/>
  <c r="F3326" i="2" s="1"/>
  <c r="F3350" i="2" s="1"/>
  <c r="F3374" i="2" s="1"/>
  <c r="F3398" i="2" s="1"/>
  <c r="F3422" i="2" s="1"/>
  <c r="F3446" i="2" s="1"/>
  <c r="F3470" i="2" s="1"/>
  <c r="F3494" i="2" s="1"/>
  <c r="F3518" i="2" s="1"/>
  <c r="F3542" i="2" s="1"/>
  <c r="F3566" i="2" s="1"/>
  <c r="F3590" i="2" s="1"/>
  <c r="F3614" i="2" s="1"/>
  <c r="F3638" i="2" s="1"/>
  <c r="F3662" i="2" s="1"/>
  <c r="F3686" i="2" s="1"/>
  <c r="F3710" i="2" s="1"/>
  <c r="F3734" i="2" s="1"/>
  <c r="F3758" i="2" s="1"/>
  <c r="F3782" i="2" s="1"/>
  <c r="F3806" i="2" s="1"/>
  <c r="F3830" i="2" s="1"/>
  <c r="F3854" i="2" s="1"/>
  <c r="F3878" i="2" s="1"/>
  <c r="F3902" i="2" s="1"/>
  <c r="F3926" i="2" s="1"/>
  <c r="F3950" i="2" s="1"/>
  <c r="F3974" i="2" s="1"/>
  <c r="F3998" i="2" s="1"/>
  <c r="F4022" i="2" s="1"/>
  <c r="F4046" i="2" s="1"/>
  <c r="F4070" i="2" s="1"/>
  <c r="F4094" i="2" s="1"/>
  <c r="F4118" i="2" s="1"/>
  <c r="F4142" i="2" s="1"/>
  <c r="F4166" i="2" s="1"/>
  <c r="F4190" i="2" s="1"/>
  <c r="F4214" i="2" s="1"/>
  <c r="F4238" i="2" s="1"/>
  <c r="F4262" i="2" s="1"/>
  <c r="F4286" i="2" s="1"/>
  <c r="F4310" i="2" s="1"/>
  <c r="F4334" i="2" s="1"/>
  <c r="F4358" i="2" s="1"/>
  <c r="F4382" i="2" s="1"/>
  <c r="F4406" i="2" s="1"/>
  <c r="F4430" i="2" s="1"/>
  <c r="F4454" i="2" s="1"/>
  <c r="F4478" i="2" s="1"/>
  <c r="F4502" i="2" s="1"/>
  <c r="F4526" i="2" s="1"/>
  <c r="F4550" i="2" s="1"/>
  <c r="F4574" i="2" s="1"/>
  <c r="F4598" i="2" s="1"/>
  <c r="F4622" i="2" s="1"/>
  <c r="F4646" i="2" s="1"/>
  <c r="F4670" i="2" s="1"/>
  <c r="F4694" i="2" s="1"/>
  <c r="F4718" i="2" s="1"/>
  <c r="F4742" i="2" s="1"/>
  <c r="F4766" i="2" s="1"/>
  <c r="F4790" i="2" s="1"/>
  <c r="F4814" i="2" s="1"/>
  <c r="F4838" i="2" s="1"/>
  <c r="F4862" i="2" s="1"/>
  <c r="F4886" i="2" s="1"/>
  <c r="F4910" i="2" s="1"/>
  <c r="F4934" i="2" s="1"/>
  <c r="F4958" i="2" s="1"/>
  <c r="F4982" i="2" s="1"/>
  <c r="F5006" i="2" s="1"/>
  <c r="F5030" i="2" s="1"/>
  <c r="F5054" i="2" s="1"/>
  <c r="F5078" i="2" s="1"/>
  <c r="F5102" i="2" s="1"/>
  <c r="F5126" i="2" s="1"/>
  <c r="F5150" i="2" s="1"/>
  <c r="F5174" i="2" s="1"/>
  <c r="F5198" i="2" s="1"/>
  <c r="F5222" i="2" s="1"/>
  <c r="F5246" i="2" s="1"/>
  <c r="F5270" i="2" s="1"/>
  <c r="F5294" i="2" s="1"/>
  <c r="F5318" i="2" s="1"/>
  <c r="F5342" i="2" s="1"/>
  <c r="F5366" i="2" s="1"/>
  <c r="F5390" i="2" s="1"/>
  <c r="F5414" i="2" s="1"/>
  <c r="F5438" i="2" s="1"/>
  <c r="F5462" i="2" s="1"/>
  <c r="F5486" i="2" s="1"/>
  <c r="F5510" i="2" s="1"/>
  <c r="F5534" i="2" s="1"/>
  <c r="F5558" i="2" s="1"/>
  <c r="F5582" i="2" s="1"/>
  <c r="F5606" i="2" s="1"/>
  <c r="F5630" i="2" s="1"/>
  <c r="F5654" i="2" s="1"/>
  <c r="F5678" i="2" s="1"/>
  <c r="F5702" i="2" s="1"/>
  <c r="F5726" i="2" s="1"/>
  <c r="F5750" i="2" s="1"/>
  <c r="F5774" i="2" s="1"/>
  <c r="F5798" i="2" s="1"/>
  <c r="F5822" i="2" s="1"/>
  <c r="F5846" i="2" s="1"/>
  <c r="F5870" i="2" s="1"/>
  <c r="F5894" i="2" s="1"/>
  <c r="F5918" i="2" s="1"/>
  <c r="F5942" i="2" s="1"/>
  <c r="F5966" i="2" s="1"/>
  <c r="F5990" i="2" s="1"/>
  <c r="F6014" i="2" s="1"/>
  <c r="F6038" i="2" s="1"/>
  <c r="F6062" i="2" s="1"/>
  <c r="F6086" i="2" s="1"/>
  <c r="F6110" i="2" s="1"/>
  <c r="F6134" i="2" s="1"/>
  <c r="F6158" i="2" s="1"/>
  <c r="F6182" i="2" s="1"/>
  <c r="F6206" i="2" s="1"/>
  <c r="F6230" i="2" s="1"/>
  <c r="F6254" i="2" s="1"/>
  <c r="F6278" i="2" s="1"/>
  <c r="F6302" i="2" s="1"/>
  <c r="F6326" i="2" s="1"/>
  <c r="F6350" i="2" s="1"/>
  <c r="F6374" i="2" s="1"/>
  <c r="F6398" i="2" s="1"/>
  <c r="F6422" i="2" s="1"/>
  <c r="F6446" i="2" s="1"/>
  <c r="F6470" i="2" s="1"/>
  <c r="F6494" i="2" s="1"/>
  <c r="F6518" i="2" s="1"/>
  <c r="F6542" i="2" s="1"/>
  <c r="F6566" i="2" s="1"/>
  <c r="F6590" i="2" s="1"/>
  <c r="F6614" i="2" s="1"/>
  <c r="F6638" i="2" s="1"/>
  <c r="F6662" i="2" s="1"/>
  <c r="F6686" i="2" s="1"/>
  <c r="F6710" i="2" s="1"/>
  <c r="F6734" i="2" s="1"/>
  <c r="F6758" i="2" s="1"/>
  <c r="F6782" i="2" s="1"/>
  <c r="F6806" i="2" s="1"/>
  <c r="F6830" i="2" s="1"/>
  <c r="F6854" i="2" s="1"/>
  <c r="F6878" i="2" s="1"/>
  <c r="F6902" i="2" s="1"/>
  <c r="F6926" i="2" s="1"/>
  <c r="F6950" i="2" s="1"/>
  <c r="F6974" i="2" s="1"/>
  <c r="F6998" i="2" s="1"/>
  <c r="F7022" i="2" s="1"/>
  <c r="F7046" i="2" s="1"/>
  <c r="F7070" i="2" s="1"/>
  <c r="F7094" i="2" s="1"/>
  <c r="F7118" i="2" s="1"/>
  <c r="F7142" i="2" s="1"/>
  <c r="F7166" i="2" s="1"/>
  <c r="F7190" i="2" s="1"/>
  <c r="F7214" i="2" s="1"/>
  <c r="F7238" i="2" s="1"/>
  <c r="F7262" i="2" s="1"/>
  <c r="F7286" i="2" s="1"/>
  <c r="F7310" i="2" s="1"/>
  <c r="F7334" i="2" s="1"/>
  <c r="F7358" i="2" s="1"/>
  <c r="F7382" i="2" s="1"/>
  <c r="F7406" i="2" s="1"/>
  <c r="F7430" i="2" s="1"/>
  <c r="F7454" i="2" s="1"/>
  <c r="F7478" i="2" s="1"/>
  <c r="F7502" i="2" s="1"/>
  <c r="F7526" i="2" s="1"/>
  <c r="F7550" i="2" s="1"/>
  <c r="F7574" i="2" s="1"/>
  <c r="F7598" i="2" s="1"/>
  <c r="F7622" i="2" s="1"/>
  <c r="F7646" i="2" s="1"/>
  <c r="F7670" i="2" s="1"/>
  <c r="F7694" i="2" s="1"/>
  <c r="F7718" i="2" s="1"/>
  <c r="F7742" i="2" s="1"/>
  <c r="F7766" i="2" s="1"/>
  <c r="F7790" i="2" s="1"/>
  <c r="F7814" i="2" s="1"/>
  <c r="F7838" i="2" s="1"/>
  <c r="F7862" i="2" s="1"/>
  <c r="F7886" i="2" s="1"/>
  <c r="F7910" i="2" s="1"/>
  <c r="F7934" i="2" s="1"/>
  <c r="F7958" i="2" s="1"/>
  <c r="F7982" i="2" s="1"/>
  <c r="F8006" i="2" s="1"/>
  <c r="F8030" i="2" s="1"/>
  <c r="F8054" i="2" s="1"/>
  <c r="F8078" i="2" s="1"/>
  <c r="F8102" i="2" s="1"/>
  <c r="F8126" i="2" s="1"/>
  <c r="F8150" i="2" s="1"/>
  <c r="F8174" i="2" s="1"/>
  <c r="F8198" i="2" s="1"/>
  <c r="F8222" i="2" s="1"/>
  <c r="F8246" i="2" s="1"/>
  <c r="F8270" i="2" s="1"/>
  <c r="F8294" i="2" s="1"/>
  <c r="F8318" i="2" s="1"/>
  <c r="F8342" i="2" s="1"/>
  <c r="F8366" i="2" s="1"/>
  <c r="F8390" i="2" s="1"/>
  <c r="F8414" i="2" s="1"/>
  <c r="F8438" i="2" s="1"/>
  <c r="F8462" i="2" s="1"/>
  <c r="F8486" i="2" s="1"/>
  <c r="F8510" i="2" s="1"/>
  <c r="F8534" i="2" s="1"/>
  <c r="F8558" i="2" s="1"/>
  <c r="F8582" i="2" s="1"/>
  <c r="F8606" i="2" s="1"/>
  <c r="F8630" i="2" s="1"/>
  <c r="F8654" i="2" s="1"/>
  <c r="F8678" i="2" s="1"/>
  <c r="F8702" i="2" s="1"/>
  <c r="F8726" i="2" s="1"/>
  <c r="F8750" i="2" s="1"/>
  <c r="M262" i="1" l="1"/>
  <c r="M263" i="1"/>
  <c r="M264" i="1"/>
  <c r="L264" i="1"/>
  <c r="L261" i="1"/>
  <c r="L260" i="1"/>
  <c r="M261" i="1"/>
  <c r="K261" i="1"/>
  <c r="L263" i="1"/>
  <c r="M260" i="1"/>
  <c r="K247" i="1"/>
  <c r="K248" i="1" s="1"/>
  <c r="N97" i="1"/>
  <c r="N86" i="1"/>
  <c r="N87" i="1" s="1"/>
  <c r="N88" i="1" s="1"/>
  <c r="N89" i="1" s="1"/>
  <c r="N90" i="1" s="1"/>
  <c r="N91" i="1" s="1"/>
  <c r="N92" i="1" s="1"/>
  <c r="N93" i="1" s="1"/>
  <c r="N94" i="1" s="1"/>
  <c r="N95" i="1" s="1"/>
  <c r="N96" i="1" s="1"/>
  <c r="H97" i="1"/>
  <c r="H86" i="1"/>
  <c r="H87" i="1" s="1"/>
  <c r="H88" i="1" s="1"/>
  <c r="H89" i="1" s="1"/>
  <c r="H90" i="1" s="1"/>
  <c r="H91" i="1" s="1"/>
  <c r="H92" i="1" s="1"/>
  <c r="H93" i="1" s="1"/>
  <c r="H94" i="1" s="1"/>
  <c r="H95" i="1" s="1"/>
  <c r="H96" i="1" s="1"/>
  <c r="T33" i="1"/>
  <c r="T45" i="1" s="1"/>
  <c r="T57" i="1" s="1"/>
  <c r="T69" i="1" s="1"/>
  <c r="T81" i="1" s="1"/>
  <c r="T93" i="1" s="1"/>
  <c r="T105" i="1" s="1"/>
  <c r="T117" i="1" s="1"/>
  <c r="T129" i="1" s="1"/>
  <c r="T141" i="1" s="1"/>
  <c r="T153" i="1" s="1"/>
  <c r="T165" i="1" s="1"/>
  <c r="T177" i="1" s="1"/>
  <c r="T189" i="1" s="1"/>
  <c r="T201" i="1" s="1"/>
  <c r="T213" i="1" s="1"/>
  <c r="T225" i="1" s="1"/>
  <c r="T237" i="1" s="1"/>
  <c r="T34" i="1"/>
  <c r="T46" i="1" s="1"/>
  <c r="T58" i="1" s="1"/>
  <c r="T70" i="1" s="1"/>
  <c r="T82" i="1" s="1"/>
  <c r="T94" i="1" s="1"/>
  <c r="T106" i="1" s="1"/>
  <c r="T118" i="1" s="1"/>
  <c r="T130" i="1" s="1"/>
  <c r="T142" i="1" s="1"/>
  <c r="T154" i="1" s="1"/>
  <c r="T166" i="1" s="1"/>
  <c r="T178" i="1" s="1"/>
  <c r="T190" i="1" s="1"/>
  <c r="T202" i="1" s="1"/>
  <c r="T214" i="1" s="1"/>
  <c r="T226" i="1" s="1"/>
  <c r="T238" i="1" s="1"/>
  <c r="T250" i="1" s="1"/>
  <c r="T262" i="1" s="1"/>
  <c r="T35" i="1"/>
  <c r="T47" i="1" s="1"/>
  <c r="T59" i="1" s="1"/>
  <c r="T71" i="1" s="1"/>
  <c r="T83" i="1" s="1"/>
  <c r="T95" i="1" s="1"/>
  <c r="T107" i="1" s="1"/>
  <c r="T119" i="1" s="1"/>
  <c r="T131" i="1" s="1"/>
  <c r="T143" i="1" s="1"/>
  <c r="T155" i="1" s="1"/>
  <c r="T167" i="1" s="1"/>
  <c r="T179" i="1" s="1"/>
  <c r="T191" i="1" s="1"/>
  <c r="T203" i="1" s="1"/>
  <c r="T215" i="1" s="1"/>
  <c r="T227" i="1" s="1"/>
  <c r="T239" i="1" s="1"/>
  <c r="T251" i="1" s="1"/>
  <c r="T263" i="1" s="1"/>
  <c r="T36" i="1"/>
  <c r="T48" i="1" s="1"/>
  <c r="T60" i="1" s="1"/>
  <c r="T72" i="1" s="1"/>
  <c r="T84" i="1" s="1"/>
  <c r="T96" i="1" s="1"/>
  <c r="T108" i="1" s="1"/>
  <c r="T120" i="1" s="1"/>
  <c r="T132" i="1" s="1"/>
  <c r="T144" i="1" s="1"/>
  <c r="T156" i="1" s="1"/>
  <c r="T168" i="1" s="1"/>
  <c r="T180" i="1" s="1"/>
  <c r="T192" i="1" s="1"/>
  <c r="T204" i="1" s="1"/>
  <c r="T216" i="1" s="1"/>
  <c r="T228" i="1" s="1"/>
  <c r="T240" i="1" s="1"/>
  <c r="T252" i="1" s="1"/>
  <c r="T264" i="1" s="1"/>
  <c r="T37" i="1"/>
  <c r="T49" i="1" s="1"/>
  <c r="T61" i="1" s="1"/>
  <c r="T73" i="1" s="1"/>
  <c r="T85" i="1" s="1"/>
  <c r="T97" i="1" s="1"/>
  <c r="T109" i="1" s="1"/>
  <c r="T121" i="1" s="1"/>
  <c r="T133" i="1" s="1"/>
  <c r="T145" i="1" s="1"/>
  <c r="T157" i="1" s="1"/>
  <c r="T169" i="1" s="1"/>
  <c r="T181" i="1" s="1"/>
  <c r="T193" i="1" s="1"/>
  <c r="T205" i="1" s="1"/>
  <c r="T217" i="1" s="1"/>
  <c r="T229" i="1" s="1"/>
  <c r="T241" i="1" s="1"/>
  <c r="T253" i="1" s="1"/>
  <c r="T265" i="1" s="1"/>
  <c r="T38" i="1"/>
  <c r="T50" i="1" s="1"/>
  <c r="T62" i="1" s="1"/>
  <c r="T74" i="1" s="1"/>
  <c r="T86" i="1" s="1"/>
  <c r="T98" i="1" s="1"/>
  <c r="T110" i="1" s="1"/>
  <c r="T122" i="1" s="1"/>
  <c r="T134" i="1" s="1"/>
  <c r="T146" i="1" s="1"/>
  <c r="T158" i="1" s="1"/>
  <c r="T170" i="1" s="1"/>
  <c r="T182" i="1" s="1"/>
  <c r="T194" i="1" s="1"/>
  <c r="T206" i="1" s="1"/>
  <c r="T218" i="1" s="1"/>
  <c r="T230" i="1" s="1"/>
  <c r="T242" i="1" s="1"/>
  <c r="T254" i="1" s="1"/>
  <c r="T266" i="1" s="1"/>
  <c r="T39" i="1"/>
  <c r="T51" i="1" s="1"/>
  <c r="T63" i="1" s="1"/>
  <c r="T75" i="1" s="1"/>
  <c r="T87" i="1" s="1"/>
  <c r="T99" i="1" s="1"/>
  <c r="T111" i="1" s="1"/>
  <c r="T123" i="1" s="1"/>
  <c r="T135" i="1" s="1"/>
  <c r="T147" i="1" s="1"/>
  <c r="T159" i="1" s="1"/>
  <c r="T171" i="1" s="1"/>
  <c r="T183" i="1" s="1"/>
  <c r="T195" i="1" s="1"/>
  <c r="T207" i="1" s="1"/>
  <c r="T219" i="1" s="1"/>
  <c r="T231" i="1" s="1"/>
  <c r="T243" i="1" s="1"/>
  <c r="T255" i="1" s="1"/>
  <c r="T267" i="1" s="1"/>
  <c r="T40" i="1"/>
  <c r="T41" i="1"/>
  <c r="T53" i="1" s="1"/>
  <c r="T65" i="1" s="1"/>
  <c r="T77" i="1" s="1"/>
  <c r="T89" i="1" s="1"/>
  <c r="T101" i="1" s="1"/>
  <c r="T113" i="1" s="1"/>
  <c r="T125" i="1" s="1"/>
  <c r="T137" i="1" s="1"/>
  <c r="T149" i="1" s="1"/>
  <c r="T161" i="1" s="1"/>
  <c r="T173" i="1" s="1"/>
  <c r="T185" i="1" s="1"/>
  <c r="T197" i="1" s="1"/>
  <c r="T209" i="1" s="1"/>
  <c r="T221" i="1" s="1"/>
  <c r="T233" i="1" s="1"/>
  <c r="T245" i="1" s="1"/>
  <c r="T257" i="1" s="1"/>
  <c r="T269" i="1" s="1"/>
  <c r="T42" i="1"/>
  <c r="T54" i="1" s="1"/>
  <c r="T66" i="1" s="1"/>
  <c r="T78" i="1" s="1"/>
  <c r="T90" i="1" s="1"/>
  <c r="T102" i="1" s="1"/>
  <c r="T114" i="1" s="1"/>
  <c r="T126" i="1" s="1"/>
  <c r="T138" i="1" s="1"/>
  <c r="T150" i="1" s="1"/>
  <c r="T162" i="1" s="1"/>
  <c r="T174" i="1" s="1"/>
  <c r="T186" i="1" s="1"/>
  <c r="T198" i="1" s="1"/>
  <c r="T210" i="1" s="1"/>
  <c r="T222" i="1" s="1"/>
  <c r="T234" i="1" s="1"/>
  <c r="T246" i="1" s="1"/>
  <c r="T258" i="1" s="1"/>
  <c r="T270" i="1" s="1"/>
  <c r="T43" i="1"/>
  <c r="T55" i="1" s="1"/>
  <c r="T67" i="1" s="1"/>
  <c r="T79" i="1" s="1"/>
  <c r="T91" i="1" s="1"/>
  <c r="T103" i="1" s="1"/>
  <c r="T115" i="1" s="1"/>
  <c r="T127" i="1" s="1"/>
  <c r="T139" i="1" s="1"/>
  <c r="T151" i="1" s="1"/>
  <c r="T163" i="1" s="1"/>
  <c r="T175" i="1" s="1"/>
  <c r="T187" i="1" s="1"/>
  <c r="T199" i="1" s="1"/>
  <c r="T211" i="1" s="1"/>
  <c r="T223" i="1" s="1"/>
  <c r="T235" i="1" s="1"/>
  <c r="T247" i="1" s="1"/>
  <c r="T259" i="1" s="1"/>
  <c r="T271" i="1" s="1"/>
  <c r="T52" i="1"/>
  <c r="T64" i="1" s="1"/>
  <c r="T76" i="1" s="1"/>
  <c r="T88" i="1" s="1"/>
  <c r="T100" i="1" s="1"/>
  <c r="T112" i="1" s="1"/>
  <c r="T124" i="1" s="1"/>
  <c r="T136" i="1" s="1"/>
  <c r="T148" i="1" s="1"/>
  <c r="T160" i="1" s="1"/>
  <c r="T172" i="1" s="1"/>
  <c r="T184" i="1" s="1"/>
  <c r="T196" i="1" s="1"/>
  <c r="T208" i="1" s="1"/>
  <c r="T220" i="1" s="1"/>
  <c r="T232" i="1" s="1"/>
  <c r="T244" i="1" s="1"/>
  <c r="T256" i="1" s="1"/>
  <c r="T268" i="1" s="1"/>
  <c r="T32" i="1"/>
  <c r="T44" i="1" s="1"/>
  <c r="T56" i="1" s="1"/>
  <c r="T68" i="1" s="1"/>
  <c r="T80" i="1" s="1"/>
  <c r="T92" i="1" s="1"/>
  <c r="T104" i="1" s="1"/>
  <c r="T116" i="1" s="1"/>
  <c r="T128" i="1" s="1"/>
  <c r="T140" i="1" s="1"/>
  <c r="T152" i="1" s="1"/>
  <c r="T164" i="1" s="1"/>
  <c r="T176" i="1" s="1"/>
  <c r="T188" i="1" s="1"/>
  <c r="T200" i="1" s="1"/>
  <c r="T212" i="1" s="1"/>
  <c r="T224" i="1" s="1"/>
  <c r="T236" i="1" s="1"/>
  <c r="T248" i="1" s="1"/>
  <c r="T260" i="1" s="1"/>
  <c r="S33" i="1"/>
  <c r="S45" i="1" s="1"/>
  <c r="S57" i="1" s="1"/>
  <c r="S69" i="1" s="1"/>
  <c r="S81" i="1" s="1"/>
  <c r="S93" i="1" s="1"/>
  <c r="S105" i="1" s="1"/>
  <c r="S117" i="1" s="1"/>
  <c r="S129" i="1" s="1"/>
  <c r="S141" i="1" s="1"/>
  <c r="S153" i="1" s="1"/>
  <c r="S165" i="1" s="1"/>
  <c r="S177" i="1" s="1"/>
  <c r="S189" i="1" s="1"/>
  <c r="S201" i="1" s="1"/>
  <c r="S213" i="1" s="1"/>
  <c r="S225" i="1" s="1"/>
  <c r="S237" i="1" s="1"/>
  <c r="S249" i="1" s="1"/>
  <c r="S261" i="1" s="1"/>
  <c r="S34" i="1"/>
  <c r="S46" i="1" s="1"/>
  <c r="S58" i="1" s="1"/>
  <c r="S70" i="1" s="1"/>
  <c r="S82" i="1" s="1"/>
  <c r="S94" i="1" s="1"/>
  <c r="S106" i="1" s="1"/>
  <c r="S118" i="1" s="1"/>
  <c r="S130" i="1" s="1"/>
  <c r="S142" i="1" s="1"/>
  <c r="S154" i="1" s="1"/>
  <c r="S166" i="1" s="1"/>
  <c r="S178" i="1" s="1"/>
  <c r="S190" i="1" s="1"/>
  <c r="S202" i="1" s="1"/>
  <c r="S214" i="1" s="1"/>
  <c r="S226" i="1" s="1"/>
  <c r="S238" i="1" s="1"/>
  <c r="S250" i="1" s="1"/>
  <c r="S262" i="1" s="1"/>
  <c r="S35" i="1"/>
  <c r="S47" i="1" s="1"/>
  <c r="S59" i="1" s="1"/>
  <c r="S71" i="1" s="1"/>
  <c r="S83" i="1" s="1"/>
  <c r="S95" i="1" s="1"/>
  <c r="S107" i="1" s="1"/>
  <c r="S119" i="1" s="1"/>
  <c r="S131" i="1" s="1"/>
  <c r="S143" i="1" s="1"/>
  <c r="S155" i="1" s="1"/>
  <c r="S167" i="1" s="1"/>
  <c r="S179" i="1" s="1"/>
  <c r="S191" i="1" s="1"/>
  <c r="S203" i="1" s="1"/>
  <c r="S215" i="1" s="1"/>
  <c r="S227" i="1" s="1"/>
  <c r="S239" i="1" s="1"/>
  <c r="S251" i="1" s="1"/>
  <c r="S263" i="1" s="1"/>
  <c r="S36" i="1"/>
  <c r="S48" i="1" s="1"/>
  <c r="S60" i="1" s="1"/>
  <c r="S72" i="1" s="1"/>
  <c r="S84" i="1" s="1"/>
  <c r="S96" i="1" s="1"/>
  <c r="S108" i="1" s="1"/>
  <c r="S120" i="1" s="1"/>
  <c r="S132" i="1" s="1"/>
  <c r="S144" i="1" s="1"/>
  <c r="S156" i="1" s="1"/>
  <c r="S168" i="1" s="1"/>
  <c r="S180" i="1" s="1"/>
  <c r="S192" i="1" s="1"/>
  <c r="S204" i="1" s="1"/>
  <c r="S216" i="1" s="1"/>
  <c r="S228" i="1" s="1"/>
  <c r="S240" i="1" s="1"/>
  <c r="S252" i="1" s="1"/>
  <c r="S264" i="1" s="1"/>
  <c r="S37" i="1"/>
  <c r="S49" i="1" s="1"/>
  <c r="S61" i="1" s="1"/>
  <c r="S73" i="1" s="1"/>
  <c r="S85" i="1" s="1"/>
  <c r="S97" i="1" s="1"/>
  <c r="S109" i="1" s="1"/>
  <c r="S121" i="1" s="1"/>
  <c r="S133" i="1" s="1"/>
  <c r="S145" i="1" s="1"/>
  <c r="S157" i="1" s="1"/>
  <c r="S169" i="1" s="1"/>
  <c r="S181" i="1" s="1"/>
  <c r="S193" i="1" s="1"/>
  <c r="S205" i="1" s="1"/>
  <c r="S217" i="1" s="1"/>
  <c r="S229" i="1" s="1"/>
  <c r="S241" i="1" s="1"/>
  <c r="S253" i="1" s="1"/>
  <c r="S265" i="1" s="1"/>
  <c r="S38" i="1"/>
  <c r="S50" i="1" s="1"/>
  <c r="S62" i="1" s="1"/>
  <c r="S74" i="1" s="1"/>
  <c r="S86" i="1" s="1"/>
  <c r="S98" i="1" s="1"/>
  <c r="S110" i="1" s="1"/>
  <c r="S122" i="1" s="1"/>
  <c r="S134" i="1" s="1"/>
  <c r="S146" i="1" s="1"/>
  <c r="S158" i="1" s="1"/>
  <c r="S170" i="1" s="1"/>
  <c r="S182" i="1" s="1"/>
  <c r="S194" i="1" s="1"/>
  <c r="S206" i="1" s="1"/>
  <c r="S218" i="1" s="1"/>
  <c r="S230" i="1" s="1"/>
  <c r="S242" i="1" s="1"/>
  <c r="S254" i="1" s="1"/>
  <c r="S266" i="1" s="1"/>
  <c r="S39" i="1"/>
  <c r="S51" i="1" s="1"/>
  <c r="S63" i="1" s="1"/>
  <c r="S75" i="1" s="1"/>
  <c r="S87" i="1" s="1"/>
  <c r="S99" i="1" s="1"/>
  <c r="S111" i="1" s="1"/>
  <c r="S123" i="1" s="1"/>
  <c r="S135" i="1" s="1"/>
  <c r="S147" i="1" s="1"/>
  <c r="S159" i="1" s="1"/>
  <c r="S171" i="1" s="1"/>
  <c r="S183" i="1" s="1"/>
  <c r="S195" i="1" s="1"/>
  <c r="S207" i="1" s="1"/>
  <c r="S219" i="1" s="1"/>
  <c r="S231" i="1" s="1"/>
  <c r="S243" i="1" s="1"/>
  <c r="S255" i="1" s="1"/>
  <c r="S267" i="1" s="1"/>
  <c r="S40" i="1"/>
  <c r="S52" i="1" s="1"/>
  <c r="S64" i="1" s="1"/>
  <c r="S76" i="1" s="1"/>
  <c r="S88" i="1" s="1"/>
  <c r="S100" i="1" s="1"/>
  <c r="S112" i="1" s="1"/>
  <c r="S124" i="1" s="1"/>
  <c r="S136" i="1" s="1"/>
  <c r="S148" i="1" s="1"/>
  <c r="S160" i="1" s="1"/>
  <c r="S172" i="1" s="1"/>
  <c r="S184" i="1" s="1"/>
  <c r="S196" i="1" s="1"/>
  <c r="S208" i="1" s="1"/>
  <c r="S220" i="1" s="1"/>
  <c r="S232" i="1" s="1"/>
  <c r="S244" i="1" s="1"/>
  <c r="S256" i="1" s="1"/>
  <c r="S268" i="1" s="1"/>
  <c r="S41" i="1"/>
  <c r="S53" i="1" s="1"/>
  <c r="S65" i="1" s="1"/>
  <c r="S77" i="1" s="1"/>
  <c r="S89" i="1" s="1"/>
  <c r="S101" i="1" s="1"/>
  <c r="S113" i="1" s="1"/>
  <c r="S125" i="1" s="1"/>
  <c r="S137" i="1" s="1"/>
  <c r="S149" i="1" s="1"/>
  <c r="S161" i="1" s="1"/>
  <c r="S173" i="1" s="1"/>
  <c r="S185" i="1" s="1"/>
  <c r="S197" i="1" s="1"/>
  <c r="S209" i="1" s="1"/>
  <c r="S221" i="1" s="1"/>
  <c r="S233" i="1" s="1"/>
  <c r="S245" i="1" s="1"/>
  <c r="S257" i="1" s="1"/>
  <c r="S269" i="1" s="1"/>
  <c r="S42" i="1"/>
  <c r="S54" i="1" s="1"/>
  <c r="S66" i="1" s="1"/>
  <c r="S78" i="1" s="1"/>
  <c r="S90" i="1" s="1"/>
  <c r="S102" i="1" s="1"/>
  <c r="S114" i="1" s="1"/>
  <c r="S126" i="1" s="1"/>
  <c r="S138" i="1" s="1"/>
  <c r="S150" i="1" s="1"/>
  <c r="S162" i="1" s="1"/>
  <c r="S174" i="1" s="1"/>
  <c r="S186" i="1" s="1"/>
  <c r="S198" i="1" s="1"/>
  <c r="S210" i="1" s="1"/>
  <c r="S222" i="1" s="1"/>
  <c r="S234" i="1" s="1"/>
  <c r="S246" i="1" s="1"/>
  <c r="S258" i="1" s="1"/>
  <c r="S270" i="1" s="1"/>
  <c r="S43" i="1"/>
  <c r="S55" i="1" s="1"/>
  <c r="S67" i="1" s="1"/>
  <c r="S79" i="1" s="1"/>
  <c r="S91" i="1" s="1"/>
  <c r="S103" i="1" s="1"/>
  <c r="S115" i="1" s="1"/>
  <c r="S127" i="1" s="1"/>
  <c r="S139" i="1" s="1"/>
  <c r="S151" i="1" s="1"/>
  <c r="S163" i="1" s="1"/>
  <c r="S175" i="1" s="1"/>
  <c r="S187" i="1" s="1"/>
  <c r="S199" i="1" s="1"/>
  <c r="S211" i="1" s="1"/>
  <c r="S223" i="1" s="1"/>
  <c r="S235" i="1" s="1"/>
  <c r="S247" i="1" s="1"/>
  <c r="S259" i="1" s="1"/>
  <c r="S271" i="1" s="1"/>
  <c r="S32" i="1"/>
  <c r="S44" i="1" s="1"/>
  <c r="S56" i="1" s="1"/>
  <c r="S68" i="1" s="1"/>
  <c r="S80" i="1" s="1"/>
  <c r="S92" i="1" s="1"/>
  <c r="S104" i="1" s="1"/>
  <c r="S116" i="1" s="1"/>
  <c r="S128" i="1" s="1"/>
  <c r="S140" i="1" s="1"/>
  <c r="S152" i="1" s="1"/>
  <c r="S164" i="1" s="1"/>
  <c r="S176" i="1" s="1"/>
  <c r="S188" i="1" s="1"/>
  <c r="S200" i="1" s="1"/>
  <c r="S212" i="1" s="1"/>
  <c r="S224" i="1" s="1"/>
  <c r="S236" i="1" s="1"/>
  <c r="S248" i="1" s="1"/>
  <c r="S260" i="1" s="1"/>
  <c r="R33" i="1"/>
  <c r="R45" i="1" s="1"/>
  <c r="R57" i="1" s="1"/>
  <c r="R69" i="1" s="1"/>
  <c r="R81" i="1" s="1"/>
  <c r="R93" i="1" s="1"/>
  <c r="R105" i="1" s="1"/>
  <c r="R117" i="1" s="1"/>
  <c r="R129" i="1" s="1"/>
  <c r="R141" i="1" s="1"/>
  <c r="R153" i="1" s="1"/>
  <c r="R165" i="1" s="1"/>
  <c r="R177" i="1" s="1"/>
  <c r="R189" i="1" s="1"/>
  <c r="R201" i="1" s="1"/>
  <c r="R213" i="1" s="1"/>
  <c r="R225" i="1" s="1"/>
  <c r="R237" i="1" s="1"/>
  <c r="R34" i="1"/>
  <c r="R46" i="1" s="1"/>
  <c r="R58" i="1" s="1"/>
  <c r="R70" i="1" s="1"/>
  <c r="R82" i="1" s="1"/>
  <c r="R94" i="1" s="1"/>
  <c r="R106" i="1" s="1"/>
  <c r="R118" i="1" s="1"/>
  <c r="R130" i="1" s="1"/>
  <c r="R142" i="1" s="1"/>
  <c r="R154" i="1" s="1"/>
  <c r="R166" i="1" s="1"/>
  <c r="R178" i="1" s="1"/>
  <c r="R190" i="1" s="1"/>
  <c r="R202" i="1" s="1"/>
  <c r="R214" i="1" s="1"/>
  <c r="R226" i="1" s="1"/>
  <c r="R238" i="1" s="1"/>
  <c r="R35" i="1"/>
  <c r="R47" i="1" s="1"/>
  <c r="R59" i="1" s="1"/>
  <c r="R71" i="1" s="1"/>
  <c r="R83" i="1" s="1"/>
  <c r="R95" i="1" s="1"/>
  <c r="R107" i="1" s="1"/>
  <c r="R119" i="1" s="1"/>
  <c r="R131" i="1" s="1"/>
  <c r="R143" i="1" s="1"/>
  <c r="R155" i="1" s="1"/>
  <c r="R167" i="1" s="1"/>
  <c r="R179" i="1" s="1"/>
  <c r="R191" i="1" s="1"/>
  <c r="R203" i="1" s="1"/>
  <c r="R215" i="1" s="1"/>
  <c r="R227" i="1" s="1"/>
  <c r="R239" i="1" s="1"/>
  <c r="R36" i="1"/>
  <c r="R48" i="1" s="1"/>
  <c r="R60" i="1" s="1"/>
  <c r="R72" i="1" s="1"/>
  <c r="R84" i="1" s="1"/>
  <c r="R96" i="1" s="1"/>
  <c r="R108" i="1" s="1"/>
  <c r="R120" i="1" s="1"/>
  <c r="R132" i="1" s="1"/>
  <c r="R144" i="1" s="1"/>
  <c r="R156" i="1" s="1"/>
  <c r="R168" i="1" s="1"/>
  <c r="R180" i="1" s="1"/>
  <c r="R192" i="1" s="1"/>
  <c r="R204" i="1" s="1"/>
  <c r="R216" i="1" s="1"/>
  <c r="R228" i="1" s="1"/>
  <c r="R240" i="1" s="1"/>
  <c r="R37" i="1"/>
  <c r="R49" i="1" s="1"/>
  <c r="R61" i="1" s="1"/>
  <c r="R73" i="1" s="1"/>
  <c r="R85" i="1" s="1"/>
  <c r="R97" i="1" s="1"/>
  <c r="R109" i="1" s="1"/>
  <c r="R121" i="1" s="1"/>
  <c r="R133" i="1" s="1"/>
  <c r="R145" i="1" s="1"/>
  <c r="R157" i="1" s="1"/>
  <c r="R169" i="1" s="1"/>
  <c r="R181" i="1" s="1"/>
  <c r="R193" i="1" s="1"/>
  <c r="R205" i="1" s="1"/>
  <c r="R217" i="1" s="1"/>
  <c r="R229" i="1" s="1"/>
  <c r="R241" i="1" s="1"/>
  <c r="R38" i="1"/>
  <c r="R50" i="1" s="1"/>
  <c r="R62" i="1" s="1"/>
  <c r="R74" i="1" s="1"/>
  <c r="R86" i="1" s="1"/>
  <c r="R98" i="1" s="1"/>
  <c r="R110" i="1" s="1"/>
  <c r="R122" i="1" s="1"/>
  <c r="R134" i="1" s="1"/>
  <c r="R146" i="1" s="1"/>
  <c r="R158" i="1" s="1"/>
  <c r="R170" i="1" s="1"/>
  <c r="R182" i="1" s="1"/>
  <c r="R194" i="1" s="1"/>
  <c r="R206" i="1" s="1"/>
  <c r="R218" i="1" s="1"/>
  <c r="R230" i="1" s="1"/>
  <c r="R242" i="1" s="1"/>
  <c r="R39" i="1"/>
  <c r="R51" i="1" s="1"/>
  <c r="R63" i="1" s="1"/>
  <c r="R75" i="1" s="1"/>
  <c r="R87" i="1" s="1"/>
  <c r="R99" i="1" s="1"/>
  <c r="R111" i="1" s="1"/>
  <c r="R123" i="1" s="1"/>
  <c r="R135" i="1" s="1"/>
  <c r="R147" i="1" s="1"/>
  <c r="R159" i="1" s="1"/>
  <c r="R171" i="1" s="1"/>
  <c r="R183" i="1" s="1"/>
  <c r="R195" i="1" s="1"/>
  <c r="R207" i="1" s="1"/>
  <c r="R219" i="1" s="1"/>
  <c r="R231" i="1" s="1"/>
  <c r="R243" i="1" s="1"/>
  <c r="R255" i="1" s="1"/>
  <c r="R267" i="1" s="1"/>
  <c r="R40" i="1"/>
  <c r="R52" i="1" s="1"/>
  <c r="R64" i="1" s="1"/>
  <c r="R76" i="1" s="1"/>
  <c r="R88" i="1" s="1"/>
  <c r="R100" i="1" s="1"/>
  <c r="R112" i="1" s="1"/>
  <c r="R124" i="1" s="1"/>
  <c r="R136" i="1" s="1"/>
  <c r="R148" i="1" s="1"/>
  <c r="R160" i="1" s="1"/>
  <c r="R172" i="1" s="1"/>
  <c r="R184" i="1" s="1"/>
  <c r="R196" i="1" s="1"/>
  <c r="R208" i="1" s="1"/>
  <c r="R220" i="1" s="1"/>
  <c r="R232" i="1" s="1"/>
  <c r="R244" i="1" s="1"/>
  <c r="R256" i="1" s="1"/>
  <c r="R268" i="1" s="1"/>
  <c r="R41" i="1"/>
  <c r="R53" i="1" s="1"/>
  <c r="R65" i="1" s="1"/>
  <c r="R77" i="1" s="1"/>
  <c r="R89" i="1" s="1"/>
  <c r="R101" i="1" s="1"/>
  <c r="R113" i="1" s="1"/>
  <c r="R125" i="1" s="1"/>
  <c r="R137" i="1" s="1"/>
  <c r="R149" i="1" s="1"/>
  <c r="R161" i="1" s="1"/>
  <c r="R173" i="1" s="1"/>
  <c r="R185" i="1" s="1"/>
  <c r="R197" i="1" s="1"/>
  <c r="R209" i="1" s="1"/>
  <c r="R221" i="1" s="1"/>
  <c r="R233" i="1" s="1"/>
  <c r="R245" i="1" s="1"/>
  <c r="R257" i="1" s="1"/>
  <c r="R269" i="1" s="1"/>
  <c r="R42" i="1"/>
  <c r="R54" i="1" s="1"/>
  <c r="R66" i="1" s="1"/>
  <c r="R78" i="1" s="1"/>
  <c r="R90" i="1" s="1"/>
  <c r="R102" i="1" s="1"/>
  <c r="R114" i="1" s="1"/>
  <c r="R126" i="1" s="1"/>
  <c r="R138" i="1" s="1"/>
  <c r="R150" i="1" s="1"/>
  <c r="R162" i="1" s="1"/>
  <c r="R174" i="1" s="1"/>
  <c r="R186" i="1" s="1"/>
  <c r="R198" i="1" s="1"/>
  <c r="R210" i="1" s="1"/>
  <c r="R222" i="1" s="1"/>
  <c r="R234" i="1" s="1"/>
  <c r="R246" i="1" s="1"/>
  <c r="R258" i="1" s="1"/>
  <c r="R270" i="1" s="1"/>
  <c r="R43" i="1"/>
  <c r="R55" i="1" s="1"/>
  <c r="R67" i="1" s="1"/>
  <c r="R79" i="1" s="1"/>
  <c r="R91" i="1" s="1"/>
  <c r="R103" i="1" s="1"/>
  <c r="R115" i="1" s="1"/>
  <c r="R127" i="1" s="1"/>
  <c r="R139" i="1" s="1"/>
  <c r="R151" i="1" s="1"/>
  <c r="R163" i="1" s="1"/>
  <c r="R175" i="1" s="1"/>
  <c r="R187" i="1" s="1"/>
  <c r="R199" i="1" s="1"/>
  <c r="R211" i="1" s="1"/>
  <c r="R223" i="1" s="1"/>
  <c r="R235" i="1" s="1"/>
  <c r="R247" i="1" s="1"/>
  <c r="R259" i="1" s="1"/>
  <c r="R271" i="1" s="1"/>
  <c r="R32" i="1"/>
  <c r="R44" i="1" s="1"/>
  <c r="R56" i="1" s="1"/>
  <c r="R68" i="1" s="1"/>
  <c r="R80" i="1" s="1"/>
  <c r="R92" i="1" s="1"/>
  <c r="R104" i="1" s="1"/>
  <c r="R116" i="1" s="1"/>
  <c r="R128" i="1" s="1"/>
  <c r="R140" i="1" s="1"/>
  <c r="R152" i="1" s="1"/>
  <c r="R164" i="1" s="1"/>
  <c r="R176" i="1" s="1"/>
  <c r="R188" i="1" s="1"/>
  <c r="R200" i="1" s="1"/>
  <c r="R212" i="1" s="1"/>
  <c r="R224" i="1" s="1"/>
  <c r="R236" i="1" s="1"/>
  <c r="Q33" i="1"/>
  <c r="Q45" i="1" s="1"/>
  <c r="Q57" i="1" s="1"/>
  <c r="Q69" i="1" s="1"/>
  <c r="Q81" i="1" s="1"/>
  <c r="Q93" i="1" s="1"/>
  <c r="Q105" i="1" s="1"/>
  <c r="Q117" i="1" s="1"/>
  <c r="Q129" i="1" s="1"/>
  <c r="Q141" i="1" s="1"/>
  <c r="Q153" i="1" s="1"/>
  <c r="Q165" i="1" s="1"/>
  <c r="Q177" i="1" s="1"/>
  <c r="Q189" i="1" s="1"/>
  <c r="Q201" i="1" s="1"/>
  <c r="Q213" i="1" s="1"/>
  <c r="Q225" i="1" s="1"/>
  <c r="Q237" i="1" s="1"/>
  <c r="Q249" i="1" s="1"/>
  <c r="Q261" i="1" s="1"/>
  <c r="Q34" i="1"/>
  <c r="Q46" i="1" s="1"/>
  <c r="Q58" i="1" s="1"/>
  <c r="Q70" i="1" s="1"/>
  <c r="Q82" i="1" s="1"/>
  <c r="Q94" i="1" s="1"/>
  <c r="Q106" i="1" s="1"/>
  <c r="Q118" i="1" s="1"/>
  <c r="Q130" i="1" s="1"/>
  <c r="Q142" i="1" s="1"/>
  <c r="Q154" i="1" s="1"/>
  <c r="Q166" i="1" s="1"/>
  <c r="Q178" i="1" s="1"/>
  <c r="Q190" i="1" s="1"/>
  <c r="Q202" i="1" s="1"/>
  <c r="Q214" i="1" s="1"/>
  <c r="Q226" i="1" s="1"/>
  <c r="Q238" i="1" s="1"/>
  <c r="Q250" i="1" s="1"/>
  <c r="Q262" i="1" s="1"/>
  <c r="Q35" i="1"/>
  <c r="Q47" i="1" s="1"/>
  <c r="Q59" i="1" s="1"/>
  <c r="Q71" i="1" s="1"/>
  <c r="Q83" i="1" s="1"/>
  <c r="Q95" i="1" s="1"/>
  <c r="Q107" i="1" s="1"/>
  <c r="Q119" i="1" s="1"/>
  <c r="Q131" i="1" s="1"/>
  <c r="Q143" i="1" s="1"/>
  <c r="Q155" i="1" s="1"/>
  <c r="Q167" i="1" s="1"/>
  <c r="Q179" i="1" s="1"/>
  <c r="Q191" i="1" s="1"/>
  <c r="Q203" i="1" s="1"/>
  <c r="Q215" i="1" s="1"/>
  <c r="Q227" i="1" s="1"/>
  <c r="Q239" i="1" s="1"/>
  <c r="Q251" i="1" s="1"/>
  <c r="Q263" i="1" s="1"/>
  <c r="Q36" i="1"/>
  <c r="Q37" i="1"/>
  <c r="Q49" i="1" s="1"/>
  <c r="Q61" i="1" s="1"/>
  <c r="Q73" i="1" s="1"/>
  <c r="Q85" i="1" s="1"/>
  <c r="Q97" i="1" s="1"/>
  <c r="Q109" i="1" s="1"/>
  <c r="Q121" i="1" s="1"/>
  <c r="Q133" i="1" s="1"/>
  <c r="Q145" i="1" s="1"/>
  <c r="Q157" i="1" s="1"/>
  <c r="Q169" i="1" s="1"/>
  <c r="Q181" i="1" s="1"/>
  <c r="Q193" i="1" s="1"/>
  <c r="Q205" i="1" s="1"/>
  <c r="Q217" i="1" s="1"/>
  <c r="Q229" i="1" s="1"/>
  <c r="Q241" i="1" s="1"/>
  <c r="Q253" i="1" s="1"/>
  <c r="Q265" i="1" s="1"/>
  <c r="Q38" i="1"/>
  <c r="Q50" i="1" s="1"/>
  <c r="Q62" i="1" s="1"/>
  <c r="Q74" i="1" s="1"/>
  <c r="Q86" i="1" s="1"/>
  <c r="Q98" i="1" s="1"/>
  <c r="Q110" i="1" s="1"/>
  <c r="Q122" i="1" s="1"/>
  <c r="Q134" i="1" s="1"/>
  <c r="Q146" i="1" s="1"/>
  <c r="Q158" i="1" s="1"/>
  <c r="Q170" i="1" s="1"/>
  <c r="Q182" i="1" s="1"/>
  <c r="Q194" i="1" s="1"/>
  <c r="Q206" i="1" s="1"/>
  <c r="Q218" i="1" s="1"/>
  <c r="Q230" i="1" s="1"/>
  <c r="Q242" i="1" s="1"/>
  <c r="Q254" i="1" s="1"/>
  <c r="Q266" i="1" s="1"/>
  <c r="Q39" i="1"/>
  <c r="Q51" i="1" s="1"/>
  <c r="Q63" i="1" s="1"/>
  <c r="Q75" i="1" s="1"/>
  <c r="Q87" i="1" s="1"/>
  <c r="Q99" i="1" s="1"/>
  <c r="Q111" i="1" s="1"/>
  <c r="Q123" i="1" s="1"/>
  <c r="Q135" i="1" s="1"/>
  <c r="Q147" i="1" s="1"/>
  <c r="Q159" i="1" s="1"/>
  <c r="Q171" i="1" s="1"/>
  <c r="Q183" i="1" s="1"/>
  <c r="Q195" i="1" s="1"/>
  <c r="Q207" i="1" s="1"/>
  <c r="Q219" i="1" s="1"/>
  <c r="Q231" i="1" s="1"/>
  <c r="Q243" i="1" s="1"/>
  <c r="Q255" i="1" s="1"/>
  <c r="Q267" i="1" s="1"/>
  <c r="Q40" i="1"/>
  <c r="Q52" i="1" s="1"/>
  <c r="Q64" i="1" s="1"/>
  <c r="Q76" i="1" s="1"/>
  <c r="Q88" i="1" s="1"/>
  <c r="Q100" i="1" s="1"/>
  <c r="Q112" i="1" s="1"/>
  <c r="Q124" i="1" s="1"/>
  <c r="Q136" i="1" s="1"/>
  <c r="Q148" i="1" s="1"/>
  <c r="Q160" i="1" s="1"/>
  <c r="Q172" i="1" s="1"/>
  <c r="Q184" i="1" s="1"/>
  <c r="Q196" i="1" s="1"/>
  <c r="Q208" i="1" s="1"/>
  <c r="Q220" i="1" s="1"/>
  <c r="Q232" i="1" s="1"/>
  <c r="Q244" i="1" s="1"/>
  <c r="Q256" i="1" s="1"/>
  <c r="Q268" i="1" s="1"/>
  <c r="Q41" i="1"/>
  <c r="Q53" i="1" s="1"/>
  <c r="Q65" i="1" s="1"/>
  <c r="Q77" i="1" s="1"/>
  <c r="Q89" i="1" s="1"/>
  <c r="Q101" i="1" s="1"/>
  <c r="Q113" i="1" s="1"/>
  <c r="Q125" i="1" s="1"/>
  <c r="Q137" i="1" s="1"/>
  <c r="Q149" i="1" s="1"/>
  <c r="Q161" i="1" s="1"/>
  <c r="Q173" i="1" s="1"/>
  <c r="Q185" i="1" s="1"/>
  <c r="Q197" i="1" s="1"/>
  <c r="Q209" i="1" s="1"/>
  <c r="Q221" i="1" s="1"/>
  <c r="Q233" i="1" s="1"/>
  <c r="Q245" i="1" s="1"/>
  <c r="Q257" i="1" s="1"/>
  <c r="Q269" i="1" s="1"/>
  <c r="Q42" i="1"/>
  <c r="Q54" i="1" s="1"/>
  <c r="Q66" i="1" s="1"/>
  <c r="Q78" i="1" s="1"/>
  <c r="Q90" i="1" s="1"/>
  <c r="Q102" i="1" s="1"/>
  <c r="Q114" i="1" s="1"/>
  <c r="Q126" i="1" s="1"/>
  <c r="Q138" i="1" s="1"/>
  <c r="Q150" i="1" s="1"/>
  <c r="Q162" i="1" s="1"/>
  <c r="Q174" i="1" s="1"/>
  <c r="Q186" i="1" s="1"/>
  <c r="Q198" i="1" s="1"/>
  <c r="Q210" i="1" s="1"/>
  <c r="Q222" i="1" s="1"/>
  <c r="Q234" i="1" s="1"/>
  <c r="Q246" i="1" s="1"/>
  <c r="Q258" i="1" s="1"/>
  <c r="Q270" i="1" s="1"/>
  <c r="Q43" i="1"/>
  <c r="Q55" i="1" s="1"/>
  <c r="Q67" i="1" s="1"/>
  <c r="Q79" i="1" s="1"/>
  <c r="Q91" i="1" s="1"/>
  <c r="Q103" i="1" s="1"/>
  <c r="Q115" i="1" s="1"/>
  <c r="Q127" i="1" s="1"/>
  <c r="Q139" i="1" s="1"/>
  <c r="Q151" i="1" s="1"/>
  <c r="Q163" i="1" s="1"/>
  <c r="Q175" i="1" s="1"/>
  <c r="Q187" i="1" s="1"/>
  <c r="Q199" i="1" s="1"/>
  <c r="Q211" i="1" s="1"/>
  <c r="Q223" i="1" s="1"/>
  <c r="Q235" i="1" s="1"/>
  <c r="Q247" i="1" s="1"/>
  <c r="Q259" i="1" s="1"/>
  <c r="Q271" i="1" s="1"/>
  <c r="Q48" i="1"/>
  <c r="Q60" i="1" s="1"/>
  <c r="Q72" i="1" s="1"/>
  <c r="Q84" i="1" s="1"/>
  <c r="Q96" i="1" s="1"/>
  <c r="Q108" i="1" s="1"/>
  <c r="Q120" i="1" s="1"/>
  <c r="Q132" i="1" s="1"/>
  <c r="Q144" i="1" s="1"/>
  <c r="Q156" i="1" s="1"/>
  <c r="Q168" i="1" s="1"/>
  <c r="Q180" i="1" s="1"/>
  <c r="Q192" i="1" s="1"/>
  <c r="Q204" i="1" s="1"/>
  <c r="Q216" i="1" s="1"/>
  <c r="Q228" i="1" s="1"/>
  <c r="Q240" i="1" s="1"/>
  <c r="Q252" i="1" s="1"/>
  <c r="Q264" i="1" s="1"/>
  <c r="Q32" i="1"/>
  <c r="Q44" i="1" s="1"/>
  <c r="Q56" i="1" s="1"/>
  <c r="Q68" i="1" s="1"/>
  <c r="Q80" i="1" s="1"/>
  <c r="Q92" i="1" s="1"/>
  <c r="Q104" i="1" s="1"/>
  <c r="Q116" i="1" s="1"/>
  <c r="Q128" i="1" s="1"/>
  <c r="Q140" i="1" s="1"/>
  <c r="Q152" i="1" s="1"/>
  <c r="Q164" i="1" s="1"/>
  <c r="Q176" i="1" s="1"/>
  <c r="Q188" i="1" s="1"/>
  <c r="Q200" i="1" s="1"/>
  <c r="Q212" i="1" s="1"/>
  <c r="Q224" i="1" s="1"/>
  <c r="Q236" i="1" s="1"/>
  <c r="Q248" i="1" s="1"/>
  <c r="Q260" i="1" s="1"/>
  <c r="G73" i="1"/>
  <c r="G85" i="1" s="1"/>
  <c r="G97" i="1" s="1"/>
  <c r="G109" i="1" s="1"/>
  <c r="G121" i="1" s="1"/>
  <c r="G133" i="1" s="1"/>
  <c r="G145" i="1" s="1"/>
  <c r="G157" i="1" s="1"/>
  <c r="G169" i="1" s="1"/>
  <c r="I1" i="2"/>
  <c r="O9" i="2" s="1"/>
  <c r="I8764" i="2"/>
  <c r="I8765" i="2" s="1"/>
  <c r="P8765" i="2" s="1"/>
  <c r="H28" i="2"/>
  <c r="H52" i="2" s="1"/>
  <c r="H76" i="2" s="1"/>
  <c r="H100" i="2" s="1"/>
  <c r="H124" i="2" s="1"/>
  <c r="H148" i="2" s="1"/>
  <c r="H172" i="2" s="1"/>
  <c r="H196" i="2" s="1"/>
  <c r="H220" i="2" s="1"/>
  <c r="H244" i="2" s="1"/>
  <c r="H268" i="2" s="1"/>
  <c r="H292" i="2" s="1"/>
  <c r="H316" i="2" s="1"/>
  <c r="H340" i="2" s="1"/>
  <c r="H364" i="2" s="1"/>
  <c r="H388" i="2" s="1"/>
  <c r="H412" i="2" s="1"/>
  <c r="H436" i="2" s="1"/>
  <c r="H460" i="2" s="1"/>
  <c r="H484" i="2" s="1"/>
  <c r="H508" i="2" s="1"/>
  <c r="H532" i="2" s="1"/>
  <c r="H556" i="2" s="1"/>
  <c r="H580" i="2" s="1"/>
  <c r="H604" i="2" s="1"/>
  <c r="H628" i="2" s="1"/>
  <c r="H652" i="2" s="1"/>
  <c r="H676" i="2" s="1"/>
  <c r="H700" i="2" s="1"/>
  <c r="H724" i="2" s="1"/>
  <c r="H748" i="2" s="1"/>
  <c r="H772" i="2" s="1"/>
  <c r="H796" i="2" s="1"/>
  <c r="H820" i="2" s="1"/>
  <c r="H844" i="2" s="1"/>
  <c r="H868" i="2" s="1"/>
  <c r="H892" i="2" s="1"/>
  <c r="H916" i="2" s="1"/>
  <c r="H940" i="2" s="1"/>
  <c r="H964" i="2" s="1"/>
  <c r="H988" i="2" s="1"/>
  <c r="H1012" i="2" s="1"/>
  <c r="H1036" i="2" s="1"/>
  <c r="H1060" i="2" s="1"/>
  <c r="H1084" i="2" s="1"/>
  <c r="H1108" i="2" s="1"/>
  <c r="H1132" i="2" s="1"/>
  <c r="H1156" i="2" s="1"/>
  <c r="H1180" i="2" s="1"/>
  <c r="H1204" i="2" s="1"/>
  <c r="H1228" i="2" s="1"/>
  <c r="H1252" i="2" s="1"/>
  <c r="H1276" i="2" s="1"/>
  <c r="H1300" i="2" s="1"/>
  <c r="H1324" i="2" s="1"/>
  <c r="H1348" i="2" s="1"/>
  <c r="H1372" i="2" s="1"/>
  <c r="H1396" i="2" s="1"/>
  <c r="H1420" i="2" s="1"/>
  <c r="H1444" i="2" s="1"/>
  <c r="H1468" i="2" s="1"/>
  <c r="H1492" i="2" s="1"/>
  <c r="H1516" i="2" s="1"/>
  <c r="H1540" i="2" s="1"/>
  <c r="H1564" i="2" s="1"/>
  <c r="H1588" i="2" s="1"/>
  <c r="H1612" i="2" s="1"/>
  <c r="H1636" i="2" s="1"/>
  <c r="H1660" i="2" s="1"/>
  <c r="H1684" i="2" s="1"/>
  <c r="H1708" i="2" s="1"/>
  <c r="H1732" i="2" s="1"/>
  <c r="H1756" i="2" s="1"/>
  <c r="H1780" i="2" s="1"/>
  <c r="H1804" i="2" s="1"/>
  <c r="H1828" i="2" s="1"/>
  <c r="H1852" i="2" s="1"/>
  <c r="H1876" i="2" s="1"/>
  <c r="H1900" i="2" s="1"/>
  <c r="H1924" i="2" s="1"/>
  <c r="H1948" i="2" s="1"/>
  <c r="H1972" i="2" s="1"/>
  <c r="H1996" i="2" s="1"/>
  <c r="H2020" i="2" s="1"/>
  <c r="H2044" i="2" s="1"/>
  <c r="H2068" i="2" s="1"/>
  <c r="H2092" i="2" s="1"/>
  <c r="H2116" i="2" s="1"/>
  <c r="H2140" i="2" s="1"/>
  <c r="H2164" i="2" s="1"/>
  <c r="H2188" i="2" s="1"/>
  <c r="H2212" i="2" s="1"/>
  <c r="H2236" i="2" s="1"/>
  <c r="H2260" i="2" s="1"/>
  <c r="H2284" i="2" s="1"/>
  <c r="H2308" i="2" s="1"/>
  <c r="H2332" i="2" s="1"/>
  <c r="H2356" i="2" s="1"/>
  <c r="H2380" i="2" s="1"/>
  <c r="H2404" i="2" s="1"/>
  <c r="H2428" i="2" s="1"/>
  <c r="H2452" i="2" s="1"/>
  <c r="H2476" i="2" s="1"/>
  <c r="H2500" i="2" s="1"/>
  <c r="H2524" i="2" s="1"/>
  <c r="H2548" i="2" s="1"/>
  <c r="H2572" i="2" s="1"/>
  <c r="H2596" i="2" s="1"/>
  <c r="H2620" i="2" s="1"/>
  <c r="H2644" i="2" s="1"/>
  <c r="H2668" i="2" s="1"/>
  <c r="H2692" i="2" s="1"/>
  <c r="H2716" i="2" s="1"/>
  <c r="H2740" i="2" s="1"/>
  <c r="H2764" i="2" s="1"/>
  <c r="H2788" i="2" s="1"/>
  <c r="H2812" i="2" s="1"/>
  <c r="H2836" i="2" s="1"/>
  <c r="H2860" i="2" s="1"/>
  <c r="H2884" i="2" s="1"/>
  <c r="H2908" i="2" s="1"/>
  <c r="H2932" i="2" s="1"/>
  <c r="H2956" i="2" s="1"/>
  <c r="H2980" i="2" s="1"/>
  <c r="H3004" i="2" s="1"/>
  <c r="H3028" i="2" s="1"/>
  <c r="H3052" i="2" s="1"/>
  <c r="H3076" i="2" s="1"/>
  <c r="H3100" i="2" s="1"/>
  <c r="H3124" i="2" s="1"/>
  <c r="H3148" i="2" s="1"/>
  <c r="H3172" i="2" s="1"/>
  <c r="H3196" i="2" s="1"/>
  <c r="H3220" i="2" s="1"/>
  <c r="H3244" i="2" s="1"/>
  <c r="H3268" i="2" s="1"/>
  <c r="H3292" i="2" s="1"/>
  <c r="H3316" i="2" s="1"/>
  <c r="H3340" i="2" s="1"/>
  <c r="H3364" i="2" s="1"/>
  <c r="H3388" i="2" s="1"/>
  <c r="H3412" i="2" s="1"/>
  <c r="H3436" i="2" s="1"/>
  <c r="H3460" i="2" s="1"/>
  <c r="H3484" i="2" s="1"/>
  <c r="H3508" i="2" s="1"/>
  <c r="H3532" i="2" s="1"/>
  <c r="H3556" i="2" s="1"/>
  <c r="H3580" i="2" s="1"/>
  <c r="H3604" i="2" s="1"/>
  <c r="H3628" i="2" s="1"/>
  <c r="H3652" i="2" s="1"/>
  <c r="H3676" i="2" s="1"/>
  <c r="H3700" i="2" s="1"/>
  <c r="H3724" i="2" s="1"/>
  <c r="H3748" i="2" s="1"/>
  <c r="H3772" i="2" s="1"/>
  <c r="H3796" i="2" s="1"/>
  <c r="H3820" i="2" s="1"/>
  <c r="H3844" i="2" s="1"/>
  <c r="H3868" i="2" s="1"/>
  <c r="H3892" i="2" s="1"/>
  <c r="H3916" i="2" s="1"/>
  <c r="H3940" i="2" s="1"/>
  <c r="H3964" i="2" s="1"/>
  <c r="H3988" i="2" s="1"/>
  <c r="H4012" i="2" s="1"/>
  <c r="H4036" i="2" s="1"/>
  <c r="H4060" i="2" s="1"/>
  <c r="H4084" i="2" s="1"/>
  <c r="H4108" i="2" s="1"/>
  <c r="H4132" i="2" s="1"/>
  <c r="H4156" i="2" s="1"/>
  <c r="H4180" i="2" s="1"/>
  <c r="H4204" i="2" s="1"/>
  <c r="H4228" i="2" s="1"/>
  <c r="H4252" i="2" s="1"/>
  <c r="H4276" i="2" s="1"/>
  <c r="H4300" i="2" s="1"/>
  <c r="H4324" i="2" s="1"/>
  <c r="H4348" i="2" s="1"/>
  <c r="H4372" i="2" s="1"/>
  <c r="H4396" i="2" s="1"/>
  <c r="H4420" i="2" s="1"/>
  <c r="H4444" i="2" s="1"/>
  <c r="H4468" i="2" s="1"/>
  <c r="H4492" i="2" s="1"/>
  <c r="H4516" i="2" s="1"/>
  <c r="H4540" i="2" s="1"/>
  <c r="H4564" i="2" s="1"/>
  <c r="H4588" i="2" s="1"/>
  <c r="H4612" i="2" s="1"/>
  <c r="H4636" i="2" s="1"/>
  <c r="H4660" i="2" s="1"/>
  <c r="H4684" i="2" s="1"/>
  <c r="H4708" i="2" s="1"/>
  <c r="H4732" i="2" s="1"/>
  <c r="H4756" i="2" s="1"/>
  <c r="H4780" i="2" s="1"/>
  <c r="H4804" i="2" s="1"/>
  <c r="H4828" i="2" s="1"/>
  <c r="H4852" i="2" s="1"/>
  <c r="H4876" i="2" s="1"/>
  <c r="H4900" i="2" s="1"/>
  <c r="H4924" i="2" s="1"/>
  <c r="H4948" i="2" s="1"/>
  <c r="H4972" i="2" s="1"/>
  <c r="H4996" i="2" s="1"/>
  <c r="H5020" i="2" s="1"/>
  <c r="H5044" i="2" s="1"/>
  <c r="H5068" i="2" s="1"/>
  <c r="H5092" i="2" s="1"/>
  <c r="H5116" i="2" s="1"/>
  <c r="H5140" i="2" s="1"/>
  <c r="H5164" i="2" s="1"/>
  <c r="H5188" i="2" s="1"/>
  <c r="H5212" i="2" s="1"/>
  <c r="H5236" i="2" s="1"/>
  <c r="H5260" i="2" s="1"/>
  <c r="H5284" i="2" s="1"/>
  <c r="H5308" i="2" s="1"/>
  <c r="H5332" i="2" s="1"/>
  <c r="H5356" i="2" s="1"/>
  <c r="H5380" i="2" s="1"/>
  <c r="H5404" i="2" s="1"/>
  <c r="H5428" i="2" s="1"/>
  <c r="H5452" i="2" s="1"/>
  <c r="H5476" i="2" s="1"/>
  <c r="H5500" i="2" s="1"/>
  <c r="H5524" i="2" s="1"/>
  <c r="H5548" i="2" s="1"/>
  <c r="H5572" i="2" s="1"/>
  <c r="H5596" i="2" s="1"/>
  <c r="H5620" i="2" s="1"/>
  <c r="H5644" i="2" s="1"/>
  <c r="H5668" i="2" s="1"/>
  <c r="H5692" i="2" s="1"/>
  <c r="H5716" i="2" s="1"/>
  <c r="H5740" i="2" s="1"/>
  <c r="H5764" i="2" s="1"/>
  <c r="H5788" i="2" s="1"/>
  <c r="H5812" i="2" s="1"/>
  <c r="H5836" i="2" s="1"/>
  <c r="H5860" i="2" s="1"/>
  <c r="H5884" i="2" s="1"/>
  <c r="H5908" i="2" s="1"/>
  <c r="H5932" i="2" s="1"/>
  <c r="H5956" i="2" s="1"/>
  <c r="H5980" i="2" s="1"/>
  <c r="H6004" i="2" s="1"/>
  <c r="H6028" i="2" s="1"/>
  <c r="H6052" i="2" s="1"/>
  <c r="H6076" i="2" s="1"/>
  <c r="H6100" i="2" s="1"/>
  <c r="H6124" i="2" s="1"/>
  <c r="H6148" i="2" s="1"/>
  <c r="H6172" i="2" s="1"/>
  <c r="H6196" i="2" s="1"/>
  <c r="H6220" i="2" s="1"/>
  <c r="H6244" i="2" s="1"/>
  <c r="H6268" i="2" s="1"/>
  <c r="H6292" i="2" s="1"/>
  <c r="H6316" i="2" s="1"/>
  <c r="H6340" i="2" s="1"/>
  <c r="H6364" i="2" s="1"/>
  <c r="H6388" i="2" s="1"/>
  <c r="H6412" i="2" s="1"/>
  <c r="H6436" i="2" s="1"/>
  <c r="H6460" i="2" s="1"/>
  <c r="H6484" i="2" s="1"/>
  <c r="H6508" i="2" s="1"/>
  <c r="H6532" i="2" s="1"/>
  <c r="H6556" i="2" s="1"/>
  <c r="H6580" i="2" s="1"/>
  <c r="H6604" i="2" s="1"/>
  <c r="H6628" i="2" s="1"/>
  <c r="H6652" i="2" s="1"/>
  <c r="H6676" i="2" s="1"/>
  <c r="H6700" i="2" s="1"/>
  <c r="H6724" i="2" s="1"/>
  <c r="H6748" i="2" s="1"/>
  <c r="H6772" i="2" s="1"/>
  <c r="H6796" i="2" s="1"/>
  <c r="H6820" i="2" s="1"/>
  <c r="H6844" i="2" s="1"/>
  <c r="H6868" i="2" s="1"/>
  <c r="H6892" i="2" s="1"/>
  <c r="H6916" i="2" s="1"/>
  <c r="H6940" i="2" s="1"/>
  <c r="H6964" i="2" s="1"/>
  <c r="H6988" i="2" s="1"/>
  <c r="H7012" i="2" s="1"/>
  <c r="H7036" i="2" s="1"/>
  <c r="H7060" i="2" s="1"/>
  <c r="H7084" i="2" s="1"/>
  <c r="H7108" i="2" s="1"/>
  <c r="H7132" i="2" s="1"/>
  <c r="H7156" i="2" s="1"/>
  <c r="H7180" i="2" s="1"/>
  <c r="H7204" i="2" s="1"/>
  <c r="H7228" i="2" s="1"/>
  <c r="H7252" i="2" s="1"/>
  <c r="H7276" i="2" s="1"/>
  <c r="H7300" i="2" s="1"/>
  <c r="H7324" i="2" s="1"/>
  <c r="H7348" i="2" s="1"/>
  <c r="H7372" i="2" s="1"/>
  <c r="H7396" i="2" s="1"/>
  <c r="H7420" i="2" s="1"/>
  <c r="H7444" i="2" s="1"/>
  <c r="H7468" i="2" s="1"/>
  <c r="H7492" i="2" s="1"/>
  <c r="H7516" i="2" s="1"/>
  <c r="H7540" i="2" s="1"/>
  <c r="H7564" i="2" s="1"/>
  <c r="H7588" i="2" s="1"/>
  <c r="H7612" i="2" s="1"/>
  <c r="H7636" i="2" s="1"/>
  <c r="H7660" i="2" s="1"/>
  <c r="H7684" i="2" s="1"/>
  <c r="H7708" i="2" s="1"/>
  <c r="H7732" i="2" s="1"/>
  <c r="H7756" i="2" s="1"/>
  <c r="H7780" i="2" s="1"/>
  <c r="H7804" i="2" s="1"/>
  <c r="H7828" i="2" s="1"/>
  <c r="H7852" i="2" s="1"/>
  <c r="H7876" i="2" s="1"/>
  <c r="H7900" i="2" s="1"/>
  <c r="H7924" i="2" s="1"/>
  <c r="H7948" i="2" s="1"/>
  <c r="H7972" i="2" s="1"/>
  <c r="H7996" i="2" s="1"/>
  <c r="H8020" i="2" s="1"/>
  <c r="H8044" i="2" s="1"/>
  <c r="H8068" i="2" s="1"/>
  <c r="H8092" i="2" s="1"/>
  <c r="H8116" i="2" s="1"/>
  <c r="H8140" i="2" s="1"/>
  <c r="H8164" i="2" s="1"/>
  <c r="H8188" i="2" s="1"/>
  <c r="H8212" i="2" s="1"/>
  <c r="H8236" i="2" s="1"/>
  <c r="H8260" i="2" s="1"/>
  <c r="H8284" i="2" s="1"/>
  <c r="H8308" i="2" s="1"/>
  <c r="H8332" i="2" s="1"/>
  <c r="H8356" i="2" s="1"/>
  <c r="H8380" i="2" s="1"/>
  <c r="H8404" i="2" s="1"/>
  <c r="H8428" i="2" s="1"/>
  <c r="H8452" i="2" s="1"/>
  <c r="H8476" i="2" s="1"/>
  <c r="H8500" i="2" s="1"/>
  <c r="H8524" i="2" s="1"/>
  <c r="H8548" i="2" s="1"/>
  <c r="H8572" i="2" s="1"/>
  <c r="H8596" i="2" s="1"/>
  <c r="H8620" i="2" s="1"/>
  <c r="H8644" i="2" s="1"/>
  <c r="H8668" i="2" s="1"/>
  <c r="H8692" i="2" s="1"/>
  <c r="H8716" i="2" s="1"/>
  <c r="H8740" i="2" s="1"/>
  <c r="A5" i="2"/>
  <c r="A6" i="2"/>
  <c r="A7" i="2"/>
  <c r="A8" i="2"/>
  <c r="A9" i="2"/>
  <c r="A10" i="2"/>
  <c r="A11" i="2"/>
  <c r="A12" i="2"/>
  <c r="A13" i="2"/>
  <c r="A14" i="2"/>
  <c r="A15" i="2"/>
  <c r="A16" i="2"/>
  <c r="A17" i="2"/>
  <c r="A18" i="2"/>
  <c r="A19" i="2"/>
  <c r="A20" i="2"/>
  <c r="A21" i="2"/>
  <c r="A22" i="2"/>
  <c r="A23" i="2"/>
  <c r="A24" i="2"/>
  <c r="A25" i="2"/>
  <c r="A26" i="2"/>
  <c r="A27" i="2"/>
  <c r="A4" i="2"/>
  <c r="A29" i="2"/>
  <c r="A30" i="2"/>
  <c r="A31" i="2"/>
  <c r="A32" i="2"/>
  <c r="A33" i="2"/>
  <c r="A34" i="2"/>
  <c r="A37" i="2"/>
  <c r="A41" i="2"/>
  <c r="A42" i="2"/>
  <c r="A45" i="2"/>
  <c r="A46" i="2"/>
  <c r="A47" i="2"/>
  <c r="A49" i="2"/>
  <c r="A50" i="2"/>
  <c r="A51" i="2"/>
  <c r="A53" i="2"/>
  <c r="A55" i="2"/>
  <c r="A57" i="2"/>
  <c r="A58" i="2"/>
  <c r="A65" i="2"/>
  <c r="A69" i="2"/>
  <c r="A70" i="2"/>
  <c r="A74" i="2"/>
  <c r="A75" i="2"/>
  <c r="A81" i="2"/>
  <c r="A93" i="2"/>
  <c r="A98" i="2"/>
  <c r="A105" i="2"/>
  <c r="F28" i="2"/>
  <c r="A82" i="2"/>
  <c r="A54" i="2"/>
  <c r="A89" i="2"/>
  <c r="A66" i="2"/>
  <c r="A71" i="2"/>
  <c r="A43" i="2"/>
  <c r="A39" i="2"/>
  <c r="A35" i="2"/>
  <c r="A77" i="2"/>
  <c r="A61" i="2"/>
  <c r="A38" i="2"/>
  <c r="A56" i="2"/>
  <c r="A48" i="2"/>
  <c r="A44" i="2"/>
  <c r="A40" i="2"/>
  <c r="A36" i="2"/>
  <c r="AA38" i="1"/>
  <c r="AA50" i="1" s="1"/>
  <c r="AA62" i="1" s="1"/>
  <c r="AA74" i="1" s="1"/>
  <c r="AA86" i="1" s="1"/>
  <c r="AA98" i="1" s="1"/>
  <c r="AA110" i="1" s="1"/>
  <c r="AA122" i="1" s="1"/>
  <c r="AA134" i="1" s="1"/>
  <c r="AA146" i="1" s="1"/>
  <c r="AA158" i="1" s="1"/>
  <c r="AA170" i="1" s="1"/>
  <c r="AA182" i="1" s="1"/>
  <c r="AA194" i="1" s="1"/>
  <c r="AA206" i="1" s="1"/>
  <c r="AA218" i="1" s="1"/>
  <c r="AA230" i="1" s="1"/>
  <c r="AA242" i="1" s="1"/>
  <c r="AA254" i="1" s="1"/>
  <c r="AA266" i="1" s="1"/>
  <c r="A80" i="2"/>
  <c r="A85" i="2"/>
  <c r="A63" i="2"/>
  <c r="A117" i="2"/>
  <c r="A78" i="2"/>
  <c r="A73" i="2"/>
  <c r="A122" i="2"/>
  <c r="A129" i="2"/>
  <c r="A64" i="2"/>
  <c r="A72" i="2"/>
  <c r="A62" i="2"/>
  <c r="A101" i="2"/>
  <c r="A67" i="2"/>
  <c r="A79" i="2"/>
  <c r="A113" i="2"/>
  <c r="A106" i="2"/>
  <c r="A60" i="2"/>
  <c r="A68" i="2"/>
  <c r="A99" i="2"/>
  <c r="A95" i="2"/>
  <c r="A90" i="2"/>
  <c r="A59" i="2"/>
  <c r="A94" i="2"/>
  <c r="A84" i="2"/>
  <c r="A96" i="2"/>
  <c r="A130" i="2"/>
  <c r="A146" i="2"/>
  <c r="A102" i="2"/>
  <c r="A87" i="2"/>
  <c r="A118" i="2"/>
  <c r="A114" i="2"/>
  <c r="A123" i="2"/>
  <c r="A137" i="2"/>
  <c r="A103" i="2"/>
  <c r="A125" i="2"/>
  <c r="A153" i="2"/>
  <c r="A97" i="2"/>
  <c r="A141" i="2"/>
  <c r="A109" i="2"/>
  <c r="A119" i="2"/>
  <c r="A91" i="2"/>
  <c r="A86" i="2"/>
  <c r="A83" i="2"/>
  <c r="A92" i="2"/>
  <c r="A88" i="2"/>
  <c r="A104" i="2"/>
  <c r="K86" i="1"/>
  <c r="K87" i="1" s="1"/>
  <c r="K98" i="1"/>
  <c r="K99" i="1" s="1"/>
  <c r="K100" i="1" s="1"/>
  <c r="K101" i="1" s="1"/>
  <c r="K102" i="1" s="1"/>
  <c r="K103" i="1" s="1"/>
  <c r="K104" i="1" s="1"/>
  <c r="K105" i="1" s="1"/>
  <c r="K106" i="1" s="1"/>
  <c r="K107" i="1" s="1"/>
  <c r="K108" i="1" s="1"/>
  <c r="K110" i="1"/>
  <c r="K111" i="1" s="1"/>
  <c r="K112" i="1" s="1"/>
  <c r="K113" i="1" s="1"/>
  <c r="K114" i="1" s="1"/>
  <c r="K115" i="1" s="1"/>
  <c r="K116" i="1" s="1"/>
  <c r="K117" i="1" s="1"/>
  <c r="K118" i="1" s="1"/>
  <c r="K119" i="1" s="1"/>
  <c r="K120" i="1" s="1"/>
  <c r="K122" i="1"/>
  <c r="K123" i="1" s="1"/>
  <c r="K124" i="1" s="1"/>
  <c r="K125" i="1" s="1"/>
  <c r="K126" i="1" s="1"/>
  <c r="K127" i="1" s="1"/>
  <c r="K128" i="1" s="1"/>
  <c r="K129" i="1" s="1"/>
  <c r="K130" i="1" s="1"/>
  <c r="K131" i="1" s="1"/>
  <c r="K132" i="1" s="1"/>
  <c r="K134" i="1"/>
  <c r="K135" i="1" s="1"/>
  <c r="K136" i="1" s="1"/>
  <c r="K137" i="1" s="1"/>
  <c r="K138" i="1" s="1"/>
  <c r="K139" i="1" s="1"/>
  <c r="K140" i="1" s="1"/>
  <c r="K141" i="1" s="1"/>
  <c r="K142" i="1" s="1"/>
  <c r="K143" i="1" s="1"/>
  <c r="K144" i="1" s="1"/>
  <c r="K146" i="1"/>
  <c r="K147" i="1" s="1"/>
  <c r="K148" i="1" s="1"/>
  <c r="K149" i="1" s="1"/>
  <c r="K150" i="1" s="1"/>
  <c r="K151" i="1" s="1"/>
  <c r="K152" i="1" s="1"/>
  <c r="K153" i="1" s="1"/>
  <c r="K154" i="1" s="1"/>
  <c r="K155" i="1" s="1"/>
  <c r="K156" i="1" s="1"/>
  <c r="K158" i="1"/>
  <c r="K159" i="1" s="1"/>
  <c r="K160" i="1" s="1"/>
  <c r="K161" i="1" s="1"/>
  <c r="K162" i="1" s="1"/>
  <c r="K163" i="1" s="1"/>
  <c r="K164" i="1" s="1"/>
  <c r="K165" i="1" s="1"/>
  <c r="K166" i="1" s="1"/>
  <c r="K167" i="1" s="1"/>
  <c r="K168" i="1" s="1"/>
  <c r="K170" i="1"/>
  <c r="K171" i="1" s="1"/>
  <c r="K172" i="1" s="1"/>
  <c r="K173" i="1" s="1"/>
  <c r="K174" i="1" s="1"/>
  <c r="K175" i="1" s="1"/>
  <c r="K176" i="1" s="1"/>
  <c r="K177" i="1" s="1"/>
  <c r="K178" i="1" s="1"/>
  <c r="K179" i="1" s="1"/>
  <c r="K180" i="1" s="1"/>
  <c r="K182" i="1"/>
  <c r="K183" i="1" s="1"/>
  <c r="K184" i="1" s="1"/>
  <c r="K185" i="1" s="1"/>
  <c r="K186" i="1" s="1"/>
  <c r="K187" i="1" s="1"/>
  <c r="K188" i="1" s="1"/>
  <c r="K189" i="1" s="1"/>
  <c r="K190" i="1" s="1"/>
  <c r="K191" i="1" s="1"/>
  <c r="K192" i="1" s="1"/>
  <c r="K194" i="1"/>
  <c r="K195" i="1" s="1"/>
  <c r="K196" i="1" s="1"/>
  <c r="K197" i="1" s="1"/>
  <c r="K198" i="1" s="1"/>
  <c r="K199" i="1" s="1"/>
  <c r="K200" i="1" s="1"/>
  <c r="K201" i="1" s="1"/>
  <c r="K202" i="1" s="1"/>
  <c r="K206" i="1"/>
  <c r="K207" i="1" s="1"/>
  <c r="K218" i="1"/>
  <c r="K219" i="1" s="1"/>
  <c r="K220" i="1" s="1"/>
  <c r="K221" i="1" s="1"/>
  <c r="K222" i="1" s="1"/>
  <c r="K223" i="1" s="1"/>
  <c r="K224" i="1" s="1"/>
  <c r="K225" i="1" s="1"/>
  <c r="K226" i="1" s="1"/>
  <c r="K227" i="1" s="1"/>
  <c r="K228" i="1" s="1"/>
  <c r="K230" i="1"/>
  <c r="K231" i="1" s="1"/>
  <c r="K81" i="1"/>
  <c r="K82" i="1" s="1"/>
  <c r="K83" i="1" s="1"/>
  <c r="K84" i="1" s="1"/>
  <c r="A133" i="2"/>
  <c r="A121" i="2"/>
  <c r="A161" i="2"/>
  <c r="A138" i="2"/>
  <c r="A111" i="2"/>
  <c r="A170" i="2"/>
  <c r="A120" i="2"/>
  <c r="A115" i="2"/>
  <c r="A149" i="2"/>
  <c r="A128" i="2"/>
  <c r="A107" i="2"/>
  <c r="A110" i="2"/>
  <c r="A143" i="2"/>
  <c r="A165" i="2"/>
  <c r="A177" i="2"/>
  <c r="A127" i="2"/>
  <c r="A147" i="2"/>
  <c r="A142" i="2"/>
  <c r="A126" i="2"/>
  <c r="A154" i="2"/>
  <c r="A112" i="2"/>
  <c r="A116" i="2"/>
  <c r="A108" i="2"/>
  <c r="G6" i="7"/>
  <c r="I6" i="7"/>
  <c r="J6" i="7"/>
  <c r="G7" i="7"/>
  <c r="H7" i="7" s="1"/>
  <c r="I7" i="7"/>
  <c r="J7" i="7"/>
  <c r="G8" i="7"/>
  <c r="H8" i="7" s="1"/>
  <c r="I8" i="7"/>
  <c r="J8" i="7"/>
  <c r="G9" i="7"/>
  <c r="H9" i="7" s="1"/>
  <c r="I9" i="7"/>
  <c r="J9" i="7"/>
  <c r="G10" i="7"/>
  <c r="H10" i="7" s="1"/>
  <c r="I10" i="7"/>
  <c r="J10" i="7"/>
  <c r="G11" i="7"/>
  <c r="H11" i="7" s="1"/>
  <c r="I11" i="7"/>
  <c r="J11" i="7"/>
  <c r="G12" i="7"/>
  <c r="H12" i="7" s="1"/>
  <c r="I12" i="7"/>
  <c r="J12" i="7"/>
  <c r="G13" i="7"/>
  <c r="H13" i="7" s="1"/>
  <c r="I13" i="7"/>
  <c r="J13" i="7"/>
  <c r="G14" i="7"/>
  <c r="I14" i="7"/>
  <c r="J14" i="7"/>
  <c r="G15" i="7"/>
  <c r="H15" i="7" s="1"/>
  <c r="I15" i="7"/>
  <c r="J15" i="7"/>
  <c r="J4" i="7"/>
  <c r="I4" i="7"/>
  <c r="G4" i="7"/>
  <c r="K4" i="7" s="1"/>
  <c r="F5" i="7"/>
  <c r="G5" i="7" s="1"/>
  <c r="D2" i="7"/>
  <c r="N5" i="2"/>
  <c r="O5" i="2"/>
  <c r="P5" i="2"/>
  <c r="N6" i="2"/>
  <c r="P6" i="2"/>
  <c r="N7" i="2"/>
  <c r="P7" i="2"/>
  <c r="N8" i="2"/>
  <c r="P8" i="2"/>
  <c r="N9" i="2"/>
  <c r="P9" i="2"/>
  <c r="N10" i="2"/>
  <c r="P10" i="2"/>
  <c r="N11" i="2"/>
  <c r="P11" i="2"/>
  <c r="N12" i="2"/>
  <c r="P12" i="2"/>
  <c r="N13" i="2"/>
  <c r="P13" i="2"/>
  <c r="N14" i="2"/>
  <c r="P14" i="2"/>
  <c r="N15" i="2"/>
  <c r="P15" i="2"/>
  <c r="N16" i="2"/>
  <c r="P16" i="2"/>
  <c r="N17" i="2"/>
  <c r="O17" i="2"/>
  <c r="P17" i="2"/>
  <c r="N18" i="2"/>
  <c r="P18" i="2"/>
  <c r="N19" i="2"/>
  <c r="P19" i="2"/>
  <c r="N20" i="2"/>
  <c r="O20" i="2"/>
  <c r="P20" i="2"/>
  <c r="N21" i="2"/>
  <c r="P21" i="2"/>
  <c r="N22" i="2"/>
  <c r="O22" i="2"/>
  <c r="P22" i="2"/>
  <c r="N23" i="2"/>
  <c r="P23" i="2"/>
  <c r="N24" i="2"/>
  <c r="P24" i="2"/>
  <c r="N25" i="2"/>
  <c r="O25" i="2"/>
  <c r="P25" i="2"/>
  <c r="N26" i="2"/>
  <c r="O26" i="2"/>
  <c r="P26" i="2"/>
  <c r="N27" i="2"/>
  <c r="P27" i="2"/>
  <c r="N28" i="2"/>
  <c r="O28" i="2"/>
  <c r="P28" i="2"/>
  <c r="N29" i="2"/>
  <c r="O29" i="2"/>
  <c r="P29" i="2"/>
  <c r="N30" i="2"/>
  <c r="P30" i="2"/>
  <c r="N31" i="2"/>
  <c r="P31" i="2"/>
  <c r="N32" i="2"/>
  <c r="O32" i="2"/>
  <c r="P32" i="2"/>
  <c r="N33" i="2"/>
  <c r="P33" i="2"/>
  <c r="N34" i="2"/>
  <c r="O34" i="2"/>
  <c r="P34" i="2"/>
  <c r="N35" i="2"/>
  <c r="P35" i="2"/>
  <c r="N36" i="2"/>
  <c r="P36" i="2"/>
  <c r="N37" i="2"/>
  <c r="O37" i="2"/>
  <c r="P37" i="2"/>
  <c r="N38" i="2"/>
  <c r="O38" i="2"/>
  <c r="P38" i="2"/>
  <c r="N39" i="2"/>
  <c r="O39" i="2"/>
  <c r="P39" i="2"/>
  <c r="N40" i="2"/>
  <c r="P40" i="2"/>
  <c r="N41" i="2"/>
  <c r="O41" i="2"/>
  <c r="P41" i="2"/>
  <c r="N42" i="2"/>
  <c r="O42" i="2"/>
  <c r="P42" i="2"/>
  <c r="N43" i="2"/>
  <c r="O43" i="2"/>
  <c r="P43" i="2"/>
  <c r="N44" i="2"/>
  <c r="P44" i="2"/>
  <c r="N45" i="2"/>
  <c r="O45" i="2"/>
  <c r="P45" i="2"/>
  <c r="N46" i="2"/>
  <c r="O46" i="2"/>
  <c r="P46" i="2"/>
  <c r="N47" i="2"/>
  <c r="O47" i="2"/>
  <c r="P47" i="2"/>
  <c r="N48" i="2"/>
  <c r="P48" i="2"/>
  <c r="N49" i="2"/>
  <c r="O49" i="2"/>
  <c r="P49" i="2"/>
  <c r="N50" i="2"/>
  <c r="O50" i="2"/>
  <c r="P50" i="2"/>
  <c r="N51" i="2"/>
  <c r="O51" i="2"/>
  <c r="P51" i="2"/>
  <c r="N52" i="2"/>
  <c r="P52" i="2"/>
  <c r="N53" i="2"/>
  <c r="O53" i="2"/>
  <c r="P53" i="2"/>
  <c r="N54" i="2"/>
  <c r="O54" i="2"/>
  <c r="P54" i="2"/>
  <c r="N55" i="2"/>
  <c r="O55" i="2"/>
  <c r="P55" i="2"/>
  <c r="N56" i="2"/>
  <c r="P56" i="2"/>
  <c r="N57" i="2"/>
  <c r="O57" i="2"/>
  <c r="P57" i="2"/>
  <c r="N58" i="2"/>
  <c r="O58" i="2"/>
  <c r="P58" i="2"/>
  <c r="N59" i="2"/>
  <c r="O59" i="2"/>
  <c r="P59" i="2"/>
  <c r="N60" i="2"/>
  <c r="P60" i="2"/>
  <c r="N61" i="2"/>
  <c r="O61" i="2"/>
  <c r="P61" i="2"/>
  <c r="N62" i="2"/>
  <c r="O62" i="2"/>
  <c r="P62" i="2"/>
  <c r="N63" i="2"/>
  <c r="O63" i="2"/>
  <c r="P63" i="2"/>
  <c r="N64" i="2"/>
  <c r="O64" i="2"/>
  <c r="P64" i="2"/>
  <c r="N65" i="2"/>
  <c r="O65" i="2"/>
  <c r="P65" i="2"/>
  <c r="N66" i="2"/>
  <c r="O66" i="2"/>
  <c r="P66" i="2"/>
  <c r="N67" i="2"/>
  <c r="O67" i="2"/>
  <c r="P67" i="2"/>
  <c r="N68" i="2"/>
  <c r="O68" i="2"/>
  <c r="P68" i="2"/>
  <c r="N69" i="2"/>
  <c r="O69" i="2"/>
  <c r="P69" i="2"/>
  <c r="N70" i="2"/>
  <c r="O70" i="2"/>
  <c r="P70" i="2"/>
  <c r="N71" i="2"/>
  <c r="O71" i="2"/>
  <c r="P71" i="2"/>
  <c r="N72" i="2"/>
  <c r="O72" i="2"/>
  <c r="P72" i="2"/>
  <c r="N73" i="2"/>
  <c r="O73" i="2"/>
  <c r="P73" i="2"/>
  <c r="N74" i="2"/>
  <c r="O74" i="2"/>
  <c r="P74" i="2"/>
  <c r="N75" i="2"/>
  <c r="O75" i="2"/>
  <c r="P75" i="2"/>
  <c r="N76" i="2"/>
  <c r="O76" i="2"/>
  <c r="P76" i="2"/>
  <c r="N77" i="2"/>
  <c r="O77" i="2"/>
  <c r="P77" i="2"/>
  <c r="N78" i="2"/>
  <c r="O78" i="2"/>
  <c r="P78" i="2"/>
  <c r="N79" i="2"/>
  <c r="O79" i="2"/>
  <c r="P79" i="2"/>
  <c r="N80" i="2"/>
  <c r="O80" i="2"/>
  <c r="P80" i="2"/>
  <c r="N81" i="2"/>
  <c r="O81" i="2"/>
  <c r="P81" i="2"/>
  <c r="N82" i="2"/>
  <c r="O82" i="2"/>
  <c r="P82" i="2"/>
  <c r="N83" i="2"/>
  <c r="O83" i="2"/>
  <c r="P83" i="2"/>
  <c r="N84" i="2"/>
  <c r="O84" i="2"/>
  <c r="P84" i="2"/>
  <c r="N85" i="2"/>
  <c r="O85" i="2"/>
  <c r="P85" i="2"/>
  <c r="N86" i="2"/>
  <c r="O86" i="2"/>
  <c r="P86" i="2"/>
  <c r="N87" i="2"/>
  <c r="O87" i="2"/>
  <c r="P87" i="2"/>
  <c r="N88" i="2"/>
  <c r="O88" i="2"/>
  <c r="P88" i="2"/>
  <c r="N89" i="2"/>
  <c r="O89" i="2"/>
  <c r="P89" i="2"/>
  <c r="N90" i="2"/>
  <c r="O90" i="2"/>
  <c r="P90" i="2"/>
  <c r="N91" i="2"/>
  <c r="O91" i="2"/>
  <c r="P91" i="2"/>
  <c r="N92" i="2"/>
  <c r="O92" i="2"/>
  <c r="P92" i="2"/>
  <c r="N93" i="2"/>
  <c r="O93" i="2"/>
  <c r="P93" i="2"/>
  <c r="N94" i="2"/>
  <c r="O94" i="2"/>
  <c r="P94" i="2"/>
  <c r="N95" i="2"/>
  <c r="O95" i="2"/>
  <c r="P95" i="2"/>
  <c r="N96" i="2"/>
  <c r="O96" i="2"/>
  <c r="P96" i="2"/>
  <c r="N97" i="2"/>
  <c r="O97" i="2"/>
  <c r="P97" i="2"/>
  <c r="N98" i="2"/>
  <c r="O98" i="2"/>
  <c r="P98" i="2"/>
  <c r="N99" i="2"/>
  <c r="O99" i="2"/>
  <c r="P99" i="2"/>
  <c r="N100" i="2"/>
  <c r="O100" i="2"/>
  <c r="P100" i="2"/>
  <c r="N101" i="2"/>
  <c r="O101" i="2"/>
  <c r="P101" i="2"/>
  <c r="N102" i="2"/>
  <c r="O102" i="2"/>
  <c r="P102" i="2"/>
  <c r="N103" i="2"/>
  <c r="O103" i="2"/>
  <c r="P103" i="2"/>
  <c r="N104" i="2"/>
  <c r="O104" i="2"/>
  <c r="P104" i="2"/>
  <c r="N105" i="2"/>
  <c r="O105" i="2"/>
  <c r="P105" i="2"/>
  <c r="N106" i="2"/>
  <c r="O106" i="2"/>
  <c r="P106" i="2"/>
  <c r="N107" i="2"/>
  <c r="O107" i="2"/>
  <c r="P107" i="2"/>
  <c r="N108" i="2"/>
  <c r="O108" i="2"/>
  <c r="P108" i="2"/>
  <c r="N109" i="2"/>
  <c r="O109" i="2"/>
  <c r="P109" i="2"/>
  <c r="N110" i="2"/>
  <c r="O110" i="2"/>
  <c r="P110" i="2"/>
  <c r="N111" i="2"/>
  <c r="O111" i="2"/>
  <c r="P111" i="2"/>
  <c r="N112" i="2"/>
  <c r="O112" i="2"/>
  <c r="P112" i="2"/>
  <c r="N113" i="2"/>
  <c r="O113" i="2"/>
  <c r="P113" i="2"/>
  <c r="N114" i="2"/>
  <c r="O114" i="2"/>
  <c r="P114" i="2"/>
  <c r="N115" i="2"/>
  <c r="O115" i="2"/>
  <c r="P115" i="2"/>
  <c r="N116" i="2"/>
  <c r="O116" i="2"/>
  <c r="P116" i="2"/>
  <c r="N117" i="2"/>
  <c r="O117" i="2"/>
  <c r="P117" i="2"/>
  <c r="N118" i="2"/>
  <c r="O118" i="2"/>
  <c r="P118" i="2"/>
  <c r="N119" i="2"/>
  <c r="O119" i="2"/>
  <c r="P119" i="2"/>
  <c r="N120" i="2"/>
  <c r="O120" i="2"/>
  <c r="P120" i="2"/>
  <c r="N121" i="2"/>
  <c r="O121" i="2"/>
  <c r="P121" i="2"/>
  <c r="N122" i="2"/>
  <c r="O122" i="2"/>
  <c r="P122" i="2"/>
  <c r="N123" i="2"/>
  <c r="O123" i="2"/>
  <c r="P123" i="2"/>
  <c r="N124" i="2"/>
  <c r="O124" i="2"/>
  <c r="P124" i="2"/>
  <c r="N125" i="2"/>
  <c r="O125" i="2"/>
  <c r="P125" i="2"/>
  <c r="N126" i="2"/>
  <c r="O126" i="2"/>
  <c r="P126" i="2"/>
  <c r="N127" i="2"/>
  <c r="O127" i="2"/>
  <c r="P127" i="2"/>
  <c r="N128" i="2"/>
  <c r="O128" i="2"/>
  <c r="P128" i="2"/>
  <c r="N129" i="2"/>
  <c r="O129" i="2"/>
  <c r="P129" i="2"/>
  <c r="N130" i="2"/>
  <c r="O130" i="2"/>
  <c r="P130" i="2"/>
  <c r="N131" i="2"/>
  <c r="O131" i="2"/>
  <c r="P131" i="2"/>
  <c r="N132" i="2"/>
  <c r="O132" i="2"/>
  <c r="P132" i="2"/>
  <c r="N133" i="2"/>
  <c r="O133" i="2"/>
  <c r="P133" i="2"/>
  <c r="N134" i="2"/>
  <c r="O134" i="2"/>
  <c r="P134" i="2"/>
  <c r="N135" i="2"/>
  <c r="O135" i="2"/>
  <c r="P135" i="2"/>
  <c r="N136" i="2"/>
  <c r="O136" i="2"/>
  <c r="P136" i="2"/>
  <c r="N137" i="2"/>
  <c r="O137" i="2"/>
  <c r="P137" i="2"/>
  <c r="N138" i="2"/>
  <c r="O138" i="2"/>
  <c r="P138" i="2"/>
  <c r="N139" i="2"/>
  <c r="O139" i="2"/>
  <c r="P139" i="2"/>
  <c r="N140" i="2"/>
  <c r="O140" i="2"/>
  <c r="P140" i="2"/>
  <c r="N141" i="2"/>
  <c r="O141" i="2"/>
  <c r="P141" i="2"/>
  <c r="N142" i="2"/>
  <c r="O142" i="2"/>
  <c r="P142" i="2"/>
  <c r="N143" i="2"/>
  <c r="O143" i="2"/>
  <c r="P143" i="2"/>
  <c r="N144" i="2"/>
  <c r="O144" i="2"/>
  <c r="P144" i="2"/>
  <c r="N145" i="2"/>
  <c r="O145" i="2"/>
  <c r="P145" i="2"/>
  <c r="N146" i="2"/>
  <c r="O146" i="2"/>
  <c r="P146" i="2"/>
  <c r="N147" i="2"/>
  <c r="O147" i="2"/>
  <c r="P147" i="2"/>
  <c r="N148" i="2"/>
  <c r="O148" i="2"/>
  <c r="P148" i="2"/>
  <c r="N149" i="2"/>
  <c r="O149" i="2"/>
  <c r="P149" i="2"/>
  <c r="N150" i="2"/>
  <c r="O150" i="2"/>
  <c r="P150" i="2"/>
  <c r="N151" i="2"/>
  <c r="O151" i="2"/>
  <c r="P151" i="2"/>
  <c r="N152" i="2"/>
  <c r="O152" i="2"/>
  <c r="P152" i="2"/>
  <c r="N153" i="2"/>
  <c r="O153" i="2"/>
  <c r="P153" i="2"/>
  <c r="N154" i="2"/>
  <c r="O154" i="2"/>
  <c r="P154" i="2"/>
  <c r="N155" i="2"/>
  <c r="O155" i="2"/>
  <c r="P155" i="2"/>
  <c r="N156" i="2"/>
  <c r="O156" i="2"/>
  <c r="P156" i="2"/>
  <c r="N157" i="2"/>
  <c r="O157" i="2"/>
  <c r="P157" i="2"/>
  <c r="N158" i="2"/>
  <c r="O158" i="2"/>
  <c r="P158" i="2"/>
  <c r="N159" i="2"/>
  <c r="O159" i="2"/>
  <c r="P159" i="2"/>
  <c r="N160" i="2"/>
  <c r="O160" i="2"/>
  <c r="P160" i="2"/>
  <c r="N161" i="2"/>
  <c r="O161" i="2"/>
  <c r="P161" i="2"/>
  <c r="N162" i="2"/>
  <c r="O162" i="2"/>
  <c r="P162" i="2"/>
  <c r="N163" i="2"/>
  <c r="O163" i="2"/>
  <c r="P163" i="2"/>
  <c r="N164" i="2"/>
  <c r="O164" i="2"/>
  <c r="P164" i="2"/>
  <c r="N165" i="2"/>
  <c r="O165" i="2"/>
  <c r="P165" i="2"/>
  <c r="N166" i="2"/>
  <c r="O166" i="2"/>
  <c r="P166" i="2"/>
  <c r="N167" i="2"/>
  <c r="O167" i="2"/>
  <c r="P167" i="2"/>
  <c r="N168" i="2"/>
  <c r="O168" i="2"/>
  <c r="P168" i="2"/>
  <c r="N169" i="2"/>
  <c r="O169" i="2"/>
  <c r="P169" i="2"/>
  <c r="N170" i="2"/>
  <c r="O170" i="2"/>
  <c r="P170" i="2"/>
  <c r="N171" i="2"/>
  <c r="O171" i="2"/>
  <c r="P171" i="2"/>
  <c r="N172" i="2"/>
  <c r="O172" i="2"/>
  <c r="P172" i="2"/>
  <c r="N173" i="2"/>
  <c r="O173" i="2"/>
  <c r="P173" i="2"/>
  <c r="N174" i="2"/>
  <c r="O174" i="2"/>
  <c r="P174" i="2"/>
  <c r="N175" i="2"/>
  <c r="O175" i="2"/>
  <c r="P175" i="2"/>
  <c r="N176" i="2"/>
  <c r="O176" i="2"/>
  <c r="P176" i="2"/>
  <c r="N177" i="2"/>
  <c r="O177" i="2"/>
  <c r="P177" i="2"/>
  <c r="N178" i="2"/>
  <c r="O178" i="2"/>
  <c r="P178" i="2"/>
  <c r="N179" i="2"/>
  <c r="O179" i="2"/>
  <c r="P179" i="2"/>
  <c r="N180" i="2"/>
  <c r="O180" i="2"/>
  <c r="P180" i="2"/>
  <c r="N181" i="2"/>
  <c r="O181" i="2"/>
  <c r="P181" i="2"/>
  <c r="N182" i="2"/>
  <c r="O182" i="2"/>
  <c r="P182" i="2"/>
  <c r="N183" i="2"/>
  <c r="O183" i="2"/>
  <c r="P183" i="2"/>
  <c r="N184" i="2"/>
  <c r="O184" i="2"/>
  <c r="P184" i="2"/>
  <c r="N185" i="2"/>
  <c r="O185" i="2"/>
  <c r="P185" i="2"/>
  <c r="N186" i="2"/>
  <c r="O186" i="2"/>
  <c r="P186" i="2"/>
  <c r="N187" i="2"/>
  <c r="O187" i="2"/>
  <c r="P187" i="2"/>
  <c r="N188" i="2"/>
  <c r="O188" i="2"/>
  <c r="P188" i="2"/>
  <c r="N189" i="2"/>
  <c r="O189" i="2"/>
  <c r="P189" i="2"/>
  <c r="N190" i="2"/>
  <c r="O190" i="2"/>
  <c r="P190" i="2"/>
  <c r="N191" i="2"/>
  <c r="O191" i="2"/>
  <c r="P191" i="2"/>
  <c r="N192" i="2"/>
  <c r="O192" i="2"/>
  <c r="P192" i="2"/>
  <c r="N193" i="2"/>
  <c r="O193" i="2"/>
  <c r="P193" i="2"/>
  <c r="N194" i="2"/>
  <c r="O194" i="2"/>
  <c r="P194" i="2"/>
  <c r="N195" i="2"/>
  <c r="O195" i="2"/>
  <c r="P195" i="2"/>
  <c r="N196" i="2"/>
  <c r="O196" i="2"/>
  <c r="P196" i="2"/>
  <c r="N197" i="2"/>
  <c r="O197" i="2"/>
  <c r="P197" i="2"/>
  <c r="N198" i="2"/>
  <c r="O198" i="2"/>
  <c r="P198" i="2"/>
  <c r="N199" i="2"/>
  <c r="O199" i="2"/>
  <c r="P199" i="2"/>
  <c r="N200" i="2"/>
  <c r="O200" i="2"/>
  <c r="P200" i="2"/>
  <c r="N201" i="2"/>
  <c r="O201" i="2"/>
  <c r="P201" i="2"/>
  <c r="N202" i="2"/>
  <c r="O202" i="2"/>
  <c r="P202" i="2"/>
  <c r="N203" i="2"/>
  <c r="O203" i="2"/>
  <c r="P203" i="2"/>
  <c r="N204" i="2"/>
  <c r="O204" i="2"/>
  <c r="P204" i="2"/>
  <c r="N205" i="2"/>
  <c r="O205" i="2"/>
  <c r="P205" i="2"/>
  <c r="N206" i="2"/>
  <c r="O206" i="2"/>
  <c r="P206" i="2"/>
  <c r="N207" i="2"/>
  <c r="O207" i="2"/>
  <c r="P207" i="2"/>
  <c r="N208" i="2"/>
  <c r="O208" i="2"/>
  <c r="P208" i="2"/>
  <c r="N209" i="2"/>
  <c r="O209" i="2"/>
  <c r="P209" i="2"/>
  <c r="N210" i="2"/>
  <c r="O210" i="2"/>
  <c r="P210" i="2"/>
  <c r="N211" i="2"/>
  <c r="O211" i="2"/>
  <c r="P211" i="2"/>
  <c r="N212" i="2"/>
  <c r="O212" i="2"/>
  <c r="P212" i="2"/>
  <c r="N213" i="2"/>
  <c r="O213" i="2"/>
  <c r="P213" i="2"/>
  <c r="N214" i="2"/>
  <c r="O214" i="2"/>
  <c r="P214" i="2"/>
  <c r="N215" i="2"/>
  <c r="O215" i="2"/>
  <c r="P215" i="2"/>
  <c r="N216" i="2"/>
  <c r="O216" i="2"/>
  <c r="P216" i="2"/>
  <c r="N217" i="2"/>
  <c r="O217" i="2"/>
  <c r="P217" i="2"/>
  <c r="N218" i="2"/>
  <c r="O218" i="2"/>
  <c r="P218" i="2"/>
  <c r="N219" i="2"/>
  <c r="O219" i="2"/>
  <c r="P219" i="2"/>
  <c r="N220" i="2"/>
  <c r="O220" i="2"/>
  <c r="P220" i="2"/>
  <c r="N221" i="2"/>
  <c r="O221" i="2"/>
  <c r="P221" i="2"/>
  <c r="N222" i="2"/>
  <c r="O222" i="2"/>
  <c r="P222" i="2"/>
  <c r="N223" i="2"/>
  <c r="O223" i="2"/>
  <c r="P223" i="2"/>
  <c r="N224" i="2"/>
  <c r="O224" i="2"/>
  <c r="P224" i="2"/>
  <c r="N225" i="2"/>
  <c r="O225" i="2"/>
  <c r="P225" i="2"/>
  <c r="N226" i="2"/>
  <c r="O226" i="2"/>
  <c r="P226" i="2"/>
  <c r="N227" i="2"/>
  <c r="O227" i="2"/>
  <c r="P227" i="2"/>
  <c r="N228" i="2"/>
  <c r="O228" i="2"/>
  <c r="P228" i="2"/>
  <c r="N229" i="2"/>
  <c r="O229" i="2"/>
  <c r="P229" i="2"/>
  <c r="N230" i="2"/>
  <c r="O230" i="2"/>
  <c r="P230" i="2"/>
  <c r="N231" i="2"/>
  <c r="O231" i="2"/>
  <c r="P231" i="2"/>
  <c r="N232" i="2"/>
  <c r="O232" i="2"/>
  <c r="P232" i="2"/>
  <c r="N233" i="2"/>
  <c r="O233" i="2"/>
  <c r="P233" i="2"/>
  <c r="N234" i="2"/>
  <c r="O234" i="2"/>
  <c r="P234" i="2"/>
  <c r="N235" i="2"/>
  <c r="O235" i="2"/>
  <c r="P235" i="2"/>
  <c r="N236" i="2"/>
  <c r="O236" i="2"/>
  <c r="P236" i="2"/>
  <c r="N237" i="2"/>
  <c r="O237" i="2"/>
  <c r="P237" i="2"/>
  <c r="N238" i="2"/>
  <c r="O238" i="2"/>
  <c r="P238" i="2"/>
  <c r="N239" i="2"/>
  <c r="O239" i="2"/>
  <c r="P239" i="2"/>
  <c r="N240" i="2"/>
  <c r="O240" i="2"/>
  <c r="P240" i="2"/>
  <c r="N241" i="2"/>
  <c r="O241" i="2"/>
  <c r="P241" i="2"/>
  <c r="N242" i="2"/>
  <c r="O242" i="2"/>
  <c r="P242" i="2"/>
  <c r="N243" i="2"/>
  <c r="O243" i="2"/>
  <c r="P243" i="2"/>
  <c r="N244" i="2"/>
  <c r="O244" i="2"/>
  <c r="P244" i="2"/>
  <c r="N245" i="2"/>
  <c r="O245" i="2"/>
  <c r="P245" i="2"/>
  <c r="N246" i="2"/>
  <c r="O246" i="2"/>
  <c r="P246" i="2"/>
  <c r="N247" i="2"/>
  <c r="O247" i="2"/>
  <c r="P247" i="2"/>
  <c r="N248" i="2"/>
  <c r="O248" i="2"/>
  <c r="P248" i="2"/>
  <c r="N249" i="2"/>
  <c r="O249" i="2"/>
  <c r="P249" i="2"/>
  <c r="N250" i="2"/>
  <c r="O250" i="2"/>
  <c r="P250" i="2"/>
  <c r="N251" i="2"/>
  <c r="O251" i="2"/>
  <c r="P251" i="2"/>
  <c r="N252" i="2"/>
  <c r="O252" i="2"/>
  <c r="P252" i="2"/>
  <c r="N253" i="2"/>
  <c r="O253" i="2"/>
  <c r="P253" i="2"/>
  <c r="N254" i="2"/>
  <c r="O254" i="2"/>
  <c r="P254" i="2"/>
  <c r="N255" i="2"/>
  <c r="O255" i="2"/>
  <c r="P255" i="2"/>
  <c r="N256" i="2"/>
  <c r="O256" i="2"/>
  <c r="P256" i="2"/>
  <c r="N257" i="2"/>
  <c r="O257" i="2"/>
  <c r="P257" i="2"/>
  <c r="N258" i="2"/>
  <c r="O258" i="2"/>
  <c r="P258" i="2"/>
  <c r="N259" i="2"/>
  <c r="O259" i="2"/>
  <c r="P259" i="2"/>
  <c r="N260" i="2"/>
  <c r="O260" i="2"/>
  <c r="P260" i="2"/>
  <c r="N261" i="2"/>
  <c r="O261" i="2"/>
  <c r="P261" i="2"/>
  <c r="N262" i="2"/>
  <c r="O262" i="2"/>
  <c r="P262" i="2"/>
  <c r="N263" i="2"/>
  <c r="O263" i="2"/>
  <c r="P263" i="2"/>
  <c r="N264" i="2"/>
  <c r="O264" i="2"/>
  <c r="P264" i="2"/>
  <c r="N265" i="2"/>
  <c r="O265" i="2"/>
  <c r="P265" i="2"/>
  <c r="N266" i="2"/>
  <c r="O266" i="2"/>
  <c r="P266" i="2"/>
  <c r="N267" i="2"/>
  <c r="O267" i="2"/>
  <c r="P267" i="2"/>
  <c r="N268" i="2"/>
  <c r="O268" i="2"/>
  <c r="P268" i="2"/>
  <c r="N269" i="2"/>
  <c r="O269" i="2"/>
  <c r="P269" i="2"/>
  <c r="N270" i="2"/>
  <c r="O270" i="2"/>
  <c r="P270" i="2"/>
  <c r="N271" i="2"/>
  <c r="O271" i="2"/>
  <c r="P271" i="2"/>
  <c r="N272" i="2"/>
  <c r="O272" i="2"/>
  <c r="P272" i="2"/>
  <c r="N273" i="2"/>
  <c r="O273" i="2"/>
  <c r="P273" i="2"/>
  <c r="N274" i="2"/>
  <c r="O274" i="2"/>
  <c r="P274" i="2"/>
  <c r="N275" i="2"/>
  <c r="O275" i="2"/>
  <c r="P275" i="2"/>
  <c r="N276" i="2"/>
  <c r="O276" i="2"/>
  <c r="P276" i="2"/>
  <c r="N277" i="2"/>
  <c r="O277" i="2"/>
  <c r="P277" i="2"/>
  <c r="N278" i="2"/>
  <c r="O278" i="2"/>
  <c r="P278" i="2"/>
  <c r="N279" i="2"/>
  <c r="O279" i="2"/>
  <c r="P279" i="2"/>
  <c r="N280" i="2"/>
  <c r="O280" i="2"/>
  <c r="P280" i="2"/>
  <c r="N281" i="2"/>
  <c r="O281" i="2"/>
  <c r="P281" i="2"/>
  <c r="N282" i="2"/>
  <c r="O282" i="2"/>
  <c r="P282" i="2"/>
  <c r="N283" i="2"/>
  <c r="O283" i="2"/>
  <c r="P283" i="2"/>
  <c r="N284" i="2"/>
  <c r="O284" i="2"/>
  <c r="P284" i="2"/>
  <c r="N285" i="2"/>
  <c r="O285" i="2"/>
  <c r="P285" i="2"/>
  <c r="N286" i="2"/>
  <c r="O286" i="2"/>
  <c r="P286" i="2"/>
  <c r="N287" i="2"/>
  <c r="O287" i="2"/>
  <c r="P287" i="2"/>
  <c r="N288" i="2"/>
  <c r="O288" i="2"/>
  <c r="P288" i="2"/>
  <c r="N289" i="2"/>
  <c r="O289" i="2"/>
  <c r="P289" i="2"/>
  <c r="N290" i="2"/>
  <c r="O290" i="2"/>
  <c r="P290" i="2"/>
  <c r="N291" i="2"/>
  <c r="O291" i="2"/>
  <c r="P291" i="2"/>
  <c r="N292" i="2"/>
  <c r="O292" i="2"/>
  <c r="P292" i="2"/>
  <c r="N293" i="2"/>
  <c r="O293" i="2"/>
  <c r="P293" i="2"/>
  <c r="N294" i="2"/>
  <c r="O294" i="2"/>
  <c r="P294" i="2"/>
  <c r="N295" i="2"/>
  <c r="O295" i="2"/>
  <c r="P295" i="2"/>
  <c r="N296" i="2"/>
  <c r="O296" i="2"/>
  <c r="P296" i="2"/>
  <c r="N297" i="2"/>
  <c r="O297" i="2"/>
  <c r="P297" i="2"/>
  <c r="N298" i="2"/>
  <c r="O298" i="2"/>
  <c r="P298" i="2"/>
  <c r="N299" i="2"/>
  <c r="O299" i="2"/>
  <c r="P299" i="2"/>
  <c r="N300" i="2"/>
  <c r="O300" i="2"/>
  <c r="P300" i="2"/>
  <c r="N301" i="2"/>
  <c r="O301" i="2"/>
  <c r="P301" i="2"/>
  <c r="N302" i="2"/>
  <c r="O302" i="2"/>
  <c r="P302" i="2"/>
  <c r="N303" i="2"/>
  <c r="O303" i="2"/>
  <c r="P303" i="2"/>
  <c r="N304" i="2"/>
  <c r="O304" i="2"/>
  <c r="P304" i="2"/>
  <c r="N305" i="2"/>
  <c r="O305" i="2"/>
  <c r="P305" i="2"/>
  <c r="N306" i="2"/>
  <c r="O306" i="2"/>
  <c r="P306" i="2"/>
  <c r="N307" i="2"/>
  <c r="O307" i="2"/>
  <c r="P307" i="2"/>
  <c r="N308" i="2"/>
  <c r="O308" i="2"/>
  <c r="P308" i="2"/>
  <c r="N309" i="2"/>
  <c r="O309" i="2"/>
  <c r="P309" i="2"/>
  <c r="N310" i="2"/>
  <c r="O310" i="2"/>
  <c r="P310" i="2"/>
  <c r="N311" i="2"/>
  <c r="O311" i="2"/>
  <c r="P311" i="2"/>
  <c r="N312" i="2"/>
  <c r="O312" i="2"/>
  <c r="P312" i="2"/>
  <c r="N313" i="2"/>
  <c r="O313" i="2"/>
  <c r="P313" i="2"/>
  <c r="N314" i="2"/>
  <c r="O314" i="2"/>
  <c r="P314" i="2"/>
  <c r="N315" i="2"/>
  <c r="O315" i="2"/>
  <c r="P315" i="2"/>
  <c r="N316" i="2"/>
  <c r="O316" i="2"/>
  <c r="P316" i="2"/>
  <c r="N317" i="2"/>
  <c r="O317" i="2"/>
  <c r="P317" i="2"/>
  <c r="N318" i="2"/>
  <c r="O318" i="2"/>
  <c r="P318" i="2"/>
  <c r="N319" i="2"/>
  <c r="O319" i="2"/>
  <c r="P319" i="2"/>
  <c r="N320" i="2"/>
  <c r="O320" i="2"/>
  <c r="P320" i="2"/>
  <c r="N321" i="2"/>
  <c r="O321" i="2"/>
  <c r="P321" i="2"/>
  <c r="N322" i="2"/>
  <c r="O322" i="2"/>
  <c r="P322" i="2"/>
  <c r="N323" i="2"/>
  <c r="O323" i="2"/>
  <c r="P323" i="2"/>
  <c r="N324" i="2"/>
  <c r="O324" i="2"/>
  <c r="P324" i="2"/>
  <c r="N325" i="2"/>
  <c r="O325" i="2"/>
  <c r="P325" i="2"/>
  <c r="N326" i="2"/>
  <c r="O326" i="2"/>
  <c r="P326" i="2"/>
  <c r="N327" i="2"/>
  <c r="O327" i="2"/>
  <c r="P327" i="2"/>
  <c r="N328" i="2"/>
  <c r="O328" i="2"/>
  <c r="P328" i="2"/>
  <c r="N329" i="2"/>
  <c r="O329" i="2"/>
  <c r="P329" i="2"/>
  <c r="N330" i="2"/>
  <c r="O330" i="2"/>
  <c r="P330" i="2"/>
  <c r="N331" i="2"/>
  <c r="O331" i="2"/>
  <c r="P331" i="2"/>
  <c r="N332" i="2"/>
  <c r="O332" i="2"/>
  <c r="P332" i="2"/>
  <c r="N333" i="2"/>
  <c r="O333" i="2"/>
  <c r="P333" i="2"/>
  <c r="N334" i="2"/>
  <c r="O334" i="2"/>
  <c r="P334" i="2"/>
  <c r="N335" i="2"/>
  <c r="O335" i="2"/>
  <c r="P335" i="2"/>
  <c r="N336" i="2"/>
  <c r="O336" i="2"/>
  <c r="P336" i="2"/>
  <c r="N337" i="2"/>
  <c r="O337" i="2"/>
  <c r="P337" i="2"/>
  <c r="N338" i="2"/>
  <c r="O338" i="2"/>
  <c r="P338" i="2"/>
  <c r="N339" i="2"/>
  <c r="O339" i="2"/>
  <c r="P339" i="2"/>
  <c r="N340" i="2"/>
  <c r="O340" i="2"/>
  <c r="P340" i="2"/>
  <c r="N341" i="2"/>
  <c r="O341" i="2"/>
  <c r="P341" i="2"/>
  <c r="N342" i="2"/>
  <c r="O342" i="2"/>
  <c r="P342" i="2"/>
  <c r="N343" i="2"/>
  <c r="O343" i="2"/>
  <c r="P343" i="2"/>
  <c r="N344" i="2"/>
  <c r="O344" i="2"/>
  <c r="P344" i="2"/>
  <c r="N345" i="2"/>
  <c r="O345" i="2"/>
  <c r="P345" i="2"/>
  <c r="N346" i="2"/>
  <c r="O346" i="2"/>
  <c r="P346" i="2"/>
  <c r="N347" i="2"/>
  <c r="O347" i="2"/>
  <c r="P347" i="2"/>
  <c r="N348" i="2"/>
  <c r="O348" i="2"/>
  <c r="P348" i="2"/>
  <c r="N349" i="2"/>
  <c r="O349" i="2"/>
  <c r="P349" i="2"/>
  <c r="N350" i="2"/>
  <c r="O350" i="2"/>
  <c r="P350" i="2"/>
  <c r="N351" i="2"/>
  <c r="O351" i="2"/>
  <c r="P351" i="2"/>
  <c r="N352" i="2"/>
  <c r="O352" i="2"/>
  <c r="P352" i="2"/>
  <c r="N353" i="2"/>
  <c r="O353" i="2"/>
  <c r="P353" i="2"/>
  <c r="N354" i="2"/>
  <c r="O354" i="2"/>
  <c r="P354" i="2"/>
  <c r="N355" i="2"/>
  <c r="O355" i="2"/>
  <c r="P355" i="2"/>
  <c r="N356" i="2"/>
  <c r="O356" i="2"/>
  <c r="P356" i="2"/>
  <c r="N357" i="2"/>
  <c r="O357" i="2"/>
  <c r="P357" i="2"/>
  <c r="N358" i="2"/>
  <c r="O358" i="2"/>
  <c r="P358" i="2"/>
  <c r="N359" i="2"/>
  <c r="O359" i="2"/>
  <c r="P359" i="2"/>
  <c r="N360" i="2"/>
  <c r="O360" i="2"/>
  <c r="P360" i="2"/>
  <c r="N361" i="2"/>
  <c r="O361" i="2"/>
  <c r="P361" i="2"/>
  <c r="N362" i="2"/>
  <c r="O362" i="2"/>
  <c r="P362" i="2"/>
  <c r="N363" i="2"/>
  <c r="O363" i="2"/>
  <c r="P363" i="2"/>
  <c r="N364" i="2"/>
  <c r="O364" i="2"/>
  <c r="P364" i="2"/>
  <c r="N365" i="2"/>
  <c r="O365" i="2"/>
  <c r="P365" i="2"/>
  <c r="N366" i="2"/>
  <c r="O366" i="2"/>
  <c r="P366" i="2"/>
  <c r="N367" i="2"/>
  <c r="O367" i="2"/>
  <c r="P367" i="2"/>
  <c r="N368" i="2"/>
  <c r="O368" i="2"/>
  <c r="P368" i="2"/>
  <c r="N369" i="2"/>
  <c r="O369" i="2"/>
  <c r="P369" i="2"/>
  <c r="N370" i="2"/>
  <c r="O370" i="2"/>
  <c r="P370" i="2"/>
  <c r="N371" i="2"/>
  <c r="O371" i="2"/>
  <c r="P371" i="2"/>
  <c r="N372" i="2"/>
  <c r="O372" i="2"/>
  <c r="P372" i="2"/>
  <c r="N373" i="2"/>
  <c r="O373" i="2"/>
  <c r="P373" i="2"/>
  <c r="N374" i="2"/>
  <c r="O374" i="2"/>
  <c r="P374" i="2"/>
  <c r="N375" i="2"/>
  <c r="O375" i="2"/>
  <c r="P375" i="2"/>
  <c r="N376" i="2"/>
  <c r="O376" i="2"/>
  <c r="P376" i="2"/>
  <c r="N377" i="2"/>
  <c r="O377" i="2"/>
  <c r="P377" i="2"/>
  <c r="N378" i="2"/>
  <c r="O378" i="2"/>
  <c r="P378" i="2"/>
  <c r="N379" i="2"/>
  <c r="O379" i="2"/>
  <c r="P379" i="2"/>
  <c r="N380" i="2"/>
  <c r="O380" i="2"/>
  <c r="P380" i="2"/>
  <c r="N381" i="2"/>
  <c r="O381" i="2"/>
  <c r="P381" i="2"/>
  <c r="N382" i="2"/>
  <c r="O382" i="2"/>
  <c r="P382" i="2"/>
  <c r="N383" i="2"/>
  <c r="O383" i="2"/>
  <c r="P383" i="2"/>
  <c r="N384" i="2"/>
  <c r="O384" i="2"/>
  <c r="P384" i="2"/>
  <c r="N385" i="2"/>
  <c r="O385" i="2"/>
  <c r="P385" i="2"/>
  <c r="N386" i="2"/>
  <c r="O386" i="2"/>
  <c r="P386" i="2"/>
  <c r="N387" i="2"/>
  <c r="O387" i="2"/>
  <c r="P387" i="2"/>
  <c r="N388" i="2"/>
  <c r="O388" i="2"/>
  <c r="P388" i="2"/>
  <c r="N389" i="2"/>
  <c r="O389" i="2"/>
  <c r="P389" i="2"/>
  <c r="N390" i="2"/>
  <c r="O390" i="2"/>
  <c r="P390" i="2"/>
  <c r="N391" i="2"/>
  <c r="O391" i="2"/>
  <c r="P391" i="2"/>
  <c r="N392" i="2"/>
  <c r="O392" i="2"/>
  <c r="P392" i="2"/>
  <c r="N393" i="2"/>
  <c r="O393" i="2"/>
  <c r="P393" i="2"/>
  <c r="N394" i="2"/>
  <c r="O394" i="2"/>
  <c r="P394" i="2"/>
  <c r="N395" i="2"/>
  <c r="O395" i="2"/>
  <c r="P395" i="2"/>
  <c r="N396" i="2"/>
  <c r="O396" i="2"/>
  <c r="P396" i="2"/>
  <c r="N397" i="2"/>
  <c r="O397" i="2"/>
  <c r="P397" i="2"/>
  <c r="N398" i="2"/>
  <c r="O398" i="2"/>
  <c r="P398" i="2"/>
  <c r="N399" i="2"/>
  <c r="O399" i="2"/>
  <c r="P399" i="2"/>
  <c r="N400" i="2"/>
  <c r="O400" i="2"/>
  <c r="P400" i="2"/>
  <c r="N401" i="2"/>
  <c r="O401" i="2"/>
  <c r="P401" i="2"/>
  <c r="N402" i="2"/>
  <c r="O402" i="2"/>
  <c r="P402" i="2"/>
  <c r="N403" i="2"/>
  <c r="O403" i="2"/>
  <c r="P403" i="2"/>
  <c r="N404" i="2"/>
  <c r="O404" i="2"/>
  <c r="P404" i="2"/>
  <c r="N405" i="2"/>
  <c r="O405" i="2"/>
  <c r="P405" i="2"/>
  <c r="N406" i="2"/>
  <c r="O406" i="2"/>
  <c r="P406" i="2"/>
  <c r="N407" i="2"/>
  <c r="O407" i="2"/>
  <c r="P407" i="2"/>
  <c r="N408" i="2"/>
  <c r="O408" i="2"/>
  <c r="P408" i="2"/>
  <c r="N409" i="2"/>
  <c r="O409" i="2"/>
  <c r="P409" i="2"/>
  <c r="N410" i="2"/>
  <c r="O410" i="2"/>
  <c r="P410" i="2"/>
  <c r="N411" i="2"/>
  <c r="O411" i="2"/>
  <c r="P411" i="2"/>
  <c r="N412" i="2"/>
  <c r="O412" i="2"/>
  <c r="P412" i="2"/>
  <c r="N413" i="2"/>
  <c r="O413" i="2"/>
  <c r="P413" i="2"/>
  <c r="N414" i="2"/>
  <c r="O414" i="2"/>
  <c r="P414" i="2"/>
  <c r="N415" i="2"/>
  <c r="O415" i="2"/>
  <c r="P415" i="2"/>
  <c r="N416" i="2"/>
  <c r="O416" i="2"/>
  <c r="P416" i="2"/>
  <c r="N417" i="2"/>
  <c r="O417" i="2"/>
  <c r="P417" i="2"/>
  <c r="N418" i="2"/>
  <c r="O418" i="2"/>
  <c r="P418" i="2"/>
  <c r="N419" i="2"/>
  <c r="O419" i="2"/>
  <c r="P419" i="2"/>
  <c r="N420" i="2"/>
  <c r="O420" i="2"/>
  <c r="P420" i="2"/>
  <c r="N421" i="2"/>
  <c r="O421" i="2"/>
  <c r="P421" i="2"/>
  <c r="N422" i="2"/>
  <c r="O422" i="2"/>
  <c r="P422" i="2"/>
  <c r="N423" i="2"/>
  <c r="O423" i="2"/>
  <c r="P423" i="2"/>
  <c r="N424" i="2"/>
  <c r="O424" i="2"/>
  <c r="P424" i="2"/>
  <c r="N425" i="2"/>
  <c r="O425" i="2"/>
  <c r="P425" i="2"/>
  <c r="N426" i="2"/>
  <c r="O426" i="2"/>
  <c r="P426" i="2"/>
  <c r="N427" i="2"/>
  <c r="O427" i="2"/>
  <c r="P427" i="2"/>
  <c r="N428" i="2"/>
  <c r="O428" i="2"/>
  <c r="P428" i="2"/>
  <c r="N429" i="2"/>
  <c r="O429" i="2"/>
  <c r="P429" i="2"/>
  <c r="N430" i="2"/>
  <c r="O430" i="2"/>
  <c r="P430" i="2"/>
  <c r="N431" i="2"/>
  <c r="O431" i="2"/>
  <c r="P431" i="2"/>
  <c r="N432" i="2"/>
  <c r="O432" i="2"/>
  <c r="P432" i="2"/>
  <c r="N433" i="2"/>
  <c r="O433" i="2"/>
  <c r="P433" i="2"/>
  <c r="N434" i="2"/>
  <c r="O434" i="2"/>
  <c r="P434" i="2"/>
  <c r="N435" i="2"/>
  <c r="O435" i="2"/>
  <c r="P435" i="2"/>
  <c r="N436" i="2"/>
  <c r="O436" i="2"/>
  <c r="P436" i="2"/>
  <c r="N437" i="2"/>
  <c r="O437" i="2"/>
  <c r="P437" i="2"/>
  <c r="N438" i="2"/>
  <c r="O438" i="2"/>
  <c r="P438" i="2"/>
  <c r="N439" i="2"/>
  <c r="O439" i="2"/>
  <c r="P439" i="2"/>
  <c r="N440" i="2"/>
  <c r="O440" i="2"/>
  <c r="P440" i="2"/>
  <c r="N441" i="2"/>
  <c r="O441" i="2"/>
  <c r="P441" i="2"/>
  <c r="N442" i="2"/>
  <c r="O442" i="2"/>
  <c r="P442" i="2"/>
  <c r="N443" i="2"/>
  <c r="O443" i="2"/>
  <c r="P443" i="2"/>
  <c r="N444" i="2"/>
  <c r="O444" i="2"/>
  <c r="P444" i="2"/>
  <c r="N445" i="2"/>
  <c r="O445" i="2"/>
  <c r="P445" i="2"/>
  <c r="N446" i="2"/>
  <c r="O446" i="2"/>
  <c r="P446" i="2"/>
  <c r="N447" i="2"/>
  <c r="O447" i="2"/>
  <c r="P447" i="2"/>
  <c r="N448" i="2"/>
  <c r="O448" i="2"/>
  <c r="P448" i="2"/>
  <c r="N449" i="2"/>
  <c r="O449" i="2"/>
  <c r="P449" i="2"/>
  <c r="N450" i="2"/>
  <c r="O450" i="2"/>
  <c r="P450" i="2"/>
  <c r="N451" i="2"/>
  <c r="O451" i="2"/>
  <c r="P451" i="2"/>
  <c r="N452" i="2"/>
  <c r="O452" i="2"/>
  <c r="P452" i="2"/>
  <c r="N453" i="2"/>
  <c r="O453" i="2"/>
  <c r="P453" i="2"/>
  <c r="N454" i="2"/>
  <c r="O454" i="2"/>
  <c r="P454" i="2"/>
  <c r="N455" i="2"/>
  <c r="O455" i="2"/>
  <c r="P455" i="2"/>
  <c r="N456" i="2"/>
  <c r="O456" i="2"/>
  <c r="P456" i="2"/>
  <c r="N457" i="2"/>
  <c r="O457" i="2"/>
  <c r="P457" i="2"/>
  <c r="N458" i="2"/>
  <c r="O458" i="2"/>
  <c r="P458" i="2"/>
  <c r="N459" i="2"/>
  <c r="O459" i="2"/>
  <c r="P459" i="2"/>
  <c r="N460" i="2"/>
  <c r="O460" i="2"/>
  <c r="P460" i="2"/>
  <c r="N461" i="2"/>
  <c r="O461" i="2"/>
  <c r="P461" i="2"/>
  <c r="N462" i="2"/>
  <c r="O462" i="2"/>
  <c r="P462" i="2"/>
  <c r="N463" i="2"/>
  <c r="O463" i="2"/>
  <c r="P463" i="2"/>
  <c r="N464" i="2"/>
  <c r="O464" i="2"/>
  <c r="P464" i="2"/>
  <c r="N465" i="2"/>
  <c r="O465" i="2"/>
  <c r="P465" i="2"/>
  <c r="N466" i="2"/>
  <c r="O466" i="2"/>
  <c r="P466" i="2"/>
  <c r="N467" i="2"/>
  <c r="O467" i="2"/>
  <c r="P467" i="2"/>
  <c r="N468" i="2"/>
  <c r="O468" i="2"/>
  <c r="P468" i="2"/>
  <c r="N469" i="2"/>
  <c r="O469" i="2"/>
  <c r="P469" i="2"/>
  <c r="N470" i="2"/>
  <c r="O470" i="2"/>
  <c r="P470" i="2"/>
  <c r="N471" i="2"/>
  <c r="O471" i="2"/>
  <c r="P471" i="2"/>
  <c r="N472" i="2"/>
  <c r="O472" i="2"/>
  <c r="P472" i="2"/>
  <c r="N473" i="2"/>
  <c r="O473" i="2"/>
  <c r="P473" i="2"/>
  <c r="N474" i="2"/>
  <c r="O474" i="2"/>
  <c r="P474" i="2"/>
  <c r="N475" i="2"/>
  <c r="O475" i="2"/>
  <c r="P475" i="2"/>
  <c r="N476" i="2"/>
  <c r="O476" i="2"/>
  <c r="P476" i="2"/>
  <c r="N477" i="2"/>
  <c r="O477" i="2"/>
  <c r="P477" i="2"/>
  <c r="N478" i="2"/>
  <c r="O478" i="2"/>
  <c r="P478" i="2"/>
  <c r="N479" i="2"/>
  <c r="O479" i="2"/>
  <c r="P479" i="2"/>
  <c r="N480" i="2"/>
  <c r="O480" i="2"/>
  <c r="P480" i="2"/>
  <c r="N481" i="2"/>
  <c r="O481" i="2"/>
  <c r="P481" i="2"/>
  <c r="N482" i="2"/>
  <c r="O482" i="2"/>
  <c r="P482" i="2"/>
  <c r="N483" i="2"/>
  <c r="O483" i="2"/>
  <c r="P483" i="2"/>
  <c r="N484" i="2"/>
  <c r="O484" i="2"/>
  <c r="P484" i="2"/>
  <c r="N485" i="2"/>
  <c r="O485" i="2"/>
  <c r="P485" i="2"/>
  <c r="N486" i="2"/>
  <c r="O486" i="2"/>
  <c r="P486" i="2"/>
  <c r="N487" i="2"/>
  <c r="O487" i="2"/>
  <c r="P487" i="2"/>
  <c r="N488" i="2"/>
  <c r="O488" i="2"/>
  <c r="P488" i="2"/>
  <c r="N489" i="2"/>
  <c r="O489" i="2"/>
  <c r="P489" i="2"/>
  <c r="N490" i="2"/>
  <c r="O490" i="2"/>
  <c r="P490" i="2"/>
  <c r="N491" i="2"/>
  <c r="O491" i="2"/>
  <c r="P491" i="2"/>
  <c r="N492" i="2"/>
  <c r="O492" i="2"/>
  <c r="P492" i="2"/>
  <c r="N493" i="2"/>
  <c r="O493" i="2"/>
  <c r="P493" i="2"/>
  <c r="N494" i="2"/>
  <c r="O494" i="2"/>
  <c r="P494" i="2"/>
  <c r="N495" i="2"/>
  <c r="O495" i="2"/>
  <c r="P495" i="2"/>
  <c r="N496" i="2"/>
  <c r="O496" i="2"/>
  <c r="P496" i="2"/>
  <c r="N497" i="2"/>
  <c r="O497" i="2"/>
  <c r="P497" i="2"/>
  <c r="N498" i="2"/>
  <c r="O498" i="2"/>
  <c r="P498" i="2"/>
  <c r="N499" i="2"/>
  <c r="O499" i="2"/>
  <c r="P499" i="2"/>
  <c r="N500" i="2"/>
  <c r="O500" i="2"/>
  <c r="P500" i="2"/>
  <c r="N501" i="2"/>
  <c r="O501" i="2"/>
  <c r="P501" i="2"/>
  <c r="N502" i="2"/>
  <c r="O502" i="2"/>
  <c r="P502" i="2"/>
  <c r="N503" i="2"/>
  <c r="O503" i="2"/>
  <c r="P503" i="2"/>
  <c r="N504" i="2"/>
  <c r="O504" i="2"/>
  <c r="P504" i="2"/>
  <c r="N505" i="2"/>
  <c r="O505" i="2"/>
  <c r="P505" i="2"/>
  <c r="N506" i="2"/>
  <c r="O506" i="2"/>
  <c r="P506" i="2"/>
  <c r="N507" i="2"/>
  <c r="O507" i="2"/>
  <c r="P507" i="2"/>
  <c r="N508" i="2"/>
  <c r="O508" i="2"/>
  <c r="P508" i="2"/>
  <c r="N509" i="2"/>
  <c r="O509" i="2"/>
  <c r="P509" i="2"/>
  <c r="N510" i="2"/>
  <c r="O510" i="2"/>
  <c r="P510" i="2"/>
  <c r="N511" i="2"/>
  <c r="O511" i="2"/>
  <c r="P511" i="2"/>
  <c r="N512" i="2"/>
  <c r="O512" i="2"/>
  <c r="P512" i="2"/>
  <c r="N513" i="2"/>
  <c r="O513" i="2"/>
  <c r="P513" i="2"/>
  <c r="N514" i="2"/>
  <c r="O514" i="2"/>
  <c r="P514" i="2"/>
  <c r="N515" i="2"/>
  <c r="O515" i="2"/>
  <c r="P515" i="2"/>
  <c r="N516" i="2"/>
  <c r="O516" i="2"/>
  <c r="P516" i="2"/>
  <c r="N517" i="2"/>
  <c r="O517" i="2"/>
  <c r="P517" i="2"/>
  <c r="N518" i="2"/>
  <c r="O518" i="2"/>
  <c r="P518" i="2"/>
  <c r="N519" i="2"/>
  <c r="O519" i="2"/>
  <c r="P519" i="2"/>
  <c r="N520" i="2"/>
  <c r="O520" i="2"/>
  <c r="P520" i="2"/>
  <c r="N521" i="2"/>
  <c r="O521" i="2"/>
  <c r="P521" i="2"/>
  <c r="N522" i="2"/>
  <c r="O522" i="2"/>
  <c r="P522" i="2"/>
  <c r="N523" i="2"/>
  <c r="O523" i="2"/>
  <c r="P523" i="2"/>
  <c r="N524" i="2"/>
  <c r="O524" i="2"/>
  <c r="P524" i="2"/>
  <c r="N525" i="2"/>
  <c r="O525" i="2"/>
  <c r="P525" i="2"/>
  <c r="N526" i="2"/>
  <c r="O526" i="2"/>
  <c r="P526" i="2"/>
  <c r="N527" i="2"/>
  <c r="O527" i="2"/>
  <c r="P527" i="2"/>
  <c r="N528" i="2"/>
  <c r="O528" i="2"/>
  <c r="P528" i="2"/>
  <c r="N529" i="2"/>
  <c r="O529" i="2"/>
  <c r="P529" i="2"/>
  <c r="N530" i="2"/>
  <c r="O530" i="2"/>
  <c r="P530" i="2"/>
  <c r="N531" i="2"/>
  <c r="O531" i="2"/>
  <c r="P531" i="2"/>
  <c r="N532" i="2"/>
  <c r="O532" i="2"/>
  <c r="P532" i="2"/>
  <c r="N533" i="2"/>
  <c r="O533" i="2"/>
  <c r="P533" i="2"/>
  <c r="N534" i="2"/>
  <c r="O534" i="2"/>
  <c r="P534" i="2"/>
  <c r="N535" i="2"/>
  <c r="O535" i="2"/>
  <c r="P535" i="2"/>
  <c r="N536" i="2"/>
  <c r="O536" i="2"/>
  <c r="P536" i="2"/>
  <c r="N537" i="2"/>
  <c r="O537" i="2"/>
  <c r="P537" i="2"/>
  <c r="N538" i="2"/>
  <c r="O538" i="2"/>
  <c r="P538" i="2"/>
  <c r="N539" i="2"/>
  <c r="O539" i="2"/>
  <c r="P539" i="2"/>
  <c r="N540" i="2"/>
  <c r="O540" i="2"/>
  <c r="P540" i="2"/>
  <c r="N541" i="2"/>
  <c r="O541" i="2"/>
  <c r="P541" i="2"/>
  <c r="N542" i="2"/>
  <c r="O542" i="2"/>
  <c r="P542" i="2"/>
  <c r="N543" i="2"/>
  <c r="O543" i="2"/>
  <c r="P543" i="2"/>
  <c r="N544" i="2"/>
  <c r="O544" i="2"/>
  <c r="P544" i="2"/>
  <c r="N545" i="2"/>
  <c r="O545" i="2"/>
  <c r="P545" i="2"/>
  <c r="N546" i="2"/>
  <c r="O546" i="2"/>
  <c r="P546" i="2"/>
  <c r="N547" i="2"/>
  <c r="O547" i="2"/>
  <c r="P547" i="2"/>
  <c r="N548" i="2"/>
  <c r="O548" i="2"/>
  <c r="P548" i="2"/>
  <c r="N549" i="2"/>
  <c r="O549" i="2"/>
  <c r="P549" i="2"/>
  <c r="N550" i="2"/>
  <c r="O550" i="2"/>
  <c r="P550" i="2"/>
  <c r="N551" i="2"/>
  <c r="O551" i="2"/>
  <c r="P551" i="2"/>
  <c r="N552" i="2"/>
  <c r="O552" i="2"/>
  <c r="P552" i="2"/>
  <c r="N553" i="2"/>
  <c r="O553" i="2"/>
  <c r="P553" i="2"/>
  <c r="N554" i="2"/>
  <c r="O554" i="2"/>
  <c r="P554" i="2"/>
  <c r="N555" i="2"/>
  <c r="O555" i="2"/>
  <c r="P555" i="2"/>
  <c r="N556" i="2"/>
  <c r="O556" i="2"/>
  <c r="P556" i="2"/>
  <c r="N557" i="2"/>
  <c r="O557" i="2"/>
  <c r="P557" i="2"/>
  <c r="N558" i="2"/>
  <c r="O558" i="2"/>
  <c r="P558" i="2"/>
  <c r="N559" i="2"/>
  <c r="O559" i="2"/>
  <c r="P559" i="2"/>
  <c r="N560" i="2"/>
  <c r="O560" i="2"/>
  <c r="P560" i="2"/>
  <c r="N561" i="2"/>
  <c r="O561" i="2"/>
  <c r="P561" i="2"/>
  <c r="N562" i="2"/>
  <c r="O562" i="2"/>
  <c r="P562" i="2"/>
  <c r="N563" i="2"/>
  <c r="O563" i="2"/>
  <c r="P563" i="2"/>
  <c r="N564" i="2"/>
  <c r="O564" i="2"/>
  <c r="P564" i="2"/>
  <c r="N565" i="2"/>
  <c r="O565" i="2"/>
  <c r="P565" i="2"/>
  <c r="N566" i="2"/>
  <c r="O566" i="2"/>
  <c r="P566" i="2"/>
  <c r="N567" i="2"/>
  <c r="O567" i="2"/>
  <c r="P567" i="2"/>
  <c r="N568" i="2"/>
  <c r="O568" i="2"/>
  <c r="P568" i="2"/>
  <c r="N569" i="2"/>
  <c r="O569" i="2"/>
  <c r="P569" i="2"/>
  <c r="N570" i="2"/>
  <c r="O570" i="2"/>
  <c r="P570" i="2"/>
  <c r="N571" i="2"/>
  <c r="O571" i="2"/>
  <c r="P571" i="2"/>
  <c r="N572" i="2"/>
  <c r="O572" i="2"/>
  <c r="P572" i="2"/>
  <c r="N573" i="2"/>
  <c r="O573" i="2"/>
  <c r="P573" i="2"/>
  <c r="N574" i="2"/>
  <c r="O574" i="2"/>
  <c r="P574" i="2"/>
  <c r="N575" i="2"/>
  <c r="O575" i="2"/>
  <c r="P575" i="2"/>
  <c r="N576" i="2"/>
  <c r="O576" i="2"/>
  <c r="P576" i="2"/>
  <c r="N577" i="2"/>
  <c r="O577" i="2"/>
  <c r="P577" i="2"/>
  <c r="N578" i="2"/>
  <c r="O578" i="2"/>
  <c r="P578" i="2"/>
  <c r="N579" i="2"/>
  <c r="O579" i="2"/>
  <c r="P579" i="2"/>
  <c r="N580" i="2"/>
  <c r="O580" i="2"/>
  <c r="P580" i="2"/>
  <c r="N581" i="2"/>
  <c r="O581" i="2"/>
  <c r="P581" i="2"/>
  <c r="N582" i="2"/>
  <c r="O582" i="2"/>
  <c r="P582" i="2"/>
  <c r="N583" i="2"/>
  <c r="O583" i="2"/>
  <c r="P583" i="2"/>
  <c r="N584" i="2"/>
  <c r="O584" i="2"/>
  <c r="P584" i="2"/>
  <c r="N585" i="2"/>
  <c r="O585" i="2"/>
  <c r="P585" i="2"/>
  <c r="N586" i="2"/>
  <c r="O586" i="2"/>
  <c r="P586" i="2"/>
  <c r="N587" i="2"/>
  <c r="O587" i="2"/>
  <c r="P587" i="2"/>
  <c r="N588" i="2"/>
  <c r="O588" i="2"/>
  <c r="P588" i="2"/>
  <c r="N589" i="2"/>
  <c r="O589" i="2"/>
  <c r="P589" i="2"/>
  <c r="N590" i="2"/>
  <c r="O590" i="2"/>
  <c r="P590" i="2"/>
  <c r="N591" i="2"/>
  <c r="O591" i="2"/>
  <c r="P591" i="2"/>
  <c r="N592" i="2"/>
  <c r="O592" i="2"/>
  <c r="P592" i="2"/>
  <c r="N593" i="2"/>
  <c r="O593" i="2"/>
  <c r="P593" i="2"/>
  <c r="N594" i="2"/>
  <c r="O594" i="2"/>
  <c r="P594" i="2"/>
  <c r="N595" i="2"/>
  <c r="O595" i="2"/>
  <c r="P595" i="2"/>
  <c r="N596" i="2"/>
  <c r="O596" i="2"/>
  <c r="P596" i="2"/>
  <c r="N597" i="2"/>
  <c r="O597" i="2"/>
  <c r="P597" i="2"/>
  <c r="N598" i="2"/>
  <c r="O598" i="2"/>
  <c r="P598" i="2"/>
  <c r="N599" i="2"/>
  <c r="O599" i="2"/>
  <c r="P599" i="2"/>
  <c r="N600" i="2"/>
  <c r="O600" i="2"/>
  <c r="P600" i="2"/>
  <c r="N601" i="2"/>
  <c r="O601" i="2"/>
  <c r="P601" i="2"/>
  <c r="N602" i="2"/>
  <c r="O602" i="2"/>
  <c r="P602" i="2"/>
  <c r="N603" i="2"/>
  <c r="O603" i="2"/>
  <c r="P603" i="2"/>
  <c r="N604" i="2"/>
  <c r="O604" i="2"/>
  <c r="P604" i="2"/>
  <c r="N605" i="2"/>
  <c r="O605" i="2"/>
  <c r="P605" i="2"/>
  <c r="N606" i="2"/>
  <c r="O606" i="2"/>
  <c r="P606" i="2"/>
  <c r="N607" i="2"/>
  <c r="O607" i="2"/>
  <c r="P607" i="2"/>
  <c r="N608" i="2"/>
  <c r="O608" i="2"/>
  <c r="P608" i="2"/>
  <c r="N609" i="2"/>
  <c r="O609" i="2"/>
  <c r="P609" i="2"/>
  <c r="N610" i="2"/>
  <c r="O610" i="2"/>
  <c r="P610" i="2"/>
  <c r="N611" i="2"/>
  <c r="O611" i="2"/>
  <c r="P611" i="2"/>
  <c r="N612" i="2"/>
  <c r="O612" i="2"/>
  <c r="P612" i="2"/>
  <c r="N613" i="2"/>
  <c r="O613" i="2"/>
  <c r="P613" i="2"/>
  <c r="N614" i="2"/>
  <c r="O614" i="2"/>
  <c r="P614" i="2"/>
  <c r="N615" i="2"/>
  <c r="O615" i="2"/>
  <c r="P615" i="2"/>
  <c r="N616" i="2"/>
  <c r="O616" i="2"/>
  <c r="P616" i="2"/>
  <c r="N617" i="2"/>
  <c r="O617" i="2"/>
  <c r="P617" i="2"/>
  <c r="N618" i="2"/>
  <c r="O618" i="2"/>
  <c r="P618" i="2"/>
  <c r="N619" i="2"/>
  <c r="O619" i="2"/>
  <c r="P619" i="2"/>
  <c r="N620" i="2"/>
  <c r="O620" i="2"/>
  <c r="P620" i="2"/>
  <c r="N621" i="2"/>
  <c r="O621" i="2"/>
  <c r="P621" i="2"/>
  <c r="N622" i="2"/>
  <c r="O622" i="2"/>
  <c r="P622" i="2"/>
  <c r="N623" i="2"/>
  <c r="O623" i="2"/>
  <c r="P623" i="2"/>
  <c r="N624" i="2"/>
  <c r="O624" i="2"/>
  <c r="P624" i="2"/>
  <c r="N625" i="2"/>
  <c r="O625" i="2"/>
  <c r="P625" i="2"/>
  <c r="N626" i="2"/>
  <c r="O626" i="2"/>
  <c r="P626" i="2"/>
  <c r="N627" i="2"/>
  <c r="O627" i="2"/>
  <c r="P627" i="2"/>
  <c r="N628" i="2"/>
  <c r="O628" i="2"/>
  <c r="P628" i="2"/>
  <c r="N629" i="2"/>
  <c r="O629" i="2"/>
  <c r="P629" i="2"/>
  <c r="N630" i="2"/>
  <c r="O630" i="2"/>
  <c r="P630" i="2"/>
  <c r="N631" i="2"/>
  <c r="O631" i="2"/>
  <c r="P631" i="2"/>
  <c r="N632" i="2"/>
  <c r="O632" i="2"/>
  <c r="P632" i="2"/>
  <c r="N633" i="2"/>
  <c r="O633" i="2"/>
  <c r="P633" i="2"/>
  <c r="N634" i="2"/>
  <c r="O634" i="2"/>
  <c r="P634" i="2"/>
  <c r="N635" i="2"/>
  <c r="O635" i="2"/>
  <c r="P635" i="2"/>
  <c r="N636" i="2"/>
  <c r="O636" i="2"/>
  <c r="P636" i="2"/>
  <c r="N637" i="2"/>
  <c r="O637" i="2"/>
  <c r="P637" i="2"/>
  <c r="N638" i="2"/>
  <c r="O638" i="2"/>
  <c r="P638" i="2"/>
  <c r="N639" i="2"/>
  <c r="O639" i="2"/>
  <c r="P639" i="2"/>
  <c r="N640" i="2"/>
  <c r="O640" i="2"/>
  <c r="P640" i="2"/>
  <c r="N641" i="2"/>
  <c r="O641" i="2"/>
  <c r="P641" i="2"/>
  <c r="N642" i="2"/>
  <c r="O642" i="2"/>
  <c r="P642" i="2"/>
  <c r="N643" i="2"/>
  <c r="O643" i="2"/>
  <c r="P643" i="2"/>
  <c r="N644" i="2"/>
  <c r="O644" i="2"/>
  <c r="P644" i="2"/>
  <c r="N645" i="2"/>
  <c r="O645" i="2"/>
  <c r="P645" i="2"/>
  <c r="N646" i="2"/>
  <c r="O646" i="2"/>
  <c r="P646" i="2"/>
  <c r="N647" i="2"/>
  <c r="O647" i="2"/>
  <c r="P647" i="2"/>
  <c r="N648" i="2"/>
  <c r="O648" i="2"/>
  <c r="P648" i="2"/>
  <c r="N649" i="2"/>
  <c r="O649" i="2"/>
  <c r="P649" i="2"/>
  <c r="N650" i="2"/>
  <c r="O650" i="2"/>
  <c r="P650" i="2"/>
  <c r="N651" i="2"/>
  <c r="O651" i="2"/>
  <c r="P651" i="2"/>
  <c r="N652" i="2"/>
  <c r="O652" i="2"/>
  <c r="P652" i="2"/>
  <c r="N653" i="2"/>
  <c r="O653" i="2"/>
  <c r="P653" i="2"/>
  <c r="N654" i="2"/>
  <c r="O654" i="2"/>
  <c r="P654" i="2"/>
  <c r="N655" i="2"/>
  <c r="O655" i="2"/>
  <c r="P655" i="2"/>
  <c r="N656" i="2"/>
  <c r="O656" i="2"/>
  <c r="P656" i="2"/>
  <c r="N657" i="2"/>
  <c r="O657" i="2"/>
  <c r="P657" i="2"/>
  <c r="N658" i="2"/>
  <c r="O658" i="2"/>
  <c r="P658" i="2"/>
  <c r="N659" i="2"/>
  <c r="O659" i="2"/>
  <c r="P659" i="2"/>
  <c r="N660" i="2"/>
  <c r="O660" i="2"/>
  <c r="P660" i="2"/>
  <c r="N661" i="2"/>
  <c r="O661" i="2"/>
  <c r="P661" i="2"/>
  <c r="N662" i="2"/>
  <c r="O662" i="2"/>
  <c r="P662" i="2"/>
  <c r="N663" i="2"/>
  <c r="O663" i="2"/>
  <c r="P663" i="2"/>
  <c r="N664" i="2"/>
  <c r="O664" i="2"/>
  <c r="P664" i="2"/>
  <c r="N665" i="2"/>
  <c r="O665" i="2"/>
  <c r="P665" i="2"/>
  <c r="N666" i="2"/>
  <c r="O666" i="2"/>
  <c r="P666" i="2"/>
  <c r="N667" i="2"/>
  <c r="O667" i="2"/>
  <c r="P667" i="2"/>
  <c r="N668" i="2"/>
  <c r="O668" i="2"/>
  <c r="P668" i="2"/>
  <c r="N669" i="2"/>
  <c r="O669" i="2"/>
  <c r="P669" i="2"/>
  <c r="N670" i="2"/>
  <c r="O670" i="2"/>
  <c r="P670" i="2"/>
  <c r="N671" i="2"/>
  <c r="O671" i="2"/>
  <c r="P671" i="2"/>
  <c r="N672" i="2"/>
  <c r="O672" i="2"/>
  <c r="P672" i="2"/>
  <c r="N673" i="2"/>
  <c r="O673" i="2"/>
  <c r="P673" i="2"/>
  <c r="N674" i="2"/>
  <c r="O674" i="2"/>
  <c r="P674" i="2"/>
  <c r="N675" i="2"/>
  <c r="O675" i="2"/>
  <c r="P675" i="2"/>
  <c r="N676" i="2"/>
  <c r="O676" i="2"/>
  <c r="P676" i="2"/>
  <c r="N677" i="2"/>
  <c r="O677" i="2"/>
  <c r="P677" i="2"/>
  <c r="N678" i="2"/>
  <c r="O678" i="2"/>
  <c r="P678" i="2"/>
  <c r="N679" i="2"/>
  <c r="O679" i="2"/>
  <c r="P679" i="2"/>
  <c r="N680" i="2"/>
  <c r="O680" i="2"/>
  <c r="P680" i="2"/>
  <c r="N681" i="2"/>
  <c r="O681" i="2"/>
  <c r="P681" i="2"/>
  <c r="N682" i="2"/>
  <c r="O682" i="2"/>
  <c r="P682" i="2"/>
  <c r="N683" i="2"/>
  <c r="O683" i="2"/>
  <c r="P683" i="2"/>
  <c r="N684" i="2"/>
  <c r="O684" i="2"/>
  <c r="P684" i="2"/>
  <c r="N685" i="2"/>
  <c r="O685" i="2"/>
  <c r="P685" i="2"/>
  <c r="N686" i="2"/>
  <c r="O686" i="2"/>
  <c r="P686" i="2"/>
  <c r="N687" i="2"/>
  <c r="O687" i="2"/>
  <c r="P687" i="2"/>
  <c r="N688" i="2"/>
  <c r="O688" i="2"/>
  <c r="P688" i="2"/>
  <c r="N689" i="2"/>
  <c r="O689" i="2"/>
  <c r="P689" i="2"/>
  <c r="N690" i="2"/>
  <c r="O690" i="2"/>
  <c r="P690" i="2"/>
  <c r="N691" i="2"/>
  <c r="O691" i="2"/>
  <c r="P691" i="2"/>
  <c r="N692" i="2"/>
  <c r="O692" i="2"/>
  <c r="P692" i="2"/>
  <c r="N693" i="2"/>
  <c r="O693" i="2"/>
  <c r="P693" i="2"/>
  <c r="N694" i="2"/>
  <c r="O694" i="2"/>
  <c r="P694" i="2"/>
  <c r="N695" i="2"/>
  <c r="O695" i="2"/>
  <c r="P695" i="2"/>
  <c r="N696" i="2"/>
  <c r="O696" i="2"/>
  <c r="P696" i="2"/>
  <c r="N697" i="2"/>
  <c r="O697" i="2"/>
  <c r="P697" i="2"/>
  <c r="N698" i="2"/>
  <c r="O698" i="2"/>
  <c r="P698" i="2"/>
  <c r="N699" i="2"/>
  <c r="O699" i="2"/>
  <c r="P699" i="2"/>
  <c r="N700" i="2"/>
  <c r="O700" i="2"/>
  <c r="P700" i="2"/>
  <c r="N701" i="2"/>
  <c r="O701" i="2"/>
  <c r="P701" i="2"/>
  <c r="N702" i="2"/>
  <c r="O702" i="2"/>
  <c r="P702" i="2"/>
  <c r="N703" i="2"/>
  <c r="O703" i="2"/>
  <c r="P703" i="2"/>
  <c r="N704" i="2"/>
  <c r="O704" i="2"/>
  <c r="P704" i="2"/>
  <c r="N705" i="2"/>
  <c r="O705" i="2"/>
  <c r="P705" i="2"/>
  <c r="N706" i="2"/>
  <c r="O706" i="2"/>
  <c r="P706" i="2"/>
  <c r="N707" i="2"/>
  <c r="O707" i="2"/>
  <c r="P707" i="2"/>
  <c r="N708" i="2"/>
  <c r="O708" i="2"/>
  <c r="P708" i="2"/>
  <c r="N709" i="2"/>
  <c r="O709" i="2"/>
  <c r="P709" i="2"/>
  <c r="N710" i="2"/>
  <c r="O710" i="2"/>
  <c r="P710" i="2"/>
  <c r="N711" i="2"/>
  <c r="O711" i="2"/>
  <c r="P711" i="2"/>
  <c r="N712" i="2"/>
  <c r="O712" i="2"/>
  <c r="P712" i="2"/>
  <c r="N713" i="2"/>
  <c r="O713" i="2"/>
  <c r="P713" i="2"/>
  <c r="N714" i="2"/>
  <c r="O714" i="2"/>
  <c r="P714" i="2"/>
  <c r="N715" i="2"/>
  <c r="O715" i="2"/>
  <c r="P715" i="2"/>
  <c r="N716" i="2"/>
  <c r="O716" i="2"/>
  <c r="P716" i="2"/>
  <c r="N717" i="2"/>
  <c r="O717" i="2"/>
  <c r="P717" i="2"/>
  <c r="N718" i="2"/>
  <c r="O718" i="2"/>
  <c r="P718" i="2"/>
  <c r="N719" i="2"/>
  <c r="O719" i="2"/>
  <c r="P719" i="2"/>
  <c r="N720" i="2"/>
  <c r="O720" i="2"/>
  <c r="P720" i="2"/>
  <c r="N721" i="2"/>
  <c r="O721" i="2"/>
  <c r="P721" i="2"/>
  <c r="N722" i="2"/>
  <c r="O722" i="2"/>
  <c r="P722" i="2"/>
  <c r="N723" i="2"/>
  <c r="O723" i="2"/>
  <c r="P723" i="2"/>
  <c r="N724" i="2"/>
  <c r="O724" i="2"/>
  <c r="P724" i="2"/>
  <c r="N725" i="2"/>
  <c r="O725" i="2"/>
  <c r="P725" i="2"/>
  <c r="N726" i="2"/>
  <c r="O726" i="2"/>
  <c r="P726" i="2"/>
  <c r="N727" i="2"/>
  <c r="O727" i="2"/>
  <c r="P727" i="2"/>
  <c r="N728" i="2"/>
  <c r="O728" i="2"/>
  <c r="P728" i="2"/>
  <c r="N729" i="2"/>
  <c r="O729" i="2"/>
  <c r="P729" i="2"/>
  <c r="N730" i="2"/>
  <c r="O730" i="2"/>
  <c r="P730" i="2"/>
  <c r="N731" i="2"/>
  <c r="O731" i="2"/>
  <c r="P731" i="2"/>
  <c r="N732" i="2"/>
  <c r="O732" i="2"/>
  <c r="P732" i="2"/>
  <c r="N733" i="2"/>
  <c r="O733" i="2"/>
  <c r="P733" i="2"/>
  <c r="N734" i="2"/>
  <c r="O734" i="2"/>
  <c r="P734" i="2"/>
  <c r="N735" i="2"/>
  <c r="O735" i="2"/>
  <c r="P735" i="2"/>
  <c r="N736" i="2"/>
  <c r="O736" i="2"/>
  <c r="P736" i="2"/>
  <c r="N737" i="2"/>
  <c r="O737" i="2"/>
  <c r="P737" i="2"/>
  <c r="N738" i="2"/>
  <c r="O738" i="2"/>
  <c r="P738" i="2"/>
  <c r="N739" i="2"/>
  <c r="O739" i="2"/>
  <c r="P739" i="2"/>
  <c r="N740" i="2"/>
  <c r="O740" i="2"/>
  <c r="P740" i="2"/>
  <c r="N741" i="2"/>
  <c r="O741" i="2"/>
  <c r="P741" i="2"/>
  <c r="N742" i="2"/>
  <c r="O742" i="2"/>
  <c r="P742" i="2"/>
  <c r="N743" i="2"/>
  <c r="O743" i="2"/>
  <c r="P743" i="2"/>
  <c r="N744" i="2"/>
  <c r="O744" i="2"/>
  <c r="P744" i="2"/>
  <c r="N745" i="2"/>
  <c r="O745" i="2"/>
  <c r="P745" i="2"/>
  <c r="N746" i="2"/>
  <c r="O746" i="2"/>
  <c r="P746" i="2"/>
  <c r="N747" i="2"/>
  <c r="O747" i="2"/>
  <c r="P747" i="2"/>
  <c r="N748" i="2"/>
  <c r="O748" i="2"/>
  <c r="P748" i="2"/>
  <c r="N749" i="2"/>
  <c r="O749" i="2"/>
  <c r="P749" i="2"/>
  <c r="N750" i="2"/>
  <c r="O750" i="2"/>
  <c r="P750" i="2"/>
  <c r="N751" i="2"/>
  <c r="O751" i="2"/>
  <c r="P751" i="2"/>
  <c r="N752" i="2"/>
  <c r="O752" i="2"/>
  <c r="P752" i="2"/>
  <c r="N753" i="2"/>
  <c r="O753" i="2"/>
  <c r="P753" i="2"/>
  <c r="N754" i="2"/>
  <c r="O754" i="2"/>
  <c r="P754" i="2"/>
  <c r="N755" i="2"/>
  <c r="O755" i="2"/>
  <c r="P755" i="2"/>
  <c r="N756" i="2"/>
  <c r="O756" i="2"/>
  <c r="P756" i="2"/>
  <c r="N757" i="2"/>
  <c r="O757" i="2"/>
  <c r="P757" i="2"/>
  <c r="N758" i="2"/>
  <c r="O758" i="2"/>
  <c r="P758" i="2"/>
  <c r="N759" i="2"/>
  <c r="O759" i="2"/>
  <c r="P759" i="2"/>
  <c r="N760" i="2"/>
  <c r="O760" i="2"/>
  <c r="P760" i="2"/>
  <c r="N761" i="2"/>
  <c r="O761" i="2"/>
  <c r="P761" i="2"/>
  <c r="N762" i="2"/>
  <c r="O762" i="2"/>
  <c r="P762" i="2"/>
  <c r="N763" i="2"/>
  <c r="O763" i="2"/>
  <c r="P763" i="2"/>
  <c r="N764" i="2"/>
  <c r="O764" i="2"/>
  <c r="P764" i="2"/>
  <c r="N765" i="2"/>
  <c r="O765" i="2"/>
  <c r="P765" i="2"/>
  <c r="N766" i="2"/>
  <c r="O766" i="2"/>
  <c r="P766" i="2"/>
  <c r="N767" i="2"/>
  <c r="O767" i="2"/>
  <c r="P767" i="2"/>
  <c r="N768" i="2"/>
  <c r="O768" i="2"/>
  <c r="P768" i="2"/>
  <c r="N769" i="2"/>
  <c r="O769" i="2"/>
  <c r="P769" i="2"/>
  <c r="N770" i="2"/>
  <c r="O770" i="2"/>
  <c r="P770" i="2"/>
  <c r="N771" i="2"/>
  <c r="O771" i="2"/>
  <c r="P771" i="2"/>
  <c r="N772" i="2"/>
  <c r="O772" i="2"/>
  <c r="P772" i="2"/>
  <c r="N773" i="2"/>
  <c r="O773" i="2"/>
  <c r="P773" i="2"/>
  <c r="N774" i="2"/>
  <c r="O774" i="2"/>
  <c r="P774" i="2"/>
  <c r="N775" i="2"/>
  <c r="O775" i="2"/>
  <c r="P775" i="2"/>
  <c r="N776" i="2"/>
  <c r="O776" i="2"/>
  <c r="P776" i="2"/>
  <c r="N777" i="2"/>
  <c r="O777" i="2"/>
  <c r="P777" i="2"/>
  <c r="N778" i="2"/>
  <c r="O778" i="2"/>
  <c r="P778" i="2"/>
  <c r="N779" i="2"/>
  <c r="O779" i="2"/>
  <c r="P779" i="2"/>
  <c r="N780" i="2"/>
  <c r="O780" i="2"/>
  <c r="P780" i="2"/>
  <c r="N781" i="2"/>
  <c r="O781" i="2"/>
  <c r="P781" i="2"/>
  <c r="N782" i="2"/>
  <c r="O782" i="2"/>
  <c r="P782" i="2"/>
  <c r="N783" i="2"/>
  <c r="O783" i="2"/>
  <c r="P783" i="2"/>
  <c r="N784" i="2"/>
  <c r="O784" i="2"/>
  <c r="P784" i="2"/>
  <c r="N785" i="2"/>
  <c r="O785" i="2"/>
  <c r="P785" i="2"/>
  <c r="N786" i="2"/>
  <c r="O786" i="2"/>
  <c r="P786" i="2"/>
  <c r="N787" i="2"/>
  <c r="O787" i="2"/>
  <c r="P787" i="2"/>
  <c r="N788" i="2"/>
  <c r="O788" i="2"/>
  <c r="P788" i="2"/>
  <c r="N789" i="2"/>
  <c r="O789" i="2"/>
  <c r="P789" i="2"/>
  <c r="N790" i="2"/>
  <c r="O790" i="2"/>
  <c r="P790" i="2"/>
  <c r="N791" i="2"/>
  <c r="O791" i="2"/>
  <c r="P791" i="2"/>
  <c r="N792" i="2"/>
  <c r="O792" i="2"/>
  <c r="P792" i="2"/>
  <c r="N793" i="2"/>
  <c r="O793" i="2"/>
  <c r="P793" i="2"/>
  <c r="N794" i="2"/>
  <c r="O794" i="2"/>
  <c r="P794" i="2"/>
  <c r="N795" i="2"/>
  <c r="O795" i="2"/>
  <c r="P795" i="2"/>
  <c r="N796" i="2"/>
  <c r="O796" i="2"/>
  <c r="P796" i="2"/>
  <c r="N797" i="2"/>
  <c r="O797" i="2"/>
  <c r="P797" i="2"/>
  <c r="N798" i="2"/>
  <c r="O798" i="2"/>
  <c r="P798" i="2"/>
  <c r="N799" i="2"/>
  <c r="O799" i="2"/>
  <c r="P799" i="2"/>
  <c r="N800" i="2"/>
  <c r="O800" i="2"/>
  <c r="P800" i="2"/>
  <c r="N801" i="2"/>
  <c r="O801" i="2"/>
  <c r="P801" i="2"/>
  <c r="N802" i="2"/>
  <c r="O802" i="2"/>
  <c r="P802" i="2"/>
  <c r="N803" i="2"/>
  <c r="O803" i="2"/>
  <c r="P803" i="2"/>
  <c r="N804" i="2"/>
  <c r="O804" i="2"/>
  <c r="P804" i="2"/>
  <c r="N805" i="2"/>
  <c r="O805" i="2"/>
  <c r="P805" i="2"/>
  <c r="N806" i="2"/>
  <c r="O806" i="2"/>
  <c r="P806" i="2"/>
  <c r="N807" i="2"/>
  <c r="O807" i="2"/>
  <c r="P807" i="2"/>
  <c r="N808" i="2"/>
  <c r="O808" i="2"/>
  <c r="P808" i="2"/>
  <c r="N809" i="2"/>
  <c r="O809" i="2"/>
  <c r="P809" i="2"/>
  <c r="N810" i="2"/>
  <c r="O810" i="2"/>
  <c r="P810" i="2"/>
  <c r="N811" i="2"/>
  <c r="O811" i="2"/>
  <c r="P811" i="2"/>
  <c r="N812" i="2"/>
  <c r="O812" i="2"/>
  <c r="P812" i="2"/>
  <c r="N813" i="2"/>
  <c r="O813" i="2"/>
  <c r="P813" i="2"/>
  <c r="N814" i="2"/>
  <c r="O814" i="2"/>
  <c r="P814" i="2"/>
  <c r="N815" i="2"/>
  <c r="O815" i="2"/>
  <c r="P815" i="2"/>
  <c r="N816" i="2"/>
  <c r="O816" i="2"/>
  <c r="P816" i="2"/>
  <c r="N817" i="2"/>
  <c r="O817" i="2"/>
  <c r="P817" i="2"/>
  <c r="N818" i="2"/>
  <c r="O818" i="2"/>
  <c r="P818" i="2"/>
  <c r="N819" i="2"/>
  <c r="O819" i="2"/>
  <c r="P819" i="2"/>
  <c r="N820" i="2"/>
  <c r="O820" i="2"/>
  <c r="P820" i="2"/>
  <c r="N821" i="2"/>
  <c r="O821" i="2"/>
  <c r="P821" i="2"/>
  <c r="N822" i="2"/>
  <c r="O822" i="2"/>
  <c r="P822" i="2"/>
  <c r="N823" i="2"/>
  <c r="O823" i="2"/>
  <c r="P823" i="2"/>
  <c r="N824" i="2"/>
  <c r="O824" i="2"/>
  <c r="P824" i="2"/>
  <c r="N825" i="2"/>
  <c r="O825" i="2"/>
  <c r="P825" i="2"/>
  <c r="N826" i="2"/>
  <c r="O826" i="2"/>
  <c r="P826" i="2"/>
  <c r="N827" i="2"/>
  <c r="O827" i="2"/>
  <c r="P827" i="2"/>
  <c r="N828" i="2"/>
  <c r="O828" i="2"/>
  <c r="P828" i="2"/>
  <c r="N829" i="2"/>
  <c r="O829" i="2"/>
  <c r="P829" i="2"/>
  <c r="N830" i="2"/>
  <c r="O830" i="2"/>
  <c r="P830" i="2"/>
  <c r="N831" i="2"/>
  <c r="O831" i="2"/>
  <c r="P831" i="2"/>
  <c r="N832" i="2"/>
  <c r="O832" i="2"/>
  <c r="P832" i="2"/>
  <c r="N833" i="2"/>
  <c r="O833" i="2"/>
  <c r="P833" i="2"/>
  <c r="N834" i="2"/>
  <c r="O834" i="2"/>
  <c r="P834" i="2"/>
  <c r="N835" i="2"/>
  <c r="O835" i="2"/>
  <c r="P835" i="2"/>
  <c r="N836" i="2"/>
  <c r="O836" i="2"/>
  <c r="P836" i="2"/>
  <c r="N837" i="2"/>
  <c r="O837" i="2"/>
  <c r="P837" i="2"/>
  <c r="N838" i="2"/>
  <c r="O838" i="2"/>
  <c r="P838" i="2"/>
  <c r="N839" i="2"/>
  <c r="O839" i="2"/>
  <c r="P839" i="2"/>
  <c r="N840" i="2"/>
  <c r="O840" i="2"/>
  <c r="P840" i="2"/>
  <c r="N841" i="2"/>
  <c r="O841" i="2"/>
  <c r="P841" i="2"/>
  <c r="N842" i="2"/>
  <c r="O842" i="2"/>
  <c r="P842" i="2"/>
  <c r="N843" i="2"/>
  <c r="O843" i="2"/>
  <c r="P843" i="2"/>
  <c r="N844" i="2"/>
  <c r="O844" i="2"/>
  <c r="P844" i="2"/>
  <c r="N845" i="2"/>
  <c r="O845" i="2"/>
  <c r="P845" i="2"/>
  <c r="N846" i="2"/>
  <c r="O846" i="2"/>
  <c r="P846" i="2"/>
  <c r="N847" i="2"/>
  <c r="O847" i="2"/>
  <c r="P847" i="2"/>
  <c r="N848" i="2"/>
  <c r="O848" i="2"/>
  <c r="P848" i="2"/>
  <c r="N849" i="2"/>
  <c r="O849" i="2"/>
  <c r="P849" i="2"/>
  <c r="N850" i="2"/>
  <c r="O850" i="2"/>
  <c r="P850" i="2"/>
  <c r="N851" i="2"/>
  <c r="O851" i="2"/>
  <c r="P851" i="2"/>
  <c r="N852" i="2"/>
  <c r="O852" i="2"/>
  <c r="P852" i="2"/>
  <c r="N853" i="2"/>
  <c r="O853" i="2"/>
  <c r="P853" i="2"/>
  <c r="N854" i="2"/>
  <c r="O854" i="2"/>
  <c r="P854" i="2"/>
  <c r="N855" i="2"/>
  <c r="O855" i="2"/>
  <c r="P855" i="2"/>
  <c r="N856" i="2"/>
  <c r="O856" i="2"/>
  <c r="P856" i="2"/>
  <c r="N857" i="2"/>
  <c r="O857" i="2"/>
  <c r="P857" i="2"/>
  <c r="N858" i="2"/>
  <c r="O858" i="2"/>
  <c r="P858" i="2"/>
  <c r="N859" i="2"/>
  <c r="O859" i="2"/>
  <c r="P859" i="2"/>
  <c r="N860" i="2"/>
  <c r="O860" i="2"/>
  <c r="P860" i="2"/>
  <c r="N861" i="2"/>
  <c r="O861" i="2"/>
  <c r="P861" i="2"/>
  <c r="N862" i="2"/>
  <c r="O862" i="2"/>
  <c r="P862" i="2"/>
  <c r="N863" i="2"/>
  <c r="O863" i="2"/>
  <c r="P863" i="2"/>
  <c r="N864" i="2"/>
  <c r="O864" i="2"/>
  <c r="P864" i="2"/>
  <c r="N865" i="2"/>
  <c r="O865" i="2"/>
  <c r="P865" i="2"/>
  <c r="N866" i="2"/>
  <c r="O866" i="2"/>
  <c r="P866" i="2"/>
  <c r="N867" i="2"/>
  <c r="O867" i="2"/>
  <c r="P867" i="2"/>
  <c r="N868" i="2"/>
  <c r="O868" i="2"/>
  <c r="P868" i="2"/>
  <c r="N869" i="2"/>
  <c r="O869" i="2"/>
  <c r="P869" i="2"/>
  <c r="N870" i="2"/>
  <c r="O870" i="2"/>
  <c r="P870" i="2"/>
  <c r="N871" i="2"/>
  <c r="O871" i="2"/>
  <c r="P871" i="2"/>
  <c r="N872" i="2"/>
  <c r="O872" i="2"/>
  <c r="P872" i="2"/>
  <c r="N873" i="2"/>
  <c r="O873" i="2"/>
  <c r="P873" i="2"/>
  <c r="N874" i="2"/>
  <c r="O874" i="2"/>
  <c r="P874" i="2"/>
  <c r="N875" i="2"/>
  <c r="O875" i="2"/>
  <c r="P875" i="2"/>
  <c r="N876" i="2"/>
  <c r="O876" i="2"/>
  <c r="P876" i="2"/>
  <c r="N877" i="2"/>
  <c r="O877" i="2"/>
  <c r="P877" i="2"/>
  <c r="N878" i="2"/>
  <c r="O878" i="2"/>
  <c r="P878" i="2"/>
  <c r="N879" i="2"/>
  <c r="O879" i="2"/>
  <c r="P879" i="2"/>
  <c r="N880" i="2"/>
  <c r="O880" i="2"/>
  <c r="P880" i="2"/>
  <c r="N881" i="2"/>
  <c r="O881" i="2"/>
  <c r="P881" i="2"/>
  <c r="N882" i="2"/>
  <c r="O882" i="2"/>
  <c r="P882" i="2"/>
  <c r="N883" i="2"/>
  <c r="O883" i="2"/>
  <c r="P883" i="2"/>
  <c r="N884" i="2"/>
  <c r="O884" i="2"/>
  <c r="P884" i="2"/>
  <c r="N885" i="2"/>
  <c r="O885" i="2"/>
  <c r="P885" i="2"/>
  <c r="N886" i="2"/>
  <c r="O886" i="2"/>
  <c r="P886" i="2"/>
  <c r="N887" i="2"/>
  <c r="O887" i="2"/>
  <c r="P887" i="2"/>
  <c r="N888" i="2"/>
  <c r="O888" i="2"/>
  <c r="P888" i="2"/>
  <c r="N889" i="2"/>
  <c r="O889" i="2"/>
  <c r="P889" i="2"/>
  <c r="N890" i="2"/>
  <c r="O890" i="2"/>
  <c r="P890" i="2"/>
  <c r="N891" i="2"/>
  <c r="O891" i="2"/>
  <c r="P891" i="2"/>
  <c r="N892" i="2"/>
  <c r="O892" i="2"/>
  <c r="P892" i="2"/>
  <c r="N893" i="2"/>
  <c r="O893" i="2"/>
  <c r="P893" i="2"/>
  <c r="N894" i="2"/>
  <c r="O894" i="2"/>
  <c r="P894" i="2"/>
  <c r="N895" i="2"/>
  <c r="O895" i="2"/>
  <c r="P895" i="2"/>
  <c r="N896" i="2"/>
  <c r="O896" i="2"/>
  <c r="P896" i="2"/>
  <c r="N897" i="2"/>
  <c r="O897" i="2"/>
  <c r="P897" i="2"/>
  <c r="N898" i="2"/>
  <c r="O898" i="2"/>
  <c r="P898" i="2"/>
  <c r="N899" i="2"/>
  <c r="O899" i="2"/>
  <c r="P899" i="2"/>
  <c r="N900" i="2"/>
  <c r="O900" i="2"/>
  <c r="P900" i="2"/>
  <c r="N901" i="2"/>
  <c r="O901" i="2"/>
  <c r="P901" i="2"/>
  <c r="N902" i="2"/>
  <c r="O902" i="2"/>
  <c r="P902" i="2"/>
  <c r="N903" i="2"/>
  <c r="O903" i="2"/>
  <c r="P903" i="2"/>
  <c r="N904" i="2"/>
  <c r="O904" i="2"/>
  <c r="P904" i="2"/>
  <c r="N905" i="2"/>
  <c r="O905" i="2"/>
  <c r="P905" i="2"/>
  <c r="N906" i="2"/>
  <c r="O906" i="2"/>
  <c r="P906" i="2"/>
  <c r="N907" i="2"/>
  <c r="O907" i="2"/>
  <c r="P907" i="2"/>
  <c r="N908" i="2"/>
  <c r="O908" i="2"/>
  <c r="P908" i="2"/>
  <c r="N909" i="2"/>
  <c r="O909" i="2"/>
  <c r="P909" i="2"/>
  <c r="N910" i="2"/>
  <c r="O910" i="2"/>
  <c r="P910" i="2"/>
  <c r="N911" i="2"/>
  <c r="O911" i="2"/>
  <c r="P911" i="2"/>
  <c r="N912" i="2"/>
  <c r="O912" i="2"/>
  <c r="P912" i="2"/>
  <c r="N913" i="2"/>
  <c r="O913" i="2"/>
  <c r="P913" i="2"/>
  <c r="N914" i="2"/>
  <c r="O914" i="2"/>
  <c r="P914" i="2"/>
  <c r="N915" i="2"/>
  <c r="O915" i="2"/>
  <c r="P915" i="2"/>
  <c r="N916" i="2"/>
  <c r="O916" i="2"/>
  <c r="P916" i="2"/>
  <c r="N917" i="2"/>
  <c r="O917" i="2"/>
  <c r="P917" i="2"/>
  <c r="N918" i="2"/>
  <c r="O918" i="2"/>
  <c r="P918" i="2"/>
  <c r="N919" i="2"/>
  <c r="O919" i="2"/>
  <c r="P919" i="2"/>
  <c r="N920" i="2"/>
  <c r="O920" i="2"/>
  <c r="P920" i="2"/>
  <c r="N921" i="2"/>
  <c r="O921" i="2"/>
  <c r="P921" i="2"/>
  <c r="N922" i="2"/>
  <c r="O922" i="2"/>
  <c r="P922" i="2"/>
  <c r="N923" i="2"/>
  <c r="O923" i="2"/>
  <c r="P923" i="2"/>
  <c r="N924" i="2"/>
  <c r="O924" i="2"/>
  <c r="P924" i="2"/>
  <c r="N925" i="2"/>
  <c r="O925" i="2"/>
  <c r="P925" i="2"/>
  <c r="N926" i="2"/>
  <c r="O926" i="2"/>
  <c r="P926" i="2"/>
  <c r="N927" i="2"/>
  <c r="O927" i="2"/>
  <c r="P927" i="2"/>
  <c r="N928" i="2"/>
  <c r="O928" i="2"/>
  <c r="P928" i="2"/>
  <c r="N929" i="2"/>
  <c r="O929" i="2"/>
  <c r="P929" i="2"/>
  <c r="N930" i="2"/>
  <c r="O930" i="2"/>
  <c r="P930" i="2"/>
  <c r="N931" i="2"/>
  <c r="O931" i="2"/>
  <c r="P931" i="2"/>
  <c r="N932" i="2"/>
  <c r="O932" i="2"/>
  <c r="P932" i="2"/>
  <c r="N933" i="2"/>
  <c r="O933" i="2"/>
  <c r="P933" i="2"/>
  <c r="N934" i="2"/>
  <c r="O934" i="2"/>
  <c r="P934" i="2"/>
  <c r="N935" i="2"/>
  <c r="O935" i="2"/>
  <c r="P935" i="2"/>
  <c r="N936" i="2"/>
  <c r="O936" i="2"/>
  <c r="P936" i="2"/>
  <c r="N937" i="2"/>
  <c r="O937" i="2"/>
  <c r="P937" i="2"/>
  <c r="N938" i="2"/>
  <c r="O938" i="2"/>
  <c r="P938" i="2"/>
  <c r="N939" i="2"/>
  <c r="O939" i="2"/>
  <c r="P939" i="2"/>
  <c r="N940" i="2"/>
  <c r="O940" i="2"/>
  <c r="P940" i="2"/>
  <c r="N941" i="2"/>
  <c r="O941" i="2"/>
  <c r="P941" i="2"/>
  <c r="N942" i="2"/>
  <c r="O942" i="2"/>
  <c r="P942" i="2"/>
  <c r="N943" i="2"/>
  <c r="O943" i="2"/>
  <c r="P943" i="2"/>
  <c r="N944" i="2"/>
  <c r="O944" i="2"/>
  <c r="P944" i="2"/>
  <c r="N945" i="2"/>
  <c r="O945" i="2"/>
  <c r="P945" i="2"/>
  <c r="N946" i="2"/>
  <c r="O946" i="2"/>
  <c r="P946" i="2"/>
  <c r="N947" i="2"/>
  <c r="O947" i="2"/>
  <c r="P947" i="2"/>
  <c r="N948" i="2"/>
  <c r="O948" i="2"/>
  <c r="P948" i="2"/>
  <c r="N949" i="2"/>
  <c r="O949" i="2"/>
  <c r="P949" i="2"/>
  <c r="N950" i="2"/>
  <c r="O950" i="2"/>
  <c r="P950" i="2"/>
  <c r="N951" i="2"/>
  <c r="O951" i="2"/>
  <c r="P951" i="2"/>
  <c r="N952" i="2"/>
  <c r="O952" i="2"/>
  <c r="P952" i="2"/>
  <c r="N953" i="2"/>
  <c r="O953" i="2"/>
  <c r="P953" i="2"/>
  <c r="N954" i="2"/>
  <c r="O954" i="2"/>
  <c r="P954" i="2"/>
  <c r="N955" i="2"/>
  <c r="O955" i="2"/>
  <c r="P955" i="2"/>
  <c r="N956" i="2"/>
  <c r="O956" i="2"/>
  <c r="P956" i="2"/>
  <c r="N957" i="2"/>
  <c r="O957" i="2"/>
  <c r="P957" i="2"/>
  <c r="N958" i="2"/>
  <c r="O958" i="2"/>
  <c r="P958" i="2"/>
  <c r="N959" i="2"/>
  <c r="O959" i="2"/>
  <c r="P959" i="2"/>
  <c r="N960" i="2"/>
  <c r="O960" i="2"/>
  <c r="P960" i="2"/>
  <c r="N961" i="2"/>
  <c r="O961" i="2"/>
  <c r="P961" i="2"/>
  <c r="N962" i="2"/>
  <c r="O962" i="2"/>
  <c r="P962" i="2"/>
  <c r="N963" i="2"/>
  <c r="O963" i="2"/>
  <c r="P963" i="2"/>
  <c r="N964" i="2"/>
  <c r="O964" i="2"/>
  <c r="P964" i="2"/>
  <c r="N965" i="2"/>
  <c r="O965" i="2"/>
  <c r="P965" i="2"/>
  <c r="N966" i="2"/>
  <c r="O966" i="2"/>
  <c r="P966" i="2"/>
  <c r="N967" i="2"/>
  <c r="O967" i="2"/>
  <c r="P967" i="2"/>
  <c r="N968" i="2"/>
  <c r="O968" i="2"/>
  <c r="P968" i="2"/>
  <c r="N969" i="2"/>
  <c r="O969" i="2"/>
  <c r="P969" i="2"/>
  <c r="N970" i="2"/>
  <c r="O970" i="2"/>
  <c r="P970" i="2"/>
  <c r="N971" i="2"/>
  <c r="O971" i="2"/>
  <c r="P971" i="2"/>
  <c r="N972" i="2"/>
  <c r="O972" i="2"/>
  <c r="P972" i="2"/>
  <c r="N973" i="2"/>
  <c r="O973" i="2"/>
  <c r="P973" i="2"/>
  <c r="N974" i="2"/>
  <c r="O974" i="2"/>
  <c r="P974" i="2"/>
  <c r="N975" i="2"/>
  <c r="O975" i="2"/>
  <c r="P975" i="2"/>
  <c r="N976" i="2"/>
  <c r="O976" i="2"/>
  <c r="P976" i="2"/>
  <c r="N977" i="2"/>
  <c r="O977" i="2"/>
  <c r="P977" i="2"/>
  <c r="N978" i="2"/>
  <c r="O978" i="2"/>
  <c r="P978" i="2"/>
  <c r="N979" i="2"/>
  <c r="O979" i="2"/>
  <c r="P979" i="2"/>
  <c r="N980" i="2"/>
  <c r="O980" i="2"/>
  <c r="P980" i="2"/>
  <c r="N981" i="2"/>
  <c r="O981" i="2"/>
  <c r="P981" i="2"/>
  <c r="N982" i="2"/>
  <c r="O982" i="2"/>
  <c r="P982" i="2"/>
  <c r="N983" i="2"/>
  <c r="O983" i="2"/>
  <c r="P983" i="2"/>
  <c r="N984" i="2"/>
  <c r="O984" i="2"/>
  <c r="P984" i="2"/>
  <c r="N985" i="2"/>
  <c r="O985" i="2"/>
  <c r="P985" i="2"/>
  <c r="N986" i="2"/>
  <c r="O986" i="2"/>
  <c r="P986" i="2"/>
  <c r="N987" i="2"/>
  <c r="O987" i="2"/>
  <c r="P987" i="2"/>
  <c r="N988" i="2"/>
  <c r="O988" i="2"/>
  <c r="P988" i="2"/>
  <c r="N989" i="2"/>
  <c r="O989" i="2"/>
  <c r="P989" i="2"/>
  <c r="N990" i="2"/>
  <c r="O990" i="2"/>
  <c r="P990" i="2"/>
  <c r="N991" i="2"/>
  <c r="O991" i="2"/>
  <c r="P991" i="2"/>
  <c r="N992" i="2"/>
  <c r="O992" i="2"/>
  <c r="P992" i="2"/>
  <c r="N993" i="2"/>
  <c r="O993" i="2"/>
  <c r="P993" i="2"/>
  <c r="N994" i="2"/>
  <c r="O994" i="2"/>
  <c r="P994" i="2"/>
  <c r="N995" i="2"/>
  <c r="O995" i="2"/>
  <c r="P995" i="2"/>
  <c r="N996" i="2"/>
  <c r="O996" i="2"/>
  <c r="P996" i="2"/>
  <c r="N997" i="2"/>
  <c r="O997" i="2"/>
  <c r="P997" i="2"/>
  <c r="N998" i="2"/>
  <c r="O998" i="2"/>
  <c r="P998" i="2"/>
  <c r="N999" i="2"/>
  <c r="O999" i="2"/>
  <c r="P999" i="2"/>
  <c r="N1000" i="2"/>
  <c r="O1000" i="2"/>
  <c r="P1000" i="2"/>
  <c r="N1001" i="2"/>
  <c r="O1001" i="2"/>
  <c r="P1001" i="2"/>
  <c r="N1002" i="2"/>
  <c r="O1002" i="2"/>
  <c r="P1002" i="2"/>
  <c r="N1003" i="2"/>
  <c r="O1003" i="2"/>
  <c r="P1003" i="2"/>
  <c r="N1004" i="2"/>
  <c r="O1004" i="2"/>
  <c r="P1004" i="2"/>
  <c r="N1005" i="2"/>
  <c r="O1005" i="2"/>
  <c r="P1005" i="2"/>
  <c r="N1006" i="2"/>
  <c r="O1006" i="2"/>
  <c r="P1006" i="2"/>
  <c r="N1007" i="2"/>
  <c r="O1007" i="2"/>
  <c r="P1007" i="2"/>
  <c r="N1008" i="2"/>
  <c r="O1008" i="2"/>
  <c r="P1008" i="2"/>
  <c r="N1009" i="2"/>
  <c r="O1009" i="2"/>
  <c r="P1009" i="2"/>
  <c r="N1010" i="2"/>
  <c r="O1010" i="2"/>
  <c r="P1010" i="2"/>
  <c r="N1011" i="2"/>
  <c r="O1011" i="2"/>
  <c r="P1011" i="2"/>
  <c r="N1012" i="2"/>
  <c r="O1012" i="2"/>
  <c r="P1012" i="2"/>
  <c r="N1013" i="2"/>
  <c r="O1013" i="2"/>
  <c r="P1013" i="2"/>
  <c r="N1014" i="2"/>
  <c r="O1014" i="2"/>
  <c r="P1014" i="2"/>
  <c r="N1015" i="2"/>
  <c r="O1015" i="2"/>
  <c r="P1015" i="2"/>
  <c r="N1016" i="2"/>
  <c r="O1016" i="2"/>
  <c r="P1016" i="2"/>
  <c r="N1017" i="2"/>
  <c r="O1017" i="2"/>
  <c r="P1017" i="2"/>
  <c r="N1018" i="2"/>
  <c r="O1018" i="2"/>
  <c r="P1018" i="2"/>
  <c r="N1019" i="2"/>
  <c r="O1019" i="2"/>
  <c r="P1019" i="2"/>
  <c r="N1020" i="2"/>
  <c r="O1020" i="2"/>
  <c r="P1020" i="2"/>
  <c r="N1021" i="2"/>
  <c r="O1021" i="2"/>
  <c r="P1021" i="2"/>
  <c r="N1022" i="2"/>
  <c r="O1022" i="2"/>
  <c r="P1022" i="2"/>
  <c r="N1023" i="2"/>
  <c r="O1023" i="2"/>
  <c r="P1023" i="2"/>
  <c r="N1024" i="2"/>
  <c r="O1024" i="2"/>
  <c r="P1024" i="2"/>
  <c r="N1025" i="2"/>
  <c r="O1025" i="2"/>
  <c r="P1025" i="2"/>
  <c r="N1026" i="2"/>
  <c r="O1026" i="2"/>
  <c r="P1026" i="2"/>
  <c r="N1027" i="2"/>
  <c r="O1027" i="2"/>
  <c r="P1027" i="2"/>
  <c r="N1028" i="2"/>
  <c r="O1028" i="2"/>
  <c r="P1028" i="2"/>
  <c r="N1029" i="2"/>
  <c r="O1029" i="2"/>
  <c r="P1029" i="2"/>
  <c r="N1030" i="2"/>
  <c r="O1030" i="2"/>
  <c r="P1030" i="2"/>
  <c r="N1031" i="2"/>
  <c r="O1031" i="2"/>
  <c r="P1031" i="2"/>
  <c r="N1032" i="2"/>
  <c r="O1032" i="2"/>
  <c r="P1032" i="2"/>
  <c r="N1033" i="2"/>
  <c r="O1033" i="2"/>
  <c r="P1033" i="2"/>
  <c r="N1034" i="2"/>
  <c r="O1034" i="2"/>
  <c r="P1034" i="2"/>
  <c r="N1035" i="2"/>
  <c r="O1035" i="2"/>
  <c r="P1035" i="2"/>
  <c r="N1036" i="2"/>
  <c r="O1036" i="2"/>
  <c r="P1036" i="2"/>
  <c r="N1037" i="2"/>
  <c r="O1037" i="2"/>
  <c r="P1037" i="2"/>
  <c r="N1038" i="2"/>
  <c r="O1038" i="2"/>
  <c r="P1038" i="2"/>
  <c r="N1039" i="2"/>
  <c r="O1039" i="2"/>
  <c r="P1039" i="2"/>
  <c r="N1040" i="2"/>
  <c r="O1040" i="2"/>
  <c r="P1040" i="2"/>
  <c r="N1041" i="2"/>
  <c r="O1041" i="2"/>
  <c r="P1041" i="2"/>
  <c r="N1042" i="2"/>
  <c r="O1042" i="2"/>
  <c r="P1042" i="2"/>
  <c r="N1043" i="2"/>
  <c r="O1043" i="2"/>
  <c r="P1043" i="2"/>
  <c r="N1044" i="2"/>
  <c r="O1044" i="2"/>
  <c r="P1044" i="2"/>
  <c r="N1045" i="2"/>
  <c r="O1045" i="2"/>
  <c r="P1045" i="2"/>
  <c r="N1046" i="2"/>
  <c r="O1046" i="2"/>
  <c r="P1046" i="2"/>
  <c r="N1047" i="2"/>
  <c r="O1047" i="2"/>
  <c r="P1047" i="2"/>
  <c r="N1048" i="2"/>
  <c r="O1048" i="2"/>
  <c r="P1048" i="2"/>
  <c r="N1049" i="2"/>
  <c r="O1049" i="2"/>
  <c r="P1049" i="2"/>
  <c r="N1050" i="2"/>
  <c r="O1050" i="2"/>
  <c r="P1050" i="2"/>
  <c r="N1051" i="2"/>
  <c r="O1051" i="2"/>
  <c r="P1051" i="2"/>
  <c r="N1052" i="2"/>
  <c r="O1052" i="2"/>
  <c r="P1052" i="2"/>
  <c r="N1053" i="2"/>
  <c r="O1053" i="2"/>
  <c r="P1053" i="2"/>
  <c r="N1054" i="2"/>
  <c r="O1054" i="2"/>
  <c r="P1054" i="2"/>
  <c r="N1055" i="2"/>
  <c r="O1055" i="2"/>
  <c r="P1055" i="2"/>
  <c r="N1056" i="2"/>
  <c r="O1056" i="2"/>
  <c r="P1056" i="2"/>
  <c r="N1057" i="2"/>
  <c r="O1057" i="2"/>
  <c r="P1057" i="2"/>
  <c r="N1058" i="2"/>
  <c r="O1058" i="2"/>
  <c r="P1058" i="2"/>
  <c r="N1059" i="2"/>
  <c r="O1059" i="2"/>
  <c r="P1059" i="2"/>
  <c r="N1060" i="2"/>
  <c r="O1060" i="2"/>
  <c r="P1060" i="2"/>
  <c r="N1061" i="2"/>
  <c r="O1061" i="2"/>
  <c r="P1061" i="2"/>
  <c r="N1062" i="2"/>
  <c r="O1062" i="2"/>
  <c r="P1062" i="2"/>
  <c r="N1063" i="2"/>
  <c r="O1063" i="2"/>
  <c r="P1063" i="2"/>
  <c r="N1064" i="2"/>
  <c r="O1064" i="2"/>
  <c r="P1064" i="2"/>
  <c r="N1065" i="2"/>
  <c r="O1065" i="2"/>
  <c r="P1065" i="2"/>
  <c r="N1066" i="2"/>
  <c r="O1066" i="2"/>
  <c r="P1066" i="2"/>
  <c r="N1067" i="2"/>
  <c r="O1067" i="2"/>
  <c r="P1067" i="2"/>
  <c r="N1068" i="2"/>
  <c r="O1068" i="2"/>
  <c r="P1068" i="2"/>
  <c r="N1069" i="2"/>
  <c r="O1069" i="2"/>
  <c r="P1069" i="2"/>
  <c r="N1070" i="2"/>
  <c r="O1070" i="2"/>
  <c r="P1070" i="2"/>
  <c r="N1071" i="2"/>
  <c r="O1071" i="2"/>
  <c r="P1071" i="2"/>
  <c r="N1072" i="2"/>
  <c r="O1072" i="2"/>
  <c r="P1072" i="2"/>
  <c r="N1073" i="2"/>
  <c r="O1073" i="2"/>
  <c r="P1073" i="2"/>
  <c r="N1074" i="2"/>
  <c r="O1074" i="2"/>
  <c r="P1074" i="2"/>
  <c r="N1075" i="2"/>
  <c r="O1075" i="2"/>
  <c r="P1075" i="2"/>
  <c r="N1076" i="2"/>
  <c r="O1076" i="2"/>
  <c r="P1076" i="2"/>
  <c r="N1077" i="2"/>
  <c r="O1077" i="2"/>
  <c r="P1077" i="2"/>
  <c r="N1078" i="2"/>
  <c r="O1078" i="2"/>
  <c r="P1078" i="2"/>
  <c r="N1079" i="2"/>
  <c r="O1079" i="2"/>
  <c r="P1079" i="2"/>
  <c r="N1080" i="2"/>
  <c r="O1080" i="2"/>
  <c r="P1080" i="2"/>
  <c r="N1081" i="2"/>
  <c r="O1081" i="2"/>
  <c r="P1081" i="2"/>
  <c r="N1082" i="2"/>
  <c r="O1082" i="2"/>
  <c r="P1082" i="2"/>
  <c r="N1083" i="2"/>
  <c r="O1083" i="2"/>
  <c r="P1083" i="2"/>
  <c r="N1084" i="2"/>
  <c r="O1084" i="2"/>
  <c r="P1084" i="2"/>
  <c r="N1085" i="2"/>
  <c r="O1085" i="2"/>
  <c r="P1085" i="2"/>
  <c r="N1086" i="2"/>
  <c r="O1086" i="2"/>
  <c r="P1086" i="2"/>
  <c r="N1087" i="2"/>
  <c r="O1087" i="2"/>
  <c r="P1087" i="2"/>
  <c r="N1088" i="2"/>
  <c r="O1088" i="2"/>
  <c r="P1088" i="2"/>
  <c r="N1089" i="2"/>
  <c r="O1089" i="2"/>
  <c r="P1089" i="2"/>
  <c r="N1090" i="2"/>
  <c r="O1090" i="2"/>
  <c r="P1090" i="2"/>
  <c r="N1091" i="2"/>
  <c r="O1091" i="2"/>
  <c r="P1091" i="2"/>
  <c r="N1092" i="2"/>
  <c r="O1092" i="2"/>
  <c r="P1092" i="2"/>
  <c r="N1093" i="2"/>
  <c r="O1093" i="2"/>
  <c r="P1093" i="2"/>
  <c r="N1094" i="2"/>
  <c r="O1094" i="2"/>
  <c r="P1094" i="2"/>
  <c r="N1095" i="2"/>
  <c r="O1095" i="2"/>
  <c r="P1095" i="2"/>
  <c r="N1096" i="2"/>
  <c r="O1096" i="2"/>
  <c r="P1096" i="2"/>
  <c r="N1097" i="2"/>
  <c r="O1097" i="2"/>
  <c r="P1097" i="2"/>
  <c r="N1098" i="2"/>
  <c r="O1098" i="2"/>
  <c r="P1098" i="2"/>
  <c r="N1099" i="2"/>
  <c r="O1099" i="2"/>
  <c r="P1099" i="2"/>
  <c r="N1100" i="2"/>
  <c r="O1100" i="2"/>
  <c r="P1100" i="2"/>
  <c r="N1101" i="2"/>
  <c r="O1101" i="2"/>
  <c r="P1101" i="2"/>
  <c r="N1102" i="2"/>
  <c r="O1102" i="2"/>
  <c r="P1102" i="2"/>
  <c r="N1103" i="2"/>
  <c r="O1103" i="2"/>
  <c r="P1103" i="2"/>
  <c r="N1104" i="2"/>
  <c r="O1104" i="2"/>
  <c r="P1104" i="2"/>
  <c r="N1105" i="2"/>
  <c r="O1105" i="2"/>
  <c r="P1105" i="2"/>
  <c r="N1106" i="2"/>
  <c r="O1106" i="2"/>
  <c r="P1106" i="2"/>
  <c r="N1107" i="2"/>
  <c r="O1107" i="2"/>
  <c r="P1107" i="2"/>
  <c r="N1108" i="2"/>
  <c r="O1108" i="2"/>
  <c r="P1108" i="2"/>
  <c r="N1109" i="2"/>
  <c r="O1109" i="2"/>
  <c r="P1109" i="2"/>
  <c r="N1110" i="2"/>
  <c r="O1110" i="2"/>
  <c r="P1110" i="2"/>
  <c r="N1111" i="2"/>
  <c r="O1111" i="2"/>
  <c r="P1111" i="2"/>
  <c r="N1112" i="2"/>
  <c r="O1112" i="2"/>
  <c r="P1112" i="2"/>
  <c r="N1113" i="2"/>
  <c r="O1113" i="2"/>
  <c r="P1113" i="2"/>
  <c r="N1114" i="2"/>
  <c r="O1114" i="2"/>
  <c r="P1114" i="2"/>
  <c r="N1115" i="2"/>
  <c r="O1115" i="2"/>
  <c r="P1115" i="2"/>
  <c r="N1116" i="2"/>
  <c r="O1116" i="2"/>
  <c r="P1116" i="2"/>
  <c r="N1117" i="2"/>
  <c r="O1117" i="2"/>
  <c r="P1117" i="2"/>
  <c r="N1118" i="2"/>
  <c r="O1118" i="2"/>
  <c r="P1118" i="2"/>
  <c r="N1119" i="2"/>
  <c r="O1119" i="2"/>
  <c r="P1119" i="2"/>
  <c r="N1120" i="2"/>
  <c r="O1120" i="2"/>
  <c r="P1120" i="2"/>
  <c r="N1121" i="2"/>
  <c r="O1121" i="2"/>
  <c r="P1121" i="2"/>
  <c r="N1122" i="2"/>
  <c r="O1122" i="2"/>
  <c r="P1122" i="2"/>
  <c r="N1123" i="2"/>
  <c r="O1123" i="2"/>
  <c r="P1123" i="2"/>
  <c r="N1124" i="2"/>
  <c r="O1124" i="2"/>
  <c r="P1124" i="2"/>
  <c r="N1125" i="2"/>
  <c r="O1125" i="2"/>
  <c r="P1125" i="2"/>
  <c r="N1126" i="2"/>
  <c r="O1126" i="2"/>
  <c r="P1126" i="2"/>
  <c r="N1127" i="2"/>
  <c r="O1127" i="2"/>
  <c r="P1127" i="2"/>
  <c r="N1128" i="2"/>
  <c r="O1128" i="2"/>
  <c r="P1128" i="2"/>
  <c r="N1129" i="2"/>
  <c r="O1129" i="2"/>
  <c r="P1129" i="2"/>
  <c r="N1130" i="2"/>
  <c r="O1130" i="2"/>
  <c r="P1130" i="2"/>
  <c r="N1131" i="2"/>
  <c r="O1131" i="2"/>
  <c r="P1131" i="2"/>
  <c r="N1132" i="2"/>
  <c r="O1132" i="2"/>
  <c r="P1132" i="2"/>
  <c r="N1133" i="2"/>
  <c r="O1133" i="2"/>
  <c r="P1133" i="2"/>
  <c r="N1134" i="2"/>
  <c r="O1134" i="2"/>
  <c r="P1134" i="2"/>
  <c r="N1135" i="2"/>
  <c r="O1135" i="2"/>
  <c r="P1135" i="2"/>
  <c r="N1136" i="2"/>
  <c r="O1136" i="2"/>
  <c r="P1136" i="2"/>
  <c r="N1137" i="2"/>
  <c r="O1137" i="2"/>
  <c r="P1137" i="2"/>
  <c r="N1138" i="2"/>
  <c r="O1138" i="2"/>
  <c r="P1138" i="2"/>
  <c r="N1139" i="2"/>
  <c r="O1139" i="2"/>
  <c r="P1139" i="2"/>
  <c r="N1140" i="2"/>
  <c r="O1140" i="2"/>
  <c r="P1140" i="2"/>
  <c r="N1141" i="2"/>
  <c r="O1141" i="2"/>
  <c r="P1141" i="2"/>
  <c r="N1142" i="2"/>
  <c r="O1142" i="2"/>
  <c r="P1142" i="2"/>
  <c r="N1143" i="2"/>
  <c r="O1143" i="2"/>
  <c r="P1143" i="2"/>
  <c r="N1144" i="2"/>
  <c r="O1144" i="2"/>
  <c r="P1144" i="2"/>
  <c r="N1145" i="2"/>
  <c r="O1145" i="2"/>
  <c r="P1145" i="2"/>
  <c r="N1146" i="2"/>
  <c r="O1146" i="2"/>
  <c r="P1146" i="2"/>
  <c r="N1147" i="2"/>
  <c r="O1147" i="2"/>
  <c r="P1147" i="2"/>
  <c r="N1148" i="2"/>
  <c r="O1148" i="2"/>
  <c r="P1148" i="2"/>
  <c r="N1149" i="2"/>
  <c r="O1149" i="2"/>
  <c r="P1149" i="2"/>
  <c r="N1150" i="2"/>
  <c r="O1150" i="2"/>
  <c r="P1150" i="2"/>
  <c r="N1151" i="2"/>
  <c r="O1151" i="2"/>
  <c r="P1151" i="2"/>
  <c r="N1152" i="2"/>
  <c r="O1152" i="2"/>
  <c r="P1152" i="2"/>
  <c r="N1153" i="2"/>
  <c r="O1153" i="2"/>
  <c r="P1153" i="2"/>
  <c r="N1154" i="2"/>
  <c r="O1154" i="2"/>
  <c r="P1154" i="2"/>
  <c r="N1155" i="2"/>
  <c r="O1155" i="2"/>
  <c r="P1155" i="2"/>
  <c r="N1156" i="2"/>
  <c r="O1156" i="2"/>
  <c r="P1156" i="2"/>
  <c r="N1157" i="2"/>
  <c r="O1157" i="2"/>
  <c r="P1157" i="2"/>
  <c r="N1158" i="2"/>
  <c r="O1158" i="2"/>
  <c r="P1158" i="2"/>
  <c r="N1159" i="2"/>
  <c r="O1159" i="2"/>
  <c r="P1159" i="2"/>
  <c r="N1160" i="2"/>
  <c r="O1160" i="2"/>
  <c r="P1160" i="2"/>
  <c r="N1161" i="2"/>
  <c r="O1161" i="2"/>
  <c r="P1161" i="2"/>
  <c r="N1162" i="2"/>
  <c r="O1162" i="2"/>
  <c r="P1162" i="2"/>
  <c r="N1163" i="2"/>
  <c r="O1163" i="2"/>
  <c r="P1163" i="2"/>
  <c r="N1164" i="2"/>
  <c r="O1164" i="2"/>
  <c r="P1164" i="2"/>
  <c r="N1165" i="2"/>
  <c r="O1165" i="2"/>
  <c r="P1165" i="2"/>
  <c r="N1166" i="2"/>
  <c r="O1166" i="2"/>
  <c r="P1166" i="2"/>
  <c r="N1167" i="2"/>
  <c r="O1167" i="2"/>
  <c r="P1167" i="2"/>
  <c r="N1168" i="2"/>
  <c r="O1168" i="2"/>
  <c r="P1168" i="2"/>
  <c r="N1169" i="2"/>
  <c r="O1169" i="2"/>
  <c r="P1169" i="2"/>
  <c r="N1170" i="2"/>
  <c r="O1170" i="2"/>
  <c r="P1170" i="2"/>
  <c r="N1171" i="2"/>
  <c r="O1171" i="2"/>
  <c r="P1171" i="2"/>
  <c r="N1172" i="2"/>
  <c r="O1172" i="2"/>
  <c r="P1172" i="2"/>
  <c r="N1173" i="2"/>
  <c r="O1173" i="2"/>
  <c r="P1173" i="2"/>
  <c r="N1174" i="2"/>
  <c r="O1174" i="2"/>
  <c r="P1174" i="2"/>
  <c r="N1175" i="2"/>
  <c r="O1175" i="2"/>
  <c r="P1175" i="2"/>
  <c r="N1176" i="2"/>
  <c r="O1176" i="2"/>
  <c r="P1176" i="2"/>
  <c r="N1177" i="2"/>
  <c r="O1177" i="2"/>
  <c r="P1177" i="2"/>
  <c r="N1178" i="2"/>
  <c r="O1178" i="2"/>
  <c r="P1178" i="2"/>
  <c r="N1179" i="2"/>
  <c r="O1179" i="2"/>
  <c r="P1179" i="2"/>
  <c r="N1180" i="2"/>
  <c r="O1180" i="2"/>
  <c r="P1180" i="2"/>
  <c r="N1181" i="2"/>
  <c r="O1181" i="2"/>
  <c r="P1181" i="2"/>
  <c r="N1182" i="2"/>
  <c r="O1182" i="2"/>
  <c r="P1182" i="2"/>
  <c r="N1183" i="2"/>
  <c r="O1183" i="2"/>
  <c r="P1183" i="2"/>
  <c r="N1184" i="2"/>
  <c r="O1184" i="2"/>
  <c r="P1184" i="2"/>
  <c r="N1185" i="2"/>
  <c r="O1185" i="2"/>
  <c r="P1185" i="2"/>
  <c r="N1186" i="2"/>
  <c r="O1186" i="2"/>
  <c r="P1186" i="2"/>
  <c r="N1187" i="2"/>
  <c r="O1187" i="2"/>
  <c r="P1187" i="2"/>
  <c r="N1188" i="2"/>
  <c r="O1188" i="2"/>
  <c r="P1188" i="2"/>
  <c r="N1189" i="2"/>
  <c r="O1189" i="2"/>
  <c r="P1189" i="2"/>
  <c r="N1190" i="2"/>
  <c r="O1190" i="2"/>
  <c r="P1190" i="2"/>
  <c r="N1191" i="2"/>
  <c r="O1191" i="2"/>
  <c r="P1191" i="2"/>
  <c r="N1192" i="2"/>
  <c r="O1192" i="2"/>
  <c r="P1192" i="2"/>
  <c r="N1193" i="2"/>
  <c r="O1193" i="2"/>
  <c r="P1193" i="2"/>
  <c r="N1194" i="2"/>
  <c r="O1194" i="2"/>
  <c r="P1194" i="2"/>
  <c r="N1195" i="2"/>
  <c r="O1195" i="2"/>
  <c r="P1195" i="2"/>
  <c r="N1196" i="2"/>
  <c r="O1196" i="2"/>
  <c r="P1196" i="2"/>
  <c r="N1197" i="2"/>
  <c r="O1197" i="2"/>
  <c r="P1197" i="2"/>
  <c r="N1198" i="2"/>
  <c r="O1198" i="2"/>
  <c r="P1198" i="2"/>
  <c r="N1199" i="2"/>
  <c r="O1199" i="2"/>
  <c r="P1199" i="2"/>
  <c r="N1200" i="2"/>
  <c r="O1200" i="2"/>
  <c r="P1200" i="2"/>
  <c r="N1201" i="2"/>
  <c r="O1201" i="2"/>
  <c r="P1201" i="2"/>
  <c r="N1202" i="2"/>
  <c r="O1202" i="2"/>
  <c r="P1202" i="2"/>
  <c r="N1203" i="2"/>
  <c r="O1203" i="2"/>
  <c r="P1203" i="2"/>
  <c r="N1204" i="2"/>
  <c r="O1204" i="2"/>
  <c r="P1204" i="2"/>
  <c r="N1205" i="2"/>
  <c r="O1205" i="2"/>
  <c r="P1205" i="2"/>
  <c r="N1206" i="2"/>
  <c r="O1206" i="2"/>
  <c r="P1206" i="2"/>
  <c r="N1207" i="2"/>
  <c r="O1207" i="2"/>
  <c r="P1207" i="2"/>
  <c r="N1208" i="2"/>
  <c r="O1208" i="2"/>
  <c r="P1208" i="2"/>
  <c r="N1209" i="2"/>
  <c r="O1209" i="2"/>
  <c r="P1209" i="2"/>
  <c r="N1210" i="2"/>
  <c r="O1210" i="2"/>
  <c r="P1210" i="2"/>
  <c r="N1211" i="2"/>
  <c r="O1211" i="2"/>
  <c r="P1211" i="2"/>
  <c r="N1212" i="2"/>
  <c r="O1212" i="2"/>
  <c r="P1212" i="2"/>
  <c r="N1213" i="2"/>
  <c r="O1213" i="2"/>
  <c r="P1213" i="2"/>
  <c r="N1214" i="2"/>
  <c r="O1214" i="2"/>
  <c r="P1214" i="2"/>
  <c r="N1215" i="2"/>
  <c r="O1215" i="2"/>
  <c r="P1215" i="2"/>
  <c r="N1216" i="2"/>
  <c r="O1216" i="2"/>
  <c r="P1216" i="2"/>
  <c r="N1217" i="2"/>
  <c r="O1217" i="2"/>
  <c r="P1217" i="2"/>
  <c r="N1218" i="2"/>
  <c r="O1218" i="2"/>
  <c r="P1218" i="2"/>
  <c r="N1219" i="2"/>
  <c r="O1219" i="2"/>
  <c r="P1219" i="2"/>
  <c r="N1220" i="2"/>
  <c r="O1220" i="2"/>
  <c r="P1220" i="2"/>
  <c r="N1221" i="2"/>
  <c r="O1221" i="2"/>
  <c r="P1221" i="2"/>
  <c r="N1222" i="2"/>
  <c r="O1222" i="2"/>
  <c r="P1222" i="2"/>
  <c r="N1223" i="2"/>
  <c r="O1223" i="2"/>
  <c r="P1223" i="2"/>
  <c r="N1224" i="2"/>
  <c r="O1224" i="2"/>
  <c r="P1224" i="2"/>
  <c r="N1225" i="2"/>
  <c r="O1225" i="2"/>
  <c r="P1225" i="2"/>
  <c r="N1226" i="2"/>
  <c r="O1226" i="2"/>
  <c r="P1226" i="2"/>
  <c r="N1227" i="2"/>
  <c r="O1227" i="2"/>
  <c r="P1227" i="2"/>
  <c r="N1228" i="2"/>
  <c r="O1228" i="2"/>
  <c r="P1228" i="2"/>
  <c r="N1229" i="2"/>
  <c r="O1229" i="2"/>
  <c r="P1229" i="2"/>
  <c r="N1230" i="2"/>
  <c r="O1230" i="2"/>
  <c r="P1230" i="2"/>
  <c r="N1231" i="2"/>
  <c r="O1231" i="2"/>
  <c r="P1231" i="2"/>
  <c r="N1232" i="2"/>
  <c r="O1232" i="2"/>
  <c r="P1232" i="2"/>
  <c r="N1233" i="2"/>
  <c r="O1233" i="2"/>
  <c r="P1233" i="2"/>
  <c r="N1234" i="2"/>
  <c r="O1234" i="2"/>
  <c r="P1234" i="2"/>
  <c r="N1235" i="2"/>
  <c r="O1235" i="2"/>
  <c r="P1235" i="2"/>
  <c r="N1236" i="2"/>
  <c r="O1236" i="2"/>
  <c r="P1236" i="2"/>
  <c r="N1237" i="2"/>
  <c r="O1237" i="2"/>
  <c r="P1237" i="2"/>
  <c r="N1238" i="2"/>
  <c r="O1238" i="2"/>
  <c r="P1238" i="2"/>
  <c r="N1239" i="2"/>
  <c r="O1239" i="2"/>
  <c r="P1239" i="2"/>
  <c r="N1240" i="2"/>
  <c r="O1240" i="2"/>
  <c r="P1240" i="2"/>
  <c r="N1241" i="2"/>
  <c r="O1241" i="2"/>
  <c r="P1241" i="2"/>
  <c r="N1242" i="2"/>
  <c r="O1242" i="2"/>
  <c r="P1242" i="2"/>
  <c r="N1243" i="2"/>
  <c r="O1243" i="2"/>
  <c r="P1243" i="2"/>
  <c r="N1244" i="2"/>
  <c r="O1244" i="2"/>
  <c r="P1244" i="2"/>
  <c r="N1245" i="2"/>
  <c r="O1245" i="2"/>
  <c r="P1245" i="2"/>
  <c r="N1246" i="2"/>
  <c r="O1246" i="2"/>
  <c r="P1246" i="2"/>
  <c r="N1247" i="2"/>
  <c r="O1247" i="2"/>
  <c r="P1247" i="2"/>
  <c r="N1248" i="2"/>
  <c r="O1248" i="2"/>
  <c r="P1248" i="2"/>
  <c r="N1249" i="2"/>
  <c r="O1249" i="2"/>
  <c r="P1249" i="2"/>
  <c r="N1250" i="2"/>
  <c r="O1250" i="2"/>
  <c r="P1250" i="2"/>
  <c r="N1251" i="2"/>
  <c r="O1251" i="2"/>
  <c r="P1251" i="2"/>
  <c r="N1252" i="2"/>
  <c r="O1252" i="2"/>
  <c r="P1252" i="2"/>
  <c r="N1253" i="2"/>
  <c r="O1253" i="2"/>
  <c r="P1253" i="2"/>
  <c r="N1254" i="2"/>
  <c r="O1254" i="2"/>
  <c r="P1254" i="2"/>
  <c r="N1255" i="2"/>
  <c r="O1255" i="2"/>
  <c r="P1255" i="2"/>
  <c r="N1256" i="2"/>
  <c r="O1256" i="2"/>
  <c r="P1256" i="2"/>
  <c r="N1257" i="2"/>
  <c r="O1257" i="2"/>
  <c r="P1257" i="2"/>
  <c r="N1258" i="2"/>
  <c r="O1258" i="2"/>
  <c r="P1258" i="2"/>
  <c r="N1259" i="2"/>
  <c r="O1259" i="2"/>
  <c r="P1259" i="2"/>
  <c r="N1260" i="2"/>
  <c r="O1260" i="2"/>
  <c r="P1260" i="2"/>
  <c r="N1261" i="2"/>
  <c r="O1261" i="2"/>
  <c r="P1261" i="2"/>
  <c r="N1262" i="2"/>
  <c r="O1262" i="2"/>
  <c r="P1262" i="2"/>
  <c r="N1263" i="2"/>
  <c r="O1263" i="2"/>
  <c r="P1263" i="2"/>
  <c r="N1264" i="2"/>
  <c r="O1264" i="2"/>
  <c r="P1264" i="2"/>
  <c r="N1265" i="2"/>
  <c r="O1265" i="2"/>
  <c r="P1265" i="2"/>
  <c r="N1266" i="2"/>
  <c r="O1266" i="2"/>
  <c r="P1266" i="2"/>
  <c r="N1267" i="2"/>
  <c r="O1267" i="2"/>
  <c r="P1267" i="2"/>
  <c r="N1268" i="2"/>
  <c r="O1268" i="2"/>
  <c r="P1268" i="2"/>
  <c r="N1269" i="2"/>
  <c r="O1269" i="2"/>
  <c r="P1269" i="2"/>
  <c r="N1270" i="2"/>
  <c r="O1270" i="2"/>
  <c r="P1270" i="2"/>
  <c r="N1271" i="2"/>
  <c r="O1271" i="2"/>
  <c r="P1271" i="2"/>
  <c r="N1272" i="2"/>
  <c r="O1272" i="2"/>
  <c r="P1272" i="2"/>
  <c r="N1273" i="2"/>
  <c r="O1273" i="2"/>
  <c r="P1273" i="2"/>
  <c r="N1274" i="2"/>
  <c r="O1274" i="2"/>
  <c r="P1274" i="2"/>
  <c r="N1275" i="2"/>
  <c r="O1275" i="2"/>
  <c r="P1275" i="2"/>
  <c r="N1276" i="2"/>
  <c r="O1276" i="2"/>
  <c r="P1276" i="2"/>
  <c r="N1277" i="2"/>
  <c r="O1277" i="2"/>
  <c r="P1277" i="2"/>
  <c r="N1278" i="2"/>
  <c r="O1278" i="2"/>
  <c r="P1278" i="2"/>
  <c r="N1279" i="2"/>
  <c r="O1279" i="2"/>
  <c r="P1279" i="2"/>
  <c r="N1280" i="2"/>
  <c r="O1280" i="2"/>
  <c r="P1280" i="2"/>
  <c r="N1281" i="2"/>
  <c r="O1281" i="2"/>
  <c r="P1281" i="2"/>
  <c r="N1282" i="2"/>
  <c r="O1282" i="2"/>
  <c r="P1282" i="2"/>
  <c r="N1283" i="2"/>
  <c r="O1283" i="2"/>
  <c r="P1283" i="2"/>
  <c r="N1284" i="2"/>
  <c r="O1284" i="2"/>
  <c r="P1284" i="2"/>
  <c r="N1285" i="2"/>
  <c r="O1285" i="2"/>
  <c r="P1285" i="2"/>
  <c r="N1286" i="2"/>
  <c r="O1286" i="2"/>
  <c r="P1286" i="2"/>
  <c r="N1287" i="2"/>
  <c r="O1287" i="2"/>
  <c r="P1287" i="2"/>
  <c r="N1288" i="2"/>
  <c r="O1288" i="2"/>
  <c r="P1288" i="2"/>
  <c r="N1289" i="2"/>
  <c r="O1289" i="2"/>
  <c r="P1289" i="2"/>
  <c r="N1290" i="2"/>
  <c r="O1290" i="2"/>
  <c r="P1290" i="2"/>
  <c r="N1291" i="2"/>
  <c r="O1291" i="2"/>
  <c r="P1291" i="2"/>
  <c r="N1292" i="2"/>
  <c r="O1292" i="2"/>
  <c r="P1292" i="2"/>
  <c r="N1293" i="2"/>
  <c r="O1293" i="2"/>
  <c r="P1293" i="2"/>
  <c r="N1294" i="2"/>
  <c r="O1294" i="2"/>
  <c r="P1294" i="2"/>
  <c r="N1295" i="2"/>
  <c r="O1295" i="2"/>
  <c r="P1295" i="2"/>
  <c r="N1296" i="2"/>
  <c r="O1296" i="2"/>
  <c r="P1296" i="2"/>
  <c r="N1297" i="2"/>
  <c r="O1297" i="2"/>
  <c r="P1297" i="2"/>
  <c r="N1298" i="2"/>
  <c r="O1298" i="2"/>
  <c r="P1298" i="2"/>
  <c r="N1299" i="2"/>
  <c r="O1299" i="2"/>
  <c r="P1299" i="2"/>
  <c r="N1300" i="2"/>
  <c r="O1300" i="2"/>
  <c r="P1300" i="2"/>
  <c r="N1301" i="2"/>
  <c r="O1301" i="2"/>
  <c r="P1301" i="2"/>
  <c r="N1302" i="2"/>
  <c r="O1302" i="2"/>
  <c r="P1302" i="2"/>
  <c r="N1303" i="2"/>
  <c r="O1303" i="2"/>
  <c r="P1303" i="2"/>
  <c r="N1304" i="2"/>
  <c r="O1304" i="2"/>
  <c r="P1304" i="2"/>
  <c r="N1305" i="2"/>
  <c r="O1305" i="2"/>
  <c r="P1305" i="2"/>
  <c r="N1306" i="2"/>
  <c r="O1306" i="2"/>
  <c r="P1306" i="2"/>
  <c r="N1307" i="2"/>
  <c r="O1307" i="2"/>
  <c r="P1307" i="2"/>
  <c r="N1308" i="2"/>
  <c r="O1308" i="2"/>
  <c r="P1308" i="2"/>
  <c r="N1309" i="2"/>
  <c r="O1309" i="2"/>
  <c r="P1309" i="2"/>
  <c r="N1310" i="2"/>
  <c r="O1310" i="2"/>
  <c r="P1310" i="2"/>
  <c r="N1311" i="2"/>
  <c r="O1311" i="2"/>
  <c r="P1311" i="2"/>
  <c r="N1312" i="2"/>
  <c r="O1312" i="2"/>
  <c r="P1312" i="2"/>
  <c r="N1313" i="2"/>
  <c r="O1313" i="2"/>
  <c r="P1313" i="2"/>
  <c r="N1314" i="2"/>
  <c r="O1314" i="2"/>
  <c r="P1314" i="2"/>
  <c r="N1315" i="2"/>
  <c r="O1315" i="2"/>
  <c r="P1315" i="2"/>
  <c r="N1316" i="2"/>
  <c r="O1316" i="2"/>
  <c r="P1316" i="2"/>
  <c r="N1317" i="2"/>
  <c r="O1317" i="2"/>
  <c r="P1317" i="2"/>
  <c r="N1318" i="2"/>
  <c r="O1318" i="2"/>
  <c r="P1318" i="2"/>
  <c r="N1319" i="2"/>
  <c r="O1319" i="2"/>
  <c r="P1319" i="2"/>
  <c r="N1320" i="2"/>
  <c r="O1320" i="2"/>
  <c r="P1320" i="2"/>
  <c r="N1321" i="2"/>
  <c r="O1321" i="2"/>
  <c r="P1321" i="2"/>
  <c r="N1322" i="2"/>
  <c r="O1322" i="2"/>
  <c r="P1322" i="2"/>
  <c r="N1323" i="2"/>
  <c r="O1323" i="2"/>
  <c r="P1323" i="2"/>
  <c r="N1324" i="2"/>
  <c r="O1324" i="2"/>
  <c r="P1324" i="2"/>
  <c r="N1325" i="2"/>
  <c r="O1325" i="2"/>
  <c r="P1325" i="2"/>
  <c r="N1326" i="2"/>
  <c r="O1326" i="2"/>
  <c r="P1326" i="2"/>
  <c r="N1327" i="2"/>
  <c r="O1327" i="2"/>
  <c r="P1327" i="2"/>
  <c r="N1328" i="2"/>
  <c r="O1328" i="2"/>
  <c r="P1328" i="2"/>
  <c r="N1329" i="2"/>
  <c r="O1329" i="2"/>
  <c r="P1329" i="2"/>
  <c r="N1330" i="2"/>
  <c r="O1330" i="2"/>
  <c r="P1330" i="2"/>
  <c r="N1331" i="2"/>
  <c r="O1331" i="2"/>
  <c r="P1331" i="2"/>
  <c r="N1332" i="2"/>
  <c r="O1332" i="2"/>
  <c r="P1332" i="2"/>
  <c r="N1333" i="2"/>
  <c r="O1333" i="2"/>
  <c r="P1333" i="2"/>
  <c r="N1334" i="2"/>
  <c r="O1334" i="2"/>
  <c r="P1334" i="2"/>
  <c r="N1335" i="2"/>
  <c r="O1335" i="2"/>
  <c r="P1335" i="2"/>
  <c r="N1336" i="2"/>
  <c r="O1336" i="2"/>
  <c r="P1336" i="2"/>
  <c r="N1337" i="2"/>
  <c r="O1337" i="2"/>
  <c r="P1337" i="2"/>
  <c r="N1338" i="2"/>
  <c r="O1338" i="2"/>
  <c r="P1338" i="2"/>
  <c r="N1339" i="2"/>
  <c r="O1339" i="2"/>
  <c r="P1339" i="2"/>
  <c r="N1340" i="2"/>
  <c r="O1340" i="2"/>
  <c r="P1340" i="2"/>
  <c r="N1341" i="2"/>
  <c r="O1341" i="2"/>
  <c r="P1341" i="2"/>
  <c r="N1342" i="2"/>
  <c r="O1342" i="2"/>
  <c r="P1342" i="2"/>
  <c r="N1343" i="2"/>
  <c r="O1343" i="2"/>
  <c r="P1343" i="2"/>
  <c r="N1344" i="2"/>
  <c r="O1344" i="2"/>
  <c r="P1344" i="2"/>
  <c r="N1345" i="2"/>
  <c r="O1345" i="2"/>
  <c r="P1345" i="2"/>
  <c r="N1346" i="2"/>
  <c r="O1346" i="2"/>
  <c r="P1346" i="2"/>
  <c r="N1347" i="2"/>
  <c r="O1347" i="2"/>
  <c r="P1347" i="2"/>
  <c r="N1348" i="2"/>
  <c r="O1348" i="2"/>
  <c r="P1348" i="2"/>
  <c r="N1349" i="2"/>
  <c r="O1349" i="2"/>
  <c r="P1349" i="2"/>
  <c r="N1350" i="2"/>
  <c r="O1350" i="2"/>
  <c r="P1350" i="2"/>
  <c r="N1351" i="2"/>
  <c r="O1351" i="2"/>
  <c r="P1351" i="2"/>
  <c r="N1352" i="2"/>
  <c r="O1352" i="2"/>
  <c r="P1352" i="2"/>
  <c r="N1353" i="2"/>
  <c r="O1353" i="2"/>
  <c r="P1353" i="2"/>
  <c r="N1354" i="2"/>
  <c r="O1354" i="2"/>
  <c r="P1354" i="2"/>
  <c r="N1355" i="2"/>
  <c r="O1355" i="2"/>
  <c r="P1355" i="2"/>
  <c r="N1356" i="2"/>
  <c r="O1356" i="2"/>
  <c r="P1356" i="2"/>
  <c r="N1357" i="2"/>
  <c r="O1357" i="2"/>
  <c r="P1357" i="2"/>
  <c r="N1358" i="2"/>
  <c r="O1358" i="2"/>
  <c r="P1358" i="2"/>
  <c r="N1359" i="2"/>
  <c r="O1359" i="2"/>
  <c r="P1359" i="2"/>
  <c r="N1360" i="2"/>
  <c r="O1360" i="2"/>
  <c r="P1360" i="2"/>
  <c r="N1361" i="2"/>
  <c r="O1361" i="2"/>
  <c r="P1361" i="2"/>
  <c r="N1362" i="2"/>
  <c r="O1362" i="2"/>
  <c r="P1362" i="2"/>
  <c r="N1363" i="2"/>
  <c r="O1363" i="2"/>
  <c r="P1363" i="2"/>
  <c r="N1364" i="2"/>
  <c r="O1364" i="2"/>
  <c r="P1364" i="2"/>
  <c r="N1365" i="2"/>
  <c r="O1365" i="2"/>
  <c r="P1365" i="2"/>
  <c r="N1366" i="2"/>
  <c r="O1366" i="2"/>
  <c r="P1366" i="2"/>
  <c r="N1367" i="2"/>
  <c r="O1367" i="2"/>
  <c r="P1367" i="2"/>
  <c r="N1368" i="2"/>
  <c r="O1368" i="2"/>
  <c r="P1368" i="2"/>
  <c r="N1369" i="2"/>
  <c r="O1369" i="2"/>
  <c r="P1369" i="2"/>
  <c r="N1370" i="2"/>
  <c r="O1370" i="2"/>
  <c r="P1370" i="2"/>
  <c r="N1371" i="2"/>
  <c r="O1371" i="2"/>
  <c r="P1371" i="2"/>
  <c r="N1372" i="2"/>
  <c r="O1372" i="2"/>
  <c r="P1372" i="2"/>
  <c r="N1373" i="2"/>
  <c r="O1373" i="2"/>
  <c r="P1373" i="2"/>
  <c r="N1374" i="2"/>
  <c r="O1374" i="2"/>
  <c r="P1374" i="2"/>
  <c r="N1375" i="2"/>
  <c r="O1375" i="2"/>
  <c r="P1375" i="2"/>
  <c r="N1376" i="2"/>
  <c r="O1376" i="2"/>
  <c r="P1376" i="2"/>
  <c r="N1377" i="2"/>
  <c r="O1377" i="2"/>
  <c r="P1377" i="2"/>
  <c r="N1378" i="2"/>
  <c r="O1378" i="2"/>
  <c r="P1378" i="2"/>
  <c r="N1379" i="2"/>
  <c r="O1379" i="2"/>
  <c r="P1379" i="2"/>
  <c r="N1380" i="2"/>
  <c r="O1380" i="2"/>
  <c r="P1380" i="2"/>
  <c r="N1381" i="2"/>
  <c r="O1381" i="2"/>
  <c r="P1381" i="2"/>
  <c r="N1382" i="2"/>
  <c r="O1382" i="2"/>
  <c r="P1382" i="2"/>
  <c r="N1383" i="2"/>
  <c r="O1383" i="2"/>
  <c r="P1383" i="2"/>
  <c r="N1384" i="2"/>
  <c r="O1384" i="2"/>
  <c r="P1384" i="2"/>
  <c r="N1385" i="2"/>
  <c r="O1385" i="2"/>
  <c r="P1385" i="2"/>
  <c r="N1386" i="2"/>
  <c r="O1386" i="2"/>
  <c r="P1386" i="2"/>
  <c r="N1387" i="2"/>
  <c r="O1387" i="2"/>
  <c r="P1387" i="2"/>
  <c r="N1388" i="2"/>
  <c r="O1388" i="2"/>
  <c r="P1388" i="2"/>
  <c r="N1389" i="2"/>
  <c r="O1389" i="2"/>
  <c r="P1389" i="2"/>
  <c r="N1390" i="2"/>
  <c r="O1390" i="2"/>
  <c r="P1390" i="2"/>
  <c r="N1391" i="2"/>
  <c r="O1391" i="2"/>
  <c r="P1391" i="2"/>
  <c r="N1392" i="2"/>
  <c r="O1392" i="2"/>
  <c r="P1392" i="2"/>
  <c r="N1393" i="2"/>
  <c r="O1393" i="2"/>
  <c r="P1393" i="2"/>
  <c r="N1394" i="2"/>
  <c r="O1394" i="2"/>
  <c r="P1394" i="2"/>
  <c r="N1395" i="2"/>
  <c r="O1395" i="2"/>
  <c r="P1395" i="2"/>
  <c r="N1396" i="2"/>
  <c r="O1396" i="2"/>
  <c r="P1396" i="2"/>
  <c r="N1397" i="2"/>
  <c r="O1397" i="2"/>
  <c r="P1397" i="2"/>
  <c r="N1398" i="2"/>
  <c r="O1398" i="2"/>
  <c r="P1398" i="2"/>
  <c r="N1399" i="2"/>
  <c r="O1399" i="2"/>
  <c r="P1399" i="2"/>
  <c r="N1400" i="2"/>
  <c r="O1400" i="2"/>
  <c r="P1400" i="2"/>
  <c r="N1401" i="2"/>
  <c r="O1401" i="2"/>
  <c r="P1401" i="2"/>
  <c r="N1402" i="2"/>
  <c r="O1402" i="2"/>
  <c r="P1402" i="2"/>
  <c r="N1403" i="2"/>
  <c r="O1403" i="2"/>
  <c r="P1403" i="2"/>
  <c r="N1404" i="2"/>
  <c r="O1404" i="2"/>
  <c r="P1404" i="2"/>
  <c r="N1405" i="2"/>
  <c r="O1405" i="2"/>
  <c r="P1405" i="2"/>
  <c r="N1406" i="2"/>
  <c r="O1406" i="2"/>
  <c r="P1406" i="2"/>
  <c r="N1407" i="2"/>
  <c r="O1407" i="2"/>
  <c r="P1407" i="2"/>
  <c r="N1408" i="2"/>
  <c r="O1408" i="2"/>
  <c r="P1408" i="2"/>
  <c r="N1409" i="2"/>
  <c r="O1409" i="2"/>
  <c r="P1409" i="2"/>
  <c r="N1410" i="2"/>
  <c r="O1410" i="2"/>
  <c r="P1410" i="2"/>
  <c r="N1411" i="2"/>
  <c r="O1411" i="2"/>
  <c r="P1411" i="2"/>
  <c r="N1412" i="2"/>
  <c r="O1412" i="2"/>
  <c r="P1412" i="2"/>
  <c r="N1413" i="2"/>
  <c r="O1413" i="2"/>
  <c r="P1413" i="2"/>
  <c r="N1414" i="2"/>
  <c r="O1414" i="2"/>
  <c r="P1414" i="2"/>
  <c r="N1415" i="2"/>
  <c r="O1415" i="2"/>
  <c r="P1415" i="2"/>
  <c r="N1416" i="2"/>
  <c r="O1416" i="2"/>
  <c r="P1416" i="2"/>
  <c r="N1417" i="2"/>
  <c r="O1417" i="2"/>
  <c r="P1417" i="2"/>
  <c r="N1418" i="2"/>
  <c r="O1418" i="2"/>
  <c r="P1418" i="2"/>
  <c r="N1419" i="2"/>
  <c r="O1419" i="2"/>
  <c r="P1419" i="2"/>
  <c r="N1420" i="2"/>
  <c r="O1420" i="2"/>
  <c r="P1420" i="2"/>
  <c r="N1421" i="2"/>
  <c r="O1421" i="2"/>
  <c r="P1421" i="2"/>
  <c r="N1422" i="2"/>
  <c r="O1422" i="2"/>
  <c r="P1422" i="2"/>
  <c r="N1423" i="2"/>
  <c r="O1423" i="2"/>
  <c r="P1423" i="2"/>
  <c r="N1424" i="2"/>
  <c r="O1424" i="2"/>
  <c r="P1424" i="2"/>
  <c r="N1425" i="2"/>
  <c r="O1425" i="2"/>
  <c r="P1425" i="2"/>
  <c r="N1426" i="2"/>
  <c r="O1426" i="2"/>
  <c r="P1426" i="2"/>
  <c r="N1427" i="2"/>
  <c r="O1427" i="2"/>
  <c r="P1427" i="2"/>
  <c r="N1428" i="2"/>
  <c r="O1428" i="2"/>
  <c r="P1428" i="2"/>
  <c r="N1429" i="2"/>
  <c r="O1429" i="2"/>
  <c r="P1429" i="2"/>
  <c r="N1430" i="2"/>
  <c r="O1430" i="2"/>
  <c r="P1430" i="2"/>
  <c r="N1431" i="2"/>
  <c r="O1431" i="2"/>
  <c r="P1431" i="2"/>
  <c r="N1432" i="2"/>
  <c r="O1432" i="2"/>
  <c r="P1432" i="2"/>
  <c r="N1433" i="2"/>
  <c r="O1433" i="2"/>
  <c r="P1433" i="2"/>
  <c r="N1434" i="2"/>
  <c r="O1434" i="2"/>
  <c r="P1434" i="2"/>
  <c r="N1435" i="2"/>
  <c r="O1435" i="2"/>
  <c r="P1435" i="2"/>
  <c r="N1436" i="2"/>
  <c r="O1436" i="2"/>
  <c r="P1436" i="2"/>
  <c r="N1437" i="2"/>
  <c r="O1437" i="2"/>
  <c r="P1437" i="2"/>
  <c r="N1438" i="2"/>
  <c r="O1438" i="2"/>
  <c r="P1438" i="2"/>
  <c r="N1439" i="2"/>
  <c r="O1439" i="2"/>
  <c r="P1439" i="2"/>
  <c r="N1440" i="2"/>
  <c r="O1440" i="2"/>
  <c r="P1440" i="2"/>
  <c r="N1441" i="2"/>
  <c r="O1441" i="2"/>
  <c r="P1441" i="2"/>
  <c r="N1442" i="2"/>
  <c r="O1442" i="2"/>
  <c r="P1442" i="2"/>
  <c r="N1443" i="2"/>
  <c r="O1443" i="2"/>
  <c r="P1443" i="2"/>
  <c r="N1444" i="2"/>
  <c r="O1444" i="2"/>
  <c r="P1444" i="2"/>
  <c r="N1445" i="2"/>
  <c r="O1445" i="2"/>
  <c r="P1445" i="2"/>
  <c r="N1446" i="2"/>
  <c r="O1446" i="2"/>
  <c r="P1446" i="2"/>
  <c r="N1447" i="2"/>
  <c r="O1447" i="2"/>
  <c r="P1447" i="2"/>
  <c r="N1448" i="2"/>
  <c r="O1448" i="2"/>
  <c r="P1448" i="2"/>
  <c r="N1449" i="2"/>
  <c r="O1449" i="2"/>
  <c r="P1449" i="2"/>
  <c r="N1450" i="2"/>
  <c r="O1450" i="2"/>
  <c r="P1450" i="2"/>
  <c r="N1451" i="2"/>
  <c r="O1451" i="2"/>
  <c r="P1451" i="2"/>
  <c r="N1452" i="2"/>
  <c r="O1452" i="2"/>
  <c r="P1452" i="2"/>
  <c r="N1453" i="2"/>
  <c r="O1453" i="2"/>
  <c r="P1453" i="2"/>
  <c r="N1454" i="2"/>
  <c r="O1454" i="2"/>
  <c r="P1454" i="2"/>
  <c r="N1455" i="2"/>
  <c r="O1455" i="2"/>
  <c r="P1455" i="2"/>
  <c r="N1456" i="2"/>
  <c r="O1456" i="2"/>
  <c r="P1456" i="2"/>
  <c r="N1457" i="2"/>
  <c r="O1457" i="2"/>
  <c r="P1457" i="2"/>
  <c r="N1458" i="2"/>
  <c r="O1458" i="2"/>
  <c r="P1458" i="2"/>
  <c r="N1459" i="2"/>
  <c r="O1459" i="2"/>
  <c r="P1459" i="2"/>
  <c r="N1460" i="2"/>
  <c r="O1460" i="2"/>
  <c r="P1460" i="2"/>
  <c r="N1461" i="2"/>
  <c r="O1461" i="2"/>
  <c r="P1461" i="2"/>
  <c r="N1462" i="2"/>
  <c r="O1462" i="2"/>
  <c r="P1462" i="2"/>
  <c r="N1463" i="2"/>
  <c r="O1463" i="2"/>
  <c r="P1463" i="2"/>
  <c r="N1464" i="2"/>
  <c r="O1464" i="2"/>
  <c r="P1464" i="2"/>
  <c r="N1465" i="2"/>
  <c r="O1465" i="2"/>
  <c r="P1465" i="2"/>
  <c r="N1466" i="2"/>
  <c r="O1466" i="2"/>
  <c r="P1466" i="2"/>
  <c r="N1467" i="2"/>
  <c r="O1467" i="2"/>
  <c r="P1467" i="2"/>
  <c r="N1468" i="2"/>
  <c r="O1468" i="2"/>
  <c r="P1468" i="2"/>
  <c r="N1469" i="2"/>
  <c r="O1469" i="2"/>
  <c r="P1469" i="2"/>
  <c r="N1470" i="2"/>
  <c r="O1470" i="2"/>
  <c r="P1470" i="2"/>
  <c r="N1471" i="2"/>
  <c r="O1471" i="2"/>
  <c r="P1471" i="2"/>
  <c r="N1472" i="2"/>
  <c r="O1472" i="2"/>
  <c r="P1472" i="2"/>
  <c r="N1473" i="2"/>
  <c r="O1473" i="2"/>
  <c r="P1473" i="2"/>
  <c r="N1474" i="2"/>
  <c r="O1474" i="2"/>
  <c r="P1474" i="2"/>
  <c r="N1475" i="2"/>
  <c r="O1475" i="2"/>
  <c r="P1475" i="2"/>
  <c r="N1476" i="2"/>
  <c r="O1476" i="2"/>
  <c r="P1476" i="2"/>
  <c r="N1477" i="2"/>
  <c r="O1477" i="2"/>
  <c r="P1477" i="2"/>
  <c r="N1478" i="2"/>
  <c r="O1478" i="2"/>
  <c r="P1478" i="2"/>
  <c r="N1479" i="2"/>
  <c r="O1479" i="2"/>
  <c r="P1479" i="2"/>
  <c r="N1480" i="2"/>
  <c r="O1480" i="2"/>
  <c r="P1480" i="2"/>
  <c r="N1481" i="2"/>
  <c r="O1481" i="2"/>
  <c r="P1481" i="2"/>
  <c r="N1482" i="2"/>
  <c r="O1482" i="2"/>
  <c r="P1482" i="2"/>
  <c r="N1483" i="2"/>
  <c r="O1483" i="2"/>
  <c r="P1483" i="2"/>
  <c r="N1484" i="2"/>
  <c r="O1484" i="2"/>
  <c r="P1484" i="2"/>
  <c r="N1485" i="2"/>
  <c r="O1485" i="2"/>
  <c r="P1485" i="2"/>
  <c r="N1486" i="2"/>
  <c r="O1486" i="2"/>
  <c r="P1486" i="2"/>
  <c r="N1487" i="2"/>
  <c r="O1487" i="2"/>
  <c r="P1487" i="2"/>
  <c r="N1488" i="2"/>
  <c r="O1488" i="2"/>
  <c r="P1488" i="2"/>
  <c r="N1489" i="2"/>
  <c r="O1489" i="2"/>
  <c r="P1489" i="2"/>
  <c r="N1490" i="2"/>
  <c r="O1490" i="2"/>
  <c r="P1490" i="2"/>
  <c r="N1491" i="2"/>
  <c r="O1491" i="2"/>
  <c r="P1491" i="2"/>
  <c r="N1492" i="2"/>
  <c r="O1492" i="2"/>
  <c r="P1492" i="2"/>
  <c r="N1493" i="2"/>
  <c r="O1493" i="2"/>
  <c r="P1493" i="2"/>
  <c r="N1494" i="2"/>
  <c r="O1494" i="2"/>
  <c r="P1494" i="2"/>
  <c r="N1495" i="2"/>
  <c r="O1495" i="2"/>
  <c r="P1495" i="2"/>
  <c r="N1496" i="2"/>
  <c r="O1496" i="2"/>
  <c r="P1496" i="2"/>
  <c r="N1497" i="2"/>
  <c r="O1497" i="2"/>
  <c r="P1497" i="2"/>
  <c r="N1498" i="2"/>
  <c r="O1498" i="2"/>
  <c r="P1498" i="2"/>
  <c r="N1499" i="2"/>
  <c r="O1499" i="2"/>
  <c r="P1499" i="2"/>
  <c r="N1500" i="2"/>
  <c r="O1500" i="2"/>
  <c r="P1500" i="2"/>
  <c r="N1501" i="2"/>
  <c r="O1501" i="2"/>
  <c r="P1501" i="2"/>
  <c r="N1502" i="2"/>
  <c r="O1502" i="2"/>
  <c r="P1502" i="2"/>
  <c r="N1503" i="2"/>
  <c r="O1503" i="2"/>
  <c r="P1503" i="2"/>
  <c r="N1504" i="2"/>
  <c r="O1504" i="2"/>
  <c r="P1504" i="2"/>
  <c r="N1505" i="2"/>
  <c r="O1505" i="2"/>
  <c r="P1505" i="2"/>
  <c r="N1506" i="2"/>
  <c r="O1506" i="2"/>
  <c r="P1506" i="2"/>
  <c r="N1507" i="2"/>
  <c r="O1507" i="2"/>
  <c r="P1507" i="2"/>
  <c r="N1508" i="2"/>
  <c r="O1508" i="2"/>
  <c r="P1508" i="2"/>
  <c r="N1509" i="2"/>
  <c r="O1509" i="2"/>
  <c r="P1509" i="2"/>
  <c r="N1510" i="2"/>
  <c r="O1510" i="2"/>
  <c r="P1510" i="2"/>
  <c r="N1511" i="2"/>
  <c r="O1511" i="2"/>
  <c r="P1511" i="2"/>
  <c r="N1512" i="2"/>
  <c r="O1512" i="2"/>
  <c r="P1512" i="2"/>
  <c r="N1513" i="2"/>
  <c r="O1513" i="2"/>
  <c r="P1513" i="2"/>
  <c r="N1514" i="2"/>
  <c r="O1514" i="2"/>
  <c r="P1514" i="2"/>
  <c r="N1515" i="2"/>
  <c r="O1515" i="2"/>
  <c r="P1515" i="2"/>
  <c r="N1516" i="2"/>
  <c r="O1516" i="2"/>
  <c r="P1516" i="2"/>
  <c r="N1517" i="2"/>
  <c r="O1517" i="2"/>
  <c r="P1517" i="2"/>
  <c r="N1518" i="2"/>
  <c r="O1518" i="2"/>
  <c r="P1518" i="2"/>
  <c r="N1519" i="2"/>
  <c r="O1519" i="2"/>
  <c r="P1519" i="2"/>
  <c r="N1520" i="2"/>
  <c r="O1520" i="2"/>
  <c r="P1520" i="2"/>
  <c r="N1521" i="2"/>
  <c r="O1521" i="2"/>
  <c r="P1521" i="2"/>
  <c r="N1522" i="2"/>
  <c r="O1522" i="2"/>
  <c r="P1522" i="2"/>
  <c r="N1523" i="2"/>
  <c r="O1523" i="2"/>
  <c r="P1523" i="2"/>
  <c r="N1524" i="2"/>
  <c r="O1524" i="2"/>
  <c r="P1524" i="2"/>
  <c r="N1525" i="2"/>
  <c r="O1525" i="2"/>
  <c r="P1525" i="2"/>
  <c r="N1526" i="2"/>
  <c r="O1526" i="2"/>
  <c r="P1526" i="2"/>
  <c r="N1527" i="2"/>
  <c r="O1527" i="2"/>
  <c r="P1527" i="2"/>
  <c r="N1528" i="2"/>
  <c r="O1528" i="2"/>
  <c r="P1528" i="2"/>
  <c r="N1529" i="2"/>
  <c r="O1529" i="2"/>
  <c r="P1529" i="2"/>
  <c r="N1530" i="2"/>
  <c r="O1530" i="2"/>
  <c r="P1530" i="2"/>
  <c r="N1531" i="2"/>
  <c r="O1531" i="2"/>
  <c r="P1531" i="2"/>
  <c r="N1532" i="2"/>
  <c r="O1532" i="2"/>
  <c r="P1532" i="2"/>
  <c r="N1533" i="2"/>
  <c r="O1533" i="2"/>
  <c r="P1533" i="2"/>
  <c r="N1534" i="2"/>
  <c r="O1534" i="2"/>
  <c r="P1534" i="2"/>
  <c r="N1535" i="2"/>
  <c r="O1535" i="2"/>
  <c r="P1535" i="2"/>
  <c r="N1536" i="2"/>
  <c r="O1536" i="2"/>
  <c r="P1536" i="2"/>
  <c r="N1537" i="2"/>
  <c r="O1537" i="2"/>
  <c r="P1537" i="2"/>
  <c r="N1538" i="2"/>
  <c r="O1538" i="2"/>
  <c r="P1538" i="2"/>
  <c r="N1539" i="2"/>
  <c r="O1539" i="2"/>
  <c r="P1539" i="2"/>
  <c r="N1540" i="2"/>
  <c r="O1540" i="2"/>
  <c r="P1540" i="2"/>
  <c r="N1541" i="2"/>
  <c r="O1541" i="2"/>
  <c r="P1541" i="2"/>
  <c r="N1542" i="2"/>
  <c r="O1542" i="2"/>
  <c r="P1542" i="2"/>
  <c r="N1543" i="2"/>
  <c r="O1543" i="2"/>
  <c r="P1543" i="2"/>
  <c r="N1544" i="2"/>
  <c r="O1544" i="2"/>
  <c r="P1544" i="2"/>
  <c r="N1545" i="2"/>
  <c r="O1545" i="2"/>
  <c r="P1545" i="2"/>
  <c r="N1546" i="2"/>
  <c r="O1546" i="2"/>
  <c r="P1546" i="2"/>
  <c r="N1547" i="2"/>
  <c r="O1547" i="2"/>
  <c r="P1547" i="2"/>
  <c r="N1548" i="2"/>
  <c r="O1548" i="2"/>
  <c r="P1548" i="2"/>
  <c r="N1549" i="2"/>
  <c r="O1549" i="2"/>
  <c r="P1549" i="2"/>
  <c r="N1550" i="2"/>
  <c r="O1550" i="2"/>
  <c r="P1550" i="2"/>
  <c r="N1551" i="2"/>
  <c r="O1551" i="2"/>
  <c r="P1551" i="2"/>
  <c r="N1552" i="2"/>
  <c r="O1552" i="2"/>
  <c r="P1552" i="2"/>
  <c r="N1553" i="2"/>
  <c r="O1553" i="2"/>
  <c r="P1553" i="2"/>
  <c r="N1554" i="2"/>
  <c r="O1554" i="2"/>
  <c r="P1554" i="2"/>
  <c r="N1555" i="2"/>
  <c r="O1555" i="2"/>
  <c r="P1555" i="2"/>
  <c r="N1556" i="2"/>
  <c r="O1556" i="2"/>
  <c r="P1556" i="2"/>
  <c r="N1557" i="2"/>
  <c r="O1557" i="2"/>
  <c r="P1557" i="2"/>
  <c r="N1558" i="2"/>
  <c r="O1558" i="2"/>
  <c r="P1558" i="2"/>
  <c r="N1559" i="2"/>
  <c r="O1559" i="2"/>
  <c r="P1559" i="2"/>
  <c r="N1560" i="2"/>
  <c r="O1560" i="2"/>
  <c r="P1560" i="2"/>
  <c r="N1561" i="2"/>
  <c r="O1561" i="2"/>
  <c r="P1561" i="2"/>
  <c r="N1562" i="2"/>
  <c r="O1562" i="2"/>
  <c r="P1562" i="2"/>
  <c r="N1563" i="2"/>
  <c r="O1563" i="2"/>
  <c r="P1563" i="2"/>
  <c r="N1564" i="2"/>
  <c r="O1564" i="2"/>
  <c r="P1564" i="2"/>
  <c r="N1565" i="2"/>
  <c r="O1565" i="2"/>
  <c r="P1565" i="2"/>
  <c r="N1566" i="2"/>
  <c r="O1566" i="2"/>
  <c r="P1566" i="2"/>
  <c r="N1567" i="2"/>
  <c r="O1567" i="2"/>
  <c r="P1567" i="2"/>
  <c r="N1568" i="2"/>
  <c r="O1568" i="2"/>
  <c r="P1568" i="2"/>
  <c r="N1569" i="2"/>
  <c r="O1569" i="2"/>
  <c r="P1569" i="2"/>
  <c r="N1570" i="2"/>
  <c r="O1570" i="2"/>
  <c r="P1570" i="2"/>
  <c r="N1571" i="2"/>
  <c r="O1571" i="2"/>
  <c r="P1571" i="2"/>
  <c r="N1572" i="2"/>
  <c r="O1572" i="2"/>
  <c r="P1572" i="2"/>
  <c r="N1573" i="2"/>
  <c r="O1573" i="2"/>
  <c r="P1573" i="2"/>
  <c r="N1574" i="2"/>
  <c r="O1574" i="2"/>
  <c r="P1574" i="2"/>
  <c r="N1575" i="2"/>
  <c r="O1575" i="2"/>
  <c r="P1575" i="2"/>
  <c r="N1576" i="2"/>
  <c r="O1576" i="2"/>
  <c r="P1576" i="2"/>
  <c r="N1577" i="2"/>
  <c r="O1577" i="2"/>
  <c r="P1577" i="2"/>
  <c r="N1578" i="2"/>
  <c r="O1578" i="2"/>
  <c r="P1578" i="2"/>
  <c r="N1579" i="2"/>
  <c r="O1579" i="2"/>
  <c r="P1579" i="2"/>
  <c r="N1580" i="2"/>
  <c r="O1580" i="2"/>
  <c r="P1580" i="2"/>
  <c r="N1581" i="2"/>
  <c r="O1581" i="2"/>
  <c r="P1581" i="2"/>
  <c r="N1582" i="2"/>
  <c r="O1582" i="2"/>
  <c r="P1582" i="2"/>
  <c r="N1583" i="2"/>
  <c r="O1583" i="2"/>
  <c r="P1583" i="2"/>
  <c r="N1584" i="2"/>
  <c r="O1584" i="2"/>
  <c r="P1584" i="2"/>
  <c r="N1585" i="2"/>
  <c r="O1585" i="2"/>
  <c r="P1585" i="2"/>
  <c r="N1586" i="2"/>
  <c r="O1586" i="2"/>
  <c r="P1586" i="2"/>
  <c r="N1587" i="2"/>
  <c r="O1587" i="2"/>
  <c r="P1587" i="2"/>
  <c r="N1588" i="2"/>
  <c r="O1588" i="2"/>
  <c r="P1588" i="2"/>
  <c r="N1589" i="2"/>
  <c r="O1589" i="2"/>
  <c r="P1589" i="2"/>
  <c r="N1590" i="2"/>
  <c r="O1590" i="2"/>
  <c r="P1590" i="2"/>
  <c r="N1591" i="2"/>
  <c r="O1591" i="2"/>
  <c r="P1591" i="2"/>
  <c r="N1592" i="2"/>
  <c r="O1592" i="2"/>
  <c r="P1592" i="2"/>
  <c r="N1593" i="2"/>
  <c r="O1593" i="2"/>
  <c r="P1593" i="2"/>
  <c r="N1594" i="2"/>
  <c r="O1594" i="2"/>
  <c r="P1594" i="2"/>
  <c r="N1595" i="2"/>
  <c r="O1595" i="2"/>
  <c r="P1595" i="2"/>
  <c r="N1596" i="2"/>
  <c r="O1596" i="2"/>
  <c r="P1596" i="2"/>
  <c r="N1597" i="2"/>
  <c r="O1597" i="2"/>
  <c r="P1597" i="2"/>
  <c r="N1598" i="2"/>
  <c r="O1598" i="2"/>
  <c r="P1598" i="2"/>
  <c r="N1599" i="2"/>
  <c r="O1599" i="2"/>
  <c r="P1599" i="2"/>
  <c r="N1600" i="2"/>
  <c r="O1600" i="2"/>
  <c r="P1600" i="2"/>
  <c r="N1601" i="2"/>
  <c r="O1601" i="2"/>
  <c r="P1601" i="2"/>
  <c r="N1602" i="2"/>
  <c r="O1602" i="2"/>
  <c r="P1602" i="2"/>
  <c r="N1603" i="2"/>
  <c r="O1603" i="2"/>
  <c r="P1603" i="2"/>
  <c r="N1604" i="2"/>
  <c r="O1604" i="2"/>
  <c r="P1604" i="2"/>
  <c r="N1605" i="2"/>
  <c r="O1605" i="2"/>
  <c r="P1605" i="2"/>
  <c r="N1606" i="2"/>
  <c r="O1606" i="2"/>
  <c r="P1606" i="2"/>
  <c r="N1607" i="2"/>
  <c r="O1607" i="2"/>
  <c r="P1607" i="2"/>
  <c r="N1608" i="2"/>
  <c r="O1608" i="2"/>
  <c r="P1608" i="2"/>
  <c r="N1609" i="2"/>
  <c r="O1609" i="2"/>
  <c r="P1609" i="2"/>
  <c r="N1610" i="2"/>
  <c r="O1610" i="2"/>
  <c r="P1610" i="2"/>
  <c r="N1611" i="2"/>
  <c r="O1611" i="2"/>
  <c r="P1611" i="2"/>
  <c r="N1612" i="2"/>
  <c r="O1612" i="2"/>
  <c r="P1612" i="2"/>
  <c r="N1613" i="2"/>
  <c r="O1613" i="2"/>
  <c r="P1613" i="2"/>
  <c r="N1614" i="2"/>
  <c r="O1614" i="2"/>
  <c r="P1614" i="2"/>
  <c r="N1615" i="2"/>
  <c r="O1615" i="2"/>
  <c r="P1615" i="2"/>
  <c r="N1616" i="2"/>
  <c r="O1616" i="2"/>
  <c r="P1616" i="2"/>
  <c r="N1617" i="2"/>
  <c r="O1617" i="2"/>
  <c r="P1617" i="2"/>
  <c r="N1618" i="2"/>
  <c r="O1618" i="2"/>
  <c r="P1618" i="2"/>
  <c r="N1619" i="2"/>
  <c r="O1619" i="2"/>
  <c r="P1619" i="2"/>
  <c r="N1620" i="2"/>
  <c r="O1620" i="2"/>
  <c r="P1620" i="2"/>
  <c r="N1621" i="2"/>
  <c r="O1621" i="2"/>
  <c r="P1621" i="2"/>
  <c r="N1622" i="2"/>
  <c r="O1622" i="2"/>
  <c r="P1622" i="2"/>
  <c r="N1623" i="2"/>
  <c r="O1623" i="2"/>
  <c r="P1623" i="2"/>
  <c r="N1624" i="2"/>
  <c r="O1624" i="2"/>
  <c r="P1624" i="2"/>
  <c r="N1625" i="2"/>
  <c r="O1625" i="2"/>
  <c r="P1625" i="2"/>
  <c r="N1626" i="2"/>
  <c r="O1626" i="2"/>
  <c r="P1626" i="2"/>
  <c r="N1627" i="2"/>
  <c r="O1627" i="2"/>
  <c r="P1627" i="2"/>
  <c r="N1628" i="2"/>
  <c r="O1628" i="2"/>
  <c r="P1628" i="2"/>
  <c r="N1629" i="2"/>
  <c r="O1629" i="2"/>
  <c r="P1629" i="2"/>
  <c r="N1630" i="2"/>
  <c r="O1630" i="2"/>
  <c r="P1630" i="2"/>
  <c r="N1631" i="2"/>
  <c r="O1631" i="2"/>
  <c r="P1631" i="2"/>
  <c r="N1632" i="2"/>
  <c r="O1632" i="2"/>
  <c r="P1632" i="2"/>
  <c r="N1633" i="2"/>
  <c r="O1633" i="2"/>
  <c r="P1633" i="2"/>
  <c r="N1634" i="2"/>
  <c r="O1634" i="2"/>
  <c r="P1634" i="2"/>
  <c r="N1635" i="2"/>
  <c r="O1635" i="2"/>
  <c r="P1635" i="2"/>
  <c r="N1636" i="2"/>
  <c r="O1636" i="2"/>
  <c r="P1636" i="2"/>
  <c r="N1637" i="2"/>
  <c r="O1637" i="2"/>
  <c r="P1637" i="2"/>
  <c r="N1638" i="2"/>
  <c r="O1638" i="2"/>
  <c r="P1638" i="2"/>
  <c r="N1639" i="2"/>
  <c r="O1639" i="2"/>
  <c r="P1639" i="2"/>
  <c r="N1640" i="2"/>
  <c r="O1640" i="2"/>
  <c r="P1640" i="2"/>
  <c r="N1641" i="2"/>
  <c r="O1641" i="2"/>
  <c r="P1641" i="2"/>
  <c r="N1642" i="2"/>
  <c r="O1642" i="2"/>
  <c r="P1642" i="2"/>
  <c r="N1643" i="2"/>
  <c r="O1643" i="2"/>
  <c r="P1643" i="2"/>
  <c r="N1644" i="2"/>
  <c r="O1644" i="2"/>
  <c r="P1644" i="2"/>
  <c r="N1645" i="2"/>
  <c r="O1645" i="2"/>
  <c r="P1645" i="2"/>
  <c r="N1646" i="2"/>
  <c r="O1646" i="2"/>
  <c r="P1646" i="2"/>
  <c r="N1647" i="2"/>
  <c r="O1647" i="2"/>
  <c r="P1647" i="2"/>
  <c r="N1648" i="2"/>
  <c r="O1648" i="2"/>
  <c r="P1648" i="2"/>
  <c r="N1649" i="2"/>
  <c r="O1649" i="2"/>
  <c r="P1649" i="2"/>
  <c r="N1650" i="2"/>
  <c r="O1650" i="2"/>
  <c r="P1650" i="2"/>
  <c r="N1651" i="2"/>
  <c r="O1651" i="2"/>
  <c r="P1651" i="2"/>
  <c r="N1652" i="2"/>
  <c r="O1652" i="2"/>
  <c r="P1652" i="2"/>
  <c r="N1653" i="2"/>
  <c r="O1653" i="2"/>
  <c r="P1653" i="2"/>
  <c r="N1654" i="2"/>
  <c r="O1654" i="2"/>
  <c r="P1654" i="2"/>
  <c r="N1655" i="2"/>
  <c r="O1655" i="2"/>
  <c r="P1655" i="2"/>
  <c r="N1656" i="2"/>
  <c r="O1656" i="2"/>
  <c r="P1656" i="2"/>
  <c r="N1657" i="2"/>
  <c r="O1657" i="2"/>
  <c r="P1657" i="2"/>
  <c r="N1658" i="2"/>
  <c r="O1658" i="2"/>
  <c r="P1658" i="2"/>
  <c r="N1659" i="2"/>
  <c r="O1659" i="2"/>
  <c r="P1659" i="2"/>
  <c r="N1660" i="2"/>
  <c r="O1660" i="2"/>
  <c r="P1660" i="2"/>
  <c r="N1661" i="2"/>
  <c r="O1661" i="2"/>
  <c r="P1661" i="2"/>
  <c r="N1662" i="2"/>
  <c r="O1662" i="2"/>
  <c r="P1662" i="2"/>
  <c r="N1663" i="2"/>
  <c r="O1663" i="2"/>
  <c r="P1663" i="2"/>
  <c r="N1664" i="2"/>
  <c r="O1664" i="2"/>
  <c r="P1664" i="2"/>
  <c r="N1665" i="2"/>
  <c r="O1665" i="2"/>
  <c r="P1665" i="2"/>
  <c r="N1666" i="2"/>
  <c r="O1666" i="2"/>
  <c r="P1666" i="2"/>
  <c r="N1667" i="2"/>
  <c r="O1667" i="2"/>
  <c r="P1667" i="2"/>
  <c r="N1668" i="2"/>
  <c r="O1668" i="2"/>
  <c r="P1668" i="2"/>
  <c r="N1669" i="2"/>
  <c r="O1669" i="2"/>
  <c r="P1669" i="2"/>
  <c r="N1670" i="2"/>
  <c r="O1670" i="2"/>
  <c r="P1670" i="2"/>
  <c r="N1671" i="2"/>
  <c r="O1671" i="2"/>
  <c r="P1671" i="2"/>
  <c r="N1672" i="2"/>
  <c r="O1672" i="2"/>
  <c r="P1672" i="2"/>
  <c r="N1673" i="2"/>
  <c r="O1673" i="2"/>
  <c r="P1673" i="2"/>
  <c r="N1674" i="2"/>
  <c r="O1674" i="2"/>
  <c r="P1674" i="2"/>
  <c r="N1675" i="2"/>
  <c r="O1675" i="2"/>
  <c r="P1675" i="2"/>
  <c r="N1676" i="2"/>
  <c r="O1676" i="2"/>
  <c r="P1676" i="2"/>
  <c r="N1677" i="2"/>
  <c r="O1677" i="2"/>
  <c r="P1677" i="2"/>
  <c r="N1678" i="2"/>
  <c r="O1678" i="2"/>
  <c r="P1678" i="2"/>
  <c r="N1679" i="2"/>
  <c r="O1679" i="2"/>
  <c r="P1679" i="2"/>
  <c r="N1680" i="2"/>
  <c r="O1680" i="2"/>
  <c r="P1680" i="2"/>
  <c r="N1681" i="2"/>
  <c r="O1681" i="2"/>
  <c r="P1681" i="2"/>
  <c r="N1682" i="2"/>
  <c r="O1682" i="2"/>
  <c r="P1682" i="2"/>
  <c r="N1683" i="2"/>
  <c r="O1683" i="2"/>
  <c r="P1683" i="2"/>
  <c r="N1684" i="2"/>
  <c r="O1684" i="2"/>
  <c r="P1684" i="2"/>
  <c r="N1685" i="2"/>
  <c r="O1685" i="2"/>
  <c r="P1685" i="2"/>
  <c r="N1686" i="2"/>
  <c r="O1686" i="2"/>
  <c r="P1686" i="2"/>
  <c r="N1687" i="2"/>
  <c r="O1687" i="2"/>
  <c r="P1687" i="2"/>
  <c r="N1688" i="2"/>
  <c r="O1688" i="2"/>
  <c r="P1688" i="2"/>
  <c r="N1689" i="2"/>
  <c r="O1689" i="2"/>
  <c r="P1689" i="2"/>
  <c r="N1690" i="2"/>
  <c r="O1690" i="2"/>
  <c r="P1690" i="2"/>
  <c r="N1691" i="2"/>
  <c r="O1691" i="2"/>
  <c r="P1691" i="2"/>
  <c r="N1692" i="2"/>
  <c r="O1692" i="2"/>
  <c r="P1692" i="2"/>
  <c r="N1693" i="2"/>
  <c r="O1693" i="2"/>
  <c r="P1693" i="2"/>
  <c r="N1694" i="2"/>
  <c r="O1694" i="2"/>
  <c r="P1694" i="2"/>
  <c r="N1695" i="2"/>
  <c r="O1695" i="2"/>
  <c r="P1695" i="2"/>
  <c r="N1696" i="2"/>
  <c r="O1696" i="2"/>
  <c r="P1696" i="2"/>
  <c r="N1697" i="2"/>
  <c r="O1697" i="2"/>
  <c r="P1697" i="2"/>
  <c r="N1698" i="2"/>
  <c r="O1698" i="2"/>
  <c r="P1698" i="2"/>
  <c r="N1699" i="2"/>
  <c r="O1699" i="2"/>
  <c r="P1699" i="2"/>
  <c r="N1700" i="2"/>
  <c r="O1700" i="2"/>
  <c r="P1700" i="2"/>
  <c r="N1701" i="2"/>
  <c r="O1701" i="2"/>
  <c r="P1701" i="2"/>
  <c r="N1702" i="2"/>
  <c r="O1702" i="2"/>
  <c r="P1702" i="2"/>
  <c r="N1703" i="2"/>
  <c r="O1703" i="2"/>
  <c r="P1703" i="2"/>
  <c r="N1704" i="2"/>
  <c r="O1704" i="2"/>
  <c r="P1704" i="2"/>
  <c r="N1705" i="2"/>
  <c r="O1705" i="2"/>
  <c r="P1705" i="2"/>
  <c r="N1706" i="2"/>
  <c r="O1706" i="2"/>
  <c r="P1706" i="2"/>
  <c r="N1707" i="2"/>
  <c r="O1707" i="2"/>
  <c r="P1707" i="2"/>
  <c r="N1708" i="2"/>
  <c r="O1708" i="2"/>
  <c r="P1708" i="2"/>
  <c r="N1709" i="2"/>
  <c r="O1709" i="2"/>
  <c r="P1709" i="2"/>
  <c r="N1710" i="2"/>
  <c r="O1710" i="2"/>
  <c r="P1710" i="2"/>
  <c r="N1711" i="2"/>
  <c r="O1711" i="2"/>
  <c r="P1711" i="2"/>
  <c r="N1712" i="2"/>
  <c r="O1712" i="2"/>
  <c r="P1712" i="2"/>
  <c r="N1713" i="2"/>
  <c r="O1713" i="2"/>
  <c r="P1713" i="2"/>
  <c r="N1714" i="2"/>
  <c r="O1714" i="2"/>
  <c r="P1714" i="2"/>
  <c r="N1715" i="2"/>
  <c r="O1715" i="2"/>
  <c r="P1715" i="2"/>
  <c r="N1716" i="2"/>
  <c r="O1716" i="2"/>
  <c r="P1716" i="2"/>
  <c r="N1717" i="2"/>
  <c r="O1717" i="2"/>
  <c r="P1717" i="2"/>
  <c r="N1718" i="2"/>
  <c r="O1718" i="2"/>
  <c r="P1718" i="2"/>
  <c r="N1719" i="2"/>
  <c r="O1719" i="2"/>
  <c r="P1719" i="2"/>
  <c r="N1720" i="2"/>
  <c r="O1720" i="2"/>
  <c r="P1720" i="2"/>
  <c r="N1721" i="2"/>
  <c r="O1721" i="2"/>
  <c r="P1721" i="2"/>
  <c r="N1722" i="2"/>
  <c r="O1722" i="2"/>
  <c r="P1722" i="2"/>
  <c r="N1723" i="2"/>
  <c r="O1723" i="2"/>
  <c r="P1723" i="2"/>
  <c r="N1724" i="2"/>
  <c r="O1724" i="2"/>
  <c r="P1724" i="2"/>
  <c r="N1725" i="2"/>
  <c r="O1725" i="2"/>
  <c r="P1725" i="2"/>
  <c r="N1726" i="2"/>
  <c r="O1726" i="2"/>
  <c r="P1726" i="2"/>
  <c r="N1727" i="2"/>
  <c r="O1727" i="2"/>
  <c r="P1727" i="2"/>
  <c r="N1728" i="2"/>
  <c r="O1728" i="2"/>
  <c r="P1728" i="2"/>
  <c r="N1729" i="2"/>
  <c r="O1729" i="2"/>
  <c r="P1729" i="2"/>
  <c r="N1730" i="2"/>
  <c r="O1730" i="2"/>
  <c r="P1730" i="2"/>
  <c r="N1731" i="2"/>
  <c r="O1731" i="2"/>
  <c r="P1731" i="2"/>
  <c r="N1732" i="2"/>
  <c r="O1732" i="2"/>
  <c r="P1732" i="2"/>
  <c r="N1733" i="2"/>
  <c r="O1733" i="2"/>
  <c r="P1733" i="2"/>
  <c r="N1734" i="2"/>
  <c r="O1734" i="2"/>
  <c r="P1734" i="2"/>
  <c r="N1735" i="2"/>
  <c r="O1735" i="2"/>
  <c r="P1735" i="2"/>
  <c r="N1736" i="2"/>
  <c r="O1736" i="2"/>
  <c r="P1736" i="2"/>
  <c r="N1737" i="2"/>
  <c r="O1737" i="2"/>
  <c r="P1737" i="2"/>
  <c r="N1738" i="2"/>
  <c r="O1738" i="2"/>
  <c r="P1738" i="2"/>
  <c r="N1739" i="2"/>
  <c r="O1739" i="2"/>
  <c r="P1739" i="2"/>
  <c r="N1740" i="2"/>
  <c r="O1740" i="2"/>
  <c r="P1740" i="2"/>
  <c r="N1741" i="2"/>
  <c r="O1741" i="2"/>
  <c r="P1741" i="2"/>
  <c r="N1742" i="2"/>
  <c r="O1742" i="2"/>
  <c r="P1742" i="2"/>
  <c r="N1743" i="2"/>
  <c r="O1743" i="2"/>
  <c r="P1743" i="2"/>
  <c r="N1744" i="2"/>
  <c r="O1744" i="2"/>
  <c r="P1744" i="2"/>
  <c r="N1745" i="2"/>
  <c r="O1745" i="2"/>
  <c r="P1745" i="2"/>
  <c r="N1746" i="2"/>
  <c r="O1746" i="2"/>
  <c r="P1746" i="2"/>
  <c r="N1747" i="2"/>
  <c r="O1747" i="2"/>
  <c r="P1747" i="2"/>
  <c r="N1748" i="2"/>
  <c r="O1748" i="2"/>
  <c r="P1748" i="2"/>
  <c r="N1749" i="2"/>
  <c r="O1749" i="2"/>
  <c r="P1749" i="2"/>
  <c r="N1750" i="2"/>
  <c r="O1750" i="2"/>
  <c r="P1750" i="2"/>
  <c r="N1751" i="2"/>
  <c r="O1751" i="2"/>
  <c r="P1751" i="2"/>
  <c r="N1752" i="2"/>
  <c r="O1752" i="2"/>
  <c r="P1752" i="2"/>
  <c r="N1753" i="2"/>
  <c r="O1753" i="2"/>
  <c r="P1753" i="2"/>
  <c r="N1754" i="2"/>
  <c r="O1754" i="2"/>
  <c r="P1754" i="2"/>
  <c r="N1755" i="2"/>
  <c r="O1755" i="2"/>
  <c r="P1755" i="2"/>
  <c r="N1756" i="2"/>
  <c r="O1756" i="2"/>
  <c r="P1756" i="2"/>
  <c r="N1757" i="2"/>
  <c r="O1757" i="2"/>
  <c r="P1757" i="2"/>
  <c r="N1758" i="2"/>
  <c r="O1758" i="2"/>
  <c r="P1758" i="2"/>
  <c r="N1759" i="2"/>
  <c r="O1759" i="2"/>
  <c r="P1759" i="2"/>
  <c r="N1760" i="2"/>
  <c r="O1760" i="2"/>
  <c r="P1760" i="2"/>
  <c r="N1761" i="2"/>
  <c r="O1761" i="2"/>
  <c r="P1761" i="2"/>
  <c r="N1762" i="2"/>
  <c r="O1762" i="2"/>
  <c r="P1762" i="2"/>
  <c r="N1763" i="2"/>
  <c r="O1763" i="2"/>
  <c r="P1763" i="2"/>
  <c r="N1764" i="2"/>
  <c r="O1764" i="2"/>
  <c r="P1764" i="2"/>
  <c r="N1765" i="2"/>
  <c r="O1765" i="2"/>
  <c r="P1765" i="2"/>
  <c r="N1766" i="2"/>
  <c r="O1766" i="2"/>
  <c r="P1766" i="2"/>
  <c r="N1767" i="2"/>
  <c r="O1767" i="2"/>
  <c r="P1767" i="2"/>
  <c r="N1768" i="2"/>
  <c r="O1768" i="2"/>
  <c r="P1768" i="2"/>
  <c r="N1769" i="2"/>
  <c r="O1769" i="2"/>
  <c r="P1769" i="2"/>
  <c r="N1770" i="2"/>
  <c r="O1770" i="2"/>
  <c r="P1770" i="2"/>
  <c r="N1771" i="2"/>
  <c r="O1771" i="2"/>
  <c r="P1771" i="2"/>
  <c r="N1772" i="2"/>
  <c r="O1772" i="2"/>
  <c r="P1772" i="2"/>
  <c r="N1773" i="2"/>
  <c r="O1773" i="2"/>
  <c r="P1773" i="2"/>
  <c r="N1774" i="2"/>
  <c r="O1774" i="2"/>
  <c r="P1774" i="2"/>
  <c r="N1775" i="2"/>
  <c r="O1775" i="2"/>
  <c r="P1775" i="2"/>
  <c r="N1776" i="2"/>
  <c r="O1776" i="2"/>
  <c r="P1776" i="2"/>
  <c r="N1777" i="2"/>
  <c r="O1777" i="2"/>
  <c r="P1777" i="2"/>
  <c r="N1778" i="2"/>
  <c r="O1778" i="2"/>
  <c r="P1778" i="2"/>
  <c r="N1779" i="2"/>
  <c r="O1779" i="2"/>
  <c r="P1779" i="2"/>
  <c r="N1780" i="2"/>
  <c r="O1780" i="2"/>
  <c r="P1780" i="2"/>
  <c r="N1781" i="2"/>
  <c r="O1781" i="2"/>
  <c r="P1781" i="2"/>
  <c r="N1782" i="2"/>
  <c r="O1782" i="2"/>
  <c r="P1782" i="2"/>
  <c r="N1783" i="2"/>
  <c r="O1783" i="2"/>
  <c r="P1783" i="2"/>
  <c r="N1784" i="2"/>
  <c r="O1784" i="2"/>
  <c r="P1784" i="2"/>
  <c r="N1785" i="2"/>
  <c r="O1785" i="2"/>
  <c r="P1785" i="2"/>
  <c r="N1786" i="2"/>
  <c r="O1786" i="2"/>
  <c r="P1786" i="2"/>
  <c r="N1787" i="2"/>
  <c r="O1787" i="2"/>
  <c r="P1787" i="2"/>
  <c r="N1788" i="2"/>
  <c r="O1788" i="2"/>
  <c r="P1788" i="2"/>
  <c r="N1789" i="2"/>
  <c r="O1789" i="2"/>
  <c r="P1789" i="2"/>
  <c r="N1790" i="2"/>
  <c r="O1790" i="2"/>
  <c r="P1790" i="2"/>
  <c r="N1791" i="2"/>
  <c r="O1791" i="2"/>
  <c r="P1791" i="2"/>
  <c r="N1792" i="2"/>
  <c r="O1792" i="2"/>
  <c r="P1792" i="2"/>
  <c r="N1793" i="2"/>
  <c r="O1793" i="2"/>
  <c r="P1793" i="2"/>
  <c r="N1794" i="2"/>
  <c r="O1794" i="2"/>
  <c r="P1794" i="2"/>
  <c r="N1795" i="2"/>
  <c r="O1795" i="2"/>
  <c r="P1795" i="2"/>
  <c r="N1796" i="2"/>
  <c r="O1796" i="2"/>
  <c r="P1796" i="2"/>
  <c r="N1797" i="2"/>
  <c r="O1797" i="2"/>
  <c r="P1797" i="2"/>
  <c r="N1798" i="2"/>
  <c r="O1798" i="2"/>
  <c r="P1798" i="2"/>
  <c r="N1799" i="2"/>
  <c r="O1799" i="2"/>
  <c r="P1799" i="2"/>
  <c r="N1800" i="2"/>
  <c r="O1800" i="2"/>
  <c r="P1800" i="2"/>
  <c r="N1801" i="2"/>
  <c r="O1801" i="2"/>
  <c r="P1801" i="2"/>
  <c r="N1802" i="2"/>
  <c r="O1802" i="2"/>
  <c r="P1802" i="2"/>
  <c r="N1803" i="2"/>
  <c r="O1803" i="2"/>
  <c r="P1803" i="2"/>
  <c r="N1804" i="2"/>
  <c r="O1804" i="2"/>
  <c r="P1804" i="2"/>
  <c r="N1805" i="2"/>
  <c r="O1805" i="2"/>
  <c r="P1805" i="2"/>
  <c r="N1806" i="2"/>
  <c r="O1806" i="2"/>
  <c r="P1806" i="2"/>
  <c r="N1807" i="2"/>
  <c r="O1807" i="2"/>
  <c r="P1807" i="2"/>
  <c r="N1808" i="2"/>
  <c r="O1808" i="2"/>
  <c r="P1808" i="2"/>
  <c r="N1809" i="2"/>
  <c r="O1809" i="2"/>
  <c r="P1809" i="2"/>
  <c r="N1810" i="2"/>
  <c r="O1810" i="2"/>
  <c r="P1810" i="2"/>
  <c r="N1811" i="2"/>
  <c r="O1811" i="2"/>
  <c r="P1811" i="2"/>
  <c r="N1812" i="2"/>
  <c r="O1812" i="2"/>
  <c r="P1812" i="2"/>
  <c r="N1813" i="2"/>
  <c r="O1813" i="2"/>
  <c r="P1813" i="2"/>
  <c r="N1814" i="2"/>
  <c r="O1814" i="2"/>
  <c r="P1814" i="2"/>
  <c r="N1815" i="2"/>
  <c r="O1815" i="2"/>
  <c r="P1815" i="2"/>
  <c r="N1816" i="2"/>
  <c r="O1816" i="2"/>
  <c r="P1816" i="2"/>
  <c r="N1817" i="2"/>
  <c r="O1817" i="2"/>
  <c r="P1817" i="2"/>
  <c r="N1818" i="2"/>
  <c r="O1818" i="2"/>
  <c r="P1818" i="2"/>
  <c r="N1819" i="2"/>
  <c r="O1819" i="2"/>
  <c r="P1819" i="2"/>
  <c r="N1820" i="2"/>
  <c r="O1820" i="2"/>
  <c r="P1820" i="2"/>
  <c r="N1821" i="2"/>
  <c r="O1821" i="2"/>
  <c r="P1821" i="2"/>
  <c r="N1822" i="2"/>
  <c r="O1822" i="2"/>
  <c r="P1822" i="2"/>
  <c r="N1823" i="2"/>
  <c r="O1823" i="2"/>
  <c r="P1823" i="2"/>
  <c r="N1824" i="2"/>
  <c r="O1824" i="2"/>
  <c r="P1824" i="2"/>
  <c r="N1825" i="2"/>
  <c r="O1825" i="2"/>
  <c r="P1825" i="2"/>
  <c r="N1826" i="2"/>
  <c r="O1826" i="2"/>
  <c r="P1826" i="2"/>
  <c r="N1827" i="2"/>
  <c r="O1827" i="2"/>
  <c r="P1827" i="2"/>
  <c r="N1828" i="2"/>
  <c r="O1828" i="2"/>
  <c r="P1828" i="2"/>
  <c r="N1829" i="2"/>
  <c r="O1829" i="2"/>
  <c r="P1829" i="2"/>
  <c r="N1830" i="2"/>
  <c r="O1830" i="2"/>
  <c r="P1830" i="2"/>
  <c r="N1831" i="2"/>
  <c r="O1831" i="2"/>
  <c r="P1831" i="2"/>
  <c r="N1832" i="2"/>
  <c r="O1832" i="2"/>
  <c r="P1832" i="2"/>
  <c r="N1833" i="2"/>
  <c r="O1833" i="2"/>
  <c r="P1833" i="2"/>
  <c r="N1834" i="2"/>
  <c r="O1834" i="2"/>
  <c r="P1834" i="2"/>
  <c r="N1835" i="2"/>
  <c r="O1835" i="2"/>
  <c r="P1835" i="2"/>
  <c r="N1836" i="2"/>
  <c r="O1836" i="2"/>
  <c r="P1836" i="2"/>
  <c r="N1837" i="2"/>
  <c r="O1837" i="2"/>
  <c r="P1837" i="2"/>
  <c r="N1838" i="2"/>
  <c r="O1838" i="2"/>
  <c r="P1838" i="2"/>
  <c r="N1839" i="2"/>
  <c r="O1839" i="2"/>
  <c r="P1839" i="2"/>
  <c r="N1840" i="2"/>
  <c r="O1840" i="2"/>
  <c r="P1840" i="2"/>
  <c r="N1841" i="2"/>
  <c r="O1841" i="2"/>
  <c r="P1841" i="2"/>
  <c r="N1842" i="2"/>
  <c r="O1842" i="2"/>
  <c r="P1842" i="2"/>
  <c r="N1843" i="2"/>
  <c r="O1843" i="2"/>
  <c r="P1843" i="2"/>
  <c r="N1844" i="2"/>
  <c r="O1844" i="2"/>
  <c r="P1844" i="2"/>
  <c r="N1845" i="2"/>
  <c r="O1845" i="2"/>
  <c r="P1845" i="2"/>
  <c r="N1846" i="2"/>
  <c r="O1846" i="2"/>
  <c r="P1846" i="2"/>
  <c r="N1847" i="2"/>
  <c r="O1847" i="2"/>
  <c r="P1847" i="2"/>
  <c r="N1848" i="2"/>
  <c r="O1848" i="2"/>
  <c r="P1848" i="2"/>
  <c r="N1849" i="2"/>
  <c r="O1849" i="2"/>
  <c r="P1849" i="2"/>
  <c r="N1850" i="2"/>
  <c r="O1850" i="2"/>
  <c r="P1850" i="2"/>
  <c r="N1851" i="2"/>
  <c r="O1851" i="2"/>
  <c r="P1851" i="2"/>
  <c r="N1852" i="2"/>
  <c r="O1852" i="2"/>
  <c r="P1852" i="2"/>
  <c r="N1853" i="2"/>
  <c r="O1853" i="2"/>
  <c r="P1853" i="2"/>
  <c r="N1854" i="2"/>
  <c r="O1854" i="2"/>
  <c r="P1854" i="2"/>
  <c r="N1855" i="2"/>
  <c r="O1855" i="2"/>
  <c r="P1855" i="2"/>
  <c r="N1856" i="2"/>
  <c r="O1856" i="2"/>
  <c r="P1856" i="2"/>
  <c r="N1857" i="2"/>
  <c r="O1857" i="2"/>
  <c r="P1857" i="2"/>
  <c r="N1858" i="2"/>
  <c r="O1858" i="2"/>
  <c r="P1858" i="2"/>
  <c r="N1859" i="2"/>
  <c r="O1859" i="2"/>
  <c r="P1859" i="2"/>
  <c r="N1860" i="2"/>
  <c r="O1860" i="2"/>
  <c r="P1860" i="2"/>
  <c r="N1861" i="2"/>
  <c r="O1861" i="2"/>
  <c r="P1861" i="2"/>
  <c r="N1862" i="2"/>
  <c r="O1862" i="2"/>
  <c r="P1862" i="2"/>
  <c r="N1863" i="2"/>
  <c r="O1863" i="2"/>
  <c r="P1863" i="2"/>
  <c r="N1864" i="2"/>
  <c r="O1864" i="2"/>
  <c r="P1864" i="2"/>
  <c r="N1865" i="2"/>
  <c r="O1865" i="2"/>
  <c r="P1865" i="2"/>
  <c r="N1866" i="2"/>
  <c r="O1866" i="2"/>
  <c r="P1866" i="2"/>
  <c r="N1867" i="2"/>
  <c r="O1867" i="2"/>
  <c r="P1867" i="2"/>
  <c r="N1868" i="2"/>
  <c r="O1868" i="2"/>
  <c r="P1868" i="2"/>
  <c r="N1869" i="2"/>
  <c r="O1869" i="2"/>
  <c r="P1869" i="2"/>
  <c r="N1870" i="2"/>
  <c r="O1870" i="2"/>
  <c r="P1870" i="2"/>
  <c r="N1871" i="2"/>
  <c r="O1871" i="2"/>
  <c r="P1871" i="2"/>
  <c r="N1872" i="2"/>
  <c r="O1872" i="2"/>
  <c r="P1872" i="2"/>
  <c r="N1873" i="2"/>
  <c r="O1873" i="2"/>
  <c r="P1873" i="2"/>
  <c r="N1874" i="2"/>
  <c r="O1874" i="2"/>
  <c r="P1874" i="2"/>
  <c r="N1875" i="2"/>
  <c r="O1875" i="2"/>
  <c r="P1875" i="2"/>
  <c r="N1876" i="2"/>
  <c r="O1876" i="2"/>
  <c r="P1876" i="2"/>
  <c r="N1877" i="2"/>
  <c r="O1877" i="2"/>
  <c r="P1877" i="2"/>
  <c r="N1878" i="2"/>
  <c r="O1878" i="2"/>
  <c r="P1878" i="2"/>
  <c r="N1879" i="2"/>
  <c r="O1879" i="2"/>
  <c r="P1879" i="2"/>
  <c r="N1880" i="2"/>
  <c r="O1880" i="2"/>
  <c r="P1880" i="2"/>
  <c r="N1881" i="2"/>
  <c r="O1881" i="2"/>
  <c r="P1881" i="2"/>
  <c r="N1882" i="2"/>
  <c r="O1882" i="2"/>
  <c r="P1882" i="2"/>
  <c r="N1883" i="2"/>
  <c r="O1883" i="2"/>
  <c r="P1883" i="2"/>
  <c r="N1884" i="2"/>
  <c r="O1884" i="2"/>
  <c r="P1884" i="2"/>
  <c r="N1885" i="2"/>
  <c r="O1885" i="2"/>
  <c r="P1885" i="2"/>
  <c r="N1886" i="2"/>
  <c r="O1886" i="2"/>
  <c r="P1886" i="2"/>
  <c r="N1887" i="2"/>
  <c r="O1887" i="2"/>
  <c r="P1887" i="2"/>
  <c r="N1888" i="2"/>
  <c r="O1888" i="2"/>
  <c r="P1888" i="2"/>
  <c r="N1889" i="2"/>
  <c r="O1889" i="2"/>
  <c r="P1889" i="2"/>
  <c r="N1890" i="2"/>
  <c r="O1890" i="2"/>
  <c r="P1890" i="2"/>
  <c r="N1891" i="2"/>
  <c r="O1891" i="2"/>
  <c r="P1891" i="2"/>
  <c r="N1892" i="2"/>
  <c r="O1892" i="2"/>
  <c r="P1892" i="2"/>
  <c r="N1893" i="2"/>
  <c r="O1893" i="2"/>
  <c r="P1893" i="2"/>
  <c r="N1894" i="2"/>
  <c r="O1894" i="2"/>
  <c r="P1894" i="2"/>
  <c r="N1895" i="2"/>
  <c r="O1895" i="2"/>
  <c r="P1895" i="2"/>
  <c r="N1896" i="2"/>
  <c r="O1896" i="2"/>
  <c r="P1896" i="2"/>
  <c r="N1897" i="2"/>
  <c r="O1897" i="2"/>
  <c r="P1897" i="2"/>
  <c r="N1898" i="2"/>
  <c r="O1898" i="2"/>
  <c r="P1898" i="2"/>
  <c r="N1899" i="2"/>
  <c r="O1899" i="2"/>
  <c r="P1899" i="2"/>
  <c r="N1900" i="2"/>
  <c r="O1900" i="2"/>
  <c r="P1900" i="2"/>
  <c r="N1901" i="2"/>
  <c r="O1901" i="2"/>
  <c r="P1901" i="2"/>
  <c r="N1902" i="2"/>
  <c r="O1902" i="2"/>
  <c r="P1902" i="2"/>
  <c r="N1903" i="2"/>
  <c r="O1903" i="2"/>
  <c r="P1903" i="2"/>
  <c r="N1904" i="2"/>
  <c r="O1904" i="2"/>
  <c r="P1904" i="2"/>
  <c r="N1905" i="2"/>
  <c r="O1905" i="2"/>
  <c r="P1905" i="2"/>
  <c r="N1906" i="2"/>
  <c r="O1906" i="2"/>
  <c r="P1906" i="2"/>
  <c r="N1907" i="2"/>
  <c r="O1907" i="2"/>
  <c r="P1907" i="2"/>
  <c r="N1908" i="2"/>
  <c r="O1908" i="2"/>
  <c r="P1908" i="2"/>
  <c r="N1909" i="2"/>
  <c r="O1909" i="2"/>
  <c r="P1909" i="2"/>
  <c r="N1910" i="2"/>
  <c r="O1910" i="2"/>
  <c r="P1910" i="2"/>
  <c r="N1911" i="2"/>
  <c r="O1911" i="2"/>
  <c r="P1911" i="2"/>
  <c r="N1912" i="2"/>
  <c r="O1912" i="2"/>
  <c r="P1912" i="2"/>
  <c r="N1913" i="2"/>
  <c r="O1913" i="2"/>
  <c r="P1913" i="2"/>
  <c r="N1914" i="2"/>
  <c r="O1914" i="2"/>
  <c r="P1914" i="2"/>
  <c r="N1915" i="2"/>
  <c r="O1915" i="2"/>
  <c r="P1915" i="2"/>
  <c r="N1916" i="2"/>
  <c r="O1916" i="2"/>
  <c r="P1916" i="2"/>
  <c r="N1917" i="2"/>
  <c r="O1917" i="2"/>
  <c r="P1917" i="2"/>
  <c r="N1918" i="2"/>
  <c r="O1918" i="2"/>
  <c r="P1918" i="2"/>
  <c r="N1919" i="2"/>
  <c r="O1919" i="2"/>
  <c r="P1919" i="2"/>
  <c r="N1920" i="2"/>
  <c r="O1920" i="2"/>
  <c r="P1920" i="2"/>
  <c r="N1921" i="2"/>
  <c r="O1921" i="2"/>
  <c r="P1921" i="2"/>
  <c r="N1922" i="2"/>
  <c r="O1922" i="2"/>
  <c r="P1922" i="2"/>
  <c r="N1923" i="2"/>
  <c r="O1923" i="2"/>
  <c r="P1923" i="2"/>
  <c r="N1924" i="2"/>
  <c r="O1924" i="2"/>
  <c r="P1924" i="2"/>
  <c r="N1925" i="2"/>
  <c r="O1925" i="2"/>
  <c r="P1925" i="2"/>
  <c r="N1926" i="2"/>
  <c r="O1926" i="2"/>
  <c r="P1926" i="2"/>
  <c r="N1927" i="2"/>
  <c r="O1927" i="2"/>
  <c r="P1927" i="2"/>
  <c r="N1928" i="2"/>
  <c r="O1928" i="2"/>
  <c r="P1928" i="2"/>
  <c r="N1929" i="2"/>
  <c r="O1929" i="2"/>
  <c r="P1929" i="2"/>
  <c r="N1930" i="2"/>
  <c r="O1930" i="2"/>
  <c r="P1930" i="2"/>
  <c r="N1931" i="2"/>
  <c r="O1931" i="2"/>
  <c r="P1931" i="2"/>
  <c r="N1932" i="2"/>
  <c r="O1932" i="2"/>
  <c r="P1932" i="2"/>
  <c r="N1933" i="2"/>
  <c r="O1933" i="2"/>
  <c r="P1933" i="2"/>
  <c r="N1934" i="2"/>
  <c r="O1934" i="2"/>
  <c r="P1934" i="2"/>
  <c r="N1935" i="2"/>
  <c r="O1935" i="2"/>
  <c r="P1935" i="2"/>
  <c r="N1936" i="2"/>
  <c r="O1936" i="2"/>
  <c r="P1936" i="2"/>
  <c r="N1937" i="2"/>
  <c r="O1937" i="2"/>
  <c r="P1937" i="2"/>
  <c r="N1938" i="2"/>
  <c r="O1938" i="2"/>
  <c r="P1938" i="2"/>
  <c r="N1939" i="2"/>
  <c r="O1939" i="2"/>
  <c r="P1939" i="2"/>
  <c r="N1940" i="2"/>
  <c r="O1940" i="2"/>
  <c r="P1940" i="2"/>
  <c r="N1941" i="2"/>
  <c r="O1941" i="2"/>
  <c r="P1941" i="2"/>
  <c r="N1942" i="2"/>
  <c r="O1942" i="2"/>
  <c r="P1942" i="2"/>
  <c r="N1943" i="2"/>
  <c r="O1943" i="2"/>
  <c r="P1943" i="2"/>
  <c r="N1944" i="2"/>
  <c r="O1944" i="2"/>
  <c r="P1944" i="2"/>
  <c r="N1945" i="2"/>
  <c r="O1945" i="2"/>
  <c r="P1945" i="2"/>
  <c r="N1946" i="2"/>
  <c r="O1946" i="2"/>
  <c r="P1946" i="2"/>
  <c r="N1947" i="2"/>
  <c r="O1947" i="2"/>
  <c r="P1947" i="2"/>
  <c r="N1948" i="2"/>
  <c r="O1948" i="2"/>
  <c r="P1948" i="2"/>
  <c r="N1949" i="2"/>
  <c r="O1949" i="2"/>
  <c r="P1949" i="2"/>
  <c r="N1950" i="2"/>
  <c r="O1950" i="2"/>
  <c r="P1950" i="2"/>
  <c r="N1951" i="2"/>
  <c r="O1951" i="2"/>
  <c r="P1951" i="2"/>
  <c r="N1952" i="2"/>
  <c r="O1952" i="2"/>
  <c r="P1952" i="2"/>
  <c r="N1953" i="2"/>
  <c r="O1953" i="2"/>
  <c r="P1953" i="2"/>
  <c r="N1954" i="2"/>
  <c r="O1954" i="2"/>
  <c r="P1954" i="2"/>
  <c r="N1955" i="2"/>
  <c r="O1955" i="2"/>
  <c r="P1955" i="2"/>
  <c r="N1956" i="2"/>
  <c r="O1956" i="2"/>
  <c r="P1956" i="2"/>
  <c r="N1957" i="2"/>
  <c r="O1957" i="2"/>
  <c r="P1957" i="2"/>
  <c r="N1958" i="2"/>
  <c r="O1958" i="2"/>
  <c r="P1958" i="2"/>
  <c r="N1959" i="2"/>
  <c r="O1959" i="2"/>
  <c r="P1959" i="2"/>
  <c r="N1960" i="2"/>
  <c r="O1960" i="2"/>
  <c r="P1960" i="2"/>
  <c r="N1961" i="2"/>
  <c r="O1961" i="2"/>
  <c r="P1961" i="2"/>
  <c r="N1962" i="2"/>
  <c r="O1962" i="2"/>
  <c r="P1962" i="2"/>
  <c r="N1963" i="2"/>
  <c r="O1963" i="2"/>
  <c r="P1963" i="2"/>
  <c r="N1964" i="2"/>
  <c r="O1964" i="2"/>
  <c r="P1964" i="2"/>
  <c r="N1965" i="2"/>
  <c r="O1965" i="2"/>
  <c r="P1965" i="2"/>
  <c r="N1966" i="2"/>
  <c r="O1966" i="2"/>
  <c r="P1966" i="2"/>
  <c r="N1967" i="2"/>
  <c r="O1967" i="2"/>
  <c r="P1967" i="2"/>
  <c r="N1968" i="2"/>
  <c r="O1968" i="2"/>
  <c r="P1968" i="2"/>
  <c r="N1969" i="2"/>
  <c r="O1969" i="2"/>
  <c r="P1969" i="2"/>
  <c r="N1970" i="2"/>
  <c r="O1970" i="2"/>
  <c r="P1970" i="2"/>
  <c r="N1971" i="2"/>
  <c r="O1971" i="2"/>
  <c r="P1971" i="2"/>
  <c r="N1972" i="2"/>
  <c r="O1972" i="2"/>
  <c r="P1972" i="2"/>
  <c r="N1973" i="2"/>
  <c r="O1973" i="2"/>
  <c r="P1973" i="2"/>
  <c r="N1974" i="2"/>
  <c r="O1974" i="2"/>
  <c r="P1974" i="2"/>
  <c r="N1975" i="2"/>
  <c r="O1975" i="2"/>
  <c r="P1975" i="2"/>
  <c r="N1976" i="2"/>
  <c r="O1976" i="2"/>
  <c r="P1976" i="2"/>
  <c r="N1977" i="2"/>
  <c r="O1977" i="2"/>
  <c r="P1977" i="2"/>
  <c r="N1978" i="2"/>
  <c r="O1978" i="2"/>
  <c r="P1978" i="2"/>
  <c r="N1979" i="2"/>
  <c r="O1979" i="2"/>
  <c r="P1979" i="2"/>
  <c r="N1980" i="2"/>
  <c r="O1980" i="2"/>
  <c r="P1980" i="2"/>
  <c r="N1981" i="2"/>
  <c r="O1981" i="2"/>
  <c r="P1981" i="2"/>
  <c r="N1982" i="2"/>
  <c r="O1982" i="2"/>
  <c r="P1982" i="2"/>
  <c r="N1983" i="2"/>
  <c r="O1983" i="2"/>
  <c r="P1983" i="2"/>
  <c r="N1984" i="2"/>
  <c r="O1984" i="2"/>
  <c r="P1984" i="2"/>
  <c r="N1985" i="2"/>
  <c r="O1985" i="2"/>
  <c r="P1985" i="2"/>
  <c r="N1986" i="2"/>
  <c r="O1986" i="2"/>
  <c r="P1986" i="2"/>
  <c r="N1987" i="2"/>
  <c r="O1987" i="2"/>
  <c r="P1987" i="2"/>
  <c r="N1988" i="2"/>
  <c r="O1988" i="2"/>
  <c r="P1988" i="2"/>
  <c r="N1989" i="2"/>
  <c r="O1989" i="2"/>
  <c r="P1989" i="2"/>
  <c r="N1990" i="2"/>
  <c r="O1990" i="2"/>
  <c r="P1990" i="2"/>
  <c r="N1991" i="2"/>
  <c r="O1991" i="2"/>
  <c r="P1991" i="2"/>
  <c r="N1992" i="2"/>
  <c r="O1992" i="2"/>
  <c r="P1992" i="2"/>
  <c r="N1993" i="2"/>
  <c r="O1993" i="2"/>
  <c r="P1993" i="2"/>
  <c r="N1994" i="2"/>
  <c r="O1994" i="2"/>
  <c r="P1994" i="2"/>
  <c r="N1995" i="2"/>
  <c r="O1995" i="2"/>
  <c r="P1995" i="2"/>
  <c r="N1996" i="2"/>
  <c r="O1996" i="2"/>
  <c r="P1996" i="2"/>
  <c r="N1997" i="2"/>
  <c r="O1997" i="2"/>
  <c r="P1997" i="2"/>
  <c r="N1998" i="2"/>
  <c r="O1998" i="2"/>
  <c r="P1998" i="2"/>
  <c r="N1999" i="2"/>
  <c r="O1999" i="2"/>
  <c r="P1999" i="2"/>
  <c r="N2000" i="2"/>
  <c r="O2000" i="2"/>
  <c r="P2000" i="2"/>
  <c r="N2001" i="2"/>
  <c r="O2001" i="2"/>
  <c r="P2001" i="2"/>
  <c r="N2002" i="2"/>
  <c r="O2002" i="2"/>
  <c r="P2002" i="2"/>
  <c r="N2003" i="2"/>
  <c r="O2003" i="2"/>
  <c r="P2003" i="2"/>
  <c r="N2004" i="2"/>
  <c r="O2004" i="2"/>
  <c r="P2004" i="2"/>
  <c r="N2005" i="2"/>
  <c r="O2005" i="2"/>
  <c r="P2005" i="2"/>
  <c r="N2006" i="2"/>
  <c r="O2006" i="2"/>
  <c r="P2006" i="2"/>
  <c r="N2007" i="2"/>
  <c r="O2007" i="2"/>
  <c r="P2007" i="2"/>
  <c r="N2008" i="2"/>
  <c r="O2008" i="2"/>
  <c r="P2008" i="2"/>
  <c r="N2009" i="2"/>
  <c r="O2009" i="2"/>
  <c r="P2009" i="2"/>
  <c r="N2010" i="2"/>
  <c r="O2010" i="2"/>
  <c r="P2010" i="2"/>
  <c r="N2011" i="2"/>
  <c r="O2011" i="2"/>
  <c r="P2011" i="2"/>
  <c r="N2012" i="2"/>
  <c r="O2012" i="2"/>
  <c r="P2012" i="2"/>
  <c r="N2013" i="2"/>
  <c r="O2013" i="2"/>
  <c r="P2013" i="2"/>
  <c r="N2014" i="2"/>
  <c r="O2014" i="2"/>
  <c r="P2014" i="2"/>
  <c r="N2015" i="2"/>
  <c r="O2015" i="2"/>
  <c r="P2015" i="2"/>
  <c r="N2016" i="2"/>
  <c r="O2016" i="2"/>
  <c r="P2016" i="2"/>
  <c r="N2017" i="2"/>
  <c r="O2017" i="2"/>
  <c r="P2017" i="2"/>
  <c r="N2018" i="2"/>
  <c r="O2018" i="2"/>
  <c r="P2018" i="2"/>
  <c r="N2019" i="2"/>
  <c r="O2019" i="2"/>
  <c r="P2019" i="2"/>
  <c r="N2020" i="2"/>
  <c r="O2020" i="2"/>
  <c r="P2020" i="2"/>
  <c r="N2021" i="2"/>
  <c r="O2021" i="2"/>
  <c r="P2021" i="2"/>
  <c r="N2022" i="2"/>
  <c r="O2022" i="2"/>
  <c r="P2022" i="2"/>
  <c r="N2023" i="2"/>
  <c r="O2023" i="2"/>
  <c r="P2023" i="2"/>
  <c r="N2024" i="2"/>
  <c r="O2024" i="2"/>
  <c r="P2024" i="2"/>
  <c r="N2025" i="2"/>
  <c r="O2025" i="2"/>
  <c r="P2025" i="2"/>
  <c r="N2026" i="2"/>
  <c r="O2026" i="2"/>
  <c r="P2026" i="2"/>
  <c r="N2027" i="2"/>
  <c r="O2027" i="2"/>
  <c r="P2027" i="2"/>
  <c r="N2028" i="2"/>
  <c r="O2028" i="2"/>
  <c r="P2028" i="2"/>
  <c r="N2029" i="2"/>
  <c r="O2029" i="2"/>
  <c r="P2029" i="2"/>
  <c r="N2030" i="2"/>
  <c r="O2030" i="2"/>
  <c r="P2030" i="2"/>
  <c r="N2031" i="2"/>
  <c r="O2031" i="2"/>
  <c r="P2031" i="2"/>
  <c r="N2032" i="2"/>
  <c r="O2032" i="2"/>
  <c r="P2032" i="2"/>
  <c r="N2033" i="2"/>
  <c r="O2033" i="2"/>
  <c r="P2033" i="2"/>
  <c r="N2034" i="2"/>
  <c r="O2034" i="2"/>
  <c r="P2034" i="2"/>
  <c r="N2035" i="2"/>
  <c r="O2035" i="2"/>
  <c r="P2035" i="2"/>
  <c r="N2036" i="2"/>
  <c r="O2036" i="2"/>
  <c r="P2036" i="2"/>
  <c r="N2037" i="2"/>
  <c r="O2037" i="2"/>
  <c r="P2037" i="2"/>
  <c r="N2038" i="2"/>
  <c r="O2038" i="2"/>
  <c r="P2038" i="2"/>
  <c r="N2039" i="2"/>
  <c r="O2039" i="2"/>
  <c r="P2039" i="2"/>
  <c r="N2040" i="2"/>
  <c r="O2040" i="2"/>
  <c r="P2040" i="2"/>
  <c r="N2041" i="2"/>
  <c r="O2041" i="2"/>
  <c r="P2041" i="2"/>
  <c r="N2042" i="2"/>
  <c r="O2042" i="2"/>
  <c r="P2042" i="2"/>
  <c r="N2043" i="2"/>
  <c r="O2043" i="2"/>
  <c r="P2043" i="2"/>
  <c r="N2044" i="2"/>
  <c r="O2044" i="2"/>
  <c r="P2044" i="2"/>
  <c r="N2045" i="2"/>
  <c r="O2045" i="2"/>
  <c r="P2045" i="2"/>
  <c r="N2046" i="2"/>
  <c r="O2046" i="2"/>
  <c r="P2046" i="2"/>
  <c r="N2047" i="2"/>
  <c r="O2047" i="2"/>
  <c r="P2047" i="2"/>
  <c r="N2048" i="2"/>
  <c r="O2048" i="2"/>
  <c r="P2048" i="2"/>
  <c r="N2049" i="2"/>
  <c r="O2049" i="2"/>
  <c r="P2049" i="2"/>
  <c r="N2050" i="2"/>
  <c r="O2050" i="2"/>
  <c r="P2050" i="2"/>
  <c r="N2051" i="2"/>
  <c r="O2051" i="2"/>
  <c r="P2051" i="2"/>
  <c r="N2052" i="2"/>
  <c r="O2052" i="2"/>
  <c r="P2052" i="2"/>
  <c r="N2053" i="2"/>
  <c r="O2053" i="2"/>
  <c r="P2053" i="2"/>
  <c r="N2054" i="2"/>
  <c r="O2054" i="2"/>
  <c r="P2054" i="2"/>
  <c r="N2055" i="2"/>
  <c r="O2055" i="2"/>
  <c r="P2055" i="2"/>
  <c r="N2056" i="2"/>
  <c r="O2056" i="2"/>
  <c r="P2056" i="2"/>
  <c r="N2057" i="2"/>
  <c r="O2057" i="2"/>
  <c r="P2057" i="2"/>
  <c r="N2058" i="2"/>
  <c r="O2058" i="2"/>
  <c r="P2058" i="2"/>
  <c r="N2059" i="2"/>
  <c r="O2059" i="2"/>
  <c r="P2059" i="2"/>
  <c r="N2060" i="2"/>
  <c r="O2060" i="2"/>
  <c r="P2060" i="2"/>
  <c r="N2061" i="2"/>
  <c r="O2061" i="2"/>
  <c r="P2061" i="2"/>
  <c r="N2062" i="2"/>
  <c r="O2062" i="2"/>
  <c r="P2062" i="2"/>
  <c r="N2063" i="2"/>
  <c r="O2063" i="2"/>
  <c r="P2063" i="2"/>
  <c r="N2064" i="2"/>
  <c r="O2064" i="2"/>
  <c r="P2064" i="2"/>
  <c r="N2065" i="2"/>
  <c r="O2065" i="2"/>
  <c r="P2065" i="2"/>
  <c r="N2066" i="2"/>
  <c r="O2066" i="2"/>
  <c r="P2066" i="2"/>
  <c r="N2067" i="2"/>
  <c r="O2067" i="2"/>
  <c r="P2067" i="2"/>
  <c r="N2068" i="2"/>
  <c r="O2068" i="2"/>
  <c r="P2068" i="2"/>
  <c r="N2069" i="2"/>
  <c r="O2069" i="2"/>
  <c r="P2069" i="2"/>
  <c r="N2070" i="2"/>
  <c r="O2070" i="2"/>
  <c r="P2070" i="2"/>
  <c r="N2071" i="2"/>
  <c r="O2071" i="2"/>
  <c r="P2071" i="2"/>
  <c r="N2072" i="2"/>
  <c r="O2072" i="2"/>
  <c r="P2072" i="2"/>
  <c r="N2073" i="2"/>
  <c r="O2073" i="2"/>
  <c r="P2073" i="2"/>
  <c r="N2074" i="2"/>
  <c r="O2074" i="2"/>
  <c r="P2074" i="2"/>
  <c r="N2075" i="2"/>
  <c r="O2075" i="2"/>
  <c r="P2075" i="2"/>
  <c r="N2076" i="2"/>
  <c r="O2076" i="2"/>
  <c r="P2076" i="2"/>
  <c r="N2077" i="2"/>
  <c r="O2077" i="2"/>
  <c r="P2077" i="2"/>
  <c r="N2078" i="2"/>
  <c r="O2078" i="2"/>
  <c r="P2078" i="2"/>
  <c r="N2079" i="2"/>
  <c r="O2079" i="2"/>
  <c r="P2079" i="2"/>
  <c r="N2080" i="2"/>
  <c r="O2080" i="2"/>
  <c r="P2080" i="2"/>
  <c r="N2081" i="2"/>
  <c r="O2081" i="2"/>
  <c r="P2081" i="2"/>
  <c r="N2082" i="2"/>
  <c r="O2082" i="2"/>
  <c r="P2082" i="2"/>
  <c r="N2083" i="2"/>
  <c r="O2083" i="2"/>
  <c r="P2083" i="2"/>
  <c r="N2084" i="2"/>
  <c r="O2084" i="2"/>
  <c r="P2084" i="2"/>
  <c r="N2085" i="2"/>
  <c r="O2085" i="2"/>
  <c r="P2085" i="2"/>
  <c r="N2086" i="2"/>
  <c r="O2086" i="2"/>
  <c r="P2086" i="2"/>
  <c r="N2087" i="2"/>
  <c r="O2087" i="2"/>
  <c r="P2087" i="2"/>
  <c r="N2088" i="2"/>
  <c r="O2088" i="2"/>
  <c r="P2088" i="2"/>
  <c r="N2089" i="2"/>
  <c r="O2089" i="2"/>
  <c r="P2089" i="2"/>
  <c r="N2090" i="2"/>
  <c r="O2090" i="2"/>
  <c r="P2090" i="2"/>
  <c r="N2091" i="2"/>
  <c r="O2091" i="2"/>
  <c r="P2091" i="2"/>
  <c r="N2092" i="2"/>
  <c r="O2092" i="2"/>
  <c r="P2092" i="2"/>
  <c r="N2093" i="2"/>
  <c r="O2093" i="2"/>
  <c r="P2093" i="2"/>
  <c r="N2094" i="2"/>
  <c r="O2094" i="2"/>
  <c r="P2094" i="2"/>
  <c r="N2095" i="2"/>
  <c r="O2095" i="2"/>
  <c r="P2095" i="2"/>
  <c r="N2096" i="2"/>
  <c r="O2096" i="2"/>
  <c r="P2096" i="2"/>
  <c r="N2097" i="2"/>
  <c r="O2097" i="2"/>
  <c r="P2097" i="2"/>
  <c r="N2098" i="2"/>
  <c r="O2098" i="2"/>
  <c r="P2098" i="2"/>
  <c r="N2099" i="2"/>
  <c r="O2099" i="2"/>
  <c r="P2099" i="2"/>
  <c r="N2100" i="2"/>
  <c r="O2100" i="2"/>
  <c r="P2100" i="2"/>
  <c r="N2101" i="2"/>
  <c r="O2101" i="2"/>
  <c r="P2101" i="2"/>
  <c r="N2102" i="2"/>
  <c r="O2102" i="2"/>
  <c r="P2102" i="2"/>
  <c r="N2103" i="2"/>
  <c r="O2103" i="2"/>
  <c r="P2103" i="2"/>
  <c r="N2104" i="2"/>
  <c r="O2104" i="2"/>
  <c r="P2104" i="2"/>
  <c r="N2105" i="2"/>
  <c r="O2105" i="2"/>
  <c r="P2105" i="2"/>
  <c r="N2106" i="2"/>
  <c r="O2106" i="2"/>
  <c r="P2106" i="2"/>
  <c r="N2107" i="2"/>
  <c r="O2107" i="2"/>
  <c r="P2107" i="2"/>
  <c r="N2108" i="2"/>
  <c r="O2108" i="2"/>
  <c r="P2108" i="2"/>
  <c r="N2109" i="2"/>
  <c r="O2109" i="2"/>
  <c r="P2109" i="2"/>
  <c r="N2110" i="2"/>
  <c r="O2110" i="2"/>
  <c r="P2110" i="2"/>
  <c r="N2111" i="2"/>
  <c r="O2111" i="2"/>
  <c r="P2111" i="2"/>
  <c r="N2112" i="2"/>
  <c r="O2112" i="2"/>
  <c r="P2112" i="2"/>
  <c r="N2113" i="2"/>
  <c r="O2113" i="2"/>
  <c r="P2113" i="2"/>
  <c r="N2114" i="2"/>
  <c r="O2114" i="2"/>
  <c r="P2114" i="2"/>
  <c r="N2115" i="2"/>
  <c r="O2115" i="2"/>
  <c r="P2115" i="2"/>
  <c r="N2116" i="2"/>
  <c r="O2116" i="2"/>
  <c r="P2116" i="2"/>
  <c r="N2117" i="2"/>
  <c r="O2117" i="2"/>
  <c r="P2117" i="2"/>
  <c r="N2118" i="2"/>
  <c r="O2118" i="2"/>
  <c r="P2118" i="2"/>
  <c r="N2119" i="2"/>
  <c r="O2119" i="2"/>
  <c r="P2119" i="2"/>
  <c r="N2120" i="2"/>
  <c r="O2120" i="2"/>
  <c r="P2120" i="2"/>
  <c r="N2121" i="2"/>
  <c r="O2121" i="2"/>
  <c r="P2121" i="2"/>
  <c r="N2122" i="2"/>
  <c r="O2122" i="2"/>
  <c r="P2122" i="2"/>
  <c r="N2123" i="2"/>
  <c r="O2123" i="2"/>
  <c r="P2123" i="2"/>
  <c r="N2124" i="2"/>
  <c r="O2124" i="2"/>
  <c r="P2124" i="2"/>
  <c r="N2125" i="2"/>
  <c r="O2125" i="2"/>
  <c r="P2125" i="2"/>
  <c r="N2126" i="2"/>
  <c r="O2126" i="2"/>
  <c r="P2126" i="2"/>
  <c r="N2127" i="2"/>
  <c r="O2127" i="2"/>
  <c r="P2127" i="2"/>
  <c r="N2128" i="2"/>
  <c r="O2128" i="2"/>
  <c r="P2128" i="2"/>
  <c r="N2129" i="2"/>
  <c r="O2129" i="2"/>
  <c r="P2129" i="2"/>
  <c r="N2130" i="2"/>
  <c r="O2130" i="2"/>
  <c r="P2130" i="2"/>
  <c r="N2131" i="2"/>
  <c r="O2131" i="2"/>
  <c r="P2131" i="2"/>
  <c r="N2132" i="2"/>
  <c r="O2132" i="2"/>
  <c r="P2132" i="2"/>
  <c r="N2133" i="2"/>
  <c r="O2133" i="2"/>
  <c r="P2133" i="2"/>
  <c r="N2134" i="2"/>
  <c r="O2134" i="2"/>
  <c r="P2134" i="2"/>
  <c r="N2135" i="2"/>
  <c r="O2135" i="2"/>
  <c r="P2135" i="2"/>
  <c r="N2136" i="2"/>
  <c r="O2136" i="2"/>
  <c r="P2136" i="2"/>
  <c r="N2137" i="2"/>
  <c r="O2137" i="2"/>
  <c r="P2137" i="2"/>
  <c r="N2138" i="2"/>
  <c r="O2138" i="2"/>
  <c r="P2138" i="2"/>
  <c r="N2139" i="2"/>
  <c r="O2139" i="2"/>
  <c r="P2139" i="2"/>
  <c r="N2140" i="2"/>
  <c r="O2140" i="2"/>
  <c r="P2140" i="2"/>
  <c r="N2141" i="2"/>
  <c r="O2141" i="2"/>
  <c r="P2141" i="2"/>
  <c r="N2142" i="2"/>
  <c r="O2142" i="2"/>
  <c r="P2142" i="2"/>
  <c r="N2143" i="2"/>
  <c r="O2143" i="2"/>
  <c r="P2143" i="2"/>
  <c r="N2144" i="2"/>
  <c r="O2144" i="2"/>
  <c r="P2144" i="2"/>
  <c r="N2145" i="2"/>
  <c r="O2145" i="2"/>
  <c r="P2145" i="2"/>
  <c r="N2146" i="2"/>
  <c r="O2146" i="2"/>
  <c r="P2146" i="2"/>
  <c r="N2147" i="2"/>
  <c r="O2147" i="2"/>
  <c r="P2147" i="2"/>
  <c r="N2148" i="2"/>
  <c r="O2148" i="2"/>
  <c r="P2148" i="2"/>
  <c r="N2149" i="2"/>
  <c r="O2149" i="2"/>
  <c r="P2149" i="2"/>
  <c r="N2150" i="2"/>
  <c r="O2150" i="2"/>
  <c r="P2150" i="2"/>
  <c r="N2151" i="2"/>
  <c r="O2151" i="2"/>
  <c r="P2151" i="2"/>
  <c r="N2152" i="2"/>
  <c r="O2152" i="2"/>
  <c r="P2152" i="2"/>
  <c r="N2153" i="2"/>
  <c r="O2153" i="2"/>
  <c r="P2153" i="2"/>
  <c r="N2154" i="2"/>
  <c r="O2154" i="2"/>
  <c r="P2154" i="2"/>
  <c r="N2155" i="2"/>
  <c r="O2155" i="2"/>
  <c r="P2155" i="2"/>
  <c r="N2156" i="2"/>
  <c r="O2156" i="2"/>
  <c r="P2156" i="2"/>
  <c r="N2157" i="2"/>
  <c r="O2157" i="2"/>
  <c r="P2157" i="2"/>
  <c r="N2158" i="2"/>
  <c r="O2158" i="2"/>
  <c r="P2158" i="2"/>
  <c r="N2159" i="2"/>
  <c r="O2159" i="2"/>
  <c r="P2159" i="2"/>
  <c r="N2160" i="2"/>
  <c r="O2160" i="2"/>
  <c r="P2160" i="2"/>
  <c r="N2161" i="2"/>
  <c r="O2161" i="2"/>
  <c r="P2161" i="2"/>
  <c r="N2162" i="2"/>
  <c r="O2162" i="2"/>
  <c r="P2162" i="2"/>
  <c r="N2163" i="2"/>
  <c r="O2163" i="2"/>
  <c r="P2163" i="2"/>
  <c r="N2164" i="2"/>
  <c r="O2164" i="2"/>
  <c r="P2164" i="2"/>
  <c r="N2165" i="2"/>
  <c r="O2165" i="2"/>
  <c r="P2165" i="2"/>
  <c r="N2166" i="2"/>
  <c r="O2166" i="2"/>
  <c r="P2166" i="2"/>
  <c r="N2167" i="2"/>
  <c r="O2167" i="2"/>
  <c r="P2167" i="2"/>
  <c r="N2168" i="2"/>
  <c r="O2168" i="2"/>
  <c r="P2168" i="2"/>
  <c r="N2169" i="2"/>
  <c r="O2169" i="2"/>
  <c r="P2169" i="2"/>
  <c r="N2170" i="2"/>
  <c r="O2170" i="2"/>
  <c r="P2170" i="2"/>
  <c r="N2171" i="2"/>
  <c r="O2171" i="2"/>
  <c r="P2171" i="2"/>
  <c r="N2172" i="2"/>
  <c r="O2172" i="2"/>
  <c r="P2172" i="2"/>
  <c r="N2173" i="2"/>
  <c r="O2173" i="2"/>
  <c r="P2173" i="2"/>
  <c r="N2174" i="2"/>
  <c r="O2174" i="2"/>
  <c r="P2174" i="2"/>
  <c r="N2175" i="2"/>
  <c r="O2175" i="2"/>
  <c r="P2175" i="2"/>
  <c r="N2176" i="2"/>
  <c r="O2176" i="2"/>
  <c r="P2176" i="2"/>
  <c r="N2177" i="2"/>
  <c r="O2177" i="2"/>
  <c r="P2177" i="2"/>
  <c r="N2178" i="2"/>
  <c r="O2178" i="2"/>
  <c r="P2178" i="2"/>
  <c r="N2179" i="2"/>
  <c r="O2179" i="2"/>
  <c r="P2179" i="2"/>
  <c r="N2180" i="2"/>
  <c r="O2180" i="2"/>
  <c r="P2180" i="2"/>
  <c r="N2181" i="2"/>
  <c r="O2181" i="2"/>
  <c r="P2181" i="2"/>
  <c r="N2182" i="2"/>
  <c r="O2182" i="2"/>
  <c r="P2182" i="2"/>
  <c r="N2183" i="2"/>
  <c r="O2183" i="2"/>
  <c r="P2183" i="2"/>
  <c r="N2184" i="2"/>
  <c r="O2184" i="2"/>
  <c r="P2184" i="2"/>
  <c r="N2185" i="2"/>
  <c r="O2185" i="2"/>
  <c r="P2185" i="2"/>
  <c r="N2186" i="2"/>
  <c r="O2186" i="2"/>
  <c r="P2186" i="2"/>
  <c r="N2187" i="2"/>
  <c r="O2187" i="2"/>
  <c r="P2187" i="2"/>
  <c r="N2188" i="2"/>
  <c r="O2188" i="2"/>
  <c r="P2188" i="2"/>
  <c r="N2189" i="2"/>
  <c r="O2189" i="2"/>
  <c r="P2189" i="2"/>
  <c r="N2190" i="2"/>
  <c r="O2190" i="2"/>
  <c r="P2190" i="2"/>
  <c r="N2191" i="2"/>
  <c r="O2191" i="2"/>
  <c r="P2191" i="2"/>
  <c r="N2192" i="2"/>
  <c r="O2192" i="2"/>
  <c r="P2192" i="2"/>
  <c r="N2193" i="2"/>
  <c r="O2193" i="2"/>
  <c r="P2193" i="2"/>
  <c r="N2194" i="2"/>
  <c r="O2194" i="2"/>
  <c r="P2194" i="2"/>
  <c r="N2195" i="2"/>
  <c r="O2195" i="2"/>
  <c r="P2195" i="2"/>
  <c r="N2196" i="2"/>
  <c r="O2196" i="2"/>
  <c r="P2196" i="2"/>
  <c r="N2197" i="2"/>
  <c r="O2197" i="2"/>
  <c r="P2197" i="2"/>
  <c r="N2198" i="2"/>
  <c r="O2198" i="2"/>
  <c r="P2198" i="2"/>
  <c r="N2199" i="2"/>
  <c r="O2199" i="2"/>
  <c r="P2199" i="2"/>
  <c r="N2200" i="2"/>
  <c r="O2200" i="2"/>
  <c r="P2200" i="2"/>
  <c r="N2201" i="2"/>
  <c r="O2201" i="2"/>
  <c r="P2201" i="2"/>
  <c r="N2202" i="2"/>
  <c r="O2202" i="2"/>
  <c r="P2202" i="2"/>
  <c r="N2203" i="2"/>
  <c r="O2203" i="2"/>
  <c r="P2203" i="2"/>
  <c r="N2204" i="2"/>
  <c r="O2204" i="2"/>
  <c r="P2204" i="2"/>
  <c r="N2205" i="2"/>
  <c r="O2205" i="2"/>
  <c r="P2205" i="2"/>
  <c r="N2206" i="2"/>
  <c r="O2206" i="2"/>
  <c r="P2206" i="2"/>
  <c r="N2207" i="2"/>
  <c r="O2207" i="2"/>
  <c r="P2207" i="2"/>
  <c r="N2208" i="2"/>
  <c r="O2208" i="2"/>
  <c r="P2208" i="2"/>
  <c r="N2209" i="2"/>
  <c r="O2209" i="2"/>
  <c r="P2209" i="2"/>
  <c r="N2210" i="2"/>
  <c r="O2210" i="2"/>
  <c r="P2210" i="2"/>
  <c r="N2211" i="2"/>
  <c r="O2211" i="2"/>
  <c r="P2211" i="2"/>
  <c r="N2212" i="2"/>
  <c r="O2212" i="2"/>
  <c r="P2212" i="2"/>
  <c r="N2213" i="2"/>
  <c r="O2213" i="2"/>
  <c r="P2213" i="2"/>
  <c r="N2214" i="2"/>
  <c r="O2214" i="2"/>
  <c r="P2214" i="2"/>
  <c r="N2215" i="2"/>
  <c r="O2215" i="2"/>
  <c r="P2215" i="2"/>
  <c r="N2216" i="2"/>
  <c r="O2216" i="2"/>
  <c r="P2216" i="2"/>
  <c r="N2217" i="2"/>
  <c r="O2217" i="2"/>
  <c r="P2217" i="2"/>
  <c r="N2218" i="2"/>
  <c r="O2218" i="2"/>
  <c r="P2218" i="2"/>
  <c r="N2219" i="2"/>
  <c r="O2219" i="2"/>
  <c r="P2219" i="2"/>
  <c r="N2220" i="2"/>
  <c r="O2220" i="2"/>
  <c r="P2220" i="2"/>
  <c r="N2221" i="2"/>
  <c r="O2221" i="2"/>
  <c r="P2221" i="2"/>
  <c r="N2222" i="2"/>
  <c r="O2222" i="2"/>
  <c r="P2222" i="2"/>
  <c r="N2223" i="2"/>
  <c r="O2223" i="2"/>
  <c r="P2223" i="2"/>
  <c r="N2224" i="2"/>
  <c r="O2224" i="2"/>
  <c r="P2224" i="2"/>
  <c r="N2225" i="2"/>
  <c r="O2225" i="2"/>
  <c r="P2225" i="2"/>
  <c r="N2226" i="2"/>
  <c r="O2226" i="2"/>
  <c r="P2226" i="2"/>
  <c r="N2227" i="2"/>
  <c r="O2227" i="2"/>
  <c r="P2227" i="2"/>
  <c r="N2228" i="2"/>
  <c r="O2228" i="2"/>
  <c r="P2228" i="2"/>
  <c r="N2229" i="2"/>
  <c r="O2229" i="2"/>
  <c r="P2229" i="2"/>
  <c r="N2230" i="2"/>
  <c r="O2230" i="2"/>
  <c r="P2230" i="2"/>
  <c r="N2231" i="2"/>
  <c r="O2231" i="2"/>
  <c r="P2231" i="2"/>
  <c r="N2232" i="2"/>
  <c r="O2232" i="2"/>
  <c r="P2232" i="2"/>
  <c r="N2233" i="2"/>
  <c r="O2233" i="2"/>
  <c r="P2233" i="2"/>
  <c r="N2234" i="2"/>
  <c r="O2234" i="2"/>
  <c r="P2234" i="2"/>
  <c r="N2235" i="2"/>
  <c r="O2235" i="2"/>
  <c r="P2235" i="2"/>
  <c r="N2236" i="2"/>
  <c r="O2236" i="2"/>
  <c r="P2236" i="2"/>
  <c r="N2237" i="2"/>
  <c r="O2237" i="2"/>
  <c r="P2237" i="2"/>
  <c r="N2238" i="2"/>
  <c r="O2238" i="2"/>
  <c r="P2238" i="2"/>
  <c r="N2239" i="2"/>
  <c r="O2239" i="2"/>
  <c r="P2239" i="2"/>
  <c r="N2240" i="2"/>
  <c r="O2240" i="2"/>
  <c r="P2240" i="2"/>
  <c r="N2241" i="2"/>
  <c r="O2241" i="2"/>
  <c r="P2241" i="2"/>
  <c r="N2242" i="2"/>
  <c r="O2242" i="2"/>
  <c r="P2242" i="2"/>
  <c r="N2243" i="2"/>
  <c r="O2243" i="2"/>
  <c r="P2243" i="2"/>
  <c r="N2244" i="2"/>
  <c r="O2244" i="2"/>
  <c r="P2244" i="2"/>
  <c r="N2245" i="2"/>
  <c r="O2245" i="2"/>
  <c r="P2245" i="2"/>
  <c r="N2246" i="2"/>
  <c r="O2246" i="2"/>
  <c r="P2246" i="2"/>
  <c r="N2247" i="2"/>
  <c r="O2247" i="2"/>
  <c r="P2247" i="2"/>
  <c r="N2248" i="2"/>
  <c r="O2248" i="2"/>
  <c r="P2248" i="2"/>
  <c r="N2249" i="2"/>
  <c r="O2249" i="2"/>
  <c r="P2249" i="2"/>
  <c r="N2250" i="2"/>
  <c r="O2250" i="2"/>
  <c r="P2250" i="2"/>
  <c r="N2251" i="2"/>
  <c r="O2251" i="2"/>
  <c r="P2251" i="2"/>
  <c r="N2252" i="2"/>
  <c r="O2252" i="2"/>
  <c r="P2252" i="2"/>
  <c r="N2253" i="2"/>
  <c r="O2253" i="2"/>
  <c r="P2253" i="2"/>
  <c r="N2254" i="2"/>
  <c r="O2254" i="2"/>
  <c r="P2254" i="2"/>
  <c r="N2255" i="2"/>
  <c r="O2255" i="2"/>
  <c r="P2255" i="2"/>
  <c r="N2256" i="2"/>
  <c r="O2256" i="2"/>
  <c r="P2256" i="2"/>
  <c r="N2257" i="2"/>
  <c r="O2257" i="2"/>
  <c r="P2257" i="2"/>
  <c r="N2258" i="2"/>
  <c r="O2258" i="2"/>
  <c r="P2258" i="2"/>
  <c r="N2259" i="2"/>
  <c r="O2259" i="2"/>
  <c r="P2259" i="2"/>
  <c r="N2260" i="2"/>
  <c r="O2260" i="2"/>
  <c r="P2260" i="2"/>
  <c r="N2261" i="2"/>
  <c r="O2261" i="2"/>
  <c r="P2261" i="2"/>
  <c r="N2262" i="2"/>
  <c r="O2262" i="2"/>
  <c r="P2262" i="2"/>
  <c r="N2263" i="2"/>
  <c r="O2263" i="2"/>
  <c r="P2263" i="2"/>
  <c r="N2264" i="2"/>
  <c r="O2264" i="2"/>
  <c r="P2264" i="2"/>
  <c r="N2265" i="2"/>
  <c r="O2265" i="2"/>
  <c r="P2265" i="2"/>
  <c r="N2266" i="2"/>
  <c r="O2266" i="2"/>
  <c r="P2266" i="2"/>
  <c r="N2267" i="2"/>
  <c r="O2267" i="2"/>
  <c r="P2267" i="2"/>
  <c r="N2268" i="2"/>
  <c r="O2268" i="2"/>
  <c r="P2268" i="2"/>
  <c r="N2269" i="2"/>
  <c r="O2269" i="2"/>
  <c r="P2269" i="2"/>
  <c r="N2270" i="2"/>
  <c r="O2270" i="2"/>
  <c r="P2270" i="2"/>
  <c r="N2271" i="2"/>
  <c r="O2271" i="2"/>
  <c r="P2271" i="2"/>
  <c r="N2272" i="2"/>
  <c r="O2272" i="2"/>
  <c r="P2272" i="2"/>
  <c r="N2273" i="2"/>
  <c r="O2273" i="2"/>
  <c r="P2273" i="2"/>
  <c r="N2274" i="2"/>
  <c r="O2274" i="2"/>
  <c r="P2274" i="2"/>
  <c r="N2275" i="2"/>
  <c r="O2275" i="2"/>
  <c r="P2275" i="2"/>
  <c r="N2276" i="2"/>
  <c r="O2276" i="2"/>
  <c r="P2276" i="2"/>
  <c r="N2277" i="2"/>
  <c r="O2277" i="2"/>
  <c r="P2277" i="2"/>
  <c r="N2278" i="2"/>
  <c r="O2278" i="2"/>
  <c r="P2278" i="2"/>
  <c r="N2279" i="2"/>
  <c r="O2279" i="2"/>
  <c r="P2279" i="2"/>
  <c r="N2280" i="2"/>
  <c r="O2280" i="2"/>
  <c r="P2280" i="2"/>
  <c r="N2281" i="2"/>
  <c r="O2281" i="2"/>
  <c r="P2281" i="2"/>
  <c r="N2282" i="2"/>
  <c r="O2282" i="2"/>
  <c r="P2282" i="2"/>
  <c r="N2283" i="2"/>
  <c r="O2283" i="2"/>
  <c r="P2283" i="2"/>
  <c r="N2284" i="2"/>
  <c r="O2284" i="2"/>
  <c r="P2284" i="2"/>
  <c r="N2285" i="2"/>
  <c r="O2285" i="2"/>
  <c r="P2285" i="2"/>
  <c r="N2286" i="2"/>
  <c r="O2286" i="2"/>
  <c r="P2286" i="2"/>
  <c r="N2287" i="2"/>
  <c r="O2287" i="2"/>
  <c r="P2287" i="2"/>
  <c r="N2288" i="2"/>
  <c r="O2288" i="2"/>
  <c r="P2288" i="2"/>
  <c r="N2289" i="2"/>
  <c r="O2289" i="2"/>
  <c r="P2289" i="2"/>
  <c r="N2290" i="2"/>
  <c r="O2290" i="2"/>
  <c r="P2290" i="2"/>
  <c r="N2291" i="2"/>
  <c r="O2291" i="2"/>
  <c r="P2291" i="2"/>
  <c r="N2292" i="2"/>
  <c r="O2292" i="2"/>
  <c r="P2292" i="2"/>
  <c r="N2293" i="2"/>
  <c r="O2293" i="2"/>
  <c r="P2293" i="2"/>
  <c r="N2294" i="2"/>
  <c r="O2294" i="2"/>
  <c r="P2294" i="2"/>
  <c r="N2295" i="2"/>
  <c r="O2295" i="2"/>
  <c r="P2295" i="2"/>
  <c r="N2296" i="2"/>
  <c r="O2296" i="2"/>
  <c r="P2296" i="2"/>
  <c r="N2297" i="2"/>
  <c r="O2297" i="2"/>
  <c r="P2297" i="2"/>
  <c r="N2298" i="2"/>
  <c r="O2298" i="2"/>
  <c r="P2298" i="2"/>
  <c r="N2299" i="2"/>
  <c r="O2299" i="2"/>
  <c r="P2299" i="2"/>
  <c r="N2300" i="2"/>
  <c r="O2300" i="2"/>
  <c r="P2300" i="2"/>
  <c r="N2301" i="2"/>
  <c r="O2301" i="2"/>
  <c r="P2301" i="2"/>
  <c r="N2302" i="2"/>
  <c r="O2302" i="2"/>
  <c r="P2302" i="2"/>
  <c r="N2303" i="2"/>
  <c r="O2303" i="2"/>
  <c r="P2303" i="2"/>
  <c r="N2304" i="2"/>
  <c r="O2304" i="2"/>
  <c r="P2304" i="2"/>
  <c r="N2305" i="2"/>
  <c r="O2305" i="2"/>
  <c r="P2305" i="2"/>
  <c r="N2306" i="2"/>
  <c r="O2306" i="2"/>
  <c r="P2306" i="2"/>
  <c r="N2307" i="2"/>
  <c r="O2307" i="2"/>
  <c r="P2307" i="2"/>
  <c r="N2308" i="2"/>
  <c r="O2308" i="2"/>
  <c r="P2308" i="2"/>
  <c r="N2309" i="2"/>
  <c r="O2309" i="2"/>
  <c r="P2309" i="2"/>
  <c r="N2310" i="2"/>
  <c r="O2310" i="2"/>
  <c r="P2310" i="2"/>
  <c r="N2311" i="2"/>
  <c r="O2311" i="2"/>
  <c r="P2311" i="2"/>
  <c r="N2312" i="2"/>
  <c r="O2312" i="2"/>
  <c r="P2312" i="2"/>
  <c r="N2313" i="2"/>
  <c r="O2313" i="2"/>
  <c r="P2313" i="2"/>
  <c r="N2314" i="2"/>
  <c r="O2314" i="2"/>
  <c r="P2314" i="2"/>
  <c r="N2315" i="2"/>
  <c r="O2315" i="2"/>
  <c r="P2315" i="2"/>
  <c r="N2316" i="2"/>
  <c r="O2316" i="2"/>
  <c r="P2316" i="2"/>
  <c r="N2317" i="2"/>
  <c r="O2317" i="2"/>
  <c r="P2317" i="2"/>
  <c r="N2318" i="2"/>
  <c r="O2318" i="2"/>
  <c r="P2318" i="2"/>
  <c r="N2319" i="2"/>
  <c r="O2319" i="2"/>
  <c r="P2319" i="2"/>
  <c r="N2320" i="2"/>
  <c r="O2320" i="2"/>
  <c r="P2320" i="2"/>
  <c r="N2321" i="2"/>
  <c r="O2321" i="2"/>
  <c r="P2321" i="2"/>
  <c r="N2322" i="2"/>
  <c r="O2322" i="2"/>
  <c r="P2322" i="2"/>
  <c r="N2323" i="2"/>
  <c r="O2323" i="2"/>
  <c r="P2323" i="2"/>
  <c r="N2324" i="2"/>
  <c r="O2324" i="2"/>
  <c r="P2324" i="2"/>
  <c r="N2325" i="2"/>
  <c r="O2325" i="2"/>
  <c r="P2325" i="2"/>
  <c r="N2326" i="2"/>
  <c r="O2326" i="2"/>
  <c r="P2326" i="2"/>
  <c r="N2327" i="2"/>
  <c r="O2327" i="2"/>
  <c r="P2327" i="2"/>
  <c r="N2328" i="2"/>
  <c r="O2328" i="2"/>
  <c r="P2328" i="2"/>
  <c r="N2329" i="2"/>
  <c r="O2329" i="2"/>
  <c r="P2329" i="2"/>
  <c r="N2330" i="2"/>
  <c r="O2330" i="2"/>
  <c r="P2330" i="2"/>
  <c r="N2331" i="2"/>
  <c r="O2331" i="2"/>
  <c r="P2331" i="2"/>
  <c r="N2332" i="2"/>
  <c r="O2332" i="2"/>
  <c r="P2332" i="2"/>
  <c r="N2333" i="2"/>
  <c r="O2333" i="2"/>
  <c r="P2333" i="2"/>
  <c r="N2334" i="2"/>
  <c r="O2334" i="2"/>
  <c r="P2334" i="2"/>
  <c r="N2335" i="2"/>
  <c r="O2335" i="2"/>
  <c r="P2335" i="2"/>
  <c r="N2336" i="2"/>
  <c r="O2336" i="2"/>
  <c r="P2336" i="2"/>
  <c r="N2337" i="2"/>
  <c r="O2337" i="2"/>
  <c r="P2337" i="2"/>
  <c r="N2338" i="2"/>
  <c r="O2338" i="2"/>
  <c r="P2338" i="2"/>
  <c r="N2339" i="2"/>
  <c r="O2339" i="2"/>
  <c r="P2339" i="2"/>
  <c r="N2340" i="2"/>
  <c r="O2340" i="2"/>
  <c r="P2340" i="2"/>
  <c r="N2341" i="2"/>
  <c r="O2341" i="2"/>
  <c r="P2341" i="2"/>
  <c r="N2342" i="2"/>
  <c r="O2342" i="2"/>
  <c r="P2342" i="2"/>
  <c r="N2343" i="2"/>
  <c r="O2343" i="2"/>
  <c r="P2343" i="2"/>
  <c r="N2344" i="2"/>
  <c r="O2344" i="2"/>
  <c r="P2344" i="2"/>
  <c r="N2345" i="2"/>
  <c r="O2345" i="2"/>
  <c r="P2345" i="2"/>
  <c r="N2346" i="2"/>
  <c r="O2346" i="2"/>
  <c r="P2346" i="2"/>
  <c r="N2347" i="2"/>
  <c r="O2347" i="2"/>
  <c r="P2347" i="2"/>
  <c r="N2348" i="2"/>
  <c r="O2348" i="2"/>
  <c r="P2348" i="2"/>
  <c r="N2349" i="2"/>
  <c r="O2349" i="2"/>
  <c r="P2349" i="2"/>
  <c r="N2350" i="2"/>
  <c r="O2350" i="2"/>
  <c r="P2350" i="2"/>
  <c r="N2351" i="2"/>
  <c r="O2351" i="2"/>
  <c r="P2351" i="2"/>
  <c r="N2352" i="2"/>
  <c r="O2352" i="2"/>
  <c r="P2352" i="2"/>
  <c r="N2353" i="2"/>
  <c r="O2353" i="2"/>
  <c r="P2353" i="2"/>
  <c r="N2354" i="2"/>
  <c r="O2354" i="2"/>
  <c r="P2354" i="2"/>
  <c r="N2355" i="2"/>
  <c r="O2355" i="2"/>
  <c r="P2355" i="2"/>
  <c r="N2356" i="2"/>
  <c r="O2356" i="2"/>
  <c r="P2356" i="2"/>
  <c r="N2357" i="2"/>
  <c r="O2357" i="2"/>
  <c r="P2357" i="2"/>
  <c r="N2358" i="2"/>
  <c r="O2358" i="2"/>
  <c r="P2358" i="2"/>
  <c r="N2359" i="2"/>
  <c r="O2359" i="2"/>
  <c r="P2359" i="2"/>
  <c r="N2360" i="2"/>
  <c r="O2360" i="2"/>
  <c r="P2360" i="2"/>
  <c r="N2361" i="2"/>
  <c r="O2361" i="2"/>
  <c r="P2361" i="2"/>
  <c r="N2362" i="2"/>
  <c r="O2362" i="2"/>
  <c r="P2362" i="2"/>
  <c r="N2363" i="2"/>
  <c r="O2363" i="2"/>
  <c r="P2363" i="2"/>
  <c r="N2364" i="2"/>
  <c r="O2364" i="2"/>
  <c r="P2364" i="2"/>
  <c r="N2365" i="2"/>
  <c r="O2365" i="2"/>
  <c r="P2365" i="2"/>
  <c r="N2366" i="2"/>
  <c r="O2366" i="2"/>
  <c r="P2366" i="2"/>
  <c r="N2367" i="2"/>
  <c r="O2367" i="2"/>
  <c r="P2367" i="2"/>
  <c r="N2368" i="2"/>
  <c r="O2368" i="2"/>
  <c r="P2368" i="2"/>
  <c r="N2369" i="2"/>
  <c r="O2369" i="2"/>
  <c r="P2369" i="2"/>
  <c r="N2370" i="2"/>
  <c r="O2370" i="2"/>
  <c r="P2370" i="2"/>
  <c r="N2371" i="2"/>
  <c r="O2371" i="2"/>
  <c r="P2371" i="2"/>
  <c r="N2372" i="2"/>
  <c r="O2372" i="2"/>
  <c r="P2372" i="2"/>
  <c r="N2373" i="2"/>
  <c r="O2373" i="2"/>
  <c r="P2373" i="2"/>
  <c r="N2374" i="2"/>
  <c r="O2374" i="2"/>
  <c r="P2374" i="2"/>
  <c r="N2375" i="2"/>
  <c r="O2375" i="2"/>
  <c r="P2375" i="2"/>
  <c r="N2376" i="2"/>
  <c r="O2376" i="2"/>
  <c r="P2376" i="2"/>
  <c r="N2377" i="2"/>
  <c r="O2377" i="2"/>
  <c r="P2377" i="2"/>
  <c r="N2378" i="2"/>
  <c r="O2378" i="2"/>
  <c r="P2378" i="2"/>
  <c r="N2379" i="2"/>
  <c r="O2379" i="2"/>
  <c r="P2379" i="2"/>
  <c r="N2380" i="2"/>
  <c r="O2380" i="2"/>
  <c r="P2380" i="2"/>
  <c r="N2381" i="2"/>
  <c r="O2381" i="2"/>
  <c r="P2381" i="2"/>
  <c r="N2382" i="2"/>
  <c r="O2382" i="2"/>
  <c r="P2382" i="2"/>
  <c r="N2383" i="2"/>
  <c r="O2383" i="2"/>
  <c r="P2383" i="2"/>
  <c r="N2384" i="2"/>
  <c r="O2384" i="2"/>
  <c r="P2384" i="2"/>
  <c r="N2385" i="2"/>
  <c r="O2385" i="2"/>
  <c r="P2385" i="2"/>
  <c r="N2386" i="2"/>
  <c r="O2386" i="2"/>
  <c r="P2386" i="2"/>
  <c r="N2387" i="2"/>
  <c r="O2387" i="2"/>
  <c r="P2387" i="2"/>
  <c r="N2388" i="2"/>
  <c r="O2388" i="2"/>
  <c r="P2388" i="2"/>
  <c r="N2389" i="2"/>
  <c r="O2389" i="2"/>
  <c r="P2389" i="2"/>
  <c r="N2390" i="2"/>
  <c r="O2390" i="2"/>
  <c r="P2390" i="2"/>
  <c r="N2391" i="2"/>
  <c r="O2391" i="2"/>
  <c r="P2391" i="2"/>
  <c r="N2392" i="2"/>
  <c r="O2392" i="2"/>
  <c r="P2392" i="2"/>
  <c r="N2393" i="2"/>
  <c r="O2393" i="2"/>
  <c r="P2393" i="2"/>
  <c r="N2394" i="2"/>
  <c r="O2394" i="2"/>
  <c r="P2394" i="2"/>
  <c r="N2395" i="2"/>
  <c r="O2395" i="2"/>
  <c r="P2395" i="2"/>
  <c r="N2396" i="2"/>
  <c r="O2396" i="2"/>
  <c r="P2396" i="2"/>
  <c r="N2397" i="2"/>
  <c r="O2397" i="2"/>
  <c r="P2397" i="2"/>
  <c r="N2398" i="2"/>
  <c r="O2398" i="2"/>
  <c r="P2398" i="2"/>
  <c r="N2399" i="2"/>
  <c r="O2399" i="2"/>
  <c r="P2399" i="2"/>
  <c r="N2400" i="2"/>
  <c r="O2400" i="2"/>
  <c r="P2400" i="2"/>
  <c r="N2401" i="2"/>
  <c r="O2401" i="2"/>
  <c r="P2401" i="2"/>
  <c r="N2402" i="2"/>
  <c r="O2402" i="2"/>
  <c r="P2402" i="2"/>
  <c r="N2403" i="2"/>
  <c r="O2403" i="2"/>
  <c r="P2403" i="2"/>
  <c r="N2404" i="2"/>
  <c r="O2404" i="2"/>
  <c r="P2404" i="2"/>
  <c r="N2405" i="2"/>
  <c r="O2405" i="2"/>
  <c r="P2405" i="2"/>
  <c r="N2406" i="2"/>
  <c r="O2406" i="2"/>
  <c r="P2406" i="2"/>
  <c r="N2407" i="2"/>
  <c r="O2407" i="2"/>
  <c r="P2407" i="2"/>
  <c r="N2408" i="2"/>
  <c r="O2408" i="2"/>
  <c r="P2408" i="2"/>
  <c r="N2409" i="2"/>
  <c r="O2409" i="2"/>
  <c r="P2409" i="2"/>
  <c r="N2410" i="2"/>
  <c r="O2410" i="2"/>
  <c r="P2410" i="2"/>
  <c r="N2411" i="2"/>
  <c r="O2411" i="2"/>
  <c r="P2411" i="2"/>
  <c r="N2412" i="2"/>
  <c r="O2412" i="2"/>
  <c r="P2412" i="2"/>
  <c r="N2413" i="2"/>
  <c r="O2413" i="2"/>
  <c r="P2413" i="2"/>
  <c r="N2414" i="2"/>
  <c r="O2414" i="2"/>
  <c r="P2414" i="2"/>
  <c r="N2415" i="2"/>
  <c r="O2415" i="2"/>
  <c r="P2415" i="2"/>
  <c r="N2416" i="2"/>
  <c r="O2416" i="2"/>
  <c r="P2416" i="2"/>
  <c r="N2417" i="2"/>
  <c r="O2417" i="2"/>
  <c r="P2417" i="2"/>
  <c r="N2418" i="2"/>
  <c r="O2418" i="2"/>
  <c r="P2418" i="2"/>
  <c r="N2419" i="2"/>
  <c r="O2419" i="2"/>
  <c r="P2419" i="2"/>
  <c r="N2420" i="2"/>
  <c r="O2420" i="2"/>
  <c r="P2420" i="2"/>
  <c r="N2421" i="2"/>
  <c r="O2421" i="2"/>
  <c r="P2421" i="2"/>
  <c r="N2422" i="2"/>
  <c r="O2422" i="2"/>
  <c r="P2422" i="2"/>
  <c r="N2423" i="2"/>
  <c r="O2423" i="2"/>
  <c r="P2423" i="2"/>
  <c r="N2424" i="2"/>
  <c r="O2424" i="2"/>
  <c r="P2424" i="2"/>
  <c r="N2425" i="2"/>
  <c r="O2425" i="2"/>
  <c r="P2425" i="2"/>
  <c r="N2426" i="2"/>
  <c r="O2426" i="2"/>
  <c r="P2426" i="2"/>
  <c r="N2427" i="2"/>
  <c r="O2427" i="2"/>
  <c r="P2427" i="2"/>
  <c r="N2428" i="2"/>
  <c r="O2428" i="2"/>
  <c r="P2428" i="2"/>
  <c r="N2429" i="2"/>
  <c r="O2429" i="2"/>
  <c r="P2429" i="2"/>
  <c r="N2430" i="2"/>
  <c r="O2430" i="2"/>
  <c r="P2430" i="2"/>
  <c r="N2431" i="2"/>
  <c r="O2431" i="2"/>
  <c r="P2431" i="2"/>
  <c r="N2432" i="2"/>
  <c r="O2432" i="2"/>
  <c r="P2432" i="2"/>
  <c r="N2433" i="2"/>
  <c r="O2433" i="2"/>
  <c r="P2433" i="2"/>
  <c r="N2434" i="2"/>
  <c r="O2434" i="2"/>
  <c r="P2434" i="2"/>
  <c r="N2435" i="2"/>
  <c r="O2435" i="2"/>
  <c r="P2435" i="2"/>
  <c r="N2436" i="2"/>
  <c r="O2436" i="2"/>
  <c r="P2436" i="2"/>
  <c r="N2437" i="2"/>
  <c r="O2437" i="2"/>
  <c r="P2437" i="2"/>
  <c r="N2438" i="2"/>
  <c r="O2438" i="2"/>
  <c r="P2438" i="2"/>
  <c r="N2439" i="2"/>
  <c r="O2439" i="2"/>
  <c r="P2439" i="2"/>
  <c r="N2440" i="2"/>
  <c r="O2440" i="2"/>
  <c r="P2440" i="2"/>
  <c r="N2441" i="2"/>
  <c r="O2441" i="2"/>
  <c r="P2441" i="2"/>
  <c r="N2442" i="2"/>
  <c r="O2442" i="2"/>
  <c r="P2442" i="2"/>
  <c r="N2443" i="2"/>
  <c r="O2443" i="2"/>
  <c r="P2443" i="2"/>
  <c r="N2444" i="2"/>
  <c r="O2444" i="2"/>
  <c r="P2444" i="2"/>
  <c r="N2445" i="2"/>
  <c r="O2445" i="2"/>
  <c r="P2445" i="2"/>
  <c r="N2446" i="2"/>
  <c r="O2446" i="2"/>
  <c r="P2446" i="2"/>
  <c r="N2447" i="2"/>
  <c r="O2447" i="2"/>
  <c r="P2447" i="2"/>
  <c r="N2448" i="2"/>
  <c r="O2448" i="2"/>
  <c r="P2448" i="2"/>
  <c r="N2449" i="2"/>
  <c r="O2449" i="2"/>
  <c r="P2449" i="2"/>
  <c r="N2450" i="2"/>
  <c r="O2450" i="2"/>
  <c r="P2450" i="2"/>
  <c r="N2451" i="2"/>
  <c r="O2451" i="2"/>
  <c r="P2451" i="2"/>
  <c r="N2452" i="2"/>
  <c r="O2452" i="2"/>
  <c r="P2452" i="2"/>
  <c r="N2453" i="2"/>
  <c r="O2453" i="2"/>
  <c r="P2453" i="2"/>
  <c r="N2454" i="2"/>
  <c r="O2454" i="2"/>
  <c r="P2454" i="2"/>
  <c r="N2455" i="2"/>
  <c r="O2455" i="2"/>
  <c r="P2455" i="2"/>
  <c r="N2456" i="2"/>
  <c r="O2456" i="2"/>
  <c r="P2456" i="2"/>
  <c r="N2457" i="2"/>
  <c r="O2457" i="2"/>
  <c r="P2457" i="2"/>
  <c r="N2458" i="2"/>
  <c r="O2458" i="2"/>
  <c r="P2458" i="2"/>
  <c r="N2459" i="2"/>
  <c r="O2459" i="2"/>
  <c r="P2459" i="2"/>
  <c r="N2460" i="2"/>
  <c r="O2460" i="2"/>
  <c r="P2460" i="2"/>
  <c r="N2461" i="2"/>
  <c r="O2461" i="2"/>
  <c r="P2461" i="2"/>
  <c r="N2462" i="2"/>
  <c r="O2462" i="2"/>
  <c r="P2462" i="2"/>
  <c r="N2463" i="2"/>
  <c r="O2463" i="2"/>
  <c r="P2463" i="2"/>
  <c r="N2464" i="2"/>
  <c r="O2464" i="2"/>
  <c r="P2464" i="2"/>
  <c r="N2465" i="2"/>
  <c r="O2465" i="2"/>
  <c r="P2465" i="2"/>
  <c r="N2466" i="2"/>
  <c r="O2466" i="2"/>
  <c r="P2466" i="2"/>
  <c r="N2467" i="2"/>
  <c r="O2467" i="2"/>
  <c r="P2467" i="2"/>
  <c r="N2468" i="2"/>
  <c r="O2468" i="2"/>
  <c r="P2468" i="2"/>
  <c r="N2469" i="2"/>
  <c r="O2469" i="2"/>
  <c r="P2469" i="2"/>
  <c r="N2470" i="2"/>
  <c r="O2470" i="2"/>
  <c r="P2470" i="2"/>
  <c r="N2471" i="2"/>
  <c r="O2471" i="2"/>
  <c r="P2471" i="2"/>
  <c r="N2472" i="2"/>
  <c r="O2472" i="2"/>
  <c r="P2472" i="2"/>
  <c r="N2473" i="2"/>
  <c r="O2473" i="2"/>
  <c r="P2473" i="2"/>
  <c r="N2474" i="2"/>
  <c r="O2474" i="2"/>
  <c r="P2474" i="2"/>
  <c r="N2475" i="2"/>
  <c r="O2475" i="2"/>
  <c r="P2475" i="2"/>
  <c r="N2476" i="2"/>
  <c r="O2476" i="2"/>
  <c r="P2476" i="2"/>
  <c r="N2477" i="2"/>
  <c r="O2477" i="2"/>
  <c r="P2477" i="2"/>
  <c r="N2478" i="2"/>
  <c r="O2478" i="2"/>
  <c r="P2478" i="2"/>
  <c r="N2479" i="2"/>
  <c r="O2479" i="2"/>
  <c r="P2479" i="2"/>
  <c r="N2480" i="2"/>
  <c r="O2480" i="2"/>
  <c r="P2480" i="2"/>
  <c r="N2481" i="2"/>
  <c r="O2481" i="2"/>
  <c r="P2481" i="2"/>
  <c r="N2482" i="2"/>
  <c r="O2482" i="2"/>
  <c r="P2482" i="2"/>
  <c r="N2483" i="2"/>
  <c r="O2483" i="2"/>
  <c r="P2483" i="2"/>
  <c r="N2484" i="2"/>
  <c r="O2484" i="2"/>
  <c r="P2484" i="2"/>
  <c r="N2485" i="2"/>
  <c r="O2485" i="2"/>
  <c r="P2485" i="2"/>
  <c r="N2486" i="2"/>
  <c r="O2486" i="2"/>
  <c r="P2486" i="2"/>
  <c r="N2487" i="2"/>
  <c r="O2487" i="2"/>
  <c r="P2487" i="2"/>
  <c r="N2488" i="2"/>
  <c r="O2488" i="2"/>
  <c r="P2488" i="2"/>
  <c r="N2489" i="2"/>
  <c r="O2489" i="2"/>
  <c r="P2489" i="2"/>
  <c r="N2490" i="2"/>
  <c r="O2490" i="2"/>
  <c r="P2490" i="2"/>
  <c r="N2491" i="2"/>
  <c r="O2491" i="2"/>
  <c r="P2491" i="2"/>
  <c r="N2492" i="2"/>
  <c r="O2492" i="2"/>
  <c r="P2492" i="2"/>
  <c r="N2493" i="2"/>
  <c r="O2493" i="2"/>
  <c r="P2493" i="2"/>
  <c r="N2494" i="2"/>
  <c r="O2494" i="2"/>
  <c r="P2494" i="2"/>
  <c r="N2495" i="2"/>
  <c r="O2495" i="2"/>
  <c r="P2495" i="2"/>
  <c r="N2496" i="2"/>
  <c r="O2496" i="2"/>
  <c r="P2496" i="2"/>
  <c r="N2497" i="2"/>
  <c r="O2497" i="2"/>
  <c r="P2497" i="2"/>
  <c r="N2498" i="2"/>
  <c r="O2498" i="2"/>
  <c r="P2498" i="2"/>
  <c r="N2499" i="2"/>
  <c r="O2499" i="2"/>
  <c r="P2499" i="2"/>
  <c r="N2500" i="2"/>
  <c r="O2500" i="2"/>
  <c r="P2500" i="2"/>
  <c r="N2501" i="2"/>
  <c r="O2501" i="2"/>
  <c r="P2501" i="2"/>
  <c r="N2502" i="2"/>
  <c r="O2502" i="2"/>
  <c r="P2502" i="2"/>
  <c r="N2503" i="2"/>
  <c r="O2503" i="2"/>
  <c r="P2503" i="2"/>
  <c r="N2504" i="2"/>
  <c r="O2504" i="2"/>
  <c r="P2504" i="2"/>
  <c r="N2505" i="2"/>
  <c r="O2505" i="2"/>
  <c r="P2505" i="2"/>
  <c r="N2506" i="2"/>
  <c r="O2506" i="2"/>
  <c r="P2506" i="2"/>
  <c r="N2507" i="2"/>
  <c r="O2507" i="2"/>
  <c r="P2507" i="2"/>
  <c r="N2508" i="2"/>
  <c r="O2508" i="2"/>
  <c r="P2508" i="2"/>
  <c r="N2509" i="2"/>
  <c r="O2509" i="2"/>
  <c r="P2509" i="2"/>
  <c r="N2510" i="2"/>
  <c r="O2510" i="2"/>
  <c r="P2510" i="2"/>
  <c r="N2511" i="2"/>
  <c r="O2511" i="2"/>
  <c r="P2511" i="2"/>
  <c r="N2512" i="2"/>
  <c r="O2512" i="2"/>
  <c r="P2512" i="2"/>
  <c r="N2513" i="2"/>
  <c r="O2513" i="2"/>
  <c r="P2513" i="2"/>
  <c r="N2514" i="2"/>
  <c r="O2514" i="2"/>
  <c r="P2514" i="2"/>
  <c r="N2515" i="2"/>
  <c r="O2515" i="2"/>
  <c r="P2515" i="2"/>
  <c r="N2516" i="2"/>
  <c r="O2516" i="2"/>
  <c r="P2516" i="2"/>
  <c r="N2517" i="2"/>
  <c r="O2517" i="2"/>
  <c r="P2517" i="2"/>
  <c r="N2518" i="2"/>
  <c r="O2518" i="2"/>
  <c r="P2518" i="2"/>
  <c r="N2519" i="2"/>
  <c r="O2519" i="2"/>
  <c r="P2519" i="2"/>
  <c r="N2520" i="2"/>
  <c r="O2520" i="2"/>
  <c r="P2520" i="2"/>
  <c r="N2521" i="2"/>
  <c r="O2521" i="2"/>
  <c r="P2521" i="2"/>
  <c r="N2522" i="2"/>
  <c r="O2522" i="2"/>
  <c r="P2522" i="2"/>
  <c r="N2523" i="2"/>
  <c r="O2523" i="2"/>
  <c r="P2523" i="2"/>
  <c r="N2524" i="2"/>
  <c r="O2524" i="2"/>
  <c r="P2524" i="2"/>
  <c r="N2525" i="2"/>
  <c r="O2525" i="2"/>
  <c r="P2525" i="2"/>
  <c r="N2526" i="2"/>
  <c r="O2526" i="2"/>
  <c r="P2526" i="2"/>
  <c r="N2527" i="2"/>
  <c r="O2527" i="2"/>
  <c r="P2527" i="2"/>
  <c r="N2528" i="2"/>
  <c r="O2528" i="2"/>
  <c r="P2528" i="2"/>
  <c r="N2529" i="2"/>
  <c r="O2529" i="2"/>
  <c r="P2529" i="2"/>
  <c r="N2530" i="2"/>
  <c r="O2530" i="2"/>
  <c r="P2530" i="2"/>
  <c r="N2531" i="2"/>
  <c r="O2531" i="2"/>
  <c r="P2531" i="2"/>
  <c r="N2532" i="2"/>
  <c r="O2532" i="2"/>
  <c r="P2532" i="2"/>
  <c r="N2533" i="2"/>
  <c r="O2533" i="2"/>
  <c r="P2533" i="2"/>
  <c r="N2534" i="2"/>
  <c r="O2534" i="2"/>
  <c r="P2534" i="2"/>
  <c r="N2535" i="2"/>
  <c r="O2535" i="2"/>
  <c r="P2535" i="2"/>
  <c r="N2536" i="2"/>
  <c r="O2536" i="2"/>
  <c r="P2536" i="2"/>
  <c r="N2537" i="2"/>
  <c r="O2537" i="2"/>
  <c r="P2537" i="2"/>
  <c r="N2538" i="2"/>
  <c r="O2538" i="2"/>
  <c r="P2538" i="2"/>
  <c r="N2539" i="2"/>
  <c r="O2539" i="2"/>
  <c r="P2539" i="2"/>
  <c r="N2540" i="2"/>
  <c r="O2540" i="2"/>
  <c r="P2540" i="2"/>
  <c r="N2541" i="2"/>
  <c r="O2541" i="2"/>
  <c r="P2541" i="2"/>
  <c r="N2542" i="2"/>
  <c r="O2542" i="2"/>
  <c r="P2542" i="2"/>
  <c r="N2543" i="2"/>
  <c r="O2543" i="2"/>
  <c r="P2543" i="2"/>
  <c r="N2544" i="2"/>
  <c r="O2544" i="2"/>
  <c r="P2544" i="2"/>
  <c r="N2545" i="2"/>
  <c r="O2545" i="2"/>
  <c r="P2545" i="2"/>
  <c r="N2546" i="2"/>
  <c r="O2546" i="2"/>
  <c r="P2546" i="2"/>
  <c r="N2547" i="2"/>
  <c r="O2547" i="2"/>
  <c r="P2547" i="2"/>
  <c r="N2548" i="2"/>
  <c r="O2548" i="2"/>
  <c r="P2548" i="2"/>
  <c r="N2549" i="2"/>
  <c r="O2549" i="2"/>
  <c r="P2549" i="2"/>
  <c r="N2550" i="2"/>
  <c r="O2550" i="2"/>
  <c r="P2550" i="2"/>
  <c r="N2551" i="2"/>
  <c r="O2551" i="2"/>
  <c r="P2551" i="2"/>
  <c r="N2552" i="2"/>
  <c r="O2552" i="2"/>
  <c r="P2552" i="2"/>
  <c r="N2553" i="2"/>
  <c r="O2553" i="2"/>
  <c r="P2553" i="2"/>
  <c r="N2554" i="2"/>
  <c r="O2554" i="2"/>
  <c r="P2554" i="2"/>
  <c r="N2555" i="2"/>
  <c r="O2555" i="2"/>
  <c r="P2555" i="2"/>
  <c r="N2556" i="2"/>
  <c r="O2556" i="2"/>
  <c r="P2556" i="2"/>
  <c r="N2557" i="2"/>
  <c r="O2557" i="2"/>
  <c r="P2557" i="2"/>
  <c r="N2558" i="2"/>
  <c r="O2558" i="2"/>
  <c r="P2558" i="2"/>
  <c r="N2559" i="2"/>
  <c r="O2559" i="2"/>
  <c r="P2559" i="2"/>
  <c r="N2560" i="2"/>
  <c r="O2560" i="2"/>
  <c r="P2560" i="2"/>
  <c r="N2561" i="2"/>
  <c r="O2561" i="2"/>
  <c r="P2561" i="2"/>
  <c r="N2562" i="2"/>
  <c r="O2562" i="2"/>
  <c r="P2562" i="2"/>
  <c r="N2563" i="2"/>
  <c r="O2563" i="2"/>
  <c r="P2563" i="2"/>
  <c r="N2564" i="2"/>
  <c r="O2564" i="2"/>
  <c r="P2564" i="2"/>
  <c r="N2565" i="2"/>
  <c r="O2565" i="2"/>
  <c r="P2565" i="2"/>
  <c r="N2566" i="2"/>
  <c r="O2566" i="2"/>
  <c r="P2566" i="2"/>
  <c r="N2567" i="2"/>
  <c r="O2567" i="2"/>
  <c r="P2567" i="2"/>
  <c r="N2568" i="2"/>
  <c r="O2568" i="2"/>
  <c r="P2568" i="2"/>
  <c r="N2569" i="2"/>
  <c r="O2569" i="2"/>
  <c r="P2569" i="2"/>
  <c r="N2570" i="2"/>
  <c r="O2570" i="2"/>
  <c r="P2570" i="2"/>
  <c r="N2571" i="2"/>
  <c r="O2571" i="2"/>
  <c r="P2571" i="2"/>
  <c r="N2572" i="2"/>
  <c r="O2572" i="2"/>
  <c r="P2572" i="2"/>
  <c r="N2573" i="2"/>
  <c r="O2573" i="2"/>
  <c r="P2573" i="2"/>
  <c r="N2574" i="2"/>
  <c r="O2574" i="2"/>
  <c r="P2574" i="2"/>
  <c r="N2575" i="2"/>
  <c r="O2575" i="2"/>
  <c r="P2575" i="2"/>
  <c r="N2576" i="2"/>
  <c r="O2576" i="2"/>
  <c r="P2576" i="2"/>
  <c r="N2577" i="2"/>
  <c r="O2577" i="2"/>
  <c r="P2577" i="2"/>
  <c r="N2578" i="2"/>
  <c r="O2578" i="2"/>
  <c r="P2578" i="2"/>
  <c r="N2579" i="2"/>
  <c r="O2579" i="2"/>
  <c r="P2579" i="2"/>
  <c r="N2580" i="2"/>
  <c r="O2580" i="2"/>
  <c r="P2580" i="2"/>
  <c r="N2581" i="2"/>
  <c r="O2581" i="2"/>
  <c r="P2581" i="2"/>
  <c r="N2582" i="2"/>
  <c r="O2582" i="2"/>
  <c r="P2582" i="2"/>
  <c r="N2583" i="2"/>
  <c r="O2583" i="2"/>
  <c r="P2583" i="2"/>
  <c r="N2584" i="2"/>
  <c r="O2584" i="2"/>
  <c r="P2584" i="2"/>
  <c r="N2585" i="2"/>
  <c r="O2585" i="2"/>
  <c r="P2585" i="2"/>
  <c r="N2586" i="2"/>
  <c r="O2586" i="2"/>
  <c r="P2586" i="2"/>
  <c r="N2587" i="2"/>
  <c r="O2587" i="2"/>
  <c r="P2587" i="2"/>
  <c r="N2588" i="2"/>
  <c r="O2588" i="2"/>
  <c r="P2588" i="2"/>
  <c r="N2589" i="2"/>
  <c r="O2589" i="2"/>
  <c r="P2589" i="2"/>
  <c r="N2590" i="2"/>
  <c r="O2590" i="2"/>
  <c r="P2590" i="2"/>
  <c r="N2591" i="2"/>
  <c r="O2591" i="2"/>
  <c r="P2591" i="2"/>
  <c r="N2592" i="2"/>
  <c r="O2592" i="2"/>
  <c r="P2592" i="2"/>
  <c r="N2593" i="2"/>
  <c r="O2593" i="2"/>
  <c r="P2593" i="2"/>
  <c r="N2594" i="2"/>
  <c r="O2594" i="2"/>
  <c r="P2594" i="2"/>
  <c r="N2595" i="2"/>
  <c r="O2595" i="2"/>
  <c r="P2595" i="2"/>
  <c r="N2596" i="2"/>
  <c r="O2596" i="2"/>
  <c r="P2596" i="2"/>
  <c r="N2597" i="2"/>
  <c r="O2597" i="2"/>
  <c r="P2597" i="2"/>
  <c r="N2598" i="2"/>
  <c r="O2598" i="2"/>
  <c r="P2598" i="2"/>
  <c r="N2599" i="2"/>
  <c r="O2599" i="2"/>
  <c r="P2599" i="2"/>
  <c r="N2600" i="2"/>
  <c r="O2600" i="2"/>
  <c r="P2600" i="2"/>
  <c r="N2601" i="2"/>
  <c r="O2601" i="2"/>
  <c r="P2601" i="2"/>
  <c r="N2602" i="2"/>
  <c r="O2602" i="2"/>
  <c r="P2602" i="2"/>
  <c r="N2603" i="2"/>
  <c r="O2603" i="2"/>
  <c r="P2603" i="2"/>
  <c r="N2604" i="2"/>
  <c r="O2604" i="2"/>
  <c r="P2604" i="2"/>
  <c r="N2605" i="2"/>
  <c r="O2605" i="2"/>
  <c r="P2605" i="2"/>
  <c r="N2606" i="2"/>
  <c r="O2606" i="2"/>
  <c r="P2606" i="2"/>
  <c r="N2607" i="2"/>
  <c r="O2607" i="2"/>
  <c r="P2607" i="2"/>
  <c r="N2608" i="2"/>
  <c r="O2608" i="2"/>
  <c r="P2608" i="2"/>
  <c r="N2609" i="2"/>
  <c r="O2609" i="2"/>
  <c r="P2609" i="2"/>
  <c r="N2610" i="2"/>
  <c r="O2610" i="2"/>
  <c r="P2610" i="2"/>
  <c r="N2611" i="2"/>
  <c r="O2611" i="2"/>
  <c r="P2611" i="2"/>
  <c r="N2612" i="2"/>
  <c r="O2612" i="2"/>
  <c r="P2612" i="2"/>
  <c r="N2613" i="2"/>
  <c r="O2613" i="2"/>
  <c r="P2613" i="2"/>
  <c r="N2614" i="2"/>
  <c r="O2614" i="2"/>
  <c r="P2614" i="2"/>
  <c r="N2615" i="2"/>
  <c r="O2615" i="2"/>
  <c r="P2615" i="2"/>
  <c r="N2616" i="2"/>
  <c r="O2616" i="2"/>
  <c r="P2616" i="2"/>
  <c r="N2617" i="2"/>
  <c r="O2617" i="2"/>
  <c r="P2617" i="2"/>
  <c r="N2618" i="2"/>
  <c r="O2618" i="2"/>
  <c r="P2618" i="2"/>
  <c r="N2619" i="2"/>
  <c r="O2619" i="2"/>
  <c r="P2619" i="2"/>
  <c r="N2620" i="2"/>
  <c r="O2620" i="2"/>
  <c r="P2620" i="2"/>
  <c r="N2621" i="2"/>
  <c r="O2621" i="2"/>
  <c r="P2621" i="2"/>
  <c r="N2622" i="2"/>
  <c r="O2622" i="2"/>
  <c r="P2622" i="2"/>
  <c r="N2623" i="2"/>
  <c r="O2623" i="2"/>
  <c r="P2623" i="2"/>
  <c r="N2624" i="2"/>
  <c r="O2624" i="2"/>
  <c r="P2624" i="2"/>
  <c r="N2625" i="2"/>
  <c r="O2625" i="2"/>
  <c r="P2625" i="2"/>
  <c r="N2626" i="2"/>
  <c r="O2626" i="2"/>
  <c r="P2626" i="2"/>
  <c r="N2627" i="2"/>
  <c r="O2627" i="2"/>
  <c r="P2627" i="2"/>
  <c r="N2628" i="2"/>
  <c r="O2628" i="2"/>
  <c r="P2628" i="2"/>
  <c r="N2629" i="2"/>
  <c r="O2629" i="2"/>
  <c r="P2629" i="2"/>
  <c r="N2630" i="2"/>
  <c r="O2630" i="2"/>
  <c r="P2630" i="2"/>
  <c r="N2631" i="2"/>
  <c r="O2631" i="2"/>
  <c r="P2631" i="2"/>
  <c r="N2632" i="2"/>
  <c r="O2632" i="2"/>
  <c r="P2632" i="2"/>
  <c r="N2633" i="2"/>
  <c r="O2633" i="2"/>
  <c r="P2633" i="2"/>
  <c r="N2634" i="2"/>
  <c r="O2634" i="2"/>
  <c r="P2634" i="2"/>
  <c r="N2635" i="2"/>
  <c r="O2635" i="2"/>
  <c r="P2635" i="2"/>
  <c r="N2636" i="2"/>
  <c r="O2636" i="2"/>
  <c r="P2636" i="2"/>
  <c r="N2637" i="2"/>
  <c r="O2637" i="2"/>
  <c r="P2637" i="2"/>
  <c r="N2638" i="2"/>
  <c r="O2638" i="2"/>
  <c r="P2638" i="2"/>
  <c r="N2639" i="2"/>
  <c r="O2639" i="2"/>
  <c r="P2639" i="2"/>
  <c r="N2640" i="2"/>
  <c r="O2640" i="2"/>
  <c r="P2640" i="2"/>
  <c r="N2641" i="2"/>
  <c r="O2641" i="2"/>
  <c r="P2641" i="2"/>
  <c r="N2642" i="2"/>
  <c r="O2642" i="2"/>
  <c r="P2642" i="2"/>
  <c r="N2643" i="2"/>
  <c r="O2643" i="2"/>
  <c r="P2643" i="2"/>
  <c r="N2644" i="2"/>
  <c r="O2644" i="2"/>
  <c r="P2644" i="2"/>
  <c r="N2645" i="2"/>
  <c r="O2645" i="2"/>
  <c r="P2645" i="2"/>
  <c r="N2646" i="2"/>
  <c r="O2646" i="2"/>
  <c r="P2646" i="2"/>
  <c r="N2647" i="2"/>
  <c r="O2647" i="2"/>
  <c r="P2647" i="2"/>
  <c r="N2648" i="2"/>
  <c r="O2648" i="2"/>
  <c r="P2648" i="2"/>
  <c r="N2649" i="2"/>
  <c r="O2649" i="2"/>
  <c r="P2649" i="2"/>
  <c r="N2650" i="2"/>
  <c r="O2650" i="2"/>
  <c r="P2650" i="2"/>
  <c r="N2651" i="2"/>
  <c r="O2651" i="2"/>
  <c r="P2651" i="2"/>
  <c r="N2652" i="2"/>
  <c r="O2652" i="2"/>
  <c r="P2652" i="2"/>
  <c r="N2653" i="2"/>
  <c r="O2653" i="2"/>
  <c r="P2653" i="2"/>
  <c r="N2654" i="2"/>
  <c r="O2654" i="2"/>
  <c r="P2654" i="2"/>
  <c r="N2655" i="2"/>
  <c r="O2655" i="2"/>
  <c r="P2655" i="2"/>
  <c r="N2656" i="2"/>
  <c r="O2656" i="2"/>
  <c r="P2656" i="2"/>
  <c r="N2657" i="2"/>
  <c r="O2657" i="2"/>
  <c r="P2657" i="2"/>
  <c r="N2658" i="2"/>
  <c r="O2658" i="2"/>
  <c r="P2658" i="2"/>
  <c r="N2659" i="2"/>
  <c r="O2659" i="2"/>
  <c r="P2659" i="2"/>
  <c r="N2660" i="2"/>
  <c r="O2660" i="2"/>
  <c r="P2660" i="2"/>
  <c r="N2661" i="2"/>
  <c r="O2661" i="2"/>
  <c r="P2661" i="2"/>
  <c r="N2662" i="2"/>
  <c r="O2662" i="2"/>
  <c r="P2662" i="2"/>
  <c r="N2663" i="2"/>
  <c r="O2663" i="2"/>
  <c r="P2663" i="2"/>
  <c r="N2664" i="2"/>
  <c r="O2664" i="2"/>
  <c r="P2664" i="2"/>
  <c r="N2665" i="2"/>
  <c r="O2665" i="2"/>
  <c r="P2665" i="2"/>
  <c r="N2666" i="2"/>
  <c r="O2666" i="2"/>
  <c r="P2666" i="2"/>
  <c r="N2667" i="2"/>
  <c r="O2667" i="2"/>
  <c r="P2667" i="2"/>
  <c r="N2668" i="2"/>
  <c r="O2668" i="2"/>
  <c r="P2668" i="2"/>
  <c r="N2669" i="2"/>
  <c r="O2669" i="2"/>
  <c r="P2669" i="2"/>
  <c r="N2670" i="2"/>
  <c r="O2670" i="2"/>
  <c r="P2670" i="2"/>
  <c r="N2671" i="2"/>
  <c r="O2671" i="2"/>
  <c r="P2671" i="2"/>
  <c r="N2672" i="2"/>
  <c r="O2672" i="2"/>
  <c r="P2672" i="2"/>
  <c r="N2673" i="2"/>
  <c r="O2673" i="2"/>
  <c r="P2673" i="2"/>
  <c r="N2674" i="2"/>
  <c r="O2674" i="2"/>
  <c r="P2674" i="2"/>
  <c r="N2675" i="2"/>
  <c r="O2675" i="2"/>
  <c r="P2675" i="2"/>
  <c r="N2676" i="2"/>
  <c r="O2676" i="2"/>
  <c r="P2676" i="2"/>
  <c r="N2677" i="2"/>
  <c r="O2677" i="2"/>
  <c r="P2677" i="2"/>
  <c r="N2678" i="2"/>
  <c r="O2678" i="2"/>
  <c r="P2678" i="2"/>
  <c r="N2679" i="2"/>
  <c r="O2679" i="2"/>
  <c r="P2679" i="2"/>
  <c r="N2680" i="2"/>
  <c r="O2680" i="2"/>
  <c r="P2680" i="2"/>
  <c r="N2681" i="2"/>
  <c r="O2681" i="2"/>
  <c r="P2681" i="2"/>
  <c r="N2682" i="2"/>
  <c r="O2682" i="2"/>
  <c r="P2682" i="2"/>
  <c r="N2683" i="2"/>
  <c r="O2683" i="2"/>
  <c r="P2683" i="2"/>
  <c r="N2684" i="2"/>
  <c r="O2684" i="2"/>
  <c r="P2684" i="2"/>
  <c r="N2685" i="2"/>
  <c r="O2685" i="2"/>
  <c r="P2685" i="2"/>
  <c r="N2686" i="2"/>
  <c r="O2686" i="2"/>
  <c r="P2686" i="2"/>
  <c r="N2687" i="2"/>
  <c r="O2687" i="2"/>
  <c r="P2687" i="2"/>
  <c r="N2688" i="2"/>
  <c r="O2688" i="2"/>
  <c r="P2688" i="2"/>
  <c r="N2689" i="2"/>
  <c r="O2689" i="2"/>
  <c r="P2689" i="2"/>
  <c r="N2690" i="2"/>
  <c r="O2690" i="2"/>
  <c r="P2690" i="2"/>
  <c r="N2691" i="2"/>
  <c r="O2691" i="2"/>
  <c r="P2691" i="2"/>
  <c r="N2692" i="2"/>
  <c r="O2692" i="2"/>
  <c r="P2692" i="2"/>
  <c r="N2693" i="2"/>
  <c r="O2693" i="2"/>
  <c r="P2693" i="2"/>
  <c r="N2694" i="2"/>
  <c r="O2694" i="2"/>
  <c r="P2694" i="2"/>
  <c r="N2695" i="2"/>
  <c r="O2695" i="2"/>
  <c r="P2695" i="2"/>
  <c r="N2696" i="2"/>
  <c r="O2696" i="2"/>
  <c r="P2696" i="2"/>
  <c r="N2697" i="2"/>
  <c r="O2697" i="2"/>
  <c r="P2697" i="2"/>
  <c r="N2698" i="2"/>
  <c r="O2698" i="2"/>
  <c r="P2698" i="2"/>
  <c r="N2699" i="2"/>
  <c r="O2699" i="2"/>
  <c r="P2699" i="2"/>
  <c r="N2700" i="2"/>
  <c r="O2700" i="2"/>
  <c r="P2700" i="2"/>
  <c r="N2701" i="2"/>
  <c r="O2701" i="2"/>
  <c r="P2701" i="2"/>
  <c r="N2702" i="2"/>
  <c r="O2702" i="2"/>
  <c r="P2702" i="2"/>
  <c r="N2703" i="2"/>
  <c r="O2703" i="2"/>
  <c r="P2703" i="2"/>
  <c r="N2704" i="2"/>
  <c r="O2704" i="2"/>
  <c r="P2704" i="2"/>
  <c r="N2705" i="2"/>
  <c r="O2705" i="2"/>
  <c r="P2705" i="2"/>
  <c r="N2706" i="2"/>
  <c r="O2706" i="2"/>
  <c r="P2706" i="2"/>
  <c r="N2707" i="2"/>
  <c r="O2707" i="2"/>
  <c r="P2707" i="2"/>
  <c r="N2708" i="2"/>
  <c r="O2708" i="2"/>
  <c r="P2708" i="2"/>
  <c r="N2709" i="2"/>
  <c r="O2709" i="2"/>
  <c r="P2709" i="2"/>
  <c r="N2710" i="2"/>
  <c r="O2710" i="2"/>
  <c r="P2710" i="2"/>
  <c r="N2711" i="2"/>
  <c r="O2711" i="2"/>
  <c r="P2711" i="2"/>
  <c r="N2712" i="2"/>
  <c r="O2712" i="2"/>
  <c r="P2712" i="2"/>
  <c r="N2713" i="2"/>
  <c r="O2713" i="2"/>
  <c r="P2713" i="2"/>
  <c r="N2714" i="2"/>
  <c r="O2714" i="2"/>
  <c r="P2714" i="2"/>
  <c r="N2715" i="2"/>
  <c r="O2715" i="2"/>
  <c r="P2715" i="2"/>
  <c r="N2716" i="2"/>
  <c r="O2716" i="2"/>
  <c r="P2716" i="2"/>
  <c r="N2717" i="2"/>
  <c r="O2717" i="2"/>
  <c r="P2717" i="2"/>
  <c r="N2718" i="2"/>
  <c r="O2718" i="2"/>
  <c r="P2718" i="2"/>
  <c r="N2719" i="2"/>
  <c r="O2719" i="2"/>
  <c r="P2719" i="2"/>
  <c r="N2720" i="2"/>
  <c r="O2720" i="2"/>
  <c r="P2720" i="2"/>
  <c r="N2721" i="2"/>
  <c r="O2721" i="2"/>
  <c r="P2721" i="2"/>
  <c r="N2722" i="2"/>
  <c r="O2722" i="2"/>
  <c r="P2722" i="2"/>
  <c r="N2723" i="2"/>
  <c r="O2723" i="2"/>
  <c r="P2723" i="2"/>
  <c r="N2724" i="2"/>
  <c r="O2724" i="2"/>
  <c r="P2724" i="2"/>
  <c r="N2725" i="2"/>
  <c r="O2725" i="2"/>
  <c r="P2725" i="2"/>
  <c r="N2726" i="2"/>
  <c r="O2726" i="2"/>
  <c r="P2726" i="2"/>
  <c r="N2727" i="2"/>
  <c r="O2727" i="2"/>
  <c r="P2727" i="2"/>
  <c r="N2728" i="2"/>
  <c r="O2728" i="2"/>
  <c r="P2728" i="2"/>
  <c r="N2729" i="2"/>
  <c r="O2729" i="2"/>
  <c r="P2729" i="2"/>
  <c r="N2730" i="2"/>
  <c r="O2730" i="2"/>
  <c r="P2730" i="2"/>
  <c r="N2731" i="2"/>
  <c r="O2731" i="2"/>
  <c r="P2731" i="2"/>
  <c r="N2732" i="2"/>
  <c r="O2732" i="2"/>
  <c r="P2732" i="2"/>
  <c r="N2733" i="2"/>
  <c r="O2733" i="2"/>
  <c r="P2733" i="2"/>
  <c r="N2734" i="2"/>
  <c r="O2734" i="2"/>
  <c r="P2734" i="2"/>
  <c r="N2735" i="2"/>
  <c r="O2735" i="2"/>
  <c r="P2735" i="2"/>
  <c r="N2736" i="2"/>
  <c r="O2736" i="2"/>
  <c r="P2736" i="2"/>
  <c r="N2737" i="2"/>
  <c r="O2737" i="2"/>
  <c r="P2737" i="2"/>
  <c r="N2738" i="2"/>
  <c r="O2738" i="2"/>
  <c r="P2738" i="2"/>
  <c r="N2739" i="2"/>
  <c r="O2739" i="2"/>
  <c r="P2739" i="2"/>
  <c r="N2740" i="2"/>
  <c r="O2740" i="2"/>
  <c r="P2740" i="2"/>
  <c r="N2741" i="2"/>
  <c r="O2741" i="2"/>
  <c r="P2741" i="2"/>
  <c r="N2742" i="2"/>
  <c r="O2742" i="2"/>
  <c r="P2742" i="2"/>
  <c r="N2743" i="2"/>
  <c r="O2743" i="2"/>
  <c r="P2743" i="2"/>
  <c r="N2744" i="2"/>
  <c r="O2744" i="2"/>
  <c r="P2744" i="2"/>
  <c r="N2745" i="2"/>
  <c r="O2745" i="2"/>
  <c r="P2745" i="2"/>
  <c r="N2746" i="2"/>
  <c r="O2746" i="2"/>
  <c r="P2746" i="2"/>
  <c r="N2747" i="2"/>
  <c r="O2747" i="2"/>
  <c r="P2747" i="2"/>
  <c r="N2748" i="2"/>
  <c r="O2748" i="2"/>
  <c r="P2748" i="2"/>
  <c r="N2749" i="2"/>
  <c r="O2749" i="2"/>
  <c r="P2749" i="2"/>
  <c r="N2750" i="2"/>
  <c r="O2750" i="2"/>
  <c r="P2750" i="2"/>
  <c r="N2751" i="2"/>
  <c r="O2751" i="2"/>
  <c r="P2751" i="2"/>
  <c r="N2752" i="2"/>
  <c r="O2752" i="2"/>
  <c r="P2752" i="2"/>
  <c r="N2753" i="2"/>
  <c r="O2753" i="2"/>
  <c r="P2753" i="2"/>
  <c r="N2754" i="2"/>
  <c r="O2754" i="2"/>
  <c r="P2754" i="2"/>
  <c r="N2755" i="2"/>
  <c r="O2755" i="2"/>
  <c r="P2755" i="2"/>
  <c r="N2756" i="2"/>
  <c r="O2756" i="2"/>
  <c r="P2756" i="2"/>
  <c r="N2757" i="2"/>
  <c r="O2757" i="2"/>
  <c r="P2757" i="2"/>
  <c r="N2758" i="2"/>
  <c r="O2758" i="2"/>
  <c r="P2758" i="2"/>
  <c r="N2759" i="2"/>
  <c r="O2759" i="2"/>
  <c r="P2759" i="2"/>
  <c r="N2760" i="2"/>
  <c r="O2760" i="2"/>
  <c r="P2760" i="2"/>
  <c r="N2761" i="2"/>
  <c r="O2761" i="2"/>
  <c r="P2761" i="2"/>
  <c r="N2762" i="2"/>
  <c r="O2762" i="2"/>
  <c r="P2762" i="2"/>
  <c r="N2763" i="2"/>
  <c r="O2763" i="2"/>
  <c r="P2763" i="2"/>
  <c r="N2764" i="2"/>
  <c r="O2764" i="2"/>
  <c r="P2764" i="2"/>
  <c r="N2765" i="2"/>
  <c r="O2765" i="2"/>
  <c r="P2765" i="2"/>
  <c r="N2766" i="2"/>
  <c r="O2766" i="2"/>
  <c r="P2766" i="2"/>
  <c r="N2767" i="2"/>
  <c r="O2767" i="2"/>
  <c r="P2767" i="2"/>
  <c r="N2768" i="2"/>
  <c r="O2768" i="2"/>
  <c r="P2768" i="2"/>
  <c r="N2769" i="2"/>
  <c r="O2769" i="2"/>
  <c r="P2769" i="2"/>
  <c r="N2770" i="2"/>
  <c r="O2770" i="2"/>
  <c r="P2770" i="2"/>
  <c r="N2771" i="2"/>
  <c r="O2771" i="2"/>
  <c r="P2771" i="2"/>
  <c r="N2772" i="2"/>
  <c r="O2772" i="2"/>
  <c r="P2772" i="2"/>
  <c r="N2773" i="2"/>
  <c r="O2773" i="2"/>
  <c r="P2773" i="2"/>
  <c r="N2774" i="2"/>
  <c r="O2774" i="2"/>
  <c r="P2774" i="2"/>
  <c r="N2775" i="2"/>
  <c r="O2775" i="2"/>
  <c r="P2775" i="2"/>
  <c r="N2776" i="2"/>
  <c r="O2776" i="2"/>
  <c r="P2776" i="2"/>
  <c r="N2777" i="2"/>
  <c r="O2777" i="2"/>
  <c r="P2777" i="2"/>
  <c r="N2778" i="2"/>
  <c r="O2778" i="2"/>
  <c r="P2778" i="2"/>
  <c r="N2779" i="2"/>
  <c r="O2779" i="2"/>
  <c r="P2779" i="2"/>
  <c r="N2780" i="2"/>
  <c r="O2780" i="2"/>
  <c r="P2780" i="2"/>
  <c r="N2781" i="2"/>
  <c r="O2781" i="2"/>
  <c r="P2781" i="2"/>
  <c r="N2782" i="2"/>
  <c r="O2782" i="2"/>
  <c r="P2782" i="2"/>
  <c r="N2783" i="2"/>
  <c r="O2783" i="2"/>
  <c r="P2783" i="2"/>
  <c r="N2784" i="2"/>
  <c r="O2784" i="2"/>
  <c r="P2784" i="2"/>
  <c r="N2785" i="2"/>
  <c r="O2785" i="2"/>
  <c r="P2785" i="2"/>
  <c r="N2786" i="2"/>
  <c r="O2786" i="2"/>
  <c r="P2786" i="2"/>
  <c r="N2787" i="2"/>
  <c r="O2787" i="2"/>
  <c r="P2787" i="2"/>
  <c r="N2788" i="2"/>
  <c r="O2788" i="2"/>
  <c r="P2788" i="2"/>
  <c r="N2789" i="2"/>
  <c r="O2789" i="2"/>
  <c r="P2789" i="2"/>
  <c r="N2790" i="2"/>
  <c r="O2790" i="2"/>
  <c r="P2790" i="2"/>
  <c r="N2791" i="2"/>
  <c r="O2791" i="2"/>
  <c r="P2791" i="2"/>
  <c r="N2792" i="2"/>
  <c r="O2792" i="2"/>
  <c r="P2792" i="2"/>
  <c r="N2793" i="2"/>
  <c r="O2793" i="2"/>
  <c r="P2793" i="2"/>
  <c r="N2794" i="2"/>
  <c r="O2794" i="2"/>
  <c r="P2794" i="2"/>
  <c r="N2795" i="2"/>
  <c r="O2795" i="2"/>
  <c r="P2795" i="2"/>
  <c r="N2796" i="2"/>
  <c r="O2796" i="2"/>
  <c r="P2796" i="2"/>
  <c r="N2797" i="2"/>
  <c r="O2797" i="2"/>
  <c r="P2797" i="2"/>
  <c r="N2798" i="2"/>
  <c r="O2798" i="2"/>
  <c r="P2798" i="2"/>
  <c r="N2799" i="2"/>
  <c r="O2799" i="2"/>
  <c r="P2799" i="2"/>
  <c r="N2800" i="2"/>
  <c r="O2800" i="2"/>
  <c r="P2800" i="2"/>
  <c r="N2801" i="2"/>
  <c r="O2801" i="2"/>
  <c r="P2801" i="2"/>
  <c r="N2802" i="2"/>
  <c r="O2802" i="2"/>
  <c r="P2802" i="2"/>
  <c r="N2803" i="2"/>
  <c r="O2803" i="2"/>
  <c r="P2803" i="2"/>
  <c r="N2804" i="2"/>
  <c r="O2804" i="2"/>
  <c r="P2804" i="2"/>
  <c r="N2805" i="2"/>
  <c r="O2805" i="2"/>
  <c r="P2805" i="2"/>
  <c r="N2806" i="2"/>
  <c r="O2806" i="2"/>
  <c r="P2806" i="2"/>
  <c r="N2807" i="2"/>
  <c r="O2807" i="2"/>
  <c r="P2807" i="2"/>
  <c r="N2808" i="2"/>
  <c r="O2808" i="2"/>
  <c r="P2808" i="2"/>
  <c r="N2809" i="2"/>
  <c r="O2809" i="2"/>
  <c r="P2809" i="2"/>
  <c r="N2810" i="2"/>
  <c r="O2810" i="2"/>
  <c r="P2810" i="2"/>
  <c r="N2811" i="2"/>
  <c r="O2811" i="2"/>
  <c r="P2811" i="2"/>
  <c r="N2812" i="2"/>
  <c r="O2812" i="2"/>
  <c r="P2812" i="2"/>
  <c r="N2813" i="2"/>
  <c r="O2813" i="2"/>
  <c r="P2813" i="2"/>
  <c r="N2814" i="2"/>
  <c r="O2814" i="2"/>
  <c r="P2814" i="2"/>
  <c r="N2815" i="2"/>
  <c r="O2815" i="2"/>
  <c r="P2815" i="2"/>
  <c r="N2816" i="2"/>
  <c r="O2816" i="2"/>
  <c r="P2816" i="2"/>
  <c r="N2817" i="2"/>
  <c r="O2817" i="2"/>
  <c r="P2817" i="2"/>
  <c r="N2818" i="2"/>
  <c r="O2818" i="2"/>
  <c r="P2818" i="2"/>
  <c r="N2819" i="2"/>
  <c r="O2819" i="2"/>
  <c r="P2819" i="2"/>
  <c r="N2820" i="2"/>
  <c r="O2820" i="2"/>
  <c r="P2820" i="2"/>
  <c r="N2821" i="2"/>
  <c r="O2821" i="2"/>
  <c r="P2821" i="2"/>
  <c r="N2822" i="2"/>
  <c r="O2822" i="2"/>
  <c r="P2822" i="2"/>
  <c r="N2823" i="2"/>
  <c r="O2823" i="2"/>
  <c r="P2823" i="2"/>
  <c r="N2824" i="2"/>
  <c r="O2824" i="2"/>
  <c r="P2824" i="2"/>
  <c r="N2825" i="2"/>
  <c r="O2825" i="2"/>
  <c r="P2825" i="2"/>
  <c r="N2826" i="2"/>
  <c r="O2826" i="2"/>
  <c r="P2826" i="2"/>
  <c r="N2827" i="2"/>
  <c r="O2827" i="2"/>
  <c r="P2827" i="2"/>
  <c r="N2828" i="2"/>
  <c r="O2828" i="2"/>
  <c r="P2828" i="2"/>
  <c r="N2829" i="2"/>
  <c r="O2829" i="2"/>
  <c r="P2829" i="2"/>
  <c r="N2830" i="2"/>
  <c r="O2830" i="2"/>
  <c r="P2830" i="2"/>
  <c r="N2831" i="2"/>
  <c r="O2831" i="2"/>
  <c r="P2831" i="2"/>
  <c r="N2832" i="2"/>
  <c r="O2832" i="2"/>
  <c r="P2832" i="2"/>
  <c r="N2833" i="2"/>
  <c r="O2833" i="2"/>
  <c r="P2833" i="2"/>
  <c r="N2834" i="2"/>
  <c r="O2834" i="2"/>
  <c r="P2834" i="2"/>
  <c r="N2835" i="2"/>
  <c r="O2835" i="2"/>
  <c r="P2835" i="2"/>
  <c r="N2836" i="2"/>
  <c r="O2836" i="2"/>
  <c r="P2836" i="2"/>
  <c r="N2837" i="2"/>
  <c r="O2837" i="2"/>
  <c r="P2837" i="2"/>
  <c r="N2838" i="2"/>
  <c r="O2838" i="2"/>
  <c r="P2838" i="2"/>
  <c r="N2839" i="2"/>
  <c r="O2839" i="2"/>
  <c r="P2839" i="2"/>
  <c r="N2840" i="2"/>
  <c r="O2840" i="2"/>
  <c r="P2840" i="2"/>
  <c r="N2841" i="2"/>
  <c r="O2841" i="2"/>
  <c r="P2841" i="2"/>
  <c r="N2842" i="2"/>
  <c r="O2842" i="2"/>
  <c r="P2842" i="2"/>
  <c r="N2843" i="2"/>
  <c r="O2843" i="2"/>
  <c r="P2843" i="2"/>
  <c r="N2844" i="2"/>
  <c r="O2844" i="2"/>
  <c r="P2844" i="2"/>
  <c r="N2845" i="2"/>
  <c r="O2845" i="2"/>
  <c r="P2845" i="2"/>
  <c r="N2846" i="2"/>
  <c r="O2846" i="2"/>
  <c r="P2846" i="2"/>
  <c r="N2847" i="2"/>
  <c r="O2847" i="2"/>
  <c r="P2847" i="2"/>
  <c r="N2848" i="2"/>
  <c r="O2848" i="2"/>
  <c r="P2848" i="2"/>
  <c r="N2849" i="2"/>
  <c r="O2849" i="2"/>
  <c r="P2849" i="2"/>
  <c r="N2850" i="2"/>
  <c r="O2850" i="2"/>
  <c r="P2850" i="2"/>
  <c r="N2851" i="2"/>
  <c r="O2851" i="2"/>
  <c r="P2851" i="2"/>
  <c r="N2852" i="2"/>
  <c r="O2852" i="2"/>
  <c r="P2852" i="2"/>
  <c r="N2853" i="2"/>
  <c r="O2853" i="2"/>
  <c r="P2853" i="2"/>
  <c r="N2854" i="2"/>
  <c r="O2854" i="2"/>
  <c r="P2854" i="2"/>
  <c r="N2855" i="2"/>
  <c r="O2855" i="2"/>
  <c r="P2855" i="2"/>
  <c r="N2856" i="2"/>
  <c r="O2856" i="2"/>
  <c r="P2856" i="2"/>
  <c r="N2857" i="2"/>
  <c r="O2857" i="2"/>
  <c r="P2857" i="2"/>
  <c r="N2858" i="2"/>
  <c r="O2858" i="2"/>
  <c r="P2858" i="2"/>
  <c r="N2859" i="2"/>
  <c r="O2859" i="2"/>
  <c r="P2859" i="2"/>
  <c r="N2860" i="2"/>
  <c r="O2860" i="2"/>
  <c r="P2860" i="2"/>
  <c r="N2861" i="2"/>
  <c r="O2861" i="2"/>
  <c r="P2861" i="2"/>
  <c r="N2862" i="2"/>
  <c r="O2862" i="2"/>
  <c r="P2862" i="2"/>
  <c r="N2863" i="2"/>
  <c r="O2863" i="2"/>
  <c r="P2863" i="2"/>
  <c r="N2864" i="2"/>
  <c r="O2864" i="2"/>
  <c r="P2864" i="2"/>
  <c r="N2865" i="2"/>
  <c r="O2865" i="2"/>
  <c r="P2865" i="2"/>
  <c r="N2866" i="2"/>
  <c r="O2866" i="2"/>
  <c r="P2866" i="2"/>
  <c r="N2867" i="2"/>
  <c r="O2867" i="2"/>
  <c r="P2867" i="2"/>
  <c r="N2868" i="2"/>
  <c r="O2868" i="2"/>
  <c r="P2868" i="2"/>
  <c r="N2869" i="2"/>
  <c r="O2869" i="2"/>
  <c r="P2869" i="2"/>
  <c r="N2870" i="2"/>
  <c r="O2870" i="2"/>
  <c r="P2870" i="2"/>
  <c r="N2871" i="2"/>
  <c r="O2871" i="2"/>
  <c r="P2871" i="2"/>
  <c r="N2872" i="2"/>
  <c r="O2872" i="2"/>
  <c r="P2872" i="2"/>
  <c r="N2873" i="2"/>
  <c r="O2873" i="2"/>
  <c r="P2873" i="2"/>
  <c r="N2874" i="2"/>
  <c r="O2874" i="2"/>
  <c r="P2874" i="2"/>
  <c r="N2875" i="2"/>
  <c r="O2875" i="2"/>
  <c r="P2875" i="2"/>
  <c r="N2876" i="2"/>
  <c r="O2876" i="2"/>
  <c r="P2876" i="2"/>
  <c r="N2877" i="2"/>
  <c r="O2877" i="2"/>
  <c r="P2877" i="2"/>
  <c r="N2878" i="2"/>
  <c r="O2878" i="2"/>
  <c r="P2878" i="2"/>
  <c r="N2879" i="2"/>
  <c r="O2879" i="2"/>
  <c r="P2879" i="2"/>
  <c r="N2880" i="2"/>
  <c r="O2880" i="2"/>
  <c r="P2880" i="2"/>
  <c r="N2881" i="2"/>
  <c r="O2881" i="2"/>
  <c r="P2881" i="2"/>
  <c r="N2882" i="2"/>
  <c r="O2882" i="2"/>
  <c r="P2882" i="2"/>
  <c r="N2883" i="2"/>
  <c r="O2883" i="2"/>
  <c r="P2883" i="2"/>
  <c r="N2884" i="2"/>
  <c r="O2884" i="2"/>
  <c r="P2884" i="2"/>
  <c r="N2885" i="2"/>
  <c r="O2885" i="2"/>
  <c r="P2885" i="2"/>
  <c r="N2886" i="2"/>
  <c r="O2886" i="2"/>
  <c r="P2886" i="2"/>
  <c r="N2887" i="2"/>
  <c r="O2887" i="2"/>
  <c r="P2887" i="2"/>
  <c r="N2888" i="2"/>
  <c r="O2888" i="2"/>
  <c r="P2888" i="2"/>
  <c r="N2889" i="2"/>
  <c r="O2889" i="2"/>
  <c r="P2889" i="2"/>
  <c r="N2890" i="2"/>
  <c r="O2890" i="2"/>
  <c r="P2890" i="2"/>
  <c r="N2891" i="2"/>
  <c r="O2891" i="2"/>
  <c r="P2891" i="2"/>
  <c r="N2892" i="2"/>
  <c r="O2892" i="2"/>
  <c r="P2892" i="2"/>
  <c r="N2893" i="2"/>
  <c r="O2893" i="2"/>
  <c r="P2893" i="2"/>
  <c r="N2894" i="2"/>
  <c r="O2894" i="2"/>
  <c r="P2894" i="2"/>
  <c r="N2895" i="2"/>
  <c r="O2895" i="2"/>
  <c r="P2895" i="2"/>
  <c r="N2896" i="2"/>
  <c r="O2896" i="2"/>
  <c r="P2896" i="2"/>
  <c r="N2897" i="2"/>
  <c r="O2897" i="2"/>
  <c r="P2897" i="2"/>
  <c r="N2898" i="2"/>
  <c r="O2898" i="2"/>
  <c r="P2898" i="2"/>
  <c r="N2899" i="2"/>
  <c r="O2899" i="2"/>
  <c r="P2899" i="2"/>
  <c r="N2900" i="2"/>
  <c r="O2900" i="2"/>
  <c r="P2900" i="2"/>
  <c r="N2901" i="2"/>
  <c r="O2901" i="2"/>
  <c r="P2901" i="2"/>
  <c r="N2902" i="2"/>
  <c r="O2902" i="2"/>
  <c r="P2902" i="2"/>
  <c r="N2903" i="2"/>
  <c r="O2903" i="2"/>
  <c r="P2903" i="2"/>
  <c r="N2904" i="2"/>
  <c r="O2904" i="2"/>
  <c r="P2904" i="2"/>
  <c r="N2905" i="2"/>
  <c r="O2905" i="2"/>
  <c r="P2905" i="2"/>
  <c r="N2906" i="2"/>
  <c r="O2906" i="2"/>
  <c r="P2906" i="2"/>
  <c r="N2907" i="2"/>
  <c r="O2907" i="2"/>
  <c r="P2907" i="2"/>
  <c r="N2908" i="2"/>
  <c r="O2908" i="2"/>
  <c r="P2908" i="2"/>
  <c r="N2909" i="2"/>
  <c r="O2909" i="2"/>
  <c r="P2909" i="2"/>
  <c r="N2910" i="2"/>
  <c r="O2910" i="2"/>
  <c r="P2910" i="2"/>
  <c r="N2911" i="2"/>
  <c r="O2911" i="2"/>
  <c r="P2911" i="2"/>
  <c r="N2912" i="2"/>
  <c r="O2912" i="2"/>
  <c r="P2912" i="2"/>
  <c r="N2913" i="2"/>
  <c r="O2913" i="2"/>
  <c r="P2913" i="2"/>
  <c r="N2914" i="2"/>
  <c r="O2914" i="2"/>
  <c r="P2914" i="2"/>
  <c r="N2915" i="2"/>
  <c r="O2915" i="2"/>
  <c r="P2915" i="2"/>
  <c r="N2916" i="2"/>
  <c r="O2916" i="2"/>
  <c r="P2916" i="2"/>
  <c r="N2917" i="2"/>
  <c r="O2917" i="2"/>
  <c r="P2917" i="2"/>
  <c r="N2918" i="2"/>
  <c r="O2918" i="2"/>
  <c r="P2918" i="2"/>
  <c r="N2919" i="2"/>
  <c r="O2919" i="2"/>
  <c r="P2919" i="2"/>
  <c r="N2920" i="2"/>
  <c r="O2920" i="2"/>
  <c r="P2920" i="2"/>
  <c r="N2921" i="2"/>
  <c r="O2921" i="2"/>
  <c r="P2921" i="2"/>
  <c r="N2922" i="2"/>
  <c r="O2922" i="2"/>
  <c r="P2922" i="2"/>
  <c r="N2923" i="2"/>
  <c r="O2923" i="2"/>
  <c r="P2923" i="2"/>
  <c r="N2924" i="2"/>
  <c r="O2924" i="2"/>
  <c r="P2924" i="2"/>
  <c r="N2925" i="2"/>
  <c r="O2925" i="2"/>
  <c r="P2925" i="2"/>
  <c r="N2926" i="2"/>
  <c r="O2926" i="2"/>
  <c r="P2926" i="2"/>
  <c r="N2927" i="2"/>
  <c r="O2927" i="2"/>
  <c r="P2927" i="2"/>
  <c r="N2928" i="2"/>
  <c r="O2928" i="2"/>
  <c r="P2928" i="2"/>
  <c r="N2929" i="2"/>
  <c r="O2929" i="2"/>
  <c r="P2929" i="2"/>
  <c r="N2930" i="2"/>
  <c r="O2930" i="2"/>
  <c r="P2930" i="2"/>
  <c r="N2931" i="2"/>
  <c r="O2931" i="2"/>
  <c r="P2931" i="2"/>
  <c r="N2932" i="2"/>
  <c r="O2932" i="2"/>
  <c r="P2932" i="2"/>
  <c r="N2933" i="2"/>
  <c r="O2933" i="2"/>
  <c r="P2933" i="2"/>
  <c r="N2934" i="2"/>
  <c r="O2934" i="2"/>
  <c r="P2934" i="2"/>
  <c r="N2935" i="2"/>
  <c r="O2935" i="2"/>
  <c r="P2935" i="2"/>
  <c r="N2936" i="2"/>
  <c r="O2936" i="2"/>
  <c r="P2936" i="2"/>
  <c r="N2937" i="2"/>
  <c r="O2937" i="2"/>
  <c r="P2937" i="2"/>
  <c r="N2938" i="2"/>
  <c r="O2938" i="2"/>
  <c r="P2938" i="2"/>
  <c r="N2939" i="2"/>
  <c r="O2939" i="2"/>
  <c r="P2939" i="2"/>
  <c r="N2940" i="2"/>
  <c r="O2940" i="2"/>
  <c r="P2940" i="2"/>
  <c r="N2941" i="2"/>
  <c r="O2941" i="2"/>
  <c r="P2941" i="2"/>
  <c r="N2942" i="2"/>
  <c r="O2942" i="2"/>
  <c r="P2942" i="2"/>
  <c r="N2943" i="2"/>
  <c r="O2943" i="2"/>
  <c r="P2943" i="2"/>
  <c r="N2944" i="2"/>
  <c r="O2944" i="2"/>
  <c r="P2944" i="2"/>
  <c r="N2945" i="2"/>
  <c r="O2945" i="2"/>
  <c r="P2945" i="2"/>
  <c r="N2946" i="2"/>
  <c r="O2946" i="2"/>
  <c r="P2946" i="2"/>
  <c r="N2947" i="2"/>
  <c r="O2947" i="2"/>
  <c r="P2947" i="2"/>
  <c r="N2948" i="2"/>
  <c r="O2948" i="2"/>
  <c r="P2948" i="2"/>
  <c r="N2949" i="2"/>
  <c r="O2949" i="2"/>
  <c r="P2949" i="2"/>
  <c r="N2950" i="2"/>
  <c r="O2950" i="2"/>
  <c r="P2950" i="2"/>
  <c r="N2951" i="2"/>
  <c r="O2951" i="2"/>
  <c r="P2951" i="2"/>
  <c r="N2952" i="2"/>
  <c r="O2952" i="2"/>
  <c r="P2952" i="2"/>
  <c r="N2953" i="2"/>
  <c r="O2953" i="2"/>
  <c r="P2953" i="2"/>
  <c r="N2954" i="2"/>
  <c r="O2954" i="2"/>
  <c r="P2954" i="2"/>
  <c r="N2955" i="2"/>
  <c r="O2955" i="2"/>
  <c r="P2955" i="2"/>
  <c r="N2956" i="2"/>
  <c r="O2956" i="2"/>
  <c r="P2956" i="2"/>
  <c r="N2957" i="2"/>
  <c r="O2957" i="2"/>
  <c r="P2957" i="2"/>
  <c r="N2958" i="2"/>
  <c r="O2958" i="2"/>
  <c r="P2958" i="2"/>
  <c r="N2959" i="2"/>
  <c r="O2959" i="2"/>
  <c r="P2959" i="2"/>
  <c r="N2960" i="2"/>
  <c r="O2960" i="2"/>
  <c r="P2960" i="2"/>
  <c r="N2961" i="2"/>
  <c r="O2961" i="2"/>
  <c r="P2961" i="2"/>
  <c r="N2962" i="2"/>
  <c r="O2962" i="2"/>
  <c r="P2962" i="2"/>
  <c r="N2963" i="2"/>
  <c r="O2963" i="2"/>
  <c r="P2963" i="2"/>
  <c r="N2964" i="2"/>
  <c r="O2964" i="2"/>
  <c r="P2964" i="2"/>
  <c r="N2965" i="2"/>
  <c r="O2965" i="2"/>
  <c r="P2965" i="2"/>
  <c r="N2966" i="2"/>
  <c r="O2966" i="2"/>
  <c r="P2966" i="2"/>
  <c r="N2967" i="2"/>
  <c r="O2967" i="2"/>
  <c r="P2967" i="2"/>
  <c r="N2968" i="2"/>
  <c r="O2968" i="2"/>
  <c r="P2968" i="2"/>
  <c r="N2969" i="2"/>
  <c r="O2969" i="2"/>
  <c r="P2969" i="2"/>
  <c r="N2970" i="2"/>
  <c r="O2970" i="2"/>
  <c r="P2970" i="2"/>
  <c r="N2971" i="2"/>
  <c r="O2971" i="2"/>
  <c r="P2971" i="2"/>
  <c r="N2972" i="2"/>
  <c r="O2972" i="2"/>
  <c r="P2972" i="2"/>
  <c r="N2973" i="2"/>
  <c r="O2973" i="2"/>
  <c r="P2973" i="2"/>
  <c r="N2974" i="2"/>
  <c r="O2974" i="2"/>
  <c r="P2974" i="2"/>
  <c r="N2975" i="2"/>
  <c r="O2975" i="2"/>
  <c r="P2975" i="2"/>
  <c r="N2976" i="2"/>
  <c r="O2976" i="2"/>
  <c r="P2976" i="2"/>
  <c r="N2977" i="2"/>
  <c r="O2977" i="2"/>
  <c r="P2977" i="2"/>
  <c r="N2978" i="2"/>
  <c r="O2978" i="2"/>
  <c r="P2978" i="2"/>
  <c r="N2979" i="2"/>
  <c r="O2979" i="2"/>
  <c r="P2979" i="2"/>
  <c r="N2980" i="2"/>
  <c r="O2980" i="2"/>
  <c r="P2980" i="2"/>
  <c r="N2981" i="2"/>
  <c r="O2981" i="2"/>
  <c r="P2981" i="2"/>
  <c r="N2982" i="2"/>
  <c r="O2982" i="2"/>
  <c r="P2982" i="2"/>
  <c r="N2983" i="2"/>
  <c r="O2983" i="2"/>
  <c r="P2983" i="2"/>
  <c r="N2984" i="2"/>
  <c r="O2984" i="2"/>
  <c r="P2984" i="2"/>
  <c r="N2985" i="2"/>
  <c r="O2985" i="2"/>
  <c r="P2985" i="2"/>
  <c r="N2986" i="2"/>
  <c r="O2986" i="2"/>
  <c r="P2986" i="2"/>
  <c r="N2987" i="2"/>
  <c r="O2987" i="2"/>
  <c r="P2987" i="2"/>
  <c r="N2988" i="2"/>
  <c r="O2988" i="2"/>
  <c r="P2988" i="2"/>
  <c r="N2989" i="2"/>
  <c r="O2989" i="2"/>
  <c r="P2989" i="2"/>
  <c r="N2990" i="2"/>
  <c r="O2990" i="2"/>
  <c r="P2990" i="2"/>
  <c r="N2991" i="2"/>
  <c r="O2991" i="2"/>
  <c r="P2991" i="2"/>
  <c r="N2992" i="2"/>
  <c r="O2992" i="2"/>
  <c r="P2992" i="2"/>
  <c r="N2993" i="2"/>
  <c r="O2993" i="2"/>
  <c r="P2993" i="2"/>
  <c r="N2994" i="2"/>
  <c r="O2994" i="2"/>
  <c r="P2994" i="2"/>
  <c r="N2995" i="2"/>
  <c r="O2995" i="2"/>
  <c r="P2995" i="2"/>
  <c r="N2996" i="2"/>
  <c r="O2996" i="2"/>
  <c r="P2996" i="2"/>
  <c r="N2997" i="2"/>
  <c r="O2997" i="2"/>
  <c r="P2997" i="2"/>
  <c r="N2998" i="2"/>
  <c r="O2998" i="2"/>
  <c r="P2998" i="2"/>
  <c r="N2999" i="2"/>
  <c r="O2999" i="2"/>
  <c r="P2999" i="2"/>
  <c r="N3000" i="2"/>
  <c r="O3000" i="2"/>
  <c r="P3000" i="2"/>
  <c r="N3001" i="2"/>
  <c r="O3001" i="2"/>
  <c r="P3001" i="2"/>
  <c r="N3002" i="2"/>
  <c r="O3002" i="2"/>
  <c r="P3002" i="2"/>
  <c r="N3003" i="2"/>
  <c r="O3003" i="2"/>
  <c r="P3003" i="2"/>
  <c r="N3004" i="2"/>
  <c r="O3004" i="2"/>
  <c r="P3004" i="2"/>
  <c r="N3005" i="2"/>
  <c r="O3005" i="2"/>
  <c r="P3005" i="2"/>
  <c r="N3006" i="2"/>
  <c r="O3006" i="2"/>
  <c r="P3006" i="2"/>
  <c r="N3007" i="2"/>
  <c r="O3007" i="2"/>
  <c r="P3007" i="2"/>
  <c r="N3008" i="2"/>
  <c r="O3008" i="2"/>
  <c r="P3008" i="2"/>
  <c r="N3009" i="2"/>
  <c r="O3009" i="2"/>
  <c r="P3009" i="2"/>
  <c r="N3010" i="2"/>
  <c r="O3010" i="2"/>
  <c r="P3010" i="2"/>
  <c r="N3011" i="2"/>
  <c r="O3011" i="2"/>
  <c r="P3011" i="2"/>
  <c r="N3012" i="2"/>
  <c r="O3012" i="2"/>
  <c r="P3012" i="2"/>
  <c r="N3013" i="2"/>
  <c r="O3013" i="2"/>
  <c r="P3013" i="2"/>
  <c r="N3014" i="2"/>
  <c r="O3014" i="2"/>
  <c r="P3014" i="2"/>
  <c r="N3015" i="2"/>
  <c r="O3015" i="2"/>
  <c r="P3015" i="2"/>
  <c r="N3016" i="2"/>
  <c r="O3016" i="2"/>
  <c r="P3016" i="2"/>
  <c r="N3017" i="2"/>
  <c r="O3017" i="2"/>
  <c r="P3017" i="2"/>
  <c r="N3018" i="2"/>
  <c r="O3018" i="2"/>
  <c r="P3018" i="2"/>
  <c r="N3019" i="2"/>
  <c r="O3019" i="2"/>
  <c r="P3019" i="2"/>
  <c r="N3020" i="2"/>
  <c r="O3020" i="2"/>
  <c r="P3020" i="2"/>
  <c r="N3021" i="2"/>
  <c r="O3021" i="2"/>
  <c r="P3021" i="2"/>
  <c r="N3022" i="2"/>
  <c r="O3022" i="2"/>
  <c r="P3022" i="2"/>
  <c r="N3023" i="2"/>
  <c r="O3023" i="2"/>
  <c r="P3023" i="2"/>
  <c r="N3024" i="2"/>
  <c r="O3024" i="2"/>
  <c r="P3024" i="2"/>
  <c r="N3025" i="2"/>
  <c r="O3025" i="2"/>
  <c r="P3025" i="2"/>
  <c r="N3026" i="2"/>
  <c r="O3026" i="2"/>
  <c r="P3026" i="2"/>
  <c r="N3027" i="2"/>
  <c r="O3027" i="2"/>
  <c r="P3027" i="2"/>
  <c r="N3028" i="2"/>
  <c r="O3028" i="2"/>
  <c r="P3028" i="2"/>
  <c r="N3029" i="2"/>
  <c r="O3029" i="2"/>
  <c r="P3029" i="2"/>
  <c r="N3030" i="2"/>
  <c r="O3030" i="2"/>
  <c r="P3030" i="2"/>
  <c r="N3031" i="2"/>
  <c r="O3031" i="2"/>
  <c r="P3031" i="2"/>
  <c r="N3032" i="2"/>
  <c r="O3032" i="2"/>
  <c r="P3032" i="2"/>
  <c r="N3033" i="2"/>
  <c r="O3033" i="2"/>
  <c r="P3033" i="2"/>
  <c r="N3034" i="2"/>
  <c r="O3034" i="2"/>
  <c r="P3034" i="2"/>
  <c r="N3035" i="2"/>
  <c r="O3035" i="2"/>
  <c r="P3035" i="2"/>
  <c r="N3036" i="2"/>
  <c r="O3036" i="2"/>
  <c r="P3036" i="2"/>
  <c r="N3037" i="2"/>
  <c r="O3037" i="2"/>
  <c r="P3037" i="2"/>
  <c r="N3038" i="2"/>
  <c r="O3038" i="2"/>
  <c r="P3038" i="2"/>
  <c r="N3039" i="2"/>
  <c r="O3039" i="2"/>
  <c r="P3039" i="2"/>
  <c r="N3040" i="2"/>
  <c r="O3040" i="2"/>
  <c r="P3040" i="2"/>
  <c r="N3041" i="2"/>
  <c r="O3041" i="2"/>
  <c r="P3041" i="2"/>
  <c r="N3042" i="2"/>
  <c r="O3042" i="2"/>
  <c r="P3042" i="2"/>
  <c r="N3043" i="2"/>
  <c r="O3043" i="2"/>
  <c r="P3043" i="2"/>
  <c r="N3044" i="2"/>
  <c r="O3044" i="2"/>
  <c r="P3044" i="2"/>
  <c r="N3045" i="2"/>
  <c r="O3045" i="2"/>
  <c r="P3045" i="2"/>
  <c r="N3046" i="2"/>
  <c r="O3046" i="2"/>
  <c r="P3046" i="2"/>
  <c r="N3047" i="2"/>
  <c r="O3047" i="2"/>
  <c r="P3047" i="2"/>
  <c r="N3048" i="2"/>
  <c r="O3048" i="2"/>
  <c r="P3048" i="2"/>
  <c r="N3049" i="2"/>
  <c r="O3049" i="2"/>
  <c r="P3049" i="2"/>
  <c r="N3050" i="2"/>
  <c r="O3050" i="2"/>
  <c r="P3050" i="2"/>
  <c r="N3051" i="2"/>
  <c r="O3051" i="2"/>
  <c r="P3051" i="2"/>
  <c r="N3052" i="2"/>
  <c r="O3052" i="2"/>
  <c r="P3052" i="2"/>
  <c r="N3053" i="2"/>
  <c r="O3053" i="2"/>
  <c r="P3053" i="2"/>
  <c r="N3054" i="2"/>
  <c r="O3054" i="2"/>
  <c r="P3054" i="2"/>
  <c r="N3055" i="2"/>
  <c r="O3055" i="2"/>
  <c r="P3055" i="2"/>
  <c r="N3056" i="2"/>
  <c r="O3056" i="2"/>
  <c r="P3056" i="2"/>
  <c r="N3057" i="2"/>
  <c r="O3057" i="2"/>
  <c r="P3057" i="2"/>
  <c r="N3058" i="2"/>
  <c r="O3058" i="2"/>
  <c r="P3058" i="2"/>
  <c r="N3059" i="2"/>
  <c r="O3059" i="2"/>
  <c r="P3059" i="2"/>
  <c r="N3060" i="2"/>
  <c r="O3060" i="2"/>
  <c r="P3060" i="2"/>
  <c r="N3061" i="2"/>
  <c r="O3061" i="2"/>
  <c r="P3061" i="2"/>
  <c r="N3062" i="2"/>
  <c r="O3062" i="2"/>
  <c r="P3062" i="2"/>
  <c r="N3063" i="2"/>
  <c r="O3063" i="2"/>
  <c r="P3063" i="2"/>
  <c r="N3064" i="2"/>
  <c r="O3064" i="2"/>
  <c r="P3064" i="2"/>
  <c r="N3065" i="2"/>
  <c r="O3065" i="2"/>
  <c r="P3065" i="2"/>
  <c r="N3066" i="2"/>
  <c r="O3066" i="2"/>
  <c r="P3066" i="2"/>
  <c r="N3067" i="2"/>
  <c r="O3067" i="2"/>
  <c r="P3067" i="2"/>
  <c r="N3068" i="2"/>
  <c r="O3068" i="2"/>
  <c r="P3068" i="2"/>
  <c r="N3069" i="2"/>
  <c r="O3069" i="2"/>
  <c r="P3069" i="2"/>
  <c r="N3070" i="2"/>
  <c r="O3070" i="2"/>
  <c r="P3070" i="2"/>
  <c r="N3071" i="2"/>
  <c r="O3071" i="2"/>
  <c r="P3071" i="2"/>
  <c r="N3072" i="2"/>
  <c r="O3072" i="2"/>
  <c r="P3072" i="2"/>
  <c r="N3073" i="2"/>
  <c r="O3073" i="2"/>
  <c r="P3073" i="2"/>
  <c r="N3074" i="2"/>
  <c r="O3074" i="2"/>
  <c r="P3074" i="2"/>
  <c r="N3075" i="2"/>
  <c r="O3075" i="2"/>
  <c r="P3075" i="2"/>
  <c r="N3076" i="2"/>
  <c r="O3076" i="2"/>
  <c r="P3076" i="2"/>
  <c r="N3077" i="2"/>
  <c r="O3077" i="2"/>
  <c r="P3077" i="2"/>
  <c r="N3078" i="2"/>
  <c r="O3078" i="2"/>
  <c r="P3078" i="2"/>
  <c r="N3079" i="2"/>
  <c r="O3079" i="2"/>
  <c r="P3079" i="2"/>
  <c r="N3080" i="2"/>
  <c r="O3080" i="2"/>
  <c r="P3080" i="2"/>
  <c r="N3081" i="2"/>
  <c r="O3081" i="2"/>
  <c r="P3081" i="2"/>
  <c r="N3082" i="2"/>
  <c r="O3082" i="2"/>
  <c r="P3082" i="2"/>
  <c r="N3083" i="2"/>
  <c r="O3083" i="2"/>
  <c r="P3083" i="2"/>
  <c r="N3084" i="2"/>
  <c r="O3084" i="2"/>
  <c r="P3084" i="2"/>
  <c r="N3085" i="2"/>
  <c r="O3085" i="2"/>
  <c r="P3085" i="2"/>
  <c r="N3086" i="2"/>
  <c r="O3086" i="2"/>
  <c r="P3086" i="2"/>
  <c r="N3087" i="2"/>
  <c r="O3087" i="2"/>
  <c r="P3087" i="2"/>
  <c r="N3088" i="2"/>
  <c r="O3088" i="2"/>
  <c r="P3088" i="2"/>
  <c r="N3089" i="2"/>
  <c r="O3089" i="2"/>
  <c r="P3089" i="2"/>
  <c r="N3090" i="2"/>
  <c r="O3090" i="2"/>
  <c r="P3090" i="2"/>
  <c r="N3091" i="2"/>
  <c r="O3091" i="2"/>
  <c r="P3091" i="2"/>
  <c r="N3092" i="2"/>
  <c r="O3092" i="2"/>
  <c r="P3092" i="2"/>
  <c r="N3093" i="2"/>
  <c r="O3093" i="2"/>
  <c r="P3093" i="2"/>
  <c r="N3094" i="2"/>
  <c r="O3094" i="2"/>
  <c r="P3094" i="2"/>
  <c r="N3095" i="2"/>
  <c r="O3095" i="2"/>
  <c r="P3095" i="2"/>
  <c r="N3096" i="2"/>
  <c r="O3096" i="2"/>
  <c r="P3096" i="2"/>
  <c r="N3097" i="2"/>
  <c r="O3097" i="2"/>
  <c r="P3097" i="2"/>
  <c r="N3098" i="2"/>
  <c r="O3098" i="2"/>
  <c r="P3098" i="2"/>
  <c r="N3099" i="2"/>
  <c r="O3099" i="2"/>
  <c r="P3099" i="2"/>
  <c r="N3100" i="2"/>
  <c r="O3100" i="2"/>
  <c r="P3100" i="2"/>
  <c r="N3101" i="2"/>
  <c r="O3101" i="2"/>
  <c r="P3101" i="2"/>
  <c r="N3102" i="2"/>
  <c r="O3102" i="2"/>
  <c r="P3102" i="2"/>
  <c r="N3103" i="2"/>
  <c r="O3103" i="2"/>
  <c r="P3103" i="2"/>
  <c r="N3104" i="2"/>
  <c r="O3104" i="2"/>
  <c r="P3104" i="2"/>
  <c r="N3105" i="2"/>
  <c r="O3105" i="2"/>
  <c r="P3105" i="2"/>
  <c r="N3106" i="2"/>
  <c r="O3106" i="2"/>
  <c r="P3106" i="2"/>
  <c r="N3107" i="2"/>
  <c r="O3107" i="2"/>
  <c r="P3107" i="2"/>
  <c r="N3108" i="2"/>
  <c r="O3108" i="2"/>
  <c r="P3108" i="2"/>
  <c r="N3109" i="2"/>
  <c r="O3109" i="2"/>
  <c r="P3109" i="2"/>
  <c r="N3110" i="2"/>
  <c r="O3110" i="2"/>
  <c r="P3110" i="2"/>
  <c r="N3111" i="2"/>
  <c r="O3111" i="2"/>
  <c r="P3111" i="2"/>
  <c r="N3112" i="2"/>
  <c r="O3112" i="2"/>
  <c r="P3112" i="2"/>
  <c r="N3113" i="2"/>
  <c r="O3113" i="2"/>
  <c r="P3113" i="2"/>
  <c r="N3114" i="2"/>
  <c r="O3114" i="2"/>
  <c r="P3114" i="2"/>
  <c r="N3115" i="2"/>
  <c r="O3115" i="2"/>
  <c r="P3115" i="2"/>
  <c r="N3116" i="2"/>
  <c r="O3116" i="2"/>
  <c r="P3116" i="2"/>
  <c r="N3117" i="2"/>
  <c r="O3117" i="2"/>
  <c r="P3117" i="2"/>
  <c r="N3118" i="2"/>
  <c r="O3118" i="2"/>
  <c r="P3118" i="2"/>
  <c r="N3119" i="2"/>
  <c r="O3119" i="2"/>
  <c r="P3119" i="2"/>
  <c r="N3120" i="2"/>
  <c r="O3120" i="2"/>
  <c r="P3120" i="2"/>
  <c r="N3121" i="2"/>
  <c r="O3121" i="2"/>
  <c r="P3121" i="2"/>
  <c r="N3122" i="2"/>
  <c r="O3122" i="2"/>
  <c r="P3122" i="2"/>
  <c r="N3123" i="2"/>
  <c r="O3123" i="2"/>
  <c r="P3123" i="2"/>
  <c r="N3124" i="2"/>
  <c r="O3124" i="2"/>
  <c r="P3124" i="2"/>
  <c r="N3125" i="2"/>
  <c r="O3125" i="2"/>
  <c r="P3125" i="2"/>
  <c r="N3126" i="2"/>
  <c r="O3126" i="2"/>
  <c r="P3126" i="2"/>
  <c r="N3127" i="2"/>
  <c r="O3127" i="2"/>
  <c r="P3127" i="2"/>
  <c r="N3128" i="2"/>
  <c r="O3128" i="2"/>
  <c r="P3128" i="2"/>
  <c r="N3129" i="2"/>
  <c r="O3129" i="2"/>
  <c r="P3129" i="2"/>
  <c r="N3130" i="2"/>
  <c r="O3130" i="2"/>
  <c r="P3130" i="2"/>
  <c r="N3131" i="2"/>
  <c r="O3131" i="2"/>
  <c r="P3131" i="2"/>
  <c r="N3132" i="2"/>
  <c r="O3132" i="2"/>
  <c r="P3132" i="2"/>
  <c r="N3133" i="2"/>
  <c r="O3133" i="2"/>
  <c r="P3133" i="2"/>
  <c r="N3134" i="2"/>
  <c r="O3134" i="2"/>
  <c r="P3134" i="2"/>
  <c r="N3135" i="2"/>
  <c r="O3135" i="2"/>
  <c r="P3135" i="2"/>
  <c r="N3136" i="2"/>
  <c r="O3136" i="2"/>
  <c r="P3136" i="2"/>
  <c r="N3137" i="2"/>
  <c r="O3137" i="2"/>
  <c r="P3137" i="2"/>
  <c r="N3138" i="2"/>
  <c r="O3138" i="2"/>
  <c r="P3138" i="2"/>
  <c r="N3139" i="2"/>
  <c r="O3139" i="2"/>
  <c r="P3139" i="2"/>
  <c r="N3140" i="2"/>
  <c r="O3140" i="2"/>
  <c r="P3140" i="2"/>
  <c r="N3141" i="2"/>
  <c r="O3141" i="2"/>
  <c r="P3141" i="2"/>
  <c r="N3142" i="2"/>
  <c r="O3142" i="2"/>
  <c r="P3142" i="2"/>
  <c r="N3143" i="2"/>
  <c r="O3143" i="2"/>
  <c r="P3143" i="2"/>
  <c r="N3144" i="2"/>
  <c r="O3144" i="2"/>
  <c r="P3144" i="2"/>
  <c r="N3145" i="2"/>
  <c r="O3145" i="2"/>
  <c r="P3145" i="2"/>
  <c r="N3146" i="2"/>
  <c r="O3146" i="2"/>
  <c r="P3146" i="2"/>
  <c r="N3147" i="2"/>
  <c r="O3147" i="2"/>
  <c r="P3147" i="2"/>
  <c r="N3148" i="2"/>
  <c r="O3148" i="2"/>
  <c r="P3148" i="2"/>
  <c r="N3149" i="2"/>
  <c r="O3149" i="2"/>
  <c r="P3149" i="2"/>
  <c r="N3150" i="2"/>
  <c r="O3150" i="2"/>
  <c r="P3150" i="2"/>
  <c r="N3151" i="2"/>
  <c r="O3151" i="2"/>
  <c r="P3151" i="2"/>
  <c r="N3152" i="2"/>
  <c r="O3152" i="2"/>
  <c r="P3152" i="2"/>
  <c r="N3153" i="2"/>
  <c r="O3153" i="2"/>
  <c r="P3153" i="2"/>
  <c r="N3154" i="2"/>
  <c r="O3154" i="2"/>
  <c r="P3154" i="2"/>
  <c r="N3155" i="2"/>
  <c r="O3155" i="2"/>
  <c r="P3155" i="2"/>
  <c r="N3156" i="2"/>
  <c r="O3156" i="2"/>
  <c r="P3156" i="2"/>
  <c r="N3157" i="2"/>
  <c r="O3157" i="2"/>
  <c r="P3157" i="2"/>
  <c r="N3158" i="2"/>
  <c r="O3158" i="2"/>
  <c r="P3158" i="2"/>
  <c r="N3159" i="2"/>
  <c r="O3159" i="2"/>
  <c r="P3159" i="2"/>
  <c r="N3160" i="2"/>
  <c r="O3160" i="2"/>
  <c r="P3160" i="2"/>
  <c r="N3161" i="2"/>
  <c r="O3161" i="2"/>
  <c r="P3161" i="2"/>
  <c r="N3162" i="2"/>
  <c r="O3162" i="2"/>
  <c r="P3162" i="2"/>
  <c r="N3163" i="2"/>
  <c r="O3163" i="2"/>
  <c r="P3163" i="2"/>
  <c r="N3164" i="2"/>
  <c r="O3164" i="2"/>
  <c r="P3164" i="2"/>
  <c r="N3165" i="2"/>
  <c r="O3165" i="2"/>
  <c r="P3165" i="2"/>
  <c r="N3166" i="2"/>
  <c r="O3166" i="2"/>
  <c r="P3166" i="2"/>
  <c r="N3167" i="2"/>
  <c r="O3167" i="2"/>
  <c r="P3167" i="2"/>
  <c r="N3168" i="2"/>
  <c r="O3168" i="2"/>
  <c r="P3168" i="2"/>
  <c r="N3169" i="2"/>
  <c r="O3169" i="2"/>
  <c r="P3169" i="2"/>
  <c r="N3170" i="2"/>
  <c r="O3170" i="2"/>
  <c r="P3170" i="2"/>
  <c r="N3171" i="2"/>
  <c r="O3171" i="2"/>
  <c r="P3171" i="2"/>
  <c r="N3172" i="2"/>
  <c r="O3172" i="2"/>
  <c r="P3172" i="2"/>
  <c r="N3173" i="2"/>
  <c r="O3173" i="2"/>
  <c r="P3173" i="2"/>
  <c r="N3174" i="2"/>
  <c r="O3174" i="2"/>
  <c r="P3174" i="2"/>
  <c r="N3175" i="2"/>
  <c r="O3175" i="2"/>
  <c r="P3175" i="2"/>
  <c r="N3176" i="2"/>
  <c r="O3176" i="2"/>
  <c r="P3176" i="2"/>
  <c r="N3177" i="2"/>
  <c r="O3177" i="2"/>
  <c r="P3177" i="2"/>
  <c r="N3178" i="2"/>
  <c r="O3178" i="2"/>
  <c r="P3178" i="2"/>
  <c r="N3179" i="2"/>
  <c r="O3179" i="2"/>
  <c r="P3179" i="2"/>
  <c r="N3180" i="2"/>
  <c r="O3180" i="2"/>
  <c r="P3180" i="2"/>
  <c r="N3181" i="2"/>
  <c r="O3181" i="2"/>
  <c r="P3181" i="2"/>
  <c r="N3182" i="2"/>
  <c r="O3182" i="2"/>
  <c r="P3182" i="2"/>
  <c r="N3183" i="2"/>
  <c r="O3183" i="2"/>
  <c r="P3183" i="2"/>
  <c r="N3184" i="2"/>
  <c r="O3184" i="2"/>
  <c r="P3184" i="2"/>
  <c r="N3185" i="2"/>
  <c r="O3185" i="2"/>
  <c r="P3185" i="2"/>
  <c r="N3186" i="2"/>
  <c r="O3186" i="2"/>
  <c r="P3186" i="2"/>
  <c r="N3187" i="2"/>
  <c r="O3187" i="2"/>
  <c r="P3187" i="2"/>
  <c r="N3188" i="2"/>
  <c r="O3188" i="2"/>
  <c r="P3188" i="2"/>
  <c r="N3189" i="2"/>
  <c r="O3189" i="2"/>
  <c r="P3189" i="2"/>
  <c r="N3190" i="2"/>
  <c r="O3190" i="2"/>
  <c r="P3190" i="2"/>
  <c r="N3191" i="2"/>
  <c r="O3191" i="2"/>
  <c r="P3191" i="2"/>
  <c r="N3192" i="2"/>
  <c r="O3192" i="2"/>
  <c r="P3192" i="2"/>
  <c r="N3193" i="2"/>
  <c r="O3193" i="2"/>
  <c r="P3193" i="2"/>
  <c r="N3194" i="2"/>
  <c r="O3194" i="2"/>
  <c r="P3194" i="2"/>
  <c r="N3195" i="2"/>
  <c r="O3195" i="2"/>
  <c r="P3195" i="2"/>
  <c r="N3196" i="2"/>
  <c r="O3196" i="2"/>
  <c r="P3196" i="2"/>
  <c r="N3197" i="2"/>
  <c r="O3197" i="2"/>
  <c r="P3197" i="2"/>
  <c r="N3198" i="2"/>
  <c r="O3198" i="2"/>
  <c r="P3198" i="2"/>
  <c r="N3199" i="2"/>
  <c r="O3199" i="2"/>
  <c r="P3199" i="2"/>
  <c r="N3200" i="2"/>
  <c r="O3200" i="2"/>
  <c r="P3200" i="2"/>
  <c r="N3201" i="2"/>
  <c r="O3201" i="2"/>
  <c r="P3201" i="2"/>
  <c r="N3202" i="2"/>
  <c r="O3202" i="2"/>
  <c r="P3202" i="2"/>
  <c r="N3203" i="2"/>
  <c r="O3203" i="2"/>
  <c r="P3203" i="2"/>
  <c r="N3204" i="2"/>
  <c r="O3204" i="2"/>
  <c r="P3204" i="2"/>
  <c r="N3205" i="2"/>
  <c r="O3205" i="2"/>
  <c r="P3205" i="2"/>
  <c r="N3206" i="2"/>
  <c r="O3206" i="2"/>
  <c r="P3206" i="2"/>
  <c r="N3207" i="2"/>
  <c r="O3207" i="2"/>
  <c r="P3207" i="2"/>
  <c r="N3208" i="2"/>
  <c r="O3208" i="2"/>
  <c r="P3208" i="2"/>
  <c r="N3209" i="2"/>
  <c r="O3209" i="2"/>
  <c r="P3209" i="2"/>
  <c r="N3210" i="2"/>
  <c r="O3210" i="2"/>
  <c r="P3210" i="2"/>
  <c r="N3211" i="2"/>
  <c r="O3211" i="2"/>
  <c r="P3211" i="2"/>
  <c r="N3212" i="2"/>
  <c r="O3212" i="2"/>
  <c r="P3212" i="2"/>
  <c r="N3213" i="2"/>
  <c r="O3213" i="2"/>
  <c r="P3213" i="2"/>
  <c r="N3214" i="2"/>
  <c r="O3214" i="2"/>
  <c r="P3214" i="2"/>
  <c r="N3215" i="2"/>
  <c r="O3215" i="2"/>
  <c r="P3215" i="2"/>
  <c r="N3216" i="2"/>
  <c r="O3216" i="2"/>
  <c r="P3216" i="2"/>
  <c r="N3217" i="2"/>
  <c r="O3217" i="2"/>
  <c r="P3217" i="2"/>
  <c r="N3218" i="2"/>
  <c r="O3218" i="2"/>
  <c r="P3218" i="2"/>
  <c r="N3219" i="2"/>
  <c r="O3219" i="2"/>
  <c r="P3219" i="2"/>
  <c r="N3220" i="2"/>
  <c r="O3220" i="2"/>
  <c r="P3220" i="2"/>
  <c r="N3221" i="2"/>
  <c r="O3221" i="2"/>
  <c r="P3221" i="2"/>
  <c r="N3222" i="2"/>
  <c r="O3222" i="2"/>
  <c r="P3222" i="2"/>
  <c r="N3223" i="2"/>
  <c r="O3223" i="2"/>
  <c r="P3223" i="2"/>
  <c r="N3224" i="2"/>
  <c r="O3224" i="2"/>
  <c r="P3224" i="2"/>
  <c r="N3225" i="2"/>
  <c r="O3225" i="2"/>
  <c r="P3225" i="2"/>
  <c r="N3226" i="2"/>
  <c r="O3226" i="2"/>
  <c r="P3226" i="2"/>
  <c r="N3227" i="2"/>
  <c r="O3227" i="2"/>
  <c r="P3227" i="2"/>
  <c r="N3228" i="2"/>
  <c r="O3228" i="2"/>
  <c r="P3228" i="2"/>
  <c r="N3229" i="2"/>
  <c r="O3229" i="2"/>
  <c r="P3229" i="2"/>
  <c r="N3230" i="2"/>
  <c r="O3230" i="2"/>
  <c r="P3230" i="2"/>
  <c r="N3231" i="2"/>
  <c r="O3231" i="2"/>
  <c r="P3231" i="2"/>
  <c r="N3232" i="2"/>
  <c r="O3232" i="2"/>
  <c r="P3232" i="2"/>
  <c r="N3233" i="2"/>
  <c r="O3233" i="2"/>
  <c r="P3233" i="2"/>
  <c r="N3234" i="2"/>
  <c r="O3234" i="2"/>
  <c r="P3234" i="2"/>
  <c r="N3235" i="2"/>
  <c r="O3235" i="2"/>
  <c r="P3235" i="2"/>
  <c r="N3236" i="2"/>
  <c r="O3236" i="2"/>
  <c r="P3236" i="2"/>
  <c r="N3237" i="2"/>
  <c r="O3237" i="2"/>
  <c r="P3237" i="2"/>
  <c r="N3238" i="2"/>
  <c r="O3238" i="2"/>
  <c r="P3238" i="2"/>
  <c r="N3239" i="2"/>
  <c r="O3239" i="2"/>
  <c r="P3239" i="2"/>
  <c r="N3240" i="2"/>
  <c r="O3240" i="2"/>
  <c r="P3240" i="2"/>
  <c r="N3241" i="2"/>
  <c r="O3241" i="2"/>
  <c r="P3241" i="2"/>
  <c r="N3242" i="2"/>
  <c r="O3242" i="2"/>
  <c r="P3242" i="2"/>
  <c r="N3243" i="2"/>
  <c r="O3243" i="2"/>
  <c r="P3243" i="2"/>
  <c r="N3244" i="2"/>
  <c r="O3244" i="2"/>
  <c r="P3244" i="2"/>
  <c r="N3245" i="2"/>
  <c r="O3245" i="2"/>
  <c r="P3245" i="2"/>
  <c r="N3246" i="2"/>
  <c r="O3246" i="2"/>
  <c r="P3246" i="2"/>
  <c r="N3247" i="2"/>
  <c r="O3247" i="2"/>
  <c r="P3247" i="2"/>
  <c r="N3248" i="2"/>
  <c r="O3248" i="2"/>
  <c r="P3248" i="2"/>
  <c r="N3249" i="2"/>
  <c r="O3249" i="2"/>
  <c r="P3249" i="2"/>
  <c r="N3250" i="2"/>
  <c r="O3250" i="2"/>
  <c r="P3250" i="2"/>
  <c r="N3251" i="2"/>
  <c r="O3251" i="2"/>
  <c r="P3251" i="2"/>
  <c r="N3252" i="2"/>
  <c r="O3252" i="2"/>
  <c r="P3252" i="2"/>
  <c r="N3253" i="2"/>
  <c r="O3253" i="2"/>
  <c r="P3253" i="2"/>
  <c r="N3254" i="2"/>
  <c r="O3254" i="2"/>
  <c r="P3254" i="2"/>
  <c r="N3255" i="2"/>
  <c r="O3255" i="2"/>
  <c r="P3255" i="2"/>
  <c r="N3256" i="2"/>
  <c r="O3256" i="2"/>
  <c r="P3256" i="2"/>
  <c r="N3257" i="2"/>
  <c r="O3257" i="2"/>
  <c r="P3257" i="2"/>
  <c r="N3258" i="2"/>
  <c r="O3258" i="2"/>
  <c r="P3258" i="2"/>
  <c r="N3259" i="2"/>
  <c r="O3259" i="2"/>
  <c r="P3259" i="2"/>
  <c r="N3260" i="2"/>
  <c r="O3260" i="2"/>
  <c r="P3260" i="2"/>
  <c r="N3261" i="2"/>
  <c r="O3261" i="2"/>
  <c r="P3261" i="2"/>
  <c r="N3262" i="2"/>
  <c r="O3262" i="2"/>
  <c r="P3262" i="2"/>
  <c r="N3263" i="2"/>
  <c r="O3263" i="2"/>
  <c r="P3263" i="2"/>
  <c r="N3264" i="2"/>
  <c r="O3264" i="2"/>
  <c r="P3264" i="2"/>
  <c r="N3265" i="2"/>
  <c r="O3265" i="2"/>
  <c r="P3265" i="2"/>
  <c r="N3266" i="2"/>
  <c r="O3266" i="2"/>
  <c r="P3266" i="2"/>
  <c r="N3267" i="2"/>
  <c r="O3267" i="2"/>
  <c r="P3267" i="2"/>
  <c r="N3268" i="2"/>
  <c r="O3268" i="2"/>
  <c r="P3268" i="2"/>
  <c r="N3269" i="2"/>
  <c r="O3269" i="2"/>
  <c r="P3269" i="2"/>
  <c r="N3270" i="2"/>
  <c r="O3270" i="2"/>
  <c r="P3270" i="2"/>
  <c r="N3271" i="2"/>
  <c r="O3271" i="2"/>
  <c r="P3271" i="2"/>
  <c r="N3272" i="2"/>
  <c r="O3272" i="2"/>
  <c r="P3272" i="2"/>
  <c r="N3273" i="2"/>
  <c r="O3273" i="2"/>
  <c r="P3273" i="2"/>
  <c r="N3274" i="2"/>
  <c r="O3274" i="2"/>
  <c r="P3274" i="2"/>
  <c r="N3275" i="2"/>
  <c r="O3275" i="2"/>
  <c r="P3275" i="2"/>
  <c r="N3276" i="2"/>
  <c r="O3276" i="2"/>
  <c r="P3276" i="2"/>
  <c r="N3277" i="2"/>
  <c r="O3277" i="2"/>
  <c r="P3277" i="2"/>
  <c r="N3278" i="2"/>
  <c r="O3278" i="2"/>
  <c r="P3278" i="2"/>
  <c r="N3279" i="2"/>
  <c r="O3279" i="2"/>
  <c r="P3279" i="2"/>
  <c r="N3280" i="2"/>
  <c r="O3280" i="2"/>
  <c r="P3280" i="2"/>
  <c r="N3281" i="2"/>
  <c r="O3281" i="2"/>
  <c r="P3281" i="2"/>
  <c r="N3282" i="2"/>
  <c r="O3282" i="2"/>
  <c r="P3282" i="2"/>
  <c r="N3283" i="2"/>
  <c r="O3283" i="2"/>
  <c r="P3283" i="2"/>
  <c r="N3284" i="2"/>
  <c r="O3284" i="2"/>
  <c r="P3284" i="2"/>
  <c r="N3285" i="2"/>
  <c r="O3285" i="2"/>
  <c r="P3285" i="2"/>
  <c r="N3286" i="2"/>
  <c r="O3286" i="2"/>
  <c r="P3286" i="2"/>
  <c r="N3287" i="2"/>
  <c r="O3287" i="2"/>
  <c r="P3287" i="2"/>
  <c r="N3288" i="2"/>
  <c r="O3288" i="2"/>
  <c r="P3288" i="2"/>
  <c r="N3289" i="2"/>
  <c r="O3289" i="2"/>
  <c r="P3289" i="2"/>
  <c r="N3290" i="2"/>
  <c r="O3290" i="2"/>
  <c r="P3290" i="2"/>
  <c r="N3291" i="2"/>
  <c r="O3291" i="2"/>
  <c r="P3291" i="2"/>
  <c r="N3292" i="2"/>
  <c r="O3292" i="2"/>
  <c r="P3292" i="2"/>
  <c r="N3293" i="2"/>
  <c r="O3293" i="2"/>
  <c r="P3293" i="2"/>
  <c r="N3294" i="2"/>
  <c r="O3294" i="2"/>
  <c r="P3294" i="2"/>
  <c r="N3295" i="2"/>
  <c r="O3295" i="2"/>
  <c r="P3295" i="2"/>
  <c r="N3296" i="2"/>
  <c r="O3296" i="2"/>
  <c r="P3296" i="2"/>
  <c r="N3297" i="2"/>
  <c r="O3297" i="2"/>
  <c r="P3297" i="2"/>
  <c r="N3298" i="2"/>
  <c r="O3298" i="2"/>
  <c r="P3298" i="2"/>
  <c r="N3299" i="2"/>
  <c r="O3299" i="2"/>
  <c r="P3299" i="2"/>
  <c r="N3300" i="2"/>
  <c r="O3300" i="2"/>
  <c r="P3300" i="2"/>
  <c r="N3301" i="2"/>
  <c r="O3301" i="2"/>
  <c r="P3301" i="2"/>
  <c r="N3302" i="2"/>
  <c r="O3302" i="2"/>
  <c r="P3302" i="2"/>
  <c r="N3303" i="2"/>
  <c r="O3303" i="2"/>
  <c r="P3303" i="2"/>
  <c r="N3304" i="2"/>
  <c r="O3304" i="2"/>
  <c r="P3304" i="2"/>
  <c r="N3305" i="2"/>
  <c r="O3305" i="2"/>
  <c r="P3305" i="2"/>
  <c r="N3306" i="2"/>
  <c r="O3306" i="2"/>
  <c r="P3306" i="2"/>
  <c r="N3307" i="2"/>
  <c r="O3307" i="2"/>
  <c r="P3307" i="2"/>
  <c r="N3308" i="2"/>
  <c r="O3308" i="2"/>
  <c r="P3308" i="2"/>
  <c r="N3309" i="2"/>
  <c r="O3309" i="2"/>
  <c r="P3309" i="2"/>
  <c r="N3310" i="2"/>
  <c r="O3310" i="2"/>
  <c r="P3310" i="2"/>
  <c r="N3311" i="2"/>
  <c r="O3311" i="2"/>
  <c r="P3311" i="2"/>
  <c r="N3312" i="2"/>
  <c r="O3312" i="2"/>
  <c r="P3312" i="2"/>
  <c r="N3313" i="2"/>
  <c r="O3313" i="2"/>
  <c r="P3313" i="2"/>
  <c r="N3314" i="2"/>
  <c r="O3314" i="2"/>
  <c r="P3314" i="2"/>
  <c r="N3315" i="2"/>
  <c r="O3315" i="2"/>
  <c r="P3315" i="2"/>
  <c r="N3316" i="2"/>
  <c r="O3316" i="2"/>
  <c r="P3316" i="2"/>
  <c r="N3317" i="2"/>
  <c r="O3317" i="2"/>
  <c r="P3317" i="2"/>
  <c r="N3318" i="2"/>
  <c r="O3318" i="2"/>
  <c r="P3318" i="2"/>
  <c r="N3319" i="2"/>
  <c r="O3319" i="2"/>
  <c r="P3319" i="2"/>
  <c r="N3320" i="2"/>
  <c r="O3320" i="2"/>
  <c r="P3320" i="2"/>
  <c r="N3321" i="2"/>
  <c r="O3321" i="2"/>
  <c r="P3321" i="2"/>
  <c r="N3322" i="2"/>
  <c r="O3322" i="2"/>
  <c r="P3322" i="2"/>
  <c r="N3323" i="2"/>
  <c r="O3323" i="2"/>
  <c r="P3323" i="2"/>
  <c r="N3324" i="2"/>
  <c r="O3324" i="2"/>
  <c r="P3324" i="2"/>
  <c r="N3325" i="2"/>
  <c r="O3325" i="2"/>
  <c r="P3325" i="2"/>
  <c r="N3326" i="2"/>
  <c r="O3326" i="2"/>
  <c r="P3326" i="2"/>
  <c r="N3327" i="2"/>
  <c r="O3327" i="2"/>
  <c r="P3327" i="2"/>
  <c r="N3328" i="2"/>
  <c r="O3328" i="2"/>
  <c r="P3328" i="2"/>
  <c r="N3329" i="2"/>
  <c r="O3329" i="2"/>
  <c r="P3329" i="2"/>
  <c r="N3330" i="2"/>
  <c r="O3330" i="2"/>
  <c r="P3330" i="2"/>
  <c r="N3331" i="2"/>
  <c r="O3331" i="2"/>
  <c r="P3331" i="2"/>
  <c r="N3332" i="2"/>
  <c r="O3332" i="2"/>
  <c r="P3332" i="2"/>
  <c r="N3333" i="2"/>
  <c r="O3333" i="2"/>
  <c r="P3333" i="2"/>
  <c r="N3334" i="2"/>
  <c r="O3334" i="2"/>
  <c r="P3334" i="2"/>
  <c r="N3335" i="2"/>
  <c r="O3335" i="2"/>
  <c r="P3335" i="2"/>
  <c r="N3336" i="2"/>
  <c r="O3336" i="2"/>
  <c r="P3336" i="2"/>
  <c r="N3337" i="2"/>
  <c r="O3337" i="2"/>
  <c r="P3337" i="2"/>
  <c r="N3338" i="2"/>
  <c r="O3338" i="2"/>
  <c r="P3338" i="2"/>
  <c r="N3339" i="2"/>
  <c r="O3339" i="2"/>
  <c r="P3339" i="2"/>
  <c r="N3340" i="2"/>
  <c r="O3340" i="2"/>
  <c r="P3340" i="2"/>
  <c r="N3341" i="2"/>
  <c r="O3341" i="2"/>
  <c r="P3341" i="2"/>
  <c r="N3342" i="2"/>
  <c r="O3342" i="2"/>
  <c r="P3342" i="2"/>
  <c r="N3343" i="2"/>
  <c r="O3343" i="2"/>
  <c r="P3343" i="2"/>
  <c r="N3344" i="2"/>
  <c r="O3344" i="2"/>
  <c r="P3344" i="2"/>
  <c r="N3345" i="2"/>
  <c r="O3345" i="2"/>
  <c r="P3345" i="2"/>
  <c r="N3346" i="2"/>
  <c r="O3346" i="2"/>
  <c r="P3346" i="2"/>
  <c r="N3347" i="2"/>
  <c r="O3347" i="2"/>
  <c r="P3347" i="2"/>
  <c r="N3348" i="2"/>
  <c r="O3348" i="2"/>
  <c r="P3348" i="2"/>
  <c r="N3349" i="2"/>
  <c r="O3349" i="2"/>
  <c r="P3349" i="2"/>
  <c r="N3350" i="2"/>
  <c r="O3350" i="2"/>
  <c r="P3350" i="2"/>
  <c r="N3351" i="2"/>
  <c r="O3351" i="2"/>
  <c r="P3351" i="2"/>
  <c r="N3352" i="2"/>
  <c r="O3352" i="2"/>
  <c r="P3352" i="2"/>
  <c r="N3353" i="2"/>
  <c r="O3353" i="2"/>
  <c r="P3353" i="2"/>
  <c r="N3354" i="2"/>
  <c r="O3354" i="2"/>
  <c r="P3354" i="2"/>
  <c r="N3355" i="2"/>
  <c r="O3355" i="2"/>
  <c r="P3355" i="2"/>
  <c r="N3356" i="2"/>
  <c r="O3356" i="2"/>
  <c r="P3356" i="2"/>
  <c r="N3357" i="2"/>
  <c r="O3357" i="2"/>
  <c r="P3357" i="2"/>
  <c r="N3358" i="2"/>
  <c r="O3358" i="2"/>
  <c r="P3358" i="2"/>
  <c r="N3359" i="2"/>
  <c r="O3359" i="2"/>
  <c r="P3359" i="2"/>
  <c r="N3360" i="2"/>
  <c r="O3360" i="2"/>
  <c r="P3360" i="2"/>
  <c r="N3361" i="2"/>
  <c r="O3361" i="2"/>
  <c r="P3361" i="2"/>
  <c r="N3362" i="2"/>
  <c r="O3362" i="2"/>
  <c r="P3362" i="2"/>
  <c r="N3363" i="2"/>
  <c r="O3363" i="2"/>
  <c r="P3363" i="2"/>
  <c r="N3364" i="2"/>
  <c r="O3364" i="2"/>
  <c r="P3364" i="2"/>
  <c r="N3365" i="2"/>
  <c r="O3365" i="2"/>
  <c r="P3365" i="2"/>
  <c r="N3366" i="2"/>
  <c r="O3366" i="2"/>
  <c r="P3366" i="2"/>
  <c r="N3367" i="2"/>
  <c r="O3367" i="2"/>
  <c r="P3367" i="2"/>
  <c r="N3368" i="2"/>
  <c r="O3368" i="2"/>
  <c r="P3368" i="2"/>
  <c r="N3369" i="2"/>
  <c r="O3369" i="2"/>
  <c r="P3369" i="2"/>
  <c r="N3370" i="2"/>
  <c r="O3370" i="2"/>
  <c r="P3370" i="2"/>
  <c r="N3371" i="2"/>
  <c r="O3371" i="2"/>
  <c r="P3371" i="2"/>
  <c r="N3372" i="2"/>
  <c r="O3372" i="2"/>
  <c r="P3372" i="2"/>
  <c r="N3373" i="2"/>
  <c r="O3373" i="2"/>
  <c r="P3373" i="2"/>
  <c r="N3374" i="2"/>
  <c r="O3374" i="2"/>
  <c r="P3374" i="2"/>
  <c r="N3375" i="2"/>
  <c r="O3375" i="2"/>
  <c r="P3375" i="2"/>
  <c r="N3376" i="2"/>
  <c r="O3376" i="2"/>
  <c r="P3376" i="2"/>
  <c r="N3377" i="2"/>
  <c r="O3377" i="2"/>
  <c r="P3377" i="2"/>
  <c r="N3378" i="2"/>
  <c r="O3378" i="2"/>
  <c r="P3378" i="2"/>
  <c r="N3379" i="2"/>
  <c r="O3379" i="2"/>
  <c r="P3379" i="2"/>
  <c r="N3380" i="2"/>
  <c r="O3380" i="2"/>
  <c r="P3380" i="2"/>
  <c r="N3381" i="2"/>
  <c r="O3381" i="2"/>
  <c r="P3381" i="2"/>
  <c r="N3382" i="2"/>
  <c r="O3382" i="2"/>
  <c r="P3382" i="2"/>
  <c r="N3383" i="2"/>
  <c r="O3383" i="2"/>
  <c r="P3383" i="2"/>
  <c r="N3384" i="2"/>
  <c r="O3384" i="2"/>
  <c r="P3384" i="2"/>
  <c r="N3385" i="2"/>
  <c r="O3385" i="2"/>
  <c r="P3385" i="2"/>
  <c r="N3386" i="2"/>
  <c r="O3386" i="2"/>
  <c r="P3386" i="2"/>
  <c r="N3387" i="2"/>
  <c r="O3387" i="2"/>
  <c r="P3387" i="2"/>
  <c r="N3388" i="2"/>
  <c r="O3388" i="2"/>
  <c r="P3388" i="2"/>
  <c r="N3389" i="2"/>
  <c r="O3389" i="2"/>
  <c r="P3389" i="2"/>
  <c r="N3390" i="2"/>
  <c r="O3390" i="2"/>
  <c r="P3390" i="2"/>
  <c r="N3391" i="2"/>
  <c r="O3391" i="2"/>
  <c r="P3391" i="2"/>
  <c r="N3392" i="2"/>
  <c r="O3392" i="2"/>
  <c r="P3392" i="2"/>
  <c r="N3393" i="2"/>
  <c r="O3393" i="2"/>
  <c r="P3393" i="2"/>
  <c r="N3394" i="2"/>
  <c r="O3394" i="2"/>
  <c r="P3394" i="2"/>
  <c r="N3395" i="2"/>
  <c r="O3395" i="2"/>
  <c r="P3395" i="2"/>
  <c r="N3396" i="2"/>
  <c r="O3396" i="2"/>
  <c r="P3396" i="2"/>
  <c r="N3397" i="2"/>
  <c r="O3397" i="2"/>
  <c r="P3397" i="2"/>
  <c r="N3398" i="2"/>
  <c r="O3398" i="2"/>
  <c r="P3398" i="2"/>
  <c r="N3399" i="2"/>
  <c r="O3399" i="2"/>
  <c r="P3399" i="2"/>
  <c r="N3400" i="2"/>
  <c r="O3400" i="2"/>
  <c r="P3400" i="2"/>
  <c r="N3401" i="2"/>
  <c r="O3401" i="2"/>
  <c r="P3401" i="2"/>
  <c r="N3402" i="2"/>
  <c r="O3402" i="2"/>
  <c r="P3402" i="2"/>
  <c r="N3403" i="2"/>
  <c r="O3403" i="2"/>
  <c r="P3403" i="2"/>
  <c r="N3404" i="2"/>
  <c r="O3404" i="2"/>
  <c r="P3404" i="2"/>
  <c r="N3405" i="2"/>
  <c r="O3405" i="2"/>
  <c r="P3405" i="2"/>
  <c r="N3406" i="2"/>
  <c r="O3406" i="2"/>
  <c r="P3406" i="2"/>
  <c r="N3407" i="2"/>
  <c r="O3407" i="2"/>
  <c r="P3407" i="2"/>
  <c r="N3408" i="2"/>
  <c r="O3408" i="2"/>
  <c r="P3408" i="2"/>
  <c r="N3409" i="2"/>
  <c r="O3409" i="2"/>
  <c r="P3409" i="2"/>
  <c r="N3410" i="2"/>
  <c r="O3410" i="2"/>
  <c r="P3410" i="2"/>
  <c r="N3411" i="2"/>
  <c r="O3411" i="2"/>
  <c r="P3411" i="2"/>
  <c r="N3412" i="2"/>
  <c r="O3412" i="2"/>
  <c r="P3412" i="2"/>
  <c r="N3413" i="2"/>
  <c r="O3413" i="2"/>
  <c r="P3413" i="2"/>
  <c r="N3414" i="2"/>
  <c r="O3414" i="2"/>
  <c r="P3414" i="2"/>
  <c r="N3415" i="2"/>
  <c r="O3415" i="2"/>
  <c r="P3415" i="2"/>
  <c r="N3416" i="2"/>
  <c r="O3416" i="2"/>
  <c r="P3416" i="2"/>
  <c r="N3417" i="2"/>
  <c r="O3417" i="2"/>
  <c r="P3417" i="2"/>
  <c r="N3418" i="2"/>
  <c r="O3418" i="2"/>
  <c r="P3418" i="2"/>
  <c r="N3419" i="2"/>
  <c r="O3419" i="2"/>
  <c r="P3419" i="2"/>
  <c r="N3420" i="2"/>
  <c r="O3420" i="2"/>
  <c r="P3420" i="2"/>
  <c r="N3421" i="2"/>
  <c r="O3421" i="2"/>
  <c r="P3421" i="2"/>
  <c r="N3422" i="2"/>
  <c r="O3422" i="2"/>
  <c r="P3422" i="2"/>
  <c r="N3423" i="2"/>
  <c r="O3423" i="2"/>
  <c r="P3423" i="2"/>
  <c r="N3424" i="2"/>
  <c r="O3424" i="2"/>
  <c r="P3424" i="2"/>
  <c r="N3425" i="2"/>
  <c r="O3425" i="2"/>
  <c r="P3425" i="2"/>
  <c r="N3426" i="2"/>
  <c r="O3426" i="2"/>
  <c r="P3426" i="2"/>
  <c r="N3427" i="2"/>
  <c r="O3427" i="2"/>
  <c r="P3427" i="2"/>
  <c r="N3428" i="2"/>
  <c r="O3428" i="2"/>
  <c r="P3428" i="2"/>
  <c r="N3429" i="2"/>
  <c r="O3429" i="2"/>
  <c r="P3429" i="2"/>
  <c r="N3430" i="2"/>
  <c r="O3430" i="2"/>
  <c r="P3430" i="2"/>
  <c r="N3431" i="2"/>
  <c r="O3431" i="2"/>
  <c r="P3431" i="2"/>
  <c r="N3432" i="2"/>
  <c r="O3432" i="2"/>
  <c r="P3432" i="2"/>
  <c r="N3433" i="2"/>
  <c r="O3433" i="2"/>
  <c r="P3433" i="2"/>
  <c r="N3434" i="2"/>
  <c r="O3434" i="2"/>
  <c r="P3434" i="2"/>
  <c r="N3435" i="2"/>
  <c r="O3435" i="2"/>
  <c r="P3435" i="2"/>
  <c r="N3436" i="2"/>
  <c r="O3436" i="2"/>
  <c r="P3436" i="2"/>
  <c r="N3437" i="2"/>
  <c r="O3437" i="2"/>
  <c r="P3437" i="2"/>
  <c r="N3438" i="2"/>
  <c r="O3438" i="2"/>
  <c r="P3438" i="2"/>
  <c r="N3439" i="2"/>
  <c r="O3439" i="2"/>
  <c r="P3439" i="2"/>
  <c r="N3440" i="2"/>
  <c r="O3440" i="2"/>
  <c r="P3440" i="2"/>
  <c r="N3441" i="2"/>
  <c r="O3441" i="2"/>
  <c r="P3441" i="2"/>
  <c r="N3442" i="2"/>
  <c r="O3442" i="2"/>
  <c r="P3442" i="2"/>
  <c r="N3443" i="2"/>
  <c r="O3443" i="2"/>
  <c r="P3443" i="2"/>
  <c r="N3444" i="2"/>
  <c r="O3444" i="2"/>
  <c r="P3444" i="2"/>
  <c r="N3445" i="2"/>
  <c r="O3445" i="2"/>
  <c r="P3445" i="2"/>
  <c r="N3446" i="2"/>
  <c r="O3446" i="2"/>
  <c r="P3446" i="2"/>
  <c r="N3447" i="2"/>
  <c r="O3447" i="2"/>
  <c r="P3447" i="2"/>
  <c r="N3448" i="2"/>
  <c r="O3448" i="2"/>
  <c r="P3448" i="2"/>
  <c r="N3449" i="2"/>
  <c r="O3449" i="2"/>
  <c r="P3449" i="2"/>
  <c r="N3450" i="2"/>
  <c r="O3450" i="2"/>
  <c r="P3450" i="2"/>
  <c r="N3451" i="2"/>
  <c r="O3451" i="2"/>
  <c r="P3451" i="2"/>
  <c r="N3452" i="2"/>
  <c r="O3452" i="2"/>
  <c r="P3452" i="2"/>
  <c r="N3453" i="2"/>
  <c r="O3453" i="2"/>
  <c r="P3453" i="2"/>
  <c r="N3454" i="2"/>
  <c r="O3454" i="2"/>
  <c r="P3454" i="2"/>
  <c r="N3455" i="2"/>
  <c r="O3455" i="2"/>
  <c r="P3455" i="2"/>
  <c r="N3456" i="2"/>
  <c r="O3456" i="2"/>
  <c r="P3456" i="2"/>
  <c r="N3457" i="2"/>
  <c r="O3457" i="2"/>
  <c r="P3457" i="2"/>
  <c r="N3458" i="2"/>
  <c r="O3458" i="2"/>
  <c r="P3458" i="2"/>
  <c r="N3459" i="2"/>
  <c r="O3459" i="2"/>
  <c r="P3459" i="2"/>
  <c r="N3460" i="2"/>
  <c r="O3460" i="2"/>
  <c r="P3460" i="2"/>
  <c r="N3461" i="2"/>
  <c r="O3461" i="2"/>
  <c r="P3461" i="2"/>
  <c r="N3462" i="2"/>
  <c r="O3462" i="2"/>
  <c r="P3462" i="2"/>
  <c r="N3463" i="2"/>
  <c r="O3463" i="2"/>
  <c r="P3463" i="2"/>
  <c r="N3464" i="2"/>
  <c r="O3464" i="2"/>
  <c r="P3464" i="2"/>
  <c r="N3465" i="2"/>
  <c r="O3465" i="2"/>
  <c r="P3465" i="2"/>
  <c r="N3466" i="2"/>
  <c r="O3466" i="2"/>
  <c r="P3466" i="2"/>
  <c r="N3467" i="2"/>
  <c r="O3467" i="2"/>
  <c r="P3467" i="2"/>
  <c r="N3468" i="2"/>
  <c r="O3468" i="2"/>
  <c r="P3468" i="2"/>
  <c r="N3469" i="2"/>
  <c r="O3469" i="2"/>
  <c r="P3469" i="2"/>
  <c r="N3470" i="2"/>
  <c r="O3470" i="2"/>
  <c r="P3470" i="2"/>
  <c r="N3471" i="2"/>
  <c r="O3471" i="2"/>
  <c r="P3471" i="2"/>
  <c r="N3472" i="2"/>
  <c r="O3472" i="2"/>
  <c r="P3472" i="2"/>
  <c r="N3473" i="2"/>
  <c r="O3473" i="2"/>
  <c r="P3473" i="2"/>
  <c r="N3474" i="2"/>
  <c r="O3474" i="2"/>
  <c r="P3474" i="2"/>
  <c r="N3475" i="2"/>
  <c r="O3475" i="2"/>
  <c r="P3475" i="2"/>
  <c r="N3476" i="2"/>
  <c r="O3476" i="2"/>
  <c r="P3476" i="2"/>
  <c r="N3477" i="2"/>
  <c r="O3477" i="2"/>
  <c r="P3477" i="2"/>
  <c r="N3478" i="2"/>
  <c r="O3478" i="2"/>
  <c r="P3478" i="2"/>
  <c r="N3479" i="2"/>
  <c r="O3479" i="2"/>
  <c r="P3479" i="2"/>
  <c r="N3480" i="2"/>
  <c r="O3480" i="2"/>
  <c r="P3480" i="2"/>
  <c r="N3481" i="2"/>
  <c r="O3481" i="2"/>
  <c r="P3481" i="2"/>
  <c r="N3482" i="2"/>
  <c r="O3482" i="2"/>
  <c r="P3482" i="2"/>
  <c r="N3483" i="2"/>
  <c r="O3483" i="2"/>
  <c r="P3483" i="2"/>
  <c r="N3484" i="2"/>
  <c r="O3484" i="2"/>
  <c r="P3484" i="2"/>
  <c r="N3485" i="2"/>
  <c r="O3485" i="2"/>
  <c r="P3485" i="2"/>
  <c r="N3486" i="2"/>
  <c r="O3486" i="2"/>
  <c r="P3486" i="2"/>
  <c r="N3487" i="2"/>
  <c r="O3487" i="2"/>
  <c r="P3487" i="2"/>
  <c r="N3488" i="2"/>
  <c r="O3488" i="2"/>
  <c r="P3488" i="2"/>
  <c r="N3489" i="2"/>
  <c r="O3489" i="2"/>
  <c r="P3489" i="2"/>
  <c r="N3490" i="2"/>
  <c r="O3490" i="2"/>
  <c r="P3490" i="2"/>
  <c r="N3491" i="2"/>
  <c r="O3491" i="2"/>
  <c r="P3491" i="2"/>
  <c r="N3492" i="2"/>
  <c r="O3492" i="2"/>
  <c r="P3492" i="2"/>
  <c r="N3493" i="2"/>
  <c r="O3493" i="2"/>
  <c r="P3493" i="2"/>
  <c r="N3494" i="2"/>
  <c r="O3494" i="2"/>
  <c r="P3494" i="2"/>
  <c r="N3495" i="2"/>
  <c r="O3495" i="2"/>
  <c r="P3495" i="2"/>
  <c r="N3496" i="2"/>
  <c r="O3496" i="2"/>
  <c r="P3496" i="2"/>
  <c r="N3497" i="2"/>
  <c r="O3497" i="2"/>
  <c r="P3497" i="2"/>
  <c r="N3498" i="2"/>
  <c r="O3498" i="2"/>
  <c r="P3498" i="2"/>
  <c r="N3499" i="2"/>
  <c r="O3499" i="2"/>
  <c r="P3499" i="2"/>
  <c r="N3500" i="2"/>
  <c r="O3500" i="2"/>
  <c r="P3500" i="2"/>
  <c r="N3501" i="2"/>
  <c r="O3501" i="2"/>
  <c r="P3501" i="2"/>
  <c r="N3502" i="2"/>
  <c r="O3502" i="2"/>
  <c r="P3502" i="2"/>
  <c r="N3503" i="2"/>
  <c r="O3503" i="2"/>
  <c r="P3503" i="2"/>
  <c r="N3504" i="2"/>
  <c r="O3504" i="2"/>
  <c r="P3504" i="2"/>
  <c r="N3505" i="2"/>
  <c r="O3505" i="2"/>
  <c r="P3505" i="2"/>
  <c r="N3506" i="2"/>
  <c r="O3506" i="2"/>
  <c r="P3506" i="2"/>
  <c r="N3507" i="2"/>
  <c r="O3507" i="2"/>
  <c r="P3507" i="2"/>
  <c r="N3508" i="2"/>
  <c r="O3508" i="2"/>
  <c r="P3508" i="2"/>
  <c r="N3509" i="2"/>
  <c r="O3509" i="2"/>
  <c r="P3509" i="2"/>
  <c r="N3510" i="2"/>
  <c r="O3510" i="2"/>
  <c r="P3510" i="2"/>
  <c r="N3511" i="2"/>
  <c r="O3511" i="2"/>
  <c r="P3511" i="2"/>
  <c r="N3512" i="2"/>
  <c r="O3512" i="2"/>
  <c r="P3512" i="2"/>
  <c r="N3513" i="2"/>
  <c r="O3513" i="2"/>
  <c r="P3513" i="2"/>
  <c r="N3514" i="2"/>
  <c r="O3514" i="2"/>
  <c r="P3514" i="2"/>
  <c r="N3515" i="2"/>
  <c r="O3515" i="2"/>
  <c r="P3515" i="2"/>
  <c r="N3516" i="2"/>
  <c r="O3516" i="2"/>
  <c r="P3516" i="2"/>
  <c r="N3517" i="2"/>
  <c r="O3517" i="2"/>
  <c r="P3517" i="2"/>
  <c r="N3518" i="2"/>
  <c r="O3518" i="2"/>
  <c r="P3518" i="2"/>
  <c r="N3519" i="2"/>
  <c r="O3519" i="2"/>
  <c r="P3519" i="2"/>
  <c r="N3520" i="2"/>
  <c r="O3520" i="2"/>
  <c r="P3520" i="2"/>
  <c r="N3521" i="2"/>
  <c r="O3521" i="2"/>
  <c r="P3521" i="2"/>
  <c r="N3522" i="2"/>
  <c r="O3522" i="2"/>
  <c r="P3522" i="2"/>
  <c r="N3523" i="2"/>
  <c r="O3523" i="2"/>
  <c r="P3523" i="2"/>
  <c r="N3524" i="2"/>
  <c r="O3524" i="2"/>
  <c r="P3524" i="2"/>
  <c r="N3525" i="2"/>
  <c r="O3525" i="2"/>
  <c r="P3525" i="2"/>
  <c r="N3526" i="2"/>
  <c r="O3526" i="2"/>
  <c r="P3526" i="2"/>
  <c r="N3527" i="2"/>
  <c r="O3527" i="2"/>
  <c r="P3527" i="2"/>
  <c r="N3528" i="2"/>
  <c r="O3528" i="2"/>
  <c r="P3528" i="2"/>
  <c r="N3529" i="2"/>
  <c r="O3529" i="2"/>
  <c r="P3529" i="2"/>
  <c r="N3530" i="2"/>
  <c r="O3530" i="2"/>
  <c r="P3530" i="2"/>
  <c r="N3531" i="2"/>
  <c r="O3531" i="2"/>
  <c r="P3531" i="2"/>
  <c r="N3532" i="2"/>
  <c r="O3532" i="2"/>
  <c r="P3532" i="2"/>
  <c r="N3533" i="2"/>
  <c r="O3533" i="2"/>
  <c r="P3533" i="2"/>
  <c r="N3534" i="2"/>
  <c r="O3534" i="2"/>
  <c r="P3534" i="2"/>
  <c r="N3535" i="2"/>
  <c r="O3535" i="2"/>
  <c r="P3535" i="2"/>
  <c r="N3536" i="2"/>
  <c r="O3536" i="2"/>
  <c r="P3536" i="2"/>
  <c r="N3537" i="2"/>
  <c r="O3537" i="2"/>
  <c r="P3537" i="2"/>
  <c r="N3538" i="2"/>
  <c r="O3538" i="2"/>
  <c r="P3538" i="2"/>
  <c r="N3539" i="2"/>
  <c r="O3539" i="2"/>
  <c r="P3539" i="2"/>
  <c r="N3540" i="2"/>
  <c r="O3540" i="2"/>
  <c r="P3540" i="2"/>
  <c r="N3541" i="2"/>
  <c r="O3541" i="2"/>
  <c r="P3541" i="2"/>
  <c r="N3542" i="2"/>
  <c r="O3542" i="2"/>
  <c r="P3542" i="2"/>
  <c r="N3543" i="2"/>
  <c r="O3543" i="2"/>
  <c r="P3543" i="2"/>
  <c r="N3544" i="2"/>
  <c r="O3544" i="2"/>
  <c r="P3544" i="2"/>
  <c r="N3545" i="2"/>
  <c r="O3545" i="2"/>
  <c r="P3545" i="2"/>
  <c r="N3546" i="2"/>
  <c r="O3546" i="2"/>
  <c r="P3546" i="2"/>
  <c r="N3547" i="2"/>
  <c r="O3547" i="2"/>
  <c r="P3547" i="2"/>
  <c r="N3548" i="2"/>
  <c r="O3548" i="2"/>
  <c r="P3548" i="2"/>
  <c r="N3549" i="2"/>
  <c r="O3549" i="2"/>
  <c r="P3549" i="2"/>
  <c r="N3550" i="2"/>
  <c r="O3550" i="2"/>
  <c r="P3550" i="2"/>
  <c r="N3551" i="2"/>
  <c r="O3551" i="2"/>
  <c r="P3551" i="2"/>
  <c r="N3552" i="2"/>
  <c r="O3552" i="2"/>
  <c r="P3552" i="2"/>
  <c r="N3553" i="2"/>
  <c r="O3553" i="2"/>
  <c r="P3553" i="2"/>
  <c r="N3554" i="2"/>
  <c r="O3554" i="2"/>
  <c r="P3554" i="2"/>
  <c r="N3555" i="2"/>
  <c r="O3555" i="2"/>
  <c r="P3555" i="2"/>
  <c r="N3556" i="2"/>
  <c r="O3556" i="2"/>
  <c r="P3556" i="2"/>
  <c r="N3557" i="2"/>
  <c r="O3557" i="2"/>
  <c r="P3557" i="2"/>
  <c r="N3558" i="2"/>
  <c r="O3558" i="2"/>
  <c r="P3558" i="2"/>
  <c r="N3559" i="2"/>
  <c r="O3559" i="2"/>
  <c r="P3559" i="2"/>
  <c r="N3560" i="2"/>
  <c r="O3560" i="2"/>
  <c r="P3560" i="2"/>
  <c r="N3561" i="2"/>
  <c r="O3561" i="2"/>
  <c r="P3561" i="2"/>
  <c r="N3562" i="2"/>
  <c r="O3562" i="2"/>
  <c r="P3562" i="2"/>
  <c r="N3563" i="2"/>
  <c r="O3563" i="2"/>
  <c r="P3563" i="2"/>
  <c r="N3564" i="2"/>
  <c r="O3564" i="2"/>
  <c r="P3564" i="2"/>
  <c r="N3565" i="2"/>
  <c r="O3565" i="2"/>
  <c r="P3565" i="2"/>
  <c r="N3566" i="2"/>
  <c r="O3566" i="2"/>
  <c r="P3566" i="2"/>
  <c r="N3567" i="2"/>
  <c r="O3567" i="2"/>
  <c r="P3567" i="2"/>
  <c r="N3568" i="2"/>
  <c r="O3568" i="2"/>
  <c r="P3568" i="2"/>
  <c r="N3569" i="2"/>
  <c r="O3569" i="2"/>
  <c r="P3569" i="2"/>
  <c r="N3570" i="2"/>
  <c r="O3570" i="2"/>
  <c r="P3570" i="2"/>
  <c r="N3571" i="2"/>
  <c r="O3571" i="2"/>
  <c r="P3571" i="2"/>
  <c r="N3572" i="2"/>
  <c r="O3572" i="2"/>
  <c r="P3572" i="2"/>
  <c r="N3573" i="2"/>
  <c r="O3573" i="2"/>
  <c r="P3573" i="2"/>
  <c r="N3574" i="2"/>
  <c r="O3574" i="2"/>
  <c r="P3574" i="2"/>
  <c r="N3575" i="2"/>
  <c r="O3575" i="2"/>
  <c r="P3575" i="2"/>
  <c r="N3576" i="2"/>
  <c r="O3576" i="2"/>
  <c r="P3576" i="2"/>
  <c r="N3577" i="2"/>
  <c r="O3577" i="2"/>
  <c r="P3577" i="2"/>
  <c r="N3578" i="2"/>
  <c r="O3578" i="2"/>
  <c r="P3578" i="2"/>
  <c r="N3579" i="2"/>
  <c r="O3579" i="2"/>
  <c r="P3579" i="2"/>
  <c r="N3580" i="2"/>
  <c r="O3580" i="2"/>
  <c r="P3580" i="2"/>
  <c r="N3581" i="2"/>
  <c r="O3581" i="2"/>
  <c r="P3581" i="2"/>
  <c r="N3582" i="2"/>
  <c r="O3582" i="2"/>
  <c r="P3582" i="2"/>
  <c r="N3583" i="2"/>
  <c r="O3583" i="2"/>
  <c r="P3583" i="2"/>
  <c r="N3584" i="2"/>
  <c r="O3584" i="2"/>
  <c r="P3584" i="2"/>
  <c r="N3585" i="2"/>
  <c r="O3585" i="2"/>
  <c r="P3585" i="2"/>
  <c r="N3586" i="2"/>
  <c r="O3586" i="2"/>
  <c r="P3586" i="2"/>
  <c r="N3587" i="2"/>
  <c r="O3587" i="2"/>
  <c r="P3587" i="2"/>
  <c r="N3588" i="2"/>
  <c r="O3588" i="2"/>
  <c r="P3588" i="2"/>
  <c r="N3589" i="2"/>
  <c r="O3589" i="2"/>
  <c r="P3589" i="2"/>
  <c r="N3590" i="2"/>
  <c r="O3590" i="2"/>
  <c r="P3590" i="2"/>
  <c r="N3591" i="2"/>
  <c r="O3591" i="2"/>
  <c r="P3591" i="2"/>
  <c r="N3592" i="2"/>
  <c r="O3592" i="2"/>
  <c r="P3592" i="2"/>
  <c r="N3593" i="2"/>
  <c r="O3593" i="2"/>
  <c r="P3593" i="2"/>
  <c r="N3594" i="2"/>
  <c r="O3594" i="2"/>
  <c r="P3594" i="2"/>
  <c r="N3595" i="2"/>
  <c r="O3595" i="2"/>
  <c r="P3595" i="2"/>
  <c r="N3596" i="2"/>
  <c r="O3596" i="2"/>
  <c r="P3596" i="2"/>
  <c r="N3597" i="2"/>
  <c r="O3597" i="2"/>
  <c r="P3597" i="2"/>
  <c r="N3598" i="2"/>
  <c r="O3598" i="2"/>
  <c r="P3598" i="2"/>
  <c r="N3599" i="2"/>
  <c r="O3599" i="2"/>
  <c r="P3599" i="2"/>
  <c r="N3600" i="2"/>
  <c r="O3600" i="2"/>
  <c r="P3600" i="2"/>
  <c r="N3601" i="2"/>
  <c r="O3601" i="2"/>
  <c r="P3601" i="2"/>
  <c r="N3602" i="2"/>
  <c r="O3602" i="2"/>
  <c r="P3602" i="2"/>
  <c r="N3603" i="2"/>
  <c r="O3603" i="2"/>
  <c r="P3603" i="2"/>
  <c r="N3604" i="2"/>
  <c r="O3604" i="2"/>
  <c r="P3604" i="2"/>
  <c r="N3605" i="2"/>
  <c r="O3605" i="2"/>
  <c r="P3605" i="2"/>
  <c r="N3606" i="2"/>
  <c r="O3606" i="2"/>
  <c r="P3606" i="2"/>
  <c r="N3607" i="2"/>
  <c r="O3607" i="2"/>
  <c r="P3607" i="2"/>
  <c r="N3608" i="2"/>
  <c r="O3608" i="2"/>
  <c r="P3608" i="2"/>
  <c r="N3609" i="2"/>
  <c r="O3609" i="2"/>
  <c r="P3609" i="2"/>
  <c r="N3610" i="2"/>
  <c r="O3610" i="2"/>
  <c r="P3610" i="2"/>
  <c r="N3611" i="2"/>
  <c r="O3611" i="2"/>
  <c r="P3611" i="2"/>
  <c r="N3612" i="2"/>
  <c r="O3612" i="2"/>
  <c r="P3612" i="2"/>
  <c r="N3613" i="2"/>
  <c r="O3613" i="2"/>
  <c r="P3613" i="2"/>
  <c r="N3614" i="2"/>
  <c r="O3614" i="2"/>
  <c r="P3614" i="2"/>
  <c r="N3615" i="2"/>
  <c r="O3615" i="2"/>
  <c r="P3615" i="2"/>
  <c r="N3616" i="2"/>
  <c r="O3616" i="2"/>
  <c r="P3616" i="2"/>
  <c r="N3617" i="2"/>
  <c r="O3617" i="2"/>
  <c r="P3617" i="2"/>
  <c r="N3618" i="2"/>
  <c r="O3618" i="2"/>
  <c r="P3618" i="2"/>
  <c r="N3619" i="2"/>
  <c r="O3619" i="2"/>
  <c r="P3619" i="2"/>
  <c r="N3620" i="2"/>
  <c r="O3620" i="2"/>
  <c r="P3620" i="2"/>
  <c r="N3621" i="2"/>
  <c r="O3621" i="2"/>
  <c r="P3621" i="2"/>
  <c r="N3622" i="2"/>
  <c r="O3622" i="2"/>
  <c r="P3622" i="2"/>
  <c r="N3623" i="2"/>
  <c r="O3623" i="2"/>
  <c r="P3623" i="2"/>
  <c r="N3624" i="2"/>
  <c r="O3624" i="2"/>
  <c r="P3624" i="2"/>
  <c r="N3625" i="2"/>
  <c r="O3625" i="2"/>
  <c r="P3625" i="2"/>
  <c r="N3626" i="2"/>
  <c r="O3626" i="2"/>
  <c r="P3626" i="2"/>
  <c r="N3627" i="2"/>
  <c r="O3627" i="2"/>
  <c r="P3627" i="2"/>
  <c r="N3628" i="2"/>
  <c r="O3628" i="2"/>
  <c r="P3628" i="2"/>
  <c r="N3629" i="2"/>
  <c r="O3629" i="2"/>
  <c r="P3629" i="2"/>
  <c r="N3630" i="2"/>
  <c r="O3630" i="2"/>
  <c r="P3630" i="2"/>
  <c r="N3631" i="2"/>
  <c r="O3631" i="2"/>
  <c r="P3631" i="2"/>
  <c r="N3632" i="2"/>
  <c r="O3632" i="2"/>
  <c r="P3632" i="2"/>
  <c r="N3633" i="2"/>
  <c r="O3633" i="2"/>
  <c r="P3633" i="2"/>
  <c r="N3634" i="2"/>
  <c r="O3634" i="2"/>
  <c r="P3634" i="2"/>
  <c r="N3635" i="2"/>
  <c r="O3635" i="2"/>
  <c r="P3635" i="2"/>
  <c r="N3636" i="2"/>
  <c r="O3636" i="2"/>
  <c r="P3636" i="2"/>
  <c r="N3637" i="2"/>
  <c r="O3637" i="2"/>
  <c r="P3637" i="2"/>
  <c r="N3638" i="2"/>
  <c r="O3638" i="2"/>
  <c r="P3638" i="2"/>
  <c r="N3639" i="2"/>
  <c r="O3639" i="2"/>
  <c r="P3639" i="2"/>
  <c r="N3640" i="2"/>
  <c r="O3640" i="2"/>
  <c r="P3640" i="2"/>
  <c r="N3641" i="2"/>
  <c r="O3641" i="2"/>
  <c r="P3641" i="2"/>
  <c r="N3642" i="2"/>
  <c r="O3642" i="2"/>
  <c r="P3642" i="2"/>
  <c r="N3643" i="2"/>
  <c r="O3643" i="2"/>
  <c r="P3643" i="2"/>
  <c r="N3644" i="2"/>
  <c r="O3644" i="2"/>
  <c r="P3644" i="2"/>
  <c r="N3645" i="2"/>
  <c r="O3645" i="2"/>
  <c r="P3645" i="2"/>
  <c r="N3646" i="2"/>
  <c r="O3646" i="2"/>
  <c r="P3646" i="2"/>
  <c r="N3647" i="2"/>
  <c r="O3647" i="2"/>
  <c r="P3647" i="2"/>
  <c r="N3648" i="2"/>
  <c r="O3648" i="2"/>
  <c r="P3648" i="2"/>
  <c r="N3649" i="2"/>
  <c r="O3649" i="2"/>
  <c r="P3649" i="2"/>
  <c r="N3650" i="2"/>
  <c r="O3650" i="2"/>
  <c r="P3650" i="2"/>
  <c r="N3651" i="2"/>
  <c r="O3651" i="2"/>
  <c r="P3651" i="2"/>
  <c r="N3652" i="2"/>
  <c r="O3652" i="2"/>
  <c r="P3652" i="2"/>
  <c r="N3653" i="2"/>
  <c r="O3653" i="2"/>
  <c r="P3653" i="2"/>
  <c r="N3654" i="2"/>
  <c r="O3654" i="2"/>
  <c r="P3654" i="2"/>
  <c r="N3655" i="2"/>
  <c r="O3655" i="2"/>
  <c r="P3655" i="2"/>
  <c r="N3656" i="2"/>
  <c r="O3656" i="2"/>
  <c r="P3656" i="2"/>
  <c r="N3657" i="2"/>
  <c r="O3657" i="2"/>
  <c r="P3657" i="2"/>
  <c r="N3658" i="2"/>
  <c r="O3658" i="2"/>
  <c r="P3658" i="2"/>
  <c r="N3659" i="2"/>
  <c r="O3659" i="2"/>
  <c r="P3659" i="2"/>
  <c r="N3660" i="2"/>
  <c r="O3660" i="2"/>
  <c r="P3660" i="2"/>
  <c r="N3661" i="2"/>
  <c r="O3661" i="2"/>
  <c r="P3661" i="2"/>
  <c r="N3662" i="2"/>
  <c r="O3662" i="2"/>
  <c r="P3662" i="2"/>
  <c r="N3663" i="2"/>
  <c r="O3663" i="2"/>
  <c r="P3663" i="2"/>
  <c r="N3664" i="2"/>
  <c r="O3664" i="2"/>
  <c r="P3664" i="2"/>
  <c r="N3665" i="2"/>
  <c r="O3665" i="2"/>
  <c r="P3665" i="2"/>
  <c r="N3666" i="2"/>
  <c r="O3666" i="2"/>
  <c r="P3666" i="2"/>
  <c r="N3667" i="2"/>
  <c r="O3667" i="2"/>
  <c r="P3667" i="2"/>
  <c r="N3668" i="2"/>
  <c r="O3668" i="2"/>
  <c r="P3668" i="2"/>
  <c r="N3669" i="2"/>
  <c r="O3669" i="2"/>
  <c r="P3669" i="2"/>
  <c r="N3670" i="2"/>
  <c r="O3670" i="2"/>
  <c r="P3670" i="2"/>
  <c r="N3671" i="2"/>
  <c r="O3671" i="2"/>
  <c r="P3671" i="2"/>
  <c r="N3672" i="2"/>
  <c r="O3672" i="2"/>
  <c r="P3672" i="2"/>
  <c r="N3673" i="2"/>
  <c r="O3673" i="2"/>
  <c r="P3673" i="2"/>
  <c r="N3674" i="2"/>
  <c r="O3674" i="2"/>
  <c r="P3674" i="2"/>
  <c r="N3675" i="2"/>
  <c r="O3675" i="2"/>
  <c r="P3675" i="2"/>
  <c r="N3676" i="2"/>
  <c r="O3676" i="2"/>
  <c r="P3676" i="2"/>
  <c r="N3677" i="2"/>
  <c r="O3677" i="2"/>
  <c r="P3677" i="2"/>
  <c r="N3678" i="2"/>
  <c r="O3678" i="2"/>
  <c r="P3678" i="2"/>
  <c r="N3679" i="2"/>
  <c r="O3679" i="2"/>
  <c r="P3679" i="2"/>
  <c r="N3680" i="2"/>
  <c r="O3680" i="2"/>
  <c r="P3680" i="2"/>
  <c r="N3681" i="2"/>
  <c r="O3681" i="2"/>
  <c r="P3681" i="2"/>
  <c r="N3682" i="2"/>
  <c r="O3682" i="2"/>
  <c r="P3682" i="2"/>
  <c r="N3683" i="2"/>
  <c r="O3683" i="2"/>
  <c r="P3683" i="2"/>
  <c r="N3684" i="2"/>
  <c r="O3684" i="2"/>
  <c r="P3684" i="2"/>
  <c r="N3685" i="2"/>
  <c r="O3685" i="2"/>
  <c r="P3685" i="2"/>
  <c r="N3686" i="2"/>
  <c r="O3686" i="2"/>
  <c r="P3686" i="2"/>
  <c r="N3687" i="2"/>
  <c r="O3687" i="2"/>
  <c r="P3687" i="2"/>
  <c r="N3688" i="2"/>
  <c r="O3688" i="2"/>
  <c r="P3688" i="2"/>
  <c r="N3689" i="2"/>
  <c r="O3689" i="2"/>
  <c r="P3689" i="2"/>
  <c r="N3690" i="2"/>
  <c r="O3690" i="2"/>
  <c r="P3690" i="2"/>
  <c r="N3691" i="2"/>
  <c r="O3691" i="2"/>
  <c r="P3691" i="2"/>
  <c r="N3692" i="2"/>
  <c r="O3692" i="2"/>
  <c r="P3692" i="2"/>
  <c r="N3693" i="2"/>
  <c r="O3693" i="2"/>
  <c r="P3693" i="2"/>
  <c r="N3694" i="2"/>
  <c r="O3694" i="2"/>
  <c r="P3694" i="2"/>
  <c r="N3695" i="2"/>
  <c r="O3695" i="2"/>
  <c r="P3695" i="2"/>
  <c r="N3696" i="2"/>
  <c r="O3696" i="2"/>
  <c r="P3696" i="2"/>
  <c r="N3697" i="2"/>
  <c r="O3697" i="2"/>
  <c r="P3697" i="2"/>
  <c r="N3698" i="2"/>
  <c r="O3698" i="2"/>
  <c r="P3698" i="2"/>
  <c r="N3699" i="2"/>
  <c r="O3699" i="2"/>
  <c r="P3699" i="2"/>
  <c r="N3700" i="2"/>
  <c r="O3700" i="2"/>
  <c r="P3700" i="2"/>
  <c r="N3701" i="2"/>
  <c r="O3701" i="2"/>
  <c r="P3701" i="2"/>
  <c r="N3702" i="2"/>
  <c r="O3702" i="2"/>
  <c r="P3702" i="2"/>
  <c r="N3703" i="2"/>
  <c r="O3703" i="2"/>
  <c r="P3703" i="2"/>
  <c r="N3704" i="2"/>
  <c r="O3704" i="2"/>
  <c r="P3704" i="2"/>
  <c r="N3705" i="2"/>
  <c r="O3705" i="2"/>
  <c r="P3705" i="2"/>
  <c r="N3706" i="2"/>
  <c r="O3706" i="2"/>
  <c r="P3706" i="2"/>
  <c r="N3707" i="2"/>
  <c r="O3707" i="2"/>
  <c r="P3707" i="2"/>
  <c r="N3708" i="2"/>
  <c r="O3708" i="2"/>
  <c r="P3708" i="2"/>
  <c r="N3709" i="2"/>
  <c r="O3709" i="2"/>
  <c r="P3709" i="2"/>
  <c r="N3710" i="2"/>
  <c r="O3710" i="2"/>
  <c r="P3710" i="2"/>
  <c r="N3711" i="2"/>
  <c r="O3711" i="2"/>
  <c r="P3711" i="2"/>
  <c r="N3712" i="2"/>
  <c r="O3712" i="2"/>
  <c r="P3712" i="2"/>
  <c r="N3713" i="2"/>
  <c r="O3713" i="2"/>
  <c r="P3713" i="2"/>
  <c r="N3714" i="2"/>
  <c r="O3714" i="2"/>
  <c r="P3714" i="2"/>
  <c r="N3715" i="2"/>
  <c r="O3715" i="2"/>
  <c r="P3715" i="2"/>
  <c r="N3716" i="2"/>
  <c r="O3716" i="2"/>
  <c r="P3716" i="2"/>
  <c r="N3717" i="2"/>
  <c r="O3717" i="2"/>
  <c r="P3717" i="2"/>
  <c r="N3718" i="2"/>
  <c r="O3718" i="2"/>
  <c r="P3718" i="2"/>
  <c r="N3719" i="2"/>
  <c r="O3719" i="2"/>
  <c r="P3719" i="2"/>
  <c r="N3720" i="2"/>
  <c r="O3720" i="2"/>
  <c r="P3720" i="2"/>
  <c r="N3721" i="2"/>
  <c r="O3721" i="2"/>
  <c r="P3721" i="2"/>
  <c r="N3722" i="2"/>
  <c r="O3722" i="2"/>
  <c r="P3722" i="2"/>
  <c r="N3723" i="2"/>
  <c r="O3723" i="2"/>
  <c r="P3723" i="2"/>
  <c r="N3724" i="2"/>
  <c r="O3724" i="2"/>
  <c r="P3724" i="2"/>
  <c r="N3725" i="2"/>
  <c r="O3725" i="2"/>
  <c r="P3725" i="2"/>
  <c r="N3726" i="2"/>
  <c r="O3726" i="2"/>
  <c r="P3726" i="2"/>
  <c r="N3727" i="2"/>
  <c r="O3727" i="2"/>
  <c r="P3727" i="2"/>
  <c r="N3728" i="2"/>
  <c r="O3728" i="2"/>
  <c r="P3728" i="2"/>
  <c r="N3729" i="2"/>
  <c r="O3729" i="2"/>
  <c r="P3729" i="2"/>
  <c r="N3730" i="2"/>
  <c r="O3730" i="2"/>
  <c r="P3730" i="2"/>
  <c r="N3731" i="2"/>
  <c r="O3731" i="2"/>
  <c r="P3731" i="2"/>
  <c r="N3732" i="2"/>
  <c r="O3732" i="2"/>
  <c r="P3732" i="2"/>
  <c r="N3733" i="2"/>
  <c r="O3733" i="2"/>
  <c r="P3733" i="2"/>
  <c r="N3734" i="2"/>
  <c r="O3734" i="2"/>
  <c r="P3734" i="2"/>
  <c r="N3735" i="2"/>
  <c r="O3735" i="2"/>
  <c r="P3735" i="2"/>
  <c r="N3736" i="2"/>
  <c r="O3736" i="2"/>
  <c r="P3736" i="2"/>
  <c r="N3737" i="2"/>
  <c r="O3737" i="2"/>
  <c r="P3737" i="2"/>
  <c r="N3738" i="2"/>
  <c r="O3738" i="2"/>
  <c r="P3738" i="2"/>
  <c r="N3739" i="2"/>
  <c r="O3739" i="2"/>
  <c r="P3739" i="2"/>
  <c r="N3740" i="2"/>
  <c r="O3740" i="2"/>
  <c r="P3740" i="2"/>
  <c r="N3741" i="2"/>
  <c r="O3741" i="2"/>
  <c r="P3741" i="2"/>
  <c r="N3742" i="2"/>
  <c r="O3742" i="2"/>
  <c r="P3742" i="2"/>
  <c r="N3743" i="2"/>
  <c r="O3743" i="2"/>
  <c r="P3743" i="2"/>
  <c r="N3744" i="2"/>
  <c r="O3744" i="2"/>
  <c r="P3744" i="2"/>
  <c r="N3745" i="2"/>
  <c r="O3745" i="2"/>
  <c r="P3745" i="2"/>
  <c r="N3746" i="2"/>
  <c r="O3746" i="2"/>
  <c r="P3746" i="2"/>
  <c r="N3747" i="2"/>
  <c r="O3747" i="2"/>
  <c r="P3747" i="2"/>
  <c r="N3748" i="2"/>
  <c r="O3748" i="2"/>
  <c r="P3748" i="2"/>
  <c r="N3749" i="2"/>
  <c r="O3749" i="2"/>
  <c r="P3749" i="2"/>
  <c r="N3750" i="2"/>
  <c r="O3750" i="2"/>
  <c r="P3750" i="2"/>
  <c r="N3751" i="2"/>
  <c r="O3751" i="2"/>
  <c r="P3751" i="2"/>
  <c r="N3752" i="2"/>
  <c r="O3752" i="2"/>
  <c r="P3752" i="2"/>
  <c r="N3753" i="2"/>
  <c r="O3753" i="2"/>
  <c r="P3753" i="2"/>
  <c r="N3754" i="2"/>
  <c r="O3754" i="2"/>
  <c r="P3754" i="2"/>
  <c r="N3755" i="2"/>
  <c r="O3755" i="2"/>
  <c r="P3755" i="2"/>
  <c r="N3756" i="2"/>
  <c r="O3756" i="2"/>
  <c r="P3756" i="2"/>
  <c r="N3757" i="2"/>
  <c r="O3757" i="2"/>
  <c r="P3757" i="2"/>
  <c r="N3758" i="2"/>
  <c r="O3758" i="2"/>
  <c r="P3758" i="2"/>
  <c r="N3759" i="2"/>
  <c r="O3759" i="2"/>
  <c r="P3759" i="2"/>
  <c r="N3760" i="2"/>
  <c r="O3760" i="2"/>
  <c r="P3760" i="2"/>
  <c r="N3761" i="2"/>
  <c r="O3761" i="2"/>
  <c r="P3761" i="2"/>
  <c r="N3762" i="2"/>
  <c r="O3762" i="2"/>
  <c r="P3762" i="2"/>
  <c r="N3763" i="2"/>
  <c r="O3763" i="2"/>
  <c r="P3763" i="2"/>
  <c r="N3764" i="2"/>
  <c r="O3764" i="2"/>
  <c r="P3764" i="2"/>
  <c r="N3765" i="2"/>
  <c r="O3765" i="2"/>
  <c r="P3765" i="2"/>
  <c r="N3766" i="2"/>
  <c r="O3766" i="2"/>
  <c r="P3766" i="2"/>
  <c r="N3767" i="2"/>
  <c r="O3767" i="2"/>
  <c r="P3767" i="2"/>
  <c r="N3768" i="2"/>
  <c r="O3768" i="2"/>
  <c r="P3768" i="2"/>
  <c r="N3769" i="2"/>
  <c r="O3769" i="2"/>
  <c r="P3769" i="2"/>
  <c r="N3770" i="2"/>
  <c r="O3770" i="2"/>
  <c r="P3770" i="2"/>
  <c r="N3771" i="2"/>
  <c r="O3771" i="2"/>
  <c r="P3771" i="2"/>
  <c r="N3772" i="2"/>
  <c r="O3772" i="2"/>
  <c r="P3772" i="2"/>
  <c r="N3773" i="2"/>
  <c r="O3773" i="2"/>
  <c r="P3773" i="2"/>
  <c r="N3774" i="2"/>
  <c r="O3774" i="2"/>
  <c r="P3774" i="2"/>
  <c r="N3775" i="2"/>
  <c r="O3775" i="2"/>
  <c r="P3775" i="2"/>
  <c r="N3776" i="2"/>
  <c r="O3776" i="2"/>
  <c r="P3776" i="2"/>
  <c r="N3777" i="2"/>
  <c r="O3777" i="2"/>
  <c r="P3777" i="2"/>
  <c r="N3778" i="2"/>
  <c r="O3778" i="2"/>
  <c r="P3778" i="2"/>
  <c r="N3779" i="2"/>
  <c r="O3779" i="2"/>
  <c r="P3779" i="2"/>
  <c r="N3780" i="2"/>
  <c r="O3780" i="2"/>
  <c r="P3780" i="2"/>
  <c r="N3781" i="2"/>
  <c r="O3781" i="2"/>
  <c r="P3781" i="2"/>
  <c r="N3782" i="2"/>
  <c r="O3782" i="2"/>
  <c r="P3782" i="2"/>
  <c r="N3783" i="2"/>
  <c r="O3783" i="2"/>
  <c r="P3783" i="2"/>
  <c r="N3784" i="2"/>
  <c r="O3784" i="2"/>
  <c r="P3784" i="2"/>
  <c r="N3785" i="2"/>
  <c r="O3785" i="2"/>
  <c r="P3785" i="2"/>
  <c r="N3786" i="2"/>
  <c r="O3786" i="2"/>
  <c r="P3786" i="2"/>
  <c r="N3787" i="2"/>
  <c r="O3787" i="2"/>
  <c r="P3787" i="2"/>
  <c r="N3788" i="2"/>
  <c r="O3788" i="2"/>
  <c r="P3788" i="2"/>
  <c r="N3789" i="2"/>
  <c r="O3789" i="2"/>
  <c r="P3789" i="2"/>
  <c r="N3790" i="2"/>
  <c r="O3790" i="2"/>
  <c r="P3790" i="2"/>
  <c r="N3791" i="2"/>
  <c r="O3791" i="2"/>
  <c r="P3791" i="2"/>
  <c r="N3792" i="2"/>
  <c r="O3792" i="2"/>
  <c r="P3792" i="2"/>
  <c r="N3793" i="2"/>
  <c r="O3793" i="2"/>
  <c r="P3793" i="2"/>
  <c r="N3794" i="2"/>
  <c r="O3794" i="2"/>
  <c r="P3794" i="2"/>
  <c r="N3795" i="2"/>
  <c r="O3795" i="2"/>
  <c r="P3795" i="2"/>
  <c r="N3796" i="2"/>
  <c r="O3796" i="2"/>
  <c r="P3796" i="2"/>
  <c r="N3797" i="2"/>
  <c r="O3797" i="2"/>
  <c r="P3797" i="2"/>
  <c r="N3798" i="2"/>
  <c r="O3798" i="2"/>
  <c r="P3798" i="2"/>
  <c r="N3799" i="2"/>
  <c r="O3799" i="2"/>
  <c r="P3799" i="2"/>
  <c r="N3800" i="2"/>
  <c r="O3800" i="2"/>
  <c r="P3800" i="2"/>
  <c r="N3801" i="2"/>
  <c r="O3801" i="2"/>
  <c r="P3801" i="2"/>
  <c r="N3802" i="2"/>
  <c r="O3802" i="2"/>
  <c r="P3802" i="2"/>
  <c r="N3803" i="2"/>
  <c r="O3803" i="2"/>
  <c r="P3803" i="2"/>
  <c r="N3804" i="2"/>
  <c r="O3804" i="2"/>
  <c r="P3804" i="2"/>
  <c r="N3805" i="2"/>
  <c r="O3805" i="2"/>
  <c r="P3805" i="2"/>
  <c r="N3806" i="2"/>
  <c r="O3806" i="2"/>
  <c r="P3806" i="2"/>
  <c r="N3807" i="2"/>
  <c r="O3807" i="2"/>
  <c r="P3807" i="2"/>
  <c r="N3808" i="2"/>
  <c r="O3808" i="2"/>
  <c r="P3808" i="2"/>
  <c r="N3809" i="2"/>
  <c r="O3809" i="2"/>
  <c r="P3809" i="2"/>
  <c r="N3810" i="2"/>
  <c r="O3810" i="2"/>
  <c r="P3810" i="2"/>
  <c r="N3811" i="2"/>
  <c r="O3811" i="2"/>
  <c r="P3811" i="2"/>
  <c r="N3812" i="2"/>
  <c r="O3812" i="2"/>
  <c r="P3812" i="2"/>
  <c r="N3813" i="2"/>
  <c r="O3813" i="2"/>
  <c r="P3813" i="2"/>
  <c r="N3814" i="2"/>
  <c r="O3814" i="2"/>
  <c r="P3814" i="2"/>
  <c r="N3815" i="2"/>
  <c r="O3815" i="2"/>
  <c r="P3815" i="2"/>
  <c r="N3816" i="2"/>
  <c r="O3816" i="2"/>
  <c r="P3816" i="2"/>
  <c r="N3817" i="2"/>
  <c r="O3817" i="2"/>
  <c r="P3817" i="2"/>
  <c r="N3818" i="2"/>
  <c r="O3818" i="2"/>
  <c r="P3818" i="2"/>
  <c r="N3819" i="2"/>
  <c r="O3819" i="2"/>
  <c r="P3819" i="2"/>
  <c r="N3820" i="2"/>
  <c r="O3820" i="2"/>
  <c r="P3820" i="2"/>
  <c r="N3821" i="2"/>
  <c r="O3821" i="2"/>
  <c r="P3821" i="2"/>
  <c r="N3822" i="2"/>
  <c r="O3822" i="2"/>
  <c r="P3822" i="2"/>
  <c r="N3823" i="2"/>
  <c r="O3823" i="2"/>
  <c r="P3823" i="2"/>
  <c r="N3824" i="2"/>
  <c r="O3824" i="2"/>
  <c r="P3824" i="2"/>
  <c r="N3825" i="2"/>
  <c r="O3825" i="2"/>
  <c r="P3825" i="2"/>
  <c r="N3826" i="2"/>
  <c r="O3826" i="2"/>
  <c r="P3826" i="2"/>
  <c r="N3827" i="2"/>
  <c r="O3827" i="2"/>
  <c r="P3827" i="2"/>
  <c r="N3828" i="2"/>
  <c r="O3828" i="2"/>
  <c r="P3828" i="2"/>
  <c r="N3829" i="2"/>
  <c r="O3829" i="2"/>
  <c r="P3829" i="2"/>
  <c r="N3830" i="2"/>
  <c r="O3830" i="2"/>
  <c r="P3830" i="2"/>
  <c r="N3831" i="2"/>
  <c r="O3831" i="2"/>
  <c r="P3831" i="2"/>
  <c r="N3832" i="2"/>
  <c r="O3832" i="2"/>
  <c r="P3832" i="2"/>
  <c r="N3833" i="2"/>
  <c r="O3833" i="2"/>
  <c r="P3833" i="2"/>
  <c r="N3834" i="2"/>
  <c r="O3834" i="2"/>
  <c r="P3834" i="2"/>
  <c r="N3835" i="2"/>
  <c r="O3835" i="2"/>
  <c r="P3835" i="2"/>
  <c r="N3836" i="2"/>
  <c r="O3836" i="2"/>
  <c r="P3836" i="2"/>
  <c r="N3837" i="2"/>
  <c r="O3837" i="2"/>
  <c r="P3837" i="2"/>
  <c r="N3838" i="2"/>
  <c r="O3838" i="2"/>
  <c r="P3838" i="2"/>
  <c r="N3839" i="2"/>
  <c r="O3839" i="2"/>
  <c r="P3839" i="2"/>
  <c r="N3840" i="2"/>
  <c r="O3840" i="2"/>
  <c r="P3840" i="2"/>
  <c r="N3841" i="2"/>
  <c r="O3841" i="2"/>
  <c r="P3841" i="2"/>
  <c r="N3842" i="2"/>
  <c r="O3842" i="2"/>
  <c r="P3842" i="2"/>
  <c r="N3843" i="2"/>
  <c r="O3843" i="2"/>
  <c r="P3843" i="2"/>
  <c r="N3844" i="2"/>
  <c r="O3844" i="2"/>
  <c r="P3844" i="2"/>
  <c r="N3845" i="2"/>
  <c r="O3845" i="2"/>
  <c r="P3845" i="2"/>
  <c r="N3846" i="2"/>
  <c r="O3846" i="2"/>
  <c r="P3846" i="2"/>
  <c r="N3847" i="2"/>
  <c r="O3847" i="2"/>
  <c r="P3847" i="2"/>
  <c r="N3848" i="2"/>
  <c r="O3848" i="2"/>
  <c r="P3848" i="2"/>
  <c r="N3849" i="2"/>
  <c r="O3849" i="2"/>
  <c r="P3849" i="2"/>
  <c r="N3850" i="2"/>
  <c r="O3850" i="2"/>
  <c r="P3850" i="2"/>
  <c r="N3851" i="2"/>
  <c r="O3851" i="2"/>
  <c r="P3851" i="2"/>
  <c r="N3852" i="2"/>
  <c r="O3852" i="2"/>
  <c r="P3852" i="2"/>
  <c r="N3853" i="2"/>
  <c r="O3853" i="2"/>
  <c r="P3853" i="2"/>
  <c r="N3854" i="2"/>
  <c r="O3854" i="2"/>
  <c r="P3854" i="2"/>
  <c r="N3855" i="2"/>
  <c r="O3855" i="2"/>
  <c r="P3855" i="2"/>
  <c r="N3856" i="2"/>
  <c r="O3856" i="2"/>
  <c r="P3856" i="2"/>
  <c r="N3857" i="2"/>
  <c r="O3857" i="2"/>
  <c r="P3857" i="2"/>
  <c r="N3858" i="2"/>
  <c r="O3858" i="2"/>
  <c r="P3858" i="2"/>
  <c r="N3859" i="2"/>
  <c r="O3859" i="2"/>
  <c r="P3859" i="2"/>
  <c r="N3860" i="2"/>
  <c r="O3860" i="2"/>
  <c r="P3860" i="2"/>
  <c r="N3861" i="2"/>
  <c r="O3861" i="2"/>
  <c r="P3861" i="2"/>
  <c r="N3862" i="2"/>
  <c r="O3862" i="2"/>
  <c r="P3862" i="2"/>
  <c r="N3863" i="2"/>
  <c r="O3863" i="2"/>
  <c r="P3863" i="2"/>
  <c r="N3864" i="2"/>
  <c r="O3864" i="2"/>
  <c r="P3864" i="2"/>
  <c r="N3865" i="2"/>
  <c r="O3865" i="2"/>
  <c r="P3865" i="2"/>
  <c r="N3866" i="2"/>
  <c r="O3866" i="2"/>
  <c r="P3866" i="2"/>
  <c r="N3867" i="2"/>
  <c r="O3867" i="2"/>
  <c r="P3867" i="2"/>
  <c r="N3868" i="2"/>
  <c r="O3868" i="2"/>
  <c r="P3868" i="2"/>
  <c r="N3869" i="2"/>
  <c r="O3869" i="2"/>
  <c r="P3869" i="2"/>
  <c r="N3870" i="2"/>
  <c r="O3870" i="2"/>
  <c r="P3870" i="2"/>
  <c r="N3871" i="2"/>
  <c r="O3871" i="2"/>
  <c r="P3871" i="2"/>
  <c r="N3872" i="2"/>
  <c r="O3872" i="2"/>
  <c r="P3872" i="2"/>
  <c r="N3873" i="2"/>
  <c r="O3873" i="2"/>
  <c r="P3873" i="2"/>
  <c r="N3874" i="2"/>
  <c r="O3874" i="2"/>
  <c r="P3874" i="2"/>
  <c r="N3875" i="2"/>
  <c r="O3875" i="2"/>
  <c r="P3875" i="2"/>
  <c r="N3876" i="2"/>
  <c r="O3876" i="2"/>
  <c r="P3876" i="2"/>
  <c r="N3877" i="2"/>
  <c r="O3877" i="2"/>
  <c r="P3877" i="2"/>
  <c r="N3878" i="2"/>
  <c r="O3878" i="2"/>
  <c r="P3878" i="2"/>
  <c r="N3879" i="2"/>
  <c r="O3879" i="2"/>
  <c r="P3879" i="2"/>
  <c r="N3880" i="2"/>
  <c r="O3880" i="2"/>
  <c r="P3880" i="2"/>
  <c r="N3881" i="2"/>
  <c r="O3881" i="2"/>
  <c r="P3881" i="2"/>
  <c r="N3882" i="2"/>
  <c r="O3882" i="2"/>
  <c r="P3882" i="2"/>
  <c r="N3883" i="2"/>
  <c r="O3883" i="2"/>
  <c r="P3883" i="2"/>
  <c r="N3884" i="2"/>
  <c r="O3884" i="2"/>
  <c r="P3884" i="2"/>
  <c r="N3885" i="2"/>
  <c r="O3885" i="2"/>
  <c r="P3885" i="2"/>
  <c r="N3886" i="2"/>
  <c r="O3886" i="2"/>
  <c r="P3886" i="2"/>
  <c r="N3887" i="2"/>
  <c r="O3887" i="2"/>
  <c r="P3887" i="2"/>
  <c r="N3888" i="2"/>
  <c r="O3888" i="2"/>
  <c r="P3888" i="2"/>
  <c r="N3889" i="2"/>
  <c r="O3889" i="2"/>
  <c r="P3889" i="2"/>
  <c r="N3890" i="2"/>
  <c r="O3890" i="2"/>
  <c r="P3890" i="2"/>
  <c r="N3891" i="2"/>
  <c r="O3891" i="2"/>
  <c r="P3891" i="2"/>
  <c r="N3892" i="2"/>
  <c r="O3892" i="2"/>
  <c r="P3892" i="2"/>
  <c r="N3893" i="2"/>
  <c r="O3893" i="2"/>
  <c r="P3893" i="2"/>
  <c r="N3894" i="2"/>
  <c r="O3894" i="2"/>
  <c r="P3894" i="2"/>
  <c r="N3895" i="2"/>
  <c r="O3895" i="2"/>
  <c r="P3895" i="2"/>
  <c r="N3896" i="2"/>
  <c r="O3896" i="2"/>
  <c r="P3896" i="2"/>
  <c r="N3897" i="2"/>
  <c r="O3897" i="2"/>
  <c r="P3897" i="2"/>
  <c r="N3898" i="2"/>
  <c r="O3898" i="2"/>
  <c r="P3898" i="2"/>
  <c r="N3899" i="2"/>
  <c r="O3899" i="2"/>
  <c r="P3899" i="2"/>
  <c r="N3900" i="2"/>
  <c r="O3900" i="2"/>
  <c r="P3900" i="2"/>
  <c r="N3901" i="2"/>
  <c r="O3901" i="2"/>
  <c r="P3901" i="2"/>
  <c r="N3902" i="2"/>
  <c r="O3902" i="2"/>
  <c r="P3902" i="2"/>
  <c r="N3903" i="2"/>
  <c r="O3903" i="2"/>
  <c r="P3903" i="2"/>
  <c r="N3904" i="2"/>
  <c r="O3904" i="2"/>
  <c r="P3904" i="2"/>
  <c r="N3905" i="2"/>
  <c r="O3905" i="2"/>
  <c r="P3905" i="2"/>
  <c r="N3906" i="2"/>
  <c r="O3906" i="2"/>
  <c r="P3906" i="2"/>
  <c r="N3907" i="2"/>
  <c r="O3907" i="2"/>
  <c r="P3907" i="2"/>
  <c r="N3908" i="2"/>
  <c r="O3908" i="2"/>
  <c r="P3908" i="2"/>
  <c r="N3909" i="2"/>
  <c r="O3909" i="2"/>
  <c r="P3909" i="2"/>
  <c r="N3910" i="2"/>
  <c r="O3910" i="2"/>
  <c r="P3910" i="2"/>
  <c r="N3911" i="2"/>
  <c r="O3911" i="2"/>
  <c r="P3911" i="2"/>
  <c r="N3912" i="2"/>
  <c r="O3912" i="2"/>
  <c r="P3912" i="2"/>
  <c r="N3913" i="2"/>
  <c r="O3913" i="2"/>
  <c r="P3913" i="2"/>
  <c r="N3914" i="2"/>
  <c r="O3914" i="2"/>
  <c r="P3914" i="2"/>
  <c r="N3915" i="2"/>
  <c r="O3915" i="2"/>
  <c r="P3915" i="2"/>
  <c r="N3916" i="2"/>
  <c r="O3916" i="2"/>
  <c r="P3916" i="2"/>
  <c r="N3917" i="2"/>
  <c r="O3917" i="2"/>
  <c r="P3917" i="2"/>
  <c r="N3918" i="2"/>
  <c r="O3918" i="2"/>
  <c r="P3918" i="2"/>
  <c r="N3919" i="2"/>
  <c r="O3919" i="2"/>
  <c r="P3919" i="2"/>
  <c r="N3920" i="2"/>
  <c r="O3920" i="2"/>
  <c r="P3920" i="2"/>
  <c r="N3921" i="2"/>
  <c r="O3921" i="2"/>
  <c r="P3921" i="2"/>
  <c r="N3922" i="2"/>
  <c r="O3922" i="2"/>
  <c r="P3922" i="2"/>
  <c r="N3923" i="2"/>
  <c r="O3923" i="2"/>
  <c r="P3923" i="2"/>
  <c r="N3924" i="2"/>
  <c r="O3924" i="2"/>
  <c r="P3924" i="2"/>
  <c r="N3925" i="2"/>
  <c r="O3925" i="2"/>
  <c r="P3925" i="2"/>
  <c r="N3926" i="2"/>
  <c r="O3926" i="2"/>
  <c r="P3926" i="2"/>
  <c r="N3927" i="2"/>
  <c r="O3927" i="2"/>
  <c r="P3927" i="2"/>
  <c r="N3928" i="2"/>
  <c r="O3928" i="2"/>
  <c r="P3928" i="2"/>
  <c r="N3929" i="2"/>
  <c r="O3929" i="2"/>
  <c r="P3929" i="2"/>
  <c r="N3930" i="2"/>
  <c r="O3930" i="2"/>
  <c r="P3930" i="2"/>
  <c r="N3931" i="2"/>
  <c r="O3931" i="2"/>
  <c r="P3931" i="2"/>
  <c r="N3932" i="2"/>
  <c r="O3932" i="2"/>
  <c r="P3932" i="2"/>
  <c r="N3933" i="2"/>
  <c r="O3933" i="2"/>
  <c r="P3933" i="2"/>
  <c r="N3934" i="2"/>
  <c r="O3934" i="2"/>
  <c r="P3934" i="2"/>
  <c r="N3935" i="2"/>
  <c r="O3935" i="2"/>
  <c r="P3935" i="2"/>
  <c r="N3936" i="2"/>
  <c r="O3936" i="2"/>
  <c r="P3936" i="2"/>
  <c r="N3937" i="2"/>
  <c r="O3937" i="2"/>
  <c r="P3937" i="2"/>
  <c r="N3938" i="2"/>
  <c r="O3938" i="2"/>
  <c r="P3938" i="2"/>
  <c r="N3939" i="2"/>
  <c r="O3939" i="2"/>
  <c r="P3939" i="2"/>
  <c r="N3940" i="2"/>
  <c r="O3940" i="2"/>
  <c r="P3940" i="2"/>
  <c r="N3941" i="2"/>
  <c r="O3941" i="2"/>
  <c r="P3941" i="2"/>
  <c r="N3942" i="2"/>
  <c r="O3942" i="2"/>
  <c r="P3942" i="2"/>
  <c r="N3943" i="2"/>
  <c r="O3943" i="2"/>
  <c r="P3943" i="2"/>
  <c r="N3944" i="2"/>
  <c r="O3944" i="2"/>
  <c r="P3944" i="2"/>
  <c r="N3945" i="2"/>
  <c r="O3945" i="2"/>
  <c r="P3945" i="2"/>
  <c r="N3946" i="2"/>
  <c r="O3946" i="2"/>
  <c r="P3946" i="2"/>
  <c r="N3947" i="2"/>
  <c r="O3947" i="2"/>
  <c r="P3947" i="2"/>
  <c r="N3948" i="2"/>
  <c r="O3948" i="2"/>
  <c r="P3948" i="2"/>
  <c r="N3949" i="2"/>
  <c r="O3949" i="2"/>
  <c r="P3949" i="2"/>
  <c r="N3950" i="2"/>
  <c r="O3950" i="2"/>
  <c r="P3950" i="2"/>
  <c r="N3951" i="2"/>
  <c r="O3951" i="2"/>
  <c r="P3951" i="2"/>
  <c r="N3952" i="2"/>
  <c r="O3952" i="2"/>
  <c r="P3952" i="2"/>
  <c r="N3953" i="2"/>
  <c r="O3953" i="2"/>
  <c r="P3953" i="2"/>
  <c r="N3954" i="2"/>
  <c r="O3954" i="2"/>
  <c r="P3954" i="2"/>
  <c r="N3955" i="2"/>
  <c r="O3955" i="2"/>
  <c r="P3955" i="2"/>
  <c r="N3956" i="2"/>
  <c r="O3956" i="2"/>
  <c r="P3956" i="2"/>
  <c r="N3957" i="2"/>
  <c r="O3957" i="2"/>
  <c r="P3957" i="2"/>
  <c r="N3958" i="2"/>
  <c r="O3958" i="2"/>
  <c r="P3958" i="2"/>
  <c r="N3959" i="2"/>
  <c r="O3959" i="2"/>
  <c r="P3959" i="2"/>
  <c r="N3960" i="2"/>
  <c r="O3960" i="2"/>
  <c r="P3960" i="2"/>
  <c r="N3961" i="2"/>
  <c r="O3961" i="2"/>
  <c r="P3961" i="2"/>
  <c r="N3962" i="2"/>
  <c r="O3962" i="2"/>
  <c r="P3962" i="2"/>
  <c r="N3963" i="2"/>
  <c r="O3963" i="2"/>
  <c r="P3963" i="2"/>
  <c r="N3964" i="2"/>
  <c r="O3964" i="2"/>
  <c r="P3964" i="2"/>
  <c r="N3965" i="2"/>
  <c r="O3965" i="2"/>
  <c r="P3965" i="2"/>
  <c r="N3966" i="2"/>
  <c r="O3966" i="2"/>
  <c r="P3966" i="2"/>
  <c r="N3967" i="2"/>
  <c r="O3967" i="2"/>
  <c r="P3967" i="2"/>
  <c r="N3968" i="2"/>
  <c r="O3968" i="2"/>
  <c r="P3968" i="2"/>
  <c r="N3969" i="2"/>
  <c r="O3969" i="2"/>
  <c r="P3969" i="2"/>
  <c r="N3970" i="2"/>
  <c r="O3970" i="2"/>
  <c r="P3970" i="2"/>
  <c r="N3971" i="2"/>
  <c r="O3971" i="2"/>
  <c r="P3971" i="2"/>
  <c r="N3972" i="2"/>
  <c r="O3972" i="2"/>
  <c r="P3972" i="2"/>
  <c r="N3973" i="2"/>
  <c r="O3973" i="2"/>
  <c r="P3973" i="2"/>
  <c r="N3974" i="2"/>
  <c r="O3974" i="2"/>
  <c r="P3974" i="2"/>
  <c r="N3975" i="2"/>
  <c r="O3975" i="2"/>
  <c r="P3975" i="2"/>
  <c r="N3976" i="2"/>
  <c r="O3976" i="2"/>
  <c r="P3976" i="2"/>
  <c r="N3977" i="2"/>
  <c r="O3977" i="2"/>
  <c r="P3977" i="2"/>
  <c r="N3978" i="2"/>
  <c r="O3978" i="2"/>
  <c r="P3978" i="2"/>
  <c r="N3979" i="2"/>
  <c r="O3979" i="2"/>
  <c r="P3979" i="2"/>
  <c r="N3980" i="2"/>
  <c r="O3980" i="2"/>
  <c r="P3980" i="2"/>
  <c r="N3981" i="2"/>
  <c r="O3981" i="2"/>
  <c r="P3981" i="2"/>
  <c r="N3982" i="2"/>
  <c r="O3982" i="2"/>
  <c r="P3982" i="2"/>
  <c r="N3983" i="2"/>
  <c r="O3983" i="2"/>
  <c r="P3983" i="2"/>
  <c r="N3984" i="2"/>
  <c r="O3984" i="2"/>
  <c r="P3984" i="2"/>
  <c r="N3985" i="2"/>
  <c r="O3985" i="2"/>
  <c r="P3985" i="2"/>
  <c r="N3986" i="2"/>
  <c r="O3986" i="2"/>
  <c r="P3986" i="2"/>
  <c r="N3987" i="2"/>
  <c r="O3987" i="2"/>
  <c r="P3987" i="2"/>
  <c r="N3988" i="2"/>
  <c r="O3988" i="2"/>
  <c r="P3988" i="2"/>
  <c r="N3989" i="2"/>
  <c r="O3989" i="2"/>
  <c r="P3989" i="2"/>
  <c r="N3990" i="2"/>
  <c r="O3990" i="2"/>
  <c r="P3990" i="2"/>
  <c r="N3991" i="2"/>
  <c r="O3991" i="2"/>
  <c r="P3991" i="2"/>
  <c r="N3992" i="2"/>
  <c r="O3992" i="2"/>
  <c r="P3992" i="2"/>
  <c r="N3993" i="2"/>
  <c r="O3993" i="2"/>
  <c r="P3993" i="2"/>
  <c r="N3994" i="2"/>
  <c r="O3994" i="2"/>
  <c r="P3994" i="2"/>
  <c r="N3995" i="2"/>
  <c r="O3995" i="2"/>
  <c r="P3995" i="2"/>
  <c r="N3996" i="2"/>
  <c r="O3996" i="2"/>
  <c r="P3996" i="2"/>
  <c r="N3997" i="2"/>
  <c r="O3997" i="2"/>
  <c r="P3997" i="2"/>
  <c r="N3998" i="2"/>
  <c r="O3998" i="2"/>
  <c r="P3998" i="2"/>
  <c r="N3999" i="2"/>
  <c r="O3999" i="2"/>
  <c r="P3999" i="2"/>
  <c r="N4000" i="2"/>
  <c r="O4000" i="2"/>
  <c r="P4000" i="2"/>
  <c r="N4001" i="2"/>
  <c r="O4001" i="2"/>
  <c r="P4001" i="2"/>
  <c r="N4002" i="2"/>
  <c r="O4002" i="2"/>
  <c r="P4002" i="2"/>
  <c r="N4003" i="2"/>
  <c r="O4003" i="2"/>
  <c r="P4003" i="2"/>
  <c r="N4004" i="2"/>
  <c r="O4004" i="2"/>
  <c r="P4004" i="2"/>
  <c r="N4005" i="2"/>
  <c r="O4005" i="2"/>
  <c r="P4005" i="2"/>
  <c r="N4006" i="2"/>
  <c r="O4006" i="2"/>
  <c r="P4006" i="2"/>
  <c r="N4007" i="2"/>
  <c r="O4007" i="2"/>
  <c r="P4007" i="2"/>
  <c r="N4008" i="2"/>
  <c r="O4008" i="2"/>
  <c r="P4008" i="2"/>
  <c r="N4009" i="2"/>
  <c r="O4009" i="2"/>
  <c r="P4009" i="2"/>
  <c r="N4010" i="2"/>
  <c r="O4010" i="2"/>
  <c r="P4010" i="2"/>
  <c r="N4011" i="2"/>
  <c r="O4011" i="2"/>
  <c r="P4011" i="2"/>
  <c r="N4012" i="2"/>
  <c r="O4012" i="2"/>
  <c r="P4012" i="2"/>
  <c r="N4013" i="2"/>
  <c r="O4013" i="2"/>
  <c r="P4013" i="2"/>
  <c r="N4014" i="2"/>
  <c r="O4014" i="2"/>
  <c r="P4014" i="2"/>
  <c r="N4015" i="2"/>
  <c r="O4015" i="2"/>
  <c r="P4015" i="2"/>
  <c r="N4016" i="2"/>
  <c r="O4016" i="2"/>
  <c r="P4016" i="2"/>
  <c r="N4017" i="2"/>
  <c r="O4017" i="2"/>
  <c r="P4017" i="2"/>
  <c r="N4018" i="2"/>
  <c r="O4018" i="2"/>
  <c r="P4018" i="2"/>
  <c r="N4019" i="2"/>
  <c r="O4019" i="2"/>
  <c r="P4019" i="2"/>
  <c r="N4020" i="2"/>
  <c r="O4020" i="2"/>
  <c r="P4020" i="2"/>
  <c r="N4021" i="2"/>
  <c r="O4021" i="2"/>
  <c r="P4021" i="2"/>
  <c r="N4022" i="2"/>
  <c r="O4022" i="2"/>
  <c r="P4022" i="2"/>
  <c r="N4023" i="2"/>
  <c r="O4023" i="2"/>
  <c r="P4023" i="2"/>
  <c r="N4024" i="2"/>
  <c r="O4024" i="2"/>
  <c r="P4024" i="2"/>
  <c r="N4025" i="2"/>
  <c r="O4025" i="2"/>
  <c r="P4025" i="2"/>
  <c r="N4026" i="2"/>
  <c r="O4026" i="2"/>
  <c r="P4026" i="2"/>
  <c r="N4027" i="2"/>
  <c r="O4027" i="2"/>
  <c r="P4027" i="2"/>
  <c r="N4028" i="2"/>
  <c r="O4028" i="2"/>
  <c r="P4028" i="2"/>
  <c r="N4029" i="2"/>
  <c r="O4029" i="2"/>
  <c r="P4029" i="2"/>
  <c r="N4030" i="2"/>
  <c r="O4030" i="2"/>
  <c r="P4030" i="2"/>
  <c r="N4031" i="2"/>
  <c r="O4031" i="2"/>
  <c r="P4031" i="2"/>
  <c r="N4032" i="2"/>
  <c r="O4032" i="2"/>
  <c r="P4032" i="2"/>
  <c r="N4033" i="2"/>
  <c r="O4033" i="2"/>
  <c r="P4033" i="2"/>
  <c r="N4034" i="2"/>
  <c r="O4034" i="2"/>
  <c r="P4034" i="2"/>
  <c r="N4035" i="2"/>
  <c r="O4035" i="2"/>
  <c r="P4035" i="2"/>
  <c r="N4036" i="2"/>
  <c r="O4036" i="2"/>
  <c r="P4036" i="2"/>
  <c r="N4037" i="2"/>
  <c r="O4037" i="2"/>
  <c r="P4037" i="2"/>
  <c r="N4038" i="2"/>
  <c r="O4038" i="2"/>
  <c r="P4038" i="2"/>
  <c r="N4039" i="2"/>
  <c r="O4039" i="2"/>
  <c r="P4039" i="2"/>
  <c r="N4040" i="2"/>
  <c r="O4040" i="2"/>
  <c r="P4040" i="2"/>
  <c r="N4041" i="2"/>
  <c r="O4041" i="2"/>
  <c r="P4041" i="2"/>
  <c r="N4042" i="2"/>
  <c r="O4042" i="2"/>
  <c r="P4042" i="2"/>
  <c r="N4043" i="2"/>
  <c r="O4043" i="2"/>
  <c r="P4043" i="2"/>
  <c r="N4044" i="2"/>
  <c r="O4044" i="2"/>
  <c r="P4044" i="2"/>
  <c r="N4045" i="2"/>
  <c r="O4045" i="2"/>
  <c r="P4045" i="2"/>
  <c r="N4046" i="2"/>
  <c r="O4046" i="2"/>
  <c r="P4046" i="2"/>
  <c r="N4047" i="2"/>
  <c r="O4047" i="2"/>
  <c r="P4047" i="2"/>
  <c r="N4048" i="2"/>
  <c r="O4048" i="2"/>
  <c r="P4048" i="2"/>
  <c r="N4049" i="2"/>
  <c r="O4049" i="2"/>
  <c r="P4049" i="2"/>
  <c r="N4050" i="2"/>
  <c r="O4050" i="2"/>
  <c r="P4050" i="2"/>
  <c r="N4051" i="2"/>
  <c r="O4051" i="2"/>
  <c r="P4051" i="2"/>
  <c r="N4052" i="2"/>
  <c r="O4052" i="2"/>
  <c r="P4052" i="2"/>
  <c r="N4053" i="2"/>
  <c r="O4053" i="2"/>
  <c r="P4053" i="2"/>
  <c r="N4054" i="2"/>
  <c r="O4054" i="2"/>
  <c r="P4054" i="2"/>
  <c r="N4055" i="2"/>
  <c r="O4055" i="2"/>
  <c r="P4055" i="2"/>
  <c r="N4056" i="2"/>
  <c r="O4056" i="2"/>
  <c r="P4056" i="2"/>
  <c r="N4057" i="2"/>
  <c r="O4057" i="2"/>
  <c r="P4057" i="2"/>
  <c r="N4058" i="2"/>
  <c r="O4058" i="2"/>
  <c r="P4058" i="2"/>
  <c r="N4059" i="2"/>
  <c r="O4059" i="2"/>
  <c r="P4059" i="2"/>
  <c r="N4060" i="2"/>
  <c r="O4060" i="2"/>
  <c r="P4060" i="2"/>
  <c r="N4061" i="2"/>
  <c r="O4061" i="2"/>
  <c r="P4061" i="2"/>
  <c r="N4062" i="2"/>
  <c r="O4062" i="2"/>
  <c r="P4062" i="2"/>
  <c r="N4063" i="2"/>
  <c r="O4063" i="2"/>
  <c r="P4063" i="2"/>
  <c r="N4064" i="2"/>
  <c r="O4064" i="2"/>
  <c r="P4064" i="2"/>
  <c r="N4065" i="2"/>
  <c r="O4065" i="2"/>
  <c r="P4065" i="2"/>
  <c r="N4066" i="2"/>
  <c r="O4066" i="2"/>
  <c r="P4066" i="2"/>
  <c r="N4067" i="2"/>
  <c r="O4067" i="2"/>
  <c r="P4067" i="2"/>
  <c r="N4068" i="2"/>
  <c r="O4068" i="2"/>
  <c r="P4068" i="2"/>
  <c r="N4069" i="2"/>
  <c r="O4069" i="2"/>
  <c r="P4069" i="2"/>
  <c r="N4070" i="2"/>
  <c r="O4070" i="2"/>
  <c r="P4070" i="2"/>
  <c r="N4071" i="2"/>
  <c r="O4071" i="2"/>
  <c r="P4071" i="2"/>
  <c r="N4072" i="2"/>
  <c r="O4072" i="2"/>
  <c r="P4072" i="2"/>
  <c r="N4073" i="2"/>
  <c r="O4073" i="2"/>
  <c r="P4073" i="2"/>
  <c r="N4074" i="2"/>
  <c r="O4074" i="2"/>
  <c r="P4074" i="2"/>
  <c r="N4075" i="2"/>
  <c r="O4075" i="2"/>
  <c r="P4075" i="2"/>
  <c r="N4076" i="2"/>
  <c r="O4076" i="2"/>
  <c r="P4076" i="2"/>
  <c r="N4077" i="2"/>
  <c r="O4077" i="2"/>
  <c r="P4077" i="2"/>
  <c r="N4078" i="2"/>
  <c r="O4078" i="2"/>
  <c r="P4078" i="2"/>
  <c r="N4079" i="2"/>
  <c r="O4079" i="2"/>
  <c r="P4079" i="2"/>
  <c r="N4080" i="2"/>
  <c r="O4080" i="2"/>
  <c r="P4080" i="2"/>
  <c r="N4081" i="2"/>
  <c r="O4081" i="2"/>
  <c r="P4081" i="2"/>
  <c r="N4082" i="2"/>
  <c r="O4082" i="2"/>
  <c r="P4082" i="2"/>
  <c r="N4083" i="2"/>
  <c r="O4083" i="2"/>
  <c r="P4083" i="2"/>
  <c r="N4084" i="2"/>
  <c r="O4084" i="2"/>
  <c r="P4084" i="2"/>
  <c r="N4085" i="2"/>
  <c r="O4085" i="2"/>
  <c r="P4085" i="2"/>
  <c r="N4086" i="2"/>
  <c r="O4086" i="2"/>
  <c r="P4086" i="2"/>
  <c r="N4087" i="2"/>
  <c r="O4087" i="2"/>
  <c r="P4087" i="2"/>
  <c r="N4088" i="2"/>
  <c r="O4088" i="2"/>
  <c r="P4088" i="2"/>
  <c r="N4089" i="2"/>
  <c r="O4089" i="2"/>
  <c r="P4089" i="2"/>
  <c r="N4090" i="2"/>
  <c r="O4090" i="2"/>
  <c r="P4090" i="2"/>
  <c r="N4091" i="2"/>
  <c r="O4091" i="2"/>
  <c r="P4091" i="2"/>
  <c r="N4092" i="2"/>
  <c r="O4092" i="2"/>
  <c r="P4092" i="2"/>
  <c r="N4093" i="2"/>
  <c r="O4093" i="2"/>
  <c r="P4093" i="2"/>
  <c r="N4094" i="2"/>
  <c r="O4094" i="2"/>
  <c r="P4094" i="2"/>
  <c r="N4095" i="2"/>
  <c r="O4095" i="2"/>
  <c r="P4095" i="2"/>
  <c r="N4096" i="2"/>
  <c r="O4096" i="2"/>
  <c r="P4096" i="2"/>
  <c r="N4097" i="2"/>
  <c r="O4097" i="2"/>
  <c r="P4097" i="2"/>
  <c r="N4098" i="2"/>
  <c r="O4098" i="2"/>
  <c r="P4098" i="2"/>
  <c r="N4099" i="2"/>
  <c r="O4099" i="2"/>
  <c r="P4099" i="2"/>
  <c r="N4100" i="2"/>
  <c r="O4100" i="2"/>
  <c r="P4100" i="2"/>
  <c r="N4101" i="2"/>
  <c r="O4101" i="2"/>
  <c r="P4101" i="2"/>
  <c r="N4102" i="2"/>
  <c r="O4102" i="2"/>
  <c r="P4102" i="2"/>
  <c r="N4103" i="2"/>
  <c r="O4103" i="2"/>
  <c r="P4103" i="2"/>
  <c r="N4104" i="2"/>
  <c r="O4104" i="2"/>
  <c r="P4104" i="2"/>
  <c r="N4105" i="2"/>
  <c r="O4105" i="2"/>
  <c r="P4105" i="2"/>
  <c r="N4106" i="2"/>
  <c r="O4106" i="2"/>
  <c r="P4106" i="2"/>
  <c r="N4107" i="2"/>
  <c r="O4107" i="2"/>
  <c r="P4107" i="2"/>
  <c r="N4108" i="2"/>
  <c r="O4108" i="2"/>
  <c r="P4108" i="2"/>
  <c r="N4109" i="2"/>
  <c r="O4109" i="2"/>
  <c r="P4109" i="2"/>
  <c r="N4110" i="2"/>
  <c r="O4110" i="2"/>
  <c r="P4110" i="2"/>
  <c r="N4111" i="2"/>
  <c r="O4111" i="2"/>
  <c r="P4111" i="2"/>
  <c r="N4112" i="2"/>
  <c r="O4112" i="2"/>
  <c r="P4112" i="2"/>
  <c r="N4113" i="2"/>
  <c r="O4113" i="2"/>
  <c r="P4113" i="2"/>
  <c r="N4114" i="2"/>
  <c r="O4114" i="2"/>
  <c r="P4114" i="2"/>
  <c r="N4115" i="2"/>
  <c r="O4115" i="2"/>
  <c r="P4115" i="2"/>
  <c r="N4116" i="2"/>
  <c r="O4116" i="2"/>
  <c r="P4116" i="2"/>
  <c r="N4117" i="2"/>
  <c r="O4117" i="2"/>
  <c r="P4117" i="2"/>
  <c r="N4118" i="2"/>
  <c r="O4118" i="2"/>
  <c r="P4118" i="2"/>
  <c r="N4119" i="2"/>
  <c r="O4119" i="2"/>
  <c r="P4119" i="2"/>
  <c r="N4120" i="2"/>
  <c r="O4120" i="2"/>
  <c r="P4120" i="2"/>
  <c r="N4121" i="2"/>
  <c r="O4121" i="2"/>
  <c r="P4121" i="2"/>
  <c r="N4122" i="2"/>
  <c r="O4122" i="2"/>
  <c r="P4122" i="2"/>
  <c r="N4123" i="2"/>
  <c r="O4123" i="2"/>
  <c r="P4123" i="2"/>
  <c r="N4124" i="2"/>
  <c r="O4124" i="2"/>
  <c r="P4124" i="2"/>
  <c r="N4125" i="2"/>
  <c r="O4125" i="2"/>
  <c r="P4125" i="2"/>
  <c r="N4126" i="2"/>
  <c r="O4126" i="2"/>
  <c r="P4126" i="2"/>
  <c r="N4127" i="2"/>
  <c r="O4127" i="2"/>
  <c r="P4127" i="2"/>
  <c r="N4128" i="2"/>
  <c r="O4128" i="2"/>
  <c r="P4128" i="2"/>
  <c r="N4129" i="2"/>
  <c r="O4129" i="2"/>
  <c r="P4129" i="2"/>
  <c r="N4130" i="2"/>
  <c r="O4130" i="2"/>
  <c r="P4130" i="2"/>
  <c r="N4131" i="2"/>
  <c r="O4131" i="2"/>
  <c r="P4131" i="2"/>
  <c r="N4132" i="2"/>
  <c r="O4132" i="2"/>
  <c r="P4132" i="2"/>
  <c r="N4133" i="2"/>
  <c r="O4133" i="2"/>
  <c r="P4133" i="2"/>
  <c r="N4134" i="2"/>
  <c r="O4134" i="2"/>
  <c r="P4134" i="2"/>
  <c r="N4135" i="2"/>
  <c r="O4135" i="2"/>
  <c r="P4135" i="2"/>
  <c r="N4136" i="2"/>
  <c r="O4136" i="2"/>
  <c r="P4136" i="2"/>
  <c r="N4137" i="2"/>
  <c r="O4137" i="2"/>
  <c r="P4137" i="2"/>
  <c r="N4138" i="2"/>
  <c r="O4138" i="2"/>
  <c r="P4138" i="2"/>
  <c r="N4139" i="2"/>
  <c r="O4139" i="2"/>
  <c r="P4139" i="2"/>
  <c r="N4140" i="2"/>
  <c r="O4140" i="2"/>
  <c r="P4140" i="2"/>
  <c r="N4141" i="2"/>
  <c r="O4141" i="2"/>
  <c r="P4141" i="2"/>
  <c r="N4142" i="2"/>
  <c r="O4142" i="2"/>
  <c r="P4142" i="2"/>
  <c r="N4143" i="2"/>
  <c r="O4143" i="2"/>
  <c r="P4143" i="2"/>
  <c r="N4144" i="2"/>
  <c r="O4144" i="2"/>
  <c r="P4144" i="2"/>
  <c r="N4145" i="2"/>
  <c r="O4145" i="2"/>
  <c r="P4145" i="2"/>
  <c r="N4146" i="2"/>
  <c r="O4146" i="2"/>
  <c r="P4146" i="2"/>
  <c r="N4147" i="2"/>
  <c r="O4147" i="2"/>
  <c r="P4147" i="2"/>
  <c r="N4148" i="2"/>
  <c r="O4148" i="2"/>
  <c r="P4148" i="2"/>
  <c r="N4149" i="2"/>
  <c r="O4149" i="2"/>
  <c r="P4149" i="2"/>
  <c r="N4150" i="2"/>
  <c r="O4150" i="2"/>
  <c r="P4150" i="2"/>
  <c r="N4151" i="2"/>
  <c r="O4151" i="2"/>
  <c r="P4151" i="2"/>
  <c r="N4152" i="2"/>
  <c r="O4152" i="2"/>
  <c r="P4152" i="2"/>
  <c r="N4153" i="2"/>
  <c r="O4153" i="2"/>
  <c r="P4153" i="2"/>
  <c r="N4154" i="2"/>
  <c r="O4154" i="2"/>
  <c r="P4154" i="2"/>
  <c r="N4155" i="2"/>
  <c r="O4155" i="2"/>
  <c r="P4155" i="2"/>
  <c r="N4156" i="2"/>
  <c r="O4156" i="2"/>
  <c r="P4156" i="2"/>
  <c r="N4157" i="2"/>
  <c r="O4157" i="2"/>
  <c r="P4157" i="2"/>
  <c r="N4158" i="2"/>
  <c r="O4158" i="2"/>
  <c r="P4158" i="2"/>
  <c r="N4159" i="2"/>
  <c r="O4159" i="2"/>
  <c r="P4159" i="2"/>
  <c r="N4160" i="2"/>
  <c r="O4160" i="2"/>
  <c r="P4160" i="2"/>
  <c r="N4161" i="2"/>
  <c r="O4161" i="2"/>
  <c r="P4161" i="2"/>
  <c r="N4162" i="2"/>
  <c r="O4162" i="2"/>
  <c r="P4162" i="2"/>
  <c r="N4163" i="2"/>
  <c r="O4163" i="2"/>
  <c r="P4163" i="2"/>
  <c r="N4164" i="2"/>
  <c r="O4164" i="2"/>
  <c r="P4164" i="2"/>
  <c r="N4165" i="2"/>
  <c r="O4165" i="2"/>
  <c r="P4165" i="2"/>
  <c r="N4166" i="2"/>
  <c r="O4166" i="2"/>
  <c r="P4166" i="2"/>
  <c r="N4167" i="2"/>
  <c r="O4167" i="2"/>
  <c r="P4167" i="2"/>
  <c r="N4168" i="2"/>
  <c r="O4168" i="2"/>
  <c r="P4168" i="2"/>
  <c r="N4169" i="2"/>
  <c r="O4169" i="2"/>
  <c r="P4169" i="2"/>
  <c r="N4170" i="2"/>
  <c r="O4170" i="2"/>
  <c r="P4170" i="2"/>
  <c r="N4171" i="2"/>
  <c r="O4171" i="2"/>
  <c r="P4171" i="2"/>
  <c r="N4172" i="2"/>
  <c r="O4172" i="2"/>
  <c r="P4172" i="2"/>
  <c r="N4173" i="2"/>
  <c r="O4173" i="2"/>
  <c r="P4173" i="2"/>
  <c r="N4174" i="2"/>
  <c r="O4174" i="2"/>
  <c r="P4174" i="2"/>
  <c r="N4175" i="2"/>
  <c r="O4175" i="2"/>
  <c r="P4175" i="2"/>
  <c r="N4176" i="2"/>
  <c r="O4176" i="2"/>
  <c r="P4176" i="2"/>
  <c r="N4177" i="2"/>
  <c r="O4177" i="2"/>
  <c r="P4177" i="2"/>
  <c r="N4178" i="2"/>
  <c r="O4178" i="2"/>
  <c r="P4178" i="2"/>
  <c r="N4179" i="2"/>
  <c r="O4179" i="2"/>
  <c r="P4179" i="2"/>
  <c r="N4180" i="2"/>
  <c r="O4180" i="2"/>
  <c r="P4180" i="2"/>
  <c r="N4181" i="2"/>
  <c r="O4181" i="2"/>
  <c r="P4181" i="2"/>
  <c r="N4182" i="2"/>
  <c r="O4182" i="2"/>
  <c r="P4182" i="2"/>
  <c r="N4183" i="2"/>
  <c r="O4183" i="2"/>
  <c r="P4183" i="2"/>
  <c r="N4184" i="2"/>
  <c r="O4184" i="2"/>
  <c r="P4184" i="2"/>
  <c r="N4185" i="2"/>
  <c r="O4185" i="2"/>
  <c r="P4185" i="2"/>
  <c r="N4186" i="2"/>
  <c r="O4186" i="2"/>
  <c r="P4186" i="2"/>
  <c r="N4187" i="2"/>
  <c r="O4187" i="2"/>
  <c r="P4187" i="2"/>
  <c r="N4188" i="2"/>
  <c r="O4188" i="2"/>
  <c r="P4188" i="2"/>
  <c r="N4189" i="2"/>
  <c r="O4189" i="2"/>
  <c r="P4189" i="2"/>
  <c r="N4190" i="2"/>
  <c r="O4190" i="2"/>
  <c r="P4190" i="2"/>
  <c r="N4191" i="2"/>
  <c r="O4191" i="2"/>
  <c r="P4191" i="2"/>
  <c r="N4192" i="2"/>
  <c r="O4192" i="2"/>
  <c r="P4192" i="2"/>
  <c r="N4193" i="2"/>
  <c r="O4193" i="2"/>
  <c r="P4193" i="2"/>
  <c r="N4194" i="2"/>
  <c r="O4194" i="2"/>
  <c r="P4194" i="2"/>
  <c r="N4195" i="2"/>
  <c r="O4195" i="2"/>
  <c r="P4195" i="2"/>
  <c r="N4196" i="2"/>
  <c r="O4196" i="2"/>
  <c r="P4196" i="2"/>
  <c r="N4197" i="2"/>
  <c r="O4197" i="2"/>
  <c r="P4197" i="2"/>
  <c r="N4198" i="2"/>
  <c r="O4198" i="2"/>
  <c r="P4198" i="2"/>
  <c r="N4199" i="2"/>
  <c r="O4199" i="2"/>
  <c r="P4199" i="2"/>
  <c r="N4200" i="2"/>
  <c r="O4200" i="2"/>
  <c r="P4200" i="2"/>
  <c r="N4201" i="2"/>
  <c r="O4201" i="2"/>
  <c r="P4201" i="2"/>
  <c r="N4202" i="2"/>
  <c r="O4202" i="2"/>
  <c r="P4202" i="2"/>
  <c r="N4203" i="2"/>
  <c r="O4203" i="2"/>
  <c r="P4203" i="2"/>
  <c r="N4204" i="2"/>
  <c r="O4204" i="2"/>
  <c r="P4204" i="2"/>
  <c r="N4205" i="2"/>
  <c r="O4205" i="2"/>
  <c r="P4205" i="2"/>
  <c r="N4206" i="2"/>
  <c r="O4206" i="2"/>
  <c r="P4206" i="2"/>
  <c r="N4207" i="2"/>
  <c r="O4207" i="2"/>
  <c r="P4207" i="2"/>
  <c r="N4208" i="2"/>
  <c r="O4208" i="2"/>
  <c r="P4208" i="2"/>
  <c r="N4209" i="2"/>
  <c r="O4209" i="2"/>
  <c r="P4209" i="2"/>
  <c r="N4210" i="2"/>
  <c r="O4210" i="2"/>
  <c r="P4210" i="2"/>
  <c r="N4211" i="2"/>
  <c r="O4211" i="2"/>
  <c r="P4211" i="2"/>
  <c r="N4212" i="2"/>
  <c r="O4212" i="2"/>
  <c r="P4212" i="2"/>
  <c r="N4213" i="2"/>
  <c r="O4213" i="2"/>
  <c r="P4213" i="2"/>
  <c r="N4214" i="2"/>
  <c r="O4214" i="2"/>
  <c r="P4214" i="2"/>
  <c r="N4215" i="2"/>
  <c r="O4215" i="2"/>
  <c r="P4215" i="2"/>
  <c r="N4216" i="2"/>
  <c r="O4216" i="2"/>
  <c r="P4216" i="2"/>
  <c r="N4217" i="2"/>
  <c r="O4217" i="2"/>
  <c r="P4217" i="2"/>
  <c r="N4218" i="2"/>
  <c r="O4218" i="2"/>
  <c r="P4218" i="2"/>
  <c r="N4219" i="2"/>
  <c r="O4219" i="2"/>
  <c r="P4219" i="2"/>
  <c r="N4220" i="2"/>
  <c r="O4220" i="2"/>
  <c r="P4220" i="2"/>
  <c r="N4221" i="2"/>
  <c r="O4221" i="2"/>
  <c r="P4221" i="2"/>
  <c r="N4222" i="2"/>
  <c r="O4222" i="2"/>
  <c r="P4222" i="2"/>
  <c r="N4223" i="2"/>
  <c r="O4223" i="2"/>
  <c r="P4223" i="2"/>
  <c r="N4224" i="2"/>
  <c r="O4224" i="2"/>
  <c r="P4224" i="2"/>
  <c r="N4225" i="2"/>
  <c r="O4225" i="2"/>
  <c r="P4225" i="2"/>
  <c r="N4226" i="2"/>
  <c r="O4226" i="2"/>
  <c r="P4226" i="2"/>
  <c r="N4227" i="2"/>
  <c r="O4227" i="2"/>
  <c r="P4227" i="2"/>
  <c r="N4228" i="2"/>
  <c r="O4228" i="2"/>
  <c r="P4228" i="2"/>
  <c r="N4229" i="2"/>
  <c r="O4229" i="2"/>
  <c r="P4229" i="2"/>
  <c r="N4230" i="2"/>
  <c r="O4230" i="2"/>
  <c r="P4230" i="2"/>
  <c r="N4231" i="2"/>
  <c r="O4231" i="2"/>
  <c r="P4231" i="2"/>
  <c r="N4232" i="2"/>
  <c r="O4232" i="2"/>
  <c r="P4232" i="2"/>
  <c r="N4233" i="2"/>
  <c r="O4233" i="2"/>
  <c r="P4233" i="2"/>
  <c r="N4234" i="2"/>
  <c r="O4234" i="2"/>
  <c r="P4234" i="2"/>
  <c r="N4235" i="2"/>
  <c r="O4235" i="2"/>
  <c r="P4235" i="2"/>
  <c r="N4236" i="2"/>
  <c r="O4236" i="2"/>
  <c r="P4236" i="2"/>
  <c r="N4237" i="2"/>
  <c r="O4237" i="2"/>
  <c r="P4237" i="2"/>
  <c r="N4238" i="2"/>
  <c r="O4238" i="2"/>
  <c r="P4238" i="2"/>
  <c r="N4239" i="2"/>
  <c r="O4239" i="2"/>
  <c r="P4239" i="2"/>
  <c r="N4240" i="2"/>
  <c r="O4240" i="2"/>
  <c r="P4240" i="2"/>
  <c r="N4241" i="2"/>
  <c r="O4241" i="2"/>
  <c r="P4241" i="2"/>
  <c r="N4242" i="2"/>
  <c r="O4242" i="2"/>
  <c r="P4242" i="2"/>
  <c r="N4243" i="2"/>
  <c r="O4243" i="2"/>
  <c r="P4243" i="2"/>
  <c r="N4244" i="2"/>
  <c r="O4244" i="2"/>
  <c r="P4244" i="2"/>
  <c r="N4245" i="2"/>
  <c r="O4245" i="2"/>
  <c r="P4245" i="2"/>
  <c r="N4246" i="2"/>
  <c r="O4246" i="2"/>
  <c r="P4246" i="2"/>
  <c r="N4247" i="2"/>
  <c r="O4247" i="2"/>
  <c r="P4247" i="2"/>
  <c r="N4248" i="2"/>
  <c r="O4248" i="2"/>
  <c r="P4248" i="2"/>
  <c r="N4249" i="2"/>
  <c r="O4249" i="2"/>
  <c r="P4249" i="2"/>
  <c r="N4250" i="2"/>
  <c r="O4250" i="2"/>
  <c r="P4250" i="2"/>
  <c r="N4251" i="2"/>
  <c r="O4251" i="2"/>
  <c r="P4251" i="2"/>
  <c r="N4252" i="2"/>
  <c r="O4252" i="2"/>
  <c r="P4252" i="2"/>
  <c r="N4253" i="2"/>
  <c r="O4253" i="2"/>
  <c r="P4253" i="2"/>
  <c r="N4254" i="2"/>
  <c r="O4254" i="2"/>
  <c r="P4254" i="2"/>
  <c r="N4255" i="2"/>
  <c r="O4255" i="2"/>
  <c r="P4255" i="2"/>
  <c r="N4256" i="2"/>
  <c r="O4256" i="2"/>
  <c r="P4256" i="2"/>
  <c r="N4257" i="2"/>
  <c r="O4257" i="2"/>
  <c r="P4257" i="2"/>
  <c r="N4258" i="2"/>
  <c r="O4258" i="2"/>
  <c r="P4258" i="2"/>
  <c r="N4259" i="2"/>
  <c r="O4259" i="2"/>
  <c r="P4259" i="2"/>
  <c r="N4260" i="2"/>
  <c r="O4260" i="2"/>
  <c r="P4260" i="2"/>
  <c r="N4261" i="2"/>
  <c r="O4261" i="2"/>
  <c r="P4261" i="2"/>
  <c r="N4262" i="2"/>
  <c r="O4262" i="2"/>
  <c r="P4262" i="2"/>
  <c r="N4263" i="2"/>
  <c r="O4263" i="2"/>
  <c r="P4263" i="2"/>
  <c r="N4264" i="2"/>
  <c r="O4264" i="2"/>
  <c r="P4264" i="2"/>
  <c r="N4265" i="2"/>
  <c r="O4265" i="2"/>
  <c r="P4265" i="2"/>
  <c r="N4266" i="2"/>
  <c r="O4266" i="2"/>
  <c r="P4266" i="2"/>
  <c r="N4267" i="2"/>
  <c r="O4267" i="2"/>
  <c r="P4267" i="2"/>
  <c r="N4268" i="2"/>
  <c r="O4268" i="2"/>
  <c r="P4268" i="2"/>
  <c r="N4269" i="2"/>
  <c r="O4269" i="2"/>
  <c r="P4269" i="2"/>
  <c r="N4270" i="2"/>
  <c r="O4270" i="2"/>
  <c r="P4270" i="2"/>
  <c r="N4271" i="2"/>
  <c r="O4271" i="2"/>
  <c r="P4271" i="2"/>
  <c r="N4272" i="2"/>
  <c r="O4272" i="2"/>
  <c r="P4272" i="2"/>
  <c r="N4273" i="2"/>
  <c r="O4273" i="2"/>
  <c r="P4273" i="2"/>
  <c r="N4274" i="2"/>
  <c r="O4274" i="2"/>
  <c r="P4274" i="2"/>
  <c r="N4275" i="2"/>
  <c r="O4275" i="2"/>
  <c r="P4275" i="2"/>
  <c r="N4276" i="2"/>
  <c r="O4276" i="2"/>
  <c r="P4276" i="2"/>
  <c r="N4277" i="2"/>
  <c r="O4277" i="2"/>
  <c r="P4277" i="2"/>
  <c r="N4278" i="2"/>
  <c r="O4278" i="2"/>
  <c r="P4278" i="2"/>
  <c r="N4279" i="2"/>
  <c r="O4279" i="2"/>
  <c r="P4279" i="2"/>
  <c r="N4280" i="2"/>
  <c r="O4280" i="2"/>
  <c r="P4280" i="2"/>
  <c r="N4281" i="2"/>
  <c r="O4281" i="2"/>
  <c r="P4281" i="2"/>
  <c r="N4282" i="2"/>
  <c r="O4282" i="2"/>
  <c r="P4282" i="2"/>
  <c r="N4283" i="2"/>
  <c r="O4283" i="2"/>
  <c r="P4283" i="2"/>
  <c r="N4284" i="2"/>
  <c r="O4284" i="2"/>
  <c r="P4284" i="2"/>
  <c r="N4285" i="2"/>
  <c r="O4285" i="2"/>
  <c r="P4285" i="2"/>
  <c r="N4286" i="2"/>
  <c r="O4286" i="2"/>
  <c r="P4286" i="2"/>
  <c r="N4287" i="2"/>
  <c r="O4287" i="2"/>
  <c r="P4287" i="2"/>
  <c r="N4288" i="2"/>
  <c r="O4288" i="2"/>
  <c r="P4288" i="2"/>
  <c r="N4289" i="2"/>
  <c r="O4289" i="2"/>
  <c r="P4289" i="2"/>
  <c r="N4290" i="2"/>
  <c r="O4290" i="2"/>
  <c r="P4290" i="2"/>
  <c r="N4291" i="2"/>
  <c r="O4291" i="2"/>
  <c r="P4291" i="2"/>
  <c r="N4292" i="2"/>
  <c r="O4292" i="2"/>
  <c r="P4292" i="2"/>
  <c r="N4293" i="2"/>
  <c r="O4293" i="2"/>
  <c r="P4293" i="2"/>
  <c r="N4294" i="2"/>
  <c r="O4294" i="2"/>
  <c r="P4294" i="2"/>
  <c r="N4295" i="2"/>
  <c r="O4295" i="2"/>
  <c r="P4295" i="2"/>
  <c r="N4296" i="2"/>
  <c r="O4296" i="2"/>
  <c r="P4296" i="2"/>
  <c r="N4297" i="2"/>
  <c r="O4297" i="2"/>
  <c r="P4297" i="2"/>
  <c r="N4298" i="2"/>
  <c r="O4298" i="2"/>
  <c r="P4298" i="2"/>
  <c r="N4299" i="2"/>
  <c r="O4299" i="2"/>
  <c r="P4299" i="2"/>
  <c r="N4300" i="2"/>
  <c r="O4300" i="2"/>
  <c r="P4300" i="2"/>
  <c r="N4301" i="2"/>
  <c r="O4301" i="2"/>
  <c r="P4301" i="2"/>
  <c r="N4302" i="2"/>
  <c r="O4302" i="2"/>
  <c r="P4302" i="2"/>
  <c r="N4303" i="2"/>
  <c r="O4303" i="2"/>
  <c r="P4303" i="2"/>
  <c r="N4304" i="2"/>
  <c r="O4304" i="2"/>
  <c r="P4304" i="2"/>
  <c r="N4305" i="2"/>
  <c r="O4305" i="2"/>
  <c r="P4305" i="2"/>
  <c r="N4306" i="2"/>
  <c r="O4306" i="2"/>
  <c r="P4306" i="2"/>
  <c r="N4307" i="2"/>
  <c r="O4307" i="2"/>
  <c r="P4307" i="2"/>
  <c r="N4308" i="2"/>
  <c r="O4308" i="2"/>
  <c r="P4308" i="2"/>
  <c r="N4309" i="2"/>
  <c r="O4309" i="2"/>
  <c r="P4309" i="2"/>
  <c r="N4310" i="2"/>
  <c r="O4310" i="2"/>
  <c r="P4310" i="2"/>
  <c r="N4311" i="2"/>
  <c r="O4311" i="2"/>
  <c r="P4311" i="2"/>
  <c r="N4312" i="2"/>
  <c r="O4312" i="2"/>
  <c r="P4312" i="2"/>
  <c r="N4313" i="2"/>
  <c r="O4313" i="2"/>
  <c r="P4313" i="2"/>
  <c r="N4314" i="2"/>
  <c r="O4314" i="2"/>
  <c r="P4314" i="2"/>
  <c r="N4315" i="2"/>
  <c r="O4315" i="2"/>
  <c r="P4315" i="2"/>
  <c r="N4316" i="2"/>
  <c r="O4316" i="2"/>
  <c r="P4316" i="2"/>
  <c r="N4317" i="2"/>
  <c r="O4317" i="2"/>
  <c r="P4317" i="2"/>
  <c r="N4318" i="2"/>
  <c r="O4318" i="2"/>
  <c r="P4318" i="2"/>
  <c r="N4319" i="2"/>
  <c r="O4319" i="2"/>
  <c r="P4319" i="2"/>
  <c r="N4320" i="2"/>
  <c r="O4320" i="2"/>
  <c r="P4320" i="2"/>
  <c r="N4321" i="2"/>
  <c r="O4321" i="2"/>
  <c r="P4321" i="2"/>
  <c r="N4322" i="2"/>
  <c r="O4322" i="2"/>
  <c r="P4322" i="2"/>
  <c r="N4323" i="2"/>
  <c r="O4323" i="2"/>
  <c r="P4323" i="2"/>
  <c r="N4324" i="2"/>
  <c r="O4324" i="2"/>
  <c r="P4324" i="2"/>
  <c r="N4325" i="2"/>
  <c r="O4325" i="2"/>
  <c r="P4325" i="2"/>
  <c r="N4326" i="2"/>
  <c r="O4326" i="2"/>
  <c r="P4326" i="2"/>
  <c r="N4327" i="2"/>
  <c r="O4327" i="2"/>
  <c r="P4327" i="2"/>
  <c r="N4328" i="2"/>
  <c r="O4328" i="2"/>
  <c r="P4328" i="2"/>
  <c r="N4329" i="2"/>
  <c r="O4329" i="2"/>
  <c r="P4329" i="2"/>
  <c r="N4330" i="2"/>
  <c r="O4330" i="2"/>
  <c r="P4330" i="2"/>
  <c r="N4331" i="2"/>
  <c r="O4331" i="2"/>
  <c r="P4331" i="2"/>
  <c r="N4332" i="2"/>
  <c r="O4332" i="2"/>
  <c r="P4332" i="2"/>
  <c r="N4333" i="2"/>
  <c r="O4333" i="2"/>
  <c r="P4333" i="2"/>
  <c r="N4334" i="2"/>
  <c r="O4334" i="2"/>
  <c r="P4334" i="2"/>
  <c r="N4335" i="2"/>
  <c r="O4335" i="2"/>
  <c r="P4335" i="2"/>
  <c r="N4336" i="2"/>
  <c r="O4336" i="2"/>
  <c r="P4336" i="2"/>
  <c r="N4337" i="2"/>
  <c r="O4337" i="2"/>
  <c r="P4337" i="2"/>
  <c r="N4338" i="2"/>
  <c r="O4338" i="2"/>
  <c r="P4338" i="2"/>
  <c r="N4339" i="2"/>
  <c r="O4339" i="2"/>
  <c r="P4339" i="2"/>
  <c r="N4340" i="2"/>
  <c r="O4340" i="2"/>
  <c r="P4340" i="2"/>
  <c r="N4341" i="2"/>
  <c r="O4341" i="2"/>
  <c r="P4341" i="2"/>
  <c r="N4342" i="2"/>
  <c r="O4342" i="2"/>
  <c r="P4342" i="2"/>
  <c r="N4343" i="2"/>
  <c r="O4343" i="2"/>
  <c r="P4343" i="2"/>
  <c r="N4344" i="2"/>
  <c r="O4344" i="2"/>
  <c r="P4344" i="2"/>
  <c r="N4345" i="2"/>
  <c r="O4345" i="2"/>
  <c r="P4345" i="2"/>
  <c r="N4346" i="2"/>
  <c r="O4346" i="2"/>
  <c r="P4346" i="2"/>
  <c r="N4347" i="2"/>
  <c r="O4347" i="2"/>
  <c r="P4347" i="2"/>
  <c r="N4348" i="2"/>
  <c r="O4348" i="2"/>
  <c r="P4348" i="2"/>
  <c r="N4349" i="2"/>
  <c r="O4349" i="2"/>
  <c r="P4349" i="2"/>
  <c r="N4350" i="2"/>
  <c r="O4350" i="2"/>
  <c r="P4350" i="2"/>
  <c r="N4351" i="2"/>
  <c r="O4351" i="2"/>
  <c r="P4351" i="2"/>
  <c r="N4352" i="2"/>
  <c r="O4352" i="2"/>
  <c r="P4352" i="2"/>
  <c r="N4353" i="2"/>
  <c r="O4353" i="2"/>
  <c r="P4353" i="2"/>
  <c r="N4354" i="2"/>
  <c r="O4354" i="2"/>
  <c r="P4354" i="2"/>
  <c r="N4355" i="2"/>
  <c r="O4355" i="2"/>
  <c r="P4355" i="2"/>
  <c r="N4356" i="2"/>
  <c r="O4356" i="2"/>
  <c r="P4356" i="2"/>
  <c r="N4357" i="2"/>
  <c r="O4357" i="2"/>
  <c r="P4357" i="2"/>
  <c r="N4358" i="2"/>
  <c r="O4358" i="2"/>
  <c r="P4358" i="2"/>
  <c r="N4359" i="2"/>
  <c r="O4359" i="2"/>
  <c r="P4359" i="2"/>
  <c r="N4360" i="2"/>
  <c r="O4360" i="2"/>
  <c r="P4360" i="2"/>
  <c r="N4361" i="2"/>
  <c r="O4361" i="2"/>
  <c r="P4361" i="2"/>
  <c r="N4362" i="2"/>
  <c r="O4362" i="2"/>
  <c r="P4362" i="2"/>
  <c r="N4363" i="2"/>
  <c r="O4363" i="2"/>
  <c r="P4363" i="2"/>
  <c r="N4364" i="2"/>
  <c r="O4364" i="2"/>
  <c r="P4364" i="2"/>
  <c r="N4365" i="2"/>
  <c r="O4365" i="2"/>
  <c r="P4365" i="2"/>
  <c r="N4366" i="2"/>
  <c r="O4366" i="2"/>
  <c r="P4366" i="2"/>
  <c r="N4367" i="2"/>
  <c r="O4367" i="2"/>
  <c r="P4367" i="2"/>
  <c r="N4368" i="2"/>
  <c r="O4368" i="2"/>
  <c r="P4368" i="2"/>
  <c r="N4369" i="2"/>
  <c r="O4369" i="2"/>
  <c r="P4369" i="2"/>
  <c r="N4370" i="2"/>
  <c r="O4370" i="2"/>
  <c r="P4370" i="2"/>
  <c r="N4371" i="2"/>
  <c r="O4371" i="2"/>
  <c r="P4371" i="2"/>
  <c r="N4372" i="2"/>
  <c r="O4372" i="2"/>
  <c r="P4372" i="2"/>
  <c r="N4373" i="2"/>
  <c r="O4373" i="2"/>
  <c r="P4373" i="2"/>
  <c r="N4374" i="2"/>
  <c r="O4374" i="2"/>
  <c r="P4374" i="2"/>
  <c r="N4375" i="2"/>
  <c r="O4375" i="2"/>
  <c r="P4375" i="2"/>
  <c r="N4376" i="2"/>
  <c r="O4376" i="2"/>
  <c r="P4376" i="2"/>
  <c r="N4377" i="2"/>
  <c r="O4377" i="2"/>
  <c r="P4377" i="2"/>
  <c r="N4378" i="2"/>
  <c r="O4378" i="2"/>
  <c r="P4378" i="2"/>
  <c r="N4379" i="2"/>
  <c r="O4379" i="2"/>
  <c r="P4379" i="2"/>
  <c r="N4380" i="2"/>
  <c r="O4380" i="2"/>
  <c r="P4380" i="2"/>
  <c r="N4381" i="2"/>
  <c r="O4381" i="2"/>
  <c r="P4381" i="2"/>
  <c r="N4382" i="2"/>
  <c r="O4382" i="2"/>
  <c r="P4382" i="2"/>
  <c r="N4383" i="2"/>
  <c r="O4383" i="2"/>
  <c r="P4383" i="2"/>
  <c r="N4384" i="2"/>
  <c r="O4384" i="2"/>
  <c r="P4384" i="2"/>
  <c r="N4385" i="2"/>
  <c r="O4385" i="2"/>
  <c r="P4385" i="2"/>
  <c r="N4386" i="2"/>
  <c r="O4386" i="2"/>
  <c r="P4386" i="2"/>
  <c r="N4387" i="2"/>
  <c r="O4387" i="2"/>
  <c r="P4387" i="2"/>
  <c r="N4388" i="2"/>
  <c r="O4388" i="2"/>
  <c r="P4388" i="2"/>
  <c r="N4389" i="2"/>
  <c r="O4389" i="2"/>
  <c r="P4389" i="2"/>
  <c r="N4390" i="2"/>
  <c r="O4390" i="2"/>
  <c r="P4390" i="2"/>
  <c r="N4391" i="2"/>
  <c r="O4391" i="2"/>
  <c r="P4391" i="2"/>
  <c r="N4392" i="2"/>
  <c r="O4392" i="2"/>
  <c r="P4392" i="2"/>
  <c r="N4393" i="2"/>
  <c r="O4393" i="2"/>
  <c r="P4393" i="2"/>
  <c r="N4394" i="2"/>
  <c r="O4394" i="2"/>
  <c r="P4394" i="2"/>
  <c r="N4395" i="2"/>
  <c r="O4395" i="2"/>
  <c r="P4395" i="2"/>
  <c r="N4396" i="2"/>
  <c r="O4396" i="2"/>
  <c r="P4396" i="2"/>
  <c r="N4397" i="2"/>
  <c r="O4397" i="2"/>
  <c r="P4397" i="2"/>
  <c r="N4398" i="2"/>
  <c r="O4398" i="2"/>
  <c r="P4398" i="2"/>
  <c r="N4399" i="2"/>
  <c r="O4399" i="2"/>
  <c r="P4399" i="2"/>
  <c r="N4400" i="2"/>
  <c r="O4400" i="2"/>
  <c r="P4400" i="2"/>
  <c r="N4401" i="2"/>
  <c r="O4401" i="2"/>
  <c r="P4401" i="2"/>
  <c r="N4402" i="2"/>
  <c r="O4402" i="2"/>
  <c r="P4402" i="2"/>
  <c r="N4403" i="2"/>
  <c r="O4403" i="2"/>
  <c r="P4403" i="2"/>
  <c r="N4404" i="2"/>
  <c r="O4404" i="2"/>
  <c r="P4404" i="2"/>
  <c r="N4405" i="2"/>
  <c r="O4405" i="2"/>
  <c r="P4405" i="2"/>
  <c r="N4406" i="2"/>
  <c r="O4406" i="2"/>
  <c r="P4406" i="2"/>
  <c r="N4407" i="2"/>
  <c r="O4407" i="2"/>
  <c r="P4407" i="2"/>
  <c r="N4408" i="2"/>
  <c r="O4408" i="2"/>
  <c r="P4408" i="2"/>
  <c r="N4409" i="2"/>
  <c r="O4409" i="2"/>
  <c r="P4409" i="2"/>
  <c r="N4410" i="2"/>
  <c r="O4410" i="2"/>
  <c r="P4410" i="2"/>
  <c r="N4411" i="2"/>
  <c r="O4411" i="2"/>
  <c r="P4411" i="2"/>
  <c r="N4412" i="2"/>
  <c r="O4412" i="2"/>
  <c r="P4412" i="2"/>
  <c r="N4413" i="2"/>
  <c r="O4413" i="2"/>
  <c r="P4413" i="2"/>
  <c r="N4414" i="2"/>
  <c r="O4414" i="2"/>
  <c r="P4414" i="2"/>
  <c r="N4415" i="2"/>
  <c r="O4415" i="2"/>
  <c r="P4415" i="2"/>
  <c r="N4416" i="2"/>
  <c r="O4416" i="2"/>
  <c r="P4416" i="2"/>
  <c r="N4417" i="2"/>
  <c r="O4417" i="2"/>
  <c r="P4417" i="2"/>
  <c r="N4418" i="2"/>
  <c r="O4418" i="2"/>
  <c r="P4418" i="2"/>
  <c r="N4419" i="2"/>
  <c r="O4419" i="2"/>
  <c r="P4419" i="2"/>
  <c r="N4420" i="2"/>
  <c r="O4420" i="2"/>
  <c r="P4420" i="2"/>
  <c r="N4421" i="2"/>
  <c r="O4421" i="2"/>
  <c r="P4421" i="2"/>
  <c r="N4422" i="2"/>
  <c r="O4422" i="2"/>
  <c r="P4422" i="2"/>
  <c r="N4423" i="2"/>
  <c r="O4423" i="2"/>
  <c r="P4423" i="2"/>
  <c r="N4424" i="2"/>
  <c r="O4424" i="2"/>
  <c r="P4424" i="2"/>
  <c r="N4425" i="2"/>
  <c r="O4425" i="2"/>
  <c r="P4425" i="2"/>
  <c r="N4426" i="2"/>
  <c r="O4426" i="2"/>
  <c r="P4426" i="2"/>
  <c r="N4427" i="2"/>
  <c r="O4427" i="2"/>
  <c r="P4427" i="2"/>
  <c r="N4428" i="2"/>
  <c r="O4428" i="2"/>
  <c r="P4428" i="2"/>
  <c r="N4429" i="2"/>
  <c r="O4429" i="2"/>
  <c r="P4429" i="2"/>
  <c r="N4430" i="2"/>
  <c r="O4430" i="2"/>
  <c r="P4430" i="2"/>
  <c r="N4431" i="2"/>
  <c r="O4431" i="2"/>
  <c r="P4431" i="2"/>
  <c r="N4432" i="2"/>
  <c r="O4432" i="2"/>
  <c r="P4432" i="2"/>
  <c r="N4433" i="2"/>
  <c r="O4433" i="2"/>
  <c r="P4433" i="2"/>
  <c r="N4434" i="2"/>
  <c r="O4434" i="2"/>
  <c r="P4434" i="2"/>
  <c r="N4435" i="2"/>
  <c r="O4435" i="2"/>
  <c r="P4435" i="2"/>
  <c r="N4436" i="2"/>
  <c r="O4436" i="2"/>
  <c r="P4436" i="2"/>
  <c r="N4437" i="2"/>
  <c r="O4437" i="2"/>
  <c r="P4437" i="2"/>
  <c r="N4438" i="2"/>
  <c r="O4438" i="2"/>
  <c r="P4438" i="2"/>
  <c r="N4439" i="2"/>
  <c r="O4439" i="2"/>
  <c r="P4439" i="2"/>
  <c r="N4440" i="2"/>
  <c r="O4440" i="2"/>
  <c r="P4440" i="2"/>
  <c r="N4441" i="2"/>
  <c r="O4441" i="2"/>
  <c r="P4441" i="2"/>
  <c r="N4442" i="2"/>
  <c r="O4442" i="2"/>
  <c r="P4442" i="2"/>
  <c r="N4443" i="2"/>
  <c r="O4443" i="2"/>
  <c r="P4443" i="2"/>
  <c r="N4444" i="2"/>
  <c r="O4444" i="2"/>
  <c r="P4444" i="2"/>
  <c r="N4445" i="2"/>
  <c r="O4445" i="2"/>
  <c r="P4445" i="2"/>
  <c r="N4446" i="2"/>
  <c r="O4446" i="2"/>
  <c r="P4446" i="2"/>
  <c r="N4447" i="2"/>
  <c r="O4447" i="2"/>
  <c r="P4447" i="2"/>
  <c r="N4448" i="2"/>
  <c r="O4448" i="2"/>
  <c r="P4448" i="2"/>
  <c r="N4449" i="2"/>
  <c r="O4449" i="2"/>
  <c r="P4449" i="2"/>
  <c r="N4450" i="2"/>
  <c r="O4450" i="2"/>
  <c r="P4450" i="2"/>
  <c r="N4451" i="2"/>
  <c r="O4451" i="2"/>
  <c r="P4451" i="2"/>
  <c r="N4452" i="2"/>
  <c r="O4452" i="2"/>
  <c r="P4452" i="2"/>
  <c r="N4453" i="2"/>
  <c r="O4453" i="2"/>
  <c r="P4453" i="2"/>
  <c r="N4454" i="2"/>
  <c r="O4454" i="2"/>
  <c r="P4454" i="2"/>
  <c r="N4455" i="2"/>
  <c r="O4455" i="2"/>
  <c r="P4455" i="2"/>
  <c r="N4456" i="2"/>
  <c r="O4456" i="2"/>
  <c r="P4456" i="2"/>
  <c r="N4457" i="2"/>
  <c r="O4457" i="2"/>
  <c r="P4457" i="2"/>
  <c r="N4458" i="2"/>
  <c r="O4458" i="2"/>
  <c r="P4458" i="2"/>
  <c r="N4459" i="2"/>
  <c r="O4459" i="2"/>
  <c r="P4459" i="2"/>
  <c r="N4460" i="2"/>
  <c r="O4460" i="2"/>
  <c r="P4460" i="2"/>
  <c r="N4461" i="2"/>
  <c r="O4461" i="2"/>
  <c r="P4461" i="2"/>
  <c r="N4462" i="2"/>
  <c r="O4462" i="2"/>
  <c r="P4462" i="2"/>
  <c r="N4463" i="2"/>
  <c r="O4463" i="2"/>
  <c r="P4463" i="2"/>
  <c r="N4464" i="2"/>
  <c r="O4464" i="2"/>
  <c r="P4464" i="2"/>
  <c r="N4465" i="2"/>
  <c r="O4465" i="2"/>
  <c r="P4465" i="2"/>
  <c r="N4466" i="2"/>
  <c r="O4466" i="2"/>
  <c r="P4466" i="2"/>
  <c r="N4467" i="2"/>
  <c r="O4467" i="2"/>
  <c r="P4467" i="2"/>
  <c r="N4468" i="2"/>
  <c r="O4468" i="2"/>
  <c r="P4468" i="2"/>
  <c r="N4469" i="2"/>
  <c r="O4469" i="2"/>
  <c r="P4469" i="2"/>
  <c r="N4470" i="2"/>
  <c r="O4470" i="2"/>
  <c r="P4470" i="2"/>
  <c r="N4471" i="2"/>
  <c r="O4471" i="2"/>
  <c r="P4471" i="2"/>
  <c r="N4472" i="2"/>
  <c r="O4472" i="2"/>
  <c r="P4472" i="2"/>
  <c r="N4473" i="2"/>
  <c r="O4473" i="2"/>
  <c r="P4473" i="2"/>
  <c r="N4474" i="2"/>
  <c r="O4474" i="2"/>
  <c r="P4474" i="2"/>
  <c r="N4475" i="2"/>
  <c r="O4475" i="2"/>
  <c r="P4475" i="2"/>
  <c r="N4476" i="2"/>
  <c r="O4476" i="2"/>
  <c r="P4476" i="2"/>
  <c r="N4477" i="2"/>
  <c r="O4477" i="2"/>
  <c r="P4477" i="2"/>
  <c r="N4478" i="2"/>
  <c r="O4478" i="2"/>
  <c r="P4478" i="2"/>
  <c r="N4479" i="2"/>
  <c r="O4479" i="2"/>
  <c r="P4479" i="2"/>
  <c r="N4480" i="2"/>
  <c r="O4480" i="2"/>
  <c r="P4480" i="2"/>
  <c r="N4481" i="2"/>
  <c r="O4481" i="2"/>
  <c r="P4481" i="2"/>
  <c r="N4482" i="2"/>
  <c r="O4482" i="2"/>
  <c r="P4482" i="2"/>
  <c r="N4483" i="2"/>
  <c r="O4483" i="2"/>
  <c r="P4483" i="2"/>
  <c r="N4484" i="2"/>
  <c r="O4484" i="2"/>
  <c r="P4484" i="2"/>
  <c r="N4485" i="2"/>
  <c r="O4485" i="2"/>
  <c r="P4485" i="2"/>
  <c r="N4486" i="2"/>
  <c r="O4486" i="2"/>
  <c r="P4486" i="2"/>
  <c r="N4487" i="2"/>
  <c r="O4487" i="2"/>
  <c r="P4487" i="2"/>
  <c r="N4488" i="2"/>
  <c r="O4488" i="2"/>
  <c r="P4488" i="2"/>
  <c r="N4489" i="2"/>
  <c r="O4489" i="2"/>
  <c r="P4489" i="2"/>
  <c r="N4490" i="2"/>
  <c r="O4490" i="2"/>
  <c r="P4490" i="2"/>
  <c r="N4491" i="2"/>
  <c r="O4491" i="2"/>
  <c r="P4491" i="2"/>
  <c r="N4492" i="2"/>
  <c r="O4492" i="2"/>
  <c r="P4492" i="2"/>
  <c r="N4493" i="2"/>
  <c r="O4493" i="2"/>
  <c r="P4493" i="2"/>
  <c r="N4494" i="2"/>
  <c r="O4494" i="2"/>
  <c r="P4494" i="2"/>
  <c r="N4495" i="2"/>
  <c r="O4495" i="2"/>
  <c r="P4495" i="2"/>
  <c r="N4496" i="2"/>
  <c r="O4496" i="2"/>
  <c r="P4496" i="2"/>
  <c r="N4497" i="2"/>
  <c r="O4497" i="2"/>
  <c r="P4497" i="2"/>
  <c r="N4498" i="2"/>
  <c r="O4498" i="2"/>
  <c r="P4498" i="2"/>
  <c r="N4499" i="2"/>
  <c r="O4499" i="2"/>
  <c r="P4499" i="2"/>
  <c r="N4500" i="2"/>
  <c r="O4500" i="2"/>
  <c r="P4500" i="2"/>
  <c r="N4501" i="2"/>
  <c r="O4501" i="2"/>
  <c r="P4501" i="2"/>
  <c r="N4502" i="2"/>
  <c r="O4502" i="2"/>
  <c r="P4502" i="2"/>
  <c r="N4503" i="2"/>
  <c r="O4503" i="2"/>
  <c r="P4503" i="2"/>
  <c r="N4504" i="2"/>
  <c r="O4504" i="2"/>
  <c r="P4504" i="2"/>
  <c r="N4505" i="2"/>
  <c r="O4505" i="2"/>
  <c r="P4505" i="2"/>
  <c r="N4506" i="2"/>
  <c r="O4506" i="2"/>
  <c r="P4506" i="2"/>
  <c r="N4507" i="2"/>
  <c r="O4507" i="2"/>
  <c r="P4507" i="2"/>
  <c r="N4508" i="2"/>
  <c r="O4508" i="2"/>
  <c r="P4508" i="2"/>
  <c r="N4509" i="2"/>
  <c r="O4509" i="2"/>
  <c r="P4509" i="2"/>
  <c r="N4510" i="2"/>
  <c r="O4510" i="2"/>
  <c r="P4510" i="2"/>
  <c r="N4511" i="2"/>
  <c r="O4511" i="2"/>
  <c r="P4511" i="2"/>
  <c r="N4512" i="2"/>
  <c r="O4512" i="2"/>
  <c r="P4512" i="2"/>
  <c r="N4513" i="2"/>
  <c r="O4513" i="2"/>
  <c r="P4513" i="2"/>
  <c r="N4514" i="2"/>
  <c r="O4514" i="2"/>
  <c r="P4514" i="2"/>
  <c r="N4515" i="2"/>
  <c r="O4515" i="2"/>
  <c r="P4515" i="2"/>
  <c r="N4516" i="2"/>
  <c r="O4516" i="2"/>
  <c r="P4516" i="2"/>
  <c r="N4517" i="2"/>
  <c r="O4517" i="2"/>
  <c r="P4517" i="2"/>
  <c r="N4518" i="2"/>
  <c r="O4518" i="2"/>
  <c r="P4518" i="2"/>
  <c r="N4519" i="2"/>
  <c r="O4519" i="2"/>
  <c r="P4519" i="2"/>
  <c r="N4520" i="2"/>
  <c r="O4520" i="2"/>
  <c r="P4520" i="2"/>
  <c r="N4521" i="2"/>
  <c r="O4521" i="2"/>
  <c r="P4521" i="2"/>
  <c r="N4522" i="2"/>
  <c r="O4522" i="2"/>
  <c r="P4522" i="2"/>
  <c r="N4523" i="2"/>
  <c r="O4523" i="2"/>
  <c r="P4523" i="2"/>
  <c r="N4524" i="2"/>
  <c r="O4524" i="2"/>
  <c r="P4524" i="2"/>
  <c r="N4525" i="2"/>
  <c r="O4525" i="2"/>
  <c r="P4525" i="2"/>
  <c r="N4526" i="2"/>
  <c r="O4526" i="2"/>
  <c r="P4526" i="2"/>
  <c r="N4527" i="2"/>
  <c r="O4527" i="2"/>
  <c r="P4527" i="2"/>
  <c r="N4528" i="2"/>
  <c r="O4528" i="2"/>
  <c r="P4528" i="2"/>
  <c r="N4529" i="2"/>
  <c r="O4529" i="2"/>
  <c r="P4529" i="2"/>
  <c r="N4530" i="2"/>
  <c r="O4530" i="2"/>
  <c r="P4530" i="2"/>
  <c r="N4531" i="2"/>
  <c r="O4531" i="2"/>
  <c r="P4531" i="2"/>
  <c r="N4532" i="2"/>
  <c r="O4532" i="2"/>
  <c r="P4532" i="2"/>
  <c r="N4533" i="2"/>
  <c r="O4533" i="2"/>
  <c r="P4533" i="2"/>
  <c r="N4534" i="2"/>
  <c r="O4534" i="2"/>
  <c r="P4534" i="2"/>
  <c r="N4535" i="2"/>
  <c r="O4535" i="2"/>
  <c r="P4535" i="2"/>
  <c r="N4536" i="2"/>
  <c r="O4536" i="2"/>
  <c r="P4536" i="2"/>
  <c r="N4537" i="2"/>
  <c r="O4537" i="2"/>
  <c r="P4537" i="2"/>
  <c r="N4538" i="2"/>
  <c r="O4538" i="2"/>
  <c r="P4538" i="2"/>
  <c r="N4539" i="2"/>
  <c r="O4539" i="2"/>
  <c r="P4539" i="2"/>
  <c r="N4540" i="2"/>
  <c r="O4540" i="2"/>
  <c r="P4540" i="2"/>
  <c r="N4541" i="2"/>
  <c r="O4541" i="2"/>
  <c r="P4541" i="2"/>
  <c r="N4542" i="2"/>
  <c r="O4542" i="2"/>
  <c r="P4542" i="2"/>
  <c r="N4543" i="2"/>
  <c r="O4543" i="2"/>
  <c r="P4543" i="2"/>
  <c r="N4544" i="2"/>
  <c r="O4544" i="2"/>
  <c r="P4544" i="2"/>
  <c r="N4545" i="2"/>
  <c r="O4545" i="2"/>
  <c r="P4545" i="2"/>
  <c r="N4546" i="2"/>
  <c r="O4546" i="2"/>
  <c r="P4546" i="2"/>
  <c r="N4547" i="2"/>
  <c r="O4547" i="2"/>
  <c r="P4547" i="2"/>
  <c r="N4548" i="2"/>
  <c r="O4548" i="2"/>
  <c r="P4548" i="2"/>
  <c r="N4549" i="2"/>
  <c r="O4549" i="2"/>
  <c r="P4549" i="2"/>
  <c r="N4550" i="2"/>
  <c r="O4550" i="2"/>
  <c r="P4550" i="2"/>
  <c r="N4551" i="2"/>
  <c r="O4551" i="2"/>
  <c r="P4551" i="2"/>
  <c r="N4552" i="2"/>
  <c r="O4552" i="2"/>
  <c r="P4552" i="2"/>
  <c r="N4553" i="2"/>
  <c r="O4553" i="2"/>
  <c r="P4553" i="2"/>
  <c r="N4554" i="2"/>
  <c r="O4554" i="2"/>
  <c r="P4554" i="2"/>
  <c r="N4555" i="2"/>
  <c r="O4555" i="2"/>
  <c r="P4555" i="2"/>
  <c r="N4556" i="2"/>
  <c r="O4556" i="2"/>
  <c r="P4556" i="2"/>
  <c r="N4557" i="2"/>
  <c r="O4557" i="2"/>
  <c r="P4557" i="2"/>
  <c r="N4558" i="2"/>
  <c r="O4558" i="2"/>
  <c r="P4558" i="2"/>
  <c r="N4559" i="2"/>
  <c r="O4559" i="2"/>
  <c r="P4559" i="2"/>
  <c r="N4560" i="2"/>
  <c r="O4560" i="2"/>
  <c r="P4560" i="2"/>
  <c r="N4561" i="2"/>
  <c r="O4561" i="2"/>
  <c r="P4561" i="2"/>
  <c r="N4562" i="2"/>
  <c r="O4562" i="2"/>
  <c r="P4562" i="2"/>
  <c r="N4563" i="2"/>
  <c r="O4563" i="2"/>
  <c r="P4563" i="2"/>
  <c r="N4564" i="2"/>
  <c r="O4564" i="2"/>
  <c r="P4564" i="2"/>
  <c r="N4565" i="2"/>
  <c r="O4565" i="2"/>
  <c r="P4565" i="2"/>
  <c r="N4566" i="2"/>
  <c r="O4566" i="2"/>
  <c r="P4566" i="2"/>
  <c r="N4567" i="2"/>
  <c r="O4567" i="2"/>
  <c r="P4567" i="2"/>
  <c r="N4568" i="2"/>
  <c r="O4568" i="2"/>
  <c r="P4568" i="2"/>
  <c r="N4569" i="2"/>
  <c r="O4569" i="2"/>
  <c r="P4569" i="2"/>
  <c r="N4570" i="2"/>
  <c r="O4570" i="2"/>
  <c r="P4570" i="2"/>
  <c r="N4571" i="2"/>
  <c r="O4571" i="2"/>
  <c r="P4571" i="2"/>
  <c r="N4572" i="2"/>
  <c r="O4572" i="2"/>
  <c r="P4572" i="2"/>
  <c r="N4573" i="2"/>
  <c r="O4573" i="2"/>
  <c r="P4573" i="2"/>
  <c r="N4574" i="2"/>
  <c r="O4574" i="2"/>
  <c r="P4574" i="2"/>
  <c r="N4575" i="2"/>
  <c r="O4575" i="2"/>
  <c r="P4575" i="2"/>
  <c r="N4576" i="2"/>
  <c r="O4576" i="2"/>
  <c r="P4576" i="2"/>
  <c r="N4577" i="2"/>
  <c r="O4577" i="2"/>
  <c r="P4577" i="2"/>
  <c r="N4578" i="2"/>
  <c r="O4578" i="2"/>
  <c r="P4578" i="2"/>
  <c r="N4579" i="2"/>
  <c r="O4579" i="2"/>
  <c r="P4579" i="2"/>
  <c r="N4580" i="2"/>
  <c r="O4580" i="2"/>
  <c r="P4580" i="2"/>
  <c r="N4581" i="2"/>
  <c r="O4581" i="2"/>
  <c r="P4581" i="2"/>
  <c r="N4582" i="2"/>
  <c r="O4582" i="2"/>
  <c r="P4582" i="2"/>
  <c r="N4583" i="2"/>
  <c r="O4583" i="2"/>
  <c r="P4583" i="2"/>
  <c r="N4584" i="2"/>
  <c r="O4584" i="2"/>
  <c r="P4584" i="2"/>
  <c r="N4585" i="2"/>
  <c r="O4585" i="2"/>
  <c r="P4585" i="2"/>
  <c r="N4586" i="2"/>
  <c r="O4586" i="2"/>
  <c r="P4586" i="2"/>
  <c r="N4587" i="2"/>
  <c r="O4587" i="2"/>
  <c r="P4587" i="2"/>
  <c r="N4588" i="2"/>
  <c r="O4588" i="2"/>
  <c r="P4588" i="2"/>
  <c r="N4589" i="2"/>
  <c r="O4589" i="2"/>
  <c r="P4589" i="2"/>
  <c r="N4590" i="2"/>
  <c r="O4590" i="2"/>
  <c r="P4590" i="2"/>
  <c r="N4591" i="2"/>
  <c r="O4591" i="2"/>
  <c r="P4591" i="2"/>
  <c r="N4592" i="2"/>
  <c r="O4592" i="2"/>
  <c r="P4592" i="2"/>
  <c r="N4593" i="2"/>
  <c r="O4593" i="2"/>
  <c r="P4593" i="2"/>
  <c r="N4594" i="2"/>
  <c r="O4594" i="2"/>
  <c r="P4594" i="2"/>
  <c r="N4595" i="2"/>
  <c r="O4595" i="2"/>
  <c r="P4595" i="2"/>
  <c r="N4596" i="2"/>
  <c r="O4596" i="2"/>
  <c r="P4596" i="2"/>
  <c r="N4597" i="2"/>
  <c r="O4597" i="2"/>
  <c r="P4597" i="2"/>
  <c r="N4598" i="2"/>
  <c r="O4598" i="2"/>
  <c r="P4598" i="2"/>
  <c r="N4599" i="2"/>
  <c r="O4599" i="2"/>
  <c r="P4599" i="2"/>
  <c r="N4600" i="2"/>
  <c r="O4600" i="2"/>
  <c r="P4600" i="2"/>
  <c r="N4601" i="2"/>
  <c r="O4601" i="2"/>
  <c r="P4601" i="2"/>
  <c r="N4602" i="2"/>
  <c r="O4602" i="2"/>
  <c r="P4602" i="2"/>
  <c r="N4603" i="2"/>
  <c r="O4603" i="2"/>
  <c r="P4603" i="2"/>
  <c r="N4604" i="2"/>
  <c r="O4604" i="2"/>
  <c r="P4604" i="2"/>
  <c r="N4605" i="2"/>
  <c r="O4605" i="2"/>
  <c r="P4605" i="2"/>
  <c r="N4606" i="2"/>
  <c r="O4606" i="2"/>
  <c r="P4606" i="2"/>
  <c r="N4607" i="2"/>
  <c r="O4607" i="2"/>
  <c r="P4607" i="2"/>
  <c r="N4608" i="2"/>
  <c r="O4608" i="2"/>
  <c r="P4608" i="2"/>
  <c r="N4609" i="2"/>
  <c r="O4609" i="2"/>
  <c r="P4609" i="2"/>
  <c r="N4610" i="2"/>
  <c r="O4610" i="2"/>
  <c r="P4610" i="2"/>
  <c r="N4611" i="2"/>
  <c r="O4611" i="2"/>
  <c r="P4611" i="2"/>
  <c r="N4612" i="2"/>
  <c r="O4612" i="2"/>
  <c r="P4612" i="2"/>
  <c r="N4613" i="2"/>
  <c r="O4613" i="2"/>
  <c r="P4613" i="2"/>
  <c r="N4614" i="2"/>
  <c r="O4614" i="2"/>
  <c r="P4614" i="2"/>
  <c r="N4615" i="2"/>
  <c r="O4615" i="2"/>
  <c r="P4615" i="2"/>
  <c r="N4616" i="2"/>
  <c r="O4616" i="2"/>
  <c r="P4616" i="2"/>
  <c r="N4617" i="2"/>
  <c r="O4617" i="2"/>
  <c r="P4617" i="2"/>
  <c r="N4618" i="2"/>
  <c r="O4618" i="2"/>
  <c r="P4618" i="2"/>
  <c r="N4619" i="2"/>
  <c r="O4619" i="2"/>
  <c r="P4619" i="2"/>
  <c r="N4620" i="2"/>
  <c r="O4620" i="2"/>
  <c r="P4620" i="2"/>
  <c r="N4621" i="2"/>
  <c r="O4621" i="2"/>
  <c r="P4621" i="2"/>
  <c r="N4622" i="2"/>
  <c r="O4622" i="2"/>
  <c r="P4622" i="2"/>
  <c r="N4623" i="2"/>
  <c r="O4623" i="2"/>
  <c r="P4623" i="2"/>
  <c r="N4624" i="2"/>
  <c r="O4624" i="2"/>
  <c r="P4624" i="2"/>
  <c r="N4625" i="2"/>
  <c r="O4625" i="2"/>
  <c r="P4625" i="2"/>
  <c r="N4626" i="2"/>
  <c r="O4626" i="2"/>
  <c r="P4626" i="2"/>
  <c r="N4627" i="2"/>
  <c r="O4627" i="2"/>
  <c r="P4627" i="2"/>
  <c r="N4628" i="2"/>
  <c r="O4628" i="2"/>
  <c r="P4628" i="2"/>
  <c r="N4629" i="2"/>
  <c r="O4629" i="2"/>
  <c r="P4629" i="2"/>
  <c r="N4630" i="2"/>
  <c r="O4630" i="2"/>
  <c r="P4630" i="2"/>
  <c r="N4631" i="2"/>
  <c r="O4631" i="2"/>
  <c r="P4631" i="2"/>
  <c r="N4632" i="2"/>
  <c r="O4632" i="2"/>
  <c r="P4632" i="2"/>
  <c r="N4633" i="2"/>
  <c r="O4633" i="2"/>
  <c r="P4633" i="2"/>
  <c r="N4634" i="2"/>
  <c r="O4634" i="2"/>
  <c r="P4634" i="2"/>
  <c r="N4635" i="2"/>
  <c r="O4635" i="2"/>
  <c r="P4635" i="2"/>
  <c r="N4636" i="2"/>
  <c r="O4636" i="2"/>
  <c r="P4636" i="2"/>
  <c r="N4637" i="2"/>
  <c r="O4637" i="2"/>
  <c r="P4637" i="2"/>
  <c r="N4638" i="2"/>
  <c r="O4638" i="2"/>
  <c r="P4638" i="2"/>
  <c r="N4639" i="2"/>
  <c r="O4639" i="2"/>
  <c r="P4639" i="2"/>
  <c r="N4640" i="2"/>
  <c r="O4640" i="2"/>
  <c r="P4640" i="2"/>
  <c r="N4641" i="2"/>
  <c r="O4641" i="2"/>
  <c r="P4641" i="2"/>
  <c r="N4642" i="2"/>
  <c r="O4642" i="2"/>
  <c r="P4642" i="2"/>
  <c r="N4643" i="2"/>
  <c r="O4643" i="2"/>
  <c r="P4643" i="2"/>
  <c r="N4644" i="2"/>
  <c r="O4644" i="2"/>
  <c r="P4644" i="2"/>
  <c r="N4645" i="2"/>
  <c r="O4645" i="2"/>
  <c r="P4645" i="2"/>
  <c r="N4646" i="2"/>
  <c r="O4646" i="2"/>
  <c r="P4646" i="2"/>
  <c r="N4647" i="2"/>
  <c r="O4647" i="2"/>
  <c r="P4647" i="2"/>
  <c r="N4648" i="2"/>
  <c r="O4648" i="2"/>
  <c r="P4648" i="2"/>
  <c r="N4649" i="2"/>
  <c r="O4649" i="2"/>
  <c r="P4649" i="2"/>
  <c r="N4650" i="2"/>
  <c r="O4650" i="2"/>
  <c r="P4650" i="2"/>
  <c r="N4651" i="2"/>
  <c r="O4651" i="2"/>
  <c r="P4651" i="2"/>
  <c r="N4652" i="2"/>
  <c r="O4652" i="2"/>
  <c r="P4652" i="2"/>
  <c r="N4653" i="2"/>
  <c r="O4653" i="2"/>
  <c r="P4653" i="2"/>
  <c r="N4654" i="2"/>
  <c r="O4654" i="2"/>
  <c r="P4654" i="2"/>
  <c r="N4655" i="2"/>
  <c r="O4655" i="2"/>
  <c r="P4655" i="2"/>
  <c r="N4656" i="2"/>
  <c r="O4656" i="2"/>
  <c r="P4656" i="2"/>
  <c r="N4657" i="2"/>
  <c r="O4657" i="2"/>
  <c r="P4657" i="2"/>
  <c r="N4658" i="2"/>
  <c r="O4658" i="2"/>
  <c r="P4658" i="2"/>
  <c r="N4659" i="2"/>
  <c r="O4659" i="2"/>
  <c r="P4659" i="2"/>
  <c r="N4660" i="2"/>
  <c r="O4660" i="2"/>
  <c r="P4660" i="2"/>
  <c r="N4661" i="2"/>
  <c r="O4661" i="2"/>
  <c r="P4661" i="2"/>
  <c r="N4662" i="2"/>
  <c r="O4662" i="2"/>
  <c r="P4662" i="2"/>
  <c r="N4663" i="2"/>
  <c r="O4663" i="2"/>
  <c r="P4663" i="2"/>
  <c r="N4664" i="2"/>
  <c r="O4664" i="2"/>
  <c r="P4664" i="2"/>
  <c r="N4665" i="2"/>
  <c r="O4665" i="2"/>
  <c r="P4665" i="2"/>
  <c r="N4666" i="2"/>
  <c r="O4666" i="2"/>
  <c r="P4666" i="2"/>
  <c r="N4667" i="2"/>
  <c r="O4667" i="2"/>
  <c r="P4667" i="2"/>
  <c r="N4668" i="2"/>
  <c r="O4668" i="2"/>
  <c r="P4668" i="2"/>
  <c r="N4669" i="2"/>
  <c r="O4669" i="2"/>
  <c r="P4669" i="2"/>
  <c r="N4670" i="2"/>
  <c r="O4670" i="2"/>
  <c r="P4670" i="2"/>
  <c r="N4671" i="2"/>
  <c r="O4671" i="2"/>
  <c r="P4671" i="2"/>
  <c r="N4672" i="2"/>
  <c r="O4672" i="2"/>
  <c r="P4672" i="2"/>
  <c r="N4673" i="2"/>
  <c r="O4673" i="2"/>
  <c r="P4673" i="2"/>
  <c r="N4674" i="2"/>
  <c r="O4674" i="2"/>
  <c r="P4674" i="2"/>
  <c r="N4675" i="2"/>
  <c r="O4675" i="2"/>
  <c r="P4675" i="2"/>
  <c r="N4676" i="2"/>
  <c r="O4676" i="2"/>
  <c r="P4676" i="2"/>
  <c r="N4677" i="2"/>
  <c r="O4677" i="2"/>
  <c r="P4677" i="2"/>
  <c r="N4678" i="2"/>
  <c r="O4678" i="2"/>
  <c r="P4678" i="2"/>
  <c r="N4679" i="2"/>
  <c r="O4679" i="2"/>
  <c r="P4679" i="2"/>
  <c r="N4680" i="2"/>
  <c r="O4680" i="2"/>
  <c r="P4680" i="2"/>
  <c r="N4681" i="2"/>
  <c r="O4681" i="2"/>
  <c r="P4681" i="2"/>
  <c r="N4682" i="2"/>
  <c r="O4682" i="2"/>
  <c r="P4682" i="2"/>
  <c r="N4683" i="2"/>
  <c r="O4683" i="2"/>
  <c r="P4683" i="2"/>
  <c r="N4684" i="2"/>
  <c r="O4684" i="2"/>
  <c r="P4684" i="2"/>
  <c r="N4685" i="2"/>
  <c r="O4685" i="2"/>
  <c r="P4685" i="2"/>
  <c r="N4686" i="2"/>
  <c r="O4686" i="2"/>
  <c r="P4686" i="2"/>
  <c r="N4687" i="2"/>
  <c r="O4687" i="2"/>
  <c r="P4687" i="2"/>
  <c r="N4688" i="2"/>
  <c r="O4688" i="2"/>
  <c r="P4688" i="2"/>
  <c r="N4689" i="2"/>
  <c r="O4689" i="2"/>
  <c r="P4689" i="2"/>
  <c r="N4690" i="2"/>
  <c r="O4690" i="2"/>
  <c r="P4690" i="2"/>
  <c r="N4691" i="2"/>
  <c r="O4691" i="2"/>
  <c r="P4691" i="2"/>
  <c r="N4692" i="2"/>
  <c r="O4692" i="2"/>
  <c r="P4692" i="2"/>
  <c r="N4693" i="2"/>
  <c r="O4693" i="2"/>
  <c r="P4693" i="2"/>
  <c r="N4694" i="2"/>
  <c r="O4694" i="2"/>
  <c r="P4694" i="2"/>
  <c r="N4695" i="2"/>
  <c r="O4695" i="2"/>
  <c r="P4695" i="2"/>
  <c r="N4696" i="2"/>
  <c r="O4696" i="2"/>
  <c r="P4696" i="2"/>
  <c r="N4697" i="2"/>
  <c r="O4697" i="2"/>
  <c r="P4697" i="2"/>
  <c r="N4698" i="2"/>
  <c r="O4698" i="2"/>
  <c r="P4698" i="2"/>
  <c r="N4699" i="2"/>
  <c r="O4699" i="2"/>
  <c r="P4699" i="2"/>
  <c r="N4700" i="2"/>
  <c r="O4700" i="2"/>
  <c r="P4700" i="2"/>
  <c r="N4701" i="2"/>
  <c r="O4701" i="2"/>
  <c r="P4701" i="2"/>
  <c r="N4702" i="2"/>
  <c r="O4702" i="2"/>
  <c r="P4702" i="2"/>
  <c r="N4703" i="2"/>
  <c r="O4703" i="2"/>
  <c r="P4703" i="2"/>
  <c r="N4704" i="2"/>
  <c r="O4704" i="2"/>
  <c r="P4704" i="2"/>
  <c r="N4705" i="2"/>
  <c r="O4705" i="2"/>
  <c r="P4705" i="2"/>
  <c r="N4706" i="2"/>
  <c r="O4706" i="2"/>
  <c r="P4706" i="2"/>
  <c r="N4707" i="2"/>
  <c r="O4707" i="2"/>
  <c r="P4707" i="2"/>
  <c r="N4708" i="2"/>
  <c r="O4708" i="2"/>
  <c r="P4708" i="2"/>
  <c r="N4709" i="2"/>
  <c r="O4709" i="2"/>
  <c r="P4709" i="2"/>
  <c r="N4710" i="2"/>
  <c r="O4710" i="2"/>
  <c r="P4710" i="2"/>
  <c r="N4711" i="2"/>
  <c r="O4711" i="2"/>
  <c r="P4711" i="2"/>
  <c r="N4712" i="2"/>
  <c r="O4712" i="2"/>
  <c r="P4712" i="2"/>
  <c r="N4713" i="2"/>
  <c r="O4713" i="2"/>
  <c r="P4713" i="2"/>
  <c r="N4714" i="2"/>
  <c r="O4714" i="2"/>
  <c r="P4714" i="2"/>
  <c r="N4715" i="2"/>
  <c r="O4715" i="2"/>
  <c r="P4715" i="2"/>
  <c r="N4716" i="2"/>
  <c r="O4716" i="2"/>
  <c r="P4716" i="2"/>
  <c r="N4717" i="2"/>
  <c r="O4717" i="2"/>
  <c r="P4717" i="2"/>
  <c r="N4718" i="2"/>
  <c r="O4718" i="2"/>
  <c r="P4718" i="2"/>
  <c r="N4719" i="2"/>
  <c r="O4719" i="2"/>
  <c r="P4719" i="2"/>
  <c r="N4720" i="2"/>
  <c r="O4720" i="2"/>
  <c r="P4720" i="2"/>
  <c r="N4721" i="2"/>
  <c r="O4721" i="2"/>
  <c r="P4721" i="2"/>
  <c r="N4722" i="2"/>
  <c r="O4722" i="2"/>
  <c r="P4722" i="2"/>
  <c r="N4723" i="2"/>
  <c r="O4723" i="2"/>
  <c r="P4723" i="2"/>
  <c r="N4724" i="2"/>
  <c r="O4724" i="2"/>
  <c r="P4724" i="2"/>
  <c r="N4725" i="2"/>
  <c r="O4725" i="2"/>
  <c r="P4725" i="2"/>
  <c r="N4726" i="2"/>
  <c r="O4726" i="2"/>
  <c r="P4726" i="2"/>
  <c r="N4727" i="2"/>
  <c r="O4727" i="2"/>
  <c r="P4727" i="2"/>
  <c r="N4728" i="2"/>
  <c r="O4728" i="2"/>
  <c r="P4728" i="2"/>
  <c r="N4729" i="2"/>
  <c r="O4729" i="2"/>
  <c r="P4729" i="2"/>
  <c r="N4730" i="2"/>
  <c r="O4730" i="2"/>
  <c r="P4730" i="2"/>
  <c r="N4731" i="2"/>
  <c r="O4731" i="2"/>
  <c r="P4731" i="2"/>
  <c r="N4732" i="2"/>
  <c r="O4732" i="2"/>
  <c r="P4732" i="2"/>
  <c r="N4733" i="2"/>
  <c r="O4733" i="2"/>
  <c r="P4733" i="2"/>
  <c r="N4734" i="2"/>
  <c r="O4734" i="2"/>
  <c r="P4734" i="2"/>
  <c r="N4735" i="2"/>
  <c r="O4735" i="2"/>
  <c r="P4735" i="2"/>
  <c r="N4736" i="2"/>
  <c r="O4736" i="2"/>
  <c r="P4736" i="2"/>
  <c r="N4737" i="2"/>
  <c r="O4737" i="2"/>
  <c r="P4737" i="2"/>
  <c r="N4738" i="2"/>
  <c r="O4738" i="2"/>
  <c r="P4738" i="2"/>
  <c r="N4739" i="2"/>
  <c r="O4739" i="2"/>
  <c r="P4739" i="2"/>
  <c r="N4740" i="2"/>
  <c r="O4740" i="2"/>
  <c r="P4740" i="2"/>
  <c r="N4741" i="2"/>
  <c r="O4741" i="2"/>
  <c r="P4741" i="2"/>
  <c r="N4742" i="2"/>
  <c r="O4742" i="2"/>
  <c r="P4742" i="2"/>
  <c r="N4743" i="2"/>
  <c r="O4743" i="2"/>
  <c r="P4743" i="2"/>
  <c r="N4744" i="2"/>
  <c r="O4744" i="2"/>
  <c r="P4744" i="2"/>
  <c r="N4745" i="2"/>
  <c r="O4745" i="2"/>
  <c r="P4745" i="2"/>
  <c r="N4746" i="2"/>
  <c r="O4746" i="2"/>
  <c r="P4746" i="2"/>
  <c r="N4747" i="2"/>
  <c r="O4747" i="2"/>
  <c r="P4747" i="2"/>
  <c r="N4748" i="2"/>
  <c r="O4748" i="2"/>
  <c r="P4748" i="2"/>
  <c r="N4749" i="2"/>
  <c r="O4749" i="2"/>
  <c r="P4749" i="2"/>
  <c r="N4750" i="2"/>
  <c r="O4750" i="2"/>
  <c r="P4750" i="2"/>
  <c r="N4751" i="2"/>
  <c r="O4751" i="2"/>
  <c r="P4751" i="2"/>
  <c r="N4752" i="2"/>
  <c r="O4752" i="2"/>
  <c r="P4752" i="2"/>
  <c r="N4753" i="2"/>
  <c r="O4753" i="2"/>
  <c r="P4753" i="2"/>
  <c r="N4754" i="2"/>
  <c r="O4754" i="2"/>
  <c r="P4754" i="2"/>
  <c r="N4755" i="2"/>
  <c r="O4755" i="2"/>
  <c r="P4755" i="2"/>
  <c r="N4756" i="2"/>
  <c r="O4756" i="2"/>
  <c r="P4756" i="2"/>
  <c r="N4757" i="2"/>
  <c r="O4757" i="2"/>
  <c r="P4757" i="2"/>
  <c r="N4758" i="2"/>
  <c r="O4758" i="2"/>
  <c r="P4758" i="2"/>
  <c r="N4759" i="2"/>
  <c r="O4759" i="2"/>
  <c r="P4759" i="2"/>
  <c r="N4760" i="2"/>
  <c r="O4760" i="2"/>
  <c r="P4760" i="2"/>
  <c r="N4761" i="2"/>
  <c r="O4761" i="2"/>
  <c r="P4761" i="2"/>
  <c r="N4762" i="2"/>
  <c r="O4762" i="2"/>
  <c r="P4762" i="2"/>
  <c r="N4763" i="2"/>
  <c r="O4763" i="2"/>
  <c r="P4763" i="2"/>
  <c r="N4764" i="2"/>
  <c r="O4764" i="2"/>
  <c r="P4764" i="2"/>
  <c r="N4765" i="2"/>
  <c r="O4765" i="2"/>
  <c r="P4765" i="2"/>
  <c r="N4766" i="2"/>
  <c r="O4766" i="2"/>
  <c r="P4766" i="2"/>
  <c r="N4767" i="2"/>
  <c r="O4767" i="2"/>
  <c r="P4767" i="2"/>
  <c r="N4768" i="2"/>
  <c r="O4768" i="2"/>
  <c r="P4768" i="2"/>
  <c r="N4769" i="2"/>
  <c r="O4769" i="2"/>
  <c r="P4769" i="2"/>
  <c r="N4770" i="2"/>
  <c r="O4770" i="2"/>
  <c r="P4770" i="2"/>
  <c r="N4771" i="2"/>
  <c r="O4771" i="2"/>
  <c r="P4771" i="2"/>
  <c r="N4772" i="2"/>
  <c r="O4772" i="2"/>
  <c r="P4772" i="2"/>
  <c r="N4773" i="2"/>
  <c r="O4773" i="2"/>
  <c r="P4773" i="2"/>
  <c r="N4774" i="2"/>
  <c r="O4774" i="2"/>
  <c r="P4774" i="2"/>
  <c r="N4775" i="2"/>
  <c r="O4775" i="2"/>
  <c r="P4775" i="2"/>
  <c r="N4776" i="2"/>
  <c r="O4776" i="2"/>
  <c r="P4776" i="2"/>
  <c r="N4777" i="2"/>
  <c r="O4777" i="2"/>
  <c r="P4777" i="2"/>
  <c r="N4778" i="2"/>
  <c r="O4778" i="2"/>
  <c r="P4778" i="2"/>
  <c r="N4779" i="2"/>
  <c r="O4779" i="2"/>
  <c r="P4779" i="2"/>
  <c r="N4780" i="2"/>
  <c r="O4780" i="2"/>
  <c r="P4780" i="2"/>
  <c r="N4781" i="2"/>
  <c r="O4781" i="2"/>
  <c r="P4781" i="2"/>
  <c r="N4782" i="2"/>
  <c r="O4782" i="2"/>
  <c r="P4782" i="2"/>
  <c r="N4783" i="2"/>
  <c r="O4783" i="2"/>
  <c r="P4783" i="2"/>
  <c r="N4784" i="2"/>
  <c r="O4784" i="2"/>
  <c r="P4784" i="2"/>
  <c r="N4785" i="2"/>
  <c r="O4785" i="2"/>
  <c r="P4785" i="2"/>
  <c r="N4786" i="2"/>
  <c r="O4786" i="2"/>
  <c r="P4786" i="2"/>
  <c r="N4787" i="2"/>
  <c r="O4787" i="2"/>
  <c r="P4787" i="2"/>
  <c r="N4788" i="2"/>
  <c r="O4788" i="2"/>
  <c r="P4788" i="2"/>
  <c r="N4789" i="2"/>
  <c r="O4789" i="2"/>
  <c r="P4789" i="2"/>
  <c r="N4790" i="2"/>
  <c r="O4790" i="2"/>
  <c r="P4790" i="2"/>
  <c r="N4791" i="2"/>
  <c r="O4791" i="2"/>
  <c r="P4791" i="2"/>
  <c r="N4792" i="2"/>
  <c r="O4792" i="2"/>
  <c r="P4792" i="2"/>
  <c r="N4793" i="2"/>
  <c r="O4793" i="2"/>
  <c r="P4793" i="2"/>
  <c r="N4794" i="2"/>
  <c r="O4794" i="2"/>
  <c r="P4794" i="2"/>
  <c r="N4795" i="2"/>
  <c r="O4795" i="2"/>
  <c r="P4795" i="2"/>
  <c r="N4796" i="2"/>
  <c r="O4796" i="2"/>
  <c r="P4796" i="2"/>
  <c r="N4797" i="2"/>
  <c r="O4797" i="2"/>
  <c r="P4797" i="2"/>
  <c r="N4798" i="2"/>
  <c r="O4798" i="2"/>
  <c r="P4798" i="2"/>
  <c r="N4799" i="2"/>
  <c r="O4799" i="2"/>
  <c r="P4799" i="2"/>
  <c r="N4800" i="2"/>
  <c r="O4800" i="2"/>
  <c r="P4800" i="2"/>
  <c r="N4801" i="2"/>
  <c r="O4801" i="2"/>
  <c r="P4801" i="2"/>
  <c r="N4802" i="2"/>
  <c r="O4802" i="2"/>
  <c r="P4802" i="2"/>
  <c r="N4803" i="2"/>
  <c r="O4803" i="2"/>
  <c r="P4803" i="2"/>
  <c r="N4804" i="2"/>
  <c r="O4804" i="2"/>
  <c r="P4804" i="2"/>
  <c r="N4805" i="2"/>
  <c r="O4805" i="2"/>
  <c r="P4805" i="2"/>
  <c r="N4806" i="2"/>
  <c r="O4806" i="2"/>
  <c r="P4806" i="2"/>
  <c r="N4807" i="2"/>
  <c r="O4807" i="2"/>
  <c r="P4807" i="2"/>
  <c r="N4808" i="2"/>
  <c r="O4808" i="2"/>
  <c r="P4808" i="2"/>
  <c r="N4809" i="2"/>
  <c r="O4809" i="2"/>
  <c r="P4809" i="2"/>
  <c r="N4810" i="2"/>
  <c r="O4810" i="2"/>
  <c r="P4810" i="2"/>
  <c r="N4811" i="2"/>
  <c r="O4811" i="2"/>
  <c r="P4811" i="2"/>
  <c r="N4812" i="2"/>
  <c r="O4812" i="2"/>
  <c r="P4812" i="2"/>
  <c r="N4813" i="2"/>
  <c r="O4813" i="2"/>
  <c r="P4813" i="2"/>
  <c r="N4814" i="2"/>
  <c r="O4814" i="2"/>
  <c r="P4814" i="2"/>
  <c r="N4815" i="2"/>
  <c r="O4815" i="2"/>
  <c r="P4815" i="2"/>
  <c r="N4816" i="2"/>
  <c r="O4816" i="2"/>
  <c r="P4816" i="2"/>
  <c r="N4817" i="2"/>
  <c r="O4817" i="2"/>
  <c r="P4817" i="2"/>
  <c r="N4818" i="2"/>
  <c r="O4818" i="2"/>
  <c r="P4818" i="2"/>
  <c r="N4819" i="2"/>
  <c r="O4819" i="2"/>
  <c r="P4819" i="2"/>
  <c r="N4820" i="2"/>
  <c r="O4820" i="2"/>
  <c r="P4820" i="2"/>
  <c r="N4821" i="2"/>
  <c r="O4821" i="2"/>
  <c r="P4821" i="2"/>
  <c r="N4822" i="2"/>
  <c r="O4822" i="2"/>
  <c r="P4822" i="2"/>
  <c r="N4823" i="2"/>
  <c r="O4823" i="2"/>
  <c r="P4823" i="2"/>
  <c r="N4824" i="2"/>
  <c r="O4824" i="2"/>
  <c r="P4824" i="2"/>
  <c r="N4825" i="2"/>
  <c r="O4825" i="2"/>
  <c r="P4825" i="2"/>
  <c r="N4826" i="2"/>
  <c r="O4826" i="2"/>
  <c r="P4826" i="2"/>
  <c r="N4827" i="2"/>
  <c r="O4827" i="2"/>
  <c r="P4827" i="2"/>
  <c r="N4828" i="2"/>
  <c r="O4828" i="2"/>
  <c r="P4828" i="2"/>
  <c r="N4829" i="2"/>
  <c r="O4829" i="2"/>
  <c r="P4829" i="2"/>
  <c r="N4830" i="2"/>
  <c r="O4830" i="2"/>
  <c r="P4830" i="2"/>
  <c r="N4831" i="2"/>
  <c r="O4831" i="2"/>
  <c r="P4831" i="2"/>
  <c r="N4832" i="2"/>
  <c r="O4832" i="2"/>
  <c r="P4832" i="2"/>
  <c r="N4833" i="2"/>
  <c r="O4833" i="2"/>
  <c r="P4833" i="2"/>
  <c r="N4834" i="2"/>
  <c r="O4834" i="2"/>
  <c r="P4834" i="2"/>
  <c r="N4835" i="2"/>
  <c r="O4835" i="2"/>
  <c r="P4835" i="2"/>
  <c r="N4836" i="2"/>
  <c r="O4836" i="2"/>
  <c r="P4836" i="2"/>
  <c r="N4837" i="2"/>
  <c r="O4837" i="2"/>
  <c r="P4837" i="2"/>
  <c r="N4838" i="2"/>
  <c r="O4838" i="2"/>
  <c r="P4838" i="2"/>
  <c r="N4839" i="2"/>
  <c r="O4839" i="2"/>
  <c r="P4839" i="2"/>
  <c r="N4840" i="2"/>
  <c r="O4840" i="2"/>
  <c r="P4840" i="2"/>
  <c r="N4841" i="2"/>
  <c r="O4841" i="2"/>
  <c r="P4841" i="2"/>
  <c r="N4842" i="2"/>
  <c r="O4842" i="2"/>
  <c r="P4842" i="2"/>
  <c r="N4843" i="2"/>
  <c r="O4843" i="2"/>
  <c r="P4843" i="2"/>
  <c r="N4844" i="2"/>
  <c r="O4844" i="2"/>
  <c r="P4844" i="2"/>
  <c r="N4845" i="2"/>
  <c r="O4845" i="2"/>
  <c r="P4845" i="2"/>
  <c r="N4846" i="2"/>
  <c r="O4846" i="2"/>
  <c r="P4846" i="2"/>
  <c r="N4847" i="2"/>
  <c r="O4847" i="2"/>
  <c r="P4847" i="2"/>
  <c r="N4848" i="2"/>
  <c r="O4848" i="2"/>
  <c r="P4848" i="2"/>
  <c r="N4849" i="2"/>
  <c r="O4849" i="2"/>
  <c r="P4849" i="2"/>
  <c r="N4850" i="2"/>
  <c r="O4850" i="2"/>
  <c r="P4850" i="2"/>
  <c r="N4851" i="2"/>
  <c r="O4851" i="2"/>
  <c r="P4851" i="2"/>
  <c r="N4852" i="2"/>
  <c r="O4852" i="2"/>
  <c r="P4852" i="2"/>
  <c r="N4853" i="2"/>
  <c r="O4853" i="2"/>
  <c r="P4853" i="2"/>
  <c r="N4854" i="2"/>
  <c r="O4854" i="2"/>
  <c r="P4854" i="2"/>
  <c r="N4855" i="2"/>
  <c r="O4855" i="2"/>
  <c r="P4855" i="2"/>
  <c r="N4856" i="2"/>
  <c r="O4856" i="2"/>
  <c r="P4856" i="2"/>
  <c r="N4857" i="2"/>
  <c r="O4857" i="2"/>
  <c r="P4857" i="2"/>
  <c r="N4858" i="2"/>
  <c r="O4858" i="2"/>
  <c r="P4858" i="2"/>
  <c r="N4859" i="2"/>
  <c r="O4859" i="2"/>
  <c r="P4859" i="2"/>
  <c r="N4860" i="2"/>
  <c r="O4860" i="2"/>
  <c r="P4860" i="2"/>
  <c r="N4861" i="2"/>
  <c r="O4861" i="2"/>
  <c r="P4861" i="2"/>
  <c r="N4862" i="2"/>
  <c r="O4862" i="2"/>
  <c r="P4862" i="2"/>
  <c r="N4863" i="2"/>
  <c r="O4863" i="2"/>
  <c r="P4863" i="2"/>
  <c r="N4864" i="2"/>
  <c r="O4864" i="2"/>
  <c r="P4864" i="2"/>
  <c r="N4865" i="2"/>
  <c r="O4865" i="2"/>
  <c r="P4865" i="2"/>
  <c r="N4866" i="2"/>
  <c r="O4866" i="2"/>
  <c r="P4866" i="2"/>
  <c r="N4867" i="2"/>
  <c r="O4867" i="2"/>
  <c r="P4867" i="2"/>
  <c r="N4868" i="2"/>
  <c r="O4868" i="2"/>
  <c r="P4868" i="2"/>
  <c r="N4869" i="2"/>
  <c r="O4869" i="2"/>
  <c r="P4869" i="2"/>
  <c r="N4870" i="2"/>
  <c r="O4870" i="2"/>
  <c r="P4870" i="2"/>
  <c r="N4871" i="2"/>
  <c r="O4871" i="2"/>
  <c r="P4871" i="2"/>
  <c r="N4872" i="2"/>
  <c r="O4872" i="2"/>
  <c r="P4872" i="2"/>
  <c r="N4873" i="2"/>
  <c r="O4873" i="2"/>
  <c r="P4873" i="2"/>
  <c r="N4874" i="2"/>
  <c r="O4874" i="2"/>
  <c r="P4874" i="2"/>
  <c r="N4875" i="2"/>
  <c r="O4875" i="2"/>
  <c r="P4875" i="2"/>
  <c r="N4876" i="2"/>
  <c r="O4876" i="2"/>
  <c r="P4876" i="2"/>
  <c r="N4877" i="2"/>
  <c r="O4877" i="2"/>
  <c r="P4877" i="2"/>
  <c r="N4878" i="2"/>
  <c r="O4878" i="2"/>
  <c r="P4878" i="2"/>
  <c r="N4879" i="2"/>
  <c r="O4879" i="2"/>
  <c r="P4879" i="2"/>
  <c r="N4880" i="2"/>
  <c r="O4880" i="2"/>
  <c r="P4880" i="2"/>
  <c r="N4881" i="2"/>
  <c r="O4881" i="2"/>
  <c r="P4881" i="2"/>
  <c r="N4882" i="2"/>
  <c r="O4882" i="2"/>
  <c r="P4882" i="2"/>
  <c r="N4883" i="2"/>
  <c r="O4883" i="2"/>
  <c r="P4883" i="2"/>
  <c r="N4884" i="2"/>
  <c r="O4884" i="2"/>
  <c r="P4884" i="2"/>
  <c r="N4885" i="2"/>
  <c r="O4885" i="2"/>
  <c r="P4885" i="2"/>
  <c r="N4886" i="2"/>
  <c r="O4886" i="2"/>
  <c r="P4886" i="2"/>
  <c r="N4887" i="2"/>
  <c r="O4887" i="2"/>
  <c r="P4887" i="2"/>
  <c r="N4888" i="2"/>
  <c r="O4888" i="2"/>
  <c r="P4888" i="2"/>
  <c r="N4889" i="2"/>
  <c r="O4889" i="2"/>
  <c r="P4889" i="2"/>
  <c r="N4890" i="2"/>
  <c r="O4890" i="2"/>
  <c r="P4890" i="2"/>
  <c r="N4891" i="2"/>
  <c r="O4891" i="2"/>
  <c r="P4891" i="2"/>
  <c r="N4892" i="2"/>
  <c r="O4892" i="2"/>
  <c r="P4892" i="2"/>
  <c r="N4893" i="2"/>
  <c r="O4893" i="2"/>
  <c r="P4893" i="2"/>
  <c r="N4894" i="2"/>
  <c r="O4894" i="2"/>
  <c r="P4894" i="2"/>
  <c r="N4895" i="2"/>
  <c r="O4895" i="2"/>
  <c r="P4895" i="2"/>
  <c r="N4896" i="2"/>
  <c r="O4896" i="2"/>
  <c r="P4896" i="2"/>
  <c r="N4897" i="2"/>
  <c r="O4897" i="2"/>
  <c r="P4897" i="2"/>
  <c r="N4898" i="2"/>
  <c r="O4898" i="2"/>
  <c r="P4898" i="2"/>
  <c r="N4899" i="2"/>
  <c r="O4899" i="2"/>
  <c r="P4899" i="2"/>
  <c r="N4900" i="2"/>
  <c r="O4900" i="2"/>
  <c r="P4900" i="2"/>
  <c r="N4901" i="2"/>
  <c r="O4901" i="2"/>
  <c r="P4901" i="2"/>
  <c r="N4902" i="2"/>
  <c r="O4902" i="2"/>
  <c r="P4902" i="2"/>
  <c r="N4903" i="2"/>
  <c r="O4903" i="2"/>
  <c r="P4903" i="2"/>
  <c r="N4904" i="2"/>
  <c r="O4904" i="2"/>
  <c r="P4904" i="2"/>
  <c r="N4905" i="2"/>
  <c r="O4905" i="2"/>
  <c r="P4905" i="2"/>
  <c r="N4906" i="2"/>
  <c r="O4906" i="2"/>
  <c r="P4906" i="2"/>
  <c r="N4907" i="2"/>
  <c r="O4907" i="2"/>
  <c r="P4907" i="2"/>
  <c r="N4908" i="2"/>
  <c r="O4908" i="2"/>
  <c r="P4908" i="2"/>
  <c r="N4909" i="2"/>
  <c r="O4909" i="2"/>
  <c r="P4909" i="2"/>
  <c r="N4910" i="2"/>
  <c r="O4910" i="2"/>
  <c r="P4910" i="2"/>
  <c r="N4911" i="2"/>
  <c r="O4911" i="2"/>
  <c r="P4911" i="2"/>
  <c r="N4912" i="2"/>
  <c r="O4912" i="2"/>
  <c r="P4912" i="2"/>
  <c r="N4913" i="2"/>
  <c r="O4913" i="2"/>
  <c r="P4913" i="2"/>
  <c r="N4914" i="2"/>
  <c r="O4914" i="2"/>
  <c r="P4914" i="2"/>
  <c r="N4915" i="2"/>
  <c r="O4915" i="2"/>
  <c r="P4915" i="2"/>
  <c r="N4916" i="2"/>
  <c r="O4916" i="2"/>
  <c r="P4916" i="2"/>
  <c r="N4917" i="2"/>
  <c r="O4917" i="2"/>
  <c r="P4917" i="2"/>
  <c r="N4918" i="2"/>
  <c r="O4918" i="2"/>
  <c r="P4918" i="2"/>
  <c r="N4919" i="2"/>
  <c r="O4919" i="2"/>
  <c r="P4919" i="2"/>
  <c r="N4920" i="2"/>
  <c r="O4920" i="2"/>
  <c r="P4920" i="2"/>
  <c r="N4921" i="2"/>
  <c r="O4921" i="2"/>
  <c r="P4921" i="2"/>
  <c r="N4922" i="2"/>
  <c r="O4922" i="2"/>
  <c r="P4922" i="2"/>
  <c r="N4923" i="2"/>
  <c r="O4923" i="2"/>
  <c r="P4923" i="2"/>
  <c r="N4924" i="2"/>
  <c r="O4924" i="2"/>
  <c r="P4924" i="2"/>
  <c r="N4925" i="2"/>
  <c r="O4925" i="2"/>
  <c r="P4925" i="2"/>
  <c r="N4926" i="2"/>
  <c r="O4926" i="2"/>
  <c r="P4926" i="2"/>
  <c r="N4927" i="2"/>
  <c r="O4927" i="2"/>
  <c r="P4927" i="2"/>
  <c r="N4928" i="2"/>
  <c r="O4928" i="2"/>
  <c r="P4928" i="2"/>
  <c r="N4929" i="2"/>
  <c r="O4929" i="2"/>
  <c r="P4929" i="2"/>
  <c r="N4930" i="2"/>
  <c r="O4930" i="2"/>
  <c r="P4930" i="2"/>
  <c r="N4931" i="2"/>
  <c r="O4931" i="2"/>
  <c r="P4931" i="2"/>
  <c r="N4932" i="2"/>
  <c r="O4932" i="2"/>
  <c r="P4932" i="2"/>
  <c r="N4933" i="2"/>
  <c r="O4933" i="2"/>
  <c r="P4933" i="2"/>
  <c r="N4934" i="2"/>
  <c r="O4934" i="2"/>
  <c r="P4934" i="2"/>
  <c r="N4935" i="2"/>
  <c r="O4935" i="2"/>
  <c r="P4935" i="2"/>
  <c r="N4936" i="2"/>
  <c r="O4936" i="2"/>
  <c r="P4936" i="2"/>
  <c r="N4937" i="2"/>
  <c r="O4937" i="2"/>
  <c r="P4937" i="2"/>
  <c r="N4938" i="2"/>
  <c r="O4938" i="2"/>
  <c r="P4938" i="2"/>
  <c r="N4939" i="2"/>
  <c r="O4939" i="2"/>
  <c r="P4939" i="2"/>
  <c r="N4940" i="2"/>
  <c r="O4940" i="2"/>
  <c r="P4940" i="2"/>
  <c r="N4941" i="2"/>
  <c r="O4941" i="2"/>
  <c r="P4941" i="2"/>
  <c r="N4942" i="2"/>
  <c r="O4942" i="2"/>
  <c r="P4942" i="2"/>
  <c r="N4943" i="2"/>
  <c r="O4943" i="2"/>
  <c r="P4943" i="2"/>
  <c r="N4944" i="2"/>
  <c r="O4944" i="2"/>
  <c r="P4944" i="2"/>
  <c r="N4945" i="2"/>
  <c r="O4945" i="2"/>
  <c r="P4945" i="2"/>
  <c r="N4946" i="2"/>
  <c r="O4946" i="2"/>
  <c r="P4946" i="2"/>
  <c r="N4947" i="2"/>
  <c r="O4947" i="2"/>
  <c r="P4947" i="2"/>
  <c r="N4948" i="2"/>
  <c r="O4948" i="2"/>
  <c r="P4948" i="2"/>
  <c r="N4949" i="2"/>
  <c r="O4949" i="2"/>
  <c r="P4949" i="2"/>
  <c r="N4950" i="2"/>
  <c r="O4950" i="2"/>
  <c r="P4950" i="2"/>
  <c r="N4951" i="2"/>
  <c r="O4951" i="2"/>
  <c r="P4951" i="2"/>
  <c r="N4952" i="2"/>
  <c r="O4952" i="2"/>
  <c r="P4952" i="2"/>
  <c r="N4953" i="2"/>
  <c r="O4953" i="2"/>
  <c r="P4953" i="2"/>
  <c r="N4954" i="2"/>
  <c r="O4954" i="2"/>
  <c r="P4954" i="2"/>
  <c r="N4955" i="2"/>
  <c r="O4955" i="2"/>
  <c r="P4955" i="2"/>
  <c r="N4956" i="2"/>
  <c r="O4956" i="2"/>
  <c r="P4956" i="2"/>
  <c r="N4957" i="2"/>
  <c r="O4957" i="2"/>
  <c r="P4957" i="2"/>
  <c r="N4958" i="2"/>
  <c r="O4958" i="2"/>
  <c r="P4958" i="2"/>
  <c r="N4959" i="2"/>
  <c r="O4959" i="2"/>
  <c r="P4959" i="2"/>
  <c r="N4960" i="2"/>
  <c r="O4960" i="2"/>
  <c r="P4960" i="2"/>
  <c r="N4961" i="2"/>
  <c r="O4961" i="2"/>
  <c r="P4961" i="2"/>
  <c r="N4962" i="2"/>
  <c r="O4962" i="2"/>
  <c r="P4962" i="2"/>
  <c r="N4963" i="2"/>
  <c r="O4963" i="2"/>
  <c r="P4963" i="2"/>
  <c r="N4964" i="2"/>
  <c r="O4964" i="2"/>
  <c r="P4964" i="2"/>
  <c r="N4965" i="2"/>
  <c r="O4965" i="2"/>
  <c r="P4965" i="2"/>
  <c r="N4966" i="2"/>
  <c r="O4966" i="2"/>
  <c r="P4966" i="2"/>
  <c r="N4967" i="2"/>
  <c r="O4967" i="2"/>
  <c r="P4967" i="2"/>
  <c r="N4968" i="2"/>
  <c r="O4968" i="2"/>
  <c r="P4968" i="2"/>
  <c r="N4969" i="2"/>
  <c r="O4969" i="2"/>
  <c r="P4969" i="2"/>
  <c r="N4970" i="2"/>
  <c r="O4970" i="2"/>
  <c r="P4970" i="2"/>
  <c r="N4971" i="2"/>
  <c r="O4971" i="2"/>
  <c r="P4971" i="2"/>
  <c r="N4972" i="2"/>
  <c r="O4972" i="2"/>
  <c r="P4972" i="2"/>
  <c r="N4973" i="2"/>
  <c r="O4973" i="2"/>
  <c r="P4973" i="2"/>
  <c r="N4974" i="2"/>
  <c r="O4974" i="2"/>
  <c r="P4974" i="2"/>
  <c r="N4975" i="2"/>
  <c r="O4975" i="2"/>
  <c r="P4975" i="2"/>
  <c r="N4976" i="2"/>
  <c r="O4976" i="2"/>
  <c r="P4976" i="2"/>
  <c r="N4977" i="2"/>
  <c r="O4977" i="2"/>
  <c r="P4977" i="2"/>
  <c r="N4978" i="2"/>
  <c r="O4978" i="2"/>
  <c r="P4978" i="2"/>
  <c r="N4979" i="2"/>
  <c r="O4979" i="2"/>
  <c r="P4979" i="2"/>
  <c r="N4980" i="2"/>
  <c r="O4980" i="2"/>
  <c r="P4980" i="2"/>
  <c r="N4981" i="2"/>
  <c r="O4981" i="2"/>
  <c r="P4981" i="2"/>
  <c r="N4982" i="2"/>
  <c r="O4982" i="2"/>
  <c r="P4982" i="2"/>
  <c r="N4983" i="2"/>
  <c r="O4983" i="2"/>
  <c r="P4983" i="2"/>
  <c r="N4984" i="2"/>
  <c r="O4984" i="2"/>
  <c r="P4984" i="2"/>
  <c r="N4985" i="2"/>
  <c r="O4985" i="2"/>
  <c r="P4985" i="2"/>
  <c r="N4986" i="2"/>
  <c r="O4986" i="2"/>
  <c r="P4986" i="2"/>
  <c r="N4987" i="2"/>
  <c r="O4987" i="2"/>
  <c r="P4987" i="2"/>
  <c r="N4988" i="2"/>
  <c r="O4988" i="2"/>
  <c r="P4988" i="2"/>
  <c r="N4989" i="2"/>
  <c r="O4989" i="2"/>
  <c r="P4989" i="2"/>
  <c r="N4990" i="2"/>
  <c r="O4990" i="2"/>
  <c r="P4990" i="2"/>
  <c r="N4991" i="2"/>
  <c r="O4991" i="2"/>
  <c r="P4991" i="2"/>
  <c r="N4992" i="2"/>
  <c r="O4992" i="2"/>
  <c r="P4992" i="2"/>
  <c r="N4993" i="2"/>
  <c r="O4993" i="2"/>
  <c r="P4993" i="2"/>
  <c r="N4994" i="2"/>
  <c r="O4994" i="2"/>
  <c r="P4994" i="2"/>
  <c r="N4995" i="2"/>
  <c r="O4995" i="2"/>
  <c r="P4995" i="2"/>
  <c r="N4996" i="2"/>
  <c r="O4996" i="2"/>
  <c r="P4996" i="2"/>
  <c r="N4997" i="2"/>
  <c r="O4997" i="2"/>
  <c r="P4997" i="2"/>
  <c r="N4998" i="2"/>
  <c r="O4998" i="2"/>
  <c r="P4998" i="2"/>
  <c r="N4999" i="2"/>
  <c r="O4999" i="2"/>
  <c r="P4999" i="2"/>
  <c r="N5000" i="2"/>
  <c r="O5000" i="2"/>
  <c r="P5000" i="2"/>
  <c r="N5001" i="2"/>
  <c r="O5001" i="2"/>
  <c r="P5001" i="2"/>
  <c r="N5002" i="2"/>
  <c r="O5002" i="2"/>
  <c r="P5002" i="2"/>
  <c r="N5003" i="2"/>
  <c r="O5003" i="2"/>
  <c r="P5003" i="2"/>
  <c r="N5004" i="2"/>
  <c r="O5004" i="2"/>
  <c r="P5004" i="2"/>
  <c r="N5005" i="2"/>
  <c r="O5005" i="2"/>
  <c r="P5005" i="2"/>
  <c r="N5006" i="2"/>
  <c r="O5006" i="2"/>
  <c r="P5006" i="2"/>
  <c r="N5007" i="2"/>
  <c r="O5007" i="2"/>
  <c r="P5007" i="2"/>
  <c r="N5008" i="2"/>
  <c r="O5008" i="2"/>
  <c r="P5008" i="2"/>
  <c r="N5009" i="2"/>
  <c r="O5009" i="2"/>
  <c r="P5009" i="2"/>
  <c r="N5010" i="2"/>
  <c r="O5010" i="2"/>
  <c r="P5010" i="2"/>
  <c r="N5011" i="2"/>
  <c r="O5011" i="2"/>
  <c r="P5011" i="2"/>
  <c r="N5012" i="2"/>
  <c r="O5012" i="2"/>
  <c r="P5012" i="2"/>
  <c r="N5013" i="2"/>
  <c r="O5013" i="2"/>
  <c r="P5013" i="2"/>
  <c r="N5014" i="2"/>
  <c r="O5014" i="2"/>
  <c r="P5014" i="2"/>
  <c r="N5015" i="2"/>
  <c r="O5015" i="2"/>
  <c r="P5015" i="2"/>
  <c r="N5016" i="2"/>
  <c r="O5016" i="2"/>
  <c r="P5016" i="2"/>
  <c r="N5017" i="2"/>
  <c r="O5017" i="2"/>
  <c r="P5017" i="2"/>
  <c r="N5018" i="2"/>
  <c r="O5018" i="2"/>
  <c r="P5018" i="2"/>
  <c r="N5019" i="2"/>
  <c r="O5019" i="2"/>
  <c r="P5019" i="2"/>
  <c r="N5020" i="2"/>
  <c r="O5020" i="2"/>
  <c r="P5020" i="2"/>
  <c r="N5021" i="2"/>
  <c r="O5021" i="2"/>
  <c r="P5021" i="2"/>
  <c r="N5022" i="2"/>
  <c r="O5022" i="2"/>
  <c r="P5022" i="2"/>
  <c r="N5023" i="2"/>
  <c r="O5023" i="2"/>
  <c r="P5023" i="2"/>
  <c r="N5024" i="2"/>
  <c r="O5024" i="2"/>
  <c r="P5024" i="2"/>
  <c r="N5025" i="2"/>
  <c r="O5025" i="2"/>
  <c r="P5025" i="2"/>
  <c r="N5026" i="2"/>
  <c r="O5026" i="2"/>
  <c r="P5026" i="2"/>
  <c r="N5027" i="2"/>
  <c r="O5027" i="2"/>
  <c r="P5027" i="2"/>
  <c r="N5028" i="2"/>
  <c r="O5028" i="2"/>
  <c r="P5028" i="2"/>
  <c r="N5029" i="2"/>
  <c r="O5029" i="2"/>
  <c r="P5029" i="2"/>
  <c r="N5030" i="2"/>
  <c r="O5030" i="2"/>
  <c r="P5030" i="2"/>
  <c r="N5031" i="2"/>
  <c r="O5031" i="2"/>
  <c r="P5031" i="2"/>
  <c r="N5032" i="2"/>
  <c r="O5032" i="2"/>
  <c r="P5032" i="2"/>
  <c r="N5033" i="2"/>
  <c r="O5033" i="2"/>
  <c r="P5033" i="2"/>
  <c r="N5034" i="2"/>
  <c r="O5034" i="2"/>
  <c r="P5034" i="2"/>
  <c r="N5035" i="2"/>
  <c r="O5035" i="2"/>
  <c r="P5035" i="2"/>
  <c r="N5036" i="2"/>
  <c r="O5036" i="2"/>
  <c r="P5036" i="2"/>
  <c r="N5037" i="2"/>
  <c r="O5037" i="2"/>
  <c r="P5037" i="2"/>
  <c r="N5038" i="2"/>
  <c r="O5038" i="2"/>
  <c r="P5038" i="2"/>
  <c r="N5039" i="2"/>
  <c r="O5039" i="2"/>
  <c r="P5039" i="2"/>
  <c r="N5040" i="2"/>
  <c r="O5040" i="2"/>
  <c r="P5040" i="2"/>
  <c r="N5041" i="2"/>
  <c r="O5041" i="2"/>
  <c r="P5041" i="2"/>
  <c r="N5042" i="2"/>
  <c r="O5042" i="2"/>
  <c r="P5042" i="2"/>
  <c r="N5043" i="2"/>
  <c r="O5043" i="2"/>
  <c r="P5043" i="2"/>
  <c r="N5044" i="2"/>
  <c r="O5044" i="2"/>
  <c r="P5044" i="2"/>
  <c r="N5045" i="2"/>
  <c r="O5045" i="2"/>
  <c r="P5045" i="2"/>
  <c r="N5046" i="2"/>
  <c r="O5046" i="2"/>
  <c r="P5046" i="2"/>
  <c r="N5047" i="2"/>
  <c r="O5047" i="2"/>
  <c r="P5047" i="2"/>
  <c r="N5048" i="2"/>
  <c r="O5048" i="2"/>
  <c r="P5048" i="2"/>
  <c r="N5049" i="2"/>
  <c r="O5049" i="2"/>
  <c r="P5049" i="2"/>
  <c r="N5050" i="2"/>
  <c r="O5050" i="2"/>
  <c r="P5050" i="2"/>
  <c r="N5051" i="2"/>
  <c r="O5051" i="2"/>
  <c r="P5051" i="2"/>
  <c r="N5052" i="2"/>
  <c r="O5052" i="2"/>
  <c r="P5052" i="2"/>
  <c r="N5053" i="2"/>
  <c r="O5053" i="2"/>
  <c r="P5053" i="2"/>
  <c r="N5054" i="2"/>
  <c r="O5054" i="2"/>
  <c r="P5054" i="2"/>
  <c r="N5055" i="2"/>
  <c r="O5055" i="2"/>
  <c r="P5055" i="2"/>
  <c r="N5056" i="2"/>
  <c r="O5056" i="2"/>
  <c r="P5056" i="2"/>
  <c r="N5057" i="2"/>
  <c r="O5057" i="2"/>
  <c r="P5057" i="2"/>
  <c r="N5058" i="2"/>
  <c r="O5058" i="2"/>
  <c r="P5058" i="2"/>
  <c r="N5059" i="2"/>
  <c r="O5059" i="2"/>
  <c r="P5059" i="2"/>
  <c r="N5060" i="2"/>
  <c r="O5060" i="2"/>
  <c r="P5060" i="2"/>
  <c r="N5061" i="2"/>
  <c r="O5061" i="2"/>
  <c r="P5061" i="2"/>
  <c r="N5062" i="2"/>
  <c r="O5062" i="2"/>
  <c r="P5062" i="2"/>
  <c r="N5063" i="2"/>
  <c r="O5063" i="2"/>
  <c r="P5063" i="2"/>
  <c r="N5064" i="2"/>
  <c r="O5064" i="2"/>
  <c r="P5064" i="2"/>
  <c r="N5065" i="2"/>
  <c r="O5065" i="2"/>
  <c r="P5065" i="2"/>
  <c r="N5066" i="2"/>
  <c r="O5066" i="2"/>
  <c r="P5066" i="2"/>
  <c r="N5067" i="2"/>
  <c r="O5067" i="2"/>
  <c r="P5067" i="2"/>
  <c r="N5068" i="2"/>
  <c r="O5068" i="2"/>
  <c r="P5068" i="2"/>
  <c r="N5069" i="2"/>
  <c r="O5069" i="2"/>
  <c r="P5069" i="2"/>
  <c r="N5070" i="2"/>
  <c r="O5070" i="2"/>
  <c r="P5070" i="2"/>
  <c r="N5071" i="2"/>
  <c r="O5071" i="2"/>
  <c r="P5071" i="2"/>
  <c r="N5072" i="2"/>
  <c r="O5072" i="2"/>
  <c r="P5072" i="2"/>
  <c r="N5073" i="2"/>
  <c r="O5073" i="2"/>
  <c r="P5073" i="2"/>
  <c r="N5074" i="2"/>
  <c r="O5074" i="2"/>
  <c r="P5074" i="2"/>
  <c r="N5075" i="2"/>
  <c r="O5075" i="2"/>
  <c r="P5075" i="2"/>
  <c r="N5076" i="2"/>
  <c r="O5076" i="2"/>
  <c r="P5076" i="2"/>
  <c r="N5077" i="2"/>
  <c r="O5077" i="2"/>
  <c r="P5077" i="2"/>
  <c r="N5078" i="2"/>
  <c r="O5078" i="2"/>
  <c r="P5078" i="2"/>
  <c r="N5079" i="2"/>
  <c r="O5079" i="2"/>
  <c r="P5079" i="2"/>
  <c r="N5080" i="2"/>
  <c r="O5080" i="2"/>
  <c r="P5080" i="2"/>
  <c r="N5081" i="2"/>
  <c r="O5081" i="2"/>
  <c r="P5081" i="2"/>
  <c r="N5082" i="2"/>
  <c r="O5082" i="2"/>
  <c r="P5082" i="2"/>
  <c r="N5083" i="2"/>
  <c r="O5083" i="2"/>
  <c r="P5083" i="2"/>
  <c r="N5084" i="2"/>
  <c r="O5084" i="2"/>
  <c r="P5084" i="2"/>
  <c r="N5085" i="2"/>
  <c r="O5085" i="2"/>
  <c r="P5085" i="2"/>
  <c r="N5086" i="2"/>
  <c r="O5086" i="2"/>
  <c r="P5086" i="2"/>
  <c r="N5087" i="2"/>
  <c r="O5087" i="2"/>
  <c r="P5087" i="2"/>
  <c r="N5088" i="2"/>
  <c r="O5088" i="2"/>
  <c r="P5088" i="2"/>
  <c r="N5089" i="2"/>
  <c r="O5089" i="2"/>
  <c r="P5089" i="2"/>
  <c r="N5090" i="2"/>
  <c r="O5090" i="2"/>
  <c r="P5090" i="2"/>
  <c r="N5091" i="2"/>
  <c r="O5091" i="2"/>
  <c r="P5091" i="2"/>
  <c r="N5092" i="2"/>
  <c r="O5092" i="2"/>
  <c r="P5092" i="2"/>
  <c r="N5093" i="2"/>
  <c r="O5093" i="2"/>
  <c r="P5093" i="2"/>
  <c r="N5094" i="2"/>
  <c r="O5094" i="2"/>
  <c r="P5094" i="2"/>
  <c r="N5095" i="2"/>
  <c r="O5095" i="2"/>
  <c r="P5095" i="2"/>
  <c r="N5096" i="2"/>
  <c r="O5096" i="2"/>
  <c r="P5096" i="2"/>
  <c r="N5097" i="2"/>
  <c r="O5097" i="2"/>
  <c r="P5097" i="2"/>
  <c r="N5098" i="2"/>
  <c r="O5098" i="2"/>
  <c r="P5098" i="2"/>
  <c r="N5099" i="2"/>
  <c r="O5099" i="2"/>
  <c r="P5099" i="2"/>
  <c r="N5100" i="2"/>
  <c r="O5100" i="2"/>
  <c r="P5100" i="2"/>
  <c r="N5101" i="2"/>
  <c r="O5101" i="2"/>
  <c r="P5101" i="2"/>
  <c r="N5102" i="2"/>
  <c r="O5102" i="2"/>
  <c r="P5102" i="2"/>
  <c r="N5103" i="2"/>
  <c r="O5103" i="2"/>
  <c r="P5103" i="2"/>
  <c r="N5104" i="2"/>
  <c r="O5104" i="2"/>
  <c r="P5104" i="2"/>
  <c r="N5105" i="2"/>
  <c r="O5105" i="2"/>
  <c r="P5105" i="2"/>
  <c r="N5106" i="2"/>
  <c r="O5106" i="2"/>
  <c r="P5106" i="2"/>
  <c r="N5107" i="2"/>
  <c r="O5107" i="2"/>
  <c r="P5107" i="2"/>
  <c r="N5108" i="2"/>
  <c r="O5108" i="2"/>
  <c r="P5108" i="2"/>
  <c r="N5109" i="2"/>
  <c r="O5109" i="2"/>
  <c r="P5109" i="2"/>
  <c r="N5110" i="2"/>
  <c r="O5110" i="2"/>
  <c r="P5110" i="2"/>
  <c r="N5111" i="2"/>
  <c r="O5111" i="2"/>
  <c r="P5111" i="2"/>
  <c r="N5112" i="2"/>
  <c r="O5112" i="2"/>
  <c r="P5112" i="2"/>
  <c r="N5113" i="2"/>
  <c r="O5113" i="2"/>
  <c r="P5113" i="2"/>
  <c r="N5114" i="2"/>
  <c r="O5114" i="2"/>
  <c r="P5114" i="2"/>
  <c r="N5115" i="2"/>
  <c r="O5115" i="2"/>
  <c r="P5115" i="2"/>
  <c r="N5116" i="2"/>
  <c r="O5116" i="2"/>
  <c r="P5116" i="2"/>
  <c r="N5117" i="2"/>
  <c r="O5117" i="2"/>
  <c r="P5117" i="2"/>
  <c r="N5118" i="2"/>
  <c r="O5118" i="2"/>
  <c r="P5118" i="2"/>
  <c r="N5119" i="2"/>
  <c r="O5119" i="2"/>
  <c r="P5119" i="2"/>
  <c r="N5120" i="2"/>
  <c r="O5120" i="2"/>
  <c r="P5120" i="2"/>
  <c r="N5121" i="2"/>
  <c r="O5121" i="2"/>
  <c r="P5121" i="2"/>
  <c r="N5122" i="2"/>
  <c r="O5122" i="2"/>
  <c r="P5122" i="2"/>
  <c r="N5123" i="2"/>
  <c r="O5123" i="2"/>
  <c r="P5123" i="2"/>
  <c r="N5124" i="2"/>
  <c r="O5124" i="2"/>
  <c r="P5124" i="2"/>
  <c r="N5125" i="2"/>
  <c r="O5125" i="2"/>
  <c r="P5125" i="2"/>
  <c r="N5126" i="2"/>
  <c r="O5126" i="2"/>
  <c r="P5126" i="2"/>
  <c r="N5127" i="2"/>
  <c r="O5127" i="2"/>
  <c r="P5127" i="2"/>
  <c r="N5128" i="2"/>
  <c r="O5128" i="2"/>
  <c r="P5128" i="2"/>
  <c r="N5129" i="2"/>
  <c r="O5129" i="2"/>
  <c r="P5129" i="2"/>
  <c r="N5130" i="2"/>
  <c r="O5130" i="2"/>
  <c r="P5130" i="2"/>
  <c r="N5131" i="2"/>
  <c r="O5131" i="2"/>
  <c r="P5131" i="2"/>
  <c r="N5132" i="2"/>
  <c r="O5132" i="2"/>
  <c r="P5132" i="2"/>
  <c r="N5133" i="2"/>
  <c r="O5133" i="2"/>
  <c r="P5133" i="2"/>
  <c r="N5134" i="2"/>
  <c r="O5134" i="2"/>
  <c r="P5134" i="2"/>
  <c r="N5135" i="2"/>
  <c r="O5135" i="2"/>
  <c r="P5135" i="2"/>
  <c r="N5136" i="2"/>
  <c r="O5136" i="2"/>
  <c r="P5136" i="2"/>
  <c r="N5137" i="2"/>
  <c r="O5137" i="2"/>
  <c r="P5137" i="2"/>
  <c r="N5138" i="2"/>
  <c r="O5138" i="2"/>
  <c r="P5138" i="2"/>
  <c r="N5139" i="2"/>
  <c r="O5139" i="2"/>
  <c r="P5139" i="2"/>
  <c r="N5140" i="2"/>
  <c r="O5140" i="2"/>
  <c r="P5140" i="2"/>
  <c r="N5141" i="2"/>
  <c r="O5141" i="2"/>
  <c r="P5141" i="2"/>
  <c r="N5142" i="2"/>
  <c r="O5142" i="2"/>
  <c r="P5142" i="2"/>
  <c r="N5143" i="2"/>
  <c r="O5143" i="2"/>
  <c r="P5143" i="2"/>
  <c r="N5144" i="2"/>
  <c r="O5144" i="2"/>
  <c r="P5144" i="2"/>
  <c r="N5145" i="2"/>
  <c r="O5145" i="2"/>
  <c r="P5145" i="2"/>
  <c r="N5146" i="2"/>
  <c r="O5146" i="2"/>
  <c r="P5146" i="2"/>
  <c r="N5147" i="2"/>
  <c r="O5147" i="2"/>
  <c r="P5147" i="2"/>
  <c r="N5148" i="2"/>
  <c r="O5148" i="2"/>
  <c r="P5148" i="2"/>
  <c r="N5149" i="2"/>
  <c r="O5149" i="2"/>
  <c r="P5149" i="2"/>
  <c r="N5150" i="2"/>
  <c r="O5150" i="2"/>
  <c r="P5150" i="2"/>
  <c r="N5151" i="2"/>
  <c r="O5151" i="2"/>
  <c r="P5151" i="2"/>
  <c r="N5152" i="2"/>
  <c r="O5152" i="2"/>
  <c r="P5152" i="2"/>
  <c r="N5153" i="2"/>
  <c r="O5153" i="2"/>
  <c r="P5153" i="2"/>
  <c r="N5154" i="2"/>
  <c r="O5154" i="2"/>
  <c r="P5154" i="2"/>
  <c r="N5155" i="2"/>
  <c r="O5155" i="2"/>
  <c r="P5155" i="2"/>
  <c r="N5156" i="2"/>
  <c r="O5156" i="2"/>
  <c r="P5156" i="2"/>
  <c r="N5157" i="2"/>
  <c r="O5157" i="2"/>
  <c r="P5157" i="2"/>
  <c r="N5158" i="2"/>
  <c r="O5158" i="2"/>
  <c r="P5158" i="2"/>
  <c r="N5159" i="2"/>
  <c r="O5159" i="2"/>
  <c r="P5159" i="2"/>
  <c r="N5160" i="2"/>
  <c r="O5160" i="2"/>
  <c r="P5160" i="2"/>
  <c r="N5161" i="2"/>
  <c r="O5161" i="2"/>
  <c r="P5161" i="2"/>
  <c r="N5162" i="2"/>
  <c r="O5162" i="2"/>
  <c r="P5162" i="2"/>
  <c r="N5163" i="2"/>
  <c r="O5163" i="2"/>
  <c r="P5163" i="2"/>
  <c r="N5164" i="2"/>
  <c r="O5164" i="2"/>
  <c r="P5164" i="2"/>
  <c r="N5165" i="2"/>
  <c r="O5165" i="2"/>
  <c r="P5165" i="2"/>
  <c r="N5166" i="2"/>
  <c r="O5166" i="2"/>
  <c r="P5166" i="2"/>
  <c r="N5167" i="2"/>
  <c r="O5167" i="2"/>
  <c r="P5167" i="2"/>
  <c r="N5168" i="2"/>
  <c r="O5168" i="2"/>
  <c r="P5168" i="2"/>
  <c r="N5169" i="2"/>
  <c r="O5169" i="2"/>
  <c r="P5169" i="2"/>
  <c r="N5170" i="2"/>
  <c r="O5170" i="2"/>
  <c r="P5170" i="2"/>
  <c r="N5171" i="2"/>
  <c r="O5171" i="2"/>
  <c r="P5171" i="2"/>
  <c r="N5172" i="2"/>
  <c r="O5172" i="2"/>
  <c r="P5172" i="2"/>
  <c r="N5173" i="2"/>
  <c r="O5173" i="2"/>
  <c r="P5173" i="2"/>
  <c r="N5174" i="2"/>
  <c r="O5174" i="2"/>
  <c r="P5174" i="2"/>
  <c r="N5175" i="2"/>
  <c r="O5175" i="2"/>
  <c r="P5175" i="2"/>
  <c r="N5176" i="2"/>
  <c r="O5176" i="2"/>
  <c r="P5176" i="2"/>
  <c r="N5177" i="2"/>
  <c r="O5177" i="2"/>
  <c r="P5177" i="2"/>
  <c r="N5178" i="2"/>
  <c r="O5178" i="2"/>
  <c r="P5178" i="2"/>
  <c r="N5179" i="2"/>
  <c r="O5179" i="2"/>
  <c r="P5179" i="2"/>
  <c r="N5180" i="2"/>
  <c r="O5180" i="2"/>
  <c r="P5180" i="2"/>
  <c r="N5181" i="2"/>
  <c r="O5181" i="2"/>
  <c r="P5181" i="2"/>
  <c r="N5182" i="2"/>
  <c r="O5182" i="2"/>
  <c r="P5182" i="2"/>
  <c r="N5183" i="2"/>
  <c r="O5183" i="2"/>
  <c r="P5183" i="2"/>
  <c r="N5184" i="2"/>
  <c r="O5184" i="2"/>
  <c r="P5184" i="2"/>
  <c r="N5185" i="2"/>
  <c r="O5185" i="2"/>
  <c r="P5185" i="2"/>
  <c r="N5186" i="2"/>
  <c r="O5186" i="2"/>
  <c r="P5186" i="2"/>
  <c r="N5187" i="2"/>
  <c r="O5187" i="2"/>
  <c r="P5187" i="2"/>
  <c r="N5188" i="2"/>
  <c r="O5188" i="2"/>
  <c r="P5188" i="2"/>
  <c r="N5189" i="2"/>
  <c r="O5189" i="2"/>
  <c r="P5189" i="2"/>
  <c r="N5190" i="2"/>
  <c r="O5190" i="2"/>
  <c r="P5190" i="2"/>
  <c r="N5191" i="2"/>
  <c r="O5191" i="2"/>
  <c r="P5191" i="2"/>
  <c r="N5192" i="2"/>
  <c r="O5192" i="2"/>
  <c r="P5192" i="2"/>
  <c r="N5193" i="2"/>
  <c r="O5193" i="2"/>
  <c r="P5193" i="2"/>
  <c r="N5194" i="2"/>
  <c r="O5194" i="2"/>
  <c r="P5194" i="2"/>
  <c r="N5195" i="2"/>
  <c r="O5195" i="2"/>
  <c r="P5195" i="2"/>
  <c r="N5196" i="2"/>
  <c r="O5196" i="2"/>
  <c r="P5196" i="2"/>
  <c r="N5197" i="2"/>
  <c r="O5197" i="2"/>
  <c r="P5197" i="2"/>
  <c r="N5198" i="2"/>
  <c r="O5198" i="2"/>
  <c r="P5198" i="2"/>
  <c r="N5199" i="2"/>
  <c r="O5199" i="2"/>
  <c r="P5199" i="2"/>
  <c r="N5200" i="2"/>
  <c r="O5200" i="2"/>
  <c r="P5200" i="2"/>
  <c r="N5201" i="2"/>
  <c r="O5201" i="2"/>
  <c r="P5201" i="2"/>
  <c r="N5202" i="2"/>
  <c r="O5202" i="2"/>
  <c r="P5202" i="2"/>
  <c r="N5203" i="2"/>
  <c r="O5203" i="2"/>
  <c r="P5203" i="2"/>
  <c r="N5204" i="2"/>
  <c r="O5204" i="2"/>
  <c r="P5204" i="2"/>
  <c r="N5205" i="2"/>
  <c r="O5205" i="2"/>
  <c r="P5205" i="2"/>
  <c r="N5206" i="2"/>
  <c r="O5206" i="2"/>
  <c r="P5206" i="2"/>
  <c r="N5207" i="2"/>
  <c r="O5207" i="2"/>
  <c r="P5207" i="2"/>
  <c r="N5208" i="2"/>
  <c r="O5208" i="2"/>
  <c r="P5208" i="2"/>
  <c r="N5209" i="2"/>
  <c r="O5209" i="2"/>
  <c r="P5209" i="2"/>
  <c r="N5210" i="2"/>
  <c r="O5210" i="2"/>
  <c r="P5210" i="2"/>
  <c r="N5211" i="2"/>
  <c r="O5211" i="2"/>
  <c r="P5211" i="2"/>
  <c r="N5212" i="2"/>
  <c r="O5212" i="2"/>
  <c r="P5212" i="2"/>
  <c r="N5213" i="2"/>
  <c r="O5213" i="2"/>
  <c r="P5213" i="2"/>
  <c r="N5214" i="2"/>
  <c r="O5214" i="2"/>
  <c r="P5214" i="2"/>
  <c r="N5215" i="2"/>
  <c r="O5215" i="2"/>
  <c r="P5215" i="2"/>
  <c r="N5216" i="2"/>
  <c r="O5216" i="2"/>
  <c r="P5216" i="2"/>
  <c r="N5217" i="2"/>
  <c r="O5217" i="2"/>
  <c r="P5217" i="2"/>
  <c r="N5218" i="2"/>
  <c r="O5218" i="2"/>
  <c r="P5218" i="2"/>
  <c r="N5219" i="2"/>
  <c r="O5219" i="2"/>
  <c r="P5219" i="2"/>
  <c r="N5220" i="2"/>
  <c r="O5220" i="2"/>
  <c r="P5220" i="2"/>
  <c r="N5221" i="2"/>
  <c r="O5221" i="2"/>
  <c r="P5221" i="2"/>
  <c r="N5222" i="2"/>
  <c r="O5222" i="2"/>
  <c r="P5222" i="2"/>
  <c r="N5223" i="2"/>
  <c r="O5223" i="2"/>
  <c r="P5223" i="2"/>
  <c r="N5224" i="2"/>
  <c r="O5224" i="2"/>
  <c r="P5224" i="2"/>
  <c r="N5225" i="2"/>
  <c r="O5225" i="2"/>
  <c r="P5225" i="2"/>
  <c r="N5226" i="2"/>
  <c r="O5226" i="2"/>
  <c r="P5226" i="2"/>
  <c r="N5227" i="2"/>
  <c r="O5227" i="2"/>
  <c r="P5227" i="2"/>
  <c r="N5228" i="2"/>
  <c r="O5228" i="2"/>
  <c r="P5228" i="2"/>
  <c r="N5229" i="2"/>
  <c r="O5229" i="2"/>
  <c r="P5229" i="2"/>
  <c r="N5230" i="2"/>
  <c r="O5230" i="2"/>
  <c r="P5230" i="2"/>
  <c r="N5231" i="2"/>
  <c r="O5231" i="2"/>
  <c r="P5231" i="2"/>
  <c r="N5232" i="2"/>
  <c r="O5232" i="2"/>
  <c r="P5232" i="2"/>
  <c r="N5233" i="2"/>
  <c r="O5233" i="2"/>
  <c r="P5233" i="2"/>
  <c r="N5234" i="2"/>
  <c r="O5234" i="2"/>
  <c r="P5234" i="2"/>
  <c r="N5235" i="2"/>
  <c r="O5235" i="2"/>
  <c r="P5235" i="2"/>
  <c r="N5236" i="2"/>
  <c r="O5236" i="2"/>
  <c r="P5236" i="2"/>
  <c r="N5237" i="2"/>
  <c r="O5237" i="2"/>
  <c r="P5237" i="2"/>
  <c r="N5238" i="2"/>
  <c r="O5238" i="2"/>
  <c r="P5238" i="2"/>
  <c r="N5239" i="2"/>
  <c r="O5239" i="2"/>
  <c r="P5239" i="2"/>
  <c r="N5240" i="2"/>
  <c r="O5240" i="2"/>
  <c r="P5240" i="2"/>
  <c r="N5241" i="2"/>
  <c r="O5241" i="2"/>
  <c r="P5241" i="2"/>
  <c r="N5242" i="2"/>
  <c r="O5242" i="2"/>
  <c r="P5242" i="2"/>
  <c r="N5243" i="2"/>
  <c r="O5243" i="2"/>
  <c r="P5243" i="2"/>
  <c r="N5244" i="2"/>
  <c r="O5244" i="2"/>
  <c r="P5244" i="2"/>
  <c r="N5245" i="2"/>
  <c r="O5245" i="2"/>
  <c r="P5245" i="2"/>
  <c r="N5246" i="2"/>
  <c r="O5246" i="2"/>
  <c r="P5246" i="2"/>
  <c r="N5247" i="2"/>
  <c r="O5247" i="2"/>
  <c r="P5247" i="2"/>
  <c r="N5248" i="2"/>
  <c r="O5248" i="2"/>
  <c r="P5248" i="2"/>
  <c r="N5249" i="2"/>
  <c r="O5249" i="2"/>
  <c r="P5249" i="2"/>
  <c r="N5250" i="2"/>
  <c r="O5250" i="2"/>
  <c r="P5250" i="2"/>
  <c r="N5251" i="2"/>
  <c r="O5251" i="2"/>
  <c r="P5251" i="2"/>
  <c r="N5252" i="2"/>
  <c r="O5252" i="2"/>
  <c r="P5252" i="2"/>
  <c r="N5253" i="2"/>
  <c r="O5253" i="2"/>
  <c r="P5253" i="2"/>
  <c r="N5254" i="2"/>
  <c r="O5254" i="2"/>
  <c r="P5254" i="2"/>
  <c r="N5255" i="2"/>
  <c r="O5255" i="2"/>
  <c r="P5255" i="2"/>
  <c r="N5256" i="2"/>
  <c r="O5256" i="2"/>
  <c r="P5256" i="2"/>
  <c r="N5257" i="2"/>
  <c r="O5257" i="2"/>
  <c r="P5257" i="2"/>
  <c r="N5258" i="2"/>
  <c r="O5258" i="2"/>
  <c r="P5258" i="2"/>
  <c r="N5259" i="2"/>
  <c r="O5259" i="2"/>
  <c r="P5259" i="2"/>
  <c r="N5260" i="2"/>
  <c r="O5260" i="2"/>
  <c r="P5260" i="2"/>
  <c r="N5261" i="2"/>
  <c r="O5261" i="2"/>
  <c r="P5261" i="2"/>
  <c r="N5262" i="2"/>
  <c r="O5262" i="2"/>
  <c r="P5262" i="2"/>
  <c r="N5263" i="2"/>
  <c r="O5263" i="2"/>
  <c r="P5263" i="2"/>
  <c r="N5264" i="2"/>
  <c r="O5264" i="2"/>
  <c r="P5264" i="2"/>
  <c r="N5265" i="2"/>
  <c r="O5265" i="2"/>
  <c r="P5265" i="2"/>
  <c r="N5266" i="2"/>
  <c r="O5266" i="2"/>
  <c r="P5266" i="2"/>
  <c r="N5267" i="2"/>
  <c r="O5267" i="2"/>
  <c r="P5267" i="2"/>
  <c r="N5268" i="2"/>
  <c r="O5268" i="2"/>
  <c r="P5268" i="2"/>
  <c r="N5269" i="2"/>
  <c r="O5269" i="2"/>
  <c r="P5269" i="2"/>
  <c r="N5270" i="2"/>
  <c r="O5270" i="2"/>
  <c r="P5270" i="2"/>
  <c r="N5271" i="2"/>
  <c r="O5271" i="2"/>
  <c r="P5271" i="2"/>
  <c r="N5272" i="2"/>
  <c r="O5272" i="2"/>
  <c r="P5272" i="2"/>
  <c r="N5273" i="2"/>
  <c r="O5273" i="2"/>
  <c r="P5273" i="2"/>
  <c r="N5274" i="2"/>
  <c r="O5274" i="2"/>
  <c r="P5274" i="2"/>
  <c r="N5275" i="2"/>
  <c r="O5275" i="2"/>
  <c r="P5275" i="2"/>
  <c r="N5276" i="2"/>
  <c r="O5276" i="2"/>
  <c r="P5276" i="2"/>
  <c r="N5277" i="2"/>
  <c r="O5277" i="2"/>
  <c r="P5277" i="2"/>
  <c r="N5278" i="2"/>
  <c r="O5278" i="2"/>
  <c r="P5278" i="2"/>
  <c r="N5279" i="2"/>
  <c r="O5279" i="2"/>
  <c r="P5279" i="2"/>
  <c r="N5280" i="2"/>
  <c r="O5280" i="2"/>
  <c r="P5280" i="2"/>
  <c r="N5281" i="2"/>
  <c r="O5281" i="2"/>
  <c r="P5281" i="2"/>
  <c r="N5282" i="2"/>
  <c r="O5282" i="2"/>
  <c r="P5282" i="2"/>
  <c r="N5283" i="2"/>
  <c r="O5283" i="2"/>
  <c r="P5283" i="2"/>
  <c r="N5284" i="2"/>
  <c r="O5284" i="2"/>
  <c r="P5284" i="2"/>
  <c r="N5285" i="2"/>
  <c r="O5285" i="2"/>
  <c r="P5285" i="2"/>
  <c r="N5286" i="2"/>
  <c r="O5286" i="2"/>
  <c r="P5286" i="2"/>
  <c r="N5287" i="2"/>
  <c r="O5287" i="2"/>
  <c r="P5287" i="2"/>
  <c r="N5288" i="2"/>
  <c r="O5288" i="2"/>
  <c r="P5288" i="2"/>
  <c r="N5289" i="2"/>
  <c r="O5289" i="2"/>
  <c r="P5289" i="2"/>
  <c r="N5290" i="2"/>
  <c r="O5290" i="2"/>
  <c r="P5290" i="2"/>
  <c r="N5291" i="2"/>
  <c r="O5291" i="2"/>
  <c r="P5291" i="2"/>
  <c r="N5292" i="2"/>
  <c r="O5292" i="2"/>
  <c r="P5292" i="2"/>
  <c r="N5293" i="2"/>
  <c r="O5293" i="2"/>
  <c r="P5293" i="2"/>
  <c r="N5294" i="2"/>
  <c r="O5294" i="2"/>
  <c r="P5294" i="2"/>
  <c r="N5295" i="2"/>
  <c r="O5295" i="2"/>
  <c r="P5295" i="2"/>
  <c r="N5296" i="2"/>
  <c r="O5296" i="2"/>
  <c r="P5296" i="2"/>
  <c r="N5297" i="2"/>
  <c r="O5297" i="2"/>
  <c r="P5297" i="2"/>
  <c r="N5298" i="2"/>
  <c r="O5298" i="2"/>
  <c r="P5298" i="2"/>
  <c r="N5299" i="2"/>
  <c r="O5299" i="2"/>
  <c r="P5299" i="2"/>
  <c r="N5300" i="2"/>
  <c r="O5300" i="2"/>
  <c r="P5300" i="2"/>
  <c r="N5301" i="2"/>
  <c r="O5301" i="2"/>
  <c r="P5301" i="2"/>
  <c r="N5302" i="2"/>
  <c r="O5302" i="2"/>
  <c r="P5302" i="2"/>
  <c r="N5303" i="2"/>
  <c r="O5303" i="2"/>
  <c r="P5303" i="2"/>
  <c r="N5304" i="2"/>
  <c r="O5304" i="2"/>
  <c r="P5304" i="2"/>
  <c r="N5305" i="2"/>
  <c r="O5305" i="2"/>
  <c r="P5305" i="2"/>
  <c r="N5306" i="2"/>
  <c r="O5306" i="2"/>
  <c r="P5306" i="2"/>
  <c r="N5307" i="2"/>
  <c r="O5307" i="2"/>
  <c r="P5307" i="2"/>
  <c r="N5308" i="2"/>
  <c r="O5308" i="2"/>
  <c r="P5308" i="2"/>
  <c r="N5309" i="2"/>
  <c r="O5309" i="2"/>
  <c r="P5309" i="2"/>
  <c r="N5310" i="2"/>
  <c r="O5310" i="2"/>
  <c r="P5310" i="2"/>
  <c r="N5311" i="2"/>
  <c r="O5311" i="2"/>
  <c r="P5311" i="2"/>
  <c r="N5312" i="2"/>
  <c r="O5312" i="2"/>
  <c r="P5312" i="2"/>
  <c r="N5313" i="2"/>
  <c r="O5313" i="2"/>
  <c r="P5313" i="2"/>
  <c r="N5314" i="2"/>
  <c r="O5314" i="2"/>
  <c r="P5314" i="2"/>
  <c r="N5315" i="2"/>
  <c r="O5315" i="2"/>
  <c r="P5315" i="2"/>
  <c r="N5316" i="2"/>
  <c r="O5316" i="2"/>
  <c r="P5316" i="2"/>
  <c r="N5317" i="2"/>
  <c r="O5317" i="2"/>
  <c r="P5317" i="2"/>
  <c r="N5318" i="2"/>
  <c r="O5318" i="2"/>
  <c r="P5318" i="2"/>
  <c r="N5319" i="2"/>
  <c r="O5319" i="2"/>
  <c r="P5319" i="2"/>
  <c r="N5320" i="2"/>
  <c r="O5320" i="2"/>
  <c r="P5320" i="2"/>
  <c r="N5321" i="2"/>
  <c r="O5321" i="2"/>
  <c r="P5321" i="2"/>
  <c r="N5322" i="2"/>
  <c r="O5322" i="2"/>
  <c r="P5322" i="2"/>
  <c r="N5323" i="2"/>
  <c r="O5323" i="2"/>
  <c r="P5323" i="2"/>
  <c r="N5324" i="2"/>
  <c r="O5324" i="2"/>
  <c r="P5324" i="2"/>
  <c r="N5325" i="2"/>
  <c r="O5325" i="2"/>
  <c r="P5325" i="2"/>
  <c r="N5326" i="2"/>
  <c r="O5326" i="2"/>
  <c r="P5326" i="2"/>
  <c r="N5327" i="2"/>
  <c r="O5327" i="2"/>
  <c r="P5327" i="2"/>
  <c r="N5328" i="2"/>
  <c r="O5328" i="2"/>
  <c r="P5328" i="2"/>
  <c r="N5329" i="2"/>
  <c r="O5329" i="2"/>
  <c r="P5329" i="2"/>
  <c r="N5330" i="2"/>
  <c r="O5330" i="2"/>
  <c r="P5330" i="2"/>
  <c r="N5331" i="2"/>
  <c r="O5331" i="2"/>
  <c r="P5331" i="2"/>
  <c r="N5332" i="2"/>
  <c r="O5332" i="2"/>
  <c r="P5332" i="2"/>
  <c r="N5333" i="2"/>
  <c r="O5333" i="2"/>
  <c r="P5333" i="2"/>
  <c r="N5334" i="2"/>
  <c r="O5334" i="2"/>
  <c r="P5334" i="2"/>
  <c r="N5335" i="2"/>
  <c r="O5335" i="2"/>
  <c r="P5335" i="2"/>
  <c r="N5336" i="2"/>
  <c r="O5336" i="2"/>
  <c r="P5336" i="2"/>
  <c r="N5337" i="2"/>
  <c r="O5337" i="2"/>
  <c r="P5337" i="2"/>
  <c r="N5338" i="2"/>
  <c r="O5338" i="2"/>
  <c r="P5338" i="2"/>
  <c r="N5339" i="2"/>
  <c r="O5339" i="2"/>
  <c r="P5339" i="2"/>
  <c r="N5340" i="2"/>
  <c r="O5340" i="2"/>
  <c r="P5340" i="2"/>
  <c r="N5341" i="2"/>
  <c r="O5341" i="2"/>
  <c r="P5341" i="2"/>
  <c r="N5342" i="2"/>
  <c r="O5342" i="2"/>
  <c r="P5342" i="2"/>
  <c r="N5343" i="2"/>
  <c r="O5343" i="2"/>
  <c r="P5343" i="2"/>
  <c r="N5344" i="2"/>
  <c r="O5344" i="2"/>
  <c r="P5344" i="2"/>
  <c r="N5345" i="2"/>
  <c r="O5345" i="2"/>
  <c r="P5345" i="2"/>
  <c r="N5346" i="2"/>
  <c r="O5346" i="2"/>
  <c r="P5346" i="2"/>
  <c r="N5347" i="2"/>
  <c r="O5347" i="2"/>
  <c r="P5347" i="2"/>
  <c r="N5348" i="2"/>
  <c r="O5348" i="2"/>
  <c r="P5348" i="2"/>
  <c r="N5349" i="2"/>
  <c r="O5349" i="2"/>
  <c r="P5349" i="2"/>
  <c r="N5350" i="2"/>
  <c r="O5350" i="2"/>
  <c r="P5350" i="2"/>
  <c r="N5351" i="2"/>
  <c r="O5351" i="2"/>
  <c r="P5351" i="2"/>
  <c r="N5352" i="2"/>
  <c r="O5352" i="2"/>
  <c r="P5352" i="2"/>
  <c r="N5353" i="2"/>
  <c r="O5353" i="2"/>
  <c r="P5353" i="2"/>
  <c r="N5354" i="2"/>
  <c r="O5354" i="2"/>
  <c r="P5354" i="2"/>
  <c r="N5355" i="2"/>
  <c r="O5355" i="2"/>
  <c r="P5355" i="2"/>
  <c r="N5356" i="2"/>
  <c r="O5356" i="2"/>
  <c r="P5356" i="2"/>
  <c r="N5357" i="2"/>
  <c r="O5357" i="2"/>
  <c r="P5357" i="2"/>
  <c r="N5358" i="2"/>
  <c r="O5358" i="2"/>
  <c r="P5358" i="2"/>
  <c r="N5359" i="2"/>
  <c r="O5359" i="2"/>
  <c r="P5359" i="2"/>
  <c r="N5360" i="2"/>
  <c r="O5360" i="2"/>
  <c r="P5360" i="2"/>
  <c r="N5361" i="2"/>
  <c r="O5361" i="2"/>
  <c r="P5361" i="2"/>
  <c r="N5362" i="2"/>
  <c r="O5362" i="2"/>
  <c r="P5362" i="2"/>
  <c r="N5363" i="2"/>
  <c r="O5363" i="2"/>
  <c r="P5363" i="2"/>
  <c r="N5364" i="2"/>
  <c r="O5364" i="2"/>
  <c r="P5364" i="2"/>
  <c r="N5365" i="2"/>
  <c r="O5365" i="2"/>
  <c r="P5365" i="2"/>
  <c r="N5366" i="2"/>
  <c r="O5366" i="2"/>
  <c r="P5366" i="2"/>
  <c r="N5367" i="2"/>
  <c r="O5367" i="2"/>
  <c r="P5367" i="2"/>
  <c r="N5368" i="2"/>
  <c r="O5368" i="2"/>
  <c r="P5368" i="2"/>
  <c r="N5369" i="2"/>
  <c r="O5369" i="2"/>
  <c r="P5369" i="2"/>
  <c r="N5370" i="2"/>
  <c r="O5370" i="2"/>
  <c r="P5370" i="2"/>
  <c r="N5371" i="2"/>
  <c r="O5371" i="2"/>
  <c r="P5371" i="2"/>
  <c r="N5372" i="2"/>
  <c r="O5372" i="2"/>
  <c r="P5372" i="2"/>
  <c r="N5373" i="2"/>
  <c r="O5373" i="2"/>
  <c r="P5373" i="2"/>
  <c r="N5374" i="2"/>
  <c r="O5374" i="2"/>
  <c r="P5374" i="2"/>
  <c r="N5375" i="2"/>
  <c r="O5375" i="2"/>
  <c r="P5375" i="2"/>
  <c r="N5376" i="2"/>
  <c r="O5376" i="2"/>
  <c r="P5376" i="2"/>
  <c r="N5377" i="2"/>
  <c r="O5377" i="2"/>
  <c r="P5377" i="2"/>
  <c r="N5378" i="2"/>
  <c r="O5378" i="2"/>
  <c r="P5378" i="2"/>
  <c r="N5379" i="2"/>
  <c r="O5379" i="2"/>
  <c r="P5379" i="2"/>
  <c r="N5380" i="2"/>
  <c r="O5380" i="2"/>
  <c r="P5380" i="2"/>
  <c r="N5381" i="2"/>
  <c r="O5381" i="2"/>
  <c r="P5381" i="2"/>
  <c r="N5382" i="2"/>
  <c r="O5382" i="2"/>
  <c r="P5382" i="2"/>
  <c r="N5383" i="2"/>
  <c r="O5383" i="2"/>
  <c r="P5383" i="2"/>
  <c r="N5384" i="2"/>
  <c r="O5384" i="2"/>
  <c r="P5384" i="2"/>
  <c r="N5385" i="2"/>
  <c r="O5385" i="2"/>
  <c r="P5385" i="2"/>
  <c r="N5386" i="2"/>
  <c r="O5386" i="2"/>
  <c r="P5386" i="2"/>
  <c r="N5387" i="2"/>
  <c r="O5387" i="2"/>
  <c r="P5387" i="2"/>
  <c r="N5388" i="2"/>
  <c r="O5388" i="2"/>
  <c r="P5388" i="2"/>
  <c r="N5389" i="2"/>
  <c r="O5389" i="2"/>
  <c r="P5389" i="2"/>
  <c r="N5390" i="2"/>
  <c r="O5390" i="2"/>
  <c r="P5390" i="2"/>
  <c r="N5391" i="2"/>
  <c r="O5391" i="2"/>
  <c r="P5391" i="2"/>
  <c r="N5392" i="2"/>
  <c r="O5392" i="2"/>
  <c r="P5392" i="2"/>
  <c r="N5393" i="2"/>
  <c r="O5393" i="2"/>
  <c r="P5393" i="2"/>
  <c r="N5394" i="2"/>
  <c r="O5394" i="2"/>
  <c r="P5394" i="2"/>
  <c r="N5395" i="2"/>
  <c r="O5395" i="2"/>
  <c r="P5395" i="2"/>
  <c r="N5396" i="2"/>
  <c r="O5396" i="2"/>
  <c r="P5396" i="2"/>
  <c r="N5397" i="2"/>
  <c r="O5397" i="2"/>
  <c r="P5397" i="2"/>
  <c r="N5398" i="2"/>
  <c r="O5398" i="2"/>
  <c r="P5398" i="2"/>
  <c r="N5399" i="2"/>
  <c r="O5399" i="2"/>
  <c r="P5399" i="2"/>
  <c r="N5400" i="2"/>
  <c r="O5400" i="2"/>
  <c r="P5400" i="2"/>
  <c r="N5401" i="2"/>
  <c r="O5401" i="2"/>
  <c r="P5401" i="2"/>
  <c r="N5402" i="2"/>
  <c r="O5402" i="2"/>
  <c r="P5402" i="2"/>
  <c r="N5403" i="2"/>
  <c r="O5403" i="2"/>
  <c r="P5403" i="2"/>
  <c r="N5404" i="2"/>
  <c r="O5404" i="2"/>
  <c r="P5404" i="2"/>
  <c r="N5405" i="2"/>
  <c r="O5405" i="2"/>
  <c r="P5405" i="2"/>
  <c r="N5406" i="2"/>
  <c r="O5406" i="2"/>
  <c r="P5406" i="2"/>
  <c r="N5407" i="2"/>
  <c r="O5407" i="2"/>
  <c r="P5407" i="2"/>
  <c r="N5408" i="2"/>
  <c r="O5408" i="2"/>
  <c r="P5408" i="2"/>
  <c r="N5409" i="2"/>
  <c r="O5409" i="2"/>
  <c r="P5409" i="2"/>
  <c r="N5410" i="2"/>
  <c r="O5410" i="2"/>
  <c r="P5410" i="2"/>
  <c r="N5411" i="2"/>
  <c r="O5411" i="2"/>
  <c r="P5411" i="2"/>
  <c r="N5412" i="2"/>
  <c r="O5412" i="2"/>
  <c r="P5412" i="2"/>
  <c r="N5413" i="2"/>
  <c r="O5413" i="2"/>
  <c r="P5413" i="2"/>
  <c r="N5414" i="2"/>
  <c r="O5414" i="2"/>
  <c r="P5414" i="2"/>
  <c r="N5415" i="2"/>
  <c r="O5415" i="2"/>
  <c r="P5415" i="2"/>
  <c r="N5416" i="2"/>
  <c r="O5416" i="2"/>
  <c r="P5416" i="2"/>
  <c r="N5417" i="2"/>
  <c r="O5417" i="2"/>
  <c r="P5417" i="2"/>
  <c r="N5418" i="2"/>
  <c r="O5418" i="2"/>
  <c r="P5418" i="2"/>
  <c r="N5419" i="2"/>
  <c r="O5419" i="2"/>
  <c r="P5419" i="2"/>
  <c r="N5420" i="2"/>
  <c r="O5420" i="2"/>
  <c r="P5420" i="2"/>
  <c r="N5421" i="2"/>
  <c r="O5421" i="2"/>
  <c r="P5421" i="2"/>
  <c r="N5422" i="2"/>
  <c r="O5422" i="2"/>
  <c r="P5422" i="2"/>
  <c r="N5423" i="2"/>
  <c r="O5423" i="2"/>
  <c r="P5423" i="2"/>
  <c r="N5424" i="2"/>
  <c r="O5424" i="2"/>
  <c r="P5424" i="2"/>
  <c r="N5425" i="2"/>
  <c r="O5425" i="2"/>
  <c r="P5425" i="2"/>
  <c r="N5426" i="2"/>
  <c r="O5426" i="2"/>
  <c r="P5426" i="2"/>
  <c r="N5427" i="2"/>
  <c r="O5427" i="2"/>
  <c r="P5427" i="2"/>
  <c r="N5428" i="2"/>
  <c r="O5428" i="2"/>
  <c r="P5428" i="2"/>
  <c r="N5429" i="2"/>
  <c r="O5429" i="2"/>
  <c r="P5429" i="2"/>
  <c r="N5430" i="2"/>
  <c r="O5430" i="2"/>
  <c r="P5430" i="2"/>
  <c r="N5431" i="2"/>
  <c r="O5431" i="2"/>
  <c r="P5431" i="2"/>
  <c r="N5432" i="2"/>
  <c r="O5432" i="2"/>
  <c r="P5432" i="2"/>
  <c r="N5433" i="2"/>
  <c r="O5433" i="2"/>
  <c r="P5433" i="2"/>
  <c r="N5434" i="2"/>
  <c r="O5434" i="2"/>
  <c r="P5434" i="2"/>
  <c r="N5435" i="2"/>
  <c r="O5435" i="2"/>
  <c r="P5435" i="2"/>
  <c r="N5436" i="2"/>
  <c r="O5436" i="2"/>
  <c r="P5436" i="2"/>
  <c r="N5437" i="2"/>
  <c r="O5437" i="2"/>
  <c r="P5437" i="2"/>
  <c r="N5438" i="2"/>
  <c r="O5438" i="2"/>
  <c r="P5438" i="2"/>
  <c r="N5439" i="2"/>
  <c r="O5439" i="2"/>
  <c r="P5439" i="2"/>
  <c r="N5440" i="2"/>
  <c r="O5440" i="2"/>
  <c r="P5440" i="2"/>
  <c r="N5441" i="2"/>
  <c r="O5441" i="2"/>
  <c r="P5441" i="2"/>
  <c r="N5442" i="2"/>
  <c r="O5442" i="2"/>
  <c r="P5442" i="2"/>
  <c r="N5443" i="2"/>
  <c r="O5443" i="2"/>
  <c r="P5443" i="2"/>
  <c r="N5444" i="2"/>
  <c r="O5444" i="2"/>
  <c r="P5444" i="2"/>
  <c r="N5445" i="2"/>
  <c r="O5445" i="2"/>
  <c r="P5445" i="2"/>
  <c r="N5446" i="2"/>
  <c r="O5446" i="2"/>
  <c r="P5446" i="2"/>
  <c r="N5447" i="2"/>
  <c r="O5447" i="2"/>
  <c r="P5447" i="2"/>
  <c r="N5448" i="2"/>
  <c r="O5448" i="2"/>
  <c r="P5448" i="2"/>
  <c r="N5449" i="2"/>
  <c r="O5449" i="2"/>
  <c r="P5449" i="2"/>
  <c r="N5450" i="2"/>
  <c r="O5450" i="2"/>
  <c r="P5450" i="2"/>
  <c r="N5451" i="2"/>
  <c r="O5451" i="2"/>
  <c r="P5451" i="2"/>
  <c r="N5452" i="2"/>
  <c r="O5452" i="2"/>
  <c r="P5452" i="2"/>
  <c r="N5453" i="2"/>
  <c r="O5453" i="2"/>
  <c r="P5453" i="2"/>
  <c r="N5454" i="2"/>
  <c r="O5454" i="2"/>
  <c r="P5454" i="2"/>
  <c r="N5455" i="2"/>
  <c r="O5455" i="2"/>
  <c r="P5455" i="2"/>
  <c r="N5456" i="2"/>
  <c r="O5456" i="2"/>
  <c r="P5456" i="2"/>
  <c r="N5457" i="2"/>
  <c r="O5457" i="2"/>
  <c r="P5457" i="2"/>
  <c r="N5458" i="2"/>
  <c r="O5458" i="2"/>
  <c r="P5458" i="2"/>
  <c r="N5459" i="2"/>
  <c r="O5459" i="2"/>
  <c r="P5459" i="2"/>
  <c r="N5460" i="2"/>
  <c r="O5460" i="2"/>
  <c r="P5460" i="2"/>
  <c r="N5461" i="2"/>
  <c r="O5461" i="2"/>
  <c r="P5461" i="2"/>
  <c r="N5462" i="2"/>
  <c r="O5462" i="2"/>
  <c r="P5462" i="2"/>
  <c r="N5463" i="2"/>
  <c r="O5463" i="2"/>
  <c r="P5463" i="2"/>
  <c r="N5464" i="2"/>
  <c r="O5464" i="2"/>
  <c r="P5464" i="2"/>
  <c r="N5465" i="2"/>
  <c r="O5465" i="2"/>
  <c r="P5465" i="2"/>
  <c r="N5466" i="2"/>
  <c r="O5466" i="2"/>
  <c r="P5466" i="2"/>
  <c r="N5467" i="2"/>
  <c r="O5467" i="2"/>
  <c r="P5467" i="2"/>
  <c r="N5468" i="2"/>
  <c r="O5468" i="2"/>
  <c r="P5468" i="2"/>
  <c r="N5469" i="2"/>
  <c r="O5469" i="2"/>
  <c r="P5469" i="2"/>
  <c r="N5470" i="2"/>
  <c r="O5470" i="2"/>
  <c r="P5470" i="2"/>
  <c r="N5471" i="2"/>
  <c r="O5471" i="2"/>
  <c r="P5471" i="2"/>
  <c r="N5472" i="2"/>
  <c r="O5472" i="2"/>
  <c r="P5472" i="2"/>
  <c r="N5473" i="2"/>
  <c r="O5473" i="2"/>
  <c r="P5473" i="2"/>
  <c r="N5474" i="2"/>
  <c r="O5474" i="2"/>
  <c r="P5474" i="2"/>
  <c r="N5475" i="2"/>
  <c r="O5475" i="2"/>
  <c r="P5475" i="2"/>
  <c r="N5476" i="2"/>
  <c r="O5476" i="2"/>
  <c r="P5476" i="2"/>
  <c r="N5477" i="2"/>
  <c r="O5477" i="2"/>
  <c r="P5477" i="2"/>
  <c r="N5478" i="2"/>
  <c r="O5478" i="2"/>
  <c r="P5478" i="2"/>
  <c r="N5479" i="2"/>
  <c r="O5479" i="2"/>
  <c r="P5479" i="2"/>
  <c r="N5480" i="2"/>
  <c r="O5480" i="2"/>
  <c r="P5480" i="2"/>
  <c r="N5481" i="2"/>
  <c r="O5481" i="2"/>
  <c r="P5481" i="2"/>
  <c r="N5482" i="2"/>
  <c r="O5482" i="2"/>
  <c r="P5482" i="2"/>
  <c r="N5483" i="2"/>
  <c r="O5483" i="2"/>
  <c r="P5483" i="2"/>
  <c r="N5484" i="2"/>
  <c r="O5484" i="2"/>
  <c r="P5484" i="2"/>
  <c r="N5485" i="2"/>
  <c r="O5485" i="2"/>
  <c r="P5485" i="2"/>
  <c r="N5486" i="2"/>
  <c r="O5486" i="2"/>
  <c r="P5486" i="2"/>
  <c r="N5487" i="2"/>
  <c r="O5487" i="2"/>
  <c r="P5487" i="2"/>
  <c r="N5488" i="2"/>
  <c r="O5488" i="2"/>
  <c r="P5488" i="2"/>
  <c r="N5489" i="2"/>
  <c r="O5489" i="2"/>
  <c r="P5489" i="2"/>
  <c r="N5490" i="2"/>
  <c r="O5490" i="2"/>
  <c r="P5490" i="2"/>
  <c r="N5491" i="2"/>
  <c r="O5491" i="2"/>
  <c r="P5491" i="2"/>
  <c r="N5492" i="2"/>
  <c r="O5492" i="2"/>
  <c r="P5492" i="2"/>
  <c r="N5493" i="2"/>
  <c r="O5493" i="2"/>
  <c r="P5493" i="2"/>
  <c r="N5494" i="2"/>
  <c r="O5494" i="2"/>
  <c r="P5494" i="2"/>
  <c r="N5495" i="2"/>
  <c r="O5495" i="2"/>
  <c r="P5495" i="2"/>
  <c r="N5496" i="2"/>
  <c r="O5496" i="2"/>
  <c r="P5496" i="2"/>
  <c r="N5497" i="2"/>
  <c r="O5497" i="2"/>
  <c r="P5497" i="2"/>
  <c r="N5498" i="2"/>
  <c r="O5498" i="2"/>
  <c r="P5498" i="2"/>
  <c r="N5499" i="2"/>
  <c r="O5499" i="2"/>
  <c r="P5499" i="2"/>
  <c r="N5500" i="2"/>
  <c r="O5500" i="2"/>
  <c r="P5500" i="2"/>
  <c r="N5501" i="2"/>
  <c r="O5501" i="2"/>
  <c r="P5501" i="2"/>
  <c r="N5502" i="2"/>
  <c r="O5502" i="2"/>
  <c r="P5502" i="2"/>
  <c r="N5503" i="2"/>
  <c r="O5503" i="2"/>
  <c r="P5503" i="2"/>
  <c r="N5504" i="2"/>
  <c r="O5504" i="2"/>
  <c r="P5504" i="2"/>
  <c r="N5505" i="2"/>
  <c r="O5505" i="2"/>
  <c r="P5505" i="2"/>
  <c r="N5506" i="2"/>
  <c r="O5506" i="2"/>
  <c r="P5506" i="2"/>
  <c r="N5507" i="2"/>
  <c r="O5507" i="2"/>
  <c r="P5507" i="2"/>
  <c r="N5508" i="2"/>
  <c r="O5508" i="2"/>
  <c r="P5508" i="2"/>
  <c r="N5509" i="2"/>
  <c r="O5509" i="2"/>
  <c r="P5509" i="2"/>
  <c r="N5510" i="2"/>
  <c r="O5510" i="2"/>
  <c r="P5510" i="2"/>
  <c r="N5511" i="2"/>
  <c r="O5511" i="2"/>
  <c r="P5511" i="2"/>
  <c r="N5512" i="2"/>
  <c r="O5512" i="2"/>
  <c r="P5512" i="2"/>
  <c r="N5513" i="2"/>
  <c r="O5513" i="2"/>
  <c r="P5513" i="2"/>
  <c r="N5514" i="2"/>
  <c r="O5514" i="2"/>
  <c r="P5514" i="2"/>
  <c r="N5515" i="2"/>
  <c r="O5515" i="2"/>
  <c r="P5515" i="2"/>
  <c r="N5516" i="2"/>
  <c r="O5516" i="2"/>
  <c r="P5516" i="2"/>
  <c r="N5517" i="2"/>
  <c r="O5517" i="2"/>
  <c r="P5517" i="2"/>
  <c r="N5518" i="2"/>
  <c r="O5518" i="2"/>
  <c r="P5518" i="2"/>
  <c r="N5519" i="2"/>
  <c r="O5519" i="2"/>
  <c r="P5519" i="2"/>
  <c r="N5520" i="2"/>
  <c r="O5520" i="2"/>
  <c r="P5520" i="2"/>
  <c r="N5521" i="2"/>
  <c r="O5521" i="2"/>
  <c r="P5521" i="2"/>
  <c r="N5522" i="2"/>
  <c r="O5522" i="2"/>
  <c r="P5522" i="2"/>
  <c r="N5523" i="2"/>
  <c r="O5523" i="2"/>
  <c r="P5523" i="2"/>
  <c r="N5524" i="2"/>
  <c r="O5524" i="2"/>
  <c r="P5524" i="2"/>
  <c r="N5525" i="2"/>
  <c r="O5525" i="2"/>
  <c r="P5525" i="2"/>
  <c r="N5526" i="2"/>
  <c r="O5526" i="2"/>
  <c r="P5526" i="2"/>
  <c r="N5527" i="2"/>
  <c r="O5527" i="2"/>
  <c r="P5527" i="2"/>
  <c r="N5528" i="2"/>
  <c r="O5528" i="2"/>
  <c r="P5528" i="2"/>
  <c r="N5529" i="2"/>
  <c r="O5529" i="2"/>
  <c r="P5529" i="2"/>
  <c r="N5530" i="2"/>
  <c r="O5530" i="2"/>
  <c r="P5530" i="2"/>
  <c r="N5531" i="2"/>
  <c r="O5531" i="2"/>
  <c r="P5531" i="2"/>
  <c r="N5532" i="2"/>
  <c r="O5532" i="2"/>
  <c r="P5532" i="2"/>
  <c r="N5533" i="2"/>
  <c r="O5533" i="2"/>
  <c r="P5533" i="2"/>
  <c r="N5534" i="2"/>
  <c r="O5534" i="2"/>
  <c r="P5534" i="2"/>
  <c r="N5535" i="2"/>
  <c r="O5535" i="2"/>
  <c r="P5535" i="2"/>
  <c r="N5536" i="2"/>
  <c r="O5536" i="2"/>
  <c r="P5536" i="2"/>
  <c r="N5537" i="2"/>
  <c r="O5537" i="2"/>
  <c r="P5537" i="2"/>
  <c r="N5538" i="2"/>
  <c r="O5538" i="2"/>
  <c r="P5538" i="2"/>
  <c r="N5539" i="2"/>
  <c r="O5539" i="2"/>
  <c r="P5539" i="2"/>
  <c r="N5540" i="2"/>
  <c r="O5540" i="2"/>
  <c r="P5540" i="2"/>
  <c r="N5541" i="2"/>
  <c r="O5541" i="2"/>
  <c r="P5541" i="2"/>
  <c r="N5542" i="2"/>
  <c r="O5542" i="2"/>
  <c r="P5542" i="2"/>
  <c r="N5543" i="2"/>
  <c r="O5543" i="2"/>
  <c r="P5543" i="2"/>
  <c r="N5544" i="2"/>
  <c r="O5544" i="2"/>
  <c r="P5544" i="2"/>
  <c r="N5545" i="2"/>
  <c r="O5545" i="2"/>
  <c r="P5545" i="2"/>
  <c r="N5546" i="2"/>
  <c r="O5546" i="2"/>
  <c r="P5546" i="2"/>
  <c r="N5547" i="2"/>
  <c r="O5547" i="2"/>
  <c r="P5547" i="2"/>
  <c r="N5548" i="2"/>
  <c r="O5548" i="2"/>
  <c r="P5548" i="2"/>
  <c r="N5549" i="2"/>
  <c r="O5549" i="2"/>
  <c r="P5549" i="2"/>
  <c r="N5550" i="2"/>
  <c r="O5550" i="2"/>
  <c r="P5550" i="2"/>
  <c r="N5551" i="2"/>
  <c r="O5551" i="2"/>
  <c r="P5551" i="2"/>
  <c r="N5552" i="2"/>
  <c r="O5552" i="2"/>
  <c r="P5552" i="2"/>
  <c r="N5553" i="2"/>
  <c r="O5553" i="2"/>
  <c r="P5553" i="2"/>
  <c r="N5554" i="2"/>
  <c r="O5554" i="2"/>
  <c r="P5554" i="2"/>
  <c r="N5555" i="2"/>
  <c r="O5555" i="2"/>
  <c r="P5555" i="2"/>
  <c r="N5556" i="2"/>
  <c r="O5556" i="2"/>
  <c r="P5556" i="2"/>
  <c r="N5557" i="2"/>
  <c r="O5557" i="2"/>
  <c r="P5557" i="2"/>
  <c r="N5558" i="2"/>
  <c r="O5558" i="2"/>
  <c r="P5558" i="2"/>
  <c r="N5559" i="2"/>
  <c r="O5559" i="2"/>
  <c r="P5559" i="2"/>
  <c r="N5560" i="2"/>
  <c r="O5560" i="2"/>
  <c r="P5560" i="2"/>
  <c r="N5561" i="2"/>
  <c r="O5561" i="2"/>
  <c r="P5561" i="2"/>
  <c r="N5562" i="2"/>
  <c r="O5562" i="2"/>
  <c r="P5562" i="2"/>
  <c r="N5563" i="2"/>
  <c r="O5563" i="2"/>
  <c r="P5563" i="2"/>
  <c r="N5564" i="2"/>
  <c r="O5564" i="2"/>
  <c r="P5564" i="2"/>
  <c r="N5565" i="2"/>
  <c r="O5565" i="2"/>
  <c r="P5565" i="2"/>
  <c r="N5566" i="2"/>
  <c r="O5566" i="2"/>
  <c r="P5566" i="2"/>
  <c r="N5567" i="2"/>
  <c r="O5567" i="2"/>
  <c r="P5567" i="2"/>
  <c r="N5568" i="2"/>
  <c r="O5568" i="2"/>
  <c r="P5568" i="2"/>
  <c r="N5569" i="2"/>
  <c r="O5569" i="2"/>
  <c r="P5569" i="2"/>
  <c r="N5570" i="2"/>
  <c r="O5570" i="2"/>
  <c r="P5570" i="2"/>
  <c r="N5571" i="2"/>
  <c r="O5571" i="2"/>
  <c r="P5571" i="2"/>
  <c r="N5572" i="2"/>
  <c r="O5572" i="2"/>
  <c r="P5572" i="2"/>
  <c r="N5573" i="2"/>
  <c r="O5573" i="2"/>
  <c r="P5573" i="2"/>
  <c r="N5574" i="2"/>
  <c r="O5574" i="2"/>
  <c r="P5574" i="2"/>
  <c r="N5575" i="2"/>
  <c r="O5575" i="2"/>
  <c r="P5575" i="2"/>
  <c r="N5576" i="2"/>
  <c r="O5576" i="2"/>
  <c r="P5576" i="2"/>
  <c r="N5577" i="2"/>
  <c r="O5577" i="2"/>
  <c r="P5577" i="2"/>
  <c r="N5578" i="2"/>
  <c r="O5578" i="2"/>
  <c r="P5578" i="2"/>
  <c r="N5579" i="2"/>
  <c r="O5579" i="2"/>
  <c r="P5579" i="2"/>
  <c r="N5580" i="2"/>
  <c r="O5580" i="2"/>
  <c r="P5580" i="2"/>
  <c r="N5581" i="2"/>
  <c r="O5581" i="2"/>
  <c r="P5581" i="2"/>
  <c r="N5582" i="2"/>
  <c r="O5582" i="2"/>
  <c r="P5582" i="2"/>
  <c r="N5583" i="2"/>
  <c r="O5583" i="2"/>
  <c r="P5583" i="2"/>
  <c r="N5584" i="2"/>
  <c r="O5584" i="2"/>
  <c r="P5584" i="2"/>
  <c r="N5585" i="2"/>
  <c r="O5585" i="2"/>
  <c r="P5585" i="2"/>
  <c r="N5586" i="2"/>
  <c r="O5586" i="2"/>
  <c r="P5586" i="2"/>
  <c r="N5587" i="2"/>
  <c r="O5587" i="2"/>
  <c r="P5587" i="2"/>
  <c r="N5588" i="2"/>
  <c r="O5588" i="2"/>
  <c r="P5588" i="2"/>
  <c r="N5589" i="2"/>
  <c r="O5589" i="2"/>
  <c r="P5589" i="2"/>
  <c r="N5590" i="2"/>
  <c r="O5590" i="2"/>
  <c r="P5590" i="2"/>
  <c r="N5591" i="2"/>
  <c r="O5591" i="2"/>
  <c r="P5591" i="2"/>
  <c r="N5592" i="2"/>
  <c r="O5592" i="2"/>
  <c r="P5592" i="2"/>
  <c r="N5593" i="2"/>
  <c r="O5593" i="2"/>
  <c r="P5593" i="2"/>
  <c r="N5594" i="2"/>
  <c r="O5594" i="2"/>
  <c r="P5594" i="2"/>
  <c r="N5595" i="2"/>
  <c r="O5595" i="2"/>
  <c r="P5595" i="2"/>
  <c r="N5596" i="2"/>
  <c r="O5596" i="2"/>
  <c r="P5596" i="2"/>
  <c r="N5597" i="2"/>
  <c r="O5597" i="2"/>
  <c r="P5597" i="2"/>
  <c r="N5598" i="2"/>
  <c r="O5598" i="2"/>
  <c r="P5598" i="2"/>
  <c r="N5599" i="2"/>
  <c r="O5599" i="2"/>
  <c r="P5599" i="2"/>
  <c r="N5600" i="2"/>
  <c r="O5600" i="2"/>
  <c r="P5600" i="2"/>
  <c r="N5601" i="2"/>
  <c r="O5601" i="2"/>
  <c r="P5601" i="2"/>
  <c r="N5602" i="2"/>
  <c r="O5602" i="2"/>
  <c r="P5602" i="2"/>
  <c r="N5603" i="2"/>
  <c r="O5603" i="2"/>
  <c r="P5603" i="2"/>
  <c r="N5604" i="2"/>
  <c r="O5604" i="2"/>
  <c r="P5604" i="2"/>
  <c r="N5605" i="2"/>
  <c r="O5605" i="2"/>
  <c r="P5605" i="2"/>
  <c r="N5606" i="2"/>
  <c r="O5606" i="2"/>
  <c r="P5606" i="2"/>
  <c r="N5607" i="2"/>
  <c r="O5607" i="2"/>
  <c r="P5607" i="2"/>
  <c r="N5608" i="2"/>
  <c r="O5608" i="2"/>
  <c r="P5608" i="2"/>
  <c r="N5609" i="2"/>
  <c r="O5609" i="2"/>
  <c r="P5609" i="2"/>
  <c r="N5610" i="2"/>
  <c r="O5610" i="2"/>
  <c r="P5610" i="2"/>
  <c r="N5611" i="2"/>
  <c r="O5611" i="2"/>
  <c r="P5611" i="2"/>
  <c r="N5612" i="2"/>
  <c r="O5612" i="2"/>
  <c r="P5612" i="2"/>
  <c r="N5613" i="2"/>
  <c r="O5613" i="2"/>
  <c r="P5613" i="2"/>
  <c r="N5614" i="2"/>
  <c r="O5614" i="2"/>
  <c r="P5614" i="2"/>
  <c r="N5615" i="2"/>
  <c r="O5615" i="2"/>
  <c r="P5615" i="2"/>
  <c r="N5616" i="2"/>
  <c r="O5616" i="2"/>
  <c r="P5616" i="2"/>
  <c r="N5617" i="2"/>
  <c r="O5617" i="2"/>
  <c r="P5617" i="2"/>
  <c r="N5618" i="2"/>
  <c r="O5618" i="2"/>
  <c r="P5618" i="2"/>
  <c r="N5619" i="2"/>
  <c r="O5619" i="2"/>
  <c r="P5619" i="2"/>
  <c r="N5620" i="2"/>
  <c r="O5620" i="2"/>
  <c r="P5620" i="2"/>
  <c r="N5621" i="2"/>
  <c r="O5621" i="2"/>
  <c r="P5621" i="2"/>
  <c r="N5622" i="2"/>
  <c r="O5622" i="2"/>
  <c r="P5622" i="2"/>
  <c r="N5623" i="2"/>
  <c r="O5623" i="2"/>
  <c r="P5623" i="2"/>
  <c r="N5624" i="2"/>
  <c r="O5624" i="2"/>
  <c r="P5624" i="2"/>
  <c r="N5625" i="2"/>
  <c r="O5625" i="2"/>
  <c r="P5625" i="2"/>
  <c r="N5626" i="2"/>
  <c r="O5626" i="2"/>
  <c r="P5626" i="2"/>
  <c r="N5627" i="2"/>
  <c r="O5627" i="2"/>
  <c r="P5627" i="2"/>
  <c r="N5628" i="2"/>
  <c r="O5628" i="2"/>
  <c r="P5628" i="2"/>
  <c r="N5629" i="2"/>
  <c r="O5629" i="2"/>
  <c r="P5629" i="2"/>
  <c r="N5630" i="2"/>
  <c r="O5630" i="2"/>
  <c r="P5630" i="2"/>
  <c r="N5631" i="2"/>
  <c r="O5631" i="2"/>
  <c r="P5631" i="2"/>
  <c r="N5632" i="2"/>
  <c r="O5632" i="2"/>
  <c r="P5632" i="2"/>
  <c r="N5633" i="2"/>
  <c r="O5633" i="2"/>
  <c r="P5633" i="2"/>
  <c r="N5634" i="2"/>
  <c r="O5634" i="2"/>
  <c r="P5634" i="2"/>
  <c r="N5635" i="2"/>
  <c r="O5635" i="2"/>
  <c r="P5635" i="2"/>
  <c r="N5636" i="2"/>
  <c r="O5636" i="2"/>
  <c r="P5636" i="2"/>
  <c r="N5637" i="2"/>
  <c r="O5637" i="2"/>
  <c r="P5637" i="2"/>
  <c r="N5638" i="2"/>
  <c r="O5638" i="2"/>
  <c r="P5638" i="2"/>
  <c r="N5639" i="2"/>
  <c r="O5639" i="2"/>
  <c r="P5639" i="2"/>
  <c r="N5640" i="2"/>
  <c r="O5640" i="2"/>
  <c r="P5640" i="2"/>
  <c r="N5641" i="2"/>
  <c r="O5641" i="2"/>
  <c r="P5641" i="2"/>
  <c r="N5642" i="2"/>
  <c r="O5642" i="2"/>
  <c r="P5642" i="2"/>
  <c r="N5643" i="2"/>
  <c r="O5643" i="2"/>
  <c r="P5643" i="2"/>
  <c r="N5644" i="2"/>
  <c r="O5644" i="2"/>
  <c r="P5644" i="2"/>
  <c r="N5645" i="2"/>
  <c r="O5645" i="2"/>
  <c r="P5645" i="2"/>
  <c r="N5646" i="2"/>
  <c r="O5646" i="2"/>
  <c r="P5646" i="2"/>
  <c r="N5647" i="2"/>
  <c r="O5647" i="2"/>
  <c r="P5647" i="2"/>
  <c r="N5648" i="2"/>
  <c r="O5648" i="2"/>
  <c r="P5648" i="2"/>
  <c r="N5649" i="2"/>
  <c r="O5649" i="2"/>
  <c r="P5649" i="2"/>
  <c r="N5650" i="2"/>
  <c r="O5650" i="2"/>
  <c r="P5650" i="2"/>
  <c r="N5651" i="2"/>
  <c r="O5651" i="2"/>
  <c r="P5651" i="2"/>
  <c r="N5652" i="2"/>
  <c r="O5652" i="2"/>
  <c r="P5652" i="2"/>
  <c r="N5653" i="2"/>
  <c r="O5653" i="2"/>
  <c r="P5653" i="2"/>
  <c r="N5654" i="2"/>
  <c r="O5654" i="2"/>
  <c r="P5654" i="2"/>
  <c r="N5655" i="2"/>
  <c r="O5655" i="2"/>
  <c r="P5655" i="2"/>
  <c r="N5656" i="2"/>
  <c r="O5656" i="2"/>
  <c r="P5656" i="2"/>
  <c r="N5657" i="2"/>
  <c r="O5657" i="2"/>
  <c r="P5657" i="2"/>
  <c r="N5658" i="2"/>
  <c r="O5658" i="2"/>
  <c r="P5658" i="2"/>
  <c r="N5659" i="2"/>
  <c r="O5659" i="2"/>
  <c r="P5659" i="2"/>
  <c r="N5660" i="2"/>
  <c r="O5660" i="2"/>
  <c r="P5660" i="2"/>
  <c r="N5661" i="2"/>
  <c r="O5661" i="2"/>
  <c r="P5661" i="2"/>
  <c r="N5662" i="2"/>
  <c r="O5662" i="2"/>
  <c r="P5662" i="2"/>
  <c r="N5663" i="2"/>
  <c r="O5663" i="2"/>
  <c r="P5663" i="2"/>
  <c r="N5664" i="2"/>
  <c r="O5664" i="2"/>
  <c r="P5664" i="2"/>
  <c r="N5665" i="2"/>
  <c r="O5665" i="2"/>
  <c r="P5665" i="2"/>
  <c r="N5666" i="2"/>
  <c r="O5666" i="2"/>
  <c r="P5666" i="2"/>
  <c r="N5667" i="2"/>
  <c r="O5667" i="2"/>
  <c r="P5667" i="2"/>
  <c r="N5668" i="2"/>
  <c r="O5668" i="2"/>
  <c r="P5668" i="2"/>
  <c r="N5669" i="2"/>
  <c r="O5669" i="2"/>
  <c r="P5669" i="2"/>
  <c r="N5670" i="2"/>
  <c r="O5670" i="2"/>
  <c r="P5670" i="2"/>
  <c r="N5671" i="2"/>
  <c r="O5671" i="2"/>
  <c r="P5671" i="2"/>
  <c r="N5672" i="2"/>
  <c r="O5672" i="2"/>
  <c r="P5672" i="2"/>
  <c r="N5673" i="2"/>
  <c r="O5673" i="2"/>
  <c r="P5673" i="2"/>
  <c r="N5674" i="2"/>
  <c r="O5674" i="2"/>
  <c r="P5674" i="2"/>
  <c r="N5675" i="2"/>
  <c r="O5675" i="2"/>
  <c r="P5675" i="2"/>
  <c r="N5676" i="2"/>
  <c r="O5676" i="2"/>
  <c r="P5676" i="2"/>
  <c r="N5677" i="2"/>
  <c r="O5677" i="2"/>
  <c r="P5677" i="2"/>
  <c r="N5678" i="2"/>
  <c r="O5678" i="2"/>
  <c r="P5678" i="2"/>
  <c r="N5679" i="2"/>
  <c r="O5679" i="2"/>
  <c r="P5679" i="2"/>
  <c r="N5680" i="2"/>
  <c r="O5680" i="2"/>
  <c r="P5680" i="2"/>
  <c r="N5681" i="2"/>
  <c r="O5681" i="2"/>
  <c r="P5681" i="2"/>
  <c r="N5682" i="2"/>
  <c r="O5682" i="2"/>
  <c r="P5682" i="2"/>
  <c r="N5683" i="2"/>
  <c r="O5683" i="2"/>
  <c r="P5683" i="2"/>
  <c r="N5684" i="2"/>
  <c r="O5684" i="2"/>
  <c r="P5684" i="2"/>
  <c r="N5685" i="2"/>
  <c r="O5685" i="2"/>
  <c r="P5685" i="2"/>
  <c r="N5686" i="2"/>
  <c r="O5686" i="2"/>
  <c r="P5686" i="2"/>
  <c r="N5687" i="2"/>
  <c r="O5687" i="2"/>
  <c r="P5687" i="2"/>
  <c r="N5688" i="2"/>
  <c r="O5688" i="2"/>
  <c r="P5688" i="2"/>
  <c r="N5689" i="2"/>
  <c r="O5689" i="2"/>
  <c r="P5689" i="2"/>
  <c r="N5690" i="2"/>
  <c r="O5690" i="2"/>
  <c r="P5690" i="2"/>
  <c r="N5691" i="2"/>
  <c r="O5691" i="2"/>
  <c r="P5691" i="2"/>
  <c r="N5692" i="2"/>
  <c r="O5692" i="2"/>
  <c r="P5692" i="2"/>
  <c r="N5693" i="2"/>
  <c r="O5693" i="2"/>
  <c r="P5693" i="2"/>
  <c r="N5694" i="2"/>
  <c r="O5694" i="2"/>
  <c r="P5694" i="2"/>
  <c r="N5695" i="2"/>
  <c r="O5695" i="2"/>
  <c r="P5695" i="2"/>
  <c r="N5696" i="2"/>
  <c r="O5696" i="2"/>
  <c r="P5696" i="2"/>
  <c r="N5697" i="2"/>
  <c r="O5697" i="2"/>
  <c r="P5697" i="2"/>
  <c r="N5698" i="2"/>
  <c r="O5698" i="2"/>
  <c r="P5698" i="2"/>
  <c r="N5699" i="2"/>
  <c r="O5699" i="2"/>
  <c r="P5699" i="2"/>
  <c r="N5700" i="2"/>
  <c r="O5700" i="2"/>
  <c r="P5700" i="2"/>
  <c r="N5701" i="2"/>
  <c r="O5701" i="2"/>
  <c r="P5701" i="2"/>
  <c r="N5702" i="2"/>
  <c r="O5702" i="2"/>
  <c r="P5702" i="2"/>
  <c r="N5703" i="2"/>
  <c r="O5703" i="2"/>
  <c r="P5703" i="2"/>
  <c r="N5704" i="2"/>
  <c r="O5704" i="2"/>
  <c r="P5704" i="2"/>
  <c r="N5705" i="2"/>
  <c r="O5705" i="2"/>
  <c r="P5705" i="2"/>
  <c r="N5706" i="2"/>
  <c r="O5706" i="2"/>
  <c r="P5706" i="2"/>
  <c r="N5707" i="2"/>
  <c r="O5707" i="2"/>
  <c r="P5707" i="2"/>
  <c r="N5708" i="2"/>
  <c r="O5708" i="2"/>
  <c r="P5708" i="2"/>
  <c r="N5709" i="2"/>
  <c r="O5709" i="2"/>
  <c r="P5709" i="2"/>
  <c r="N5710" i="2"/>
  <c r="O5710" i="2"/>
  <c r="P5710" i="2"/>
  <c r="N5711" i="2"/>
  <c r="O5711" i="2"/>
  <c r="P5711" i="2"/>
  <c r="N5712" i="2"/>
  <c r="O5712" i="2"/>
  <c r="P5712" i="2"/>
  <c r="N5713" i="2"/>
  <c r="O5713" i="2"/>
  <c r="P5713" i="2"/>
  <c r="N5714" i="2"/>
  <c r="O5714" i="2"/>
  <c r="P5714" i="2"/>
  <c r="N5715" i="2"/>
  <c r="O5715" i="2"/>
  <c r="P5715" i="2"/>
  <c r="N5716" i="2"/>
  <c r="O5716" i="2"/>
  <c r="P5716" i="2"/>
  <c r="N5717" i="2"/>
  <c r="O5717" i="2"/>
  <c r="P5717" i="2"/>
  <c r="N5718" i="2"/>
  <c r="O5718" i="2"/>
  <c r="P5718" i="2"/>
  <c r="N5719" i="2"/>
  <c r="O5719" i="2"/>
  <c r="P5719" i="2"/>
  <c r="N5720" i="2"/>
  <c r="O5720" i="2"/>
  <c r="P5720" i="2"/>
  <c r="N5721" i="2"/>
  <c r="O5721" i="2"/>
  <c r="P5721" i="2"/>
  <c r="N5722" i="2"/>
  <c r="O5722" i="2"/>
  <c r="P5722" i="2"/>
  <c r="N5723" i="2"/>
  <c r="O5723" i="2"/>
  <c r="P5723" i="2"/>
  <c r="N5724" i="2"/>
  <c r="O5724" i="2"/>
  <c r="P5724" i="2"/>
  <c r="N5725" i="2"/>
  <c r="O5725" i="2"/>
  <c r="P5725" i="2"/>
  <c r="N5726" i="2"/>
  <c r="O5726" i="2"/>
  <c r="P5726" i="2"/>
  <c r="N5727" i="2"/>
  <c r="O5727" i="2"/>
  <c r="P5727" i="2"/>
  <c r="N5728" i="2"/>
  <c r="O5728" i="2"/>
  <c r="P5728" i="2"/>
  <c r="N5729" i="2"/>
  <c r="O5729" i="2"/>
  <c r="P5729" i="2"/>
  <c r="N5730" i="2"/>
  <c r="O5730" i="2"/>
  <c r="P5730" i="2"/>
  <c r="N5731" i="2"/>
  <c r="O5731" i="2"/>
  <c r="P5731" i="2"/>
  <c r="N5732" i="2"/>
  <c r="O5732" i="2"/>
  <c r="P5732" i="2"/>
  <c r="N5733" i="2"/>
  <c r="O5733" i="2"/>
  <c r="P5733" i="2"/>
  <c r="N5734" i="2"/>
  <c r="O5734" i="2"/>
  <c r="P5734" i="2"/>
  <c r="N5735" i="2"/>
  <c r="O5735" i="2"/>
  <c r="P5735" i="2"/>
  <c r="N5736" i="2"/>
  <c r="O5736" i="2"/>
  <c r="P5736" i="2"/>
  <c r="N5737" i="2"/>
  <c r="O5737" i="2"/>
  <c r="P5737" i="2"/>
  <c r="N5738" i="2"/>
  <c r="O5738" i="2"/>
  <c r="P5738" i="2"/>
  <c r="N5739" i="2"/>
  <c r="O5739" i="2"/>
  <c r="P5739" i="2"/>
  <c r="N5740" i="2"/>
  <c r="O5740" i="2"/>
  <c r="P5740" i="2"/>
  <c r="N5741" i="2"/>
  <c r="O5741" i="2"/>
  <c r="P5741" i="2"/>
  <c r="N5742" i="2"/>
  <c r="O5742" i="2"/>
  <c r="P5742" i="2"/>
  <c r="N5743" i="2"/>
  <c r="O5743" i="2"/>
  <c r="P5743" i="2"/>
  <c r="N5744" i="2"/>
  <c r="O5744" i="2"/>
  <c r="P5744" i="2"/>
  <c r="N5745" i="2"/>
  <c r="O5745" i="2"/>
  <c r="P5745" i="2"/>
  <c r="N5746" i="2"/>
  <c r="O5746" i="2"/>
  <c r="P5746" i="2"/>
  <c r="N5747" i="2"/>
  <c r="O5747" i="2"/>
  <c r="P5747" i="2"/>
  <c r="N5748" i="2"/>
  <c r="O5748" i="2"/>
  <c r="P5748" i="2"/>
  <c r="N5749" i="2"/>
  <c r="O5749" i="2"/>
  <c r="P5749" i="2"/>
  <c r="N5750" i="2"/>
  <c r="O5750" i="2"/>
  <c r="P5750" i="2"/>
  <c r="N5751" i="2"/>
  <c r="O5751" i="2"/>
  <c r="P5751" i="2"/>
  <c r="N5752" i="2"/>
  <c r="O5752" i="2"/>
  <c r="P5752" i="2"/>
  <c r="N5753" i="2"/>
  <c r="O5753" i="2"/>
  <c r="P5753" i="2"/>
  <c r="N5754" i="2"/>
  <c r="O5754" i="2"/>
  <c r="P5754" i="2"/>
  <c r="N5755" i="2"/>
  <c r="O5755" i="2"/>
  <c r="P5755" i="2"/>
  <c r="N5756" i="2"/>
  <c r="O5756" i="2"/>
  <c r="P5756" i="2"/>
  <c r="N5757" i="2"/>
  <c r="O5757" i="2"/>
  <c r="P5757" i="2"/>
  <c r="N5758" i="2"/>
  <c r="O5758" i="2"/>
  <c r="P5758" i="2"/>
  <c r="N5759" i="2"/>
  <c r="O5759" i="2"/>
  <c r="P5759" i="2"/>
  <c r="N5760" i="2"/>
  <c r="O5760" i="2"/>
  <c r="P5760" i="2"/>
  <c r="N5761" i="2"/>
  <c r="O5761" i="2"/>
  <c r="P5761" i="2"/>
  <c r="N5762" i="2"/>
  <c r="O5762" i="2"/>
  <c r="P5762" i="2"/>
  <c r="N5763" i="2"/>
  <c r="O5763" i="2"/>
  <c r="P5763" i="2"/>
  <c r="N5764" i="2"/>
  <c r="O5764" i="2"/>
  <c r="P5764" i="2"/>
  <c r="N5765" i="2"/>
  <c r="O5765" i="2"/>
  <c r="P5765" i="2"/>
  <c r="N5766" i="2"/>
  <c r="O5766" i="2"/>
  <c r="P5766" i="2"/>
  <c r="N5767" i="2"/>
  <c r="O5767" i="2"/>
  <c r="P5767" i="2"/>
  <c r="N5768" i="2"/>
  <c r="O5768" i="2"/>
  <c r="P5768" i="2"/>
  <c r="N5769" i="2"/>
  <c r="O5769" i="2"/>
  <c r="P5769" i="2"/>
  <c r="N5770" i="2"/>
  <c r="O5770" i="2"/>
  <c r="P5770" i="2"/>
  <c r="N5771" i="2"/>
  <c r="O5771" i="2"/>
  <c r="P5771" i="2"/>
  <c r="N5772" i="2"/>
  <c r="O5772" i="2"/>
  <c r="P5772" i="2"/>
  <c r="N5773" i="2"/>
  <c r="O5773" i="2"/>
  <c r="P5773" i="2"/>
  <c r="N5774" i="2"/>
  <c r="O5774" i="2"/>
  <c r="P5774" i="2"/>
  <c r="N5775" i="2"/>
  <c r="O5775" i="2"/>
  <c r="P5775" i="2"/>
  <c r="N5776" i="2"/>
  <c r="O5776" i="2"/>
  <c r="P5776" i="2"/>
  <c r="N5777" i="2"/>
  <c r="O5777" i="2"/>
  <c r="P5777" i="2"/>
  <c r="N5778" i="2"/>
  <c r="O5778" i="2"/>
  <c r="P5778" i="2"/>
  <c r="N5779" i="2"/>
  <c r="O5779" i="2"/>
  <c r="P5779" i="2"/>
  <c r="N5780" i="2"/>
  <c r="O5780" i="2"/>
  <c r="P5780" i="2"/>
  <c r="N5781" i="2"/>
  <c r="O5781" i="2"/>
  <c r="P5781" i="2"/>
  <c r="N5782" i="2"/>
  <c r="O5782" i="2"/>
  <c r="P5782" i="2"/>
  <c r="N5783" i="2"/>
  <c r="O5783" i="2"/>
  <c r="P5783" i="2"/>
  <c r="N5784" i="2"/>
  <c r="O5784" i="2"/>
  <c r="P5784" i="2"/>
  <c r="N5785" i="2"/>
  <c r="O5785" i="2"/>
  <c r="P5785" i="2"/>
  <c r="N5786" i="2"/>
  <c r="O5786" i="2"/>
  <c r="P5786" i="2"/>
  <c r="N5787" i="2"/>
  <c r="O5787" i="2"/>
  <c r="P5787" i="2"/>
  <c r="N5788" i="2"/>
  <c r="O5788" i="2"/>
  <c r="P5788" i="2"/>
  <c r="N5789" i="2"/>
  <c r="O5789" i="2"/>
  <c r="P5789" i="2"/>
  <c r="N5790" i="2"/>
  <c r="O5790" i="2"/>
  <c r="P5790" i="2"/>
  <c r="N5791" i="2"/>
  <c r="O5791" i="2"/>
  <c r="P5791" i="2"/>
  <c r="N5792" i="2"/>
  <c r="O5792" i="2"/>
  <c r="P5792" i="2"/>
  <c r="N5793" i="2"/>
  <c r="O5793" i="2"/>
  <c r="P5793" i="2"/>
  <c r="N5794" i="2"/>
  <c r="O5794" i="2"/>
  <c r="P5794" i="2"/>
  <c r="N5795" i="2"/>
  <c r="O5795" i="2"/>
  <c r="P5795" i="2"/>
  <c r="N5796" i="2"/>
  <c r="O5796" i="2"/>
  <c r="P5796" i="2"/>
  <c r="N5797" i="2"/>
  <c r="O5797" i="2"/>
  <c r="P5797" i="2"/>
  <c r="N5798" i="2"/>
  <c r="O5798" i="2"/>
  <c r="P5798" i="2"/>
  <c r="N5799" i="2"/>
  <c r="O5799" i="2"/>
  <c r="P5799" i="2"/>
  <c r="N5800" i="2"/>
  <c r="O5800" i="2"/>
  <c r="P5800" i="2"/>
  <c r="N5801" i="2"/>
  <c r="O5801" i="2"/>
  <c r="P5801" i="2"/>
  <c r="N5802" i="2"/>
  <c r="O5802" i="2"/>
  <c r="P5802" i="2"/>
  <c r="N5803" i="2"/>
  <c r="O5803" i="2"/>
  <c r="P5803" i="2"/>
  <c r="N5804" i="2"/>
  <c r="O5804" i="2"/>
  <c r="P5804" i="2"/>
  <c r="N5805" i="2"/>
  <c r="O5805" i="2"/>
  <c r="P5805" i="2"/>
  <c r="N5806" i="2"/>
  <c r="O5806" i="2"/>
  <c r="P5806" i="2"/>
  <c r="N5807" i="2"/>
  <c r="O5807" i="2"/>
  <c r="P5807" i="2"/>
  <c r="N5808" i="2"/>
  <c r="O5808" i="2"/>
  <c r="P5808" i="2"/>
  <c r="N5809" i="2"/>
  <c r="O5809" i="2"/>
  <c r="P5809" i="2"/>
  <c r="N5810" i="2"/>
  <c r="O5810" i="2"/>
  <c r="P5810" i="2"/>
  <c r="N5811" i="2"/>
  <c r="O5811" i="2"/>
  <c r="P5811" i="2"/>
  <c r="N5812" i="2"/>
  <c r="O5812" i="2"/>
  <c r="P5812" i="2"/>
  <c r="N5813" i="2"/>
  <c r="O5813" i="2"/>
  <c r="P5813" i="2"/>
  <c r="N5814" i="2"/>
  <c r="O5814" i="2"/>
  <c r="P5814" i="2"/>
  <c r="N5815" i="2"/>
  <c r="O5815" i="2"/>
  <c r="P5815" i="2"/>
  <c r="N5816" i="2"/>
  <c r="O5816" i="2"/>
  <c r="P5816" i="2"/>
  <c r="N5817" i="2"/>
  <c r="O5817" i="2"/>
  <c r="P5817" i="2"/>
  <c r="N5818" i="2"/>
  <c r="O5818" i="2"/>
  <c r="P5818" i="2"/>
  <c r="N5819" i="2"/>
  <c r="O5819" i="2"/>
  <c r="P5819" i="2"/>
  <c r="N5820" i="2"/>
  <c r="O5820" i="2"/>
  <c r="P5820" i="2"/>
  <c r="N5821" i="2"/>
  <c r="O5821" i="2"/>
  <c r="P5821" i="2"/>
  <c r="N5822" i="2"/>
  <c r="O5822" i="2"/>
  <c r="P5822" i="2"/>
  <c r="N5823" i="2"/>
  <c r="O5823" i="2"/>
  <c r="P5823" i="2"/>
  <c r="N5824" i="2"/>
  <c r="O5824" i="2"/>
  <c r="P5824" i="2"/>
  <c r="N5825" i="2"/>
  <c r="O5825" i="2"/>
  <c r="P5825" i="2"/>
  <c r="N5826" i="2"/>
  <c r="O5826" i="2"/>
  <c r="P5826" i="2"/>
  <c r="N5827" i="2"/>
  <c r="O5827" i="2"/>
  <c r="P5827" i="2"/>
  <c r="N5828" i="2"/>
  <c r="O5828" i="2"/>
  <c r="P5828" i="2"/>
  <c r="N5829" i="2"/>
  <c r="O5829" i="2"/>
  <c r="P5829" i="2"/>
  <c r="N5830" i="2"/>
  <c r="O5830" i="2"/>
  <c r="P5830" i="2"/>
  <c r="N5831" i="2"/>
  <c r="O5831" i="2"/>
  <c r="P5831" i="2"/>
  <c r="N5832" i="2"/>
  <c r="O5832" i="2"/>
  <c r="P5832" i="2"/>
  <c r="N5833" i="2"/>
  <c r="O5833" i="2"/>
  <c r="P5833" i="2"/>
  <c r="N5834" i="2"/>
  <c r="O5834" i="2"/>
  <c r="P5834" i="2"/>
  <c r="N5835" i="2"/>
  <c r="O5835" i="2"/>
  <c r="P5835" i="2"/>
  <c r="N5836" i="2"/>
  <c r="O5836" i="2"/>
  <c r="P5836" i="2"/>
  <c r="N5837" i="2"/>
  <c r="O5837" i="2"/>
  <c r="P5837" i="2"/>
  <c r="N5838" i="2"/>
  <c r="O5838" i="2"/>
  <c r="P5838" i="2"/>
  <c r="N5839" i="2"/>
  <c r="O5839" i="2"/>
  <c r="P5839" i="2"/>
  <c r="N5840" i="2"/>
  <c r="O5840" i="2"/>
  <c r="P5840" i="2"/>
  <c r="N5841" i="2"/>
  <c r="O5841" i="2"/>
  <c r="P5841" i="2"/>
  <c r="N5842" i="2"/>
  <c r="O5842" i="2"/>
  <c r="P5842" i="2"/>
  <c r="N5843" i="2"/>
  <c r="O5843" i="2"/>
  <c r="P5843" i="2"/>
  <c r="N5844" i="2"/>
  <c r="O5844" i="2"/>
  <c r="P5844" i="2"/>
  <c r="N5845" i="2"/>
  <c r="O5845" i="2"/>
  <c r="P5845" i="2"/>
  <c r="N5846" i="2"/>
  <c r="O5846" i="2"/>
  <c r="P5846" i="2"/>
  <c r="N5847" i="2"/>
  <c r="O5847" i="2"/>
  <c r="P5847" i="2"/>
  <c r="N5848" i="2"/>
  <c r="O5848" i="2"/>
  <c r="P5848" i="2"/>
  <c r="N5849" i="2"/>
  <c r="O5849" i="2"/>
  <c r="P5849" i="2"/>
  <c r="N5850" i="2"/>
  <c r="O5850" i="2"/>
  <c r="P5850" i="2"/>
  <c r="N5851" i="2"/>
  <c r="O5851" i="2"/>
  <c r="P5851" i="2"/>
  <c r="N5852" i="2"/>
  <c r="O5852" i="2"/>
  <c r="P5852" i="2"/>
  <c r="N5853" i="2"/>
  <c r="O5853" i="2"/>
  <c r="P5853" i="2"/>
  <c r="N5854" i="2"/>
  <c r="O5854" i="2"/>
  <c r="P5854" i="2"/>
  <c r="N5855" i="2"/>
  <c r="O5855" i="2"/>
  <c r="P5855" i="2"/>
  <c r="N5856" i="2"/>
  <c r="O5856" i="2"/>
  <c r="P5856" i="2"/>
  <c r="N5857" i="2"/>
  <c r="O5857" i="2"/>
  <c r="P5857" i="2"/>
  <c r="N5858" i="2"/>
  <c r="O5858" i="2"/>
  <c r="P5858" i="2"/>
  <c r="N5859" i="2"/>
  <c r="O5859" i="2"/>
  <c r="P5859" i="2"/>
  <c r="N5860" i="2"/>
  <c r="O5860" i="2"/>
  <c r="P5860" i="2"/>
  <c r="N5861" i="2"/>
  <c r="O5861" i="2"/>
  <c r="P5861" i="2"/>
  <c r="N5862" i="2"/>
  <c r="O5862" i="2"/>
  <c r="P5862" i="2"/>
  <c r="N5863" i="2"/>
  <c r="O5863" i="2"/>
  <c r="P5863" i="2"/>
  <c r="N5864" i="2"/>
  <c r="O5864" i="2"/>
  <c r="P5864" i="2"/>
  <c r="N5865" i="2"/>
  <c r="O5865" i="2"/>
  <c r="P5865" i="2"/>
  <c r="N5866" i="2"/>
  <c r="O5866" i="2"/>
  <c r="P5866" i="2"/>
  <c r="N5867" i="2"/>
  <c r="O5867" i="2"/>
  <c r="P5867" i="2"/>
  <c r="N5868" i="2"/>
  <c r="O5868" i="2"/>
  <c r="P5868" i="2"/>
  <c r="N5869" i="2"/>
  <c r="O5869" i="2"/>
  <c r="P5869" i="2"/>
  <c r="N5870" i="2"/>
  <c r="O5870" i="2"/>
  <c r="P5870" i="2"/>
  <c r="N5871" i="2"/>
  <c r="O5871" i="2"/>
  <c r="P5871" i="2"/>
  <c r="N5872" i="2"/>
  <c r="O5872" i="2"/>
  <c r="P5872" i="2"/>
  <c r="N5873" i="2"/>
  <c r="O5873" i="2"/>
  <c r="P5873" i="2"/>
  <c r="N5874" i="2"/>
  <c r="O5874" i="2"/>
  <c r="P5874" i="2"/>
  <c r="N5875" i="2"/>
  <c r="O5875" i="2"/>
  <c r="P5875" i="2"/>
  <c r="N5876" i="2"/>
  <c r="O5876" i="2"/>
  <c r="P5876" i="2"/>
  <c r="N5877" i="2"/>
  <c r="O5877" i="2"/>
  <c r="P5877" i="2"/>
  <c r="N5878" i="2"/>
  <c r="O5878" i="2"/>
  <c r="P5878" i="2"/>
  <c r="N5879" i="2"/>
  <c r="O5879" i="2"/>
  <c r="P5879" i="2"/>
  <c r="N5880" i="2"/>
  <c r="O5880" i="2"/>
  <c r="P5880" i="2"/>
  <c r="N5881" i="2"/>
  <c r="O5881" i="2"/>
  <c r="P5881" i="2"/>
  <c r="N5882" i="2"/>
  <c r="O5882" i="2"/>
  <c r="P5882" i="2"/>
  <c r="N5883" i="2"/>
  <c r="O5883" i="2"/>
  <c r="P5883" i="2"/>
  <c r="N5884" i="2"/>
  <c r="O5884" i="2"/>
  <c r="P5884" i="2"/>
  <c r="N5885" i="2"/>
  <c r="O5885" i="2"/>
  <c r="P5885" i="2"/>
  <c r="N5886" i="2"/>
  <c r="O5886" i="2"/>
  <c r="P5886" i="2"/>
  <c r="N5887" i="2"/>
  <c r="O5887" i="2"/>
  <c r="P5887" i="2"/>
  <c r="N5888" i="2"/>
  <c r="O5888" i="2"/>
  <c r="P5888" i="2"/>
  <c r="N5889" i="2"/>
  <c r="O5889" i="2"/>
  <c r="P5889" i="2"/>
  <c r="N5890" i="2"/>
  <c r="O5890" i="2"/>
  <c r="P5890" i="2"/>
  <c r="N5891" i="2"/>
  <c r="O5891" i="2"/>
  <c r="P5891" i="2"/>
  <c r="N5892" i="2"/>
  <c r="O5892" i="2"/>
  <c r="P5892" i="2"/>
  <c r="N5893" i="2"/>
  <c r="O5893" i="2"/>
  <c r="P5893" i="2"/>
  <c r="N5894" i="2"/>
  <c r="O5894" i="2"/>
  <c r="P5894" i="2"/>
  <c r="N5895" i="2"/>
  <c r="O5895" i="2"/>
  <c r="P5895" i="2"/>
  <c r="N5896" i="2"/>
  <c r="O5896" i="2"/>
  <c r="P5896" i="2"/>
  <c r="N5897" i="2"/>
  <c r="O5897" i="2"/>
  <c r="P5897" i="2"/>
  <c r="N5898" i="2"/>
  <c r="O5898" i="2"/>
  <c r="P5898" i="2"/>
  <c r="N5899" i="2"/>
  <c r="O5899" i="2"/>
  <c r="P5899" i="2"/>
  <c r="N5900" i="2"/>
  <c r="O5900" i="2"/>
  <c r="P5900" i="2"/>
  <c r="N5901" i="2"/>
  <c r="O5901" i="2"/>
  <c r="P5901" i="2"/>
  <c r="N5902" i="2"/>
  <c r="O5902" i="2"/>
  <c r="P5902" i="2"/>
  <c r="N5903" i="2"/>
  <c r="O5903" i="2"/>
  <c r="P5903" i="2"/>
  <c r="N5904" i="2"/>
  <c r="O5904" i="2"/>
  <c r="P5904" i="2"/>
  <c r="N5905" i="2"/>
  <c r="O5905" i="2"/>
  <c r="P5905" i="2"/>
  <c r="N5906" i="2"/>
  <c r="O5906" i="2"/>
  <c r="P5906" i="2"/>
  <c r="N5907" i="2"/>
  <c r="O5907" i="2"/>
  <c r="P5907" i="2"/>
  <c r="N5908" i="2"/>
  <c r="O5908" i="2"/>
  <c r="P5908" i="2"/>
  <c r="N5909" i="2"/>
  <c r="O5909" i="2"/>
  <c r="P5909" i="2"/>
  <c r="N5910" i="2"/>
  <c r="O5910" i="2"/>
  <c r="P5910" i="2"/>
  <c r="N5911" i="2"/>
  <c r="O5911" i="2"/>
  <c r="P5911" i="2"/>
  <c r="N5912" i="2"/>
  <c r="O5912" i="2"/>
  <c r="P5912" i="2"/>
  <c r="N5913" i="2"/>
  <c r="O5913" i="2"/>
  <c r="P5913" i="2"/>
  <c r="N5914" i="2"/>
  <c r="O5914" i="2"/>
  <c r="P5914" i="2"/>
  <c r="N5915" i="2"/>
  <c r="O5915" i="2"/>
  <c r="P5915" i="2"/>
  <c r="N5916" i="2"/>
  <c r="O5916" i="2"/>
  <c r="P5916" i="2"/>
  <c r="N5917" i="2"/>
  <c r="O5917" i="2"/>
  <c r="P5917" i="2"/>
  <c r="N5918" i="2"/>
  <c r="O5918" i="2"/>
  <c r="P5918" i="2"/>
  <c r="N5919" i="2"/>
  <c r="O5919" i="2"/>
  <c r="P5919" i="2"/>
  <c r="N5920" i="2"/>
  <c r="O5920" i="2"/>
  <c r="P5920" i="2"/>
  <c r="N5921" i="2"/>
  <c r="O5921" i="2"/>
  <c r="P5921" i="2"/>
  <c r="N5922" i="2"/>
  <c r="O5922" i="2"/>
  <c r="P5922" i="2"/>
  <c r="N5923" i="2"/>
  <c r="O5923" i="2"/>
  <c r="P5923" i="2"/>
  <c r="N5924" i="2"/>
  <c r="O5924" i="2"/>
  <c r="P5924" i="2"/>
  <c r="N5925" i="2"/>
  <c r="O5925" i="2"/>
  <c r="P5925" i="2"/>
  <c r="N5926" i="2"/>
  <c r="O5926" i="2"/>
  <c r="P5926" i="2"/>
  <c r="N5927" i="2"/>
  <c r="O5927" i="2"/>
  <c r="P5927" i="2"/>
  <c r="N5928" i="2"/>
  <c r="O5928" i="2"/>
  <c r="P5928" i="2"/>
  <c r="N5929" i="2"/>
  <c r="O5929" i="2"/>
  <c r="P5929" i="2"/>
  <c r="N5930" i="2"/>
  <c r="O5930" i="2"/>
  <c r="P5930" i="2"/>
  <c r="N5931" i="2"/>
  <c r="O5931" i="2"/>
  <c r="P5931" i="2"/>
  <c r="N5932" i="2"/>
  <c r="O5932" i="2"/>
  <c r="P5932" i="2"/>
  <c r="N5933" i="2"/>
  <c r="O5933" i="2"/>
  <c r="P5933" i="2"/>
  <c r="N5934" i="2"/>
  <c r="O5934" i="2"/>
  <c r="P5934" i="2"/>
  <c r="N5935" i="2"/>
  <c r="O5935" i="2"/>
  <c r="P5935" i="2"/>
  <c r="N5936" i="2"/>
  <c r="O5936" i="2"/>
  <c r="P5936" i="2"/>
  <c r="N5937" i="2"/>
  <c r="O5937" i="2"/>
  <c r="P5937" i="2"/>
  <c r="N5938" i="2"/>
  <c r="O5938" i="2"/>
  <c r="P5938" i="2"/>
  <c r="N5939" i="2"/>
  <c r="O5939" i="2"/>
  <c r="P5939" i="2"/>
  <c r="N5940" i="2"/>
  <c r="O5940" i="2"/>
  <c r="P5940" i="2"/>
  <c r="N5941" i="2"/>
  <c r="O5941" i="2"/>
  <c r="P5941" i="2"/>
  <c r="N5942" i="2"/>
  <c r="O5942" i="2"/>
  <c r="P5942" i="2"/>
  <c r="N5943" i="2"/>
  <c r="O5943" i="2"/>
  <c r="P5943" i="2"/>
  <c r="N5944" i="2"/>
  <c r="O5944" i="2"/>
  <c r="P5944" i="2"/>
  <c r="N5945" i="2"/>
  <c r="O5945" i="2"/>
  <c r="P5945" i="2"/>
  <c r="N5946" i="2"/>
  <c r="O5946" i="2"/>
  <c r="P5946" i="2"/>
  <c r="N5947" i="2"/>
  <c r="O5947" i="2"/>
  <c r="P5947" i="2"/>
  <c r="N5948" i="2"/>
  <c r="O5948" i="2"/>
  <c r="P5948" i="2"/>
  <c r="N5949" i="2"/>
  <c r="O5949" i="2"/>
  <c r="P5949" i="2"/>
  <c r="N5950" i="2"/>
  <c r="O5950" i="2"/>
  <c r="P5950" i="2"/>
  <c r="N5951" i="2"/>
  <c r="O5951" i="2"/>
  <c r="P5951" i="2"/>
  <c r="N5952" i="2"/>
  <c r="O5952" i="2"/>
  <c r="P5952" i="2"/>
  <c r="N5953" i="2"/>
  <c r="O5953" i="2"/>
  <c r="P5953" i="2"/>
  <c r="N5954" i="2"/>
  <c r="O5954" i="2"/>
  <c r="P5954" i="2"/>
  <c r="N5955" i="2"/>
  <c r="O5955" i="2"/>
  <c r="P5955" i="2"/>
  <c r="N5956" i="2"/>
  <c r="O5956" i="2"/>
  <c r="P5956" i="2"/>
  <c r="N5957" i="2"/>
  <c r="O5957" i="2"/>
  <c r="P5957" i="2"/>
  <c r="N5958" i="2"/>
  <c r="O5958" i="2"/>
  <c r="P5958" i="2"/>
  <c r="N5959" i="2"/>
  <c r="O5959" i="2"/>
  <c r="P5959" i="2"/>
  <c r="N5960" i="2"/>
  <c r="O5960" i="2"/>
  <c r="P5960" i="2"/>
  <c r="N5961" i="2"/>
  <c r="O5961" i="2"/>
  <c r="P5961" i="2"/>
  <c r="N5962" i="2"/>
  <c r="O5962" i="2"/>
  <c r="P5962" i="2"/>
  <c r="N5963" i="2"/>
  <c r="O5963" i="2"/>
  <c r="P5963" i="2"/>
  <c r="N5964" i="2"/>
  <c r="O5964" i="2"/>
  <c r="P5964" i="2"/>
  <c r="N5965" i="2"/>
  <c r="O5965" i="2"/>
  <c r="P5965" i="2"/>
  <c r="N5966" i="2"/>
  <c r="O5966" i="2"/>
  <c r="P5966" i="2"/>
  <c r="N5967" i="2"/>
  <c r="O5967" i="2"/>
  <c r="P5967" i="2"/>
  <c r="N5968" i="2"/>
  <c r="O5968" i="2"/>
  <c r="P5968" i="2"/>
  <c r="N5969" i="2"/>
  <c r="O5969" i="2"/>
  <c r="P5969" i="2"/>
  <c r="N5970" i="2"/>
  <c r="O5970" i="2"/>
  <c r="P5970" i="2"/>
  <c r="N5971" i="2"/>
  <c r="O5971" i="2"/>
  <c r="P5971" i="2"/>
  <c r="N5972" i="2"/>
  <c r="O5972" i="2"/>
  <c r="P5972" i="2"/>
  <c r="N5973" i="2"/>
  <c r="O5973" i="2"/>
  <c r="P5973" i="2"/>
  <c r="N5974" i="2"/>
  <c r="O5974" i="2"/>
  <c r="P5974" i="2"/>
  <c r="N5975" i="2"/>
  <c r="O5975" i="2"/>
  <c r="P5975" i="2"/>
  <c r="N5976" i="2"/>
  <c r="O5976" i="2"/>
  <c r="P5976" i="2"/>
  <c r="N5977" i="2"/>
  <c r="O5977" i="2"/>
  <c r="P5977" i="2"/>
  <c r="N5978" i="2"/>
  <c r="O5978" i="2"/>
  <c r="P5978" i="2"/>
  <c r="N5979" i="2"/>
  <c r="O5979" i="2"/>
  <c r="P5979" i="2"/>
  <c r="N5980" i="2"/>
  <c r="O5980" i="2"/>
  <c r="P5980" i="2"/>
  <c r="N5981" i="2"/>
  <c r="O5981" i="2"/>
  <c r="P5981" i="2"/>
  <c r="N5982" i="2"/>
  <c r="O5982" i="2"/>
  <c r="P5982" i="2"/>
  <c r="N5983" i="2"/>
  <c r="O5983" i="2"/>
  <c r="P5983" i="2"/>
  <c r="N5984" i="2"/>
  <c r="O5984" i="2"/>
  <c r="P5984" i="2"/>
  <c r="N5985" i="2"/>
  <c r="O5985" i="2"/>
  <c r="P5985" i="2"/>
  <c r="N5986" i="2"/>
  <c r="O5986" i="2"/>
  <c r="P5986" i="2"/>
  <c r="N5987" i="2"/>
  <c r="O5987" i="2"/>
  <c r="P5987" i="2"/>
  <c r="N5988" i="2"/>
  <c r="O5988" i="2"/>
  <c r="P5988" i="2"/>
  <c r="N5989" i="2"/>
  <c r="O5989" i="2"/>
  <c r="P5989" i="2"/>
  <c r="N5990" i="2"/>
  <c r="O5990" i="2"/>
  <c r="P5990" i="2"/>
  <c r="N5991" i="2"/>
  <c r="O5991" i="2"/>
  <c r="P5991" i="2"/>
  <c r="N5992" i="2"/>
  <c r="O5992" i="2"/>
  <c r="P5992" i="2"/>
  <c r="N5993" i="2"/>
  <c r="O5993" i="2"/>
  <c r="P5993" i="2"/>
  <c r="N5994" i="2"/>
  <c r="O5994" i="2"/>
  <c r="P5994" i="2"/>
  <c r="N5995" i="2"/>
  <c r="O5995" i="2"/>
  <c r="P5995" i="2"/>
  <c r="N5996" i="2"/>
  <c r="O5996" i="2"/>
  <c r="P5996" i="2"/>
  <c r="N5997" i="2"/>
  <c r="O5997" i="2"/>
  <c r="P5997" i="2"/>
  <c r="N5998" i="2"/>
  <c r="O5998" i="2"/>
  <c r="P5998" i="2"/>
  <c r="N5999" i="2"/>
  <c r="O5999" i="2"/>
  <c r="P5999" i="2"/>
  <c r="N6000" i="2"/>
  <c r="O6000" i="2"/>
  <c r="P6000" i="2"/>
  <c r="N6001" i="2"/>
  <c r="O6001" i="2"/>
  <c r="P6001" i="2"/>
  <c r="N6002" i="2"/>
  <c r="O6002" i="2"/>
  <c r="P6002" i="2"/>
  <c r="N6003" i="2"/>
  <c r="O6003" i="2"/>
  <c r="P6003" i="2"/>
  <c r="N6004" i="2"/>
  <c r="O6004" i="2"/>
  <c r="P6004" i="2"/>
  <c r="N6005" i="2"/>
  <c r="O6005" i="2"/>
  <c r="P6005" i="2"/>
  <c r="N6006" i="2"/>
  <c r="O6006" i="2"/>
  <c r="P6006" i="2"/>
  <c r="N6007" i="2"/>
  <c r="O6007" i="2"/>
  <c r="P6007" i="2"/>
  <c r="N6008" i="2"/>
  <c r="O6008" i="2"/>
  <c r="P6008" i="2"/>
  <c r="N6009" i="2"/>
  <c r="O6009" i="2"/>
  <c r="P6009" i="2"/>
  <c r="N6010" i="2"/>
  <c r="O6010" i="2"/>
  <c r="P6010" i="2"/>
  <c r="N6011" i="2"/>
  <c r="O6011" i="2"/>
  <c r="P6011" i="2"/>
  <c r="N6012" i="2"/>
  <c r="O6012" i="2"/>
  <c r="P6012" i="2"/>
  <c r="N6013" i="2"/>
  <c r="O6013" i="2"/>
  <c r="P6013" i="2"/>
  <c r="N6014" i="2"/>
  <c r="O6014" i="2"/>
  <c r="P6014" i="2"/>
  <c r="N6015" i="2"/>
  <c r="O6015" i="2"/>
  <c r="P6015" i="2"/>
  <c r="N6016" i="2"/>
  <c r="O6016" i="2"/>
  <c r="P6016" i="2"/>
  <c r="N6017" i="2"/>
  <c r="O6017" i="2"/>
  <c r="P6017" i="2"/>
  <c r="N6018" i="2"/>
  <c r="O6018" i="2"/>
  <c r="P6018" i="2"/>
  <c r="N6019" i="2"/>
  <c r="O6019" i="2"/>
  <c r="P6019" i="2"/>
  <c r="N6020" i="2"/>
  <c r="O6020" i="2"/>
  <c r="P6020" i="2"/>
  <c r="N6021" i="2"/>
  <c r="O6021" i="2"/>
  <c r="P6021" i="2"/>
  <c r="N6022" i="2"/>
  <c r="O6022" i="2"/>
  <c r="P6022" i="2"/>
  <c r="N6023" i="2"/>
  <c r="O6023" i="2"/>
  <c r="P6023" i="2"/>
  <c r="N6024" i="2"/>
  <c r="O6024" i="2"/>
  <c r="P6024" i="2"/>
  <c r="N6025" i="2"/>
  <c r="O6025" i="2"/>
  <c r="P6025" i="2"/>
  <c r="N6026" i="2"/>
  <c r="O6026" i="2"/>
  <c r="P6026" i="2"/>
  <c r="N6027" i="2"/>
  <c r="O6027" i="2"/>
  <c r="P6027" i="2"/>
  <c r="N6028" i="2"/>
  <c r="O6028" i="2"/>
  <c r="P6028" i="2"/>
  <c r="N6029" i="2"/>
  <c r="O6029" i="2"/>
  <c r="P6029" i="2"/>
  <c r="N6030" i="2"/>
  <c r="O6030" i="2"/>
  <c r="P6030" i="2"/>
  <c r="N6031" i="2"/>
  <c r="O6031" i="2"/>
  <c r="P6031" i="2"/>
  <c r="N6032" i="2"/>
  <c r="O6032" i="2"/>
  <c r="P6032" i="2"/>
  <c r="N6033" i="2"/>
  <c r="O6033" i="2"/>
  <c r="P6033" i="2"/>
  <c r="N6034" i="2"/>
  <c r="O6034" i="2"/>
  <c r="P6034" i="2"/>
  <c r="N6035" i="2"/>
  <c r="O6035" i="2"/>
  <c r="P6035" i="2"/>
  <c r="N6036" i="2"/>
  <c r="O6036" i="2"/>
  <c r="P6036" i="2"/>
  <c r="N6037" i="2"/>
  <c r="O6037" i="2"/>
  <c r="P6037" i="2"/>
  <c r="N6038" i="2"/>
  <c r="O6038" i="2"/>
  <c r="P6038" i="2"/>
  <c r="N6039" i="2"/>
  <c r="O6039" i="2"/>
  <c r="P6039" i="2"/>
  <c r="N6040" i="2"/>
  <c r="O6040" i="2"/>
  <c r="P6040" i="2"/>
  <c r="N6041" i="2"/>
  <c r="O6041" i="2"/>
  <c r="P6041" i="2"/>
  <c r="N6042" i="2"/>
  <c r="O6042" i="2"/>
  <c r="P6042" i="2"/>
  <c r="N6043" i="2"/>
  <c r="O6043" i="2"/>
  <c r="P6043" i="2"/>
  <c r="N6044" i="2"/>
  <c r="O6044" i="2"/>
  <c r="P6044" i="2"/>
  <c r="N6045" i="2"/>
  <c r="O6045" i="2"/>
  <c r="P6045" i="2"/>
  <c r="N6046" i="2"/>
  <c r="O6046" i="2"/>
  <c r="P6046" i="2"/>
  <c r="N6047" i="2"/>
  <c r="O6047" i="2"/>
  <c r="P6047" i="2"/>
  <c r="N6048" i="2"/>
  <c r="O6048" i="2"/>
  <c r="P6048" i="2"/>
  <c r="N6049" i="2"/>
  <c r="O6049" i="2"/>
  <c r="P6049" i="2"/>
  <c r="N6050" i="2"/>
  <c r="O6050" i="2"/>
  <c r="P6050" i="2"/>
  <c r="N6051" i="2"/>
  <c r="O6051" i="2"/>
  <c r="P6051" i="2"/>
  <c r="N6052" i="2"/>
  <c r="O6052" i="2"/>
  <c r="P6052" i="2"/>
  <c r="N6053" i="2"/>
  <c r="O6053" i="2"/>
  <c r="P6053" i="2"/>
  <c r="N6054" i="2"/>
  <c r="O6054" i="2"/>
  <c r="P6054" i="2"/>
  <c r="N6055" i="2"/>
  <c r="O6055" i="2"/>
  <c r="P6055" i="2"/>
  <c r="N6056" i="2"/>
  <c r="O6056" i="2"/>
  <c r="P6056" i="2"/>
  <c r="N6057" i="2"/>
  <c r="O6057" i="2"/>
  <c r="P6057" i="2"/>
  <c r="N6058" i="2"/>
  <c r="O6058" i="2"/>
  <c r="P6058" i="2"/>
  <c r="N6059" i="2"/>
  <c r="O6059" i="2"/>
  <c r="P6059" i="2"/>
  <c r="N6060" i="2"/>
  <c r="O6060" i="2"/>
  <c r="P6060" i="2"/>
  <c r="N6061" i="2"/>
  <c r="O6061" i="2"/>
  <c r="P6061" i="2"/>
  <c r="N6062" i="2"/>
  <c r="O6062" i="2"/>
  <c r="P6062" i="2"/>
  <c r="N6063" i="2"/>
  <c r="O6063" i="2"/>
  <c r="P6063" i="2"/>
  <c r="N6064" i="2"/>
  <c r="O6064" i="2"/>
  <c r="P6064" i="2"/>
  <c r="N6065" i="2"/>
  <c r="O6065" i="2"/>
  <c r="P6065" i="2"/>
  <c r="N6066" i="2"/>
  <c r="O6066" i="2"/>
  <c r="P6066" i="2"/>
  <c r="N6067" i="2"/>
  <c r="O6067" i="2"/>
  <c r="P6067" i="2"/>
  <c r="N6068" i="2"/>
  <c r="O6068" i="2"/>
  <c r="P6068" i="2"/>
  <c r="N6069" i="2"/>
  <c r="O6069" i="2"/>
  <c r="P6069" i="2"/>
  <c r="N6070" i="2"/>
  <c r="O6070" i="2"/>
  <c r="P6070" i="2"/>
  <c r="N6071" i="2"/>
  <c r="O6071" i="2"/>
  <c r="P6071" i="2"/>
  <c r="N6072" i="2"/>
  <c r="O6072" i="2"/>
  <c r="P6072" i="2"/>
  <c r="N6073" i="2"/>
  <c r="O6073" i="2"/>
  <c r="P6073" i="2"/>
  <c r="N6074" i="2"/>
  <c r="O6074" i="2"/>
  <c r="P6074" i="2"/>
  <c r="N6075" i="2"/>
  <c r="O6075" i="2"/>
  <c r="P6075" i="2"/>
  <c r="N6076" i="2"/>
  <c r="O6076" i="2"/>
  <c r="P6076" i="2"/>
  <c r="N6077" i="2"/>
  <c r="O6077" i="2"/>
  <c r="P6077" i="2"/>
  <c r="N6078" i="2"/>
  <c r="O6078" i="2"/>
  <c r="P6078" i="2"/>
  <c r="N6079" i="2"/>
  <c r="O6079" i="2"/>
  <c r="P6079" i="2"/>
  <c r="N6080" i="2"/>
  <c r="O6080" i="2"/>
  <c r="P6080" i="2"/>
  <c r="N6081" i="2"/>
  <c r="O6081" i="2"/>
  <c r="P6081" i="2"/>
  <c r="N6082" i="2"/>
  <c r="O6082" i="2"/>
  <c r="P6082" i="2"/>
  <c r="N6083" i="2"/>
  <c r="O6083" i="2"/>
  <c r="P6083" i="2"/>
  <c r="N6084" i="2"/>
  <c r="O6084" i="2"/>
  <c r="P6084" i="2"/>
  <c r="N6085" i="2"/>
  <c r="O6085" i="2"/>
  <c r="P6085" i="2"/>
  <c r="N6086" i="2"/>
  <c r="O6086" i="2"/>
  <c r="P6086" i="2"/>
  <c r="N6087" i="2"/>
  <c r="O6087" i="2"/>
  <c r="P6087" i="2"/>
  <c r="N6088" i="2"/>
  <c r="O6088" i="2"/>
  <c r="P6088" i="2"/>
  <c r="N6089" i="2"/>
  <c r="O6089" i="2"/>
  <c r="P6089" i="2"/>
  <c r="N6090" i="2"/>
  <c r="O6090" i="2"/>
  <c r="P6090" i="2"/>
  <c r="N6091" i="2"/>
  <c r="O6091" i="2"/>
  <c r="P6091" i="2"/>
  <c r="N6092" i="2"/>
  <c r="O6092" i="2"/>
  <c r="P6092" i="2"/>
  <c r="N6093" i="2"/>
  <c r="O6093" i="2"/>
  <c r="P6093" i="2"/>
  <c r="N6094" i="2"/>
  <c r="O6094" i="2"/>
  <c r="P6094" i="2"/>
  <c r="N6095" i="2"/>
  <c r="O6095" i="2"/>
  <c r="P6095" i="2"/>
  <c r="N6096" i="2"/>
  <c r="O6096" i="2"/>
  <c r="P6096" i="2"/>
  <c r="N6097" i="2"/>
  <c r="O6097" i="2"/>
  <c r="P6097" i="2"/>
  <c r="N6098" i="2"/>
  <c r="O6098" i="2"/>
  <c r="P6098" i="2"/>
  <c r="N6099" i="2"/>
  <c r="O6099" i="2"/>
  <c r="P6099" i="2"/>
  <c r="N6100" i="2"/>
  <c r="O6100" i="2"/>
  <c r="P6100" i="2"/>
  <c r="N6101" i="2"/>
  <c r="O6101" i="2"/>
  <c r="P6101" i="2"/>
  <c r="N6102" i="2"/>
  <c r="O6102" i="2"/>
  <c r="P6102" i="2"/>
  <c r="N6103" i="2"/>
  <c r="O6103" i="2"/>
  <c r="P6103" i="2"/>
  <c r="N6104" i="2"/>
  <c r="O6104" i="2"/>
  <c r="P6104" i="2"/>
  <c r="N6105" i="2"/>
  <c r="O6105" i="2"/>
  <c r="P6105" i="2"/>
  <c r="N6106" i="2"/>
  <c r="O6106" i="2"/>
  <c r="P6106" i="2"/>
  <c r="N6107" i="2"/>
  <c r="O6107" i="2"/>
  <c r="P6107" i="2"/>
  <c r="N6108" i="2"/>
  <c r="O6108" i="2"/>
  <c r="P6108" i="2"/>
  <c r="N6109" i="2"/>
  <c r="O6109" i="2"/>
  <c r="P6109" i="2"/>
  <c r="N6110" i="2"/>
  <c r="O6110" i="2"/>
  <c r="P6110" i="2"/>
  <c r="N6111" i="2"/>
  <c r="O6111" i="2"/>
  <c r="P6111" i="2"/>
  <c r="N6112" i="2"/>
  <c r="O6112" i="2"/>
  <c r="P6112" i="2"/>
  <c r="N6113" i="2"/>
  <c r="O6113" i="2"/>
  <c r="P6113" i="2"/>
  <c r="N6114" i="2"/>
  <c r="O6114" i="2"/>
  <c r="P6114" i="2"/>
  <c r="N6115" i="2"/>
  <c r="O6115" i="2"/>
  <c r="P6115" i="2"/>
  <c r="N6116" i="2"/>
  <c r="O6116" i="2"/>
  <c r="P6116" i="2"/>
  <c r="N6117" i="2"/>
  <c r="O6117" i="2"/>
  <c r="P6117" i="2"/>
  <c r="N6118" i="2"/>
  <c r="O6118" i="2"/>
  <c r="P6118" i="2"/>
  <c r="N6119" i="2"/>
  <c r="O6119" i="2"/>
  <c r="P6119" i="2"/>
  <c r="N6120" i="2"/>
  <c r="O6120" i="2"/>
  <c r="P6120" i="2"/>
  <c r="N6121" i="2"/>
  <c r="O6121" i="2"/>
  <c r="P6121" i="2"/>
  <c r="N6122" i="2"/>
  <c r="O6122" i="2"/>
  <c r="P6122" i="2"/>
  <c r="N6123" i="2"/>
  <c r="O6123" i="2"/>
  <c r="P6123" i="2"/>
  <c r="N6124" i="2"/>
  <c r="O6124" i="2"/>
  <c r="P6124" i="2"/>
  <c r="N6125" i="2"/>
  <c r="O6125" i="2"/>
  <c r="P6125" i="2"/>
  <c r="N6126" i="2"/>
  <c r="O6126" i="2"/>
  <c r="P6126" i="2"/>
  <c r="N6127" i="2"/>
  <c r="O6127" i="2"/>
  <c r="P6127" i="2"/>
  <c r="N6128" i="2"/>
  <c r="O6128" i="2"/>
  <c r="P6128" i="2"/>
  <c r="N6129" i="2"/>
  <c r="O6129" i="2"/>
  <c r="P6129" i="2"/>
  <c r="N6130" i="2"/>
  <c r="O6130" i="2"/>
  <c r="P6130" i="2"/>
  <c r="N6131" i="2"/>
  <c r="O6131" i="2"/>
  <c r="P6131" i="2"/>
  <c r="N6132" i="2"/>
  <c r="O6132" i="2"/>
  <c r="P6132" i="2"/>
  <c r="N6133" i="2"/>
  <c r="O6133" i="2"/>
  <c r="P6133" i="2"/>
  <c r="N6134" i="2"/>
  <c r="O6134" i="2"/>
  <c r="P6134" i="2"/>
  <c r="N6135" i="2"/>
  <c r="O6135" i="2"/>
  <c r="P6135" i="2"/>
  <c r="N6136" i="2"/>
  <c r="O6136" i="2"/>
  <c r="P6136" i="2"/>
  <c r="N6137" i="2"/>
  <c r="O6137" i="2"/>
  <c r="P6137" i="2"/>
  <c r="N6138" i="2"/>
  <c r="O6138" i="2"/>
  <c r="P6138" i="2"/>
  <c r="N6139" i="2"/>
  <c r="O6139" i="2"/>
  <c r="P6139" i="2"/>
  <c r="N6140" i="2"/>
  <c r="O6140" i="2"/>
  <c r="P6140" i="2"/>
  <c r="N6141" i="2"/>
  <c r="O6141" i="2"/>
  <c r="P6141" i="2"/>
  <c r="N6142" i="2"/>
  <c r="O6142" i="2"/>
  <c r="P6142" i="2"/>
  <c r="N6143" i="2"/>
  <c r="O6143" i="2"/>
  <c r="P6143" i="2"/>
  <c r="N6144" i="2"/>
  <c r="O6144" i="2"/>
  <c r="P6144" i="2"/>
  <c r="N6145" i="2"/>
  <c r="O6145" i="2"/>
  <c r="P6145" i="2"/>
  <c r="N6146" i="2"/>
  <c r="O6146" i="2"/>
  <c r="P6146" i="2"/>
  <c r="N6147" i="2"/>
  <c r="O6147" i="2"/>
  <c r="P6147" i="2"/>
  <c r="N6148" i="2"/>
  <c r="O6148" i="2"/>
  <c r="P6148" i="2"/>
  <c r="N6149" i="2"/>
  <c r="O6149" i="2"/>
  <c r="P6149" i="2"/>
  <c r="N6150" i="2"/>
  <c r="O6150" i="2"/>
  <c r="P6150" i="2"/>
  <c r="N6151" i="2"/>
  <c r="O6151" i="2"/>
  <c r="P6151" i="2"/>
  <c r="N6152" i="2"/>
  <c r="O6152" i="2"/>
  <c r="P6152" i="2"/>
  <c r="N6153" i="2"/>
  <c r="O6153" i="2"/>
  <c r="P6153" i="2"/>
  <c r="N6154" i="2"/>
  <c r="O6154" i="2"/>
  <c r="P6154" i="2"/>
  <c r="N6155" i="2"/>
  <c r="O6155" i="2"/>
  <c r="P6155" i="2"/>
  <c r="N6156" i="2"/>
  <c r="O6156" i="2"/>
  <c r="P6156" i="2"/>
  <c r="N6157" i="2"/>
  <c r="O6157" i="2"/>
  <c r="P6157" i="2"/>
  <c r="N6158" i="2"/>
  <c r="O6158" i="2"/>
  <c r="P6158" i="2"/>
  <c r="N6159" i="2"/>
  <c r="O6159" i="2"/>
  <c r="P6159" i="2"/>
  <c r="N6160" i="2"/>
  <c r="O6160" i="2"/>
  <c r="P6160" i="2"/>
  <c r="N6161" i="2"/>
  <c r="O6161" i="2"/>
  <c r="P6161" i="2"/>
  <c r="N6162" i="2"/>
  <c r="O6162" i="2"/>
  <c r="P6162" i="2"/>
  <c r="N6163" i="2"/>
  <c r="O6163" i="2"/>
  <c r="P6163" i="2"/>
  <c r="N6164" i="2"/>
  <c r="O6164" i="2"/>
  <c r="P6164" i="2"/>
  <c r="N6165" i="2"/>
  <c r="O6165" i="2"/>
  <c r="P6165" i="2"/>
  <c r="N6166" i="2"/>
  <c r="O6166" i="2"/>
  <c r="P6166" i="2"/>
  <c r="N6167" i="2"/>
  <c r="O6167" i="2"/>
  <c r="P6167" i="2"/>
  <c r="N6168" i="2"/>
  <c r="O6168" i="2"/>
  <c r="P6168" i="2"/>
  <c r="N6169" i="2"/>
  <c r="O6169" i="2"/>
  <c r="P6169" i="2"/>
  <c r="N6170" i="2"/>
  <c r="O6170" i="2"/>
  <c r="P6170" i="2"/>
  <c r="N6171" i="2"/>
  <c r="O6171" i="2"/>
  <c r="P6171" i="2"/>
  <c r="N6172" i="2"/>
  <c r="O6172" i="2"/>
  <c r="P6172" i="2"/>
  <c r="N6173" i="2"/>
  <c r="O6173" i="2"/>
  <c r="P6173" i="2"/>
  <c r="N6174" i="2"/>
  <c r="O6174" i="2"/>
  <c r="P6174" i="2"/>
  <c r="N6175" i="2"/>
  <c r="O6175" i="2"/>
  <c r="P6175" i="2"/>
  <c r="N6176" i="2"/>
  <c r="O6176" i="2"/>
  <c r="P6176" i="2"/>
  <c r="N6177" i="2"/>
  <c r="O6177" i="2"/>
  <c r="P6177" i="2"/>
  <c r="N6178" i="2"/>
  <c r="O6178" i="2"/>
  <c r="P6178" i="2"/>
  <c r="N6179" i="2"/>
  <c r="O6179" i="2"/>
  <c r="P6179" i="2"/>
  <c r="N6180" i="2"/>
  <c r="O6180" i="2"/>
  <c r="P6180" i="2"/>
  <c r="N6181" i="2"/>
  <c r="O6181" i="2"/>
  <c r="P6181" i="2"/>
  <c r="N6182" i="2"/>
  <c r="O6182" i="2"/>
  <c r="P6182" i="2"/>
  <c r="N6183" i="2"/>
  <c r="O6183" i="2"/>
  <c r="P6183" i="2"/>
  <c r="N6184" i="2"/>
  <c r="O6184" i="2"/>
  <c r="P6184" i="2"/>
  <c r="N6185" i="2"/>
  <c r="O6185" i="2"/>
  <c r="P6185" i="2"/>
  <c r="N6186" i="2"/>
  <c r="O6186" i="2"/>
  <c r="P6186" i="2"/>
  <c r="N6187" i="2"/>
  <c r="O6187" i="2"/>
  <c r="P6187" i="2"/>
  <c r="N6188" i="2"/>
  <c r="O6188" i="2"/>
  <c r="P6188" i="2"/>
  <c r="N6189" i="2"/>
  <c r="O6189" i="2"/>
  <c r="P6189" i="2"/>
  <c r="N6190" i="2"/>
  <c r="O6190" i="2"/>
  <c r="P6190" i="2"/>
  <c r="N6191" i="2"/>
  <c r="O6191" i="2"/>
  <c r="P6191" i="2"/>
  <c r="N6192" i="2"/>
  <c r="O6192" i="2"/>
  <c r="P6192" i="2"/>
  <c r="N6193" i="2"/>
  <c r="O6193" i="2"/>
  <c r="P6193" i="2"/>
  <c r="N6194" i="2"/>
  <c r="O6194" i="2"/>
  <c r="P6194" i="2"/>
  <c r="N6195" i="2"/>
  <c r="O6195" i="2"/>
  <c r="P6195" i="2"/>
  <c r="N6196" i="2"/>
  <c r="O6196" i="2"/>
  <c r="P6196" i="2"/>
  <c r="N6197" i="2"/>
  <c r="O6197" i="2"/>
  <c r="P6197" i="2"/>
  <c r="N6198" i="2"/>
  <c r="O6198" i="2"/>
  <c r="P6198" i="2"/>
  <c r="N6199" i="2"/>
  <c r="O6199" i="2"/>
  <c r="P6199" i="2"/>
  <c r="N6200" i="2"/>
  <c r="O6200" i="2"/>
  <c r="P6200" i="2"/>
  <c r="N6201" i="2"/>
  <c r="O6201" i="2"/>
  <c r="P6201" i="2"/>
  <c r="N6202" i="2"/>
  <c r="O6202" i="2"/>
  <c r="P6202" i="2"/>
  <c r="N6203" i="2"/>
  <c r="O6203" i="2"/>
  <c r="P6203" i="2"/>
  <c r="N6204" i="2"/>
  <c r="O6204" i="2"/>
  <c r="P6204" i="2"/>
  <c r="N6205" i="2"/>
  <c r="O6205" i="2"/>
  <c r="P6205" i="2"/>
  <c r="N6206" i="2"/>
  <c r="O6206" i="2"/>
  <c r="P6206" i="2"/>
  <c r="N6207" i="2"/>
  <c r="O6207" i="2"/>
  <c r="P6207" i="2"/>
  <c r="N6208" i="2"/>
  <c r="O6208" i="2"/>
  <c r="P6208" i="2"/>
  <c r="N6209" i="2"/>
  <c r="O6209" i="2"/>
  <c r="P6209" i="2"/>
  <c r="N6210" i="2"/>
  <c r="O6210" i="2"/>
  <c r="P6210" i="2"/>
  <c r="N6211" i="2"/>
  <c r="O6211" i="2"/>
  <c r="P6211" i="2"/>
  <c r="N6212" i="2"/>
  <c r="O6212" i="2"/>
  <c r="P6212" i="2"/>
  <c r="N6213" i="2"/>
  <c r="O6213" i="2"/>
  <c r="P6213" i="2"/>
  <c r="N6214" i="2"/>
  <c r="O6214" i="2"/>
  <c r="P6214" i="2"/>
  <c r="N6215" i="2"/>
  <c r="O6215" i="2"/>
  <c r="P6215" i="2"/>
  <c r="N6216" i="2"/>
  <c r="O6216" i="2"/>
  <c r="P6216" i="2"/>
  <c r="N6217" i="2"/>
  <c r="O6217" i="2"/>
  <c r="P6217" i="2"/>
  <c r="N6218" i="2"/>
  <c r="O6218" i="2"/>
  <c r="P6218" i="2"/>
  <c r="N6219" i="2"/>
  <c r="O6219" i="2"/>
  <c r="P6219" i="2"/>
  <c r="N6220" i="2"/>
  <c r="O6220" i="2"/>
  <c r="P6220" i="2"/>
  <c r="N6221" i="2"/>
  <c r="O6221" i="2"/>
  <c r="P6221" i="2"/>
  <c r="N6222" i="2"/>
  <c r="O6222" i="2"/>
  <c r="P6222" i="2"/>
  <c r="N6223" i="2"/>
  <c r="O6223" i="2"/>
  <c r="P6223" i="2"/>
  <c r="N6224" i="2"/>
  <c r="O6224" i="2"/>
  <c r="P6224" i="2"/>
  <c r="N6225" i="2"/>
  <c r="O6225" i="2"/>
  <c r="P6225" i="2"/>
  <c r="N6226" i="2"/>
  <c r="O6226" i="2"/>
  <c r="P6226" i="2"/>
  <c r="N6227" i="2"/>
  <c r="O6227" i="2"/>
  <c r="P6227" i="2"/>
  <c r="N6228" i="2"/>
  <c r="O6228" i="2"/>
  <c r="P6228" i="2"/>
  <c r="N6229" i="2"/>
  <c r="O6229" i="2"/>
  <c r="P6229" i="2"/>
  <c r="N6230" i="2"/>
  <c r="O6230" i="2"/>
  <c r="P6230" i="2"/>
  <c r="N6231" i="2"/>
  <c r="O6231" i="2"/>
  <c r="P6231" i="2"/>
  <c r="N6232" i="2"/>
  <c r="O6232" i="2"/>
  <c r="P6232" i="2"/>
  <c r="N6233" i="2"/>
  <c r="O6233" i="2"/>
  <c r="P6233" i="2"/>
  <c r="N6234" i="2"/>
  <c r="O6234" i="2"/>
  <c r="P6234" i="2"/>
  <c r="N6235" i="2"/>
  <c r="O6235" i="2"/>
  <c r="P6235" i="2"/>
  <c r="N6236" i="2"/>
  <c r="O6236" i="2"/>
  <c r="P6236" i="2"/>
  <c r="N6237" i="2"/>
  <c r="O6237" i="2"/>
  <c r="P6237" i="2"/>
  <c r="N6238" i="2"/>
  <c r="O6238" i="2"/>
  <c r="P6238" i="2"/>
  <c r="N6239" i="2"/>
  <c r="O6239" i="2"/>
  <c r="P6239" i="2"/>
  <c r="N6240" i="2"/>
  <c r="O6240" i="2"/>
  <c r="P6240" i="2"/>
  <c r="N6241" i="2"/>
  <c r="O6241" i="2"/>
  <c r="P6241" i="2"/>
  <c r="N6242" i="2"/>
  <c r="O6242" i="2"/>
  <c r="P6242" i="2"/>
  <c r="N6243" i="2"/>
  <c r="O6243" i="2"/>
  <c r="P6243" i="2"/>
  <c r="N6244" i="2"/>
  <c r="O6244" i="2"/>
  <c r="P6244" i="2"/>
  <c r="N6245" i="2"/>
  <c r="O6245" i="2"/>
  <c r="P6245" i="2"/>
  <c r="N6246" i="2"/>
  <c r="O6246" i="2"/>
  <c r="P6246" i="2"/>
  <c r="N6247" i="2"/>
  <c r="O6247" i="2"/>
  <c r="P6247" i="2"/>
  <c r="N6248" i="2"/>
  <c r="O6248" i="2"/>
  <c r="P6248" i="2"/>
  <c r="N6249" i="2"/>
  <c r="O6249" i="2"/>
  <c r="P6249" i="2"/>
  <c r="N6250" i="2"/>
  <c r="O6250" i="2"/>
  <c r="P6250" i="2"/>
  <c r="N6251" i="2"/>
  <c r="O6251" i="2"/>
  <c r="P6251" i="2"/>
  <c r="N6252" i="2"/>
  <c r="O6252" i="2"/>
  <c r="P6252" i="2"/>
  <c r="N6253" i="2"/>
  <c r="O6253" i="2"/>
  <c r="P6253" i="2"/>
  <c r="N6254" i="2"/>
  <c r="O6254" i="2"/>
  <c r="P6254" i="2"/>
  <c r="N6255" i="2"/>
  <c r="O6255" i="2"/>
  <c r="P6255" i="2"/>
  <c r="N6256" i="2"/>
  <c r="O6256" i="2"/>
  <c r="P6256" i="2"/>
  <c r="N6257" i="2"/>
  <c r="O6257" i="2"/>
  <c r="P6257" i="2"/>
  <c r="N6258" i="2"/>
  <c r="O6258" i="2"/>
  <c r="P6258" i="2"/>
  <c r="N6259" i="2"/>
  <c r="O6259" i="2"/>
  <c r="P6259" i="2"/>
  <c r="N6260" i="2"/>
  <c r="O6260" i="2"/>
  <c r="P6260" i="2"/>
  <c r="N6261" i="2"/>
  <c r="O6261" i="2"/>
  <c r="P6261" i="2"/>
  <c r="N6262" i="2"/>
  <c r="O6262" i="2"/>
  <c r="P6262" i="2"/>
  <c r="N6263" i="2"/>
  <c r="O6263" i="2"/>
  <c r="P6263" i="2"/>
  <c r="N6264" i="2"/>
  <c r="O6264" i="2"/>
  <c r="P6264" i="2"/>
  <c r="N6265" i="2"/>
  <c r="O6265" i="2"/>
  <c r="P6265" i="2"/>
  <c r="N6266" i="2"/>
  <c r="O6266" i="2"/>
  <c r="P6266" i="2"/>
  <c r="N6267" i="2"/>
  <c r="O6267" i="2"/>
  <c r="P6267" i="2"/>
  <c r="N6268" i="2"/>
  <c r="O6268" i="2"/>
  <c r="P6268" i="2"/>
  <c r="N6269" i="2"/>
  <c r="O6269" i="2"/>
  <c r="P6269" i="2"/>
  <c r="N6270" i="2"/>
  <c r="O6270" i="2"/>
  <c r="P6270" i="2"/>
  <c r="N6271" i="2"/>
  <c r="O6271" i="2"/>
  <c r="P6271" i="2"/>
  <c r="N6272" i="2"/>
  <c r="O6272" i="2"/>
  <c r="P6272" i="2"/>
  <c r="N6273" i="2"/>
  <c r="O6273" i="2"/>
  <c r="P6273" i="2"/>
  <c r="N6274" i="2"/>
  <c r="O6274" i="2"/>
  <c r="P6274" i="2"/>
  <c r="N6275" i="2"/>
  <c r="O6275" i="2"/>
  <c r="P6275" i="2"/>
  <c r="N6276" i="2"/>
  <c r="O6276" i="2"/>
  <c r="P6276" i="2"/>
  <c r="N6277" i="2"/>
  <c r="O6277" i="2"/>
  <c r="P6277" i="2"/>
  <c r="N6278" i="2"/>
  <c r="O6278" i="2"/>
  <c r="P6278" i="2"/>
  <c r="N6279" i="2"/>
  <c r="O6279" i="2"/>
  <c r="P6279" i="2"/>
  <c r="N6280" i="2"/>
  <c r="O6280" i="2"/>
  <c r="P6280" i="2"/>
  <c r="N6281" i="2"/>
  <c r="O6281" i="2"/>
  <c r="P6281" i="2"/>
  <c r="N6282" i="2"/>
  <c r="O6282" i="2"/>
  <c r="P6282" i="2"/>
  <c r="N6283" i="2"/>
  <c r="O6283" i="2"/>
  <c r="P6283" i="2"/>
  <c r="N6284" i="2"/>
  <c r="O6284" i="2"/>
  <c r="P6284" i="2"/>
  <c r="N6285" i="2"/>
  <c r="O6285" i="2"/>
  <c r="P6285" i="2"/>
  <c r="N6286" i="2"/>
  <c r="O6286" i="2"/>
  <c r="P6286" i="2"/>
  <c r="N6287" i="2"/>
  <c r="O6287" i="2"/>
  <c r="P6287" i="2"/>
  <c r="N6288" i="2"/>
  <c r="O6288" i="2"/>
  <c r="P6288" i="2"/>
  <c r="N6289" i="2"/>
  <c r="O6289" i="2"/>
  <c r="P6289" i="2"/>
  <c r="N6290" i="2"/>
  <c r="O6290" i="2"/>
  <c r="P6290" i="2"/>
  <c r="N6291" i="2"/>
  <c r="O6291" i="2"/>
  <c r="P6291" i="2"/>
  <c r="N6292" i="2"/>
  <c r="O6292" i="2"/>
  <c r="P6292" i="2"/>
  <c r="N6293" i="2"/>
  <c r="O6293" i="2"/>
  <c r="P6293" i="2"/>
  <c r="N6294" i="2"/>
  <c r="O6294" i="2"/>
  <c r="P6294" i="2"/>
  <c r="N6295" i="2"/>
  <c r="O6295" i="2"/>
  <c r="P6295" i="2"/>
  <c r="N6296" i="2"/>
  <c r="O6296" i="2"/>
  <c r="P6296" i="2"/>
  <c r="N6297" i="2"/>
  <c r="O6297" i="2"/>
  <c r="P6297" i="2"/>
  <c r="N6298" i="2"/>
  <c r="O6298" i="2"/>
  <c r="P6298" i="2"/>
  <c r="N6299" i="2"/>
  <c r="O6299" i="2"/>
  <c r="P6299" i="2"/>
  <c r="N6300" i="2"/>
  <c r="O6300" i="2"/>
  <c r="P6300" i="2"/>
  <c r="N6301" i="2"/>
  <c r="O6301" i="2"/>
  <c r="P6301" i="2"/>
  <c r="N6302" i="2"/>
  <c r="O6302" i="2"/>
  <c r="P6302" i="2"/>
  <c r="N6303" i="2"/>
  <c r="O6303" i="2"/>
  <c r="P6303" i="2"/>
  <c r="N6304" i="2"/>
  <c r="O6304" i="2"/>
  <c r="P6304" i="2"/>
  <c r="N6305" i="2"/>
  <c r="O6305" i="2"/>
  <c r="P6305" i="2"/>
  <c r="N6306" i="2"/>
  <c r="O6306" i="2"/>
  <c r="P6306" i="2"/>
  <c r="N6307" i="2"/>
  <c r="O6307" i="2"/>
  <c r="P6307" i="2"/>
  <c r="N6308" i="2"/>
  <c r="O6308" i="2"/>
  <c r="P6308" i="2"/>
  <c r="N6309" i="2"/>
  <c r="O6309" i="2"/>
  <c r="P6309" i="2"/>
  <c r="N6310" i="2"/>
  <c r="O6310" i="2"/>
  <c r="P6310" i="2"/>
  <c r="N6311" i="2"/>
  <c r="O6311" i="2"/>
  <c r="P6311" i="2"/>
  <c r="N6312" i="2"/>
  <c r="O6312" i="2"/>
  <c r="P6312" i="2"/>
  <c r="N6313" i="2"/>
  <c r="O6313" i="2"/>
  <c r="P6313" i="2"/>
  <c r="N6314" i="2"/>
  <c r="O6314" i="2"/>
  <c r="P6314" i="2"/>
  <c r="N6315" i="2"/>
  <c r="O6315" i="2"/>
  <c r="P6315" i="2"/>
  <c r="N6316" i="2"/>
  <c r="O6316" i="2"/>
  <c r="P6316" i="2"/>
  <c r="N6317" i="2"/>
  <c r="O6317" i="2"/>
  <c r="P6317" i="2"/>
  <c r="N6318" i="2"/>
  <c r="O6318" i="2"/>
  <c r="P6318" i="2"/>
  <c r="N6319" i="2"/>
  <c r="O6319" i="2"/>
  <c r="P6319" i="2"/>
  <c r="N6320" i="2"/>
  <c r="O6320" i="2"/>
  <c r="P6320" i="2"/>
  <c r="N6321" i="2"/>
  <c r="O6321" i="2"/>
  <c r="P6321" i="2"/>
  <c r="N6322" i="2"/>
  <c r="O6322" i="2"/>
  <c r="P6322" i="2"/>
  <c r="N6323" i="2"/>
  <c r="O6323" i="2"/>
  <c r="P6323" i="2"/>
  <c r="N6324" i="2"/>
  <c r="O6324" i="2"/>
  <c r="P6324" i="2"/>
  <c r="N6325" i="2"/>
  <c r="O6325" i="2"/>
  <c r="P6325" i="2"/>
  <c r="N6326" i="2"/>
  <c r="O6326" i="2"/>
  <c r="P6326" i="2"/>
  <c r="N6327" i="2"/>
  <c r="O6327" i="2"/>
  <c r="P6327" i="2"/>
  <c r="N6328" i="2"/>
  <c r="O6328" i="2"/>
  <c r="P6328" i="2"/>
  <c r="N6329" i="2"/>
  <c r="O6329" i="2"/>
  <c r="P6329" i="2"/>
  <c r="N6330" i="2"/>
  <c r="O6330" i="2"/>
  <c r="P6330" i="2"/>
  <c r="N6331" i="2"/>
  <c r="O6331" i="2"/>
  <c r="P6331" i="2"/>
  <c r="N6332" i="2"/>
  <c r="O6332" i="2"/>
  <c r="P6332" i="2"/>
  <c r="N6333" i="2"/>
  <c r="O6333" i="2"/>
  <c r="P6333" i="2"/>
  <c r="N6334" i="2"/>
  <c r="O6334" i="2"/>
  <c r="P6334" i="2"/>
  <c r="N6335" i="2"/>
  <c r="O6335" i="2"/>
  <c r="P6335" i="2"/>
  <c r="N6336" i="2"/>
  <c r="O6336" i="2"/>
  <c r="P6336" i="2"/>
  <c r="N6337" i="2"/>
  <c r="O6337" i="2"/>
  <c r="P6337" i="2"/>
  <c r="N6338" i="2"/>
  <c r="O6338" i="2"/>
  <c r="P6338" i="2"/>
  <c r="N6339" i="2"/>
  <c r="O6339" i="2"/>
  <c r="P6339" i="2"/>
  <c r="N6340" i="2"/>
  <c r="O6340" i="2"/>
  <c r="P6340" i="2"/>
  <c r="N6341" i="2"/>
  <c r="O6341" i="2"/>
  <c r="P6341" i="2"/>
  <c r="N6342" i="2"/>
  <c r="O6342" i="2"/>
  <c r="P6342" i="2"/>
  <c r="N6343" i="2"/>
  <c r="O6343" i="2"/>
  <c r="P6343" i="2"/>
  <c r="N6344" i="2"/>
  <c r="O6344" i="2"/>
  <c r="P6344" i="2"/>
  <c r="N6345" i="2"/>
  <c r="O6345" i="2"/>
  <c r="P6345" i="2"/>
  <c r="N6346" i="2"/>
  <c r="O6346" i="2"/>
  <c r="P6346" i="2"/>
  <c r="N6347" i="2"/>
  <c r="O6347" i="2"/>
  <c r="P6347" i="2"/>
  <c r="N6348" i="2"/>
  <c r="O6348" i="2"/>
  <c r="P6348" i="2"/>
  <c r="N6349" i="2"/>
  <c r="O6349" i="2"/>
  <c r="P6349" i="2"/>
  <c r="N6350" i="2"/>
  <c r="O6350" i="2"/>
  <c r="P6350" i="2"/>
  <c r="N6351" i="2"/>
  <c r="O6351" i="2"/>
  <c r="P6351" i="2"/>
  <c r="N6352" i="2"/>
  <c r="O6352" i="2"/>
  <c r="P6352" i="2"/>
  <c r="N6353" i="2"/>
  <c r="O6353" i="2"/>
  <c r="P6353" i="2"/>
  <c r="N6354" i="2"/>
  <c r="O6354" i="2"/>
  <c r="P6354" i="2"/>
  <c r="N6355" i="2"/>
  <c r="O6355" i="2"/>
  <c r="P6355" i="2"/>
  <c r="N6356" i="2"/>
  <c r="O6356" i="2"/>
  <c r="P6356" i="2"/>
  <c r="N6357" i="2"/>
  <c r="O6357" i="2"/>
  <c r="P6357" i="2"/>
  <c r="N6358" i="2"/>
  <c r="O6358" i="2"/>
  <c r="P6358" i="2"/>
  <c r="N6359" i="2"/>
  <c r="O6359" i="2"/>
  <c r="P6359" i="2"/>
  <c r="N6360" i="2"/>
  <c r="O6360" i="2"/>
  <c r="P6360" i="2"/>
  <c r="N6361" i="2"/>
  <c r="O6361" i="2"/>
  <c r="P6361" i="2"/>
  <c r="N6362" i="2"/>
  <c r="O6362" i="2"/>
  <c r="P6362" i="2"/>
  <c r="N6363" i="2"/>
  <c r="O6363" i="2"/>
  <c r="P6363" i="2"/>
  <c r="N6364" i="2"/>
  <c r="O6364" i="2"/>
  <c r="P6364" i="2"/>
  <c r="N6365" i="2"/>
  <c r="O6365" i="2"/>
  <c r="P6365" i="2"/>
  <c r="N6366" i="2"/>
  <c r="O6366" i="2"/>
  <c r="P6366" i="2"/>
  <c r="N6367" i="2"/>
  <c r="O6367" i="2"/>
  <c r="P6367" i="2"/>
  <c r="N6368" i="2"/>
  <c r="O6368" i="2"/>
  <c r="P6368" i="2"/>
  <c r="N6369" i="2"/>
  <c r="O6369" i="2"/>
  <c r="P6369" i="2"/>
  <c r="N6370" i="2"/>
  <c r="O6370" i="2"/>
  <c r="P6370" i="2"/>
  <c r="N6371" i="2"/>
  <c r="O6371" i="2"/>
  <c r="P6371" i="2"/>
  <c r="N6372" i="2"/>
  <c r="O6372" i="2"/>
  <c r="P6372" i="2"/>
  <c r="N6373" i="2"/>
  <c r="O6373" i="2"/>
  <c r="P6373" i="2"/>
  <c r="N6374" i="2"/>
  <c r="O6374" i="2"/>
  <c r="P6374" i="2"/>
  <c r="N6375" i="2"/>
  <c r="O6375" i="2"/>
  <c r="P6375" i="2"/>
  <c r="N6376" i="2"/>
  <c r="O6376" i="2"/>
  <c r="P6376" i="2"/>
  <c r="N6377" i="2"/>
  <c r="O6377" i="2"/>
  <c r="P6377" i="2"/>
  <c r="N6378" i="2"/>
  <c r="O6378" i="2"/>
  <c r="P6378" i="2"/>
  <c r="N6379" i="2"/>
  <c r="O6379" i="2"/>
  <c r="P6379" i="2"/>
  <c r="N6380" i="2"/>
  <c r="O6380" i="2"/>
  <c r="P6380" i="2"/>
  <c r="N6381" i="2"/>
  <c r="O6381" i="2"/>
  <c r="P6381" i="2"/>
  <c r="N6382" i="2"/>
  <c r="O6382" i="2"/>
  <c r="P6382" i="2"/>
  <c r="N6383" i="2"/>
  <c r="O6383" i="2"/>
  <c r="P6383" i="2"/>
  <c r="N6384" i="2"/>
  <c r="O6384" i="2"/>
  <c r="P6384" i="2"/>
  <c r="N6385" i="2"/>
  <c r="O6385" i="2"/>
  <c r="P6385" i="2"/>
  <c r="N6386" i="2"/>
  <c r="O6386" i="2"/>
  <c r="P6386" i="2"/>
  <c r="N6387" i="2"/>
  <c r="O6387" i="2"/>
  <c r="P6387" i="2"/>
  <c r="N6388" i="2"/>
  <c r="O6388" i="2"/>
  <c r="P6388" i="2"/>
  <c r="N6389" i="2"/>
  <c r="O6389" i="2"/>
  <c r="P6389" i="2"/>
  <c r="N6390" i="2"/>
  <c r="O6390" i="2"/>
  <c r="P6390" i="2"/>
  <c r="N6391" i="2"/>
  <c r="O6391" i="2"/>
  <c r="P6391" i="2"/>
  <c r="N6392" i="2"/>
  <c r="O6392" i="2"/>
  <c r="P6392" i="2"/>
  <c r="N6393" i="2"/>
  <c r="O6393" i="2"/>
  <c r="P6393" i="2"/>
  <c r="N6394" i="2"/>
  <c r="O6394" i="2"/>
  <c r="P6394" i="2"/>
  <c r="N6395" i="2"/>
  <c r="O6395" i="2"/>
  <c r="P6395" i="2"/>
  <c r="N6396" i="2"/>
  <c r="O6396" i="2"/>
  <c r="P6396" i="2"/>
  <c r="N6397" i="2"/>
  <c r="O6397" i="2"/>
  <c r="P6397" i="2"/>
  <c r="N6398" i="2"/>
  <c r="O6398" i="2"/>
  <c r="P6398" i="2"/>
  <c r="N6399" i="2"/>
  <c r="O6399" i="2"/>
  <c r="P6399" i="2"/>
  <c r="N6400" i="2"/>
  <c r="O6400" i="2"/>
  <c r="P6400" i="2"/>
  <c r="N6401" i="2"/>
  <c r="O6401" i="2"/>
  <c r="P6401" i="2"/>
  <c r="N6402" i="2"/>
  <c r="O6402" i="2"/>
  <c r="P6402" i="2"/>
  <c r="N6403" i="2"/>
  <c r="O6403" i="2"/>
  <c r="P6403" i="2"/>
  <c r="N6404" i="2"/>
  <c r="O6404" i="2"/>
  <c r="P6404" i="2"/>
  <c r="N6405" i="2"/>
  <c r="O6405" i="2"/>
  <c r="P6405" i="2"/>
  <c r="N6406" i="2"/>
  <c r="O6406" i="2"/>
  <c r="P6406" i="2"/>
  <c r="N6407" i="2"/>
  <c r="O6407" i="2"/>
  <c r="P6407" i="2"/>
  <c r="N6408" i="2"/>
  <c r="O6408" i="2"/>
  <c r="P6408" i="2"/>
  <c r="N6409" i="2"/>
  <c r="O6409" i="2"/>
  <c r="P6409" i="2"/>
  <c r="N6410" i="2"/>
  <c r="O6410" i="2"/>
  <c r="P6410" i="2"/>
  <c r="N6411" i="2"/>
  <c r="O6411" i="2"/>
  <c r="P6411" i="2"/>
  <c r="N6412" i="2"/>
  <c r="O6412" i="2"/>
  <c r="P6412" i="2"/>
  <c r="N6413" i="2"/>
  <c r="O6413" i="2"/>
  <c r="P6413" i="2"/>
  <c r="N6414" i="2"/>
  <c r="O6414" i="2"/>
  <c r="P6414" i="2"/>
  <c r="N6415" i="2"/>
  <c r="O6415" i="2"/>
  <c r="P6415" i="2"/>
  <c r="N6416" i="2"/>
  <c r="O6416" i="2"/>
  <c r="P6416" i="2"/>
  <c r="N6417" i="2"/>
  <c r="O6417" i="2"/>
  <c r="P6417" i="2"/>
  <c r="N6418" i="2"/>
  <c r="O6418" i="2"/>
  <c r="P6418" i="2"/>
  <c r="N6419" i="2"/>
  <c r="O6419" i="2"/>
  <c r="P6419" i="2"/>
  <c r="N6420" i="2"/>
  <c r="O6420" i="2"/>
  <c r="P6420" i="2"/>
  <c r="N6421" i="2"/>
  <c r="O6421" i="2"/>
  <c r="P6421" i="2"/>
  <c r="N6422" i="2"/>
  <c r="O6422" i="2"/>
  <c r="P6422" i="2"/>
  <c r="N6423" i="2"/>
  <c r="O6423" i="2"/>
  <c r="P6423" i="2"/>
  <c r="N6424" i="2"/>
  <c r="O6424" i="2"/>
  <c r="P6424" i="2"/>
  <c r="N6425" i="2"/>
  <c r="O6425" i="2"/>
  <c r="P6425" i="2"/>
  <c r="N6426" i="2"/>
  <c r="O6426" i="2"/>
  <c r="P6426" i="2"/>
  <c r="N6427" i="2"/>
  <c r="O6427" i="2"/>
  <c r="P6427" i="2"/>
  <c r="N6428" i="2"/>
  <c r="O6428" i="2"/>
  <c r="P6428" i="2"/>
  <c r="N6429" i="2"/>
  <c r="O6429" i="2"/>
  <c r="P6429" i="2"/>
  <c r="N6430" i="2"/>
  <c r="O6430" i="2"/>
  <c r="P6430" i="2"/>
  <c r="N6431" i="2"/>
  <c r="O6431" i="2"/>
  <c r="P6431" i="2"/>
  <c r="N6432" i="2"/>
  <c r="O6432" i="2"/>
  <c r="P6432" i="2"/>
  <c r="N6433" i="2"/>
  <c r="O6433" i="2"/>
  <c r="P6433" i="2"/>
  <c r="N6434" i="2"/>
  <c r="O6434" i="2"/>
  <c r="P6434" i="2"/>
  <c r="N6435" i="2"/>
  <c r="O6435" i="2"/>
  <c r="P6435" i="2"/>
  <c r="N6436" i="2"/>
  <c r="O6436" i="2"/>
  <c r="P6436" i="2"/>
  <c r="N6437" i="2"/>
  <c r="O6437" i="2"/>
  <c r="P6437" i="2"/>
  <c r="N6438" i="2"/>
  <c r="O6438" i="2"/>
  <c r="P6438" i="2"/>
  <c r="N6439" i="2"/>
  <c r="O6439" i="2"/>
  <c r="P6439" i="2"/>
  <c r="N6440" i="2"/>
  <c r="O6440" i="2"/>
  <c r="P6440" i="2"/>
  <c r="N6441" i="2"/>
  <c r="O6441" i="2"/>
  <c r="P6441" i="2"/>
  <c r="N6442" i="2"/>
  <c r="O6442" i="2"/>
  <c r="P6442" i="2"/>
  <c r="N6443" i="2"/>
  <c r="O6443" i="2"/>
  <c r="P6443" i="2"/>
  <c r="N6444" i="2"/>
  <c r="O6444" i="2"/>
  <c r="P6444" i="2"/>
  <c r="N6445" i="2"/>
  <c r="O6445" i="2"/>
  <c r="P6445" i="2"/>
  <c r="N6446" i="2"/>
  <c r="O6446" i="2"/>
  <c r="P6446" i="2"/>
  <c r="N6447" i="2"/>
  <c r="O6447" i="2"/>
  <c r="P6447" i="2"/>
  <c r="N6448" i="2"/>
  <c r="O6448" i="2"/>
  <c r="P6448" i="2"/>
  <c r="N6449" i="2"/>
  <c r="O6449" i="2"/>
  <c r="P6449" i="2"/>
  <c r="N6450" i="2"/>
  <c r="O6450" i="2"/>
  <c r="P6450" i="2"/>
  <c r="N6451" i="2"/>
  <c r="O6451" i="2"/>
  <c r="P6451" i="2"/>
  <c r="N6452" i="2"/>
  <c r="O6452" i="2"/>
  <c r="P6452" i="2"/>
  <c r="N6453" i="2"/>
  <c r="O6453" i="2"/>
  <c r="P6453" i="2"/>
  <c r="N6454" i="2"/>
  <c r="O6454" i="2"/>
  <c r="P6454" i="2"/>
  <c r="N6455" i="2"/>
  <c r="O6455" i="2"/>
  <c r="P6455" i="2"/>
  <c r="N6456" i="2"/>
  <c r="O6456" i="2"/>
  <c r="P6456" i="2"/>
  <c r="N6457" i="2"/>
  <c r="O6457" i="2"/>
  <c r="P6457" i="2"/>
  <c r="N6458" i="2"/>
  <c r="O6458" i="2"/>
  <c r="P6458" i="2"/>
  <c r="N6459" i="2"/>
  <c r="O6459" i="2"/>
  <c r="P6459" i="2"/>
  <c r="N6460" i="2"/>
  <c r="O6460" i="2"/>
  <c r="P6460" i="2"/>
  <c r="N6461" i="2"/>
  <c r="O6461" i="2"/>
  <c r="P6461" i="2"/>
  <c r="N6462" i="2"/>
  <c r="O6462" i="2"/>
  <c r="P6462" i="2"/>
  <c r="N6463" i="2"/>
  <c r="O6463" i="2"/>
  <c r="P6463" i="2"/>
  <c r="N6464" i="2"/>
  <c r="O6464" i="2"/>
  <c r="P6464" i="2"/>
  <c r="N6465" i="2"/>
  <c r="O6465" i="2"/>
  <c r="P6465" i="2"/>
  <c r="N6466" i="2"/>
  <c r="O6466" i="2"/>
  <c r="P6466" i="2"/>
  <c r="N6467" i="2"/>
  <c r="O6467" i="2"/>
  <c r="P6467" i="2"/>
  <c r="N6468" i="2"/>
  <c r="O6468" i="2"/>
  <c r="P6468" i="2"/>
  <c r="N6469" i="2"/>
  <c r="O6469" i="2"/>
  <c r="P6469" i="2"/>
  <c r="N6470" i="2"/>
  <c r="O6470" i="2"/>
  <c r="P6470" i="2"/>
  <c r="N6471" i="2"/>
  <c r="O6471" i="2"/>
  <c r="P6471" i="2"/>
  <c r="N6472" i="2"/>
  <c r="O6472" i="2"/>
  <c r="P6472" i="2"/>
  <c r="N6473" i="2"/>
  <c r="O6473" i="2"/>
  <c r="P6473" i="2"/>
  <c r="N6474" i="2"/>
  <c r="O6474" i="2"/>
  <c r="P6474" i="2"/>
  <c r="N6475" i="2"/>
  <c r="O6475" i="2"/>
  <c r="P6475" i="2"/>
  <c r="N6476" i="2"/>
  <c r="O6476" i="2"/>
  <c r="P6476" i="2"/>
  <c r="N6477" i="2"/>
  <c r="O6477" i="2"/>
  <c r="P6477" i="2"/>
  <c r="N6478" i="2"/>
  <c r="O6478" i="2"/>
  <c r="P6478" i="2"/>
  <c r="N6479" i="2"/>
  <c r="O6479" i="2"/>
  <c r="P6479" i="2"/>
  <c r="N6480" i="2"/>
  <c r="O6480" i="2"/>
  <c r="P6480" i="2"/>
  <c r="N6481" i="2"/>
  <c r="O6481" i="2"/>
  <c r="P6481" i="2"/>
  <c r="N6482" i="2"/>
  <c r="O6482" i="2"/>
  <c r="P6482" i="2"/>
  <c r="N6483" i="2"/>
  <c r="O6483" i="2"/>
  <c r="P6483" i="2"/>
  <c r="N6484" i="2"/>
  <c r="O6484" i="2"/>
  <c r="P6484" i="2"/>
  <c r="N6485" i="2"/>
  <c r="O6485" i="2"/>
  <c r="P6485" i="2"/>
  <c r="N6486" i="2"/>
  <c r="O6486" i="2"/>
  <c r="P6486" i="2"/>
  <c r="N6487" i="2"/>
  <c r="O6487" i="2"/>
  <c r="P6487" i="2"/>
  <c r="N6488" i="2"/>
  <c r="O6488" i="2"/>
  <c r="P6488" i="2"/>
  <c r="N6489" i="2"/>
  <c r="O6489" i="2"/>
  <c r="P6489" i="2"/>
  <c r="N6490" i="2"/>
  <c r="O6490" i="2"/>
  <c r="P6490" i="2"/>
  <c r="N6491" i="2"/>
  <c r="O6491" i="2"/>
  <c r="P6491" i="2"/>
  <c r="N6492" i="2"/>
  <c r="O6492" i="2"/>
  <c r="P6492" i="2"/>
  <c r="N6493" i="2"/>
  <c r="O6493" i="2"/>
  <c r="P6493" i="2"/>
  <c r="N6494" i="2"/>
  <c r="O6494" i="2"/>
  <c r="P6494" i="2"/>
  <c r="N6495" i="2"/>
  <c r="O6495" i="2"/>
  <c r="P6495" i="2"/>
  <c r="N6496" i="2"/>
  <c r="O6496" i="2"/>
  <c r="P6496" i="2"/>
  <c r="N6497" i="2"/>
  <c r="O6497" i="2"/>
  <c r="P6497" i="2"/>
  <c r="N6498" i="2"/>
  <c r="O6498" i="2"/>
  <c r="P6498" i="2"/>
  <c r="N6499" i="2"/>
  <c r="O6499" i="2"/>
  <c r="P6499" i="2"/>
  <c r="N6500" i="2"/>
  <c r="O6500" i="2"/>
  <c r="P6500" i="2"/>
  <c r="N6501" i="2"/>
  <c r="O6501" i="2"/>
  <c r="P6501" i="2"/>
  <c r="N6502" i="2"/>
  <c r="O6502" i="2"/>
  <c r="P6502" i="2"/>
  <c r="N6503" i="2"/>
  <c r="O6503" i="2"/>
  <c r="P6503" i="2"/>
  <c r="N6504" i="2"/>
  <c r="O6504" i="2"/>
  <c r="P6504" i="2"/>
  <c r="N6505" i="2"/>
  <c r="O6505" i="2"/>
  <c r="P6505" i="2"/>
  <c r="N6506" i="2"/>
  <c r="O6506" i="2"/>
  <c r="P6506" i="2"/>
  <c r="N6507" i="2"/>
  <c r="O6507" i="2"/>
  <c r="P6507" i="2"/>
  <c r="N6508" i="2"/>
  <c r="O6508" i="2"/>
  <c r="P6508" i="2"/>
  <c r="N6509" i="2"/>
  <c r="O6509" i="2"/>
  <c r="P6509" i="2"/>
  <c r="N6510" i="2"/>
  <c r="O6510" i="2"/>
  <c r="P6510" i="2"/>
  <c r="N6511" i="2"/>
  <c r="O6511" i="2"/>
  <c r="P6511" i="2"/>
  <c r="N6512" i="2"/>
  <c r="O6512" i="2"/>
  <c r="P6512" i="2"/>
  <c r="N6513" i="2"/>
  <c r="O6513" i="2"/>
  <c r="P6513" i="2"/>
  <c r="N6514" i="2"/>
  <c r="O6514" i="2"/>
  <c r="P6514" i="2"/>
  <c r="N6515" i="2"/>
  <c r="O6515" i="2"/>
  <c r="P6515" i="2"/>
  <c r="N6516" i="2"/>
  <c r="O6516" i="2"/>
  <c r="P6516" i="2"/>
  <c r="N6517" i="2"/>
  <c r="O6517" i="2"/>
  <c r="P6517" i="2"/>
  <c r="N6518" i="2"/>
  <c r="O6518" i="2"/>
  <c r="P6518" i="2"/>
  <c r="N6519" i="2"/>
  <c r="O6519" i="2"/>
  <c r="P6519" i="2"/>
  <c r="N6520" i="2"/>
  <c r="O6520" i="2"/>
  <c r="P6520" i="2"/>
  <c r="N6521" i="2"/>
  <c r="O6521" i="2"/>
  <c r="P6521" i="2"/>
  <c r="N6522" i="2"/>
  <c r="O6522" i="2"/>
  <c r="P6522" i="2"/>
  <c r="N6523" i="2"/>
  <c r="O6523" i="2"/>
  <c r="P6523" i="2"/>
  <c r="N6524" i="2"/>
  <c r="O6524" i="2"/>
  <c r="P6524" i="2"/>
  <c r="N6525" i="2"/>
  <c r="O6525" i="2"/>
  <c r="P6525" i="2"/>
  <c r="N6526" i="2"/>
  <c r="O6526" i="2"/>
  <c r="P6526" i="2"/>
  <c r="N6527" i="2"/>
  <c r="O6527" i="2"/>
  <c r="P6527" i="2"/>
  <c r="N6528" i="2"/>
  <c r="O6528" i="2"/>
  <c r="P6528" i="2"/>
  <c r="N6529" i="2"/>
  <c r="O6529" i="2"/>
  <c r="P6529" i="2"/>
  <c r="N6530" i="2"/>
  <c r="O6530" i="2"/>
  <c r="P6530" i="2"/>
  <c r="N6531" i="2"/>
  <c r="O6531" i="2"/>
  <c r="P6531" i="2"/>
  <c r="N6532" i="2"/>
  <c r="O6532" i="2"/>
  <c r="P6532" i="2"/>
  <c r="N6533" i="2"/>
  <c r="O6533" i="2"/>
  <c r="P6533" i="2"/>
  <c r="N6534" i="2"/>
  <c r="O6534" i="2"/>
  <c r="P6534" i="2"/>
  <c r="N6535" i="2"/>
  <c r="O6535" i="2"/>
  <c r="P6535" i="2"/>
  <c r="N6536" i="2"/>
  <c r="O6536" i="2"/>
  <c r="P6536" i="2"/>
  <c r="N6537" i="2"/>
  <c r="O6537" i="2"/>
  <c r="P6537" i="2"/>
  <c r="N6538" i="2"/>
  <c r="O6538" i="2"/>
  <c r="P6538" i="2"/>
  <c r="N6539" i="2"/>
  <c r="O6539" i="2"/>
  <c r="P6539" i="2"/>
  <c r="N6540" i="2"/>
  <c r="O6540" i="2"/>
  <c r="P6540" i="2"/>
  <c r="N6541" i="2"/>
  <c r="O6541" i="2"/>
  <c r="P6541" i="2"/>
  <c r="N6542" i="2"/>
  <c r="O6542" i="2"/>
  <c r="P6542" i="2"/>
  <c r="N6543" i="2"/>
  <c r="O6543" i="2"/>
  <c r="P6543" i="2"/>
  <c r="N6544" i="2"/>
  <c r="O6544" i="2"/>
  <c r="P6544" i="2"/>
  <c r="N6545" i="2"/>
  <c r="O6545" i="2"/>
  <c r="P6545" i="2"/>
  <c r="N6546" i="2"/>
  <c r="O6546" i="2"/>
  <c r="P6546" i="2"/>
  <c r="N6547" i="2"/>
  <c r="O6547" i="2"/>
  <c r="P6547" i="2"/>
  <c r="N6548" i="2"/>
  <c r="O6548" i="2"/>
  <c r="P6548" i="2"/>
  <c r="N6549" i="2"/>
  <c r="O6549" i="2"/>
  <c r="P6549" i="2"/>
  <c r="N6550" i="2"/>
  <c r="O6550" i="2"/>
  <c r="P6550" i="2"/>
  <c r="N6551" i="2"/>
  <c r="O6551" i="2"/>
  <c r="P6551" i="2"/>
  <c r="N6552" i="2"/>
  <c r="O6552" i="2"/>
  <c r="P6552" i="2"/>
  <c r="N6553" i="2"/>
  <c r="O6553" i="2"/>
  <c r="P6553" i="2"/>
  <c r="N6554" i="2"/>
  <c r="O6554" i="2"/>
  <c r="P6554" i="2"/>
  <c r="N6555" i="2"/>
  <c r="O6555" i="2"/>
  <c r="P6555" i="2"/>
  <c r="N6556" i="2"/>
  <c r="O6556" i="2"/>
  <c r="P6556" i="2"/>
  <c r="N6557" i="2"/>
  <c r="O6557" i="2"/>
  <c r="P6557" i="2"/>
  <c r="N6558" i="2"/>
  <c r="O6558" i="2"/>
  <c r="P6558" i="2"/>
  <c r="N6559" i="2"/>
  <c r="O6559" i="2"/>
  <c r="P6559" i="2"/>
  <c r="N6560" i="2"/>
  <c r="O6560" i="2"/>
  <c r="P6560" i="2"/>
  <c r="N6561" i="2"/>
  <c r="O6561" i="2"/>
  <c r="P6561" i="2"/>
  <c r="N6562" i="2"/>
  <c r="O6562" i="2"/>
  <c r="P6562" i="2"/>
  <c r="N6563" i="2"/>
  <c r="O6563" i="2"/>
  <c r="P6563" i="2"/>
  <c r="N6564" i="2"/>
  <c r="O6564" i="2"/>
  <c r="P6564" i="2"/>
  <c r="N6565" i="2"/>
  <c r="O6565" i="2"/>
  <c r="P6565" i="2"/>
  <c r="N6566" i="2"/>
  <c r="O6566" i="2"/>
  <c r="P6566" i="2"/>
  <c r="N6567" i="2"/>
  <c r="O6567" i="2"/>
  <c r="P6567" i="2"/>
  <c r="N6568" i="2"/>
  <c r="O6568" i="2"/>
  <c r="P6568" i="2"/>
  <c r="N6569" i="2"/>
  <c r="O6569" i="2"/>
  <c r="P6569" i="2"/>
  <c r="N6570" i="2"/>
  <c r="O6570" i="2"/>
  <c r="P6570" i="2"/>
  <c r="N6571" i="2"/>
  <c r="O6571" i="2"/>
  <c r="P6571" i="2"/>
  <c r="N6572" i="2"/>
  <c r="O6572" i="2"/>
  <c r="P6572" i="2"/>
  <c r="N6573" i="2"/>
  <c r="O6573" i="2"/>
  <c r="P6573" i="2"/>
  <c r="N6574" i="2"/>
  <c r="O6574" i="2"/>
  <c r="P6574" i="2"/>
  <c r="N6575" i="2"/>
  <c r="O6575" i="2"/>
  <c r="P6575" i="2"/>
  <c r="N6576" i="2"/>
  <c r="O6576" i="2"/>
  <c r="P6576" i="2"/>
  <c r="N6577" i="2"/>
  <c r="O6577" i="2"/>
  <c r="P6577" i="2"/>
  <c r="N6578" i="2"/>
  <c r="O6578" i="2"/>
  <c r="P6578" i="2"/>
  <c r="N6579" i="2"/>
  <c r="O6579" i="2"/>
  <c r="P6579" i="2"/>
  <c r="N6580" i="2"/>
  <c r="O6580" i="2"/>
  <c r="P6580" i="2"/>
  <c r="N6581" i="2"/>
  <c r="O6581" i="2"/>
  <c r="P6581" i="2"/>
  <c r="N6582" i="2"/>
  <c r="O6582" i="2"/>
  <c r="P6582" i="2"/>
  <c r="N6583" i="2"/>
  <c r="O6583" i="2"/>
  <c r="P6583" i="2"/>
  <c r="N6584" i="2"/>
  <c r="O6584" i="2"/>
  <c r="P6584" i="2"/>
  <c r="N6585" i="2"/>
  <c r="O6585" i="2"/>
  <c r="P6585" i="2"/>
  <c r="N6586" i="2"/>
  <c r="O6586" i="2"/>
  <c r="P6586" i="2"/>
  <c r="N6587" i="2"/>
  <c r="O6587" i="2"/>
  <c r="P6587" i="2"/>
  <c r="N6588" i="2"/>
  <c r="O6588" i="2"/>
  <c r="P6588" i="2"/>
  <c r="N6589" i="2"/>
  <c r="O6589" i="2"/>
  <c r="P6589" i="2"/>
  <c r="N6590" i="2"/>
  <c r="O6590" i="2"/>
  <c r="P6590" i="2"/>
  <c r="N6591" i="2"/>
  <c r="O6591" i="2"/>
  <c r="P6591" i="2"/>
  <c r="N6592" i="2"/>
  <c r="O6592" i="2"/>
  <c r="P6592" i="2"/>
  <c r="N6593" i="2"/>
  <c r="O6593" i="2"/>
  <c r="P6593" i="2"/>
  <c r="N6594" i="2"/>
  <c r="O6594" i="2"/>
  <c r="P6594" i="2"/>
  <c r="N6595" i="2"/>
  <c r="O6595" i="2"/>
  <c r="P6595" i="2"/>
  <c r="N6596" i="2"/>
  <c r="O6596" i="2"/>
  <c r="P6596" i="2"/>
  <c r="N6597" i="2"/>
  <c r="O6597" i="2"/>
  <c r="P6597" i="2"/>
  <c r="N6598" i="2"/>
  <c r="O6598" i="2"/>
  <c r="P6598" i="2"/>
  <c r="N6599" i="2"/>
  <c r="O6599" i="2"/>
  <c r="P6599" i="2"/>
  <c r="N6600" i="2"/>
  <c r="O6600" i="2"/>
  <c r="P6600" i="2"/>
  <c r="N6601" i="2"/>
  <c r="O6601" i="2"/>
  <c r="P6601" i="2"/>
  <c r="N6602" i="2"/>
  <c r="O6602" i="2"/>
  <c r="P6602" i="2"/>
  <c r="N6603" i="2"/>
  <c r="O6603" i="2"/>
  <c r="P6603" i="2"/>
  <c r="N6604" i="2"/>
  <c r="O6604" i="2"/>
  <c r="P6604" i="2"/>
  <c r="N6605" i="2"/>
  <c r="O6605" i="2"/>
  <c r="P6605" i="2"/>
  <c r="N6606" i="2"/>
  <c r="O6606" i="2"/>
  <c r="P6606" i="2"/>
  <c r="N6607" i="2"/>
  <c r="O6607" i="2"/>
  <c r="P6607" i="2"/>
  <c r="N6608" i="2"/>
  <c r="O6608" i="2"/>
  <c r="P6608" i="2"/>
  <c r="N6609" i="2"/>
  <c r="O6609" i="2"/>
  <c r="P6609" i="2"/>
  <c r="N6610" i="2"/>
  <c r="O6610" i="2"/>
  <c r="P6610" i="2"/>
  <c r="N6611" i="2"/>
  <c r="O6611" i="2"/>
  <c r="P6611" i="2"/>
  <c r="N6612" i="2"/>
  <c r="O6612" i="2"/>
  <c r="P6612" i="2"/>
  <c r="N6613" i="2"/>
  <c r="O6613" i="2"/>
  <c r="P6613" i="2"/>
  <c r="N6614" i="2"/>
  <c r="O6614" i="2"/>
  <c r="P6614" i="2"/>
  <c r="N6615" i="2"/>
  <c r="O6615" i="2"/>
  <c r="P6615" i="2"/>
  <c r="N6616" i="2"/>
  <c r="O6616" i="2"/>
  <c r="P6616" i="2"/>
  <c r="N6617" i="2"/>
  <c r="O6617" i="2"/>
  <c r="P6617" i="2"/>
  <c r="N6618" i="2"/>
  <c r="O6618" i="2"/>
  <c r="P6618" i="2"/>
  <c r="N6619" i="2"/>
  <c r="O6619" i="2"/>
  <c r="P6619" i="2"/>
  <c r="N6620" i="2"/>
  <c r="O6620" i="2"/>
  <c r="P6620" i="2"/>
  <c r="N6621" i="2"/>
  <c r="O6621" i="2"/>
  <c r="P6621" i="2"/>
  <c r="N6622" i="2"/>
  <c r="O6622" i="2"/>
  <c r="P6622" i="2"/>
  <c r="N6623" i="2"/>
  <c r="O6623" i="2"/>
  <c r="P6623" i="2"/>
  <c r="N6624" i="2"/>
  <c r="O6624" i="2"/>
  <c r="P6624" i="2"/>
  <c r="N6625" i="2"/>
  <c r="O6625" i="2"/>
  <c r="P6625" i="2"/>
  <c r="N6626" i="2"/>
  <c r="O6626" i="2"/>
  <c r="P6626" i="2"/>
  <c r="N6627" i="2"/>
  <c r="O6627" i="2"/>
  <c r="P6627" i="2"/>
  <c r="N6628" i="2"/>
  <c r="O6628" i="2"/>
  <c r="P6628" i="2"/>
  <c r="N6629" i="2"/>
  <c r="O6629" i="2"/>
  <c r="P6629" i="2"/>
  <c r="N6630" i="2"/>
  <c r="O6630" i="2"/>
  <c r="P6630" i="2"/>
  <c r="N6631" i="2"/>
  <c r="O6631" i="2"/>
  <c r="P6631" i="2"/>
  <c r="N6632" i="2"/>
  <c r="O6632" i="2"/>
  <c r="P6632" i="2"/>
  <c r="N6633" i="2"/>
  <c r="O6633" i="2"/>
  <c r="P6633" i="2"/>
  <c r="N6634" i="2"/>
  <c r="O6634" i="2"/>
  <c r="P6634" i="2"/>
  <c r="N6635" i="2"/>
  <c r="O6635" i="2"/>
  <c r="P6635" i="2"/>
  <c r="N6636" i="2"/>
  <c r="O6636" i="2"/>
  <c r="P6636" i="2"/>
  <c r="N6637" i="2"/>
  <c r="O6637" i="2"/>
  <c r="P6637" i="2"/>
  <c r="N6638" i="2"/>
  <c r="O6638" i="2"/>
  <c r="P6638" i="2"/>
  <c r="N6639" i="2"/>
  <c r="O6639" i="2"/>
  <c r="P6639" i="2"/>
  <c r="N6640" i="2"/>
  <c r="O6640" i="2"/>
  <c r="P6640" i="2"/>
  <c r="N6641" i="2"/>
  <c r="O6641" i="2"/>
  <c r="P6641" i="2"/>
  <c r="N6642" i="2"/>
  <c r="O6642" i="2"/>
  <c r="P6642" i="2"/>
  <c r="N6643" i="2"/>
  <c r="O6643" i="2"/>
  <c r="P6643" i="2"/>
  <c r="N6644" i="2"/>
  <c r="O6644" i="2"/>
  <c r="P6644" i="2"/>
  <c r="N6645" i="2"/>
  <c r="O6645" i="2"/>
  <c r="P6645" i="2"/>
  <c r="N6646" i="2"/>
  <c r="O6646" i="2"/>
  <c r="P6646" i="2"/>
  <c r="N6647" i="2"/>
  <c r="O6647" i="2"/>
  <c r="P6647" i="2"/>
  <c r="N6648" i="2"/>
  <c r="O6648" i="2"/>
  <c r="P6648" i="2"/>
  <c r="N6649" i="2"/>
  <c r="O6649" i="2"/>
  <c r="P6649" i="2"/>
  <c r="N6650" i="2"/>
  <c r="O6650" i="2"/>
  <c r="P6650" i="2"/>
  <c r="N6651" i="2"/>
  <c r="O6651" i="2"/>
  <c r="P6651" i="2"/>
  <c r="N6652" i="2"/>
  <c r="O6652" i="2"/>
  <c r="P6652" i="2"/>
  <c r="N6653" i="2"/>
  <c r="O6653" i="2"/>
  <c r="P6653" i="2"/>
  <c r="N6654" i="2"/>
  <c r="O6654" i="2"/>
  <c r="P6654" i="2"/>
  <c r="N6655" i="2"/>
  <c r="O6655" i="2"/>
  <c r="P6655" i="2"/>
  <c r="N6656" i="2"/>
  <c r="O6656" i="2"/>
  <c r="P6656" i="2"/>
  <c r="N6657" i="2"/>
  <c r="O6657" i="2"/>
  <c r="P6657" i="2"/>
  <c r="N6658" i="2"/>
  <c r="O6658" i="2"/>
  <c r="P6658" i="2"/>
  <c r="N6659" i="2"/>
  <c r="O6659" i="2"/>
  <c r="P6659" i="2"/>
  <c r="N6660" i="2"/>
  <c r="O6660" i="2"/>
  <c r="P6660" i="2"/>
  <c r="N6661" i="2"/>
  <c r="O6661" i="2"/>
  <c r="P6661" i="2"/>
  <c r="N6662" i="2"/>
  <c r="O6662" i="2"/>
  <c r="P6662" i="2"/>
  <c r="N6663" i="2"/>
  <c r="O6663" i="2"/>
  <c r="P6663" i="2"/>
  <c r="N6664" i="2"/>
  <c r="O6664" i="2"/>
  <c r="P6664" i="2"/>
  <c r="N6665" i="2"/>
  <c r="O6665" i="2"/>
  <c r="P6665" i="2"/>
  <c r="N6666" i="2"/>
  <c r="O6666" i="2"/>
  <c r="P6666" i="2"/>
  <c r="N6667" i="2"/>
  <c r="O6667" i="2"/>
  <c r="P6667" i="2"/>
  <c r="N6668" i="2"/>
  <c r="O6668" i="2"/>
  <c r="P6668" i="2"/>
  <c r="N6669" i="2"/>
  <c r="O6669" i="2"/>
  <c r="P6669" i="2"/>
  <c r="N6670" i="2"/>
  <c r="O6670" i="2"/>
  <c r="P6670" i="2"/>
  <c r="N6671" i="2"/>
  <c r="O6671" i="2"/>
  <c r="P6671" i="2"/>
  <c r="N6672" i="2"/>
  <c r="O6672" i="2"/>
  <c r="P6672" i="2"/>
  <c r="N6673" i="2"/>
  <c r="O6673" i="2"/>
  <c r="P6673" i="2"/>
  <c r="N6674" i="2"/>
  <c r="O6674" i="2"/>
  <c r="P6674" i="2"/>
  <c r="N6675" i="2"/>
  <c r="O6675" i="2"/>
  <c r="P6675" i="2"/>
  <c r="N6676" i="2"/>
  <c r="O6676" i="2"/>
  <c r="P6676" i="2"/>
  <c r="N6677" i="2"/>
  <c r="O6677" i="2"/>
  <c r="P6677" i="2"/>
  <c r="N6678" i="2"/>
  <c r="O6678" i="2"/>
  <c r="P6678" i="2"/>
  <c r="N6679" i="2"/>
  <c r="O6679" i="2"/>
  <c r="P6679" i="2"/>
  <c r="N6680" i="2"/>
  <c r="O6680" i="2"/>
  <c r="P6680" i="2"/>
  <c r="N6681" i="2"/>
  <c r="O6681" i="2"/>
  <c r="P6681" i="2"/>
  <c r="N6682" i="2"/>
  <c r="O6682" i="2"/>
  <c r="P6682" i="2"/>
  <c r="N6683" i="2"/>
  <c r="O6683" i="2"/>
  <c r="P6683" i="2"/>
  <c r="N6684" i="2"/>
  <c r="O6684" i="2"/>
  <c r="P6684" i="2"/>
  <c r="N6685" i="2"/>
  <c r="O6685" i="2"/>
  <c r="P6685" i="2"/>
  <c r="N6686" i="2"/>
  <c r="O6686" i="2"/>
  <c r="P6686" i="2"/>
  <c r="N6687" i="2"/>
  <c r="O6687" i="2"/>
  <c r="P6687" i="2"/>
  <c r="N6688" i="2"/>
  <c r="O6688" i="2"/>
  <c r="P6688" i="2"/>
  <c r="N6689" i="2"/>
  <c r="O6689" i="2"/>
  <c r="P6689" i="2"/>
  <c r="N6690" i="2"/>
  <c r="O6690" i="2"/>
  <c r="P6690" i="2"/>
  <c r="N6691" i="2"/>
  <c r="O6691" i="2"/>
  <c r="P6691" i="2"/>
  <c r="N6692" i="2"/>
  <c r="O6692" i="2"/>
  <c r="P6692" i="2"/>
  <c r="N6693" i="2"/>
  <c r="O6693" i="2"/>
  <c r="P6693" i="2"/>
  <c r="N6694" i="2"/>
  <c r="O6694" i="2"/>
  <c r="P6694" i="2"/>
  <c r="N6695" i="2"/>
  <c r="O6695" i="2"/>
  <c r="P6695" i="2"/>
  <c r="N6696" i="2"/>
  <c r="O6696" i="2"/>
  <c r="P6696" i="2"/>
  <c r="N6697" i="2"/>
  <c r="O6697" i="2"/>
  <c r="P6697" i="2"/>
  <c r="N6698" i="2"/>
  <c r="O6698" i="2"/>
  <c r="P6698" i="2"/>
  <c r="N6699" i="2"/>
  <c r="O6699" i="2"/>
  <c r="P6699" i="2"/>
  <c r="N6700" i="2"/>
  <c r="O6700" i="2"/>
  <c r="P6700" i="2"/>
  <c r="N6701" i="2"/>
  <c r="O6701" i="2"/>
  <c r="P6701" i="2"/>
  <c r="N6702" i="2"/>
  <c r="O6702" i="2"/>
  <c r="P6702" i="2"/>
  <c r="N6703" i="2"/>
  <c r="O6703" i="2"/>
  <c r="P6703" i="2"/>
  <c r="N6704" i="2"/>
  <c r="O6704" i="2"/>
  <c r="P6704" i="2"/>
  <c r="N6705" i="2"/>
  <c r="O6705" i="2"/>
  <c r="P6705" i="2"/>
  <c r="N6706" i="2"/>
  <c r="O6706" i="2"/>
  <c r="P6706" i="2"/>
  <c r="N6707" i="2"/>
  <c r="O6707" i="2"/>
  <c r="P6707" i="2"/>
  <c r="N6708" i="2"/>
  <c r="O6708" i="2"/>
  <c r="P6708" i="2"/>
  <c r="N6709" i="2"/>
  <c r="O6709" i="2"/>
  <c r="P6709" i="2"/>
  <c r="N6710" i="2"/>
  <c r="O6710" i="2"/>
  <c r="P6710" i="2"/>
  <c r="N6711" i="2"/>
  <c r="O6711" i="2"/>
  <c r="P6711" i="2"/>
  <c r="N6712" i="2"/>
  <c r="O6712" i="2"/>
  <c r="P6712" i="2"/>
  <c r="N6713" i="2"/>
  <c r="O6713" i="2"/>
  <c r="P6713" i="2"/>
  <c r="N6714" i="2"/>
  <c r="O6714" i="2"/>
  <c r="P6714" i="2"/>
  <c r="N6715" i="2"/>
  <c r="O6715" i="2"/>
  <c r="P6715" i="2"/>
  <c r="N6716" i="2"/>
  <c r="O6716" i="2"/>
  <c r="P6716" i="2"/>
  <c r="N6717" i="2"/>
  <c r="O6717" i="2"/>
  <c r="P6717" i="2"/>
  <c r="N6718" i="2"/>
  <c r="O6718" i="2"/>
  <c r="P6718" i="2"/>
  <c r="N6719" i="2"/>
  <c r="O6719" i="2"/>
  <c r="P6719" i="2"/>
  <c r="N6720" i="2"/>
  <c r="O6720" i="2"/>
  <c r="P6720" i="2"/>
  <c r="N6721" i="2"/>
  <c r="O6721" i="2"/>
  <c r="P6721" i="2"/>
  <c r="N6722" i="2"/>
  <c r="O6722" i="2"/>
  <c r="P6722" i="2"/>
  <c r="N6723" i="2"/>
  <c r="O6723" i="2"/>
  <c r="P6723" i="2"/>
  <c r="N6724" i="2"/>
  <c r="O6724" i="2"/>
  <c r="P6724" i="2"/>
  <c r="N6725" i="2"/>
  <c r="O6725" i="2"/>
  <c r="P6725" i="2"/>
  <c r="N6726" i="2"/>
  <c r="O6726" i="2"/>
  <c r="P6726" i="2"/>
  <c r="N6727" i="2"/>
  <c r="O6727" i="2"/>
  <c r="P6727" i="2"/>
  <c r="N6728" i="2"/>
  <c r="O6728" i="2"/>
  <c r="P6728" i="2"/>
  <c r="N6729" i="2"/>
  <c r="O6729" i="2"/>
  <c r="P6729" i="2"/>
  <c r="N6730" i="2"/>
  <c r="O6730" i="2"/>
  <c r="P6730" i="2"/>
  <c r="N6731" i="2"/>
  <c r="O6731" i="2"/>
  <c r="P6731" i="2"/>
  <c r="N6732" i="2"/>
  <c r="O6732" i="2"/>
  <c r="P6732" i="2"/>
  <c r="N6733" i="2"/>
  <c r="O6733" i="2"/>
  <c r="P6733" i="2"/>
  <c r="N6734" i="2"/>
  <c r="O6734" i="2"/>
  <c r="P6734" i="2"/>
  <c r="N6735" i="2"/>
  <c r="O6735" i="2"/>
  <c r="P6735" i="2"/>
  <c r="N6736" i="2"/>
  <c r="O6736" i="2"/>
  <c r="P6736" i="2"/>
  <c r="N6737" i="2"/>
  <c r="O6737" i="2"/>
  <c r="P6737" i="2"/>
  <c r="N6738" i="2"/>
  <c r="O6738" i="2"/>
  <c r="P6738" i="2"/>
  <c r="N6739" i="2"/>
  <c r="O6739" i="2"/>
  <c r="P6739" i="2"/>
  <c r="N6740" i="2"/>
  <c r="O6740" i="2"/>
  <c r="P6740" i="2"/>
  <c r="N6741" i="2"/>
  <c r="O6741" i="2"/>
  <c r="P6741" i="2"/>
  <c r="N6742" i="2"/>
  <c r="O6742" i="2"/>
  <c r="P6742" i="2"/>
  <c r="N6743" i="2"/>
  <c r="O6743" i="2"/>
  <c r="P6743" i="2"/>
  <c r="N6744" i="2"/>
  <c r="O6744" i="2"/>
  <c r="P6744" i="2"/>
  <c r="N6745" i="2"/>
  <c r="O6745" i="2"/>
  <c r="P6745" i="2"/>
  <c r="N6746" i="2"/>
  <c r="O6746" i="2"/>
  <c r="P6746" i="2"/>
  <c r="N6747" i="2"/>
  <c r="O6747" i="2"/>
  <c r="P6747" i="2"/>
  <c r="N6748" i="2"/>
  <c r="O6748" i="2"/>
  <c r="P6748" i="2"/>
  <c r="N6749" i="2"/>
  <c r="O6749" i="2"/>
  <c r="P6749" i="2"/>
  <c r="N6750" i="2"/>
  <c r="O6750" i="2"/>
  <c r="P6750" i="2"/>
  <c r="N6751" i="2"/>
  <c r="O6751" i="2"/>
  <c r="P6751" i="2"/>
  <c r="N6752" i="2"/>
  <c r="O6752" i="2"/>
  <c r="P6752" i="2"/>
  <c r="N6753" i="2"/>
  <c r="O6753" i="2"/>
  <c r="P6753" i="2"/>
  <c r="N6754" i="2"/>
  <c r="O6754" i="2"/>
  <c r="P6754" i="2"/>
  <c r="N6755" i="2"/>
  <c r="O6755" i="2"/>
  <c r="P6755" i="2"/>
  <c r="N6756" i="2"/>
  <c r="O6756" i="2"/>
  <c r="P6756" i="2"/>
  <c r="N6757" i="2"/>
  <c r="O6757" i="2"/>
  <c r="P6757" i="2"/>
  <c r="N6758" i="2"/>
  <c r="O6758" i="2"/>
  <c r="P6758" i="2"/>
  <c r="N6759" i="2"/>
  <c r="O6759" i="2"/>
  <c r="P6759" i="2"/>
  <c r="N6760" i="2"/>
  <c r="O6760" i="2"/>
  <c r="P6760" i="2"/>
  <c r="N6761" i="2"/>
  <c r="O6761" i="2"/>
  <c r="P6761" i="2"/>
  <c r="N6762" i="2"/>
  <c r="O6762" i="2"/>
  <c r="P6762" i="2"/>
  <c r="N6763" i="2"/>
  <c r="O6763" i="2"/>
  <c r="P6763" i="2"/>
  <c r="N6764" i="2"/>
  <c r="O6764" i="2"/>
  <c r="P6764" i="2"/>
  <c r="N6765" i="2"/>
  <c r="O6765" i="2"/>
  <c r="P6765" i="2"/>
  <c r="N6766" i="2"/>
  <c r="O6766" i="2"/>
  <c r="P6766" i="2"/>
  <c r="N6767" i="2"/>
  <c r="O6767" i="2"/>
  <c r="P6767" i="2"/>
  <c r="N6768" i="2"/>
  <c r="O6768" i="2"/>
  <c r="P6768" i="2"/>
  <c r="N6769" i="2"/>
  <c r="O6769" i="2"/>
  <c r="P6769" i="2"/>
  <c r="N6770" i="2"/>
  <c r="O6770" i="2"/>
  <c r="P6770" i="2"/>
  <c r="N6771" i="2"/>
  <c r="O6771" i="2"/>
  <c r="P6771" i="2"/>
  <c r="N6772" i="2"/>
  <c r="O6772" i="2"/>
  <c r="P6772" i="2"/>
  <c r="N6773" i="2"/>
  <c r="O6773" i="2"/>
  <c r="P6773" i="2"/>
  <c r="N6774" i="2"/>
  <c r="O6774" i="2"/>
  <c r="P6774" i="2"/>
  <c r="N6775" i="2"/>
  <c r="O6775" i="2"/>
  <c r="P6775" i="2"/>
  <c r="N6776" i="2"/>
  <c r="O6776" i="2"/>
  <c r="P6776" i="2"/>
  <c r="N6777" i="2"/>
  <c r="O6777" i="2"/>
  <c r="P6777" i="2"/>
  <c r="N6778" i="2"/>
  <c r="O6778" i="2"/>
  <c r="P6778" i="2"/>
  <c r="N6779" i="2"/>
  <c r="O6779" i="2"/>
  <c r="P6779" i="2"/>
  <c r="N6780" i="2"/>
  <c r="O6780" i="2"/>
  <c r="P6780" i="2"/>
  <c r="N6781" i="2"/>
  <c r="O6781" i="2"/>
  <c r="P6781" i="2"/>
  <c r="N6782" i="2"/>
  <c r="O6782" i="2"/>
  <c r="P6782" i="2"/>
  <c r="N6783" i="2"/>
  <c r="O6783" i="2"/>
  <c r="P6783" i="2"/>
  <c r="N6784" i="2"/>
  <c r="O6784" i="2"/>
  <c r="P6784" i="2"/>
  <c r="N6785" i="2"/>
  <c r="O6785" i="2"/>
  <c r="P6785" i="2"/>
  <c r="N6786" i="2"/>
  <c r="O6786" i="2"/>
  <c r="P6786" i="2"/>
  <c r="N6787" i="2"/>
  <c r="O6787" i="2"/>
  <c r="P6787" i="2"/>
  <c r="N6788" i="2"/>
  <c r="O6788" i="2"/>
  <c r="P6788" i="2"/>
  <c r="N6789" i="2"/>
  <c r="O6789" i="2"/>
  <c r="P6789" i="2"/>
  <c r="N6790" i="2"/>
  <c r="O6790" i="2"/>
  <c r="P6790" i="2"/>
  <c r="N6791" i="2"/>
  <c r="O6791" i="2"/>
  <c r="P6791" i="2"/>
  <c r="N6792" i="2"/>
  <c r="O6792" i="2"/>
  <c r="P6792" i="2"/>
  <c r="N6793" i="2"/>
  <c r="O6793" i="2"/>
  <c r="P6793" i="2"/>
  <c r="N6794" i="2"/>
  <c r="O6794" i="2"/>
  <c r="P6794" i="2"/>
  <c r="N6795" i="2"/>
  <c r="O6795" i="2"/>
  <c r="P6795" i="2"/>
  <c r="N6796" i="2"/>
  <c r="O6796" i="2"/>
  <c r="P6796" i="2"/>
  <c r="N6797" i="2"/>
  <c r="O6797" i="2"/>
  <c r="P6797" i="2"/>
  <c r="N6798" i="2"/>
  <c r="O6798" i="2"/>
  <c r="P6798" i="2"/>
  <c r="N6799" i="2"/>
  <c r="O6799" i="2"/>
  <c r="P6799" i="2"/>
  <c r="N6800" i="2"/>
  <c r="O6800" i="2"/>
  <c r="P6800" i="2"/>
  <c r="N6801" i="2"/>
  <c r="O6801" i="2"/>
  <c r="P6801" i="2"/>
  <c r="N6802" i="2"/>
  <c r="O6802" i="2"/>
  <c r="P6802" i="2"/>
  <c r="N6803" i="2"/>
  <c r="O6803" i="2"/>
  <c r="P6803" i="2"/>
  <c r="N6804" i="2"/>
  <c r="O6804" i="2"/>
  <c r="P6804" i="2"/>
  <c r="N6805" i="2"/>
  <c r="O6805" i="2"/>
  <c r="P6805" i="2"/>
  <c r="N6806" i="2"/>
  <c r="O6806" i="2"/>
  <c r="P6806" i="2"/>
  <c r="N6807" i="2"/>
  <c r="O6807" i="2"/>
  <c r="P6807" i="2"/>
  <c r="N6808" i="2"/>
  <c r="O6808" i="2"/>
  <c r="P6808" i="2"/>
  <c r="N6809" i="2"/>
  <c r="O6809" i="2"/>
  <c r="P6809" i="2"/>
  <c r="N6810" i="2"/>
  <c r="O6810" i="2"/>
  <c r="P6810" i="2"/>
  <c r="N6811" i="2"/>
  <c r="O6811" i="2"/>
  <c r="P6811" i="2"/>
  <c r="N6812" i="2"/>
  <c r="O6812" i="2"/>
  <c r="P6812" i="2"/>
  <c r="N6813" i="2"/>
  <c r="O6813" i="2"/>
  <c r="P6813" i="2"/>
  <c r="N6814" i="2"/>
  <c r="O6814" i="2"/>
  <c r="P6814" i="2"/>
  <c r="N6815" i="2"/>
  <c r="O6815" i="2"/>
  <c r="P6815" i="2"/>
  <c r="N6816" i="2"/>
  <c r="O6816" i="2"/>
  <c r="P6816" i="2"/>
  <c r="N6817" i="2"/>
  <c r="O6817" i="2"/>
  <c r="P6817" i="2"/>
  <c r="N6818" i="2"/>
  <c r="O6818" i="2"/>
  <c r="P6818" i="2"/>
  <c r="N6819" i="2"/>
  <c r="O6819" i="2"/>
  <c r="P6819" i="2"/>
  <c r="N6820" i="2"/>
  <c r="O6820" i="2"/>
  <c r="P6820" i="2"/>
  <c r="N6821" i="2"/>
  <c r="O6821" i="2"/>
  <c r="P6821" i="2"/>
  <c r="N6822" i="2"/>
  <c r="O6822" i="2"/>
  <c r="P6822" i="2"/>
  <c r="N6823" i="2"/>
  <c r="O6823" i="2"/>
  <c r="P6823" i="2"/>
  <c r="N6824" i="2"/>
  <c r="O6824" i="2"/>
  <c r="P6824" i="2"/>
  <c r="N6825" i="2"/>
  <c r="O6825" i="2"/>
  <c r="P6825" i="2"/>
  <c r="N6826" i="2"/>
  <c r="O6826" i="2"/>
  <c r="P6826" i="2"/>
  <c r="N6827" i="2"/>
  <c r="O6827" i="2"/>
  <c r="P6827" i="2"/>
  <c r="N6828" i="2"/>
  <c r="O6828" i="2"/>
  <c r="P6828" i="2"/>
  <c r="N6829" i="2"/>
  <c r="O6829" i="2"/>
  <c r="P6829" i="2"/>
  <c r="N6830" i="2"/>
  <c r="O6830" i="2"/>
  <c r="P6830" i="2"/>
  <c r="N6831" i="2"/>
  <c r="O6831" i="2"/>
  <c r="P6831" i="2"/>
  <c r="N6832" i="2"/>
  <c r="O6832" i="2"/>
  <c r="P6832" i="2"/>
  <c r="N6833" i="2"/>
  <c r="O6833" i="2"/>
  <c r="P6833" i="2"/>
  <c r="N6834" i="2"/>
  <c r="O6834" i="2"/>
  <c r="P6834" i="2"/>
  <c r="N6835" i="2"/>
  <c r="O6835" i="2"/>
  <c r="P6835" i="2"/>
  <c r="N6836" i="2"/>
  <c r="O6836" i="2"/>
  <c r="P6836" i="2"/>
  <c r="N6837" i="2"/>
  <c r="O6837" i="2"/>
  <c r="P6837" i="2"/>
  <c r="N6838" i="2"/>
  <c r="O6838" i="2"/>
  <c r="P6838" i="2"/>
  <c r="N6839" i="2"/>
  <c r="O6839" i="2"/>
  <c r="P6839" i="2"/>
  <c r="N6840" i="2"/>
  <c r="O6840" i="2"/>
  <c r="P6840" i="2"/>
  <c r="N6841" i="2"/>
  <c r="O6841" i="2"/>
  <c r="P6841" i="2"/>
  <c r="N6842" i="2"/>
  <c r="O6842" i="2"/>
  <c r="P6842" i="2"/>
  <c r="N6843" i="2"/>
  <c r="O6843" i="2"/>
  <c r="P6843" i="2"/>
  <c r="N6844" i="2"/>
  <c r="O6844" i="2"/>
  <c r="P6844" i="2"/>
  <c r="N6845" i="2"/>
  <c r="O6845" i="2"/>
  <c r="P6845" i="2"/>
  <c r="N6846" i="2"/>
  <c r="O6846" i="2"/>
  <c r="P6846" i="2"/>
  <c r="N6847" i="2"/>
  <c r="O6847" i="2"/>
  <c r="P6847" i="2"/>
  <c r="N6848" i="2"/>
  <c r="O6848" i="2"/>
  <c r="P6848" i="2"/>
  <c r="N6849" i="2"/>
  <c r="O6849" i="2"/>
  <c r="P6849" i="2"/>
  <c r="N6850" i="2"/>
  <c r="O6850" i="2"/>
  <c r="P6850" i="2"/>
  <c r="N6851" i="2"/>
  <c r="O6851" i="2"/>
  <c r="P6851" i="2"/>
  <c r="N6852" i="2"/>
  <c r="O6852" i="2"/>
  <c r="P6852" i="2"/>
  <c r="N6853" i="2"/>
  <c r="O6853" i="2"/>
  <c r="P6853" i="2"/>
  <c r="N6854" i="2"/>
  <c r="O6854" i="2"/>
  <c r="P6854" i="2"/>
  <c r="N6855" i="2"/>
  <c r="O6855" i="2"/>
  <c r="P6855" i="2"/>
  <c r="N6856" i="2"/>
  <c r="O6856" i="2"/>
  <c r="P6856" i="2"/>
  <c r="N6857" i="2"/>
  <c r="O6857" i="2"/>
  <c r="P6857" i="2"/>
  <c r="N6858" i="2"/>
  <c r="O6858" i="2"/>
  <c r="P6858" i="2"/>
  <c r="N6859" i="2"/>
  <c r="O6859" i="2"/>
  <c r="P6859" i="2"/>
  <c r="N6860" i="2"/>
  <c r="O6860" i="2"/>
  <c r="P6860" i="2"/>
  <c r="N6861" i="2"/>
  <c r="O6861" i="2"/>
  <c r="P6861" i="2"/>
  <c r="N6862" i="2"/>
  <c r="O6862" i="2"/>
  <c r="P6862" i="2"/>
  <c r="N6863" i="2"/>
  <c r="O6863" i="2"/>
  <c r="P6863" i="2"/>
  <c r="N6864" i="2"/>
  <c r="O6864" i="2"/>
  <c r="P6864" i="2"/>
  <c r="N6865" i="2"/>
  <c r="O6865" i="2"/>
  <c r="P6865" i="2"/>
  <c r="N6866" i="2"/>
  <c r="O6866" i="2"/>
  <c r="P6866" i="2"/>
  <c r="N6867" i="2"/>
  <c r="O6867" i="2"/>
  <c r="P6867" i="2"/>
  <c r="N6868" i="2"/>
  <c r="O6868" i="2"/>
  <c r="P6868" i="2"/>
  <c r="N6869" i="2"/>
  <c r="O6869" i="2"/>
  <c r="P6869" i="2"/>
  <c r="N6870" i="2"/>
  <c r="O6870" i="2"/>
  <c r="P6870" i="2"/>
  <c r="N6871" i="2"/>
  <c r="O6871" i="2"/>
  <c r="P6871" i="2"/>
  <c r="N6872" i="2"/>
  <c r="O6872" i="2"/>
  <c r="P6872" i="2"/>
  <c r="N6873" i="2"/>
  <c r="O6873" i="2"/>
  <c r="P6873" i="2"/>
  <c r="N6874" i="2"/>
  <c r="O6874" i="2"/>
  <c r="P6874" i="2"/>
  <c r="N6875" i="2"/>
  <c r="O6875" i="2"/>
  <c r="P6875" i="2"/>
  <c r="N6876" i="2"/>
  <c r="O6876" i="2"/>
  <c r="P6876" i="2"/>
  <c r="N6877" i="2"/>
  <c r="O6877" i="2"/>
  <c r="P6877" i="2"/>
  <c r="N6878" i="2"/>
  <c r="O6878" i="2"/>
  <c r="P6878" i="2"/>
  <c r="N6879" i="2"/>
  <c r="O6879" i="2"/>
  <c r="P6879" i="2"/>
  <c r="N6880" i="2"/>
  <c r="O6880" i="2"/>
  <c r="P6880" i="2"/>
  <c r="N6881" i="2"/>
  <c r="O6881" i="2"/>
  <c r="P6881" i="2"/>
  <c r="N6882" i="2"/>
  <c r="O6882" i="2"/>
  <c r="P6882" i="2"/>
  <c r="N6883" i="2"/>
  <c r="O6883" i="2"/>
  <c r="P6883" i="2"/>
  <c r="N6884" i="2"/>
  <c r="O6884" i="2"/>
  <c r="P6884" i="2"/>
  <c r="N6885" i="2"/>
  <c r="O6885" i="2"/>
  <c r="P6885" i="2"/>
  <c r="N6886" i="2"/>
  <c r="O6886" i="2"/>
  <c r="P6886" i="2"/>
  <c r="N6887" i="2"/>
  <c r="O6887" i="2"/>
  <c r="P6887" i="2"/>
  <c r="N6888" i="2"/>
  <c r="O6888" i="2"/>
  <c r="P6888" i="2"/>
  <c r="N6889" i="2"/>
  <c r="O6889" i="2"/>
  <c r="P6889" i="2"/>
  <c r="N6890" i="2"/>
  <c r="O6890" i="2"/>
  <c r="P6890" i="2"/>
  <c r="N6891" i="2"/>
  <c r="O6891" i="2"/>
  <c r="P6891" i="2"/>
  <c r="N6892" i="2"/>
  <c r="O6892" i="2"/>
  <c r="P6892" i="2"/>
  <c r="N6893" i="2"/>
  <c r="O6893" i="2"/>
  <c r="P6893" i="2"/>
  <c r="N6894" i="2"/>
  <c r="O6894" i="2"/>
  <c r="P6894" i="2"/>
  <c r="N6895" i="2"/>
  <c r="O6895" i="2"/>
  <c r="P6895" i="2"/>
  <c r="N6896" i="2"/>
  <c r="O6896" i="2"/>
  <c r="P6896" i="2"/>
  <c r="N6897" i="2"/>
  <c r="O6897" i="2"/>
  <c r="P6897" i="2"/>
  <c r="N6898" i="2"/>
  <c r="O6898" i="2"/>
  <c r="P6898" i="2"/>
  <c r="N6899" i="2"/>
  <c r="O6899" i="2"/>
  <c r="P6899" i="2"/>
  <c r="N6900" i="2"/>
  <c r="O6900" i="2"/>
  <c r="P6900" i="2"/>
  <c r="N6901" i="2"/>
  <c r="O6901" i="2"/>
  <c r="P6901" i="2"/>
  <c r="N6902" i="2"/>
  <c r="O6902" i="2"/>
  <c r="P6902" i="2"/>
  <c r="N6903" i="2"/>
  <c r="O6903" i="2"/>
  <c r="P6903" i="2"/>
  <c r="N6904" i="2"/>
  <c r="O6904" i="2"/>
  <c r="P6904" i="2"/>
  <c r="N6905" i="2"/>
  <c r="O6905" i="2"/>
  <c r="P6905" i="2"/>
  <c r="N6906" i="2"/>
  <c r="O6906" i="2"/>
  <c r="P6906" i="2"/>
  <c r="N6907" i="2"/>
  <c r="O6907" i="2"/>
  <c r="P6907" i="2"/>
  <c r="N6908" i="2"/>
  <c r="O6908" i="2"/>
  <c r="P6908" i="2"/>
  <c r="N6909" i="2"/>
  <c r="O6909" i="2"/>
  <c r="P6909" i="2"/>
  <c r="N6910" i="2"/>
  <c r="O6910" i="2"/>
  <c r="P6910" i="2"/>
  <c r="N6911" i="2"/>
  <c r="O6911" i="2"/>
  <c r="P6911" i="2"/>
  <c r="N6912" i="2"/>
  <c r="O6912" i="2"/>
  <c r="P6912" i="2"/>
  <c r="N6913" i="2"/>
  <c r="O6913" i="2"/>
  <c r="P6913" i="2"/>
  <c r="N6914" i="2"/>
  <c r="O6914" i="2"/>
  <c r="P6914" i="2"/>
  <c r="N6915" i="2"/>
  <c r="O6915" i="2"/>
  <c r="P6915" i="2"/>
  <c r="N6916" i="2"/>
  <c r="O6916" i="2"/>
  <c r="P6916" i="2"/>
  <c r="N6917" i="2"/>
  <c r="O6917" i="2"/>
  <c r="P6917" i="2"/>
  <c r="N6918" i="2"/>
  <c r="O6918" i="2"/>
  <c r="P6918" i="2"/>
  <c r="N6919" i="2"/>
  <c r="O6919" i="2"/>
  <c r="P6919" i="2"/>
  <c r="N6920" i="2"/>
  <c r="O6920" i="2"/>
  <c r="P6920" i="2"/>
  <c r="N6921" i="2"/>
  <c r="O6921" i="2"/>
  <c r="P6921" i="2"/>
  <c r="N6922" i="2"/>
  <c r="O6922" i="2"/>
  <c r="P6922" i="2"/>
  <c r="N6923" i="2"/>
  <c r="O6923" i="2"/>
  <c r="P6923" i="2"/>
  <c r="N6924" i="2"/>
  <c r="O6924" i="2"/>
  <c r="P6924" i="2"/>
  <c r="N6925" i="2"/>
  <c r="O6925" i="2"/>
  <c r="P6925" i="2"/>
  <c r="N6926" i="2"/>
  <c r="O6926" i="2"/>
  <c r="P6926" i="2"/>
  <c r="N6927" i="2"/>
  <c r="O6927" i="2"/>
  <c r="P6927" i="2"/>
  <c r="N6928" i="2"/>
  <c r="O6928" i="2"/>
  <c r="P6928" i="2"/>
  <c r="N6929" i="2"/>
  <c r="O6929" i="2"/>
  <c r="P6929" i="2"/>
  <c r="N6930" i="2"/>
  <c r="O6930" i="2"/>
  <c r="P6930" i="2"/>
  <c r="N6931" i="2"/>
  <c r="O6931" i="2"/>
  <c r="P6931" i="2"/>
  <c r="N6932" i="2"/>
  <c r="O6932" i="2"/>
  <c r="P6932" i="2"/>
  <c r="N6933" i="2"/>
  <c r="O6933" i="2"/>
  <c r="P6933" i="2"/>
  <c r="N6934" i="2"/>
  <c r="O6934" i="2"/>
  <c r="P6934" i="2"/>
  <c r="N6935" i="2"/>
  <c r="O6935" i="2"/>
  <c r="P6935" i="2"/>
  <c r="N6936" i="2"/>
  <c r="O6936" i="2"/>
  <c r="P6936" i="2"/>
  <c r="N6937" i="2"/>
  <c r="O6937" i="2"/>
  <c r="P6937" i="2"/>
  <c r="N6938" i="2"/>
  <c r="O6938" i="2"/>
  <c r="P6938" i="2"/>
  <c r="N6939" i="2"/>
  <c r="O6939" i="2"/>
  <c r="P6939" i="2"/>
  <c r="N6940" i="2"/>
  <c r="O6940" i="2"/>
  <c r="P6940" i="2"/>
  <c r="N6941" i="2"/>
  <c r="O6941" i="2"/>
  <c r="P6941" i="2"/>
  <c r="N6942" i="2"/>
  <c r="O6942" i="2"/>
  <c r="P6942" i="2"/>
  <c r="N6943" i="2"/>
  <c r="O6943" i="2"/>
  <c r="P6943" i="2"/>
  <c r="N6944" i="2"/>
  <c r="O6944" i="2"/>
  <c r="P6944" i="2"/>
  <c r="N6945" i="2"/>
  <c r="O6945" i="2"/>
  <c r="P6945" i="2"/>
  <c r="N6946" i="2"/>
  <c r="O6946" i="2"/>
  <c r="P6946" i="2"/>
  <c r="N6947" i="2"/>
  <c r="O6947" i="2"/>
  <c r="P6947" i="2"/>
  <c r="N6948" i="2"/>
  <c r="O6948" i="2"/>
  <c r="P6948" i="2"/>
  <c r="N6949" i="2"/>
  <c r="O6949" i="2"/>
  <c r="P6949" i="2"/>
  <c r="N6950" i="2"/>
  <c r="O6950" i="2"/>
  <c r="P6950" i="2"/>
  <c r="N6951" i="2"/>
  <c r="O6951" i="2"/>
  <c r="P6951" i="2"/>
  <c r="N6952" i="2"/>
  <c r="O6952" i="2"/>
  <c r="P6952" i="2"/>
  <c r="N6953" i="2"/>
  <c r="O6953" i="2"/>
  <c r="P6953" i="2"/>
  <c r="N6954" i="2"/>
  <c r="O6954" i="2"/>
  <c r="P6954" i="2"/>
  <c r="N6955" i="2"/>
  <c r="O6955" i="2"/>
  <c r="P6955" i="2"/>
  <c r="N6956" i="2"/>
  <c r="O6956" i="2"/>
  <c r="P6956" i="2"/>
  <c r="N6957" i="2"/>
  <c r="O6957" i="2"/>
  <c r="P6957" i="2"/>
  <c r="N6958" i="2"/>
  <c r="O6958" i="2"/>
  <c r="P6958" i="2"/>
  <c r="N6959" i="2"/>
  <c r="O6959" i="2"/>
  <c r="P6959" i="2"/>
  <c r="N6960" i="2"/>
  <c r="O6960" i="2"/>
  <c r="P6960" i="2"/>
  <c r="N6961" i="2"/>
  <c r="O6961" i="2"/>
  <c r="P6961" i="2"/>
  <c r="N6962" i="2"/>
  <c r="O6962" i="2"/>
  <c r="P6962" i="2"/>
  <c r="N6963" i="2"/>
  <c r="O6963" i="2"/>
  <c r="P6963" i="2"/>
  <c r="N6964" i="2"/>
  <c r="O6964" i="2"/>
  <c r="P6964" i="2"/>
  <c r="N6965" i="2"/>
  <c r="O6965" i="2"/>
  <c r="P6965" i="2"/>
  <c r="N6966" i="2"/>
  <c r="O6966" i="2"/>
  <c r="P6966" i="2"/>
  <c r="N6967" i="2"/>
  <c r="O6967" i="2"/>
  <c r="P6967" i="2"/>
  <c r="N6968" i="2"/>
  <c r="O6968" i="2"/>
  <c r="P6968" i="2"/>
  <c r="N6969" i="2"/>
  <c r="O6969" i="2"/>
  <c r="P6969" i="2"/>
  <c r="N6970" i="2"/>
  <c r="O6970" i="2"/>
  <c r="P6970" i="2"/>
  <c r="N6971" i="2"/>
  <c r="O6971" i="2"/>
  <c r="P6971" i="2"/>
  <c r="N6972" i="2"/>
  <c r="O6972" i="2"/>
  <c r="P6972" i="2"/>
  <c r="N6973" i="2"/>
  <c r="O6973" i="2"/>
  <c r="P6973" i="2"/>
  <c r="N6974" i="2"/>
  <c r="O6974" i="2"/>
  <c r="P6974" i="2"/>
  <c r="N6975" i="2"/>
  <c r="O6975" i="2"/>
  <c r="P6975" i="2"/>
  <c r="N6976" i="2"/>
  <c r="O6976" i="2"/>
  <c r="P6976" i="2"/>
  <c r="N6977" i="2"/>
  <c r="O6977" i="2"/>
  <c r="P6977" i="2"/>
  <c r="N6978" i="2"/>
  <c r="O6978" i="2"/>
  <c r="P6978" i="2"/>
  <c r="N6979" i="2"/>
  <c r="O6979" i="2"/>
  <c r="P6979" i="2"/>
  <c r="N6980" i="2"/>
  <c r="O6980" i="2"/>
  <c r="P6980" i="2"/>
  <c r="N6981" i="2"/>
  <c r="O6981" i="2"/>
  <c r="P6981" i="2"/>
  <c r="N6982" i="2"/>
  <c r="O6982" i="2"/>
  <c r="P6982" i="2"/>
  <c r="N6983" i="2"/>
  <c r="O6983" i="2"/>
  <c r="P6983" i="2"/>
  <c r="N6984" i="2"/>
  <c r="O6984" i="2"/>
  <c r="P6984" i="2"/>
  <c r="N6985" i="2"/>
  <c r="O6985" i="2"/>
  <c r="P6985" i="2"/>
  <c r="N6986" i="2"/>
  <c r="O6986" i="2"/>
  <c r="P6986" i="2"/>
  <c r="N6987" i="2"/>
  <c r="O6987" i="2"/>
  <c r="P6987" i="2"/>
  <c r="N6988" i="2"/>
  <c r="O6988" i="2"/>
  <c r="P6988" i="2"/>
  <c r="N6989" i="2"/>
  <c r="O6989" i="2"/>
  <c r="P6989" i="2"/>
  <c r="N6990" i="2"/>
  <c r="O6990" i="2"/>
  <c r="P6990" i="2"/>
  <c r="N6991" i="2"/>
  <c r="O6991" i="2"/>
  <c r="P6991" i="2"/>
  <c r="N6992" i="2"/>
  <c r="O6992" i="2"/>
  <c r="P6992" i="2"/>
  <c r="N6993" i="2"/>
  <c r="O6993" i="2"/>
  <c r="P6993" i="2"/>
  <c r="N6994" i="2"/>
  <c r="O6994" i="2"/>
  <c r="P6994" i="2"/>
  <c r="N6995" i="2"/>
  <c r="O6995" i="2"/>
  <c r="P6995" i="2"/>
  <c r="N6996" i="2"/>
  <c r="O6996" i="2"/>
  <c r="P6996" i="2"/>
  <c r="N6997" i="2"/>
  <c r="O6997" i="2"/>
  <c r="P6997" i="2"/>
  <c r="N6998" i="2"/>
  <c r="O6998" i="2"/>
  <c r="P6998" i="2"/>
  <c r="N6999" i="2"/>
  <c r="O6999" i="2"/>
  <c r="P6999" i="2"/>
  <c r="N7000" i="2"/>
  <c r="O7000" i="2"/>
  <c r="P7000" i="2"/>
  <c r="N7001" i="2"/>
  <c r="O7001" i="2"/>
  <c r="P7001" i="2"/>
  <c r="N7002" i="2"/>
  <c r="O7002" i="2"/>
  <c r="P7002" i="2"/>
  <c r="N7003" i="2"/>
  <c r="O7003" i="2"/>
  <c r="P7003" i="2"/>
  <c r="N7004" i="2"/>
  <c r="O7004" i="2"/>
  <c r="P7004" i="2"/>
  <c r="N7005" i="2"/>
  <c r="O7005" i="2"/>
  <c r="P7005" i="2"/>
  <c r="N7006" i="2"/>
  <c r="O7006" i="2"/>
  <c r="P7006" i="2"/>
  <c r="N7007" i="2"/>
  <c r="O7007" i="2"/>
  <c r="P7007" i="2"/>
  <c r="N7008" i="2"/>
  <c r="O7008" i="2"/>
  <c r="P7008" i="2"/>
  <c r="N7009" i="2"/>
  <c r="O7009" i="2"/>
  <c r="P7009" i="2"/>
  <c r="N7010" i="2"/>
  <c r="O7010" i="2"/>
  <c r="P7010" i="2"/>
  <c r="N7011" i="2"/>
  <c r="O7011" i="2"/>
  <c r="P7011" i="2"/>
  <c r="N7012" i="2"/>
  <c r="O7012" i="2"/>
  <c r="P7012" i="2"/>
  <c r="N7013" i="2"/>
  <c r="O7013" i="2"/>
  <c r="P7013" i="2"/>
  <c r="N7014" i="2"/>
  <c r="O7014" i="2"/>
  <c r="P7014" i="2"/>
  <c r="N7015" i="2"/>
  <c r="O7015" i="2"/>
  <c r="P7015" i="2"/>
  <c r="N7016" i="2"/>
  <c r="O7016" i="2"/>
  <c r="P7016" i="2"/>
  <c r="N7017" i="2"/>
  <c r="O7017" i="2"/>
  <c r="P7017" i="2"/>
  <c r="N7018" i="2"/>
  <c r="O7018" i="2"/>
  <c r="P7018" i="2"/>
  <c r="N7019" i="2"/>
  <c r="O7019" i="2"/>
  <c r="P7019" i="2"/>
  <c r="N7020" i="2"/>
  <c r="O7020" i="2"/>
  <c r="P7020" i="2"/>
  <c r="N7021" i="2"/>
  <c r="O7021" i="2"/>
  <c r="P7021" i="2"/>
  <c r="N7022" i="2"/>
  <c r="O7022" i="2"/>
  <c r="P7022" i="2"/>
  <c r="N7023" i="2"/>
  <c r="O7023" i="2"/>
  <c r="P7023" i="2"/>
  <c r="N7024" i="2"/>
  <c r="O7024" i="2"/>
  <c r="P7024" i="2"/>
  <c r="N7025" i="2"/>
  <c r="O7025" i="2"/>
  <c r="P7025" i="2"/>
  <c r="N7026" i="2"/>
  <c r="O7026" i="2"/>
  <c r="P7026" i="2"/>
  <c r="N7027" i="2"/>
  <c r="O7027" i="2"/>
  <c r="P7027" i="2"/>
  <c r="N7028" i="2"/>
  <c r="O7028" i="2"/>
  <c r="P7028" i="2"/>
  <c r="N7029" i="2"/>
  <c r="O7029" i="2"/>
  <c r="P7029" i="2"/>
  <c r="N7030" i="2"/>
  <c r="O7030" i="2"/>
  <c r="P7030" i="2"/>
  <c r="N7031" i="2"/>
  <c r="O7031" i="2"/>
  <c r="P7031" i="2"/>
  <c r="N7032" i="2"/>
  <c r="O7032" i="2"/>
  <c r="P7032" i="2"/>
  <c r="N7033" i="2"/>
  <c r="O7033" i="2"/>
  <c r="P7033" i="2"/>
  <c r="N7034" i="2"/>
  <c r="O7034" i="2"/>
  <c r="P7034" i="2"/>
  <c r="N7035" i="2"/>
  <c r="O7035" i="2"/>
  <c r="P7035" i="2"/>
  <c r="N7036" i="2"/>
  <c r="O7036" i="2"/>
  <c r="P7036" i="2"/>
  <c r="N7037" i="2"/>
  <c r="O7037" i="2"/>
  <c r="P7037" i="2"/>
  <c r="N7038" i="2"/>
  <c r="O7038" i="2"/>
  <c r="P7038" i="2"/>
  <c r="N7039" i="2"/>
  <c r="O7039" i="2"/>
  <c r="P7039" i="2"/>
  <c r="N7040" i="2"/>
  <c r="O7040" i="2"/>
  <c r="P7040" i="2"/>
  <c r="N7041" i="2"/>
  <c r="O7041" i="2"/>
  <c r="P7041" i="2"/>
  <c r="N7042" i="2"/>
  <c r="O7042" i="2"/>
  <c r="P7042" i="2"/>
  <c r="N7043" i="2"/>
  <c r="O7043" i="2"/>
  <c r="P7043" i="2"/>
  <c r="N7044" i="2"/>
  <c r="O7044" i="2"/>
  <c r="P7044" i="2"/>
  <c r="N7045" i="2"/>
  <c r="O7045" i="2"/>
  <c r="P7045" i="2"/>
  <c r="N7046" i="2"/>
  <c r="O7046" i="2"/>
  <c r="P7046" i="2"/>
  <c r="N7047" i="2"/>
  <c r="O7047" i="2"/>
  <c r="P7047" i="2"/>
  <c r="N7048" i="2"/>
  <c r="O7048" i="2"/>
  <c r="P7048" i="2"/>
  <c r="N7049" i="2"/>
  <c r="O7049" i="2"/>
  <c r="P7049" i="2"/>
  <c r="N7050" i="2"/>
  <c r="O7050" i="2"/>
  <c r="P7050" i="2"/>
  <c r="N7051" i="2"/>
  <c r="O7051" i="2"/>
  <c r="P7051" i="2"/>
  <c r="N7052" i="2"/>
  <c r="O7052" i="2"/>
  <c r="P7052" i="2"/>
  <c r="N7053" i="2"/>
  <c r="O7053" i="2"/>
  <c r="P7053" i="2"/>
  <c r="N7054" i="2"/>
  <c r="O7054" i="2"/>
  <c r="P7054" i="2"/>
  <c r="N7055" i="2"/>
  <c r="O7055" i="2"/>
  <c r="P7055" i="2"/>
  <c r="N7056" i="2"/>
  <c r="O7056" i="2"/>
  <c r="P7056" i="2"/>
  <c r="N7057" i="2"/>
  <c r="O7057" i="2"/>
  <c r="P7057" i="2"/>
  <c r="N7058" i="2"/>
  <c r="O7058" i="2"/>
  <c r="P7058" i="2"/>
  <c r="N7059" i="2"/>
  <c r="O7059" i="2"/>
  <c r="P7059" i="2"/>
  <c r="N7060" i="2"/>
  <c r="O7060" i="2"/>
  <c r="P7060" i="2"/>
  <c r="N7061" i="2"/>
  <c r="O7061" i="2"/>
  <c r="P7061" i="2"/>
  <c r="N7062" i="2"/>
  <c r="O7062" i="2"/>
  <c r="P7062" i="2"/>
  <c r="N7063" i="2"/>
  <c r="O7063" i="2"/>
  <c r="P7063" i="2"/>
  <c r="N7064" i="2"/>
  <c r="O7064" i="2"/>
  <c r="P7064" i="2"/>
  <c r="N7065" i="2"/>
  <c r="O7065" i="2"/>
  <c r="P7065" i="2"/>
  <c r="N7066" i="2"/>
  <c r="O7066" i="2"/>
  <c r="P7066" i="2"/>
  <c r="N7067" i="2"/>
  <c r="O7067" i="2"/>
  <c r="P7067" i="2"/>
  <c r="N7068" i="2"/>
  <c r="O7068" i="2"/>
  <c r="P7068" i="2"/>
  <c r="N7069" i="2"/>
  <c r="O7069" i="2"/>
  <c r="P7069" i="2"/>
  <c r="N7070" i="2"/>
  <c r="O7070" i="2"/>
  <c r="P7070" i="2"/>
  <c r="N7071" i="2"/>
  <c r="O7071" i="2"/>
  <c r="P7071" i="2"/>
  <c r="N7072" i="2"/>
  <c r="O7072" i="2"/>
  <c r="P7072" i="2"/>
  <c r="N7073" i="2"/>
  <c r="O7073" i="2"/>
  <c r="P7073" i="2"/>
  <c r="N7074" i="2"/>
  <c r="O7074" i="2"/>
  <c r="P7074" i="2"/>
  <c r="N7075" i="2"/>
  <c r="O7075" i="2"/>
  <c r="P7075" i="2"/>
  <c r="N7076" i="2"/>
  <c r="O7076" i="2"/>
  <c r="P7076" i="2"/>
  <c r="N7077" i="2"/>
  <c r="O7077" i="2"/>
  <c r="P7077" i="2"/>
  <c r="N7078" i="2"/>
  <c r="O7078" i="2"/>
  <c r="P7078" i="2"/>
  <c r="N7079" i="2"/>
  <c r="O7079" i="2"/>
  <c r="P7079" i="2"/>
  <c r="N7080" i="2"/>
  <c r="O7080" i="2"/>
  <c r="P7080" i="2"/>
  <c r="N7081" i="2"/>
  <c r="O7081" i="2"/>
  <c r="P7081" i="2"/>
  <c r="N7082" i="2"/>
  <c r="O7082" i="2"/>
  <c r="P7082" i="2"/>
  <c r="N7083" i="2"/>
  <c r="O7083" i="2"/>
  <c r="P7083" i="2"/>
  <c r="N7084" i="2"/>
  <c r="O7084" i="2"/>
  <c r="P7084" i="2"/>
  <c r="N7085" i="2"/>
  <c r="O7085" i="2"/>
  <c r="P7085" i="2"/>
  <c r="N7086" i="2"/>
  <c r="O7086" i="2"/>
  <c r="P7086" i="2"/>
  <c r="N7087" i="2"/>
  <c r="O7087" i="2"/>
  <c r="P7087" i="2"/>
  <c r="N7088" i="2"/>
  <c r="O7088" i="2"/>
  <c r="P7088" i="2"/>
  <c r="N7089" i="2"/>
  <c r="O7089" i="2"/>
  <c r="P7089" i="2"/>
  <c r="N7090" i="2"/>
  <c r="O7090" i="2"/>
  <c r="P7090" i="2"/>
  <c r="N7091" i="2"/>
  <c r="O7091" i="2"/>
  <c r="P7091" i="2"/>
  <c r="N7092" i="2"/>
  <c r="O7092" i="2"/>
  <c r="P7092" i="2"/>
  <c r="N7093" i="2"/>
  <c r="O7093" i="2"/>
  <c r="P7093" i="2"/>
  <c r="N7094" i="2"/>
  <c r="O7094" i="2"/>
  <c r="P7094" i="2"/>
  <c r="N7095" i="2"/>
  <c r="O7095" i="2"/>
  <c r="P7095" i="2"/>
  <c r="N7096" i="2"/>
  <c r="O7096" i="2"/>
  <c r="P7096" i="2"/>
  <c r="N7097" i="2"/>
  <c r="O7097" i="2"/>
  <c r="P7097" i="2"/>
  <c r="N7098" i="2"/>
  <c r="O7098" i="2"/>
  <c r="P7098" i="2"/>
  <c r="N7099" i="2"/>
  <c r="O7099" i="2"/>
  <c r="P7099" i="2"/>
  <c r="N7100" i="2"/>
  <c r="O7100" i="2"/>
  <c r="P7100" i="2"/>
  <c r="N7101" i="2"/>
  <c r="O7101" i="2"/>
  <c r="P7101" i="2"/>
  <c r="N7102" i="2"/>
  <c r="O7102" i="2"/>
  <c r="P7102" i="2"/>
  <c r="N7103" i="2"/>
  <c r="O7103" i="2"/>
  <c r="P7103" i="2"/>
  <c r="N7104" i="2"/>
  <c r="O7104" i="2"/>
  <c r="P7104" i="2"/>
  <c r="N7105" i="2"/>
  <c r="O7105" i="2"/>
  <c r="P7105" i="2"/>
  <c r="N7106" i="2"/>
  <c r="O7106" i="2"/>
  <c r="P7106" i="2"/>
  <c r="N7107" i="2"/>
  <c r="O7107" i="2"/>
  <c r="P7107" i="2"/>
  <c r="N7108" i="2"/>
  <c r="O7108" i="2"/>
  <c r="P7108" i="2"/>
  <c r="N7109" i="2"/>
  <c r="O7109" i="2"/>
  <c r="P7109" i="2"/>
  <c r="N7110" i="2"/>
  <c r="O7110" i="2"/>
  <c r="P7110" i="2"/>
  <c r="N7111" i="2"/>
  <c r="O7111" i="2"/>
  <c r="P7111" i="2"/>
  <c r="N7112" i="2"/>
  <c r="O7112" i="2"/>
  <c r="P7112" i="2"/>
  <c r="N7113" i="2"/>
  <c r="O7113" i="2"/>
  <c r="P7113" i="2"/>
  <c r="N7114" i="2"/>
  <c r="O7114" i="2"/>
  <c r="P7114" i="2"/>
  <c r="N7115" i="2"/>
  <c r="O7115" i="2"/>
  <c r="P7115" i="2"/>
  <c r="N7116" i="2"/>
  <c r="O7116" i="2"/>
  <c r="P7116" i="2"/>
  <c r="N7117" i="2"/>
  <c r="O7117" i="2"/>
  <c r="P7117" i="2"/>
  <c r="N7118" i="2"/>
  <c r="O7118" i="2"/>
  <c r="P7118" i="2"/>
  <c r="N7119" i="2"/>
  <c r="O7119" i="2"/>
  <c r="P7119" i="2"/>
  <c r="N7120" i="2"/>
  <c r="O7120" i="2"/>
  <c r="P7120" i="2"/>
  <c r="N7121" i="2"/>
  <c r="O7121" i="2"/>
  <c r="P7121" i="2"/>
  <c r="N7122" i="2"/>
  <c r="O7122" i="2"/>
  <c r="P7122" i="2"/>
  <c r="N7123" i="2"/>
  <c r="O7123" i="2"/>
  <c r="P7123" i="2"/>
  <c r="N7124" i="2"/>
  <c r="O7124" i="2"/>
  <c r="P7124" i="2"/>
  <c r="N7125" i="2"/>
  <c r="O7125" i="2"/>
  <c r="P7125" i="2"/>
  <c r="N7126" i="2"/>
  <c r="O7126" i="2"/>
  <c r="P7126" i="2"/>
  <c r="N7127" i="2"/>
  <c r="O7127" i="2"/>
  <c r="P7127" i="2"/>
  <c r="N7128" i="2"/>
  <c r="O7128" i="2"/>
  <c r="P7128" i="2"/>
  <c r="N7129" i="2"/>
  <c r="O7129" i="2"/>
  <c r="P7129" i="2"/>
  <c r="N7130" i="2"/>
  <c r="O7130" i="2"/>
  <c r="P7130" i="2"/>
  <c r="N7131" i="2"/>
  <c r="O7131" i="2"/>
  <c r="P7131" i="2"/>
  <c r="N7132" i="2"/>
  <c r="O7132" i="2"/>
  <c r="P7132" i="2"/>
  <c r="N7133" i="2"/>
  <c r="O7133" i="2"/>
  <c r="P7133" i="2"/>
  <c r="N7134" i="2"/>
  <c r="O7134" i="2"/>
  <c r="P7134" i="2"/>
  <c r="N7135" i="2"/>
  <c r="O7135" i="2"/>
  <c r="P7135" i="2"/>
  <c r="N7136" i="2"/>
  <c r="O7136" i="2"/>
  <c r="P7136" i="2"/>
  <c r="N7137" i="2"/>
  <c r="O7137" i="2"/>
  <c r="P7137" i="2"/>
  <c r="N7138" i="2"/>
  <c r="O7138" i="2"/>
  <c r="P7138" i="2"/>
  <c r="N7139" i="2"/>
  <c r="O7139" i="2"/>
  <c r="P7139" i="2"/>
  <c r="N7140" i="2"/>
  <c r="O7140" i="2"/>
  <c r="P7140" i="2"/>
  <c r="N7141" i="2"/>
  <c r="O7141" i="2"/>
  <c r="P7141" i="2"/>
  <c r="N7142" i="2"/>
  <c r="O7142" i="2"/>
  <c r="P7142" i="2"/>
  <c r="N7143" i="2"/>
  <c r="O7143" i="2"/>
  <c r="P7143" i="2"/>
  <c r="N7144" i="2"/>
  <c r="O7144" i="2"/>
  <c r="P7144" i="2"/>
  <c r="N7145" i="2"/>
  <c r="O7145" i="2"/>
  <c r="P7145" i="2"/>
  <c r="N7146" i="2"/>
  <c r="O7146" i="2"/>
  <c r="P7146" i="2"/>
  <c r="N7147" i="2"/>
  <c r="O7147" i="2"/>
  <c r="P7147" i="2"/>
  <c r="N7148" i="2"/>
  <c r="O7148" i="2"/>
  <c r="P7148" i="2"/>
  <c r="N7149" i="2"/>
  <c r="O7149" i="2"/>
  <c r="P7149" i="2"/>
  <c r="N7150" i="2"/>
  <c r="O7150" i="2"/>
  <c r="P7150" i="2"/>
  <c r="N7151" i="2"/>
  <c r="O7151" i="2"/>
  <c r="P7151" i="2"/>
  <c r="N7152" i="2"/>
  <c r="O7152" i="2"/>
  <c r="P7152" i="2"/>
  <c r="N7153" i="2"/>
  <c r="O7153" i="2"/>
  <c r="P7153" i="2"/>
  <c r="N7154" i="2"/>
  <c r="O7154" i="2"/>
  <c r="P7154" i="2"/>
  <c r="N7155" i="2"/>
  <c r="O7155" i="2"/>
  <c r="P7155" i="2"/>
  <c r="N7156" i="2"/>
  <c r="O7156" i="2"/>
  <c r="P7156" i="2"/>
  <c r="N7157" i="2"/>
  <c r="O7157" i="2"/>
  <c r="P7157" i="2"/>
  <c r="N7158" i="2"/>
  <c r="O7158" i="2"/>
  <c r="P7158" i="2"/>
  <c r="N7159" i="2"/>
  <c r="O7159" i="2"/>
  <c r="P7159" i="2"/>
  <c r="N7160" i="2"/>
  <c r="O7160" i="2"/>
  <c r="P7160" i="2"/>
  <c r="N7161" i="2"/>
  <c r="O7161" i="2"/>
  <c r="P7161" i="2"/>
  <c r="N7162" i="2"/>
  <c r="O7162" i="2"/>
  <c r="P7162" i="2"/>
  <c r="N7163" i="2"/>
  <c r="O7163" i="2"/>
  <c r="P7163" i="2"/>
  <c r="N7164" i="2"/>
  <c r="O7164" i="2"/>
  <c r="P7164" i="2"/>
  <c r="N7165" i="2"/>
  <c r="O7165" i="2"/>
  <c r="P7165" i="2"/>
  <c r="N7166" i="2"/>
  <c r="O7166" i="2"/>
  <c r="P7166" i="2"/>
  <c r="N7167" i="2"/>
  <c r="O7167" i="2"/>
  <c r="P7167" i="2"/>
  <c r="N7168" i="2"/>
  <c r="O7168" i="2"/>
  <c r="P7168" i="2"/>
  <c r="N7169" i="2"/>
  <c r="O7169" i="2"/>
  <c r="P7169" i="2"/>
  <c r="N7170" i="2"/>
  <c r="O7170" i="2"/>
  <c r="P7170" i="2"/>
  <c r="N7171" i="2"/>
  <c r="O7171" i="2"/>
  <c r="P7171" i="2"/>
  <c r="N7172" i="2"/>
  <c r="O7172" i="2"/>
  <c r="P7172" i="2"/>
  <c r="N7173" i="2"/>
  <c r="O7173" i="2"/>
  <c r="P7173" i="2"/>
  <c r="N7174" i="2"/>
  <c r="O7174" i="2"/>
  <c r="P7174" i="2"/>
  <c r="N7175" i="2"/>
  <c r="O7175" i="2"/>
  <c r="P7175" i="2"/>
  <c r="N7176" i="2"/>
  <c r="O7176" i="2"/>
  <c r="P7176" i="2"/>
  <c r="N7177" i="2"/>
  <c r="O7177" i="2"/>
  <c r="P7177" i="2"/>
  <c r="N7178" i="2"/>
  <c r="O7178" i="2"/>
  <c r="P7178" i="2"/>
  <c r="N7179" i="2"/>
  <c r="O7179" i="2"/>
  <c r="P7179" i="2"/>
  <c r="N7180" i="2"/>
  <c r="O7180" i="2"/>
  <c r="P7180" i="2"/>
  <c r="N7181" i="2"/>
  <c r="O7181" i="2"/>
  <c r="P7181" i="2"/>
  <c r="N7182" i="2"/>
  <c r="O7182" i="2"/>
  <c r="P7182" i="2"/>
  <c r="N7183" i="2"/>
  <c r="O7183" i="2"/>
  <c r="P7183" i="2"/>
  <c r="N7184" i="2"/>
  <c r="O7184" i="2"/>
  <c r="P7184" i="2"/>
  <c r="N7185" i="2"/>
  <c r="O7185" i="2"/>
  <c r="P7185" i="2"/>
  <c r="N7186" i="2"/>
  <c r="O7186" i="2"/>
  <c r="P7186" i="2"/>
  <c r="N7187" i="2"/>
  <c r="O7187" i="2"/>
  <c r="P7187" i="2"/>
  <c r="N7188" i="2"/>
  <c r="O7188" i="2"/>
  <c r="P7188" i="2"/>
  <c r="N7189" i="2"/>
  <c r="O7189" i="2"/>
  <c r="P7189" i="2"/>
  <c r="N7190" i="2"/>
  <c r="O7190" i="2"/>
  <c r="P7190" i="2"/>
  <c r="N7191" i="2"/>
  <c r="O7191" i="2"/>
  <c r="P7191" i="2"/>
  <c r="N7192" i="2"/>
  <c r="O7192" i="2"/>
  <c r="P7192" i="2"/>
  <c r="N7193" i="2"/>
  <c r="O7193" i="2"/>
  <c r="P7193" i="2"/>
  <c r="N7194" i="2"/>
  <c r="O7194" i="2"/>
  <c r="P7194" i="2"/>
  <c r="N7195" i="2"/>
  <c r="O7195" i="2"/>
  <c r="P7195" i="2"/>
  <c r="N7196" i="2"/>
  <c r="O7196" i="2"/>
  <c r="P7196" i="2"/>
  <c r="N7197" i="2"/>
  <c r="O7197" i="2"/>
  <c r="P7197" i="2"/>
  <c r="N7198" i="2"/>
  <c r="O7198" i="2"/>
  <c r="P7198" i="2"/>
  <c r="N7199" i="2"/>
  <c r="O7199" i="2"/>
  <c r="P7199" i="2"/>
  <c r="N7200" i="2"/>
  <c r="O7200" i="2"/>
  <c r="P7200" i="2"/>
  <c r="N7201" i="2"/>
  <c r="O7201" i="2"/>
  <c r="P7201" i="2"/>
  <c r="N7202" i="2"/>
  <c r="O7202" i="2"/>
  <c r="P7202" i="2"/>
  <c r="N7203" i="2"/>
  <c r="O7203" i="2"/>
  <c r="P7203" i="2"/>
  <c r="N7204" i="2"/>
  <c r="O7204" i="2"/>
  <c r="P7204" i="2"/>
  <c r="N7205" i="2"/>
  <c r="O7205" i="2"/>
  <c r="P7205" i="2"/>
  <c r="N7206" i="2"/>
  <c r="O7206" i="2"/>
  <c r="P7206" i="2"/>
  <c r="N7207" i="2"/>
  <c r="O7207" i="2"/>
  <c r="P7207" i="2"/>
  <c r="N7208" i="2"/>
  <c r="O7208" i="2"/>
  <c r="P7208" i="2"/>
  <c r="N7209" i="2"/>
  <c r="O7209" i="2"/>
  <c r="P7209" i="2"/>
  <c r="N7210" i="2"/>
  <c r="O7210" i="2"/>
  <c r="P7210" i="2"/>
  <c r="N7211" i="2"/>
  <c r="O7211" i="2"/>
  <c r="P7211" i="2"/>
  <c r="N7212" i="2"/>
  <c r="O7212" i="2"/>
  <c r="P7212" i="2"/>
  <c r="N7213" i="2"/>
  <c r="O7213" i="2"/>
  <c r="P7213" i="2"/>
  <c r="N7214" i="2"/>
  <c r="O7214" i="2"/>
  <c r="P7214" i="2"/>
  <c r="N7215" i="2"/>
  <c r="O7215" i="2"/>
  <c r="P7215" i="2"/>
  <c r="N7216" i="2"/>
  <c r="O7216" i="2"/>
  <c r="P7216" i="2"/>
  <c r="N7217" i="2"/>
  <c r="O7217" i="2"/>
  <c r="P7217" i="2"/>
  <c r="N7218" i="2"/>
  <c r="O7218" i="2"/>
  <c r="P7218" i="2"/>
  <c r="N7219" i="2"/>
  <c r="O7219" i="2"/>
  <c r="P7219" i="2"/>
  <c r="N7220" i="2"/>
  <c r="O7220" i="2"/>
  <c r="P7220" i="2"/>
  <c r="N7221" i="2"/>
  <c r="O7221" i="2"/>
  <c r="P7221" i="2"/>
  <c r="N7222" i="2"/>
  <c r="O7222" i="2"/>
  <c r="P7222" i="2"/>
  <c r="N7223" i="2"/>
  <c r="O7223" i="2"/>
  <c r="P7223" i="2"/>
  <c r="N7224" i="2"/>
  <c r="O7224" i="2"/>
  <c r="P7224" i="2"/>
  <c r="N7225" i="2"/>
  <c r="O7225" i="2"/>
  <c r="P7225" i="2"/>
  <c r="N7226" i="2"/>
  <c r="O7226" i="2"/>
  <c r="P7226" i="2"/>
  <c r="N7227" i="2"/>
  <c r="O7227" i="2"/>
  <c r="P7227" i="2"/>
  <c r="N7228" i="2"/>
  <c r="O7228" i="2"/>
  <c r="P7228" i="2"/>
  <c r="N7229" i="2"/>
  <c r="O7229" i="2"/>
  <c r="P7229" i="2"/>
  <c r="N7230" i="2"/>
  <c r="O7230" i="2"/>
  <c r="P7230" i="2"/>
  <c r="N7231" i="2"/>
  <c r="O7231" i="2"/>
  <c r="P7231" i="2"/>
  <c r="N7232" i="2"/>
  <c r="O7232" i="2"/>
  <c r="P7232" i="2"/>
  <c r="N7233" i="2"/>
  <c r="O7233" i="2"/>
  <c r="P7233" i="2"/>
  <c r="N7234" i="2"/>
  <c r="O7234" i="2"/>
  <c r="P7234" i="2"/>
  <c r="N7235" i="2"/>
  <c r="O7235" i="2"/>
  <c r="P7235" i="2"/>
  <c r="N7236" i="2"/>
  <c r="O7236" i="2"/>
  <c r="P7236" i="2"/>
  <c r="N7237" i="2"/>
  <c r="O7237" i="2"/>
  <c r="P7237" i="2"/>
  <c r="N7238" i="2"/>
  <c r="O7238" i="2"/>
  <c r="P7238" i="2"/>
  <c r="N7239" i="2"/>
  <c r="O7239" i="2"/>
  <c r="P7239" i="2"/>
  <c r="N7240" i="2"/>
  <c r="O7240" i="2"/>
  <c r="P7240" i="2"/>
  <c r="N7241" i="2"/>
  <c r="O7241" i="2"/>
  <c r="P7241" i="2"/>
  <c r="N7242" i="2"/>
  <c r="O7242" i="2"/>
  <c r="P7242" i="2"/>
  <c r="N7243" i="2"/>
  <c r="O7243" i="2"/>
  <c r="P7243" i="2"/>
  <c r="N7244" i="2"/>
  <c r="O7244" i="2"/>
  <c r="P7244" i="2"/>
  <c r="N7245" i="2"/>
  <c r="O7245" i="2"/>
  <c r="P7245" i="2"/>
  <c r="N7246" i="2"/>
  <c r="O7246" i="2"/>
  <c r="P7246" i="2"/>
  <c r="N7247" i="2"/>
  <c r="O7247" i="2"/>
  <c r="P7247" i="2"/>
  <c r="N7248" i="2"/>
  <c r="O7248" i="2"/>
  <c r="P7248" i="2"/>
  <c r="N7249" i="2"/>
  <c r="O7249" i="2"/>
  <c r="P7249" i="2"/>
  <c r="N7250" i="2"/>
  <c r="O7250" i="2"/>
  <c r="P7250" i="2"/>
  <c r="N7251" i="2"/>
  <c r="O7251" i="2"/>
  <c r="P7251" i="2"/>
  <c r="N7252" i="2"/>
  <c r="O7252" i="2"/>
  <c r="P7252" i="2"/>
  <c r="N7253" i="2"/>
  <c r="O7253" i="2"/>
  <c r="P7253" i="2"/>
  <c r="N7254" i="2"/>
  <c r="O7254" i="2"/>
  <c r="P7254" i="2"/>
  <c r="N7255" i="2"/>
  <c r="O7255" i="2"/>
  <c r="P7255" i="2"/>
  <c r="N7256" i="2"/>
  <c r="O7256" i="2"/>
  <c r="P7256" i="2"/>
  <c r="N7257" i="2"/>
  <c r="O7257" i="2"/>
  <c r="P7257" i="2"/>
  <c r="N7258" i="2"/>
  <c r="O7258" i="2"/>
  <c r="P7258" i="2"/>
  <c r="N7259" i="2"/>
  <c r="O7259" i="2"/>
  <c r="P7259" i="2"/>
  <c r="N7260" i="2"/>
  <c r="O7260" i="2"/>
  <c r="P7260" i="2"/>
  <c r="N7261" i="2"/>
  <c r="O7261" i="2"/>
  <c r="P7261" i="2"/>
  <c r="N7262" i="2"/>
  <c r="O7262" i="2"/>
  <c r="P7262" i="2"/>
  <c r="N7263" i="2"/>
  <c r="O7263" i="2"/>
  <c r="P7263" i="2"/>
  <c r="N7264" i="2"/>
  <c r="O7264" i="2"/>
  <c r="P7264" i="2"/>
  <c r="N7265" i="2"/>
  <c r="O7265" i="2"/>
  <c r="P7265" i="2"/>
  <c r="N7266" i="2"/>
  <c r="O7266" i="2"/>
  <c r="P7266" i="2"/>
  <c r="N7267" i="2"/>
  <c r="O7267" i="2"/>
  <c r="P7267" i="2"/>
  <c r="N7268" i="2"/>
  <c r="O7268" i="2"/>
  <c r="P7268" i="2"/>
  <c r="N7269" i="2"/>
  <c r="O7269" i="2"/>
  <c r="P7269" i="2"/>
  <c r="N7270" i="2"/>
  <c r="O7270" i="2"/>
  <c r="P7270" i="2"/>
  <c r="N7271" i="2"/>
  <c r="O7271" i="2"/>
  <c r="P7271" i="2"/>
  <c r="N7272" i="2"/>
  <c r="O7272" i="2"/>
  <c r="P7272" i="2"/>
  <c r="N7273" i="2"/>
  <c r="O7273" i="2"/>
  <c r="P7273" i="2"/>
  <c r="N7274" i="2"/>
  <c r="O7274" i="2"/>
  <c r="P7274" i="2"/>
  <c r="N7275" i="2"/>
  <c r="O7275" i="2"/>
  <c r="P7275" i="2"/>
  <c r="N7276" i="2"/>
  <c r="O7276" i="2"/>
  <c r="P7276" i="2"/>
  <c r="N7277" i="2"/>
  <c r="O7277" i="2"/>
  <c r="P7277" i="2"/>
  <c r="N7278" i="2"/>
  <c r="O7278" i="2"/>
  <c r="P7278" i="2"/>
  <c r="N7279" i="2"/>
  <c r="O7279" i="2"/>
  <c r="P7279" i="2"/>
  <c r="N7280" i="2"/>
  <c r="O7280" i="2"/>
  <c r="P7280" i="2"/>
  <c r="N7281" i="2"/>
  <c r="O7281" i="2"/>
  <c r="P7281" i="2"/>
  <c r="N7282" i="2"/>
  <c r="O7282" i="2"/>
  <c r="P7282" i="2"/>
  <c r="N7283" i="2"/>
  <c r="O7283" i="2"/>
  <c r="P7283" i="2"/>
  <c r="N7284" i="2"/>
  <c r="O7284" i="2"/>
  <c r="P7284" i="2"/>
  <c r="N7285" i="2"/>
  <c r="O7285" i="2"/>
  <c r="P7285" i="2"/>
  <c r="N7286" i="2"/>
  <c r="O7286" i="2"/>
  <c r="P7286" i="2"/>
  <c r="N7287" i="2"/>
  <c r="O7287" i="2"/>
  <c r="P7287" i="2"/>
  <c r="N7288" i="2"/>
  <c r="O7288" i="2"/>
  <c r="P7288" i="2"/>
  <c r="N7289" i="2"/>
  <c r="O7289" i="2"/>
  <c r="P7289" i="2"/>
  <c r="N7290" i="2"/>
  <c r="O7290" i="2"/>
  <c r="P7290" i="2"/>
  <c r="N7291" i="2"/>
  <c r="O7291" i="2"/>
  <c r="P7291" i="2"/>
  <c r="N7292" i="2"/>
  <c r="O7292" i="2"/>
  <c r="P7292" i="2"/>
  <c r="N7293" i="2"/>
  <c r="O7293" i="2"/>
  <c r="P7293" i="2"/>
  <c r="N7294" i="2"/>
  <c r="O7294" i="2"/>
  <c r="P7294" i="2"/>
  <c r="N7295" i="2"/>
  <c r="O7295" i="2"/>
  <c r="P7295" i="2"/>
  <c r="N7296" i="2"/>
  <c r="O7296" i="2"/>
  <c r="P7296" i="2"/>
  <c r="N7297" i="2"/>
  <c r="O7297" i="2"/>
  <c r="P7297" i="2"/>
  <c r="N7298" i="2"/>
  <c r="O7298" i="2"/>
  <c r="P7298" i="2"/>
  <c r="N7299" i="2"/>
  <c r="O7299" i="2"/>
  <c r="P7299" i="2"/>
  <c r="N7300" i="2"/>
  <c r="O7300" i="2"/>
  <c r="P7300" i="2"/>
  <c r="N7301" i="2"/>
  <c r="O7301" i="2"/>
  <c r="P7301" i="2"/>
  <c r="N7302" i="2"/>
  <c r="O7302" i="2"/>
  <c r="P7302" i="2"/>
  <c r="N7303" i="2"/>
  <c r="O7303" i="2"/>
  <c r="P7303" i="2"/>
  <c r="N7304" i="2"/>
  <c r="O7304" i="2"/>
  <c r="P7304" i="2"/>
  <c r="N7305" i="2"/>
  <c r="O7305" i="2"/>
  <c r="P7305" i="2"/>
  <c r="N7306" i="2"/>
  <c r="O7306" i="2"/>
  <c r="P7306" i="2"/>
  <c r="N7307" i="2"/>
  <c r="O7307" i="2"/>
  <c r="P7307" i="2"/>
  <c r="N7308" i="2"/>
  <c r="O7308" i="2"/>
  <c r="P7308" i="2"/>
  <c r="N7309" i="2"/>
  <c r="O7309" i="2"/>
  <c r="P7309" i="2"/>
  <c r="N7310" i="2"/>
  <c r="O7310" i="2"/>
  <c r="P7310" i="2"/>
  <c r="N7311" i="2"/>
  <c r="O7311" i="2"/>
  <c r="P7311" i="2"/>
  <c r="N7312" i="2"/>
  <c r="O7312" i="2"/>
  <c r="P7312" i="2"/>
  <c r="N7313" i="2"/>
  <c r="O7313" i="2"/>
  <c r="P7313" i="2"/>
  <c r="N7314" i="2"/>
  <c r="O7314" i="2"/>
  <c r="P7314" i="2"/>
  <c r="N7315" i="2"/>
  <c r="O7315" i="2"/>
  <c r="P7315" i="2"/>
  <c r="N7316" i="2"/>
  <c r="O7316" i="2"/>
  <c r="P7316" i="2"/>
  <c r="N7317" i="2"/>
  <c r="O7317" i="2"/>
  <c r="P7317" i="2"/>
  <c r="N7318" i="2"/>
  <c r="O7318" i="2"/>
  <c r="P7318" i="2"/>
  <c r="N7319" i="2"/>
  <c r="O7319" i="2"/>
  <c r="P7319" i="2"/>
  <c r="N7320" i="2"/>
  <c r="O7320" i="2"/>
  <c r="P7320" i="2"/>
  <c r="N7321" i="2"/>
  <c r="O7321" i="2"/>
  <c r="P7321" i="2"/>
  <c r="N7322" i="2"/>
  <c r="O7322" i="2"/>
  <c r="P7322" i="2"/>
  <c r="N7323" i="2"/>
  <c r="O7323" i="2"/>
  <c r="P7323" i="2"/>
  <c r="N7324" i="2"/>
  <c r="O7324" i="2"/>
  <c r="P7324" i="2"/>
  <c r="N7325" i="2"/>
  <c r="O7325" i="2"/>
  <c r="P7325" i="2"/>
  <c r="N7326" i="2"/>
  <c r="O7326" i="2"/>
  <c r="P7326" i="2"/>
  <c r="N7327" i="2"/>
  <c r="O7327" i="2"/>
  <c r="P7327" i="2"/>
  <c r="N7328" i="2"/>
  <c r="O7328" i="2"/>
  <c r="P7328" i="2"/>
  <c r="N7329" i="2"/>
  <c r="O7329" i="2"/>
  <c r="P7329" i="2"/>
  <c r="N7330" i="2"/>
  <c r="O7330" i="2"/>
  <c r="P7330" i="2"/>
  <c r="N7331" i="2"/>
  <c r="O7331" i="2"/>
  <c r="P7331" i="2"/>
  <c r="N7332" i="2"/>
  <c r="O7332" i="2"/>
  <c r="P7332" i="2"/>
  <c r="N7333" i="2"/>
  <c r="O7333" i="2"/>
  <c r="P7333" i="2"/>
  <c r="N7334" i="2"/>
  <c r="O7334" i="2"/>
  <c r="P7334" i="2"/>
  <c r="N7335" i="2"/>
  <c r="O7335" i="2"/>
  <c r="P7335" i="2"/>
  <c r="N7336" i="2"/>
  <c r="O7336" i="2"/>
  <c r="P7336" i="2"/>
  <c r="N7337" i="2"/>
  <c r="O7337" i="2"/>
  <c r="P7337" i="2"/>
  <c r="N7338" i="2"/>
  <c r="O7338" i="2"/>
  <c r="P7338" i="2"/>
  <c r="N7339" i="2"/>
  <c r="O7339" i="2"/>
  <c r="P7339" i="2"/>
  <c r="N7340" i="2"/>
  <c r="O7340" i="2"/>
  <c r="P7340" i="2"/>
  <c r="N7341" i="2"/>
  <c r="O7341" i="2"/>
  <c r="P7341" i="2"/>
  <c r="N7342" i="2"/>
  <c r="O7342" i="2"/>
  <c r="P7342" i="2"/>
  <c r="N7343" i="2"/>
  <c r="O7343" i="2"/>
  <c r="P7343" i="2"/>
  <c r="N7344" i="2"/>
  <c r="O7344" i="2"/>
  <c r="P7344" i="2"/>
  <c r="N7345" i="2"/>
  <c r="O7345" i="2"/>
  <c r="P7345" i="2"/>
  <c r="N7346" i="2"/>
  <c r="O7346" i="2"/>
  <c r="P7346" i="2"/>
  <c r="N7347" i="2"/>
  <c r="O7347" i="2"/>
  <c r="P7347" i="2"/>
  <c r="N7348" i="2"/>
  <c r="O7348" i="2"/>
  <c r="P7348" i="2"/>
  <c r="N7349" i="2"/>
  <c r="O7349" i="2"/>
  <c r="P7349" i="2"/>
  <c r="N7350" i="2"/>
  <c r="O7350" i="2"/>
  <c r="P7350" i="2"/>
  <c r="N7351" i="2"/>
  <c r="O7351" i="2"/>
  <c r="P7351" i="2"/>
  <c r="N7352" i="2"/>
  <c r="O7352" i="2"/>
  <c r="P7352" i="2"/>
  <c r="N7353" i="2"/>
  <c r="O7353" i="2"/>
  <c r="P7353" i="2"/>
  <c r="N7354" i="2"/>
  <c r="O7354" i="2"/>
  <c r="P7354" i="2"/>
  <c r="N7355" i="2"/>
  <c r="O7355" i="2"/>
  <c r="P7355" i="2"/>
  <c r="N7356" i="2"/>
  <c r="O7356" i="2"/>
  <c r="P7356" i="2"/>
  <c r="N7357" i="2"/>
  <c r="O7357" i="2"/>
  <c r="P7357" i="2"/>
  <c r="N7358" i="2"/>
  <c r="O7358" i="2"/>
  <c r="P7358" i="2"/>
  <c r="N7359" i="2"/>
  <c r="O7359" i="2"/>
  <c r="P7359" i="2"/>
  <c r="N7360" i="2"/>
  <c r="O7360" i="2"/>
  <c r="P7360" i="2"/>
  <c r="N7361" i="2"/>
  <c r="O7361" i="2"/>
  <c r="P7361" i="2"/>
  <c r="N7362" i="2"/>
  <c r="O7362" i="2"/>
  <c r="P7362" i="2"/>
  <c r="N7363" i="2"/>
  <c r="O7363" i="2"/>
  <c r="P7363" i="2"/>
  <c r="N7364" i="2"/>
  <c r="O7364" i="2"/>
  <c r="P7364" i="2"/>
  <c r="N7365" i="2"/>
  <c r="O7365" i="2"/>
  <c r="P7365" i="2"/>
  <c r="N7366" i="2"/>
  <c r="O7366" i="2"/>
  <c r="P7366" i="2"/>
  <c r="N7367" i="2"/>
  <c r="O7367" i="2"/>
  <c r="P7367" i="2"/>
  <c r="N7368" i="2"/>
  <c r="O7368" i="2"/>
  <c r="P7368" i="2"/>
  <c r="N7369" i="2"/>
  <c r="O7369" i="2"/>
  <c r="P7369" i="2"/>
  <c r="N7370" i="2"/>
  <c r="O7370" i="2"/>
  <c r="P7370" i="2"/>
  <c r="N7371" i="2"/>
  <c r="O7371" i="2"/>
  <c r="P7371" i="2"/>
  <c r="N7372" i="2"/>
  <c r="O7372" i="2"/>
  <c r="P7372" i="2"/>
  <c r="N7373" i="2"/>
  <c r="O7373" i="2"/>
  <c r="P7373" i="2"/>
  <c r="N7374" i="2"/>
  <c r="O7374" i="2"/>
  <c r="P7374" i="2"/>
  <c r="N7375" i="2"/>
  <c r="O7375" i="2"/>
  <c r="P7375" i="2"/>
  <c r="N7376" i="2"/>
  <c r="O7376" i="2"/>
  <c r="P7376" i="2"/>
  <c r="N7377" i="2"/>
  <c r="O7377" i="2"/>
  <c r="P7377" i="2"/>
  <c r="N7378" i="2"/>
  <c r="O7378" i="2"/>
  <c r="P7378" i="2"/>
  <c r="N7379" i="2"/>
  <c r="O7379" i="2"/>
  <c r="P7379" i="2"/>
  <c r="N7380" i="2"/>
  <c r="O7380" i="2"/>
  <c r="P7380" i="2"/>
  <c r="N7381" i="2"/>
  <c r="O7381" i="2"/>
  <c r="P7381" i="2"/>
  <c r="N7382" i="2"/>
  <c r="O7382" i="2"/>
  <c r="P7382" i="2"/>
  <c r="N7383" i="2"/>
  <c r="O7383" i="2"/>
  <c r="P7383" i="2"/>
  <c r="N7384" i="2"/>
  <c r="O7384" i="2"/>
  <c r="P7384" i="2"/>
  <c r="N7385" i="2"/>
  <c r="O7385" i="2"/>
  <c r="P7385" i="2"/>
  <c r="N7386" i="2"/>
  <c r="O7386" i="2"/>
  <c r="P7386" i="2"/>
  <c r="N7387" i="2"/>
  <c r="O7387" i="2"/>
  <c r="P7387" i="2"/>
  <c r="N7388" i="2"/>
  <c r="O7388" i="2"/>
  <c r="P7388" i="2"/>
  <c r="N7389" i="2"/>
  <c r="O7389" i="2"/>
  <c r="P7389" i="2"/>
  <c r="N7390" i="2"/>
  <c r="O7390" i="2"/>
  <c r="P7390" i="2"/>
  <c r="N7391" i="2"/>
  <c r="O7391" i="2"/>
  <c r="P7391" i="2"/>
  <c r="N7392" i="2"/>
  <c r="O7392" i="2"/>
  <c r="P7392" i="2"/>
  <c r="N7393" i="2"/>
  <c r="O7393" i="2"/>
  <c r="P7393" i="2"/>
  <c r="N7394" i="2"/>
  <c r="O7394" i="2"/>
  <c r="P7394" i="2"/>
  <c r="N7395" i="2"/>
  <c r="O7395" i="2"/>
  <c r="P7395" i="2"/>
  <c r="N7396" i="2"/>
  <c r="O7396" i="2"/>
  <c r="P7396" i="2"/>
  <c r="N7397" i="2"/>
  <c r="O7397" i="2"/>
  <c r="P7397" i="2"/>
  <c r="N7398" i="2"/>
  <c r="O7398" i="2"/>
  <c r="P7398" i="2"/>
  <c r="N7399" i="2"/>
  <c r="O7399" i="2"/>
  <c r="P7399" i="2"/>
  <c r="N7400" i="2"/>
  <c r="O7400" i="2"/>
  <c r="P7400" i="2"/>
  <c r="N7401" i="2"/>
  <c r="O7401" i="2"/>
  <c r="P7401" i="2"/>
  <c r="N7402" i="2"/>
  <c r="O7402" i="2"/>
  <c r="P7402" i="2"/>
  <c r="N7403" i="2"/>
  <c r="O7403" i="2"/>
  <c r="P7403" i="2"/>
  <c r="N7404" i="2"/>
  <c r="O7404" i="2"/>
  <c r="P7404" i="2"/>
  <c r="N7405" i="2"/>
  <c r="O7405" i="2"/>
  <c r="P7405" i="2"/>
  <c r="N7406" i="2"/>
  <c r="O7406" i="2"/>
  <c r="P7406" i="2"/>
  <c r="N7407" i="2"/>
  <c r="O7407" i="2"/>
  <c r="P7407" i="2"/>
  <c r="N7408" i="2"/>
  <c r="O7408" i="2"/>
  <c r="P7408" i="2"/>
  <c r="N7409" i="2"/>
  <c r="O7409" i="2"/>
  <c r="P7409" i="2"/>
  <c r="N7410" i="2"/>
  <c r="O7410" i="2"/>
  <c r="P7410" i="2"/>
  <c r="N7411" i="2"/>
  <c r="O7411" i="2"/>
  <c r="P7411" i="2"/>
  <c r="N7412" i="2"/>
  <c r="O7412" i="2"/>
  <c r="P7412" i="2"/>
  <c r="N7413" i="2"/>
  <c r="O7413" i="2"/>
  <c r="P7413" i="2"/>
  <c r="N7414" i="2"/>
  <c r="O7414" i="2"/>
  <c r="P7414" i="2"/>
  <c r="N7415" i="2"/>
  <c r="O7415" i="2"/>
  <c r="P7415" i="2"/>
  <c r="N7416" i="2"/>
  <c r="O7416" i="2"/>
  <c r="P7416" i="2"/>
  <c r="N7417" i="2"/>
  <c r="O7417" i="2"/>
  <c r="P7417" i="2"/>
  <c r="N7418" i="2"/>
  <c r="O7418" i="2"/>
  <c r="P7418" i="2"/>
  <c r="N7419" i="2"/>
  <c r="O7419" i="2"/>
  <c r="P7419" i="2"/>
  <c r="N7420" i="2"/>
  <c r="O7420" i="2"/>
  <c r="P7420" i="2"/>
  <c r="N7421" i="2"/>
  <c r="O7421" i="2"/>
  <c r="P7421" i="2"/>
  <c r="N7422" i="2"/>
  <c r="O7422" i="2"/>
  <c r="P7422" i="2"/>
  <c r="N7423" i="2"/>
  <c r="O7423" i="2"/>
  <c r="P7423" i="2"/>
  <c r="N7424" i="2"/>
  <c r="O7424" i="2"/>
  <c r="P7424" i="2"/>
  <c r="N7425" i="2"/>
  <c r="O7425" i="2"/>
  <c r="P7425" i="2"/>
  <c r="N7426" i="2"/>
  <c r="O7426" i="2"/>
  <c r="P7426" i="2"/>
  <c r="N7427" i="2"/>
  <c r="O7427" i="2"/>
  <c r="P7427" i="2"/>
  <c r="N7428" i="2"/>
  <c r="O7428" i="2"/>
  <c r="P7428" i="2"/>
  <c r="N7429" i="2"/>
  <c r="O7429" i="2"/>
  <c r="P7429" i="2"/>
  <c r="N7430" i="2"/>
  <c r="O7430" i="2"/>
  <c r="P7430" i="2"/>
  <c r="N7431" i="2"/>
  <c r="O7431" i="2"/>
  <c r="P7431" i="2"/>
  <c r="N7432" i="2"/>
  <c r="O7432" i="2"/>
  <c r="P7432" i="2"/>
  <c r="N7433" i="2"/>
  <c r="O7433" i="2"/>
  <c r="P7433" i="2"/>
  <c r="N7434" i="2"/>
  <c r="O7434" i="2"/>
  <c r="P7434" i="2"/>
  <c r="N7435" i="2"/>
  <c r="O7435" i="2"/>
  <c r="P7435" i="2"/>
  <c r="N7436" i="2"/>
  <c r="O7436" i="2"/>
  <c r="P7436" i="2"/>
  <c r="N7437" i="2"/>
  <c r="O7437" i="2"/>
  <c r="P7437" i="2"/>
  <c r="N7438" i="2"/>
  <c r="O7438" i="2"/>
  <c r="P7438" i="2"/>
  <c r="N7439" i="2"/>
  <c r="O7439" i="2"/>
  <c r="P7439" i="2"/>
  <c r="N7440" i="2"/>
  <c r="O7440" i="2"/>
  <c r="P7440" i="2"/>
  <c r="N7441" i="2"/>
  <c r="O7441" i="2"/>
  <c r="P7441" i="2"/>
  <c r="N7442" i="2"/>
  <c r="O7442" i="2"/>
  <c r="P7442" i="2"/>
  <c r="N7443" i="2"/>
  <c r="O7443" i="2"/>
  <c r="P7443" i="2"/>
  <c r="N7444" i="2"/>
  <c r="O7444" i="2"/>
  <c r="P7444" i="2"/>
  <c r="N7445" i="2"/>
  <c r="O7445" i="2"/>
  <c r="P7445" i="2"/>
  <c r="N7446" i="2"/>
  <c r="O7446" i="2"/>
  <c r="P7446" i="2"/>
  <c r="N7447" i="2"/>
  <c r="O7447" i="2"/>
  <c r="P7447" i="2"/>
  <c r="N7448" i="2"/>
  <c r="O7448" i="2"/>
  <c r="P7448" i="2"/>
  <c r="N7449" i="2"/>
  <c r="O7449" i="2"/>
  <c r="P7449" i="2"/>
  <c r="N7450" i="2"/>
  <c r="O7450" i="2"/>
  <c r="P7450" i="2"/>
  <c r="N7451" i="2"/>
  <c r="O7451" i="2"/>
  <c r="P7451" i="2"/>
  <c r="N7452" i="2"/>
  <c r="O7452" i="2"/>
  <c r="P7452" i="2"/>
  <c r="N7453" i="2"/>
  <c r="O7453" i="2"/>
  <c r="P7453" i="2"/>
  <c r="N7454" i="2"/>
  <c r="O7454" i="2"/>
  <c r="P7454" i="2"/>
  <c r="N7455" i="2"/>
  <c r="O7455" i="2"/>
  <c r="P7455" i="2"/>
  <c r="N7456" i="2"/>
  <c r="O7456" i="2"/>
  <c r="P7456" i="2"/>
  <c r="N7457" i="2"/>
  <c r="O7457" i="2"/>
  <c r="P7457" i="2"/>
  <c r="N7458" i="2"/>
  <c r="O7458" i="2"/>
  <c r="P7458" i="2"/>
  <c r="N7459" i="2"/>
  <c r="O7459" i="2"/>
  <c r="P7459" i="2"/>
  <c r="N7460" i="2"/>
  <c r="O7460" i="2"/>
  <c r="P7460" i="2"/>
  <c r="N7461" i="2"/>
  <c r="O7461" i="2"/>
  <c r="P7461" i="2"/>
  <c r="N7462" i="2"/>
  <c r="O7462" i="2"/>
  <c r="P7462" i="2"/>
  <c r="N7463" i="2"/>
  <c r="O7463" i="2"/>
  <c r="P7463" i="2"/>
  <c r="N7464" i="2"/>
  <c r="O7464" i="2"/>
  <c r="P7464" i="2"/>
  <c r="N7465" i="2"/>
  <c r="O7465" i="2"/>
  <c r="P7465" i="2"/>
  <c r="N7466" i="2"/>
  <c r="O7466" i="2"/>
  <c r="P7466" i="2"/>
  <c r="N7467" i="2"/>
  <c r="O7467" i="2"/>
  <c r="P7467" i="2"/>
  <c r="N7468" i="2"/>
  <c r="O7468" i="2"/>
  <c r="P7468" i="2"/>
  <c r="N7469" i="2"/>
  <c r="O7469" i="2"/>
  <c r="P7469" i="2"/>
  <c r="N7470" i="2"/>
  <c r="O7470" i="2"/>
  <c r="P7470" i="2"/>
  <c r="N7471" i="2"/>
  <c r="O7471" i="2"/>
  <c r="P7471" i="2"/>
  <c r="N7472" i="2"/>
  <c r="O7472" i="2"/>
  <c r="P7472" i="2"/>
  <c r="N7473" i="2"/>
  <c r="O7473" i="2"/>
  <c r="P7473" i="2"/>
  <c r="N7474" i="2"/>
  <c r="O7474" i="2"/>
  <c r="P7474" i="2"/>
  <c r="N7475" i="2"/>
  <c r="O7475" i="2"/>
  <c r="P7475" i="2"/>
  <c r="N7476" i="2"/>
  <c r="O7476" i="2"/>
  <c r="P7476" i="2"/>
  <c r="N7477" i="2"/>
  <c r="O7477" i="2"/>
  <c r="P7477" i="2"/>
  <c r="N7478" i="2"/>
  <c r="O7478" i="2"/>
  <c r="P7478" i="2"/>
  <c r="N7479" i="2"/>
  <c r="O7479" i="2"/>
  <c r="P7479" i="2"/>
  <c r="N7480" i="2"/>
  <c r="O7480" i="2"/>
  <c r="P7480" i="2"/>
  <c r="N7481" i="2"/>
  <c r="O7481" i="2"/>
  <c r="P7481" i="2"/>
  <c r="N7482" i="2"/>
  <c r="O7482" i="2"/>
  <c r="P7482" i="2"/>
  <c r="N7483" i="2"/>
  <c r="O7483" i="2"/>
  <c r="P7483" i="2"/>
  <c r="N7484" i="2"/>
  <c r="O7484" i="2"/>
  <c r="P7484" i="2"/>
  <c r="N7485" i="2"/>
  <c r="O7485" i="2"/>
  <c r="P7485" i="2"/>
  <c r="N7486" i="2"/>
  <c r="O7486" i="2"/>
  <c r="P7486" i="2"/>
  <c r="N7487" i="2"/>
  <c r="O7487" i="2"/>
  <c r="P7487" i="2"/>
  <c r="N7488" i="2"/>
  <c r="O7488" i="2"/>
  <c r="P7488" i="2"/>
  <c r="N7489" i="2"/>
  <c r="O7489" i="2"/>
  <c r="P7489" i="2"/>
  <c r="N7490" i="2"/>
  <c r="O7490" i="2"/>
  <c r="P7490" i="2"/>
  <c r="N7491" i="2"/>
  <c r="O7491" i="2"/>
  <c r="P7491" i="2"/>
  <c r="N7492" i="2"/>
  <c r="O7492" i="2"/>
  <c r="P7492" i="2"/>
  <c r="N7493" i="2"/>
  <c r="O7493" i="2"/>
  <c r="P7493" i="2"/>
  <c r="N7494" i="2"/>
  <c r="O7494" i="2"/>
  <c r="P7494" i="2"/>
  <c r="N7495" i="2"/>
  <c r="O7495" i="2"/>
  <c r="P7495" i="2"/>
  <c r="N7496" i="2"/>
  <c r="O7496" i="2"/>
  <c r="P7496" i="2"/>
  <c r="N7497" i="2"/>
  <c r="O7497" i="2"/>
  <c r="P7497" i="2"/>
  <c r="N7498" i="2"/>
  <c r="O7498" i="2"/>
  <c r="P7498" i="2"/>
  <c r="N7499" i="2"/>
  <c r="O7499" i="2"/>
  <c r="P7499" i="2"/>
  <c r="N7500" i="2"/>
  <c r="O7500" i="2"/>
  <c r="P7500" i="2"/>
  <c r="N7501" i="2"/>
  <c r="O7501" i="2"/>
  <c r="P7501" i="2"/>
  <c r="N7502" i="2"/>
  <c r="O7502" i="2"/>
  <c r="P7502" i="2"/>
  <c r="N7503" i="2"/>
  <c r="O7503" i="2"/>
  <c r="P7503" i="2"/>
  <c r="N7504" i="2"/>
  <c r="O7504" i="2"/>
  <c r="P7504" i="2"/>
  <c r="N7505" i="2"/>
  <c r="O7505" i="2"/>
  <c r="P7505" i="2"/>
  <c r="N7506" i="2"/>
  <c r="O7506" i="2"/>
  <c r="P7506" i="2"/>
  <c r="N7507" i="2"/>
  <c r="O7507" i="2"/>
  <c r="P7507" i="2"/>
  <c r="N7508" i="2"/>
  <c r="O7508" i="2"/>
  <c r="P7508" i="2"/>
  <c r="N7509" i="2"/>
  <c r="O7509" i="2"/>
  <c r="P7509" i="2"/>
  <c r="N7510" i="2"/>
  <c r="O7510" i="2"/>
  <c r="P7510" i="2"/>
  <c r="N7511" i="2"/>
  <c r="O7511" i="2"/>
  <c r="P7511" i="2"/>
  <c r="N7512" i="2"/>
  <c r="O7512" i="2"/>
  <c r="P7512" i="2"/>
  <c r="N7513" i="2"/>
  <c r="O7513" i="2"/>
  <c r="P7513" i="2"/>
  <c r="N7514" i="2"/>
  <c r="O7514" i="2"/>
  <c r="P7514" i="2"/>
  <c r="N7515" i="2"/>
  <c r="O7515" i="2"/>
  <c r="P7515" i="2"/>
  <c r="N7516" i="2"/>
  <c r="O7516" i="2"/>
  <c r="P7516" i="2"/>
  <c r="N7517" i="2"/>
  <c r="O7517" i="2"/>
  <c r="P7517" i="2"/>
  <c r="N7518" i="2"/>
  <c r="O7518" i="2"/>
  <c r="P7518" i="2"/>
  <c r="N7519" i="2"/>
  <c r="O7519" i="2"/>
  <c r="P7519" i="2"/>
  <c r="N7520" i="2"/>
  <c r="O7520" i="2"/>
  <c r="P7520" i="2"/>
  <c r="N7521" i="2"/>
  <c r="O7521" i="2"/>
  <c r="P7521" i="2"/>
  <c r="N7522" i="2"/>
  <c r="O7522" i="2"/>
  <c r="P7522" i="2"/>
  <c r="N7523" i="2"/>
  <c r="O7523" i="2"/>
  <c r="P7523" i="2"/>
  <c r="N7524" i="2"/>
  <c r="O7524" i="2"/>
  <c r="P7524" i="2"/>
  <c r="N7525" i="2"/>
  <c r="O7525" i="2"/>
  <c r="P7525" i="2"/>
  <c r="N7526" i="2"/>
  <c r="O7526" i="2"/>
  <c r="P7526" i="2"/>
  <c r="N7527" i="2"/>
  <c r="O7527" i="2"/>
  <c r="P7527" i="2"/>
  <c r="N7528" i="2"/>
  <c r="O7528" i="2"/>
  <c r="P7528" i="2"/>
  <c r="N7529" i="2"/>
  <c r="O7529" i="2"/>
  <c r="P7529" i="2"/>
  <c r="N7530" i="2"/>
  <c r="O7530" i="2"/>
  <c r="P7530" i="2"/>
  <c r="N7531" i="2"/>
  <c r="O7531" i="2"/>
  <c r="P7531" i="2"/>
  <c r="N7532" i="2"/>
  <c r="O7532" i="2"/>
  <c r="P7532" i="2"/>
  <c r="N7533" i="2"/>
  <c r="O7533" i="2"/>
  <c r="P7533" i="2"/>
  <c r="N7534" i="2"/>
  <c r="O7534" i="2"/>
  <c r="P7534" i="2"/>
  <c r="N7535" i="2"/>
  <c r="O7535" i="2"/>
  <c r="P7535" i="2"/>
  <c r="N7536" i="2"/>
  <c r="O7536" i="2"/>
  <c r="P7536" i="2"/>
  <c r="N7537" i="2"/>
  <c r="O7537" i="2"/>
  <c r="P7537" i="2"/>
  <c r="N7538" i="2"/>
  <c r="O7538" i="2"/>
  <c r="P7538" i="2"/>
  <c r="N7539" i="2"/>
  <c r="O7539" i="2"/>
  <c r="P7539" i="2"/>
  <c r="N7540" i="2"/>
  <c r="O7540" i="2"/>
  <c r="P7540" i="2"/>
  <c r="N7541" i="2"/>
  <c r="O7541" i="2"/>
  <c r="P7541" i="2"/>
  <c r="N7542" i="2"/>
  <c r="O7542" i="2"/>
  <c r="P7542" i="2"/>
  <c r="N7543" i="2"/>
  <c r="O7543" i="2"/>
  <c r="P7543" i="2"/>
  <c r="N7544" i="2"/>
  <c r="O7544" i="2"/>
  <c r="P7544" i="2"/>
  <c r="N7545" i="2"/>
  <c r="O7545" i="2"/>
  <c r="P7545" i="2"/>
  <c r="N7546" i="2"/>
  <c r="O7546" i="2"/>
  <c r="P7546" i="2"/>
  <c r="N7547" i="2"/>
  <c r="O7547" i="2"/>
  <c r="P7547" i="2"/>
  <c r="N7548" i="2"/>
  <c r="O7548" i="2"/>
  <c r="P7548" i="2"/>
  <c r="N7549" i="2"/>
  <c r="O7549" i="2"/>
  <c r="P7549" i="2"/>
  <c r="N7550" i="2"/>
  <c r="O7550" i="2"/>
  <c r="P7550" i="2"/>
  <c r="N7551" i="2"/>
  <c r="O7551" i="2"/>
  <c r="P7551" i="2"/>
  <c r="N7552" i="2"/>
  <c r="O7552" i="2"/>
  <c r="P7552" i="2"/>
  <c r="N7553" i="2"/>
  <c r="O7553" i="2"/>
  <c r="P7553" i="2"/>
  <c r="N7554" i="2"/>
  <c r="O7554" i="2"/>
  <c r="P7554" i="2"/>
  <c r="N7555" i="2"/>
  <c r="O7555" i="2"/>
  <c r="P7555" i="2"/>
  <c r="N7556" i="2"/>
  <c r="O7556" i="2"/>
  <c r="P7556" i="2"/>
  <c r="N7557" i="2"/>
  <c r="O7557" i="2"/>
  <c r="P7557" i="2"/>
  <c r="N7558" i="2"/>
  <c r="O7558" i="2"/>
  <c r="P7558" i="2"/>
  <c r="N7559" i="2"/>
  <c r="O7559" i="2"/>
  <c r="P7559" i="2"/>
  <c r="N7560" i="2"/>
  <c r="O7560" i="2"/>
  <c r="P7560" i="2"/>
  <c r="N7561" i="2"/>
  <c r="O7561" i="2"/>
  <c r="P7561" i="2"/>
  <c r="N7562" i="2"/>
  <c r="O7562" i="2"/>
  <c r="P7562" i="2"/>
  <c r="N7563" i="2"/>
  <c r="O7563" i="2"/>
  <c r="P7563" i="2"/>
  <c r="N7564" i="2"/>
  <c r="O7564" i="2"/>
  <c r="P7564" i="2"/>
  <c r="N7565" i="2"/>
  <c r="O7565" i="2"/>
  <c r="P7565" i="2"/>
  <c r="N7566" i="2"/>
  <c r="O7566" i="2"/>
  <c r="P7566" i="2"/>
  <c r="N7567" i="2"/>
  <c r="O7567" i="2"/>
  <c r="P7567" i="2"/>
  <c r="N7568" i="2"/>
  <c r="O7568" i="2"/>
  <c r="P7568" i="2"/>
  <c r="N7569" i="2"/>
  <c r="O7569" i="2"/>
  <c r="P7569" i="2"/>
  <c r="N7570" i="2"/>
  <c r="O7570" i="2"/>
  <c r="P7570" i="2"/>
  <c r="N7571" i="2"/>
  <c r="O7571" i="2"/>
  <c r="P7571" i="2"/>
  <c r="N7572" i="2"/>
  <c r="O7572" i="2"/>
  <c r="P7572" i="2"/>
  <c r="N7573" i="2"/>
  <c r="O7573" i="2"/>
  <c r="P7573" i="2"/>
  <c r="N7574" i="2"/>
  <c r="O7574" i="2"/>
  <c r="P7574" i="2"/>
  <c r="N7575" i="2"/>
  <c r="O7575" i="2"/>
  <c r="P7575" i="2"/>
  <c r="N7576" i="2"/>
  <c r="O7576" i="2"/>
  <c r="P7576" i="2"/>
  <c r="N7577" i="2"/>
  <c r="O7577" i="2"/>
  <c r="P7577" i="2"/>
  <c r="N7578" i="2"/>
  <c r="O7578" i="2"/>
  <c r="P7578" i="2"/>
  <c r="N7579" i="2"/>
  <c r="O7579" i="2"/>
  <c r="P7579" i="2"/>
  <c r="N7580" i="2"/>
  <c r="O7580" i="2"/>
  <c r="P7580" i="2"/>
  <c r="N7581" i="2"/>
  <c r="O7581" i="2"/>
  <c r="P7581" i="2"/>
  <c r="N7582" i="2"/>
  <c r="O7582" i="2"/>
  <c r="P7582" i="2"/>
  <c r="N7583" i="2"/>
  <c r="O7583" i="2"/>
  <c r="P7583" i="2"/>
  <c r="N7584" i="2"/>
  <c r="O7584" i="2"/>
  <c r="P7584" i="2"/>
  <c r="N7585" i="2"/>
  <c r="O7585" i="2"/>
  <c r="P7585" i="2"/>
  <c r="N7586" i="2"/>
  <c r="O7586" i="2"/>
  <c r="P7586" i="2"/>
  <c r="N7587" i="2"/>
  <c r="O7587" i="2"/>
  <c r="P7587" i="2"/>
  <c r="N7588" i="2"/>
  <c r="O7588" i="2"/>
  <c r="P7588" i="2"/>
  <c r="N7589" i="2"/>
  <c r="O7589" i="2"/>
  <c r="P7589" i="2"/>
  <c r="N7590" i="2"/>
  <c r="O7590" i="2"/>
  <c r="P7590" i="2"/>
  <c r="N7591" i="2"/>
  <c r="O7591" i="2"/>
  <c r="P7591" i="2"/>
  <c r="N7592" i="2"/>
  <c r="O7592" i="2"/>
  <c r="P7592" i="2"/>
  <c r="N7593" i="2"/>
  <c r="O7593" i="2"/>
  <c r="P7593" i="2"/>
  <c r="N7594" i="2"/>
  <c r="O7594" i="2"/>
  <c r="P7594" i="2"/>
  <c r="N7595" i="2"/>
  <c r="O7595" i="2"/>
  <c r="P7595" i="2"/>
  <c r="N7596" i="2"/>
  <c r="O7596" i="2"/>
  <c r="P7596" i="2"/>
  <c r="N7597" i="2"/>
  <c r="O7597" i="2"/>
  <c r="P7597" i="2"/>
  <c r="N7598" i="2"/>
  <c r="O7598" i="2"/>
  <c r="P7598" i="2"/>
  <c r="N7599" i="2"/>
  <c r="O7599" i="2"/>
  <c r="P7599" i="2"/>
  <c r="N7600" i="2"/>
  <c r="O7600" i="2"/>
  <c r="P7600" i="2"/>
  <c r="N7601" i="2"/>
  <c r="O7601" i="2"/>
  <c r="P7601" i="2"/>
  <c r="N7602" i="2"/>
  <c r="O7602" i="2"/>
  <c r="P7602" i="2"/>
  <c r="N7603" i="2"/>
  <c r="O7603" i="2"/>
  <c r="P7603" i="2"/>
  <c r="N7604" i="2"/>
  <c r="O7604" i="2"/>
  <c r="P7604" i="2"/>
  <c r="N7605" i="2"/>
  <c r="O7605" i="2"/>
  <c r="P7605" i="2"/>
  <c r="N7606" i="2"/>
  <c r="O7606" i="2"/>
  <c r="P7606" i="2"/>
  <c r="N7607" i="2"/>
  <c r="O7607" i="2"/>
  <c r="P7607" i="2"/>
  <c r="N7608" i="2"/>
  <c r="O7608" i="2"/>
  <c r="P7608" i="2"/>
  <c r="N7609" i="2"/>
  <c r="O7609" i="2"/>
  <c r="P7609" i="2"/>
  <c r="N7610" i="2"/>
  <c r="O7610" i="2"/>
  <c r="P7610" i="2"/>
  <c r="N7611" i="2"/>
  <c r="O7611" i="2"/>
  <c r="P7611" i="2"/>
  <c r="N7612" i="2"/>
  <c r="O7612" i="2"/>
  <c r="P7612" i="2"/>
  <c r="N7613" i="2"/>
  <c r="O7613" i="2"/>
  <c r="P7613" i="2"/>
  <c r="N7614" i="2"/>
  <c r="O7614" i="2"/>
  <c r="P7614" i="2"/>
  <c r="N7615" i="2"/>
  <c r="O7615" i="2"/>
  <c r="P7615" i="2"/>
  <c r="N7616" i="2"/>
  <c r="O7616" i="2"/>
  <c r="P7616" i="2"/>
  <c r="N7617" i="2"/>
  <c r="O7617" i="2"/>
  <c r="P7617" i="2"/>
  <c r="N7618" i="2"/>
  <c r="O7618" i="2"/>
  <c r="P7618" i="2"/>
  <c r="N7619" i="2"/>
  <c r="O7619" i="2"/>
  <c r="P7619" i="2"/>
  <c r="N7620" i="2"/>
  <c r="O7620" i="2"/>
  <c r="P7620" i="2"/>
  <c r="N7621" i="2"/>
  <c r="O7621" i="2"/>
  <c r="P7621" i="2"/>
  <c r="N7622" i="2"/>
  <c r="O7622" i="2"/>
  <c r="P7622" i="2"/>
  <c r="N7623" i="2"/>
  <c r="O7623" i="2"/>
  <c r="P7623" i="2"/>
  <c r="N7624" i="2"/>
  <c r="O7624" i="2"/>
  <c r="P7624" i="2"/>
  <c r="N7625" i="2"/>
  <c r="O7625" i="2"/>
  <c r="P7625" i="2"/>
  <c r="N7626" i="2"/>
  <c r="O7626" i="2"/>
  <c r="P7626" i="2"/>
  <c r="N7627" i="2"/>
  <c r="O7627" i="2"/>
  <c r="P7627" i="2"/>
  <c r="N7628" i="2"/>
  <c r="O7628" i="2"/>
  <c r="P7628" i="2"/>
  <c r="N7629" i="2"/>
  <c r="O7629" i="2"/>
  <c r="P7629" i="2"/>
  <c r="N7630" i="2"/>
  <c r="O7630" i="2"/>
  <c r="P7630" i="2"/>
  <c r="N7631" i="2"/>
  <c r="O7631" i="2"/>
  <c r="P7631" i="2"/>
  <c r="N7632" i="2"/>
  <c r="O7632" i="2"/>
  <c r="P7632" i="2"/>
  <c r="N7633" i="2"/>
  <c r="O7633" i="2"/>
  <c r="P7633" i="2"/>
  <c r="N7634" i="2"/>
  <c r="O7634" i="2"/>
  <c r="P7634" i="2"/>
  <c r="N7635" i="2"/>
  <c r="O7635" i="2"/>
  <c r="P7635" i="2"/>
  <c r="N7636" i="2"/>
  <c r="O7636" i="2"/>
  <c r="P7636" i="2"/>
  <c r="N7637" i="2"/>
  <c r="O7637" i="2"/>
  <c r="P7637" i="2"/>
  <c r="N7638" i="2"/>
  <c r="O7638" i="2"/>
  <c r="P7638" i="2"/>
  <c r="N7639" i="2"/>
  <c r="O7639" i="2"/>
  <c r="P7639" i="2"/>
  <c r="N7640" i="2"/>
  <c r="O7640" i="2"/>
  <c r="P7640" i="2"/>
  <c r="N7641" i="2"/>
  <c r="O7641" i="2"/>
  <c r="P7641" i="2"/>
  <c r="N7642" i="2"/>
  <c r="O7642" i="2"/>
  <c r="P7642" i="2"/>
  <c r="N7643" i="2"/>
  <c r="O7643" i="2"/>
  <c r="P7643" i="2"/>
  <c r="N7644" i="2"/>
  <c r="O7644" i="2"/>
  <c r="P7644" i="2"/>
  <c r="N7645" i="2"/>
  <c r="O7645" i="2"/>
  <c r="P7645" i="2"/>
  <c r="N7646" i="2"/>
  <c r="O7646" i="2"/>
  <c r="P7646" i="2"/>
  <c r="N7647" i="2"/>
  <c r="O7647" i="2"/>
  <c r="P7647" i="2"/>
  <c r="N7648" i="2"/>
  <c r="O7648" i="2"/>
  <c r="P7648" i="2"/>
  <c r="N7649" i="2"/>
  <c r="O7649" i="2"/>
  <c r="P7649" i="2"/>
  <c r="N7650" i="2"/>
  <c r="O7650" i="2"/>
  <c r="P7650" i="2"/>
  <c r="N7651" i="2"/>
  <c r="O7651" i="2"/>
  <c r="P7651" i="2"/>
  <c r="N7652" i="2"/>
  <c r="O7652" i="2"/>
  <c r="P7652" i="2"/>
  <c r="N7653" i="2"/>
  <c r="O7653" i="2"/>
  <c r="P7653" i="2"/>
  <c r="N7654" i="2"/>
  <c r="O7654" i="2"/>
  <c r="P7654" i="2"/>
  <c r="N7655" i="2"/>
  <c r="O7655" i="2"/>
  <c r="P7655" i="2"/>
  <c r="N7656" i="2"/>
  <c r="O7656" i="2"/>
  <c r="P7656" i="2"/>
  <c r="N7657" i="2"/>
  <c r="O7657" i="2"/>
  <c r="P7657" i="2"/>
  <c r="N7658" i="2"/>
  <c r="O7658" i="2"/>
  <c r="P7658" i="2"/>
  <c r="N7659" i="2"/>
  <c r="O7659" i="2"/>
  <c r="P7659" i="2"/>
  <c r="N7660" i="2"/>
  <c r="O7660" i="2"/>
  <c r="P7660" i="2"/>
  <c r="N7661" i="2"/>
  <c r="O7661" i="2"/>
  <c r="P7661" i="2"/>
  <c r="N7662" i="2"/>
  <c r="O7662" i="2"/>
  <c r="P7662" i="2"/>
  <c r="N7663" i="2"/>
  <c r="O7663" i="2"/>
  <c r="P7663" i="2"/>
  <c r="N7664" i="2"/>
  <c r="O7664" i="2"/>
  <c r="P7664" i="2"/>
  <c r="N7665" i="2"/>
  <c r="O7665" i="2"/>
  <c r="P7665" i="2"/>
  <c r="N7666" i="2"/>
  <c r="O7666" i="2"/>
  <c r="P7666" i="2"/>
  <c r="N7667" i="2"/>
  <c r="O7667" i="2"/>
  <c r="P7667" i="2"/>
  <c r="N7668" i="2"/>
  <c r="O7668" i="2"/>
  <c r="P7668" i="2"/>
  <c r="N7669" i="2"/>
  <c r="O7669" i="2"/>
  <c r="P7669" i="2"/>
  <c r="N7670" i="2"/>
  <c r="O7670" i="2"/>
  <c r="P7670" i="2"/>
  <c r="N7671" i="2"/>
  <c r="O7671" i="2"/>
  <c r="P7671" i="2"/>
  <c r="N7672" i="2"/>
  <c r="O7672" i="2"/>
  <c r="P7672" i="2"/>
  <c r="N7673" i="2"/>
  <c r="O7673" i="2"/>
  <c r="P7673" i="2"/>
  <c r="N7674" i="2"/>
  <c r="O7674" i="2"/>
  <c r="P7674" i="2"/>
  <c r="N7675" i="2"/>
  <c r="O7675" i="2"/>
  <c r="P7675" i="2"/>
  <c r="N7676" i="2"/>
  <c r="O7676" i="2"/>
  <c r="P7676" i="2"/>
  <c r="N7677" i="2"/>
  <c r="O7677" i="2"/>
  <c r="P7677" i="2"/>
  <c r="N7678" i="2"/>
  <c r="O7678" i="2"/>
  <c r="P7678" i="2"/>
  <c r="N7679" i="2"/>
  <c r="O7679" i="2"/>
  <c r="P7679" i="2"/>
  <c r="N7680" i="2"/>
  <c r="O7680" i="2"/>
  <c r="P7680" i="2"/>
  <c r="N7681" i="2"/>
  <c r="O7681" i="2"/>
  <c r="P7681" i="2"/>
  <c r="N7682" i="2"/>
  <c r="O7682" i="2"/>
  <c r="P7682" i="2"/>
  <c r="N7683" i="2"/>
  <c r="O7683" i="2"/>
  <c r="P7683" i="2"/>
  <c r="N7684" i="2"/>
  <c r="O7684" i="2"/>
  <c r="P7684" i="2"/>
  <c r="N7685" i="2"/>
  <c r="O7685" i="2"/>
  <c r="P7685" i="2"/>
  <c r="N7686" i="2"/>
  <c r="O7686" i="2"/>
  <c r="P7686" i="2"/>
  <c r="N7687" i="2"/>
  <c r="O7687" i="2"/>
  <c r="P7687" i="2"/>
  <c r="N7688" i="2"/>
  <c r="O7688" i="2"/>
  <c r="P7688" i="2"/>
  <c r="N7689" i="2"/>
  <c r="O7689" i="2"/>
  <c r="P7689" i="2"/>
  <c r="N7690" i="2"/>
  <c r="O7690" i="2"/>
  <c r="P7690" i="2"/>
  <c r="N7691" i="2"/>
  <c r="O7691" i="2"/>
  <c r="P7691" i="2"/>
  <c r="N7692" i="2"/>
  <c r="O7692" i="2"/>
  <c r="P7692" i="2"/>
  <c r="N7693" i="2"/>
  <c r="O7693" i="2"/>
  <c r="P7693" i="2"/>
  <c r="N7694" i="2"/>
  <c r="O7694" i="2"/>
  <c r="P7694" i="2"/>
  <c r="N7695" i="2"/>
  <c r="O7695" i="2"/>
  <c r="P7695" i="2"/>
  <c r="N7696" i="2"/>
  <c r="O7696" i="2"/>
  <c r="P7696" i="2"/>
  <c r="N7697" i="2"/>
  <c r="O7697" i="2"/>
  <c r="P7697" i="2"/>
  <c r="N7698" i="2"/>
  <c r="O7698" i="2"/>
  <c r="P7698" i="2"/>
  <c r="N7699" i="2"/>
  <c r="O7699" i="2"/>
  <c r="P7699" i="2"/>
  <c r="N7700" i="2"/>
  <c r="O7700" i="2"/>
  <c r="P7700" i="2"/>
  <c r="N7701" i="2"/>
  <c r="O7701" i="2"/>
  <c r="P7701" i="2"/>
  <c r="N7702" i="2"/>
  <c r="O7702" i="2"/>
  <c r="P7702" i="2"/>
  <c r="N7703" i="2"/>
  <c r="O7703" i="2"/>
  <c r="P7703" i="2"/>
  <c r="N7704" i="2"/>
  <c r="O7704" i="2"/>
  <c r="P7704" i="2"/>
  <c r="N7705" i="2"/>
  <c r="O7705" i="2"/>
  <c r="P7705" i="2"/>
  <c r="N7706" i="2"/>
  <c r="O7706" i="2"/>
  <c r="P7706" i="2"/>
  <c r="N7707" i="2"/>
  <c r="O7707" i="2"/>
  <c r="P7707" i="2"/>
  <c r="N7708" i="2"/>
  <c r="O7708" i="2"/>
  <c r="P7708" i="2"/>
  <c r="N7709" i="2"/>
  <c r="O7709" i="2"/>
  <c r="P7709" i="2"/>
  <c r="N7710" i="2"/>
  <c r="O7710" i="2"/>
  <c r="P7710" i="2"/>
  <c r="N7711" i="2"/>
  <c r="O7711" i="2"/>
  <c r="P7711" i="2"/>
  <c r="N7712" i="2"/>
  <c r="O7712" i="2"/>
  <c r="P7712" i="2"/>
  <c r="N7713" i="2"/>
  <c r="O7713" i="2"/>
  <c r="P7713" i="2"/>
  <c r="N7714" i="2"/>
  <c r="O7714" i="2"/>
  <c r="P7714" i="2"/>
  <c r="N7715" i="2"/>
  <c r="O7715" i="2"/>
  <c r="P7715" i="2"/>
  <c r="N7716" i="2"/>
  <c r="O7716" i="2"/>
  <c r="P7716" i="2"/>
  <c r="N7717" i="2"/>
  <c r="O7717" i="2"/>
  <c r="P7717" i="2"/>
  <c r="N7718" i="2"/>
  <c r="O7718" i="2"/>
  <c r="P7718" i="2"/>
  <c r="N7719" i="2"/>
  <c r="O7719" i="2"/>
  <c r="P7719" i="2"/>
  <c r="N7720" i="2"/>
  <c r="O7720" i="2"/>
  <c r="P7720" i="2"/>
  <c r="N7721" i="2"/>
  <c r="O7721" i="2"/>
  <c r="P7721" i="2"/>
  <c r="N7722" i="2"/>
  <c r="O7722" i="2"/>
  <c r="P7722" i="2"/>
  <c r="N7723" i="2"/>
  <c r="O7723" i="2"/>
  <c r="P7723" i="2"/>
  <c r="N7724" i="2"/>
  <c r="O7724" i="2"/>
  <c r="P7724" i="2"/>
  <c r="N7725" i="2"/>
  <c r="O7725" i="2"/>
  <c r="P7725" i="2"/>
  <c r="N7726" i="2"/>
  <c r="O7726" i="2"/>
  <c r="P7726" i="2"/>
  <c r="N7727" i="2"/>
  <c r="O7727" i="2"/>
  <c r="P7727" i="2"/>
  <c r="N7728" i="2"/>
  <c r="O7728" i="2"/>
  <c r="P7728" i="2"/>
  <c r="N7729" i="2"/>
  <c r="O7729" i="2"/>
  <c r="P7729" i="2"/>
  <c r="N7730" i="2"/>
  <c r="O7730" i="2"/>
  <c r="P7730" i="2"/>
  <c r="N7731" i="2"/>
  <c r="O7731" i="2"/>
  <c r="P7731" i="2"/>
  <c r="N7732" i="2"/>
  <c r="O7732" i="2"/>
  <c r="P7732" i="2"/>
  <c r="N7733" i="2"/>
  <c r="O7733" i="2"/>
  <c r="P7733" i="2"/>
  <c r="N7734" i="2"/>
  <c r="O7734" i="2"/>
  <c r="P7734" i="2"/>
  <c r="N7735" i="2"/>
  <c r="O7735" i="2"/>
  <c r="P7735" i="2"/>
  <c r="N7736" i="2"/>
  <c r="O7736" i="2"/>
  <c r="P7736" i="2"/>
  <c r="N7737" i="2"/>
  <c r="O7737" i="2"/>
  <c r="P7737" i="2"/>
  <c r="N7738" i="2"/>
  <c r="O7738" i="2"/>
  <c r="P7738" i="2"/>
  <c r="N7739" i="2"/>
  <c r="O7739" i="2"/>
  <c r="P7739" i="2"/>
  <c r="N7740" i="2"/>
  <c r="O7740" i="2"/>
  <c r="P7740" i="2"/>
  <c r="N7741" i="2"/>
  <c r="O7741" i="2"/>
  <c r="P7741" i="2"/>
  <c r="N7742" i="2"/>
  <c r="O7742" i="2"/>
  <c r="P7742" i="2"/>
  <c r="N7743" i="2"/>
  <c r="O7743" i="2"/>
  <c r="P7743" i="2"/>
  <c r="N7744" i="2"/>
  <c r="O7744" i="2"/>
  <c r="P7744" i="2"/>
  <c r="N7745" i="2"/>
  <c r="O7745" i="2"/>
  <c r="P7745" i="2"/>
  <c r="N7746" i="2"/>
  <c r="O7746" i="2"/>
  <c r="P7746" i="2"/>
  <c r="N7747" i="2"/>
  <c r="O7747" i="2"/>
  <c r="P7747" i="2"/>
  <c r="N7748" i="2"/>
  <c r="O7748" i="2"/>
  <c r="P7748" i="2"/>
  <c r="N7749" i="2"/>
  <c r="O7749" i="2"/>
  <c r="P7749" i="2"/>
  <c r="N7750" i="2"/>
  <c r="O7750" i="2"/>
  <c r="P7750" i="2"/>
  <c r="N7751" i="2"/>
  <c r="O7751" i="2"/>
  <c r="P7751" i="2"/>
  <c r="N7752" i="2"/>
  <c r="O7752" i="2"/>
  <c r="P7752" i="2"/>
  <c r="N7753" i="2"/>
  <c r="O7753" i="2"/>
  <c r="P7753" i="2"/>
  <c r="N7754" i="2"/>
  <c r="O7754" i="2"/>
  <c r="P7754" i="2"/>
  <c r="N7755" i="2"/>
  <c r="O7755" i="2"/>
  <c r="P7755" i="2"/>
  <c r="N7756" i="2"/>
  <c r="O7756" i="2"/>
  <c r="P7756" i="2"/>
  <c r="N7757" i="2"/>
  <c r="O7757" i="2"/>
  <c r="P7757" i="2"/>
  <c r="N7758" i="2"/>
  <c r="O7758" i="2"/>
  <c r="P7758" i="2"/>
  <c r="N7759" i="2"/>
  <c r="O7759" i="2"/>
  <c r="P7759" i="2"/>
  <c r="N7760" i="2"/>
  <c r="O7760" i="2"/>
  <c r="P7760" i="2"/>
  <c r="N7761" i="2"/>
  <c r="O7761" i="2"/>
  <c r="P7761" i="2"/>
  <c r="N7762" i="2"/>
  <c r="O7762" i="2"/>
  <c r="P7762" i="2"/>
  <c r="N7763" i="2"/>
  <c r="O7763" i="2"/>
  <c r="P7763" i="2"/>
  <c r="N7764" i="2"/>
  <c r="O7764" i="2"/>
  <c r="P7764" i="2"/>
  <c r="N7765" i="2"/>
  <c r="O7765" i="2"/>
  <c r="P7765" i="2"/>
  <c r="N7766" i="2"/>
  <c r="O7766" i="2"/>
  <c r="P7766" i="2"/>
  <c r="N7767" i="2"/>
  <c r="O7767" i="2"/>
  <c r="P7767" i="2"/>
  <c r="N7768" i="2"/>
  <c r="O7768" i="2"/>
  <c r="P7768" i="2"/>
  <c r="N7769" i="2"/>
  <c r="O7769" i="2"/>
  <c r="P7769" i="2"/>
  <c r="N7770" i="2"/>
  <c r="O7770" i="2"/>
  <c r="P7770" i="2"/>
  <c r="N7771" i="2"/>
  <c r="O7771" i="2"/>
  <c r="P7771" i="2"/>
  <c r="N7772" i="2"/>
  <c r="O7772" i="2"/>
  <c r="P7772" i="2"/>
  <c r="N7773" i="2"/>
  <c r="O7773" i="2"/>
  <c r="P7773" i="2"/>
  <c r="N7774" i="2"/>
  <c r="O7774" i="2"/>
  <c r="P7774" i="2"/>
  <c r="N7775" i="2"/>
  <c r="O7775" i="2"/>
  <c r="P7775" i="2"/>
  <c r="N7776" i="2"/>
  <c r="O7776" i="2"/>
  <c r="P7776" i="2"/>
  <c r="N7777" i="2"/>
  <c r="O7777" i="2"/>
  <c r="P7777" i="2"/>
  <c r="N7778" i="2"/>
  <c r="O7778" i="2"/>
  <c r="P7778" i="2"/>
  <c r="N7779" i="2"/>
  <c r="O7779" i="2"/>
  <c r="P7779" i="2"/>
  <c r="N7780" i="2"/>
  <c r="O7780" i="2"/>
  <c r="P7780" i="2"/>
  <c r="N7781" i="2"/>
  <c r="O7781" i="2"/>
  <c r="P7781" i="2"/>
  <c r="N7782" i="2"/>
  <c r="O7782" i="2"/>
  <c r="P7782" i="2"/>
  <c r="N7783" i="2"/>
  <c r="O7783" i="2"/>
  <c r="P7783" i="2"/>
  <c r="N7784" i="2"/>
  <c r="O7784" i="2"/>
  <c r="P7784" i="2"/>
  <c r="N7785" i="2"/>
  <c r="O7785" i="2"/>
  <c r="P7785" i="2"/>
  <c r="N7786" i="2"/>
  <c r="O7786" i="2"/>
  <c r="P7786" i="2"/>
  <c r="N7787" i="2"/>
  <c r="O7787" i="2"/>
  <c r="P7787" i="2"/>
  <c r="N7788" i="2"/>
  <c r="O7788" i="2"/>
  <c r="P7788" i="2"/>
  <c r="N7789" i="2"/>
  <c r="O7789" i="2"/>
  <c r="P7789" i="2"/>
  <c r="N7790" i="2"/>
  <c r="O7790" i="2"/>
  <c r="P7790" i="2"/>
  <c r="N7791" i="2"/>
  <c r="O7791" i="2"/>
  <c r="P7791" i="2"/>
  <c r="N7792" i="2"/>
  <c r="O7792" i="2"/>
  <c r="P7792" i="2"/>
  <c r="N7793" i="2"/>
  <c r="O7793" i="2"/>
  <c r="P7793" i="2"/>
  <c r="N7794" i="2"/>
  <c r="O7794" i="2"/>
  <c r="P7794" i="2"/>
  <c r="N7795" i="2"/>
  <c r="O7795" i="2"/>
  <c r="P7795" i="2"/>
  <c r="N7796" i="2"/>
  <c r="O7796" i="2"/>
  <c r="P7796" i="2"/>
  <c r="N7797" i="2"/>
  <c r="O7797" i="2"/>
  <c r="P7797" i="2"/>
  <c r="N7798" i="2"/>
  <c r="O7798" i="2"/>
  <c r="P7798" i="2"/>
  <c r="N7799" i="2"/>
  <c r="O7799" i="2"/>
  <c r="P7799" i="2"/>
  <c r="N7800" i="2"/>
  <c r="O7800" i="2"/>
  <c r="P7800" i="2"/>
  <c r="N7801" i="2"/>
  <c r="O7801" i="2"/>
  <c r="P7801" i="2"/>
  <c r="N7802" i="2"/>
  <c r="O7802" i="2"/>
  <c r="P7802" i="2"/>
  <c r="N7803" i="2"/>
  <c r="O7803" i="2"/>
  <c r="P7803" i="2"/>
  <c r="N7804" i="2"/>
  <c r="O7804" i="2"/>
  <c r="P7804" i="2"/>
  <c r="N7805" i="2"/>
  <c r="O7805" i="2"/>
  <c r="P7805" i="2"/>
  <c r="N7806" i="2"/>
  <c r="O7806" i="2"/>
  <c r="P7806" i="2"/>
  <c r="N7807" i="2"/>
  <c r="O7807" i="2"/>
  <c r="P7807" i="2"/>
  <c r="N7808" i="2"/>
  <c r="O7808" i="2"/>
  <c r="P7808" i="2"/>
  <c r="N7809" i="2"/>
  <c r="O7809" i="2"/>
  <c r="P7809" i="2"/>
  <c r="N7810" i="2"/>
  <c r="O7810" i="2"/>
  <c r="P7810" i="2"/>
  <c r="N7811" i="2"/>
  <c r="O7811" i="2"/>
  <c r="P7811" i="2"/>
  <c r="N7812" i="2"/>
  <c r="O7812" i="2"/>
  <c r="P7812" i="2"/>
  <c r="N7813" i="2"/>
  <c r="O7813" i="2"/>
  <c r="P7813" i="2"/>
  <c r="N7814" i="2"/>
  <c r="O7814" i="2"/>
  <c r="P7814" i="2"/>
  <c r="N7815" i="2"/>
  <c r="O7815" i="2"/>
  <c r="P7815" i="2"/>
  <c r="N7816" i="2"/>
  <c r="O7816" i="2"/>
  <c r="P7816" i="2"/>
  <c r="N7817" i="2"/>
  <c r="O7817" i="2"/>
  <c r="P7817" i="2"/>
  <c r="N7818" i="2"/>
  <c r="O7818" i="2"/>
  <c r="P7818" i="2"/>
  <c r="N7819" i="2"/>
  <c r="O7819" i="2"/>
  <c r="P7819" i="2"/>
  <c r="N7820" i="2"/>
  <c r="O7820" i="2"/>
  <c r="P7820" i="2"/>
  <c r="N7821" i="2"/>
  <c r="O7821" i="2"/>
  <c r="P7821" i="2"/>
  <c r="N7822" i="2"/>
  <c r="O7822" i="2"/>
  <c r="P7822" i="2"/>
  <c r="N7823" i="2"/>
  <c r="O7823" i="2"/>
  <c r="P7823" i="2"/>
  <c r="N7824" i="2"/>
  <c r="O7824" i="2"/>
  <c r="P7824" i="2"/>
  <c r="N7825" i="2"/>
  <c r="O7825" i="2"/>
  <c r="P7825" i="2"/>
  <c r="N7826" i="2"/>
  <c r="O7826" i="2"/>
  <c r="P7826" i="2"/>
  <c r="N7827" i="2"/>
  <c r="O7827" i="2"/>
  <c r="P7827" i="2"/>
  <c r="N7828" i="2"/>
  <c r="O7828" i="2"/>
  <c r="P7828" i="2"/>
  <c r="N7829" i="2"/>
  <c r="O7829" i="2"/>
  <c r="P7829" i="2"/>
  <c r="N7830" i="2"/>
  <c r="O7830" i="2"/>
  <c r="P7830" i="2"/>
  <c r="N7831" i="2"/>
  <c r="O7831" i="2"/>
  <c r="P7831" i="2"/>
  <c r="N7832" i="2"/>
  <c r="O7832" i="2"/>
  <c r="P7832" i="2"/>
  <c r="N7833" i="2"/>
  <c r="O7833" i="2"/>
  <c r="P7833" i="2"/>
  <c r="N7834" i="2"/>
  <c r="O7834" i="2"/>
  <c r="P7834" i="2"/>
  <c r="N7835" i="2"/>
  <c r="O7835" i="2"/>
  <c r="P7835" i="2"/>
  <c r="N7836" i="2"/>
  <c r="O7836" i="2"/>
  <c r="P7836" i="2"/>
  <c r="N7837" i="2"/>
  <c r="O7837" i="2"/>
  <c r="P7837" i="2"/>
  <c r="N7838" i="2"/>
  <c r="O7838" i="2"/>
  <c r="P7838" i="2"/>
  <c r="N7839" i="2"/>
  <c r="O7839" i="2"/>
  <c r="P7839" i="2"/>
  <c r="N7840" i="2"/>
  <c r="O7840" i="2"/>
  <c r="P7840" i="2"/>
  <c r="N7841" i="2"/>
  <c r="O7841" i="2"/>
  <c r="P7841" i="2"/>
  <c r="N7842" i="2"/>
  <c r="O7842" i="2"/>
  <c r="P7842" i="2"/>
  <c r="N7843" i="2"/>
  <c r="O7843" i="2"/>
  <c r="P7843" i="2"/>
  <c r="N7844" i="2"/>
  <c r="O7844" i="2"/>
  <c r="P7844" i="2"/>
  <c r="N7845" i="2"/>
  <c r="O7845" i="2"/>
  <c r="P7845" i="2"/>
  <c r="N7846" i="2"/>
  <c r="O7846" i="2"/>
  <c r="P7846" i="2"/>
  <c r="N7847" i="2"/>
  <c r="O7847" i="2"/>
  <c r="P7847" i="2"/>
  <c r="N7848" i="2"/>
  <c r="O7848" i="2"/>
  <c r="P7848" i="2"/>
  <c r="N7849" i="2"/>
  <c r="O7849" i="2"/>
  <c r="P7849" i="2"/>
  <c r="N7850" i="2"/>
  <c r="O7850" i="2"/>
  <c r="P7850" i="2"/>
  <c r="N7851" i="2"/>
  <c r="O7851" i="2"/>
  <c r="P7851" i="2"/>
  <c r="N7852" i="2"/>
  <c r="O7852" i="2"/>
  <c r="P7852" i="2"/>
  <c r="N7853" i="2"/>
  <c r="O7853" i="2"/>
  <c r="P7853" i="2"/>
  <c r="N7854" i="2"/>
  <c r="O7854" i="2"/>
  <c r="P7854" i="2"/>
  <c r="N7855" i="2"/>
  <c r="O7855" i="2"/>
  <c r="P7855" i="2"/>
  <c r="N7856" i="2"/>
  <c r="O7856" i="2"/>
  <c r="P7856" i="2"/>
  <c r="N7857" i="2"/>
  <c r="O7857" i="2"/>
  <c r="P7857" i="2"/>
  <c r="N7858" i="2"/>
  <c r="O7858" i="2"/>
  <c r="P7858" i="2"/>
  <c r="N7859" i="2"/>
  <c r="O7859" i="2"/>
  <c r="P7859" i="2"/>
  <c r="N7860" i="2"/>
  <c r="O7860" i="2"/>
  <c r="P7860" i="2"/>
  <c r="N7861" i="2"/>
  <c r="O7861" i="2"/>
  <c r="P7861" i="2"/>
  <c r="N7862" i="2"/>
  <c r="O7862" i="2"/>
  <c r="P7862" i="2"/>
  <c r="N7863" i="2"/>
  <c r="O7863" i="2"/>
  <c r="P7863" i="2"/>
  <c r="N7864" i="2"/>
  <c r="O7864" i="2"/>
  <c r="P7864" i="2"/>
  <c r="N7865" i="2"/>
  <c r="O7865" i="2"/>
  <c r="P7865" i="2"/>
  <c r="N7866" i="2"/>
  <c r="O7866" i="2"/>
  <c r="P7866" i="2"/>
  <c r="N7867" i="2"/>
  <c r="O7867" i="2"/>
  <c r="P7867" i="2"/>
  <c r="N7868" i="2"/>
  <c r="O7868" i="2"/>
  <c r="P7868" i="2"/>
  <c r="N7869" i="2"/>
  <c r="O7869" i="2"/>
  <c r="P7869" i="2"/>
  <c r="N7870" i="2"/>
  <c r="O7870" i="2"/>
  <c r="P7870" i="2"/>
  <c r="N7871" i="2"/>
  <c r="O7871" i="2"/>
  <c r="P7871" i="2"/>
  <c r="N7872" i="2"/>
  <c r="O7872" i="2"/>
  <c r="P7872" i="2"/>
  <c r="N7873" i="2"/>
  <c r="O7873" i="2"/>
  <c r="P7873" i="2"/>
  <c r="N7874" i="2"/>
  <c r="O7874" i="2"/>
  <c r="P7874" i="2"/>
  <c r="N7875" i="2"/>
  <c r="O7875" i="2"/>
  <c r="P7875" i="2"/>
  <c r="N7876" i="2"/>
  <c r="O7876" i="2"/>
  <c r="P7876" i="2"/>
  <c r="N7877" i="2"/>
  <c r="O7877" i="2"/>
  <c r="P7877" i="2"/>
  <c r="N7878" i="2"/>
  <c r="O7878" i="2"/>
  <c r="P7878" i="2"/>
  <c r="N7879" i="2"/>
  <c r="O7879" i="2"/>
  <c r="P7879" i="2"/>
  <c r="N7880" i="2"/>
  <c r="O7880" i="2"/>
  <c r="P7880" i="2"/>
  <c r="N7881" i="2"/>
  <c r="O7881" i="2"/>
  <c r="P7881" i="2"/>
  <c r="N7882" i="2"/>
  <c r="O7882" i="2"/>
  <c r="P7882" i="2"/>
  <c r="N7883" i="2"/>
  <c r="O7883" i="2"/>
  <c r="P7883" i="2"/>
  <c r="N7884" i="2"/>
  <c r="O7884" i="2"/>
  <c r="P7884" i="2"/>
  <c r="N7885" i="2"/>
  <c r="O7885" i="2"/>
  <c r="P7885" i="2"/>
  <c r="N7886" i="2"/>
  <c r="O7886" i="2"/>
  <c r="P7886" i="2"/>
  <c r="N7887" i="2"/>
  <c r="O7887" i="2"/>
  <c r="P7887" i="2"/>
  <c r="N7888" i="2"/>
  <c r="O7888" i="2"/>
  <c r="P7888" i="2"/>
  <c r="N7889" i="2"/>
  <c r="O7889" i="2"/>
  <c r="P7889" i="2"/>
  <c r="N7890" i="2"/>
  <c r="O7890" i="2"/>
  <c r="P7890" i="2"/>
  <c r="N7891" i="2"/>
  <c r="O7891" i="2"/>
  <c r="P7891" i="2"/>
  <c r="N7892" i="2"/>
  <c r="O7892" i="2"/>
  <c r="P7892" i="2"/>
  <c r="N7893" i="2"/>
  <c r="O7893" i="2"/>
  <c r="P7893" i="2"/>
  <c r="N7894" i="2"/>
  <c r="O7894" i="2"/>
  <c r="P7894" i="2"/>
  <c r="N7895" i="2"/>
  <c r="O7895" i="2"/>
  <c r="P7895" i="2"/>
  <c r="N7896" i="2"/>
  <c r="O7896" i="2"/>
  <c r="P7896" i="2"/>
  <c r="N7897" i="2"/>
  <c r="O7897" i="2"/>
  <c r="P7897" i="2"/>
  <c r="N7898" i="2"/>
  <c r="O7898" i="2"/>
  <c r="P7898" i="2"/>
  <c r="N7899" i="2"/>
  <c r="O7899" i="2"/>
  <c r="P7899" i="2"/>
  <c r="N7900" i="2"/>
  <c r="O7900" i="2"/>
  <c r="P7900" i="2"/>
  <c r="N7901" i="2"/>
  <c r="O7901" i="2"/>
  <c r="P7901" i="2"/>
  <c r="N7902" i="2"/>
  <c r="O7902" i="2"/>
  <c r="P7902" i="2"/>
  <c r="N7903" i="2"/>
  <c r="O7903" i="2"/>
  <c r="P7903" i="2"/>
  <c r="N7904" i="2"/>
  <c r="O7904" i="2"/>
  <c r="P7904" i="2"/>
  <c r="N7905" i="2"/>
  <c r="O7905" i="2"/>
  <c r="P7905" i="2"/>
  <c r="N7906" i="2"/>
  <c r="O7906" i="2"/>
  <c r="P7906" i="2"/>
  <c r="N7907" i="2"/>
  <c r="O7907" i="2"/>
  <c r="P7907" i="2"/>
  <c r="N7908" i="2"/>
  <c r="O7908" i="2"/>
  <c r="P7908" i="2"/>
  <c r="N7909" i="2"/>
  <c r="O7909" i="2"/>
  <c r="P7909" i="2"/>
  <c r="N7910" i="2"/>
  <c r="O7910" i="2"/>
  <c r="P7910" i="2"/>
  <c r="N7911" i="2"/>
  <c r="O7911" i="2"/>
  <c r="P7911" i="2"/>
  <c r="N7912" i="2"/>
  <c r="O7912" i="2"/>
  <c r="P7912" i="2"/>
  <c r="N7913" i="2"/>
  <c r="O7913" i="2"/>
  <c r="P7913" i="2"/>
  <c r="N7914" i="2"/>
  <c r="O7914" i="2"/>
  <c r="P7914" i="2"/>
  <c r="N7915" i="2"/>
  <c r="O7915" i="2"/>
  <c r="P7915" i="2"/>
  <c r="N7916" i="2"/>
  <c r="O7916" i="2"/>
  <c r="P7916" i="2"/>
  <c r="N7917" i="2"/>
  <c r="O7917" i="2"/>
  <c r="P7917" i="2"/>
  <c r="N7918" i="2"/>
  <c r="O7918" i="2"/>
  <c r="P7918" i="2"/>
  <c r="N7919" i="2"/>
  <c r="O7919" i="2"/>
  <c r="P7919" i="2"/>
  <c r="N7920" i="2"/>
  <c r="O7920" i="2"/>
  <c r="P7920" i="2"/>
  <c r="N7921" i="2"/>
  <c r="O7921" i="2"/>
  <c r="P7921" i="2"/>
  <c r="N7922" i="2"/>
  <c r="O7922" i="2"/>
  <c r="P7922" i="2"/>
  <c r="N7923" i="2"/>
  <c r="O7923" i="2"/>
  <c r="P7923" i="2"/>
  <c r="N7924" i="2"/>
  <c r="O7924" i="2"/>
  <c r="P7924" i="2"/>
  <c r="N7925" i="2"/>
  <c r="O7925" i="2"/>
  <c r="P7925" i="2"/>
  <c r="N7926" i="2"/>
  <c r="O7926" i="2"/>
  <c r="P7926" i="2"/>
  <c r="N7927" i="2"/>
  <c r="O7927" i="2"/>
  <c r="P7927" i="2"/>
  <c r="N7928" i="2"/>
  <c r="O7928" i="2"/>
  <c r="P7928" i="2"/>
  <c r="N7929" i="2"/>
  <c r="O7929" i="2"/>
  <c r="P7929" i="2"/>
  <c r="N7930" i="2"/>
  <c r="O7930" i="2"/>
  <c r="P7930" i="2"/>
  <c r="N7931" i="2"/>
  <c r="O7931" i="2"/>
  <c r="P7931" i="2"/>
  <c r="N7932" i="2"/>
  <c r="O7932" i="2"/>
  <c r="P7932" i="2"/>
  <c r="N7933" i="2"/>
  <c r="O7933" i="2"/>
  <c r="P7933" i="2"/>
  <c r="N7934" i="2"/>
  <c r="O7934" i="2"/>
  <c r="P7934" i="2"/>
  <c r="N7935" i="2"/>
  <c r="O7935" i="2"/>
  <c r="P7935" i="2"/>
  <c r="N7936" i="2"/>
  <c r="O7936" i="2"/>
  <c r="P7936" i="2"/>
  <c r="N7937" i="2"/>
  <c r="O7937" i="2"/>
  <c r="P7937" i="2"/>
  <c r="N7938" i="2"/>
  <c r="O7938" i="2"/>
  <c r="P7938" i="2"/>
  <c r="N7939" i="2"/>
  <c r="O7939" i="2"/>
  <c r="P7939" i="2"/>
  <c r="N7940" i="2"/>
  <c r="O7940" i="2"/>
  <c r="P7940" i="2"/>
  <c r="N7941" i="2"/>
  <c r="O7941" i="2"/>
  <c r="P7941" i="2"/>
  <c r="N7942" i="2"/>
  <c r="O7942" i="2"/>
  <c r="P7942" i="2"/>
  <c r="N7943" i="2"/>
  <c r="O7943" i="2"/>
  <c r="P7943" i="2"/>
  <c r="N7944" i="2"/>
  <c r="O7944" i="2"/>
  <c r="P7944" i="2"/>
  <c r="N7945" i="2"/>
  <c r="O7945" i="2"/>
  <c r="P7945" i="2"/>
  <c r="N7946" i="2"/>
  <c r="O7946" i="2"/>
  <c r="P7946" i="2"/>
  <c r="N7947" i="2"/>
  <c r="O7947" i="2"/>
  <c r="P7947" i="2"/>
  <c r="N7948" i="2"/>
  <c r="O7948" i="2"/>
  <c r="P7948" i="2"/>
  <c r="N7949" i="2"/>
  <c r="O7949" i="2"/>
  <c r="P7949" i="2"/>
  <c r="N7950" i="2"/>
  <c r="O7950" i="2"/>
  <c r="P7950" i="2"/>
  <c r="N7951" i="2"/>
  <c r="O7951" i="2"/>
  <c r="P7951" i="2"/>
  <c r="N7952" i="2"/>
  <c r="O7952" i="2"/>
  <c r="P7952" i="2"/>
  <c r="N7953" i="2"/>
  <c r="O7953" i="2"/>
  <c r="P7953" i="2"/>
  <c r="N7954" i="2"/>
  <c r="O7954" i="2"/>
  <c r="P7954" i="2"/>
  <c r="N7955" i="2"/>
  <c r="O7955" i="2"/>
  <c r="P7955" i="2"/>
  <c r="N7956" i="2"/>
  <c r="O7956" i="2"/>
  <c r="P7956" i="2"/>
  <c r="N7957" i="2"/>
  <c r="O7957" i="2"/>
  <c r="P7957" i="2"/>
  <c r="N7958" i="2"/>
  <c r="O7958" i="2"/>
  <c r="P7958" i="2"/>
  <c r="N7959" i="2"/>
  <c r="O7959" i="2"/>
  <c r="P7959" i="2"/>
  <c r="N7960" i="2"/>
  <c r="O7960" i="2"/>
  <c r="P7960" i="2"/>
  <c r="N7961" i="2"/>
  <c r="O7961" i="2"/>
  <c r="P7961" i="2"/>
  <c r="N7962" i="2"/>
  <c r="O7962" i="2"/>
  <c r="P7962" i="2"/>
  <c r="N7963" i="2"/>
  <c r="O7963" i="2"/>
  <c r="P7963" i="2"/>
  <c r="N7964" i="2"/>
  <c r="O7964" i="2"/>
  <c r="P7964" i="2"/>
  <c r="N7965" i="2"/>
  <c r="O7965" i="2"/>
  <c r="P7965" i="2"/>
  <c r="N7966" i="2"/>
  <c r="O7966" i="2"/>
  <c r="P7966" i="2"/>
  <c r="N7967" i="2"/>
  <c r="O7967" i="2"/>
  <c r="P7967" i="2"/>
  <c r="N7968" i="2"/>
  <c r="O7968" i="2"/>
  <c r="P7968" i="2"/>
  <c r="N7969" i="2"/>
  <c r="O7969" i="2"/>
  <c r="P7969" i="2"/>
  <c r="N7970" i="2"/>
  <c r="O7970" i="2"/>
  <c r="P7970" i="2"/>
  <c r="N7971" i="2"/>
  <c r="O7971" i="2"/>
  <c r="P7971" i="2"/>
  <c r="N7972" i="2"/>
  <c r="O7972" i="2"/>
  <c r="P7972" i="2"/>
  <c r="N7973" i="2"/>
  <c r="O7973" i="2"/>
  <c r="P7973" i="2"/>
  <c r="N7974" i="2"/>
  <c r="O7974" i="2"/>
  <c r="P7974" i="2"/>
  <c r="N7975" i="2"/>
  <c r="O7975" i="2"/>
  <c r="P7975" i="2"/>
  <c r="N7976" i="2"/>
  <c r="O7976" i="2"/>
  <c r="P7976" i="2"/>
  <c r="N7977" i="2"/>
  <c r="O7977" i="2"/>
  <c r="P7977" i="2"/>
  <c r="N7978" i="2"/>
  <c r="O7978" i="2"/>
  <c r="P7978" i="2"/>
  <c r="N7979" i="2"/>
  <c r="O7979" i="2"/>
  <c r="P7979" i="2"/>
  <c r="N7980" i="2"/>
  <c r="O7980" i="2"/>
  <c r="P7980" i="2"/>
  <c r="N7981" i="2"/>
  <c r="O7981" i="2"/>
  <c r="P7981" i="2"/>
  <c r="N7982" i="2"/>
  <c r="O7982" i="2"/>
  <c r="P7982" i="2"/>
  <c r="N7983" i="2"/>
  <c r="O7983" i="2"/>
  <c r="P7983" i="2"/>
  <c r="N7984" i="2"/>
  <c r="O7984" i="2"/>
  <c r="P7984" i="2"/>
  <c r="N7985" i="2"/>
  <c r="O7985" i="2"/>
  <c r="P7985" i="2"/>
  <c r="N7986" i="2"/>
  <c r="O7986" i="2"/>
  <c r="P7986" i="2"/>
  <c r="N7987" i="2"/>
  <c r="O7987" i="2"/>
  <c r="P7987" i="2"/>
  <c r="N7988" i="2"/>
  <c r="O7988" i="2"/>
  <c r="P7988" i="2"/>
  <c r="N7989" i="2"/>
  <c r="O7989" i="2"/>
  <c r="P7989" i="2"/>
  <c r="N7990" i="2"/>
  <c r="O7990" i="2"/>
  <c r="P7990" i="2"/>
  <c r="N7991" i="2"/>
  <c r="O7991" i="2"/>
  <c r="P7991" i="2"/>
  <c r="N7992" i="2"/>
  <c r="O7992" i="2"/>
  <c r="P7992" i="2"/>
  <c r="N7993" i="2"/>
  <c r="O7993" i="2"/>
  <c r="P7993" i="2"/>
  <c r="N7994" i="2"/>
  <c r="O7994" i="2"/>
  <c r="P7994" i="2"/>
  <c r="N7995" i="2"/>
  <c r="O7995" i="2"/>
  <c r="P7995" i="2"/>
  <c r="N7996" i="2"/>
  <c r="O7996" i="2"/>
  <c r="P7996" i="2"/>
  <c r="N7997" i="2"/>
  <c r="O7997" i="2"/>
  <c r="P7997" i="2"/>
  <c r="N7998" i="2"/>
  <c r="O7998" i="2"/>
  <c r="P7998" i="2"/>
  <c r="N7999" i="2"/>
  <c r="O7999" i="2"/>
  <c r="P7999" i="2"/>
  <c r="N8000" i="2"/>
  <c r="O8000" i="2"/>
  <c r="P8000" i="2"/>
  <c r="N8001" i="2"/>
  <c r="O8001" i="2"/>
  <c r="P8001" i="2"/>
  <c r="N8002" i="2"/>
  <c r="O8002" i="2"/>
  <c r="P8002" i="2"/>
  <c r="N8003" i="2"/>
  <c r="O8003" i="2"/>
  <c r="P8003" i="2"/>
  <c r="N8004" i="2"/>
  <c r="O8004" i="2"/>
  <c r="P8004" i="2"/>
  <c r="N8005" i="2"/>
  <c r="O8005" i="2"/>
  <c r="P8005" i="2"/>
  <c r="N8006" i="2"/>
  <c r="O8006" i="2"/>
  <c r="P8006" i="2"/>
  <c r="N8007" i="2"/>
  <c r="O8007" i="2"/>
  <c r="P8007" i="2"/>
  <c r="N8008" i="2"/>
  <c r="O8008" i="2"/>
  <c r="P8008" i="2"/>
  <c r="N8009" i="2"/>
  <c r="O8009" i="2"/>
  <c r="P8009" i="2"/>
  <c r="N8010" i="2"/>
  <c r="O8010" i="2"/>
  <c r="P8010" i="2"/>
  <c r="N8011" i="2"/>
  <c r="O8011" i="2"/>
  <c r="P8011" i="2"/>
  <c r="N8012" i="2"/>
  <c r="O8012" i="2"/>
  <c r="P8012" i="2"/>
  <c r="N8013" i="2"/>
  <c r="O8013" i="2"/>
  <c r="P8013" i="2"/>
  <c r="N8014" i="2"/>
  <c r="O8014" i="2"/>
  <c r="P8014" i="2"/>
  <c r="N8015" i="2"/>
  <c r="O8015" i="2"/>
  <c r="P8015" i="2"/>
  <c r="N8016" i="2"/>
  <c r="O8016" i="2"/>
  <c r="P8016" i="2"/>
  <c r="N8017" i="2"/>
  <c r="O8017" i="2"/>
  <c r="P8017" i="2"/>
  <c r="N8018" i="2"/>
  <c r="O8018" i="2"/>
  <c r="P8018" i="2"/>
  <c r="N8019" i="2"/>
  <c r="O8019" i="2"/>
  <c r="P8019" i="2"/>
  <c r="N8020" i="2"/>
  <c r="O8020" i="2"/>
  <c r="P8020" i="2"/>
  <c r="N8021" i="2"/>
  <c r="O8021" i="2"/>
  <c r="P8021" i="2"/>
  <c r="N8022" i="2"/>
  <c r="O8022" i="2"/>
  <c r="P8022" i="2"/>
  <c r="N8023" i="2"/>
  <c r="O8023" i="2"/>
  <c r="P8023" i="2"/>
  <c r="N8024" i="2"/>
  <c r="O8024" i="2"/>
  <c r="P8024" i="2"/>
  <c r="N8025" i="2"/>
  <c r="O8025" i="2"/>
  <c r="P8025" i="2"/>
  <c r="N8026" i="2"/>
  <c r="O8026" i="2"/>
  <c r="P8026" i="2"/>
  <c r="N8027" i="2"/>
  <c r="O8027" i="2"/>
  <c r="P8027" i="2"/>
  <c r="N8028" i="2"/>
  <c r="O8028" i="2"/>
  <c r="P8028" i="2"/>
  <c r="N8029" i="2"/>
  <c r="O8029" i="2"/>
  <c r="P8029" i="2"/>
  <c r="N8030" i="2"/>
  <c r="O8030" i="2"/>
  <c r="P8030" i="2"/>
  <c r="N8031" i="2"/>
  <c r="O8031" i="2"/>
  <c r="P8031" i="2"/>
  <c r="N8032" i="2"/>
  <c r="O8032" i="2"/>
  <c r="P8032" i="2"/>
  <c r="N8033" i="2"/>
  <c r="O8033" i="2"/>
  <c r="P8033" i="2"/>
  <c r="N8034" i="2"/>
  <c r="O8034" i="2"/>
  <c r="P8034" i="2"/>
  <c r="N8035" i="2"/>
  <c r="O8035" i="2"/>
  <c r="P8035" i="2"/>
  <c r="N8036" i="2"/>
  <c r="O8036" i="2"/>
  <c r="P8036" i="2"/>
  <c r="N8037" i="2"/>
  <c r="O8037" i="2"/>
  <c r="P8037" i="2"/>
  <c r="N8038" i="2"/>
  <c r="O8038" i="2"/>
  <c r="P8038" i="2"/>
  <c r="N8039" i="2"/>
  <c r="O8039" i="2"/>
  <c r="P8039" i="2"/>
  <c r="N8040" i="2"/>
  <c r="O8040" i="2"/>
  <c r="P8040" i="2"/>
  <c r="N8041" i="2"/>
  <c r="O8041" i="2"/>
  <c r="P8041" i="2"/>
  <c r="N8042" i="2"/>
  <c r="O8042" i="2"/>
  <c r="P8042" i="2"/>
  <c r="N8043" i="2"/>
  <c r="O8043" i="2"/>
  <c r="P8043" i="2"/>
  <c r="N8044" i="2"/>
  <c r="O8044" i="2"/>
  <c r="P8044" i="2"/>
  <c r="N8045" i="2"/>
  <c r="O8045" i="2"/>
  <c r="P8045" i="2"/>
  <c r="N8046" i="2"/>
  <c r="O8046" i="2"/>
  <c r="P8046" i="2"/>
  <c r="N8047" i="2"/>
  <c r="O8047" i="2"/>
  <c r="P8047" i="2"/>
  <c r="N8048" i="2"/>
  <c r="O8048" i="2"/>
  <c r="P8048" i="2"/>
  <c r="N8049" i="2"/>
  <c r="O8049" i="2"/>
  <c r="P8049" i="2"/>
  <c r="N8050" i="2"/>
  <c r="O8050" i="2"/>
  <c r="P8050" i="2"/>
  <c r="N8051" i="2"/>
  <c r="O8051" i="2"/>
  <c r="P8051" i="2"/>
  <c r="N8052" i="2"/>
  <c r="O8052" i="2"/>
  <c r="P8052" i="2"/>
  <c r="N8053" i="2"/>
  <c r="O8053" i="2"/>
  <c r="P8053" i="2"/>
  <c r="N8054" i="2"/>
  <c r="O8054" i="2"/>
  <c r="P8054" i="2"/>
  <c r="N8055" i="2"/>
  <c r="O8055" i="2"/>
  <c r="P8055" i="2"/>
  <c r="N8056" i="2"/>
  <c r="O8056" i="2"/>
  <c r="P8056" i="2"/>
  <c r="N8057" i="2"/>
  <c r="O8057" i="2"/>
  <c r="P8057" i="2"/>
  <c r="N8058" i="2"/>
  <c r="O8058" i="2"/>
  <c r="P8058" i="2"/>
  <c r="N8059" i="2"/>
  <c r="O8059" i="2"/>
  <c r="P8059" i="2"/>
  <c r="N8060" i="2"/>
  <c r="O8060" i="2"/>
  <c r="P8060" i="2"/>
  <c r="N8061" i="2"/>
  <c r="O8061" i="2"/>
  <c r="P8061" i="2"/>
  <c r="N8062" i="2"/>
  <c r="O8062" i="2"/>
  <c r="P8062" i="2"/>
  <c r="N8063" i="2"/>
  <c r="O8063" i="2"/>
  <c r="P8063" i="2"/>
  <c r="N8064" i="2"/>
  <c r="O8064" i="2"/>
  <c r="P8064" i="2"/>
  <c r="N8065" i="2"/>
  <c r="O8065" i="2"/>
  <c r="P8065" i="2"/>
  <c r="N8066" i="2"/>
  <c r="O8066" i="2"/>
  <c r="P8066" i="2"/>
  <c r="N8067" i="2"/>
  <c r="O8067" i="2"/>
  <c r="P8067" i="2"/>
  <c r="N8068" i="2"/>
  <c r="O8068" i="2"/>
  <c r="P8068" i="2"/>
  <c r="N8069" i="2"/>
  <c r="O8069" i="2"/>
  <c r="P8069" i="2"/>
  <c r="N8070" i="2"/>
  <c r="O8070" i="2"/>
  <c r="P8070" i="2"/>
  <c r="N8071" i="2"/>
  <c r="O8071" i="2"/>
  <c r="P8071" i="2"/>
  <c r="N8072" i="2"/>
  <c r="O8072" i="2"/>
  <c r="P8072" i="2"/>
  <c r="N8073" i="2"/>
  <c r="O8073" i="2"/>
  <c r="P8073" i="2"/>
  <c r="N8074" i="2"/>
  <c r="O8074" i="2"/>
  <c r="P8074" i="2"/>
  <c r="N8075" i="2"/>
  <c r="O8075" i="2"/>
  <c r="P8075" i="2"/>
  <c r="N8076" i="2"/>
  <c r="O8076" i="2"/>
  <c r="P8076" i="2"/>
  <c r="N8077" i="2"/>
  <c r="O8077" i="2"/>
  <c r="P8077" i="2"/>
  <c r="N8078" i="2"/>
  <c r="O8078" i="2"/>
  <c r="P8078" i="2"/>
  <c r="N8079" i="2"/>
  <c r="O8079" i="2"/>
  <c r="P8079" i="2"/>
  <c r="N8080" i="2"/>
  <c r="O8080" i="2"/>
  <c r="P8080" i="2"/>
  <c r="N8081" i="2"/>
  <c r="O8081" i="2"/>
  <c r="P8081" i="2"/>
  <c r="N8082" i="2"/>
  <c r="O8082" i="2"/>
  <c r="P8082" i="2"/>
  <c r="N8083" i="2"/>
  <c r="O8083" i="2"/>
  <c r="P8083" i="2"/>
  <c r="N8084" i="2"/>
  <c r="O8084" i="2"/>
  <c r="P8084" i="2"/>
  <c r="N8085" i="2"/>
  <c r="O8085" i="2"/>
  <c r="P8085" i="2"/>
  <c r="N8086" i="2"/>
  <c r="O8086" i="2"/>
  <c r="P8086" i="2"/>
  <c r="N8087" i="2"/>
  <c r="O8087" i="2"/>
  <c r="P8087" i="2"/>
  <c r="N8088" i="2"/>
  <c r="O8088" i="2"/>
  <c r="P8088" i="2"/>
  <c r="N8089" i="2"/>
  <c r="O8089" i="2"/>
  <c r="P8089" i="2"/>
  <c r="N8090" i="2"/>
  <c r="O8090" i="2"/>
  <c r="P8090" i="2"/>
  <c r="N8091" i="2"/>
  <c r="O8091" i="2"/>
  <c r="P8091" i="2"/>
  <c r="N8092" i="2"/>
  <c r="O8092" i="2"/>
  <c r="P8092" i="2"/>
  <c r="N8093" i="2"/>
  <c r="O8093" i="2"/>
  <c r="P8093" i="2"/>
  <c r="N8094" i="2"/>
  <c r="O8094" i="2"/>
  <c r="P8094" i="2"/>
  <c r="N8095" i="2"/>
  <c r="O8095" i="2"/>
  <c r="P8095" i="2"/>
  <c r="N8096" i="2"/>
  <c r="O8096" i="2"/>
  <c r="P8096" i="2"/>
  <c r="N8097" i="2"/>
  <c r="O8097" i="2"/>
  <c r="P8097" i="2"/>
  <c r="N8098" i="2"/>
  <c r="O8098" i="2"/>
  <c r="P8098" i="2"/>
  <c r="N8099" i="2"/>
  <c r="O8099" i="2"/>
  <c r="P8099" i="2"/>
  <c r="N8100" i="2"/>
  <c r="O8100" i="2"/>
  <c r="P8100" i="2"/>
  <c r="N8101" i="2"/>
  <c r="O8101" i="2"/>
  <c r="P8101" i="2"/>
  <c r="N8102" i="2"/>
  <c r="O8102" i="2"/>
  <c r="P8102" i="2"/>
  <c r="N8103" i="2"/>
  <c r="O8103" i="2"/>
  <c r="P8103" i="2"/>
  <c r="N8104" i="2"/>
  <c r="O8104" i="2"/>
  <c r="P8104" i="2"/>
  <c r="N8105" i="2"/>
  <c r="O8105" i="2"/>
  <c r="P8105" i="2"/>
  <c r="N8106" i="2"/>
  <c r="O8106" i="2"/>
  <c r="P8106" i="2"/>
  <c r="N8107" i="2"/>
  <c r="O8107" i="2"/>
  <c r="P8107" i="2"/>
  <c r="N8108" i="2"/>
  <c r="O8108" i="2"/>
  <c r="P8108" i="2"/>
  <c r="N8109" i="2"/>
  <c r="O8109" i="2"/>
  <c r="P8109" i="2"/>
  <c r="N8110" i="2"/>
  <c r="O8110" i="2"/>
  <c r="P8110" i="2"/>
  <c r="N8111" i="2"/>
  <c r="O8111" i="2"/>
  <c r="P8111" i="2"/>
  <c r="N8112" i="2"/>
  <c r="O8112" i="2"/>
  <c r="P8112" i="2"/>
  <c r="N8113" i="2"/>
  <c r="O8113" i="2"/>
  <c r="P8113" i="2"/>
  <c r="N8114" i="2"/>
  <c r="O8114" i="2"/>
  <c r="P8114" i="2"/>
  <c r="N8115" i="2"/>
  <c r="O8115" i="2"/>
  <c r="P8115" i="2"/>
  <c r="N8116" i="2"/>
  <c r="O8116" i="2"/>
  <c r="P8116" i="2"/>
  <c r="N8117" i="2"/>
  <c r="O8117" i="2"/>
  <c r="P8117" i="2"/>
  <c r="N8118" i="2"/>
  <c r="O8118" i="2"/>
  <c r="P8118" i="2"/>
  <c r="N8119" i="2"/>
  <c r="O8119" i="2"/>
  <c r="P8119" i="2"/>
  <c r="N8120" i="2"/>
  <c r="O8120" i="2"/>
  <c r="P8120" i="2"/>
  <c r="N8121" i="2"/>
  <c r="O8121" i="2"/>
  <c r="P8121" i="2"/>
  <c r="N8122" i="2"/>
  <c r="O8122" i="2"/>
  <c r="P8122" i="2"/>
  <c r="N8123" i="2"/>
  <c r="O8123" i="2"/>
  <c r="P8123" i="2"/>
  <c r="N8124" i="2"/>
  <c r="O8124" i="2"/>
  <c r="P8124" i="2"/>
  <c r="N8125" i="2"/>
  <c r="O8125" i="2"/>
  <c r="P8125" i="2"/>
  <c r="N8126" i="2"/>
  <c r="O8126" i="2"/>
  <c r="P8126" i="2"/>
  <c r="N8127" i="2"/>
  <c r="O8127" i="2"/>
  <c r="P8127" i="2"/>
  <c r="N8128" i="2"/>
  <c r="O8128" i="2"/>
  <c r="P8128" i="2"/>
  <c r="N8129" i="2"/>
  <c r="O8129" i="2"/>
  <c r="P8129" i="2"/>
  <c r="N8130" i="2"/>
  <c r="O8130" i="2"/>
  <c r="P8130" i="2"/>
  <c r="N8131" i="2"/>
  <c r="O8131" i="2"/>
  <c r="P8131" i="2"/>
  <c r="N8132" i="2"/>
  <c r="O8132" i="2"/>
  <c r="P8132" i="2"/>
  <c r="N8133" i="2"/>
  <c r="O8133" i="2"/>
  <c r="P8133" i="2"/>
  <c r="N8134" i="2"/>
  <c r="O8134" i="2"/>
  <c r="P8134" i="2"/>
  <c r="N8135" i="2"/>
  <c r="O8135" i="2"/>
  <c r="P8135" i="2"/>
  <c r="N8136" i="2"/>
  <c r="O8136" i="2"/>
  <c r="P8136" i="2"/>
  <c r="N8137" i="2"/>
  <c r="O8137" i="2"/>
  <c r="P8137" i="2"/>
  <c r="N8138" i="2"/>
  <c r="O8138" i="2"/>
  <c r="P8138" i="2"/>
  <c r="N8139" i="2"/>
  <c r="O8139" i="2"/>
  <c r="P8139" i="2"/>
  <c r="N8140" i="2"/>
  <c r="O8140" i="2"/>
  <c r="P8140" i="2"/>
  <c r="N8141" i="2"/>
  <c r="O8141" i="2"/>
  <c r="P8141" i="2"/>
  <c r="N8142" i="2"/>
  <c r="O8142" i="2"/>
  <c r="P8142" i="2"/>
  <c r="N8143" i="2"/>
  <c r="O8143" i="2"/>
  <c r="P8143" i="2"/>
  <c r="N8144" i="2"/>
  <c r="O8144" i="2"/>
  <c r="P8144" i="2"/>
  <c r="N8145" i="2"/>
  <c r="O8145" i="2"/>
  <c r="P8145" i="2"/>
  <c r="N8146" i="2"/>
  <c r="O8146" i="2"/>
  <c r="P8146" i="2"/>
  <c r="N8147" i="2"/>
  <c r="O8147" i="2"/>
  <c r="P8147" i="2"/>
  <c r="N8148" i="2"/>
  <c r="O8148" i="2"/>
  <c r="P8148" i="2"/>
  <c r="N8149" i="2"/>
  <c r="O8149" i="2"/>
  <c r="P8149" i="2"/>
  <c r="N8150" i="2"/>
  <c r="O8150" i="2"/>
  <c r="P8150" i="2"/>
  <c r="N8151" i="2"/>
  <c r="O8151" i="2"/>
  <c r="P8151" i="2"/>
  <c r="N8152" i="2"/>
  <c r="O8152" i="2"/>
  <c r="P8152" i="2"/>
  <c r="N8153" i="2"/>
  <c r="O8153" i="2"/>
  <c r="P8153" i="2"/>
  <c r="N8154" i="2"/>
  <c r="O8154" i="2"/>
  <c r="P8154" i="2"/>
  <c r="N8155" i="2"/>
  <c r="O8155" i="2"/>
  <c r="P8155" i="2"/>
  <c r="N8156" i="2"/>
  <c r="O8156" i="2"/>
  <c r="P8156" i="2"/>
  <c r="N8157" i="2"/>
  <c r="O8157" i="2"/>
  <c r="P8157" i="2"/>
  <c r="N8158" i="2"/>
  <c r="O8158" i="2"/>
  <c r="P8158" i="2"/>
  <c r="N8159" i="2"/>
  <c r="O8159" i="2"/>
  <c r="P8159" i="2"/>
  <c r="N8160" i="2"/>
  <c r="O8160" i="2"/>
  <c r="P8160" i="2"/>
  <c r="N8161" i="2"/>
  <c r="O8161" i="2"/>
  <c r="P8161" i="2"/>
  <c r="N8162" i="2"/>
  <c r="O8162" i="2"/>
  <c r="P8162" i="2"/>
  <c r="N8163" i="2"/>
  <c r="O8163" i="2"/>
  <c r="P8163" i="2"/>
  <c r="N8164" i="2"/>
  <c r="O8164" i="2"/>
  <c r="P8164" i="2"/>
  <c r="N8165" i="2"/>
  <c r="O8165" i="2"/>
  <c r="P8165" i="2"/>
  <c r="N8166" i="2"/>
  <c r="O8166" i="2"/>
  <c r="P8166" i="2"/>
  <c r="N8167" i="2"/>
  <c r="O8167" i="2"/>
  <c r="P8167" i="2"/>
  <c r="N8168" i="2"/>
  <c r="O8168" i="2"/>
  <c r="P8168" i="2"/>
  <c r="N8169" i="2"/>
  <c r="O8169" i="2"/>
  <c r="P8169" i="2"/>
  <c r="N8170" i="2"/>
  <c r="O8170" i="2"/>
  <c r="P8170" i="2"/>
  <c r="N8171" i="2"/>
  <c r="O8171" i="2"/>
  <c r="P8171" i="2"/>
  <c r="N8172" i="2"/>
  <c r="O8172" i="2"/>
  <c r="P8172" i="2"/>
  <c r="N8173" i="2"/>
  <c r="O8173" i="2"/>
  <c r="P8173" i="2"/>
  <c r="N8174" i="2"/>
  <c r="O8174" i="2"/>
  <c r="P8174" i="2"/>
  <c r="N8175" i="2"/>
  <c r="O8175" i="2"/>
  <c r="P8175" i="2"/>
  <c r="N8176" i="2"/>
  <c r="O8176" i="2"/>
  <c r="P8176" i="2"/>
  <c r="N8177" i="2"/>
  <c r="O8177" i="2"/>
  <c r="P8177" i="2"/>
  <c r="N8178" i="2"/>
  <c r="O8178" i="2"/>
  <c r="P8178" i="2"/>
  <c r="N8179" i="2"/>
  <c r="O8179" i="2"/>
  <c r="P8179" i="2"/>
  <c r="N8180" i="2"/>
  <c r="O8180" i="2"/>
  <c r="P8180" i="2"/>
  <c r="N8181" i="2"/>
  <c r="O8181" i="2"/>
  <c r="P8181" i="2"/>
  <c r="N8182" i="2"/>
  <c r="O8182" i="2"/>
  <c r="P8182" i="2"/>
  <c r="N8183" i="2"/>
  <c r="O8183" i="2"/>
  <c r="P8183" i="2"/>
  <c r="N8184" i="2"/>
  <c r="O8184" i="2"/>
  <c r="P8184" i="2"/>
  <c r="N8185" i="2"/>
  <c r="O8185" i="2"/>
  <c r="P8185" i="2"/>
  <c r="N8186" i="2"/>
  <c r="O8186" i="2"/>
  <c r="P8186" i="2"/>
  <c r="N8187" i="2"/>
  <c r="O8187" i="2"/>
  <c r="P8187" i="2"/>
  <c r="N8188" i="2"/>
  <c r="O8188" i="2"/>
  <c r="P8188" i="2"/>
  <c r="N8189" i="2"/>
  <c r="O8189" i="2"/>
  <c r="P8189" i="2"/>
  <c r="N8190" i="2"/>
  <c r="O8190" i="2"/>
  <c r="P8190" i="2"/>
  <c r="N8191" i="2"/>
  <c r="O8191" i="2"/>
  <c r="P8191" i="2"/>
  <c r="N8192" i="2"/>
  <c r="O8192" i="2"/>
  <c r="P8192" i="2"/>
  <c r="N8193" i="2"/>
  <c r="O8193" i="2"/>
  <c r="P8193" i="2"/>
  <c r="N8194" i="2"/>
  <c r="O8194" i="2"/>
  <c r="P8194" i="2"/>
  <c r="N8195" i="2"/>
  <c r="O8195" i="2"/>
  <c r="P8195" i="2"/>
  <c r="N8196" i="2"/>
  <c r="O8196" i="2"/>
  <c r="P8196" i="2"/>
  <c r="N8197" i="2"/>
  <c r="O8197" i="2"/>
  <c r="P8197" i="2"/>
  <c r="N8198" i="2"/>
  <c r="O8198" i="2"/>
  <c r="P8198" i="2"/>
  <c r="N8199" i="2"/>
  <c r="O8199" i="2"/>
  <c r="P8199" i="2"/>
  <c r="N8200" i="2"/>
  <c r="O8200" i="2"/>
  <c r="P8200" i="2"/>
  <c r="N8201" i="2"/>
  <c r="O8201" i="2"/>
  <c r="P8201" i="2"/>
  <c r="N8202" i="2"/>
  <c r="O8202" i="2"/>
  <c r="P8202" i="2"/>
  <c r="N8203" i="2"/>
  <c r="O8203" i="2"/>
  <c r="P8203" i="2"/>
  <c r="N8204" i="2"/>
  <c r="O8204" i="2"/>
  <c r="P8204" i="2"/>
  <c r="N8205" i="2"/>
  <c r="O8205" i="2"/>
  <c r="P8205" i="2"/>
  <c r="N8206" i="2"/>
  <c r="O8206" i="2"/>
  <c r="P8206" i="2"/>
  <c r="N8207" i="2"/>
  <c r="O8207" i="2"/>
  <c r="P8207" i="2"/>
  <c r="N8208" i="2"/>
  <c r="O8208" i="2"/>
  <c r="P8208" i="2"/>
  <c r="N8209" i="2"/>
  <c r="O8209" i="2"/>
  <c r="P8209" i="2"/>
  <c r="N8210" i="2"/>
  <c r="O8210" i="2"/>
  <c r="P8210" i="2"/>
  <c r="N8211" i="2"/>
  <c r="O8211" i="2"/>
  <c r="P8211" i="2"/>
  <c r="N8212" i="2"/>
  <c r="O8212" i="2"/>
  <c r="P8212" i="2"/>
  <c r="N8213" i="2"/>
  <c r="O8213" i="2"/>
  <c r="P8213" i="2"/>
  <c r="N8214" i="2"/>
  <c r="O8214" i="2"/>
  <c r="P8214" i="2"/>
  <c r="N8215" i="2"/>
  <c r="O8215" i="2"/>
  <c r="P8215" i="2"/>
  <c r="N8216" i="2"/>
  <c r="O8216" i="2"/>
  <c r="P8216" i="2"/>
  <c r="N8217" i="2"/>
  <c r="O8217" i="2"/>
  <c r="P8217" i="2"/>
  <c r="N8218" i="2"/>
  <c r="O8218" i="2"/>
  <c r="P8218" i="2"/>
  <c r="N8219" i="2"/>
  <c r="O8219" i="2"/>
  <c r="P8219" i="2"/>
  <c r="N8220" i="2"/>
  <c r="O8220" i="2"/>
  <c r="P8220" i="2"/>
  <c r="N8221" i="2"/>
  <c r="O8221" i="2"/>
  <c r="P8221" i="2"/>
  <c r="N8222" i="2"/>
  <c r="O8222" i="2"/>
  <c r="P8222" i="2"/>
  <c r="N8223" i="2"/>
  <c r="O8223" i="2"/>
  <c r="P8223" i="2"/>
  <c r="N8224" i="2"/>
  <c r="O8224" i="2"/>
  <c r="P8224" i="2"/>
  <c r="N8225" i="2"/>
  <c r="O8225" i="2"/>
  <c r="P8225" i="2"/>
  <c r="N8226" i="2"/>
  <c r="O8226" i="2"/>
  <c r="P8226" i="2"/>
  <c r="N8227" i="2"/>
  <c r="O8227" i="2"/>
  <c r="P8227" i="2"/>
  <c r="N8228" i="2"/>
  <c r="O8228" i="2"/>
  <c r="P8228" i="2"/>
  <c r="N8229" i="2"/>
  <c r="O8229" i="2"/>
  <c r="P8229" i="2"/>
  <c r="N8230" i="2"/>
  <c r="O8230" i="2"/>
  <c r="P8230" i="2"/>
  <c r="N8231" i="2"/>
  <c r="O8231" i="2"/>
  <c r="P8231" i="2"/>
  <c r="N8232" i="2"/>
  <c r="O8232" i="2"/>
  <c r="P8232" i="2"/>
  <c r="N8233" i="2"/>
  <c r="O8233" i="2"/>
  <c r="P8233" i="2"/>
  <c r="N8234" i="2"/>
  <c r="O8234" i="2"/>
  <c r="P8234" i="2"/>
  <c r="N8235" i="2"/>
  <c r="O8235" i="2"/>
  <c r="P8235" i="2"/>
  <c r="N8236" i="2"/>
  <c r="O8236" i="2"/>
  <c r="P8236" i="2"/>
  <c r="N8237" i="2"/>
  <c r="O8237" i="2"/>
  <c r="P8237" i="2"/>
  <c r="N8238" i="2"/>
  <c r="O8238" i="2"/>
  <c r="P8238" i="2"/>
  <c r="N8239" i="2"/>
  <c r="O8239" i="2"/>
  <c r="P8239" i="2"/>
  <c r="N8240" i="2"/>
  <c r="O8240" i="2"/>
  <c r="P8240" i="2"/>
  <c r="N8241" i="2"/>
  <c r="O8241" i="2"/>
  <c r="P8241" i="2"/>
  <c r="N8242" i="2"/>
  <c r="O8242" i="2"/>
  <c r="P8242" i="2"/>
  <c r="N8243" i="2"/>
  <c r="O8243" i="2"/>
  <c r="P8243" i="2"/>
  <c r="N8244" i="2"/>
  <c r="O8244" i="2"/>
  <c r="P8244" i="2"/>
  <c r="N8245" i="2"/>
  <c r="O8245" i="2"/>
  <c r="P8245" i="2"/>
  <c r="N8246" i="2"/>
  <c r="O8246" i="2"/>
  <c r="P8246" i="2"/>
  <c r="N8247" i="2"/>
  <c r="O8247" i="2"/>
  <c r="P8247" i="2"/>
  <c r="N8248" i="2"/>
  <c r="O8248" i="2"/>
  <c r="P8248" i="2"/>
  <c r="N8249" i="2"/>
  <c r="O8249" i="2"/>
  <c r="P8249" i="2"/>
  <c r="N8250" i="2"/>
  <c r="O8250" i="2"/>
  <c r="P8250" i="2"/>
  <c r="N8251" i="2"/>
  <c r="O8251" i="2"/>
  <c r="P8251" i="2"/>
  <c r="N8252" i="2"/>
  <c r="O8252" i="2"/>
  <c r="P8252" i="2"/>
  <c r="N8253" i="2"/>
  <c r="O8253" i="2"/>
  <c r="P8253" i="2"/>
  <c r="N8254" i="2"/>
  <c r="O8254" i="2"/>
  <c r="P8254" i="2"/>
  <c r="N8255" i="2"/>
  <c r="O8255" i="2"/>
  <c r="P8255" i="2"/>
  <c r="N8256" i="2"/>
  <c r="O8256" i="2"/>
  <c r="P8256" i="2"/>
  <c r="N8257" i="2"/>
  <c r="O8257" i="2"/>
  <c r="P8257" i="2"/>
  <c r="N8258" i="2"/>
  <c r="O8258" i="2"/>
  <c r="P8258" i="2"/>
  <c r="N8259" i="2"/>
  <c r="O8259" i="2"/>
  <c r="P8259" i="2"/>
  <c r="N8260" i="2"/>
  <c r="O8260" i="2"/>
  <c r="P8260" i="2"/>
  <c r="N8261" i="2"/>
  <c r="O8261" i="2"/>
  <c r="P8261" i="2"/>
  <c r="N8262" i="2"/>
  <c r="O8262" i="2"/>
  <c r="P8262" i="2"/>
  <c r="N8263" i="2"/>
  <c r="O8263" i="2"/>
  <c r="P8263" i="2"/>
  <c r="N8264" i="2"/>
  <c r="O8264" i="2"/>
  <c r="P8264" i="2"/>
  <c r="N8265" i="2"/>
  <c r="O8265" i="2"/>
  <c r="P8265" i="2"/>
  <c r="N8266" i="2"/>
  <c r="O8266" i="2"/>
  <c r="P8266" i="2"/>
  <c r="N8267" i="2"/>
  <c r="O8267" i="2"/>
  <c r="P8267" i="2"/>
  <c r="N8268" i="2"/>
  <c r="O8268" i="2"/>
  <c r="P8268" i="2"/>
  <c r="N8269" i="2"/>
  <c r="O8269" i="2"/>
  <c r="P8269" i="2"/>
  <c r="N8270" i="2"/>
  <c r="O8270" i="2"/>
  <c r="P8270" i="2"/>
  <c r="N8271" i="2"/>
  <c r="O8271" i="2"/>
  <c r="P8271" i="2"/>
  <c r="N8272" i="2"/>
  <c r="O8272" i="2"/>
  <c r="P8272" i="2"/>
  <c r="N8273" i="2"/>
  <c r="O8273" i="2"/>
  <c r="P8273" i="2"/>
  <c r="N8274" i="2"/>
  <c r="O8274" i="2"/>
  <c r="P8274" i="2"/>
  <c r="N8275" i="2"/>
  <c r="O8275" i="2"/>
  <c r="P8275" i="2"/>
  <c r="N8276" i="2"/>
  <c r="O8276" i="2"/>
  <c r="P8276" i="2"/>
  <c r="N8277" i="2"/>
  <c r="O8277" i="2"/>
  <c r="P8277" i="2"/>
  <c r="N8278" i="2"/>
  <c r="O8278" i="2"/>
  <c r="P8278" i="2"/>
  <c r="N8279" i="2"/>
  <c r="O8279" i="2"/>
  <c r="P8279" i="2"/>
  <c r="N8280" i="2"/>
  <c r="O8280" i="2"/>
  <c r="P8280" i="2"/>
  <c r="N8281" i="2"/>
  <c r="O8281" i="2"/>
  <c r="P8281" i="2"/>
  <c r="N8282" i="2"/>
  <c r="O8282" i="2"/>
  <c r="P8282" i="2"/>
  <c r="N8283" i="2"/>
  <c r="O8283" i="2"/>
  <c r="P8283" i="2"/>
  <c r="N8284" i="2"/>
  <c r="O8284" i="2"/>
  <c r="P8284" i="2"/>
  <c r="N8285" i="2"/>
  <c r="O8285" i="2"/>
  <c r="P8285" i="2"/>
  <c r="N8286" i="2"/>
  <c r="O8286" i="2"/>
  <c r="P8286" i="2"/>
  <c r="N8287" i="2"/>
  <c r="O8287" i="2"/>
  <c r="P8287" i="2"/>
  <c r="N8288" i="2"/>
  <c r="O8288" i="2"/>
  <c r="P8288" i="2"/>
  <c r="N8289" i="2"/>
  <c r="O8289" i="2"/>
  <c r="P8289" i="2"/>
  <c r="N8290" i="2"/>
  <c r="O8290" i="2"/>
  <c r="P8290" i="2"/>
  <c r="N8291" i="2"/>
  <c r="O8291" i="2"/>
  <c r="P8291" i="2"/>
  <c r="N8292" i="2"/>
  <c r="O8292" i="2"/>
  <c r="P8292" i="2"/>
  <c r="N8293" i="2"/>
  <c r="O8293" i="2"/>
  <c r="P8293" i="2"/>
  <c r="N8294" i="2"/>
  <c r="O8294" i="2"/>
  <c r="P8294" i="2"/>
  <c r="N8295" i="2"/>
  <c r="O8295" i="2"/>
  <c r="P8295" i="2"/>
  <c r="N8296" i="2"/>
  <c r="O8296" i="2"/>
  <c r="P8296" i="2"/>
  <c r="N8297" i="2"/>
  <c r="O8297" i="2"/>
  <c r="P8297" i="2"/>
  <c r="N8298" i="2"/>
  <c r="O8298" i="2"/>
  <c r="P8298" i="2"/>
  <c r="N8299" i="2"/>
  <c r="O8299" i="2"/>
  <c r="P8299" i="2"/>
  <c r="N8300" i="2"/>
  <c r="O8300" i="2"/>
  <c r="P8300" i="2"/>
  <c r="N8301" i="2"/>
  <c r="O8301" i="2"/>
  <c r="P8301" i="2"/>
  <c r="N8302" i="2"/>
  <c r="O8302" i="2"/>
  <c r="P8302" i="2"/>
  <c r="N8303" i="2"/>
  <c r="O8303" i="2"/>
  <c r="P8303" i="2"/>
  <c r="N8304" i="2"/>
  <c r="O8304" i="2"/>
  <c r="P8304" i="2"/>
  <c r="N8305" i="2"/>
  <c r="O8305" i="2"/>
  <c r="P8305" i="2"/>
  <c r="N8306" i="2"/>
  <c r="O8306" i="2"/>
  <c r="P8306" i="2"/>
  <c r="N8307" i="2"/>
  <c r="O8307" i="2"/>
  <c r="P8307" i="2"/>
  <c r="N8308" i="2"/>
  <c r="O8308" i="2"/>
  <c r="P8308" i="2"/>
  <c r="N8309" i="2"/>
  <c r="O8309" i="2"/>
  <c r="P8309" i="2"/>
  <c r="N8310" i="2"/>
  <c r="O8310" i="2"/>
  <c r="P8310" i="2"/>
  <c r="N8311" i="2"/>
  <c r="O8311" i="2"/>
  <c r="P8311" i="2"/>
  <c r="N8312" i="2"/>
  <c r="O8312" i="2"/>
  <c r="P8312" i="2"/>
  <c r="N8313" i="2"/>
  <c r="O8313" i="2"/>
  <c r="P8313" i="2"/>
  <c r="N8314" i="2"/>
  <c r="O8314" i="2"/>
  <c r="P8314" i="2"/>
  <c r="N8315" i="2"/>
  <c r="O8315" i="2"/>
  <c r="P8315" i="2"/>
  <c r="N8316" i="2"/>
  <c r="O8316" i="2"/>
  <c r="P8316" i="2"/>
  <c r="N8317" i="2"/>
  <c r="O8317" i="2"/>
  <c r="P8317" i="2"/>
  <c r="N8318" i="2"/>
  <c r="O8318" i="2"/>
  <c r="P8318" i="2"/>
  <c r="N8319" i="2"/>
  <c r="O8319" i="2"/>
  <c r="P8319" i="2"/>
  <c r="N8320" i="2"/>
  <c r="O8320" i="2"/>
  <c r="P8320" i="2"/>
  <c r="N8321" i="2"/>
  <c r="O8321" i="2"/>
  <c r="P8321" i="2"/>
  <c r="N8322" i="2"/>
  <c r="O8322" i="2"/>
  <c r="P8322" i="2"/>
  <c r="N8323" i="2"/>
  <c r="O8323" i="2"/>
  <c r="P8323" i="2"/>
  <c r="N8324" i="2"/>
  <c r="O8324" i="2"/>
  <c r="P8324" i="2"/>
  <c r="N8325" i="2"/>
  <c r="O8325" i="2"/>
  <c r="P8325" i="2"/>
  <c r="N8326" i="2"/>
  <c r="O8326" i="2"/>
  <c r="P8326" i="2"/>
  <c r="N8327" i="2"/>
  <c r="O8327" i="2"/>
  <c r="P8327" i="2"/>
  <c r="N8328" i="2"/>
  <c r="O8328" i="2"/>
  <c r="P8328" i="2"/>
  <c r="N8329" i="2"/>
  <c r="O8329" i="2"/>
  <c r="P8329" i="2"/>
  <c r="N8330" i="2"/>
  <c r="O8330" i="2"/>
  <c r="P8330" i="2"/>
  <c r="N8331" i="2"/>
  <c r="O8331" i="2"/>
  <c r="P8331" i="2"/>
  <c r="N8332" i="2"/>
  <c r="O8332" i="2"/>
  <c r="P8332" i="2"/>
  <c r="N8333" i="2"/>
  <c r="O8333" i="2"/>
  <c r="P8333" i="2"/>
  <c r="N8334" i="2"/>
  <c r="O8334" i="2"/>
  <c r="P8334" i="2"/>
  <c r="N8335" i="2"/>
  <c r="O8335" i="2"/>
  <c r="P8335" i="2"/>
  <c r="N8336" i="2"/>
  <c r="O8336" i="2"/>
  <c r="P8336" i="2"/>
  <c r="N8337" i="2"/>
  <c r="O8337" i="2"/>
  <c r="P8337" i="2"/>
  <c r="N8338" i="2"/>
  <c r="O8338" i="2"/>
  <c r="P8338" i="2"/>
  <c r="N8339" i="2"/>
  <c r="O8339" i="2"/>
  <c r="P8339" i="2"/>
  <c r="N8340" i="2"/>
  <c r="O8340" i="2"/>
  <c r="P8340" i="2"/>
  <c r="N8341" i="2"/>
  <c r="O8341" i="2"/>
  <c r="P8341" i="2"/>
  <c r="N8342" i="2"/>
  <c r="O8342" i="2"/>
  <c r="P8342" i="2"/>
  <c r="N8343" i="2"/>
  <c r="O8343" i="2"/>
  <c r="P8343" i="2"/>
  <c r="N8344" i="2"/>
  <c r="O8344" i="2"/>
  <c r="P8344" i="2"/>
  <c r="N8345" i="2"/>
  <c r="O8345" i="2"/>
  <c r="P8345" i="2"/>
  <c r="N8346" i="2"/>
  <c r="O8346" i="2"/>
  <c r="P8346" i="2"/>
  <c r="N8347" i="2"/>
  <c r="O8347" i="2"/>
  <c r="P8347" i="2"/>
  <c r="N8348" i="2"/>
  <c r="O8348" i="2"/>
  <c r="P8348" i="2"/>
  <c r="N8349" i="2"/>
  <c r="O8349" i="2"/>
  <c r="P8349" i="2"/>
  <c r="N8350" i="2"/>
  <c r="O8350" i="2"/>
  <c r="P8350" i="2"/>
  <c r="N8351" i="2"/>
  <c r="O8351" i="2"/>
  <c r="P8351" i="2"/>
  <c r="N8352" i="2"/>
  <c r="O8352" i="2"/>
  <c r="P8352" i="2"/>
  <c r="N8353" i="2"/>
  <c r="O8353" i="2"/>
  <c r="P8353" i="2"/>
  <c r="N8354" i="2"/>
  <c r="O8354" i="2"/>
  <c r="P8354" i="2"/>
  <c r="N8355" i="2"/>
  <c r="O8355" i="2"/>
  <c r="P8355" i="2"/>
  <c r="N8356" i="2"/>
  <c r="O8356" i="2"/>
  <c r="P8356" i="2"/>
  <c r="N8357" i="2"/>
  <c r="O8357" i="2"/>
  <c r="P8357" i="2"/>
  <c r="N8358" i="2"/>
  <c r="O8358" i="2"/>
  <c r="P8358" i="2"/>
  <c r="N8359" i="2"/>
  <c r="O8359" i="2"/>
  <c r="P8359" i="2"/>
  <c r="N8360" i="2"/>
  <c r="O8360" i="2"/>
  <c r="P8360" i="2"/>
  <c r="N8361" i="2"/>
  <c r="O8361" i="2"/>
  <c r="P8361" i="2"/>
  <c r="N8362" i="2"/>
  <c r="O8362" i="2"/>
  <c r="P8362" i="2"/>
  <c r="N8363" i="2"/>
  <c r="O8363" i="2"/>
  <c r="P8363" i="2"/>
  <c r="N8364" i="2"/>
  <c r="O8364" i="2"/>
  <c r="P8364" i="2"/>
  <c r="N8365" i="2"/>
  <c r="O8365" i="2"/>
  <c r="P8365" i="2"/>
  <c r="N8366" i="2"/>
  <c r="O8366" i="2"/>
  <c r="P8366" i="2"/>
  <c r="N8367" i="2"/>
  <c r="O8367" i="2"/>
  <c r="P8367" i="2"/>
  <c r="N8368" i="2"/>
  <c r="O8368" i="2"/>
  <c r="P8368" i="2"/>
  <c r="N8369" i="2"/>
  <c r="O8369" i="2"/>
  <c r="P8369" i="2"/>
  <c r="N8370" i="2"/>
  <c r="O8370" i="2"/>
  <c r="P8370" i="2"/>
  <c r="N8371" i="2"/>
  <c r="O8371" i="2"/>
  <c r="P8371" i="2"/>
  <c r="N8372" i="2"/>
  <c r="O8372" i="2"/>
  <c r="P8372" i="2"/>
  <c r="N8373" i="2"/>
  <c r="O8373" i="2"/>
  <c r="P8373" i="2"/>
  <c r="N8374" i="2"/>
  <c r="O8374" i="2"/>
  <c r="P8374" i="2"/>
  <c r="N8375" i="2"/>
  <c r="O8375" i="2"/>
  <c r="P8375" i="2"/>
  <c r="N8376" i="2"/>
  <c r="O8376" i="2"/>
  <c r="P8376" i="2"/>
  <c r="N8377" i="2"/>
  <c r="O8377" i="2"/>
  <c r="P8377" i="2"/>
  <c r="N8378" i="2"/>
  <c r="O8378" i="2"/>
  <c r="P8378" i="2"/>
  <c r="N8379" i="2"/>
  <c r="O8379" i="2"/>
  <c r="P8379" i="2"/>
  <c r="N8380" i="2"/>
  <c r="O8380" i="2"/>
  <c r="P8380" i="2"/>
  <c r="N8381" i="2"/>
  <c r="O8381" i="2"/>
  <c r="P8381" i="2"/>
  <c r="N8382" i="2"/>
  <c r="O8382" i="2"/>
  <c r="P8382" i="2"/>
  <c r="N8383" i="2"/>
  <c r="O8383" i="2"/>
  <c r="P8383" i="2"/>
  <c r="N8384" i="2"/>
  <c r="O8384" i="2"/>
  <c r="P8384" i="2"/>
  <c r="N8385" i="2"/>
  <c r="O8385" i="2"/>
  <c r="P8385" i="2"/>
  <c r="N8386" i="2"/>
  <c r="O8386" i="2"/>
  <c r="P8386" i="2"/>
  <c r="N8387" i="2"/>
  <c r="O8387" i="2"/>
  <c r="P8387" i="2"/>
  <c r="N8388" i="2"/>
  <c r="O8388" i="2"/>
  <c r="P8388" i="2"/>
  <c r="N8389" i="2"/>
  <c r="O8389" i="2"/>
  <c r="P8389" i="2"/>
  <c r="N8390" i="2"/>
  <c r="O8390" i="2"/>
  <c r="P8390" i="2"/>
  <c r="N8391" i="2"/>
  <c r="O8391" i="2"/>
  <c r="P8391" i="2"/>
  <c r="N8392" i="2"/>
  <c r="O8392" i="2"/>
  <c r="P8392" i="2"/>
  <c r="N8393" i="2"/>
  <c r="O8393" i="2"/>
  <c r="P8393" i="2"/>
  <c r="N8394" i="2"/>
  <c r="O8394" i="2"/>
  <c r="P8394" i="2"/>
  <c r="N8395" i="2"/>
  <c r="O8395" i="2"/>
  <c r="P8395" i="2"/>
  <c r="N8396" i="2"/>
  <c r="O8396" i="2"/>
  <c r="P8396" i="2"/>
  <c r="N8397" i="2"/>
  <c r="O8397" i="2"/>
  <c r="P8397" i="2"/>
  <c r="N8398" i="2"/>
  <c r="O8398" i="2"/>
  <c r="P8398" i="2"/>
  <c r="N8399" i="2"/>
  <c r="O8399" i="2"/>
  <c r="P8399" i="2"/>
  <c r="N8400" i="2"/>
  <c r="O8400" i="2"/>
  <c r="P8400" i="2"/>
  <c r="N8401" i="2"/>
  <c r="O8401" i="2"/>
  <c r="P8401" i="2"/>
  <c r="N8402" i="2"/>
  <c r="O8402" i="2"/>
  <c r="P8402" i="2"/>
  <c r="N8403" i="2"/>
  <c r="O8403" i="2"/>
  <c r="P8403" i="2"/>
  <c r="N8404" i="2"/>
  <c r="O8404" i="2"/>
  <c r="P8404" i="2"/>
  <c r="N8405" i="2"/>
  <c r="O8405" i="2"/>
  <c r="P8405" i="2"/>
  <c r="N8406" i="2"/>
  <c r="O8406" i="2"/>
  <c r="P8406" i="2"/>
  <c r="N8407" i="2"/>
  <c r="O8407" i="2"/>
  <c r="P8407" i="2"/>
  <c r="N8408" i="2"/>
  <c r="O8408" i="2"/>
  <c r="P8408" i="2"/>
  <c r="N8409" i="2"/>
  <c r="O8409" i="2"/>
  <c r="P8409" i="2"/>
  <c r="N8410" i="2"/>
  <c r="O8410" i="2"/>
  <c r="P8410" i="2"/>
  <c r="N8411" i="2"/>
  <c r="O8411" i="2"/>
  <c r="P8411" i="2"/>
  <c r="N8412" i="2"/>
  <c r="O8412" i="2"/>
  <c r="P8412" i="2"/>
  <c r="N8413" i="2"/>
  <c r="O8413" i="2"/>
  <c r="P8413" i="2"/>
  <c r="N8414" i="2"/>
  <c r="O8414" i="2"/>
  <c r="P8414" i="2"/>
  <c r="N8415" i="2"/>
  <c r="O8415" i="2"/>
  <c r="P8415" i="2"/>
  <c r="N8416" i="2"/>
  <c r="O8416" i="2"/>
  <c r="P8416" i="2"/>
  <c r="N8417" i="2"/>
  <c r="O8417" i="2"/>
  <c r="P8417" i="2"/>
  <c r="N8418" i="2"/>
  <c r="O8418" i="2"/>
  <c r="P8418" i="2"/>
  <c r="N8419" i="2"/>
  <c r="O8419" i="2"/>
  <c r="P8419" i="2"/>
  <c r="N8420" i="2"/>
  <c r="O8420" i="2"/>
  <c r="P8420" i="2"/>
  <c r="N8421" i="2"/>
  <c r="O8421" i="2"/>
  <c r="P8421" i="2"/>
  <c r="N8422" i="2"/>
  <c r="O8422" i="2"/>
  <c r="P8422" i="2"/>
  <c r="N8423" i="2"/>
  <c r="O8423" i="2"/>
  <c r="P8423" i="2"/>
  <c r="N8424" i="2"/>
  <c r="O8424" i="2"/>
  <c r="P8424" i="2"/>
  <c r="N8425" i="2"/>
  <c r="O8425" i="2"/>
  <c r="P8425" i="2"/>
  <c r="N8426" i="2"/>
  <c r="O8426" i="2"/>
  <c r="P8426" i="2"/>
  <c r="N8427" i="2"/>
  <c r="O8427" i="2"/>
  <c r="P8427" i="2"/>
  <c r="N8428" i="2"/>
  <c r="O8428" i="2"/>
  <c r="P8428" i="2"/>
  <c r="N8429" i="2"/>
  <c r="O8429" i="2"/>
  <c r="P8429" i="2"/>
  <c r="N8430" i="2"/>
  <c r="O8430" i="2"/>
  <c r="P8430" i="2"/>
  <c r="N8431" i="2"/>
  <c r="O8431" i="2"/>
  <c r="P8431" i="2"/>
  <c r="N8432" i="2"/>
  <c r="O8432" i="2"/>
  <c r="P8432" i="2"/>
  <c r="N8433" i="2"/>
  <c r="O8433" i="2"/>
  <c r="P8433" i="2"/>
  <c r="N8434" i="2"/>
  <c r="O8434" i="2"/>
  <c r="P8434" i="2"/>
  <c r="N8435" i="2"/>
  <c r="O8435" i="2"/>
  <c r="P8435" i="2"/>
  <c r="N8436" i="2"/>
  <c r="O8436" i="2"/>
  <c r="P8436" i="2"/>
  <c r="N8437" i="2"/>
  <c r="O8437" i="2"/>
  <c r="P8437" i="2"/>
  <c r="N8438" i="2"/>
  <c r="O8438" i="2"/>
  <c r="P8438" i="2"/>
  <c r="N8439" i="2"/>
  <c r="O8439" i="2"/>
  <c r="P8439" i="2"/>
  <c r="N8440" i="2"/>
  <c r="O8440" i="2"/>
  <c r="P8440" i="2"/>
  <c r="N8441" i="2"/>
  <c r="O8441" i="2"/>
  <c r="P8441" i="2"/>
  <c r="N8442" i="2"/>
  <c r="O8442" i="2"/>
  <c r="P8442" i="2"/>
  <c r="N8443" i="2"/>
  <c r="O8443" i="2"/>
  <c r="P8443" i="2"/>
  <c r="N8444" i="2"/>
  <c r="O8444" i="2"/>
  <c r="P8444" i="2"/>
  <c r="N8445" i="2"/>
  <c r="O8445" i="2"/>
  <c r="P8445" i="2"/>
  <c r="N8446" i="2"/>
  <c r="O8446" i="2"/>
  <c r="P8446" i="2"/>
  <c r="N8447" i="2"/>
  <c r="O8447" i="2"/>
  <c r="P8447" i="2"/>
  <c r="N8448" i="2"/>
  <c r="O8448" i="2"/>
  <c r="P8448" i="2"/>
  <c r="N8449" i="2"/>
  <c r="O8449" i="2"/>
  <c r="P8449" i="2"/>
  <c r="N8450" i="2"/>
  <c r="O8450" i="2"/>
  <c r="P8450" i="2"/>
  <c r="N8451" i="2"/>
  <c r="O8451" i="2"/>
  <c r="P8451" i="2"/>
  <c r="N8452" i="2"/>
  <c r="O8452" i="2"/>
  <c r="P8452" i="2"/>
  <c r="N8453" i="2"/>
  <c r="O8453" i="2"/>
  <c r="P8453" i="2"/>
  <c r="N8454" i="2"/>
  <c r="O8454" i="2"/>
  <c r="P8454" i="2"/>
  <c r="N8455" i="2"/>
  <c r="O8455" i="2"/>
  <c r="P8455" i="2"/>
  <c r="N8456" i="2"/>
  <c r="O8456" i="2"/>
  <c r="P8456" i="2"/>
  <c r="N8457" i="2"/>
  <c r="O8457" i="2"/>
  <c r="P8457" i="2"/>
  <c r="N8458" i="2"/>
  <c r="O8458" i="2"/>
  <c r="P8458" i="2"/>
  <c r="N8459" i="2"/>
  <c r="O8459" i="2"/>
  <c r="P8459" i="2"/>
  <c r="N8460" i="2"/>
  <c r="O8460" i="2"/>
  <c r="P8460" i="2"/>
  <c r="N8461" i="2"/>
  <c r="O8461" i="2"/>
  <c r="P8461" i="2"/>
  <c r="N8462" i="2"/>
  <c r="O8462" i="2"/>
  <c r="P8462" i="2"/>
  <c r="N8463" i="2"/>
  <c r="O8463" i="2"/>
  <c r="P8463" i="2"/>
  <c r="N8464" i="2"/>
  <c r="O8464" i="2"/>
  <c r="P8464" i="2"/>
  <c r="N8465" i="2"/>
  <c r="O8465" i="2"/>
  <c r="P8465" i="2"/>
  <c r="N8466" i="2"/>
  <c r="O8466" i="2"/>
  <c r="P8466" i="2"/>
  <c r="N8467" i="2"/>
  <c r="O8467" i="2"/>
  <c r="P8467" i="2"/>
  <c r="N8468" i="2"/>
  <c r="O8468" i="2"/>
  <c r="P8468" i="2"/>
  <c r="N8469" i="2"/>
  <c r="O8469" i="2"/>
  <c r="P8469" i="2"/>
  <c r="N8470" i="2"/>
  <c r="O8470" i="2"/>
  <c r="P8470" i="2"/>
  <c r="N8471" i="2"/>
  <c r="O8471" i="2"/>
  <c r="P8471" i="2"/>
  <c r="N8472" i="2"/>
  <c r="O8472" i="2"/>
  <c r="P8472" i="2"/>
  <c r="N8473" i="2"/>
  <c r="O8473" i="2"/>
  <c r="P8473" i="2"/>
  <c r="N8474" i="2"/>
  <c r="O8474" i="2"/>
  <c r="P8474" i="2"/>
  <c r="N8475" i="2"/>
  <c r="O8475" i="2"/>
  <c r="P8475" i="2"/>
  <c r="N8476" i="2"/>
  <c r="O8476" i="2"/>
  <c r="P8476" i="2"/>
  <c r="N8477" i="2"/>
  <c r="O8477" i="2"/>
  <c r="P8477" i="2"/>
  <c r="N8478" i="2"/>
  <c r="O8478" i="2"/>
  <c r="P8478" i="2"/>
  <c r="N8479" i="2"/>
  <c r="O8479" i="2"/>
  <c r="P8479" i="2"/>
  <c r="N8480" i="2"/>
  <c r="O8480" i="2"/>
  <c r="P8480" i="2"/>
  <c r="N8481" i="2"/>
  <c r="O8481" i="2"/>
  <c r="P8481" i="2"/>
  <c r="N8482" i="2"/>
  <c r="O8482" i="2"/>
  <c r="P8482" i="2"/>
  <c r="N8483" i="2"/>
  <c r="O8483" i="2"/>
  <c r="P8483" i="2"/>
  <c r="N8484" i="2"/>
  <c r="O8484" i="2"/>
  <c r="P8484" i="2"/>
  <c r="N8485" i="2"/>
  <c r="O8485" i="2"/>
  <c r="P8485" i="2"/>
  <c r="N8486" i="2"/>
  <c r="O8486" i="2"/>
  <c r="P8486" i="2"/>
  <c r="N8487" i="2"/>
  <c r="O8487" i="2"/>
  <c r="P8487" i="2"/>
  <c r="N8488" i="2"/>
  <c r="O8488" i="2"/>
  <c r="P8488" i="2"/>
  <c r="N8489" i="2"/>
  <c r="O8489" i="2"/>
  <c r="P8489" i="2"/>
  <c r="N8490" i="2"/>
  <c r="O8490" i="2"/>
  <c r="P8490" i="2"/>
  <c r="N8491" i="2"/>
  <c r="O8491" i="2"/>
  <c r="P8491" i="2"/>
  <c r="N8492" i="2"/>
  <c r="O8492" i="2"/>
  <c r="P8492" i="2"/>
  <c r="N8493" i="2"/>
  <c r="O8493" i="2"/>
  <c r="P8493" i="2"/>
  <c r="N8494" i="2"/>
  <c r="O8494" i="2"/>
  <c r="P8494" i="2"/>
  <c r="N8495" i="2"/>
  <c r="O8495" i="2"/>
  <c r="P8495" i="2"/>
  <c r="N8496" i="2"/>
  <c r="O8496" i="2"/>
  <c r="P8496" i="2"/>
  <c r="N8497" i="2"/>
  <c r="O8497" i="2"/>
  <c r="P8497" i="2"/>
  <c r="N8498" i="2"/>
  <c r="O8498" i="2"/>
  <c r="P8498" i="2"/>
  <c r="N8499" i="2"/>
  <c r="O8499" i="2"/>
  <c r="P8499" i="2"/>
  <c r="N8500" i="2"/>
  <c r="O8500" i="2"/>
  <c r="P8500" i="2"/>
  <c r="N8501" i="2"/>
  <c r="O8501" i="2"/>
  <c r="P8501" i="2"/>
  <c r="N8502" i="2"/>
  <c r="O8502" i="2"/>
  <c r="P8502" i="2"/>
  <c r="N8503" i="2"/>
  <c r="O8503" i="2"/>
  <c r="P8503" i="2"/>
  <c r="N8504" i="2"/>
  <c r="O8504" i="2"/>
  <c r="P8504" i="2"/>
  <c r="N8505" i="2"/>
  <c r="O8505" i="2"/>
  <c r="P8505" i="2"/>
  <c r="N8506" i="2"/>
  <c r="O8506" i="2"/>
  <c r="P8506" i="2"/>
  <c r="N8507" i="2"/>
  <c r="O8507" i="2"/>
  <c r="P8507" i="2"/>
  <c r="N8508" i="2"/>
  <c r="O8508" i="2"/>
  <c r="P8508" i="2"/>
  <c r="N8509" i="2"/>
  <c r="O8509" i="2"/>
  <c r="P8509" i="2"/>
  <c r="N8510" i="2"/>
  <c r="O8510" i="2"/>
  <c r="P8510" i="2"/>
  <c r="N8511" i="2"/>
  <c r="O8511" i="2"/>
  <c r="P8511" i="2"/>
  <c r="N8512" i="2"/>
  <c r="O8512" i="2"/>
  <c r="P8512" i="2"/>
  <c r="N8513" i="2"/>
  <c r="O8513" i="2"/>
  <c r="P8513" i="2"/>
  <c r="N8514" i="2"/>
  <c r="O8514" i="2"/>
  <c r="P8514" i="2"/>
  <c r="N8515" i="2"/>
  <c r="O8515" i="2"/>
  <c r="P8515" i="2"/>
  <c r="N8516" i="2"/>
  <c r="O8516" i="2"/>
  <c r="P8516" i="2"/>
  <c r="N8517" i="2"/>
  <c r="O8517" i="2"/>
  <c r="P8517" i="2"/>
  <c r="N8518" i="2"/>
  <c r="O8518" i="2"/>
  <c r="P8518" i="2"/>
  <c r="N8519" i="2"/>
  <c r="O8519" i="2"/>
  <c r="P8519" i="2"/>
  <c r="N8520" i="2"/>
  <c r="O8520" i="2"/>
  <c r="P8520" i="2"/>
  <c r="N8521" i="2"/>
  <c r="O8521" i="2"/>
  <c r="P8521" i="2"/>
  <c r="N8522" i="2"/>
  <c r="O8522" i="2"/>
  <c r="P8522" i="2"/>
  <c r="N8523" i="2"/>
  <c r="O8523" i="2"/>
  <c r="P8523" i="2"/>
  <c r="N8524" i="2"/>
  <c r="O8524" i="2"/>
  <c r="P8524" i="2"/>
  <c r="N8525" i="2"/>
  <c r="O8525" i="2"/>
  <c r="P8525" i="2"/>
  <c r="N8526" i="2"/>
  <c r="O8526" i="2"/>
  <c r="P8526" i="2"/>
  <c r="N8527" i="2"/>
  <c r="O8527" i="2"/>
  <c r="P8527" i="2"/>
  <c r="N8528" i="2"/>
  <c r="O8528" i="2"/>
  <c r="P8528" i="2"/>
  <c r="N8529" i="2"/>
  <c r="O8529" i="2"/>
  <c r="P8529" i="2"/>
  <c r="N8530" i="2"/>
  <c r="O8530" i="2"/>
  <c r="P8530" i="2"/>
  <c r="N8531" i="2"/>
  <c r="O8531" i="2"/>
  <c r="P8531" i="2"/>
  <c r="N8532" i="2"/>
  <c r="O8532" i="2"/>
  <c r="P8532" i="2"/>
  <c r="N8533" i="2"/>
  <c r="O8533" i="2"/>
  <c r="P8533" i="2"/>
  <c r="N8534" i="2"/>
  <c r="O8534" i="2"/>
  <c r="P8534" i="2"/>
  <c r="N8535" i="2"/>
  <c r="O8535" i="2"/>
  <c r="P8535" i="2"/>
  <c r="N8536" i="2"/>
  <c r="O8536" i="2"/>
  <c r="P8536" i="2"/>
  <c r="N8537" i="2"/>
  <c r="O8537" i="2"/>
  <c r="P8537" i="2"/>
  <c r="N8538" i="2"/>
  <c r="O8538" i="2"/>
  <c r="P8538" i="2"/>
  <c r="N8539" i="2"/>
  <c r="O8539" i="2"/>
  <c r="P8539" i="2"/>
  <c r="N8540" i="2"/>
  <c r="O8540" i="2"/>
  <c r="P8540" i="2"/>
  <c r="N8541" i="2"/>
  <c r="O8541" i="2"/>
  <c r="P8541" i="2"/>
  <c r="N8542" i="2"/>
  <c r="O8542" i="2"/>
  <c r="P8542" i="2"/>
  <c r="N8543" i="2"/>
  <c r="O8543" i="2"/>
  <c r="P8543" i="2"/>
  <c r="N8544" i="2"/>
  <c r="O8544" i="2"/>
  <c r="P8544" i="2"/>
  <c r="N8545" i="2"/>
  <c r="O8545" i="2"/>
  <c r="P8545" i="2"/>
  <c r="N8546" i="2"/>
  <c r="O8546" i="2"/>
  <c r="P8546" i="2"/>
  <c r="N8547" i="2"/>
  <c r="O8547" i="2"/>
  <c r="P8547" i="2"/>
  <c r="N8548" i="2"/>
  <c r="O8548" i="2"/>
  <c r="P8548" i="2"/>
  <c r="N8549" i="2"/>
  <c r="O8549" i="2"/>
  <c r="P8549" i="2"/>
  <c r="N8550" i="2"/>
  <c r="O8550" i="2"/>
  <c r="P8550" i="2"/>
  <c r="N8551" i="2"/>
  <c r="O8551" i="2"/>
  <c r="P8551" i="2"/>
  <c r="N8552" i="2"/>
  <c r="O8552" i="2"/>
  <c r="P8552" i="2"/>
  <c r="N8553" i="2"/>
  <c r="O8553" i="2"/>
  <c r="P8553" i="2"/>
  <c r="N8554" i="2"/>
  <c r="O8554" i="2"/>
  <c r="P8554" i="2"/>
  <c r="N8555" i="2"/>
  <c r="O8555" i="2"/>
  <c r="P8555" i="2"/>
  <c r="N8556" i="2"/>
  <c r="O8556" i="2"/>
  <c r="P8556" i="2"/>
  <c r="N8557" i="2"/>
  <c r="O8557" i="2"/>
  <c r="P8557" i="2"/>
  <c r="N8558" i="2"/>
  <c r="O8558" i="2"/>
  <c r="P8558" i="2"/>
  <c r="N8559" i="2"/>
  <c r="O8559" i="2"/>
  <c r="P8559" i="2"/>
  <c r="N8560" i="2"/>
  <c r="O8560" i="2"/>
  <c r="P8560" i="2"/>
  <c r="N8561" i="2"/>
  <c r="O8561" i="2"/>
  <c r="P8561" i="2"/>
  <c r="N8562" i="2"/>
  <c r="O8562" i="2"/>
  <c r="P8562" i="2"/>
  <c r="N8563" i="2"/>
  <c r="O8563" i="2"/>
  <c r="P8563" i="2"/>
  <c r="N8564" i="2"/>
  <c r="O8564" i="2"/>
  <c r="P8564" i="2"/>
  <c r="N8565" i="2"/>
  <c r="O8565" i="2"/>
  <c r="P8565" i="2"/>
  <c r="N8566" i="2"/>
  <c r="O8566" i="2"/>
  <c r="P8566" i="2"/>
  <c r="N8567" i="2"/>
  <c r="O8567" i="2"/>
  <c r="P8567" i="2"/>
  <c r="N8568" i="2"/>
  <c r="O8568" i="2"/>
  <c r="P8568" i="2"/>
  <c r="N8569" i="2"/>
  <c r="O8569" i="2"/>
  <c r="P8569" i="2"/>
  <c r="N8570" i="2"/>
  <c r="O8570" i="2"/>
  <c r="P8570" i="2"/>
  <c r="N8571" i="2"/>
  <c r="O8571" i="2"/>
  <c r="P8571" i="2"/>
  <c r="N8572" i="2"/>
  <c r="O8572" i="2"/>
  <c r="P8572" i="2"/>
  <c r="N8573" i="2"/>
  <c r="O8573" i="2"/>
  <c r="P8573" i="2"/>
  <c r="N8574" i="2"/>
  <c r="O8574" i="2"/>
  <c r="P8574" i="2"/>
  <c r="N8575" i="2"/>
  <c r="O8575" i="2"/>
  <c r="P8575" i="2"/>
  <c r="N8576" i="2"/>
  <c r="O8576" i="2"/>
  <c r="P8576" i="2"/>
  <c r="N8577" i="2"/>
  <c r="O8577" i="2"/>
  <c r="P8577" i="2"/>
  <c r="N8578" i="2"/>
  <c r="O8578" i="2"/>
  <c r="P8578" i="2"/>
  <c r="N8579" i="2"/>
  <c r="O8579" i="2"/>
  <c r="P8579" i="2"/>
  <c r="N8580" i="2"/>
  <c r="O8580" i="2"/>
  <c r="P8580" i="2"/>
  <c r="N8581" i="2"/>
  <c r="O8581" i="2"/>
  <c r="P8581" i="2"/>
  <c r="N8582" i="2"/>
  <c r="O8582" i="2"/>
  <c r="P8582" i="2"/>
  <c r="N8583" i="2"/>
  <c r="O8583" i="2"/>
  <c r="P8583" i="2"/>
  <c r="N8584" i="2"/>
  <c r="O8584" i="2"/>
  <c r="P8584" i="2"/>
  <c r="N8585" i="2"/>
  <c r="O8585" i="2"/>
  <c r="P8585" i="2"/>
  <c r="N8586" i="2"/>
  <c r="O8586" i="2"/>
  <c r="P8586" i="2"/>
  <c r="N8587" i="2"/>
  <c r="O8587" i="2"/>
  <c r="P8587" i="2"/>
  <c r="N8588" i="2"/>
  <c r="O8588" i="2"/>
  <c r="P8588" i="2"/>
  <c r="N8589" i="2"/>
  <c r="O8589" i="2"/>
  <c r="P8589" i="2"/>
  <c r="N8590" i="2"/>
  <c r="O8590" i="2"/>
  <c r="P8590" i="2"/>
  <c r="N8591" i="2"/>
  <c r="O8591" i="2"/>
  <c r="P8591" i="2"/>
  <c r="N8592" i="2"/>
  <c r="O8592" i="2"/>
  <c r="P8592" i="2"/>
  <c r="N8593" i="2"/>
  <c r="O8593" i="2"/>
  <c r="P8593" i="2"/>
  <c r="N8594" i="2"/>
  <c r="O8594" i="2"/>
  <c r="P8594" i="2"/>
  <c r="N8595" i="2"/>
  <c r="O8595" i="2"/>
  <c r="P8595" i="2"/>
  <c r="N8596" i="2"/>
  <c r="O8596" i="2"/>
  <c r="P8596" i="2"/>
  <c r="N8597" i="2"/>
  <c r="O8597" i="2"/>
  <c r="P8597" i="2"/>
  <c r="N8598" i="2"/>
  <c r="O8598" i="2"/>
  <c r="P8598" i="2"/>
  <c r="N8599" i="2"/>
  <c r="O8599" i="2"/>
  <c r="P8599" i="2"/>
  <c r="N8600" i="2"/>
  <c r="O8600" i="2"/>
  <c r="P8600" i="2"/>
  <c r="N8601" i="2"/>
  <c r="O8601" i="2"/>
  <c r="P8601" i="2"/>
  <c r="N8602" i="2"/>
  <c r="O8602" i="2"/>
  <c r="P8602" i="2"/>
  <c r="N8603" i="2"/>
  <c r="O8603" i="2"/>
  <c r="P8603" i="2"/>
  <c r="N8604" i="2"/>
  <c r="O8604" i="2"/>
  <c r="P8604" i="2"/>
  <c r="N8605" i="2"/>
  <c r="O8605" i="2"/>
  <c r="P8605" i="2"/>
  <c r="N8606" i="2"/>
  <c r="O8606" i="2"/>
  <c r="P8606" i="2"/>
  <c r="N8607" i="2"/>
  <c r="O8607" i="2"/>
  <c r="P8607" i="2"/>
  <c r="N8608" i="2"/>
  <c r="O8608" i="2"/>
  <c r="P8608" i="2"/>
  <c r="N8609" i="2"/>
  <c r="O8609" i="2"/>
  <c r="P8609" i="2"/>
  <c r="N8610" i="2"/>
  <c r="O8610" i="2"/>
  <c r="P8610" i="2"/>
  <c r="N8611" i="2"/>
  <c r="O8611" i="2"/>
  <c r="P8611" i="2"/>
  <c r="N8612" i="2"/>
  <c r="O8612" i="2"/>
  <c r="P8612" i="2"/>
  <c r="N8613" i="2"/>
  <c r="O8613" i="2"/>
  <c r="P8613" i="2"/>
  <c r="N8614" i="2"/>
  <c r="O8614" i="2"/>
  <c r="P8614" i="2"/>
  <c r="N8615" i="2"/>
  <c r="O8615" i="2"/>
  <c r="P8615" i="2"/>
  <c r="N8616" i="2"/>
  <c r="O8616" i="2"/>
  <c r="P8616" i="2"/>
  <c r="N8617" i="2"/>
  <c r="O8617" i="2"/>
  <c r="P8617" i="2"/>
  <c r="N8618" i="2"/>
  <c r="O8618" i="2"/>
  <c r="P8618" i="2"/>
  <c r="N8619" i="2"/>
  <c r="O8619" i="2"/>
  <c r="P8619" i="2"/>
  <c r="N8620" i="2"/>
  <c r="O8620" i="2"/>
  <c r="P8620" i="2"/>
  <c r="N8621" i="2"/>
  <c r="O8621" i="2"/>
  <c r="P8621" i="2"/>
  <c r="N8622" i="2"/>
  <c r="O8622" i="2"/>
  <c r="P8622" i="2"/>
  <c r="N8623" i="2"/>
  <c r="O8623" i="2"/>
  <c r="P8623" i="2"/>
  <c r="N8624" i="2"/>
  <c r="O8624" i="2"/>
  <c r="P8624" i="2"/>
  <c r="N8625" i="2"/>
  <c r="O8625" i="2"/>
  <c r="P8625" i="2"/>
  <c r="N8626" i="2"/>
  <c r="O8626" i="2"/>
  <c r="P8626" i="2"/>
  <c r="N8627" i="2"/>
  <c r="O8627" i="2"/>
  <c r="P8627" i="2"/>
  <c r="N8628" i="2"/>
  <c r="O8628" i="2"/>
  <c r="P8628" i="2"/>
  <c r="N8629" i="2"/>
  <c r="O8629" i="2"/>
  <c r="P8629" i="2"/>
  <c r="N8630" i="2"/>
  <c r="O8630" i="2"/>
  <c r="P8630" i="2"/>
  <c r="N8631" i="2"/>
  <c r="O8631" i="2"/>
  <c r="P8631" i="2"/>
  <c r="N8632" i="2"/>
  <c r="O8632" i="2"/>
  <c r="P8632" i="2"/>
  <c r="N8633" i="2"/>
  <c r="O8633" i="2"/>
  <c r="P8633" i="2"/>
  <c r="N8634" i="2"/>
  <c r="O8634" i="2"/>
  <c r="P8634" i="2"/>
  <c r="N8635" i="2"/>
  <c r="O8635" i="2"/>
  <c r="P8635" i="2"/>
  <c r="N8636" i="2"/>
  <c r="O8636" i="2"/>
  <c r="P8636" i="2"/>
  <c r="N8637" i="2"/>
  <c r="O8637" i="2"/>
  <c r="P8637" i="2"/>
  <c r="N8638" i="2"/>
  <c r="O8638" i="2"/>
  <c r="P8638" i="2"/>
  <c r="N8639" i="2"/>
  <c r="O8639" i="2"/>
  <c r="P8639" i="2"/>
  <c r="N8640" i="2"/>
  <c r="O8640" i="2"/>
  <c r="P8640" i="2"/>
  <c r="N8641" i="2"/>
  <c r="O8641" i="2"/>
  <c r="P8641" i="2"/>
  <c r="N8642" i="2"/>
  <c r="O8642" i="2"/>
  <c r="P8642" i="2"/>
  <c r="N8643" i="2"/>
  <c r="O8643" i="2"/>
  <c r="P8643" i="2"/>
  <c r="N8644" i="2"/>
  <c r="O8644" i="2"/>
  <c r="P8644" i="2"/>
  <c r="N8645" i="2"/>
  <c r="O8645" i="2"/>
  <c r="P8645" i="2"/>
  <c r="N8646" i="2"/>
  <c r="O8646" i="2"/>
  <c r="P8646" i="2"/>
  <c r="N8647" i="2"/>
  <c r="O8647" i="2"/>
  <c r="P8647" i="2"/>
  <c r="N8648" i="2"/>
  <c r="O8648" i="2"/>
  <c r="P8648" i="2"/>
  <c r="N8649" i="2"/>
  <c r="O8649" i="2"/>
  <c r="P8649" i="2"/>
  <c r="N8650" i="2"/>
  <c r="O8650" i="2"/>
  <c r="P8650" i="2"/>
  <c r="N8651" i="2"/>
  <c r="O8651" i="2"/>
  <c r="P8651" i="2"/>
  <c r="N8652" i="2"/>
  <c r="O8652" i="2"/>
  <c r="P8652" i="2"/>
  <c r="N8653" i="2"/>
  <c r="O8653" i="2"/>
  <c r="P8653" i="2"/>
  <c r="N8654" i="2"/>
  <c r="O8654" i="2"/>
  <c r="P8654" i="2"/>
  <c r="N8655" i="2"/>
  <c r="O8655" i="2"/>
  <c r="P8655" i="2"/>
  <c r="N8656" i="2"/>
  <c r="O8656" i="2"/>
  <c r="P8656" i="2"/>
  <c r="N8657" i="2"/>
  <c r="O8657" i="2"/>
  <c r="P8657" i="2"/>
  <c r="N8658" i="2"/>
  <c r="O8658" i="2"/>
  <c r="P8658" i="2"/>
  <c r="N8659" i="2"/>
  <c r="O8659" i="2"/>
  <c r="P8659" i="2"/>
  <c r="N8660" i="2"/>
  <c r="O8660" i="2"/>
  <c r="P8660" i="2"/>
  <c r="N8661" i="2"/>
  <c r="O8661" i="2"/>
  <c r="P8661" i="2"/>
  <c r="N8662" i="2"/>
  <c r="O8662" i="2"/>
  <c r="P8662" i="2"/>
  <c r="N8663" i="2"/>
  <c r="O8663" i="2"/>
  <c r="P8663" i="2"/>
  <c r="N8664" i="2"/>
  <c r="O8664" i="2"/>
  <c r="P8664" i="2"/>
  <c r="N8665" i="2"/>
  <c r="O8665" i="2"/>
  <c r="P8665" i="2"/>
  <c r="N8666" i="2"/>
  <c r="O8666" i="2"/>
  <c r="P8666" i="2"/>
  <c r="N8667" i="2"/>
  <c r="O8667" i="2"/>
  <c r="P8667" i="2"/>
  <c r="N8668" i="2"/>
  <c r="O8668" i="2"/>
  <c r="P8668" i="2"/>
  <c r="N8669" i="2"/>
  <c r="O8669" i="2"/>
  <c r="P8669" i="2"/>
  <c r="N8670" i="2"/>
  <c r="O8670" i="2"/>
  <c r="P8670" i="2"/>
  <c r="N8671" i="2"/>
  <c r="O8671" i="2"/>
  <c r="P8671" i="2"/>
  <c r="N8672" i="2"/>
  <c r="O8672" i="2"/>
  <c r="P8672" i="2"/>
  <c r="N8673" i="2"/>
  <c r="O8673" i="2"/>
  <c r="P8673" i="2"/>
  <c r="N8674" i="2"/>
  <c r="O8674" i="2"/>
  <c r="P8674" i="2"/>
  <c r="N8675" i="2"/>
  <c r="O8675" i="2"/>
  <c r="P8675" i="2"/>
  <c r="N8676" i="2"/>
  <c r="O8676" i="2"/>
  <c r="P8676" i="2"/>
  <c r="N8677" i="2"/>
  <c r="O8677" i="2"/>
  <c r="P8677" i="2"/>
  <c r="N8678" i="2"/>
  <c r="O8678" i="2"/>
  <c r="P8678" i="2"/>
  <c r="N8679" i="2"/>
  <c r="O8679" i="2"/>
  <c r="P8679" i="2"/>
  <c r="N8680" i="2"/>
  <c r="O8680" i="2"/>
  <c r="P8680" i="2"/>
  <c r="N8681" i="2"/>
  <c r="O8681" i="2"/>
  <c r="P8681" i="2"/>
  <c r="N8682" i="2"/>
  <c r="O8682" i="2"/>
  <c r="P8682" i="2"/>
  <c r="N8683" i="2"/>
  <c r="O8683" i="2"/>
  <c r="P8683" i="2"/>
  <c r="N8684" i="2"/>
  <c r="O8684" i="2"/>
  <c r="P8684" i="2"/>
  <c r="N8685" i="2"/>
  <c r="O8685" i="2"/>
  <c r="P8685" i="2"/>
  <c r="N8686" i="2"/>
  <c r="O8686" i="2"/>
  <c r="P8686" i="2"/>
  <c r="N8687" i="2"/>
  <c r="O8687" i="2"/>
  <c r="P8687" i="2"/>
  <c r="N8688" i="2"/>
  <c r="O8688" i="2"/>
  <c r="P8688" i="2"/>
  <c r="N8689" i="2"/>
  <c r="O8689" i="2"/>
  <c r="P8689" i="2"/>
  <c r="N8690" i="2"/>
  <c r="O8690" i="2"/>
  <c r="P8690" i="2"/>
  <c r="N8691" i="2"/>
  <c r="O8691" i="2"/>
  <c r="P8691" i="2"/>
  <c r="N8692" i="2"/>
  <c r="O8692" i="2"/>
  <c r="P8692" i="2"/>
  <c r="N8693" i="2"/>
  <c r="O8693" i="2"/>
  <c r="P8693" i="2"/>
  <c r="N8694" i="2"/>
  <c r="O8694" i="2"/>
  <c r="P8694" i="2"/>
  <c r="N8695" i="2"/>
  <c r="O8695" i="2"/>
  <c r="P8695" i="2"/>
  <c r="N8696" i="2"/>
  <c r="O8696" i="2"/>
  <c r="P8696" i="2"/>
  <c r="N8697" i="2"/>
  <c r="O8697" i="2"/>
  <c r="P8697" i="2"/>
  <c r="N8698" i="2"/>
  <c r="O8698" i="2"/>
  <c r="P8698" i="2"/>
  <c r="N8699" i="2"/>
  <c r="O8699" i="2"/>
  <c r="P8699" i="2"/>
  <c r="N8700" i="2"/>
  <c r="O8700" i="2"/>
  <c r="P8700" i="2"/>
  <c r="N8701" i="2"/>
  <c r="O8701" i="2"/>
  <c r="P8701" i="2"/>
  <c r="N8702" i="2"/>
  <c r="O8702" i="2"/>
  <c r="P8702" i="2"/>
  <c r="N8703" i="2"/>
  <c r="O8703" i="2"/>
  <c r="P8703" i="2"/>
  <c r="N8704" i="2"/>
  <c r="O8704" i="2"/>
  <c r="P8704" i="2"/>
  <c r="N8705" i="2"/>
  <c r="O8705" i="2"/>
  <c r="P8705" i="2"/>
  <c r="N8706" i="2"/>
  <c r="O8706" i="2"/>
  <c r="P8706" i="2"/>
  <c r="N8707" i="2"/>
  <c r="O8707" i="2"/>
  <c r="P8707" i="2"/>
  <c r="N8708" i="2"/>
  <c r="O8708" i="2"/>
  <c r="P8708" i="2"/>
  <c r="N8709" i="2"/>
  <c r="O8709" i="2"/>
  <c r="P8709" i="2"/>
  <c r="N8710" i="2"/>
  <c r="O8710" i="2"/>
  <c r="P8710" i="2"/>
  <c r="N8711" i="2"/>
  <c r="O8711" i="2"/>
  <c r="P8711" i="2"/>
  <c r="N8712" i="2"/>
  <c r="O8712" i="2"/>
  <c r="P8712" i="2"/>
  <c r="N8713" i="2"/>
  <c r="O8713" i="2"/>
  <c r="P8713" i="2"/>
  <c r="N8714" i="2"/>
  <c r="O8714" i="2"/>
  <c r="P8714" i="2"/>
  <c r="N8715" i="2"/>
  <c r="O8715" i="2"/>
  <c r="P8715" i="2"/>
  <c r="N8716" i="2"/>
  <c r="O8716" i="2"/>
  <c r="P8716" i="2"/>
  <c r="N8717" i="2"/>
  <c r="O8717" i="2"/>
  <c r="P8717" i="2"/>
  <c r="N8718" i="2"/>
  <c r="O8718" i="2"/>
  <c r="P8718" i="2"/>
  <c r="N8719" i="2"/>
  <c r="O8719" i="2"/>
  <c r="P8719" i="2"/>
  <c r="N8720" i="2"/>
  <c r="O8720" i="2"/>
  <c r="P8720" i="2"/>
  <c r="N8721" i="2"/>
  <c r="O8721" i="2"/>
  <c r="P8721" i="2"/>
  <c r="N8722" i="2"/>
  <c r="O8722" i="2"/>
  <c r="P8722" i="2"/>
  <c r="N8723" i="2"/>
  <c r="O8723" i="2"/>
  <c r="P8723" i="2"/>
  <c r="N8724" i="2"/>
  <c r="O8724" i="2"/>
  <c r="P8724" i="2"/>
  <c r="N8725" i="2"/>
  <c r="O8725" i="2"/>
  <c r="P8725" i="2"/>
  <c r="N8726" i="2"/>
  <c r="O8726" i="2"/>
  <c r="P8726" i="2"/>
  <c r="N8727" i="2"/>
  <c r="O8727" i="2"/>
  <c r="P8727" i="2"/>
  <c r="N8728" i="2"/>
  <c r="O8728" i="2"/>
  <c r="P8728" i="2"/>
  <c r="N8729" i="2"/>
  <c r="O8729" i="2"/>
  <c r="P8729" i="2"/>
  <c r="N8730" i="2"/>
  <c r="O8730" i="2"/>
  <c r="P8730" i="2"/>
  <c r="N8731" i="2"/>
  <c r="O8731" i="2"/>
  <c r="P8731" i="2"/>
  <c r="N8732" i="2"/>
  <c r="O8732" i="2"/>
  <c r="P8732" i="2"/>
  <c r="N8733" i="2"/>
  <c r="O8733" i="2"/>
  <c r="P8733" i="2"/>
  <c r="N8734" i="2"/>
  <c r="O8734" i="2"/>
  <c r="P8734" i="2"/>
  <c r="N8735" i="2"/>
  <c r="O8735" i="2"/>
  <c r="P8735" i="2"/>
  <c r="N8736" i="2"/>
  <c r="O8736" i="2"/>
  <c r="P8736" i="2"/>
  <c r="N8737" i="2"/>
  <c r="O8737" i="2"/>
  <c r="P8737" i="2"/>
  <c r="N8738" i="2"/>
  <c r="O8738" i="2"/>
  <c r="P8738" i="2"/>
  <c r="N8739" i="2"/>
  <c r="O8739" i="2"/>
  <c r="P8739" i="2"/>
  <c r="N8740" i="2"/>
  <c r="O8740" i="2"/>
  <c r="P8740" i="2"/>
  <c r="N8741" i="2"/>
  <c r="O8741" i="2"/>
  <c r="P8741" i="2"/>
  <c r="N8742" i="2"/>
  <c r="O8742" i="2"/>
  <c r="P8742" i="2"/>
  <c r="N8743" i="2"/>
  <c r="O8743" i="2"/>
  <c r="P8743" i="2"/>
  <c r="N8744" i="2"/>
  <c r="O8744" i="2"/>
  <c r="P8744" i="2"/>
  <c r="N8745" i="2"/>
  <c r="O8745" i="2"/>
  <c r="P8745" i="2"/>
  <c r="N8746" i="2"/>
  <c r="O8746" i="2"/>
  <c r="P8746" i="2"/>
  <c r="N8747" i="2"/>
  <c r="O8747" i="2"/>
  <c r="P8747" i="2"/>
  <c r="N8748" i="2"/>
  <c r="O8748" i="2"/>
  <c r="P8748" i="2"/>
  <c r="N8749" i="2"/>
  <c r="O8749" i="2"/>
  <c r="P8749" i="2"/>
  <c r="N8750" i="2"/>
  <c r="O8750" i="2"/>
  <c r="P8750" i="2"/>
  <c r="N8751" i="2"/>
  <c r="O8751" i="2"/>
  <c r="P8751" i="2"/>
  <c r="N8752" i="2"/>
  <c r="O8752" i="2"/>
  <c r="P8752" i="2"/>
  <c r="N8753" i="2"/>
  <c r="O8753" i="2"/>
  <c r="P8753" i="2"/>
  <c r="N8754" i="2"/>
  <c r="O8754" i="2"/>
  <c r="P8754" i="2"/>
  <c r="N8755" i="2"/>
  <c r="O8755" i="2"/>
  <c r="P8755" i="2"/>
  <c r="N8756" i="2"/>
  <c r="O8756" i="2"/>
  <c r="P8756" i="2"/>
  <c r="N8757" i="2"/>
  <c r="O8757" i="2"/>
  <c r="P8757" i="2"/>
  <c r="N8758" i="2"/>
  <c r="O8758" i="2"/>
  <c r="P8758" i="2"/>
  <c r="N8759" i="2"/>
  <c r="O8759" i="2"/>
  <c r="P8759" i="2"/>
  <c r="N8760" i="2"/>
  <c r="O8760" i="2"/>
  <c r="P8760" i="2"/>
  <c r="N8761" i="2"/>
  <c r="O8761" i="2"/>
  <c r="P8761" i="2"/>
  <c r="N8762" i="2"/>
  <c r="O8762" i="2"/>
  <c r="P8762" i="2"/>
  <c r="N8763" i="2"/>
  <c r="O8763" i="2"/>
  <c r="P8763" i="2"/>
  <c r="P4" i="2"/>
  <c r="O4" i="2"/>
  <c r="N4" i="2"/>
  <c r="A132" i="2"/>
  <c r="A136" i="2"/>
  <c r="A150" i="2"/>
  <c r="A171" i="2"/>
  <c r="A201" i="2"/>
  <c r="A167" i="2"/>
  <c r="A173" i="2"/>
  <c r="A144" i="2"/>
  <c r="A194" i="2"/>
  <c r="A162" i="2"/>
  <c r="A145" i="2"/>
  <c r="A131" i="2"/>
  <c r="A140" i="2"/>
  <c r="A178" i="2"/>
  <c r="A166" i="2"/>
  <c r="A151" i="2"/>
  <c r="A189" i="2"/>
  <c r="A134" i="2"/>
  <c r="A152" i="2"/>
  <c r="A139" i="2"/>
  <c r="A135" i="2"/>
  <c r="A185" i="2"/>
  <c r="A157" i="2"/>
  <c r="J5" i="7"/>
  <c r="I5" i="7"/>
  <c r="K7" i="7"/>
  <c r="K9" i="7"/>
  <c r="K8" i="7"/>
  <c r="K15" i="7"/>
  <c r="K12" i="7"/>
  <c r="K11" i="7"/>
  <c r="P31" i="1"/>
  <c r="P43" i="1" s="1"/>
  <c r="P55" i="1" s="1"/>
  <c r="P67" i="1" s="1"/>
  <c r="P79" i="1" s="1"/>
  <c r="P91" i="1" s="1"/>
  <c r="P103" i="1" s="1"/>
  <c r="P115" i="1" s="1"/>
  <c r="P127" i="1" s="1"/>
  <c r="P139" i="1" s="1"/>
  <c r="P151" i="1" s="1"/>
  <c r="P163" i="1" s="1"/>
  <c r="P30" i="1"/>
  <c r="P42" i="1" s="1"/>
  <c r="P54" i="1" s="1"/>
  <c r="P66" i="1" s="1"/>
  <c r="P78" i="1" s="1"/>
  <c r="P90" i="1" s="1"/>
  <c r="P102" i="1" s="1"/>
  <c r="P114" i="1" s="1"/>
  <c r="P126" i="1" s="1"/>
  <c r="P138" i="1" s="1"/>
  <c r="P150" i="1" s="1"/>
  <c r="P162" i="1" s="1"/>
  <c r="P29" i="1"/>
  <c r="P41" i="1" s="1"/>
  <c r="P53" i="1" s="1"/>
  <c r="P65" i="1" s="1"/>
  <c r="P77" i="1" s="1"/>
  <c r="P89" i="1" s="1"/>
  <c r="P101" i="1" s="1"/>
  <c r="P113" i="1" s="1"/>
  <c r="P125" i="1" s="1"/>
  <c r="P137" i="1" s="1"/>
  <c r="P149" i="1" s="1"/>
  <c r="P161" i="1" s="1"/>
  <c r="P173" i="1" s="1"/>
  <c r="P28" i="1"/>
  <c r="P40" i="1" s="1"/>
  <c r="P52" i="1" s="1"/>
  <c r="P64" i="1" s="1"/>
  <c r="P76" i="1" s="1"/>
  <c r="P88" i="1" s="1"/>
  <c r="P100" i="1" s="1"/>
  <c r="P112" i="1" s="1"/>
  <c r="P124" i="1" s="1"/>
  <c r="P136" i="1" s="1"/>
  <c r="P148" i="1" s="1"/>
  <c r="P160" i="1" s="1"/>
  <c r="P172" i="1" s="1"/>
  <c r="P27" i="1"/>
  <c r="P39" i="1" s="1"/>
  <c r="P51" i="1" s="1"/>
  <c r="P63" i="1" s="1"/>
  <c r="P75" i="1" s="1"/>
  <c r="P87" i="1" s="1"/>
  <c r="P99" i="1" s="1"/>
  <c r="P111" i="1" s="1"/>
  <c r="P123" i="1" s="1"/>
  <c r="P135" i="1" s="1"/>
  <c r="P147" i="1" s="1"/>
  <c r="P159" i="1" s="1"/>
  <c r="P171" i="1" s="1"/>
  <c r="A209" i="2"/>
  <c r="A163" i="2"/>
  <c r="A158" i="2"/>
  <c r="A175" i="2"/>
  <c r="A202" i="2"/>
  <c r="A186" i="2"/>
  <c r="A191" i="2"/>
  <c r="A195" i="2"/>
  <c r="A155" i="2"/>
  <c r="A168" i="2"/>
  <c r="A160" i="2"/>
  <c r="A181" i="2"/>
  <c r="A159" i="2"/>
  <c r="A213" i="2"/>
  <c r="A190" i="2"/>
  <c r="A169" i="2"/>
  <c r="A218" i="2"/>
  <c r="A197" i="2"/>
  <c r="A225" i="2"/>
  <c r="A174" i="2"/>
  <c r="A176" i="2"/>
  <c r="A164" i="2"/>
  <c r="A156" i="2"/>
  <c r="A249" i="2"/>
  <c r="A242" i="2"/>
  <c r="A214" i="2"/>
  <c r="A183" i="2"/>
  <c r="A215" i="2"/>
  <c r="A226" i="2"/>
  <c r="A182" i="2"/>
  <c r="A233" i="2"/>
  <c r="A180" i="2"/>
  <c r="A200" i="2"/>
  <c r="A184" i="2"/>
  <c r="A179" i="2"/>
  <c r="A198" i="2"/>
  <c r="A221" i="2"/>
  <c r="A193" i="2"/>
  <c r="A237" i="2"/>
  <c r="A205" i="2"/>
  <c r="A219" i="2"/>
  <c r="A210" i="2"/>
  <c r="A199" i="2"/>
  <c r="A187" i="2"/>
  <c r="A188" i="2"/>
  <c r="A192" i="2"/>
  <c r="A223" i="2"/>
  <c r="A243" i="2"/>
  <c r="A261" i="2"/>
  <c r="A245" i="2"/>
  <c r="A257" i="2"/>
  <c r="A250" i="2"/>
  <c r="A207" i="2"/>
  <c r="A266" i="2"/>
  <c r="A212" i="2"/>
  <c r="A203" i="2"/>
  <c r="A224" i="2"/>
  <c r="A211" i="2"/>
  <c r="A234" i="2"/>
  <c r="A229" i="2"/>
  <c r="A217" i="2"/>
  <c r="A222" i="2"/>
  <c r="A206" i="2"/>
  <c r="A239" i="2"/>
  <c r="A238" i="2"/>
  <c r="A273" i="2"/>
  <c r="A216" i="2"/>
  <c r="A208" i="2"/>
  <c r="A204" i="2"/>
  <c r="A240" i="2"/>
  <c r="A236" i="2"/>
  <c r="A262" i="2"/>
  <c r="A230" i="2"/>
  <c r="A241" i="2"/>
  <c r="A258" i="2"/>
  <c r="A290" i="2"/>
  <c r="A274" i="2"/>
  <c r="A269" i="2"/>
  <c r="A267" i="2"/>
  <c r="A248" i="2"/>
  <c r="A297" i="2"/>
  <c r="A263" i="2"/>
  <c r="A246" i="2"/>
  <c r="A253" i="2"/>
  <c r="A235" i="2"/>
  <c r="A231" i="2"/>
  <c r="A281" i="2"/>
  <c r="A285" i="2"/>
  <c r="A247" i="2"/>
  <c r="A228" i="2"/>
  <c r="A232" i="2"/>
  <c r="A227" i="2"/>
  <c r="A271" i="2"/>
  <c r="A305" i="2"/>
  <c r="A259" i="2"/>
  <c r="A270" i="2"/>
  <c r="A321" i="2"/>
  <c r="A291" i="2"/>
  <c r="A298" i="2"/>
  <c r="A282" i="2"/>
  <c r="A254" i="2"/>
  <c r="A256" i="2"/>
  <c r="A309" i="2"/>
  <c r="A255" i="2"/>
  <c r="A277" i="2"/>
  <c r="A287" i="2"/>
  <c r="A293" i="2"/>
  <c r="A314" i="2"/>
  <c r="A265" i="2"/>
  <c r="A286" i="2"/>
  <c r="A260" i="2"/>
  <c r="A251" i="2"/>
  <c r="A252" i="2"/>
  <c r="A272" i="2"/>
  <c r="A264" i="2"/>
  <c r="P8764" i="2"/>
  <c r="A310" i="2"/>
  <c r="A338" i="2"/>
  <c r="A311" i="2"/>
  <c r="A279" i="2"/>
  <c r="A306" i="2"/>
  <c r="A315" i="2"/>
  <c r="A294" i="2"/>
  <c r="A329" i="2"/>
  <c r="A288" i="2"/>
  <c r="A284" i="2"/>
  <c r="A280" i="2"/>
  <c r="A276" i="2"/>
  <c r="A289" i="2"/>
  <c r="A317" i="2"/>
  <c r="A301" i="2"/>
  <c r="A333" i="2"/>
  <c r="A278" i="2"/>
  <c r="A322" i="2"/>
  <c r="A345" i="2"/>
  <c r="A283" i="2"/>
  <c r="A295" i="2"/>
  <c r="A296" i="2"/>
  <c r="A275" i="2"/>
  <c r="D181" i="1"/>
  <c r="A307" i="2"/>
  <c r="A346" i="2"/>
  <c r="A357" i="2"/>
  <c r="A341" i="2"/>
  <c r="A353" i="2"/>
  <c r="A339" i="2"/>
  <c r="A303" i="2"/>
  <c r="A362" i="2"/>
  <c r="A320" i="2"/>
  <c r="A300" i="2"/>
  <c r="A308" i="2"/>
  <c r="A319" i="2"/>
  <c r="A369" i="2"/>
  <c r="A302" i="2"/>
  <c r="A325" i="2"/>
  <c r="A313" i="2"/>
  <c r="A318" i="2"/>
  <c r="A330" i="2"/>
  <c r="A335" i="2"/>
  <c r="A334" i="2"/>
  <c r="A299" i="2"/>
  <c r="A304" i="2"/>
  <c r="A312" i="2"/>
  <c r="D187" i="1"/>
  <c r="O187" i="1" s="1"/>
  <c r="A336" i="2"/>
  <c r="A359" i="2"/>
  <c r="A393" i="2"/>
  <c r="A332" i="2"/>
  <c r="A386" i="2"/>
  <c r="A370" i="2"/>
  <c r="A328" i="2"/>
  <c r="A358" i="2"/>
  <c r="A354" i="2"/>
  <c r="A337" i="2"/>
  <c r="A326" i="2"/>
  <c r="A343" i="2"/>
  <c r="A324" i="2"/>
  <c r="A327" i="2"/>
  <c r="A377" i="2"/>
  <c r="A381" i="2"/>
  <c r="A331" i="2"/>
  <c r="A342" i="2"/>
  <c r="A349" i="2"/>
  <c r="A344" i="2"/>
  <c r="A363" i="2"/>
  <c r="A365" i="2"/>
  <c r="A323" i="2"/>
  <c r="D183" i="1"/>
  <c r="D195" i="1" s="1"/>
  <c r="D207" i="1" s="1"/>
  <c r="D219" i="1" s="1"/>
  <c r="D231" i="1" s="1"/>
  <c r="D243" i="1" s="1"/>
  <c r="D179" i="1"/>
  <c r="D185" i="1"/>
  <c r="O185" i="1" s="1"/>
  <c r="A356" i="2"/>
  <c r="A366" i="2"/>
  <c r="A351" i="2"/>
  <c r="A387" i="2"/>
  <c r="A373" i="2"/>
  <c r="A355" i="2"/>
  <c r="A401" i="2"/>
  <c r="A350" i="2"/>
  <c r="A378" i="2"/>
  <c r="A410" i="2"/>
  <c r="A417" i="2"/>
  <c r="A389" i="2"/>
  <c r="A405" i="2"/>
  <c r="A367" i="2"/>
  <c r="A361" i="2"/>
  <c r="A382" i="2"/>
  <c r="A394" i="2"/>
  <c r="A383" i="2"/>
  <c r="A368" i="2"/>
  <c r="A347" i="2"/>
  <c r="A348" i="2"/>
  <c r="A352" i="2"/>
  <c r="A360" i="2"/>
  <c r="D178" i="1"/>
  <c r="D190" i="1" s="1"/>
  <c r="D202" i="1" s="1"/>
  <c r="D214" i="1" s="1"/>
  <c r="D226" i="1" s="1"/>
  <c r="D238" i="1" s="1"/>
  <c r="D176" i="1"/>
  <c r="D186" i="1"/>
  <c r="D182" i="1"/>
  <c r="D177" i="1"/>
  <c r="A385" i="2"/>
  <c r="A392" i="2"/>
  <c r="A418" i="2"/>
  <c r="A429" i="2"/>
  <c r="A434" i="2"/>
  <c r="A379" i="2"/>
  <c r="A411" i="2"/>
  <c r="A384" i="2"/>
  <c r="A407" i="2"/>
  <c r="A406" i="2"/>
  <c r="A391" i="2"/>
  <c r="A413" i="2"/>
  <c r="A441" i="2"/>
  <c r="A402" i="2"/>
  <c r="A425" i="2"/>
  <c r="A397" i="2"/>
  <c r="A375" i="2"/>
  <c r="A374" i="2"/>
  <c r="A390" i="2"/>
  <c r="A372" i="2"/>
  <c r="A376" i="2"/>
  <c r="A371" i="2"/>
  <c r="A380" i="2"/>
  <c r="D180" i="1"/>
  <c r="D184" i="1"/>
  <c r="A416" i="2"/>
  <c r="A414" i="2"/>
  <c r="A465" i="2"/>
  <c r="A431" i="2"/>
  <c r="A398" i="2"/>
  <c r="A421" i="2"/>
  <c r="A426" i="2"/>
  <c r="A437" i="2"/>
  <c r="A430" i="2"/>
  <c r="A403" i="2"/>
  <c r="A453" i="2"/>
  <c r="A409" i="2"/>
  <c r="A399" i="2"/>
  <c r="A449" i="2"/>
  <c r="A415" i="2"/>
  <c r="A435" i="2"/>
  <c r="A458" i="2"/>
  <c r="A442" i="2"/>
  <c r="A404" i="2"/>
  <c r="A400" i="2"/>
  <c r="A395" i="2"/>
  <c r="A396" i="2"/>
  <c r="A408" i="2"/>
  <c r="A466" i="2"/>
  <c r="A473" i="2"/>
  <c r="A433" i="2"/>
  <c r="A438" i="2"/>
  <c r="A420" i="2"/>
  <c r="A424" i="2"/>
  <c r="A455" i="2"/>
  <c r="A459" i="2"/>
  <c r="A427" i="2"/>
  <c r="A482" i="2"/>
  <c r="A477" i="2"/>
  <c r="A422" i="2"/>
  <c r="A461" i="2"/>
  <c r="A445" i="2"/>
  <c r="A439" i="2"/>
  <c r="A423" i="2"/>
  <c r="A454" i="2"/>
  <c r="A450" i="2"/>
  <c r="A489" i="2"/>
  <c r="A432" i="2"/>
  <c r="A419" i="2"/>
  <c r="A428" i="2"/>
  <c r="A440" i="2"/>
  <c r="AA49" i="1"/>
  <c r="AA61" i="1" s="1"/>
  <c r="AA73" i="1" s="1"/>
  <c r="AA85" i="1" s="1"/>
  <c r="AA97" i="1" s="1"/>
  <c r="AA109" i="1" s="1"/>
  <c r="AA121" i="1" s="1"/>
  <c r="AA133" i="1" s="1"/>
  <c r="AA145" i="1" s="1"/>
  <c r="AA157" i="1" s="1"/>
  <c r="AA169" i="1" s="1"/>
  <c r="AA181" i="1" s="1"/>
  <c r="AA193" i="1" s="1"/>
  <c r="AA205" i="1" s="1"/>
  <c r="AA217" i="1" s="1"/>
  <c r="AA229" i="1" s="1"/>
  <c r="AA241" i="1" s="1"/>
  <c r="AA253" i="1" s="1"/>
  <c r="AA265" i="1" s="1"/>
  <c r="AA48" i="1"/>
  <c r="AA60" i="1" s="1"/>
  <c r="AA72" i="1" s="1"/>
  <c r="AA84" i="1" s="1"/>
  <c r="AA96" i="1" s="1"/>
  <c r="AA108" i="1" s="1"/>
  <c r="AA120" i="1" s="1"/>
  <c r="AA132" i="1" s="1"/>
  <c r="AA144" i="1" s="1"/>
  <c r="AA156" i="1" s="1"/>
  <c r="AA168" i="1" s="1"/>
  <c r="AA180" i="1" s="1"/>
  <c r="AA192" i="1" s="1"/>
  <c r="AA204" i="1" s="1"/>
  <c r="AA216" i="1" s="1"/>
  <c r="AA228" i="1" s="1"/>
  <c r="AA240" i="1" s="1"/>
  <c r="AA252" i="1" s="1"/>
  <c r="AA264" i="1" s="1"/>
  <c r="AA47" i="1"/>
  <c r="AA59" i="1" s="1"/>
  <c r="AA71" i="1" s="1"/>
  <c r="AA83" i="1" s="1"/>
  <c r="AA95" i="1" s="1"/>
  <c r="AA107" i="1" s="1"/>
  <c r="AA119" i="1" s="1"/>
  <c r="AA131" i="1" s="1"/>
  <c r="AA143" i="1" s="1"/>
  <c r="AA155" i="1" s="1"/>
  <c r="AA167" i="1" s="1"/>
  <c r="AA179" i="1" s="1"/>
  <c r="AA191" i="1" s="1"/>
  <c r="AA203" i="1" s="1"/>
  <c r="AA215" i="1" s="1"/>
  <c r="AA227" i="1" s="1"/>
  <c r="AA239" i="1" s="1"/>
  <c r="AA251" i="1" s="1"/>
  <c r="AA263" i="1" s="1"/>
  <c r="AA46" i="1"/>
  <c r="AA58" i="1" s="1"/>
  <c r="AA70" i="1" s="1"/>
  <c r="AA82" i="1" s="1"/>
  <c r="AA94" i="1" s="1"/>
  <c r="AA106" i="1" s="1"/>
  <c r="AA118" i="1" s="1"/>
  <c r="AA130" i="1" s="1"/>
  <c r="AA142" i="1" s="1"/>
  <c r="AA154" i="1" s="1"/>
  <c r="AA166" i="1" s="1"/>
  <c r="AA178" i="1" s="1"/>
  <c r="AA190" i="1" s="1"/>
  <c r="AA202" i="1" s="1"/>
  <c r="AA214" i="1" s="1"/>
  <c r="AA226" i="1" s="1"/>
  <c r="AA238" i="1" s="1"/>
  <c r="AA250" i="1" s="1"/>
  <c r="AA262" i="1" s="1"/>
  <c r="AA45" i="1"/>
  <c r="AA57" i="1" s="1"/>
  <c r="AA69" i="1" s="1"/>
  <c r="AA81" i="1" s="1"/>
  <c r="AA93" i="1" s="1"/>
  <c r="AA105" i="1" s="1"/>
  <c r="AA117" i="1" s="1"/>
  <c r="AA129" i="1" s="1"/>
  <c r="AA141" i="1" s="1"/>
  <c r="AA153" i="1" s="1"/>
  <c r="AA165" i="1" s="1"/>
  <c r="AA177" i="1" s="1"/>
  <c r="AA189" i="1" s="1"/>
  <c r="AA201" i="1" s="1"/>
  <c r="AA213" i="1" s="1"/>
  <c r="AA225" i="1" s="1"/>
  <c r="AA237" i="1" s="1"/>
  <c r="AA249" i="1" s="1"/>
  <c r="AA261" i="1" s="1"/>
  <c r="AA44" i="1"/>
  <c r="AA56" i="1" s="1"/>
  <c r="AA68" i="1" s="1"/>
  <c r="AA80" i="1" s="1"/>
  <c r="AA92" i="1" s="1"/>
  <c r="AA104" i="1" s="1"/>
  <c r="AA116" i="1" s="1"/>
  <c r="AA128" i="1" s="1"/>
  <c r="AA140" i="1" s="1"/>
  <c r="AA152" i="1" s="1"/>
  <c r="AA164" i="1" s="1"/>
  <c r="AA176" i="1" s="1"/>
  <c r="AA188" i="1" s="1"/>
  <c r="AA200" i="1" s="1"/>
  <c r="AA212" i="1" s="1"/>
  <c r="AA224" i="1" s="1"/>
  <c r="AA236" i="1" s="1"/>
  <c r="AA248" i="1" s="1"/>
  <c r="AA260" i="1" s="1"/>
  <c r="AA43" i="1"/>
  <c r="AA55" i="1" s="1"/>
  <c r="AA67" i="1" s="1"/>
  <c r="AA79" i="1" s="1"/>
  <c r="AA91" i="1" s="1"/>
  <c r="AA103" i="1" s="1"/>
  <c r="AA115" i="1" s="1"/>
  <c r="AA127" i="1" s="1"/>
  <c r="AA139" i="1" s="1"/>
  <c r="AA151" i="1" s="1"/>
  <c r="AA163" i="1" s="1"/>
  <c r="AA175" i="1" s="1"/>
  <c r="AA187" i="1" s="1"/>
  <c r="AA199" i="1" s="1"/>
  <c r="AA211" i="1" s="1"/>
  <c r="AA223" i="1" s="1"/>
  <c r="AA235" i="1" s="1"/>
  <c r="AA247" i="1" s="1"/>
  <c r="AA259" i="1" s="1"/>
  <c r="AA271" i="1" s="1"/>
  <c r="AA42" i="1"/>
  <c r="AA54" i="1" s="1"/>
  <c r="AA66" i="1" s="1"/>
  <c r="AA78" i="1" s="1"/>
  <c r="AA90" i="1" s="1"/>
  <c r="AA102" i="1" s="1"/>
  <c r="AA114" i="1" s="1"/>
  <c r="AA126" i="1" s="1"/>
  <c r="AA138" i="1" s="1"/>
  <c r="AA150" i="1" s="1"/>
  <c r="AA162" i="1" s="1"/>
  <c r="AA174" i="1" s="1"/>
  <c r="AA186" i="1" s="1"/>
  <c r="AA198" i="1" s="1"/>
  <c r="AA210" i="1" s="1"/>
  <c r="AA222" i="1" s="1"/>
  <c r="AA234" i="1" s="1"/>
  <c r="AA246" i="1" s="1"/>
  <c r="AA258" i="1" s="1"/>
  <c r="AA270" i="1" s="1"/>
  <c r="AA41" i="1"/>
  <c r="AA53" i="1" s="1"/>
  <c r="AA65" i="1" s="1"/>
  <c r="AA77" i="1" s="1"/>
  <c r="AA89" i="1" s="1"/>
  <c r="AA101" i="1" s="1"/>
  <c r="AA113" i="1" s="1"/>
  <c r="AA125" i="1" s="1"/>
  <c r="AA137" i="1" s="1"/>
  <c r="AA149" i="1" s="1"/>
  <c r="AA161" i="1" s="1"/>
  <c r="AA173" i="1" s="1"/>
  <c r="AA185" i="1" s="1"/>
  <c r="AA197" i="1" s="1"/>
  <c r="AA209" i="1" s="1"/>
  <c r="AA221" i="1" s="1"/>
  <c r="AA233" i="1" s="1"/>
  <c r="AA245" i="1" s="1"/>
  <c r="AA257" i="1" s="1"/>
  <c r="AA269" i="1" s="1"/>
  <c r="AA40" i="1"/>
  <c r="AA52" i="1" s="1"/>
  <c r="AA64" i="1" s="1"/>
  <c r="AA76" i="1" s="1"/>
  <c r="AA88" i="1" s="1"/>
  <c r="AA100" i="1" s="1"/>
  <c r="AA112" i="1" s="1"/>
  <c r="AA124" i="1" s="1"/>
  <c r="AA136" i="1" s="1"/>
  <c r="AA148" i="1" s="1"/>
  <c r="AA160" i="1" s="1"/>
  <c r="AA172" i="1" s="1"/>
  <c r="AA184" i="1" s="1"/>
  <c r="AA196" i="1" s="1"/>
  <c r="AA208" i="1" s="1"/>
  <c r="AA220" i="1" s="1"/>
  <c r="AA232" i="1" s="1"/>
  <c r="AA244" i="1" s="1"/>
  <c r="AA256" i="1" s="1"/>
  <c r="AA268" i="1" s="1"/>
  <c r="AA39" i="1"/>
  <c r="AA51" i="1" s="1"/>
  <c r="AA63" i="1" s="1"/>
  <c r="AA75" i="1" s="1"/>
  <c r="AA87" i="1" s="1"/>
  <c r="AA99" i="1" s="1"/>
  <c r="AA111" i="1" s="1"/>
  <c r="AA123" i="1" s="1"/>
  <c r="AA135" i="1" s="1"/>
  <c r="AA147" i="1" s="1"/>
  <c r="AA159" i="1" s="1"/>
  <c r="AA171" i="1" s="1"/>
  <c r="AA183" i="1" s="1"/>
  <c r="AA195" i="1" s="1"/>
  <c r="AA207" i="1" s="1"/>
  <c r="AA219" i="1" s="1"/>
  <c r="AA231" i="1" s="1"/>
  <c r="AA243" i="1" s="1"/>
  <c r="AA255" i="1" s="1"/>
  <c r="AA267" i="1" s="1"/>
  <c r="A513" i="2"/>
  <c r="A478" i="2"/>
  <c r="A463" i="2"/>
  <c r="A485" i="2"/>
  <c r="A501" i="2"/>
  <c r="A451" i="2"/>
  <c r="A462" i="2"/>
  <c r="A497" i="2"/>
  <c r="A479" i="2"/>
  <c r="A474" i="2"/>
  <c r="A447" i="2"/>
  <c r="A469" i="2"/>
  <c r="A446" i="2"/>
  <c r="A506" i="2"/>
  <c r="A483" i="2"/>
  <c r="A457" i="2"/>
  <c r="A490" i="2"/>
  <c r="A464" i="2"/>
  <c r="A443" i="2"/>
  <c r="A444" i="2"/>
  <c r="A452" i="2"/>
  <c r="A456" i="2"/>
  <c r="A448" i="2"/>
  <c r="G5" i="2"/>
  <c r="G6" i="2" s="1"/>
  <c r="G7" i="2" s="1"/>
  <c r="G8" i="2" s="1"/>
  <c r="G9" i="2" s="1"/>
  <c r="G10" i="2" s="1"/>
  <c r="G11" i="2" s="1"/>
  <c r="G12" i="2" s="1"/>
  <c r="G13" i="2" s="1"/>
  <c r="G14" i="2" s="1"/>
  <c r="G15" i="2" s="1"/>
  <c r="G16" i="2" s="1"/>
  <c r="G17" i="2" s="1"/>
  <c r="G18" i="2" s="1"/>
  <c r="G19" i="2" s="1"/>
  <c r="G20" i="2" s="1"/>
  <c r="G21" i="2" s="1"/>
  <c r="G22" i="2" s="1"/>
  <c r="G23" i="2" s="1"/>
  <c r="G24" i="2" s="1"/>
  <c r="G25" i="2" s="1"/>
  <c r="G26" i="2" s="1"/>
  <c r="G27" i="2" s="1"/>
  <c r="G28" i="2" s="1"/>
  <c r="G29" i="2" s="1"/>
  <c r="G30" i="2" s="1"/>
  <c r="G31" i="2" s="1"/>
  <c r="G32" i="2" s="1"/>
  <c r="G33" i="2" s="1"/>
  <c r="G34" i="2" s="1"/>
  <c r="G35" i="2" s="1"/>
  <c r="G36" i="2" s="1"/>
  <c r="G37" i="2" s="1"/>
  <c r="G38" i="2" s="1"/>
  <c r="G39" i="2" s="1"/>
  <c r="G40" i="2" s="1"/>
  <c r="G41" i="2" s="1"/>
  <c r="G42" i="2" s="1"/>
  <c r="G43" i="2" s="1"/>
  <c r="G44" i="2" s="1"/>
  <c r="G45" i="2" s="1"/>
  <c r="G46" i="2" s="1"/>
  <c r="G47" i="2" s="1"/>
  <c r="G48" i="2" s="1"/>
  <c r="G49" i="2" s="1"/>
  <c r="G50" i="2" s="1"/>
  <c r="G51" i="2" s="1"/>
  <c r="G52" i="2" s="1"/>
  <c r="G53" i="2" s="1"/>
  <c r="G54" i="2" s="1"/>
  <c r="G55" i="2" s="1"/>
  <c r="G56" i="2" s="1"/>
  <c r="G57" i="2" s="1"/>
  <c r="G58" i="2" s="1"/>
  <c r="G59" i="2" s="1"/>
  <c r="G60" i="2" s="1"/>
  <c r="G61" i="2" s="1"/>
  <c r="G62" i="2" s="1"/>
  <c r="G63" i="2" s="1"/>
  <c r="G64" i="2" s="1"/>
  <c r="G65" i="2" s="1"/>
  <c r="G66" i="2" s="1"/>
  <c r="G67" i="2" s="1"/>
  <c r="G68" i="2" s="1"/>
  <c r="G69" i="2" s="1"/>
  <c r="G70" i="2" s="1"/>
  <c r="G71" i="2" s="1"/>
  <c r="G72" i="2" s="1"/>
  <c r="G73" i="2" s="1"/>
  <c r="G74" i="2" s="1"/>
  <c r="G75" i="2" s="1"/>
  <c r="G76" i="2" s="1"/>
  <c r="G77" i="2" s="1"/>
  <c r="G78" i="2" s="1"/>
  <c r="G79" i="2" s="1"/>
  <c r="G80" i="2" s="1"/>
  <c r="G81" i="2" s="1"/>
  <c r="G82" i="2" s="1"/>
  <c r="G83" i="2" s="1"/>
  <c r="G84" i="2" s="1"/>
  <c r="G85" i="2" s="1"/>
  <c r="G86" i="2" s="1"/>
  <c r="G87" i="2" s="1"/>
  <c r="G88" i="2" s="1"/>
  <c r="G89" i="2" s="1"/>
  <c r="G90" i="2" s="1"/>
  <c r="G91" i="2" s="1"/>
  <c r="G92" i="2" s="1"/>
  <c r="G93" i="2" s="1"/>
  <c r="G94" i="2" s="1"/>
  <c r="G95" i="2" s="1"/>
  <c r="G96" i="2" s="1"/>
  <c r="G97" i="2" s="1"/>
  <c r="G98" i="2" s="1"/>
  <c r="G99" i="2" s="1"/>
  <c r="G100" i="2" s="1"/>
  <c r="G101" i="2" s="1"/>
  <c r="G102" i="2" s="1"/>
  <c r="G103" i="2" s="1"/>
  <c r="G104" i="2" s="1"/>
  <c r="G105" i="2" s="1"/>
  <c r="G106" i="2" s="1"/>
  <c r="G107" i="2" s="1"/>
  <c r="G108" i="2" s="1"/>
  <c r="G109" i="2" s="1"/>
  <c r="G110" i="2" s="1"/>
  <c r="G111" i="2" s="1"/>
  <c r="G112" i="2" s="1"/>
  <c r="G113" i="2" s="1"/>
  <c r="G114" i="2" s="1"/>
  <c r="G115" i="2" s="1"/>
  <c r="G116" i="2" s="1"/>
  <c r="G117" i="2" s="1"/>
  <c r="G118" i="2" s="1"/>
  <c r="G119" i="2" s="1"/>
  <c r="G120" i="2" s="1"/>
  <c r="G121" i="2" s="1"/>
  <c r="G122" i="2" s="1"/>
  <c r="G123" i="2" s="1"/>
  <c r="G124" i="2" s="1"/>
  <c r="G125" i="2" s="1"/>
  <c r="G126" i="2" s="1"/>
  <c r="G127" i="2" s="1"/>
  <c r="G128" i="2" s="1"/>
  <c r="G129" i="2" s="1"/>
  <c r="G130" i="2" s="1"/>
  <c r="G131" i="2" s="1"/>
  <c r="G132" i="2" s="1"/>
  <c r="G133" i="2" s="1"/>
  <c r="G134" i="2" s="1"/>
  <c r="G135" i="2" s="1"/>
  <c r="G136" i="2" s="1"/>
  <c r="G137" i="2" s="1"/>
  <c r="G138" i="2" s="1"/>
  <c r="G139" i="2" s="1"/>
  <c r="G140" i="2" s="1"/>
  <c r="G141" i="2" s="1"/>
  <c r="G142" i="2" s="1"/>
  <c r="G143" i="2" s="1"/>
  <c r="G144" i="2" s="1"/>
  <c r="G145" i="2" s="1"/>
  <c r="G146" i="2" s="1"/>
  <c r="G147" i="2" s="1"/>
  <c r="G148" i="2" s="1"/>
  <c r="G149" i="2" s="1"/>
  <c r="G150" i="2" s="1"/>
  <c r="G151" i="2" s="1"/>
  <c r="G152" i="2" s="1"/>
  <c r="G153" i="2" s="1"/>
  <c r="G154" i="2" s="1"/>
  <c r="G155" i="2" s="1"/>
  <c r="G156" i="2" s="1"/>
  <c r="G157" i="2" s="1"/>
  <c r="G158" i="2" s="1"/>
  <c r="G159" i="2" s="1"/>
  <c r="G160" i="2" s="1"/>
  <c r="G161" i="2" s="1"/>
  <c r="G162" i="2" s="1"/>
  <c r="G163" i="2" s="1"/>
  <c r="G164" i="2" s="1"/>
  <c r="G165" i="2" s="1"/>
  <c r="G166" i="2" s="1"/>
  <c r="G167" i="2" s="1"/>
  <c r="G168" i="2" s="1"/>
  <c r="G169" i="2" s="1"/>
  <c r="G170" i="2" s="1"/>
  <c r="G171" i="2" s="1"/>
  <c r="G172" i="2" s="1"/>
  <c r="G173" i="2" s="1"/>
  <c r="G174" i="2" s="1"/>
  <c r="G175" i="2" s="1"/>
  <c r="G176" i="2" s="1"/>
  <c r="G177" i="2" s="1"/>
  <c r="G178" i="2" s="1"/>
  <c r="G179" i="2" s="1"/>
  <c r="G180" i="2" s="1"/>
  <c r="G181" i="2" s="1"/>
  <c r="G182" i="2" s="1"/>
  <c r="G183" i="2" s="1"/>
  <c r="G184" i="2" s="1"/>
  <c r="G185" i="2" s="1"/>
  <c r="G186" i="2" s="1"/>
  <c r="G187" i="2" s="1"/>
  <c r="G188" i="2" s="1"/>
  <c r="G189" i="2" s="1"/>
  <c r="G190" i="2" s="1"/>
  <c r="G191" i="2" s="1"/>
  <c r="G192" i="2" s="1"/>
  <c r="G193" i="2" s="1"/>
  <c r="G194" i="2" s="1"/>
  <c r="G195" i="2" s="1"/>
  <c r="G196" i="2" s="1"/>
  <c r="G197" i="2" s="1"/>
  <c r="G198" i="2" s="1"/>
  <c r="G199" i="2" s="1"/>
  <c r="G200" i="2" s="1"/>
  <c r="G201" i="2" s="1"/>
  <c r="G202" i="2" s="1"/>
  <c r="G203" i="2" s="1"/>
  <c r="G204" i="2" s="1"/>
  <c r="G205" i="2" s="1"/>
  <c r="G206" i="2" s="1"/>
  <c r="G207" i="2" s="1"/>
  <c r="G208" i="2" s="1"/>
  <c r="G209" i="2" s="1"/>
  <c r="G210" i="2" s="1"/>
  <c r="G211" i="2" s="1"/>
  <c r="G212" i="2" s="1"/>
  <c r="G213" i="2" s="1"/>
  <c r="G214" i="2" s="1"/>
  <c r="G215" i="2" s="1"/>
  <c r="G216" i="2" s="1"/>
  <c r="G217" i="2" s="1"/>
  <c r="G218" i="2" s="1"/>
  <c r="G219" i="2" s="1"/>
  <c r="G220" i="2" s="1"/>
  <c r="G221" i="2" s="1"/>
  <c r="G222" i="2" s="1"/>
  <c r="G223" i="2" s="1"/>
  <c r="G224" i="2" s="1"/>
  <c r="G225" i="2" s="1"/>
  <c r="G226" i="2" s="1"/>
  <c r="G227" i="2" s="1"/>
  <c r="G228" i="2" s="1"/>
  <c r="G229" i="2" s="1"/>
  <c r="G230" i="2" s="1"/>
  <c r="G231" i="2" s="1"/>
  <c r="G232" i="2" s="1"/>
  <c r="G233" i="2" s="1"/>
  <c r="G234" i="2" s="1"/>
  <c r="G235" i="2" s="1"/>
  <c r="G236" i="2" s="1"/>
  <c r="G237" i="2" s="1"/>
  <c r="G238" i="2" s="1"/>
  <c r="G239" i="2" s="1"/>
  <c r="G240" i="2" s="1"/>
  <c r="G241" i="2" s="1"/>
  <c r="G242" i="2" s="1"/>
  <c r="G243" i="2" s="1"/>
  <c r="G244" i="2" s="1"/>
  <c r="G245" i="2" s="1"/>
  <c r="G246" i="2" s="1"/>
  <c r="G247" i="2" s="1"/>
  <c r="G248" i="2" s="1"/>
  <c r="G249" i="2" s="1"/>
  <c r="G250" i="2" s="1"/>
  <c r="G251" i="2" s="1"/>
  <c r="G252" i="2" s="1"/>
  <c r="G253" i="2" s="1"/>
  <c r="G254" i="2" s="1"/>
  <c r="G255" i="2" s="1"/>
  <c r="G256" i="2" s="1"/>
  <c r="G257" i="2" s="1"/>
  <c r="G258" i="2" s="1"/>
  <c r="G259" i="2" s="1"/>
  <c r="G260" i="2" s="1"/>
  <c r="G261" i="2" s="1"/>
  <c r="G262" i="2" s="1"/>
  <c r="G263" i="2" s="1"/>
  <c r="G264" i="2" s="1"/>
  <c r="G265" i="2" s="1"/>
  <c r="G266" i="2" s="1"/>
  <c r="G267" i="2" s="1"/>
  <c r="G268" i="2" s="1"/>
  <c r="G269" i="2" s="1"/>
  <c r="G270" i="2" s="1"/>
  <c r="G271" i="2" s="1"/>
  <c r="G272" i="2" s="1"/>
  <c r="G273" i="2" s="1"/>
  <c r="G274" i="2" s="1"/>
  <c r="G275" i="2" s="1"/>
  <c r="G276" i="2" s="1"/>
  <c r="G277" i="2" s="1"/>
  <c r="G278" i="2" s="1"/>
  <c r="G279" i="2" s="1"/>
  <c r="G280" i="2" s="1"/>
  <c r="G281" i="2" s="1"/>
  <c r="G282" i="2" s="1"/>
  <c r="G283" i="2" s="1"/>
  <c r="G284" i="2" s="1"/>
  <c r="G285" i="2" s="1"/>
  <c r="G286" i="2" s="1"/>
  <c r="G287" i="2" s="1"/>
  <c r="G288" i="2" s="1"/>
  <c r="G289" i="2" s="1"/>
  <c r="G290" i="2" s="1"/>
  <c r="G291" i="2" s="1"/>
  <c r="G292" i="2" s="1"/>
  <c r="G293" i="2" s="1"/>
  <c r="G294" i="2" s="1"/>
  <c r="G295" i="2" s="1"/>
  <c r="G296" i="2" s="1"/>
  <c r="G297" i="2" s="1"/>
  <c r="G298" i="2" s="1"/>
  <c r="G299" i="2" s="1"/>
  <c r="G300" i="2" s="1"/>
  <c r="G301" i="2" s="1"/>
  <c r="G302" i="2" s="1"/>
  <c r="G303" i="2" s="1"/>
  <c r="G304" i="2" s="1"/>
  <c r="G305" i="2" s="1"/>
  <c r="G306" i="2" s="1"/>
  <c r="G307" i="2" s="1"/>
  <c r="G308" i="2" s="1"/>
  <c r="G309" i="2" s="1"/>
  <c r="G310" i="2" s="1"/>
  <c r="G311" i="2" s="1"/>
  <c r="G312" i="2" s="1"/>
  <c r="G313" i="2" s="1"/>
  <c r="G314" i="2" s="1"/>
  <c r="G315" i="2" s="1"/>
  <c r="G316" i="2" s="1"/>
  <c r="G317" i="2" s="1"/>
  <c r="G318" i="2" s="1"/>
  <c r="G319" i="2" s="1"/>
  <c r="G320" i="2" s="1"/>
  <c r="G321" i="2" s="1"/>
  <c r="G322" i="2" s="1"/>
  <c r="G323" i="2" s="1"/>
  <c r="G324" i="2" s="1"/>
  <c r="G325" i="2" s="1"/>
  <c r="G326" i="2" s="1"/>
  <c r="G327" i="2" s="1"/>
  <c r="G328" i="2" s="1"/>
  <c r="G329" i="2" s="1"/>
  <c r="G330" i="2" s="1"/>
  <c r="G331" i="2" s="1"/>
  <c r="G332" i="2" s="1"/>
  <c r="G333" i="2" s="1"/>
  <c r="G334" i="2" s="1"/>
  <c r="G335" i="2" s="1"/>
  <c r="G336" i="2" s="1"/>
  <c r="G337" i="2" s="1"/>
  <c r="G338" i="2" s="1"/>
  <c r="G339" i="2" s="1"/>
  <c r="G340" i="2" s="1"/>
  <c r="G341" i="2" s="1"/>
  <c r="G342" i="2" s="1"/>
  <c r="G343" i="2" s="1"/>
  <c r="G344" i="2" s="1"/>
  <c r="G345" i="2" s="1"/>
  <c r="G346" i="2" s="1"/>
  <c r="G347" i="2" s="1"/>
  <c r="G348" i="2" s="1"/>
  <c r="G349" i="2" s="1"/>
  <c r="G350" i="2" s="1"/>
  <c r="G351" i="2" s="1"/>
  <c r="G352" i="2" s="1"/>
  <c r="G353" i="2" s="1"/>
  <c r="G354" i="2" s="1"/>
  <c r="G355" i="2" s="1"/>
  <c r="G356" i="2" s="1"/>
  <c r="G357" i="2" s="1"/>
  <c r="G358" i="2" s="1"/>
  <c r="G359" i="2" s="1"/>
  <c r="G360" i="2" s="1"/>
  <c r="G361" i="2" s="1"/>
  <c r="G362" i="2" s="1"/>
  <c r="G363" i="2" s="1"/>
  <c r="G364" i="2" s="1"/>
  <c r="G365" i="2" s="1"/>
  <c r="G366" i="2" s="1"/>
  <c r="G367" i="2" s="1"/>
  <c r="G368" i="2" s="1"/>
  <c r="G369" i="2" s="1"/>
  <c r="G370" i="2" s="1"/>
  <c r="G371" i="2" s="1"/>
  <c r="G372" i="2" s="1"/>
  <c r="G373" i="2" s="1"/>
  <c r="G374" i="2" s="1"/>
  <c r="G375" i="2" s="1"/>
  <c r="G376" i="2" s="1"/>
  <c r="G377" i="2" s="1"/>
  <c r="G378" i="2" s="1"/>
  <c r="G379" i="2" s="1"/>
  <c r="G380" i="2" s="1"/>
  <c r="G381" i="2" s="1"/>
  <c r="G382" i="2" s="1"/>
  <c r="G383" i="2" s="1"/>
  <c r="G384" i="2" s="1"/>
  <c r="G385" i="2" s="1"/>
  <c r="G386" i="2" s="1"/>
  <c r="G387" i="2" s="1"/>
  <c r="G388" i="2" s="1"/>
  <c r="G389" i="2" s="1"/>
  <c r="G390" i="2" s="1"/>
  <c r="G391" i="2" s="1"/>
  <c r="G392" i="2" s="1"/>
  <c r="G393" i="2" s="1"/>
  <c r="G394" i="2" s="1"/>
  <c r="G395" i="2" s="1"/>
  <c r="G396" i="2" s="1"/>
  <c r="G397" i="2" s="1"/>
  <c r="G398" i="2" s="1"/>
  <c r="G399" i="2" s="1"/>
  <c r="G400" i="2" s="1"/>
  <c r="G401" i="2" s="1"/>
  <c r="G402" i="2" s="1"/>
  <c r="G403" i="2" s="1"/>
  <c r="G404" i="2" s="1"/>
  <c r="G405" i="2" s="1"/>
  <c r="G406" i="2" s="1"/>
  <c r="G407" i="2" s="1"/>
  <c r="G408" i="2" s="1"/>
  <c r="G409" i="2" s="1"/>
  <c r="G410" i="2" s="1"/>
  <c r="G411" i="2" s="1"/>
  <c r="G412" i="2" s="1"/>
  <c r="G413" i="2" s="1"/>
  <c r="G414" i="2" s="1"/>
  <c r="G415" i="2" s="1"/>
  <c r="G416" i="2" s="1"/>
  <c r="G417" i="2" s="1"/>
  <c r="G418" i="2" s="1"/>
  <c r="G419" i="2" s="1"/>
  <c r="G420" i="2" s="1"/>
  <c r="G421" i="2" s="1"/>
  <c r="G422" i="2" s="1"/>
  <c r="G423" i="2" s="1"/>
  <c r="G424" i="2" s="1"/>
  <c r="G425" i="2" s="1"/>
  <c r="G426" i="2" s="1"/>
  <c r="G427" i="2" s="1"/>
  <c r="G428" i="2" s="1"/>
  <c r="G429" i="2" s="1"/>
  <c r="G430" i="2" s="1"/>
  <c r="G431" i="2" s="1"/>
  <c r="G432" i="2" s="1"/>
  <c r="G433" i="2" s="1"/>
  <c r="G434" i="2" s="1"/>
  <c r="G435" i="2" s="1"/>
  <c r="G436" i="2" s="1"/>
  <c r="G437" i="2" s="1"/>
  <c r="G438" i="2" s="1"/>
  <c r="G439" i="2" s="1"/>
  <c r="G440" i="2" s="1"/>
  <c r="G441" i="2" s="1"/>
  <c r="G442" i="2" s="1"/>
  <c r="G443" i="2" s="1"/>
  <c r="G444" i="2" s="1"/>
  <c r="G445" i="2" s="1"/>
  <c r="G446" i="2" s="1"/>
  <c r="G447" i="2" s="1"/>
  <c r="G448" i="2" s="1"/>
  <c r="G449" i="2" s="1"/>
  <c r="G450" i="2" s="1"/>
  <c r="G451" i="2" s="1"/>
  <c r="G452" i="2" s="1"/>
  <c r="G453" i="2" s="1"/>
  <c r="G454" i="2" s="1"/>
  <c r="G455" i="2" s="1"/>
  <c r="G456" i="2" s="1"/>
  <c r="G457" i="2" s="1"/>
  <c r="G458" i="2" s="1"/>
  <c r="G459" i="2" s="1"/>
  <c r="G460" i="2" s="1"/>
  <c r="G461" i="2" s="1"/>
  <c r="G462" i="2" s="1"/>
  <c r="G463" i="2" s="1"/>
  <c r="G464" i="2" s="1"/>
  <c r="G465" i="2" s="1"/>
  <c r="G466" i="2" s="1"/>
  <c r="G467" i="2" s="1"/>
  <c r="G468" i="2" s="1"/>
  <c r="G469" i="2" s="1"/>
  <c r="G470" i="2" s="1"/>
  <c r="G471" i="2" s="1"/>
  <c r="G472" i="2" s="1"/>
  <c r="G473" i="2" s="1"/>
  <c r="G474" i="2" s="1"/>
  <c r="G475" i="2" s="1"/>
  <c r="G476" i="2" s="1"/>
  <c r="G477" i="2" s="1"/>
  <c r="G478" i="2" s="1"/>
  <c r="G479" i="2" s="1"/>
  <c r="G480" i="2" s="1"/>
  <c r="G481" i="2" s="1"/>
  <c r="G482" i="2" s="1"/>
  <c r="G483" i="2" s="1"/>
  <c r="G484" i="2" s="1"/>
  <c r="G485" i="2" s="1"/>
  <c r="G486" i="2" s="1"/>
  <c r="G487" i="2" s="1"/>
  <c r="G488" i="2" s="1"/>
  <c r="G489" i="2" s="1"/>
  <c r="G490" i="2" s="1"/>
  <c r="G491" i="2" s="1"/>
  <c r="G492" i="2" s="1"/>
  <c r="G493" i="2" s="1"/>
  <c r="G494" i="2" s="1"/>
  <c r="G495" i="2" s="1"/>
  <c r="G496" i="2" s="1"/>
  <c r="G497" i="2" s="1"/>
  <c r="G498" i="2" s="1"/>
  <c r="G499" i="2" s="1"/>
  <c r="G500" i="2" s="1"/>
  <c r="G501" i="2" s="1"/>
  <c r="G502" i="2" s="1"/>
  <c r="G503" i="2" s="1"/>
  <c r="G504" i="2" s="1"/>
  <c r="G505" i="2" s="1"/>
  <c r="G506" i="2" s="1"/>
  <c r="G507" i="2" s="1"/>
  <c r="G508" i="2" s="1"/>
  <c r="G509" i="2" s="1"/>
  <c r="G510" i="2" s="1"/>
  <c r="G511" i="2" s="1"/>
  <c r="G512" i="2" s="1"/>
  <c r="G513" i="2" s="1"/>
  <c r="G514" i="2" s="1"/>
  <c r="G515" i="2" s="1"/>
  <c r="G516" i="2" s="1"/>
  <c r="G517" i="2" s="1"/>
  <c r="G518" i="2" s="1"/>
  <c r="G519" i="2" s="1"/>
  <c r="G520" i="2" s="1"/>
  <c r="G521" i="2" s="1"/>
  <c r="G522" i="2" s="1"/>
  <c r="G523" i="2" s="1"/>
  <c r="G524" i="2" s="1"/>
  <c r="G525" i="2" s="1"/>
  <c r="G526" i="2" s="1"/>
  <c r="G527" i="2" s="1"/>
  <c r="G528" i="2" s="1"/>
  <c r="G529" i="2" s="1"/>
  <c r="G530" i="2" s="1"/>
  <c r="G531" i="2" s="1"/>
  <c r="G532" i="2" s="1"/>
  <c r="G533" i="2" s="1"/>
  <c r="G534" i="2" s="1"/>
  <c r="G535" i="2" s="1"/>
  <c r="G536" i="2" s="1"/>
  <c r="G537" i="2" s="1"/>
  <c r="G538" i="2" s="1"/>
  <c r="G539" i="2" s="1"/>
  <c r="G540" i="2" s="1"/>
  <c r="G541" i="2" s="1"/>
  <c r="G542" i="2" s="1"/>
  <c r="G543" i="2" s="1"/>
  <c r="G544" i="2" s="1"/>
  <c r="G545" i="2" s="1"/>
  <c r="G546" i="2" s="1"/>
  <c r="G547" i="2" s="1"/>
  <c r="G548" i="2" s="1"/>
  <c r="G549" i="2" s="1"/>
  <c r="G550" i="2" s="1"/>
  <c r="G551" i="2" s="1"/>
  <c r="G552" i="2" s="1"/>
  <c r="G553" i="2" s="1"/>
  <c r="G554" i="2" s="1"/>
  <c r="G555" i="2" s="1"/>
  <c r="G556" i="2" s="1"/>
  <c r="G557" i="2" s="1"/>
  <c r="G558" i="2" s="1"/>
  <c r="G559" i="2" s="1"/>
  <c r="G560" i="2" s="1"/>
  <c r="G561" i="2" s="1"/>
  <c r="G562" i="2" s="1"/>
  <c r="G563" i="2" s="1"/>
  <c r="G564" i="2" s="1"/>
  <c r="G565" i="2" s="1"/>
  <c r="G566" i="2" s="1"/>
  <c r="G567" i="2" s="1"/>
  <c r="G568" i="2" s="1"/>
  <c r="G569" i="2" s="1"/>
  <c r="G570" i="2" s="1"/>
  <c r="G571" i="2" s="1"/>
  <c r="G572" i="2" s="1"/>
  <c r="G573" i="2" s="1"/>
  <c r="G574" i="2" s="1"/>
  <c r="G575" i="2" s="1"/>
  <c r="G576" i="2" s="1"/>
  <c r="G577" i="2" s="1"/>
  <c r="G578" i="2" s="1"/>
  <c r="G579" i="2" s="1"/>
  <c r="G580" i="2" s="1"/>
  <c r="G581" i="2" s="1"/>
  <c r="G582" i="2" s="1"/>
  <c r="G583" i="2" s="1"/>
  <c r="G584" i="2" s="1"/>
  <c r="G585" i="2" s="1"/>
  <c r="G586" i="2" s="1"/>
  <c r="G587" i="2" s="1"/>
  <c r="G588" i="2" s="1"/>
  <c r="G589" i="2" s="1"/>
  <c r="G590" i="2" s="1"/>
  <c r="G591" i="2" s="1"/>
  <c r="G592" i="2" s="1"/>
  <c r="G593" i="2" s="1"/>
  <c r="G594" i="2" s="1"/>
  <c r="G595" i="2" s="1"/>
  <c r="G596" i="2" s="1"/>
  <c r="G597" i="2" s="1"/>
  <c r="G598" i="2" s="1"/>
  <c r="G599" i="2" s="1"/>
  <c r="G600" i="2" s="1"/>
  <c r="G601" i="2" s="1"/>
  <c r="G602" i="2" s="1"/>
  <c r="G603" i="2" s="1"/>
  <c r="G604" i="2" s="1"/>
  <c r="G605" i="2" s="1"/>
  <c r="G606" i="2" s="1"/>
  <c r="G607" i="2" s="1"/>
  <c r="G608" i="2" s="1"/>
  <c r="G609" i="2" s="1"/>
  <c r="G610" i="2" s="1"/>
  <c r="G611" i="2" s="1"/>
  <c r="G612" i="2" s="1"/>
  <c r="G613" i="2" s="1"/>
  <c r="G614" i="2" s="1"/>
  <c r="G615" i="2" s="1"/>
  <c r="G616" i="2" s="1"/>
  <c r="G617" i="2" s="1"/>
  <c r="G618" i="2" s="1"/>
  <c r="G619" i="2" s="1"/>
  <c r="G620" i="2" s="1"/>
  <c r="G621" i="2" s="1"/>
  <c r="G622" i="2" s="1"/>
  <c r="G623" i="2" s="1"/>
  <c r="G624" i="2" s="1"/>
  <c r="G625" i="2" s="1"/>
  <c r="G626" i="2" s="1"/>
  <c r="G627" i="2" s="1"/>
  <c r="G628" i="2" s="1"/>
  <c r="G629" i="2" s="1"/>
  <c r="G630" i="2" s="1"/>
  <c r="G631" i="2" s="1"/>
  <c r="G632" i="2" s="1"/>
  <c r="G633" i="2" s="1"/>
  <c r="G634" i="2" s="1"/>
  <c r="G635" i="2" s="1"/>
  <c r="G636" i="2" s="1"/>
  <c r="G637" i="2" s="1"/>
  <c r="G638" i="2" s="1"/>
  <c r="G639" i="2" s="1"/>
  <c r="G640" i="2" s="1"/>
  <c r="G641" i="2" s="1"/>
  <c r="G642" i="2" s="1"/>
  <c r="G643" i="2" s="1"/>
  <c r="G644" i="2" s="1"/>
  <c r="G645" i="2" s="1"/>
  <c r="G646" i="2" s="1"/>
  <c r="G647" i="2" s="1"/>
  <c r="G648" i="2" s="1"/>
  <c r="G649" i="2" s="1"/>
  <c r="G650" i="2" s="1"/>
  <c r="G651" i="2" s="1"/>
  <c r="G652" i="2" s="1"/>
  <c r="G653" i="2" s="1"/>
  <c r="G654" i="2" s="1"/>
  <c r="G655" i="2" s="1"/>
  <c r="G656" i="2" s="1"/>
  <c r="G657" i="2" s="1"/>
  <c r="G658" i="2" s="1"/>
  <c r="G659" i="2" s="1"/>
  <c r="G660" i="2" s="1"/>
  <c r="G661" i="2" s="1"/>
  <c r="G662" i="2" s="1"/>
  <c r="G663" i="2" s="1"/>
  <c r="G664" i="2" s="1"/>
  <c r="G665" i="2" s="1"/>
  <c r="G666" i="2" s="1"/>
  <c r="G667" i="2" s="1"/>
  <c r="G668" i="2" s="1"/>
  <c r="G669" i="2" s="1"/>
  <c r="G670" i="2" s="1"/>
  <c r="G671" i="2" s="1"/>
  <c r="G672" i="2" s="1"/>
  <c r="G673" i="2" s="1"/>
  <c r="G674" i="2" s="1"/>
  <c r="G675" i="2" s="1"/>
  <c r="G676" i="2" s="1"/>
  <c r="G677" i="2" s="1"/>
  <c r="G678" i="2" s="1"/>
  <c r="G679" i="2" s="1"/>
  <c r="G680" i="2" s="1"/>
  <c r="G681" i="2" s="1"/>
  <c r="G682" i="2" s="1"/>
  <c r="G683" i="2" s="1"/>
  <c r="G684" i="2" s="1"/>
  <c r="G685" i="2" s="1"/>
  <c r="G686" i="2" s="1"/>
  <c r="G687" i="2" s="1"/>
  <c r="G688" i="2" s="1"/>
  <c r="G689" i="2" s="1"/>
  <c r="G690" i="2" s="1"/>
  <c r="G691" i="2" s="1"/>
  <c r="G692" i="2" s="1"/>
  <c r="G693" i="2" s="1"/>
  <c r="G694" i="2" s="1"/>
  <c r="G695" i="2" s="1"/>
  <c r="G696" i="2" s="1"/>
  <c r="G697" i="2" s="1"/>
  <c r="G698" i="2" s="1"/>
  <c r="G699" i="2" s="1"/>
  <c r="G700" i="2" s="1"/>
  <c r="G701" i="2" s="1"/>
  <c r="G702" i="2" s="1"/>
  <c r="G703" i="2" s="1"/>
  <c r="G704" i="2" s="1"/>
  <c r="G705" i="2" s="1"/>
  <c r="G706" i="2" s="1"/>
  <c r="G707" i="2" s="1"/>
  <c r="G708" i="2" s="1"/>
  <c r="G709" i="2" s="1"/>
  <c r="G710" i="2" s="1"/>
  <c r="G711" i="2" s="1"/>
  <c r="G712" i="2" s="1"/>
  <c r="G713" i="2" s="1"/>
  <c r="G714" i="2" s="1"/>
  <c r="G715" i="2" s="1"/>
  <c r="G716" i="2" s="1"/>
  <c r="G717" i="2" s="1"/>
  <c r="G718" i="2" s="1"/>
  <c r="G719" i="2" s="1"/>
  <c r="G720" i="2" s="1"/>
  <c r="G721" i="2" s="1"/>
  <c r="G722" i="2" s="1"/>
  <c r="G723" i="2" s="1"/>
  <c r="G724" i="2" s="1"/>
  <c r="G725" i="2" s="1"/>
  <c r="G726" i="2" s="1"/>
  <c r="G727" i="2" s="1"/>
  <c r="G728" i="2" s="1"/>
  <c r="G729" i="2" s="1"/>
  <c r="G730" i="2" s="1"/>
  <c r="G731" i="2" s="1"/>
  <c r="G732" i="2" s="1"/>
  <c r="G733" i="2" s="1"/>
  <c r="G734" i="2" s="1"/>
  <c r="G735" i="2" s="1"/>
  <c r="G736" i="2" s="1"/>
  <c r="G737" i="2" s="1"/>
  <c r="G738" i="2" s="1"/>
  <c r="G739" i="2" s="1"/>
  <c r="G740" i="2" s="1"/>
  <c r="G741" i="2" s="1"/>
  <c r="G742" i="2" s="1"/>
  <c r="G743" i="2" s="1"/>
  <c r="G744" i="2" s="1"/>
  <c r="G745" i="2" s="1"/>
  <c r="G746" i="2" s="1"/>
  <c r="G747" i="2" s="1"/>
  <c r="G748" i="2" s="1"/>
  <c r="G749" i="2" s="1"/>
  <c r="G750" i="2" s="1"/>
  <c r="G751" i="2" s="1"/>
  <c r="G752" i="2" s="1"/>
  <c r="G753" i="2" s="1"/>
  <c r="G754" i="2" s="1"/>
  <c r="G755" i="2" s="1"/>
  <c r="G756" i="2" s="1"/>
  <c r="G757" i="2" s="1"/>
  <c r="G758" i="2" s="1"/>
  <c r="G759" i="2" s="1"/>
  <c r="G760" i="2" s="1"/>
  <c r="G761" i="2" s="1"/>
  <c r="G762" i="2" s="1"/>
  <c r="G763" i="2" s="1"/>
  <c r="G764" i="2" s="1"/>
  <c r="G765" i="2" s="1"/>
  <c r="G766" i="2" s="1"/>
  <c r="G767" i="2" s="1"/>
  <c r="G768" i="2" s="1"/>
  <c r="G769" i="2" s="1"/>
  <c r="G770" i="2" s="1"/>
  <c r="G771" i="2" s="1"/>
  <c r="G772" i="2" s="1"/>
  <c r="G773" i="2" s="1"/>
  <c r="G774" i="2" s="1"/>
  <c r="G775" i="2" s="1"/>
  <c r="G776" i="2" s="1"/>
  <c r="G777" i="2" s="1"/>
  <c r="G778" i="2" s="1"/>
  <c r="G779" i="2" s="1"/>
  <c r="G780" i="2" s="1"/>
  <c r="G781" i="2" s="1"/>
  <c r="G782" i="2" s="1"/>
  <c r="G783" i="2" s="1"/>
  <c r="G784" i="2" s="1"/>
  <c r="G785" i="2" s="1"/>
  <c r="G786" i="2" s="1"/>
  <c r="G787" i="2" s="1"/>
  <c r="G788" i="2" s="1"/>
  <c r="G789" i="2" s="1"/>
  <c r="G790" i="2" s="1"/>
  <c r="G791" i="2" s="1"/>
  <c r="G792" i="2" s="1"/>
  <c r="G793" i="2" s="1"/>
  <c r="G794" i="2" s="1"/>
  <c r="G795" i="2" s="1"/>
  <c r="G796" i="2" s="1"/>
  <c r="G797" i="2" s="1"/>
  <c r="G798" i="2" s="1"/>
  <c r="G799" i="2" s="1"/>
  <c r="G800" i="2" s="1"/>
  <c r="G801" i="2" s="1"/>
  <c r="G802" i="2" s="1"/>
  <c r="G803" i="2" s="1"/>
  <c r="G804" i="2" s="1"/>
  <c r="G805" i="2" s="1"/>
  <c r="G806" i="2" s="1"/>
  <c r="G807" i="2" s="1"/>
  <c r="G808" i="2" s="1"/>
  <c r="G809" i="2" s="1"/>
  <c r="G810" i="2" s="1"/>
  <c r="G811" i="2" s="1"/>
  <c r="G812" i="2" s="1"/>
  <c r="G813" i="2" s="1"/>
  <c r="G814" i="2" s="1"/>
  <c r="G815" i="2" s="1"/>
  <c r="G816" i="2" s="1"/>
  <c r="G817" i="2" s="1"/>
  <c r="G818" i="2" s="1"/>
  <c r="G819" i="2" s="1"/>
  <c r="G820" i="2" s="1"/>
  <c r="G821" i="2" s="1"/>
  <c r="G822" i="2" s="1"/>
  <c r="G823" i="2" s="1"/>
  <c r="G824" i="2" s="1"/>
  <c r="G825" i="2" s="1"/>
  <c r="G826" i="2" s="1"/>
  <c r="G827" i="2" s="1"/>
  <c r="G828" i="2" s="1"/>
  <c r="G829" i="2" s="1"/>
  <c r="G830" i="2" s="1"/>
  <c r="G831" i="2" s="1"/>
  <c r="G832" i="2" s="1"/>
  <c r="G833" i="2" s="1"/>
  <c r="G834" i="2" s="1"/>
  <c r="G835" i="2" s="1"/>
  <c r="G836" i="2" s="1"/>
  <c r="G837" i="2" s="1"/>
  <c r="G838" i="2" s="1"/>
  <c r="G839" i="2" s="1"/>
  <c r="G840" i="2" s="1"/>
  <c r="G841" i="2" s="1"/>
  <c r="G842" i="2" s="1"/>
  <c r="G843" i="2" s="1"/>
  <c r="G844" i="2" s="1"/>
  <c r="G845" i="2" s="1"/>
  <c r="G846" i="2" s="1"/>
  <c r="G847" i="2" s="1"/>
  <c r="G848" i="2" s="1"/>
  <c r="G849" i="2" s="1"/>
  <c r="G850" i="2" s="1"/>
  <c r="G851" i="2" s="1"/>
  <c r="G852" i="2" s="1"/>
  <c r="G853" i="2" s="1"/>
  <c r="G854" i="2" s="1"/>
  <c r="G855" i="2" s="1"/>
  <c r="G856" i="2" s="1"/>
  <c r="G857" i="2" s="1"/>
  <c r="G858" i="2" s="1"/>
  <c r="G859" i="2" s="1"/>
  <c r="G860" i="2" s="1"/>
  <c r="G861" i="2" s="1"/>
  <c r="G862" i="2" s="1"/>
  <c r="G863" i="2" s="1"/>
  <c r="G864" i="2" s="1"/>
  <c r="G865" i="2" s="1"/>
  <c r="G866" i="2" s="1"/>
  <c r="G867" i="2" s="1"/>
  <c r="G868" i="2" s="1"/>
  <c r="G869" i="2" s="1"/>
  <c r="G870" i="2" s="1"/>
  <c r="G871" i="2" s="1"/>
  <c r="G872" i="2" s="1"/>
  <c r="G873" i="2" s="1"/>
  <c r="G874" i="2" s="1"/>
  <c r="G875" i="2" s="1"/>
  <c r="G876" i="2" s="1"/>
  <c r="G877" i="2" s="1"/>
  <c r="G878" i="2" s="1"/>
  <c r="G879" i="2" s="1"/>
  <c r="G880" i="2" s="1"/>
  <c r="G881" i="2" s="1"/>
  <c r="G882" i="2" s="1"/>
  <c r="G883" i="2" s="1"/>
  <c r="G884" i="2" s="1"/>
  <c r="G885" i="2" s="1"/>
  <c r="G886" i="2" s="1"/>
  <c r="G887" i="2" s="1"/>
  <c r="G888" i="2" s="1"/>
  <c r="G889" i="2" s="1"/>
  <c r="G890" i="2" s="1"/>
  <c r="G891" i="2" s="1"/>
  <c r="G892" i="2" s="1"/>
  <c r="G893" i="2" s="1"/>
  <c r="G894" i="2" s="1"/>
  <c r="G895" i="2" s="1"/>
  <c r="G896" i="2" s="1"/>
  <c r="G897" i="2" s="1"/>
  <c r="G898" i="2" s="1"/>
  <c r="G899" i="2" s="1"/>
  <c r="G900" i="2" s="1"/>
  <c r="G901" i="2" s="1"/>
  <c r="G902" i="2" s="1"/>
  <c r="G903" i="2" s="1"/>
  <c r="G904" i="2" s="1"/>
  <c r="G905" i="2" s="1"/>
  <c r="G906" i="2" s="1"/>
  <c r="G907" i="2" s="1"/>
  <c r="G908" i="2" s="1"/>
  <c r="G909" i="2" s="1"/>
  <c r="G910" i="2" s="1"/>
  <c r="G911" i="2" s="1"/>
  <c r="G912" i="2" s="1"/>
  <c r="G913" i="2" s="1"/>
  <c r="G914" i="2" s="1"/>
  <c r="G915" i="2" s="1"/>
  <c r="G916" i="2" s="1"/>
  <c r="G917" i="2" s="1"/>
  <c r="G918" i="2" s="1"/>
  <c r="G919" i="2" s="1"/>
  <c r="G920" i="2" s="1"/>
  <c r="G921" i="2" s="1"/>
  <c r="G922" i="2" s="1"/>
  <c r="G923" i="2" s="1"/>
  <c r="G924" i="2" s="1"/>
  <c r="G925" i="2" s="1"/>
  <c r="G926" i="2" s="1"/>
  <c r="G927" i="2" s="1"/>
  <c r="G928" i="2" s="1"/>
  <c r="G929" i="2" s="1"/>
  <c r="G930" i="2" s="1"/>
  <c r="G931" i="2" s="1"/>
  <c r="G932" i="2" s="1"/>
  <c r="G933" i="2" s="1"/>
  <c r="G934" i="2" s="1"/>
  <c r="G935" i="2" s="1"/>
  <c r="G936" i="2" s="1"/>
  <c r="G937" i="2" s="1"/>
  <c r="G938" i="2" s="1"/>
  <c r="G939" i="2" s="1"/>
  <c r="G940" i="2" s="1"/>
  <c r="G941" i="2" s="1"/>
  <c r="G942" i="2" s="1"/>
  <c r="G943" i="2" s="1"/>
  <c r="G944" i="2" s="1"/>
  <c r="G945" i="2" s="1"/>
  <c r="G946" i="2" s="1"/>
  <c r="G947" i="2" s="1"/>
  <c r="G948" i="2" s="1"/>
  <c r="G949" i="2" s="1"/>
  <c r="G950" i="2" s="1"/>
  <c r="G951" i="2" s="1"/>
  <c r="G952" i="2" s="1"/>
  <c r="G953" i="2" s="1"/>
  <c r="G954" i="2" s="1"/>
  <c r="G955" i="2" s="1"/>
  <c r="G956" i="2" s="1"/>
  <c r="G957" i="2" s="1"/>
  <c r="G958" i="2" s="1"/>
  <c r="G959" i="2" s="1"/>
  <c r="G960" i="2" s="1"/>
  <c r="G961" i="2" s="1"/>
  <c r="G962" i="2" s="1"/>
  <c r="G963" i="2" s="1"/>
  <c r="G964" i="2" s="1"/>
  <c r="G965" i="2" s="1"/>
  <c r="G966" i="2" s="1"/>
  <c r="G967" i="2" s="1"/>
  <c r="G968" i="2" s="1"/>
  <c r="G969" i="2" s="1"/>
  <c r="G970" i="2" s="1"/>
  <c r="G971" i="2" s="1"/>
  <c r="G972" i="2" s="1"/>
  <c r="G973" i="2" s="1"/>
  <c r="G974" i="2" s="1"/>
  <c r="G975" i="2" s="1"/>
  <c r="G976" i="2" s="1"/>
  <c r="G977" i="2" s="1"/>
  <c r="G978" i="2" s="1"/>
  <c r="G979" i="2" s="1"/>
  <c r="G980" i="2" s="1"/>
  <c r="G981" i="2" s="1"/>
  <c r="G982" i="2" s="1"/>
  <c r="G983" i="2" s="1"/>
  <c r="G984" i="2" s="1"/>
  <c r="G985" i="2" s="1"/>
  <c r="G986" i="2" s="1"/>
  <c r="G987" i="2" s="1"/>
  <c r="G988" i="2" s="1"/>
  <c r="G989" i="2" s="1"/>
  <c r="G990" i="2" s="1"/>
  <c r="G991" i="2" s="1"/>
  <c r="G992" i="2" s="1"/>
  <c r="G993" i="2" s="1"/>
  <c r="G994" i="2" s="1"/>
  <c r="G995" i="2" s="1"/>
  <c r="G996" i="2" s="1"/>
  <c r="G997" i="2" s="1"/>
  <c r="G998" i="2" s="1"/>
  <c r="G999" i="2" s="1"/>
  <c r="G1000" i="2" s="1"/>
  <c r="G1001" i="2" s="1"/>
  <c r="G1002" i="2" s="1"/>
  <c r="G1003" i="2" s="1"/>
  <c r="G1004" i="2" s="1"/>
  <c r="G1005" i="2" s="1"/>
  <c r="G1006" i="2" s="1"/>
  <c r="G1007" i="2" s="1"/>
  <c r="G1008" i="2" s="1"/>
  <c r="G1009" i="2" s="1"/>
  <c r="G1010" i="2" s="1"/>
  <c r="G1011" i="2" s="1"/>
  <c r="G1012" i="2" s="1"/>
  <c r="G1013" i="2" s="1"/>
  <c r="G1014" i="2" s="1"/>
  <c r="G1015" i="2" s="1"/>
  <c r="G1016" i="2" s="1"/>
  <c r="G1017" i="2" s="1"/>
  <c r="G1018" i="2" s="1"/>
  <c r="G1019" i="2" s="1"/>
  <c r="G1020" i="2" s="1"/>
  <c r="G1021" i="2" s="1"/>
  <c r="G1022" i="2" s="1"/>
  <c r="G1023" i="2" s="1"/>
  <c r="G1024" i="2" s="1"/>
  <c r="G1025" i="2" s="1"/>
  <c r="G1026" i="2" s="1"/>
  <c r="G1027" i="2" s="1"/>
  <c r="G1028" i="2" s="1"/>
  <c r="G1029" i="2" s="1"/>
  <c r="G1030" i="2" s="1"/>
  <c r="G1031" i="2" s="1"/>
  <c r="G1032" i="2" s="1"/>
  <c r="G1033" i="2" s="1"/>
  <c r="G1034" i="2" s="1"/>
  <c r="G1035" i="2" s="1"/>
  <c r="G1036" i="2" s="1"/>
  <c r="G1037" i="2" s="1"/>
  <c r="G1038" i="2" s="1"/>
  <c r="G1039" i="2" s="1"/>
  <c r="G1040" i="2" s="1"/>
  <c r="G1041" i="2" s="1"/>
  <c r="G1042" i="2" s="1"/>
  <c r="G1043" i="2" s="1"/>
  <c r="G1044" i="2" s="1"/>
  <c r="G1045" i="2" s="1"/>
  <c r="G1046" i="2" s="1"/>
  <c r="G1047" i="2" s="1"/>
  <c r="G1048" i="2" s="1"/>
  <c r="G1049" i="2" s="1"/>
  <c r="G1050" i="2" s="1"/>
  <c r="G1051" i="2" s="1"/>
  <c r="G1052" i="2" s="1"/>
  <c r="G1053" i="2" s="1"/>
  <c r="G1054" i="2" s="1"/>
  <c r="G1055" i="2" s="1"/>
  <c r="G1056" i="2" s="1"/>
  <c r="G1057" i="2" s="1"/>
  <c r="G1058" i="2" s="1"/>
  <c r="G1059" i="2" s="1"/>
  <c r="G1060" i="2" s="1"/>
  <c r="G1061" i="2" s="1"/>
  <c r="G1062" i="2" s="1"/>
  <c r="G1063" i="2" s="1"/>
  <c r="G1064" i="2" s="1"/>
  <c r="G1065" i="2" s="1"/>
  <c r="G1066" i="2" s="1"/>
  <c r="G1067" i="2" s="1"/>
  <c r="G1068" i="2" s="1"/>
  <c r="G1069" i="2" s="1"/>
  <c r="G1070" i="2" s="1"/>
  <c r="G1071" i="2" s="1"/>
  <c r="G1072" i="2" s="1"/>
  <c r="G1073" i="2" s="1"/>
  <c r="G1074" i="2" s="1"/>
  <c r="G1075" i="2" s="1"/>
  <c r="G1076" i="2" s="1"/>
  <c r="G1077" i="2" s="1"/>
  <c r="G1078" i="2" s="1"/>
  <c r="G1079" i="2" s="1"/>
  <c r="G1080" i="2" s="1"/>
  <c r="G1081" i="2" s="1"/>
  <c r="G1082" i="2" s="1"/>
  <c r="G1083" i="2" s="1"/>
  <c r="G1084" i="2" s="1"/>
  <c r="G1085" i="2" s="1"/>
  <c r="G1086" i="2" s="1"/>
  <c r="G1087" i="2" s="1"/>
  <c r="G1088" i="2" s="1"/>
  <c r="G1089" i="2" s="1"/>
  <c r="G1090" i="2" s="1"/>
  <c r="G1091" i="2" s="1"/>
  <c r="G1092" i="2" s="1"/>
  <c r="G1093" i="2" s="1"/>
  <c r="G1094" i="2" s="1"/>
  <c r="G1095" i="2" s="1"/>
  <c r="G1096" i="2" s="1"/>
  <c r="G1097" i="2" s="1"/>
  <c r="G1098" i="2" s="1"/>
  <c r="G1099" i="2" s="1"/>
  <c r="G1100" i="2" s="1"/>
  <c r="G1101" i="2" s="1"/>
  <c r="G1102" i="2" s="1"/>
  <c r="G1103" i="2" s="1"/>
  <c r="G1104" i="2" s="1"/>
  <c r="G1105" i="2" s="1"/>
  <c r="G1106" i="2" s="1"/>
  <c r="G1107" i="2" s="1"/>
  <c r="G1108" i="2" s="1"/>
  <c r="G1109" i="2" s="1"/>
  <c r="G1110" i="2" s="1"/>
  <c r="G1111" i="2" s="1"/>
  <c r="G1112" i="2" s="1"/>
  <c r="G1113" i="2" s="1"/>
  <c r="G1114" i="2" s="1"/>
  <c r="G1115" i="2" s="1"/>
  <c r="G1116" i="2" s="1"/>
  <c r="G1117" i="2" s="1"/>
  <c r="G1118" i="2" s="1"/>
  <c r="G1119" i="2" s="1"/>
  <c r="G1120" i="2" s="1"/>
  <c r="G1121" i="2" s="1"/>
  <c r="G1122" i="2" s="1"/>
  <c r="G1123" i="2" s="1"/>
  <c r="G1124" i="2" s="1"/>
  <c r="G1125" i="2" s="1"/>
  <c r="G1126" i="2" s="1"/>
  <c r="G1127" i="2" s="1"/>
  <c r="G1128" i="2" s="1"/>
  <c r="G1129" i="2" s="1"/>
  <c r="G1130" i="2" s="1"/>
  <c r="G1131" i="2" s="1"/>
  <c r="G1132" i="2" s="1"/>
  <c r="G1133" i="2" s="1"/>
  <c r="G1134" i="2" s="1"/>
  <c r="G1135" i="2" s="1"/>
  <c r="G1136" i="2" s="1"/>
  <c r="G1137" i="2" s="1"/>
  <c r="G1138" i="2" s="1"/>
  <c r="G1139" i="2" s="1"/>
  <c r="G1140" i="2" s="1"/>
  <c r="G1141" i="2" s="1"/>
  <c r="G1142" i="2" s="1"/>
  <c r="G1143" i="2" s="1"/>
  <c r="G1144" i="2" s="1"/>
  <c r="G1145" i="2" s="1"/>
  <c r="G1146" i="2" s="1"/>
  <c r="G1147" i="2" s="1"/>
  <c r="G1148" i="2" s="1"/>
  <c r="G1149" i="2" s="1"/>
  <c r="G1150" i="2" s="1"/>
  <c r="G1151" i="2" s="1"/>
  <c r="G1152" i="2" s="1"/>
  <c r="G1153" i="2" s="1"/>
  <c r="G1154" i="2" s="1"/>
  <c r="G1155" i="2" s="1"/>
  <c r="G1156" i="2" s="1"/>
  <c r="G1157" i="2" s="1"/>
  <c r="G1158" i="2" s="1"/>
  <c r="G1159" i="2" s="1"/>
  <c r="G1160" i="2" s="1"/>
  <c r="G1161" i="2" s="1"/>
  <c r="G1162" i="2" s="1"/>
  <c r="G1163" i="2" s="1"/>
  <c r="G1164" i="2" s="1"/>
  <c r="G1165" i="2" s="1"/>
  <c r="G1166" i="2" s="1"/>
  <c r="G1167" i="2" s="1"/>
  <c r="G1168" i="2" s="1"/>
  <c r="G1169" i="2" s="1"/>
  <c r="G1170" i="2" s="1"/>
  <c r="G1171" i="2" s="1"/>
  <c r="G1172" i="2" s="1"/>
  <c r="G1173" i="2" s="1"/>
  <c r="G1174" i="2" s="1"/>
  <c r="G1175" i="2" s="1"/>
  <c r="G1176" i="2" s="1"/>
  <c r="G1177" i="2" s="1"/>
  <c r="G1178" i="2" s="1"/>
  <c r="G1179" i="2" s="1"/>
  <c r="G1180" i="2" s="1"/>
  <c r="G1181" i="2" s="1"/>
  <c r="G1182" i="2" s="1"/>
  <c r="G1183" i="2" s="1"/>
  <c r="G1184" i="2" s="1"/>
  <c r="G1185" i="2" s="1"/>
  <c r="G1186" i="2" s="1"/>
  <c r="G1187" i="2" s="1"/>
  <c r="G1188" i="2" s="1"/>
  <c r="G1189" i="2" s="1"/>
  <c r="G1190" i="2" s="1"/>
  <c r="G1191" i="2" s="1"/>
  <c r="G1192" i="2" s="1"/>
  <c r="G1193" i="2" s="1"/>
  <c r="G1194" i="2" s="1"/>
  <c r="G1195" i="2" s="1"/>
  <c r="G1196" i="2" s="1"/>
  <c r="G1197" i="2" s="1"/>
  <c r="G1198" i="2" s="1"/>
  <c r="G1199" i="2" s="1"/>
  <c r="G1200" i="2" s="1"/>
  <c r="G1201" i="2" s="1"/>
  <c r="G1202" i="2" s="1"/>
  <c r="G1203" i="2" s="1"/>
  <c r="G1204" i="2" s="1"/>
  <c r="G1205" i="2" s="1"/>
  <c r="G1206" i="2" s="1"/>
  <c r="G1207" i="2" s="1"/>
  <c r="G1208" i="2" s="1"/>
  <c r="G1209" i="2" s="1"/>
  <c r="G1210" i="2" s="1"/>
  <c r="G1211" i="2" s="1"/>
  <c r="G1212" i="2" s="1"/>
  <c r="G1213" i="2" s="1"/>
  <c r="G1214" i="2" s="1"/>
  <c r="G1215" i="2" s="1"/>
  <c r="G1216" i="2" s="1"/>
  <c r="G1217" i="2" s="1"/>
  <c r="G1218" i="2" s="1"/>
  <c r="G1219" i="2" s="1"/>
  <c r="G1220" i="2" s="1"/>
  <c r="G1221" i="2" s="1"/>
  <c r="G1222" i="2" s="1"/>
  <c r="G1223" i="2" s="1"/>
  <c r="G1224" i="2" s="1"/>
  <c r="G1225" i="2" s="1"/>
  <c r="G1226" i="2" s="1"/>
  <c r="G1227" i="2" s="1"/>
  <c r="G1228" i="2" s="1"/>
  <c r="G1229" i="2" s="1"/>
  <c r="G1230" i="2" s="1"/>
  <c r="G1231" i="2" s="1"/>
  <c r="G1232" i="2" s="1"/>
  <c r="G1233" i="2" s="1"/>
  <c r="G1234" i="2" s="1"/>
  <c r="G1235" i="2" s="1"/>
  <c r="G1236" i="2" s="1"/>
  <c r="G1237" i="2" s="1"/>
  <c r="G1238" i="2" s="1"/>
  <c r="G1239" i="2" s="1"/>
  <c r="G1240" i="2" s="1"/>
  <c r="G1241" i="2" s="1"/>
  <c r="G1242" i="2" s="1"/>
  <c r="G1243" i="2" s="1"/>
  <c r="G1244" i="2" s="1"/>
  <c r="G1245" i="2" s="1"/>
  <c r="G1246" i="2" s="1"/>
  <c r="G1247" i="2" s="1"/>
  <c r="G1248" i="2" s="1"/>
  <c r="G1249" i="2" s="1"/>
  <c r="G1250" i="2" s="1"/>
  <c r="G1251" i="2" s="1"/>
  <c r="G1252" i="2" s="1"/>
  <c r="G1253" i="2" s="1"/>
  <c r="G1254" i="2" s="1"/>
  <c r="G1255" i="2" s="1"/>
  <c r="G1256" i="2" s="1"/>
  <c r="G1257" i="2" s="1"/>
  <c r="G1258" i="2" s="1"/>
  <c r="G1259" i="2" s="1"/>
  <c r="G1260" i="2" s="1"/>
  <c r="G1261" i="2" s="1"/>
  <c r="G1262" i="2" s="1"/>
  <c r="G1263" i="2" s="1"/>
  <c r="G1264" i="2" s="1"/>
  <c r="G1265" i="2" s="1"/>
  <c r="G1266" i="2" s="1"/>
  <c r="G1267" i="2" s="1"/>
  <c r="G1268" i="2" s="1"/>
  <c r="G1269" i="2" s="1"/>
  <c r="G1270" i="2" s="1"/>
  <c r="G1271" i="2" s="1"/>
  <c r="G1272" i="2" s="1"/>
  <c r="G1273" i="2" s="1"/>
  <c r="G1274" i="2" s="1"/>
  <c r="G1275" i="2" s="1"/>
  <c r="G1276" i="2" s="1"/>
  <c r="G1277" i="2" s="1"/>
  <c r="G1278" i="2" s="1"/>
  <c r="G1279" i="2" s="1"/>
  <c r="G1280" i="2" s="1"/>
  <c r="G1281" i="2" s="1"/>
  <c r="G1282" i="2" s="1"/>
  <c r="G1283" i="2" s="1"/>
  <c r="G1284" i="2" s="1"/>
  <c r="G1285" i="2" s="1"/>
  <c r="G1286" i="2" s="1"/>
  <c r="G1287" i="2" s="1"/>
  <c r="G1288" i="2" s="1"/>
  <c r="G1289" i="2" s="1"/>
  <c r="G1290" i="2" s="1"/>
  <c r="G1291" i="2" s="1"/>
  <c r="G1292" i="2" s="1"/>
  <c r="G1293" i="2" s="1"/>
  <c r="G1294" i="2" s="1"/>
  <c r="G1295" i="2" s="1"/>
  <c r="G1296" i="2" s="1"/>
  <c r="G1297" i="2" s="1"/>
  <c r="G1298" i="2" s="1"/>
  <c r="G1299" i="2" s="1"/>
  <c r="G1300" i="2" s="1"/>
  <c r="G1301" i="2" s="1"/>
  <c r="G1302" i="2" s="1"/>
  <c r="G1303" i="2" s="1"/>
  <c r="G1304" i="2" s="1"/>
  <c r="G1305" i="2" s="1"/>
  <c r="G1306" i="2" s="1"/>
  <c r="G1307" i="2" s="1"/>
  <c r="G1308" i="2" s="1"/>
  <c r="G1309" i="2" s="1"/>
  <c r="G1310" i="2" s="1"/>
  <c r="G1311" i="2" s="1"/>
  <c r="G1312" i="2" s="1"/>
  <c r="G1313" i="2" s="1"/>
  <c r="G1314" i="2" s="1"/>
  <c r="G1315" i="2" s="1"/>
  <c r="G1316" i="2" s="1"/>
  <c r="G1317" i="2" s="1"/>
  <c r="G1318" i="2" s="1"/>
  <c r="G1319" i="2" s="1"/>
  <c r="G1320" i="2" s="1"/>
  <c r="G1321" i="2" s="1"/>
  <c r="G1322" i="2" s="1"/>
  <c r="G1323" i="2" s="1"/>
  <c r="G1324" i="2" s="1"/>
  <c r="G1325" i="2" s="1"/>
  <c r="G1326" i="2" s="1"/>
  <c r="G1327" i="2" s="1"/>
  <c r="G1328" i="2" s="1"/>
  <c r="G1329" i="2" s="1"/>
  <c r="G1330" i="2" s="1"/>
  <c r="G1331" i="2" s="1"/>
  <c r="G1332" i="2" s="1"/>
  <c r="G1333" i="2" s="1"/>
  <c r="G1334" i="2" s="1"/>
  <c r="G1335" i="2" s="1"/>
  <c r="G1336" i="2" s="1"/>
  <c r="G1337" i="2" s="1"/>
  <c r="G1338" i="2" s="1"/>
  <c r="G1339" i="2" s="1"/>
  <c r="G1340" i="2" s="1"/>
  <c r="G1341" i="2" s="1"/>
  <c r="G1342" i="2" s="1"/>
  <c r="G1343" i="2" s="1"/>
  <c r="G1344" i="2" s="1"/>
  <c r="G1345" i="2" s="1"/>
  <c r="G1346" i="2" s="1"/>
  <c r="G1347" i="2" s="1"/>
  <c r="G1348" i="2" s="1"/>
  <c r="G1349" i="2" s="1"/>
  <c r="G1350" i="2" s="1"/>
  <c r="G1351" i="2" s="1"/>
  <c r="G1352" i="2" s="1"/>
  <c r="G1353" i="2" s="1"/>
  <c r="G1354" i="2" s="1"/>
  <c r="G1355" i="2" s="1"/>
  <c r="G1356" i="2" s="1"/>
  <c r="G1357" i="2" s="1"/>
  <c r="G1358" i="2" s="1"/>
  <c r="G1359" i="2" s="1"/>
  <c r="G1360" i="2" s="1"/>
  <c r="G1361" i="2" s="1"/>
  <c r="G1362" i="2" s="1"/>
  <c r="G1363" i="2" s="1"/>
  <c r="G1364" i="2" s="1"/>
  <c r="G1365" i="2" s="1"/>
  <c r="G1366" i="2" s="1"/>
  <c r="G1367" i="2" s="1"/>
  <c r="G1368" i="2" s="1"/>
  <c r="G1369" i="2" s="1"/>
  <c r="G1370" i="2" s="1"/>
  <c r="G1371" i="2" s="1"/>
  <c r="G1372" i="2" s="1"/>
  <c r="G1373" i="2" s="1"/>
  <c r="G1374" i="2" s="1"/>
  <c r="G1375" i="2" s="1"/>
  <c r="G1376" i="2" s="1"/>
  <c r="G1377" i="2" s="1"/>
  <c r="G1378" i="2" s="1"/>
  <c r="G1379" i="2" s="1"/>
  <c r="G1380" i="2" s="1"/>
  <c r="G1381" i="2" s="1"/>
  <c r="G1382" i="2" s="1"/>
  <c r="G1383" i="2" s="1"/>
  <c r="G1384" i="2" s="1"/>
  <c r="G1385" i="2" s="1"/>
  <c r="G1386" i="2" s="1"/>
  <c r="G1387" i="2" s="1"/>
  <c r="G1388" i="2" s="1"/>
  <c r="G1389" i="2" s="1"/>
  <c r="G1390" i="2" s="1"/>
  <c r="G1391" i="2" s="1"/>
  <c r="G1392" i="2" s="1"/>
  <c r="G1393" i="2" s="1"/>
  <c r="G1394" i="2" s="1"/>
  <c r="G1395" i="2" s="1"/>
  <c r="G1396" i="2" s="1"/>
  <c r="G1397" i="2" s="1"/>
  <c r="G1398" i="2" s="1"/>
  <c r="G1399" i="2" s="1"/>
  <c r="G1400" i="2" s="1"/>
  <c r="G1401" i="2" s="1"/>
  <c r="G1402" i="2" s="1"/>
  <c r="G1403" i="2" s="1"/>
  <c r="G1404" i="2" s="1"/>
  <c r="G1405" i="2" s="1"/>
  <c r="G1406" i="2" s="1"/>
  <c r="G1407" i="2" s="1"/>
  <c r="G1408" i="2" s="1"/>
  <c r="G1409" i="2" s="1"/>
  <c r="G1410" i="2" s="1"/>
  <c r="G1411" i="2" s="1"/>
  <c r="G1412" i="2" s="1"/>
  <c r="G1413" i="2" s="1"/>
  <c r="G1414" i="2" s="1"/>
  <c r="G1415" i="2" s="1"/>
  <c r="G1416" i="2" s="1"/>
  <c r="G1417" i="2" s="1"/>
  <c r="G1418" i="2" s="1"/>
  <c r="G1419" i="2" s="1"/>
  <c r="G1420" i="2" s="1"/>
  <c r="G1421" i="2" s="1"/>
  <c r="G1422" i="2" s="1"/>
  <c r="G1423" i="2" s="1"/>
  <c r="G1424" i="2" s="1"/>
  <c r="G1425" i="2" s="1"/>
  <c r="G1426" i="2" s="1"/>
  <c r="G1427" i="2" s="1"/>
  <c r="G1428" i="2" s="1"/>
  <c r="G1429" i="2" s="1"/>
  <c r="G1430" i="2" s="1"/>
  <c r="G1431" i="2" s="1"/>
  <c r="G1432" i="2" s="1"/>
  <c r="G1433" i="2" s="1"/>
  <c r="G1434" i="2" s="1"/>
  <c r="G1435" i="2" s="1"/>
  <c r="G1436" i="2" s="1"/>
  <c r="G1437" i="2" s="1"/>
  <c r="G1438" i="2" s="1"/>
  <c r="G1439" i="2" s="1"/>
  <c r="G1440" i="2" s="1"/>
  <c r="G1441" i="2" s="1"/>
  <c r="G1442" i="2" s="1"/>
  <c r="G1443" i="2" s="1"/>
  <c r="G1444" i="2" s="1"/>
  <c r="G1445" i="2" s="1"/>
  <c r="G1446" i="2" s="1"/>
  <c r="G1447" i="2" s="1"/>
  <c r="G1448" i="2" s="1"/>
  <c r="G1449" i="2" s="1"/>
  <c r="G1450" i="2" s="1"/>
  <c r="G1451" i="2" s="1"/>
  <c r="G1452" i="2" s="1"/>
  <c r="G1453" i="2" s="1"/>
  <c r="G1454" i="2" s="1"/>
  <c r="G1455" i="2" s="1"/>
  <c r="G1456" i="2" s="1"/>
  <c r="G1457" i="2" s="1"/>
  <c r="G1458" i="2" s="1"/>
  <c r="G1459" i="2" s="1"/>
  <c r="G1460" i="2" s="1"/>
  <c r="G1461" i="2" s="1"/>
  <c r="G1462" i="2" s="1"/>
  <c r="G1463" i="2" s="1"/>
  <c r="G1464" i="2" s="1"/>
  <c r="G1465" i="2" s="1"/>
  <c r="G1466" i="2" s="1"/>
  <c r="G1467" i="2" s="1"/>
  <c r="G1468" i="2" s="1"/>
  <c r="G1469" i="2" s="1"/>
  <c r="G1470" i="2" s="1"/>
  <c r="G1471" i="2" s="1"/>
  <c r="G1472" i="2" s="1"/>
  <c r="G1473" i="2" s="1"/>
  <c r="G1474" i="2" s="1"/>
  <c r="G1475" i="2" s="1"/>
  <c r="G1476" i="2" s="1"/>
  <c r="G1477" i="2" s="1"/>
  <c r="G1478" i="2" s="1"/>
  <c r="G1479" i="2" s="1"/>
  <c r="G1480" i="2" s="1"/>
  <c r="G1481" i="2" s="1"/>
  <c r="G1482" i="2" s="1"/>
  <c r="G1483" i="2" s="1"/>
  <c r="G1484" i="2" s="1"/>
  <c r="G1485" i="2" s="1"/>
  <c r="G1486" i="2" s="1"/>
  <c r="G1487" i="2" s="1"/>
  <c r="G1488" i="2" s="1"/>
  <c r="G1489" i="2" s="1"/>
  <c r="G1490" i="2" s="1"/>
  <c r="G1491" i="2" s="1"/>
  <c r="G1492" i="2" s="1"/>
  <c r="G1493" i="2" s="1"/>
  <c r="G1494" i="2" s="1"/>
  <c r="G1495" i="2" s="1"/>
  <c r="G1496" i="2" s="1"/>
  <c r="G1497" i="2" s="1"/>
  <c r="G1498" i="2" s="1"/>
  <c r="G1499" i="2" s="1"/>
  <c r="G1500" i="2" s="1"/>
  <c r="G1501" i="2" s="1"/>
  <c r="G1502" i="2" s="1"/>
  <c r="G1503" i="2" s="1"/>
  <c r="G1504" i="2" s="1"/>
  <c r="G1505" i="2" s="1"/>
  <c r="G1506" i="2" s="1"/>
  <c r="G1507" i="2" s="1"/>
  <c r="G1508" i="2" s="1"/>
  <c r="G1509" i="2" s="1"/>
  <c r="G1510" i="2" s="1"/>
  <c r="G1511" i="2" s="1"/>
  <c r="G1512" i="2" s="1"/>
  <c r="G1513" i="2" s="1"/>
  <c r="G1514" i="2" s="1"/>
  <c r="G1515" i="2" s="1"/>
  <c r="G1516" i="2" s="1"/>
  <c r="G1517" i="2" s="1"/>
  <c r="G1518" i="2" s="1"/>
  <c r="G1519" i="2" s="1"/>
  <c r="G1520" i="2" s="1"/>
  <c r="G1521" i="2" s="1"/>
  <c r="G1522" i="2" s="1"/>
  <c r="G1523" i="2" s="1"/>
  <c r="G1524" i="2" s="1"/>
  <c r="G1525" i="2" s="1"/>
  <c r="G1526" i="2" s="1"/>
  <c r="G1527" i="2" s="1"/>
  <c r="G1528" i="2" s="1"/>
  <c r="G1529" i="2" s="1"/>
  <c r="G1530" i="2" s="1"/>
  <c r="G1531" i="2" s="1"/>
  <c r="G1532" i="2" s="1"/>
  <c r="G1533" i="2" s="1"/>
  <c r="G1534" i="2" s="1"/>
  <c r="G1535" i="2" s="1"/>
  <c r="G1536" i="2" s="1"/>
  <c r="G1537" i="2" s="1"/>
  <c r="G1538" i="2" s="1"/>
  <c r="G1539" i="2" s="1"/>
  <c r="G1540" i="2" s="1"/>
  <c r="G1541" i="2" s="1"/>
  <c r="G1542" i="2" s="1"/>
  <c r="G1543" i="2" s="1"/>
  <c r="G1544" i="2" s="1"/>
  <c r="G1545" i="2" s="1"/>
  <c r="G1546" i="2" s="1"/>
  <c r="G1547" i="2" s="1"/>
  <c r="G1548" i="2" s="1"/>
  <c r="G1549" i="2" s="1"/>
  <c r="G1550" i="2" s="1"/>
  <c r="G1551" i="2" s="1"/>
  <c r="G1552" i="2" s="1"/>
  <c r="G1553" i="2" s="1"/>
  <c r="G1554" i="2" s="1"/>
  <c r="G1555" i="2" s="1"/>
  <c r="G1556" i="2" s="1"/>
  <c r="G1557" i="2" s="1"/>
  <c r="G1558" i="2" s="1"/>
  <c r="G1559" i="2" s="1"/>
  <c r="G1560" i="2" s="1"/>
  <c r="G1561" i="2" s="1"/>
  <c r="G1562" i="2" s="1"/>
  <c r="G1563" i="2" s="1"/>
  <c r="G1564" i="2" s="1"/>
  <c r="G1565" i="2" s="1"/>
  <c r="G1566" i="2" s="1"/>
  <c r="G1567" i="2" s="1"/>
  <c r="G1568" i="2" s="1"/>
  <c r="G1569" i="2" s="1"/>
  <c r="G1570" i="2" s="1"/>
  <c r="G1571" i="2" s="1"/>
  <c r="G1572" i="2" s="1"/>
  <c r="G1573" i="2" s="1"/>
  <c r="G1574" i="2" s="1"/>
  <c r="G1575" i="2" s="1"/>
  <c r="G1576" i="2" s="1"/>
  <c r="G1577" i="2" s="1"/>
  <c r="G1578" i="2" s="1"/>
  <c r="G1579" i="2" s="1"/>
  <c r="G1580" i="2" s="1"/>
  <c r="G1581" i="2" s="1"/>
  <c r="G1582" i="2" s="1"/>
  <c r="G1583" i="2" s="1"/>
  <c r="G1584" i="2" s="1"/>
  <c r="G1585" i="2" s="1"/>
  <c r="G1586" i="2" s="1"/>
  <c r="G1587" i="2" s="1"/>
  <c r="G1588" i="2" s="1"/>
  <c r="G1589" i="2" s="1"/>
  <c r="G1590" i="2" s="1"/>
  <c r="G1591" i="2" s="1"/>
  <c r="G1592" i="2" s="1"/>
  <c r="G1593" i="2" s="1"/>
  <c r="G1594" i="2" s="1"/>
  <c r="G1595" i="2" s="1"/>
  <c r="G1596" i="2" s="1"/>
  <c r="G1597" i="2" s="1"/>
  <c r="G1598" i="2" s="1"/>
  <c r="G1599" i="2" s="1"/>
  <c r="G1600" i="2" s="1"/>
  <c r="G1601" i="2" s="1"/>
  <c r="G1602" i="2" s="1"/>
  <c r="G1603" i="2" s="1"/>
  <c r="G1604" i="2" s="1"/>
  <c r="G1605" i="2" s="1"/>
  <c r="G1606" i="2" s="1"/>
  <c r="G1607" i="2" s="1"/>
  <c r="G1608" i="2" s="1"/>
  <c r="G1609" i="2" s="1"/>
  <c r="G1610" i="2" s="1"/>
  <c r="G1611" i="2" s="1"/>
  <c r="G1612" i="2" s="1"/>
  <c r="G1613" i="2" s="1"/>
  <c r="G1614" i="2" s="1"/>
  <c r="G1615" i="2" s="1"/>
  <c r="G1616" i="2" s="1"/>
  <c r="G1617" i="2" s="1"/>
  <c r="G1618" i="2" s="1"/>
  <c r="G1619" i="2" s="1"/>
  <c r="G1620" i="2" s="1"/>
  <c r="G1621" i="2" s="1"/>
  <c r="G1622" i="2" s="1"/>
  <c r="G1623" i="2" s="1"/>
  <c r="G1624" i="2" s="1"/>
  <c r="G1625" i="2" s="1"/>
  <c r="G1626" i="2" s="1"/>
  <c r="G1627" i="2" s="1"/>
  <c r="G1628" i="2" s="1"/>
  <c r="G1629" i="2" s="1"/>
  <c r="G1630" i="2" s="1"/>
  <c r="G1631" i="2" s="1"/>
  <c r="G1632" i="2" s="1"/>
  <c r="G1633" i="2" s="1"/>
  <c r="G1634" i="2" s="1"/>
  <c r="G1635" i="2" s="1"/>
  <c r="G1636" i="2" s="1"/>
  <c r="G1637" i="2" s="1"/>
  <c r="G1638" i="2" s="1"/>
  <c r="G1639" i="2" s="1"/>
  <c r="G1640" i="2" s="1"/>
  <c r="G1641" i="2" s="1"/>
  <c r="G1642" i="2" s="1"/>
  <c r="G1643" i="2" s="1"/>
  <c r="G1644" i="2" s="1"/>
  <c r="G1645" i="2" s="1"/>
  <c r="G1646" i="2" s="1"/>
  <c r="G1647" i="2" s="1"/>
  <c r="G1648" i="2" s="1"/>
  <c r="G1649" i="2" s="1"/>
  <c r="G1650" i="2" s="1"/>
  <c r="G1651" i="2" s="1"/>
  <c r="G1652" i="2" s="1"/>
  <c r="G1653" i="2" s="1"/>
  <c r="G1654" i="2" s="1"/>
  <c r="G1655" i="2" s="1"/>
  <c r="G1656" i="2" s="1"/>
  <c r="G1657" i="2" s="1"/>
  <c r="G1658" i="2" s="1"/>
  <c r="G1659" i="2" s="1"/>
  <c r="G1660" i="2" s="1"/>
  <c r="G1661" i="2" s="1"/>
  <c r="G1662" i="2" s="1"/>
  <c r="G1663" i="2" s="1"/>
  <c r="G1664" i="2" s="1"/>
  <c r="G1665" i="2" s="1"/>
  <c r="G1666" i="2" s="1"/>
  <c r="G1667" i="2" s="1"/>
  <c r="G1668" i="2" s="1"/>
  <c r="G1669" i="2" s="1"/>
  <c r="G1670" i="2" s="1"/>
  <c r="G1671" i="2" s="1"/>
  <c r="G1672" i="2" s="1"/>
  <c r="G1673" i="2" s="1"/>
  <c r="G1674" i="2" s="1"/>
  <c r="G1675" i="2" s="1"/>
  <c r="G1676" i="2" s="1"/>
  <c r="G1677" i="2" s="1"/>
  <c r="G1678" i="2" s="1"/>
  <c r="G1679" i="2" s="1"/>
  <c r="G1680" i="2" s="1"/>
  <c r="G1681" i="2" s="1"/>
  <c r="G1682" i="2" s="1"/>
  <c r="G1683" i="2" s="1"/>
  <c r="G1684" i="2" s="1"/>
  <c r="G1685" i="2" s="1"/>
  <c r="G1686" i="2" s="1"/>
  <c r="G1687" i="2" s="1"/>
  <c r="G1688" i="2" s="1"/>
  <c r="G1689" i="2" s="1"/>
  <c r="G1690" i="2" s="1"/>
  <c r="G1691" i="2" s="1"/>
  <c r="G1692" i="2" s="1"/>
  <c r="G1693" i="2" s="1"/>
  <c r="G1694" i="2" s="1"/>
  <c r="G1695" i="2" s="1"/>
  <c r="G1696" i="2" s="1"/>
  <c r="G1697" i="2" s="1"/>
  <c r="G1698" i="2" s="1"/>
  <c r="G1699" i="2" s="1"/>
  <c r="G1700" i="2" s="1"/>
  <c r="G1701" i="2" s="1"/>
  <c r="G1702" i="2" s="1"/>
  <c r="G1703" i="2" s="1"/>
  <c r="G1704" i="2" s="1"/>
  <c r="G1705" i="2" s="1"/>
  <c r="G1706" i="2" s="1"/>
  <c r="G1707" i="2" s="1"/>
  <c r="G1708" i="2" s="1"/>
  <c r="G1709" i="2" s="1"/>
  <c r="G1710" i="2" s="1"/>
  <c r="G1711" i="2" s="1"/>
  <c r="G1712" i="2" s="1"/>
  <c r="G1713" i="2" s="1"/>
  <c r="G1714" i="2" s="1"/>
  <c r="G1715" i="2" s="1"/>
  <c r="G1716" i="2" s="1"/>
  <c r="G1717" i="2" s="1"/>
  <c r="G1718" i="2" s="1"/>
  <c r="G1719" i="2" s="1"/>
  <c r="G1720" i="2" s="1"/>
  <c r="G1721" i="2" s="1"/>
  <c r="G1722" i="2" s="1"/>
  <c r="G1723" i="2" s="1"/>
  <c r="G1724" i="2" s="1"/>
  <c r="G1725" i="2" s="1"/>
  <c r="G1726" i="2" s="1"/>
  <c r="G1727" i="2" s="1"/>
  <c r="G1728" i="2" s="1"/>
  <c r="G1729" i="2" s="1"/>
  <c r="G1730" i="2" s="1"/>
  <c r="G1731" i="2" s="1"/>
  <c r="G1732" i="2" s="1"/>
  <c r="G1733" i="2" s="1"/>
  <c r="G1734" i="2" s="1"/>
  <c r="G1735" i="2" s="1"/>
  <c r="G1736" i="2" s="1"/>
  <c r="G1737" i="2" s="1"/>
  <c r="G1738" i="2" s="1"/>
  <c r="G1739" i="2" s="1"/>
  <c r="G1740" i="2" s="1"/>
  <c r="G1741" i="2" s="1"/>
  <c r="G1742" i="2" s="1"/>
  <c r="G1743" i="2" s="1"/>
  <c r="G1744" i="2" s="1"/>
  <c r="G1745" i="2" s="1"/>
  <c r="G1746" i="2" s="1"/>
  <c r="G1747" i="2" s="1"/>
  <c r="G1748" i="2" s="1"/>
  <c r="G1749" i="2" s="1"/>
  <c r="G1750" i="2" s="1"/>
  <c r="G1751" i="2" s="1"/>
  <c r="G1752" i="2" s="1"/>
  <c r="G1753" i="2" s="1"/>
  <c r="G1754" i="2" s="1"/>
  <c r="G1755" i="2" s="1"/>
  <c r="G1756" i="2" s="1"/>
  <c r="G1757" i="2" s="1"/>
  <c r="G1758" i="2" s="1"/>
  <c r="G1759" i="2" s="1"/>
  <c r="G1760" i="2" s="1"/>
  <c r="G1761" i="2" s="1"/>
  <c r="G1762" i="2" s="1"/>
  <c r="G1763" i="2" s="1"/>
  <c r="G1764" i="2" s="1"/>
  <c r="G1765" i="2" s="1"/>
  <c r="G1766" i="2" s="1"/>
  <c r="G1767" i="2" s="1"/>
  <c r="G1768" i="2" s="1"/>
  <c r="G1769" i="2" s="1"/>
  <c r="G1770" i="2" s="1"/>
  <c r="G1771" i="2" s="1"/>
  <c r="G1772" i="2" s="1"/>
  <c r="G1773" i="2" s="1"/>
  <c r="G1774" i="2" s="1"/>
  <c r="G1775" i="2" s="1"/>
  <c r="G1776" i="2" s="1"/>
  <c r="G1777" i="2" s="1"/>
  <c r="G1778" i="2" s="1"/>
  <c r="G1779" i="2" s="1"/>
  <c r="G1780" i="2" s="1"/>
  <c r="G1781" i="2" s="1"/>
  <c r="G1782" i="2" s="1"/>
  <c r="G1783" i="2" s="1"/>
  <c r="G1784" i="2" s="1"/>
  <c r="G1785" i="2" s="1"/>
  <c r="G1786" i="2" s="1"/>
  <c r="G1787" i="2" s="1"/>
  <c r="G1788" i="2" s="1"/>
  <c r="G1789" i="2" s="1"/>
  <c r="G1790" i="2" s="1"/>
  <c r="G1791" i="2" s="1"/>
  <c r="G1792" i="2" s="1"/>
  <c r="G1793" i="2" s="1"/>
  <c r="G1794" i="2" s="1"/>
  <c r="G1795" i="2" s="1"/>
  <c r="G1796" i="2" s="1"/>
  <c r="G1797" i="2" s="1"/>
  <c r="G1798" i="2" s="1"/>
  <c r="G1799" i="2" s="1"/>
  <c r="G1800" i="2" s="1"/>
  <c r="G1801" i="2" s="1"/>
  <c r="G1802" i="2" s="1"/>
  <c r="G1803" i="2" s="1"/>
  <c r="G1804" i="2" s="1"/>
  <c r="G1805" i="2" s="1"/>
  <c r="G1806" i="2" s="1"/>
  <c r="G1807" i="2" s="1"/>
  <c r="G1808" i="2" s="1"/>
  <c r="G1809" i="2" s="1"/>
  <c r="G1810" i="2" s="1"/>
  <c r="G1811" i="2" s="1"/>
  <c r="G1812" i="2" s="1"/>
  <c r="G1813" i="2" s="1"/>
  <c r="G1814" i="2" s="1"/>
  <c r="G1815" i="2" s="1"/>
  <c r="G1816" i="2" s="1"/>
  <c r="G1817" i="2" s="1"/>
  <c r="G1818" i="2" s="1"/>
  <c r="G1819" i="2" s="1"/>
  <c r="G1820" i="2" s="1"/>
  <c r="G1821" i="2" s="1"/>
  <c r="G1822" i="2" s="1"/>
  <c r="G1823" i="2" s="1"/>
  <c r="G1824" i="2" s="1"/>
  <c r="G1825" i="2" s="1"/>
  <c r="G1826" i="2" s="1"/>
  <c r="G1827" i="2" s="1"/>
  <c r="G1828" i="2" s="1"/>
  <c r="G1829" i="2" s="1"/>
  <c r="G1830" i="2" s="1"/>
  <c r="G1831" i="2" s="1"/>
  <c r="G1832" i="2" s="1"/>
  <c r="G1833" i="2" s="1"/>
  <c r="G1834" i="2" s="1"/>
  <c r="G1835" i="2" s="1"/>
  <c r="G1836" i="2" s="1"/>
  <c r="G1837" i="2" s="1"/>
  <c r="G1838" i="2" s="1"/>
  <c r="G1839" i="2" s="1"/>
  <c r="G1840" i="2" s="1"/>
  <c r="G1841" i="2" s="1"/>
  <c r="G1842" i="2" s="1"/>
  <c r="G1843" i="2" s="1"/>
  <c r="G1844" i="2" s="1"/>
  <c r="G1845" i="2" s="1"/>
  <c r="G1846" i="2" s="1"/>
  <c r="G1847" i="2" s="1"/>
  <c r="G1848" i="2" s="1"/>
  <c r="G1849" i="2" s="1"/>
  <c r="G1850" i="2" s="1"/>
  <c r="G1851" i="2" s="1"/>
  <c r="G1852" i="2" s="1"/>
  <c r="G1853" i="2" s="1"/>
  <c r="G1854" i="2" s="1"/>
  <c r="G1855" i="2" s="1"/>
  <c r="G1856" i="2" s="1"/>
  <c r="G1857" i="2" s="1"/>
  <c r="G1858" i="2" s="1"/>
  <c r="G1859" i="2" s="1"/>
  <c r="G1860" i="2" s="1"/>
  <c r="G1861" i="2" s="1"/>
  <c r="G1862" i="2" s="1"/>
  <c r="G1863" i="2" s="1"/>
  <c r="G1864" i="2" s="1"/>
  <c r="G1865" i="2" s="1"/>
  <c r="G1866" i="2" s="1"/>
  <c r="G1867" i="2" s="1"/>
  <c r="G1868" i="2" s="1"/>
  <c r="G1869" i="2" s="1"/>
  <c r="G1870" i="2" s="1"/>
  <c r="G1871" i="2" s="1"/>
  <c r="G1872" i="2" s="1"/>
  <c r="G1873" i="2" s="1"/>
  <c r="G1874" i="2" s="1"/>
  <c r="G1875" i="2" s="1"/>
  <c r="G1876" i="2" s="1"/>
  <c r="G1877" i="2" s="1"/>
  <c r="G1878" i="2" s="1"/>
  <c r="G1879" i="2" s="1"/>
  <c r="G1880" i="2" s="1"/>
  <c r="G1881" i="2" s="1"/>
  <c r="G1882" i="2" s="1"/>
  <c r="G1883" i="2" s="1"/>
  <c r="G1884" i="2" s="1"/>
  <c r="G1885" i="2" s="1"/>
  <c r="G1886" i="2" s="1"/>
  <c r="G1887" i="2" s="1"/>
  <c r="G1888" i="2" s="1"/>
  <c r="G1889" i="2" s="1"/>
  <c r="G1890" i="2" s="1"/>
  <c r="G1891" i="2" s="1"/>
  <c r="G1892" i="2" s="1"/>
  <c r="G1893" i="2" s="1"/>
  <c r="G1894" i="2" s="1"/>
  <c r="G1895" i="2" s="1"/>
  <c r="G1896" i="2" s="1"/>
  <c r="G1897" i="2" s="1"/>
  <c r="G1898" i="2" s="1"/>
  <c r="G1899" i="2" s="1"/>
  <c r="G1900" i="2" s="1"/>
  <c r="G1901" i="2" s="1"/>
  <c r="G1902" i="2" s="1"/>
  <c r="G1903" i="2" s="1"/>
  <c r="G1904" i="2" s="1"/>
  <c r="G1905" i="2" s="1"/>
  <c r="G1906" i="2" s="1"/>
  <c r="G1907" i="2" s="1"/>
  <c r="G1908" i="2" s="1"/>
  <c r="G1909" i="2" s="1"/>
  <c r="G1910" i="2" s="1"/>
  <c r="G1911" i="2" s="1"/>
  <c r="G1912" i="2" s="1"/>
  <c r="G1913" i="2" s="1"/>
  <c r="G1914" i="2" s="1"/>
  <c r="G1915" i="2" s="1"/>
  <c r="G1916" i="2" s="1"/>
  <c r="G1917" i="2" s="1"/>
  <c r="G1918" i="2" s="1"/>
  <c r="G1919" i="2" s="1"/>
  <c r="G1920" i="2" s="1"/>
  <c r="G1921" i="2" s="1"/>
  <c r="G1922" i="2" s="1"/>
  <c r="G1923" i="2" s="1"/>
  <c r="G1924" i="2" s="1"/>
  <c r="G1925" i="2" s="1"/>
  <c r="G1926" i="2" s="1"/>
  <c r="G1927" i="2" s="1"/>
  <c r="G1928" i="2" s="1"/>
  <c r="G1929" i="2" s="1"/>
  <c r="G1930" i="2" s="1"/>
  <c r="G1931" i="2" s="1"/>
  <c r="G1932" i="2" s="1"/>
  <c r="G1933" i="2" s="1"/>
  <c r="G1934" i="2" s="1"/>
  <c r="G1935" i="2" s="1"/>
  <c r="G1936" i="2" s="1"/>
  <c r="G1937" i="2" s="1"/>
  <c r="G1938" i="2" s="1"/>
  <c r="G1939" i="2" s="1"/>
  <c r="G1940" i="2" s="1"/>
  <c r="G1941" i="2" s="1"/>
  <c r="G1942" i="2" s="1"/>
  <c r="G1943" i="2" s="1"/>
  <c r="G1944" i="2" s="1"/>
  <c r="G1945" i="2" s="1"/>
  <c r="G1946" i="2" s="1"/>
  <c r="G1947" i="2" s="1"/>
  <c r="G1948" i="2" s="1"/>
  <c r="G1949" i="2" s="1"/>
  <c r="G1950" i="2" s="1"/>
  <c r="G1951" i="2" s="1"/>
  <c r="G1952" i="2" s="1"/>
  <c r="G1953" i="2" s="1"/>
  <c r="G1954" i="2" s="1"/>
  <c r="G1955" i="2" s="1"/>
  <c r="G1956" i="2" s="1"/>
  <c r="G1957" i="2" s="1"/>
  <c r="G1958" i="2" s="1"/>
  <c r="G1959" i="2" s="1"/>
  <c r="G1960" i="2" s="1"/>
  <c r="G1961" i="2" s="1"/>
  <c r="G1962" i="2" s="1"/>
  <c r="G1963" i="2" s="1"/>
  <c r="G1964" i="2" s="1"/>
  <c r="G1965" i="2" s="1"/>
  <c r="G1966" i="2" s="1"/>
  <c r="G1967" i="2" s="1"/>
  <c r="G1968" i="2" s="1"/>
  <c r="G1969" i="2" s="1"/>
  <c r="G1970" i="2" s="1"/>
  <c r="G1971" i="2" s="1"/>
  <c r="G1972" i="2" s="1"/>
  <c r="G1973" i="2" s="1"/>
  <c r="G1974" i="2" s="1"/>
  <c r="G1975" i="2" s="1"/>
  <c r="G1976" i="2" s="1"/>
  <c r="G1977" i="2" s="1"/>
  <c r="G1978" i="2" s="1"/>
  <c r="G1979" i="2" s="1"/>
  <c r="G1980" i="2" s="1"/>
  <c r="G1981" i="2" s="1"/>
  <c r="G1982" i="2" s="1"/>
  <c r="G1983" i="2" s="1"/>
  <c r="G1984" i="2" s="1"/>
  <c r="G1985" i="2" s="1"/>
  <c r="G1986" i="2" s="1"/>
  <c r="G1987" i="2" s="1"/>
  <c r="G1988" i="2" s="1"/>
  <c r="G1989" i="2" s="1"/>
  <c r="G1990" i="2" s="1"/>
  <c r="G1991" i="2" s="1"/>
  <c r="G1992" i="2" s="1"/>
  <c r="G1993" i="2" s="1"/>
  <c r="G1994" i="2" s="1"/>
  <c r="G1995" i="2" s="1"/>
  <c r="G1996" i="2" s="1"/>
  <c r="G1997" i="2" s="1"/>
  <c r="G1998" i="2" s="1"/>
  <c r="G1999" i="2" s="1"/>
  <c r="G2000" i="2" s="1"/>
  <c r="G2001" i="2" s="1"/>
  <c r="G2002" i="2" s="1"/>
  <c r="G2003" i="2" s="1"/>
  <c r="G2004" i="2" s="1"/>
  <c r="G2005" i="2" s="1"/>
  <c r="G2006" i="2" s="1"/>
  <c r="G2007" i="2" s="1"/>
  <c r="G2008" i="2" s="1"/>
  <c r="G2009" i="2" s="1"/>
  <c r="G2010" i="2" s="1"/>
  <c r="G2011" i="2" s="1"/>
  <c r="G2012" i="2" s="1"/>
  <c r="G2013" i="2" s="1"/>
  <c r="G2014" i="2" s="1"/>
  <c r="G2015" i="2" s="1"/>
  <c r="G2016" i="2" s="1"/>
  <c r="G2017" i="2" s="1"/>
  <c r="G2018" i="2" s="1"/>
  <c r="G2019" i="2" s="1"/>
  <c r="G2020" i="2" s="1"/>
  <c r="G2021" i="2" s="1"/>
  <c r="G2022" i="2" s="1"/>
  <c r="G2023" i="2" s="1"/>
  <c r="G2024" i="2" s="1"/>
  <c r="G2025" i="2" s="1"/>
  <c r="G2026" i="2" s="1"/>
  <c r="G2027" i="2" s="1"/>
  <c r="G2028" i="2" s="1"/>
  <c r="G2029" i="2" s="1"/>
  <c r="G2030" i="2" s="1"/>
  <c r="G2031" i="2" s="1"/>
  <c r="G2032" i="2" s="1"/>
  <c r="G2033" i="2" s="1"/>
  <c r="G2034" i="2" s="1"/>
  <c r="G2035" i="2" s="1"/>
  <c r="G2036" i="2" s="1"/>
  <c r="G2037" i="2" s="1"/>
  <c r="G2038" i="2" s="1"/>
  <c r="G2039" i="2" s="1"/>
  <c r="G2040" i="2" s="1"/>
  <c r="G2041" i="2" s="1"/>
  <c r="G2042" i="2" s="1"/>
  <c r="G2043" i="2" s="1"/>
  <c r="G2044" i="2" s="1"/>
  <c r="G2045" i="2" s="1"/>
  <c r="G2046" i="2" s="1"/>
  <c r="G2047" i="2" s="1"/>
  <c r="G2048" i="2" s="1"/>
  <c r="G2049" i="2" s="1"/>
  <c r="G2050" i="2" s="1"/>
  <c r="G2051" i="2" s="1"/>
  <c r="G2052" i="2" s="1"/>
  <c r="G2053" i="2" s="1"/>
  <c r="G2054" i="2" s="1"/>
  <c r="G2055" i="2" s="1"/>
  <c r="G2056" i="2" s="1"/>
  <c r="G2057" i="2" s="1"/>
  <c r="G2058" i="2" s="1"/>
  <c r="G2059" i="2" s="1"/>
  <c r="G2060" i="2" s="1"/>
  <c r="G2061" i="2" s="1"/>
  <c r="G2062" i="2" s="1"/>
  <c r="G2063" i="2" s="1"/>
  <c r="G2064" i="2" s="1"/>
  <c r="G2065" i="2" s="1"/>
  <c r="G2066" i="2" s="1"/>
  <c r="G2067" i="2" s="1"/>
  <c r="G2068" i="2" s="1"/>
  <c r="G2069" i="2" s="1"/>
  <c r="G2070" i="2" s="1"/>
  <c r="G2071" i="2" s="1"/>
  <c r="G2072" i="2" s="1"/>
  <c r="G2073" i="2" s="1"/>
  <c r="G2074" i="2" s="1"/>
  <c r="G2075" i="2" s="1"/>
  <c r="G2076" i="2" s="1"/>
  <c r="G2077" i="2" s="1"/>
  <c r="G2078" i="2" s="1"/>
  <c r="G2079" i="2" s="1"/>
  <c r="G2080" i="2" s="1"/>
  <c r="G2081" i="2" s="1"/>
  <c r="G2082" i="2" s="1"/>
  <c r="G2083" i="2" s="1"/>
  <c r="G2084" i="2" s="1"/>
  <c r="G2085" i="2" s="1"/>
  <c r="G2086" i="2" s="1"/>
  <c r="G2087" i="2" s="1"/>
  <c r="G2088" i="2" s="1"/>
  <c r="G2089" i="2" s="1"/>
  <c r="G2090" i="2" s="1"/>
  <c r="G2091" i="2" s="1"/>
  <c r="G2092" i="2" s="1"/>
  <c r="G2093" i="2" s="1"/>
  <c r="G2094" i="2" s="1"/>
  <c r="G2095" i="2" s="1"/>
  <c r="G2096" i="2" s="1"/>
  <c r="G2097" i="2" s="1"/>
  <c r="G2098" i="2" s="1"/>
  <c r="G2099" i="2" s="1"/>
  <c r="G2100" i="2" s="1"/>
  <c r="G2101" i="2" s="1"/>
  <c r="G2102" i="2" s="1"/>
  <c r="G2103" i="2" s="1"/>
  <c r="G2104" i="2" s="1"/>
  <c r="G2105" i="2" s="1"/>
  <c r="G2106" i="2" s="1"/>
  <c r="G2107" i="2" s="1"/>
  <c r="G2108" i="2" s="1"/>
  <c r="G2109" i="2" s="1"/>
  <c r="G2110" i="2" s="1"/>
  <c r="G2111" i="2" s="1"/>
  <c r="G2112" i="2" s="1"/>
  <c r="G2113" i="2" s="1"/>
  <c r="G2114" i="2" s="1"/>
  <c r="G2115" i="2" s="1"/>
  <c r="G2116" i="2" s="1"/>
  <c r="G2117" i="2" s="1"/>
  <c r="G2118" i="2" s="1"/>
  <c r="G2119" i="2" s="1"/>
  <c r="G2120" i="2" s="1"/>
  <c r="G2121" i="2" s="1"/>
  <c r="G2122" i="2" s="1"/>
  <c r="G2123" i="2" s="1"/>
  <c r="G2124" i="2" s="1"/>
  <c r="G2125" i="2" s="1"/>
  <c r="G2126" i="2" s="1"/>
  <c r="G2127" i="2" s="1"/>
  <c r="G2128" i="2" s="1"/>
  <c r="G2129" i="2" s="1"/>
  <c r="G2130" i="2" s="1"/>
  <c r="G2131" i="2" s="1"/>
  <c r="G2132" i="2" s="1"/>
  <c r="G2133" i="2" s="1"/>
  <c r="G2134" i="2" s="1"/>
  <c r="G2135" i="2" s="1"/>
  <c r="G2136" i="2" s="1"/>
  <c r="G2137" i="2" s="1"/>
  <c r="G2138" i="2" s="1"/>
  <c r="G2139" i="2" s="1"/>
  <c r="G2140" i="2" s="1"/>
  <c r="G2141" i="2" s="1"/>
  <c r="G2142" i="2" s="1"/>
  <c r="G2143" i="2" s="1"/>
  <c r="G2144" i="2" s="1"/>
  <c r="G2145" i="2" s="1"/>
  <c r="G2146" i="2" s="1"/>
  <c r="G2147" i="2" s="1"/>
  <c r="G2148" i="2" s="1"/>
  <c r="G2149" i="2" s="1"/>
  <c r="G2150" i="2" s="1"/>
  <c r="G2151" i="2" s="1"/>
  <c r="G2152" i="2" s="1"/>
  <c r="G2153" i="2" s="1"/>
  <c r="G2154" i="2" s="1"/>
  <c r="G2155" i="2" s="1"/>
  <c r="G2156" i="2" s="1"/>
  <c r="G2157" i="2" s="1"/>
  <c r="G2158" i="2" s="1"/>
  <c r="G2159" i="2" s="1"/>
  <c r="G2160" i="2" s="1"/>
  <c r="G2161" i="2" s="1"/>
  <c r="G2162" i="2" s="1"/>
  <c r="G2163" i="2" s="1"/>
  <c r="G2164" i="2" s="1"/>
  <c r="G2165" i="2" s="1"/>
  <c r="G2166" i="2" s="1"/>
  <c r="G2167" i="2" s="1"/>
  <c r="G2168" i="2" s="1"/>
  <c r="G2169" i="2" s="1"/>
  <c r="G2170" i="2" s="1"/>
  <c r="G2171" i="2" s="1"/>
  <c r="G2172" i="2" s="1"/>
  <c r="G2173" i="2" s="1"/>
  <c r="G2174" i="2" s="1"/>
  <c r="G2175" i="2" s="1"/>
  <c r="G2176" i="2" s="1"/>
  <c r="G2177" i="2" s="1"/>
  <c r="G2178" i="2" s="1"/>
  <c r="G2179" i="2" s="1"/>
  <c r="G2180" i="2" s="1"/>
  <c r="G2181" i="2" s="1"/>
  <c r="G2182" i="2" s="1"/>
  <c r="G2183" i="2" s="1"/>
  <c r="G2184" i="2" s="1"/>
  <c r="G2185" i="2" s="1"/>
  <c r="G2186" i="2" s="1"/>
  <c r="G2187" i="2" s="1"/>
  <c r="G2188" i="2" s="1"/>
  <c r="G2189" i="2" s="1"/>
  <c r="G2190" i="2" s="1"/>
  <c r="G2191" i="2" s="1"/>
  <c r="G2192" i="2" s="1"/>
  <c r="G2193" i="2" s="1"/>
  <c r="G2194" i="2" s="1"/>
  <c r="G2195" i="2" s="1"/>
  <c r="G2196" i="2" s="1"/>
  <c r="G2197" i="2" s="1"/>
  <c r="G2198" i="2" s="1"/>
  <c r="G2199" i="2" s="1"/>
  <c r="G2200" i="2" s="1"/>
  <c r="G2201" i="2" s="1"/>
  <c r="G2202" i="2" s="1"/>
  <c r="G2203" i="2" s="1"/>
  <c r="G2204" i="2" s="1"/>
  <c r="G2205" i="2" s="1"/>
  <c r="G2206" i="2" s="1"/>
  <c r="G2207" i="2" s="1"/>
  <c r="G2208" i="2" s="1"/>
  <c r="G2209" i="2" s="1"/>
  <c r="G2210" i="2" s="1"/>
  <c r="G2211" i="2" s="1"/>
  <c r="G2212" i="2" s="1"/>
  <c r="G2213" i="2" s="1"/>
  <c r="G2214" i="2" s="1"/>
  <c r="G2215" i="2" s="1"/>
  <c r="G2216" i="2" s="1"/>
  <c r="G2217" i="2" s="1"/>
  <c r="G2218" i="2" s="1"/>
  <c r="G2219" i="2" s="1"/>
  <c r="G2220" i="2" s="1"/>
  <c r="G2221" i="2" s="1"/>
  <c r="G2222" i="2" s="1"/>
  <c r="G2223" i="2" s="1"/>
  <c r="G2224" i="2" s="1"/>
  <c r="G2225" i="2" s="1"/>
  <c r="G2226" i="2" s="1"/>
  <c r="G2227" i="2" s="1"/>
  <c r="G2228" i="2" s="1"/>
  <c r="G2229" i="2" s="1"/>
  <c r="G2230" i="2" s="1"/>
  <c r="G2231" i="2" s="1"/>
  <c r="G2232" i="2" s="1"/>
  <c r="G2233" i="2" s="1"/>
  <c r="G2234" i="2" s="1"/>
  <c r="G2235" i="2" s="1"/>
  <c r="G2236" i="2" s="1"/>
  <c r="G2237" i="2" s="1"/>
  <c r="G2238" i="2" s="1"/>
  <c r="G2239" i="2" s="1"/>
  <c r="G2240" i="2" s="1"/>
  <c r="G2241" i="2" s="1"/>
  <c r="G2242" i="2" s="1"/>
  <c r="G2243" i="2" s="1"/>
  <c r="G2244" i="2" s="1"/>
  <c r="G2245" i="2" s="1"/>
  <c r="G2246" i="2" s="1"/>
  <c r="G2247" i="2" s="1"/>
  <c r="G2248" i="2" s="1"/>
  <c r="G2249" i="2" s="1"/>
  <c r="G2250" i="2" s="1"/>
  <c r="G2251" i="2" s="1"/>
  <c r="G2252" i="2" s="1"/>
  <c r="G2253" i="2" s="1"/>
  <c r="G2254" i="2" s="1"/>
  <c r="G2255" i="2" s="1"/>
  <c r="G2256" i="2" s="1"/>
  <c r="G2257" i="2" s="1"/>
  <c r="G2258" i="2" s="1"/>
  <c r="G2259" i="2" s="1"/>
  <c r="G2260" i="2" s="1"/>
  <c r="G2261" i="2" s="1"/>
  <c r="G2262" i="2" s="1"/>
  <c r="G2263" i="2" s="1"/>
  <c r="G2264" i="2" s="1"/>
  <c r="G2265" i="2" s="1"/>
  <c r="G2266" i="2" s="1"/>
  <c r="G2267" i="2" s="1"/>
  <c r="G2268" i="2" s="1"/>
  <c r="G2269" i="2" s="1"/>
  <c r="G2270" i="2" s="1"/>
  <c r="G2271" i="2" s="1"/>
  <c r="G2272" i="2" s="1"/>
  <c r="G2273" i="2" s="1"/>
  <c r="G2274" i="2" s="1"/>
  <c r="G2275" i="2" s="1"/>
  <c r="G2276" i="2" s="1"/>
  <c r="G2277" i="2" s="1"/>
  <c r="G2278" i="2" s="1"/>
  <c r="G2279" i="2" s="1"/>
  <c r="G2280" i="2" s="1"/>
  <c r="G2281" i="2" s="1"/>
  <c r="G2282" i="2" s="1"/>
  <c r="G2283" i="2" s="1"/>
  <c r="G2284" i="2" s="1"/>
  <c r="G2285" i="2" s="1"/>
  <c r="G2286" i="2" s="1"/>
  <c r="G2287" i="2" s="1"/>
  <c r="G2288" i="2" s="1"/>
  <c r="G2289" i="2" s="1"/>
  <c r="G2290" i="2" s="1"/>
  <c r="G2291" i="2" s="1"/>
  <c r="G2292" i="2" s="1"/>
  <c r="G2293" i="2" s="1"/>
  <c r="G2294" i="2" s="1"/>
  <c r="G2295" i="2" s="1"/>
  <c r="G2296" i="2" s="1"/>
  <c r="G2297" i="2" s="1"/>
  <c r="G2298" i="2" s="1"/>
  <c r="G2299" i="2" s="1"/>
  <c r="G2300" i="2" s="1"/>
  <c r="G2301" i="2" s="1"/>
  <c r="G2302" i="2" s="1"/>
  <c r="G2303" i="2" s="1"/>
  <c r="G2304" i="2" s="1"/>
  <c r="G2305" i="2" s="1"/>
  <c r="G2306" i="2" s="1"/>
  <c r="G2307" i="2" s="1"/>
  <c r="G2308" i="2" s="1"/>
  <c r="G2309" i="2" s="1"/>
  <c r="G2310" i="2" s="1"/>
  <c r="G2311" i="2" s="1"/>
  <c r="G2312" i="2" s="1"/>
  <c r="G2313" i="2" s="1"/>
  <c r="G2314" i="2" s="1"/>
  <c r="G2315" i="2" s="1"/>
  <c r="G2316" i="2" s="1"/>
  <c r="G2317" i="2" s="1"/>
  <c r="G2318" i="2" s="1"/>
  <c r="G2319" i="2" s="1"/>
  <c r="G2320" i="2" s="1"/>
  <c r="G2321" i="2" s="1"/>
  <c r="G2322" i="2" s="1"/>
  <c r="G2323" i="2" s="1"/>
  <c r="G2324" i="2" s="1"/>
  <c r="G2325" i="2" s="1"/>
  <c r="G2326" i="2" s="1"/>
  <c r="G2327" i="2" s="1"/>
  <c r="G2328" i="2" s="1"/>
  <c r="G2329" i="2" s="1"/>
  <c r="G2330" i="2" s="1"/>
  <c r="G2331" i="2" s="1"/>
  <c r="G2332" i="2" s="1"/>
  <c r="G2333" i="2" s="1"/>
  <c r="G2334" i="2" s="1"/>
  <c r="G2335" i="2" s="1"/>
  <c r="G2336" i="2" s="1"/>
  <c r="G2337" i="2" s="1"/>
  <c r="G2338" i="2" s="1"/>
  <c r="G2339" i="2" s="1"/>
  <c r="G2340" i="2" s="1"/>
  <c r="G2341" i="2" s="1"/>
  <c r="G2342" i="2" s="1"/>
  <c r="G2343" i="2" s="1"/>
  <c r="G2344" i="2" s="1"/>
  <c r="G2345" i="2" s="1"/>
  <c r="G2346" i="2" s="1"/>
  <c r="G2347" i="2" s="1"/>
  <c r="G2348" i="2" s="1"/>
  <c r="G2349" i="2" s="1"/>
  <c r="G2350" i="2" s="1"/>
  <c r="G2351" i="2" s="1"/>
  <c r="G2352" i="2" s="1"/>
  <c r="G2353" i="2" s="1"/>
  <c r="G2354" i="2" s="1"/>
  <c r="G2355" i="2" s="1"/>
  <c r="G2356" i="2" s="1"/>
  <c r="G2357" i="2" s="1"/>
  <c r="G2358" i="2" s="1"/>
  <c r="G2359" i="2" s="1"/>
  <c r="G2360" i="2" s="1"/>
  <c r="G2361" i="2" s="1"/>
  <c r="G2362" i="2" s="1"/>
  <c r="G2363" i="2" s="1"/>
  <c r="G2364" i="2" s="1"/>
  <c r="G2365" i="2" s="1"/>
  <c r="G2366" i="2" s="1"/>
  <c r="G2367" i="2" s="1"/>
  <c r="G2368" i="2" s="1"/>
  <c r="G2369" i="2" s="1"/>
  <c r="G2370" i="2" s="1"/>
  <c r="G2371" i="2" s="1"/>
  <c r="G2372" i="2" s="1"/>
  <c r="G2373" i="2" s="1"/>
  <c r="G2374" i="2" s="1"/>
  <c r="G2375" i="2" s="1"/>
  <c r="G2376" i="2" s="1"/>
  <c r="G2377" i="2" s="1"/>
  <c r="G2378" i="2" s="1"/>
  <c r="G2379" i="2" s="1"/>
  <c r="G2380" i="2" s="1"/>
  <c r="G2381" i="2" s="1"/>
  <c r="G2382" i="2" s="1"/>
  <c r="G2383" i="2" s="1"/>
  <c r="G2384" i="2" s="1"/>
  <c r="G2385" i="2" s="1"/>
  <c r="G2386" i="2" s="1"/>
  <c r="G2387" i="2" s="1"/>
  <c r="G2388" i="2" s="1"/>
  <c r="G2389" i="2" s="1"/>
  <c r="G2390" i="2" s="1"/>
  <c r="G2391" i="2" s="1"/>
  <c r="G2392" i="2" s="1"/>
  <c r="G2393" i="2" s="1"/>
  <c r="G2394" i="2" s="1"/>
  <c r="G2395" i="2" s="1"/>
  <c r="G2396" i="2" s="1"/>
  <c r="G2397" i="2" s="1"/>
  <c r="G2398" i="2" s="1"/>
  <c r="G2399" i="2" s="1"/>
  <c r="G2400" i="2" s="1"/>
  <c r="G2401" i="2" s="1"/>
  <c r="G2402" i="2" s="1"/>
  <c r="G2403" i="2" s="1"/>
  <c r="G2404" i="2" s="1"/>
  <c r="G2405" i="2" s="1"/>
  <c r="G2406" i="2" s="1"/>
  <c r="G2407" i="2" s="1"/>
  <c r="G2408" i="2" s="1"/>
  <c r="G2409" i="2" s="1"/>
  <c r="G2410" i="2" s="1"/>
  <c r="G2411" i="2" s="1"/>
  <c r="G2412" i="2" s="1"/>
  <c r="G2413" i="2" s="1"/>
  <c r="G2414" i="2" s="1"/>
  <c r="G2415" i="2" s="1"/>
  <c r="G2416" i="2" s="1"/>
  <c r="G2417" i="2" s="1"/>
  <c r="G2418" i="2" s="1"/>
  <c r="G2419" i="2" s="1"/>
  <c r="G2420" i="2" s="1"/>
  <c r="G2421" i="2" s="1"/>
  <c r="G2422" i="2" s="1"/>
  <c r="G2423" i="2" s="1"/>
  <c r="G2424" i="2" s="1"/>
  <c r="G2425" i="2" s="1"/>
  <c r="G2426" i="2" s="1"/>
  <c r="G2427" i="2" s="1"/>
  <c r="G2428" i="2" s="1"/>
  <c r="G2429" i="2" s="1"/>
  <c r="G2430" i="2" s="1"/>
  <c r="G2431" i="2" s="1"/>
  <c r="G2432" i="2" s="1"/>
  <c r="G2433" i="2" s="1"/>
  <c r="G2434" i="2" s="1"/>
  <c r="G2435" i="2" s="1"/>
  <c r="G2436" i="2" s="1"/>
  <c r="G2437" i="2" s="1"/>
  <c r="G2438" i="2" s="1"/>
  <c r="G2439" i="2" s="1"/>
  <c r="G2440" i="2" s="1"/>
  <c r="G2441" i="2" s="1"/>
  <c r="G2442" i="2" s="1"/>
  <c r="G2443" i="2" s="1"/>
  <c r="G2444" i="2" s="1"/>
  <c r="G2445" i="2" s="1"/>
  <c r="G2446" i="2" s="1"/>
  <c r="G2447" i="2" s="1"/>
  <c r="G2448" i="2" s="1"/>
  <c r="G2449" i="2" s="1"/>
  <c r="G2450" i="2" s="1"/>
  <c r="G2451" i="2" s="1"/>
  <c r="G2452" i="2" s="1"/>
  <c r="G2453" i="2" s="1"/>
  <c r="G2454" i="2" s="1"/>
  <c r="G2455" i="2" s="1"/>
  <c r="G2456" i="2" s="1"/>
  <c r="G2457" i="2" s="1"/>
  <c r="G2458" i="2" s="1"/>
  <c r="G2459" i="2" s="1"/>
  <c r="G2460" i="2" s="1"/>
  <c r="G2461" i="2" s="1"/>
  <c r="G2462" i="2" s="1"/>
  <c r="G2463" i="2" s="1"/>
  <c r="G2464" i="2" s="1"/>
  <c r="G2465" i="2" s="1"/>
  <c r="G2466" i="2" s="1"/>
  <c r="G2467" i="2" s="1"/>
  <c r="G2468" i="2" s="1"/>
  <c r="G2469" i="2" s="1"/>
  <c r="G2470" i="2" s="1"/>
  <c r="G2471" i="2" s="1"/>
  <c r="G2472" i="2" s="1"/>
  <c r="G2473" i="2" s="1"/>
  <c r="G2474" i="2" s="1"/>
  <c r="G2475" i="2" s="1"/>
  <c r="G2476" i="2" s="1"/>
  <c r="G2477" i="2" s="1"/>
  <c r="G2478" i="2" s="1"/>
  <c r="G2479" i="2" s="1"/>
  <c r="G2480" i="2" s="1"/>
  <c r="G2481" i="2" s="1"/>
  <c r="G2482" i="2" s="1"/>
  <c r="G2483" i="2" s="1"/>
  <c r="G2484" i="2" s="1"/>
  <c r="G2485" i="2" s="1"/>
  <c r="G2486" i="2" s="1"/>
  <c r="G2487" i="2" s="1"/>
  <c r="G2488" i="2" s="1"/>
  <c r="G2489" i="2" s="1"/>
  <c r="G2490" i="2" s="1"/>
  <c r="G2491" i="2" s="1"/>
  <c r="G2492" i="2" s="1"/>
  <c r="G2493" i="2" s="1"/>
  <c r="G2494" i="2" s="1"/>
  <c r="G2495" i="2" s="1"/>
  <c r="G2496" i="2" s="1"/>
  <c r="G2497" i="2" s="1"/>
  <c r="G2498" i="2" s="1"/>
  <c r="G2499" i="2" s="1"/>
  <c r="G2500" i="2" s="1"/>
  <c r="G2501" i="2" s="1"/>
  <c r="G2502" i="2" s="1"/>
  <c r="G2503" i="2" s="1"/>
  <c r="G2504" i="2" s="1"/>
  <c r="G2505" i="2" s="1"/>
  <c r="G2506" i="2" s="1"/>
  <c r="G2507" i="2" s="1"/>
  <c r="G2508" i="2" s="1"/>
  <c r="G2509" i="2" s="1"/>
  <c r="G2510" i="2" s="1"/>
  <c r="G2511" i="2" s="1"/>
  <c r="G2512" i="2" s="1"/>
  <c r="G2513" i="2" s="1"/>
  <c r="G2514" i="2" s="1"/>
  <c r="G2515" i="2" s="1"/>
  <c r="G2516" i="2" s="1"/>
  <c r="G2517" i="2" s="1"/>
  <c r="G2518" i="2" s="1"/>
  <c r="G2519" i="2" s="1"/>
  <c r="G2520" i="2" s="1"/>
  <c r="G2521" i="2" s="1"/>
  <c r="G2522" i="2" s="1"/>
  <c r="G2523" i="2" s="1"/>
  <c r="G2524" i="2" s="1"/>
  <c r="G2525" i="2" s="1"/>
  <c r="G2526" i="2" s="1"/>
  <c r="G2527" i="2" s="1"/>
  <c r="G2528" i="2" s="1"/>
  <c r="G2529" i="2" s="1"/>
  <c r="G2530" i="2" s="1"/>
  <c r="G2531" i="2" s="1"/>
  <c r="G2532" i="2" s="1"/>
  <c r="G2533" i="2" s="1"/>
  <c r="G2534" i="2" s="1"/>
  <c r="G2535" i="2" s="1"/>
  <c r="G2536" i="2" s="1"/>
  <c r="G2537" i="2" s="1"/>
  <c r="G2538" i="2" s="1"/>
  <c r="G2539" i="2" s="1"/>
  <c r="G2540" i="2" s="1"/>
  <c r="G2541" i="2" s="1"/>
  <c r="G2542" i="2" s="1"/>
  <c r="G2543" i="2" s="1"/>
  <c r="G2544" i="2" s="1"/>
  <c r="G2545" i="2" s="1"/>
  <c r="G2546" i="2" s="1"/>
  <c r="G2547" i="2" s="1"/>
  <c r="G2548" i="2" s="1"/>
  <c r="G2549" i="2" s="1"/>
  <c r="G2550" i="2" s="1"/>
  <c r="G2551" i="2" s="1"/>
  <c r="G2552" i="2" s="1"/>
  <c r="G2553" i="2" s="1"/>
  <c r="G2554" i="2" s="1"/>
  <c r="G2555" i="2" s="1"/>
  <c r="G2556" i="2" s="1"/>
  <c r="G2557" i="2" s="1"/>
  <c r="G2558" i="2" s="1"/>
  <c r="G2559" i="2" s="1"/>
  <c r="G2560" i="2" s="1"/>
  <c r="G2561" i="2" s="1"/>
  <c r="G2562" i="2" s="1"/>
  <c r="G2563" i="2" s="1"/>
  <c r="G2564" i="2" s="1"/>
  <c r="G2565" i="2" s="1"/>
  <c r="G2566" i="2" s="1"/>
  <c r="G2567" i="2" s="1"/>
  <c r="G2568" i="2" s="1"/>
  <c r="G2569" i="2" s="1"/>
  <c r="G2570" i="2" s="1"/>
  <c r="G2571" i="2" s="1"/>
  <c r="G2572" i="2" s="1"/>
  <c r="G2573" i="2" s="1"/>
  <c r="G2574" i="2" s="1"/>
  <c r="G2575" i="2" s="1"/>
  <c r="G2576" i="2" s="1"/>
  <c r="G2577" i="2" s="1"/>
  <c r="G2578" i="2" s="1"/>
  <c r="G2579" i="2" s="1"/>
  <c r="G2580" i="2" s="1"/>
  <c r="G2581" i="2" s="1"/>
  <c r="G2582" i="2" s="1"/>
  <c r="G2583" i="2" s="1"/>
  <c r="G2584" i="2" s="1"/>
  <c r="G2585" i="2" s="1"/>
  <c r="G2586" i="2" s="1"/>
  <c r="G2587" i="2" s="1"/>
  <c r="G2588" i="2" s="1"/>
  <c r="G2589" i="2" s="1"/>
  <c r="G2590" i="2" s="1"/>
  <c r="G2591" i="2" s="1"/>
  <c r="G2592" i="2" s="1"/>
  <c r="G2593" i="2" s="1"/>
  <c r="G2594" i="2" s="1"/>
  <c r="G2595" i="2" s="1"/>
  <c r="G2596" i="2" s="1"/>
  <c r="G2597" i="2" s="1"/>
  <c r="G2598" i="2" s="1"/>
  <c r="G2599" i="2" s="1"/>
  <c r="G2600" i="2" s="1"/>
  <c r="G2601" i="2" s="1"/>
  <c r="G2602" i="2" s="1"/>
  <c r="G2603" i="2" s="1"/>
  <c r="G2604" i="2" s="1"/>
  <c r="G2605" i="2" s="1"/>
  <c r="G2606" i="2" s="1"/>
  <c r="G2607" i="2" s="1"/>
  <c r="G2608" i="2" s="1"/>
  <c r="G2609" i="2" s="1"/>
  <c r="G2610" i="2" s="1"/>
  <c r="G2611" i="2" s="1"/>
  <c r="G2612" i="2" s="1"/>
  <c r="G2613" i="2" s="1"/>
  <c r="G2614" i="2" s="1"/>
  <c r="G2615" i="2" s="1"/>
  <c r="G2616" i="2" s="1"/>
  <c r="G2617" i="2" s="1"/>
  <c r="G2618" i="2" s="1"/>
  <c r="G2619" i="2" s="1"/>
  <c r="G2620" i="2" s="1"/>
  <c r="G2621" i="2" s="1"/>
  <c r="G2622" i="2" s="1"/>
  <c r="G2623" i="2" s="1"/>
  <c r="G2624" i="2" s="1"/>
  <c r="G2625" i="2" s="1"/>
  <c r="G2626" i="2" s="1"/>
  <c r="G2627" i="2" s="1"/>
  <c r="G2628" i="2" s="1"/>
  <c r="G2629" i="2" s="1"/>
  <c r="G2630" i="2" s="1"/>
  <c r="G2631" i="2" s="1"/>
  <c r="G2632" i="2" s="1"/>
  <c r="G2633" i="2" s="1"/>
  <c r="G2634" i="2" s="1"/>
  <c r="G2635" i="2" s="1"/>
  <c r="G2636" i="2" s="1"/>
  <c r="G2637" i="2" s="1"/>
  <c r="G2638" i="2" s="1"/>
  <c r="G2639" i="2" s="1"/>
  <c r="G2640" i="2" s="1"/>
  <c r="G2641" i="2" s="1"/>
  <c r="G2642" i="2" s="1"/>
  <c r="G2643" i="2" s="1"/>
  <c r="G2644" i="2" s="1"/>
  <c r="G2645" i="2" s="1"/>
  <c r="G2646" i="2" s="1"/>
  <c r="G2647" i="2" s="1"/>
  <c r="G2648" i="2" s="1"/>
  <c r="G2649" i="2" s="1"/>
  <c r="G2650" i="2" s="1"/>
  <c r="G2651" i="2" s="1"/>
  <c r="G2652" i="2" s="1"/>
  <c r="G2653" i="2" s="1"/>
  <c r="G2654" i="2" s="1"/>
  <c r="G2655" i="2" s="1"/>
  <c r="G2656" i="2" s="1"/>
  <c r="G2657" i="2" s="1"/>
  <c r="G2658" i="2" s="1"/>
  <c r="G2659" i="2" s="1"/>
  <c r="G2660" i="2" s="1"/>
  <c r="G2661" i="2" s="1"/>
  <c r="G2662" i="2" s="1"/>
  <c r="G2663" i="2" s="1"/>
  <c r="G2664" i="2" s="1"/>
  <c r="G2665" i="2" s="1"/>
  <c r="G2666" i="2" s="1"/>
  <c r="G2667" i="2" s="1"/>
  <c r="G2668" i="2" s="1"/>
  <c r="G2669" i="2" s="1"/>
  <c r="G2670" i="2" s="1"/>
  <c r="G2671" i="2" s="1"/>
  <c r="G2672" i="2" s="1"/>
  <c r="G2673" i="2" s="1"/>
  <c r="G2674" i="2" s="1"/>
  <c r="G2675" i="2" s="1"/>
  <c r="G2676" i="2" s="1"/>
  <c r="G2677" i="2" s="1"/>
  <c r="G2678" i="2" s="1"/>
  <c r="G2679" i="2" s="1"/>
  <c r="G2680" i="2" s="1"/>
  <c r="G2681" i="2" s="1"/>
  <c r="G2682" i="2" s="1"/>
  <c r="G2683" i="2" s="1"/>
  <c r="G2684" i="2" s="1"/>
  <c r="G2685" i="2" s="1"/>
  <c r="G2686" i="2" s="1"/>
  <c r="G2687" i="2" s="1"/>
  <c r="G2688" i="2" s="1"/>
  <c r="G2689" i="2" s="1"/>
  <c r="G2690" i="2" s="1"/>
  <c r="G2691" i="2" s="1"/>
  <c r="G2692" i="2" s="1"/>
  <c r="G2693" i="2" s="1"/>
  <c r="G2694" i="2" s="1"/>
  <c r="G2695" i="2" s="1"/>
  <c r="G2696" i="2" s="1"/>
  <c r="G2697" i="2" s="1"/>
  <c r="G2698" i="2" s="1"/>
  <c r="G2699" i="2" s="1"/>
  <c r="G2700" i="2" s="1"/>
  <c r="G2701" i="2" s="1"/>
  <c r="G2702" i="2" s="1"/>
  <c r="G2703" i="2" s="1"/>
  <c r="G2704" i="2" s="1"/>
  <c r="G2705" i="2" s="1"/>
  <c r="G2706" i="2" s="1"/>
  <c r="G2707" i="2" s="1"/>
  <c r="G2708" i="2" s="1"/>
  <c r="G2709" i="2" s="1"/>
  <c r="G2710" i="2" s="1"/>
  <c r="G2711" i="2" s="1"/>
  <c r="G2712" i="2" s="1"/>
  <c r="G2713" i="2" s="1"/>
  <c r="G2714" i="2" s="1"/>
  <c r="G2715" i="2" s="1"/>
  <c r="G2716" i="2" s="1"/>
  <c r="G2717" i="2" s="1"/>
  <c r="G2718" i="2" s="1"/>
  <c r="G2719" i="2" s="1"/>
  <c r="G2720" i="2" s="1"/>
  <c r="G2721" i="2" s="1"/>
  <c r="G2722" i="2" s="1"/>
  <c r="G2723" i="2" s="1"/>
  <c r="G2724" i="2" s="1"/>
  <c r="G2725" i="2" s="1"/>
  <c r="G2726" i="2" s="1"/>
  <c r="G2727" i="2" s="1"/>
  <c r="G2728" i="2" s="1"/>
  <c r="G2729" i="2" s="1"/>
  <c r="G2730" i="2" s="1"/>
  <c r="G2731" i="2" s="1"/>
  <c r="G2732" i="2" s="1"/>
  <c r="G2733" i="2" s="1"/>
  <c r="G2734" i="2" s="1"/>
  <c r="G2735" i="2" s="1"/>
  <c r="G2736" i="2" s="1"/>
  <c r="G2737" i="2" s="1"/>
  <c r="G2738" i="2" s="1"/>
  <c r="G2739" i="2" s="1"/>
  <c r="G2740" i="2" s="1"/>
  <c r="G2741" i="2" s="1"/>
  <c r="G2742" i="2" s="1"/>
  <c r="G2743" i="2" s="1"/>
  <c r="G2744" i="2" s="1"/>
  <c r="G2745" i="2" s="1"/>
  <c r="G2746" i="2" s="1"/>
  <c r="G2747" i="2" s="1"/>
  <c r="G2748" i="2" s="1"/>
  <c r="G2749" i="2" s="1"/>
  <c r="G2750" i="2" s="1"/>
  <c r="G2751" i="2" s="1"/>
  <c r="G2752" i="2" s="1"/>
  <c r="G2753" i="2" s="1"/>
  <c r="G2754" i="2" s="1"/>
  <c r="G2755" i="2" s="1"/>
  <c r="G2756" i="2" s="1"/>
  <c r="G2757" i="2" s="1"/>
  <c r="G2758" i="2" s="1"/>
  <c r="G2759" i="2" s="1"/>
  <c r="G2760" i="2" s="1"/>
  <c r="G2761" i="2" s="1"/>
  <c r="G2762" i="2" s="1"/>
  <c r="G2763" i="2" s="1"/>
  <c r="G2764" i="2" s="1"/>
  <c r="G2765" i="2" s="1"/>
  <c r="G2766" i="2" s="1"/>
  <c r="G2767" i="2" s="1"/>
  <c r="G2768" i="2" s="1"/>
  <c r="G2769" i="2" s="1"/>
  <c r="G2770" i="2" s="1"/>
  <c r="G2771" i="2" s="1"/>
  <c r="G2772" i="2" s="1"/>
  <c r="G2773" i="2" s="1"/>
  <c r="G2774" i="2" s="1"/>
  <c r="G2775" i="2" s="1"/>
  <c r="G2776" i="2" s="1"/>
  <c r="G2777" i="2" s="1"/>
  <c r="G2778" i="2" s="1"/>
  <c r="G2779" i="2" s="1"/>
  <c r="G2780" i="2" s="1"/>
  <c r="G2781" i="2" s="1"/>
  <c r="G2782" i="2" s="1"/>
  <c r="G2783" i="2" s="1"/>
  <c r="G2784" i="2" s="1"/>
  <c r="G2785" i="2" s="1"/>
  <c r="G2786" i="2" s="1"/>
  <c r="G2787" i="2" s="1"/>
  <c r="G2788" i="2" s="1"/>
  <c r="G2789" i="2" s="1"/>
  <c r="G2790" i="2" s="1"/>
  <c r="G2791" i="2" s="1"/>
  <c r="G2792" i="2" s="1"/>
  <c r="G2793" i="2" s="1"/>
  <c r="G2794" i="2" s="1"/>
  <c r="G2795" i="2" s="1"/>
  <c r="G2796" i="2" s="1"/>
  <c r="G2797" i="2" s="1"/>
  <c r="G2798" i="2" s="1"/>
  <c r="G2799" i="2" s="1"/>
  <c r="G2800" i="2" s="1"/>
  <c r="G2801" i="2" s="1"/>
  <c r="G2802" i="2" s="1"/>
  <c r="G2803" i="2" s="1"/>
  <c r="G2804" i="2" s="1"/>
  <c r="G2805" i="2" s="1"/>
  <c r="G2806" i="2" s="1"/>
  <c r="G2807" i="2" s="1"/>
  <c r="G2808" i="2" s="1"/>
  <c r="G2809" i="2" s="1"/>
  <c r="G2810" i="2" s="1"/>
  <c r="G2811" i="2" s="1"/>
  <c r="G2812" i="2" s="1"/>
  <c r="G2813" i="2" s="1"/>
  <c r="G2814" i="2" s="1"/>
  <c r="G2815" i="2" s="1"/>
  <c r="G2816" i="2" s="1"/>
  <c r="G2817" i="2" s="1"/>
  <c r="G2818" i="2" s="1"/>
  <c r="G2819" i="2" s="1"/>
  <c r="G2820" i="2" s="1"/>
  <c r="G2821" i="2" s="1"/>
  <c r="G2822" i="2" s="1"/>
  <c r="G2823" i="2" s="1"/>
  <c r="G2824" i="2" s="1"/>
  <c r="G2825" i="2" s="1"/>
  <c r="G2826" i="2" s="1"/>
  <c r="G2827" i="2" s="1"/>
  <c r="G2828" i="2" s="1"/>
  <c r="G2829" i="2" s="1"/>
  <c r="G2830" i="2" s="1"/>
  <c r="G2831" i="2" s="1"/>
  <c r="G2832" i="2" s="1"/>
  <c r="G2833" i="2" s="1"/>
  <c r="G2834" i="2" s="1"/>
  <c r="G2835" i="2" s="1"/>
  <c r="G2836" i="2" s="1"/>
  <c r="G2837" i="2" s="1"/>
  <c r="G2838" i="2" s="1"/>
  <c r="G2839" i="2" s="1"/>
  <c r="G2840" i="2" s="1"/>
  <c r="G2841" i="2" s="1"/>
  <c r="G2842" i="2" s="1"/>
  <c r="G2843" i="2" s="1"/>
  <c r="G2844" i="2" s="1"/>
  <c r="G2845" i="2" s="1"/>
  <c r="G2846" i="2" s="1"/>
  <c r="G2847" i="2" s="1"/>
  <c r="G2848" i="2" s="1"/>
  <c r="G2849" i="2" s="1"/>
  <c r="G2850" i="2" s="1"/>
  <c r="G2851" i="2" s="1"/>
  <c r="G2852" i="2" s="1"/>
  <c r="G2853" i="2" s="1"/>
  <c r="G2854" i="2" s="1"/>
  <c r="G2855" i="2" s="1"/>
  <c r="G2856" i="2" s="1"/>
  <c r="G2857" i="2" s="1"/>
  <c r="G2858" i="2" s="1"/>
  <c r="G2859" i="2" s="1"/>
  <c r="G2860" i="2" s="1"/>
  <c r="G2861" i="2" s="1"/>
  <c r="G2862" i="2" s="1"/>
  <c r="G2863" i="2" s="1"/>
  <c r="G2864" i="2" s="1"/>
  <c r="G2865" i="2" s="1"/>
  <c r="G2866" i="2" s="1"/>
  <c r="G2867" i="2" s="1"/>
  <c r="G2868" i="2" s="1"/>
  <c r="G2869" i="2" s="1"/>
  <c r="G2870" i="2" s="1"/>
  <c r="G2871" i="2" s="1"/>
  <c r="G2872" i="2" s="1"/>
  <c r="G2873" i="2" s="1"/>
  <c r="G2874" i="2" s="1"/>
  <c r="G2875" i="2" s="1"/>
  <c r="G2876" i="2" s="1"/>
  <c r="G2877" i="2" s="1"/>
  <c r="G2878" i="2" s="1"/>
  <c r="G2879" i="2" s="1"/>
  <c r="G2880" i="2" s="1"/>
  <c r="G2881" i="2" s="1"/>
  <c r="G2882" i="2" s="1"/>
  <c r="G2883" i="2" s="1"/>
  <c r="G2884" i="2" s="1"/>
  <c r="G2885" i="2" s="1"/>
  <c r="G2886" i="2" s="1"/>
  <c r="G2887" i="2" s="1"/>
  <c r="G2888" i="2" s="1"/>
  <c r="G2889" i="2" s="1"/>
  <c r="G2890" i="2" s="1"/>
  <c r="G2891" i="2" s="1"/>
  <c r="G2892" i="2" s="1"/>
  <c r="G2893" i="2" s="1"/>
  <c r="G2894" i="2" s="1"/>
  <c r="G2895" i="2" s="1"/>
  <c r="G2896" i="2" s="1"/>
  <c r="G2897" i="2" s="1"/>
  <c r="G2898" i="2" s="1"/>
  <c r="G2899" i="2" s="1"/>
  <c r="G2900" i="2" s="1"/>
  <c r="G2901" i="2" s="1"/>
  <c r="G2902" i="2" s="1"/>
  <c r="G2903" i="2" s="1"/>
  <c r="G2904" i="2" s="1"/>
  <c r="G2905" i="2" s="1"/>
  <c r="G2906" i="2" s="1"/>
  <c r="G2907" i="2" s="1"/>
  <c r="G2908" i="2" s="1"/>
  <c r="G2909" i="2" s="1"/>
  <c r="G2910" i="2" s="1"/>
  <c r="G2911" i="2" s="1"/>
  <c r="G2912" i="2" s="1"/>
  <c r="G2913" i="2" s="1"/>
  <c r="G2914" i="2" s="1"/>
  <c r="G2915" i="2" s="1"/>
  <c r="G2916" i="2" s="1"/>
  <c r="G2917" i="2" s="1"/>
  <c r="G2918" i="2" s="1"/>
  <c r="G2919" i="2" s="1"/>
  <c r="G2920" i="2" s="1"/>
  <c r="G2921" i="2" s="1"/>
  <c r="G2922" i="2" s="1"/>
  <c r="G2923" i="2" s="1"/>
  <c r="G2924" i="2" s="1"/>
  <c r="G2925" i="2" s="1"/>
  <c r="G2926" i="2" s="1"/>
  <c r="G2927" i="2" s="1"/>
  <c r="G2928" i="2" s="1"/>
  <c r="G2929" i="2" s="1"/>
  <c r="G2930" i="2" s="1"/>
  <c r="G2931" i="2" s="1"/>
  <c r="G2932" i="2" s="1"/>
  <c r="G2933" i="2" s="1"/>
  <c r="G2934" i="2" s="1"/>
  <c r="G2935" i="2" s="1"/>
  <c r="G2936" i="2" s="1"/>
  <c r="G2937" i="2" s="1"/>
  <c r="G2938" i="2" s="1"/>
  <c r="G2939" i="2" s="1"/>
  <c r="G2940" i="2" s="1"/>
  <c r="G2941" i="2" s="1"/>
  <c r="G2942" i="2" s="1"/>
  <c r="G2943" i="2" s="1"/>
  <c r="G2944" i="2" s="1"/>
  <c r="G2945" i="2" s="1"/>
  <c r="G2946" i="2" s="1"/>
  <c r="G2947" i="2" s="1"/>
  <c r="G2948" i="2" s="1"/>
  <c r="G2949" i="2" s="1"/>
  <c r="G2950" i="2" s="1"/>
  <c r="G2951" i="2" s="1"/>
  <c r="G2952" i="2" s="1"/>
  <c r="G2953" i="2" s="1"/>
  <c r="G2954" i="2" s="1"/>
  <c r="G2955" i="2" s="1"/>
  <c r="G2956" i="2" s="1"/>
  <c r="G2957" i="2" s="1"/>
  <c r="G2958" i="2" s="1"/>
  <c r="G2959" i="2" s="1"/>
  <c r="G2960" i="2" s="1"/>
  <c r="G2961" i="2" s="1"/>
  <c r="G2962" i="2" s="1"/>
  <c r="G2963" i="2" s="1"/>
  <c r="G2964" i="2" s="1"/>
  <c r="G2965" i="2" s="1"/>
  <c r="G2966" i="2" s="1"/>
  <c r="G2967" i="2" s="1"/>
  <c r="G2968" i="2" s="1"/>
  <c r="G2969" i="2" s="1"/>
  <c r="G2970" i="2" s="1"/>
  <c r="G2971" i="2" s="1"/>
  <c r="G2972" i="2" s="1"/>
  <c r="G2973" i="2" s="1"/>
  <c r="G2974" i="2" s="1"/>
  <c r="G2975" i="2" s="1"/>
  <c r="G2976" i="2" s="1"/>
  <c r="G2977" i="2" s="1"/>
  <c r="G2978" i="2" s="1"/>
  <c r="G2979" i="2" s="1"/>
  <c r="G2980" i="2" s="1"/>
  <c r="G2981" i="2" s="1"/>
  <c r="G2982" i="2" s="1"/>
  <c r="G2983" i="2" s="1"/>
  <c r="G2984" i="2" s="1"/>
  <c r="G2985" i="2" s="1"/>
  <c r="G2986" i="2" s="1"/>
  <c r="G2987" i="2" s="1"/>
  <c r="G2988" i="2" s="1"/>
  <c r="G2989" i="2" s="1"/>
  <c r="G2990" i="2" s="1"/>
  <c r="G2991" i="2" s="1"/>
  <c r="G2992" i="2" s="1"/>
  <c r="G2993" i="2" s="1"/>
  <c r="G2994" i="2" s="1"/>
  <c r="G2995" i="2" s="1"/>
  <c r="G2996" i="2" s="1"/>
  <c r="G2997" i="2" s="1"/>
  <c r="G2998" i="2" s="1"/>
  <c r="G2999" i="2" s="1"/>
  <c r="G3000" i="2" s="1"/>
  <c r="G3001" i="2" s="1"/>
  <c r="G3002" i="2" s="1"/>
  <c r="G3003" i="2" s="1"/>
  <c r="G3004" i="2" s="1"/>
  <c r="G3005" i="2" s="1"/>
  <c r="G3006" i="2" s="1"/>
  <c r="G3007" i="2" s="1"/>
  <c r="G3008" i="2" s="1"/>
  <c r="G3009" i="2" s="1"/>
  <c r="G3010" i="2" s="1"/>
  <c r="G3011" i="2" s="1"/>
  <c r="G3012" i="2" s="1"/>
  <c r="G3013" i="2" s="1"/>
  <c r="G3014" i="2" s="1"/>
  <c r="G3015" i="2" s="1"/>
  <c r="G3016" i="2" s="1"/>
  <c r="G3017" i="2" s="1"/>
  <c r="G3018" i="2" s="1"/>
  <c r="G3019" i="2" s="1"/>
  <c r="G3020" i="2" s="1"/>
  <c r="G3021" i="2" s="1"/>
  <c r="G3022" i="2" s="1"/>
  <c r="G3023" i="2" s="1"/>
  <c r="G3024" i="2" s="1"/>
  <c r="G3025" i="2" s="1"/>
  <c r="G3026" i="2" s="1"/>
  <c r="G3027" i="2" s="1"/>
  <c r="G3028" i="2" s="1"/>
  <c r="G3029" i="2" s="1"/>
  <c r="G3030" i="2" s="1"/>
  <c r="G3031" i="2" s="1"/>
  <c r="G3032" i="2" s="1"/>
  <c r="G3033" i="2" s="1"/>
  <c r="G3034" i="2" s="1"/>
  <c r="G3035" i="2" s="1"/>
  <c r="G3036" i="2" s="1"/>
  <c r="G3037" i="2" s="1"/>
  <c r="G3038" i="2" s="1"/>
  <c r="G3039" i="2" s="1"/>
  <c r="G3040" i="2" s="1"/>
  <c r="G3041" i="2" s="1"/>
  <c r="G3042" i="2" s="1"/>
  <c r="G3043" i="2" s="1"/>
  <c r="G3044" i="2" s="1"/>
  <c r="G3045" i="2" s="1"/>
  <c r="G3046" i="2" s="1"/>
  <c r="G3047" i="2" s="1"/>
  <c r="G3048" i="2" s="1"/>
  <c r="G3049" i="2" s="1"/>
  <c r="G3050" i="2" s="1"/>
  <c r="G3051" i="2" s="1"/>
  <c r="G3052" i="2" s="1"/>
  <c r="G3053" i="2" s="1"/>
  <c r="G3054" i="2" s="1"/>
  <c r="G3055" i="2" s="1"/>
  <c r="G3056" i="2" s="1"/>
  <c r="G3057" i="2" s="1"/>
  <c r="G3058" i="2" s="1"/>
  <c r="G3059" i="2" s="1"/>
  <c r="G3060" i="2" s="1"/>
  <c r="G3061" i="2" s="1"/>
  <c r="G3062" i="2" s="1"/>
  <c r="G3063" i="2" s="1"/>
  <c r="G3064" i="2" s="1"/>
  <c r="G3065" i="2" s="1"/>
  <c r="G3066" i="2" s="1"/>
  <c r="G3067" i="2" s="1"/>
  <c r="G3068" i="2" s="1"/>
  <c r="G3069" i="2" s="1"/>
  <c r="G3070" i="2" s="1"/>
  <c r="G3071" i="2" s="1"/>
  <c r="G3072" i="2" s="1"/>
  <c r="G3073" i="2" s="1"/>
  <c r="G3074" i="2" s="1"/>
  <c r="G3075" i="2" s="1"/>
  <c r="G3076" i="2" s="1"/>
  <c r="G3077" i="2" s="1"/>
  <c r="G3078" i="2" s="1"/>
  <c r="G3079" i="2" s="1"/>
  <c r="G3080" i="2" s="1"/>
  <c r="G3081" i="2" s="1"/>
  <c r="G3082" i="2" s="1"/>
  <c r="G3083" i="2" s="1"/>
  <c r="G3084" i="2" s="1"/>
  <c r="G3085" i="2" s="1"/>
  <c r="G3086" i="2" s="1"/>
  <c r="G3087" i="2" s="1"/>
  <c r="G3088" i="2" s="1"/>
  <c r="G3089" i="2" s="1"/>
  <c r="G3090" i="2" s="1"/>
  <c r="G3091" i="2" s="1"/>
  <c r="G3092" i="2" s="1"/>
  <c r="G3093" i="2" s="1"/>
  <c r="G3094" i="2" s="1"/>
  <c r="G3095" i="2" s="1"/>
  <c r="G3096" i="2" s="1"/>
  <c r="G3097" i="2" s="1"/>
  <c r="G3098" i="2" s="1"/>
  <c r="G3099" i="2" s="1"/>
  <c r="G3100" i="2" s="1"/>
  <c r="G3101" i="2" s="1"/>
  <c r="G3102" i="2" s="1"/>
  <c r="G3103" i="2" s="1"/>
  <c r="G3104" i="2" s="1"/>
  <c r="G3105" i="2" s="1"/>
  <c r="G3106" i="2" s="1"/>
  <c r="G3107" i="2" s="1"/>
  <c r="G3108" i="2" s="1"/>
  <c r="G3109" i="2" s="1"/>
  <c r="G3110" i="2" s="1"/>
  <c r="G3111" i="2" s="1"/>
  <c r="G3112" i="2" s="1"/>
  <c r="G3113" i="2" s="1"/>
  <c r="G3114" i="2" s="1"/>
  <c r="G3115" i="2" s="1"/>
  <c r="G3116" i="2" s="1"/>
  <c r="G3117" i="2" s="1"/>
  <c r="G3118" i="2" s="1"/>
  <c r="G3119" i="2" s="1"/>
  <c r="G3120" i="2" s="1"/>
  <c r="G3121" i="2" s="1"/>
  <c r="G3122" i="2" s="1"/>
  <c r="G3123" i="2" s="1"/>
  <c r="G3124" i="2" s="1"/>
  <c r="G3125" i="2" s="1"/>
  <c r="G3126" i="2" s="1"/>
  <c r="G3127" i="2" s="1"/>
  <c r="G3128" i="2" s="1"/>
  <c r="G3129" i="2" s="1"/>
  <c r="G3130" i="2" s="1"/>
  <c r="G3131" i="2" s="1"/>
  <c r="G3132" i="2" s="1"/>
  <c r="G3133" i="2" s="1"/>
  <c r="G3134" i="2" s="1"/>
  <c r="G3135" i="2" s="1"/>
  <c r="G3136" i="2" s="1"/>
  <c r="G3137" i="2" s="1"/>
  <c r="G3138" i="2" s="1"/>
  <c r="G3139" i="2" s="1"/>
  <c r="G3140" i="2" s="1"/>
  <c r="G3141" i="2" s="1"/>
  <c r="G3142" i="2" s="1"/>
  <c r="G3143" i="2" s="1"/>
  <c r="G3144" i="2" s="1"/>
  <c r="G3145" i="2" s="1"/>
  <c r="G3146" i="2" s="1"/>
  <c r="G3147" i="2" s="1"/>
  <c r="G3148" i="2" s="1"/>
  <c r="G3149" i="2" s="1"/>
  <c r="G3150" i="2" s="1"/>
  <c r="G3151" i="2" s="1"/>
  <c r="G3152" i="2" s="1"/>
  <c r="G3153" i="2" s="1"/>
  <c r="G3154" i="2" s="1"/>
  <c r="G3155" i="2" s="1"/>
  <c r="G3156" i="2" s="1"/>
  <c r="G3157" i="2" s="1"/>
  <c r="G3158" i="2" s="1"/>
  <c r="G3159" i="2" s="1"/>
  <c r="G3160" i="2" s="1"/>
  <c r="G3161" i="2" s="1"/>
  <c r="G3162" i="2" s="1"/>
  <c r="G3163" i="2" s="1"/>
  <c r="G3164" i="2" s="1"/>
  <c r="G3165" i="2" s="1"/>
  <c r="G3166" i="2" s="1"/>
  <c r="G3167" i="2" s="1"/>
  <c r="G3168" i="2" s="1"/>
  <c r="G3169" i="2" s="1"/>
  <c r="G3170" i="2" s="1"/>
  <c r="G3171" i="2" s="1"/>
  <c r="G3172" i="2" s="1"/>
  <c r="G3173" i="2" s="1"/>
  <c r="G3174" i="2" s="1"/>
  <c r="G3175" i="2" s="1"/>
  <c r="G3176" i="2" s="1"/>
  <c r="G3177" i="2" s="1"/>
  <c r="G3178" i="2" s="1"/>
  <c r="G3179" i="2" s="1"/>
  <c r="G3180" i="2" s="1"/>
  <c r="G3181" i="2" s="1"/>
  <c r="G3182" i="2" s="1"/>
  <c r="G3183" i="2" s="1"/>
  <c r="G3184" i="2" s="1"/>
  <c r="G3185" i="2" s="1"/>
  <c r="G3186" i="2" s="1"/>
  <c r="G3187" i="2" s="1"/>
  <c r="G3188" i="2" s="1"/>
  <c r="G3189" i="2" s="1"/>
  <c r="G3190" i="2" s="1"/>
  <c r="G3191" i="2" s="1"/>
  <c r="G3192" i="2" s="1"/>
  <c r="G3193" i="2" s="1"/>
  <c r="G3194" i="2" s="1"/>
  <c r="G3195" i="2" s="1"/>
  <c r="G3196" i="2" s="1"/>
  <c r="G3197" i="2" s="1"/>
  <c r="G3198" i="2" s="1"/>
  <c r="G3199" i="2" s="1"/>
  <c r="G3200" i="2" s="1"/>
  <c r="G3201" i="2" s="1"/>
  <c r="G3202" i="2" s="1"/>
  <c r="G3203" i="2" s="1"/>
  <c r="G3204" i="2" s="1"/>
  <c r="G3205" i="2" s="1"/>
  <c r="G3206" i="2" s="1"/>
  <c r="G3207" i="2" s="1"/>
  <c r="G3208" i="2" s="1"/>
  <c r="G3209" i="2" s="1"/>
  <c r="G3210" i="2" s="1"/>
  <c r="G3211" i="2" s="1"/>
  <c r="G3212" i="2" s="1"/>
  <c r="G3213" i="2" s="1"/>
  <c r="G3214" i="2" s="1"/>
  <c r="G3215" i="2" s="1"/>
  <c r="G3216" i="2" s="1"/>
  <c r="G3217" i="2" s="1"/>
  <c r="G3218" i="2" s="1"/>
  <c r="G3219" i="2" s="1"/>
  <c r="G3220" i="2" s="1"/>
  <c r="G3221" i="2" s="1"/>
  <c r="G3222" i="2" s="1"/>
  <c r="G3223" i="2" s="1"/>
  <c r="G3224" i="2" s="1"/>
  <c r="G3225" i="2" s="1"/>
  <c r="G3226" i="2" s="1"/>
  <c r="G3227" i="2" s="1"/>
  <c r="G3228" i="2" s="1"/>
  <c r="G3229" i="2" s="1"/>
  <c r="G3230" i="2" s="1"/>
  <c r="G3231" i="2" s="1"/>
  <c r="G3232" i="2" s="1"/>
  <c r="G3233" i="2" s="1"/>
  <c r="G3234" i="2" s="1"/>
  <c r="G3235" i="2" s="1"/>
  <c r="G3236" i="2" s="1"/>
  <c r="G3237" i="2" s="1"/>
  <c r="G3238" i="2" s="1"/>
  <c r="G3239" i="2" s="1"/>
  <c r="G3240" i="2" s="1"/>
  <c r="G3241" i="2" s="1"/>
  <c r="G3242" i="2" s="1"/>
  <c r="G3243" i="2" s="1"/>
  <c r="G3244" i="2" s="1"/>
  <c r="G3245" i="2" s="1"/>
  <c r="G3246" i="2" s="1"/>
  <c r="G3247" i="2" s="1"/>
  <c r="G3248" i="2" s="1"/>
  <c r="G3249" i="2" s="1"/>
  <c r="G3250" i="2" s="1"/>
  <c r="G3251" i="2" s="1"/>
  <c r="G3252" i="2" s="1"/>
  <c r="G3253" i="2" s="1"/>
  <c r="G3254" i="2" s="1"/>
  <c r="G3255" i="2" s="1"/>
  <c r="G3256" i="2" s="1"/>
  <c r="G3257" i="2" s="1"/>
  <c r="G3258" i="2" s="1"/>
  <c r="G3259" i="2" s="1"/>
  <c r="G3260" i="2" s="1"/>
  <c r="G3261" i="2" s="1"/>
  <c r="G3262" i="2" s="1"/>
  <c r="G3263" i="2" s="1"/>
  <c r="G3264" i="2" s="1"/>
  <c r="G3265" i="2" s="1"/>
  <c r="G3266" i="2" s="1"/>
  <c r="G3267" i="2" s="1"/>
  <c r="G3268" i="2" s="1"/>
  <c r="G3269" i="2" s="1"/>
  <c r="G3270" i="2" s="1"/>
  <c r="G3271" i="2" s="1"/>
  <c r="G3272" i="2" s="1"/>
  <c r="G3273" i="2" s="1"/>
  <c r="G3274" i="2" s="1"/>
  <c r="G3275" i="2" s="1"/>
  <c r="G3276" i="2" s="1"/>
  <c r="G3277" i="2" s="1"/>
  <c r="G3278" i="2" s="1"/>
  <c r="G3279" i="2" s="1"/>
  <c r="G3280" i="2" s="1"/>
  <c r="G3281" i="2" s="1"/>
  <c r="G3282" i="2" s="1"/>
  <c r="G3283" i="2" s="1"/>
  <c r="G3284" i="2" s="1"/>
  <c r="G3285" i="2" s="1"/>
  <c r="G3286" i="2" s="1"/>
  <c r="G3287" i="2" s="1"/>
  <c r="G3288" i="2" s="1"/>
  <c r="G3289" i="2" s="1"/>
  <c r="G3290" i="2" s="1"/>
  <c r="G3291" i="2" s="1"/>
  <c r="G3292" i="2" s="1"/>
  <c r="G3293" i="2" s="1"/>
  <c r="G3294" i="2" s="1"/>
  <c r="G3295" i="2" s="1"/>
  <c r="G3296" i="2" s="1"/>
  <c r="G3297" i="2" s="1"/>
  <c r="G3298" i="2" s="1"/>
  <c r="G3299" i="2" s="1"/>
  <c r="G3300" i="2" s="1"/>
  <c r="G3301" i="2" s="1"/>
  <c r="G3302" i="2" s="1"/>
  <c r="G3303" i="2" s="1"/>
  <c r="G3304" i="2" s="1"/>
  <c r="G3305" i="2" s="1"/>
  <c r="G3306" i="2" s="1"/>
  <c r="G3307" i="2" s="1"/>
  <c r="G3308" i="2" s="1"/>
  <c r="G3309" i="2" s="1"/>
  <c r="G3310" i="2" s="1"/>
  <c r="G3311" i="2" s="1"/>
  <c r="G3312" i="2" s="1"/>
  <c r="G3313" i="2" s="1"/>
  <c r="G3314" i="2" s="1"/>
  <c r="G3315" i="2" s="1"/>
  <c r="G3316" i="2" s="1"/>
  <c r="G3317" i="2" s="1"/>
  <c r="G3318" i="2" s="1"/>
  <c r="G3319" i="2" s="1"/>
  <c r="G3320" i="2" s="1"/>
  <c r="G3321" i="2" s="1"/>
  <c r="G3322" i="2" s="1"/>
  <c r="G3323" i="2" s="1"/>
  <c r="G3324" i="2" s="1"/>
  <c r="G3325" i="2" s="1"/>
  <c r="G3326" i="2" s="1"/>
  <c r="G3327" i="2" s="1"/>
  <c r="G3328" i="2" s="1"/>
  <c r="G3329" i="2" s="1"/>
  <c r="G3330" i="2" s="1"/>
  <c r="G3331" i="2" s="1"/>
  <c r="G3332" i="2" s="1"/>
  <c r="G3333" i="2" s="1"/>
  <c r="G3334" i="2" s="1"/>
  <c r="G3335" i="2" s="1"/>
  <c r="G3336" i="2" s="1"/>
  <c r="G3337" i="2" s="1"/>
  <c r="G3338" i="2" s="1"/>
  <c r="G3339" i="2" s="1"/>
  <c r="G3340" i="2" s="1"/>
  <c r="G3341" i="2" s="1"/>
  <c r="G3342" i="2" s="1"/>
  <c r="G3343" i="2" s="1"/>
  <c r="G3344" i="2" s="1"/>
  <c r="G3345" i="2" s="1"/>
  <c r="G3346" i="2" s="1"/>
  <c r="G3347" i="2" s="1"/>
  <c r="G3348" i="2" s="1"/>
  <c r="G3349" i="2" s="1"/>
  <c r="G3350" i="2" s="1"/>
  <c r="G3351" i="2" s="1"/>
  <c r="G3352" i="2" s="1"/>
  <c r="G3353" i="2" s="1"/>
  <c r="G3354" i="2" s="1"/>
  <c r="G3355" i="2" s="1"/>
  <c r="G3356" i="2" s="1"/>
  <c r="G3357" i="2" s="1"/>
  <c r="G3358" i="2" s="1"/>
  <c r="G3359" i="2" s="1"/>
  <c r="G3360" i="2" s="1"/>
  <c r="G3361" i="2" s="1"/>
  <c r="G3362" i="2" s="1"/>
  <c r="G3363" i="2" s="1"/>
  <c r="G3364" i="2" s="1"/>
  <c r="G3365" i="2" s="1"/>
  <c r="G3366" i="2" s="1"/>
  <c r="G3367" i="2" s="1"/>
  <c r="G3368" i="2" s="1"/>
  <c r="G3369" i="2" s="1"/>
  <c r="G3370" i="2" s="1"/>
  <c r="G3371" i="2" s="1"/>
  <c r="G3372" i="2" s="1"/>
  <c r="G3373" i="2" s="1"/>
  <c r="G3374" i="2" s="1"/>
  <c r="G3375" i="2" s="1"/>
  <c r="G3376" i="2" s="1"/>
  <c r="G3377" i="2" s="1"/>
  <c r="G3378" i="2" s="1"/>
  <c r="G3379" i="2" s="1"/>
  <c r="G3380" i="2" s="1"/>
  <c r="G3381" i="2" s="1"/>
  <c r="G3382" i="2" s="1"/>
  <c r="G3383" i="2" s="1"/>
  <c r="G3384" i="2" s="1"/>
  <c r="G3385" i="2" s="1"/>
  <c r="G3386" i="2" s="1"/>
  <c r="G3387" i="2" s="1"/>
  <c r="G3388" i="2" s="1"/>
  <c r="G3389" i="2" s="1"/>
  <c r="G3390" i="2" s="1"/>
  <c r="G3391" i="2" s="1"/>
  <c r="G3392" i="2" s="1"/>
  <c r="G3393" i="2" s="1"/>
  <c r="G3394" i="2" s="1"/>
  <c r="G3395" i="2" s="1"/>
  <c r="G3396" i="2" s="1"/>
  <c r="G3397" i="2" s="1"/>
  <c r="G3398" i="2" s="1"/>
  <c r="G3399" i="2" s="1"/>
  <c r="G3400" i="2" s="1"/>
  <c r="G3401" i="2" s="1"/>
  <c r="G3402" i="2" s="1"/>
  <c r="G3403" i="2" s="1"/>
  <c r="G3404" i="2" s="1"/>
  <c r="G3405" i="2" s="1"/>
  <c r="G3406" i="2" s="1"/>
  <c r="G3407" i="2" s="1"/>
  <c r="G3408" i="2" s="1"/>
  <c r="G3409" i="2" s="1"/>
  <c r="G3410" i="2" s="1"/>
  <c r="G3411" i="2" s="1"/>
  <c r="G3412" i="2" s="1"/>
  <c r="G3413" i="2" s="1"/>
  <c r="G3414" i="2" s="1"/>
  <c r="G3415" i="2" s="1"/>
  <c r="G3416" i="2" s="1"/>
  <c r="G3417" i="2" s="1"/>
  <c r="G3418" i="2" s="1"/>
  <c r="G3419" i="2" s="1"/>
  <c r="G3420" i="2" s="1"/>
  <c r="G3421" i="2" s="1"/>
  <c r="G3422" i="2" s="1"/>
  <c r="G3423" i="2" s="1"/>
  <c r="G3424" i="2" s="1"/>
  <c r="G3425" i="2" s="1"/>
  <c r="G3426" i="2" s="1"/>
  <c r="G3427" i="2" s="1"/>
  <c r="G3428" i="2" s="1"/>
  <c r="G3429" i="2" s="1"/>
  <c r="G3430" i="2" s="1"/>
  <c r="G3431" i="2" s="1"/>
  <c r="G3432" i="2" s="1"/>
  <c r="G3433" i="2" s="1"/>
  <c r="G3434" i="2" s="1"/>
  <c r="G3435" i="2" s="1"/>
  <c r="G3436" i="2" s="1"/>
  <c r="G3437" i="2" s="1"/>
  <c r="G3438" i="2" s="1"/>
  <c r="G3439" i="2" s="1"/>
  <c r="G3440" i="2" s="1"/>
  <c r="G3441" i="2" s="1"/>
  <c r="G3442" i="2" s="1"/>
  <c r="G3443" i="2" s="1"/>
  <c r="G3444" i="2" s="1"/>
  <c r="G3445" i="2" s="1"/>
  <c r="G3446" i="2" s="1"/>
  <c r="G3447" i="2" s="1"/>
  <c r="G3448" i="2" s="1"/>
  <c r="G3449" i="2" s="1"/>
  <c r="G3450" i="2" s="1"/>
  <c r="G3451" i="2" s="1"/>
  <c r="G3452" i="2" s="1"/>
  <c r="G3453" i="2" s="1"/>
  <c r="G3454" i="2" s="1"/>
  <c r="G3455" i="2" s="1"/>
  <c r="G3456" i="2" s="1"/>
  <c r="G3457" i="2" s="1"/>
  <c r="G3458" i="2" s="1"/>
  <c r="G3459" i="2" s="1"/>
  <c r="G3460" i="2" s="1"/>
  <c r="G3461" i="2" s="1"/>
  <c r="G3462" i="2" s="1"/>
  <c r="G3463" i="2" s="1"/>
  <c r="G3464" i="2" s="1"/>
  <c r="G3465" i="2" s="1"/>
  <c r="G3466" i="2" s="1"/>
  <c r="G3467" i="2" s="1"/>
  <c r="G3468" i="2" s="1"/>
  <c r="G3469" i="2" s="1"/>
  <c r="G3470" i="2" s="1"/>
  <c r="G3471" i="2" s="1"/>
  <c r="G3472" i="2" s="1"/>
  <c r="G3473" i="2" s="1"/>
  <c r="G3474" i="2" s="1"/>
  <c r="G3475" i="2" s="1"/>
  <c r="G3476" i="2" s="1"/>
  <c r="G3477" i="2" s="1"/>
  <c r="G3478" i="2" s="1"/>
  <c r="G3479" i="2" s="1"/>
  <c r="G3480" i="2" s="1"/>
  <c r="G3481" i="2" s="1"/>
  <c r="G3482" i="2" s="1"/>
  <c r="G3483" i="2" s="1"/>
  <c r="G3484" i="2" s="1"/>
  <c r="G3485" i="2" s="1"/>
  <c r="G3486" i="2" s="1"/>
  <c r="G3487" i="2" s="1"/>
  <c r="G3488" i="2" s="1"/>
  <c r="G3489" i="2" s="1"/>
  <c r="G3490" i="2" s="1"/>
  <c r="G3491" i="2" s="1"/>
  <c r="G3492" i="2" s="1"/>
  <c r="G3493" i="2" s="1"/>
  <c r="G3494" i="2" s="1"/>
  <c r="G3495" i="2" s="1"/>
  <c r="G3496" i="2" s="1"/>
  <c r="G3497" i="2" s="1"/>
  <c r="G3498" i="2" s="1"/>
  <c r="G3499" i="2" s="1"/>
  <c r="G3500" i="2" s="1"/>
  <c r="G3501" i="2" s="1"/>
  <c r="G3502" i="2" s="1"/>
  <c r="G3503" i="2" s="1"/>
  <c r="G3504" i="2" s="1"/>
  <c r="G3505" i="2" s="1"/>
  <c r="G3506" i="2" s="1"/>
  <c r="G3507" i="2" s="1"/>
  <c r="G3508" i="2" s="1"/>
  <c r="G3509" i="2" s="1"/>
  <c r="G3510" i="2" s="1"/>
  <c r="G3511" i="2" s="1"/>
  <c r="G3512" i="2" s="1"/>
  <c r="G3513" i="2" s="1"/>
  <c r="G3514" i="2" s="1"/>
  <c r="G3515" i="2" s="1"/>
  <c r="G3516" i="2" s="1"/>
  <c r="G3517" i="2" s="1"/>
  <c r="G3518" i="2" s="1"/>
  <c r="G3519" i="2" s="1"/>
  <c r="G3520" i="2" s="1"/>
  <c r="G3521" i="2" s="1"/>
  <c r="G3522" i="2" s="1"/>
  <c r="G3523" i="2" s="1"/>
  <c r="G3524" i="2" s="1"/>
  <c r="G3525" i="2" s="1"/>
  <c r="G3526" i="2" s="1"/>
  <c r="G3527" i="2" s="1"/>
  <c r="G3528" i="2" s="1"/>
  <c r="G3529" i="2" s="1"/>
  <c r="G3530" i="2" s="1"/>
  <c r="G3531" i="2" s="1"/>
  <c r="G3532" i="2" s="1"/>
  <c r="G3533" i="2" s="1"/>
  <c r="G3534" i="2" s="1"/>
  <c r="G3535" i="2" s="1"/>
  <c r="G3536" i="2" s="1"/>
  <c r="G3537" i="2" s="1"/>
  <c r="G3538" i="2" s="1"/>
  <c r="G3539" i="2" s="1"/>
  <c r="G3540" i="2" s="1"/>
  <c r="G3541" i="2" s="1"/>
  <c r="G3542" i="2" s="1"/>
  <c r="G3543" i="2" s="1"/>
  <c r="G3544" i="2" s="1"/>
  <c r="G3545" i="2" s="1"/>
  <c r="G3546" i="2" s="1"/>
  <c r="G3547" i="2" s="1"/>
  <c r="G3548" i="2" s="1"/>
  <c r="G3549" i="2" s="1"/>
  <c r="G3550" i="2" s="1"/>
  <c r="G3551" i="2" s="1"/>
  <c r="G3552" i="2" s="1"/>
  <c r="G3553" i="2" s="1"/>
  <c r="G3554" i="2" s="1"/>
  <c r="G3555" i="2" s="1"/>
  <c r="G3556" i="2" s="1"/>
  <c r="G3557" i="2" s="1"/>
  <c r="G3558" i="2" s="1"/>
  <c r="G3559" i="2" s="1"/>
  <c r="G3560" i="2" s="1"/>
  <c r="G3561" i="2" s="1"/>
  <c r="G3562" i="2" s="1"/>
  <c r="G3563" i="2" s="1"/>
  <c r="G3564" i="2" s="1"/>
  <c r="G3565" i="2" s="1"/>
  <c r="G3566" i="2" s="1"/>
  <c r="G3567" i="2" s="1"/>
  <c r="G3568" i="2" s="1"/>
  <c r="G3569" i="2" s="1"/>
  <c r="G3570" i="2" s="1"/>
  <c r="G3571" i="2" s="1"/>
  <c r="G3572" i="2" s="1"/>
  <c r="G3573" i="2" s="1"/>
  <c r="G3574" i="2" s="1"/>
  <c r="G3575" i="2" s="1"/>
  <c r="G3576" i="2" s="1"/>
  <c r="G3577" i="2" s="1"/>
  <c r="G3578" i="2" s="1"/>
  <c r="G3579" i="2" s="1"/>
  <c r="G3580" i="2" s="1"/>
  <c r="G3581" i="2" s="1"/>
  <c r="G3582" i="2" s="1"/>
  <c r="G3583" i="2" s="1"/>
  <c r="G3584" i="2" s="1"/>
  <c r="G3585" i="2" s="1"/>
  <c r="G3586" i="2" s="1"/>
  <c r="G3587" i="2" s="1"/>
  <c r="G3588" i="2" s="1"/>
  <c r="G3589" i="2" s="1"/>
  <c r="G3590" i="2" s="1"/>
  <c r="G3591" i="2" s="1"/>
  <c r="G3592" i="2" s="1"/>
  <c r="G3593" i="2" s="1"/>
  <c r="G3594" i="2" s="1"/>
  <c r="G3595" i="2" s="1"/>
  <c r="G3596" i="2" s="1"/>
  <c r="G3597" i="2" s="1"/>
  <c r="G3598" i="2" s="1"/>
  <c r="G3599" i="2" s="1"/>
  <c r="G3600" i="2" s="1"/>
  <c r="G3601" i="2" s="1"/>
  <c r="G3602" i="2" s="1"/>
  <c r="G3603" i="2" s="1"/>
  <c r="G3604" i="2" s="1"/>
  <c r="G3605" i="2" s="1"/>
  <c r="G3606" i="2" s="1"/>
  <c r="G3607" i="2" s="1"/>
  <c r="G3608" i="2" s="1"/>
  <c r="G3609" i="2" s="1"/>
  <c r="G3610" i="2" s="1"/>
  <c r="G3611" i="2" s="1"/>
  <c r="G3612" i="2" s="1"/>
  <c r="G3613" i="2" s="1"/>
  <c r="G3614" i="2" s="1"/>
  <c r="G3615" i="2" s="1"/>
  <c r="G3616" i="2" s="1"/>
  <c r="G3617" i="2" s="1"/>
  <c r="G3618" i="2" s="1"/>
  <c r="G3619" i="2" s="1"/>
  <c r="G3620" i="2" s="1"/>
  <c r="G3621" i="2" s="1"/>
  <c r="G3622" i="2" s="1"/>
  <c r="G3623" i="2" s="1"/>
  <c r="G3624" i="2" s="1"/>
  <c r="G3625" i="2" s="1"/>
  <c r="G3626" i="2" s="1"/>
  <c r="G3627" i="2" s="1"/>
  <c r="G3628" i="2" s="1"/>
  <c r="G3629" i="2" s="1"/>
  <c r="G3630" i="2" s="1"/>
  <c r="G3631" i="2" s="1"/>
  <c r="G3632" i="2" s="1"/>
  <c r="G3633" i="2" s="1"/>
  <c r="G3634" i="2" s="1"/>
  <c r="G3635" i="2" s="1"/>
  <c r="G3636" i="2" s="1"/>
  <c r="G3637" i="2" s="1"/>
  <c r="G3638" i="2" s="1"/>
  <c r="G3639" i="2" s="1"/>
  <c r="G3640" i="2" s="1"/>
  <c r="G3641" i="2" s="1"/>
  <c r="G3642" i="2" s="1"/>
  <c r="G3643" i="2" s="1"/>
  <c r="G3644" i="2" s="1"/>
  <c r="G3645" i="2" s="1"/>
  <c r="G3646" i="2" s="1"/>
  <c r="G3647" i="2" s="1"/>
  <c r="G3648" i="2" s="1"/>
  <c r="G3649" i="2" s="1"/>
  <c r="G3650" i="2" s="1"/>
  <c r="G3651" i="2" s="1"/>
  <c r="G3652" i="2" s="1"/>
  <c r="G3653" i="2" s="1"/>
  <c r="G3654" i="2" s="1"/>
  <c r="G3655" i="2" s="1"/>
  <c r="G3656" i="2" s="1"/>
  <c r="G3657" i="2" s="1"/>
  <c r="G3658" i="2" s="1"/>
  <c r="G3659" i="2" s="1"/>
  <c r="G3660" i="2" s="1"/>
  <c r="G3661" i="2" s="1"/>
  <c r="G3662" i="2" s="1"/>
  <c r="G3663" i="2" s="1"/>
  <c r="G3664" i="2" s="1"/>
  <c r="G3665" i="2" s="1"/>
  <c r="G3666" i="2" s="1"/>
  <c r="G3667" i="2" s="1"/>
  <c r="G3668" i="2" s="1"/>
  <c r="G3669" i="2" s="1"/>
  <c r="G3670" i="2" s="1"/>
  <c r="G3671" i="2" s="1"/>
  <c r="G3672" i="2" s="1"/>
  <c r="G3673" i="2" s="1"/>
  <c r="G3674" i="2" s="1"/>
  <c r="G3675" i="2" s="1"/>
  <c r="G3676" i="2" s="1"/>
  <c r="G3677" i="2" s="1"/>
  <c r="G3678" i="2" s="1"/>
  <c r="G3679" i="2" s="1"/>
  <c r="G3680" i="2" s="1"/>
  <c r="G3681" i="2" s="1"/>
  <c r="G3682" i="2" s="1"/>
  <c r="G3683" i="2" s="1"/>
  <c r="G3684" i="2" s="1"/>
  <c r="G3685" i="2" s="1"/>
  <c r="G3686" i="2" s="1"/>
  <c r="G3687" i="2" s="1"/>
  <c r="G3688" i="2" s="1"/>
  <c r="G3689" i="2" s="1"/>
  <c r="G3690" i="2" s="1"/>
  <c r="G3691" i="2" s="1"/>
  <c r="G3692" i="2" s="1"/>
  <c r="G3693" i="2" s="1"/>
  <c r="G3694" i="2" s="1"/>
  <c r="G3695" i="2" s="1"/>
  <c r="G3696" i="2" s="1"/>
  <c r="G3697" i="2" s="1"/>
  <c r="G3698" i="2" s="1"/>
  <c r="G3699" i="2" s="1"/>
  <c r="G3700" i="2" s="1"/>
  <c r="G3701" i="2" s="1"/>
  <c r="G3702" i="2" s="1"/>
  <c r="G3703" i="2" s="1"/>
  <c r="G3704" i="2" s="1"/>
  <c r="G3705" i="2" s="1"/>
  <c r="G3706" i="2" s="1"/>
  <c r="G3707" i="2" s="1"/>
  <c r="G3708" i="2" s="1"/>
  <c r="G3709" i="2" s="1"/>
  <c r="G3710" i="2" s="1"/>
  <c r="G3711" i="2" s="1"/>
  <c r="G3712" i="2" s="1"/>
  <c r="G3713" i="2" s="1"/>
  <c r="G3714" i="2" s="1"/>
  <c r="G3715" i="2" s="1"/>
  <c r="G3716" i="2" s="1"/>
  <c r="G3717" i="2" s="1"/>
  <c r="G3718" i="2" s="1"/>
  <c r="G3719" i="2" s="1"/>
  <c r="G3720" i="2" s="1"/>
  <c r="G3721" i="2" s="1"/>
  <c r="G3722" i="2" s="1"/>
  <c r="G3723" i="2" s="1"/>
  <c r="G3724" i="2" s="1"/>
  <c r="G3725" i="2" s="1"/>
  <c r="G3726" i="2" s="1"/>
  <c r="G3727" i="2" s="1"/>
  <c r="G3728" i="2" s="1"/>
  <c r="G3729" i="2" s="1"/>
  <c r="G3730" i="2" s="1"/>
  <c r="G3731" i="2" s="1"/>
  <c r="G3732" i="2" s="1"/>
  <c r="G3733" i="2" s="1"/>
  <c r="G3734" i="2" s="1"/>
  <c r="G3735" i="2" s="1"/>
  <c r="G3736" i="2" s="1"/>
  <c r="G3737" i="2" s="1"/>
  <c r="G3738" i="2" s="1"/>
  <c r="G3739" i="2" s="1"/>
  <c r="G3740" i="2" s="1"/>
  <c r="G3741" i="2" s="1"/>
  <c r="G3742" i="2" s="1"/>
  <c r="G3743" i="2" s="1"/>
  <c r="G3744" i="2" s="1"/>
  <c r="G3745" i="2" s="1"/>
  <c r="G3746" i="2" s="1"/>
  <c r="G3747" i="2" s="1"/>
  <c r="G3748" i="2" s="1"/>
  <c r="G3749" i="2" s="1"/>
  <c r="G3750" i="2" s="1"/>
  <c r="G3751" i="2" s="1"/>
  <c r="G3752" i="2" s="1"/>
  <c r="G3753" i="2" s="1"/>
  <c r="G3754" i="2" s="1"/>
  <c r="G3755" i="2" s="1"/>
  <c r="G3756" i="2" s="1"/>
  <c r="G3757" i="2" s="1"/>
  <c r="G3758" i="2" s="1"/>
  <c r="G3759" i="2" s="1"/>
  <c r="G3760" i="2" s="1"/>
  <c r="G3761" i="2" s="1"/>
  <c r="G3762" i="2" s="1"/>
  <c r="G3763" i="2" s="1"/>
  <c r="G3764" i="2" s="1"/>
  <c r="G3765" i="2" s="1"/>
  <c r="G3766" i="2" s="1"/>
  <c r="G3767" i="2" s="1"/>
  <c r="G3768" i="2" s="1"/>
  <c r="G3769" i="2" s="1"/>
  <c r="G3770" i="2" s="1"/>
  <c r="G3771" i="2" s="1"/>
  <c r="G3772" i="2" s="1"/>
  <c r="G3773" i="2" s="1"/>
  <c r="G3774" i="2" s="1"/>
  <c r="G3775" i="2" s="1"/>
  <c r="G3776" i="2" s="1"/>
  <c r="G3777" i="2" s="1"/>
  <c r="G3778" i="2" s="1"/>
  <c r="G3779" i="2" s="1"/>
  <c r="G3780" i="2" s="1"/>
  <c r="G3781" i="2" s="1"/>
  <c r="G3782" i="2" s="1"/>
  <c r="G3783" i="2" s="1"/>
  <c r="G3784" i="2" s="1"/>
  <c r="G3785" i="2" s="1"/>
  <c r="G3786" i="2" s="1"/>
  <c r="G3787" i="2" s="1"/>
  <c r="G3788" i="2" s="1"/>
  <c r="G3789" i="2" s="1"/>
  <c r="G3790" i="2" s="1"/>
  <c r="G3791" i="2" s="1"/>
  <c r="G3792" i="2" s="1"/>
  <c r="G3793" i="2" s="1"/>
  <c r="G3794" i="2" s="1"/>
  <c r="G3795" i="2" s="1"/>
  <c r="G3796" i="2" s="1"/>
  <c r="G3797" i="2" s="1"/>
  <c r="G3798" i="2" s="1"/>
  <c r="G3799" i="2" s="1"/>
  <c r="G3800" i="2" s="1"/>
  <c r="G3801" i="2" s="1"/>
  <c r="G3802" i="2" s="1"/>
  <c r="G3803" i="2" s="1"/>
  <c r="G3804" i="2" s="1"/>
  <c r="G3805" i="2" s="1"/>
  <c r="G3806" i="2" s="1"/>
  <c r="G3807" i="2" s="1"/>
  <c r="G3808" i="2" s="1"/>
  <c r="G3809" i="2" s="1"/>
  <c r="G3810" i="2" s="1"/>
  <c r="G3811" i="2" s="1"/>
  <c r="G3812" i="2" s="1"/>
  <c r="G3813" i="2" s="1"/>
  <c r="G3814" i="2" s="1"/>
  <c r="G3815" i="2" s="1"/>
  <c r="G3816" i="2" s="1"/>
  <c r="G3817" i="2" s="1"/>
  <c r="G3818" i="2" s="1"/>
  <c r="G3819" i="2" s="1"/>
  <c r="G3820" i="2" s="1"/>
  <c r="G3821" i="2" s="1"/>
  <c r="G3822" i="2" s="1"/>
  <c r="G3823" i="2" s="1"/>
  <c r="G3824" i="2" s="1"/>
  <c r="G3825" i="2" s="1"/>
  <c r="G3826" i="2" s="1"/>
  <c r="G3827" i="2" s="1"/>
  <c r="G3828" i="2" s="1"/>
  <c r="G3829" i="2" s="1"/>
  <c r="G3830" i="2" s="1"/>
  <c r="G3831" i="2" s="1"/>
  <c r="G3832" i="2" s="1"/>
  <c r="G3833" i="2" s="1"/>
  <c r="G3834" i="2" s="1"/>
  <c r="G3835" i="2" s="1"/>
  <c r="G3836" i="2" s="1"/>
  <c r="G3837" i="2" s="1"/>
  <c r="G3838" i="2" s="1"/>
  <c r="G3839" i="2" s="1"/>
  <c r="G3840" i="2" s="1"/>
  <c r="G3841" i="2" s="1"/>
  <c r="G3842" i="2" s="1"/>
  <c r="G3843" i="2" s="1"/>
  <c r="G3844" i="2" s="1"/>
  <c r="G3845" i="2" s="1"/>
  <c r="G3846" i="2" s="1"/>
  <c r="G3847" i="2" s="1"/>
  <c r="G3848" i="2" s="1"/>
  <c r="G3849" i="2" s="1"/>
  <c r="G3850" i="2" s="1"/>
  <c r="G3851" i="2" s="1"/>
  <c r="G3852" i="2" s="1"/>
  <c r="G3853" i="2" s="1"/>
  <c r="G3854" i="2" s="1"/>
  <c r="G3855" i="2" s="1"/>
  <c r="G3856" i="2" s="1"/>
  <c r="G3857" i="2" s="1"/>
  <c r="G3858" i="2" s="1"/>
  <c r="G3859" i="2" s="1"/>
  <c r="G3860" i="2" s="1"/>
  <c r="G3861" i="2" s="1"/>
  <c r="G3862" i="2" s="1"/>
  <c r="G3863" i="2" s="1"/>
  <c r="G3864" i="2" s="1"/>
  <c r="G3865" i="2" s="1"/>
  <c r="G3866" i="2" s="1"/>
  <c r="G3867" i="2" s="1"/>
  <c r="G3868" i="2" s="1"/>
  <c r="G3869" i="2" s="1"/>
  <c r="G3870" i="2" s="1"/>
  <c r="G3871" i="2" s="1"/>
  <c r="G3872" i="2" s="1"/>
  <c r="G3873" i="2" s="1"/>
  <c r="G3874" i="2" s="1"/>
  <c r="G3875" i="2" s="1"/>
  <c r="G3876" i="2" s="1"/>
  <c r="G3877" i="2" s="1"/>
  <c r="G3878" i="2" s="1"/>
  <c r="G3879" i="2" s="1"/>
  <c r="G3880" i="2" s="1"/>
  <c r="G3881" i="2" s="1"/>
  <c r="G3882" i="2" s="1"/>
  <c r="G3883" i="2" s="1"/>
  <c r="G3884" i="2" s="1"/>
  <c r="G3885" i="2" s="1"/>
  <c r="G3886" i="2" s="1"/>
  <c r="G3887" i="2" s="1"/>
  <c r="G3888" i="2" s="1"/>
  <c r="G3889" i="2" s="1"/>
  <c r="G3890" i="2" s="1"/>
  <c r="G3891" i="2" s="1"/>
  <c r="G3892" i="2" s="1"/>
  <c r="G3893" i="2" s="1"/>
  <c r="G3894" i="2" s="1"/>
  <c r="G3895" i="2" s="1"/>
  <c r="G3896" i="2" s="1"/>
  <c r="G3897" i="2" s="1"/>
  <c r="G3898" i="2" s="1"/>
  <c r="G3899" i="2" s="1"/>
  <c r="G3900" i="2" s="1"/>
  <c r="G3901" i="2" s="1"/>
  <c r="G3902" i="2" s="1"/>
  <c r="G3903" i="2" s="1"/>
  <c r="G3904" i="2" s="1"/>
  <c r="G3905" i="2" s="1"/>
  <c r="G3906" i="2" s="1"/>
  <c r="G3907" i="2" s="1"/>
  <c r="G3908" i="2" s="1"/>
  <c r="G3909" i="2" s="1"/>
  <c r="G3910" i="2" s="1"/>
  <c r="G3911" i="2" s="1"/>
  <c r="G3912" i="2" s="1"/>
  <c r="G3913" i="2" s="1"/>
  <c r="G3914" i="2" s="1"/>
  <c r="G3915" i="2" s="1"/>
  <c r="G3916" i="2" s="1"/>
  <c r="G3917" i="2" s="1"/>
  <c r="G3918" i="2" s="1"/>
  <c r="G3919" i="2" s="1"/>
  <c r="G3920" i="2" s="1"/>
  <c r="G3921" i="2" s="1"/>
  <c r="G3922" i="2" s="1"/>
  <c r="G3923" i="2" s="1"/>
  <c r="G3924" i="2" s="1"/>
  <c r="G3925" i="2" s="1"/>
  <c r="G3926" i="2" s="1"/>
  <c r="G3927" i="2" s="1"/>
  <c r="G3928" i="2" s="1"/>
  <c r="G3929" i="2" s="1"/>
  <c r="G3930" i="2" s="1"/>
  <c r="G3931" i="2" s="1"/>
  <c r="G3932" i="2" s="1"/>
  <c r="G3933" i="2" s="1"/>
  <c r="G3934" i="2" s="1"/>
  <c r="G3935" i="2" s="1"/>
  <c r="G3936" i="2" s="1"/>
  <c r="G3937" i="2" s="1"/>
  <c r="G3938" i="2" s="1"/>
  <c r="G3939" i="2" s="1"/>
  <c r="G3940" i="2" s="1"/>
  <c r="G3941" i="2" s="1"/>
  <c r="G3942" i="2" s="1"/>
  <c r="G3943" i="2" s="1"/>
  <c r="G3944" i="2" s="1"/>
  <c r="G3945" i="2" s="1"/>
  <c r="G3946" i="2" s="1"/>
  <c r="G3947" i="2" s="1"/>
  <c r="G3948" i="2" s="1"/>
  <c r="G3949" i="2" s="1"/>
  <c r="G3950" i="2" s="1"/>
  <c r="G3951" i="2" s="1"/>
  <c r="G3952" i="2" s="1"/>
  <c r="G3953" i="2" s="1"/>
  <c r="G3954" i="2" s="1"/>
  <c r="G3955" i="2" s="1"/>
  <c r="G3956" i="2" s="1"/>
  <c r="G3957" i="2" s="1"/>
  <c r="G3958" i="2" s="1"/>
  <c r="G3959" i="2" s="1"/>
  <c r="G3960" i="2" s="1"/>
  <c r="G3961" i="2" s="1"/>
  <c r="G3962" i="2" s="1"/>
  <c r="G3963" i="2" s="1"/>
  <c r="G3964" i="2" s="1"/>
  <c r="G3965" i="2" s="1"/>
  <c r="G3966" i="2" s="1"/>
  <c r="G3967" i="2" s="1"/>
  <c r="G3968" i="2" s="1"/>
  <c r="G3969" i="2" s="1"/>
  <c r="G3970" i="2" s="1"/>
  <c r="G3971" i="2" s="1"/>
  <c r="G3972" i="2" s="1"/>
  <c r="G3973" i="2" s="1"/>
  <c r="G3974" i="2" s="1"/>
  <c r="G3975" i="2" s="1"/>
  <c r="G3976" i="2" s="1"/>
  <c r="G3977" i="2" s="1"/>
  <c r="G3978" i="2" s="1"/>
  <c r="G3979" i="2" s="1"/>
  <c r="G3980" i="2" s="1"/>
  <c r="G3981" i="2" s="1"/>
  <c r="G3982" i="2" s="1"/>
  <c r="G3983" i="2" s="1"/>
  <c r="G3984" i="2" s="1"/>
  <c r="G3985" i="2" s="1"/>
  <c r="G3986" i="2" s="1"/>
  <c r="G3987" i="2" s="1"/>
  <c r="G3988" i="2" s="1"/>
  <c r="G3989" i="2" s="1"/>
  <c r="G3990" i="2" s="1"/>
  <c r="G3991" i="2" s="1"/>
  <c r="G3992" i="2" s="1"/>
  <c r="G3993" i="2" s="1"/>
  <c r="G3994" i="2" s="1"/>
  <c r="G3995" i="2" s="1"/>
  <c r="G3996" i="2" s="1"/>
  <c r="G3997" i="2" s="1"/>
  <c r="G3998" i="2" s="1"/>
  <c r="G3999" i="2" s="1"/>
  <c r="G4000" i="2" s="1"/>
  <c r="G4001" i="2" s="1"/>
  <c r="G4002" i="2" s="1"/>
  <c r="G4003" i="2" s="1"/>
  <c r="G4004" i="2" s="1"/>
  <c r="G4005" i="2" s="1"/>
  <c r="G4006" i="2" s="1"/>
  <c r="G4007" i="2" s="1"/>
  <c r="G4008" i="2" s="1"/>
  <c r="G4009" i="2" s="1"/>
  <c r="G4010" i="2" s="1"/>
  <c r="G4011" i="2" s="1"/>
  <c r="G4012" i="2" s="1"/>
  <c r="G4013" i="2" s="1"/>
  <c r="G4014" i="2" s="1"/>
  <c r="G4015" i="2" s="1"/>
  <c r="G4016" i="2" s="1"/>
  <c r="G4017" i="2" s="1"/>
  <c r="G4018" i="2" s="1"/>
  <c r="G4019" i="2" s="1"/>
  <c r="G4020" i="2" s="1"/>
  <c r="G4021" i="2" s="1"/>
  <c r="G4022" i="2" s="1"/>
  <c r="G4023" i="2" s="1"/>
  <c r="G4024" i="2" s="1"/>
  <c r="G4025" i="2" s="1"/>
  <c r="G4026" i="2" s="1"/>
  <c r="G4027" i="2" s="1"/>
  <c r="G4028" i="2" s="1"/>
  <c r="G4029" i="2" s="1"/>
  <c r="G4030" i="2" s="1"/>
  <c r="G4031" i="2" s="1"/>
  <c r="G4032" i="2" s="1"/>
  <c r="G4033" i="2" s="1"/>
  <c r="G4034" i="2" s="1"/>
  <c r="G4035" i="2" s="1"/>
  <c r="G4036" i="2" s="1"/>
  <c r="G4037" i="2" s="1"/>
  <c r="G4038" i="2" s="1"/>
  <c r="G4039" i="2" s="1"/>
  <c r="G4040" i="2" s="1"/>
  <c r="G4041" i="2" s="1"/>
  <c r="G4042" i="2" s="1"/>
  <c r="G4043" i="2" s="1"/>
  <c r="G4044" i="2" s="1"/>
  <c r="G4045" i="2" s="1"/>
  <c r="G4046" i="2" s="1"/>
  <c r="G4047" i="2" s="1"/>
  <c r="G4048" i="2" s="1"/>
  <c r="G4049" i="2" s="1"/>
  <c r="G4050" i="2" s="1"/>
  <c r="G4051" i="2" s="1"/>
  <c r="G4052" i="2" s="1"/>
  <c r="G4053" i="2" s="1"/>
  <c r="G4054" i="2" s="1"/>
  <c r="G4055" i="2" s="1"/>
  <c r="G4056" i="2" s="1"/>
  <c r="G4057" i="2" s="1"/>
  <c r="G4058" i="2" s="1"/>
  <c r="G4059" i="2" s="1"/>
  <c r="G4060" i="2" s="1"/>
  <c r="G4061" i="2" s="1"/>
  <c r="G4062" i="2" s="1"/>
  <c r="G4063" i="2" s="1"/>
  <c r="G4064" i="2" s="1"/>
  <c r="G4065" i="2" s="1"/>
  <c r="G4066" i="2" s="1"/>
  <c r="G4067" i="2" s="1"/>
  <c r="G4068" i="2" s="1"/>
  <c r="G4069" i="2" s="1"/>
  <c r="G4070" i="2" s="1"/>
  <c r="G4071" i="2" s="1"/>
  <c r="G4072" i="2" s="1"/>
  <c r="G4073" i="2" s="1"/>
  <c r="G4074" i="2" s="1"/>
  <c r="G4075" i="2" s="1"/>
  <c r="G4076" i="2" s="1"/>
  <c r="G4077" i="2" s="1"/>
  <c r="G4078" i="2" s="1"/>
  <c r="G4079" i="2" s="1"/>
  <c r="G4080" i="2" s="1"/>
  <c r="G4081" i="2" s="1"/>
  <c r="G4082" i="2" s="1"/>
  <c r="G4083" i="2" s="1"/>
  <c r="G4084" i="2" s="1"/>
  <c r="G4085" i="2" s="1"/>
  <c r="G4086" i="2" s="1"/>
  <c r="G4087" i="2" s="1"/>
  <c r="G4088" i="2" s="1"/>
  <c r="G4089" i="2" s="1"/>
  <c r="G4090" i="2" s="1"/>
  <c r="G4091" i="2" s="1"/>
  <c r="G4092" i="2" s="1"/>
  <c r="G4093" i="2" s="1"/>
  <c r="G4094" i="2" s="1"/>
  <c r="G4095" i="2" s="1"/>
  <c r="G4096" i="2" s="1"/>
  <c r="G4097" i="2" s="1"/>
  <c r="G4098" i="2" s="1"/>
  <c r="G4099" i="2" s="1"/>
  <c r="G4100" i="2" s="1"/>
  <c r="G4101" i="2" s="1"/>
  <c r="G4102" i="2" s="1"/>
  <c r="G4103" i="2" s="1"/>
  <c r="G4104" i="2" s="1"/>
  <c r="G4105" i="2" s="1"/>
  <c r="G4106" i="2" s="1"/>
  <c r="G4107" i="2" s="1"/>
  <c r="G4108" i="2" s="1"/>
  <c r="G4109" i="2" s="1"/>
  <c r="G4110" i="2" s="1"/>
  <c r="G4111" i="2" s="1"/>
  <c r="G4112" i="2" s="1"/>
  <c r="G4113" i="2" s="1"/>
  <c r="G4114" i="2" s="1"/>
  <c r="G4115" i="2" s="1"/>
  <c r="G4116" i="2" s="1"/>
  <c r="G4117" i="2" s="1"/>
  <c r="G4118" i="2" s="1"/>
  <c r="G4119" i="2" s="1"/>
  <c r="G4120" i="2" s="1"/>
  <c r="G4121" i="2" s="1"/>
  <c r="G4122" i="2" s="1"/>
  <c r="G4123" i="2" s="1"/>
  <c r="G4124" i="2" s="1"/>
  <c r="G4125" i="2" s="1"/>
  <c r="G4126" i="2" s="1"/>
  <c r="G4127" i="2" s="1"/>
  <c r="G4128" i="2" s="1"/>
  <c r="G4129" i="2" s="1"/>
  <c r="G4130" i="2" s="1"/>
  <c r="G4131" i="2" s="1"/>
  <c r="G4132" i="2" s="1"/>
  <c r="G4133" i="2" s="1"/>
  <c r="G4134" i="2" s="1"/>
  <c r="G4135" i="2" s="1"/>
  <c r="G4136" i="2" s="1"/>
  <c r="G4137" i="2" s="1"/>
  <c r="G4138" i="2" s="1"/>
  <c r="G4139" i="2" s="1"/>
  <c r="G4140" i="2" s="1"/>
  <c r="G4141" i="2" s="1"/>
  <c r="G4142" i="2" s="1"/>
  <c r="G4143" i="2" s="1"/>
  <c r="G4144" i="2" s="1"/>
  <c r="G4145" i="2" s="1"/>
  <c r="G4146" i="2" s="1"/>
  <c r="G4147" i="2" s="1"/>
  <c r="G4148" i="2" s="1"/>
  <c r="G4149" i="2" s="1"/>
  <c r="G4150" i="2" s="1"/>
  <c r="G4151" i="2" s="1"/>
  <c r="G4152" i="2" s="1"/>
  <c r="G4153" i="2" s="1"/>
  <c r="G4154" i="2" s="1"/>
  <c r="G4155" i="2" s="1"/>
  <c r="G4156" i="2" s="1"/>
  <c r="G4157" i="2" s="1"/>
  <c r="G4158" i="2" s="1"/>
  <c r="G4159" i="2" s="1"/>
  <c r="G4160" i="2" s="1"/>
  <c r="G4161" i="2" s="1"/>
  <c r="G4162" i="2" s="1"/>
  <c r="G4163" i="2" s="1"/>
  <c r="G4164" i="2" s="1"/>
  <c r="G4165" i="2" s="1"/>
  <c r="G4166" i="2" s="1"/>
  <c r="G4167" i="2" s="1"/>
  <c r="G4168" i="2" s="1"/>
  <c r="G4169" i="2" s="1"/>
  <c r="G4170" i="2" s="1"/>
  <c r="G4171" i="2" s="1"/>
  <c r="G4172" i="2" s="1"/>
  <c r="G4173" i="2" s="1"/>
  <c r="G4174" i="2" s="1"/>
  <c r="G4175" i="2" s="1"/>
  <c r="G4176" i="2" s="1"/>
  <c r="G4177" i="2" s="1"/>
  <c r="G4178" i="2" s="1"/>
  <c r="G4179" i="2" s="1"/>
  <c r="G4180" i="2" s="1"/>
  <c r="G4181" i="2" s="1"/>
  <c r="G4182" i="2" s="1"/>
  <c r="G4183" i="2" s="1"/>
  <c r="G4184" i="2" s="1"/>
  <c r="G4185" i="2" s="1"/>
  <c r="G4186" i="2" s="1"/>
  <c r="G4187" i="2" s="1"/>
  <c r="G4188" i="2" s="1"/>
  <c r="G4189" i="2" s="1"/>
  <c r="G4190" i="2" s="1"/>
  <c r="G4191" i="2" s="1"/>
  <c r="G4192" i="2" s="1"/>
  <c r="G4193" i="2" s="1"/>
  <c r="G4194" i="2" s="1"/>
  <c r="G4195" i="2" s="1"/>
  <c r="G4196" i="2" s="1"/>
  <c r="G4197" i="2" s="1"/>
  <c r="G4198" i="2" s="1"/>
  <c r="G4199" i="2" s="1"/>
  <c r="G4200" i="2" s="1"/>
  <c r="G4201" i="2" s="1"/>
  <c r="G4202" i="2" s="1"/>
  <c r="G4203" i="2" s="1"/>
  <c r="G4204" i="2" s="1"/>
  <c r="G4205" i="2" s="1"/>
  <c r="G4206" i="2" s="1"/>
  <c r="G4207" i="2" s="1"/>
  <c r="G4208" i="2" s="1"/>
  <c r="G4209" i="2" s="1"/>
  <c r="G4210" i="2" s="1"/>
  <c r="G4211" i="2" s="1"/>
  <c r="G4212" i="2" s="1"/>
  <c r="G4213" i="2" s="1"/>
  <c r="G4214" i="2" s="1"/>
  <c r="G4215" i="2" s="1"/>
  <c r="G4216" i="2" s="1"/>
  <c r="G4217" i="2" s="1"/>
  <c r="G4218" i="2" s="1"/>
  <c r="G4219" i="2" s="1"/>
  <c r="G4220" i="2" s="1"/>
  <c r="G4221" i="2" s="1"/>
  <c r="G4222" i="2" s="1"/>
  <c r="G4223" i="2" s="1"/>
  <c r="G4224" i="2" s="1"/>
  <c r="G4225" i="2" s="1"/>
  <c r="G4226" i="2" s="1"/>
  <c r="G4227" i="2" s="1"/>
  <c r="G4228" i="2" s="1"/>
  <c r="G4229" i="2" s="1"/>
  <c r="G4230" i="2" s="1"/>
  <c r="G4231" i="2" s="1"/>
  <c r="G4232" i="2" s="1"/>
  <c r="G4233" i="2" s="1"/>
  <c r="G4234" i="2" s="1"/>
  <c r="G4235" i="2" s="1"/>
  <c r="G4236" i="2" s="1"/>
  <c r="G4237" i="2" s="1"/>
  <c r="G4238" i="2" s="1"/>
  <c r="G4239" i="2" s="1"/>
  <c r="G4240" i="2" s="1"/>
  <c r="G4241" i="2" s="1"/>
  <c r="G4242" i="2" s="1"/>
  <c r="G4243" i="2" s="1"/>
  <c r="G4244" i="2" s="1"/>
  <c r="G4245" i="2" s="1"/>
  <c r="G4246" i="2" s="1"/>
  <c r="G4247" i="2" s="1"/>
  <c r="G4248" i="2" s="1"/>
  <c r="G4249" i="2" s="1"/>
  <c r="G4250" i="2" s="1"/>
  <c r="G4251" i="2" s="1"/>
  <c r="G4252" i="2" s="1"/>
  <c r="G4253" i="2" s="1"/>
  <c r="G4254" i="2" s="1"/>
  <c r="G4255" i="2" s="1"/>
  <c r="G4256" i="2" s="1"/>
  <c r="G4257" i="2" s="1"/>
  <c r="G4258" i="2" s="1"/>
  <c r="G4259" i="2" s="1"/>
  <c r="G4260" i="2" s="1"/>
  <c r="G4261" i="2" s="1"/>
  <c r="G4262" i="2" s="1"/>
  <c r="G4263" i="2" s="1"/>
  <c r="G4264" i="2" s="1"/>
  <c r="G4265" i="2" s="1"/>
  <c r="G4266" i="2" s="1"/>
  <c r="G4267" i="2" s="1"/>
  <c r="G4268" i="2" s="1"/>
  <c r="G4269" i="2" s="1"/>
  <c r="G4270" i="2" s="1"/>
  <c r="G4271" i="2" s="1"/>
  <c r="G4272" i="2" s="1"/>
  <c r="G4273" i="2" s="1"/>
  <c r="G4274" i="2" s="1"/>
  <c r="G4275" i="2" s="1"/>
  <c r="G4276" i="2" s="1"/>
  <c r="G4277" i="2" s="1"/>
  <c r="G4278" i="2" s="1"/>
  <c r="G4279" i="2" s="1"/>
  <c r="G4280" i="2" s="1"/>
  <c r="G4281" i="2" s="1"/>
  <c r="G4282" i="2" s="1"/>
  <c r="G4283" i="2" s="1"/>
  <c r="G4284" i="2" s="1"/>
  <c r="G4285" i="2" s="1"/>
  <c r="G4286" i="2" s="1"/>
  <c r="G4287" i="2" s="1"/>
  <c r="G4288" i="2" s="1"/>
  <c r="G4289" i="2" s="1"/>
  <c r="G4290" i="2" s="1"/>
  <c r="G4291" i="2" s="1"/>
  <c r="G4292" i="2" s="1"/>
  <c r="G4293" i="2" s="1"/>
  <c r="G4294" i="2" s="1"/>
  <c r="G4295" i="2" s="1"/>
  <c r="G4296" i="2" s="1"/>
  <c r="G4297" i="2" s="1"/>
  <c r="G4298" i="2" s="1"/>
  <c r="G4299" i="2" s="1"/>
  <c r="G4300" i="2" s="1"/>
  <c r="G4301" i="2" s="1"/>
  <c r="G4302" i="2" s="1"/>
  <c r="G4303" i="2" s="1"/>
  <c r="G4304" i="2" s="1"/>
  <c r="G4305" i="2" s="1"/>
  <c r="G4306" i="2" s="1"/>
  <c r="G4307" i="2" s="1"/>
  <c r="G4308" i="2" s="1"/>
  <c r="G4309" i="2" s="1"/>
  <c r="G4310" i="2" s="1"/>
  <c r="G4311" i="2" s="1"/>
  <c r="G4312" i="2" s="1"/>
  <c r="G4313" i="2" s="1"/>
  <c r="G4314" i="2" s="1"/>
  <c r="G4315" i="2" s="1"/>
  <c r="G4316" i="2" s="1"/>
  <c r="G4317" i="2" s="1"/>
  <c r="G4318" i="2" s="1"/>
  <c r="G4319" i="2" s="1"/>
  <c r="G4320" i="2" s="1"/>
  <c r="G4321" i="2" s="1"/>
  <c r="G4322" i="2" s="1"/>
  <c r="G4323" i="2" s="1"/>
  <c r="G4324" i="2" s="1"/>
  <c r="G4325" i="2" s="1"/>
  <c r="G4326" i="2" s="1"/>
  <c r="G4327" i="2" s="1"/>
  <c r="G4328" i="2" s="1"/>
  <c r="G4329" i="2" s="1"/>
  <c r="G4330" i="2" s="1"/>
  <c r="G4331" i="2" s="1"/>
  <c r="G4332" i="2" s="1"/>
  <c r="G4333" i="2" s="1"/>
  <c r="G4334" i="2" s="1"/>
  <c r="G4335" i="2" s="1"/>
  <c r="G4336" i="2" s="1"/>
  <c r="G4337" i="2" s="1"/>
  <c r="G4338" i="2" s="1"/>
  <c r="G4339" i="2" s="1"/>
  <c r="G4340" i="2" s="1"/>
  <c r="G4341" i="2" s="1"/>
  <c r="G4342" i="2" s="1"/>
  <c r="G4343" i="2" s="1"/>
  <c r="G4344" i="2" s="1"/>
  <c r="G4345" i="2" s="1"/>
  <c r="G4346" i="2" s="1"/>
  <c r="G4347" i="2" s="1"/>
  <c r="G4348" i="2" s="1"/>
  <c r="G4349" i="2" s="1"/>
  <c r="G4350" i="2" s="1"/>
  <c r="G4351" i="2" s="1"/>
  <c r="G4352" i="2" s="1"/>
  <c r="G4353" i="2" s="1"/>
  <c r="G4354" i="2" s="1"/>
  <c r="G4355" i="2" s="1"/>
  <c r="G4356" i="2" s="1"/>
  <c r="G4357" i="2" s="1"/>
  <c r="G4358" i="2" s="1"/>
  <c r="G4359" i="2" s="1"/>
  <c r="G4360" i="2" s="1"/>
  <c r="G4361" i="2" s="1"/>
  <c r="G4362" i="2" s="1"/>
  <c r="G4363" i="2" s="1"/>
  <c r="G4364" i="2" s="1"/>
  <c r="G4365" i="2" s="1"/>
  <c r="G4366" i="2" s="1"/>
  <c r="G4367" i="2" s="1"/>
  <c r="G4368" i="2" s="1"/>
  <c r="G4369" i="2" s="1"/>
  <c r="G4370" i="2" s="1"/>
  <c r="G4371" i="2" s="1"/>
  <c r="G4372" i="2" s="1"/>
  <c r="G4373" i="2" s="1"/>
  <c r="G4374" i="2" s="1"/>
  <c r="G4375" i="2" s="1"/>
  <c r="G4376" i="2" s="1"/>
  <c r="G4377" i="2" s="1"/>
  <c r="G4378" i="2" s="1"/>
  <c r="G4379" i="2" s="1"/>
  <c r="G4380" i="2" s="1"/>
  <c r="G4381" i="2" s="1"/>
  <c r="G4382" i="2" s="1"/>
  <c r="G4383" i="2" s="1"/>
  <c r="G4384" i="2" s="1"/>
  <c r="G4385" i="2" s="1"/>
  <c r="G4386" i="2" s="1"/>
  <c r="G4387" i="2" s="1"/>
  <c r="G4388" i="2" s="1"/>
  <c r="G4389" i="2" s="1"/>
  <c r="G4390" i="2" s="1"/>
  <c r="G4391" i="2" s="1"/>
  <c r="G4392" i="2" s="1"/>
  <c r="G4393" i="2" s="1"/>
  <c r="G4394" i="2" s="1"/>
  <c r="G4395" i="2" s="1"/>
  <c r="G4396" i="2" s="1"/>
  <c r="G4397" i="2" s="1"/>
  <c r="G4398" i="2" s="1"/>
  <c r="G4399" i="2" s="1"/>
  <c r="G4400" i="2" s="1"/>
  <c r="G4401" i="2" s="1"/>
  <c r="G4402" i="2" s="1"/>
  <c r="G4403" i="2" s="1"/>
  <c r="G4404" i="2" s="1"/>
  <c r="G4405" i="2" s="1"/>
  <c r="G4406" i="2" s="1"/>
  <c r="G4407" i="2" s="1"/>
  <c r="G4408" i="2" s="1"/>
  <c r="G4409" i="2" s="1"/>
  <c r="G4410" i="2" s="1"/>
  <c r="G4411" i="2" s="1"/>
  <c r="G4412" i="2" s="1"/>
  <c r="G4413" i="2" s="1"/>
  <c r="G4414" i="2" s="1"/>
  <c r="G4415" i="2" s="1"/>
  <c r="G4416" i="2" s="1"/>
  <c r="G4417" i="2" s="1"/>
  <c r="G4418" i="2" s="1"/>
  <c r="G4419" i="2" s="1"/>
  <c r="G4420" i="2" s="1"/>
  <c r="G4421" i="2" s="1"/>
  <c r="G4422" i="2" s="1"/>
  <c r="G4423" i="2" s="1"/>
  <c r="G4424" i="2" s="1"/>
  <c r="G4425" i="2" s="1"/>
  <c r="G4426" i="2" s="1"/>
  <c r="G4427" i="2" s="1"/>
  <c r="G4428" i="2" s="1"/>
  <c r="G4429" i="2" s="1"/>
  <c r="G4430" i="2" s="1"/>
  <c r="G4431" i="2" s="1"/>
  <c r="G4432" i="2" s="1"/>
  <c r="G4433" i="2" s="1"/>
  <c r="G4434" i="2" s="1"/>
  <c r="G4435" i="2" s="1"/>
  <c r="G4436" i="2" s="1"/>
  <c r="G4437" i="2" s="1"/>
  <c r="G4438" i="2" s="1"/>
  <c r="G4439" i="2" s="1"/>
  <c r="G4440" i="2" s="1"/>
  <c r="G4441" i="2" s="1"/>
  <c r="G4442" i="2" s="1"/>
  <c r="G4443" i="2" s="1"/>
  <c r="G4444" i="2" s="1"/>
  <c r="G4445" i="2" s="1"/>
  <c r="G4446" i="2" s="1"/>
  <c r="G4447" i="2" s="1"/>
  <c r="G4448" i="2" s="1"/>
  <c r="G4449" i="2" s="1"/>
  <c r="G4450" i="2" s="1"/>
  <c r="G4451" i="2" s="1"/>
  <c r="G4452" i="2" s="1"/>
  <c r="G4453" i="2" s="1"/>
  <c r="G4454" i="2" s="1"/>
  <c r="G4455" i="2" s="1"/>
  <c r="G4456" i="2" s="1"/>
  <c r="G4457" i="2" s="1"/>
  <c r="G4458" i="2" s="1"/>
  <c r="G4459" i="2" s="1"/>
  <c r="G4460" i="2" s="1"/>
  <c r="G4461" i="2" s="1"/>
  <c r="G4462" i="2" s="1"/>
  <c r="G4463" i="2" s="1"/>
  <c r="G4464" i="2" s="1"/>
  <c r="G4465" i="2" s="1"/>
  <c r="G4466" i="2" s="1"/>
  <c r="G4467" i="2" s="1"/>
  <c r="G4468" i="2" s="1"/>
  <c r="G4469" i="2" s="1"/>
  <c r="G4470" i="2" s="1"/>
  <c r="G4471" i="2" s="1"/>
  <c r="G4472" i="2" s="1"/>
  <c r="G4473" i="2" s="1"/>
  <c r="G4474" i="2" s="1"/>
  <c r="G4475" i="2" s="1"/>
  <c r="G4476" i="2" s="1"/>
  <c r="G4477" i="2" s="1"/>
  <c r="G4478" i="2" s="1"/>
  <c r="G4479" i="2" s="1"/>
  <c r="G4480" i="2" s="1"/>
  <c r="G4481" i="2" s="1"/>
  <c r="G4482" i="2" s="1"/>
  <c r="G4483" i="2" s="1"/>
  <c r="G4484" i="2" s="1"/>
  <c r="G4485" i="2" s="1"/>
  <c r="G4486" i="2" s="1"/>
  <c r="G4487" i="2" s="1"/>
  <c r="G4488" i="2" s="1"/>
  <c r="G4489" i="2" s="1"/>
  <c r="G4490" i="2" s="1"/>
  <c r="G4491" i="2" s="1"/>
  <c r="G4492" i="2" s="1"/>
  <c r="G4493" i="2" s="1"/>
  <c r="G4494" i="2" s="1"/>
  <c r="G4495" i="2" s="1"/>
  <c r="G4496" i="2" s="1"/>
  <c r="G4497" i="2" s="1"/>
  <c r="G4498" i="2" s="1"/>
  <c r="G4499" i="2" s="1"/>
  <c r="G4500" i="2" s="1"/>
  <c r="G4501" i="2" s="1"/>
  <c r="G4502" i="2" s="1"/>
  <c r="G4503" i="2" s="1"/>
  <c r="G4504" i="2" s="1"/>
  <c r="G4505" i="2" s="1"/>
  <c r="G4506" i="2" s="1"/>
  <c r="G4507" i="2" s="1"/>
  <c r="G4508" i="2" s="1"/>
  <c r="G4509" i="2" s="1"/>
  <c r="G4510" i="2" s="1"/>
  <c r="G4511" i="2" s="1"/>
  <c r="G4512" i="2" s="1"/>
  <c r="G4513" i="2" s="1"/>
  <c r="G4514" i="2" s="1"/>
  <c r="G4515" i="2" s="1"/>
  <c r="G4516" i="2" s="1"/>
  <c r="G4517" i="2" s="1"/>
  <c r="G4518" i="2" s="1"/>
  <c r="G4519" i="2" s="1"/>
  <c r="G4520" i="2" s="1"/>
  <c r="G4521" i="2" s="1"/>
  <c r="G4522" i="2" s="1"/>
  <c r="G4523" i="2" s="1"/>
  <c r="G4524" i="2" s="1"/>
  <c r="G4525" i="2" s="1"/>
  <c r="G4526" i="2" s="1"/>
  <c r="G4527" i="2" s="1"/>
  <c r="G4528" i="2" s="1"/>
  <c r="G4529" i="2" s="1"/>
  <c r="G4530" i="2" s="1"/>
  <c r="G4531" i="2" s="1"/>
  <c r="G4532" i="2" s="1"/>
  <c r="G4533" i="2" s="1"/>
  <c r="G4534" i="2" s="1"/>
  <c r="G4535" i="2" s="1"/>
  <c r="G4536" i="2" s="1"/>
  <c r="G4537" i="2" s="1"/>
  <c r="G4538" i="2" s="1"/>
  <c r="G4539" i="2" s="1"/>
  <c r="G4540" i="2" s="1"/>
  <c r="G4541" i="2" s="1"/>
  <c r="G4542" i="2" s="1"/>
  <c r="G4543" i="2" s="1"/>
  <c r="G4544" i="2" s="1"/>
  <c r="G4545" i="2" s="1"/>
  <c r="G4546" i="2" s="1"/>
  <c r="G4547" i="2" s="1"/>
  <c r="G4548" i="2" s="1"/>
  <c r="G4549" i="2" s="1"/>
  <c r="G4550" i="2" s="1"/>
  <c r="G4551" i="2" s="1"/>
  <c r="G4552" i="2" s="1"/>
  <c r="G4553" i="2" s="1"/>
  <c r="G4554" i="2" s="1"/>
  <c r="G4555" i="2" s="1"/>
  <c r="G4556" i="2" s="1"/>
  <c r="G4557" i="2" s="1"/>
  <c r="G4558" i="2" s="1"/>
  <c r="G4559" i="2" s="1"/>
  <c r="G4560" i="2" s="1"/>
  <c r="G4561" i="2" s="1"/>
  <c r="G4562" i="2" s="1"/>
  <c r="G4563" i="2" s="1"/>
  <c r="G4564" i="2" s="1"/>
  <c r="G4565" i="2" s="1"/>
  <c r="G4566" i="2" s="1"/>
  <c r="G4567" i="2" s="1"/>
  <c r="G4568" i="2" s="1"/>
  <c r="G4569" i="2" s="1"/>
  <c r="G4570" i="2" s="1"/>
  <c r="G4571" i="2" s="1"/>
  <c r="G4572" i="2" s="1"/>
  <c r="G4573" i="2" s="1"/>
  <c r="G4574" i="2" s="1"/>
  <c r="G4575" i="2" s="1"/>
  <c r="G4576" i="2" s="1"/>
  <c r="G4577" i="2" s="1"/>
  <c r="G4578" i="2" s="1"/>
  <c r="G4579" i="2" s="1"/>
  <c r="G4580" i="2" s="1"/>
  <c r="G4581" i="2" s="1"/>
  <c r="G4582" i="2" s="1"/>
  <c r="G4583" i="2" s="1"/>
  <c r="G4584" i="2" s="1"/>
  <c r="G4585" i="2" s="1"/>
  <c r="G4586" i="2" s="1"/>
  <c r="G4587" i="2" s="1"/>
  <c r="G4588" i="2" s="1"/>
  <c r="G4589" i="2" s="1"/>
  <c r="G4590" i="2" s="1"/>
  <c r="G4591" i="2" s="1"/>
  <c r="G4592" i="2" s="1"/>
  <c r="G4593" i="2" s="1"/>
  <c r="G4594" i="2" s="1"/>
  <c r="G4595" i="2" s="1"/>
  <c r="G4596" i="2" s="1"/>
  <c r="G4597" i="2" s="1"/>
  <c r="G4598" i="2" s="1"/>
  <c r="G4599" i="2" s="1"/>
  <c r="G4600" i="2" s="1"/>
  <c r="G4601" i="2" s="1"/>
  <c r="G4602" i="2" s="1"/>
  <c r="G4603" i="2" s="1"/>
  <c r="G4604" i="2" s="1"/>
  <c r="G4605" i="2" s="1"/>
  <c r="G4606" i="2" s="1"/>
  <c r="G4607" i="2" s="1"/>
  <c r="G4608" i="2" s="1"/>
  <c r="G4609" i="2" s="1"/>
  <c r="G4610" i="2" s="1"/>
  <c r="G4611" i="2" s="1"/>
  <c r="G4612" i="2" s="1"/>
  <c r="G4613" i="2" s="1"/>
  <c r="G4614" i="2" s="1"/>
  <c r="G4615" i="2" s="1"/>
  <c r="G4616" i="2" s="1"/>
  <c r="G4617" i="2" s="1"/>
  <c r="G4618" i="2" s="1"/>
  <c r="G4619" i="2" s="1"/>
  <c r="G4620" i="2" s="1"/>
  <c r="G4621" i="2" s="1"/>
  <c r="G4622" i="2" s="1"/>
  <c r="G4623" i="2" s="1"/>
  <c r="G4624" i="2" s="1"/>
  <c r="G4625" i="2" s="1"/>
  <c r="G4626" i="2" s="1"/>
  <c r="G4627" i="2" s="1"/>
  <c r="G4628" i="2" s="1"/>
  <c r="G4629" i="2" s="1"/>
  <c r="G4630" i="2" s="1"/>
  <c r="G4631" i="2" s="1"/>
  <c r="G4632" i="2" s="1"/>
  <c r="G4633" i="2" s="1"/>
  <c r="G4634" i="2" s="1"/>
  <c r="G4635" i="2" s="1"/>
  <c r="G4636" i="2" s="1"/>
  <c r="G4637" i="2" s="1"/>
  <c r="G4638" i="2" s="1"/>
  <c r="G4639" i="2" s="1"/>
  <c r="G4640" i="2" s="1"/>
  <c r="G4641" i="2" s="1"/>
  <c r="G4642" i="2" s="1"/>
  <c r="G4643" i="2" s="1"/>
  <c r="G4644" i="2" s="1"/>
  <c r="G4645" i="2" s="1"/>
  <c r="G4646" i="2" s="1"/>
  <c r="G4647" i="2" s="1"/>
  <c r="G4648" i="2" s="1"/>
  <c r="G4649" i="2" s="1"/>
  <c r="G4650" i="2" s="1"/>
  <c r="G4651" i="2" s="1"/>
  <c r="G4652" i="2" s="1"/>
  <c r="G4653" i="2" s="1"/>
  <c r="G4654" i="2" s="1"/>
  <c r="G4655" i="2" s="1"/>
  <c r="G4656" i="2" s="1"/>
  <c r="G4657" i="2" s="1"/>
  <c r="G4658" i="2" s="1"/>
  <c r="G4659" i="2" s="1"/>
  <c r="G4660" i="2" s="1"/>
  <c r="G4661" i="2" s="1"/>
  <c r="G4662" i="2" s="1"/>
  <c r="G4663" i="2" s="1"/>
  <c r="G4664" i="2" s="1"/>
  <c r="G4665" i="2" s="1"/>
  <c r="G4666" i="2" s="1"/>
  <c r="G4667" i="2" s="1"/>
  <c r="G4668" i="2" s="1"/>
  <c r="G4669" i="2" s="1"/>
  <c r="G4670" i="2" s="1"/>
  <c r="G4671" i="2" s="1"/>
  <c r="G4672" i="2" s="1"/>
  <c r="G4673" i="2" s="1"/>
  <c r="G4674" i="2" s="1"/>
  <c r="G4675" i="2" s="1"/>
  <c r="G4676" i="2" s="1"/>
  <c r="G4677" i="2" s="1"/>
  <c r="G4678" i="2" s="1"/>
  <c r="G4679" i="2" s="1"/>
  <c r="G4680" i="2" s="1"/>
  <c r="G4681" i="2" s="1"/>
  <c r="G4682" i="2" s="1"/>
  <c r="G4683" i="2" s="1"/>
  <c r="G4684" i="2" s="1"/>
  <c r="G4685" i="2" s="1"/>
  <c r="G4686" i="2" s="1"/>
  <c r="G4687" i="2" s="1"/>
  <c r="G4688" i="2" s="1"/>
  <c r="G4689" i="2" s="1"/>
  <c r="G4690" i="2" s="1"/>
  <c r="G4691" i="2" s="1"/>
  <c r="G4692" i="2" s="1"/>
  <c r="G4693" i="2" s="1"/>
  <c r="G4694" i="2" s="1"/>
  <c r="G4695" i="2" s="1"/>
  <c r="G4696" i="2" s="1"/>
  <c r="G4697" i="2" s="1"/>
  <c r="G4698" i="2" s="1"/>
  <c r="G4699" i="2" s="1"/>
  <c r="G4700" i="2" s="1"/>
  <c r="G4701" i="2" s="1"/>
  <c r="G4702" i="2" s="1"/>
  <c r="G4703" i="2" s="1"/>
  <c r="G4704" i="2" s="1"/>
  <c r="G4705" i="2" s="1"/>
  <c r="G4706" i="2" s="1"/>
  <c r="G4707" i="2" s="1"/>
  <c r="G4708" i="2" s="1"/>
  <c r="G4709" i="2" s="1"/>
  <c r="G4710" i="2" s="1"/>
  <c r="G4711" i="2" s="1"/>
  <c r="G4712" i="2" s="1"/>
  <c r="G4713" i="2" s="1"/>
  <c r="G4714" i="2" s="1"/>
  <c r="G4715" i="2" s="1"/>
  <c r="G4716" i="2" s="1"/>
  <c r="G4717" i="2" s="1"/>
  <c r="G4718" i="2" s="1"/>
  <c r="G4719" i="2" s="1"/>
  <c r="G4720" i="2" s="1"/>
  <c r="G4721" i="2" s="1"/>
  <c r="G4722" i="2" s="1"/>
  <c r="G4723" i="2" s="1"/>
  <c r="G4724" i="2" s="1"/>
  <c r="G4725" i="2" s="1"/>
  <c r="G4726" i="2" s="1"/>
  <c r="G4727" i="2" s="1"/>
  <c r="G4728" i="2" s="1"/>
  <c r="G4729" i="2" s="1"/>
  <c r="G4730" i="2" s="1"/>
  <c r="G4731" i="2" s="1"/>
  <c r="G4732" i="2" s="1"/>
  <c r="G4733" i="2" s="1"/>
  <c r="G4734" i="2" s="1"/>
  <c r="G4735" i="2" s="1"/>
  <c r="G4736" i="2" s="1"/>
  <c r="G4737" i="2" s="1"/>
  <c r="G4738" i="2" s="1"/>
  <c r="G4739" i="2" s="1"/>
  <c r="G4740" i="2" s="1"/>
  <c r="G4741" i="2" s="1"/>
  <c r="G4742" i="2" s="1"/>
  <c r="G4743" i="2" s="1"/>
  <c r="G4744" i="2" s="1"/>
  <c r="G4745" i="2" s="1"/>
  <c r="G4746" i="2" s="1"/>
  <c r="G4747" i="2" s="1"/>
  <c r="G4748" i="2" s="1"/>
  <c r="G4749" i="2" s="1"/>
  <c r="G4750" i="2" s="1"/>
  <c r="G4751" i="2" s="1"/>
  <c r="G4752" i="2" s="1"/>
  <c r="G4753" i="2" s="1"/>
  <c r="G4754" i="2" s="1"/>
  <c r="G4755" i="2" s="1"/>
  <c r="G4756" i="2" s="1"/>
  <c r="G4757" i="2" s="1"/>
  <c r="G4758" i="2" s="1"/>
  <c r="G4759" i="2" s="1"/>
  <c r="G4760" i="2" s="1"/>
  <c r="G4761" i="2" s="1"/>
  <c r="G4762" i="2" s="1"/>
  <c r="G4763" i="2" s="1"/>
  <c r="G4764" i="2" s="1"/>
  <c r="G4765" i="2" s="1"/>
  <c r="G4766" i="2" s="1"/>
  <c r="G4767" i="2" s="1"/>
  <c r="G4768" i="2" s="1"/>
  <c r="G4769" i="2" s="1"/>
  <c r="G4770" i="2" s="1"/>
  <c r="G4771" i="2" s="1"/>
  <c r="G4772" i="2" s="1"/>
  <c r="G4773" i="2" s="1"/>
  <c r="G4774" i="2" s="1"/>
  <c r="G4775" i="2" s="1"/>
  <c r="G4776" i="2" s="1"/>
  <c r="G4777" i="2" s="1"/>
  <c r="G4778" i="2" s="1"/>
  <c r="G4779" i="2" s="1"/>
  <c r="G4780" i="2" s="1"/>
  <c r="G4781" i="2" s="1"/>
  <c r="G4782" i="2" s="1"/>
  <c r="G4783" i="2" s="1"/>
  <c r="G4784" i="2" s="1"/>
  <c r="G4785" i="2" s="1"/>
  <c r="G4786" i="2" s="1"/>
  <c r="G4787" i="2" s="1"/>
  <c r="G4788" i="2" s="1"/>
  <c r="G4789" i="2" s="1"/>
  <c r="G4790" i="2" s="1"/>
  <c r="G4791" i="2" s="1"/>
  <c r="G4792" i="2" s="1"/>
  <c r="G4793" i="2" s="1"/>
  <c r="G4794" i="2" s="1"/>
  <c r="G4795" i="2" s="1"/>
  <c r="G4796" i="2" s="1"/>
  <c r="G4797" i="2" s="1"/>
  <c r="G4798" i="2" s="1"/>
  <c r="G4799" i="2" s="1"/>
  <c r="G4800" i="2" s="1"/>
  <c r="G4801" i="2" s="1"/>
  <c r="G4802" i="2" s="1"/>
  <c r="G4803" i="2" s="1"/>
  <c r="G4804" i="2" s="1"/>
  <c r="G4805" i="2" s="1"/>
  <c r="G4806" i="2" s="1"/>
  <c r="G4807" i="2" s="1"/>
  <c r="G4808" i="2" s="1"/>
  <c r="G4809" i="2" s="1"/>
  <c r="G4810" i="2" s="1"/>
  <c r="G4811" i="2" s="1"/>
  <c r="G4812" i="2" s="1"/>
  <c r="G4813" i="2" s="1"/>
  <c r="G4814" i="2" s="1"/>
  <c r="G4815" i="2" s="1"/>
  <c r="G4816" i="2" s="1"/>
  <c r="G4817" i="2" s="1"/>
  <c r="G4818" i="2" s="1"/>
  <c r="G4819" i="2" s="1"/>
  <c r="G4820" i="2" s="1"/>
  <c r="G4821" i="2" s="1"/>
  <c r="G4822" i="2" s="1"/>
  <c r="G4823" i="2" s="1"/>
  <c r="G4824" i="2" s="1"/>
  <c r="G4825" i="2" s="1"/>
  <c r="G4826" i="2" s="1"/>
  <c r="G4827" i="2" s="1"/>
  <c r="G4828" i="2" s="1"/>
  <c r="G4829" i="2" s="1"/>
  <c r="G4830" i="2" s="1"/>
  <c r="G4831" i="2" s="1"/>
  <c r="G4832" i="2" s="1"/>
  <c r="G4833" i="2" s="1"/>
  <c r="G4834" i="2" s="1"/>
  <c r="G4835" i="2" s="1"/>
  <c r="G4836" i="2" s="1"/>
  <c r="G4837" i="2" s="1"/>
  <c r="G4838" i="2" s="1"/>
  <c r="G4839" i="2" s="1"/>
  <c r="G4840" i="2" s="1"/>
  <c r="G4841" i="2" s="1"/>
  <c r="G4842" i="2" s="1"/>
  <c r="G4843" i="2" s="1"/>
  <c r="G4844" i="2" s="1"/>
  <c r="G4845" i="2" s="1"/>
  <c r="G4846" i="2" s="1"/>
  <c r="G4847" i="2" s="1"/>
  <c r="G4848" i="2" s="1"/>
  <c r="G4849" i="2" s="1"/>
  <c r="G4850" i="2" s="1"/>
  <c r="G4851" i="2" s="1"/>
  <c r="G4852" i="2" s="1"/>
  <c r="G4853" i="2" s="1"/>
  <c r="G4854" i="2" s="1"/>
  <c r="G4855" i="2" s="1"/>
  <c r="G4856" i="2" s="1"/>
  <c r="G4857" i="2" s="1"/>
  <c r="G4858" i="2" s="1"/>
  <c r="G4859" i="2" s="1"/>
  <c r="G4860" i="2" s="1"/>
  <c r="G4861" i="2" s="1"/>
  <c r="G4862" i="2" s="1"/>
  <c r="G4863" i="2" s="1"/>
  <c r="G4864" i="2" s="1"/>
  <c r="G4865" i="2" s="1"/>
  <c r="G4866" i="2" s="1"/>
  <c r="G4867" i="2" s="1"/>
  <c r="G4868" i="2" s="1"/>
  <c r="G4869" i="2" s="1"/>
  <c r="G4870" i="2" s="1"/>
  <c r="G4871" i="2" s="1"/>
  <c r="G4872" i="2" s="1"/>
  <c r="G4873" i="2" s="1"/>
  <c r="G4874" i="2" s="1"/>
  <c r="G4875" i="2" s="1"/>
  <c r="G4876" i="2" s="1"/>
  <c r="G4877" i="2" s="1"/>
  <c r="G4878" i="2" s="1"/>
  <c r="G4879" i="2" s="1"/>
  <c r="G4880" i="2" s="1"/>
  <c r="G4881" i="2" s="1"/>
  <c r="G4882" i="2" s="1"/>
  <c r="G4883" i="2" s="1"/>
  <c r="G4884" i="2" s="1"/>
  <c r="G4885" i="2" s="1"/>
  <c r="G4886" i="2" s="1"/>
  <c r="G4887" i="2" s="1"/>
  <c r="G4888" i="2" s="1"/>
  <c r="G4889" i="2" s="1"/>
  <c r="G4890" i="2" s="1"/>
  <c r="G4891" i="2" s="1"/>
  <c r="G4892" i="2" s="1"/>
  <c r="G4893" i="2" s="1"/>
  <c r="G4894" i="2" s="1"/>
  <c r="G4895" i="2" s="1"/>
  <c r="G4896" i="2" s="1"/>
  <c r="G4897" i="2" s="1"/>
  <c r="G4898" i="2" s="1"/>
  <c r="G4899" i="2" s="1"/>
  <c r="G4900" i="2" s="1"/>
  <c r="G4901" i="2" s="1"/>
  <c r="G4902" i="2" s="1"/>
  <c r="G4903" i="2" s="1"/>
  <c r="G4904" i="2" s="1"/>
  <c r="G4905" i="2" s="1"/>
  <c r="G4906" i="2" s="1"/>
  <c r="G4907" i="2" s="1"/>
  <c r="G4908" i="2" s="1"/>
  <c r="G4909" i="2" s="1"/>
  <c r="G4910" i="2" s="1"/>
  <c r="G4911" i="2" s="1"/>
  <c r="G4912" i="2" s="1"/>
  <c r="G4913" i="2" s="1"/>
  <c r="G4914" i="2" s="1"/>
  <c r="G4915" i="2" s="1"/>
  <c r="G4916" i="2" s="1"/>
  <c r="G4917" i="2" s="1"/>
  <c r="G4918" i="2" s="1"/>
  <c r="G4919" i="2" s="1"/>
  <c r="G4920" i="2" s="1"/>
  <c r="G4921" i="2" s="1"/>
  <c r="G4922" i="2" s="1"/>
  <c r="G4923" i="2" s="1"/>
  <c r="G4924" i="2" s="1"/>
  <c r="G4925" i="2" s="1"/>
  <c r="G4926" i="2" s="1"/>
  <c r="G4927" i="2" s="1"/>
  <c r="G4928" i="2" s="1"/>
  <c r="G4929" i="2" s="1"/>
  <c r="G4930" i="2" s="1"/>
  <c r="G4931" i="2" s="1"/>
  <c r="G4932" i="2" s="1"/>
  <c r="G4933" i="2" s="1"/>
  <c r="G4934" i="2" s="1"/>
  <c r="G4935" i="2" s="1"/>
  <c r="G4936" i="2" s="1"/>
  <c r="G4937" i="2" s="1"/>
  <c r="G4938" i="2" s="1"/>
  <c r="G4939" i="2" s="1"/>
  <c r="G4940" i="2" s="1"/>
  <c r="G4941" i="2" s="1"/>
  <c r="G4942" i="2" s="1"/>
  <c r="G4943" i="2" s="1"/>
  <c r="G4944" i="2" s="1"/>
  <c r="G4945" i="2" s="1"/>
  <c r="G4946" i="2" s="1"/>
  <c r="G4947" i="2" s="1"/>
  <c r="G4948" i="2" s="1"/>
  <c r="G4949" i="2" s="1"/>
  <c r="G4950" i="2" s="1"/>
  <c r="G4951" i="2" s="1"/>
  <c r="G4952" i="2" s="1"/>
  <c r="G4953" i="2" s="1"/>
  <c r="G4954" i="2" s="1"/>
  <c r="G4955" i="2" s="1"/>
  <c r="G4956" i="2" s="1"/>
  <c r="G4957" i="2" s="1"/>
  <c r="G4958" i="2" s="1"/>
  <c r="G4959" i="2" s="1"/>
  <c r="G4960" i="2" s="1"/>
  <c r="G4961" i="2" s="1"/>
  <c r="G4962" i="2" s="1"/>
  <c r="G4963" i="2" s="1"/>
  <c r="G4964" i="2" s="1"/>
  <c r="G4965" i="2" s="1"/>
  <c r="G4966" i="2" s="1"/>
  <c r="G4967" i="2" s="1"/>
  <c r="G4968" i="2" s="1"/>
  <c r="G4969" i="2" s="1"/>
  <c r="G4970" i="2" s="1"/>
  <c r="G4971" i="2" s="1"/>
  <c r="G4972" i="2" s="1"/>
  <c r="G4973" i="2" s="1"/>
  <c r="G4974" i="2" s="1"/>
  <c r="G4975" i="2" s="1"/>
  <c r="G4976" i="2" s="1"/>
  <c r="G4977" i="2" s="1"/>
  <c r="G4978" i="2" s="1"/>
  <c r="G4979" i="2" s="1"/>
  <c r="G4980" i="2" s="1"/>
  <c r="G4981" i="2" s="1"/>
  <c r="G4982" i="2" s="1"/>
  <c r="G4983" i="2" s="1"/>
  <c r="G4984" i="2" s="1"/>
  <c r="G4985" i="2" s="1"/>
  <c r="G4986" i="2" s="1"/>
  <c r="G4987" i="2" s="1"/>
  <c r="G4988" i="2" s="1"/>
  <c r="G4989" i="2" s="1"/>
  <c r="G4990" i="2" s="1"/>
  <c r="G4991" i="2" s="1"/>
  <c r="G4992" i="2" s="1"/>
  <c r="G4993" i="2" s="1"/>
  <c r="G4994" i="2" s="1"/>
  <c r="G4995" i="2" s="1"/>
  <c r="G4996" i="2" s="1"/>
  <c r="G4997" i="2" s="1"/>
  <c r="G4998" i="2" s="1"/>
  <c r="G4999" i="2" s="1"/>
  <c r="G5000" i="2" s="1"/>
  <c r="G5001" i="2" s="1"/>
  <c r="G5002" i="2" s="1"/>
  <c r="G5003" i="2" s="1"/>
  <c r="G5004" i="2" s="1"/>
  <c r="G5005" i="2" s="1"/>
  <c r="G5006" i="2" s="1"/>
  <c r="G5007" i="2" s="1"/>
  <c r="G5008" i="2" s="1"/>
  <c r="G5009" i="2" s="1"/>
  <c r="G5010" i="2" s="1"/>
  <c r="G5011" i="2" s="1"/>
  <c r="G5012" i="2" s="1"/>
  <c r="G5013" i="2" s="1"/>
  <c r="G5014" i="2" s="1"/>
  <c r="G5015" i="2" s="1"/>
  <c r="G5016" i="2" s="1"/>
  <c r="G5017" i="2" s="1"/>
  <c r="G5018" i="2" s="1"/>
  <c r="G5019" i="2" s="1"/>
  <c r="G5020" i="2" s="1"/>
  <c r="G5021" i="2" s="1"/>
  <c r="G5022" i="2" s="1"/>
  <c r="G5023" i="2" s="1"/>
  <c r="G5024" i="2" s="1"/>
  <c r="G5025" i="2" s="1"/>
  <c r="G5026" i="2" s="1"/>
  <c r="G5027" i="2" s="1"/>
  <c r="G5028" i="2" s="1"/>
  <c r="G5029" i="2" s="1"/>
  <c r="G5030" i="2" s="1"/>
  <c r="G5031" i="2" s="1"/>
  <c r="G5032" i="2" s="1"/>
  <c r="G5033" i="2" s="1"/>
  <c r="G5034" i="2" s="1"/>
  <c r="G5035" i="2" s="1"/>
  <c r="G5036" i="2" s="1"/>
  <c r="G5037" i="2" s="1"/>
  <c r="G5038" i="2" s="1"/>
  <c r="G5039" i="2" s="1"/>
  <c r="G5040" i="2" s="1"/>
  <c r="G5041" i="2" s="1"/>
  <c r="G5042" i="2" s="1"/>
  <c r="G5043" i="2" s="1"/>
  <c r="G5044" i="2" s="1"/>
  <c r="G5045" i="2" s="1"/>
  <c r="G5046" i="2" s="1"/>
  <c r="G5047" i="2" s="1"/>
  <c r="G5048" i="2" s="1"/>
  <c r="G5049" i="2" s="1"/>
  <c r="G5050" i="2" s="1"/>
  <c r="G5051" i="2" s="1"/>
  <c r="G5052" i="2" s="1"/>
  <c r="G5053" i="2" s="1"/>
  <c r="G5054" i="2" s="1"/>
  <c r="G5055" i="2" s="1"/>
  <c r="G5056" i="2" s="1"/>
  <c r="G5057" i="2" s="1"/>
  <c r="G5058" i="2" s="1"/>
  <c r="G5059" i="2" s="1"/>
  <c r="G5060" i="2" s="1"/>
  <c r="G5061" i="2" s="1"/>
  <c r="G5062" i="2" s="1"/>
  <c r="G5063" i="2" s="1"/>
  <c r="G5064" i="2" s="1"/>
  <c r="G5065" i="2" s="1"/>
  <c r="G5066" i="2" s="1"/>
  <c r="G5067" i="2" s="1"/>
  <c r="G5068" i="2" s="1"/>
  <c r="G5069" i="2" s="1"/>
  <c r="G5070" i="2" s="1"/>
  <c r="G5071" i="2" s="1"/>
  <c r="G5072" i="2" s="1"/>
  <c r="G5073" i="2" s="1"/>
  <c r="G5074" i="2" s="1"/>
  <c r="G5075" i="2" s="1"/>
  <c r="G5076" i="2" s="1"/>
  <c r="G5077" i="2" s="1"/>
  <c r="G5078" i="2" s="1"/>
  <c r="G5079" i="2" s="1"/>
  <c r="G5080" i="2" s="1"/>
  <c r="G5081" i="2" s="1"/>
  <c r="G5082" i="2" s="1"/>
  <c r="G5083" i="2" s="1"/>
  <c r="G5084" i="2" s="1"/>
  <c r="G5085" i="2" s="1"/>
  <c r="G5086" i="2" s="1"/>
  <c r="G5087" i="2" s="1"/>
  <c r="G5088" i="2" s="1"/>
  <c r="G5089" i="2" s="1"/>
  <c r="G5090" i="2" s="1"/>
  <c r="G5091" i="2" s="1"/>
  <c r="G5092" i="2" s="1"/>
  <c r="G5093" i="2" s="1"/>
  <c r="G5094" i="2" s="1"/>
  <c r="G5095" i="2" s="1"/>
  <c r="G5096" i="2" s="1"/>
  <c r="G5097" i="2" s="1"/>
  <c r="G5098" i="2" s="1"/>
  <c r="G5099" i="2" s="1"/>
  <c r="G5100" i="2" s="1"/>
  <c r="G5101" i="2" s="1"/>
  <c r="G5102" i="2" s="1"/>
  <c r="G5103" i="2" s="1"/>
  <c r="G5104" i="2" s="1"/>
  <c r="G5105" i="2" s="1"/>
  <c r="G5106" i="2" s="1"/>
  <c r="G5107" i="2" s="1"/>
  <c r="G5108" i="2" s="1"/>
  <c r="G5109" i="2" s="1"/>
  <c r="G5110" i="2" s="1"/>
  <c r="G5111" i="2" s="1"/>
  <c r="G5112" i="2" s="1"/>
  <c r="G5113" i="2" s="1"/>
  <c r="G5114" i="2" s="1"/>
  <c r="G5115" i="2" s="1"/>
  <c r="G5116" i="2" s="1"/>
  <c r="G5117" i="2" s="1"/>
  <c r="G5118" i="2" s="1"/>
  <c r="G5119" i="2" s="1"/>
  <c r="G5120" i="2" s="1"/>
  <c r="G5121" i="2" s="1"/>
  <c r="G5122" i="2" s="1"/>
  <c r="G5123" i="2" s="1"/>
  <c r="G5124" i="2" s="1"/>
  <c r="G5125" i="2" s="1"/>
  <c r="G5126" i="2" s="1"/>
  <c r="G5127" i="2" s="1"/>
  <c r="G5128" i="2" s="1"/>
  <c r="G5129" i="2" s="1"/>
  <c r="G5130" i="2" s="1"/>
  <c r="G5131" i="2" s="1"/>
  <c r="G5132" i="2" s="1"/>
  <c r="G5133" i="2" s="1"/>
  <c r="G5134" i="2" s="1"/>
  <c r="G5135" i="2" s="1"/>
  <c r="G5136" i="2" s="1"/>
  <c r="G5137" i="2" s="1"/>
  <c r="G5138" i="2" s="1"/>
  <c r="G5139" i="2" s="1"/>
  <c r="G5140" i="2" s="1"/>
  <c r="G5141" i="2" s="1"/>
  <c r="G5142" i="2" s="1"/>
  <c r="G5143" i="2" s="1"/>
  <c r="G5144" i="2" s="1"/>
  <c r="G5145" i="2" s="1"/>
  <c r="G5146" i="2" s="1"/>
  <c r="G5147" i="2" s="1"/>
  <c r="G5148" i="2" s="1"/>
  <c r="G5149" i="2" s="1"/>
  <c r="G5150" i="2" s="1"/>
  <c r="G5151" i="2" s="1"/>
  <c r="G5152" i="2" s="1"/>
  <c r="G5153" i="2" s="1"/>
  <c r="G5154" i="2" s="1"/>
  <c r="G5155" i="2" s="1"/>
  <c r="G5156" i="2" s="1"/>
  <c r="G5157" i="2" s="1"/>
  <c r="G5158" i="2" s="1"/>
  <c r="G5159" i="2" s="1"/>
  <c r="G5160" i="2" s="1"/>
  <c r="G5161" i="2" s="1"/>
  <c r="G5162" i="2" s="1"/>
  <c r="G5163" i="2" s="1"/>
  <c r="G5164" i="2" s="1"/>
  <c r="G5165" i="2" s="1"/>
  <c r="G5166" i="2" s="1"/>
  <c r="G5167" i="2" s="1"/>
  <c r="G5168" i="2" s="1"/>
  <c r="G5169" i="2" s="1"/>
  <c r="G5170" i="2" s="1"/>
  <c r="G5171" i="2" s="1"/>
  <c r="G5172" i="2" s="1"/>
  <c r="G5173" i="2" s="1"/>
  <c r="G5174" i="2" s="1"/>
  <c r="G5175" i="2" s="1"/>
  <c r="G5176" i="2" s="1"/>
  <c r="G5177" i="2" s="1"/>
  <c r="G5178" i="2" s="1"/>
  <c r="G5179" i="2" s="1"/>
  <c r="G5180" i="2" s="1"/>
  <c r="G5181" i="2" s="1"/>
  <c r="G5182" i="2" s="1"/>
  <c r="G5183" i="2" s="1"/>
  <c r="G5184" i="2" s="1"/>
  <c r="G5185" i="2" s="1"/>
  <c r="G5186" i="2" s="1"/>
  <c r="G5187" i="2" s="1"/>
  <c r="G5188" i="2" s="1"/>
  <c r="G5189" i="2" s="1"/>
  <c r="G5190" i="2" s="1"/>
  <c r="G5191" i="2" s="1"/>
  <c r="G5192" i="2" s="1"/>
  <c r="G5193" i="2" s="1"/>
  <c r="G5194" i="2" s="1"/>
  <c r="G5195" i="2" s="1"/>
  <c r="G5196" i="2" s="1"/>
  <c r="G5197" i="2" s="1"/>
  <c r="G5198" i="2" s="1"/>
  <c r="G5199" i="2" s="1"/>
  <c r="G5200" i="2" s="1"/>
  <c r="G5201" i="2" s="1"/>
  <c r="G5202" i="2" s="1"/>
  <c r="G5203" i="2" s="1"/>
  <c r="G5204" i="2" s="1"/>
  <c r="G5205" i="2" s="1"/>
  <c r="G5206" i="2" s="1"/>
  <c r="G5207" i="2" s="1"/>
  <c r="G5208" i="2" s="1"/>
  <c r="G5209" i="2" s="1"/>
  <c r="G5210" i="2" s="1"/>
  <c r="G5211" i="2" s="1"/>
  <c r="G5212" i="2" s="1"/>
  <c r="G5213" i="2" s="1"/>
  <c r="G5214" i="2" s="1"/>
  <c r="G5215" i="2" s="1"/>
  <c r="G5216" i="2" s="1"/>
  <c r="G5217" i="2" s="1"/>
  <c r="G5218" i="2" s="1"/>
  <c r="G5219" i="2" s="1"/>
  <c r="G5220" i="2" s="1"/>
  <c r="G5221" i="2" s="1"/>
  <c r="G5222" i="2" s="1"/>
  <c r="G5223" i="2" s="1"/>
  <c r="G5224" i="2" s="1"/>
  <c r="G5225" i="2" s="1"/>
  <c r="G5226" i="2" s="1"/>
  <c r="G5227" i="2" s="1"/>
  <c r="G5228" i="2" s="1"/>
  <c r="G5229" i="2" s="1"/>
  <c r="G5230" i="2" s="1"/>
  <c r="G5231" i="2" s="1"/>
  <c r="G5232" i="2" s="1"/>
  <c r="G5233" i="2" s="1"/>
  <c r="G5234" i="2" s="1"/>
  <c r="G5235" i="2" s="1"/>
  <c r="G5236" i="2" s="1"/>
  <c r="G5237" i="2" s="1"/>
  <c r="G5238" i="2" s="1"/>
  <c r="G5239" i="2" s="1"/>
  <c r="G5240" i="2" s="1"/>
  <c r="G5241" i="2" s="1"/>
  <c r="G5242" i="2" s="1"/>
  <c r="G5243" i="2" s="1"/>
  <c r="G5244" i="2" s="1"/>
  <c r="G5245" i="2" s="1"/>
  <c r="G5246" i="2" s="1"/>
  <c r="G5247" i="2" s="1"/>
  <c r="G5248" i="2" s="1"/>
  <c r="G5249" i="2" s="1"/>
  <c r="G5250" i="2" s="1"/>
  <c r="G5251" i="2" s="1"/>
  <c r="G5252" i="2" s="1"/>
  <c r="G5253" i="2" s="1"/>
  <c r="G5254" i="2" s="1"/>
  <c r="G5255" i="2" s="1"/>
  <c r="G5256" i="2" s="1"/>
  <c r="G5257" i="2" s="1"/>
  <c r="G5258" i="2" s="1"/>
  <c r="G5259" i="2" s="1"/>
  <c r="G5260" i="2" s="1"/>
  <c r="G5261" i="2" s="1"/>
  <c r="G5262" i="2" s="1"/>
  <c r="G5263" i="2" s="1"/>
  <c r="G5264" i="2" s="1"/>
  <c r="G5265" i="2" s="1"/>
  <c r="G5266" i="2" s="1"/>
  <c r="G5267" i="2" s="1"/>
  <c r="G5268" i="2" s="1"/>
  <c r="G5269" i="2" s="1"/>
  <c r="G5270" i="2" s="1"/>
  <c r="G5271" i="2" s="1"/>
  <c r="G5272" i="2" s="1"/>
  <c r="G5273" i="2" s="1"/>
  <c r="G5274" i="2" s="1"/>
  <c r="G5275" i="2" s="1"/>
  <c r="G5276" i="2" s="1"/>
  <c r="G5277" i="2" s="1"/>
  <c r="G5278" i="2" s="1"/>
  <c r="G5279" i="2" s="1"/>
  <c r="G5280" i="2" s="1"/>
  <c r="G5281" i="2" s="1"/>
  <c r="G5282" i="2" s="1"/>
  <c r="G5283" i="2" s="1"/>
  <c r="G5284" i="2" s="1"/>
  <c r="G5285" i="2" s="1"/>
  <c r="G5286" i="2" s="1"/>
  <c r="G5287" i="2" s="1"/>
  <c r="G5288" i="2" s="1"/>
  <c r="G5289" i="2" s="1"/>
  <c r="G5290" i="2" s="1"/>
  <c r="G5291" i="2" s="1"/>
  <c r="G5292" i="2" s="1"/>
  <c r="G5293" i="2" s="1"/>
  <c r="G5294" i="2" s="1"/>
  <c r="G5295" i="2" s="1"/>
  <c r="G5296" i="2" s="1"/>
  <c r="G5297" i="2" s="1"/>
  <c r="G5298" i="2" s="1"/>
  <c r="G5299" i="2" s="1"/>
  <c r="G5300" i="2" s="1"/>
  <c r="G5301" i="2" s="1"/>
  <c r="G5302" i="2" s="1"/>
  <c r="G5303" i="2" s="1"/>
  <c r="G5304" i="2" s="1"/>
  <c r="G5305" i="2" s="1"/>
  <c r="G5306" i="2" s="1"/>
  <c r="G5307" i="2" s="1"/>
  <c r="G5308" i="2" s="1"/>
  <c r="G5309" i="2" s="1"/>
  <c r="G5310" i="2" s="1"/>
  <c r="G5311" i="2" s="1"/>
  <c r="G5312" i="2" s="1"/>
  <c r="G5313" i="2" s="1"/>
  <c r="G5314" i="2" s="1"/>
  <c r="G5315" i="2" s="1"/>
  <c r="G5316" i="2" s="1"/>
  <c r="G5317" i="2" s="1"/>
  <c r="G5318" i="2" s="1"/>
  <c r="G5319" i="2" s="1"/>
  <c r="G5320" i="2" s="1"/>
  <c r="G5321" i="2" s="1"/>
  <c r="G5322" i="2" s="1"/>
  <c r="G5323" i="2" s="1"/>
  <c r="G5324" i="2" s="1"/>
  <c r="G5325" i="2" s="1"/>
  <c r="G5326" i="2" s="1"/>
  <c r="G5327" i="2" s="1"/>
  <c r="G5328" i="2" s="1"/>
  <c r="G5329" i="2" s="1"/>
  <c r="G5330" i="2" s="1"/>
  <c r="G5331" i="2" s="1"/>
  <c r="G5332" i="2" s="1"/>
  <c r="G5333" i="2" s="1"/>
  <c r="G5334" i="2" s="1"/>
  <c r="G5335" i="2" s="1"/>
  <c r="G5336" i="2" s="1"/>
  <c r="G5337" i="2" s="1"/>
  <c r="G5338" i="2" s="1"/>
  <c r="G5339" i="2" s="1"/>
  <c r="G5340" i="2" s="1"/>
  <c r="G5341" i="2" s="1"/>
  <c r="G5342" i="2" s="1"/>
  <c r="G5343" i="2" s="1"/>
  <c r="G5344" i="2" s="1"/>
  <c r="G5345" i="2" s="1"/>
  <c r="G5346" i="2" s="1"/>
  <c r="G5347" i="2" s="1"/>
  <c r="G5348" i="2" s="1"/>
  <c r="G5349" i="2" s="1"/>
  <c r="G5350" i="2" s="1"/>
  <c r="G5351" i="2" s="1"/>
  <c r="G5352" i="2" s="1"/>
  <c r="G5353" i="2" s="1"/>
  <c r="G5354" i="2" s="1"/>
  <c r="G5355" i="2" s="1"/>
  <c r="G5356" i="2" s="1"/>
  <c r="G5357" i="2" s="1"/>
  <c r="G5358" i="2" s="1"/>
  <c r="G5359" i="2" s="1"/>
  <c r="G5360" i="2" s="1"/>
  <c r="G5361" i="2" s="1"/>
  <c r="G5362" i="2" s="1"/>
  <c r="G5363" i="2" s="1"/>
  <c r="G5364" i="2" s="1"/>
  <c r="G5365" i="2" s="1"/>
  <c r="G5366" i="2" s="1"/>
  <c r="G5367" i="2" s="1"/>
  <c r="G5368" i="2" s="1"/>
  <c r="G5369" i="2" s="1"/>
  <c r="G5370" i="2" s="1"/>
  <c r="G5371" i="2" s="1"/>
  <c r="G5372" i="2" s="1"/>
  <c r="G5373" i="2" s="1"/>
  <c r="G5374" i="2" s="1"/>
  <c r="G5375" i="2" s="1"/>
  <c r="G5376" i="2" s="1"/>
  <c r="G5377" i="2" s="1"/>
  <c r="G5378" i="2" s="1"/>
  <c r="G5379" i="2" s="1"/>
  <c r="G5380" i="2" s="1"/>
  <c r="G5381" i="2" s="1"/>
  <c r="G5382" i="2" s="1"/>
  <c r="G5383" i="2" s="1"/>
  <c r="G5384" i="2" s="1"/>
  <c r="G5385" i="2" s="1"/>
  <c r="G5386" i="2" s="1"/>
  <c r="G5387" i="2" s="1"/>
  <c r="G5388" i="2" s="1"/>
  <c r="G5389" i="2" s="1"/>
  <c r="G5390" i="2" s="1"/>
  <c r="G5391" i="2" s="1"/>
  <c r="G5392" i="2" s="1"/>
  <c r="G5393" i="2" s="1"/>
  <c r="G5394" i="2" s="1"/>
  <c r="G5395" i="2" s="1"/>
  <c r="G5396" i="2" s="1"/>
  <c r="G5397" i="2" s="1"/>
  <c r="G5398" i="2" s="1"/>
  <c r="G5399" i="2" s="1"/>
  <c r="G5400" i="2" s="1"/>
  <c r="G5401" i="2" s="1"/>
  <c r="G5402" i="2" s="1"/>
  <c r="G5403" i="2" s="1"/>
  <c r="G5404" i="2" s="1"/>
  <c r="G5405" i="2" s="1"/>
  <c r="G5406" i="2" s="1"/>
  <c r="G5407" i="2" s="1"/>
  <c r="G5408" i="2" s="1"/>
  <c r="G5409" i="2" s="1"/>
  <c r="G5410" i="2" s="1"/>
  <c r="G5411" i="2" s="1"/>
  <c r="G5412" i="2" s="1"/>
  <c r="G5413" i="2" s="1"/>
  <c r="G5414" i="2" s="1"/>
  <c r="G5415" i="2" s="1"/>
  <c r="G5416" i="2" s="1"/>
  <c r="G5417" i="2" s="1"/>
  <c r="G5418" i="2" s="1"/>
  <c r="G5419" i="2" s="1"/>
  <c r="G5420" i="2" s="1"/>
  <c r="G5421" i="2" s="1"/>
  <c r="G5422" i="2" s="1"/>
  <c r="G5423" i="2" s="1"/>
  <c r="G5424" i="2" s="1"/>
  <c r="G5425" i="2" s="1"/>
  <c r="G5426" i="2" s="1"/>
  <c r="G5427" i="2" s="1"/>
  <c r="G5428" i="2" s="1"/>
  <c r="G5429" i="2" s="1"/>
  <c r="G5430" i="2" s="1"/>
  <c r="G5431" i="2" s="1"/>
  <c r="G5432" i="2" s="1"/>
  <c r="G5433" i="2" s="1"/>
  <c r="G5434" i="2" s="1"/>
  <c r="G5435" i="2" s="1"/>
  <c r="G5436" i="2" s="1"/>
  <c r="G5437" i="2" s="1"/>
  <c r="G5438" i="2" s="1"/>
  <c r="G5439" i="2" s="1"/>
  <c r="G5440" i="2" s="1"/>
  <c r="G5441" i="2" s="1"/>
  <c r="G5442" i="2" s="1"/>
  <c r="G5443" i="2" s="1"/>
  <c r="G5444" i="2" s="1"/>
  <c r="G5445" i="2" s="1"/>
  <c r="G5446" i="2" s="1"/>
  <c r="G5447" i="2" s="1"/>
  <c r="G5448" i="2" s="1"/>
  <c r="G5449" i="2" s="1"/>
  <c r="G5450" i="2" s="1"/>
  <c r="G5451" i="2" s="1"/>
  <c r="G5452" i="2" s="1"/>
  <c r="G5453" i="2" s="1"/>
  <c r="G5454" i="2" s="1"/>
  <c r="G5455" i="2" s="1"/>
  <c r="G5456" i="2" s="1"/>
  <c r="G5457" i="2" s="1"/>
  <c r="G5458" i="2" s="1"/>
  <c r="G5459" i="2" s="1"/>
  <c r="G5460" i="2" s="1"/>
  <c r="G5461" i="2" s="1"/>
  <c r="G5462" i="2" s="1"/>
  <c r="G5463" i="2" s="1"/>
  <c r="G5464" i="2" s="1"/>
  <c r="G5465" i="2" s="1"/>
  <c r="G5466" i="2" s="1"/>
  <c r="G5467" i="2" s="1"/>
  <c r="G5468" i="2" s="1"/>
  <c r="G5469" i="2" s="1"/>
  <c r="G5470" i="2" s="1"/>
  <c r="G5471" i="2" s="1"/>
  <c r="G5472" i="2" s="1"/>
  <c r="G5473" i="2" s="1"/>
  <c r="G5474" i="2" s="1"/>
  <c r="G5475" i="2" s="1"/>
  <c r="G5476" i="2" s="1"/>
  <c r="G5477" i="2" s="1"/>
  <c r="G5478" i="2" s="1"/>
  <c r="G5479" i="2" s="1"/>
  <c r="G5480" i="2" s="1"/>
  <c r="G5481" i="2" s="1"/>
  <c r="G5482" i="2" s="1"/>
  <c r="G5483" i="2" s="1"/>
  <c r="G5484" i="2" s="1"/>
  <c r="G5485" i="2" s="1"/>
  <c r="G5486" i="2" s="1"/>
  <c r="G5487" i="2" s="1"/>
  <c r="G5488" i="2" s="1"/>
  <c r="G5489" i="2" s="1"/>
  <c r="G5490" i="2" s="1"/>
  <c r="G5491" i="2" s="1"/>
  <c r="G5492" i="2" s="1"/>
  <c r="G5493" i="2" s="1"/>
  <c r="G5494" i="2" s="1"/>
  <c r="G5495" i="2" s="1"/>
  <c r="G5496" i="2" s="1"/>
  <c r="G5497" i="2" s="1"/>
  <c r="G5498" i="2" s="1"/>
  <c r="G5499" i="2" s="1"/>
  <c r="G5500" i="2" s="1"/>
  <c r="G5501" i="2" s="1"/>
  <c r="G5502" i="2" s="1"/>
  <c r="G5503" i="2" s="1"/>
  <c r="G5504" i="2" s="1"/>
  <c r="G5505" i="2" s="1"/>
  <c r="G5506" i="2" s="1"/>
  <c r="G5507" i="2" s="1"/>
  <c r="G5508" i="2" s="1"/>
  <c r="G5509" i="2" s="1"/>
  <c r="G5510" i="2" s="1"/>
  <c r="G5511" i="2" s="1"/>
  <c r="G5512" i="2" s="1"/>
  <c r="G5513" i="2" s="1"/>
  <c r="G5514" i="2" s="1"/>
  <c r="G5515" i="2" s="1"/>
  <c r="G5516" i="2" s="1"/>
  <c r="G5517" i="2" s="1"/>
  <c r="G5518" i="2" s="1"/>
  <c r="G5519" i="2" s="1"/>
  <c r="G5520" i="2" s="1"/>
  <c r="G5521" i="2" s="1"/>
  <c r="G5522" i="2" s="1"/>
  <c r="G5523" i="2" s="1"/>
  <c r="G5524" i="2" s="1"/>
  <c r="G5525" i="2" s="1"/>
  <c r="G5526" i="2" s="1"/>
  <c r="G5527" i="2" s="1"/>
  <c r="G5528" i="2" s="1"/>
  <c r="G5529" i="2" s="1"/>
  <c r="G5530" i="2" s="1"/>
  <c r="G5531" i="2" s="1"/>
  <c r="G5532" i="2" s="1"/>
  <c r="G5533" i="2" s="1"/>
  <c r="G5534" i="2" s="1"/>
  <c r="G5535" i="2" s="1"/>
  <c r="G5536" i="2" s="1"/>
  <c r="G5537" i="2" s="1"/>
  <c r="G5538" i="2" s="1"/>
  <c r="G5539" i="2" s="1"/>
  <c r="G5540" i="2" s="1"/>
  <c r="G5541" i="2" s="1"/>
  <c r="G5542" i="2" s="1"/>
  <c r="G5543" i="2" s="1"/>
  <c r="G5544" i="2" s="1"/>
  <c r="G5545" i="2" s="1"/>
  <c r="G5546" i="2" s="1"/>
  <c r="G5547" i="2" s="1"/>
  <c r="G5548" i="2" s="1"/>
  <c r="G5549" i="2" s="1"/>
  <c r="G5550" i="2" s="1"/>
  <c r="G5551" i="2" s="1"/>
  <c r="G5552" i="2" s="1"/>
  <c r="G5553" i="2" s="1"/>
  <c r="G5554" i="2" s="1"/>
  <c r="G5555" i="2" s="1"/>
  <c r="G5556" i="2" s="1"/>
  <c r="G5557" i="2" s="1"/>
  <c r="G5558" i="2" s="1"/>
  <c r="G5559" i="2" s="1"/>
  <c r="G5560" i="2" s="1"/>
  <c r="G5561" i="2" s="1"/>
  <c r="G5562" i="2" s="1"/>
  <c r="G5563" i="2" s="1"/>
  <c r="G5564" i="2" s="1"/>
  <c r="G5565" i="2" s="1"/>
  <c r="G5566" i="2" s="1"/>
  <c r="G5567" i="2" s="1"/>
  <c r="G5568" i="2" s="1"/>
  <c r="G5569" i="2" s="1"/>
  <c r="G5570" i="2" s="1"/>
  <c r="G5571" i="2" s="1"/>
  <c r="G5572" i="2" s="1"/>
  <c r="G5573" i="2" s="1"/>
  <c r="G5574" i="2" s="1"/>
  <c r="G5575" i="2" s="1"/>
  <c r="G5576" i="2" s="1"/>
  <c r="G5577" i="2" s="1"/>
  <c r="G5578" i="2" s="1"/>
  <c r="G5579" i="2" s="1"/>
  <c r="G5580" i="2" s="1"/>
  <c r="G5581" i="2" s="1"/>
  <c r="G5582" i="2" s="1"/>
  <c r="G5583" i="2" s="1"/>
  <c r="G5584" i="2" s="1"/>
  <c r="G5585" i="2" s="1"/>
  <c r="G5586" i="2" s="1"/>
  <c r="G5587" i="2" s="1"/>
  <c r="G5588" i="2" s="1"/>
  <c r="G5589" i="2" s="1"/>
  <c r="G5590" i="2" s="1"/>
  <c r="G5591" i="2" s="1"/>
  <c r="G5592" i="2" s="1"/>
  <c r="G5593" i="2" s="1"/>
  <c r="G5594" i="2" s="1"/>
  <c r="G5595" i="2" s="1"/>
  <c r="G5596" i="2" s="1"/>
  <c r="G5597" i="2" s="1"/>
  <c r="G5598" i="2" s="1"/>
  <c r="G5599" i="2" s="1"/>
  <c r="G5600" i="2" s="1"/>
  <c r="G5601" i="2" s="1"/>
  <c r="G5602" i="2" s="1"/>
  <c r="G5603" i="2" s="1"/>
  <c r="G5604" i="2" s="1"/>
  <c r="G5605" i="2" s="1"/>
  <c r="G5606" i="2" s="1"/>
  <c r="G5607" i="2" s="1"/>
  <c r="G5608" i="2" s="1"/>
  <c r="G5609" i="2" s="1"/>
  <c r="G5610" i="2" s="1"/>
  <c r="G5611" i="2" s="1"/>
  <c r="G5612" i="2" s="1"/>
  <c r="G5613" i="2" s="1"/>
  <c r="G5614" i="2" s="1"/>
  <c r="G5615" i="2" s="1"/>
  <c r="G5616" i="2" s="1"/>
  <c r="G5617" i="2" s="1"/>
  <c r="G5618" i="2" s="1"/>
  <c r="G5619" i="2" s="1"/>
  <c r="G5620" i="2" s="1"/>
  <c r="G5621" i="2" s="1"/>
  <c r="G5622" i="2" s="1"/>
  <c r="G5623" i="2" s="1"/>
  <c r="G5624" i="2" s="1"/>
  <c r="G5625" i="2" s="1"/>
  <c r="G5626" i="2" s="1"/>
  <c r="G5627" i="2" s="1"/>
  <c r="G5628" i="2" s="1"/>
  <c r="G5629" i="2" s="1"/>
  <c r="G5630" i="2" s="1"/>
  <c r="G5631" i="2" s="1"/>
  <c r="G5632" i="2" s="1"/>
  <c r="G5633" i="2" s="1"/>
  <c r="G5634" i="2" s="1"/>
  <c r="G5635" i="2" s="1"/>
  <c r="G5636" i="2" s="1"/>
  <c r="G5637" i="2" s="1"/>
  <c r="G5638" i="2" s="1"/>
  <c r="G5639" i="2" s="1"/>
  <c r="G5640" i="2" s="1"/>
  <c r="G5641" i="2" s="1"/>
  <c r="G5642" i="2" s="1"/>
  <c r="G5643" i="2" s="1"/>
  <c r="G5644" i="2" s="1"/>
  <c r="G5645" i="2" s="1"/>
  <c r="G5646" i="2" s="1"/>
  <c r="G5647" i="2" s="1"/>
  <c r="G5648" i="2" s="1"/>
  <c r="G5649" i="2" s="1"/>
  <c r="G5650" i="2" s="1"/>
  <c r="G5651" i="2" s="1"/>
  <c r="G5652" i="2" s="1"/>
  <c r="G5653" i="2" s="1"/>
  <c r="G5654" i="2" s="1"/>
  <c r="G5655" i="2" s="1"/>
  <c r="G5656" i="2" s="1"/>
  <c r="G5657" i="2" s="1"/>
  <c r="G5658" i="2" s="1"/>
  <c r="G5659" i="2" s="1"/>
  <c r="G5660" i="2" s="1"/>
  <c r="G5661" i="2" s="1"/>
  <c r="G5662" i="2" s="1"/>
  <c r="G5663" i="2" s="1"/>
  <c r="G5664" i="2" s="1"/>
  <c r="G5665" i="2" s="1"/>
  <c r="G5666" i="2" s="1"/>
  <c r="G5667" i="2" s="1"/>
  <c r="G5668" i="2" s="1"/>
  <c r="G5669" i="2" s="1"/>
  <c r="G5670" i="2" s="1"/>
  <c r="G5671" i="2" s="1"/>
  <c r="G5672" i="2" s="1"/>
  <c r="G5673" i="2" s="1"/>
  <c r="G5674" i="2" s="1"/>
  <c r="G5675" i="2" s="1"/>
  <c r="G5676" i="2" s="1"/>
  <c r="G5677" i="2" s="1"/>
  <c r="G5678" i="2" s="1"/>
  <c r="G5679" i="2" s="1"/>
  <c r="G5680" i="2" s="1"/>
  <c r="G5681" i="2" s="1"/>
  <c r="G5682" i="2" s="1"/>
  <c r="G5683" i="2" s="1"/>
  <c r="G5684" i="2" s="1"/>
  <c r="G5685" i="2" s="1"/>
  <c r="G5686" i="2" s="1"/>
  <c r="G5687" i="2" s="1"/>
  <c r="G5688" i="2" s="1"/>
  <c r="G5689" i="2" s="1"/>
  <c r="G5690" i="2" s="1"/>
  <c r="G5691" i="2" s="1"/>
  <c r="G5692" i="2" s="1"/>
  <c r="G5693" i="2" s="1"/>
  <c r="G5694" i="2" s="1"/>
  <c r="G5695" i="2" s="1"/>
  <c r="G5696" i="2" s="1"/>
  <c r="G5697" i="2" s="1"/>
  <c r="G5698" i="2" s="1"/>
  <c r="G5699" i="2" s="1"/>
  <c r="G5700" i="2" s="1"/>
  <c r="G5701" i="2" s="1"/>
  <c r="G5702" i="2" s="1"/>
  <c r="G5703" i="2" s="1"/>
  <c r="G5704" i="2" s="1"/>
  <c r="G5705" i="2" s="1"/>
  <c r="G5706" i="2" s="1"/>
  <c r="G5707" i="2" s="1"/>
  <c r="G5708" i="2" s="1"/>
  <c r="G5709" i="2" s="1"/>
  <c r="G5710" i="2" s="1"/>
  <c r="G5711" i="2" s="1"/>
  <c r="G5712" i="2" s="1"/>
  <c r="G5713" i="2" s="1"/>
  <c r="G5714" i="2" s="1"/>
  <c r="G5715" i="2" s="1"/>
  <c r="G5716" i="2" s="1"/>
  <c r="G5717" i="2" s="1"/>
  <c r="G5718" i="2" s="1"/>
  <c r="G5719" i="2" s="1"/>
  <c r="G5720" i="2" s="1"/>
  <c r="G5721" i="2" s="1"/>
  <c r="G5722" i="2" s="1"/>
  <c r="G5723" i="2" s="1"/>
  <c r="G5724" i="2" s="1"/>
  <c r="G5725" i="2" s="1"/>
  <c r="G5726" i="2" s="1"/>
  <c r="G5727" i="2" s="1"/>
  <c r="G5728" i="2" s="1"/>
  <c r="G5729" i="2" s="1"/>
  <c r="G5730" i="2" s="1"/>
  <c r="G5731" i="2" s="1"/>
  <c r="G5732" i="2" s="1"/>
  <c r="G5733" i="2" s="1"/>
  <c r="G5734" i="2" s="1"/>
  <c r="G5735" i="2" s="1"/>
  <c r="G5736" i="2" s="1"/>
  <c r="G5737" i="2" s="1"/>
  <c r="G5738" i="2" s="1"/>
  <c r="G5739" i="2" s="1"/>
  <c r="G5740" i="2" s="1"/>
  <c r="G5741" i="2" s="1"/>
  <c r="G5742" i="2" s="1"/>
  <c r="G5743" i="2" s="1"/>
  <c r="G5744" i="2" s="1"/>
  <c r="G5745" i="2" s="1"/>
  <c r="G5746" i="2" s="1"/>
  <c r="G5747" i="2" s="1"/>
  <c r="G5748" i="2" s="1"/>
  <c r="G5749" i="2" s="1"/>
  <c r="G5750" i="2" s="1"/>
  <c r="G5751" i="2" s="1"/>
  <c r="G5752" i="2" s="1"/>
  <c r="G5753" i="2" s="1"/>
  <c r="G5754" i="2" s="1"/>
  <c r="G5755" i="2" s="1"/>
  <c r="G5756" i="2" s="1"/>
  <c r="G5757" i="2" s="1"/>
  <c r="G5758" i="2" s="1"/>
  <c r="G5759" i="2" s="1"/>
  <c r="G5760" i="2" s="1"/>
  <c r="G5761" i="2" s="1"/>
  <c r="G5762" i="2" s="1"/>
  <c r="G5763" i="2" s="1"/>
  <c r="G5764" i="2" s="1"/>
  <c r="G5765" i="2" s="1"/>
  <c r="G5766" i="2" s="1"/>
  <c r="G5767" i="2" s="1"/>
  <c r="G5768" i="2" s="1"/>
  <c r="G5769" i="2" s="1"/>
  <c r="G5770" i="2" s="1"/>
  <c r="G5771" i="2" s="1"/>
  <c r="G5772" i="2" s="1"/>
  <c r="G5773" i="2" s="1"/>
  <c r="G5774" i="2" s="1"/>
  <c r="G5775" i="2" s="1"/>
  <c r="G5776" i="2" s="1"/>
  <c r="G5777" i="2" s="1"/>
  <c r="G5778" i="2" s="1"/>
  <c r="G5779" i="2" s="1"/>
  <c r="G5780" i="2" s="1"/>
  <c r="G5781" i="2" s="1"/>
  <c r="G5782" i="2" s="1"/>
  <c r="G5783" i="2" s="1"/>
  <c r="G5784" i="2" s="1"/>
  <c r="G5785" i="2" s="1"/>
  <c r="G5786" i="2" s="1"/>
  <c r="G5787" i="2" s="1"/>
  <c r="G5788" i="2" s="1"/>
  <c r="G5789" i="2" s="1"/>
  <c r="G5790" i="2" s="1"/>
  <c r="G5791" i="2" s="1"/>
  <c r="G5792" i="2" s="1"/>
  <c r="G5793" i="2" s="1"/>
  <c r="G5794" i="2" s="1"/>
  <c r="G5795" i="2" s="1"/>
  <c r="G5796" i="2" s="1"/>
  <c r="G5797" i="2" s="1"/>
  <c r="G5798" i="2" s="1"/>
  <c r="G5799" i="2" s="1"/>
  <c r="G5800" i="2" s="1"/>
  <c r="G5801" i="2" s="1"/>
  <c r="G5802" i="2" s="1"/>
  <c r="G5803" i="2" s="1"/>
  <c r="G5804" i="2" s="1"/>
  <c r="G5805" i="2" s="1"/>
  <c r="G5806" i="2" s="1"/>
  <c r="G5807" i="2" s="1"/>
  <c r="G5808" i="2" s="1"/>
  <c r="G5809" i="2" s="1"/>
  <c r="G5810" i="2" s="1"/>
  <c r="G5811" i="2" s="1"/>
  <c r="G5812" i="2" s="1"/>
  <c r="G5813" i="2" s="1"/>
  <c r="G5814" i="2" s="1"/>
  <c r="G5815" i="2" s="1"/>
  <c r="G5816" i="2" s="1"/>
  <c r="G5817" i="2" s="1"/>
  <c r="G5818" i="2" s="1"/>
  <c r="G5819" i="2" s="1"/>
  <c r="G5820" i="2" s="1"/>
  <c r="G5821" i="2" s="1"/>
  <c r="G5822" i="2" s="1"/>
  <c r="G5823" i="2" s="1"/>
  <c r="G5824" i="2" s="1"/>
  <c r="G5825" i="2" s="1"/>
  <c r="G5826" i="2" s="1"/>
  <c r="G5827" i="2" s="1"/>
  <c r="G5828" i="2" s="1"/>
  <c r="G5829" i="2" s="1"/>
  <c r="G5830" i="2" s="1"/>
  <c r="G5831" i="2" s="1"/>
  <c r="G5832" i="2" s="1"/>
  <c r="G5833" i="2" s="1"/>
  <c r="G5834" i="2" s="1"/>
  <c r="G5835" i="2" s="1"/>
  <c r="G5836" i="2" s="1"/>
  <c r="G5837" i="2" s="1"/>
  <c r="G5838" i="2" s="1"/>
  <c r="G5839" i="2" s="1"/>
  <c r="G5840" i="2" s="1"/>
  <c r="G5841" i="2" s="1"/>
  <c r="G5842" i="2" s="1"/>
  <c r="G5843" i="2" s="1"/>
  <c r="G5844" i="2" s="1"/>
  <c r="G5845" i="2" s="1"/>
  <c r="G5846" i="2" s="1"/>
  <c r="G5847" i="2" s="1"/>
  <c r="G5848" i="2" s="1"/>
  <c r="G5849" i="2" s="1"/>
  <c r="G5850" i="2" s="1"/>
  <c r="G5851" i="2" s="1"/>
  <c r="G5852" i="2" s="1"/>
  <c r="G5853" i="2" s="1"/>
  <c r="G5854" i="2" s="1"/>
  <c r="G5855" i="2" s="1"/>
  <c r="G5856" i="2" s="1"/>
  <c r="G5857" i="2" s="1"/>
  <c r="G5858" i="2" s="1"/>
  <c r="G5859" i="2" s="1"/>
  <c r="G5860" i="2" s="1"/>
  <c r="G5861" i="2" s="1"/>
  <c r="G5862" i="2" s="1"/>
  <c r="G5863" i="2" s="1"/>
  <c r="G5864" i="2" s="1"/>
  <c r="G5865" i="2" s="1"/>
  <c r="G5866" i="2" s="1"/>
  <c r="G5867" i="2" s="1"/>
  <c r="G5868" i="2" s="1"/>
  <c r="G5869" i="2" s="1"/>
  <c r="G5870" i="2" s="1"/>
  <c r="G5871" i="2" s="1"/>
  <c r="G5872" i="2" s="1"/>
  <c r="G5873" i="2" s="1"/>
  <c r="G5874" i="2" s="1"/>
  <c r="G5875" i="2" s="1"/>
  <c r="G5876" i="2" s="1"/>
  <c r="G5877" i="2" s="1"/>
  <c r="G5878" i="2" s="1"/>
  <c r="G5879" i="2" s="1"/>
  <c r="G5880" i="2" s="1"/>
  <c r="G5881" i="2" s="1"/>
  <c r="G5882" i="2" s="1"/>
  <c r="G5883" i="2" s="1"/>
  <c r="G5884" i="2" s="1"/>
  <c r="G5885" i="2" s="1"/>
  <c r="G5886" i="2" s="1"/>
  <c r="G5887" i="2" s="1"/>
  <c r="G5888" i="2" s="1"/>
  <c r="G5889" i="2" s="1"/>
  <c r="G5890" i="2" s="1"/>
  <c r="G5891" i="2" s="1"/>
  <c r="G5892" i="2" s="1"/>
  <c r="G5893" i="2" s="1"/>
  <c r="G5894" i="2" s="1"/>
  <c r="G5895" i="2" s="1"/>
  <c r="G5896" i="2" s="1"/>
  <c r="G5897" i="2" s="1"/>
  <c r="G5898" i="2" s="1"/>
  <c r="G5899" i="2" s="1"/>
  <c r="G5900" i="2" s="1"/>
  <c r="G5901" i="2" s="1"/>
  <c r="G5902" i="2" s="1"/>
  <c r="G5903" i="2" s="1"/>
  <c r="G5904" i="2" s="1"/>
  <c r="G5905" i="2" s="1"/>
  <c r="G5906" i="2" s="1"/>
  <c r="G5907" i="2" s="1"/>
  <c r="G5908" i="2" s="1"/>
  <c r="G5909" i="2" s="1"/>
  <c r="G5910" i="2" s="1"/>
  <c r="G5911" i="2" s="1"/>
  <c r="G5912" i="2" s="1"/>
  <c r="G5913" i="2" s="1"/>
  <c r="G5914" i="2" s="1"/>
  <c r="G5915" i="2" s="1"/>
  <c r="G5916" i="2" s="1"/>
  <c r="G5917" i="2" s="1"/>
  <c r="G5918" i="2" s="1"/>
  <c r="G5919" i="2" s="1"/>
  <c r="G5920" i="2" s="1"/>
  <c r="G5921" i="2" s="1"/>
  <c r="G5922" i="2" s="1"/>
  <c r="G5923" i="2" s="1"/>
  <c r="G5924" i="2" s="1"/>
  <c r="G5925" i="2" s="1"/>
  <c r="G5926" i="2" s="1"/>
  <c r="G5927" i="2" s="1"/>
  <c r="G5928" i="2" s="1"/>
  <c r="G5929" i="2" s="1"/>
  <c r="G5930" i="2" s="1"/>
  <c r="G5931" i="2" s="1"/>
  <c r="G5932" i="2" s="1"/>
  <c r="G5933" i="2" s="1"/>
  <c r="G5934" i="2" s="1"/>
  <c r="G5935" i="2" s="1"/>
  <c r="G5936" i="2" s="1"/>
  <c r="G5937" i="2" s="1"/>
  <c r="G5938" i="2" s="1"/>
  <c r="G5939" i="2" s="1"/>
  <c r="G5940" i="2" s="1"/>
  <c r="G5941" i="2" s="1"/>
  <c r="G5942" i="2" s="1"/>
  <c r="G5943" i="2" s="1"/>
  <c r="G5944" i="2" s="1"/>
  <c r="G5945" i="2" s="1"/>
  <c r="G5946" i="2" s="1"/>
  <c r="G5947" i="2" s="1"/>
  <c r="G5948" i="2" s="1"/>
  <c r="G5949" i="2" s="1"/>
  <c r="G5950" i="2" s="1"/>
  <c r="G5951" i="2" s="1"/>
  <c r="G5952" i="2" s="1"/>
  <c r="G5953" i="2" s="1"/>
  <c r="G5954" i="2" s="1"/>
  <c r="G5955" i="2" s="1"/>
  <c r="G5956" i="2" s="1"/>
  <c r="G5957" i="2" s="1"/>
  <c r="G5958" i="2" s="1"/>
  <c r="G5959" i="2" s="1"/>
  <c r="G5960" i="2" s="1"/>
  <c r="G5961" i="2" s="1"/>
  <c r="G5962" i="2" s="1"/>
  <c r="G5963" i="2" s="1"/>
  <c r="G5964" i="2" s="1"/>
  <c r="G5965" i="2" s="1"/>
  <c r="G5966" i="2" s="1"/>
  <c r="G5967" i="2" s="1"/>
  <c r="G5968" i="2" s="1"/>
  <c r="G5969" i="2" s="1"/>
  <c r="G5970" i="2" s="1"/>
  <c r="G5971" i="2" s="1"/>
  <c r="G5972" i="2" s="1"/>
  <c r="G5973" i="2" s="1"/>
  <c r="G5974" i="2" s="1"/>
  <c r="G5975" i="2" s="1"/>
  <c r="G5976" i="2" s="1"/>
  <c r="G5977" i="2" s="1"/>
  <c r="G5978" i="2" s="1"/>
  <c r="G5979" i="2" s="1"/>
  <c r="G5980" i="2" s="1"/>
  <c r="G5981" i="2" s="1"/>
  <c r="G5982" i="2" s="1"/>
  <c r="G5983" i="2" s="1"/>
  <c r="G5984" i="2" s="1"/>
  <c r="G5985" i="2" s="1"/>
  <c r="G5986" i="2" s="1"/>
  <c r="G5987" i="2" s="1"/>
  <c r="G5988" i="2" s="1"/>
  <c r="G5989" i="2" s="1"/>
  <c r="G5990" i="2" s="1"/>
  <c r="G5991" i="2" s="1"/>
  <c r="G5992" i="2" s="1"/>
  <c r="G5993" i="2" s="1"/>
  <c r="G5994" i="2" s="1"/>
  <c r="G5995" i="2" s="1"/>
  <c r="G5996" i="2" s="1"/>
  <c r="G5997" i="2" s="1"/>
  <c r="G5998" i="2" s="1"/>
  <c r="G5999" i="2" s="1"/>
  <c r="G6000" i="2" s="1"/>
  <c r="G6001" i="2" s="1"/>
  <c r="G6002" i="2" s="1"/>
  <c r="G6003" i="2" s="1"/>
  <c r="G6004" i="2" s="1"/>
  <c r="G6005" i="2" s="1"/>
  <c r="G6006" i="2" s="1"/>
  <c r="G6007" i="2" s="1"/>
  <c r="G6008" i="2" s="1"/>
  <c r="G6009" i="2" s="1"/>
  <c r="G6010" i="2" s="1"/>
  <c r="G6011" i="2" s="1"/>
  <c r="G6012" i="2" s="1"/>
  <c r="G6013" i="2" s="1"/>
  <c r="G6014" i="2" s="1"/>
  <c r="G6015" i="2" s="1"/>
  <c r="G6016" i="2" s="1"/>
  <c r="G6017" i="2" s="1"/>
  <c r="G6018" i="2" s="1"/>
  <c r="G6019" i="2" s="1"/>
  <c r="G6020" i="2" s="1"/>
  <c r="G6021" i="2" s="1"/>
  <c r="G6022" i="2" s="1"/>
  <c r="G6023" i="2" s="1"/>
  <c r="G6024" i="2" s="1"/>
  <c r="G6025" i="2" s="1"/>
  <c r="G6026" i="2" s="1"/>
  <c r="G6027" i="2" s="1"/>
  <c r="G6028" i="2" s="1"/>
  <c r="G6029" i="2" s="1"/>
  <c r="G6030" i="2" s="1"/>
  <c r="G6031" i="2" s="1"/>
  <c r="G6032" i="2" s="1"/>
  <c r="G6033" i="2" s="1"/>
  <c r="G6034" i="2" s="1"/>
  <c r="G6035" i="2" s="1"/>
  <c r="G6036" i="2" s="1"/>
  <c r="G6037" i="2" s="1"/>
  <c r="G6038" i="2" s="1"/>
  <c r="G6039" i="2" s="1"/>
  <c r="G6040" i="2" s="1"/>
  <c r="G6041" i="2" s="1"/>
  <c r="G6042" i="2" s="1"/>
  <c r="G6043" i="2" s="1"/>
  <c r="G6044" i="2" s="1"/>
  <c r="G6045" i="2" s="1"/>
  <c r="G6046" i="2" s="1"/>
  <c r="G6047" i="2" s="1"/>
  <c r="G6048" i="2" s="1"/>
  <c r="G6049" i="2" s="1"/>
  <c r="G6050" i="2" s="1"/>
  <c r="G6051" i="2" s="1"/>
  <c r="G6052" i="2" s="1"/>
  <c r="G6053" i="2" s="1"/>
  <c r="G6054" i="2" s="1"/>
  <c r="G6055" i="2" s="1"/>
  <c r="G6056" i="2" s="1"/>
  <c r="G6057" i="2" s="1"/>
  <c r="G6058" i="2" s="1"/>
  <c r="G6059" i="2" s="1"/>
  <c r="G6060" i="2" s="1"/>
  <c r="G6061" i="2" s="1"/>
  <c r="G6062" i="2" s="1"/>
  <c r="G6063" i="2" s="1"/>
  <c r="G6064" i="2" s="1"/>
  <c r="G6065" i="2" s="1"/>
  <c r="G6066" i="2" s="1"/>
  <c r="G6067" i="2" s="1"/>
  <c r="G6068" i="2" s="1"/>
  <c r="G6069" i="2" s="1"/>
  <c r="G6070" i="2" s="1"/>
  <c r="G6071" i="2" s="1"/>
  <c r="G6072" i="2" s="1"/>
  <c r="G6073" i="2" s="1"/>
  <c r="G6074" i="2" s="1"/>
  <c r="G6075" i="2" s="1"/>
  <c r="G6076" i="2" s="1"/>
  <c r="G6077" i="2" s="1"/>
  <c r="G6078" i="2" s="1"/>
  <c r="G6079" i="2" s="1"/>
  <c r="G6080" i="2" s="1"/>
  <c r="G6081" i="2" s="1"/>
  <c r="G6082" i="2" s="1"/>
  <c r="G6083" i="2" s="1"/>
  <c r="G6084" i="2" s="1"/>
  <c r="G6085" i="2" s="1"/>
  <c r="G6086" i="2" s="1"/>
  <c r="G6087" i="2" s="1"/>
  <c r="G6088" i="2" s="1"/>
  <c r="G6089" i="2" s="1"/>
  <c r="G6090" i="2" s="1"/>
  <c r="G6091" i="2" s="1"/>
  <c r="G6092" i="2" s="1"/>
  <c r="G6093" i="2" s="1"/>
  <c r="G6094" i="2" s="1"/>
  <c r="G6095" i="2" s="1"/>
  <c r="G6096" i="2" s="1"/>
  <c r="G6097" i="2" s="1"/>
  <c r="G6098" i="2" s="1"/>
  <c r="G6099" i="2" s="1"/>
  <c r="G6100" i="2" s="1"/>
  <c r="G6101" i="2" s="1"/>
  <c r="G6102" i="2" s="1"/>
  <c r="G6103" i="2" s="1"/>
  <c r="G6104" i="2" s="1"/>
  <c r="G6105" i="2" s="1"/>
  <c r="G6106" i="2" s="1"/>
  <c r="G6107" i="2" s="1"/>
  <c r="G6108" i="2" s="1"/>
  <c r="G6109" i="2" s="1"/>
  <c r="G6110" i="2" s="1"/>
  <c r="G6111" i="2" s="1"/>
  <c r="G6112" i="2" s="1"/>
  <c r="G6113" i="2" s="1"/>
  <c r="G6114" i="2" s="1"/>
  <c r="G6115" i="2" s="1"/>
  <c r="G6116" i="2" s="1"/>
  <c r="G6117" i="2" s="1"/>
  <c r="G6118" i="2" s="1"/>
  <c r="G6119" i="2" s="1"/>
  <c r="G6120" i="2" s="1"/>
  <c r="G6121" i="2" s="1"/>
  <c r="G6122" i="2" s="1"/>
  <c r="G6123" i="2" s="1"/>
  <c r="G6124" i="2" s="1"/>
  <c r="G6125" i="2" s="1"/>
  <c r="G6126" i="2" s="1"/>
  <c r="G6127" i="2" s="1"/>
  <c r="G6128" i="2" s="1"/>
  <c r="G6129" i="2" s="1"/>
  <c r="G6130" i="2" s="1"/>
  <c r="G6131" i="2" s="1"/>
  <c r="G6132" i="2" s="1"/>
  <c r="G6133" i="2" s="1"/>
  <c r="G6134" i="2" s="1"/>
  <c r="G6135" i="2" s="1"/>
  <c r="G6136" i="2" s="1"/>
  <c r="G6137" i="2" s="1"/>
  <c r="G6138" i="2" s="1"/>
  <c r="G6139" i="2" s="1"/>
  <c r="G6140" i="2" s="1"/>
  <c r="G6141" i="2" s="1"/>
  <c r="G6142" i="2" s="1"/>
  <c r="G6143" i="2" s="1"/>
  <c r="G6144" i="2" s="1"/>
  <c r="G6145" i="2" s="1"/>
  <c r="G6146" i="2" s="1"/>
  <c r="G6147" i="2" s="1"/>
  <c r="G6148" i="2" s="1"/>
  <c r="G6149" i="2" s="1"/>
  <c r="G6150" i="2" s="1"/>
  <c r="G6151" i="2" s="1"/>
  <c r="G6152" i="2" s="1"/>
  <c r="G6153" i="2" s="1"/>
  <c r="G6154" i="2" s="1"/>
  <c r="G6155" i="2" s="1"/>
  <c r="G6156" i="2" s="1"/>
  <c r="G6157" i="2" s="1"/>
  <c r="G6158" i="2" s="1"/>
  <c r="G6159" i="2" s="1"/>
  <c r="G6160" i="2" s="1"/>
  <c r="G6161" i="2" s="1"/>
  <c r="G6162" i="2" s="1"/>
  <c r="G6163" i="2" s="1"/>
  <c r="G6164" i="2" s="1"/>
  <c r="G6165" i="2" s="1"/>
  <c r="G6166" i="2" s="1"/>
  <c r="G6167" i="2" s="1"/>
  <c r="G6168" i="2" s="1"/>
  <c r="G6169" i="2" s="1"/>
  <c r="G6170" i="2" s="1"/>
  <c r="G6171" i="2" s="1"/>
  <c r="G6172" i="2" s="1"/>
  <c r="G6173" i="2" s="1"/>
  <c r="G6174" i="2" s="1"/>
  <c r="G6175" i="2" s="1"/>
  <c r="G6176" i="2" s="1"/>
  <c r="G6177" i="2" s="1"/>
  <c r="G6178" i="2" s="1"/>
  <c r="G6179" i="2" s="1"/>
  <c r="G6180" i="2" s="1"/>
  <c r="G6181" i="2" s="1"/>
  <c r="G6182" i="2" s="1"/>
  <c r="G6183" i="2" s="1"/>
  <c r="G6184" i="2" s="1"/>
  <c r="G6185" i="2" s="1"/>
  <c r="G6186" i="2" s="1"/>
  <c r="G6187" i="2" s="1"/>
  <c r="G6188" i="2" s="1"/>
  <c r="G6189" i="2" s="1"/>
  <c r="G6190" i="2" s="1"/>
  <c r="G6191" i="2" s="1"/>
  <c r="G6192" i="2" s="1"/>
  <c r="G6193" i="2" s="1"/>
  <c r="G6194" i="2" s="1"/>
  <c r="G6195" i="2" s="1"/>
  <c r="G6196" i="2" s="1"/>
  <c r="G6197" i="2" s="1"/>
  <c r="G6198" i="2" s="1"/>
  <c r="G6199" i="2" s="1"/>
  <c r="G6200" i="2" s="1"/>
  <c r="G6201" i="2" s="1"/>
  <c r="G6202" i="2" s="1"/>
  <c r="G6203" i="2" s="1"/>
  <c r="G6204" i="2" s="1"/>
  <c r="G6205" i="2" s="1"/>
  <c r="G6206" i="2" s="1"/>
  <c r="G6207" i="2" s="1"/>
  <c r="G6208" i="2" s="1"/>
  <c r="G6209" i="2" s="1"/>
  <c r="G6210" i="2" s="1"/>
  <c r="G6211" i="2" s="1"/>
  <c r="G6212" i="2" s="1"/>
  <c r="G6213" i="2" s="1"/>
  <c r="G6214" i="2" s="1"/>
  <c r="G6215" i="2" s="1"/>
  <c r="G6216" i="2" s="1"/>
  <c r="G6217" i="2" s="1"/>
  <c r="G6218" i="2" s="1"/>
  <c r="G6219" i="2" s="1"/>
  <c r="G6220" i="2" s="1"/>
  <c r="G6221" i="2" s="1"/>
  <c r="G6222" i="2" s="1"/>
  <c r="G6223" i="2" s="1"/>
  <c r="G6224" i="2" s="1"/>
  <c r="G6225" i="2" s="1"/>
  <c r="G6226" i="2" s="1"/>
  <c r="G6227" i="2" s="1"/>
  <c r="G6228" i="2" s="1"/>
  <c r="G6229" i="2" s="1"/>
  <c r="G6230" i="2" s="1"/>
  <c r="G6231" i="2" s="1"/>
  <c r="G6232" i="2" s="1"/>
  <c r="G6233" i="2" s="1"/>
  <c r="G6234" i="2" s="1"/>
  <c r="G6235" i="2" s="1"/>
  <c r="G6236" i="2" s="1"/>
  <c r="G6237" i="2" s="1"/>
  <c r="G6238" i="2" s="1"/>
  <c r="G6239" i="2" s="1"/>
  <c r="G6240" i="2" s="1"/>
  <c r="G6241" i="2" s="1"/>
  <c r="G6242" i="2" s="1"/>
  <c r="G6243" i="2" s="1"/>
  <c r="G6244" i="2" s="1"/>
  <c r="G6245" i="2" s="1"/>
  <c r="G6246" i="2" s="1"/>
  <c r="G6247" i="2" s="1"/>
  <c r="G6248" i="2" s="1"/>
  <c r="G6249" i="2" s="1"/>
  <c r="G6250" i="2" s="1"/>
  <c r="G6251" i="2" s="1"/>
  <c r="G6252" i="2" s="1"/>
  <c r="G6253" i="2" s="1"/>
  <c r="G6254" i="2" s="1"/>
  <c r="G6255" i="2" s="1"/>
  <c r="G6256" i="2" s="1"/>
  <c r="G6257" i="2" s="1"/>
  <c r="G6258" i="2" s="1"/>
  <c r="G6259" i="2" s="1"/>
  <c r="G6260" i="2" s="1"/>
  <c r="G6261" i="2" s="1"/>
  <c r="G6262" i="2" s="1"/>
  <c r="G6263" i="2" s="1"/>
  <c r="G6264" i="2" s="1"/>
  <c r="G6265" i="2" s="1"/>
  <c r="G6266" i="2" s="1"/>
  <c r="G6267" i="2" s="1"/>
  <c r="G6268" i="2" s="1"/>
  <c r="G6269" i="2" s="1"/>
  <c r="G6270" i="2" s="1"/>
  <c r="G6271" i="2" s="1"/>
  <c r="G6272" i="2" s="1"/>
  <c r="G6273" i="2" s="1"/>
  <c r="G6274" i="2" s="1"/>
  <c r="G6275" i="2" s="1"/>
  <c r="G6276" i="2" s="1"/>
  <c r="G6277" i="2" s="1"/>
  <c r="G6278" i="2" s="1"/>
  <c r="G6279" i="2" s="1"/>
  <c r="G6280" i="2" s="1"/>
  <c r="G6281" i="2" s="1"/>
  <c r="G6282" i="2" s="1"/>
  <c r="G6283" i="2" s="1"/>
  <c r="G6284" i="2" s="1"/>
  <c r="G6285" i="2" s="1"/>
  <c r="G6286" i="2" s="1"/>
  <c r="G6287" i="2" s="1"/>
  <c r="G6288" i="2" s="1"/>
  <c r="G6289" i="2" s="1"/>
  <c r="G6290" i="2" s="1"/>
  <c r="G6291" i="2" s="1"/>
  <c r="G6292" i="2" s="1"/>
  <c r="G6293" i="2" s="1"/>
  <c r="G6294" i="2" s="1"/>
  <c r="G6295" i="2" s="1"/>
  <c r="G6296" i="2" s="1"/>
  <c r="G6297" i="2" s="1"/>
  <c r="G6298" i="2" s="1"/>
  <c r="G6299" i="2" s="1"/>
  <c r="G6300" i="2" s="1"/>
  <c r="G6301" i="2" s="1"/>
  <c r="G6302" i="2" s="1"/>
  <c r="G6303" i="2" s="1"/>
  <c r="G6304" i="2" s="1"/>
  <c r="G6305" i="2" s="1"/>
  <c r="G6306" i="2" s="1"/>
  <c r="G6307" i="2" s="1"/>
  <c r="G6308" i="2" s="1"/>
  <c r="G6309" i="2" s="1"/>
  <c r="G6310" i="2" s="1"/>
  <c r="G6311" i="2" s="1"/>
  <c r="G6312" i="2" s="1"/>
  <c r="G6313" i="2" s="1"/>
  <c r="G6314" i="2" s="1"/>
  <c r="G6315" i="2" s="1"/>
  <c r="G6316" i="2" s="1"/>
  <c r="G6317" i="2" s="1"/>
  <c r="G6318" i="2" s="1"/>
  <c r="G6319" i="2" s="1"/>
  <c r="G6320" i="2" s="1"/>
  <c r="G6321" i="2" s="1"/>
  <c r="G6322" i="2" s="1"/>
  <c r="G6323" i="2" s="1"/>
  <c r="G6324" i="2" s="1"/>
  <c r="G6325" i="2" s="1"/>
  <c r="G6326" i="2" s="1"/>
  <c r="G6327" i="2" s="1"/>
  <c r="G6328" i="2" s="1"/>
  <c r="G6329" i="2" s="1"/>
  <c r="G6330" i="2" s="1"/>
  <c r="G6331" i="2" s="1"/>
  <c r="G6332" i="2" s="1"/>
  <c r="G6333" i="2" s="1"/>
  <c r="G6334" i="2" s="1"/>
  <c r="G6335" i="2" s="1"/>
  <c r="G6336" i="2" s="1"/>
  <c r="G6337" i="2" s="1"/>
  <c r="G6338" i="2" s="1"/>
  <c r="G6339" i="2" s="1"/>
  <c r="G6340" i="2" s="1"/>
  <c r="G6341" i="2" s="1"/>
  <c r="G6342" i="2" s="1"/>
  <c r="G6343" i="2" s="1"/>
  <c r="G6344" i="2" s="1"/>
  <c r="G6345" i="2" s="1"/>
  <c r="G6346" i="2" s="1"/>
  <c r="G6347" i="2" s="1"/>
  <c r="G6348" i="2" s="1"/>
  <c r="G6349" i="2" s="1"/>
  <c r="G6350" i="2" s="1"/>
  <c r="G6351" i="2" s="1"/>
  <c r="G6352" i="2" s="1"/>
  <c r="G6353" i="2" s="1"/>
  <c r="G6354" i="2" s="1"/>
  <c r="G6355" i="2" s="1"/>
  <c r="G6356" i="2" s="1"/>
  <c r="G6357" i="2" s="1"/>
  <c r="G6358" i="2" s="1"/>
  <c r="G6359" i="2" s="1"/>
  <c r="G6360" i="2" s="1"/>
  <c r="G6361" i="2" s="1"/>
  <c r="G6362" i="2" s="1"/>
  <c r="G6363" i="2" s="1"/>
  <c r="G6364" i="2" s="1"/>
  <c r="G6365" i="2" s="1"/>
  <c r="G6366" i="2" s="1"/>
  <c r="G6367" i="2" s="1"/>
  <c r="G6368" i="2" s="1"/>
  <c r="G6369" i="2" s="1"/>
  <c r="G6370" i="2" s="1"/>
  <c r="G6371" i="2" s="1"/>
  <c r="G6372" i="2" s="1"/>
  <c r="G6373" i="2" s="1"/>
  <c r="G6374" i="2" s="1"/>
  <c r="G6375" i="2" s="1"/>
  <c r="G6376" i="2" s="1"/>
  <c r="G6377" i="2" s="1"/>
  <c r="G6378" i="2" s="1"/>
  <c r="G6379" i="2" s="1"/>
  <c r="G6380" i="2" s="1"/>
  <c r="G6381" i="2" s="1"/>
  <c r="G6382" i="2" s="1"/>
  <c r="G6383" i="2" s="1"/>
  <c r="G6384" i="2" s="1"/>
  <c r="G6385" i="2" s="1"/>
  <c r="G6386" i="2" s="1"/>
  <c r="G6387" i="2" s="1"/>
  <c r="G6388" i="2" s="1"/>
  <c r="G6389" i="2" s="1"/>
  <c r="G6390" i="2" s="1"/>
  <c r="G6391" i="2" s="1"/>
  <c r="G6392" i="2" s="1"/>
  <c r="G6393" i="2" s="1"/>
  <c r="G6394" i="2" s="1"/>
  <c r="G6395" i="2" s="1"/>
  <c r="G6396" i="2" s="1"/>
  <c r="G6397" i="2" s="1"/>
  <c r="G6398" i="2" s="1"/>
  <c r="G6399" i="2" s="1"/>
  <c r="G6400" i="2" s="1"/>
  <c r="G6401" i="2" s="1"/>
  <c r="G6402" i="2" s="1"/>
  <c r="G6403" i="2" s="1"/>
  <c r="G6404" i="2" s="1"/>
  <c r="G6405" i="2" s="1"/>
  <c r="G6406" i="2" s="1"/>
  <c r="G6407" i="2" s="1"/>
  <c r="G6408" i="2" s="1"/>
  <c r="G6409" i="2" s="1"/>
  <c r="G6410" i="2" s="1"/>
  <c r="G6411" i="2" s="1"/>
  <c r="G6412" i="2" s="1"/>
  <c r="G6413" i="2" s="1"/>
  <c r="G6414" i="2" s="1"/>
  <c r="G6415" i="2" s="1"/>
  <c r="G6416" i="2" s="1"/>
  <c r="G6417" i="2" s="1"/>
  <c r="G6418" i="2" s="1"/>
  <c r="G6419" i="2" s="1"/>
  <c r="G6420" i="2" s="1"/>
  <c r="G6421" i="2" s="1"/>
  <c r="G6422" i="2" s="1"/>
  <c r="G6423" i="2" s="1"/>
  <c r="G6424" i="2" s="1"/>
  <c r="G6425" i="2" s="1"/>
  <c r="G6426" i="2" s="1"/>
  <c r="G6427" i="2" s="1"/>
  <c r="G6428" i="2" s="1"/>
  <c r="G6429" i="2" s="1"/>
  <c r="G6430" i="2" s="1"/>
  <c r="G6431" i="2" s="1"/>
  <c r="G6432" i="2" s="1"/>
  <c r="G6433" i="2" s="1"/>
  <c r="G6434" i="2" s="1"/>
  <c r="G6435" i="2" s="1"/>
  <c r="G6436" i="2" s="1"/>
  <c r="G6437" i="2" s="1"/>
  <c r="G6438" i="2" s="1"/>
  <c r="G6439" i="2" s="1"/>
  <c r="G6440" i="2" s="1"/>
  <c r="G6441" i="2" s="1"/>
  <c r="G6442" i="2" s="1"/>
  <c r="G6443" i="2" s="1"/>
  <c r="G6444" i="2" s="1"/>
  <c r="G6445" i="2" s="1"/>
  <c r="G6446" i="2" s="1"/>
  <c r="G6447" i="2" s="1"/>
  <c r="G6448" i="2" s="1"/>
  <c r="G6449" i="2" s="1"/>
  <c r="G6450" i="2" s="1"/>
  <c r="G6451" i="2" s="1"/>
  <c r="G6452" i="2" s="1"/>
  <c r="G6453" i="2" s="1"/>
  <c r="G6454" i="2" s="1"/>
  <c r="G6455" i="2" s="1"/>
  <c r="G6456" i="2" s="1"/>
  <c r="G6457" i="2" s="1"/>
  <c r="G6458" i="2" s="1"/>
  <c r="G6459" i="2" s="1"/>
  <c r="G6460" i="2" s="1"/>
  <c r="G6461" i="2" s="1"/>
  <c r="G6462" i="2" s="1"/>
  <c r="G6463" i="2" s="1"/>
  <c r="G6464" i="2" s="1"/>
  <c r="G6465" i="2" s="1"/>
  <c r="G6466" i="2" s="1"/>
  <c r="G6467" i="2" s="1"/>
  <c r="G6468" i="2" s="1"/>
  <c r="G6469" i="2" s="1"/>
  <c r="G6470" i="2" s="1"/>
  <c r="G6471" i="2" s="1"/>
  <c r="G6472" i="2" s="1"/>
  <c r="G6473" i="2" s="1"/>
  <c r="G6474" i="2" s="1"/>
  <c r="G6475" i="2" s="1"/>
  <c r="G6476" i="2" s="1"/>
  <c r="G6477" i="2" s="1"/>
  <c r="G6478" i="2" s="1"/>
  <c r="G6479" i="2" s="1"/>
  <c r="G6480" i="2" s="1"/>
  <c r="G6481" i="2" s="1"/>
  <c r="G6482" i="2" s="1"/>
  <c r="G6483" i="2" s="1"/>
  <c r="G6484" i="2" s="1"/>
  <c r="G6485" i="2" s="1"/>
  <c r="G6486" i="2" s="1"/>
  <c r="G6487" i="2" s="1"/>
  <c r="G6488" i="2" s="1"/>
  <c r="G6489" i="2" s="1"/>
  <c r="G6490" i="2" s="1"/>
  <c r="G6491" i="2" s="1"/>
  <c r="G6492" i="2" s="1"/>
  <c r="G6493" i="2" s="1"/>
  <c r="G6494" i="2" s="1"/>
  <c r="G6495" i="2" s="1"/>
  <c r="G6496" i="2" s="1"/>
  <c r="G6497" i="2" s="1"/>
  <c r="G6498" i="2" s="1"/>
  <c r="G6499" i="2" s="1"/>
  <c r="G6500" i="2" s="1"/>
  <c r="G6501" i="2" s="1"/>
  <c r="G6502" i="2" s="1"/>
  <c r="G6503" i="2" s="1"/>
  <c r="G6504" i="2" s="1"/>
  <c r="G6505" i="2" s="1"/>
  <c r="G6506" i="2" s="1"/>
  <c r="G6507" i="2" s="1"/>
  <c r="G6508" i="2" s="1"/>
  <c r="G6509" i="2" s="1"/>
  <c r="G6510" i="2" s="1"/>
  <c r="G6511" i="2" s="1"/>
  <c r="G6512" i="2" s="1"/>
  <c r="G6513" i="2" s="1"/>
  <c r="G6514" i="2" s="1"/>
  <c r="G6515" i="2" s="1"/>
  <c r="G6516" i="2" s="1"/>
  <c r="G6517" i="2" s="1"/>
  <c r="G6518" i="2" s="1"/>
  <c r="G6519" i="2" s="1"/>
  <c r="G6520" i="2" s="1"/>
  <c r="G6521" i="2" s="1"/>
  <c r="G6522" i="2" s="1"/>
  <c r="G6523" i="2" s="1"/>
  <c r="G6524" i="2" s="1"/>
  <c r="G6525" i="2" s="1"/>
  <c r="G6526" i="2" s="1"/>
  <c r="G6527" i="2" s="1"/>
  <c r="G6528" i="2" s="1"/>
  <c r="G6529" i="2" s="1"/>
  <c r="G6530" i="2" s="1"/>
  <c r="G6531" i="2" s="1"/>
  <c r="G6532" i="2" s="1"/>
  <c r="G6533" i="2" s="1"/>
  <c r="G6534" i="2" s="1"/>
  <c r="G6535" i="2" s="1"/>
  <c r="G6536" i="2" s="1"/>
  <c r="G6537" i="2" s="1"/>
  <c r="G6538" i="2" s="1"/>
  <c r="G6539" i="2" s="1"/>
  <c r="G6540" i="2" s="1"/>
  <c r="G6541" i="2" s="1"/>
  <c r="G6542" i="2" s="1"/>
  <c r="G6543" i="2" s="1"/>
  <c r="G6544" i="2" s="1"/>
  <c r="G6545" i="2" s="1"/>
  <c r="G6546" i="2" s="1"/>
  <c r="G6547" i="2" s="1"/>
  <c r="G6548" i="2" s="1"/>
  <c r="G6549" i="2" s="1"/>
  <c r="G6550" i="2" s="1"/>
  <c r="G6551" i="2" s="1"/>
  <c r="G6552" i="2" s="1"/>
  <c r="G6553" i="2" s="1"/>
  <c r="G6554" i="2" s="1"/>
  <c r="G6555" i="2" s="1"/>
  <c r="G6556" i="2" s="1"/>
  <c r="G6557" i="2" s="1"/>
  <c r="G6558" i="2" s="1"/>
  <c r="G6559" i="2" s="1"/>
  <c r="G6560" i="2" s="1"/>
  <c r="G6561" i="2" s="1"/>
  <c r="G6562" i="2" s="1"/>
  <c r="G6563" i="2" s="1"/>
  <c r="G6564" i="2" s="1"/>
  <c r="G6565" i="2" s="1"/>
  <c r="G6566" i="2" s="1"/>
  <c r="G6567" i="2" s="1"/>
  <c r="G6568" i="2" s="1"/>
  <c r="G6569" i="2" s="1"/>
  <c r="G6570" i="2" s="1"/>
  <c r="G6571" i="2" s="1"/>
  <c r="G6572" i="2" s="1"/>
  <c r="G6573" i="2" s="1"/>
  <c r="G6574" i="2" s="1"/>
  <c r="G6575" i="2" s="1"/>
  <c r="G6576" i="2" s="1"/>
  <c r="G6577" i="2" s="1"/>
  <c r="G6578" i="2" s="1"/>
  <c r="G6579" i="2" s="1"/>
  <c r="G6580" i="2" s="1"/>
  <c r="G6581" i="2" s="1"/>
  <c r="G6582" i="2" s="1"/>
  <c r="G6583" i="2" s="1"/>
  <c r="G6584" i="2" s="1"/>
  <c r="G6585" i="2" s="1"/>
  <c r="G6586" i="2" s="1"/>
  <c r="G6587" i="2" s="1"/>
  <c r="G6588" i="2" s="1"/>
  <c r="G6589" i="2" s="1"/>
  <c r="G6590" i="2" s="1"/>
  <c r="G6591" i="2" s="1"/>
  <c r="G6592" i="2" s="1"/>
  <c r="G6593" i="2" s="1"/>
  <c r="G6594" i="2" s="1"/>
  <c r="G6595" i="2" s="1"/>
  <c r="G6596" i="2" s="1"/>
  <c r="G6597" i="2" s="1"/>
  <c r="G6598" i="2" s="1"/>
  <c r="G6599" i="2" s="1"/>
  <c r="G6600" i="2" s="1"/>
  <c r="G6601" i="2" s="1"/>
  <c r="G6602" i="2" s="1"/>
  <c r="G6603" i="2" s="1"/>
  <c r="G6604" i="2" s="1"/>
  <c r="G6605" i="2" s="1"/>
  <c r="G6606" i="2" s="1"/>
  <c r="G6607" i="2" s="1"/>
  <c r="G6608" i="2" s="1"/>
  <c r="G6609" i="2" s="1"/>
  <c r="G6610" i="2" s="1"/>
  <c r="G6611" i="2" s="1"/>
  <c r="G6612" i="2" s="1"/>
  <c r="G6613" i="2" s="1"/>
  <c r="G6614" i="2" s="1"/>
  <c r="G6615" i="2" s="1"/>
  <c r="G6616" i="2" s="1"/>
  <c r="G6617" i="2" s="1"/>
  <c r="G6618" i="2" s="1"/>
  <c r="G6619" i="2" s="1"/>
  <c r="G6620" i="2" s="1"/>
  <c r="G6621" i="2" s="1"/>
  <c r="G6622" i="2" s="1"/>
  <c r="G6623" i="2" s="1"/>
  <c r="G6624" i="2" s="1"/>
  <c r="G6625" i="2" s="1"/>
  <c r="G6626" i="2" s="1"/>
  <c r="G6627" i="2" s="1"/>
  <c r="G6628" i="2" s="1"/>
  <c r="G6629" i="2" s="1"/>
  <c r="G6630" i="2" s="1"/>
  <c r="G6631" i="2" s="1"/>
  <c r="G6632" i="2" s="1"/>
  <c r="G6633" i="2" s="1"/>
  <c r="G6634" i="2" s="1"/>
  <c r="G6635" i="2" s="1"/>
  <c r="G6636" i="2" s="1"/>
  <c r="G6637" i="2" s="1"/>
  <c r="G6638" i="2" s="1"/>
  <c r="G6639" i="2" s="1"/>
  <c r="G6640" i="2" s="1"/>
  <c r="G6641" i="2" s="1"/>
  <c r="G6642" i="2" s="1"/>
  <c r="G6643" i="2" s="1"/>
  <c r="G6644" i="2" s="1"/>
  <c r="G6645" i="2" s="1"/>
  <c r="G6646" i="2" s="1"/>
  <c r="G6647" i="2" s="1"/>
  <c r="G6648" i="2" s="1"/>
  <c r="G6649" i="2" s="1"/>
  <c r="G6650" i="2" s="1"/>
  <c r="G6651" i="2" s="1"/>
  <c r="G6652" i="2" s="1"/>
  <c r="G6653" i="2" s="1"/>
  <c r="G6654" i="2" s="1"/>
  <c r="G6655" i="2" s="1"/>
  <c r="G6656" i="2" s="1"/>
  <c r="G6657" i="2" s="1"/>
  <c r="G6658" i="2" s="1"/>
  <c r="G6659" i="2" s="1"/>
  <c r="G6660" i="2" s="1"/>
  <c r="G6661" i="2" s="1"/>
  <c r="G6662" i="2" s="1"/>
  <c r="G6663" i="2" s="1"/>
  <c r="G6664" i="2" s="1"/>
  <c r="G6665" i="2" s="1"/>
  <c r="G6666" i="2" s="1"/>
  <c r="G6667" i="2" s="1"/>
  <c r="G6668" i="2" s="1"/>
  <c r="G6669" i="2" s="1"/>
  <c r="G6670" i="2" s="1"/>
  <c r="G6671" i="2" s="1"/>
  <c r="G6672" i="2" s="1"/>
  <c r="G6673" i="2" s="1"/>
  <c r="G6674" i="2" s="1"/>
  <c r="G6675" i="2" s="1"/>
  <c r="G6676" i="2" s="1"/>
  <c r="G6677" i="2" s="1"/>
  <c r="G6678" i="2" s="1"/>
  <c r="G6679" i="2" s="1"/>
  <c r="G6680" i="2" s="1"/>
  <c r="G6681" i="2" s="1"/>
  <c r="G6682" i="2" s="1"/>
  <c r="G6683" i="2" s="1"/>
  <c r="G6684" i="2" s="1"/>
  <c r="G6685" i="2" s="1"/>
  <c r="G6686" i="2" s="1"/>
  <c r="G6687" i="2" s="1"/>
  <c r="G6688" i="2" s="1"/>
  <c r="G6689" i="2" s="1"/>
  <c r="G6690" i="2" s="1"/>
  <c r="G6691" i="2" s="1"/>
  <c r="G6692" i="2" s="1"/>
  <c r="G6693" i="2" s="1"/>
  <c r="G6694" i="2" s="1"/>
  <c r="G6695" i="2" s="1"/>
  <c r="G6696" i="2" s="1"/>
  <c r="G6697" i="2" s="1"/>
  <c r="G6698" i="2" s="1"/>
  <c r="G6699" i="2" s="1"/>
  <c r="G6700" i="2" s="1"/>
  <c r="G6701" i="2" s="1"/>
  <c r="G6702" i="2" s="1"/>
  <c r="G6703" i="2" s="1"/>
  <c r="G6704" i="2" s="1"/>
  <c r="G6705" i="2" s="1"/>
  <c r="G6706" i="2" s="1"/>
  <c r="G6707" i="2" s="1"/>
  <c r="G6708" i="2" s="1"/>
  <c r="G6709" i="2" s="1"/>
  <c r="G6710" i="2" s="1"/>
  <c r="G6711" i="2" s="1"/>
  <c r="G6712" i="2" s="1"/>
  <c r="G6713" i="2" s="1"/>
  <c r="G6714" i="2" s="1"/>
  <c r="G6715" i="2" s="1"/>
  <c r="G6716" i="2" s="1"/>
  <c r="G6717" i="2" s="1"/>
  <c r="G6718" i="2" s="1"/>
  <c r="G6719" i="2" s="1"/>
  <c r="G6720" i="2" s="1"/>
  <c r="G6721" i="2" s="1"/>
  <c r="G6722" i="2" s="1"/>
  <c r="G6723" i="2" s="1"/>
  <c r="G6724" i="2" s="1"/>
  <c r="G6725" i="2" s="1"/>
  <c r="G6726" i="2" s="1"/>
  <c r="G6727" i="2" s="1"/>
  <c r="G6728" i="2" s="1"/>
  <c r="G6729" i="2" s="1"/>
  <c r="G6730" i="2" s="1"/>
  <c r="G6731" i="2" s="1"/>
  <c r="G6732" i="2" s="1"/>
  <c r="G6733" i="2" s="1"/>
  <c r="G6734" i="2" s="1"/>
  <c r="G6735" i="2" s="1"/>
  <c r="G6736" i="2" s="1"/>
  <c r="G6737" i="2" s="1"/>
  <c r="G6738" i="2" s="1"/>
  <c r="G6739" i="2" s="1"/>
  <c r="G6740" i="2" s="1"/>
  <c r="G6741" i="2" s="1"/>
  <c r="G6742" i="2" s="1"/>
  <c r="G6743" i="2" s="1"/>
  <c r="G6744" i="2" s="1"/>
  <c r="G6745" i="2" s="1"/>
  <c r="G6746" i="2" s="1"/>
  <c r="G6747" i="2" s="1"/>
  <c r="G6748" i="2" s="1"/>
  <c r="G6749" i="2" s="1"/>
  <c r="G6750" i="2" s="1"/>
  <c r="G6751" i="2" s="1"/>
  <c r="G6752" i="2" s="1"/>
  <c r="G6753" i="2" s="1"/>
  <c r="G6754" i="2" s="1"/>
  <c r="G6755" i="2" s="1"/>
  <c r="G6756" i="2" s="1"/>
  <c r="G6757" i="2" s="1"/>
  <c r="G6758" i="2" s="1"/>
  <c r="G6759" i="2" s="1"/>
  <c r="G6760" i="2" s="1"/>
  <c r="G6761" i="2" s="1"/>
  <c r="G6762" i="2" s="1"/>
  <c r="G6763" i="2" s="1"/>
  <c r="G6764" i="2" s="1"/>
  <c r="G6765" i="2" s="1"/>
  <c r="G6766" i="2" s="1"/>
  <c r="G6767" i="2" s="1"/>
  <c r="G6768" i="2" s="1"/>
  <c r="G6769" i="2" s="1"/>
  <c r="G6770" i="2" s="1"/>
  <c r="G6771" i="2" s="1"/>
  <c r="G6772" i="2" s="1"/>
  <c r="G6773" i="2" s="1"/>
  <c r="G6774" i="2" s="1"/>
  <c r="G6775" i="2" s="1"/>
  <c r="G6776" i="2" s="1"/>
  <c r="G6777" i="2" s="1"/>
  <c r="G6778" i="2" s="1"/>
  <c r="G6779" i="2" s="1"/>
  <c r="G6780" i="2" s="1"/>
  <c r="G6781" i="2" s="1"/>
  <c r="G6782" i="2" s="1"/>
  <c r="G6783" i="2" s="1"/>
  <c r="G6784" i="2" s="1"/>
  <c r="G6785" i="2" s="1"/>
  <c r="G6786" i="2" s="1"/>
  <c r="G6787" i="2" s="1"/>
  <c r="G6788" i="2" s="1"/>
  <c r="G6789" i="2" s="1"/>
  <c r="G6790" i="2" s="1"/>
  <c r="G6791" i="2" s="1"/>
  <c r="G6792" i="2" s="1"/>
  <c r="G6793" i="2" s="1"/>
  <c r="G6794" i="2" s="1"/>
  <c r="G6795" i="2" s="1"/>
  <c r="G6796" i="2" s="1"/>
  <c r="G6797" i="2" s="1"/>
  <c r="G6798" i="2" s="1"/>
  <c r="G6799" i="2" s="1"/>
  <c r="G6800" i="2" s="1"/>
  <c r="G6801" i="2" s="1"/>
  <c r="G6802" i="2" s="1"/>
  <c r="G6803" i="2" s="1"/>
  <c r="G6804" i="2" s="1"/>
  <c r="G6805" i="2" s="1"/>
  <c r="G6806" i="2" s="1"/>
  <c r="G6807" i="2" s="1"/>
  <c r="G6808" i="2" s="1"/>
  <c r="G6809" i="2" s="1"/>
  <c r="G6810" i="2" s="1"/>
  <c r="G6811" i="2" s="1"/>
  <c r="G6812" i="2" s="1"/>
  <c r="G6813" i="2" s="1"/>
  <c r="G6814" i="2" s="1"/>
  <c r="G6815" i="2" s="1"/>
  <c r="G6816" i="2" s="1"/>
  <c r="G6817" i="2" s="1"/>
  <c r="G6818" i="2" s="1"/>
  <c r="G6819" i="2" s="1"/>
  <c r="G6820" i="2" s="1"/>
  <c r="G6821" i="2" s="1"/>
  <c r="G6822" i="2" s="1"/>
  <c r="G6823" i="2" s="1"/>
  <c r="G6824" i="2" s="1"/>
  <c r="G6825" i="2" s="1"/>
  <c r="G6826" i="2" s="1"/>
  <c r="G6827" i="2" s="1"/>
  <c r="G6828" i="2" s="1"/>
  <c r="G6829" i="2" s="1"/>
  <c r="G6830" i="2" s="1"/>
  <c r="G6831" i="2" s="1"/>
  <c r="G6832" i="2" s="1"/>
  <c r="G6833" i="2" s="1"/>
  <c r="G6834" i="2" s="1"/>
  <c r="G6835" i="2" s="1"/>
  <c r="G6836" i="2" s="1"/>
  <c r="G6837" i="2" s="1"/>
  <c r="G6838" i="2" s="1"/>
  <c r="G6839" i="2" s="1"/>
  <c r="G6840" i="2" s="1"/>
  <c r="G6841" i="2" s="1"/>
  <c r="G6842" i="2" s="1"/>
  <c r="G6843" i="2" s="1"/>
  <c r="G6844" i="2" s="1"/>
  <c r="G6845" i="2" s="1"/>
  <c r="G6846" i="2" s="1"/>
  <c r="G6847" i="2" s="1"/>
  <c r="G6848" i="2" s="1"/>
  <c r="G6849" i="2" s="1"/>
  <c r="G6850" i="2" s="1"/>
  <c r="G6851" i="2" s="1"/>
  <c r="G6852" i="2" s="1"/>
  <c r="G6853" i="2" s="1"/>
  <c r="G6854" i="2" s="1"/>
  <c r="G6855" i="2" s="1"/>
  <c r="G6856" i="2" s="1"/>
  <c r="G6857" i="2" s="1"/>
  <c r="G6858" i="2" s="1"/>
  <c r="G6859" i="2" s="1"/>
  <c r="G6860" i="2" s="1"/>
  <c r="G6861" i="2" s="1"/>
  <c r="G6862" i="2" s="1"/>
  <c r="G6863" i="2" s="1"/>
  <c r="G6864" i="2" s="1"/>
  <c r="G6865" i="2" s="1"/>
  <c r="G6866" i="2" s="1"/>
  <c r="G6867" i="2" s="1"/>
  <c r="G6868" i="2" s="1"/>
  <c r="G6869" i="2" s="1"/>
  <c r="G6870" i="2" s="1"/>
  <c r="G6871" i="2" s="1"/>
  <c r="G6872" i="2" s="1"/>
  <c r="G6873" i="2" s="1"/>
  <c r="G6874" i="2" s="1"/>
  <c r="G6875" i="2" s="1"/>
  <c r="G6876" i="2" s="1"/>
  <c r="G6877" i="2" s="1"/>
  <c r="G6878" i="2" s="1"/>
  <c r="G6879" i="2" s="1"/>
  <c r="G6880" i="2" s="1"/>
  <c r="G6881" i="2" s="1"/>
  <c r="G6882" i="2" s="1"/>
  <c r="G6883" i="2" s="1"/>
  <c r="G6884" i="2" s="1"/>
  <c r="G6885" i="2" s="1"/>
  <c r="G6886" i="2" s="1"/>
  <c r="G6887" i="2" s="1"/>
  <c r="G6888" i="2" s="1"/>
  <c r="G6889" i="2" s="1"/>
  <c r="G6890" i="2" s="1"/>
  <c r="G6891" i="2" s="1"/>
  <c r="G6892" i="2" s="1"/>
  <c r="G6893" i="2" s="1"/>
  <c r="G6894" i="2" s="1"/>
  <c r="G6895" i="2" s="1"/>
  <c r="G6896" i="2" s="1"/>
  <c r="G6897" i="2" s="1"/>
  <c r="G6898" i="2" s="1"/>
  <c r="G6899" i="2" s="1"/>
  <c r="G6900" i="2" s="1"/>
  <c r="G6901" i="2" s="1"/>
  <c r="G6902" i="2" s="1"/>
  <c r="G6903" i="2" s="1"/>
  <c r="G6904" i="2" s="1"/>
  <c r="G6905" i="2" s="1"/>
  <c r="G6906" i="2" s="1"/>
  <c r="G6907" i="2" s="1"/>
  <c r="G6908" i="2" s="1"/>
  <c r="G6909" i="2" s="1"/>
  <c r="G6910" i="2" s="1"/>
  <c r="G6911" i="2" s="1"/>
  <c r="G6912" i="2" s="1"/>
  <c r="G6913" i="2" s="1"/>
  <c r="G6914" i="2" s="1"/>
  <c r="G6915" i="2" s="1"/>
  <c r="G6916" i="2" s="1"/>
  <c r="G6917" i="2" s="1"/>
  <c r="G6918" i="2" s="1"/>
  <c r="G6919" i="2" s="1"/>
  <c r="G6920" i="2" s="1"/>
  <c r="G6921" i="2" s="1"/>
  <c r="G6922" i="2" s="1"/>
  <c r="G6923" i="2" s="1"/>
  <c r="G6924" i="2" s="1"/>
  <c r="G6925" i="2" s="1"/>
  <c r="G6926" i="2" s="1"/>
  <c r="G6927" i="2" s="1"/>
  <c r="G6928" i="2" s="1"/>
  <c r="G6929" i="2" s="1"/>
  <c r="G6930" i="2" s="1"/>
  <c r="G6931" i="2" s="1"/>
  <c r="G6932" i="2" s="1"/>
  <c r="G6933" i="2" s="1"/>
  <c r="G6934" i="2" s="1"/>
  <c r="G6935" i="2" s="1"/>
  <c r="G6936" i="2" s="1"/>
  <c r="G6937" i="2" s="1"/>
  <c r="G6938" i="2" s="1"/>
  <c r="G6939" i="2" s="1"/>
  <c r="G6940" i="2" s="1"/>
  <c r="G6941" i="2" s="1"/>
  <c r="G6942" i="2" s="1"/>
  <c r="G6943" i="2" s="1"/>
  <c r="G6944" i="2" s="1"/>
  <c r="G6945" i="2" s="1"/>
  <c r="G6946" i="2" s="1"/>
  <c r="G6947" i="2" s="1"/>
  <c r="G6948" i="2" s="1"/>
  <c r="G6949" i="2" s="1"/>
  <c r="G6950" i="2" s="1"/>
  <c r="G6951" i="2" s="1"/>
  <c r="G6952" i="2" s="1"/>
  <c r="G6953" i="2" s="1"/>
  <c r="G6954" i="2" s="1"/>
  <c r="G6955" i="2" s="1"/>
  <c r="G6956" i="2" s="1"/>
  <c r="G6957" i="2" s="1"/>
  <c r="G6958" i="2" s="1"/>
  <c r="G6959" i="2" s="1"/>
  <c r="G6960" i="2" s="1"/>
  <c r="G6961" i="2" s="1"/>
  <c r="G6962" i="2" s="1"/>
  <c r="G6963" i="2" s="1"/>
  <c r="G6964" i="2" s="1"/>
  <c r="G6965" i="2" s="1"/>
  <c r="G6966" i="2" s="1"/>
  <c r="G6967" i="2" s="1"/>
  <c r="G6968" i="2" s="1"/>
  <c r="G6969" i="2" s="1"/>
  <c r="G6970" i="2" s="1"/>
  <c r="G6971" i="2" s="1"/>
  <c r="G6972" i="2" s="1"/>
  <c r="G6973" i="2" s="1"/>
  <c r="G6974" i="2" s="1"/>
  <c r="G6975" i="2" s="1"/>
  <c r="G6976" i="2" s="1"/>
  <c r="G6977" i="2" s="1"/>
  <c r="G6978" i="2" s="1"/>
  <c r="G6979" i="2" s="1"/>
  <c r="G6980" i="2" s="1"/>
  <c r="G6981" i="2" s="1"/>
  <c r="G6982" i="2" s="1"/>
  <c r="G6983" i="2" s="1"/>
  <c r="G6984" i="2" s="1"/>
  <c r="G6985" i="2" s="1"/>
  <c r="G6986" i="2" s="1"/>
  <c r="G6987" i="2" s="1"/>
  <c r="G6988" i="2" s="1"/>
  <c r="G6989" i="2" s="1"/>
  <c r="G6990" i="2" s="1"/>
  <c r="G6991" i="2" s="1"/>
  <c r="G6992" i="2" s="1"/>
  <c r="G6993" i="2" s="1"/>
  <c r="G6994" i="2" s="1"/>
  <c r="G6995" i="2" s="1"/>
  <c r="G6996" i="2" s="1"/>
  <c r="G6997" i="2" s="1"/>
  <c r="G6998" i="2" s="1"/>
  <c r="G6999" i="2" s="1"/>
  <c r="G7000" i="2" s="1"/>
  <c r="G7001" i="2" s="1"/>
  <c r="G7002" i="2" s="1"/>
  <c r="G7003" i="2" s="1"/>
  <c r="G7004" i="2" s="1"/>
  <c r="G7005" i="2" s="1"/>
  <c r="G7006" i="2" s="1"/>
  <c r="G7007" i="2" s="1"/>
  <c r="G7008" i="2" s="1"/>
  <c r="G7009" i="2" s="1"/>
  <c r="G7010" i="2" s="1"/>
  <c r="G7011" i="2" s="1"/>
  <c r="G7012" i="2" s="1"/>
  <c r="G7013" i="2" s="1"/>
  <c r="G7014" i="2" s="1"/>
  <c r="G7015" i="2" s="1"/>
  <c r="G7016" i="2" s="1"/>
  <c r="G7017" i="2" s="1"/>
  <c r="G7018" i="2" s="1"/>
  <c r="G7019" i="2" s="1"/>
  <c r="G7020" i="2" s="1"/>
  <c r="G7021" i="2" s="1"/>
  <c r="G7022" i="2" s="1"/>
  <c r="G7023" i="2" s="1"/>
  <c r="G7024" i="2" s="1"/>
  <c r="G7025" i="2" s="1"/>
  <c r="G7026" i="2" s="1"/>
  <c r="G7027" i="2" s="1"/>
  <c r="G7028" i="2" s="1"/>
  <c r="G7029" i="2" s="1"/>
  <c r="G7030" i="2" s="1"/>
  <c r="G7031" i="2" s="1"/>
  <c r="G7032" i="2" s="1"/>
  <c r="G7033" i="2" s="1"/>
  <c r="G7034" i="2" s="1"/>
  <c r="G7035" i="2" s="1"/>
  <c r="G7036" i="2" s="1"/>
  <c r="G7037" i="2" s="1"/>
  <c r="G7038" i="2" s="1"/>
  <c r="G7039" i="2" s="1"/>
  <c r="G7040" i="2" s="1"/>
  <c r="G7041" i="2" s="1"/>
  <c r="G7042" i="2" s="1"/>
  <c r="G7043" i="2" s="1"/>
  <c r="G7044" i="2" s="1"/>
  <c r="G7045" i="2" s="1"/>
  <c r="G7046" i="2" s="1"/>
  <c r="G7047" i="2" s="1"/>
  <c r="G7048" i="2" s="1"/>
  <c r="G7049" i="2" s="1"/>
  <c r="G7050" i="2" s="1"/>
  <c r="G7051" i="2" s="1"/>
  <c r="G7052" i="2" s="1"/>
  <c r="G7053" i="2" s="1"/>
  <c r="G7054" i="2" s="1"/>
  <c r="G7055" i="2" s="1"/>
  <c r="G7056" i="2" s="1"/>
  <c r="G7057" i="2" s="1"/>
  <c r="G7058" i="2" s="1"/>
  <c r="G7059" i="2" s="1"/>
  <c r="G7060" i="2" s="1"/>
  <c r="G7061" i="2" s="1"/>
  <c r="G7062" i="2" s="1"/>
  <c r="G7063" i="2" s="1"/>
  <c r="G7064" i="2" s="1"/>
  <c r="G7065" i="2" s="1"/>
  <c r="G7066" i="2" s="1"/>
  <c r="G7067" i="2" s="1"/>
  <c r="G7068" i="2" s="1"/>
  <c r="G7069" i="2" s="1"/>
  <c r="G7070" i="2" s="1"/>
  <c r="G7071" i="2" s="1"/>
  <c r="G7072" i="2" s="1"/>
  <c r="G7073" i="2" s="1"/>
  <c r="G7074" i="2" s="1"/>
  <c r="G7075" i="2" s="1"/>
  <c r="G7076" i="2" s="1"/>
  <c r="G7077" i="2" s="1"/>
  <c r="G7078" i="2" s="1"/>
  <c r="G7079" i="2" s="1"/>
  <c r="G7080" i="2" s="1"/>
  <c r="G7081" i="2" s="1"/>
  <c r="G7082" i="2" s="1"/>
  <c r="G7083" i="2" s="1"/>
  <c r="G7084" i="2" s="1"/>
  <c r="G7085" i="2" s="1"/>
  <c r="G7086" i="2" s="1"/>
  <c r="G7087" i="2" s="1"/>
  <c r="G7088" i="2" s="1"/>
  <c r="G7089" i="2" s="1"/>
  <c r="G7090" i="2" s="1"/>
  <c r="G7091" i="2" s="1"/>
  <c r="G7092" i="2" s="1"/>
  <c r="G7093" i="2" s="1"/>
  <c r="G7094" i="2" s="1"/>
  <c r="G7095" i="2" s="1"/>
  <c r="G7096" i="2" s="1"/>
  <c r="G7097" i="2" s="1"/>
  <c r="G7098" i="2" s="1"/>
  <c r="G7099" i="2" s="1"/>
  <c r="G7100" i="2" s="1"/>
  <c r="G7101" i="2" s="1"/>
  <c r="G7102" i="2" s="1"/>
  <c r="G7103" i="2" s="1"/>
  <c r="G7104" i="2" s="1"/>
  <c r="G7105" i="2" s="1"/>
  <c r="G7106" i="2" s="1"/>
  <c r="G7107" i="2" s="1"/>
  <c r="G7108" i="2" s="1"/>
  <c r="G7109" i="2" s="1"/>
  <c r="G7110" i="2" s="1"/>
  <c r="G7111" i="2" s="1"/>
  <c r="G7112" i="2" s="1"/>
  <c r="G7113" i="2" s="1"/>
  <c r="G7114" i="2" s="1"/>
  <c r="G7115" i="2" s="1"/>
  <c r="G7116" i="2" s="1"/>
  <c r="G7117" i="2" s="1"/>
  <c r="G7118" i="2" s="1"/>
  <c r="G7119" i="2" s="1"/>
  <c r="G7120" i="2" s="1"/>
  <c r="G7121" i="2" s="1"/>
  <c r="G7122" i="2" s="1"/>
  <c r="G7123" i="2" s="1"/>
  <c r="G7124" i="2" s="1"/>
  <c r="G7125" i="2" s="1"/>
  <c r="G7126" i="2" s="1"/>
  <c r="G7127" i="2" s="1"/>
  <c r="G7128" i="2" s="1"/>
  <c r="G7129" i="2" s="1"/>
  <c r="G7130" i="2" s="1"/>
  <c r="G7131" i="2" s="1"/>
  <c r="G7132" i="2" s="1"/>
  <c r="G7133" i="2" s="1"/>
  <c r="G7134" i="2" s="1"/>
  <c r="G7135" i="2" s="1"/>
  <c r="G7136" i="2" s="1"/>
  <c r="G7137" i="2" s="1"/>
  <c r="G7138" i="2" s="1"/>
  <c r="G7139" i="2" s="1"/>
  <c r="G7140" i="2" s="1"/>
  <c r="G7141" i="2" s="1"/>
  <c r="G7142" i="2" s="1"/>
  <c r="G7143" i="2" s="1"/>
  <c r="G7144" i="2" s="1"/>
  <c r="G7145" i="2" s="1"/>
  <c r="G7146" i="2" s="1"/>
  <c r="G7147" i="2" s="1"/>
  <c r="G7148" i="2" s="1"/>
  <c r="G7149" i="2" s="1"/>
  <c r="G7150" i="2" s="1"/>
  <c r="G7151" i="2" s="1"/>
  <c r="G7152" i="2" s="1"/>
  <c r="G7153" i="2" s="1"/>
  <c r="G7154" i="2" s="1"/>
  <c r="G7155" i="2" s="1"/>
  <c r="G7156" i="2" s="1"/>
  <c r="G7157" i="2" s="1"/>
  <c r="G7158" i="2" s="1"/>
  <c r="G7159" i="2" s="1"/>
  <c r="G7160" i="2" s="1"/>
  <c r="G7161" i="2" s="1"/>
  <c r="G7162" i="2" s="1"/>
  <c r="G7163" i="2" s="1"/>
  <c r="G7164" i="2" s="1"/>
  <c r="G7165" i="2" s="1"/>
  <c r="G7166" i="2" s="1"/>
  <c r="G7167" i="2" s="1"/>
  <c r="G7168" i="2" s="1"/>
  <c r="G7169" i="2" s="1"/>
  <c r="G7170" i="2" s="1"/>
  <c r="G7171" i="2" s="1"/>
  <c r="G7172" i="2" s="1"/>
  <c r="G7173" i="2" s="1"/>
  <c r="G7174" i="2" s="1"/>
  <c r="G7175" i="2" s="1"/>
  <c r="G7176" i="2" s="1"/>
  <c r="G7177" i="2" s="1"/>
  <c r="G7178" i="2" s="1"/>
  <c r="G7179" i="2" s="1"/>
  <c r="G7180" i="2" s="1"/>
  <c r="G7181" i="2" s="1"/>
  <c r="G7182" i="2" s="1"/>
  <c r="G7183" i="2" s="1"/>
  <c r="G7184" i="2" s="1"/>
  <c r="G7185" i="2" s="1"/>
  <c r="G7186" i="2" s="1"/>
  <c r="G7187" i="2" s="1"/>
  <c r="G7188" i="2" s="1"/>
  <c r="G7189" i="2" s="1"/>
  <c r="G7190" i="2" s="1"/>
  <c r="G7191" i="2" s="1"/>
  <c r="G7192" i="2" s="1"/>
  <c r="G7193" i="2" s="1"/>
  <c r="G7194" i="2" s="1"/>
  <c r="G7195" i="2" s="1"/>
  <c r="G7196" i="2" s="1"/>
  <c r="G7197" i="2" s="1"/>
  <c r="G7198" i="2" s="1"/>
  <c r="G7199" i="2" s="1"/>
  <c r="G7200" i="2" s="1"/>
  <c r="G7201" i="2" s="1"/>
  <c r="G7202" i="2" s="1"/>
  <c r="G7203" i="2" s="1"/>
  <c r="G7204" i="2" s="1"/>
  <c r="G7205" i="2" s="1"/>
  <c r="G7206" i="2" s="1"/>
  <c r="G7207" i="2" s="1"/>
  <c r="G7208" i="2" s="1"/>
  <c r="G7209" i="2" s="1"/>
  <c r="G7210" i="2" s="1"/>
  <c r="G7211" i="2" s="1"/>
  <c r="G7212" i="2" s="1"/>
  <c r="G7213" i="2" s="1"/>
  <c r="G7214" i="2" s="1"/>
  <c r="G7215" i="2" s="1"/>
  <c r="G7216" i="2" s="1"/>
  <c r="G7217" i="2" s="1"/>
  <c r="G7218" i="2" s="1"/>
  <c r="G7219" i="2" s="1"/>
  <c r="G7220" i="2" s="1"/>
  <c r="G7221" i="2" s="1"/>
  <c r="G7222" i="2" s="1"/>
  <c r="G7223" i="2" s="1"/>
  <c r="G7224" i="2" s="1"/>
  <c r="G7225" i="2" s="1"/>
  <c r="G7226" i="2" s="1"/>
  <c r="G7227" i="2" s="1"/>
  <c r="G7228" i="2" s="1"/>
  <c r="G7229" i="2" s="1"/>
  <c r="G7230" i="2" s="1"/>
  <c r="G7231" i="2" s="1"/>
  <c r="G7232" i="2" s="1"/>
  <c r="G7233" i="2" s="1"/>
  <c r="G7234" i="2" s="1"/>
  <c r="G7235" i="2" s="1"/>
  <c r="G7236" i="2" s="1"/>
  <c r="G7237" i="2" s="1"/>
  <c r="G7238" i="2" s="1"/>
  <c r="G7239" i="2" s="1"/>
  <c r="G7240" i="2" s="1"/>
  <c r="G7241" i="2" s="1"/>
  <c r="G7242" i="2" s="1"/>
  <c r="G7243" i="2" s="1"/>
  <c r="G7244" i="2" s="1"/>
  <c r="G7245" i="2" s="1"/>
  <c r="G7246" i="2" s="1"/>
  <c r="G7247" i="2" s="1"/>
  <c r="G7248" i="2" s="1"/>
  <c r="G7249" i="2" s="1"/>
  <c r="G7250" i="2" s="1"/>
  <c r="G7251" i="2" s="1"/>
  <c r="G7252" i="2" s="1"/>
  <c r="G7253" i="2" s="1"/>
  <c r="G7254" i="2" s="1"/>
  <c r="G7255" i="2" s="1"/>
  <c r="G7256" i="2" s="1"/>
  <c r="G7257" i="2" s="1"/>
  <c r="G7258" i="2" s="1"/>
  <c r="G7259" i="2" s="1"/>
  <c r="G7260" i="2" s="1"/>
  <c r="G7261" i="2" s="1"/>
  <c r="G7262" i="2" s="1"/>
  <c r="G7263" i="2" s="1"/>
  <c r="G7264" i="2" s="1"/>
  <c r="G7265" i="2" s="1"/>
  <c r="G7266" i="2" s="1"/>
  <c r="G7267" i="2" s="1"/>
  <c r="G7268" i="2" s="1"/>
  <c r="G7269" i="2" s="1"/>
  <c r="G7270" i="2" s="1"/>
  <c r="G7271" i="2" s="1"/>
  <c r="G7272" i="2" s="1"/>
  <c r="G7273" i="2" s="1"/>
  <c r="G7274" i="2" s="1"/>
  <c r="G7275" i="2" s="1"/>
  <c r="G7276" i="2" s="1"/>
  <c r="G7277" i="2" s="1"/>
  <c r="G7278" i="2" s="1"/>
  <c r="G7279" i="2" s="1"/>
  <c r="G7280" i="2" s="1"/>
  <c r="G7281" i="2" s="1"/>
  <c r="G7282" i="2" s="1"/>
  <c r="G7283" i="2" s="1"/>
  <c r="G7284" i="2" s="1"/>
  <c r="G7285" i="2" s="1"/>
  <c r="G7286" i="2" s="1"/>
  <c r="G7287" i="2" s="1"/>
  <c r="G7288" i="2" s="1"/>
  <c r="G7289" i="2" s="1"/>
  <c r="G7290" i="2" s="1"/>
  <c r="G7291" i="2" s="1"/>
  <c r="G7292" i="2" s="1"/>
  <c r="G7293" i="2" s="1"/>
  <c r="G7294" i="2" s="1"/>
  <c r="G7295" i="2" s="1"/>
  <c r="G7296" i="2" s="1"/>
  <c r="G7297" i="2" s="1"/>
  <c r="G7298" i="2" s="1"/>
  <c r="G7299" i="2" s="1"/>
  <c r="G7300" i="2" s="1"/>
  <c r="G7301" i="2" s="1"/>
  <c r="G7302" i="2" s="1"/>
  <c r="G7303" i="2" s="1"/>
  <c r="G7304" i="2" s="1"/>
  <c r="G7305" i="2" s="1"/>
  <c r="G7306" i="2" s="1"/>
  <c r="G7307" i="2" s="1"/>
  <c r="G7308" i="2" s="1"/>
  <c r="G7309" i="2" s="1"/>
  <c r="G7310" i="2" s="1"/>
  <c r="G7311" i="2" s="1"/>
  <c r="G7312" i="2" s="1"/>
  <c r="G7313" i="2" s="1"/>
  <c r="G7314" i="2" s="1"/>
  <c r="G7315" i="2" s="1"/>
  <c r="G7316" i="2" s="1"/>
  <c r="G7317" i="2" s="1"/>
  <c r="G7318" i="2" s="1"/>
  <c r="G7319" i="2" s="1"/>
  <c r="G7320" i="2" s="1"/>
  <c r="G7321" i="2" s="1"/>
  <c r="G7322" i="2" s="1"/>
  <c r="G7323" i="2" s="1"/>
  <c r="G7324" i="2" s="1"/>
  <c r="G7325" i="2" s="1"/>
  <c r="G7326" i="2" s="1"/>
  <c r="G7327" i="2" s="1"/>
  <c r="G7328" i="2" s="1"/>
  <c r="G7329" i="2" s="1"/>
  <c r="G7330" i="2" s="1"/>
  <c r="G7331" i="2" s="1"/>
  <c r="G7332" i="2" s="1"/>
  <c r="G7333" i="2" s="1"/>
  <c r="G7334" i="2" s="1"/>
  <c r="G7335" i="2" s="1"/>
  <c r="G7336" i="2" s="1"/>
  <c r="G7337" i="2" s="1"/>
  <c r="G7338" i="2" s="1"/>
  <c r="G7339" i="2" s="1"/>
  <c r="G7340" i="2" s="1"/>
  <c r="G7341" i="2" s="1"/>
  <c r="G7342" i="2" s="1"/>
  <c r="G7343" i="2" s="1"/>
  <c r="G7344" i="2" s="1"/>
  <c r="G7345" i="2" s="1"/>
  <c r="G7346" i="2" s="1"/>
  <c r="G7347" i="2" s="1"/>
  <c r="G7348" i="2" s="1"/>
  <c r="G7349" i="2" s="1"/>
  <c r="G7350" i="2" s="1"/>
  <c r="G7351" i="2" s="1"/>
  <c r="G7352" i="2" s="1"/>
  <c r="G7353" i="2" s="1"/>
  <c r="G7354" i="2" s="1"/>
  <c r="G7355" i="2" s="1"/>
  <c r="G7356" i="2" s="1"/>
  <c r="G7357" i="2" s="1"/>
  <c r="G7358" i="2" s="1"/>
  <c r="G7359" i="2" s="1"/>
  <c r="G7360" i="2" s="1"/>
  <c r="G7361" i="2" s="1"/>
  <c r="G7362" i="2" s="1"/>
  <c r="G7363" i="2" s="1"/>
  <c r="G7364" i="2" s="1"/>
  <c r="G7365" i="2" s="1"/>
  <c r="G7366" i="2" s="1"/>
  <c r="G7367" i="2" s="1"/>
  <c r="G7368" i="2" s="1"/>
  <c r="G7369" i="2" s="1"/>
  <c r="G7370" i="2" s="1"/>
  <c r="G7371" i="2" s="1"/>
  <c r="G7372" i="2" s="1"/>
  <c r="G7373" i="2" s="1"/>
  <c r="G7374" i="2" s="1"/>
  <c r="G7375" i="2" s="1"/>
  <c r="G7376" i="2" s="1"/>
  <c r="G7377" i="2" s="1"/>
  <c r="G7378" i="2" s="1"/>
  <c r="G7379" i="2" s="1"/>
  <c r="G7380" i="2" s="1"/>
  <c r="G7381" i="2" s="1"/>
  <c r="G7382" i="2" s="1"/>
  <c r="G7383" i="2" s="1"/>
  <c r="G7384" i="2" s="1"/>
  <c r="G7385" i="2" s="1"/>
  <c r="G7386" i="2" s="1"/>
  <c r="G7387" i="2" s="1"/>
  <c r="G7388" i="2" s="1"/>
  <c r="G7389" i="2" s="1"/>
  <c r="G7390" i="2" s="1"/>
  <c r="G7391" i="2" s="1"/>
  <c r="G7392" i="2" s="1"/>
  <c r="G7393" i="2" s="1"/>
  <c r="G7394" i="2" s="1"/>
  <c r="G7395" i="2" s="1"/>
  <c r="G7396" i="2" s="1"/>
  <c r="G7397" i="2" s="1"/>
  <c r="G7398" i="2" s="1"/>
  <c r="G7399" i="2" s="1"/>
  <c r="G7400" i="2" s="1"/>
  <c r="G7401" i="2" s="1"/>
  <c r="G7402" i="2" s="1"/>
  <c r="G7403" i="2" s="1"/>
  <c r="G7404" i="2" s="1"/>
  <c r="G7405" i="2" s="1"/>
  <c r="G7406" i="2" s="1"/>
  <c r="G7407" i="2" s="1"/>
  <c r="G7408" i="2" s="1"/>
  <c r="G7409" i="2" s="1"/>
  <c r="G7410" i="2" s="1"/>
  <c r="G7411" i="2" s="1"/>
  <c r="G7412" i="2" s="1"/>
  <c r="G7413" i="2" s="1"/>
  <c r="G7414" i="2" s="1"/>
  <c r="G7415" i="2" s="1"/>
  <c r="G7416" i="2" s="1"/>
  <c r="G7417" i="2" s="1"/>
  <c r="G7418" i="2" s="1"/>
  <c r="G7419" i="2" s="1"/>
  <c r="G7420" i="2" s="1"/>
  <c r="G7421" i="2" s="1"/>
  <c r="G7422" i="2" s="1"/>
  <c r="G7423" i="2" s="1"/>
  <c r="G7424" i="2" s="1"/>
  <c r="G7425" i="2" s="1"/>
  <c r="G7426" i="2" s="1"/>
  <c r="G7427" i="2" s="1"/>
  <c r="G7428" i="2" s="1"/>
  <c r="G7429" i="2" s="1"/>
  <c r="G7430" i="2" s="1"/>
  <c r="G7431" i="2" s="1"/>
  <c r="G7432" i="2" s="1"/>
  <c r="G7433" i="2" s="1"/>
  <c r="G7434" i="2" s="1"/>
  <c r="G7435" i="2" s="1"/>
  <c r="G7436" i="2" s="1"/>
  <c r="G7437" i="2" s="1"/>
  <c r="G7438" i="2" s="1"/>
  <c r="G7439" i="2" s="1"/>
  <c r="G7440" i="2" s="1"/>
  <c r="G7441" i="2" s="1"/>
  <c r="G7442" i="2" s="1"/>
  <c r="G7443" i="2" s="1"/>
  <c r="G7444" i="2" s="1"/>
  <c r="G7445" i="2" s="1"/>
  <c r="G7446" i="2" s="1"/>
  <c r="G7447" i="2" s="1"/>
  <c r="G7448" i="2" s="1"/>
  <c r="G7449" i="2" s="1"/>
  <c r="G7450" i="2" s="1"/>
  <c r="G7451" i="2" s="1"/>
  <c r="G7452" i="2" s="1"/>
  <c r="G7453" i="2" s="1"/>
  <c r="G7454" i="2" s="1"/>
  <c r="G7455" i="2" s="1"/>
  <c r="G7456" i="2" s="1"/>
  <c r="G7457" i="2" s="1"/>
  <c r="G7458" i="2" s="1"/>
  <c r="G7459" i="2" s="1"/>
  <c r="G7460" i="2" s="1"/>
  <c r="G7461" i="2" s="1"/>
  <c r="G7462" i="2" s="1"/>
  <c r="G7463" i="2" s="1"/>
  <c r="G7464" i="2" s="1"/>
  <c r="G7465" i="2" s="1"/>
  <c r="G7466" i="2" s="1"/>
  <c r="G7467" i="2" s="1"/>
  <c r="G7468" i="2" s="1"/>
  <c r="G7469" i="2" s="1"/>
  <c r="G7470" i="2" s="1"/>
  <c r="G7471" i="2" s="1"/>
  <c r="G7472" i="2" s="1"/>
  <c r="G7473" i="2" s="1"/>
  <c r="G7474" i="2" s="1"/>
  <c r="G7475" i="2" s="1"/>
  <c r="G7476" i="2" s="1"/>
  <c r="G7477" i="2" s="1"/>
  <c r="G7478" i="2" s="1"/>
  <c r="G7479" i="2" s="1"/>
  <c r="G7480" i="2" s="1"/>
  <c r="G7481" i="2" s="1"/>
  <c r="G7482" i="2" s="1"/>
  <c r="G7483" i="2" s="1"/>
  <c r="G7484" i="2" s="1"/>
  <c r="G7485" i="2" s="1"/>
  <c r="G7486" i="2" s="1"/>
  <c r="G7487" i="2" s="1"/>
  <c r="G7488" i="2" s="1"/>
  <c r="G7489" i="2" s="1"/>
  <c r="G7490" i="2" s="1"/>
  <c r="G7491" i="2" s="1"/>
  <c r="G7492" i="2" s="1"/>
  <c r="G7493" i="2" s="1"/>
  <c r="G7494" i="2" s="1"/>
  <c r="G7495" i="2" s="1"/>
  <c r="G7496" i="2" s="1"/>
  <c r="G7497" i="2" s="1"/>
  <c r="G7498" i="2" s="1"/>
  <c r="G7499" i="2" s="1"/>
  <c r="G7500" i="2" s="1"/>
  <c r="G7501" i="2" s="1"/>
  <c r="G7502" i="2" s="1"/>
  <c r="G7503" i="2" s="1"/>
  <c r="G7504" i="2" s="1"/>
  <c r="G7505" i="2" s="1"/>
  <c r="G7506" i="2" s="1"/>
  <c r="G7507" i="2" s="1"/>
  <c r="G7508" i="2" s="1"/>
  <c r="G7509" i="2" s="1"/>
  <c r="G7510" i="2" s="1"/>
  <c r="G7511" i="2" s="1"/>
  <c r="G7512" i="2" s="1"/>
  <c r="G7513" i="2" s="1"/>
  <c r="G7514" i="2" s="1"/>
  <c r="G7515" i="2" s="1"/>
  <c r="G7516" i="2" s="1"/>
  <c r="G7517" i="2" s="1"/>
  <c r="G7518" i="2" s="1"/>
  <c r="G7519" i="2" s="1"/>
  <c r="G7520" i="2" s="1"/>
  <c r="G7521" i="2" s="1"/>
  <c r="G7522" i="2" s="1"/>
  <c r="G7523" i="2" s="1"/>
  <c r="G7524" i="2" s="1"/>
  <c r="G7525" i="2" s="1"/>
  <c r="G7526" i="2" s="1"/>
  <c r="G7527" i="2" s="1"/>
  <c r="G7528" i="2" s="1"/>
  <c r="G7529" i="2" s="1"/>
  <c r="G7530" i="2" s="1"/>
  <c r="G7531" i="2" s="1"/>
  <c r="G7532" i="2" s="1"/>
  <c r="G7533" i="2" s="1"/>
  <c r="G7534" i="2" s="1"/>
  <c r="G7535" i="2" s="1"/>
  <c r="G7536" i="2" s="1"/>
  <c r="G7537" i="2" s="1"/>
  <c r="G7538" i="2" s="1"/>
  <c r="G7539" i="2" s="1"/>
  <c r="G7540" i="2" s="1"/>
  <c r="G7541" i="2" s="1"/>
  <c r="G7542" i="2" s="1"/>
  <c r="G7543" i="2" s="1"/>
  <c r="G7544" i="2" s="1"/>
  <c r="G7545" i="2" s="1"/>
  <c r="G7546" i="2" s="1"/>
  <c r="G7547" i="2" s="1"/>
  <c r="G7548" i="2" s="1"/>
  <c r="G7549" i="2" s="1"/>
  <c r="G7550" i="2" s="1"/>
  <c r="G7551" i="2" s="1"/>
  <c r="G7552" i="2" s="1"/>
  <c r="G7553" i="2" s="1"/>
  <c r="G7554" i="2" s="1"/>
  <c r="G7555" i="2" s="1"/>
  <c r="G7556" i="2" s="1"/>
  <c r="G7557" i="2" s="1"/>
  <c r="G7558" i="2" s="1"/>
  <c r="G7559" i="2" s="1"/>
  <c r="G7560" i="2" s="1"/>
  <c r="G7561" i="2" s="1"/>
  <c r="G7562" i="2" s="1"/>
  <c r="G7563" i="2" s="1"/>
  <c r="G7564" i="2" s="1"/>
  <c r="G7565" i="2" s="1"/>
  <c r="G7566" i="2" s="1"/>
  <c r="G7567" i="2" s="1"/>
  <c r="G7568" i="2" s="1"/>
  <c r="G7569" i="2" s="1"/>
  <c r="G7570" i="2" s="1"/>
  <c r="G7571" i="2" s="1"/>
  <c r="G7572" i="2" s="1"/>
  <c r="G7573" i="2" s="1"/>
  <c r="G7574" i="2" s="1"/>
  <c r="G7575" i="2" s="1"/>
  <c r="G7576" i="2" s="1"/>
  <c r="G7577" i="2" s="1"/>
  <c r="G7578" i="2" s="1"/>
  <c r="G7579" i="2" s="1"/>
  <c r="G7580" i="2" s="1"/>
  <c r="G7581" i="2" s="1"/>
  <c r="G7582" i="2" s="1"/>
  <c r="G7583" i="2" s="1"/>
  <c r="G7584" i="2" s="1"/>
  <c r="G7585" i="2" s="1"/>
  <c r="G7586" i="2" s="1"/>
  <c r="G7587" i="2" s="1"/>
  <c r="G7588" i="2" s="1"/>
  <c r="G7589" i="2" s="1"/>
  <c r="G7590" i="2" s="1"/>
  <c r="G7591" i="2" s="1"/>
  <c r="G7592" i="2" s="1"/>
  <c r="G7593" i="2" s="1"/>
  <c r="G7594" i="2" s="1"/>
  <c r="G7595" i="2" s="1"/>
  <c r="G7596" i="2" s="1"/>
  <c r="G7597" i="2" s="1"/>
  <c r="G7598" i="2" s="1"/>
  <c r="G7599" i="2" s="1"/>
  <c r="G7600" i="2" s="1"/>
  <c r="G7601" i="2" s="1"/>
  <c r="G7602" i="2" s="1"/>
  <c r="G7603" i="2" s="1"/>
  <c r="G7604" i="2" s="1"/>
  <c r="G7605" i="2" s="1"/>
  <c r="G7606" i="2" s="1"/>
  <c r="G7607" i="2" s="1"/>
  <c r="G7608" i="2" s="1"/>
  <c r="G7609" i="2" s="1"/>
  <c r="G7610" i="2" s="1"/>
  <c r="G7611" i="2" s="1"/>
  <c r="G7612" i="2" s="1"/>
  <c r="G7613" i="2" s="1"/>
  <c r="G7614" i="2" s="1"/>
  <c r="G7615" i="2" s="1"/>
  <c r="G7616" i="2" s="1"/>
  <c r="G7617" i="2" s="1"/>
  <c r="G7618" i="2" s="1"/>
  <c r="G7619" i="2" s="1"/>
  <c r="G7620" i="2" s="1"/>
  <c r="G7621" i="2" s="1"/>
  <c r="G7622" i="2" s="1"/>
  <c r="G7623" i="2" s="1"/>
  <c r="G7624" i="2" s="1"/>
  <c r="G7625" i="2" s="1"/>
  <c r="G7626" i="2" s="1"/>
  <c r="G7627" i="2" s="1"/>
  <c r="G7628" i="2" s="1"/>
  <c r="G7629" i="2" s="1"/>
  <c r="G7630" i="2" s="1"/>
  <c r="G7631" i="2" s="1"/>
  <c r="G7632" i="2" s="1"/>
  <c r="G7633" i="2" s="1"/>
  <c r="G7634" i="2" s="1"/>
  <c r="G7635" i="2" s="1"/>
  <c r="G7636" i="2" s="1"/>
  <c r="G7637" i="2" s="1"/>
  <c r="G7638" i="2" s="1"/>
  <c r="G7639" i="2" s="1"/>
  <c r="G7640" i="2" s="1"/>
  <c r="G7641" i="2" s="1"/>
  <c r="G7642" i="2" s="1"/>
  <c r="G7643" i="2" s="1"/>
  <c r="G7644" i="2" s="1"/>
  <c r="G7645" i="2" s="1"/>
  <c r="G7646" i="2" s="1"/>
  <c r="G7647" i="2" s="1"/>
  <c r="G7648" i="2" s="1"/>
  <c r="G7649" i="2" s="1"/>
  <c r="G7650" i="2" s="1"/>
  <c r="G7651" i="2" s="1"/>
  <c r="G7652" i="2" s="1"/>
  <c r="G7653" i="2" s="1"/>
  <c r="G7654" i="2" s="1"/>
  <c r="G7655" i="2" s="1"/>
  <c r="G7656" i="2" s="1"/>
  <c r="G7657" i="2" s="1"/>
  <c r="G7658" i="2" s="1"/>
  <c r="G7659" i="2" s="1"/>
  <c r="G7660" i="2" s="1"/>
  <c r="G7661" i="2" s="1"/>
  <c r="G7662" i="2" s="1"/>
  <c r="G7663" i="2" s="1"/>
  <c r="G7664" i="2" s="1"/>
  <c r="G7665" i="2" s="1"/>
  <c r="G7666" i="2" s="1"/>
  <c r="G7667" i="2" s="1"/>
  <c r="G7668" i="2" s="1"/>
  <c r="G7669" i="2" s="1"/>
  <c r="G7670" i="2" s="1"/>
  <c r="G7671" i="2" s="1"/>
  <c r="G7672" i="2" s="1"/>
  <c r="G7673" i="2" s="1"/>
  <c r="G7674" i="2" s="1"/>
  <c r="G7675" i="2" s="1"/>
  <c r="G7676" i="2" s="1"/>
  <c r="G7677" i="2" s="1"/>
  <c r="G7678" i="2" s="1"/>
  <c r="G7679" i="2" s="1"/>
  <c r="G7680" i="2" s="1"/>
  <c r="G7681" i="2" s="1"/>
  <c r="G7682" i="2" s="1"/>
  <c r="G7683" i="2" s="1"/>
  <c r="G7684" i="2" s="1"/>
  <c r="G7685" i="2" s="1"/>
  <c r="G7686" i="2" s="1"/>
  <c r="G7687" i="2" s="1"/>
  <c r="G7688" i="2" s="1"/>
  <c r="G7689" i="2" s="1"/>
  <c r="G7690" i="2" s="1"/>
  <c r="G7691" i="2" s="1"/>
  <c r="G7692" i="2" s="1"/>
  <c r="G7693" i="2" s="1"/>
  <c r="G7694" i="2" s="1"/>
  <c r="G7695" i="2" s="1"/>
  <c r="G7696" i="2" s="1"/>
  <c r="G7697" i="2" s="1"/>
  <c r="G7698" i="2" s="1"/>
  <c r="G7699" i="2" s="1"/>
  <c r="G7700" i="2" s="1"/>
  <c r="G7701" i="2" s="1"/>
  <c r="G7702" i="2" s="1"/>
  <c r="G7703" i="2" s="1"/>
  <c r="G7704" i="2" s="1"/>
  <c r="G7705" i="2" s="1"/>
  <c r="G7706" i="2" s="1"/>
  <c r="G7707" i="2" s="1"/>
  <c r="G7708" i="2" s="1"/>
  <c r="G7709" i="2" s="1"/>
  <c r="G7710" i="2" s="1"/>
  <c r="G7711" i="2" s="1"/>
  <c r="G7712" i="2" s="1"/>
  <c r="G7713" i="2" s="1"/>
  <c r="G7714" i="2" s="1"/>
  <c r="G7715" i="2" s="1"/>
  <c r="G7716" i="2" s="1"/>
  <c r="G7717" i="2" s="1"/>
  <c r="G7718" i="2" s="1"/>
  <c r="G7719" i="2" s="1"/>
  <c r="G7720" i="2" s="1"/>
  <c r="G7721" i="2" s="1"/>
  <c r="G7722" i="2" s="1"/>
  <c r="G7723" i="2" s="1"/>
  <c r="G7724" i="2" s="1"/>
  <c r="G7725" i="2" s="1"/>
  <c r="G7726" i="2" s="1"/>
  <c r="G7727" i="2" s="1"/>
  <c r="G7728" i="2" s="1"/>
  <c r="G7729" i="2" s="1"/>
  <c r="G7730" i="2" s="1"/>
  <c r="G7731" i="2" s="1"/>
  <c r="G7732" i="2" s="1"/>
  <c r="G7733" i="2" s="1"/>
  <c r="G7734" i="2" s="1"/>
  <c r="G7735" i="2" s="1"/>
  <c r="G7736" i="2" s="1"/>
  <c r="G7737" i="2" s="1"/>
  <c r="G7738" i="2" s="1"/>
  <c r="G7739" i="2" s="1"/>
  <c r="G7740" i="2" s="1"/>
  <c r="G7741" i="2" s="1"/>
  <c r="G7742" i="2" s="1"/>
  <c r="G7743" i="2" s="1"/>
  <c r="G7744" i="2" s="1"/>
  <c r="G7745" i="2" s="1"/>
  <c r="G7746" i="2" s="1"/>
  <c r="G7747" i="2" s="1"/>
  <c r="G7748" i="2" s="1"/>
  <c r="G7749" i="2" s="1"/>
  <c r="G7750" i="2" s="1"/>
  <c r="G7751" i="2" s="1"/>
  <c r="G7752" i="2" s="1"/>
  <c r="G7753" i="2" s="1"/>
  <c r="G7754" i="2" s="1"/>
  <c r="G7755" i="2" s="1"/>
  <c r="G7756" i="2" s="1"/>
  <c r="G7757" i="2" s="1"/>
  <c r="G7758" i="2" s="1"/>
  <c r="G7759" i="2" s="1"/>
  <c r="G7760" i="2" s="1"/>
  <c r="G7761" i="2" s="1"/>
  <c r="G7762" i="2" s="1"/>
  <c r="G7763" i="2" s="1"/>
  <c r="G7764" i="2" s="1"/>
  <c r="G7765" i="2" s="1"/>
  <c r="G7766" i="2" s="1"/>
  <c r="G7767" i="2" s="1"/>
  <c r="G7768" i="2" s="1"/>
  <c r="G7769" i="2" s="1"/>
  <c r="G7770" i="2" s="1"/>
  <c r="G7771" i="2" s="1"/>
  <c r="G7772" i="2" s="1"/>
  <c r="G7773" i="2" s="1"/>
  <c r="G7774" i="2" s="1"/>
  <c r="G7775" i="2" s="1"/>
  <c r="G7776" i="2" s="1"/>
  <c r="G7777" i="2" s="1"/>
  <c r="G7778" i="2" s="1"/>
  <c r="G7779" i="2" s="1"/>
  <c r="G7780" i="2" s="1"/>
  <c r="G7781" i="2" s="1"/>
  <c r="G7782" i="2" s="1"/>
  <c r="G7783" i="2" s="1"/>
  <c r="G7784" i="2" s="1"/>
  <c r="G7785" i="2" s="1"/>
  <c r="G7786" i="2" s="1"/>
  <c r="G7787" i="2" s="1"/>
  <c r="G7788" i="2" s="1"/>
  <c r="G7789" i="2" s="1"/>
  <c r="G7790" i="2" s="1"/>
  <c r="G7791" i="2" s="1"/>
  <c r="G7792" i="2" s="1"/>
  <c r="G7793" i="2" s="1"/>
  <c r="G7794" i="2" s="1"/>
  <c r="G7795" i="2" s="1"/>
  <c r="G7796" i="2" s="1"/>
  <c r="G7797" i="2" s="1"/>
  <c r="G7798" i="2" s="1"/>
  <c r="G7799" i="2" s="1"/>
  <c r="G7800" i="2" s="1"/>
  <c r="G7801" i="2" s="1"/>
  <c r="G7802" i="2" s="1"/>
  <c r="G7803" i="2" s="1"/>
  <c r="G7804" i="2" s="1"/>
  <c r="G7805" i="2" s="1"/>
  <c r="G7806" i="2" s="1"/>
  <c r="G7807" i="2" s="1"/>
  <c r="G7808" i="2" s="1"/>
  <c r="G7809" i="2" s="1"/>
  <c r="G7810" i="2" s="1"/>
  <c r="G7811" i="2" s="1"/>
  <c r="G7812" i="2" s="1"/>
  <c r="G7813" i="2" s="1"/>
  <c r="G7814" i="2" s="1"/>
  <c r="G7815" i="2" s="1"/>
  <c r="G7816" i="2" s="1"/>
  <c r="G7817" i="2" s="1"/>
  <c r="G7818" i="2" s="1"/>
  <c r="G7819" i="2" s="1"/>
  <c r="G7820" i="2" s="1"/>
  <c r="G7821" i="2" s="1"/>
  <c r="G7822" i="2" s="1"/>
  <c r="G7823" i="2" s="1"/>
  <c r="G7824" i="2" s="1"/>
  <c r="G7825" i="2" s="1"/>
  <c r="G7826" i="2" s="1"/>
  <c r="G7827" i="2" s="1"/>
  <c r="G7828" i="2" s="1"/>
  <c r="G7829" i="2" s="1"/>
  <c r="G7830" i="2" s="1"/>
  <c r="G7831" i="2" s="1"/>
  <c r="G7832" i="2" s="1"/>
  <c r="G7833" i="2" s="1"/>
  <c r="G7834" i="2" s="1"/>
  <c r="G7835" i="2" s="1"/>
  <c r="G7836" i="2" s="1"/>
  <c r="G7837" i="2" s="1"/>
  <c r="G7838" i="2" s="1"/>
  <c r="G7839" i="2" s="1"/>
  <c r="G7840" i="2" s="1"/>
  <c r="G7841" i="2" s="1"/>
  <c r="G7842" i="2" s="1"/>
  <c r="G7843" i="2" s="1"/>
  <c r="G7844" i="2" s="1"/>
  <c r="G7845" i="2" s="1"/>
  <c r="G7846" i="2" s="1"/>
  <c r="G7847" i="2" s="1"/>
  <c r="G7848" i="2" s="1"/>
  <c r="G7849" i="2" s="1"/>
  <c r="G7850" i="2" s="1"/>
  <c r="G7851" i="2" s="1"/>
  <c r="G7852" i="2" s="1"/>
  <c r="G7853" i="2" s="1"/>
  <c r="G7854" i="2" s="1"/>
  <c r="G7855" i="2" s="1"/>
  <c r="G7856" i="2" s="1"/>
  <c r="G7857" i="2" s="1"/>
  <c r="G7858" i="2" s="1"/>
  <c r="G7859" i="2" s="1"/>
  <c r="G7860" i="2" s="1"/>
  <c r="G7861" i="2" s="1"/>
  <c r="G7862" i="2" s="1"/>
  <c r="G7863" i="2" s="1"/>
  <c r="G7864" i="2" s="1"/>
  <c r="G7865" i="2" s="1"/>
  <c r="G7866" i="2" s="1"/>
  <c r="G7867" i="2" s="1"/>
  <c r="G7868" i="2" s="1"/>
  <c r="G7869" i="2" s="1"/>
  <c r="G7870" i="2" s="1"/>
  <c r="G7871" i="2" s="1"/>
  <c r="G7872" i="2" s="1"/>
  <c r="G7873" i="2" s="1"/>
  <c r="G7874" i="2" s="1"/>
  <c r="G7875" i="2" s="1"/>
  <c r="G7876" i="2" s="1"/>
  <c r="G7877" i="2" s="1"/>
  <c r="G7878" i="2" s="1"/>
  <c r="G7879" i="2" s="1"/>
  <c r="G7880" i="2" s="1"/>
  <c r="G7881" i="2" s="1"/>
  <c r="G7882" i="2" s="1"/>
  <c r="G7883" i="2" s="1"/>
  <c r="G7884" i="2" s="1"/>
  <c r="G7885" i="2" s="1"/>
  <c r="G7886" i="2" s="1"/>
  <c r="G7887" i="2" s="1"/>
  <c r="G7888" i="2" s="1"/>
  <c r="G7889" i="2" s="1"/>
  <c r="G7890" i="2" s="1"/>
  <c r="G7891" i="2" s="1"/>
  <c r="G7892" i="2" s="1"/>
  <c r="G7893" i="2" s="1"/>
  <c r="G7894" i="2" s="1"/>
  <c r="G7895" i="2" s="1"/>
  <c r="G7896" i="2" s="1"/>
  <c r="G7897" i="2" s="1"/>
  <c r="G7898" i="2" s="1"/>
  <c r="G7899" i="2" s="1"/>
  <c r="G7900" i="2" s="1"/>
  <c r="G7901" i="2" s="1"/>
  <c r="G7902" i="2" s="1"/>
  <c r="G7903" i="2" s="1"/>
  <c r="G7904" i="2" s="1"/>
  <c r="G7905" i="2" s="1"/>
  <c r="G7906" i="2" s="1"/>
  <c r="G7907" i="2" s="1"/>
  <c r="G7908" i="2" s="1"/>
  <c r="G7909" i="2" s="1"/>
  <c r="G7910" i="2" s="1"/>
  <c r="G7911" i="2" s="1"/>
  <c r="G7912" i="2" s="1"/>
  <c r="G7913" i="2" s="1"/>
  <c r="G7914" i="2" s="1"/>
  <c r="G7915" i="2" s="1"/>
  <c r="G7916" i="2" s="1"/>
  <c r="G7917" i="2" s="1"/>
  <c r="G7918" i="2" s="1"/>
  <c r="G7919" i="2" s="1"/>
  <c r="G7920" i="2" s="1"/>
  <c r="G7921" i="2" s="1"/>
  <c r="G7922" i="2" s="1"/>
  <c r="G7923" i="2" s="1"/>
  <c r="G7924" i="2" s="1"/>
  <c r="G7925" i="2" s="1"/>
  <c r="G7926" i="2" s="1"/>
  <c r="G7927" i="2" s="1"/>
  <c r="G7928" i="2" s="1"/>
  <c r="G7929" i="2" s="1"/>
  <c r="G7930" i="2" s="1"/>
  <c r="G7931" i="2" s="1"/>
  <c r="G7932" i="2" s="1"/>
  <c r="G7933" i="2" s="1"/>
  <c r="G7934" i="2" s="1"/>
  <c r="G7935" i="2" s="1"/>
  <c r="G7936" i="2" s="1"/>
  <c r="G7937" i="2" s="1"/>
  <c r="G7938" i="2" s="1"/>
  <c r="G7939" i="2" s="1"/>
  <c r="G7940" i="2" s="1"/>
  <c r="G7941" i="2" s="1"/>
  <c r="G7942" i="2" s="1"/>
  <c r="G7943" i="2" s="1"/>
  <c r="G7944" i="2" s="1"/>
  <c r="G7945" i="2" s="1"/>
  <c r="G7946" i="2" s="1"/>
  <c r="G7947" i="2" s="1"/>
  <c r="G7948" i="2" s="1"/>
  <c r="G7949" i="2" s="1"/>
  <c r="G7950" i="2" s="1"/>
  <c r="G7951" i="2" s="1"/>
  <c r="G7952" i="2" s="1"/>
  <c r="G7953" i="2" s="1"/>
  <c r="G7954" i="2" s="1"/>
  <c r="G7955" i="2" s="1"/>
  <c r="G7956" i="2" s="1"/>
  <c r="G7957" i="2" s="1"/>
  <c r="G7958" i="2" s="1"/>
  <c r="G7959" i="2" s="1"/>
  <c r="G7960" i="2" s="1"/>
  <c r="G7961" i="2" s="1"/>
  <c r="G7962" i="2" s="1"/>
  <c r="G7963" i="2" s="1"/>
  <c r="G7964" i="2" s="1"/>
  <c r="G7965" i="2" s="1"/>
  <c r="G7966" i="2" s="1"/>
  <c r="G7967" i="2" s="1"/>
  <c r="G7968" i="2" s="1"/>
  <c r="G7969" i="2" s="1"/>
  <c r="G7970" i="2" s="1"/>
  <c r="G7971" i="2" s="1"/>
  <c r="G7972" i="2" s="1"/>
  <c r="G7973" i="2" s="1"/>
  <c r="G7974" i="2" s="1"/>
  <c r="G7975" i="2" s="1"/>
  <c r="G7976" i="2" s="1"/>
  <c r="G7977" i="2" s="1"/>
  <c r="G7978" i="2" s="1"/>
  <c r="G7979" i="2" s="1"/>
  <c r="G7980" i="2" s="1"/>
  <c r="G7981" i="2" s="1"/>
  <c r="G7982" i="2" s="1"/>
  <c r="G7983" i="2" s="1"/>
  <c r="G7984" i="2" s="1"/>
  <c r="G7985" i="2" s="1"/>
  <c r="G7986" i="2" s="1"/>
  <c r="G7987" i="2" s="1"/>
  <c r="G7988" i="2" s="1"/>
  <c r="G7989" i="2" s="1"/>
  <c r="G7990" i="2" s="1"/>
  <c r="G7991" i="2" s="1"/>
  <c r="G7992" i="2" s="1"/>
  <c r="G7993" i="2" s="1"/>
  <c r="G7994" i="2" s="1"/>
  <c r="G7995" i="2" s="1"/>
  <c r="G7996" i="2" s="1"/>
  <c r="G7997" i="2" s="1"/>
  <c r="G7998" i="2" s="1"/>
  <c r="G7999" i="2" s="1"/>
  <c r="G8000" i="2" s="1"/>
  <c r="G8001" i="2" s="1"/>
  <c r="G8002" i="2" s="1"/>
  <c r="G8003" i="2" s="1"/>
  <c r="G8004" i="2" s="1"/>
  <c r="G8005" i="2" s="1"/>
  <c r="G8006" i="2" s="1"/>
  <c r="G8007" i="2" s="1"/>
  <c r="G8008" i="2" s="1"/>
  <c r="G8009" i="2" s="1"/>
  <c r="G8010" i="2" s="1"/>
  <c r="G8011" i="2" s="1"/>
  <c r="G8012" i="2" s="1"/>
  <c r="G8013" i="2" s="1"/>
  <c r="G8014" i="2" s="1"/>
  <c r="G8015" i="2" s="1"/>
  <c r="G8016" i="2" s="1"/>
  <c r="G8017" i="2" s="1"/>
  <c r="G8018" i="2" s="1"/>
  <c r="G8019" i="2" s="1"/>
  <c r="G8020" i="2" s="1"/>
  <c r="G8021" i="2" s="1"/>
  <c r="G8022" i="2" s="1"/>
  <c r="G8023" i="2" s="1"/>
  <c r="G8024" i="2" s="1"/>
  <c r="G8025" i="2" s="1"/>
  <c r="G8026" i="2" s="1"/>
  <c r="G8027" i="2" s="1"/>
  <c r="G8028" i="2" s="1"/>
  <c r="G8029" i="2" s="1"/>
  <c r="G8030" i="2" s="1"/>
  <c r="G8031" i="2" s="1"/>
  <c r="G8032" i="2" s="1"/>
  <c r="G8033" i="2" s="1"/>
  <c r="G8034" i="2" s="1"/>
  <c r="G8035" i="2" s="1"/>
  <c r="G8036" i="2" s="1"/>
  <c r="G8037" i="2" s="1"/>
  <c r="G8038" i="2" s="1"/>
  <c r="G8039" i="2" s="1"/>
  <c r="G8040" i="2" s="1"/>
  <c r="G8041" i="2" s="1"/>
  <c r="G8042" i="2" s="1"/>
  <c r="G8043" i="2" s="1"/>
  <c r="G8044" i="2" s="1"/>
  <c r="G8045" i="2" s="1"/>
  <c r="G8046" i="2" s="1"/>
  <c r="G8047" i="2" s="1"/>
  <c r="G8048" i="2" s="1"/>
  <c r="G8049" i="2" s="1"/>
  <c r="G8050" i="2" s="1"/>
  <c r="G8051" i="2" s="1"/>
  <c r="G8052" i="2" s="1"/>
  <c r="G8053" i="2" s="1"/>
  <c r="G8054" i="2" s="1"/>
  <c r="G8055" i="2" s="1"/>
  <c r="G8056" i="2" s="1"/>
  <c r="G8057" i="2" s="1"/>
  <c r="G8058" i="2" s="1"/>
  <c r="G8059" i="2" s="1"/>
  <c r="G8060" i="2" s="1"/>
  <c r="G8061" i="2" s="1"/>
  <c r="G8062" i="2" s="1"/>
  <c r="G8063" i="2" s="1"/>
  <c r="G8064" i="2" s="1"/>
  <c r="G8065" i="2" s="1"/>
  <c r="G8066" i="2" s="1"/>
  <c r="G8067" i="2" s="1"/>
  <c r="G8068" i="2" s="1"/>
  <c r="G8069" i="2" s="1"/>
  <c r="G8070" i="2" s="1"/>
  <c r="G8071" i="2" s="1"/>
  <c r="G8072" i="2" s="1"/>
  <c r="G8073" i="2" s="1"/>
  <c r="G8074" i="2" s="1"/>
  <c r="G8075" i="2" s="1"/>
  <c r="G8076" i="2" s="1"/>
  <c r="G8077" i="2" s="1"/>
  <c r="G8078" i="2" s="1"/>
  <c r="G8079" i="2" s="1"/>
  <c r="G8080" i="2" s="1"/>
  <c r="G8081" i="2" s="1"/>
  <c r="G8082" i="2" s="1"/>
  <c r="G8083" i="2" s="1"/>
  <c r="G8084" i="2" s="1"/>
  <c r="G8085" i="2" s="1"/>
  <c r="G8086" i="2" s="1"/>
  <c r="G8087" i="2" s="1"/>
  <c r="G8088" i="2" s="1"/>
  <c r="G8089" i="2" s="1"/>
  <c r="G8090" i="2" s="1"/>
  <c r="G8091" i="2" s="1"/>
  <c r="G8092" i="2" s="1"/>
  <c r="G8093" i="2" s="1"/>
  <c r="G8094" i="2" s="1"/>
  <c r="G8095" i="2" s="1"/>
  <c r="G8096" i="2" s="1"/>
  <c r="G8097" i="2" s="1"/>
  <c r="G8098" i="2" s="1"/>
  <c r="G8099" i="2" s="1"/>
  <c r="G8100" i="2" s="1"/>
  <c r="G8101" i="2" s="1"/>
  <c r="G8102" i="2" s="1"/>
  <c r="G8103" i="2" s="1"/>
  <c r="G8104" i="2" s="1"/>
  <c r="G8105" i="2" s="1"/>
  <c r="G8106" i="2" s="1"/>
  <c r="G8107" i="2" s="1"/>
  <c r="G8108" i="2" s="1"/>
  <c r="G8109" i="2" s="1"/>
  <c r="G8110" i="2" s="1"/>
  <c r="G8111" i="2" s="1"/>
  <c r="G8112" i="2" s="1"/>
  <c r="G8113" i="2" s="1"/>
  <c r="G8114" i="2" s="1"/>
  <c r="G8115" i="2" s="1"/>
  <c r="G8116" i="2" s="1"/>
  <c r="G8117" i="2" s="1"/>
  <c r="G8118" i="2" s="1"/>
  <c r="G8119" i="2" s="1"/>
  <c r="G8120" i="2" s="1"/>
  <c r="G8121" i="2" s="1"/>
  <c r="G8122" i="2" s="1"/>
  <c r="G8123" i="2" s="1"/>
  <c r="G8124" i="2" s="1"/>
  <c r="G8125" i="2" s="1"/>
  <c r="G8126" i="2" s="1"/>
  <c r="G8127" i="2" s="1"/>
  <c r="G8128" i="2" s="1"/>
  <c r="G8129" i="2" s="1"/>
  <c r="G8130" i="2" s="1"/>
  <c r="G8131" i="2" s="1"/>
  <c r="G8132" i="2" s="1"/>
  <c r="G8133" i="2" s="1"/>
  <c r="G8134" i="2" s="1"/>
  <c r="G8135" i="2" s="1"/>
  <c r="G8136" i="2" s="1"/>
  <c r="G8137" i="2" s="1"/>
  <c r="G8138" i="2" s="1"/>
  <c r="G8139" i="2" s="1"/>
  <c r="G8140" i="2" s="1"/>
  <c r="G8141" i="2" s="1"/>
  <c r="G8142" i="2" s="1"/>
  <c r="G8143" i="2" s="1"/>
  <c r="G8144" i="2" s="1"/>
  <c r="G8145" i="2" s="1"/>
  <c r="G8146" i="2" s="1"/>
  <c r="G8147" i="2" s="1"/>
  <c r="G8148" i="2" s="1"/>
  <c r="G8149" i="2" s="1"/>
  <c r="G8150" i="2" s="1"/>
  <c r="G8151" i="2" s="1"/>
  <c r="G8152" i="2" s="1"/>
  <c r="G8153" i="2" s="1"/>
  <c r="G8154" i="2" s="1"/>
  <c r="G8155" i="2" s="1"/>
  <c r="G8156" i="2" s="1"/>
  <c r="G8157" i="2" s="1"/>
  <c r="G8158" i="2" s="1"/>
  <c r="G8159" i="2" s="1"/>
  <c r="G8160" i="2" s="1"/>
  <c r="G8161" i="2" s="1"/>
  <c r="G8162" i="2" s="1"/>
  <c r="G8163" i="2" s="1"/>
  <c r="G8164" i="2" s="1"/>
  <c r="G8165" i="2" s="1"/>
  <c r="G8166" i="2" s="1"/>
  <c r="G8167" i="2" s="1"/>
  <c r="G8168" i="2" s="1"/>
  <c r="G8169" i="2" s="1"/>
  <c r="G8170" i="2" s="1"/>
  <c r="G8171" i="2" s="1"/>
  <c r="G8172" i="2" s="1"/>
  <c r="G8173" i="2" s="1"/>
  <c r="G8174" i="2" s="1"/>
  <c r="G8175" i="2" s="1"/>
  <c r="G8176" i="2" s="1"/>
  <c r="G8177" i="2" s="1"/>
  <c r="G8178" i="2" s="1"/>
  <c r="G8179" i="2" s="1"/>
  <c r="G8180" i="2" s="1"/>
  <c r="G8181" i="2" s="1"/>
  <c r="G8182" i="2" s="1"/>
  <c r="G8183" i="2" s="1"/>
  <c r="G8184" i="2" s="1"/>
  <c r="G8185" i="2" s="1"/>
  <c r="G8186" i="2" s="1"/>
  <c r="G8187" i="2" s="1"/>
  <c r="G8188" i="2" s="1"/>
  <c r="G8189" i="2" s="1"/>
  <c r="G8190" i="2" s="1"/>
  <c r="G8191" i="2" s="1"/>
  <c r="G8192" i="2" s="1"/>
  <c r="G8193" i="2" s="1"/>
  <c r="G8194" i="2" s="1"/>
  <c r="G8195" i="2" s="1"/>
  <c r="G8196" i="2" s="1"/>
  <c r="G8197" i="2" s="1"/>
  <c r="G8198" i="2" s="1"/>
  <c r="G8199" i="2" s="1"/>
  <c r="G8200" i="2" s="1"/>
  <c r="G8201" i="2" s="1"/>
  <c r="G8202" i="2" s="1"/>
  <c r="G8203" i="2" s="1"/>
  <c r="G8204" i="2" s="1"/>
  <c r="G8205" i="2" s="1"/>
  <c r="G8206" i="2" s="1"/>
  <c r="G8207" i="2" s="1"/>
  <c r="G8208" i="2" s="1"/>
  <c r="G8209" i="2" s="1"/>
  <c r="G8210" i="2" s="1"/>
  <c r="G8211" i="2" s="1"/>
  <c r="G8212" i="2" s="1"/>
  <c r="G8213" i="2" s="1"/>
  <c r="G8214" i="2" s="1"/>
  <c r="G8215" i="2" s="1"/>
  <c r="G8216" i="2" s="1"/>
  <c r="G8217" i="2" s="1"/>
  <c r="G8218" i="2" s="1"/>
  <c r="G8219" i="2" s="1"/>
  <c r="G8220" i="2" s="1"/>
  <c r="G8221" i="2" s="1"/>
  <c r="G8222" i="2" s="1"/>
  <c r="G8223" i="2" s="1"/>
  <c r="G8224" i="2" s="1"/>
  <c r="G8225" i="2" s="1"/>
  <c r="G8226" i="2" s="1"/>
  <c r="G8227" i="2" s="1"/>
  <c r="G8228" i="2" s="1"/>
  <c r="G8229" i="2" s="1"/>
  <c r="G8230" i="2" s="1"/>
  <c r="G8231" i="2" s="1"/>
  <c r="G8232" i="2" s="1"/>
  <c r="G8233" i="2" s="1"/>
  <c r="G8234" i="2" s="1"/>
  <c r="G8235" i="2" s="1"/>
  <c r="G8236" i="2" s="1"/>
  <c r="G8237" i="2" s="1"/>
  <c r="G8238" i="2" s="1"/>
  <c r="G8239" i="2" s="1"/>
  <c r="G8240" i="2" s="1"/>
  <c r="G8241" i="2" s="1"/>
  <c r="G8242" i="2" s="1"/>
  <c r="G8243" i="2" s="1"/>
  <c r="G8244" i="2" s="1"/>
  <c r="G8245" i="2" s="1"/>
  <c r="G8246" i="2" s="1"/>
  <c r="G8247" i="2" s="1"/>
  <c r="G8248" i="2" s="1"/>
  <c r="G8249" i="2" s="1"/>
  <c r="G8250" i="2" s="1"/>
  <c r="G8251" i="2" s="1"/>
  <c r="G8252" i="2" s="1"/>
  <c r="G8253" i="2" s="1"/>
  <c r="G8254" i="2" s="1"/>
  <c r="G8255" i="2" s="1"/>
  <c r="G8256" i="2" s="1"/>
  <c r="G8257" i="2" s="1"/>
  <c r="G8258" i="2" s="1"/>
  <c r="G8259" i="2" s="1"/>
  <c r="G8260" i="2" s="1"/>
  <c r="G8261" i="2" s="1"/>
  <c r="G8262" i="2" s="1"/>
  <c r="G8263" i="2" s="1"/>
  <c r="G8264" i="2" s="1"/>
  <c r="G8265" i="2" s="1"/>
  <c r="G8266" i="2" s="1"/>
  <c r="G8267" i="2" s="1"/>
  <c r="G8268" i="2" s="1"/>
  <c r="G8269" i="2" s="1"/>
  <c r="G8270" i="2" s="1"/>
  <c r="G8271" i="2" s="1"/>
  <c r="G8272" i="2" s="1"/>
  <c r="G8273" i="2" s="1"/>
  <c r="G8274" i="2" s="1"/>
  <c r="G8275" i="2" s="1"/>
  <c r="G8276" i="2" s="1"/>
  <c r="G8277" i="2" s="1"/>
  <c r="G8278" i="2" s="1"/>
  <c r="G8279" i="2" s="1"/>
  <c r="G8280" i="2" s="1"/>
  <c r="G8281" i="2" s="1"/>
  <c r="G8282" i="2" s="1"/>
  <c r="G8283" i="2" s="1"/>
  <c r="G8284" i="2" s="1"/>
  <c r="G8285" i="2" s="1"/>
  <c r="G8286" i="2" s="1"/>
  <c r="G8287" i="2" s="1"/>
  <c r="G8288" i="2" s="1"/>
  <c r="G8289" i="2" s="1"/>
  <c r="G8290" i="2" s="1"/>
  <c r="G8291" i="2" s="1"/>
  <c r="G8292" i="2" s="1"/>
  <c r="G8293" i="2" s="1"/>
  <c r="G8294" i="2" s="1"/>
  <c r="G8295" i="2" s="1"/>
  <c r="G8296" i="2" s="1"/>
  <c r="G8297" i="2" s="1"/>
  <c r="G8298" i="2" s="1"/>
  <c r="G8299" i="2" s="1"/>
  <c r="G8300" i="2" s="1"/>
  <c r="G8301" i="2" s="1"/>
  <c r="G8302" i="2" s="1"/>
  <c r="G8303" i="2" s="1"/>
  <c r="G8304" i="2" s="1"/>
  <c r="G8305" i="2" s="1"/>
  <c r="G8306" i="2" s="1"/>
  <c r="G8307" i="2" s="1"/>
  <c r="G8308" i="2" s="1"/>
  <c r="G8309" i="2" s="1"/>
  <c r="G8310" i="2" s="1"/>
  <c r="G8311" i="2" s="1"/>
  <c r="G8312" i="2" s="1"/>
  <c r="G8313" i="2" s="1"/>
  <c r="G8314" i="2" s="1"/>
  <c r="G8315" i="2" s="1"/>
  <c r="G8316" i="2" s="1"/>
  <c r="G8317" i="2" s="1"/>
  <c r="G8318" i="2" s="1"/>
  <c r="G8319" i="2" s="1"/>
  <c r="G8320" i="2" s="1"/>
  <c r="G8321" i="2" s="1"/>
  <c r="G8322" i="2" s="1"/>
  <c r="G8323" i="2" s="1"/>
  <c r="G8324" i="2" s="1"/>
  <c r="G8325" i="2" s="1"/>
  <c r="G8326" i="2" s="1"/>
  <c r="G8327" i="2" s="1"/>
  <c r="G8328" i="2" s="1"/>
  <c r="G8329" i="2" s="1"/>
  <c r="G8330" i="2" s="1"/>
  <c r="G8331" i="2" s="1"/>
  <c r="G8332" i="2" s="1"/>
  <c r="G8333" i="2" s="1"/>
  <c r="G8334" i="2" s="1"/>
  <c r="G8335" i="2" s="1"/>
  <c r="G8336" i="2" s="1"/>
  <c r="G8337" i="2" s="1"/>
  <c r="G8338" i="2" s="1"/>
  <c r="G8339" i="2" s="1"/>
  <c r="G8340" i="2" s="1"/>
  <c r="G8341" i="2" s="1"/>
  <c r="G8342" i="2" s="1"/>
  <c r="G8343" i="2" s="1"/>
  <c r="G8344" i="2" s="1"/>
  <c r="G8345" i="2" s="1"/>
  <c r="G8346" i="2" s="1"/>
  <c r="G8347" i="2" s="1"/>
  <c r="G8348" i="2" s="1"/>
  <c r="G8349" i="2" s="1"/>
  <c r="G8350" i="2" s="1"/>
  <c r="G8351" i="2" s="1"/>
  <c r="G8352" i="2" s="1"/>
  <c r="G8353" i="2" s="1"/>
  <c r="G8354" i="2" s="1"/>
  <c r="G8355" i="2" s="1"/>
  <c r="G8356" i="2" s="1"/>
  <c r="G8357" i="2" s="1"/>
  <c r="G8358" i="2" s="1"/>
  <c r="G8359" i="2" s="1"/>
  <c r="G8360" i="2" s="1"/>
  <c r="G8361" i="2" s="1"/>
  <c r="G8362" i="2" s="1"/>
  <c r="G8363" i="2" s="1"/>
  <c r="G8364" i="2" s="1"/>
  <c r="G8365" i="2" s="1"/>
  <c r="G8366" i="2" s="1"/>
  <c r="G8367" i="2" s="1"/>
  <c r="G8368" i="2" s="1"/>
  <c r="G8369" i="2" s="1"/>
  <c r="G8370" i="2" s="1"/>
  <c r="G8371" i="2" s="1"/>
  <c r="G8372" i="2" s="1"/>
  <c r="G8373" i="2" s="1"/>
  <c r="G8374" i="2" s="1"/>
  <c r="G8375" i="2" s="1"/>
  <c r="G8376" i="2" s="1"/>
  <c r="G8377" i="2" s="1"/>
  <c r="G8378" i="2" s="1"/>
  <c r="G8379" i="2" s="1"/>
  <c r="G8380" i="2" s="1"/>
  <c r="G8381" i="2" s="1"/>
  <c r="G8382" i="2" s="1"/>
  <c r="G8383" i="2" s="1"/>
  <c r="G8384" i="2" s="1"/>
  <c r="G8385" i="2" s="1"/>
  <c r="G8386" i="2" s="1"/>
  <c r="G8387" i="2" s="1"/>
  <c r="G8388" i="2" s="1"/>
  <c r="G8389" i="2" s="1"/>
  <c r="G8390" i="2" s="1"/>
  <c r="G8391" i="2" s="1"/>
  <c r="G8392" i="2" s="1"/>
  <c r="G8393" i="2" s="1"/>
  <c r="G8394" i="2" s="1"/>
  <c r="G8395" i="2" s="1"/>
  <c r="G8396" i="2" s="1"/>
  <c r="G8397" i="2" s="1"/>
  <c r="G8398" i="2" s="1"/>
  <c r="G8399" i="2" s="1"/>
  <c r="G8400" i="2" s="1"/>
  <c r="G8401" i="2" s="1"/>
  <c r="G8402" i="2" s="1"/>
  <c r="G8403" i="2" s="1"/>
  <c r="G8404" i="2" s="1"/>
  <c r="G8405" i="2" s="1"/>
  <c r="G8406" i="2" s="1"/>
  <c r="G8407" i="2" s="1"/>
  <c r="G8408" i="2" s="1"/>
  <c r="G8409" i="2" s="1"/>
  <c r="G8410" i="2" s="1"/>
  <c r="G8411" i="2" s="1"/>
  <c r="G8412" i="2" s="1"/>
  <c r="G8413" i="2" s="1"/>
  <c r="G8414" i="2" s="1"/>
  <c r="G8415" i="2" s="1"/>
  <c r="G8416" i="2" s="1"/>
  <c r="G8417" i="2" s="1"/>
  <c r="G8418" i="2" s="1"/>
  <c r="G8419" i="2" s="1"/>
  <c r="G8420" i="2" s="1"/>
  <c r="G8421" i="2" s="1"/>
  <c r="G8422" i="2" s="1"/>
  <c r="G8423" i="2" s="1"/>
  <c r="G8424" i="2" s="1"/>
  <c r="G8425" i="2" s="1"/>
  <c r="G8426" i="2" s="1"/>
  <c r="G8427" i="2" s="1"/>
  <c r="G8428" i="2" s="1"/>
  <c r="G8429" i="2" s="1"/>
  <c r="G8430" i="2" s="1"/>
  <c r="G8431" i="2" s="1"/>
  <c r="G8432" i="2" s="1"/>
  <c r="G8433" i="2" s="1"/>
  <c r="G8434" i="2" s="1"/>
  <c r="G8435" i="2" s="1"/>
  <c r="G8436" i="2" s="1"/>
  <c r="G8437" i="2" s="1"/>
  <c r="G8438" i="2" s="1"/>
  <c r="G8439" i="2" s="1"/>
  <c r="G8440" i="2" s="1"/>
  <c r="G8441" i="2" s="1"/>
  <c r="G8442" i="2" s="1"/>
  <c r="G8443" i="2" s="1"/>
  <c r="G8444" i="2" s="1"/>
  <c r="G8445" i="2" s="1"/>
  <c r="G8446" i="2" s="1"/>
  <c r="G8447" i="2" s="1"/>
  <c r="G8448" i="2" s="1"/>
  <c r="G8449" i="2" s="1"/>
  <c r="G8450" i="2" s="1"/>
  <c r="G8451" i="2" s="1"/>
  <c r="G8452" i="2" s="1"/>
  <c r="G8453" i="2" s="1"/>
  <c r="G8454" i="2" s="1"/>
  <c r="G8455" i="2" s="1"/>
  <c r="G8456" i="2" s="1"/>
  <c r="G8457" i="2" s="1"/>
  <c r="G8458" i="2" s="1"/>
  <c r="G8459" i="2" s="1"/>
  <c r="G8460" i="2" s="1"/>
  <c r="G8461" i="2" s="1"/>
  <c r="G8462" i="2" s="1"/>
  <c r="G8463" i="2" s="1"/>
  <c r="G8464" i="2" s="1"/>
  <c r="G8465" i="2" s="1"/>
  <c r="G8466" i="2" s="1"/>
  <c r="G8467" i="2" s="1"/>
  <c r="G8468" i="2" s="1"/>
  <c r="G8469" i="2" s="1"/>
  <c r="G8470" i="2" s="1"/>
  <c r="G8471" i="2" s="1"/>
  <c r="G8472" i="2" s="1"/>
  <c r="G8473" i="2" s="1"/>
  <c r="G8474" i="2" s="1"/>
  <c r="G8475" i="2" s="1"/>
  <c r="G8476" i="2" s="1"/>
  <c r="G8477" i="2" s="1"/>
  <c r="G8478" i="2" s="1"/>
  <c r="G8479" i="2" s="1"/>
  <c r="G8480" i="2" s="1"/>
  <c r="G8481" i="2" s="1"/>
  <c r="G8482" i="2" s="1"/>
  <c r="G8483" i="2" s="1"/>
  <c r="G8484" i="2" s="1"/>
  <c r="G8485" i="2" s="1"/>
  <c r="G8486" i="2" s="1"/>
  <c r="G8487" i="2" s="1"/>
  <c r="G8488" i="2" s="1"/>
  <c r="G8489" i="2" s="1"/>
  <c r="G8490" i="2" s="1"/>
  <c r="G8491" i="2" s="1"/>
  <c r="G8492" i="2" s="1"/>
  <c r="G8493" i="2" s="1"/>
  <c r="G8494" i="2" s="1"/>
  <c r="G8495" i="2" s="1"/>
  <c r="G8496" i="2" s="1"/>
  <c r="G8497" i="2" s="1"/>
  <c r="G8498" i="2" s="1"/>
  <c r="G8499" i="2" s="1"/>
  <c r="G8500" i="2" s="1"/>
  <c r="G8501" i="2" s="1"/>
  <c r="G8502" i="2" s="1"/>
  <c r="G8503" i="2" s="1"/>
  <c r="G8504" i="2" s="1"/>
  <c r="G8505" i="2" s="1"/>
  <c r="G8506" i="2" s="1"/>
  <c r="G8507" i="2" s="1"/>
  <c r="G8508" i="2" s="1"/>
  <c r="G8509" i="2" s="1"/>
  <c r="G8510" i="2" s="1"/>
  <c r="G8511" i="2" s="1"/>
  <c r="G8512" i="2" s="1"/>
  <c r="G8513" i="2" s="1"/>
  <c r="G8514" i="2" s="1"/>
  <c r="G8515" i="2" s="1"/>
  <c r="G8516" i="2" s="1"/>
  <c r="G8517" i="2" s="1"/>
  <c r="G8518" i="2" s="1"/>
  <c r="G8519" i="2" s="1"/>
  <c r="G8520" i="2" s="1"/>
  <c r="G8521" i="2" s="1"/>
  <c r="G8522" i="2" s="1"/>
  <c r="G8523" i="2" s="1"/>
  <c r="G8524" i="2" s="1"/>
  <c r="G8525" i="2" s="1"/>
  <c r="G8526" i="2" s="1"/>
  <c r="G8527" i="2" s="1"/>
  <c r="G8528" i="2" s="1"/>
  <c r="G8529" i="2" s="1"/>
  <c r="G8530" i="2" s="1"/>
  <c r="G8531" i="2" s="1"/>
  <c r="G8532" i="2" s="1"/>
  <c r="G8533" i="2" s="1"/>
  <c r="G8534" i="2" s="1"/>
  <c r="G8535" i="2" s="1"/>
  <c r="G8536" i="2" s="1"/>
  <c r="G8537" i="2" s="1"/>
  <c r="G8538" i="2" s="1"/>
  <c r="G8539" i="2" s="1"/>
  <c r="G8540" i="2" s="1"/>
  <c r="G8541" i="2" s="1"/>
  <c r="G8542" i="2" s="1"/>
  <c r="G8543" i="2" s="1"/>
  <c r="G8544" i="2" s="1"/>
  <c r="G8545" i="2" s="1"/>
  <c r="G8546" i="2" s="1"/>
  <c r="G8547" i="2" s="1"/>
  <c r="G8548" i="2" s="1"/>
  <c r="G8549" i="2" s="1"/>
  <c r="G8550" i="2" s="1"/>
  <c r="G8551" i="2" s="1"/>
  <c r="G8552" i="2" s="1"/>
  <c r="G8553" i="2" s="1"/>
  <c r="G8554" i="2" s="1"/>
  <c r="G8555" i="2" s="1"/>
  <c r="G8556" i="2" s="1"/>
  <c r="G8557" i="2" s="1"/>
  <c r="G8558" i="2" s="1"/>
  <c r="G8559" i="2" s="1"/>
  <c r="G8560" i="2" s="1"/>
  <c r="G8561" i="2" s="1"/>
  <c r="G8562" i="2" s="1"/>
  <c r="G8563" i="2" s="1"/>
  <c r="G8564" i="2" s="1"/>
  <c r="G8565" i="2" s="1"/>
  <c r="G8566" i="2" s="1"/>
  <c r="G8567" i="2" s="1"/>
  <c r="G8568" i="2" s="1"/>
  <c r="G8569" i="2" s="1"/>
  <c r="G8570" i="2" s="1"/>
  <c r="G8571" i="2" s="1"/>
  <c r="G8572" i="2" s="1"/>
  <c r="G8573" i="2" s="1"/>
  <c r="G8574" i="2" s="1"/>
  <c r="G8575" i="2" s="1"/>
  <c r="G8576" i="2" s="1"/>
  <c r="G8577" i="2" s="1"/>
  <c r="G8578" i="2" s="1"/>
  <c r="G8579" i="2" s="1"/>
  <c r="G8580" i="2" s="1"/>
  <c r="G8581" i="2" s="1"/>
  <c r="G8582" i="2" s="1"/>
  <c r="G8583" i="2" s="1"/>
  <c r="G8584" i="2" s="1"/>
  <c r="G8585" i="2" s="1"/>
  <c r="G8586" i="2" s="1"/>
  <c r="G8587" i="2" s="1"/>
  <c r="G8588" i="2" s="1"/>
  <c r="G8589" i="2" s="1"/>
  <c r="G8590" i="2" s="1"/>
  <c r="G8591" i="2" s="1"/>
  <c r="G8592" i="2" s="1"/>
  <c r="G8593" i="2" s="1"/>
  <c r="G8594" i="2" s="1"/>
  <c r="G8595" i="2" s="1"/>
  <c r="G8596" i="2" s="1"/>
  <c r="G8597" i="2" s="1"/>
  <c r="G8598" i="2" s="1"/>
  <c r="G8599" i="2" s="1"/>
  <c r="G8600" i="2" s="1"/>
  <c r="G8601" i="2" s="1"/>
  <c r="G8602" i="2" s="1"/>
  <c r="G8603" i="2" s="1"/>
  <c r="G8604" i="2" s="1"/>
  <c r="G8605" i="2" s="1"/>
  <c r="G8606" i="2" s="1"/>
  <c r="G8607" i="2" s="1"/>
  <c r="G8608" i="2" s="1"/>
  <c r="G8609" i="2" s="1"/>
  <c r="G8610" i="2" s="1"/>
  <c r="G8611" i="2" s="1"/>
  <c r="G8612" i="2" s="1"/>
  <c r="G8613" i="2" s="1"/>
  <c r="G8614" i="2" s="1"/>
  <c r="G8615" i="2" s="1"/>
  <c r="G8616" i="2" s="1"/>
  <c r="G8617" i="2" s="1"/>
  <c r="G8618" i="2" s="1"/>
  <c r="G8619" i="2" s="1"/>
  <c r="G8620" i="2" s="1"/>
  <c r="G8621" i="2" s="1"/>
  <c r="G8622" i="2" s="1"/>
  <c r="G8623" i="2" s="1"/>
  <c r="G8624" i="2" s="1"/>
  <c r="G8625" i="2" s="1"/>
  <c r="G8626" i="2" s="1"/>
  <c r="G8627" i="2" s="1"/>
  <c r="G8628" i="2" s="1"/>
  <c r="G8629" i="2" s="1"/>
  <c r="G8630" i="2" s="1"/>
  <c r="G8631" i="2" s="1"/>
  <c r="G8632" i="2" s="1"/>
  <c r="G8633" i="2" s="1"/>
  <c r="G8634" i="2" s="1"/>
  <c r="G8635" i="2" s="1"/>
  <c r="G8636" i="2" s="1"/>
  <c r="G8637" i="2" s="1"/>
  <c r="G8638" i="2" s="1"/>
  <c r="G8639" i="2" s="1"/>
  <c r="G8640" i="2" s="1"/>
  <c r="G8641" i="2" s="1"/>
  <c r="G8642" i="2" s="1"/>
  <c r="G8643" i="2" s="1"/>
  <c r="G8644" i="2" s="1"/>
  <c r="G8645" i="2" s="1"/>
  <c r="G8646" i="2" s="1"/>
  <c r="G8647" i="2" s="1"/>
  <c r="G8648" i="2" s="1"/>
  <c r="G8649" i="2" s="1"/>
  <c r="G8650" i="2" s="1"/>
  <c r="G8651" i="2" s="1"/>
  <c r="G8652" i="2" s="1"/>
  <c r="G8653" i="2" s="1"/>
  <c r="G8654" i="2" s="1"/>
  <c r="G8655" i="2" s="1"/>
  <c r="G8656" i="2" s="1"/>
  <c r="G8657" i="2" s="1"/>
  <c r="G8658" i="2" s="1"/>
  <c r="G8659" i="2" s="1"/>
  <c r="G8660" i="2" s="1"/>
  <c r="G8661" i="2" s="1"/>
  <c r="G8662" i="2" s="1"/>
  <c r="G8663" i="2" s="1"/>
  <c r="G8664" i="2" s="1"/>
  <c r="G8665" i="2" s="1"/>
  <c r="G8666" i="2" s="1"/>
  <c r="G8667" i="2" s="1"/>
  <c r="G8668" i="2" s="1"/>
  <c r="G8669" i="2" s="1"/>
  <c r="G8670" i="2" s="1"/>
  <c r="G8671" i="2" s="1"/>
  <c r="G8672" i="2" s="1"/>
  <c r="G8673" i="2" s="1"/>
  <c r="G8674" i="2" s="1"/>
  <c r="G8675" i="2" s="1"/>
  <c r="G8676" i="2" s="1"/>
  <c r="G8677" i="2" s="1"/>
  <c r="G8678" i="2" s="1"/>
  <c r="G8679" i="2" s="1"/>
  <c r="G8680" i="2" s="1"/>
  <c r="G8681" i="2" s="1"/>
  <c r="G8682" i="2" s="1"/>
  <c r="G8683" i="2" s="1"/>
  <c r="G8684" i="2" s="1"/>
  <c r="G8685" i="2" s="1"/>
  <c r="G8686" i="2" s="1"/>
  <c r="G8687" i="2" s="1"/>
  <c r="G8688" i="2" s="1"/>
  <c r="G8689" i="2" s="1"/>
  <c r="G8690" i="2" s="1"/>
  <c r="G8691" i="2" s="1"/>
  <c r="G8692" i="2" s="1"/>
  <c r="G8693" i="2" s="1"/>
  <c r="G8694" i="2" s="1"/>
  <c r="G8695" i="2" s="1"/>
  <c r="G8696" i="2" s="1"/>
  <c r="G8697" i="2" s="1"/>
  <c r="G8698" i="2" s="1"/>
  <c r="G8699" i="2" s="1"/>
  <c r="G8700" i="2" s="1"/>
  <c r="G8701" i="2" s="1"/>
  <c r="G8702" i="2" s="1"/>
  <c r="G8703" i="2" s="1"/>
  <c r="G8704" i="2" s="1"/>
  <c r="G8705" i="2" s="1"/>
  <c r="G8706" i="2" s="1"/>
  <c r="G8707" i="2" s="1"/>
  <c r="G8708" i="2" s="1"/>
  <c r="G8709" i="2" s="1"/>
  <c r="G8710" i="2" s="1"/>
  <c r="G8711" i="2" s="1"/>
  <c r="G8712" i="2" s="1"/>
  <c r="G8713" i="2" s="1"/>
  <c r="G8714" i="2" s="1"/>
  <c r="G8715" i="2" s="1"/>
  <c r="G8716" i="2" s="1"/>
  <c r="G8717" i="2" s="1"/>
  <c r="G8718" i="2" s="1"/>
  <c r="G8719" i="2" s="1"/>
  <c r="G8720" i="2" s="1"/>
  <c r="G8721" i="2" s="1"/>
  <c r="G8722" i="2" s="1"/>
  <c r="G8723" i="2" s="1"/>
  <c r="G8724" i="2" s="1"/>
  <c r="G8725" i="2" s="1"/>
  <c r="G8726" i="2" s="1"/>
  <c r="G8727" i="2" s="1"/>
  <c r="G8728" i="2" s="1"/>
  <c r="G8729" i="2" s="1"/>
  <c r="G8730" i="2" s="1"/>
  <c r="G8731" i="2" s="1"/>
  <c r="G8732" i="2" s="1"/>
  <c r="G8733" i="2" s="1"/>
  <c r="G8734" i="2" s="1"/>
  <c r="G8735" i="2" s="1"/>
  <c r="G8736" i="2" s="1"/>
  <c r="G8737" i="2" s="1"/>
  <c r="G8738" i="2" s="1"/>
  <c r="G8739" i="2" s="1"/>
  <c r="G8740" i="2" s="1"/>
  <c r="G8741" i="2" s="1"/>
  <c r="G8742" i="2" s="1"/>
  <c r="G8743" i="2" s="1"/>
  <c r="G8744" i="2" s="1"/>
  <c r="G8745" i="2" s="1"/>
  <c r="G8746" i="2" s="1"/>
  <c r="G8747" i="2" s="1"/>
  <c r="G8748" i="2" s="1"/>
  <c r="G8749" i="2" s="1"/>
  <c r="G8750" i="2" s="1"/>
  <c r="G8751" i="2" s="1"/>
  <c r="G8752" i="2" s="1"/>
  <c r="G8753" i="2" s="1"/>
  <c r="G8754" i="2" s="1"/>
  <c r="G8755" i="2" s="1"/>
  <c r="G8756" i="2" s="1"/>
  <c r="G8757" i="2" s="1"/>
  <c r="G8758" i="2" s="1"/>
  <c r="G8759" i="2" s="1"/>
  <c r="G8760" i="2" s="1"/>
  <c r="G8761" i="2" s="1"/>
  <c r="G8762" i="2" s="1"/>
  <c r="G8763" i="2" s="1"/>
  <c r="A481" i="2"/>
  <c r="A530" i="2"/>
  <c r="A493" i="2"/>
  <c r="A498" i="2"/>
  <c r="A521" i="2"/>
  <c r="A475" i="2"/>
  <c r="A509" i="2"/>
  <c r="A502" i="2"/>
  <c r="A480" i="2"/>
  <c r="A468" i="2"/>
  <c r="A488" i="2"/>
  <c r="A514" i="2"/>
  <c r="A507" i="2"/>
  <c r="A470" i="2"/>
  <c r="A471" i="2"/>
  <c r="A486" i="2"/>
  <c r="A525" i="2"/>
  <c r="A487" i="2"/>
  <c r="A537" i="2"/>
  <c r="A472" i="2"/>
  <c r="A476" i="2"/>
  <c r="A467" i="2"/>
  <c r="A503" i="2"/>
  <c r="A561" i="2"/>
  <c r="A549" i="2"/>
  <c r="A495" i="2"/>
  <c r="A531" i="2"/>
  <c r="A526" i="2"/>
  <c r="A499" i="2"/>
  <c r="A522" i="2"/>
  <c r="A554" i="2"/>
  <c r="A527" i="2"/>
  <c r="A500" i="2"/>
  <c r="A512" i="2"/>
  <c r="A504" i="2"/>
  <c r="A511" i="2"/>
  <c r="A510" i="2"/>
  <c r="A494" i="2"/>
  <c r="A538" i="2"/>
  <c r="A533" i="2"/>
  <c r="A545" i="2"/>
  <c r="A517" i="2"/>
  <c r="A505" i="2"/>
  <c r="A491" i="2"/>
  <c r="A496" i="2"/>
  <c r="A492" i="2"/>
  <c r="A3" i="6"/>
  <c r="A529" i="2"/>
  <c r="A569" i="2"/>
  <c r="A562" i="2"/>
  <c r="A534" i="2"/>
  <c r="A578" i="2"/>
  <c r="A523" i="2"/>
  <c r="A555" i="2"/>
  <c r="A573" i="2"/>
  <c r="A520" i="2"/>
  <c r="A528" i="2"/>
  <c r="A524" i="2"/>
  <c r="A541" i="2"/>
  <c r="A557" i="2"/>
  <c r="A518" i="2"/>
  <c r="A535" i="2"/>
  <c r="A546" i="2"/>
  <c r="A550" i="2"/>
  <c r="A519" i="2"/>
  <c r="A585" i="2"/>
  <c r="A516" i="2"/>
  <c r="A515" i="2"/>
  <c r="A536" i="2"/>
  <c r="A551" i="2"/>
  <c r="A609" i="2"/>
  <c r="A574" i="2"/>
  <c r="A559" i="2"/>
  <c r="A581" i="2"/>
  <c r="A597" i="2"/>
  <c r="A547" i="2"/>
  <c r="A558" i="2"/>
  <c r="A593" i="2"/>
  <c r="A575" i="2"/>
  <c r="A539" i="2"/>
  <c r="A548" i="2"/>
  <c r="A544" i="2"/>
  <c r="A543" i="2"/>
  <c r="A570" i="2"/>
  <c r="A542" i="2"/>
  <c r="A565" i="2"/>
  <c r="A579" i="2"/>
  <c r="A602" i="2"/>
  <c r="A586" i="2"/>
  <c r="A553" i="2"/>
  <c r="A560" i="2"/>
  <c r="A540" i="2"/>
  <c r="A552" i="2"/>
  <c r="H1" i="5"/>
  <c r="H14" i="5"/>
  <c r="H13" i="5"/>
  <c r="H12" i="5"/>
  <c r="H11" i="5"/>
  <c r="H10" i="5"/>
  <c r="H9" i="5"/>
  <c r="H8" i="5"/>
  <c r="H7" i="5"/>
  <c r="H6" i="5"/>
  <c r="H5" i="5"/>
  <c r="H4" i="5"/>
  <c r="A577" i="2"/>
  <c r="A626" i="2"/>
  <c r="A589" i="2"/>
  <c r="A594" i="2"/>
  <c r="A617" i="2"/>
  <c r="A571" i="2"/>
  <c r="A605" i="2"/>
  <c r="A598" i="2"/>
  <c r="A564" i="2"/>
  <c r="A568" i="2"/>
  <c r="A563" i="2"/>
  <c r="A610" i="2"/>
  <c r="A603" i="2"/>
  <c r="A566" i="2"/>
  <c r="A567" i="2"/>
  <c r="A582" i="2"/>
  <c r="A621" i="2"/>
  <c r="A583" i="2"/>
  <c r="A633" i="2"/>
  <c r="A576" i="2"/>
  <c r="A584" i="2"/>
  <c r="A572" i="2"/>
  <c r="A599" i="2"/>
  <c r="Q5" i="5"/>
  <c r="Z10" i="1" s="1"/>
  <c r="Q3" i="5"/>
  <c r="Z8" i="1" s="1"/>
  <c r="Q7" i="5"/>
  <c r="Z12" i="1" s="1"/>
  <c r="Q11" i="5"/>
  <c r="Z16" i="1" s="1"/>
  <c r="Q4" i="5"/>
  <c r="Z9" i="1" s="1"/>
  <c r="Q12" i="5"/>
  <c r="Z17" i="1" s="1"/>
  <c r="Q9" i="5"/>
  <c r="Z14" i="1" s="1"/>
  <c r="Q13" i="5"/>
  <c r="Z18" i="1" s="1"/>
  <c r="Q8" i="5"/>
  <c r="Z13" i="1" s="1"/>
  <c r="Q6" i="5"/>
  <c r="Z11" i="1" s="1"/>
  <c r="Q10" i="5"/>
  <c r="Z15" i="1" s="1"/>
  <c r="Q14" i="5"/>
  <c r="Z19" i="1" s="1"/>
  <c r="A657" i="2"/>
  <c r="A645" i="2"/>
  <c r="A591" i="2"/>
  <c r="A627" i="2"/>
  <c r="A622" i="2"/>
  <c r="A595" i="2"/>
  <c r="A618" i="2"/>
  <c r="A650" i="2"/>
  <c r="A623" i="2"/>
  <c r="A608" i="2"/>
  <c r="A587" i="2"/>
  <c r="A588" i="2"/>
  <c r="A607" i="2"/>
  <c r="A606" i="2"/>
  <c r="A590" i="2"/>
  <c r="A634" i="2"/>
  <c r="A629" i="2"/>
  <c r="A641" i="2"/>
  <c r="A613" i="2"/>
  <c r="A601" i="2"/>
  <c r="A596" i="2"/>
  <c r="A600" i="2"/>
  <c r="A592" i="2"/>
  <c r="A625" i="2"/>
  <c r="A665" i="2"/>
  <c r="A658" i="2"/>
  <c r="A630" i="2"/>
  <c r="A674" i="2"/>
  <c r="A619" i="2"/>
  <c r="A651" i="2"/>
  <c r="A669" i="2"/>
  <c r="A624" i="2"/>
  <c r="A612" i="2"/>
  <c r="A632" i="2"/>
  <c r="A637" i="2"/>
  <c r="A653" i="2"/>
  <c r="A614" i="2"/>
  <c r="A631" i="2"/>
  <c r="A642" i="2"/>
  <c r="A646" i="2"/>
  <c r="A615" i="2"/>
  <c r="A681" i="2"/>
  <c r="A616" i="2"/>
  <c r="A620" i="2"/>
  <c r="A611" i="2"/>
  <c r="A647" i="2"/>
  <c r="A705" i="2"/>
  <c r="A670" i="2"/>
  <c r="A655" i="2"/>
  <c r="A677" i="2"/>
  <c r="A693" i="2"/>
  <c r="A643" i="2"/>
  <c r="A654" i="2"/>
  <c r="A689" i="2"/>
  <c r="A671" i="2"/>
  <c r="A644" i="2"/>
  <c r="A656" i="2"/>
  <c r="A648" i="2"/>
  <c r="A639" i="2"/>
  <c r="A666" i="2"/>
  <c r="A638" i="2"/>
  <c r="A661" i="2"/>
  <c r="A675" i="2"/>
  <c r="A698" i="2"/>
  <c r="A682" i="2"/>
  <c r="A649" i="2"/>
  <c r="A635" i="2"/>
  <c r="A640" i="2"/>
  <c r="A636" i="2"/>
  <c r="A673" i="2"/>
  <c r="A722" i="2"/>
  <c r="A685" i="2"/>
  <c r="A690" i="2"/>
  <c r="A713" i="2"/>
  <c r="A667" i="2"/>
  <c r="A701" i="2"/>
  <c r="A694" i="2"/>
  <c r="A664" i="2"/>
  <c r="A672" i="2"/>
  <c r="A668" i="2"/>
  <c r="A706" i="2"/>
  <c r="A699" i="2"/>
  <c r="A662" i="2"/>
  <c r="A663" i="2"/>
  <c r="A678" i="2"/>
  <c r="A717" i="2"/>
  <c r="A679" i="2"/>
  <c r="A729" i="2"/>
  <c r="A660" i="2"/>
  <c r="A659" i="2"/>
  <c r="A680" i="2"/>
  <c r="A695" i="2"/>
  <c r="L4" i="5"/>
  <c r="C4" i="5"/>
  <c r="C5" i="5" s="1"/>
  <c r="C6" i="5" s="1"/>
  <c r="C7" i="5" s="1"/>
  <c r="C8" i="5" s="1"/>
  <c r="C9" i="5" s="1"/>
  <c r="C10" i="5" s="1"/>
  <c r="C11" i="5" s="1"/>
  <c r="C12" i="5" s="1"/>
  <c r="C13" i="5" s="1"/>
  <c r="C14" i="5" s="1"/>
  <c r="A753" i="2"/>
  <c r="A741" i="2"/>
  <c r="A687" i="2"/>
  <c r="A723" i="2"/>
  <c r="A718" i="2"/>
  <c r="A691" i="2"/>
  <c r="A714" i="2"/>
  <c r="A746" i="2"/>
  <c r="A719" i="2"/>
  <c r="A683" i="2"/>
  <c r="A692" i="2"/>
  <c r="A688" i="2"/>
  <c r="A703" i="2"/>
  <c r="A702" i="2"/>
  <c r="A686" i="2"/>
  <c r="A730" i="2"/>
  <c r="A725" i="2"/>
  <c r="A737" i="2"/>
  <c r="A709" i="2"/>
  <c r="A697" i="2"/>
  <c r="A704" i="2"/>
  <c r="A684" i="2"/>
  <c r="A696" i="2"/>
  <c r="K18" i="4"/>
  <c r="K17" i="4"/>
  <c r="L17" i="4" s="1"/>
  <c r="K16" i="4"/>
  <c r="L16" i="4" s="1"/>
  <c r="K15" i="4"/>
  <c r="L15" i="4" s="1"/>
  <c r="K14" i="4"/>
  <c r="L14" i="4" s="1"/>
  <c r="K13" i="4"/>
  <c r="L13" i="4" s="1"/>
  <c r="K12" i="4"/>
  <c r="L12" i="4" s="1"/>
  <c r="K11" i="4"/>
  <c r="L11" i="4" s="1"/>
  <c r="K10" i="4"/>
  <c r="L10" i="4" s="1"/>
  <c r="K9" i="4"/>
  <c r="L9" i="4" s="1"/>
  <c r="K8" i="4"/>
  <c r="L8" i="4" s="1"/>
  <c r="K7" i="4"/>
  <c r="L7" i="4" s="1"/>
  <c r="K6" i="4"/>
  <c r="L6" i="4" s="1"/>
  <c r="M8763" i="2"/>
  <c r="J8763" i="2"/>
  <c r="M8762" i="2"/>
  <c r="J8762" i="2"/>
  <c r="M8761" i="2"/>
  <c r="J8761" i="2"/>
  <c r="M8760" i="2"/>
  <c r="J8760" i="2"/>
  <c r="M8759" i="2"/>
  <c r="J8759" i="2"/>
  <c r="M8758" i="2"/>
  <c r="J8758" i="2"/>
  <c r="M8757" i="2"/>
  <c r="J8757" i="2"/>
  <c r="M8756" i="2"/>
  <c r="J8756" i="2"/>
  <c r="M8755" i="2"/>
  <c r="J8755" i="2"/>
  <c r="M8754" i="2"/>
  <c r="J8754" i="2"/>
  <c r="M8753" i="2"/>
  <c r="J8753" i="2"/>
  <c r="M8752" i="2"/>
  <c r="J8752" i="2"/>
  <c r="M8751" i="2"/>
  <c r="J8751" i="2"/>
  <c r="M8750" i="2"/>
  <c r="J8750" i="2"/>
  <c r="M8749" i="2"/>
  <c r="J8749" i="2"/>
  <c r="M8748" i="2"/>
  <c r="J8748" i="2"/>
  <c r="M8747" i="2"/>
  <c r="J8747" i="2"/>
  <c r="M8746" i="2"/>
  <c r="J8746" i="2"/>
  <c r="M8745" i="2"/>
  <c r="J8745" i="2"/>
  <c r="M8744" i="2"/>
  <c r="J8744" i="2"/>
  <c r="M8743" i="2"/>
  <c r="J8743" i="2"/>
  <c r="M8742" i="2"/>
  <c r="J8742" i="2"/>
  <c r="M8741" i="2"/>
  <c r="J8741" i="2"/>
  <c r="M8740" i="2"/>
  <c r="J8740" i="2"/>
  <c r="M8739" i="2"/>
  <c r="J8739" i="2"/>
  <c r="M8738" i="2"/>
  <c r="J8738" i="2"/>
  <c r="M8737" i="2"/>
  <c r="J8737" i="2"/>
  <c r="M8736" i="2"/>
  <c r="J8736" i="2"/>
  <c r="M8735" i="2"/>
  <c r="J8735" i="2"/>
  <c r="M8734" i="2"/>
  <c r="J8734" i="2"/>
  <c r="M8733" i="2"/>
  <c r="J8733" i="2"/>
  <c r="M8732" i="2"/>
  <c r="J8732" i="2"/>
  <c r="M8731" i="2"/>
  <c r="J8731" i="2"/>
  <c r="M8730" i="2"/>
  <c r="J8730" i="2"/>
  <c r="M8729" i="2"/>
  <c r="J8729" i="2"/>
  <c r="M8728" i="2"/>
  <c r="J8728" i="2"/>
  <c r="M8727" i="2"/>
  <c r="J8727" i="2"/>
  <c r="M8726" i="2"/>
  <c r="J8726" i="2"/>
  <c r="M8725" i="2"/>
  <c r="J8725" i="2"/>
  <c r="M8724" i="2"/>
  <c r="J8724" i="2"/>
  <c r="M8723" i="2"/>
  <c r="J8723" i="2"/>
  <c r="M8722" i="2"/>
  <c r="J8722" i="2"/>
  <c r="M8721" i="2"/>
  <c r="J8721" i="2"/>
  <c r="M8720" i="2"/>
  <c r="J8720" i="2"/>
  <c r="M8719" i="2"/>
  <c r="J8719" i="2"/>
  <c r="M8718" i="2"/>
  <c r="J8718" i="2"/>
  <c r="M8717" i="2"/>
  <c r="J8717" i="2"/>
  <c r="M8716" i="2"/>
  <c r="J8716" i="2"/>
  <c r="M8715" i="2"/>
  <c r="J8715" i="2"/>
  <c r="M8714" i="2"/>
  <c r="J8714" i="2"/>
  <c r="M8713" i="2"/>
  <c r="J8713" i="2"/>
  <c r="M8712" i="2"/>
  <c r="J8712" i="2"/>
  <c r="M8711" i="2"/>
  <c r="J8711" i="2"/>
  <c r="M8710" i="2"/>
  <c r="J8710" i="2"/>
  <c r="M8709" i="2"/>
  <c r="J8709" i="2"/>
  <c r="M8708" i="2"/>
  <c r="J8708" i="2"/>
  <c r="M8707" i="2"/>
  <c r="J8707" i="2"/>
  <c r="M8706" i="2"/>
  <c r="J8706" i="2"/>
  <c r="M8705" i="2"/>
  <c r="J8705" i="2"/>
  <c r="M8704" i="2"/>
  <c r="J8704" i="2"/>
  <c r="M8703" i="2"/>
  <c r="J8703" i="2"/>
  <c r="M8702" i="2"/>
  <c r="J8702" i="2"/>
  <c r="M8701" i="2"/>
  <c r="J8701" i="2"/>
  <c r="M8700" i="2"/>
  <c r="J8700" i="2"/>
  <c r="M8699" i="2"/>
  <c r="J8699" i="2"/>
  <c r="M8698" i="2"/>
  <c r="J8698" i="2"/>
  <c r="M8697" i="2"/>
  <c r="J8697" i="2"/>
  <c r="M8696" i="2"/>
  <c r="J8696" i="2"/>
  <c r="M8695" i="2"/>
  <c r="J8695" i="2"/>
  <c r="M8694" i="2"/>
  <c r="J8694" i="2"/>
  <c r="M8693" i="2"/>
  <c r="J8693" i="2"/>
  <c r="M8692" i="2"/>
  <c r="J8692" i="2"/>
  <c r="M8691" i="2"/>
  <c r="J8691" i="2"/>
  <c r="M8690" i="2"/>
  <c r="J8690" i="2"/>
  <c r="M8689" i="2"/>
  <c r="J8689" i="2"/>
  <c r="M8688" i="2"/>
  <c r="J8688" i="2"/>
  <c r="M8687" i="2"/>
  <c r="J8687" i="2"/>
  <c r="M8686" i="2"/>
  <c r="J8686" i="2"/>
  <c r="M8685" i="2"/>
  <c r="J8685" i="2"/>
  <c r="M8684" i="2"/>
  <c r="J8684" i="2"/>
  <c r="M8683" i="2"/>
  <c r="J8683" i="2"/>
  <c r="M8682" i="2"/>
  <c r="J8682" i="2"/>
  <c r="M8681" i="2"/>
  <c r="J8681" i="2"/>
  <c r="M8680" i="2"/>
  <c r="J8680" i="2"/>
  <c r="M8679" i="2"/>
  <c r="J8679" i="2"/>
  <c r="M8678" i="2"/>
  <c r="J8678" i="2"/>
  <c r="M8677" i="2"/>
  <c r="J8677" i="2"/>
  <c r="M8676" i="2"/>
  <c r="J8676" i="2"/>
  <c r="M8675" i="2"/>
  <c r="J8675" i="2"/>
  <c r="M8674" i="2"/>
  <c r="J8674" i="2"/>
  <c r="M8673" i="2"/>
  <c r="J8673" i="2"/>
  <c r="M8672" i="2"/>
  <c r="J8672" i="2"/>
  <c r="M8671" i="2"/>
  <c r="J8671" i="2"/>
  <c r="M8670" i="2"/>
  <c r="J8670" i="2"/>
  <c r="M8669" i="2"/>
  <c r="J8669" i="2"/>
  <c r="M8668" i="2"/>
  <c r="J8668" i="2"/>
  <c r="M8667" i="2"/>
  <c r="J8667" i="2"/>
  <c r="M8666" i="2"/>
  <c r="J8666" i="2"/>
  <c r="M8665" i="2"/>
  <c r="J8665" i="2"/>
  <c r="M8664" i="2"/>
  <c r="J8664" i="2"/>
  <c r="M8663" i="2"/>
  <c r="J8663" i="2"/>
  <c r="M8662" i="2"/>
  <c r="J8662" i="2"/>
  <c r="M8661" i="2"/>
  <c r="J8661" i="2"/>
  <c r="M8660" i="2"/>
  <c r="J8660" i="2"/>
  <c r="M8659" i="2"/>
  <c r="J8659" i="2"/>
  <c r="M8658" i="2"/>
  <c r="J8658" i="2"/>
  <c r="M8657" i="2"/>
  <c r="J8657" i="2"/>
  <c r="M8656" i="2"/>
  <c r="J8656" i="2"/>
  <c r="M8655" i="2"/>
  <c r="J8655" i="2"/>
  <c r="M8654" i="2"/>
  <c r="J8654" i="2"/>
  <c r="M8653" i="2"/>
  <c r="J8653" i="2"/>
  <c r="M8652" i="2"/>
  <c r="J8652" i="2"/>
  <c r="M8651" i="2"/>
  <c r="J8651" i="2"/>
  <c r="M8650" i="2"/>
  <c r="J8650" i="2"/>
  <c r="M8649" i="2"/>
  <c r="J8649" i="2"/>
  <c r="M8648" i="2"/>
  <c r="J8648" i="2"/>
  <c r="M8647" i="2"/>
  <c r="J8647" i="2"/>
  <c r="M8646" i="2"/>
  <c r="J8646" i="2"/>
  <c r="M8645" i="2"/>
  <c r="J8645" i="2"/>
  <c r="M8644" i="2"/>
  <c r="J8644" i="2"/>
  <c r="M8643" i="2"/>
  <c r="J8643" i="2"/>
  <c r="M8642" i="2"/>
  <c r="J8642" i="2"/>
  <c r="M8641" i="2"/>
  <c r="J8641" i="2"/>
  <c r="M8640" i="2"/>
  <c r="J8640" i="2"/>
  <c r="M8639" i="2"/>
  <c r="J8639" i="2"/>
  <c r="M8638" i="2"/>
  <c r="J8638" i="2"/>
  <c r="M8637" i="2"/>
  <c r="J8637" i="2"/>
  <c r="M8636" i="2"/>
  <c r="J8636" i="2"/>
  <c r="M8635" i="2"/>
  <c r="J8635" i="2"/>
  <c r="M8634" i="2"/>
  <c r="J8634" i="2"/>
  <c r="M8633" i="2"/>
  <c r="J8633" i="2"/>
  <c r="M8632" i="2"/>
  <c r="J8632" i="2"/>
  <c r="M8631" i="2"/>
  <c r="J8631" i="2"/>
  <c r="M8630" i="2"/>
  <c r="J8630" i="2"/>
  <c r="M8629" i="2"/>
  <c r="J8629" i="2"/>
  <c r="M8628" i="2"/>
  <c r="J8628" i="2"/>
  <c r="M8627" i="2"/>
  <c r="J8627" i="2"/>
  <c r="M8626" i="2"/>
  <c r="J8626" i="2"/>
  <c r="M8625" i="2"/>
  <c r="J8625" i="2"/>
  <c r="M8624" i="2"/>
  <c r="J8624" i="2"/>
  <c r="M8623" i="2"/>
  <c r="J8623" i="2"/>
  <c r="M8622" i="2"/>
  <c r="J8622" i="2"/>
  <c r="M8621" i="2"/>
  <c r="J8621" i="2"/>
  <c r="M8620" i="2"/>
  <c r="J8620" i="2"/>
  <c r="M8619" i="2"/>
  <c r="J8619" i="2"/>
  <c r="M8618" i="2"/>
  <c r="J8618" i="2"/>
  <c r="M8617" i="2"/>
  <c r="J8617" i="2"/>
  <c r="M8616" i="2"/>
  <c r="J8616" i="2"/>
  <c r="M8615" i="2"/>
  <c r="J8615" i="2"/>
  <c r="M8614" i="2"/>
  <c r="J8614" i="2"/>
  <c r="M8613" i="2"/>
  <c r="J8613" i="2"/>
  <c r="M8612" i="2"/>
  <c r="J8612" i="2"/>
  <c r="M8611" i="2"/>
  <c r="J8611" i="2"/>
  <c r="M8610" i="2"/>
  <c r="J8610" i="2"/>
  <c r="M8609" i="2"/>
  <c r="J8609" i="2"/>
  <c r="M8608" i="2"/>
  <c r="J8608" i="2"/>
  <c r="M8607" i="2"/>
  <c r="J8607" i="2"/>
  <c r="M8606" i="2"/>
  <c r="J8606" i="2"/>
  <c r="M8605" i="2"/>
  <c r="J8605" i="2"/>
  <c r="M8604" i="2"/>
  <c r="J8604" i="2"/>
  <c r="M8603" i="2"/>
  <c r="J8603" i="2"/>
  <c r="M8602" i="2"/>
  <c r="J8602" i="2"/>
  <c r="M8601" i="2"/>
  <c r="J8601" i="2"/>
  <c r="M8600" i="2"/>
  <c r="J8600" i="2"/>
  <c r="M8599" i="2"/>
  <c r="J8599" i="2"/>
  <c r="M8598" i="2"/>
  <c r="J8598" i="2"/>
  <c r="M8597" i="2"/>
  <c r="J8597" i="2"/>
  <c r="M8596" i="2"/>
  <c r="J8596" i="2"/>
  <c r="M8595" i="2"/>
  <c r="J8595" i="2"/>
  <c r="M8594" i="2"/>
  <c r="J8594" i="2"/>
  <c r="M8593" i="2"/>
  <c r="J8593" i="2"/>
  <c r="M8592" i="2"/>
  <c r="J8592" i="2"/>
  <c r="M8591" i="2"/>
  <c r="J8591" i="2"/>
  <c r="M8590" i="2"/>
  <c r="J8590" i="2"/>
  <c r="M8589" i="2"/>
  <c r="J8589" i="2"/>
  <c r="M8588" i="2"/>
  <c r="J8588" i="2"/>
  <c r="M8587" i="2"/>
  <c r="J8587" i="2"/>
  <c r="M8586" i="2"/>
  <c r="J8586" i="2"/>
  <c r="M8585" i="2"/>
  <c r="J8585" i="2"/>
  <c r="M8584" i="2"/>
  <c r="J8584" i="2"/>
  <c r="M8583" i="2"/>
  <c r="J8583" i="2"/>
  <c r="M8582" i="2"/>
  <c r="J8582" i="2"/>
  <c r="M8581" i="2"/>
  <c r="J8581" i="2"/>
  <c r="M8580" i="2"/>
  <c r="J8580" i="2"/>
  <c r="M8579" i="2"/>
  <c r="J8579" i="2"/>
  <c r="M8578" i="2"/>
  <c r="J8578" i="2"/>
  <c r="M8577" i="2"/>
  <c r="J8577" i="2"/>
  <c r="M8576" i="2"/>
  <c r="J8576" i="2"/>
  <c r="M8575" i="2"/>
  <c r="J8575" i="2"/>
  <c r="M8574" i="2"/>
  <c r="J8574" i="2"/>
  <c r="M8573" i="2"/>
  <c r="J8573" i="2"/>
  <c r="M8572" i="2"/>
  <c r="J8572" i="2"/>
  <c r="M8571" i="2"/>
  <c r="J8571" i="2"/>
  <c r="M8570" i="2"/>
  <c r="J8570" i="2"/>
  <c r="M8569" i="2"/>
  <c r="J8569" i="2"/>
  <c r="M8568" i="2"/>
  <c r="J8568" i="2"/>
  <c r="M8567" i="2"/>
  <c r="J8567" i="2"/>
  <c r="M8566" i="2"/>
  <c r="J8566" i="2"/>
  <c r="M8565" i="2"/>
  <c r="J8565" i="2"/>
  <c r="M8564" i="2"/>
  <c r="J8564" i="2"/>
  <c r="M8563" i="2"/>
  <c r="J8563" i="2"/>
  <c r="M8562" i="2"/>
  <c r="J8562" i="2"/>
  <c r="M8561" i="2"/>
  <c r="J8561" i="2"/>
  <c r="M8560" i="2"/>
  <c r="J8560" i="2"/>
  <c r="M8559" i="2"/>
  <c r="J8559" i="2"/>
  <c r="M8558" i="2"/>
  <c r="J8558" i="2"/>
  <c r="M8557" i="2"/>
  <c r="J8557" i="2"/>
  <c r="M8556" i="2"/>
  <c r="J8556" i="2"/>
  <c r="M8555" i="2"/>
  <c r="J8555" i="2"/>
  <c r="M8554" i="2"/>
  <c r="J8554" i="2"/>
  <c r="M8553" i="2"/>
  <c r="J8553" i="2"/>
  <c r="M8552" i="2"/>
  <c r="J8552" i="2"/>
  <c r="M8551" i="2"/>
  <c r="J8551" i="2"/>
  <c r="M8550" i="2"/>
  <c r="J8550" i="2"/>
  <c r="M8549" i="2"/>
  <c r="J8549" i="2"/>
  <c r="M8548" i="2"/>
  <c r="J8548" i="2"/>
  <c r="M8547" i="2"/>
  <c r="J8547" i="2"/>
  <c r="M8546" i="2"/>
  <c r="J8546" i="2"/>
  <c r="M8545" i="2"/>
  <c r="J8545" i="2"/>
  <c r="M8544" i="2"/>
  <c r="J8544" i="2"/>
  <c r="M8543" i="2"/>
  <c r="J8543" i="2"/>
  <c r="M8542" i="2"/>
  <c r="J8542" i="2"/>
  <c r="M8541" i="2"/>
  <c r="J8541" i="2"/>
  <c r="M8540" i="2"/>
  <c r="J8540" i="2"/>
  <c r="M8539" i="2"/>
  <c r="J8539" i="2"/>
  <c r="M8538" i="2"/>
  <c r="J8538" i="2"/>
  <c r="M8537" i="2"/>
  <c r="J8537" i="2"/>
  <c r="M8536" i="2"/>
  <c r="J8536" i="2"/>
  <c r="M8535" i="2"/>
  <c r="J8535" i="2"/>
  <c r="M8534" i="2"/>
  <c r="J8534" i="2"/>
  <c r="M8533" i="2"/>
  <c r="J8533" i="2"/>
  <c r="M8532" i="2"/>
  <c r="J8532" i="2"/>
  <c r="M8531" i="2"/>
  <c r="J8531" i="2"/>
  <c r="M8530" i="2"/>
  <c r="J8530" i="2"/>
  <c r="M8529" i="2"/>
  <c r="J8529" i="2"/>
  <c r="M8528" i="2"/>
  <c r="J8528" i="2"/>
  <c r="M8527" i="2"/>
  <c r="J8527" i="2"/>
  <c r="M8526" i="2"/>
  <c r="J8526" i="2"/>
  <c r="M8525" i="2"/>
  <c r="J8525" i="2"/>
  <c r="M8524" i="2"/>
  <c r="J8524" i="2"/>
  <c r="M8523" i="2"/>
  <c r="J8523" i="2"/>
  <c r="M8522" i="2"/>
  <c r="J8522" i="2"/>
  <c r="M8521" i="2"/>
  <c r="J8521" i="2"/>
  <c r="M8520" i="2"/>
  <c r="J8520" i="2"/>
  <c r="M8519" i="2"/>
  <c r="J8519" i="2"/>
  <c r="M8518" i="2"/>
  <c r="J8518" i="2"/>
  <c r="M8517" i="2"/>
  <c r="J8517" i="2"/>
  <c r="M8516" i="2"/>
  <c r="J8516" i="2"/>
  <c r="M8515" i="2"/>
  <c r="J8515" i="2"/>
  <c r="M8514" i="2"/>
  <c r="J8514" i="2"/>
  <c r="M8513" i="2"/>
  <c r="J8513" i="2"/>
  <c r="M8512" i="2"/>
  <c r="J8512" i="2"/>
  <c r="M8511" i="2"/>
  <c r="J8511" i="2"/>
  <c r="M8510" i="2"/>
  <c r="J8510" i="2"/>
  <c r="M8509" i="2"/>
  <c r="J8509" i="2"/>
  <c r="M8508" i="2"/>
  <c r="J8508" i="2"/>
  <c r="M8507" i="2"/>
  <c r="J8507" i="2"/>
  <c r="M8506" i="2"/>
  <c r="J8506" i="2"/>
  <c r="M8505" i="2"/>
  <c r="J8505" i="2"/>
  <c r="M8504" i="2"/>
  <c r="J8504" i="2"/>
  <c r="M8503" i="2"/>
  <c r="J8503" i="2"/>
  <c r="M8502" i="2"/>
  <c r="J8502" i="2"/>
  <c r="M8501" i="2"/>
  <c r="J8501" i="2"/>
  <c r="M8500" i="2"/>
  <c r="J8500" i="2"/>
  <c r="M8499" i="2"/>
  <c r="J8499" i="2"/>
  <c r="M8498" i="2"/>
  <c r="J8498" i="2"/>
  <c r="M8497" i="2"/>
  <c r="J8497" i="2"/>
  <c r="M8496" i="2"/>
  <c r="J8496" i="2"/>
  <c r="M8495" i="2"/>
  <c r="J8495" i="2"/>
  <c r="M8494" i="2"/>
  <c r="J8494" i="2"/>
  <c r="M8493" i="2"/>
  <c r="J8493" i="2"/>
  <c r="M8492" i="2"/>
  <c r="J8492" i="2"/>
  <c r="M8491" i="2"/>
  <c r="J8491" i="2"/>
  <c r="M8490" i="2"/>
  <c r="J8490" i="2"/>
  <c r="M8489" i="2"/>
  <c r="J8489" i="2"/>
  <c r="M8488" i="2"/>
  <c r="J8488" i="2"/>
  <c r="M8487" i="2"/>
  <c r="J8487" i="2"/>
  <c r="M8486" i="2"/>
  <c r="J8486" i="2"/>
  <c r="M8485" i="2"/>
  <c r="J8485" i="2"/>
  <c r="M8484" i="2"/>
  <c r="J8484" i="2"/>
  <c r="M8483" i="2"/>
  <c r="J8483" i="2"/>
  <c r="M8482" i="2"/>
  <c r="J8482" i="2"/>
  <c r="M8481" i="2"/>
  <c r="J8481" i="2"/>
  <c r="M8480" i="2"/>
  <c r="J8480" i="2"/>
  <c r="M8479" i="2"/>
  <c r="J8479" i="2"/>
  <c r="M8478" i="2"/>
  <c r="J8478" i="2"/>
  <c r="M8477" i="2"/>
  <c r="J8477" i="2"/>
  <c r="M8476" i="2"/>
  <c r="J8476" i="2"/>
  <c r="M8475" i="2"/>
  <c r="J8475" i="2"/>
  <c r="M8474" i="2"/>
  <c r="J8474" i="2"/>
  <c r="M8473" i="2"/>
  <c r="J8473" i="2"/>
  <c r="M8472" i="2"/>
  <c r="J8472" i="2"/>
  <c r="M8471" i="2"/>
  <c r="J8471" i="2"/>
  <c r="M8470" i="2"/>
  <c r="J8470" i="2"/>
  <c r="M8469" i="2"/>
  <c r="J8469" i="2"/>
  <c r="M8468" i="2"/>
  <c r="J8468" i="2"/>
  <c r="M8467" i="2"/>
  <c r="J8467" i="2"/>
  <c r="M8466" i="2"/>
  <c r="J8466" i="2"/>
  <c r="M8465" i="2"/>
  <c r="J8465" i="2"/>
  <c r="M8464" i="2"/>
  <c r="J8464" i="2"/>
  <c r="M8463" i="2"/>
  <c r="J8463" i="2"/>
  <c r="M8462" i="2"/>
  <c r="J8462" i="2"/>
  <c r="M8461" i="2"/>
  <c r="J8461" i="2"/>
  <c r="M8460" i="2"/>
  <c r="J8460" i="2"/>
  <c r="M8459" i="2"/>
  <c r="J8459" i="2"/>
  <c r="M8458" i="2"/>
  <c r="J8458" i="2"/>
  <c r="M8457" i="2"/>
  <c r="J8457" i="2"/>
  <c r="M8456" i="2"/>
  <c r="J8456" i="2"/>
  <c r="M8455" i="2"/>
  <c r="J8455" i="2"/>
  <c r="M8454" i="2"/>
  <c r="J8454" i="2"/>
  <c r="M8453" i="2"/>
  <c r="J8453" i="2"/>
  <c r="M8452" i="2"/>
  <c r="J8452" i="2"/>
  <c r="M8451" i="2"/>
  <c r="J8451" i="2"/>
  <c r="M8450" i="2"/>
  <c r="J8450" i="2"/>
  <c r="M8449" i="2"/>
  <c r="J8449" i="2"/>
  <c r="M8448" i="2"/>
  <c r="J8448" i="2"/>
  <c r="M8447" i="2"/>
  <c r="J8447" i="2"/>
  <c r="M8446" i="2"/>
  <c r="J8446" i="2"/>
  <c r="M8445" i="2"/>
  <c r="J8445" i="2"/>
  <c r="M8444" i="2"/>
  <c r="J8444" i="2"/>
  <c r="M8443" i="2"/>
  <c r="J8443" i="2"/>
  <c r="M8442" i="2"/>
  <c r="J8442" i="2"/>
  <c r="M8441" i="2"/>
  <c r="J8441" i="2"/>
  <c r="M8440" i="2"/>
  <c r="J8440" i="2"/>
  <c r="M8439" i="2"/>
  <c r="J8439" i="2"/>
  <c r="M8438" i="2"/>
  <c r="J8438" i="2"/>
  <c r="M8437" i="2"/>
  <c r="J8437" i="2"/>
  <c r="M8436" i="2"/>
  <c r="J8436" i="2"/>
  <c r="M8435" i="2"/>
  <c r="J8435" i="2"/>
  <c r="M8434" i="2"/>
  <c r="J8434" i="2"/>
  <c r="M8433" i="2"/>
  <c r="J8433" i="2"/>
  <c r="M8432" i="2"/>
  <c r="J8432" i="2"/>
  <c r="M8431" i="2"/>
  <c r="J8431" i="2"/>
  <c r="M8430" i="2"/>
  <c r="J8430" i="2"/>
  <c r="M8429" i="2"/>
  <c r="J8429" i="2"/>
  <c r="M8428" i="2"/>
  <c r="J8428" i="2"/>
  <c r="M8427" i="2"/>
  <c r="J8427" i="2"/>
  <c r="M8426" i="2"/>
  <c r="J8426" i="2"/>
  <c r="M8425" i="2"/>
  <c r="J8425" i="2"/>
  <c r="M8424" i="2"/>
  <c r="J8424" i="2"/>
  <c r="M8423" i="2"/>
  <c r="J8423" i="2"/>
  <c r="M8422" i="2"/>
  <c r="J8422" i="2"/>
  <c r="M8421" i="2"/>
  <c r="J8421" i="2"/>
  <c r="M8420" i="2"/>
  <c r="J8420" i="2"/>
  <c r="M8419" i="2"/>
  <c r="J8419" i="2"/>
  <c r="M8418" i="2"/>
  <c r="J8418" i="2"/>
  <c r="M8417" i="2"/>
  <c r="J8417" i="2"/>
  <c r="M8416" i="2"/>
  <c r="J8416" i="2"/>
  <c r="M8415" i="2"/>
  <c r="J8415" i="2"/>
  <c r="M8414" i="2"/>
  <c r="J8414" i="2"/>
  <c r="M8413" i="2"/>
  <c r="J8413" i="2"/>
  <c r="M8412" i="2"/>
  <c r="J8412" i="2"/>
  <c r="M8411" i="2"/>
  <c r="J8411" i="2"/>
  <c r="M8410" i="2"/>
  <c r="J8410" i="2"/>
  <c r="M8409" i="2"/>
  <c r="J8409" i="2"/>
  <c r="M8408" i="2"/>
  <c r="J8408" i="2"/>
  <c r="M8407" i="2"/>
  <c r="J8407" i="2"/>
  <c r="M8406" i="2"/>
  <c r="J8406" i="2"/>
  <c r="M8405" i="2"/>
  <c r="J8405" i="2"/>
  <c r="M8404" i="2"/>
  <c r="J8404" i="2"/>
  <c r="M8403" i="2"/>
  <c r="J8403" i="2"/>
  <c r="M8402" i="2"/>
  <c r="J8402" i="2"/>
  <c r="M8401" i="2"/>
  <c r="J8401" i="2"/>
  <c r="M8400" i="2"/>
  <c r="J8400" i="2"/>
  <c r="M8399" i="2"/>
  <c r="J8399" i="2"/>
  <c r="M8398" i="2"/>
  <c r="J8398" i="2"/>
  <c r="M8397" i="2"/>
  <c r="J8397" i="2"/>
  <c r="M8396" i="2"/>
  <c r="J8396" i="2"/>
  <c r="M8395" i="2"/>
  <c r="J8395" i="2"/>
  <c r="M8394" i="2"/>
  <c r="J8394" i="2"/>
  <c r="M8393" i="2"/>
  <c r="J8393" i="2"/>
  <c r="M8392" i="2"/>
  <c r="J8392" i="2"/>
  <c r="M8391" i="2"/>
  <c r="J8391" i="2"/>
  <c r="M8390" i="2"/>
  <c r="J8390" i="2"/>
  <c r="M8389" i="2"/>
  <c r="J8389" i="2"/>
  <c r="M8388" i="2"/>
  <c r="J8388" i="2"/>
  <c r="M8387" i="2"/>
  <c r="J8387" i="2"/>
  <c r="M8386" i="2"/>
  <c r="J8386" i="2"/>
  <c r="M8385" i="2"/>
  <c r="J8385" i="2"/>
  <c r="M8384" i="2"/>
  <c r="J8384" i="2"/>
  <c r="M8383" i="2"/>
  <c r="J8383" i="2"/>
  <c r="M8382" i="2"/>
  <c r="J8382" i="2"/>
  <c r="M8381" i="2"/>
  <c r="J8381" i="2"/>
  <c r="M8380" i="2"/>
  <c r="J8380" i="2"/>
  <c r="M8379" i="2"/>
  <c r="J8379" i="2"/>
  <c r="M8378" i="2"/>
  <c r="J8378" i="2"/>
  <c r="M8377" i="2"/>
  <c r="J8377" i="2"/>
  <c r="M8376" i="2"/>
  <c r="J8376" i="2"/>
  <c r="M8375" i="2"/>
  <c r="J8375" i="2"/>
  <c r="M8374" i="2"/>
  <c r="J8374" i="2"/>
  <c r="M8373" i="2"/>
  <c r="J8373" i="2"/>
  <c r="M8372" i="2"/>
  <c r="J8372" i="2"/>
  <c r="M8371" i="2"/>
  <c r="J8371" i="2"/>
  <c r="M8370" i="2"/>
  <c r="J8370" i="2"/>
  <c r="M8369" i="2"/>
  <c r="J8369" i="2"/>
  <c r="M8368" i="2"/>
  <c r="J8368" i="2"/>
  <c r="M8367" i="2"/>
  <c r="J8367" i="2"/>
  <c r="M8366" i="2"/>
  <c r="J8366" i="2"/>
  <c r="M8365" i="2"/>
  <c r="J8365" i="2"/>
  <c r="M8364" i="2"/>
  <c r="J8364" i="2"/>
  <c r="M8363" i="2"/>
  <c r="J8363" i="2"/>
  <c r="M8362" i="2"/>
  <c r="J8362" i="2"/>
  <c r="M8361" i="2"/>
  <c r="J8361" i="2"/>
  <c r="M8360" i="2"/>
  <c r="J8360" i="2"/>
  <c r="M8359" i="2"/>
  <c r="J8359" i="2"/>
  <c r="M8358" i="2"/>
  <c r="J8358" i="2"/>
  <c r="M8357" i="2"/>
  <c r="J8357" i="2"/>
  <c r="M8356" i="2"/>
  <c r="J8356" i="2"/>
  <c r="M8355" i="2"/>
  <c r="J8355" i="2"/>
  <c r="M8354" i="2"/>
  <c r="J8354" i="2"/>
  <c r="M8353" i="2"/>
  <c r="J8353" i="2"/>
  <c r="M8352" i="2"/>
  <c r="J8352" i="2"/>
  <c r="M8351" i="2"/>
  <c r="J8351" i="2"/>
  <c r="M8350" i="2"/>
  <c r="J8350" i="2"/>
  <c r="M8349" i="2"/>
  <c r="J8349" i="2"/>
  <c r="M8348" i="2"/>
  <c r="J8348" i="2"/>
  <c r="M8347" i="2"/>
  <c r="J8347" i="2"/>
  <c r="M8346" i="2"/>
  <c r="J8346" i="2"/>
  <c r="M8345" i="2"/>
  <c r="J8345" i="2"/>
  <c r="M8344" i="2"/>
  <c r="J8344" i="2"/>
  <c r="M8343" i="2"/>
  <c r="J8343" i="2"/>
  <c r="M8342" i="2"/>
  <c r="J8342" i="2"/>
  <c r="M8341" i="2"/>
  <c r="J8341" i="2"/>
  <c r="M8340" i="2"/>
  <c r="J8340" i="2"/>
  <c r="M8339" i="2"/>
  <c r="J8339" i="2"/>
  <c r="M8338" i="2"/>
  <c r="J8338" i="2"/>
  <c r="M8337" i="2"/>
  <c r="J8337" i="2"/>
  <c r="M8336" i="2"/>
  <c r="J8336" i="2"/>
  <c r="M8335" i="2"/>
  <c r="J8335" i="2"/>
  <c r="M8334" i="2"/>
  <c r="J8334" i="2"/>
  <c r="M8333" i="2"/>
  <c r="J8333" i="2"/>
  <c r="M8332" i="2"/>
  <c r="J8332" i="2"/>
  <c r="M8331" i="2"/>
  <c r="J8331" i="2"/>
  <c r="M8330" i="2"/>
  <c r="J8330" i="2"/>
  <c r="M8329" i="2"/>
  <c r="J8329" i="2"/>
  <c r="M8328" i="2"/>
  <c r="J8328" i="2"/>
  <c r="M8327" i="2"/>
  <c r="J8327" i="2"/>
  <c r="M8326" i="2"/>
  <c r="J8326" i="2"/>
  <c r="M8325" i="2"/>
  <c r="J8325" i="2"/>
  <c r="M8324" i="2"/>
  <c r="J8324" i="2"/>
  <c r="M8323" i="2"/>
  <c r="J8323" i="2"/>
  <c r="M8322" i="2"/>
  <c r="J8322" i="2"/>
  <c r="M8321" i="2"/>
  <c r="J8321" i="2"/>
  <c r="M8320" i="2"/>
  <c r="J8320" i="2"/>
  <c r="M8319" i="2"/>
  <c r="J8319" i="2"/>
  <c r="M8318" i="2"/>
  <c r="J8318" i="2"/>
  <c r="M8317" i="2"/>
  <c r="J8317" i="2"/>
  <c r="M8316" i="2"/>
  <c r="J8316" i="2"/>
  <c r="M8315" i="2"/>
  <c r="J8315" i="2"/>
  <c r="M8314" i="2"/>
  <c r="J8314" i="2"/>
  <c r="M8313" i="2"/>
  <c r="J8313" i="2"/>
  <c r="M8312" i="2"/>
  <c r="J8312" i="2"/>
  <c r="M8311" i="2"/>
  <c r="J8311" i="2"/>
  <c r="M8310" i="2"/>
  <c r="J8310" i="2"/>
  <c r="M8309" i="2"/>
  <c r="J8309" i="2"/>
  <c r="M8308" i="2"/>
  <c r="J8308" i="2"/>
  <c r="M8307" i="2"/>
  <c r="J8307" i="2"/>
  <c r="M8306" i="2"/>
  <c r="J8306" i="2"/>
  <c r="M8305" i="2"/>
  <c r="J8305" i="2"/>
  <c r="M8304" i="2"/>
  <c r="J8304" i="2"/>
  <c r="M8303" i="2"/>
  <c r="J8303" i="2"/>
  <c r="M8302" i="2"/>
  <c r="J8302" i="2"/>
  <c r="M8301" i="2"/>
  <c r="J8301" i="2"/>
  <c r="M8300" i="2"/>
  <c r="J8300" i="2"/>
  <c r="M8299" i="2"/>
  <c r="J8299" i="2"/>
  <c r="M8298" i="2"/>
  <c r="J8298" i="2"/>
  <c r="M8297" i="2"/>
  <c r="J8297" i="2"/>
  <c r="M8296" i="2"/>
  <c r="J8296" i="2"/>
  <c r="M8295" i="2"/>
  <c r="J8295" i="2"/>
  <c r="M8294" i="2"/>
  <c r="J8294" i="2"/>
  <c r="M8293" i="2"/>
  <c r="J8293" i="2"/>
  <c r="M8292" i="2"/>
  <c r="J8292" i="2"/>
  <c r="M8291" i="2"/>
  <c r="J8291" i="2"/>
  <c r="M8290" i="2"/>
  <c r="J8290" i="2"/>
  <c r="M8289" i="2"/>
  <c r="J8289" i="2"/>
  <c r="M8288" i="2"/>
  <c r="J8288" i="2"/>
  <c r="M8287" i="2"/>
  <c r="J8287" i="2"/>
  <c r="M8286" i="2"/>
  <c r="J8286" i="2"/>
  <c r="M8285" i="2"/>
  <c r="J8285" i="2"/>
  <c r="M8284" i="2"/>
  <c r="J8284" i="2"/>
  <c r="M8283" i="2"/>
  <c r="J8283" i="2"/>
  <c r="M8282" i="2"/>
  <c r="J8282" i="2"/>
  <c r="M8281" i="2"/>
  <c r="J8281" i="2"/>
  <c r="M8280" i="2"/>
  <c r="J8280" i="2"/>
  <c r="M8279" i="2"/>
  <c r="J8279" i="2"/>
  <c r="M8278" i="2"/>
  <c r="J8278" i="2"/>
  <c r="M8277" i="2"/>
  <c r="J8277" i="2"/>
  <c r="M8276" i="2"/>
  <c r="J8276" i="2"/>
  <c r="M8275" i="2"/>
  <c r="J8275" i="2"/>
  <c r="M8274" i="2"/>
  <c r="J8274" i="2"/>
  <c r="M8273" i="2"/>
  <c r="J8273" i="2"/>
  <c r="M8272" i="2"/>
  <c r="J8272" i="2"/>
  <c r="M8271" i="2"/>
  <c r="J8271" i="2"/>
  <c r="M8270" i="2"/>
  <c r="J8270" i="2"/>
  <c r="M8269" i="2"/>
  <c r="J8269" i="2"/>
  <c r="M8268" i="2"/>
  <c r="J8268" i="2"/>
  <c r="M8267" i="2"/>
  <c r="J8267" i="2"/>
  <c r="M8266" i="2"/>
  <c r="J8266" i="2"/>
  <c r="M8265" i="2"/>
  <c r="J8265" i="2"/>
  <c r="M8264" i="2"/>
  <c r="J8264" i="2"/>
  <c r="M8263" i="2"/>
  <c r="J8263" i="2"/>
  <c r="M8262" i="2"/>
  <c r="J8262" i="2"/>
  <c r="M8261" i="2"/>
  <c r="J8261" i="2"/>
  <c r="M8260" i="2"/>
  <c r="J8260" i="2"/>
  <c r="M8259" i="2"/>
  <c r="J8259" i="2"/>
  <c r="M8258" i="2"/>
  <c r="J8258" i="2"/>
  <c r="M8257" i="2"/>
  <c r="J8257" i="2"/>
  <c r="M8256" i="2"/>
  <c r="J8256" i="2"/>
  <c r="M8255" i="2"/>
  <c r="J8255" i="2"/>
  <c r="M8254" i="2"/>
  <c r="J8254" i="2"/>
  <c r="M8253" i="2"/>
  <c r="J8253" i="2"/>
  <c r="M8252" i="2"/>
  <c r="J8252" i="2"/>
  <c r="M8251" i="2"/>
  <c r="J8251" i="2"/>
  <c r="M8250" i="2"/>
  <c r="J8250" i="2"/>
  <c r="M8249" i="2"/>
  <c r="J8249" i="2"/>
  <c r="M8248" i="2"/>
  <c r="J8248" i="2"/>
  <c r="M8247" i="2"/>
  <c r="J8247" i="2"/>
  <c r="M8246" i="2"/>
  <c r="J8246" i="2"/>
  <c r="M8245" i="2"/>
  <c r="J8245" i="2"/>
  <c r="M8244" i="2"/>
  <c r="J8244" i="2"/>
  <c r="M8243" i="2"/>
  <c r="J8243" i="2"/>
  <c r="M8242" i="2"/>
  <c r="J8242" i="2"/>
  <c r="M8241" i="2"/>
  <c r="J8241" i="2"/>
  <c r="M8240" i="2"/>
  <c r="J8240" i="2"/>
  <c r="M8239" i="2"/>
  <c r="J8239" i="2"/>
  <c r="M8238" i="2"/>
  <c r="J8238" i="2"/>
  <c r="M8237" i="2"/>
  <c r="J8237" i="2"/>
  <c r="M8236" i="2"/>
  <c r="J8236" i="2"/>
  <c r="M8235" i="2"/>
  <c r="J8235" i="2"/>
  <c r="M8234" i="2"/>
  <c r="J8234" i="2"/>
  <c r="M8233" i="2"/>
  <c r="J8233" i="2"/>
  <c r="M8232" i="2"/>
  <c r="J8232" i="2"/>
  <c r="M8231" i="2"/>
  <c r="J8231" i="2"/>
  <c r="M8230" i="2"/>
  <c r="J8230" i="2"/>
  <c r="M8229" i="2"/>
  <c r="J8229" i="2"/>
  <c r="M8228" i="2"/>
  <c r="J8228" i="2"/>
  <c r="M8227" i="2"/>
  <c r="J8227" i="2"/>
  <c r="M8226" i="2"/>
  <c r="J8226" i="2"/>
  <c r="M8225" i="2"/>
  <c r="J8225" i="2"/>
  <c r="M8224" i="2"/>
  <c r="J8224" i="2"/>
  <c r="M8223" i="2"/>
  <c r="J8223" i="2"/>
  <c r="M8222" i="2"/>
  <c r="J8222" i="2"/>
  <c r="M8221" i="2"/>
  <c r="J8221" i="2"/>
  <c r="M8220" i="2"/>
  <c r="J8220" i="2"/>
  <c r="M8219" i="2"/>
  <c r="J8219" i="2"/>
  <c r="M8218" i="2"/>
  <c r="J8218" i="2"/>
  <c r="M8217" i="2"/>
  <c r="J8217" i="2"/>
  <c r="M8216" i="2"/>
  <c r="J8216" i="2"/>
  <c r="M8215" i="2"/>
  <c r="J8215" i="2"/>
  <c r="M8214" i="2"/>
  <c r="J8214" i="2"/>
  <c r="M8213" i="2"/>
  <c r="J8213" i="2"/>
  <c r="M8212" i="2"/>
  <c r="J8212" i="2"/>
  <c r="M8211" i="2"/>
  <c r="J8211" i="2"/>
  <c r="M8210" i="2"/>
  <c r="J8210" i="2"/>
  <c r="M8209" i="2"/>
  <c r="J8209" i="2"/>
  <c r="M8208" i="2"/>
  <c r="J8208" i="2"/>
  <c r="M8207" i="2"/>
  <c r="J8207" i="2"/>
  <c r="M8206" i="2"/>
  <c r="J8206" i="2"/>
  <c r="M8205" i="2"/>
  <c r="J8205" i="2"/>
  <c r="M8204" i="2"/>
  <c r="J8204" i="2"/>
  <c r="M8203" i="2"/>
  <c r="J8203" i="2"/>
  <c r="M8202" i="2"/>
  <c r="J8202" i="2"/>
  <c r="M8201" i="2"/>
  <c r="J8201" i="2"/>
  <c r="M8200" i="2"/>
  <c r="J8200" i="2"/>
  <c r="M8199" i="2"/>
  <c r="J8199" i="2"/>
  <c r="M8198" i="2"/>
  <c r="J8198" i="2"/>
  <c r="M8197" i="2"/>
  <c r="J8197" i="2"/>
  <c r="M8196" i="2"/>
  <c r="J8196" i="2"/>
  <c r="M8195" i="2"/>
  <c r="J8195" i="2"/>
  <c r="M8194" i="2"/>
  <c r="J8194" i="2"/>
  <c r="M8193" i="2"/>
  <c r="J8193" i="2"/>
  <c r="M8192" i="2"/>
  <c r="J8192" i="2"/>
  <c r="M8191" i="2"/>
  <c r="J8191" i="2"/>
  <c r="M8190" i="2"/>
  <c r="J8190" i="2"/>
  <c r="M8189" i="2"/>
  <c r="J8189" i="2"/>
  <c r="M8188" i="2"/>
  <c r="J8188" i="2"/>
  <c r="M8187" i="2"/>
  <c r="J8187" i="2"/>
  <c r="M8186" i="2"/>
  <c r="J8186" i="2"/>
  <c r="M8185" i="2"/>
  <c r="J8185" i="2"/>
  <c r="M8184" i="2"/>
  <c r="J8184" i="2"/>
  <c r="M8183" i="2"/>
  <c r="J8183" i="2"/>
  <c r="M8182" i="2"/>
  <c r="J8182" i="2"/>
  <c r="M8181" i="2"/>
  <c r="J8181" i="2"/>
  <c r="M8180" i="2"/>
  <c r="J8180" i="2"/>
  <c r="M8179" i="2"/>
  <c r="J8179" i="2"/>
  <c r="M8178" i="2"/>
  <c r="J8178" i="2"/>
  <c r="M8177" i="2"/>
  <c r="J8177" i="2"/>
  <c r="M8176" i="2"/>
  <c r="J8176" i="2"/>
  <c r="M8175" i="2"/>
  <c r="J8175" i="2"/>
  <c r="M8174" i="2"/>
  <c r="J8174" i="2"/>
  <c r="M8173" i="2"/>
  <c r="J8173" i="2"/>
  <c r="M8172" i="2"/>
  <c r="J8172" i="2"/>
  <c r="M8171" i="2"/>
  <c r="J8171" i="2"/>
  <c r="M8170" i="2"/>
  <c r="J8170" i="2"/>
  <c r="M8169" i="2"/>
  <c r="J8169" i="2"/>
  <c r="M8168" i="2"/>
  <c r="J8168" i="2"/>
  <c r="M8167" i="2"/>
  <c r="J8167" i="2"/>
  <c r="M8166" i="2"/>
  <c r="J8166" i="2"/>
  <c r="M8165" i="2"/>
  <c r="J8165" i="2"/>
  <c r="M8164" i="2"/>
  <c r="J8164" i="2"/>
  <c r="M8163" i="2"/>
  <c r="J8163" i="2"/>
  <c r="M8162" i="2"/>
  <c r="J8162" i="2"/>
  <c r="M8161" i="2"/>
  <c r="J8161" i="2"/>
  <c r="M8160" i="2"/>
  <c r="J8160" i="2"/>
  <c r="M8159" i="2"/>
  <c r="J8159" i="2"/>
  <c r="M8158" i="2"/>
  <c r="J8158" i="2"/>
  <c r="M8157" i="2"/>
  <c r="J8157" i="2"/>
  <c r="M8156" i="2"/>
  <c r="J8156" i="2"/>
  <c r="M8155" i="2"/>
  <c r="J8155" i="2"/>
  <c r="M8154" i="2"/>
  <c r="J8154" i="2"/>
  <c r="M8153" i="2"/>
  <c r="J8153" i="2"/>
  <c r="M8152" i="2"/>
  <c r="J8152" i="2"/>
  <c r="M8151" i="2"/>
  <c r="J8151" i="2"/>
  <c r="M8150" i="2"/>
  <c r="J8150" i="2"/>
  <c r="M8149" i="2"/>
  <c r="J8149" i="2"/>
  <c r="M8148" i="2"/>
  <c r="J8148" i="2"/>
  <c r="M8147" i="2"/>
  <c r="J8147" i="2"/>
  <c r="M8146" i="2"/>
  <c r="J8146" i="2"/>
  <c r="M8145" i="2"/>
  <c r="J8145" i="2"/>
  <c r="M8144" i="2"/>
  <c r="J8144" i="2"/>
  <c r="M8143" i="2"/>
  <c r="J8143" i="2"/>
  <c r="M8142" i="2"/>
  <c r="J8142" i="2"/>
  <c r="M8141" i="2"/>
  <c r="J8141" i="2"/>
  <c r="M8140" i="2"/>
  <c r="J8140" i="2"/>
  <c r="M8139" i="2"/>
  <c r="J8139" i="2"/>
  <c r="M8138" i="2"/>
  <c r="J8138" i="2"/>
  <c r="M8137" i="2"/>
  <c r="J8137" i="2"/>
  <c r="M8136" i="2"/>
  <c r="J8136" i="2"/>
  <c r="M8135" i="2"/>
  <c r="J8135" i="2"/>
  <c r="M8134" i="2"/>
  <c r="J8134" i="2"/>
  <c r="M8133" i="2"/>
  <c r="J8133" i="2"/>
  <c r="M8132" i="2"/>
  <c r="J8132" i="2"/>
  <c r="M8131" i="2"/>
  <c r="J8131" i="2"/>
  <c r="M8130" i="2"/>
  <c r="J8130" i="2"/>
  <c r="M8129" i="2"/>
  <c r="J8129" i="2"/>
  <c r="M8128" i="2"/>
  <c r="J8128" i="2"/>
  <c r="M8127" i="2"/>
  <c r="J8127" i="2"/>
  <c r="M8126" i="2"/>
  <c r="J8126" i="2"/>
  <c r="M8125" i="2"/>
  <c r="J8125" i="2"/>
  <c r="M8124" i="2"/>
  <c r="J8124" i="2"/>
  <c r="M8123" i="2"/>
  <c r="J8123" i="2"/>
  <c r="M8122" i="2"/>
  <c r="J8122" i="2"/>
  <c r="M8121" i="2"/>
  <c r="J8121" i="2"/>
  <c r="M8120" i="2"/>
  <c r="J8120" i="2"/>
  <c r="M8119" i="2"/>
  <c r="J8119" i="2"/>
  <c r="M8118" i="2"/>
  <c r="J8118" i="2"/>
  <c r="M8117" i="2"/>
  <c r="J8117" i="2"/>
  <c r="M8116" i="2"/>
  <c r="J8116" i="2"/>
  <c r="M8115" i="2"/>
  <c r="J8115" i="2"/>
  <c r="M8114" i="2"/>
  <c r="J8114" i="2"/>
  <c r="M8113" i="2"/>
  <c r="J8113" i="2"/>
  <c r="M8112" i="2"/>
  <c r="J8112" i="2"/>
  <c r="M8111" i="2"/>
  <c r="J8111" i="2"/>
  <c r="M8110" i="2"/>
  <c r="J8110" i="2"/>
  <c r="M8109" i="2"/>
  <c r="J8109" i="2"/>
  <c r="M8108" i="2"/>
  <c r="J8108" i="2"/>
  <c r="M8107" i="2"/>
  <c r="J8107" i="2"/>
  <c r="M8106" i="2"/>
  <c r="J8106" i="2"/>
  <c r="M8105" i="2"/>
  <c r="J8105" i="2"/>
  <c r="M8104" i="2"/>
  <c r="J8104" i="2"/>
  <c r="M8103" i="2"/>
  <c r="J8103" i="2"/>
  <c r="M8102" i="2"/>
  <c r="J8102" i="2"/>
  <c r="M8101" i="2"/>
  <c r="J8101" i="2"/>
  <c r="M8100" i="2"/>
  <c r="J8100" i="2"/>
  <c r="M8099" i="2"/>
  <c r="J8099" i="2"/>
  <c r="M8098" i="2"/>
  <c r="J8098" i="2"/>
  <c r="M8097" i="2"/>
  <c r="J8097" i="2"/>
  <c r="M8096" i="2"/>
  <c r="J8096" i="2"/>
  <c r="M8095" i="2"/>
  <c r="J8095" i="2"/>
  <c r="M8094" i="2"/>
  <c r="J8094" i="2"/>
  <c r="M8093" i="2"/>
  <c r="J8093" i="2"/>
  <c r="M8092" i="2"/>
  <c r="J8092" i="2"/>
  <c r="M8091" i="2"/>
  <c r="J8091" i="2"/>
  <c r="M8090" i="2"/>
  <c r="J8090" i="2"/>
  <c r="M8089" i="2"/>
  <c r="J8089" i="2"/>
  <c r="M8088" i="2"/>
  <c r="J8088" i="2"/>
  <c r="M8087" i="2"/>
  <c r="J8087" i="2"/>
  <c r="M8086" i="2"/>
  <c r="J8086" i="2"/>
  <c r="M8085" i="2"/>
  <c r="J8085" i="2"/>
  <c r="M8084" i="2"/>
  <c r="J8084" i="2"/>
  <c r="M8083" i="2"/>
  <c r="J8083" i="2"/>
  <c r="M8082" i="2"/>
  <c r="J8082" i="2"/>
  <c r="M8081" i="2"/>
  <c r="J8081" i="2"/>
  <c r="M8080" i="2"/>
  <c r="J8080" i="2"/>
  <c r="M8079" i="2"/>
  <c r="J8079" i="2"/>
  <c r="M8078" i="2"/>
  <c r="J8078" i="2"/>
  <c r="M8077" i="2"/>
  <c r="J8077" i="2"/>
  <c r="M8076" i="2"/>
  <c r="J8076" i="2"/>
  <c r="M8075" i="2"/>
  <c r="J8075" i="2"/>
  <c r="M8074" i="2"/>
  <c r="J8074" i="2"/>
  <c r="M8073" i="2"/>
  <c r="J8073" i="2"/>
  <c r="M8072" i="2"/>
  <c r="J8072" i="2"/>
  <c r="M8071" i="2"/>
  <c r="J8071" i="2"/>
  <c r="M8070" i="2"/>
  <c r="J8070" i="2"/>
  <c r="M8069" i="2"/>
  <c r="J8069" i="2"/>
  <c r="M8068" i="2"/>
  <c r="J8068" i="2"/>
  <c r="M8067" i="2"/>
  <c r="J8067" i="2"/>
  <c r="M8066" i="2"/>
  <c r="J8066" i="2"/>
  <c r="M8065" i="2"/>
  <c r="J8065" i="2"/>
  <c r="M8064" i="2"/>
  <c r="J8064" i="2"/>
  <c r="M8063" i="2"/>
  <c r="J8063" i="2"/>
  <c r="M8062" i="2"/>
  <c r="J8062" i="2"/>
  <c r="M8061" i="2"/>
  <c r="J8061" i="2"/>
  <c r="M8060" i="2"/>
  <c r="J8060" i="2"/>
  <c r="M8059" i="2"/>
  <c r="J8059" i="2"/>
  <c r="M8058" i="2"/>
  <c r="J8058" i="2"/>
  <c r="M8057" i="2"/>
  <c r="J8057" i="2"/>
  <c r="M8056" i="2"/>
  <c r="J8056" i="2"/>
  <c r="M8055" i="2"/>
  <c r="J8055" i="2"/>
  <c r="M8054" i="2"/>
  <c r="J8054" i="2"/>
  <c r="M8053" i="2"/>
  <c r="J8053" i="2"/>
  <c r="M8052" i="2"/>
  <c r="J8052" i="2"/>
  <c r="M8051" i="2"/>
  <c r="J8051" i="2"/>
  <c r="M8050" i="2"/>
  <c r="J8050" i="2"/>
  <c r="M8049" i="2"/>
  <c r="J8049" i="2"/>
  <c r="M8048" i="2"/>
  <c r="J8048" i="2"/>
  <c r="M8047" i="2"/>
  <c r="J8047" i="2"/>
  <c r="M8046" i="2"/>
  <c r="J8046" i="2"/>
  <c r="M8045" i="2"/>
  <c r="J8045" i="2"/>
  <c r="M8044" i="2"/>
  <c r="J8044" i="2"/>
  <c r="M8043" i="2"/>
  <c r="J8043" i="2"/>
  <c r="M8042" i="2"/>
  <c r="J8042" i="2"/>
  <c r="M8041" i="2"/>
  <c r="J8041" i="2"/>
  <c r="M8040" i="2"/>
  <c r="J8040" i="2"/>
  <c r="M8039" i="2"/>
  <c r="J8039" i="2"/>
  <c r="M8038" i="2"/>
  <c r="J8038" i="2"/>
  <c r="M8037" i="2"/>
  <c r="J8037" i="2"/>
  <c r="M8036" i="2"/>
  <c r="J8036" i="2"/>
  <c r="M8035" i="2"/>
  <c r="J8035" i="2"/>
  <c r="M8034" i="2"/>
  <c r="J8034" i="2"/>
  <c r="M8033" i="2"/>
  <c r="J8033" i="2"/>
  <c r="M8032" i="2"/>
  <c r="J8032" i="2"/>
  <c r="M8031" i="2"/>
  <c r="J8031" i="2"/>
  <c r="M8030" i="2"/>
  <c r="J8030" i="2"/>
  <c r="M8029" i="2"/>
  <c r="J8029" i="2"/>
  <c r="M8028" i="2"/>
  <c r="J8028" i="2"/>
  <c r="M8027" i="2"/>
  <c r="J8027" i="2"/>
  <c r="M8026" i="2"/>
  <c r="J8026" i="2"/>
  <c r="M8025" i="2"/>
  <c r="J8025" i="2"/>
  <c r="M8024" i="2"/>
  <c r="J8024" i="2"/>
  <c r="M8023" i="2"/>
  <c r="J8023" i="2"/>
  <c r="M8022" i="2"/>
  <c r="J8022" i="2"/>
  <c r="M8021" i="2"/>
  <c r="J8021" i="2"/>
  <c r="M8020" i="2"/>
  <c r="J8020" i="2"/>
  <c r="M8019" i="2"/>
  <c r="J8019" i="2"/>
  <c r="M8018" i="2"/>
  <c r="J8018" i="2"/>
  <c r="M8017" i="2"/>
  <c r="J8017" i="2"/>
  <c r="M8016" i="2"/>
  <c r="J8016" i="2"/>
  <c r="M8015" i="2"/>
  <c r="J8015" i="2"/>
  <c r="M8014" i="2"/>
  <c r="J8014" i="2"/>
  <c r="M8013" i="2"/>
  <c r="J8013" i="2"/>
  <c r="M8012" i="2"/>
  <c r="J8012" i="2"/>
  <c r="M8011" i="2"/>
  <c r="J8011" i="2"/>
  <c r="M8010" i="2"/>
  <c r="J8010" i="2"/>
  <c r="M8009" i="2"/>
  <c r="J8009" i="2"/>
  <c r="M8008" i="2"/>
  <c r="J8008" i="2"/>
  <c r="M8007" i="2"/>
  <c r="J8007" i="2"/>
  <c r="M8006" i="2"/>
  <c r="J8006" i="2"/>
  <c r="M8005" i="2"/>
  <c r="J8005" i="2"/>
  <c r="M8004" i="2"/>
  <c r="J8004" i="2"/>
  <c r="M8003" i="2"/>
  <c r="J8003" i="2"/>
  <c r="M8002" i="2"/>
  <c r="J8002" i="2"/>
  <c r="M8001" i="2"/>
  <c r="J8001" i="2"/>
  <c r="M8000" i="2"/>
  <c r="J8000" i="2"/>
  <c r="M7999" i="2"/>
  <c r="J7999" i="2"/>
  <c r="M7998" i="2"/>
  <c r="J7998" i="2"/>
  <c r="M7997" i="2"/>
  <c r="J7997" i="2"/>
  <c r="M7996" i="2"/>
  <c r="J7996" i="2"/>
  <c r="M7995" i="2"/>
  <c r="J7995" i="2"/>
  <c r="M7994" i="2"/>
  <c r="J7994" i="2"/>
  <c r="M7993" i="2"/>
  <c r="J7993" i="2"/>
  <c r="M7992" i="2"/>
  <c r="J7992" i="2"/>
  <c r="M7991" i="2"/>
  <c r="J7991" i="2"/>
  <c r="M7990" i="2"/>
  <c r="J7990" i="2"/>
  <c r="M7989" i="2"/>
  <c r="J7989" i="2"/>
  <c r="M7988" i="2"/>
  <c r="J7988" i="2"/>
  <c r="M7987" i="2"/>
  <c r="J7987" i="2"/>
  <c r="M7986" i="2"/>
  <c r="J7986" i="2"/>
  <c r="M7985" i="2"/>
  <c r="J7985" i="2"/>
  <c r="M7984" i="2"/>
  <c r="J7984" i="2"/>
  <c r="M7983" i="2"/>
  <c r="J7983" i="2"/>
  <c r="M7982" i="2"/>
  <c r="J7982" i="2"/>
  <c r="M7981" i="2"/>
  <c r="J7981" i="2"/>
  <c r="M7980" i="2"/>
  <c r="J7980" i="2"/>
  <c r="M7979" i="2"/>
  <c r="J7979" i="2"/>
  <c r="M7978" i="2"/>
  <c r="J7978" i="2"/>
  <c r="M7977" i="2"/>
  <c r="J7977" i="2"/>
  <c r="M7976" i="2"/>
  <c r="J7976" i="2"/>
  <c r="M7975" i="2"/>
  <c r="J7975" i="2"/>
  <c r="M7974" i="2"/>
  <c r="J7974" i="2"/>
  <c r="M7973" i="2"/>
  <c r="J7973" i="2"/>
  <c r="M7972" i="2"/>
  <c r="J7972" i="2"/>
  <c r="M7971" i="2"/>
  <c r="J7971" i="2"/>
  <c r="M7970" i="2"/>
  <c r="J7970" i="2"/>
  <c r="M7969" i="2"/>
  <c r="J7969" i="2"/>
  <c r="M7968" i="2"/>
  <c r="J7968" i="2"/>
  <c r="M7967" i="2"/>
  <c r="J7967" i="2"/>
  <c r="M7966" i="2"/>
  <c r="J7966" i="2"/>
  <c r="M7965" i="2"/>
  <c r="J7965" i="2"/>
  <c r="M7964" i="2"/>
  <c r="J7964" i="2"/>
  <c r="M7963" i="2"/>
  <c r="J7963" i="2"/>
  <c r="M7962" i="2"/>
  <c r="J7962" i="2"/>
  <c r="M7961" i="2"/>
  <c r="J7961" i="2"/>
  <c r="M7960" i="2"/>
  <c r="J7960" i="2"/>
  <c r="M7959" i="2"/>
  <c r="J7959" i="2"/>
  <c r="M7958" i="2"/>
  <c r="J7958" i="2"/>
  <c r="M7957" i="2"/>
  <c r="J7957" i="2"/>
  <c r="M7956" i="2"/>
  <c r="J7956" i="2"/>
  <c r="M7955" i="2"/>
  <c r="J7955" i="2"/>
  <c r="M7954" i="2"/>
  <c r="J7954" i="2"/>
  <c r="M7953" i="2"/>
  <c r="J7953" i="2"/>
  <c r="M7952" i="2"/>
  <c r="J7952" i="2"/>
  <c r="M7951" i="2"/>
  <c r="J7951" i="2"/>
  <c r="M7950" i="2"/>
  <c r="J7950" i="2"/>
  <c r="M7949" i="2"/>
  <c r="J7949" i="2"/>
  <c r="M7948" i="2"/>
  <c r="J7948" i="2"/>
  <c r="M7947" i="2"/>
  <c r="J7947" i="2"/>
  <c r="M7946" i="2"/>
  <c r="J7946" i="2"/>
  <c r="M7945" i="2"/>
  <c r="J7945" i="2"/>
  <c r="M7944" i="2"/>
  <c r="J7944" i="2"/>
  <c r="M7943" i="2"/>
  <c r="J7943" i="2"/>
  <c r="M7942" i="2"/>
  <c r="J7942" i="2"/>
  <c r="M7941" i="2"/>
  <c r="J7941" i="2"/>
  <c r="M7940" i="2"/>
  <c r="J7940" i="2"/>
  <c r="M7939" i="2"/>
  <c r="J7939" i="2"/>
  <c r="M7938" i="2"/>
  <c r="J7938" i="2"/>
  <c r="M7937" i="2"/>
  <c r="J7937" i="2"/>
  <c r="M7936" i="2"/>
  <c r="J7936" i="2"/>
  <c r="M7935" i="2"/>
  <c r="J7935" i="2"/>
  <c r="M7934" i="2"/>
  <c r="J7934" i="2"/>
  <c r="M7933" i="2"/>
  <c r="J7933" i="2"/>
  <c r="M7932" i="2"/>
  <c r="J7932" i="2"/>
  <c r="M7931" i="2"/>
  <c r="J7931" i="2"/>
  <c r="M7930" i="2"/>
  <c r="J7930" i="2"/>
  <c r="M7929" i="2"/>
  <c r="J7929" i="2"/>
  <c r="M7928" i="2"/>
  <c r="J7928" i="2"/>
  <c r="M7927" i="2"/>
  <c r="J7927" i="2"/>
  <c r="M7926" i="2"/>
  <c r="J7926" i="2"/>
  <c r="M7925" i="2"/>
  <c r="J7925" i="2"/>
  <c r="M7924" i="2"/>
  <c r="J7924" i="2"/>
  <c r="M7923" i="2"/>
  <c r="J7923" i="2"/>
  <c r="M7922" i="2"/>
  <c r="J7922" i="2"/>
  <c r="M7921" i="2"/>
  <c r="J7921" i="2"/>
  <c r="M7920" i="2"/>
  <c r="J7920" i="2"/>
  <c r="M7919" i="2"/>
  <c r="J7919" i="2"/>
  <c r="M7918" i="2"/>
  <c r="J7918" i="2"/>
  <c r="M7917" i="2"/>
  <c r="J7917" i="2"/>
  <c r="M7916" i="2"/>
  <c r="J7916" i="2"/>
  <c r="M7915" i="2"/>
  <c r="J7915" i="2"/>
  <c r="M7914" i="2"/>
  <c r="J7914" i="2"/>
  <c r="M7913" i="2"/>
  <c r="J7913" i="2"/>
  <c r="M7912" i="2"/>
  <c r="J7912" i="2"/>
  <c r="M7911" i="2"/>
  <c r="J7911" i="2"/>
  <c r="M7910" i="2"/>
  <c r="J7910" i="2"/>
  <c r="M7909" i="2"/>
  <c r="J7909" i="2"/>
  <c r="M7908" i="2"/>
  <c r="J7908" i="2"/>
  <c r="M7907" i="2"/>
  <c r="J7907" i="2"/>
  <c r="M7906" i="2"/>
  <c r="J7906" i="2"/>
  <c r="M7905" i="2"/>
  <c r="J7905" i="2"/>
  <c r="M7904" i="2"/>
  <c r="J7904" i="2"/>
  <c r="M7903" i="2"/>
  <c r="J7903" i="2"/>
  <c r="M7902" i="2"/>
  <c r="J7902" i="2"/>
  <c r="M7901" i="2"/>
  <c r="J7901" i="2"/>
  <c r="M7900" i="2"/>
  <c r="J7900" i="2"/>
  <c r="M7899" i="2"/>
  <c r="J7899" i="2"/>
  <c r="M7898" i="2"/>
  <c r="J7898" i="2"/>
  <c r="M7897" i="2"/>
  <c r="J7897" i="2"/>
  <c r="M7896" i="2"/>
  <c r="J7896" i="2"/>
  <c r="M7895" i="2"/>
  <c r="J7895" i="2"/>
  <c r="M7894" i="2"/>
  <c r="J7894" i="2"/>
  <c r="M7893" i="2"/>
  <c r="J7893" i="2"/>
  <c r="M7892" i="2"/>
  <c r="J7892" i="2"/>
  <c r="M7891" i="2"/>
  <c r="J7891" i="2"/>
  <c r="M7890" i="2"/>
  <c r="J7890" i="2"/>
  <c r="M7889" i="2"/>
  <c r="J7889" i="2"/>
  <c r="M7888" i="2"/>
  <c r="J7888" i="2"/>
  <c r="M7887" i="2"/>
  <c r="J7887" i="2"/>
  <c r="M7886" i="2"/>
  <c r="J7886" i="2"/>
  <c r="M7885" i="2"/>
  <c r="J7885" i="2"/>
  <c r="M7884" i="2"/>
  <c r="J7884" i="2"/>
  <c r="M7883" i="2"/>
  <c r="J7883" i="2"/>
  <c r="M7882" i="2"/>
  <c r="J7882" i="2"/>
  <c r="M7881" i="2"/>
  <c r="J7881" i="2"/>
  <c r="M7880" i="2"/>
  <c r="J7880" i="2"/>
  <c r="M7879" i="2"/>
  <c r="J7879" i="2"/>
  <c r="M7878" i="2"/>
  <c r="J7878" i="2"/>
  <c r="M7877" i="2"/>
  <c r="J7877" i="2"/>
  <c r="M7876" i="2"/>
  <c r="J7876" i="2"/>
  <c r="M7875" i="2"/>
  <c r="J7875" i="2"/>
  <c r="M7874" i="2"/>
  <c r="J7874" i="2"/>
  <c r="M7873" i="2"/>
  <c r="J7873" i="2"/>
  <c r="M7872" i="2"/>
  <c r="J7872" i="2"/>
  <c r="M7871" i="2"/>
  <c r="J7871" i="2"/>
  <c r="M7870" i="2"/>
  <c r="J7870" i="2"/>
  <c r="M7869" i="2"/>
  <c r="J7869" i="2"/>
  <c r="M7868" i="2"/>
  <c r="J7868" i="2"/>
  <c r="M7867" i="2"/>
  <c r="J7867" i="2"/>
  <c r="M7866" i="2"/>
  <c r="J7866" i="2"/>
  <c r="M7865" i="2"/>
  <c r="J7865" i="2"/>
  <c r="M7864" i="2"/>
  <c r="J7864" i="2"/>
  <c r="M7863" i="2"/>
  <c r="J7863" i="2"/>
  <c r="M7862" i="2"/>
  <c r="J7862" i="2"/>
  <c r="M7861" i="2"/>
  <c r="J7861" i="2"/>
  <c r="M7860" i="2"/>
  <c r="J7860" i="2"/>
  <c r="M7859" i="2"/>
  <c r="J7859" i="2"/>
  <c r="M7858" i="2"/>
  <c r="J7858" i="2"/>
  <c r="M7857" i="2"/>
  <c r="J7857" i="2"/>
  <c r="M7856" i="2"/>
  <c r="J7856" i="2"/>
  <c r="M7855" i="2"/>
  <c r="J7855" i="2"/>
  <c r="M7854" i="2"/>
  <c r="J7854" i="2"/>
  <c r="M7853" i="2"/>
  <c r="J7853" i="2"/>
  <c r="M7852" i="2"/>
  <c r="J7852" i="2"/>
  <c r="M7851" i="2"/>
  <c r="J7851" i="2"/>
  <c r="M7850" i="2"/>
  <c r="J7850" i="2"/>
  <c r="M7849" i="2"/>
  <c r="J7849" i="2"/>
  <c r="M7848" i="2"/>
  <c r="J7848" i="2"/>
  <c r="M7847" i="2"/>
  <c r="J7847" i="2"/>
  <c r="M7846" i="2"/>
  <c r="J7846" i="2"/>
  <c r="M7845" i="2"/>
  <c r="J7845" i="2"/>
  <c r="M7844" i="2"/>
  <c r="J7844" i="2"/>
  <c r="M7843" i="2"/>
  <c r="J7843" i="2"/>
  <c r="M7842" i="2"/>
  <c r="J7842" i="2"/>
  <c r="M7841" i="2"/>
  <c r="J7841" i="2"/>
  <c r="M7840" i="2"/>
  <c r="J7840" i="2"/>
  <c r="M7839" i="2"/>
  <c r="J7839" i="2"/>
  <c r="M7838" i="2"/>
  <c r="J7838" i="2"/>
  <c r="M7837" i="2"/>
  <c r="J7837" i="2"/>
  <c r="M7836" i="2"/>
  <c r="J7836" i="2"/>
  <c r="M7835" i="2"/>
  <c r="J7835" i="2"/>
  <c r="M7834" i="2"/>
  <c r="J7834" i="2"/>
  <c r="M7833" i="2"/>
  <c r="J7833" i="2"/>
  <c r="M7832" i="2"/>
  <c r="J7832" i="2"/>
  <c r="M7831" i="2"/>
  <c r="J7831" i="2"/>
  <c r="M7830" i="2"/>
  <c r="J7830" i="2"/>
  <c r="M7829" i="2"/>
  <c r="J7829" i="2"/>
  <c r="M7828" i="2"/>
  <c r="J7828" i="2"/>
  <c r="M7827" i="2"/>
  <c r="J7827" i="2"/>
  <c r="M7826" i="2"/>
  <c r="J7826" i="2"/>
  <c r="M7825" i="2"/>
  <c r="J7825" i="2"/>
  <c r="M7824" i="2"/>
  <c r="J7824" i="2"/>
  <c r="M7823" i="2"/>
  <c r="J7823" i="2"/>
  <c r="M7822" i="2"/>
  <c r="J7822" i="2"/>
  <c r="M7821" i="2"/>
  <c r="J7821" i="2"/>
  <c r="M7820" i="2"/>
  <c r="J7820" i="2"/>
  <c r="M7819" i="2"/>
  <c r="J7819" i="2"/>
  <c r="M7818" i="2"/>
  <c r="J7818" i="2"/>
  <c r="M7817" i="2"/>
  <c r="J7817" i="2"/>
  <c r="M7816" i="2"/>
  <c r="J7816" i="2"/>
  <c r="M7815" i="2"/>
  <c r="J7815" i="2"/>
  <c r="M7814" i="2"/>
  <c r="J7814" i="2"/>
  <c r="M7813" i="2"/>
  <c r="J7813" i="2"/>
  <c r="M7812" i="2"/>
  <c r="J7812" i="2"/>
  <c r="M7811" i="2"/>
  <c r="J7811" i="2"/>
  <c r="M7810" i="2"/>
  <c r="J7810" i="2"/>
  <c r="M7809" i="2"/>
  <c r="J7809" i="2"/>
  <c r="M7808" i="2"/>
  <c r="J7808" i="2"/>
  <c r="M7807" i="2"/>
  <c r="J7807" i="2"/>
  <c r="M7806" i="2"/>
  <c r="J7806" i="2"/>
  <c r="M7805" i="2"/>
  <c r="J7805" i="2"/>
  <c r="M7804" i="2"/>
  <c r="J7804" i="2"/>
  <c r="M7803" i="2"/>
  <c r="J7803" i="2"/>
  <c r="M7802" i="2"/>
  <c r="J7802" i="2"/>
  <c r="M7801" i="2"/>
  <c r="J7801" i="2"/>
  <c r="M7800" i="2"/>
  <c r="J7800" i="2"/>
  <c r="M7799" i="2"/>
  <c r="J7799" i="2"/>
  <c r="M7798" i="2"/>
  <c r="J7798" i="2"/>
  <c r="M7797" i="2"/>
  <c r="J7797" i="2"/>
  <c r="M7796" i="2"/>
  <c r="J7796" i="2"/>
  <c r="M7795" i="2"/>
  <c r="J7795" i="2"/>
  <c r="M7794" i="2"/>
  <c r="J7794" i="2"/>
  <c r="M7793" i="2"/>
  <c r="J7793" i="2"/>
  <c r="M7792" i="2"/>
  <c r="J7792" i="2"/>
  <c r="M7791" i="2"/>
  <c r="J7791" i="2"/>
  <c r="M7790" i="2"/>
  <c r="J7790" i="2"/>
  <c r="M7789" i="2"/>
  <c r="J7789" i="2"/>
  <c r="M7788" i="2"/>
  <c r="J7788" i="2"/>
  <c r="M7787" i="2"/>
  <c r="J7787" i="2"/>
  <c r="M7786" i="2"/>
  <c r="J7786" i="2"/>
  <c r="M7785" i="2"/>
  <c r="J7785" i="2"/>
  <c r="M7784" i="2"/>
  <c r="J7784" i="2"/>
  <c r="M7783" i="2"/>
  <c r="J7783" i="2"/>
  <c r="M7782" i="2"/>
  <c r="J7782" i="2"/>
  <c r="M7781" i="2"/>
  <c r="J7781" i="2"/>
  <c r="M7780" i="2"/>
  <c r="J7780" i="2"/>
  <c r="M7779" i="2"/>
  <c r="J7779" i="2"/>
  <c r="M7778" i="2"/>
  <c r="J7778" i="2"/>
  <c r="M7777" i="2"/>
  <c r="J7777" i="2"/>
  <c r="M7776" i="2"/>
  <c r="J7776" i="2"/>
  <c r="M7775" i="2"/>
  <c r="J7775" i="2"/>
  <c r="M7774" i="2"/>
  <c r="J7774" i="2"/>
  <c r="M7773" i="2"/>
  <c r="J7773" i="2"/>
  <c r="M7772" i="2"/>
  <c r="J7772" i="2"/>
  <c r="M7771" i="2"/>
  <c r="J7771" i="2"/>
  <c r="M7770" i="2"/>
  <c r="J7770" i="2"/>
  <c r="M7769" i="2"/>
  <c r="J7769" i="2"/>
  <c r="M7768" i="2"/>
  <c r="J7768" i="2"/>
  <c r="M7767" i="2"/>
  <c r="J7767" i="2"/>
  <c r="M7766" i="2"/>
  <c r="J7766" i="2"/>
  <c r="M7765" i="2"/>
  <c r="J7765" i="2"/>
  <c r="M7764" i="2"/>
  <c r="J7764" i="2"/>
  <c r="M7763" i="2"/>
  <c r="J7763" i="2"/>
  <c r="M7762" i="2"/>
  <c r="J7762" i="2"/>
  <c r="M7761" i="2"/>
  <c r="J7761" i="2"/>
  <c r="M7760" i="2"/>
  <c r="J7760" i="2"/>
  <c r="M7759" i="2"/>
  <c r="J7759" i="2"/>
  <c r="M7758" i="2"/>
  <c r="J7758" i="2"/>
  <c r="M7757" i="2"/>
  <c r="J7757" i="2"/>
  <c r="M7756" i="2"/>
  <c r="J7756" i="2"/>
  <c r="M7755" i="2"/>
  <c r="J7755" i="2"/>
  <c r="M7754" i="2"/>
  <c r="J7754" i="2"/>
  <c r="M7753" i="2"/>
  <c r="J7753" i="2"/>
  <c r="M7752" i="2"/>
  <c r="J7752" i="2"/>
  <c r="M7751" i="2"/>
  <c r="J7751" i="2"/>
  <c r="M7750" i="2"/>
  <c r="J7750" i="2"/>
  <c r="M7749" i="2"/>
  <c r="J7749" i="2"/>
  <c r="M7748" i="2"/>
  <c r="J7748" i="2"/>
  <c r="M7747" i="2"/>
  <c r="J7747" i="2"/>
  <c r="M7746" i="2"/>
  <c r="J7746" i="2"/>
  <c r="M7745" i="2"/>
  <c r="J7745" i="2"/>
  <c r="M7744" i="2"/>
  <c r="J7744" i="2"/>
  <c r="M7743" i="2"/>
  <c r="J7743" i="2"/>
  <c r="M7742" i="2"/>
  <c r="J7742" i="2"/>
  <c r="M7741" i="2"/>
  <c r="J7741" i="2"/>
  <c r="M7740" i="2"/>
  <c r="J7740" i="2"/>
  <c r="M7739" i="2"/>
  <c r="J7739" i="2"/>
  <c r="M7738" i="2"/>
  <c r="J7738" i="2"/>
  <c r="M7737" i="2"/>
  <c r="J7737" i="2"/>
  <c r="M7736" i="2"/>
  <c r="J7736" i="2"/>
  <c r="M7735" i="2"/>
  <c r="J7735" i="2"/>
  <c r="M7734" i="2"/>
  <c r="J7734" i="2"/>
  <c r="M7733" i="2"/>
  <c r="J7733" i="2"/>
  <c r="M7732" i="2"/>
  <c r="J7732" i="2"/>
  <c r="M7731" i="2"/>
  <c r="J7731" i="2"/>
  <c r="M7730" i="2"/>
  <c r="J7730" i="2"/>
  <c r="M7729" i="2"/>
  <c r="J7729" i="2"/>
  <c r="M7728" i="2"/>
  <c r="J7728" i="2"/>
  <c r="M7727" i="2"/>
  <c r="J7727" i="2"/>
  <c r="M7726" i="2"/>
  <c r="J7726" i="2"/>
  <c r="M7725" i="2"/>
  <c r="J7725" i="2"/>
  <c r="M7724" i="2"/>
  <c r="J7724" i="2"/>
  <c r="M7723" i="2"/>
  <c r="J7723" i="2"/>
  <c r="M7722" i="2"/>
  <c r="J7722" i="2"/>
  <c r="M7721" i="2"/>
  <c r="J7721" i="2"/>
  <c r="M7720" i="2"/>
  <c r="J7720" i="2"/>
  <c r="M7719" i="2"/>
  <c r="J7719" i="2"/>
  <c r="M7718" i="2"/>
  <c r="J7718" i="2"/>
  <c r="M7717" i="2"/>
  <c r="J7717" i="2"/>
  <c r="M7716" i="2"/>
  <c r="J7716" i="2"/>
  <c r="M7715" i="2"/>
  <c r="J7715" i="2"/>
  <c r="M7714" i="2"/>
  <c r="J7714" i="2"/>
  <c r="M7713" i="2"/>
  <c r="J7713" i="2"/>
  <c r="M7712" i="2"/>
  <c r="J7712" i="2"/>
  <c r="M7711" i="2"/>
  <c r="J7711" i="2"/>
  <c r="M7710" i="2"/>
  <c r="J7710" i="2"/>
  <c r="M7709" i="2"/>
  <c r="J7709" i="2"/>
  <c r="M7708" i="2"/>
  <c r="J7708" i="2"/>
  <c r="M7707" i="2"/>
  <c r="J7707" i="2"/>
  <c r="M7706" i="2"/>
  <c r="J7706" i="2"/>
  <c r="M7705" i="2"/>
  <c r="J7705" i="2"/>
  <c r="M7704" i="2"/>
  <c r="J7704" i="2"/>
  <c r="M7703" i="2"/>
  <c r="J7703" i="2"/>
  <c r="M7702" i="2"/>
  <c r="J7702" i="2"/>
  <c r="M7701" i="2"/>
  <c r="J7701" i="2"/>
  <c r="M7700" i="2"/>
  <c r="J7700" i="2"/>
  <c r="M7699" i="2"/>
  <c r="J7699" i="2"/>
  <c r="M7698" i="2"/>
  <c r="J7698" i="2"/>
  <c r="M7697" i="2"/>
  <c r="J7697" i="2"/>
  <c r="M7696" i="2"/>
  <c r="J7696" i="2"/>
  <c r="M7695" i="2"/>
  <c r="J7695" i="2"/>
  <c r="M7694" i="2"/>
  <c r="J7694" i="2"/>
  <c r="M7693" i="2"/>
  <c r="J7693" i="2"/>
  <c r="M7692" i="2"/>
  <c r="J7692" i="2"/>
  <c r="M7691" i="2"/>
  <c r="J7691" i="2"/>
  <c r="M7690" i="2"/>
  <c r="J7690" i="2"/>
  <c r="M7689" i="2"/>
  <c r="J7689" i="2"/>
  <c r="M7688" i="2"/>
  <c r="J7688" i="2"/>
  <c r="M7687" i="2"/>
  <c r="J7687" i="2"/>
  <c r="M7686" i="2"/>
  <c r="J7686" i="2"/>
  <c r="M7685" i="2"/>
  <c r="J7685" i="2"/>
  <c r="M7684" i="2"/>
  <c r="J7684" i="2"/>
  <c r="M7683" i="2"/>
  <c r="J7683" i="2"/>
  <c r="M7682" i="2"/>
  <c r="J7682" i="2"/>
  <c r="M7681" i="2"/>
  <c r="J7681" i="2"/>
  <c r="M7680" i="2"/>
  <c r="J7680" i="2"/>
  <c r="M7679" i="2"/>
  <c r="J7679" i="2"/>
  <c r="M7678" i="2"/>
  <c r="J7678" i="2"/>
  <c r="M7677" i="2"/>
  <c r="J7677" i="2"/>
  <c r="M7676" i="2"/>
  <c r="J7676" i="2"/>
  <c r="M7675" i="2"/>
  <c r="J7675" i="2"/>
  <c r="M7674" i="2"/>
  <c r="J7674" i="2"/>
  <c r="M7673" i="2"/>
  <c r="J7673" i="2"/>
  <c r="M7672" i="2"/>
  <c r="J7672" i="2"/>
  <c r="M7671" i="2"/>
  <c r="J7671" i="2"/>
  <c r="M7670" i="2"/>
  <c r="J7670" i="2"/>
  <c r="M7669" i="2"/>
  <c r="J7669" i="2"/>
  <c r="M7668" i="2"/>
  <c r="J7668" i="2"/>
  <c r="M7667" i="2"/>
  <c r="J7667" i="2"/>
  <c r="M7666" i="2"/>
  <c r="J7666" i="2"/>
  <c r="M7665" i="2"/>
  <c r="J7665" i="2"/>
  <c r="M7664" i="2"/>
  <c r="J7664" i="2"/>
  <c r="M7663" i="2"/>
  <c r="J7663" i="2"/>
  <c r="M7662" i="2"/>
  <c r="J7662" i="2"/>
  <c r="M7661" i="2"/>
  <c r="J7661" i="2"/>
  <c r="M7660" i="2"/>
  <c r="J7660" i="2"/>
  <c r="M7659" i="2"/>
  <c r="J7659" i="2"/>
  <c r="M7658" i="2"/>
  <c r="J7658" i="2"/>
  <c r="M7657" i="2"/>
  <c r="J7657" i="2"/>
  <c r="M7656" i="2"/>
  <c r="J7656" i="2"/>
  <c r="M7655" i="2"/>
  <c r="J7655" i="2"/>
  <c r="M7654" i="2"/>
  <c r="J7654" i="2"/>
  <c r="M7653" i="2"/>
  <c r="J7653" i="2"/>
  <c r="M7652" i="2"/>
  <c r="J7652" i="2"/>
  <c r="M7651" i="2"/>
  <c r="J7651" i="2"/>
  <c r="M7650" i="2"/>
  <c r="J7650" i="2"/>
  <c r="M7649" i="2"/>
  <c r="J7649" i="2"/>
  <c r="M7648" i="2"/>
  <c r="J7648" i="2"/>
  <c r="M7647" i="2"/>
  <c r="J7647" i="2"/>
  <c r="M7646" i="2"/>
  <c r="J7646" i="2"/>
  <c r="M7645" i="2"/>
  <c r="J7645" i="2"/>
  <c r="M7644" i="2"/>
  <c r="J7644" i="2"/>
  <c r="M7643" i="2"/>
  <c r="J7643" i="2"/>
  <c r="M7642" i="2"/>
  <c r="J7642" i="2"/>
  <c r="M7641" i="2"/>
  <c r="J7641" i="2"/>
  <c r="M7640" i="2"/>
  <c r="J7640" i="2"/>
  <c r="M7639" i="2"/>
  <c r="J7639" i="2"/>
  <c r="M7638" i="2"/>
  <c r="J7638" i="2"/>
  <c r="M7637" i="2"/>
  <c r="J7637" i="2"/>
  <c r="M7636" i="2"/>
  <c r="J7636" i="2"/>
  <c r="M7635" i="2"/>
  <c r="J7635" i="2"/>
  <c r="M7634" i="2"/>
  <c r="J7634" i="2"/>
  <c r="M7633" i="2"/>
  <c r="J7633" i="2"/>
  <c r="M7632" i="2"/>
  <c r="J7632" i="2"/>
  <c r="M7631" i="2"/>
  <c r="J7631" i="2"/>
  <c r="M7630" i="2"/>
  <c r="J7630" i="2"/>
  <c r="M7629" i="2"/>
  <c r="J7629" i="2"/>
  <c r="M7628" i="2"/>
  <c r="J7628" i="2"/>
  <c r="M7627" i="2"/>
  <c r="J7627" i="2"/>
  <c r="M7626" i="2"/>
  <c r="J7626" i="2"/>
  <c r="M7625" i="2"/>
  <c r="J7625" i="2"/>
  <c r="M7624" i="2"/>
  <c r="J7624" i="2"/>
  <c r="M7623" i="2"/>
  <c r="J7623" i="2"/>
  <c r="M7622" i="2"/>
  <c r="J7622" i="2"/>
  <c r="M7621" i="2"/>
  <c r="J7621" i="2"/>
  <c r="M7620" i="2"/>
  <c r="J7620" i="2"/>
  <c r="M7619" i="2"/>
  <c r="J7619" i="2"/>
  <c r="M7618" i="2"/>
  <c r="J7618" i="2"/>
  <c r="M7617" i="2"/>
  <c r="J7617" i="2"/>
  <c r="M7616" i="2"/>
  <c r="J7616" i="2"/>
  <c r="M7615" i="2"/>
  <c r="J7615" i="2"/>
  <c r="M7614" i="2"/>
  <c r="J7614" i="2"/>
  <c r="M7613" i="2"/>
  <c r="J7613" i="2"/>
  <c r="M7612" i="2"/>
  <c r="J7612" i="2"/>
  <c r="M7611" i="2"/>
  <c r="J7611" i="2"/>
  <c r="M7610" i="2"/>
  <c r="J7610" i="2"/>
  <c r="M7609" i="2"/>
  <c r="J7609" i="2"/>
  <c r="M7608" i="2"/>
  <c r="J7608" i="2"/>
  <c r="M7607" i="2"/>
  <c r="J7607" i="2"/>
  <c r="M7606" i="2"/>
  <c r="J7606" i="2"/>
  <c r="M7605" i="2"/>
  <c r="J7605" i="2"/>
  <c r="M7604" i="2"/>
  <c r="J7604" i="2"/>
  <c r="M7603" i="2"/>
  <c r="J7603" i="2"/>
  <c r="M7602" i="2"/>
  <c r="J7602" i="2"/>
  <c r="M7601" i="2"/>
  <c r="J7601" i="2"/>
  <c r="M7600" i="2"/>
  <c r="J7600" i="2"/>
  <c r="M7599" i="2"/>
  <c r="J7599" i="2"/>
  <c r="M7598" i="2"/>
  <c r="J7598" i="2"/>
  <c r="M7597" i="2"/>
  <c r="J7597" i="2"/>
  <c r="M7596" i="2"/>
  <c r="J7596" i="2"/>
  <c r="M7595" i="2"/>
  <c r="J7595" i="2"/>
  <c r="M7594" i="2"/>
  <c r="J7594" i="2"/>
  <c r="M7593" i="2"/>
  <c r="J7593" i="2"/>
  <c r="M7592" i="2"/>
  <c r="J7592" i="2"/>
  <c r="M7591" i="2"/>
  <c r="J7591" i="2"/>
  <c r="M7590" i="2"/>
  <c r="J7590" i="2"/>
  <c r="M7589" i="2"/>
  <c r="J7589" i="2"/>
  <c r="M7588" i="2"/>
  <c r="J7588" i="2"/>
  <c r="M7587" i="2"/>
  <c r="J7587" i="2"/>
  <c r="M7586" i="2"/>
  <c r="J7586" i="2"/>
  <c r="M7585" i="2"/>
  <c r="J7585" i="2"/>
  <c r="M7584" i="2"/>
  <c r="J7584" i="2"/>
  <c r="M7583" i="2"/>
  <c r="J7583" i="2"/>
  <c r="M7582" i="2"/>
  <c r="J7582" i="2"/>
  <c r="M7581" i="2"/>
  <c r="J7581" i="2"/>
  <c r="M7580" i="2"/>
  <c r="J7580" i="2"/>
  <c r="M7579" i="2"/>
  <c r="J7579" i="2"/>
  <c r="M7578" i="2"/>
  <c r="J7578" i="2"/>
  <c r="M7577" i="2"/>
  <c r="J7577" i="2"/>
  <c r="M7576" i="2"/>
  <c r="J7576" i="2"/>
  <c r="M7575" i="2"/>
  <c r="J7575" i="2"/>
  <c r="M7574" i="2"/>
  <c r="J7574" i="2"/>
  <c r="M7573" i="2"/>
  <c r="J7573" i="2"/>
  <c r="M7572" i="2"/>
  <c r="J7572" i="2"/>
  <c r="M7571" i="2"/>
  <c r="J7571" i="2"/>
  <c r="M7570" i="2"/>
  <c r="J7570" i="2"/>
  <c r="M7569" i="2"/>
  <c r="J7569" i="2"/>
  <c r="M7568" i="2"/>
  <c r="J7568" i="2"/>
  <c r="M7567" i="2"/>
  <c r="J7567" i="2"/>
  <c r="M7566" i="2"/>
  <c r="J7566" i="2"/>
  <c r="M7565" i="2"/>
  <c r="J7565" i="2"/>
  <c r="M7564" i="2"/>
  <c r="J7564" i="2"/>
  <c r="M7563" i="2"/>
  <c r="J7563" i="2"/>
  <c r="M7562" i="2"/>
  <c r="J7562" i="2"/>
  <c r="M7561" i="2"/>
  <c r="J7561" i="2"/>
  <c r="M7560" i="2"/>
  <c r="J7560" i="2"/>
  <c r="M7559" i="2"/>
  <c r="J7559" i="2"/>
  <c r="M7558" i="2"/>
  <c r="J7558" i="2"/>
  <c r="M7557" i="2"/>
  <c r="J7557" i="2"/>
  <c r="M7556" i="2"/>
  <c r="J7556" i="2"/>
  <c r="M7555" i="2"/>
  <c r="J7555" i="2"/>
  <c r="M7554" i="2"/>
  <c r="J7554" i="2"/>
  <c r="M7553" i="2"/>
  <c r="J7553" i="2"/>
  <c r="M7552" i="2"/>
  <c r="J7552" i="2"/>
  <c r="M7551" i="2"/>
  <c r="J7551" i="2"/>
  <c r="M7550" i="2"/>
  <c r="J7550" i="2"/>
  <c r="M7549" i="2"/>
  <c r="J7549" i="2"/>
  <c r="M7548" i="2"/>
  <c r="J7548" i="2"/>
  <c r="M7547" i="2"/>
  <c r="J7547" i="2"/>
  <c r="M7546" i="2"/>
  <c r="J7546" i="2"/>
  <c r="M7545" i="2"/>
  <c r="J7545" i="2"/>
  <c r="M7544" i="2"/>
  <c r="J7544" i="2"/>
  <c r="M7543" i="2"/>
  <c r="J7543" i="2"/>
  <c r="M7542" i="2"/>
  <c r="J7542" i="2"/>
  <c r="M7541" i="2"/>
  <c r="J7541" i="2"/>
  <c r="M7540" i="2"/>
  <c r="J7540" i="2"/>
  <c r="M7539" i="2"/>
  <c r="J7539" i="2"/>
  <c r="M7538" i="2"/>
  <c r="J7538" i="2"/>
  <c r="M7537" i="2"/>
  <c r="J7537" i="2"/>
  <c r="M7536" i="2"/>
  <c r="J7536" i="2"/>
  <c r="M7535" i="2"/>
  <c r="J7535" i="2"/>
  <c r="M7534" i="2"/>
  <c r="J7534" i="2"/>
  <c r="M7533" i="2"/>
  <c r="J7533" i="2"/>
  <c r="M7532" i="2"/>
  <c r="J7532" i="2"/>
  <c r="M7531" i="2"/>
  <c r="J7531" i="2"/>
  <c r="M7530" i="2"/>
  <c r="J7530" i="2"/>
  <c r="M7529" i="2"/>
  <c r="J7529" i="2"/>
  <c r="M7528" i="2"/>
  <c r="J7528" i="2"/>
  <c r="M7527" i="2"/>
  <c r="J7527" i="2"/>
  <c r="M7526" i="2"/>
  <c r="J7526" i="2"/>
  <c r="M7525" i="2"/>
  <c r="J7525" i="2"/>
  <c r="M7524" i="2"/>
  <c r="J7524" i="2"/>
  <c r="M7523" i="2"/>
  <c r="J7523" i="2"/>
  <c r="M7522" i="2"/>
  <c r="J7522" i="2"/>
  <c r="M7521" i="2"/>
  <c r="J7521" i="2"/>
  <c r="M7520" i="2"/>
  <c r="J7520" i="2"/>
  <c r="M7519" i="2"/>
  <c r="J7519" i="2"/>
  <c r="M7518" i="2"/>
  <c r="J7518" i="2"/>
  <c r="M7517" i="2"/>
  <c r="J7517" i="2"/>
  <c r="M7516" i="2"/>
  <c r="J7516" i="2"/>
  <c r="M7515" i="2"/>
  <c r="J7515" i="2"/>
  <c r="M7514" i="2"/>
  <c r="J7514" i="2"/>
  <c r="M7513" i="2"/>
  <c r="J7513" i="2"/>
  <c r="M7512" i="2"/>
  <c r="J7512" i="2"/>
  <c r="M7511" i="2"/>
  <c r="J7511" i="2"/>
  <c r="M7510" i="2"/>
  <c r="J7510" i="2"/>
  <c r="M7509" i="2"/>
  <c r="J7509" i="2"/>
  <c r="M7508" i="2"/>
  <c r="J7508" i="2"/>
  <c r="M7507" i="2"/>
  <c r="J7507" i="2"/>
  <c r="M7506" i="2"/>
  <c r="J7506" i="2"/>
  <c r="M7505" i="2"/>
  <c r="J7505" i="2"/>
  <c r="M7504" i="2"/>
  <c r="J7504" i="2"/>
  <c r="M7503" i="2"/>
  <c r="J7503" i="2"/>
  <c r="M7502" i="2"/>
  <c r="J7502" i="2"/>
  <c r="M7501" i="2"/>
  <c r="J7501" i="2"/>
  <c r="M7500" i="2"/>
  <c r="J7500" i="2"/>
  <c r="M7499" i="2"/>
  <c r="J7499" i="2"/>
  <c r="M7498" i="2"/>
  <c r="J7498" i="2"/>
  <c r="M7497" i="2"/>
  <c r="J7497" i="2"/>
  <c r="M7496" i="2"/>
  <c r="J7496" i="2"/>
  <c r="M7495" i="2"/>
  <c r="J7495" i="2"/>
  <c r="M7494" i="2"/>
  <c r="J7494" i="2"/>
  <c r="M7493" i="2"/>
  <c r="J7493" i="2"/>
  <c r="M7492" i="2"/>
  <c r="J7492" i="2"/>
  <c r="M7491" i="2"/>
  <c r="J7491" i="2"/>
  <c r="M7490" i="2"/>
  <c r="J7490" i="2"/>
  <c r="M7489" i="2"/>
  <c r="J7489" i="2"/>
  <c r="M7488" i="2"/>
  <c r="J7488" i="2"/>
  <c r="M7487" i="2"/>
  <c r="J7487" i="2"/>
  <c r="M7486" i="2"/>
  <c r="J7486" i="2"/>
  <c r="M7485" i="2"/>
  <c r="J7485" i="2"/>
  <c r="M7484" i="2"/>
  <c r="J7484" i="2"/>
  <c r="M7483" i="2"/>
  <c r="J7483" i="2"/>
  <c r="M7482" i="2"/>
  <c r="J7482" i="2"/>
  <c r="M7481" i="2"/>
  <c r="J7481" i="2"/>
  <c r="M7480" i="2"/>
  <c r="J7480" i="2"/>
  <c r="M7479" i="2"/>
  <c r="J7479" i="2"/>
  <c r="M7478" i="2"/>
  <c r="J7478" i="2"/>
  <c r="M7477" i="2"/>
  <c r="J7477" i="2"/>
  <c r="M7476" i="2"/>
  <c r="J7476" i="2"/>
  <c r="M7475" i="2"/>
  <c r="J7475" i="2"/>
  <c r="M7474" i="2"/>
  <c r="J7474" i="2"/>
  <c r="M7473" i="2"/>
  <c r="J7473" i="2"/>
  <c r="M7472" i="2"/>
  <c r="J7472" i="2"/>
  <c r="M7471" i="2"/>
  <c r="J7471" i="2"/>
  <c r="M7470" i="2"/>
  <c r="J7470" i="2"/>
  <c r="M7469" i="2"/>
  <c r="J7469" i="2"/>
  <c r="M7468" i="2"/>
  <c r="J7468" i="2"/>
  <c r="M7467" i="2"/>
  <c r="J7467" i="2"/>
  <c r="M7466" i="2"/>
  <c r="J7466" i="2"/>
  <c r="M7465" i="2"/>
  <c r="J7465" i="2"/>
  <c r="M7464" i="2"/>
  <c r="J7464" i="2"/>
  <c r="M7463" i="2"/>
  <c r="J7463" i="2"/>
  <c r="M7462" i="2"/>
  <c r="J7462" i="2"/>
  <c r="M7461" i="2"/>
  <c r="J7461" i="2"/>
  <c r="M7460" i="2"/>
  <c r="J7460" i="2"/>
  <c r="M7459" i="2"/>
  <c r="J7459" i="2"/>
  <c r="M7458" i="2"/>
  <c r="J7458" i="2"/>
  <c r="M7457" i="2"/>
  <c r="J7457" i="2"/>
  <c r="M7456" i="2"/>
  <c r="J7456" i="2"/>
  <c r="M7455" i="2"/>
  <c r="J7455" i="2"/>
  <c r="M7454" i="2"/>
  <c r="J7454" i="2"/>
  <c r="M7453" i="2"/>
  <c r="J7453" i="2"/>
  <c r="M7452" i="2"/>
  <c r="J7452" i="2"/>
  <c r="M7451" i="2"/>
  <c r="J7451" i="2"/>
  <c r="M7450" i="2"/>
  <c r="J7450" i="2"/>
  <c r="M7449" i="2"/>
  <c r="J7449" i="2"/>
  <c r="M7448" i="2"/>
  <c r="J7448" i="2"/>
  <c r="M7447" i="2"/>
  <c r="J7447" i="2"/>
  <c r="M7446" i="2"/>
  <c r="J7446" i="2"/>
  <c r="M7445" i="2"/>
  <c r="J7445" i="2"/>
  <c r="M7444" i="2"/>
  <c r="J7444" i="2"/>
  <c r="M7443" i="2"/>
  <c r="J7443" i="2"/>
  <c r="M7442" i="2"/>
  <c r="J7442" i="2"/>
  <c r="M7441" i="2"/>
  <c r="J7441" i="2"/>
  <c r="M7440" i="2"/>
  <c r="J7440" i="2"/>
  <c r="M7439" i="2"/>
  <c r="J7439" i="2"/>
  <c r="M7438" i="2"/>
  <c r="J7438" i="2"/>
  <c r="M7437" i="2"/>
  <c r="J7437" i="2"/>
  <c r="M7436" i="2"/>
  <c r="J7436" i="2"/>
  <c r="M7435" i="2"/>
  <c r="J7435" i="2"/>
  <c r="M7434" i="2"/>
  <c r="J7434" i="2"/>
  <c r="M7433" i="2"/>
  <c r="J7433" i="2"/>
  <c r="M7432" i="2"/>
  <c r="J7432" i="2"/>
  <c r="M7431" i="2"/>
  <c r="J7431" i="2"/>
  <c r="M7430" i="2"/>
  <c r="J7430" i="2"/>
  <c r="M7429" i="2"/>
  <c r="J7429" i="2"/>
  <c r="M7428" i="2"/>
  <c r="J7428" i="2"/>
  <c r="M7427" i="2"/>
  <c r="J7427" i="2"/>
  <c r="M7426" i="2"/>
  <c r="J7426" i="2"/>
  <c r="M7425" i="2"/>
  <c r="J7425" i="2"/>
  <c r="M7424" i="2"/>
  <c r="J7424" i="2"/>
  <c r="M7423" i="2"/>
  <c r="J7423" i="2"/>
  <c r="M7422" i="2"/>
  <c r="J7422" i="2"/>
  <c r="M7421" i="2"/>
  <c r="J7421" i="2"/>
  <c r="M7420" i="2"/>
  <c r="J7420" i="2"/>
  <c r="M7419" i="2"/>
  <c r="J7419" i="2"/>
  <c r="M7418" i="2"/>
  <c r="J7418" i="2"/>
  <c r="M7417" i="2"/>
  <c r="J7417" i="2"/>
  <c r="M7416" i="2"/>
  <c r="J7416" i="2"/>
  <c r="M7415" i="2"/>
  <c r="J7415" i="2"/>
  <c r="M7414" i="2"/>
  <c r="J7414" i="2"/>
  <c r="M7413" i="2"/>
  <c r="J7413" i="2"/>
  <c r="M7412" i="2"/>
  <c r="J7412" i="2"/>
  <c r="M7411" i="2"/>
  <c r="J7411" i="2"/>
  <c r="M7410" i="2"/>
  <c r="J7410" i="2"/>
  <c r="M7409" i="2"/>
  <c r="J7409" i="2"/>
  <c r="M7408" i="2"/>
  <c r="J7408" i="2"/>
  <c r="M7407" i="2"/>
  <c r="J7407" i="2"/>
  <c r="M7406" i="2"/>
  <c r="J7406" i="2"/>
  <c r="M7405" i="2"/>
  <c r="J7405" i="2"/>
  <c r="M7404" i="2"/>
  <c r="J7404" i="2"/>
  <c r="M7403" i="2"/>
  <c r="J7403" i="2"/>
  <c r="M7402" i="2"/>
  <c r="J7402" i="2"/>
  <c r="M7401" i="2"/>
  <c r="J7401" i="2"/>
  <c r="M7400" i="2"/>
  <c r="J7400" i="2"/>
  <c r="M7399" i="2"/>
  <c r="J7399" i="2"/>
  <c r="M7398" i="2"/>
  <c r="J7398" i="2"/>
  <c r="M7397" i="2"/>
  <c r="J7397" i="2"/>
  <c r="M7396" i="2"/>
  <c r="J7396" i="2"/>
  <c r="M7395" i="2"/>
  <c r="J7395" i="2"/>
  <c r="M7394" i="2"/>
  <c r="J7394" i="2"/>
  <c r="M7393" i="2"/>
  <c r="J7393" i="2"/>
  <c r="M7392" i="2"/>
  <c r="J7392" i="2"/>
  <c r="M7391" i="2"/>
  <c r="J7391" i="2"/>
  <c r="M7390" i="2"/>
  <c r="J7390" i="2"/>
  <c r="M7389" i="2"/>
  <c r="J7389" i="2"/>
  <c r="M7388" i="2"/>
  <c r="J7388" i="2"/>
  <c r="M7387" i="2"/>
  <c r="J7387" i="2"/>
  <c r="M7386" i="2"/>
  <c r="J7386" i="2"/>
  <c r="M7385" i="2"/>
  <c r="J7385" i="2"/>
  <c r="M7384" i="2"/>
  <c r="J7384" i="2"/>
  <c r="M7383" i="2"/>
  <c r="J7383" i="2"/>
  <c r="M7382" i="2"/>
  <c r="J7382" i="2"/>
  <c r="M7381" i="2"/>
  <c r="J7381" i="2"/>
  <c r="M7380" i="2"/>
  <c r="J7380" i="2"/>
  <c r="M7379" i="2"/>
  <c r="J7379" i="2"/>
  <c r="M7378" i="2"/>
  <c r="J7378" i="2"/>
  <c r="M7377" i="2"/>
  <c r="J7377" i="2"/>
  <c r="M7376" i="2"/>
  <c r="J7376" i="2"/>
  <c r="M7375" i="2"/>
  <c r="J7375" i="2"/>
  <c r="M7374" i="2"/>
  <c r="J7374" i="2"/>
  <c r="M7373" i="2"/>
  <c r="J7373" i="2"/>
  <c r="M7372" i="2"/>
  <c r="J7372" i="2"/>
  <c r="M7371" i="2"/>
  <c r="J7371" i="2"/>
  <c r="M7370" i="2"/>
  <c r="J7370" i="2"/>
  <c r="M7369" i="2"/>
  <c r="J7369" i="2"/>
  <c r="M7368" i="2"/>
  <c r="J7368" i="2"/>
  <c r="M7367" i="2"/>
  <c r="J7367" i="2"/>
  <c r="M7366" i="2"/>
  <c r="J7366" i="2"/>
  <c r="M7365" i="2"/>
  <c r="J7365" i="2"/>
  <c r="M7364" i="2"/>
  <c r="J7364" i="2"/>
  <c r="M7363" i="2"/>
  <c r="J7363" i="2"/>
  <c r="M7362" i="2"/>
  <c r="J7362" i="2"/>
  <c r="M7361" i="2"/>
  <c r="J7361" i="2"/>
  <c r="M7360" i="2"/>
  <c r="J7360" i="2"/>
  <c r="M7359" i="2"/>
  <c r="J7359" i="2"/>
  <c r="M7358" i="2"/>
  <c r="J7358" i="2"/>
  <c r="M7357" i="2"/>
  <c r="J7357" i="2"/>
  <c r="M7356" i="2"/>
  <c r="J7356" i="2"/>
  <c r="M7355" i="2"/>
  <c r="J7355" i="2"/>
  <c r="M7354" i="2"/>
  <c r="J7354" i="2"/>
  <c r="M7353" i="2"/>
  <c r="J7353" i="2"/>
  <c r="M7352" i="2"/>
  <c r="J7352" i="2"/>
  <c r="M7351" i="2"/>
  <c r="J7351" i="2"/>
  <c r="M7350" i="2"/>
  <c r="J7350" i="2"/>
  <c r="M7349" i="2"/>
  <c r="J7349" i="2"/>
  <c r="M7348" i="2"/>
  <c r="J7348" i="2"/>
  <c r="M7347" i="2"/>
  <c r="J7347" i="2"/>
  <c r="M7346" i="2"/>
  <c r="J7346" i="2"/>
  <c r="M7345" i="2"/>
  <c r="J7345" i="2"/>
  <c r="M7344" i="2"/>
  <c r="J7344" i="2"/>
  <c r="M7343" i="2"/>
  <c r="J7343" i="2"/>
  <c r="M7342" i="2"/>
  <c r="J7342" i="2"/>
  <c r="M7341" i="2"/>
  <c r="J7341" i="2"/>
  <c r="M7340" i="2"/>
  <c r="J7340" i="2"/>
  <c r="M7339" i="2"/>
  <c r="J7339" i="2"/>
  <c r="M7338" i="2"/>
  <c r="J7338" i="2"/>
  <c r="M7337" i="2"/>
  <c r="J7337" i="2"/>
  <c r="M7336" i="2"/>
  <c r="J7336" i="2"/>
  <c r="M7335" i="2"/>
  <c r="J7335" i="2"/>
  <c r="M7334" i="2"/>
  <c r="J7334" i="2"/>
  <c r="M7333" i="2"/>
  <c r="J7333" i="2"/>
  <c r="M7332" i="2"/>
  <c r="J7332" i="2"/>
  <c r="M7331" i="2"/>
  <c r="J7331" i="2"/>
  <c r="M7330" i="2"/>
  <c r="J7330" i="2"/>
  <c r="M7329" i="2"/>
  <c r="J7329" i="2"/>
  <c r="M7328" i="2"/>
  <c r="J7328" i="2"/>
  <c r="M7327" i="2"/>
  <c r="J7327" i="2"/>
  <c r="M7326" i="2"/>
  <c r="J7326" i="2"/>
  <c r="M7325" i="2"/>
  <c r="J7325" i="2"/>
  <c r="M7324" i="2"/>
  <c r="J7324" i="2"/>
  <c r="M7323" i="2"/>
  <c r="J7323" i="2"/>
  <c r="M7322" i="2"/>
  <c r="J7322" i="2"/>
  <c r="M7321" i="2"/>
  <c r="J7321" i="2"/>
  <c r="M7320" i="2"/>
  <c r="J7320" i="2"/>
  <c r="M7319" i="2"/>
  <c r="J7319" i="2"/>
  <c r="M7318" i="2"/>
  <c r="J7318" i="2"/>
  <c r="M7317" i="2"/>
  <c r="J7317" i="2"/>
  <c r="M7316" i="2"/>
  <c r="J7316" i="2"/>
  <c r="M7315" i="2"/>
  <c r="J7315" i="2"/>
  <c r="M7314" i="2"/>
  <c r="J7314" i="2"/>
  <c r="M7313" i="2"/>
  <c r="J7313" i="2"/>
  <c r="M7312" i="2"/>
  <c r="J7312" i="2"/>
  <c r="M7311" i="2"/>
  <c r="J7311" i="2"/>
  <c r="M7310" i="2"/>
  <c r="J7310" i="2"/>
  <c r="M7309" i="2"/>
  <c r="J7309" i="2"/>
  <c r="M7308" i="2"/>
  <c r="J7308" i="2"/>
  <c r="M7307" i="2"/>
  <c r="J7307" i="2"/>
  <c r="M7306" i="2"/>
  <c r="J7306" i="2"/>
  <c r="M7305" i="2"/>
  <c r="J7305" i="2"/>
  <c r="M7304" i="2"/>
  <c r="J7304" i="2"/>
  <c r="M7303" i="2"/>
  <c r="J7303" i="2"/>
  <c r="M7302" i="2"/>
  <c r="J7302" i="2"/>
  <c r="M7301" i="2"/>
  <c r="J7301" i="2"/>
  <c r="M7300" i="2"/>
  <c r="J7300" i="2"/>
  <c r="M7299" i="2"/>
  <c r="J7299" i="2"/>
  <c r="M7298" i="2"/>
  <c r="J7298" i="2"/>
  <c r="M7297" i="2"/>
  <c r="J7297" i="2"/>
  <c r="M7296" i="2"/>
  <c r="J7296" i="2"/>
  <c r="M7295" i="2"/>
  <c r="J7295" i="2"/>
  <c r="M7294" i="2"/>
  <c r="J7294" i="2"/>
  <c r="M7293" i="2"/>
  <c r="J7293" i="2"/>
  <c r="M7292" i="2"/>
  <c r="J7292" i="2"/>
  <c r="M7291" i="2"/>
  <c r="J7291" i="2"/>
  <c r="M7290" i="2"/>
  <c r="J7290" i="2"/>
  <c r="M7289" i="2"/>
  <c r="J7289" i="2"/>
  <c r="M7288" i="2"/>
  <c r="J7288" i="2"/>
  <c r="M7287" i="2"/>
  <c r="J7287" i="2"/>
  <c r="M7286" i="2"/>
  <c r="J7286" i="2"/>
  <c r="M7285" i="2"/>
  <c r="J7285" i="2"/>
  <c r="M7284" i="2"/>
  <c r="J7284" i="2"/>
  <c r="M7283" i="2"/>
  <c r="J7283" i="2"/>
  <c r="M7282" i="2"/>
  <c r="J7282" i="2"/>
  <c r="M7281" i="2"/>
  <c r="J7281" i="2"/>
  <c r="M7280" i="2"/>
  <c r="J7280" i="2"/>
  <c r="M7279" i="2"/>
  <c r="J7279" i="2"/>
  <c r="M7278" i="2"/>
  <c r="J7278" i="2"/>
  <c r="M7277" i="2"/>
  <c r="J7277" i="2"/>
  <c r="M7276" i="2"/>
  <c r="J7276" i="2"/>
  <c r="M7275" i="2"/>
  <c r="J7275" i="2"/>
  <c r="M7274" i="2"/>
  <c r="J7274" i="2"/>
  <c r="M7273" i="2"/>
  <c r="J7273" i="2"/>
  <c r="M7272" i="2"/>
  <c r="J7272" i="2"/>
  <c r="M7271" i="2"/>
  <c r="J7271" i="2"/>
  <c r="M7270" i="2"/>
  <c r="J7270" i="2"/>
  <c r="M7269" i="2"/>
  <c r="J7269" i="2"/>
  <c r="M7268" i="2"/>
  <c r="J7268" i="2"/>
  <c r="M7267" i="2"/>
  <c r="J7267" i="2"/>
  <c r="M7266" i="2"/>
  <c r="J7266" i="2"/>
  <c r="M7265" i="2"/>
  <c r="J7265" i="2"/>
  <c r="M7264" i="2"/>
  <c r="J7264" i="2"/>
  <c r="M7263" i="2"/>
  <c r="J7263" i="2"/>
  <c r="M7262" i="2"/>
  <c r="J7262" i="2"/>
  <c r="M7261" i="2"/>
  <c r="J7261" i="2"/>
  <c r="M7260" i="2"/>
  <c r="J7260" i="2"/>
  <c r="M7259" i="2"/>
  <c r="J7259" i="2"/>
  <c r="M7258" i="2"/>
  <c r="J7258" i="2"/>
  <c r="M7257" i="2"/>
  <c r="J7257" i="2"/>
  <c r="M7256" i="2"/>
  <c r="J7256" i="2"/>
  <c r="M7255" i="2"/>
  <c r="J7255" i="2"/>
  <c r="M7254" i="2"/>
  <c r="J7254" i="2"/>
  <c r="M7253" i="2"/>
  <c r="J7253" i="2"/>
  <c r="M7252" i="2"/>
  <c r="J7252" i="2"/>
  <c r="M7251" i="2"/>
  <c r="J7251" i="2"/>
  <c r="M7250" i="2"/>
  <c r="J7250" i="2"/>
  <c r="M7249" i="2"/>
  <c r="J7249" i="2"/>
  <c r="M7248" i="2"/>
  <c r="J7248" i="2"/>
  <c r="M7247" i="2"/>
  <c r="J7247" i="2"/>
  <c r="M7246" i="2"/>
  <c r="J7246" i="2"/>
  <c r="M7245" i="2"/>
  <c r="J7245" i="2"/>
  <c r="M7244" i="2"/>
  <c r="J7244" i="2"/>
  <c r="M7243" i="2"/>
  <c r="J7243" i="2"/>
  <c r="M7242" i="2"/>
  <c r="J7242" i="2"/>
  <c r="M7241" i="2"/>
  <c r="J7241" i="2"/>
  <c r="M7240" i="2"/>
  <c r="J7240" i="2"/>
  <c r="M7239" i="2"/>
  <c r="J7239" i="2"/>
  <c r="M7238" i="2"/>
  <c r="J7238" i="2"/>
  <c r="M7237" i="2"/>
  <c r="J7237" i="2"/>
  <c r="M7236" i="2"/>
  <c r="J7236" i="2"/>
  <c r="M7235" i="2"/>
  <c r="J7235" i="2"/>
  <c r="M7234" i="2"/>
  <c r="J7234" i="2"/>
  <c r="M7233" i="2"/>
  <c r="J7233" i="2"/>
  <c r="M7232" i="2"/>
  <c r="J7232" i="2"/>
  <c r="M7231" i="2"/>
  <c r="J7231" i="2"/>
  <c r="M7230" i="2"/>
  <c r="J7230" i="2"/>
  <c r="M7229" i="2"/>
  <c r="J7229" i="2"/>
  <c r="M7228" i="2"/>
  <c r="J7228" i="2"/>
  <c r="M7227" i="2"/>
  <c r="J7227" i="2"/>
  <c r="M7226" i="2"/>
  <c r="J7226" i="2"/>
  <c r="M7225" i="2"/>
  <c r="J7225" i="2"/>
  <c r="M7224" i="2"/>
  <c r="J7224" i="2"/>
  <c r="M7223" i="2"/>
  <c r="J7223" i="2"/>
  <c r="M7222" i="2"/>
  <c r="J7222" i="2"/>
  <c r="M7221" i="2"/>
  <c r="J7221" i="2"/>
  <c r="M7220" i="2"/>
  <c r="J7220" i="2"/>
  <c r="M7219" i="2"/>
  <c r="J7219" i="2"/>
  <c r="M7218" i="2"/>
  <c r="J7218" i="2"/>
  <c r="M7217" i="2"/>
  <c r="J7217" i="2"/>
  <c r="M7216" i="2"/>
  <c r="J7216" i="2"/>
  <c r="M7215" i="2"/>
  <c r="J7215" i="2"/>
  <c r="M7214" i="2"/>
  <c r="J7214" i="2"/>
  <c r="M7213" i="2"/>
  <c r="J7213" i="2"/>
  <c r="M7212" i="2"/>
  <c r="J7212" i="2"/>
  <c r="M7211" i="2"/>
  <c r="J7211" i="2"/>
  <c r="M7210" i="2"/>
  <c r="J7210" i="2"/>
  <c r="M7209" i="2"/>
  <c r="J7209" i="2"/>
  <c r="M7208" i="2"/>
  <c r="J7208" i="2"/>
  <c r="M7207" i="2"/>
  <c r="J7207" i="2"/>
  <c r="M7206" i="2"/>
  <c r="J7206" i="2"/>
  <c r="M7205" i="2"/>
  <c r="J7205" i="2"/>
  <c r="M7204" i="2"/>
  <c r="J7204" i="2"/>
  <c r="M7203" i="2"/>
  <c r="J7203" i="2"/>
  <c r="M7202" i="2"/>
  <c r="J7202" i="2"/>
  <c r="M7201" i="2"/>
  <c r="J7201" i="2"/>
  <c r="M7200" i="2"/>
  <c r="J7200" i="2"/>
  <c r="M7199" i="2"/>
  <c r="J7199" i="2"/>
  <c r="M7198" i="2"/>
  <c r="J7198" i="2"/>
  <c r="M7197" i="2"/>
  <c r="J7197" i="2"/>
  <c r="M7196" i="2"/>
  <c r="J7196" i="2"/>
  <c r="M7195" i="2"/>
  <c r="J7195" i="2"/>
  <c r="M7194" i="2"/>
  <c r="J7194" i="2"/>
  <c r="M7193" i="2"/>
  <c r="J7193" i="2"/>
  <c r="M7192" i="2"/>
  <c r="J7192" i="2"/>
  <c r="M7191" i="2"/>
  <c r="J7191" i="2"/>
  <c r="M7190" i="2"/>
  <c r="J7190" i="2"/>
  <c r="M7189" i="2"/>
  <c r="J7189" i="2"/>
  <c r="M7188" i="2"/>
  <c r="J7188" i="2"/>
  <c r="M7187" i="2"/>
  <c r="J7187" i="2"/>
  <c r="M7186" i="2"/>
  <c r="J7186" i="2"/>
  <c r="M7185" i="2"/>
  <c r="J7185" i="2"/>
  <c r="M7184" i="2"/>
  <c r="J7184" i="2"/>
  <c r="M7183" i="2"/>
  <c r="J7183" i="2"/>
  <c r="M7182" i="2"/>
  <c r="J7182" i="2"/>
  <c r="M7181" i="2"/>
  <c r="J7181" i="2"/>
  <c r="M7180" i="2"/>
  <c r="J7180" i="2"/>
  <c r="M7179" i="2"/>
  <c r="J7179" i="2"/>
  <c r="M7178" i="2"/>
  <c r="J7178" i="2"/>
  <c r="M7177" i="2"/>
  <c r="J7177" i="2"/>
  <c r="M7176" i="2"/>
  <c r="J7176" i="2"/>
  <c r="M7175" i="2"/>
  <c r="J7175" i="2"/>
  <c r="M7174" i="2"/>
  <c r="J7174" i="2"/>
  <c r="M7173" i="2"/>
  <c r="J7173" i="2"/>
  <c r="M7172" i="2"/>
  <c r="J7172" i="2"/>
  <c r="M7171" i="2"/>
  <c r="J7171" i="2"/>
  <c r="M7170" i="2"/>
  <c r="J7170" i="2"/>
  <c r="M7169" i="2"/>
  <c r="J7169" i="2"/>
  <c r="M7168" i="2"/>
  <c r="J7168" i="2"/>
  <c r="M7167" i="2"/>
  <c r="J7167" i="2"/>
  <c r="M7166" i="2"/>
  <c r="J7166" i="2"/>
  <c r="M7165" i="2"/>
  <c r="J7165" i="2"/>
  <c r="M7164" i="2"/>
  <c r="J7164" i="2"/>
  <c r="M7163" i="2"/>
  <c r="J7163" i="2"/>
  <c r="M7162" i="2"/>
  <c r="J7162" i="2"/>
  <c r="M7161" i="2"/>
  <c r="J7161" i="2"/>
  <c r="M7160" i="2"/>
  <c r="J7160" i="2"/>
  <c r="M7159" i="2"/>
  <c r="J7159" i="2"/>
  <c r="M7158" i="2"/>
  <c r="J7158" i="2"/>
  <c r="M7157" i="2"/>
  <c r="J7157" i="2"/>
  <c r="M7156" i="2"/>
  <c r="J7156" i="2"/>
  <c r="M7155" i="2"/>
  <c r="J7155" i="2"/>
  <c r="M7154" i="2"/>
  <c r="J7154" i="2"/>
  <c r="M7153" i="2"/>
  <c r="J7153" i="2"/>
  <c r="M7152" i="2"/>
  <c r="J7152" i="2"/>
  <c r="M7151" i="2"/>
  <c r="J7151" i="2"/>
  <c r="M7150" i="2"/>
  <c r="J7150" i="2"/>
  <c r="M7149" i="2"/>
  <c r="J7149" i="2"/>
  <c r="M7148" i="2"/>
  <c r="J7148" i="2"/>
  <c r="M7147" i="2"/>
  <c r="J7147" i="2"/>
  <c r="M7146" i="2"/>
  <c r="J7146" i="2"/>
  <c r="M7145" i="2"/>
  <c r="J7145" i="2"/>
  <c r="M7144" i="2"/>
  <c r="J7144" i="2"/>
  <c r="M7143" i="2"/>
  <c r="J7143" i="2"/>
  <c r="M7142" i="2"/>
  <c r="J7142" i="2"/>
  <c r="M7141" i="2"/>
  <c r="J7141" i="2"/>
  <c r="M7140" i="2"/>
  <c r="J7140" i="2"/>
  <c r="M7139" i="2"/>
  <c r="J7139" i="2"/>
  <c r="M7138" i="2"/>
  <c r="J7138" i="2"/>
  <c r="M7137" i="2"/>
  <c r="J7137" i="2"/>
  <c r="M7136" i="2"/>
  <c r="J7136" i="2"/>
  <c r="M7135" i="2"/>
  <c r="J7135" i="2"/>
  <c r="M7134" i="2"/>
  <c r="J7134" i="2"/>
  <c r="M7133" i="2"/>
  <c r="J7133" i="2"/>
  <c r="M7132" i="2"/>
  <c r="J7132" i="2"/>
  <c r="M7131" i="2"/>
  <c r="J7131" i="2"/>
  <c r="M7130" i="2"/>
  <c r="J7130" i="2"/>
  <c r="M7129" i="2"/>
  <c r="J7129" i="2"/>
  <c r="M7128" i="2"/>
  <c r="J7128" i="2"/>
  <c r="M7127" i="2"/>
  <c r="J7127" i="2"/>
  <c r="M7126" i="2"/>
  <c r="J7126" i="2"/>
  <c r="M7125" i="2"/>
  <c r="J7125" i="2"/>
  <c r="M7124" i="2"/>
  <c r="J7124" i="2"/>
  <c r="M7123" i="2"/>
  <c r="J7123" i="2"/>
  <c r="M7122" i="2"/>
  <c r="J7122" i="2"/>
  <c r="M7121" i="2"/>
  <c r="J7121" i="2"/>
  <c r="M7120" i="2"/>
  <c r="J7120" i="2"/>
  <c r="M7119" i="2"/>
  <c r="J7119" i="2"/>
  <c r="M7118" i="2"/>
  <c r="J7118" i="2"/>
  <c r="M7117" i="2"/>
  <c r="J7117" i="2"/>
  <c r="M7116" i="2"/>
  <c r="J7116" i="2"/>
  <c r="M7115" i="2"/>
  <c r="J7115" i="2"/>
  <c r="M7114" i="2"/>
  <c r="J7114" i="2"/>
  <c r="M7113" i="2"/>
  <c r="J7113" i="2"/>
  <c r="M7112" i="2"/>
  <c r="J7112" i="2"/>
  <c r="M7111" i="2"/>
  <c r="J7111" i="2"/>
  <c r="M7110" i="2"/>
  <c r="J7110" i="2"/>
  <c r="M7109" i="2"/>
  <c r="J7109" i="2"/>
  <c r="M7108" i="2"/>
  <c r="J7108" i="2"/>
  <c r="M7107" i="2"/>
  <c r="J7107" i="2"/>
  <c r="M7106" i="2"/>
  <c r="J7106" i="2"/>
  <c r="M7105" i="2"/>
  <c r="J7105" i="2"/>
  <c r="M7104" i="2"/>
  <c r="J7104" i="2"/>
  <c r="M7103" i="2"/>
  <c r="J7103" i="2"/>
  <c r="M7102" i="2"/>
  <c r="J7102" i="2"/>
  <c r="M7101" i="2"/>
  <c r="J7101" i="2"/>
  <c r="M7100" i="2"/>
  <c r="J7100" i="2"/>
  <c r="M7099" i="2"/>
  <c r="J7099" i="2"/>
  <c r="M7098" i="2"/>
  <c r="J7098" i="2"/>
  <c r="M7097" i="2"/>
  <c r="J7097" i="2"/>
  <c r="M7096" i="2"/>
  <c r="J7096" i="2"/>
  <c r="M7095" i="2"/>
  <c r="J7095" i="2"/>
  <c r="M7094" i="2"/>
  <c r="J7094" i="2"/>
  <c r="M7093" i="2"/>
  <c r="J7093" i="2"/>
  <c r="M7092" i="2"/>
  <c r="J7092" i="2"/>
  <c r="M7091" i="2"/>
  <c r="J7091" i="2"/>
  <c r="M7090" i="2"/>
  <c r="J7090" i="2"/>
  <c r="M7089" i="2"/>
  <c r="J7089" i="2"/>
  <c r="M7088" i="2"/>
  <c r="J7088" i="2"/>
  <c r="M7087" i="2"/>
  <c r="J7087" i="2"/>
  <c r="M7086" i="2"/>
  <c r="J7086" i="2"/>
  <c r="M7085" i="2"/>
  <c r="J7085" i="2"/>
  <c r="M7084" i="2"/>
  <c r="J7084" i="2"/>
  <c r="M7083" i="2"/>
  <c r="J7083" i="2"/>
  <c r="M7082" i="2"/>
  <c r="J7082" i="2"/>
  <c r="M7081" i="2"/>
  <c r="J7081" i="2"/>
  <c r="M7080" i="2"/>
  <c r="J7080" i="2"/>
  <c r="M7079" i="2"/>
  <c r="J7079" i="2"/>
  <c r="M7078" i="2"/>
  <c r="J7078" i="2"/>
  <c r="M7077" i="2"/>
  <c r="J7077" i="2"/>
  <c r="M7076" i="2"/>
  <c r="J7076" i="2"/>
  <c r="M7075" i="2"/>
  <c r="J7075" i="2"/>
  <c r="M7074" i="2"/>
  <c r="J7074" i="2"/>
  <c r="M7073" i="2"/>
  <c r="J7073" i="2"/>
  <c r="M7072" i="2"/>
  <c r="J7072" i="2"/>
  <c r="M7071" i="2"/>
  <c r="J7071" i="2"/>
  <c r="M7070" i="2"/>
  <c r="J7070" i="2"/>
  <c r="M7069" i="2"/>
  <c r="J7069" i="2"/>
  <c r="M7068" i="2"/>
  <c r="J7068" i="2"/>
  <c r="M7067" i="2"/>
  <c r="J7067" i="2"/>
  <c r="M7066" i="2"/>
  <c r="J7066" i="2"/>
  <c r="M7065" i="2"/>
  <c r="J7065" i="2"/>
  <c r="M7064" i="2"/>
  <c r="J7064" i="2"/>
  <c r="M7063" i="2"/>
  <c r="J7063" i="2"/>
  <c r="M7062" i="2"/>
  <c r="J7062" i="2"/>
  <c r="M7061" i="2"/>
  <c r="J7061" i="2"/>
  <c r="M7060" i="2"/>
  <c r="J7060" i="2"/>
  <c r="M7059" i="2"/>
  <c r="J7059" i="2"/>
  <c r="M7058" i="2"/>
  <c r="J7058" i="2"/>
  <c r="M7057" i="2"/>
  <c r="J7057" i="2"/>
  <c r="M7056" i="2"/>
  <c r="J7056" i="2"/>
  <c r="M7055" i="2"/>
  <c r="J7055" i="2"/>
  <c r="M7054" i="2"/>
  <c r="J7054" i="2"/>
  <c r="M7053" i="2"/>
  <c r="J7053" i="2"/>
  <c r="M7052" i="2"/>
  <c r="J7052" i="2"/>
  <c r="M7051" i="2"/>
  <c r="J7051" i="2"/>
  <c r="M7050" i="2"/>
  <c r="J7050" i="2"/>
  <c r="M7049" i="2"/>
  <c r="J7049" i="2"/>
  <c r="M7048" i="2"/>
  <c r="J7048" i="2"/>
  <c r="M7047" i="2"/>
  <c r="J7047" i="2"/>
  <c r="M7046" i="2"/>
  <c r="J7046" i="2"/>
  <c r="M7045" i="2"/>
  <c r="J7045" i="2"/>
  <c r="M7044" i="2"/>
  <c r="J7044" i="2"/>
  <c r="M7043" i="2"/>
  <c r="J7043" i="2"/>
  <c r="M7042" i="2"/>
  <c r="J7042" i="2"/>
  <c r="M7041" i="2"/>
  <c r="J7041" i="2"/>
  <c r="M7040" i="2"/>
  <c r="J7040" i="2"/>
  <c r="M7039" i="2"/>
  <c r="J7039" i="2"/>
  <c r="M7038" i="2"/>
  <c r="J7038" i="2"/>
  <c r="M7037" i="2"/>
  <c r="J7037" i="2"/>
  <c r="M7036" i="2"/>
  <c r="J7036" i="2"/>
  <c r="M7035" i="2"/>
  <c r="J7035" i="2"/>
  <c r="M7034" i="2"/>
  <c r="J7034" i="2"/>
  <c r="M7033" i="2"/>
  <c r="J7033" i="2"/>
  <c r="M7032" i="2"/>
  <c r="J7032" i="2"/>
  <c r="M7031" i="2"/>
  <c r="J7031" i="2"/>
  <c r="M7030" i="2"/>
  <c r="J7030" i="2"/>
  <c r="M7029" i="2"/>
  <c r="J7029" i="2"/>
  <c r="M7028" i="2"/>
  <c r="J7028" i="2"/>
  <c r="M7027" i="2"/>
  <c r="J7027" i="2"/>
  <c r="M7026" i="2"/>
  <c r="J7026" i="2"/>
  <c r="M7025" i="2"/>
  <c r="J7025" i="2"/>
  <c r="M7024" i="2"/>
  <c r="J7024" i="2"/>
  <c r="M7023" i="2"/>
  <c r="J7023" i="2"/>
  <c r="M7022" i="2"/>
  <c r="J7022" i="2"/>
  <c r="M7021" i="2"/>
  <c r="J7021" i="2"/>
  <c r="M7020" i="2"/>
  <c r="J7020" i="2"/>
  <c r="M7019" i="2"/>
  <c r="J7019" i="2"/>
  <c r="M7018" i="2"/>
  <c r="J7018" i="2"/>
  <c r="M7017" i="2"/>
  <c r="J7017" i="2"/>
  <c r="M7016" i="2"/>
  <c r="J7016" i="2"/>
  <c r="M7015" i="2"/>
  <c r="J7015" i="2"/>
  <c r="M7014" i="2"/>
  <c r="J7014" i="2"/>
  <c r="M7013" i="2"/>
  <c r="J7013" i="2"/>
  <c r="M7012" i="2"/>
  <c r="J7012" i="2"/>
  <c r="M7011" i="2"/>
  <c r="J7011" i="2"/>
  <c r="M7010" i="2"/>
  <c r="J7010" i="2"/>
  <c r="M7009" i="2"/>
  <c r="J7009" i="2"/>
  <c r="M7008" i="2"/>
  <c r="J7008" i="2"/>
  <c r="M7007" i="2"/>
  <c r="J7007" i="2"/>
  <c r="M7006" i="2"/>
  <c r="J7006" i="2"/>
  <c r="M7005" i="2"/>
  <c r="J7005" i="2"/>
  <c r="M7004" i="2"/>
  <c r="J7004" i="2"/>
  <c r="M7003" i="2"/>
  <c r="J7003" i="2"/>
  <c r="M7002" i="2"/>
  <c r="J7002" i="2"/>
  <c r="M7001" i="2"/>
  <c r="J7001" i="2"/>
  <c r="M7000" i="2"/>
  <c r="J7000" i="2"/>
  <c r="M6999" i="2"/>
  <c r="J6999" i="2"/>
  <c r="M6998" i="2"/>
  <c r="J6998" i="2"/>
  <c r="M6997" i="2"/>
  <c r="J6997" i="2"/>
  <c r="M6996" i="2"/>
  <c r="J6996" i="2"/>
  <c r="M6995" i="2"/>
  <c r="J6995" i="2"/>
  <c r="M6994" i="2"/>
  <c r="J6994" i="2"/>
  <c r="M6993" i="2"/>
  <c r="J6993" i="2"/>
  <c r="M6992" i="2"/>
  <c r="J6992" i="2"/>
  <c r="M6991" i="2"/>
  <c r="J6991" i="2"/>
  <c r="M6990" i="2"/>
  <c r="J6990" i="2"/>
  <c r="M6989" i="2"/>
  <c r="J6989" i="2"/>
  <c r="M6988" i="2"/>
  <c r="J6988" i="2"/>
  <c r="M6987" i="2"/>
  <c r="J6987" i="2"/>
  <c r="M6986" i="2"/>
  <c r="J6986" i="2"/>
  <c r="M6985" i="2"/>
  <c r="J6985" i="2"/>
  <c r="M6984" i="2"/>
  <c r="J6984" i="2"/>
  <c r="M6983" i="2"/>
  <c r="J6983" i="2"/>
  <c r="M6982" i="2"/>
  <c r="J6982" i="2"/>
  <c r="M6981" i="2"/>
  <c r="J6981" i="2"/>
  <c r="M6980" i="2"/>
  <c r="J6980" i="2"/>
  <c r="M6979" i="2"/>
  <c r="J6979" i="2"/>
  <c r="M6978" i="2"/>
  <c r="J6978" i="2"/>
  <c r="M6977" i="2"/>
  <c r="J6977" i="2"/>
  <c r="M6976" i="2"/>
  <c r="J6976" i="2"/>
  <c r="M6975" i="2"/>
  <c r="J6975" i="2"/>
  <c r="M6974" i="2"/>
  <c r="J6974" i="2"/>
  <c r="M6973" i="2"/>
  <c r="J6973" i="2"/>
  <c r="M6972" i="2"/>
  <c r="J6972" i="2"/>
  <c r="M6971" i="2"/>
  <c r="J6971" i="2"/>
  <c r="M6970" i="2"/>
  <c r="J6970" i="2"/>
  <c r="M6969" i="2"/>
  <c r="J6969" i="2"/>
  <c r="M6968" i="2"/>
  <c r="J6968" i="2"/>
  <c r="M6967" i="2"/>
  <c r="J6967" i="2"/>
  <c r="M6966" i="2"/>
  <c r="J6966" i="2"/>
  <c r="M6965" i="2"/>
  <c r="J6965" i="2"/>
  <c r="M6964" i="2"/>
  <c r="J6964" i="2"/>
  <c r="M6963" i="2"/>
  <c r="J6963" i="2"/>
  <c r="M6962" i="2"/>
  <c r="J6962" i="2"/>
  <c r="M6961" i="2"/>
  <c r="J6961" i="2"/>
  <c r="M6960" i="2"/>
  <c r="J6960" i="2"/>
  <c r="M6959" i="2"/>
  <c r="J6959" i="2"/>
  <c r="M6958" i="2"/>
  <c r="J6958" i="2"/>
  <c r="M6957" i="2"/>
  <c r="J6957" i="2"/>
  <c r="M6956" i="2"/>
  <c r="J6956" i="2"/>
  <c r="M6955" i="2"/>
  <c r="J6955" i="2"/>
  <c r="M6954" i="2"/>
  <c r="J6954" i="2"/>
  <c r="M6953" i="2"/>
  <c r="J6953" i="2"/>
  <c r="M6952" i="2"/>
  <c r="J6952" i="2"/>
  <c r="M6951" i="2"/>
  <c r="J6951" i="2"/>
  <c r="M6950" i="2"/>
  <c r="J6950" i="2"/>
  <c r="M6949" i="2"/>
  <c r="J6949" i="2"/>
  <c r="M6948" i="2"/>
  <c r="J6948" i="2"/>
  <c r="M6947" i="2"/>
  <c r="J6947" i="2"/>
  <c r="M6946" i="2"/>
  <c r="J6946" i="2"/>
  <c r="M6945" i="2"/>
  <c r="J6945" i="2"/>
  <c r="M6944" i="2"/>
  <c r="J6944" i="2"/>
  <c r="M6943" i="2"/>
  <c r="J6943" i="2"/>
  <c r="M6942" i="2"/>
  <c r="J6942" i="2"/>
  <c r="M6941" i="2"/>
  <c r="J6941" i="2"/>
  <c r="M6940" i="2"/>
  <c r="J6940" i="2"/>
  <c r="M6939" i="2"/>
  <c r="J6939" i="2"/>
  <c r="M6938" i="2"/>
  <c r="J6938" i="2"/>
  <c r="M6937" i="2"/>
  <c r="J6937" i="2"/>
  <c r="M6936" i="2"/>
  <c r="J6936" i="2"/>
  <c r="M6935" i="2"/>
  <c r="J6935" i="2"/>
  <c r="M6934" i="2"/>
  <c r="J6934" i="2"/>
  <c r="M6933" i="2"/>
  <c r="J6933" i="2"/>
  <c r="M6932" i="2"/>
  <c r="J6932" i="2"/>
  <c r="M6931" i="2"/>
  <c r="J6931" i="2"/>
  <c r="M6930" i="2"/>
  <c r="J6930" i="2"/>
  <c r="M6929" i="2"/>
  <c r="J6929" i="2"/>
  <c r="M6928" i="2"/>
  <c r="J6928" i="2"/>
  <c r="M6927" i="2"/>
  <c r="J6927" i="2"/>
  <c r="M6926" i="2"/>
  <c r="J6926" i="2"/>
  <c r="M6925" i="2"/>
  <c r="J6925" i="2"/>
  <c r="M6924" i="2"/>
  <c r="J6924" i="2"/>
  <c r="M6923" i="2"/>
  <c r="J6923" i="2"/>
  <c r="M6922" i="2"/>
  <c r="J6922" i="2"/>
  <c r="M6921" i="2"/>
  <c r="J6921" i="2"/>
  <c r="M6920" i="2"/>
  <c r="J6920" i="2"/>
  <c r="M6919" i="2"/>
  <c r="J6919" i="2"/>
  <c r="M6918" i="2"/>
  <c r="J6918" i="2"/>
  <c r="M6917" i="2"/>
  <c r="J6917" i="2"/>
  <c r="M6916" i="2"/>
  <c r="J6916" i="2"/>
  <c r="M6915" i="2"/>
  <c r="J6915" i="2"/>
  <c r="M6914" i="2"/>
  <c r="J6914" i="2"/>
  <c r="M6913" i="2"/>
  <c r="J6913" i="2"/>
  <c r="M6912" i="2"/>
  <c r="J6912" i="2"/>
  <c r="M6911" i="2"/>
  <c r="J6911" i="2"/>
  <c r="M6910" i="2"/>
  <c r="J6910" i="2"/>
  <c r="M6909" i="2"/>
  <c r="J6909" i="2"/>
  <c r="M6908" i="2"/>
  <c r="J6908" i="2"/>
  <c r="M6907" i="2"/>
  <c r="J6907" i="2"/>
  <c r="M6906" i="2"/>
  <c r="J6906" i="2"/>
  <c r="M6905" i="2"/>
  <c r="J6905" i="2"/>
  <c r="M6904" i="2"/>
  <c r="J6904" i="2"/>
  <c r="M6903" i="2"/>
  <c r="J6903" i="2"/>
  <c r="M6902" i="2"/>
  <c r="J6902" i="2"/>
  <c r="M6901" i="2"/>
  <c r="J6901" i="2"/>
  <c r="M6900" i="2"/>
  <c r="J6900" i="2"/>
  <c r="M6899" i="2"/>
  <c r="J6899" i="2"/>
  <c r="M6898" i="2"/>
  <c r="J6898" i="2"/>
  <c r="M6897" i="2"/>
  <c r="J6897" i="2"/>
  <c r="M6896" i="2"/>
  <c r="J6896" i="2"/>
  <c r="M6895" i="2"/>
  <c r="J6895" i="2"/>
  <c r="M6894" i="2"/>
  <c r="J6894" i="2"/>
  <c r="M6893" i="2"/>
  <c r="J6893" i="2"/>
  <c r="M6892" i="2"/>
  <c r="J6892" i="2"/>
  <c r="M6891" i="2"/>
  <c r="J6891" i="2"/>
  <c r="M6890" i="2"/>
  <c r="J6890" i="2"/>
  <c r="M6889" i="2"/>
  <c r="J6889" i="2"/>
  <c r="M6888" i="2"/>
  <c r="J6888" i="2"/>
  <c r="M6887" i="2"/>
  <c r="J6887" i="2"/>
  <c r="M6886" i="2"/>
  <c r="J6886" i="2"/>
  <c r="M6885" i="2"/>
  <c r="J6885" i="2"/>
  <c r="M6884" i="2"/>
  <c r="J6884" i="2"/>
  <c r="M6883" i="2"/>
  <c r="J6883" i="2"/>
  <c r="M6882" i="2"/>
  <c r="J6882" i="2"/>
  <c r="M6881" i="2"/>
  <c r="J6881" i="2"/>
  <c r="M6880" i="2"/>
  <c r="J6880" i="2"/>
  <c r="M6879" i="2"/>
  <c r="J6879" i="2"/>
  <c r="M6878" i="2"/>
  <c r="J6878" i="2"/>
  <c r="M6877" i="2"/>
  <c r="J6877" i="2"/>
  <c r="M6876" i="2"/>
  <c r="J6876" i="2"/>
  <c r="M6875" i="2"/>
  <c r="J6875" i="2"/>
  <c r="M6874" i="2"/>
  <c r="J6874" i="2"/>
  <c r="M6873" i="2"/>
  <c r="J6873" i="2"/>
  <c r="M6872" i="2"/>
  <c r="J6872" i="2"/>
  <c r="M6871" i="2"/>
  <c r="J6871" i="2"/>
  <c r="M6870" i="2"/>
  <c r="J6870" i="2"/>
  <c r="M6869" i="2"/>
  <c r="J6869" i="2"/>
  <c r="M6868" i="2"/>
  <c r="J6868" i="2"/>
  <c r="M6867" i="2"/>
  <c r="J6867" i="2"/>
  <c r="M6866" i="2"/>
  <c r="J6866" i="2"/>
  <c r="M6865" i="2"/>
  <c r="J6865" i="2"/>
  <c r="M6864" i="2"/>
  <c r="J6864" i="2"/>
  <c r="M6863" i="2"/>
  <c r="J6863" i="2"/>
  <c r="M6862" i="2"/>
  <c r="J6862" i="2"/>
  <c r="M6861" i="2"/>
  <c r="J6861" i="2"/>
  <c r="M6860" i="2"/>
  <c r="J6860" i="2"/>
  <c r="M6859" i="2"/>
  <c r="J6859" i="2"/>
  <c r="M6858" i="2"/>
  <c r="J6858" i="2"/>
  <c r="M6857" i="2"/>
  <c r="J6857" i="2"/>
  <c r="M6856" i="2"/>
  <c r="J6856" i="2"/>
  <c r="M6855" i="2"/>
  <c r="J6855" i="2"/>
  <c r="M6854" i="2"/>
  <c r="J6854" i="2"/>
  <c r="M6853" i="2"/>
  <c r="J6853" i="2"/>
  <c r="M6852" i="2"/>
  <c r="J6852" i="2"/>
  <c r="M6851" i="2"/>
  <c r="J6851" i="2"/>
  <c r="M6850" i="2"/>
  <c r="J6850" i="2"/>
  <c r="M6849" i="2"/>
  <c r="J6849" i="2"/>
  <c r="M6848" i="2"/>
  <c r="J6848" i="2"/>
  <c r="M6847" i="2"/>
  <c r="J6847" i="2"/>
  <c r="M6846" i="2"/>
  <c r="J6846" i="2"/>
  <c r="M6845" i="2"/>
  <c r="J6845" i="2"/>
  <c r="M6844" i="2"/>
  <c r="J6844" i="2"/>
  <c r="M6843" i="2"/>
  <c r="J6843" i="2"/>
  <c r="M6842" i="2"/>
  <c r="J6842" i="2"/>
  <c r="M6841" i="2"/>
  <c r="J6841" i="2"/>
  <c r="M6840" i="2"/>
  <c r="J6840" i="2"/>
  <c r="M6839" i="2"/>
  <c r="J6839" i="2"/>
  <c r="M6838" i="2"/>
  <c r="J6838" i="2"/>
  <c r="M6837" i="2"/>
  <c r="J6837" i="2"/>
  <c r="M6836" i="2"/>
  <c r="J6836" i="2"/>
  <c r="M6835" i="2"/>
  <c r="J6835" i="2"/>
  <c r="M6834" i="2"/>
  <c r="J6834" i="2"/>
  <c r="M6833" i="2"/>
  <c r="J6833" i="2"/>
  <c r="M6832" i="2"/>
  <c r="J6832" i="2"/>
  <c r="M6831" i="2"/>
  <c r="J6831" i="2"/>
  <c r="M6830" i="2"/>
  <c r="J6830" i="2"/>
  <c r="M6829" i="2"/>
  <c r="J6829" i="2"/>
  <c r="M6828" i="2"/>
  <c r="J6828" i="2"/>
  <c r="M6827" i="2"/>
  <c r="J6827" i="2"/>
  <c r="M6826" i="2"/>
  <c r="J6826" i="2"/>
  <c r="M6825" i="2"/>
  <c r="J6825" i="2"/>
  <c r="M6824" i="2"/>
  <c r="J6824" i="2"/>
  <c r="M6823" i="2"/>
  <c r="J6823" i="2"/>
  <c r="M6822" i="2"/>
  <c r="J6822" i="2"/>
  <c r="M6821" i="2"/>
  <c r="J6821" i="2"/>
  <c r="M6820" i="2"/>
  <c r="J6820" i="2"/>
  <c r="M6819" i="2"/>
  <c r="J6819" i="2"/>
  <c r="M6818" i="2"/>
  <c r="J6818" i="2"/>
  <c r="M6817" i="2"/>
  <c r="J6817" i="2"/>
  <c r="M6816" i="2"/>
  <c r="J6816" i="2"/>
  <c r="M6815" i="2"/>
  <c r="J6815" i="2"/>
  <c r="M6814" i="2"/>
  <c r="J6814" i="2"/>
  <c r="M6813" i="2"/>
  <c r="J6813" i="2"/>
  <c r="M6812" i="2"/>
  <c r="J6812" i="2"/>
  <c r="M6811" i="2"/>
  <c r="J6811" i="2"/>
  <c r="M6810" i="2"/>
  <c r="J6810" i="2"/>
  <c r="M6809" i="2"/>
  <c r="J6809" i="2"/>
  <c r="M6808" i="2"/>
  <c r="J6808" i="2"/>
  <c r="M6807" i="2"/>
  <c r="J6807" i="2"/>
  <c r="M6806" i="2"/>
  <c r="J6806" i="2"/>
  <c r="M6805" i="2"/>
  <c r="J6805" i="2"/>
  <c r="M6804" i="2"/>
  <c r="J6804" i="2"/>
  <c r="M6803" i="2"/>
  <c r="J6803" i="2"/>
  <c r="M6802" i="2"/>
  <c r="J6802" i="2"/>
  <c r="M6801" i="2"/>
  <c r="J6801" i="2"/>
  <c r="M6800" i="2"/>
  <c r="J6800" i="2"/>
  <c r="M6799" i="2"/>
  <c r="J6799" i="2"/>
  <c r="M6798" i="2"/>
  <c r="J6798" i="2"/>
  <c r="M6797" i="2"/>
  <c r="J6797" i="2"/>
  <c r="M6796" i="2"/>
  <c r="J6796" i="2"/>
  <c r="M6795" i="2"/>
  <c r="J6795" i="2"/>
  <c r="M6794" i="2"/>
  <c r="J6794" i="2"/>
  <c r="M6793" i="2"/>
  <c r="J6793" i="2"/>
  <c r="M6792" i="2"/>
  <c r="J6792" i="2"/>
  <c r="M6791" i="2"/>
  <c r="J6791" i="2"/>
  <c r="M6790" i="2"/>
  <c r="J6790" i="2"/>
  <c r="M6789" i="2"/>
  <c r="J6789" i="2"/>
  <c r="M6788" i="2"/>
  <c r="J6788" i="2"/>
  <c r="M6787" i="2"/>
  <c r="J6787" i="2"/>
  <c r="M6786" i="2"/>
  <c r="J6786" i="2"/>
  <c r="M6785" i="2"/>
  <c r="J6785" i="2"/>
  <c r="M6784" i="2"/>
  <c r="J6784" i="2"/>
  <c r="M6783" i="2"/>
  <c r="J6783" i="2"/>
  <c r="M6782" i="2"/>
  <c r="J6782" i="2"/>
  <c r="M6781" i="2"/>
  <c r="J6781" i="2"/>
  <c r="M6780" i="2"/>
  <c r="J6780" i="2"/>
  <c r="M6779" i="2"/>
  <c r="J6779" i="2"/>
  <c r="M6778" i="2"/>
  <c r="J6778" i="2"/>
  <c r="M6777" i="2"/>
  <c r="J6777" i="2"/>
  <c r="M6776" i="2"/>
  <c r="J6776" i="2"/>
  <c r="M6775" i="2"/>
  <c r="J6775" i="2"/>
  <c r="M6774" i="2"/>
  <c r="J6774" i="2"/>
  <c r="M6773" i="2"/>
  <c r="J6773" i="2"/>
  <c r="M6772" i="2"/>
  <c r="J6772" i="2"/>
  <c r="M6771" i="2"/>
  <c r="J6771" i="2"/>
  <c r="M6770" i="2"/>
  <c r="J6770" i="2"/>
  <c r="M6769" i="2"/>
  <c r="J6769" i="2"/>
  <c r="M6768" i="2"/>
  <c r="J6768" i="2"/>
  <c r="M6767" i="2"/>
  <c r="J6767" i="2"/>
  <c r="M6766" i="2"/>
  <c r="J6766" i="2"/>
  <c r="M6765" i="2"/>
  <c r="J6765" i="2"/>
  <c r="M6764" i="2"/>
  <c r="J6764" i="2"/>
  <c r="M6763" i="2"/>
  <c r="J6763" i="2"/>
  <c r="M6762" i="2"/>
  <c r="J6762" i="2"/>
  <c r="M6761" i="2"/>
  <c r="J6761" i="2"/>
  <c r="M6760" i="2"/>
  <c r="J6760" i="2"/>
  <c r="M6759" i="2"/>
  <c r="J6759" i="2"/>
  <c r="M6758" i="2"/>
  <c r="J6758" i="2"/>
  <c r="M6757" i="2"/>
  <c r="J6757" i="2"/>
  <c r="M6756" i="2"/>
  <c r="J6756" i="2"/>
  <c r="M6755" i="2"/>
  <c r="J6755" i="2"/>
  <c r="M6754" i="2"/>
  <c r="J6754" i="2"/>
  <c r="M6753" i="2"/>
  <c r="J6753" i="2"/>
  <c r="M6752" i="2"/>
  <c r="J6752" i="2"/>
  <c r="M6751" i="2"/>
  <c r="J6751" i="2"/>
  <c r="M6750" i="2"/>
  <c r="J6750" i="2"/>
  <c r="M6749" i="2"/>
  <c r="J6749" i="2"/>
  <c r="M6748" i="2"/>
  <c r="J6748" i="2"/>
  <c r="M6747" i="2"/>
  <c r="J6747" i="2"/>
  <c r="M6746" i="2"/>
  <c r="J6746" i="2"/>
  <c r="M6745" i="2"/>
  <c r="J6745" i="2"/>
  <c r="M6744" i="2"/>
  <c r="J6744" i="2"/>
  <c r="M6743" i="2"/>
  <c r="J6743" i="2"/>
  <c r="M6742" i="2"/>
  <c r="J6742" i="2"/>
  <c r="M6741" i="2"/>
  <c r="J6741" i="2"/>
  <c r="M6740" i="2"/>
  <c r="J6740" i="2"/>
  <c r="M6739" i="2"/>
  <c r="J6739" i="2"/>
  <c r="M6738" i="2"/>
  <c r="J6738" i="2"/>
  <c r="M6737" i="2"/>
  <c r="J6737" i="2"/>
  <c r="M6736" i="2"/>
  <c r="J6736" i="2"/>
  <c r="M6735" i="2"/>
  <c r="J6735" i="2"/>
  <c r="M6734" i="2"/>
  <c r="J6734" i="2"/>
  <c r="M6733" i="2"/>
  <c r="J6733" i="2"/>
  <c r="M6732" i="2"/>
  <c r="J6732" i="2"/>
  <c r="M6731" i="2"/>
  <c r="J6731" i="2"/>
  <c r="M6730" i="2"/>
  <c r="J6730" i="2"/>
  <c r="M6729" i="2"/>
  <c r="J6729" i="2"/>
  <c r="M6728" i="2"/>
  <c r="J6728" i="2"/>
  <c r="M6727" i="2"/>
  <c r="J6727" i="2"/>
  <c r="M6726" i="2"/>
  <c r="J6726" i="2"/>
  <c r="M6725" i="2"/>
  <c r="J6725" i="2"/>
  <c r="M6724" i="2"/>
  <c r="J6724" i="2"/>
  <c r="M6723" i="2"/>
  <c r="J6723" i="2"/>
  <c r="M6722" i="2"/>
  <c r="J6722" i="2"/>
  <c r="M6721" i="2"/>
  <c r="J6721" i="2"/>
  <c r="M6720" i="2"/>
  <c r="J6720" i="2"/>
  <c r="M6719" i="2"/>
  <c r="J6719" i="2"/>
  <c r="M6718" i="2"/>
  <c r="J6718" i="2"/>
  <c r="M6717" i="2"/>
  <c r="J6717" i="2"/>
  <c r="M6716" i="2"/>
  <c r="J6716" i="2"/>
  <c r="M6715" i="2"/>
  <c r="J6715" i="2"/>
  <c r="M6714" i="2"/>
  <c r="J6714" i="2"/>
  <c r="M6713" i="2"/>
  <c r="J6713" i="2"/>
  <c r="M6712" i="2"/>
  <c r="J6712" i="2"/>
  <c r="M6711" i="2"/>
  <c r="J6711" i="2"/>
  <c r="M6710" i="2"/>
  <c r="J6710" i="2"/>
  <c r="M6709" i="2"/>
  <c r="J6709" i="2"/>
  <c r="M6708" i="2"/>
  <c r="J6708" i="2"/>
  <c r="M6707" i="2"/>
  <c r="J6707" i="2"/>
  <c r="M6706" i="2"/>
  <c r="J6706" i="2"/>
  <c r="M6705" i="2"/>
  <c r="J6705" i="2"/>
  <c r="M6704" i="2"/>
  <c r="J6704" i="2"/>
  <c r="M6703" i="2"/>
  <c r="J6703" i="2"/>
  <c r="M6702" i="2"/>
  <c r="J6702" i="2"/>
  <c r="M6701" i="2"/>
  <c r="J6701" i="2"/>
  <c r="M6700" i="2"/>
  <c r="J6700" i="2"/>
  <c r="M6699" i="2"/>
  <c r="J6699" i="2"/>
  <c r="M6698" i="2"/>
  <c r="J6698" i="2"/>
  <c r="M6697" i="2"/>
  <c r="J6697" i="2"/>
  <c r="M6696" i="2"/>
  <c r="J6696" i="2"/>
  <c r="M6695" i="2"/>
  <c r="J6695" i="2"/>
  <c r="M6694" i="2"/>
  <c r="J6694" i="2"/>
  <c r="M6693" i="2"/>
  <c r="J6693" i="2"/>
  <c r="M6692" i="2"/>
  <c r="J6692" i="2"/>
  <c r="M6691" i="2"/>
  <c r="J6691" i="2"/>
  <c r="M6690" i="2"/>
  <c r="J6690" i="2"/>
  <c r="M6689" i="2"/>
  <c r="J6689" i="2"/>
  <c r="M6688" i="2"/>
  <c r="J6688" i="2"/>
  <c r="M6687" i="2"/>
  <c r="J6687" i="2"/>
  <c r="M6686" i="2"/>
  <c r="J6686" i="2"/>
  <c r="M6685" i="2"/>
  <c r="J6685" i="2"/>
  <c r="M6684" i="2"/>
  <c r="J6684" i="2"/>
  <c r="M6683" i="2"/>
  <c r="J6683" i="2"/>
  <c r="M6682" i="2"/>
  <c r="J6682" i="2"/>
  <c r="M6681" i="2"/>
  <c r="J6681" i="2"/>
  <c r="M6680" i="2"/>
  <c r="J6680" i="2"/>
  <c r="M6679" i="2"/>
  <c r="J6679" i="2"/>
  <c r="M6678" i="2"/>
  <c r="J6678" i="2"/>
  <c r="M6677" i="2"/>
  <c r="J6677" i="2"/>
  <c r="M6676" i="2"/>
  <c r="J6676" i="2"/>
  <c r="M6675" i="2"/>
  <c r="J6675" i="2"/>
  <c r="M6674" i="2"/>
  <c r="J6674" i="2"/>
  <c r="M6673" i="2"/>
  <c r="J6673" i="2"/>
  <c r="M6672" i="2"/>
  <c r="J6672" i="2"/>
  <c r="M6671" i="2"/>
  <c r="J6671" i="2"/>
  <c r="M6670" i="2"/>
  <c r="J6670" i="2"/>
  <c r="M6669" i="2"/>
  <c r="J6669" i="2"/>
  <c r="M6668" i="2"/>
  <c r="J6668" i="2"/>
  <c r="M6667" i="2"/>
  <c r="J6667" i="2"/>
  <c r="M6666" i="2"/>
  <c r="J6666" i="2"/>
  <c r="M6665" i="2"/>
  <c r="J6665" i="2"/>
  <c r="M6664" i="2"/>
  <c r="J6664" i="2"/>
  <c r="M6663" i="2"/>
  <c r="J6663" i="2"/>
  <c r="M6662" i="2"/>
  <c r="J6662" i="2"/>
  <c r="M6661" i="2"/>
  <c r="J6661" i="2"/>
  <c r="M6660" i="2"/>
  <c r="J6660" i="2"/>
  <c r="M6659" i="2"/>
  <c r="J6659" i="2"/>
  <c r="M6658" i="2"/>
  <c r="J6658" i="2"/>
  <c r="M6657" i="2"/>
  <c r="J6657" i="2"/>
  <c r="M6656" i="2"/>
  <c r="J6656" i="2"/>
  <c r="M6655" i="2"/>
  <c r="J6655" i="2"/>
  <c r="M6654" i="2"/>
  <c r="J6654" i="2"/>
  <c r="M6653" i="2"/>
  <c r="J6653" i="2"/>
  <c r="M6652" i="2"/>
  <c r="J6652" i="2"/>
  <c r="M6651" i="2"/>
  <c r="J6651" i="2"/>
  <c r="M6650" i="2"/>
  <c r="J6650" i="2"/>
  <c r="M6649" i="2"/>
  <c r="J6649" i="2"/>
  <c r="M6648" i="2"/>
  <c r="J6648" i="2"/>
  <c r="M6647" i="2"/>
  <c r="J6647" i="2"/>
  <c r="M6646" i="2"/>
  <c r="J6646" i="2"/>
  <c r="M6645" i="2"/>
  <c r="J6645" i="2"/>
  <c r="M6644" i="2"/>
  <c r="J6644" i="2"/>
  <c r="M6643" i="2"/>
  <c r="J6643" i="2"/>
  <c r="M6642" i="2"/>
  <c r="J6642" i="2"/>
  <c r="M6641" i="2"/>
  <c r="J6641" i="2"/>
  <c r="M6640" i="2"/>
  <c r="J6640" i="2"/>
  <c r="M6639" i="2"/>
  <c r="J6639" i="2"/>
  <c r="M6638" i="2"/>
  <c r="J6638" i="2"/>
  <c r="M6637" i="2"/>
  <c r="J6637" i="2"/>
  <c r="M6636" i="2"/>
  <c r="J6636" i="2"/>
  <c r="M6635" i="2"/>
  <c r="J6635" i="2"/>
  <c r="M6634" i="2"/>
  <c r="J6634" i="2"/>
  <c r="M6633" i="2"/>
  <c r="J6633" i="2"/>
  <c r="M6632" i="2"/>
  <c r="J6632" i="2"/>
  <c r="M6631" i="2"/>
  <c r="J6631" i="2"/>
  <c r="M6630" i="2"/>
  <c r="J6630" i="2"/>
  <c r="M6629" i="2"/>
  <c r="J6629" i="2"/>
  <c r="M6628" i="2"/>
  <c r="J6628" i="2"/>
  <c r="M6627" i="2"/>
  <c r="J6627" i="2"/>
  <c r="M6626" i="2"/>
  <c r="J6626" i="2"/>
  <c r="M6625" i="2"/>
  <c r="J6625" i="2"/>
  <c r="M6624" i="2"/>
  <c r="J6624" i="2"/>
  <c r="M6623" i="2"/>
  <c r="J6623" i="2"/>
  <c r="M6622" i="2"/>
  <c r="J6622" i="2"/>
  <c r="M6621" i="2"/>
  <c r="J6621" i="2"/>
  <c r="M6620" i="2"/>
  <c r="J6620" i="2"/>
  <c r="M6619" i="2"/>
  <c r="J6619" i="2"/>
  <c r="M6618" i="2"/>
  <c r="J6618" i="2"/>
  <c r="M6617" i="2"/>
  <c r="J6617" i="2"/>
  <c r="M6616" i="2"/>
  <c r="J6616" i="2"/>
  <c r="M6615" i="2"/>
  <c r="J6615" i="2"/>
  <c r="M6614" i="2"/>
  <c r="J6614" i="2"/>
  <c r="M6613" i="2"/>
  <c r="J6613" i="2"/>
  <c r="M6612" i="2"/>
  <c r="J6612" i="2"/>
  <c r="M6611" i="2"/>
  <c r="J6611" i="2"/>
  <c r="M6610" i="2"/>
  <c r="J6610" i="2"/>
  <c r="M6609" i="2"/>
  <c r="J6609" i="2"/>
  <c r="M6608" i="2"/>
  <c r="J6608" i="2"/>
  <c r="M6607" i="2"/>
  <c r="J6607" i="2"/>
  <c r="M6606" i="2"/>
  <c r="J6606" i="2"/>
  <c r="M6605" i="2"/>
  <c r="J6605" i="2"/>
  <c r="M6604" i="2"/>
  <c r="J6604" i="2"/>
  <c r="M6603" i="2"/>
  <c r="J6603" i="2"/>
  <c r="M6602" i="2"/>
  <c r="J6602" i="2"/>
  <c r="M6601" i="2"/>
  <c r="J6601" i="2"/>
  <c r="M6600" i="2"/>
  <c r="J6600" i="2"/>
  <c r="M6599" i="2"/>
  <c r="J6599" i="2"/>
  <c r="M6598" i="2"/>
  <c r="J6598" i="2"/>
  <c r="M6597" i="2"/>
  <c r="J6597" i="2"/>
  <c r="M6596" i="2"/>
  <c r="J6596" i="2"/>
  <c r="M6595" i="2"/>
  <c r="J6595" i="2"/>
  <c r="M6594" i="2"/>
  <c r="J6594" i="2"/>
  <c r="M6593" i="2"/>
  <c r="J6593" i="2"/>
  <c r="M6592" i="2"/>
  <c r="J6592" i="2"/>
  <c r="M6591" i="2"/>
  <c r="J6591" i="2"/>
  <c r="M6590" i="2"/>
  <c r="J6590" i="2"/>
  <c r="M6589" i="2"/>
  <c r="J6589" i="2"/>
  <c r="M6588" i="2"/>
  <c r="J6588" i="2"/>
  <c r="M6587" i="2"/>
  <c r="J6587" i="2"/>
  <c r="M6586" i="2"/>
  <c r="J6586" i="2"/>
  <c r="M6585" i="2"/>
  <c r="J6585" i="2"/>
  <c r="M6584" i="2"/>
  <c r="J6584" i="2"/>
  <c r="M6583" i="2"/>
  <c r="J6583" i="2"/>
  <c r="M6582" i="2"/>
  <c r="J6582" i="2"/>
  <c r="M6581" i="2"/>
  <c r="J6581" i="2"/>
  <c r="M6580" i="2"/>
  <c r="J6580" i="2"/>
  <c r="M6579" i="2"/>
  <c r="J6579" i="2"/>
  <c r="M6578" i="2"/>
  <c r="J6578" i="2"/>
  <c r="M6577" i="2"/>
  <c r="J6577" i="2"/>
  <c r="M6576" i="2"/>
  <c r="J6576" i="2"/>
  <c r="M6575" i="2"/>
  <c r="J6575" i="2"/>
  <c r="M6574" i="2"/>
  <c r="J6574" i="2"/>
  <c r="M6573" i="2"/>
  <c r="J6573" i="2"/>
  <c r="M6572" i="2"/>
  <c r="J6572" i="2"/>
  <c r="M6571" i="2"/>
  <c r="J6571" i="2"/>
  <c r="M6570" i="2"/>
  <c r="J6570" i="2"/>
  <c r="M6569" i="2"/>
  <c r="J6569" i="2"/>
  <c r="M6568" i="2"/>
  <c r="J6568" i="2"/>
  <c r="M6567" i="2"/>
  <c r="J6567" i="2"/>
  <c r="M6566" i="2"/>
  <c r="J6566" i="2"/>
  <c r="M6565" i="2"/>
  <c r="J6565" i="2"/>
  <c r="M6564" i="2"/>
  <c r="J6564" i="2"/>
  <c r="M6563" i="2"/>
  <c r="J6563" i="2"/>
  <c r="M6562" i="2"/>
  <c r="J6562" i="2"/>
  <c r="M6561" i="2"/>
  <c r="J6561" i="2"/>
  <c r="M6560" i="2"/>
  <c r="J6560" i="2"/>
  <c r="M6559" i="2"/>
  <c r="J6559" i="2"/>
  <c r="M6558" i="2"/>
  <c r="J6558" i="2"/>
  <c r="M6557" i="2"/>
  <c r="J6557" i="2"/>
  <c r="M6556" i="2"/>
  <c r="J6556" i="2"/>
  <c r="M6555" i="2"/>
  <c r="J6555" i="2"/>
  <c r="M6554" i="2"/>
  <c r="J6554" i="2"/>
  <c r="M6553" i="2"/>
  <c r="J6553" i="2"/>
  <c r="M6552" i="2"/>
  <c r="J6552" i="2"/>
  <c r="M6551" i="2"/>
  <c r="J6551" i="2"/>
  <c r="M6550" i="2"/>
  <c r="J6550" i="2"/>
  <c r="M6549" i="2"/>
  <c r="J6549" i="2"/>
  <c r="M6548" i="2"/>
  <c r="J6548" i="2"/>
  <c r="M6547" i="2"/>
  <c r="J6547" i="2"/>
  <c r="M6546" i="2"/>
  <c r="J6546" i="2"/>
  <c r="M6545" i="2"/>
  <c r="J6545" i="2"/>
  <c r="M6544" i="2"/>
  <c r="J6544" i="2"/>
  <c r="M6543" i="2"/>
  <c r="J6543" i="2"/>
  <c r="M6542" i="2"/>
  <c r="J6542" i="2"/>
  <c r="M6541" i="2"/>
  <c r="J6541" i="2"/>
  <c r="M6540" i="2"/>
  <c r="J6540" i="2"/>
  <c r="M6539" i="2"/>
  <c r="J6539" i="2"/>
  <c r="M6538" i="2"/>
  <c r="J6538" i="2"/>
  <c r="M6537" i="2"/>
  <c r="J6537" i="2"/>
  <c r="M6536" i="2"/>
  <c r="J6536" i="2"/>
  <c r="M6535" i="2"/>
  <c r="J6535" i="2"/>
  <c r="M6534" i="2"/>
  <c r="J6534" i="2"/>
  <c r="M6533" i="2"/>
  <c r="J6533" i="2"/>
  <c r="M6532" i="2"/>
  <c r="J6532" i="2"/>
  <c r="M6531" i="2"/>
  <c r="J6531" i="2"/>
  <c r="M6530" i="2"/>
  <c r="J6530" i="2"/>
  <c r="M6529" i="2"/>
  <c r="J6529" i="2"/>
  <c r="M6528" i="2"/>
  <c r="J6528" i="2"/>
  <c r="M6527" i="2"/>
  <c r="J6527" i="2"/>
  <c r="M6526" i="2"/>
  <c r="J6526" i="2"/>
  <c r="M6525" i="2"/>
  <c r="J6525" i="2"/>
  <c r="M6524" i="2"/>
  <c r="J6524" i="2"/>
  <c r="M6523" i="2"/>
  <c r="J6523" i="2"/>
  <c r="M6522" i="2"/>
  <c r="J6522" i="2"/>
  <c r="M6521" i="2"/>
  <c r="J6521" i="2"/>
  <c r="M6520" i="2"/>
  <c r="J6520" i="2"/>
  <c r="M6519" i="2"/>
  <c r="J6519" i="2"/>
  <c r="M6518" i="2"/>
  <c r="J6518" i="2"/>
  <c r="M6517" i="2"/>
  <c r="J6517" i="2"/>
  <c r="M6516" i="2"/>
  <c r="J6516" i="2"/>
  <c r="M6515" i="2"/>
  <c r="J6515" i="2"/>
  <c r="M6514" i="2"/>
  <c r="J6514" i="2"/>
  <c r="M6513" i="2"/>
  <c r="J6513" i="2"/>
  <c r="M6512" i="2"/>
  <c r="J6512" i="2"/>
  <c r="M6511" i="2"/>
  <c r="J6511" i="2"/>
  <c r="M6510" i="2"/>
  <c r="J6510" i="2"/>
  <c r="M6509" i="2"/>
  <c r="J6509" i="2"/>
  <c r="M6508" i="2"/>
  <c r="J6508" i="2"/>
  <c r="M6507" i="2"/>
  <c r="J6507" i="2"/>
  <c r="M6506" i="2"/>
  <c r="J6506" i="2"/>
  <c r="M6505" i="2"/>
  <c r="J6505" i="2"/>
  <c r="M6504" i="2"/>
  <c r="J6504" i="2"/>
  <c r="M6503" i="2"/>
  <c r="J6503" i="2"/>
  <c r="M6502" i="2"/>
  <c r="J6502" i="2"/>
  <c r="M6501" i="2"/>
  <c r="J6501" i="2"/>
  <c r="M6500" i="2"/>
  <c r="J6500" i="2"/>
  <c r="M6499" i="2"/>
  <c r="J6499" i="2"/>
  <c r="M6498" i="2"/>
  <c r="J6498" i="2"/>
  <c r="M6497" i="2"/>
  <c r="J6497" i="2"/>
  <c r="M6496" i="2"/>
  <c r="J6496" i="2"/>
  <c r="M6495" i="2"/>
  <c r="J6495" i="2"/>
  <c r="M6494" i="2"/>
  <c r="J6494" i="2"/>
  <c r="M6493" i="2"/>
  <c r="J6493" i="2"/>
  <c r="M6492" i="2"/>
  <c r="J6492" i="2"/>
  <c r="M6491" i="2"/>
  <c r="J6491" i="2"/>
  <c r="M6490" i="2"/>
  <c r="J6490" i="2"/>
  <c r="M6489" i="2"/>
  <c r="J6489" i="2"/>
  <c r="M6488" i="2"/>
  <c r="J6488" i="2"/>
  <c r="M6487" i="2"/>
  <c r="J6487" i="2"/>
  <c r="M6486" i="2"/>
  <c r="J6486" i="2"/>
  <c r="M6485" i="2"/>
  <c r="J6485" i="2"/>
  <c r="M6484" i="2"/>
  <c r="J6484" i="2"/>
  <c r="M6483" i="2"/>
  <c r="J6483" i="2"/>
  <c r="M6482" i="2"/>
  <c r="J6482" i="2"/>
  <c r="M6481" i="2"/>
  <c r="J6481" i="2"/>
  <c r="M6480" i="2"/>
  <c r="J6480" i="2"/>
  <c r="M6479" i="2"/>
  <c r="J6479" i="2"/>
  <c r="M6478" i="2"/>
  <c r="J6478" i="2"/>
  <c r="M6477" i="2"/>
  <c r="J6477" i="2"/>
  <c r="M6476" i="2"/>
  <c r="J6476" i="2"/>
  <c r="M6475" i="2"/>
  <c r="J6475" i="2"/>
  <c r="M6474" i="2"/>
  <c r="J6474" i="2"/>
  <c r="M6473" i="2"/>
  <c r="J6473" i="2"/>
  <c r="M6472" i="2"/>
  <c r="J6472" i="2"/>
  <c r="M6471" i="2"/>
  <c r="J6471" i="2"/>
  <c r="M6470" i="2"/>
  <c r="J6470" i="2"/>
  <c r="M6469" i="2"/>
  <c r="J6469" i="2"/>
  <c r="M6468" i="2"/>
  <c r="J6468" i="2"/>
  <c r="M6467" i="2"/>
  <c r="J6467" i="2"/>
  <c r="M6466" i="2"/>
  <c r="J6466" i="2"/>
  <c r="M6465" i="2"/>
  <c r="J6465" i="2"/>
  <c r="M6464" i="2"/>
  <c r="J6464" i="2"/>
  <c r="M6463" i="2"/>
  <c r="J6463" i="2"/>
  <c r="M6462" i="2"/>
  <c r="J6462" i="2"/>
  <c r="M6461" i="2"/>
  <c r="J6461" i="2"/>
  <c r="M6460" i="2"/>
  <c r="J6460" i="2"/>
  <c r="M6459" i="2"/>
  <c r="J6459" i="2"/>
  <c r="M6458" i="2"/>
  <c r="J6458" i="2"/>
  <c r="M6457" i="2"/>
  <c r="J6457" i="2"/>
  <c r="M6456" i="2"/>
  <c r="J6456" i="2"/>
  <c r="M6455" i="2"/>
  <c r="J6455" i="2"/>
  <c r="M6454" i="2"/>
  <c r="J6454" i="2"/>
  <c r="M6453" i="2"/>
  <c r="J6453" i="2"/>
  <c r="M6452" i="2"/>
  <c r="J6452" i="2"/>
  <c r="M6451" i="2"/>
  <c r="J6451" i="2"/>
  <c r="M6450" i="2"/>
  <c r="J6450" i="2"/>
  <c r="M6449" i="2"/>
  <c r="J6449" i="2"/>
  <c r="M6448" i="2"/>
  <c r="J6448" i="2"/>
  <c r="M6447" i="2"/>
  <c r="J6447" i="2"/>
  <c r="M6446" i="2"/>
  <c r="J6446" i="2"/>
  <c r="M6445" i="2"/>
  <c r="J6445" i="2"/>
  <c r="M6444" i="2"/>
  <c r="J6444" i="2"/>
  <c r="M6443" i="2"/>
  <c r="J6443" i="2"/>
  <c r="M6442" i="2"/>
  <c r="J6442" i="2"/>
  <c r="M6441" i="2"/>
  <c r="J6441" i="2"/>
  <c r="M6440" i="2"/>
  <c r="J6440" i="2"/>
  <c r="M6439" i="2"/>
  <c r="J6439" i="2"/>
  <c r="M6438" i="2"/>
  <c r="J6438" i="2"/>
  <c r="M6437" i="2"/>
  <c r="J6437" i="2"/>
  <c r="M6436" i="2"/>
  <c r="J6436" i="2"/>
  <c r="M6435" i="2"/>
  <c r="J6435" i="2"/>
  <c r="M6434" i="2"/>
  <c r="J6434" i="2"/>
  <c r="M6433" i="2"/>
  <c r="J6433" i="2"/>
  <c r="M6432" i="2"/>
  <c r="J6432" i="2"/>
  <c r="M6431" i="2"/>
  <c r="J6431" i="2"/>
  <c r="M6430" i="2"/>
  <c r="J6430" i="2"/>
  <c r="M6429" i="2"/>
  <c r="J6429" i="2"/>
  <c r="M6428" i="2"/>
  <c r="J6428" i="2"/>
  <c r="M6427" i="2"/>
  <c r="J6427" i="2"/>
  <c r="M6426" i="2"/>
  <c r="J6426" i="2"/>
  <c r="M6425" i="2"/>
  <c r="J6425" i="2"/>
  <c r="M6424" i="2"/>
  <c r="J6424" i="2"/>
  <c r="M6423" i="2"/>
  <c r="J6423" i="2"/>
  <c r="M6422" i="2"/>
  <c r="J6422" i="2"/>
  <c r="M6421" i="2"/>
  <c r="J6421" i="2"/>
  <c r="M6420" i="2"/>
  <c r="J6420" i="2"/>
  <c r="M6419" i="2"/>
  <c r="J6419" i="2"/>
  <c r="M6418" i="2"/>
  <c r="J6418" i="2"/>
  <c r="M6417" i="2"/>
  <c r="J6417" i="2"/>
  <c r="M6416" i="2"/>
  <c r="J6416" i="2"/>
  <c r="M6415" i="2"/>
  <c r="J6415" i="2"/>
  <c r="M6414" i="2"/>
  <c r="J6414" i="2"/>
  <c r="M6413" i="2"/>
  <c r="J6413" i="2"/>
  <c r="M6412" i="2"/>
  <c r="J6412" i="2"/>
  <c r="M6411" i="2"/>
  <c r="J6411" i="2"/>
  <c r="M6410" i="2"/>
  <c r="J6410" i="2"/>
  <c r="M6409" i="2"/>
  <c r="J6409" i="2"/>
  <c r="M6408" i="2"/>
  <c r="J6408" i="2"/>
  <c r="M6407" i="2"/>
  <c r="J6407" i="2"/>
  <c r="M6406" i="2"/>
  <c r="J6406" i="2"/>
  <c r="M6405" i="2"/>
  <c r="J6405" i="2"/>
  <c r="M6404" i="2"/>
  <c r="J6404" i="2"/>
  <c r="M6403" i="2"/>
  <c r="J6403" i="2"/>
  <c r="M6402" i="2"/>
  <c r="J6402" i="2"/>
  <c r="M6401" i="2"/>
  <c r="J6401" i="2"/>
  <c r="M6400" i="2"/>
  <c r="J6400" i="2"/>
  <c r="M6399" i="2"/>
  <c r="J6399" i="2"/>
  <c r="M6398" i="2"/>
  <c r="J6398" i="2"/>
  <c r="M6397" i="2"/>
  <c r="J6397" i="2"/>
  <c r="M6396" i="2"/>
  <c r="J6396" i="2"/>
  <c r="M6395" i="2"/>
  <c r="J6395" i="2"/>
  <c r="M6394" i="2"/>
  <c r="J6394" i="2"/>
  <c r="M6393" i="2"/>
  <c r="J6393" i="2"/>
  <c r="M6392" i="2"/>
  <c r="J6392" i="2"/>
  <c r="M6391" i="2"/>
  <c r="J6391" i="2"/>
  <c r="M6390" i="2"/>
  <c r="J6390" i="2"/>
  <c r="M6389" i="2"/>
  <c r="J6389" i="2"/>
  <c r="M6388" i="2"/>
  <c r="J6388" i="2"/>
  <c r="M6387" i="2"/>
  <c r="J6387" i="2"/>
  <c r="M6386" i="2"/>
  <c r="J6386" i="2"/>
  <c r="M6385" i="2"/>
  <c r="J6385" i="2"/>
  <c r="M6384" i="2"/>
  <c r="J6384" i="2"/>
  <c r="M6383" i="2"/>
  <c r="J6383" i="2"/>
  <c r="M6382" i="2"/>
  <c r="J6382" i="2"/>
  <c r="M6381" i="2"/>
  <c r="J6381" i="2"/>
  <c r="M6380" i="2"/>
  <c r="J6380" i="2"/>
  <c r="M6379" i="2"/>
  <c r="J6379" i="2"/>
  <c r="M6378" i="2"/>
  <c r="J6378" i="2"/>
  <c r="M6377" i="2"/>
  <c r="J6377" i="2"/>
  <c r="M6376" i="2"/>
  <c r="J6376" i="2"/>
  <c r="M6375" i="2"/>
  <c r="J6375" i="2"/>
  <c r="M6374" i="2"/>
  <c r="J6374" i="2"/>
  <c r="M6373" i="2"/>
  <c r="J6373" i="2"/>
  <c r="M6372" i="2"/>
  <c r="J6372" i="2"/>
  <c r="M6371" i="2"/>
  <c r="J6371" i="2"/>
  <c r="M6370" i="2"/>
  <c r="J6370" i="2"/>
  <c r="M6369" i="2"/>
  <c r="J6369" i="2"/>
  <c r="M6368" i="2"/>
  <c r="J6368" i="2"/>
  <c r="M6367" i="2"/>
  <c r="J6367" i="2"/>
  <c r="M6366" i="2"/>
  <c r="J6366" i="2"/>
  <c r="M6365" i="2"/>
  <c r="J6365" i="2"/>
  <c r="M6364" i="2"/>
  <c r="J6364" i="2"/>
  <c r="M6363" i="2"/>
  <c r="J6363" i="2"/>
  <c r="M6362" i="2"/>
  <c r="J6362" i="2"/>
  <c r="M6361" i="2"/>
  <c r="J6361" i="2"/>
  <c r="M6360" i="2"/>
  <c r="J6360" i="2"/>
  <c r="M6359" i="2"/>
  <c r="J6359" i="2"/>
  <c r="M6358" i="2"/>
  <c r="J6358" i="2"/>
  <c r="M6357" i="2"/>
  <c r="J6357" i="2"/>
  <c r="M6356" i="2"/>
  <c r="J6356" i="2"/>
  <c r="M6355" i="2"/>
  <c r="J6355" i="2"/>
  <c r="M6354" i="2"/>
  <c r="J6354" i="2"/>
  <c r="M6353" i="2"/>
  <c r="J6353" i="2"/>
  <c r="M6352" i="2"/>
  <c r="J6352" i="2"/>
  <c r="M6351" i="2"/>
  <c r="J6351" i="2"/>
  <c r="M6350" i="2"/>
  <c r="J6350" i="2"/>
  <c r="M6349" i="2"/>
  <c r="J6349" i="2"/>
  <c r="M6348" i="2"/>
  <c r="J6348" i="2"/>
  <c r="M6347" i="2"/>
  <c r="J6347" i="2"/>
  <c r="M6346" i="2"/>
  <c r="J6346" i="2"/>
  <c r="M6345" i="2"/>
  <c r="J6345" i="2"/>
  <c r="M6344" i="2"/>
  <c r="J6344" i="2"/>
  <c r="M6343" i="2"/>
  <c r="J6343" i="2"/>
  <c r="M6342" i="2"/>
  <c r="J6342" i="2"/>
  <c r="M6341" i="2"/>
  <c r="J6341" i="2"/>
  <c r="M6340" i="2"/>
  <c r="J6340" i="2"/>
  <c r="M6339" i="2"/>
  <c r="J6339" i="2"/>
  <c r="M6338" i="2"/>
  <c r="J6338" i="2"/>
  <c r="M6337" i="2"/>
  <c r="J6337" i="2"/>
  <c r="M6336" i="2"/>
  <c r="J6336" i="2"/>
  <c r="M6335" i="2"/>
  <c r="J6335" i="2"/>
  <c r="M6334" i="2"/>
  <c r="J6334" i="2"/>
  <c r="M6333" i="2"/>
  <c r="J6333" i="2"/>
  <c r="M6332" i="2"/>
  <c r="J6332" i="2"/>
  <c r="M6331" i="2"/>
  <c r="J6331" i="2"/>
  <c r="M6330" i="2"/>
  <c r="J6330" i="2"/>
  <c r="M6329" i="2"/>
  <c r="J6329" i="2"/>
  <c r="M6328" i="2"/>
  <c r="J6328" i="2"/>
  <c r="M6327" i="2"/>
  <c r="J6327" i="2"/>
  <c r="M6326" i="2"/>
  <c r="J6326" i="2"/>
  <c r="M6325" i="2"/>
  <c r="J6325" i="2"/>
  <c r="M6324" i="2"/>
  <c r="J6324" i="2"/>
  <c r="M6323" i="2"/>
  <c r="J6323" i="2"/>
  <c r="M6322" i="2"/>
  <c r="J6322" i="2"/>
  <c r="M6321" i="2"/>
  <c r="J6321" i="2"/>
  <c r="M6320" i="2"/>
  <c r="J6320" i="2"/>
  <c r="M6319" i="2"/>
  <c r="J6319" i="2"/>
  <c r="M6318" i="2"/>
  <c r="J6318" i="2"/>
  <c r="M6317" i="2"/>
  <c r="J6317" i="2"/>
  <c r="M6316" i="2"/>
  <c r="J6316" i="2"/>
  <c r="M6315" i="2"/>
  <c r="J6315" i="2"/>
  <c r="M6314" i="2"/>
  <c r="J6314" i="2"/>
  <c r="M6313" i="2"/>
  <c r="J6313" i="2"/>
  <c r="M6312" i="2"/>
  <c r="J6312" i="2"/>
  <c r="M6311" i="2"/>
  <c r="J6311" i="2"/>
  <c r="M6310" i="2"/>
  <c r="J6310" i="2"/>
  <c r="M6309" i="2"/>
  <c r="J6309" i="2"/>
  <c r="M6308" i="2"/>
  <c r="J6308" i="2"/>
  <c r="M6307" i="2"/>
  <c r="J6307" i="2"/>
  <c r="M6306" i="2"/>
  <c r="J6306" i="2"/>
  <c r="M6305" i="2"/>
  <c r="J6305" i="2"/>
  <c r="M6304" i="2"/>
  <c r="J6304" i="2"/>
  <c r="M6303" i="2"/>
  <c r="J6303" i="2"/>
  <c r="M6302" i="2"/>
  <c r="J6302" i="2"/>
  <c r="M6301" i="2"/>
  <c r="J6301" i="2"/>
  <c r="M6300" i="2"/>
  <c r="J6300" i="2"/>
  <c r="M6299" i="2"/>
  <c r="J6299" i="2"/>
  <c r="M6298" i="2"/>
  <c r="J6298" i="2"/>
  <c r="M6297" i="2"/>
  <c r="J6297" i="2"/>
  <c r="M6296" i="2"/>
  <c r="J6296" i="2"/>
  <c r="M6295" i="2"/>
  <c r="J6295" i="2"/>
  <c r="M6294" i="2"/>
  <c r="J6294" i="2"/>
  <c r="M6293" i="2"/>
  <c r="J6293" i="2"/>
  <c r="M6292" i="2"/>
  <c r="J6292" i="2"/>
  <c r="M6291" i="2"/>
  <c r="J6291" i="2"/>
  <c r="M6290" i="2"/>
  <c r="J6290" i="2"/>
  <c r="M6289" i="2"/>
  <c r="J6289" i="2"/>
  <c r="M6288" i="2"/>
  <c r="J6288" i="2"/>
  <c r="M6287" i="2"/>
  <c r="J6287" i="2"/>
  <c r="M6286" i="2"/>
  <c r="J6286" i="2"/>
  <c r="M6285" i="2"/>
  <c r="J6285" i="2"/>
  <c r="M6284" i="2"/>
  <c r="J6284" i="2"/>
  <c r="M6283" i="2"/>
  <c r="J6283" i="2"/>
  <c r="M6282" i="2"/>
  <c r="J6282" i="2"/>
  <c r="M6281" i="2"/>
  <c r="J6281" i="2"/>
  <c r="M6280" i="2"/>
  <c r="J6280" i="2"/>
  <c r="M6279" i="2"/>
  <c r="J6279" i="2"/>
  <c r="M6278" i="2"/>
  <c r="J6278" i="2"/>
  <c r="M6277" i="2"/>
  <c r="J6277" i="2"/>
  <c r="M6276" i="2"/>
  <c r="J6276" i="2"/>
  <c r="M6275" i="2"/>
  <c r="J6275" i="2"/>
  <c r="M6274" i="2"/>
  <c r="J6274" i="2"/>
  <c r="M6273" i="2"/>
  <c r="J6273" i="2"/>
  <c r="M6272" i="2"/>
  <c r="J6272" i="2"/>
  <c r="M6271" i="2"/>
  <c r="J6271" i="2"/>
  <c r="M6270" i="2"/>
  <c r="J6270" i="2"/>
  <c r="M6269" i="2"/>
  <c r="J6269" i="2"/>
  <c r="M6268" i="2"/>
  <c r="J6268" i="2"/>
  <c r="M6267" i="2"/>
  <c r="J6267" i="2"/>
  <c r="M6266" i="2"/>
  <c r="J6266" i="2"/>
  <c r="M6265" i="2"/>
  <c r="J6265" i="2"/>
  <c r="M6264" i="2"/>
  <c r="J6264" i="2"/>
  <c r="M6263" i="2"/>
  <c r="J6263" i="2"/>
  <c r="M6262" i="2"/>
  <c r="J6262" i="2"/>
  <c r="M6261" i="2"/>
  <c r="J6261" i="2"/>
  <c r="M6260" i="2"/>
  <c r="J6260" i="2"/>
  <c r="M6259" i="2"/>
  <c r="J6259" i="2"/>
  <c r="M6258" i="2"/>
  <c r="J6258" i="2"/>
  <c r="M6257" i="2"/>
  <c r="J6257" i="2"/>
  <c r="M6256" i="2"/>
  <c r="J6256" i="2"/>
  <c r="M6255" i="2"/>
  <c r="J6255" i="2"/>
  <c r="M6254" i="2"/>
  <c r="J6254" i="2"/>
  <c r="M6253" i="2"/>
  <c r="J6253" i="2"/>
  <c r="M6252" i="2"/>
  <c r="J6252" i="2"/>
  <c r="M6251" i="2"/>
  <c r="J6251" i="2"/>
  <c r="M6250" i="2"/>
  <c r="J6250" i="2"/>
  <c r="M6249" i="2"/>
  <c r="J6249" i="2"/>
  <c r="M6248" i="2"/>
  <c r="J6248" i="2"/>
  <c r="M6247" i="2"/>
  <c r="J6247" i="2"/>
  <c r="M6246" i="2"/>
  <c r="J6246" i="2"/>
  <c r="M6245" i="2"/>
  <c r="J6245" i="2"/>
  <c r="M6244" i="2"/>
  <c r="J6244" i="2"/>
  <c r="M6243" i="2"/>
  <c r="J6243" i="2"/>
  <c r="M6242" i="2"/>
  <c r="J6242" i="2"/>
  <c r="M6241" i="2"/>
  <c r="J6241" i="2"/>
  <c r="M6240" i="2"/>
  <c r="J6240" i="2"/>
  <c r="M6239" i="2"/>
  <c r="J6239" i="2"/>
  <c r="M6238" i="2"/>
  <c r="J6238" i="2"/>
  <c r="M6237" i="2"/>
  <c r="J6237" i="2"/>
  <c r="M6236" i="2"/>
  <c r="J6236" i="2"/>
  <c r="M6235" i="2"/>
  <c r="J6235" i="2"/>
  <c r="M6234" i="2"/>
  <c r="J6234" i="2"/>
  <c r="M6233" i="2"/>
  <c r="J6233" i="2"/>
  <c r="M6232" i="2"/>
  <c r="J6232" i="2"/>
  <c r="M6231" i="2"/>
  <c r="J6231" i="2"/>
  <c r="M6230" i="2"/>
  <c r="J6230" i="2"/>
  <c r="M6229" i="2"/>
  <c r="J6229" i="2"/>
  <c r="M6228" i="2"/>
  <c r="J6228" i="2"/>
  <c r="M6227" i="2"/>
  <c r="J6227" i="2"/>
  <c r="M6226" i="2"/>
  <c r="J6226" i="2"/>
  <c r="M6225" i="2"/>
  <c r="J6225" i="2"/>
  <c r="M6224" i="2"/>
  <c r="J6224" i="2"/>
  <c r="M6223" i="2"/>
  <c r="J6223" i="2"/>
  <c r="M6222" i="2"/>
  <c r="J6222" i="2"/>
  <c r="M6221" i="2"/>
  <c r="J6221" i="2"/>
  <c r="M6220" i="2"/>
  <c r="J6220" i="2"/>
  <c r="M6219" i="2"/>
  <c r="J6219" i="2"/>
  <c r="M6218" i="2"/>
  <c r="J6218" i="2"/>
  <c r="M6217" i="2"/>
  <c r="J6217" i="2"/>
  <c r="M6216" i="2"/>
  <c r="J6216" i="2"/>
  <c r="M6215" i="2"/>
  <c r="J6215" i="2"/>
  <c r="M6214" i="2"/>
  <c r="J6214" i="2"/>
  <c r="M6213" i="2"/>
  <c r="J6213" i="2"/>
  <c r="M6212" i="2"/>
  <c r="J6212" i="2"/>
  <c r="M6211" i="2"/>
  <c r="J6211" i="2"/>
  <c r="M6210" i="2"/>
  <c r="J6210" i="2"/>
  <c r="M6209" i="2"/>
  <c r="J6209" i="2"/>
  <c r="M6208" i="2"/>
  <c r="J6208" i="2"/>
  <c r="M6207" i="2"/>
  <c r="J6207" i="2"/>
  <c r="M6206" i="2"/>
  <c r="J6206" i="2"/>
  <c r="M6205" i="2"/>
  <c r="J6205" i="2"/>
  <c r="M6204" i="2"/>
  <c r="J6204" i="2"/>
  <c r="M6203" i="2"/>
  <c r="J6203" i="2"/>
  <c r="M6202" i="2"/>
  <c r="J6202" i="2"/>
  <c r="M6201" i="2"/>
  <c r="J6201" i="2"/>
  <c r="M6200" i="2"/>
  <c r="J6200" i="2"/>
  <c r="M6199" i="2"/>
  <c r="J6199" i="2"/>
  <c r="M6198" i="2"/>
  <c r="J6198" i="2"/>
  <c r="M6197" i="2"/>
  <c r="J6197" i="2"/>
  <c r="M6196" i="2"/>
  <c r="J6196" i="2"/>
  <c r="M6195" i="2"/>
  <c r="J6195" i="2"/>
  <c r="M6194" i="2"/>
  <c r="J6194" i="2"/>
  <c r="M6193" i="2"/>
  <c r="J6193" i="2"/>
  <c r="M6192" i="2"/>
  <c r="J6192" i="2"/>
  <c r="M6191" i="2"/>
  <c r="J6191" i="2"/>
  <c r="M6190" i="2"/>
  <c r="J6190" i="2"/>
  <c r="M6189" i="2"/>
  <c r="J6189" i="2"/>
  <c r="M6188" i="2"/>
  <c r="J6188" i="2"/>
  <c r="M6187" i="2"/>
  <c r="J6187" i="2"/>
  <c r="M6186" i="2"/>
  <c r="J6186" i="2"/>
  <c r="M6185" i="2"/>
  <c r="J6185" i="2"/>
  <c r="M6184" i="2"/>
  <c r="J6184" i="2"/>
  <c r="M6183" i="2"/>
  <c r="J6183" i="2"/>
  <c r="M6182" i="2"/>
  <c r="J6182" i="2"/>
  <c r="M6181" i="2"/>
  <c r="J6181" i="2"/>
  <c r="M6180" i="2"/>
  <c r="J6180" i="2"/>
  <c r="M6179" i="2"/>
  <c r="J6179" i="2"/>
  <c r="M6178" i="2"/>
  <c r="J6178" i="2"/>
  <c r="M6177" i="2"/>
  <c r="J6177" i="2"/>
  <c r="M6176" i="2"/>
  <c r="J6176" i="2"/>
  <c r="M6175" i="2"/>
  <c r="J6175" i="2"/>
  <c r="M6174" i="2"/>
  <c r="J6174" i="2"/>
  <c r="M6173" i="2"/>
  <c r="J6173" i="2"/>
  <c r="M6172" i="2"/>
  <c r="J6172" i="2"/>
  <c r="M6171" i="2"/>
  <c r="J6171" i="2"/>
  <c r="M6170" i="2"/>
  <c r="J6170" i="2"/>
  <c r="M6169" i="2"/>
  <c r="J6169" i="2"/>
  <c r="M6168" i="2"/>
  <c r="J6168" i="2"/>
  <c r="M6167" i="2"/>
  <c r="J6167" i="2"/>
  <c r="M6166" i="2"/>
  <c r="J6166" i="2"/>
  <c r="M6165" i="2"/>
  <c r="J6165" i="2"/>
  <c r="M6164" i="2"/>
  <c r="J6164" i="2"/>
  <c r="M6163" i="2"/>
  <c r="J6163" i="2"/>
  <c r="M6162" i="2"/>
  <c r="J6162" i="2"/>
  <c r="M6161" i="2"/>
  <c r="J6161" i="2"/>
  <c r="M6160" i="2"/>
  <c r="J6160" i="2"/>
  <c r="M6159" i="2"/>
  <c r="J6159" i="2"/>
  <c r="M6158" i="2"/>
  <c r="J6158" i="2"/>
  <c r="M6157" i="2"/>
  <c r="J6157" i="2"/>
  <c r="M6156" i="2"/>
  <c r="J6156" i="2"/>
  <c r="M6155" i="2"/>
  <c r="J6155" i="2"/>
  <c r="M6154" i="2"/>
  <c r="J6154" i="2"/>
  <c r="M6153" i="2"/>
  <c r="J6153" i="2"/>
  <c r="M6152" i="2"/>
  <c r="J6152" i="2"/>
  <c r="M6151" i="2"/>
  <c r="J6151" i="2"/>
  <c r="M6150" i="2"/>
  <c r="J6150" i="2"/>
  <c r="M6149" i="2"/>
  <c r="J6149" i="2"/>
  <c r="M6148" i="2"/>
  <c r="J6148" i="2"/>
  <c r="M6147" i="2"/>
  <c r="J6147" i="2"/>
  <c r="M6146" i="2"/>
  <c r="J6146" i="2"/>
  <c r="M6145" i="2"/>
  <c r="J6145" i="2"/>
  <c r="M6144" i="2"/>
  <c r="J6144" i="2"/>
  <c r="M6143" i="2"/>
  <c r="J6143" i="2"/>
  <c r="M6142" i="2"/>
  <c r="J6142" i="2"/>
  <c r="M6141" i="2"/>
  <c r="J6141" i="2"/>
  <c r="M6140" i="2"/>
  <c r="J6140" i="2"/>
  <c r="M6139" i="2"/>
  <c r="J6139" i="2"/>
  <c r="M6138" i="2"/>
  <c r="J6138" i="2"/>
  <c r="M6137" i="2"/>
  <c r="J6137" i="2"/>
  <c r="M6136" i="2"/>
  <c r="J6136" i="2"/>
  <c r="M6135" i="2"/>
  <c r="J6135" i="2"/>
  <c r="M6134" i="2"/>
  <c r="J6134" i="2"/>
  <c r="M6133" i="2"/>
  <c r="J6133" i="2"/>
  <c r="M6132" i="2"/>
  <c r="J6132" i="2"/>
  <c r="M6131" i="2"/>
  <c r="J6131" i="2"/>
  <c r="M6130" i="2"/>
  <c r="J6130" i="2"/>
  <c r="M6129" i="2"/>
  <c r="J6129" i="2"/>
  <c r="M6128" i="2"/>
  <c r="J6128" i="2"/>
  <c r="M6127" i="2"/>
  <c r="J6127" i="2"/>
  <c r="M6126" i="2"/>
  <c r="J6126" i="2"/>
  <c r="M6125" i="2"/>
  <c r="J6125" i="2"/>
  <c r="M6124" i="2"/>
  <c r="J6124" i="2"/>
  <c r="M6123" i="2"/>
  <c r="J6123" i="2"/>
  <c r="M6122" i="2"/>
  <c r="J6122" i="2"/>
  <c r="M6121" i="2"/>
  <c r="J6121" i="2"/>
  <c r="M6120" i="2"/>
  <c r="J6120" i="2"/>
  <c r="M6119" i="2"/>
  <c r="J6119" i="2"/>
  <c r="M6118" i="2"/>
  <c r="J6118" i="2"/>
  <c r="M6117" i="2"/>
  <c r="J6117" i="2"/>
  <c r="M6116" i="2"/>
  <c r="J6116" i="2"/>
  <c r="M6115" i="2"/>
  <c r="J6115" i="2"/>
  <c r="M6114" i="2"/>
  <c r="J6114" i="2"/>
  <c r="M6113" i="2"/>
  <c r="J6113" i="2"/>
  <c r="M6112" i="2"/>
  <c r="J6112" i="2"/>
  <c r="M6111" i="2"/>
  <c r="J6111" i="2"/>
  <c r="M6110" i="2"/>
  <c r="J6110" i="2"/>
  <c r="M6109" i="2"/>
  <c r="J6109" i="2"/>
  <c r="M6108" i="2"/>
  <c r="J6108" i="2"/>
  <c r="M6107" i="2"/>
  <c r="J6107" i="2"/>
  <c r="M6106" i="2"/>
  <c r="J6106" i="2"/>
  <c r="M6105" i="2"/>
  <c r="J6105" i="2"/>
  <c r="M6104" i="2"/>
  <c r="J6104" i="2"/>
  <c r="M6103" i="2"/>
  <c r="J6103" i="2"/>
  <c r="M6102" i="2"/>
  <c r="J6102" i="2"/>
  <c r="M6101" i="2"/>
  <c r="J6101" i="2"/>
  <c r="M6100" i="2"/>
  <c r="J6100" i="2"/>
  <c r="M6099" i="2"/>
  <c r="J6099" i="2"/>
  <c r="M6098" i="2"/>
  <c r="J6098" i="2"/>
  <c r="M6097" i="2"/>
  <c r="J6097" i="2"/>
  <c r="M6096" i="2"/>
  <c r="J6096" i="2"/>
  <c r="M6095" i="2"/>
  <c r="J6095" i="2"/>
  <c r="M6094" i="2"/>
  <c r="J6094" i="2"/>
  <c r="M6093" i="2"/>
  <c r="J6093" i="2"/>
  <c r="M6092" i="2"/>
  <c r="J6092" i="2"/>
  <c r="M6091" i="2"/>
  <c r="J6091" i="2"/>
  <c r="M6090" i="2"/>
  <c r="J6090" i="2"/>
  <c r="M6089" i="2"/>
  <c r="J6089" i="2"/>
  <c r="M6088" i="2"/>
  <c r="J6088" i="2"/>
  <c r="M6087" i="2"/>
  <c r="J6087" i="2"/>
  <c r="M6086" i="2"/>
  <c r="J6086" i="2"/>
  <c r="M6085" i="2"/>
  <c r="J6085" i="2"/>
  <c r="M6084" i="2"/>
  <c r="J6084" i="2"/>
  <c r="M6083" i="2"/>
  <c r="J6083" i="2"/>
  <c r="M6082" i="2"/>
  <c r="J6082" i="2"/>
  <c r="M6081" i="2"/>
  <c r="J6081" i="2"/>
  <c r="M6080" i="2"/>
  <c r="J6080" i="2"/>
  <c r="M6079" i="2"/>
  <c r="J6079" i="2"/>
  <c r="M6078" i="2"/>
  <c r="J6078" i="2"/>
  <c r="M6077" i="2"/>
  <c r="J6077" i="2"/>
  <c r="M6076" i="2"/>
  <c r="J6076" i="2"/>
  <c r="M6075" i="2"/>
  <c r="J6075" i="2"/>
  <c r="M6074" i="2"/>
  <c r="J6074" i="2"/>
  <c r="M6073" i="2"/>
  <c r="J6073" i="2"/>
  <c r="M6072" i="2"/>
  <c r="J6072" i="2"/>
  <c r="M6071" i="2"/>
  <c r="J6071" i="2"/>
  <c r="M6070" i="2"/>
  <c r="J6070" i="2"/>
  <c r="M6069" i="2"/>
  <c r="J6069" i="2"/>
  <c r="M6068" i="2"/>
  <c r="J6068" i="2"/>
  <c r="M6067" i="2"/>
  <c r="J6067" i="2"/>
  <c r="M6066" i="2"/>
  <c r="J6066" i="2"/>
  <c r="M6065" i="2"/>
  <c r="J6065" i="2"/>
  <c r="M6064" i="2"/>
  <c r="J6064" i="2"/>
  <c r="M6063" i="2"/>
  <c r="J6063" i="2"/>
  <c r="M6062" i="2"/>
  <c r="J6062" i="2"/>
  <c r="M6061" i="2"/>
  <c r="J6061" i="2"/>
  <c r="M6060" i="2"/>
  <c r="J6060" i="2"/>
  <c r="M6059" i="2"/>
  <c r="J6059" i="2"/>
  <c r="M6058" i="2"/>
  <c r="J6058" i="2"/>
  <c r="M6057" i="2"/>
  <c r="J6057" i="2"/>
  <c r="M6056" i="2"/>
  <c r="J6056" i="2"/>
  <c r="M6055" i="2"/>
  <c r="J6055" i="2"/>
  <c r="M6054" i="2"/>
  <c r="J6054" i="2"/>
  <c r="M6053" i="2"/>
  <c r="J6053" i="2"/>
  <c r="M6052" i="2"/>
  <c r="J6052" i="2"/>
  <c r="M6051" i="2"/>
  <c r="J6051" i="2"/>
  <c r="M6050" i="2"/>
  <c r="J6050" i="2"/>
  <c r="M6049" i="2"/>
  <c r="J6049" i="2"/>
  <c r="M6048" i="2"/>
  <c r="J6048" i="2"/>
  <c r="M6047" i="2"/>
  <c r="J6047" i="2"/>
  <c r="M6046" i="2"/>
  <c r="J6046" i="2"/>
  <c r="M6045" i="2"/>
  <c r="J6045" i="2"/>
  <c r="M6044" i="2"/>
  <c r="J6044" i="2"/>
  <c r="M6043" i="2"/>
  <c r="J6043" i="2"/>
  <c r="M6042" i="2"/>
  <c r="J6042" i="2"/>
  <c r="M6041" i="2"/>
  <c r="J6041" i="2"/>
  <c r="M6040" i="2"/>
  <c r="J6040" i="2"/>
  <c r="M6039" i="2"/>
  <c r="J6039" i="2"/>
  <c r="M6038" i="2"/>
  <c r="J6038" i="2"/>
  <c r="M6037" i="2"/>
  <c r="J6037" i="2"/>
  <c r="M6036" i="2"/>
  <c r="J6036" i="2"/>
  <c r="M6035" i="2"/>
  <c r="J6035" i="2"/>
  <c r="M6034" i="2"/>
  <c r="J6034" i="2"/>
  <c r="M6033" i="2"/>
  <c r="J6033" i="2"/>
  <c r="M6032" i="2"/>
  <c r="J6032" i="2"/>
  <c r="M6031" i="2"/>
  <c r="J6031" i="2"/>
  <c r="M6030" i="2"/>
  <c r="J6030" i="2"/>
  <c r="M6029" i="2"/>
  <c r="J6029" i="2"/>
  <c r="M6028" i="2"/>
  <c r="J6028" i="2"/>
  <c r="M6027" i="2"/>
  <c r="J6027" i="2"/>
  <c r="M6026" i="2"/>
  <c r="J6026" i="2"/>
  <c r="M6025" i="2"/>
  <c r="J6025" i="2"/>
  <c r="M6024" i="2"/>
  <c r="J6024" i="2"/>
  <c r="M6023" i="2"/>
  <c r="J6023" i="2"/>
  <c r="M6022" i="2"/>
  <c r="J6022" i="2"/>
  <c r="M6021" i="2"/>
  <c r="J6021" i="2"/>
  <c r="M6020" i="2"/>
  <c r="J6020" i="2"/>
  <c r="M6019" i="2"/>
  <c r="J6019" i="2"/>
  <c r="M6018" i="2"/>
  <c r="J6018" i="2"/>
  <c r="M6017" i="2"/>
  <c r="J6017" i="2"/>
  <c r="M6016" i="2"/>
  <c r="J6016" i="2"/>
  <c r="M6015" i="2"/>
  <c r="J6015" i="2"/>
  <c r="M6014" i="2"/>
  <c r="J6014" i="2"/>
  <c r="M6013" i="2"/>
  <c r="J6013" i="2"/>
  <c r="M6012" i="2"/>
  <c r="J6012" i="2"/>
  <c r="M6011" i="2"/>
  <c r="J6011" i="2"/>
  <c r="M6010" i="2"/>
  <c r="J6010" i="2"/>
  <c r="M6009" i="2"/>
  <c r="J6009" i="2"/>
  <c r="M6008" i="2"/>
  <c r="J6008" i="2"/>
  <c r="M6007" i="2"/>
  <c r="J6007" i="2"/>
  <c r="M6006" i="2"/>
  <c r="J6006" i="2"/>
  <c r="M6005" i="2"/>
  <c r="J6005" i="2"/>
  <c r="M6004" i="2"/>
  <c r="J6004" i="2"/>
  <c r="M6003" i="2"/>
  <c r="J6003" i="2"/>
  <c r="M6002" i="2"/>
  <c r="J6002" i="2"/>
  <c r="M6001" i="2"/>
  <c r="J6001" i="2"/>
  <c r="M6000" i="2"/>
  <c r="J6000" i="2"/>
  <c r="M5999" i="2"/>
  <c r="J5999" i="2"/>
  <c r="M5998" i="2"/>
  <c r="J5998" i="2"/>
  <c r="M5997" i="2"/>
  <c r="J5997" i="2"/>
  <c r="M5996" i="2"/>
  <c r="J5996" i="2"/>
  <c r="M5995" i="2"/>
  <c r="J5995" i="2"/>
  <c r="M5994" i="2"/>
  <c r="J5994" i="2"/>
  <c r="M5993" i="2"/>
  <c r="J5993" i="2"/>
  <c r="M5992" i="2"/>
  <c r="J5992" i="2"/>
  <c r="M5991" i="2"/>
  <c r="J5991" i="2"/>
  <c r="M5990" i="2"/>
  <c r="J5990" i="2"/>
  <c r="M5989" i="2"/>
  <c r="J5989" i="2"/>
  <c r="M5988" i="2"/>
  <c r="J5988" i="2"/>
  <c r="M5987" i="2"/>
  <c r="J5987" i="2"/>
  <c r="M5986" i="2"/>
  <c r="J5986" i="2"/>
  <c r="M5985" i="2"/>
  <c r="J5985" i="2"/>
  <c r="M5984" i="2"/>
  <c r="J5984" i="2"/>
  <c r="M5983" i="2"/>
  <c r="J5983" i="2"/>
  <c r="M5982" i="2"/>
  <c r="J5982" i="2"/>
  <c r="M5981" i="2"/>
  <c r="J5981" i="2"/>
  <c r="M5980" i="2"/>
  <c r="J5980" i="2"/>
  <c r="M5979" i="2"/>
  <c r="J5979" i="2"/>
  <c r="M5978" i="2"/>
  <c r="J5978" i="2"/>
  <c r="M5977" i="2"/>
  <c r="J5977" i="2"/>
  <c r="M5976" i="2"/>
  <c r="J5976" i="2"/>
  <c r="M5975" i="2"/>
  <c r="J5975" i="2"/>
  <c r="M5974" i="2"/>
  <c r="J5974" i="2"/>
  <c r="M5973" i="2"/>
  <c r="J5973" i="2"/>
  <c r="M5972" i="2"/>
  <c r="J5972" i="2"/>
  <c r="M5971" i="2"/>
  <c r="J5971" i="2"/>
  <c r="M5970" i="2"/>
  <c r="J5970" i="2"/>
  <c r="M5969" i="2"/>
  <c r="J5969" i="2"/>
  <c r="M5968" i="2"/>
  <c r="J5968" i="2"/>
  <c r="M5967" i="2"/>
  <c r="J5967" i="2"/>
  <c r="M5966" i="2"/>
  <c r="J5966" i="2"/>
  <c r="M5965" i="2"/>
  <c r="J5965" i="2"/>
  <c r="M5964" i="2"/>
  <c r="J5964" i="2"/>
  <c r="M5963" i="2"/>
  <c r="J5963" i="2"/>
  <c r="M5962" i="2"/>
  <c r="J5962" i="2"/>
  <c r="M5961" i="2"/>
  <c r="J5961" i="2"/>
  <c r="M5960" i="2"/>
  <c r="J5960" i="2"/>
  <c r="M5959" i="2"/>
  <c r="J5959" i="2"/>
  <c r="M5958" i="2"/>
  <c r="J5958" i="2"/>
  <c r="M5957" i="2"/>
  <c r="J5957" i="2"/>
  <c r="M5956" i="2"/>
  <c r="J5956" i="2"/>
  <c r="M5955" i="2"/>
  <c r="J5955" i="2"/>
  <c r="M5954" i="2"/>
  <c r="J5954" i="2"/>
  <c r="M5953" i="2"/>
  <c r="J5953" i="2"/>
  <c r="M5952" i="2"/>
  <c r="J5952" i="2"/>
  <c r="M5951" i="2"/>
  <c r="J5951" i="2"/>
  <c r="M5950" i="2"/>
  <c r="J5950" i="2"/>
  <c r="M5949" i="2"/>
  <c r="J5949" i="2"/>
  <c r="M5948" i="2"/>
  <c r="J5948" i="2"/>
  <c r="M5947" i="2"/>
  <c r="J5947" i="2"/>
  <c r="M5946" i="2"/>
  <c r="J5946" i="2"/>
  <c r="M5945" i="2"/>
  <c r="J5945" i="2"/>
  <c r="M5944" i="2"/>
  <c r="J5944" i="2"/>
  <c r="M5943" i="2"/>
  <c r="J5943" i="2"/>
  <c r="M5942" i="2"/>
  <c r="J5942" i="2"/>
  <c r="M5941" i="2"/>
  <c r="J5941" i="2"/>
  <c r="M5940" i="2"/>
  <c r="J5940" i="2"/>
  <c r="M5939" i="2"/>
  <c r="J5939" i="2"/>
  <c r="M5938" i="2"/>
  <c r="J5938" i="2"/>
  <c r="M5937" i="2"/>
  <c r="J5937" i="2"/>
  <c r="M5936" i="2"/>
  <c r="J5936" i="2"/>
  <c r="M5935" i="2"/>
  <c r="J5935" i="2"/>
  <c r="M5934" i="2"/>
  <c r="J5934" i="2"/>
  <c r="M5933" i="2"/>
  <c r="J5933" i="2"/>
  <c r="M5932" i="2"/>
  <c r="J5932" i="2"/>
  <c r="M5931" i="2"/>
  <c r="J5931" i="2"/>
  <c r="M5930" i="2"/>
  <c r="J5930" i="2"/>
  <c r="M5929" i="2"/>
  <c r="J5929" i="2"/>
  <c r="M5928" i="2"/>
  <c r="J5928" i="2"/>
  <c r="M5927" i="2"/>
  <c r="J5927" i="2"/>
  <c r="M5926" i="2"/>
  <c r="J5926" i="2"/>
  <c r="M5925" i="2"/>
  <c r="J5925" i="2"/>
  <c r="M5924" i="2"/>
  <c r="J5924" i="2"/>
  <c r="M5923" i="2"/>
  <c r="J5923" i="2"/>
  <c r="M5922" i="2"/>
  <c r="J5922" i="2"/>
  <c r="M5921" i="2"/>
  <c r="J5921" i="2"/>
  <c r="M5920" i="2"/>
  <c r="J5920" i="2"/>
  <c r="M5919" i="2"/>
  <c r="J5919" i="2"/>
  <c r="M5918" i="2"/>
  <c r="J5918" i="2"/>
  <c r="M5917" i="2"/>
  <c r="J5917" i="2"/>
  <c r="M5916" i="2"/>
  <c r="J5916" i="2"/>
  <c r="M5915" i="2"/>
  <c r="J5915" i="2"/>
  <c r="M5914" i="2"/>
  <c r="J5914" i="2"/>
  <c r="M5913" i="2"/>
  <c r="J5913" i="2"/>
  <c r="M5912" i="2"/>
  <c r="J5912" i="2"/>
  <c r="M5911" i="2"/>
  <c r="J5911" i="2"/>
  <c r="M5910" i="2"/>
  <c r="J5910" i="2"/>
  <c r="M5909" i="2"/>
  <c r="J5909" i="2"/>
  <c r="M5908" i="2"/>
  <c r="J5908" i="2"/>
  <c r="M5907" i="2"/>
  <c r="J5907" i="2"/>
  <c r="M5906" i="2"/>
  <c r="J5906" i="2"/>
  <c r="M5905" i="2"/>
  <c r="J5905" i="2"/>
  <c r="M5904" i="2"/>
  <c r="J5904" i="2"/>
  <c r="M5903" i="2"/>
  <c r="J5903" i="2"/>
  <c r="M5902" i="2"/>
  <c r="J5902" i="2"/>
  <c r="M5901" i="2"/>
  <c r="J5901" i="2"/>
  <c r="M5900" i="2"/>
  <c r="J5900" i="2"/>
  <c r="M5899" i="2"/>
  <c r="J5899" i="2"/>
  <c r="M5898" i="2"/>
  <c r="J5898" i="2"/>
  <c r="M5897" i="2"/>
  <c r="J5897" i="2"/>
  <c r="M5896" i="2"/>
  <c r="J5896" i="2"/>
  <c r="M5895" i="2"/>
  <c r="J5895" i="2"/>
  <c r="M5894" i="2"/>
  <c r="J5894" i="2"/>
  <c r="M5893" i="2"/>
  <c r="J5893" i="2"/>
  <c r="M5892" i="2"/>
  <c r="J5892" i="2"/>
  <c r="M5891" i="2"/>
  <c r="J5891" i="2"/>
  <c r="M5890" i="2"/>
  <c r="J5890" i="2"/>
  <c r="M5889" i="2"/>
  <c r="J5889" i="2"/>
  <c r="M5888" i="2"/>
  <c r="J5888" i="2"/>
  <c r="M5887" i="2"/>
  <c r="J5887" i="2"/>
  <c r="M5886" i="2"/>
  <c r="J5886" i="2"/>
  <c r="M5885" i="2"/>
  <c r="J5885" i="2"/>
  <c r="M5884" i="2"/>
  <c r="J5884" i="2"/>
  <c r="M5883" i="2"/>
  <c r="J5883" i="2"/>
  <c r="M5882" i="2"/>
  <c r="J5882" i="2"/>
  <c r="M5881" i="2"/>
  <c r="J5881" i="2"/>
  <c r="M5880" i="2"/>
  <c r="J5880" i="2"/>
  <c r="M5879" i="2"/>
  <c r="J5879" i="2"/>
  <c r="M5878" i="2"/>
  <c r="J5878" i="2"/>
  <c r="M5877" i="2"/>
  <c r="J5877" i="2"/>
  <c r="M5876" i="2"/>
  <c r="J5876" i="2"/>
  <c r="M5875" i="2"/>
  <c r="J5875" i="2"/>
  <c r="M5874" i="2"/>
  <c r="J5874" i="2"/>
  <c r="M5873" i="2"/>
  <c r="J5873" i="2"/>
  <c r="M5872" i="2"/>
  <c r="J5872" i="2"/>
  <c r="M5871" i="2"/>
  <c r="J5871" i="2"/>
  <c r="M5870" i="2"/>
  <c r="J5870" i="2"/>
  <c r="M5869" i="2"/>
  <c r="J5869" i="2"/>
  <c r="M5868" i="2"/>
  <c r="J5868" i="2"/>
  <c r="M5867" i="2"/>
  <c r="J5867" i="2"/>
  <c r="M5866" i="2"/>
  <c r="J5866" i="2"/>
  <c r="M5865" i="2"/>
  <c r="J5865" i="2"/>
  <c r="M5864" i="2"/>
  <c r="J5864" i="2"/>
  <c r="M5863" i="2"/>
  <c r="J5863" i="2"/>
  <c r="M5862" i="2"/>
  <c r="J5862" i="2"/>
  <c r="M5861" i="2"/>
  <c r="J5861" i="2"/>
  <c r="M5860" i="2"/>
  <c r="J5860" i="2"/>
  <c r="M5859" i="2"/>
  <c r="J5859" i="2"/>
  <c r="M5858" i="2"/>
  <c r="J5858" i="2"/>
  <c r="M5857" i="2"/>
  <c r="J5857" i="2"/>
  <c r="M5856" i="2"/>
  <c r="J5856" i="2"/>
  <c r="M5855" i="2"/>
  <c r="J5855" i="2"/>
  <c r="M5854" i="2"/>
  <c r="J5854" i="2"/>
  <c r="M5853" i="2"/>
  <c r="J5853" i="2"/>
  <c r="M5852" i="2"/>
  <c r="J5852" i="2"/>
  <c r="M5851" i="2"/>
  <c r="J5851" i="2"/>
  <c r="M5850" i="2"/>
  <c r="J5850" i="2"/>
  <c r="M5849" i="2"/>
  <c r="J5849" i="2"/>
  <c r="M5848" i="2"/>
  <c r="J5848" i="2"/>
  <c r="M5847" i="2"/>
  <c r="J5847" i="2"/>
  <c r="M5846" i="2"/>
  <c r="J5846" i="2"/>
  <c r="M5845" i="2"/>
  <c r="J5845" i="2"/>
  <c r="M5844" i="2"/>
  <c r="J5844" i="2"/>
  <c r="M5843" i="2"/>
  <c r="J5843" i="2"/>
  <c r="M5842" i="2"/>
  <c r="J5842" i="2"/>
  <c r="M5841" i="2"/>
  <c r="J5841" i="2"/>
  <c r="M5840" i="2"/>
  <c r="J5840" i="2"/>
  <c r="M5839" i="2"/>
  <c r="J5839" i="2"/>
  <c r="M5838" i="2"/>
  <c r="J5838" i="2"/>
  <c r="M5837" i="2"/>
  <c r="J5837" i="2"/>
  <c r="M5836" i="2"/>
  <c r="J5836" i="2"/>
  <c r="M5835" i="2"/>
  <c r="J5835" i="2"/>
  <c r="M5834" i="2"/>
  <c r="J5834" i="2"/>
  <c r="M5833" i="2"/>
  <c r="J5833" i="2"/>
  <c r="M5832" i="2"/>
  <c r="J5832" i="2"/>
  <c r="M5831" i="2"/>
  <c r="J5831" i="2"/>
  <c r="M5830" i="2"/>
  <c r="J5830" i="2"/>
  <c r="M5829" i="2"/>
  <c r="J5829" i="2"/>
  <c r="M5828" i="2"/>
  <c r="J5828" i="2"/>
  <c r="M5827" i="2"/>
  <c r="J5827" i="2"/>
  <c r="M5826" i="2"/>
  <c r="J5826" i="2"/>
  <c r="M5825" i="2"/>
  <c r="J5825" i="2"/>
  <c r="M5824" i="2"/>
  <c r="J5824" i="2"/>
  <c r="M5823" i="2"/>
  <c r="J5823" i="2"/>
  <c r="M5822" i="2"/>
  <c r="J5822" i="2"/>
  <c r="M5821" i="2"/>
  <c r="J5821" i="2"/>
  <c r="M5820" i="2"/>
  <c r="J5820" i="2"/>
  <c r="M5819" i="2"/>
  <c r="J5819" i="2"/>
  <c r="M5818" i="2"/>
  <c r="J5818" i="2"/>
  <c r="M5817" i="2"/>
  <c r="J5817" i="2"/>
  <c r="M5816" i="2"/>
  <c r="J5816" i="2"/>
  <c r="M5815" i="2"/>
  <c r="J5815" i="2"/>
  <c r="M5814" i="2"/>
  <c r="J5814" i="2"/>
  <c r="M5813" i="2"/>
  <c r="J5813" i="2"/>
  <c r="M5812" i="2"/>
  <c r="J5812" i="2"/>
  <c r="M5811" i="2"/>
  <c r="J5811" i="2"/>
  <c r="M5810" i="2"/>
  <c r="J5810" i="2"/>
  <c r="M5809" i="2"/>
  <c r="J5809" i="2"/>
  <c r="M5808" i="2"/>
  <c r="J5808" i="2"/>
  <c r="M5807" i="2"/>
  <c r="J5807" i="2"/>
  <c r="M5806" i="2"/>
  <c r="J5806" i="2"/>
  <c r="M5805" i="2"/>
  <c r="J5805" i="2"/>
  <c r="M5804" i="2"/>
  <c r="J5804" i="2"/>
  <c r="M5803" i="2"/>
  <c r="J5803" i="2"/>
  <c r="M5802" i="2"/>
  <c r="J5802" i="2"/>
  <c r="M5801" i="2"/>
  <c r="J5801" i="2"/>
  <c r="M5800" i="2"/>
  <c r="J5800" i="2"/>
  <c r="M5799" i="2"/>
  <c r="J5799" i="2"/>
  <c r="M5798" i="2"/>
  <c r="J5798" i="2"/>
  <c r="M5797" i="2"/>
  <c r="J5797" i="2"/>
  <c r="M5796" i="2"/>
  <c r="J5796" i="2"/>
  <c r="M5795" i="2"/>
  <c r="J5795" i="2"/>
  <c r="M5794" i="2"/>
  <c r="J5794" i="2"/>
  <c r="M5793" i="2"/>
  <c r="J5793" i="2"/>
  <c r="M5792" i="2"/>
  <c r="J5792" i="2"/>
  <c r="M5791" i="2"/>
  <c r="J5791" i="2"/>
  <c r="M5790" i="2"/>
  <c r="J5790" i="2"/>
  <c r="M5789" i="2"/>
  <c r="J5789" i="2"/>
  <c r="M5788" i="2"/>
  <c r="J5788" i="2"/>
  <c r="M5787" i="2"/>
  <c r="J5787" i="2"/>
  <c r="M5786" i="2"/>
  <c r="J5786" i="2"/>
  <c r="M5785" i="2"/>
  <c r="J5785" i="2"/>
  <c r="M5784" i="2"/>
  <c r="J5784" i="2"/>
  <c r="M5783" i="2"/>
  <c r="J5783" i="2"/>
  <c r="M5782" i="2"/>
  <c r="J5782" i="2"/>
  <c r="M5781" i="2"/>
  <c r="J5781" i="2"/>
  <c r="M5780" i="2"/>
  <c r="J5780" i="2"/>
  <c r="M5779" i="2"/>
  <c r="J5779" i="2"/>
  <c r="M5778" i="2"/>
  <c r="J5778" i="2"/>
  <c r="M5777" i="2"/>
  <c r="J5777" i="2"/>
  <c r="M5776" i="2"/>
  <c r="J5776" i="2"/>
  <c r="M5775" i="2"/>
  <c r="J5775" i="2"/>
  <c r="M5774" i="2"/>
  <c r="J5774" i="2"/>
  <c r="M5773" i="2"/>
  <c r="J5773" i="2"/>
  <c r="M5772" i="2"/>
  <c r="J5772" i="2"/>
  <c r="M5771" i="2"/>
  <c r="J5771" i="2"/>
  <c r="M5770" i="2"/>
  <c r="J5770" i="2"/>
  <c r="M5769" i="2"/>
  <c r="J5769" i="2"/>
  <c r="M5768" i="2"/>
  <c r="J5768" i="2"/>
  <c r="M5767" i="2"/>
  <c r="J5767" i="2"/>
  <c r="M5766" i="2"/>
  <c r="J5766" i="2"/>
  <c r="M5765" i="2"/>
  <c r="J5765" i="2"/>
  <c r="M5764" i="2"/>
  <c r="J5764" i="2"/>
  <c r="M5763" i="2"/>
  <c r="J5763" i="2"/>
  <c r="M5762" i="2"/>
  <c r="J5762" i="2"/>
  <c r="M5761" i="2"/>
  <c r="J5761" i="2"/>
  <c r="M5760" i="2"/>
  <c r="J5760" i="2"/>
  <c r="M5759" i="2"/>
  <c r="J5759" i="2"/>
  <c r="M5758" i="2"/>
  <c r="J5758" i="2"/>
  <c r="M5757" i="2"/>
  <c r="J5757" i="2"/>
  <c r="M5756" i="2"/>
  <c r="J5756" i="2"/>
  <c r="M5755" i="2"/>
  <c r="J5755" i="2"/>
  <c r="M5754" i="2"/>
  <c r="J5754" i="2"/>
  <c r="M5753" i="2"/>
  <c r="J5753" i="2"/>
  <c r="M5752" i="2"/>
  <c r="J5752" i="2"/>
  <c r="M5751" i="2"/>
  <c r="J5751" i="2"/>
  <c r="M5750" i="2"/>
  <c r="J5750" i="2"/>
  <c r="M5749" i="2"/>
  <c r="J5749" i="2"/>
  <c r="M5748" i="2"/>
  <c r="J5748" i="2"/>
  <c r="M5747" i="2"/>
  <c r="J5747" i="2"/>
  <c r="M5746" i="2"/>
  <c r="J5746" i="2"/>
  <c r="M5745" i="2"/>
  <c r="J5745" i="2"/>
  <c r="M5744" i="2"/>
  <c r="J5744" i="2"/>
  <c r="M5743" i="2"/>
  <c r="J5743" i="2"/>
  <c r="M5742" i="2"/>
  <c r="J5742" i="2"/>
  <c r="M5741" i="2"/>
  <c r="J5741" i="2"/>
  <c r="M5740" i="2"/>
  <c r="J5740" i="2"/>
  <c r="M5739" i="2"/>
  <c r="J5739" i="2"/>
  <c r="M5738" i="2"/>
  <c r="J5738" i="2"/>
  <c r="M5737" i="2"/>
  <c r="J5737" i="2"/>
  <c r="M5736" i="2"/>
  <c r="J5736" i="2"/>
  <c r="M5735" i="2"/>
  <c r="J5735" i="2"/>
  <c r="M5734" i="2"/>
  <c r="J5734" i="2"/>
  <c r="M5733" i="2"/>
  <c r="J5733" i="2"/>
  <c r="M5732" i="2"/>
  <c r="J5732" i="2"/>
  <c r="M5731" i="2"/>
  <c r="J5731" i="2"/>
  <c r="M5730" i="2"/>
  <c r="J5730" i="2"/>
  <c r="M5729" i="2"/>
  <c r="J5729" i="2"/>
  <c r="M5728" i="2"/>
  <c r="J5728" i="2"/>
  <c r="M5727" i="2"/>
  <c r="J5727" i="2"/>
  <c r="M5726" i="2"/>
  <c r="J5726" i="2"/>
  <c r="M5725" i="2"/>
  <c r="J5725" i="2"/>
  <c r="M5724" i="2"/>
  <c r="J5724" i="2"/>
  <c r="M5723" i="2"/>
  <c r="J5723" i="2"/>
  <c r="M5722" i="2"/>
  <c r="J5722" i="2"/>
  <c r="M5721" i="2"/>
  <c r="J5721" i="2"/>
  <c r="M5720" i="2"/>
  <c r="J5720" i="2"/>
  <c r="M5719" i="2"/>
  <c r="J5719" i="2"/>
  <c r="M5718" i="2"/>
  <c r="J5718" i="2"/>
  <c r="M5717" i="2"/>
  <c r="J5717" i="2"/>
  <c r="M5716" i="2"/>
  <c r="J5716" i="2"/>
  <c r="M5715" i="2"/>
  <c r="J5715" i="2"/>
  <c r="M5714" i="2"/>
  <c r="J5714" i="2"/>
  <c r="M5713" i="2"/>
  <c r="J5713" i="2"/>
  <c r="M5712" i="2"/>
  <c r="J5712" i="2"/>
  <c r="M5711" i="2"/>
  <c r="J5711" i="2"/>
  <c r="M5710" i="2"/>
  <c r="J5710" i="2"/>
  <c r="M5709" i="2"/>
  <c r="J5709" i="2"/>
  <c r="M5708" i="2"/>
  <c r="J5708" i="2"/>
  <c r="M5707" i="2"/>
  <c r="J5707" i="2"/>
  <c r="M5706" i="2"/>
  <c r="J5706" i="2"/>
  <c r="M5705" i="2"/>
  <c r="J5705" i="2"/>
  <c r="M5704" i="2"/>
  <c r="J5704" i="2"/>
  <c r="M5703" i="2"/>
  <c r="J5703" i="2"/>
  <c r="M5702" i="2"/>
  <c r="J5702" i="2"/>
  <c r="M5701" i="2"/>
  <c r="J5701" i="2"/>
  <c r="M5700" i="2"/>
  <c r="J5700" i="2"/>
  <c r="M5699" i="2"/>
  <c r="J5699" i="2"/>
  <c r="M5698" i="2"/>
  <c r="J5698" i="2"/>
  <c r="M5697" i="2"/>
  <c r="J5697" i="2"/>
  <c r="M5696" i="2"/>
  <c r="J5696" i="2"/>
  <c r="M5695" i="2"/>
  <c r="J5695" i="2"/>
  <c r="M5694" i="2"/>
  <c r="J5694" i="2"/>
  <c r="M5693" i="2"/>
  <c r="J5693" i="2"/>
  <c r="M5692" i="2"/>
  <c r="J5692" i="2"/>
  <c r="M5691" i="2"/>
  <c r="J5691" i="2"/>
  <c r="M5690" i="2"/>
  <c r="J5690" i="2"/>
  <c r="M5689" i="2"/>
  <c r="J5689" i="2"/>
  <c r="M5688" i="2"/>
  <c r="J5688" i="2"/>
  <c r="M5687" i="2"/>
  <c r="J5687" i="2"/>
  <c r="M5686" i="2"/>
  <c r="J5686" i="2"/>
  <c r="M5685" i="2"/>
  <c r="J5685" i="2"/>
  <c r="M5684" i="2"/>
  <c r="J5684" i="2"/>
  <c r="M5683" i="2"/>
  <c r="J5683" i="2"/>
  <c r="M5682" i="2"/>
  <c r="J5682" i="2"/>
  <c r="M5681" i="2"/>
  <c r="J5681" i="2"/>
  <c r="M5680" i="2"/>
  <c r="J5680" i="2"/>
  <c r="M5679" i="2"/>
  <c r="J5679" i="2"/>
  <c r="M5678" i="2"/>
  <c r="J5678" i="2"/>
  <c r="M5677" i="2"/>
  <c r="J5677" i="2"/>
  <c r="M5676" i="2"/>
  <c r="J5676" i="2"/>
  <c r="M5675" i="2"/>
  <c r="J5675" i="2"/>
  <c r="M5674" i="2"/>
  <c r="J5674" i="2"/>
  <c r="M5673" i="2"/>
  <c r="J5673" i="2"/>
  <c r="M5672" i="2"/>
  <c r="J5672" i="2"/>
  <c r="M5671" i="2"/>
  <c r="J5671" i="2"/>
  <c r="M5670" i="2"/>
  <c r="J5670" i="2"/>
  <c r="M5669" i="2"/>
  <c r="J5669" i="2"/>
  <c r="M5668" i="2"/>
  <c r="J5668" i="2"/>
  <c r="M5667" i="2"/>
  <c r="J5667" i="2"/>
  <c r="M5666" i="2"/>
  <c r="J5666" i="2"/>
  <c r="M5665" i="2"/>
  <c r="J5665" i="2"/>
  <c r="M5664" i="2"/>
  <c r="J5664" i="2"/>
  <c r="M5663" i="2"/>
  <c r="J5663" i="2"/>
  <c r="M5662" i="2"/>
  <c r="J5662" i="2"/>
  <c r="M5661" i="2"/>
  <c r="J5661" i="2"/>
  <c r="M5660" i="2"/>
  <c r="J5660" i="2"/>
  <c r="M5659" i="2"/>
  <c r="J5659" i="2"/>
  <c r="M5658" i="2"/>
  <c r="J5658" i="2"/>
  <c r="M5657" i="2"/>
  <c r="J5657" i="2"/>
  <c r="M5656" i="2"/>
  <c r="J5656" i="2"/>
  <c r="M5655" i="2"/>
  <c r="J5655" i="2"/>
  <c r="M5654" i="2"/>
  <c r="J5654" i="2"/>
  <c r="M5653" i="2"/>
  <c r="J5653" i="2"/>
  <c r="M5652" i="2"/>
  <c r="J5652" i="2"/>
  <c r="M5651" i="2"/>
  <c r="J5651" i="2"/>
  <c r="M5650" i="2"/>
  <c r="J5650" i="2"/>
  <c r="M5649" i="2"/>
  <c r="J5649" i="2"/>
  <c r="M5648" i="2"/>
  <c r="J5648" i="2"/>
  <c r="M5647" i="2"/>
  <c r="J5647" i="2"/>
  <c r="M5646" i="2"/>
  <c r="J5646" i="2"/>
  <c r="M5645" i="2"/>
  <c r="J5645" i="2"/>
  <c r="M5644" i="2"/>
  <c r="J5644" i="2"/>
  <c r="M5643" i="2"/>
  <c r="J5643" i="2"/>
  <c r="M5642" i="2"/>
  <c r="J5642" i="2"/>
  <c r="M5641" i="2"/>
  <c r="J5641" i="2"/>
  <c r="M5640" i="2"/>
  <c r="J5640" i="2"/>
  <c r="M5639" i="2"/>
  <c r="J5639" i="2"/>
  <c r="M5638" i="2"/>
  <c r="J5638" i="2"/>
  <c r="M5637" i="2"/>
  <c r="J5637" i="2"/>
  <c r="M5636" i="2"/>
  <c r="J5636" i="2"/>
  <c r="M5635" i="2"/>
  <c r="J5635" i="2"/>
  <c r="M5634" i="2"/>
  <c r="J5634" i="2"/>
  <c r="M5633" i="2"/>
  <c r="J5633" i="2"/>
  <c r="M5632" i="2"/>
  <c r="J5632" i="2"/>
  <c r="M5631" i="2"/>
  <c r="J5631" i="2"/>
  <c r="M5630" i="2"/>
  <c r="J5630" i="2"/>
  <c r="M5629" i="2"/>
  <c r="J5629" i="2"/>
  <c r="M5628" i="2"/>
  <c r="J5628" i="2"/>
  <c r="M5627" i="2"/>
  <c r="J5627" i="2"/>
  <c r="M5626" i="2"/>
  <c r="J5626" i="2"/>
  <c r="M5625" i="2"/>
  <c r="J5625" i="2"/>
  <c r="M5624" i="2"/>
  <c r="J5624" i="2"/>
  <c r="M5623" i="2"/>
  <c r="J5623" i="2"/>
  <c r="M5622" i="2"/>
  <c r="J5622" i="2"/>
  <c r="M5621" i="2"/>
  <c r="J5621" i="2"/>
  <c r="M5620" i="2"/>
  <c r="J5620" i="2"/>
  <c r="M5619" i="2"/>
  <c r="J5619" i="2"/>
  <c r="M5618" i="2"/>
  <c r="J5618" i="2"/>
  <c r="M5617" i="2"/>
  <c r="J5617" i="2"/>
  <c r="M5616" i="2"/>
  <c r="J5616" i="2"/>
  <c r="M5615" i="2"/>
  <c r="J5615" i="2"/>
  <c r="M5614" i="2"/>
  <c r="J5614" i="2"/>
  <c r="M5613" i="2"/>
  <c r="J5613" i="2"/>
  <c r="M5612" i="2"/>
  <c r="J5612" i="2"/>
  <c r="M5611" i="2"/>
  <c r="J5611" i="2"/>
  <c r="M5610" i="2"/>
  <c r="J5610" i="2"/>
  <c r="M5609" i="2"/>
  <c r="J5609" i="2"/>
  <c r="M5608" i="2"/>
  <c r="J5608" i="2"/>
  <c r="M5607" i="2"/>
  <c r="J5607" i="2"/>
  <c r="M5606" i="2"/>
  <c r="J5606" i="2"/>
  <c r="M5605" i="2"/>
  <c r="J5605" i="2"/>
  <c r="M5604" i="2"/>
  <c r="J5604" i="2"/>
  <c r="M5603" i="2"/>
  <c r="J5603" i="2"/>
  <c r="M5602" i="2"/>
  <c r="J5602" i="2"/>
  <c r="M5601" i="2"/>
  <c r="J5601" i="2"/>
  <c r="M5600" i="2"/>
  <c r="J5600" i="2"/>
  <c r="M5599" i="2"/>
  <c r="J5599" i="2"/>
  <c r="M5598" i="2"/>
  <c r="J5598" i="2"/>
  <c r="M5597" i="2"/>
  <c r="J5597" i="2"/>
  <c r="M5596" i="2"/>
  <c r="J5596" i="2"/>
  <c r="M5595" i="2"/>
  <c r="J5595" i="2"/>
  <c r="M5594" i="2"/>
  <c r="J5594" i="2"/>
  <c r="M5593" i="2"/>
  <c r="J5593" i="2"/>
  <c r="M5592" i="2"/>
  <c r="J5592" i="2"/>
  <c r="M5591" i="2"/>
  <c r="J5591" i="2"/>
  <c r="M5590" i="2"/>
  <c r="J5590" i="2"/>
  <c r="M5589" i="2"/>
  <c r="J5589" i="2"/>
  <c r="M5588" i="2"/>
  <c r="J5588" i="2"/>
  <c r="M5587" i="2"/>
  <c r="J5587" i="2"/>
  <c r="M5586" i="2"/>
  <c r="J5586" i="2"/>
  <c r="M5585" i="2"/>
  <c r="J5585" i="2"/>
  <c r="M5584" i="2"/>
  <c r="J5584" i="2"/>
  <c r="M5583" i="2"/>
  <c r="J5583" i="2"/>
  <c r="M5582" i="2"/>
  <c r="J5582" i="2"/>
  <c r="M5581" i="2"/>
  <c r="J5581" i="2"/>
  <c r="M5580" i="2"/>
  <c r="J5580" i="2"/>
  <c r="M5579" i="2"/>
  <c r="J5579" i="2"/>
  <c r="M5578" i="2"/>
  <c r="J5578" i="2"/>
  <c r="M5577" i="2"/>
  <c r="J5577" i="2"/>
  <c r="M5576" i="2"/>
  <c r="J5576" i="2"/>
  <c r="M5575" i="2"/>
  <c r="J5575" i="2"/>
  <c r="M5574" i="2"/>
  <c r="J5574" i="2"/>
  <c r="M5573" i="2"/>
  <c r="J5573" i="2"/>
  <c r="M5572" i="2"/>
  <c r="J5572" i="2"/>
  <c r="M5571" i="2"/>
  <c r="J5571" i="2"/>
  <c r="M5570" i="2"/>
  <c r="J5570" i="2"/>
  <c r="M5569" i="2"/>
  <c r="J5569" i="2"/>
  <c r="M5568" i="2"/>
  <c r="J5568" i="2"/>
  <c r="M5567" i="2"/>
  <c r="J5567" i="2"/>
  <c r="M5566" i="2"/>
  <c r="J5566" i="2"/>
  <c r="M5565" i="2"/>
  <c r="J5565" i="2"/>
  <c r="M5564" i="2"/>
  <c r="J5564" i="2"/>
  <c r="M5563" i="2"/>
  <c r="J5563" i="2"/>
  <c r="M5562" i="2"/>
  <c r="J5562" i="2"/>
  <c r="M5561" i="2"/>
  <c r="J5561" i="2"/>
  <c r="M5560" i="2"/>
  <c r="J5560" i="2"/>
  <c r="M5559" i="2"/>
  <c r="J5559" i="2"/>
  <c r="M5558" i="2"/>
  <c r="J5558" i="2"/>
  <c r="M5557" i="2"/>
  <c r="J5557" i="2"/>
  <c r="M5556" i="2"/>
  <c r="J5556" i="2"/>
  <c r="M5555" i="2"/>
  <c r="J5555" i="2"/>
  <c r="M5554" i="2"/>
  <c r="J5554" i="2"/>
  <c r="M5553" i="2"/>
  <c r="J5553" i="2"/>
  <c r="M5552" i="2"/>
  <c r="J5552" i="2"/>
  <c r="M5551" i="2"/>
  <c r="J5551" i="2"/>
  <c r="M5550" i="2"/>
  <c r="J5550" i="2"/>
  <c r="M5549" i="2"/>
  <c r="J5549" i="2"/>
  <c r="M5548" i="2"/>
  <c r="J5548" i="2"/>
  <c r="M5547" i="2"/>
  <c r="J5547" i="2"/>
  <c r="M5546" i="2"/>
  <c r="J5546" i="2"/>
  <c r="M5545" i="2"/>
  <c r="J5545" i="2"/>
  <c r="M5544" i="2"/>
  <c r="J5544" i="2"/>
  <c r="M5543" i="2"/>
  <c r="J5543" i="2"/>
  <c r="M5542" i="2"/>
  <c r="J5542" i="2"/>
  <c r="M5541" i="2"/>
  <c r="J5541" i="2"/>
  <c r="M5540" i="2"/>
  <c r="J5540" i="2"/>
  <c r="M5539" i="2"/>
  <c r="J5539" i="2"/>
  <c r="M5538" i="2"/>
  <c r="J5538" i="2"/>
  <c r="M5537" i="2"/>
  <c r="J5537" i="2"/>
  <c r="M5536" i="2"/>
  <c r="J5536" i="2"/>
  <c r="M5535" i="2"/>
  <c r="J5535" i="2"/>
  <c r="M5534" i="2"/>
  <c r="J5534" i="2"/>
  <c r="M5533" i="2"/>
  <c r="J5533" i="2"/>
  <c r="M5532" i="2"/>
  <c r="J5532" i="2"/>
  <c r="M5531" i="2"/>
  <c r="J5531" i="2"/>
  <c r="M5530" i="2"/>
  <c r="J5530" i="2"/>
  <c r="M5529" i="2"/>
  <c r="J5529" i="2"/>
  <c r="M5528" i="2"/>
  <c r="J5528" i="2"/>
  <c r="M5527" i="2"/>
  <c r="J5527" i="2"/>
  <c r="M5526" i="2"/>
  <c r="J5526" i="2"/>
  <c r="M5525" i="2"/>
  <c r="J5525" i="2"/>
  <c r="M5524" i="2"/>
  <c r="J5524" i="2"/>
  <c r="M5523" i="2"/>
  <c r="J5523" i="2"/>
  <c r="M5522" i="2"/>
  <c r="J5522" i="2"/>
  <c r="M5521" i="2"/>
  <c r="J5521" i="2"/>
  <c r="M5520" i="2"/>
  <c r="J5520" i="2"/>
  <c r="M5519" i="2"/>
  <c r="J5519" i="2"/>
  <c r="M5518" i="2"/>
  <c r="J5518" i="2"/>
  <c r="M5517" i="2"/>
  <c r="J5517" i="2"/>
  <c r="M5516" i="2"/>
  <c r="J5516" i="2"/>
  <c r="M5515" i="2"/>
  <c r="J5515" i="2"/>
  <c r="M5514" i="2"/>
  <c r="J5514" i="2"/>
  <c r="M5513" i="2"/>
  <c r="J5513" i="2"/>
  <c r="M5512" i="2"/>
  <c r="J5512" i="2"/>
  <c r="M5511" i="2"/>
  <c r="J5511" i="2"/>
  <c r="M5510" i="2"/>
  <c r="J5510" i="2"/>
  <c r="M5509" i="2"/>
  <c r="J5509" i="2"/>
  <c r="M5508" i="2"/>
  <c r="J5508" i="2"/>
  <c r="M5507" i="2"/>
  <c r="J5507" i="2"/>
  <c r="M5506" i="2"/>
  <c r="J5506" i="2"/>
  <c r="M5505" i="2"/>
  <c r="J5505" i="2"/>
  <c r="M5504" i="2"/>
  <c r="J5504" i="2"/>
  <c r="M5503" i="2"/>
  <c r="J5503" i="2"/>
  <c r="M5502" i="2"/>
  <c r="J5502" i="2"/>
  <c r="M5501" i="2"/>
  <c r="J5501" i="2"/>
  <c r="M5500" i="2"/>
  <c r="J5500" i="2"/>
  <c r="M5499" i="2"/>
  <c r="J5499" i="2"/>
  <c r="M5498" i="2"/>
  <c r="J5498" i="2"/>
  <c r="M5497" i="2"/>
  <c r="J5497" i="2"/>
  <c r="M5496" i="2"/>
  <c r="J5496" i="2"/>
  <c r="M5495" i="2"/>
  <c r="J5495" i="2"/>
  <c r="M5494" i="2"/>
  <c r="J5494" i="2"/>
  <c r="M5493" i="2"/>
  <c r="J5493" i="2"/>
  <c r="M5492" i="2"/>
  <c r="J5492" i="2"/>
  <c r="M5491" i="2"/>
  <c r="J5491" i="2"/>
  <c r="M5490" i="2"/>
  <c r="J5490" i="2"/>
  <c r="M5489" i="2"/>
  <c r="J5489" i="2"/>
  <c r="M5488" i="2"/>
  <c r="J5488" i="2"/>
  <c r="M5487" i="2"/>
  <c r="J5487" i="2"/>
  <c r="M5486" i="2"/>
  <c r="J5486" i="2"/>
  <c r="M5485" i="2"/>
  <c r="J5485" i="2"/>
  <c r="M5484" i="2"/>
  <c r="J5484" i="2"/>
  <c r="M5483" i="2"/>
  <c r="J5483" i="2"/>
  <c r="M5482" i="2"/>
  <c r="J5482" i="2"/>
  <c r="M5481" i="2"/>
  <c r="J5481" i="2"/>
  <c r="M5480" i="2"/>
  <c r="J5480" i="2"/>
  <c r="M5479" i="2"/>
  <c r="J5479" i="2"/>
  <c r="M5478" i="2"/>
  <c r="J5478" i="2"/>
  <c r="M5477" i="2"/>
  <c r="J5477" i="2"/>
  <c r="M5476" i="2"/>
  <c r="J5476" i="2"/>
  <c r="M5475" i="2"/>
  <c r="J5475" i="2"/>
  <c r="M5474" i="2"/>
  <c r="J5474" i="2"/>
  <c r="M5473" i="2"/>
  <c r="J5473" i="2"/>
  <c r="M5472" i="2"/>
  <c r="J5472" i="2"/>
  <c r="M5471" i="2"/>
  <c r="J5471" i="2"/>
  <c r="M5470" i="2"/>
  <c r="J5470" i="2"/>
  <c r="M5469" i="2"/>
  <c r="J5469" i="2"/>
  <c r="M5468" i="2"/>
  <c r="J5468" i="2"/>
  <c r="M5467" i="2"/>
  <c r="J5467" i="2"/>
  <c r="M5466" i="2"/>
  <c r="J5466" i="2"/>
  <c r="M5465" i="2"/>
  <c r="J5465" i="2"/>
  <c r="M5464" i="2"/>
  <c r="J5464" i="2"/>
  <c r="M5463" i="2"/>
  <c r="J5463" i="2"/>
  <c r="M5462" i="2"/>
  <c r="J5462" i="2"/>
  <c r="M5461" i="2"/>
  <c r="J5461" i="2"/>
  <c r="M5460" i="2"/>
  <c r="J5460" i="2"/>
  <c r="M5459" i="2"/>
  <c r="J5459" i="2"/>
  <c r="M5458" i="2"/>
  <c r="J5458" i="2"/>
  <c r="M5457" i="2"/>
  <c r="J5457" i="2"/>
  <c r="M5456" i="2"/>
  <c r="J5456" i="2"/>
  <c r="M5455" i="2"/>
  <c r="J5455" i="2"/>
  <c r="M5454" i="2"/>
  <c r="J5454" i="2"/>
  <c r="M5453" i="2"/>
  <c r="J5453" i="2"/>
  <c r="M5452" i="2"/>
  <c r="J5452" i="2"/>
  <c r="M5451" i="2"/>
  <c r="J5451" i="2"/>
  <c r="M5450" i="2"/>
  <c r="J5450" i="2"/>
  <c r="M5449" i="2"/>
  <c r="J5449" i="2"/>
  <c r="M5448" i="2"/>
  <c r="J5448" i="2"/>
  <c r="M5447" i="2"/>
  <c r="J5447" i="2"/>
  <c r="M5446" i="2"/>
  <c r="J5446" i="2"/>
  <c r="M5445" i="2"/>
  <c r="J5445" i="2"/>
  <c r="M5444" i="2"/>
  <c r="J5444" i="2"/>
  <c r="M5443" i="2"/>
  <c r="J5443" i="2"/>
  <c r="M5442" i="2"/>
  <c r="J5442" i="2"/>
  <c r="M5441" i="2"/>
  <c r="J5441" i="2"/>
  <c r="M5440" i="2"/>
  <c r="J5440" i="2"/>
  <c r="M5439" i="2"/>
  <c r="J5439" i="2"/>
  <c r="M5438" i="2"/>
  <c r="J5438" i="2"/>
  <c r="M5437" i="2"/>
  <c r="J5437" i="2"/>
  <c r="M5436" i="2"/>
  <c r="J5436" i="2"/>
  <c r="M5435" i="2"/>
  <c r="J5435" i="2"/>
  <c r="M5434" i="2"/>
  <c r="J5434" i="2"/>
  <c r="M5433" i="2"/>
  <c r="J5433" i="2"/>
  <c r="M5432" i="2"/>
  <c r="J5432" i="2"/>
  <c r="M5431" i="2"/>
  <c r="J5431" i="2"/>
  <c r="M5430" i="2"/>
  <c r="J5430" i="2"/>
  <c r="M5429" i="2"/>
  <c r="J5429" i="2"/>
  <c r="M5428" i="2"/>
  <c r="J5428" i="2"/>
  <c r="M5427" i="2"/>
  <c r="J5427" i="2"/>
  <c r="M5426" i="2"/>
  <c r="J5426" i="2"/>
  <c r="M5425" i="2"/>
  <c r="J5425" i="2"/>
  <c r="M5424" i="2"/>
  <c r="J5424" i="2"/>
  <c r="M5423" i="2"/>
  <c r="J5423" i="2"/>
  <c r="M5422" i="2"/>
  <c r="J5422" i="2"/>
  <c r="M5421" i="2"/>
  <c r="J5421" i="2"/>
  <c r="M5420" i="2"/>
  <c r="J5420" i="2"/>
  <c r="M5419" i="2"/>
  <c r="J5419" i="2"/>
  <c r="M5418" i="2"/>
  <c r="J5418" i="2"/>
  <c r="M5417" i="2"/>
  <c r="J5417" i="2"/>
  <c r="M5416" i="2"/>
  <c r="J5416" i="2"/>
  <c r="M5415" i="2"/>
  <c r="J5415" i="2"/>
  <c r="M5414" i="2"/>
  <c r="J5414" i="2"/>
  <c r="M5413" i="2"/>
  <c r="J5413" i="2"/>
  <c r="M5412" i="2"/>
  <c r="J5412" i="2"/>
  <c r="M5411" i="2"/>
  <c r="J5411" i="2"/>
  <c r="M5410" i="2"/>
  <c r="J5410" i="2"/>
  <c r="M5409" i="2"/>
  <c r="J5409" i="2"/>
  <c r="M5408" i="2"/>
  <c r="J5408" i="2"/>
  <c r="M5407" i="2"/>
  <c r="J5407" i="2"/>
  <c r="M5406" i="2"/>
  <c r="J5406" i="2"/>
  <c r="M5405" i="2"/>
  <c r="J5405" i="2"/>
  <c r="M5404" i="2"/>
  <c r="J5404" i="2"/>
  <c r="M5403" i="2"/>
  <c r="J5403" i="2"/>
  <c r="M5402" i="2"/>
  <c r="J5402" i="2"/>
  <c r="M5401" i="2"/>
  <c r="J5401" i="2"/>
  <c r="M5400" i="2"/>
  <c r="J5400" i="2"/>
  <c r="M5399" i="2"/>
  <c r="J5399" i="2"/>
  <c r="M5398" i="2"/>
  <c r="J5398" i="2"/>
  <c r="M5397" i="2"/>
  <c r="J5397" i="2"/>
  <c r="M5396" i="2"/>
  <c r="J5396" i="2"/>
  <c r="M5395" i="2"/>
  <c r="J5395" i="2"/>
  <c r="M5394" i="2"/>
  <c r="J5394" i="2"/>
  <c r="M5393" i="2"/>
  <c r="J5393" i="2"/>
  <c r="M5392" i="2"/>
  <c r="J5392" i="2"/>
  <c r="M5391" i="2"/>
  <c r="J5391" i="2"/>
  <c r="M5390" i="2"/>
  <c r="J5390" i="2"/>
  <c r="M5389" i="2"/>
  <c r="J5389" i="2"/>
  <c r="M5388" i="2"/>
  <c r="J5388" i="2"/>
  <c r="M5387" i="2"/>
  <c r="J5387" i="2"/>
  <c r="M5386" i="2"/>
  <c r="J5386" i="2"/>
  <c r="M5385" i="2"/>
  <c r="J5385" i="2"/>
  <c r="M5384" i="2"/>
  <c r="J5384" i="2"/>
  <c r="M5383" i="2"/>
  <c r="J5383" i="2"/>
  <c r="M5382" i="2"/>
  <c r="J5382" i="2"/>
  <c r="M5381" i="2"/>
  <c r="J5381" i="2"/>
  <c r="M5380" i="2"/>
  <c r="J5380" i="2"/>
  <c r="M5379" i="2"/>
  <c r="J5379" i="2"/>
  <c r="M5378" i="2"/>
  <c r="J5378" i="2"/>
  <c r="M5377" i="2"/>
  <c r="J5377" i="2"/>
  <c r="M5376" i="2"/>
  <c r="J5376" i="2"/>
  <c r="M5375" i="2"/>
  <c r="J5375" i="2"/>
  <c r="M5374" i="2"/>
  <c r="J5374" i="2"/>
  <c r="M5373" i="2"/>
  <c r="J5373" i="2"/>
  <c r="M5372" i="2"/>
  <c r="J5372" i="2"/>
  <c r="M5371" i="2"/>
  <c r="J5371" i="2"/>
  <c r="M5370" i="2"/>
  <c r="J5370" i="2"/>
  <c r="M5369" i="2"/>
  <c r="J5369" i="2"/>
  <c r="M5368" i="2"/>
  <c r="J5368" i="2"/>
  <c r="M5367" i="2"/>
  <c r="J5367" i="2"/>
  <c r="M5366" i="2"/>
  <c r="J5366" i="2"/>
  <c r="M5365" i="2"/>
  <c r="J5365" i="2"/>
  <c r="M5364" i="2"/>
  <c r="J5364" i="2"/>
  <c r="M5363" i="2"/>
  <c r="J5363" i="2"/>
  <c r="M5362" i="2"/>
  <c r="J5362" i="2"/>
  <c r="M5361" i="2"/>
  <c r="J5361" i="2"/>
  <c r="M5360" i="2"/>
  <c r="J5360" i="2"/>
  <c r="M5359" i="2"/>
  <c r="J5359" i="2"/>
  <c r="M5358" i="2"/>
  <c r="J5358" i="2"/>
  <c r="M5357" i="2"/>
  <c r="J5357" i="2"/>
  <c r="M5356" i="2"/>
  <c r="J5356" i="2"/>
  <c r="M5355" i="2"/>
  <c r="J5355" i="2"/>
  <c r="M5354" i="2"/>
  <c r="J5354" i="2"/>
  <c r="M5353" i="2"/>
  <c r="J5353" i="2"/>
  <c r="M5352" i="2"/>
  <c r="J5352" i="2"/>
  <c r="M5351" i="2"/>
  <c r="J5351" i="2"/>
  <c r="M5350" i="2"/>
  <c r="J5350" i="2"/>
  <c r="M5349" i="2"/>
  <c r="J5349" i="2"/>
  <c r="M5348" i="2"/>
  <c r="J5348" i="2"/>
  <c r="M5347" i="2"/>
  <c r="J5347" i="2"/>
  <c r="M5346" i="2"/>
  <c r="J5346" i="2"/>
  <c r="M5345" i="2"/>
  <c r="J5345" i="2"/>
  <c r="M5344" i="2"/>
  <c r="J5344" i="2"/>
  <c r="M5343" i="2"/>
  <c r="J5343" i="2"/>
  <c r="M5342" i="2"/>
  <c r="J5342" i="2"/>
  <c r="M5341" i="2"/>
  <c r="J5341" i="2"/>
  <c r="M5340" i="2"/>
  <c r="J5340" i="2"/>
  <c r="M5339" i="2"/>
  <c r="J5339" i="2"/>
  <c r="M5338" i="2"/>
  <c r="J5338" i="2"/>
  <c r="M5337" i="2"/>
  <c r="J5337" i="2"/>
  <c r="M5336" i="2"/>
  <c r="J5336" i="2"/>
  <c r="M5335" i="2"/>
  <c r="J5335" i="2"/>
  <c r="M5334" i="2"/>
  <c r="J5334" i="2"/>
  <c r="M5333" i="2"/>
  <c r="J5333" i="2"/>
  <c r="M5332" i="2"/>
  <c r="J5332" i="2"/>
  <c r="M5331" i="2"/>
  <c r="J5331" i="2"/>
  <c r="M5330" i="2"/>
  <c r="J5330" i="2"/>
  <c r="M5329" i="2"/>
  <c r="J5329" i="2"/>
  <c r="M5328" i="2"/>
  <c r="J5328" i="2"/>
  <c r="M5327" i="2"/>
  <c r="J5327" i="2"/>
  <c r="M5326" i="2"/>
  <c r="J5326" i="2"/>
  <c r="M5325" i="2"/>
  <c r="J5325" i="2"/>
  <c r="M5324" i="2"/>
  <c r="J5324" i="2"/>
  <c r="M5323" i="2"/>
  <c r="J5323" i="2"/>
  <c r="M5322" i="2"/>
  <c r="J5322" i="2"/>
  <c r="M5321" i="2"/>
  <c r="J5321" i="2"/>
  <c r="M5320" i="2"/>
  <c r="J5320" i="2"/>
  <c r="M5319" i="2"/>
  <c r="J5319" i="2"/>
  <c r="M5318" i="2"/>
  <c r="J5318" i="2"/>
  <c r="M5317" i="2"/>
  <c r="J5317" i="2"/>
  <c r="M5316" i="2"/>
  <c r="J5316" i="2"/>
  <c r="M5315" i="2"/>
  <c r="J5315" i="2"/>
  <c r="M5314" i="2"/>
  <c r="J5314" i="2"/>
  <c r="M5313" i="2"/>
  <c r="J5313" i="2"/>
  <c r="M5312" i="2"/>
  <c r="J5312" i="2"/>
  <c r="M5311" i="2"/>
  <c r="J5311" i="2"/>
  <c r="M5310" i="2"/>
  <c r="J5310" i="2"/>
  <c r="M5309" i="2"/>
  <c r="J5309" i="2"/>
  <c r="M5308" i="2"/>
  <c r="J5308" i="2"/>
  <c r="M5307" i="2"/>
  <c r="J5307" i="2"/>
  <c r="M5306" i="2"/>
  <c r="J5306" i="2"/>
  <c r="M5305" i="2"/>
  <c r="J5305" i="2"/>
  <c r="M5304" i="2"/>
  <c r="J5304" i="2"/>
  <c r="M5303" i="2"/>
  <c r="J5303" i="2"/>
  <c r="M5302" i="2"/>
  <c r="J5302" i="2"/>
  <c r="M5301" i="2"/>
  <c r="J5301" i="2"/>
  <c r="M5300" i="2"/>
  <c r="J5300" i="2"/>
  <c r="M5299" i="2"/>
  <c r="J5299" i="2"/>
  <c r="M5298" i="2"/>
  <c r="J5298" i="2"/>
  <c r="M5297" i="2"/>
  <c r="J5297" i="2"/>
  <c r="M5296" i="2"/>
  <c r="J5296" i="2"/>
  <c r="M5295" i="2"/>
  <c r="J5295" i="2"/>
  <c r="M5294" i="2"/>
  <c r="J5294" i="2"/>
  <c r="M5293" i="2"/>
  <c r="J5293" i="2"/>
  <c r="M5292" i="2"/>
  <c r="J5292" i="2"/>
  <c r="M5291" i="2"/>
  <c r="J5291" i="2"/>
  <c r="M5290" i="2"/>
  <c r="J5290" i="2"/>
  <c r="M5289" i="2"/>
  <c r="J5289" i="2"/>
  <c r="M5288" i="2"/>
  <c r="J5288" i="2"/>
  <c r="M5287" i="2"/>
  <c r="J5287" i="2"/>
  <c r="M5286" i="2"/>
  <c r="J5286" i="2"/>
  <c r="M5285" i="2"/>
  <c r="J5285" i="2"/>
  <c r="M5284" i="2"/>
  <c r="J5284" i="2"/>
  <c r="M5283" i="2"/>
  <c r="J5283" i="2"/>
  <c r="M5282" i="2"/>
  <c r="J5282" i="2"/>
  <c r="M5281" i="2"/>
  <c r="J5281" i="2"/>
  <c r="M5280" i="2"/>
  <c r="J5280" i="2"/>
  <c r="M5279" i="2"/>
  <c r="J5279" i="2"/>
  <c r="M5278" i="2"/>
  <c r="J5278" i="2"/>
  <c r="M5277" i="2"/>
  <c r="J5277" i="2"/>
  <c r="M5276" i="2"/>
  <c r="J5276" i="2"/>
  <c r="M5275" i="2"/>
  <c r="J5275" i="2"/>
  <c r="M5274" i="2"/>
  <c r="J5274" i="2"/>
  <c r="M5273" i="2"/>
  <c r="J5273" i="2"/>
  <c r="M5272" i="2"/>
  <c r="J5272" i="2"/>
  <c r="M5271" i="2"/>
  <c r="J5271" i="2"/>
  <c r="M5270" i="2"/>
  <c r="J5270" i="2"/>
  <c r="M5269" i="2"/>
  <c r="J5269" i="2"/>
  <c r="M5268" i="2"/>
  <c r="J5268" i="2"/>
  <c r="M5267" i="2"/>
  <c r="J5267" i="2"/>
  <c r="M5266" i="2"/>
  <c r="J5266" i="2"/>
  <c r="M5265" i="2"/>
  <c r="J5265" i="2"/>
  <c r="M5264" i="2"/>
  <c r="J5264" i="2"/>
  <c r="M5263" i="2"/>
  <c r="J5263" i="2"/>
  <c r="M5262" i="2"/>
  <c r="J5262" i="2"/>
  <c r="M5261" i="2"/>
  <c r="J5261" i="2"/>
  <c r="M5260" i="2"/>
  <c r="J5260" i="2"/>
  <c r="M5259" i="2"/>
  <c r="J5259" i="2"/>
  <c r="M5258" i="2"/>
  <c r="J5258" i="2"/>
  <c r="M5257" i="2"/>
  <c r="J5257" i="2"/>
  <c r="M5256" i="2"/>
  <c r="J5256" i="2"/>
  <c r="M5255" i="2"/>
  <c r="J5255" i="2"/>
  <c r="M5254" i="2"/>
  <c r="J5254" i="2"/>
  <c r="M5253" i="2"/>
  <c r="J5253" i="2"/>
  <c r="M5252" i="2"/>
  <c r="J5252" i="2"/>
  <c r="M5251" i="2"/>
  <c r="J5251" i="2"/>
  <c r="M5250" i="2"/>
  <c r="J5250" i="2"/>
  <c r="M5249" i="2"/>
  <c r="J5249" i="2"/>
  <c r="M5248" i="2"/>
  <c r="J5248" i="2"/>
  <c r="M5247" i="2"/>
  <c r="J5247" i="2"/>
  <c r="M5246" i="2"/>
  <c r="J5246" i="2"/>
  <c r="M5245" i="2"/>
  <c r="J5245" i="2"/>
  <c r="M5244" i="2"/>
  <c r="J5244" i="2"/>
  <c r="M5243" i="2"/>
  <c r="J5243" i="2"/>
  <c r="M5242" i="2"/>
  <c r="J5242" i="2"/>
  <c r="M5241" i="2"/>
  <c r="J5241" i="2"/>
  <c r="M5240" i="2"/>
  <c r="J5240" i="2"/>
  <c r="M5239" i="2"/>
  <c r="J5239" i="2"/>
  <c r="M5238" i="2"/>
  <c r="J5238" i="2"/>
  <c r="M5237" i="2"/>
  <c r="J5237" i="2"/>
  <c r="M5236" i="2"/>
  <c r="J5236" i="2"/>
  <c r="M5235" i="2"/>
  <c r="J5235" i="2"/>
  <c r="M5234" i="2"/>
  <c r="J5234" i="2"/>
  <c r="M5233" i="2"/>
  <c r="J5233" i="2"/>
  <c r="M5232" i="2"/>
  <c r="J5232" i="2"/>
  <c r="M5231" i="2"/>
  <c r="J5231" i="2"/>
  <c r="M5230" i="2"/>
  <c r="J5230" i="2"/>
  <c r="M5229" i="2"/>
  <c r="J5229" i="2"/>
  <c r="M5228" i="2"/>
  <c r="J5228" i="2"/>
  <c r="M5227" i="2"/>
  <c r="J5227" i="2"/>
  <c r="M5226" i="2"/>
  <c r="J5226" i="2"/>
  <c r="M5225" i="2"/>
  <c r="J5225" i="2"/>
  <c r="M5224" i="2"/>
  <c r="J5224" i="2"/>
  <c r="M5223" i="2"/>
  <c r="J5223" i="2"/>
  <c r="M5222" i="2"/>
  <c r="J5222" i="2"/>
  <c r="M5221" i="2"/>
  <c r="J5221" i="2"/>
  <c r="M5220" i="2"/>
  <c r="J5220" i="2"/>
  <c r="M5219" i="2"/>
  <c r="J5219" i="2"/>
  <c r="M5218" i="2"/>
  <c r="J5218" i="2"/>
  <c r="M5217" i="2"/>
  <c r="J5217" i="2"/>
  <c r="M5216" i="2"/>
  <c r="J5216" i="2"/>
  <c r="M5215" i="2"/>
  <c r="J5215" i="2"/>
  <c r="M5214" i="2"/>
  <c r="J5214" i="2"/>
  <c r="M5213" i="2"/>
  <c r="J5213" i="2"/>
  <c r="M5212" i="2"/>
  <c r="J5212" i="2"/>
  <c r="M5211" i="2"/>
  <c r="J5211" i="2"/>
  <c r="M5210" i="2"/>
  <c r="J5210" i="2"/>
  <c r="M5209" i="2"/>
  <c r="J5209" i="2"/>
  <c r="M5208" i="2"/>
  <c r="J5208" i="2"/>
  <c r="M5207" i="2"/>
  <c r="J5207" i="2"/>
  <c r="M5206" i="2"/>
  <c r="J5206" i="2"/>
  <c r="M5205" i="2"/>
  <c r="J5205" i="2"/>
  <c r="M5204" i="2"/>
  <c r="J5204" i="2"/>
  <c r="M5203" i="2"/>
  <c r="J5203" i="2"/>
  <c r="M5202" i="2"/>
  <c r="J5202" i="2"/>
  <c r="M5201" i="2"/>
  <c r="J5201" i="2"/>
  <c r="M5200" i="2"/>
  <c r="J5200" i="2"/>
  <c r="M5199" i="2"/>
  <c r="J5199" i="2"/>
  <c r="M5198" i="2"/>
  <c r="J5198" i="2"/>
  <c r="M5197" i="2"/>
  <c r="J5197" i="2"/>
  <c r="M5196" i="2"/>
  <c r="J5196" i="2"/>
  <c r="M5195" i="2"/>
  <c r="J5195" i="2"/>
  <c r="M5194" i="2"/>
  <c r="J5194" i="2"/>
  <c r="M5193" i="2"/>
  <c r="J5193" i="2"/>
  <c r="M5192" i="2"/>
  <c r="J5192" i="2"/>
  <c r="M5191" i="2"/>
  <c r="J5191" i="2"/>
  <c r="M5190" i="2"/>
  <c r="J5190" i="2"/>
  <c r="M5189" i="2"/>
  <c r="J5189" i="2"/>
  <c r="M5188" i="2"/>
  <c r="J5188" i="2"/>
  <c r="M5187" i="2"/>
  <c r="J5187" i="2"/>
  <c r="M5186" i="2"/>
  <c r="J5186" i="2"/>
  <c r="M5185" i="2"/>
  <c r="J5185" i="2"/>
  <c r="M5184" i="2"/>
  <c r="J5184" i="2"/>
  <c r="M5183" i="2"/>
  <c r="J5183" i="2"/>
  <c r="M5182" i="2"/>
  <c r="J5182" i="2"/>
  <c r="M5181" i="2"/>
  <c r="J5181" i="2"/>
  <c r="M5180" i="2"/>
  <c r="J5180" i="2"/>
  <c r="M5179" i="2"/>
  <c r="J5179" i="2"/>
  <c r="M5178" i="2"/>
  <c r="J5178" i="2"/>
  <c r="M5177" i="2"/>
  <c r="J5177" i="2"/>
  <c r="M5176" i="2"/>
  <c r="J5176" i="2"/>
  <c r="M5175" i="2"/>
  <c r="J5175" i="2"/>
  <c r="M5174" i="2"/>
  <c r="J5174" i="2"/>
  <c r="M5173" i="2"/>
  <c r="J5173" i="2"/>
  <c r="M5172" i="2"/>
  <c r="J5172" i="2"/>
  <c r="M5171" i="2"/>
  <c r="J5171" i="2"/>
  <c r="M5170" i="2"/>
  <c r="J5170" i="2"/>
  <c r="M5169" i="2"/>
  <c r="J5169" i="2"/>
  <c r="M5168" i="2"/>
  <c r="J5168" i="2"/>
  <c r="M5167" i="2"/>
  <c r="J5167" i="2"/>
  <c r="M5166" i="2"/>
  <c r="J5166" i="2"/>
  <c r="M5165" i="2"/>
  <c r="J5165" i="2"/>
  <c r="M5164" i="2"/>
  <c r="J5164" i="2"/>
  <c r="M5163" i="2"/>
  <c r="J5163" i="2"/>
  <c r="M5162" i="2"/>
  <c r="J5162" i="2"/>
  <c r="M5161" i="2"/>
  <c r="J5161" i="2"/>
  <c r="M5160" i="2"/>
  <c r="J5160" i="2"/>
  <c r="M5159" i="2"/>
  <c r="J5159" i="2"/>
  <c r="M5158" i="2"/>
  <c r="J5158" i="2"/>
  <c r="M5157" i="2"/>
  <c r="J5157" i="2"/>
  <c r="M5156" i="2"/>
  <c r="J5156" i="2"/>
  <c r="M5155" i="2"/>
  <c r="J5155" i="2"/>
  <c r="M5154" i="2"/>
  <c r="J5154" i="2"/>
  <c r="M5153" i="2"/>
  <c r="J5153" i="2"/>
  <c r="M5152" i="2"/>
  <c r="J5152" i="2"/>
  <c r="M5151" i="2"/>
  <c r="J5151" i="2"/>
  <c r="M5150" i="2"/>
  <c r="J5150" i="2"/>
  <c r="M5149" i="2"/>
  <c r="J5149" i="2"/>
  <c r="M5148" i="2"/>
  <c r="J5148" i="2"/>
  <c r="M5147" i="2"/>
  <c r="J5147" i="2"/>
  <c r="M5146" i="2"/>
  <c r="J5146" i="2"/>
  <c r="M5145" i="2"/>
  <c r="J5145" i="2"/>
  <c r="M5144" i="2"/>
  <c r="J5144" i="2"/>
  <c r="M5143" i="2"/>
  <c r="J5143" i="2"/>
  <c r="M5142" i="2"/>
  <c r="J5142" i="2"/>
  <c r="M5141" i="2"/>
  <c r="J5141" i="2"/>
  <c r="M5140" i="2"/>
  <c r="J5140" i="2"/>
  <c r="M5139" i="2"/>
  <c r="J5139" i="2"/>
  <c r="M5138" i="2"/>
  <c r="J5138" i="2"/>
  <c r="M5137" i="2"/>
  <c r="J5137" i="2"/>
  <c r="M5136" i="2"/>
  <c r="J5136" i="2"/>
  <c r="M5135" i="2"/>
  <c r="J5135" i="2"/>
  <c r="M5134" i="2"/>
  <c r="J5134" i="2"/>
  <c r="M5133" i="2"/>
  <c r="J5133" i="2"/>
  <c r="M5132" i="2"/>
  <c r="J5132" i="2"/>
  <c r="M5131" i="2"/>
  <c r="J5131" i="2"/>
  <c r="M5130" i="2"/>
  <c r="J5130" i="2"/>
  <c r="M5129" i="2"/>
  <c r="J5129" i="2"/>
  <c r="M5128" i="2"/>
  <c r="J5128" i="2"/>
  <c r="M5127" i="2"/>
  <c r="J5127" i="2"/>
  <c r="M5126" i="2"/>
  <c r="J5126" i="2"/>
  <c r="M5125" i="2"/>
  <c r="J5125" i="2"/>
  <c r="M5124" i="2"/>
  <c r="J5124" i="2"/>
  <c r="M5123" i="2"/>
  <c r="J5123" i="2"/>
  <c r="M5122" i="2"/>
  <c r="J5122" i="2"/>
  <c r="M5121" i="2"/>
  <c r="J5121" i="2"/>
  <c r="M5120" i="2"/>
  <c r="J5120" i="2"/>
  <c r="M5119" i="2"/>
  <c r="J5119" i="2"/>
  <c r="M5118" i="2"/>
  <c r="J5118" i="2"/>
  <c r="M5117" i="2"/>
  <c r="J5117" i="2"/>
  <c r="M5116" i="2"/>
  <c r="J5116" i="2"/>
  <c r="M5115" i="2"/>
  <c r="J5115" i="2"/>
  <c r="M5114" i="2"/>
  <c r="J5114" i="2"/>
  <c r="M5113" i="2"/>
  <c r="J5113" i="2"/>
  <c r="M5112" i="2"/>
  <c r="J5112" i="2"/>
  <c r="M5111" i="2"/>
  <c r="J5111" i="2"/>
  <c r="M5110" i="2"/>
  <c r="J5110" i="2"/>
  <c r="M5109" i="2"/>
  <c r="J5109" i="2"/>
  <c r="M5108" i="2"/>
  <c r="J5108" i="2"/>
  <c r="M5107" i="2"/>
  <c r="J5107" i="2"/>
  <c r="M5106" i="2"/>
  <c r="J5106" i="2"/>
  <c r="M5105" i="2"/>
  <c r="J5105" i="2"/>
  <c r="M5104" i="2"/>
  <c r="J5104" i="2"/>
  <c r="M5103" i="2"/>
  <c r="J5103" i="2"/>
  <c r="M5102" i="2"/>
  <c r="J5102" i="2"/>
  <c r="M5101" i="2"/>
  <c r="J5101" i="2"/>
  <c r="M5100" i="2"/>
  <c r="J5100" i="2"/>
  <c r="M5099" i="2"/>
  <c r="J5099" i="2"/>
  <c r="M5098" i="2"/>
  <c r="J5098" i="2"/>
  <c r="M5097" i="2"/>
  <c r="J5097" i="2"/>
  <c r="M5096" i="2"/>
  <c r="J5096" i="2"/>
  <c r="M5095" i="2"/>
  <c r="J5095" i="2"/>
  <c r="M5094" i="2"/>
  <c r="J5094" i="2"/>
  <c r="M5093" i="2"/>
  <c r="J5093" i="2"/>
  <c r="M5092" i="2"/>
  <c r="J5092" i="2"/>
  <c r="M5091" i="2"/>
  <c r="J5091" i="2"/>
  <c r="M5090" i="2"/>
  <c r="J5090" i="2"/>
  <c r="M5089" i="2"/>
  <c r="J5089" i="2"/>
  <c r="M5088" i="2"/>
  <c r="J5088" i="2"/>
  <c r="M5087" i="2"/>
  <c r="J5087" i="2"/>
  <c r="M5086" i="2"/>
  <c r="J5086" i="2"/>
  <c r="M5085" i="2"/>
  <c r="J5085" i="2"/>
  <c r="M5084" i="2"/>
  <c r="J5084" i="2"/>
  <c r="M5083" i="2"/>
  <c r="J5083" i="2"/>
  <c r="M5082" i="2"/>
  <c r="J5082" i="2"/>
  <c r="M5081" i="2"/>
  <c r="J5081" i="2"/>
  <c r="M5080" i="2"/>
  <c r="J5080" i="2"/>
  <c r="M5079" i="2"/>
  <c r="J5079" i="2"/>
  <c r="M5078" i="2"/>
  <c r="J5078" i="2"/>
  <c r="M5077" i="2"/>
  <c r="J5077" i="2"/>
  <c r="M5076" i="2"/>
  <c r="J5076" i="2"/>
  <c r="M5075" i="2"/>
  <c r="J5075" i="2"/>
  <c r="M5074" i="2"/>
  <c r="J5074" i="2"/>
  <c r="M5073" i="2"/>
  <c r="J5073" i="2"/>
  <c r="M5072" i="2"/>
  <c r="J5072" i="2"/>
  <c r="M5071" i="2"/>
  <c r="J5071" i="2"/>
  <c r="M5070" i="2"/>
  <c r="J5070" i="2"/>
  <c r="M5069" i="2"/>
  <c r="J5069" i="2"/>
  <c r="M5068" i="2"/>
  <c r="J5068" i="2"/>
  <c r="M5067" i="2"/>
  <c r="J5067" i="2"/>
  <c r="M5066" i="2"/>
  <c r="J5066" i="2"/>
  <c r="M5065" i="2"/>
  <c r="J5065" i="2"/>
  <c r="M5064" i="2"/>
  <c r="J5064" i="2"/>
  <c r="M5063" i="2"/>
  <c r="J5063" i="2"/>
  <c r="M5062" i="2"/>
  <c r="J5062" i="2"/>
  <c r="M5061" i="2"/>
  <c r="J5061" i="2"/>
  <c r="M5060" i="2"/>
  <c r="J5060" i="2"/>
  <c r="M5059" i="2"/>
  <c r="J5059" i="2"/>
  <c r="M5058" i="2"/>
  <c r="J5058" i="2"/>
  <c r="M5057" i="2"/>
  <c r="J5057" i="2"/>
  <c r="M5056" i="2"/>
  <c r="J5056" i="2"/>
  <c r="M5055" i="2"/>
  <c r="J5055" i="2"/>
  <c r="M5054" i="2"/>
  <c r="J5054" i="2"/>
  <c r="M5053" i="2"/>
  <c r="J5053" i="2"/>
  <c r="M5052" i="2"/>
  <c r="J5052" i="2"/>
  <c r="M5051" i="2"/>
  <c r="J5051" i="2"/>
  <c r="M5050" i="2"/>
  <c r="J5050" i="2"/>
  <c r="M5049" i="2"/>
  <c r="J5049" i="2"/>
  <c r="M5048" i="2"/>
  <c r="J5048" i="2"/>
  <c r="M5047" i="2"/>
  <c r="J5047" i="2"/>
  <c r="M5046" i="2"/>
  <c r="J5046" i="2"/>
  <c r="M5045" i="2"/>
  <c r="J5045" i="2"/>
  <c r="M5044" i="2"/>
  <c r="J5044" i="2"/>
  <c r="M5043" i="2"/>
  <c r="J5043" i="2"/>
  <c r="M5042" i="2"/>
  <c r="J5042" i="2"/>
  <c r="M5041" i="2"/>
  <c r="J5041" i="2"/>
  <c r="M5040" i="2"/>
  <c r="J5040" i="2"/>
  <c r="M5039" i="2"/>
  <c r="J5039" i="2"/>
  <c r="M5038" i="2"/>
  <c r="J5038" i="2"/>
  <c r="M5037" i="2"/>
  <c r="J5037" i="2"/>
  <c r="M5036" i="2"/>
  <c r="J5036" i="2"/>
  <c r="M5035" i="2"/>
  <c r="J5035" i="2"/>
  <c r="M5034" i="2"/>
  <c r="J5034" i="2"/>
  <c r="M5033" i="2"/>
  <c r="J5033" i="2"/>
  <c r="M5032" i="2"/>
  <c r="J5032" i="2"/>
  <c r="M5031" i="2"/>
  <c r="J5031" i="2"/>
  <c r="M5030" i="2"/>
  <c r="J5030" i="2"/>
  <c r="M5029" i="2"/>
  <c r="J5029" i="2"/>
  <c r="M5028" i="2"/>
  <c r="J5028" i="2"/>
  <c r="M5027" i="2"/>
  <c r="J5027" i="2"/>
  <c r="M5026" i="2"/>
  <c r="J5026" i="2"/>
  <c r="M5025" i="2"/>
  <c r="J5025" i="2"/>
  <c r="M5024" i="2"/>
  <c r="J5024" i="2"/>
  <c r="M5023" i="2"/>
  <c r="J5023" i="2"/>
  <c r="M5022" i="2"/>
  <c r="J5022" i="2"/>
  <c r="M5021" i="2"/>
  <c r="J5021" i="2"/>
  <c r="M5020" i="2"/>
  <c r="J5020" i="2"/>
  <c r="M5019" i="2"/>
  <c r="J5019" i="2"/>
  <c r="M5018" i="2"/>
  <c r="J5018" i="2"/>
  <c r="M5017" i="2"/>
  <c r="J5017" i="2"/>
  <c r="M5016" i="2"/>
  <c r="J5016" i="2"/>
  <c r="M5015" i="2"/>
  <c r="J5015" i="2"/>
  <c r="M5014" i="2"/>
  <c r="J5014" i="2"/>
  <c r="M5013" i="2"/>
  <c r="J5013" i="2"/>
  <c r="M5012" i="2"/>
  <c r="J5012" i="2"/>
  <c r="M5011" i="2"/>
  <c r="J5011" i="2"/>
  <c r="M5010" i="2"/>
  <c r="J5010" i="2"/>
  <c r="M5009" i="2"/>
  <c r="J5009" i="2"/>
  <c r="M5008" i="2"/>
  <c r="J5008" i="2"/>
  <c r="M5007" i="2"/>
  <c r="J5007" i="2"/>
  <c r="M5006" i="2"/>
  <c r="J5006" i="2"/>
  <c r="M5005" i="2"/>
  <c r="J5005" i="2"/>
  <c r="M5004" i="2"/>
  <c r="J5004" i="2"/>
  <c r="M5003" i="2"/>
  <c r="J5003" i="2"/>
  <c r="M5002" i="2"/>
  <c r="J5002" i="2"/>
  <c r="M5001" i="2"/>
  <c r="J5001" i="2"/>
  <c r="M5000" i="2"/>
  <c r="J5000" i="2"/>
  <c r="M4999" i="2"/>
  <c r="J4999" i="2"/>
  <c r="M4998" i="2"/>
  <c r="J4998" i="2"/>
  <c r="M4997" i="2"/>
  <c r="J4997" i="2"/>
  <c r="M4996" i="2"/>
  <c r="J4996" i="2"/>
  <c r="M4995" i="2"/>
  <c r="J4995" i="2"/>
  <c r="M4994" i="2"/>
  <c r="J4994" i="2"/>
  <c r="M4993" i="2"/>
  <c r="J4993" i="2"/>
  <c r="M4992" i="2"/>
  <c r="J4992" i="2"/>
  <c r="M4991" i="2"/>
  <c r="J4991" i="2"/>
  <c r="M4990" i="2"/>
  <c r="J4990" i="2"/>
  <c r="M4989" i="2"/>
  <c r="J4989" i="2"/>
  <c r="M4988" i="2"/>
  <c r="J4988" i="2"/>
  <c r="M4987" i="2"/>
  <c r="J4987" i="2"/>
  <c r="M4986" i="2"/>
  <c r="J4986" i="2"/>
  <c r="M4985" i="2"/>
  <c r="J4985" i="2"/>
  <c r="M4984" i="2"/>
  <c r="J4984" i="2"/>
  <c r="M4983" i="2"/>
  <c r="J4983" i="2"/>
  <c r="M4982" i="2"/>
  <c r="J4982" i="2"/>
  <c r="M4981" i="2"/>
  <c r="J4981" i="2"/>
  <c r="M4980" i="2"/>
  <c r="J4980" i="2"/>
  <c r="M4979" i="2"/>
  <c r="J4979" i="2"/>
  <c r="M4978" i="2"/>
  <c r="J4978" i="2"/>
  <c r="M4977" i="2"/>
  <c r="J4977" i="2"/>
  <c r="M4976" i="2"/>
  <c r="J4976" i="2"/>
  <c r="M4975" i="2"/>
  <c r="J4975" i="2"/>
  <c r="M4974" i="2"/>
  <c r="J4974" i="2"/>
  <c r="M4973" i="2"/>
  <c r="J4973" i="2"/>
  <c r="M4972" i="2"/>
  <c r="J4972" i="2"/>
  <c r="M4971" i="2"/>
  <c r="J4971" i="2"/>
  <c r="M4970" i="2"/>
  <c r="J4970" i="2"/>
  <c r="M4969" i="2"/>
  <c r="J4969" i="2"/>
  <c r="M4968" i="2"/>
  <c r="J4968" i="2"/>
  <c r="M4967" i="2"/>
  <c r="J4967" i="2"/>
  <c r="M4966" i="2"/>
  <c r="J4966" i="2"/>
  <c r="M4965" i="2"/>
  <c r="J4965" i="2"/>
  <c r="M4964" i="2"/>
  <c r="J4964" i="2"/>
  <c r="M4963" i="2"/>
  <c r="J4963" i="2"/>
  <c r="M4962" i="2"/>
  <c r="J4962" i="2"/>
  <c r="M4961" i="2"/>
  <c r="J4961" i="2"/>
  <c r="M4960" i="2"/>
  <c r="J4960" i="2"/>
  <c r="M4959" i="2"/>
  <c r="J4959" i="2"/>
  <c r="M4958" i="2"/>
  <c r="J4958" i="2"/>
  <c r="M4957" i="2"/>
  <c r="J4957" i="2"/>
  <c r="M4956" i="2"/>
  <c r="J4956" i="2"/>
  <c r="M4955" i="2"/>
  <c r="J4955" i="2"/>
  <c r="M4954" i="2"/>
  <c r="J4954" i="2"/>
  <c r="M4953" i="2"/>
  <c r="J4953" i="2"/>
  <c r="M4952" i="2"/>
  <c r="J4952" i="2"/>
  <c r="M4951" i="2"/>
  <c r="J4951" i="2"/>
  <c r="M4950" i="2"/>
  <c r="J4950" i="2"/>
  <c r="M4949" i="2"/>
  <c r="J4949" i="2"/>
  <c r="M4948" i="2"/>
  <c r="J4948" i="2"/>
  <c r="M4947" i="2"/>
  <c r="J4947" i="2"/>
  <c r="M4946" i="2"/>
  <c r="J4946" i="2"/>
  <c r="M4945" i="2"/>
  <c r="J4945" i="2"/>
  <c r="M4944" i="2"/>
  <c r="J4944" i="2"/>
  <c r="M4943" i="2"/>
  <c r="J4943" i="2"/>
  <c r="M4942" i="2"/>
  <c r="J4942" i="2"/>
  <c r="M4941" i="2"/>
  <c r="J4941" i="2"/>
  <c r="M4940" i="2"/>
  <c r="J4940" i="2"/>
  <c r="M4939" i="2"/>
  <c r="J4939" i="2"/>
  <c r="M4938" i="2"/>
  <c r="J4938" i="2"/>
  <c r="M4937" i="2"/>
  <c r="J4937" i="2"/>
  <c r="M4936" i="2"/>
  <c r="J4936" i="2"/>
  <c r="M4935" i="2"/>
  <c r="J4935" i="2"/>
  <c r="M4934" i="2"/>
  <c r="J4934" i="2"/>
  <c r="M4933" i="2"/>
  <c r="J4933" i="2"/>
  <c r="M4932" i="2"/>
  <c r="J4932" i="2"/>
  <c r="M4931" i="2"/>
  <c r="J4931" i="2"/>
  <c r="M4930" i="2"/>
  <c r="J4930" i="2"/>
  <c r="M4929" i="2"/>
  <c r="J4929" i="2"/>
  <c r="M4928" i="2"/>
  <c r="J4928" i="2"/>
  <c r="M4927" i="2"/>
  <c r="J4927" i="2"/>
  <c r="M4926" i="2"/>
  <c r="J4926" i="2"/>
  <c r="M4925" i="2"/>
  <c r="J4925" i="2"/>
  <c r="M4924" i="2"/>
  <c r="J4924" i="2"/>
  <c r="M4923" i="2"/>
  <c r="J4923" i="2"/>
  <c r="M4922" i="2"/>
  <c r="J4922" i="2"/>
  <c r="M4921" i="2"/>
  <c r="J4921" i="2"/>
  <c r="M4920" i="2"/>
  <c r="J4920" i="2"/>
  <c r="M4919" i="2"/>
  <c r="J4919" i="2"/>
  <c r="M4918" i="2"/>
  <c r="J4918" i="2"/>
  <c r="M4917" i="2"/>
  <c r="J4917" i="2"/>
  <c r="M4916" i="2"/>
  <c r="J4916" i="2"/>
  <c r="M4915" i="2"/>
  <c r="J4915" i="2"/>
  <c r="M4914" i="2"/>
  <c r="J4914" i="2"/>
  <c r="M4913" i="2"/>
  <c r="J4913" i="2"/>
  <c r="M4912" i="2"/>
  <c r="J4912" i="2"/>
  <c r="M4911" i="2"/>
  <c r="J4911" i="2"/>
  <c r="M4910" i="2"/>
  <c r="J4910" i="2"/>
  <c r="M4909" i="2"/>
  <c r="J4909" i="2"/>
  <c r="M4908" i="2"/>
  <c r="J4908" i="2"/>
  <c r="M4907" i="2"/>
  <c r="J4907" i="2"/>
  <c r="M4906" i="2"/>
  <c r="J4906" i="2"/>
  <c r="M4905" i="2"/>
  <c r="J4905" i="2"/>
  <c r="M4904" i="2"/>
  <c r="J4904" i="2"/>
  <c r="M4903" i="2"/>
  <c r="J4903" i="2"/>
  <c r="M4902" i="2"/>
  <c r="J4902" i="2"/>
  <c r="M4901" i="2"/>
  <c r="J4901" i="2"/>
  <c r="M4900" i="2"/>
  <c r="J4900" i="2"/>
  <c r="M4899" i="2"/>
  <c r="J4899" i="2"/>
  <c r="M4898" i="2"/>
  <c r="J4898" i="2"/>
  <c r="M4897" i="2"/>
  <c r="J4897" i="2"/>
  <c r="M4896" i="2"/>
  <c r="J4896" i="2"/>
  <c r="M4895" i="2"/>
  <c r="J4895" i="2"/>
  <c r="M4894" i="2"/>
  <c r="J4894" i="2"/>
  <c r="M4893" i="2"/>
  <c r="J4893" i="2"/>
  <c r="M4892" i="2"/>
  <c r="J4892" i="2"/>
  <c r="M4891" i="2"/>
  <c r="J4891" i="2"/>
  <c r="M4890" i="2"/>
  <c r="J4890" i="2"/>
  <c r="M4889" i="2"/>
  <c r="J4889" i="2"/>
  <c r="M4888" i="2"/>
  <c r="J4888" i="2"/>
  <c r="M4887" i="2"/>
  <c r="J4887" i="2"/>
  <c r="M4886" i="2"/>
  <c r="J4886" i="2"/>
  <c r="M4885" i="2"/>
  <c r="J4885" i="2"/>
  <c r="M4884" i="2"/>
  <c r="J4884" i="2"/>
  <c r="M4883" i="2"/>
  <c r="J4883" i="2"/>
  <c r="M4882" i="2"/>
  <c r="J4882" i="2"/>
  <c r="M4881" i="2"/>
  <c r="J4881" i="2"/>
  <c r="M4880" i="2"/>
  <c r="J4880" i="2"/>
  <c r="M4879" i="2"/>
  <c r="J4879" i="2"/>
  <c r="M4878" i="2"/>
  <c r="J4878" i="2"/>
  <c r="M4877" i="2"/>
  <c r="J4877" i="2"/>
  <c r="M4876" i="2"/>
  <c r="J4876" i="2"/>
  <c r="M4875" i="2"/>
  <c r="J4875" i="2"/>
  <c r="M4874" i="2"/>
  <c r="J4874" i="2"/>
  <c r="M4873" i="2"/>
  <c r="J4873" i="2"/>
  <c r="M4872" i="2"/>
  <c r="J4872" i="2"/>
  <c r="M4871" i="2"/>
  <c r="J4871" i="2"/>
  <c r="M4870" i="2"/>
  <c r="J4870" i="2"/>
  <c r="M4869" i="2"/>
  <c r="J4869" i="2"/>
  <c r="M4868" i="2"/>
  <c r="J4868" i="2"/>
  <c r="M4867" i="2"/>
  <c r="J4867" i="2"/>
  <c r="M4866" i="2"/>
  <c r="J4866" i="2"/>
  <c r="M4865" i="2"/>
  <c r="J4865" i="2"/>
  <c r="M4864" i="2"/>
  <c r="J4864" i="2"/>
  <c r="M4863" i="2"/>
  <c r="J4863" i="2"/>
  <c r="M4862" i="2"/>
  <c r="J4862" i="2"/>
  <c r="M4861" i="2"/>
  <c r="J4861" i="2"/>
  <c r="M4860" i="2"/>
  <c r="J4860" i="2"/>
  <c r="M4859" i="2"/>
  <c r="J4859" i="2"/>
  <c r="M4858" i="2"/>
  <c r="J4858" i="2"/>
  <c r="M4857" i="2"/>
  <c r="J4857" i="2"/>
  <c r="M4856" i="2"/>
  <c r="J4856" i="2"/>
  <c r="M4855" i="2"/>
  <c r="J4855" i="2"/>
  <c r="M4854" i="2"/>
  <c r="J4854" i="2"/>
  <c r="M4853" i="2"/>
  <c r="J4853" i="2"/>
  <c r="M4852" i="2"/>
  <c r="J4852" i="2"/>
  <c r="M4851" i="2"/>
  <c r="J4851" i="2"/>
  <c r="M4850" i="2"/>
  <c r="J4850" i="2"/>
  <c r="M4849" i="2"/>
  <c r="J4849" i="2"/>
  <c r="M4848" i="2"/>
  <c r="J4848" i="2"/>
  <c r="M4847" i="2"/>
  <c r="J4847" i="2"/>
  <c r="M4846" i="2"/>
  <c r="J4846" i="2"/>
  <c r="M4845" i="2"/>
  <c r="J4845" i="2"/>
  <c r="M4844" i="2"/>
  <c r="J4844" i="2"/>
  <c r="M4843" i="2"/>
  <c r="J4843" i="2"/>
  <c r="M4842" i="2"/>
  <c r="J4842" i="2"/>
  <c r="M4841" i="2"/>
  <c r="J4841" i="2"/>
  <c r="M4840" i="2"/>
  <c r="J4840" i="2"/>
  <c r="M4839" i="2"/>
  <c r="J4839" i="2"/>
  <c r="M4838" i="2"/>
  <c r="J4838" i="2"/>
  <c r="M4837" i="2"/>
  <c r="J4837" i="2"/>
  <c r="M4836" i="2"/>
  <c r="J4836" i="2"/>
  <c r="M4835" i="2"/>
  <c r="J4835" i="2"/>
  <c r="M4834" i="2"/>
  <c r="J4834" i="2"/>
  <c r="M4833" i="2"/>
  <c r="J4833" i="2"/>
  <c r="M4832" i="2"/>
  <c r="J4832" i="2"/>
  <c r="M4831" i="2"/>
  <c r="J4831" i="2"/>
  <c r="M4830" i="2"/>
  <c r="J4830" i="2"/>
  <c r="M4829" i="2"/>
  <c r="J4829" i="2"/>
  <c r="M4828" i="2"/>
  <c r="J4828" i="2"/>
  <c r="M4827" i="2"/>
  <c r="J4827" i="2"/>
  <c r="M4826" i="2"/>
  <c r="J4826" i="2"/>
  <c r="M4825" i="2"/>
  <c r="J4825" i="2"/>
  <c r="M4824" i="2"/>
  <c r="J4824" i="2"/>
  <c r="M4823" i="2"/>
  <c r="J4823" i="2"/>
  <c r="M4822" i="2"/>
  <c r="J4822" i="2"/>
  <c r="M4821" i="2"/>
  <c r="J4821" i="2"/>
  <c r="M4820" i="2"/>
  <c r="J4820" i="2"/>
  <c r="M4819" i="2"/>
  <c r="J4819" i="2"/>
  <c r="M4818" i="2"/>
  <c r="J4818" i="2"/>
  <c r="M4817" i="2"/>
  <c r="J4817" i="2"/>
  <c r="M4816" i="2"/>
  <c r="J4816" i="2"/>
  <c r="M4815" i="2"/>
  <c r="J4815" i="2"/>
  <c r="M4814" i="2"/>
  <c r="J4814" i="2"/>
  <c r="M4813" i="2"/>
  <c r="J4813" i="2"/>
  <c r="M4812" i="2"/>
  <c r="J4812" i="2"/>
  <c r="M4811" i="2"/>
  <c r="J4811" i="2"/>
  <c r="M4810" i="2"/>
  <c r="J4810" i="2"/>
  <c r="M4809" i="2"/>
  <c r="J4809" i="2"/>
  <c r="M4808" i="2"/>
  <c r="J4808" i="2"/>
  <c r="M4807" i="2"/>
  <c r="J4807" i="2"/>
  <c r="M4806" i="2"/>
  <c r="J4806" i="2"/>
  <c r="M4805" i="2"/>
  <c r="J4805" i="2"/>
  <c r="M4804" i="2"/>
  <c r="J4804" i="2"/>
  <c r="M4803" i="2"/>
  <c r="J4803" i="2"/>
  <c r="M4802" i="2"/>
  <c r="J4802" i="2"/>
  <c r="M4801" i="2"/>
  <c r="J4801" i="2"/>
  <c r="M4800" i="2"/>
  <c r="J4800" i="2"/>
  <c r="M4799" i="2"/>
  <c r="J4799" i="2"/>
  <c r="M4798" i="2"/>
  <c r="J4798" i="2"/>
  <c r="M4797" i="2"/>
  <c r="J4797" i="2"/>
  <c r="M4796" i="2"/>
  <c r="J4796" i="2"/>
  <c r="M4795" i="2"/>
  <c r="J4795" i="2"/>
  <c r="M4794" i="2"/>
  <c r="J4794" i="2"/>
  <c r="M4793" i="2"/>
  <c r="J4793" i="2"/>
  <c r="M4792" i="2"/>
  <c r="J4792" i="2"/>
  <c r="M4791" i="2"/>
  <c r="J4791" i="2"/>
  <c r="M4790" i="2"/>
  <c r="J4790" i="2"/>
  <c r="M4789" i="2"/>
  <c r="J4789" i="2"/>
  <c r="M4788" i="2"/>
  <c r="J4788" i="2"/>
  <c r="M4787" i="2"/>
  <c r="J4787" i="2"/>
  <c r="M4786" i="2"/>
  <c r="J4786" i="2"/>
  <c r="M4785" i="2"/>
  <c r="J4785" i="2"/>
  <c r="M4784" i="2"/>
  <c r="J4784" i="2"/>
  <c r="M4783" i="2"/>
  <c r="J4783" i="2"/>
  <c r="M4782" i="2"/>
  <c r="J4782" i="2"/>
  <c r="M4781" i="2"/>
  <c r="J4781" i="2"/>
  <c r="M4780" i="2"/>
  <c r="J4780" i="2"/>
  <c r="M4779" i="2"/>
  <c r="J4779" i="2"/>
  <c r="M4778" i="2"/>
  <c r="J4778" i="2"/>
  <c r="M4777" i="2"/>
  <c r="J4777" i="2"/>
  <c r="M4776" i="2"/>
  <c r="J4776" i="2"/>
  <c r="M4775" i="2"/>
  <c r="J4775" i="2"/>
  <c r="M4774" i="2"/>
  <c r="J4774" i="2"/>
  <c r="M4773" i="2"/>
  <c r="J4773" i="2"/>
  <c r="M4772" i="2"/>
  <c r="J4772" i="2"/>
  <c r="M4771" i="2"/>
  <c r="J4771" i="2"/>
  <c r="M4770" i="2"/>
  <c r="J4770" i="2"/>
  <c r="M4769" i="2"/>
  <c r="J4769" i="2"/>
  <c r="M4768" i="2"/>
  <c r="J4768" i="2"/>
  <c r="M4767" i="2"/>
  <c r="J4767" i="2"/>
  <c r="M4766" i="2"/>
  <c r="J4766" i="2"/>
  <c r="M4765" i="2"/>
  <c r="J4765" i="2"/>
  <c r="M4764" i="2"/>
  <c r="J4764" i="2"/>
  <c r="M4763" i="2"/>
  <c r="J4763" i="2"/>
  <c r="M4762" i="2"/>
  <c r="J4762" i="2"/>
  <c r="M4761" i="2"/>
  <c r="J4761" i="2"/>
  <c r="M4760" i="2"/>
  <c r="J4760" i="2"/>
  <c r="M4759" i="2"/>
  <c r="J4759" i="2"/>
  <c r="M4758" i="2"/>
  <c r="J4758" i="2"/>
  <c r="M4757" i="2"/>
  <c r="J4757" i="2"/>
  <c r="M4756" i="2"/>
  <c r="J4756" i="2"/>
  <c r="M4755" i="2"/>
  <c r="J4755" i="2"/>
  <c r="M4754" i="2"/>
  <c r="J4754" i="2"/>
  <c r="M4753" i="2"/>
  <c r="J4753" i="2"/>
  <c r="M4752" i="2"/>
  <c r="J4752" i="2"/>
  <c r="M4751" i="2"/>
  <c r="J4751" i="2"/>
  <c r="M4750" i="2"/>
  <c r="J4750" i="2"/>
  <c r="M4749" i="2"/>
  <c r="J4749" i="2"/>
  <c r="M4748" i="2"/>
  <c r="J4748" i="2"/>
  <c r="M4747" i="2"/>
  <c r="J4747" i="2"/>
  <c r="M4746" i="2"/>
  <c r="J4746" i="2"/>
  <c r="M4745" i="2"/>
  <c r="J4745" i="2"/>
  <c r="M4744" i="2"/>
  <c r="J4744" i="2"/>
  <c r="M4743" i="2"/>
  <c r="J4743" i="2"/>
  <c r="M4742" i="2"/>
  <c r="J4742" i="2"/>
  <c r="M4741" i="2"/>
  <c r="J4741" i="2"/>
  <c r="M4740" i="2"/>
  <c r="J4740" i="2"/>
  <c r="M4739" i="2"/>
  <c r="J4739" i="2"/>
  <c r="M4738" i="2"/>
  <c r="J4738" i="2"/>
  <c r="M4737" i="2"/>
  <c r="J4737" i="2"/>
  <c r="M4736" i="2"/>
  <c r="J4736" i="2"/>
  <c r="M4735" i="2"/>
  <c r="J4735" i="2"/>
  <c r="M4734" i="2"/>
  <c r="J4734" i="2"/>
  <c r="M4733" i="2"/>
  <c r="J4733" i="2"/>
  <c r="M4732" i="2"/>
  <c r="J4732" i="2"/>
  <c r="M4731" i="2"/>
  <c r="J4731" i="2"/>
  <c r="M4730" i="2"/>
  <c r="J4730" i="2"/>
  <c r="M4729" i="2"/>
  <c r="J4729" i="2"/>
  <c r="M4728" i="2"/>
  <c r="J4728" i="2"/>
  <c r="M4727" i="2"/>
  <c r="J4727" i="2"/>
  <c r="M4726" i="2"/>
  <c r="J4726" i="2"/>
  <c r="M4725" i="2"/>
  <c r="J4725" i="2"/>
  <c r="M4724" i="2"/>
  <c r="J4724" i="2"/>
  <c r="M4723" i="2"/>
  <c r="J4723" i="2"/>
  <c r="M4722" i="2"/>
  <c r="J4722" i="2"/>
  <c r="M4721" i="2"/>
  <c r="J4721" i="2"/>
  <c r="M4720" i="2"/>
  <c r="J4720" i="2"/>
  <c r="M4719" i="2"/>
  <c r="J4719" i="2"/>
  <c r="M4718" i="2"/>
  <c r="J4718" i="2"/>
  <c r="M4717" i="2"/>
  <c r="J4717" i="2"/>
  <c r="M4716" i="2"/>
  <c r="J4716" i="2"/>
  <c r="M4715" i="2"/>
  <c r="J4715" i="2"/>
  <c r="M4714" i="2"/>
  <c r="J4714" i="2"/>
  <c r="M4713" i="2"/>
  <c r="J4713" i="2"/>
  <c r="M4712" i="2"/>
  <c r="J4712" i="2"/>
  <c r="M4711" i="2"/>
  <c r="J4711" i="2"/>
  <c r="M4710" i="2"/>
  <c r="J4710" i="2"/>
  <c r="M4709" i="2"/>
  <c r="J4709" i="2"/>
  <c r="M4708" i="2"/>
  <c r="J4708" i="2"/>
  <c r="M4707" i="2"/>
  <c r="J4707" i="2"/>
  <c r="M4706" i="2"/>
  <c r="J4706" i="2"/>
  <c r="M4705" i="2"/>
  <c r="J4705" i="2"/>
  <c r="M4704" i="2"/>
  <c r="J4704" i="2"/>
  <c r="M4703" i="2"/>
  <c r="J4703" i="2"/>
  <c r="M4702" i="2"/>
  <c r="J4702" i="2"/>
  <c r="M4701" i="2"/>
  <c r="J4701" i="2"/>
  <c r="M4700" i="2"/>
  <c r="J4700" i="2"/>
  <c r="M4699" i="2"/>
  <c r="J4699" i="2"/>
  <c r="M4698" i="2"/>
  <c r="J4698" i="2"/>
  <c r="M4697" i="2"/>
  <c r="J4697" i="2"/>
  <c r="M4696" i="2"/>
  <c r="J4696" i="2"/>
  <c r="M4695" i="2"/>
  <c r="J4695" i="2"/>
  <c r="M4694" i="2"/>
  <c r="J4694" i="2"/>
  <c r="M4693" i="2"/>
  <c r="J4693" i="2"/>
  <c r="M4692" i="2"/>
  <c r="J4692" i="2"/>
  <c r="M4691" i="2"/>
  <c r="J4691" i="2"/>
  <c r="M4690" i="2"/>
  <c r="J4690" i="2"/>
  <c r="M4689" i="2"/>
  <c r="J4689" i="2"/>
  <c r="M4688" i="2"/>
  <c r="J4688" i="2"/>
  <c r="M4687" i="2"/>
  <c r="J4687" i="2"/>
  <c r="M4686" i="2"/>
  <c r="J4686" i="2"/>
  <c r="M4685" i="2"/>
  <c r="J4685" i="2"/>
  <c r="M4684" i="2"/>
  <c r="J4684" i="2"/>
  <c r="M4683" i="2"/>
  <c r="J4683" i="2"/>
  <c r="M4682" i="2"/>
  <c r="J4682" i="2"/>
  <c r="M4681" i="2"/>
  <c r="J4681" i="2"/>
  <c r="M4680" i="2"/>
  <c r="J4680" i="2"/>
  <c r="M4679" i="2"/>
  <c r="J4679" i="2"/>
  <c r="M4678" i="2"/>
  <c r="J4678" i="2"/>
  <c r="M4677" i="2"/>
  <c r="J4677" i="2"/>
  <c r="M4676" i="2"/>
  <c r="J4676" i="2"/>
  <c r="M4675" i="2"/>
  <c r="J4675" i="2"/>
  <c r="M4674" i="2"/>
  <c r="J4674" i="2"/>
  <c r="M4673" i="2"/>
  <c r="J4673" i="2"/>
  <c r="M4672" i="2"/>
  <c r="J4672" i="2"/>
  <c r="M4671" i="2"/>
  <c r="J4671" i="2"/>
  <c r="M4670" i="2"/>
  <c r="J4670" i="2"/>
  <c r="M4669" i="2"/>
  <c r="J4669" i="2"/>
  <c r="M4668" i="2"/>
  <c r="J4668" i="2"/>
  <c r="M4667" i="2"/>
  <c r="J4667" i="2"/>
  <c r="M4666" i="2"/>
  <c r="J4666" i="2"/>
  <c r="M4665" i="2"/>
  <c r="J4665" i="2"/>
  <c r="M4664" i="2"/>
  <c r="J4664" i="2"/>
  <c r="M4663" i="2"/>
  <c r="J4663" i="2"/>
  <c r="M4662" i="2"/>
  <c r="J4662" i="2"/>
  <c r="M4661" i="2"/>
  <c r="J4661" i="2"/>
  <c r="M4660" i="2"/>
  <c r="J4660" i="2"/>
  <c r="M4659" i="2"/>
  <c r="J4659" i="2"/>
  <c r="M4658" i="2"/>
  <c r="J4658" i="2"/>
  <c r="M4657" i="2"/>
  <c r="J4657" i="2"/>
  <c r="M4656" i="2"/>
  <c r="J4656" i="2"/>
  <c r="M4655" i="2"/>
  <c r="J4655" i="2"/>
  <c r="M4654" i="2"/>
  <c r="J4654" i="2"/>
  <c r="M4653" i="2"/>
  <c r="J4653" i="2"/>
  <c r="M4652" i="2"/>
  <c r="J4652" i="2"/>
  <c r="M4651" i="2"/>
  <c r="J4651" i="2"/>
  <c r="M4650" i="2"/>
  <c r="J4650" i="2"/>
  <c r="M4649" i="2"/>
  <c r="J4649" i="2"/>
  <c r="M4648" i="2"/>
  <c r="J4648" i="2"/>
  <c r="M4647" i="2"/>
  <c r="J4647" i="2"/>
  <c r="M4646" i="2"/>
  <c r="J4646" i="2"/>
  <c r="M4645" i="2"/>
  <c r="J4645" i="2"/>
  <c r="M4644" i="2"/>
  <c r="J4644" i="2"/>
  <c r="M4643" i="2"/>
  <c r="J4643" i="2"/>
  <c r="M4642" i="2"/>
  <c r="J4642" i="2"/>
  <c r="M4641" i="2"/>
  <c r="J4641" i="2"/>
  <c r="M4640" i="2"/>
  <c r="J4640" i="2"/>
  <c r="M4639" i="2"/>
  <c r="J4639" i="2"/>
  <c r="M4638" i="2"/>
  <c r="J4638" i="2"/>
  <c r="M4637" i="2"/>
  <c r="J4637" i="2"/>
  <c r="M4636" i="2"/>
  <c r="J4636" i="2"/>
  <c r="M4635" i="2"/>
  <c r="J4635" i="2"/>
  <c r="M4634" i="2"/>
  <c r="J4634" i="2"/>
  <c r="M4633" i="2"/>
  <c r="J4633" i="2"/>
  <c r="M4632" i="2"/>
  <c r="J4632" i="2"/>
  <c r="M4631" i="2"/>
  <c r="J4631" i="2"/>
  <c r="M4630" i="2"/>
  <c r="J4630" i="2"/>
  <c r="M4629" i="2"/>
  <c r="J4629" i="2"/>
  <c r="M4628" i="2"/>
  <c r="J4628" i="2"/>
  <c r="M4627" i="2"/>
  <c r="J4627" i="2"/>
  <c r="M4626" i="2"/>
  <c r="J4626" i="2"/>
  <c r="M4625" i="2"/>
  <c r="J4625" i="2"/>
  <c r="M4624" i="2"/>
  <c r="J4624" i="2"/>
  <c r="M4623" i="2"/>
  <c r="J4623" i="2"/>
  <c r="M4622" i="2"/>
  <c r="J4622" i="2"/>
  <c r="M4621" i="2"/>
  <c r="J4621" i="2"/>
  <c r="M4620" i="2"/>
  <c r="J4620" i="2"/>
  <c r="M4619" i="2"/>
  <c r="J4619" i="2"/>
  <c r="M4618" i="2"/>
  <c r="J4618" i="2"/>
  <c r="M4617" i="2"/>
  <c r="J4617" i="2"/>
  <c r="M4616" i="2"/>
  <c r="J4616" i="2"/>
  <c r="M4615" i="2"/>
  <c r="J4615" i="2"/>
  <c r="M4614" i="2"/>
  <c r="J4614" i="2"/>
  <c r="M4613" i="2"/>
  <c r="J4613" i="2"/>
  <c r="M4612" i="2"/>
  <c r="J4612" i="2"/>
  <c r="M4611" i="2"/>
  <c r="J4611" i="2"/>
  <c r="M4610" i="2"/>
  <c r="J4610" i="2"/>
  <c r="M4609" i="2"/>
  <c r="J4609" i="2"/>
  <c r="M4608" i="2"/>
  <c r="J4608" i="2"/>
  <c r="M4607" i="2"/>
  <c r="J4607" i="2"/>
  <c r="M4606" i="2"/>
  <c r="J4606" i="2"/>
  <c r="M4605" i="2"/>
  <c r="J4605" i="2"/>
  <c r="M4604" i="2"/>
  <c r="J4604" i="2"/>
  <c r="M4603" i="2"/>
  <c r="J4603" i="2"/>
  <c r="M4602" i="2"/>
  <c r="J4602" i="2"/>
  <c r="M4601" i="2"/>
  <c r="J4601" i="2"/>
  <c r="M4600" i="2"/>
  <c r="J4600" i="2"/>
  <c r="M4599" i="2"/>
  <c r="J4599" i="2"/>
  <c r="M4598" i="2"/>
  <c r="J4598" i="2"/>
  <c r="M4597" i="2"/>
  <c r="J4597" i="2"/>
  <c r="M4596" i="2"/>
  <c r="J4596" i="2"/>
  <c r="M4595" i="2"/>
  <c r="J4595" i="2"/>
  <c r="M4594" i="2"/>
  <c r="J4594" i="2"/>
  <c r="M4593" i="2"/>
  <c r="J4593" i="2"/>
  <c r="M4592" i="2"/>
  <c r="J4592" i="2"/>
  <c r="M4591" i="2"/>
  <c r="J4591" i="2"/>
  <c r="M4590" i="2"/>
  <c r="J4590" i="2"/>
  <c r="M4589" i="2"/>
  <c r="J4589" i="2"/>
  <c r="M4588" i="2"/>
  <c r="J4588" i="2"/>
  <c r="M4587" i="2"/>
  <c r="J4587" i="2"/>
  <c r="M4586" i="2"/>
  <c r="J4586" i="2"/>
  <c r="M4585" i="2"/>
  <c r="J4585" i="2"/>
  <c r="M4584" i="2"/>
  <c r="J4584" i="2"/>
  <c r="M4583" i="2"/>
  <c r="J4583" i="2"/>
  <c r="M4582" i="2"/>
  <c r="J4582" i="2"/>
  <c r="M4581" i="2"/>
  <c r="J4581" i="2"/>
  <c r="M4580" i="2"/>
  <c r="J4580" i="2"/>
  <c r="M4579" i="2"/>
  <c r="J4579" i="2"/>
  <c r="M4578" i="2"/>
  <c r="J4578" i="2"/>
  <c r="M4577" i="2"/>
  <c r="J4577" i="2"/>
  <c r="M4576" i="2"/>
  <c r="J4576" i="2"/>
  <c r="M4575" i="2"/>
  <c r="J4575" i="2"/>
  <c r="M4574" i="2"/>
  <c r="J4574" i="2"/>
  <c r="M4573" i="2"/>
  <c r="J4573" i="2"/>
  <c r="M4572" i="2"/>
  <c r="J4572" i="2"/>
  <c r="M4571" i="2"/>
  <c r="J4571" i="2"/>
  <c r="M4570" i="2"/>
  <c r="J4570" i="2"/>
  <c r="M4569" i="2"/>
  <c r="J4569" i="2"/>
  <c r="M4568" i="2"/>
  <c r="J4568" i="2"/>
  <c r="M4567" i="2"/>
  <c r="J4567" i="2"/>
  <c r="M4566" i="2"/>
  <c r="J4566" i="2"/>
  <c r="M4565" i="2"/>
  <c r="J4565" i="2"/>
  <c r="M4564" i="2"/>
  <c r="J4564" i="2"/>
  <c r="M4563" i="2"/>
  <c r="J4563" i="2"/>
  <c r="M4562" i="2"/>
  <c r="J4562" i="2"/>
  <c r="M4561" i="2"/>
  <c r="J4561" i="2"/>
  <c r="M4560" i="2"/>
  <c r="J4560" i="2"/>
  <c r="M4559" i="2"/>
  <c r="J4559" i="2"/>
  <c r="M4558" i="2"/>
  <c r="J4558" i="2"/>
  <c r="M4557" i="2"/>
  <c r="J4557" i="2"/>
  <c r="M4556" i="2"/>
  <c r="J4556" i="2"/>
  <c r="M4555" i="2"/>
  <c r="J4555" i="2"/>
  <c r="M4554" i="2"/>
  <c r="J4554" i="2"/>
  <c r="M4553" i="2"/>
  <c r="J4553" i="2"/>
  <c r="M4552" i="2"/>
  <c r="J4552" i="2"/>
  <c r="M4551" i="2"/>
  <c r="J4551" i="2"/>
  <c r="M4550" i="2"/>
  <c r="J4550" i="2"/>
  <c r="M4549" i="2"/>
  <c r="J4549" i="2"/>
  <c r="M4548" i="2"/>
  <c r="J4548" i="2"/>
  <c r="M4547" i="2"/>
  <c r="J4547" i="2"/>
  <c r="M4546" i="2"/>
  <c r="J4546" i="2"/>
  <c r="M4545" i="2"/>
  <c r="J4545" i="2"/>
  <c r="M4544" i="2"/>
  <c r="J4544" i="2"/>
  <c r="M4543" i="2"/>
  <c r="J4543" i="2"/>
  <c r="M4542" i="2"/>
  <c r="J4542" i="2"/>
  <c r="M4541" i="2"/>
  <c r="J4541" i="2"/>
  <c r="M4540" i="2"/>
  <c r="J4540" i="2"/>
  <c r="M4539" i="2"/>
  <c r="J4539" i="2"/>
  <c r="M4538" i="2"/>
  <c r="J4538" i="2"/>
  <c r="M4537" i="2"/>
  <c r="J4537" i="2"/>
  <c r="M4536" i="2"/>
  <c r="J4536" i="2"/>
  <c r="M4535" i="2"/>
  <c r="J4535" i="2"/>
  <c r="M4534" i="2"/>
  <c r="J4534" i="2"/>
  <c r="M4533" i="2"/>
  <c r="J4533" i="2"/>
  <c r="M4532" i="2"/>
  <c r="J4532" i="2"/>
  <c r="M4531" i="2"/>
  <c r="J4531" i="2"/>
  <c r="M4530" i="2"/>
  <c r="J4530" i="2"/>
  <c r="M4529" i="2"/>
  <c r="J4529" i="2"/>
  <c r="M4528" i="2"/>
  <c r="J4528" i="2"/>
  <c r="M4527" i="2"/>
  <c r="J4527" i="2"/>
  <c r="M4526" i="2"/>
  <c r="J4526" i="2"/>
  <c r="M4525" i="2"/>
  <c r="J4525" i="2"/>
  <c r="M4524" i="2"/>
  <c r="J4524" i="2"/>
  <c r="M4523" i="2"/>
  <c r="J4523" i="2"/>
  <c r="M4522" i="2"/>
  <c r="J4522" i="2"/>
  <c r="M4521" i="2"/>
  <c r="J4521" i="2"/>
  <c r="M4520" i="2"/>
  <c r="J4520" i="2"/>
  <c r="M4519" i="2"/>
  <c r="J4519" i="2"/>
  <c r="M4518" i="2"/>
  <c r="J4518" i="2"/>
  <c r="M4517" i="2"/>
  <c r="J4517" i="2"/>
  <c r="M4516" i="2"/>
  <c r="J4516" i="2"/>
  <c r="M4515" i="2"/>
  <c r="J4515" i="2"/>
  <c r="M4514" i="2"/>
  <c r="J4514" i="2"/>
  <c r="M4513" i="2"/>
  <c r="J4513" i="2"/>
  <c r="M4512" i="2"/>
  <c r="J4512" i="2"/>
  <c r="M4511" i="2"/>
  <c r="J4511" i="2"/>
  <c r="M4510" i="2"/>
  <c r="J4510" i="2"/>
  <c r="M4509" i="2"/>
  <c r="J4509" i="2"/>
  <c r="M4508" i="2"/>
  <c r="J4508" i="2"/>
  <c r="M4507" i="2"/>
  <c r="J4507" i="2"/>
  <c r="M4506" i="2"/>
  <c r="J4506" i="2"/>
  <c r="M4505" i="2"/>
  <c r="J4505" i="2"/>
  <c r="M4504" i="2"/>
  <c r="J4504" i="2"/>
  <c r="M4503" i="2"/>
  <c r="J4503" i="2"/>
  <c r="M4502" i="2"/>
  <c r="J4502" i="2"/>
  <c r="M4501" i="2"/>
  <c r="J4501" i="2"/>
  <c r="M4500" i="2"/>
  <c r="J4500" i="2"/>
  <c r="M4499" i="2"/>
  <c r="J4499" i="2"/>
  <c r="M4498" i="2"/>
  <c r="J4498" i="2"/>
  <c r="M4497" i="2"/>
  <c r="J4497" i="2"/>
  <c r="M4496" i="2"/>
  <c r="J4496" i="2"/>
  <c r="M4495" i="2"/>
  <c r="J4495" i="2"/>
  <c r="M4494" i="2"/>
  <c r="J4494" i="2"/>
  <c r="M4493" i="2"/>
  <c r="J4493" i="2"/>
  <c r="M4492" i="2"/>
  <c r="J4492" i="2"/>
  <c r="M4491" i="2"/>
  <c r="J4491" i="2"/>
  <c r="M4490" i="2"/>
  <c r="J4490" i="2"/>
  <c r="M4489" i="2"/>
  <c r="J4489" i="2"/>
  <c r="M4488" i="2"/>
  <c r="J4488" i="2"/>
  <c r="M4487" i="2"/>
  <c r="J4487" i="2"/>
  <c r="M4486" i="2"/>
  <c r="J4486" i="2"/>
  <c r="M4485" i="2"/>
  <c r="J4485" i="2"/>
  <c r="M4484" i="2"/>
  <c r="J4484" i="2"/>
  <c r="M4483" i="2"/>
  <c r="J4483" i="2"/>
  <c r="M4482" i="2"/>
  <c r="J4482" i="2"/>
  <c r="M4481" i="2"/>
  <c r="J4481" i="2"/>
  <c r="M4480" i="2"/>
  <c r="J4480" i="2"/>
  <c r="M4479" i="2"/>
  <c r="J4479" i="2"/>
  <c r="M4478" i="2"/>
  <c r="J4478" i="2"/>
  <c r="M4477" i="2"/>
  <c r="J4477" i="2"/>
  <c r="M4476" i="2"/>
  <c r="J4476" i="2"/>
  <c r="M4475" i="2"/>
  <c r="J4475" i="2"/>
  <c r="M4474" i="2"/>
  <c r="J4474" i="2"/>
  <c r="M4473" i="2"/>
  <c r="J4473" i="2"/>
  <c r="M4472" i="2"/>
  <c r="J4472" i="2"/>
  <c r="M4471" i="2"/>
  <c r="J4471" i="2"/>
  <c r="M4470" i="2"/>
  <c r="J4470" i="2"/>
  <c r="M4469" i="2"/>
  <c r="J4469" i="2"/>
  <c r="M4468" i="2"/>
  <c r="J4468" i="2"/>
  <c r="M4467" i="2"/>
  <c r="J4467" i="2"/>
  <c r="M4466" i="2"/>
  <c r="J4466" i="2"/>
  <c r="M4465" i="2"/>
  <c r="J4465" i="2"/>
  <c r="M4464" i="2"/>
  <c r="J4464" i="2"/>
  <c r="M4463" i="2"/>
  <c r="J4463" i="2"/>
  <c r="M4462" i="2"/>
  <c r="J4462" i="2"/>
  <c r="M4461" i="2"/>
  <c r="J4461" i="2"/>
  <c r="M4460" i="2"/>
  <c r="J4460" i="2"/>
  <c r="M4459" i="2"/>
  <c r="J4459" i="2"/>
  <c r="M4458" i="2"/>
  <c r="J4458" i="2"/>
  <c r="M4457" i="2"/>
  <c r="J4457" i="2"/>
  <c r="M4456" i="2"/>
  <c r="J4456" i="2"/>
  <c r="M4455" i="2"/>
  <c r="J4455" i="2"/>
  <c r="M4454" i="2"/>
  <c r="J4454" i="2"/>
  <c r="M4453" i="2"/>
  <c r="J4453" i="2"/>
  <c r="M4452" i="2"/>
  <c r="J4452" i="2"/>
  <c r="M4451" i="2"/>
  <c r="J4451" i="2"/>
  <c r="M4450" i="2"/>
  <c r="J4450" i="2"/>
  <c r="M4449" i="2"/>
  <c r="J4449" i="2"/>
  <c r="M4448" i="2"/>
  <c r="J4448" i="2"/>
  <c r="M4447" i="2"/>
  <c r="J4447" i="2"/>
  <c r="M4446" i="2"/>
  <c r="J4446" i="2"/>
  <c r="M4445" i="2"/>
  <c r="J4445" i="2"/>
  <c r="M4444" i="2"/>
  <c r="J4444" i="2"/>
  <c r="M4443" i="2"/>
  <c r="J4443" i="2"/>
  <c r="M4442" i="2"/>
  <c r="J4442" i="2"/>
  <c r="M4441" i="2"/>
  <c r="J4441" i="2"/>
  <c r="M4440" i="2"/>
  <c r="J4440" i="2"/>
  <c r="M4439" i="2"/>
  <c r="J4439" i="2"/>
  <c r="M4438" i="2"/>
  <c r="J4438" i="2"/>
  <c r="M4437" i="2"/>
  <c r="J4437" i="2"/>
  <c r="M4436" i="2"/>
  <c r="J4436" i="2"/>
  <c r="M4435" i="2"/>
  <c r="J4435" i="2"/>
  <c r="M4434" i="2"/>
  <c r="J4434" i="2"/>
  <c r="M4433" i="2"/>
  <c r="J4433" i="2"/>
  <c r="M4432" i="2"/>
  <c r="J4432" i="2"/>
  <c r="M4431" i="2"/>
  <c r="J4431" i="2"/>
  <c r="M4430" i="2"/>
  <c r="J4430" i="2"/>
  <c r="M4429" i="2"/>
  <c r="J4429" i="2"/>
  <c r="M4428" i="2"/>
  <c r="J4428" i="2"/>
  <c r="M4427" i="2"/>
  <c r="J4427" i="2"/>
  <c r="M4426" i="2"/>
  <c r="J4426" i="2"/>
  <c r="M4425" i="2"/>
  <c r="J4425" i="2"/>
  <c r="M4424" i="2"/>
  <c r="J4424" i="2"/>
  <c r="M4423" i="2"/>
  <c r="J4423" i="2"/>
  <c r="M4422" i="2"/>
  <c r="J4422" i="2"/>
  <c r="M4421" i="2"/>
  <c r="J4421" i="2"/>
  <c r="M4420" i="2"/>
  <c r="J4420" i="2"/>
  <c r="M4419" i="2"/>
  <c r="J4419" i="2"/>
  <c r="M4418" i="2"/>
  <c r="J4418" i="2"/>
  <c r="M4417" i="2"/>
  <c r="J4417" i="2"/>
  <c r="M4416" i="2"/>
  <c r="J4416" i="2"/>
  <c r="M4415" i="2"/>
  <c r="J4415" i="2"/>
  <c r="M4414" i="2"/>
  <c r="J4414" i="2"/>
  <c r="M4413" i="2"/>
  <c r="J4413" i="2"/>
  <c r="M4412" i="2"/>
  <c r="J4412" i="2"/>
  <c r="M4411" i="2"/>
  <c r="J4411" i="2"/>
  <c r="M4410" i="2"/>
  <c r="J4410" i="2"/>
  <c r="M4409" i="2"/>
  <c r="J4409" i="2"/>
  <c r="M4408" i="2"/>
  <c r="J4408" i="2"/>
  <c r="M4407" i="2"/>
  <c r="J4407" i="2"/>
  <c r="M4406" i="2"/>
  <c r="J4406" i="2"/>
  <c r="M4405" i="2"/>
  <c r="J4405" i="2"/>
  <c r="M4404" i="2"/>
  <c r="J4404" i="2"/>
  <c r="M4403" i="2"/>
  <c r="J4403" i="2"/>
  <c r="M4402" i="2"/>
  <c r="J4402" i="2"/>
  <c r="M4401" i="2"/>
  <c r="J4401" i="2"/>
  <c r="M4400" i="2"/>
  <c r="J4400" i="2"/>
  <c r="M4399" i="2"/>
  <c r="J4399" i="2"/>
  <c r="M4398" i="2"/>
  <c r="J4398" i="2"/>
  <c r="M4397" i="2"/>
  <c r="J4397" i="2"/>
  <c r="M4396" i="2"/>
  <c r="J4396" i="2"/>
  <c r="M4395" i="2"/>
  <c r="J4395" i="2"/>
  <c r="M4394" i="2"/>
  <c r="J4394" i="2"/>
  <c r="M4393" i="2"/>
  <c r="J4393" i="2"/>
  <c r="M4392" i="2"/>
  <c r="J4392" i="2"/>
  <c r="M4391" i="2"/>
  <c r="J4391" i="2"/>
  <c r="M4390" i="2"/>
  <c r="J4390" i="2"/>
  <c r="M4389" i="2"/>
  <c r="J4389" i="2"/>
  <c r="M4388" i="2"/>
  <c r="J4388" i="2"/>
  <c r="M4387" i="2"/>
  <c r="J4387" i="2"/>
  <c r="M4386" i="2"/>
  <c r="J4386" i="2"/>
  <c r="M4385" i="2"/>
  <c r="J4385" i="2"/>
  <c r="M4384" i="2"/>
  <c r="J4384" i="2"/>
  <c r="M4383" i="2"/>
  <c r="J4383" i="2"/>
  <c r="M4382" i="2"/>
  <c r="J4382" i="2"/>
  <c r="M4381" i="2"/>
  <c r="J4381" i="2"/>
  <c r="M4380" i="2"/>
  <c r="J4380" i="2"/>
  <c r="M4379" i="2"/>
  <c r="J4379" i="2"/>
  <c r="M4378" i="2"/>
  <c r="J4378" i="2"/>
  <c r="M4377" i="2"/>
  <c r="J4377" i="2"/>
  <c r="M4376" i="2"/>
  <c r="J4376" i="2"/>
  <c r="M4375" i="2"/>
  <c r="J4375" i="2"/>
  <c r="M4374" i="2"/>
  <c r="J4374" i="2"/>
  <c r="M4373" i="2"/>
  <c r="J4373" i="2"/>
  <c r="M4372" i="2"/>
  <c r="J4372" i="2"/>
  <c r="M4371" i="2"/>
  <c r="J4371" i="2"/>
  <c r="M4370" i="2"/>
  <c r="J4370" i="2"/>
  <c r="M4369" i="2"/>
  <c r="J4369" i="2"/>
  <c r="M4368" i="2"/>
  <c r="J4368" i="2"/>
  <c r="M4367" i="2"/>
  <c r="J4367" i="2"/>
  <c r="M4366" i="2"/>
  <c r="J4366" i="2"/>
  <c r="M4365" i="2"/>
  <c r="J4365" i="2"/>
  <c r="M4364" i="2"/>
  <c r="J4364" i="2"/>
  <c r="M4363" i="2"/>
  <c r="J4363" i="2"/>
  <c r="M4362" i="2"/>
  <c r="J4362" i="2"/>
  <c r="M4361" i="2"/>
  <c r="J4361" i="2"/>
  <c r="M4360" i="2"/>
  <c r="J4360" i="2"/>
  <c r="M4359" i="2"/>
  <c r="J4359" i="2"/>
  <c r="M4358" i="2"/>
  <c r="J4358" i="2"/>
  <c r="M4357" i="2"/>
  <c r="J4357" i="2"/>
  <c r="M4356" i="2"/>
  <c r="J4356" i="2"/>
  <c r="M4355" i="2"/>
  <c r="J4355" i="2"/>
  <c r="M4354" i="2"/>
  <c r="J4354" i="2"/>
  <c r="M4353" i="2"/>
  <c r="J4353" i="2"/>
  <c r="M4352" i="2"/>
  <c r="J4352" i="2"/>
  <c r="M4351" i="2"/>
  <c r="J4351" i="2"/>
  <c r="M4350" i="2"/>
  <c r="J4350" i="2"/>
  <c r="M4349" i="2"/>
  <c r="J4349" i="2"/>
  <c r="M4348" i="2"/>
  <c r="J4348" i="2"/>
  <c r="M4347" i="2"/>
  <c r="J4347" i="2"/>
  <c r="M4346" i="2"/>
  <c r="J4346" i="2"/>
  <c r="M4345" i="2"/>
  <c r="J4345" i="2"/>
  <c r="M4344" i="2"/>
  <c r="J4344" i="2"/>
  <c r="M4343" i="2"/>
  <c r="J4343" i="2"/>
  <c r="M4342" i="2"/>
  <c r="J4342" i="2"/>
  <c r="M4341" i="2"/>
  <c r="J4341" i="2"/>
  <c r="M4340" i="2"/>
  <c r="J4340" i="2"/>
  <c r="M4339" i="2"/>
  <c r="J4339" i="2"/>
  <c r="M4338" i="2"/>
  <c r="J4338" i="2"/>
  <c r="M4337" i="2"/>
  <c r="J4337" i="2"/>
  <c r="M4336" i="2"/>
  <c r="J4336" i="2"/>
  <c r="M4335" i="2"/>
  <c r="J4335" i="2"/>
  <c r="M4334" i="2"/>
  <c r="J4334" i="2"/>
  <c r="M4333" i="2"/>
  <c r="J4333" i="2"/>
  <c r="M4332" i="2"/>
  <c r="J4332" i="2"/>
  <c r="M4331" i="2"/>
  <c r="J4331" i="2"/>
  <c r="M4330" i="2"/>
  <c r="J4330" i="2"/>
  <c r="M4329" i="2"/>
  <c r="J4329" i="2"/>
  <c r="M4328" i="2"/>
  <c r="J4328" i="2"/>
  <c r="M4327" i="2"/>
  <c r="J4327" i="2"/>
  <c r="M4326" i="2"/>
  <c r="J4326" i="2"/>
  <c r="M4325" i="2"/>
  <c r="J4325" i="2"/>
  <c r="M4324" i="2"/>
  <c r="J4324" i="2"/>
  <c r="M4323" i="2"/>
  <c r="J4323" i="2"/>
  <c r="M4322" i="2"/>
  <c r="J4322" i="2"/>
  <c r="M4321" i="2"/>
  <c r="J4321" i="2"/>
  <c r="M4320" i="2"/>
  <c r="J4320" i="2"/>
  <c r="M4319" i="2"/>
  <c r="J4319" i="2"/>
  <c r="M4318" i="2"/>
  <c r="J4318" i="2"/>
  <c r="M4317" i="2"/>
  <c r="J4317" i="2"/>
  <c r="M4316" i="2"/>
  <c r="J4316" i="2"/>
  <c r="M4315" i="2"/>
  <c r="J4315" i="2"/>
  <c r="M4314" i="2"/>
  <c r="J4314" i="2"/>
  <c r="M4313" i="2"/>
  <c r="J4313" i="2"/>
  <c r="M4312" i="2"/>
  <c r="J4312" i="2"/>
  <c r="M4311" i="2"/>
  <c r="J4311" i="2"/>
  <c r="M4310" i="2"/>
  <c r="J4310" i="2"/>
  <c r="M4309" i="2"/>
  <c r="J4309" i="2"/>
  <c r="M4308" i="2"/>
  <c r="J4308" i="2"/>
  <c r="M4307" i="2"/>
  <c r="J4307" i="2"/>
  <c r="M4306" i="2"/>
  <c r="J4306" i="2"/>
  <c r="M4305" i="2"/>
  <c r="J4305" i="2"/>
  <c r="M4304" i="2"/>
  <c r="J4304" i="2"/>
  <c r="M4303" i="2"/>
  <c r="J4303" i="2"/>
  <c r="M4302" i="2"/>
  <c r="J4302" i="2"/>
  <c r="M4301" i="2"/>
  <c r="J4301" i="2"/>
  <c r="M4300" i="2"/>
  <c r="J4300" i="2"/>
  <c r="M4299" i="2"/>
  <c r="J4299" i="2"/>
  <c r="M4298" i="2"/>
  <c r="J4298" i="2"/>
  <c r="M4297" i="2"/>
  <c r="J4297" i="2"/>
  <c r="M4296" i="2"/>
  <c r="J4296" i="2"/>
  <c r="M4295" i="2"/>
  <c r="J4295" i="2"/>
  <c r="M4294" i="2"/>
  <c r="J4294" i="2"/>
  <c r="M4293" i="2"/>
  <c r="J4293" i="2"/>
  <c r="M4292" i="2"/>
  <c r="J4292" i="2"/>
  <c r="M4291" i="2"/>
  <c r="J4291" i="2"/>
  <c r="M4290" i="2"/>
  <c r="J4290" i="2"/>
  <c r="M4289" i="2"/>
  <c r="J4289" i="2"/>
  <c r="M4288" i="2"/>
  <c r="J4288" i="2"/>
  <c r="M4287" i="2"/>
  <c r="J4287" i="2"/>
  <c r="M4286" i="2"/>
  <c r="J4286" i="2"/>
  <c r="M4285" i="2"/>
  <c r="J4285" i="2"/>
  <c r="M4284" i="2"/>
  <c r="J4284" i="2"/>
  <c r="M4283" i="2"/>
  <c r="J4283" i="2"/>
  <c r="M4282" i="2"/>
  <c r="J4282" i="2"/>
  <c r="M4281" i="2"/>
  <c r="J4281" i="2"/>
  <c r="M4280" i="2"/>
  <c r="J4280" i="2"/>
  <c r="M4279" i="2"/>
  <c r="J4279" i="2"/>
  <c r="M4278" i="2"/>
  <c r="J4278" i="2"/>
  <c r="M4277" i="2"/>
  <c r="J4277" i="2"/>
  <c r="M4276" i="2"/>
  <c r="J4276" i="2"/>
  <c r="M4275" i="2"/>
  <c r="J4275" i="2"/>
  <c r="M4274" i="2"/>
  <c r="J4274" i="2"/>
  <c r="M4273" i="2"/>
  <c r="J4273" i="2"/>
  <c r="M4272" i="2"/>
  <c r="J4272" i="2"/>
  <c r="M4271" i="2"/>
  <c r="J4271" i="2"/>
  <c r="M4270" i="2"/>
  <c r="J4270" i="2"/>
  <c r="M4269" i="2"/>
  <c r="J4269" i="2"/>
  <c r="M4268" i="2"/>
  <c r="J4268" i="2"/>
  <c r="M4267" i="2"/>
  <c r="J4267" i="2"/>
  <c r="M4266" i="2"/>
  <c r="J4266" i="2"/>
  <c r="M4265" i="2"/>
  <c r="J4265" i="2"/>
  <c r="M4264" i="2"/>
  <c r="J4264" i="2"/>
  <c r="M4263" i="2"/>
  <c r="J4263" i="2"/>
  <c r="M4262" i="2"/>
  <c r="J4262" i="2"/>
  <c r="M4261" i="2"/>
  <c r="J4261" i="2"/>
  <c r="M4260" i="2"/>
  <c r="J4260" i="2"/>
  <c r="M4259" i="2"/>
  <c r="J4259" i="2"/>
  <c r="M4258" i="2"/>
  <c r="J4258" i="2"/>
  <c r="M4257" i="2"/>
  <c r="J4257" i="2"/>
  <c r="M4256" i="2"/>
  <c r="J4256" i="2"/>
  <c r="M4255" i="2"/>
  <c r="J4255" i="2"/>
  <c r="M4254" i="2"/>
  <c r="J4254" i="2"/>
  <c r="M4253" i="2"/>
  <c r="J4253" i="2"/>
  <c r="M4252" i="2"/>
  <c r="J4252" i="2"/>
  <c r="M4251" i="2"/>
  <c r="J4251" i="2"/>
  <c r="M4250" i="2"/>
  <c r="J4250" i="2"/>
  <c r="M4249" i="2"/>
  <c r="J4249" i="2"/>
  <c r="M4248" i="2"/>
  <c r="J4248" i="2"/>
  <c r="M4247" i="2"/>
  <c r="J4247" i="2"/>
  <c r="M4246" i="2"/>
  <c r="J4246" i="2"/>
  <c r="M4245" i="2"/>
  <c r="J4245" i="2"/>
  <c r="M4244" i="2"/>
  <c r="J4244" i="2"/>
  <c r="M4243" i="2"/>
  <c r="J4243" i="2"/>
  <c r="M4242" i="2"/>
  <c r="J4242" i="2"/>
  <c r="M4241" i="2"/>
  <c r="J4241" i="2"/>
  <c r="M4240" i="2"/>
  <c r="J4240" i="2"/>
  <c r="M4239" i="2"/>
  <c r="J4239" i="2"/>
  <c r="M4238" i="2"/>
  <c r="J4238" i="2"/>
  <c r="M4237" i="2"/>
  <c r="J4237" i="2"/>
  <c r="M4236" i="2"/>
  <c r="J4236" i="2"/>
  <c r="M4235" i="2"/>
  <c r="J4235" i="2"/>
  <c r="M4234" i="2"/>
  <c r="J4234" i="2"/>
  <c r="M4233" i="2"/>
  <c r="J4233" i="2"/>
  <c r="M4232" i="2"/>
  <c r="J4232" i="2"/>
  <c r="M4231" i="2"/>
  <c r="J4231" i="2"/>
  <c r="M4230" i="2"/>
  <c r="J4230" i="2"/>
  <c r="M4229" i="2"/>
  <c r="J4229" i="2"/>
  <c r="M4228" i="2"/>
  <c r="J4228" i="2"/>
  <c r="M4227" i="2"/>
  <c r="J4227" i="2"/>
  <c r="M4226" i="2"/>
  <c r="J4226" i="2"/>
  <c r="M4225" i="2"/>
  <c r="J4225" i="2"/>
  <c r="M4224" i="2"/>
  <c r="J4224" i="2"/>
  <c r="M4223" i="2"/>
  <c r="J4223" i="2"/>
  <c r="M4222" i="2"/>
  <c r="J4222" i="2"/>
  <c r="M4221" i="2"/>
  <c r="J4221" i="2"/>
  <c r="M4220" i="2"/>
  <c r="J4220" i="2"/>
  <c r="M4219" i="2"/>
  <c r="J4219" i="2"/>
  <c r="M4218" i="2"/>
  <c r="J4218" i="2"/>
  <c r="M4217" i="2"/>
  <c r="J4217" i="2"/>
  <c r="M4216" i="2"/>
  <c r="J4216" i="2"/>
  <c r="M4215" i="2"/>
  <c r="J4215" i="2"/>
  <c r="M4214" i="2"/>
  <c r="J4214" i="2"/>
  <c r="M4213" i="2"/>
  <c r="J4213" i="2"/>
  <c r="M4212" i="2"/>
  <c r="J4212" i="2"/>
  <c r="M4211" i="2"/>
  <c r="J4211" i="2"/>
  <c r="M4210" i="2"/>
  <c r="J4210" i="2"/>
  <c r="M4209" i="2"/>
  <c r="J4209" i="2"/>
  <c r="M4208" i="2"/>
  <c r="J4208" i="2"/>
  <c r="M4207" i="2"/>
  <c r="J4207" i="2"/>
  <c r="M4206" i="2"/>
  <c r="J4206" i="2"/>
  <c r="M4205" i="2"/>
  <c r="J4205" i="2"/>
  <c r="M4204" i="2"/>
  <c r="J4204" i="2"/>
  <c r="M4203" i="2"/>
  <c r="J4203" i="2"/>
  <c r="M4202" i="2"/>
  <c r="J4202" i="2"/>
  <c r="M4201" i="2"/>
  <c r="J4201" i="2"/>
  <c r="M4200" i="2"/>
  <c r="J4200" i="2"/>
  <c r="M4199" i="2"/>
  <c r="J4199" i="2"/>
  <c r="M4198" i="2"/>
  <c r="J4198" i="2"/>
  <c r="M4197" i="2"/>
  <c r="J4197" i="2"/>
  <c r="M4196" i="2"/>
  <c r="J4196" i="2"/>
  <c r="M4195" i="2"/>
  <c r="J4195" i="2"/>
  <c r="M4194" i="2"/>
  <c r="J4194" i="2"/>
  <c r="M4193" i="2"/>
  <c r="J4193" i="2"/>
  <c r="M4192" i="2"/>
  <c r="J4192" i="2"/>
  <c r="M4191" i="2"/>
  <c r="J4191" i="2"/>
  <c r="M4190" i="2"/>
  <c r="J4190" i="2"/>
  <c r="M4189" i="2"/>
  <c r="J4189" i="2"/>
  <c r="M4188" i="2"/>
  <c r="J4188" i="2"/>
  <c r="M4187" i="2"/>
  <c r="J4187" i="2"/>
  <c r="M4186" i="2"/>
  <c r="J4186" i="2"/>
  <c r="M4185" i="2"/>
  <c r="J4185" i="2"/>
  <c r="M4184" i="2"/>
  <c r="J4184" i="2"/>
  <c r="M4183" i="2"/>
  <c r="J4183" i="2"/>
  <c r="M4182" i="2"/>
  <c r="J4182" i="2"/>
  <c r="M4181" i="2"/>
  <c r="J4181" i="2"/>
  <c r="M4180" i="2"/>
  <c r="J4180" i="2"/>
  <c r="M4179" i="2"/>
  <c r="J4179" i="2"/>
  <c r="M4178" i="2"/>
  <c r="J4178" i="2"/>
  <c r="M4177" i="2"/>
  <c r="J4177" i="2"/>
  <c r="M4176" i="2"/>
  <c r="J4176" i="2"/>
  <c r="M4175" i="2"/>
  <c r="J4175" i="2"/>
  <c r="M4174" i="2"/>
  <c r="J4174" i="2"/>
  <c r="M4173" i="2"/>
  <c r="J4173" i="2"/>
  <c r="M4172" i="2"/>
  <c r="J4172" i="2"/>
  <c r="M4171" i="2"/>
  <c r="J4171" i="2"/>
  <c r="M4170" i="2"/>
  <c r="J4170" i="2"/>
  <c r="M4169" i="2"/>
  <c r="J4169" i="2"/>
  <c r="M4168" i="2"/>
  <c r="J4168" i="2"/>
  <c r="M4167" i="2"/>
  <c r="J4167" i="2"/>
  <c r="M4166" i="2"/>
  <c r="J4166" i="2"/>
  <c r="M4165" i="2"/>
  <c r="J4165" i="2"/>
  <c r="M4164" i="2"/>
  <c r="J4164" i="2"/>
  <c r="M4163" i="2"/>
  <c r="J4163" i="2"/>
  <c r="M4162" i="2"/>
  <c r="J4162" i="2"/>
  <c r="M4161" i="2"/>
  <c r="J4161" i="2"/>
  <c r="M4160" i="2"/>
  <c r="J4160" i="2"/>
  <c r="M4159" i="2"/>
  <c r="J4159" i="2"/>
  <c r="M4158" i="2"/>
  <c r="J4158" i="2"/>
  <c r="M4157" i="2"/>
  <c r="J4157" i="2"/>
  <c r="M4156" i="2"/>
  <c r="J4156" i="2"/>
  <c r="M4155" i="2"/>
  <c r="J4155" i="2"/>
  <c r="M4154" i="2"/>
  <c r="J4154" i="2"/>
  <c r="M4153" i="2"/>
  <c r="J4153" i="2"/>
  <c r="M4152" i="2"/>
  <c r="J4152" i="2"/>
  <c r="M4151" i="2"/>
  <c r="J4151" i="2"/>
  <c r="M4150" i="2"/>
  <c r="J4150" i="2"/>
  <c r="M4149" i="2"/>
  <c r="J4149" i="2"/>
  <c r="M4148" i="2"/>
  <c r="J4148" i="2"/>
  <c r="M4147" i="2"/>
  <c r="J4147" i="2"/>
  <c r="M4146" i="2"/>
  <c r="J4146" i="2"/>
  <c r="M4145" i="2"/>
  <c r="J4145" i="2"/>
  <c r="M4144" i="2"/>
  <c r="J4144" i="2"/>
  <c r="M4143" i="2"/>
  <c r="J4143" i="2"/>
  <c r="M4142" i="2"/>
  <c r="J4142" i="2"/>
  <c r="M4141" i="2"/>
  <c r="J4141" i="2"/>
  <c r="M4140" i="2"/>
  <c r="J4140" i="2"/>
  <c r="M4139" i="2"/>
  <c r="J4139" i="2"/>
  <c r="M4138" i="2"/>
  <c r="J4138" i="2"/>
  <c r="M4137" i="2"/>
  <c r="J4137" i="2"/>
  <c r="M4136" i="2"/>
  <c r="J4136" i="2"/>
  <c r="M4135" i="2"/>
  <c r="J4135" i="2"/>
  <c r="M4134" i="2"/>
  <c r="J4134" i="2"/>
  <c r="M4133" i="2"/>
  <c r="J4133" i="2"/>
  <c r="M4132" i="2"/>
  <c r="J4132" i="2"/>
  <c r="M4131" i="2"/>
  <c r="J4131" i="2"/>
  <c r="M4130" i="2"/>
  <c r="J4130" i="2"/>
  <c r="M4129" i="2"/>
  <c r="J4129" i="2"/>
  <c r="M4128" i="2"/>
  <c r="J4128" i="2"/>
  <c r="M4127" i="2"/>
  <c r="J4127" i="2"/>
  <c r="M4126" i="2"/>
  <c r="J4126" i="2"/>
  <c r="M4125" i="2"/>
  <c r="J4125" i="2"/>
  <c r="M4124" i="2"/>
  <c r="J4124" i="2"/>
  <c r="M4123" i="2"/>
  <c r="J4123" i="2"/>
  <c r="M4122" i="2"/>
  <c r="J4122" i="2"/>
  <c r="M4121" i="2"/>
  <c r="J4121" i="2"/>
  <c r="M4120" i="2"/>
  <c r="J4120" i="2"/>
  <c r="M4119" i="2"/>
  <c r="J4119" i="2"/>
  <c r="M4118" i="2"/>
  <c r="J4118" i="2"/>
  <c r="M4117" i="2"/>
  <c r="J4117" i="2"/>
  <c r="M4116" i="2"/>
  <c r="J4116" i="2"/>
  <c r="M4115" i="2"/>
  <c r="J4115" i="2"/>
  <c r="M4114" i="2"/>
  <c r="J4114" i="2"/>
  <c r="M4113" i="2"/>
  <c r="J4113" i="2"/>
  <c r="M4112" i="2"/>
  <c r="J4112" i="2"/>
  <c r="M4111" i="2"/>
  <c r="J4111" i="2"/>
  <c r="M4110" i="2"/>
  <c r="J4110" i="2"/>
  <c r="M4109" i="2"/>
  <c r="J4109" i="2"/>
  <c r="M4108" i="2"/>
  <c r="J4108" i="2"/>
  <c r="M4107" i="2"/>
  <c r="J4107" i="2"/>
  <c r="M4106" i="2"/>
  <c r="J4106" i="2"/>
  <c r="M4105" i="2"/>
  <c r="J4105" i="2"/>
  <c r="M4104" i="2"/>
  <c r="J4104" i="2"/>
  <c r="M4103" i="2"/>
  <c r="J4103" i="2"/>
  <c r="M4102" i="2"/>
  <c r="J4102" i="2"/>
  <c r="M4101" i="2"/>
  <c r="J4101" i="2"/>
  <c r="M4100" i="2"/>
  <c r="J4100" i="2"/>
  <c r="M4099" i="2"/>
  <c r="J4099" i="2"/>
  <c r="M4098" i="2"/>
  <c r="J4098" i="2"/>
  <c r="M4097" i="2"/>
  <c r="J4097" i="2"/>
  <c r="M4096" i="2"/>
  <c r="J4096" i="2"/>
  <c r="M4095" i="2"/>
  <c r="J4095" i="2"/>
  <c r="M4094" i="2"/>
  <c r="J4094" i="2"/>
  <c r="M4093" i="2"/>
  <c r="J4093" i="2"/>
  <c r="M4092" i="2"/>
  <c r="J4092" i="2"/>
  <c r="M4091" i="2"/>
  <c r="J4091" i="2"/>
  <c r="M4090" i="2"/>
  <c r="J4090" i="2"/>
  <c r="M4089" i="2"/>
  <c r="J4089" i="2"/>
  <c r="M4088" i="2"/>
  <c r="J4088" i="2"/>
  <c r="M4087" i="2"/>
  <c r="J4087" i="2"/>
  <c r="M4086" i="2"/>
  <c r="J4086" i="2"/>
  <c r="M4085" i="2"/>
  <c r="J4085" i="2"/>
  <c r="M4084" i="2"/>
  <c r="J4084" i="2"/>
  <c r="M4083" i="2"/>
  <c r="J4083" i="2"/>
  <c r="M4082" i="2"/>
  <c r="J4082" i="2"/>
  <c r="M4081" i="2"/>
  <c r="J4081" i="2"/>
  <c r="M4080" i="2"/>
  <c r="J4080" i="2"/>
  <c r="M4079" i="2"/>
  <c r="J4079" i="2"/>
  <c r="M4078" i="2"/>
  <c r="J4078" i="2"/>
  <c r="M4077" i="2"/>
  <c r="J4077" i="2"/>
  <c r="M4076" i="2"/>
  <c r="J4076" i="2"/>
  <c r="M4075" i="2"/>
  <c r="J4075" i="2"/>
  <c r="M4074" i="2"/>
  <c r="J4074" i="2"/>
  <c r="M4073" i="2"/>
  <c r="J4073" i="2"/>
  <c r="M4072" i="2"/>
  <c r="J4072" i="2"/>
  <c r="M4071" i="2"/>
  <c r="J4071" i="2"/>
  <c r="M4070" i="2"/>
  <c r="J4070" i="2"/>
  <c r="M4069" i="2"/>
  <c r="J4069" i="2"/>
  <c r="M4068" i="2"/>
  <c r="J4068" i="2"/>
  <c r="M4067" i="2"/>
  <c r="J4067" i="2"/>
  <c r="M4066" i="2"/>
  <c r="J4066" i="2"/>
  <c r="M4065" i="2"/>
  <c r="J4065" i="2"/>
  <c r="M4064" i="2"/>
  <c r="J4064" i="2"/>
  <c r="M4063" i="2"/>
  <c r="J4063" i="2"/>
  <c r="M4062" i="2"/>
  <c r="J4062" i="2"/>
  <c r="M4061" i="2"/>
  <c r="J4061" i="2"/>
  <c r="M4060" i="2"/>
  <c r="J4060" i="2"/>
  <c r="M4059" i="2"/>
  <c r="J4059" i="2"/>
  <c r="M4058" i="2"/>
  <c r="J4058" i="2"/>
  <c r="M4057" i="2"/>
  <c r="J4057" i="2"/>
  <c r="M4056" i="2"/>
  <c r="J4056" i="2"/>
  <c r="M4055" i="2"/>
  <c r="J4055" i="2"/>
  <c r="M4054" i="2"/>
  <c r="J4054" i="2"/>
  <c r="M4053" i="2"/>
  <c r="J4053" i="2"/>
  <c r="M4052" i="2"/>
  <c r="J4052" i="2"/>
  <c r="M4051" i="2"/>
  <c r="J4051" i="2"/>
  <c r="M4050" i="2"/>
  <c r="J4050" i="2"/>
  <c r="M4049" i="2"/>
  <c r="J4049" i="2"/>
  <c r="M4048" i="2"/>
  <c r="J4048" i="2"/>
  <c r="M4047" i="2"/>
  <c r="J4047" i="2"/>
  <c r="M4046" i="2"/>
  <c r="J4046" i="2"/>
  <c r="M4045" i="2"/>
  <c r="J4045" i="2"/>
  <c r="M4044" i="2"/>
  <c r="J4044" i="2"/>
  <c r="M4043" i="2"/>
  <c r="J4043" i="2"/>
  <c r="M4042" i="2"/>
  <c r="J4042" i="2"/>
  <c r="M4041" i="2"/>
  <c r="J4041" i="2"/>
  <c r="M4040" i="2"/>
  <c r="J4040" i="2"/>
  <c r="M4039" i="2"/>
  <c r="J4039" i="2"/>
  <c r="M4038" i="2"/>
  <c r="J4038" i="2"/>
  <c r="M4037" i="2"/>
  <c r="J4037" i="2"/>
  <c r="M4036" i="2"/>
  <c r="J4036" i="2"/>
  <c r="M4035" i="2"/>
  <c r="J4035" i="2"/>
  <c r="M4034" i="2"/>
  <c r="J4034" i="2"/>
  <c r="M4033" i="2"/>
  <c r="J4033" i="2"/>
  <c r="M4032" i="2"/>
  <c r="J4032" i="2"/>
  <c r="M4031" i="2"/>
  <c r="J4031" i="2"/>
  <c r="M4030" i="2"/>
  <c r="J4030" i="2"/>
  <c r="M4029" i="2"/>
  <c r="J4029" i="2"/>
  <c r="M4028" i="2"/>
  <c r="J4028" i="2"/>
  <c r="M4027" i="2"/>
  <c r="J4027" i="2"/>
  <c r="M4026" i="2"/>
  <c r="J4026" i="2"/>
  <c r="M4025" i="2"/>
  <c r="J4025" i="2"/>
  <c r="M4024" i="2"/>
  <c r="J4024" i="2"/>
  <c r="M4023" i="2"/>
  <c r="J4023" i="2"/>
  <c r="M4022" i="2"/>
  <c r="J4022" i="2"/>
  <c r="M4021" i="2"/>
  <c r="J4021" i="2"/>
  <c r="M4020" i="2"/>
  <c r="J4020" i="2"/>
  <c r="M4019" i="2"/>
  <c r="J4019" i="2"/>
  <c r="M4018" i="2"/>
  <c r="J4018" i="2"/>
  <c r="M4017" i="2"/>
  <c r="J4017" i="2"/>
  <c r="M4016" i="2"/>
  <c r="J4016" i="2"/>
  <c r="M4015" i="2"/>
  <c r="J4015" i="2"/>
  <c r="M4014" i="2"/>
  <c r="J4014" i="2"/>
  <c r="M4013" i="2"/>
  <c r="J4013" i="2"/>
  <c r="M4012" i="2"/>
  <c r="J4012" i="2"/>
  <c r="M4011" i="2"/>
  <c r="J4011" i="2"/>
  <c r="M4010" i="2"/>
  <c r="J4010" i="2"/>
  <c r="M4009" i="2"/>
  <c r="J4009" i="2"/>
  <c r="M4008" i="2"/>
  <c r="J4008" i="2"/>
  <c r="M4007" i="2"/>
  <c r="J4007" i="2"/>
  <c r="M4006" i="2"/>
  <c r="J4006" i="2"/>
  <c r="M4005" i="2"/>
  <c r="J4005" i="2"/>
  <c r="M4004" i="2"/>
  <c r="J4004" i="2"/>
  <c r="M4003" i="2"/>
  <c r="J4003" i="2"/>
  <c r="M4002" i="2"/>
  <c r="J4002" i="2"/>
  <c r="M4001" i="2"/>
  <c r="J4001" i="2"/>
  <c r="M4000" i="2"/>
  <c r="J4000" i="2"/>
  <c r="M3999" i="2"/>
  <c r="J3999" i="2"/>
  <c r="M3998" i="2"/>
  <c r="J3998" i="2"/>
  <c r="M3997" i="2"/>
  <c r="J3997" i="2"/>
  <c r="M3996" i="2"/>
  <c r="J3996" i="2"/>
  <c r="M3995" i="2"/>
  <c r="J3995" i="2"/>
  <c r="M3994" i="2"/>
  <c r="J3994" i="2"/>
  <c r="M3993" i="2"/>
  <c r="J3993" i="2"/>
  <c r="M3992" i="2"/>
  <c r="J3992" i="2"/>
  <c r="M3991" i="2"/>
  <c r="J3991" i="2"/>
  <c r="M3990" i="2"/>
  <c r="J3990" i="2"/>
  <c r="M3989" i="2"/>
  <c r="J3989" i="2"/>
  <c r="M3988" i="2"/>
  <c r="J3988" i="2"/>
  <c r="M3987" i="2"/>
  <c r="J3987" i="2"/>
  <c r="M3986" i="2"/>
  <c r="J3986" i="2"/>
  <c r="M3985" i="2"/>
  <c r="J3985" i="2"/>
  <c r="M3984" i="2"/>
  <c r="J3984" i="2"/>
  <c r="M3983" i="2"/>
  <c r="J3983" i="2"/>
  <c r="M3982" i="2"/>
  <c r="J3982" i="2"/>
  <c r="M3981" i="2"/>
  <c r="J3981" i="2"/>
  <c r="M3980" i="2"/>
  <c r="J3980" i="2"/>
  <c r="M3979" i="2"/>
  <c r="J3979" i="2"/>
  <c r="M3978" i="2"/>
  <c r="J3978" i="2"/>
  <c r="M3977" i="2"/>
  <c r="J3977" i="2"/>
  <c r="M3976" i="2"/>
  <c r="J3976" i="2"/>
  <c r="M3975" i="2"/>
  <c r="J3975" i="2"/>
  <c r="M3974" i="2"/>
  <c r="J3974" i="2"/>
  <c r="M3973" i="2"/>
  <c r="J3973" i="2"/>
  <c r="M3972" i="2"/>
  <c r="J3972" i="2"/>
  <c r="M3971" i="2"/>
  <c r="J3971" i="2"/>
  <c r="M3970" i="2"/>
  <c r="J3970" i="2"/>
  <c r="M3969" i="2"/>
  <c r="J3969" i="2"/>
  <c r="M3968" i="2"/>
  <c r="J3968" i="2"/>
  <c r="M3967" i="2"/>
  <c r="J3967" i="2"/>
  <c r="M3966" i="2"/>
  <c r="J3966" i="2"/>
  <c r="M3965" i="2"/>
  <c r="J3965" i="2"/>
  <c r="M3964" i="2"/>
  <c r="J3964" i="2"/>
  <c r="M3963" i="2"/>
  <c r="J3963" i="2"/>
  <c r="M3962" i="2"/>
  <c r="J3962" i="2"/>
  <c r="M3961" i="2"/>
  <c r="J3961" i="2"/>
  <c r="M3960" i="2"/>
  <c r="J3960" i="2"/>
  <c r="M3959" i="2"/>
  <c r="J3959" i="2"/>
  <c r="M3958" i="2"/>
  <c r="J3958" i="2"/>
  <c r="M3957" i="2"/>
  <c r="J3957" i="2"/>
  <c r="M3956" i="2"/>
  <c r="J3956" i="2"/>
  <c r="M3955" i="2"/>
  <c r="J3955" i="2"/>
  <c r="M3954" i="2"/>
  <c r="J3954" i="2"/>
  <c r="M3953" i="2"/>
  <c r="J3953" i="2"/>
  <c r="M3952" i="2"/>
  <c r="J3952" i="2"/>
  <c r="M3951" i="2"/>
  <c r="J3951" i="2"/>
  <c r="M3950" i="2"/>
  <c r="J3950" i="2"/>
  <c r="M3949" i="2"/>
  <c r="J3949" i="2"/>
  <c r="M3948" i="2"/>
  <c r="J3948" i="2"/>
  <c r="M3947" i="2"/>
  <c r="J3947" i="2"/>
  <c r="M3946" i="2"/>
  <c r="J3946" i="2"/>
  <c r="M3945" i="2"/>
  <c r="J3945" i="2"/>
  <c r="M3944" i="2"/>
  <c r="J3944" i="2"/>
  <c r="M3943" i="2"/>
  <c r="J3943" i="2"/>
  <c r="M3942" i="2"/>
  <c r="J3942" i="2"/>
  <c r="M3941" i="2"/>
  <c r="J3941" i="2"/>
  <c r="M3940" i="2"/>
  <c r="J3940" i="2"/>
  <c r="M3939" i="2"/>
  <c r="J3939" i="2"/>
  <c r="M3938" i="2"/>
  <c r="J3938" i="2"/>
  <c r="M3937" i="2"/>
  <c r="J3937" i="2"/>
  <c r="M3936" i="2"/>
  <c r="J3936" i="2"/>
  <c r="M3935" i="2"/>
  <c r="J3935" i="2"/>
  <c r="M3934" i="2"/>
  <c r="J3934" i="2"/>
  <c r="M3933" i="2"/>
  <c r="J3933" i="2"/>
  <c r="M3932" i="2"/>
  <c r="J3932" i="2"/>
  <c r="M3931" i="2"/>
  <c r="J3931" i="2"/>
  <c r="M3930" i="2"/>
  <c r="J3930" i="2"/>
  <c r="M3929" i="2"/>
  <c r="J3929" i="2"/>
  <c r="M3928" i="2"/>
  <c r="J3928" i="2"/>
  <c r="M3927" i="2"/>
  <c r="J3927" i="2"/>
  <c r="M3926" i="2"/>
  <c r="J3926" i="2"/>
  <c r="M3925" i="2"/>
  <c r="J3925" i="2"/>
  <c r="M3924" i="2"/>
  <c r="J3924" i="2"/>
  <c r="M3923" i="2"/>
  <c r="J3923" i="2"/>
  <c r="M3922" i="2"/>
  <c r="J3922" i="2"/>
  <c r="M3921" i="2"/>
  <c r="J3921" i="2"/>
  <c r="M3920" i="2"/>
  <c r="J3920" i="2"/>
  <c r="M3919" i="2"/>
  <c r="J3919" i="2"/>
  <c r="M3918" i="2"/>
  <c r="J3918" i="2"/>
  <c r="M3917" i="2"/>
  <c r="J3917" i="2"/>
  <c r="M3916" i="2"/>
  <c r="J3916" i="2"/>
  <c r="M3915" i="2"/>
  <c r="J3915" i="2"/>
  <c r="M3914" i="2"/>
  <c r="J3914" i="2"/>
  <c r="M3913" i="2"/>
  <c r="J3913" i="2"/>
  <c r="M3912" i="2"/>
  <c r="J3912" i="2"/>
  <c r="M3911" i="2"/>
  <c r="J3911" i="2"/>
  <c r="M3910" i="2"/>
  <c r="J3910" i="2"/>
  <c r="M3909" i="2"/>
  <c r="J3909" i="2"/>
  <c r="M3908" i="2"/>
  <c r="J3908" i="2"/>
  <c r="M3907" i="2"/>
  <c r="J3907" i="2"/>
  <c r="M3906" i="2"/>
  <c r="J3906" i="2"/>
  <c r="M3905" i="2"/>
  <c r="J3905" i="2"/>
  <c r="M3904" i="2"/>
  <c r="J3904" i="2"/>
  <c r="M3903" i="2"/>
  <c r="J3903" i="2"/>
  <c r="M3902" i="2"/>
  <c r="J3902" i="2"/>
  <c r="M3901" i="2"/>
  <c r="J3901" i="2"/>
  <c r="M3900" i="2"/>
  <c r="J3900" i="2"/>
  <c r="M3899" i="2"/>
  <c r="J3899" i="2"/>
  <c r="M3898" i="2"/>
  <c r="J3898" i="2"/>
  <c r="M3897" i="2"/>
  <c r="J3897" i="2"/>
  <c r="M3896" i="2"/>
  <c r="J3896" i="2"/>
  <c r="M3895" i="2"/>
  <c r="J3895" i="2"/>
  <c r="M3894" i="2"/>
  <c r="J3894" i="2"/>
  <c r="M3893" i="2"/>
  <c r="J3893" i="2"/>
  <c r="M3892" i="2"/>
  <c r="J3892" i="2"/>
  <c r="M3891" i="2"/>
  <c r="J3891" i="2"/>
  <c r="M3890" i="2"/>
  <c r="J3890" i="2"/>
  <c r="M3889" i="2"/>
  <c r="J3889" i="2"/>
  <c r="M3888" i="2"/>
  <c r="J3888" i="2"/>
  <c r="M3887" i="2"/>
  <c r="J3887" i="2"/>
  <c r="M3886" i="2"/>
  <c r="J3886" i="2"/>
  <c r="M3885" i="2"/>
  <c r="J3885" i="2"/>
  <c r="M3884" i="2"/>
  <c r="J3884" i="2"/>
  <c r="M3883" i="2"/>
  <c r="J3883" i="2"/>
  <c r="M3882" i="2"/>
  <c r="J3882" i="2"/>
  <c r="M3881" i="2"/>
  <c r="J3881" i="2"/>
  <c r="M3880" i="2"/>
  <c r="J3880" i="2"/>
  <c r="M3879" i="2"/>
  <c r="J3879" i="2"/>
  <c r="M3878" i="2"/>
  <c r="J3878" i="2"/>
  <c r="M3877" i="2"/>
  <c r="J3877" i="2"/>
  <c r="M3876" i="2"/>
  <c r="J3876" i="2"/>
  <c r="M3875" i="2"/>
  <c r="J3875" i="2"/>
  <c r="M3874" i="2"/>
  <c r="J3874" i="2"/>
  <c r="M3873" i="2"/>
  <c r="J3873" i="2"/>
  <c r="M3872" i="2"/>
  <c r="J3872" i="2"/>
  <c r="M3871" i="2"/>
  <c r="J3871" i="2"/>
  <c r="M3870" i="2"/>
  <c r="J3870" i="2"/>
  <c r="M3869" i="2"/>
  <c r="J3869" i="2"/>
  <c r="M3868" i="2"/>
  <c r="J3868" i="2"/>
  <c r="M3867" i="2"/>
  <c r="J3867" i="2"/>
  <c r="M3866" i="2"/>
  <c r="J3866" i="2"/>
  <c r="M3865" i="2"/>
  <c r="J3865" i="2"/>
  <c r="M3864" i="2"/>
  <c r="J3864" i="2"/>
  <c r="M3863" i="2"/>
  <c r="J3863" i="2"/>
  <c r="M3862" i="2"/>
  <c r="J3862" i="2"/>
  <c r="M3861" i="2"/>
  <c r="J3861" i="2"/>
  <c r="M3860" i="2"/>
  <c r="J3860" i="2"/>
  <c r="M3859" i="2"/>
  <c r="J3859" i="2"/>
  <c r="M3858" i="2"/>
  <c r="J3858" i="2"/>
  <c r="M3857" i="2"/>
  <c r="J3857" i="2"/>
  <c r="M3856" i="2"/>
  <c r="J3856" i="2"/>
  <c r="M3855" i="2"/>
  <c r="J3855" i="2"/>
  <c r="M3854" i="2"/>
  <c r="J3854" i="2"/>
  <c r="M3853" i="2"/>
  <c r="J3853" i="2"/>
  <c r="M3852" i="2"/>
  <c r="J3852" i="2"/>
  <c r="M3851" i="2"/>
  <c r="J3851" i="2"/>
  <c r="M3850" i="2"/>
  <c r="J3850" i="2"/>
  <c r="M3849" i="2"/>
  <c r="J3849" i="2"/>
  <c r="M3848" i="2"/>
  <c r="J3848" i="2"/>
  <c r="M3847" i="2"/>
  <c r="J3847" i="2"/>
  <c r="M3846" i="2"/>
  <c r="J3846" i="2"/>
  <c r="M3845" i="2"/>
  <c r="J3845" i="2"/>
  <c r="M3844" i="2"/>
  <c r="J3844" i="2"/>
  <c r="M3843" i="2"/>
  <c r="J3843" i="2"/>
  <c r="M3842" i="2"/>
  <c r="J3842" i="2"/>
  <c r="M3841" i="2"/>
  <c r="J3841" i="2"/>
  <c r="M3840" i="2"/>
  <c r="J3840" i="2"/>
  <c r="M3839" i="2"/>
  <c r="J3839" i="2"/>
  <c r="M3838" i="2"/>
  <c r="J3838" i="2"/>
  <c r="M3837" i="2"/>
  <c r="J3837" i="2"/>
  <c r="M3836" i="2"/>
  <c r="J3836" i="2"/>
  <c r="M3835" i="2"/>
  <c r="J3835" i="2"/>
  <c r="M3834" i="2"/>
  <c r="J3834" i="2"/>
  <c r="M3833" i="2"/>
  <c r="J3833" i="2"/>
  <c r="M3832" i="2"/>
  <c r="J3832" i="2"/>
  <c r="M3831" i="2"/>
  <c r="J3831" i="2"/>
  <c r="M3830" i="2"/>
  <c r="J3830" i="2"/>
  <c r="M3829" i="2"/>
  <c r="J3829" i="2"/>
  <c r="M3828" i="2"/>
  <c r="J3828" i="2"/>
  <c r="M3827" i="2"/>
  <c r="J3827" i="2"/>
  <c r="M3826" i="2"/>
  <c r="J3826" i="2"/>
  <c r="M3825" i="2"/>
  <c r="J3825" i="2"/>
  <c r="M3824" i="2"/>
  <c r="J3824" i="2"/>
  <c r="M3823" i="2"/>
  <c r="J3823" i="2"/>
  <c r="M3822" i="2"/>
  <c r="J3822" i="2"/>
  <c r="M3821" i="2"/>
  <c r="J3821" i="2"/>
  <c r="M3820" i="2"/>
  <c r="J3820" i="2"/>
  <c r="M3819" i="2"/>
  <c r="J3819" i="2"/>
  <c r="M3818" i="2"/>
  <c r="J3818" i="2"/>
  <c r="M3817" i="2"/>
  <c r="J3817" i="2"/>
  <c r="M3816" i="2"/>
  <c r="J3816" i="2"/>
  <c r="M3815" i="2"/>
  <c r="J3815" i="2"/>
  <c r="M3814" i="2"/>
  <c r="J3814" i="2"/>
  <c r="M3813" i="2"/>
  <c r="J3813" i="2"/>
  <c r="M3812" i="2"/>
  <c r="J3812" i="2"/>
  <c r="M3811" i="2"/>
  <c r="J3811" i="2"/>
  <c r="M3810" i="2"/>
  <c r="J3810" i="2"/>
  <c r="M3809" i="2"/>
  <c r="J3809" i="2"/>
  <c r="M3808" i="2"/>
  <c r="J3808" i="2"/>
  <c r="M3807" i="2"/>
  <c r="J3807" i="2"/>
  <c r="M3806" i="2"/>
  <c r="J3806" i="2"/>
  <c r="M3805" i="2"/>
  <c r="J3805" i="2"/>
  <c r="M3804" i="2"/>
  <c r="J3804" i="2"/>
  <c r="M3803" i="2"/>
  <c r="J3803" i="2"/>
  <c r="M3802" i="2"/>
  <c r="J3802" i="2"/>
  <c r="M3801" i="2"/>
  <c r="J3801" i="2"/>
  <c r="M3800" i="2"/>
  <c r="J3800" i="2"/>
  <c r="M3799" i="2"/>
  <c r="J3799" i="2"/>
  <c r="M3798" i="2"/>
  <c r="J3798" i="2"/>
  <c r="M3797" i="2"/>
  <c r="J3797" i="2"/>
  <c r="M3796" i="2"/>
  <c r="J3796" i="2"/>
  <c r="M3795" i="2"/>
  <c r="J3795" i="2"/>
  <c r="M3794" i="2"/>
  <c r="J3794" i="2"/>
  <c r="M3793" i="2"/>
  <c r="J3793" i="2"/>
  <c r="M3792" i="2"/>
  <c r="J3792" i="2"/>
  <c r="M3791" i="2"/>
  <c r="J3791" i="2"/>
  <c r="M3790" i="2"/>
  <c r="J3790" i="2"/>
  <c r="M3789" i="2"/>
  <c r="J3789" i="2"/>
  <c r="M3788" i="2"/>
  <c r="J3788" i="2"/>
  <c r="M3787" i="2"/>
  <c r="J3787" i="2"/>
  <c r="M3786" i="2"/>
  <c r="J3786" i="2"/>
  <c r="M3785" i="2"/>
  <c r="J3785" i="2"/>
  <c r="M3784" i="2"/>
  <c r="J3784" i="2"/>
  <c r="M3783" i="2"/>
  <c r="J3783" i="2"/>
  <c r="M3782" i="2"/>
  <c r="J3782" i="2"/>
  <c r="M3781" i="2"/>
  <c r="J3781" i="2"/>
  <c r="M3780" i="2"/>
  <c r="J3780" i="2"/>
  <c r="M3779" i="2"/>
  <c r="J3779" i="2"/>
  <c r="M3778" i="2"/>
  <c r="J3778" i="2"/>
  <c r="M3777" i="2"/>
  <c r="J3777" i="2"/>
  <c r="M3776" i="2"/>
  <c r="J3776" i="2"/>
  <c r="M3775" i="2"/>
  <c r="J3775" i="2"/>
  <c r="M3774" i="2"/>
  <c r="J3774" i="2"/>
  <c r="M3773" i="2"/>
  <c r="J3773" i="2"/>
  <c r="M3772" i="2"/>
  <c r="J3772" i="2"/>
  <c r="M3771" i="2"/>
  <c r="J3771" i="2"/>
  <c r="M3770" i="2"/>
  <c r="J3770" i="2"/>
  <c r="M3769" i="2"/>
  <c r="J3769" i="2"/>
  <c r="M3768" i="2"/>
  <c r="J3768" i="2"/>
  <c r="M3767" i="2"/>
  <c r="J3767" i="2"/>
  <c r="M3766" i="2"/>
  <c r="J3766" i="2"/>
  <c r="M3765" i="2"/>
  <c r="J3765" i="2"/>
  <c r="M3764" i="2"/>
  <c r="J3764" i="2"/>
  <c r="M3763" i="2"/>
  <c r="J3763" i="2"/>
  <c r="M3762" i="2"/>
  <c r="J3762" i="2"/>
  <c r="M3761" i="2"/>
  <c r="J3761" i="2"/>
  <c r="M3760" i="2"/>
  <c r="J3760" i="2"/>
  <c r="M3759" i="2"/>
  <c r="J3759" i="2"/>
  <c r="M3758" i="2"/>
  <c r="J3758" i="2"/>
  <c r="M3757" i="2"/>
  <c r="J3757" i="2"/>
  <c r="M3756" i="2"/>
  <c r="J3756" i="2"/>
  <c r="M3755" i="2"/>
  <c r="J3755" i="2"/>
  <c r="M3754" i="2"/>
  <c r="J3754" i="2"/>
  <c r="M3753" i="2"/>
  <c r="J3753" i="2"/>
  <c r="M3752" i="2"/>
  <c r="J3752" i="2"/>
  <c r="M3751" i="2"/>
  <c r="J3751" i="2"/>
  <c r="M3750" i="2"/>
  <c r="J3750" i="2"/>
  <c r="M3749" i="2"/>
  <c r="J3749" i="2"/>
  <c r="M3748" i="2"/>
  <c r="J3748" i="2"/>
  <c r="M3747" i="2"/>
  <c r="J3747" i="2"/>
  <c r="M3746" i="2"/>
  <c r="J3746" i="2"/>
  <c r="M3745" i="2"/>
  <c r="J3745" i="2"/>
  <c r="M3744" i="2"/>
  <c r="J3744" i="2"/>
  <c r="M3743" i="2"/>
  <c r="J3743" i="2"/>
  <c r="M3742" i="2"/>
  <c r="J3742" i="2"/>
  <c r="M3741" i="2"/>
  <c r="J3741" i="2"/>
  <c r="M3740" i="2"/>
  <c r="J3740" i="2"/>
  <c r="M3739" i="2"/>
  <c r="J3739" i="2"/>
  <c r="M3738" i="2"/>
  <c r="J3738" i="2"/>
  <c r="M3737" i="2"/>
  <c r="J3737" i="2"/>
  <c r="M3736" i="2"/>
  <c r="J3736" i="2"/>
  <c r="M3735" i="2"/>
  <c r="J3735" i="2"/>
  <c r="M3734" i="2"/>
  <c r="J3734" i="2"/>
  <c r="M3733" i="2"/>
  <c r="J3733" i="2"/>
  <c r="M3732" i="2"/>
  <c r="J3732" i="2"/>
  <c r="M3731" i="2"/>
  <c r="J3731" i="2"/>
  <c r="M3730" i="2"/>
  <c r="J3730" i="2"/>
  <c r="M3729" i="2"/>
  <c r="J3729" i="2"/>
  <c r="M3728" i="2"/>
  <c r="J3728" i="2"/>
  <c r="M3727" i="2"/>
  <c r="J3727" i="2"/>
  <c r="M3726" i="2"/>
  <c r="J3726" i="2"/>
  <c r="M3725" i="2"/>
  <c r="J3725" i="2"/>
  <c r="M3724" i="2"/>
  <c r="J3724" i="2"/>
  <c r="M3723" i="2"/>
  <c r="J3723" i="2"/>
  <c r="M3722" i="2"/>
  <c r="J3722" i="2"/>
  <c r="M3721" i="2"/>
  <c r="J3721" i="2"/>
  <c r="M3720" i="2"/>
  <c r="J3720" i="2"/>
  <c r="M3719" i="2"/>
  <c r="J3719" i="2"/>
  <c r="M3718" i="2"/>
  <c r="J3718" i="2"/>
  <c r="M3717" i="2"/>
  <c r="J3717" i="2"/>
  <c r="M3716" i="2"/>
  <c r="J3716" i="2"/>
  <c r="M3715" i="2"/>
  <c r="J3715" i="2"/>
  <c r="M3714" i="2"/>
  <c r="J3714" i="2"/>
  <c r="M3713" i="2"/>
  <c r="J3713" i="2"/>
  <c r="M3712" i="2"/>
  <c r="J3712" i="2"/>
  <c r="M3711" i="2"/>
  <c r="J3711" i="2"/>
  <c r="M3710" i="2"/>
  <c r="J3710" i="2"/>
  <c r="M3709" i="2"/>
  <c r="J3709" i="2"/>
  <c r="M3708" i="2"/>
  <c r="J3708" i="2"/>
  <c r="M3707" i="2"/>
  <c r="J3707" i="2"/>
  <c r="M3706" i="2"/>
  <c r="J3706" i="2"/>
  <c r="M3705" i="2"/>
  <c r="J3705" i="2"/>
  <c r="M3704" i="2"/>
  <c r="J3704" i="2"/>
  <c r="M3703" i="2"/>
  <c r="J3703" i="2"/>
  <c r="M3702" i="2"/>
  <c r="J3702" i="2"/>
  <c r="M3701" i="2"/>
  <c r="J3701" i="2"/>
  <c r="M3700" i="2"/>
  <c r="J3700" i="2"/>
  <c r="M3699" i="2"/>
  <c r="J3699" i="2"/>
  <c r="M3698" i="2"/>
  <c r="J3698" i="2"/>
  <c r="M3697" i="2"/>
  <c r="J3697" i="2"/>
  <c r="M3696" i="2"/>
  <c r="J3696" i="2"/>
  <c r="M3695" i="2"/>
  <c r="J3695" i="2"/>
  <c r="M3694" i="2"/>
  <c r="J3694" i="2"/>
  <c r="M3693" i="2"/>
  <c r="J3693" i="2"/>
  <c r="M3692" i="2"/>
  <c r="J3692" i="2"/>
  <c r="M3691" i="2"/>
  <c r="J3691" i="2"/>
  <c r="M3690" i="2"/>
  <c r="J3690" i="2"/>
  <c r="M3689" i="2"/>
  <c r="J3689" i="2"/>
  <c r="M3688" i="2"/>
  <c r="J3688" i="2"/>
  <c r="M3687" i="2"/>
  <c r="J3687" i="2"/>
  <c r="M3686" i="2"/>
  <c r="J3686" i="2"/>
  <c r="M3685" i="2"/>
  <c r="J3685" i="2"/>
  <c r="M3684" i="2"/>
  <c r="J3684" i="2"/>
  <c r="M3683" i="2"/>
  <c r="J3683" i="2"/>
  <c r="M3682" i="2"/>
  <c r="J3682" i="2"/>
  <c r="M3681" i="2"/>
  <c r="J3681" i="2"/>
  <c r="M3680" i="2"/>
  <c r="J3680" i="2"/>
  <c r="M3679" i="2"/>
  <c r="J3679" i="2"/>
  <c r="M3678" i="2"/>
  <c r="J3678" i="2"/>
  <c r="M3677" i="2"/>
  <c r="J3677" i="2"/>
  <c r="M3676" i="2"/>
  <c r="J3676" i="2"/>
  <c r="M3675" i="2"/>
  <c r="J3675" i="2"/>
  <c r="M3674" i="2"/>
  <c r="J3674" i="2"/>
  <c r="M3673" i="2"/>
  <c r="J3673" i="2"/>
  <c r="M3672" i="2"/>
  <c r="J3672" i="2"/>
  <c r="M3671" i="2"/>
  <c r="J3671" i="2"/>
  <c r="M3670" i="2"/>
  <c r="J3670" i="2"/>
  <c r="M3669" i="2"/>
  <c r="J3669" i="2"/>
  <c r="M3668" i="2"/>
  <c r="J3668" i="2"/>
  <c r="M3667" i="2"/>
  <c r="J3667" i="2"/>
  <c r="M3666" i="2"/>
  <c r="J3666" i="2"/>
  <c r="M3665" i="2"/>
  <c r="J3665" i="2"/>
  <c r="M3664" i="2"/>
  <c r="J3664" i="2"/>
  <c r="M3663" i="2"/>
  <c r="J3663" i="2"/>
  <c r="M3662" i="2"/>
  <c r="J3662" i="2"/>
  <c r="M3661" i="2"/>
  <c r="J3661" i="2"/>
  <c r="M3660" i="2"/>
  <c r="J3660" i="2"/>
  <c r="M3659" i="2"/>
  <c r="J3659" i="2"/>
  <c r="M3658" i="2"/>
  <c r="J3658" i="2"/>
  <c r="M3657" i="2"/>
  <c r="J3657" i="2"/>
  <c r="M3656" i="2"/>
  <c r="J3656" i="2"/>
  <c r="M3655" i="2"/>
  <c r="J3655" i="2"/>
  <c r="M3654" i="2"/>
  <c r="J3654" i="2"/>
  <c r="M3653" i="2"/>
  <c r="J3653" i="2"/>
  <c r="M3652" i="2"/>
  <c r="J3652" i="2"/>
  <c r="M3651" i="2"/>
  <c r="J3651" i="2"/>
  <c r="M3650" i="2"/>
  <c r="J3650" i="2"/>
  <c r="M3649" i="2"/>
  <c r="J3649" i="2"/>
  <c r="M3648" i="2"/>
  <c r="J3648" i="2"/>
  <c r="M3647" i="2"/>
  <c r="J3647" i="2"/>
  <c r="M3646" i="2"/>
  <c r="J3646" i="2"/>
  <c r="M3645" i="2"/>
  <c r="J3645" i="2"/>
  <c r="M3644" i="2"/>
  <c r="J3644" i="2"/>
  <c r="M3643" i="2"/>
  <c r="J3643" i="2"/>
  <c r="M3642" i="2"/>
  <c r="J3642" i="2"/>
  <c r="M3641" i="2"/>
  <c r="J3641" i="2"/>
  <c r="M3640" i="2"/>
  <c r="J3640" i="2"/>
  <c r="M3639" i="2"/>
  <c r="J3639" i="2"/>
  <c r="M3638" i="2"/>
  <c r="J3638" i="2"/>
  <c r="M3637" i="2"/>
  <c r="J3637" i="2"/>
  <c r="M3636" i="2"/>
  <c r="J3636" i="2"/>
  <c r="M3635" i="2"/>
  <c r="J3635" i="2"/>
  <c r="M3634" i="2"/>
  <c r="J3634" i="2"/>
  <c r="M3633" i="2"/>
  <c r="J3633" i="2"/>
  <c r="M3632" i="2"/>
  <c r="J3632" i="2"/>
  <c r="M3631" i="2"/>
  <c r="J3631" i="2"/>
  <c r="M3630" i="2"/>
  <c r="J3630" i="2"/>
  <c r="M3629" i="2"/>
  <c r="J3629" i="2"/>
  <c r="M3628" i="2"/>
  <c r="J3628" i="2"/>
  <c r="M3627" i="2"/>
  <c r="J3627" i="2"/>
  <c r="M3626" i="2"/>
  <c r="J3626" i="2"/>
  <c r="M3625" i="2"/>
  <c r="J3625" i="2"/>
  <c r="M3624" i="2"/>
  <c r="J3624" i="2"/>
  <c r="M3623" i="2"/>
  <c r="J3623" i="2"/>
  <c r="M3622" i="2"/>
  <c r="J3622" i="2"/>
  <c r="M3621" i="2"/>
  <c r="J3621" i="2"/>
  <c r="M3620" i="2"/>
  <c r="J3620" i="2"/>
  <c r="M3619" i="2"/>
  <c r="J3619" i="2"/>
  <c r="M3618" i="2"/>
  <c r="J3618" i="2"/>
  <c r="M3617" i="2"/>
  <c r="J3617" i="2"/>
  <c r="M3616" i="2"/>
  <c r="J3616" i="2"/>
  <c r="M3615" i="2"/>
  <c r="J3615" i="2"/>
  <c r="M3614" i="2"/>
  <c r="J3614" i="2"/>
  <c r="M3613" i="2"/>
  <c r="J3613" i="2"/>
  <c r="M3612" i="2"/>
  <c r="J3612" i="2"/>
  <c r="M3611" i="2"/>
  <c r="J3611" i="2"/>
  <c r="M3610" i="2"/>
  <c r="J3610" i="2"/>
  <c r="M3609" i="2"/>
  <c r="J3609" i="2"/>
  <c r="M3608" i="2"/>
  <c r="J3608" i="2"/>
  <c r="M3607" i="2"/>
  <c r="J3607" i="2"/>
  <c r="M3606" i="2"/>
  <c r="J3606" i="2"/>
  <c r="M3605" i="2"/>
  <c r="J3605" i="2"/>
  <c r="M3604" i="2"/>
  <c r="J3604" i="2"/>
  <c r="M3603" i="2"/>
  <c r="J3603" i="2"/>
  <c r="M3602" i="2"/>
  <c r="J3602" i="2"/>
  <c r="M3601" i="2"/>
  <c r="J3601" i="2"/>
  <c r="M3600" i="2"/>
  <c r="J3600" i="2"/>
  <c r="M3599" i="2"/>
  <c r="J3599" i="2"/>
  <c r="M3598" i="2"/>
  <c r="J3598" i="2"/>
  <c r="M3597" i="2"/>
  <c r="J3597" i="2"/>
  <c r="M3596" i="2"/>
  <c r="J3596" i="2"/>
  <c r="M3595" i="2"/>
  <c r="J3595" i="2"/>
  <c r="M3594" i="2"/>
  <c r="J3594" i="2"/>
  <c r="M3593" i="2"/>
  <c r="J3593" i="2"/>
  <c r="M3592" i="2"/>
  <c r="J3592" i="2"/>
  <c r="M3591" i="2"/>
  <c r="J3591" i="2"/>
  <c r="M3590" i="2"/>
  <c r="J3590" i="2"/>
  <c r="M3589" i="2"/>
  <c r="J3589" i="2"/>
  <c r="M3588" i="2"/>
  <c r="J3588" i="2"/>
  <c r="M3587" i="2"/>
  <c r="J3587" i="2"/>
  <c r="M3586" i="2"/>
  <c r="J3586" i="2"/>
  <c r="M3585" i="2"/>
  <c r="J3585" i="2"/>
  <c r="M3584" i="2"/>
  <c r="J3584" i="2"/>
  <c r="M3583" i="2"/>
  <c r="J3583" i="2"/>
  <c r="M3582" i="2"/>
  <c r="J3582" i="2"/>
  <c r="M3581" i="2"/>
  <c r="J3581" i="2"/>
  <c r="M3580" i="2"/>
  <c r="J3580" i="2"/>
  <c r="M3579" i="2"/>
  <c r="J3579" i="2"/>
  <c r="M3578" i="2"/>
  <c r="J3578" i="2"/>
  <c r="M3577" i="2"/>
  <c r="J3577" i="2"/>
  <c r="M3576" i="2"/>
  <c r="J3576" i="2"/>
  <c r="M3575" i="2"/>
  <c r="J3575" i="2"/>
  <c r="M3574" i="2"/>
  <c r="J3574" i="2"/>
  <c r="M3573" i="2"/>
  <c r="J3573" i="2"/>
  <c r="M3572" i="2"/>
  <c r="J3572" i="2"/>
  <c r="M3571" i="2"/>
  <c r="J3571" i="2"/>
  <c r="M3570" i="2"/>
  <c r="J3570" i="2"/>
  <c r="M3569" i="2"/>
  <c r="J3569" i="2"/>
  <c r="M3568" i="2"/>
  <c r="J3568" i="2"/>
  <c r="M3567" i="2"/>
  <c r="J3567" i="2"/>
  <c r="M3566" i="2"/>
  <c r="J3566" i="2"/>
  <c r="M3565" i="2"/>
  <c r="J3565" i="2"/>
  <c r="M3564" i="2"/>
  <c r="J3564" i="2"/>
  <c r="M3563" i="2"/>
  <c r="J3563" i="2"/>
  <c r="M3562" i="2"/>
  <c r="J3562" i="2"/>
  <c r="M3561" i="2"/>
  <c r="J3561" i="2"/>
  <c r="M3560" i="2"/>
  <c r="J3560" i="2"/>
  <c r="M3559" i="2"/>
  <c r="J3559" i="2"/>
  <c r="M3558" i="2"/>
  <c r="J3558" i="2"/>
  <c r="M3557" i="2"/>
  <c r="J3557" i="2"/>
  <c r="M3556" i="2"/>
  <c r="J3556" i="2"/>
  <c r="M3555" i="2"/>
  <c r="J3555" i="2"/>
  <c r="M3554" i="2"/>
  <c r="J3554" i="2"/>
  <c r="M3553" i="2"/>
  <c r="J3553" i="2"/>
  <c r="M3552" i="2"/>
  <c r="J3552" i="2"/>
  <c r="M3551" i="2"/>
  <c r="J3551" i="2"/>
  <c r="M3550" i="2"/>
  <c r="J3550" i="2"/>
  <c r="M3549" i="2"/>
  <c r="J3549" i="2"/>
  <c r="M3548" i="2"/>
  <c r="J3548" i="2"/>
  <c r="M3547" i="2"/>
  <c r="J3547" i="2"/>
  <c r="M3546" i="2"/>
  <c r="J3546" i="2"/>
  <c r="M3545" i="2"/>
  <c r="J3545" i="2"/>
  <c r="M3544" i="2"/>
  <c r="J3544" i="2"/>
  <c r="M3543" i="2"/>
  <c r="J3543" i="2"/>
  <c r="M3542" i="2"/>
  <c r="J3542" i="2"/>
  <c r="M3541" i="2"/>
  <c r="J3541" i="2"/>
  <c r="M3540" i="2"/>
  <c r="J3540" i="2"/>
  <c r="M3539" i="2"/>
  <c r="J3539" i="2"/>
  <c r="M3538" i="2"/>
  <c r="J3538" i="2"/>
  <c r="M3537" i="2"/>
  <c r="J3537" i="2"/>
  <c r="M3536" i="2"/>
  <c r="J3536" i="2"/>
  <c r="M3535" i="2"/>
  <c r="J3535" i="2"/>
  <c r="M3534" i="2"/>
  <c r="J3534" i="2"/>
  <c r="M3533" i="2"/>
  <c r="J3533" i="2"/>
  <c r="M3532" i="2"/>
  <c r="J3532" i="2"/>
  <c r="M3531" i="2"/>
  <c r="J3531" i="2"/>
  <c r="M3530" i="2"/>
  <c r="J3530" i="2"/>
  <c r="M3529" i="2"/>
  <c r="J3529" i="2"/>
  <c r="M3528" i="2"/>
  <c r="J3528" i="2"/>
  <c r="M3527" i="2"/>
  <c r="J3527" i="2"/>
  <c r="M3526" i="2"/>
  <c r="J3526" i="2"/>
  <c r="M3525" i="2"/>
  <c r="J3525" i="2"/>
  <c r="M3524" i="2"/>
  <c r="J3524" i="2"/>
  <c r="M3523" i="2"/>
  <c r="J3523" i="2"/>
  <c r="M3522" i="2"/>
  <c r="J3522" i="2"/>
  <c r="M3521" i="2"/>
  <c r="J3521" i="2"/>
  <c r="M3520" i="2"/>
  <c r="J3520" i="2"/>
  <c r="M3519" i="2"/>
  <c r="J3519" i="2"/>
  <c r="M3518" i="2"/>
  <c r="J3518" i="2"/>
  <c r="M3517" i="2"/>
  <c r="J3517" i="2"/>
  <c r="M3516" i="2"/>
  <c r="J3516" i="2"/>
  <c r="M3515" i="2"/>
  <c r="J3515" i="2"/>
  <c r="M3514" i="2"/>
  <c r="J3514" i="2"/>
  <c r="M3513" i="2"/>
  <c r="J3513" i="2"/>
  <c r="M3512" i="2"/>
  <c r="J3512" i="2"/>
  <c r="M3511" i="2"/>
  <c r="J3511" i="2"/>
  <c r="M3510" i="2"/>
  <c r="J3510" i="2"/>
  <c r="M3509" i="2"/>
  <c r="J3509" i="2"/>
  <c r="M3508" i="2"/>
  <c r="J3508" i="2"/>
  <c r="M3507" i="2"/>
  <c r="J3507" i="2"/>
  <c r="M3506" i="2"/>
  <c r="J3506" i="2"/>
  <c r="M3505" i="2"/>
  <c r="J3505" i="2"/>
  <c r="M3504" i="2"/>
  <c r="J3504" i="2"/>
  <c r="M3503" i="2"/>
  <c r="J3503" i="2"/>
  <c r="M3502" i="2"/>
  <c r="J3502" i="2"/>
  <c r="M3501" i="2"/>
  <c r="J3501" i="2"/>
  <c r="M3500" i="2"/>
  <c r="J3500" i="2"/>
  <c r="M3499" i="2"/>
  <c r="J3499" i="2"/>
  <c r="M3498" i="2"/>
  <c r="J3498" i="2"/>
  <c r="M3497" i="2"/>
  <c r="J3497" i="2"/>
  <c r="M3496" i="2"/>
  <c r="J3496" i="2"/>
  <c r="M3495" i="2"/>
  <c r="J3495" i="2"/>
  <c r="M3494" i="2"/>
  <c r="J3494" i="2"/>
  <c r="M3493" i="2"/>
  <c r="J3493" i="2"/>
  <c r="M3492" i="2"/>
  <c r="J3492" i="2"/>
  <c r="M3491" i="2"/>
  <c r="J3491" i="2"/>
  <c r="M3490" i="2"/>
  <c r="J3490" i="2"/>
  <c r="M3489" i="2"/>
  <c r="J3489" i="2"/>
  <c r="M3488" i="2"/>
  <c r="J3488" i="2"/>
  <c r="M3487" i="2"/>
  <c r="J3487" i="2"/>
  <c r="M3486" i="2"/>
  <c r="J3486" i="2"/>
  <c r="M3485" i="2"/>
  <c r="J3485" i="2"/>
  <c r="M3484" i="2"/>
  <c r="J3484" i="2"/>
  <c r="M3483" i="2"/>
  <c r="J3483" i="2"/>
  <c r="M3482" i="2"/>
  <c r="J3482" i="2"/>
  <c r="M3481" i="2"/>
  <c r="J3481" i="2"/>
  <c r="M3480" i="2"/>
  <c r="J3480" i="2"/>
  <c r="M3479" i="2"/>
  <c r="J3479" i="2"/>
  <c r="M3478" i="2"/>
  <c r="J3478" i="2"/>
  <c r="M3477" i="2"/>
  <c r="J3477" i="2"/>
  <c r="M3476" i="2"/>
  <c r="J3476" i="2"/>
  <c r="M3475" i="2"/>
  <c r="J3475" i="2"/>
  <c r="M3474" i="2"/>
  <c r="J3474" i="2"/>
  <c r="M3473" i="2"/>
  <c r="J3473" i="2"/>
  <c r="M3472" i="2"/>
  <c r="J3472" i="2"/>
  <c r="M3471" i="2"/>
  <c r="J3471" i="2"/>
  <c r="M3470" i="2"/>
  <c r="J3470" i="2"/>
  <c r="M3469" i="2"/>
  <c r="J3469" i="2"/>
  <c r="M3468" i="2"/>
  <c r="J3468" i="2"/>
  <c r="M3467" i="2"/>
  <c r="J3467" i="2"/>
  <c r="M3466" i="2"/>
  <c r="J3466" i="2"/>
  <c r="M3465" i="2"/>
  <c r="J3465" i="2"/>
  <c r="M3464" i="2"/>
  <c r="J3464" i="2"/>
  <c r="M3463" i="2"/>
  <c r="J3463" i="2"/>
  <c r="M3462" i="2"/>
  <c r="J3462" i="2"/>
  <c r="M3461" i="2"/>
  <c r="J3461" i="2"/>
  <c r="M3460" i="2"/>
  <c r="J3460" i="2"/>
  <c r="M3459" i="2"/>
  <c r="J3459" i="2"/>
  <c r="M3458" i="2"/>
  <c r="J3458" i="2"/>
  <c r="M3457" i="2"/>
  <c r="J3457" i="2"/>
  <c r="M3456" i="2"/>
  <c r="J3456" i="2"/>
  <c r="M3455" i="2"/>
  <c r="J3455" i="2"/>
  <c r="M3454" i="2"/>
  <c r="J3454" i="2"/>
  <c r="M3453" i="2"/>
  <c r="J3453" i="2"/>
  <c r="M3452" i="2"/>
  <c r="J3452" i="2"/>
  <c r="M3451" i="2"/>
  <c r="J3451" i="2"/>
  <c r="M3450" i="2"/>
  <c r="J3450" i="2"/>
  <c r="M3449" i="2"/>
  <c r="J3449" i="2"/>
  <c r="M3448" i="2"/>
  <c r="J3448" i="2"/>
  <c r="M3447" i="2"/>
  <c r="J3447" i="2"/>
  <c r="M3446" i="2"/>
  <c r="J3446" i="2"/>
  <c r="M3445" i="2"/>
  <c r="J3445" i="2"/>
  <c r="M3444" i="2"/>
  <c r="J3444" i="2"/>
  <c r="M3443" i="2"/>
  <c r="J3443" i="2"/>
  <c r="M3442" i="2"/>
  <c r="J3442" i="2"/>
  <c r="M3441" i="2"/>
  <c r="J3441" i="2"/>
  <c r="M3440" i="2"/>
  <c r="J3440" i="2"/>
  <c r="M3439" i="2"/>
  <c r="J3439" i="2"/>
  <c r="M3438" i="2"/>
  <c r="J3438" i="2"/>
  <c r="M3437" i="2"/>
  <c r="J3437" i="2"/>
  <c r="M3436" i="2"/>
  <c r="J3436" i="2"/>
  <c r="M3435" i="2"/>
  <c r="J3435" i="2"/>
  <c r="M3434" i="2"/>
  <c r="J3434" i="2"/>
  <c r="M3433" i="2"/>
  <c r="J3433" i="2"/>
  <c r="M3432" i="2"/>
  <c r="J3432" i="2"/>
  <c r="M3431" i="2"/>
  <c r="J3431" i="2"/>
  <c r="M3430" i="2"/>
  <c r="J3430" i="2"/>
  <c r="M3429" i="2"/>
  <c r="J3429" i="2"/>
  <c r="M3428" i="2"/>
  <c r="J3428" i="2"/>
  <c r="M3427" i="2"/>
  <c r="J3427" i="2"/>
  <c r="M3426" i="2"/>
  <c r="J3426" i="2"/>
  <c r="M3425" i="2"/>
  <c r="J3425" i="2"/>
  <c r="M3424" i="2"/>
  <c r="J3424" i="2"/>
  <c r="M3423" i="2"/>
  <c r="J3423" i="2"/>
  <c r="M3422" i="2"/>
  <c r="J3422" i="2"/>
  <c r="M3421" i="2"/>
  <c r="J3421" i="2"/>
  <c r="M3420" i="2"/>
  <c r="J3420" i="2"/>
  <c r="M3419" i="2"/>
  <c r="J3419" i="2"/>
  <c r="M3418" i="2"/>
  <c r="J3418" i="2"/>
  <c r="M3417" i="2"/>
  <c r="J3417" i="2"/>
  <c r="M3416" i="2"/>
  <c r="J3416" i="2"/>
  <c r="M3415" i="2"/>
  <c r="J3415" i="2"/>
  <c r="M3414" i="2"/>
  <c r="J3414" i="2"/>
  <c r="M3413" i="2"/>
  <c r="J3413" i="2"/>
  <c r="M3412" i="2"/>
  <c r="J3412" i="2"/>
  <c r="M3411" i="2"/>
  <c r="J3411" i="2"/>
  <c r="M3410" i="2"/>
  <c r="J3410" i="2"/>
  <c r="M3409" i="2"/>
  <c r="J3409" i="2"/>
  <c r="M3408" i="2"/>
  <c r="J3408" i="2"/>
  <c r="M3407" i="2"/>
  <c r="J3407" i="2"/>
  <c r="M3406" i="2"/>
  <c r="J3406" i="2"/>
  <c r="M3405" i="2"/>
  <c r="J3405" i="2"/>
  <c r="M3404" i="2"/>
  <c r="J3404" i="2"/>
  <c r="M3403" i="2"/>
  <c r="J3403" i="2"/>
  <c r="M3402" i="2"/>
  <c r="J3402" i="2"/>
  <c r="M3401" i="2"/>
  <c r="J3401" i="2"/>
  <c r="M3400" i="2"/>
  <c r="J3400" i="2"/>
  <c r="M3399" i="2"/>
  <c r="J3399" i="2"/>
  <c r="M3398" i="2"/>
  <c r="J3398" i="2"/>
  <c r="M3397" i="2"/>
  <c r="J3397" i="2"/>
  <c r="M3396" i="2"/>
  <c r="J3396" i="2"/>
  <c r="M3395" i="2"/>
  <c r="J3395" i="2"/>
  <c r="M3394" i="2"/>
  <c r="J3394" i="2"/>
  <c r="M3393" i="2"/>
  <c r="J3393" i="2"/>
  <c r="M3392" i="2"/>
  <c r="J3392" i="2"/>
  <c r="M3391" i="2"/>
  <c r="J3391" i="2"/>
  <c r="M3390" i="2"/>
  <c r="J3390" i="2"/>
  <c r="M3389" i="2"/>
  <c r="J3389" i="2"/>
  <c r="M3388" i="2"/>
  <c r="J3388" i="2"/>
  <c r="M3387" i="2"/>
  <c r="J3387" i="2"/>
  <c r="M3386" i="2"/>
  <c r="J3386" i="2"/>
  <c r="M3385" i="2"/>
  <c r="J3385" i="2"/>
  <c r="M3384" i="2"/>
  <c r="J3384" i="2"/>
  <c r="M3383" i="2"/>
  <c r="J3383" i="2"/>
  <c r="M3382" i="2"/>
  <c r="J3382" i="2"/>
  <c r="M3381" i="2"/>
  <c r="J3381" i="2"/>
  <c r="M3380" i="2"/>
  <c r="J3380" i="2"/>
  <c r="M3379" i="2"/>
  <c r="J3379" i="2"/>
  <c r="M3378" i="2"/>
  <c r="J3378" i="2"/>
  <c r="M3377" i="2"/>
  <c r="J3377" i="2"/>
  <c r="M3376" i="2"/>
  <c r="J3376" i="2"/>
  <c r="M3375" i="2"/>
  <c r="J3375" i="2"/>
  <c r="M3374" i="2"/>
  <c r="J3374" i="2"/>
  <c r="M3373" i="2"/>
  <c r="J3373" i="2"/>
  <c r="M3372" i="2"/>
  <c r="J3372" i="2"/>
  <c r="M3371" i="2"/>
  <c r="J3371" i="2"/>
  <c r="M3370" i="2"/>
  <c r="J3370" i="2"/>
  <c r="M3369" i="2"/>
  <c r="J3369" i="2"/>
  <c r="M3368" i="2"/>
  <c r="J3368" i="2"/>
  <c r="M3367" i="2"/>
  <c r="J3367" i="2"/>
  <c r="M3366" i="2"/>
  <c r="J3366" i="2"/>
  <c r="M3365" i="2"/>
  <c r="J3365" i="2"/>
  <c r="M3364" i="2"/>
  <c r="J3364" i="2"/>
  <c r="M3363" i="2"/>
  <c r="J3363" i="2"/>
  <c r="M3362" i="2"/>
  <c r="J3362" i="2"/>
  <c r="M3361" i="2"/>
  <c r="J3361" i="2"/>
  <c r="M3360" i="2"/>
  <c r="J3360" i="2"/>
  <c r="M3359" i="2"/>
  <c r="J3359" i="2"/>
  <c r="M3358" i="2"/>
  <c r="J3358" i="2"/>
  <c r="M3357" i="2"/>
  <c r="J3357" i="2"/>
  <c r="M3356" i="2"/>
  <c r="J3356" i="2"/>
  <c r="M3355" i="2"/>
  <c r="J3355" i="2"/>
  <c r="M3354" i="2"/>
  <c r="J3354" i="2"/>
  <c r="M3353" i="2"/>
  <c r="J3353" i="2"/>
  <c r="M3352" i="2"/>
  <c r="J3352" i="2"/>
  <c r="M3351" i="2"/>
  <c r="J3351" i="2"/>
  <c r="M3350" i="2"/>
  <c r="J3350" i="2"/>
  <c r="M3349" i="2"/>
  <c r="J3349" i="2"/>
  <c r="M3348" i="2"/>
  <c r="J3348" i="2"/>
  <c r="M3347" i="2"/>
  <c r="J3347" i="2"/>
  <c r="M3346" i="2"/>
  <c r="J3346" i="2"/>
  <c r="M3345" i="2"/>
  <c r="J3345" i="2"/>
  <c r="M3344" i="2"/>
  <c r="J3344" i="2"/>
  <c r="M3343" i="2"/>
  <c r="J3343" i="2"/>
  <c r="M3342" i="2"/>
  <c r="J3342" i="2"/>
  <c r="M3341" i="2"/>
  <c r="J3341" i="2"/>
  <c r="M3340" i="2"/>
  <c r="J3340" i="2"/>
  <c r="M3339" i="2"/>
  <c r="J3339" i="2"/>
  <c r="M3338" i="2"/>
  <c r="J3338" i="2"/>
  <c r="M3337" i="2"/>
  <c r="J3337" i="2"/>
  <c r="M3336" i="2"/>
  <c r="J3336" i="2"/>
  <c r="M3335" i="2"/>
  <c r="J3335" i="2"/>
  <c r="M3334" i="2"/>
  <c r="J3334" i="2"/>
  <c r="M3333" i="2"/>
  <c r="J3333" i="2"/>
  <c r="M3332" i="2"/>
  <c r="J3332" i="2"/>
  <c r="M3331" i="2"/>
  <c r="J3331" i="2"/>
  <c r="M3330" i="2"/>
  <c r="J3330" i="2"/>
  <c r="M3329" i="2"/>
  <c r="J3329" i="2"/>
  <c r="M3328" i="2"/>
  <c r="J3328" i="2"/>
  <c r="M3327" i="2"/>
  <c r="J3327" i="2"/>
  <c r="M3326" i="2"/>
  <c r="J3326" i="2"/>
  <c r="M3325" i="2"/>
  <c r="J3325" i="2"/>
  <c r="M3324" i="2"/>
  <c r="J3324" i="2"/>
  <c r="M3323" i="2"/>
  <c r="J3323" i="2"/>
  <c r="M3322" i="2"/>
  <c r="J3322" i="2"/>
  <c r="M3321" i="2"/>
  <c r="J3321" i="2"/>
  <c r="M3320" i="2"/>
  <c r="J3320" i="2"/>
  <c r="M3319" i="2"/>
  <c r="J3319" i="2"/>
  <c r="M3318" i="2"/>
  <c r="J3318" i="2"/>
  <c r="M3317" i="2"/>
  <c r="J3317" i="2"/>
  <c r="M3316" i="2"/>
  <c r="J3316" i="2"/>
  <c r="M3315" i="2"/>
  <c r="J3315" i="2"/>
  <c r="M3314" i="2"/>
  <c r="J3314" i="2"/>
  <c r="M3313" i="2"/>
  <c r="J3313" i="2"/>
  <c r="M3312" i="2"/>
  <c r="J3312" i="2"/>
  <c r="M3311" i="2"/>
  <c r="J3311" i="2"/>
  <c r="M3310" i="2"/>
  <c r="J3310" i="2"/>
  <c r="M3309" i="2"/>
  <c r="J3309" i="2"/>
  <c r="M3308" i="2"/>
  <c r="J3308" i="2"/>
  <c r="M3307" i="2"/>
  <c r="J3307" i="2"/>
  <c r="M3306" i="2"/>
  <c r="J3306" i="2"/>
  <c r="M3305" i="2"/>
  <c r="J3305" i="2"/>
  <c r="M3304" i="2"/>
  <c r="J3304" i="2"/>
  <c r="M3303" i="2"/>
  <c r="J3303" i="2"/>
  <c r="M3302" i="2"/>
  <c r="J3302" i="2"/>
  <c r="M3301" i="2"/>
  <c r="J3301" i="2"/>
  <c r="M3300" i="2"/>
  <c r="J3300" i="2"/>
  <c r="M3299" i="2"/>
  <c r="J3299" i="2"/>
  <c r="M3298" i="2"/>
  <c r="J3298" i="2"/>
  <c r="M3297" i="2"/>
  <c r="J3297" i="2"/>
  <c r="M3296" i="2"/>
  <c r="J3296" i="2"/>
  <c r="M3295" i="2"/>
  <c r="J3295" i="2"/>
  <c r="M3294" i="2"/>
  <c r="J3294" i="2"/>
  <c r="M3293" i="2"/>
  <c r="J3293" i="2"/>
  <c r="M3292" i="2"/>
  <c r="J3292" i="2"/>
  <c r="M3291" i="2"/>
  <c r="J3291" i="2"/>
  <c r="M3290" i="2"/>
  <c r="J3290" i="2"/>
  <c r="M3289" i="2"/>
  <c r="J3289" i="2"/>
  <c r="M3288" i="2"/>
  <c r="J3288" i="2"/>
  <c r="M3287" i="2"/>
  <c r="J3287" i="2"/>
  <c r="M3286" i="2"/>
  <c r="J3286" i="2"/>
  <c r="M3285" i="2"/>
  <c r="J3285" i="2"/>
  <c r="M3284" i="2"/>
  <c r="J3284" i="2"/>
  <c r="M3283" i="2"/>
  <c r="J3283" i="2"/>
  <c r="M3282" i="2"/>
  <c r="J3282" i="2"/>
  <c r="M3281" i="2"/>
  <c r="J3281" i="2"/>
  <c r="M3280" i="2"/>
  <c r="J3280" i="2"/>
  <c r="M3279" i="2"/>
  <c r="J3279" i="2"/>
  <c r="M3278" i="2"/>
  <c r="J3278" i="2"/>
  <c r="M3277" i="2"/>
  <c r="J3277" i="2"/>
  <c r="M3276" i="2"/>
  <c r="J3276" i="2"/>
  <c r="M3275" i="2"/>
  <c r="J3275" i="2"/>
  <c r="M3274" i="2"/>
  <c r="J3274" i="2"/>
  <c r="M3273" i="2"/>
  <c r="J3273" i="2"/>
  <c r="M3272" i="2"/>
  <c r="J3272" i="2"/>
  <c r="M3271" i="2"/>
  <c r="J3271" i="2"/>
  <c r="M3270" i="2"/>
  <c r="J3270" i="2"/>
  <c r="M3269" i="2"/>
  <c r="J3269" i="2"/>
  <c r="M3268" i="2"/>
  <c r="J3268" i="2"/>
  <c r="M3267" i="2"/>
  <c r="J3267" i="2"/>
  <c r="M3266" i="2"/>
  <c r="J3266" i="2"/>
  <c r="M3265" i="2"/>
  <c r="J3265" i="2"/>
  <c r="M3264" i="2"/>
  <c r="J3264" i="2"/>
  <c r="M3263" i="2"/>
  <c r="J3263" i="2"/>
  <c r="M3262" i="2"/>
  <c r="J3262" i="2"/>
  <c r="M3261" i="2"/>
  <c r="J3261" i="2"/>
  <c r="M3260" i="2"/>
  <c r="J3260" i="2"/>
  <c r="M3259" i="2"/>
  <c r="J3259" i="2"/>
  <c r="M3258" i="2"/>
  <c r="J3258" i="2"/>
  <c r="M3257" i="2"/>
  <c r="J3257" i="2"/>
  <c r="M3256" i="2"/>
  <c r="J3256" i="2"/>
  <c r="M3255" i="2"/>
  <c r="J3255" i="2"/>
  <c r="M3254" i="2"/>
  <c r="J3254" i="2"/>
  <c r="M3253" i="2"/>
  <c r="J3253" i="2"/>
  <c r="M3252" i="2"/>
  <c r="J3252" i="2"/>
  <c r="M3251" i="2"/>
  <c r="J3251" i="2"/>
  <c r="M3250" i="2"/>
  <c r="J3250" i="2"/>
  <c r="M3249" i="2"/>
  <c r="J3249" i="2"/>
  <c r="M3248" i="2"/>
  <c r="J3248" i="2"/>
  <c r="M3247" i="2"/>
  <c r="J3247" i="2"/>
  <c r="M3246" i="2"/>
  <c r="J3246" i="2"/>
  <c r="M3245" i="2"/>
  <c r="J3245" i="2"/>
  <c r="M3244" i="2"/>
  <c r="J3244" i="2"/>
  <c r="M3243" i="2"/>
  <c r="J3243" i="2"/>
  <c r="M3242" i="2"/>
  <c r="J3242" i="2"/>
  <c r="M3241" i="2"/>
  <c r="J3241" i="2"/>
  <c r="M3240" i="2"/>
  <c r="J3240" i="2"/>
  <c r="M3239" i="2"/>
  <c r="J3239" i="2"/>
  <c r="M3238" i="2"/>
  <c r="J3238" i="2"/>
  <c r="M3237" i="2"/>
  <c r="J3237" i="2"/>
  <c r="M3236" i="2"/>
  <c r="J3236" i="2"/>
  <c r="M3235" i="2"/>
  <c r="J3235" i="2"/>
  <c r="M3234" i="2"/>
  <c r="J3234" i="2"/>
  <c r="M3233" i="2"/>
  <c r="J3233" i="2"/>
  <c r="M3232" i="2"/>
  <c r="J3232" i="2"/>
  <c r="M3231" i="2"/>
  <c r="J3231" i="2"/>
  <c r="M3230" i="2"/>
  <c r="J3230" i="2"/>
  <c r="M3229" i="2"/>
  <c r="J3229" i="2"/>
  <c r="M3228" i="2"/>
  <c r="J3228" i="2"/>
  <c r="M3227" i="2"/>
  <c r="J3227" i="2"/>
  <c r="M3226" i="2"/>
  <c r="J3226" i="2"/>
  <c r="M3225" i="2"/>
  <c r="J3225" i="2"/>
  <c r="M3224" i="2"/>
  <c r="J3224" i="2"/>
  <c r="M3223" i="2"/>
  <c r="J3223" i="2"/>
  <c r="M3222" i="2"/>
  <c r="J3222" i="2"/>
  <c r="M3221" i="2"/>
  <c r="J3221" i="2"/>
  <c r="M3220" i="2"/>
  <c r="J3220" i="2"/>
  <c r="M3219" i="2"/>
  <c r="J3219" i="2"/>
  <c r="M3218" i="2"/>
  <c r="J3218" i="2"/>
  <c r="M3217" i="2"/>
  <c r="J3217" i="2"/>
  <c r="M3216" i="2"/>
  <c r="J3216" i="2"/>
  <c r="M3215" i="2"/>
  <c r="J3215" i="2"/>
  <c r="M3214" i="2"/>
  <c r="J3214" i="2"/>
  <c r="M3213" i="2"/>
  <c r="J3213" i="2"/>
  <c r="M3212" i="2"/>
  <c r="J3212" i="2"/>
  <c r="M3211" i="2"/>
  <c r="J3211" i="2"/>
  <c r="M3210" i="2"/>
  <c r="J3210" i="2"/>
  <c r="M3209" i="2"/>
  <c r="J3209" i="2"/>
  <c r="M3208" i="2"/>
  <c r="J3208" i="2"/>
  <c r="M3207" i="2"/>
  <c r="J3207" i="2"/>
  <c r="M3206" i="2"/>
  <c r="J3206" i="2"/>
  <c r="M3205" i="2"/>
  <c r="J3205" i="2"/>
  <c r="M3204" i="2"/>
  <c r="J3204" i="2"/>
  <c r="M3203" i="2"/>
  <c r="J3203" i="2"/>
  <c r="M3202" i="2"/>
  <c r="J3202" i="2"/>
  <c r="M3201" i="2"/>
  <c r="J3201" i="2"/>
  <c r="M3200" i="2"/>
  <c r="J3200" i="2"/>
  <c r="M3199" i="2"/>
  <c r="J3199" i="2"/>
  <c r="M3198" i="2"/>
  <c r="J3198" i="2"/>
  <c r="M3197" i="2"/>
  <c r="J3197" i="2"/>
  <c r="M3196" i="2"/>
  <c r="J3196" i="2"/>
  <c r="M3195" i="2"/>
  <c r="J3195" i="2"/>
  <c r="M3194" i="2"/>
  <c r="J3194" i="2"/>
  <c r="M3193" i="2"/>
  <c r="J3193" i="2"/>
  <c r="M3192" i="2"/>
  <c r="J3192" i="2"/>
  <c r="M3191" i="2"/>
  <c r="J3191" i="2"/>
  <c r="M3190" i="2"/>
  <c r="J3190" i="2"/>
  <c r="M3189" i="2"/>
  <c r="J3189" i="2"/>
  <c r="M3188" i="2"/>
  <c r="J3188" i="2"/>
  <c r="M3187" i="2"/>
  <c r="J3187" i="2"/>
  <c r="M3186" i="2"/>
  <c r="J3186" i="2"/>
  <c r="M3185" i="2"/>
  <c r="J3185" i="2"/>
  <c r="M3184" i="2"/>
  <c r="J3184" i="2"/>
  <c r="M3183" i="2"/>
  <c r="J3183" i="2"/>
  <c r="M3182" i="2"/>
  <c r="J3182" i="2"/>
  <c r="M3181" i="2"/>
  <c r="J3181" i="2"/>
  <c r="M3180" i="2"/>
  <c r="J3180" i="2"/>
  <c r="M3179" i="2"/>
  <c r="J3179" i="2"/>
  <c r="M3178" i="2"/>
  <c r="J3178" i="2"/>
  <c r="M3177" i="2"/>
  <c r="J3177" i="2"/>
  <c r="M3176" i="2"/>
  <c r="J3176" i="2"/>
  <c r="M3175" i="2"/>
  <c r="J3175" i="2"/>
  <c r="M3174" i="2"/>
  <c r="J3174" i="2"/>
  <c r="M3173" i="2"/>
  <c r="J3173" i="2"/>
  <c r="M3172" i="2"/>
  <c r="J3172" i="2"/>
  <c r="M3171" i="2"/>
  <c r="J3171" i="2"/>
  <c r="M3170" i="2"/>
  <c r="J3170" i="2"/>
  <c r="M3169" i="2"/>
  <c r="J3169" i="2"/>
  <c r="M3168" i="2"/>
  <c r="J3168" i="2"/>
  <c r="M3167" i="2"/>
  <c r="J3167" i="2"/>
  <c r="M3166" i="2"/>
  <c r="J3166" i="2"/>
  <c r="M3165" i="2"/>
  <c r="J3165" i="2"/>
  <c r="M3164" i="2"/>
  <c r="J3164" i="2"/>
  <c r="M3163" i="2"/>
  <c r="J3163" i="2"/>
  <c r="M3162" i="2"/>
  <c r="J3162" i="2"/>
  <c r="M3161" i="2"/>
  <c r="J3161" i="2"/>
  <c r="M3160" i="2"/>
  <c r="J3160" i="2"/>
  <c r="M3159" i="2"/>
  <c r="J3159" i="2"/>
  <c r="M3158" i="2"/>
  <c r="J3158" i="2"/>
  <c r="M3157" i="2"/>
  <c r="J3157" i="2"/>
  <c r="M3156" i="2"/>
  <c r="J3156" i="2"/>
  <c r="M3155" i="2"/>
  <c r="J3155" i="2"/>
  <c r="M3154" i="2"/>
  <c r="J3154" i="2"/>
  <c r="M3153" i="2"/>
  <c r="J3153" i="2"/>
  <c r="M3152" i="2"/>
  <c r="J3152" i="2"/>
  <c r="M3151" i="2"/>
  <c r="J3151" i="2"/>
  <c r="M3150" i="2"/>
  <c r="J3150" i="2"/>
  <c r="M3149" i="2"/>
  <c r="J3149" i="2"/>
  <c r="M3148" i="2"/>
  <c r="J3148" i="2"/>
  <c r="M3147" i="2"/>
  <c r="J3147" i="2"/>
  <c r="M3146" i="2"/>
  <c r="J3146" i="2"/>
  <c r="M3145" i="2"/>
  <c r="J3145" i="2"/>
  <c r="M3144" i="2"/>
  <c r="J3144" i="2"/>
  <c r="M3143" i="2"/>
  <c r="J3143" i="2"/>
  <c r="M3142" i="2"/>
  <c r="J3142" i="2"/>
  <c r="M3141" i="2"/>
  <c r="J3141" i="2"/>
  <c r="M3140" i="2"/>
  <c r="J3140" i="2"/>
  <c r="M3139" i="2"/>
  <c r="J3139" i="2"/>
  <c r="M3138" i="2"/>
  <c r="J3138" i="2"/>
  <c r="M3137" i="2"/>
  <c r="J3137" i="2"/>
  <c r="M3136" i="2"/>
  <c r="J3136" i="2"/>
  <c r="M3135" i="2"/>
  <c r="J3135" i="2"/>
  <c r="M3134" i="2"/>
  <c r="J3134" i="2"/>
  <c r="M3133" i="2"/>
  <c r="J3133" i="2"/>
  <c r="M3132" i="2"/>
  <c r="J3132" i="2"/>
  <c r="M3131" i="2"/>
  <c r="J3131" i="2"/>
  <c r="M3130" i="2"/>
  <c r="J3130" i="2"/>
  <c r="M3129" i="2"/>
  <c r="J3129" i="2"/>
  <c r="M3128" i="2"/>
  <c r="J3128" i="2"/>
  <c r="M3127" i="2"/>
  <c r="J3127" i="2"/>
  <c r="M3126" i="2"/>
  <c r="J3126" i="2"/>
  <c r="M3125" i="2"/>
  <c r="J3125" i="2"/>
  <c r="M3124" i="2"/>
  <c r="J3124" i="2"/>
  <c r="M3123" i="2"/>
  <c r="J3123" i="2"/>
  <c r="M3122" i="2"/>
  <c r="J3122" i="2"/>
  <c r="M3121" i="2"/>
  <c r="J3121" i="2"/>
  <c r="M3120" i="2"/>
  <c r="J3120" i="2"/>
  <c r="M3119" i="2"/>
  <c r="J3119" i="2"/>
  <c r="M3118" i="2"/>
  <c r="J3118" i="2"/>
  <c r="M3117" i="2"/>
  <c r="J3117" i="2"/>
  <c r="M3116" i="2"/>
  <c r="J3116" i="2"/>
  <c r="M3115" i="2"/>
  <c r="J3115" i="2"/>
  <c r="M3114" i="2"/>
  <c r="J3114" i="2"/>
  <c r="M3113" i="2"/>
  <c r="J3113" i="2"/>
  <c r="M3112" i="2"/>
  <c r="J3112" i="2"/>
  <c r="M3111" i="2"/>
  <c r="J3111" i="2"/>
  <c r="M3110" i="2"/>
  <c r="J3110" i="2"/>
  <c r="M3109" i="2"/>
  <c r="J3109" i="2"/>
  <c r="M3108" i="2"/>
  <c r="J3108" i="2"/>
  <c r="M3107" i="2"/>
  <c r="J3107" i="2"/>
  <c r="M3106" i="2"/>
  <c r="J3106" i="2"/>
  <c r="M3105" i="2"/>
  <c r="J3105" i="2"/>
  <c r="M3104" i="2"/>
  <c r="J3104" i="2"/>
  <c r="M3103" i="2"/>
  <c r="J3103" i="2"/>
  <c r="M3102" i="2"/>
  <c r="J3102" i="2"/>
  <c r="M3101" i="2"/>
  <c r="J3101" i="2"/>
  <c r="M3100" i="2"/>
  <c r="J3100" i="2"/>
  <c r="M3099" i="2"/>
  <c r="J3099" i="2"/>
  <c r="M3098" i="2"/>
  <c r="J3098" i="2"/>
  <c r="M3097" i="2"/>
  <c r="J3097" i="2"/>
  <c r="M3096" i="2"/>
  <c r="J3096" i="2"/>
  <c r="M3095" i="2"/>
  <c r="J3095" i="2"/>
  <c r="M3094" i="2"/>
  <c r="J3094" i="2"/>
  <c r="M3093" i="2"/>
  <c r="J3093" i="2"/>
  <c r="M3092" i="2"/>
  <c r="J3092" i="2"/>
  <c r="M3091" i="2"/>
  <c r="J3091" i="2"/>
  <c r="M3090" i="2"/>
  <c r="J3090" i="2"/>
  <c r="M3089" i="2"/>
  <c r="J3089" i="2"/>
  <c r="M3088" i="2"/>
  <c r="J3088" i="2"/>
  <c r="M3087" i="2"/>
  <c r="J3087" i="2"/>
  <c r="M3086" i="2"/>
  <c r="J3086" i="2"/>
  <c r="M3085" i="2"/>
  <c r="J3085" i="2"/>
  <c r="M3084" i="2"/>
  <c r="J3084" i="2"/>
  <c r="M3083" i="2"/>
  <c r="J3083" i="2"/>
  <c r="M3082" i="2"/>
  <c r="J3082" i="2"/>
  <c r="M3081" i="2"/>
  <c r="J3081" i="2"/>
  <c r="M3080" i="2"/>
  <c r="J3080" i="2"/>
  <c r="M3079" i="2"/>
  <c r="J3079" i="2"/>
  <c r="M3078" i="2"/>
  <c r="J3078" i="2"/>
  <c r="M3077" i="2"/>
  <c r="J3077" i="2"/>
  <c r="M3076" i="2"/>
  <c r="J3076" i="2"/>
  <c r="M3075" i="2"/>
  <c r="J3075" i="2"/>
  <c r="M3074" i="2"/>
  <c r="J3074" i="2"/>
  <c r="M3073" i="2"/>
  <c r="J3073" i="2"/>
  <c r="M3072" i="2"/>
  <c r="J3072" i="2"/>
  <c r="M3071" i="2"/>
  <c r="J3071" i="2"/>
  <c r="M3070" i="2"/>
  <c r="J3070" i="2"/>
  <c r="M3069" i="2"/>
  <c r="J3069" i="2"/>
  <c r="M3068" i="2"/>
  <c r="J3068" i="2"/>
  <c r="M3067" i="2"/>
  <c r="J3067" i="2"/>
  <c r="M3066" i="2"/>
  <c r="J3066" i="2"/>
  <c r="M3065" i="2"/>
  <c r="J3065" i="2"/>
  <c r="M3064" i="2"/>
  <c r="J3064" i="2"/>
  <c r="M3063" i="2"/>
  <c r="J3063" i="2"/>
  <c r="M3062" i="2"/>
  <c r="J3062" i="2"/>
  <c r="M3061" i="2"/>
  <c r="J3061" i="2"/>
  <c r="M3060" i="2"/>
  <c r="J3060" i="2"/>
  <c r="M3059" i="2"/>
  <c r="J3059" i="2"/>
  <c r="M3058" i="2"/>
  <c r="J3058" i="2"/>
  <c r="M3057" i="2"/>
  <c r="J3057" i="2"/>
  <c r="M3056" i="2"/>
  <c r="J3056" i="2"/>
  <c r="M3055" i="2"/>
  <c r="J3055" i="2"/>
  <c r="M3054" i="2"/>
  <c r="J3054" i="2"/>
  <c r="M3053" i="2"/>
  <c r="J3053" i="2"/>
  <c r="M3052" i="2"/>
  <c r="J3052" i="2"/>
  <c r="M3051" i="2"/>
  <c r="J3051" i="2"/>
  <c r="M3050" i="2"/>
  <c r="J3050" i="2"/>
  <c r="M3049" i="2"/>
  <c r="J3049" i="2"/>
  <c r="M3048" i="2"/>
  <c r="J3048" i="2"/>
  <c r="M3047" i="2"/>
  <c r="J3047" i="2"/>
  <c r="M3046" i="2"/>
  <c r="J3046" i="2"/>
  <c r="M3045" i="2"/>
  <c r="J3045" i="2"/>
  <c r="M3044" i="2"/>
  <c r="J3044" i="2"/>
  <c r="M3043" i="2"/>
  <c r="J3043" i="2"/>
  <c r="M3042" i="2"/>
  <c r="J3042" i="2"/>
  <c r="M3041" i="2"/>
  <c r="J3041" i="2"/>
  <c r="M3040" i="2"/>
  <c r="J3040" i="2"/>
  <c r="M3039" i="2"/>
  <c r="J3039" i="2"/>
  <c r="M3038" i="2"/>
  <c r="J3038" i="2"/>
  <c r="M3037" i="2"/>
  <c r="J3037" i="2"/>
  <c r="M3036" i="2"/>
  <c r="J3036" i="2"/>
  <c r="M3035" i="2"/>
  <c r="J3035" i="2"/>
  <c r="M3034" i="2"/>
  <c r="J3034" i="2"/>
  <c r="M3033" i="2"/>
  <c r="J3033" i="2"/>
  <c r="M3032" i="2"/>
  <c r="J3032" i="2"/>
  <c r="M3031" i="2"/>
  <c r="J3031" i="2"/>
  <c r="M3030" i="2"/>
  <c r="J3030" i="2"/>
  <c r="M3029" i="2"/>
  <c r="J3029" i="2"/>
  <c r="M3028" i="2"/>
  <c r="J3028" i="2"/>
  <c r="M3027" i="2"/>
  <c r="J3027" i="2"/>
  <c r="M3026" i="2"/>
  <c r="J3026" i="2"/>
  <c r="M3025" i="2"/>
  <c r="J3025" i="2"/>
  <c r="M3024" i="2"/>
  <c r="J3024" i="2"/>
  <c r="M3023" i="2"/>
  <c r="J3023" i="2"/>
  <c r="M3022" i="2"/>
  <c r="J3022" i="2"/>
  <c r="M3021" i="2"/>
  <c r="J3021" i="2"/>
  <c r="M3020" i="2"/>
  <c r="J3020" i="2"/>
  <c r="M3019" i="2"/>
  <c r="J3019" i="2"/>
  <c r="M3018" i="2"/>
  <c r="J3018" i="2"/>
  <c r="M3017" i="2"/>
  <c r="J3017" i="2"/>
  <c r="M3016" i="2"/>
  <c r="J3016" i="2"/>
  <c r="M3015" i="2"/>
  <c r="J3015" i="2"/>
  <c r="M3014" i="2"/>
  <c r="J3014" i="2"/>
  <c r="M3013" i="2"/>
  <c r="J3013" i="2"/>
  <c r="M3012" i="2"/>
  <c r="J3012" i="2"/>
  <c r="M3011" i="2"/>
  <c r="J3011" i="2"/>
  <c r="M3010" i="2"/>
  <c r="J3010" i="2"/>
  <c r="M3009" i="2"/>
  <c r="J3009" i="2"/>
  <c r="M3008" i="2"/>
  <c r="J3008" i="2"/>
  <c r="M3007" i="2"/>
  <c r="J3007" i="2"/>
  <c r="M3006" i="2"/>
  <c r="J3006" i="2"/>
  <c r="M3005" i="2"/>
  <c r="J3005" i="2"/>
  <c r="M3004" i="2"/>
  <c r="J3004" i="2"/>
  <c r="M3003" i="2"/>
  <c r="J3003" i="2"/>
  <c r="M3002" i="2"/>
  <c r="J3002" i="2"/>
  <c r="M3001" i="2"/>
  <c r="J3001" i="2"/>
  <c r="M3000" i="2"/>
  <c r="J3000" i="2"/>
  <c r="M2999" i="2"/>
  <c r="J2999" i="2"/>
  <c r="M2998" i="2"/>
  <c r="J2998" i="2"/>
  <c r="M2997" i="2"/>
  <c r="J2997" i="2"/>
  <c r="M2996" i="2"/>
  <c r="J2996" i="2"/>
  <c r="M2995" i="2"/>
  <c r="J2995" i="2"/>
  <c r="M2994" i="2"/>
  <c r="J2994" i="2"/>
  <c r="M2993" i="2"/>
  <c r="J2993" i="2"/>
  <c r="M2992" i="2"/>
  <c r="J2992" i="2"/>
  <c r="M2991" i="2"/>
  <c r="J2991" i="2"/>
  <c r="M2990" i="2"/>
  <c r="J2990" i="2"/>
  <c r="M2989" i="2"/>
  <c r="J2989" i="2"/>
  <c r="M2988" i="2"/>
  <c r="J2988" i="2"/>
  <c r="M2987" i="2"/>
  <c r="J2987" i="2"/>
  <c r="M2986" i="2"/>
  <c r="J2986" i="2"/>
  <c r="M2985" i="2"/>
  <c r="J2985" i="2"/>
  <c r="M2984" i="2"/>
  <c r="J2984" i="2"/>
  <c r="M2983" i="2"/>
  <c r="J2983" i="2"/>
  <c r="M2982" i="2"/>
  <c r="J2982" i="2"/>
  <c r="M2981" i="2"/>
  <c r="J2981" i="2"/>
  <c r="M2980" i="2"/>
  <c r="J2980" i="2"/>
  <c r="M2979" i="2"/>
  <c r="J2979" i="2"/>
  <c r="M2978" i="2"/>
  <c r="J2978" i="2"/>
  <c r="M2977" i="2"/>
  <c r="J2977" i="2"/>
  <c r="M2976" i="2"/>
  <c r="J2976" i="2"/>
  <c r="M2975" i="2"/>
  <c r="J2975" i="2"/>
  <c r="M2974" i="2"/>
  <c r="J2974" i="2"/>
  <c r="M2973" i="2"/>
  <c r="J2973" i="2"/>
  <c r="M2972" i="2"/>
  <c r="J2972" i="2"/>
  <c r="M2971" i="2"/>
  <c r="J2971" i="2"/>
  <c r="M2970" i="2"/>
  <c r="J2970" i="2"/>
  <c r="M2969" i="2"/>
  <c r="J2969" i="2"/>
  <c r="M2968" i="2"/>
  <c r="J2968" i="2"/>
  <c r="M2967" i="2"/>
  <c r="J2967" i="2"/>
  <c r="M2966" i="2"/>
  <c r="J2966" i="2"/>
  <c r="M2965" i="2"/>
  <c r="J2965" i="2"/>
  <c r="M2964" i="2"/>
  <c r="J2964" i="2"/>
  <c r="M2963" i="2"/>
  <c r="J2963" i="2"/>
  <c r="M2962" i="2"/>
  <c r="J2962" i="2"/>
  <c r="M2961" i="2"/>
  <c r="J2961" i="2"/>
  <c r="M2960" i="2"/>
  <c r="J2960" i="2"/>
  <c r="M2959" i="2"/>
  <c r="J2959" i="2"/>
  <c r="M2958" i="2"/>
  <c r="J2958" i="2"/>
  <c r="M2957" i="2"/>
  <c r="J2957" i="2"/>
  <c r="M2956" i="2"/>
  <c r="J2956" i="2"/>
  <c r="M2955" i="2"/>
  <c r="J2955" i="2"/>
  <c r="M2954" i="2"/>
  <c r="J2954" i="2"/>
  <c r="M2953" i="2"/>
  <c r="J2953" i="2"/>
  <c r="M2952" i="2"/>
  <c r="J2952" i="2"/>
  <c r="M2951" i="2"/>
  <c r="J2951" i="2"/>
  <c r="M2950" i="2"/>
  <c r="J2950" i="2"/>
  <c r="M2949" i="2"/>
  <c r="J2949" i="2"/>
  <c r="M2948" i="2"/>
  <c r="J2948" i="2"/>
  <c r="M2947" i="2"/>
  <c r="J2947" i="2"/>
  <c r="M2946" i="2"/>
  <c r="J2946" i="2"/>
  <c r="M2945" i="2"/>
  <c r="J2945" i="2"/>
  <c r="M2944" i="2"/>
  <c r="J2944" i="2"/>
  <c r="M2943" i="2"/>
  <c r="J2943" i="2"/>
  <c r="M2942" i="2"/>
  <c r="J2942" i="2"/>
  <c r="M2941" i="2"/>
  <c r="J2941" i="2"/>
  <c r="M2940" i="2"/>
  <c r="J2940" i="2"/>
  <c r="M2939" i="2"/>
  <c r="J2939" i="2"/>
  <c r="M2938" i="2"/>
  <c r="J2938" i="2"/>
  <c r="M2937" i="2"/>
  <c r="J2937" i="2"/>
  <c r="M2936" i="2"/>
  <c r="J2936" i="2"/>
  <c r="M2935" i="2"/>
  <c r="J2935" i="2"/>
  <c r="M2934" i="2"/>
  <c r="J2934" i="2"/>
  <c r="M2933" i="2"/>
  <c r="J2933" i="2"/>
  <c r="M2932" i="2"/>
  <c r="J2932" i="2"/>
  <c r="M2931" i="2"/>
  <c r="J2931" i="2"/>
  <c r="M2930" i="2"/>
  <c r="J2930" i="2"/>
  <c r="M2929" i="2"/>
  <c r="J2929" i="2"/>
  <c r="M2928" i="2"/>
  <c r="J2928" i="2"/>
  <c r="M2927" i="2"/>
  <c r="J2927" i="2"/>
  <c r="M2926" i="2"/>
  <c r="J2926" i="2"/>
  <c r="M2925" i="2"/>
  <c r="J2925" i="2"/>
  <c r="M2924" i="2"/>
  <c r="J2924" i="2"/>
  <c r="M2923" i="2"/>
  <c r="J2923" i="2"/>
  <c r="M2922" i="2"/>
  <c r="J2922" i="2"/>
  <c r="M2921" i="2"/>
  <c r="J2921" i="2"/>
  <c r="M2920" i="2"/>
  <c r="J2920" i="2"/>
  <c r="M2919" i="2"/>
  <c r="J2919" i="2"/>
  <c r="M2918" i="2"/>
  <c r="J2918" i="2"/>
  <c r="M2917" i="2"/>
  <c r="J2917" i="2"/>
  <c r="M2916" i="2"/>
  <c r="J2916" i="2"/>
  <c r="M2915" i="2"/>
  <c r="J2915" i="2"/>
  <c r="M2914" i="2"/>
  <c r="J2914" i="2"/>
  <c r="M2913" i="2"/>
  <c r="J2913" i="2"/>
  <c r="M2912" i="2"/>
  <c r="J2912" i="2"/>
  <c r="M2911" i="2"/>
  <c r="J2911" i="2"/>
  <c r="M2910" i="2"/>
  <c r="J2910" i="2"/>
  <c r="M2909" i="2"/>
  <c r="J2909" i="2"/>
  <c r="M2908" i="2"/>
  <c r="J2908" i="2"/>
  <c r="M2907" i="2"/>
  <c r="J2907" i="2"/>
  <c r="M2906" i="2"/>
  <c r="J2906" i="2"/>
  <c r="M2905" i="2"/>
  <c r="J2905" i="2"/>
  <c r="M2904" i="2"/>
  <c r="J2904" i="2"/>
  <c r="M2903" i="2"/>
  <c r="J2903" i="2"/>
  <c r="M2902" i="2"/>
  <c r="J2902" i="2"/>
  <c r="M2901" i="2"/>
  <c r="J2901" i="2"/>
  <c r="M2900" i="2"/>
  <c r="J2900" i="2"/>
  <c r="M2899" i="2"/>
  <c r="J2899" i="2"/>
  <c r="M2898" i="2"/>
  <c r="J2898" i="2"/>
  <c r="M2897" i="2"/>
  <c r="J2897" i="2"/>
  <c r="M2896" i="2"/>
  <c r="J2896" i="2"/>
  <c r="M2895" i="2"/>
  <c r="J2895" i="2"/>
  <c r="M2894" i="2"/>
  <c r="J2894" i="2"/>
  <c r="M2893" i="2"/>
  <c r="J2893" i="2"/>
  <c r="M2892" i="2"/>
  <c r="J2892" i="2"/>
  <c r="M2891" i="2"/>
  <c r="J2891" i="2"/>
  <c r="M2890" i="2"/>
  <c r="J2890" i="2"/>
  <c r="M2889" i="2"/>
  <c r="J2889" i="2"/>
  <c r="M2888" i="2"/>
  <c r="J2888" i="2"/>
  <c r="M2887" i="2"/>
  <c r="J2887" i="2"/>
  <c r="M2886" i="2"/>
  <c r="J2886" i="2"/>
  <c r="M2885" i="2"/>
  <c r="J2885" i="2"/>
  <c r="M2884" i="2"/>
  <c r="J2884" i="2"/>
  <c r="M2883" i="2"/>
  <c r="J2883" i="2"/>
  <c r="M2882" i="2"/>
  <c r="J2882" i="2"/>
  <c r="M2881" i="2"/>
  <c r="J2881" i="2"/>
  <c r="M2880" i="2"/>
  <c r="J2880" i="2"/>
  <c r="M2879" i="2"/>
  <c r="J2879" i="2"/>
  <c r="M2878" i="2"/>
  <c r="J2878" i="2"/>
  <c r="M2877" i="2"/>
  <c r="J2877" i="2"/>
  <c r="M2876" i="2"/>
  <c r="J2876" i="2"/>
  <c r="M2875" i="2"/>
  <c r="J2875" i="2"/>
  <c r="M2874" i="2"/>
  <c r="J2874" i="2"/>
  <c r="M2873" i="2"/>
  <c r="J2873" i="2"/>
  <c r="M2872" i="2"/>
  <c r="J2872" i="2"/>
  <c r="M2871" i="2"/>
  <c r="J2871" i="2"/>
  <c r="M2870" i="2"/>
  <c r="J2870" i="2"/>
  <c r="M2869" i="2"/>
  <c r="J2869" i="2"/>
  <c r="M2868" i="2"/>
  <c r="J2868" i="2"/>
  <c r="M2867" i="2"/>
  <c r="J2867" i="2"/>
  <c r="M2866" i="2"/>
  <c r="J2866" i="2"/>
  <c r="M2865" i="2"/>
  <c r="J2865" i="2"/>
  <c r="M2864" i="2"/>
  <c r="J2864" i="2"/>
  <c r="M2863" i="2"/>
  <c r="J2863" i="2"/>
  <c r="M2862" i="2"/>
  <c r="J2862" i="2"/>
  <c r="M2861" i="2"/>
  <c r="J2861" i="2"/>
  <c r="M2860" i="2"/>
  <c r="J2860" i="2"/>
  <c r="M2859" i="2"/>
  <c r="J2859" i="2"/>
  <c r="M2858" i="2"/>
  <c r="J2858" i="2"/>
  <c r="M2857" i="2"/>
  <c r="J2857" i="2"/>
  <c r="M2856" i="2"/>
  <c r="J2856" i="2"/>
  <c r="M2855" i="2"/>
  <c r="J2855" i="2"/>
  <c r="M2854" i="2"/>
  <c r="J2854" i="2"/>
  <c r="M2853" i="2"/>
  <c r="J2853" i="2"/>
  <c r="M2852" i="2"/>
  <c r="J2852" i="2"/>
  <c r="M2851" i="2"/>
  <c r="J2851" i="2"/>
  <c r="M2850" i="2"/>
  <c r="J2850" i="2"/>
  <c r="M2849" i="2"/>
  <c r="J2849" i="2"/>
  <c r="M2848" i="2"/>
  <c r="J2848" i="2"/>
  <c r="M2847" i="2"/>
  <c r="J2847" i="2"/>
  <c r="M2846" i="2"/>
  <c r="J2846" i="2"/>
  <c r="M2845" i="2"/>
  <c r="J2845" i="2"/>
  <c r="M2844" i="2"/>
  <c r="J2844" i="2"/>
  <c r="M2843" i="2"/>
  <c r="J2843" i="2"/>
  <c r="M2842" i="2"/>
  <c r="J2842" i="2"/>
  <c r="M2841" i="2"/>
  <c r="J2841" i="2"/>
  <c r="M2840" i="2"/>
  <c r="J2840" i="2"/>
  <c r="M2839" i="2"/>
  <c r="J2839" i="2"/>
  <c r="M2838" i="2"/>
  <c r="J2838" i="2"/>
  <c r="M2837" i="2"/>
  <c r="J2837" i="2"/>
  <c r="M2836" i="2"/>
  <c r="J2836" i="2"/>
  <c r="M2835" i="2"/>
  <c r="J2835" i="2"/>
  <c r="M2834" i="2"/>
  <c r="J2834" i="2"/>
  <c r="M2833" i="2"/>
  <c r="J2833" i="2"/>
  <c r="M2832" i="2"/>
  <c r="J2832" i="2"/>
  <c r="M2831" i="2"/>
  <c r="J2831" i="2"/>
  <c r="M2830" i="2"/>
  <c r="J2830" i="2"/>
  <c r="M2829" i="2"/>
  <c r="J2829" i="2"/>
  <c r="M2828" i="2"/>
  <c r="J2828" i="2"/>
  <c r="M2827" i="2"/>
  <c r="J2827" i="2"/>
  <c r="M2826" i="2"/>
  <c r="J2826" i="2"/>
  <c r="M2825" i="2"/>
  <c r="J2825" i="2"/>
  <c r="M2824" i="2"/>
  <c r="J2824" i="2"/>
  <c r="M2823" i="2"/>
  <c r="J2823" i="2"/>
  <c r="M2822" i="2"/>
  <c r="J2822" i="2"/>
  <c r="M2821" i="2"/>
  <c r="J2821" i="2"/>
  <c r="M2820" i="2"/>
  <c r="J2820" i="2"/>
  <c r="M2819" i="2"/>
  <c r="J2819" i="2"/>
  <c r="M2818" i="2"/>
  <c r="J2818" i="2"/>
  <c r="M2817" i="2"/>
  <c r="J2817" i="2"/>
  <c r="M2816" i="2"/>
  <c r="J2816" i="2"/>
  <c r="M2815" i="2"/>
  <c r="J2815" i="2"/>
  <c r="M2814" i="2"/>
  <c r="J2814" i="2"/>
  <c r="M2813" i="2"/>
  <c r="J2813" i="2"/>
  <c r="M2812" i="2"/>
  <c r="J2812" i="2"/>
  <c r="M2811" i="2"/>
  <c r="J2811" i="2"/>
  <c r="M2810" i="2"/>
  <c r="J2810" i="2"/>
  <c r="M2809" i="2"/>
  <c r="J2809" i="2"/>
  <c r="M2808" i="2"/>
  <c r="J2808" i="2"/>
  <c r="M2807" i="2"/>
  <c r="J2807" i="2"/>
  <c r="M2806" i="2"/>
  <c r="J2806" i="2"/>
  <c r="M2805" i="2"/>
  <c r="J2805" i="2"/>
  <c r="M2804" i="2"/>
  <c r="J2804" i="2"/>
  <c r="M2803" i="2"/>
  <c r="J2803" i="2"/>
  <c r="M2802" i="2"/>
  <c r="J2802" i="2"/>
  <c r="M2801" i="2"/>
  <c r="J2801" i="2"/>
  <c r="M2800" i="2"/>
  <c r="J2800" i="2"/>
  <c r="M2799" i="2"/>
  <c r="J2799" i="2"/>
  <c r="M2798" i="2"/>
  <c r="J2798" i="2"/>
  <c r="M2797" i="2"/>
  <c r="J2797" i="2"/>
  <c r="M2796" i="2"/>
  <c r="J2796" i="2"/>
  <c r="M2795" i="2"/>
  <c r="J2795" i="2"/>
  <c r="M2794" i="2"/>
  <c r="J2794" i="2"/>
  <c r="M2793" i="2"/>
  <c r="J2793" i="2"/>
  <c r="M2792" i="2"/>
  <c r="J2792" i="2"/>
  <c r="M2791" i="2"/>
  <c r="J2791" i="2"/>
  <c r="M2790" i="2"/>
  <c r="J2790" i="2"/>
  <c r="M2789" i="2"/>
  <c r="J2789" i="2"/>
  <c r="M2788" i="2"/>
  <c r="J2788" i="2"/>
  <c r="M2787" i="2"/>
  <c r="J2787" i="2"/>
  <c r="M2786" i="2"/>
  <c r="J2786" i="2"/>
  <c r="M2785" i="2"/>
  <c r="J2785" i="2"/>
  <c r="M2784" i="2"/>
  <c r="J2784" i="2"/>
  <c r="M2783" i="2"/>
  <c r="J2783" i="2"/>
  <c r="M2782" i="2"/>
  <c r="J2782" i="2"/>
  <c r="M2781" i="2"/>
  <c r="J2781" i="2"/>
  <c r="M2780" i="2"/>
  <c r="J2780" i="2"/>
  <c r="M2779" i="2"/>
  <c r="J2779" i="2"/>
  <c r="M2778" i="2"/>
  <c r="J2778" i="2"/>
  <c r="M2777" i="2"/>
  <c r="J2777" i="2"/>
  <c r="M2776" i="2"/>
  <c r="J2776" i="2"/>
  <c r="M2775" i="2"/>
  <c r="J2775" i="2"/>
  <c r="M2774" i="2"/>
  <c r="J2774" i="2"/>
  <c r="M2773" i="2"/>
  <c r="J2773" i="2"/>
  <c r="M2772" i="2"/>
  <c r="J2772" i="2"/>
  <c r="M2771" i="2"/>
  <c r="J2771" i="2"/>
  <c r="M2770" i="2"/>
  <c r="J2770" i="2"/>
  <c r="M2769" i="2"/>
  <c r="J2769" i="2"/>
  <c r="M2768" i="2"/>
  <c r="J2768" i="2"/>
  <c r="M2767" i="2"/>
  <c r="J2767" i="2"/>
  <c r="M2766" i="2"/>
  <c r="J2766" i="2"/>
  <c r="M2765" i="2"/>
  <c r="J2765" i="2"/>
  <c r="M2764" i="2"/>
  <c r="J2764" i="2"/>
  <c r="M2763" i="2"/>
  <c r="J2763" i="2"/>
  <c r="M2762" i="2"/>
  <c r="J2762" i="2"/>
  <c r="M2761" i="2"/>
  <c r="J2761" i="2"/>
  <c r="M2760" i="2"/>
  <c r="J2760" i="2"/>
  <c r="M2759" i="2"/>
  <c r="J2759" i="2"/>
  <c r="M2758" i="2"/>
  <c r="J2758" i="2"/>
  <c r="M2757" i="2"/>
  <c r="J2757" i="2"/>
  <c r="M2756" i="2"/>
  <c r="J2756" i="2"/>
  <c r="M2755" i="2"/>
  <c r="J2755" i="2"/>
  <c r="M2754" i="2"/>
  <c r="J2754" i="2"/>
  <c r="M2753" i="2"/>
  <c r="J2753" i="2"/>
  <c r="M2752" i="2"/>
  <c r="J2752" i="2"/>
  <c r="M2751" i="2"/>
  <c r="J2751" i="2"/>
  <c r="M2750" i="2"/>
  <c r="J2750" i="2"/>
  <c r="M2749" i="2"/>
  <c r="J2749" i="2"/>
  <c r="M2748" i="2"/>
  <c r="J2748" i="2"/>
  <c r="M2747" i="2"/>
  <c r="J2747" i="2"/>
  <c r="M2746" i="2"/>
  <c r="J2746" i="2"/>
  <c r="M2745" i="2"/>
  <c r="J2745" i="2"/>
  <c r="M2744" i="2"/>
  <c r="J2744" i="2"/>
  <c r="M2743" i="2"/>
  <c r="J2743" i="2"/>
  <c r="M2742" i="2"/>
  <c r="J2742" i="2"/>
  <c r="M2741" i="2"/>
  <c r="J2741" i="2"/>
  <c r="M2740" i="2"/>
  <c r="J2740" i="2"/>
  <c r="M2739" i="2"/>
  <c r="J2739" i="2"/>
  <c r="M2738" i="2"/>
  <c r="J2738" i="2"/>
  <c r="M2737" i="2"/>
  <c r="J2737" i="2"/>
  <c r="M2736" i="2"/>
  <c r="J2736" i="2"/>
  <c r="M2735" i="2"/>
  <c r="J2735" i="2"/>
  <c r="M2734" i="2"/>
  <c r="J2734" i="2"/>
  <c r="M2733" i="2"/>
  <c r="J2733" i="2"/>
  <c r="M2732" i="2"/>
  <c r="J2732" i="2"/>
  <c r="M2731" i="2"/>
  <c r="J2731" i="2"/>
  <c r="M2730" i="2"/>
  <c r="J2730" i="2"/>
  <c r="M2729" i="2"/>
  <c r="J2729" i="2"/>
  <c r="M2728" i="2"/>
  <c r="J2728" i="2"/>
  <c r="M2727" i="2"/>
  <c r="J2727" i="2"/>
  <c r="M2726" i="2"/>
  <c r="J2726" i="2"/>
  <c r="M2725" i="2"/>
  <c r="J2725" i="2"/>
  <c r="M2724" i="2"/>
  <c r="J2724" i="2"/>
  <c r="M2723" i="2"/>
  <c r="J2723" i="2"/>
  <c r="M2722" i="2"/>
  <c r="J2722" i="2"/>
  <c r="M2721" i="2"/>
  <c r="J2721" i="2"/>
  <c r="M2720" i="2"/>
  <c r="J2720" i="2"/>
  <c r="M2719" i="2"/>
  <c r="J2719" i="2"/>
  <c r="M2718" i="2"/>
  <c r="J2718" i="2"/>
  <c r="M2717" i="2"/>
  <c r="J2717" i="2"/>
  <c r="M2716" i="2"/>
  <c r="J2716" i="2"/>
  <c r="M2715" i="2"/>
  <c r="J2715" i="2"/>
  <c r="M2714" i="2"/>
  <c r="J2714" i="2"/>
  <c r="M2713" i="2"/>
  <c r="J2713" i="2"/>
  <c r="M2712" i="2"/>
  <c r="J2712" i="2"/>
  <c r="M2711" i="2"/>
  <c r="J2711" i="2"/>
  <c r="M2710" i="2"/>
  <c r="J2710" i="2"/>
  <c r="M2709" i="2"/>
  <c r="J2709" i="2"/>
  <c r="M2708" i="2"/>
  <c r="J2708" i="2"/>
  <c r="M2707" i="2"/>
  <c r="J2707" i="2"/>
  <c r="M2706" i="2"/>
  <c r="J2706" i="2"/>
  <c r="M2705" i="2"/>
  <c r="J2705" i="2"/>
  <c r="M2704" i="2"/>
  <c r="J2704" i="2"/>
  <c r="M2703" i="2"/>
  <c r="J2703" i="2"/>
  <c r="M2702" i="2"/>
  <c r="J2702" i="2"/>
  <c r="M2701" i="2"/>
  <c r="J2701" i="2"/>
  <c r="M2700" i="2"/>
  <c r="J2700" i="2"/>
  <c r="M2699" i="2"/>
  <c r="J2699" i="2"/>
  <c r="M2698" i="2"/>
  <c r="J2698" i="2"/>
  <c r="M2697" i="2"/>
  <c r="J2697" i="2"/>
  <c r="M2696" i="2"/>
  <c r="J2696" i="2"/>
  <c r="M2695" i="2"/>
  <c r="J2695" i="2"/>
  <c r="M2694" i="2"/>
  <c r="J2694" i="2"/>
  <c r="M2693" i="2"/>
  <c r="J2693" i="2"/>
  <c r="M2692" i="2"/>
  <c r="J2692" i="2"/>
  <c r="M2691" i="2"/>
  <c r="J2691" i="2"/>
  <c r="M2690" i="2"/>
  <c r="J2690" i="2"/>
  <c r="M2689" i="2"/>
  <c r="J2689" i="2"/>
  <c r="M2688" i="2"/>
  <c r="J2688" i="2"/>
  <c r="M2687" i="2"/>
  <c r="J2687" i="2"/>
  <c r="M2686" i="2"/>
  <c r="J2686" i="2"/>
  <c r="M2685" i="2"/>
  <c r="J2685" i="2"/>
  <c r="M2684" i="2"/>
  <c r="J2684" i="2"/>
  <c r="M2683" i="2"/>
  <c r="J2683" i="2"/>
  <c r="M2682" i="2"/>
  <c r="J2682" i="2"/>
  <c r="M2681" i="2"/>
  <c r="J2681" i="2"/>
  <c r="M2680" i="2"/>
  <c r="J2680" i="2"/>
  <c r="M2679" i="2"/>
  <c r="J2679" i="2"/>
  <c r="M2678" i="2"/>
  <c r="J2678" i="2"/>
  <c r="M2677" i="2"/>
  <c r="J2677" i="2"/>
  <c r="M2676" i="2"/>
  <c r="J2676" i="2"/>
  <c r="M2675" i="2"/>
  <c r="J2675" i="2"/>
  <c r="M2674" i="2"/>
  <c r="J2674" i="2"/>
  <c r="M2673" i="2"/>
  <c r="J2673" i="2"/>
  <c r="M2672" i="2"/>
  <c r="J2672" i="2"/>
  <c r="M2671" i="2"/>
  <c r="J2671" i="2"/>
  <c r="M2670" i="2"/>
  <c r="J2670" i="2"/>
  <c r="M2669" i="2"/>
  <c r="J2669" i="2"/>
  <c r="M2668" i="2"/>
  <c r="J2668" i="2"/>
  <c r="M2667" i="2"/>
  <c r="J2667" i="2"/>
  <c r="M2666" i="2"/>
  <c r="J2666" i="2"/>
  <c r="M2665" i="2"/>
  <c r="J2665" i="2"/>
  <c r="M2664" i="2"/>
  <c r="J2664" i="2"/>
  <c r="M2663" i="2"/>
  <c r="J2663" i="2"/>
  <c r="M2662" i="2"/>
  <c r="J2662" i="2"/>
  <c r="M2661" i="2"/>
  <c r="J2661" i="2"/>
  <c r="M2660" i="2"/>
  <c r="J2660" i="2"/>
  <c r="M2659" i="2"/>
  <c r="J2659" i="2"/>
  <c r="M2658" i="2"/>
  <c r="J2658" i="2"/>
  <c r="M2657" i="2"/>
  <c r="J2657" i="2"/>
  <c r="M2656" i="2"/>
  <c r="J2656" i="2"/>
  <c r="M2655" i="2"/>
  <c r="J2655" i="2"/>
  <c r="M2654" i="2"/>
  <c r="J2654" i="2"/>
  <c r="M2653" i="2"/>
  <c r="J2653" i="2"/>
  <c r="M2652" i="2"/>
  <c r="J2652" i="2"/>
  <c r="M2651" i="2"/>
  <c r="J2651" i="2"/>
  <c r="M2650" i="2"/>
  <c r="J2650" i="2"/>
  <c r="M2649" i="2"/>
  <c r="J2649" i="2"/>
  <c r="M2648" i="2"/>
  <c r="J2648" i="2"/>
  <c r="M2647" i="2"/>
  <c r="J2647" i="2"/>
  <c r="M2646" i="2"/>
  <c r="J2646" i="2"/>
  <c r="M2645" i="2"/>
  <c r="J2645" i="2"/>
  <c r="M2644" i="2"/>
  <c r="J2644" i="2"/>
  <c r="M2643" i="2"/>
  <c r="J2643" i="2"/>
  <c r="M2642" i="2"/>
  <c r="J2642" i="2"/>
  <c r="M2641" i="2"/>
  <c r="J2641" i="2"/>
  <c r="M2640" i="2"/>
  <c r="J2640" i="2"/>
  <c r="M2639" i="2"/>
  <c r="J2639" i="2"/>
  <c r="M2638" i="2"/>
  <c r="J2638" i="2"/>
  <c r="M2637" i="2"/>
  <c r="J2637" i="2"/>
  <c r="M2636" i="2"/>
  <c r="J2636" i="2"/>
  <c r="M2635" i="2"/>
  <c r="J2635" i="2"/>
  <c r="M2634" i="2"/>
  <c r="J2634" i="2"/>
  <c r="M2633" i="2"/>
  <c r="J2633" i="2"/>
  <c r="M2632" i="2"/>
  <c r="J2632" i="2"/>
  <c r="M2631" i="2"/>
  <c r="J2631" i="2"/>
  <c r="M2630" i="2"/>
  <c r="J2630" i="2"/>
  <c r="M2629" i="2"/>
  <c r="J2629" i="2"/>
  <c r="M2628" i="2"/>
  <c r="J2628" i="2"/>
  <c r="M2627" i="2"/>
  <c r="J2627" i="2"/>
  <c r="M2626" i="2"/>
  <c r="J2626" i="2"/>
  <c r="M2625" i="2"/>
  <c r="J2625" i="2"/>
  <c r="M2624" i="2"/>
  <c r="J2624" i="2"/>
  <c r="M2623" i="2"/>
  <c r="J2623" i="2"/>
  <c r="M2622" i="2"/>
  <c r="J2622" i="2"/>
  <c r="M2621" i="2"/>
  <c r="J2621" i="2"/>
  <c r="M2620" i="2"/>
  <c r="J2620" i="2"/>
  <c r="M2619" i="2"/>
  <c r="J2619" i="2"/>
  <c r="M2618" i="2"/>
  <c r="J2618" i="2"/>
  <c r="M2617" i="2"/>
  <c r="J2617" i="2"/>
  <c r="M2616" i="2"/>
  <c r="J2616" i="2"/>
  <c r="M2615" i="2"/>
  <c r="J2615" i="2"/>
  <c r="M2614" i="2"/>
  <c r="J2614" i="2"/>
  <c r="M2613" i="2"/>
  <c r="J2613" i="2"/>
  <c r="M2612" i="2"/>
  <c r="J2612" i="2"/>
  <c r="M2611" i="2"/>
  <c r="J2611" i="2"/>
  <c r="M2610" i="2"/>
  <c r="J2610" i="2"/>
  <c r="M2609" i="2"/>
  <c r="J2609" i="2"/>
  <c r="M2608" i="2"/>
  <c r="J2608" i="2"/>
  <c r="M2607" i="2"/>
  <c r="J2607" i="2"/>
  <c r="M2606" i="2"/>
  <c r="J2606" i="2"/>
  <c r="M2605" i="2"/>
  <c r="J2605" i="2"/>
  <c r="M2604" i="2"/>
  <c r="J2604" i="2"/>
  <c r="M2603" i="2"/>
  <c r="J2603" i="2"/>
  <c r="M2602" i="2"/>
  <c r="J2602" i="2"/>
  <c r="M2601" i="2"/>
  <c r="J2601" i="2"/>
  <c r="M2600" i="2"/>
  <c r="J2600" i="2"/>
  <c r="M2599" i="2"/>
  <c r="J2599" i="2"/>
  <c r="M2598" i="2"/>
  <c r="J2598" i="2"/>
  <c r="M2597" i="2"/>
  <c r="J2597" i="2"/>
  <c r="M2596" i="2"/>
  <c r="J2596" i="2"/>
  <c r="M2595" i="2"/>
  <c r="J2595" i="2"/>
  <c r="M2594" i="2"/>
  <c r="J2594" i="2"/>
  <c r="M2593" i="2"/>
  <c r="J2593" i="2"/>
  <c r="M2592" i="2"/>
  <c r="J2592" i="2"/>
  <c r="M2591" i="2"/>
  <c r="J2591" i="2"/>
  <c r="M2590" i="2"/>
  <c r="J2590" i="2"/>
  <c r="M2589" i="2"/>
  <c r="J2589" i="2"/>
  <c r="M2588" i="2"/>
  <c r="J2588" i="2"/>
  <c r="M2587" i="2"/>
  <c r="J2587" i="2"/>
  <c r="M2586" i="2"/>
  <c r="J2586" i="2"/>
  <c r="M2585" i="2"/>
  <c r="J2585" i="2"/>
  <c r="M2584" i="2"/>
  <c r="J2584" i="2"/>
  <c r="M2583" i="2"/>
  <c r="J2583" i="2"/>
  <c r="M2582" i="2"/>
  <c r="J2582" i="2"/>
  <c r="M2581" i="2"/>
  <c r="J2581" i="2"/>
  <c r="M2580" i="2"/>
  <c r="J2580" i="2"/>
  <c r="M2579" i="2"/>
  <c r="J2579" i="2"/>
  <c r="M2578" i="2"/>
  <c r="J2578" i="2"/>
  <c r="M2577" i="2"/>
  <c r="J2577" i="2"/>
  <c r="M2576" i="2"/>
  <c r="J2576" i="2"/>
  <c r="M2575" i="2"/>
  <c r="J2575" i="2"/>
  <c r="M2574" i="2"/>
  <c r="J2574" i="2"/>
  <c r="M2573" i="2"/>
  <c r="J2573" i="2"/>
  <c r="M2572" i="2"/>
  <c r="J2572" i="2"/>
  <c r="M2571" i="2"/>
  <c r="J2571" i="2"/>
  <c r="M2570" i="2"/>
  <c r="J2570" i="2"/>
  <c r="M2569" i="2"/>
  <c r="J2569" i="2"/>
  <c r="M2568" i="2"/>
  <c r="J2568" i="2"/>
  <c r="M2567" i="2"/>
  <c r="J2567" i="2"/>
  <c r="M2566" i="2"/>
  <c r="J2566" i="2"/>
  <c r="M2565" i="2"/>
  <c r="J2565" i="2"/>
  <c r="M2564" i="2"/>
  <c r="J2564" i="2"/>
  <c r="M2563" i="2"/>
  <c r="J2563" i="2"/>
  <c r="M2562" i="2"/>
  <c r="J2562" i="2"/>
  <c r="M2561" i="2"/>
  <c r="J2561" i="2"/>
  <c r="M2560" i="2"/>
  <c r="J2560" i="2"/>
  <c r="M2559" i="2"/>
  <c r="J2559" i="2"/>
  <c r="M2558" i="2"/>
  <c r="J2558" i="2"/>
  <c r="M2557" i="2"/>
  <c r="J2557" i="2"/>
  <c r="M2556" i="2"/>
  <c r="J2556" i="2"/>
  <c r="M2555" i="2"/>
  <c r="J2555" i="2"/>
  <c r="M2554" i="2"/>
  <c r="J2554" i="2"/>
  <c r="M2553" i="2"/>
  <c r="J2553" i="2"/>
  <c r="M2552" i="2"/>
  <c r="J2552" i="2"/>
  <c r="M2551" i="2"/>
  <c r="J2551" i="2"/>
  <c r="M2550" i="2"/>
  <c r="J2550" i="2"/>
  <c r="M2549" i="2"/>
  <c r="J2549" i="2"/>
  <c r="M2548" i="2"/>
  <c r="J2548" i="2"/>
  <c r="M2547" i="2"/>
  <c r="J2547" i="2"/>
  <c r="M2546" i="2"/>
  <c r="J2546" i="2"/>
  <c r="M2545" i="2"/>
  <c r="J2545" i="2"/>
  <c r="M2544" i="2"/>
  <c r="J2544" i="2"/>
  <c r="M2543" i="2"/>
  <c r="J2543" i="2"/>
  <c r="M2542" i="2"/>
  <c r="J2542" i="2"/>
  <c r="M2541" i="2"/>
  <c r="J2541" i="2"/>
  <c r="M2540" i="2"/>
  <c r="J2540" i="2"/>
  <c r="M2539" i="2"/>
  <c r="J2539" i="2"/>
  <c r="M2538" i="2"/>
  <c r="J2538" i="2"/>
  <c r="M2537" i="2"/>
  <c r="J2537" i="2"/>
  <c r="M2536" i="2"/>
  <c r="J2536" i="2"/>
  <c r="M2535" i="2"/>
  <c r="J2535" i="2"/>
  <c r="M2534" i="2"/>
  <c r="J2534" i="2"/>
  <c r="M2533" i="2"/>
  <c r="J2533" i="2"/>
  <c r="M2532" i="2"/>
  <c r="J2532" i="2"/>
  <c r="M2531" i="2"/>
  <c r="J2531" i="2"/>
  <c r="M2530" i="2"/>
  <c r="J2530" i="2"/>
  <c r="M2529" i="2"/>
  <c r="J2529" i="2"/>
  <c r="M2528" i="2"/>
  <c r="J2528" i="2"/>
  <c r="M2527" i="2"/>
  <c r="J2527" i="2"/>
  <c r="M2526" i="2"/>
  <c r="J2526" i="2"/>
  <c r="M2525" i="2"/>
  <c r="J2525" i="2"/>
  <c r="M2524" i="2"/>
  <c r="J2524" i="2"/>
  <c r="M2523" i="2"/>
  <c r="J2523" i="2"/>
  <c r="M2522" i="2"/>
  <c r="J2522" i="2"/>
  <c r="M2521" i="2"/>
  <c r="J2521" i="2"/>
  <c r="M2520" i="2"/>
  <c r="J2520" i="2"/>
  <c r="M2519" i="2"/>
  <c r="J2519" i="2"/>
  <c r="M2518" i="2"/>
  <c r="J2518" i="2"/>
  <c r="M2517" i="2"/>
  <c r="J2517" i="2"/>
  <c r="M2516" i="2"/>
  <c r="J2516" i="2"/>
  <c r="M2515" i="2"/>
  <c r="J2515" i="2"/>
  <c r="M2514" i="2"/>
  <c r="J2514" i="2"/>
  <c r="M2513" i="2"/>
  <c r="J2513" i="2"/>
  <c r="M2512" i="2"/>
  <c r="J2512" i="2"/>
  <c r="M2511" i="2"/>
  <c r="J2511" i="2"/>
  <c r="M2510" i="2"/>
  <c r="J2510" i="2"/>
  <c r="M2509" i="2"/>
  <c r="J2509" i="2"/>
  <c r="M2508" i="2"/>
  <c r="J2508" i="2"/>
  <c r="M2507" i="2"/>
  <c r="J2507" i="2"/>
  <c r="M2506" i="2"/>
  <c r="J2506" i="2"/>
  <c r="M2505" i="2"/>
  <c r="J2505" i="2"/>
  <c r="M2504" i="2"/>
  <c r="J2504" i="2"/>
  <c r="M2503" i="2"/>
  <c r="J2503" i="2"/>
  <c r="M2502" i="2"/>
  <c r="J2502" i="2"/>
  <c r="M2501" i="2"/>
  <c r="J2501" i="2"/>
  <c r="M2500" i="2"/>
  <c r="J2500" i="2"/>
  <c r="M2499" i="2"/>
  <c r="J2499" i="2"/>
  <c r="M2498" i="2"/>
  <c r="J2498" i="2"/>
  <c r="M2497" i="2"/>
  <c r="J2497" i="2"/>
  <c r="M2496" i="2"/>
  <c r="J2496" i="2"/>
  <c r="M2495" i="2"/>
  <c r="J2495" i="2"/>
  <c r="M2494" i="2"/>
  <c r="J2494" i="2"/>
  <c r="M2493" i="2"/>
  <c r="J2493" i="2"/>
  <c r="M2492" i="2"/>
  <c r="J2492" i="2"/>
  <c r="M2491" i="2"/>
  <c r="J2491" i="2"/>
  <c r="M2490" i="2"/>
  <c r="J2490" i="2"/>
  <c r="M2489" i="2"/>
  <c r="J2489" i="2"/>
  <c r="M2488" i="2"/>
  <c r="J2488" i="2"/>
  <c r="M2487" i="2"/>
  <c r="J2487" i="2"/>
  <c r="M2486" i="2"/>
  <c r="J2486" i="2"/>
  <c r="M2485" i="2"/>
  <c r="J2485" i="2"/>
  <c r="M2484" i="2"/>
  <c r="J2484" i="2"/>
  <c r="M2483" i="2"/>
  <c r="J2483" i="2"/>
  <c r="M2482" i="2"/>
  <c r="J2482" i="2"/>
  <c r="M2481" i="2"/>
  <c r="J2481" i="2"/>
  <c r="M2480" i="2"/>
  <c r="J2480" i="2"/>
  <c r="M2479" i="2"/>
  <c r="J2479" i="2"/>
  <c r="M2478" i="2"/>
  <c r="J2478" i="2"/>
  <c r="M2477" i="2"/>
  <c r="J2477" i="2"/>
  <c r="M2476" i="2"/>
  <c r="J2476" i="2"/>
  <c r="M2475" i="2"/>
  <c r="J2475" i="2"/>
  <c r="M2474" i="2"/>
  <c r="J2474" i="2"/>
  <c r="M2473" i="2"/>
  <c r="J2473" i="2"/>
  <c r="M2472" i="2"/>
  <c r="J2472" i="2"/>
  <c r="M2471" i="2"/>
  <c r="J2471" i="2"/>
  <c r="M2470" i="2"/>
  <c r="J2470" i="2"/>
  <c r="M2469" i="2"/>
  <c r="J2469" i="2"/>
  <c r="M2468" i="2"/>
  <c r="J2468" i="2"/>
  <c r="M2467" i="2"/>
  <c r="J2467" i="2"/>
  <c r="M2466" i="2"/>
  <c r="J2466" i="2"/>
  <c r="M2465" i="2"/>
  <c r="J2465" i="2"/>
  <c r="M2464" i="2"/>
  <c r="J2464" i="2"/>
  <c r="M2463" i="2"/>
  <c r="J2463" i="2"/>
  <c r="M2462" i="2"/>
  <c r="J2462" i="2"/>
  <c r="M2461" i="2"/>
  <c r="J2461" i="2"/>
  <c r="M2460" i="2"/>
  <c r="J2460" i="2"/>
  <c r="M2459" i="2"/>
  <c r="J2459" i="2"/>
  <c r="M2458" i="2"/>
  <c r="J2458" i="2"/>
  <c r="M2457" i="2"/>
  <c r="J2457" i="2"/>
  <c r="M2456" i="2"/>
  <c r="J2456" i="2"/>
  <c r="M2455" i="2"/>
  <c r="J2455" i="2"/>
  <c r="M2454" i="2"/>
  <c r="J2454" i="2"/>
  <c r="M2453" i="2"/>
  <c r="J2453" i="2"/>
  <c r="M2452" i="2"/>
  <c r="J2452" i="2"/>
  <c r="M2451" i="2"/>
  <c r="J2451" i="2"/>
  <c r="M2450" i="2"/>
  <c r="J2450" i="2"/>
  <c r="M2449" i="2"/>
  <c r="J2449" i="2"/>
  <c r="M2448" i="2"/>
  <c r="J2448" i="2"/>
  <c r="M2447" i="2"/>
  <c r="J2447" i="2"/>
  <c r="M2446" i="2"/>
  <c r="J2446" i="2"/>
  <c r="M2445" i="2"/>
  <c r="J2445" i="2"/>
  <c r="M2444" i="2"/>
  <c r="J2444" i="2"/>
  <c r="M2443" i="2"/>
  <c r="J2443" i="2"/>
  <c r="M2442" i="2"/>
  <c r="J2442" i="2"/>
  <c r="M2441" i="2"/>
  <c r="J2441" i="2"/>
  <c r="M2440" i="2"/>
  <c r="J2440" i="2"/>
  <c r="M2439" i="2"/>
  <c r="J2439" i="2"/>
  <c r="M2438" i="2"/>
  <c r="J2438" i="2"/>
  <c r="M2437" i="2"/>
  <c r="J2437" i="2"/>
  <c r="M2436" i="2"/>
  <c r="J2436" i="2"/>
  <c r="M2435" i="2"/>
  <c r="J2435" i="2"/>
  <c r="M2434" i="2"/>
  <c r="J2434" i="2"/>
  <c r="M2433" i="2"/>
  <c r="J2433" i="2"/>
  <c r="M2432" i="2"/>
  <c r="J2432" i="2"/>
  <c r="M2431" i="2"/>
  <c r="J2431" i="2"/>
  <c r="M2430" i="2"/>
  <c r="J2430" i="2"/>
  <c r="M2429" i="2"/>
  <c r="J2429" i="2"/>
  <c r="M2428" i="2"/>
  <c r="J2428" i="2"/>
  <c r="M2427" i="2"/>
  <c r="J2427" i="2"/>
  <c r="M2426" i="2"/>
  <c r="J2426" i="2"/>
  <c r="M2425" i="2"/>
  <c r="J2425" i="2"/>
  <c r="M2424" i="2"/>
  <c r="J2424" i="2"/>
  <c r="M2423" i="2"/>
  <c r="J2423" i="2"/>
  <c r="M2422" i="2"/>
  <c r="J2422" i="2"/>
  <c r="M2421" i="2"/>
  <c r="J2421" i="2"/>
  <c r="M2420" i="2"/>
  <c r="J2420" i="2"/>
  <c r="M2419" i="2"/>
  <c r="J2419" i="2"/>
  <c r="M2418" i="2"/>
  <c r="J2418" i="2"/>
  <c r="M2417" i="2"/>
  <c r="J2417" i="2"/>
  <c r="M2416" i="2"/>
  <c r="J2416" i="2"/>
  <c r="M2415" i="2"/>
  <c r="J2415" i="2"/>
  <c r="M2414" i="2"/>
  <c r="J2414" i="2"/>
  <c r="M2413" i="2"/>
  <c r="J2413" i="2"/>
  <c r="M2412" i="2"/>
  <c r="J2412" i="2"/>
  <c r="M2411" i="2"/>
  <c r="J2411" i="2"/>
  <c r="M2410" i="2"/>
  <c r="J2410" i="2"/>
  <c r="M2409" i="2"/>
  <c r="J2409" i="2"/>
  <c r="M2408" i="2"/>
  <c r="J2408" i="2"/>
  <c r="M2407" i="2"/>
  <c r="J2407" i="2"/>
  <c r="M2406" i="2"/>
  <c r="J2406" i="2"/>
  <c r="M2405" i="2"/>
  <c r="J2405" i="2"/>
  <c r="M2404" i="2"/>
  <c r="J2404" i="2"/>
  <c r="M2403" i="2"/>
  <c r="J2403" i="2"/>
  <c r="M2402" i="2"/>
  <c r="J2402" i="2"/>
  <c r="M2401" i="2"/>
  <c r="J2401" i="2"/>
  <c r="M2400" i="2"/>
  <c r="J2400" i="2"/>
  <c r="M2399" i="2"/>
  <c r="J2399" i="2"/>
  <c r="M2398" i="2"/>
  <c r="J2398" i="2"/>
  <c r="M2397" i="2"/>
  <c r="J2397" i="2"/>
  <c r="M2396" i="2"/>
  <c r="J2396" i="2"/>
  <c r="M2395" i="2"/>
  <c r="J2395" i="2"/>
  <c r="M2394" i="2"/>
  <c r="J2394" i="2"/>
  <c r="M2393" i="2"/>
  <c r="J2393" i="2"/>
  <c r="M2392" i="2"/>
  <c r="J2392" i="2"/>
  <c r="M2391" i="2"/>
  <c r="J2391" i="2"/>
  <c r="M2390" i="2"/>
  <c r="J2390" i="2"/>
  <c r="M2389" i="2"/>
  <c r="J2389" i="2"/>
  <c r="M2388" i="2"/>
  <c r="J2388" i="2"/>
  <c r="M2387" i="2"/>
  <c r="J2387" i="2"/>
  <c r="M2386" i="2"/>
  <c r="J2386" i="2"/>
  <c r="M2385" i="2"/>
  <c r="J2385" i="2"/>
  <c r="M2384" i="2"/>
  <c r="J2384" i="2"/>
  <c r="M2383" i="2"/>
  <c r="J2383" i="2"/>
  <c r="M2382" i="2"/>
  <c r="J2382" i="2"/>
  <c r="M2381" i="2"/>
  <c r="J2381" i="2"/>
  <c r="M2380" i="2"/>
  <c r="J2380" i="2"/>
  <c r="M2379" i="2"/>
  <c r="J2379" i="2"/>
  <c r="M2378" i="2"/>
  <c r="J2378" i="2"/>
  <c r="M2377" i="2"/>
  <c r="J2377" i="2"/>
  <c r="M2376" i="2"/>
  <c r="J2376" i="2"/>
  <c r="M2375" i="2"/>
  <c r="J2375" i="2"/>
  <c r="M2374" i="2"/>
  <c r="J2374" i="2"/>
  <c r="M2373" i="2"/>
  <c r="J2373" i="2"/>
  <c r="M2372" i="2"/>
  <c r="J2372" i="2"/>
  <c r="M2371" i="2"/>
  <c r="J2371" i="2"/>
  <c r="M2370" i="2"/>
  <c r="J2370" i="2"/>
  <c r="M2369" i="2"/>
  <c r="J2369" i="2"/>
  <c r="M2368" i="2"/>
  <c r="J2368" i="2"/>
  <c r="M2367" i="2"/>
  <c r="J2367" i="2"/>
  <c r="M2366" i="2"/>
  <c r="J2366" i="2"/>
  <c r="M2365" i="2"/>
  <c r="J2365" i="2"/>
  <c r="M2364" i="2"/>
  <c r="J2364" i="2"/>
  <c r="M2363" i="2"/>
  <c r="J2363" i="2"/>
  <c r="M2362" i="2"/>
  <c r="J2362" i="2"/>
  <c r="M2361" i="2"/>
  <c r="J2361" i="2"/>
  <c r="M2360" i="2"/>
  <c r="J2360" i="2"/>
  <c r="M2359" i="2"/>
  <c r="J2359" i="2"/>
  <c r="M2358" i="2"/>
  <c r="J2358" i="2"/>
  <c r="M2357" i="2"/>
  <c r="J2357" i="2"/>
  <c r="M2356" i="2"/>
  <c r="J2356" i="2"/>
  <c r="M2355" i="2"/>
  <c r="J2355" i="2"/>
  <c r="M2354" i="2"/>
  <c r="J2354" i="2"/>
  <c r="M2353" i="2"/>
  <c r="J2353" i="2"/>
  <c r="M2352" i="2"/>
  <c r="J2352" i="2"/>
  <c r="M2351" i="2"/>
  <c r="J2351" i="2"/>
  <c r="M2350" i="2"/>
  <c r="J2350" i="2"/>
  <c r="M2349" i="2"/>
  <c r="J2349" i="2"/>
  <c r="M2348" i="2"/>
  <c r="J2348" i="2"/>
  <c r="M2347" i="2"/>
  <c r="J2347" i="2"/>
  <c r="M2346" i="2"/>
  <c r="J2346" i="2"/>
  <c r="M2345" i="2"/>
  <c r="J2345" i="2"/>
  <c r="M2344" i="2"/>
  <c r="J2344" i="2"/>
  <c r="M2343" i="2"/>
  <c r="J2343" i="2"/>
  <c r="M2342" i="2"/>
  <c r="J2342" i="2"/>
  <c r="M2341" i="2"/>
  <c r="J2341" i="2"/>
  <c r="M2340" i="2"/>
  <c r="J2340" i="2"/>
  <c r="M2339" i="2"/>
  <c r="J2339" i="2"/>
  <c r="M2338" i="2"/>
  <c r="J2338" i="2"/>
  <c r="M2337" i="2"/>
  <c r="J2337" i="2"/>
  <c r="M2336" i="2"/>
  <c r="J2336" i="2"/>
  <c r="M2335" i="2"/>
  <c r="J2335" i="2"/>
  <c r="M2334" i="2"/>
  <c r="J2334" i="2"/>
  <c r="M2333" i="2"/>
  <c r="J2333" i="2"/>
  <c r="M2332" i="2"/>
  <c r="J2332" i="2"/>
  <c r="M2331" i="2"/>
  <c r="J2331" i="2"/>
  <c r="M2330" i="2"/>
  <c r="J2330" i="2"/>
  <c r="M2329" i="2"/>
  <c r="J2329" i="2"/>
  <c r="M2328" i="2"/>
  <c r="J2328" i="2"/>
  <c r="M2327" i="2"/>
  <c r="J2327" i="2"/>
  <c r="M2326" i="2"/>
  <c r="J2326" i="2"/>
  <c r="M2325" i="2"/>
  <c r="J2325" i="2"/>
  <c r="M2324" i="2"/>
  <c r="J2324" i="2"/>
  <c r="M2323" i="2"/>
  <c r="J2323" i="2"/>
  <c r="M2322" i="2"/>
  <c r="J2322" i="2"/>
  <c r="M2321" i="2"/>
  <c r="J2321" i="2"/>
  <c r="M2320" i="2"/>
  <c r="J2320" i="2"/>
  <c r="M2319" i="2"/>
  <c r="J2319" i="2"/>
  <c r="M2318" i="2"/>
  <c r="J2318" i="2"/>
  <c r="M2317" i="2"/>
  <c r="J2317" i="2"/>
  <c r="M2316" i="2"/>
  <c r="J2316" i="2"/>
  <c r="M2315" i="2"/>
  <c r="J2315" i="2"/>
  <c r="M2314" i="2"/>
  <c r="J2314" i="2"/>
  <c r="M2313" i="2"/>
  <c r="J2313" i="2"/>
  <c r="M2312" i="2"/>
  <c r="J2312" i="2"/>
  <c r="M2311" i="2"/>
  <c r="J2311" i="2"/>
  <c r="M2310" i="2"/>
  <c r="J2310" i="2"/>
  <c r="M2309" i="2"/>
  <c r="J2309" i="2"/>
  <c r="M2308" i="2"/>
  <c r="J2308" i="2"/>
  <c r="M2307" i="2"/>
  <c r="J2307" i="2"/>
  <c r="M2306" i="2"/>
  <c r="J2306" i="2"/>
  <c r="M2305" i="2"/>
  <c r="J2305" i="2"/>
  <c r="M2304" i="2"/>
  <c r="J2304" i="2"/>
  <c r="M2303" i="2"/>
  <c r="J2303" i="2"/>
  <c r="M2302" i="2"/>
  <c r="J2302" i="2"/>
  <c r="M2301" i="2"/>
  <c r="J2301" i="2"/>
  <c r="M2300" i="2"/>
  <c r="J2300" i="2"/>
  <c r="M2299" i="2"/>
  <c r="J2299" i="2"/>
  <c r="M2298" i="2"/>
  <c r="J2298" i="2"/>
  <c r="M2297" i="2"/>
  <c r="J2297" i="2"/>
  <c r="M2296" i="2"/>
  <c r="J2296" i="2"/>
  <c r="M2295" i="2"/>
  <c r="J2295" i="2"/>
  <c r="M2294" i="2"/>
  <c r="J2294" i="2"/>
  <c r="M2293" i="2"/>
  <c r="J2293" i="2"/>
  <c r="M2292" i="2"/>
  <c r="J2292" i="2"/>
  <c r="M2291" i="2"/>
  <c r="J2291" i="2"/>
  <c r="M2290" i="2"/>
  <c r="J2290" i="2"/>
  <c r="M2289" i="2"/>
  <c r="J2289" i="2"/>
  <c r="M2288" i="2"/>
  <c r="J2288" i="2"/>
  <c r="M2287" i="2"/>
  <c r="J2287" i="2"/>
  <c r="M2286" i="2"/>
  <c r="J2286" i="2"/>
  <c r="M2285" i="2"/>
  <c r="J2285" i="2"/>
  <c r="M2284" i="2"/>
  <c r="J2284" i="2"/>
  <c r="M2283" i="2"/>
  <c r="J2283" i="2"/>
  <c r="M2282" i="2"/>
  <c r="J2282" i="2"/>
  <c r="M2281" i="2"/>
  <c r="J2281" i="2"/>
  <c r="M2280" i="2"/>
  <c r="J2280" i="2"/>
  <c r="M2279" i="2"/>
  <c r="J2279" i="2"/>
  <c r="M2278" i="2"/>
  <c r="J2278" i="2"/>
  <c r="M2277" i="2"/>
  <c r="J2277" i="2"/>
  <c r="M2276" i="2"/>
  <c r="J2276" i="2"/>
  <c r="M2275" i="2"/>
  <c r="J2275" i="2"/>
  <c r="M2274" i="2"/>
  <c r="J2274" i="2"/>
  <c r="M2273" i="2"/>
  <c r="J2273" i="2"/>
  <c r="M2272" i="2"/>
  <c r="J2272" i="2"/>
  <c r="M2271" i="2"/>
  <c r="J2271" i="2"/>
  <c r="M2270" i="2"/>
  <c r="J2270" i="2"/>
  <c r="M2269" i="2"/>
  <c r="J2269" i="2"/>
  <c r="M2268" i="2"/>
  <c r="J2268" i="2"/>
  <c r="M2267" i="2"/>
  <c r="J2267" i="2"/>
  <c r="M2266" i="2"/>
  <c r="J2266" i="2"/>
  <c r="M2265" i="2"/>
  <c r="J2265" i="2"/>
  <c r="M2264" i="2"/>
  <c r="J2264" i="2"/>
  <c r="M2263" i="2"/>
  <c r="J2263" i="2"/>
  <c r="M2262" i="2"/>
  <c r="J2262" i="2"/>
  <c r="M2261" i="2"/>
  <c r="J2261" i="2"/>
  <c r="M2260" i="2"/>
  <c r="J2260" i="2"/>
  <c r="M2259" i="2"/>
  <c r="J2259" i="2"/>
  <c r="M2258" i="2"/>
  <c r="J2258" i="2"/>
  <c r="M2257" i="2"/>
  <c r="J2257" i="2"/>
  <c r="M2256" i="2"/>
  <c r="J2256" i="2"/>
  <c r="M2255" i="2"/>
  <c r="J2255" i="2"/>
  <c r="M2254" i="2"/>
  <c r="J2254" i="2"/>
  <c r="M2253" i="2"/>
  <c r="J2253" i="2"/>
  <c r="M2252" i="2"/>
  <c r="J2252" i="2"/>
  <c r="M2251" i="2"/>
  <c r="J2251" i="2"/>
  <c r="M2250" i="2"/>
  <c r="J2250" i="2"/>
  <c r="M2249" i="2"/>
  <c r="J2249" i="2"/>
  <c r="M2248" i="2"/>
  <c r="J2248" i="2"/>
  <c r="M2247" i="2"/>
  <c r="J2247" i="2"/>
  <c r="M2246" i="2"/>
  <c r="J2246" i="2"/>
  <c r="M2245" i="2"/>
  <c r="J2245" i="2"/>
  <c r="M2244" i="2"/>
  <c r="J2244" i="2"/>
  <c r="M2243" i="2"/>
  <c r="J2243" i="2"/>
  <c r="M2242" i="2"/>
  <c r="J2242" i="2"/>
  <c r="M2241" i="2"/>
  <c r="J2241" i="2"/>
  <c r="M2240" i="2"/>
  <c r="J2240" i="2"/>
  <c r="M2239" i="2"/>
  <c r="J2239" i="2"/>
  <c r="M2238" i="2"/>
  <c r="J2238" i="2"/>
  <c r="M2237" i="2"/>
  <c r="J2237" i="2"/>
  <c r="M2236" i="2"/>
  <c r="J2236" i="2"/>
  <c r="M2235" i="2"/>
  <c r="J2235" i="2"/>
  <c r="M2234" i="2"/>
  <c r="J2234" i="2"/>
  <c r="M2233" i="2"/>
  <c r="J2233" i="2"/>
  <c r="M2232" i="2"/>
  <c r="J2232" i="2"/>
  <c r="M2231" i="2"/>
  <c r="J2231" i="2"/>
  <c r="M2230" i="2"/>
  <c r="J2230" i="2"/>
  <c r="M2229" i="2"/>
  <c r="J2229" i="2"/>
  <c r="M2228" i="2"/>
  <c r="J2228" i="2"/>
  <c r="M2227" i="2"/>
  <c r="J2227" i="2"/>
  <c r="M2226" i="2"/>
  <c r="J2226" i="2"/>
  <c r="M2225" i="2"/>
  <c r="J2225" i="2"/>
  <c r="M2224" i="2"/>
  <c r="J2224" i="2"/>
  <c r="M2223" i="2"/>
  <c r="J2223" i="2"/>
  <c r="M2222" i="2"/>
  <c r="J2222" i="2"/>
  <c r="M2221" i="2"/>
  <c r="J2221" i="2"/>
  <c r="M2220" i="2"/>
  <c r="J2220" i="2"/>
  <c r="M2219" i="2"/>
  <c r="J2219" i="2"/>
  <c r="M2218" i="2"/>
  <c r="J2218" i="2"/>
  <c r="M2217" i="2"/>
  <c r="J2217" i="2"/>
  <c r="M2216" i="2"/>
  <c r="J2216" i="2"/>
  <c r="M2215" i="2"/>
  <c r="J2215" i="2"/>
  <c r="M2214" i="2"/>
  <c r="J2214" i="2"/>
  <c r="M2213" i="2"/>
  <c r="J2213" i="2"/>
  <c r="M2212" i="2"/>
  <c r="J2212" i="2"/>
  <c r="M2211" i="2"/>
  <c r="J2211" i="2"/>
  <c r="M2210" i="2"/>
  <c r="J2210" i="2"/>
  <c r="M2209" i="2"/>
  <c r="J2209" i="2"/>
  <c r="M2208" i="2"/>
  <c r="J2208" i="2"/>
  <c r="M2207" i="2"/>
  <c r="J2207" i="2"/>
  <c r="M2206" i="2"/>
  <c r="J2206" i="2"/>
  <c r="M2205" i="2"/>
  <c r="J2205" i="2"/>
  <c r="M2204" i="2"/>
  <c r="J2204" i="2"/>
  <c r="M2203" i="2"/>
  <c r="J2203" i="2"/>
  <c r="M2202" i="2"/>
  <c r="J2202" i="2"/>
  <c r="M2201" i="2"/>
  <c r="J2201" i="2"/>
  <c r="M2200" i="2"/>
  <c r="J2200" i="2"/>
  <c r="M2199" i="2"/>
  <c r="J2199" i="2"/>
  <c r="M2198" i="2"/>
  <c r="J2198" i="2"/>
  <c r="M2197" i="2"/>
  <c r="J2197" i="2"/>
  <c r="M2196" i="2"/>
  <c r="J2196" i="2"/>
  <c r="M2195" i="2"/>
  <c r="J2195" i="2"/>
  <c r="M2194" i="2"/>
  <c r="J2194" i="2"/>
  <c r="M2193" i="2"/>
  <c r="J2193" i="2"/>
  <c r="M2192" i="2"/>
  <c r="J2192" i="2"/>
  <c r="M2191" i="2"/>
  <c r="J2191" i="2"/>
  <c r="M2190" i="2"/>
  <c r="J2190" i="2"/>
  <c r="M2189" i="2"/>
  <c r="J2189" i="2"/>
  <c r="M2188" i="2"/>
  <c r="J2188" i="2"/>
  <c r="M2187" i="2"/>
  <c r="J2187" i="2"/>
  <c r="M2186" i="2"/>
  <c r="J2186" i="2"/>
  <c r="M2185" i="2"/>
  <c r="J2185" i="2"/>
  <c r="M2184" i="2"/>
  <c r="J2184" i="2"/>
  <c r="M2183" i="2"/>
  <c r="J2183" i="2"/>
  <c r="M2182" i="2"/>
  <c r="J2182" i="2"/>
  <c r="M2181" i="2"/>
  <c r="J2181" i="2"/>
  <c r="M2180" i="2"/>
  <c r="J2180" i="2"/>
  <c r="M2179" i="2"/>
  <c r="J2179" i="2"/>
  <c r="M2178" i="2"/>
  <c r="J2178" i="2"/>
  <c r="M2177" i="2"/>
  <c r="J2177" i="2"/>
  <c r="M2176" i="2"/>
  <c r="J2176" i="2"/>
  <c r="M2175" i="2"/>
  <c r="J2175" i="2"/>
  <c r="M2174" i="2"/>
  <c r="J2174" i="2"/>
  <c r="M2173" i="2"/>
  <c r="J2173" i="2"/>
  <c r="M2172" i="2"/>
  <c r="J2172" i="2"/>
  <c r="M2171" i="2"/>
  <c r="J2171" i="2"/>
  <c r="M2170" i="2"/>
  <c r="J2170" i="2"/>
  <c r="M2169" i="2"/>
  <c r="J2169" i="2"/>
  <c r="M2168" i="2"/>
  <c r="J2168" i="2"/>
  <c r="M2167" i="2"/>
  <c r="J2167" i="2"/>
  <c r="M2166" i="2"/>
  <c r="J2166" i="2"/>
  <c r="M2165" i="2"/>
  <c r="J2165" i="2"/>
  <c r="M2164" i="2"/>
  <c r="J2164" i="2"/>
  <c r="M2163" i="2"/>
  <c r="J2163" i="2"/>
  <c r="M2162" i="2"/>
  <c r="J2162" i="2"/>
  <c r="M2161" i="2"/>
  <c r="J2161" i="2"/>
  <c r="M2160" i="2"/>
  <c r="J2160" i="2"/>
  <c r="M2159" i="2"/>
  <c r="J2159" i="2"/>
  <c r="M2158" i="2"/>
  <c r="J2158" i="2"/>
  <c r="M2157" i="2"/>
  <c r="J2157" i="2"/>
  <c r="M2156" i="2"/>
  <c r="J2156" i="2"/>
  <c r="M2155" i="2"/>
  <c r="J2155" i="2"/>
  <c r="M2154" i="2"/>
  <c r="J2154" i="2"/>
  <c r="M2153" i="2"/>
  <c r="J2153" i="2"/>
  <c r="M2152" i="2"/>
  <c r="J2152" i="2"/>
  <c r="M2151" i="2"/>
  <c r="J2151" i="2"/>
  <c r="M2150" i="2"/>
  <c r="J2150" i="2"/>
  <c r="M2149" i="2"/>
  <c r="J2149" i="2"/>
  <c r="M2148" i="2"/>
  <c r="J2148" i="2"/>
  <c r="M2147" i="2"/>
  <c r="J2147" i="2"/>
  <c r="M2146" i="2"/>
  <c r="J2146" i="2"/>
  <c r="M2145" i="2"/>
  <c r="J2145" i="2"/>
  <c r="M2144" i="2"/>
  <c r="J2144" i="2"/>
  <c r="M2143" i="2"/>
  <c r="J2143" i="2"/>
  <c r="M2142" i="2"/>
  <c r="J2142" i="2"/>
  <c r="M2141" i="2"/>
  <c r="J2141" i="2"/>
  <c r="M2140" i="2"/>
  <c r="J2140" i="2"/>
  <c r="M2139" i="2"/>
  <c r="J2139" i="2"/>
  <c r="M2138" i="2"/>
  <c r="J2138" i="2"/>
  <c r="M2137" i="2"/>
  <c r="J2137" i="2"/>
  <c r="M2136" i="2"/>
  <c r="J2136" i="2"/>
  <c r="M2135" i="2"/>
  <c r="J2135" i="2"/>
  <c r="M2134" i="2"/>
  <c r="J2134" i="2"/>
  <c r="M2133" i="2"/>
  <c r="J2133" i="2"/>
  <c r="M2132" i="2"/>
  <c r="J2132" i="2"/>
  <c r="M2131" i="2"/>
  <c r="J2131" i="2"/>
  <c r="M2130" i="2"/>
  <c r="J2130" i="2"/>
  <c r="M2129" i="2"/>
  <c r="J2129" i="2"/>
  <c r="M2128" i="2"/>
  <c r="J2128" i="2"/>
  <c r="M2127" i="2"/>
  <c r="J2127" i="2"/>
  <c r="M2126" i="2"/>
  <c r="J2126" i="2"/>
  <c r="M2125" i="2"/>
  <c r="J2125" i="2"/>
  <c r="M2124" i="2"/>
  <c r="J2124" i="2"/>
  <c r="M2123" i="2"/>
  <c r="J2123" i="2"/>
  <c r="M2122" i="2"/>
  <c r="J2122" i="2"/>
  <c r="M2121" i="2"/>
  <c r="J2121" i="2"/>
  <c r="M2120" i="2"/>
  <c r="J2120" i="2"/>
  <c r="M2119" i="2"/>
  <c r="J2119" i="2"/>
  <c r="M2118" i="2"/>
  <c r="J2118" i="2"/>
  <c r="M2117" i="2"/>
  <c r="J2117" i="2"/>
  <c r="M2116" i="2"/>
  <c r="J2116" i="2"/>
  <c r="M2115" i="2"/>
  <c r="J2115" i="2"/>
  <c r="M2114" i="2"/>
  <c r="J2114" i="2"/>
  <c r="M2113" i="2"/>
  <c r="J2113" i="2"/>
  <c r="M2112" i="2"/>
  <c r="J2112" i="2"/>
  <c r="M2111" i="2"/>
  <c r="J2111" i="2"/>
  <c r="M2110" i="2"/>
  <c r="J2110" i="2"/>
  <c r="M2109" i="2"/>
  <c r="J2109" i="2"/>
  <c r="M2108" i="2"/>
  <c r="J2108" i="2"/>
  <c r="M2107" i="2"/>
  <c r="J2107" i="2"/>
  <c r="M2106" i="2"/>
  <c r="J2106" i="2"/>
  <c r="M2105" i="2"/>
  <c r="J2105" i="2"/>
  <c r="M2104" i="2"/>
  <c r="J2104" i="2"/>
  <c r="M2103" i="2"/>
  <c r="J2103" i="2"/>
  <c r="M2102" i="2"/>
  <c r="J2102" i="2"/>
  <c r="M2101" i="2"/>
  <c r="J2101" i="2"/>
  <c r="M2100" i="2"/>
  <c r="J2100" i="2"/>
  <c r="M2099" i="2"/>
  <c r="J2099" i="2"/>
  <c r="M2098" i="2"/>
  <c r="J2098" i="2"/>
  <c r="M2097" i="2"/>
  <c r="J2097" i="2"/>
  <c r="M2096" i="2"/>
  <c r="J2096" i="2"/>
  <c r="M2095" i="2"/>
  <c r="J2095" i="2"/>
  <c r="M2094" i="2"/>
  <c r="J2094" i="2"/>
  <c r="M2093" i="2"/>
  <c r="J2093" i="2"/>
  <c r="M2092" i="2"/>
  <c r="J2092" i="2"/>
  <c r="M2091" i="2"/>
  <c r="J2091" i="2"/>
  <c r="M2090" i="2"/>
  <c r="J2090" i="2"/>
  <c r="M2089" i="2"/>
  <c r="J2089" i="2"/>
  <c r="M2088" i="2"/>
  <c r="J2088" i="2"/>
  <c r="M2087" i="2"/>
  <c r="J2087" i="2"/>
  <c r="M2086" i="2"/>
  <c r="J2086" i="2"/>
  <c r="M2085" i="2"/>
  <c r="J2085" i="2"/>
  <c r="M2084" i="2"/>
  <c r="J2084" i="2"/>
  <c r="M2083" i="2"/>
  <c r="J2083" i="2"/>
  <c r="M2082" i="2"/>
  <c r="J2082" i="2"/>
  <c r="M2081" i="2"/>
  <c r="J2081" i="2"/>
  <c r="M2080" i="2"/>
  <c r="J2080" i="2"/>
  <c r="M2079" i="2"/>
  <c r="J2079" i="2"/>
  <c r="M2078" i="2"/>
  <c r="J2078" i="2"/>
  <c r="M2077" i="2"/>
  <c r="J2077" i="2"/>
  <c r="M2076" i="2"/>
  <c r="J2076" i="2"/>
  <c r="M2075" i="2"/>
  <c r="J2075" i="2"/>
  <c r="M2074" i="2"/>
  <c r="J2074" i="2"/>
  <c r="M2073" i="2"/>
  <c r="J2073" i="2"/>
  <c r="M2072" i="2"/>
  <c r="J2072" i="2"/>
  <c r="M2071" i="2"/>
  <c r="J2071" i="2"/>
  <c r="M2070" i="2"/>
  <c r="J2070" i="2"/>
  <c r="M2069" i="2"/>
  <c r="J2069" i="2"/>
  <c r="M2068" i="2"/>
  <c r="J2068" i="2"/>
  <c r="M2067" i="2"/>
  <c r="J2067" i="2"/>
  <c r="M2066" i="2"/>
  <c r="J2066" i="2"/>
  <c r="M2065" i="2"/>
  <c r="J2065" i="2"/>
  <c r="M2064" i="2"/>
  <c r="J2064" i="2"/>
  <c r="M2063" i="2"/>
  <c r="J2063" i="2"/>
  <c r="M2062" i="2"/>
  <c r="J2062" i="2"/>
  <c r="M2061" i="2"/>
  <c r="J2061" i="2"/>
  <c r="M2060" i="2"/>
  <c r="J2060" i="2"/>
  <c r="M2059" i="2"/>
  <c r="J2059" i="2"/>
  <c r="M2058" i="2"/>
  <c r="J2058" i="2"/>
  <c r="M2057" i="2"/>
  <c r="J2057" i="2"/>
  <c r="M2056" i="2"/>
  <c r="J2056" i="2"/>
  <c r="M2055" i="2"/>
  <c r="J2055" i="2"/>
  <c r="M2054" i="2"/>
  <c r="J2054" i="2"/>
  <c r="M2053" i="2"/>
  <c r="J2053" i="2"/>
  <c r="M2052" i="2"/>
  <c r="J2052" i="2"/>
  <c r="M2051" i="2"/>
  <c r="J2051" i="2"/>
  <c r="M2050" i="2"/>
  <c r="J2050" i="2"/>
  <c r="M2049" i="2"/>
  <c r="J2049" i="2"/>
  <c r="M2048" i="2"/>
  <c r="J2048" i="2"/>
  <c r="M2047" i="2"/>
  <c r="J2047" i="2"/>
  <c r="M2046" i="2"/>
  <c r="J2046" i="2"/>
  <c r="M2045" i="2"/>
  <c r="J2045" i="2"/>
  <c r="M2044" i="2"/>
  <c r="J2044" i="2"/>
  <c r="M2043" i="2"/>
  <c r="J2043" i="2"/>
  <c r="M2042" i="2"/>
  <c r="J2042" i="2"/>
  <c r="M2041" i="2"/>
  <c r="J2041" i="2"/>
  <c r="M2040" i="2"/>
  <c r="J2040" i="2"/>
  <c r="M2039" i="2"/>
  <c r="J2039" i="2"/>
  <c r="M2038" i="2"/>
  <c r="J2038" i="2"/>
  <c r="M2037" i="2"/>
  <c r="J2037" i="2"/>
  <c r="M2036" i="2"/>
  <c r="J2036" i="2"/>
  <c r="M2035" i="2"/>
  <c r="J2035" i="2"/>
  <c r="M2034" i="2"/>
  <c r="J2034" i="2"/>
  <c r="M2033" i="2"/>
  <c r="J2033" i="2"/>
  <c r="M2032" i="2"/>
  <c r="J2032" i="2"/>
  <c r="M2031" i="2"/>
  <c r="J2031" i="2"/>
  <c r="M2030" i="2"/>
  <c r="J2030" i="2"/>
  <c r="M2029" i="2"/>
  <c r="J2029" i="2"/>
  <c r="M2028" i="2"/>
  <c r="J2028" i="2"/>
  <c r="M2027" i="2"/>
  <c r="J2027" i="2"/>
  <c r="M2026" i="2"/>
  <c r="J2026" i="2"/>
  <c r="M2025" i="2"/>
  <c r="J2025" i="2"/>
  <c r="M2024" i="2"/>
  <c r="J2024" i="2"/>
  <c r="M2023" i="2"/>
  <c r="J2023" i="2"/>
  <c r="M2022" i="2"/>
  <c r="J2022" i="2"/>
  <c r="M2021" i="2"/>
  <c r="J2021" i="2"/>
  <c r="M2020" i="2"/>
  <c r="J2020" i="2"/>
  <c r="M2019" i="2"/>
  <c r="J2019" i="2"/>
  <c r="M2018" i="2"/>
  <c r="J2018" i="2"/>
  <c r="M2017" i="2"/>
  <c r="J2017" i="2"/>
  <c r="M2016" i="2"/>
  <c r="J2016" i="2"/>
  <c r="M2015" i="2"/>
  <c r="J2015" i="2"/>
  <c r="M2014" i="2"/>
  <c r="J2014" i="2"/>
  <c r="M2013" i="2"/>
  <c r="J2013" i="2"/>
  <c r="M2012" i="2"/>
  <c r="J2012" i="2"/>
  <c r="M2011" i="2"/>
  <c r="J2011" i="2"/>
  <c r="M2010" i="2"/>
  <c r="J2010" i="2"/>
  <c r="M2009" i="2"/>
  <c r="J2009" i="2"/>
  <c r="M2008" i="2"/>
  <c r="J2008" i="2"/>
  <c r="M2007" i="2"/>
  <c r="J2007" i="2"/>
  <c r="M2006" i="2"/>
  <c r="J2006" i="2"/>
  <c r="M2005" i="2"/>
  <c r="J2005" i="2"/>
  <c r="M2004" i="2"/>
  <c r="J2004" i="2"/>
  <c r="M2003" i="2"/>
  <c r="J2003" i="2"/>
  <c r="M2002" i="2"/>
  <c r="J2002" i="2"/>
  <c r="M2001" i="2"/>
  <c r="J2001" i="2"/>
  <c r="M2000" i="2"/>
  <c r="J2000" i="2"/>
  <c r="M1999" i="2"/>
  <c r="J1999" i="2"/>
  <c r="M1998" i="2"/>
  <c r="J1998" i="2"/>
  <c r="M1997" i="2"/>
  <c r="J1997" i="2"/>
  <c r="M1996" i="2"/>
  <c r="J1996" i="2"/>
  <c r="M1995" i="2"/>
  <c r="J1995" i="2"/>
  <c r="M1994" i="2"/>
  <c r="J1994" i="2"/>
  <c r="M1993" i="2"/>
  <c r="J1993" i="2"/>
  <c r="M1992" i="2"/>
  <c r="J1992" i="2"/>
  <c r="M1991" i="2"/>
  <c r="J1991" i="2"/>
  <c r="M1990" i="2"/>
  <c r="J1990" i="2"/>
  <c r="M1989" i="2"/>
  <c r="J1989" i="2"/>
  <c r="M1988" i="2"/>
  <c r="J1988" i="2"/>
  <c r="M1987" i="2"/>
  <c r="J1987" i="2"/>
  <c r="M1986" i="2"/>
  <c r="J1986" i="2"/>
  <c r="M1985" i="2"/>
  <c r="J1985" i="2"/>
  <c r="M1984" i="2"/>
  <c r="J1984" i="2"/>
  <c r="M1983" i="2"/>
  <c r="J1983" i="2"/>
  <c r="M1982" i="2"/>
  <c r="J1982" i="2"/>
  <c r="M1981" i="2"/>
  <c r="J1981" i="2"/>
  <c r="M1980" i="2"/>
  <c r="J1980" i="2"/>
  <c r="M1979" i="2"/>
  <c r="J1979" i="2"/>
  <c r="M1978" i="2"/>
  <c r="J1978" i="2"/>
  <c r="M1977" i="2"/>
  <c r="J1977" i="2"/>
  <c r="M1976" i="2"/>
  <c r="J1976" i="2"/>
  <c r="M1975" i="2"/>
  <c r="J1975" i="2"/>
  <c r="M1974" i="2"/>
  <c r="J1974" i="2"/>
  <c r="M1973" i="2"/>
  <c r="J1973" i="2"/>
  <c r="M1972" i="2"/>
  <c r="J1972" i="2"/>
  <c r="M1971" i="2"/>
  <c r="J1971" i="2"/>
  <c r="M1970" i="2"/>
  <c r="J1970" i="2"/>
  <c r="M1969" i="2"/>
  <c r="J1969" i="2"/>
  <c r="M1968" i="2"/>
  <c r="J1968" i="2"/>
  <c r="M1967" i="2"/>
  <c r="J1967" i="2"/>
  <c r="M1966" i="2"/>
  <c r="J1966" i="2"/>
  <c r="M1965" i="2"/>
  <c r="J1965" i="2"/>
  <c r="M1964" i="2"/>
  <c r="J1964" i="2"/>
  <c r="M1963" i="2"/>
  <c r="J1963" i="2"/>
  <c r="M1962" i="2"/>
  <c r="J1962" i="2"/>
  <c r="M1961" i="2"/>
  <c r="J1961" i="2"/>
  <c r="M1960" i="2"/>
  <c r="J1960" i="2"/>
  <c r="M1959" i="2"/>
  <c r="J1959" i="2"/>
  <c r="M1958" i="2"/>
  <c r="J1958" i="2"/>
  <c r="M1957" i="2"/>
  <c r="J1957" i="2"/>
  <c r="M1956" i="2"/>
  <c r="J1956" i="2"/>
  <c r="M1955" i="2"/>
  <c r="J1955" i="2"/>
  <c r="M1954" i="2"/>
  <c r="J1954" i="2"/>
  <c r="M1953" i="2"/>
  <c r="J1953" i="2"/>
  <c r="M1952" i="2"/>
  <c r="J1952" i="2"/>
  <c r="M1951" i="2"/>
  <c r="J1951" i="2"/>
  <c r="M1950" i="2"/>
  <c r="J1950" i="2"/>
  <c r="M1949" i="2"/>
  <c r="J1949" i="2"/>
  <c r="M1948" i="2"/>
  <c r="J1948" i="2"/>
  <c r="M1947" i="2"/>
  <c r="J1947" i="2"/>
  <c r="M1946" i="2"/>
  <c r="J1946" i="2"/>
  <c r="M1945" i="2"/>
  <c r="J1945" i="2"/>
  <c r="M1944" i="2"/>
  <c r="J1944" i="2"/>
  <c r="M1943" i="2"/>
  <c r="J1943" i="2"/>
  <c r="M1942" i="2"/>
  <c r="J1942" i="2"/>
  <c r="M1941" i="2"/>
  <c r="J1941" i="2"/>
  <c r="M1940" i="2"/>
  <c r="J1940" i="2"/>
  <c r="M1939" i="2"/>
  <c r="J1939" i="2"/>
  <c r="M1938" i="2"/>
  <c r="J1938" i="2"/>
  <c r="M1937" i="2"/>
  <c r="J1937" i="2"/>
  <c r="M1936" i="2"/>
  <c r="J1936" i="2"/>
  <c r="M1935" i="2"/>
  <c r="J1935" i="2"/>
  <c r="M1934" i="2"/>
  <c r="J1934" i="2"/>
  <c r="M1933" i="2"/>
  <c r="J1933" i="2"/>
  <c r="M1932" i="2"/>
  <c r="J1932" i="2"/>
  <c r="M1931" i="2"/>
  <c r="J1931" i="2"/>
  <c r="M1930" i="2"/>
  <c r="J1930" i="2"/>
  <c r="M1929" i="2"/>
  <c r="J1929" i="2"/>
  <c r="M1928" i="2"/>
  <c r="J1928" i="2"/>
  <c r="M1927" i="2"/>
  <c r="J1927" i="2"/>
  <c r="M1926" i="2"/>
  <c r="J1926" i="2"/>
  <c r="M1925" i="2"/>
  <c r="J1925" i="2"/>
  <c r="M1924" i="2"/>
  <c r="J1924" i="2"/>
  <c r="M1923" i="2"/>
  <c r="J1923" i="2"/>
  <c r="M1922" i="2"/>
  <c r="J1922" i="2"/>
  <c r="M1921" i="2"/>
  <c r="J1921" i="2"/>
  <c r="M1920" i="2"/>
  <c r="J1920" i="2"/>
  <c r="M1919" i="2"/>
  <c r="J1919" i="2"/>
  <c r="M1918" i="2"/>
  <c r="J1918" i="2"/>
  <c r="M1917" i="2"/>
  <c r="J1917" i="2"/>
  <c r="M1916" i="2"/>
  <c r="J1916" i="2"/>
  <c r="M1915" i="2"/>
  <c r="J1915" i="2"/>
  <c r="M1914" i="2"/>
  <c r="J1914" i="2"/>
  <c r="M1913" i="2"/>
  <c r="J1913" i="2"/>
  <c r="M1912" i="2"/>
  <c r="J1912" i="2"/>
  <c r="M1911" i="2"/>
  <c r="J1911" i="2"/>
  <c r="M1910" i="2"/>
  <c r="J1910" i="2"/>
  <c r="M1909" i="2"/>
  <c r="J1909" i="2"/>
  <c r="M1908" i="2"/>
  <c r="J1908" i="2"/>
  <c r="M1907" i="2"/>
  <c r="J1907" i="2"/>
  <c r="M1906" i="2"/>
  <c r="J1906" i="2"/>
  <c r="M1905" i="2"/>
  <c r="J1905" i="2"/>
  <c r="M1904" i="2"/>
  <c r="J1904" i="2"/>
  <c r="M1903" i="2"/>
  <c r="J1903" i="2"/>
  <c r="M1902" i="2"/>
  <c r="J1902" i="2"/>
  <c r="M1901" i="2"/>
  <c r="J1901" i="2"/>
  <c r="M1900" i="2"/>
  <c r="J1900" i="2"/>
  <c r="M1899" i="2"/>
  <c r="J1899" i="2"/>
  <c r="M1898" i="2"/>
  <c r="J1898" i="2"/>
  <c r="M1897" i="2"/>
  <c r="J1897" i="2"/>
  <c r="M1896" i="2"/>
  <c r="J1896" i="2"/>
  <c r="M1895" i="2"/>
  <c r="J1895" i="2"/>
  <c r="M1894" i="2"/>
  <c r="J1894" i="2"/>
  <c r="M1893" i="2"/>
  <c r="J1893" i="2"/>
  <c r="M1892" i="2"/>
  <c r="J1892" i="2"/>
  <c r="M1891" i="2"/>
  <c r="J1891" i="2"/>
  <c r="M1890" i="2"/>
  <c r="J1890" i="2"/>
  <c r="M1889" i="2"/>
  <c r="J1889" i="2"/>
  <c r="M1888" i="2"/>
  <c r="J1888" i="2"/>
  <c r="M1887" i="2"/>
  <c r="J1887" i="2"/>
  <c r="M1886" i="2"/>
  <c r="J1886" i="2"/>
  <c r="M1885" i="2"/>
  <c r="J1885" i="2"/>
  <c r="M1884" i="2"/>
  <c r="J1884" i="2"/>
  <c r="M1883" i="2"/>
  <c r="J1883" i="2"/>
  <c r="M1882" i="2"/>
  <c r="J1882" i="2"/>
  <c r="M1881" i="2"/>
  <c r="J1881" i="2"/>
  <c r="M1880" i="2"/>
  <c r="J1880" i="2"/>
  <c r="M1879" i="2"/>
  <c r="J1879" i="2"/>
  <c r="M1878" i="2"/>
  <c r="J1878" i="2"/>
  <c r="M1877" i="2"/>
  <c r="J1877" i="2"/>
  <c r="M1876" i="2"/>
  <c r="J1876" i="2"/>
  <c r="M1875" i="2"/>
  <c r="J1875" i="2"/>
  <c r="M1874" i="2"/>
  <c r="J1874" i="2"/>
  <c r="M1873" i="2"/>
  <c r="J1873" i="2"/>
  <c r="M1872" i="2"/>
  <c r="J1872" i="2"/>
  <c r="M1871" i="2"/>
  <c r="J1871" i="2"/>
  <c r="M1870" i="2"/>
  <c r="J1870" i="2"/>
  <c r="M1869" i="2"/>
  <c r="J1869" i="2"/>
  <c r="M1868" i="2"/>
  <c r="J1868" i="2"/>
  <c r="M1867" i="2"/>
  <c r="J1867" i="2"/>
  <c r="M1866" i="2"/>
  <c r="J1866" i="2"/>
  <c r="M1865" i="2"/>
  <c r="J1865" i="2"/>
  <c r="M1864" i="2"/>
  <c r="J1864" i="2"/>
  <c r="M1863" i="2"/>
  <c r="J1863" i="2"/>
  <c r="M1862" i="2"/>
  <c r="J1862" i="2"/>
  <c r="M1861" i="2"/>
  <c r="J1861" i="2"/>
  <c r="M1860" i="2"/>
  <c r="J1860" i="2"/>
  <c r="M1859" i="2"/>
  <c r="J1859" i="2"/>
  <c r="M1858" i="2"/>
  <c r="J1858" i="2"/>
  <c r="M1857" i="2"/>
  <c r="J1857" i="2"/>
  <c r="M1856" i="2"/>
  <c r="J1856" i="2"/>
  <c r="M1855" i="2"/>
  <c r="J1855" i="2"/>
  <c r="M1854" i="2"/>
  <c r="J1854" i="2"/>
  <c r="M1853" i="2"/>
  <c r="J1853" i="2"/>
  <c r="M1852" i="2"/>
  <c r="J1852" i="2"/>
  <c r="M1851" i="2"/>
  <c r="J1851" i="2"/>
  <c r="M1850" i="2"/>
  <c r="J1850" i="2"/>
  <c r="M1849" i="2"/>
  <c r="J1849" i="2"/>
  <c r="M1848" i="2"/>
  <c r="J1848" i="2"/>
  <c r="M1847" i="2"/>
  <c r="J1847" i="2"/>
  <c r="M1846" i="2"/>
  <c r="J1846" i="2"/>
  <c r="M1845" i="2"/>
  <c r="J1845" i="2"/>
  <c r="M1844" i="2"/>
  <c r="J1844" i="2"/>
  <c r="M1843" i="2"/>
  <c r="J1843" i="2"/>
  <c r="M1842" i="2"/>
  <c r="J1842" i="2"/>
  <c r="M1841" i="2"/>
  <c r="J1841" i="2"/>
  <c r="M1840" i="2"/>
  <c r="J1840" i="2"/>
  <c r="M1839" i="2"/>
  <c r="J1839" i="2"/>
  <c r="M1838" i="2"/>
  <c r="J1838" i="2"/>
  <c r="M1837" i="2"/>
  <c r="J1837" i="2"/>
  <c r="M1836" i="2"/>
  <c r="J1836" i="2"/>
  <c r="M1835" i="2"/>
  <c r="J1835" i="2"/>
  <c r="M1834" i="2"/>
  <c r="J1834" i="2"/>
  <c r="M1833" i="2"/>
  <c r="J1833" i="2"/>
  <c r="M1832" i="2"/>
  <c r="J1832" i="2"/>
  <c r="M1831" i="2"/>
  <c r="J1831" i="2"/>
  <c r="M1830" i="2"/>
  <c r="J1830" i="2"/>
  <c r="M1829" i="2"/>
  <c r="J1829" i="2"/>
  <c r="M1828" i="2"/>
  <c r="J1828" i="2"/>
  <c r="M1827" i="2"/>
  <c r="J1827" i="2"/>
  <c r="M1826" i="2"/>
  <c r="J1826" i="2"/>
  <c r="M1825" i="2"/>
  <c r="J1825" i="2"/>
  <c r="M1824" i="2"/>
  <c r="J1824" i="2"/>
  <c r="M1823" i="2"/>
  <c r="J1823" i="2"/>
  <c r="M1822" i="2"/>
  <c r="J1822" i="2"/>
  <c r="M1821" i="2"/>
  <c r="J1821" i="2"/>
  <c r="M1820" i="2"/>
  <c r="J1820" i="2"/>
  <c r="M1819" i="2"/>
  <c r="J1819" i="2"/>
  <c r="M1818" i="2"/>
  <c r="J1818" i="2"/>
  <c r="M1817" i="2"/>
  <c r="J1817" i="2"/>
  <c r="M1816" i="2"/>
  <c r="J1816" i="2"/>
  <c r="M1815" i="2"/>
  <c r="J1815" i="2"/>
  <c r="M1814" i="2"/>
  <c r="J1814" i="2"/>
  <c r="M1813" i="2"/>
  <c r="J1813" i="2"/>
  <c r="M1812" i="2"/>
  <c r="J1812" i="2"/>
  <c r="M1811" i="2"/>
  <c r="J1811" i="2"/>
  <c r="M1810" i="2"/>
  <c r="J1810" i="2"/>
  <c r="M1809" i="2"/>
  <c r="J1809" i="2"/>
  <c r="M1808" i="2"/>
  <c r="J1808" i="2"/>
  <c r="M1807" i="2"/>
  <c r="J1807" i="2"/>
  <c r="M1806" i="2"/>
  <c r="J1806" i="2"/>
  <c r="M1805" i="2"/>
  <c r="J1805" i="2"/>
  <c r="M1804" i="2"/>
  <c r="J1804" i="2"/>
  <c r="M1803" i="2"/>
  <c r="J1803" i="2"/>
  <c r="M1802" i="2"/>
  <c r="J1802" i="2"/>
  <c r="M1801" i="2"/>
  <c r="J1801" i="2"/>
  <c r="M1800" i="2"/>
  <c r="J1800" i="2"/>
  <c r="M1799" i="2"/>
  <c r="J1799" i="2"/>
  <c r="M1798" i="2"/>
  <c r="J1798" i="2"/>
  <c r="M1797" i="2"/>
  <c r="J1797" i="2"/>
  <c r="M1796" i="2"/>
  <c r="J1796" i="2"/>
  <c r="M1795" i="2"/>
  <c r="J1795" i="2"/>
  <c r="M1794" i="2"/>
  <c r="J1794" i="2"/>
  <c r="M1793" i="2"/>
  <c r="J1793" i="2"/>
  <c r="M1792" i="2"/>
  <c r="J1792" i="2"/>
  <c r="M1791" i="2"/>
  <c r="J1791" i="2"/>
  <c r="M1790" i="2"/>
  <c r="J1790" i="2"/>
  <c r="M1789" i="2"/>
  <c r="J1789" i="2"/>
  <c r="M1788" i="2"/>
  <c r="J1788" i="2"/>
  <c r="M1787" i="2"/>
  <c r="J1787" i="2"/>
  <c r="M1786" i="2"/>
  <c r="J1786" i="2"/>
  <c r="M1785" i="2"/>
  <c r="J1785" i="2"/>
  <c r="M1784" i="2"/>
  <c r="J1784" i="2"/>
  <c r="M1783" i="2"/>
  <c r="J1783" i="2"/>
  <c r="M1782" i="2"/>
  <c r="J1782" i="2"/>
  <c r="M1781" i="2"/>
  <c r="J1781" i="2"/>
  <c r="M1780" i="2"/>
  <c r="J1780" i="2"/>
  <c r="M1779" i="2"/>
  <c r="J1779" i="2"/>
  <c r="M1778" i="2"/>
  <c r="J1778" i="2"/>
  <c r="M1777" i="2"/>
  <c r="J1777" i="2"/>
  <c r="M1776" i="2"/>
  <c r="J1776" i="2"/>
  <c r="M1775" i="2"/>
  <c r="J1775" i="2"/>
  <c r="M1774" i="2"/>
  <c r="J1774" i="2"/>
  <c r="M1773" i="2"/>
  <c r="J1773" i="2"/>
  <c r="M1772" i="2"/>
  <c r="J1772" i="2"/>
  <c r="M1771" i="2"/>
  <c r="J1771" i="2"/>
  <c r="M1770" i="2"/>
  <c r="J1770" i="2"/>
  <c r="M1769" i="2"/>
  <c r="J1769" i="2"/>
  <c r="M1768" i="2"/>
  <c r="J1768" i="2"/>
  <c r="M1767" i="2"/>
  <c r="J1767" i="2"/>
  <c r="M1766" i="2"/>
  <c r="J1766" i="2"/>
  <c r="M1765" i="2"/>
  <c r="J1765" i="2"/>
  <c r="M1764" i="2"/>
  <c r="J1764" i="2"/>
  <c r="M1763" i="2"/>
  <c r="J1763" i="2"/>
  <c r="M1762" i="2"/>
  <c r="J1762" i="2"/>
  <c r="M1761" i="2"/>
  <c r="J1761" i="2"/>
  <c r="M1760" i="2"/>
  <c r="J1760" i="2"/>
  <c r="M1759" i="2"/>
  <c r="J1759" i="2"/>
  <c r="M1758" i="2"/>
  <c r="J1758" i="2"/>
  <c r="M1757" i="2"/>
  <c r="J1757" i="2"/>
  <c r="M1756" i="2"/>
  <c r="J1756" i="2"/>
  <c r="M1755" i="2"/>
  <c r="J1755" i="2"/>
  <c r="M1754" i="2"/>
  <c r="J1754" i="2"/>
  <c r="M1753" i="2"/>
  <c r="J1753" i="2"/>
  <c r="M1752" i="2"/>
  <c r="J1752" i="2"/>
  <c r="M1751" i="2"/>
  <c r="J1751" i="2"/>
  <c r="M1750" i="2"/>
  <c r="J1750" i="2"/>
  <c r="M1749" i="2"/>
  <c r="J1749" i="2"/>
  <c r="M1748" i="2"/>
  <c r="J1748" i="2"/>
  <c r="M1747" i="2"/>
  <c r="J1747" i="2"/>
  <c r="M1746" i="2"/>
  <c r="J1746" i="2"/>
  <c r="M1745" i="2"/>
  <c r="J1745" i="2"/>
  <c r="M1744" i="2"/>
  <c r="J1744" i="2"/>
  <c r="M1743" i="2"/>
  <c r="J1743" i="2"/>
  <c r="M1742" i="2"/>
  <c r="J1742" i="2"/>
  <c r="M1741" i="2"/>
  <c r="J1741" i="2"/>
  <c r="M1740" i="2"/>
  <c r="J1740" i="2"/>
  <c r="M1739" i="2"/>
  <c r="J1739" i="2"/>
  <c r="M1738" i="2"/>
  <c r="J1738" i="2"/>
  <c r="M1737" i="2"/>
  <c r="J1737" i="2"/>
  <c r="M1736" i="2"/>
  <c r="J1736" i="2"/>
  <c r="M1735" i="2"/>
  <c r="J1735" i="2"/>
  <c r="M1734" i="2"/>
  <c r="J1734" i="2"/>
  <c r="M1733" i="2"/>
  <c r="J1733" i="2"/>
  <c r="M1732" i="2"/>
  <c r="J1732" i="2"/>
  <c r="M1731" i="2"/>
  <c r="J1731" i="2"/>
  <c r="M1730" i="2"/>
  <c r="J1730" i="2"/>
  <c r="M1729" i="2"/>
  <c r="J1729" i="2"/>
  <c r="M1728" i="2"/>
  <c r="J1728" i="2"/>
  <c r="M1727" i="2"/>
  <c r="J1727" i="2"/>
  <c r="M1726" i="2"/>
  <c r="J1726" i="2"/>
  <c r="M1725" i="2"/>
  <c r="J1725" i="2"/>
  <c r="M1724" i="2"/>
  <c r="J1724" i="2"/>
  <c r="M1723" i="2"/>
  <c r="J1723" i="2"/>
  <c r="M1722" i="2"/>
  <c r="J1722" i="2"/>
  <c r="M1721" i="2"/>
  <c r="J1721" i="2"/>
  <c r="M1720" i="2"/>
  <c r="J1720" i="2"/>
  <c r="M1719" i="2"/>
  <c r="J1719" i="2"/>
  <c r="M1718" i="2"/>
  <c r="J1718" i="2"/>
  <c r="M1717" i="2"/>
  <c r="J1717" i="2"/>
  <c r="M1716" i="2"/>
  <c r="J1716" i="2"/>
  <c r="M1715" i="2"/>
  <c r="J1715" i="2"/>
  <c r="M1714" i="2"/>
  <c r="J1714" i="2"/>
  <c r="M1713" i="2"/>
  <c r="J1713" i="2"/>
  <c r="M1712" i="2"/>
  <c r="J1712" i="2"/>
  <c r="M1711" i="2"/>
  <c r="J1711" i="2"/>
  <c r="M1710" i="2"/>
  <c r="J1710" i="2"/>
  <c r="M1709" i="2"/>
  <c r="J1709" i="2"/>
  <c r="M1708" i="2"/>
  <c r="J1708" i="2"/>
  <c r="M1707" i="2"/>
  <c r="J1707" i="2"/>
  <c r="M1706" i="2"/>
  <c r="J1706" i="2"/>
  <c r="M1705" i="2"/>
  <c r="J1705" i="2"/>
  <c r="M1704" i="2"/>
  <c r="J1704" i="2"/>
  <c r="M1703" i="2"/>
  <c r="J1703" i="2"/>
  <c r="M1702" i="2"/>
  <c r="J1702" i="2"/>
  <c r="M1701" i="2"/>
  <c r="J1701" i="2"/>
  <c r="M1700" i="2"/>
  <c r="J1700" i="2"/>
  <c r="M1699" i="2"/>
  <c r="J1699" i="2"/>
  <c r="M1698" i="2"/>
  <c r="J1698" i="2"/>
  <c r="M1697" i="2"/>
  <c r="J1697" i="2"/>
  <c r="M1696" i="2"/>
  <c r="J1696" i="2"/>
  <c r="M1695" i="2"/>
  <c r="J1695" i="2"/>
  <c r="M1694" i="2"/>
  <c r="J1694" i="2"/>
  <c r="M1693" i="2"/>
  <c r="J1693" i="2"/>
  <c r="M1692" i="2"/>
  <c r="J1692" i="2"/>
  <c r="M1691" i="2"/>
  <c r="J1691" i="2"/>
  <c r="M1690" i="2"/>
  <c r="J1690" i="2"/>
  <c r="M1689" i="2"/>
  <c r="J1689" i="2"/>
  <c r="M1688" i="2"/>
  <c r="J1688" i="2"/>
  <c r="M1687" i="2"/>
  <c r="J1687" i="2"/>
  <c r="M1686" i="2"/>
  <c r="J1686" i="2"/>
  <c r="M1685" i="2"/>
  <c r="J1685" i="2"/>
  <c r="M1684" i="2"/>
  <c r="J1684" i="2"/>
  <c r="M1683" i="2"/>
  <c r="J1683" i="2"/>
  <c r="M1682" i="2"/>
  <c r="J1682" i="2"/>
  <c r="M1681" i="2"/>
  <c r="J1681" i="2"/>
  <c r="M1680" i="2"/>
  <c r="J1680" i="2"/>
  <c r="M1679" i="2"/>
  <c r="J1679" i="2"/>
  <c r="M1678" i="2"/>
  <c r="J1678" i="2"/>
  <c r="M1677" i="2"/>
  <c r="J1677" i="2"/>
  <c r="M1676" i="2"/>
  <c r="J1676" i="2"/>
  <c r="M1675" i="2"/>
  <c r="J1675" i="2"/>
  <c r="M1674" i="2"/>
  <c r="J1674" i="2"/>
  <c r="M1673" i="2"/>
  <c r="J1673" i="2"/>
  <c r="M1672" i="2"/>
  <c r="J1672" i="2"/>
  <c r="M1671" i="2"/>
  <c r="J1671" i="2"/>
  <c r="M1670" i="2"/>
  <c r="J1670" i="2"/>
  <c r="M1669" i="2"/>
  <c r="J1669" i="2"/>
  <c r="M1668" i="2"/>
  <c r="J1668" i="2"/>
  <c r="M1667" i="2"/>
  <c r="J1667" i="2"/>
  <c r="M1666" i="2"/>
  <c r="J1666" i="2"/>
  <c r="M1665" i="2"/>
  <c r="J1665" i="2"/>
  <c r="M1664" i="2"/>
  <c r="J1664" i="2"/>
  <c r="M1663" i="2"/>
  <c r="J1663" i="2"/>
  <c r="M1662" i="2"/>
  <c r="J1662" i="2"/>
  <c r="M1661" i="2"/>
  <c r="J1661" i="2"/>
  <c r="M1660" i="2"/>
  <c r="J1660" i="2"/>
  <c r="M1659" i="2"/>
  <c r="J1659" i="2"/>
  <c r="M1658" i="2"/>
  <c r="J1658" i="2"/>
  <c r="M1657" i="2"/>
  <c r="J1657" i="2"/>
  <c r="M1656" i="2"/>
  <c r="J1656" i="2"/>
  <c r="M1655" i="2"/>
  <c r="J1655" i="2"/>
  <c r="M1654" i="2"/>
  <c r="J1654" i="2"/>
  <c r="M1653" i="2"/>
  <c r="J1653" i="2"/>
  <c r="M1652" i="2"/>
  <c r="J1652" i="2"/>
  <c r="M1651" i="2"/>
  <c r="J1651" i="2"/>
  <c r="M1650" i="2"/>
  <c r="J1650" i="2"/>
  <c r="M1649" i="2"/>
  <c r="J1649" i="2"/>
  <c r="M1648" i="2"/>
  <c r="J1648" i="2"/>
  <c r="M1647" i="2"/>
  <c r="J1647" i="2"/>
  <c r="M1646" i="2"/>
  <c r="J1646" i="2"/>
  <c r="M1645" i="2"/>
  <c r="J1645" i="2"/>
  <c r="M1644" i="2"/>
  <c r="J1644" i="2"/>
  <c r="M1643" i="2"/>
  <c r="J1643" i="2"/>
  <c r="M1642" i="2"/>
  <c r="J1642" i="2"/>
  <c r="M1641" i="2"/>
  <c r="J1641" i="2"/>
  <c r="M1640" i="2"/>
  <c r="J1640" i="2"/>
  <c r="M1639" i="2"/>
  <c r="J1639" i="2"/>
  <c r="M1638" i="2"/>
  <c r="J1638" i="2"/>
  <c r="M1637" i="2"/>
  <c r="J1637" i="2"/>
  <c r="M1636" i="2"/>
  <c r="J1636" i="2"/>
  <c r="M1635" i="2"/>
  <c r="J1635" i="2"/>
  <c r="M1634" i="2"/>
  <c r="J1634" i="2"/>
  <c r="M1633" i="2"/>
  <c r="J1633" i="2"/>
  <c r="M1632" i="2"/>
  <c r="J1632" i="2"/>
  <c r="M1631" i="2"/>
  <c r="J1631" i="2"/>
  <c r="M1630" i="2"/>
  <c r="J1630" i="2"/>
  <c r="M1629" i="2"/>
  <c r="J1629" i="2"/>
  <c r="M1628" i="2"/>
  <c r="J1628" i="2"/>
  <c r="M1627" i="2"/>
  <c r="J1627" i="2"/>
  <c r="M1626" i="2"/>
  <c r="J1626" i="2"/>
  <c r="M1625" i="2"/>
  <c r="J1625" i="2"/>
  <c r="M1624" i="2"/>
  <c r="J1624" i="2"/>
  <c r="M1623" i="2"/>
  <c r="J1623" i="2"/>
  <c r="M1622" i="2"/>
  <c r="J1622" i="2"/>
  <c r="M1621" i="2"/>
  <c r="J1621" i="2"/>
  <c r="M1620" i="2"/>
  <c r="J1620" i="2"/>
  <c r="M1619" i="2"/>
  <c r="J1619" i="2"/>
  <c r="M1618" i="2"/>
  <c r="J1618" i="2"/>
  <c r="M1617" i="2"/>
  <c r="J1617" i="2"/>
  <c r="M1616" i="2"/>
  <c r="J1616" i="2"/>
  <c r="M1615" i="2"/>
  <c r="J1615" i="2"/>
  <c r="M1614" i="2"/>
  <c r="J1614" i="2"/>
  <c r="M1613" i="2"/>
  <c r="J1613" i="2"/>
  <c r="M1612" i="2"/>
  <c r="J1612" i="2"/>
  <c r="M1611" i="2"/>
  <c r="J1611" i="2"/>
  <c r="M1610" i="2"/>
  <c r="J1610" i="2"/>
  <c r="M1609" i="2"/>
  <c r="J1609" i="2"/>
  <c r="M1608" i="2"/>
  <c r="J1608" i="2"/>
  <c r="M1607" i="2"/>
  <c r="J1607" i="2"/>
  <c r="M1606" i="2"/>
  <c r="J1606" i="2"/>
  <c r="M1605" i="2"/>
  <c r="J1605" i="2"/>
  <c r="M1604" i="2"/>
  <c r="J1604" i="2"/>
  <c r="M1603" i="2"/>
  <c r="J1603" i="2"/>
  <c r="M1602" i="2"/>
  <c r="J1602" i="2"/>
  <c r="M1601" i="2"/>
  <c r="J1601" i="2"/>
  <c r="M1600" i="2"/>
  <c r="J1600" i="2"/>
  <c r="M1599" i="2"/>
  <c r="J1599" i="2"/>
  <c r="M1598" i="2"/>
  <c r="J1598" i="2"/>
  <c r="M1597" i="2"/>
  <c r="J1597" i="2"/>
  <c r="M1596" i="2"/>
  <c r="J1596" i="2"/>
  <c r="M1595" i="2"/>
  <c r="J1595" i="2"/>
  <c r="M1594" i="2"/>
  <c r="J1594" i="2"/>
  <c r="M1593" i="2"/>
  <c r="J1593" i="2"/>
  <c r="M1592" i="2"/>
  <c r="J1592" i="2"/>
  <c r="M1591" i="2"/>
  <c r="J1591" i="2"/>
  <c r="M1590" i="2"/>
  <c r="J1590" i="2"/>
  <c r="M1589" i="2"/>
  <c r="J1589" i="2"/>
  <c r="M1588" i="2"/>
  <c r="J1588" i="2"/>
  <c r="M1587" i="2"/>
  <c r="J1587" i="2"/>
  <c r="M1586" i="2"/>
  <c r="J1586" i="2"/>
  <c r="M1585" i="2"/>
  <c r="J1585" i="2"/>
  <c r="M1584" i="2"/>
  <c r="J1584" i="2"/>
  <c r="M1583" i="2"/>
  <c r="J1583" i="2"/>
  <c r="M1582" i="2"/>
  <c r="J1582" i="2"/>
  <c r="M1581" i="2"/>
  <c r="J1581" i="2"/>
  <c r="M1580" i="2"/>
  <c r="J1580" i="2"/>
  <c r="M1579" i="2"/>
  <c r="J1579" i="2"/>
  <c r="M1578" i="2"/>
  <c r="J1578" i="2"/>
  <c r="M1577" i="2"/>
  <c r="J1577" i="2"/>
  <c r="M1576" i="2"/>
  <c r="J1576" i="2"/>
  <c r="M1575" i="2"/>
  <c r="J1575" i="2"/>
  <c r="M1574" i="2"/>
  <c r="J1574" i="2"/>
  <c r="M1573" i="2"/>
  <c r="J1573" i="2"/>
  <c r="M1572" i="2"/>
  <c r="J1572" i="2"/>
  <c r="M1571" i="2"/>
  <c r="J1571" i="2"/>
  <c r="M1570" i="2"/>
  <c r="J1570" i="2"/>
  <c r="M1569" i="2"/>
  <c r="J1569" i="2"/>
  <c r="M1568" i="2"/>
  <c r="J1568" i="2"/>
  <c r="M1567" i="2"/>
  <c r="J1567" i="2"/>
  <c r="M1566" i="2"/>
  <c r="J1566" i="2"/>
  <c r="M1565" i="2"/>
  <c r="J1565" i="2"/>
  <c r="M1564" i="2"/>
  <c r="J1564" i="2"/>
  <c r="M1563" i="2"/>
  <c r="J1563" i="2"/>
  <c r="M1562" i="2"/>
  <c r="J1562" i="2"/>
  <c r="M1561" i="2"/>
  <c r="J1561" i="2"/>
  <c r="M1560" i="2"/>
  <c r="J1560" i="2"/>
  <c r="M1559" i="2"/>
  <c r="J1559" i="2"/>
  <c r="M1558" i="2"/>
  <c r="J1558" i="2"/>
  <c r="M1557" i="2"/>
  <c r="J1557" i="2"/>
  <c r="M1556" i="2"/>
  <c r="J1556" i="2"/>
  <c r="M1555" i="2"/>
  <c r="J1555" i="2"/>
  <c r="M1554" i="2"/>
  <c r="J1554" i="2"/>
  <c r="M1553" i="2"/>
  <c r="J1553" i="2"/>
  <c r="M1552" i="2"/>
  <c r="J1552" i="2"/>
  <c r="M1551" i="2"/>
  <c r="J1551" i="2"/>
  <c r="M1550" i="2"/>
  <c r="J1550" i="2"/>
  <c r="M1549" i="2"/>
  <c r="J1549" i="2"/>
  <c r="M1548" i="2"/>
  <c r="J1548" i="2"/>
  <c r="M1547" i="2"/>
  <c r="J1547" i="2"/>
  <c r="M1546" i="2"/>
  <c r="J1546" i="2"/>
  <c r="M1545" i="2"/>
  <c r="J1545" i="2"/>
  <c r="M1544" i="2"/>
  <c r="J1544" i="2"/>
  <c r="M1543" i="2"/>
  <c r="J1543" i="2"/>
  <c r="M1542" i="2"/>
  <c r="J1542" i="2"/>
  <c r="M1541" i="2"/>
  <c r="J1541" i="2"/>
  <c r="M1540" i="2"/>
  <c r="J1540" i="2"/>
  <c r="M1539" i="2"/>
  <c r="J1539" i="2"/>
  <c r="M1538" i="2"/>
  <c r="J1538" i="2"/>
  <c r="M1537" i="2"/>
  <c r="J1537" i="2"/>
  <c r="M1536" i="2"/>
  <c r="J1536" i="2"/>
  <c r="M1535" i="2"/>
  <c r="J1535" i="2"/>
  <c r="M1534" i="2"/>
  <c r="J1534" i="2"/>
  <c r="M1533" i="2"/>
  <c r="J1533" i="2"/>
  <c r="M1532" i="2"/>
  <c r="J1532" i="2"/>
  <c r="M1531" i="2"/>
  <c r="J1531" i="2"/>
  <c r="M1530" i="2"/>
  <c r="J1530" i="2"/>
  <c r="M1529" i="2"/>
  <c r="J1529" i="2"/>
  <c r="M1528" i="2"/>
  <c r="J1528" i="2"/>
  <c r="M1527" i="2"/>
  <c r="J1527" i="2"/>
  <c r="M1526" i="2"/>
  <c r="J1526" i="2"/>
  <c r="M1525" i="2"/>
  <c r="J1525" i="2"/>
  <c r="M1524" i="2"/>
  <c r="J1524" i="2"/>
  <c r="M1523" i="2"/>
  <c r="J1523" i="2"/>
  <c r="M1522" i="2"/>
  <c r="J1522" i="2"/>
  <c r="M1521" i="2"/>
  <c r="J1521" i="2"/>
  <c r="M1520" i="2"/>
  <c r="J1520" i="2"/>
  <c r="M1519" i="2"/>
  <c r="J1519" i="2"/>
  <c r="M1518" i="2"/>
  <c r="J1518" i="2"/>
  <c r="M1517" i="2"/>
  <c r="J1517" i="2"/>
  <c r="M1516" i="2"/>
  <c r="J1516" i="2"/>
  <c r="M1515" i="2"/>
  <c r="J1515" i="2"/>
  <c r="M1514" i="2"/>
  <c r="J1514" i="2"/>
  <c r="M1513" i="2"/>
  <c r="J1513" i="2"/>
  <c r="M1512" i="2"/>
  <c r="J1512" i="2"/>
  <c r="M1511" i="2"/>
  <c r="J1511" i="2"/>
  <c r="M1510" i="2"/>
  <c r="J1510" i="2"/>
  <c r="M1509" i="2"/>
  <c r="J1509" i="2"/>
  <c r="M1508" i="2"/>
  <c r="J1508" i="2"/>
  <c r="M1507" i="2"/>
  <c r="J1507" i="2"/>
  <c r="M1506" i="2"/>
  <c r="J1506" i="2"/>
  <c r="M1505" i="2"/>
  <c r="J1505" i="2"/>
  <c r="M1504" i="2"/>
  <c r="J1504" i="2"/>
  <c r="M1503" i="2"/>
  <c r="J1503" i="2"/>
  <c r="M1502" i="2"/>
  <c r="J1502" i="2"/>
  <c r="M1501" i="2"/>
  <c r="J1501" i="2"/>
  <c r="M1500" i="2"/>
  <c r="J1500" i="2"/>
  <c r="M1499" i="2"/>
  <c r="J1499" i="2"/>
  <c r="M1498" i="2"/>
  <c r="J1498" i="2"/>
  <c r="M1497" i="2"/>
  <c r="J1497" i="2"/>
  <c r="M1496" i="2"/>
  <c r="J1496" i="2"/>
  <c r="M1495" i="2"/>
  <c r="J1495" i="2"/>
  <c r="M1494" i="2"/>
  <c r="J1494" i="2"/>
  <c r="M1493" i="2"/>
  <c r="J1493" i="2"/>
  <c r="M1492" i="2"/>
  <c r="J1492" i="2"/>
  <c r="M1491" i="2"/>
  <c r="J1491" i="2"/>
  <c r="M1490" i="2"/>
  <c r="J1490" i="2"/>
  <c r="M1489" i="2"/>
  <c r="J1489" i="2"/>
  <c r="M1488" i="2"/>
  <c r="J1488" i="2"/>
  <c r="M1487" i="2"/>
  <c r="J1487" i="2"/>
  <c r="M1486" i="2"/>
  <c r="J1486" i="2"/>
  <c r="M1485" i="2"/>
  <c r="J1485" i="2"/>
  <c r="M1484" i="2"/>
  <c r="J1484" i="2"/>
  <c r="M1483" i="2"/>
  <c r="J1483" i="2"/>
  <c r="M1482" i="2"/>
  <c r="J1482" i="2"/>
  <c r="M1481" i="2"/>
  <c r="J1481" i="2"/>
  <c r="M1480" i="2"/>
  <c r="J1480" i="2"/>
  <c r="M1479" i="2"/>
  <c r="J1479" i="2"/>
  <c r="M1478" i="2"/>
  <c r="J1478" i="2"/>
  <c r="M1477" i="2"/>
  <c r="J1477" i="2"/>
  <c r="M1476" i="2"/>
  <c r="J1476" i="2"/>
  <c r="M1475" i="2"/>
  <c r="J1475" i="2"/>
  <c r="M1474" i="2"/>
  <c r="J1474" i="2"/>
  <c r="M1473" i="2"/>
  <c r="J1473" i="2"/>
  <c r="M1472" i="2"/>
  <c r="J1472" i="2"/>
  <c r="M1471" i="2"/>
  <c r="J1471" i="2"/>
  <c r="M1470" i="2"/>
  <c r="J1470" i="2"/>
  <c r="M1469" i="2"/>
  <c r="J1469" i="2"/>
  <c r="M1468" i="2"/>
  <c r="J1468" i="2"/>
  <c r="M1467" i="2"/>
  <c r="J1467" i="2"/>
  <c r="M1466" i="2"/>
  <c r="J1466" i="2"/>
  <c r="M1465" i="2"/>
  <c r="J1465" i="2"/>
  <c r="M1464" i="2"/>
  <c r="J1464" i="2"/>
  <c r="M1463" i="2"/>
  <c r="J1463" i="2"/>
  <c r="M1462" i="2"/>
  <c r="J1462" i="2"/>
  <c r="M1461" i="2"/>
  <c r="J1461" i="2"/>
  <c r="M1460" i="2"/>
  <c r="J1460" i="2"/>
  <c r="M1459" i="2"/>
  <c r="J1459" i="2"/>
  <c r="M1458" i="2"/>
  <c r="J1458" i="2"/>
  <c r="M1457" i="2"/>
  <c r="J1457" i="2"/>
  <c r="M1456" i="2"/>
  <c r="J1456" i="2"/>
  <c r="M1455" i="2"/>
  <c r="J1455" i="2"/>
  <c r="M1454" i="2"/>
  <c r="J1454" i="2"/>
  <c r="M1453" i="2"/>
  <c r="J1453" i="2"/>
  <c r="M1452" i="2"/>
  <c r="J1452" i="2"/>
  <c r="M1451" i="2"/>
  <c r="J1451" i="2"/>
  <c r="M1450" i="2"/>
  <c r="J1450" i="2"/>
  <c r="M1449" i="2"/>
  <c r="J1449" i="2"/>
  <c r="M1448" i="2"/>
  <c r="J1448" i="2"/>
  <c r="M1447" i="2"/>
  <c r="J1447" i="2"/>
  <c r="M1446" i="2"/>
  <c r="J1446" i="2"/>
  <c r="M1445" i="2"/>
  <c r="J1445" i="2"/>
  <c r="M1444" i="2"/>
  <c r="J1444" i="2"/>
  <c r="M1443" i="2"/>
  <c r="J1443" i="2"/>
  <c r="M1442" i="2"/>
  <c r="J1442" i="2"/>
  <c r="M1441" i="2"/>
  <c r="J1441" i="2"/>
  <c r="M1440" i="2"/>
  <c r="J1440" i="2"/>
  <c r="M1439" i="2"/>
  <c r="J1439" i="2"/>
  <c r="M1438" i="2"/>
  <c r="J1438" i="2"/>
  <c r="M1437" i="2"/>
  <c r="J1437" i="2"/>
  <c r="M1436" i="2"/>
  <c r="J1436" i="2"/>
  <c r="M1435" i="2"/>
  <c r="J1435" i="2"/>
  <c r="M1434" i="2"/>
  <c r="J1434" i="2"/>
  <c r="M1433" i="2"/>
  <c r="J1433" i="2"/>
  <c r="M1432" i="2"/>
  <c r="J1432" i="2"/>
  <c r="M1431" i="2"/>
  <c r="J1431" i="2"/>
  <c r="M1430" i="2"/>
  <c r="J1430" i="2"/>
  <c r="M1429" i="2"/>
  <c r="J1429" i="2"/>
  <c r="M1428" i="2"/>
  <c r="J1428" i="2"/>
  <c r="M1427" i="2"/>
  <c r="J1427" i="2"/>
  <c r="M1426" i="2"/>
  <c r="J1426" i="2"/>
  <c r="M1425" i="2"/>
  <c r="J1425" i="2"/>
  <c r="M1424" i="2"/>
  <c r="J1424" i="2"/>
  <c r="M1423" i="2"/>
  <c r="J1423" i="2"/>
  <c r="M1422" i="2"/>
  <c r="J1422" i="2"/>
  <c r="M1421" i="2"/>
  <c r="J1421" i="2"/>
  <c r="M1420" i="2"/>
  <c r="J1420" i="2"/>
  <c r="M1419" i="2"/>
  <c r="J1419" i="2"/>
  <c r="M1418" i="2"/>
  <c r="J1418" i="2"/>
  <c r="M1417" i="2"/>
  <c r="J1417" i="2"/>
  <c r="M1416" i="2"/>
  <c r="J1416" i="2"/>
  <c r="M1415" i="2"/>
  <c r="J1415" i="2"/>
  <c r="M1414" i="2"/>
  <c r="J1414" i="2"/>
  <c r="M1413" i="2"/>
  <c r="J1413" i="2"/>
  <c r="M1412" i="2"/>
  <c r="J1412" i="2"/>
  <c r="M1411" i="2"/>
  <c r="J1411" i="2"/>
  <c r="M1410" i="2"/>
  <c r="J1410" i="2"/>
  <c r="M1409" i="2"/>
  <c r="J1409" i="2"/>
  <c r="M1408" i="2"/>
  <c r="J1408" i="2"/>
  <c r="M1407" i="2"/>
  <c r="J1407" i="2"/>
  <c r="M1406" i="2"/>
  <c r="J1406" i="2"/>
  <c r="M1405" i="2"/>
  <c r="J1405" i="2"/>
  <c r="M1404" i="2"/>
  <c r="J1404" i="2"/>
  <c r="M1403" i="2"/>
  <c r="J1403" i="2"/>
  <c r="M1402" i="2"/>
  <c r="J1402" i="2"/>
  <c r="M1401" i="2"/>
  <c r="J1401" i="2"/>
  <c r="M1400" i="2"/>
  <c r="J1400" i="2"/>
  <c r="M1399" i="2"/>
  <c r="J1399" i="2"/>
  <c r="M1398" i="2"/>
  <c r="J1398" i="2"/>
  <c r="M1397" i="2"/>
  <c r="J1397" i="2"/>
  <c r="M1396" i="2"/>
  <c r="J1396" i="2"/>
  <c r="M1395" i="2"/>
  <c r="J1395" i="2"/>
  <c r="M1394" i="2"/>
  <c r="J1394" i="2"/>
  <c r="M1393" i="2"/>
  <c r="J1393" i="2"/>
  <c r="M1392" i="2"/>
  <c r="J1392" i="2"/>
  <c r="M1391" i="2"/>
  <c r="J1391" i="2"/>
  <c r="M1390" i="2"/>
  <c r="J1390" i="2"/>
  <c r="M1389" i="2"/>
  <c r="J1389" i="2"/>
  <c r="M1388" i="2"/>
  <c r="J1388" i="2"/>
  <c r="M1387" i="2"/>
  <c r="J1387" i="2"/>
  <c r="M1386" i="2"/>
  <c r="J1386" i="2"/>
  <c r="M1385" i="2"/>
  <c r="J1385" i="2"/>
  <c r="M1384" i="2"/>
  <c r="J1384" i="2"/>
  <c r="M1383" i="2"/>
  <c r="J1383" i="2"/>
  <c r="M1382" i="2"/>
  <c r="J1382" i="2"/>
  <c r="M1381" i="2"/>
  <c r="J1381" i="2"/>
  <c r="M1380" i="2"/>
  <c r="J1380" i="2"/>
  <c r="M1379" i="2"/>
  <c r="J1379" i="2"/>
  <c r="M1378" i="2"/>
  <c r="J1378" i="2"/>
  <c r="M1377" i="2"/>
  <c r="J1377" i="2"/>
  <c r="M1376" i="2"/>
  <c r="J1376" i="2"/>
  <c r="M1375" i="2"/>
  <c r="J1375" i="2"/>
  <c r="M1374" i="2"/>
  <c r="J1374" i="2"/>
  <c r="M1373" i="2"/>
  <c r="J1373" i="2"/>
  <c r="M1372" i="2"/>
  <c r="J1372" i="2"/>
  <c r="M1371" i="2"/>
  <c r="J1371" i="2"/>
  <c r="M1370" i="2"/>
  <c r="J1370" i="2"/>
  <c r="M1369" i="2"/>
  <c r="J1369" i="2"/>
  <c r="M1368" i="2"/>
  <c r="J1368" i="2"/>
  <c r="M1367" i="2"/>
  <c r="J1367" i="2"/>
  <c r="M1366" i="2"/>
  <c r="J1366" i="2"/>
  <c r="M1365" i="2"/>
  <c r="J1365" i="2"/>
  <c r="M1364" i="2"/>
  <c r="J1364" i="2"/>
  <c r="M1363" i="2"/>
  <c r="J1363" i="2"/>
  <c r="M1362" i="2"/>
  <c r="J1362" i="2"/>
  <c r="M1361" i="2"/>
  <c r="J1361" i="2"/>
  <c r="M1360" i="2"/>
  <c r="J1360" i="2"/>
  <c r="M1359" i="2"/>
  <c r="J1359" i="2"/>
  <c r="M1358" i="2"/>
  <c r="J1358" i="2"/>
  <c r="M1357" i="2"/>
  <c r="J1357" i="2"/>
  <c r="M1356" i="2"/>
  <c r="J1356" i="2"/>
  <c r="M1355" i="2"/>
  <c r="J1355" i="2"/>
  <c r="M1354" i="2"/>
  <c r="J1354" i="2"/>
  <c r="M1353" i="2"/>
  <c r="J1353" i="2"/>
  <c r="M1352" i="2"/>
  <c r="J1352" i="2"/>
  <c r="M1351" i="2"/>
  <c r="J1351" i="2"/>
  <c r="M1350" i="2"/>
  <c r="J1350" i="2"/>
  <c r="M1349" i="2"/>
  <c r="J1349" i="2"/>
  <c r="M1348" i="2"/>
  <c r="J1348" i="2"/>
  <c r="M1347" i="2"/>
  <c r="J1347" i="2"/>
  <c r="M1346" i="2"/>
  <c r="J1346" i="2"/>
  <c r="M1345" i="2"/>
  <c r="J1345" i="2"/>
  <c r="M1344" i="2"/>
  <c r="J1344" i="2"/>
  <c r="M1343" i="2"/>
  <c r="J1343" i="2"/>
  <c r="M1342" i="2"/>
  <c r="J1342" i="2"/>
  <c r="M1341" i="2"/>
  <c r="J1341" i="2"/>
  <c r="M1340" i="2"/>
  <c r="J1340" i="2"/>
  <c r="M1339" i="2"/>
  <c r="J1339" i="2"/>
  <c r="M1338" i="2"/>
  <c r="J1338" i="2"/>
  <c r="M1337" i="2"/>
  <c r="J1337" i="2"/>
  <c r="M1336" i="2"/>
  <c r="J1336" i="2"/>
  <c r="M1335" i="2"/>
  <c r="J1335" i="2"/>
  <c r="M1334" i="2"/>
  <c r="J1334" i="2"/>
  <c r="M1333" i="2"/>
  <c r="J1333" i="2"/>
  <c r="M1332" i="2"/>
  <c r="J1332" i="2"/>
  <c r="M1331" i="2"/>
  <c r="J1331" i="2"/>
  <c r="M1330" i="2"/>
  <c r="J1330" i="2"/>
  <c r="M1329" i="2"/>
  <c r="J1329" i="2"/>
  <c r="M1328" i="2"/>
  <c r="J1328" i="2"/>
  <c r="M1327" i="2"/>
  <c r="J1327" i="2"/>
  <c r="M1326" i="2"/>
  <c r="J1326" i="2"/>
  <c r="M1325" i="2"/>
  <c r="J1325" i="2"/>
  <c r="M1324" i="2"/>
  <c r="J1324" i="2"/>
  <c r="M1323" i="2"/>
  <c r="J1323" i="2"/>
  <c r="M1322" i="2"/>
  <c r="J1322" i="2"/>
  <c r="M1321" i="2"/>
  <c r="J1321" i="2"/>
  <c r="M1320" i="2"/>
  <c r="J1320" i="2"/>
  <c r="M1319" i="2"/>
  <c r="J1319" i="2"/>
  <c r="M1318" i="2"/>
  <c r="J1318" i="2"/>
  <c r="M1317" i="2"/>
  <c r="J1317" i="2"/>
  <c r="M1316" i="2"/>
  <c r="J1316" i="2"/>
  <c r="M1315" i="2"/>
  <c r="J1315" i="2"/>
  <c r="M1314" i="2"/>
  <c r="J1314" i="2"/>
  <c r="M1313" i="2"/>
  <c r="J1313" i="2"/>
  <c r="M1312" i="2"/>
  <c r="J1312" i="2"/>
  <c r="M1311" i="2"/>
  <c r="J1311" i="2"/>
  <c r="M1310" i="2"/>
  <c r="J1310" i="2"/>
  <c r="M1309" i="2"/>
  <c r="J1309" i="2"/>
  <c r="M1308" i="2"/>
  <c r="J1308" i="2"/>
  <c r="M1307" i="2"/>
  <c r="J1307" i="2"/>
  <c r="M1306" i="2"/>
  <c r="J1306" i="2"/>
  <c r="M1305" i="2"/>
  <c r="J1305" i="2"/>
  <c r="M1304" i="2"/>
  <c r="J1304" i="2"/>
  <c r="M1303" i="2"/>
  <c r="J1303" i="2"/>
  <c r="M1302" i="2"/>
  <c r="J1302" i="2"/>
  <c r="M1301" i="2"/>
  <c r="J1301" i="2"/>
  <c r="M1300" i="2"/>
  <c r="J1300" i="2"/>
  <c r="M1299" i="2"/>
  <c r="J1299" i="2"/>
  <c r="M1298" i="2"/>
  <c r="J1298" i="2"/>
  <c r="M1297" i="2"/>
  <c r="J1297" i="2"/>
  <c r="M1296" i="2"/>
  <c r="J1296" i="2"/>
  <c r="M1295" i="2"/>
  <c r="J1295" i="2"/>
  <c r="M1294" i="2"/>
  <c r="J1294" i="2"/>
  <c r="M1293" i="2"/>
  <c r="J1293" i="2"/>
  <c r="M1292" i="2"/>
  <c r="J1292" i="2"/>
  <c r="M1291" i="2"/>
  <c r="J1291" i="2"/>
  <c r="M1290" i="2"/>
  <c r="J1290" i="2"/>
  <c r="M1289" i="2"/>
  <c r="J1289" i="2"/>
  <c r="M1288" i="2"/>
  <c r="J1288" i="2"/>
  <c r="M1287" i="2"/>
  <c r="J1287" i="2"/>
  <c r="M1286" i="2"/>
  <c r="J1286" i="2"/>
  <c r="M1285" i="2"/>
  <c r="J1285" i="2"/>
  <c r="M1284" i="2"/>
  <c r="J1284" i="2"/>
  <c r="M1283" i="2"/>
  <c r="J1283" i="2"/>
  <c r="M1282" i="2"/>
  <c r="J1282" i="2"/>
  <c r="M1281" i="2"/>
  <c r="J1281" i="2"/>
  <c r="M1280" i="2"/>
  <c r="J1280" i="2"/>
  <c r="M1279" i="2"/>
  <c r="J1279" i="2"/>
  <c r="M1278" i="2"/>
  <c r="J1278" i="2"/>
  <c r="M1277" i="2"/>
  <c r="J1277" i="2"/>
  <c r="M1276" i="2"/>
  <c r="J1276" i="2"/>
  <c r="M1275" i="2"/>
  <c r="J1275" i="2"/>
  <c r="M1274" i="2"/>
  <c r="J1274" i="2"/>
  <c r="M1273" i="2"/>
  <c r="J1273" i="2"/>
  <c r="M1272" i="2"/>
  <c r="J1272" i="2"/>
  <c r="M1271" i="2"/>
  <c r="J1271" i="2"/>
  <c r="M1270" i="2"/>
  <c r="J1270" i="2"/>
  <c r="M1269" i="2"/>
  <c r="J1269" i="2"/>
  <c r="M1268" i="2"/>
  <c r="J1268" i="2"/>
  <c r="M1267" i="2"/>
  <c r="J1267" i="2"/>
  <c r="M1266" i="2"/>
  <c r="J1266" i="2"/>
  <c r="M1265" i="2"/>
  <c r="J1265" i="2"/>
  <c r="M1264" i="2"/>
  <c r="J1264" i="2"/>
  <c r="M1263" i="2"/>
  <c r="J1263" i="2"/>
  <c r="M1262" i="2"/>
  <c r="J1262" i="2"/>
  <c r="M1261" i="2"/>
  <c r="J1261" i="2"/>
  <c r="M1260" i="2"/>
  <c r="J1260" i="2"/>
  <c r="M1259" i="2"/>
  <c r="J1259" i="2"/>
  <c r="M1258" i="2"/>
  <c r="J1258" i="2"/>
  <c r="M1257" i="2"/>
  <c r="J1257" i="2"/>
  <c r="M1256" i="2"/>
  <c r="J1256" i="2"/>
  <c r="M1255" i="2"/>
  <c r="J1255" i="2"/>
  <c r="M1254" i="2"/>
  <c r="J1254" i="2"/>
  <c r="M1253" i="2"/>
  <c r="J1253" i="2"/>
  <c r="M1252" i="2"/>
  <c r="J1252" i="2"/>
  <c r="M1251" i="2"/>
  <c r="J1251" i="2"/>
  <c r="M1250" i="2"/>
  <c r="J1250" i="2"/>
  <c r="M1249" i="2"/>
  <c r="J1249" i="2"/>
  <c r="M1248" i="2"/>
  <c r="J1248" i="2"/>
  <c r="M1247" i="2"/>
  <c r="J1247" i="2"/>
  <c r="M1246" i="2"/>
  <c r="J1246" i="2"/>
  <c r="M1245" i="2"/>
  <c r="J1245" i="2"/>
  <c r="M1244" i="2"/>
  <c r="J1244" i="2"/>
  <c r="M1243" i="2"/>
  <c r="J1243" i="2"/>
  <c r="M1242" i="2"/>
  <c r="J1242" i="2"/>
  <c r="M1241" i="2"/>
  <c r="J1241" i="2"/>
  <c r="M1240" i="2"/>
  <c r="J1240" i="2"/>
  <c r="M1239" i="2"/>
  <c r="J1239" i="2"/>
  <c r="M1238" i="2"/>
  <c r="J1238" i="2"/>
  <c r="M1237" i="2"/>
  <c r="J1237" i="2"/>
  <c r="M1236" i="2"/>
  <c r="J1236" i="2"/>
  <c r="M1235" i="2"/>
  <c r="J1235" i="2"/>
  <c r="M1234" i="2"/>
  <c r="J1234" i="2"/>
  <c r="M1233" i="2"/>
  <c r="J1233" i="2"/>
  <c r="M1232" i="2"/>
  <c r="J1232" i="2"/>
  <c r="M1231" i="2"/>
  <c r="J1231" i="2"/>
  <c r="M1230" i="2"/>
  <c r="J1230" i="2"/>
  <c r="M1229" i="2"/>
  <c r="J1229" i="2"/>
  <c r="M1228" i="2"/>
  <c r="J1228" i="2"/>
  <c r="M1227" i="2"/>
  <c r="J1227" i="2"/>
  <c r="M1226" i="2"/>
  <c r="J1226" i="2"/>
  <c r="M1225" i="2"/>
  <c r="J1225" i="2"/>
  <c r="M1224" i="2"/>
  <c r="J1224" i="2"/>
  <c r="M1223" i="2"/>
  <c r="J1223" i="2"/>
  <c r="M1222" i="2"/>
  <c r="J1222" i="2"/>
  <c r="M1221" i="2"/>
  <c r="J1221" i="2"/>
  <c r="M1220" i="2"/>
  <c r="J1220" i="2"/>
  <c r="M1219" i="2"/>
  <c r="J1219" i="2"/>
  <c r="M1218" i="2"/>
  <c r="J1218" i="2"/>
  <c r="M1217" i="2"/>
  <c r="J1217" i="2"/>
  <c r="M1216" i="2"/>
  <c r="J1216" i="2"/>
  <c r="M1215" i="2"/>
  <c r="J1215" i="2"/>
  <c r="M1214" i="2"/>
  <c r="J1214" i="2"/>
  <c r="M1213" i="2"/>
  <c r="J1213" i="2"/>
  <c r="M1212" i="2"/>
  <c r="J1212" i="2"/>
  <c r="M1211" i="2"/>
  <c r="J1211" i="2"/>
  <c r="M1210" i="2"/>
  <c r="J1210" i="2"/>
  <c r="M1209" i="2"/>
  <c r="J1209" i="2"/>
  <c r="M1208" i="2"/>
  <c r="J1208" i="2"/>
  <c r="M1207" i="2"/>
  <c r="J1207" i="2"/>
  <c r="M1206" i="2"/>
  <c r="J1206" i="2"/>
  <c r="M1205" i="2"/>
  <c r="J1205" i="2"/>
  <c r="M1204" i="2"/>
  <c r="J1204" i="2"/>
  <c r="M1203" i="2"/>
  <c r="J1203" i="2"/>
  <c r="M1202" i="2"/>
  <c r="J1202" i="2"/>
  <c r="M1201" i="2"/>
  <c r="J1201" i="2"/>
  <c r="M1200" i="2"/>
  <c r="J1200" i="2"/>
  <c r="M1199" i="2"/>
  <c r="J1199" i="2"/>
  <c r="M1198" i="2"/>
  <c r="J1198" i="2"/>
  <c r="M1197" i="2"/>
  <c r="J1197" i="2"/>
  <c r="M1196" i="2"/>
  <c r="J1196" i="2"/>
  <c r="M1195" i="2"/>
  <c r="J1195" i="2"/>
  <c r="M1194" i="2"/>
  <c r="J1194" i="2"/>
  <c r="M1193" i="2"/>
  <c r="J1193" i="2"/>
  <c r="M1192" i="2"/>
  <c r="J1192" i="2"/>
  <c r="M1191" i="2"/>
  <c r="J1191" i="2"/>
  <c r="M1190" i="2"/>
  <c r="J1190" i="2"/>
  <c r="M1189" i="2"/>
  <c r="J1189" i="2"/>
  <c r="M1188" i="2"/>
  <c r="J1188" i="2"/>
  <c r="M1187" i="2"/>
  <c r="J1187" i="2"/>
  <c r="M1186" i="2"/>
  <c r="J1186" i="2"/>
  <c r="M1185" i="2"/>
  <c r="J1185" i="2"/>
  <c r="M1184" i="2"/>
  <c r="J1184" i="2"/>
  <c r="M1183" i="2"/>
  <c r="J1183" i="2"/>
  <c r="M1182" i="2"/>
  <c r="J1182" i="2"/>
  <c r="M1181" i="2"/>
  <c r="J1181" i="2"/>
  <c r="M1180" i="2"/>
  <c r="J1180" i="2"/>
  <c r="M1179" i="2"/>
  <c r="J1179" i="2"/>
  <c r="M1178" i="2"/>
  <c r="J1178" i="2"/>
  <c r="M1177" i="2"/>
  <c r="J1177" i="2"/>
  <c r="M1176" i="2"/>
  <c r="J1176" i="2"/>
  <c r="M1175" i="2"/>
  <c r="J1175" i="2"/>
  <c r="M1174" i="2"/>
  <c r="J1174" i="2"/>
  <c r="M1173" i="2"/>
  <c r="J1173" i="2"/>
  <c r="M1172" i="2"/>
  <c r="J1172" i="2"/>
  <c r="M1171" i="2"/>
  <c r="J1171" i="2"/>
  <c r="M1170" i="2"/>
  <c r="J1170" i="2"/>
  <c r="M1169" i="2"/>
  <c r="J1169" i="2"/>
  <c r="M1168" i="2"/>
  <c r="J1168" i="2"/>
  <c r="M1167" i="2"/>
  <c r="J1167" i="2"/>
  <c r="M1166" i="2"/>
  <c r="J1166" i="2"/>
  <c r="M1165" i="2"/>
  <c r="J1165" i="2"/>
  <c r="M1164" i="2"/>
  <c r="J1164" i="2"/>
  <c r="M1163" i="2"/>
  <c r="J1163" i="2"/>
  <c r="M1162" i="2"/>
  <c r="J1162" i="2"/>
  <c r="M1161" i="2"/>
  <c r="J1161" i="2"/>
  <c r="M1160" i="2"/>
  <c r="J1160" i="2"/>
  <c r="M1159" i="2"/>
  <c r="J1159" i="2"/>
  <c r="M1158" i="2"/>
  <c r="J1158" i="2"/>
  <c r="M1157" i="2"/>
  <c r="J1157" i="2"/>
  <c r="M1156" i="2"/>
  <c r="J1156" i="2"/>
  <c r="M1155" i="2"/>
  <c r="J1155" i="2"/>
  <c r="M1154" i="2"/>
  <c r="J1154" i="2"/>
  <c r="M1153" i="2"/>
  <c r="J1153" i="2"/>
  <c r="M1152" i="2"/>
  <c r="J1152" i="2"/>
  <c r="M1151" i="2"/>
  <c r="J1151" i="2"/>
  <c r="M1150" i="2"/>
  <c r="J1150" i="2"/>
  <c r="M1149" i="2"/>
  <c r="J1149" i="2"/>
  <c r="M1148" i="2"/>
  <c r="J1148" i="2"/>
  <c r="M1147" i="2"/>
  <c r="J1147" i="2"/>
  <c r="M1146" i="2"/>
  <c r="J1146" i="2"/>
  <c r="M1145" i="2"/>
  <c r="J1145" i="2"/>
  <c r="M1144" i="2"/>
  <c r="J1144" i="2"/>
  <c r="M1143" i="2"/>
  <c r="J1143" i="2"/>
  <c r="M1142" i="2"/>
  <c r="J1142" i="2"/>
  <c r="M1141" i="2"/>
  <c r="J1141" i="2"/>
  <c r="M1140" i="2"/>
  <c r="J1140" i="2"/>
  <c r="M1139" i="2"/>
  <c r="J1139" i="2"/>
  <c r="M1138" i="2"/>
  <c r="J1138" i="2"/>
  <c r="M1137" i="2"/>
  <c r="J1137" i="2"/>
  <c r="M1136" i="2"/>
  <c r="J1136" i="2"/>
  <c r="M1135" i="2"/>
  <c r="J1135" i="2"/>
  <c r="M1134" i="2"/>
  <c r="J1134" i="2"/>
  <c r="M1133" i="2"/>
  <c r="J1133" i="2"/>
  <c r="M1132" i="2"/>
  <c r="J1132" i="2"/>
  <c r="M1131" i="2"/>
  <c r="J1131" i="2"/>
  <c r="M1130" i="2"/>
  <c r="J1130" i="2"/>
  <c r="M1129" i="2"/>
  <c r="J1129" i="2"/>
  <c r="M1128" i="2"/>
  <c r="J1128" i="2"/>
  <c r="M1127" i="2"/>
  <c r="J1127" i="2"/>
  <c r="M1126" i="2"/>
  <c r="J1126" i="2"/>
  <c r="M1125" i="2"/>
  <c r="J1125" i="2"/>
  <c r="M1124" i="2"/>
  <c r="J1124" i="2"/>
  <c r="M1123" i="2"/>
  <c r="J1123" i="2"/>
  <c r="M1122" i="2"/>
  <c r="J1122" i="2"/>
  <c r="M1121" i="2"/>
  <c r="J1121" i="2"/>
  <c r="M1120" i="2"/>
  <c r="J1120" i="2"/>
  <c r="M1119" i="2"/>
  <c r="J1119" i="2"/>
  <c r="M1118" i="2"/>
  <c r="J1118" i="2"/>
  <c r="M1117" i="2"/>
  <c r="J1117" i="2"/>
  <c r="M1116" i="2"/>
  <c r="J1116" i="2"/>
  <c r="M1115" i="2"/>
  <c r="J1115" i="2"/>
  <c r="M1114" i="2"/>
  <c r="J1114" i="2"/>
  <c r="M1113" i="2"/>
  <c r="J1113" i="2"/>
  <c r="M1112" i="2"/>
  <c r="J1112" i="2"/>
  <c r="M1111" i="2"/>
  <c r="J1111" i="2"/>
  <c r="M1110" i="2"/>
  <c r="J1110" i="2"/>
  <c r="M1109" i="2"/>
  <c r="J1109" i="2"/>
  <c r="M1108" i="2"/>
  <c r="J1108" i="2"/>
  <c r="M1107" i="2"/>
  <c r="J1107" i="2"/>
  <c r="M1106" i="2"/>
  <c r="J1106" i="2"/>
  <c r="M1105" i="2"/>
  <c r="J1105" i="2"/>
  <c r="M1104" i="2"/>
  <c r="J1104" i="2"/>
  <c r="M1103" i="2"/>
  <c r="J1103" i="2"/>
  <c r="M1102" i="2"/>
  <c r="J1102" i="2"/>
  <c r="M1101" i="2"/>
  <c r="J1101" i="2"/>
  <c r="M1100" i="2"/>
  <c r="J1100" i="2"/>
  <c r="M1099" i="2"/>
  <c r="J1099" i="2"/>
  <c r="M1098" i="2"/>
  <c r="J1098" i="2"/>
  <c r="M1097" i="2"/>
  <c r="J1097" i="2"/>
  <c r="M1096" i="2"/>
  <c r="J1096" i="2"/>
  <c r="M1095" i="2"/>
  <c r="J1095" i="2"/>
  <c r="M1094" i="2"/>
  <c r="J1094" i="2"/>
  <c r="M1093" i="2"/>
  <c r="J1093" i="2"/>
  <c r="M1092" i="2"/>
  <c r="J1092" i="2"/>
  <c r="M1091" i="2"/>
  <c r="J1091" i="2"/>
  <c r="M1090" i="2"/>
  <c r="J1090" i="2"/>
  <c r="M1089" i="2"/>
  <c r="J1089" i="2"/>
  <c r="M1088" i="2"/>
  <c r="J1088" i="2"/>
  <c r="M1087" i="2"/>
  <c r="J1087" i="2"/>
  <c r="M1086" i="2"/>
  <c r="J1086" i="2"/>
  <c r="M1085" i="2"/>
  <c r="J1085" i="2"/>
  <c r="M1084" i="2"/>
  <c r="J1084" i="2"/>
  <c r="M1083" i="2"/>
  <c r="J1083" i="2"/>
  <c r="M1082" i="2"/>
  <c r="J1082" i="2"/>
  <c r="M1081" i="2"/>
  <c r="J1081" i="2"/>
  <c r="M1080" i="2"/>
  <c r="J1080" i="2"/>
  <c r="M1079" i="2"/>
  <c r="J1079" i="2"/>
  <c r="M1078" i="2"/>
  <c r="J1078" i="2"/>
  <c r="M1077" i="2"/>
  <c r="J1077" i="2"/>
  <c r="M1076" i="2"/>
  <c r="J1076" i="2"/>
  <c r="M1075" i="2"/>
  <c r="J1075" i="2"/>
  <c r="M1074" i="2"/>
  <c r="J1074" i="2"/>
  <c r="M1073" i="2"/>
  <c r="J1073" i="2"/>
  <c r="M1072" i="2"/>
  <c r="J1072" i="2"/>
  <c r="M1071" i="2"/>
  <c r="J1071" i="2"/>
  <c r="M1070" i="2"/>
  <c r="J1070" i="2"/>
  <c r="M1069" i="2"/>
  <c r="J1069" i="2"/>
  <c r="M1068" i="2"/>
  <c r="J1068" i="2"/>
  <c r="M1067" i="2"/>
  <c r="J1067" i="2"/>
  <c r="M1066" i="2"/>
  <c r="J1066" i="2"/>
  <c r="M1065" i="2"/>
  <c r="J1065" i="2"/>
  <c r="M1064" i="2"/>
  <c r="J1064" i="2"/>
  <c r="M1063" i="2"/>
  <c r="J1063" i="2"/>
  <c r="M1062" i="2"/>
  <c r="J1062" i="2"/>
  <c r="M1061" i="2"/>
  <c r="J1061" i="2"/>
  <c r="M1060" i="2"/>
  <c r="J1060" i="2"/>
  <c r="M1059" i="2"/>
  <c r="J1059" i="2"/>
  <c r="M1058" i="2"/>
  <c r="J1058" i="2"/>
  <c r="M1057" i="2"/>
  <c r="J1057" i="2"/>
  <c r="M1056" i="2"/>
  <c r="J1056" i="2"/>
  <c r="M1055" i="2"/>
  <c r="J1055" i="2"/>
  <c r="M1054" i="2"/>
  <c r="J1054" i="2"/>
  <c r="M1053" i="2"/>
  <c r="J1053" i="2"/>
  <c r="M1052" i="2"/>
  <c r="J1052" i="2"/>
  <c r="M1051" i="2"/>
  <c r="J1051" i="2"/>
  <c r="M1050" i="2"/>
  <c r="J1050" i="2"/>
  <c r="M1049" i="2"/>
  <c r="J1049" i="2"/>
  <c r="M1048" i="2"/>
  <c r="J1048" i="2"/>
  <c r="M1047" i="2"/>
  <c r="J1047" i="2"/>
  <c r="M1046" i="2"/>
  <c r="J1046" i="2"/>
  <c r="M1045" i="2"/>
  <c r="J1045" i="2"/>
  <c r="M1044" i="2"/>
  <c r="J1044" i="2"/>
  <c r="M1043" i="2"/>
  <c r="J1043" i="2"/>
  <c r="M1042" i="2"/>
  <c r="J1042" i="2"/>
  <c r="M1041" i="2"/>
  <c r="J1041" i="2"/>
  <c r="M1040" i="2"/>
  <c r="J1040" i="2"/>
  <c r="M1039" i="2"/>
  <c r="J1039" i="2"/>
  <c r="M1038" i="2"/>
  <c r="J1038" i="2"/>
  <c r="M1037" i="2"/>
  <c r="J1037" i="2"/>
  <c r="M1036" i="2"/>
  <c r="J1036" i="2"/>
  <c r="M1035" i="2"/>
  <c r="J1035" i="2"/>
  <c r="M1034" i="2"/>
  <c r="J1034" i="2"/>
  <c r="M1033" i="2"/>
  <c r="J1033" i="2"/>
  <c r="M1032" i="2"/>
  <c r="J1032" i="2"/>
  <c r="M1031" i="2"/>
  <c r="J1031" i="2"/>
  <c r="M1030" i="2"/>
  <c r="J1030" i="2"/>
  <c r="M1029" i="2"/>
  <c r="J1029" i="2"/>
  <c r="M1028" i="2"/>
  <c r="J1028" i="2"/>
  <c r="M1027" i="2"/>
  <c r="J1027" i="2"/>
  <c r="M1026" i="2"/>
  <c r="J1026" i="2"/>
  <c r="M1025" i="2"/>
  <c r="J1025" i="2"/>
  <c r="M1024" i="2"/>
  <c r="J1024" i="2"/>
  <c r="M1023" i="2"/>
  <c r="J1023" i="2"/>
  <c r="M1022" i="2"/>
  <c r="J1022" i="2"/>
  <c r="M1021" i="2"/>
  <c r="J1021" i="2"/>
  <c r="M1020" i="2"/>
  <c r="J1020" i="2"/>
  <c r="M1019" i="2"/>
  <c r="J1019" i="2"/>
  <c r="M1018" i="2"/>
  <c r="J1018" i="2"/>
  <c r="M1017" i="2"/>
  <c r="J1017" i="2"/>
  <c r="M1016" i="2"/>
  <c r="J1016" i="2"/>
  <c r="M1015" i="2"/>
  <c r="J1015" i="2"/>
  <c r="M1014" i="2"/>
  <c r="J1014" i="2"/>
  <c r="M1013" i="2"/>
  <c r="J1013" i="2"/>
  <c r="M1012" i="2"/>
  <c r="J1012" i="2"/>
  <c r="M1011" i="2"/>
  <c r="J1011" i="2"/>
  <c r="M1010" i="2"/>
  <c r="J1010" i="2"/>
  <c r="M1009" i="2"/>
  <c r="J1009" i="2"/>
  <c r="M1008" i="2"/>
  <c r="J1008" i="2"/>
  <c r="M1007" i="2"/>
  <c r="J1007" i="2"/>
  <c r="M1006" i="2"/>
  <c r="J1006" i="2"/>
  <c r="M1005" i="2"/>
  <c r="J1005" i="2"/>
  <c r="M1004" i="2"/>
  <c r="J1004" i="2"/>
  <c r="M1003" i="2"/>
  <c r="J1003" i="2"/>
  <c r="M1002" i="2"/>
  <c r="J1002" i="2"/>
  <c r="M1001" i="2"/>
  <c r="J1001" i="2"/>
  <c r="M1000" i="2"/>
  <c r="J1000" i="2"/>
  <c r="M999" i="2"/>
  <c r="J999" i="2"/>
  <c r="M998" i="2"/>
  <c r="J998" i="2"/>
  <c r="M997" i="2"/>
  <c r="J997" i="2"/>
  <c r="M996" i="2"/>
  <c r="J996" i="2"/>
  <c r="M995" i="2"/>
  <c r="J995" i="2"/>
  <c r="M994" i="2"/>
  <c r="J994" i="2"/>
  <c r="M993" i="2"/>
  <c r="J993" i="2"/>
  <c r="M992" i="2"/>
  <c r="J992" i="2"/>
  <c r="M991" i="2"/>
  <c r="J991" i="2"/>
  <c r="M990" i="2"/>
  <c r="J990" i="2"/>
  <c r="M989" i="2"/>
  <c r="J989" i="2"/>
  <c r="M988" i="2"/>
  <c r="J988" i="2"/>
  <c r="M987" i="2"/>
  <c r="J987" i="2"/>
  <c r="M986" i="2"/>
  <c r="J986" i="2"/>
  <c r="M985" i="2"/>
  <c r="J985" i="2"/>
  <c r="M984" i="2"/>
  <c r="J984" i="2"/>
  <c r="M983" i="2"/>
  <c r="J983" i="2"/>
  <c r="M982" i="2"/>
  <c r="J982" i="2"/>
  <c r="M981" i="2"/>
  <c r="J981" i="2"/>
  <c r="M980" i="2"/>
  <c r="J980" i="2"/>
  <c r="M979" i="2"/>
  <c r="J979" i="2"/>
  <c r="M978" i="2"/>
  <c r="J978" i="2"/>
  <c r="M977" i="2"/>
  <c r="J977" i="2"/>
  <c r="M976" i="2"/>
  <c r="J976" i="2"/>
  <c r="M975" i="2"/>
  <c r="J975" i="2"/>
  <c r="M974" i="2"/>
  <c r="J974" i="2"/>
  <c r="M973" i="2"/>
  <c r="J973" i="2"/>
  <c r="M972" i="2"/>
  <c r="J972" i="2"/>
  <c r="M971" i="2"/>
  <c r="J971" i="2"/>
  <c r="M970" i="2"/>
  <c r="J970" i="2"/>
  <c r="M969" i="2"/>
  <c r="J969" i="2"/>
  <c r="M968" i="2"/>
  <c r="J968" i="2"/>
  <c r="M967" i="2"/>
  <c r="J967" i="2"/>
  <c r="M966" i="2"/>
  <c r="J966" i="2"/>
  <c r="M965" i="2"/>
  <c r="J965" i="2"/>
  <c r="M964" i="2"/>
  <c r="J964" i="2"/>
  <c r="M963" i="2"/>
  <c r="J963" i="2"/>
  <c r="M962" i="2"/>
  <c r="J962" i="2"/>
  <c r="M961" i="2"/>
  <c r="J961" i="2"/>
  <c r="M960" i="2"/>
  <c r="J960" i="2"/>
  <c r="M959" i="2"/>
  <c r="J959" i="2"/>
  <c r="M958" i="2"/>
  <c r="J958" i="2"/>
  <c r="M957" i="2"/>
  <c r="J957" i="2"/>
  <c r="M956" i="2"/>
  <c r="J956" i="2"/>
  <c r="M955" i="2"/>
  <c r="J955" i="2"/>
  <c r="M954" i="2"/>
  <c r="J954" i="2"/>
  <c r="M953" i="2"/>
  <c r="J953" i="2"/>
  <c r="M952" i="2"/>
  <c r="J952" i="2"/>
  <c r="M951" i="2"/>
  <c r="J951" i="2"/>
  <c r="M950" i="2"/>
  <c r="J950" i="2"/>
  <c r="M949" i="2"/>
  <c r="J949" i="2"/>
  <c r="M948" i="2"/>
  <c r="J948" i="2"/>
  <c r="M947" i="2"/>
  <c r="J947" i="2"/>
  <c r="M946" i="2"/>
  <c r="J946" i="2"/>
  <c r="M945" i="2"/>
  <c r="J945" i="2"/>
  <c r="M944" i="2"/>
  <c r="J944" i="2"/>
  <c r="M943" i="2"/>
  <c r="J943" i="2"/>
  <c r="M942" i="2"/>
  <c r="J942" i="2"/>
  <c r="M941" i="2"/>
  <c r="J941" i="2"/>
  <c r="M940" i="2"/>
  <c r="J940" i="2"/>
  <c r="M939" i="2"/>
  <c r="J939" i="2"/>
  <c r="M938" i="2"/>
  <c r="J938" i="2"/>
  <c r="M937" i="2"/>
  <c r="J937" i="2"/>
  <c r="M936" i="2"/>
  <c r="J936" i="2"/>
  <c r="M935" i="2"/>
  <c r="J935" i="2"/>
  <c r="M934" i="2"/>
  <c r="J934" i="2"/>
  <c r="M933" i="2"/>
  <c r="J933" i="2"/>
  <c r="M932" i="2"/>
  <c r="J932" i="2"/>
  <c r="M931" i="2"/>
  <c r="J931" i="2"/>
  <c r="M930" i="2"/>
  <c r="J930" i="2"/>
  <c r="M929" i="2"/>
  <c r="J929" i="2"/>
  <c r="M928" i="2"/>
  <c r="J928" i="2"/>
  <c r="M927" i="2"/>
  <c r="J927" i="2"/>
  <c r="M926" i="2"/>
  <c r="J926" i="2"/>
  <c r="M925" i="2"/>
  <c r="J925" i="2"/>
  <c r="M924" i="2"/>
  <c r="J924" i="2"/>
  <c r="M923" i="2"/>
  <c r="J923" i="2"/>
  <c r="M922" i="2"/>
  <c r="J922" i="2"/>
  <c r="M921" i="2"/>
  <c r="J921" i="2"/>
  <c r="M920" i="2"/>
  <c r="J920" i="2"/>
  <c r="M919" i="2"/>
  <c r="J919" i="2"/>
  <c r="M918" i="2"/>
  <c r="J918" i="2"/>
  <c r="M917" i="2"/>
  <c r="J917" i="2"/>
  <c r="M916" i="2"/>
  <c r="J916" i="2"/>
  <c r="M915" i="2"/>
  <c r="J915" i="2"/>
  <c r="M914" i="2"/>
  <c r="J914" i="2"/>
  <c r="M913" i="2"/>
  <c r="J913" i="2"/>
  <c r="M912" i="2"/>
  <c r="J912" i="2"/>
  <c r="M911" i="2"/>
  <c r="J911" i="2"/>
  <c r="M910" i="2"/>
  <c r="J910" i="2"/>
  <c r="M909" i="2"/>
  <c r="J909" i="2"/>
  <c r="M908" i="2"/>
  <c r="J908" i="2"/>
  <c r="M907" i="2"/>
  <c r="J907" i="2"/>
  <c r="M906" i="2"/>
  <c r="J906" i="2"/>
  <c r="M905" i="2"/>
  <c r="J905" i="2"/>
  <c r="M904" i="2"/>
  <c r="J904" i="2"/>
  <c r="M903" i="2"/>
  <c r="J903" i="2"/>
  <c r="M902" i="2"/>
  <c r="J902" i="2"/>
  <c r="M901" i="2"/>
  <c r="J901" i="2"/>
  <c r="M900" i="2"/>
  <c r="J900" i="2"/>
  <c r="M899" i="2"/>
  <c r="J899" i="2"/>
  <c r="M898" i="2"/>
  <c r="J898" i="2"/>
  <c r="M897" i="2"/>
  <c r="J897" i="2"/>
  <c r="M896" i="2"/>
  <c r="J896" i="2"/>
  <c r="M895" i="2"/>
  <c r="J895" i="2"/>
  <c r="M894" i="2"/>
  <c r="J894" i="2"/>
  <c r="M893" i="2"/>
  <c r="J893" i="2"/>
  <c r="M892" i="2"/>
  <c r="J892" i="2"/>
  <c r="M891" i="2"/>
  <c r="J891" i="2"/>
  <c r="M890" i="2"/>
  <c r="J890" i="2"/>
  <c r="M889" i="2"/>
  <c r="J889" i="2"/>
  <c r="M888" i="2"/>
  <c r="J888" i="2"/>
  <c r="M887" i="2"/>
  <c r="J887" i="2"/>
  <c r="M886" i="2"/>
  <c r="J886" i="2"/>
  <c r="M885" i="2"/>
  <c r="J885" i="2"/>
  <c r="M884" i="2"/>
  <c r="J884" i="2"/>
  <c r="M883" i="2"/>
  <c r="J883" i="2"/>
  <c r="M882" i="2"/>
  <c r="J882" i="2"/>
  <c r="M881" i="2"/>
  <c r="J881" i="2"/>
  <c r="M880" i="2"/>
  <c r="J880" i="2"/>
  <c r="M879" i="2"/>
  <c r="J879" i="2"/>
  <c r="M878" i="2"/>
  <c r="J878" i="2"/>
  <c r="M877" i="2"/>
  <c r="J877" i="2"/>
  <c r="M876" i="2"/>
  <c r="J876" i="2"/>
  <c r="M875" i="2"/>
  <c r="J875" i="2"/>
  <c r="M874" i="2"/>
  <c r="J874" i="2"/>
  <c r="M873" i="2"/>
  <c r="J873" i="2"/>
  <c r="M872" i="2"/>
  <c r="J872" i="2"/>
  <c r="M871" i="2"/>
  <c r="J871" i="2"/>
  <c r="M870" i="2"/>
  <c r="J870" i="2"/>
  <c r="M869" i="2"/>
  <c r="J869" i="2"/>
  <c r="M868" i="2"/>
  <c r="J868" i="2"/>
  <c r="M867" i="2"/>
  <c r="J867" i="2"/>
  <c r="M866" i="2"/>
  <c r="J866" i="2"/>
  <c r="M865" i="2"/>
  <c r="J865" i="2"/>
  <c r="M864" i="2"/>
  <c r="J864" i="2"/>
  <c r="M863" i="2"/>
  <c r="J863" i="2"/>
  <c r="M862" i="2"/>
  <c r="J862" i="2"/>
  <c r="M861" i="2"/>
  <c r="J861" i="2"/>
  <c r="M860" i="2"/>
  <c r="J860" i="2"/>
  <c r="M859" i="2"/>
  <c r="J859" i="2"/>
  <c r="M858" i="2"/>
  <c r="J858" i="2"/>
  <c r="M857" i="2"/>
  <c r="J857" i="2"/>
  <c r="M856" i="2"/>
  <c r="J856" i="2"/>
  <c r="M855" i="2"/>
  <c r="J855" i="2"/>
  <c r="M854" i="2"/>
  <c r="J854" i="2"/>
  <c r="M853" i="2"/>
  <c r="J853" i="2"/>
  <c r="M852" i="2"/>
  <c r="J852" i="2"/>
  <c r="M851" i="2"/>
  <c r="J851" i="2"/>
  <c r="M850" i="2"/>
  <c r="J850" i="2"/>
  <c r="M849" i="2"/>
  <c r="J849" i="2"/>
  <c r="M848" i="2"/>
  <c r="J848" i="2"/>
  <c r="M847" i="2"/>
  <c r="J847" i="2"/>
  <c r="M846" i="2"/>
  <c r="J846" i="2"/>
  <c r="M845" i="2"/>
  <c r="J845" i="2"/>
  <c r="M844" i="2"/>
  <c r="J844" i="2"/>
  <c r="M843" i="2"/>
  <c r="J843" i="2"/>
  <c r="M842" i="2"/>
  <c r="J842" i="2"/>
  <c r="M841" i="2"/>
  <c r="J841" i="2"/>
  <c r="M840" i="2"/>
  <c r="J840" i="2"/>
  <c r="M839" i="2"/>
  <c r="J839" i="2"/>
  <c r="M838" i="2"/>
  <c r="J838" i="2"/>
  <c r="M837" i="2"/>
  <c r="J837" i="2"/>
  <c r="M836" i="2"/>
  <c r="J836" i="2"/>
  <c r="M835" i="2"/>
  <c r="J835" i="2"/>
  <c r="M834" i="2"/>
  <c r="J834" i="2"/>
  <c r="M833" i="2"/>
  <c r="J833" i="2"/>
  <c r="M832" i="2"/>
  <c r="J832" i="2"/>
  <c r="M831" i="2"/>
  <c r="J831" i="2"/>
  <c r="M830" i="2"/>
  <c r="J830" i="2"/>
  <c r="M829" i="2"/>
  <c r="J829" i="2"/>
  <c r="M828" i="2"/>
  <c r="J828" i="2"/>
  <c r="M827" i="2"/>
  <c r="J827" i="2"/>
  <c r="M826" i="2"/>
  <c r="J826" i="2"/>
  <c r="M825" i="2"/>
  <c r="J825" i="2"/>
  <c r="M824" i="2"/>
  <c r="J824" i="2"/>
  <c r="M823" i="2"/>
  <c r="J823" i="2"/>
  <c r="M822" i="2"/>
  <c r="J822" i="2"/>
  <c r="M821" i="2"/>
  <c r="J821" i="2"/>
  <c r="M820" i="2"/>
  <c r="J820" i="2"/>
  <c r="M819" i="2"/>
  <c r="J819" i="2"/>
  <c r="M818" i="2"/>
  <c r="J818" i="2"/>
  <c r="M817" i="2"/>
  <c r="J817" i="2"/>
  <c r="M816" i="2"/>
  <c r="J816" i="2"/>
  <c r="M815" i="2"/>
  <c r="J815" i="2"/>
  <c r="M814" i="2"/>
  <c r="J814" i="2"/>
  <c r="M813" i="2"/>
  <c r="J813" i="2"/>
  <c r="M812" i="2"/>
  <c r="J812" i="2"/>
  <c r="M811" i="2"/>
  <c r="J811" i="2"/>
  <c r="M810" i="2"/>
  <c r="J810" i="2"/>
  <c r="M809" i="2"/>
  <c r="J809" i="2"/>
  <c r="M808" i="2"/>
  <c r="J808" i="2"/>
  <c r="M807" i="2"/>
  <c r="J807" i="2"/>
  <c r="M806" i="2"/>
  <c r="J806" i="2"/>
  <c r="M805" i="2"/>
  <c r="J805" i="2"/>
  <c r="M804" i="2"/>
  <c r="J804" i="2"/>
  <c r="M803" i="2"/>
  <c r="J803" i="2"/>
  <c r="M802" i="2"/>
  <c r="J802" i="2"/>
  <c r="M801" i="2"/>
  <c r="J801" i="2"/>
  <c r="M800" i="2"/>
  <c r="J800" i="2"/>
  <c r="M799" i="2"/>
  <c r="J799" i="2"/>
  <c r="M798" i="2"/>
  <c r="J798" i="2"/>
  <c r="M797" i="2"/>
  <c r="J797" i="2"/>
  <c r="M796" i="2"/>
  <c r="J796" i="2"/>
  <c r="M795" i="2"/>
  <c r="J795" i="2"/>
  <c r="M794" i="2"/>
  <c r="J794" i="2"/>
  <c r="M793" i="2"/>
  <c r="J793" i="2"/>
  <c r="M792" i="2"/>
  <c r="J792" i="2"/>
  <c r="M791" i="2"/>
  <c r="J791" i="2"/>
  <c r="M790" i="2"/>
  <c r="J790" i="2"/>
  <c r="M789" i="2"/>
  <c r="J789" i="2"/>
  <c r="M788" i="2"/>
  <c r="J788" i="2"/>
  <c r="M787" i="2"/>
  <c r="J787" i="2"/>
  <c r="M786" i="2"/>
  <c r="J786" i="2"/>
  <c r="M785" i="2"/>
  <c r="J785" i="2"/>
  <c r="M784" i="2"/>
  <c r="J784" i="2"/>
  <c r="M783" i="2"/>
  <c r="J783" i="2"/>
  <c r="M782" i="2"/>
  <c r="J782" i="2"/>
  <c r="M781" i="2"/>
  <c r="J781" i="2"/>
  <c r="M780" i="2"/>
  <c r="J780" i="2"/>
  <c r="M779" i="2"/>
  <c r="J779" i="2"/>
  <c r="M778" i="2"/>
  <c r="J778" i="2"/>
  <c r="M777" i="2"/>
  <c r="J777" i="2"/>
  <c r="C777" i="2"/>
  <c r="D777" i="2" s="1"/>
  <c r="E777" i="2" s="1"/>
  <c r="B777" i="2"/>
  <c r="M776" i="2"/>
  <c r="J776" i="2"/>
  <c r="M775" i="2"/>
  <c r="J775" i="2"/>
  <c r="M774" i="2"/>
  <c r="J774" i="2"/>
  <c r="M773" i="2"/>
  <c r="J773" i="2"/>
  <c r="M772" i="2"/>
  <c r="J772" i="2"/>
  <c r="M771" i="2"/>
  <c r="J771" i="2"/>
  <c r="M770" i="2"/>
  <c r="J770" i="2"/>
  <c r="C770" i="2"/>
  <c r="D770" i="2" s="1"/>
  <c r="E770" i="2" s="1"/>
  <c r="B770" i="2"/>
  <c r="M769" i="2"/>
  <c r="J769" i="2"/>
  <c r="M768" i="2"/>
  <c r="J768" i="2"/>
  <c r="M767" i="2"/>
  <c r="J767" i="2"/>
  <c r="M766" i="2"/>
  <c r="J766" i="2"/>
  <c r="M765" i="2"/>
  <c r="J765" i="2"/>
  <c r="C765" i="2"/>
  <c r="D765" i="2" s="1"/>
  <c r="E765" i="2" s="1"/>
  <c r="B765" i="2"/>
  <c r="M764" i="2"/>
  <c r="J764" i="2"/>
  <c r="M763" i="2"/>
  <c r="J763" i="2"/>
  <c r="M762" i="2"/>
  <c r="J762" i="2"/>
  <c r="M761" i="2"/>
  <c r="J761" i="2"/>
  <c r="C761" i="2"/>
  <c r="D761" i="2" s="1"/>
  <c r="E761" i="2" s="1"/>
  <c r="B761" i="2"/>
  <c r="M760" i="2"/>
  <c r="J760" i="2"/>
  <c r="M759" i="2"/>
  <c r="J759" i="2"/>
  <c r="M758" i="2"/>
  <c r="J758" i="2"/>
  <c r="M757" i="2"/>
  <c r="J757" i="2"/>
  <c r="M756" i="2"/>
  <c r="J756" i="2"/>
  <c r="M755" i="2"/>
  <c r="J755" i="2"/>
  <c r="M754" i="2"/>
  <c r="J754" i="2"/>
  <c r="C754" i="2"/>
  <c r="D754" i="2" s="1"/>
  <c r="E754" i="2" s="1"/>
  <c r="B754" i="2"/>
  <c r="M753" i="2"/>
  <c r="J753" i="2"/>
  <c r="C753" i="2"/>
  <c r="D753" i="2" s="1"/>
  <c r="E753" i="2" s="1"/>
  <c r="B753" i="2"/>
  <c r="M752" i="2"/>
  <c r="J752" i="2"/>
  <c r="M751" i="2"/>
  <c r="J751" i="2"/>
  <c r="M750" i="2"/>
  <c r="J750" i="2"/>
  <c r="M749" i="2"/>
  <c r="J749" i="2"/>
  <c r="C749" i="2"/>
  <c r="D749" i="2" s="1"/>
  <c r="E749" i="2" s="1"/>
  <c r="B749" i="2"/>
  <c r="M748" i="2"/>
  <c r="J748" i="2"/>
  <c r="M747" i="2"/>
  <c r="J747" i="2"/>
  <c r="C747" i="2"/>
  <c r="D747" i="2" s="1"/>
  <c r="E747" i="2" s="1"/>
  <c r="B747" i="2"/>
  <c r="M746" i="2"/>
  <c r="J746" i="2"/>
  <c r="C746" i="2"/>
  <c r="D746" i="2" s="1"/>
  <c r="E746" i="2" s="1"/>
  <c r="B746" i="2"/>
  <c r="M745" i="2"/>
  <c r="J745" i="2"/>
  <c r="M744" i="2"/>
  <c r="J744" i="2"/>
  <c r="M743" i="2"/>
  <c r="J743" i="2"/>
  <c r="C743" i="2"/>
  <c r="D743" i="2" s="1"/>
  <c r="E743" i="2" s="1"/>
  <c r="B743" i="2"/>
  <c r="M742" i="2"/>
  <c r="J742" i="2"/>
  <c r="C742" i="2"/>
  <c r="D742" i="2" s="1"/>
  <c r="E742" i="2" s="1"/>
  <c r="B742" i="2"/>
  <c r="M741" i="2"/>
  <c r="J741" i="2"/>
  <c r="C741" i="2"/>
  <c r="D741" i="2" s="1"/>
  <c r="E741" i="2" s="1"/>
  <c r="B741" i="2"/>
  <c r="M740" i="2"/>
  <c r="J740" i="2"/>
  <c r="M739" i="2"/>
  <c r="J739" i="2"/>
  <c r="M738" i="2"/>
  <c r="J738" i="2"/>
  <c r="C738" i="2"/>
  <c r="D738" i="2" s="1"/>
  <c r="E738" i="2" s="1"/>
  <c r="B738" i="2"/>
  <c r="M737" i="2"/>
  <c r="J737" i="2"/>
  <c r="C737" i="2"/>
  <c r="D737" i="2" s="1"/>
  <c r="E737" i="2" s="1"/>
  <c r="B737" i="2"/>
  <c r="M736" i="2"/>
  <c r="J736" i="2"/>
  <c r="M735" i="2"/>
  <c r="J735" i="2"/>
  <c r="M734" i="2"/>
  <c r="J734" i="2"/>
  <c r="M733" i="2"/>
  <c r="J733" i="2"/>
  <c r="C733" i="2"/>
  <c r="D733" i="2" s="1"/>
  <c r="E733" i="2" s="1"/>
  <c r="B733" i="2"/>
  <c r="M732" i="2"/>
  <c r="J732" i="2"/>
  <c r="M731" i="2"/>
  <c r="J731" i="2"/>
  <c r="M730" i="2"/>
  <c r="J730" i="2"/>
  <c r="C730" i="2"/>
  <c r="D730" i="2" s="1"/>
  <c r="E730" i="2" s="1"/>
  <c r="B730" i="2"/>
  <c r="M729" i="2"/>
  <c r="J729" i="2"/>
  <c r="C729" i="2"/>
  <c r="D729" i="2" s="1"/>
  <c r="E729" i="2" s="1"/>
  <c r="B729" i="2"/>
  <c r="M728" i="2"/>
  <c r="J728" i="2"/>
  <c r="C728" i="2"/>
  <c r="D728" i="2" s="1"/>
  <c r="E728" i="2" s="1"/>
  <c r="B728" i="2"/>
  <c r="M727" i="2"/>
  <c r="J727" i="2"/>
  <c r="C727" i="2"/>
  <c r="D727" i="2" s="1"/>
  <c r="E727" i="2" s="1"/>
  <c r="B727" i="2"/>
  <c r="M726" i="2"/>
  <c r="J726" i="2"/>
  <c r="C726" i="2"/>
  <c r="D726" i="2" s="1"/>
  <c r="E726" i="2" s="1"/>
  <c r="B726" i="2"/>
  <c r="M725" i="2"/>
  <c r="J725" i="2"/>
  <c r="C725" i="2"/>
  <c r="D725" i="2" s="1"/>
  <c r="E725" i="2" s="1"/>
  <c r="B725" i="2"/>
  <c r="M724" i="2"/>
  <c r="J724" i="2"/>
  <c r="M723" i="2"/>
  <c r="J723" i="2"/>
  <c r="C723" i="2"/>
  <c r="D723" i="2" s="1"/>
  <c r="E723" i="2" s="1"/>
  <c r="B723" i="2"/>
  <c r="M722" i="2"/>
  <c r="J722" i="2"/>
  <c r="C722" i="2"/>
  <c r="D722" i="2" s="1"/>
  <c r="E722" i="2" s="1"/>
  <c r="B722" i="2"/>
  <c r="M721" i="2"/>
  <c r="J721" i="2"/>
  <c r="C721" i="2"/>
  <c r="D721" i="2" s="1"/>
  <c r="E721" i="2" s="1"/>
  <c r="B721" i="2"/>
  <c r="M720" i="2"/>
  <c r="J720" i="2"/>
  <c r="C720" i="2"/>
  <c r="D720" i="2" s="1"/>
  <c r="E720" i="2" s="1"/>
  <c r="B720" i="2"/>
  <c r="M719" i="2"/>
  <c r="J719" i="2"/>
  <c r="C719" i="2"/>
  <c r="D719" i="2" s="1"/>
  <c r="E719" i="2" s="1"/>
  <c r="B719" i="2"/>
  <c r="M718" i="2"/>
  <c r="J718" i="2"/>
  <c r="C718" i="2"/>
  <c r="D718" i="2" s="1"/>
  <c r="E718" i="2" s="1"/>
  <c r="B718" i="2"/>
  <c r="M717" i="2"/>
  <c r="J717" i="2"/>
  <c r="C717" i="2"/>
  <c r="D717" i="2" s="1"/>
  <c r="E717" i="2" s="1"/>
  <c r="B717" i="2"/>
  <c r="M716" i="2"/>
  <c r="J716" i="2"/>
  <c r="C716" i="2"/>
  <c r="D716" i="2" s="1"/>
  <c r="E716" i="2" s="1"/>
  <c r="B716" i="2"/>
  <c r="M715" i="2"/>
  <c r="J715" i="2"/>
  <c r="C715" i="2"/>
  <c r="D715" i="2" s="1"/>
  <c r="E715" i="2" s="1"/>
  <c r="B715" i="2"/>
  <c r="M714" i="2"/>
  <c r="J714" i="2"/>
  <c r="C714" i="2"/>
  <c r="D714" i="2" s="1"/>
  <c r="E714" i="2" s="1"/>
  <c r="B714" i="2"/>
  <c r="M713" i="2"/>
  <c r="J713" i="2"/>
  <c r="C713" i="2"/>
  <c r="D713" i="2" s="1"/>
  <c r="E713" i="2" s="1"/>
  <c r="B713" i="2"/>
  <c r="M712" i="2"/>
  <c r="J712" i="2"/>
  <c r="C712" i="2"/>
  <c r="D712" i="2" s="1"/>
  <c r="E712" i="2" s="1"/>
  <c r="B712" i="2"/>
  <c r="M711" i="2"/>
  <c r="J711" i="2"/>
  <c r="C711" i="2"/>
  <c r="D711" i="2" s="1"/>
  <c r="E711" i="2" s="1"/>
  <c r="B711" i="2"/>
  <c r="M710" i="2"/>
  <c r="J710" i="2"/>
  <c r="C710" i="2"/>
  <c r="D710" i="2"/>
  <c r="E710" i="2" s="1"/>
  <c r="B710" i="2"/>
  <c r="M709" i="2"/>
  <c r="J709" i="2"/>
  <c r="C709" i="2"/>
  <c r="D709" i="2" s="1"/>
  <c r="E709" i="2" s="1"/>
  <c r="B709" i="2"/>
  <c r="M708" i="2"/>
  <c r="J708" i="2"/>
  <c r="C708" i="2"/>
  <c r="D708" i="2" s="1"/>
  <c r="E708" i="2" s="1"/>
  <c r="B708" i="2"/>
  <c r="M707" i="2"/>
  <c r="J707" i="2"/>
  <c r="C707" i="2"/>
  <c r="D707" i="2" s="1"/>
  <c r="E707" i="2" s="1"/>
  <c r="B707" i="2"/>
  <c r="M706" i="2"/>
  <c r="J706" i="2"/>
  <c r="C706" i="2"/>
  <c r="D706" i="2" s="1"/>
  <c r="E706" i="2" s="1"/>
  <c r="B706" i="2"/>
  <c r="M705" i="2"/>
  <c r="J705" i="2"/>
  <c r="C705" i="2"/>
  <c r="D705" i="2" s="1"/>
  <c r="E705" i="2" s="1"/>
  <c r="B705" i="2"/>
  <c r="M704" i="2"/>
  <c r="J704" i="2"/>
  <c r="C704" i="2"/>
  <c r="D704" i="2" s="1"/>
  <c r="E704" i="2" s="1"/>
  <c r="B704" i="2"/>
  <c r="M703" i="2"/>
  <c r="J703" i="2"/>
  <c r="C703" i="2"/>
  <c r="D703" i="2" s="1"/>
  <c r="E703" i="2" s="1"/>
  <c r="B703" i="2"/>
  <c r="M702" i="2"/>
  <c r="J702" i="2"/>
  <c r="C702" i="2"/>
  <c r="D702" i="2" s="1"/>
  <c r="E702" i="2" s="1"/>
  <c r="B702" i="2"/>
  <c r="M701" i="2"/>
  <c r="J701" i="2"/>
  <c r="C701" i="2"/>
  <c r="D701" i="2" s="1"/>
  <c r="E701" i="2" s="1"/>
  <c r="B701" i="2"/>
  <c r="M700" i="2"/>
  <c r="J700" i="2"/>
  <c r="M699" i="2"/>
  <c r="J699" i="2"/>
  <c r="C699" i="2"/>
  <c r="D699" i="2" s="1"/>
  <c r="E699" i="2" s="1"/>
  <c r="B699" i="2"/>
  <c r="M698" i="2"/>
  <c r="J698" i="2"/>
  <c r="C698" i="2"/>
  <c r="D698" i="2" s="1"/>
  <c r="E698" i="2" s="1"/>
  <c r="B698" i="2"/>
  <c r="M697" i="2"/>
  <c r="J697" i="2"/>
  <c r="C697" i="2"/>
  <c r="D697" i="2" s="1"/>
  <c r="E697" i="2" s="1"/>
  <c r="B697" i="2"/>
  <c r="M696" i="2"/>
  <c r="J696" i="2"/>
  <c r="C696" i="2"/>
  <c r="D696" i="2" s="1"/>
  <c r="E696" i="2" s="1"/>
  <c r="B696" i="2"/>
  <c r="M695" i="2"/>
  <c r="J695" i="2"/>
  <c r="C695" i="2"/>
  <c r="D695" i="2" s="1"/>
  <c r="E695" i="2" s="1"/>
  <c r="B695" i="2"/>
  <c r="M694" i="2"/>
  <c r="J694" i="2"/>
  <c r="C694" i="2"/>
  <c r="D694" i="2" s="1"/>
  <c r="E694" i="2" s="1"/>
  <c r="B694" i="2"/>
  <c r="M693" i="2"/>
  <c r="J693" i="2"/>
  <c r="C693" i="2"/>
  <c r="D693" i="2" s="1"/>
  <c r="E693" i="2" s="1"/>
  <c r="B693" i="2"/>
  <c r="M692" i="2"/>
  <c r="J692" i="2"/>
  <c r="C692" i="2"/>
  <c r="D692" i="2" s="1"/>
  <c r="E692" i="2" s="1"/>
  <c r="B692" i="2"/>
  <c r="M691" i="2"/>
  <c r="J691" i="2"/>
  <c r="C691" i="2"/>
  <c r="D691" i="2" s="1"/>
  <c r="E691" i="2" s="1"/>
  <c r="B691" i="2"/>
  <c r="M690" i="2"/>
  <c r="J690" i="2"/>
  <c r="C690" i="2"/>
  <c r="D690" i="2" s="1"/>
  <c r="E690" i="2" s="1"/>
  <c r="B690" i="2"/>
  <c r="M689" i="2"/>
  <c r="J689" i="2"/>
  <c r="C689" i="2"/>
  <c r="D689" i="2" s="1"/>
  <c r="E689" i="2" s="1"/>
  <c r="B689" i="2"/>
  <c r="M688" i="2"/>
  <c r="J688" i="2"/>
  <c r="C688" i="2"/>
  <c r="D688" i="2" s="1"/>
  <c r="E688" i="2" s="1"/>
  <c r="B688" i="2"/>
  <c r="M687" i="2"/>
  <c r="J687" i="2"/>
  <c r="C687" i="2"/>
  <c r="D687" i="2"/>
  <c r="E687" i="2" s="1"/>
  <c r="B687" i="2"/>
  <c r="M686" i="2"/>
  <c r="J686" i="2"/>
  <c r="C686" i="2"/>
  <c r="D686" i="2" s="1"/>
  <c r="E686" i="2" s="1"/>
  <c r="B686" i="2"/>
  <c r="M685" i="2"/>
  <c r="J685" i="2"/>
  <c r="C685" i="2"/>
  <c r="D685" i="2" s="1"/>
  <c r="E685" i="2" s="1"/>
  <c r="B685" i="2"/>
  <c r="M684" i="2"/>
  <c r="J684" i="2"/>
  <c r="C684" i="2"/>
  <c r="D684" i="2" s="1"/>
  <c r="E684" i="2" s="1"/>
  <c r="B684" i="2"/>
  <c r="M683" i="2"/>
  <c r="J683" i="2"/>
  <c r="C683" i="2"/>
  <c r="D683" i="2" s="1"/>
  <c r="E683" i="2" s="1"/>
  <c r="B683" i="2"/>
  <c r="M682" i="2"/>
  <c r="J682" i="2"/>
  <c r="C682" i="2"/>
  <c r="D682" i="2" s="1"/>
  <c r="E682" i="2" s="1"/>
  <c r="B682" i="2"/>
  <c r="M681" i="2"/>
  <c r="J681" i="2"/>
  <c r="C681" i="2"/>
  <c r="D681" i="2" s="1"/>
  <c r="E681" i="2" s="1"/>
  <c r="B681" i="2"/>
  <c r="M680" i="2"/>
  <c r="J680" i="2"/>
  <c r="C680" i="2"/>
  <c r="D680" i="2" s="1"/>
  <c r="E680" i="2" s="1"/>
  <c r="B680" i="2"/>
  <c r="M679" i="2"/>
  <c r="J679" i="2"/>
  <c r="C679" i="2"/>
  <c r="D679" i="2" s="1"/>
  <c r="E679" i="2" s="1"/>
  <c r="B679" i="2"/>
  <c r="M678" i="2"/>
  <c r="J678" i="2"/>
  <c r="C678" i="2"/>
  <c r="D678" i="2" s="1"/>
  <c r="E678" i="2" s="1"/>
  <c r="B678" i="2"/>
  <c r="M677" i="2"/>
  <c r="J677" i="2"/>
  <c r="C677" i="2"/>
  <c r="D677" i="2" s="1"/>
  <c r="E677" i="2" s="1"/>
  <c r="B677" i="2"/>
  <c r="M676" i="2"/>
  <c r="J676" i="2"/>
  <c r="M675" i="2"/>
  <c r="J675" i="2"/>
  <c r="C675" i="2"/>
  <c r="D675" i="2" s="1"/>
  <c r="E675" i="2" s="1"/>
  <c r="B675" i="2"/>
  <c r="M674" i="2"/>
  <c r="J674" i="2"/>
  <c r="C674" i="2"/>
  <c r="D674" i="2" s="1"/>
  <c r="E674" i="2" s="1"/>
  <c r="B674" i="2"/>
  <c r="M673" i="2"/>
  <c r="J673" i="2"/>
  <c r="C673" i="2"/>
  <c r="D673" i="2" s="1"/>
  <c r="E673" i="2" s="1"/>
  <c r="B673" i="2"/>
  <c r="M672" i="2"/>
  <c r="J672" i="2"/>
  <c r="C672" i="2"/>
  <c r="D672" i="2" s="1"/>
  <c r="E672" i="2" s="1"/>
  <c r="B672" i="2"/>
  <c r="M671" i="2"/>
  <c r="J671" i="2"/>
  <c r="C671" i="2"/>
  <c r="D671" i="2" s="1"/>
  <c r="E671" i="2" s="1"/>
  <c r="B671" i="2"/>
  <c r="M670" i="2"/>
  <c r="J670" i="2"/>
  <c r="C670" i="2"/>
  <c r="D670" i="2" s="1"/>
  <c r="E670" i="2" s="1"/>
  <c r="B670" i="2"/>
  <c r="M669" i="2"/>
  <c r="J669" i="2"/>
  <c r="C669" i="2"/>
  <c r="D669" i="2" s="1"/>
  <c r="E669" i="2" s="1"/>
  <c r="B669" i="2"/>
  <c r="M668" i="2"/>
  <c r="J668" i="2"/>
  <c r="C668" i="2"/>
  <c r="D668" i="2" s="1"/>
  <c r="E668" i="2" s="1"/>
  <c r="B668" i="2"/>
  <c r="M667" i="2"/>
  <c r="J667" i="2"/>
  <c r="C667" i="2"/>
  <c r="D667" i="2" s="1"/>
  <c r="E667" i="2" s="1"/>
  <c r="B667" i="2"/>
  <c r="M666" i="2"/>
  <c r="J666" i="2"/>
  <c r="C666" i="2"/>
  <c r="D666" i="2" s="1"/>
  <c r="E666" i="2" s="1"/>
  <c r="B666" i="2"/>
  <c r="M665" i="2"/>
  <c r="J665" i="2"/>
  <c r="C665" i="2"/>
  <c r="D665" i="2" s="1"/>
  <c r="E665" i="2" s="1"/>
  <c r="B665" i="2"/>
  <c r="M664" i="2"/>
  <c r="J664" i="2"/>
  <c r="C664" i="2"/>
  <c r="D664" i="2" s="1"/>
  <c r="E664" i="2" s="1"/>
  <c r="B664" i="2"/>
  <c r="M663" i="2"/>
  <c r="J663" i="2"/>
  <c r="C663" i="2"/>
  <c r="D663" i="2" s="1"/>
  <c r="E663" i="2" s="1"/>
  <c r="B663" i="2"/>
  <c r="M662" i="2"/>
  <c r="J662" i="2"/>
  <c r="C662" i="2"/>
  <c r="D662" i="2"/>
  <c r="E662" i="2" s="1"/>
  <c r="B662" i="2"/>
  <c r="M661" i="2"/>
  <c r="J661" i="2"/>
  <c r="C661" i="2"/>
  <c r="D661" i="2" s="1"/>
  <c r="E661" i="2" s="1"/>
  <c r="B661" i="2"/>
  <c r="M660" i="2"/>
  <c r="J660" i="2"/>
  <c r="C660" i="2"/>
  <c r="D660" i="2" s="1"/>
  <c r="E660" i="2" s="1"/>
  <c r="B660" i="2"/>
  <c r="M659" i="2"/>
  <c r="J659" i="2"/>
  <c r="C659" i="2"/>
  <c r="D659" i="2" s="1"/>
  <c r="E659" i="2" s="1"/>
  <c r="B659" i="2"/>
  <c r="M658" i="2"/>
  <c r="J658" i="2"/>
  <c r="C658" i="2"/>
  <c r="D658" i="2" s="1"/>
  <c r="E658" i="2" s="1"/>
  <c r="B658" i="2"/>
  <c r="M657" i="2"/>
  <c r="J657" i="2"/>
  <c r="C657" i="2"/>
  <c r="D657" i="2" s="1"/>
  <c r="E657" i="2" s="1"/>
  <c r="B657" i="2"/>
  <c r="M656" i="2"/>
  <c r="J656" i="2"/>
  <c r="C656" i="2"/>
  <c r="D656" i="2" s="1"/>
  <c r="E656" i="2" s="1"/>
  <c r="B656" i="2"/>
  <c r="M655" i="2"/>
  <c r="J655" i="2"/>
  <c r="C655" i="2"/>
  <c r="D655" i="2" s="1"/>
  <c r="E655" i="2" s="1"/>
  <c r="B655" i="2"/>
  <c r="M654" i="2"/>
  <c r="J654" i="2"/>
  <c r="C654" i="2"/>
  <c r="D654" i="2" s="1"/>
  <c r="E654" i="2" s="1"/>
  <c r="B654" i="2"/>
  <c r="M653" i="2"/>
  <c r="J653" i="2"/>
  <c r="C653" i="2"/>
  <c r="D653" i="2" s="1"/>
  <c r="E653" i="2" s="1"/>
  <c r="B653" i="2"/>
  <c r="M652" i="2"/>
  <c r="J652" i="2"/>
  <c r="M651" i="2"/>
  <c r="J651" i="2"/>
  <c r="C651" i="2"/>
  <c r="D651" i="2" s="1"/>
  <c r="E651" i="2" s="1"/>
  <c r="B651" i="2"/>
  <c r="M650" i="2"/>
  <c r="J650" i="2"/>
  <c r="C650" i="2"/>
  <c r="D650" i="2" s="1"/>
  <c r="E650" i="2" s="1"/>
  <c r="B650" i="2"/>
  <c r="M649" i="2"/>
  <c r="J649" i="2"/>
  <c r="C649" i="2"/>
  <c r="D649" i="2" s="1"/>
  <c r="E649" i="2" s="1"/>
  <c r="B649" i="2"/>
  <c r="M648" i="2"/>
  <c r="J648" i="2"/>
  <c r="C648" i="2"/>
  <c r="D648" i="2" s="1"/>
  <c r="E648" i="2" s="1"/>
  <c r="B648" i="2"/>
  <c r="M647" i="2"/>
  <c r="J647" i="2"/>
  <c r="C647" i="2"/>
  <c r="D647" i="2" s="1"/>
  <c r="E647" i="2" s="1"/>
  <c r="B647" i="2"/>
  <c r="M646" i="2"/>
  <c r="J646" i="2"/>
  <c r="C646" i="2"/>
  <c r="D646" i="2" s="1"/>
  <c r="E646" i="2" s="1"/>
  <c r="B646" i="2"/>
  <c r="M645" i="2"/>
  <c r="J645" i="2"/>
  <c r="C645" i="2"/>
  <c r="D645" i="2" s="1"/>
  <c r="E645" i="2" s="1"/>
  <c r="B645" i="2"/>
  <c r="M644" i="2"/>
  <c r="J644" i="2"/>
  <c r="C644" i="2"/>
  <c r="D644" i="2" s="1"/>
  <c r="E644" i="2" s="1"/>
  <c r="B644" i="2"/>
  <c r="M643" i="2"/>
  <c r="J643" i="2"/>
  <c r="C643" i="2"/>
  <c r="D643" i="2" s="1"/>
  <c r="E643" i="2" s="1"/>
  <c r="B643" i="2"/>
  <c r="M642" i="2"/>
  <c r="J642" i="2"/>
  <c r="C642" i="2"/>
  <c r="D642" i="2" s="1"/>
  <c r="E642" i="2" s="1"/>
  <c r="B642" i="2"/>
  <c r="M641" i="2"/>
  <c r="J641" i="2"/>
  <c r="C641" i="2"/>
  <c r="D641" i="2" s="1"/>
  <c r="E641" i="2" s="1"/>
  <c r="B641" i="2"/>
  <c r="M640" i="2"/>
  <c r="J640" i="2"/>
  <c r="C640" i="2"/>
  <c r="D640" i="2" s="1"/>
  <c r="E640" i="2" s="1"/>
  <c r="B640" i="2"/>
  <c r="M639" i="2"/>
  <c r="J639" i="2"/>
  <c r="C639" i="2"/>
  <c r="D639" i="2" s="1"/>
  <c r="E639" i="2" s="1"/>
  <c r="B639" i="2"/>
  <c r="M638" i="2"/>
  <c r="J638" i="2"/>
  <c r="C638" i="2"/>
  <c r="D638" i="2" s="1"/>
  <c r="E638" i="2" s="1"/>
  <c r="B638" i="2"/>
  <c r="M637" i="2"/>
  <c r="J637" i="2"/>
  <c r="C637" i="2"/>
  <c r="D637" i="2" s="1"/>
  <c r="E637" i="2" s="1"/>
  <c r="B637" i="2"/>
  <c r="M636" i="2"/>
  <c r="J636" i="2"/>
  <c r="C636" i="2"/>
  <c r="D636" i="2" s="1"/>
  <c r="E636" i="2" s="1"/>
  <c r="B636" i="2"/>
  <c r="M635" i="2"/>
  <c r="J635" i="2"/>
  <c r="C635" i="2"/>
  <c r="D635" i="2" s="1"/>
  <c r="E635" i="2" s="1"/>
  <c r="B635" i="2"/>
  <c r="M634" i="2"/>
  <c r="J634" i="2"/>
  <c r="C634" i="2"/>
  <c r="D634" i="2" s="1"/>
  <c r="E634" i="2" s="1"/>
  <c r="B634" i="2"/>
  <c r="M633" i="2"/>
  <c r="J633" i="2"/>
  <c r="C633" i="2"/>
  <c r="D633" i="2" s="1"/>
  <c r="E633" i="2" s="1"/>
  <c r="B633" i="2"/>
  <c r="M632" i="2"/>
  <c r="J632" i="2"/>
  <c r="C632" i="2"/>
  <c r="D632" i="2" s="1"/>
  <c r="E632" i="2" s="1"/>
  <c r="B632" i="2"/>
  <c r="M631" i="2"/>
  <c r="J631" i="2"/>
  <c r="C631" i="2"/>
  <c r="D631" i="2" s="1"/>
  <c r="E631" i="2" s="1"/>
  <c r="B631" i="2"/>
  <c r="M630" i="2"/>
  <c r="J630" i="2"/>
  <c r="C630" i="2"/>
  <c r="D630" i="2" s="1"/>
  <c r="E630" i="2" s="1"/>
  <c r="B630" i="2"/>
  <c r="M629" i="2"/>
  <c r="J629" i="2"/>
  <c r="C629" i="2"/>
  <c r="D629" i="2" s="1"/>
  <c r="E629" i="2" s="1"/>
  <c r="B629" i="2"/>
  <c r="M628" i="2"/>
  <c r="J628" i="2"/>
  <c r="M627" i="2"/>
  <c r="J627" i="2"/>
  <c r="C627" i="2"/>
  <c r="D627" i="2" s="1"/>
  <c r="E627" i="2" s="1"/>
  <c r="B627" i="2"/>
  <c r="M626" i="2"/>
  <c r="J626" i="2"/>
  <c r="C626" i="2"/>
  <c r="D626" i="2" s="1"/>
  <c r="E626" i="2" s="1"/>
  <c r="B626" i="2"/>
  <c r="M625" i="2"/>
  <c r="J625" i="2"/>
  <c r="C625" i="2"/>
  <c r="D625" i="2" s="1"/>
  <c r="E625" i="2" s="1"/>
  <c r="B625" i="2"/>
  <c r="M624" i="2"/>
  <c r="J624" i="2"/>
  <c r="C624" i="2"/>
  <c r="D624" i="2" s="1"/>
  <c r="E624" i="2" s="1"/>
  <c r="B624" i="2"/>
  <c r="M623" i="2"/>
  <c r="J623" i="2"/>
  <c r="C623" i="2"/>
  <c r="D623" i="2" s="1"/>
  <c r="E623" i="2" s="1"/>
  <c r="B623" i="2"/>
  <c r="M622" i="2"/>
  <c r="J622" i="2"/>
  <c r="C622" i="2"/>
  <c r="D622" i="2" s="1"/>
  <c r="E622" i="2" s="1"/>
  <c r="B622" i="2"/>
  <c r="M621" i="2"/>
  <c r="J621" i="2"/>
  <c r="C621" i="2"/>
  <c r="D621" i="2" s="1"/>
  <c r="E621" i="2" s="1"/>
  <c r="B621" i="2"/>
  <c r="M620" i="2"/>
  <c r="J620" i="2"/>
  <c r="C620" i="2"/>
  <c r="D620" i="2"/>
  <c r="E620" i="2" s="1"/>
  <c r="B620" i="2"/>
  <c r="M619" i="2"/>
  <c r="J619" i="2"/>
  <c r="C619" i="2"/>
  <c r="D619" i="2" s="1"/>
  <c r="E619" i="2" s="1"/>
  <c r="B619" i="2"/>
  <c r="M618" i="2"/>
  <c r="J618" i="2"/>
  <c r="C618" i="2"/>
  <c r="D618" i="2" s="1"/>
  <c r="E618" i="2" s="1"/>
  <c r="B618" i="2"/>
  <c r="M617" i="2"/>
  <c r="J617" i="2"/>
  <c r="C617" i="2"/>
  <c r="D617" i="2" s="1"/>
  <c r="E617" i="2" s="1"/>
  <c r="B617" i="2"/>
  <c r="M616" i="2"/>
  <c r="J616" i="2"/>
  <c r="C616" i="2"/>
  <c r="D616" i="2" s="1"/>
  <c r="E616" i="2" s="1"/>
  <c r="B616" i="2"/>
  <c r="M615" i="2"/>
  <c r="J615" i="2"/>
  <c r="C615" i="2"/>
  <c r="D615" i="2" s="1"/>
  <c r="E615" i="2" s="1"/>
  <c r="B615" i="2"/>
  <c r="M614" i="2"/>
  <c r="J614" i="2"/>
  <c r="C614" i="2"/>
  <c r="D614" i="2" s="1"/>
  <c r="E614" i="2" s="1"/>
  <c r="B614" i="2"/>
  <c r="M613" i="2"/>
  <c r="J613" i="2"/>
  <c r="C613" i="2"/>
  <c r="D613" i="2" s="1"/>
  <c r="E613" i="2" s="1"/>
  <c r="B613" i="2"/>
  <c r="M612" i="2"/>
  <c r="J612" i="2"/>
  <c r="C612" i="2"/>
  <c r="D612" i="2" s="1"/>
  <c r="E612" i="2" s="1"/>
  <c r="B612" i="2"/>
  <c r="M611" i="2"/>
  <c r="J611" i="2"/>
  <c r="C611" i="2"/>
  <c r="D611" i="2" s="1"/>
  <c r="E611" i="2" s="1"/>
  <c r="B611" i="2"/>
  <c r="M610" i="2"/>
  <c r="J610" i="2"/>
  <c r="C610" i="2"/>
  <c r="D610" i="2" s="1"/>
  <c r="E610" i="2" s="1"/>
  <c r="B610" i="2"/>
  <c r="M609" i="2"/>
  <c r="J609" i="2"/>
  <c r="C609" i="2"/>
  <c r="D609" i="2" s="1"/>
  <c r="E609" i="2" s="1"/>
  <c r="B609" i="2"/>
  <c r="M608" i="2"/>
  <c r="J608" i="2"/>
  <c r="C608" i="2"/>
  <c r="D608" i="2" s="1"/>
  <c r="E608" i="2" s="1"/>
  <c r="B608" i="2"/>
  <c r="M607" i="2"/>
  <c r="J607" i="2"/>
  <c r="C607" i="2"/>
  <c r="D607" i="2" s="1"/>
  <c r="E607" i="2" s="1"/>
  <c r="B607" i="2"/>
  <c r="M606" i="2"/>
  <c r="J606" i="2"/>
  <c r="C606" i="2"/>
  <c r="D606" i="2" s="1"/>
  <c r="E606" i="2" s="1"/>
  <c r="B606" i="2"/>
  <c r="M605" i="2"/>
  <c r="J605" i="2"/>
  <c r="C605" i="2"/>
  <c r="D605" i="2" s="1"/>
  <c r="E605" i="2" s="1"/>
  <c r="B605" i="2"/>
  <c r="M604" i="2"/>
  <c r="J604" i="2"/>
  <c r="M603" i="2"/>
  <c r="J603" i="2"/>
  <c r="C603" i="2"/>
  <c r="D603" i="2" s="1"/>
  <c r="E603" i="2" s="1"/>
  <c r="B603" i="2"/>
  <c r="M602" i="2"/>
  <c r="J602" i="2"/>
  <c r="C602" i="2"/>
  <c r="D602" i="2" s="1"/>
  <c r="E602" i="2" s="1"/>
  <c r="B602" i="2"/>
  <c r="M601" i="2"/>
  <c r="J601" i="2"/>
  <c r="C601" i="2"/>
  <c r="D601" i="2" s="1"/>
  <c r="E601" i="2" s="1"/>
  <c r="B601" i="2"/>
  <c r="M600" i="2"/>
  <c r="J600" i="2"/>
  <c r="C600" i="2"/>
  <c r="D600" i="2"/>
  <c r="E600" i="2" s="1"/>
  <c r="B600" i="2"/>
  <c r="M599" i="2"/>
  <c r="J599" i="2"/>
  <c r="C599" i="2"/>
  <c r="D599" i="2" s="1"/>
  <c r="E599" i="2" s="1"/>
  <c r="B599" i="2"/>
  <c r="M598" i="2"/>
  <c r="J598" i="2"/>
  <c r="C598" i="2"/>
  <c r="D598" i="2" s="1"/>
  <c r="E598" i="2" s="1"/>
  <c r="B598" i="2"/>
  <c r="M597" i="2"/>
  <c r="J597" i="2"/>
  <c r="C597" i="2"/>
  <c r="D597" i="2" s="1"/>
  <c r="E597" i="2" s="1"/>
  <c r="B597" i="2"/>
  <c r="M596" i="2"/>
  <c r="J596" i="2"/>
  <c r="C596" i="2"/>
  <c r="D596" i="2" s="1"/>
  <c r="E596" i="2" s="1"/>
  <c r="B596" i="2"/>
  <c r="M595" i="2"/>
  <c r="J595" i="2"/>
  <c r="C595" i="2"/>
  <c r="D595" i="2" s="1"/>
  <c r="E595" i="2" s="1"/>
  <c r="B595" i="2"/>
  <c r="M594" i="2"/>
  <c r="J594" i="2"/>
  <c r="C594" i="2"/>
  <c r="D594" i="2" s="1"/>
  <c r="E594" i="2" s="1"/>
  <c r="B594" i="2"/>
  <c r="M593" i="2"/>
  <c r="J593" i="2"/>
  <c r="C593" i="2"/>
  <c r="D593" i="2" s="1"/>
  <c r="E593" i="2" s="1"/>
  <c r="B593" i="2"/>
  <c r="M592" i="2"/>
  <c r="J592" i="2"/>
  <c r="C592" i="2"/>
  <c r="D592" i="2" s="1"/>
  <c r="E592" i="2" s="1"/>
  <c r="B592" i="2"/>
  <c r="M591" i="2"/>
  <c r="J591" i="2"/>
  <c r="C591" i="2"/>
  <c r="D591" i="2" s="1"/>
  <c r="E591" i="2" s="1"/>
  <c r="B591" i="2"/>
  <c r="M590" i="2"/>
  <c r="J590" i="2"/>
  <c r="C590" i="2"/>
  <c r="D590" i="2" s="1"/>
  <c r="E590" i="2" s="1"/>
  <c r="B590" i="2"/>
  <c r="M589" i="2"/>
  <c r="J589" i="2"/>
  <c r="C589" i="2"/>
  <c r="D589" i="2" s="1"/>
  <c r="E589" i="2" s="1"/>
  <c r="B589" i="2"/>
  <c r="M588" i="2"/>
  <c r="J588" i="2"/>
  <c r="C588" i="2"/>
  <c r="D588" i="2" s="1"/>
  <c r="E588" i="2" s="1"/>
  <c r="B588" i="2"/>
  <c r="M587" i="2"/>
  <c r="J587" i="2"/>
  <c r="C587" i="2"/>
  <c r="D587" i="2" s="1"/>
  <c r="E587" i="2" s="1"/>
  <c r="B587" i="2"/>
  <c r="M586" i="2"/>
  <c r="J586" i="2"/>
  <c r="C586" i="2"/>
  <c r="D586" i="2" s="1"/>
  <c r="E586" i="2" s="1"/>
  <c r="B586" i="2"/>
  <c r="M585" i="2"/>
  <c r="J585" i="2"/>
  <c r="C585" i="2"/>
  <c r="D585" i="2" s="1"/>
  <c r="E585" i="2" s="1"/>
  <c r="B585" i="2"/>
  <c r="M584" i="2"/>
  <c r="J584" i="2"/>
  <c r="C584" i="2"/>
  <c r="D584" i="2"/>
  <c r="E584" i="2" s="1"/>
  <c r="B584" i="2"/>
  <c r="M583" i="2"/>
  <c r="J583" i="2"/>
  <c r="C583" i="2"/>
  <c r="D583" i="2" s="1"/>
  <c r="E583" i="2" s="1"/>
  <c r="B583" i="2"/>
  <c r="M582" i="2"/>
  <c r="J582" i="2"/>
  <c r="C582" i="2"/>
  <c r="D582" i="2" s="1"/>
  <c r="E582" i="2" s="1"/>
  <c r="B582" i="2"/>
  <c r="M581" i="2"/>
  <c r="J581" i="2"/>
  <c r="C581" i="2"/>
  <c r="D581" i="2" s="1"/>
  <c r="E581" i="2" s="1"/>
  <c r="B581" i="2"/>
  <c r="M580" i="2"/>
  <c r="J580" i="2"/>
  <c r="M579" i="2"/>
  <c r="J579" i="2"/>
  <c r="C579" i="2"/>
  <c r="D579" i="2" s="1"/>
  <c r="E579" i="2" s="1"/>
  <c r="B579" i="2"/>
  <c r="M578" i="2"/>
  <c r="J578" i="2"/>
  <c r="C578" i="2"/>
  <c r="D578" i="2" s="1"/>
  <c r="E578" i="2" s="1"/>
  <c r="B578" i="2"/>
  <c r="M577" i="2"/>
  <c r="J577" i="2"/>
  <c r="C577" i="2"/>
  <c r="D577" i="2" s="1"/>
  <c r="E577" i="2" s="1"/>
  <c r="B577" i="2"/>
  <c r="M576" i="2"/>
  <c r="J576" i="2"/>
  <c r="C576" i="2"/>
  <c r="D576" i="2" s="1"/>
  <c r="E576" i="2" s="1"/>
  <c r="B576" i="2"/>
  <c r="M575" i="2"/>
  <c r="J575" i="2"/>
  <c r="C575" i="2"/>
  <c r="D575" i="2" s="1"/>
  <c r="E575" i="2" s="1"/>
  <c r="B575" i="2"/>
  <c r="M574" i="2"/>
  <c r="J574" i="2"/>
  <c r="C574" i="2"/>
  <c r="D574" i="2" s="1"/>
  <c r="E574" i="2" s="1"/>
  <c r="B574" i="2"/>
  <c r="M573" i="2"/>
  <c r="J573" i="2"/>
  <c r="C573" i="2"/>
  <c r="D573" i="2" s="1"/>
  <c r="E573" i="2" s="1"/>
  <c r="B573" i="2"/>
  <c r="M572" i="2"/>
  <c r="J572" i="2"/>
  <c r="C572" i="2"/>
  <c r="D572" i="2" s="1"/>
  <c r="E572" i="2" s="1"/>
  <c r="B572" i="2"/>
  <c r="M571" i="2"/>
  <c r="J571" i="2"/>
  <c r="C571" i="2"/>
  <c r="D571" i="2" s="1"/>
  <c r="E571" i="2" s="1"/>
  <c r="B571" i="2"/>
  <c r="M570" i="2"/>
  <c r="J570" i="2"/>
  <c r="C570" i="2"/>
  <c r="D570" i="2" s="1"/>
  <c r="E570" i="2" s="1"/>
  <c r="B570" i="2"/>
  <c r="M569" i="2"/>
  <c r="J569" i="2"/>
  <c r="C569" i="2"/>
  <c r="D569" i="2" s="1"/>
  <c r="E569" i="2" s="1"/>
  <c r="B569" i="2"/>
  <c r="M568" i="2"/>
  <c r="J568" i="2"/>
  <c r="C568" i="2"/>
  <c r="D568" i="2" s="1"/>
  <c r="E568" i="2" s="1"/>
  <c r="B568" i="2"/>
  <c r="M567" i="2"/>
  <c r="J567" i="2"/>
  <c r="C567" i="2"/>
  <c r="D567" i="2" s="1"/>
  <c r="E567" i="2" s="1"/>
  <c r="B567" i="2"/>
  <c r="M566" i="2"/>
  <c r="J566" i="2"/>
  <c r="C566" i="2"/>
  <c r="D566" i="2" s="1"/>
  <c r="E566" i="2" s="1"/>
  <c r="B566" i="2"/>
  <c r="M565" i="2"/>
  <c r="J565" i="2"/>
  <c r="C565" i="2"/>
  <c r="D565" i="2" s="1"/>
  <c r="E565" i="2" s="1"/>
  <c r="B565" i="2"/>
  <c r="M564" i="2"/>
  <c r="J564" i="2"/>
  <c r="C564" i="2"/>
  <c r="D564" i="2" s="1"/>
  <c r="E564" i="2" s="1"/>
  <c r="B564" i="2"/>
  <c r="M563" i="2"/>
  <c r="J563" i="2"/>
  <c r="C563" i="2"/>
  <c r="D563" i="2" s="1"/>
  <c r="E563" i="2" s="1"/>
  <c r="B563" i="2"/>
  <c r="M562" i="2"/>
  <c r="J562" i="2"/>
  <c r="C562" i="2"/>
  <c r="D562" i="2" s="1"/>
  <c r="E562" i="2" s="1"/>
  <c r="B562" i="2"/>
  <c r="M561" i="2"/>
  <c r="J561" i="2"/>
  <c r="C561" i="2"/>
  <c r="D561" i="2" s="1"/>
  <c r="E561" i="2" s="1"/>
  <c r="B561" i="2"/>
  <c r="M560" i="2"/>
  <c r="J560" i="2"/>
  <c r="C560" i="2"/>
  <c r="D560" i="2" s="1"/>
  <c r="E560" i="2" s="1"/>
  <c r="B560" i="2"/>
  <c r="M559" i="2"/>
  <c r="J559" i="2"/>
  <c r="C559" i="2"/>
  <c r="D559" i="2" s="1"/>
  <c r="E559" i="2" s="1"/>
  <c r="B559" i="2"/>
  <c r="M558" i="2"/>
  <c r="J558" i="2"/>
  <c r="C558" i="2"/>
  <c r="D558" i="2" s="1"/>
  <c r="E558" i="2" s="1"/>
  <c r="B558" i="2"/>
  <c r="M557" i="2"/>
  <c r="J557" i="2"/>
  <c r="C557" i="2"/>
  <c r="D557" i="2" s="1"/>
  <c r="E557" i="2" s="1"/>
  <c r="B557" i="2"/>
  <c r="M556" i="2"/>
  <c r="J556" i="2"/>
  <c r="M555" i="2"/>
  <c r="J555" i="2"/>
  <c r="C555" i="2"/>
  <c r="D555" i="2" s="1"/>
  <c r="E555" i="2" s="1"/>
  <c r="B555" i="2"/>
  <c r="M554" i="2"/>
  <c r="J554" i="2"/>
  <c r="C554" i="2"/>
  <c r="D554" i="2" s="1"/>
  <c r="E554" i="2" s="1"/>
  <c r="B554" i="2"/>
  <c r="M553" i="2"/>
  <c r="J553" i="2"/>
  <c r="C553" i="2"/>
  <c r="D553" i="2" s="1"/>
  <c r="E553" i="2" s="1"/>
  <c r="B553" i="2"/>
  <c r="M552" i="2"/>
  <c r="J552" i="2"/>
  <c r="C552" i="2"/>
  <c r="D552" i="2" s="1"/>
  <c r="E552" i="2" s="1"/>
  <c r="B552" i="2"/>
  <c r="M551" i="2"/>
  <c r="J551" i="2"/>
  <c r="C551" i="2"/>
  <c r="D551" i="2" s="1"/>
  <c r="E551" i="2" s="1"/>
  <c r="B551" i="2"/>
  <c r="M550" i="2"/>
  <c r="J550" i="2"/>
  <c r="C550" i="2"/>
  <c r="D550" i="2" s="1"/>
  <c r="E550" i="2" s="1"/>
  <c r="B550" i="2"/>
  <c r="M549" i="2"/>
  <c r="J549" i="2"/>
  <c r="C549" i="2"/>
  <c r="D549" i="2" s="1"/>
  <c r="E549" i="2" s="1"/>
  <c r="B549" i="2"/>
  <c r="M548" i="2"/>
  <c r="J548" i="2"/>
  <c r="C548" i="2"/>
  <c r="D548" i="2" s="1"/>
  <c r="E548" i="2" s="1"/>
  <c r="B548" i="2"/>
  <c r="M547" i="2"/>
  <c r="J547" i="2"/>
  <c r="C547" i="2"/>
  <c r="D547" i="2" s="1"/>
  <c r="E547" i="2" s="1"/>
  <c r="B547" i="2"/>
  <c r="M546" i="2"/>
  <c r="J546" i="2"/>
  <c r="C546" i="2"/>
  <c r="D546" i="2" s="1"/>
  <c r="E546" i="2" s="1"/>
  <c r="B546" i="2"/>
  <c r="M545" i="2"/>
  <c r="J545" i="2"/>
  <c r="C545" i="2"/>
  <c r="D545" i="2" s="1"/>
  <c r="E545" i="2" s="1"/>
  <c r="B545" i="2"/>
  <c r="M544" i="2"/>
  <c r="J544" i="2"/>
  <c r="C544" i="2"/>
  <c r="D544" i="2" s="1"/>
  <c r="E544" i="2" s="1"/>
  <c r="B544" i="2"/>
  <c r="M543" i="2"/>
  <c r="J543" i="2"/>
  <c r="C543" i="2"/>
  <c r="D543" i="2" s="1"/>
  <c r="E543" i="2" s="1"/>
  <c r="B543" i="2"/>
  <c r="M542" i="2"/>
  <c r="J542" i="2"/>
  <c r="C542" i="2"/>
  <c r="D542" i="2" s="1"/>
  <c r="E542" i="2" s="1"/>
  <c r="B542" i="2"/>
  <c r="M541" i="2"/>
  <c r="J541" i="2"/>
  <c r="C541" i="2"/>
  <c r="D541" i="2" s="1"/>
  <c r="E541" i="2" s="1"/>
  <c r="B541" i="2"/>
  <c r="M540" i="2"/>
  <c r="J540" i="2"/>
  <c r="C540" i="2"/>
  <c r="D540" i="2" s="1"/>
  <c r="E540" i="2" s="1"/>
  <c r="B540" i="2"/>
  <c r="M539" i="2"/>
  <c r="J539" i="2"/>
  <c r="C539" i="2"/>
  <c r="D539" i="2" s="1"/>
  <c r="E539" i="2" s="1"/>
  <c r="B539" i="2"/>
  <c r="M538" i="2"/>
  <c r="J538" i="2"/>
  <c r="C538" i="2"/>
  <c r="D538" i="2" s="1"/>
  <c r="E538" i="2" s="1"/>
  <c r="B538" i="2"/>
  <c r="M537" i="2"/>
  <c r="J537" i="2"/>
  <c r="C537" i="2"/>
  <c r="D537" i="2" s="1"/>
  <c r="E537" i="2" s="1"/>
  <c r="B537" i="2"/>
  <c r="M536" i="2"/>
  <c r="J536" i="2"/>
  <c r="C536" i="2"/>
  <c r="D536" i="2" s="1"/>
  <c r="E536" i="2" s="1"/>
  <c r="B536" i="2"/>
  <c r="M535" i="2"/>
  <c r="J535" i="2"/>
  <c r="C535" i="2"/>
  <c r="D535" i="2" s="1"/>
  <c r="E535" i="2" s="1"/>
  <c r="B535" i="2"/>
  <c r="M534" i="2"/>
  <c r="J534" i="2"/>
  <c r="C534" i="2"/>
  <c r="D534" i="2" s="1"/>
  <c r="E534" i="2" s="1"/>
  <c r="B534" i="2"/>
  <c r="M533" i="2"/>
  <c r="J533" i="2"/>
  <c r="C533" i="2"/>
  <c r="D533" i="2" s="1"/>
  <c r="E533" i="2" s="1"/>
  <c r="B533" i="2"/>
  <c r="M532" i="2"/>
  <c r="J532" i="2"/>
  <c r="M531" i="2"/>
  <c r="J531" i="2"/>
  <c r="C531" i="2"/>
  <c r="D531" i="2" s="1"/>
  <c r="E531" i="2" s="1"/>
  <c r="B531" i="2"/>
  <c r="M530" i="2"/>
  <c r="J530" i="2"/>
  <c r="C530" i="2"/>
  <c r="D530" i="2" s="1"/>
  <c r="E530" i="2" s="1"/>
  <c r="B530" i="2"/>
  <c r="M529" i="2"/>
  <c r="J529" i="2"/>
  <c r="C529" i="2"/>
  <c r="D529" i="2" s="1"/>
  <c r="E529" i="2" s="1"/>
  <c r="B529" i="2"/>
  <c r="M528" i="2"/>
  <c r="J528" i="2"/>
  <c r="C528" i="2"/>
  <c r="D528" i="2" s="1"/>
  <c r="E528" i="2" s="1"/>
  <c r="B528" i="2"/>
  <c r="M527" i="2"/>
  <c r="J527" i="2"/>
  <c r="C527" i="2"/>
  <c r="D527" i="2" s="1"/>
  <c r="E527" i="2" s="1"/>
  <c r="B527" i="2"/>
  <c r="M526" i="2"/>
  <c r="J526" i="2"/>
  <c r="C526" i="2"/>
  <c r="D526" i="2" s="1"/>
  <c r="E526" i="2" s="1"/>
  <c r="B526" i="2"/>
  <c r="M525" i="2"/>
  <c r="J525" i="2"/>
  <c r="C525" i="2"/>
  <c r="D525" i="2" s="1"/>
  <c r="E525" i="2" s="1"/>
  <c r="B525" i="2"/>
  <c r="M524" i="2"/>
  <c r="J524" i="2"/>
  <c r="C524" i="2"/>
  <c r="D524" i="2" s="1"/>
  <c r="E524" i="2" s="1"/>
  <c r="B524" i="2"/>
  <c r="M523" i="2"/>
  <c r="J523" i="2"/>
  <c r="C523" i="2"/>
  <c r="D523" i="2" s="1"/>
  <c r="E523" i="2" s="1"/>
  <c r="B523" i="2"/>
  <c r="M522" i="2"/>
  <c r="J522" i="2"/>
  <c r="C522" i="2"/>
  <c r="D522" i="2"/>
  <c r="E522" i="2" s="1"/>
  <c r="B522" i="2"/>
  <c r="M521" i="2"/>
  <c r="J521" i="2"/>
  <c r="C521" i="2"/>
  <c r="D521" i="2" s="1"/>
  <c r="E521" i="2" s="1"/>
  <c r="B521" i="2"/>
  <c r="M520" i="2"/>
  <c r="J520" i="2"/>
  <c r="C520" i="2"/>
  <c r="D520" i="2" s="1"/>
  <c r="E520" i="2" s="1"/>
  <c r="B520" i="2"/>
  <c r="M519" i="2"/>
  <c r="J519" i="2"/>
  <c r="C519" i="2"/>
  <c r="D519" i="2" s="1"/>
  <c r="E519" i="2" s="1"/>
  <c r="B519" i="2"/>
  <c r="M518" i="2"/>
  <c r="J518" i="2"/>
  <c r="C518" i="2"/>
  <c r="D518" i="2" s="1"/>
  <c r="E518" i="2" s="1"/>
  <c r="B518" i="2"/>
  <c r="M517" i="2"/>
  <c r="J517" i="2"/>
  <c r="C517" i="2"/>
  <c r="D517" i="2" s="1"/>
  <c r="E517" i="2" s="1"/>
  <c r="B517" i="2"/>
  <c r="M516" i="2"/>
  <c r="J516" i="2"/>
  <c r="C516" i="2"/>
  <c r="D516" i="2" s="1"/>
  <c r="E516" i="2" s="1"/>
  <c r="B516" i="2"/>
  <c r="M515" i="2"/>
  <c r="J515" i="2"/>
  <c r="C515" i="2"/>
  <c r="D515" i="2" s="1"/>
  <c r="E515" i="2" s="1"/>
  <c r="B515" i="2"/>
  <c r="M514" i="2"/>
  <c r="J514" i="2"/>
  <c r="C514" i="2"/>
  <c r="D514" i="2" s="1"/>
  <c r="E514" i="2" s="1"/>
  <c r="B514" i="2"/>
  <c r="M513" i="2"/>
  <c r="J513" i="2"/>
  <c r="C513" i="2"/>
  <c r="D513" i="2" s="1"/>
  <c r="E513" i="2" s="1"/>
  <c r="B513" i="2"/>
  <c r="M512" i="2"/>
  <c r="J512" i="2"/>
  <c r="C512" i="2"/>
  <c r="D512" i="2" s="1"/>
  <c r="E512" i="2" s="1"/>
  <c r="B512" i="2"/>
  <c r="M511" i="2"/>
  <c r="J511" i="2"/>
  <c r="C511" i="2"/>
  <c r="D511" i="2" s="1"/>
  <c r="E511" i="2" s="1"/>
  <c r="B511" i="2"/>
  <c r="M510" i="2"/>
  <c r="J510" i="2"/>
  <c r="C510" i="2"/>
  <c r="D510" i="2" s="1"/>
  <c r="E510" i="2" s="1"/>
  <c r="B510" i="2"/>
  <c r="M509" i="2"/>
  <c r="J509" i="2"/>
  <c r="C509" i="2"/>
  <c r="D509" i="2" s="1"/>
  <c r="E509" i="2" s="1"/>
  <c r="B509" i="2"/>
  <c r="M508" i="2"/>
  <c r="J508" i="2"/>
  <c r="M507" i="2"/>
  <c r="J507" i="2"/>
  <c r="C507" i="2"/>
  <c r="D507" i="2" s="1"/>
  <c r="E507" i="2" s="1"/>
  <c r="B507" i="2"/>
  <c r="M506" i="2"/>
  <c r="J506" i="2"/>
  <c r="C506" i="2"/>
  <c r="D506" i="2" s="1"/>
  <c r="E506" i="2" s="1"/>
  <c r="B506" i="2"/>
  <c r="M505" i="2"/>
  <c r="J505" i="2"/>
  <c r="C505" i="2"/>
  <c r="D505" i="2" s="1"/>
  <c r="E505" i="2" s="1"/>
  <c r="B505" i="2"/>
  <c r="M504" i="2"/>
  <c r="J504" i="2"/>
  <c r="C504" i="2"/>
  <c r="D504" i="2" s="1"/>
  <c r="E504" i="2" s="1"/>
  <c r="B504" i="2"/>
  <c r="M503" i="2"/>
  <c r="J503" i="2"/>
  <c r="C503" i="2"/>
  <c r="D503" i="2" s="1"/>
  <c r="E503" i="2" s="1"/>
  <c r="B503" i="2"/>
  <c r="M502" i="2"/>
  <c r="J502" i="2"/>
  <c r="C502" i="2"/>
  <c r="D502" i="2" s="1"/>
  <c r="E502" i="2" s="1"/>
  <c r="B502" i="2"/>
  <c r="M501" i="2"/>
  <c r="J501" i="2"/>
  <c r="C501" i="2"/>
  <c r="D501" i="2" s="1"/>
  <c r="E501" i="2" s="1"/>
  <c r="B501" i="2"/>
  <c r="M500" i="2"/>
  <c r="J500" i="2"/>
  <c r="C500" i="2"/>
  <c r="D500" i="2" s="1"/>
  <c r="E500" i="2" s="1"/>
  <c r="B500" i="2"/>
  <c r="M499" i="2"/>
  <c r="J499" i="2"/>
  <c r="C499" i="2"/>
  <c r="D499" i="2" s="1"/>
  <c r="E499" i="2" s="1"/>
  <c r="B499" i="2"/>
  <c r="M498" i="2"/>
  <c r="J498" i="2"/>
  <c r="C498" i="2"/>
  <c r="D498" i="2" s="1"/>
  <c r="E498" i="2" s="1"/>
  <c r="B498" i="2"/>
  <c r="M497" i="2"/>
  <c r="J497" i="2"/>
  <c r="C497" i="2"/>
  <c r="D497" i="2" s="1"/>
  <c r="E497" i="2" s="1"/>
  <c r="B497" i="2"/>
  <c r="M496" i="2"/>
  <c r="J496" i="2"/>
  <c r="C496" i="2"/>
  <c r="D496" i="2" s="1"/>
  <c r="E496" i="2" s="1"/>
  <c r="B496" i="2"/>
  <c r="M495" i="2"/>
  <c r="J495" i="2"/>
  <c r="C495" i="2"/>
  <c r="D495" i="2" s="1"/>
  <c r="E495" i="2" s="1"/>
  <c r="B495" i="2"/>
  <c r="M494" i="2"/>
  <c r="J494" i="2"/>
  <c r="C494" i="2"/>
  <c r="D494" i="2" s="1"/>
  <c r="E494" i="2" s="1"/>
  <c r="B494" i="2"/>
  <c r="M493" i="2"/>
  <c r="J493" i="2"/>
  <c r="C493" i="2"/>
  <c r="D493" i="2" s="1"/>
  <c r="E493" i="2" s="1"/>
  <c r="B493" i="2"/>
  <c r="M492" i="2"/>
  <c r="J492" i="2"/>
  <c r="C492" i="2"/>
  <c r="D492" i="2" s="1"/>
  <c r="E492" i="2" s="1"/>
  <c r="B492" i="2"/>
  <c r="M491" i="2"/>
  <c r="J491" i="2"/>
  <c r="C491" i="2"/>
  <c r="D491" i="2" s="1"/>
  <c r="E491" i="2" s="1"/>
  <c r="B491" i="2"/>
  <c r="M490" i="2"/>
  <c r="J490" i="2"/>
  <c r="C490" i="2"/>
  <c r="D490" i="2" s="1"/>
  <c r="E490" i="2" s="1"/>
  <c r="B490" i="2"/>
  <c r="M489" i="2"/>
  <c r="J489" i="2"/>
  <c r="C489" i="2"/>
  <c r="D489" i="2" s="1"/>
  <c r="E489" i="2" s="1"/>
  <c r="B489" i="2"/>
  <c r="M488" i="2"/>
  <c r="J488" i="2"/>
  <c r="C488" i="2"/>
  <c r="D488" i="2" s="1"/>
  <c r="E488" i="2" s="1"/>
  <c r="B488" i="2"/>
  <c r="M487" i="2"/>
  <c r="J487" i="2"/>
  <c r="C487" i="2"/>
  <c r="D487" i="2" s="1"/>
  <c r="E487" i="2" s="1"/>
  <c r="B487" i="2"/>
  <c r="M486" i="2"/>
  <c r="J486" i="2"/>
  <c r="C486" i="2"/>
  <c r="D486" i="2" s="1"/>
  <c r="E486" i="2" s="1"/>
  <c r="B486" i="2"/>
  <c r="M485" i="2"/>
  <c r="J485" i="2"/>
  <c r="C485" i="2"/>
  <c r="D485" i="2" s="1"/>
  <c r="E485" i="2" s="1"/>
  <c r="B485" i="2"/>
  <c r="M484" i="2"/>
  <c r="J484" i="2"/>
  <c r="M483" i="2"/>
  <c r="J483" i="2"/>
  <c r="C483" i="2"/>
  <c r="D483" i="2" s="1"/>
  <c r="E483" i="2" s="1"/>
  <c r="B483" i="2"/>
  <c r="M482" i="2"/>
  <c r="J482" i="2"/>
  <c r="C482" i="2"/>
  <c r="D482" i="2"/>
  <c r="E482" i="2" s="1"/>
  <c r="B482" i="2"/>
  <c r="M481" i="2"/>
  <c r="J481" i="2"/>
  <c r="C481" i="2"/>
  <c r="D481" i="2" s="1"/>
  <c r="E481" i="2" s="1"/>
  <c r="B481" i="2"/>
  <c r="M480" i="2"/>
  <c r="J480" i="2"/>
  <c r="C480" i="2"/>
  <c r="D480" i="2" s="1"/>
  <c r="E480" i="2" s="1"/>
  <c r="B480" i="2"/>
  <c r="M479" i="2"/>
  <c r="J479" i="2"/>
  <c r="C479" i="2"/>
  <c r="D479" i="2" s="1"/>
  <c r="E479" i="2" s="1"/>
  <c r="B479" i="2"/>
  <c r="M478" i="2"/>
  <c r="J478" i="2"/>
  <c r="C478" i="2"/>
  <c r="D478" i="2" s="1"/>
  <c r="E478" i="2" s="1"/>
  <c r="B478" i="2"/>
  <c r="M477" i="2"/>
  <c r="J477" i="2"/>
  <c r="C477" i="2"/>
  <c r="D477" i="2" s="1"/>
  <c r="E477" i="2" s="1"/>
  <c r="B477" i="2"/>
  <c r="M476" i="2"/>
  <c r="J476" i="2"/>
  <c r="C476" i="2"/>
  <c r="D476" i="2" s="1"/>
  <c r="E476" i="2" s="1"/>
  <c r="B476" i="2"/>
  <c r="M475" i="2"/>
  <c r="J475" i="2"/>
  <c r="C475" i="2"/>
  <c r="D475" i="2" s="1"/>
  <c r="E475" i="2" s="1"/>
  <c r="B475" i="2"/>
  <c r="M474" i="2"/>
  <c r="J474" i="2"/>
  <c r="C474" i="2"/>
  <c r="D474" i="2" s="1"/>
  <c r="E474" i="2" s="1"/>
  <c r="B474" i="2"/>
  <c r="M473" i="2"/>
  <c r="J473" i="2"/>
  <c r="C473" i="2"/>
  <c r="D473" i="2" s="1"/>
  <c r="E473" i="2" s="1"/>
  <c r="B473" i="2"/>
  <c r="M472" i="2"/>
  <c r="J472" i="2"/>
  <c r="C472" i="2"/>
  <c r="D472" i="2" s="1"/>
  <c r="E472" i="2" s="1"/>
  <c r="B472" i="2"/>
  <c r="M471" i="2"/>
  <c r="J471" i="2"/>
  <c r="C471" i="2"/>
  <c r="D471" i="2" s="1"/>
  <c r="E471" i="2" s="1"/>
  <c r="B471" i="2"/>
  <c r="M470" i="2"/>
  <c r="J470" i="2"/>
  <c r="C470" i="2"/>
  <c r="D470" i="2" s="1"/>
  <c r="E470" i="2" s="1"/>
  <c r="B470" i="2"/>
  <c r="M469" i="2"/>
  <c r="J469" i="2"/>
  <c r="C469" i="2"/>
  <c r="D469" i="2" s="1"/>
  <c r="E469" i="2" s="1"/>
  <c r="B469" i="2"/>
  <c r="M468" i="2"/>
  <c r="J468" i="2"/>
  <c r="C468" i="2"/>
  <c r="D468" i="2" s="1"/>
  <c r="E468" i="2" s="1"/>
  <c r="B468" i="2"/>
  <c r="M467" i="2"/>
  <c r="J467" i="2"/>
  <c r="C467" i="2"/>
  <c r="D467" i="2" s="1"/>
  <c r="E467" i="2" s="1"/>
  <c r="B467" i="2"/>
  <c r="M466" i="2"/>
  <c r="J466" i="2"/>
  <c r="C466" i="2"/>
  <c r="D466" i="2" s="1"/>
  <c r="E466" i="2" s="1"/>
  <c r="B466" i="2"/>
  <c r="M465" i="2"/>
  <c r="J465" i="2"/>
  <c r="C465" i="2"/>
  <c r="D465" i="2" s="1"/>
  <c r="E465" i="2" s="1"/>
  <c r="B465" i="2"/>
  <c r="M464" i="2"/>
  <c r="J464" i="2"/>
  <c r="C464" i="2"/>
  <c r="D464" i="2" s="1"/>
  <c r="E464" i="2" s="1"/>
  <c r="B464" i="2"/>
  <c r="M463" i="2"/>
  <c r="J463" i="2"/>
  <c r="C463" i="2"/>
  <c r="D463" i="2" s="1"/>
  <c r="E463" i="2" s="1"/>
  <c r="B463" i="2"/>
  <c r="M462" i="2"/>
  <c r="J462" i="2"/>
  <c r="C462" i="2"/>
  <c r="D462" i="2" s="1"/>
  <c r="E462" i="2" s="1"/>
  <c r="B462" i="2"/>
  <c r="M461" i="2"/>
  <c r="J461" i="2"/>
  <c r="C461" i="2"/>
  <c r="D461" i="2" s="1"/>
  <c r="E461" i="2" s="1"/>
  <c r="B461" i="2"/>
  <c r="M460" i="2"/>
  <c r="J460" i="2"/>
  <c r="M459" i="2"/>
  <c r="J459" i="2"/>
  <c r="C459" i="2"/>
  <c r="D459" i="2" s="1"/>
  <c r="E459" i="2" s="1"/>
  <c r="B459" i="2"/>
  <c r="M458" i="2"/>
  <c r="J458" i="2"/>
  <c r="C458" i="2"/>
  <c r="D458" i="2" s="1"/>
  <c r="E458" i="2" s="1"/>
  <c r="B458" i="2"/>
  <c r="M457" i="2"/>
  <c r="J457" i="2"/>
  <c r="C457" i="2"/>
  <c r="D457" i="2" s="1"/>
  <c r="E457" i="2" s="1"/>
  <c r="B457" i="2"/>
  <c r="M456" i="2"/>
  <c r="J456" i="2"/>
  <c r="C456" i="2"/>
  <c r="D456" i="2" s="1"/>
  <c r="E456" i="2" s="1"/>
  <c r="B456" i="2"/>
  <c r="M455" i="2"/>
  <c r="J455" i="2"/>
  <c r="C455" i="2"/>
  <c r="D455" i="2" s="1"/>
  <c r="E455" i="2" s="1"/>
  <c r="B455" i="2"/>
  <c r="M454" i="2"/>
  <c r="J454" i="2"/>
  <c r="C454" i="2"/>
  <c r="D454" i="2" s="1"/>
  <c r="E454" i="2" s="1"/>
  <c r="B454" i="2"/>
  <c r="M453" i="2"/>
  <c r="J453" i="2"/>
  <c r="C453" i="2"/>
  <c r="D453" i="2" s="1"/>
  <c r="E453" i="2" s="1"/>
  <c r="B453" i="2"/>
  <c r="M452" i="2"/>
  <c r="J452" i="2"/>
  <c r="C452" i="2"/>
  <c r="D452" i="2" s="1"/>
  <c r="E452" i="2" s="1"/>
  <c r="B452" i="2"/>
  <c r="M451" i="2"/>
  <c r="J451" i="2"/>
  <c r="C451" i="2"/>
  <c r="D451" i="2" s="1"/>
  <c r="E451" i="2" s="1"/>
  <c r="B451" i="2"/>
  <c r="M450" i="2"/>
  <c r="J450" i="2"/>
  <c r="C450" i="2"/>
  <c r="D450" i="2"/>
  <c r="E450" i="2" s="1"/>
  <c r="B450" i="2"/>
  <c r="M449" i="2"/>
  <c r="J449" i="2"/>
  <c r="C449" i="2"/>
  <c r="D449" i="2" s="1"/>
  <c r="E449" i="2" s="1"/>
  <c r="B449" i="2"/>
  <c r="M448" i="2"/>
  <c r="J448" i="2"/>
  <c r="C448" i="2"/>
  <c r="D448" i="2" s="1"/>
  <c r="E448" i="2" s="1"/>
  <c r="B448" i="2"/>
  <c r="M447" i="2"/>
  <c r="J447" i="2"/>
  <c r="C447" i="2"/>
  <c r="D447" i="2" s="1"/>
  <c r="E447" i="2" s="1"/>
  <c r="B447" i="2"/>
  <c r="M446" i="2"/>
  <c r="J446" i="2"/>
  <c r="C446" i="2"/>
  <c r="D446" i="2" s="1"/>
  <c r="E446" i="2" s="1"/>
  <c r="B446" i="2"/>
  <c r="M445" i="2"/>
  <c r="J445" i="2"/>
  <c r="C445" i="2"/>
  <c r="D445" i="2" s="1"/>
  <c r="E445" i="2" s="1"/>
  <c r="B445" i="2"/>
  <c r="M444" i="2"/>
  <c r="J444" i="2"/>
  <c r="C444" i="2"/>
  <c r="D444" i="2" s="1"/>
  <c r="E444" i="2" s="1"/>
  <c r="B444" i="2"/>
  <c r="M443" i="2"/>
  <c r="J443" i="2"/>
  <c r="C443" i="2"/>
  <c r="D443" i="2" s="1"/>
  <c r="E443" i="2" s="1"/>
  <c r="B443" i="2"/>
  <c r="M442" i="2"/>
  <c r="J442" i="2"/>
  <c r="C442" i="2"/>
  <c r="D442" i="2" s="1"/>
  <c r="E442" i="2" s="1"/>
  <c r="B442" i="2"/>
  <c r="M441" i="2"/>
  <c r="J441" i="2"/>
  <c r="C441" i="2"/>
  <c r="D441" i="2" s="1"/>
  <c r="E441" i="2" s="1"/>
  <c r="B441" i="2"/>
  <c r="M440" i="2"/>
  <c r="J440" i="2"/>
  <c r="C440" i="2"/>
  <c r="D440" i="2" s="1"/>
  <c r="E440" i="2" s="1"/>
  <c r="B440" i="2"/>
  <c r="M439" i="2"/>
  <c r="J439" i="2"/>
  <c r="C439" i="2"/>
  <c r="D439" i="2" s="1"/>
  <c r="E439" i="2" s="1"/>
  <c r="B439" i="2"/>
  <c r="M438" i="2"/>
  <c r="J438" i="2"/>
  <c r="C438" i="2"/>
  <c r="D438" i="2" s="1"/>
  <c r="E438" i="2" s="1"/>
  <c r="B438" i="2"/>
  <c r="M437" i="2"/>
  <c r="J437" i="2"/>
  <c r="C437" i="2"/>
  <c r="D437" i="2" s="1"/>
  <c r="E437" i="2" s="1"/>
  <c r="B437" i="2"/>
  <c r="M436" i="2"/>
  <c r="J436" i="2"/>
  <c r="M435" i="2"/>
  <c r="J435" i="2"/>
  <c r="C435" i="2"/>
  <c r="D435" i="2" s="1"/>
  <c r="E435" i="2" s="1"/>
  <c r="B435" i="2"/>
  <c r="M434" i="2"/>
  <c r="J434" i="2"/>
  <c r="C434" i="2"/>
  <c r="D434" i="2" s="1"/>
  <c r="E434" i="2" s="1"/>
  <c r="B434" i="2"/>
  <c r="M433" i="2"/>
  <c r="J433" i="2"/>
  <c r="C433" i="2"/>
  <c r="D433" i="2" s="1"/>
  <c r="E433" i="2" s="1"/>
  <c r="B433" i="2"/>
  <c r="M432" i="2"/>
  <c r="J432" i="2"/>
  <c r="C432" i="2"/>
  <c r="D432" i="2" s="1"/>
  <c r="E432" i="2" s="1"/>
  <c r="B432" i="2"/>
  <c r="M431" i="2"/>
  <c r="J431" i="2"/>
  <c r="C431" i="2"/>
  <c r="D431" i="2" s="1"/>
  <c r="E431" i="2" s="1"/>
  <c r="B431" i="2"/>
  <c r="M430" i="2"/>
  <c r="J430" i="2"/>
  <c r="C430" i="2"/>
  <c r="D430" i="2" s="1"/>
  <c r="E430" i="2" s="1"/>
  <c r="B430" i="2"/>
  <c r="M429" i="2"/>
  <c r="J429" i="2"/>
  <c r="C429" i="2"/>
  <c r="D429" i="2" s="1"/>
  <c r="E429" i="2" s="1"/>
  <c r="B429" i="2"/>
  <c r="M428" i="2"/>
  <c r="J428" i="2"/>
  <c r="C428" i="2"/>
  <c r="D428" i="2" s="1"/>
  <c r="E428" i="2" s="1"/>
  <c r="B428" i="2"/>
  <c r="M427" i="2"/>
  <c r="J427" i="2"/>
  <c r="C427" i="2"/>
  <c r="D427" i="2" s="1"/>
  <c r="E427" i="2" s="1"/>
  <c r="B427" i="2"/>
  <c r="M426" i="2"/>
  <c r="J426" i="2"/>
  <c r="C426" i="2"/>
  <c r="D426" i="2" s="1"/>
  <c r="E426" i="2" s="1"/>
  <c r="B426" i="2"/>
  <c r="M425" i="2"/>
  <c r="J425" i="2"/>
  <c r="C425" i="2"/>
  <c r="D425" i="2" s="1"/>
  <c r="E425" i="2" s="1"/>
  <c r="B425" i="2"/>
  <c r="M424" i="2"/>
  <c r="J424" i="2"/>
  <c r="C424" i="2"/>
  <c r="D424" i="2" s="1"/>
  <c r="E424" i="2" s="1"/>
  <c r="B424" i="2"/>
  <c r="M423" i="2"/>
  <c r="J423" i="2"/>
  <c r="C423" i="2"/>
  <c r="D423" i="2" s="1"/>
  <c r="E423" i="2" s="1"/>
  <c r="B423" i="2"/>
  <c r="M422" i="2"/>
  <c r="J422" i="2"/>
  <c r="C422" i="2"/>
  <c r="D422" i="2" s="1"/>
  <c r="E422" i="2" s="1"/>
  <c r="B422" i="2"/>
  <c r="M421" i="2"/>
  <c r="J421" i="2"/>
  <c r="C421" i="2"/>
  <c r="D421" i="2" s="1"/>
  <c r="E421" i="2" s="1"/>
  <c r="B421" i="2"/>
  <c r="M420" i="2"/>
  <c r="J420" i="2"/>
  <c r="C420" i="2"/>
  <c r="D420" i="2" s="1"/>
  <c r="E420" i="2" s="1"/>
  <c r="B420" i="2"/>
  <c r="M419" i="2"/>
  <c r="J419" i="2"/>
  <c r="C419" i="2"/>
  <c r="D419" i="2" s="1"/>
  <c r="E419" i="2" s="1"/>
  <c r="B419" i="2"/>
  <c r="M418" i="2"/>
  <c r="J418" i="2"/>
  <c r="C418" i="2"/>
  <c r="D418" i="2" s="1"/>
  <c r="E418" i="2" s="1"/>
  <c r="B418" i="2"/>
  <c r="M417" i="2"/>
  <c r="J417" i="2"/>
  <c r="C417" i="2"/>
  <c r="D417" i="2" s="1"/>
  <c r="E417" i="2" s="1"/>
  <c r="B417" i="2"/>
  <c r="M416" i="2"/>
  <c r="J416" i="2"/>
  <c r="C416" i="2"/>
  <c r="D416" i="2" s="1"/>
  <c r="E416" i="2" s="1"/>
  <c r="B416" i="2"/>
  <c r="M415" i="2"/>
  <c r="J415" i="2"/>
  <c r="C415" i="2"/>
  <c r="D415" i="2" s="1"/>
  <c r="E415" i="2" s="1"/>
  <c r="B415" i="2"/>
  <c r="M414" i="2"/>
  <c r="J414" i="2"/>
  <c r="C414" i="2"/>
  <c r="D414" i="2" s="1"/>
  <c r="E414" i="2" s="1"/>
  <c r="B414" i="2"/>
  <c r="M413" i="2"/>
  <c r="J413" i="2"/>
  <c r="C413" i="2"/>
  <c r="D413" i="2" s="1"/>
  <c r="E413" i="2" s="1"/>
  <c r="B413" i="2"/>
  <c r="M412" i="2"/>
  <c r="J412" i="2"/>
  <c r="M411" i="2"/>
  <c r="J411" i="2"/>
  <c r="C411" i="2"/>
  <c r="D411" i="2" s="1"/>
  <c r="E411" i="2" s="1"/>
  <c r="B411" i="2"/>
  <c r="M410" i="2"/>
  <c r="J410" i="2"/>
  <c r="C410" i="2"/>
  <c r="D410" i="2" s="1"/>
  <c r="E410" i="2" s="1"/>
  <c r="B410" i="2"/>
  <c r="M409" i="2"/>
  <c r="J409" i="2"/>
  <c r="C409" i="2"/>
  <c r="D409" i="2" s="1"/>
  <c r="E409" i="2" s="1"/>
  <c r="B409" i="2"/>
  <c r="M408" i="2"/>
  <c r="J408" i="2"/>
  <c r="C408" i="2"/>
  <c r="D408" i="2" s="1"/>
  <c r="E408" i="2" s="1"/>
  <c r="B408" i="2"/>
  <c r="M407" i="2"/>
  <c r="J407" i="2"/>
  <c r="C407" i="2"/>
  <c r="D407" i="2" s="1"/>
  <c r="E407" i="2" s="1"/>
  <c r="B407" i="2"/>
  <c r="M406" i="2"/>
  <c r="J406" i="2"/>
  <c r="C406" i="2"/>
  <c r="D406" i="2" s="1"/>
  <c r="E406" i="2" s="1"/>
  <c r="B406" i="2"/>
  <c r="M405" i="2"/>
  <c r="J405" i="2"/>
  <c r="C405" i="2"/>
  <c r="D405" i="2" s="1"/>
  <c r="E405" i="2" s="1"/>
  <c r="B405" i="2"/>
  <c r="M404" i="2"/>
  <c r="J404" i="2"/>
  <c r="C404" i="2"/>
  <c r="D404" i="2" s="1"/>
  <c r="E404" i="2" s="1"/>
  <c r="B404" i="2"/>
  <c r="M403" i="2"/>
  <c r="J403" i="2"/>
  <c r="C403" i="2"/>
  <c r="D403" i="2" s="1"/>
  <c r="E403" i="2" s="1"/>
  <c r="B403" i="2"/>
  <c r="M402" i="2"/>
  <c r="J402" i="2"/>
  <c r="C402" i="2"/>
  <c r="D402" i="2" s="1"/>
  <c r="E402" i="2" s="1"/>
  <c r="B402" i="2"/>
  <c r="M401" i="2"/>
  <c r="J401" i="2"/>
  <c r="C401" i="2"/>
  <c r="D401" i="2" s="1"/>
  <c r="E401" i="2" s="1"/>
  <c r="B401" i="2"/>
  <c r="M400" i="2"/>
  <c r="J400" i="2"/>
  <c r="C400" i="2"/>
  <c r="D400" i="2" s="1"/>
  <c r="E400" i="2" s="1"/>
  <c r="B400" i="2"/>
  <c r="M399" i="2"/>
  <c r="J399" i="2"/>
  <c r="C399" i="2"/>
  <c r="D399" i="2" s="1"/>
  <c r="E399" i="2" s="1"/>
  <c r="B399" i="2"/>
  <c r="M398" i="2"/>
  <c r="J398" i="2"/>
  <c r="C398" i="2"/>
  <c r="D398" i="2" s="1"/>
  <c r="E398" i="2" s="1"/>
  <c r="B398" i="2"/>
  <c r="M397" i="2"/>
  <c r="J397" i="2"/>
  <c r="C397" i="2"/>
  <c r="D397" i="2" s="1"/>
  <c r="E397" i="2" s="1"/>
  <c r="B397" i="2"/>
  <c r="M396" i="2"/>
  <c r="J396" i="2"/>
  <c r="C396" i="2"/>
  <c r="D396" i="2" s="1"/>
  <c r="E396" i="2" s="1"/>
  <c r="B396" i="2"/>
  <c r="M395" i="2"/>
  <c r="J395" i="2"/>
  <c r="C395" i="2"/>
  <c r="D395" i="2" s="1"/>
  <c r="E395" i="2" s="1"/>
  <c r="B395" i="2"/>
  <c r="M394" i="2"/>
  <c r="J394" i="2"/>
  <c r="C394" i="2"/>
  <c r="D394" i="2" s="1"/>
  <c r="E394" i="2" s="1"/>
  <c r="B394" i="2"/>
  <c r="M393" i="2"/>
  <c r="J393" i="2"/>
  <c r="C393" i="2"/>
  <c r="D393" i="2" s="1"/>
  <c r="E393" i="2" s="1"/>
  <c r="B393" i="2"/>
  <c r="M392" i="2"/>
  <c r="J392" i="2"/>
  <c r="C392" i="2"/>
  <c r="D392" i="2" s="1"/>
  <c r="E392" i="2" s="1"/>
  <c r="B392" i="2"/>
  <c r="M391" i="2"/>
  <c r="J391" i="2"/>
  <c r="C391" i="2"/>
  <c r="D391" i="2" s="1"/>
  <c r="E391" i="2" s="1"/>
  <c r="B391" i="2"/>
  <c r="M390" i="2"/>
  <c r="J390" i="2"/>
  <c r="C390" i="2"/>
  <c r="D390" i="2" s="1"/>
  <c r="E390" i="2" s="1"/>
  <c r="B390" i="2"/>
  <c r="M389" i="2"/>
  <c r="J389" i="2"/>
  <c r="C389" i="2"/>
  <c r="D389" i="2" s="1"/>
  <c r="E389" i="2" s="1"/>
  <c r="B389" i="2"/>
  <c r="M388" i="2"/>
  <c r="J388" i="2"/>
  <c r="M387" i="2"/>
  <c r="J387" i="2"/>
  <c r="C387" i="2"/>
  <c r="D387" i="2" s="1"/>
  <c r="E387" i="2" s="1"/>
  <c r="B387" i="2"/>
  <c r="M386" i="2"/>
  <c r="J386" i="2"/>
  <c r="C386" i="2"/>
  <c r="D386" i="2" s="1"/>
  <c r="E386" i="2" s="1"/>
  <c r="B386" i="2"/>
  <c r="M385" i="2"/>
  <c r="J385" i="2"/>
  <c r="C385" i="2"/>
  <c r="D385" i="2" s="1"/>
  <c r="E385" i="2" s="1"/>
  <c r="B385" i="2"/>
  <c r="M384" i="2"/>
  <c r="J384" i="2"/>
  <c r="C384" i="2"/>
  <c r="D384" i="2" s="1"/>
  <c r="E384" i="2" s="1"/>
  <c r="B384" i="2"/>
  <c r="M383" i="2"/>
  <c r="J383" i="2"/>
  <c r="C383" i="2"/>
  <c r="D383" i="2" s="1"/>
  <c r="E383" i="2" s="1"/>
  <c r="B383" i="2"/>
  <c r="M382" i="2"/>
  <c r="J382" i="2"/>
  <c r="C382" i="2"/>
  <c r="D382" i="2" s="1"/>
  <c r="E382" i="2" s="1"/>
  <c r="B382" i="2"/>
  <c r="M381" i="2"/>
  <c r="J381" i="2"/>
  <c r="C381" i="2"/>
  <c r="D381" i="2" s="1"/>
  <c r="E381" i="2" s="1"/>
  <c r="B381" i="2"/>
  <c r="M380" i="2"/>
  <c r="J380" i="2"/>
  <c r="C380" i="2"/>
  <c r="D380" i="2" s="1"/>
  <c r="E380" i="2" s="1"/>
  <c r="B380" i="2"/>
  <c r="M379" i="2"/>
  <c r="J379" i="2"/>
  <c r="C379" i="2"/>
  <c r="D379" i="2" s="1"/>
  <c r="E379" i="2" s="1"/>
  <c r="B379" i="2"/>
  <c r="M378" i="2"/>
  <c r="J378" i="2"/>
  <c r="C378" i="2"/>
  <c r="D378" i="2" s="1"/>
  <c r="E378" i="2" s="1"/>
  <c r="B378" i="2"/>
  <c r="M377" i="2"/>
  <c r="J377" i="2"/>
  <c r="C377" i="2"/>
  <c r="D377" i="2" s="1"/>
  <c r="E377" i="2" s="1"/>
  <c r="B377" i="2"/>
  <c r="M376" i="2"/>
  <c r="J376" i="2"/>
  <c r="C376" i="2"/>
  <c r="D376" i="2" s="1"/>
  <c r="E376" i="2" s="1"/>
  <c r="B376" i="2"/>
  <c r="M375" i="2"/>
  <c r="J375" i="2"/>
  <c r="C375" i="2"/>
  <c r="D375" i="2" s="1"/>
  <c r="E375" i="2" s="1"/>
  <c r="B375" i="2"/>
  <c r="M374" i="2"/>
  <c r="J374" i="2"/>
  <c r="C374" i="2"/>
  <c r="D374" i="2" s="1"/>
  <c r="E374" i="2" s="1"/>
  <c r="B374" i="2"/>
  <c r="M373" i="2"/>
  <c r="J373" i="2"/>
  <c r="C373" i="2"/>
  <c r="D373" i="2" s="1"/>
  <c r="E373" i="2" s="1"/>
  <c r="B373" i="2"/>
  <c r="M372" i="2"/>
  <c r="J372" i="2"/>
  <c r="C372" i="2"/>
  <c r="D372" i="2" s="1"/>
  <c r="E372" i="2" s="1"/>
  <c r="B372" i="2"/>
  <c r="M371" i="2"/>
  <c r="J371" i="2"/>
  <c r="C371" i="2"/>
  <c r="D371" i="2" s="1"/>
  <c r="E371" i="2" s="1"/>
  <c r="B371" i="2"/>
  <c r="M370" i="2"/>
  <c r="J370" i="2"/>
  <c r="C370" i="2"/>
  <c r="D370" i="2" s="1"/>
  <c r="E370" i="2" s="1"/>
  <c r="B370" i="2"/>
  <c r="M369" i="2"/>
  <c r="J369" i="2"/>
  <c r="C369" i="2"/>
  <c r="D369" i="2"/>
  <c r="E369" i="2" s="1"/>
  <c r="B369" i="2"/>
  <c r="M368" i="2"/>
  <c r="J368" i="2"/>
  <c r="C368" i="2"/>
  <c r="D368" i="2" s="1"/>
  <c r="E368" i="2" s="1"/>
  <c r="B368" i="2"/>
  <c r="M367" i="2"/>
  <c r="J367" i="2"/>
  <c r="C367" i="2"/>
  <c r="D367" i="2" s="1"/>
  <c r="E367" i="2" s="1"/>
  <c r="B367" i="2"/>
  <c r="M366" i="2"/>
  <c r="J366" i="2"/>
  <c r="C366" i="2"/>
  <c r="D366" i="2" s="1"/>
  <c r="E366" i="2" s="1"/>
  <c r="B366" i="2"/>
  <c r="M365" i="2"/>
  <c r="J365" i="2"/>
  <c r="C365" i="2"/>
  <c r="D365" i="2" s="1"/>
  <c r="E365" i="2" s="1"/>
  <c r="B365" i="2"/>
  <c r="M364" i="2"/>
  <c r="J364" i="2"/>
  <c r="M363" i="2"/>
  <c r="J363" i="2"/>
  <c r="C363" i="2"/>
  <c r="D363" i="2" s="1"/>
  <c r="E363" i="2" s="1"/>
  <c r="B363" i="2"/>
  <c r="M362" i="2"/>
  <c r="J362" i="2"/>
  <c r="C362" i="2"/>
  <c r="D362" i="2" s="1"/>
  <c r="E362" i="2" s="1"/>
  <c r="B362" i="2"/>
  <c r="M361" i="2"/>
  <c r="J361" i="2"/>
  <c r="C361" i="2"/>
  <c r="D361" i="2" s="1"/>
  <c r="E361" i="2" s="1"/>
  <c r="B361" i="2"/>
  <c r="M360" i="2"/>
  <c r="J360" i="2"/>
  <c r="C360" i="2"/>
  <c r="D360" i="2" s="1"/>
  <c r="E360" i="2" s="1"/>
  <c r="B360" i="2"/>
  <c r="M359" i="2"/>
  <c r="J359" i="2"/>
  <c r="C359" i="2"/>
  <c r="D359" i="2" s="1"/>
  <c r="E359" i="2" s="1"/>
  <c r="B359" i="2"/>
  <c r="M358" i="2"/>
  <c r="J358" i="2"/>
  <c r="C358" i="2"/>
  <c r="D358" i="2" s="1"/>
  <c r="E358" i="2" s="1"/>
  <c r="B358" i="2"/>
  <c r="M357" i="2"/>
  <c r="J357" i="2"/>
  <c r="C357" i="2"/>
  <c r="D357" i="2" s="1"/>
  <c r="E357" i="2" s="1"/>
  <c r="B357" i="2"/>
  <c r="M356" i="2"/>
  <c r="J356" i="2"/>
  <c r="C356" i="2"/>
  <c r="D356" i="2" s="1"/>
  <c r="E356" i="2" s="1"/>
  <c r="B356" i="2"/>
  <c r="M355" i="2"/>
  <c r="J355" i="2"/>
  <c r="C355" i="2"/>
  <c r="D355" i="2" s="1"/>
  <c r="E355" i="2" s="1"/>
  <c r="B355" i="2"/>
  <c r="M354" i="2"/>
  <c r="J354" i="2"/>
  <c r="C354" i="2"/>
  <c r="D354" i="2" s="1"/>
  <c r="E354" i="2" s="1"/>
  <c r="B354" i="2"/>
  <c r="M353" i="2"/>
  <c r="J353" i="2"/>
  <c r="C353" i="2"/>
  <c r="D353" i="2" s="1"/>
  <c r="E353" i="2" s="1"/>
  <c r="B353" i="2"/>
  <c r="M352" i="2"/>
  <c r="J352" i="2"/>
  <c r="C352" i="2"/>
  <c r="D352" i="2" s="1"/>
  <c r="E352" i="2" s="1"/>
  <c r="B352" i="2"/>
  <c r="M351" i="2"/>
  <c r="J351" i="2"/>
  <c r="C351" i="2"/>
  <c r="D351" i="2" s="1"/>
  <c r="E351" i="2" s="1"/>
  <c r="B351" i="2"/>
  <c r="M350" i="2"/>
  <c r="J350" i="2"/>
  <c r="C350" i="2"/>
  <c r="D350" i="2" s="1"/>
  <c r="E350" i="2" s="1"/>
  <c r="B350" i="2"/>
  <c r="M349" i="2"/>
  <c r="J349" i="2"/>
  <c r="C349" i="2"/>
  <c r="D349" i="2" s="1"/>
  <c r="E349" i="2" s="1"/>
  <c r="B349" i="2"/>
  <c r="M348" i="2"/>
  <c r="J348" i="2"/>
  <c r="C348" i="2"/>
  <c r="D348" i="2" s="1"/>
  <c r="E348" i="2" s="1"/>
  <c r="B348" i="2"/>
  <c r="M347" i="2"/>
  <c r="J347" i="2"/>
  <c r="C347" i="2"/>
  <c r="D347" i="2" s="1"/>
  <c r="E347" i="2" s="1"/>
  <c r="B347" i="2"/>
  <c r="M346" i="2"/>
  <c r="J346" i="2"/>
  <c r="C346" i="2"/>
  <c r="D346" i="2" s="1"/>
  <c r="E346" i="2" s="1"/>
  <c r="B346" i="2"/>
  <c r="M345" i="2"/>
  <c r="J345" i="2"/>
  <c r="C345" i="2"/>
  <c r="D345" i="2" s="1"/>
  <c r="E345" i="2" s="1"/>
  <c r="B345" i="2"/>
  <c r="M344" i="2"/>
  <c r="J344" i="2"/>
  <c r="C344" i="2"/>
  <c r="D344" i="2" s="1"/>
  <c r="E344" i="2" s="1"/>
  <c r="B344" i="2"/>
  <c r="M343" i="2"/>
  <c r="J343" i="2"/>
  <c r="C343" i="2"/>
  <c r="D343" i="2" s="1"/>
  <c r="E343" i="2" s="1"/>
  <c r="B343" i="2"/>
  <c r="M342" i="2"/>
  <c r="J342" i="2"/>
  <c r="C342" i="2"/>
  <c r="D342" i="2" s="1"/>
  <c r="E342" i="2" s="1"/>
  <c r="B342" i="2"/>
  <c r="M341" i="2"/>
  <c r="J341" i="2"/>
  <c r="C341" i="2"/>
  <c r="D341" i="2" s="1"/>
  <c r="E341" i="2" s="1"/>
  <c r="B341" i="2"/>
  <c r="M340" i="2"/>
  <c r="J340" i="2"/>
  <c r="M339" i="2"/>
  <c r="J339" i="2"/>
  <c r="C339" i="2"/>
  <c r="D339" i="2" s="1"/>
  <c r="E339" i="2" s="1"/>
  <c r="B339" i="2"/>
  <c r="M338" i="2"/>
  <c r="J338" i="2"/>
  <c r="C338" i="2"/>
  <c r="D338" i="2" s="1"/>
  <c r="E338" i="2" s="1"/>
  <c r="B338" i="2"/>
  <c r="M337" i="2"/>
  <c r="J337" i="2"/>
  <c r="C337" i="2"/>
  <c r="D337" i="2" s="1"/>
  <c r="E337" i="2" s="1"/>
  <c r="B337" i="2"/>
  <c r="M336" i="2"/>
  <c r="J336" i="2"/>
  <c r="C336" i="2"/>
  <c r="D336" i="2" s="1"/>
  <c r="E336" i="2" s="1"/>
  <c r="B336" i="2"/>
  <c r="M335" i="2"/>
  <c r="J335" i="2"/>
  <c r="C335" i="2"/>
  <c r="D335" i="2" s="1"/>
  <c r="E335" i="2" s="1"/>
  <c r="B335" i="2"/>
  <c r="M334" i="2"/>
  <c r="J334" i="2"/>
  <c r="C334" i="2"/>
  <c r="D334" i="2" s="1"/>
  <c r="E334" i="2" s="1"/>
  <c r="B334" i="2"/>
  <c r="M333" i="2"/>
  <c r="J333" i="2"/>
  <c r="C333" i="2"/>
  <c r="D333" i="2" s="1"/>
  <c r="E333" i="2" s="1"/>
  <c r="B333" i="2"/>
  <c r="M332" i="2"/>
  <c r="J332" i="2"/>
  <c r="C332" i="2"/>
  <c r="D332" i="2" s="1"/>
  <c r="E332" i="2" s="1"/>
  <c r="B332" i="2"/>
  <c r="M331" i="2"/>
  <c r="J331" i="2"/>
  <c r="C331" i="2"/>
  <c r="D331" i="2" s="1"/>
  <c r="E331" i="2" s="1"/>
  <c r="B331" i="2"/>
  <c r="M330" i="2"/>
  <c r="J330" i="2"/>
  <c r="C330" i="2"/>
  <c r="D330" i="2" s="1"/>
  <c r="E330" i="2" s="1"/>
  <c r="B330" i="2"/>
  <c r="M329" i="2"/>
  <c r="J329" i="2"/>
  <c r="C329" i="2"/>
  <c r="D329" i="2" s="1"/>
  <c r="E329" i="2" s="1"/>
  <c r="B329" i="2"/>
  <c r="M328" i="2"/>
  <c r="J328" i="2"/>
  <c r="C328" i="2"/>
  <c r="D328" i="2" s="1"/>
  <c r="E328" i="2" s="1"/>
  <c r="B328" i="2"/>
  <c r="M327" i="2"/>
  <c r="J327" i="2"/>
  <c r="C327" i="2"/>
  <c r="D327" i="2" s="1"/>
  <c r="E327" i="2" s="1"/>
  <c r="B327" i="2"/>
  <c r="M326" i="2"/>
  <c r="J326" i="2"/>
  <c r="C326" i="2"/>
  <c r="D326" i="2" s="1"/>
  <c r="E326" i="2" s="1"/>
  <c r="B326" i="2"/>
  <c r="M325" i="2"/>
  <c r="J325" i="2"/>
  <c r="C325" i="2"/>
  <c r="D325" i="2" s="1"/>
  <c r="E325" i="2" s="1"/>
  <c r="B325" i="2"/>
  <c r="M324" i="2"/>
  <c r="J324" i="2"/>
  <c r="C324" i="2"/>
  <c r="D324" i="2" s="1"/>
  <c r="E324" i="2" s="1"/>
  <c r="B324" i="2"/>
  <c r="M323" i="2"/>
  <c r="J323" i="2"/>
  <c r="C323" i="2"/>
  <c r="D323" i="2" s="1"/>
  <c r="E323" i="2" s="1"/>
  <c r="B323" i="2"/>
  <c r="M322" i="2"/>
  <c r="J322" i="2"/>
  <c r="C322" i="2"/>
  <c r="D322" i="2" s="1"/>
  <c r="E322" i="2" s="1"/>
  <c r="B322" i="2"/>
  <c r="M321" i="2"/>
  <c r="J321" i="2"/>
  <c r="C321" i="2"/>
  <c r="D321" i="2" s="1"/>
  <c r="E321" i="2"/>
  <c r="B321" i="2"/>
  <c r="M320" i="2"/>
  <c r="J320" i="2"/>
  <c r="C320" i="2"/>
  <c r="D320" i="2" s="1"/>
  <c r="E320" i="2" s="1"/>
  <c r="B320" i="2"/>
  <c r="M319" i="2"/>
  <c r="J319" i="2"/>
  <c r="C319" i="2"/>
  <c r="D319" i="2" s="1"/>
  <c r="E319" i="2" s="1"/>
  <c r="B319" i="2"/>
  <c r="M318" i="2"/>
  <c r="J318" i="2"/>
  <c r="C318" i="2"/>
  <c r="D318" i="2" s="1"/>
  <c r="E318" i="2" s="1"/>
  <c r="B318" i="2"/>
  <c r="M317" i="2"/>
  <c r="J317" i="2"/>
  <c r="C317" i="2"/>
  <c r="D317" i="2" s="1"/>
  <c r="E317" i="2" s="1"/>
  <c r="B317" i="2"/>
  <c r="M316" i="2"/>
  <c r="J316" i="2"/>
  <c r="M315" i="2"/>
  <c r="J315" i="2"/>
  <c r="C315" i="2"/>
  <c r="D315" i="2" s="1"/>
  <c r="E315" i="2" s="1"/>
  <c r="B315" i="2"/>
  <c r="M314" i="2"/>
  <c r="J314" i="2"/>
  <c r="C314" i="2"/>
  <c r="D314" i="2" s="1"/>
  <c r="E314" i="2" s="1"/>
  <c r="B314" i="2"/>
  <c r="M313" i="2"/>
  <c r="J313" i="2"/>
  <c r="C313" i="2"/>
  <c r="D313" i="2" s="1"/>
  <c r="E313" i="2" s="1"/>
  <c r="B313" i="2"/>
  <c r="M312" i="2"/>
  <c r="J312" i="2"/>
  <c r="C312" i="2"/>
  <c r="D312" i="2" s="1"/>
  <c r="E312" i="2" s="1"/>
  <c r="B312" i="2"/>
  <c r="M311" i="2"/>
  <c r="J311" i="2"/>
  <c r="C311" i="2"/>
  <c r="D311" i="2" s="1"/>
  <c r="E311" i="2" s="1"/>
  <c r="B311" i="2"/>
  <c r="M310" i="2"/>
  <c r="J310" i="2"/>
  <c r="C310" i="2"/>
  <c r="D310" i="2" s="1"/>
  <c r="E310" i="2" s="1"/>
  <c r="B310" i="2"/>
  <c r="M309" i="2"/>
  <c r="J309" i="2"/>
  <c r="C309" i="2"/>
  <c r="D309" i="2" s="1"/>
  <c r="E309" i="2" s="1"/>
  <c r="B309" i="2"/>
  <c r="M308" i="2"/>
  <c r="J308" i="2"/>
  <c r="C308" i="2"/>
  <c r="D308" i="2" s="1"/>
  <c r="E308" i="2" s="1"/>
  <c r="B308" i="2"/>
  <c r="M307" i="2"/>
  <c r="J307" i="2"/>
  <c r="C307" i="2"/>
  <c r="D307" i="2" s="1"/>
  <c r="E307" i="2" s="1"/>
  <c r="B307" i="2"/>
  <c r="M306" i="2"/>
  <c r="J306" i="2"/>
  <c r="C306" i="2"/>
  <c r="D306" i="2" s="1"/>
  <c r="E306" i="2" s="1"/>
  <c r="B306" i="2"/>
  <c r="M305" i="2"/>
  <c r="J305" i="2"/>
  <c r="C305" i="2"/>
  <c r="D305" i="2" s="1"/>
  <c r="E305" i="2" s="1"/>
  <c r="B305" i="2"/>
  <c r="M304" i="2"/>
  <c r="J304" i="2"/>
  <c r="C304" i="2"/>
  <c r="D304" i="2" s="1"/>
  <c r="E304" i="2" s="1"/>
  <c r="B304" i="2"/>
  <c r="M303" i="2"/>
  <c r="J303" i="2"/>
  <c r="C303" i="2"/>
  <c r="D303" i="2" s="1"/>
  <c r="E303" i="2" s="1"/>
  <c r="B303" i="2"/>
  <c r="M302" i="2"/>
  <c r="J302" i="2"/>
  <c r="C302" i="2"/>
  <c r="D302" i="2" s="1"/>
  <c r="E302" i="2" s="1"/>
  <c r="B302" i="2"/>
  <c r="M301" i="2"/>
  <c r="J301" i="2"/>
  <c r="C301" i="2"/>
  <c r="D301" i="2"/>
  <c r="E301" i="2" s="1"/>
  <c r="B301" i="2"/>
  <c r="M300" i="2"/>
  <c r="J300" i="2"/>
  <c r="C300" i="2"/>
  <c r="D300" i="2" s="1"/>
  <c r="E300" i="2" s="1"/>
  <c r="B300" i="2"/>
  <c r="M299" i="2"/>
  <c r="J299" i="2"/>
  <c r="C299" i="2"/>
  <c r="D299" i="2" s="1"/>
  <c r="E299" i="2" s="1"/>
  <c r="B299" i="2"/>
  <c r="M298" i="2"/>
  <c r="J298" i="2"/>
  <c r="C298" i="2"/>
  <c r="D298" i="2" s="1"/>
  <c r="E298" i="2" s="1"/>
  <c r="B298" i="2"/>
  <c r="M297" i="2"/>
  <c r="J297" i="2"/>
  <c r="C297" i="2"/>
  <c r="D297" i="2" s="1"/>
  <c r="E297" i="2" s="1"/>
  <c r="B297" i="2"/>
  <c r="M296" i="2"/>
  <c r="J296" i="2"/>
  <c r="C296" i="2"/>
  <c r="D296" i="2" s="1"/>
  <c r="E296" i="2" s="1"/>
  <c r="B296" i="2"/>
  <c r="M295" i="2"/>
  <c r="J295" i="2"/>
  <c r="C295" i="2"/>
  <c r="D295" i="2" s="1"/>
  <c r="E295" i="2" s="1"/>
  <c r="B295" i="2"/>
  <c r="M294" i="2"/>
  <c r="J294" i="2"/>
  <c r="C294" i="2"/>
  <c r="D294" i="2" s="1"/>
  <c r="E294" i="2" s="1"/>
  <c r="B294" i="2"/>
  <c r="M293" i="2"/>
  <c r="J293" i="2"/>
  <c r="C293" i="2"/>
  <c r="D293" i="2" s="1"/>
  <c r="E293" i="2" s="1"/>
  <c r="B293" i="2"/>
  <c r="M292" i="2"/>
  <c r="J292" i="2"/>
  <c r="M291" i="2"/>
  <c r="J291" i="2"/>
  <c r="C291" i="2"/>
  <c r="D291" i="2" s="1"/>
  <c r="E291" i="2" s="1"/>
  <c r="B291" i="2"/>
  <c r="M290" i="2"/>
  <c r="J290" i="2"/>
  <c r="C290" i="2"/>
  <c r="D290" i="2" s="1"/>
  <c r="E290" i="2" s="1"/>
  <c r="B290" i="2"/>
  <c r="M289" i="2"/>
  <c r="J289" i="2"/>
  <c r="C289" i="2"/>
  <c r="D289" i="2" s="1"/>
  <c r="E289" i="2" s="1"/>
  <c r="B289" i="2"/>
  <c r="M288" i="2"/>
  <c r="J288" i="2"/>
  <c r="C288" i="2"/>
  <c r="D288" i="2" s="1"/>
  <c r="E288" i="2" s="1"/>
  <c r="B288" i="2"/>
  <c r="M287" i="2"/>
  <c r="J287" i="2"/>
  <c r="C287" i="2"/>
  <c r="D287" i="2" s="1"/>
  <c r="E287" i="2" s="1"/>
  <c r="B287" i="2"/>
  <c r="M286" i="2"/>
  <c r="J286" i="2"/>
  <c r="C286" i="2"/>
  <c r="D286" i="2" s="1"/>
  <c r="E286" i="2" s="1"/>
  <c r="B286" i="2"/>
  <c r="M285" i="2"/>
  <c r="J285" i="2"/>
  <c r="C285" i="2"/>
  <c r="D285" i="2" s="1"/>
  <c r="E285" i="2" s="1"/>
  <c r="B285" i="2"/>
  <c r="M284" i="2"/>
  <c r="J284" i="2"/>
  <c r="C284" i="2"/>
  <c r="D284" i="2" s="1"/>
  <c r="E284" i="2" s="1"/>
  <c r="B284" i="2"/>
  <c r="M283" i="2"/>
  <c r="J283" i="2"/>
  <c r="C283" i="2"/>
  <c r="D283" i="2" s="1"/>
  <c r="E283" i="2" s="1"/>
  <c r="B283" i="2"/>
  <c r="M282" i="2"/>
  <c r="J282" i="2"/>
  <c r="C282" i="2"/>
  <c r="D282" i="2" s="1"/>
  <c r="E282" i="2" s="1"/>
  <c r="B282" i="2"/>
  <c r="M281" i="2"/>
  <c r="J281" i="2"/>
  <c r="C281" i="2"/>
  <c r="D281" i="2" s="1"/>
  <c r="E281" i="2" s="1"/>
  <c r="B281" i="2"/>
  <c r="M280" i="2"/>
  <c r="J280" i="2"/>
  <c r="C280" i="2"/>
  <c r="D280" i="2" s="1"/>
  <c r="E280" i="2" s="1"/>
  <c r="B280" i="2"/>
  <c r="M279" i="2"/>
  <c r="J279" i="2"/>
  <c r="C279" i="2"/>
  <c r="D279" i="2" s="1"/>
  <c r="E279" i="2" s="1"/>
  <c r="B279" i="2"/>
  <c r="M278" i="2"/>
  <c r="J278" i="2"/>
  <c r="C278" i="2"/>
  <c r="D278" i="2" s="1"/>
  <c r="E278" i="2" s="1"/>
  <c r="B278" i="2"/>
  <c r="M277" i="2"/>
  <c r="J277" i="2"/>
  <c r="C277" i="2"/>
  <c r="D277" i="2" s="1"/>
  <c r="E277" i="2" s="1"/>
  <c r="B277" i="2"/>
  <c r="M276" i="2"/>
  <c r="J276" i="2"/>
  <c r="C276" i="2"/>
  <c r="D276" i="2" s="1"/>
  <c r="E276" i="2" s="1"/>
  <c r="B276" i="2"/>
  <c r="M275" i="2"/>
  <c r="J275" i="2"/>
  <c r="C275" i="2"/>
  <c r="D275" i="2" s="1"/>
  <c r="E275" i="2" s="1"/>
  <c r="B275" i="2"/>
  <c r="M274" i="2"/>
  <c r="J274" i="2"/>
  <c r="C274" i="2"/>
  <c r="D274" i="2" s="1"/>
  <c r="E274" i="2" s="1"/>
  <c r="B274" i="2"/>
  <c r="M273" i="2"/>
  <c r="J273" i="2"/>
  <c r="C273" i="2"/>
  <c r="D273" i="2" s="1"/>
  <c r="E273" i="2" s="1"/>
  <c r="B273" i="2"/>
  <c r="M272" i="2"/>
  <c r="J272" i="2"/>
  <c r="C272" i="2"/>
  <c r="D272" i="2" s="1"/>
  <c r="E272" i="2" s="1"/>
  <c r="B272" i="2"/>
  <c r="M271" i="2"/>
  <c r="J271" i="2"/>
  <c r="C271" i="2"/>
  <c r="D271" i="2" s="1"/>
  <c r="E271" i="2" s="1"/>
  <c r="B271" i="2"/>
  <c r="M270" i="2"/>
  <c r="J270" i="2"/>
  <c r="C270" i="2"/>
  <c r="D270" i="2" s="1"/>
  <c r="E270" i="2" s="1"/>
  <c r="B270" i="2"/>
  <c r="M269" i="2"/>
  <c r="J269" i="2"/>
  <c r="C269" i="2"/>
  <c r="D269" i="2" s="1"/>
  <c r="E269" i="2" s="1"/>
  <c r="B269" i="2"/>
  <c r="M268" i="2"/>
  <c r="J268" i="2"/>
  <c r="M267" i="2"/>
  <c r="J267" i="2"/>
  <c r="C267" i="2"/>
  <c r="D267" i="2" s="1"/>
  <c r="E267" i="2" s="1"/>
  <c r="B267" i="2"/>
  <c r="M266" i="2"/>
  <c r="J266" i="2"/>
  <c r="C266" i="2"/>
  <c r="D266" i="2" s="1"/>
  <c r="E266" i="2" s="1"/>
  <c r="B266" i="2"/>
  <c r="M265" i="2"/>
  <c r="J265" i="2"/>
  <c r="C265" i="2"/>
  <c r="D265" i="2" s="1"/>
  <c r="E265" i="2" s="1"/>
  <c r="B265" i="2"/>
  <c r="M264" i="2"/>
  <c r="J264" i="2"/>
  <c r="C264" i="2"/>
  <c r="D264" i="2" s="1"/>
  <c r="E264" i="2" s="1"/>
  <c r="B264" i="2"/>
  <c r="M263" i="2"/>
  <c r="J263" i="2"/>
  <c r="C263" i="2"/>
  <c r="D263" i="2" s="1"/>
  <c r="E263" i="2" s="1"/>
  <c r="B263" i="2"/>
  <c r="M262" i="2"/>
  <c r="J262" i="2"/>
  <c r="C262" i="2"/>
  <c r="D262" i="2" s="1"/>
  <c r="E262" i="2" s="1"/>
  <c r="B262" i="2"/>
  <c r="M261" i="2"/>
  <c r="J261" i="2"/>
  <c r="C261" i="2"/>
  <c r="D261" i="2" s="1"/>
  <c r="E261" i="2" s="1"/>
  <c r="B261" i="2"/>
  <c r="M260" i="2"/>
  <c r="J260" i="2"/>
  <c r="C260" i="2"/>
  <c r="D260" i="2" s="1"/>
  <c r="E260" i="2" s="1"/>
  <c r="B260" i="2"/>
  <c r="M259" i="2"/>
  <c r="J259" i="2"/>
  <c r="C259" i="2"/>
  <c r="D259" i="2" s="1"/>
  <c r="E259" i="2" s="1"/>
  <c r="B259" i="2"/>
  <c r="M258" i="2"/>
  <c r="J258" i="2"/>
  <c r="C258" i="2"/>
  <c r="D258" i="2" s="1"/>
  <c r="E258" i="2" s="1"/>
  <c r="B258" i="2"/>
  <c r="M257" i="2"/>
  <c r="J257" i="2"/>
  <c r="C257" i="2"/>
  <c r="D257" i="2" s="1"/>
  <c r="E257" i="2" s="1"/>
  <c r="B257" i="2"/>
  <c r="M256" i="2"/>
  <c r="J256" i="2"/>
  <c r="C256" i="2"/>
  <c r="D256" i="2" s="1"/>
  <c r="E256" i="2" s="1"/>
  <c r="B256" i="2"/>
  <c r="M255" i="2"/>
  <c r="J255" i="2"/>
  <c r="C255" i="2"/>
  <c r="D255" i="2" s="1"/>
  <c r="E255" i="2" s="1"/>
  <c r="B255" i="2"/>
  <c r="M254" i="2"/>
  <c r="J254" i="2"/>
  <c r="C254" i="2"/>
  <c r="D254" i="2" s="1"/>
  <c r="E254" i="2" s="1"/>
  <c r="B254" i="2"/>
  <c r="M253" i="2"/>
  <c r="J253" i="2"/>
  <c r="C253" i="2"/>
  <c r="D253" i="2" s="1"/>
  <c r="E253" i="2" s="1"/>
  <c r="B253" i="2"/>
  <c r="M252" i="2"/>
  <c r="J252" i="2"/>
  <c r="C252" i="2"/>
  <c r="D252" i="2" s="1"/>
  <c r="E252" i="2" s="1"/>
  <c r="B252" i="2"/>
  <c r="M251" i="2"/>
  <c r="J251" i="2"/>
  <c r="C251" i="2"/>
  <c r="D251" i="2" s="1"/>
  <c r="E251" i="2" s="1"/>
  <c r="B251" i="2"/>
  <c r="M250" i="2"/>
  <c r="J250" i="2"/>
  <c r="C250" i="2"/>
  <c r="D250" i="2" s="1"/>
  <c r="E250" i="2" s="1"/>
  <c r="B250" i="2"/>
  <c r="M249" i="2"/>
  <c r="J249" i="2"/>
  <c r="C249" i="2"/>
  <c r="D249" i="2" s="1"/>
  <c r="E249" i="2" s="1"/>
  <c r="B249" i="2"/>
  <c r="M248" i="2"/>
  <c r="J248" i="2"/>
  <c r="C248" i="2"/>
  <c r="D248" i="2" s="1"/>
  <c r="E248" i="2" s="1"/>
  <c r="B248" i="2"/>
  <c r="M247" i="2"/>
  <c r="J247" i="2"/>
  <c r="C247" i="2"/>
  <c r="D247" i="2" s="1"/>
  <c r="E247" i="2"/>
  <c r="B247" i="2"/>
  <c r="M246" i="2"/>
  <c r="J246" i="2"/>
  <c r="C246" i="2"/>
  <c r="D246" i="2" s="1"/>
  <c r="E246" i="2" s="1"/>
  <c r="B246" i="2"/>
  <c r="M245" i="2"/>
  <c r="J245" i="2"/>
  <c r="C245" i="2"/>
  <c r="D245" i="2" s="1"/>
  <c r="E245" i="2" s="1"/>
  <c r="B245" i="2"/>
  <c r="M244" i="2"/>
  <c r="J244" i="2"/>
  <c r="M243" i="2"/>
  <c r="J243" i="2"/>
  <c r="C243" i="2"/>
  <c r="D243" i="2" s="1"/>
  <c r="E243" i="2" s="1"/>
  <c r="B243" i="2"/>
  <c r="M242" i="2"/>
  <c r="J242" i="2"/>
  <c r="C242" i="2"/>
  <c r="D242" i="2" s="1"/>
  <c r="E242" i="2" s="1"/>
  <c r="B242" i="2"/>
  <c r="M241" i="2"/>
  <c r="J241" i="2"/>
  <c r="C241" i="2"/>
  <c r="D241" i="2" s="1"/>
  <c r="E241" i="2" s="1"/>
  <c r="B241" i="2"/>
  <c r="M240" i="2"/>
  <c r="J240" i="2"/>
  <c r="C240" i="2"/>
  <c r="D240" i="2" s="1"/>
  <c r="E240" i="2" s="1"/>
  <c r="B240" i="2"/>
  <c r="M239" i="2"/>
  <c r="J239" i="2"/>
  <c r="C239" i="2"/>
  <c r="D239" i="2" s="1"/>
  <c r="E239" i="2" s="1"/>
  <c r="B239" i="2"/>
  <c r="M238" i="2"/>
  <c r="J238" i="2"/>
  <c r="C238" i="2"/>
  <c r="D238" i="2" s="1"/>
  <c r="E238" i="2" s="1"/>
  <c r="B238" i="2"/>
  <c r="M237" i="2"/>
  <c r="J237" i="2"/>
  <c r="C237" i="2"/>
  <c r="D237" i="2" s="1"/>
  <c r="E237" i="2" s="1"/>
  <c r="B237" i="2"/>
  <c r="M236" i="2"/>
  <c r="J236" i="2"/>
  <c r="C236" i="2"/>
  <c r="D236" i="2" s="1"/>
  <c r="E236" i="2" s="1"/>
  <c r="B236" i="2"/>
  <c r="M235" i="2"/>
  <c r="J235" i="2"/>
  <c r="C235" i="2"/>
  <c r="D235" i="2" s="1"/>
  <c r="E235" i="2" s="1"/>
  <c r="B235" i="2"/>
  <c r="M234" i="2"/>
  <c r="J234" i="2"/>
  <c r="C234" i="2"/>
  <c r="D234" i="2" s="1"/>
  <c r="E234" i="2" s="1"/>
  <c r="B234" i="2"/>
  <c r="M233" i="2"/>
  <c r="J233" i="2"/>
  <c r="C233" i="2"/>
  <c r="D233" i="2" s="1"/>
  <c r="E233" i="2" s="1"/>
  <c r="B233" i="2"/>
  <c r="M232" i="2"/>
  <c r="J232" i="2"/>
  <c r="C232" i="2"/>
  <c r="D232" i="2" s="1"/>
  <c r="E232" i="2" s="1"/>
  <c r="B232" i="2"/>
  <c r="M231" i="2"/>
  <c r="J231" i="2"/>
  <c r="C231" i="2"/>
  <c r="D231" i="2" s="1"/>
  <c r="E231" i="2" s="1"/>
  <c r="B231" i="2"/>
  <c r="M230" i="2"/>
  <c r="J230" i="2"/>
  <c r="C230" i="2"/>
  <c r="D230" i="2" s="1"/>
  <c r="E230" i="2" s="1"/>
  <c r="B230" i="2"/>
  <c r="M229" i="2"/>
  <c r="J229" i="2"/>
  <c r="C229" i="2"/>
  <c r="D229" i="2" s="1"/>
  <c r="E229" i="2" s="1"/>
  <c r="B229" i="2"/>
  <c r="M228" i="2"/>
  <c r="J228" i="2"/>
  <c r="C228" i="2"/>
  <c r="D228" i="2" s="1"/>
  <c r="E228" i="2" s="1"/>
  <c r="B228" i="2"/>
  <c r="M227" i="2"/>
  <c r="J227" i="2"/>
  <c r="C227" i="2"/>
  <c r="D227" i="2" s="1"/>
  <c r="E227" i="2" s="1"/>
  <c r="B227" i="2"/>
  <c r="M226" i="2"/>
  <c r="J226" i="2"/>
  <c r="C226" i="2"/>
  <c r="D226" i="2" s="1"/>
  <c r="E226" i="2" s="1"/>
  <c r="B226" i="2"/>
  <c r="M225" i="2"/>
  <c r="J225" i="2"/>
  <c r="C225" i="2"/>
  <c r="D225" i="2" s="1"/>
  <c r="E225" i="2" s="1"/>
  <c r="B225" i="2"/>
  <c r="M224" i="2"/>
  <c r="J224" i="2"/>
  <c r="C224" i="2"/>
  <c r="D224" i="2" s="1"/>
  <c r="E224" i="2" s="1"/>
  <c r="B224" i="2"/>
  <c r="M223" i="2"/>
  <c r="J223" i="2"/>
  <c r="C223" i="2"/>
  <c r="D223" i="2" s="1"/>
  <c r="E223" i="2" s="1"/>
  <c r="B223" i="2"/>
  <c r="M222" i="2"/>
  <c r="J222" i="2"/>
  <c r="C222" i="2"/>
  <c r="D222" i="2" s="1"/>
  <c r="E222" i="2" s="1"/>
  <c r="B222" i="2"/>
  <c r="M221" i="2"/>
  <c r="J221" i="2"/>
  <c r="C221" i="2"/>
  <c r="D221" i="2" s="1"/>
  <c r="E221" i="2" s="1"/>
  <c r="B221" i="2"/>
  <c r="M220" i="2"/>
  <c r="J220" i="2"/>
  <c r="M219" i="2"/>
  <c r="J219" i="2"/>
  <c r="C219" i="2"/>
  <c r="D219" i="2" s="1"/>
  <c r="E219" i="2" s="1"/>
  <c r="B219" i="2"/>
  <c r="M218" i="2"/>
  <c r="J218" i="2"/>
  <c r="C218" i="2"/>
  <c r="D218" i="2" s="1"/>
  <c r="E218" i="2" s="1"/>
  <c r="B218" i="2"/>
  <c r="M217" i="2"/>
  <c r="J217" i="2"/>
  <c r="C217" i="2"/>
  <c r="D217" i="2" s="1"/>
  <c r="E217" i="2" s="1"/>
  <c r="B217" i="2"/>
  <c r="M216" i="2"/>
  <c r="J216" i="2"/>
  <c r="C216" i="2"/>
  <c r="D216" i="2" s="1"/>
  <c r="E216" i="2" s="1"/>
  <c r="B216" i="2"/>
  <c r="M215" i="2"/>
  <c r="J215" i="2"/>
  <c r="C215" i="2"/>
  <c r="D215" i="2" s="1"/>
  <c r="E215" i="2" s="1"/>
  <c r="B215" i="2"/>
  <c r="M214" i="2"/>
  <c r="J214" i="2"/>
  <c r="C214" i="2"/>
  <c r="D214" i="2" s="1"/>
  <c r="E214" i="2" s="1"/>
  <c r="B214" i="2"/>
  <c r="M213" i="2"/>
  <c r="J213" i="2"/>
  <c r="C213" i="2"/>
  <c r="D213" i="2" s="1"/>
  <c r="E213" i="2" s="1"/>
  <c r="B213" i="2"/>
  <c r="M212" i="2"/>
  <c r="J212" i="2"/>
  <c r="C212" i="2"/>
  <c r="D212" i="2" s="1"/>
  <c r="E212" i="2" s="1"/>
  <c r="B212" i="2"/>
  <c r="M211" i="2"/>
  <c r="J211" i="2"/>
  <c r="C211" i="2"/>
  <c r="D211" i="2" s="1"/>
  <c r="E211" i="2" s="1"/>
  <c r="B211" i="2"/>
  <c r="M210" i="2"/>
  <c r="J210" i="2"/>
  <c r="C210" i="2"/>
  <c r="D210" i="2" s="1"/>
  <c r="E210" i="2" s="1"/>
  <c r="B210" i="2"/>
  <c r="M209" i="2"/>
  <c r="J209" i="2"/>
  <c r="C209" i="2"/>
  <c r="D209" i="2" s="1"/>
  <c r="E209" i="2" s="1"/>
  <c r="B209" i="2"/>
  <c r="M208" i="2"/>
  <c r="J208" i="2"/>
  <c r="C208" i="2"/>
  <c r="D208" i="2" s="1"/>
  <c r="E208" i="2" s="1"/>
  <c r="B208" i="2"/>
  <c r="M207" i="2"/>
  <c r="J207" i="2"/>
  <c r="C207" i="2"/>
  <c r="D207" i="2" s="1"/>
  <c r="E207" i="2" s="1"/>
  <c r="B207" i="2"/>
  <c r="M206" i="2"/>
  <c r="J206" i="2"/>
  <c r="C206" i="2"/>
  <c r="D206" i="2" s="1"/>
  <c r="E206" i="2" s="1"/>
  <c r="B206" i="2"/>
  <c r="M205" i="2"/>
  <c r="J205" i="2"/>
  <c r="C205" i="2"/>
  <c r="D205" i="2" s="1"/>
  <c r="E205" i="2" s="1"/>
  <c r="B205" i="2"/>
  <c r="M204" i="2"/>
  <c r="J204" i="2"/>
  <c r="C204" i="2"/>
  <c r="D204" i="2" s="1"/>
  <c r="E204" i="2" s="1"/>
  <c r="B204" i="2"/>
  <c r="M203" i="2"/>
  <c r="J203" i="2"/>
  <c r="C203" i="2"/>
  <c r="D203" i="2" s="1"/>
  <c r="E203" i="2" s="1"/>
  <c r="B203" i="2"/>
  <c r="M202" i="2"/>
  <c r="J202" i="2"/>
  <c r="C202" i="2"/>
  <c r="D202" i="2" s="1"/>
  <c r="E202" i="2" s="1"/>
  <c r="B202" i="2"/>
  <c r="M201" i="2"/>
  <c r="J201" i="2"/>
  <c r="C201" i="2"/>
  <c r="D201" i="2" s="1"/>
  <c r="E201" i="2" s="1"/>
  <c r="B201" i="2"/>
  <c r="M200" i="2"/>
  <c r="J200" i="2"/>
  <c r="C200" i="2"/>
  <c r="D200" i="2" s="1"/>
  <c r="E200" i="2" s="1"/>
  <c r="B200" i="2"/>
  <c r="M199" i="2"/>
  <c r="J199" i="2"/>
  <c r="C199" i="2"/>
  <c r="D199" i="2" s="1"/>
  <c r="E199" i="2" s="1"/>
  <c r="B199" i="2"/>
  <c r="M198" i="2"/>
  <c r="J198" i="2"/>
  <c r="C198" i="2"/>
  <c r="D198" i="2" s="1"/>
  <c r="E198" i="2" s="1"/>
  <c r="B198" i="2"/>
  <c r="M197" i="2"/>
  <c r="J197" i="2"/>
  <c r="C197" i="2"/>
  <c r="D197" i="2" s="1"/>
  <c r="E197" i="2" s="1"/>
  <c r="B197" i="2"/>
  <c r="M196" i="2"/>
  <c r="J196" i="2"/>
  <c r="M195" i="2"/>
  <c r="J195" i="2"/>
  <c r="C195" i="2"/>
  <c r="D195" i="2" s="1"/>
  <c r="E195" i="2" s="1"/>
  <c r="B195" i="2"/>
  <c r="M194" i="2"/>
  <c r="J194" i="2"/>
  <c r="C194" i="2"/>
  <c r="D194" i="2" s="1"/>
  <c r="E194" i="2" s="1"/>
  <c r="B194" i="2"/>
  <c r="M193" i="2"/>
  <c r="J193" i="2"/>
  <c r="C193" i="2"/>
  <c r="D193" i="2" s="1"/>
  <c r="E193" i="2" s="1"/>
  <c r="B193" i="2"/>
  <c r="M192" i="2"/>
  <c r="J192" i="2"/>
  <c r="C192" i="2"/>
  <c r="D192" i="2" s="1"/>
  <c r="E192" i="2" s="1"/>
  <c r="B192" i="2"/>
  <c r="M191" i="2"/>
  <c r="J191" i="2"/>
  <c r="C191" i="2"/>
  <c r="D191" i="2" s="1"/>
  <c r="E191" i="2" s="1"/>
  <c r="B191" i="2"/>
  <c r="M190" i="2"/>
  <c r="J190" i="2"/>
  <c r="C190" i="2"/>
  <c r="D190" i="2" s="1"/>
  <c r="E190" i="2" s="1"/>
  <c r="B190" i="2"/>
  <c r="M189" i="2"/>
  <c r="J189" i="2"/>
  <c r="C189" i="2"/>
  <c r="D189" i="2" s="1"/>
  <c r="E189" i="2" s="1"/>
  <c r="B189" i="2"/>
  <c r="M188" i="2"/>
  <c r="J188" i="2"/>
  <c r="C188" i="2"/>
  <c r="D188" i="2" s="1"/>
  <c r="E188" i="2" s="1"/>
  <c r="B188" i="2"/>
  <c r="M187" i="2"/>
  <c r="J187" i="2"/>
  <c r="C187" i="2"/>
  <c r="D187" i="2" s="1"/>
  <c r="E187" i="2" s="1"/>
  <c r="B187" i="2"/>
  <c r="M186" i="2"/>
  <c r="J186" i="2"/>
  <c r="C186" i="2"/>
  <c r="D186" i="2" s="1"/>
  <c r="E186" i="2" s="1"/>
  <c r="B186" i="2"/>
  <c r="M185" i="2"/>
  <c r="J185" i="2"/>
  <c r="C185" i="2"/>
  <c r="D185" i="2" s="1"/>
  <c r="E185" i="2" s="1"/>
  <c r="B185" i="2"/>
  <c r="M184" i="2"/>
  <c r="J184" i="2"/>
  <c r="C184" i="2"/>
  <c r="D184" i="2" s="1"/>
  <c r="E184" i="2" s="1"/>
  <c r="B184" i="2"/>
  <c r="M183" i="2"/>
  <c r="J183" i="2"/>
  <c r="C183" i="2"/>
  <c r="D183" i="2" s="1"/>
  <c r="E183" i="2" s="1"/>
  <c r="B183" i="2"/>
  <c r="M182" i="2"/>
  <c r="J182" i="2"/>
  <c r="C182" i="2"/>
  <c r="D182" i="2" s="1"/>
  <c r="E182" i="2" s="1"/>
  <c r="B182" i="2"/>
  <c r="M181" i="2"/>
  <c r="J181" i="2"/>
  <c r="C181" i="2"/>
  <c r="D181" i="2" s="1"/>
  <c r="E181" i="2" s="1"/>
  <c r="B181" i="2"/>
  <c r="M180" i="2"/>
  <c r="J180" i="2"/>
  <c r="C180" i="2"/>
  <c r="D180" i="2" s="1"/>
  <c r="E180" i="2" s="1"/>
  <c r="B180" i="2"/>
  <c r="M179" i="2"/>
  <c r="J179" i="2"/>
  <c r="C179" i="2"/>
  <c r="D179" i="2" s="1"/>
  <c r="E179" i="2" s="1"/>
  <c r="B179" i="2"/>
  <c r="M178" i="2"/>
  <c r="J178" i="2"/>
  <c r="C178" i="2"/>
  <c r="D178" i="2" s="1"/>
  <c r="E178" i="2" s="1"/>
  <c r="B178" i="2"/>
  <c r="M177" i="2"/>
  <c r="J177" i="2"/>
  <c r="C177" i="2"/>
  <c r="D177" i="2" s="1"/>
  <c r="E177" i="2" s="1"/>
  <c r="B177" i="2"/>
  <c r="M176" i="2"/>
  <c r="J176" i="2"/>
  <c r="C176" i="2"/>
  <c r="D176" i="2" s="1"/>
  <c r="E176" i="2" s="1"/>
  <c r="B176" i="2"/>
  <c r="M175" i="2"/>
  <c r="J175" i="2"/>
  <c r="C175" i="2"/>
  <c r="D175" i="2" s="1"/>
  <c r="E175" i="2" s="1"/>
  <c r="B175" i="2"/>
  <c r="M174" i="2"/>
  <c r="J174" i="2"/>
  <c r="C174" i="2"/>
  <c r="D174" i="2" s="1"/>
  <c r="E174" i="2" s="1"/>
  <c r="B174" i="2"/>
  <c r="M173" i="2"/>
  <c r="J173" i="2"/>
  <c r="C173" i="2"/>
  <c r="D173" i="2" s="1"/>
  <c r="E173" i="2" s="1"/>
  <c r="B173" i="2"/>
  <c r="M172" i="2"/>
  <c r="J172" i="2"/>
  <c r="M171" i="2"/>
  <c r="J171" i="2"/>
  <c r="C171" i="2"/>
  <c r="D171" i="2" s="1"/>
  <c r="E171" i="2" s="1"/>
  <c r="B171" i="2"/>
  <c r="M170" i="2"/>
  <c r="J170" i="2"/>
  <c r="C170" i="2"/>
  <c r="D170" i="2" s="1"/>
  <c r="E170" i="2" s="1"/>
  <c r="B170" i="2"/>
  <c r="M169" i="2"/>
  <c r="J169" i="2"/>
  <c r="C169" i="2"/>
  <c r="D169" i="2" s="1"/>
  <c r="E169" i="2" s="1"/>
  <c r="B169" i="2"/>
  <c r="M168" i="2"/>
  <c r="J168" i="2"/>
  <c r="C168" i="2"/>
  <c r="D168" i="2" s="1"/>
  <c r="E168" i="2" s="1"/>
  <c r="B168" i="2"/>
  <c r="M167" i="2"/>
  <c r="J167" i="2"/>
  <c r="C167" i="2"/>
  <c r="D167" i="2" s="1"/>
  <c r="E167" i="2" s="1"/>
  <c r="B167" i="2"/>
  <c r="M166" i="2"/>
  <c r="J166" i="2"/>
  <c r="C166" i="2"/>
  <c r="D166" i="2" s="1"/>
  <c r="E166" i="2" s="1"/>
  <c r="B166" i="2"/>
  <c r="M165" i="2"/>
  <c r="J165" i="2"/>
  <c r="C165" i="2"/>
  <c r="D165" i="2" s="1"/>
  <c r="E165" i="2" s="1"/>
  <c r="B165" i="2"/>
  <c r="M164" i="2"/>
  <c r="J164" i="2"/>
  <c r="C164" i="2"/>
  <c r="D164" i="2" s="1"/>
  <c r="E164" i="2" s="1"/>
  <c r="B164" i="2"/>
  <c r="M163" i="2"/>
  <c r="J163" i="2"/>
  <c r="C163" i="2"/>
  <c r="D163" i="2" s="1"/>
  <c r="E163" i="2" s="1"/>
  <c r="B163" i="2"/>
  <c r="M162" i="2"/>
  <c r="J162" i="2"/>
  <c r="C162" i="2"/>
  <c r="D162" i="2" s="1"/>
  <c r="E162" i="2" s="1"/>
  <c r="B162" i="2"/>
  <c r="M161" i="2"/>
  <c r="J161" i="2"/>
  <c r="C161" i="2"/>
  <c r="D161" i="2" s="1"/>
  <c r="E161" i="2" s="1"/>
  <c r="B161" i="2"/>
  <c r="M160" i="2"/>
  <c r="J160" i="2"/>
  <c r="C160" i="2"/>
  <c r="D160" i="2" s="1"/>
  <c r="E160" i="2" s="1"/>
  <c r="B160" i="2"/>
  <c r="M159" i="2"/>
  <c r="J159" i="2"/>
  <c r="C159" i="2"/>
  <c r="D159" i="2" s="1"/>
  <c r="E159" i="2" s="1"/>
  <c r="B159" i="2"/>
  <c r="M158" i="2"/>
  <c r="J158" i="2"/>
  <c r="C158" i="2"/>
  <c r="D158" i="2" s="1"/>
  <c r="E158" i="2" s="1"/>
  <c r="B158" i="2"/>
  <c r="M157" i="2"/>
  <c r="J157" i="2"/>
  <c r="C157" i="2"/>
  <c r="D157" i="2" s="1"/>
  <c r="E157" i="2" s="1"/>
  <c r="B157" i="2"/>
  <c r="M156" i="2"/>
  <c r="J156" i="2"/>
  <c r="C156" i="2"/>
  <c r="D156" i="2" s="1"/>
  <c r="E156" i="2" s="1"/>
  <c r="B156" i="2"/>
  <c r="M155" i="2"/>
  <c r="J155" i="2"/>
  <c r="C155" i="2"/>
  <c r="D155" i="2" s="1"/>
  <c r="E155" i="2" s="1"/>
  <c r="B155" i="2"/>
  <c r="M154" i="2"/>
  <c r="J154" i="2"/>
  <c r="C154" i="2"/>
  <c r="D154" i="2" s="1"/>
  <c r="E154" i="2" s="1"/>
  <c r="B154" i="2"/>
  <c r="M153" i="2"/>
  <c r="J153" i="2"/>
  <c r="C153" i="2"/>
  <c r="D153" i="2" s="1"/>
  <c r="E153" i="2" s="1"/>
  <c r="B153" i="2"/>
  <c r="M152" i="2"/>
  <c r="J152" i="2"/>
  <c r="C152" i="2"/>
  <c r="D152" i="2" s="1"/>
  <c r="E152" i="2" s="1"/>
  <c r="B152" i="2"/>
  <c r="M151" i="2"/>
  <c r="J151" i="2"/>
  <c r="C151" i="2"/>
  <c r="D151" i="2" s="1"/>
  <c r="E151" i="2" s="1"/>
  <c r="B151" i="2"/>
  <c r="M150" i="2"/>
  <c r="J150" i="2"/>
  <c r="C150" i="2"/>
  <c r="D150" i="2" s="1"/>
  <c r="E150" i="2" s="1"/>
  <c r="B150" i="2"/>
  <c r="M149" i="2"/>
  <c r="J149" i="2"/>
  <c r="C149" i="2"/>
  <c r="D149" i="2" s="1"/>
  <c r="E149" i="2" s="1"/>
  <c r="B149" i="2"/>
  <c r="M148" i="2"/>
  <c r="J148" i="2"/>
  <c r="M147" i="2"/>
  <c r="J147" i="2"/>
  <c r="C147" i="2"/>
  <c r="D147" i="2" s="1"/>
  <c r="E147" i="2" s="1"/>
  <c r="B147" i="2"/>
  <c r="M146" i="2"/>
  <c r="J146" i="2"/>
  <c r="C146" i="2"/>
  <c r="D146" i="2" s="1"/>
  <c r="E146" i="2" s="1"/>
  <c r="B146" i="2"/>
  <c r="M145" i="2"/>
  <c r="J145" i="2"/>
  <c r="C145" i="2"/>
  <c r="D145" i="2" s="1"/>
  <c r="E145" i="2" s="1"/>
  <c r="B145" i="2"/>
  <c r="M144" i="2"/>
  <c r="J144" i="2"/>
  <c r="C144" i="2"/>
  <c r="D144" i="2" s="1"/>
  <c r="E144" i="2" s="1"/>
  <c r="B144" i="2"/>
  <c r="M143" i="2"/>
  <c r="J143" i="2"/>
  <c r="C143" i="2"/>
  <c r="D143" i="2" s="1"/>
  <c r="E143" i="2" s="1"/>
  <c r="B143" i="2"/>
  <c r="M142" i="2"/>
  <c r="J142" i="2"/>
  <c r="C142" i="2"/>
  <c r="D142" i="2" s="1"/>
  <c r="E142" i="2" s="1"/>
  <c r="B142" i="2"/>
  <c r="M141" i="2"/>
  <c r="J141" i="2"/>
  <c r="C141" i="2"/>
  <c r="D141" i="2" s="1"/>
  <c r="E141" i="2" s="1"/>
  <c r="B141" i="2"/>
  <c r="M140" i="2"/>
  <c r="J140" i="2"/>
  <c r="C140" i="2"/>
  <c r="D140" i="2" s="1"/>
  <c r="E140" i="2" s="1"/>
  <c r="B140" i="2"/>
  <c r="M139" i="2"/>
  <c r="J139" i="2"/>
  <c r="C139" i="2"/>
  <c r="D139" i="2" s="1"/>
  <c r="E139" i="2" s="1"/>
  <c r="B139" i="2"/>
  <c r="M138" i="2"/>
  <c r="J138" i="2"/>
  <c r="C138" i="2"/>
  <c r="D138" i="2" s="1"/>
  <c r="E138" i="2" s="1"/>
  <c r="B138" i="2"/>
  <c r="M137" i="2"/>
  <c r="J137" i="2"/>
  <c r="C137" i="2"/>
  <c r="D137" i="2" s="1"/>
  <c r="E137" i="2" s="1"/>
  <c r="B137" i="2"/>
  <c r="M136" i="2"/>
  <c r="J136" i="2"/>
  <c r="C136" i="2"/>
  <c r="D136" i="2" s="1"/>
  <c r="E136" i="2" s="1"/>
  <c r="B136" i="2"/>
  <c r="M135" i="2"/>
  <c r="J135" i="2"/>
  <c r="C135" i="2"/>
  <c r="D135" i="2" s="1"/>
  <c r="E135" i="2" s="1"/>
  <c r="B135" i="2"/>
  <c r="M134" i="2"/>
  <c r="J134" i="2"/>
  <c r="C134" i="2"/>
  <c r="D134" i="2" s="1"/>
  <c r="E134" i="2" s="1"/>
  <c r="B134" i="2"/>
  <c r="M133" i="2"/>
  <c r="J133" i="2"/>
  <c r="C133" i="2"/>
  <c r="D133" i="2" s="1"/>
  <c r="E133" i="2" s="1"/>
  <c r="B133" i="2"/>
  <c r="M132" i="2"/>
  <c r="J132" i="2"/>
  <c r="C132" i="2"/>
  <c r="D132" i="2" s="1"/>
  <c r="E132" i="2" s="1"/>
  <c r="B132" i="2"/>
  <c r="M131" i="2"/>
  <c r="J131" i="2"/>
  <c r="C131" i="2"/>
  <c r="D131" i="2" s="1"/>
  <c r="E131" i="2" s="1"/>
  <c r="B131" i="2"/>
  <c r="M130" i="2"/>
  <c r="J130" i="2"/>
  <c r="C130" i="2"/>
  <c r="D130" i="2" s="1"/>
  <c r="E130" i="2" s="1"/>
  <c r="B130" i="2"/>
  <c r="M129" i="2"/>
  <c r="J129" i="2"/>
  <c r="C129" i="2"/>
  <c r="D129" i="2" s="1"/>
  <c r="E129" i="2" s="1"/>
  <c r="B129" i="2"/>
  <c r="M128" i="2"/>
  <c r="J128" i="2"/>
  <c r="C128" i="2"/>
  <c r="D128" i="2" s="1"/>
  <c r="E128" i="2" s="1"/>
  <c r="B128" i="2"/>
  <c r="M127" i="2"/>
  <c r="J127" i="2"/>
  <c r="C127" i="2"/>
  <c r="D127" i="2" s="1"/>
  <c r="E127" i="2" s="1"/>
  <c r="B127" i="2"/>
  <c r="M126" i="2"/>
  <c r="J126" i="2"/>
  <c r="C126" i="2"/>
  <c r="D126" i="2" s="1"/>
  <c r="E126" i="2" s="1"/>
  <c r="B126" i="2"/>
  <c r="M125" i="2"/>
  <c r="J125" i="2"/>
  <c r="C125" i="2"/>
  <c r="D125" i="2" s="1"/>
  <c r="E125" i="2" s="1"/>
  <c r="B125" i="2"/>
  <c r="M124" i="2"/>
  <c r="J124" i="2"/>
  <c r="M123" i="2"/>
  <c r="J123" i="2"/>
  <c r="C123" i="2"/>
  <c r="D123" i="2" s="1"/>
  <c r="E123" i="2" s="1"/>
  <c r="B123" i="2"/>
  <c r="M122" i="2"/>
  <c r="J122" i="2"/>
  <c r="C122" i="2"/>
  <c r="D122" i="2" s="1"/>
  <c r="E122" i="2" s="1"/>
  <c r="B122" i="2"/>
  <c r="M121" i="2"/>
  <c r="J121" i="2"/>
  <c r="C121" i="2"/>
  <c r="D121" i="2" s="1"/>
  <c r="E121" i="2" s="1"/>
  <c r="B121" i="2"/>
  <c r="M120" i="2"/>
  <c r="J120" i="2"/>
  <c r="C120" i="2"/>
  <c r="D120" i="2" s="1"/>
  <c r="E120" i="2" s="1"/>
  <c r="B120" i="2"/>
  <c r="M119" i="2"/>
  <c r="J119" i="2"/>
  <c r="C119" i="2"/>
  <c r="D119" i="2" s="1"/>
  <c r="E119" i="2" s="1"/>
  <c r="B119" i="2"/>
  <c r="M118" i="2"/>
  <c r="J118" i="2"/>
  <c r="C118" i="2"/>
  <c r="D118" i="2" s="1"/>
  <c r="E118" i="2" s="1"/>
  <c r="B118" i="2"/>
  <c r="M117" i="2"/>
  <c r="J117" i="2"/>
  <c r="C117" i="2"/>
  <c r="D117" i="2" s="1"/>
  <c r="E117" i="2" s="1"/>
  <c r="B117" i="2"/>
  <c r="M116" i="2"/>
  <c r="J116" i="2"/>
  <c r="C116" i="2"/>
  <c r="D116" i="2" s="1"/>
  <c r="E116" i="2" s="1"/>
  <c r="B116" i="2"/>
  <c r="M115" i="2"/>
  <c r="J115" i="2"/>
  <c r="C115" i="2"/>
  <c r="D115" i="2" s="1"/>
  <c r="E115" i="2" s="1"/>
  <c r="B115" i="2"/>
  <c r="M114" i="2"/>
  <c r="J114" i="2"/>
  <c r="C114" i="2"/>
  <c r="D114" i="2" s="1"/>
  <c r="E114" i="2" s="1"/>
  <c r="B114" i="2"/>
  <c r="M113" i="2"/>
  <c r="J113" i="2"/>
  <c r="C113" i="2"/>
  <c r="D113" i="2" s="1"/>
  <c r="E113" i="2" s="1"/>
  <c r="B113" i="2"/>
  <c r="M112" i="2"/>
  <c r="J112" i="2"/>
  <c r="C112" i="2"/>
  <c r="D112" i="2" s="1"/>
  <c r="E112" i="2" s="1"/>
  <c r="B112" i="2"/>
  <c r="M111" i="2"/>
  <c r="J111" i="2"/>
  <c r="C111" i="2"/>
  <c r="D111" i="2" s="1"/>
  <c r="E111" i="2" s="1"/>
  <c r="B111" i="2"/>
  <c r="M110" i="2"/>
  <c r="J110" i="2"/>
  <c r="C110" i="2"/>
  <c r="D110" i="2" s="1"/>
  <c r="E110" i="2" s="1"/>
  <c r="B110" i="2"/>
  <c r="M109" i="2"/>
  <c r="J109" i="2"/>
  <c r="C109" i="2"/>
  <c r="D109" i="2" s="1"/>
  <c r="E109" i="2" s="1"/>
  <c r="B109" i="2"/>
  <c r="M108" i="2"/>
  <c r="J108" i="2"/>
  <c r="C108" i="2"/>
  <c r="D108" i="2" s="1"/>
  <c r="E108" i="2" s="1"/>
  <c r="B108" i="2"/>
  <c r="M107" i="2"/>
  <c r="J107" i="2"/>
  <c r="C107" i="2"/>
  <c r="D107" i="2" s="1"/>
  <c r="E107" i="2" s="1"/>
  <c r="B107" i="2"/>
  <c r="M106" i="2"/>
  <c r="J106" i="2"/>
  <c r="C106" i="2"/>
  <c r="D106" i="2" s="1"/>
  <c r="E106" i="2" s="1"/>
  <c r="B106" i="2"/>
  <c r="M105" i="2"/>
  <c r="J105" i="2"/>
  <c r="C105" i="2"/>
  <c r="D105" i="2" s="1"/>
  <c r="E105" i="2" s="1"/>
  <c r="B105" i="2"/>
  <c r="M104" i="2"/>
  <c r="J104" i="2"/>
  <c r="C104" i="2"/>
  <c r="D104" i="2" s="1"/>
  <c r="E104" i="2" s="1"/>
  <c r="B104" i="2"/>
  <c r="M103" i="2"/>
  <c r="J103" i="2"/>
  <c r="C103" i="2"/>
  <c r="D103" i="2" s="1"/>
  <c r="E103" i="2" s="1"/>
  <c r="B103" i="2"/>
  <c r="M102" i="2"/>
  <c r="J102" i="2"/>
  <c r="C102" i="2"/>
  <c r="D102" i="2" s="1"/>
  <c r="E102" i="2" s="1"/>
  <c r="B102" i="2"/>
  <c r="M101" i="2"/>
  <c r="J101" i="2"/>
  <c r="C101" i="2"/>
  <c r="D101" i="2" s="1"/>
  <c r="E101" i="2" s="1"/>
  <c r="B101" i="2"/>
  <c r="M100" i="2"/>
  <c r="J100" i="2"/>
  <c r="M99" i="2"/>
  <c r="J99" i="2"/>
  <c r="C99" i="2"/>
  <c r="D99" i="2" s="1"/>
  <c r="E99" i="2" s="1"/>
  <c r="B99" i="2"/>
  <c r="M98" i="2"/>
  <c r="J98" i="2"/>
  <c r="C98" i="2"/>
  <c r="D98" i="2" s="1"/>
  <c r="E98" i="2" s="1"/>
  <c r="B98" i="2"/>
  <c r="M97" i="2"/>
  <c r="J97" i="2"/>
  <c r="C97" i="2"/>
  <c r="D97" i="2" s="1"/>
  <c r="E97" i="2" s="1"/>
  <c r="B97" i="2"/>
  <c r="M96" i="2"/>
  <c r="J96" i="2"/>
  <c r="C96" i="2"/>
  <c r="D96" i="2" s="1"/>
  <c r="E96" i="2" s="1"/>
  <c r="B96" i="2"/>
  <c r="M95" i="2"/>
  <c r="J95" i="2"/>
  <c r="C95" i="2"/>
  <c r="D95" i="2" s="1"/>
  <c r="E95" i="2" s="1"/>
  <c r="B95" i="2"/>
  <c r="M94" i="2"/>
  <c r="J94" i="2"/>
  <c r="C94" i="2"/>
  <c r="D94" i="2" s="1"/>
  <c r="E94" i="2" s="1"/>
  <c r="B94" i="2"/>
  <c r="M93" i="2"/>
  <c r="J93" i="2"/>
  <c r="C93" i="2"/>
  <c r="D93" i="2" s="1"/>
  <c r="E93" i="2" s="1"/>
  <c r="B93" i="2"/>
  <c r="M92" i="2"/>
  <c r="J92" i="2"/>
  <c r="C92" i="2"/>
  <c r="D92" i="2" s="1"/>
  <c r="E92" i="2" s="1"/>
  <c r="B92" i="2"/>
  <c r="M91" i="2"/>
  <c r="J91" i="2"/>
  <c r="C91" i="2"/>
  <c r="D91" i="2" s="1"/>
  <c r="E91" i="2" s="1"/>
  <c r="B91" i="2"/>
  <c r="M90" i="2"/>
  <c r="J90" i="2"/>
  <c r="C90" i="2"/>
  <c r="D90" i="2" s="1"/>
  <c r="E90" i="2" s="1"/>
  <c r="B90" i="2"/>
  <c r="M89" i="2"/>
  <c r="J89" i="2"/>
  <c r="C89" i="2"/>
  <c r="D89" i="2" s="1"/>
  <c r="E89" i="2" s="1"/>
  <c r="B89" i="2"/>
  <c r="M88" i="2"/>
  <c r="J88" i="2"/>
  <c r="C88" i="2"/>
  <c r="D88" i="2" s="1"/>
  <c r="E88" i="2" s="1"/>
  <c r="B88" i="2"/>
  <c r="M87" i="2"/>
  <c r="J87" i="2"/>
  <c r="C87" i="2"/>
  <c r="D87" i="2" s="1"/>
  <c r="E87" i="2" s="1"/>
  <c r="B87" i="2"/>
  <c r="M86" i="2"/>
  <c r="J86" i="2"/>
  <c r="C86" i="2"/>
  <c r="D86" i="2" s="1"/>
  <c r="E86" i="2" s="1"/>
  <c r="B86" i="2"/>
  <c r="M85" i="2"/>
  <c r="J85" i="2"/>
  <c r="C85" i="2"/>
  <c r="D85" i="2" s="1"/>
  <c r="E85" i="2" s="1"/>
  <c r="B85" i="2"/>
  <c r="M84" i="2"/>
  <c r="J84" i="2"/>
  <c r="C84" i="2"/>
  <c r="D84" i="2" s="1"/>
  <c r="E84" i="2" s="1"/>
  <c r="B84" i="2"/>
  <c r="M83" i="2"/>
  <c r="J83" i="2"/>
  <c r="C83" i="2"/>
  <c r="D83" i="2" s="1"/>
  <c r="E83" i="2" s="1"/>
  <c r="B83" i="2"/>
  <c r="M82" i="2"/>
  <c r="J82" i="2"/>
  <c r="C82" i="2"/>
  <c r="D82" i="2" s="1"/>
  <c r="E82" i="2" s="1"/>
  <c r="B82" i="2"/>
  <c r="M81" i="2"/>
  <c r="J81" i="2"/>
  <c r="C81" i="2"/>
  <c r="D81" i="2" s="1"/>
  <c r="E81" i="2" s="1"/>
  <c r="B81" i="2"/>
  <c r="M80" i="2"/>
  <c r="J80" i="2"/>
  <c r="C80" i="2"/>
  <c r="D80" i="2" s="1"/>
  <c r="E80" i="2" s="1"/>
  <c r="B80" i="2"/>
  <c r="M79" i="2"/>
  <c r="J79" i="2"/>
  <c r="C79" i="2"/>
  <c r="D79" i="2" s="1"/>
  <c r="E79" i="2" s="1"/>
  <c r="B79" i="2"/>
  <c r="M78" i="2"/>
  <c r="J78" i="2"/>
  <c r="C78" i="2"/>
  <c r="D78" i="2" s="1"/>
  <c r="E78" i="2" s="1"/>
  <c r="B78" i="2"/>
  <c r="M77" i="2"/>
  <c r="J77" i="2"/>
  <c r="C77" i="2"/>
  <c r="D77" i="2" s="1"/>
  <c r="E77" i="2" s="1"/>
  <c r="B77" i="2"/>
  <c r="M76" i="2"/>
  <c r="J76" i="2"/>
  <c r="M75" i="2"/>
  <c r="J75" i="2"/>
  <c r="C75" i="2"/>
  <c r="D75" i="2" s="1"/>
  <c r="E75" i="2" s="1"/>
  <c r="B75" i="2"/>
  <c r="M74" i="2"/>
  <c r="J74" i="2"/>
  <c r="C74" i="2"/>
  <c r="D74" i="2" s="1"/>
  <c r="E74" i="2" s="1"/>
  <c r="B74" i="2"/>
  <c r="M73" i="2"/>
  <c r="J73" i="2"/>
  <c r="C73" i="2"/>
  <c r="D73" i="2" s="1"/>
  <c r="E73" i="2" s="1"/>
  <c r="B73" i="2"/>
  <c r="M72" i="2"/>
  <c r="J72" i="2"/>
  <c r="C72" i="2"/>
  <c r="D72" i="2" s="1"/>
  <c r="E72" i="2" s="1"/>
  <c r="B72" i="2"/>
  <c r="M71" i="2"/>
  <c r="J71" i="2"/>
  <c r="C71" i="2"/>
  <c r="D71" i="2" s="1"/>
  <c r="E71" i="2" s="1"/>
  <c r="B71" i="2"/>
  <c r="M70" i="2"/>
  <c r="J70" i="2"/>
  <c r="C70" i="2"/>
  <c r="D70" i="2" s="1"/>
  <c r="E70" i="2" s="1"/>
  <c r="B70" i="2"/>
  <c r="M69" i="2"/>
  <c r="J69" i="2"/>
  <c r="C69" i="2"/>
  <c r="D69" i="2" s="1"/>
  <c r="E69" i="2" s="1"/>
  <c r="B69" i="2"/>
  <c r="M68" i="2"/>
  <c r="J68" i="2"/>
  <c r="C68" i="2"/>
  <c r="D68" i="2" s="1"/>
  <c r="E68" i="2" s="1"/>
  <c r="B68" i="2"/>
  <c r="M67" i="2"/>
  <c r="J67" i="2"/>
  <c r="C67" i="2"/>
  <c r="D67" i="2" s="1"/>
  <c r="E67" i="2" s="1"/>
  <c r="B67" i="2"/>
  <c r="M66" i="2"/>
  <c r="J66" i="2"/>
  <c r="C66" i="2"/>
  <c r="D66" i="2" s="1"/>
  <c r="E66" i="2" s="1"/>
  <c r="B66" i="2"/>
  <c r="M65" i="2"/>
  <c r="J65" i="2"/>
  <c r="C65" i="2"/>
  <c r="D65" i="2" s="1"/>
  <c r="E65" i="2" s="1"/>
  <c r="B65" i="2"/>
  <c r="M64" i="2"/>
  <c r="J64" i="2"/>
  <c r="C64" i="2"/>
  <c r="D64" i="2" s="1"/>
  <c r="E64" i="2" s="1"/>
  <c r="B64" i="2"/>
  <c r="M63" i="2"/>
  <c r="J63" i="2"/>
  <c r="C63" i="2"/>
  <c r="D63" i="2" s="1"/>
  <c r="E63" i="2" s="1"/>
  <c r="B63" i="2"/>
  <c r="M62" i="2"/>
  <c r="J62" i="2"/>
  <c r="C62" i="2"/>
  <c r="D62" i="2" s="1"/>
  <c r="E62" i="2" s="1"/>
  <c r="B62" i="2"/>
  <c r="M61" i="2"/>
  <c r="J61" i="2"/>
  <c r="C61" i="2"/>
  <c r="D61" i="2" s="1"/>
  <c r="E61" i="2" s="1"/>
  <c r="B61" i="2"/>
  <c r="M60" i="2"/>
  <c r="J60" i="2"/>
  <c r="C60" i="2"/>
  <c r="D60" i="2" s="1"/>
  <c r="E60" i="2" s="1"/>
  <c r="B60" i="2"/>
  <c r="M59" i="2"/>
  <c r="J59" i="2"/>
  <c r="C59" i="2"/>
  <c r="D59" i="2" s="1"/>
  <c r="E59" i="2" s="1"/>
  <c r="B59" i="2"/>
  <c r="M58" i="2"/>
  <c r="J58" i="2"/>
  <c r="C58" i="2"/>
  <c r="D58" i="2" s="1"/>
  <c r="E58" i="2" s="1"/>
  <c r="B58" i="2"/>
  <c r="M57" i="2"/>
  <c r="J57" i="2"/>
  <c r="C57" i="2"/>
  <c r="D57" i="2" s="1"/>
  <c r="E57" i="2" s="1"/>
  <c r="B57" i="2"/>
  <c r="M56" i="2"/>
  <c r="J56" i="2"/>
  <c r="C56" i="2"/>
  <c r="D56" i="2" s="1"/>
  <c r="E56" i="2" s="1"/>
  <c r="B56" i="2"/>
  <c r="M55" i="2"/>
  <c r="J55" i="2"/>
  <c r="C55" i="2"/>
  <c r="D55" i="2" s="1"/>
  <c r="E55" i="2" s="1"/>
  <c r="B55" i="2"/>
  <c r="M54" i="2"/>
  <c r="J54" i="2"/>
  <c r="C54" i="2"/>
  <c r="D54" i="2" s="1"/>
  <c r="E54" i="2" s="1"/>
  <c r="B54" i="2"/>
  <c r="M53" i="2"/>
  <c r="J53" i="2"/>
  <c r="C53" i="2"/>
  <c r="D53" i="2" s="1"/>
  <c r="E53" i="2" s="1"/>
  <c r="B53" i="2"/>
  <c r="M52" i="2"/>
  <c r="J52" i="2"/>
  <c r="M51" i="2"/>
  <c r="J51" i="2"/>
  <c r="C51" i="2"/>
  <c r="D51" i="2" s="1"/>
  <c r="E51" i="2" s="1"/>
  <c r="B51" i="2"/>
  <c r="M50" i="2"/>
  <c r="J50" i="2"/>
  <c r="C50" i="2"/>
  <c r="D50" i="2" s="1"/>
  <c r="E50" i="2" s="1"/>
  <c r="B50" i="2"/>
  <c r="M49" i="2"/>
  <c r="J49" i="2"/>
  <c r="C49" i="2"/>
  <c r="D49" i="2" s="1"/>
  <c r="E49" i="2" s="1"/>
  <c r="B49" i="2"/>
  <c r="M48" i="2"/>
  <c r="J48" i="2"/>
  <c r="C48" i="2"/>
  <c r="D48" i="2" s="1"/>
  <c r="E48" i="2" s="1"/>
  <c r="B48" i="2"/>
  <c r="M47" i="2"/>
  <c r="J47" i="2"/>
  <c r="C47" i="2"/>
  <c r="D47" i="2" s="1"/>
  <c r="E47" i="2" s="1"/>
  <c r="B47" i="2"/>
  <c r="M46" i="2"/>
  <c r="J46" i="2"/>
  <c r="C46" i="2"/>
  <c r="D46" i="2" s="1"/>
  <c r="E46" i="2" s="1"/>
  <c r="B46" i="2"/>
  <c r="M45" i="2"/>
  <c r="J45" i="2"/>
  <c r="C45" i="2"/>
  <c r="D45" i="2" s="1"/>
  <c r="E45" i="2" s="1"/>
  <c r="B45" i="2"/>
  <c r="M44" i="2"/>
  <c r="J44" i="2"/>
  <c r="C44" i="2"/>
  <c r="D44" i="2" s="1"/>
  <c r="E44" i="2" s="1"/>
  <c r="B44" i="2"/>
  <c r="M43" i="2"/>
  <c r="J43" i="2"/>
  <c r="C43" i="2"/>
  <c r="D43" i="2" s="1"/>
  <c r="E43" i="2" s="1"/>
  <c r="B43" i="2"/>
  <c r="M42" i="2"/>
  <c r="J42" i="2"/>
  <c r="C42" i="2"/>
  <c r="D42" i="2" s="1"/>
  <c r="E42" i="2" s="1"/>
  <c r="B42" i="2"/>
  <c r="M41" i="2"/>
  <c r="J41" i="2"/>
  <c r="C41" i="2"/>
  <c r="D41" i="2" s="1"/>
  <c r="E41" i="2" s="1"/>
  <c r="B41" i="2"/>
  <c r="M40" i="2"/>
  <c r="J40" i="2"/>
  <c r="C40" i="2"/>
  <c r="D40" i="2" s="1"/>
  <c r="E40" i="2" s="1"/>
  <c r="B40" i="2"/>
  <c r="M39" i="2"/>
  <c r="J39" i="2"/>
  <c r="C39" i="2"/>
  <c r="D39" i="2" s="1"/>
  <c r="E39" i="2" s="1"/>
  <c r="B39" i="2"/>
  <c r="M38" i="2"/>
  <c r="J38" i="2"/>
  <c r="C38" i="2"/>
  <c r="D38" i="2" s="1"/>
  <c r="E38" i="2" s="1"/>
  <c r="B38" i="2"/>
  <c r="M37" i="2"/>
  <c r="J37" i="2"/>
  <c r="C37" i="2"/>
  <c r="D37" i="2" s="1"/>
  <c r="E37" i="2" s="1"/>
  <c r="B37" i="2"/>
  <c r="M36" i="2"/>
  <c r="J36" i="2"/>
  <c r="C36" i="2"/>
  <c r="D36" i="2" s="1"/>
  <c r="E36" i="2" s="1"/>
  <c r="B36" i="2"/>
  <c r="M35" i="2"/>
  <c r="J35" i="2"/>
  <c r="C35" i="2"/>
  <c r="D35" i="2" s="1"/>
  <c r="E35" i="2"/>
  <c r="B35" i="2"/>
  <c r="M34" i="2"/>
  <c r="J34" i="2"/>
  <c r="C34" i="2"/>
  <c r="D34" i="2" s="1"/>
  <c r="E34" i="2" s="1"/>
  <c r="B34" i="2"/>
  <c r="M33" i="2"/>
  <c r="J33" i="2"/>
  <c r="C33" i="2"/>
  <c r="D33" i="2" s="1"/>
  <c r="E33" i="2" s="1"/>
  <c r="B33" i="2"/>
  <c r="M32" i="2"/>
  <c r="J32" i="2"/>
  <c r="C32" i="2"/>
  <c r="D32" i="2" s="1"/>
  <c r="E32" i="2" s="1"/>
  <c r="B32" i="2"/>
  <c r="M31" i="2"/>
  <c r="J31" i="2"/>
  <c r="C31" i="2"/>
  <c r="D31" i="2" s="1"/>
  <c r="E31" i="2" s="1"/>
  <c r="B31" i="2"/>
  <c r="M30" i="2"/>
  <c r="J30" i="2"/>
  <c r="C30" i="2"/>
  <c r="D30" i="2" s="1"/>
  <c r="E30" i="2" s="1"/>
  <c r="B30" i="2"/>
  <c r="M29" i="2"/>
  <c r="J29" i="2"/>
  <c r="C29" i="2"/>
  <c r="D29" i="2" s="1"/>
  <c r="E29" i="2" s="1"/>
  <c r="B29" i="2"/>
  <c r="M28" i="2"/>
  <c r="J28" i="2"/>
  <c r="C28" i="2"/>
  <c r="D28" i="2" s="1"/>
  <c r="E28" i="2" s="1"/>
  <c r="B28" i="2"/>
  <c r="M27" i="2"/>
  <c r="J27" i="2"/>
  <c r="C27" i="2"/>
  <c r="D27" i="2" s="1"/>
  <c r="E27" i="2" s="1"/>
  <c r="B27" i="2"/>
  <c r="M26" i="2"/>
  <c r="J26" i="2"/>
  <c r="C26" i="2"/>
  <c r="D26" i="2" s="1"/>
  <c r="E26" i="2" s="1"/>
  <c r="B26" i="2"/>
  <c r="M25" i="2"/>
  <c r="J25" i="2"/>
  <c r="C25" i="2"/>
  <c r="D25" i="2" s="1"/>
  <c r="E25" i="2" s="1"/>
  <c r="B25" i="2"/>
  <c r="M24" i="2"/>
  <c r="J24" i="2"/>
  <c r="C24" i="2"/>
  <c r="D24" i="2"/>
  <c r="E24" i="2" s="1"/>
  <c r="B24" i="2"/>
  <c r="M23" i="2"/>
  <c r="J23" i="2"/>
  <c r="C23" i="2"/>
  <c r="D23" i="2" s="1"/>
  <c r="E23" i="2" s="1"/>
  <c r="B23" i="2"/>
  <c r="M22" i="2"/>
  <c r="J22" i="2"/>
  <c r="C22" i="2"/>
  <c r="D22" i="2" s="1"/>
  <c r="E22" i="2" s="1"/>
  <c r="B22" i="2"/>
  <c r="M21" i="2"/>
  <c r="J21" i="2"/>
  <c r="C21" i="2"/>
  <c r="D21" i="2" s="1"/>
  <c r="E21" i="2" s="1"/>
  <c r="B21" i="2"/>
  <c r="M20" i="2"/>
  <c r="J20" i="2"/>
  <c r="C20" i="2"/>
  <c r="D20" i="2" s="1"/>
  <c r="E20" i="2" s="1"/>
  <c r="B20" i="2"/>
  <c r="M19" i="2"/>
  <c r="J19" i="2"/>
  <c r="C19" i="2"/>
  <c r="D19" i="2" s="1"/>
  <c r="E19" i="2" s="1"/>
  <c r="B19" i="2"/>
  <c r="M18" i="2"/>
  <c r="J18" i="2"/>
  <c r="C18" i="2"/>
  <c r="D18" i="2" s="1"/>
  <c r="E18" i="2" s="1"/>
  <c r="B18" i="2"/>
  <c r="M17" i="2"/>
  <c r="J17" i="2"/>
  <c r="C17" i="2"/>
  <c r="D17" i="2" s="1"/>
  <c r="E17" i="2" s="1"/>
  <c r="B17" i="2"/>
  <c r="M16" i="2"/>
  <c r="J16" i="2"/>
  <c r="C16" i="2"/>
  <c r="D16" i="2" s="1"/>
  <c r="E16" i="2" s="1"/>
  <c r="B16" i="2"/>
  <c r="M15" i="2"/>
  <c r="J15" i="2"/>
  <c r="C15" i="2"/>
  <c r="D15" i="2" s="1"/>
  <c r="E15" i="2" s="1"/>
  <c r="B15" i="2"/>
  <c r="M14" i="2"/>
  <c r="J14" i="2"/>
  <c r="C14" i="2"/>
  <c r="D14" i="2" s="1"/>
  <c r="E14" i="2" s="1"/>
  <c r="B14" i="2"/>
  <c r="M13" i="2"/>
  <c r="J13" i="2"/>
  <c r="C13" i="2"/>
  <c r="D13" i="2" s="1"/>
  <c r="E13" i="2" s="1"/>
  <c r="B13" i="2"/>
  <c r="M12" i="2"/>
  <c r="J12" i="2"/>
  <c r="C12" i="2"/>
  <c r="D12" i="2" s="1"/>
  <c r="E12" i="2" s="1"/>
  <c r="B12" i="2"/>
  <c r="M11" i="2"/>
  <c r="J11" i="2"/>
  <c r="C11" i="2"/>
  <c r="D11" i="2" s="1"/>
  <c r="E11" i="2"/>
  <c r="B11" i="2"/>
  <c r="M10" i="2"/>
  <c r="J10" i="2"/>
  <c r="C10" i="2"/>
  <c r="D10" i="2" s="1"/>
  <c r="E10" i="2" s="1"/>
  <c r="B10" i="2"/>
  <c r="M9" i="2"/>
  <c r="J9" i="2"/>
  <c r="C9" i="2"/>
  <c r="D9" i="2" s="1"/>
  <c r="E9" i="2" s="1"/>
  <c r="B9" i="2"/>
  <c r="M8" i="2"/>
  <c r="J8" i="2"/>
  <c r="C8" i="2"/>
  <c r="D8" i="2" s="1"/>
  <c r="E8" i="2" s="1"/>
  <c r="B8" i="2"/>
  <c r="M7" i="2"/>
  <c r="J7" i="2"/>
  <c r="C7" i="2"/>
  <c r="D7" i="2" s="1"/>
  <c r="E7" i="2" s="1"/>
  <c r="B7" i="2"/>
  <c r="M6" i="2"/>
  <c r="J6" i="2"/>
  <c r="C6" i="2"/>
  <c r="D6" i="2" s="1"/>
  <c r="E6" i="2" s="1"/>
  <c r="B6" i="2"/>
  <c r="M5" i="2"/>
  <c r="J5" i="2"/>
  <c r="C5" i="2"/>
  <c r="D5" i="2" s="1"/>
  <c r="E5" i="2" s="1"/>
  <c r="B5" i="2"/>
  <c r="M4" i="2"/>
  <c r="J4" i="2"/>
  <c r="C4" i="2"/>
  <c r="D4" i="2" s="1"/>
  <c r="E4" i="2" s="1"/>
  <c r="B4" i="2"/>
  <c r="A721" i="2"/>
  <c r="A761" i="2"/>
  <c r="A754" i="2"/>
  <c r="A726" i="2"/>
  <c r="A770" i="2"/>
  <c r="A715" i="2"/>
  <c r="A747" i="2"/>
  <c r="A765" i="2"/>
  <c r="A708" i="2"/>
  <c r="A712" i="2"/>
  <c r="A707" i="2"/>
  <c r="A733" i="2"/>
  <c r="A749" i="2"/>
  <c r="A710" i="2"/>
  <c r="A727" i="2"/>
  <c r="A738" i="2"/>
  <c r="A742" i="2"/>
  <c r="A711" i="2"/>
  <c r="A777" i="2"/>
  <c r="A720" i="2"/>
  <c r="A728" i="2"/>
  <c r="A716" i="2"/>
  <c r="A743" i="2"/>
  <c r="J36" i="1"/>
  <c r="J48" i="1" s="1"/>
  <c r="J60" i="1" s="1"/>
  <c r="J72" i="1" s="1"/>
  <c r="J84" i="1" s="1"/>
  <c r="J96" i="1" s="1"/>
  <c r="J108" i="1" s="1"/>
  <c r="J120" i="1" s="1"/>
  <c r="J132" i="1" s="1"/>
  <c r="J144" i="1" s="1"/>
  <c r="J156" i="1" s="1"/>
  <c r="J168" i="1" s="1"/>
  <c r="J35" i="1"/>
  <c r="J47" i="1" s="1"/>
  <c r="J59" i="1" s="1"/>
  <c r="J71" i="1" s="1"/>
  <c r="J83" i="1" s="1"/>
  <c r="J95" i="1" s="1"/>
  <c r="J107" i="1" s="1"/>
  <c r="J119" i="1" s="1"/>
  <c r="J131" i="1" s="1"/>
  <c r="J143" i="1" s="1"/>
  <c r="J155" i="1" s="1"/>
  <c r="J167" i="1" s="1"/>
  <c r="J179" i="1" s="1"/>
  <c r="J34" i="1"/>
  <c r="J46" i="1" s="1"/>
  <c r="J58" i="1" s="1"/>
  <c r="J70" i="1" s="1"/>
  <c r="J82" i="1" s="1"/>
  <c r="J94" i="1" s="1"/>
  <c r="J106" i="1" s="1"/>
  <c r="J118" i="1" s="1"/>
  <c r="J130" i="1" s="1"/>
  <c r="J142" i="1" s="1"/>
  <c r="J154" i="1" s="1"/>
  <c r="J166" i="1" s="1"/>
  <c r="J33" i="1"/>
  <c r="J45" i="1" s="1"/>
  <c r="J57" i="1" s="1"/>
  <c r="J69" i="1" s="1"/>
  <c r="J81" i="1" s="1"/>
  <c r="J93" i="1" s="1"/>
  <c r="J105" i="1" s="1"/>
  <c r="J117" i="1" s="1"/>
  <c r="J129" i="1" s="1"/>
  <c r="J141" i="1" s="1"/>
  <c r="J153" i="1" s="1"/>
  <c r="J165" i="1" s="1"/>
  <c r="J32" i="1"/>
  <c r="J44" i="1" s="1"/>
  <c r="J56" i="1" s="1"/>
  <c r="J68" i="1" s="1"/>
  <c r="J80" i="1" s="1"/>
  <c r="J92" i="1" s="1"/>
  <c r="J104" i="1" s="1"/>
  <c r="J116" i="1" s="1"/>
  <c r="J128" i="1" s="1"/>
  <c r="J140" i="1" s="1"/>
  <c r="J152" i="1" s="1"/>
  <c r="J164" i="1" s="1"/>
  <c r="J31" i="1"/>
  <c r="J43" i="1" s="1"/>
  <c r="J55" i="1" s="1"/>
  <c r="J67" i="1" s="1"/>
  <c r="J79" i="1" s="1"/>
  <c r="J91" i="1" s="1"/>
  <c r="J103" i="1" s="1"/>
  <c r="J115" i="1" s="1"/>
  <c r="J127" i="1" s="1"/>
  <c r="J139" i="1" s="1"/>
  <c r="J151" i="1" s="1"/>
  <c r="J163" i="1" s="1"/>
  <c r="J175" i="1" s="1"/>
  <c r="J30" i="1"/>
  <c r="J42" i="1" s="1"/>
  <c r="J54" i="1" s="1"/>
  <c r="J66" i="1" s="1"/>
  <c r="J78" i="1" s="1"/>
  <c r="J90" i="1" s="1"/>
  <c r="J102" i="1" s="1"/>
  <c r="J114" i="1" s="1"/>
  <c r="J126" i="1" s="1"/>
  <c r="J138" i="1" s="1"/>
  <c r="J150" i="1" s="1"/>
  <c r="J162" i="1" s="1"/>
  <c r="J174" i="1" s="1"/>
  <c r="J29" i="1"/>
  <c r="J41" i="1" s="1"/>
  <c r="J53" i="1" s="1"/>
  <c r="J65" i="1" s="1"/>
  <c r="J77" i="1" s="1"/>
  <c r="J89" i="1" s="1"/>
  <c r="J101" i="1" s="1"/>
  <c r="J113" i="1" s="1"/>
  <c r="J125" i="1" s="1"/>
  <c r="J137" i="1" s="1"/>
  <c r="J149" i="1" s="1"/>
  <c r="J161" i="1" s="1"/>
  <c r="J173" i="1" s="1"/>
  <c r="J28" i="1"/>
  <c r="J40" i="1" s="1"/>
  <c r="J52" i="1" s="1"/>
  <c r="J64" i="1" s="1"/>
  <c r="J76" i="1" s="1"/>
  <c r="J88" i="1" s="1"/>
  <c r="J100" i="1" s="1"/>
  <c r="J112" i="1" s="1"/>
  <c r="J124" i="1" s="1"/>
  <c r="J136" i="1" s="1"/>
  <c r="J148" i="1" s="1"/>
  <c r="J160" i="1" s="1"/>
  <c r="J172" i="1" s="1"/>
  <c r="J39" i="1"/>
  <c r="J51" i="1" s="1"/>
  <c r="J63" i="1" s="1"/>
  <c r="J75" i="1" s="1"/>
  <c r="J87" i="1" s="1"/>
  <c r="J99" i="1" s="1"/>
  <c r="J111" i="1" s="1"/>
  <c r="J123" i="1" s="1"/>
  <c r="J135" i="1" s="1"/>
  <c r="J147" i="1" s="1"/>
  <c r="J159" i="1" s="1"/>
  <c r="J171" i="1" s="1"/>
  <c r="J38" i="1"/>
  <c r="J50" i="1" s="1"/>
  <c r="J62" i="1" s="1"/>
  <c r="J74" i="1" s="1"/>
  <c r="J86" i="1" s="1"/>
  <c r="J98" i="1" s="1"/>
  <c r="J110" i="1" s="1"/>
  <c r="J122" i="1" s="1"/>
  <c r="J134" i="1" s="1"/>
  <c r="J146" i="1" s="1"/>
  <c r="J158" i="1" s="1"/>
  <c r="J170" i="1" s="1"/>
  <c r="J37" i="1"/>
  <c r="J49" i="1" s="1"/>
  <c r="J61" i="1" s="1"/>
  <c r="J73" i="1" s="1"/>
  <c r="J85" i="1" s="1"/>
  <c r="J97" i="1" s="1"/>
  <c r="J109" i="1" s="1"/>
  <c r="J121" i="1" s="1"/>
  <c r="J133" i="1" s="1"/>
  <c r="J145" i="1" s="1"/>
  <c r="J157" i="1" s="1"/>
  <c r="J169" i="1" s="1"/>
  <c r="I37" i="1"/>
  <c r="I49" i="1" s="1"/>
  <c r="I61" i="1" s="1"/>
  <c r="I73" i="1" s="1"/>
  <c r="I85" i="1" s="1"/>
  <c r="I97" i="1" s="1"/>
  <c r="I109" i="1" s="1"/>
  <c r="I121" i="1" s="1"/>
  <c r="I133" i="1" s="1"/>
  <c r="I145" i="1" s="1"/>
  <c r="I157" i="1" s="1"/>
  <c r="I169" i="1" s="1"/>
  <c r="I36" i="1"/>
  <c r="I48" i="1" s="1"/>
  <c r="I60" i="1" s="1"/>
  <c r="I72" i="1" s="1"/>
  <c r="I84" i="1" s="1"/>
  <c r="I96" i="1" s="1"/>
  <c r="I108" i="1" s="1"/>
  <c r="I120" i="1" s="1"/>
  <c r="I132" i="1" s="1"/>
  <c r="I144" i="1" s="1"/>
  <c r="I156" i="1" s="1"/>
  <c r="I168" i="1" s="1"/>
  <c r="I35" i="1"/>
  <c r="I47" i="1" s="1"/>
  <c r="I59" i="1" s="1"/>
  <c r="I71" i="1" s="1"/>
  <c r="I83" i="1" s="1"/>
  <c r="I95" i="1" s="1"/>
  <c r="I107" i="1" s="1"/>
  <c r="I119" i="1" s="1"/>
  <c r="I131" i="1" s="1"/>
  <c r="I143" i="1" s="1"/>
  <c r="I155" i="1" s="1"/>
  <c r="I167" i="1" s="1"/>
  <c r="I34" i="1"/>
  <c r="I46" i="1" s="1"/>
  <c r="I58" i="1" s="1"/>
  <c r="I70" i="1" s="1"/>
  <c r="I82" i="1" s="1"/>
  <c r="I94" i="1" s="1"/>
  <c r="I106" i="1" s="1"/>
  <c r="I118" i="1" s="1"/>
  <c r="I130" i="1" s="1"/>
  <c r="I142" i="1" s="1"/>
  <c r="I154" i="1" s="1"/>
  <c r="I166" i="1" s="1"/>
  <c r="I33" i="1"/>
  <c r="I45" i="1" s="1"/>
  <c r="I57" i="1" s="1"/>
  <c r="I69" i="1" s="1"/>
  <c r="I81" i="1" s="1"/>
  <c r="I93" i="1" s="1"/>
  <c r="I105" i="1" s="1"/>
  <c r="I117" i="1" s="1"/>
  <c r="I129" i="1" s="1"/>
  <c r="I141" i="1" s="1"/>
  <c r="I153" i="1" s="1"/>
  <c r="I165" i="1" s="1"/>
  <c r="I32" i="1"/>
  <c r="I44" i="1" s="1"/>
  <c r="I56" i="1" s="1"/>
  <c r="I68" i="1" s="1"/>
  <c r="I80" i="1" s="1"/>
  <c r="I92" i="1" s="1"/>
  <c r="I104" i="1" s="1"/>
  <c r="I116" i="1" s="1"/>
  <c r="I128" i="1" s="1"/>
  <c r="I140" i="1" s="1"/>
  <c r="I152" i="1" s="1"/>
  <c r="I164" i="1" s="1"/>
  <c r="I176" i="1" s="1"/>
  <c r="I31" i="1"/>
  <c r="I43" i="1" s="1"/>
  <c r="I55" i="1" s="1"/>
  <c r="I67" i="1" s="1"/>
  <c r="I79" i="1" s="1"/>
  <c r="I91" i="1" s="1"/>
  <c r="I103" i="1" s="1"/>
  <c r="I115" i="1" s="1"/>
  <c r="I127" i="1" s="1"/>
  <c r="I139" i="1" s="1"/>
  <c r="I151" i="1" s="1"/>
  <c r="I163" i="1" s="1"/>
  <c r="I175" i="1" s="1"/>
  <c r="I30" i="1"/>
  <c r="I42" i="1" s="1"/>
  <c r="I54" i="1" s="1"/>
  <c r="I66" i="1" s="1"/>
  <c r="I78" i="1" s="1"/>
  <c r="I90" i="1" s="1"/>
  <c r="I102" i="1" s="1"/>
  <c r="I114" i="1" s="1"/>
  <c r="I126" i="1" s="1"/>
  <c r="I138" i="1" s="1"/>
  <c r="I150" i="1" s="1"/>
  <c r="I162" i="1" s="1"/>
  <c r="I174" i="1" s="1"/>
  <c r="I29" i="1"/>
  <c r="I41" i="1" s="1"/>
  <c r="I53" i="1" s="1"/>
  <c r="I65" i="1" s="1"/>
  <c r="I77" i="1" s="1"/>
  <c r="I89" i="1" s="1"/>
  <c r="I101" i="1" s="1"/>
  <c r="I113" i="1" s="1"/>
  <c r="I125" i="1" s="1"/>
  <c r="I137" i="1" s="1"/>
  <c r="I149" i="1" s="1"/>
  <c r="I161" i="1" s="1"/>
  <c r="I173" i="1" s="1"/>
  <c r="I28" i="1"/>
  <c r="I40" i="1" s="1"/>
  <c r="I52" i="1" s="1"/>
  <c r="I64" i="1" s="1"/>
  <c r="I76" i="1" s="1"/>
  <c r="I88" i="1" s="1"/>
  <c r="I100" i="1" s="1"/>
  <c r="I112" i="1" s="1"/>
  <c r="I124" i="1" s="1"/>
  <c r="I136" i="1" s="1"/>
  <c r="I148" i="1" s="1"/>
  <c r="I160" i="1" s="1"/>
  <c r="I172" i="1" s="1"/>
  <c r="I39" i="1"/>
  <c r="I51" i="1" s="1"/>
  <c r="I63" i="1" s="1"/>
  <c r="I75" i="1" s="1"/>
  <c r="I87" i="1" s="1"/>
  <c r="I99" i="1" s="1"/>
  <c r="I111" i="1" s="1"/>
  <c r="I123" i="1" s="1"/>
  <c r="I135" i="1" s="1"/>
  <c r="I147" i="1" s="1"/>
  <c r="I159" i="1" s="1"/>
  <c r="I171" i="1" s="1"/>
  <c r="I38" i="1"/>
  <c r="I50" i="1" s="1"/>
  <c r="I62" i="1" s="1"/>
  <c r="I74" i="1" s="1"/>
  <c r="I86" i="1" s="1"/>
  <c r="I98" i="1" s="1"/>
  <c r="I110" i="1" s="1"/>
  <c r="I122" i="1" s="1"/>
  <c r="I134" i="1" s="1"/>
  <c r="I146" i="1" s="1"/>
  <c r="I158" i="1" s="1"/>
  <c r="I170" i="1" s="1"/>
  <c r="A801" i="2"/>
  <c r="C801" i="2"/>
  <c r="D801" i="2" s="1"/>
  <c r="E801" i="2" s="1"/>
  <c r="B801" i="2"/>
  <c r="A766" i="2"/>
  <c r="C766" i="2"/>
  <c r="D766" i="2" s="1"/>
  <c r="E766" i="2"/>
  <c r="B766" i="2"/>
  <c r="A751" i="2"/>
  <c r="C751" i="2"/>
  <c r="D751" i="2" s="1"/>
  <c r="E751" i="2" s="1"/>
  <c r="B751" i="2"/>
  <c r="A773" i="2"/>
  <c r="C773" i="2"/>
  <c r="D773" i="2" s="1"/>
  <c r="E773" i="2" s="1"/>
  <c r="B773" i="2"/>
  <c r="A789" i="2"/>
  <c r="C789" i="2"/>
  <c r="D789" i="2" s="1"/>
  <c r="E789" i="2" s="1"/>
  <c r="B789" i="2"/>
  <c r="A739" i="2"/>
  <c r="C739" i="2"/>
  <c r="D739" i="2" s="1"/>
  <c r="E739" i="2" s="1"/>
  <c r="B739" i="2"/>
  <c r="A750" i="2"/>
  <c r="C750" i="2"/>
  <c r="D750" i="2" s="1"/>
  <c r="E750" i="2" s="1"/>
  <c r="B750" i="2"/>
  <c r="A785" i="2"/>
  <c r="C785" i="2"/>
  <c r="D785" i="2" s="1"/>
  <c r="E785" i="2"/>
  <c r="B785" i="2"/>
  <c r="A767" i="2"/>
  <c r="C767" i="2"/>
  <c r="D767" i="2" s="1"/>
  <c r="E767" i="2" s="1"/>
  <c r="B767" i="2"/>
  <c r="A752" i="2"/>
  <c r="C752" i="2"/>
  <c r="D752" i="2" s="1"/>
  <c r="E752" i="2" s="1"/>
  <c r="B752" i="2"/>
  <c r="A731" i="2"/>
  <c r="C731" i="2"/>
  <c r="D731" i="2" s="1"/>
  <c r="E731" i="2" s="1"/>
  <c r="B731" i="2"/>
  <c r="A732" i="2"/>
  <c r="C732" i="2"/>
  <c r="D732" i="2" s="1"/>
  <c r="E732" i="2" s="1"/>
  <c r="B732" i="2"/>
  <c r="A735" i="2"/>
  <c r="C735" i="2"/>
  <c r="D735" i="2" s="1"/>
  <c r="E735" i="2" s="1"/>
  <c r="B735" i="2"/>
  <c r="A762" i="2"/>
  <c r="C762" i="2"/>
  <c r="D762" i="2" s="1"/>
  <c r="E762" i="2" s="1"/>
  <c r="B762" i="2"/>
  <c r="A734" i="2"/>
  <c r="C734" i="2"/>
  <c r="D734" i="2" s="1"/>
  <c r="E734" i="2" s="1"/>
  <c r="B734" i="2"/>
  <c r="A757" i="2"/>
  <c r="C757" i="2"/>
  <c r="D757" i="2" s="1"/>
  <c r="E757" i="2" s="1"/>
  <c r="B757" i="2"/>
  <c r="A771" i="2"/>
  <c r="C771" i="2"/>
  <c r="D771" i="2" s="1"/>
  <c r="E771" i="2" s="1"/>
  <c r="B771" i="2"/>
  <c r="A794" i="2"/>
  <c r="C794" i="2"/>
  <c r="D794" i="2" s="1"/>
  <c r="E794" i="2" s="1"/>
  <c r="B794" i="2"/>
  <c r="A778" i="2"/>
  <c r="C778" i="2"/>
  <c r="D778" i="2" s="1"/>
  <c r="E778" i="2" s="1"/>
  <c r="B778" i="2"/>
  <c r="A745" i="2"/>
  <c r="C745" i="2"/>
  <c r="D745" i="2" s="1"/>
  <c r="E745" i="2" s="1"/>
  <c r="B745" i="2"/>
  <c r="A740" i="2"/>
  <c r="C740" i="2"/>
  <c r="D740" i="2" s="1"/>
  <c r="E740" i="2" s="1"/>
  <c r="B740" i="2"/>
  <c r="A744" i="2"/>
  <c r="C744" i="2"/>
  <c r="D744" i="2" s="1"/>
  <c r="E744" i="2" s="1"/>
  <c r="B744" i="2"/>
  <c r="A736" i="2"/>
  <c r="C736" i="2"/>
  <c r="D736" i="2" s="1"/>
  <c r="E736" i="2" s="1"/>
  <c r="B736" i="2"/>
  <c r="A769" i="2"/>
  <c r="C769" i="2"/>
  <c r="D769" i="2" s="1"/>
  <c r="E769" i="2" s="1"/>
  <c r="B769" i="2"/>
  <c r="A802" i="2"/>
  <c r="C802" i="2"/>
  <c r="D802" i="2" s="1"/>
  <c r="E802" i="2" s="1"/>
  <c r="B802" i="2"/>
  <c r="A818" i="2"/>
  <c r="C818" i="2"/>
  <c r="D818" i="2" s="1"/>
  <c r="E818" i="2" s="1"/>
  <c r="B818" i="2"/>
  <c r="A795" i="2"/>
  <c r="C795" i="2"/>
  <c r="D795" i="2" s="1"/>
  <c r="E795" i="2" s="1"/>
  <c r="B795" i="2"/>
  <c r="A781" i="2"/>
  <c r="C781" i="2"/>
  <c r="D781" i="2" s="1"/>
  <c r="E781" i="2" s="1"/>
  <c r="B781" i="2"/>
  <c r="A758" i="2"/>
  <c r="C758" i="2"/>
  <c r="D758" i="2" s="1"/>
  <c r="E758" i="2" s="1"/>
  <c r="B758" i="2"/>
  <c r="A786" i="2"/>
  <c r="C786" i="2"/>
  <c r="D786" i="2" s="1"/>
  <c r="E786" i="2" s="1"/>
  <c r="B786" i="2"/>
  <c r="A759" i="2"/>
  <c r="C759" i="2"/>
  <c r="D759" i="2" s="1"/>
  <c r="E759" i="2" s="1"/>
  <c r="B759" i="2"/>
  <c r="A809" i="2"/>
  <c r="C809" i="2"/>
  <c r="D809" i="2" s="1"/>
  <c r="E809" i="2" s="1"/>
  <c r="B809" i="2"/>
  <c r="A774" i="2"/>
  <c r="C774" i="2"/>
  <c r="D774" i="2" s="1"/>
  <c r="E774" i="2" s="1"/>
  <c r="B774" i="2"/>
  <c r="A763" i="2"/>
  <c r="C763" i="2"/>
  <c r="D763" i="2" s="1"/>
  <c r="E763" i="2" s="1"/>
  <c r="B763" i="2"/>
  <c r="A813" i="2"/>
  <c r="C813" i="2"/>
  <c r="D813" i="2" s="1"/>
  <c r="E813" i="2" s="1"/>
  <c r="B813" i="2"/>
  <c r="A797" i="2"/>
  <c r="C797" i="2"/>
  <c r="D797" i="2" s="1"/>
  <c r="E797" i="2" s="1"/>
  <c r="B797" i="2"/>
  <c r="A775" i="2"/>
  <c r="C775" i="2"/>
  <c r="D775" i="2" s="1"/>
  <c r="E775" i="2" s="1"/>
  <c r="B775" i="2"/>
  <c r="A790" i="2"/>
  <c r="C790" i="2"/>
  <c r="D790" i="2" s="1"/>
  <c r="E790" i="2" s="1"/>
  <c r="B790" i="2"/>
  <c r="A825" i="2"/>
  <c r="C825" i="2"/>
  <c r="D825" i="2" s="1"/>
  <c r="E825" i="2" s="1"/>
  <c r="B825" i="2"/>
  <c r="A760" i="2"/>
  <c r="C760" i="2"/>
  <c r="D760" i="2" s="1"/>
  <c r="E760" i="2" s="1"/>
  <c r="B760" i="2"/>
  <c r="A768" i="2"/>
  <c r="C768" i="2"/>
  <c r="D768" i="2" s="1"/>
  <c r="E768" i="2" s="1"/>
  <c r="B768" i="2"/>
  <c r="A764" i="2"/>
  <c r="C764" i="2"/>
  <c r="D764" i="2" s="1"/>
  <c r="E764" i="2" s="1"/>
  <c r="B764" i="2"/>
  <c r="A756" i="2"/>
  <c r="C756" i="2"/>
  <c r="D756" i="2" s="1"/>
  <c r="E756" i="2" s="1"/>
  <c r="B756" i="2"/>
  <c r="A755" i="2"/>
  <c r="C755" i="2"/>
  <c r="D755" i="2" s="1"/>
  <c r="E755" i="2" s="1"/>
  <c r="B755" i="2"/>
  <c r="A776" i="2"/>
  <c r="C776" i="2"/>
  <c r="D776" i="2" s="1"/>
  <c r="E776" i="2" s="1"/>
  <c r="B776" i="2"/>
  <c r="A791" i="2"/>
  <c r="C791" i="2"/>
  <c r="D791" i="2" s="1"/>
  <c r="E791" i="2" s="1"/>
  <c r="B791" i="2"/>
  <c r="A826" i="2"/>
  <c r="C826" i="2"/>
  <c r="D826" i="2" s="1"/>
  <c r="E826" i="2" s="1"/>
  <c r="B826" i="2"/>
  <c r="A793" i="2"/>
  <c r="C793" i="2"/>
  <c r="D793" i="2" s="1"/>
  <c r="E793" i="2" s="1"/>
  <c r="B793" i="2"/>
  <c r="A849" i="2"/>
  <c r="C849" i="2"/>
  <c r="D849" i="2"/>
  <c r="E849" i="2" s="1"/>
  <c r="B849" i="2"/>
  <c r="A814" i="2"/>
  <c r="C814" i="2"/>
  <c r="D814" i="2" s="1"/>
  <c r="E814" i="2" s="1"/>
  <c r="B814" i="2"/>
  <c r="A799" i="2"/>
  <c r="C799" i="2"/>
  <c r="D799" i="2" s="1"/>
  <c r="E799" i="2" s="1"/>
  <c r="B799" i="2"/>
  <c r="A821" i="2"/>
  <c r="C821" i="2"/>
  <c r="D821" i="2" s="1"/>
  <c r="E821" i="2" s="1"/>
  <c r="B821" i="2"/>
  <c r="A837" i="2"/>
  <c r="C837" i="2"/>
  <c r="D837" i="2" s="1"/>
  <c r="E837" i="2" s="1"/>
  <c r="B837" i="2"/>
  <c r="A787" i="2"/>
  <c r="C787" i="2"/>
  <c r="D787" i="2" s="1"/>
  <c r="E787" i="2" s="1"/>
  <c r="B787" i="2"/>
  <c r="A798" i="2"/>
  <c r="C798" i="2"/>
  <c r="D798" i="2" s="1"/>
  <c r="E798" i="2" s="1"/>
  <c r="B798" i="2"/>
  <c r="A833" i="2"/>
  <c r="C833" i="2"/>
  <c r="D833" i="2" s="1"/>
  <c r="E833" i="2" s="1"/>
  <c r="B833" i="2"/>
  <c r="A783" i="2"/>
  <c r="C783" i="2"/>
  <c r="D783" i="2" s="1"/>
  <c r="E783" i="2" s="1"/>
  <c r="B783" i="2"/>
  <c r="A810" i="2"/>
  <c r="C810" i="2"/>
  <c r="D810" i="2" s="1"/>
  <c r="E810" i="2" s="1"/>
  <c r="B810" i="2"/>
  <c r="A782" i="2"/>
  <c r="C782" i="2"/>
  <c r="D782" i="2"/>
  <c r="E782" i="2" s="1"/>
  <c r="B782" i="2"/>
  <c r="A805" i="2"/>
  <c r="C805" i="2"/>
  <c r="D805" i="2" s="1"/>
  <c r="E805" i="2" s="1"/>
  <c r="B805" i="2"/>
  <c r="A819" i="2"/>
  <c r="C819" i="2"/>
  <c r="D819" i="2" s="1"/>
  <c r="E819" i="2" s="1"/>
  <c r="B819" i="2"/>
  <c r="A842" i="2"/>
  <c r="C842" i="2"/>
  <c r="D842" i="2" s="1"/>
  <c r="E842" i="2" s="1"/>
  <c r="B842" i="2"/>
  <c r="A815" i="2"/>
  <c r="C815" i="2"/>
  <c r="D815" i="2" s="1"/>
  <c r="E815" i="2" s="1"/>
  <c r="B815" i="2"/>
  <c r="A800" i="2"/>
  <c r="C800" i="2"/>
  <c r="D800" i="2" s="1"/>
  <c r="E800" i="2" s="1"/>
  <c r="B800" i="2"/>
  <c r="A779" i="2"/>
  <c r="C779" i="2"/>
  <c r="D779" i="2" s="1"/>
  <c r="E779" i="2" s="1"/>
  <c r="B779" i="2"/>
  <c r="A780" i="2"/>
  <c r="C780" i="2"/>
  <c r="D780" i="2" s="1"/>
  <c r="E780" i="2" s="1"/>
  <c r="B780" i="2"/>
  <c r="A788" i="2"/>
  <c r="C788" i="2"/>
  <c r="D788" i="2" s="1"/>
  <c r="E788" i="2" s="1"/>
  <c r="B788" i="2"/>
  <c r="A792" i="2"/>
  <c r="C792" i="2"/>
  <c r="D792" i="2" s="1"/>
  <c r="E792" i="2" s="1"/>
  <c r="B792" i="2"/>
  <c r="A784" i="2"/>
  <c r="C784" i="2"/>
  <c r="D784" i="2" s="1"/>
  <c r="E784" i="2" s="1"/>
  <c r="B784" i="2"/>
  <c r="A866" i="2"/>
  <c r="C866" i="2"/>
  <c r="D866" i="2" s="1"/>
  <c r="E866" i="2" s="1"/>
  <c r="B866" i="2"/>
  <c r="A843" i="2"/>
  <c r="C843" i="2"/>
  <c r="D843" i="2" s="1"/>
  <c r="E843" i="2" s="1"/>
  <c r="B843" i="2"/>
  <c r="A829" i="2"/>
  <c r="C829" i="2"/>
  <c r="D829" i="2" s="1"/>
  <c r="E829" i="2" s="1"/>
  <c r="B829" i="2"/>
  <c r="A806" i="2"/>
  <c r="C806" i="2"/>
  <c r="D806" i="2" s="1"/>
  <c r="E806" i="2" s="1"/>
  <c r="B806" i="2"/>
  <c r="A834" i="2"/>
  <c r="C834" i="2"/>
  <c r="D834" i="2" s="1"/>
  <c r="E834" i="2" s="1"/>
  <c r="B834" i="2"/>
  <c r="A807" i="2"/>
  <c r="C807" i="2"/>
  <c r="D807" i="2" s="1"/>
  <c r="E807" i="2" s="1"/>
  <c r="B807" i="2"/>
  <c r="A857" i="2"/>
  <c r="C857" i="2"/>
  <c r="D857" i="2" s="1"/>
  <c r="E857" i="2" s="1"/>
  <c r="B857" i="2"/>
  <c r="A822" i="2"/>
  <c r="C822" i="2"/>
  <c r="D822" i="2" s="1"/>
  <c r="E822" i="2" s="1"/>
  <c r="B822" i="2"/>
  <c r="A811" i="2"/>
  <c r="C811" i="2"/>
  <c r="D811" i="2" s="1"/>
  <c r="E811" i="2" s="1"/>
  <c r="B811" i="2"/>
  <c r="A861" i="2"/>
  <c r="C861" i="2"/>
  <c r="D861" i="2" s="1"/>
  <c r="E861" i="2" s="1"/>
  <c r="B861" i="2"/>
  <c r="A845" i="2"/>
  <c r="C845" i="2"/>
  <c r="D845" i="2" s="1"/>
  <c r="E845" i="2" s="1"/>
  <c r="B845" i="2"/>
  <c r="A823" i="2"/>
  <c r="C823" i="2"/>
  <c r="D823" i="2" s="1"/>
  <c r="E823" i="2" s="1"/>
  <c r="B823" i="2"/>
  <c r="A838" i="2"/>
  <c r="C838" i="2"/>
  <c r="D838" i="2" s="1"/>
  <c r="E838" i="2" s="1"/>
  <c r="B838" i="2"/>
  <c r="A873" i="2"/>
  <c r="C873" i="2"/>
  <c r="D873" i="2" s="1"/>
  <c r="E873" i="2" s="1"/>
  <c r="B873" i="2"/>
  <c r="A817" i="2"/>
  <c r="C817" i="2"/>
  <c r="D817" i="2" s="1"/>
  <c r="E817" i="2" s="1"/>
  <c r="B817" i="2"/>
  <c r="A850" i="2"/>
  <c r="C850" i="2"/>
  <c r="D850" i="2" s="1"/>
  <c r="E850" i="2" s="1"/>
  <c r="B850" i="2"/>
  <c r="A808" i="2"/>
  <c r="C808" i="2"/>
  <c r="D808" i="2" s="1"/>
  <c r="E808" i="2" s="1"/>
  <c r="B808" i="2"/>
  <c r="A816" i="2"/>
  <c r="C816" i="2"/>
  <c r="D816" i="2" s="1"/>
  <c r="E816" i="2" s="1"/>
  <c r="B816" i="2"/>
  <c r="A812" i="2"/>
  <c r="C812" i="2"/>
  <c r="D812" i="2" s="1"/>
  <c r="E812" i="2" s="1"/>
  <c r="B812" i="2"/>
  <c r="A804" i="2"/>
  <c r="C804" i="2"/>
  <c r="D804" i="2" s="1"/>
  <c r="E804" i="2" s="1"/>
  <c r="B804" i="2"/>
  <c r="A803" i="2"/>
  <c r="C803" i="2"/>
  <c r="D803" i="2" s="1"/>
  <c r="E803" i="2" s="1"/>
  <c r="B803" i="2"/>
  <c r="A824" i="2"/>
  <c r="C824" i="2"/>
  <c r="D824" i="2" s="1"/>
  <c r="E824" i="2" s="1"/>
  <c r="B824" i="2"/>
  <c r="A839" i="2"/>
  <c r="C839" i="2"/>
  <c r="D839" i="2" s="1"/>
  <c r="E839" i="2" s="1"/>
  <c r="B839" i="2"/>
  <c r="G14" i="1"/>
  <c r="G15" i="1" s="1"/>
  <c r="G16" i="1" s="1"/>
  <c r="G17" i="1" s="1"/>
  <c r="G18" i="1" s="1"/>
  <c r="G19" i="1" s="1"/>
  <c r="G21" i="1" s="1"/>
  <c r="G22" i="1" s="1"/>
  <c r="G23" i="1" s="1"/>
  <c r="G24" i="1" s="1"/>
  <c r="G26" i="1"/>
  <c r="G27" i="1" s="1"/>
  <c r="G28" i="1" s="1"/>
  <c r="G29" i="1" s="1"/>
  <c r="G30" i="1" s="1"/>
  <c r="G31" i="1" s="1"/>
  <c r="G32" i="1" s="1"/>
  <c r="G33" i="1" s="1"/>
  <c r="G34" i="1" s="1"/>
  <c r="G35" i="1" s="1"/>
  <c r="G36" i="1" s="1"/>
  <c r="G38" i="1"/>
  <c r="G39" i="1" s="1"/>
  <c r="G40" i="1" s="1"/>
  <c r="G41" i="1" s="1"/>
  <c r="G42" i="1" s="1"/>
  <c r="G43" i="1" s="1"/>
  <c r="G44" i="1" s="1"/>
  <c r="G45" i="1" s="1"/>
  <c r="G46" i="1" s="1"/>
  <c r="G47" i="1" s="1"/>
  <c r="G48" i="1" s="1"/>
  <c r="W31" i="1"/>
  <c r="W43" i="1" s="1"/>
  <c r="W55" i="1" s="1"/>
  <c r="W67" i="1" s="1"/>
  <c r="W79" i="1" s="1"/>
  <c r="W91" i="1" s="1"/>
  <c r="W103" i="1" s="1"/>
  <c r="W115" i="1" s="1"/>
  <c r="W127" i="1" s="1"/>
  <c r="W139" i="1" s="1"/>
  <c r="W151" i="1" s="1"/>
  <c r="W163" i="1" s="1"/>
  <c r="W175" i="1" s="1"/>
  <c r="W187" i="1" s="1"/>
  <c r="W199" i="1" s="1"/>
  <c r="W211" i="1" s="1"/>
  <c r="W223" i="1" s="1"/>
  <c r="W235" i="1" s="1"/>
  <c r="W247" i="1" s="1"/>
  <c r="W30" i="1"/>
  <c r="W42" i="1" s="1"/>
  <c r="W54" i="1" s="1"/>
  <c r="W66" i="1" s="1"/>
  <c r="W78" i="1" s="1"/>
  <c r="W90" i="1" s="1"/>
  <c r="W102" i="1" s="1"/>
  <c r="W114" i="1" s="1"/>
  <c r="W126" i="1" s="1"/>
  <c r="W138" i="1" s="1"/>
  <c r="W150" i="1" s="1"/>
  <c r="W162" i="1" s="1"/>
  <c r="W174" i="1" s="1"/>
  <c r="W186" i="1" s="1"/>
  <c r="W198" i="1" s="1"/>
  <c r="W210" i="1" s="1"/>
  <c r="W222" i="1" s="1"/>
  <c r="W234" i="1" s="1"/>
  <c r="W246" i="1" s="1"/>
  <c r="W258" i="1" s="1"/>
  <c r="W29" i="1"/>
  <c r="W41" i="1" s="1"/>
  <c r="W53" i="1" s="1"/>
  <c r="W65" i="1" s="1"/>
  <c r="W77" i="1" s="1"/>
  <c r="W89" i="1" s="1"/>
  <c r="W101" i="1" s="1"/>
  <c r="W113" i="1" s="1"/>
  <c r="W125" i="1" s="1"/>
  <c r="W137" i="1" s="1"/>
  <c r="W149" i="1" s="1"/>
  <c r="W161" i="1" s="1"/>
  <c r="W173" i="1" s="1"/>
  <c r="W185" i="1" s="1"/>
  <c r="W197" i="1" s="1"/>
  <c r="W209" i="1" s="1"/>
  <c r="W221" i="1" s="1"/>
  <c r="W233" i="1" s="1"/>
  <c r="W245" i="1" s="1"/>
  <c r="W26" i="1"/>
  <c r="W38" i="1" s="1"/>
  <c r="W50" i="1" s="1"/>
  <c r="W62" i="1" s="1"/>
  <c r="W74" i="1" s="1"/>
  <c r="W86" i="1" s="1"/>
  <c r="W98" i="1" s="1"/>
  <c r="W110" i="1" s="1"/>
  <c r="W122" i="1" s="1"/>
  <c r="W134" i="1" s="1"/>
  <c r="W146" i="1" s="1"/>
  <c r="W158" i="1" s="1"/>
  <c r="W170" i="1" s="1"/>
  <c r="W182" i="1" s="1"/>
  <c r="W194" i="1" s="1"/>
  <c r="W206" i="1" s="1"/>
  <c r="W218" i="1" s="1"/>
  <c r="W230" i="1" s="1"/>
  <c r="W242" i="1" s="1"/>
  <c r="W254" i="1" s="1"/>
  <c r="W24" i="1"/>
  <c r="W36" i="1" s="1"/>
  <c r="W48" i="1" s="1"/>
  <c r="W60" i="1" s="1"/>
  <c r="W72" i="1" s="1"/>
  <c r="W84" i="1" s="1"/>
  <c r="W96" i="1" s="1"/>
  <c r="W108" i="1" s="1"/>
  <c r="W120" i="1" s="1"/>
  <c r="W132" i="1" s="1"/>
  <c r="W144" i="1" s="1"/>
  <c r="W156" i="1" s="1"/>
  <c r="W168" i="1" s="1"/>
  <c r="W180" i="1" s="1"/>
  <c r="W192" i="1" s="1"/>
  <c r="W204" i="1" s="1"/>
  <c r="W216" i="1" s="1"/>
  <c r="W228" i="1" s="1"/>
  <c r="W240" i="1" s="1"/>
  <c r="W22" i="1"/>
  <c r="W34" i="1" s="1"/>
  <c r="W46" i="1" s="1"/>
  <c r="W58" i="1" s="1"/>
  <c r="W70" i="1" s="1"/>
  <c r="W82" i="1" s="1"/>
  <c r="W94" i="1" s="1"/>
  <c r="W106" i="1" s="1"/>
  <c r="W118" i="1" s="1"/>
  <c r="W130" i="1" s="1"/>
  <c r="W142" i="1" s="1"/>
  <c r="W154" i="1" s="1"/>
  <c r="W166" i="1" s="1"/>
  <c r="W178" i="1" s="1"/>
  <c r="W190" i="1" s="1"/>
  <c r="W202" i="1" s="1"/>
  <c r="W214" i="1" s="1"/>
  <c r="W226" i="1" s="1"/>
  <c r="W238" i="1" s="1"/>
  <c r="W20" i="1"/>
  <c r="W32" i="1" s="1"/>
  <c r="W44" i="1" s="1"/>
  <c r="W56" i="1" s="1"/>
  <c r="W68" i="1" s="1"/>
  <c r="W80" i="1" s="1"/>
  <c r="W92" i="1" s="1"/>
  <c r="W104" i="1" s="1"/>
  <c r="W116" i="1" s="1"/>
  <c r="W128" i="1" s="1"/>
  <c r="W140" i="1" s="1"/>
  <c r="W152" i="1" s="1"/>
  <c r="W164" i="1" s="1"/>
  <c r="W176" i="1" s="1"/>
  <c r="W188" i="1" s="1"/>
  <c r="W200" i="1" s="1"/>
  <c r="W212" i="1" s="1"/>
  <c r="W224" i="1" s="1"/>
  <c r="W236" i="1" s="1"/>
  <c r="A874" i="2"/>
  <c r="C874" i="2"/>
  <c r="D874" i="2" s="1"/>
  <c r="E874" i="2" s="1"/>
  <c r="B874" i="2"/>
  <c r="A841" i="2"/>
  <c r="C841" i="2"/>
  <c r="D841" i="2" s="1"/>
  <c r="E841" i="2" s="1"/>
  <c r="B841" i="2"/>
  <c r="A897" i="2"/>
  <c r="C897" i="2"/>
  <c r="D897" i="2" s="1"/>
  <c r="E897" i="2" s="1"/>
  <c r="B897" i="2"/>
  <c r="A862" i="2"/>
  <c r="C862" i="2"/>
  <c r="D862" i="2" s="1"/>
  <c r="E862" i="2" s="1"/>
  <c r="B862" i="2"/>
  <c r="A847" i="2"/>
  <c r="C847" i="2"/>
  <c r="D847" i="2" s="1"/>
  <c r="E847" i="2" s="1"/>
  <c r="B847" i="2"/>
  <c r="A869" i="2"/>
  <c r="C869" i="2"/>
  <c r="D869" i="2" s="1"/>
  <c r="E869" i="2" s="1"/>
  <c r="B869" i="2"/>
  <c r="A885" i="2"/>
  <c r="C885" i="2"/>
  <c r="D885" i="2" s="1"/>
  <c r="E885" i="2" s="1"/>
  <c r="B885" i="2"/>
  <c r="A835" i="2"/>
  <c r="C835" i="2"/>
  <c r="D835" i="2" s="1"/>
  <c r="E835" i="2" s="1"/>
  <c r="B835" i="2"/>
  <c r="A846" i="2"/>
  <c r="C846" i="2"/>
  <c r="D846" i="2" s="1"/>
  <c r="E846" i="2" s="1"/>
  <c r="B846" i="2"/>
  <c r="A881" i="2"/>
  <c r="C881" i="2"/>
  <c r="D881" i="2" s="1"/>
  <c r="E881" i="2" s="1"/>
  <c r="B881" i="2"/>
  <c r="A831" i="2"/>
  <c r="C831" i="2"/>
  <c r="D831" i="2" s="1"/>
  <c r="E831" i="2" s="1"/>
  <c r="B831" i="2"/>
  <c r="A858" i="2"/>
  <c r="C858" i="2"/>
  <c r="D858" i="2" s="1"/>
  <c r="E858" i="2" s="1"/>
  <c r="B858" i="2"/>
  <c r="A830" i="2"/>
  <c r="C830" i="2"/>
  <c r="D830" i="2" s="1"/>
  <c r="E830" i="2" s="1"/>
  <c r="B830" i="2"/>
  <c r="A853" i="2"/>
  <c r="C853" i="2"/>
  <c r="D853" i="2" s="1"/>
  <c r="E853" i="2" s="1"/>
  <c r="B853" i="2"/>
  <c r="A867" i="2"/>
  <c r="C867" i="2"/>
  <c r="D867" i="2" s="1"/>
  <c r="E867" i="2" s="1"/>
  <c r="B867" i="2"/>
  <c r="A890" i="2"/>
  <c r="C890" i="2"/>
  <c r="D890" i="2" s="1"/>
  <c r="E890" i="2" s="1"/>
  <c r="B890" i="2"/>
  <c r="A863" i="2"/>
  <c r="C863" i="2"/>
  <c r="D863" i="2" s="1"/>
  <c r="E863" i="2" s="1"/>
  <c r="B863" i="2"/>
  <c r="A848" i="2"/>
  <c r="C848" i="2"/>
  <c r="D848" i="2" s="1"/>
  <c r="E848" i="2" s="1"/>
  <c r="B848" i="2"/>
  <c r="A827" i="2"/>
  <c r="C827" i="2"/>
  <c r="D827" i="2" s="1"/>
  <c r="E827" i="2" s="1"/>
  <c r="B827" i="2"/>
  <c r="A828" i="2"/>
  <c r="C828" i="2"/>
  <c r="D828" i="2" s="1"/>
  <c r="E828" i="2" s="1"/>
  <c r="B828" i="2"/>
  <c r="A836" i="2"/>
  <c r="C836" i="2"/>
  <c r="D836" i="2" s="1"/>
  <c r="E836" i="2" s="1"/>
  <c r="B836" i="2"/>
  <c r="A840" i="2"/>
  <c r="C840" i="2"/>
  <c r="D840" i="2" s="1"/>
  <c r="E840" i="2" s="1"/>
  <c r="B840" i="2"/>
  <c r="A832" i="2"/>
  <c r="C832" i="2"/>
  <c r="D832" i="2" s="1"/>
  <c r="E832" i="2" s="1"/>
  <c r="B832" i="2"/>
  <c r="A914" i="2"/>
  <c r="C914" i="2"/>
  <c r="D914" i="2" s="1"/>
  <c r="E914" i="2" s="1"/>
  <c r="B914" i="2"/>
  <c r="A891" i="2"/>
  <c r="C891" i="2"/>
  <c r="D891" i="2" s="1"/>
  <c r="E891" i="2" s="1"/>
  <c r="B891" i="2"/>
  <c r="A877" i="2"/>
  <c r="C877" i="2"/>
  <c r="D877" i="2" s="1"/>
  <c r="E877" i="2" s="1"/>
  <c r="B877" i="2"/>
  <c r="A854" i="2"/>
  <c r="C854" i="2"/>
  <c r="D854" i="2" s="1"/>
  <c r="E854" i="2" s="1"/>
  <c r="B854" i="2"/>
  <c r="A882" i="2"/>
  <c r="C882" i="2"/>
  <c r="D882" i="2" s="1"/>
  <c r="E882" i="2" s="1"/>
  <c r="B882" i="2"/>
  <c r="A855" i="2"/>
  <c r="C855" i="2"/>
  <c r="D855" i="2" s="1"/>
  <c r="E855" i="2" s="1"/>
  <c r="B855" i="2"/>
  <c r="A905" i="2"/>
  <c r="C905" i="2"/>
  <c r="D905" i="2" s="1"/>
  <c r="E905" i="2" s="1"/>
  <c r="B905" i="2"/>
  <c r="A870" i="2"/>
  <c r="C870" i="2"/>
  <c r="D870" i="2" s="1"/>
  <c r="E870" i="2" s="1"/>
  <c r="B870" i="2"/>
  <c r="A859" i="2"/>
  <c r="C859" i="2"/>
  <c r="D859" i="2" s="1"/>
  <c r="E859" i="2" s="1"/>
  <c r="B859" i="2"/>
  <c r="A909" i="2"/>
  <c r="C909" i="2"/>
  <c r="D909" i="2" s="1"/>
  <c r="E909" i="2" s="1"/>
  <c r="B909" i="2"/>
  <c r="A893" i="2"/>
  <c r="C893" i="2"/>
  <c r="D893" i="2" s="1"/>
  <c r="E893" i="2" s="1"/>
  <c r="B893" i="2"/>
  <c r="A871" i="2"/>
  <c r="C871" i="2"/>
  <c r="D871" i="2" s="1"/>
  <c r="E871" i="2" s="1"/>
  <c r="B871" i="2"/>
  <c r="A886" i="2"/>
  <c r="C886" i="2"/>
  <c r="D886" i="2" s="1"/>
  <c r="E886" i="2" s="1"/>
  <c r="B886" i="2"/>
  <c r="A921" i="2"/>
  <c r="C921" i="2"/>
  <c r="D921" i="2" s="1"/>
  <c r="E921" i="2" s="1"/>
  <c r="B921" i="2"/>
  <c r="A865" i="2"/>
  <c r="C865" i="2"/>
  <c r="D865" i="2" s="1"/>
  <c r="E865" i="2" s="1"/>
  <c r="B865" i="2"/>
  <c r="A898" i="2"/>
  <c r="C898" i="2"/>
  <c r="D898" i="2" s="1"/>
  <c r="E898" i="2" s="1"/>
  <c r="B898" i="2"/>
  <c r="A856" i="2"/>
  <c r="C856" i="2"/>
  <c r="D856" i="2" s="1"/>
  <c r="E856" i="2" s="1"/>
  <c r="B856" i="2"/>
  <c r="A864" i="2"/>
  <c r="C864" i="2"/>
  <c r="D864" i="2" s="1"/>
  <c r="E864" i="2" s="1"/>
  <c r="B864" i="2"/>
  <c r="A860" i="2"/>
  <c r="C860" i="2"/>
  <c r="D860" i="2" s="1"/>
  <c r="E860" i="2" s="1"/>
  <c r="B860" i="2"/>
  <c r="A852" i="2"/>
  <c r="C852" i="2"/>
  <c r="D852" i="2" s="1"/>
  <c r="E852" i="2" s="1"/>
  <c r="B852" i="2"/>
  <c r="A851" i="2"/>
  <c r="C851" i="2"/>
  <c r="D851" i="2" s="1"/>
  <c r="E851" i="2" s="1"/>
  <c r="B851" i="2"/>
  <c r="A872" i="2"/>
  <c r="C872" i="2"/>
  <c r="D872" i="2" s="1"/>
  <c r="E872" i="2" s="1"/>
  <c r="B872" i="2"/>
  <c r="A887" i="2"/>
  <c r="C887" i="2"/>
  <c r="D887" i="2" s="1"/>
  <c r="E887" i="2" s="1"/>
  <c r="B887" i="2"/>
  <c r="A922" i="2"/>
  <c r="C922" i="2"/>
  <c r="D922" i="2" s="1"/>
  <c r="E922" i="2" s="1"/>
  <c r="B922" i="2"/>
  <c r="A889" i="2"/>
  <c r="C889" i="2"/>
  <c r="D889" i="2" s="1"/>
  <c r="E889" i="2" s="1"/>
  <c r="B889" i="2"/>
  <c r="A945" i="2"/>
  <c r="C945" i="2"/>
  <c r="D945" i="2" s="1"/>
  <c r="E945" i="2" s="1"/>
  <c r="B945" i="2"/>
  <c r="A910" i="2"/>
  <c r="C910" i="2"/>
  <c r="D910" i="2" s="1"/>
  <c r="E910" i="2" s="1"/>
  <c r="B910" i="2"/>
  <c r="A895" i="2"/>
  <c r="C895" i="2"/>
  <c r="D895" i="2" s="1"/>
  <c r="E895" i="2" s="1"/>
  <c r="B895" i="2"/>
  <c r="A917" i="2"/>
  <c r="C917" i="2"/>
  <c r="D917" i="2" s="1"/>
  <c r="E917" i="2" s="1"/>
  <c r="B917" i="2"/>
  <c r="A933" i="2"/>
  <c r="C933" i="2"/>
  <c r="D933" i="2" s="1"/>
  <c r="E933" i="2" s="1"/>
  <c r="B933" i="2"/>
  <c r="A883" i="2"/>
  <c r="C883" i="2"/>
  <c r="D883" i="2" s="1"/>
  <c r="E883" i="2" s="1"/>
  <c r="B883" i="2"/>
  <c r="A894" i="2"/>
  <c r="C894" i="2"/>
  <c r="D894" i="2" s="1"/>
  <c r="E894" i="2" s="1"/>
  <c r="B894" i="2"/>
  <c r="A929" i="2"/>
  <c r="C929" i="2"/>
  <c r="D929" i="2" s="1"/>
  <c r="E929" i="2" s="1"/>
  <c r="B929" i="2"/>
  <c r="A879" i="2"/>
  <c r="C879" i="2"/>
  <c r="D879" i="2" s="1"/>
  <c r="E879" i="2" s="1"/>
  <c r="B879" i="2"/>
  <c r="A906" i="2"/>
  <c r="C906" i="2"/>
  <c r="D906" i="2" s="1"/>
  <c r="E906" i="2" s="1"/>
  <c r="B906" i="2"/>
  <c r="A878" i="2"/>
  <c r="C878" i="2"/>
  <c r="D878" i="2" s="1"/>
  <c r="E878" i="2" s="1"/>
  <c r="B878" i="2"/>
  <c r="A901" i="2"/>
  <c r="C901" i="2"/>
  <c r="D901" i="2" s="1"/>
  <c r="E901" i="2" s="1"/>
  <c r="B901" i="2"/>
  <c r="A915" i="2"/>
  <c r="C915" i="2"/>
  <c r="D915" i="2" s="1"/>
  <c r="E915" i="2" s="1"/>
  <c r="B915" i="2"/>
  <c r="A938" i="2"/>
  <c r="C938" i="2"/>
  <c r="D938" i="2" s="1"/>
  <c r="E938" i="2" s="1"/>
  <c r="B938" i="2"/>
  <c r="A911" i="2"/>
  <c r="C911" i="2"/>
  <c r="D911" i="2" s="1"/>
  <c r="E911" i="2" s="1"/>
  <c r="B911" i="2"/>
  <c r="A896" i="2"/>
  <c r="C896" i="2"/>
  <c r="D896" i="2" s="1"/>
  <c r="E896" i="2" s="1"/>
  <c r="B896" i="2"/>
  <c r="A875" i="2"/>
  <c r="C875" i="2"/>
  <c r="D875" i="2" s="1"/>
  <c r="E875" i="2" s="1"/>
  <c r="B875" i="2"/>
  <c r="A876" i="2"/>
  <c r="C876" i="2"/>
  <c r="D876" i="2" s="1"/>
  <c r="E876" i="2" s="1"/>
  <c r="B876" i="2"/>
  <c r="A884" i="2"/>
  <c r="C884" i="2"/>
  <c r="D884" i="2" s="1"/>
  <c r="E884" i="2" s="1"/>
  <c r="B884" i="2"/>
  <c r="A888" i="2"/>
  <c r="C888" i="2"/>
  <c r="D888" i="2" s="1"/>
  <c r="E888" i="2" s="1"/>
  <c r="B888" i="2"/>
  <c r="A880" i="2"/>
  <c r="C880" i="2"/>
  <c r="D880" i="2" s="1"/>
  <c r="E880" i="2" s="1"/>
  <c r="B880" i="2"/>
  <c r="A962" i="2"/>
  <c r="C962" i="2"/>
  <c r="D962" i="2" s="1"/>
  <c r="E962" i="2" s="1"/>
  <c r="B962" i="2"/>
  <c r="A939" i="2"/>
  <c r="C939" i="2"/>
  <c r="D939" i="2" s="1"/>
  <c r="E939" i="2" s="1"/>
  <c r="B939" i="2"/>
  <c r="A925" i="2"/>
  <c r="C925" i="2"/>
  <c r="D925" i="2" s="1"/>
  <c r="E925" i="2" s="1"/>
  <c r="B925" i="2"/>
  <c r="A902" i="2"/>
  <c r="C902" i="2"/>
  <c r="D902" i="2" s="1"/>
  <c r="E902" i="2" s="1"/>
  <c r="B902" i="2"/>
  <c r="A930" i="2"/>
  <c r="C930" i="2"/>
  <c r="D930" i="2" s="1"/>
  <c r="E930" i="2" s="1"/>
  <c r="B930" i="2"/>
  <c r="A903" i="2"/>
  <c r="C903" i="2"/>
  <c r="D903" i="2" s="1"/>
  <c r="E903" i="2" s="1"/>
  <c r="B903" i="2"/>
  <c r="A953" i="2"/>
  <c r="C953" i="2"/>
  <c r="D953" i="2" s="1"/>
  <c r="E953" i="2" s="1"/>
  <c r="B953" i="2"/>
  <c r="A918" i="2"/>
  <c r="C918" i="2"/>
  <c r="D918" i="2" s="1"/>
  <c r="E918" i="2" s="1"/>
  <c r="B918" i="2"/>
  <c r="A907" i="2"/>
  <c r="C907" i="2"/>
  <c r="D907" i="2" s="1"/>
  <c r="E907" i="2" s="1"/>
  <c r="B907" i="2"/>
  <c r="A957" i="2"/>
  <c r="C957" i="2"/>
  <c r="D957" i="2" s="1"/>
  <c r="E957" i="2" s="1"/>
  <c r="B957" i="2"/>
  <c r="A941" i="2"/>
  <c r="C941" i="2"/>
  <c r="D941" i="2" s="1"/>
  <c r="E941" i="2" s="1"/>
  <c r="B941" i="2"/>
  <c r="A919" i="2"/>
  <c r="C919" i="2"/>
  <c r="D919" i="2" s="1"/>
  <c r="E919" i="2" s="1"/>
  <c r="B919" i="2"/>
  <c r="A934" i="2"/>
  <c r="C934" i="2"/>
  <c r="D934" i="2" s="1"/>
  <c r="E934" i="2" s="1"/>
  <c r="B934" i="2"/>
  <c r="A969" i="2"/>
  <c r="C969" i="2"/>
  <c r="D969" i="2" s="1"/>
  <c r="E969" i="2" s="1"/>
  <c r="B969" i="2"/>
  <c r="A913" i="2"/>
  <c r="C913" i="2"/>
  <c r="D913" i="2" s="1"/>
  <c r="E913" i="2" s="1"/>
  <c r="B913" i="2"/>
  <c r="A946" i="2"/>
  <c r="C946" i="2"/>
  <c r="D946" i="2" s="1"/>
  <c r="E946" i="2" s="1"/>
  <c r="B946" i="2"/>
  <c r="A904" i="2"/>
  <c r="C904" i="2"/>
  <c r="D904" i="2" s="1"/>
  <c r="E904" i="2" s="1"/>
  <c r="B904" i="2"/>
  <c r="A912" i="2"/>
  <c r="C912" i="2"/>
  <c r="D912" i="2" s="1"/>
  <c r="E912" i="2" s="1"/>
  <c r="B912" i="2"/>
  <c r="A908" i="2"/>
  <c r="C908" i="2"/>
  <c r="D908" i="2" s="1"/>
  <c r="E908" i="2" s="1"/>
  <c r="B908" i="2"/>
  <c r="A900" i="2"/>
  <c r="C900" i="2"/>
  <c r="D900" i="2" s="1"/>
  <c r="E900" i="2" s="1"/>
  <c r="B900" i="2"/>
  <c r="A899" i="2"/>
  <c r="C899" i="2"/>
  <c r="D899" i="2" s="1"/>
  <c r="E899" i="2" s="1"/>
  <c r="B899" i="2"/>
  <c r="A920" i="2"/>
  <c r="C920" i="2"/>
  <c r="D920" i="2" s="1"/>
  <c r="E920" i="2" s="1"/>
  <c r="B920" i="2"/>
  <c r="A935" i="2"/>
  <c r="C935" i="2"/>
  <c r="D935" i="2" s="1"/>
  <c r="E935" i="2" s="1"/>
  <c r="B935" i="2"/>
  <c r="W28" i="1"/>
  <c r="W40" i="1" s="1"/>
  <c r="W52" i="1" s="1"/>
  <c r="W64" i="1" s="1"/>
  <c r="W76" i="1" s="1"/>
  <c r="W88" i="1" s="1"/>
  <c r="W100" i="1" s="1"/>
  <c r="W112" i="1" s="1"/>
  <c r="W124" i="1" s="1"/>
  <c r="W136" i="1" s="1"/>
  <c r="W148" i="1" s="1"/>
  <c r="W160" i="1" s="1"/>
  <c r="W172" i="1" s="1"/>
  <c r="W184" i="1" s="1"/>
  <c r="W196" i="1" s="1"/>
  <c r="W208" i="1" s="1"/>
  <c r="W220" i="1" s="1"/>
  <c r="W232" i="1" s="1"/>
  <c r="W244" i="1" s="1"/>
  <c r="W21" i="1"/>
  <c r="A31" i="1"/>
  <c r="A43" i="1" s="1"/>
  <c r="A55" i="1" s="1"/>
  <c r="A67" i="1" s="1"/>
  <c r="A79" i="1" s="1"/>
  <c r="A91" i="1" s="1"/>
  <c r="A103" i="1" s="1"/>
  <c r="A115" i="1" s="1"/>
  <c r="A127" i="1" s="1"/>
  <c r="A139" i="1" s="1"/>
  <c r="A151" i="1" s="1"/>
  <c r="A163" i="1" s="1"/>
  <c r="A175" i="1" s="1"/>
  <c r="A187" i="1" s="1"/>
  <c r="A199" i="1" s="1"/>
  <c r="A211" i="1" s="1"/>
  <c r="A223" i="1" s="1"/>
  <c r="A235" i="1" s="1"/>
  <c r="A247" i="1" s="1"/>
  <c r="A259" i="1" s="1"/>
  <c r="A271" i="1" s="1"/>
  <c r="A30" i="1"/>
  <c r="A42" i="1" s="1"/>
  <c r="A54" i="1" s="1"/>
  <c r="A66" i="1" s="1"/>
  <c r="A78" i="1" s="1"/>
  <c r="A90" i="1" s="1"/>
  <c r="A102" i="1" s="1"/>
  <c r="A114" i="1" s="1"/>
  <c r="A126" i="1" s="1"/>
  <c r="A138" i="1" s="1"/>
  <c r="A150" i="1" s="1"/>
  <c r="A162" i="1" s="1"/>
  <c r="A174" i="1" s="1"/>
  <c r="A186" i="1" s="1"/>
  <c r="A198" i="1" s="1"/>
  <c r="A210" i="1" s="1"/>
  <c r="A222" i="1" s="1"/>
  <c r="A234" i="1" s="1"/>
  <c r="A246" i="1" s="1"/>
  <c r="A258" i="1" s="1"/>
  <c r="A270" i="1" s="1"/>
  <c r="A29" i="1"/>
  <c r="A41" i="1" s="1"/>
  <c r="A53" i="1" s="1"/>
  <c r="A65" i="1" s="1"/>
  <c r="A77" i="1" s="1"/>
  <c r="A89" i="1" s="1"/>
  <c r="A101" i="1" s="1"/>
  <c r="A113" i="1" s="1"/>
  <c r="A125" i="1" s="1"/>
  <c r="A137" i="1" s="1"/>
  <c r="A149" i="1" s="1"/>
  <c r="A161" i="1" s="1"/>
  <c r="A173" i="1" s="1"/>
  <c r="A185" i="1" s="1"/>
  <c r="A197" i="1" s="1"/>
  <c r="A209" i="1" s="1"/>
  <c r="A221" i="1" s="1"/>
  <c r="A233" i="1" s="1"/>
  <c r="A245" i="1" s="1"/>
  <c r="A257" i="1" s="1"/>
  <c r="A269" i="1" s="1"/>
  <c r="A28" i="1"/>
  <c r="A40" i="1" s="1"/>
  <c r="A52" i="1" s="1"/>
  <c r="A64" i="1" s="1"/>
  <c r="A76" i="1" s="1"/>
  <c r="A88" i="1" s="1"/>
  <c r="A100" i="1" s="1"/>
  <c r="A112" i="1" s="1"/>
  <c r="A124" i="1" s="1"/>
  <c r="A136" i="1" s="1"/>
  <c r="A148" i="1" s="1"/>
  <c r="A160" i="1" s="1"/>
  <c r="A172" i="1" s="1"/>
  <c r="A184" i="1" s="1"/>
  <c r="A196" i="1" s="1"/>
  <c r="A208" i="1" s="1"/>
  <c r="A220" i="1" s="1"/>
  <c r="A232" i="1" s="1"/>
  <c r="A244" i="1" s="1"/>
  <c r="A256" i="1" s="1"/>
  <c r="A268" i="1" s="1"/>
  <c r="A27" i="1"/>
  <c r="A39" i="1" s="1"/>
  <c r="A51" i="1" s="1"/>
  <c r="A63" i="1" s="1"/>
  <c r="A75" i="1" s="1"/>
  <c r="A87" i="1" s="1"/>
  <c r="A99" i="1" s="1"/>
  <c r="A111" i="1" s="1"/>
  <c r="A123" i="1" s="1"/>
  <c r="A135" i="1" s="1"/>
  <c r="A147" i="1" s="1"/>
  <c r="A159" i="1" s="1"/>
  <c r="A171" i="1" s="1"/>
  <c r="A183" i="1" s="1"/>
  <c r="A195" i="1" s="1"/>
  <c r="A207" i="1" s="1"/>
  <c r="A219" i="1" s="1"/>
  <c r="A231" i="1" s="1"/>
  <c r="A243" i="1" s="1"/>
  <c r="A255" i="1" s="1"/>
  <c r="A267" i="1" s="1"/>
  <c r="A26" i="1"/>
  <c r="A38" i="1" s="1"/>
  <c r="A50" i="1" s="1"/>
  <c r="A62" i="1" s="1"/>
  <c r="A74" i="1" s="1"/>
  <c r="A86" i="1" s="1"/>
  <c r="A98" i="1" s="1"/>
  <c r="A110" i="1" s="1"/>
  <c r="A122" i="1" s="1"/>
  <c r="A134" i="1" s="1"/>
  <c r="A146" i="1" s="1"/>
  <c r="A158" i="1" s="1"/>
  <c r="A170" i="1" s="1"/>
  <c r="A182" i="1" s="1"/>
  <c r="A194" i="1" s="1"/>
  <c r="A206" i="1" s="1"/>
  <c r="A218" i="1" s="1"/>
  <c r="A230" i="1" s="1"/>
  <c r="A242" i="1" s="1"/>
  <c r="A254" i="1" s="1"/>
  <c r="A266" i="1" s="1"/>
  <c r="A25" i="1"/>
  <c r="A37" i="1" s="1"/>
  <c r="A49" i="1" s="1"/>
  <c r="A61" i="1" s="1"/>
  <c r="A73" i="1" s="1"/>
  <c r="A85" i="1" s="1"/>
  <c r="A97" i="1" s="1"/>
  <c r="A109" i="1" s="1"/>
  <c r="A121" i="1" s="1"/>
  <c r="A133" i="1" s="1"/>
  <c r="A145" i="1" s="1"/>
  <c r="A157" i="1" s="1"/>
  <c r="A169" i="1" s="1"/>
  <c r="A181" i="1" s="1"/>
  <c r="A193" i="1" s="1"/>
  <c r="A205" i="1" s="1"/>
  <c r="A217" i="1" s="1"/>
  <c r="A229" i="1" s="1"/>
  <c r="A241" i="1" s="1"/>
  <c r="A253" i="1" s="1"/>
  <c r="A265" i="1" s="1"/>
  <c r="A24" i="1"/>
  <c r="A36" i="1" s="1"/>
  <c r="A48" i="1" s="1"/>
  <c r="A60" i="1" s="1"/>
  <c r="A72" i="1" s="1"/>
  <c r="A84" i="1" s="1"/>
  <c r="A96" i="1" s="1"/>
  <c r="A108" i="1" s="1"/>
  <c r="A120" i="1" s="1"/>
  <c r="A132" i="1" s="1"/>
  <c r="A144" i="1" s="1"/>
  <c r="A156" i="1" s="1"/>
  <c r="A168" i="1" s="1"/>
  <c r="A180" i="1" s="1"/>
  <c r="A192" i="1" s="1"/>
  <c r="A204" i="1" s="1"/>
  <c r="A216" i="1" s="1"/>
  <c r="A228" i="1" s="1"/>
  <c r="A240" i="1" s="1"/>
  <c r="A252" i="1" s="1"/>
  <c r="A264" i="1" s="1"/>
  <c r="A23" i="1"/>
  <c r="A35" i="1" s="1"/>
  <c r="A47" i="1" s="1"/>
  <c r="A59" i="1" s="1"/>
  <c r="A71" i="1" s="1"/>
  <c r="A83" i="1" s="1"/>
  <c r="A95" i="1" s="1"/>
  <c r="A107" i="1" s="1"/>
  <c r="A119" i="1" s="1"/>
  <c r="A131" i="1" s="1"/>
  <c r="A143" i="1" s="1"/>
  <c r="A155" i="1" s="1"/>
  <c r="A167" i="1" s="1"/>
  <c r="A179" i="1" s="1"/>
  <c r="A191" i="1" s="1"/>
  <c r="A203" i="1" s="1"/>
  <c r="A215" i="1" s="1"/>
  <c r="A227" i="1" s="1"/>
  <c r="A239" i="1" s="1"/>
  <c r="A251" i="1" s="1"/>
  <c r="A263" i="1" s="1"/>
  <c r="A22" i="1"/>
  <c r="A34" i="1" s="1"/>
  <c r="A46" i="1" s="1"/>
  <c r="A58" i="1" s="1"/>
  <c r="A70" i="1" s="1"/>
  <c r="A82" i="1" s="1"/>
  <c r="A94" i="1" s="1"/>
  <c r="A106" i="1" s="1"/>
  <c r="A118" i="1" s="1"/>
  <c r="A130" i="1" s="1"/>
  <c r="A142" i="1" s="1"/>
  <c r="A154" i="1" s="1"/>
  <c r="A166" i="1" s="1"/>
  <c r="A178" i="1" s="1"/>
  <c r="A190" i="1" s="1"/>
  <c r="A202" i="1" s="1"/>
  <c r="A214" i="1" s="1"/>
  <c r="A226" i="1" s="1"/>
  <c r="A238" i="1" s="1"/>
  <c r="A250" i="1" s="1"/>
  <c r="A262" i="1" s="1"/>
  <c r="A21" i="1"/>
  <c r="A33" i="1" s="1"/>
  <c r="A45" i="1" s="1"/>
  <c r="A57" i="1" s="1"/>
  <c r="A69" i="1" s="1"/>
  <c r="A81" i="1" s="1"/>
  <c r="A93" i="1" s="1"/>
  <c r="A105" i="1" s="1"/>
  <c r="A117" i="1" s="1"/>
  <c r="A129" i="1" s="1"/>
  <c r="A141" i="1" s="1"/>
  <c r="A153" i="1" s="1"/>
  <c r="A165" i="1" s="1"/>
  <c r="A177" i="1" s="1"/>
  <c r="A189" i="1" s="1"/>
  <c r="A201" i="1" s="1"/>
  <c r="A213" i="1" s="1"/>
  <c r="A225" i="1" s="1"/>
  <c r="A237" i="1" s="1"/>
  <c r="A249" i="1" s="1"/>
  <c r="A261" i="1" s="1"/>
  <c r="A970" i="2"/>
  <c r="C970" i="2"/>
  <c r="D970" i="2" s="1"/>
  <c r="E970" i="2" s="1"/>
  <c r="B970" i="2"/>
  <c r="A937" i="2"/>
  <c r="C937" i="2"/>
  <c r="D937" i="2" s="1"/>
  <c r="E937" i="2" s="1"/>
  <c r="B937" i="2"/>
  <c r="A993" i="2"/>
  <c r="C993" i="2"/>
  <c r="D993" i="2" s="1"/>
  <c r="E993" i="2" s="1"/>
  <c r="B993" i="2"/>
  <c r="A958" i="2"/>
  <c r="C958" i="2"/>
  <c r="D958" i="2" s="1"/>
  <c r="E958" i="2" s="1"/>
  <c r="B958" i="2"/>
  <c r="A943" i="2"/>
  <c r="C943" i="2"/>
  <c r="D943" i="2" s="1"/>
  <c r="E943" i="2" s="1"/>
  <c r="B943" i="2"/>
  <c r="A965" i="2"/>
  <c r="C965" i="2"/>
  <c r="D965" i="2" s="1"/>
  <c r="E965" i="2" s="1"/>
  <c r="B965" i="2"/>
  <c r="A981" i="2"/>
  <c r="C981" i="2"/>
  <c r="D981" i="2" s="1"/>
  <c r="E981" i="2" s="1"/>
  <c r="B981" i="2"/>
  <c r="A931" i="2"/>
  <c r="C931" i="2"/>
  <c r="D931" i="2" s="1"/>
  <c r="E931" i="2" s="1"/>
  <c r="B931" i="2"/>
  <c r="A942" i="2"/>
  <c r="C942" i="2"/>
  <c r="D942" i="2" s="1"/>
  <c r="E942" i="2" s="1"/>
  <c r="B942" i="2"/>
  <c r="A977" i="2"/>
  <c r="C977" i="2"/>
  <c r="D977" i="2" s="1"/>
  <c r="E977" i="2" s="1"/>
  <c r="B977" i="2"/>
  <c r="A927" i="2"/>
  <c r="C927" i="2"/>
  <c r="D927" i="2" s="1"/>
  <c r="E927" i="2" s="1"/>
  <c r="B927" i="2"/>
  <c r="A954" i="2"/>
  <c r="C954" i="2"/>
  <c r="D954" i="2" s="1"/>
  <c r="E954" i="2" s="1"/>
  <c r="B954" i="2"/>
  <c r="A926" i="2"/>
  <c r="C926" i="2"/>
  <c r="D926" i="2" s="1"/>
  <c r="E926" i="2" s="1"/>
  <c r="B926" i="2"/>
  <c r="A949" i="2"/>
  <c r="C949" i="2"/>
  <c r="D949" i="2" s="1"/>
  <c r="E949" i="2" s="1"/>
  <c r="B949" i="2"/>
  <c r="A963" i="2"/>
  <c r="C963" i="2"/>
  <c r="D963" i="2" s="1"/>
  <c r="E963" i="2" s="1"/>
  <c r="B963" i="2"/>
  <c r="A986" i="2"/>
  <c r="C986" i="2"/>
  <c r="D986" i="2" s="1"/>
  <c r="E986" i="2" s="1"/>
  <c r="B986" i="2"/>
  <c r="A959" i="2"/>
  <c r="C959" i="2"/>
  <c r="D959" i="2" s="1"/>
  <c r="E959" i="2" s="1"/>
  <c r="B959" i="2"/>
  <c r="A944" i="2"/>
  <c r="C944" i="2"/>
  <c r="D944" i="2" s="1"/>
  <c r="E944" i="2" s="1"/>
  <c r="B944" i="2"/>
  <c r="A923" i="2"/>
  <c r="C923" i="2"/>
  <c r="D923" i="2" s="1"/>
  <c r="E923" i="2" s="1"/>
  <c r="B923" i="2"/>
  <c r="A924" i="2"/>
  <c r="C924" i="2"/>
  <c r="D924" i="2" s="1"/>
  <c r="E924" i="2" s="1"/>
  <c r="B924" i="2"/>
  <c r="A932" i="2"/>
  <c r="C932" i="2"/>
  <c r="D932" i="2" s="1"/>
  <c r="E932" i="2" s="1"/>
  <c r="B932" i="2"/>
  <c r="A936" i="2"/>
  <c r="C936" i="2"/>
  <c r="D936" i="2" s="1"/>
  <c r="E936" i="2" s="1"/>
  <c r="B936" i="2"/>
  <c r="A928" i="2"/>
  <c r="C928" i="2"/>
  <c r="D928" i="2" s="1"/>
  <c r="E928" i="2" s="1"/>
  <c r="B928" i="2"/>
  <c r="A1010" i="2"/>
  <c r="C1010" i="2"/>
  <c r="D1010" i="2" s="1"/>
  <c r="E1010" i="2" s="1"/>
  <c r="B1010" i="2"/>
  <c r="A987" i="2"/>
  <c r="C987" i="2"/>
  <c r="D987" i="2" s="1"/>
  <c r="E987" i="2" s="1"/>
  <c r="B987" i="2"/>
  <c r="A973" i="2"/>
  <c r="C973" i="2"/>
  <c r="D973" i="2" s="1"/>
  <c r="E973" i="2" s="1"/>
  <c r="B973" i="2"/>
  <c r="A950" i="2"/>
  <c r="C950" i="2"/>
  <c r="D950" i="2" s="1"/>
  <c r="E950" i="2" s="1"/>
  <c r="B950" i="2"/>
  <c r="A978" i="2"/>
  <c r="C978" i="2"/>
  <c r="D978" i="2" s="1"/>
  <c r="E978" i="2" s="1"/>
  <c r="B978" i="2"/>
  <c r="A951" i="2"/>
  <c r="C951" i="2"/>
  <c r="D951" i="2" s="1"/>
  <c r="E951" i="2" s="1"/>
  <c r="B951" i="2"/>
  <c r="A1001" i="2"/>
  <c r="C1001" i="2"/>
  <c r="D1001" i="2" s="1"/>
  <c r="E1001" i="2" s="1"/>
  <c r="B1001" i="2"/>
  <c r="A966" i="2"/>
  <c r="C966" i="2"/>
  <c r="D966" i="2" s="1"/>
  <c r="E966" i="2" s="1"/>
  <c r="B966" i="2"/>
  <c r="A955" i="2"/>
  <c r="C955" i="2"/>
  <c r="D955" i="2" s="1"/>
  <c r="E955" i="2" s="1"/>
  <c r="B955" i="2"/>
  <c r="A1005" i="2"/>
  <c r="C1005" i="2"/>
  <c r="D1005" i="2" s="1"/>
  <c r="E1005" i="2" s="1"/>
  <c r="B1005" i="2"/>
  <c r="A989" i="2"/>
  <c r="C989" i="2"/>
  <c r="D989" i="2" s="1"/>
  <c r="E989" i="2" s="1"/>
  <c r="B989" i="2"/>
  <c r="A967" i="2"/>
  <c r="C967" i="2"/>
  <c r="D967" i="2" s="1"/>
  <c r="E967" i="2" s="1"/>
  <c r="B967" i="2"/>
  <c r="A982" i="2"/>
  <c r="C982" i="2"/>
  <c r="D982" i="2" s="1"/>
  <c r="E982" i="2" s="1"/>
  <c r="B982" i="2"/>
  <c r="A1017" i="2"/>
  <c r="C1017" i="2"/>
  <c r="D1017" i="2" s="1"/>
  <c r="E1017" i="2" s="1"/>
  <c r="B1017" i="2"/>
  <c r="A961" i="2"/>
  <c r="C961" i="2"/>
  <c r="D961" i="2" s="1"/>
  <c r="E961" i="2" s="1"/>
  <c r="B961" i="2"/>
  <c r="A994" i="2"/>
  <c r="C994" i="2"/>
  <c r="D994" i="2" s="1"/>
  <c r="E994" i="2" s="1"/>
  <c r="B994" i="2"/>
  <c r="A952" i="2"/>
  <c r="C952" i="2"/>
  <c r="D952" i="2" s="1"/>
  <c r="E952" i="2" s="1"/>
  <c r="B952" i="2"/>
  <c r="A960" i="2"/>
  <c r="C960" i="2"/>
  <c r="D960" i="2" s="1"/>
  <c r="E960" i="2" s="1"/>
  <c r="B960" i="2"/>
  <c r="A956" i="2"/>
  <c r="C956" i="2"/>
  <c r="D956" i="2" s="1"/>
  <c r="E956" i="2" s="1"/>
  <c r="B956" i="2"/>
  <c r="A948" i="2"/>
  <c r="C948" i="2"/>
  <c r="D948" i="2" s="1"/>
  <c r="E948" i="2" s="1"/>
  <c r="B948" i="2"/>
  <c r="A947" i="2"/>
  <c r="C947" i="2"/>
  <c r="D947" i="2" s="1"/>
  <c r="E947" i="2" s="1"/>
  <c r="B947" i="2"/>
  <c r="A968" i="2"/>
  <c r="C968" i="2"/>
  <c r="D968" i="2" s="1"/>
  <c r="E968" i="2" s="1"/>
  <c r="B968" i="2"/>
  <c r="A983" i="2"/>
  <c r="C983" i="2"/>
  <c r="D983" i="2" s="1"/>
  <c r="E983" i="2" s="1"/>
  <c r="B983" i="2"/>
  <c r="C57" i="1"/>
  <c r="C69" i="1" s="1"/>
  <c r="C81" i="1" s="1"/>
  <c r="C93" i="1" s="1"/>
  <c r="C105" i="1" s="1"/>
  <c r="C117" i="1" s="1"/>
  <c r="C129" i="1" s="1"/>
  <c r="C141" i="1" s="1"/>
  <c r="C153" i="1" s="1"/>
  <c r="C165" i="1" s="1"/>
  <c r="C56" i="1"/>
  <c r="C68" i="1" s="1"/>
  <c r="C80" i="1" s="1"/>
  <c r="C92" i="1" s="1"/>
  <c r="C104" i="1" s="1"/>
  <c r="C116" i="1" s="1"/>
  <c r="C128" i="1" s="1"/>
  <c r="C140" i="1" s="1"/>
  <c r="C152" i="1" s="1"/>
  <c r="C164" i="1" s="1"/>
  <c r="C58" i="1"/>
  <c r="C70" i="1" s="1"/>
  <c r="C82" i="1" s="1"/>
  <c r="C94" i="1" s="1"/>
  <c r="C106" i="1" s="1"/>
  <c r="C118" i="1" s="1"/>
  <c r="C130" i="1" s="1"/>
  <c r="C142" i="1" s="1"/>
  <c r="C154" i="1" s="1"/>
  <c r="C166" i="1" s="1"/>
  <c r="C65" i="1"/>
  <c r="C77" i="1" s="1"/>
  <c r="C89" i="1" s="1"/>
  <c r="C101" i="1" s="1"/>
  <c r="C113" i="1" s="1"/>
  <c r="C125" i="1" s="1"/>
  <c r="C137" i="1" s="1"/>
  <c r="C149" i="1" s="1"/>
  <c r="C161" i="1" s="1"/>
  <c r="C173" i="1" s="1"/>
  <c r="C61" i="1"/>
  <c r="C73" i="1" s="1"/>
  <c r="C85" i="1" s="1"/>
  <c r="C97" i="1" s="1"/>
  <c r="C109" i="1" s="1"/>
  <c r="C121" i="1" s="1"/>
  <c r="C133" i="1" s="1"/>
  <c r="C145" i="1" s="1"/>
  <c r="C157" i="1" s="1"/>
  <c r="C169" i="1" s="1"/>
  <c r="C62" i="1"/>
  <c r="C74" i="1" s="1"/>
  <c r="C86" i="1" s="1"/>
  <c r="C98" i="1" s="1"/>
  <c r="C110" i="1" s="1"/>
  <c r="C122" i="1" s="1"/>
  <c r="C134" i="1" s="1"/>
  <c r="C146" i="1" s="1"/>
  <c r="C158" i="1" s="1"/>
  <c r="C170" i="1" s="1"/>
  <c r="C66" i="1"/>
  <c r="C78" i="1" s="1"/>
  <c r="C90" i="1" s="1"/>
  <c r="C102" i="1" s="1"/>
  <c r="C114" i="1" s="1"/>
  <c r="C126" i="1" s="1"/>
  <c r="C138" i="1" s="1"/>
  <c r="C150" i="1" s="1"/>
  <c r="C162" i="1" s="1"/>
  <c r="C174" i="1" s="1"/>
  <c r="C63" i="1"/>
  <c r="C75" i="1" s="1"/>
  <c r="C87" i="1" s="1"/>
  <c r="C99" i="1" s="1"/>
  <c r="C111" i="1" s="1"/>
  <c r="C123" i="1" s="1"/>
  <c r="C135" i="1" s="1"/>
  <c r="C147" i="1" s="1"/>
  <c r="C159" i="1" s="1"/>
  <c r="C171" i="1" s="1"/>
  <c r="C60" i="1"/>
  <c r="C72" i="1" s="1"/>
  <c r="C84" i="1" s="1"/>
  <c r="C96" i="1" s="1"/>
  <c r="C108" i="1" s="1"/>
  <c r="C120" i="1" s="1"/>
  <c r="C132" i="1" s="1"/>
  <c r="C144" i="1" s="1"/>
  <c r="C156" i="1" s="1"/>
  <c r="C168" i="1" s="1"/>
  <c r="C67" i="1"/>
  <c r="C79" i="1" s="1"/>
  <c r="C91" i="1" s="1"/>
  <c r="C103" i="1" s="1"/>
  <c r="C115" i="1" s="1"/>
  <c r="C127" i="1" s="1"/>
  <c r="C139" i="1" s="1"/>
  <c r="C151" i="1" s="1"/>
  <c r="C163" i="1" s="1"/>
  <c r="C175" i="1" s="1"/>
  <c r="C59" i="1"/>
  <c r="C71" i="1" s="1"/>
  <c r="C83" i="1" s="1"/>
  <c r="C95" i="1" s="1"/>
  <c r="C107" i="1" s="1"/>
  <c r="C119" i="1" s="1"/>
  <c r="C131" i="1" s="1"/>
  <c r="C143" i="1" s="1"/>
  <c r="C155" i="1" s="1"/>
  <c r="C167" i="1" s="1"/>
  <c r="C64" i="1"/>
  <c r="C76" i="1" s="1"/>
  <c r="C88" i="1" s="1"/>
  <c r="C100" i="1" s="1"/>
  <c r="C112" i="1" s="1"/>
  <c r="C124" i="1" s="1"/>
  <c r="C136" i="1" s="1"/>
  <c r="C148" i="1" s="1"/>
  <c r="C160" i="1" s="1"/>
  <c r="C172" i="1" s="1"/>
  <c r="A1018" i="2"/>
  <c r="C1018" i="2"/>
  <c r="D1018" i="2" s="1"/>
  <c r="E1018" i="2" s="1"/>
  <c r="B1018" i="2"/>
  <c r="A985" i="2"/>
  <c r="C985" i="2"/>
  <c r="D985" i="2" s="1"/>
  <c r="E985" i="2" s="1"/>
  <c r="B985" i="2"/>
  <c r="A1041" i="2"/>
  <c r="C1041" i="2"/>
  <c r="D1041" i="2"/>
  <c r="E1041" i="2" s="1"/>
  <c r="B1041" i="2"/>
  <c r="A1006" i="2"/>
  <c r="C1006" i="2"/>
  <c r="D1006" i="2" s="1"/>
  <c r="E1006" i="2" s="1"/>
  <c r="B1006" i="2"/>
  <c r="A991" i="2"/>
  <c r="C991" i="2"/>
  <c r="D991" i="2" s="1"/>
  <c r="E991" i="2" s="1"/>
  <c r="B991" i="2"/>
  <c r="A1013" i="2"/>
  <c r="C1013" i="2"/>
  <c r="D1013" i="2" s="1"/>
  <c r="E1013" i="2" s="1"/>
  <c r="B1013" i="2"/>
  <c r="A1029" i="2"/>
  <c r="C1029" i="2"/>
  <c r="D1029" i="2" s="1"/>
  <c r="E1029" i="2" s="1"/>
  <c r="B1029" i="2"/>
  <c r="A979" i="2"/>
  <c r="C979" i="2"/>
  <c r="D979" i="2" s="1"/>
  <c r="E979" i="2" s="1"/>
  <c r="B979" i="2"/>
  <c r="A990" i="2"/>
  <c r="C990" i="2"/>
  <c r="D990" i="2" s="1"/>
  <c r="E990" i="2" s="1"/>
  <c r="B990" i="2"/>
  <c r="A1025" i="2"/>
  <c r="C1025" i="2"/>
  <c r="D1025" i="2" s="1"/>
  <c r="E1025" i="2" s="1"/>
  <c r="B1025" i="2"/>
  <c r="A975" i="2"/>
  <c r="C975" i="2"/>
  <c r="D975" i="2" s="1"/>
  <c r="E975" i="2" s="1"/>
  <c r="B975" i="2"/>
  <c r="A1002" i="2"/>
  <c r="C1002" i="2"/>
  <c r="D1002" i="2" s="1"/>
  <c r="E1002" i="2" s="1"/>
  <c r="B1002" i="2"/>
  <c r="A974" i="2"/>
  <c r="C974" i="2"/>
  <c r="D974" i="2" s="1"/>
  <c r="E974" i="2" s="1"/>
  <c r="B974" i="2"/>
  <c r="A997" i="2"/>
  <c r="C997" i="2"/>
  <c r="D997" i="2" s="1"/>
  <c r="E997" i="2" s="1"/>
  <c r="B997" i="2"/>
  <c r="A1011" i="2"/>
  <c r="C1011" i="2"/>
  <c r="D1011" i="2" s="1"/>
  <c r="E1011" i="2" s="1"/>
  <c r="B1011" i="2"/>
  <c r="A1034" i="2"/>
  <c r="C1034" i="2"/>
  <c r="D1034" i="2" s="1"/>
  <c r="E1034" i="2" s="1"/>
  <c r="B1034" i="2"/>
  <c r="A1007" i="2"/>
  <c r="C1007" i="2"/>
  <c r="D1007" i="2" s="1"/>
  <c r="E1007" i="2" s="1"/>
  <c r="B1007" i="2"/>
  <c r="A992" i="2"/>
  <c r="C992" i="2"/>
  <c r="D992" i="2" s="1"/>
  <c r="E992" i="2" s="1"/>
  <c r="B992" i="2"/>
  <c r="A971" i="2"/>
  <c r="C971" i="2"/>
  <c r="D971" i="2" s="1"/>
  <c r="E971" i="2" s="1"/>
  <c r="B971" i="2"/>
  <c r="A972" i="2"/>
  <c r="C972" i="2"/>
  <c r="D972" i="2" s="1"/>
  <c r="E972" i="2" s="1"/>
  <c r="B972" i="2"/>
  <c r="A980" i="2"/>
  <c r="C980" i="2"/>
  <c r="D980" i="2" s="1"/>
  <c r="E980" i="2" s="1"/>
  <c r="B980" i="2"/>
  <c r="A984" i="2"/>
  <c r="C984" i="2"/>
  <c r="D984" i="2" s="1"/>
  <c r="E984" i="2" s="1"/>
  <c r="B984" i="2"/>
  <c r="A976" i="2"/>
  <c r="C976" i="2"/>
  <c r="D976" i="2" s="1"/>
  <c r="E976" i="2" s="1"/>
  <c r="B976" i="2"/>
  <c r="A1058" i="2"/>
  <c r="C1058" i="2"/>
  <c r="D1058" i="2" s="1"/>
  <c r="E1058" i="2" s="1"/>
  <c r="B1058" i="2"/>
  <c r="A1035" i="2"/>
  <c r="C1035" i="2"/>
  <c r="D1035" i="2" s="1"/>
  <c r="E1035" i="2" s="1"/>
  <c r="B1035" i="2"/>
  <c r="A1021" i="2"/>
  <c r="C1021" i="2"/>
  <c r="D1021" i="2" s="1"/>
  <c r="E1021" i="2" s="1"/>
  <c r="B1021" i="2"/>
  <c r="A998" i="2"/>
  <c r="C998" i="2"/>
  <c r="D998" i="2" s="1"/>
  <c r="E998" i="2" s="1"/>
  <c r="B998" i="2"/>
  <c r="A1026" i="2"/>
  <c r="C1026" i="2"/>
  <c r="D1026" i="2" s="1"/>
  <c r="E1026" i="2" s="1"/>
  <c r="B1026" i="2"/>
  <c r="A999" i="2"/>
  <c r="C999" i="2"/>
  <c r="D999" i="2" s="1"/>
  <c r="E999" i="2" s="1"/>
  <c r="B999" i="2"/>
  <c r="A1049" i="2"/>
  <c r="C1049" i="2"/>
  <c r="D1049" i="2" s="1"/>
  <c r="E1049" i="2" s="1"/>
  <c r="B1049" i="2"/>
  <c r="A1014" i="2"/>
  <c r="C1014" i="2"/>
  <c r="D1014" i="2" s="1"/>
  <c r="E1014" i="2" s="1"/>
  <c r="B1014" i="2"/>
  <c r="A1003" i="2"/>
  <c r="C1003" i="2"/>
  <c r="D1003" i="2"/>
  <c r="E1003" i="2" s="1"/>
  <c r="B1003" i="2"/>
  <c r="A1053" i="2"/>
  <c r="C1053" i="2"/>
  <c r="D1053" i="2" s="1"/>
  <c r="E1053" i="2" s="1"/>
  <c r="B1053" i="2"/>
  <c r="A1037" i="2"/>
  <c r="C1037" i="2"/>
  <c r="D1037" i="2" s="1"/>
  <c r="E1037" i="2" s="1"/>
  <c r="B1037" i="2"/>
  <c r="A1015" i="2"/>
  <c r="C1015" i="2"/>
  <c r="D1015" i="2" s="1"/>
  <c r="E1015" i="2" s="1"/>
  <c r="B1015" i="2"/>
  <c r="A1030" i="2"/>
  <c r="C1030" i="2"/>
  <c r="D1030" i="2" s="1"/>
  <c r="E1030" i="2" s="1"/>
  <c r="B1030" i="2"/>
  <c r="A1065" i="2"/>
  <c r="C1065" i="2"/>
  <c r="D1065" i="2" s="1"/>
  <c r="E1065" i="2" s="1"/>
  <c r="B1065" i="2"/>
  <c r="A1009" i="2"/>
  <c r="C1009" i="2"/>
  <c r="D1009" i="2" s="1"/>
  <c r="E1009" i="2" s="1"/>
  <c r="B1009" i="2"/>
  <c r="A1042" i="2"/>
  <c r="C1042" i="2"/>
  <c r="D1042" i="2" s="1"/>
  <c r="E1042" i="2" s="1"/>
  <c r="B1042" i="2"/>
  <c r="A1000" i="2"/>
  <c r="C1000" i="2"/>
  <c r="D1000" i="2" s="1"/>
  <c r="E1000" i="2" s="1"/>
  <c r="B1000" i="2"/>
  <c r="A1008" i="2"/>
  <c r="C1008" i="2"/>
  <c r="D1008" i="2" s="1"/>
  <c r="E1008" i="2" s="1"/>
  <c r="B1008" i="2"/>
  <c r="A1004" i="2"/>
  <c r="C1004" i="2"/>
  <c r="D1004" i="2" s="1"/>
  <c r="E1004" i="2" s="1"/>
  <c r="B1004" i="2"/>
  <c r="A996" i="2"/>
  <c r="C996" i="2"/>
  <c r="D996" i="2" s="1"/>
  <c r="E996" i="2" s="1"/>
  <c r="B996" i="2"/>
  <c r="A995" i="2"/>
  <c r="C995" i="2"/>
  <c r="D995" i="2" s="1"/>
  <c r="E995" i="2" s="1"/>
  <c r="B995" i="2"/>
  <c r="A1016" i="2"/>
  <c r="C1016" i="2"/>
  <c r="D1016" i="2" s="1"/>
  <c r="E1016" i="2" s="1"/>
  <c r="B1016" i="2"/>
  <c r="A1031" i="2"/>
  <c r="C1031" i="2"/>
  <c r="D1031" i="2" s="1"/>
  <c r="E1031" i="2" s="1"/>
  <c r="B1031" i="2"/>
  <c r="W57" i="1"/>
  <c r="W69" i="1" s="1"/>
  <c r="G50" i="1"/>
  <c r="G51" i="1" s="1"/>
  <c r="G52" i="1" s="1"/>
  <c r="G53" i="1" s="1"/>
  <c r="G54" i="1" s="1"/>
  <c r="G55" i="1" s="1"/>
  <c r="G56" i="1" s="1"/>
  <c r="G57" i="1" s="1"/>
  <c r="G58" i="1" s="1"/>
  <c r="G59" i="1" s="1"/>
  <c r="G60" i="1" s="1"/>
  <c r="A1066" i="2"/>
  <c r="C1066" i="2"/>
  <c r="D1066" i="2" s="1"/>
  <c r="E1066" i="2" s="1"/>
  <c r="B1066" i="2"/>
  <c r="A1033" i="2"/>
  <c r="C1033" i="2"/>
  <c r="D1033" i="2" s="1"/>
  <c r="E1033" i="2" s="1"/>
  <c r="B1033" i="2"/>
  <c r="A1089" i="2"/>
  <c r="C1089" i="2"/>
  <c r="D1089" i="2" s="1"/>
  <c r="E1089" i="2" s="1"/>
  <c r="B1089" i="2"/>
  <c r="A1054" i="2"/>
  <c r="C1054" i="2"/>
  <c r="D1054" i="2" s="1"/>
  <c r="E1054" i="2" s="1"/>
  <c r="B1054" i="2"/>
  <c r="A1039" i="2"/>
  <c r="C1039" i="2"/>
  <c r="D1039" i="2" s="1"/>
  <c r="E1039" i="2" s="1"/>
  <c r="B1039" i="2"/>
  <c r="A1061" i="2"/>
  <c r="C1061" i="2"/>
  <c r="D1061" i="2" s="1"/>
  <c r="E1061" i="2" s="1"/>
  <c r="B1061" i="2"/>
  <c r="A1077" i="2"/>
  <c r="C1077" i="2"/>
  <c r="D1077" i="2" s="1"/>
  <c r="E1077" i="2" s="1"/>
  <c r="B1077" i="2"/>
  <c r="A1027" i="2"/>
  <c r="C1027" i="2"/>
  <c r="D1027" i="2" s="1"/>
  <c r="E1027" i="2" s="1"/>
  <c r="B1027" i="2"/>
  <c r="A1038" i="2"/>
  <c r="C1038" i="2"/>
  <c r="D1038" i="2" s="1"/>
  <c r="E1038" i="2" s="1"/>
  <c r="B1038" i="2"/>
  <c r="A1073" i="2"/>
  <c r="C1073" i="2"/>
  <c r="D1073" i="2" s="1"/>
  <c r="E1073" i="2" s="1"/>
  <c r="B1073" i="2"/>
  <c r="A1023" i="2"/>
  <c r="C1023" i="2"/>
  <c r="D1023" i="2" s="1"/>
  <c r="E1023" i="2" s="1"/>
  <c r="B1023" i="2"/>
  <c r="A1050" i="2"/>
  <c r="C1050" i="2"/>
  <c r="D1050" i="2" s="1"/>
  <c r="E1050" i="2" s="1"/>
  <c r="B1050" i="2"/>
  <c r="A1022" i="2"/>
  <c r="C1022" i="2"/>
  <c r="D1022" i="2" s="1"/>
  <c r="E1022" i="2" s="1"/>
  <c r="B1022" i="2"/>
  <c r="A1045" i="2"/>
  <c r="C1045" i="2"/>
  <c r="D1045" i="2" s="1"/>
  <c r="E1045" i="2" s="1"/>
  <c r="B1045" i="2"/>
  <c r="A1059" i="2"/>
  <c r="C1059" i="2"/>
  <c r="D1059" i="2" s="1"/>
  <c r="E1059" i="2" s="1"/>
  <c r="B1059" i="2"/>
  <c r="A1082" i="2"/>
  <c r="C1082" i="2"/>
  <c r="D1082" i="2" s="1"/>
  <c r="E1082" i="2" s="1"/>
  <c r="B1082" i="2"/>
  <c r="A1055" i="2"/>
  <c r="C1055" i="2"/>
  <c r="D1055" i="2" s="1"/>
  <c r="E1055" i="2" s="1"/>
  <c r="B1055" i="2"/>
  <c r="A1040" i="2"/>
  <c r="C1040" i="2"/>
  <c r="D1040" i="2" s="1"/>
  <c r="E1040" i="2" s="1"/>
  <c r="B1040" i="2"/>
  <c r="A1019" i="2"/>
  <c r="C1019" i="2"/>
  <c r="D1019" i="2" s="1"/>
  <c r="E1019" i="2" s="1"/>
  <c r="B1019" i="2"/>
  <c r="A1020" i="2"/>
  <c r="C1020" i="2"/>
  <c r="D1020" i="2" s="1"/>
  <c r="E1020" i="2" s="1"/>
  <c r="B1020" i="2"/>
  <c r="A1028" i="2"/>
  <c r="C1028" i="2"/>
  <c r="D1028" i="2" s="1"/>
  <c r="E1028" i="2" s="1"/>
  <c r="B1028" i="2"/>
  <c r="A1032" i="2"/>
  <c r="C1032" i="2"/>
  <c r="D1032" i="2" s="1"/>
  <c r="E1032" i="2" s="1"/>
  <c r="B1032" i="2"/>
  <c r="A1024" i="2"/>
  <c r="C1024" i="2"/>
  <c r="D1024" i="2" s="1"/>
  <c r="E1024" i="2" s="1"/>
  <c r="B1024" i="2"/>
  <c r="A1106" i="2"/>
  <c r="C1106" i="2"/>
  <c r="D1106" i="2" s="1"/>
  <c r="E1106" i="2" s="1"/>
  <c r="B1106" i="2"/>
  <c r="A1083" i="2"/>
  <c r="C1083" i="2"/>
  <c r="D1083" i="2" s="1"/>
  <c r="E1083" i="2" s="1"/>
  <c r="B1083" i="2"/>
  <c r="A1069" i="2"/>
  <c r="C1069" i="2"/>
  <c r="D1069" i="2" s="1"/>
  <c r="E1069" i="2" s="1"/>
  <c r="B1069" i="2"/>
  <c r="A1046" i="2"/>
  <c r="C1046" i="2"/>
  <c r="D1046" i="2" s="1"/>
  <c r="E1046" i="2" s="1"/>
  <c r="B1046" i="2"/>
  <c r="A1074" i="2"/>
  <c r="C1074" i="2"/>
  <c r="D1074" i="2" s="1"/>
  <c r="E1074" i="2" s="1"/>
  <c r="B1074" i="2"/>
  <c r="A1047" i="2"/>
  <c r="C1047" i="2"/>
  <c r="D1047" i="2" s="1"/>
  <c r="E1047" i="2"/>
  <c r="B1047" i="2"/>
  <c r="A1097" i="2"/>
  <c r="C1097" i="2"/>
  <c r="D1097" i="2" s="1"/>
  <c r="E1097" i="2" s="1"/>
  <c r="B1097" i="2"/>
  <c r="A1062" i="2"/>
  <c r="C1062" i="2"/>
  <c r="D1062" i="2" s="1"/>
  <c r="E1062" i="2" s="1"/>
  <c r="B1062" i="2"/>
  <c r="A1051" i="2"/>
  <c r="C1051" i="2"/>
  <c r="D1051" i="2" s="1"/>
  <c r="E1051" i="2" s="1"/>
  <c r="B1051" i="2"/>
  <c r="A1101" i="2"/>
  <c r="C1101" i="2"/>
  <c r="D1101" i="2" s="1"/>
  <c r="E1101" i="2" s="1"/>
  <c r="B1101" i="2"/>
  <c r="A1085" i="2"/>
  <c r="C1085" i="2"/>
  <c r="D1085" i="2" s="1"/>
  <c r="E1085" i="2" s="1"/>
  <c r="B1085" i="2"/>
  <c r="A1063" i="2"/>
  <c r="C1063" i="2"/>
  <c r="D1063" i="2" s="1"/>
  <c r="E1063" i="2" s="1"/>
  <c r="B1063" i="2"/>
  <c r="A1078" i="2"/>
  <c r="C1078" i="2"/>
  <c r="D1078" i="2" s="1"/>
  <c r="E1078" i="2" s="1"/>
  <c r="B1078" i="2"/>
  <c r="A1113" i="2"/>
  <c r="C1113" i="2"/>
  <c r="D1113" i="2" s="1"/>
  <c r="E1113" i="2" s="1"/>
  <c r="B1113" i="2"/>
  <c r="A1057" i="2"/>
  <c r="C1057" i="2"/>
  <c r="D1057" i="2"/>
  <c r="E1057" i="2" s="1"/>
  <c r="B1057" i="2"/>
  <c r="A1090" i="2"/>
  <c r="C1090" i="2"/>
  <c r="D1090" i="2" s="1"/>
  <c r="E1090" i="2" s="1"/>
  <c r="B1090" i="2"/>
  <c r="A1048" i="2"/>
  <c r="C1048" i="2"/>
  <c r="D1048" i="2" s="1"/>
  <c r="E1048" i="2" s="1"/>
  <c r="B1048" i="2"/>
  <c r="A1056" i="2"/>
  <c r="C1056" i="2"/>
  <c r="D1056" i="2" s="1"/>
  <c r="E1056" i="2" s="1"/>
  <c r="B1056" i="2"/>
  <c r="A1052" i="2"/>
  <c r="C1052" i="2"/>
  <c r="D1052" i="2" s="1"/>
  <c r="E1052" i="2" s="1"/>
  <c r="B1052" i="2"/>
  <c r="A1044" i="2"/>
  <c r="C1044" i="2"/>
  <c r="D1044" i="2" s="1"/>
  <c r="E1044" i="2" s="1"/>
  <c r="B1044" i="2"/>
  <c r="A1043" i="2"/>
  <c r="C1043" i="2"/>
  <c r="D1043" i="2" s="1"/>
  <c r="E1043" i="2" s="1"/>
  <c r="B1043" i="2"/>
  <c r="A1064" i="2"/>
  <c r="C1064" i="2"/>
  <c r="D1064" i="2" s="1"/>
  <c r="E1064" i="2" s="1"/>
  <c r="B1064" i="2"/>
  <c r="A1079" i="2"/>
  <c r="C1079" i="2"/>
  <c r="D1079" i="2" s="1"/>
  <c r="E1079" i="2" s="1"/>
  <c r="B1079" i="2"/>
  <c r="A1114" i="2"/>
  <c r="C1114" i="2"/>
  <c r="D1114" i="2" s="1"/>
  <c r="E1114" i="2" s="1"/>
  <c r="B1114" i="2"/>
  <c r="A1081" i="2"/>
  <c r="C1081" i="2"/>
  <c r="D1081" i="2"/>
  <c r="E1081" i="2" s="1"/>
  <c r="B1081" i="2"/>
  <c r="A1137" i="2"/>
  <c r="C1137" i="2"/>
  <c r="D1137" i="2" s="1"/>
  <c r="E1137" i="2" s="1"/>
  <c r="B1137" i="2"/>
  <c r="A1102" i="2"/>
  <c r="C1102" i="2"/>
  <c r="D1102" i="2" s="1"/>
  <c r="E1102" i="2" s="1"/>
  <c r="B1102" i="2"/>
  <c r="A1087" i="2"/>
  <c r="C1087" i="2"/>
  <c r="D1087" i="2" s="1"/>
  <c r="E1087" i="2" s="1"/>
  <c r="B1087" i="2"/>
  <c r="A1109" i="2"/>
  <c r="C1109" i="2"/>
  <c r="D1109" i="2" s="1"/>
  <c r="E1109" i="2" s="1"/>
  <c r="B1109" i="2"/>
  <c r="A1125" i="2"/>
  <c r="C1125" i="2"/>
  <c r="D1125" i="2" s="1"/>
  <c r="E1125" i="2" s="1"/>
  <c r="B1125" i="2"/>
  <c r="A1075" i="2"/>
  <c r="C1075" i="2"/>
  <c r="D1075" i="2" s="1"/>
  <c r="E1075" i="2" s="1"/>
  <c r="B1075" i="2"/>
  <c r="A1086" i="2"/>
  <c r="C1086" i="2"/>
  <c r="D1086" i="2" s="1"/>
  <c r="E1086" i="2" s="1"/>
  <c r="B1086" i="2"/>
  <c r="A1121" i="2"/>
  <c r="C1121" i="2"/>
  <c r="D1121" i="2" s="1"/>
  <c r="E1121" i="2" s="1"/>
  <c r="B1121" i="2"/>
  <c r="A1071" i="2"/>
  <c r="C1071" i="2"/>
  <c r="D1071" i="2" s="1"/>
  <c r="E1071" i="2" s="1"/>
  <c r="B1071" i="2"/>
  <c r="A1098" i="2"/>
  <c r="C1098" i="2"/>
  <c r="D1098" i="2" s="1"/>
  <c r="E1098" i="2" s="1"/>
  <c r="B1098" i="2"/>
  <c r="A1070" i="2"/>
  <c r="C1070" i="2"/>
  <c r="D1070" i="2" s="1"/>
  <c r="E1070" i="2" s="1"/>
  <c r="B1070" i="2"/>
  <c r="A1093" i="2"/>
  <c r="C1093" i="2"/>
  <c r="D1093" i="2" s="1"/>
  <c r="E1093" i="2" s="1"/>
  <c r="B1093" i="2"/>
  <c r="A1107" i="2"/>
  <c r="C1107" i="2"/>
  <c r="D1107" i="2" s="1"/>
  <c r="E1107" i="2" s="1"/>
  <c r="B1107" i="2"/>
  <c r="A1130" i="2"/>
  <c r="C1130" i="2"/>
  <c r="D1130" i="2" s="1"/>
  <c r="E1130" i="2" s="1"/>
  <c r="B1130" i="2"/>
  <c r="A1103" i="2"/>
  <c r="C1103" i="2"/>
  <c r="D1103" i="2" s="1"/>
  <c r="E1103" i="2" s="1"/>
  <c r="B1103" i="2"/>
  <c r="A1088" i="2"/>
  <c r="C1088" i="2"/>
  <c r="D1088" i="2" s="1"/>
  <c r="E1088" i="2" s="1"/>
  <c r="B1088" i="2"/>
  <c r="A1067" i="2"/>
  <c r="C1067" i="2"/>
  <c r="D1067" i="2" s="1"/>
  <c r="E1067" i="2" s="1"/>
  <c r="B1067" i="2"/>
  <c r="A1068" i="2"/>
  <c r="C1068" i="2"/>
  <c r="D1068" i="2"/>
  <c r="E1068" i="2" s="1"/>
  <c r="B1068" i="2"/>
  <c r="A1076" i="2"/>
  <c r="C1076" i="2"/>
  <c r="D1076" i="2" s="1"/>
  <c r="E1076" i="2" s="1"/>
  <c r="B1076" i="2"/>
  <c r="A1080" i="2"/>
  <c r="C1080" i="2"/>
  <c r="D1080" i="2" s="1"/>
  <c r="E1080" i="2" s="1"/>
  <c r="B1080" i="2"/>
  <c r="A1072" i="2"/>
  <c r="C1072" i="2"/>
  <c r="D1072" i="2" s="1"/>
  <c r="E1072" i="2" s="1"/>
  <c r="B1072" i="2"/>
  <c r="A1154" i="2"/>
  <c r="C1154" i="2"/>
  <c r="D1154" i="2" s="1"/>
  <c r="E1154" i="2" s="1"/>
  <c r="B1154" i="2"/>
  <c r="A1131" i="2"/>
  <c r="C1131" i="2"/>
  <c r="D1131" i="2" s="1"/>
  <c r="E1131" i="2" s="1"/>
  <c r="B1131" i="2"/>
  <c r="A1117" i="2"/>
  <c r="C1117" i="2"/>
  <c r="D1117" i="2" s="1"/>
  <c r="E1117" i="2" s="1"/>
  <c r="B1117" i="2"/>
  <c r="A1094" i="2"/>
  <c r="C1094" i="2"/>
  <c r="D1094" i="2" s="1"/>
  <c r="E1094" i="2" s="1"/>
  <c r="B1094" i="2"/>
  <c r="A1122" i="2"/>
  <c r="C1122" i="2"/>
  <c r="D1122" i="2" s="1"/>
  <c r="E1122" i="2" s="1"/>
  <c r="B1122" i="2"/>
  <c r="A1095" i="2"/>
  <c r="C1095" i="2"/>
  <c r="D1095" i="2" s="1"/>
  <c r="E1095" i="2" s="1"/>
  <c r="B1095" i="2"/>
  <c r="A1145" i="2"/>
  <c r="C1145" i="2"/>
  <c r="D1145" i="2" s="1"/>
  <c r="E1145" i="2" s="1"/>
  <c r="B1145" i="2"/>
  <c r="A1110" i="2"/>
  <c r="C1110" i="2"/>
  <c r="D1110" i="2" s="1"/>
  <c r="E1110" i="2" s="1"/>
  <c r="B1110" i="2"/>
  <c r="A1099" i="2"/>
  <c r="C1099" i="2"/>
  <c r="D1099" i="2" s="1"/>
  <c r="E1099" i="2" s="1"/>
  <c r="B1099" i="2"/>
  <c r="A1149" i="2"/>
  <c r="C1149" i="2"/>
  <c r="D1149" i="2" s="1"/>
  <c r="E1149" i="2" s="1"/>
  <c r="B1149" i="2"/>
  <c r="A1133" i="2"/>
  <c r="C1133" i="2"/>
  <c r="D1133" i="2" s="1"/>
  <c r="E1133" i="2" s="1"/>
  <c r="B1133" i="2"/>
  <c r="A1111" i="2"/>
  <c r="C1111" i="2"/>
  <c r="D1111" i="2" s="1"/>
  <c r="E1111" i="2" s="1"/>
  <c r="B1111" i="2"/>
  <c r="A1126" i="2"/>
  <c r="C1126" i="2"/>
  <c r="D1126" i="2" s="1"/>
  <c r="E1126" i="2" s="1"/>
  <c r="B1126" i="2"/>
  <c r="A1161" i="2"/>
  <c r="C1161" i="2"/>
  <c r="D1161" i="2" s="1"/>
  <c r="E1161" i="2" s="1"/>
  <c r="B1161" i="2"/>
  <c r="A1105" i="2"/>
  <c r="C1105" i="2"/>
  <c r="D1105" i="2" s="1"/>
  <c r="E1105" i="2" s="1"/>
  <c r="B1105" i="2"/>
  <c r="A1138" i="2"/>
  <c r="C1138" i="2"/>
  <c r="D1138" i="2" s="1"/>
  <c r="E1138" i="2" s="1"/>
  <c r="B1138" i="2"/>
  <c r="A1096" i="2"/>
  <c r="C1096" i="2"/>
  <c r="D1096" i="2" s="1"/>
  <c r="E1096" i="2" s="1"/>
  <c r="B1096" i="2"/>
  <c r="A1104" i="2"/>
  <c r="C1104" i="2"/>
  <c r="D1104" i="2" s="1"/>
  <c r="E1104" i="2" s="1"/>
  <c r="B1104" i="2"/>
  <c r="A1100" i="2"/>
  <c r="C1100" i="2"/>
  <c r="D1100" i="2" s="1"/>
  <c r="E1100" i="2" s="1"/>
  <c r="B1100" i="2"/>
  <c r="A1092" i="2"/>
  <c r="C1092" i="2"/>
  <c r="D1092" i="2" s="1"/>
  <c r="E1092" i="2" s="1"/>
  <c r="B1092" i="2"/>
  <c r="A1091" i="2"/>
  <c r="C1091" i="2"/>
  <c r="D1091" i="2" s="1"/>
  <c r="E1091" i="2" s="1"/>
  <c r="B1091" i="2"/>
  <c r="A1112" i="2"/>
  <c r="C1112" i="2"/>
  <c r="D1112" i="2" s="1"/>
  <c r="E1112" i="2" s="1"/>
  <c r="B1112" i="2"/>
  <c r="A1127" i="2"/>
  <c r="C1127" i="2"/>
  <c r="D1127" i="2" s="1"/>
  <c r="E1127" i="2" s="1"/>
  <c r="B1127" i="2"/>
  <c r="W105" i="1"/>
  <c r="W117" i="1" s="1"/>
  <c r="W129" i="1" s="1"/>
  <c r="W141" i="1" s="1"/>
  <c r="W153" i="1" s="1"/>
  <c r="W165" i="1" s="1"/>
  <c r="W177" i="1" s="1"/>
  <c r="W189" i="1" s="1"/>
  <c r="W201" i="1" s="1"/>
  <c r="W213" i="1" s="1"/>
  <c r="W225" i="1" s="1"/>
  <c r="W237" i="1" s="1"/>
  <c r="A1162" i="2"/>
  <c r="C1162" i="2"/>
  <c r="D1162" i="2" s="1"/>
  <c r="E1162" i="2" s="1"/>
  <c r="B1162" i="2"/>
  <c r="A1129" i="2"/>
  <c r="C1129" i="2"/>
  <c r="D1129" i="2" s="1"/>
  <c r="E1129" i="2" s="1"/>
  <c r="B1129" i="2"/>
  <c r="A1185" i="2"/>
  <c r="C1185" i="2"/>
  <c r="D1185" i="2" s="1"/>
  <c r="E1185" i="2" s="1"/>
  <c r="B1185" i="2"/>
  <c r="A1150" i="2"/>
  <c r="C1150" i="2"/>
  <c r="D1150" i="2" s="1"/>
  <c r="E1150" i="2" s="1"/>
  <c r="B1150" i="2"/>
  <c r="A1135" i="2"/>
  <c r="C1135" i="2"/>
  <c r="D1135" i="2" s="1"/>
  <c r="E1135" i="2" s="1"/>
  <c r="B1135" i="2"/>
  <c r="A1157" i="2"/>
  <c r="C1157" i="2"/>
  <c r="D1157" i="2" s="1"/>
  <c r="E1157" i="2" s="1"/>
  <c r="B1157" i="2"/>
  <c r="A1173" i="2"/>
  <c r="C1173" i="2"/>
  <c r="D1173" i="2" s="1"/>
  <c r="E1173" i="2" s="1"/>
  <c r="B1173" i="2"/>
  <c r="A1123" i="2"/>
  <c r="C1123" i="2"/>
  <c r="D1123" i="2" s="1"/>
  <c r="E1123" i="2" s="1"/>
  <c r="B1123" i="2"/>
  <c r="A1134" i="2"/>
  <c r="C1134" i="2"/>
  <c r="D1134" i="2" s="1"/>
  <c r="E1134" i="2" s="1"/>
  <c r="B1134" i="2"/>
  <c r="A1169" i="2"/>
  <c r="C1169" i="2"/>
  <c r="D1169" i="2" s="1"/>
  <c r="E1169" i="2" s="1"/>
  <c r="B1169" i="2"/>
  <c r="A1119" i="2"/>
  <c r="C1119" i="2"/>
  <c r="D1119" i="2" s="1"/>
  <c r="E1119" i="2" s="1"/>
  <c r="B1119" i="2"/>
  <c r="A1146" i="2"/>
  <c r="C1146" i="2"/>
  <c r="D1146" i="2" s="1"/>
  <c r="E1146" i="2" s="1"/>
  <c r="B1146" i="2"/>
  <c r="A1118" i="2"/>
  <c r="C1118" i="2"/>
  <c r="D1118" i="2" s="1"/>
  <c r="E1118" i="2" s="1"/>
  <c r="B1118" i="2"/>
  <c r="A1141" i="2"/>
  <c r="C1141" i="2"/>
  <c r="D1141" i="2" s="1"/>
  <c r="E1141" i="2" s="1"/>
  <c r="B1141" i="2"/>
  <c r="A1155" i="2"/>
  <c r="C1155" i="2"/>
  <c r="D1155" i="2" s="1"/>
  <c r="E1155" i="2" s="1"/>
  <c r="B1155" i="2"/>
  <c r="A1178" i="2"/>
  <c r="C1178" i="2"/>
  <c r="D1178" i="2" s="1"/>
  <c r="E1178" i="2" s="1"/>
  <c r="B1178" i="2"/>
  <c r="A1151" i="2"/>
  <c r="C1151" i="2"/>
  <c r="D1151" i="2" s="1"/>
  <c r="E1151" i="2" s="1"/>
  <c r="B1151" i="2"/>
  <c r="A1136" i="2"/>
  <c r="C1136" i="2"/>
  <c r="D1136" i="2" s="1"/>
  <c r="E1136" i="2" s="1"/>
  <c r="B1136" i="2"/>
  <c r="A1115" i="2"/>
  <c r="C1115" i="2"/>
  <c r="D1115" i="2" s="1"/>
  <c r="E1115" i="2" s="1"/>
  <c r="B1115" i="2"/>
  <c r="A1116" i="2"/>
  <c r="C1116" i="2"/>
  <c r="D1116" i="2" s="1"/>
  <c r="E1116" i="2" s="1"/>
  <c r="B1116" i="2"/>
  <c r="A1124" i="2"/>
  <c r="C1124" i="2"/>
  <c r="D1124" i="2" s="1"/>
  <c r="E1124" i="2" s="1"/>
  <c r="B1124" i="2"/>
  <c r="A1128" i="2"/>
  <c r="C1128" i="2"/>
  <c r="D1128" i="2"/>
  <c r="E1128" i="2" s="1"/>
  <c r="B1128" i="2"/>
  <c r="A1120" i="2"/>
  <c r="C1120" i="2"/>
  <c r="D1120" i="2" s="1"/>
  <c r="E1120" i="2" s="1"/>
  <c r="B1120" i="2"/>
  <c r="A1202" i="2"/>
  <c r="C1202" i="2"/>
  <c r="D1202" i="2" s="1"/>
  <c r="E1202" i="2" s="1"/>
  <c r="B1202" i="2"/>
  <c r="A1179" i="2"/>
  <c r="C1179" i="2"/>
  <c r="D1179" i="2" s="1"/>
  <c r="E1179" i="2" s="1"/>
  <c r="B1179" i="2"/>
  <c r="A1165" i="2"/>
  <c r="C1165" i="2"/>
  <c r="D1165" i="2" s="1"/>
  <c r="E1165" i="2" s="1"/>
  <c r="B1165" i="2"/>
  <c r="A1142" i="2"/>
  <c r="C1142" i="2"/>
  <c r="D1142" i="2" s="1"/>
  <c r="E1142" i="2" s="1"/>
  <c r="B1142" i="2"/>
  <c r="A1170" i="2"/>
  <c r="C1170" i="2"/>
  <c r="D1170" i="2" s="1"/>
  <c r="E1170" i="2" s="1"/>
  <c r="B1170" i="2"/>
  <c r="A1143" i="2"/>
  <c r="C1143" i="2"/>
  <c r="D1143" i="2" s="1"/>
  <c r="E1143" i="2" s="1"/>
  <c r="B1143" i="2"/>
  <c r="A1193" i="2"/>
  <c r="C1193" i="2"/>
  <c r="D1193" i="2" s="1"/>
  <c r="E1193" i="2" s="1"/>
  <c r="B1193" i="2"/>
  <c r="A1158" i="2"/>
  <c r="C1158" i="2"/>
  <c r="D1158" i="2" s="1"/>
  <c r="E1158" i="2" s="1"/>
  <c r="B1158" i="2"/>
  <c r="A1147" i="2"/>
  <c r="C1147" i="2"/>
  <c r="D1147" i="2" s="1"/>
  <c r="E1147" i="2" s="1"/>
  <c r="B1147" i="2"/>
  <c r="A1197" i="2"/>
  <c r="C1197" i="2"/>
  <c r="D1197" i="2" s="1"/>
  <c r="E1197" i="2" s="1"/>
  <c r="B1197" i="2"/>
  <c r="A1181" i="2"/>
  <c r="C1181" i="2"/>
  <c r="D1181" i="2" s="1"/>
  <c r="E1181" i="2" s="1"/>
  <c r="B1181" i="2"/>
  <c r="A1159" i="2"/>
  <c r="C1159" i="2"/>
  <c r="D1159" i="2" s="1"/>
  <c r="E1159" i="2" s="1"/>
  <c r="B1159" i="2"/>
  <c r="A1174" i="2"/>
  <c r="C1174" i="2"/>
  <c r="D1174" i="2" s="1"/>
  <c r="E1174" i="2" s="1"/>
  <c r="B1174" i="2"/>
  <c r="A1209" i="2"/>
  <c r="C1209" i="2"/>
  <c r="D1209" i="2" s="1"/>
  <c r="E1209" i="2" s="1"/>
  <c r="B1209" i="2"/>
  <c r="A1153" i="2"/>
  <c r="C1153" i="2"/>
  <c r="D1153" i="2" s="1"/>
  <c r="E1153" i="2" s="1"/>
  <c r="B1153" i="2"/>
  <c r="A1186" i="2"/>
  <c r="C1186" i="2"/>
  <c r="D1186" i="2" s="1"/>
  <c r="E1186" i="2" s="1"/>
  <c r="B1186" i="2"/>
  <c r="A1144" i="2"/>
  <c r="C1144" i="2"/>
  <c r="D1144" i="2" s="1"/>
  <c r="E1144" i="2" s="1"/>
  <c r="B1144" i="2"/>
  <c r="A1152" i="2"/>
  <c r="C1152" i="2"/>
  <c r="D1152" i="2"/>
  <c r="E1152" i="2" s="1"/>
  <c r="B1152" i="2"/>
  <c r="A1148" i="2"/>
  <c r="C1148" i="2"/>
  <c r="D1148" i="2" s="1"/>
  <c r="E1148" i="2" s="1"/>
  <c r="B1148" i="2"/>
  <c r="A1140" i="2"/>
  <c r="C1140" i="2"/>
  <c r="D1140" i="2" s="1"/>
  <c r="E1140" i="2" s="1"/>
  <c r="B1140" i="2"/>
  <c r="A1139" i="2"/>
  <c r="C1139" i="2"/>
  <c r="D1139" i="2" s="1"/>
  <c r="E1139" i="2" s="1"/>
  <c r="B1139" i="2"/>
  <c r="A1160" i="2"/>
  <c r="C1160" i="2"/>
  <c r="D1160" i="2" s="1"/>
  <c r="E1160" i="2" s="1"/>
  <c r="B1160" i="2"/>
  <c r="A1175" i="2"/>
  <c r="C1175" i="2"/>
  <c r="D1175" i="2" s="1"/>
  <c r="E1175" i="2" s="1"/>
  <c r="B1175" i="2"/>
  <c r="A1210" i="2"/>
  <c r="C1210" i="2"/>
  <c r="D1210" i="2" s="1"/>
  <c r="E1210" i="2" s="1"/>
  <c r="B1210" i="2"/>
  <c r="A1177" i="2"/>
  <c r="C1177" i="2"/>
  <c r="D1177" i="2" s="1"/>
  <c r="E1177" i="2" s="1"/>
  <c r="B1177" i="2"/>
  <c r="A1233" i="2"/>
  <c r="C1233" i="2"/>
  <c r="D1233" i="2" s="1"/>
  <c r="E1233" i="2" s="1"/>
  <c r="B1233" i="2"/>
  <c r="A1198" i="2"/>
  <c r="C1198" i="2"/>
  <c r="D1198" i="2" s="1"/>
  <c r="E1198" i="2" s="1"/>
  <c r="B1198" i="2"/>
  <c r="A1183" i="2"/>
  <c r="C1183" i="2"/>
  <c r="D1183" i="2" s="1"/>
  <c r="E1183" i="2" s="1"/>
  <c r="B1183" i="2"/>
  <c r="A1205" i="2"/>
  <c r="C1205" i="2"/>
  <c r="D1205" i="2" s="1"/>
  <c r="E1205" i="2" s="1"/>
  <c r="B1205" i="2"/>
  <c r="A1221" i="2"/>
  <c r="C1221" i="2"/>
  <c r="D1221" i="2" s="1"/>
  <c r="E1221" i="2" s="1"/>
  <c r="B1221" i="2"/>
  <c r="A1171" i="2"/>
  <c r="C1171" i="2"/>
  <c r="D1171" i="2" s="1"/>
  <c r="E1171" i="2" s="1"/>
  <c r="B1171" i="2"/>
  <c r="A1182" i="2"/>
  <c r="C1182" i="2"/>
  <c r="D1182" i="2" s="1"/>
  <c r="E1182" i="2" s="1"/>
  <c r="B1182" i="2"/>
  <c r="A1217" i="2"/>
  <c r="C1217" i="2"/>
  <c r="D1217" i="2" s="1"/>
  <c r="E1217" i="2" s="1"/>
  <c r="B1217" i="2"/>
  <c r="A1167" i="2"/>
  <c r="C1167" i="2"/>
  <c r="D1167" i="2" s="1"/>
  <c r="E1167" i="2" s="1"/>
  <c r="B1167" i="2"/>
  <c r="A1194" i="2"/>
  <c r="C1194" i="2"/>
  <c r="D1194" i="2"/>
  <c r="E1194" i="2" s="1"/>
  <c r="B1194" i="2"/>
  <c r="A1166" i="2"/>
  <c r="C1166" i="2"/>
  <c r="D1166" i="2" s="1"/>
  <c r="E1166" i="2" s="1"/>
  <c r="B1166" i="2"/>
  <c r="A1189" i="2"/>
  <c r="C1189" i="2"/>
  <c r="D1189" i="2" s="1"/>
  <c r="E1189" i="2" s="1"/>
  <c r="B1189" i="2"/>
  <c r="A1203" i="2"/>
  <c r="C1203" i="2"/>
  <c r="D1203" i="2" s="1"/>
  <c r="E1203" i="2" s="1"/>
  <c r="B1203" i="2"/>
  <c r="A1226" i="2"/>
  <c r="C1226" i="2"/>
  <c r="D1226" i="2" s="1"/>
  <c r="E1226" i="2" s="1"/>
  <c r="B1226" i="2"/>
  <c r="A1199" i="2"/>
  <c r="C1199" i="2"/>
  <c r="D1199" i="2" s="1"/>
  <c r="E1199" i="2" s="1"/>
  <c r="B1199" i="2"/>
  <c r="A1184" i="2"/>
  <c r="C1184" i="2"/>
  <c r="D1184" i="2" s="1"/>
  <c r="E1184" i="2" s="1"/>
  <c r="B1184" i="2"/>
  <c r="A1163" i="2"/>
  <c r="C1163" i="2"/>
  <c r="D1163" i="2" s="1"/>
  <c r="E1163" i="2" s="1"/>
  <c r="B1163" i="2"/>
  <c r="A1164" i="2"/>
  <c r="C1164" i="2"/>
  <c r="D1164" i="2" s="1"/>
  <c r="E1164" i="2" s="1"/>
  <c r="B1164" i="2"/>
  <c r="A1172" i="2"/>
  <c r="C1172" i="2"/>
  <c r="D1172" i="2" s="1"/>
  <c r="E1172" i="2" s="1"/>
  <c r="B1172" i="2"/>
  <c r="A1176" i="2"/>
  <c r="C1176" i="2"/>
  <c r="D1176" i="2" s="1"/>
  <c r="E1176" i="2" s="1"/>
  <c r="B1176" i="2"/>
  <c r="A1168" i="2"/>
  <c r="C1168" i="2"/>
  <c r="D1168" i="2" s="1"/>
  <c r="E1168" i="2" s="1"/>
  <c r="B1168" i="2"/>
  <c r="A1250" i="2"/>
  <c r="C1250" i="2"/>
  <c r="D1250" i="2" s="1"/>
  <c r="E1250" i="2" s="1"/>
  <c r="B1250" i="2"/>
  <c r="A1227" i="2"/>
  <c r="C1227" i="2"/>
  <c r="D1227" i="2" s="1"/>
  <c r="E1227" i="2" s="1"/>
  <c r="B1227" i="2"/>
  <c r="A1213" i="2"/>
  <c r="C1213" i="2"/>
  <c r="D1213" i="2" s="1"/>
  <c r="E1213" i="2" s="1"/>
  <c r="B1213" i="2"/>
  <c r="A1190" i="2"/>
  <c r="C1190" i="2"/>
  <c r="D1190" i="2" s="1"/>
  <c r="E1190" i="2" s="1"/>
  <c r="B1190" i="2"/>
  <c r="A1218" i="2"/>
  <c r="C1218" i="2"/>
  <c r="D1218" i="2" s="1"/>
  <c r="E1218" i="2" s="1"/>
  <c r="B1218" i="2"/>
  <c r="A1191" i="2"/>
  <c r="C1191" i="2"/>
  <c r="D1191" i="2" s="1"/>
  <c r="E1191" i="2" s="1"/>
  <c r="B1191" i="2"/>
  <c r="A1241" i="2"/>
  <c r="C1241" i="2"/>
  <c r="D1241" i="2" s="1"/>
  <c r="E1241" i="2" s="1"/>
  <c r="B1241" i="2"/>
  <c r="A1206" i="2"/>
  <c r="C1206" i="2"/>
  <c r="D1206" i="2" s="1"/>
  <c r="E1206" i="2" s="1"/>
  <c r="B1206" i="2"/>
  <c r="A1195" i="2"/>
  <c r="C1195" i="2"/>
  <c r="D1195" i="2" s="1"/>
  <c r="E1195" i="2" s="1"/>
  <c r="B1195" i="2"/>
  <c r="A1245" i="2"/>
  <c r="C1245" i="2"/>
  <c r="D1245" i="2" s="1"/>
  <c r="E1245" i="2" s="1"/>
  <c r="B1245" i="2"/>
  <c r="A1229" i="2"/>
  <c r="C1229" i="2"/>
  <c r="D1229" i="2" s="1"/>
  <c r="E1229" i="2" s="1"/>
  <c r="B1229" i="2"/>
  <c r="A1207" i="2"/>
  <c r="C1207" i="2"/>
  <c r="D1207" i="2" s="1"/>
  <c r="E1207" i="2" s="1"/>
  <c r="B1207" i="2"/>
  <c r="A1222" i="2"/>
  <c r="C1222" i="2"/>
  <c r="D1222" i="2" s="1"/>
  <c r="E1222" i="2" s="1"/>
  <c r="B1222" i="2"/>
  <c r="A1257" i="2"/>
  <c r="C1257" i="2"/>
  <c r="D1257" i="2" s="1"/>
  <c r="E1257" i="2" s="1"/>
  <c r="B1257" i="2"/>
  <c r="A1201" i="2"/>
  <c r="C1201" i="2"/>
  <c r="D1201" i="2" s="1"/>
  <c r="E1201" i="2" s="1"/>
  <c r="B1201" i="2"/>
  <c r="A1234" i="2"/>
  <c r="C1234" i="2"/>
  <c r="D1234" i="2" s="1"/>
  <c r="E1234" i="2" s="1"/>
  <c r="B1234" i="2"/>
  <c r="A1192" i="2"/>
  <c r="C1192" i="2"/>
  <c r="D1192" i="2" s="1"/>
  <c r="E1192" i="2" s="1"/>
  <c r="B1192" i="2"/>
  <c r="A1200" i="2"/>
  <c r="C1200" i="2"/>
  <c r="D1200" i="2" s="1"/>
  <c r="E1200" i="2" s="1"/>
  <c r="B1200" i="2"/>
  <c r="A1196" i="2"/>
  <c r="C1196" i="2"/>
  <c r="D1196" i="2" s="1"/>
  <c r="E1196" i="2" s="1"/>
  <c r="B1196" i="2"/>
  <c r="A1188" i="2"/>
  <c r="C1188" i="2"/>
  <c r="D1188" i="2" s="1"/>
  <c r="E1188" i="2" s="1"/>
  <c r="B1188" i="2"/>
  <c r="A1187" i="2"/>
  <c r="C1187" i="2"/>
  <c r="D1187" i="2"/>
  <c r="E1187" i="2" s="1"/>
  <c r="B1187" i="2"/>
  <c r="A1208" i="2"/>
  <c r="C1208" i="2"/>
  <c r="D1208" i="2" s="1"/>
  <c r="E1208" i="2" s="1"/>
  <c r="B1208" i="2"/>
  <c r="A1223" i="2"/>
  <c r="C1223" i="2"/>
  <c r="D1223" i="2" s="1"/>
  <c r="E1223" i="2" s="1"/>
  <c r="B1223" i="2"/>
  <c r="A1258" i="2"/>
  <c r="C1258" i="2"/>
  <c r="D1258" i="2" s="1"/>
  <c r="E1258" i="2" s="1"/>
  <c r="B1258" i="2"/>
  <c r="A1225" i="2"/>
  <c r="C1225" i="2"/>
  <c r="D1225" i="2" s="1"/>
  <c r="E1225" i="2" s="1"/>
  <c r="B1225" i="2"/>
  <c r="A1281" i="2"/>
  <c r="C1281" i="2"/>
  <c r="D1281" i="2" s="1"/>
  <c r="E1281" i="2" s="1"/>
  <c r="B1281" i="2"/>
  <c r="A1246" i="2"/>
  <c r="C1246" i="2"/>
  <c r="D1246" i="2" s="1"/>
  <c r="E1246" i="2" s="1"/>
  <c r="B1246" i="2"/>
  <c r="A1231" i="2"/>
  <c r="C1231" i="2"/>
  <c r="D1231" i="2" s="1"/>
  <c r="E1231" i="2" s="1"/>
  <c r="B1231" i="2"/>
  <c r="A1253" i="2"/>
  <c r="C1253" i="2"/>
  <c r="D1253" i="2" s="1"/>
  <c r="E1253" i="2" s="1"/>
  <c r="B1253" i="2"/>
  <c r="A1269" i="2"/>
  <c r="C1269" i="2"/>
  <c r="D1269" i="2" s="1"/>
  <c r="E1269" i="2" s="1"/>
  <c r="B1269" i="2"/>
  <c r="A1219" i="2"/>
  <c r="C1219" i="2"/>
  <c r="D1219" i="2" s="1"/>
  <c r="E1219" i="2" s="1"/>
  <c r="B1219" i="2"/>
  <c r="A1230" i="2"/>
  <c r="C1230" i="2"/>
  <c r="D1230" i="2" s="1"/>
  <c r="E1230" i="2" s="1"/>
  <c r="B1230" i="2"/>
  <c r="A1265" i="2"/>
  <c r="C1265" i="2"/>
  <c r="D1265" i="2" s="1"/>
  <c r="E1265" i="2" s="1"/>
  <c r="B1265" i="2"/>
  <c r="A1215" i="2"/>
  <c r="C1215" i="2"/>
  <c r="D1215" i="2" s="1"/>
  <c r="E1215" i="2" s="1"/>
  <c r="B1215" i="2"/>
  <c r="A1242" i="2"/>
  <c r="C1242" i="2"/>
  <c r="D1242" i="2" s="1"/>
  <c r="E1242" i="2" s="1"/>
  <c r="B1242" i="2"/>
  <c r="A1214" i="2"/>
  <c r="C1214" i="2"/>
  <c r="D1214" i="2" s="1"/>
  <c r="E1214" i="2" s="1"/>
  <c r="B1214" i="2"/>
  <c r="A1237" i="2"/>
  <c r="C1237" i="2"/>
  <c r="D1237" i="2" s="1"/>
  <c r="E1237" i="2" s="1"/>
  <c r="B1237" i="2"/>
  <c r="A1251" i="2"/>
  <c r="C1251" i="2"/>
  <c r="D1251" i="2" s="1"/>
  <c r="E1251" i="2" s="1"/>
  <c r="B1251" i="2"/>
  <c r="A1274" i="2"/>
  <c r="C1274" i="2"/>
  <c r="D1274" i="2" s="1"/>
  <c r="E1274" i="2" s="1"/>
  <c r="B1274" i="2"/>
  <c r="A1247" i="2"/>
  <c r="C1247" i="2"/>
  <c r="D1247" i="2" s="1"/>
  <c r="E1247" i="2" s="1"/>
  <c r="B1247" i="2"/>
  <c r="A1232" i="2"/>
  <c r="C1232" i="2"/>
  <c r="D1232" i="2" s="1"/>
  <c r="E1232" i="2" s="1"/>
  <c r="B1232" i="2"/>
  <c r="A1211" i="2"/>
  <c r="C1211" i="2"/>
  <c r="D1211" i="2" s="1"/>
  <c r="E1211" i="2" s="1"/>
  <c r="B1211" i="2"/>
  <c r="A1212" i="2"/>
  <c r="C1212" i="2"/>
  <c r="D1212" i="2" s="1"/>
  <c r="E1212" i="2" s="1"/>
  <c r="B1212" i="2"/>
  <c r="A1220" i="2"/>
  <c r="C1220" i="2"/>
  <c r="D1220" i="2" s="1"/>
  <c r="E1220" i="2" s="1"/>
  <c r="B1220" i="2"/>
  <c r="A1224" i="2"/>
  <c r="C1224" i="2"/>
  <c r="D1224" i="2" s="1"/>
  <c r="E1224" i="2" s="1"/>
  <c r="B1224" i="2"/>
  <c r="A1216" i="2"/>
  <c r="C1216" i="2"/>
  <c r="D1216" i="2" s="1"/>
  <c r="E1216" i="2" s="1"/>
  <c r="B1216" i="2"/>
  <c r="A1298" i="2"/>
  <c r="C1298" i="2"/>
  <c r="D1298" i="2" s="1"/>
  <c r="E1298" i="2" s="1"/>
  <c r="B1298" i="2"/>
  <c r="A1275" i="2"/>
  <c r="C1275" i="2"/>
  <c r="D1275" i="2" s="1"/>
  <c r="E1275" i="2" s="1"/>
  <c r="B1275" i="2"/>
  <c r="A1261" i="2"/>
  <c r="C1261" i="2"/>
  <c r="D1261" i="2" s="1"/>
  <c r="E1261" i="2" s="1"/>
  <c r="B1261" i="2"/>
  <c r="A1238" i="2"/>
  <c r="C1238" i="2"/>
  <c r="D1238" i="2" s="1"/>
  <c r="E1238" i="2" s="1"/>
  <c r="B1238" i="2"/>
  <c r="A1266" i="2"/>
  <c r="C1266" i="2"/>
  <c r="D1266" i="2" s="1"/>
  <c r="E1266" i="2" s="1"/>
  <c r="B1266" i="2"/>
  <c r="A1239" i="2"/>
  <c r="C1239" i="2"/>
  <c r="D1239" i="2" s="1"/>
  <c r="E1239" i="2" s="1"/>
  <c r="B1239" i="2"/>
  <c r="A1289" i="2"/>
  <c r="C1289" i="2"/>
  <c r="D1289" i="2" s="1"/>
  <c r="E1289" i="2" s="1"/>
  <c r="B1289" i="2"/>
  <c r="A1254" i="2"/>
  <c r="C1254" i="2"/>
  <c r="D1254" i="2" s="1"/>
  <c r="E1254" i="2" s="1"/>
  <c r="B1254" i="2"/>
  <c r="A1243" i="2"/>
  <c r="C1243" i="2"/>
  <c r="D1243" i="2" s="1"/>
  <c r="E1243" i="2" s="1"/>
  <c r="B1243" i="2"/>
  <c r="A1293" i="2"/>
  <c r="C1293" i="2"/>
  <c r="D1293" i="2" s="1"/>
  <c r="E1293" i="2" s="1"/>
  <c r="B1293" i="2"/>
  <c r="A1277" i="2"/>
  <c r="C1277" i="2"/>
  <c r="D1277" i="2" s="1"/>
  <c r="E1277" i="2" s="1"/>
  <c r="B1277" i="2"/>
  <c r="A1255" i="2"/>
  <c r="C1255" i="2"/>
  <c r="D1255" i="2" s="1"/>
  <c r="E1255" i="2" s="1"/>
  <c r="B1255" i="2"/>
  <c r="A1270" i="2"/>
  <c r="C1270" i="2"/>
  <c r="D1270" i="2" s="1"/>
  <c r="E1270" i="2" s="1"/>
  <c r="B1270" i="2"/>
  <c r="A1305" i="2"/>
  <c r="C1305" i="2"/>
  <c r="D1305" i="2" s="1"/>
  <c r="E1305" i="2" s="1"/>
  <c r="B1305" i="2"/>
  <c r="A1249" i="2"/>
  <c r="C1249" i="2"/>
  <c r="D1249" i="2" s="1"/>
  <c r="E1249" i="2" s="1"/>
  <c r="B1249" i="2"/>
  <c r="A1282" i="2"/>
  <c r="C1282" i="2"/>
  <c r="D1282" i="2" s="1"/>
  <c r="E1282" i="2" s="1"/>
  <c r="B1282" i="2"/>
  <c r="A1240" i="2"/>
  <c r="C1240" i="2"/>
  <c r="D1240" i="2" s="1"/>
  <c r="E1240" i="2" s="1"/>
  <c r="B1240" i="2"/>
  <c r="A1248" i="2"/>
  <c r="C1248" i="2"/>
  <c r="D1248" i="2" s="1"/>
  <c r="E1248" i="2" s="1"/>
  <c r="B1248" i="2"/>
  <c r="A1244" i="2"/>
  <c r="C1244" i="2"/>
  <c r="D1244" i="2" s="1"/>
  <c r="E1244" i="2" s="1"/>
  <c r="B1244" i="2"/>
  <c r="A1236" i="2"/>
  <c r="C1236" i="2"/>
  <c r="D1236" i="2" s="1"/>
  <c r="E1236" i="2" s="1"/>
  <c r="B1236" i="2"/>
  <c r="A1235" i="2"/>
  <c r="C1235" i="2"/>
  <c r="D1235" i="2" s="1"/>
  <c r="E1235" i="2" s="1"/>
  <c r="B1235" i="2"/>
  <c r="A1256" i="2"/>
  <c r="C1256" i="2"/>
  <c r="D1256" i="2" s="1"/>
  <c r="E1256" i="2" s="1"/>
  <c r="B1256" i="2"/>
  <c r="A1271" i="2"/>
  <c r="C1271" i="2"/>
  <c r="D1271" i="2" s="1"/>
  <c r="E1271" i="2" s="1"/>
  <c r="B1271" i="2"/>
  <c r="A1306" i="2"/>
  <c r="C1306" i="2"/>
  <c r="D1306" i="2" s="1"/>
  <c r="E1306" i="2" s="1"/>
  <c r="B1306" i="2"/>
  <c r="A1273" i="2"/>
  <c r="C1273" i="2"/>
  <c r="D1273" i="2" s="1"/>
  <c r="E1273" i="2" s="1"/>
  <c r="B1273" i="2"/>
  <c r="A1329" i="2"/>
  <c r="C1329" i="2"/>
  <c r="D1329" i="2" s="1"/>
  <c r="E1329" i="2" s="1"/>
  <c r="B1329" i="2"/>
  <c r="A1294" i="2"/>
  <c r="C1294" i="2"/>
  <c r="D1294" i="2" s="1"/>
  <c r="E1294" i="2" s="1"/>
  <c r="B1294" i="2"/>
  <c r="A1279" i="2"/>
  <c r="C1279" i="2"/>
  <c r="D1279" i="2" s="1"/>
  <c r="E1279" i="2" s="1"/>
  <c r="B1279" i="2"/>
  <c r="A1301" i="2"/>
  <c r="C1301" i="2"/>
  <c r="D1301" i="2" s="1"/>
  <c r="E1301" i="2" s="1"/>
  <c r="B1301" i="2"/>
  <c r="A1317" i="2"/>
  <c r="C1317" i="2"/>
  <c r="D1317" i="2" s="1"/>
  <c r="E1317" i="2" s="1"/>
  <c r="B1317" i="2"/>
  <c r="A1267" i="2"/>
  <c r="C1267" i="2"/>
  <c r="D1267" i="2" s="1"/>
  <c r="E1267" i="2" s="1"/>
  <c r="B1267" i="2"/>
  <c r="A1278" i="2"/>
  <c r="C1278" i="2"/>
  <c r="D1278" i="2" s="1"/>
  <c r="E1278" i="2" s="1"/>
  <c r="B1278" i="2"/>
  <c r="A1313" i="2"/>
  <c r="C1313" i="2"/>
  <c r="D1313" i="2" s="1"/>
  <c r="E1313" i="2" s="1"/>
  <c r="B1313" i="2"/>
  <c r="A1263" i="2"/>
  <c r="C1263" i="2"/>
  <c r="D1263" i="2" s="1"/>
  <c r="E1263" i="2" s="1"/>
  <c r="B1263" i="2"/>
  <c r="A1290" i="2"/>
  <c r="C1290" i="2"/>
  <c r="D1290" i="2" s="1"/>
  <c r="E1290" i="2" s="1"/>
  <c r="B1290" i="2"/>
  <c r="A1262" i="2"/>
  <c r="C1262" i="2"/>
  <c r="D1262" i="2" s="1"/>
  <c r="E1262" i="2" s="1"/>
  <c r="B1262" i="2"/>
  <c r="A1285" i="2"/>
  <c r="C1285" i="2"/>
  <c r="D1285" i="2" s="1"/>
  <c r="E1285" i="2" s="1"/>
  <c r="B1285" i="2"/>
  <c r="A1299" i="2"/>
  <c r="C1299" i="2"/>
  <c r="D1299" i="2" s="1"/>
  <c r="E1299" i="2" s="1"/>
  <c r="B1299" i="2"/>
  <c r="A1322" i="2"/>
  <c r="C1322" i="2"/>
  <c r="D1322" i="2"/>
  <c r="E1322" i="2" s="1"/>
  <c r="B1322" i="2"/>
  <c r="A1295" i="2"/>
  <c r="C1295" i="2"/>
  <c r="D1295" i="2" s="1"/>
  <c r="E1295" i="2" s="1"/>
  <c r="B1295" i="2"/>
  <c r="A1280" i="2"/>
  <c r="C1280" i="2"/>
  <c r="D1280" i="2" s="1"/>
  <c r="E1280" i="2" s="1"/>
  <c r="B1280" i="2"/>
  <c r="A1259" i="2"/>
  <c r="C1259" i="2"/>
  <c r="D1259" i="2" s="1"/>
  <c r="E1259" i="2" s="1"/>
  <c r="B1259" i="2"/>
  <c r="A1260" i="2"/>
  <c r="C1260" i="2"/>
  <c r="D1260" i="2" s="1"/>
  <c r="E1260" i="2" s="1"/>
  <c r="B1260" i="2"/>
  <c r="A1268" i="2"/>
  <c r="C1268" i="2"/>
  <c r="D1268" i="2" s="1"/>
  <c r="E1268" i="2" s="1"/>
  <c r="B1268" i="2"/>
  <c r="A1272" i="2"/>
  <c r="C1272" i="2"/>
  <c r="D1272" i="2" s="1"/>
  <c r="E1272" i="2" s="1"/>
  <c r="B1272" i="2"/>
  <c r="A1264" i="2"/>
  <c r="C1264" i="2"/>
  <c r="D1264" i="2" s="1"/>
  <c r="E1264" i="2" s="1"/>
  <c r="B1264" i="2"/>
  <c r="A1346" i="2"/>
  <c r="C1346" i="2"/>
  <c r="D1346" i="2" s="1"/>
  <c r="E1346" i="2" s="1"/>
  <c r="B1346" i="2"/>
  <c r="A1323" i="2"/>
  <c r="C1323" i="2"/>
  <c r="D1323" i="2" s="1"/>
  <c r="E1323" i="2" s="1"/>
  <c r="B1323" i="2"/>
  <c r="A1309" i="2"/>
  <c r="C1309" i="2"/>
  <c r="D1309" i="2" s="1"/>
  <c r="E1309" i="2" s="1"/>
  <c r="B1309" i="2"/>
  <c r="A1286" i="2"/>
  <c r="C1286" i="2"/>
  <c r="D1286" i="2" s="1"/>
  <c r="E1286" i="2" s="1"/>
  <c r="B1286" i="2"/>
  <c r="A1314" i="2"/>
  <c r="C1314" i="2"/>
  <c r="D1314" i="2" s="1"/>
  <c r="E1314" i="2" s="1"/>
  <c r="B1314" i="2"/>
  <c r="A1287" i="2"/>
  <c r="C1287" i="2"/>
  <c r="D1287" i="2" s="1"/>
  <c r="E1287" i="2" s="1"/>
  <c r="B1287" i="2"/>
  <c r="A1337" i="2"/>
  <c r="C1337" i="2"/>
  <c r="D1337" i="2" s="1"/>
  <c r="E1337" i="2" s="1"/>
  <c r="B1337" i="2"/>
  <c r="A1302" i="2"/>
  <c r="C1302" i="2"/>
  <c r="D1302" i="2" s="1"/>
  <c r="E1302" i="2" s="1"/>
  <c r="B1302" i="2"/>
  <c r="A1291" i="2"/>
  <c r="C1291" i="2"/>
  <c r="D1291" i="2" s="1"/>
  <c r="E1291" i="2" s="1"/>
  <c r="B1291" i="2"/>
  <c r="A1341" i="2"/>
  <c r="C1341" i="2"/>
  <c r="D1341" i="2" s="1"/>
  <c r="E1341" i="2" s="1"/>
  <c r="B1341" i="2"/>
  <c r="A1325" i="2"/>
  <c r="C1325" i="2"/>
  <c r="D1325" i="2" s="1"/>
  <c r="E1325" i="2" s="1"/>
  <c r="B1325" i="2"/>
  <c r="A1303" i="2"/>
  <c r="C1303" i="2"/>
  <c r="D1303" i="2" s="1"/>
  <c r="E1303" i="2" s="1"/>
  <c r="B1303" i="2"/>
  <c r="A1318" i="2"/>
  <c r="C1318" i="2"/>
  <c r="D1318" i="2" s="1"/>
  <c r="E1318" i="2" s="1"/>
  <c r="B1318" i="2"/>
  <c r="A1353" i="2"/>
  <c r="C1353" i="2"/>
  <c r="D1353" i="2" s="1"/>
  <c r="E1353" i="2" s="1"/>
  <c r="B1353" i="2"/>
  <c r="A1297" i="2"/>
  <c r="C1297" i="2"/>
  <c r="D1297" i="2" s="1"/>
  <c r="E1297" i="2" s="1"/>
  <c r="B1297" i="2"/>
  <c r="A1330" i="2"/>
  <c r="C1330" i="2"/>
  <c r="D1330" i="2" s="1"/>
  <c r="E1330" i="2" s="1"/>
  <c r="B1330" i="2"/>
  <c r="A1288" i="2"/>
  <c r="C1288" i="2"/>
  <c r="D1288" i="2" s="1"/>
  <c r="E1288" i="2" s="1"/>
  <c r="B1288" i="2"/>
  <c r="A1296" i="2"/>
  <c r="C1296" i="2"/>
  <c r="D1296" i="2" s="1"/>
  <c r="E1296" i="2" s="1"/>
  <c r="B1296" i="2"/>
  <c r="A1292" i="2"/>
  <c r="C1292" i="2"/>
  <c r="D1292" i="2" s="1"/>
  <c r="E1292" i="2" s="1"/>
  <c r="B1292" i="2"/>
  <c r="A1284" i="2"/>
  <c r="C1284" i="2"/>
  <c r="D1284" i="2" s="1"/>
  <c r="E1284" i="2" s="1"/>
  <c r="B1284" i="2"/>
  <c r="A1283" i="2"/>
  <c r="C1283" i="2"/>
  <c r="D1283" i="2" s="1"/>
  <c r="E1283" i="2" s="1"/>
  <c r="B1283" i="2"/>
  <c r="A1304" i="2"/>
  <c r="C1304" i="2"/>
  <c r="D1304" i="2"/>
  <c r="E1304" i="2" s="1"/>
  <c r="B1304" i="2"/>
  <c r="A1319" i="2"/>
  <c r="C1319" i="2"/>
  <c r="D1319" i="2" s="1"/>
  <c r="E1319" i="2" s="1"/>
  <c r="B1319" i="2"/>
  <c r="G62" i="1"/>
  <c r="G63" i="1" s="1"/>
  <c r="G64" i="1" s="1"/>
  <c r="G65" i="1" s="1"/>
  <c r="G66" i="1" s="1"/>
  <c r="G67" i="1" s="1"/>
  <c r="G68" i="1" s="1"/>
  <c r="G69" i="1" s="1"/>
  <c r="G70" i="1" s="1"/>
  <c r="G71" i="1" s="1"/>
  <c r="G72" i="1" s="1"/>
  <c r="A1354" i="2"/>
  <c r="C1354" i="2"/>
  <c r="D1354" i="2" s="1"/>
  <c r="E1354" i="2" s="1"/>
  <c r="B1354" i="2"/>
  <c r="A1321" i="2"/>
  <c r="C1321" i="2"/>
  <c r="D1321" i="2" s="1"/>
  <c r="E1321" i="2" s="1"/>
  <c r="B1321" i="2"/>
  <c r="A1377" i="2"/>
  <c r="C1377" i="2"/>
  <c r="D1377" i="2" s="1"/>
  <c r="E1377" i="2" s="1"/>
  <c r="B1377" i="2"/>
  <c r="A1342" i="2"/>
  <c r="C1342" i="2"/>
  <c r="D1342" i="2" s="1"/>
  <c r="E1342" i="2" s="1"/>
  <c r="B1342" i="2"/>
  <c r="A1327" i="2"/>
  <c r="C1327" i="2"/>
  <c r="D1327" i="2" s="1"/>
  <c r="E1327" i="2" s="1"/>
  <c r="B1327" i="2"/>
  <c r="A1349" i="2"/>
  <c r="C1349" i="2"/>
  <c r="D1349" i="2" s="1"/>
  <c r="E1349" i="2" s="1"/>
  <c r="B1349" i="2"/>
  <c r="A1365" i="2"/>
  <c r="C1365" i="2"/>
  <c r="D1365" i="2" s="1"/>
  <c r="E1365" i="2" s="1"/>
  <c r="B1365" i="2"/>
  <c r="A1315" i="2"/>
  <c r="C1315" i="2"/>
  <c r="D1315" i="2" s="1"/>
  <c r="E1315" i="2" s="1"/>
  <c r="B1315" i="2"/>
  <c r="A1326" i="2"/>
  <c r="C1326" i="2"/>
  <c r="D1326" i="2" s="1"/>
  <c r="E1326" i="2" s="1"/>
  <c r="B1326" i="2"/>
  <c r="A1361" i="2"/>
  <c r="C1361" i="2"/>
  <c r="D1361" i="2" s="1"/>
  <c r="E1361" i="2" s="1"/>
  <c r="B1361" i="2"/>
  <c r="A1311" i="2"/>
  <c r="C1311" i="2"/>
  <c r="D1311" i="2" s="1"/>
  <c r="E1311" i="2" s="1"/>
  <c r="B1311" i="2"/>
  <c r="A1338" i="2"/>
  <c r="C1338" i="2"/>
  <c r="D1338" i="2" s="1"/>
  <c r="E1338" i="2" s="1"/>
  <c r="B1338" i="2"/>
  <c r="A1310" i="2"/>
  <c r="C1310" i="2"/>
  <c r="D1310" i="2" s="1"/>
  <c r="E1310" i="2" s="1"/>
  <c r="B1310" i="2"/>
  <c r="A1333" i="2"/>
  <c r="C1333" i="2"/>
  <c r="D1333" i="2" s="1"/>
  <c r="E1333" i="2" s="1"/>
  <c r="B1333" i="2"/>
  <c r="A1347" i="2"/>
  <c r="C1347" i="2"/>
  <c r="D1347" i="2" s="1"/>
  <c r="E1347" i="2" s="1"/>
  <c r="B1347" i="2"/>
  <c r="A1370" i="2"/>
  <c r="C1370" i="2"/>
  <c r="D1370" i="2" s="1"/>
  <c r="E1370" i="2" s="1"/>
  <c r="B1370" i="2"/>
  <c r="A1343" i="2"/>
  <c r="C1343" i="2"/>
  <c r="D1343" i="2" s="1"/>
  <c r="E1343" i="2" s="1"/>
  <c r="B1343" i="2"/>
  <c r="A1328" i="2"/>
  <c r="C1328" i="2"/>
  <c r="D1328" i="2" s="1"/>
  <c r="E1328" i="2" s="1"/>
  <c r="B1328" i="2"/>
  <c r="A1307" i="2"/>
  <c r="C1307" i="2"/>
  <c r="D1307" i="2" s="1"/>
  <c r="E1307" i="2" s="1"/>
  <c r="B1307" i="2"/>
  <c r="A1308" i="2"/>
  <c r="C1308" i="2"/>
  <c r="D1308" i="2" s="1"/>
  <c r="E1308" i="2" s="1"/>
  <c r="B1308" i="2"/>
  <c r="A1316" i="2"/>
  <c r="C1316" i="2"/>
  <c r="D1316" i="2" s="1"/>
  <c r="E1316" i="2" s="1"/>
  <c r="B1316" i="2"/>
  <c r="A1320" i="2"/>
  <c r="C1320" i="2"/>
  <c r="D1320" i="2" s="1"/>
  <c r="E1320" i="2" s="1"/>
  <c r="B1320" i="2"/>
  <c r="A1312" i="2"/>
  <c r="C1312" i="2"/>
  <c r="D1312" i="2" s="1"/>
  <c r="E1312" i="2" s="1"/>
  <c r="B1312" i="2"/>
  <c r="A1394" i="2"/>
  <c r="C1394" i="2"/>
  <c r="D1394" i="2" s="1"/>
  <c r="E1394" i="2" s="1"/>
  <c r="B1394" i="2"/>
  <c r="A1371" i="2"/>
  <c r="C1371" i="2"/>
  <c r="D1371" i="2" s="1"/>
  <c r="E1371" i="2" s="1"/>
  <c r="B1371" i="2"/>
  <c r="A1357" i="2"/>
  <c r="C1357" i="2"/>
  <c r="D1357" i="2" s="1"/>
  <c r="E1357" i="2" s="1"/>
  <c r="B1357" i="2"/>
  <c r="A1334" i="2"/>
  <c r="C1334" i="2"/>
  <c r="D1334" i="2" s="1"/>
  <c r="E1334" i="2" s="1"/>
  <c r="B1334" i="2"/>
  <c r="A1362" i="2"/>
  <c r="C1362" i="2"/>
  <c r="D1362" i="2" s="1"/>
  <c r="E1362" i="2" s="1"/>
  <c r="B1362" i="2"/>
  <c r="A1335" i="2"/>
  <c r="C1335" i="2"/>
  <c r="D1335" i="2" s="1"/>
  <c r="E1335" i="2" s="1"/>
  <c r="B1335" i="2"/>
  <c r="A1385" i="2"/>
  <c r="C1385" i="2"/>
  <c r="D1385" i="2" s="1"/>
  <c r="E1385" i="2" s="1"/>
  <c r="B1385" i="2"/>
  <c r="A1350" i="2"/>
  <c r="C1350" i="2"/>
  <c r="D1350" i="2" s="1"/>
  <c r="E1350" i="2" s="1"/>
  <c r="B1350" i="2"/>
  <c r="A1339" i="2"/>
  <c r="C1339" i="2"/>
  <c r="D1339" i="2" s="1"/>
  <c r="E1339" i="2" s="1"/>
  <c r="B1339" i="2"/>
  <c r="A1389" i="2"/>
  <c r="C1389" i="2"/>
  <c r="D1389" i="2" s="1"/>
  <c r="E1389" i="2" s="1"/>
  <c r="B1389" i="2"/>
  <c r="A1373" i="2"/>
  <c r="C1373" i="2"/>
  <c r="D1373" i="2" s="1"/>
  <c r="E1373" i="2" s="1"/>
  <c r="B1373" i="2"/>
  <c r="A1351" i="2"/>
  <c r="C1351" i="2"/>
  <c r="D1351" i="2" s="1"/>
  <c r="E1351" i="2" s="1"/>
  <c r="B1351" i="2"/>
  <c r="A1366" i="2"/>
  <c r="C1366" i="2"/>
  <c r="D1366" i="2" s="1"/>
  <c r="E1366" i="2" s="1"/>
  <c r="B1366" i="2"/>
  <c r="A1401" i="2"/>
  <c r="C1401" i="2"/>
  <c r="D1401" i="2" s="1"/>
  <c r="E1401" i="2" s="1"/>
  <c r="B1401" i="2"/>
  <c r="A1345" i="2"/>
  <c r="C1345" i="2"/>
  <c r="D1345" i="2" s="1"/>
  <c r="E1345" i="2" s="1"/>
  <c r="B1345" i="2"/>
  <c r="A1378" i="2"/>
  <c r="C1378" i="2"/>
  <c r="D1378" i="2" s="1"/>
  <c r="E1378" i="2" s="1"/>
  <c r="B1378" i="2"/>
  <c r="A1336" i="2"/>
  <c r="C1336" i="2"/>
  <c r="D1336" i="2" s="1"/>
  <c r="E1336" i="2" s="1"/>
  <c r="B1336" i="2"/>
  <c r="A1344" i="2"/>
  <c r="C1344" i="2"/>
  <c r="D1344" i="2" s="1"/>
  <c r="E1344" i="2" s="1"/>
  <c r="B1344" i="2"/>
  <c r="A1340" i="2"/>
  <c r="C1340" i="2"/>
  <c r="D1340" i="2" s="1"/>
  <c r="E1340" i="2" s="1"/>
  <c r="B1340" i="2"/>
  <c r="A1332" i="2"/>
  <c r="C1332" i="2"/>
  <c r="D1332" i="2" s="1"/>
  <c r="E1332" i="2" s="1"/>
  <c r="B1332" i="2"/>
  <c r="A1331" i="2"/>
  <c r="C1331" i="2"/>
  <c r="D1331" i="2" s="1"/>
  <c r="E1331" i="2" s="1"/>
  <c r="B1331" i="2"/>
  <c r="A1352" i="2"/>
  <c r="C1352" i="2"/>
  <c r="D1352" i="2" s="1"/>
  <c r="E1352" i="2" s="1"/>
  <c r="B1352" i="2"/>
  <c r="A1367" i="2"/>
  <c r="C1367" i="2"/>
  <c r="D1367" i="2" s="1"/>
  <c r="E1367" i="2" s="1"/>
  <c r="B1367" i="2"/>
  <c r="A1402" i="2"/>
  <c r="C1402" i="2"/>
  <c r="D1402" i="2" s="1"/>
  <c r="E1402" i="2" s="1"/>
  <c r="B1402" i="2"/>
  <c r="A1369" i="2"/>
  <c r="C1369" i="2"/>
  <c r="D1369" i="2" s="1"/>
  <c r="E1369" i="2" s="1"/>
  <c r="B1369" i="2"/>
  <c r="A1425" i="2"/>
  <c r="C1425" i="2"/>
  <c r="D1425" i="2" s="1"/>
  <c r="E1425" i="2" s="1"/>
  <c r="B1425" i="2"/>
  <c r="A1390" i="2"/>
  <c r="C1390" i="2"/>
  <c r="D1390" i="2" s="1"/>
  <c r="E1390" i="2" s="1"/>
  <c r="B1390" i="2"/>
  <c r="A1375" i="2"/>
  <c r="C1375" i="2"/>
  <c r="D1375" i="2" s="1"/>
  <c r="E1375" i="2" s="1"/>
  <c r="B1375" i="2"/>
  <c r="A1397" i="2"/>
  <c r="C1397" i="2"/>
  <c r="D1397" i="2" s="1"/>
  <c r="E1397" i="2" s="1"/>
  <c r="B1397" i="2"/>
  <c r="A1413" i="2"/>
  <c r="C1413" i="2"/>
  <c r="D1413" i="2" s="1"/>
  <c r="E1413" i="2" s="1"/>
  <c r="B1413" i="2"/>
  <c r="A1363" i="2"/>
  <c r="C1363" i="2"/>
  <c r="D1363" i="2" s="1"/>
  <c r="E1363" i="2" s="1"/>
  <c r="B1363" i="2"/>
  <c r="A1374" i="2"/>
  <c r="C1374" i="2"/>
  <c r="D1374" i="2" s="1"/>
  <c r="E1374" i="2" s="1"/>
  <c r="B1374" i="2"/>
  <c r="A1409" i="2"/>
  <c r="C1409" i="2"/>
  <c r="D1409" i="2" s="1"/>
  <c r="E1409" i="2" s="1"/>
  <c r="B1409" i="2"/>
  <c r="A1359" i="2"/>
  <c r="C1359" i="2"/>
  <c r="D1359" i="2" s="1"/>
  <c r="E1359" i="2" s="1"/>
  <c r="B1359" i="2"/>
  <c r="A1386" i="2"/>
  <c r="C1386" i="2"/>
  <c r="D1386" i="2" s="1"/>
  <c r="E1386" i="2" s="1"/>
  <c r="B1386" i="2"/>
  <c r="A1358" i="2"/>
  <c r="C1358" i="2"/>
  <c r="D1358" i="2" s="1"/>
  <c r="E1358" i="2" s="1"/>
  <c r="B1358" i="2"/>
  <c r="A1381" i="2"/>
  <c r="C1381" i="2"/>
  <c r="D1381" i="2" s="1"/>
  <c r="E1381" i="2" s="1"/>
  <c r="B1381" i="2"/>
  <c r="A1395" i="2"/>
  <c r="C1395" i="2"/>
  <c r="D1395" i="2" s="1"/>
  <c r="E1395" i="2" s="1"/>
  <c r="B1395" i="2"/>
  <c r="A1418" i="2"/>
  <c r="C1418" i="2"/>
  <c r="D1418" i="2" s="1"/>
  <c r="E1418" i="2" s="1"/>
  <c r="B1418" i="2"/>
  <c r="A1391" i="2"/>
  <c r="C1391" i="2"/>
  <c r="D1391" i="2" s="1"/>
  <c r="E1391" i="2" s="1"/>
  <c r="B1391" i="2"/>
  <c r="A1376" i="2"/>
  <c r="C1376" i="2"/>
  <c r="D1376" i="2"/>
  <c r="E1376" i="2" s="1"/>
  <c r="B1376" i="2"/>
  <c r="A1355" i="2"/>
  <c r="C1355" i="2"/>
  <c r="D1355" i="2" s="1"/>
  <c r="E1355" i="2" s="1"/>
  <c r="B1355" i="2"/>
  <c r="A1356" i="2"/>
  <c r="C1356" i="2"/>
  <c r="D1356" i="2" s="1"/>
  <c r="E1356" i="2" s="1"/>
  <c r="B1356" i="2"/>
  <c r="A1364" i="2"/>
  <c r="C1364" i="2"/>
  <c r="D1364" i="2" s="1"/>
  <c r="E1364" i="2" s="1"/>
  <c r="B1364" i="2"/>
  <c r="A1368" i="2"/>
  <c r="C1368" i="2"/>
  <c r="D1368" i="2" s="1"/>
  <c r="E1368" i="2" s="1"/>
  <c r="B1368" i="2"/>
  <c r="A1360" i="2"/>
  <c r="C1360" i="2"/>
  <c r="D1360" i="2" s="1"/>
  <c r="E1360" i="2" s="1"/>
  <c r="B1360" i="2"/>
  <c r="A1442" i="2"/>
  <c r="C1442" i="2"/>
  <c r="D1442" i="2" s="1"/>
  <c r="E1442" i="2" s="1"/>
  <c r="B1442" i="2"/>
  <c r="A1419" i="2"/>
  <c r="C1419" i="2"/>
  <c r="D1419" i="2" s="1"/>
  <c r="E1419" i="2" s="1"/>
  <c r="B1419" i="2"/>
  <c r="A1405" i="2"/>
  <c r="C1405" i="2"/>
  <c r="D1405" i="2" s="1"/>
  <c r="E1405" i="2" s="1"/>
  <c r="B1405" i="2"/>
  <c r="A1382" i="2"/>
  <c r="C1382" i="2"/>
  <c r="D1382" i="2" s="1"/>
  <c r="E1382" i="2" s="1"/>
  <c r="B1382" i="2"/>
  <c r="A1410" i="2"/>
  <c r="C1410" i="2"/>
  <c r="D1410" i="2" s="1"/>
  <c r="E1410" i="2" s="1"/>
  <c r="B1410" i="2"/>
  <c r="A1383" i="2"/>
  <c r="C1383" i="2"/>
  <c r="D1383" i="2" s="1"/>
  <c r="E1383" i="2" s="1"/>
  <c r="B1383" i="2"/>
  <c r="A1433" i="2"/>
  <c r="C1433" i="2"/>
  <c r="D1433" i="2" s="1"/>
  <c r="E1433" i="2" s="1"/>
  <c r="B1433" i="2"/>
  <c r="A1398" i="2"/>
  <c r="C1398" i="2"/>
  <c r="D1398" i="2" s="1"/>
  <c r="E1398" i="2" s="1"/>
  <c r="B1398" i="2"/>
  <c r="A1387" i="2"/>
  <c r="C1387" i="2"/>
  <c r="D1387" i="2" s="1"/>
  <c r="E1387" i="2" s="1"/>
  <c r="B1387" i="2"/>
  <c r="A1437" i="2"/>
  <c r="C1437" i="2"/>
  <c r="D1437" i="2" s="1"/>
  <c r="E1437" i="2" s="1"/>
  <c r="B1437" i="2"/>
  <c r="A1421" i="2"/>
  <c r="C1421" i="2"/>
  <c r="D1421" i="2" s="1"/>
  <c r="E1421" i="2" s="1"/>
  <c r="B1421" i="2"/>
  <c r="A1399" i="2"/>
  <c r="C1399" i="2"/>
  <c r="D1399" i="2" s="1"/>
  <c r="E1399" i="2" s="1"/>
  <c r="B1399" i="2"/>
  <c r="A1414" i="2"/>
  <c r="C1414" i="2"/>
  <c r="D1414" i="2" s="1"/>
  <c r="E1414" i="2" s="1"/>
  <c r="B1414" i="2"/>
  <c r="A1449" i="2"/>
  <c r="C1449" i="2"/>
  <c r="D1449" i="2" s="1"/>
  <c r="E1449" i="2" s="1"/>
  <c r="B1449" i="2"/>
  <c r="A1393" i="2"/>
  <c r="C1393" i="2"/>
  <c r="D1393" i="2" s="1"/>
  <c r="E1393" i="2" s="1"/>
  <c r="B1393" i="2"/>
  <c r="A1426" i="2"/>
  <c r="C1426" i="2"/>
  <c r="D1426" i="2" s="1"/>
  <c r="E1426" i="2" s="1"/>
  <c r="B1426" i="2"/>
  <c r="A1384" i="2"/>
  <c r="C1384" i="2"/>
  <c r="D1384" i="2" s="1"/>
  <c r="E1384" i="2" s="1"/>
  <c r="B1384" i="2"/>
  <c r="A1392" i="2"/>
  <c r="C1392" i="2"/>
  <c r="D1392" i="2"/>
  <c r="E1392" i="2" s="1"/>
  <c r="B1392" i="2"/>
  <c r="A1388" i="2"/>
  <c r="C1388" i="2"/>
  <c r="D1388" i="2" s="1"/>
  <c r="E1388" i="2" s="1"/>
  <c r="B1388" i="2"/>
  <c r="A1380" i="2"/>
  <c r="C1380" i="2"/>
  <c r="D1380" i="2" s="1"/>
  <c r="E1380" i="2" s="1"/>
  <c r="B1380" i="2"/>
  <c r="A1379" i="2"/>
  <c r="C1379" i="2"/>
  <c r="D1379" i="2" s="1"/>
  <c r="E1379" i="2" s="1"/>
  <c r="B1379" i="2"/>
  <c r="A1400" i="2"/>
  <c r="C1400" i="2"/>
  <c r="D1400" i="2" s="1"/>
  <c r="E1400" i="2" s="1"/>
  <c r="B1400" i="2"/>
  <c r="A1415" i="2"/>
  <c r="C1415" i="2"/>
  <c r="D1415" i="2" s="1"/>
  <c r="E1415" i="2" s="1"/>
  <c r="B1415" i="2"/>
  <c r="A1450" i="2"/>
  <c r="C1450" i="2"/>
  <c r="D1450" i="2" s="1"/>
  <c r="E1450" i="2" s="1"/>
  <c r="B1450" i="2"/>
  <c r="A1417" i="2"/>
  <c r="C1417" i="2"/>
  <c r="D1417" i="2" s="1"/>
  <c r="E1417" i="2" s="1"/>
  <c r="B1417" i="2"/>
  <c r="A1473" i="2"/>
  <c r="C1473" i="2"/>
  <c r="D1473" i="2" s="1"/>
  <c r="E1473" i="2" s="1"/>
  <c r="B1473" i="2"/>
  <c r="A1438" i="2"/>
  <c r="C1438" i="2"/>
  <c r="D1438" i="2" s="1"/>
  <c r="E1438" i="2" s="1"/>
  <c r="B1438" i="2"/>
  <c r="A1423" i="2"/>
  <c r="C1423" i="2"/>
  <c r="D1423" i="2" s="1"/>
  <c r="E1423" i="2" s="1"/>
  <c r="B1423" i="2"/>
  <c r="A1445" i="2"/>
  <c r="C1445" i="2"/>
  <c r="D1445" i="2" s="1"/>
  <c r="E1445" i="2" s="1"/>
  <c r="B1445" i="2"/>
  <c r="A1461" i="2"/>
  <c r="C1461" i="2"/>
  <c r="D1461" i="2" s="1"/>
  <c r="E1461" i="2" s="1"/>
  <c r="B1461" i="2"/>
  <c r="A1411" i="2"/>
  <c r="C1411" i="2"/>
  <c r="D1411" i="2" s="1"/>
  <c r="E1411" i="2" s="1"/>
  <c r="B1411" i="2"/>
  <c r="A1422" i="2"/>
  <c r="C1422" i="2"/>
  <c r="D1422" i="2" s="1"/>
  <c r="E1422" i="2" s="1"/>
  <c r="B1422" i="2"/>
  <c r="A1457" i="2"/>
  <c r="C1457" i="2"/>
  <c r="D1457" i="2" s="1"/>
  <c r="E1457" i="2" s="1"/>
  <c r="B1457" i="2"/>
  <c r="A1407" i="2"/>
  <c r="C1407" i="2"/>
  <c r="D1407" i="2" s="1"/>
  <c r="E1407" i="2" s="1"/>
  <c r="B1407" i="2"/>
  <c r="A1434" i="2"/>
  <c r="C1434" i="2"/>
  <c r="D1434" i="2" s="1"/>
  <c r="E1434" i="2" s="1"/>
  <c r="B1434" i="2"/>
  <c r="A1406" i="2"/>
  <c r="C1406" i="2"/>
  <c r="D1406" i="2" s="1"/>
  <c r="E1406" i="2" s="1"/>
  <c r="B1406" i="2"/>
  <c r="A1429" i="2"/>
  <c r="C1429" i="2"/>
  <c r="D1429" i="2" s="1"/>
  <c r="E1429" i="2" s="1"/>
  <c r="B1429" i="2"/>
  <c r="A1443" i="2"/>
  <c r="C1443" i="2"/>
  <c r="D1443" i="2" s="1"/>
  <c r="E1443" i="2" s="1"/>
  <c r="B1443" i="2"/>
  <c r="A1466" i="2"/>
  <c r="C1466" i="2"/>
  <c r="D1466" i="2" s="1"/>
  <c r="E1466" i="2" s="1"/>
  <c r="B1466" i="2"/>
  <c r="A1439" i="2"/>
  <c r="C1439" i="2"/>
  <c r="D1439" i="2" s="1"/>
  <c r="E1439" i="2" s="1"/>
  <c r="B1439" i="2"/>
  <c r="A1424" i="2"/>
  <c r="C1424" i="2"/>
  <c r="D1424" i="2" s="1"/>
  <c r="E1424" i="2" s="1"/>
  <c r="B1424" i="2"/>
  <c r="A1403" i="2"/>
  <c r="C1403" i="2"/>
  <c r="D1403" i="2" s="1"/>
  <c r="E1403" i="2" s="1"/>
  <c r="B1403" i="2"/>
  <c r="A1404" i="2"/>
  <c r="C1404" i="2"/>
  <c r="D1404" i="2" s="1"/>
  <c r="E1404" i="2" s="1"/>
  <c r="B1404" i="2"/>
  <c r="A1412" i="2"/>
  <c r="C1412" i="2"/>
  <c r="D1412" i="2" s="1"/>
  <c r="E1412" i="2" s="1"/>
  <c r="B1412" i="2"/>
  <c r="A1416" i="2"/>
  <c r="C1416" i="2"/>
  <c r="D1416" i="2"/>
  <c r="E1416" i="2" s="1"/>
  <c r="B1416" i="2"/>
  <c r="A1408" i="2"/>
  <c r="C1408" i="2"/>
  <c r="D1408" i="2" s="1"/>
  <c r="E1408" i="2" s="1"/>
  <c r="B1408" i="2"/>
  <c r="A1490" i="2"/>
  <c r="C1490" i="2"/>
  <c r="D1490" i="2" s="1"/>
  <c r="E1490" i="2" s="1"/>
  <c r="B1490" i="2"/>
  <c r="A1467" i="2"/>
  <c r="C1467" i="2"/>
  <c r="D1467" i="2" s="1"/>
  <c r="E1467" i="2" s="1"/>
  <c r="B1467" i="2"/>
  <c r="A1453" i="2"/>
  <c r="C1453" i="2"/>
  <c r="D1453" i="2" s="1"/>
  <c r="E1453" i="2" s="1"/>
  <c r="B1453" i="2"/>
  <c r="A1430" i="2"/>
  <c r="C1430" i="2"/>
  <c r="D1430" i="2" s="1"/>
  <c r="E1430" i="2" s="1"/>
  <c r="B1430" i="2"/>
  <c r="A1458" i="2"/>
  <c r="C1458" i="2"/>
  <c r="D1458" i="2" s="1"/>
  <c r="E1458" i="2" s="1"/>
  <c r="B1458" i="2"/>
  <c r="A1431" i="2"/>
  <c r="C1431" i="2"/>
  <c r="D1431" i="2" s="1"/>
  <c r="E1431" i="2" s="1"/>
  <c r="B1431" i="2"/>
  <c r="A1481" i="2"/>
  <c r="C1481" i="2"/>
  <c r="D1481" i="2" s="1"/>
  <c r="E1481" i="2" s="1"/>
  <c r="B1481" i="2"/>
  <c r="A1446" i="2"/>
  <c r="C1446" i="2"/>
  <c r="D1446" i="2" s="1"/>
  <c r="E1446" i="2" s="1"/>
  <c r="B1446" i="2"/>
  <c r="A1435" i="2"/>
  <c r="C1435" i="2"/>
  <c r="D1435" i="2" s="1"/>
  <c r="E1435" i="2" s="1"/>
  <c r="B1435" i="2"/>
  <c r="A1485" i="2"/>
  <c r="C1485" i="2"/>
  <c r="D1485" i="2" s="1"/>
  <c r="E1485" i="2" s="1"/>
  <c r="B1485" i="2"/>
  <c r="A1469" i="2"/>
  <c r="C1469" i="2"/>
  <c r="D1469" i="2" s="1"/>
  <c r="E1469" i="2" s="1"/>
  <c r="B1469" i="2"/>
  <c r="A1447" i="2"/>
  <c r="C1447" i="2"/>
  <c r="D1447" i="2" s="1"/>
  <c r="E1447" i="2" s="1"/>
  <c r="B1447" i="2"/>
  <c r="A1462" i="2"/>
  <c r="C1462" i="2"/>
  <c r="D1462" i="2" s="1"/>
  <c r="E1462" i="2" s="1"/>
  <c r="B1462" i="2"/>
  <c r="A1497" i="2"/>
  <c r="C1497" i="2"/>
  <c r="D1497" i="2" s="1"/>
  <c r="E1497" i="2" s="1"/>
  <c r="B1497" i="2"/>
  <c r="A1441" i="2"/>
  <c r="C1441" i="2"/>
  <c r="D1441" i="2" s="1"/>
  <c r="E1441" i="2" s="1"/>
  <c r="B1441" i="2"/>
  <c r="A1474" i="2"/>
  <c r="C1474" i="2"/>
  <c r="D1474" i="2" s="1"/>
  <c r="E1474" i="2" s="1"/>
  <c r="B1474" i="2"/>
  <c r="A1432" i="2"/>
  <c r="C1432" i="2"/>
  <c r="D1432" i="2" s="1"/>
  <c r="E1432" i="2" s="1"/>
  <c r="B1432" i="2"/>
  <c r="A1440" i="2"/>
  <c r="C1440" i="2"/>
  <c r="D1440" i="2" s="1"/>
  <c r="E1440" i="2" s="1"/>
  <c r="B1440" i="2"/>
  <c r="A1436" i="2"/>
  <c r="C1436" i="2"/>
  <c r="D1436" i="2" s="1"/>
  <c r="E1436" i="2" s="1"/>
  <c r="B1436" i="2"/>
  <c r="A1428" i="2"/>
  <c r="C1428" i="2"/>
  <c r="D1428" i="2" s="1"/>
  <c r="E1428" i="2" s="1"/>
  <c r="B1428" i="2"/>
  <c r="A1427" i="2"/>
  <c r="C1427" i="2"/>
  <c r="D1427" i="2" s="1"/>
  <c r="E1427" i="2" s="1"/>
  <c r="B1427" i="2"/>
  <c r="A1448" i="2"/>
  <c r="C1448" i="2"/>
  <c r="D1448" i="2" s="1"/>
  <c r="E1448" i="2" s="1"/>
  <c r="B1448" i="2"/>
  <c r="A1463" i="2"/>
  <c r="C1463" i="2"/>
  <c r="D1463" i="2" s="1"/>
  <c r="E1463" i="2" s="1"/>
  <c r="B1463" i="2"/>
  <c r="A1498" i="2"/>
  <c r="C1498" i="2"/>
  <c r="D1498" i="2" s="1"/>
  <c r="E1498" i="2" s="1"/>
  <c r="B1498" i="2"/>
  <c r="A1465" i="2"/>
  <c r="C1465" i="2"/>
  <c r="D1465" i="2" s="1"/>
  <c r="E1465" i="2" s="1"/>
  <c r="B1465" i="2"/>
  <c r="A1521" i="2"/>
  <c r="C1521" i="2"/>
  <c r="D1521" i="2" s="1"/>
  <c r="E1521" i="2" s="1"/>
  <c r="B1521" i="2"/>
  <c r="A1486" i="2"/>
  <c r="C1486" i="2"/>
  <c r="D1486" i="2" s="1"/>
  <c r="E1486" i="2" s="1"/>
  <c r="B1486" i="2"/>
  <c r="A1471" i="2"/>
  <c r="C1471" i="2"/>
  <c r="D1471" i="2" s="1"/>
  <c r="E1471" i="2" s="1"/>
  <c r="B1471" i="2"/>
  <c r="A1493" i="2"/>
  <c r="C1493" i="2"/>
  <c r="D1493" i="2" s="1"/>
  <c r="E1493" i="2" s="1"/>
  <c r="B1493" i="2"/>
  <c r="A1509" i="2"/>
  <c r="C1509" i="2"/>
  <c r="D1509" i="2" s="1"/>
  <c r="E1509" i="2" s="1"/>
  <c r="B1509" i="2"/>
  <c r="A1459" i="2"/>
  <c r="C1459" i="2"/>
  <c r="D1459" i="2" s="1"/>
  <c r="E1459" i="2" s="1"/>
  <c r="B1459" i="2"/>
  <c r="A1470" i="2"/>
  <c r="C1470" i="2"/>
  <c r="D1470" i="2" s="1"/>
  <c r="E1470" i="2" s="1"/>
  <c r="B1470" i="2"/>
  <c r="A1505" i="2"/>
  <c r="C1505" i="2"/>
  <c r="D1505" i="2" s="1"/>
  <c r="E1505" i="2" s="1"/>
  <c r="B1505" i="2"/>
  <c r="A1455" i="2"/>
  <c r="C1455" i="2"/>
  <c r="D1455" i="2" s="1"/>
  <c r="E1455" i="2" s="1"/>
  <c r="B1455" i="2"/>
  <c r="A1482" i="2"/>
  <c r="C1482" i="2"/>
  <c r="D1482" i="2"/>
  <c r="E1482" i="2" s="1"/>
  <c r="B1482" i="2"/>
  <c r="A1454" i="2"/>
  <c r="C1454" i="2"/>
  <c r="D1454" i="2" s="1"/>
  <c r="E1454" i="2" s="1"/>
  <c r="B1454" i="2"/>
  <c r="A1477" i="2"/>
  <c r="C1477" i="2"/>
  <c r="D1477" i="2" s="1"/>
  <c r="E1477" i="2" s="1"/>
  <c r="B1477" i="2"/>
  <c r="A1491" i="2"/>
  <c r="C1491" i="2"/>
  <c r="D1491" i="2" s="1"/>
  <c r="E1491" i="2" s="1"/>
  <c r="B1491" i="2"/>
  <c r="A1514" i="2"/>
  <c r="C1514" i="2"/>
  <c r="D1514" i="2" s="1"/>
  <c r="E1514" i="2" s="1"/>
  <c r="B1514" i="2"/>
  <c r="A1487" i="2"/>
  <c r="C1487" i="2"/>
  <c r="D1487" i="2" s="1"/>
  <c r="E1487" i="2" s="1"/>
  <c r="B1487" i="2"/>
  <c r="A1472" i="2"/>
  <c r="C1472" i="2"/>
  <c r="D1472" i="2" s="1"/>
  <c r="E1472" i="2" s="1"/>
  <c r="B1472" i="2"/>
  <c r="A1451" i="2"/>
  <c r="C1451" i="2"/>
  <c r="D1451" i="2" s="1"/>
  <c r="E1451" i="2" s="1"/>
  <c r="B1451" i="2"/>
  <c r="A1452" i="2"/>
  <c r="C1452" i="2"/>
  <c r="D1452" i="2" s="1"/>
  <c r="E1452" i="2" s="1"/>
  <c r="B1452" i="2"/>
  <c r="A1460" i="2"/>
  <c r="C1460" i="2"/>
  <c r="D1460" i="2" s="1"/>
  <c r="E1460" i="2" s="1"/>
  <c r="B1460" i="2"/>
  <c r="A1464" i="2"/>
  <c r="C1464" i="2"/>
  <c r="D1464" i="2" s="1"/>
  <c r="E1464" i="2" s="1"/>
  <c r="B1464" i="2"/>
  <c r="A1456" i="2"/>
  <c r="C1456" i="2"/>
  <c r="D1456" i="2" s="1"/>
  <c r="E1456" i="2" s="1"/>
  <c r="B1456" i="2"/>
  <c r="A1488" i="2"/>
  <c r="C1488" i="2"/>
  <c r="D1488" i="2" s="1"/>
  <c r="E1488" i="2" s="1"/>
  <c r="B1488" i="2"/>
  <c r="A1496" i="2"/>
  <c r="C1496" i="2"/>
  <c r="D1496" i="2" s="1"/>
  <c r="E1496" i="2" s="1"/>
  <c r="B1496" i="2"/>
  <c r="A1538" i="2"/>
  <c r="C1538" i="2"/>
  <c r="D1538" i="2" s="1"/>
  <c r="E1538" i="2" s="1"/>
  <c r="B1538" i="2"/>
  <c r="A1515" i="2"/>
  <c r="C1515" i="2"/>
  <c r="D1515" i="2" s="1"/>
  <c r="E1515" i="2" s="1"/>
  <c r="B1515" i="2"/>
  <c r="A1501" i="2"/>
  <c r="C1501" i="2"/>
  <c r="D1501" i="2" s="1"/>
  <c r="E1501" i="2" s="1"/>
  <c r="B1501" i="2"/>
  <c r="A1478" i="2"/>
  <c r="C1478" i="2"/>
  <c r="D1478" i="2" s="1"/>
  <c r="E1478" i="2" s="1"/>
  <c r="B1478" i="2"/>
  <c r="A1506" i="2"/>
  <c r="C1506" i="2"/>
  <c r="D1506" i="2" s="1"/>
  <c r="E1506" i="2" s="1"/>
  <c r="B1506" i="2"/>
  <c r="A1479" i="2"/>
  <c r="C1479" i="2"/>
  <c r="D1479" i="2" s="1"/>
  <c r="E1479" i="2" s="1"/>
  <c r="B1479" i="2"/>
  <c r="A1529" i="2"/>
  <c r="C1529" i="2"/>
  <c r="D1529" i="2" s="1"/>
  <c r="E1529" i="2" s="1"/>
  <c r="B1529" i="2"/>
  <c r="A1494" i="2"/>
  <c r="C1494" i="2"/>
  <c r="D1494" i="2" s="1"/>
  <c r="E1494" i="2" s="1"/>
  <c r="B1494" i="2"/>
  <c r="A1483" i="2"/>
  <c r="C1483" i="2"/>
  <c r="D1483" i="2" s="1"/>
  <c r="E1483" i="2" s="1"/>
  <c r="B1483" i="2"/>
  <c r="A1533" i="2"/>
  <c r="C1533" i="2"/>
  <c r="D1533" i="2" s="1"/>
  <c r="E1533" i="2" s="1"/>
  <c r="B1533" i="2"/>
  <c r="A1517" i="2"/>
  <c r="C1517" i="2"/>
  <c r="D1517" i="2" s="1"/>
  <c r="E1517" i="2" s="1"/>
  <c r="B1517" i="2"/>
  <c r="A1495" i="2"/>
  <c r="C1495" i="2"/>
  <c r="D1495" i="2" s="1"/>
  <c r="E1495" i="2" s="1"/>
  <c r="B1495" i="2"/>
  <c r="A1510" i="2"/>
  <c r="C1510" i="2"/>
  <c r="D1510" i="2" s="1"/>
  <c r="E1510" i="2" s="1"/>
  <c r="B1510" i="2"/>
  <c r="A1545" i="2"/>
  <c r="C1545" i="2"/>
  <c r="D1545" i="2" s="1"/>
  <c r="E1545" i="2" s="1"/>
  <c r="B1545" i="2"/>
  <c r="A1489" i="2"/>
  <c r="C1489" i="2"/>
  <c r="D1489" i="2" s="1"/>
  <c r="E1489" i="2" s="1"/>
  <c r="B1489" i="2"/>
  <c r="A1522" i="2"/>
  <c r="C1522" i="2"/>
  <c r="D1522" i="2" s="1"/>
  <c r="E1522" i="2" s="1"/>
  <c r="B1522" i="2"/>
  <c r="A1480" i="2"/>
  <c r="C1480" i="2"/>
  <c r="D1480" i="2" s="1"/>
  <c r="E1480" i="2" s="1"/>
  <c r="B1480" i="2"/>
  <c r="A1484" i="2"/>
  <c r="C1484" i="2"/>
  <c r="D1484" i="2" s="1"/>
  <c r="E1484" i="2" s="1"/>
  <c r="B1484" i="2"/>
  <c r="A1476" i="2"/>
  <c r="C1476" i="2"/>
  <c r="D1476" i="2" s="1"/>
  <c r="E1476" i="2" s="1"/>
  <c r="B1476" i="2"/>
  <c r="A1475" i="2"/>
  <c r="C1475" i="2"/>
  <c r="D1475" i="2" s="1"/>
  <c r="E1475" i="2" s="1"/>
  <c r="B1475" i="2"/>
  <c r="A1511" i="2"/>
  <c r="C1511" i="2"/>
  <c r="D1511" i="2" s="1"/>
  <c r="E1511" i="2" s="1"/>
  <c r="B1511" i="2"/>
  <c r="A1546" i="2"/>
  <c r="C1546" i="2"/>
  <c r="D1546" i="2" s="1"/>
  <c r="E1546" i="2" s="1"/>
  <c r="B1546" i="2"/>
  <c r="A1513" i="2"/>
  <c r="C1513" i="2"/>
  <c r="D1513" i="2" s="1"/>
  <c r="E1513" i="2" s="1"/>
  <c r="B1513" i="2"/>
  <c r="A1569" i="2"/>
  <c r="C1569" i="2"/>
  <c r="D1569" i="2" s="1"/>
  <c r="E1569" i="2" s="1"/>
  <c r="B1569" i="2"/>
  <c r="A1534" i="2"/>
  <c r="C1534" i="2"/>
  <c r="D1534" i="2" s="1"/>
  <c r="E1534" i="2" s="1"/>
  <c r="B1534" i="2"/>
  <c r="A1519" i="2"/>
  <c r="C1519" i="2"/>
  <c r="D1519" i="2" s="1"/>
  <c r="E1519" i="2" s="1"/>
  <c r="B1519" i="2"/>
  <c r="A1541" i="2"/>
  <c r="C1541" i="2"/>
  <c r="D1541" i="2" s="1"/>
  <c r="E1541" i="2" s="1"/>
  <c r="B1541" i="2"/>
  <c r="A1557" i="2"/>
  <c r="C1557" i="2"/>
  <c r="D1557" i="2" s="1"/>
  <c r="E1557" i="2" s="1"/>
  <c r="B1557" i="2"/>
  <c r="A1507" i="2"/>
  <c r="C1507" i="2"/>
  <c r="D1507" i="2" s="1"/>
  <c r="E1507" i="2" s="1"/>
  <c r="B1507" i="2"/>
  <c r="A1518" i="2"/>
  <c r="C1518" i="2"/>
  <c r="D1518" i="2" s="1"/>
  <c r="E1518" i="2" s="1"/>
  <c r="B1518" i="2"/>
  <c r="A1553" i="2"/>
  <c r="C1553" i="2"/>
  <c r="D1553" i="2" s="1"/>
  <c r="E1553" i="2" s="1"/>
  <c r="B1553" i="2"/>
  <c r="A1503" i="2"/>
  <c r="C1503" i="2"/>
  <c r="D1503" i="2" s="1"/>
  <c r="E1503" i="2" s="1"/>
  <c r="B1503" i="2"/>
  <c r="A1530" i="2"/>
  <c r="C1530" i="2"/>
  <c r="D1530" i="2" s="1"/>
  <c r="E1530" i="2" s="1"/>
  <c r="B1530" i="2"/>
  <c r="A1502" i="2"/>
  <c r="C1502" i="2"/>
  <c r="D1502" i="2" s="1"/>
  <c r="E1502" i="2" s="1"/>
  <c r="B1502" i="2"/>
  <c r="A1525" i="2"/>
  <c r="C1525" i="2"/>
  <c r="D1525" i="2" s="1"/>
  <c r="E1525" i="2" s="1"/>
  <c r="B1525" i="2"/>
  <c r="A1539" i="2"/>
  <c r="C1539" i="2"/>
  <c r="D1539" i="2" s="1"/>
  <c r="E1539" i="2" s="1"/>
  <c r="B1539" i="2"/>
  <c r="A1562" i="2"/>
  <c r="C1562" i="2"/>
  <c r="D1562" i="2" s="1"/>
  <c r="E1562" i="2" s="1"/>
  <c r="B1562" i="2"/>
  <c r="A1535" i="2"/>
  <c r="C1535" i="2"/>
  <c r="D1535" i="2" s="1"/>
  <c r="E1535" i="2" s="1"/>
  <c r="B1535" i="2"/>
  <c r="A1499" i="2"/>
  <c r="C1499" i="2"/>
  <c r="D1499" i="2" s="1"/>
  <c r="E1499" i="2" s="1"/>
  <c r="B1499" i="2"/>
  <c r="A1500" i="2"/>
  <c r="C1500" i="2"/>
  <c r="D1500" i="2" s="1"/>
  <c r="E1500" i="2" s="1"/>
  <c r="B1500" i="2"/>
  <c r="A1508" i="2"/>
  <c r="C1508" i="2"/>
  <c r="D1508" i="2" s="1"/>
  <c r="E1508" i="2" s="1"/>
  <c r="B1508" i="2"/>
  <c r="A1504" i="2"/>
  <c r="C1504" i="2"/>
  <c r="D1504" i="2" s="1"/>
  <c r="E1504" i="2" s="1"/>
  <c r="B1504" i="2"/>
  <c r="A1520" i="2"/>
  <c r="C1520" i="2"/>
  <c r="D1520" i="2" s="1"/>
  <c r="E1520" i="2" s="1"/>
  <c r="B1520" i="2"/>
  <c r="A1512" i="2"/>
  <c r="C1512" i="2"/>
  <c r="D1512" i="2" s="1"/>
  <c r="E1512" i="2" s="1"/>
  <c r="B1512" i="2"/>
  <c r="A1586" i="2"/>
  <c r="C1586" i="2"/>
  <c r="D1586" i="2" s="1"/>
  <c r="E1586" i="2" s="1"/>
  <c r="B1586" i="2"/>
  <c r="A1563" i="2"/>
  <c r="C1563" i="2"/>
  <c r="D1563" i="2" s="1"/>
  <c r="E1563" i="2" s="1"/>
  <c r="B1563" i="2"/>
  <c r="A1549" i="2"/>
  <c r="C1549" i="2"/>
  <c r="D1549" i="2" s="1"/>
  <c r="E1549" i="2" s="1"/>
  <c r="B1549" i="2"/>
  <c r="A1526" i="2"/>
  <c r="C1526" i="2"/>
  <c r="D1526" i="2" s="1"/>
  <c r="E1526" i="2" s="1"/>
  <c r="B1526" i="2"/>
  <c r="A1554" i="2"/>
  <c r="C1554" i="2"/>
  <c r="D1554" i="2" s="1"/>
  <c r="E1554" i="2" s="1"/>
  <c r="B1554" i="2"/>
  <c r="A1527" i="2"/>
  <c r="C1527" i="2"/>
  <c r="D1527" i="2" s="1"/>
  <c r="E1527" i="2" s="1"/>
  <c r="B1527" i="2"/>
  <c r="A1577" i="2"/>
  <c r="C1577" i="2"/>
  <c r="D1577" i="2" s="1"/>
  <c r="E1577" i="2" s="1"/>
  <c r="B1577" i="2"/>
  <c r="A1542" i="2"/>
  <c r="C1542" i="2"/>
  <c r="D1542" i="2" s="1"/>
  <c r="E1542" i="2" s="1"/>
  <c r="B1542" i="2"/>
  <c r="A1531" i="2"/>
  <c r="C1531" i="2"/>
  <c r="D1531" i="2"/>
  <c r="E1531" i="2" s="1"/>
  <c r="B1531" i="2"/>
  <c r="A1581" i="2"/>
  <c r="C1581" i="2"/>
  <c r="D1581" i="2" s="1"/>
  <c r="E1581" i="2" s="1"/>
  <c r="B1581" i="2"/>
  <c r="A1565" i="2"/>
  <c r="C1565" i="2"/>
  <c r="D1565" i="2" s="1"/>
  <c r="E1565" i="2" s="1"/>
  <c r="B1565" i="2"/>
  <c r="A1543" i="2"/>
  <c r="C1543" i="2"/>
  <c r="D1543" i="2" s="1"/>
  <c r="E1543" i="2" s="1"/>
  <c r="B1543" i="2"/>
  <c r="A1558" i="2"/>
  <c r="C1558" i="2"/>
  <c r="D1558" i="2" s="1"/>
  <c r="E1558" i="2" s="1"/>
  <c r="B1558" i="2"/>
  <c r="A1593" i="2"/>
  <c r="C1593" i="2"/>
  <c r="D1593" i="2" s="1"/>
  <c r="E1593" i="2" s="1"/>
  <c r="B1593" i="2"/>
  <c r="A1537" i="2"/>
  <c r="C1537" i="2"/>
  <c r="D1537" i="2" s="1"/>
  <c r="E1537" i="2" s="1"/>
  <c r="B1537" i="2"/>
  <c r="A1570" i="2"/>
  <c r="C1570" i="2"/>
  <c r="D1570" i="2" s="1"/>
  <c r="E1570" i="2" s="1"/>
  <c r="B1570" i="2"/>
  <c r="A1536" i="2"/>
  <c r="C1536" i="2"/>
  <c r="D1536" i="2" s="1"/>
  <c r="E1536" i="2" s="1"/>
  <c r="B1536" i="2"/>
  <c r="A1544" i="2"/>
  <c r="C1544" i="2"/>
  <c r="D1544" i="2" s="1"/>
  <c r="E1544" i="2" s="1"/>
  <c r="B1544" i="2"/>
  <c r="A1528" i="2"/>
  <c r="C1528" i="2"/>
  <c r="D1528" i="2" s="1"/>
  <c r="E1528" i="2" s="1"/>
  <c r="B1528" i="2"/>
  <c r="A1532" i="2"/>
  <c r="C1532" i="2"/>
  <c r="D1532" i="2" s="1"/>
  <c r="E1532" i="2" s="1"/>
  <c r="B1532" i="2"/>
  <c r="A1524" i="2"/>
  <c r="C1524" i="2"/>
  <c r="D1524" i="2" s="1"/>
  <c r="E1524" i="2" s="1"/>
  <c r="B1524" i="2"/>
  <c r="A1523" i="2"/>
  <c r="C1523" i="2"/>
  <c r="D1523" i="2" s="1"/>
  <c r="E1523" i="2" s="1"/>
  <c r="B1523" i="2"/>
  <c r="A1559" i="2"/>
  <c r="C1559" i="2"/>
  <c r="D1559" i="2" s="1"/>
  <c r="E1559" i="2" s="1"/>
  <c r="B1559" i="2"/>
  <c r="A1594" i="2"/>
  <c r="C1594" i="2"/>
  <c r="D1594" i="2" s="1"/>
  <c r="E1594" i="2" s="1"/>
  <c r="B1594" i="2"/>
  <c r="A1561" i="2"/>
  <c r="C1561" i="2"/>
  <c r="D1561" i="2" s="1"/>
  <c r="E1561" i="2" s="1"/>
  <c r="B1561" i="2"/>
  <c r="A1617" i="2"/>
  <c r="C1617" i="2"/>
  <c r="D1617" i="2" s="1"/>
  <c r="E1617" i="2" s="1"/>
  <c r="B1617" i="2"/>
  <c r="A1582" i="2"/>
  <c r="C1582" i="2"/>
  <c r="D1582" i="2" s="1"/>
  <c r="E1582" i="2" s="1"/>
  <c r="B1582" i="2"/>
  <c r="A1567" i="2"/>
  <c r="C1567" i="2"/>
  <c r="D1567" i="2" s="1"/>
  <c r="E1567" i="2" s="1"/>
  <c r="B1567" i="2"/>
  <c r="A1589" i="2"/>
  <c r="C1589" i="2"/>
  <c r="D1589" i="2" s="1"/>
  <c r="E1589" i="2" s="1"/>
  <c r="B1589" i="2"/>
  <c r="A1605" i="2"/>
  <c r="C1605" i="2"/>
  <c r="D1605" i="2" s="1"/>
  <c r="E1605" i="2" s="1"/>
  <c r="B1605" i="2"/>
  <c r="A1555" i="2"/>
  <c r="C1555" i="2"/>
  <c r="D1555" i="2" s="1"/>
  <c r="E1555" i="2" s="1"/>
  <c r="B1555" i="2"/>
  <c r="A1566" i="2"/>
  <c r="C1566" i="2"/>
  <c r="D1566" i="2" s="1"/>
  <c r="E1566" i="2" s="1"/>
  <c r="B1566" i="2"/>
  <c r="A1601" i="2"/>
  <c r="C1601" i="2"/>
  <c r="D1601" i="2" s="1"/>
  <c r="E1601" i="2" s="1"/>
  <c r="B1601" i="2"/>
  <c r="A1551" i="2"/>
  <c r="C1551" i="2"/>
  <c r="D1551" i="2" s="1"/>
  <c r="E1551" i="2" s="1"/>
  <c r="B1551" i="2"/>
  <c r="A1578" i="2"/>
  <c r="C1578" i="2"/>
  <c r="D1578" i="2" s="1"/>
  <c r="E1578" i="2" s="1"/>
  <c r="B1578" i="2"/>
  <c r="A1550" i="2"/>
  <c r="C1550" i="2"/>
  <c r="D1550" i="2" s="1"/>
  <c r="E1550" i="2" s="1"/>
  <c r="B1550" i="2"/>
  <c r="A1573" i="2"/>
  <c r="C1573" i="2"/>
  <c r="D1573" i="2" s="1"/>
  <c r="E1573" i="2" s="1"/>
  <c r="B1573" i="2"/>
  <c r="A1587" i="2"/>
  <c r="C1587" i="2"/>
  <c r="D1587" i="2" s="1"/>
  <c r="E1587" i="2" s="1"/>
  <c r="B1587" i="2"/>
  <c r="A1610" i="2"/>
  <c r="C1610" i="2"/>
  <c r="D1610" i="2" s="1"/>
  <c r="E1610" i="2" s="1"/>
  <c r="B1610" i="2"/>
  <c r="A1583" i="2"/>
  <c r="C1583" i="2"/>
  <c r="D1583" i="2" s="1"/>
  <c r="E1583" i="2" s="1"/>
  <c r="B1583" i="2"/>
  <c r="A1547" i="2"/>
  <c r="C1547" i="2"/>
  <c r="D1547" i="2" s="1"/>
  <c r="E1547" i="2" s="1"/>
  <c r="B1547" i="2"/>
  <c r="A1548" i="2"/>
  <c r="C1548" i="2"/>
  <c r="D1548" i="2" s="1"/>
  <c r="E1548" i="2" s="1"/>
  <c r="B1548" i="2"/>
  <c r="A1556" i="2"/>
  <c r="C1556" i="2"/>
  <c r="D1556" i="2" s="1"/>
  <c r="E1556" i="2" s="1"/>
  <c r="B1556" i="2"/>
  <c r="A1552" i="2"/>
  <c r="C1552" i="2"/>
  <c r="D1552" i="2" s="1"/>
  <c r="E1552" i="2" s="1"/>
  <c r="B1552" i="2"/>
  <c r="A1568" i="2"/>
  <c r="C1568" i="2"/>
  <c r="D1568" i="2" s="1"/>
  <c r="E1568" i="2" s="1"/>
  <c r="B1568" i="2"/>
  <c r="A1560" i="2"/>
  <c r="C1560" i="2"/>
  <c r="D1560" i="2" s="1"/>
  <c r="E1560" i="2" s="1"/>
  <c r="B1560" i="2"/>
  <c r="A1634" i="2"/>
  <c r="C1634" i="2"/>
  <c r="D1634" i="2" s="1"/>
  <c r="E1634" i="2" s="1"/>
  <c r="B1634" i="2"/>
  <c r="A1611" i="2"/>
  <c r="C1611" i="2"/>
  <c r="D1611" i="2" s="1"/>
  <c r="E1611" i="2" s="1"/>
  <c r="B1611" i="2"/>
  <c r="A1597" i="2"/>
  <c r="C1597" i="2"/>
  <c r="D1597" i="2" s="1"/>
  <c r="E1597" i="2" s="1"/>
  <c r="B1597" i="2"/>
  <c r="A1574" i="2"/>
  <c r="C1574" i="2"/>
  <c r="D1574" i="2" s="1"/>
  <c r="E1574" i="2" s="1"/>
  <c r="B1574" i="2"/>
  <c r="A1602" i="2"/>
  <c r="C1602" i="2"/>
  <c r="D1602" i="2" s="1"/>
  <c r="E1602" i="2" s="1"/>
  <c r="B1602" i="2"/>
  <c r="A1575" i="2"/>
  <c r="C1575" i="2"/>
  <c r="D1575" i="2" s="1"/>
  <c r="E1575" i="2" s="1"/>
  <c r="B1575" i="2"/>
  <c r="A1625" i="2"/>
  <c r="C1625" i="2"/>
  <c r="D1625" i="2" s="1"/>
  <c r="E1625" i="2" s="1"/>
  <c r="B1625" i="2"/>
  <c r="A1590" i="2"/>
  <c r="C1590" i="2"/>
  <c r="D1590" i="2"/>
  <c r="E1590" i="2" s="1"/>
  <c r="B1590" i="2"/>
  <c r="A1579" i="2"/>
  <c r="C1579" i="2"/>
  <c r="D1579" i="2" s="1"/>
  <c r="E1579" i="2" s="1"/>
  <c r="B1579" i="2"/>
  <c r="A1629" i="2"/>
  <c r="C1629" i="2"/>
  <c r="D1629" i="2" s="1"/>
  <c r="E1629" i="2" s="1"/>
  <c r="B1629" i="2"/>
  <c r="A1613" i="2"/>
  <c r="C1613" i="2"/>
  <c r="D1613" i="2" s="1"/>
  <c r="E1613" i="2" s="1"/>
  <c r="B1613" i="2"/>
  <c r="A1591" i="2"/>
  <c r="C1591" i="2"/>
  <c r="D1591" i="2" s="1"/>
  <c r="E1591" i="2" s="1"/>
  <c r="B1591" i="2"/>
  <c r="A1606" i="2"/>
  <c r="C1606" i="2"/>
  <c r="D1606" i="2" s="1"/>
  <c r="E1606" i="2" s="1"/>
  <c r="B1606" i="2"/>
  <c r="A1641" i="2"/>
  <c r="C1641" i="2"/>
  <c r="D1641" i="2" s="1"/>
  <c r="E1641" i="2" s="1"/>
  <c r="B1641" i="2"/>
  <c r="A1585" i="2"/>
  <c r="C1585" i="2"/>
  <c r="D1585" i="2" s="1"/>
  <c r="E1585" i="2" s="1"/>
  <c r="B1585" i="2"/>
  <c r="A1618" i="2"/>
  <c r="C1618" i="2"/>
  <c r="D1618" i="2" s="1"/>
  <c r="E1618" i="2" s="1"/>
  <c r="B1618" i="2"/>
  <c r="A1584" i="2"/>
  <c r="C1584" i="2"/>
  <c r="D1584" i="2" s="1"/>
  <c r="E1584" i="2" s="1"/>
  <c r="B1584" i="2"/>
  <c r="A1592" i="2"/>
  <c r="C1592" i="2"/>
  <c r="D1592" i="2" s="1"/>
  <c r="E1592" i="2" s="1"/>
  <c r="B1592" i="2"/>
  <c r="A1576" i="2"/>
  <c r="C1576" i="2"/>
  <c r="D1576" i="2" s="1"/>
  <c r="E1576" i="2" s="1"/>
  <c r="B1576" i="2"/>
  <c r="A1580" i="2"/>
  <c r="C1580" i="2"/>
  <c r="D1580" i="2" s="1"/>
  <c r="E1580" i="2" s="1"/>
  <c r="B1580" i="2"/>
  <c r="A1572" i="2"/>
  <c r="C1572" i="2"/>
  <c r="D1572" i="2" s="1"/>
  <c r="E1572" i="2" s="1"/>
  <c r="B1572" i="2"/>
  <c r="A1571" i="2"/>
  <c r="C1571" i="2"/>
  <c r="D1571" i="2" s="1"/>
  <c r="E1571" i="2" s="1"/>
  <c r="B1571" i="2"/>
  <c r="A1607" i="2"/>
  <c r="C1607" i="2"/>
  <c r="D1607" i="2" s="1"/>
  <c r="E1607" i="2" s="1"/>
  <c r="B1607" i="2"/>
  <c r="A1642" i="2"/>
  <c r="C1642" i="2"/>
  <c r="D1642" i="2" s="1"/>
  <c r="E1642" i="2" s="1"/>
  <c r="B1642" i="2"/>
  <c r="A1609" i="2"/>
  <c r="C1609" i="2"/>
  <c r="D1609" i="2" s="1"/>
  <c r="E1609" i="2" s="1"/>
  <c r="B1609" i="2"/>
  <c r="A1665" i="2"/>
  <c r="C1665" i="2"/>
  <c r="D1665" i="2" s="1"/>
  <c r="E1665" i="2" s="1"/>
  <c r="B1665" i="2"/>
  <c r="A1630" i="2"/>
  <c r="C1630" i="2"/>
  <c r="D1630" i="2" s="1"/>
  <c r="E1630" i="2" s="1"/>
  <c r="B1630" i="2"/>
  <c r="A1615" i="2"/>
  <c r="C1615" i="2"/>
  <c r="D1615" i="2" s="1"/>
  <c r="E1615" i="2" s="1"/>
  <c r="B1615" i="2"/>
  <c r="A1637" i="2"/>
  <c r="C1637" i="2"/>
  <c r="D1637" i="2" s="1"/>
  <c r="E1637" i="2" s="1"/>
  <c r="B1637" i="2"/>
  <c r="A1653" i="2"/>
  <c r="C1653" i="2"/>
  <c r="D1653" i="2" s="1"/>
  <c r="E1653" i="2" s="1"/>
  <c r="B1653" i="2"/>
  <c r="A1603" i="2"/>
  <c r="C1603" i="2"/>
  <c r="D1603" i="2" s="1"/>
  <c r="E1603" i="2" s="1"/>
  <c r="B1603" i="2"/>
  <c r="A1614" i="2"/>
  <c r="C1614" i="2"/>
  <c r="D1614" i="2" s="1"/>
  <c r="E1614" i="2" s="1"/>
  <c r="B1614" i="2"/>
  <c r="A1649" i="2"/>
  <c r="C1649" i="2"/>
  <c r="D1649" i="2" s="1"/>
  <c r="E1649" i="2" s="1"/>
  <c r="B1649" i="2"/>
  <c r="A1599" i="2"/>
  <c r="C1599" i="2"/>
  <c r="D1599" i="2" s="1"/>
  <c r="E1599" i="2" s="1"/>
  <c r="B1599" i="2"/>
  <c r="A1626" i="2"/>
  <c r="C1626" i="2"/>
  <c r="D1626" i="2" s="1"/>
  <c r="E1626" i="2" s="1"/>
  <c r="B1626" i="2"/>
  <c r="A1598" i="2"/>
  <c r="C1598" i="2"/>
  <c r="D1598" i="2" s="1"/>
  <c r="E1598" i="2" s="1"/>
  <c r="B1598" i="2"/>
  <c r="A1621" i="2"/>
  <c r="C1621" i="2"/>
  <c r="D1621" i="2" s="1"/>
  <c r="E1621" i="2" s="1"/>
  <c r="B1621" i="2"/>
  <c r="A1635" i="2"/>
  <c r="C1635" i="2"/>
  <c r="D1635" i="2"/>
  <c r="E1635" i="2" s="1"/>
  <c r="B1635" i="2"/>
  <c r="A1658" i="2"/>
  <c r="C1658" i="2"/>
  <c r="D1658" i="2" s="1"/>
  <c r="E1658" i="2" s="1"/>
  <c r="B1658" i="2"/>
  <c r="A1631" i="2"/>
  <c r="C1631" i="2"/>
  <c r="D1631" i="2" s="1"/>
  <c r="E1631" i="2" s="1"/>
  <c r="B1631" i="2"/>
  <c r="A1595" i="2"/>
  <c r="C1595" i="2"/>
  <c r="D1595" i="2" s="1"/>
  <c r="E1595" i="2" s="1"/>
  <c r="B1595" i="2"/>
  <c r="A1596" i="2"/>
  <c r="C1596" i="2"/>
  <c r="D1596" i="2" s="1"/>
  <c r="E1596" i="2" s="1"/>
  <c r="B1596" i="2"/>
  <c r="A1604" i="2"/>
  <c r="C1604" i="2"/>
  <c r="D1604" i="2"/>
  <c r="E1604" i="2" s="1"/>
  <c r="B1604" i="2"/>
  <c r="A1600" i="2"/>
  <c r="C1600" i="2"/>
  <c r="D1600" i="2" s="1"/>
  <c r="E1600" i="2" s="1"/>
  <c r="B1600" i="2"/>
  <c r="A1616" i="2"/>
  <c r="C1616" i="2"/>
  <c r="D1616" i="2" s="1"/>
  <c r="E1616" i="2" s="1"/>
  <c r="B1616" i="2"/>
  <c r="A1608" i="2"/>
  <c r="C1608" i="2"/>
  <c r="D1608" i="2" s="1"/>
  <c r="E1608" i="2" s="1"/>
  <c r="B1608" i="2"/>
  <c r="A1682" i="2"/>
  <c r="C1682" i="2"/>
  <c r="D1682" i="2" s="1"/>
  <c r="E1682" i="2" s="1"/>
  <c r="B1682" i="2"/>
  <c r="A1659" i="2"/>
  <c r="C1659" i="2"/>
  <c r="D1659" i="2" s="1"/>
  <c r="E1659" i="2" s="1"/>
  <c r="B1659" i="2"/>
  <c r="A1645" i="2"/>
  <c r="C1645" i="2"/>
  <c r="D1645" i="2" s="1"/>
  <c r="E1645" i="2" s="1"/>
  <c r="B1645" i="2"/>
  <c r="A1622" i="2"/>
  <c r="C1622" i="2"/>
  <c r="D1622" i="2" s="1"/>
  <c r="E1622" i="2" s="1"/>
  <c r="B1622" i="2"/>
  <c r="A1650" i="2"/>
  <c r="C1650" i="2"/>
  <c r="D1650" i="2" s="1"/>
  <c r="E1650" i="2" s="1"/>
  <c r="B1650" i="2"/>
  <c r="A1623" i="2"/>
  <c r="C1623" i="2"/>
  <c r="D1623" i="2"/>
  <c r="E1623" i="2" s="1"/>
  <c r="B1623" i="2"/>
  <c r="A1673" i="2"/>
  <c r="C1673" i="2"/>
  <c r="D1673" i="2" s="1"/>
  <c r="E1673" i="2" s="1"/>
  <c r="B1673" i="2"/>
  <c r="A1638" i="2"/>
  <c r="C1638" i="2"/>
  <c r="D1638" i="2" s="1"/>
  <c r="E1638" i="2" s="1"/>
  <c r="B1638" i="2"/>
  <c r="A1627" i="2"/>
  <c r="C1627" i="2"/>
  <c r="D1627" i="2" s="1"/>
  <c r="E1627" i="2" s="1"/>
  <c r="B1627" i="2"/>
  <c r="A1677" i="2"/>
  <c r="C1677" i="2"/>
  <c r="D1677" i="2" s="1"/>
  <c r="E1677" i="2" s="1"/>
  <c r="B1677" i="2"/>
  <c r="A1661" i="2"/>
  <c r="C1661" i="2"/>
  <c r="D1661" i="2" s="1"/>
  <c r="E1661" i="2" s="1"/>
  <c r="B1661" i="2"/>
  <c r="A1639" i="2"/>
  <c r="C1639" i="2"/>
  <c r="D1639" i="2" s="1"/>
  <c r="E1639" i="2" s="1"/>
  <c r="B1639" i="2"/>
  <c r="A1654" i="2"/>
  <c r="C1654" i="2"/>
  <c r="D1654" i="2" s="1"/>
  <c r="E1654" i="2" s="1"/>
  <c r="B1654" i="2"/>
  <c r="A1689" i="2"/>
  <c r="C1689" i="2"/>
  <c r="D1689" i="2" s="1"/>
  <c r="E1689" i="2" s="1"/>
  <c r="B1689" i="2"/>
  <c r="A1633" i="2"/>
  <c r="C1633" i="2"/>
  <c r="D1633" i="2" s="1"/>
  <c r="E1633" i="2" s="1"/>
  <c r="B1633" i="2"/>
  <c r="A1666" i="2"/>
  <c r="C1666" i="2"/>
  <c r="D1666" i="2" s="1"/>
  <c r="E1666" i="2" s="1"/>
  <c r="B1666" i="2"/>
  <c r="A1632" i="2"/>
  <c r="C1632" i="2"/>
  <c r="D1632" i="2" s="1"/>
  <c r="E1632" i="2" s="1"/>
  <c r="B1632" i="2"/>
  <c r="A1640" i="2"/>
  <c r="C1640" i="2"/>
  <c r="D1640" i="2" s="1"/>
  <c r="E1640" i="2" s="1"/>
  <c r="B1640" i="2"/>
  <c r="A1624" i="2"/>
  <c r="C1624" i="2"/>
  <c r="D1624" i="2" s="1"/>
  <c r="E1624" i="2" s="1"/>
  <c r="B1624" i="2"/>
  <c r="A1628" i="2"/>
  <c r="C1628" i="2"/>
  <c r="D1628" i="2" s="1"/>
  <c r="E1628" i="2" s="1"/>
  <c r="B1628" i="2"/>
  <c r="A1620" i="2"/>
  <c r="C1620" i="2"/>
  <c r="D1620" i="2" s="1"/>
  <c r="E1620" i="2" s="1"/>
  <c r="B1620" i="2"/>
  <c r="A1619" i="2"/>
  <c r="C1619" i="2"/>
  <c r="D1619" i="2" s="1"/>
  <c r="E1619" i="2" s="1"/>
  <c r="B1619" i="2"/>
  <c r="A1655" i="2"/>
  <c r="C1655" i="2"/>
  <c r="D1655" i="2" s="1"/>
  <c r="E1655" i="2" s="1"/>
  <c r="B1655" i="2"/>
  <c r="A1690" i="2"/>
  <c r="C1690" i="2"/>
  <c r="D1690" i="2" s="1"/>
  <c r="E1690" i="2" s="1"/>
  <c r="B1690" i="2"/>
  <c r="A1657" i="2"/>
  <c r="C1657" i="2"/>
  <c r="D1657" i="2" s="1"/>
  <c r="E1657" i="2" s="1"/>
  <c r="B1657" i="2"/>
  <c r="A1713" i="2"/>
  <c r="C1713" i="2"/>
  <c r="D1713" i="2" s="1"/>
  <c r="E1713" i="2" s="1"/>
  <c r="B1713" i="2"/>
  <c r="A1678" i="2"/>
  <c r="C1678" i="2"/>
  <c r="D1678" i="2" s="1"/>
  <c r="E1678" i="2" s="1"/>
  <c r="B1678" i="2"/>
  <c r="A1663" i="2"/>
  <c r="C1663" i="2"/>
  <c r="D1663" i="2" s="1"/>
  <c r="E1663" i="2" s="1"/>
  <c r="B1663" i="2"/>
  <c r="A1685" i="2"/>
  <c r="C1685" i="2"/>
  <c r="D1685" i="2" s="1"/>
  <c r="E1685" i="2" s="1"/>
  <c r="B1685" i="2"/>
  <c r="A1701" i="2"/>
  <c r="C1701" i="2"/>
  <c r="D1701" i="2" s="1"/>
  <c r="E1701" i="2" s="1"/>
  <c r="B1701" i="2"/>
  <c r="A1651" i="2"/>
  <c r="C1651" i="2"/>
  <c r="D1651" i="2" s="1"/>
  <c r="E1651" i="2" s="1"/>
  <c r="B1651" i="2"/>
  <c r="A1662" i="2"/>
  <c r="C1662" i="2"/>
  <c r="D1662" i="2" s="1"/>
  <c r="E1662" i="2" s="1"/>
  <c r="B1662" i="2"/>
  <c r="A1697" i="2"/>
  <c r="C1697" i="2"/>
  <c r="D1697" i="2" s="1"/>
  <c r="E1697" i="2" s="1"/>
  <c r="B1697" i="2"/>
  <c r="A1647" i="2"/>
  <c r="C1647" i="2"/>
  <c r="D1647" i="2" s="1"/>
  <c r="E1647" i="2" s="1"/>
  <c r="B1647" i="2"/>
  <c r="A1674" i="2"/>
  <c r="C1674" i="2"/>
  <c r="D1674" i="2" s="1"/>
  <c r="E1674" i="2" s="1"/>
  <c r="B1674" i="2"/>
  <c r="A1646" i="2"/>
  <c r="C1646" i="2"/>
  <c r="D1646" i="2" s="1"/>
  <c r="E1646" i="2" s="1"/>
  <c r="B1646" i="2"/>
  <c r="A1669" i="2"/>
  <c r="C1669" i="2"/>
  <c r="D1669" i="2" s="1"/>
  <c r="E1669" i="2" s="1"/>
  <c r="B1669" i="2"/>
  <c r="A1683" i="2"/>
  <c r="C1683" i="2"/>
  <c r="D1683" i="2" s="1"/>
  <c r="E1683" i="2" s="1"/>
  <c r="B1683" i="2"/>
  <c r="A1706" i="2"/>
  <c r="C1706" i="2"/>
  <c r="D1706" i="2" s="1"/>
  <c r="E1706" i="2" s="1"/>
  <c r="B1706" i="2"/>
  <c r="A1679" i="2"/>
  <c r="C1679" i="2"/>
  <c r="D1679" i="2" s="1"/>
  <c r="E1679" i="2" s="1"/>
  <c r="B1679" i="2"/>
  <c r="A1643" i="2"/>
  <c r="C1643" i="2"/>
  <c r="D1643" i="2" s="1"/>
  <c r="E1643" i="2" s="1"/>
  <c r="B1643" i="2"/>
  <c r="A1644" i="2"/>
  <c r="C1644" i="2"/>
  <c r="D1644" i="2" s="1"/>
  <c r="E1644" i="2" s="1"/>
  <c r="B1644" i="2"/>
  <c r="A1652" i="2"/>
  <c r="C1652" i="2"/>
  <c r="D1652" i="2" s="1"/>
  <c r="E1652" i="2" s="1"/>
  <c r="B1652" i="2"/>
  <c r="A1648" i="2"/>
  <c r="C1648" i="2"/>
  <c r="D1648" i="2" s="1"/>
  <c r="E1648" i="2" s="1"/>
  <c r="B1648" i="2"/>
  <c r="A1664" i="2"/>
  <c r="C1664" i="2"/>
  <c r="D1664" i="2" s="1"/>
  <c r="E1664" i="2" s="1"/>
  <c r="B1664" i="2"/>
  <c r="A1656" i="2"/>
  <c r="C1656" i="2"/>
  <c r="D1656" i="2" s="1"/>
  <c r="E1656" i="2" s="1"/>
  <c r="B1656" i="2"/>
  <c r="A1730" i="2"/>
  <c r="C1730" i="2"/>
  <c r="D1730" i="2" s="1"/>
  <c r="E1730" i="2" s="1"/>
  <c r="B1730" i="2"/>
  <c r="A1707" i="2"/>
  <c r="C1707" i="2"/>
  <c r="D1707" i="2" s="1"/>
  <c r="E1707" i="2" s="1"/>
  <c r="B1707" i="2"/>
  <c r="A1693" i="2"/>
  <c r="C1693" i="2"/>
  <c r="D1693" i="2" s="1"/>
  <c r="E1693" i="2" s="1"/>
  <c r="B1693" i="2"/>
  <c r="A1670" i="2"/>
  <c r="C1670" i="2"/>
  <c r="D1670" i="2" s="1"/>
  <c r="E1670" i="2" s="1"/>
  <c r="B1670" i="2"/>
  <c r="A1698" i="2"/>
  <c r="C1698" i="2"/>
  <c r="D1698" i="2" s="1"/>
  <c r="E1698" i="2" s="1"/>
  <c r="B1698" i="2"/>
  <c r="A1671" i="2"/>
  <c r="C1671" i="2"/>
  <c r="D1671" i="2" s="1"/>
  <c r="E1671" i="2" s="1"/>
  <c r="B1671" i="2"/>
  <c r="A1721" i="2"/>
  <c r="C1721" i="2"/>
  <c r="D1721" i="2" s="1"/>
  <c r="E1721" i="2" s="1"/>
  <c r="B1721" i="2"/>
  <c r="A1686" i="2"/>
  <c r="C1686" i="2"/>
  <c r="D1686" i="2" s="1"/>
  <c r="E1686" i="2" s="1"/>
  <c r="B1686" i="2"/>
  <c r="A1675" i="2"/>
  <c r="C1675" i="2"/>
  <c r="D1675" i="2" s="1"/>
  <c r="E1675" i="2" s="1"/>
  <c r="B1675" i="2"/>
  <c r="A1725" i="2"/>
  <c r="C1725" i="2"/>
  <c r="D1725" i="2" s="1"/>
  <c r="E1725" i="2" s="1"/>
  <c r="B1725" i="2"/>
  <c r="A1709" i="2"/>
  <c r="C1709" i="2"/>
  <c r="D1709" i="2" s="1"/>
  <c r="E1709" i="2" s="1"/>
  <c r="B1709" i="2"/>
  <c r="A1687" i="2"/>
  <c r="C1687" i="2"/>
  <c r="D1687" i="2" s="1"/>
  <c r="E1687" i="2" s="1"/>
  <c r="B1687" i="2"/>
  <c r="A1702" i="2"/>
  <c r="C1702" i="2"/>
  <c r="D1702" i="2" s="1"/>
  <c r="E1702" i="2" s="1"/>
  <c r="B1702" i="2"/>
  <c r="A1737" i="2"/>
  <c r="C1737" i="2"/>
  <c r="D1737" i="2" s="1"/>
  <c r="E1737" i="2" s="1"/>
  <c r="B1737" i="2"/>
  <c r="A1681" i="2"/>
  <c r="C1681" i="2"/>
  <c r="D1681" i="2" s="1"/>
  <c r="E1681" i="2" s="1"/>
  <c r="B1681" i="2"/>
  <c r="A1714" i="2"/>
  <c r="C1714" i="2"/>
  <c r="D1714" i="2" s="1"/>
  <c r="E1714" i="2" s="1"/>
  <c r="B1714" i="2"/>
  <c r="A1680" i="2"/>
  <c r="C1680" i="2"/>
  <c r="D1680" i="2" s="1"/>
  <c r="E1680" i="2" s="1"/>
  <c r="B1680" i="2"/>
  <c r="A1688" i="2"/>
  <c r="C1688" i="2"/>
  <c r="D1688" i="2" s="1"/>
  <c r="E1688" i="2" s="1"/>
  <c r="B1688" i="2"/>
  <c r="A1672" i="2"/>
  <c r="C1672" i="2"/>
  <c r="D1672" i="2" s="1"/>
  <c r="E1672" i="2" s="1"/>
  <c r="B1672" i="2"/>
  <c r="A1676" i="2"/>
  <c r="C1676" i="2"/>
  <c r="D1676" i="2" s="1"/>
  <c r="E1676" i="2" s="1"/>
  <c r="B1676" i="2"/>
  <c r="A1668" i="2"/>
  <c r="C1668" i="2"/>
  <c r="D1668" i="2" s="1"/>
  <c r="E1668" i="2" s="1"/>
  <c r="B1668" i="2"/>
  <c r="A1667" i="2"/>
  <c r="C1667" i="2"/>
  <c r="D1667" i="2" s="1"/>
  <c r="E1667" i="2" s="1"/>
  <c r="B1667" i="2"/>
  <c r="A1703" i="2"/>
  <c r="C1703" i="2"/>
  <c r="D1703" i="2" s="1"/>
  <c r="E1703" i="2" s="1"/>
  <c r="B1703" i="2"/>
  <c r="A1738" i="2"/>
  <c r="C1738" i="2"/>
  <c r="D1738" i="2" s="1"/>
  <c r="E1738" i="2" s="1"/>
  <c r="B1738" i="2"/>
  <c r="A1705" i="2"/>
  <c r="C1705" i="2"/>
  <c r="D1705" i="2" s="1"/>
  <c r="E1705" i="2" s="1"/>
  <c r="B1705" i="2"/>
  <c r="A1761" i="2"/>
  <c r="C1761" i="2"/>
  <c r="D1761" i="2" s="1"/>
  <c r="E1761" i="2" s="1"/>
  <c r="B1761" i="2"/>
  <c r="A1726" i="2"/>
  <c r="C1726" i="2"/>
  <c r="D1726" i="2" s="1"/>
  <c r="E1726" i="2" s="1"/>
  <c r="B1726" i="2"/>
  <c r="A1711" i="2"/>
  <c r="C1711" i="2"/>
  <c r="D1711" i="2" s="1"/>
  <c r="E1711" i="2" s="1"/>
  <c r="B1711" i="2"/>
  <c r="A1733" i="2"/>
  <c r="C1733" i="2"/>
  <c r="D1733" i="2" s="1"/>
  <c r="E1733" i="2" s="1"/>
  <c r="B1733" i="2"/>
  <c r="A1749" i="2"/>
  <c r="C1749" i="2"/>
  <c r="D1749" i="2"/>
  <c r="E1749" i="2" s="1"/>
  <c r="B1749" i="2"/>
  <c r="A1699" i="2"/>
  <c r="C1699" i="2"/>
  <c r="D1699" i="2" s="1"/>
  <c r="E1699" i="2" s="1"/>
  <c r="B1699" i="2"/>
  <c r="A1710" i="2"/>
  <c r="C1710" i="2"/>
  <c r="D1710" i="2" s="1"/>
  <c r="E1710" i="2" s="1"/>
  <c r="B1710" i="2"/>
  <c r="A1745" i="2"/>
  <c r="C1745" i="2"/>
  <c r="D1745" i="2" s="1"/>
  <c r="E1745" i="2" s="1"/>
  <c r="B1745" i="2"/>
  <c r="A1695" i="2"/>
  <c r="C1695" i="2"/>
  <c r="D1695" i="2" s="1"/>
  <c r="E1695" i="2" s="1"/>
  <c r="B1695" i="2"/>
  <c r="A1722" i="2"/>
  <c r="C1722" i="2"/>
  <c r="D1722" i="2" s="1"/>
  <c r="E1722" i="2" s="1"/>
  <c r="B1722" i="2"/>
  <c r="A1694" i="2"/>
  <c r="C1694" i="2"/>
  <c r="D1694" i="2" s="1"/>
  <c r="E1694" i="2" s="1"/>
  <c r="B1694" i="2"/>
  <c r="A1717" i="2"/>
  <c r="C1717" i="2"/>
  <c r="D1717" i="2" s="1"/>
  <c r="E1717" i="2" s="1"/>
  <c r="B1717" i="2"/>
  <c r="A1731" i="2"/>
  <c r="C1731" i="2"/>
  <c r="D1731" i="2" s="1"/>
  <c r="E1731" i="2" s="1"/>
  <c r="B1731" i="2"/>
  <c r="A1754" i="2"/>
  <c r="C1754" i="2"/>
  <c r="D1754" i="2" s="1"/>
  <c r="E1754" i="2" s="1"/>
  <c r="B1754" i="2"/>
  <c r="A1727" i="2"/>
  <c r="C1727" i="2"/>
  <c r="D1727" i="2" s="1"/>
  <c r="E1727" i="2" s="1"/>
  <c r="B1727" i="2"/>
  <c r="A1691" i="2"/>
  <c r="C1691" i="2"/>
  <c r="D1691" i="2" s="1"/>
  <c r="E1691" i="2" s="1"/>
  <c r="B1691" i="2"/>
  <c r="A1692" i="2"/>
  <c r="C1692" i="2"/>
  <c r="D1692" i="2" s="1"/>
  <c r="E1692" i="2"/>
  <c r="B1692" i="2"/>
  <c r="A1700" i="2"/>
  <c r="C1700" i="2"/>
  <c r="D1700" i="2" s="1"/>
  <c r="E1700" i="2" s="1"/>
  <c r="B1700" i="2"/>
  <c r="A1696" i="2"/>
  <c r="C1696" i="2"/>
  <c r="D1696" i="2" s="1"/>
  <c r="E1696" i="2" s="1"/>
  <c r="B1696" i="2"/>
  <c r="A1712" i="2"/>
  <c r="C1712" i="2"/>
  <c r="D1712" i="2" s="1"/>
  <c r="E1712" i="2" s="1"/>
  <c r="B1712" i="2"/>
  <c r="A1704" i="2"/>
  <c r="C1704" i="2"/>
  <c r="D1704" i="2" s="1"/>
  <c r="E1704" i="2" s="1"/>
  <c r="B1704" i="2"/>
  <c r="A1778" i="2"/>
  <c r="C1778" i="2"/>
  <c r="D1778" i="2" s="1"/>
  <c r="E1778" i="2" s="1"/>
  <c r="B1778" i="2"/>
  <c r="A1755" i="2"/>
  <c r="C1755" i="2"/>
  <c r="D1755" i="2" s="1"/>
  <c r="E1755" i="2" s="1"/>
  <c r="B1755" i="2"/>
  <c r="A1741" i="2"/>
  <c r="C1741" i="2"/>
  <c r="D1741" i="2" s="1"/>
  <c r="E1741" i="2" s="1"/>
  <c r="B1741" i="2"/>
  <c r="A1718" i="2"/>
  <c r="C1718" i="2"/>
  <c r="D1718" i="2" s="1"/>
  <c r="E1718" i="2" s="1"/>
  <c r="B1718" i="2"/>
  <c r="A1746" i="2"/>
  <c r="C1746" i="2"/>
  <c r="D1746" i="2" s="1"/>
  <c r="E1746" i="2" s="1"/>
  <c r="B1746" i="2"/>
  <c r="A1719" i="2"/>
  <c r="C1719" i="2"/>
  <c r="D1719" i="2" s="1"/>
  <c r="E1719" i="2" s="1"/>
  <c r="B1719" i="2"/>
  <c r="A1769" i="2"/>
  <c r="C1769" i="2"/>
  <c r="D1769" i="2" s="1"/>
  <c r="E1769" i="2" s="1"/>
  <c r="B1769" i="2"/>
  <c r="A1734" i="2"/>
  <c r="C1734" i="2"/>
  <c r="D1734" i="2" s="1"/>
  <c r="E1734" i="2"/>
  <c r="B1734" i="2"/>
  <c r="A1723" i="2"/>
  <c r="C1723" i="2"/>
  <c r="D1723" i="2" s="1"/>
  <c r="E1723" i="2" s="1"/>
  <c r="B1723" i="2"/>
  <c r="A1773" i="2"/>
  <c r="C1773" i="2"/>
  <c r="D1773" i="2" s="1"/>
  <c r="E1773" i="2" s="1"/>
  <c r="B1773" i="2"/>
  <c r="A1757" i="2"/>
  <c r="C1757" i="2"/>
  <c r="D1757" i="2" s="1"/>
  <c r="E1757" i="2" s="1"/>
  <c r="B1757" i="2"/>
  <c r="A1735" i="2"/>
  <c r="C1735" i="2"/>
  <c r="D1735" i="2" s="1"/>
  <c r="E1735" i="2" s="1"/>
  <c r="B1735" i="2"/>
  <c r="A1750" i="2"/>
  <c r="C1750" i="2"/>
  <c r="D1750" i="2" s="1"/>
  <c r="E1750" i="2" s="1"/>
  <c r="B1750" i="2"/>
  <c r="A1785" i="2"/>
  <c r="C1785" i="2"/>
  <c r="D1785" i="2" s="1"/>
  <c r="E1785" i="2"/>
  <c r="B1785" i="2"/>
  <c r="A1729" i="2"/>
  <c r="C1729" i="2"/>
  <c r="D1729" i="2" s="1"/>
  <c r="E1729" i="2" s="1"/>
  <c r="B1729" i="2"/>
  <c r="A1762" i="2"/>
  <c r="C1762" i="2"/>
  <c r="D1762" i="2" s="1"/>
  <c r="E1762" i="2" s="1"/>
  <c r="B1762" i="2"/>
  <c r="A1728" i="2"/>
  <c r="C1728" i="2"/>
  <c r="D1728" i="2" s="1"/>
  <c r="E1728" i="2" s="1"/>
  <c r="B1728" i="2"/>
  <c r="A1736" i="2"/>
  <c r="C1736" i="2"/>
  <c r="D1736" i="2" s="1"/>
  <c r="E1736" i="2" s="1"/>
  <c r="B1736" i="2"/>
  <c r="A1720" i="2"/>
  <c r="C1720" i="2"/>
  <c r="D1720" i="2" s="1"/>
  <c r="E1720" i="2" s="1"/>
  <c r="B1720" i="2"/>
  <c r="A1724" i="2"/>
  <c r="C1724" i="2"/>
  <c r="D1724" i="2" s="1"/>
  <c r="E1724" i="2" s="1"/>
  <c r="B1724" i="2"/>
  <c r="A1716" i="2"/>
  <c r="C1716" i="2"/>
  <c r="D1716" i="2" s="1"/>
  <c r="E1716" i="2" s="1"/>
  <c r="B1716" i="2"/>
  <c r="A1715" i="2"/>
  <c r="C1715" i="2"/>
  <c r="D1715" i="2" s="1"/>
  <c r="E1715" i="2" s="1"/>
  <c r="B1715" i="2"/>
  <c r="A1751" i="2"/>
  <c r="C1751" i="2"/>
  <c r="D1751" i="2" s="1"/>
  <c r="E1751" i="2" s="1"/>
  <c r="B1751" i="2"/>
  <c r="A1786" i="2"/>
  <c r="C1786" i="2"/>
  <c r="D1786" i="2" s="1"/>
  <c r="E1786" i="2" s="1"/>
  <c r="B1786" i="2"/>
  <c r="A1753" i="2"/>
  <c r="C1753" i="2"/>
  <c r="D1753" i="2" s="1"/>
  <c r="E1753" i="2" s="1"/>
  <c r="B1753" i="2"/>
  <c r="A1809" i="2"/>
  <c r="C1809" i="2"/>
  <c r="D1809" i="2" s="1"/>
  <c r="E1809" i="2" s="1"/>
  <c r="B1809" i="2"/>
  <c r="A1774" i="2"/>
  <c r="C1774" i="2"/>
  <c r="D1774" i="2" s="1"/>
  <c r="E1774" i="2" s="1"/>
  <c r="B1774" i="2"/>
  <c r="A1759" i="2"/>
  <c r="C1759" i="2"/>
  <c r="D1759" i="2" s="1"/>
  <c r="E1759" i="2" s="1"/>
  <c r="B1759" i="2"/>
  <c r="A1781" i="2"/>
  <c r="C1781" i="2"/>
  <c r="D1781" i="2" s="1"/>
  <c r="E1781" i="2" s="1"/>
  <c r="B1781" i="2"/>
  <c r="A1797" i="2"/>
  <c r="C1797" i="2"/>
  <c r="D1797" i="2" s="1"/>
  <c r="E1797" i="2" s="1"/>
  <c r="B1797" i="2"/>
  <c r="A1747" i="2"/>
  <c r="C1747" i="2"/>
  <c r="D1747" i="2" s="1"/>
  <c r="E1747" i="2" s="1"/>
  <c r="B1747" i="2"/>
  <c r="A1758" i="2"/>
  <c r="C1758" i="2"/>
  <c r="D1758" i="2" s="1"/>
  <c r="E1758" i="2" s="1"/>
  <c r="B1758" i="2"/>
  <c r="A1793" i="2"/>
  <c r="C1793" i="2"/>
  <c r="D1793" i="2" s="1"/>
  <c r="E1793" i="2" s="1"/>
  <c r="B1793" i="2"/>
  <c r="A1743" i="2"/>
  <c r="C1743" i="2"/>
  <c r="D1743" i="2" s="1"/>
  <c r="E1743" i="2" s="1"/>
  <c r="B1743" i="2"/>
  <c r="A1770" i="2"/>
  <c r="C1770" i="2"/>
  <c r="D1770" i="2" s="1"/>
  <c r="E1770" i="2" s="1"/>
  <c r="B1770" i="2"/>
  <c r="A1742" i="2"/>
  <c r="C1742" i="2"/>
  <c r="D1742" i="2" s="1"/>
  <c r="E1742" i="2" s="1"/>
  <c r="B1742" i="2"/>
  <c r="A1765" i="2"/>
  <c r="C1765" i="2"/>
  <c r="D1765" i="2" s="1"/>
  <c r="E1765" i="2"/>
  <c r="B1765" i="2"/>
  <c r="A1779" i="2"/>
  <c r="C1779" i="2"/>
  <c r="D1779" i="2" s="1"/>
  <c r="E1779" i="2" s="1"/>
  <c r="B1779" i="2"/>
  <c r="A1802" i="2"/>
  <c r="C1802" i="2"/>
  <c r="D1802" i="2" s="1"/>
  <c r="E1802" i="2" s="1"/>
  <c r="B1802" i="2"/>
  <c r="A1775" i="2"/>
  <c r="C1775" i="2"/>
  <c r="D1775" i="2" s="1"/>
  <c r="E1775" i="2" s="1"/>
  <c r="B1775" i="2"/>
  <c r="A1739" i="2"/>
  <c r="C1739" i="2"/>
  <c r="D1739" i="2" s="1"/>
  <c r="E1739" i="2" s="1"/>
  <c r="B1739" i="2"/>
  <c r="A1740" i="2"/>
  <c r="C1740" i="2"/>
  <c r="D1740" i="2" s="1"/>
  <c r="E1740" i="2" s="1"/>
  <c r="B1740" i="2"/>
  <c r="A1748" i="2"/>
  <c r="C1748" i="2"/>
  <c r="D1748" i="2" s="1"/>
  <c r="E1748" i="2" s="1"/>
  <c r="B1748" i="2"/>
  <c r="A1744" i="2"/>
  <c r="C1744" i="2"/>
  <c r="D1744" i="2" s="1"/>
  <c r="E1744" i="2" s="1"/>
  <c r="B1744" i="2"/>
  <c r="A1760" i="2"/>
  <c r="C1760" i="2"/>
  <c r="D1760" i="2" s="1"/>
  <c r="E1760" i="2" s="1"/>
  <c r="B1760" i="2"/>
  <c r="A1752" i="2"/>
  <c r="C1752" i="2"/>
  <c r="D1752" i="2" s="1"/>
  <c r="E1752" i="2" s="1"/>
  <c r="B1752" i="2"/>
  <c r="A1826" i="2"/>
  <c r="C1826" i="2"/>
  <c r="D1826" i="2" s="1"/>
  <c r="E1826" i="2" s="1"/>
  <c r="B1826" i="2"/>
  <c r="A1803" i="2"/>
  <c r="C1803" i="2"/>
  <c r="D1803" i="2" s="1"/>
  <c r="E1803" i="2" s="1"/>
  <c r="B1803" i="2"/>
  <c r="A1789" i="2"/>
  <c r="C1789" i="2"/>
  <c r="D1789" i="2" s="1"/>
  <c r="E1789" i="2" s="1"/>
  <c r="B1789" i="2"/>
  <c r="A1766" i="2"/>
  <c r="C1766" i="2"/>
  <c r="D1766" i="2" s="1"/>
  <c r="E1766" i="2" s="1"/>
  <c r="B1766" i="2"/>
  <c r="A1794" i="2"/>
  <c r="C1794" i="2"/>
  <c r="D1794" i="2" s="1"/>
  <c r="E1794" i="2" s="1"/>
  <c r="B1794" i="2"/>
  <c r="A1767" i="2"/>
  <c r="C1767" i="2"/>
  <c r="D1767" i="2" s="1"/>
  <c r="E1767" i="2" s="1"/>
  <c r="B1767" i="2"/>
  <c r="A1817" i="2"/>
  <c r="C1817" i="2"/>
  <c r="D1817" i="2" s="1"/>
  <c r="E1817" i="2" s="1"/>
  <c r="B1817" i="2"/>
  <c r="A1782" i="2"/>
  <c r="C1782" i="2"/>
  <c r="D1782" i="2" s="1"/>
  <c r="E1782" i="2" s="1"/>
  <c r="B1782" i="2"/>
  <c r="A1771" i="2"/>
  <c r="C1771" i="2"/>
  <c r="D1771" i="2" s="1"/>
  <c r="E1771" i="2" s="1"/>
  <c r="B1771" i="2"/>
  <c r="A1821" i="2"/>
  <c r="C1821" i="2"/>
  <c r="D1821" i="2" s="1"/>
  <c r="E1821" i="2" s="1"/>
  <c r="B1821" i="2"/>
  <c r="A1805" i="2"/>
  <c r="C1805" i="2"/>
  <c r="D1805" i="2" s="1"/>
  <c r="E1805" i="2" s="1"/>
  <c r="B1805" i="2"/>
  <c r="A1783" i="2"/>
  <c r="C1783" i="2"/>
  <c r="D1783" i="2" s="1"/>
  <c r="E1783" i="2" s="1"/>
  <c r="B1783" i="2"/>
  <c r="A1798" i="2"/>
  <c r="C1798" i="2"/>
  <c r="D1798" i="2" s="1"/>
  <c r="E1798" i="2" s="1"/>
  <c r="B1798" i="2"/>
  <c r="A1833" i="2"/>
  <c r="C1833" i="2"/>
  <c r="D1833" i="2" s="1"/>
  <c r="E1833" i="2" s="1"/>
  <c r="B1833" i="2"/>
  <c r="A1777" i="2"/>
  <c r="C1777" i="2"/>
  <c r="D1777" i="2" s="1"/>
  <c r="E1777" i="2" s="1"/>
  <c r="B1777" i="2"/>
  <c r="A1810" i="2"/>
  <c r="C1810" i="2"/>
  <c r="D1810" i="2" s="1"/>
  <c r="E1810" i="2" s="1"/>
  <c r="B1810" i="2"/>
  <c r="A1776" i="2"/>
  <c r="C1776" i="2"/>
  <c r="D1776" i="2" s="1"/>
  <c r="E1776" i="2" s="1"/>
  <c r="B1776" i="2"/>
  <c r="A1784" i="2"/>
  <c r="C1784" i="2"/>
  <c r="D1784" i="2" s="1"/>
  <c r="E1784" i="2" s="1"/>
  <c r="B1784" i="2"/>
  <c r="A1768" i="2"/>
  <c r="C1768" i="2"/>
  <c r="D1768" i="2" s="1"/>
  <c r="E1768" i="2" s="1"/>
  <c r="B1768" i="2"/>
  <c r="A1772" i="2"/>
  <c r="C1772" i="2"/>
  <c r="D1772" i="2" s="1"/>
  <c r="E1772" i="2" s="1"/>
  <c r="B1772" i="2"/>
  <c r="A1764" i="2"/>
  <c r="C1764" i="2"/>
  <c r="D1764" i="2"/>
  <c r="E1764" i="2" s="1"/>
  <c r="B1764" i="2"/>
  <c r="A1763" i="2"/>
  <c r="C1763" i="2"/>
  <c r="D1763" i="2"/>
  <c r="E1763" i="2" s="1"/>
  <c r="B1763" i="2"/>
  <c r="A1799" i="2"/>
  <c r="C1799" i="2"/>
  <c r="D1799" i="2" s="1"/>
  <c r="E1799" i="2" s="1"/>
  <c r="B1799" i="2"/>
  <c r="A1834" i="2"/>
  <c r="C1834" i="2"/>
  <c r="D1834" i="2" s="1"/>
  <c r="E1834" i="2" s="1"/>
  <c r="B1834" i="2"/>
  <c r="A1801" i="2"/>
  <c r="C1801" i="2"/>
  <c r="D1801" i="2" s="1"/>
  <c r="E1801" i="2" s="1"/>
  <c r="B1801" i="2"/>
  <c r="A1857" i="2"/>
  <c r="C1857" i="2"/>
  <c r="D1857" i="2" s="1"/>
  <c r="E1857" i="2" s="1"/>
  <c r="B1857" i="2"/>
  <c r="A1822" i="2"/>
  <c r="C1822" i="2"/>
  <c r="D1822" i="2"/>
  <c r="E1822" i="2" s="1"/>
  <c r="B1822" i="2"/>
  <c r="A1807" i="2"/>
  <c r="C1807" i="2"/>
  <c r="D1807" i="2" s="1"/>
  <c r="E1807" i="2" s="1"/>
  <c r="B1807" i="2"/>
  <c r="A1829" i="2"/>
  <c r="C1829" i="2"/>
  <c r="D1829" i="2" s="1"/>
  <c r="E1829" i="2" s="1"/>
  <c r="B1829" i="2"/>
  <c r="A1845" i="2"/>
  <c r="C1845" i="2"/>
  <c r="D1845" i="2" s="1"/>
  <c r="E1845" i="2" s="1"/>
  <c r="B1845" i="2"/>
  <c r="A1795" i="2"/>
  <c r="C1795" i="2"/>
  <c r="D1795" i="2" s="1"/>
  <c r="E1795" i="2" s="1"/>
  <c r="B1795" i="2"/>
  <c r="A1806" i="2"/>
  <c r="C1806" i="2"/>
  <c r="D1806" i="2" s="1"/>
  <c r="E1806" i="2" s="1"/>
  <c r="B1806" i="2"/>
  <c r="A1841" i="2"/>
  <c r="C1841" i="2"/>
  <c r="D1841" i="2" s="1"/>
  <c r="E1841" i="2" s="1"/>
  <c r="B1841" i="2"/>
  <c r="A1791" i="2"/>
  <c r="C1791" i="2"/>
  <c r="D1791" i="2" s="1"/>
  <c r="E1791" i="2" s="1"/>
  <c r="B1791" i="2"/>
  <c r="A1818" i="2"/>
  <c r="C1818" i="2"/>
  <c r="D1818" i="2" s="1"/>
  <c r="E1818" i="2" s="1"/>
  <c r="B1818" i="2"/>
  <c r="A1790" i="2"/>
  <c r="C1790" i="2"/>
  <c r="D1790" i="2"/>
  <c r="E1790" i="2" s="1"/>
  <c r="B1790" i="2"/>
  <c r="A1813" i="2"/>
  <c r="C1813" i="2"/>
  <c r="D1813" i="2" s="1"/>
  <c r="E1813" i="2" s="1"/>
  <c r="B1813" i="2"/>
  <c r="A1827" i="2"/>
  <c r="C1827" i="2"/>
  <c r="D1827" i="2" s="1"/>
  <c r="E1827" i="2" s="1"/>
  <c r="B1827" i="2"/>
  <c r="A1850" i="2"/>
  <c r="C1850" i="2"/>
  <c r="D1850" i="2" s="1"/>
  <c r="E1850" i="2" s="1"/>
  <c r="B1850" i="2"/>
  <c r="A1823" i="2"/>
  <c r="C1823" i="2"/>
  <c r="D1823" i="2" s="1"/>
  <c r="E1823" i="2" s="1"/>
  <c r="B1823" i="2"/>
  <c r="A1787" i="2"/>
  <c r="C1787" i="2"/>
  <c r="D1787" i="2" s="1"/>
  <c r="E1787" i="2"/>
  <c r="B1787" i="2"/>
  <c r="A1788" i="2"/>
  <c r="C1788" i="2"/>
  <c r="D1788" i="2" s="1"/>
  <c r="E1788" i="2" s="1"/>
  <c r="B1788" i="2"/>
  <c r="A1796" i="2"/>
  <c r="C1796" i="2"/>
  <c r="D1796" i="2" s="1"/>
  <c r="E1796" i="2" s="1"/>
  <c r="B1796" i="2"/>
  <c r="A1792" i="2"/>
  <c r="C1792" i="2"/>
  <c r="D1792" i="2" s="1"/>
  <c r="E1792" i="2" s="1"/>
  <c r="B1792" i="2"/>
  <c r="A1808" i="2"/>
  <c r="C1808" i="2"/>
  <c r="D1808" i="2" s="1"/>
  <c r="E1808" i="2" s="1"/>
  <c r="B1808" i="2"/>
  <c r="A1800" i="2"/>
  <c r="C1800" i="2"/>
  <c r="D1800" i="2" s="1"/>
  <c r="E1800" i="2" s="1"/>
  <c r="B1800" i="2"/>
  <c r="A1874" i="2"/>
  <c r="C1874" i="2"/>
  <c r="D1874" i="2" s="1"/>
  <c r="E1874" i="2" s="1"/>
  <c r="B1874" i="2"/>
  <c r="A1851" i="2"/>
  <c r="C1851" i="2"/>
  <c r="D1851" i="2" s="1"/>
  <c r="E1851" i="2" s="1"/>
  <c r="B1851" i="2"/>
  <c r="A1837" i="2"/>
  <c r="C1837" i="2"/>
  <c r="D1837" i="2" s="1"/>
  <c r="E1837" i="2" s="1"/>
  <c r="B1837" i="2"/>
  <c r="A1814" i="2"/>
  <c r="C1814" i="2"/>
  <c r="D1814" i="2" s="1"/>
  <c r="E1814" i="2" s="1"/>
  <c r="B1814" i="2"/>
  <c r="A1842" i="2"/>
  <c r="C1842" i="2"/>
  <c r="D1842" i="2" s="1"/>
  <c r="E1842" i="2" s="1"/>
  <c r="B1842" i="2"/>
  <c r="A1815" i="2"/>
  <c r="C1815" i="2"/>
  <c r="D1815" i="2" s="1"/>
  <c r="E1815" i="2" s="1"/>
  <c r="B1815" i="2"/>
  <c r="A1865" i="2"/>
  <c r="C1865" i="2"/>
  <c r="D1865" i="2" s="1"/>
  <c r="E1865" i="2" s="1"/>
  <c r="B1865" i="2"/>
  <c r="A1830" i="2"/>
  <c r="C1830" i="2"/>
  <c r="D1830" i="2" s="1"/>
  <c r="E1830" i="2" s="1"/>
  <c r="B1830" i="2"/>
  <c r="A1819" i="2"/>
  <c r="C1819" i="2"/>
  <c r="D1819" i="2" s="1"/>
  <c r="E1819" i="2" s="1"/>
  <c r="B1819" i="2"/>
  <c r="A1869" i="2"/>
  <c r="C1869" i="2"/>
  <c r="D1869" i="2" s="1"/>
  <c r="E1869" i="2" s="1"/>
  <c r="B1869" i="2"/>
  <c r="A1853" i="2"/>
  <c r="C1853" i="2"/>
  <c r="D1853" i="2" s="1"/>
  <c r="E1853" i="2" s="1"/>
  <c r="B1853" i="2"/>
  <c r="A1831" i="2"/>
  <c r="C1831" i="2"/>
  <c r="D1831" i="2" s="1"/>
  <c r="E1831" i="2" s="1"/>
  <c r="B1831" i="2"/>
  <c r="A1846" i="2"/>
  <c r="C1846" i="2"/>
  <c r="D1846" i="2" s="1"/>
  <c r="E1846" i="2" s="1"/>
  <c r="B1846" i="2"/>
  <c r="A1881" i="2"/>
  <c r="C1881" i="2"/>
  <c r="D1881" i="2" s="1"/>
  <c r="E1881" i="2" s="1"/>
  <c r="B1881" i="2"/>
  <c r="A1825" i="2"/>
  <c r="C1825" i="2"/>
  <c r="D1825" i="2" s="1"/>
  <c r="E1825" i="2" s="1"/>
  <c r="B1825" i="2"/>
  <c r="A1858" i="2"/>
  <c r="C1858" i="2"/>
  <c r="D1858" i="2" s="1"/>
  <c r="E1858" i="2" s="1"/>
  <c r="B1858" i="2"/>
  <c r="A1824" i="2"/>
  <c r="C1824" i="2"/>
  <c r="D1824" i="2" s="1"/>
  <c r="E1824" i="2" s="1"/>
  <c r="B1824" i="2"/>
  <c r="A1832" i="2"/>
  <c r="C1832" i="2"/>
  <c r="D1832" i="2" s="1"/>
  <c r="E1832" i="2" s="1"/>
  <c r="B1832" i="2"/>
  <c r="A1816" i="2"/>
  <c r="C1816" i="2"/>
  <c r="D1816" i="2" s="1"/>
  <c r="E1816" i="2" s="1"/>
  <c r="B1816" i="2"/>
  <c r="A1820" i="2"/>
  <c r="C1820" i="2"/>
  <c r="D1820" i="2" s="1"/>
  <c r="E1820" i="2" s="1"/>
  <c r="B1820" i="2"/>
  <c r="A1812" i="2"/>
  <c r="C1812" i="2"/>
  <c r="D1812" i="2" s="1"/>
  <c r="E1812" i="2" s="1"/>
  <c r="B1812" i="2"/>
  <c r="A1811" i="2"/>
  <c r="C1811" i="2"/>
  <c r="D1811" i="2" s="1"/>
  <c r="E1811" i="2" s="1"/>
  <c r="B1811" i="2"/>
  <c r="A1847" i="2"/>
  <c r="C1847" i="2"/>
  <c r="D1847" i="2" s="1"/>
  <c r="E1847" i="2" s="1"/>
  <c r="B1847" i="2"/>
  <c r="A1882" i="2"/>
  <c r="C1882" i="2"/>
  <c r="D1882" i="2" s="1"/>
  <c r="E1882" i="2" s="1"/>
  <c r="B1882" i="2"/>
  <c r="A1849" i="2"/>
  <c r="C1849" i="2"/>
  <c r="D1849" i="2" s="1"/>
  <c r="E1849" i="2" s="1"/>
  <c r="B1849" i="2"/>
  <c r="A1905" i="2"/>
  <c r="C1905" i="2"/>
  <c r="D1905" i="2" s="1"/>
  <c r="E1905" i="2" s="1"/>
  <c r="B1905" i="2"/>
  <c r="A1870" i="2"/>
  <c r="C1870" i="2"/>
  <c r="D1870" i="2" s="1"/>
  <c r="E1870" i="2" s="1"/>
  <c r="B1870" i="2"/>
  <c r="A1855" i="2"/>
  <c r="C1855" i="2"/>
  <c r="D1855" i="2"/>
  <c r="E1855" i="2" s="1"/>
  <c r="B1855" i="2"/>
  <c r="A1877" i="2"/>
  <c r="C1877" i="2"/>
  <c r="D1877" i="2" s="1"/>
  <c r="E1877" i="2" s="1"/>
  <c r="B1877" i="2"/>
  <c r="A1893" i="2"/>
  <c r="C1893" i="2"/>
  <c r="D1893" i="2" s="1"/>
  <c r="E1893" i="2" s="1"/>
  <c r="B1893" i="2"/>
  <c r="A1843" i="2"/>
  <c r="C1843" i="2"/>
  <c r="D1843" i="2" s="1"/>
  <c r="E1843" i="2" s="1"/>
  <c r="B1843" i="2"/>
  <c r="A1854" i="2"/>
  <c r="C1854" i="2"/>
  <c r="D1854" i="2" s="1"/>
  <c r="E1854" i="2" s="1"/>
  <c r="B1854" i="2"/>
  <c r="A1889" i="2"/>
  <c r="C1889" i="2"/>
  <c r="D1889" i="2" s="1"/>
  <c r="E1889" i="2" s="1"/>
  <c r="B1889" i="2"/>
  <c r="A1839" i="2"/>
  <c r="C1839" i="2"/>
  <c r="D1839" i="2" s="1"/>
  <c r="E1839" i="2" s="1"/>
  <c r="B1839" i="2"/>
  <c r="A1866" i="2"/>
  <c r="C1866" i="2"/>
  <c r="D1866" i="2" s="1"/>
  <c r="E1866" i="2" s="1"/>
  <c r="B1866" i="2"/>
  <c r="A1838" i="2"/>
  <c r="C1838" i="2"/>
  <c r="D1838" i="2" s="1"/>
  <c r="E1838" i="2" s="1"/>
  <c r="B1838" i="2"/>
  <c r="A1861" i="2"/>
  <c r="C1861" i="2"/>
  <c r="D1861" i="2" s="1"/>
  <c r="E1861" i="2" s="1"/>
  <c r="B1861" i="2"/>
  <c r="A1875" i="2"/>
  <c r="C1875" i="2"/>
  <c r="D1875" i="2" s="1"/>
  <c r="E1875" i="2" s="1"/>
  <c r="B1875" i="2"/>
  <c r="A1898" i="2"/>
  <c r="C1898" i="2"/>
  <c r="D1898" i="2" s="1"/>
  <c r="E1898" i="2" s="1"/>
  <c r="B1898" i="2"/>
  <c r="A1871" i="2"/>
  <c r="C1871" i="2"/>
  <c r="D1871" i="2" s="1"/>
  <c r="E1871" i="2" s="1"/>
  <c r="B1871" i="2"/>
  <c r="A1835" i="2"/>
  <c r="C1835" i="2"/>
  <c r="D1835" i="2" s="1"/>
  <c r="E1835" i="2" s="1"/>
  <c r="B1835" i="2"/>
  <c r="A1836" i="2"/>
  <c r="C1836" i="2"/>
  <c r="D1836" i="2" s="1"/>
  <c r="E1836" i="2" s="1"/>
  <c r="B1836" i="2"/>
  <c r="A1844" i="2"/>
  <c r="C1844" i="2"/>
  <c r="D1844" i="2" s="1"/>
  <c r="E1844" i="2" s="1"/>
  <c r="B1844" i="2"/>
  <c r="A1840" i="2"/>
  <c r="C1840" i="2"/>
  <c r="D1840" i="2" s="1"/>
  <c r="E1840" i="2" s="1"/>
  <c r="B1840" i="2"/>
  <c r="A1856" i="2"/>
  <c r="C1856" i="2"/>
  <c r="D1856" i="2" s="1"/>
  <c r="E1856" i="2" s="1"/>
  <c r="B1856" i="2"/>
  <c r="A1848" i="2"/>
  <c r="C1848" i="2"/>
  <c r="D1848" i="2" s="1"/>
  <c r="E1848" i="2" s="1"/>
  <c r="B1848" i="2"/>
  <c r="A1922" i="2"/>
  <c r="C1922" i="2"/>
  <c r="D1922" i="2" s="1"/>
  <c r="E1922" i="2" s="1"/>
  <c r="B1922" i="2"/>
  <c r="A1899" i="2"/>
  <c r="C1899" i="2"/>
  <c r="D1899" i="2" s="1"/>
  <c r="E1899" i="2" s="1"/>
  <c r="B1899" i="2"/>
  <c r="A1885" i="2"/>
  <c r="C1885" i="2"/>
  <c r="D1885" i="2" s="1"/>
  <c r="E1885" i="2" s="1"/>
  <c r="B1885" i="2"/>
  <c r="A1862" i="2"/>
  <c r="C1862" i="2"/>
  <c r="D1862" i="2" s="1"/>
  <c r="E1862" i="2" s="1"/>
  <c r="B1862" i="2"/>
  <c r="A1890" i="2"/>
  <c r="C1890" i="2"/>
  <c r="D1890" i="2" s="1"/>
  <c r="E1890" i="2" s="1"/>
  <c r="B1890" i="2"/>
  <c r="A1863" i="2"/>
  <c r="C1863" i="2"/>
  <c r="D1863" i="2" s="1"/>
  <c r="E1863" i="2" s="1"/>
  <c r="B1863" i="2"/>
  <c r="A1913" i="2"/>
  <c r="C1913" i="2"/>
  <c r="D1913" i="2"/>
  <c r="E1913" i="2" s="1"/>
  <c r="B1913" i="2"/>
  <c r="A1878" i="2"/>
  <c r="C1878" i="2"/>
  <c r="D1878" i="2" s="1"/>
  <c r="E1878" i="2" s="1"/>
  <c r="B1878" i="2"/>
  <c r="A1867" i="2"/>
  <c r="C1867" i="2"/>
  <c r="D1867" i="2" s="1"/>
  <c r="E1867" i="2" s="1"/>
  <c r="B1867" i="2"/>
  <c r="A1917" i="2"/>
  <c r="C1917" i="2"/>
  <c r="D1917" i="2"/>
  <c r="E1917" i="2" s="1"/>
  <c r="B1917" i="2"/>
  <c r="A1901" i="2"/>
  <c r="C1901" i="2"/>
  <c r="D1901" i="2" s="1"/>
  <c r="E1901" i="2" s="1"/>
  <c r="B1901" i="2"/>
  <c r="A1879" i="2"/>
  <c r="C1879" i="2"/>
  <c r="D1879" i="2" s="1"/>
  <c r="E1879" i="2" s="1"/>
  <c r="B1879" i="2"/>
  <c r="A1894" i="2"/>
  <c r="C1894" i="2"/>
  <c r="D1894" i="2"/>
  <c r="E1894" i="2" s="1"/>
  <c r="B1894" i="2"/>
  <c r="A1929" i="2"/>
  <c r="C1929" i="2"/>
  <c r="D1929" i="2"/>
  <c r="E1929" i="2" s="1"/>
  <c r="B1929" i="2"/>
  <c r="A1873" i="2"/>
  <c r="C1873" i="2"/>
  <c r="D1873" i="2"/>
  <c r="E1873" i="2" s="1"/>
  <c r="B1873" i="2"/>
  <c r="A1906" i="2"/>
  <c r="C1906" i="2"/>
  <c r="D1906" i="2" s="1"/>
  <c r="E1906" i="2" s="1"/>
  <c r="B1906" i="2"/>
  <c r="A1872" i="2"/>
  <c r="C1872" i="2"/>
  <c r="D1872" i="2" s="1"/>
  <c r="E1872" i="2" s="1"/>
  <c r="B1872" i="2"/>
  <c r="A1880" i="2"/>
  <c r="C1880" i="2"/>
  <c r="D1880" i="2" s="1"/>
  <c r="E1880" i="2" s="1"/>
  <c r="B1880" i="2"/>
  <c r="A1864" i="2"/>
  <c r="C1864" i="2"/>
  <c r="D1864" i="2" s="1"/>
  <c r="E1864" i="2" s="1"/>
  <c r="B1864" i="2"/>
  <c r="A1868" i="2"/>
  <c r="C1868" i="2"/>
  <c r="D1868" i="2" s="1"/>
  <c r="E1868" i="2" s="1"/>
  <c r="B1868" i="2"/>
  <c r="A1860" i="2"/>
  <c r="C1860" i="2"/>
  <c r="D1860" i="2" s="1"/>
  <c r="E1860" i="2" s="1"/>
  <c r="B1860" i="2"/>
  <c r="A1859" i="2"/>
  <c r="C1859" i="2"/>
  <c r="D1859" i="2" s="1"/>
  <c r="E1859" i="2" s="1"/>
  <c r="B1859" i="2"/>
  <c r="A1895" i="2"/>
  <c r="C1895" i="2"/>
  <c r="D1895" i="2" s="1"/>
  <c r="E1895" i="2" s="1"/>
  <c r="B1895" i="2"/>
  <c r="A1930" i="2"/>
  <c r="C1930" i="2"/>
  <c r="D1930" i="2" s="1"/>
  <c r="E1930" i="2"/>
  <c r="B1930" i="2"/>
  <c r="A1897" i="2"/>
  <c r="C1897" i="2"/>
  <c r="D1897" i="2" s="1"/>
  <c r="E1897" i="2" s="1"/>
  <c r="B1897" i="2"/>
  <c r="A1953" i="2"/>
  <c r="C1953" i="2"/>
  <c r="D1953" i="2" s="1"/>
  <c r="E1953" i="2" s="1"/>
  <c r="B1953" i="2"/>
  <c r="A1918" i="2"/>
  <c r="C1918" i="2"/>
  <c r="D1918" i="2"/>
  <c r="E1918" i="2" s="1"/>
  <c r="B1918" i="2"/>
  <c r="A1903" i="2"/>
  <c r="C1903" i="2"/>
  <c r="D1903" i="2" s="1"/>
  <c r="E1903" i="2" s="1"/>
  <c r="B1903" i="2"/>
  <c r="A1925" i="2"/>
  <c r="C1925" i="2"/>
  <c r="D1925" i="2" s="1"/>
  <c r="E1925" i="2" s="1"/>
  <c r="B1925" i="2"/>
  <c r="A1941" i="2"/>
  <c r="C1941" i="2"/>
  <c r="D1941" i="2" s="1"/>
  <c r="E1941" i="2" s="1"/>
  <c r="B1941" i="2"/>
  <c r="A1891" i="2"/>
  <c r="C1891" i="2"/>
  <c r="D1891" i="2" s="1"/>
  <c r="E1891" i="2" s="1"/>
  <c r="B1891" i="2"/>
  <c r="A1902" i="2"/>
  <c r="C1902" i="2"/>
  <c r="D1902" i="2" s="1"/>
  <c r="E1902" i="2"/>
  <c r="B1902" i="2"/>
  <c r="A1937" i="2"/>
  <c r="C1937" i="2"/>
  <c r="D1937" i="2" s="1"/>
  <c r="E1937" i="2" s="1"/>
  <c r="B1937" i="2"/>
  <c r="A1887" i="2"/>
  <c r="C1887" i="2"/>
  <c r="D1887" i="2" s="1"/>
  <c r="E1887" i="2" s="1"/>
  <c r="B1887" i="2"/>
  <c r="A1914" i="2"/>
  <c r="C1914" i="2"/>
  <c r="D1914" i="2" s="1"/>
  <c r="E1914" i="2"/>
  <c r="B1914" i="2"/>
  <c r="A1886" i="2"/>
  <c r="C1886" i="2"/>
  <c r="D1886" i="2"/>
  <c r="E1886" i="2" s="1"/>
  <c r="B1886" i="2"/>
  <c r="A1909" i="2"/>
  <c r="C1909" i="2"/>
  <c r="D1909" i="2" s="1"/>
  <c r="E1909" i="2" s="1"/>
  <c r="B1909" i="2"/>
  <c r="A1923" i="2"/>
  <c r="C1923" i="2"/>
  <c r="D1923" i="2" s="1"/>
  <c r="E1923" i="2" s="1"/>
  <c r="B1923" i="2"/>
  <c r="A1946" i="2"/>
  <c r="C1946" i="2"/>
  <c r="D1946" i="2"/>
  <c r="E1946" i="2" s="1"/>
  <c r="B1946" i="2"/>
  <c r="A1919" i="2"/>
  <c r="C1919" i="2"/>
  <c r="D1919" i="2" s="1"/>
  <c r="E1919" i="2" s="1"/>
  <c r="B1919" i="2"/>
  <c r="A1883" i="2"/>
  <c r="C1883" i="2"/>
  <c r="D1883" i="2" s="1"/>
  <c r="E1883" i="2" s="1"/>
  <c r="B1883" i="2"/>
  <c r="A1884" i="2"/>
  <c r="C1884" i="2"/>
  <c r="D1884" i="2" s="1"/>
  <c r="E1884" i="2" s="1"/>
  <c r="B1884" i="2"/>
  <c r="A1892" i="2"/>
  <c r="C1892" i="2"/>
  <c r="D1892" i="2" s="1"/>
  <c r="E1892" i="2" s="1"/>
  <c r="B1892" i="2"/>
  <c r="A1888" i="2"/>
  <c r="C1888" i="2"/>
  <c r="D1888" i="2" s="1"/>
  <c r="E1888" i="2" s="1"/>
  <c r="B1888" i="2"/>
  <c r="A1904" i="2"/>
  <c r="C1904" i="2"/>
  <c r="D1904" i="2" s="1"/>
  <c r="E1904" i="2" s="1"/>
  <c r="B1904" i="2"/>
  <c r="A1896" i="2"/>
  <c r="C1896" i="2"/>
  <c r="D1896" i="2" s="1"/>
  <c r="E1896" i="2" s="1"/>
  <c r="B1896" i="2"/>
  <c r="A1970" i="2"/>
  <c r="C1970" i="2"/>
  <c r="D1970" i="2" s="1"/>
  <c r="E1970" i="2" s="1"/>
  <c r="B1970" i="2"/>
  <c r="A1947" i="2"/>
  <c r="C1947" i="2"/>
  <c r="D1947" i="2"/>
  <c r="E1947" i="2" s="1"/>
  <c r="B1947" i="2"/>
  <c r="A1933" i="2"/>
  <c r="C1933" i="2"/>
  <c r="D1933" i="2" s="1"/>
  <c r="E1933" i="2" s="1"/>
  <c r="B1933" i="2"/>
  <c r="A1910" i="2"/>
  <c r="C1910" i="2"/>
  <c r="D1910" i="2" s="1"/>
  <c r="E1910" i="2" s="1"/>
  <c r="B1910" i="2"/>
  <c r="A1938" i="2"/>
  <c r="C1938" i="2"/>
  <c r="D1938" i="2"/>
  <c r="E1938" i="2" s="1"/>
  <c r="B1938" i="2"/>
  <c r="A1911" i="2"/>
  <c r="C1911" i="2"/>
  <c r="D1911" i="2"/>
  <c r="E1911" i="2" s="1"/>
  <c r="B1911" i="2"/>
  <c r="A1961" i="2"/>
  <c r="C1961" i="2"/>
  <c r="D1961" i="2" s="1"/>
  <c r="E1961" i="2" s="1"/>
  <c r="B1961" i="2"/>
  <c r="A1926" i="2"/>
  <c r="C1926" i="2"/>
  <c r="D1926" i="2" s="1"/>
  <c r="E1926" i="2" s="1"/>
  <c r="B1926" i="2"/>
  <c r="A1915" i="2"/>
  <c r="C1915" i="2"/>
  <c r="D1915" i="2" s="1"/>
  <c r="E1915" i="2" s="1"/>
  <c r="B1915" i="2"/>
  <c r="A1965" i="2"/>
  <c r="C1965" i="2"/>
  <c r="D1965" i="2" s="1"/>
  <c r="E1965" i="2" s="1"/>
  <c r="B1965" i="2"/>
  <c r="A1949" i="2"/>
  <c r="C1949" i="2"/>
  <c r="D1949" i="2" s="1"/>
  <c r="E1949" i="2" s="1"/>
  <c r="B1949" i="2"/>
  <c r="A1927" i="2"/>
  <c r="C1927" i="2"/>
  <c r="D1927" i="2" s="1"/>
  <c r="E1927" i="2" s="1"/>
  <c r="B1927" i="2"/>
  <c r="A1942" i="2"/>
  <c r="C1942" i="2"/>
  <c r="D1942" i="2"/>
  <c r="E1942" i="2" s="1"/>
  <c r="B1942" i="2"/>
  <c r="A1977" i="2"/>
  <c r="C1977" i="2"/>
  <c r="D1977" i="2" s="1"/>
  <c r="E1977" i="2" s="1"/>
  <c r="B1977" i="2"/>
  <c r="A1921" i="2"/>
  <c r="C1921" i="2"/>
  <c r="D1921" i="2" s="1"/>
  <c r="E1921" i="2" s="1"/>
  <c r="B1921" i="2"/>
  <c r="A1954" i="2"/>
  <c r="C1954" i="2"/>
  <c r="D1954" i="2" s="1"/>
  <c r="E1954" i="2" s="1"/>
  <c r="B1954" i="2"/>
  <c r="A1920" i="2"/>
  <c r="C1920" i="2"/>
  <c r="D1920" i="2" s="1"/>
  <c r="E1920" i="2" s="1"/>
  <c r="B1920" i="2"/>
  <c r="A1928" i="2"/>
  <c r="C1928" i="2"/>
  <c r="D1928" i="2" s="1"/>
  <c r="E1928" i="2" s="1"/>
  <c r="B1928" i="2"/>
  <c r="A1912" i="2"/>
  <c r="C1912" i="2"/>
  <c r="D1912" i="2"/>
  <c r="E1912" i="2" s="1"/>
  <c r="B1912" i="2"/>
  <c r="A1916" i="2"/>
  <c r="C1916" i="2"/>
  <c r="D1916" i="2" s="1"/>
  <c r="E1916" i="2" s="1"/>
  <c r="B1916" i="2"/>
  <c r="A1908" i="2"/>
  <c r="C1908" i="2"/>
  <c r="D1908" i="2" s="1"/>
  <c r="E1908" i="2" s="1"/>
  <c r="B1908" i="2"/>
  <c r="A1907" i="2"/>
  <c r="C1907" i="2"/>
  <c r="D1907" i="2" s="1"/>
  <c r="E1907" i="2" s="1"/>
  <c r="B1907" i="2"/>
  <c r="A1943" i="2"/>
  <c r="C1943" i="2"/>
  <c r="D1943" i="2" s="1"/>
  <c r="E1943" i="2" s="1"/>
  <c r="B1943" i="2"/>
  <c r="A1978" i="2"/>
  <c r="C1978" i="2"/>
  <c r="D1978" i="2" s="1"/>
  <c r="E1978" i="2" s="1"/>
  <c r="B1978" i="2"/>
  <c r="A1945" i="2"/>
  <c r="C1945" i="2"/>
  <c r="D1945" i="2" s="1"/>
  <c r="E1945" i="2" s="1"/>
  <c r="B1945" i="2"/>
  <c r="A2001" i="2"/>
  <c r="C2001" i="2"/>
  <c r="D2001" i="2" s="1"/>
  <c r="E2001" i="2" s="1"/>
  <c r="B2001" i="2"/>
  <c r="A1966" i="2"/>
  <c r="C1966" i="2"/>
  <c r="D1966" i="2" s="1"/>
  <c r="E1966" i="2" s="1"/>
  <c r="B1966" i="2"/>
  <c r="A1951" i="2"/>
  <c r="C1951" i="2"/>
  <c r="D1951" i="2" s="1"/>
  <c r="E1951" i="2" s="1"/>
  <c r="B1951" i="2"/>
  <c r="A1973" i="2"/>
  <c r="C1973" i="2"/>
  <c r="D1973" i="2" s="1"/>
  <c r="E1973" i="2" s="1"/>
  <c r="B1973" i="2"/>
  <c r="A1989" i="2"/>
  <c r="C1989" i="2"/>
  <c r="D1989" i="2" s="1"/>
  <c r="E1989" i="2" s="1"/>
  <c r="B1989" i="2"/>
  <c r="A1939" i="2"/>
  <c r="C1939" i="2"/>
  <c r="D1939" i="2" s="1"/>
  <c r="E1939" i="2" s="1"/>
  <c r="B1939" i="2"/>
  <c r="A1950" i="2"/>
  <c r="C1950" i="2"/>
  <c r="D1950" i="2" s="1"/>
  <c r="E1950" i="2" s="1"/>
  <c r="B1950" i="2"/>
  <c r="A1985" i="2"/>
  <c r="C1985" i="2"/>
  <c r="D1985" i="2" s="1"/>
  <c r="E1985" i="2" s="1"/>
  <c r="B1985" i="2"/>
  <c r="A1935" i="2"/>
  <c r="C1935" i="2"/>
  <c r="D1935" i="2" s="1"/>
  <c r="E1935" i="2" s="1"/>
  <c r="B1935" i="2"/>
  <c r="A1962" i="2"/>
  <c r="C1962" i="2"/>
  <c r="D1962" i="2" s="1"/>
  <c r="E1962" i="2" s="1"/>
  <c r="B1962" i="2"/>
  <c r="A1934" i="2"/>
  <c r="C1934" i="2"/>
  <c r="D1934" i="2" s="1"/>
  <c r="E1934" i="2" s="1"/>
  <c r="B1934" i="2"/>
  <c r="A1957" i="2"/>
  <c r="C1957" i="2"/>
  <c r="D1957" i="2" s="1"/>
  <c r="E1957" i="2" s="1"/>
  <c r="B1957" i="2"/>
  <c r="A1971" i="2"/>
  <c r="C1971" i="2"/>
  <c r="D1971" i="2" s="1"/>
  <c r="E1971" i="2" s="1"/>
  <c r="B1971" i="2"/>
  <c r="A1994" i="2"/>
  <c r="C1994" i="2"/>
  <c r="D1994" i="2" s="1"/>
  <c r="E1994" i="2" s="1"/>
  <c r="B1994" i="2"/>
  <c r="A1967" i="2"/>
  <c r="C1967" i="2"/>
  <c r="D1967" i="2" s="1"/>
  <c r="E1967" i="2" s="1"/>
  <c r="B1967" i="2"/>
  <c r="A1931" i="2"/>
  <c r="C1931" i="2"/>
  <c r="D1931" i="2" s="1"/>
  <c r="E1931" i="2" s="1"/>
  <c r="B1931" i="2"/>
  <c r="A1932" i="2"/>
  <c r="C1932" i="2"/>
  <c r="D1932" i="2" s="1"/>
  <c r="E1932" i="2" s="1"/>
  <c r="B1932" i="2"/>
  <c r="A1940" i="2"/>
  <c r="C1940" i="2"/>
  <c r="D1940" i="2" s="1"/>
  <c r="E1940" i="2" s="1"/>
  <c r="B1940" i="2"/>
  <c r="A1936" i="2"/>
  <c r="C1936" i="2"/>
  <c r="D1936" i="2" s="1"/>
  <c r="E1936" i="2" s="1"/>
  <c r="B1936" i="2"/>
  <c r="A1952" i="2"/>
  <c r="C1952" i="2"/>
  <c r="D1952" i="2" s="1"/>
  <c r="E1952" i="2" s="1"/>
  <c r="B1952" i="2"/>
  <c r="A1944" i="2"/>
  <c r="C1944" i="2"/>
  <c r="D1944" i="2" s="1"/>
  <c r="E1944" i="2" s="1"/>
  <c r="B1944" i="2"/>
  <c r="A2018" i="2"/>
  <c r="C2018" i="2"/>
  <c r="D2018" i="2" s="1"/>
  <c r="E2018" i="2" s="1"/>
  <c r="B2018" i="2"/>
  <c r="A1995" i="2"/>
  <c r="C1995" i="2"/>
  <c r="D1995" i="2" s="1"/>
  <c r="E1995" i="2" s="1"/>
  <c r="B1995" i="2"/>
  <c r="A1981" i="2"/>
  <c r="C1981" i="2"/>
  <c r="D1981" i="2" s="1"/>
  <c r="E1981" i="2" s="1"/>
  <c r="B1981" i="2"/>
  <c r="A1958" i="2"/>
  <c r="C1958" i="2"/>
  <c r="D1958" i="2" s="1"/>
  <c r="E1958" i="2" s="1"/>
  <c r="B1958" i="2"/>
  <c r="A1986" i="2"/>
  <c r="C1986" i="2"/>
  <c r="D1986" i="2" s="1"/>
  <c r="E1986" i="2" s="1"/>
  <c r="B1986" i="2"/>
  <c r="A1959" i="2"/>
  <c r="C1959" i="2"/>
  <c r="D1959" i="2" s="1"/>
  <c r="E1959" i="2" s="1"/>
  <c r="B1959" i="2"/>
  <c r="A2009" i="2"/>
  <c r="C2009" i="2"/>
  <c r="D2009" i="2" s="1"/>
  <c r="E2009" i="2" s="1"/>
  <c r="B2009" i="2"/>
  <c r="A1974" i="2"/>
  <c r="C1974" i="2"/>
  <c r="D1974" i="2" s="1"/>
  <c r="E1974" i="2" s="1"/>
  <c r="B1974" i="2"/>
  <c r="A1963" i="2"/>
  <c r="C1963" i="2"/>
  <c r="D1963" i="2" s="1"/>
  <c r="E1963" i="2" s="1"/>
  <c r="B1963" i="2"/>
  <c r="A2013" i="2"/>
  <c r="C2013" i="2"/>
  <c r="D2013" i="2" s="1"/>
  <c r="E2013" i="2" s="1"/>
  <c r="B2013" i="2"/>
  <c r="A1997" i="2"/>
  <c r="C1997" i="2"/>
  <c r="D1997" i="2" s="1"/>
  <c r="E1997" i="2" s="1"/>
  <c r="B1997" i="2"/>
  <c r="A1975" i="2"/>
  <c r="C1975" i="2"/>
  <c r="D1975" i="2" s="1"/>
  <c r="E1975" i="2" s="1"/>
  <c r="B1975" i="2"/>
  <c r="A1990" i="2"/>
  <c r="C1990" i="2"/>
  <c r="D1990" i="2" s="1"/>
  <c r="E1990" i="2" s="1"/>
  <c r="B1990" i="2"/>
  <c r="A2025" i="2"/>
  <c r="C2025" i="2"/>
  <c r="D2025" i="2" s="1"/>
  <c r="E2025" i="2" s="1"/>
  <c r="B2025" i="2"/>
  <c r="A1969" i="2"/>
  <c r="C1969" i="2"/>
  <c r="D1969" i="2" s="1"/>
  <c r="E1969" i="2" s="1"/>
  <c r="B1969" i="2"/>
  <c r="A2002" i="2"/>
  <c r="C2002" i="2"/>
  <c r="D2002" i="2" s="1"/>
  <c r="E2002" i="2" s="1"/>
  <c r="B2002" i="2"/>
  <c r="A1968" i="2"/>
  <c r="C1968" i="2"/>
  <c r="D1968" i="2" s="1"/>
  <c r="E1968" i="2" s="1"/>
  <c r="B1968" i="2"/>
  <c r="A1976" i="2"/>
  <c r="C1976" i="2"/>
  <c r="D1976" i="2" s="1"/>
  <c r="E1976" i="2" s="1"/>
  <c r="B1976" i="2"/>
  <c r="A1960" i="2"/>
  <c r="C1960" i="2"/>
  <c r="D1960" i="2" s="1"/>
  <c r="E1960" i="2" s="1"/>
  <c r="B1960" i="2"/>
  <c r="A1964" i="2"/>
  <c r="C1964" i="2"/>
  <c r="D1964" i="2" s="1"/>
  <c r="E1964" i="2" s="1"/>
  <c r="B1964" i="2"/>
  <c r="A1956" i="2"/>
  <c r="C1956" i="2"/>
  <c r="D1956" i="2" s="1"/>
  <c r="E1956" i="2" s="1"/>
  <c r="B1956" i="2"/>
  <c r="A1955" i="2"/>
  <c r="C1955" i="2"/>
  <c r="D1955" i="2" s="1"/>
  <c r="E1955" i="2" s="1"/>
  <c r="B1955" i="2"/>
  <c r="A1991" i="2"/>
  <c r="C1991" i="2"/>
  <c r="D1991" i="2" s="1"/>
  <c r="E1991" i="2" s="1"/>
  <c r="B1991" i="2"/>
  <c r="A2026" i="2"/>
  <c r="C2026" i="2"/>
  <c r="D2026" i="2" s="1"/>
  <c r="E2026" i="2" s="1"/>
  <c r="B2026" i="2"/>
  <c r="A1993" i="2"/>
  <c r="C1993" i="2"/>
  <c r="D1993" i="2"/>
  <c r="E1993" i="2" s="1"/>
  <c r="B1993" i="2"/>
  <c r="A2049" i="2"/>
  <c r="C2049" i="2"/>
  <c r="D2049" i="2" s="1"/>
  <c r="E2049" i="2" s="1"/>
  <c r="B2049" i="2"/>
  <c r="A2014" i="2"/>
  <c r="C2014" i="2"/>
  <c r="D2014" i="2" s="1"/>
  <c r="E2014" i="2" s="1"/>
  <c r="B2014" i="2"/>
  <c r="A1999" i="2"/>
  <c r="C1999" i="2"/>
  <c r="D1999" i="2" s="1"/>
  <c r="E1999" i="2" s="1"/>
  <c r="B1999" i="2"/>
  <c r="A2021" i="2"/>
  <c r="C2021" i="2"/>
  <c r="D2021" i="2" s="1"/>
  <c r="E2021" i="2" s="1"/>
  <c r="B2021" i="2"/>
  <c r="A2037" i="2"/>
  <c r="C2037" i="2"/>
  <c r="D2037" i="2" s="1"/>
  <c r="E2037" i="2" s="1"/>
  <c r="B2037" i="2"/>
  <c r="A1987" i="2"/>
  <c r="C1987" i="2"/>
  <c r="D1987" i="2" s="1"/>
  <c r="E1987" i="2" s="1"/>
  <c r="B1987" i="2"/>
  <c r="A1998" i="2"/>
  <c r="C1998" i="2"/>
  <c r="D1998" i="2" s="1"/>
  <c r="E1998" i="2" s="1"/>
  <c r="B1998" i="2"/>
  <c r="A2033" i="2"/>
  <c r="C2033" i="2"/>
  <c r="D2033" i="2" s="1"/>
  <c r="E2033" i="2" s="1"/>
  <c r="B2033" i="2"/>
  <c r="A1983" i="2"/>
  <c r="C1983" i="2"/>
  <c r="D1983" i="2" s="1"/>
  <c r="E1983" i="2" s="1"/>
  <c r="B1983" i="2"/>
  <c r="A2010" i="2"/>
  <c r="C2010" i="2"/>
  <c r="D2010" i="2" s="1"/>
  <c r="E2010" i="2" s="1"/>
  <c r="B2010" i="2"/>
  <c r="A1982" i="2"/>
  <c r="C1982" i="2"/>
  <c r="D1982" i="2" s="1"/>
  <c r="E1982" i="2" s="1"/>
  <c r="B1982" i="2"/>
  <c r="A2005" i="2"/>
  <c r="C2005" i="2"/>
  <c r="D2005" i="2" s="1"/>
  <c r="E2005" i="2" s="1"/>
  <c r="B2005" i="2"/>
  <c r="A2019" i="2"/>
  <c r="C2019" i="2"/>
  <c r="D2019" i="2" s="1"/>
  <c r="E2019" i="2" s="1"/>
  <c r="B2019" i="2"/>
  <c r="A2042" i="2"/>
  <c r="C2042" i="2"/>
  <c r="D2042" i="2" s="1"/>
  <c r="E2042" i="2" s="1"/>
  <c r="B2042" i="2"/>
  <c r="A2015" i="2"/>
  <c r="C2015" i="2"/>
  <c r="D2015" i="2" s="1"/>
  <c r="E2015" i="2" s="1"/>
  <c r="B2015" i="2"/>
  <c r="A1979" i="2"/>
  <c r="C1979" i="2"/>
  <c r="D1979" i="2" s="1"/>
  <c r="E1979" i="2" s="1"/>
  <c r="B1979" i="2"/>
  <c r="A1980" i="2"/>
  <c r="C1980" i="2"/>
  <c r="D1980" i="2" s="1"/>
  <c r="E1980" i="2" s="1"/>
  <c r="B1980" i="2"/>
  <c r="A1988" i="2"/>
  <c r="C1988" i="2"/>
  <c r="D1988" i="2" s="1"/>
  <c r="E1988" i="2" s="1"/>
  <c r="B1988" i="2"/>
  <c r="A1984" i="2"/>
  <c r="C1984" i="2"/>
  <c r="D1984" i="2" s="1"/>
  <c r="E1984" i="2" s="1"/>
  <c r="B1984" i="2"/>
  <c r="A2000" i="2"/>
  <c r="C2000" i="2"/>
  <c r="D2000" i="2" s="1"/>
  <c r="E2000" i="2" s="1"/>
  <c r="B2000" i="2"/>
  <c r="A1992" i="2"/>
  <c r="C1992" i="2"/>
  <c r="D1992" i="2" s="1"/>
  <c r="E1992" i="2" s="1"/>
  <c r="B1992" i="2"/>
  <c r="A2066" i="2"/>
  <c r="C2066" i="2"/>
  <c r="D2066" i="2" s="1"/>
  <c r="E2066" i="2" s="1"/>
  <c r="B2066" i="2"/>
  <c r="A2043" i="2"/>
  <c r="C2043" i="2"/>
  <c r="D2043" i="2" s="1"/>
  <c r="E2043" i="2" s="1"/>
  <c r="B2043" i="2"/>
  <c r="A2029" i="2"/>
  <c r="C2029" i="2"/>
  <c r="D2029" i="2" s="1"/>
  <c r="E2029" i="2" s="1"/>
  <c r="B2029" i="2"/>
  <c r="A2006" i="2"/>
  <c r="C2006" i="2"/>
  <c r="D2006" i="2" s="1"/>
  <c r="E2006" i="2" s="1"/>
  <c r="B2006" i="2"/>
  <c r="A2034" i="2"/>
  <c r="C2034" i="2"/>
  <c r="D2034" i="2" s="1"/>
  <c r="E2034" i="2" s="1"/>
  <c r="B2034" i="2"/>
  <c r="A2007" i="2"/>
  <c r="C2007" i="2"/>
  <c r="D2007" i="2" s="1"/>
  <c r="E2007" i="2" s="1"/>
  <c r="B2007" i="2"/>
  <c r="A2057" i="2"/>
  <c r="C2057" i="2"/>
  <c r="D2057" i="2" s="1"/>
  <c r="E2057" i="2" s="1"/>
  <c r="B2057" i="2"/>
  <c r="A2022" i="2"/>
  <c r="C2022" i="2"/>
  <c r="D2022" i="2" s="1"/>
  <c r="E2022" i="2" s="1"/>
  <c r="B2022" i="2"/>
  <c r="A2011" i="2"/>
  <c r="C2011" i="2"/>
  <c r="D2011" i="2" s="1"/>
  <c r="E2011" i="2" s="1"/>
  <c r="B2011" i="2"/>
  <c r="A2061" i="2"/>
  <c r="C2061" i="2"/>
  <c r="D2061" i="2" s="1"/>
  <c r="E2061" i="2" s="1"/>
  <c r="B2061" i="2"/>
  <c r="A2045" i="2"/>
  <c r="C2045" i="2"/>
  <c r="D2045" i="2" s="1"/>
  <c r="E2045" i="2" s="1"/>
  <c r="B2045" i="2"/>
  <c r="A2023" i="2"/>
  <c r="C2023" i="2"/>
  <c r="D2023" i="2" s="1"/>
  <c r="E2023" i="2" s="1"/>
  <c r="B2023" i="2"/>
  <c r="A2038" i="2"/>
  <c r="C2038" i="2"/>
  <c r="D2038" i="2" s="1"/>
  <c r="E2038" i="2" s="1"/>
  <c r="B2038" i="2"/>
  <c r="A2073" i="2"/>
  <c r="C2073" i="2"/>
  <c r="D2073" i="2" s="1"/>
  <c r="E2073" i="2" s="1"/>
  <c r="B2073" i="2"/>
  <c r="A2017" i="2"/>
  <c r="C2017" i="2"/>
  <c r="D2017" i="2" s="1"/>
  <c r="E2017" i="2" s="1"/>
  <c r="B2017" i="2"/>
  <c r="A2050" i="2"/>
  <c r="C2050" i="2"/>
  <c r="D2050" i="2" s="1"/>
  <c r="E2050" i="2" s="1"/>
  <c r="B2050" i="2"/>
  <c r="A2016" i="2"/>
  <c r="C2016" i="2"/>
  <c r="D2016" i="2" s="1"/>
  <c r="E2016" i="2" s="1"/>
  <c r="B2016" i="2"/>
  <c r="A2024" i="2"/>
  <c r="C2024" i="2"/>
  <c r="D2024" i="2" s="1"/>
  <c r="E2024" i="2" s="1"/>
  <c r="B2024" i="2"/>
  <c r="A2008" i="2"/>
  <c r="C2008" i="2"/>
  <c r="D2008" i="2" s="1"/>
  <c r="E2008" i="2" s="1"/>
  <c r="B2008" i="2"/>
  <c r="A2012" i="2"/>
  <c r="C2012" i="2"/>
  <c r="D2012" i="2" s="1"/>
  <c r="E2012" i="2" s="1"/>
  <c r="B2012" i="2"/>
  <c r="A2004" i="2"/>
  <c r="C2004" i="2"/>
  <c r="D2004" i="2" s="1"/>
  <c r="E2004" i="2" s="1"/>
  <c r="B2004" i="2"/>
  <c r="A2003" i="2"/>
  <c r="C2003" i="2"/>
  <c r="D2003" i="2" s="1"/>
  <c r="E2003" i="2" s="1"/>
  <c r="B2003" i="2"/>
  <c r="A2039" i="2"/>
  <c r="C2039" i="2"/>
  <c r="D2039" i="2" s="1"/>
  <c r="E2039" i="2" s="1"/>
  <c r="B2039" i="2"/>
  <c r="A2063" i="2"/>
  <c r="C2063" i="2"/>
  <c r="D2063" i="2" s="1"/>
  <c r="E2063" i="2" s="1"/>
  <c r="B2063" i="2"/>
  <c r="A2028" i="2"/>
  <c r="C2028" i="2"/>
  <c r="D2028" i="2" s="1"/>
  <c r="E2028" i="2" s="1"/>
  <c r="B2028" i="2"/>
  <c r="A2027" i="2"/>
  <c r="C2027" i="2"/>
  <c r="D2027" i="2" s="1"/>
  <c r="E2027" i="2" s="1"/>
  <c r="B2027" i="2"/>
  <c r="A2074" i="2"/>
  <c r="C2074" i="2"/>
  <c r="D2074" i="2" s="1"/>
  <c r="E2074" i="2" s="1"/>
  <c r="B2074" i="2"/>
  <c r="A2041" i="2"/>
  <c r="C2041" i="2"/>
  <c r="D2041" i="2" s="1"/>
  <c r="E2041" i="2" s="1"/>
  <c r="B2041" i="2"/>
  <c r="A2097" i="2"/>
  <c r="C2097" i="2"/>
  <c r="D2097" i="2" s="1"/>
  <c r="E2097" i="2" s="1"/>
  <c r="B2097" i="2"/>
  <c r="A2062" i="2"/>
  <c r="C2062" i="2"/>
  <c r="D2062" i="2" s="1"/>
  <c r="E2062" i="2" s="1"/>
  <c r="B2062" i="2"/>
  <c r="A2047" i="2"/>
  <c r="C2047" i="2"/>
  <c r="D2047" i="2" s="1"/>
  <c r="E2047" i="2" s="1"/>
  <c r="B2047" i="2"/>
  <c r="A2069" i="2"/>
  <c r="C2069" i="2"/>
  <c r="D2069" i="2" s="1"/>
  <c r="E2069" i="2" s="1"/>
  <c r="B2069" i="2"/>
  <c r="A2085" i="2"/>
  <c r="C2085" i="2"/>
  <c r="D2085" i="2" s="1"/>
  <c r="E2085" i="2" s="1"/>
  <c r="B2085" i="2"/>
  <c r="A2035" i="2"/>
  <c r="C2035" i="2"/>
  <c r="D2035" i="2" s="1"/>
  <c r="E2035" i="2" s="1"/>
  <c r="B2035" i="2"/>
  <c r="A2046" i="2"/>
  <c r="C2046" i="2"/>
  <c r="D2046" i="2" s="1"/>
  <c r="E2046" i="2" s="1"/>
  <c r="B2046" i="2"/>
  <c r="A2081" i="2"/>
  <c r="C2081" i="2"/>
  <c r="D2081" i="2" s="1"/>
  <c r="E2081" i="2" s="1"/>
  <c r="B2081" i="2"/>
  <c r="A2031" i="2"/>
  <c r="C2031" i="2"/>
  <c r="D2031" i="2" s="1"/>
  <c r="E2031" i="2" s="1"/>
  <c r="B2031" i="2"/>
  <c r="A2058" i="2"/>
  <c r="C2058" i="2"/>
  <c r="D2058" i="2"/>
  <c r="E2058" i="2" s="1"/>
  <c r="B2058" i="2"/>
  <c r="A2030" i="2"/>
  <c r="C2030" i="2"/>
  <c r="D2030" i="2" s="1"/>
  <c r="E2030" i="2" s="1"/>
  <c r="B2030" i="2"/>
  <c r="A2053" i="2"/>
  <c r="C2053" i="2"/>
  <c r="D2053" i="2" s="1"/>
  <c r="E2053" i="2" s="1"/>
  <c r="B2053" i="2"/>
  <c r="A2067" i="2"/>
  <c r="C2067" i="2"/>
  <c r="D2067" i="2" s="1"/>
  <c r="E2067" i="2" s="1"/>
  <c r="B2067" i="2"/>
  <c r="A2090" i="2"/>
  <c r="C2090" i="2"/>
  <c r="D2090" i="2" s="1"/>
  <c r="E2090" i="2" s="1"/>
  <c r="B2090" i="2"/>
  <c r="A2036" i="2"/>
  <c r="C2036" i="2"/>
  <c r="D2036" i="2" s="1"/>
  <c r="E2036" i="2" s="1"/>
  <c r="B2036" i="2"/>
  <c r="A2032" i="2"/>
  <c r="C2032" i="2"/>
  <c r="D2032" i="2" s="1"/>
  <c r="E2032" i="2" s="1"/>
  <c r="B2032" i="2"/>
  <c r="A2048" i="2"/>
  <c r="C2048" i="2"/>
  <c r="D2048" i="2" s="1"/>
  <c r="E2048" i="2" s="1"/>
  <c r="B2048" i="2"/>
  <c r="A2040" i="2"/>
  <c r="C2040" i="2"/>
  <c r="D2040" i="2" s="1"/>
  <c r="E2040" i="2" s="1"/>
  <c r="B2040" i="2"/>
  <c r="A2114" i="2"/>
  <c r="C2114" i="2"/>
  <c r="D2114" i="2" s="1"/>
  <c r="E2114" i="2" s="1"/>
  <c r="B2114" i="2"/>
  <c r="A2091" i="2"/>
  <c r="C2091" i="2"/>
  <c r="D2091" i="2" s="1"/>
  <c r="E2091" i="2" s="1"/>
  <c r="B2091" i="2"/>
  <c r="A2077" i="2"/>
  <c r="C2077" i="2"/>
  <c r="D2077" i="2" s="1"/>
  <c r="E2077" i="2" s="1"/>
  <c r="B2077" i="2"/>
  <c r="A2054" i="2"/>
  <c r="C2054" i="2"/>
  <c r="D2054" i="2" s="1"/>
  <c r="E2054" i="2" s="1"/>
  <c r="B2054" i="2"/>
  <c r="A2082" i="2"/>
  <c r="C2082" i="2"/>
  <c r="D2082" i="2" s="1"/>
  <c r="E2082" i="2" s="1"/>
  <c r="B2082" i="2"/>
  <c r="A2055" i="2"/>
  <c r="C2055" i="2"/>
  <c r="D2055" i="2" s="1"/>
  <c r="E2055" i="2" s="1"/>
  <c r="B2055" i="2"/>
  <c r="A2105" i="2"/>
  <c r="C2105" i="2"/>
  <c r="D2105" i="2" s="1"/>
  <c r="E2105" i="2" s="1"/>
  <c r="B2105" i="2"/>
  <c r="A2070" i="2"/>
  <c r="C2070" i="2"/>
  <c r="D2070" i="2" s="1"/>
  <c r="E2070" i="2" s="1"/>
  <c r="B2070" i="2"/>
  <c r="A2059" i="2"/>
  <c r="C2059" i="2"/>
  <c r="D2059" i="2" s="1"/>
  <c r="E2059" i="2" s="1"/>
  <c r="B2059" i="2"/>
  <c r="A2109" i="2"/>
  <c r="C2109" i="2"/>
  <c r="D2109" i="2" s="1"/>
  <c r="E2109" i="2" s="1"/>
  <c r="B2109" i="2"/>
  <c r="A2093" i="2"/>
  <c r="C2093" i="2"/>
  <c r="D2093" i="2" s="1"/>
  <c r="E2093" i="2" s="1"/>
  <c r="B2093" i="2"/>
  <c r="A2071" i="2"/>
  <c r="C2071" i="2"/>
  <c r="D2071" i="2" s="1"/>
  <c r="E2071" i="2" s="1"/>
  <c r="B2071" i="2"/>
  <c r="A2086" i="2"/>
  <c r="C2086" i="2"/>
  <c r="D2086" i="2" s="1"/>
  <c r="E2086" i="2" s="1"/>
  <c r="B2086" i="2"/>
  <c r="A2121" i="2"/>
  <c r="C2121" i="2"/>
  <c r="D2121" i="2" s="1"/>
  <c r="E2121" i="2" s="1"/>
  <c r="B2121" i="2"/>
  <c r="A2065" i="2"/>
  <c r="C2065" i="2"/>
  <c r="D2065" i="2" s="1"/>
  <c r="E2065" i="2" s="1"/>
  <c r="B2065" i="2"/>
  <c r="A2098" i="2"/>
  <c r="C2098" i="2"/>
  <c r="D2098" i="2" s="1"/>
  <c r="E2098" i="2" s="1"/>
  <c r="B2098" i="2"/>
  <c r="A2051" i="2"/>
  <c r="C2051" i="2"/>
  <c r="D2051" i="2" s="1"/>
  <c r="E2051" i="2" s="1"/>
  <c r="B2051" i="2"/>
  <c r="A2087" i="2"/>
  <c r="C2087" i="2"/>
  <c r="D2087" i="2" s="1"/>
  <c r="E2087" i="2" s="1"/>
  <c r="B2087" i="2"/>
  <c r="A2064" i="2"/>
  <c r="C2064" i="2"/>
  <c r="D2064" i="2" s="1"/>
  <c r="E2064" i="2" s="1"/>
  <c r="B2064" i="2"/>
  <c r="A2072" i="2"/>
  <c r="C2072" i="2"/>
  <c r="D2072" i="2" s="1"/>
  <c r="E2072" i="2" s="1"/>
  <c r="B2072" i="2"/>
  <c r="A2056" i="2"/>
  <c r="C2056" i="2"/>
  <c r="D2056" i="2" s="1"/>
  <c r="E2056" i="2" s="1"/>
  <c r="B2056" i="2"/>
  <c r="A2060" i="2"/>
  <c r="C2060" i="2"/>
  <c r="D2060" i="2" s="1"/>
  <c r="E2060" i="2" s="1"/>
  <c r="B2060" i="2"/>
  <c r="A2052" i="2"/>
  <c r="C2052" i="2"/>
  <c r="D2052" i="2" s="1"/>
  <c r="E2052" i="2" s="1"/>
  <c r="B2052" i="2"/>
  <c r="A2111" i="2"/>
  <c r="C2111" i="2"/>
  <c r="D2111" i="2" s="1"/>
  <c r="E2111" i="2" s="1"/>
  <c r="B2111" i="2"/>
  <c r="A2075" i="2"/>
  <c r="C2075" i="2"/>
  <c r="D2075" i="2" s="1"/>
  <c r="E2075" i="2" s="1"/>
  <c r="B2075" i="2"/>
  <c r="A2122" i="2"/>
  <c r="C2122" i="2"/>
  <c r="D2122" i="2" s="1"/>
  <c r="E2122" i="2" s="1"/>
  <c r="B2122" i="2"/>
  <c r="A2089" i="2"/>
  <c r="C2089" i="2"/>
  <c r="D2089" i="2" s="1"/>
  <c r="E2089" i="2" s="1"/>
  <c r="B2089" i="2"/>
  <c r="A2145" i="2"/>
  <c r="C2145" i="2"/>
  <c r="D2145" i="2" s="1"/>
  <c r="E2145" i="2"/>
  <c r="B2145" i="2"/>
  <c r="A2110" i="2"/>
  <c r="C2110" i="2"/>
  <c r="D2110" i="2" s="1"/>
  <c r="E2110" i="2" s="1"/>
  <c r="B2110" i="2"/>
  <c r="A2095" i="2"/>
  <c r="C2095" i="2"/>
  <c r="D2095" i="2" s="1"/>
  <c r="E2095" i="2" s="1"/>
  <c r="B2095" i="2"/>
  <c r="A2117" i="2"/>
  <c r="C2117" i="2"/>
  <c r="D2117" i="2" s="1"/>
  <c r="E2117" i="2" s="1"/>
  <c r="B2117" i="2"/>
  <c r="A2133" i="2"/>
  <c r="C2133" i="2"/>
  <c r="D2133" i="2" s="1"/>
  <c r="E2133" i="2" s="1"/>
  <c r="B2133" i="2"/>
  <c r="A2083" i="2"/>
  <c r="C2083" i="2"/>
  <c r="D2083" i="2"/>
  <c r="E2083" i="2" s="1"/>
  <c r="B2083" i="2"/>
  <c r="A2094" i="2"/>
  <c r="C2094" i="2"/>
  <c r="D2094" i="2" s="1"/>
  <c r="E2094" i="2" s="1"/>
  <c r="B2094" i="2"/>
  <c r="A2129" i="2"/>
  <c r="C2129" i="2"/>
  <c r="D2129" i="2" s="1"/>
  <c r="E2129" i="2" s="1"/>
  <c r="B2129" i="2"/>
  <c r="A2079" i="2"/>
  <c r="C2079" i="2"/>
  <c r="D2079" i="2" s="1"/>
  <c r="E2079" i="2" s="1"/>
  <c r="B2079" i="2"/>
  <c r="A2106" i="2"/>
  <c r="C2106" i="2"/>
  <c r="D2106" i="2" s="1"/>
  <c r="E2106" i="2" s="1"/>
  <c r="B2106" i="2"/>
  <c r="A2078" i="2"/>
  <c r="C2078" i="2"/>
  <c r="D2078" i="2" s="1"/>
  <c r="E2078" i="2" s="1"/>
  <c r="B2078" i="2"/>
  <c r="A2101" i="2"/>
  <c r="C2101" i="2"/>
  <c r="D2101" i="2" s="1"/>
  <c r="E2101" i="2" s="1"/>
  <c r="B2101" i="2"/>
  <c r="A2115" i="2"/>
  <c r="C2115" i="2"/>
  <c r="D2115" i="2" s="1"/>
  <c r="E2115" i="2" s="1"/>
  <c r="B2115" i="2"/>
  <c r="A2138" i="2"/>
  <c r="C2138" i="2"/>
  <c r="D2138" i="2" s="1"/>
  <c r="E2138" i="2" s="1"/>
  <c r="B2138" i="2"/>
  <c r="A2076" i="2"/>
  <c r="C2076" i="2"/>
  <c r="D2076" i="2" s="1"/>
  <c r="E2076" i="2" s="1"/>
  <c r="B2076" i="2"/>
  <c r="A2084" i="2"/>
  <c r="C2084" i="2"/>
  <c r="D2084" i="2" s="1"/>
  <c r="E2084" i="2" s="1"/>
  <c r="B2084" i="2"/>
  <c r="A2080" i="2"/>
  <c r="C2080" i="2"/>
  <c r="D2080" i="2" s="1"/>
  <c r="E2080" i="2" s="1"/>
  <c r="B2080" i="2"/>
  <c r="A2096" i="2"/>
  <c r="C2096" i="2"/>
  <c r="D2096" i="2" s="1"/>
  <c r="E2096" i="2" s="1"/>
  <c r="B2096" i="2"/>
  <c r="A2088" i="2"/>
  <c r="C2088" i="2"/>
  <c r="D2088" i="2" s="1"/>
  <c r="E2088" i="2" s="1"/>
  <c r="B2088" i="2"/>
  <c r="A2162" i="2"/>
  <c r="C2162" i="2"/>
  <c r="D2162" i="2" s="1"/>
  <c r="E2162" i="2" s="1"/>
  <c r="B2162" i="2"/>
  <c r="A2139" i="2"/>
  <c r="C2139" i="2"/>
  <c r="D2139" i="2" s="1"/>
  <c r="E2139" i="2" s="1"/>
  <c r="B2139" i="2"/>
  <c r="A2125" i="2"/>
  <c r="C2125" i="2"/>
  <c r="D2125" i="2" s="1"/>
  <c r="E2125" i="2" s="1"/>
  <c r="B2125" i="2"/>
  <c r="A2102" i="2"/>
  <c r="C2102" i="2"/>
  <c r="D2102" i="2" s="1"/>
  <c r="E2102" i="2" s="1"/>
  <c r="B2102" i="2"/>
  <c r="A2130" i="2"/>
  <c r="C2130" i="2"/>
  <c r="D2130" i="2" s="1"/>
  <c r="E2130" i="2" s="1"/>
  <c r="B2130" i="2"/>
  <c r="A2103" i="2"/>
  <c r="C2103" i="2"/>
  <c r="D2103" i="2" s="1"/>
  <c r="E2103" i="2" s="1"/>
  <c r="B2103" i="2"/>
  <c r="A2153" i="2"/>
  <c r="C2153" i="2"/>
  <c r="D2153" i="2" s="1"/>
  <c r="E2153" i="2" s="1"/>
  <c r="B2153" i="2"/>
  <c r="A2118" i="2"/>
  <c r="C2118" i="2"/>
  <c r="D2118" i="2" s="1"/>
  <c r="E2118" i="2" s="1"/>
  <c r="B2118" i="2"/>
  <c r="A2107" i="2"/>
  <c r="C2107" i="2"/>
  <c r="D2107" i="2" s="1"/>
  <c r="E2107" i="2" s="1"/>
  <c r="B2107" i="2"/>
  <c r="A2157" i="2"/>
  <c r="C2157" i="2"/>
  <c r="D2157" i="2" s="1"/>
  <c r="E2157" i="2" s="1"/>
  <c r="B2157" i="2"/>
  <c r="A2141" i="2"/>
  <c r="C2141" i="2"/>
  <c r="D2141" i="2" s="1"/>
  <c r="E2141" i="2" s="1"/>
  <c r="B2141" i="2"/>
  <c r="A2119" i="2"/>
  <c r="C2119" i="2"/>
  <c r="D2119" i="2" s="1"/>
  <c r="E2119" i="2" s="1"/>
  <c r="B2119" i="2"/>
  <c r="A2134" i="2"/>
  <c r="C2134" i="2"/>
  <c r="D2134" i="2" s="1"/>
  <c r="E2134" i="2" s="1"/>
  <c r="B2134" i="2"/>
  <c r="A2169" i="2"/>
  <c r="C2169" i="2"/>
  <c r="D2169" i="2" s="1"/>
  <c r="E2169" i="2" s="1"/>
  <c r="B2169" i="2"/>
  <c r="A2113" i="2"/>
  <c r="C2113" i="2"/>
  <c r="D2113" i="2" s="1"/>
  <c r="E2113" i="2" s="1"/>
  <c r="B2113" i="2"/>
  <c r="A2146" i="2"/>
  <c r="C2146" i="2"/>
  <c r="D2146" i="2" s="1"/>
  <c r="E2146" i="2" s="1"/>
  <c r="B2146" i="2"/>
  <c r="A2099" i="2"/>
  <c r="C2099" i="2"/>
  <c r="D2099" i="2" s="1"/>
  <c r="E2099" i="2" s="1"/>
  <c r="B2099" i="2"/>
  <c r="A2135" i="2"/>
  <c r="C2135" i="2"/>
  <c r="D2135" i="2" s="1"/>
  <c r="E2135" i="2" s="1"/>
  <c r="B2135" i="2"/>
  <c r="A2112" i="2"/>
  <c r="C2112" i="2"/>
  <c r="D2112" i="2" s="1"/>
  <c r="E2112" i="2" s="1"/>
  <c r="B2112" i="2"/>
  <c r="A2120" i="2"/>
  <c r="C2120" i="2"/>
  <c r="D2120" i="2" s="1"/>
  <c r="E2120" i="2" s="1"/>
  <c r="B2120" i="2"/>
  <c r="A2104" i="2"/>
  <c r="C2104" i="2"/>
  <c r="D2104" i="2" s="1"/>
  <c r="E2104" i="2" s="1"/>
  <c r="B2104" i="2"/>
  <c r="A2108" i="2"/>
  <c r="C2108" i="2"/>
  <c r="D2108" i="2" s="1"/>
  <c r="E2108" i="2" s="1"/>
  <c r="B2108" i="2"/>
  <c r="A2100" i="2"/>
  <c r="C2100" i="2"/>
  <c r="D2100" i="2" s="1"/>
  <c r="E2100" i="2" s="1"/>
  <c r="B2100" i="2"/>
  <c r="A2159" i="2"/>
  <c r="C2159" i="2"/>
  <c r="D2159" i="2" s="1"/>
  <c r="E2159" i="2" s="1"/>
  <c r="B2159" i="2"/>
  <c r="A2123" i="2"/>
  <c r="C2123" i="2"/>
  <c r="D2123" i="2" s="1"/>
  <c r="E2123" i="2" s="1"/>
  <c r="B2123" i="2"/>
  <c r="A2170" i="2"/>
  <c r="C2170" i="2"/>
  <c r="D2170" i="2" s="1"/>
  <c r="E2170" i="2" s="1"/>
  <c r="B2170" i="2"/>
  <c r="A2137" i="2"/>
  <c r="C2137" i="2"/>
  <c r="D2137" i="2" s="1"/>
  <c r="E2137" i="2" s="1"/>
  <c r="B2137" i="2"/>
  <c r="A2193" i="2"/>
  <c r="C2193" i="2"/>
  <c r="D2193" i="2" s="1"/>
  <c r="E2193" i="2" s="1"/>
  <c r="B2193" i="2"/>
  <c r="A2158" i="2"/>
  <c r="C2158" i="2"/>
  <c r="D2158" i="2" s="1"/>
  <c r="E2158" i="2" s="1"/>
  <c r="B2158" i="2"/>
  <c r="A2143" i="2"/>
  <c r="C2143" i="2"/>
  <c r="D2143" i="2" s="1"/>
  <c r="E2143" i="2" s="1"/>
  <c r="B2143" i="2"/>
  <c r="A2165" i="2"/>
  <c r="C2165" i="2"/>
  <c r="D2165" i="2" s="1"/>
  <c r="E2165" i="2" s="1"/>
  <c r="B2165" i="2"/>
  <c r="A2181" i="2"/>
  <c r="C2181" i="2"/>
  <c r="D2181" i="2" s="1"/>
  <c r="E2181" i="2" s="1"/>
  <c r="B2181" i="2"/>
  <c r="A2131" i="2"/>
  <c r="C2131" i="2"/>
  <c r="D2131" i="2" s="1"/>
  <c r="E2131" i="2" s="1"/>
  <c r="B2131" i="2"/>
  <c r="A2142" i="2"/>
  <c r="C2142" i="2"/>
  <c r="D2142" i="2" s="1"/>
  <c r="E2142" i="2" s="1"/>
  <c r="B2142" i="2"/>
  <c r="A2177" i="2"/>
  <c r="C2177" i="2"/>
  <c r="D2177" i="2" s="1"/>
  <c r="E2177" i="2" s="1"/>
  <c r="B2177" i="2"/>
  <c r="A2127" i="2"/>
  <c r="C2127" i="2"/>
  <c r="D2127" i="2" s="1"/>
  <c r="E2127" i="2" s="1"/>
  <c r="B2127" i="2"/>
  <c r="A2154" i="2"/>
  <c r="C2154" i="2"/>
  <c r="D2154" i="2" s="1"/>
  <c r="E2154" i="2" s="1"/>
  <c r="B2154" i="2"/>
  <c r="A2126" i="2"/>
  <c r="C2126" i="2"/>
  <c r="D2126" i="2" s="1"/>
  <c r="E2126" i="2" s="1"/>
  <c r="B2126" i="2"/>
  <c r="A2149" i="2"/>
  <c r="C2149" i="2"/>
  <c r="D2149" i="2" s="1"/>
  <c r="E2149" i="2" s="1"/>
  <c r="B2149" i="2"/>
  <c r="A2163" i="2"/>
  <c r="C2163" i="2"/>
  <c r="D2163" i="2" s="1"/>
  <c r="E2163" i="2" s="1"/>
  <c r="B2163" i="2"/>
  <c r="A2186" i="2"/>
  <c r="C2186" i="2"/>
  <c r="D2186" i="2" s="1"/>
  <c r="E2186" i="2" s="1"/>
  <c r="B2186" i="2"/>
  <c r="A2124" i="2"/>
  <c r="C2124" i="2"/>
  <c r="D2124" i="2" s="1"/>
  <c r="E2124" i="2" s="1"/>
  <c r="B2124" i="2"/>
  <c r="A2132" i="2"/>
  <c r="C2132" i="2"/>
  <c r="D2132" i="2" s="1"/>
  <c r="E2132" i="2" s="1"/>
  <c r="B2132" i="2"/>
  <c r="A2128" i="2"/>
  <c r="C2128" i="2"/>
  <c r="D2128" i="2" s="1"/>
  <c r="E2128" i="2" s="1"/>
  <c r="B2128" i="2"/>
  <c r="A2144" i="2"/>
  <c r="C2144" i="2"/>
  <c r="D2144" i="2" s="1"/>
  <c r="E2144" i="2" s="1"/>
  <c r="B2144" i="2"/>
  <c r="A2136" i="2"/>
  <c r="C2136" i="2"/>
  <c r="D2136" i="2" s="1"/>
  <c r="E2136" i="2" s="1"/>
  <c r="B2136" i="2"/>
  <c r="A2210" i="2"/>
  <c r="C2210" i="2"/>
  <c r="D2210" i="2" s="1"/>
  <c r="E2210" i="2" s="1"/>
  <c r="B2210" i="2"/>
  <c r="A2187" i="2"/>
  <c r="C2187" i="2"/>
  <c r="D2187" i="2" s="1"/>
  <c r="E2187" i="2" s="1"/>
  <c r="B2187" i="2"/>
  <c r="A2173" i="2"/>
  <c r="C2173" i="2"/>
  <c r="D2173" i="2" s="1"/>
  <c r="E2173" i="2" s="1"/>
  <c r="B2173" i="2"/>
  <c r="A2150" i="2"/>
  <c r="C2150" i="2"/>
  <c r="D2150" i="2" s="1"/>
  <c r="E2150" i="2" s="1"/>
  <c r="B2150" i="2"/>
  <c r="A2178" i="2"/>
  <c r="C2178" i="2"/>
  <c r="D2178" i="2" s="1"/>
  <c r="E2178" i="2" s="1"/>
  <c r="B2178" i="2"/>
  <c r="A2151" i="2"/>
  <c r="C2151" i="2"/>
  <c r="D2151" i="2" s="1"/>
  <c r="E2151" i="2" s="1"/>
  <c r="B2151" i="2"/>
  <c r="A2201" i="2"/>
  <c r="C2201" i="2"/>
  <c r="D2201" i="2" s="1"/>
  <c r="E2201" i="2" s="1"/>
  <c r="B2201" i="2"/>
  <c r="A2166" i="2"/>
  <c r="C2166" i="2"/>
  <c r="D2166" i="2" s="1"/>
  <c r="E2166" i="2" s="1"/>
  <c r="B2166" i="2"/>
  <c r="A2155" i="2"/>
  <c r="C2155" i="2"/>
  <c r="D2155" i="2" s="1"/>
  <c r="E2155" i="2" s="1"/>
  <c r="B2155" i="2"/>
  <c r="A2205" i="2"/>
  <c r="C2205" i="2"/>
  <c r="D2205" i="2" s="1"/>
  <c r="E2205" i="2" s="1"/>
  <c r="B2205" i="2"/>
  <c r="A2189" i="2"/>
  <c r="C2189" i="2"/>
  <c r="D2189" i="2" s="1"/>
  <c r="E2189" i="2" s="1"/>
  <c r="B2189" i="2"/>
  <c r="A2167" i="2"/>
  <c r="C2167" i="2"/>
  <c r="D2167" i="2" s="1"/>
  <c r="E2167" i="2" s="1"/>
  <c r="B2167" i="2"/>
  <c r="A2182" i="2"/>
  <c r="C2182" i="2"/>
  <c r="D2182" i="2" s="1"/>
  <c r="E2182" i="2" s="1"/>
  <c r="B2182" i="2"/>
  <c r="A2217" i="2"/>
  <c r="C2217" i="2"/>
  <c r="D2217" i="2" s="1"/>
  <c r="E2217" i="2" s="1"/>
  <c r="B2217" i="2"/>
  <c r="A2161" i="2"/>
  <c r="C2161" i="2"/>
  <c r="D2161" i="2" s="1"/>
  <c r="E2161" i="2" s="1"/>
  <c r="B2161" i="2"/>
  <c r="A2194" i="2"/>
  <c r="C2194" i="2"/>
  <c r="D2194" i="2" s="1"/>
  <c r="E2194" i="2" s="1"/>
  <c r="B2194" i="2"/>
  <c r="A2147" i="2"/>
  <c r="C2147" i="2"/>
  <c r="D2147" i="2" s="1"/>
  <c r="E2147" i="2" s="1"/>
  <c r="B2147" i="2"/>
  <c r="A2183" i="2"/>
  <c r="C2183" i="2"/>
  <c r="D2183" i="2" s="1"/>
  <c r="E2183" i="2" s="1"/>
  <c r="B2183" i="2"/>
  <c r="A2160" i="2"/>
  <c r="C2160" i="2"/>
  <c r="D2160" i="2" s="1"/>
  <c r="E2160" i="2" s="1"/>
  <c r="B2160" i="2"/>
  <c r="A2168" i="2"/>
  <c r="C2168" i="2"/>
  <c r="D2168" i="2" s="1"/>
  <c r="E2168" i="2" s="1"/>
  <c r="B2168" i="2"/>
  <c r="A2152" i="2"/>
  <c r="C2152" i="2"/>
  <c r="D2152" i="2" s="1"/>
  <c r="E2152" i="2" s="1"/>
  <c r="B2152" i="2"/>
  <c r="A2156" i="2"/>
  <c r="C2156" i="2"/>
  <c r="D2156" i="2" s="1"/>
  <c r="E2156" i="2" s="1"/>
  <c r="B2156" i="2"/>
  <c r="A2148" i="2"/>
  <c r="C2148" i="2"/>
  <c r="D2148" i="2" s="1"/>
  <c r="E2148" i="2" s="1"/>
  <c r="B2148" i="2"/>
  <c r="A2207" i="2"/>
  <c r="C2207" i="2"/>
  <c r="D2207" i="2" s="1"/>
  <c r="E2207" i="2" s="1"/>
  <c r="B2207" i="2"/>
  <c r="A2171" i="2"/>
  <c r="C2171" i="2"/>
  <c r="D2171" i="2" s="1"/>
  <c r="E2171" i="2" s="1"/>
  <c r="B2171" i="2"/>
  <c r="A2218" i="2"/>
  <c r="C2218" i="2"/>
  <c r="D2218" i="2" s="1"/>
  <c r="E2218" i="2" s="1"/>
  <c r="B2218" i="2"/>
  <c r="A2185" i="2"/>
  <c r="C2185" i="2"/>
  <c r="D2185" i="2" s="1"/>
  <c r="E2185" i="2" s="1"/>
  <c r="B2185" i="2"/>
  <c r="A2241" i="2"/>
  <c r="C2241" i="2"/>
  <c r="D2241" i="2" s="1"/>
  <c r="E2241" i="2" s="1"/>
  <c r="B2241" i="2"/>
  <c r="A2206" i="2"/>
  <c r="C2206" i="2"/>
  <c r="D2206" i="2" s="1"/>
  <c r="E2206" i="2" s="1"/>
  <c r="B2206" i="2"/>
  <c r="A2191" i="2"/>
  <c r="C2191" i="2"/>
  <c r="D2191" i="2" s="1"/>
  <c r="E2191" i="2" s="1"/>
  <c r="B2191" i="2"/>
  <c r="A2213" i="2"/>
  <c r="C2213" i="2"/>
  <c r="D2213" i="2" s="1"/>
  <c r="E2213" i="2" s="1"/>
  <c r="B2213" i="2"/>
  <c r="A2229" i="2"/>
  <c r="C2229" i="2"/>
  <c r="D2229" i="2" s="1"/>
  <c r="E2229" i="2" s="1"/>
  <c r="B2229" i="2"/>
  <c r="A2179" i="2"/>
  <c r="C2179" i="2"/>
  <c r="D2179" i="2" s="1"/>
  <c r="E2179" i="2" s="1"/>
  <c r="B2179" i="2"/>
  <c r="A2190" i="2"/>
  <c r="C2190" i="2"/>
  <c r="D2190" i="2" s="1"/>
  <c r="E2190" i="2" s="1"/>
  <c r="B2190" i="2"/>
  <c r="A2225" i="2"/>
  <c r="C2225" i="2"/>
  <c r="D2225" i="2" s="1"/>
  <c r="E2225" i="2" s="1"/>
  <c r="B2225" i="2"/>
  <c r="A2175" i="2"/>
  <c r="C2175" i="2"/>
  <c r="D2175" i="2" s="1"/>
  <c r="E2175" i="2" s="1"/>
  <c r="B2175" i="2"/>
  <c r="A2202" i="2"/>
  <c r="C2202" i="2"/>
  <c r="D2202" i="2" s="1"/>
  <c r="E2202" i="2" s="1"/>
  <c r="B2202" i="2"/>
  <c r="A2174" i="2"/>
  <c r="C2174" i="2"/>
  <c r="D2174" i="2" s="1"/>
  <c r="E2174" i="2" s="1"/>
  <c r="B2174" i="2"/>
  <c r="A2197" i="2"/>
  <c r="C2197" i="2"/>
  <c r="D2197" i="2" s="1"/>
  <c r="E2197" i="2" s="1"/>
  <c r="B2197" i="2"/>
  <c r="A2211" i="2"/>
  <c r="C2211" i="2"/>
  <c r="D2211" i="2" s="1"/>
  <c r="E2211" i="2" s="1"/>
  <c r="B2211" i="2"/>
  <c r="A2234" i="2"/>
  <c r="C2234" i="2"/>
  <c r="D2234" i="2" s="1"/>
  <c r="E2234" i="2" s="1"/>
  <c r="B2234" i="2"/>
  <c r="A2172" i="2"/>
  <c r="C2172" i="2"/>
  <c r="D2172" i="2" s="1"/>
  <c r="E2172" i="2" s="1"/>
  <c r="B2172" i="2"/>
  <c r="A2180" i="2"/>
  <c r="C2180" i="2"/>
  <c r="D2180" i="2" s="1"/>
  <c r="E2180" i="2" s="1"/>
  <c r="B2180" i="2"/>
  <c r="A2176" i="2"/>
  <c r="C2176" i="2"/>
  <c r="D2176" i="2" s="1"/>
  <c r="E2176" i="2" s="1"/>
  <c r="B2176" i="2"/>
  <c r="A2192" i="2"/>
  <c r="C2192" i="2"/>
  <c r="D2192" i="2" s="1"/>
  <c r="E2192" i="2" s="1"/>
  <c r="B2192" i="2"/>
  <c r="A2184" i="2"/>
  <c r="C2184" i="2"/>
  <c r="D2184" i="2" s="1"/>
  <c r="E2184" i="2" s="1"/>
  <c r="B2184" i="2"/>
  <c r="A2258" i="2"/>
  <c r="C2258" i="2"/>
  <c r="D2258" i="2"/>
  <c r="E2258" i="2" s="1"/>
  <c r="B2258" i="2"/>
  <c r="A2235" i="2"/>
  <c r="C2235" i="2"/>
  <c r="D2235" i="2" s="1"/>
  <c r="E2235" i="2" s="1"/>
  <c r="B2235" i="2"/>
  <c r="A2221" i="2"/>
  <c r="C2221" i="2"/>
  <c r="D2221" i="2" s="1"/>
  <c r="E2221" i="2" s="1"/>
  <c r="B2221" i="2"/>
  <c r="A2198" i="2"/>
  <c r="C2198" i="2"/>
  <c r="D2198" i="2" s="1"/>
  <c r="E2198" i="2" s="1"/>
  <c r="B2198" i="2"/>
  <c r="A2226" i="2"/>
  <c r="C2226" i="2"/>
  <c r="D2226" i="2" s="1"/>
  <c r="E2226" i="2" s="1"/>
  <c r="B2226" i="2"/>
  <c r="A2199" i="2"/>
  <c r="C2199" i="2"/>
  <c r="D2199" i="2" s="1"/>
  <c r="E2199" i="2" s="1"/>
  <c r="B2199" i="2"/>
  <c r="A2249" i="2"/>
  <c r="C2249" i="2"/>
  <c r="D2249" i="2" s="1"/>
  <c r="E2249" i="2" s="1"/>
  <c r="B2249" i="2"/>
  <c r="A2214" i="2"/>
  <c r="C2214" i="2"/>
  <c r="D2214" i="2" s="1"/>
  <c r="E2214" i="2" s="1"/>
  <c r="B2214" i="2"/>
  <c r="A2203" i="2"/>
  <c r="C2203" i="2"/>
  <c r="D2203" i="2" s="1"/>
  <c r="E2203" i="2" s="1"/>
  <c r="B2203" i="2"/>
  <c r="A2253" i="2"/>
  <c r="C2253" i="2"/>
  <c r="D2253" i="2" s="1"/>
  <c r="E2253" i="2" s="1"/>
  <c r="B2253" i="2"/>
  <c r="A2237" i="2"/>
  <c r="C2237" i="2"/>
  <c r="D2237" i="2" s="1"/>
  <c r="E2237" i="2" s="1"/>
  <c r="B2237" i="2"/>
  <c r="A2215" i="2"/>
  <c r="C2215" i="2"/>
  <c r="D2215" i="2" s="1"/>
  <c r="E2215" i="2" s="1"/>
  <c r="B2215" i="2"/>
  <c r="A2230" i="2"/>
  <c r="C2230" i="2"/>
  <c r="D2230" i="2" s="1"/>
  <c r="E2230" i="2" s="1"/>
  <c r="B2230" i="2"/>
  <c r="A2265" i="2"/>
  <c r="C2265" i="2"/>
  <c r="D2265" i="2" s="1"/>
  <c r="E2265" i="2" s="1"/>
  <c r="B2265" i="2"/>
  <c r="A2209" i="2"/>
  <c r="C2209" i="2"/>
  <c r="D2209" i="2" s="1"/>
  <c r="E2209" i="2" s="1"/>
  <c r="B2209" i="2"/>
  <c r="A2242" i="2"/>
  <c r="C2242" i="2"/>
  <c r="D2242" i="2" s="1"/>
  <c r="E2242" i="2" s="1"/>
  <c r="B2242" i="2"/>
  <c r="A2195" i="2"/>
  <c r="C2195" i="2"/>
  <c r="D2195" i="2" s="1"/>
  <c r="E2195" i="2" s="1"/>
  <c r="B2195" i="2"/>
  <c r="A2231" i="2"/>
  <c r="C2231" i="2"/>
  <c r="D2231" i="2" s="1"/>
  <c r="E2231" i="2" s="1"/>
  <c r="B2231" i="2"/>
  <c r="A2208" i="2"/>
  <c r="C2208" i="2"/>
  <c r="D2208" i="2" s="1"/>
  <c r="E2208" i="2" s="1"/>
  <c r="B2208" i="2"/>
  <c r="A2216" i="2"/>
  <c r="C2216" i="2"/>
  <c r="D2216" i="2" s="1"/>
  <c r="E2216" i="2" s="1"/>
  <c r="B2216" i="2"/>
  <c r="A2200" i="2"/>
  <c r="C2200" i="2"/>
  <c r="D2200" i="2" s="1"/>
  <c r="E2200" i="2" s="1"/>
  <c r="B2200" i="2"/>
  <c r="A2204" i="2"/>
  <c r="C2204" i="2"/>
  <c r="D2204" i="2" s="1"/>
  <c r="E2204" i="2" s="1"/>
  <c r="B2204" i="2"/>
  <c r="A2196" i="2"/>
  <c r="C2196" i="2"/>
  <c r="D2196" i="2" s="1"/>
  <c r="E2196" i="2" s="1"/>
  <c r="B2196" i="2"/>
  <c r="A2255" i="2"/>
  <c r="C2255" i="2"/>
  <c r="D2255" i="2" s="1"/>
  <c r="E2255" i="2" s="1"/>
  <c r="B2255" i="2"/>
  <c r="A2219" i="2"/>
  <c r="C2219" i="2"/>
  <c r="D2219" i="2" s="1"/>
  <c r="E2219" i="2" s="1"/>
  <c r="B2219" i="2"/>
  <c r="A2266" i="2"/>
  <c r="C2266" i="2"/>
  <c r="D2266" i="2" s="1"/>
  <c r="E2266" i="2" s="1"/>
  <c r="B2266" i="2"/>
  <c r="A2233" i="2"/>
  <c r="C2233" i="2"/>
  <c r="D2233" i="2" s="1"/>
  <c r="E2233" i="2" s="1"/>
  <c r="B2233" i="2"/>
  <c r="A2289" i="2"/>
  <c r="C2289" i="2"/>
  <c r="D2289" i="2" s="1"/>
  <c r="E2289" i="2" s="1"/>
  <c r="B2289" i="2"/>
  <c r="A2254" i="2"/>
  <c r="C2254" i="2"/>
  <c r="D2254" i="2" s="1"/>
  <c r="E2254" i="2" s="1"/>
  <c r="B2254" i="2"/>
  <c r="A2239" i="2"/>
  <c r="C2239" i="2"/>
  <c r="D2239" i="2" s="1"/>
  <c r="E2239" i="2" s="1"/>
  <c r="B2239" i="2"/>
  <c r="A2261" i="2"/>
  <c r="C2261" i="2"/>
  <c r="D2261" i="2" s="1"/>
  <c r="E2261" i="2" s="1"/>
  <c r="B2261" i="2"/>
  <c r="A2277" i="2"/>
  <c r="C2277" i="2"/>
  <c r="D2277" i="2" s="1"/>
  <c r="E2277" i="2" s="1"/>
  <c r="B2277" i="2"/>
  <c r="A2227" i="2"/>
  <c r="C2227" i="2"/>
  <c r="D2227" i="2" s="1"/>
  <c r="E2227" i="2" s="1"/>
  <c r="B2227" i="2"/>
  <c r="A2238" i="2"/>
  <c r="C2238" i="2"/>
  <c r="D2238" i="2" s="1"/>
  <c r="E2238" i="2" s="1"/>
  <c r="B2238" i="2"/>
  <c r="A2273" i="2"/>
  <c r="C2273" i="2"/>
  <c r="D2273" i="2" s="1"/>
  <c r="E2273" i="2" s="1"/>
  <c r="B2273" i="2"/>
  <c r="A2223" i="2"/>
  <c r="C2223" i="2"/>
  <c r="D2223" i="2" s="1"/>
  <c r="E2223" i="2" s="1"/>
  <c r="B2223" i="2"/>
  <c r="A2250" i="2"/>
  <c r="C2250" i="2"/>
  <c r="D2250" i="2" s="1"/>
  <c r="E2250" i="2" s="1"/>
  <c r="B2250" i="2"/>
  <c r="A2222" i="2"/>
  <c r="C2222" i="2"/>
  <c r="D2222" i="2" s="1"/>
  <c r="E2222" i="2" s="1"/>
  <c r="B2222" i="2"/>
  <c r="A2245" i="2"/>
  <c r="C2245" i="2"/>
  <c r="D2245" i="2" s="1"/>
  <c r="E2245" i="2" s="1"/>
  <c r="B2245" i="2"/>
  <c r="A2259" i="2"/>
  <c r="C2259" i="2"/>
  <c r="D2259" i="2" s="1"/>
  <c r="E2259" i="2" s="1"/>
  <c r="B2259" i="2"/>
  <c r="A2282" i="2"/>
  <c r="C2282" i="2"/>
  <c r="D2282" i="2" s="1"/>
  <c r="E2282" i="2" s="1"/>
  <c r="B2282" i="2"/>
  <c r="A2220" i="2"/>
  <c r="C2220" i="2"/>
  <c r="D2220" i="2" s="1"/>
  <c r="E2220" i="2" s="1"/>
  <c r="B2220" i="2"/>
  <c r="A2228" i="2"/>
  <c r="C2228" i="2"/>
  <c r="D2228" i="2" s="1"/>
  <c r="E2228" i="2" s="1"/>
  <c r="B2228" i="2"/>
  <c r="A2224" i="2"/>
  <c r="C2224" i="2"/>
  <c r="D2224" i="2" s="1"/>
  <c r="E2224" i="2" s="1"/>
  <c r="B2224" i="2"/>
  <c r="A2240" i="2"/>
  <c r="C2240" i="2"/>
  <c r="D2240" i="2" s="1"/>
  <c r="E2240" i="2" s="1"/>
  <c r="B2240" i="2"/>
  <c r="A2232" i="2"/>
  <c r="C2232" i="2"/>
  <c r="D2232" i="2" s="1"/>
  <c r="E2232" i="2" s="1"/>
  <c r="B2232" i="2"/>
  <c r="A2306" i="2"/>
  <c r="C2306" i="2"/>
  <c r="D2306" i="2" s="1"/>
  <c r="E2306" i="2" s="1"/>
  <c r="B2306" i="2"/>
  <c r="A2269" i="2"/>
  <c r="C2269" i="2"/>
  <c r="D2269" i="2" s="1"/>
  <c r="E2269" i="2" s="1"/>
  <c r="B2269" i="2"/>
  <c r="A2246" i="2"/>
  <c r="C2246" i="2"/>
  <c r="D2246" i="2" s="1"/>
  <c r="E2246" i="2" s="1"/>
  <c r="B2246" i="2"/>
  <c r="A2274" i="2"/>
  <c r="C2274" i="2"/>
  <c r="D2274" i="2" s="1"/>
  <c r="E2274" i="2" s="1"/>
  <c r="B2274" i="2"/>
  <c r="A2247" i="2"/>
  <c r="C2247" i="2"/>
  <c r="D2247" i="2" s="1"/>
  <c r="E2247" i="2" s="1"/>
  <c r="B2247" i="2"/>
  <c r="A2297" i="2"/>
  <c r="C2297" i="2"/>
  <c r="D2297" i="2" s="1"/>
  <c r="E2297" i="2" s="1"/>
  <c r="B2297" i="2"/>
  <c r="A2262" i="2"/>
  <c r="C2262" i="2"/>
  <c r="D2262" i="2" s="1"/>
  <c r="E2262" i="2" s="1"/>
  <c r="B2262" i="2"/>
  <c r="A2251" i="2"/>
  <c r="C2251" i="2"/>
  <c r="D2251" i="2"/>
  <c r="E2251" i="2" s="1"/>
  <c r="B2251" i="2"/>
  <c r="A2301" i="2"/>
  <c r="C2301" i="2"/>
  <c r="D2301" i="2" s="1"/>
  <c r="E2301" i="2" s="1"/>
  <c r="B2301" i="2"/>
  <c r="A2285" i="2"/>
  <c r="C2285" i="2"/>
  <c r="D2285" i="2" s="1"/>
  <c r="E2285" i="2" s="1"/>
  <c r="B2285" i="2"/>
  <c r="A2263" i="2"/>
  <c r="C2263" i="2"/>
  <c r="D2263" i="2" s="1"/>
  <c r="E2263" i="2" s="1"/>
  <c r="B2263" i="2"/>
  <c r="A2278" i="2"/>
  <c r="C2278" i="2"/>
  <c r="D2278" i="2" s="1"/>
  <c r="E2278" i="2" s="1"/>
  <c r="B2278" i="2"/>
  <c r="A2313" i="2"/>
  <c r="C2313" i="2"/>
  <c r="D2313" i="2" s="1"/>
  <c r="E2313" i="2" s="1"/>
  <c r="B2313" i="2"/>
  <c r="A2257" i="2"/>
  <c r="C2257" i="2"/>
  <c r="D2257" i="2" s="1"/>
  <c r="E2257" i="2" s="1"/>
  <c r="B2257" i="2"/>
  <c r="A2290" i="2"/>
  <c r="C2290" i="2"/>
  <c r="D2290" i="2" s="1"/>
  <c r="E2290" i="2" s="1"/>
  <c r="B2290" i="2"/>
  <c r="A2243" i="2"/>
  <c r="C2243" i="2"/>
  <c r="D2243" i="2" s="1"/>
  <c r="E2243" i="2" s="1"/>
  <c r="B2243" i="2"/>
  <c r="A2256" i="2"/>
  <c r="C2256" i="2"/>
  <c r="D2256" i="2" s="1"/>
  <c r="E2256" i="2" s="1"/>
  <c r="B2256" i="2"/>
  <c r="A2264" i="2"/>
  <c r="C2264" i="2"/>
  <c r="D2264" i="2" s="1"/>
  <c r="E2264" i="2" s="1"/>
  <c r="B2264" i="2"/>
  <c r="A2248" i="2"/>
  <c r="C2248" i="2"/>
  <c r="D2248" i="2" s="1"/>
  <c r="E2248" i="2" s="1"/>
  <c r="B2248" i="2"/>
  <c r="A2252" i="2"/>
  <c r="C2252" i="2"/>
  <c r="D2252" i="2" s="1"/>
  <c r="E2252" i="2" s="1"/>
  <c r="B2252" i="2"/>
  <c r="A2244" i="2"/>
  <c r="C2244" i="2"/>
  <c r="D2244" i="2" s="1"/>
  <c r="E2244" i="2" s="1"/>
  <c r="B2244" i="2"/>
  <c r="A2283" i="2"/>
  <c r="C2283" i="2"/>
  <c r="D2283" i="2" s="1"/>
  <c r="E2283" i="2" s="1"/>
  <c r="B2283" i="2"/>
  <c r="A2279" i="2"/>
  <c r="C2279" i="2"/>
  <c r="D2279" i="2" s="1"/>
  <c r="E2279" i="2" s="1"/>
  <c r="B2279" i="2"/>
  <c r="A2268" i="2"/>
  <c r="C2268" i="2"/>
  <c r="D2268" i="2" s="1"/>
  <c r="E2268" i="2" s="1"/>
  <c r="B2268" i="2"/>
  <c r="A2276" i="2"/>
  <c r="C2276" i="2"/>
  <c r="D2276" i="2" s="1"/>
  <c r="E2276" i="2" s="1"/>
  <c r="B2276" i="2"/>
  <c r="A2272" i="2"/>
  <c r="C2272" i="2"/>
  <c r="D2272" i="2" s="1"/>
  <c r="E2272" i="2" s="1"/>
  <c r="B2272" i="2"/>
  <c r="A2280" i="2"/>
  <c r="C2280" i="2"/>
  <c r="D2280" i="2" s="1"/>
  <c r="E2280" i="2" s="1"/>
  <c r="B2280" i="2"/>
  <c r="A2303" i="2"/>
  <c r="C2303" i="2"/>
  <c r="D2303" i="2" s="1"/>
  <c r="E2303" i="2" s="1"/>
  <c r="B2303" i="2"/>
  <c r="A2267" i="2"/>
  <c r="C2267" i="2"/>
  <c r="D2267" i="2" s="1"/>
  <c r="E2267" i="2" s="1"/>
  <c r="B2267" i="2"/>
  <c r="A2314" i="2"/>
  <c r="C2314" i="2"/>
  <c r="D2314" i="2" s="1"/>
  <c r="E2314" i="2" s="1"/>
  <c r="B2314" i="2"/>
  <c r="A2281" i="2"/>
  <c r="C2281" i="2"/>
  <c r="D2281" i="2" s="1"/>
  <c r="E2281" i="2" s="1"/>
  <c r="B2281" i="2"/>
  <c r="A2337" i="2"/>
  <c r="C2337" i="2"/>
  <c r="D2337" i="2" s="1"/>
  <c r="E2337" i="2" s="1"/>
  <c r="B2337" i="2"/>
  <c r="A2302" i="2"/>
  <c r="C2302" i="2"/>
  <c r="D2302" i="2" s="1"/>
  <c r="E2302" i="2" s="1"/>
  <c r="B2302" i="2"/>
  <c r="A2287" i="2"/>
  <c r="C2287" i="2"/>
  <c r="D2287" i="2" s="1"/>
  <c r="E2287" i="2" s="1"/>
  <c r="B2287" i="2"/>
  <c r="A2309" i="2"/>
  <c r="C2309" i="2"/>
  <c r="D2309" i="2" s="1"/>
  <c r="E2309" i="2" s="1"/>
  <c r="B2309" i="2"/>
  <c r="A2325" i="2"/>
  <c r="C2325" i="2"/>
  <c r="D2325" i="2" s="1"/>
  <c r="E2325" i="2" s="1"/>
  <c r="B2325" i="2"/>
  <c r="A2275" i="2"/>
  <c r="C2275" i="2"/>
  <c r="D2275" i="2" s="1"/>
  <c r="E2275" i="2" s="1"/>
  <c r="B2275" i="2"/>
  <c r="A2286" i="2"/>
  <c r="C2286" i="2"/>
  <c r="D2286" i="2" s="1"/>
  <c r="E2286" i="2" s="1"/>
  <c r="B2286" i="2"/>
  <c r="A2321" i="2"/>
  <c r="C2321" i="2"/>
  <c r="D2321" i="2" s="1"/>
  <c r="E2321" i="2" s="1"/>
  <c r="B2321" i="2"/>
  <c r="A2271" i="2"/>
  <c r="C2271" i="2"/>
  <c r="D2271" i="2" s="1"/>
  <c r="E2271" i="2" s="1"/>
  <c r="B2271" i="2"/>
  <c r="A2298" i="2"/>
  <c r="C2298" i="2"/>
  <c r="D2298" i="2" s="1"/>
  <c r="E2298" i="2" s="1"/>
  <c r="B2298" i="2"/>
  <c r="A2270" i="2"/>
  <c r="C2270" i="2"/>
  <c r="D2270" i="2" s="1"/>
  <c r="E2270" i="2" s="1"/>
  <c r="B2270" i="2"/>
  <c r="A2293" i="2"/>
  <c r="C2293" i="2"/>
  <c r="D2293" i="2" s="1"/>
  <c r="E2293" i="2" s="1"/>
  <c r="B2293" i="2"/>
  <c r="A2330" i="2"/>
  <c r="C2330" i="2"/>
  <c r="D2330" i="2" s="1"/>
  <c r="E2330" i="2" s="1"/>
  <c r="B2330" i="2"/>
  <c r="A2307" i="2"/>
  <c r="C2307" i="2"/>
  <c r="D2307" i="2" s="1"/>
  <c r="E2307" i="2" s="1"/>
  <c r="B2307" i="2"/>
  <c r="A2288" i="2"/>
  <c r="C2288" i="2"/>
  <c r="D2288" i="2" s="1"/>
  <c r="E2288" i="2" s="1"/>
  <c r="B2288" i="2"/>
  <c r="A2354" i="2"/>
  <c r="C2354" i="2"/>
  <c r="D2354" i="2" s="1"/>
  <c r="E2354" i="2" s="1"/>
  <c r="B2354" i="2"/>
  <c r="A2317" i="2"/>
  <c r="C2317" i="2"/>
  <c r="D2317" i="2" s="1"/>
  <c r="E2317" i="2" s="1"/>
  <c r="B2317" i="2"/>
  <c r="A2294" i="2"/>
  <c r="C2294" i="2"/>
  <c r="D2294" i="2" s="1"/>
  <c r="E2294" i="2" s="1"/>
  <c r="B2294" i="2"/>
  <c r="A2322" i="2"/>
  <c r="C2322" i="2"/>
  <c r="D2322" i="2" s="1"/>
  <c r="E2322" i="2" s="1"/>
  <c r="B2322" i="2"/>
  <c r="A2345" i="2"/>
  <c r="C2345" i="2"/>
  <c r="D2345" i="2" s="1"/>
  <c r="E2345" i="2" s="1"/>
  <c r="B2345" i="2"/>
  <c r="A2310" i="2"/>
  <c r="C2310" i="2"/>
  <c r="D2310" i="2" s="1"/>
  <c r="E2310" i="2" s="1"/>
  <c r="B2310" i="2"/>
  <c r="A2349" i="2"/>
  <c r="C2349" i="2"/>
  <c r="D2349" i="2" s="1"/>
  <c r="E2349" i="2" s="1"/>
  <c r="B2349" i="2"/>
  <c r="A2333" i="2"/>
  <c r="C2333" i="2"/>
  <c r="D2333" i="2"/>
  <c r="E2333" i="2" s="1"/>
  <c r="B2333" i="2"/>
  <c r="A2326" i="2"/>
  <c r="C2326" i="2"/>
  <c r="D2326" i="2" s="1"/>
  <c r="E2326" i="2" s="1"/>
  <c r="B2326" i="2"/>
  <c r="A2361" i="2"/>
  <c r="C2361" i="2"/>
  <c r="D2361" i="2" s="1"/>
  <c r="E2361" i="2" s="1"/>
  <c r="B2361" i="2"/>
  <c r="A2305" i="2"/>
  <c r="C2305" i="2"/>
  <c r="D2305" i="2" s="1"/>
  <c r="E2305" i="2" s="1"/>
  <c r="B2305" i="2"/>
  <c r="A2338" i="2"/>
  <c r="C2338" i="2"/>
  <c r="D2338" i="2" s="1"/>
  <c r="E2338" i="2" s="1"/>
  <c r="B2338" i="2"/>
  <c r="A2291" i="2"/>
  <c r="C2291" i="2"/>
  <c r="D2291" i="2" s="1"/>
  <c r="E2291" i="2" s="1"/>
  <c r="B2291" i="2"/>
  <c r="A2312" i="2"/>
  <c r="C2312" i="2"/>
  <c r="D2312" i="2" s="1"/>
  <c r="E2312" i="2" s="1"/>
  <c r="B2312" i="2"/>
  <c r="A2331" i="2"/>
  <c r="C2331" i="2"/>
  <c r="D2331" i="2" s="1"/>
  <c r="E2331" i="2" s="1"/>
  <c r="B2331" i="2"/>
  <c r="A2295" i="2"/>
  <c r="C2295" i="2"/>
  <c r="D2295" i="2" s="1"/>
  <c r="E2295" i="2" s="1"/>
  <c r="B2295" i="2"/>
  <c r="A2299" i="2"/>
  <c r="C2299" i="2"/>
  <c r="D2299" i="2" s="1"/>
  <c r="E2299" i="2" s="1"/>
  <c r="B2299" i="2"/>
  <c r="A2311" i="2"/>
  <c r="C2311" i="2"/>
  <c r="D2311" i="2" s="1"/>
  <c r="E2311" i="2" s="1"/>
  <c r="B2311" i="2"/>
  <c r="A2327" i="2"/>
  <c r="C2327" i="2"/>
  <c r="D2327" i="2" s="1"/>
  <c r="E2327" i="2" s="1"/>
  <c r="B2327" i="2"/>
  <c r="A2304" i="2"/>
  <c r="C2304" i="2"/>
  <c r="D2304" i="2" s="1"/>
  <c r="E2304" i="2" s="1"/>
  <c r="B2304" i="2"/>
  <c r="A2296" i="2"/>
  <c r="C2296" i="2"/>
  <c r="D2296" i="2" s="1"/>
  <c r="E2296" i="2" s="1"/>
  <c r="B2296" i="2"/>
  <c r="A2300" i="2"/>
  <c r="C2300" i="2"/>
  <c r="D2300" i="2" s="1"/>
  <c r="E2300" i="2" s="1"/>
  <c r="B2300" i="2"/>
  <c r="A2292" i="2"/>
  <c r="C2292" i="2"/>
  <c r="D2292" i="2" s="1"/>
  <c r="E2292" i="2" s="1"/>
  <c r="B2292" i="2"/>
  <c r="A2335" i="2"/>
  <c r="C2335" i="2"/>
  <c r="D2335" i="2" s="1"/>
  <c r="E2335" i="2" s="1"/>
  <c r="B2335" i="2"/>
  <c r="A2362" i="2"/>
  <c r="C2362" i="2"/>
  <c r="D2362" i="2" s="1"/>
  <c r="E2362" i="2" s="1"/>
  <c r="B2362" i="2"/>
  <c r="A2329" i="2"/>
  <c r="C2329" i="2"/>
  <c r="D2329" i="2" s="1"/>
  <c r="E2329" i="2" s="1"/>
  <c r="B2329" i="2"/>
  <c r="A2385" i="2"/>
  <c r="C2385" i="2"/>
  <c r="D2385" i="2" s="1"/>
  <c r="E2385" i="2" s="1"/>
  <c r="B2385" i="2"/>
  <c r="A2350" i="2"/>
  <c r="C2350" i="2"/>
  <c r="D2350" i="2" s="1"/>
  <c r="E2350" i="2" s="1"/>
  <c r="B2350" i="2"/>
  <c r="A2357" i="2"/>
  <c r="C2357" i="2"/>
  <c r="D2357" i="2" s="1"/>
  <c r="E2357" i="2" s="1"/>
  <c r="B2357" i="2"/>
  <c r="A2373" i="2"/>
  <c r="C2373" i="2"/>
  <c r="D2373" i="2" s="1"/>
  <c r="E2373" i="2" s="1"/>
  <c r="B2373" i="2"/>
  <c r="A2334" i="2"/>
  <c r="C2334" i="2"/>
  <c r="D2334" i="2" s="1"/>
  <c r="E2334" i="2" s="1"/>
  <c r="B2334" i="2"/>
  <c r="A2369" i="2"/>
  <c r="C2369" i="2"/>
  <c r="D2369" i="2" s="1"/>
  <c r="E2369" i="2" s="1"/>
  <c r="B2369" i="2"/>
  <c r="A2346" i="2"/>
  <c r="C2346" i="2"/>
  <c r="D2346" i="2" s="1"/>
  <c r="E2346" i="2" s="1"/>
  <c r="B2346" i="2"/>
  <c r="A2318" i="2"/>
  <c r="C2318" i="2"/>
  <c r="D2318" i="2" s="1"/>
  <c r="E2318" i="2" s="1"/>
  <c r="B2318" i="2"/>
  <c r="A2341" i="2"/>
  <c r="C2341" i="2"/>
  <c r="D2341" i="2" s="1"/>
  <c r="E2341" i="2" s="1"/>
  <c r="B2341" i="2"/>
  <c r="A2378" i="2"/>
  <c r="C2378" i="2"/>
  <c r="D2378" i="2" s="1"/>
  <c r="E2378" i="2" s="1"/>
  <c r="B2378" i="2"/>
  <c r="A2316" i="2"/>
  <c r="C2316" i="2"/>
  <c r="D2316" i="2" s="1"/>
  <c r="E2316" i="2" s="1"/>
  <c r="B2316" i="2"/>
  <c r="A2324" i="2"/>
  <c r="C2324" i="2"/>
  <c r="D2324" i="2" s="1"/>
  <c r="E2324" i="2" s="1"/>
  <c r="B2324" i="2"/>
  <c r="A2320" i="2"/>
  <c r="C2320" i="2"/>
  <c r="D2320" i="2" s="1"/>
  <c r="E2320" i="2" s="1"/>
  <c r="B2320" i="2"/>
  <c r="A2328" i="2"/>
  <c r="C2328" i="2"/>
  <c r="D2328" i="2" s="1"/>
  <c r="E2328" i="2" s="1"/>
  <c r="B2328" i="2"/>
  <c r="A2351" i="2"/>
  <c r="C2351" i="2"/>
  <c r="D2351" i="2" s="1"/>
  <c r="E2351" i="2" s="1"/>
  <c r="B2351" i="2"/>
  <c r="A2323" i="2"/>
  <c r="C2323" i="2"/>
  <c r="D2323" i="2" s="1"/>
  <c r="E2323" i="2" s="1"/>
  <c r="B2323" i="2"/>
  <c r="A2319" i="2"/>
  <c r="C2319" i="2"/>
  <c r="D2319" i="2" s="1"/>
  <c r="E2319" i="2" s="1"/>
  <c r="B2319" i="2"/>
  <c r="A2355" i="2"/>
  <c r="C2355" i="2"/>
  <c r="D2355" i="2" s="1"/>
  <c r="E2355" i="2" s="1"/>
  <c r="B2355" i="2"/>
  <c r="A2336" i="2"/>
  <c r="C2336" i="2"/>
  <c r="D2336" i="2" s="1"/>
  <c r="E2336" i="2" s="1"/>
  <c r="B2336" i="2"/>
  <c r="A2315" i="2"/>
  <c r="C2315" i="2"/>
  <c r="D2315" i="2" s="1"/>
  <c r="E2315" i="2" s="1"/>
  <c r="B2315" i="2"/>
  <c r="A2402" i="2"/>
  <c r="C2402" i="2"/>
  <c r="D2402" i="2" s="1"/>
  <c r="E2402" i="2" s="1"/>
  <c r="B2402" i="2"/>
  <c r="A2365" i="2"/>
  <c r="C2365" i="2"/>
  <c r="D2365" i="2" s="1"/>
  <c r="E2365" i="2" s="1"/>
  <c r="B2365" i="2"/>
  <c r="A2342" i="2"/>
  <c r="C2342" i="2"/>
  <c r="D2342" i="2" s="1"/>
  <c r="E2342" i="2" s="1"/>
  <c r="B2342" i="2"/>
  <c r="A2370" i="2"/>
  <c r="C2370" i="2"/>
  <c r="D2370" i="2" s="1"/>
  <c r="E2370" i="2" s="1"/>
  <c r="B2370" i="2"/>
  <c r="A2393" i="2"/>
  <c r="C2393" i="2"/>
  <c r="D2393" i="2" s="1"/>
  <c r="E2393" i="2" s="1"/>
  <c r="B2393" i="2"/>
  <c r="A2358" i="2"/>
  <c r="C2358" i="2"/>
  <c r="D2358" i="2" s="1"/>
  <c r="E2358" i="2" s="1"/>
  <c r="B2358" i="2"/>
  <c r="A2397" i="2"/>
  <c r="C2397" i="2"/>
  <c r="D2397" i="2" s="1"/>
  <c r="E2397" i="2" s="1"/>
  <c r="B2397" i="2"/>
  <c r="A2381" i="2"/>
  <c r="C2381" i="2"/>
  <c r="D2381" i="2" s="1"/>
  <c r="E2381" i="2" s="1"/>
  <c r="B2381" i="2"/>
  <c r="A2374" i="2"/>
  <c r="C2374" i="2"/>
  <c r="D2374" i="2" s="1"/>
  <c r="E2374" i="2" s="1"/>
  <c r="B2374" i="2"/>
  <c r="A2409" i="2"/>
  <c r="C2409" i="2"/>
  <c r="D2409" i="2" s="1"/>
  <c r="E2409" i="2" s="1"/>
  <c r="B2409" i="2"/>
  <c r="A2353" i="2"/>
  <c r="C2353" i="2"/>
  <c r="D2353" i="2" s="1"/>
  <c r="E2353" i="2" s="1"/>
  <c r="B2353" i="2"/>
  <c r="A2386" i="2"/>
  <c r="C2386" i="2"/>
  <c r="D2386" i="2" s="1"/>
  <c r="E2386" i="2" s="1"/>
  <c r="B2386" i="2"/>
  <c r="A2339" i="2"/>
  <c r="C2339" i="2"/>
  <c r="D2339" i="2" s="1"/>
  <c r="E2339" i="2" s="1"/>
  <c r="B2339" i="2"/>
  <c r="A2360" i="2"/>
  <c r="C2360" i="2"/>
  <c r="D2360" i="2" s="1"/>
  <c r="E2360" i="2" s="1"/>
  <c r="B2360" i="2"/>
  <c r="A2379" i="2"/>
  <c r="C2379" i="2"/>
  <c r="D2379" i="2" s="1"/>
  <c r="E2379" i="2" s="1"/>
  <c r="B2379" i="2"/>
  <c r="A2343" i="2"/>
  <c r="C2343" i="2"/>
  <c r="D2343" i="2" s="1"/>
  <c r="E2343" i="2" s="1"/>
  <c r="B2343" i="2"/>
  <c r="A2347" i="2"/>
  <c r="C2347" i="2"/>
  <c r="D2347" i="2" s="1"/>
  <c r="E2347" i="2" s="1"/>
  <c r="B2347" i="2"/>
  <c r="A2375" i="2"/>
  <c r="C2375" i="2"/>
  <c r="D2375" i="2" s="1"/>
  <c r="E2375" i="2" s="1"/>
  <c r="B2375" i="2"/>
  <c r="A2352" i="2"/>
  <c r="C2352" i="2"/>
  <c r="D2352" i="2" s="1"/>
  <c r="E2352" i="2" s="1"/>
  <c r="B2352" i="2"/>
  <c r="A2344" i="2"/>
  <c r="C2344" i="2"/>
  <c r="D2344" i="2" s="1"/>
  <c r="E2344" i="2" s="1"/>
  <c r="B2344" i="2"/>
  <c r="A2348" i="2"/>
  <c r="C2348" i="2"/>
  <c r="D2348" i="2" s="1"/>
  <c r="E2348" i="2" s="1"/>
  <c r="B2348" i="2"/>
  <c r="A2340" i="2"/>
  <c r="C2340" i="2"/>
  <c r="D2340" i="2" s="1"/>
  <c r="E2340" i="2" s="1"/>
  <c r="B2340" i="2"/>
  <c r="A2359" i="2"/>
  <c r="C2359" i="2"/>
  <c r="D2359" i="2" s="1"/>
  <c r="E2359" i="2" s="1"/>
  <c r="B2359" i="2"/>
  <c r="A2383" i="2"/>
  <c r="C2383" i="2"/>
  <c r="D2383" i="2" s="1"/>
  <c r="E2383" i="2" s="1"/>
  <c r="B2383" i="2"/>
  <c r="A2410" i="2"/>
  <c r="C2410" i="2"/>
  <c r="D2410" i="2" s="1"/>
  <c r="E2410" i="2" s="1"/>
  <c r="B2410" i="2"/>
  <c r="A2377" i="2"/>
  <c r="C2377" i="2"/>
  <c r="D2377" i="2" s="1"/>
  <c r="E2377" i="2" s="1"/>
  <c r="B2377" i="2"/>
  <c r="A2433" i="2"/>
  <c r="C2433" i="2"/>
  <c r="D2433" i="2" s="1"/>
  <c r="E2433" i="2" s="1"/>
  <c r="B2433" i="2"/>
  <c r="A2398" i="2"/>
  <c r="C2398" i="2"/>
  <c r="D2398" i="2" s="1"/>
  <c r="E2398" i="2" s="1"/>
  <c r="B2398" i="2"/>
  <c r="A2405" i="2"/>
  <c r="C2405" i="2"/>
  <c r="D2405" i="2" s="1"/>
  <c r="E2405" i="2" s="1"/>
  <c r="B2405" i="2"/>
  <c r="A2421" i="2"/>
  <c r="C2421" i="2"/>
  <c r="D2421" i="2" s="1"/>
  <c r="E2421" i="2" s="1"/>
  <c r="B2421" i="2"/>
  <c r="A2382" i="2"/>
  <c r="C2382" i="2"/>
  <c r="D2382" i="2" s="1"/>
  <c r="E2382" i="2" s="1"/>
  <c r="B2382" i="2"/>
  <c r="A2417" i="2"/>
  <c r="C2417" i="2"/>
  <c r="D2417" i="2" s="1"/>
  <c r="E2417" i="2" s="1"/>
  <c r="B2417" i="2"/>
  <c r="A2394" i="2"/>
  <c r="C2394" i="2"/>
  <c r="D2394" i="2" s="1"/>
  <c r="E2394" i="2" s="1"/>
  <c r="B2394" i="2"/>
  <c r="A2366" i="2"/>
  <c r="C2366" i="2"/>
  <c r="D2366" i="2" s="1"/>
  <c r="E2366" i="2" s="1"/>
  <c r="B2366" i="2"/>
  <c r="A2389" i="2"/>
  <c r="C2389" i="2"/>
  <c r="D2389" i="2" s="1"/>
  <c r="E2389" i="2" s="1"/>
  <c r="B2389" i="2"/>
  <c r="A2426" i="2"/>
  <c r="C2426" i="2"/>
  <c r="D2426" i="2" s="1"/>
  <c r="E2426" i="2" s="1"/>
  <c r="B2426" i="2"/>
  <c r="A2364" i="2"/>
  <c r="C2364" i="2"/>
  <c r="D2364" i="2" s="1"/>
  <c r="E2364" i="2" s="1"/>
  <c r="B2364" i="2"/>
  <c r="A2372" i="2"/>
  <c r="C2372" i="2"/>
  <c r="D2372" i="2" s="1"/>
  <c r="E2372" i="2" s="1"/>
  <c r="B2372" i="2"/>
  <c r="A2368" i="2"/>
  <c r="C2368" i="2"/>
  <c r="D2368" i="2" s="1"/>
  <c r="E2368" i="2" s="1"/>
  <c r="B2368" i="2"/>
  <c r="A2376" i="2"/>
  <c r="C2376" i="2"/>
  <c r="D2376" i="2" s="1"/>
  <c r="E2376" i="2" s="1"/>
  <c r="B2376" i="2"/>
  <c r="A2399" i="2"/>
  <c r="C2399" i="2"/>
  <c r="D2399" i="2" s="1"/>
  <c r="E2399" i="2" s="1"/>
  <c r="B2399" i="2"/>
  <c r="A2371" i="2"/>
  <c r="C2371" i="2"/>
  <c r="D2371" i="2" s="1"/>
  <c r="E2371" i="2" s="1"/>
  <c r="B2371" i="2"/>
  <c r="A2367" i="2"/>
  <c r="C2367" i="2"/>
  <c r="D2367" i="2" s="1"/>
  <c r="E2367" i="2" s="1"/>
  <c r="B2367" i="2"/>
  <c r="A2403" i="2"/>
  <c r="C2403" i="2"/>
  <c r="D2403" i="2" s="1"/>
  <c r="E2403" i="2" s="1"/>
  <c r="B2403" i="2"/>
  <c r="A2384" i="2"/>
  <c r="C2384" i="2"/>
  <c r="D2384" i="2" s="1"/>
  <c r="E2384" i="2" s="1"/>
  <c r="B2384" i="2"/>
  <c r="A2363" i="2"/>
  <c r="C2363" i="2"/>
  <c r="D2363" i="2" s="1"/>
  <c r="E2363" i="2" s="1"/>
  <c r="B2363" i="2"/>
  <c r="A2450" i="2"/>
  <c r="C2450" i="2"/>
  <c r="D2450" i="2" s="1"/>
  <c r="E2450" i="2" s="1"/>
  <c r="B2450" i="2"/>
  <c r="A2413" i="2"/>
  <c r="C2413" i="2"/>
  <c r="D2413" i="2" s="1"/>
  <c r="E2413" i="2" s="1"/>
  <c r="B2413" i="2"/>
  <c r="A2390" i="2"/>
  <c r="C2390" i="2"/>
  <c r="D2390" i="2" s="1"/>
  <c r="E2390" i="2" s="1"/>
  <c r="B2390" i="2"/>
  <c r="A2418" i="2"/>
  <c r="C2418" i="2"/>
  <c r="D2418" i="2" s="1"/>
  <c r="E2418" i="2" s="1"/>
  <c r="B2418" i="2"/>
  <c r="A2441" i="2"/>
  <c r="C2441" i="2"/>
  <c r="D2441" i="2" s="1"/>
  <c r="E2441" i="2" s="1"/>
  <c r="B2441" i="2"/>
  <c r="A2406" i="2"/>
  <c r="C2406" i="2"/>
  <c r="D2406" i="2" s="1"/>
  <c r="E2406" i="2" s="1"/>
  <c r="B2406" i="2"/>
  <c r="A2445" i="2"/>
  <c r="C2445" i="2"/>
  <c r="D2445" i="2" s="1"/>
  <c r="E2445" i="2" s="1"/>
  <c r="B2445" i="2"/>
  <c r="A2429" i="2"/>
  <c r="C2429" i="2"/>
  <c r="D2429" i="2" s="1"/>
  <c r="E2429" i="2" s="1"/>
  <c r="B2429" i="2"/>
  <c r="A2422" i="2"/>
  <c r="C2422" i="2"/>
  <c r="D2422" i="2" s="1"/>
  <c r="E2422" i="2" s="1"/>
  <c r="B2422" i="2"/>
  <c r="A2457" i="2"/>
  <c r="C2457" i="2"/>
  <c r="D2457" i="2" s="1"/>
  <c r="E2457" i="2" s="1"/>
  <c r="B2457" i="2"/>
  <c r="A2401" i="2"/>
  <c r="C2401" i="2"/>
  <c r="D2401" i="2" s="1"/>
  <c r="E2401" i="2" s="1"/>
  <c r="B2401" i="2"/>
  <c r="A2434" i="2"/>
  <c r="C2434" i="2"/>
  <c r="D2434" i="2" s="1"/>
  <c r="E2434" i="2" s="1"/>
  <c r="B2434" i="2"/>
  <c r="A2387" i="2"/>
  <c r="C2387" i="2"/>
  <c r="D2387" i="2" s="1"/>
  <c r="E2387" i="2" s="1"/>
  <c r="B2387" i="2"/>
  <c r="A2408" i="2"/>
  <c r="C2408" i="2"/>
  <c r="D2408" i="2" s="1"/>
  <c r="E2408" i="2" s="1"/>
  <c r="B2408" i="2"/>
  <c r="A2427" i="2"/>
  <c r="C2427" i="2"/>
  <c r="D2427" i="2" s="1"/>
  <c r="E2427" i="2" s="1"/>
  <c r="B2427" i="2"/>
  <c r="A2391" i="2"/>
  <c r="C2391" i="2"/>
  <c r="D2391" i="2" s="1"/>
  <c r="E2391" i="2" s="1"/>
  <c r="B2391" i="2"/>
  <c r="A2395" i="2"/>
  <c r="C2395" i="2"/>
  <c r="D2395" i="2" s="1"/>
  <c r="E2395" i="2" s="1"/>
  <c r="B2395" i="2"/>
  <c r="A2423" i="2"/>
  <c r="C2423" i="2"/>
  <c r="D2423" i="2" s="1"/>
  <c r="E2423" i="2" s="1"/>
  <c r="B2423" i="2"/>
  <c r="A2400" i="2"/>
  <c r="C2400" i="2"/>
  <c r="D2400" i="2" s="1"/>
  <c r="E2400" i="2" s="1"/>
  <c r="B2400" i="2"/>
  <c r="A2392" i="2"/>
  <c r="C2392" i="2"/>
  <c r="D2392" i="2" s="1"/>
  <c r="E2392" i="2" s="1"/>
  <c r="B2392" i="2"/>
  <c r="A2396" i="2"/>
  <c r="C2396" i="2"/>
  <c r="D2396" i="2" s="1"/>
  <c r="E2396" i="2" s="1"/>
  <c r="B2396" i="2"/>
  <c r="A2388" i="2"/>
  <c r="C2388" i="2"/>
  <c r="D2388" i="2" s="1"/>
  <c r="E2388" i="2" s="1"/>
  <c r="B2388" i="2"/>
  <c r="A2407" i="2"/>
  <c r="C2407" i="2"/>
  <c r="D2407" i="2" s="1"/>
  <c r="E2407" i="2" s="1"/>
  <c r="B2407" i="2"/>
  <c r="A2431" i="2"/>
  <c r="C2431" i="2"/>
  <c r="D2431" i="2" s="1"/>
  <c r="E2431" i="2" s="1"/>
  <c r="B2431" i="2"/>
  <c r="A2458" i="2"/>
  <c r="C2458" i="2"/>
  <c r="D2458" i="2" s="1"/>
  <c r="E2458" i="2" s="1"/>
  <c r="B2458" i="2"/>
  <c r="A2425" i="2"/>
  <c r="C2425" i="2"/>
  <c r="D2425" i="2" s="1"/>
  <c r="E2425" i="2" s="1"/>
  <c r="B2425" i="2"/>
  <c r="A2481" i="2"/>
  <c r="C2481" i="2"/>
  <c r="D2481" i="2" s="1"/>
  <c r="E2481" i="2" s="1"/>
  <c r="B2481" i="2"/>
  <c r="A2446" i="2"/>
  <c r="C2446" i="2"/>
  <c r="D2446" i="2" s="1"/>
  <c r="E2446" i="2" s="1"/>
  <c r="B2446" i="2"/>
  <c r="A2453" i="2"/>
  <c r="C2453" i="2"/>
  <c r="D2453" i="2" s="1"/>
  <c r="E2453" i="2" s="1"/>
  <c r="B2453" i="2"/>
  <c r="A2469" i="2"/>
  <c r="C2469" i="2"/>
  <c r="D2469" i="2" s="1"/>
  <c r="E2469" i="2" s="1"/>
  <c r="B2469" i="2"/>
  <c r="A2430" i="2"/>
  <c r="C2430" i="2"/>
  <c r="D2430" i="2" s="1"/>
  <c r="E2430" i="2" s="1"/>
  <c r="B2430" i="2"/>
  <c r="A2465" i="2"/>
  <c r="C2465" i="2"/>
  <c r="D2465" i="2" s="1"/>
  <c r="E2465" i="2" s="1"/>
  <c r="B2465" i="2"/>
  <c r="A2442" i="2"/>
  <c r="C2442" i="2"/>
  <c r="D2442" i="2" s="1"/>
  <c r="E2442" i="2" s="1"/>
  <c r="B2442" i="2"/>
  <c r="A2414" i="2"/>
  <c r="C2414" i="2"/>
  <c r="D2414" i="2" s="1"/>
  <c r="E2414" i="2" s="1"/>
  <c r="B2414" i="2"/>
  <c r="A2437" i="2"/>
  <c r="C2437" i="2"/>
  <c r="D2437" i="2" s="1"/>
  <c r="E2437" i="2" s="1"/>
  <c r="B2437" i="2"/>
  <c r="A2474" i="2"/>
  <c r="C2474" i="2"/>
  <c r="D2474" i="2" s="1"/>
  <c r="E2474" i="2" s="1"/>
  <c r="B2474" i="2"/>
  <c r="A2412" i="2"/>
  <c r="C2412" i="2"/>
  <c r="D2412" i="2" s="1"/>
  <c r="E2412" i="2" s="1"/>
  <c r="B2412" i="2"/>
  <c r="A2420" i="2"/>
  <c r="C2420" i="2"/>
  <c r="D2420" i="2" s="1"/>
  <c r="E2420" i="2" s="1"/>
  <c r="B2420" i="2"/>
  <c r="A2416" i="2"/>
  <c r="C2416" i="2"/>
  <c r="D2416" i="2" s="1"/>
  <c r="E2416" i="2" s="1"/>
  <c r="B2416" i="2"/>
  <c r="A2424" i="2"/>
  <c r="C2424" i="2"/>
  <c r="D2424" i="2" s="1"/>
  <c r="E2424" i="2" s="1"/>
  <c r="B2424" i="2"/>
  <c r="A2447" i="2"/>
  <c r="C2447" i="2"/>
  <c r="D2447" i="2" s="1"/>
  <c r="E2447" i="2" s="1"/>
  <c r="B2447" i="2"/>
  <c r="A2419" i="2"/>
  <c r="C2419" i="2"/>
  <c r="D2419" i="2" s="1"/>
  <c r="E2419" i="2" s="1"/>
  <c r="B2419" i="2"/>
  <c r="A2415" i="2"/>
  <c r="C2415" i="2"/>
  <c r="D2415" i="2" s="1"/>
  <c r="E2415" i="2" s="1"/>
  <c r="B2415" i="2"/>
  <c r="A2451" i="2"/>
  <c r="C2451" i="2"/>
  <c r="D2451" i="2" s="1"/>
  <c r="E2451" i="2" s="1"/>
  <c r="B2451" i="2"/>
  <c r="A2432" i="2"/>
  <c r="C2432" i="2"/>
  <c r="D2432" i="2" s="1"/>
  <c r="E2432" i="2" s="1"/>
  <c r="B2432" i="2"/>
  <c r="A2411" i="2"/>
  <c r="C2411" i="2"/>
  <c r="D2411" i="2" s="1"/>
  <c r="E2411" i="2" s="1"/>
  <c r="B2411" i="2"/>
  <c r="A2498" i="2"/>
  <c r="C2498" i="2"/>
  <c r="D2498" i="2" s="1"/>
  <c r="E2498" i="2" s="1"/>
  <c r="B2498" i="2"/>
  <c r="A2461" i="2"/>
  <c r="C2461" i="2"/>
  <c r="D2461" i="2" s="1"/>
  <c r="E2461" i="2" s="1"/>
  <c r="B2461" i="2"/>
  <c r="A2438" i="2"/>
  <c r="C2438" i="2"/>
  <c r="D2438" i="2" s="1"/>
  <c r="E2438" i="2" s="1"/>
  <c r="B2438" i="2"/>
  <c r="A2466" i="2"/>
  <c r="C2466" i="2"/>
  <c r="D2466" i="2" s="1"/>
  <c r="E2466" i="2" s="1"/>
  <c r="B2466" i="2"/>
  <c r="A2489" i="2"/>
  <c r="C2489" i="2"/>
  <c r="D2489" i="2" s="1"/>
  <c r="E2489" i="2" s="1"/>
  <c r="B2489" i="2"/>
  <c r="A2454" i="2"/>
  <c r="C2454" i="2"/>
  <c r="D2454" i="2" s="1"/>
  <c r="E2454" i="2" s="1"/>
  <c r="B2454" i="2"/>
  <c r="A2493" i="2"/>
  <c r="C2493" i="2"/>
  <c r="D2493" i="2" s="1"/>
  <c r="E2493" i="2" s="1"/>
  <c r="B2493" i="2"/>
  <c r="A2477" i="2"/>
  <c r="C2477" i="2"/>
  <c r="D2477" i="2" s="1"/>
  <c r="E2477" i="2" s="1"/>
  <c r="B2477" i="2"/>
  <c r="A2470" i="2"/>
  <c r="C2470" i="2"/>
  <c r="D2470" i="2" s="1"/>
  <c r="E2470" i="2" s="1"/>
  <c r="B2470" i="2"/>
  <c r="A2505" i="2"/>
  <c r="C2505" i="2"/>
  <c r="D2505" i="2" s="1"/>
  <c r="E2505" i="2" s="1"/>
  <c r="B2505" i="2"/>
  <c r="A2449" i="2"/>
  <c r="C2449" i="2"/>
  <c r="D2449" i="2" s="1"/>
  <c r="E2449" i="2" s="1"/>
  <c r="B2449" i="2"/>
  <c r="A2482" i="2"/>
  <c r="C2482" i="2"/>
  <c r="D2482" i="2"/>
  <c r="E2482" i="2" s="1"/>
  <c r="B2482" i="2"/>
  <c r="A2435" i="2"/>
  <c r="C2435" i="2"/>
  <c r="D2435" i="2" s="1"/>
  <c r="E2435" i="2" s="1"/>
  <c r="B2435" i="2"/>
  <c r="A2456" i="2"/>
  <c r="C2456" i="2"/>
  <c r="D2456" i="2" s="1"/>
  <c r="E2456" i="2" s="1"/>
  <c r="B2456" i="2"/>
  <c r="A2475" i="2"/>
  <c r="C2475" i="2"/>
  <c r="D2475" i="2" s="1"/>
  <c r="E2475" i="2" s="1"/>
  <c r="B2475" i="2"/>
  <c r="A2439" i="2"/>
  <c r="C2439" i="2"/>
  <c r="D2439" i="2" s="1"/>
  <c r="E2439" i="2" s="1"/>
  <c r="B2439" i="2"/>
  <c r="A2443" i="2"/>
  <c r="C2443" i="2"/>
  <c r="D2443" i="2" s="1"/>
  <c r="E2443" i="2" s="1"/>
  <c r="B2443" i="2"/>
  <c r="A2471" i="2"/>
  <c r="C2471" i="2"/>
  <c r="D2471" i="2" s="1"/>
  <c r="E2471" i="2" s="1"/>
  <c r="B2471" i="2"/>
  <c r="A2448" i="2"/>
  <c r="C2448" i="2"/>
  <c r="D2448" i="2" s="1"/>
  <c r="E2448" i="2" s="1"/>
  <c r="B2448" i="2"/>
  <c r="A2440" i="2"/>
  <c r="C2440" i="2"/>
  <c r="D2440" i="2" s="1"/>
  <c r="E2440" i="2" s="1"/>
  <c r="B2440" i="2"/>
  <c r="A2444" i="2"/>
  <c r="C2444" i="2"/>
  <c r="D2444" i="2" s="1"/>
  <c r="E2444" i="2" s="1"/>
  <c r="B2444" i="2"/>
  <c r="A2436" i="2"/>
  <c r="C2436" i="2"/>
  <c r="D2436" i="2" s="1"/>
  <c r="E2436" i="2" s="1"/>
  <c r="B2436" i="2"/>
  <c r="A2455" i="2"/>
  <c r="C2455" i="2"/>
  <c r="D2455" i="2" s="1"/>
  <c r="E2455" i="2" s="1"/>
  <c r="B2455" i="2"/>
  <c r="A2495" i="2"/>
  <c r="C2495" i="2"/>
  <c r="D2495" i="2" s="1"/>
  <c r="E2495" i="2" s="1"/>
  <c r="B2495" i="2"/>
  <c r="A2506" i="2"/>
  <c r="C2506" i="2"/>
  <c r="D2506" i="2" s="1"/>
  <c r="E2506" i="2" s="1"/>
  <c r="B2506" i="2"/>
  <c r="A2473" i="2"/>
  <c r="C2473" i="2"/>
  <c r="D2473" i="2" s="1"/>
  <c r="E2473" i="2" s="1"/>
  <c r="B2473" i="2"/>
  <c r="A2529" i="2"/>
  <c r="C2529" i="2"/>
  <c r="D2529" i="2" s="1"/>
  <c r="E2529" i="2" s="1"/>
  <c r="B2529" i="2"/>
  <c r="A2494" i="2"/>
  <c r="C2494" i="2"/>
  <c r="D2494" i="2" s="1"/>
  <c r="E2494" i="2" s="1"/>
  <c r="B2494" i="2"/>
  <c r="A2501" i="2"/>
  <c r="C2501" i="2"/>
  <c r="D2501" i="2" s="1"/>
  <c r="E2501" i="2" s="1"/>
  <c r="B2501" i="2"/>
  <c r="A2517" i="2"/>
  <c r="C2517" i="2"/>
  <c r="D2517" i="2" s="1"/>
  <c r="E2517" i="2" s="1"/>
  <c r="B2517" i="2"/>
  <c r="A2478" i="2"/>
  <c r="C2478" i="2"/>
  <c r="D2478" i="2" s="1"/>
  <c r="E2478" i="2" s="1"/>
  <c r="B2478" i="2"/>
  <c r="A2513" i="2"/>
  <c r="C2513" i="2"/>
  <c r="D2513" i="2" s="1"/>
  <c r="E2513" i="2" s="1"/>
  <c r="B2513" i="2"/>
  <c r="A2490" i="2"/>
  <c r="C2490" i="2"/>
  <c r="D2490" i="2" s="1"/>
  <c r="E2490" i="2" s="1"/>
  <c r="B2490" i="2"/>
  <c r="A2462" i="2"/>
  <c r="C2462" i="2"/>
  <c r="D2462" i="2" s="1"/>
  <c r="E2462" i="2" s="1"/>
  <c r="B2462" i="2"/>
  <c r="A2485" i="2"/>
  <c r="C2485" i="2"/>
  <c r="D2485" i="2" s="1"/>
  <c r="E2485" i="2" s="1"/>
  <c r="B2485" i="2"/>
  <c r="A2522" i="2"/>
  <c r="C2522" i="2"/>
  <c r="D2522" i="2" s="1"/>
  <c r="E2522" i="2" s="1"/>
  <c r="B2522" i="2"/>
  <c r="A2479" i="2"/>
  <c r="C2479" i="2"/>
  <c r="D2479" i="2" s="1"/>
  <c r="E2479" i="2" s="1"/>
  <c r="B2479" i="2"/>
  <c r="A2460" i="2"/>
  <c r="C2460" i="2"/>
  <c r="D2460" i="2" s="1"/>
  <c r="E2460" i="2" s="1"/>
  <c r="B2460" i="2"/>
  <c r="A2468" i="2"/>
  <c r="C2468" i="2"/>
  <c r="D2468" i="2" s="1"/>
  <c r="E2468" i="2" s="1"/>
  <c r="B2468" i="2"/>
  <c r="A2464" i="2"/>
  <c r="C2464" i="2"/>
  <c r="D2464" i="2" s="1"/>
  <c r="E2464" i="2" s="1"/>
  <c r="B2464" i="2"/>
  <c r="A2472" i="2"/>
  <c r="C2472" i="2"/>
  <c r="D2472" i="2" s="1"/>
  <c r="E2472" i="2" s="1"/>
  <c r="B2472" i="2"/>
  <c r="A2467" i="2"/>
  <c r="C2467" i="2"/>
  <c r="D2467" i="2" s="1"/>
  <c r="E2467" i="2" s="1"/>
  <c r="B2467" i="2"/>
  <c r="A2463" i="2"/>
  <c r="C2463" i="2"/>
  <c r="D2463" i="2" s="1"/>
  <c r="E2463" i="2" s="1"/>
  <c r="B2463" i="2"/>
  <c r="A2499" i="2"/>
  <c r="C2499" i="2"/>
  <c r="D2499" i="2" s="1"/>
  <c r="E2499" i="2" s="1"/>
  <c r="B2499" i="2"/>
  <c r="A2480" i="2"/>
  <c r="C2480" i="2"/>
  <c r="D2480" i="2" s="1"/>
  <c r="E2480" i="2" s="1"/>
  <c r="B2480" i="2"/>
  <c r="A2459" i="2"/>
  <c r="C2459" i="2"/>
  <c r="D2459" i="2" s="1"/>
  <c r="E2459" i="2" s="1"/>
  <c r="B2459" i="2"/>
  <c r="A2546" i="2"/>
  <c r="C2546" i="2"/>
  <c r="D2546" i="2" s="1"/>
  <c r="E2546" i="2" s="1"/>
  <c r="B2546" i="2"/>
  <c r="A2509" i="2"/>
  <c r="C2509" i="2"/>
  <c r="D2509" i="2" s="1"/>
  <c r="E2509" i="2" s="1"/>
  <c r="B2509" i="2"/>
  <c r="A2486" i="2"/>
  <c r="C2486" i="2"/>
  <c r="D2486" i="2"/>
  <c r="E2486" i="2" s="1"/>
  <c r="B2486" i="2"/>
  <c r="A2514" i="2"/>
  <c r="C2514" i="2"/>
  <c r="D2514" i="2" s="1"/>
  <c r="E2514" i="2" s="1"/>
  <c r="B2514" i="2"/>
  <c r="A2537" i="2"/>
  <c r="C2537" i="2"/>
  <c r="D2537" i="2" s="1"/>
  <c r="E2537" i="2" s="1"/>
  <c r="B2537" i="2"/>
  <c r="A2502" i="2"/>
  <c r="C2502" i="2"/>
  <c r="D2502" i="2" s="1"/>
  <c r="E2502" i="2" s="1"/>
  <c r="B2502" i="2"/>
  <c r="A2541" i="2"/>
  <c r="C2541" i="2"/>
  <c r="D2541" i="2" s="1"/>
  <c r="E2541" i="2" s="1"/>
  <c r="B2541" i="2"/>
  <c r="A2525" i="2"/>
  <c r="C2525" i="2"/>
  <c r="D2525" i="2"/>
  <c r="E2525" i="2" s="1"/>
  <c r="B2525" i="2"/>
  <c r="A2518" i="2"/>
  <c r="C2518" i="2"/>
  <c r="D2518" i="2" s="1"/>
  <c r="E2518" i="2" s="1"/>
  <c r="B2518" i="2"/>
  <c r="A2553" i="2"/>
  <c r="C2553" i="2"/>
  <c r="D2553" i="2" s="1"/>
  <c r="E2553" i="2" s="1"/>
  <c r="B2553" i="2"/>
  <c r="A2497" i="2"/>
  <c r="C2497" i="2"/>
  <c r="D2497" i="2" s="1"/>
  <c r="E2497" i="2" s="1"/>
  <c r="B2497" i="2"/>
  <c r="A2530" i="2"/>
  <c r="C2530" i="2"/>
  <c r="D2530" i="2" s="1"/>
  <c r="E2530" i="2" s="1"/>
  <c r="B2530" i="2"/>
  <c r="A2483" i="2"/>
  <c r="C2483" i="2"/>
  <c r="D2483" i="2" s="1"/>
  <c r="E2483" i="2" s="1"/>
  <c r="B2483" i="2"/>
  <c r="A2504" i="2"/>
  <c r="C2504" i="2"/>
  <c r="D2504" i="2" s="1"/>
  <c r="E2504" i="2" s="1"/>
  <c r="B2504" i="2"/>
  <c r="A2523" i="2"/>
  <c r="C2523" i="2"/>
  <c r="D2523" i="2" s="1"/>
  <c r="E2523" i="2" s="1"/>
  <c r="B2523" i="2"/>
  <c r="A2487" i="2"/>
  <c r="C2487" i="2"/>
  <c r="D2487" i="2" s="1"/>
  <c r="E2487" i="2" s="1"/>
  <c r="B2487" i="2"/>
  <c r="A2491" i="2"/>
  <c r="C2491" i="2"/>
  <c r="D2491" i="2" s="1"/>
  <c r="E2491" i="2" s="1"/>
  <c r="B2491" i="2"/>
  <c r="A2496" i="2"/>
  <c r="C2496" i="2"/>
  <c r="D2496" i="2" s="1"/>
  <c r="E2496" i="2" s="1"/>
  <c r="B2496" i="2"/>
  <c r="A2488" i="2"/>
  <c r="C2488" i="2"/>
  <c r="D2488" i="2" s="1"/>
  <c r="E2488" i="2" s="1"/>
  <c r="B2488" i="2"/>
  <c r="A2492" i="2"/>
  <c r="C2492" i="2"/>
  <c r="D2492" i="2" s="1"/>
  <c r="E2492" i="2" s="1"/>
  <c r="B2492" i="2"/>
  <c r="A2484" i="2"/>
  <c r="C2484" i="2"/>
  <c r="D2484" i="2" s="1"/>
  <c r="E2484" i="2" s="1"/>
  <c r="B2484" i="2"/>
  <c r="A2503" i="2"/>
  <c r="C2503" i="2"/>
  <c r="D2503" i="2" s="1"/>
  <c r="E2503" i="2" s="1"/>
  <c r="B2503" i="2"/>
  <c r="A2519" i="2"/>
  <c r="C2519" i="2"/>
  <c r="D2519" i="2" s="1"/>
  <c r="E2519" i="2" s="1"/>
  <c r="B2519" i="2"/>
  <c r="A2554" i="2"/>
  <c r="C2554" i="2"/>
  <c r="D2554" i="2" s="1"/>
  <c r="E2554" i="2" s="1"/>
  <c r="B2554" i="2"/>
  <c r="A2521" i="2"/>
  <c r="C2521" i="2"/>
  <c r="D2521" i="2" s="1"/>
  <c r="E2521" i="2" s="1"/>
  <c r="B2521" i="2"/>
  <c r="A2577" i="2"/>
  <c r="C2577" i="2"/>
  <c r="D2577" i="2" s="1"/>
  <c r="E2577" i="2" s="1"/>
  <c r="B2577" i="2"/>
  <c r="A2542" i="2"/>
  <c r="C2542" i="2"/>
  <c r="D2542" i="2" s="1"/>
  <c r="E2542" i="2" s="1"/>
  <c r="B2542" i="2"/>
  <c r="A2549" i="2"/>
  <c r="C2549" i="2"/>
  <c r="D2549" i="2" s="1"/>
  <c r="E2549" i="2" s="1"/>
  <c r="B2549" i="2"/>
  <c r="A2565" i="2"/>
  <c r="C2565" i="2"/>
  <c r="D2565" i="2" s="1"/>
  <c r="E2565" i="2" s="1"/>
  <c r="B2565" i="2"/>
  <c r="A2526" i="2"/>
  <c r="C2526" i="2"/>
  <c r="D2526" i="2" s="1"/>
  <c r="E2526" i="2" s="1"/>
  <c r="B2526" i="2"/>
  <c r="A2561" i="2"/>
  <c r="C2561" i="2"/>
  <c r="D2561" i="2" s="1"/>
  <c r="E2561" i="2" s="1"/>
  <c r="B2561" i="2"/>
  <c r="A2538" i="2"/>
  <c r="C2538" i="2"/>
  <c r="D2538" i="2" s="1"/>
  <c r="E2538" i="2" s="1"/>
  <c r="B2538" i="2"/>
  <c r="A2510" i="2"/>
  <c r="C2510" i="2"/>
  <c r="D2510" i="2" s="1"/>
  <c r="E2510" i="2" s="1"/>
  <c r="B2510" i="2"/>
  <c r="A2533" i="2"/>
  <c r="C2533" i="2"/>
  <c r="D2533" i="2" s="1"/>
  <c r="E2533" i="2" s="1"/>
  <c r="B2533" i="2"/>
  <c r="A2570" i="2"/>
  <c r="C2570" i="2"/>
  <c r="D2570" i="2" s="1"/>
  <c r="E2570" i="2" s="1"/>
  <c r="B2570" i="2"/>
  <c r="A2543" i="2"/>
  <c r="C2543" i="2"/>
  <c r="D2543" i="2" s="1"/>
  <c r="E2543" i="2" s="1"/>
  <c r="B2543" i="2"/>
  <c r="A2527" i="2"/>
  <c r="C2527" i="2"/>
  <c r="D2527" i="2" s="1"/>
  <c r="E2527" i="2" s="1"/>
  <c r="B2527" i="2"/>
  <c r="A2508" i="2"/>
  <c r="C2508" i="2"/>
  <c r="D2508" i="2" s="1"/>
  <c r="E2508" i="2" s="1"/>
  <c r="B2508" i="2"/>
  <c r="A2516" i="2"/>
  <c r="C2516" i="2"/>
  <c r="D2516" i="2" s="1"/>
  <c r="E2516" i="2" s="1"/>
  <c r="B2516" i="2"/>
  <c r="A2512" i="2"/>
  <c r="C2512" i="2"/>
  <c r="D2512" i="2" s="1"/>
  <c r="E2512" i="2" s="1"/>
  <c r="B2512" i="2"/>
  <c r="A2520" i="2"/>
  <c r="C2520" i="2"/>
  <c r="D2520" i="2" s="1"/>
  <c r="E2520" i="2" s="1"/>
  <c r="B2520" i="2"/>
  <c r="A2515" i="2"/>
  <c r="C2515" i="2"/>
  <c r="D2515" i="2" s="1"/>
  <c r="E2515" i="2" s="1"/>
  <c r="B2515" i="2"/>
  <c r="A2511" i="2"/>
  <c r="C2511" i="2"/>
  <c r="D2511" i="2" s="1"/>
  <c r="E2511" i="2" s="1"/>
  <c r="B2511" i="2"/>
  <c r="A2547" i="2"/>
  <c r="C2547" i="2"/>
  <c r="D2547" i="2" s="1"/>
  <c r="E2547" i="2" s="1"/>
  <c r="B2547" i="2"/>
  <c r="A2528" i="2"/>
  <c r="C2528" i="2"/>
  <c r="D2528" i="2" s="1"/>
  <c r="E2528" i="2" s="1"/>
  <c r="B2528" i="2"/>
  <c r="A2507" i="2"/>
  <c r="C2507" i="2"/>
  <c r="D2507" i="2" s="1"/>
  <c r="E2507" i="2" s="1"/>
  <c r="B2507" i="2"/>
  <c r="A2594" i="2"/>
  <c r="C2594" i="2"/>
  <c r="D2594" i="2" s="1"/>
  <c r="E2594" i="2" s="1"/>
  <c r="B2594" i="2"/>
  <c r="A2557" i="2"/>
  <c r="C2557" i="2"/>
  <c r="D2557" i="2" s="1"/>
  <c r="E2557" i="2" s="1"/>
  <c r="B2557" i="2"/>
  <c r="A2534" i="2"/>
  <c r="C2534" i="2"/>
  <c r="D2534" i="2" s="1"/>
  <c r="E2534" i="2" s="1"/>
  <c r="B2534" i="2"/>
  <c r="A2562" i="2"/>
  <c r="C2562" i="2"/>
  <c r="D2562" i="2" s="1"/>
  <c r="E2562" i="2" s="1"/>
  <c r="B2562" i="2"/>
  <c r="A2585" i="2"/>
  <c r="C2585" i="2"/>
  <c r="D2585" i="2" s="1"/>
  <c r="E2585" i="2" s="1"/>
  <c r="B2585" i="2"/>
  <c r="A2550" i="2"/>
  <c r="C2550" i="2"/>
  <c r="D2550" i="2" s="1"/>
  <c r="E2550" i="2" s="1"/>
  <c r="B2550" i="2"/>
  <c r="A2589" i="2"/>
  <c r="C2589" i="2"/>
  <c r="D2589" i="2" s="1"/>
  <c r="E2589" i="2" s="1"/>
  <c r="B2589" i="2"/>
  <c r="A2573" i="2"/>
  <c r="C2573" i="2"/>
  <c r="D2573" i="2" s="1"/>
  <c r="E2573" i="2" s="1"/>
  <c r="B2573" i="2"/>
  <c r="A2566" i="2"/>
  <c r="C2566" i="2"/>
  <c r="D2566" i="2" s="1"/>
  <c r="E2566" i="2" s="1"/>
  <c r="B2566" i="2"/>
  <c r="A2601" i="2"/>
  <c r="C2601" i="2"/>
  <c r="D2601" i="2" s="1"/>
  <c r="E2601" i="2" s="1"/>
  <c r="B2601" i="2"/>
  <c r="A2545" i="2"/>
  <c r="C2545" i="2"/>
  <c r="D2545" i="2" s="1"/>
  <c r="E2545" i="2" s="1"/>
  <c r="B2545" i="2"/>
  <c r="A2578" i="2"/>
  <c r="C2578" i="2"/>
  <c r="D2578" i="2" s="1"/>
  <c r="E2578" i="2" s="1"/>
  <c r="B2578" i="2"/>
  <c r="A2531" i="2"/>
  <c r="C2531" i="2"/>
  <c r="D2531" i="2" s="1"/>
  <c r="E2531" i="2" s="1"/>
  <c r="B2531" i="2"/>
  <c r="A2552" i="2"/>
  <c r="C2552" i="2"/>
  <c r="D2552" i="2" s="1"/>
  <c r="E2552" i="2" s="1"/>
  <c r="B2552" i="2"/>
  <c r="A2571" i="2"/>
  <c r="C2571" i="2"/>
  <c r="D2571" i="2" s="1"/>
  <c r="E2571" i="2" s="1"/>
  <c r="B2571" i="2"/>
  <c r="A2535" i="2"/>
  <c r="C2535" i="2"/>
  <c r="D2535" i="2" s="1"/>
  <c r="E2535" i="2" s="1"/>
  <c r="B2535" i="2"/>
  <c r="A2539" i="2"/>
  <c r="C2539" i="2"/>
  <c r="D2539" i="2" s="1"/>
  <c r="E2539" i="2" s="1"/>
  <c r="B2539" i="2"/>
  <c r="A2544" i="2"/>
  <c r="C2544" i="2"/>
  <c r="D2544" i="2" s="1"/>
  <c r="E2544" i="2" s="1"/>
  <c r="B2544" i="2"/>
  <c r="A2536" i="2"/>
  <c r="C2536" i="2"/>
  <c r="D2536" i="2" s="1"/>
  <c r="E2536" i="2" s="1"/>
  <c r="B2536" i="2"/>
  <c r="A2540" i="2"/>
  <c r="C2540" i="2"/>
  <c r="D2540" i="2" s="1"/>
  <c r="E2540" i="2" s="1"/>
  <c r="B2540" i="2"/>
  <c r="A2532" i="2"/>
  <c r="C2532" i="2"/>
  <c r="D2532" i="2" s="1"/>
  <c r="E2532" i="2" s="1"/>
  <c r="B2532" i="2"/>
  <c r="A2551" i="2"/>
  <c r="C2551" i="2"/>
  <c r="D2551" i="2" s="1"/>
  <c r="E2551" i="2" s="1"/>
  <c r="B2551" i="2"/>
  <c r="A2567" i="2"/>
  <c r="C2567" i="2"/>
  <c r="D2567" i="2" s="1"/>
  <c r="E2567" i="2" s="1"/>
  <c r="B2567" i="2"/>
  <c r="A2602" i="2"/>
  <c r="C2602" i="2"/>
  <c r="D2602" i="2" s="1"/>
  <c r="E2602" i="2" s="1"/>
  <c r="B2602" i="2"/>
  <c r="A2569" i="2"/>
  <c r="C2569" i="2"/>
  <c r="D2569" i="2" s="1"/>
  <c r="E2569" i="2" s="1"/>
  <c r="B2569" i="2"/>
  <c r="A2625" i="2"/>
  <c r="C2625" i="2"/>
  <c r="D2625" i="2" s="1"/>
  <c r="E2625" i="2" s="1"/>
  <c r="B2625" i="2"/>
  <c r="A2590" i="2"/>
  <c r="C2590" i="2"/>
  <c r="D2590" i="2" s="1"/>
  <c r="E2590" i="2" s="1"/>
  <c r="B2590" i="2"/>
  <c r="A2597" i="2"/>
  <c r="C2597" i="2"/>
  <c r="D2597" i="2" s="1"/>
  <c r="E2597" i="2" s="1"/>
  <c r="B2597" i="2"/>
  <c r="A2613" i="2"/>
  <c r="C2613" i="2"/>
  <c r="D2613" i="2" s="1"/>
  <c r="E2613" i="2" s="1"/>
  <c r="B2613" i="2"/>
  <c r="A2574" i="2"/>
  <c r="C2574" i="2"/>
  <c r="D2574" i="2" s="1"/>
  <c r="E2574" i="2" s="1"/>
  <c r="B2574" i="2"/>
  <c r="A2609" i="2"/>
  <c r="C2609" i="2"/>
  <c r="D2609" i="2" s="1"/>
  <c r="E2609" i="2" s="1"/>
  <c r="B2609" i="2"/>
  <c r="A2586" i="2"/>
  <c r="C2586" i="2"/>
  <c r="D2586" i="2" s="1"/>
  <c r="E2586" i="2" s="1"/>
  <c r="B2586" i="2"/>
  <c r="A2558" i="2"/>
  <c r="C2558" i="2"/>
  <c r="D2558" i="2" s="1"/>
  <c r="E2558" i="2" s="1"/>
  <c r="B2558" i="2"/>
  <c r="A2581" i="2"/>
  <c r="C2581" i="2"/>
  <c r="D2581" i="2" s="1"/>
  <c r="E2581" i="2" s="1"/>
  <c r="B2581" i="2"/>
  <c r="A2618" i="2"/>
  <c r="C2618" i="2"/>
  <c r="D2618" i="2" s="1"/>
  <c r="E2618" i="2" s="1"/>
  <c r="B2618" i="2"/>
  <c r="A2591" i="2"/>
  <c r="C2591" i="2"/>
  <c r="D2591" i="2" s="1"/>
  <c r="E2591" i="2" s="1"/>
  <c r="B2591" i="2"/>
  <c r="A2575" i="2"/>
  <c r="C2575" i="2"/>
  <c r="D2575" i="2" s="1"/>
  <c r="E2575" i="2" s="1"/>
  <c r="B2575" i="2"/>
  <c r="A2556" i="2"/>
  <c r="C2556" i="2"/>
  <c r="D2556" i="2" s="1"/>
  <c r="E2556" i="2" s="1"/>
  <c r="B2556" i="2"/>
  <c r="A2564" i="2"/>
  <c r="C2564" i="2"/>
  <c r="D2564" i="2" s="1"/>
  <c r="E2564" i="2" s="1"/>
  <c r="B2564" i="2"/>
  <c r="A2560" i="2"/>
  <c r="C2560" i="2"/>
  <c r="D2560" i="2" s="1"/>
  <c r="E2560" i="2" s="1"/>
  <c r="B2560" i="2"/>
  <c r="A2568" i="2"/>
  <c r="C2568" i="2"/>
  <c r="D2568" i="2" s="1"/>
  <c r="E2568" i="2" s="1"/>
  <c r="B2568" i="2"/>
  <c r="A2563" i="2"/>
  <c r="C2563" i="2"/>
  <c r="D2563" i="2" s="1"/>
  <c r="E2563" i="2" s="1"/>
  <c r="B2563" i="2"/>
  <c r="A2559" i="2"/>
  <c r="C2559" i="2"/>
  <c r="D2559" i="2" s="1"/>
  <c r="E2559" i="2" s="1"/>
  <c r="B2559" i="2"/>
  <c r="A2595" i="2"/>
  <c r="C2595" i="2"/>
  <c r="D2595" i="2" s="1"/>
  <c r="E2595" i="2" s="1"/>
  <c r="B2595" i="2"/>
  <c r="A2576" i="2"/>
  <c r="C2576" i="2"/>
  <c r="D2576" i="2" s="1"/>
  <c r="E2576" i="2" s="1"/>
  <c r="B2576" i="2"/>
  <c r="A2555" i="2"/>
  <c r="C2555" i="2"/>
  <c r="D2555" i="2" s="1"/>
  <c r="E2555" i="2" s="1"/>
  <c r="B2555" i="2"/>
  <c r="A2592" i="2"/>
  <c r="C2592" i="2"/>
  <c r="D2592" i="2" s="1"/>
  <c r="E2592" i="2" s="1"/>
  <c r="B2592" i="2"/>
  <c r="A2642" i="2"/>
  <c r="C2642" i="2"/>
  <c r="D2642" i="2" s="1"/>
  <c r="E2642" i="2" s="1"/>
  <c r="B2642" i="2"/>
  <c r="A2605" i="2"/>
  <c r="C2605" i="2"/>
  <c r="D2605" i="2" s="1"/>
  <c r="E2605" i="2" s="1"/>
  <c r="B2605" i="2"/>
  <c r="A2582" i="2"/>
  <c r="C2582" i="2"/>
  <c r="D2582" i="2" s="1"/>
  <c r="E2582" i="2" s="1"/>
  <c r="B2582" i="2"/>
  <c r="A2610" i="2"/>
  <c r="C2610" i="2"/>
  <c r="D2610" i="2" s="1"/>
  <c r="E2610" i="2" s="1"/>
  <c r="B2610" i="2"/>
  <c r="A2633" i="2"/>
  <c r="C2633" i="2"/>
  <c r="D2633" i="2" s="1"/>
  <c r="E2633" i="2" s="1"/>
  <c r="B2633" i="2"/>
  <c r="A2598" i="2"/>
  <c r="C2598" i="2"/>
  <c r="D2598" i="2" s="1"/>
  <c r="E2598" i="2" s="1"/>
  <c r="B2598" i="2"/>
  <c r="A2637" i="2"/>
  <c r="C2637" i="2"/>
  <c r="D2637" i="2" s="1"/>
  <c r="E2637" i="2" s="1"/>
  <c r="B2637" i="2"/>
  <c r="A2621" i="2"/>
  <c r="C2621" i="2"/>
  <c r="D2621" i="2" s="1"/>
  <c r="E2621" i="2" s="1"/>
  <c r="B2621" i="2"/>
  <c r="A2614" i="2"/>
  <c r="C2614" i="2"/>
  <c r="D2614" i="2" s="1"/>
  <c r="E2614" i="2" s="1"/>
  <c r="B2614" i="2"/>
  <c r="A2649" i="2"/>
  <c r="C2649" i="2"/>
  <c r="D2649" i="2" s="1"/>
  <c r="E2649" i="2" s="1"/>
  <c r="B2649" i="2"/>
  <c r="A2593" i="2"/>
  <c r="C2593" i="2"/>
  <c r="D2593" i="2" s="1"/>
  <c r="E2593" i="2" s="1"/>
  <c r="B2593" i="2"/>
  <c r="A2626" i="2"/>
  <c r="C2626" i="2"/>
  <c r="D2626" i="2" s="1"/>
  <c r="E2626" i="2" s="1"/>
  <c r="B2626" i="2"/>
  <c r="A2579" i="2"/>
  <c r="C2579" i="2"/>
  <c r="D2579" i="2" s="1"/>
  <c r="E2579" i="2" s="1"/>
  <c r="B2579" i="2"/>
  <c r="A2600" i="2"/>
  <c r="C2600" i="2"/>
  <c r="D2600" i="2" s="1"/>
  <c r="E2600" i="2" s="1"/>
  <c r="B2600" i="2"/>
  <c r="A2619" i="2"/>
  <c r="C2619" i="2"/>
  <c r="D2619" i="2" s="1"/>
  <c r="E2619" i="2" s="1"/>
  <c r="B2619" i="2"/>
  <c r="A2583" i="2"/>
  <c r="C2583" i="2"/>
  <c r="D2583" i="2" s="1"/>
  <c r="E2583" i="2" s="1"/>
  <c r="B2583" i="2"/>
  <c r="A2587" i="2"/>
  <c r="C2587" i="2"/>
  <c r="D2587" i="2" s="1"/>
  <c r="E2587" i="2" s="1"/>
  <c r="B2587" i="2"/>
  <c r="A2584" i="2"/>
  <c r="C2584" i="2"/>
  <c r="D2584" i="2" s="1"/>
  <c r="E2584" i="2" s="1"/>
  <c r="B2584" i="2"/>
  <c r="A2588" i="2"/>
  <c r="C2588" i="2"/>
  <c r="D2588" i="2" s="1"/>
  <c r="E2588" i="2" s="1"/>
  <c r="B2588" i="2"/>
  <c r="A2580" i="2"/>
  <c r="C2580" i="2"/>
  <c r="D2580" i="2" s="1"/>
  <c r="E2580" i="2" s="1"/>
  <c r="B2580" i="2"/>
  <c r="A2599" i="2"/>
  <c r="C2599" i="2"/>
  <c r="D2599" i="2" s="1"/>
  <c r="E2599" i="2" s="1"/>
  <c r="B2599" i="2"/>
  <c r="A2615" i="2"/>
  <c r="C2615" i="2"/>
  <c r="D2615" i="2" s="1"/>
  <c r="E2615" i="2" s="1"/>
  <c r="B2615" i="2"/>
  <c r="A2650" i="2"/>
  <c r="C2650" i="2"/>
  <c r="D2650" i="2" s="1"/>
  <c r="E2650" i="2" s="1"/>
  <c r="B2650" i="2"/>
  <c r="A2617" i="2"/>
  <c r="C2617" i="2"/>
  <c r="D2617" i="2" s="1"/>
  <c r="E2617" i="2" s="1"/>
  <c r="B2617" i="2"/>
  <c r="A2673" i="2"/>
  <c r="C2673" i="2"/>
  <c r="D2673" i="2" s="1"/>
  <c r="E2673" i="2" s="1"/>
  <c r="B2673" i="2"/>
  <c r="A2638" i="2"/>
  <c r="C2638" i="2"/>
  <c r="D2638" i="2" s="1"/>
  <c r="E2638" i="2" s="1"/>
  <c r="B2638" i="2"/>
  <c r="A2645" i="2"/>
  <c r="C2645" i="2"/>
  <c r="D2645" i="2" s="1"/>
  <c r="E2645" i="2" s="1"/>
  <c r="B2645" i="2"/>
  <c r="A2661" i="2"/>
  <c r="C2661" i="2"/>
  <c r="D2661" i="2" s="1"/>
  <c r="E2661" i="2" s="1"/>
  <c r="B2661" i="2"/>
  <c r="A2622" i="2"/>
  <c r="C2622" i="2"/>
  <c r="D2622" i="2" s="1"/>
  <c r="E2622" i="2" s="1"/>
  <c r="B2622" i="2"/>
  <c r="A2657" i="2"/>
  <c r="C2657" i="2"/>
  <c r="D2657" i="2" s="1"/>
  <c r="E2657" i="2" s="1"/>
  <c r="B2657" i="2"/>
  <c r="A2634" i="2"/>
  <c r="C2634" i="2"/>
  <c r="D2634" i="2" s="1"/>
  <c r="E2634" i="2" s="1"/>
  <c r="B2634" i="2"/>
  <c r="A2606" i="2"/>
  <c r="C2606" i="2"/>
  <c r="D2606" i="2" s="1"/>
  <c r="E2606" i="2" s="1"/>
  <c r="B2606" i="2"/>
  <c r="A2629" i="2"/>
  <c r="C2629" i="2"/>
  <c r="D2629" i="2" s="1"/>
  <c r="E2629" i="2" s="1"/>
  <c r="B2629" i="2"/>
  <c r="A2666" i="2"/>
  <c r="C2666" i="2"/>
  <c r="D2666" i="2" s="1"/>
  <c r="E2666" i="2" s="1"/>
  <c r="B2666" i="2"/>
  <c r="A2639" i="2"/>
  <c r="C2639" i="2"/>
  <c r="D2639" i="2" s="1"/>
  <c r="E2639" i="2" s="1"/>
  <c r="B2639" i="2"/>
  <c r="A2623" i="2"/>
  <c r="C2623" i="2"/>
  <c r="D2623" i="2" s="1"/>
  <c r="E2623" i="2" s="1"/>
  <c r="B2623" i="2"/>
  <c r="A2604" i="2"/>
  <c r="C2604" i="2"/>
  <c r="D2604" i="2" s="1"/>
  <c r="E2604" i="2" s="1"/>
  <c r="B2604" i="2"/>
  <c r="A2612" i="2"/>
  <c r="C2612" i="2"/>
  <c r="D2612" i="2" s="1"/>
  <c r="E2612" i="2" s="1"/>
  <c r="B2612" i="2"/>
  <c r="A2608" i="2"/>
  <c r="C2608" i="2"/>
  <c r="D2608" i="2" s="1"/>
  <c r="E2608" i="2" s="1"/>
  <c r="B2608" i="2"/>
  <c r="A2611" i="2"/>
  <c r="C2611" i="2"/>
  <c r="D2611" i="2" s="1"/>
  <c r="E2611" i="2" s="1"/>
  <c r="B2611" i="2"/>
  <c r="A2607" i="2"/>
  <c r="C2607" i="2"/>
  <c r="D2607" i="2" s="1"/>
  <c r="E2607" i="2" s="1"/>
  <c r="B2607" i="2"/>
  <c r="A2643" i="2"/>
  <c r="C2643" i="2"/>
  <c r="D2643" i="2" s="1"/>
  <c r="E2643" i="2" s="1"/>
  <c r="B2643" i="2"/>
  <c r="A2624" i="2"/>
  <c r="C2624" i="2"/>
  <c r="D2624" i="2" s="1"/>
  <c r="E2624" i="2" s="1"/>
  <c r="B2624" i="2"/>
  <c r="A2603" i="2"/>
  <c r="C2603" i="2"/>
  <c r="D2603" i="2" s="1"/>
  <c r="E2603" i="2" s="1"/>
  <c r="B2603" i="2"/>
  <c r="A2616" i="2"/>
  <c r="C2616" i="2"/>
  <c r="D2616" i="2" s="1"/>
  <c r="E2616" i="2" s="1"/>
  <c r="B2616" i="2"/>
  <c r="A2690" i="2"/>
  <c r="C2690" i="2"/>
  <c r="D2690" i="2" s="1"/>
  <c r="E2690" i="2" s="1"/>
  <c r="B2690" i="2"/>
  <c r="A2653" i="2"/>
  <c r="C2653" i="2"/>
  <c r="D2653" i="2" s="1"/>
  <c r="E2653" i="2" s="1"/>
  <c r="B2653" i="2"/>
  <c r="A2630" i="2"/>
  <c r="C2630" i="2"/>
  <c r="D2630" i="2" s="1"/>
  <c r="E2630" i="2" s="1"/>
  <c r="B2630" i="2"/>
  <c r="A2658" i="2"/>
  <c r="C2658" i="2"/>
  <c r="D2658" i="2" s="1"/>
  <c r="E2658" i="2" s="1"/>
  <c r="B2658" i="2"/>
  <c r="A2681" i="2"/>
  <c r="C2681" i="2"/>
  <c r="D2681" i="2" s="1"/>
  <c r="E2681" i="2" s="1"/>
  <c r="B2681" i="2"/>
  <c r="A2646" i="2"/>
  <c r="C2646" i="2"/>
  <c r="D2646" i="2" s="1"/>
  <c r="E2646" i="2" s="1"/>
  <c r="B2646" i="2"/>
  <c r="A2685" i="2"/>
  <c r="C2685" i="2"/>
  <c r="D2685" i="2" s="1"/>
  <c r="E2685" i="2" s="1"/>
  <c r="B2685" i="2"/>
  <c r="A2669" i="2"/>
  <c r="C2669" i="2"/>
  <c r="D2669" i="2" s="1"/>
  <c r="E2669" i="2" s="1"/>
  <c r="B2669" i="2"/>
  <c r="A2662" i="2"/>
  <c r="C2662" i="2"/>
  <c r="D2662" i="2" s="1"/>
  <c r="E2662" i="2" s="1"/>
  <c r="B2662" i="2"/>
  <c r="A2697" i="2"/>
  <c r="C2697" i="2"/>
  <c r="D2697" i="2" s="1"/>
  <c r="E2697" i="2" s="1"/>
  <c r="B2697" i="2"/>
  <c r="A2641" i="2"/>
  <c r="C2641" i="2"/>
  <c r="D2641" i="2" s="1"/>
  <c r="E2641" i="2" s="1"/>
  <c r="B2641" i="2"/>
  <c r="A2674" i="2"/>
  <c r="C2674" i="2"/>
  <c r="D2674" i="2" s="1"/>
  <c r="E2674" i="2" s="1"/>
  <c r="B2674" i="2"/>
  <c r="A2640" i="2"/>
  <c r="C2640" i="2"/>
  <c r="D2640" i="2" s="1"/>
  <c r="E2640" i="2" s="1"/>
  <c r="B2640" i="2"/>
  <c r="A2627" i="2"/>
  <c r="C2627" i="2"/>
  <c r="D2627" i="2" s="1"/>
  <c r="E2627" i="2" s="1"/>
  <c r="B2627" i="2"/>
  <c r="A2648" i="2"/>
  <c r="C2648" i="2"/>
  <c r="D2648" i="2" s="1"/>
  <c r="E2648" i="2" s="1"/>
  <c r="B2648" i="2"/>
  <c r="A2667" i="2"/>
  <c r="C2667" i="2"/>
  <c r="D2667" i="2" s="1"/>
  <c r="E2667" i="2"/>
  <c r="B2667" i="2"/>
  <c r="A2631" i="2"/>
  <c r="C2631" i="2"/>
  <c r="D2631" i="2" s="1"/>
  <c r="E2631" i="2" s="1"/>
  <c r="B2631" i="2"/>
  <c r="A2635" i="2"/>
  <c r="C2635" i="2"/>
  <c r="D2635" i="2" s="1"/>
  <c r="E2635" i="2" s="1"/>
  <c r="B2635" i="2"/>
  <c r="A2632" i="2"/>
  <c r="C2632" i="2"/>
  <c r="D2632" i="2" s="1"/>
  <c r="E2632" i="2" s="1"/>
  <c r="B2632" i="2"/>
  <c r="A2636" i="2"/>
  <c r="C2636" i="2"/>
  <c r="D2636" i="2" s="1"/>
  <c r="E2636" i="2" s="1"/>
  <c r="B2636" i="2"/>
  <c r="A2628" i="2"/>
  <c r="C2628" i="2"/>
  <c r="D2628" i="2" s="1"/>
  <c r="E2628" i="2" s="1"/>
  <c r="B2628" i="2"/>
  <c r="A2647" i="2"/>
  <c r="C2647" i="2"/>
  <c r="D2647" i="2" s="1"/>
  <c r="E2647" i="2" s="1"/>
  <c r="B2647" i="2"/>
  <c r="A2663" i="2"/>
  <c r="C2663" i="2"/>
  <c r="D2663" i="2" s="1"/>
  <c r="E2663" i="2" s="1"/>
  <c r="B2663" i="2"/>
  <c r="A2672" i="2"/>
  <c r="C2672" i="2"/>
  <c r="D2672" i="2" s="1"/>
  <c r="E2672" i="2" s="1"/>
  <c r="B2672" i="2"/>
  <c r="A2698" i="2"/>
  <c r="C2698" i="2"/>
  <c r="D2698" i="2" s="1"/>
  <c r="E2698" i="2" s="1"/>
  <c r="B2698" i="2"/>
  <c r="A2665" i="2"/>
  <c r="C2665" i="2"/>
  <c r="D2665" i="2" s="1"/>
  <c r="E2665" i="2" s="1"/>
  <c r="B2665" i="2"/>
  <c r="A2721" i="2"/>
  <c r="C2721" i="2"/>
  <c r="D2721" i="2" s="1"/>
  <c r="E2721" i="2" s="1"/>
  <c r="B2721" i="2"/>
  <c r="A2686" i="2"/>
  <c r="C2686" i="2"/>
  <c r="D2686" i="2" s="1"/>
  <c r="E2686" i="2" s="1"/>
  <c r="B2686" i="2"/>
  <c r="A2693" i="2"/>
  <c r="C2693" i="2"/>
  <c r="D2693" i="2" s="1"/>
  <c r="E2693" i="2" s="1"/>
  <c r="B2693" i="2"/>
  <c r="A2709" i="2"/>
  <c r="C2709" i="2"/>
  <c r="D2709" i="2" s="1"/>
  <c r="E2709" i="2" s="1"/>
  <c r="B2709" i="2"/>
  <c r="A2670" i="2"/>
  <c r="C2670" i="2"/>
  <c r="D2670" i="2" s="1"/>
  <c r="E2670" i="2" s="1"/>
  <c r="B2670" i="2"/>
  <c r="A2705" i="2"/>
  <c r="C2705" i="2"/>
  <c r="D2705" i="2" s="1"/>
  <c r="E2705" i="2" s="1"/>
  <c r="B2705" i="2"/>
  <c r="A2682" i="2"/>
  <c r="C2682" i="2"/>
  <c r="D2682" i="2" s="1"/>
  <c r="E2682" i="2" s="1"/>
  <c r="B2682" i="2"/>
  <c r="A2654" i="2"/>
  <c r="C2654" i="2"/>
  <c r="D2654" i="2" s="1"/>
  <c r="E2654" i="2" s="1"/>
  <c r="B2654" i="2"/>
  <c r="A2677" i="2"/>
  <c r="C2677" i="2"/>
  <c r="D2677" i="2" s="1"/>
  <c r="E2677" i="2" s="1"/>
  <c r="B2677" i="2"/>
  <c r="A2714" i="2"/>
  <c r="C2714" i="2"/>
  <c r="D2714" i="2" s="1"/>
  <c r="E2714" i="2" s="1"/>
  <c r="B2714" i="2"/>
  <c r="A2687" i="2"/>
  <c r="C2687" i="2"/>
  <c r="D2687" i="2" s="1"/>
  <c r="E2687" i="2" s="1"/>
  <c r="B2687" i="2"/>
  <c r="A2671" i="2"/>
  <c r="C2671" i="2"/>
  <c r="D2671" i="2" s="1"/>
  <c r="E2671" i="2" s="1"/>
  <c r="B2671" i="2"/>
  <c r="A2652" i="2"/>
  <c r="C2652" i="2"/>
  <c r="D2652" i="2" s="1"/>
  <c r="E2652" i="2" s="1"/>
  <c r="B2652" i="2"/>
  <c r="A2660" i="2"/>
  <c r="C2660" i="2"/>
  <c r="D2660" i="2" s="1"/>
  <c r="E2660" i="2" s="1"/>
  <c r="B2660" i="2"/>
  <c r="A2656" i="2"/>
  <c r="C2656" i="2"/>
  <c r="D2656" i="2" s="1"/>
  <c r="E2656" i="2" s="1"/>
  <c r="B2656" i="2"/>
  <c r="A2659" i="2"/>
  <c r="C2659" i="2"/>
  <c r="D2659" i="2" s="1"/>
  <c r="E2659" i="2" s="1"/>
  <c r="B2659" i="2"/>
  <c r="A2655" i="2"/>
  <c r="C2655" i="2"/>
  <c r="D2655" i="2" s="1"/>
  <c r="E2655" i="2" s="1"/>
  <c r="B2655" i="2"/>
  <c r="A2691" i="2"/>
  <c r="C2691" i="2"/>
  <c r="D2691" i="2" s="1"/>
  <c r="E2691" i="2" s="1"/>
  <c r="B2691" i="2"/>
  <c r="A2651" i="2"/>
  <c r="C2651" i="2"/>
  <c r="D2651" i="2" s="1"/>
  <c r="E2651" i="2" s="1"/>
  <c r="B2651" i="2"/>
  <c r="A2664" i="2"/>
  <c r="C2664" i="2"/>
  <c r="D2664" i="2" s="1"/>
  <c r="E2664" i="2" s="1"/>
  <c r="B2664" i="2"/>
  <c r="A2738" i="2"/>
  <c r="C2738" i="2"/>
  <c r="D2738" i="2" s="1"/>
  <c r="E2738" i="2" s="1"/>
  <c r="B2738" i="2"/>
  <c r="A2701" i="2"/>
  <c r="C2701" i="2"/>
  <c r="D2701" i="2" s="1"/>
  <c r="E2701" i="2" s="1"/>
  <c r="B2701" i="2"/>
  <c r="A2678" i="2"/>
  <c r="C2678" i="2"/>
  <c r="D2678" i="2" s="1"/>
  <c r="E2678" i="2" s="1"/>
  <c r="B2678" i="2"/>
  <c r="A2706" i="2"/>
  <c r="C2706" i="2"/>
  <c r="D2706" i="2" s="1"/>
  <c r="E2706" i="2" s="1"/>
  <c r="B2706" i="2"/>
  <c r="A2729" i="2"/>
  <c r="C2729" i="2"/>
  <c r="D2729" i="2" s="1"/>
  <c r="E2729" i="2" s="1"/>
  <c r="B2729" i="2"/>
  <c r="A2694" i="2"/>
  <c r="C2694" i="2"/>
  <c r="D2694" i="2" s="1"/>
  <c r="E2694" i="2" s="1"/>
  <c r="B2694" i="2"/>
  <c r="A2733" i="2"/>
  <c r="C2733" i="2"/>
  <c r="D2733" i="2" s="1"/>
  <c r="E2733" i="2" s="1"/>
  <c r="B2733" i="2"/>
  <c r="A2717" i="2"/>
  <c r="C2717" i="2"/>
  <c r="D2717" i="2" s="1"/>
  <c r="E2717" i="2" s="1"/>
  <c r="B2717" i="2"/>
  <c r="A2710" i="2"/>
  <c r="C2710" i="2"/>
  <c r="D2710" i="2" s="1"/>
  <c r="E2710" i="2" s="1"/>
  <c r="B2710" i="2"/>
  <c r="A2745" i="2"/>
  <c r="C2745" i="2"/>
  <c r="D2745" i="2" s="1"/>
  <c r="E2745" i="2" s="1"/>
  <c r="B2745" i="2"/>
  <c r="A2689" i="2"/>
  <c r="C2689" i="2"/>
  <c r="D2689" i="2" s="1"/>
  <c r="E2689" i="2" s="1"/>
  <c r="B2689" i="2"/>
  <c r="A2722" i="2"/>
  <c r="C2722" i="2"/>
  <c r="D2722" i="2" s="1"/>
  <c r="E2722" i="2" s="1"/>
  <c r="B2722" i="2"/>
  <c r="A2688" i="2"/>
  <c r="C2688" i="2"/>
  <c r="D2688" i="2" s="1"/>
  <c r="E2688" i="2" s="1"/>
  <c r="B2688" i="2"/>
  <c r="A2675" i="2"/>
  <c r="C2675" i="2"/>
  <c r="D2675" i="2" s="1"/>
  <c r="E2675" i="2" s="1"/>
  <c r="B2675" i="2"/>
  <c r="A2715" i="2"/>
  <c r="C2715" i="2"/>
  <c r="D2715" i="2" s="1"/>
  <c r="E2715" i="2" s="1"/>
  <c r="B2715" i="2"/>
  <c r="A2679" i="2"/>
  <c r="C2679" i="2"/>
  <c r="D2679" i="2" s="1"/>
  <c r="E2679" i="2" s="1"/>
  <c r="B2679" i="2"/>
  <c r="A2683" i="2"/>
  <c r="C2683" i="2"/>
  <c r="D2683" i="2" s="1"/>
  <c r="E2683" i="2" s="1"/>
  <c r="B2683" i="2"/>
  <c r="A2680" i="2"/>
  <c r="C2680" i="2"/>
  <c r="D2680" i="2" s="1"/>
  <c r="E2680" i="2" s="1"/>
  <c r="B2680" i="2"/>
  <c r="A2684" i="2"/>
  <c r="C2684" i="2"/>
  <c r="D2684" i="2" s="1"/>
  <c r="E2684" i="2" s="1"/>
  <c r="B2684" i="2"/>
  <c r="A2676" i="2"/>
  <c r="C2676" i="2"/>
  <c r="D2676" i="2" s="1"/>
  <c r="E2676" i="2" s="1"/>
  <c r="B2676" i="2"/>
  <c r="A2695" i="2"/>
  <c r="C2695" i="2"/>
  <c r="D2695" i="2" s="1"/>
  <c r="E2695" i="2" s="1"/>
  <c r="B2695" i="2"/>
  <c r="A2711" i="2"/>
  <c r="C2711" i="2"/>
  <c r="D2711" i="2" s="1"/>
  <c r="E2711" i="2" s="1"/>
  <c r="B2711" i="2"/>
  <c r="A2696" i="2"/>
  <c r="C2696" i="2"/>
  <c r="D2696" i="2" s="1"/>
  <c r="E2696" i="2" s="1"/>
  <c r="B2696" i="2"/>
  <c r="A2746" i="2"/>
  <c r="C2746" i="2"/>
  <c r="D2746" i="2" s="1"/>
  <c r="E2746" i="2" s="1"/>
  <c r="B2746" i="2"/>
  <c r="A2713" i="2"/>
  <c r="C2713" i="2"/>
  <c r="D2713" i="2" s="1"/>
  <c r="E2713" i="2" s="1"/>
  <c r="B2713" i="2"/>
  <c r="A2769" i="2"/>
  <c r="C2769" i="2"/>
  <c r="D2769" i="2" s="1"/>
  <c r="E2769" i="2" s="1"/>
  <c r="B2769" i="2"/>
  <c r="A2734" i="2"/>
  <c r="C2734" i="2"/>
  <c r="D2734" i="2" s="1"/>
  <c r="E2734" i="2" s="1"/>
  <c r="B2734" i="2"/>
  <c r="A2741" i="2"/>
  <c r="C2741" i="2"/>
  <c r="D2741" i="2" s="1"/>
  <c r="E2741" i="2" s="1"/>
  <c r="B2741" i="2"/>
  <c r="A2757" i="2"/>
  <c r="C2757" i="2"/>
  <c r="D2757" i="2" s="1"/>
  <c r="E2757" i="2" s="1"/>
  <c r="B2757" i="2"/>
  <c r="A2718" i="2"/>
  <c r="C2718" i="2"/>
  <c r="D2718" i="2" s="1"/>
  <c r="E2718" i="2" s="1"/>
  <c r="B2718" i="2"/>
  <c r="A2753" i="2"/>
  <c r="C2753" i="2"/>
  <c r="D2753" i="2" s="1"/>
  <c r="E2753" i="2" s="1"/>
  <c r="B2753" i="2"/>
  <c r="A2730" i="2"/>
  <c r="C2730" i="2"/>
  <c r="D2730" i="2" s="1"/>
  <c r="E2730" i="2" s="1"/>
  <c r="B2730" i="2"/>
  <c r="A2702" i="2"/>
  <c r="C2702" i="2"/>
  <c r="D2702" i="2" s="1"/>
  <c r="E2702" i="2" s="1"/>
  <c r="B2702" i="2"/>
  <c r="A2725" i="2"/>
  <c r="C2725" i="2"/>
  <c r="D2725" i="2" s="1"/>
  <c r="E2725" i="2" s="1"/>
  <c r="B2725" i="2"/>
  <c r="A2762" i="2"/>
  <c r="C2762" i="2"/>
  <c r="D2762" i="2" s="1"/>
  <c r="E2762" i="2" s="1"/>
  <c r="B2762" i="2"/>
  <c r="A2720" i="2"/>
  <c r="C2720" i="2"/>
  <c r="D2720" i="2" s="1"/>
  <c r="E2720" i="2" s="1"/>
  <c r="B2720" i="2"/>
  <c r="A2735" i="2"/>
  <c r="C2735" i="2"/>
  <c r="D2735" i="2" s="1"/>
  <c r="E2735" i="2" s="1"/>
  <c r="B2735" i="2"/>
  <c r="A2719" i="2"/>
  <c r="C2719" i="2"/>
  <c r="D2719" i="2" s="1"/>
  <c r="E2719" i="2" s="1"/>
  <c r="B2719" i="2"/>
  <c r="A2700" i="2"/>
  <c r="C2700" i="2"/>
  <c r="D2700" i="2" s="1"/>
  <c r="E2700" i="2" s="1"/>
  <c r="B2700" i="2"/>
  <c r="A2708" i="2"/>
  <c r="C2708" i="2"/>
  <c r="D2708" i="2" s="1"/>
  <c r="E2708" i="2" s="1"/>
  <c r="B2708" i="2"/>
  <c r="A2704" i="2"/>
  <c r="C2704" i="2"/>
  <c r="D2704" i="2" s="1"/>
  <c r="E2704" i="2" s="1"/>
  <c r="B2704" i="2"/>
  <c r="A2707" i="2"/>
  <c r="C2707" i="2"/>
  <c r="D2707" i="2" s="1"/>
  <c r="E2707" i="2" s="1"/>
  <c r="B2707" i="2"/>
  <c r="A2703" i="2"/>
  <c r="C2703" i="2"/>
  <c r="D2703" i="2" s="1"/>
  <c r="E2703" i="2" s="1"/>
  <c r="B2703" i="2"/>
  <c r="A2739" i="2"/>
  <c r="C2739" i="2"/>
  <c r="D2739" i="2" s="1"/>
  <c r="E2739" i="2" s="1"/>
  <c r="B2739" i="2"/>
  <c r="A2699" i="2"/>
  <c r="C2699" i="2"/>
  <c r="D2699" i="2" s="1"/>
  <c r="E2699" i="2" s="1"/>
  <c r="B2699" i="2"/>
  <c r="A2712" i="2"/>
  <c r="C2712" i="2"/>
  <c r="D2712" i="2" s="1"/>
  <c r="E2712" i="2" s="1"/>
  <c r="B2712" i="2"/>
  <c r="A2786" i="2"/>
  <c r="C2786" i="2"/>
  <c r="D2786" i="2" s="1"/>
  <c r="E2786" i="2" s="1"/>
  <c r="B2786" i="2"/>
  <c r="A2749" i="2"/>
  <c r="C2749" i="2"/>
  <c r="D2749" i="2" s="1"/>
  <c r="E2749" i="2" s="1"/>
  <c r="B2749" i="2"/>
  <c r="A2726" i="2"/>
  <c r="C2726" i="2"/>
  <c r="D2726" i="2" s="1"/>
  <c r="E2726" i="2" s="1"/>
  <c r="B2726" i="2"/>
  <c r="A2754" i="2"/>
  <c r="C2754" i="2"/>
  <c r="D2754" i="2" s="1"/>
  <c r="E2754" i="2" s="1"/>
  <c r="B2754" i="2"/>
  <c r="A2777" i="2"/>
  <c r="C2777" i="2"/>
  <c r="D2777" i="2" s="1"/>
  <c r="E2777" i="2" s="1"/>
  <c r="B2777" i="2"/>
  <c r="A2742" i="2"/>
  <c r="C2742" i="2"/>
  <c r="D2742" i="2" s="1"/>
  <c r="E2742" i="2" s="1"/>
  <c r="B2742" i="2"/>
  <c r="A2781" i="2"/>
  <c r="C2781" i="2"/>
  <c r="D2781" i="2" s="1"/>
  <c r="E2781" i="2" s="1"/>
  <c r="B2781" i="2"/>
  <c r="A2765" i="2"/>
  <c r="C2765" i="2"/>
  <c r="D2765" i="2" s="1"/>
  <c r="E2765" i="2" s="1"/>
  <c r="B2765" i="2"/>
  <c r="A2758" i="2"/>
  <c r="C2758" i="2"/>
  <c r="D2758" i="2" s="1"/>
  <c r="E2758" i="2" s="1"/>
  <c r="B2758" i="2"/>
  <c r="A2793" i="2"/>
  <c r="C2793" i="2"/>
  <c r="D2793" i="2" s="1"/>
  <c r="E2793" i="2" s="1"/>
  <c r="B2793" i="2"/>
  <c r="A2737" i="2"/>
  <c r="C2737" i="2"/>
  <c r="D2737" i="2" s="1"/>
  <c r="E2737" i="2" s="1"/>
  <c r="B2737" i="2"/>
  <c r="A2770" i="2"/>
  <c r="C2770" i="2"/>
  <c r="D2770" i="2" s="1"/>
  <c r="E2770" i="2"/>
  <c r="B2770" i="2"/>
  <c r="A2736" i="2"/>
  <c r="C2736" i="2"/>
  <c r="D2736" i="2"/>
  <c r="E2736" i="2" s="1"/>
  <c r="B2736" i="2"/>
  <c r="A2723" i="2"/>
  <c r="C2723" i="2"/>
  <c r="D2723" i="2" s="1"/>
  <c r="E2723" i="2" s="1"/>
  <c r="B2723" i="2"/>
  <c r="A2763" i="2"/>
  <c r="C2763" i="2"/>
  <c r="D2763" i="2" s="1"/>
  <c r="E2763" i="2" s="1"/>
  <c r="B2763" i="2"/>
  <c r="A2727" i="2"/>
  <c r="C2727" i="2"/>
  <c r="D2727" i="2" s="1"/>
  <c r="E2727" i="2" s="1"/>
  <c r="B2727" i="2"/>
  <c r="A2731" i="2"/>
  <c r="C2731" i="2"/>
  <c r="D2731" i="2" s="1"/>
  <c r="E2731" i="2" s="1"/>
  <c r="B2731" i="2"/>
  <c r="A2728" i="2"/>
  <c r="C2728" i="2"/>
  <c r="D2728" i="2"/>
  <c r="E2728" i="2" s="1"/>
  <c r="B2728" i="2"/>
  <c r="A2732" i="2"/>
  <c r="C2732" i="2"/>
  <c r="D2732" i="2" s="1"/>
  <c r="E2732" i="2" s="1"/>
  <c r="B2732" i="2"/>
  <c r="A2724" i="2"/>
  <c r="C2724" i="2"/>
  <c r="D2724" i="2" s="1"/>
  <c r="E2724" i="2" s="1"/>
  <c r="B2724" i="2"/>
  <c r="A2743" i="2"/>
  <c r="C2743" i="2"/>
  <c r="D2743" i="2" s="1"/>
  <c r="E2743" i="2" s="1"/>
  <c r="B2743" i="2"/>
  <c r="A2759" i="2"/>
  <c r="C2759" i="2"/>
  <c r="D2759" i="2" s="1"/>
  <c r="E2759" i="2" s="1"/>
  <c r="B2759" i="2"/>
  <c r="A2744" i="2"/>
  <c r="C2744" i="2"/>
  <c r="D2744" i="2" s="1"/>
  <c r="E2744" i="2" s="1"/>
  <c r="B2744" i="2"/>
  <c r="A2794" i="2"/>
  <c r="C2794" i="2"/>
  <c r="D2794" i="2" s="1"/>
  <c r="E2794" i="2" s="1"/>
  <c r="B2794" i="2"/>
  <c r="A2761" i="2"/>
  <c r="C2761" i="2"/>
  <c r="D2761" i="2" s="1"/>
  <c r="E2761" i="2" s="1"/>
  <c r="B2761" i="2"/>
  <c r="A2817" i="2"/>
  <c r="C2817" i="2"/>
  <c r="D2817" i="2" s="1"/>
  <c r="E2817" i="2" s="1"/>
  <c r="B2817" i="2"/>
  <c r="A2782" i="2"/>
  <c r="C2782" i="2"/>
  <c r="D2782" i="2" s="1"/>
  <c r="E2782" i="2" s="1"/>
  <c r="B2782" i="2"/>
  <c r="A2789" i="2"/>
  <c r="C2789" i="2"/>
  <c r="D2789" i="2" s="1"/>
  <c r="E2789" i="2" s="1"/>
  <c r="B2789" i="2"/>
  <c r="A2805" i="2"/>
  <c r="C2805" i="2"/>
  <c r="D2805" i="2" s="1"/>
  <c r="E2805" i="2" s="1"/>
  <c r="B2805" i="2"/>
  <c r="A2766" i="2"/>
  <c r="C2766" i="2"/>
  <c r="D2766" i="2" s="1"/>
  <c r="E2766" i="2" s="1"/>
  <c r="B2766" i="2"/>
  <c r="A2801" i="2"/>
  <c r="C2801" i="2"/>
  <c r="D2801" i="2" s="1"/>
  <c r="E2801" i="2" s="1"/>
  <c r="B2801" i="2"/>
  <c r="A2778" i="2"/>
  <c r="C2778" i="2"/>
  <c r="D2778" i="2" s="1"/>
  <c r="E2778" i="2" s="1"/>
  <c r="B2778" i="2"/>
  <c r="A2750" i="2"/>
  <c r="C2750" i="2"/>
  <c r="D2750" i="2"/>
  <c r="E2750" i="2" s="1"/>
  <c r="B2750" i="2"/>
  <c r="A2773" i="2"/>
  <c r="C2773" i="2"/>
  <c r="D2773" i="2" s="1"/>
  <c r="E2773" i="2" s="1"/>
  <c r="B2773" i="2"/>
  <c r="A2810" i="2"/>
  <c r="C2810" i="2"/>
  <c r="D2810" i="2" s="1"/>
  <c r="E2810" i="2" s="1"/>
  <c r="B2810" i="2"/>
  <c r="A2768" i="2"/>
  <c r="C2768" i="2"/>
  <c r="D2768" i="2" s="1"/>
  <c r="E2768" i="2" s="1"/>
  <c r="B2768" i="2"/>
  <c r="A2783" i="2"/>
  <c r="C2783" i="2"/>
  <c r="D2783" i="2" s="1"/>
  <c r="E2783" i="2" s="1"/>
  <c r="B2783" i="2"/>
  <c r="A2767" i="2"/>
  <c r="C2767" i="2"/>
  <c r="D2767" i="2" s="1"/>
  <c r="E2767" i="2" s="1"/>
  <c r="B2767" i="2"/>
  <c r="A2748" i="2"/>
  <c r="C2748" i="2"/>
  <c r="D2748" i="2" s="1"/>
  <c r="E2748" i="2" s="1"/>
  <c r="B2748" i="2"/>
  <c r="A2756" i="2"/>
  <c r="C2756" i="2"/>
  <c r="D2756" i="2" s="1"/>
  <c r="E2756" i="2" s="1"/>
  <c r="B2756" i="2"/>
  <c r="A2752" i="2"/>
  <c r="C2752" i="2"/>
  <c r="D2752" i="2" s="1"/>
  <c r="E2752" i="2" s="1"/>
  <c r="B2752" i="2"/>
  <c r="A2755" i="2"/>
  <c r="C2755" i="2"/>
  <c r="D2755" i="2" s="1"/>
  <c r="E2755" i="2" s="1"/>
  <c r="B2755" i="2"/>
  <c r="A2751" i="2"/>
  <c r="C2751" i="2"/>
  <c r="D2751" i="2" s="1"/>
  <c r="E2751" i="2" s="1"/>
  <c r="B2751" i="2"/>
  <c r="A2787" i="2"/>
  <c r="C2787" i="2"/>
  <c r="D2787" i="2" s="1"/>
  <c r="E2787" i="2" s="1"/>
  <c r="B2787" i="2"/>
  <c r="A2747" i="2"/>
  <c r="C2747" i="2"/>
  <c r="D2747" i="2" s="1"/>
  <c r="E2747" i="2" s="1"/>
  <c r="B2747" i="2"/>
  <c r="A2760" i="2"/>
  <c r="C2760" i="2"/>
  <c r="D2760" i="2" s="1"/>
  <c r="E2760" i="2" s="1"/>
  <c r="B2760" i="2"/>
  <c r="A2834" i="2"/>
  <c r="C2834" i="2"/>
  <c r="D2834" i="2" s="1"/>
  <c r="E2834" i="2" s="1"/>
  <c r="B2834" i="2"/>
  <c r="A2797" i="2"/>
  <c r="C2797" i="2"/>
  <c r="D2797" i="2" s="1"/>
  <c r="E2797" i="2" s="1"/>
  <c r="B2797" i="2"/>
  <c r="A2774" i="2"/>
  <c r="C2774" i="2"/>
  <c r="D2774" i="2" s="1"/>
  <c r="E2774" i="2" s="1"/>
  <c r="B2774" i="2"/>
  <c r="A2802" i="2"/>
  <c r="C2802" i="2"/>
  <c r="D2802" i="2" s="1"/>
  <c r="E2802" i="2" s="1"/>
  <c r="B2802" i="2"/>
  <c r="A2825" i="2"/>
  <c r="C2825" i="2"/>
  <c r="D2825" i="2" s="1"/>
  <c r="E2825" i="2" s="1"/>
  <c r="B2825" i="2"/>
  <c r="A2790" i="2"/>
  <c r="C2790" i="2"/>
  <c r="D2790" i="2"/>
  <c r="E2790" i="2" s="1"/>
  <c r="B2790" i="2"/>
  <c r="A2829" i="2"/>
  <c r="C2829" i="2"/>
  <c r="D2829" i="2" s="1"/>
  <c r="E2829" i="2" s="1"/>
  <c r="B2829" i="2"/>
  <c r="A2813" i="2"/>
  <c r="C2813" i="2"/>
  <c r="D2813" i="2" s="1"/>
  <c r="E2813" i="2" s="1"/>
  <c r="B2813" i="2"/>
  <c r="A2806" i="2"/>
  <c r="C2806" i="2"/>
  <c r="D2806" i="2" s="1"/>
  <c r="E2806" i="2" s="1"/>
  <c r="B2806" i="2"/>
  <c r="A2841" i="2"/>
  <c r="C2841" i="2"/>
  <c r="D2841" i="2" s="1"/>
  <c r="E2841" i="2" s="1"/>
  <c r="B2841" i="2"/>
  <c r="A2785" i="2"/>
  <c r="C2785" i="2"/>
  <c r="D2785" i="2" s="1"/>
  <c r="E2785" i="2" s="1"/>
  <c r="B2785" i="2"/>
  <c r="A2818" i="2"/>
  <c r="C2818" i="2"/>
  <c r="D2818" i="2" s="1"/>
  <c r="E2818" i="2" s="1"/>
  <c r="B2818" i="2"/>
  <c r="A2784" i="2"/>
  <c r="C2784" i="2"/>
  <c r="D2784" i="2" s="1"/>
  <c r="E2784" i="2" s="1"/>
  <c r="B2784" i="2"/>
  <c r="A2771" i="2"/>
  <c r="C2771" i="2"/>
  <c r="D2771" i="2" s="1"/>
  <c r="E2771" i="2" s="1"/>
  <c r="B2771" i="2"/>
  <c r="A2811" i="2"/>
  <c r="C2811" i="2"/>
  <c r="D2811" i="2" s="1"/>
  <c r="E2811" i="2" s="1"/>
  <c r="B2811" i="2"/>
  <c r="A2775" i="2"/>
  <c r="C2775" i="2"/>
  <c r="D2775" i="2" s="1"/>
  <c r="E2775" i="2" s="1"/>
  <c r="B2775" i="2"/>
  <c r="A2779" i="2"/>
  <c r="C2779" i="2"/>
  <c r="D2779" i="2" s="1"/>
  <c r="E2779" i="2" s="1"/>
  <c r="B2779" i="2"/>
  <c r="A2776" i="2"/>
  <c r="C2776" i="2"/>
  <c r="D2776" i="2" s="1"/>
  <c r="E2776" i="2" s="1"/>
  <c r="B2776" i="2"/>
  <c r="A2780" i="2"/>
  <c r="C2780" i="2"/>
  <c r="D2780" i="2" s="1"/>
  <c r="E2780" i="2" s="1"/>
  <c r="B2780" i="2"/>
  <c r="A2772" i="2"/>
  <c r="C2772" i="2"/>
  <c r="D2772" i="2" s="1"/>
  <c r="E2772" i="2" s="1"/>
  <c r="B2772" i="2"/>
  <c r="A2791" i="2"/>
  <c r="C2791" i="2"/>
  <c r="D2791" i="2"/>
  <c r="E2791" i="2" s="1"/>
  <c r="B2791" i="2"/>
  <c r="A2807" i="2"/>
  <c r="C2807" i="2"/>
  <c r="D2807" i="2" s="1"/>
  <c r="E2807" i="2" s="1"/>
  <c r="B2807" i="2"/>
  <c r="A2792" i="2"/>
  <c r="C2792" i="2"/>
  <c r="D2792" i="2" s="1"/>
  <c r="E2792" i="2" s="1"/>
  <c r="B2792" i="2"/>
  <c r="A2842" i="2"/>
  <c r="C2842" i="2"/>
  <c r="D2842" i="2" s="1"/>
  <c r="E2842" i="2" s="1"/>
  <c r="B2842" i="2"/>
  <c r="A2809" i="2"/>
  <c r="C2809" i="2"/>
  <c r="D2809" i="2" s="1"/>
  <c r="E2809" i="2" s="1"/>
  <c r="B2809" i="2"/>
  <c r="A2865" i="2"/>
  <c r="C2865" i="2"/>
  <c r="D2865" i="2" s="1"/>
  <c r="E2865" i="2" s="1"/>
  <c r="B2865" i="2"/>
  <c r="A2830" i="2"/>
  <c r="C2830" i="2"/>
  <c r="D2830" i="2" s="1"/>
  <c r="E2830" i="2" s="1"/>
  <c r="B2830" i="2"/>
  <c r="A2837" i="2"/>
  <c r="C2837" i="2"/>
  <c r="D2837" i="2" s="1"/>
  <c r="E2837" i="2" s="1"/>
  <c r="B2837" i="2"/>
  <c r="A2853" i="2"/>
  <c r="C2853" i="2"/>
  <c r="D2853" i="2" s="1"/>
  <c r="E2853" i="2" s="1"/>
  <c r="B2853" i="2"/>
  <c r="A2814" i="2"/>
  <c r="C2814" i="2"/>
  <c r="D2814" i="2" s="1"/>
  <c r="E2814" i="2" s="1"/>
  <c r="B2814" i="2"/>
  <c r="A2849" i="2"/>
  <c r="C2849" i="2"/>
  <c r="D2849" i="2" s="1"/>
  <c r="E2849" i="2" s="1"/>
  <c r="B2849" i="2"/>
  <c r="A2826" i="2"/>
  <c r="C2826" i="2"/>
  <c r="D2826" i="2" s="1"/>
  <c r="E2826" i="2" s="1"/>
  <c r="B2826" i="2"/>
  <c r="A2798" i="2"/>
  <c r="C2798" i="2"/>
  <c r="D2798" i="2" s="1"/>
  <c r="E2798" i="2" s="1"/>
  <c r="B2798" i="2"/>
  <c r="A2821" i="2"/>
  <c r="C2821" i="2"/>
  <c r="D2821" i="2" s="1"/>
  <c r="E2821" i="2" s="1"/>
  <c r="B2821" i="2"/>
  <c r="A2858" i="2"/>
  <c r="C2858" i="2"/>
  <c r="D2858" i="2" s="1"/>
  <c r="E2858" i="2" s="1"/>
  <c r="B2858" i="2"/>
  <c r="A2816" i="2"/>
  <c r="C2816" i="2"/>
  <c r="D2816" i="2" s="1"/>
  <c r="E2816" i="2" s="1"/>
  <c r="B2816" i="2"/>
  <c r="A2831" i="2"/>
  <c r="C2831" i="2"/>
  <c r="D2831" i="2" s="1"/>
  <c r="E2831" i="2" s="1"/>
  <c r="B2831" i="2"/>
  <c r="A2815" i="2"/>
  <c r="C2815" i="2"/>
  <c r="D2815" i="2" s="1"/>
  <c r="E2815" i="2" s="1"/>
  <c r="B2815" i="2"/>
  <c r="A2796" i="2"/>
  <c r="C2796" i="2"/>
  <c r="D2796" i="2" s="1"/>
  <c r="E2796" i="2" s="1"/>
  <c r="B2796" i="2"/>
  <c r="A2804" i="2"/>
  <c r="C2804" i="2"/>
  <c r="D2804" i="2" s="1"/>
  <c r="E2804" i="2" s="1"/>
  <c r="B2804" i="2"/>
  <c r="A2800" i="2"/>
  <c r="C2800" i="2"/>
  <c r="D2800" i="2" s="1"/>
  <c r="E2800" i="2" s="1"/>
  <c r="B2800" i="2"/>
  <c r="A2803" i="2"/>
  <c r="C2803" i="2"/>
  <c r="D2803" i="2" s="1"/>
  <c r="E2803" i="2" s="1"/>
  <c r="B2803" i="2"/>
  <c r="A2799" i="2"/>
  <c r="C2799" i="2"/>
  <c r="D2799" i="2" s="1"/>
  <c r="E2799" i="2" s="1"/>
  <c r="B2799" i="2"/>
  <c r="A2835" i="2"/>
  <c r="C2835" i="2"/>
  <c r="D2835" i="2" s="1"/>
  <c r="E2835" i="2" s="1"/>
  <c r="B2835" i="2"/>
  <c r="A2795" i="2"/>
  <c r="C2795" i="2"/>
  <c r="D2795" i="2" s="1"/>
  <c r="E2795" i="2" s="1"/>
  <c r="B2795" i="2"/>
  <c r="A2808" i="2"/>
  <c r="C2808" i="2"/>
  <c r="D2808" i="2" s="1"/>
  <c r="E2808" i="2" s="1"/>
  <c r="B2808" i="2"/>
  <c r="A2882" i="2"/>
  <c r="C2882" i="2"/>
  <c r="D2882" i="2" s="1"/>
  <c r="E2882" i="2" s="1"/>
  <c r="B2882" i="2"/>
  <c r="A2845" i="2"/>
  <c r="C2845" i="2"/>
  <c r="D2845" i="2" s="1"/>
  <c r="E2845" i="2" s="1"/>
  <c r="B2845" i="2"/>
  <c r="A2822" i="2"/>
  <c r="C2822" i="2"/>
  <c r="D2822" i="2" s="1"/>
  <c r="E2822" i="2" s="1"/>
  <c r="B2822" i="2"/>
  <c r="A2850" i="2"/>
  <c r="C2850" i="2"/>
  <c r="D2850" i="2" s="1"/>
  <c r="E2850" i="2" s="1"/>
  <c r="B2850" i="2"/>
  <c r="A2873" i="2"/>
  <c r="C2873" i="2"/>
  <c r="D2873" i="2" s="1"/>
  <c r="E2873" i="2" s="1"/>
  <c r="B2873" i="2"/>
  <c r="A2838" i="2"/>
  <c r="C2838" i="2"/>
  <c r="D2838" i="2" s="1"/>
  <c r="E2838" i="2" s="1"/>
  <c r="B2838" i="2"/>
  <c r="A2877" i="2"/>
  <c r="C2877" i="2"/>
  <c r="D2877" i="2" s="1"/>
  <c r="E2877" i="2" s="1"/>
  <c r="B2877" i="2"/>
  <c r="A2861" i="2"/>
  <c r="C2861" i="2"/>
  <c r="D2861" i="2" s="1"/>
  <c r="E2861" i="2" s="1"/>
  <c r="B2861" i="2"/>
  <c r="A2854" i="2"/>
  <c r="C2854" i="2"/>
  <c r="D2854" i="2" s="1"/>
  <c r="E2854" i="2" s="1"/>
  <c r="B2854" i="2"/>
  <c r="A2889" i="2"/>
  <c r="C2889" i="2"/>
  <c r="D2889" i="2" s="1"/>
  <c r="E2889" i="2" s="1"/>
  <c r="B2889" i="2"/>
  <c r="A2833" i="2"/>
  <c r="C2833" i="2"/>
  <c r="D2833" i="2" s="1"/>
  <c r="E2833" i="2" s="1"/>
  <c r="B2833" i="2"/>
  <c r="A2866" i="2"/>
  <c r="C2866" i="2"/>
  <c r="D2866" i="2" s="1"/>
  <c r="E2866" i="2" s="1"/>
  <c r="B2866" i="2"/>
  <c r="A2832" i="2"/>
  <c r="C2832" i="2"/>
  <c r="D2832" i="2" s="1"/>
  <c r="E2832" i="2" s="1"/>
  <c r="B2832" i="2"/>
  <c r="A2819" i="2"/>
  <c r="C2819" i="2"/>
  <c r="D2819" i="2" s="1"/>
  <c r="E2819" i="2" s="1"/>
  <c r="B2819" i="2"/>
  <c r="A2859" i="2"/>
  <c r="C2859" i="2"/>
  <c r="D2859" i="2" s="1"/>
  <c r="E2859" i="2" s="1"/>
  <c r="B2859" i="2"/>
  <c r="A2823" i="2"/>
  <c r="C2823" i="2"/>
  <c r="D2823" i="2" s="1"/>
  <c r="E2823" i="2" s="1"/>
  <c r="B2823" i="2"/>
  <c r="A2827" i="2"/>
  <c r="C2827" i="2"/>
  <c r="D2827" i="2" s="1"/>
  <c r="E2827" i="2" s="1"/>
  <c r="B2827" i="2"/>
  <c r="A2824" i="2"/>
  <c r="C2824" i="2"/>
  <c r="D2824" i="2" s="1"/>
  <c r="E2824" i="2" s="1"/>
  <c r="B2824" i="2"/>
  <c r="A2828" i="2"/>
  <c r="C2828" i="2"/>
  <c r="D2828" i="2" s="1"/>
  <c r="E2828" i="2" s="1"/>
  <c r="B2828" i="2"/>
  <c r="A2820" i="2"/>
  <c r="C2820" i="2"/>
  <c r="D2820" i="2" s="1"/>
  <c r="E2820" i="2" s="1"/>
  <c r="B2820" i="2"/>
  <c r="A2839" i="2"/>
  <c r="C2839" i="2"/>
  <c r="D2839" i="2" s="1"/>
  <c r="E2839" i="2" s="1"/>
  <c r="B2839" i="2"/>
  <c r="A2855" i="2"/>
  <c r="C2855" i="2"/>
  <c r="D2855" i="2" s="1"/>
  <c r="E2855" i="2" s="1"/>
  <c r="B2855" i="2"/>
  <c r="A2840" i="2"/>
  <c r="C2840" i="2"/>
  <c r="D2840" i="2"/>
  <c r="E2840" i="2" s="1"/>
  <c r="B2840" i="2"/>
  <c r="A2890" i="2"/>
  <c r="C2890" i="2"/>
  <c r="D2890" i="2" s="1"/>
  <c r="E2890" i="2" s="1"/>
  <c r="B2890" i="2"/>
  <c r="A2857" i="2"/>
  <c r="C2857" i="2"/>
  <c r="D2857" i="2" s="1"/>
  <c r="E2857" i="2" s="1"/>
  <c r="B2857" i="2"/>
  <c r="A2913" i="2"/>
  <c r="C2913" i="2"/>
  <c r="D2913" i="2" s="1"/>
  <c r="E2913" i="2" s="1"/>
  <c r="B2913" i="2"/>
  <c r="A2878" i="2"/>
  <c r="C2878" i="2"/>
  <c r="D2878" i="2" s="1"/>
  <c r="E2878" i="2" s="1"/>
  <c r="B2878" i="2"/>
  <c r="A2885" i="2"/>
  <c r="C2885" i="2"/>
  <c r="D2885" i="2"/>
  <c r="E2885" i="2" s="1"/>
  <c r="B2885" i="2"/>
  <c r="A2901" i="2"/>
  <c r="C2901" i="2"/>
  <c r="D2901" i="2" s="1"/>
  <c r="E2901" i="2" s="1"/>
  <c r="B2901" i="2"/>
  <c r="A2862" i="2"/>
  <c r="C2862" i="2"/>
  <c r="D2862" i="2" s="1"/>
  <c r="E2862" i="2" s="1"/>
  <c r="B2862" i="2"/>
  <c r="A2897" i="2"/>
  <c r="C2897" i="2"/>
  <c r="D2897" i="2" s="1"/>
  <c r="E2897" i="2" s="1"/>
  <c r="B2897" i="2"/>
  <c r="A2874" i="2"/>
  <c r="C2874" i="2"/>
  <c r="D2874" i="2" s="1"/>
  <c r="E2874" i="2" s="1"/>
  <c r="B2874" i="2"/>
  <c r="A2846" i="2"/>
  <c r="C2846" i="2"/>
  <c r="D2846" i="2" s="1"/>
  <c r="E2846" i="2" s="1"/>
  <c r="B2846" i="2"/>
  <c r="A2869" i="2"/>
  <c r="C2869" i="2"/>
  <c r="D2869" i="2" s="1"/>
  <c r="E2869" i="2" s="1"/>
  <c r="B2869" i="2"/>
  <c r="A2906" i="2"/>
  <c r="C2906" i="2"/>
  <c r="D2906" i="2" s="1"/>
  <c r="E2906" i="2" s="1"/>
  <c r="B2906" i="2"/>
  <c r="A2864" i="2"/>
  <c r="C2864" i="2"/>
  <c r="D2864" i="2" s="1"/>
  <c r="E2864" i="2" s="1"/>
  <c r="B2864" i="2"/>
  <c r="A2879" i="2"/>
  <c r="C2879" i="2"/>
  <c r="D2879" i="2" s="1"/>
  <c r="E2879" i="2" s="1"/>
  <c r="B2879" i="2"/>
  <c r="A2863" i="2"/>
  <c r="C2863" i="2"/>
  <c r="D2863" i="2" s="1"/>
  <c r="E2863" i="2" s="1"/>
  <c r="B2863" i="2"/>
  <c r="A2844" i="2"/>
  <c r="C2844" i="2"/>
  <c r="D2844" i="2" s="1"/>
  <c r="E2844" i="2" s="1"/>
  <c r="B2844" i="2"/>
  <c r="A2852" i="2"/>
  <c r="C2852" i="2"/>
  <c r="D2852" i="2" s="1"/>
  <c r="E2852" i="2" s="1"/>
  <c r="B2852" i="2"/>
  <c r="A2848" i="2"/>
  <c r="C2848" i="2"/>
  <c r="D2848" i="2" s="1"/>
  <c r="E2848" i="2" s="1"/>
  <c r="B2848" i="2"/>
  <c r="A2851" i="2"/>
  <c r="C2851" i="2"/>
  <c r="D2851" i="2" s="1"/>
  <c r="E2851" i="2" s="1"/>
  <c r="B2851" i="2"/>
  <c r="A2847" i="2"/>
  <c r="C2847" i="2"/>
  <c r="D2847" i="2" s="1"/>
  <c r="E2847" i="2" s="1"/>
  <c r="B2847" i="2"/>
  <c r="A2883" i="2"/>
  <c r="C2883" i="2"/>
  <c r="D2883" i="2" s="1"/>
  <c r="E2883" i="2" s="1"/>
  <c r="B2883" i="2"/>
  <c r="A2843" i="2"/>
  <c r="C2843" i="2"/>
  <c r="D2843" i="2" s="1"/>
  <c r="E2843" i="2" s="1"/>
  <c r="B2843" i="2"/>
  <c r="A2856" i="2"/>
  <c r="C2856" i="2"/>
  <c r="D2856" i="2" s="1"/>
  <c r="E2856" i="2" s="1"/>
  <c r="B2856" i="2"/>
  <c r="A2930" i="2"/>
  <c r="C2930" i="2"/>
  <c r="D2930" i="2" s="1"/>
  <c r="E2930" i="2" s="1"/>
  <c r="B2930" i="2"/>
  <c r="A2893" i="2"/>
  <c r="C2893" i="2"/>
  <c r="D2893" i="2" s="1"/>
  <c r="E2893" i="2" s="1"/>
  <c r="B2893" i="2"/>
  <c r="A2870" i="2"/>
  <c r="C2870" i="2"/>
  <c r="D2870" i="2" s="1"/>
  <c r="E2870" i="2" s="1"/>
  <c r="B2870" i="2"/>
  <c r="A2898" i="2"/>
  <c r="C2898" i="2"/>
  <c r="D2898" i="2" s="1"/>
  <c r="E2898" i="2" s="1"/>
  <c r="B2898" i="2"/>
  <c r="A2921" i="2"/>
  <c r="C2921" i="2"/>
  <c r="D2921" i="2" s="1"/>
  <c r="E2921" i="2" s="1"/>
  <c r="B2921" i="2"/>
  <c r="A2886" i="2"/>
  <c r="C2886" i="2"/>
  <c r="D2886" i="2" s="1"/>
  <c r="E2886" i="2" s="1"/>
  <c r="B2886" i="2"/>
  <c r="A2925" i="2"/>
  <c r="C2925" i="2"/>
  <c r="D2925" i="2" s="1"/>
  <c r="E2925" i="2" s="1"/>
  <c r="B2925" i="2"/>
  <c r="A2909" i="2"/>
  <c r="C2909" i="2"/>
  <c r="D2909" i="2" s="1"/>
  <c r="E2909" i="2" s="1"/>
  <c r="B2909" i="2"/>
  <c r="A2902" i="2"/>
  <c r="C2902" i="2"/>
  <c r="D2902" i="2" s="1"/>
  <c r="E2902" i="2" s="1"/>
  <c r="B2902" i="2"/>
  <c r="A2937" i="2"/>
  <c r="C2937" i="2"/>
  <c r="D2937" i="2" s="1"/>
  <c r="E2937" i="2" s="1"/>
  <c r="B2937" i="2"/>
  <c r="A2881" i="2"/>
  <c r="C2881" i="2"/>
  <c r="D2881" i="2" s="1"/>
  <c r="E2881" i="2" s="1"/>
  <c r="B2881" i="2"/>
  <c r="A2914" i="2"/>
  <c r="C2914" i="2"/>
  <c r="D2914" i="2" s="1"/>
  <c r="E2914" i="2" s="1"/>
  <c r="B2914" i="2"/>
  <c r="A2880" i="2"/>
  <c r="C2880" i="2"/>
  <c r="D2880" i="2" s="1"/>
  <c r="E2880" i="2" s="1"/>
  <c r="B2880" i="2"/>
  <c r="A2867" i="2"/>
  <c r="C2867" i="2"/>
  <c r="D2867" i="2" s="1"/>
  <c r="E2867" i="2" s="1"/>
  <c r="B2867" i="2"/>
  <c r="A2907" i="2"/>
  <c r="C2907" i="2"/>
  <c r="D2907" i="2" s="1"/>
  <c r="E2907" i="2" s="1"/>
  <c r="B2907" i="2"/>
  <c r="A2871" i="2"/>
  <c r="C2871" i="2"/>
  <c r="D2871" i="2" s="1"/>
  <c r="E2871" i="2" s="1"/>
  <c r="B2871" i="2"/>
  <c r="A2875" i="2"/>
  <c r="C2875" i="2"/>
  <c r="D2875" i="2" s="1"/>
  <c r="E2875" i="2" s="1"/>
  <c r="B2875" i="2"/>
  <c r="A2872" i="2"/>
  <c r="C2872" i="2"/>
  <c r="D2872" i="2" s="1"/>
  <c r="E2872" i="2" s="1"/>
  <c r="B2872" i="2"/>
  <c r="A2876" i="2"/>
  <c r="C2876" i="2"/>
  <c r="D2876" i="2" s="1"/>
  <c r="E2876" i="2" s="1"/>
  <c r="B2876" i="2"/>
  <c r="A2868" i="2"/>
  <c r="C2868" i="2"/>
  <c r="D2868" i="2" s="1"/>
  <c r="E2868" i="2" s="1"/>
  <c r="B2868" i="2"/>
  <c r="A2887" i="2"/>
  <c r="C2887" i="2"/>
  <c r="D2887" i="2" s="1"/>
  <c r="E2887" i="2" s="1"/>
  <c r="B2887" i="2"/>
  <c r="A2903" i="2"/>
  <c r="C2903" i="2"/>
  <c r="D2903" i="2" s="1"/>
  <c r="E2903" i="2" s="1"/>
  <c r="B2903" i="2"/>
  <c r="A2888" i="2"/>
  <c r="C2888" i="2"/>
  <c r="D2888" i="2" s="1"/>
  <c r="E2888" i="2" s="1"/>
  <c r="B2888" i="2"/>
  <c r="A2938" i="2"/>
  <c r="C2938" i="2"/>
  <c r="D2938" i="2" s="1"/>
  <c r="E2938" i="2" s="1"/>
  <c r="B2938" i="2"/>
  <c r="A2905" i="2"/>
  <c r="C2905" i="2"/>
  <c r="D2905" i="2" s="1"/>
  <c r="E2905" i="2" s="1"/>
  <c r="B2905" i="2"/>
  <c r="A2961" i="2"/>
  <c r="C2961" i="2"/>
  <c r="D2961" i="2" s="1"/>
  <c r="E2961" i="2" s="1"/>
  <c r="B2961" i="2"/>
  <c r="A2926" i="2"/>
  <c r="C2926" i="2"/>
  <c r="D2926" i="2" s="1"/>
  <c r="E2926" i="2" s="1"/>
  <c r="B2926" i="2"/>
  <c r="A2933" i="2"/>
  <c r="C2933" i="2"/>
  <c r="D2933" i="2" s="1"/>
  <c r="E2933" i="2" s="1"/>
  <c r="B2933" i="2"/>
  <c r="A2949" i="2"/>
  <c r="C2949" i="2"/>
  <c r="D2949" i="2" s="1"/>
  <c r="E2949" i="2" s="1"/>
  <c r="B2949" i="2"/>
  <c r="A2910" i="2"/>
  <c r="C2910" i="2"/>
  <c r="D2910" i="2" s="1"/>
  <c r="E2910" i="2" s="1"/>
  <c r="B2910" i="2"/>
  <c r="A2945" i="2"/>
  <c r="C2945" i="2"/>
  <c r="D2945" i="2" s="1"/>
  <c r="E2945" i="2" s="1"/>
  <c r="B2945" i="2"/>
  <c r="A2922" i="2"/>
  <c r="C2922" i="2"/>
  <c r="D2922" i="2" s="1"/>
  <c r="E2922" i="2" s="1"/>
  <c r="B2922" i="2"/>
  <c r="A2894" i="2"/>
  <c r="C2894" i="2"/>
  <c r="D2894" i="2" s="1"/>
  <c r="E2894" i="2" s="1"/>
  <c r="B2894" i="2"/>
  <c r="A2917" i="2"/>
  <c r="C2917" i="2"/>
  <c r="D2917" i="2" s="1"/>
  <c r="E2917" i="2" s="1"/>
  <c r="B2917" i="2"/>
  <c r="A2954" i="2"/>
  <c r="C2954" i="2"/>
  <c r="D2954" i="2" s="1"/>
  <c r="E2954" i="2" s="1"/>
  <c r="B2954" i="2"/>
  <c r="A2912" i="2"/>
  <c r="C2912" i="2"/>
  <c r="D2912" i="2" s="1"/>
  <c r="E2912" i="2" s="1"/>
  <c r="B2912" i="2"/>
  <c r="A2927" i="2"/>
  <c r="C2927" i="2"/>
  <c r="D2927" i="2" s="1"/>
  <c r="E2927" i="2" s="1"/>
  <c r="B2927" i="2"/>
  <c r="A2911" i="2"/>
  <c r="C2911" i="2"/>
  <c r="D2911" i="2" s="1"/>
  <c r="E2911" i="2" s="1"/>
  <c r="B2911" i="2"/>
  <c r="A2892" i="2"/>
  <c r="C2892" i="2"/>
  <c r="D2892" i="2" s="1"/>
  <c r="E2892" i="2" s="1"/>
  <c r="B2892" i="2"/>
  <c r="A2900" i="2"/>
  <c r="C2900" i="2"/>
  <c r="D2900" i="2" s="1"/>
  <c r="E2900" i="2" s="1"/>
  <c r="B2900" i="2"/>
  <c r="A2896" i="2"/>
  <c r="C2896" i="2"/>
  <c r="D2896" i="2" s="1"/>
  <c r="E2896" i="2" s="1"/>
  <c r="B2896" i="2"/>
  <c r="A2899" i="2"/>
  <c r="C2899" i="2"/>
  <c r="D2899" i="2" s="1"/>
  <c r="E2899" i="2" s="1"/>
  <c r="B2899" i="2"/>
  <c r="A2895" i="2"/>
  <c r="C2895" i="2"/>
  <c r="D2895" i="2" s="1"/>
  <c r="E2895" i="2" s="1"/>
  <c r="B2895" i="2"/>
  <c r="A2931" i="2"/>
  <c r="C2931" i="2"/>
  <c r="D2931" i="2" s="1"/>
  <c r="E2931" i="2" s="1"/>
  <c r="B2931" i="2"/>
  <c r="A2891" i="2"/>
  <c r="C2891" i="2"/>
  <c r="D2891" i="2" s="1"/>
  <c r="E2891" i="2" s="1"/>
  <c r="B2891" i="2"/>
  <c r="A2904" i="2"/>
  <c r="C2904" i="2"/>
  <c r="D2904" i="2" s="1"/>
  <c r="E2904" i="2" s="1"/>
  <c r="B2904" i="2"/>
  <c r="A2978" i="2"/>
  <c r="C2978" i="2"/>
  <c r="D2978" i="2" s="1"/>
  <c r="E2978" i="2" s="1"/>
  <c r="B2978" i="2"/>
  <c r="A2941" i="2"/>
  <c r="C2941" i="2"/>
  <c r="D2941" i="2" s="1"/>
  <c r="E2941" i="2" s="1"/>
  <c r="B2941" i="2"/>
  <c r="A2918" i="2"/>
  <c r="C2918" i="2"/>
  <c r="D2918" i="2" s="1"/>
  <c r="E2918" i="2" s="1"/>
  <c r="B2918" i="2"/>
  <c r="A2946" i="2"/>
  <c r="C2946" i="2"/>
  <c r="D2946" i="2" s="1"/>
  <c r="E2946" i="2" s="1"/>
  <c r="B2946" i="2"/>
  <c r="A2969" i="2"/>
  <c r="C2969" i="2"/>
  <c r="D2969" i="2" s="1"/>
  <c r="E2969" i="2" s="1"/>
  <c r="B2969" i="2"/>
  <c r="A2934" i="2"/>
  <c r="C2934" i="2"/>
  <c r="D2934" i="2" s="1"/>
  <c r="E2934" i="2" s="1"/>
  <c r="B2934" i="2"/>
  <c r="A2973" i="2"/>
  <c r="C2973" i="2"/>
  <c r="D2973" i="2" s="1"/>
  <c r="E2973" i="2" s="1"/>
  <c r="B2973" i="2"/>
  <c r="A2957" i="2"/>
  <c r="C2957" i="2"/>
  <c r="D2957" i="2" s="1"/>
  <c r="E2957" i="2" s="1"/>
  <c r="B2957" i="2"/>
  <c r="A2950" i="2"/>
  <c r="C2950" i="2"/>
  <c r="D2950" i="2" s="1"/>
  <c r="E2950" i="2" s="1"/>
  <c r="B2950" i="2"/>
  <c r="A2985" i="2"/>
  <c r="C2985" i="2"/>
  <c r="D2985" i="2" s="1"/>
  <c r="E2985" i="2" s="1"/>
  <c r="B2985" i="2"/>
  <c r="A2929" i="2"/>
  <c r="C2929" i="2"/>
  <c r="D2929" i="2" s="1"/>
  <c r="E2929" i="2" s="1"/>
  <c r="B2929" i="2"/>
  <c r="A2962" i="2"/>
  <c r="C2962" i="2"/>
  <c r="D2962" i="2" s="1"/>
  <c r="E2962" i="2" s="1"/>
  <c r="B2962" i="2"/>
  <c r="A2928" i="2"/>
  <c r="C2928" i="2"/>
  <c r="D2928" i="2" s="1"/>
  <c r="E2928" i="2" s="1"/>
  <c r="B2928" i="2"/>
  <c r="A2915" i="2"/>
  <c r="C2915" i="2"/>
  <c r="D2915" i="2" s="1"/>
  <c r="E2915" i="2" s="1"/>
  <c r="B2915" i="2"/>
  <c r="A2955" i="2"/>
  <c r="C2955" i="2"/>
  <c r="D2955" i="2" s="1"/>
  <c r="E2955" i="2" s="1"/>
  <c r="B2955" i="2"/>
  <c r="A2919" i="2"/>
  <c r="C2919" i="2"/>
  <c r="D2919" i="2" s="1"/>
  <c r="E2919" i="2" s="1"/>
  <c r="B2919" i="2"/>
  <c r="A2923" i="2"/>
  <c r="C2923" i="2"/>
  <c r="D2923" i="2" s="1"/>
  <c r="E2923" i="2" s="1"/>
  <c r="B2923" i="2"/>
  <c r="A2920" i="2"/>
  <c r="C2920" i="2"/>
  <c r="D2920" i="2" s="1"/>
  <c r="E2920" i="2" s="1"/>
  <c r="B2920" i="2"/>
  <c r="A2924" i="2"/>
  <c r="C2924" i="2"/>
  <c r="D2924" i="2" s="1"/>
  <c r="E2924" i="2" s="1"/>
  <c r="B2924" i="2"/>
  <c r="A2916" i="2"/>
  <c r="C2916" i="2"/>
  <c r="D2916" i="2" s="1"/>
  <c r="E2916" i="2" s="1"/>
  <c r="B2916" i="2"/>
  <c r="A2935" i="2"/>
  <c r="C2935" i="2"/>
  <c r="D2935" i="2" s="1"/>
  <c r="E2935" i="2" s="1"/>
  <c r="B2935" i="2"/>
  <c r="A2951" i="2"/>
  <c r="C2951" i="2"/>
  <c r="D2951" i="2" s="1"/>
  <c r="E2951" i="2" s="1"/>
  <c r="B2951" i="2"/>
  <c r="A2936" i="2"/>
  <c r="C2936" i="2"/>
  <c r="D2936" i="2" s="1"/>
  <c r="E2936" i="2" s="1"/>
  <c r="B2936" i="2"/>
  <c r="A2986" i="2"/>
  <c r="C2986" i="2"/>
  <c r="D2986" i="2" s="1"/>
  <c r="E2986" i="2" s="1"/>
  <c r="B2986" i="2"/>
  <c r="A2953" i="2"/>
  <c r="C2953" i="2"/>
  <c r="D2953" i="2" s="1"/>
  <c r="E2953" i="2" s="1"/>
  <c r="B2953" i="2"/>
  <c r="A3009" i="2"/>
  <c r="C3009" i="2"/>
  <c r="D3009" i="2" s="1"/>
  <c r="E3009" i="2" s="1"/>
  <c r="B3009" i="2"/>
  <c r="A2974" i="2"/>
  <c r="C2974" i="2"/>
  <c r="D2974" i="2" s="1"/>
  <c r="E2974" i="2" s="1"/>
  <c r="B2974" i="2"/>
  <c r="A2981" i="2"/>
  <c r="C2981" i="2"/>
  <c r="D2981" i="2" s="1"/>
  <c r="E2981" i="2" s="1"/>
  <c r="B2981" i="2"/>
  <c r="A2997" i="2"/>
  <c r="C2997" i="2"/>
  <c r="D2997" i="2" s="1"/>
  <c r="E2997" i="2" s="1"/>
  <c r="B2997" i="2"/>
  <c r="A2958" i="2"/>
  <c r="C2958" i="2"/>
  <c r="D2958" i="2" s="1"/>
  <c r="E2958" i="2" s="1"/>
  <c r="B2958" i="2"/>
  <c r="A2993" i="2"/>
  <c r="C2993" i="2"/>
  <c r="D2993" i="2" s="1"/>
  <c r="E2993" i="2" s="1"/>
  <c r="B2993" i="2"/>
  <c r="A2970" i="2"/>
  <c r="C2970" i="2"/>
  <c r="D2970" i="2"/>
  <c r="E2970" i="2" s="1"/>
  <c r="B2970" i="2"/>
  <c r="A2942" i="2"/>
  <c r="C2942" i="2"/>
  <c r="D2942" i="2" s="1"/>
  <c r="E2942" i="2" s="1"/>
  <c r="B2942" i="2"/>
  <c r="A2965" i="2"/>
  <c r="C2965" i="2"/>
  <c r="D2965" i="2" s="1"/>
  <c r="E2965" i="2" s="1"/>
  <c r="B2965" i="2"/>
  <c r="A3002" i="2"/>
  <c r="C3002" i="2"/>
  <c r="D3002" i="2" s="1"/>
  <c r="E3002" i="2" s="1"/>
  <c r="B3002" i="2"/>
  <c r="A2960" i="2"/>
  <c r="C2960" i="2"/>
  <c r="D2960" i="2" s="1"/>
  <c r="E2960" i="2" s="1"/>
  <c r="B2960" i="2"/>
  <c r="A2975" i="2"/>
  <c r="C2975" i="2"/>
  <c r="D2975" i="2" s="1"/>
  <c r="E2975" i="2" s="1"/>
  <c r="B2975" i="2"/>
  <c r="A2959" i="2"/>
  <c r="C2959" i="2"/>
  <c r="D2959" i="2" s="1"/>
  <c r="E2959" i="2" s="1"/>
  <c r="B2959" i="2"/>
  <c r="A2940" i="2"/>
  <c r="C2940" i="2"/>
  <c r="D2940" i="2" s="1"/>
  <c r="E2940" i="2" s="1"/>
  <c r="B2940" i="2"/>
  <c r="A2948" i="2"/>
  <c r="C2948" i="2"/>
  <c r="D2948" i="2" s="1"/>
  <c r="E2948" i="2" s="1"/>
  <c r="B2948" i="2"/>
  <c r="A2944" i="2"/>
  <c r="C2944" i="2"/>
  <c r="D2944" i="2" s="1"/>
  <c r="E2944" i="2" s="1"/>
  <c r="B2944" i="2"/>
  <c r="A2947" i="2"/>
  <c r="C2947" i="2"/>
  <c r="D2947" i="2" s="1"/>
  <c r="E2947" i="2" s="1"/>
  <c r="B2947" i="2"/>
  <c r="A2943" i="2"/>
  <c r="C2943" i="2"/>
  <c r="D2943" i="2" s="1"/>
  <c r="E2943" i="2" s="1"/>
  <c r="B2943" i="2"/>
  <c r="A2979" i="2"/>
  <c r="C2979" i="2"/>
  <c r="D2979" i="2" s="1"/>
  <c r="E2979" i="2" s="1"/>
  <c r="B2979" i="2"/>
  <c r="A2939" i="2"/>
  <c r="C2939" i="2"/>
  <c r="D2939" i="2" s="1"/>
  <c r="E2939" i="2" s="1"/>
  <c r="B2939" i="2"/>
  <c r="A2952" i="2"/>
  <c r="C2952" i="2"/>
  <c r="D2952" i="2" s="1"/>
  <c r="E2952" i="2" s="1"/>
  <c r="B2952" i="2"/>
  <c r="A3026" i="2"/>
  <c r="C3026" i="2"/>
  <c r="D3026" i="2" s="1"/>
  <c r="E3026" i="2" s="1"/>
  <c r="B3026" i="2"/>
  <c r="A2989" i="2"/>
  <c r="C2989" i="2"/>
  <c r="D2989" i="2" s="1"/>
  <c r="E2989" i="2" s="1"/>
  <c r="B2989" i="2"/>
  <c r="A2966" i="2"/>
  <c r="C2966" i="2"/>
  <c r="D2966" i="2" s="1"/>
  <c r="E2966" i="2" s="1"/>
  <c r="B2966" i="2"/>
  <c r="A2994" i="2"/>
  <c r="C2994" i="2"/>
  <c r="D2994" i="2" s="1"/>
  <c r="E2994" i="2" s="1"/>
  <c r="B2994" i="2"/>
  <c r="A3017" i="2"/>
  <c r="C3017" i="2"/>
  <c r="D3017" i="2" s="1"/>
  <c r="E3017" i="2" s="1"/>
  <c r="B3017" i="2"/>
  <c r="A2982" i="2"/>
  <c r="C2982" i="2"/>
  <c r="D2982" i="2" s="1"/>
  <c r="E2982" i="2" s="1"/>
  <c r="B2982" i="2"/>
  <c r="A3021" i="2"/>
  <c r="C3021" i="2"/>
  <c r="D3021" i="2" s="1"/>
  <c r="E3021" i="2" s="1"/>
  <c r="B3021" i="2"/>
  <c r="A3005" i="2"/>
  <c r="C3005" i="2"/>
  <c r="D3005" i="2" s="1"/>
  <c r="E3005" i="2" s="1"/>
  <c r="B3005" i="2"/>
  <c r="A2998" i="2"/>
  <c r="C2998" i="2"/>
  <c r="D2998" i="2" s="1"/>
  <c r="E2998" i="2" s="1"/>
  <c r="B2998" i="2"/>
  <c r="A3033" i="2"/>
  <c r="C3033" i="2"/>
  <c r="D3033" i="2" s="1"/>
  <c r="E3033" i="2" s="1"/>
  <c r="B3033" i="2"/>
  <c r="A2977" i="2"/>
  <c r="C2977" i="2"/>
  <c r="D2977" i="2" s="1"/>
  <c r="E2977" i="2" s="1"/>
  <c r="B2977" i="2"/>
  <c r="A3010" i="2"/>
  <c r="C3010" i="2"/>
  <c r="D3010" i="2" s="1"/>
  <c r="E3010" i="2" s="1"/>
  <c r="B3010" i="2"/>
  <c r="A2976" i="2"/>
  <c r="C2976" i="2"/>
  <c r="D2976" i="2" s="1"/>
  <c r="E2976" i="2" s="1"/>
  <c r="B2976" i="2"/>
  <c r="A2963" i="2"/>
  <c r="C2963" i="2"/>
  <c r="D2963" i="2" s="1"/>
  <c r="E2963" i="2" s="1"/>
  <c r="B2963" i="2"/>
  <c r="A3003" i="2"/>
  <c r="C3003" i="2"/>
  <c r="D3003" i="2" s="1"/>
  <c r="E3003" i="2" s="1"/>
  <c r="B3003" i="2"/>
  <c r="A2967" i="2"/>
  <c r="C2967" i="2"/>
  <c r="D2967" i="2" s="1"/>
  <c r="E2967" i="2" s="1"/>
  <c r="B2967" i="2"/>
  <c r="A2971" i="2"/>
  <c r="C2971" i="2"/>
  <c r="D2971" i="2" s="1"/>
  <c r="E2971" i="2" s="1"/>
  <c r="B2971" i="2"/>
  <c r="A2968" i="2"/>
  <c r="C2968" i="2"/>
  <c r="D2968" i="2" s="1"/>
  <c r="E2968" i="2" s="1"/>
  <c r="B2968" i="2"/>
  <c r="A2972" i="2"/>
  <c r="C2972" i="2"/>
  <c r="D2972" i="2" s="1"/>
  <c r="E2972" i="2" s="1"/>
  <c r="B2972" i="2"/>
  <c r="A2964" i="2"/>
  <c r="C2964" i="2"/>
  <c r="D2964" i="2" s="1"/>
  <c r="E2964" i="2" s="1"/>
  <c r="B2964" i="2"/>
  <c r="A2983" i="2"/>
  <c r="C2983" i="2"/>
  <c r="D2983" i="2" s="1"/>
  <c r="E2983" i="2" s="1"/>
  <c r="B2983" i="2"/>
  <c r="A2999" i="2"/>
  <c r="C2999" i="2"/>
  <c r="D2999" i="2" s="1"/>
  <c r="E2999" i="2" s="1"/>
  <c r="B2999" i="2"/>
  <c r="A2984" i="2"/>
  <c r="C2984" i="2"/>
  <c r="D2984" i="2" s="1"/>
  <c r="E2984" i="2" s="1"/>
  <c r="B2984" i="2"/>
  <c r="A3034" i="2"/>
  <c r="C3034" i="2"/>
  <c r="D3034" i="2" s="1"/>
  <c r="E3034" i="2" s="1"/>
  <c r="B3034" i="2"/>
  <c r="A3001" i="2"/>
  <c r="C3001" i="2"/>
  <c r="D3001" i="2" s="1"/>
  <c r="E3001" i="2" s="1"/>
  <c r="B3001" i="2"/>
  <c r="A3057" i="2"/>
  <c r="C3057" i="2"/>
  <c r="D3057" i="2" s="1"/>
  <c r="E3057" i="2" s="1"/>
  <c r="B3057" i="2"/>
  <c r="A3022" i="2"/>
  <c r="C3022" i="2"/>
  <c r="D3022" i="2" s="1"/>
  <c r="E3022" i="2" s="1"/>
  <c r="B3022" i="2"/>
  <c r="A3029" i="2"/>
  <c r="C3029" i="2"/>
  <c r="D3029" i="2" s="1"/>
  <c r="E3029" i="2" s="1"/>
  <c r="B3029" i="2"/>
  <c r="A3045" i="2"/>
  <c r="C3045" i="2"/>
  <c r="D3045" i="2" s="1"/>
  <c r="E3045" i="2" s="1"/>
  <c r="B3045" i="2"/>
  <c r="A3006" i="2"/>
  <c r="C3006" i="2"/>
  <c r="D3006" i="2" s="1"/>
  <c r="E3006" i="2" s="1"/>
  <c r="B3006" i="2"/>
  <c r="A3041" i="2"/>
  <c r="C3041" i="2"/>
  <c r="D3041" i="2" s="1"/>
  <c r="E3041" i="2" s="1"/>
  <c r="B3041" i="2"/>
  <c r="A3018" i="2"/>
  <c r="C3018" i="2"/>
  <c r="D3018" i="2" s="1"/>
  <c r="E3018" i="2" s="1"/>
  <c r="B3018" i="2"/>
  <c r="A2990" i="2"/>
  <c r="C2990" i="2"/>
  <c r="D2990" i="2" s="1"/>
  <c r="E2990" i="2" s="1"/>
  <c r="B2990" i="2"/>
  <c r="A3013" i="2"/>
  <c r="C3013" i="2"/>
  <c r="D3013" i="2" s="1"/>
  <c r="E3013" i="2" s="1"/>
  <c r="B3013" i="2"/>
  <c r="A3050" i="2"/>
  <c r="C3050" i="2"/>
  <c r="D3050" i="2" s="1"/>
  <c r="E3050" i="2" s="1"/>
  <c r="B3050" i="2"/>
  <c r="A3008" i="2"/>
  <c r="C3008" i="2"/>
  <c r="D3008" i="2" s="1"/>
  <c r="E3008" i="2" s="1"/>
  <c r="B3008" i="2"/>
  <c r="A3023" i="2"/>
  <c r="C3023" i="2"/>
  <c r="D3023" i="2" s="1"/>
  <c r="E3023" i="2" s="1"/>
  <c r="B3023" i="2"/>
  <c r="A3007" i="2"/>
  <c r="C3007" i="2"/>
  <c r="D3007" i="2" s="1"/>
  <c r="E3007" i="2" s="1"/>
  <c r="B3007" i="2"/>
  <c r="A2988" i="2"/>
  <c r="C2988" i="2"/>
  <c r="D2988" i="2" s="1"/>
  <c r="E2988" i="2" s="1"/>
  <c r="B2988" i="2"/>
  <c r="A2996" i="2"/>
  <c r="C2996" i="2"/>
  <c r="D2996" i="2" s="1"/>
  <c r="E2996" i="2" s="1"/>
  <c r="B2996" i="2"/>
  <c r="A2992" i="2"/>
  <c r="C2992" i="2"/>
  <c r="D2992" i="2" s="1"/>
  <c r="E2992" i="2" s="1"/>
  <c r="B2992" i="2"/>
  <c r="A2995" i="2"/>
  <c r="C2995" i="2"/>
  <c r="D2995" i="2" s="1"/>
  <c r="E2995" i="2" s="1"/>
  <c r="B2995" i="2"/>
  <c r="A2991" i="2"/>
  <c r="C2991" i="2"/>
  <c r="D2991" i="2" s="1"/>
  <c r="E2991" i="2" s="1"/>
  <c r="B2991" i="2"/>
  <c r="A3027" i="2"/>
  <c r="C3027" i="2"/>
  <c r="D3027" i="2" s="1"/>
  <c r="E3027" i="2" s="1"/>
  <c r="B3027" i="2"/>
  <c r="A2987" i="2"/>
  <c r="C2987" i="2"/>
  <c r="D2987" i="2" s="1"/>
  <c r="E2987" i="2" s="1"/>
  <c r="B2987" i="2"/>
  <c r="A3000" i="2"/>
  <c r="C3000" i="2"/>
  <c r="D3000" i="2" s="1"/>
  <c r="E3000" i="2" s="1"/>
  <c r="B3000" i="2"/>
  <c r="A3074" i="2"/>
  <c r="C3074" i="2"/>
  <c r="D3074" i="2" s="1"/>
  <c r="E3074" i="2" s="1"/>
  <c r="B3074" i="2"/>
  <c r="A3037" i="2"/>
  <c r="C3037" i="2"/>
  <c r="D3037" i="2" s="1"/>
  <c r="E3037" i="2" s="1"/>
  <c r="B3037" i="2"/>
  <c r="A3014" i="2"/>
  <c r="C3014" i="2"/>
  <c r="D3014" i="2" s="1"/>
  <c r="E3014" i="2" s="1"/>
  <c r="B3014" i="2"/>
  <c r="A3042" i="2"/>
  <c r="C3042" i="2"/>
  <c r="D3042" i="2" s="1"/>
  <c r="E3042" i="2" s="1"/>
  <c r="B3042" i="2"/>
  <c r="A3065" i="2"/>
  <c r="C3065" i="2"/>
  <c r="D3065" i="2" s="1"/>
  <c r="E3065" i="2" s="1"/>
  <c r="B3065" i="2"/>
  <c r="A3030" i="2"/>
  <c r="C3030" i="2"/>
  <c r="D3030" i="2" s="1"/>
  <c r="E3030" i="2" s="1"/>
  <c r="B3030" i="2"/>
  <c r="A3069" i="2"/>
  <c r="C3069" i="2"/>
  <c r="D3069" i="2" s="1"/>
  <c r="E3069" i="2" s="1"/>
  <c r="B3069" i="2"/>
  <c r="A3053" i="2"/>
  <c r="C3053" i="2"/>
  <c r="D3053" i="2" s="1"/>
  <c r="E3053" i="2" s="1"/>
  <c r="B3053" i="2"/>
  <c r="A3046" i="2"/>
  <c r="C3046" i="2"/>
  <c r="D3046" i="2" s="1"/>
  <c r="E3046" i="2" s="1"/>
  <c r="B3046" i="2"/>
  <c r="A3081" i="2"/>
  <c r="C3081" i="2"/>
  <c r="D3081" i="2" s="1"/>
  <c r="E3081" i="2" s="1"/>
  <c r="B3081" i="2"/>
  <c r="A3025" i="2"/>
  <c r="C3025" i="2"/>
  <c r="D3025" i="2" s="1"/>
  <c r="E3025" i="2" s="1"/>
  <c r="B3025" i="2"/>
  <c r="A3058" i="2"/>
  <c r="C3058" i="2"/>
  <c r="D3058" i="2" s="1"/>
  <c r="E3058" i="2" s="1"/>
  <c r="B3058" i="2"/>
  <c r="A3024" i="2"/>
  <c r="C3024" i="2"/>
  <c r="D3024" i="2" s="1"/>
  <c r="E3024" i="2" s="1"/>
  <c r="B3024" i="2"/>
  <c r="A3011" i="2"/>
  <c r="C3011" i="2"/>
  <c r="D3011" i="2" s="1"/>
  <c r="E3011" i="2" s="1"/>
  <c r="B3011" i="2"/>
  <c r="A3051" i="2"/>
  <c r="C3051" i="2"/>
  <c r="D3051" i="2" s="1"/>
  <c r="E3051" i="2" s="1"/>
  <c r="B3051" i="2"/>
  <c r="A3015" i="2"/>
  <c r="C3015" i="2"/>
  <c r="D3015" i="2" s="1"/>
  <c r="E3015" i="2" s="1"/>
  <c r="B3015" i="2"/>
  <c r="A3019" i="2"/>
  <c r="C3019" i="2"/>
  <c r="D3019" i="2" s="1"/>
  <c r="E3019" i="2" s="1"/>
  <c r="B3019" i="2"/>
  <c r="A3016" i="2"/>
  <c r="C3016" i="2"/>
  <c r="D3016" i="2" s="1"/>
  <c r="E3016" i="2" s="1"/>
  <c r="B3016" i="2"/>
  <c r="A3020" i="2"/>
  <c r="C3020" i="2"/>
  <c r="D3020" i="2" s="1"/>
  <c r="E3020" i="2" s="1"/>
  <c r="B3020" i="2"/>
  <c r="A3012" i="2"/>
  <c r="C3012" i="2"/>
  <c r="D3012" i="2" s="1"/>
  <c r="E3012" i="2" s="1"/>
  <c r="B3012" i="2"/>
  <c r="A3031" i="2"/>
  <c r="C3031" i="2"/>
  <c r="D3031" i="2" s="1"/>
  <c r="E3031" i="2" s="1"/>
  <c r="B3031" i="2"/>
  <c r="A3047" i="2"/>
  <c r="C3047" i="2"/>
  <c r="D3047" i="2" s="1"/>
  <c r="E3047" i="2" s="1"/>
  <c r="B3047" i="2"/>
  <c r="A3032" i="2"/>
  <c r="C3032" i="2"/>
  <c r="D3032" i="2"/>
  <c r="E3032" i="2" s="1"/>
  <c r="B3032" i="2"/>
  <c r="A3082" i="2"/>
  <c r="C3082" i="2"/>
  <c r="D3082" i="2" s="1"/>
  <c r="E3082" i="2" s="1"/>
  <c r="B3082" i="2"/>
  <c r="A3049" i="2"/>
  <c r="C3049" i="2"/>
  <c r="D3049" i="2" s="1"/>
  <c r="E3049" i="2" s="1"/>
  <c r="B3049" i="2"/>
  <c r="A3105" i="2"/>
  <c r="C3105" i="2"/>
  <c r="D3105" i="2" s="1"/>
  <c r="E3105" i="2" s="1"/>
  <c r="B3105" i="2"/>
  <c r="A3070" i="2"/>
  <c r="C3070" i="2"/>
  <c r="D3070" i="2" s="1"/>
  <c r="E3070" i="2" s="1"/>
  <c r="B3070" i="2"/>
  <c r="A3077" i="2"/>
  <c r="C3077" i="2"/>
  <c r="D3077" i="2" s="1"/>
  <c r="E3077" i="2" s="1"/>
  <c r="B3077" i="2"/>
  <c r="A3093" i="2"/>
  <c r="C3093" i="2"/>
  <c r="D3093" i="2" s="1"/>
  <c r="E3093" i="2" s="1"/>
  <c r="B3093" i="2"/>
  <c r="A3054" i="2"/>
  <c r="C3054" i="2"/>
  <c r="D3054" i="2" s="1"/>
  <c r="E3054" i="2" s="1"/>
  <c r="B3054" i="2"/>
  <c r="A3089" i="2"/>
  <c r="C3089" i="2"/>
  <c r="D3089" i="2" s="1"/>
  <c r="E3089" i="2" s="1"/>
  <c r="B3089" i="2"/>
  <c r="A3066" i="2"/>
  <c r="C3066" i="2"/>
  <c r="D3066" i="2" s="1"/>
  <c r="E3066" i="2" s="1"/>
  <c r="B3066" i="2"/>
  <c r="A3038" i="2"/>
  <c r="C3038" i="2"/>
  <c r="D3038" i="2" s="1"/>
  <c r="E3038" i="2" s="1"/>
  <c r="B3038" i="2"/>
  <c r="A3061" i="2"/>
  <c r="C3061" i="2"/>
  <c r="D3061" i="2" s="1"/>
  <c r="E3061" i="2" s="1"/>
  <c r="B3061" i="2"/>
  <c r="A3098" i="2"/>
  <c r="C3098" i="2"/>
  <c r="D3098" i="2" s="1"/>
  <c r="E3098" i="2" s="1"/>
  <c r="B3098" i="2"/>
  <c r="A3056" i="2"/>
  <c r="C3056" i="2"/>
  <c r="D3056" i="2" s="1"/>
  <c r="E3056" i="2" s="1"/>
  <c r="B3056" i="2"/>
  <c r="A3071" i="2"/>
  <c r="C3071" i="2"/>
  <c r="D3071" i="2" s="1"/>
  <c r="E3071" i="2" s="1"/>
  <c r="B3071" i="2"/>
  <c r="A3055" i="2"/>
  <c r="C3055" i="2"/>
  <c r="D3055" i="2"/>
  <c r="E3055" i="2" s="1"/>
  <c r="B3055" i="2"/>
  <c r="A3036" i="2"/>
  <c r="C3036" i="2"/>
  <c r="D3036" i="2" s="1"/>
  <c r="E3036" i="2" s="1"/>
  <c r="B3036" i="2"/>
  <c r="A3044" i="2"/>
  <c r="C3044" i="2"/>
  <c r="D3044" i="2" s="1"/>
  <c r="E3044" i="2" s="1"/>
  <c r="B3044" i="2"/>
  <c r="A3040" i="2"/>
  <c r="C3040" i="2"/>
  <c r="D3040" i="2" s="1"/>
  <c r="E3040" i="2" s="1"/>
  <c r="B3040" i="2"/>
  <c r="A3043" i="2"/>
  <c r="C3043" i="2"/>
  <c r="D3043" i="2" s="1"/>
  <c r="E3043" i="2" s="1"/>
  <c r="B3043" i="2"/>
  <c r="A3039" i="2"/>
  <c r="C3039" i="2"/>
  <c r="D3039" i="2" s="1"/>
  <c r="E3039" i="2" s="1"/>
  <c r="B3039" i="2"/>
  <c r="A3075" i="2"/>
  <c r="C3075" i="2"/>
  <c r="D3075" i="2" s="1"/>
  <c r="E3075" i="2" s="1"/>
  <c r="B3075" i="2"/>
  <c r="A3035" i="2"/>
  <c r="C3035" i="2"/>
  <c r="D3035" i="2" s="1"/>
  <c r="E3035" i="2" s="1"/>
  <c r="B3035" i="2"/>
  <c r="A3048" i="2"/>
  <c r="C3048" i="2"/>
  <c r="D3048" i="2" s="1"/>
  <c r="E3048" i="2" s="1"/>
  <c r="B3048" i="2"/>
  <c r="A3122" i="2"/>
  <c r="C3122" i="2"/>
  <c r="D3122" i="2" s="1"/>
  <c r="E3122" i="2" s="1"/>
  <c r="B3122" i="2"/>
  <c r="A3085" i="2"/>
  <c r="C3085" i="2"/>
  <c r="D3085" i="2" s="1"/>
  <c r="E3085" i="2" s="1"/>
  <c r="B3085" i="2"/>
  <c r="A3062" i="2"/>
  <c r="C3062" i="2"/>
  <c r="D3062" i="2" s="1"/>
  <c r="E3062" i="2" s="1"/>
  <c r="B3062" i="2"/>
  <c r="A3090" i="2"/>
  <c r="C3090" i="2"/>
  <c r="D3090" i="2" s="1"/>
  <c r="E3090" i="2" s="1"/>
  <c r="B3090" i="2"/>
  <c r="A3113" i="2"/>
  <c r="C3113" i="2"/>
  <c r="D3113" i="2" s="1"/>
  <c r="E3113" i="2" s="1"/>
  <c r="B3113" i="2"/>
  <c r="A3078" i="2"/>
  <c r="C3078" i="2"/>
  <c r="D3078" i="2" s="1"/>
  <c r="E3078" i="2" s="1"/>
  <c r="B3078" i="2"/>
  <c r="A3117" i="2"/>
  <c r="C3117" i="2"/>
  <c r="D3117" i="2" s="1"/>
  <c r="E3117" i="2" s="1"/>
  <c r="B3117" i="2"/>
  <c r="A3101" i="2"/>
  <c r="C3101" i="2"/>
  <c r="D3101" i="2" s="1"/>
  <c r="E3101" i="2" s="1"/>
  <c r="B3101" i="2"/>
  <c r="A3094" i="2"/>
  <c r="C3094" i="2"/>
  <c r="D3094" i="2" s="1"/>
  <c r="E3094" i="2" s="1"/>
  <c r="B3094" i="2"/>
  <c r="A3129" i="2"/>
  <c r="C3129" i="2"/>
  <c r="D3129" i="2" s="1"/>
  <c r="E3129" i="2" s="1"/>
  <c r="B3129" i="2"/>
  <c r="A3073" i="2"/>
  <c r="C3073" i="2"/>
  <c r="D3073" i="2" s="1"/>
  <c r="E3073" i="2" s="1"/>
  <c r="B3073" i="2"/>
  <c r="A3106" i="2"/>
  <c r="C3106" i="2"/>
  <c r="D3106" i="2" s="1"/>
  <c r="E3106" i="2" s="1"/>
  <c r="B3106" i="2"/>
  <c r="A3072" i="2"/>
  <c r="C3072" i="2"/>
  <c r="D3072" i="2" s="1"/>
  <c r="E3072" i="2" s="1"/>
  <c r="B3072" i="2"/>
  <c r="A3059" i="2"/>
  <c r="C3059" i="2"/>
  <c r="D3059" i="2" s="1"/>
  <c r="E3059" i="2" s="1"/>
  <c r="B3059" i="2"/>
  <c r="A3099" i="2"/>
  <c r="C3099" i="2"/>
  <c r="D3099" i="2" s="1"/>
  <c r="E3099" i="2" s="1"/>
  <c r="B3099" i="2"/>
  <c r="A3063" i="2"/>
  <c r="C3063" i="2"/>
  <c r="D3063" i="2" s="1"/>
  <c r="E3063" i="2" s="1"/>
  <c r="B3063" i="2"/>
  <c r="A3067" i="2"/>
  <c r="C3067" i="2"/>
  <c r="D3067" i="2"/>
  <c r="E3067" i="2" s="1"/>
  <c r="B3067" i="2"/>
  <c r="A3064" i="2"/>
  <c r="C3064" i="2"/>
  <c r="D3064" i="2" s="1"/>
  <c r="E3064" i="2" s="1"/>
  <c r="B3064" i="2"/>
  <c r="A3068" i="2"/>
  <c r="C3068" i="2"/>
  <c r="D3068" i="2" s="1"/>
  <c r="E3068" i="2" s="1"/>
  <c r="B3068" i="2"/>
  <c r="A3060" i="2"/>
  <c r="C3060" i="2"/>
  <c r="D3060" i="2" s="1"/>
  <c r="E3060" i="2" s="1"/>
  <c r="B3060" i="2"/>
  <c r="A3079" i="2"/>
  <c r="C3079" i="2"/>
  <c r="D3079" i="2" s="1"/>
  <c r="E3079" i="2" s="1"/>
  <c r="B3079" i="2"/>
  <c r="A3095" i="2"/>
  <c r="C3095" i="2"/>
  <c r="D3095" i="2" s="1"/>
  <c r="E3095" i="2" s="1"/>
  <c r="B3095" i="2"/>
  <c r="A3080" i="2"/>
  <c r="C3080" i="2"/>
  <c r="D3080" i="2" s="1"/>
  <c r="E3080" i="2" s="1"/>
  <c r="B3080" i="2"/>
  <c r="A3130" i="2"/>
  <c r="C3130" i="2"/>
  <c r="D3130" i="2" s="1"/>
  <c r="E3130" i="2" s="1"/>
  <c r="B3130" i="2"/>
  <c r="A3097" i="2"/>
  <c r="C3097" i="2"/>
  <c r="D3097" i="2" s="1"/>
  <c r="E3097" i="2" s="1"/>
  <c r="B3097" i="2"/>
  <c r="A3153" i="2"/>
  <c r="C3153" i="2"/>
  <c r="D3153" i="2"/>
  <c r="E3153" i="2" s="1"/>
  <c r="B3153" i="2"/>
  <c r="A3118" i="2"/>
  <c r="C3118" i="2"/>
  <c r="D3118" i="2" s="1"/>
  <c r="E3118" i="2" s="1"/>
  <c r="B3118" i="2"/>
  <c r="A3125" i="2"/>
  <c r="C3125" i="2"/>
  <c r="D3125" i="2" s="1"/>
  <c r="E3125" i="2" s="1"/>
  <c r="B3125" i="2"/>
  <c r="A3141" i="2"/>
  <c r="C3141" i="2"/>
  <c r="D3141" i="2" s="1"/>
  <c r="E3141" i="2" s="1"/>
  <c r="B3141" i="2"/>
  <c r="A3102" i="2"/>
  <c r="C3102" i="2"/>
  <c r="D3102" i="2" s="1"/>
  <c r="E3102" i="2" s="1"/>
  <c r="B3102" i="2"/>
  <c r="A3137" i="2"/>
  <c r="C3137" i="2"/>
  <c r="D3137" i="2" s="1"/>
  <c r="E3137" i="2" s="1"/>
  <c r="B3137" i="2"/>
  <c r="A3114" i="2"/>
  <c r="C3114" i="2"/>
  <c r="D3114" i="2" s="1"/>
  <c r="E3114" i="2" s="1"/>
  <c r="B3114" i="2"/>
  <c r="A3086" i="2"/>
  <c r="C3086" i="2"/>
  <c r="D3086" i="2" s="1"/>
  <c r="E3086" i="2" s="1"/>
  <c r="B3086" i="2"/>
  <c r="A3109" i="2"/>
  <c r="C3109" i="2"/>
  <c r="D3109" i="2" s="1"/>
  <c r="E3109" i="2" s="1"/>
  <c r="B3109" i="2"/>
  <c r="A3146" i="2"/>
  <c r="C3146" i="2"/>
  <c r="D3146" i="2" s="1"/>
  <c r="E3146" i="2" s="1"/>
  <c r="B3146" i="2"/>
  <c r="A3104" i="2"/>
  <c r="C3104" i="2"/>
  <c r="D3104" i="2" s="1"/>
  <c r="E3104" i="2" s="1"/>
  <c r="B3104" i="2"/>
  <c r="A3119" i="2"/>
  <c r="C3119" i="2"/>
  <c r="D3119" i="2" s="1"/>
  <c r="E3119" i="2" s="1"/>
  <c r="B3119" i="2"/>
  <c r="A3103" i="2"/>
  <c r="C3103" i="2"/>
  <c r="D3103" i="2" s="1"/>
  <c r="E3103" i="2" s="1"/>
  <c r="B3103" i="2"/>
  <c r="A3084" i="2"/>
  <c r="C3084" i="2"/>
  <c r="D3084" i="2" s="1"/>
  <c r="E3084" i="2" s="1"/>
  <c r="B3084" i="2"/>
  <c r="A3092" i="2"/>
  <c r="C3092" i="2"/>
  <c r="D3092" i="2" s="1"/>
  <c r="E3092" i="2" s="1"/>
  <c r="B3092" i="2"/>
  <c r="A3088" i="2"/>
  <c r="C3088" i="2"/>
  <c r="D3088" i="2"/>
  <c r="E3088" i="2" s="1"/>
  <c r="B3088" i="2"/>
  <c r="A3091" i="2"/>
  <c r="C3091" i="2"/>
  <c r="D3091" i="2" s="1"/>
  <c r="E3091" i="2" s="1"/>
  <c r="B3091" i="2"/>
  <c r="A3087" i="2"/>
  <c r="C3087" i="2"/>
  <c r="D3087" i="2" s="1"/>
  <c r="E3087" i="2" s="1"/>
  <c r="B3087" i="2"/>
  <c r="A3123" i="2"/>
  <c r="C3123" i="2"/>
  <c r="D3123" i="2" s="1"/>
  <c r="E3123" i="2" s="1"/>
  <c r="B3123" i="2"/>
  <c r="A3083" i="2"/>
  <c r="C3083" i="2"/>
  <c r="D3083" i="2" s="1"/>
  <c r="E3083" i="2" s="1"/>
  <c r="B3083" i="2"/>
  <c r="A3096" i="2"/>
  <c r="C3096" i="2"/>
  <c r="D3096" i="2" s="1"/>
  <c r="E3096" i="2" s="1"/>
  <c r="B3096" i="2"/>
  <c r="A3170" i="2"/>
  <c r="C3170" i="2"/>
  <c r="D3170" i="2" s="1"/>
  <c r="E3170" i="2" s="1"/>
  <c r="B3170" i="2"/>
  <c r="A3133" i="2"/>
  <c r="C3133" i="2"/>
  <c r="D3133" i="2" s="1"/>
  <c r="E3133" i="2" s="1"/>
  <c r="B3133" i="2"/>
  <c r="A3110" i="2"/>
  <c r="C3110" i="2"/>
  <c r="D3110" i="2" s="1"/>
  <c r="E3110" i="2" s="1"/>
  <c r="B3110" i="2"/>
  <c r="A3138" i="2"/>
  <c r="C3138" i="2"/>
  <c r="D3138" i="2" s="1"/>
  <c r="E3138" i="2" s="1"/>
  <c r="B3138" i="2"/>
  <c r="A3161" i="2"/>
  <c r="C3161" i="2"/>
  <c r="D3161" i="2" s="1"/>
  <c r="E3161" i="2" s="1"/>
  <c r="B3161" i="2"/>
  <c r="A3126" i="2"/>
  <c r="C3126" i="2"/>
  <c r="D3126" i="2" s="1"/>
  <c r="E3126" i="2" s="1"/>
  <c r="B3126" i="2"/>
  <c r="A3165" i="2"/>
  <c r="C3165" i="2"/>
  <c r="D3165" i="2" s="1"/>
  <c r="E3165" i="2" s="1"/>
  <c r="B3165" i="2"/>
  <c r="A3149" i="2"/>
  <c r="C3149" i="2"/>
  <c r="D3149" i="2" s="1"/>
  <c r="E3149" i="2" s="1"/>
  <c r="B3149" i="2"/>
  <c r="A3142" i="2"/>
  <c r="C3142" i="2"/>
  <c r="D3142" i="2" s="1"/>
  <c r="E3142" i="2" s="1"/>
  <c r="B3142" i="2"/>
  <c r="A3177" i="2"/>
  <c r="C3177" i="2"/>
  <c r="D3177" i="2" s="1"/>
  <c r="E3177" i="2" s="1"/>
  <c r="B3177" i="2"/>
  <c r="A3121" i="2"/>
  <c r="C3121" i="2"/>
  <c r="D3121" i="2" s="1"/>
  <c r="E3121" i="2" s="1"/>
  <c r="B3121" i="2"/>
  <c r="A3154" i="2"/>
  <c r="C3154" i="2"/>
  <c r="D3154" i="2" s="1"/>
  <c r="E3154" i="2" s="1"/>
  <c r="B3154" i="2"/>
  <c r="A3120" i="2"/>
  <c r="C3120" i="2"/>
  <c r="D3120" i="2" s="1"/>
  <c r="E3120" i="2" s="1"/>
  <c r="B3120" i="2"/>
  <c r="A3107" i="2"/>
  <c r="C3107" i="2"/>
  <c r="D3107" i="2" s="1"/>
  <c r="E3107" i="2" s="1"/>
  <c r="B3107" i="2"/>
  <c r="A3147" i="2"/>
  <c r="C3147" i="2"/>
  <c r="D3147" i="2" s="1"/>
  <c r="E3147" i="2" s="1"/>
  <c r="B3147" i="2"/>
  <c r="A3111" i="2"/>
  <c r="C3111" i="2"/>
  <c r="D3111" i="2" s="1"/>
  <c r="E3111" i="2" s="1"/>
  <c r="B3111" i="2"/>
  <c r="A3115" i="2"/>
  <c r="C3115" i="2"/>
  <c r="D3115" i="2" s="1"/>
  <c r="E3115" i="2" s="1"/>
  <c r="B3115" i="2"/>
  <c r="A3112" i="2"/>
  <c r="C3112" i="2"/>
  <c r="D3112" i="2" s="1"/>
  <c r="E3112" i="2" s="1"/>
  <c r="B3112" i="2"/>
  <c r="A3116" i="2"/>
  <c r="C3116" i="2"/>
  <c r="D3116" i="2" s="1"/>
  <c r="E3116" i="2" s="1"/>
  <c r="B3116" i="2"/>
  <c r="A3108" i="2"/>
  <c r="C3108" i="2"/>
  <c r="D3108" i="2"/>
  <c r="E3108" i="2" s="1"/>
  <c r="B3108" i="2"/>
  <c r="A3127" i="2"/>
  <c r="C3127" i="2"/>
  <c r="D3127" i="2" s="1"/>
  <c r="E3127" i="2" s="1"/>
  <c r="B3127" i="2"/>
  <c r="A3143" i="2"/>
  <c r="C3143" i="2"/>
  <c r="D3143" i="2" s="1"/>
  <c r="E3143" i="2" s="1"/>
  <c r="B3143" i="2"/>
  <c r="A3128" i="2"/>
  <c r="C3128" i="2"/>
  <c r="D3128" i="2" s="1"/>
  <c r="E3128" i="2" s="1"/>
  <c r="B3128" i="2"/>
  <c r="A3178" i="2"/>
  <c r="C3178" i="2"/>
  <c r="D3178" i="2" s="1"/>
  <c r="E3178" i="2" s="1"/>
  <c r="B3178" i="2"/>
  <c r="A3145" i="2"/>
  <c r="C3145" i="2"/>
  <c r="D3145" i="2" s="1"/>
  <c r="E3145" i="2" s="1"/>
  <c r="B3145" i="2"/>
  <c r="A3201" i="2"/>
  <c r="C3201" i="2"/>
  <c r="D3201" i="2" s="1"/>
  <c r="E3201" i="2" s="1"/>
  <c r="B3201" i="2"/>
  <c r="A3166" i="2"/>
  <c r="C3166" i="2"/>
  <c r="D3166" i="2" s="1"/>
  <c r="E3166" i="2" s="1"/>
  <c r="B3166" i="2"/>
  <c r="A3173" i="2"/>
  <c r="C3173" i="2"/>
  <c r="D3173" i="2" s="1"/>
  <c r="E3173" i="2" s="1"/>
  <c r="B3173" i="2"/>
  <c r="A3189" i="2"/>
  <c r="C3189" i="2"/>
  <c r="D3189" i="2"/>
  <c r="E3189" i="2" s="1"/>
  <c r="B3189" i="2"/>
  <c r="A3150" i="2"/>
  <c r="C3150" i="2"/>
  <c r="D3150" i="2"/>
  <c r="E3150" i="2" s="1"/>
  <c r="B3150" i="2"/>
  <c r="A3185" i="2"/>
  <c r="C3185" i="2"/>
  <c r="D3185" i="2" s="1"/>
  <c r="E3185" i="2" s="1"/>
  <c r="B3185" i="2"/>
  <c r="A3162" i="2"/>
  <c r="C3162" i="2"/>
  <c r="D3162" i="2" s="1"/>
  <c r="E3162" i="2" s="1"/>
  <c r="B3162" i="2"/>
  <c r="A3134" i="2"/>
  <c r="C3134" i="2"/>
  <c r="D3134" i="2" s="1"/>
  <c r="E3134" i="2" s="1"/>
  <c r="B3134" i="2"/>
  <c r="A3157" i="2"/>
  <c r="C3157" i="2"/>
  <c r="D3157" i="2" s="1"/>
  <c r="E3157" i="2" s="1"/>
  <c r="B3157" i="2"/>
  <c r="A3194" i="2"/>
  <c r="C3194" i="2"/>
  <c r="D3194" i="2" s="1"/>
  <c r="E3194" i="2" s="1"/>
  <c r="B3194" i="2"/>
  <c r="A3152" i="2"/>
  <c r="C3152" i="2"/>
  <c r="D3152" i="2" s="1"/>
  <c r="E3152" i="2" s="1"/>
  <c r="B3152" i="2"/>
  <c r="A3167" i="2"/>
  <c r="C3167" i="2"/>
  <c r="D3167" i="2" s="1"/>
  <c r="E3167" i="2"/>
  <c r="B3167" i="2"/>
  <c r="A3151" i="2"/>
  <c r="C3151" i="2"/>
  <c r="D3151" i="2" s="1"/>
  <c r="E3151" i="2" s="1"/>
  <c r="B3151" i="2"/>
  <c r="A3132" i="2"/>
  <c r="C3132" i="2"/>
  <c r="D3132" i="2" s="1"/>
  <c r="E3132" i="2" s="1"/>
  <c r="B3132" i="2"/>
  <c r="A3140" i="2"/>
  <c r="C3140" i="2"/>
  <c r="D3140" i="2" s="1"/>
  <c r="E3140" i="2" s="1"/>
  <c r="B3140" i="2"/>
  <c r="A3136" i="2"/>
  <c r="C3136" i="2"/>
  <c r="D3136" i="2" s="1"/>
  <c r="E3136" i="2" s="1"/>
  <c r="B3136" i="2"/>
  <c r="A3139" i="2"/>
  <c r="C3139" i="2"/>
  <c r="D3139" i="2" s="1"/>
  <c r="E3139" i="2" s="1"/>
  <c r="B3139" i="2"/>
  <c r="A3135" i="2"/>
  <c r="C3135" i="2"/>
  <c r="D3135" i="2" s="1"/>
  <c r="E3135" i="2" s="1"/>
  <c r="B3135" i="2"/>
  <c r="A3171" i="2"/>
  <c r="C3171" i="2"/>
  <c r="D3171" i="2" s="1"/>
  <c r="E3171" i="2" s="1"/>
  <c r="B3171" i="2"/>
  <c r="A3131" i="2"/>
  <c r="C3131" i="2"/>
  <c r="D3131" i="2" s="1"/>
  <c r="E3131" i="2" s="1"/>
  <c r="B3131" i="2"/>
  <c r="A3144" i="2"/>
  <c r="C3144" i="2"/>
  <c r="D3144" i="2" s="1"/>
  <c r="E3144" i="2" s="1"/>
  <c r="B3144" i="2"/>
  <c r="A3218" i="2"/>
  <c r="C3218" i="2"/>
  <c r="D3218" i="2" s="1"/>
  <c r="E3218" i="2" s="1"/>
  <c r="B3218" i="2"/>
  <c r="A3181" i="2"/>
  <c r="C3181" i="2"/>
  <c r="D3181" i="2" s="1"/>
  <c r="E3181" i="2" s="1"/>
  <c r="B3181" i="2"/>
  <c r="A3158" i="2"/>
  <c r="C3158" i="2"/>
  <c r="D3158" i="2" s="1"/>
  <c r="E3158" i="2" s="1"/>
  <c r="B3158" i="2"/>
  <c r="A3186" i="2"/>
  <c r="C3186" i="2"/>
  <c r="D3186" i="2" s="1"/>
  <c r="E3186" i="2" s="1"/>
  <c r="B3186" i="2"/>
  <c r="A3209" i="2"/>
  <c r="C3209" i="2"/>
  <c r="D3209" i="2" s="1"/>
  <c r="E3209" i="2" s="1"/>
  <c r="B3209" i="2"/>
  <c r="A3174" i="2"/>
  <c r="C3174" i="2"/>
  <c r="D3174" i="2" s="1"/>
  <c r="E3174" i="2" s="1"/>
  <c r="B3174" i="2"/>
  <c r="A3213" i="2"/>
  <c r="C3213" i="2"/>
  <c r="D3213" i="2" s="1"/>
  <c r="E3213" i="2" s="1"/>
  <c r="B3213" i="2"/>
  <c r="A3197" i="2"/>
  <c r="C3197" i="2"/>
  <c r="D3197" i="2" s="1"/>
  <c r="E3197" i="2" s="1"/>
  <c r="B3197" i="2"/>
  <c r="A3190" i="2"/>
  <c r="C3190" i="2"/>
  <c r="D3190" i="2" s="1"/>
  <c r="E3190" i="2" s="1"/>
  <c r="B3190" i="2"/>
  <c r="A3225" i="2"/>
  <c r="C3225" i="2"/>
  <c r="D3225" i="2" s="1"/>
  <c r="E3225" i="2" s="1"/>
  <c r="B3225" i="2"/>
  <c r="A3169" i="2"/>
  <c r="C3169" i="2"/>
  <c r="D3169" i="2" s="1"/>
  <c r="E3169" i="2" s="1"/>
  <c r="B3169" i="2"/>
  <c r="A3202" i="2"/>
  <c r="C3202" i="2"/>
  <c r="D3202" i="2" s="1"/>
  <c r="E3202" i="2" s="1"/>
  <c r="B3202" i="2"/>
  <c r="A3168" i="2"/>
  <c r="C3168" i="2"/>
  <c r="D3168" i="2" s="1"/>
  <c r="E3168" i="2" s="1"/>
  <c r="B3168" i="2"/>
  <c r="A3155" i="2"/>
  <c r="C3155" i="2"/>
  <c r="D3155" i="2" s="1"/>
  <c r="E3155" i="2" s="1"/>
  <c r="B3155" i="2"/>
  <c r="A3195" i="2"/>
  <c r="C3195" i="2"/>
  <c r="D3195" i="2" s="1"/>
  <c r="E3195" i="2" s="1"/>
  <c r="B3195" i="2"/>
  <c r="A3159" i="2"/>
  <c r="C3159" i="2"/>
  <c r="D3159" i="2"/>
  <c r="E3159" i="2" s="1"/>
  <c r="B3159" i="2"/>
  <c r="A3163" i="2"/>
  <c r="C3163" i="2"/>
  <c r="D3163" i="2" s="1"/>
  <c r="E3163" i="2" s="1"/>
  <c r="B3163" i="2"/>
  <c r="A3160" i="2"/>
  <c r="C3160" i="2"/>
  <c r="D3160" i="2" s="1"/>
  <c r="E3160" i="2" s="1"/>
  <c r="B3160" i="2"/>
  <c r="A3164" i="2"/>
  <c r="C3164" i="2"/>
  <c r="D3164" i="2" s="1"/>
  <c r="E3164" i="2" s="1"/>
  <c r="B3164" i="2"/>
  <c r="A3156" i="2"/>
  <c r="C3156" i="2"/>
  <c r="D3156" i="2" s="1"/>
  <c r="E3156" i="2" s="1"/>
  <c r="B3156" i="2"/>
  <c r="A3175" i="2"/>
  <c r="C3175" i="2"/>
  <c r="D3175" i="2" s="1"/>
  <c r="E3175" i="2" s="1"/>
  <c r="B3175" i="2"/>
  <c r="A3191" i="2"/>
  <c r="C3191" i="2"/>
  <c r="D3191" i="2" s="1"/>
  <c r="E3191" i="2" s="1"/>
  <c r="B3191" i="2"/>
  <c r="A3176" i="2"/>
  <c r="C3176" i="2"/>
  <c r="D3176" i="2" s="1"/>
  <c r="E3176" i="2" s="1"/>
  <c r="B3176" i="2"/>
  <c r="A3184" i="2"/>
  <c r="C3184" i="2"/>
  <c r="D3184" i="2" s="1"/>
  <c r="E3184" i="2" s="1"/>
  <c r="B3184" i="2"/>
  <c r="A3226" i="2"/>
  <c r="C3226" i="2"/>
  <c r="D3226" i="2" s="1"/>
  <c r="E3226" i="2" s="1"/>
  <c r="B3226" i="2"/>
  <c r="A3193" i="2"/>
  <c r="C3193" i="2"/>
  <c r="D3193" i="2" s="1"/>
  <c r="E3193" i="2" s="1"/>
  <c r="B3193" i="2"/>
  <c r="A3249" i="2"/>
  <c r="C3249" i="2"/>
  <c r="D3249" i="2" s="1"/>
  <c r="E3249" i="2" s="1"/>
  <c r="B3249" i="2"/>
  <c r="A3214" i="2"/>
  <c r="C3214" i="2"/>
  <c r="D3214" i="2" s="1"/>
  <c r="E3214" i="2" s="1"/>
  <c r="B3214" i="2"/>
  <c r="A3221" i="2"/>
  <c r="C3221" i="2"/>
  <c r="D3221" i="2" s="1"/>
  <c r="E3221" i="2" s="1"/>
  <c r="B3221" i="2"/>
  <c r="A3237" i="2"/>
  <c r="C3237" i="2"/>
  <c r="D3237" i="2" s="1"/>
  <c r="E3237" i="2" s="1"/>
  <c r="B3237" i="2"/>
  <c r="A3198" i="2"/>
  <c r="C3198" i="2"/>
  <c r="D3198" i="2" s="1"/>
  <c r="E3198" i="2" s="1"/>
  <c r="B3198" i="2"/>
  <c r="A3233" i="2"/>
  <c r="C3233" i="2"/>
  <c r="D3233" i="2" s="1"/>
  <c r="E3233" i="2" s="1"/>
  <c r="B3233" i="2"/>
  <c r="A3210" i="2"/>
  <c r="C3210" i="2"/>
  <c r="D3210" i="2" s="1"/>
  <c r="E3210" i="2" s="1"/>
  <c r="B3210" i="2"/>
  <c r="A3182" i="2"/>
  <c r="C3182" i="2"/>
  <c r="D3182" i="2" s="1"/>
  <c r="E3182" i="2" s="1"/>
  <c r="B3182" i="2"/>
  <c r="A3205" i="2"/>
  <c r="C3205" i="2"/>
  <c r="D3205" i="2" s="1"/>
  <c r="E3205" i="2" s="1"/>
  <c r="B3205" i="2"/>
  <c r="A3242" i="2"/>
  <c r="C3242" i="2"/>
  <c r="D3242" i="2" s="1"/>
  <c r="E3242" i="2" s="1"/>
  <c r="B3242" i="2"/>
  <c r="A3200" i="2"/>
  <c r="C3200" i="2"/>
  <c r="D3200" i="2" s="1"/>
  <c r="E3200" i="2" s="1"/>
  <c r="B3200" i="2"/>
  <c r="A3215" i="2"/>
  <c r="C3215" i="2"/>
  <c r="D3215" i="2" s="1"/>
  <c r="E3215" i="2" s="1"/>
  <c r="B3215" i="2"/>
  <c r="A3199" i="2"/>
  <c r="C3199" i="2"/>
  <c r="D3199" i="2" s="1"/>
  <c r="E3199" i="2" s="1"/>
  <c r="B3199" i="2"/>
  <c r="A3180" i="2"/>
  <c r="C3180" i="2"/>
  <c r="D3180" i="2" s="1"/>
  <c r="E3180" i="2" s="1"/>
  <c r="B3180" i="2"/>
  <c r="A3188" i="2"/>
  <c r="C3188" i="2"/>
  <c r="D3188" i="2" s="1"/>
  <c r="E3188" i="2" s="1"/>
  <c r="B3188" i="2"/>
  <c r="A3187" i="2"/>
  <c r="C3187" i="2"/>
  <c r="D3187" i="2" s="1"/>
  <c r="E3187" i="2" s="1"/>
  <c r="B3187" i="2"/>
  <c r="A3183" i="2"/>
  <c r="C3183" i="2"/>
  <c r="D3183" i="2" s="1"/>
  <c r="E3183" i="2" s="1"/>
  <c r="B3183" i="2"/>
  <c r="A3219" i="2"/>
  <c r="C3219" i="2"/>
  <c r="D3219" i="2" s="1"/>
  <c r="E3219" i="2" s="1"/>
  <c r="B3219" i="2"/>
  <c r="A3179" i="2"/>
  <c r="C3179" i="2"/>
  <c r="D3179" i="2" s="1"/>
  <c r="E3179" i="2" s="1"/>
  <c r="B3179" i="2"/>
  <c r="A3192" i="2"/>
  <c r="C3192" i="2"/>
  <c r="D3192" i="2" s="1"/>
  <c r="E3192" i="2" s="1"/>
  <c r="B3192" i="2"/>
  <c r="A3266" i="2"/>
  <c r="C3266" i="2"/>
  <c r="D3266" i="2" s="1"/>
  <c r="E3266" i="2" s="1"/>
  <c r="B3266" i="2"/>
  <c r="A3229" i="2"/>
  <c r="C3229" i="2"/>
  <c r="D3229" i="2" s="1"/>
  <c r="E3229" i="2" s="1"/>
  <c r="B3229" i="2"/>
  <c r="A3206" i="2"/>
  <c r="C3206" i="2"/>
  <c r="D3206" i="2" s="1"/>
  <c r="E3206" i="2" s="1"/>
  <c r="B3206" i="2"/>
  <c r="A3234" i="2"/>
  <c r="C3234" i="2"/>
  <c r="D3234" i="2" s="1"/>
  <c r="E3234" i="2" s="1"/>
  <c r="B3234" i="2"/>
  <c r="A3257" i="2"/>
  <c r="C3257" i="2"/>
  <c r="D3257" i="2" s="1"/>
  <c r="E3257" i="2" s="1"/>
  <c r="B3257" i="2"/>
  <c r="A3222" i="2"/>
  <c r="C3222" i="2"/>
  <c r="D3222" i="2" s="1"/>
  <c r="E3222" i="2" s="1"/>
  <c r="B3222" i="2"/>
  <c r="A3261" i="2"/>
  <c r="C3261" i="2"/>
  <c r="D3261" i="2" s="1"/>
  <c r="E3261" i="2" s="1"/>
  <c r="B3261" i="2"/>
  <c r="A3245" i="2"/>
  <c r="C3245" i="2"/>
  <c r="D3245" i="2" s="1"/>
  <c r="E3245" i="2" s="1"/>
  <c r="B3245" i="2"/>
  <c r="A3238" i="2"/>
  <c r="C3238" i="2"/>
  <c r="D3238" i="2" s="1"/>
  <c r="E3238" i="2" s="1"/>
  <c r="B3238" i="2"/>
  <c r="A3273" i="2"/>
  <c r="C3273" i="2"/>
  <c r="D3273" i="2" s="1"/>
  <c r="E3273" i="2" s="1"/>
  <c r="B3273" i="2"/>
  <c r="A3217" i="2"/>
  <c r="C3217" i="2"/>
  <c r="D3217" i="2" s="1"/>
  <c r="E3217" i="2" s="1"/>
  <c r="B3217" i="2"/>
  <c r="A3250" i="2"/>
  <c r="C3250" i="2"/>
  <c r="D3250" i="2" s="1"/>
  <c r="E3250" i="2" s="1"/>
  <c r="B3250" i="2"/>
  <c r="A3216" i="2"/>
  <c r="C3216" i="2"/>
  <c r="D3216" i="2" s="1"/>
  <c r="E3216" i="2" s="1"/>
  <c r="B3216" i="2"/>
  <c r="A3203" i="2"/>
  <c r="C3203" i="2"/>
  <c r="D3203" i="2" s="1"/>
  <c r="E3203" i="2" s="1"/>
  <c r="B3203" i="2"/>
  <c r="A3243" i="2"/>
  <c r="C3243" i="2"/>
  <c r="D3243" i="2" s="1"/>
  <c r="E3243" i="2" s="1"/>
  <c r="B3243" i="2"/>
  <c r="A3207" i="2"/>
  <c r="C3207" i="2"/>
  <c r="D3207" i="2" s="1"/>
  <c r="E3207" i="2" s="1"/>
  <c r="B3207" i="2"/>
  <c r="A3211" i="2"/>
  <c r="C3211" i="2"/>
  <c r="D3211" i="2" s="1"/>
  <c r="E3211" i="2" s="1"/>
  <c r="B3211" i="2"/>
  <c r="A3212" i="2"/>
  <c r="C3212" i="2"/>
  <c r="D3212" i="2" s="1"/>
  <c r="E3212" i="2" s="1"/>
  <c r="B3212" i="2"/>
  <c r="A3204" i="2"/>
  <c r="C3204" i="2"/>
  <c r="D3204" i="2" s="1"/>
  <c r="E3204" i="2" s="1"/>
  <c r="B3204" i="2"/>
  <c r="A3223" i="2"/>
  <c r="C3223" i="2"/>
  <c r="D3223" i="2" s="1"/>
  <c r="E3223" i="2" s="1"/>
  <c r="B3223" i="2"/>
  <c r="A3239" i="2"/>
  <c r="C3239" i="2"/>
  <c r="D3239" i="2" s="1"/>
  <c r="E3239" i="2" s="1"/>
  <c r="B3239" i="2"/>
  <c r="A3224" i="2"/>
  <c r="C3224" i="2"/>
  <c r="D3224" i="2" s="1"/>
  <c r="E3224" i="2" s="1"/>
  <c r="B3224" i="2"/>
  <c r="A3208" i="2"/>
  <c r="C3208" i="2"/>
  <c r="D3208" i="2" s="1"/>
  <c r="E3208" i="2" s="1"/>
  <c r="B3208" i="2"/>
  <c r="A3274" i="2"/>
  <c r="C3274" i="2"/>
  <c r="D3274" i="2" s="1"/>
  <c r="E3274" i="2" s="1"/>
  <c r="B3274" i="2"/>
  <c r="A3241" i="2"/>
  <c r="C3241" i="2"/>
  <c r="D3241" i="2" s="1"/>
  <c r="E3241" i="2" s="1"/>
  <c r="B3241" i="2"/>
  <c r="A3297" i="2"/>
  <c r="C3297" i="2"/>
  <c r="D3297" i="2" s="1"/>
  <c r="E3297" i="2" s="1"/>
  <c r="B3297" i="2"/>
  <c r="A3262" i="2"/>
  <c r="C3262" i="2"/>
  <c r="D3262" i="2" s="1"/>
  <c r="E3262" i="2" s="1"/>
  <c r="B3262" i="2"/>
  <c r="A3269" i="2"/>
  <c r="C3269" i="2"/>
  <c r="D3269" i="2" s="1"/>
  <c r="E3269" i="2" s="1"/>
  <c r="B3269" i="2"/>
  <c r="A3285" i="2"/>
  <c r="C3285" i="2"/>
  <c r="D3285" i="2" s="1"/>
  <c r="E3285" i="2" s="1"/>
  <c r="B3285" i="2"/>
  <c r="A3246" i="2"/>
  <c r="C3246" i="2"/>
  <c r="D3246" i="2" s="1"/>
  <c r="E3246" i="2" s="1"/>
  <c r="B3246" i="2"/>
  <c r="A3281" i="2"/>
  <c r="C3281" i="2"/>
  <c r="D3281" i="2"/>
  <c r="E3281" i="2" s="1"/>
  <c r="B3281" i="2"/>
  <c r="A3258" i="2"/>
  <c r="C3258" i="2"/>
  <c r="D3258" i="2" s="1"/>
  <c r="E3258" i="2" s="1"/>
  <c r="B3258" i="2"/>
  <c r="A3230" i="2"/>
  <c r="C3230" i="2"/>
  <c r="D3230" i="2" s="1"/>
  <c r="E3230" i="2" s="1"/>
  <c r="B3230" i="2"/>
  <c r="A3253" i="2"/>
  <c r="C3253" i="2"/>
  <c r="D3253" i="2" s="1"/>
  <c r="E3253" i="2" s="1"/>
  <c r="B3253" i="2"/>
  <c r="A3290" i="2"/>
  <c r="C3290" i="2"/>
  <c r="D3290" i="2"/>
  <c r="E3290" i="2" s="1"/>
  <c r="B3290" i="2"/>
  <c r="A3232" i="2"/>
  <c r="C3232" i="2"/>
  <c r="D3232" i="2" s="1"/>
  <c r="E3232" i="2" s="1"/>
  <c r="B3232" i="2"/>
  <c r="A3248" i="2"/>
  <c r="C3248" i="2"/>
  <c r="D3248" i="2" s="1"/>
  <c r="E3248" i="2" s="1"/>
  <c r="B3248" i="2"/>
  <c r="A3263" i="2"/>
  <c r="C3263" i="2"/>
  <c r="D3263" i="2" s="1"/>
  <c r="E3263" i="2" s="1"/>
  <c r="B3263" i="2"/>
  <c r="A3247" i="2"/>
  <c r="C3247" i="2"/>
  <c r="D3247" i="2" s="1"/>
  <c r="E3247" i="2" s="1"/>
  <c r="B3247" i="2"/>
  <c r="A3228" i="2"/>
  <c r="C3228" i="2"/>
  <c r="D3228" i="2" s="1"/>
  <c r="E3228" i="2" s="1"/>
  <c r="B3228" i="2"/>
  <c r="A3236" i="2"/>
  <c r="C3236" i="2"/>
  <c r="D3236" i="2" s="1"/>
  <c r="E3236" i="2" s="1"/>
  <c r="B3236" i="2"/>
  <c r="A3235" i="2"/>
  <c r="C3235" i="2"/>
  <c r="D3235" i="2" s="1"/>
  <c r="E3235" i="2" s="1"/>
  <c r="B3235" i="2"/>
  <c r="A3231" i="2"/>
  <c r="C3231" i="2"/>
  <c r="D3231" i="2" s="1"/>
  <c r="E3231" i="2" s="1"/>
  <c r="B3231" i="2"/>
  <c r="A3267" i="2"/>
  <c r="C3267" i="2"/>
  <c r="D3267" i="2" s="1"/>
  <c r="E3267" i="2" s="1"/>
  <c r="B3267" i="2"/>
  <c r="A3227" i="2"/>
  <c r="C3227" i="2"/>
  <c r="D3227" i="2" s="1"/>
  <c r="E3227" i="2" s="1"/>
  <c r="B3227" i="2"/>
  <c r="A3240" i="2"/>
  <c r="C3240" i="2"/>
  <c r="D3240" i="2" s="1"/>
  <c r="E3240" i="2" s="1"/>
  <c r="B3240" i="2"/>
  <c r="A3314" i="2"/>
  <c r="C3314" i="2"/>
  <c r="D3314" i="2" s="1"/>
  <c r="E3314" i="2" s="1"/>
  <c r="B3314" i="2"/>
  <c r="A3277" i="2"/>
  <c r="C3277" i="2"/>
  <c r="D3277" i="2" s="1"/>
  <c r="E3277" i="2" s="1"/>
  <c r="B3277" i="2"/>
  <c r="A3254" i="2"/>
  <c r="C3254" i="2"/>
  <c r="D3254" i="2" s="1"/>
  <c r="E3254" i="2" s="1"/>
  <c r="B3254" i="2"/>
  <c r="A3282" i="2"/>
  <c r="C3282" i="2"/>
  <c r="D3282" i="2" s="1"/>
  <c r="E3282" i="2" s="1"/>
  <c r="B3282" i="2"/>
  <c r="A3305" i="2"/>
  <c r="C3305" i="2"/>
  <c r="D3305" i="2" s="1"/>
  <c r="E3305" i="2" s="1"/>
  <c r="B3305" i="2"/>
  <c r="A3270" i="2"/>
  <c r="C3270" i="2"/>
  <c r="D3270" i="2" s="1"/>
  <c r="E3270" i="2" s="1"/>
  <c r="B3270" i="2"/>
  <c r="A3309" i="2"/>
  <c r="C3309" i="2"/>
  <c r="D3309" i="2" s="1"/>
  <c r="E3309" i="2" s="1"/>
  <c r="B3309" i="2"/>
  <c r="A3293" i="2"/>
  <c r="C3293" i="2"/>
  <c r="D3293" i="2" s="1"/>
  <c r="E3293" i="2" s="1"/>
  <c r="B3293" i="2"/>
  <c r="A3286" i="2"/>
  <c r="C3286" i="2"/>
  <c r="D3286" i="2" s="1"/>
  <c r="E3286" i="2" s="1"/>
  <c r="B3286" i="2"/>
  <c r="A3321" i="2"/>
  <c r="C3321" i="2"/>
  <c r="D3321" i="2" s="1"/>
  <c r="E3321" i="2" s="1"/>
  <c r="B3321" i="2"/>
  <c r="A3265" i="2"/>
  <c r="C3265" i="2"/>
  <c r="D3265" i="2" s="1"/>
  <c r="E3265" i="2" s="1"/>
  <c r="B3265" i="2"/>
  <c r="A3298" i="2"/>
  <c r="C3298" i="2"/>
  <c r="D3298" i="2" s="1"/>
  <c r="E3298" i="2" s="1"/>
  <c r="B3298" i="2"/>
  <c r="A3264" i="2"/>
  <c r="C3264" i="2"/>
  <c r="D3264" i="2" s="1"/>
  <c r="E3264" i="2" s="1"/>
  <c r="B3264" i="2"/>
  <c r="A3251" i="2"/>
  <c r="C3251" i="2"/>
  <c r="D3251" i="2" s="1"/>
  <c r="E3251" i="2" s="1"/>
  <c r="B3251" i="2"/>
  <c r="A3291" i="2"/>
  <c r="C3291" i="2"/>
  <c r="D3291" i="2" s="1"/>
  <c r="E3291" i="2" s="1"/>
  <c r="B3291" i="2"/>
  <c r="A3255" i="2"/>
  <c r="C3255" i="2"/>
  <c r="D3255" i="2" s="1"/>
  <c r="E3255" i="2" s="1"/>
  <c r="B3255" i="2"/>
  <c r="A3259" i="2"/>
  <c r="C3259" i="2"/>
  <c r="D3259" i="2" s="1"/>
  <c r="E3259" i="2" s="1"/>
  <c r="B3259" i="2"/>
  <c r="A3260" i="2"/>
  <c r="C3260" i="2"/>
  <c r="D3260" i="2"/>
  <c r="E3260" i="2" s="1"/>
  <c r="B3260" i="2"/>
  <c r="A3252" i="2"/>
  <c r="C3252" i="2"/>
  <c r="D3252" i="2" s="1"/>
  <c r="E3252" i="2" s="1"/>
  <c r="B3252" i="2"/>
  <c r="A3271" i="2"/>
  <c r="C3271" i="2"/>
  <c r="D3271" i="2" s="1"/>
  <c r="E3271" i="2" s="1"/>
  <c r="B3271" i="2"/>
  <c r="A3287" i="2"/>
  <c r="C3287" i="2"/>
  <c r="D3287" i="2" s="1"/>
  <c r="E3287" i="2" s="1"/>
  <c r="B3287" i="2"/>
  <c r="A3272" i="2"/>
  <c r="C3272" i="2"/>
  <c r="D3272" i="2" s="1"/>
  <c r="E3272" i="2" s="1"/>
  <c r="B3272" i="2"/>
  <c r="A3256" i="2"/>
  <c r="C3256" i="2"/>
  <c r="D3256" i="2" s="1"/>
  <c r="E3256" i="2" s="1"/>
  <c r="B3256" i="2"/>
  <c r="A3322" i="2"/>
  <c r="C3322" i="2"/>
  <c r="D3322" i="2" s="1"/>
  <c r="E3322" i="2" s="1"/>
  <c r="B3322" i="2"/>
  <c r="A3289" i="2"/>
  <c r="C3289" i="2"/>
  <c r="D3289" i="2" s="1"/>
  <c r="E3289" i="2" s="1"/>
  <c r="B3289" i="2"/>
  <c r="A3345" i="2"/>
  <c r="C3345" i="2"/>
  <c r="D3345" i="2" s="1"/>
  <c r="E3345" i="2" s="1"/>
  <c r="B3345" i="2"/>
  <c r="A3310" i="2"/>
  <c r="C3310" i="2"/>
  <c r="D3310" i="2" s="1"/>
  <c r="E3310" i="2" s="1"/>
  <c r="B3310" i="2"/>
  <c r="A3317" i="2"/>
  <c r="C3317" i="2"/>
  <c r="D3317" i="2" s="1"/>
  <c r="E3317" i="2" s="1"/>
  <c r="B3317" i="2"/>
  <c r="A3333" i="2"/>
  <c r="C3333" i="2"/>
  <c r="D3333" i="2" s="1"/>
  <c r="E3333" i="2" s="1"/>
  <c r="B3333" i="2"/>
  <c r="A3294" i="2"/>
  <c r="C3294" i="2"/>
  <c r="D3294" i="2" s="1"/>
  <c r="E3294" i="2" s="1"/>
  <c r="B3294" i="2"/>
  <c r="A3329" i="2"/>
  <c r="C3329" i="2"/>
  <c r="D3329" i="2" s="1"/>
  <c r="E3329" i="2" s="1"/>
  <c r="B3329" i="2"/>
  <c r="A3306" i="2"/>
  <c r="C3306" i="2"/>
  <c r="D3306" i="2" s="1"/>
  <c r="E3306" i="2" s="1"/>
  <c r="B3306" i="2"/>
  <c r="A3278" i="2"/>
  <c r="C3278" i="2"/>
  <c r="D3278" i="2" s="1"/>
  <c r="E3278" i="2" s="1"/>
  <c r="B3278" i="2"/>
  <c r="A3301" i="2"/>
  <c r="C3301" i="2"/>
  <c r="D3301" i="2" s="1"/>
  <c r="E3301" i="2" s="1"/>
  <c r="B3301" i="2"/>
  <c r="A3338" i="2"/>
  <c r="C3338" i="2"/>
  <c r="D3338" i="2" s="1"/>
  <c r="E3338" i="2" s="1"/>
  <c r="B3338" i="2"/>
  <c r="A3280" i="2"/>
  <c r="C3280" i="2"/>
  <c r="D3280" i="2" s="1"/>
  <c r="E3280" i="2" s="1"/>
  <c r="B3280" i="2"/>
  <c r="A3296" i="2"/>
  <c r="C3296" i="2"/>
  <c r="D3296" i="2" s="1"/>
  <c r="E3296" i="2" s="1"/>
  <c r="B3296" i="2"/>
  <c r="A3311" i="2"/>
  <c r="C3311" i="2"/>
  <c r="D3311" i="2" s="1"/>
  <c r="E3311" i="2" s="1"/>
  <c r="B3311" i="2"/>
  <c r="A3295" i="2"/>
  <c r="C3295" i="2"/>
  <c r="D3295" i="2" s="1"/>
  <c r="E3295" i="2" s="1"/>
  <c r="B3295" i="2"/>
  <c r="A3276" i="2"/>
  <c r="C3276" i="2"/>
  <c r="D3276" i="2" s="1"/>
  <c r="E3276" i="2" s="1"/>
  <c r="B3276" i="2"/>
  <c r="A3284" i="2"/>
  <c r="C3284" i="2"/>
  <c r="D3284" i="2" s="1"/>
  <c r="E3284" i="2" s="1"/>
  <c r="B3284" i="2"/>
  <c r="A3283" i="2"/>
  <c r="C3283" i="2"/>
  <c r="D3283" i="2" s="1"/>
  <c r="E3283" i="2" s="1"/>
  <c r="B3283" i="2"/>
  <c r="A3279" i="2"/>
  <c r="C3279" i="2"/>
  <c r="D3279" i="2" s="1"/>
  <c r="E3279" i="2" s="1"/>
  <c r="B3279" i="2"/>
  <c r="A3315" i="2"/>
  <c r="C3315" i="2"/>
  <c r="D3315" i="2" s="1"/>
  <c r="E3315" i="2" s="1"/>
  <c r="B3315" i="2"/>
  <c r="A3275" i="2"/>
  <c r="C3275" i="2"/>
  <c r="D3275" i="2" s="1"/>
  <c r="E3275" i="2"/>
  <c r="B3275" i="2"/>
  <c r="A3288" i="2"/>
  <c r="C3288" i="2"/>
  <c r="D3288" i="2" s="1"/>
  <c r="E3288" i="2" s="1"/>
  <c r="B3288" i="2"/>
  <c r="A3362" i="2"/>
  <c r="C3362" i="2"/>
  <c r="D3362" i="2" s="1"/>
  <c r="E3362" i="2" s="1"/>
  <c r="B3362" i="2"/>
  <c r="A3325" i="2"/>
  <c r="C3325" i="2"/>
  <c r="D3325" i="2" s="1"/>
  <c r="E3325" i="2" s="1"/>
  <c r="B3325" i="2"/>
  <c r="A3302" i="2"/>
  <c r="C3302" i="2"/>
  <c r="D3302" i="2" s="1"/>
  <c r="E3302" i="2" s="1"/>
  <c r="B3302" i="2"/>
  <c r="A3330" i="2"/>
  <c r="C3330" i="2"/>
  <c r="D3330" i="2" s="1"/>
  <c r="E3330" i="2" s="1"/>
  <c r="B3330" i="2"/>
  <c r="A3353" i="2"/>
  <c r="C3353" i="2"/>
  <c r="D3353" i="2" s="1"/>
  <c r="E3353" i="2" s="1"/>
  <c r="B3353" i="2"/>
  <c r="A3318" i="2"/>
  <c r="C3318" i="2"/>
  <c r="D3318" i="2" s="1"/>
  <c r="E3318" i="2" s="1"/>
  <c r="B3318" i="2"/>
  <c r="A3357" i="2"/>
  <c r="C3357" i="2"/>
  <c r="D3357" i="2" s="1"/>
  <c r="E3357" i="2" s="1"/>
  <c r="B3357" i="2"/>
  <c r="A3341" i="2"/>
  <c r="C3341" i="2"/>
  <c r="D3341" i="2" s="1"/>
  <c r="E3341" i="2" s="1"/>
  <c r="B3341" i="2"/>
  <c r="A3334" i="2"/>
  <c r="C3334" i="2"/>
  <c r="D3334" i="2" s="1"/>
  <c r="E3334" i="2" s="1"/>
  <c r="B3334" i="2"/>
  <c r="A3369" i="2"/>
  <c r="C3369" i="2"/>
  <c r="D3369" i="2" s="1"/>
  <c r="E3369" i="2"/>
  <c r="B3369" i="2"/>
  <c r="A3313" i="2"/>
  <c r="C3313" i="2"/>
  <c r="D3313" i="2" s="1"/>
  <c r="E3313" i="2" s="1"/>
  <c r="B3313" i="2"/>
  <c r="A3346" i="2"/>
  <c r="C3346" i="2"/>
  <c r="D3346" i="2" s="1"/>
  <c r="E3346" i="2" s="1"/>
  <c r="B3346" i="2"/>
  <c r="A3312" i="2"/>
  <c r="C3312" i="2"/>
  <c r="D3312" i="2" s="1"/>
  <c r="E3312" i="2" s="1"/>
  <c r="B3312" i="2"/>
  <c r="A3299" i="2"/>
  <c r="C3299" i="2"/>
  <c r="D3299" i="2" s="1"/>
  <c r="E3299" i="2" s="1"/>
  <c r="B3299" i="2"/>
  <c r="A3339" i="2"/>
  <c r="C3339" i="2"/>
  <c r="D3339" i="2" s="1"/>
  <c r="E3339" i="2"/>
  <c r="B3339" i="2"/>
  <c r="A3303" i="2"/>
  <c r="C3303" i="2"/>
  <c r="D3303" i="2" s="1"/>
  <c r="E3303" i="2" s="1"/>
  <c r="B3303" i="2"/>
  <c r="A3307" i="2"/>
  <c r="C3307" i="2"/>
  <c r="D3307" i="2" s="1"/>
  <c r="E3307" i="2" s="1"/>
  <c r="B3307" i="2"/>
  <c r="A3308" i="2"/>
  <c r="C3308" i="2"/>
  <c r="D3308" i="2" s="1"/>
  <c r="E3308" i="2" s="1"/>
  <c r="B3308" i="2"/>
  <c r="A3300" i="2"/>
  <c r="C3300" i="2"/>
  <c r="D3300" i="2" s="1"/>
  <c r="E3300" i="2" s="1"/>
  <c r="B3300" i="2"/>
  <c r="A3319" i="2"/>
  <c r="C3319" i="2"/>
  <c r="D3319" i="2" s="1"/>
  <c r="E3319" i="2" s="1"/>
  <c r="B3319" i="2"/>
  <c r="A3335" i="2"/>
  <c r="C3335" i="2"/>
  <c r="D3335" i="2" s="1"/>
  <c r="E3335" i="2" s="1"/>
  <c r="B3335" i="2"/>
  <c r="A3320" i="2"/>
  <c r="C3320" i="2"/>
  <c r="D3320" i="2" s="1"/>
  <c r="E3320" i="2" s="1"/>
  <c r="B3320" i="2"/>
  <c r="A3304" i="2"/>
  <c r="C3304" i="2"/>
  <c r="D3304" i="2" s="1"/>
  <c r="E3304" i="2" s="1"/>
  <c r="B3304" i="2"/>
  <c r="A3370" i="2"/>
  <c r="C3370" i="2"/>
  <c r="D3370" i="2" s="1"/>
  <c r="E3370" i="2" s="1"/>
  <c r="B3370" i="2"/>
  <c r="A3337" i="2"/>
  <c r="C3337" i="2"/>
  <c r="D3337" i="2" s="1"/>
  <c r="E3337" i="2" s="1"/>
  <c r="B3337" i="2"/>
  <c r="A3393" i="2"/>
  <c r="C3393" i="2"/>
  <c r="D3393" i="2" s="1"/>
  <c r="E3393" i="2" s="1"/>
  <c r="B3393" i="2"/>
  <c r="A3358" i="2"/>
  <c r="C3358" i="2"/>
  <c r="D3358" i="2" s="1"/>
  <c r="E3358" i="2" s="1"/>
  <c r="B3358" i="2"/>
  <c r="A3365" i="2"/>
  <c r="C3365" i="2"/>
  <c r="D3365" i="2" s="1"/>
  <c r="E3365" i="2" s="1"/>
  <c r="B3365" i="2"/>
  <c r="A3381" i="2"/>
  <c r="C3381" i="2"/>
  <c r="D3381" i="2"/>
  <c r="E3381" i="2" s="1"/>
  <c r="B3381" i="2"/>
  <c r="A3342" i="2"/>
  <c r="C3342" i="2"/>
  <c r="D3342" i="2" s="1"/>
  <c r="E3342" i="2" s="1"/>
  <c r="B3342" i="2"/>
  <c r="A3377" i="2"/>
  <c r="C3377" i="2"/>
  <c r="D3377" i="2" s="1"/>
  <c r="E3377" i="2" s="1"/>
  <c r="B3377" i="2"/>
  <c r="A3354" i="2"/>
  <c r="C3354" i="2"/>
  <c r="D3354" i="2" s="1"/>
  <c r="E3354" i="2" s="1"/>
  <c r="B3354" i="2"/>
  <c r="A3326" i="2"/>
  <c r="C3326" i="2"/>
  <c r="D3326" i="2" s="1"/>
  <c r="E3326" i="2" s="1"/>
  <c r="B3326" i="2"/>
  <c r="A3349" i="2"/>
  <c r="C3349" i="2"/>
  <c r="D3349" i="2" s="1"/>
  <c r="E3349" i="2" s="1"/>
  <c r="B3349" i="2"/>
  <c r="A3386" i="2"/>
  <c r="C3386" i="2"/>
  <c r="D3386" i="2" s="1"/>
  <c r="E3386" i="2" s="1"/>
  <c r="B3386" i="2"/>
  <c r="A3328" i="2"/>
  <c r="C3328" i="2"/>
  <c r="D3328" i="2" s="1"/>
  <c r="E3328" i="2" s="1"/>
  <c r="B3328" i="2"/>
  <c r="A3344" i="2"/>
  <c r="C3344" i="2"/>
  <c r="D3344" i="2" s="1"/>
  <c r="E3344" i="2" s="1"/>
  <c r="B3344" i="2"/>
  <c r="A3359" i="2"/>
  <c r="C3359" i="2"/>
  <c r="D3359" i="2" s="1"/>
  <c r="E3359" i="2" s="1"/>
  <c r="B3359" i="2"/>
  <c r="A3343" i="2"/>
  <c r="C3343" i="2"/>
  <c r="D3343" i="2" s="1"/>
  <c r="E3343" i="2" s="1"/>
  <c r="B3343" i="2"/>
  <c r="A3324" i="2"/>
  <c r="C3324" i="2"/>
  <c r="D3324" i="2" s="1"/>
  <c r="E3324" i="2" s="1"/>
  <c r="B3324" i="2"/>
  <c r="A3332" i="2"/>
  <c r="C3332" i="2"/>
  <c r="D3332" i="2" s="1"/>
  <c r="E3332" i="2" s="1"/>
  <c r="B3332" i="2"/>
  <c r="A3331" i="2"/>
  <c r="C3331" i="2"/>
  <c r="D3331" i="2" s="1"/>
  <c r="E3331" i="2" s="1"/>
  <c r="B3331" i="2"/>
  <c r="A3327" i="2"/>
  <c r="C3327" i="2"/>
  <c r="D3327" i="2" s="1"/>
  <c r="E3327" i="2" s="1"/>
  <c r="B3327" i="2"/>
  <c r="A3363" i="2"/>
  <c r="C3363" i="2"/>
  <c r="D3363" i="2" s="1"/>
  <c r="E3363" i="2" s="1"/>
  <c r="B3363" i="2"/>
  <c r="A3323" i="2"/>
  <c r="C3323" i="2"/>
  <c r="D3323" i="2" s="1"/>
  <c r="E3323" i="2" s="1"/>
  <c r="B3323" i="2"/>
  <c r="A3336" i="2"/>
  <c r="C3336" i="2"/>
  <c r="D3336" i="2" s="1"/>
  <c r="E3336" i="2" s="1"/>
  <c r="B3336" i="2"/>
  <c r="A3410" i="2"/>
  <c r="C3410" i="2"/>
  <c r="D3410" i="2" s="1"/>
  <c r="E3410" i="2" s="1"/>
  <c r="B3410" i="2"/>
  <c r="A3373" i="2"/>
  <c r="C3373" i="2"/>
  <c r="D3373" i="2" s="1"/>
  <c r="E3373" i="2" s="1"/>
  <c r="B3373" i="2"/>
  <c r="A3350" i="2"/>
  <c r="C3350" i="2"/>
  <c r="D3350" i="2" s="1"/>
  <c r="E3350" i="2" s="1"/>
  <c r="B3350" i="2"/>
  <c r="A3378" i="2"/>
  <c r="C3378" i="2"/>
  <c r="D3378" i="2"/>
  <c r="E3378" i="2" s="1"/>
  <c r="B3378" i="2"/>
  <c r="A3401" i="2"/>
  <c r="C3401" i="2"/>
  <c r="D3401" i="2"/>
  <c r="E3401" i="2" s="1"/>
  <c r="B3401" i="2"/>
  <c r="A3366" i="2"/>
  <c r="C3366" i="2"/>
  <c r="D3366" i="2" s="1"/>
  <c r="E3366" i="2" s="1"/>
  <c r="B3366" i="2"/>
  <c r="A3405" i="2"/>
  <c r="C3405" i="2"/>
  <c r="D3405" i="2" s="1"/>
  <c r="E3405" i="2" s="1"/>
  <c r="B3405" i="2"/>
  <c r="A3389" i="2"/>
  <c r="C3389" i="2"/>
  <c r="D3389" i="2" s="1"/>
  <c r="E3389" i="2" s="1"/>
  <c r="B3389" i="2"/>
  <c r="A3382" i="2"/>
  <c r="C3382" i="2"/>
  <c r="D3382" i="2" s="1"/>
  <c r="E3382" i="2" s="1"/>
  <c r="B3382" i="2"/>
  <c r="A3417" i="2"/>
  <c r="C3417" i="2"/>
  <c r="D3417" i="2" s="1"/>
  <c r="E3417" i="2" s="1"/>
  <c r="B3417" i="2"/>
  <c r="A3361" i="2"/>
  <c r="C3361" i="2"/>
  <c r="D3361" i="2" s="1"/>
  <c r="E3361" i="2" s="1"/>
  <c r="B3361" i="2"/>
  <c r="A3394" i="2"/>
  <c r="C3394" i="2"/>
  <c r="D3394" i="2" s="1"/>
  <c r="E3394" i="2" s="1"/>
  <c r="B3394" i="2"/>
  <c r="A3360" i="2"/>
  <c r="C3360" i="2"/>
  <c r="D3360" i="2" s="1"/>
  <c r="E3360" i="2" s="1"/>
  <c r="B3360" i="2"/>
  <c r="A3347" i="2"/>
  <c r="C3347" i="2"/>
  <c r="D3347" i="2" s="1"/>
  <c r="E3347" i="2" s="1"/>
  <c r="B3347" i="2"/>
  <c r="A3387" i="2"/>
  <c r="C3387" i="2"/>
  <c r="D3387" i="2" s="1"/>
  <c r="E3387" i="2" s="1"/>
  <c r="B3387" i="2"/>
  <c r="A3351" i="2"/>
  <c r="C3351" i="2"/>
  <c r="D3351" i="2" s="1"/>
  <c r="E3351" i="2" s="1"/>
  <c r="B3351" i="2"/>
  <c r="A3355" i="2"/>
  <c r="C3355" i="2"/>
  <c r="D3355" i="2" s="1"/>
  <c r="E3355" i="2" s="1"/>
  <c r="B3355" i="2"/>
  <c r="A3356" i="2"/>
  <c r="C3356" i="2"/>
  <c r="D3356" i="2" s="1"/>
  <c r="E3356" i="2" s="1"/>
  <c r="B3356" i="2"/>
  <c r="A3348" i="2"/>
  <c r="C3348" i="2"/>
  <c r="D3348" i="2" s="1"/>
  <c r="E3348" i="2" s="1"/>
  <c r="B3348" i="2"/>
  <c r="A3367" i="2"/>
  <c r="C3367" i="2"/>
  <c r="D3367" i="2" s="1"/>
  <c r="E3367" i="2" s="1"/>
  <c r="B3367" i="2"/>
  <c r="A3383" i="2"/>
  <c r="C3383" i="2"/>
  <c r="D3383" i="2" s="1"/>
  <c r="E3383" i="2" s="1"/>
  <c r="B3383" i="2"/>
  <c r="A3368" i="2"/>
  <c r="C3368" i="2"/>
  <c r="D3368" i="2" s="1"/>
  <c r="E3368" i="2" s="1"/>
  <c r="B3368" i="2"/>
  <c r="A3352" i="2"/>
  <c r="C3352" i="2"/>
  <c r="D3352" i="2"/>
  <c r="E3352" i="2" s="1"/>
  <c r="B3352" i="2"/>
  <c r="A3418" i="2"/>
  <c r="C3418" i="2"/>
  <c r="D3418" i="2" s="1"/>
  <c r="E3418" i="2"/>
  <c r="B3418" i="2"/>
  <c r="A3385" i="2"/>
  <c r="C3385" i="2"/>
  <c r="D3385" i="2" s="1"/>
  <c r="E3385" i="2" s="1"/>
  <c r="B3385" i="2"/>
  <c r="A3441" i="2"/>
  <c r="C3441" i="2"/>
  <c r="D3441" i="2" s="1"/>
  <c r="E3441" i="2" s="1"/>
  <c r="B3441" i="2"/>
  <c r="A3406" i="2"/>
  <c r="C3406" i="2"/>
  <c r="D3406" i="2" s="1"/>
  <c r="E3406" i="2" s="1"/>
  <c r="B3406" i="2"/>
  <c r="A3413" i="2"/>
  <c r="C3413" i="2"/>
  <c r="D3413" i="2" s="1"/>
  <c r="E3413" i="2" s="1"/>
  <c r="B3413" i="2"/>
  <c r="A3429" i="2"/>
  <c r="C3429" i="2"/>
  <c r="D3429" i="2" s="1"/>
  <c r="E3429" i="2" s="1"/>
  <c r="B3429" i="2"/>
  <c r="A3390" i="2"/>
  <c r="C3390" i="2"/>
  <c r="D3390" i="2" s="1"/>
  <c r="E3390" i="2" s="1"/>
  <c r="B3390" i="2"/>
  <c r="A3425" i="2"/>
  <c r="C3425" i="2"/>
  <c r="D3425" i="2" s="1"/>
  <c r="E3425" i="2" s="1"/>
  <c r="B3425" i="2"/>
  <c r="A3402" i="2"/>
  <c r="C3402" i="2"/>
  <c r="D3402" i="2" s="1"/>
  <c r="E3402" i="2" s="1"/>
  <c r="B3402" i="2"/>
  <c r="A3374" i="2"/>
  <c r="C3374" i="2"/>
  <c r="D3374" i="2" s="1"/>
  <c r="E3374" i="2" s="1"/>
  <c r="B3374" i="2"/>
  <c r="A3397" i="2"/>
  <c r="C3397" i="2"/>
  <c r="D3397" i="2" s="1"/>
  <c r="E3397" i="2" s="1"/>
  <c r="B3397" i="2"/>
  <c r="A3434" i="2"/>
  <c r="C3434" i="2"/>
  <c r="D3434" i="2" s="1"/>
  <c r="E3434" i="2" s="1"/>
  <c r="B3434" i="2"/>
  <c r="A3376" i="2"/>
  <c r="C3376" i="2"/>
  <c r="D3376" i="2" s="1"/>
  <c r="E3376" i="2" s="1"/>
  <c r="B3376" i="2"/>
  <c r="A3392" i="2"/>
  <c r="C3392" i="2"/>
  <c r="D3392" i="2" s="1"/>
  <c r="E3392" i="2" s="1"/>
  <c r="B3392" i="2"/>
  <c r="A3407" i="2"/>
  <c r="C3407" i="2"/>
  <c r="D3407" i="2" s="1"/>
  <c r="E3407" i="2" s="1"/>
  <c r="B3407" i="2"/>
  <c r="A3391" i="2"/>
  <c r="C3391" i="2"/>
  <c r="D3391" i="2" s="1"/>
  <c r="E3391" i="2" s="1"/>
  <c r="B3391" i="2"/>
  <c r="A3372" i="2"/>
  <c r="C3372" i="2"/>
  <c r="D3372" i="2" s="1"/>
  <c r="E3372" i="2" s="1"/>
  <c r="B3372" i="2"/>
  <c r="A3380" i="2"/>
  <c r="C3380" i="2"/>
  <c r="D3380" i="2" s="1"/>
  <c r="E3380" i="2" s="1"/>
  <c r="B3380" i="2"/>
  <c r="A3379" i="2"/>
  <c r="C3379" i="2"/>
  <c r="D3379" i="2" s="1"/>
  <c r="E3379" i="2" s="1"/>
  <c r="B3379" i="2"/>
  <c r="A3375" i="2"/>
  <c r="C3375" i="2"/>
  <c r="D3375" i="2" s="1"/>
  <c r="E3375" i="2"/>
  <c r="B3375" i="2"/>
  <c r="A3411" i="2"/>
  <c r="C3411" i="2"/>
  <c r="D3411" i="2" s="1"/>
  <c r="E3411" i="2" s="1"/>
  <c r="B3411" i="2"/>
  <c r="A3371" i="2"/>
  <c r="C3371" i="2"/>
  <c r="D3371" i="2" s="1"/>
  <c r="E3371" i="2" s="1"/>
  <c r="B3371" i="2"/>
  <c r="A3384" i="2"/>
  <c r="C3384" i="2"/>
  <c r="D3384" i="2" s="1"/>
  <c r="E3384" i="2" s="1"/>
  <c r="B3384" i="2"/>
  <c r="A3458" i="2"/>
  <c r="C3458" i="2"/>
  <c r="D3458" i="2" s="1"/>
  <c r="E3458" i="2" s="1"/>
  <c r="B3458" i="2"/>
  <c r="A3421" i="2"/>
  <c r="C3421" i="2"/>
  <c r="D3421" i="2" s="1"/>
  <c r="E3421" i="2" s="1"/>
  <c r="B3421" i="2"/>
  <c r="A3398" i="2"/>
  <c r="C3398" i="2"/>
  <c r="D3398" i="2" s="1"/>
  <c r="E3398" i="2" s="1"/>
  <c r="B3398" i="2"/>
  <c r="A3426" i="2"/>
  <c r="C3426" i="2"/>
  <c r="D3426" i="2" s="1"/>
  <c r="E3426" i="2" s="1"/>
  <c r="B3426" i="2"/>
  <c r="A3449" i="2"/>
  <c r="C3449" i="2"/>
  <c r="D3449" i="2" s="1"/>
  <c r="E3449" i="2" s="1"/>
  <c r="B3449" i="2"/>
  <c r="A3414" i="2"/>
  <c r="C3414" i="2"/>
  <c r="D3414" i="2" s="1"/>
  <c r="E3414" i="2" s="1"/>
  <c r="B3414" i="2"/>
  <c r="A3453" i="2"/>
  <c r="C3453" i="2"/>
  <c r="D3453" i="2" s="1"/>
  <c r="E3453" i="2" s="1"/>
  <c r="B3453" i="2"/>
  <c r="A3437" i="2"/>
  <c r="C3437" i="2"/>
  <c r="D3437" i="2" s="1"/>
  <c r="E3437" i="2" s="1"/>
  <c r="B3437" i="2"/>
  <c r="A3430" i="2"/>
  <c r="C3430" i="2"/>
  <c r="D3430" i="2" s="1"/>
  <c r="E3430" i="2" s="1"/>
  <c r="B3430" i="2"/>
  <c r="A3465" i="2"/>
  <c r="C3465" i="2"/>
  <c r="D3465" i="2" s="1"/>
  <c r="E3465" i="2" s="1"/>
  <c r="B3465" i="2"/>
  <c r="A3409" i="2"/>
  <c r="C3409" i="2"/>
  <c r="D3409" i="2" s="1"/>
  <c r="E3409" i="2" s="1"/>
  <c r="B3409" i="2"/>
  <c r="A3442" i="2"/>
  <c r="C3442" i="2"/>
  <c r="D3442" i="2" s="1"/>
  <c r="E3442" i="2" s="1"/>
  <c r="B3442" i="2"/>
  <c r="A3408" i="2"/>
  <c r="C3408" i="2"/>
  <c r="D3408" i="2" s="1"/>
  <c r="E3408" i="2" s="1"/>
  <c r="B3408" i="2"/>
  <c r="A3395" i="2"/>
  <c r="C3395" i="2"/>
  <c r="D3395" i="2" s="1"/>
  <c r="E3395" i="2" s="1"/>
  <c r="B3395" i="2"/>
  <c r="A3435" i="2"/>
  <c r="C3435" i="2"/>
  <c r="D3435" i="2" s="1"/>
  <c r="E3435" i="2" s="1"/>
  <c r="B3435" i="2"/>
  <c r="A3399" i="2"/>
  <c r="C3399" i="2"/>
  <c r="D3399" i="2" s="1"/>
  <c r="E3399" i="2" s="1"/>
  <c r="B3399" i="2"/>
  <c r="A3403" i="2"/>
  <c r="C3403" i="2"/>
  <c r="D3403" i="2" s="1"/>
  <c r="E3403" i="2" s="1"/>
  <c r="B3403" i="2"/>
  <c r="A3404" i="2"/>
  <c r="C3404" i="2"/>
  <c r="D3404" i="2" s="1"/>
  <c r="E3404" i="2" s="1"/>
  <c r="B3404" i="2"/>
  <c r="A3396" i="2"/>
  <c r="C3396" i="2"/>
  <c r="D3396" i="2" s="1"/>
  <c r="E3396" i="2" s="1"/>
  <c r="B3396" i="2"/>
  <c r="A3415" i="2"/>
  <c r="C3415" i="2"/>
  <c r="D3415" i="2" s="1"/>
  <c r="E3415" i="2" s="1"/>
  <c r="B3415" i="2"/>
  <c r="A3431" i="2"/>
  <c r="C3431" i="2"/>
  <c r="D3431" i="2" s="1"/>
  <c r="E3431" i="2" s="1"/>
  <c r="B3431" i="2"/>
  <c r="A3416" i="2"/>
  <c r="C3416" i="2"/>
  <c r="D3416" i="2" s="1"/>
  <c r="E3416" i="2" s="1"/>
  <c r="B3416" i="2"/>
  <c r="A3400" i="2"/>
  <c r="C3400" i="2"/>
  <c r="D3400" i="2" s="1"/>
  <c r="E3400" i="2" s="1"/>
  <c r="B3400" i="2"/>
  <c r="A3466" i="2"/>
  <c r="C3466" i="2"/>
  <c r="D3466" i="2" s="1"/>
  <c r="E3466" i="2" s="1"/>
  <c r="B3466" i="2"/>
  <c r="A3433" i="2"/>
  <c r="C3433" i="2"/>
  <c r="D3433" i="2" s="1"/>
  <c r="E3433" i="2" s="1"/>
  <c r="B3433" i="2"/>
  <c r="A3489" i="2"/>
  <c r="C3489" i="2"/>
  <c r="D3489" i="2" s="1"/>
  <c r="E3489" i="2" s="1"/>
  <c r="B3489" i="2"/>
  <c r="A3454" i="2"/>
  <c r="C3454" i="2"/>
  <c r="D3454" i="2" s="1"/>
  <c r="E3454" i="2" s="1"/>
  <c r="B3454" i="2"/>
  <c r="A3461" i="2"/>
  <c r="C3461" i="2"/>
  <c r="D3461" i="2" s="1"/>
  <c r="E3461" i="2" s="1"/>
  <c r="B3461" i="2"/>
  <c r="A3477" i="2"/>
  <c r="C3477" i="2"/>
  <c r="D3477" i="2" s="1"/>
  <c r="E3477" i="2" s="1"/>
  <c r="B3477" i="2"/>
  <c r="A3438" i="2"/>
  <c r="C3438" i="2"/>
  <c r="D3438" i="2" s="1"/>
  <c r="E3438" i="2" s="1"/>
  <c r="B3438" i="2"/>
  <c r="A3473" i="2"/>
  <c r="C3473" i="2"/>
  <c r="D3473" i="2" s="1"/>
  <c r="E3473" i="2" s="1"/>
  <c r="B3473" i="2"/>
  <c r="A3450" i="2"/>
  <c r="C3450" i="2"/>
  <c r="D3450" i="2" s="1"/>
  <c r="E3450" i="2" s="1"/>
  <c r="B3450" i="2"/>
  <c r="A3422" i="2"/>
  <c r="C3422" i="2"/>
  <c r="D3422" i="2" s="1"/>
  <c r="E3422" i="2" s="1"/>
  <c r="B3422" i="2"/>
  <c r="A3445" i="2"/>
  <c r="C3445" i="2"/>
  <c r="D3445" i="2" s="1"/>
  <c r="E3445" i="2" s="1"/>
  <c r="B3445" i="2"/>
  <c r="A3482" i="2"/>
  <c r="C3482" i="2"/>
  <c r="D3482" i="2" s="1"/>
  <c r="E3482" i="2" s="1"/>
  <c r="B3482" i="2"/>
  <c r="A3424" i="2"/>
  <c r="C3424" i="2"/>
  <c r="D3424" i="2" s="1"/>
  <c r="E3424" i="2" s="1"/>
  <c r="B3424" i="2"/>
  <c r="A3440" i="2"/>
  <c r="C3440" i="2"/>
  <c r="D3440" i="2" s="1"/>
  <c r="E3440" i="2" s="1"/>
  <c r="B3440" i="2"/>
  <c r="A3455" i="2"/>
  <c r="C3455" i="2"/>
  <c r="D3455" i="2" s="1"/>
  <c r="E3455" i="2" s="1"/>
  <c r="B3455" i="2"/>
  <c r="A3439" i="2"/>
  <c r="C3439" i="2"/>
  <c r="D3439" i="2" s="1"/>
  <c r="E3439" i="2" s="1"/>
  <c r="B3439" i="2"/>
  <c r="A3420" i="2"/>
  <c r="C3420" i="2"/>
  <c r="D3420" i="2"/>
  <c r="E3420" i="2" s="1"/>
  <c r="B3420" i="2"/>
  <c r="A3428" i="2"/>
  <c r="C3428" i="2"/>
  <c r="D3428" i="2" s="1"/>
  <c r="E3428" i="2" s="1"/>
  <c r="B3428" i="2"/>
  <c r="A3427" i="2"/>
  <c r="C3427" i="2"/>
  <c r="D3427" i="2" s="1"/>
  <c r="E3427" i="2" s="1"/>
  <c r="B3427" i="2"/>
  <c r="A3423" i="2"/>
  <c r="C3423" i="2"/>
  <c r="D3423" i="2" s="1"/>
  <c r="E3423" i="2" s="1"/>
  <c r="B3423" i="2"/>
  <c r="A3459" i="2"/>
  <c r="C3459" i="2"/>
  <c r="D3459" i="2" s="1"/>
  <c r="E3459" i="2" s="1"/>
  <c r="B3459" i="2"/>
  <c r="A3419" i="2"/>
  <c r="C3419" i="2"/>
  <c r="D3419" i="2" s="1"/>
  <c r="E3419" i="2" s="1"/>
  <c r="B3419" i="2"/>
  <c r="A3432" i="2"/>
  <c r="C3432" i="2"/>
  <c r="D3432" i="2" s="1"/>
  <c r="E3432" i="2" s="1"/>
  <c r="B3432" i="2"/>
  <c r="A3506" i="2"/>
  <c r="C3506" i="2"/>
  <c r="D3506" i="2" s="1"/>
  <c r="E3506" i="2" s="1"/>
  <c r="B3506" i="2"/>
  <c r="A3469" i="2"/>
  <c r="C3469" i="2"/>
  <c r="D3469" i="2" s="1"/>
  <c r="E3469" i="2" s="1"/>
  <c r="B3469" i="2"/>
  <c r="A3446" i="2"/>
  <c r="C3446" i="2"/>
  <c r="D3446" i="2" s="1"/>
  <c r="E3446" i="2" s="1"/>
  <c r="B3446" i="2"/>
  <c r="A3474" i="2"/>
  <c r="C3474" i="2"/>
  <c r="D3474" i="2" s="1"/>
  <c r="E3474" i="2" s="1"/>
  <c r="B3474" i="2"/>
  <c r="A3497" i="2"/>
  <c r="C3497" i="2"/>
  <c r="D3497" i="2" s="1"/>
  <c r="E3497" i="2" s="1"/>
  <c r="B3497" i="2"/>
  <c r="A3462" i="2"/>
  <c r="C3462" i="2"/>
  <c r="D3462" i="2" s="1"/>
  <c r="E3462" i="2" s="1"/>
  <c r="B3462" i="2"/>
  <c r="A3501" i="2"/>
  <c r="C3501" i="2"/>
  <c r="D3501" i="2" s="1"/>
  <c r="E3501" i="2" s="1"/>
  <c r="B3501" i="2"/>
  <c r="A3485" i="2"/>
  <c r="C3485" i="2"/>
  <c r="D3485" i="2"/>
  <c r="E3485" i="2" s="1"/>
  <c r="B3485" i="2"/>
  <c r="A3478" i="2"/>
  <c r="C3478" i="2"/>
  <c r="D3478" i="2" s="1"/>
  <c r="E3478" i="2" s="1"/>
  <c r="B3478" i="2"/>
  <c r="A3513" i="2"/>
  <c r="C3513" i="2"/>
  <c r="D3513" i="2" s="1"/>
  <c r="E3513" i="2" s="1"/>
  <c r="B3513" i="2"/>
  <c r="A3457" i="2"/>
  <c r="C3457" i="2"/>
  <c r="D3457" i="2" s="1"/>
  <c r="E3457" i="2" s="1"/>
  <c r="B3457" i="2"/>
  <c r="A3490" i="2"/>
  <c r="C3490" i="2"/>
  <c r="D3490" i="2" s="1"/>
  <c r="E3490" i="2" s="1"/>
  <c r="B3490" i="2"/>
  <c r="A3456" i="2"/>
  <c r="C3456" i="2"/>
  <c r="D3456" i="2" s="1"/>
  <c r="E3456" i="2" s="1"/>
  <c r="B3456" i="2"/>
  <c r="A3443" i="2"/>
  <c r="C3443" i="2"/>
  <c r="D3443" i="2" s="1"/>
  <c r="E3443" i="2" s="1"/>
  <c r="B3443" i="2"/>
  <c r="A3483" i="2"/>
  <c r="C3483" i="2"/>
  <c r="D3483" i="2" s="1"/>
  <c r="E3483" i="2" s="1"/>
  <c r="B3483" i="2"/>
  <c r="A3447" i="2"/>
  <c r="C3447" i="2"/>
  <c r="D3447" i="2" s="1"/>
  <c r="E3447" i="2" s="1"/>
  <c r="B3447" i="2"/>
  <c r="A3451" i="2"/>
  <c r="C3451" i="2"/>
  <c r="D3451" i="2" s="1"/>
  <c r="E3451" i="2" s="1"/>
  <c r="B3451" i="2"/>
  <c r="A3452" i="2"/>
  <c r="C3452" i="2"/>
  <c r="D3452" i="2" s="1"/>
  <c r="E3452" i="2" s="1"/>
  <c r="B3452" i="2"/>
  <c r="A3444" i="2"/>
  <c r="C3444" i="2"/>
  <c r="D3444" i="2" s="1"/>
  <c r="E3444" i="2" s="1"/>
  <c r="B3444" i="2"/>
  <c r="A3463" i="2"/>
  <c r="C3463" i="2"/>
  <c r="D3463" i="2" s="1"/>
  <c r="E3463" i="2" s="1"/>
  <c r="B3463" i="2"/>
  <c r="A3479" i="2"/>
  <c r="C3479" i="2"/>
  <c r="D3479" i="2" s="1"/>
  <c r="E3479" i="2" s="1"/>
  <c r="B3479" i="2"/>
  <c r="A3464" i="2"/>
  <c r="C3464" i="2"/>
  <c r="D3464" i="2" s="1"/>
  <c r="E3464" i="2" s="1"/>
  <c r="B3464" i="2"/>
  <c r="A3448" i="2"/>
  <c r="C3448" i="2"/>
  <c r="D3448" i="2" s="1"/>
  <c r="E3448" i="2" s="1"/>
  <c r="B3448" i="2"/>
  <c r="A3514" i="2"/>
  <c r="C3514" i="2"/>
  <c r="D3514" i="2" s="1"/>
  <c r="E3514" i="2" s="1"/>
  <c r="B3514" i="2"/>
  <c r="A3481" i="2"/>
  <c r="C3481" i="2"/>
  <c r="D3481" i="2" s="1"/>
  <c r="E3481" i="2" s="1"/>
  <c r="B3481" i="2"/>
  <c r="A3537" i="2"/>
  <c r="C3537" i="2"/>
  <c r="D3537" i="2" s="1"/>
  <c r="E3537" i="2" s="1"/>
  <c r="B3537" i="2"/>
  <c r="A3502" i="2"/>
  <c r="C3502" i="2"/>
  <c r="D3502" i="2" s="1"/>
  <c r="E3502" i="2" s="1"/>
  <c r="B3502" i="2"/>
  <c r="A3509" i="2"/>
  <c r="C3509" i="2"/>
  <c r="D3509" i="2" s="1"/>
  <c r="E3509" i="2" s="1"/>
  <c r="B3509" i="2"/>
  <c r="A3525" i="2"/>
  <c r="C3525" i="2"/>
  <c r="D3525" i="2" s="1"/>
  <c r="E3525" i="2" s="1"/>
  <c r="B3525" i="2"/>
  <c r="A3486" i="2"/>
  <c r="C3486" i="2"/>
  <c r="D3486" i="2" s="1"/>
  <c r="E3486" i="2" s="1"/>
  <c r="B3486" i="2"/>
  <c r="A3521" i="2"/>
  <c r="C3521" i="2"/>
  <c r="D3521" i="2" s="1"/>
  <c r="E3521" i="2" s="1"/>
  <c r="B3521" i="2"/>
  <c r="A3498" i="2"/>
  <c r="C3498" i="2"/>
  <c r="D3498" i="2" s="1"/>
  <c r="E3498" i="2" s="1"/>
  <c r="B3498" i="2"/>
  <c r="A3470" i="2"/>
  <c r="C3470" i="2"/>
  <c r="D3470" i="2" s="1"/>
  <c r="E3470" i="2" s="1"/>
  <c r="B3470" i="2"/>
  <c r="A3493" i="2"/>
  <c r="C3493" i="2"/>
  <c r="D3493" i="2" s="1"/>
  <c r="E3493" i="2" s="1"/>
  <c r="B3493" i="2"/>
  <c r="A3530" i="2"/>
  <c r="C3530" i="2"/>
  <c r="D3530" i="2" s="1"/>
  <c r="E3530" i="2" s="1"/>
  <c r="B3530" i="2"/>
  <c r="A3472" i="2"/>
  <c r="C3472" i="2"/>
  <c r="D3472" i="2" s="1"/>
  <c r="E3472" i="2" s="1"/>
  <c r="B3472" i="2"/>
  <c r="A3488" i="2"/>
  <c r="C3488" i="2"/>
  <c r="D3488" i="2" s="1"/>
  <c r="E3488" i="2" s="1"/>
  <c r="B3488" i="2"/>
  <c r="A3503" i="2"/>
  <c r="C3503" i="2"/>
  <c r="D3503" i="2" s="1"/>
  <c r="E3503" i="2" s="1"/>
  <c r="B3503" i="2"/>
  <c r="A3487" i="2"/>
  <c r="C3487" i="2"/>
  <c r="D3487" i="2" s="1"/>
  <c r="E3487" i="2" s="1"/>
  <c r="B3487" i="2"/>
  <c r="A3468" i="2"/>
  <c r="C3468" i="2"/>
  <c r="D3468" i="2" s="1"/>
  <c r="E3468" i="2" s="1"/>
  <c r="B3468" i="2"/>
  <c r="A3476" i="2"/>
  <c r="C3476" i="2"/>
  <c r="D3476" i="2" s="1"/>
  <c r="E3476" i="2" s="1"/>
  <c r="B3476" i="2"/>
  <c r="A3475" i="2"/>
  <c r="C3475" i="2"/>
  <c r="D3475" i="2" s="1"/>
  <c r="E3475" i="2" s="1"/>
  <c r="B3475" i="2"/>
  <c r="A3471" i="2"/>
  <c r="C3471" i="2"/>
  <c r="D3471" i="2" s="1"/>
  <c r="E3471" i="2" s="1"/>
  <c r="B3471" i="2"/>
  <c r="A3507" i="2"/>
  <c r="C3507" i="2"/>
  <c r="D3507" i="2" s="1"/>
  <c r="E3507" i="2" s="1"/>
  <c r="B3507" i="2"/>
  <c r="A3467" i="2"/>
  <c r="C3467" i="2"/>
  <c r="D3467" i="2" s="1"/>
  <c r="E3467" i="2" s="1"/>
  <c r="B3467" i="2"/>
  <c r="A3480" i="2"/>
  <c r="C3480" i="2"/>
  <c r="D3480" i="2" s="1"/>
  <c r="E3480" i="2" s="1"/>
  <c r="B3480" i="2"/>
  <c r="A3554" i="2"/>
  <c r="C3554" i="2"/>
  <c r="D3554" i="2" s="1"/>
  <c r="E3554" i="2" s="1"/>
  <c r="B3554" i="2"/>
  <c r="A3517" i="2"/>
  <c r="C3517" i="2"/>
  <c r="D3517" i="2" s="1"/>
  <c r="E3517" i="2" s="1"/>
  <c r="B3517" i="2"/>
  <c r="A3494" i="2"/>
  <c r="C3494" i="2"/>
  <c r="D3494" i="2" s="1"/>
  <c r="E3494" i="2" s="1"/>
  <c r="B3494" i="2"/>
  <c r="A3522" i="2"/>
  <c r="C3522" i="2"/>
  <c r="D3522" i="2" s="1"/>
  <c r="E3522" i="2" s="1"/>
  <c r="B3522" i="2"/>
  <c r="A3545" i="2"/>
  <c r="C3545" i="2"/>
  <c r="D3545" i="2" s="1"/>
  <c r="E3545" i="2" s="1"/>
  <c r="B3545" i="2"/>
  <c r="A3510" i="2"/>
  <c r="C3510" i="2"/>
  <c r="D3510" i="2"/>
  <c r="E3510" i="2" s="1"/>
  <c r="B3510" i="2"/>
  <c r="A3549" i="2"/>
  <c r="C3549" i="2"/>
  <c r="D3549" i="2" s="1"/>
  <c r="E3549" i="2" s="1"/>
  <c r="B3549" i="2"/>
  <c r="A3533" i="2"/>
  <c r="C3533" i="2"/>
  <c r="D3533" i="2" s="1"/>
  <c r="E3533" i="2" s="1"/>
  <c r="B3533" i="2"/>
  <c r="A3526" i="2"/>
  <c r="C3526" i="2"/>
  <c r="D3526" i="2" s="1"/>
  <c r="E3526" i="2" s="1"/>
  <c r="B3526" i="2"/>
  <c r="A3561" i="2"/>
  <c r="C3561" i="2"/>
  <c r="D3561" i="2" s="1"/>
  <c r="E3561" i="2" s="1"/>
  <c r="B3561" i="2"/>
  <c r="A3505" i="2"/>
  <c r="C3505" i="2"/>
  <c r="D3505" i="2" s="1"/>
  <c r="E3505" i="2" s="1"/>
  <c r="B3505" i="2"/>
  <c r="A3538" i="2"/>
  <c r="C3538" i="2"/>
  <c r="D3538" i="2" s="1"/>
  <c r="E3538" i="2" s="1"/>
  <c r="B3538" i="2"/>
  <c r="A3504" i="2"/>
  <c r="C3504" i="2"/>
  <c r="D3504" i="2" s="1"/>
  <c r="E3504" i="2" s="1"/>
  <c r="B3504" i="2"/>
  <c r="A3491" i="2"/>
  <c r="C3491" i="2"/>
  <c r="D3491" i="2" s="1"/>
  <c r="E3491" i="2" s="1"/>
  <c r="B3491" i="2"/>
  <c r="A3531" i="2"/>
  <c r="C3531" i="2"/>
  <c r="D3531" i="2" s="1"/>
  <c r="E3531" i="2" s="1"/>
  <c r="B3531" i="2"/>
  <c r="A3495" i="2"/>
  <c r="C3495" i="2"/>
  <c r="D3495" i="2" s="1"/>
  <c r="E3495" i="2" s="1"/>
  <c r="B3495" i="2"/>
  <c r="A3499" i="2"/>
  <c r="C3499" i="2"/>
  <c r="D3499" i="2" s="1"/>
  <c r="E3499" i="2" s="1"/>
  <c r="B3499" i="2"/>
  <c r="A3500" i="2"/>
  <c r="C3500" i="2"/>
  <c r="D3500" i="2" s="1"/>
  <c r="E3500" i="2" s="1"/>
  <c r="B3500" i="2"/>
  <c r="A3492" i="2"/>
  <c r="C3492" i="2"/>
  <c r="D3492" i="2" s="1"/>
  <c r="E3492" i="2" s="1"/>
  <c r="B3492" i="2"/>
  <c r="A3511" i="2"/>
  <c r="C3511" i="2"/>
  <c r="D3511" i="2" s="1"/>
  <c r="E3511" i="2" s="1"/>
  <c r="B3511" i="2"/>
  <c r="A3527" i="2"/>
  <c r="C3527" i="2"/>
  <c r="D3527" i="2" s="1"/>
  <c r="E3527" i="2" s="1"/>
  <c r="B3527" i="2"/>
  <c r="A3512" i="2"/>
  <c r="C3512" i="2"/>
  <c r="D3512" i="2" s="1"/>
  <c r="E3512" i="2" s="1"/>
  <c r="B3512" i="2"/>
  <c r="A3496" i="2"/>
  <c r="C3496" i="2"/>
  <c r="D3496" i="2" s="1"/>
  <c r="E3496" i="2" s="1"/>
  <c r="B3496" i="2"/>
  <c r="A3562" i="2"/>
  <c r="C3562" i="2"/>
  <c r="D3562" i="2" s="1"/>
  <c r="E3562" i="2" s="1"/>
  <c r="B3562" i="2"/>
  <c r="A3529" i="2"/>
  <c r="C3529" i="2"/>
  <c r="D3529" i="2" s="1"/>
  <c r="E3529" i="2" s="1"/>
  <c r="B3529" i="2"/>
  <c r="A3585" i="2"/>
  <c r="C3585" i="2"/>
  <c r="D3585" i="2" s="1"/>
  <c r="E3585" i="2" s="1"/>
  <c r="B3585" i="2"/>
  <c r="A3550" i="2"/>
  <c r="C3550" i="2"/>
  <c r="D3550" i="2"/>
  <c r="E3550" i="2" s="1"/>
  <c r="B3550" i="2"/>
  <c r="A3557" i="2"/>
  <c r="C3557" i="2"/>
  <c r="D3557" i="2" s="1"/>
  <c r="E3557" i="2" s="1"/>
  <c r="B3557" i="2"/>
  <c r="A3573" i="2"/>
  <c r="C3573" i="2"/>
  <c r="D3573" i="2" s="1"/>
  <c r="E3573" i="2" s="1"/>
  <c r="B3573" i="2"/>
  <c r="A3534" i="2"/>
  <c r="C3534" i="2"/>
  <c r="D3534" i="2" s="1"/>
  <c r="E3534" i="2" s="1"/>
  <c r="B3534" i="2"/>
  <c r="A3569" i="2"/>
  <c r="C3569" i="2"/>
  <c r="D3569" i="2" s="1"/>
  <c r="E3569" i="2" s="1"/>
  <c r="B3569" i="2"/>
  <c r="A3546" i="2"/>
  <c r="C3546" i="2"/>
  <c r="D3546" i="2" s="1"/>
  <c r="E3546" i="2" s="1"/>
  <c r="B3546" i="2"/>
  <c r="A3518" i="2"/>
  <c r="C3518" i="2"/>
  <c r="D3518" i="2" s="1"/>
  <c r="E3518" i="2" s="1"/>
  <c r="B3518" i="2"/>
  <c r="A3541" i="2"/>
  <c r="C3541" i="2"/>
  <c r="D3541" i="2" s="1"/>
  <c r="E3541" i="2" s="1"/>
  <c r="B3541" i="2"/>
  <c r="A3578" i="2"/>
  <c r="C3578" i="2"/>
  <c r="D3578" i="2" s="1"/>
  <c r="E3578" i="2" s="1"/>
  <c r="B3578" i="2"/>
  <c r="A3520" i="2"/>
  <c r="C3520" i="2"/>
  <c r="D3520" i="2" s="1"/>
  <c r="E3520" i="2" s="1"/>
  <c r="B3520" i="2"/>
  <c r="A3536" i="2"/>
  <c r="C3536" i="2"/>
  <c r="D3536" i="2" s="1"/>
  <c r="E3536" i="2" s="1"/>
  <c r="B3536" i="2"/>
  <c r="A3551" i="2"/>
  <c r="C3551" i="2"/>
  <c r="D3551" i="2" s="1"/>
  <c r="E3551" i="2" s="1"/>
  <c r="B3551" i="2"/>
  <c r="A3535" i="2"/>
  <c r="C3535" i="2"/>
  <c r="D3535" i="2" s="1"/>
  <c r="E3535" i="2" s="1"/>
  <c r="B3535" i="2"/>
  <c r="A3516" i="2"/>
  <c r="C3516" i="2"/>
  <c r="D3516" i="2" s="1"/>
  <c r="E3516" i="2" s="1"/>
  <c r="B3516" i="2"/>
  <c r="A3524" i="2"/>
  <c r="C3524" i="2"/>
  <c r="D3524" i="2" s="1"/>
  <c r="E3524" i="2" s="1"/>
  <c r="B3524" i="2"/>
  <c r="A3523" i="2"/>
  <c r="C3523" i="2"/>
  <c r="D3523" i="2" s="1"/>
  <c r="E3523" i="2" s="1"/>
  <c r="B3523" i="2"/>
  <c r="A3519" i="2"/>
  <c r="C3519" i="2"/>
  <c r="D3519" i="2" s="1"/>
  <c r="E3519" i="2" s="1"/>
  <c r="B3519" i="2"/>
  <c r="A3555" i="2"/>
  <c r="C3555" i="2"/>
  <c r="D3555" i="2" s="1"/>
  <c r="E3555" i="2" s="1"/>
  <c r="B3555" i="2"/>
  <c r="A3515" i="2"/>
  <c r="C3515" i="2"/>
  <c r="D3515" i="2" s="1"/>
  <c r="E3515" i="2" s="1"/>
  <c r="B3515" i="2"/>
  <c r="A3528" i="2"/>
  <c r="C3528" i="2"/>
  <c r="D3528" i="2" s="1"/>
  <c r="E3528" i="2" s="1"/>
  <c r="B3528" i="2"/>
  <c r="A3602" i="2"/>
  <c r="C3602" i="2"/>
  <c r="D3602" i="2" s="1"/>
  <c r="E3602" i="2" s="1"/>
  <c r="B3602" i="2"/>
  <c r="A3565" i="2"/>
  <c r="C3565" i="2"/>
  <c r="D3565" i="2" s="1"/>
  <c r="E3565" i="2" s="1"/>
  <c r="B3565" i="2"/>
  <c r="A3542" i="2"/>
  <c r="C3542" i="2"/>
  <c r="D3542" i="2" s="1"/>
  <c r="E3542" i="2" s="1"/>
  <c r="B3542" i="2"/>
  <c r="A3570" i="2"/>
  <c r="C3570" i="2"/>
  <c r="D3570" i="2" s="1"/>
  <c r="E3570" i="2" s="1"/>
  <c r="B3570" i="2"/>
  <c r="A3593" i="2"/>
  <c r="C3593" i="2"/>
  <c r="D3593" i="2" s="1"/>
  <c r="E3593" i="2" s="1"/>
  <c r="B3593" i="2"/>
  <c r="A3558" i="2"/>
  <c r="C3558" i="2"/>
  <c r="D3558" i="2" s="1"/>
  <c r="E3558" i="2" s="1"/>
  <c r="B3558" i="2"/>
  <c r="A3597" i="2"/>
  <c r="C3597" i="2"/>
  <c r="D3597" i="2" s="1"/>
  <c r="E3597" i="2" s="1"/>
  <c r="B3597" i="2"/>
  <c r="A3581" i="2"/>
  <c r="C3581" i="2"/>
  <c r="D3581" i="2" s="1"/>
  <c r="E3581" i="2" s="1"/>
  <c r="B3581" i="2"/>
  <c r="A3574" i="2"/>
  <c r="C3574" i="2"/>
  <c r="D3574" i="2" s="1"/>
  <c r="E3574" i="2" s="1"/>
  <c r="B3574" i="2"/>
  <c r="A3609" i="2"/>
  <c r="C3609" i="2"/>
  <c r="D3609" i="2"/>
  <c r="E3609" i="2" s="1"/>
  <c r="B3609" i="2"/>
  <c r="A3553" i="2"/>
  <c r="C3553" i="2"/>
  <c r="D3553" i="2" s="1"/>
  <c r="E3553" i="2" s="1"/>
  <c r="B3553" i="2"/>
  <c r="A3586" i="2"/>
  <c r="C3586" i="2"/>
  <c r="D3586" i="2" s="1"/>
  <c r="E3586" i="2" s="1"/>
  <c r="B3586" i="2"/>
  <c r="A3552" i="2"/>
  <c r="C3552" i="2"/>
  <c r="D3552" i="2" s="1"/>
  <c r="E3552" i="2" s="1"/>
  <c r="B3552" i="2"/>
  <c r="A3539" i="2"/>
  <c r="C3539" i="2"/>
  <c r="D3539" i="2" s="1"/>
  <c r="E3539" i="2" s="1"/>
  <c r="B3539" i="2"/>
  <c r="A3579" i="2"/>
  <c r="C3579" i="2"/>
  <c r="D3579" i="2" s="1"/>
  <c r="E3579" i="2" s="1"/>
  <c r="B3579" i="2"/>
  <c r="A3543" i="2"/>
  <c r="C3543" i="2"/>
  <c r="D3543" i="2" s="1"/>
  <c r="E3543" i="2" s="1"/>
  <c r="B3543" i="2"/>
  <c r="A3547" i="2"/>
  <c r="C3547" i="2"/>
  <c r="D3547" i="2" s="1"/>
  <c r="E3547" i="2" s="1"/>
  <c r="B3547" i="2"/>
  <c r="A3548" i="2"/>
  <c r="C3548" i="2"/>
  <c r="D3548" i="2" s="1"/>
  <c r="E3548" i="2" s="1"/>
  <c r="B3548" i="2"/>
  <c r="A3540" i="2"/>
  <c r="C3540" i="2"/>
  <c r="D3540" i="2" s="1"/>
  <c r="E3540" i="2" s="1"/>
  <c r="B3540" i="2"/>
  <c r="A3559" i="2"/>
  <c r="C3559" i="2"/>
  <c r="D3559" i="2" s="1"/>
  <c r="E3559" i="2" s="1"/>
  <c r="B3559" i="2"/>
  <c r="A3575" i="2"/>
  <c r="C3575" i="2"/>
  <c r="D3575" i="2" s="1"/>
  <c r="E3575" i="2" s="1"/>
  <c r="B3575" i="2"/>
  <c r="A3560" i="2"/>
  <c r="C3560" i="2"/>
  <c r="D3560" i="2" s="1"/>
  <c r="E3560" i="2" s="1"/>
  <c r="B3560" i="2"/>
  <c r="A3544" i="2"/>
  <c r="C3544" i="2"/>
  <c r="D3544" i="2" s="1"/>
  <c r="E3544" i="2" s="1"/>
  <c r="B3544" i="2"/>
  <c r="A3610" i="2"/>
  <c r="C3610" i="2"/>
  <c r="D3610" i="2" s="1"/>
  <c r="E3610" i="2" s="1"/>
  <c r="B3610" i="2"/>
  <c r="A3577" i="2"/>
  <c r="C3577" i="2"/>
  <c r="D3577" i="2" s="1"/>
  <c r="E3577" i="2" s="1"/>
  <c r="B3577" i="2"/>
  <c r="A3633" i="2"/>
  <c r="C3633" i="2"/>
  <c r="D3633" i="2" s="1"/>
  <c r="E3633" i="2" s="1"/>
  <c r="B3633" i="2"/>
  <c r="A3598" i="2"/>
  <c r="C3598" i="2"/>
  <c r="D3598" i="2" s="1"/>
  <c r="E3598" i="2" s="1"/>
  <c r="B3598" i="2"/>
  <c r="A3605" i="2"/>
  <c r="C3605" i="2"/>
  <c r="D3605" i="2" s="1"/>
  <c r="E3605" i="2" s="1"/>
  <c r="B3605" i="2"/>
  <c r="A3621" i="2"/>
  <c r="C3621" i="2"/>
  <c r="D3621" i="2" s="1"/>
  <c r="E3621" i="2" s="1"/>
  <c r="B3621" i="2"/>
  <c r="A3582" i="2"/>
  <c r="C3582" i="2"/>
  <c r="D3582" i="2" s="1"/>
  <c r="E3582" i="2" s="1"/>
  <c r="B3582" i="2"/>
  <c r="A3617" i="2"/>
  <c r="C3617" i="2"/>
  <c r="D3617" i="2" s="1"/>
  <c r="E3617" i="2" s="1"/>
  <c r="B3617" i="2"/>
  <c r="A3594" i="2"/>
  <c r="C3594" i="2"/>
  <c r="D3594" i="2" s="1"/>
  <c r="E3594" i="2" s="1"/>
  <c r="B3594" i="2"/>
  <c r="A3566" i="2"/>
  <c r="C3566" i="2"/>
  <c r="D3566" i="2" s="1"/>
  <c r="E3566" i="2" s="1"/>
  <c r="B3566" i="2"/>
  <c r="A3589" i="2"/>
  <c r="C3589" i="2"/>
  <c r="D3589" i="2" s="1"/>
  <c r="E3589" i="2" s="1"/>
  <c r="B3589" i="2"/>
  <c r="A3626" i="2"/>
  <c r="C3626" i="2"/>
  <c r="D3626" i="2"/>
  <c r="E3626" i="2" s="1"/>
  <c r="B3626" i="2"/>
  <c r="A3568" i="2"/>
  <c r="C3568" i="2"/>
  <c r="D3568" i="2" s="1"/>
  <c r="E3568" i="2" s="1"/>
  <c r="B3568" i="2"/>
  <c r="A3584" i="2"/>
  <c r="C3584" i="2"/>
  <c r="D3584" i="2" s="1"/>
  <c r="E3584" i="2" s="1"/>
  <c r="B3584" i="2"/>
  <c r="A3599" i="2"/>
  <c r="C3599" i="2"/>
  <c r="D3599" i="2"/>
  <c r="E3599" i="2" s="1"/>
  <c r="B3599" i="2"/>
  <c r="A3583" i="2"/>
  <c r="C3583" i="2"/>
  <c r="D3583" i="2"/>
  <c r="E3583" i="2" s="1"/>
  <c r="B3583" i="2"/>
  <c r="A3564" i="2"/>
  <c r="C3564" i="2"/>
  <c r="D3564" i="2" s="1"/>
  <c r="E3564" i="2" s="1"/>
  <c r="B3564" i="2"/>
  <c r="A3572" i="2"/>
  <c r="C3572" i="2"/>
  <c r="D3572" i="2" s="1"/>
  <c r="E3572" i="2" s="1"/>
  <c r="B3572" i="2"/>
  <c r="A3571" i="2"/>
  <c r="C3571" i="2"/>
  <c r="D3571" i="2" s="1"/>
  <c r="E3571" i="2" s="1"/>
  <c r="B3571" i="2"/>
  <c r="A3567" i="2"/>
  <c r="C3567" i="2"/>
  <c r="D3567" i="2" s="1"/>
  <c r="E3567" i="2" s="1"/>
  <c r="B3567" i="2"/>
  <c r="A3603" i="2"/>
  <c r="C3603" i="2"/>
  <c r="D3603" i="2" s="1"/>
  <c r="E3603" i="2" s="1"/>
  <c r="B3603" i="2"/>
  <c r="A3563" i="2"/>
  <c r="C3563" i="2"/>
  <c r="D3563" i="2" s="1"/>
  <c r="E3563" i="2" s="1"/>
  <c r="B3563" i="2"/>
  <c r="A3576" i="2"/>
  <c r="C3576" i="2"/>
  <c r="D3576" i="2" s="1"/>
  <c r="E3576" i="2" s="1"/>
  <c r="B3576" i="2"/>
  <c r="A3650" i="2"/>
  <c r="C3650" i="2"/>
  <c r="D3650" i="2" s="1"/>
  <c r="E3650" i="2" s="1"/>
  <c r="B3650" i="2"/>
  <c r="A3613" i="2"/>
  <c r="C3613" i="2"/>
  <c r="D3613" i="2" s="1"/>
  <c r="E3613" i="2" s="1"/>
  <c r="B3613" i="2"/>
  <c r="A3590" i="2"/>
  <c r="C3590" i="2"/>
  <c r="D3590" i="2" s="1"/>
  <c r="E3590" i="2" s="1"/>
  <c r="B3590" i="2"/>
  <c r="A3618" i="2"/>
  <c r="C3618" i="2"/>
  <c r="D3618" i="2" s="1"/>
  <c r="E3618" i="2" s="1"/>
  <c r="B3618" i="2"/>
  <c r="A3641" i="2"/>
  <c r="C3641" i="2"/>
  <c r="D3641" i="2" s="1"/>
  <c r="E3641" i="2" s="1"/>
  <c r="B3641" i="2"/>
  <c r="A3606" i="2"/>
  <c r="C3606" i="2"/>
  <c r="D3606" i="2" s="1"/>
  <c r="E3606" i="2" s="1"/>
  <c r="B3606" i="2"/>
  <c r="A3645" i="2"/>
  <c r="C3645" i="2"/>
  <c r="D3645" i="2" s="1"/>
  <c r="E3645" i="2" s="1"/>
  <c r="B3645" i="2"/>
  <c r="A3629" i="2"/>
  <c r="C3629" i="2"/>
  <c r="D3629" i="2" s="1"/>
  <c r="E3629" i="2" s="1"/>
  <c r="B3629" i="2"/>
  <c r="A3622" i="2"/>
  <c r="C3622" i="2"/>
  <c r="D3622" i="2" s="1"/>
  <c r="E3622" i="2" s="1"/>
  <c r="B3622" i="2"/>
  <c r="A3657" i="2"/>
  <c r="C3657" i="2"/>
  <c r="D3657" i="2" s="1"/>
  <c r="E3657" i="2" s="1"/>
  <c r="B3657" i="2"/>
  <c r="A3601" i="2"/>
  <c r="C3601" i="2"/>
  <c r="D3601" i="2" s="1"/>
  <c r="E3601" i="2" s="1"/>
  <c r="B3601" i="2"/>
  <c r="A3634" i="2"/>
  <c r="C3634" i="2"/>
  <c r="D3634" i="2" s="1"/>
  <c r="E3634" i="2" s="1"/>
  <c r="B3634" i="2"/>
  <c r="A3600" i="2"/>
  <c r="C3600" i="2"/>
  <c r="D3600" i="2" s="1"/>
  <c r="E3600" i="2" s="1"/>
  <c r="B3600" i="2"/>
  <c r="A3587" i="2"/>
  <c r="C3587" i="2"/>
  <c r="D3587" i="2" s="1"/>
  <c r="E3587" i="2" s="1"/>
  <c r="B3587" i="2"/>
  <c r="A3627" i="2"/>
  <c r="C3627" i="2"/>
  <c r="D3627" i="2" s="1"/>
  <c r="E3627" i="2" s="1"/>
  <c r="B3627" i="2"/>
  <c r="A3591" i="2"/>
  <c r="C3591" i="2"/>
  <c r="D3591" i="2" s="1"/>
  <c r="E3591" i="2" s="1"/>
  <c r="B3591" i="2"/>
  <c r="A3595" i="2"/>
  <c r="C3595" i="2"/>
  <c r="D3595" i="2" s="1"/>
  <c r="E3595" i="2" s="1"/>
  <c r="B3595" i="2"/>
  <c r="A3596" i="2"/>
  <c r="C3596" i="2"/>
  <c r="D3596" i="2" s="1"/>
  <c r="E3596" i="2" s="1"/>
  <c r="B3596" i="2"/>
  <c r="A3588" i="2"/>
  <c r="C3588" i="2"/>
  <c r="D3588" i="2" s="1"/>
  <c r="E3588" i="2" s="1"/>
  <c r="B3588" i="2"/>
  <c r="A3607" i="2"/>
  <c r="C3607" i="2"/>
  <c r="D3607" i="2" s="1"/>
  <c r="E3607" i="2" s="1"/>
  <c r="B3607" i="2"/>
  <c r="A3623" i="2"/>
  <c r="C3623" i="2"/>
  <c r="D3623" i="2" s="1"/>
  <c r="E3623" i="2" s="1"/>
  <c r="B3623" i="2"/>
  <c r="A3608" i="2"/>
  <c r="C3608" i="2"/>
  <c r="D3608" i="2" s="1"/>
  <c r="E3608" i="2" s="1"/>
  <c r="B3608" i="2"/>
  <c r="A3592" i="2"/>
  <c r="C3592" i="2"/>
  <c r="D3592" i="2" s="1"/>
  <c r="E3592" i="2" s="1"/>
  <c r="B3592" i="2"/>
  <c r="A3658" i="2"/>
  <c r="C3658" i="2"/>
  <c r="D3658" i="2" s="1"/>
  <c r="E3658" i="2" s="1"/>
  <c r="B3658" i="2"/>
  <c r="A3625" i="2"/>
  <c r="C3625" i="2"/>
  <c r="D3625" i="2" s="1"/>
  <c r="E3625" i="2" s="1"/>
  <c r="B3625" i="2"/>
  <c r="A3681" i="2"/>
  <c r="C3681" i="2"/>
  <c r="D3681" i="2" s="1"/>
  <c r="E3681" i="2" s="1"/>
  <c r="B3681" i="2"/>
  <c r="A3646" i="2"/>
  <c r="C3646" i="2"/>
  <c r="D3646" i="2" s="1"/>
  <c r="E3646" i="2" s="1"/>
  <c r="B3646" i="2"/>
  <c r="A3653" i="2"/>
  <c r="C3653" i="2"/>
  <c r="D3653" i="2" s="1"/>
  <c r="E3653" i="2" s="1"/>
  <c r="B3653" i="2"/>
  <c r="A3669" i="2"/>
  <c r="C3669" i="2"/>
  <c r="D3669" i="2" s="1"/>
  <c r="E3669" i="2" s="1"/>
  <c r="B3669" i="2"/>
  <c r="A3630" i="2"/>
  <c r="C3630" i="2"/>
  <c r="D3630" i="2" s="1"/>
  <c r="E3630" i="2" s="1"/>
  <c r="B3630" i="2"/>
  <c r="A3665" i="2"/>
  <c r="C3665" i="2"/>
  <c r="D3665" i="2" s="1"/>
  <c r="E3665" i="2" s="1"/>
  <c r="B3665" i="2"/>
  <c r="A3642" i="2"/>
  <c r="C3642" i="2"/>
  <c r="D3642" i="2" s="1"/>
  <c r="E3642" i="2" s="1"/>
  <c r="B3642" i="2"/>
  <c r="A3614" i="2"/>
  <c r="C3614" i="2"/>
  <c r="D3614" i="2" s="1"/>
  <c r="E3614" i="2" s="1"/>
  <c r="B3614" i="2"/>
  <c r="A3637" i="2"/>
  <c r="C3637" i="2"/>
  <c r="D3637" i="2" s="1"/>
  <c r="E3637" i="2" s="1"/>
  <c r="B3637" i="2"/>
  <c r="A3674" i="2"/>
  <c r="C3674" i="2"/>
  <c r="D3674" i="2" s="1"/>
  <c r="E3674" i="2" s="1"/>
  <c r="B3674" i="2"/>
  <c r="A3616" i="2"/>
  <c r="C3616" i="2"/>
  <c r="D3616" i="2" s="1"/>
  <c r="E3616" i="2" s="1"/>
  <c r="B3616" i="2"/>
  <c r="A3632" i="2"/>
  <c r="C3632" i="2"/>
  <c r="D3632" i="2" s="1"/>
  <c r="E3632" i="2" s="1"/>
  <c r="B3632" i="2"/>
  <c r="A3647" i="2"/>
  <c r="C3647" i="2"/>
  <c r="D3647" i="2" s="1"/>
  <c r="E3647" i="2" s="1"/>
  <c r="B3647" i="2"/>
  <c r="A3631" i="2"/>
  <c r="C3631" i="2"/>
  <c r="D3631" i="2" s="1"/>
  <c r="E3631" i="2" s="1"/>
  <c r="B3631" i="2"/>
  <c r="A3612" i="2"/>
  <c r="C3612" i="2"/>
  <c r="D3612" i="2" s="1"/>
  <c r="E3612" i="2" s="1"/>
  <c r="B3612" i="2"/>
  <c r="A3620" i="2"/>
  <c r="C3620" i="2"/>
  <c r="D3620" i="2" s="1"/>
  <c r="E3620" i="2" s="1"/>
  <c r="B3620" i="2"/>
  <c r="A3619" i="2"/>
  <c r="C3619" i="2"/>
  <c r="D3619" i="2" s="1"/>
  <c r="E3619" i="2" s="1"/>
  <c r="B3619" i="2"/>
  <c r="A3615" i="2"/>
  <c r="C3615" i="2"/>
  <c r="D3615" i="2" s="1"/>
  <c r="E3615" i="2" s="1"/>
  <c r="B3615" i="2"/>
  <c r="A3651" i="2"/>
  <c r="C3651" i="2"/>
  <c r="D3651" i="2" s="1"/>
  <c r="E3651" i="2" s="1"/>
  <c r="B3651" i="2"/>
  <c r="A3611" i="2"/>
  <c r="C3611" i="2"/>
  <c r="D3611" i="2"/>
  <c r="E3611" i="2" s="1"/>
  <c r="B3611" i="2"/>
  <c r="A3624" i="2"/>
  <c r="C3624" i="2"/>
  <c r="D3624" i="2" s="1"/>
  <c r="E3624" i="2" s="1"/>
  <c r="B3624" i="2"/>
  <c r="A3698" i="2"/>
  <c r="C3698" i="2"/>
  <c r="D3698" i="2" s="1"/>
  <c r="E3698" i="2" s="1"/>
  <c r="B3698" i="2"/>
  <c r="A3661" i="2"/>
  <c r="C3661" i="2"/>
  <c r="D3661" i="2" s="1"/>
  <c r="E3661" i="2" s="1"/>
  <c r="B3661" i="2"/>
  <c r="A3638" i="2"/>
  <c r="C3638" i="2"/>
  <c r="D3638" i="2" s="1"/>
  <c r="E3638" i="2" s="1"/>
  <c r="B3638" i="2"/>
  <c r="A3666" i="2"/>
  <c r="C3666" i="2"/>
  <c r="D3666" i="2" s="1"/>
  <c r="E3666" i="2" s="1"/>
  <c r="B3666" i="2"/>
  <c r="A3689" i="2"/>
  <c r="C3689" i="2"/>
  <c r="D3689" i="2" s="1"/>
  <c r="E3689" i="2" s="1"/>
  <c r="B3689" i="2"/>
  <c r="A3654" i="2"/>
  <c r="C3654" i="2"/>
  <c r="D3654" i="2" s="1"/>
  <c r="E3654" i="2" s="1"/>
  <c r="B3654" i="2"/>
  <c r="A3693" i="2"/>
  <c r="C3693" i="2"/>
  <c r="D3693" i="2" s="1"/>
  <c r="E3693" i="2" s="1"/>
  <c r="B3693" i="2"/>
  <c r="A3677" i="2"/>
  <c r="C3677" i="2"/>
  <c r="D3677" i="2" s="1"/>
  <c r="E3677" i="2" s="1"/>
  <c r="B3677" i="2"/>
  <c r="A3670" i="2"/>
  <c r="C3670" i="2"/>
  <c r="D3670" i="2" s="1"/>
  <c r="E3670" i="2" s="1"/>
  <c r="B3670" i="2"/>
  <c r="A3705" i="2"/>
  <c r="C3705" i="2"/>
  <c r="D3705" i="2" s="1"/>
  <c r="E3705" i="2" s="1"/>
  <c r="B3705" i="2"/>
  <c r="A3649" i="2"/>
  <c r="C3649" i="2"/>
  <c r="D3649" i="2" s="1"/>
  <c r="E3649" i="2" s="1"/>
  <c r="B3649" i="2"/>
  <c r="A3682" i="2"/>
  <c r="C3682" i="2"/>
  <c r="D3682" i="2" s="1"/>
  <c r="E3682" i="2" s="1"/>
  <c r="B3682" i="2"/>
  <c r="A3648" i="2"/>
  <c r="C3648" i="2"/>
  <c r="D3648" i="2" s="1"/>
  <c r="E3648" i="2" s="1"/>
  <c r="B3648" i="2"/>
  <c r="A3635" i="2"/>
  <c r="C3635" i="2"/>
  <c r="D3635" i="2" s="1"/>
  <c r="E3635" i="2" s="1"/>
  <c r="B3635" i="2"/>
  <c r="A3675" i="2"/>
  <c r="C3675" i="2"/>
  <c r="D3675" i="2" s="1"/>
  <c r="E3675" i="2" s="1"/>
  <c r="B3675" i="2"/>
  <c r="A3639" i="2"/>
  <c r="C3639" i="2"/>
  <c r="D3639" i="2" s="1"/>
  <c r="E3639" i="2" s="1"/>
  <c r="B3639" i="2"/>
  <c r="A3643" i="2"/>
  <c r="C3643" i="2"/>
  <c r="D3643" i="2" s="1"/>
  <c r="E3643" i="2" s="1"/>
  <c r="B3643" i="2"/>
  <c r="A3644" i="2"/>
  <c r="C3644" i="2"/>
  <c r="D3644" i="2" s="1"/>
  <c r="E3644" i="2" s="1"/>
  <c r="B3644" i="2"/>
  <c r="A3636" i="2"/>
  <c r="C3636" i="2"/>
  <c r="D3636" i="2" s="1"/>
  <c r="E3636" i="2" s="1"/>
  <c r="B3636" i="2"/>
  <c r="A3655" i="2"/>
  <c r="C3655" i="2"/>
  <c r="D3655" i="2" s="1"/>
  <c r="E3655" i="2" s="1"/>
  <c r="B3655" i="2"/>
  <c r="A3671" i="2"/>
  <c r="C3671" i="2"/>
  <c r="D3671" i="2" s="1"/>
  <c r="E3671" i="2" s="1"/>
  <c r="B3671" i="2"/>
  <c r="A3656" i="2"/>
  <c r="C3656" i="2"/>
  <c r="D3656" i="2" s="1"/>
  <c r="E3656" i="2" s="1"/>
  <c r="B3656" i="2"/>
  <c r="A3640" i="2"/>
  <c r="C3640" i="2"/>
  <c r="D3640" i="2" s="1"/>
  <c r="E3640" i="2" s="1"/>
  <c r="B3640" i="2"/>
  <c r="A3706" i="2"/>
  <c r="C3706" i="2"/>
  <c r="D3706" i="2" s="1"/>
  <c r="E3706" i="2" s="1"/>
  <c r="B3706" i="2"/>
  <c r="A3673" i="2"/>
  <c r="C3673" i="2"/>
  <c r="D3673" i="2" s="1"/>
  <c r="E3673" i="2" s="1"/>
  <c r="B3673" i="2"/>
  <c r="A3729" i="2"/>
  <c r="C3729" i="2"/>
  <c r="D3729" i="2" s="1"/>
  <c r="E3729" i="2" s="1"/>
  <c r="B3729" i="2"/>
  <c r="A3694" i="2"/>
  <c r="C3694" i="2"/>
  <c r="D3694" i="2" s="1"/>
  <c r="E3694" i="2" s="1"/>
  <c r="B3694" i="2"/>
  <c r="A3701" i="2"/>
  <c r="C3701" i="2"/>
  <c r="D3701" i="2" s="1"/>
  <c r="E3701" i="2" s="1"/>
  <c r="B3701" i="2"/>
  <c r="A3717" i="2"/>
  <c r="C3717" i="2"/>
  <c r="D3717" i="2" s="1"/>
  <c r="E3717" i="2" s="1"/>
  <c r="B3717" i="2"/>
  <c r="A3678" i="2"/>
  <c r="C3678" i="2"/>
  <c r="D3678" i="2" s="1"/>
  <c r="E3678" i="2" s="1"/>
  <c r="B3678" i="2"/>
  <c r="A3713" i="2"/>
  <c r="C3713" i="2"/>
  <c r="D3713" i="2" s="1"/>
  <c r="E3713" i="2" s="1"/>
  <c r="B3713" i="2"/>
  <c r="A3690" i="2"/>
  <c r="C3690" i="2"/>
  <c r="D3690" i="2" s="1"/>
  <c r="E3690" i="2" s="1"/>
  <c r="B3690" i="2"/>
  <c r="A3662" i="2"/>
  <c r="C3662" i="2"/>
  <c r="D3662" i="2" s="1"/>
  <c r="E3662" i="2" s="1"/>
  <c r="B3662" i="2"/>
  <c r="A3685" i="2"/>
  <c r="C3685" i="2"/>
  <c r="D3685" i="2"/>
  <c r="E3685" i="2" s="1"/>
  <c r="B3685" i="2"/>
  <c r="A3722" i="2"/>
  <c r="C3722" i="2"/>
  <c r="D3722" i="2" s="1"/>
  <c r="E3722" i="2" s="1"/>
  <c r="B3722" i="2"/>
  <c r="A3664" i="2"/>
  <c r="C3664" i="2"/>
  <c r="D3664" i="2" s="1"/>
  <c r="E3664" i="2" s="1"/>
  <c r="B3664" i="2"/>
  <c r="A3680" i="2"/>
  <c r="C3680" i="2"/>
  <c r="D3680" i="2" s="1"/>
  <c r="E3680" i="2" s="1"/>
  <c r="B3680" i="2"/>
  <c r="A3695" i="2"/>
  <c r="C3695" i="2"/>
  <c r="D3695" i="2" s="1"/>
  <c r="E3695" i="2" s="1"/>
  <c r="B3695" i="2"/>
  <c r="A3679" i="2"/>
  <c r="C3679" i="2"/>
  <c r="D3679" i="2" s="1"/>
  <c r="E3679" i="2" s="1"/>
  <c r="B3679" i="2"/>
  <c r="A3660" i="2"/>
  <c r="C3660" i="2"/>
  <c r="D3660" i="2" s="1"/>
  <c r="E3660" i="2" s="1"/>
  <c r="B3660" i="2"/>
  <c r="A3668" i="2"/>
  <c r="C3668" i="2"/>
  <c r="D3668" i="2" s="1"/>
  <c r="E3668" i="2" s="1"/>
  <c r="B3668" i="2"/>
  <c r="A3667" i="2"/>
  <c r="C3667" i="2"/>
  <c r="D3667" i="2" s="1"/>
  <c r="E3667" i="2" s="1"/>
  <c r="B3667" i="2"/>
  <c r="A3663" i="2"/>
  <c r="C3663" i="2"/>
  <c r="D3663" i="2" s="1"/>
  <c r="E3663" i="2" s="1"/>
  <c r="B3663" i="2"/>
  <c r="A3699" i="2"/>
  <c r="C3699" i="2"/>
  <c r="D3699" i="2" s="1"/>
  <c r="E3699" i="2" s="1"/>
  <c r="B3699" i="2"/>
  <c r="A3659" i="2"/>
  <c r="C3659" i="2"/>
  <c r="D3659" i="2" s="1"/>
  <c r="E3659" i="2" s="1"/>
  <c r="B3659" i="2"/>
  <c r="A3672" i="2"/>
  <c r="C3672" i="2"/>
  <c r="D3672" i="2" s="1"/>
  <c r="E3672" i="2" s="1"/>
  <c r="B3672" i="2"/>
  <c r="A3746" i="2"/>
  <c r="C3746" i="2"/>
  <c r="D3746" i="2"/>
  <c r="E3746" i="2" s="1"/>
  <c r="B3746" i="2"/>
  <c r="A3709" i="2"/>
  <c r="C3709" i="2"/>
  <c r="D3709" i="2" s="1"/>
  <c r="E3709" i="2" s="1"/>
  <c r="B3709" i="2"/>
  <c r="A3686" i="2"/>
  <c r="C3686" i="2"/>
  <c r="D3686" i="2" s="1"/>
  <c r="E3686" i="2" s="1"/>
  <c r="B3686" i="2"/>
  <c r="A3714" i="2"/>
  <c r="C3714" i="2"/>
  <c r="D3714" i="2" s="1"/>
  <c r="E3714" i="2" s="1"/>
  <c r="B3714" i="2"/>
  <c r="A3737" i="2"/>
  <c r="C3737" i="2"/>
  <c r="D3737" i="2" s="1"/>
  <c r="E3737" i="2" s="1"/>
  <c r="B3737" i="2"/>
  <c r="A3702" i="2"/>
  <c r="C3702" i="2"/>
  <c r="D3702" i="2" s="1"/>
  <c r="E3702" i="2" s="1"/>
  <c r="B3702" i="2"/>
  <c r="A3741" i="2"/>
  <c r="C3741" i="2"/>
  <c r="D3741" i="2" s="1"/>
  <c r="E3741" i="2" s="1"/>
  <c r="B3741" i="2"/>
  <c r="A3725" i="2"/>
  <c r="C3725" i="2"/>
  <c r="D3725" i="2" s="1"/>
  <c r="E3725" i="2" s="1"/>
  <c r="B3725" i="2"/>
  <c r="A3718" i="2"/>
  <c r="C3718" i="2"/>
  <c r="D3718" i="2" s="1"/>
  <c r="E3718" i="2" s="1"/>
  <c r="B3718" i="2"/>
  <c r="A3753" i="2"/>
  <c r="C3753" i="2"/>
  <c r="D3753" i="2" s="1"/>
  <c r="E3753" i="2" s="1"/>
  <c r="B3753" i="2"/>
  <c r="A3697" i="2"/>
  <c r="C3697" i="2"/>
  <c r="D3697" i="2" s="1"/>
  <c r="E3697" i="2" s="1"/>
  <c r="B3697" i="2"/>
  <c r="A3730" i="2"/>
  <c r="C3730" i="2"/>
  <c r="D3730" i="2" s="1"/>
  <c r="E3730" i="2" s="1"/>
  <c r="B3730" i="2"/>
  <c r="A3696" i="2"/>
  <c r="C3696" i="2"/>
  <c r="D3696" i="2" s="1"/>
  <c r="E3696" i="2" s="1"/>
  <c r="B3696" i="2"/>
  <c r="A3683" i="2"/>
  <c r="C3683" i="2"/>
  <c r="D3683" i="2" s="1"/>
  <c r="E3683" i="2" s="1"/>
  <c r="B3683" i="2"/>
  <c r="A3723" i="2"/>
  <c r="C3723" i="2"/>
  <c r="D3723" i="2" s="1"/>
  <c r="E3723" i="2" s="1"/>
  <c r="B3723" i="2"/>
  <c r="A3687" i="2"/>
  <c r="C3687" i="2"/>
  <c r="D3687" i="2" s="1"/>
  <c r="E3687" i="2" s="1"/>
  <c r="B3687" i="2"/>
  <c r="A3691" i="2"/>
  <c r="C3691" i="2"/>
  <c r="D3691" i="2" s="1"/>
  <c r="E3691" i="2" s="1"/>
  <c r="B3691" i="2"/>
  <c r="A3692" i="2"/>
  <c r="C3692" i="2"/>
  <c r="D3692" i="2" s="1"/>
  <c r="E3692" i="2" s="1"/>
  <c r="B3692" i="2"/>
  <c r="A3684" i="2"/>
  <c r="C3684" i="2"/>
  <c r="D3684" i="2" s="1"/>
  <c r="E3684" i="2" s="1"/>
  <c r="B3684" i="2"/>
  <c r="A3703" i="2"/>
  <c r="C3703" i="2"/>
  <c r="D3703" i="2" s="1"/>
  <c r="E3703" i="2" s="1"/>
  <c r="B3703" i="2"/>
  <c r="A3719" i="2"/>
  <c r="C3719" i="2"/>
  <c r="D3719" i="2" s="1"/>
  <c r="E3719" i="2" s="1"/>
  <c r="B3719" i="2"/>
  <c r="A3704" i="2"/>
  <c r="C3704" i="2"/>
  <c r="D3704" i="2" s="1"/>
  <c r="E3704" i="2" s="1"/>
  <c r="B3704" i="2"/>
  <c r="A3688" i="2"/>
  <c r="C3688" i="2"/>
  <c r="D3688" i="2" s="1"/>
  <c r="E3688" i="2" s="1"/>
  <c r="B3688" i="2"/>
  <c r="A3747" i="2"/>
  <c r="C3747" i="2"/>
  <c r="D3747" i="2" s="1"/>
  <c r="E3747" i="2" s="1"/>
  <c r="B3747" i="2"/>
  <c r="A3754" i="2"/>
  <c r="C3754" i="2"/>
  <c r="D3754" i="2" s="1"/>
  <c r="E3754" i="2" s="1"/>
  <c r="B3754" i="2"/>
  <c r="A3721" i="2"/>
  <c r="C3721" i="2"/>
  <c r="D3721" i="2" s="1"/>
  <c r="E3721" i="2" s="1"/>
  <c r="B3721" i="2"/>
  <c r="A3777" i="2"/>
  <c r="C3777" i="2"/>
  <c r="D3777" i="2" s="1"/>
  <c r="E3777" i="2" s="1"/>
  <c r="B3777" i="2"/>
  <c r="A3742" i="2"/>
  <c r="C3742" i="2"/>
  <c r="D3742" i="2" s="1"/>
  <c r="E3742" i="2" s="1"/>
  <c r="B3742" i="2"/>
  <c r="A3749" i="2"/>
  <c r="C3749" i="2"/>
  <c r="D3749" i="2" s="1"/>
  <c r="E3749" i="2" s="1"/>
  <c r="B3749" i="2"/>
  <c r="A3765" i="2"/>
  <c r="C3765" i="2"/>
  <c r="D3765" i="2" s="1"/>
  <c r="E3765" i="2" s="1"/>
  <c r="B3765" i="2"/>
  <c r="A3726" i="2"/>
  <c r="C3726" i="2"/>
  <c r="D3726" i="2" s="1"/>
  <c r="E3726" i="2" s="1"/>
  <c r="B3726" i="2"/>
  <c r="A3761" i="2"/>
  <c r="C3761" i="2"/>
  <c r="D3761" i="2" s="1"/>
  <c r="E3761" i="2" s="1"/>
  <c r="B3761" i="2"/>
  <c r="A3738" i="2"/>
  <c r="C3738" i="2"/>
  <c r="D3738" i="2" s="1"/>
  <c r="E3738" i="2" s="1"/>
  <c r="B3738" i="2"/>
  <c r="A3710" i="2"/>
  <c r="C3710" i="2"/>
  <c r="D3710" i="2" s="1"/>
  <c r="E3710" i="2" s="1"/>
  <c r="B3710" i="2"/>
  <c r="A3733" i="2"/>
  <c r="C3733" i="2"/>
  <c r="D3733" i="2" s="1"/>
  <c r="E3733" i="2" s="1"/>
  <c r="B3733" i="2"/>
  <c r="A3770" i="2"/>
  <c r="C3770" i="2"/>
  <c r="D3770" i="2" s="1"/>
  <c r="E3770" i="2" s="1"/>
  <c r="B3770" i="2"/>
  <c r="A3712" i="2"/>
  <c r="C3712" i="2"/>
  <c r="D3712" i="2" s="1"/>
  <c r="E3712" i="2" s="1"/>
  <c r="B3712" i="2"/>
  <c r="A3728" i="2"/>
  <c r="C3728" i="2"/>
  <c r="D3728" i="2" s="1"/>
  <c r="E3728" i="2" s="1"/>
  <c r="B3728" i="2"/>
  <c r="A3743" i="2"/>
  <c r="C3743" i="2"/>
  <c r="D3743" i="2" s="1"/>
  <c r="E3743" i="2" s="1"/>
  <c r="B3743" i="2"/>
  <c r="A3727" i="2"/>
  <c r="C3727" i="2"/>
  <c r="D3727" i="2" s="1"/>
  <c r="E3727" i="2" s="1"/>
  <c r="B3727" i="2"/>
  <c r="A3708" i="2"/>
  <c r="C3708" i="2"/>
  <c r="D3708" i="2" s="1"/>
  <c r="E3708" i="2" s="1"/>
  <c r="B3708" i="2"/>
  <c r="A3716" i="2"/>
  <c r="C3716" i="2"/>
  <c r="D3716" i="2" s="1"/>
  <c r="E3716" i="2" s="1"/>
  <c r="B3716" i="2"/>
  <c r="A3715" i="2"/>
  <c r="C3715" i="2"/>
  <c r="D3715" i="2" s="1"/>
  <c r="E3715" i="2" s="1"/>
  <c r="B3715" i="2"/>
  <c r="A3711" i="2"/>
  <c r="C3711" i="2"/>
  <c r="D3711" i="2"/>
  <c r="E3711" i="2" s="1"/>
  <c r="B3711" i="2"/>
  <c r="A3707" i="2"/>
  <c r="C3707" i="2"/>
  <c r="D3707" i="2"/>
  <c r="E3707" i="2" s="1"/>
  <c r="B3707" i="2"/>
  <c r="A3720" i="2"/>
  <c r="C3720" i="2"/>
  <c r="D3720" i="2" s="1"/>
  <c r="E3720" i="2" s="1"/>
  <c r="B3720" i="2"/>
  <c r="A3794" i="2"/>
  <c r="C3794" i="2"/>
  <c r="D3794" i="2" s="1"/>
  <c r="E3794" i="2" s="1"/>
  <c r="B3794" i="2"/>
  <c r="A3757" i="2"/>
  <c r="C3757" i="2"/>
  <c r="D3757" i="2" s="1"/>
  <c r="E3757" i="2" s="1"/>
  <c r="B3757" i="2"/>
  <c r="A3734" i="2"/>
  <c r="C3734" i="2"/>
  <c r="D3734" i="2" s="1"/>
  <c r="E3734" i="2" s="1"/>
  <c r="B3734" i="2"/>
  <c r="A3762" i="2"/>
  <c r="C3762" i="2"/>
  <c r="D3762" i="2" s="1"/>
  <c r="E3762" i="2" s="1"/>
  <c r="B3762" i="2"/>
  <c r="A3785" i="2"/>
  <c r="C3785" i="2"/>
  <c r="D3785" i="2" s="1"/>
  <c r="E3785" i="2" s="1"/>
  <c r="B3785" i="2"/>
  <c r="A3750" i="2"/>
  <c r="C3750" i="2"/>
  <c r="D3750" i="2" s="1"/>
  <c r="E3750" i="2" s="1"/>
  <c r="B3750" i="2"/>
  <c r="A3789" i="2"/>
  <c r="C3789" i="2"/>
  <c r="D3789" i="2" s="1"/>
  <c r="E3789" i="2" s="1"/>
  <c r="B3789" i="2"/>
  <c r="A3773" i="2"/>
  <c r="C3773" i="2"/>
  <c r="D3773" i="2" s="1"/>
  <c r="E3773" i="2" s="1"/>
  <c r="B3773" i="2"/>
  <c r="A3766" i="2"/>
  <c r="C3766" i="2"/>
  <c r="D3766" i="2" s="1"/>
  <c r="E3766" i="2" s="1"/>
  <c r="B3766" i="2"/>
  <c r="A3801" i="2"/>
  <c r="C3801" i="2"/>
  <c r="D3801" i="2" s="1"/>
  <c r="E3801" i="2" s="1"/>
  <c r="B3801" i="2"/>
  <c r="A3745" i="2"/>
  <c r="C3745" i="2"/>
  <c r="D3745" i="2" s="1"/>
  <c r="E3745" i="2" s="1"/>
  <c r="B3745" i="2"/>
  <c r="A3778" i="2"/>
  <c r="C3778" i="2"/>
  <c r="D3778" i="2" s="1"/>
  <c r="E3778" i="2" s="1"/>
  <c r="B3778" i="2"/>
  <c r="A3744" i="2"/>
  <c r="C3744" i="2"/>
  <c r="D3744" i="2" s="1"/>
  <c r="E3744" i="2" s="1"/>
  <c r="B3744" i="2"/>
  <c r="A3731" i="2"/>
  <c r="C3731" i="2"/>
  <c r="D3731" i="2" s="1"/>
  <c r="E3731" i="2" s="1"/>
  <c r="B3731" i="2"/>
  <c r="A3735" i="2"/>
  <c r="C3735" i="2"/>
  <c r="D3735" i="2" s="1"/>
  <c r="E3735" i="2" s="1"/>
  <c r="B3735" i="2"/>
  <c r="A3739" i="2"/>
  <c r="C3739" i="2"/>
  <c r="D3739" i="2" s="1"/>
  <c r="E3739" i="2" s="1"/>
  <c r="B3739" i="2"/>
  <c r="A3740" i="2"/>
  <c r="C3740" i="2"/>
  <c r="D3740" i="2" s="1"/>
  <c r="E3740" i="2" s="1"/>
  <c r="B3740" i="2"/>
  <c r="A3732" i="2"/>
  <c r="C3732" i="2"/>
  <c r="D3732" i="2" s="1"/>
  <c r="E3732" i="2" s="1"/>
  <c r="B3732" i="2"/>
  <c r="A3751" i="2"/>
  <c r="C3751" i="2"/>
  <c r="D3751" i="2" s="1"/>
  <c r="E3751" i="2" s="1"/>
  <c r="B3751" i="2"/>
  <c r="A3767" i="2"/>
  <c r="C3767" i="2"/>
  <c r="D3767" i="2" s="1"/>
  <c r="E3767" i="2" s="1"/>
  <c r="B3767" i="2"/>
  <c r="A3752" i="2"/>
  <c r="C3752" i="2"/>
  <c r="D3752" i="2" s="1"/>
  <c r="E3752" i="2" s="1"/>
  <c r="B3752" i="2"/>
  <c r="A3736" i="2"/>
  <c r="C3736" i="2"/>
  <c r="D3736" i="2" s="1"/>
  <c r="E3736" i="2" s="1"/>
  <c r="B3736" i="2"/>
  <c r="A3771" i="2"/>
  <c r="C3771" i="2"/>
  <c r="D3771" i="2" s="1"/>
  <c r="E3771" i="2" s="1"/>
  <c r="B3771" i="2"/>
  <c r="A3802" i="2"/>
  <c r="C3802" i="2"/>
  <c r="D3802" i="2" s="1"/>
  <c r="E3802" i="2" s="1"/>
  <c r="B3802" i="2"/>
  <c r="A3769" i="2"/>
  <c r="C3769" i="2"/>
  <c r="D3769" i="2" s="1"/>
  <c r="E3769" i="2" s="1"/>
  <c r="B3769" i="2"/>
  <c r="A3825" i="2"/>
  <c r="C3825" i="2"/>
  <c r="D3825" i="2" s="1"/>
  <c r="E3825" i="2" s="1"/>
  <c r="B3825" i="2"/>
  <c r="A3790" i="2"/>
  <c r="C3790" i="2"/>
  <c r="D3790" i="2" s="1"/>
  <c r="E3790" i="2" s="1"/>
  <c r="B3790" i="2"/>
  <c r="A3797" i="2"/>
  <c r="C3797" i="2"/>
  <c r="D3797" i="2" s="1"/>
  <c r="E3797" i="2" s="1"/>
  <c r="B3797" i="2"/>
  <c r="A3813" i="2"/>
  <c r="C3813" i="2"/>
  <c r="D3813" i="2" s="1"/>
  <c r="E3813" i="2" s="1"/>
  <c r="B3813" i="2"/>
  <c r="A3774" i="2"/>
  <c r="C3774" i="2"/>
  <c r="D3774" i="2" s="1"/>
  <c r="E3774" i="2" s="1"/>
  <c r="B3774" i="2"/>
  <c r="A3809" i="2"/>
  <c r="C3809" i="2"/>
  <c r="D3809" i="2" s="1"/>
  <c r="E3809" i="2" s="1"/>
  <c r="B3809" i="2"/>
  <c r="A3786" i="2"/>
  <c r="C3786" i="2"/>
  <c r="D3786" i="2" s="1"/>
  <c r="E3786" i="2" s="1"/>
  <c r="B3786" i="2"/>
  <c r="A3758" i="2"/>
  <c r="C3758" i="2"/>
  <c r="D3758" i="2" s="1"/>
  <c r="E3758" i="2" s="1"/>
  <c r="B3758" i="2"/>
  <c r="A3781" i="2"/>
  <c r="C3781" i="2"/>
  <c r="D3781" i="2" s="1"/>
  <c r="E3781" i="2" s="1"/>
  <c r="B3781" i="2"/>
  <c r="A3818" i="2"/>
  <c r="C3818" i="2"/>
  <c r="D3818" i="2" s="1"/>
  <c r="E3818" i="2" s="1"/>
  <c r="B3818" i="2"/>
  <c r="A3795" i="2"/>
  <c r="C3795" i="2"/>
  <c r="D3795" i="2" s="1"/>
  <c r="E3795" i="2" s="1"/>
  <c r="B3795" i="2"/>
  <c r="A3760" i="2"/>
  <c r="C3760" i="2"/>
  <c r="D3760" i="2" s="1"/>
  <c r="E3760" i="2" s="1"/>
  <c r="B3760" i="2"/>
  <c r="A3776" i="2"/>
  <c r="C3776" i="2"/>
  <c r="D3776" i="2"/>
  <c r="E3776" i="2" s="1"/>
  <c r="B3776" i="2"/>
  <c r="A3791" i="2"/>
  <c r="C3791" i="2"/>
  <c r="D3791" i="2" s="1"/>
  <c r="E3791" i="2" s="1"/>
  <c r="B3791" i="2"/>
  <c r="A3775" i="2"/>
  <c r="C3775" i="2"/>
  <c r="D3775" i="2" s="1"/>
  <c r="E3775" i="2" s="1"/>
  <c r="B3775" i="2"/>
  <c r="A3756" i="2"/>
  <c r="C3756" i="2"/>
  <c r="D3756" i="2" s="1"/>
  <c r="E3756" i="2" s="1"/>
  <c r="B3756" i="2"/>
  <c r="A3764" i="2"/>
  <c r="C3764" i="2"/>
  <c r="D3764" i="2" s="1"/>
  <c r="E3764" i="2" s="1"/>
  <c r="B3764" i="2"/>
  <c r="A3763" i="2"/>
  <c r="C3763" i="2"/>
  <c r="D3763" i="2" s="1"/>
  <c r="E3763" i="2" s="1"/>
  <c r="B3763" i="2"/>
  <c r="A3759" i="2"/>
  <c r="C3759" i="2"/>
  <c r="D3759" i="2" s="1"/>
  <c r="E3759" i="2" s="1"/>
  <c r="B3759" i="2"/>
  <c r="A3755" i="2"/>
  <c r="C3755" i="2"/>
  <c r="D3755" i="2" s="1"/>
  <c r="E3755" i="2" s="1"/>
  <c r="B3755" i="2"/>
  <c r="A3768" i="2"/>
  <c r="C3768" i="2"/>
  <c r="D3768" i="2" s="1"/>
  <c r="E3768" i="2" s="1"/>
  <c r="B3768" i="2"/>
  <c r="A3787" i="2"/>
  <c r="C3787" i="2"/>
  <c r="D3787" i="2" s="1"/>
  <c r="E3787" i="2" s="1"/>
  <c r="B3787" i="2"/>
  <c r="A3819" i="2"/>
  <c r="C3819" i="2"/>
  <c r="D3819" i="2" s="1"/>
  <c r="E3819" i="2" s="1"/>
  <c r="B3819" i="2"/>
  <c r="A3842" i="2"/>
  <c r="C3842" i="2"/>
  <c r="D3842" i="2" s="1"/>
  <c r="E3842" i="2" s="1"/>
  <c r="B3842" i="2"/>
  <c r="A3805" i="2"/>
  <c r="C3805" i="2"/>
  <c r="D3805" i="2" s="1"/>
  <c r="E3805" i="2" s="1"/>
  <c r="B3805" i="2"/>
  <c r="A3782" i="2"/>
  <c r="C3782" i="2"/>
  <c r="D3782" i="2" s="1"/>
  <c r="E3782" i="2" s="1"/>
  <c r="B3782" i="2"/>
  <c r="A3810" i="2"/>
  <c r="C3810" i="2"/>
  <c r="D3810" i="2" s="1"/>
  <c r="E3810" i="2" s="1"/>
  <c r="B3810" i="2"/>
  <c r="A3833" i="2"/>
  <c r="C3833" i="2"/>
  <c r="D3833" i="2" s="1"/>
  <c r="E3833" i="2" s="1"/>
  <c r="B3833" i="2"/>
  <c r="A3798" i="2"/>
  <c r="C3798" i="2"/>
  <c r="D3798" i="2" s="1"/>
  <c r="E3798" i="2" s="1"/>
  <c r="B3798" i="2"/>
  <c r="A3837" i="2"/>
  <c r="C3837" i="2"/>
  <c r="D3837" i="2" s="1"/>
  <c r="E3837" i="2" s="1"/>
  <c r="B3837" i="2"/>
  <c r="A3821" i="2"/>
  <c r="C3821" i="2"/>
  <c r="D3821" i="2" s="1"/>
  <c r="E3821" i="2" s="1"/>
  <c r="B3821" i="2"/>
  <c r="A3814" i="2"/>
  <c r="C3814" i="2"/>
  <c r="D3814" i="2" s="1"/>
  <c r="E3814" i="2" s="1"/>
  <c r="B3814" i="2"/>
  <c r="A3849" i="2"/>
  <c r="C3849" i="2"/>
  <c r="D3849" i="2" s="1"/>
  <c r="E3849" i="2" s="1"/>
  <c r="B3849" i="2"/>
  <c r="A3793" i="2"/>
  <c r="C3793" i="2"/>
  <c r="D3793" i="2"/>
  <c r="E3793" i="2" s="1"/>
  <c r="B3793" i="2"/>
  <c r="A3826" i="2"/>
  <c r="C3826" i="2"/>
  <c r="D3826" i="2" s="1"/>
  <c r="E3826" i="2" s="1"/>
  <c r="B3826" i="2"/>
  <c r="A3792" i="2"/>
  <c r="C3792" i="2"/>
  <c r="D3792" i="2" s="1"/>
  <c r="E3792" i="2" s="1"/>
  <c r="B3792" i="2"/>
  <c r="A3779" i="2"/>
  <c r="C3779" i="2"/>
  <c r="D3779" i="2" s="1"/>
  <c r="E3779" i="2" s="1"/>
  <c r="B3779" i="2"/>
  <c r="A3783" i="2"/>
  <c r="C3783" i="2"/>
  <c r="D3783" i="2" s="1"/>
  <c r="E3783" i="2" s="1"/>
  <c r="B3783" i="2"/>
  <c r="A3788" i="2"/>
  <c r="C3788" i="2"/>
  <c r="D3788" i="2" s="1"/>
  <c r="E3788" i="2" s="1"/>
  <c r="B3788" i="2"/>
  <c r="A3780" i="2"/>
  <c r="C3780" i="2"/>
  <c r="D3780" i="2" s="1"/>
  <c r="E3780" i="2" s="1"/>
  <c r="B3780" i="2"/>
  <c r="A3799" i="2"/>
  <c r="C3799" i="2"/>
  <c r="D3799" i="2" s="1"/>
  <c r="E3799" i="2" s="1"/>
  <c r="B3799" i="2"/>
  <c r="A3815" i="2"/>
  <c r="C3815" i="2"/>
  <c r="D3815" i="2" s="1"/>
  <c r="E3815" i="2" s="1"/>
  <c r="B3815" i="2"/>
  <c r="A3800" i="2"/>
  <c r="C3800" i="2"/>
  <c r="D3800" i="2" s="1"/>
  <c r="E3800" i="2" s="1"/>
  <c r="B3800" i="2"/>
  <c r="A3784" i="2"/>
  <c r="C3784" i="2"/>
  <c r="D3784" i="2" s="1"/>
  <c r="E3784" i="2" s="1"/>
  <c r="B3784" i="2"/>
  <c r="A3803" i="2"/>
  <c r="C3803" i="2"/>
  <c r="D3803" i="2" s="1"/>
  <c r="E3803" i="2" s="1"/>
  <c r="B3803" i="2"/>
  <c r="A3850" i="2"/>
  <c r="C3850" i="2"/>
  <c r="D3850" i="2" s="1"/>
  <c r="E3850" i="2" s="1"/>
  <c r="B3850" i="2"/>
  <c r="A3817" i="2"/>
  <c r="C3817" i="2"/>
  <c r="D3817" i="2" s="1"/>
  <c r="E3817" i="2" s="1"/>
  <c r="B3817" i="2"/>
  <c r="A3873" i="2"/>
  <c r="C3873" i="2"/>
  <c r="D3873" i="2" s="1"/>
  <c r="E3873" i="2" s="1"/>
  <c r="B3873" i="2"/>
  <c r="A3838" i="2"/>
  <c r="C3838" i="2"/>
  <c r="D3838" i="2" s="1"/>
  <c r="E3838" i="2" s="1"/>
  <c r="B3838" i="2"/>
  <c r="A3845" i="2"/>
  <c r="C3845" i="2"/>
  <c r="D3845" i="2" s="1"/>
  <c r="E3845" i="2" s="1"/>
  <c r="B3845" i="2"/>
  <c r="A3861" i="2"/>
  <c r="C3861" i="2"/>
  <c r="D3861" i="2" s="1"/>
  <c r="E3861" i="2" s="1"/>
  <c r="B3861" i="2"/>
  <c r="A3822" i="2"/>
  <c r="C3822" i="2"/>
  <c r="D3822" i="2" s="1"/>
  <c r="E3822" i="2" s="1"/>
  <c r="B3822" i="2"/>
  <c r="A3857" i="2"/>
  <c r="C3857" i="2"/>
  <c r="D3857" i="2" s="1"/>
  <c r="E3857" i="2" s="1"/>
  <c r="B3857" i="2"/>
  <c r="A3834" i="2"/>
  <c r="C3834" i="2"/>
  <c r="D3834" i="2" s="1"/>
  <c r="E3834" i="2" s="1"/>
  <c r="B3834" i="2"/>
  <c r="A3806" i="2"/>
  <c r="C3806" i="2"/>
  <c r="D3806" i="2" s="1"/>
  <c r="E3806" i="2" s="1"/>
  <c r="B3806" i="2"/>
  <c r="A3829" i="2"/>
  <c r="C3829" i="2"/>
  <c r="D3829" i="2" s="1"/>
  <c r="E3829" i="2" s="1"/>
  <c r="B3829" i="2"/>
  <c r="A3866" i="2"/>
  <c r="C3866" i="2"/>
  <c r="D3866" i="2" s="1"/>
  <c r="E3866" i="2" s="1"/>
  <c r="B3866" i="2"/>
  <c r="A3843" i="2"/>
  <c r="C3843" i="2"/>
  <c r="D3843" i="2"/>
  <c r="E3843" i="2" s="1"/>
  <c r="B3843" i="2"/>
  <c r="A3811" i="2"/>
  <c r="C3811" i="2"/>
  <c r="D3811" i="2" s="1"/>
  <c r="E3811" i="2" s="1"/>
  <c r="B3811" i="2"/>
  <c r="A3808" i="2"/>
  <c r="C3808" i="2"/>
  <c r="D3808" i="2" s="1"/>
  <c r="E3808" i="2" s="1"/>
  <c r="B3808" i="2"/>
  <c r="A3824" i="2"/>
  <c r="C3824" i="2"/>
  <c r="D3824" i="2" s="1"/>
  <c r="E3824" i="2" s="1"/>
  <c r="B3824" i="2"/>
  <c r="A3839" i="2"/>
  <c r="C3839" i="2"/>
  <c r="D3839" i="2" s="1"/>
  <c r="E3839" i="2" s="1"/>
  <c r="B3839" i="2"/>
  <c r="A3823" i="2"/>
  <c r="C3823" i="2"/>
  <c r="D3823" i="2" s="1"/>
  <c r="E3823" i="2" s="1"/>
  <c r="B3823" i="2"/>
  <c r="A3804" i="2"/>
  <c r="C3804" i="2"/>
  <c r="D3804" i="2" s="1"/>
  <c r="E3804" i="2" s="1"/>
  <c r="B3804" i="2"/>
  <c r="A3812" i="2"/>
  <c r="C3812" i="2"/>
  <c r="D3812" i="2" s="1"/>
  <c r="E3812" i="2" s="1"/>
  <c r="B3812" i="2"/>
  <c r="A3807" i="2"/>
  <c r="C3807" i="2"/>
  <c r="D3807" i="2" s="1"/>
  <c r="E3807" i="2" s="1"/>
  <c r="B3807" i="2"/>
  <c r="A3816" i="2"/>
  <c r="C3816" i="2"/>
  <c r="D3816" i="2" s="1"/>
  <c r="E3816" i="2" s="1"/>
  <c r="B3816" i="2"/>
  <c r="A3835" i="2"/>
  <c r="C3835" i="2"/>
  <c r="D3835" i="2" s="1"/>
  <c r="E3835" i="2" s="1"/>
  <c r="B3835" i="2"/>
  <c r="A3867" i="2"/>
  <c r="C3867" i="2"/>
  <c r="D3867" i="2" s="1"/>
  <c r="E3867" i="2" s="1"/>
  <c r="B3867" i="2"/>
  <c r="A3890" i="2"/>
  <c r="C3890" i="2"/>
  <c r="D3890" i="2" s="1"/>
  <c r="E3890" i="2" s="1"/>
  <c r="B3890" i="2"/>
  <c r="A3853" i="2"/>
  <c r="C3853" i="2"/>
  <c r="D3853" i="2" s="1"/>
  <c r="E3853" i="2" s="1"/>
  <c r="B3853" i="2"/>
  <c r="A3830" i="2"/>
  <c r="C3830" i="2"/>
  <c r="D3830" i="2" s="1"/>
  <c r="E3830" i="2" s="1"/>
  <c r="B3830" i="2"/>
  <c r="A3858" i="2"/>
  <c r="C3858" i="2"/>
  <c r="D3858" i="2" s="1"/>
  <c r="E3858" i="2" s="1"/>
  <c r="B3858" i="2"/>
  <c r="A3881" i="2"/>
  <c r="C3881" i="2"/>
  <c r="D3881" i="2" s="1"/>
  <c r="E3881" i="2" s="1"/>
  <c r="B3881" i="2"/>
  <c r="A3846" i="2"/>
  <c r="C3846" i="2"/>
  <c r="D3846" i="2" s="1"/>
  <c r="E3846" i="2" s="1"/>
  <c r="B3846" i="2"/>
  <c r="A3885" i="2"/>
  <c r="C3885" i="2"/>
  <c r="D3885" i="2" s="1"/>
  <c r="E3885" i="2" s="1"/>
  <c r="B3885" i="2"/>
  <c r="A3869" i="2"/>
  <c r="C3869" i="2"/>
  <c r="D3869" i="2" s="1"/>
  <c r="E3869" i="2" s="1"/>
  <c r="B3869" i="2"/>
  <c r="A3862" i="2"/>
  <c r="C3862" i="2"/>
  <c r="D3862" i="2" s="1"/>
  <c r="E3862" i="2" s="1"/>
  <c r="B3862" i="2"/>
  <c r="A3897" i="2"/>
  <c r="C3897" i="2"/>
  <c r="D3897" i="2" s="1"/>
  <c r="E3897" i="2" s="1"/>
  <c r="B3897" i="2"/>
  <c r="A3841" i="2"/>
  <c r="C3841" i="2"/>
  <c r="D3841" i="2" s="1"/>
  <c r="E3841" i="2" s="1"/>
  <c r="B3841" i="2"/>
  <c r="A3874" i="2"/>
  <c r="C3874" i="2"/>
  <c r="D3874" i="2" s="1"/>
  <c r="E3874" i="2" s="1"/>
  <c r="B3874" i="2"/>
  <c r="A3827" i="2"/>
  <c r="C3827" i="2"/>
  <c r="D3827" i="2" s="1"/>
  <c r="E3827" i="2" s="1"/>
  <c r="B3827" i="2"/>
  <c r="A3840" i="2"/>
  <c r="C3840" i="2"/>
  <c r="D3840" i="2" s="1"/>
  <c r="E3840" i="2" s="1"/>
  <c r="B3840" i="2"/>
  <c r="A3831" i="2"/>
  <c r="C3831" i="2"/>
  <c r="D3831" i="2" s="1"/>
  <c r="E3831" i="2" s="1"/>
  <c r="B3831" i="2"/>
  <c r="A3836" i="2"/>
  <c r="C3836" i="2"/>
  <c r="D3836" i="2" s="1"/>
  <c r="E3836" i="2" s="1"/>
  <c r="B3836" i="2"/>
  <c r="A3828" i="2"/>
  <c r="C3828" i="2"/>
  <c r="D3828" i="2" s="1"/>
  <c r="E3828" i="2" s="1"/>
  <c r="B3828" i="2"/>
  <c r="A3847" i="2"/>
  <c r="C3847" i="2"/>
  <c r="D3847" i="2" s="1"/>
  <c r="E3847" i="2" s="1"/>
  <c r="B3847" i="2"/>
  <c r="A3863" i="2"/>
  <c r="C3863" i="2"/>
  <c r="D3863" i="2"/>
  <c r="E3863" i="2" s="1"/>
  <c r="B3863" i="2"/>
  <c r="A3848" i="2"/>
  <c r="C3848" i="2"/>
  <c r="D3848" i="2" s="1"/>
  <c r="E3848" i="2" s="1"/>
  <c r="B3848" i="2"/>
  <c r="A3832" i="2"/>
  <c r="C3832" i="2"/>
  <c r="D3832" i="2" s="1"/>
  <c r="E3832" i="2" s="1"/>
  <c r="B3832" i="2"/>
  <c r="A3851" i="2"/>
  <c r="C3851" i="2"/>
  <c r="D3851" i="2" s="1"/>
  <c r="E3851" i="2" s="1"/>
  <c r="B3851" i="2"/>
  <c r="A3898" i="2"/>
  <c r="C3898" i="2"/>
  <c r="D3898" i="2" s="1"/>
  <c r="E3898" i="2" s="1"/>
  <c r="B3898" i="2"/>
  <c r="A3865" i="2"/>
  <c r="C3865" i="2"/>
  <c r="D3865" i="2" s="1"/>
  <c r="E3865" i="2" s="1"/>
  <c r="B3865" i="2"/>
  <c r="A3921" i="2"/>
  <c r="C3921" i="2"/>
  <c r="D3921" i="2" s="1"/>
  <c r="E3921" i="2" s="1"/>
  <c r="B3921" i="2"/>
  <c r="A3886" i="2"/>
  <c r="C3886" i="2"/>
  <c r="D3886" i="2" s="1"/>
  <c r="E3886" i="2" s="1"/>
  <c r="B3886" i="2"/>
  <c r="A3893" i="2"/>
  <c r="C3893" i="2"/>
  <c r="D3893" i="2" s="1"/>
  <c r="E3893" i="2" s="1"/>
  <c r="B3893" i="2"/>
  <c r="A3909" i="2"/>
  <c r="C3909" i="2"/>
  <c r="D3909" i="2" s="1"/>
  <c r="E3909" i="2" s="1"/>
  <c r="B3909" i="2"/>
  <c r="A3870" i="2"/>
  <c r="C3870" i="2"/>
  <c r="D3870" i="2" s="1"/>
  <c r="E3870" i="2" s="1"/>
  <c r="B3870" i="2"/>
  <c r="A3905" i="2"/>
  <c r="C3905" i="2"/>
  <c r="D3905" i="2" s="1"/>
  <c r="E3905" i="2" s="1"/>
  <c r="B3905" i="2"/>
  <c r="A3882" i="2"/>
  <c r="C3882" i="2"/>
  <c r="D3882" i="2" s="1"/>
  <c r="E3882" i="2" s="1"/>
  <c r="B3882" i="2"/>
  <c r="A3854" i="2"/>
  <c r="C3854" i="2"/>
  <c r="D3854" i="2" s="1"/>
  <c r="E3854" i="2" s="1"/>
  <c r="B3854" i="2"/>
  <c r="A3877" i="2"/>
  <c r="C3877" i="2"/>
  <c r="D3877" i="2" s="1"/>
  <c r="E3877" i="2" s="1"/>
  <c r="B3877" i="2"/>
  <c r="A3914" i="2"/>
  <c r="C3914" i="2"/>
  <c r="D3914" i="2" s="1"/>
  <c r="E3914" i="2" s="1"/>
  <c r="B3914" i="2"/>
  <c r="A3891" i="2"/>
  <c r="C3891" i="2"/>
  <c r="D3891" i="2" s="1"/>
  <c r="E3891" i="2" s="1"/>
  <c r="B3891" i="2"/>
  <c r="A3859" i="2"/>
  <c r="C3859" i="2"/>
  <c r="D3859" i="2" s="1"/>
  <c r="E3859" i="2" s="1"/>
  <c r="B3859" i="2"/>
  <c r="A3856" i="2"/>
  <c r="C3856" i="2"/>
  <c r="D3856" i="2" s="1"/>
  <c r="E3856" i="2" s="1"/>
  <c r="B3856" i="2"/>
  <c r="A3872" i="2"/>
  <c r="C3872" i="2"/>
  <c r="D3872" i="2" s="1"/>
  <c r="E3872" i="2" s="1"/>
  <c r="B3872" i="2"/>
  <c r="A3887" i="2"/>
  <c r="C3887" i="2"/>
  <c r="D3887" i="2" s="1"/>
  <c r="E3887" i="2" s="1"/>
  <c r="B3887" i="2"/>
  <c r="A3871" i="2"/>
  <c r="C3871" i="2"/>
  <c r="D3871" i="2" s="1"/>
  <c r="E3871" i="2" s="1"/>
  <c r="B3871" i="2"/>
  <c r="A3852" i="2"/>
  <c r="C3852" i="2"/>
  <c r="D3852" i="2" s="1"/>
  <c r="E3852" i="2" s="1"/>
  <c r="B3852" i="2"/>
  <c r="A3860" i="2"/>
  <c r="C3860" i="2"/>
  <c r="D3860" i="2" s="1"/>
  <c r="E3860" i="2" s="1"/>
  <c r="B3860" i="2"/>
  <c r="A3855" i="2"/>
  <c r="C3855" i="2"/>
  <c r="D3855" i="2" s="1"/>
  <c r="E3855" i="2" s="1"/>
  <c r="B3855" i="2"/>
  <c r="A3864" i="2"/>
  <c r="C3864" i="2"/>
  <c r="D3864" i="2" s="1"/>
  <c r="E3864" i="2" s="1"/>
  <c r="B3864" i="2"/>
  <c r="A3883" i="2"/>
  <c r="C3883" i="2"/>
  <c r="D3883" i="2" s="1"/>
  <c r="E3883" i="2" s="1"/>
  <c r="B3883" i="2"/>
  <c r="A3915" i="2"/>
  <c r="C3915" i="2"/>
  <c r="D3915" i="2"/>
  <c r="E3915" i="2" s="1"/>
  <c r="B3915" i="2"/>
  <c r="A3938" i="2"/>
  <c r="C3938" i="2"/>
  <c r="D3938" i="2"/>
  <c r="E3938" i="2" s="1"/>
  <c r="B3938" i="2"/>
  <c r="A3901" i="2"/>
  <c r="C3901" i="2"/>
  <c r="D3901" i="2" s="1"/>
  <c r="E3901" i="2" s="1"/>
  <c r="B3901" i="2"/>
  <c r="A3878" i="2"/>
  <c r="C3878" i="2"/>
  <c r="D3878" i="2" s="1"/>
  <c r="E3878" i="2" s="1"/>
  <c r="B3878" i="2"/>
  <c r="A3906" i="2"/>
  <c r="C3906" i="2"/>
  <c r="D3906" i="2" s="1"/>
  <c r="E3906" i="2" s="1"/>
  <c r="B3906" i="2"/>
  <c r="A3929" i="2"/>
  <c r="C3929" i="2"/>
  <c r="D3929" i="2" s="1"/>
  <c r="E3929" i="2" s="1"/>
  <c r="B3929" i="2"/>
  <c r="A3894" i="2"/>
  <c r="C3894" i="2"/>
  <c r="D3894" i="2" s="1"/>
  <c r="E3894" i="2" s="1"/>
  <c r="B3894" i="2"/>
  <c r="A3933" i="2"/>
  <c r="C3933" i="2"/>
  <c r="D3933" i="2" s="1"/>
  <c r="E3933" i="2" s="1"/>
  <c r="B3933" i="2"/>
  <c r="A3917" i="2"/>
  <c r="C3917" i="2"/>
  <c r="D3917" i="2" s="1"/>
  <c r="E3917" i="2" s="1"/>
  <c r="B3917" i="2"/>
  <c r="A3910" i="2"/>
  <c r="C3910" i="2"/>
  <c r="D3910" i="2" s="1"/>
  <c r="E3910" i="2" s="1"/>
  <c r="B3910" i="2"/>
  <c r="A3945" i="2"/>
  <c r="C3945" i="2"/>
  <c r="D3945" i="2" s="1"/>
  <c r="E3945" i="2" s="1"/>
  <c r="B3945" i="2"/>
  <c r="A3889" i="2"/>
  <c r="C3889" i="2"/>
  <c r="D3889" i="2" s="1"/>
  <c r="E3889" i="2" s="1"/>
  <c r="B3889" i="2"/>
  <c r="A3922" i="2"/>
  <c r="C3922" i="2"/>
  <c r="D3922" i="2" s="1"/>
  <c r="E3922" i="2" s="1"/>
  <c r="B3922" i="2"/>
  <c r="A3875" i="2"/>
  <c r="C3875" i="2"/>
  <c r="D3875" i="2" s="1"/>
  <c r="E3875" i="2" s="1"/>
  <c r="B3875" i="2"/>
  <c r="A3888" i="2"/>
  <c r="C3888" i="2"/>
  <c r="D3888" i="2" s="1"/>
  <c r="E3888" i="2" s="1"/>
  <c r="B3888" i="2"/>
  <c r="A3879" i="2"/>
  <c r="C3879" i="2"/>
  <c r="D3879" i="2" s="1"/>
  <c r="E3879" i="2" s="1"/>
  <c r="B3879" i="2"/>
  <c r="A3884" i="2"/>
  <c r="C3884" i="2"/>
  <c r="D3884" i="2" s="1"/>
  <c r="E3884" i="2"/>
  <c r="B3884" i="2"/>
  <c r="A3876" i="2"/>
  <c r="C3876" i="2"/>
  <c r="D3876" i="2" s="1"/>
  <c r="E3876" i="2" s="1"/>
  <c r="B3876" i="2"/>
  <c r="A3895" i="2"/>
  <c r="C3895" i="2"/>
  <c r="D3895" i="2" s="1"/>
  <c r="E3895" i="2" s="1"/>
  <c r="B3895" i="2"/>
  <c r="A3911" i="2"/>
  <c r="C3911" i="2"/>
  <c r="D3911" i="2" s="1"/>
  <c r="E3911" i="2" s="1"/>
  <c r="B3911" i="2"/>
  <c r="A3896" i="2"/>
  <c r="C3896" i="2"/>
  <c r="D3896" i="2" s="1"/>
  <c r="E3896" i="2" s="1"/>
  <c r="B3896" i="2"/>
  <c r="A3880" i="2"/>
  <c r="C3880" i="2"/>
  <c r="D3880" i="2" s="1"/>
  <c r="E3880" i="2" s="1"/>
  <c r="B3880" i="2"/>
  <c r="A3899" i="2"/>
  <c r="C3899" i="2"/>
  <c r="D3899" i="2" s="1"/>
  <c r="E3899" i="2" s="1"/>
  <c r="B3899" i="2"/>
  <c r="A3946" i="2"/>
  <c r="C3946" i="2"/>
  <c r="D3946" i="2" s="1"/>
  <c r="E3946" i="2" s="1"/>
  <c r="B3946" i="2"/>
  <c r="A3913" i="2"/>
  <c r="C3913" i="2"/>
  <c r="D3913" i="2" s="1"/>
  <c r="E3913" i="2" s="1"/>
  <c r="B3913" i="2"/>
  <c r="A3969" i="2"/>
  <c r="C3969" i="2"/>
  <c r="D3969" i="2"/>
  <c r="E3969" i="2" s="1"/>
  <c r="B3969" i="2"/>
  <c r="A3934" i="2"/>
  <c r="C3934" i="2"/>
  <c r="D3934" i="2" s="1"/>
  <c r="E3934" i="2" s="1"/>
  <c r="B3934" i="2"/>
  <c r="A3941" i="2"/>
  <c r="C3941" i="2"/>
  <c r="D3941" i="2" s="1"/>
  <c r="E3941" i="2" s="1"/>
  <c r="B3941" i="2"/>
  <c r="A3957" i="2"/>
  <c r="C3957" i="2"/>
  <c r="D3957" i="2" s="1"/>
  <c r="E3957" i="2" s="1"/>
  <c r="B3957" i="2"/>
  <c r="A3918" i="2"/>
  <c r="C3918" i="2"/>
  <c r="D3918" i="2" s="1"/>
  <c r="E3918" i="2" s="1"/>
  <c r="B3918" i="2"/>
  <c r="A3953" i="2"/>
  <c r="C3953" i="2"/>
  <c r="D3953" i="2" s="1"/>
  <c r="E3953" i="2" s="1"/>
  <c r="B3953" i="2"/>
  <c r="A3930" i="2"/>
  <c r="C3930" i="2"/>
  <c r="D3930" i="2" s="1"/>
  <c r="E3930" i="2" s="1"/>
  <c r="B3930" i="2"/>
  <c r="A3902" i="2"/>
  <c r="C3902" i="2"/>
  <c r="D3902" i="2" s="1"/>
  <c r="E3902" i="2" s="1"/>
  <c r="B3902" i="2"/>
  <c r="A3925" i="2"/>
  <c r="C3925" i="2"/>
  <c r="D3925" i="2" s="1"/>
  <c r="E3925" i="2" s="1"/>
  <c r="B3925" i="2"/>
  <c r="A3962" i="2"/>
  <c r="C3962" i="2"/>
  <c r="D3962" i="2" s="1"/>
  <c r="E3962" i="2" s="1"/>
  <c r="B3962" i="2"/>
  <c r="A3939" i="2"/>
  <c r="C3939" i="2"/>
  <c r="D3939" i="2" s="1"/>
  <c r="E3939" i="2" s="1"/>
  <c r="B3939" i="2"/>
  <c r="A3907" i="2"/>
  <c r="C3907" i="2"/>
  <c r="D3907" i="2" s="1"/>
  <c r="E3907" i="2" s="1"/>
  <c r="B3907" i="2"/>
  <c r="A3904" i="2"/>
  <c r="C3904" i="2"/>
  <c r="D3904" i="2" s="1"/>
  <c r="E3904" i="2" s="1"/>
  <c r="B3904" i="2"/>
  <c r="A3920" i="2"/>
  <c r="C3920" i="2"/>
  <c r="D3920" i="2" s="1"/>
  <c r="E3920" i="2" s="1"/>
  <c r="B3920" i="2"/>
  <c r="A3935" i="2"/>
  <c r="C3935" i="2"/>
  <c r="D3935" i="2" s="1"/>
  <c r="E3935" i="2" s="1"/>
  <c r="B3935" i="2"/>
  <c r="A3919" i="2"/>
  <c r="C3919" i="2"/>
  <c r="D3919" i="2" s="1"/>
  <c r="E3919" i="2" s="1"/>
  <c r="B3919" i="2"/>
  <c r="A3900" i="2"/>
  <c r="C3900" i="2"/>
  <c r="D3900" i="2" s="1"/>
  <c r="E3900" i="2" s="1"/>
  <c r="B3900" i="2"/>
  <c r="A3908" i="2"/>
  <c r="C3908" i="2"/>
  <c r="D3908" i="2" s="1"/>
  <c r="E3908" i="2" s="1"/>
  <c r="B3908" i="2"/>
  <c r="A3903" i="2"/>
  <c r="C3903" i="2"/>
  <c r="D3903" i="2" s="1"/>
  <c r="E3903" i="2" s="1"/>
  <c r="B3903" i="2"/>
  <c r="A3912" i="2"/>
  <c r="C3912" i="2"/>
  <c r="D3912" i="2" s="1"/>
  <c r="E3912" i="2" s="1"/>
  <c r="B3912" i="2"/>
  <c r="A3931" i="2"/>
  <c r="C3931" i="2"/>
  <c r="D3931" i="2" s="1"/>
  <c r="E3931" i="2" s="1"/>
  <c r="B3931" i="2"/>
  <c r="A3963" i="2"/>
  <c r="C3963" i="2"/>
  <c r="D3963" i="2" s="1"/>
  <c r="E3963" i="2" s="1"/>
  <c r="B3963" i="2"/>
  <c r="A3986" i="2"/>
  <c r="C3986" i="2"/>
  <c r="D3986" i="2" s="1"/>
  <c r="E3986" i="2" s="1"/>
  <c r="B3986" i="2"/>
  <c r="A3949" i="2"/>
  <c r="C3949" i="2"/>
  <c r="D3949" i="2" s="1"/>
  <c r="E3949" i="2" s="1"/>
  <c r="B3949" i="2"/>
  <c r="A3926" i="2"/>
  <c r="C3926" i="2"/>
  <c r="D3926" i="2" s="1"/>
  <c r="E3926" i="2" s="1"/>
  <c r="B3926" i="2"/>
  <c r="A3954" i="2"/>
  <c r="C3954" i="2"/>
  <c r="D3954" i="2" s="1"/>
  <c r="E3954" i="2" s="1"/>
  <c r="B3954" i="2"/>
  <c r="A3977" i="2"/>
  <c r="C3977" i="2"/>
  <c r="D3977" i="2" s="1"/>
  <c r="E3977" i="2" s="1"/>
  <c r="B3977" i="2"/>
  <c r="A3942" i="2"/>
  <c r="C3942" i="2"/>
  <c r="D3942" i="2" s="1"/>
  <c r="E3942" i="2" s="1"/>
  <c r="B3942" i="2"/>
  <c r="A3981" i="2"/>
  <c r="C3981" i="2"/>
  <c r="D3981" i="2" s="1"/>
  <c r="E3981" i="2" s="1"/>
  <c r="B3981" i="2"/>
  <c r="A3965" i="2"/>
  <c r="C3965" i="2"/>
  <c r="D3965" i="2" s="1"/>
  <c r="E3965" i="2" s="1"/>
  <c r="B3965" i="2"/>
  <c r="A3958" i="2"/>
  <c r="C3958" i="2"/>
  <c r="D3958" i="2" s="1"/>
  <c r="E3958" i="2" s="1"/>
  <c r="B3958" i="2"/>
  <c r="A3993" i="2"/>
  <c r="C3993" i="2"/>
  <c r="D3993" i="2" s="1"/>
  <c r="E3993" i="2" s="1"/>
  <c r="B3993" i="2"/>
  <c r="A3937" i="2"/>
  <c r="C3937" i="2"/>
  <c r="D3937" i="2" s="1"/>
  <c r="E3937" i="2" s="1"/>
  <c r="B3937" i="2"/>
  <c r="A3970" i="2"/>
  <c r="C3970" i="2"/>
  <c r="D3970" i="2" s="1"/>
  <c r="E3970" i="2" s="1"/>
  <c r="B3970" i="2"/>
  <c r="A3923" i="2"/>
  <c r="C3923" i="2"/>
  <c r="D3923" i="2" s="1"/>
  <c r="E3923" i="2" s="1"/>
  <c r="B3923" i="2"/>
  <c r="A3936" i="2"/>
  <c r="C3936" i="2"/>
  <c r="D3936" i="2" s="1"/>
  <c r="E3936" i="2" s="1"/>
  <c r="B3936" i="2"/>
  <c r="A3927" i="2"/>
  <c r="C3927" i="2"/>
  <c r="D3927" i="2" s="1"/>
  <c r="E3927" i="2" s="1"/>
  <c r="B3927" i="2"/>
  <c r="A3932" i="2"/>
  <c r="C3932" i="2"/>
  <c r="D3932" i="2" s="1"/>
  <c r="E3932" i="2" s="1"/>
  <c r="B3932" i="2"/>
  <c r="A3924" i="2"/>
  <c r="C3924" i="2"/>
  <c r="D3924" i="2" s="1"/>
  <c r="E3924" i="2" s="1"/>
  <c r="B3924" i="2"/>
  <c r="A3943" i="2"/>
  <c r="C3943" i="2"/>
  <c r="D3943" i="2" s="1"/>
  <c r="E3943" i="2" s="1"/>
  <c r="B3943" i="2"/>
  <c r="A3959" i="2"/>
  <c r="C3959" i="2"/>
  <c r="D3959" i="2" s="1"/>
  <c r="E3959" i="2" s="1"/>
  <c r="B3959" i="2"/>
  <c r="A3944" i="2"/>
  <c r="C3944" i="2"/>
  <c r="D3944" i="2" s="1"/>
  <c r="E3944" i="2" s="1"/>
  <c r="B3944" i="2"/>
  <c r="A3928" i="2"/>
  <c r="C3928" i="2"/>
  <c r="D3928" i="2" s="1"/>
  <c r="E3928" i="2" s="1"/>
  <c r="B3928" i="2"/>
  <c r="A3947" i="2"/>
  <c r="C3947" i="2"/>
  <c r="D3947" i="2" s="1"/>
  <c r="E3947" i="2" s="1"/>
  <c r="B3947" i="2"/>
  <c r="A3994" i="2"/>
  <c r="C3994" i="2"/>
  <c r="D3994" i="2" s="1"/>
  <c r="E3994" i="2" s="1"/>
  <c r="B3994" i="2"/>
  <c r="A3961" i="2"/>
  <c r="C3961" i="2"/>
  <c r="D3961" i="2" s="1"/>
  <c r="E3961" i="2" s="1"/>
  <c r="B3961" i="2"/>
  <c r="A4017" i="2"/>
  <c r="C4017" i="2"/>
  <c r="D4017" i="2" s="1"/>
  <c r="E4017" i="2" s="1"/>
  <c r="B4017" i="2"/>
  <c r="A3982" i="2"/>
  <c r="C3982" i="2"/>
  <c r="D3982" i="2" s="1"/>
  <c r="E3982" i="2" s="1"/>
  <c r="B3982" i="2"/>
  <c r="A3989" i="2"/>
  <c r="C3989" i="2"/>
  <c r="D3989" i="2" s="1"/>
  <c r="E3989" i="2" s="1"/>
  <c r="B3989" i="2"/>
  <c r="A4005" i="2"/>
  <c r="C4005" i="2"/>
  <c r="D4005" i="2" s="1"/>
  <c r="E4005" i="2" s="1"/>
  <c r="B4005" i="2"/>
  <c r="A3966" i="2"/>
  <c r="C3966" i="2"/>
  <c r="D3966" i="2" s="1"/>
  <c r="E3966" i="2" s="1"/>
  <c r="B3966" i="2"/>
  <c r="A4001" i="2"/>
  <c r="C4001" i="2"/>
  <c r="D4001" i="2" s="1"/>
  <c r="E4001" i="2" s="1"/>
  <c r="B4001" i="2"/>
  <c r="A3978" i="2"/>
  <c r="C3978" i="2"/>
  <c r="D3978" i="2" s="1"/>
  <c r="E3978" i="2" s="1"/>
  <c r="B3978" i="2"/>
  <c r="A3950" i="2"/>
  <c r="C3950" i="2"/>
  <c r="D3950" i="2" s="1"/>
  <c r="E3950" i="2" s="1"/>
  <c r="B3950" i="2"/>
  <c r="A3973" i="2"/>
  <c r="C3973" i="2"/>
  <c r="D3973" i="2" s="1"/>
  <c r="E3973" i="2" s="1"/>
  <c r="B3973" i="2"/>
  <c r="A4010" i="2"/>
  <c r="C4010" i="2"/>
  <c r="D4010" i="2" s="1"/>
  <c r="E4010" i="2" s="1"/>
  <c r="B4010" i="2"/>
  <c r="A3987" i="2"/>
  <c r="C3987" i="2"/>
  <c r="D3987" i="2" s="1"/>
  <c r="E3987" i="2" s="1"/>
  <c r="B3987" i="2"/>
  <c r="A3955" i="2"/>
  <c r="C3955" i="2"/>
  <c r="D3955" i="2" s="1"/>
  <c r="E3955" i="2" s="1"/>
  <c r="B3955" i="2"/>
  <c r="A3952" i="2"/>
  <c r="C3952" i="2"/>
  <c r="D3952" i="2" s="1"/>
  <c r="E3952" i="2" s="1"/>
  <c r="B3952" i="2"/>
  <c r="A3968" i="2"/>
  <c r="C3968" i="2"/>
  <c r="D3968" i="2" s="1"/>
  <c r="E3968" i="2" s="1"/>
  <c r="B3968" i="2"/>
  <c r="A3983" i="2"/>
  <c r="C3983" i="2"/>
  <c r="D3983" i="2" s="1"/>
  <c r="E3983" i="2" s="1"/>
  <c r="B3983" i="2"/>
  <c r="A3967" i="2"/>
  <c r="C3967" i="2"/>
  <c r="D3967" i="2" s="1"/>
  <c r="E3967" i="2" s="1"/>
  <c r="B3967" i="2"/>
  <c r="A3948" i="2"/>
  <c r="C3948" i="2"/>
  <c r="D3948" i="2" s="1"/>
  <c r="E3948" i="2" s="1"/>
  <c r="B3948" i="2"/>
  <c r="A3956" i="2"/>
  <c r="C3956" i="2"/>
  <c r="D3956" i="2" s="1"/>
  <c r="E3956" i="2" s="1"/>
  <c r="B3956" i="2"/>
  <c r="A3951" i="2"/>
  <c r="C3951" i="2"/>
  <c r="D3951" i="2" s="1"/>
  <c r="E3951" i="2" s="1"/>
  <c r="B3951" i="2"/>
  <c r="A3960" i="2"/>
  <c r="C3960" i="2"/>
  <c r="D3960" i="2" s="1"/>
  <c r="E3960" i="2" s="1"/>
  <c r="B3960" i="2"/>
  <c r="A3979" i="2"/>
  <c r="C3979" i="2"/>
  <c r="D3979" i="2" s="1"/>
  <c r="E3979" i="2" s="1"/>
  <c r="B3979" i="2"/>
  <c r="A4011" i="2"/>
  <c r="C4011" i="2"/>
  <c r="D4011" i="2" s="1"/>
  <c r="E4011" i="2" s="1"/>
  <c r="B4011" i="2"/>
  <c r="A4034" i="2"/>
  <c r="C4034" i="2"/>
  <c r="D4034" i="2"/>
  <c r="E4034" i="2" s="1"/>
  <c r="B4034" i="2"/>
  <c r="A3997" i="2"/>
  <c r="C3997" i="2"/>
  <c r="D3997" i="2" s="1"/>
  <c r="E3997" i="2" s="1"/>
  <c r="B3997" i="2"/>
  <c r="A3974" i="2"/>
  <c r="C3974" i="2"/>
  <c r="D3974" i="2" s="1"/>
  <c r="E3974" i="2" s="1"/>
  <c r="B3974" i="2"/>
  <c r="A4002" i="2"/>
  <c r="C4002" i="2"/>
  <c r="D4002" i="2" s="1"/>
  <c r="E4002" i="2" s="1"/>
  <c r="B4002" i="2"/>
  <c r="A4025" i="2"/>
  <c r="C4025" i="2"/>
  <c r="D4025" i="2" s="1"/>
  <c r="E4025" i="2" s="1"/>
  <c r="B4025" i="2"/>
  <c r="A3990" i="2"/>
  <c r="C3990" i="2"/>
  <c r="D3990" i="2" s="1"/>
  <c r="E3990" i="2" s="1"/>
  <c r="B3990" i="2"/>
  <c r="A4029" i="2"/>
  <c r="C4029" i="2"/>
  <c r="D4029" i="2" s="1"/>
  <c r="E4029" i="2" s="1"/>
  <c r="B4029" i="2"/>
  <c r="A4013" i="2"/>
  <c r="C4013" i="2"/>
  <c r="D4013" i="2" s="1"/>
  <c r="E4013" i="2" s="1"/>
  <c r="B4013" i="2"/>
  <c r="A4006" i="2"/>
  <c r="C4006" i="2"/>
  <c r="D4006" i="2" s="1"/>
  <c r="E4006" i="2" s="1"/>
  <c r="B4006" i="2"/>
  <c r="A4041" i="2"/>
  <c r="C4041" i="2"/>
  <c r="D4041" i="2" s="1"/>
  <c r="E4041" i="2" s="1"/>
  <c r="B4041" i="2"/>
  <c r="A3985" i="2"/>
  <c r="C3985" i="2"/>
  <c r="D3985" i="2" s="1"/>
  <c r="E3985" i="2" s="1"/>
  <c r="B3985" i="2"/>
  <c r="A4018" i="2"/>
  <c r="C4018" i="2"/>
  <c r="D4018" i="2" s="1"/>
  <c r="E4018" i="2" s="1"/>
  <c r="B4018" i="2"/>
  <c r="A3971" i="2"/>
  <c r="C3971" i="2"/>
  <c r="D3971" i="2" s="1"/>
  <c r="E3971" i="2" s="1"/>
  <c r="B3971" i="2"/>
  <c r="A3984" i="2"/>
  <c r="C3984" i="2"/>
  <c r="D3984" i="2" s="1"/>
  <c r="E3984" i="2" s="1"/>
  <c r="B3984" i="2"/>
  <c r="A3975" i="2"/>
  <c r="C3975" i="2"/>
  <c r="D3975" i="2" s="1"/>
  <c r="E3975" i="2" s="1"/>
  <c r="B3975" i="2"/>
  <c r="A3980" i="2"/>
  <c r="C3980" i="2"/>
  <c r="D3980" i="2" s="1"/>
  <c r="E3980" i="2" s="1"/>
  <c r="B3980" i="2"/>
  <c r="A3972" i="2"/>
  <c r="C3972" i="2"/>
  <c r="D3972" i="2" s="1"/>
  <c r="E3972" i="2" s="1"/>
  <c r="B3972" i="2"/>
  <c r="A3991" i="2"/>
  <c r="C3991" i="2"/>
  <c r="D3991" i="2" s="1"/>
  <c r="E3991" i="2" s="1"/>
  <c r="B3991" i="2"/>
  <c r="A4007" i="2"/>
  <c r="C4007" i="2"/>
  <c r="D4007" i="2" s="1"/>
  <c r="E4007" i="2" s="1"/>
  <c r="B4007" i="2"/>
  <c r="A3992" i="2"/>
  <c r="C3992" i="2"/>
  <c r="D3992" i="2" s="1"/>
  <c r="E3992" i="2" s="1"/>
  <c r="B3992" i="2"/>
  <c r="A3976" i="2"/>
  <c r="C3976" i="2"/>
  <c r="D3976" i="2" s="1"/>
  <c r="E3976" i="2" s="1"/>
  <c r="B3976" i="2"/>
  <c r="A3995" i="2"/>
  <c r="C3995" i="2"/>
  <c r="D3995" i="2" s="1"/>
  <c r="E3995" i="2" s="1"/>
  <c r="B3995" i="2"/>
  <c r="A4042" i="2"/>
  <c r="C4042" i="2"/>
  <c r="D4042" i="2" s="1"/>
  <c r="E4042" i="2" s="1"/>
  <c r="B4042" i="2"/>
  <c r="A4009" i="2"/>
  <c r="C4009" i="2"/>
  <c r="D4009" i="2" s="1"/>
  <c r="E4009" i="2" s="1"/>
  <c r="B4009" i="2"/>
  <c r="A4065" i="2"/>
  <c r="C4065" i="2"/>
  <c r="D4065" i="2" s="1"/>
  <c r="E4065" i="2" s="1"/>
  <c r="B4065" i="2"/>
  <c r="A4030" i="2"/>
  <c r="C4030" i="2"/>
  <c r="D4030" i="2" s="1"/>
  <c r="E4030" i="2" s="1"/>
  <c r="B4030" i="2"/>
  <c r="A4037" i="2"/>
  <c r="C4037" i="2"/>
  <c r="D4037" i="2" s="1"/>
  <c r="E4037" i="2" s="1"/>
  <c r="B4037" i="2"/>
  <c r="A4053" i="2"/>
  <c r="C4053" i="2"/>
  <c r="D4053" i="2" s="1"/>
  <c r="E4053" i="2" s="1"/>
  <c r="B4053" i="2"/>
  <c r="A4014" i="2"/>
  <c r="C4014" i="2"/>
  <c r="D4014" i="2"/>
  <c r="E4014" i="2" s="1"/>
  <c r="B4014" i="2"/>
  <c r="A4049" i="2"/>
  <c r="C4049" i="2"/>
  <c r="D4049" i="2" s="1"/>
  <c r="E4049" i="2" s="1"/>
  <c r="B4049" i="2"/>
  <c r="A4026" i="2"/>
  <c r="C4026" i="2"/>
  <c r="D4026" i="2" s="1"/>
  <c r="E4026" i="2" s="1"/>
  <c r="B4026" i="2"/>
  <c r="A3998" i="2"/>
  <c r="C3998" i="2"/>
  <c r="D3998" i="2" s="1"/>
  <c r="E3998" i="2" s="1"/>
  <c r="B3998" i="2"/>
  <c r="A4021" i="2"/>
  <c r="C4021" i="2"/>
  <c r="D4021" i="2" s="1"/>
  <c r="E4021" i="2" s="1"/>
  <c r="B4021" i="2"/>
  <c r="A4058" i="2"/>
  <c r="C4058" i="2"/>
  <c r="D4058" i="2" s="1"/>
  <c r="E4058" i="2" s="1"/>
  <c r="B4058" i="2"/>
  <c r="A4035" i="2"/>
  <c r="C4035" i="2"/>
  <c r="D4035" i="2" s="1"/>
  <c r="E4035" i="2" s="1"/>
  <c r="B4035" i="2"/>
  <c r="A4003" i="2"/>
  <c r="C4003" i="2"/>
  <c r="D4003" i="2" s="1"/>
  <c r="E4003" i="2" s="1"/>
  <c r="B4003" i="2"/>
  <c r="A4000" i="2"/>
  <c r="C4000" i="2"/>
  <c r="D4000" i="2" s="1"/>
  <c r="E4000" i="2" s="1"/>
  <c r="B4000" i="2"/>
  <c r="A4016" i="2"/>
  <c r="C4016" i="2"/>
  <c r="D4016" i="2" s="1"/>
  <c r="E4016" i="2" s="1"/>
  <c r="B4016" i="2"/>
  <c r="A4031" i="2"/>
  <c r="C4031" i="2"/>
  <c r="D4031" i="2" s="1"/>
  <c r="E4031" i="2" s="1"/>
  <c r="B4031" i="2"/>
  <c r="A4015" i="2"/>
  <c r="C4015" i="2"/>
  <c r="D4015" i="2" s="1"/>
  <c r="E4015" i="2" s="1"/>
  <c r="B4015" i="2"/>
  <c r="A3996" i="2"/>
  <c r="C3996" i="2"/>
  <c r="D3996" i="2" s="1"/>
  <c r="E3996" i="2" s="1"/>
  <c r="B3996" i="2"/>
  <c r="A4004" i="2"/>
  <c r="C4004" i="2"/>
  <c r="D4004" i="2" s="1"/>
  <c r="E4004" i="2" s="1"/>
  <c r="B4004" i="2"/>
  <c r="A3999" i="2"/>
  <c r="C3999" i="2"/>
  <c r="D3999" i="2" s="1"/>
  <c r="E3999" i="2" s="1"/>
  <c r="B3999" i="2"/>
  <c r="A4008" i="2"/>
  <c r="C4008" i="2"/>
  <c r="D4008" i="2"/>
  <c r="E4008" i="2" s="1"/>
  <c r="B4008" i="2"/>
  <c r="A4027" i="2"/>
  <c r="C4027" i="2"/>
  <c r="D4027" i="2" s="1"/>
  <c r="E4027" i="2" s="1"/>
  <c r="B4027" i="2"/>
  <c r="A4059" i="2"/>
  <c r="C4059" i="2"/>
  <c r="D4059" i="2" s="1"/>
  <c r="E4059" i="2" s="1"/>
  <c r="B4059" i="2"/>
  <c r="A4082" i="2"/>
  <c r="C4082" i="2"/>
  <c r="D4082" i="2" s="1"/>
  <c r="E4082" i="2" s="1"/>
  <c r="B4082" i="2"/>
  <c r="A4045" i="2"/>
  <c r="C4045" i="2"/>
  <c r="D4045" i="2" s="1"/>
  <c r="E4045" i="2" s="1"/>
  <c r="B4045" i="2"/>
  <c r="A4022" i="2"/>
  <c r="C4022" i="2"/>
  <c r="D4022" i="2" s="1"/>
  <c r="E4022" i="2" s="1"/>
  <c r="B4022" i="2"/>
  <c r="A4050" i="2"/>
  <c r="C4050" i="2"/>
  <c r="D4050" i="2" s="1"/>
  <c r="E4050" i="2" s="1"/>
  <c r="B4050" i="2"/>
  <c r="A4073" i="2"/>
  <c r="C4073" i="2"/>
  <c r="D4073" i="2" s="1"/>
  <c r="E4073" i="2" s="1"/>
  <c r="B4073" i="2"/>
  <c r="A4038" i="2"/>
  <c r="C4038" i="2"/>
  <c r="D4038" i="2" s="1"/>
  <c r="E4038" i="2" s="1"/>
  <c r="B4038" i="2"/>
  <c r="A4077" i="2"/>
  <c r="C4077" i="2"/>
  <c r="D4077" i="2" s="1"/>
  <c r="E4077" i="2" s="1"/>
  <c r="B4077" i="2"/>
  <c r="A4061" i="2"/>
  <c r="C4061" i="2"/>
  <c r="D4061" i="2" s="1"/>
  <c r="E4061" i="2" s="1"/>
  <c r="B4061" i="2"/>
  <c r="A4054" i="2"/>
  <c r="C4054" i="2"/>
  <c r="D4054" i="2" s="1"/>
  <c r="E4054" i="2" s="1"/>
  <c r="B4054" i="2"/>
  <c r="A4089" i="2"/>
  <c r="C4089" i="2"/>
  <c r="D4089" i="2" s="1"/>
  <c r="E4089" i="2" s="1"/>
  <c r="B4089" i="2"/>
  <c r="A4033" i="2"/>
  <c r="C4033" i="2"/>
  <c r="D4033" i="2" s="1"/>
  <c r="E4033" i="2" s="1"/>
  <c r="B4033" i="2"/>
  <c r="A4066" i="2"/>
  <c r="C4066" i="2"/>
  <c r="D4066" i="2" s="1"/>
  <c r="E4066" i="2" s="1"/>
  <c r="B4066" i="2"/>
  <c r="A4019" i="2"/>
  <c r="C4019" i="2"/>
  <c r="D4019" i="2" s="1"/>
  <c r="E4019" i="2" s="1"/>
  <c r="B4019" i="2"/>
  <c r="A4032" i="2"/>
  <c r="C4032" i="2"/>
  <c r="D4032" i="2" s="1"/>
  <c r="E4032" i="2" s="1"/>
  <c r="B4032" i="2"/>
  <c r="A4023" i="2"/>
  <c r="C4023" i="2"/>
  <c r="D4023" i="2"/>
  <c r="E4023" i="2" s="1"/>
  <c r="B4023" i="2"/>
  <c r="A4028" i="2"/>
  <c r="C4028" i="2"/>
  <c r="D4028" i="2" s="1"/>
  <c r="E4028" i="2" s="1"/>
  <c r="B4028" i="2"/>
  <c r="A4020" i="2"/>
  <c r="C4020" i="2"/>
  <c r="D4020" i="2" s="1"/>
  <c r="E4020" i="2" s="1"/>
  <c r="B4020" i="2"/>
  <c r="A4039" i="2"/>
  <c r="C4039" i="2"/>
  <c r="D4039" i="2" s="1"/>
  <c r="E4039" i="2" s="1"/>
  <c r="B4039" i="2"/>
  <c r="A4055" i="2"/>
  <c r="C4055" i="2"/>
  <c r="D4055" i="2" s="1"/>
  <c r="E4055" i="2" s="1"/>
  <c r="B4055" i="2"/>
  <c r="A4040" i="2"/>
  <c r="C4040" i="2"/>
  <c r="D4040" i="2" s="1"/>
  <c r="E4040" i="2" s="1"/>
  <c r="B4040" i="2"/>
  <c r="A4024" i="2"/>
  <c r="C4024" i="2"/>
  <c r="D4024" i="2" s="1"/>
  <c r="E4024" i="2" s="1"/>
  <c r="B4024" i="2"/>
  <c r="A4048" i="2"/>
  <c r="C4048" i="2"/>
  <c r="D4048" i="2" s="1"/>
  <c r="E4048" i="2" s="1"/>
  <c r="B4048" i="2"/>
  <c r="A4064" i="2"/>
  <c r="C4064" i="2"/>
  <c r="D4064" i="2" s="1"/>
  <c r="E4064" i="2" s="1"/>
  <c r="B4064" i="2"/>
  <c r="A4079" i="2"/>
  <c r="C4079" i="2"/>
  <c r="D4079" i="2" s="1"/>
  <c r="E4079" i="2" s="1"/>
  <c r="B4079" i="2"/>
  <c r="A4044" i="2"/>
  <c r="C4044" i="2"/>
  <c r="D4044" i="2" s="1"/>
  <c r="E4044" i="2" s="1"/>
  <c r="B4044" i="2"/>
  <c r="A4052" i="2"/>
  <c r="C4052" i="2"/>
  <c r="D4052" i="2" s="1"/>
  <c r="E4052" i="2" s="1"/>
  <c r="B4052" i="2"/>
  <c r="A4047" i="2"/>
  <c r="C4047" i="2"/>
  <c r="D4047" i="2" s="1"/>
  <c r="E4047" i="2" s="1"/>
  <c r="B4047" i="2"/>
  <c r="A4056" i="2"/>
  <c r="C4056" i="2"/>
  <c r="D4056" i="2" s="1"/>
  <c r="E4056" i="2" s="1"/>
  <c r="B4056" i="2"/>
  <c r="A4043" i="2"/>
  <c r="C4043" i="2"/>
  <c r="D4043" i="2" s="1"/>
  <c r="E4043" i="2" s="1"/>
  <c r="B4043" i="2"/>
  <c r="A4090" i="2"/>
  <c r="C4090" i="2"/>
  <c r="D4090" i="2" s="1"/>
  <c r="E4090" i="2" s="1"/>
  <c r="B4090" i="2"/>
  <c r="A4057" i="2"/>
  <c r="C4057" i="2"/>
  <c r="D4057" i="2" s="1"/>
  <c r="E4057" i="2" s="1"/>
  <c r="B4057" i="2"/>
  <c r="A4113" i="2"/>
  <c r="C4113" i="2"/>
  <c r="D4113" i="2" s="1"/>
  <c r="E4113" i="2" s="1"/>
  <c r="B4113" i="2"/>
  <c r="A4078" i="2"/>
  <c r="C4078" i="2"/>
  <c r="D4078" i="2" s="1"/>
  <c r="E4078" i="2" s="1"/>
  <c r="B4078" i="2"/>
  <c r="A4085" i="2"/>
  <c r="C4085" i="2"/>
  <c r="D4085" i="2" s="1"/>
  <c r="E4085" i="2" s="1"/>
  <c r="B4085" i="2"/>
  <c r="A4101" i="2"/>
  <c r="C4101" i="2"/>
  <c r="D4101" i="2" s="1"/>
  <c r="E4101" i="2" s="1"/>
  <c r="B4101" i="2"/>
  <c r="A4062" i="2"/>
  <c r="C4062" i="2"/>
  <c r="D4062" i="2" s="1"/>
  <c r="E4062" i="2" s="1"/>
  <c r="B4062" i="2"/>
  <c r="A4097" i="2"/>
  <c r="C4097" i="2"/>
  <c r="D4097" i="2" s="1"/>
  <c r="E4097" i="2" s="1"/>
  <c r="B4097" i="2"/>
  <c r="A4074" i="2"/>
  <c r="C4074" i="2"/>
  <c r="D4074" i="2" s="1"/>
  <c r="E4074" i="2" s="1"/>
  <c r="B4074" i="2"/>
  <c r="A4046" i="2"/>
  <c r="C4046" i="2"/>
  <c r="D4046" i="2"/>
  <c r="E4046" i="2" s="1"/>
  <c r="B4046" i="2"/>
  <c r="A4069" i="2"/>
  <c r="C4069" i="2"/>
  <c r="D4069" i="2" s="1"/>
  <c r="E4069" i="2" s="1"/>
  <c r="B4069" i="2"/>
  <c r="A4106" i="2"/>
  <c r="C4106" i="2"/>
  <c r="D4106" i="2" s="1"/>
  <c r="E4106" i="2" s="1"/>
  <c r="B4106" i="2"/>
  <c r="A4083" i="2"/>
  <c r="C4083" i="2"/>
  <c r="D4083" i="2" s="1"/>
  <c r="E4083" i="2" s="1"/>
  <c r="B4083" i="2"/>
  <c r="A4051" i="2"/>
  <c r="C4051" i="2"/>
  <c r="D4051" i="2" s="1"/>
  <c r="E4051" i="2" s="1"/>
  <c r="B4051" i="2"/>
  <c r="A4063" i="2"/>
  <c r="C4063" i="2"/>
  <c r="D4063" i="2" s="1"/>
  <c r="E4063" i="2" s="1"/>
  <c r="B4063" i="2"/>
  <c r="A4107" i="2"/>
  <c r="C4107" i="2"/>
  <c r="D4107" i="2" s="1"/>
  <c r="E4107" i="2" s="1"/>
  <c r="B4107" i="2"/>
  <c r="A4098" i="2"/>
  <c r="C4098" i="2"/>
  <c r="D4098" i="2" s="1"/>
  <c r="E4098" i="2" s="1"/>
  <c r="B4098" i="2"/>
  <c r="A4086" i="2"/>
  <c r="C4086" i="2"/>
  <c r="D4086" i="2" s="1"/>
  <c r="E4086" i="2" s="1"/>
  <c r="B4086" i="2"/>
  <c r="A4109" i="2"/>
  <c r="C4109" i="2"/>
  <c r="D4109" i="2" s="1"/>
  <c r="E4109" i="2" s="1"/>
  <c r="B4109" i="2"/>
  <c r="A4102" i="2"/>
  <c r="C4102" i="2"/>
  <c r="D4102" i="2" s="1"/>
  <c r="E4102" i="2" s="1"/>
  <c r="B4102" i="2"/>
  <c r="A4137" i="2"/>
  <c r="C4137" i="2"/>
  <c r="D4137" i="2" s="1"/>
  <c r="E4137" i="2" s="1"/>
  <c r="B4137" i="2"/>
  <c r="A4081" i="2"/>
  <c r="C4081" i="2"/>
  <c r="D4081" i="2" s="1"/>
  <c r="E4081" i="2" s="1"/>
  <c r="B4081" i="2"/>
  <c r="A4114" i="2"/>
  <c r="C4114" i="2"/>
  <c r="D4114" i="2" s="1"/>
  <c r="E4114" i="2" s="1"/>
  <c r="B4114" i="2"/>
  <c r="A4067" i="2"/>
  <c r="C4067" i="2"/>
  <c r="D4067" i="2" s="1"/>
  <c r="E4067" i="2" s="1"/>
  <c r="B4067" i="2"/>
  <c r="A4075" i="2"/>
  <c r="C4075" i="2"/>
  <c r="D4075" i="2" s="1"/>
  <c r="E4075" i="2" s="1"/>
  <c r="B4075" i="2"/>
  <c r="A4130" i="2"/>
  <c r="C4130" i="2"/>
  <c r="D4130" i="2"/>
  <c r="E4130" i="2" s="1"/>
  <c r="B4130" i="2"/>
  <c r="A4093" i="2"/>
  <c r="C4093" i="2"/>
  <c r="D4093" i="2" s="1"/>
  <c r="E4093" i="2" s="1"/>
  <c r="B4093" i="2"/>
  <c r="A4070" i="2"/>
  <c r="C4070" i="2"/>
  <c r="D4070" i="2" s="1"/>
  <c r="E4070" i="2" s="1"/>
  <c r="B4070" i="2"/>
  <c r="A4121" i="2"/>
  <c r="C4121" i="2"/>
  <c r="D4121" i="2" s="1"/>
  <c r="E4121" i="2" s="1"/>
  <c r="B4121" i="2"/>
  <c r="A4125" i="2"/>
  <c r="C4125" i="2"/>
  <c r="D4125" i="2" s="1"/>
  <c r="E4125" i="2" s="1"/>
  <c r="B4125" i="2"/>
  <c r="A4087" i="2"/>
  <c r="C4087" i="2"/>
  <c r="D4087" i="2" s="1"/>
  <c r="E4087" i="2" s="1"/>
  <c r="B4087" i="2"/>
  <c r="A4080" i="2"/>
  <c r="C4080" i="2"/>
  <c r="D4080" i="2" s="1"/>
  <c r="E4080" i="2" s="1"/>
  <c r="B4080" i="2"/>
  <c r="A4071" i="2"/>
  <c r="C4071" i="2"/>
  <c r="D4071" i="2" s="1"/>
  <c r="E4071" i="2" s="1"/>
  <c r="B4071" i="2"/>
  <c r="A4076" i="2"/>
  <c r="C4076" i="2"/>
  <c r="D4076" i="2" s="1"/>
  <c r="E4076" i="2" s="1"/>
  <c r="B4076" i="2"/>
  <c r="A4068" i="2"/>
  <c r="C4068" i="2"/>
  <c r="D4068" i="2" s="1"/>
  <c r="E4068" i="2" s="1"/>
  <c r="B4068" i="2"/>
  <c r="A4103" i="2"/>
  <c r="C4103" i="2"/>
  <c r="D4103" i="2" s="1"/>
  <c r="E4103" i="2" s="1"/>
  <c r="B4103" i="2"/>
  <c r="A4088" i="2"/>
  <c r="C4088" i="2"/>
  <c r="D4088" i="2" s="1"/>
  <c r="E4088" i="2" s="1"/>
  <c r="B4088" i="2"/>
  <c r="A4072" i="2"/>
  <c r="C4072" i="2"/>
  <c r="D4072" i="2" s="1"/>
  <c r="E4072" i="2" s="1"/>
  <c r="B4072" i="2"/>
  <c r="A4149" i="2"/>
  <c r="C4149" i="2"/>
  <c r="D4149" i="2" s="1"/>
  <c r="E4149" i="2" s="1"/>
  <c r="B4149" i="2"/>
  <c r="A4145" i="2"/>
  <c r="C4145" i="2"/>
  <c r="D4145" i="2" s="1"/>
  <c r="E4145" i="2" s="1"/>
  <c r="B4145" i="2"/>
  <c r="A4094" i="2"/>
  <c r="C4094" i="2"/>
  <c r="D4094" i="2" s="1"/>
  <c r="E4094" i="2" s="1"/>
  <c r="B4094" i="2"/>
  <c r="A4117" i="2"/>
  <c r="C4117" i="2"/>
  <c r="D4117" i="2" s="1"/>
  <c r="E4117" i="2" s="1"/>
  <c r="B4117" i="2"/>
  <c r="A4154" i="2"/>
  <c r="C4154" i="2"/>
  <c r="D4154" i="2" s="1"/>
  <c r="E4154" i="2" s="1"/>
  <c r="B4154" i="2"/>
  <c r="A4099" i="2"/>
  <c r="C4099" i="2"/>
  <c r="D4099" i="2" s="1"/>
  <c r="E4099" i="2" s="1"/>
  <c r="B4099" i="2"/>
  <c r="A4091" i="2"/>
  <c r="C4091" i="2"/>
  <c r="D4091" i="2" s="1"/>
  <c r="E4091" i="2" s="1"/>
  <c r="B4091" i="2"/>
  <c r="A4138" i="2"/>
  <c r="C4138" i="2"/>
  <c r="D4138" i="2" s="1"/>
  <c r="E4138" i="2" s="1"/>
  <c r="B4138" i="2"/>
  <c r="A4105" i="2"/>
  <c r="C4105" i="2"/>
  <c r="D4105" i="2"/>
  <c r="E4105" i="2" s="1"/>
  <c r="B4105" i="2"/>
  <c r="A4161" i="2"/>
  <c r="C4161" i="2"/>
  <c r="D4161" i="2" s="1"/>
  <c r="E4161" i="2" s="1"/>
  <c r="B4161" i="2"/>
  <c r="A4126" i="2"/>
  <c r="C4126" i="2"/>
  <c r="D4126" i="2" s="1"/>
  <c r="E4126" i="2" s="1"/>
  <c r="B4126" i="2"/>
  <c r="A4133" i="2"/>
  <c r="C4133" i="2"/>
  <c r="D4133" i="2" s="1"/>
  <c r="E4133" i="2" s="1"/>
  <c r="B4133" i="2"/>
  <c r="A4110" i="2"/>
  <c r="C4110" i="2"/>
  <c r="D4110" i="2" s="1"/>
  <c r="E4110" i="2" s="1"/>
  <c r="B4110" i="2"/>
  <c r="A4122" i="2"/>
  <c r="C4122" i="2"/>
  <c r="D4122" i="2" s="1"/>
  <c r="E4122" i="2" s="1"/>
  <c r="B4122" i="2"/>
  <c r="A4131" i="2"/>
  <c r="C4131" i="2"/>
  <c r="D4131" i="2" s="1"/>
  <c r="E4131" i="2" s="1"/>
  <c r="B4131" i="2"/>
  <c r="A4096" i="2"/>
  <c r="C4096" i="2"/>
  <c r="D4096" i="2" s="1"/>
  <c r="E4096" i="2" s="1"/>
  <c r="B4096" i="2"/>
  <c r="A4112" i="2"/>
  <c r="C4112" i="2"/>
  <c r="D4112" i="2" s="1"/>
  <c r="E4112" i="2" s="1"/>
  <c r="B4112" i="2"/>
  <c r="A4127" i="2"/>
  <c r="C4127" i="2"/>
  <c r="D4127" i="2" s="1"/>
  <c r="E4127" i="2" s="1"/>
  <c r="B4127" i="2"/>
  <c r="A4092" i="2"/>
  <c r="C4092" i="2"/>
  <c r="D4092" i="2" s="1"/>
  <c r="E4092" i="2" s="1"/>
  <c r="B4092" i="2"/>
  <c r="A4100" i="2"/>
  <c r="C4100" i="2"/>
  <c r="D4100" i="2" s="1"/>
  <c r="E4100" i="2" s="1"/>
  <c r="B4100" i="2"/>
  <c r="A4095" i="2"/>
  <c r="C4095" i="2"/>
  <c r="D4095" i="2" s="1"/>
  <c r="E4095" i="2" s="1"/>
  <c r="B4095" i="2"/>
  <c r="A4104" i="2"/>
  <c r="C4104" i="2"/>
  <c r="D4104" i="2" s="1"/>
  <c r="E4104" i="2" s="1"/>
  <c r="B4104" i="2"/>
  <c r="A4111" i="2"/>
  <c r="C4111" i="2"/>
  <c r="D4111" i="2" s="1"/>
  <c r="E4111" i="2" s="1"/>
  <c r="B4111" i="2"/>
  <c r="A4155" i="2"/>
  <c r="C4155" i="2"/>
  <c r="D4155" i="2" s="1"/>
  <c r="E4155" i="2" s="1"/>
  <c r="B4155" i="2"/>
  <c r="A4146" i="2"/>
  <c r="C4146" i="2"/>
  <c r="D4146" i="2" s="1"/>
  <c r="E4146" i="2" s="1"/>
  <c r="B4146" i="2"/>
  <c r="A4134" i="2"/>
  <c r="C4134" i="2"/>
  <c r="D4134" i="2" s="1"/>
  <c r="E4134" i="2" s="1"/>
  <c r="B4134" i="2"/>
  <c r="A4157" i="2"/>
  <c r="C4157" i="2"/>
  <c r="D4157" i="2" s="1"/>
  <c r="E4157" i="2" s="1"/>
  <c r="B4157" i="2"/>
  <c r="A4150" i="2"/>
  <c r="C4150" i="2"/>
  <c r="D4150" i="2" s="1"/>
  <c r="E4150" i="2" s="1"/>
  <c r="B4150" i="2"/>
  <c r="A4185" i="2"/>
  <c r="C4185" i="2"/>
  <c r="D4185" i="2" s="1"/>
  <c r="E4185" i="2" s="1"/>
  <c r="B4185" i="2"/>
  <c r="A4129" i="2"/>
  <c r="C4129" i="2"/>
  <c r="D4129" i="2" s="1"/>
  <c r="E4129" i="2" s="1"/>
  <c r="B4129" i="2"/>
  <c r="A4162" i="2"/>
  <c r="C4162" i="2"/>
  <c r="D4162" i="2" s="1"/>
  <c r="E4162" i="2" s="1"/>
  <c r="B4162" i="2"/>
  <c r="A4115" i="2"/>
  <c r="C4115" i="2"/>
  <c r="D4115" i="2" s="1"/>
  <c r="E4115" i="2" s="1"/>
  <c r="B4115" i="2"/>
  <c r="A4123" i="2"/>
  <c r="C4123" i="2"/>
  <c r="D4123" i="2" s="1"/>
  <c r="E4123" i="2" s="1"/>
  <c r="B4123" i="2"/>
  <c r="A4178" i="2"/>
  <c r="C4178" i="2"/>
  <c r="D4178" i="2"/>
  <c r="E4178" i="2" s="1"/>
  <c r="B4178" i="2"/>
  <c r="A4141" i="2"/>
  <c r="C4141" i="2"/>
  <c r="D4141" i="2" s="1"/>
  <c r="E4141" i="2" s="1"/>
  <c r="B4141" i="2"/>
  <c r="A4118" i="2"/>
  <c r="C4118" i="2"/>
  <c r="D4118" i="2" s="1"/>
  <c r="E4118" i="2" s="1"/>
  <c r="B4118" i="2"/>
  <c r="A4169" i="2"/>
  <c r="C4169" i="2"/>
  <c r="D4169" i="2" s="1"/>
  <c r="E4169" i="2" s="1"/>
  <c r="B4169" i="2"/>
  <c r="A4173" i="2"/>
  <c r="C4173" i="2"/>
  <c r="D4173" i="2" s="1"/>
  <c r="E4173" i="2" s="1"/>
  <c r="B4173" i="2"/>
  <c r="A4135" i="2"/>
  <c r="C4135" i="2"/>
  <c r="D4135" i="2" s="1"/>
  <c r="E4135" i="2" s="1"/>
  <c r="B4135" i="2"/>
  <c r="A4128" i="2"/>
  <c r="C4128" i="2"/>
  <c r="D4128" i="2" s="1"/>
  <c r="E4128" i="2" s="1"/>
  <c r="B4128" i="2"/>
  <c r="A4119" i="2"/>
  <c r="C4119" i="2"/>
  <c r="D4119" i="2" s="1"/>
  <c r="E4119" i="2" s="1"/>
  <c r="B4119" i="2"/>
  <c r="A4124" i="2"/>
  <c r="C4124" i="2"/>
  <c r="D4124" i="2" s="1"/>
  <c r="E4124" i="2" s="1"/>
  <c r="B4124" i="2"/>
  <c r="A4116" i="2"/>
  <c r="C4116" i="2"/>
  <c r="D4116" i="2" s="1"/>
  <c r="E4116" i="2" s="1"/>
  <c r="B4116" i="2"/>
  <c r="A4151" i="2"/>
  <c r="C4151" i="2"/>
  <c r="D4151" i="2" s="1"/>
  <c r="E4151" i="2" s="1"/>
  <c r="B4151" i="2"/>
  <c r="A4136" i="2"/>
  <c r="C4136" i="2"/>
  <c r="D4136" i="2" s="1"/>
  <c r="E4136" i="2" s="1"/>
  <c r="B4136" i="2"/>
  <c r="A4120" i="2"/>
  <c r="C4120" i="2"/>
  <c r="D4120" i="2" s="1"/>
  <c r="E4120" i="2" s="1"/>
  <c r="B4120" i="2"/>
  <c r="A4197" i="2"/>
  <c r="C4197" i="2"/>
  <c r="D4197" i="2" s="1"/>
  <c r="E4197" i="2" s="1"/>
  <c r="B4197" i="2"/>
  <c r="A4193" i="2"/>
  <c r="C4193" i="2"/>
  <c r="D4193" i="2" s="1"/>
  <c r="E4193" i="2" s="1"/>
  <c r="B4193" i="2"/>
  <c r="A4142" i="2"/>
  <c r="C4142" i="2"/>
  <c r="D4142" i="2" s="1"/>
  <c r="E4142" i="2" s="1"/>
  <c r="B4142" i="2"/>
  <c r="A4165" i="2"/>
  <c r="C4165" i="2"/>
  <c r="D4165" i="2" s="1"/>
  <c r="E4165" i="2" s="1"/>
  <c r="B4165" i="2"/>
  <c r="A4202" i="2"/>
  <c r="C4202" i="2"/>
  <c r="D4202" i="2" s="1"/>
  <c r="E4202" i="2" s="1"/>
  <c r="B4202" i="2"/>
  <c r="A4147" i="2"/>
  <c r="C4147" i="2"/>
  <c r="D4147" i="2" s="1"/>
  <c r="E4147" i="2" s="1"/>
  <c r="B4147" i="2"/>
  <c r="A4139" i="2"/>
  <c r="C4139" i="2"/>
  <c r="D4139" i="2" s="1"/>
  <c r="E4139" i="2" s="1"/>
  <c r="B4139" i="2"/>
  <c r="A4186" i="2"/>
  <c r="C4186" i="2"/>
  <c r="D4186" i="2" s="1"/>
  <c r="E4186" i="2" s="1"/>
  <c r="B4186" i="2"/>
  <c r="A4153" i="2"/>
  <c r="C4153" i="2"/>
  <c r="D4153" i="2" s="1"/>
  <c r="E4153" i="2" s="1"/>
  <c r="B4153" i="2"/>
  <c r="A4209" i="2"/>
  <c r="C4209" i="2"/>
  <c r="D4209" i="2" s="1"/>
  <c r="E4209" i="2" s="1"/>
  <c r="B4209" i="2"/>
  <c r="A4174" i="2"/>
  <c r="C4174" i="2"/>
  <c r="D4174" i="2" s="1"/>
  <c r="E4174" i="2" s="1"/>
  <c r="B4174" i="2"/>
  <c r="A4181" i="2"/>
  <c r="C4181" i="2"/>
  <c r="D4181" i="2" s="1"/>
  <c r="E4181" i="2" s="1"/>
  <c r="B4181" i="2"/>
  <c r="A4158" i="2"/>
  <c r="C4158" i="2"/>
  <c r="D4158" i="2" s="1"/>
  <c r="E4158" i="2" s="1"/>
  <c r="B4158" i="2"/>
  <c r="A4170" i="2"/>
  <c r="C4170" i="2"/>
  <c r="D4170" i="2" s="1"/>
  <c r="E4170" i="2" s="1"/>
  <c r="B4170" i="2"/>
  <c r="A4179" i="2"/>
  <c r="C4179" i="2"/>
  <c r="D4179" i="2" s="1"/>
  <c r="E4179" i="2" s="1"/>
  <c r="B4179" i="2"/>
  <c r="A4144" i="2"/>
  <c r="C4144" i="2"/>
  <c r="D4144" i="2" s="1"/>
  <c r="E4144" i="2" s="1"/>
  <c r="B4144" i="2"/>
  <c r="A4160" i="2"/>
  <c r="C4160" i="2"/>
  <c r="D4160" i="2" s="1"/>
  <c r="E4160" i="2" s="1"/>
  <c r="B4160" i="2"/>
  <c r="A4175" i="2"/>
  <c r="C4175" i="2"/>
  <c r="D4175" i="2" s="1"/>
  <c r="E4175" i="2" s="1"/>
  <c r="B4175" i="2"/>
  <c r="A4140" i="2"/>
  <c r="C4140" i="2"/>
  <c r="D4140" i="2" s="1"/>
  <c r="E4140" i="2" s="1"/>
  <c r="B4140" i="2"/>
  <c r="A4148" i="2"/>
  <c r="C4148" i="2"/>
  <c r="D4148" i="2" s="1"/>
  <c r="E4148" i="2" s="1"/>
  <c r="B4148" i="2"/>
  <c r="A4143" i="2"/>
  <c r="C4143" i="2"/>
  <c r="D4143" i="2" s="1"/>
  <c r="E4143" i="2" s="1"/>
  <c r="B4143" i="2"/>
  <c r="A4152" i="2"/>
  <c r="C4152" i="2"/>
  <c r="D4152" i="2" s="1"/>
  <c r="E4152" i="2" s="1"/>
  <c r="B4152" i="2"/>
  <c r="A4159" i="2"/>
  <c r="C4159" i="2"/>
  <c r="D4159" i="2" s="1"/>
  <c r="E4159" i="2" s="1"/>
  <c r="B4159" i="2"/>
  <c r="A4203" i="2"/>
  <c r="C4203" i="2"/>
  <c r="D4203" i="2" s="1"/>
  <c r="E4203" i="2" s="1"/>
  <c r="B4203" i="2"/>
  <c r="A4194" i="2"/>
  <c r="C4194" i="2"/>
  <c r="D4194" i="2" s="1"/>
  <c r="E4194" i="2" s="1"/>
  <c r="B4194" i="2"/>
  <c r="A4182" i="2"/>
  <c r="C4182" i="2"/>
  <c r="D4182" i="2" s="1"/>
  <c r="E4182" i="2" s="1"/>
  <c r="B4182" i="2"/>
  <c r="A4205" i="2"/>
  <c r="C4205" i="2"/>
  <c r="D4205" i="2" s="1"/>
  <c r="E4205" i="2" s="1"/>
  <c r="B4205" i="2"/>
  <c r="A4198" i="2"/>
  <c r="C4198" i="2"/>
  <c r="D4198" i="2" s="1"/>
  <c r="E4198" i="2" s="1"/>
  <c r="B4198" i="2"/>
  <c r="A4233" i="2"/>
  <c r="C4233" i="2"/>
  <c r="D4233" i="2" s="1"/>
  <c r="E4233" i="2" s="1"/>
  <c r="B4233" i="2"/>
  <c r="A4177" i="2"/>
  <c r="C4177" i="2"/>
  <c r="D4177" i="2" s="1"/>
  <c r="E4177" i="2" s="1"/>
  <c r="B4177" i="2"/>
  <c r="A4210" i="2"/>
  <c r="C4210" i="2"/>
  <c r="D4210" i="2" s="1"/>
  <c r="E4210" i="2" s="1"/>
  <c r="B4210" i="2"/>
  <c r="A4163" i="2"/>
  <c r="C4163" i="2"/>
  <c r="D4163" i="2" s="1"/>
  <c r="E4163" i="2" s="1"/>
  <c r="B4163" i="2"/>
  <c r="A4171" i="2"/>
  <c r="C4171" i="2"/>
  <c r="D4171" i="2" s="1"/>
  <c r="E4171" i="2" s="1"/>
  <c r="B4171" i="2"/>
  <c r="A4226" i="2"/>
  <c r="C4226" i="2"/>
  <c r="D4226" i="2" s="1"/>
  <c r="E4226" i="2" s="1"/>
  <c r="B4226" i="2"/>
  <c r="A4189" i="2"/>
  <c r="C4189" i="2"/>
  <c r="D4189" i="2" s="1"/>
  <c r="E4189" i="2" s="1"/>
  <c r="B4189" i="2"/>
  <c r="A4166" i="2"/>
  <c r="C4166" i="2"/>
  <c r="D4166" i="2" s="1"/>
  <c r="E4166" i="2" s="1"/>
  <c r="B4166" i="2"/>
  <c r="A4217" i="2"/>
  <c r="C4217" i="2"/>
  <c r="D4217" i="2" s="1"/>
  <c r="E4217" i="2" s="1"/>
  <c r="B4217" i="2"/>
  <c r="A4221" i="2"/>
  <c r="C4221" i="2"/>
  <c r="D4221" i="2" s="1"/>
  <c r="E4221" i="2" s="1"/>
  <c r="B4221" i="2"/>
  <c r="A4183" i="2"/>
  <c r="C4183" i="2"/>
  <c r="D4183" i="2" s="1"/>
  <c r="E4183" i="2" s="1"/>
  <c r="B4183" i="2"/>
  <c r="A4176" i="2"/>
  <c r="C4176" i="2"/>
  <c r="D4176" i="2" s="1"/>
  <c r="E4176" i="2" s="1"/>
  <c r="B4176" i="2"/>
  <c r="A4167" i="2"/>
  <c r="C4167" i="2"/>
  <c r="D4167" i="2" s="1"/>
  <c r="E4167" i="2" s="1"/>
  <c r="B4167" i="2"/>
  <c r="A4172" i="2"/>
  <c r="C4172" i="2"/>
  <c r="D4172" i="2" s="1"/>
  <c r="E4172" i="2" s="1"/>
  <c r="B4172" i="2"/>
  <c r="A4164" i="2"/>
  <c r="C4164" i="2"/>
  <c r="D4164" i="2" s="1"/>
  <c r="E4164" i="2" s="1"/>
  <c r="B4164" i="2"/>
  <c r="A4199" i="2"/>
  <c r="C4199" i="2"/>
  <c r="D4199" i="2" s="1"/>
  <c r="E4199" i="2" s="1"/>
  <c r="B4199" i="2"/>
  <c r="A4184" i="2"/>
  <c r="C4184" i="2"/>
  <c r="D4184" i="2" s="1"/>
  <c r="E4184" i="2" s="1"/>
  <c r="B4184" i="2"/>
  <c r="A4168" i="2"/>
  <c r="C4168" i="2"/>
  <c r="D4168" i="2" s="1"/>
  <c r="E4168" i="2" s="1"/>
  <c r="B4168" i="2"/>
  <c r="A4245" i="2"/>
  <c r="C4245" i="2"/>
  <c r="D4245" i="2" s="1"/>
  <c r="E4245" i="2" s="1"/>
  <c r="B4245" i="2"/>
  <c r="A4241" i="2"/>
  <c r="C4241" i="2"/>
  <c r="D4241" i="2" s="1"/>
  <c r="E4241" i="2" s="1"/>
  <c r="B4241" i="2"/>
  <c r="A4190" i="2"/>
  <c r="C4190" i="2"/>
  <c r="D4190" i="2" s="1"/>
  <c r="E4190" i="2" s="1"/>
  <c r="B4190" i="2"/>
  <c r="A4213" i="2"/>
  <c r="C4213" i="2"/>
  <c r="D4213" i="2" s="1"/>
  <c r="E4213" i="2" s="1"/>
  <c r="B4213" i="2"/>
  <c r="A4250" i="2"/>
  <c r="C4250" i="2"/>
  <c r="D4250" i="2" s="1"/>
  <c r="E4250" i="2" s="1"/>
  <c r="B4250" i="2"/>
  <c r="A4195" i="2"/>
  <c r="C4195" i="2"/>
  <c r="D4195" i="2" s="1"/>
  <c r="E4195" i="2" s="1"/>
  <c r="B4195" i="2"/>
  <c r="A4187" i="2"/>
  <c r="C4187" i="2"/>
  <c r="D4187" i="2" s="1"/>
  <c r="E4187" i="2" s="1"/>
  <c r="B4187" i="2"/>
  <c r="A4234" i="2"/>
  <c r="C4234" i="2"/>
  <c r="D4234" i="2" s="1"/>
  <c r="E4234" i="2" s="1"/>
  <c r="B4234" i="2"/>
  <c r="A4201" i="2"/>
  <c r="C4201" i="2"/>
  <c r="D4201" i="2" s="1"/>
  <c r="E4201" i="2" s="1"/>
  <c r="B4201" i="2"/>
  <c r="A4257" i="2"/>
  <c r="C4257" i="2"/>
  <c r="D4257" i="2" s="1"/>
  <c r="E4257" i="2" s="1"/>
  <c r="B4257" i="2"/>
  <c r="A4222" i="2"/>
  <c r="C4222" i="2"/>
  <c r="D4222" i="2" s="1"/>
  <c r="E4222" i="2" s="1"/>
  <c r="B4222" i="2"/>
  <c r="A4229" i="2"/>
  <c r="C4229" i="2"/>
  <c r="D4229" i="2" s="1"/>
  <c r="E4229" i="2" s="1"/>
  <c r="B4229" i="2"/>
  <c r="A4206" i="2"/>
  <c r="C4206" i="2"/>
  <c r="D4206" i="2" s="1"/>
  <c r="E4206" i="2" s="1"/>
  <c r="B4206" i="2"/>
  <c r="A4218" i="2"/>
  <c r="C4218" i="2"/>
  <c r="D4218" i="2" s="1"/>
  <c r="E4218" i="2" s="1"/>
  <c r="B4218" i="2"/>
  <c r="A4227" i="2"/>
  <c r="C4227" i="2"/>
  <c r="D4227" i="2" s="1"/>
  <c r="E4227" i="2" s="1"/>
  <c r="B4227" i="2"/>
  <c r="A4192" i="2"/>
  <c r="C4192" i="2"/>
  <c r="D4192" i="2" s="1"/>
  <c r="E4192" i="2" s="1"/>
  <c r="B4192" i="2"/>
  <c r="A4208" i="2"/>
  <c r="C4208" i="2"/>
  <c r="D4208" i="2" s="1"/>
  <c r="E4208" i="2"/>
  <c r="B4208" i="2"/>
  <c r="A4223" i="2"/>
  <c r="C4223" i="2"/>
  <c r="D4223" i="2"/>
  <c r="E4223" i="2" s="1"/>
  <c r="B4223" i="2"/>
  <c r="A4188" i="2"/>
  <c r="C4188" i="2"/>
  <c r="D4188" i="2" s="1"/>
  <c r="E4188" i="2" s="1"/>
  <c r="B4188" i="2"/>
  <c r="A4196" i="2"/>
  <c r="C4196" i="2"/>
  <c r="D4196" i="2" s="1"/>
  <c r="E4196" i="2" s="1"/>
  <c r="B4196" i="2"/>
  <c r="A4191" i="2"/>
  <c r="C4191" i="2"/>
  <c r="D4191" i="2" s="1"/>
  <c r="E4191" i="2" s="1"/>
  <c r="B4191" i="2"/>
  <c r="A4200" i="2"/>
  <c r="C4200" i="2"/>
  <c r="D4200" i="2" s="1"/>
  <c r="E4200" i="2" s="1"/>
  <c r="B4200" i="2"/>
  <c r="A4207" i="2"/>
  <c r="C4207" i="2"/>
  <c r="D4207" i="2" s="1"/>
  <c r="E4207" i="2" s="1"/>
  <c r="B4207" i="2"/>
  <c r="A4251" i="2"/>
  <c r="C4251" i="2"/>
  <c r="D4251" i="2" s="1"/>
  <c r="E4251" i="2" s="1"/>
  <c r="B4251" i="2"/>
  <c r="A4242" i="2"/>
  <c r="C4242" i="2"/>
  <c r="D4242" i="2" s="1"/>
  <c r="E4242" i="2" s="1"/>
  <c r="B4242" i="2"/>
  <c r="A4230" i="2"/>
  <c r="C4230" i="2"/>
  <c r="D4230" i="2" s="1"/>
  <c r="E4230" i="2" s="1"/>
  <c r="B4230" i="2"/>
  <c r="A4253" i="2"/>
  <c r="C4253" i="2"/>
  <c r="D4253" i="2" s="1"/>
  <c r="E4253" i="2" s="1"/>
  <c r="B4253" i="2"/>
  <c r="A4246" i="2"/>
  <c r="C4246" i="2"/>
  <c r="D4246" i="2" s="1"/>
  <c r="E4246" i="2" s="1"/>
  <c r="B4246" i="2"/>
  <c r="A4281" i="2"/>
  <c r="C4281" i="2"/>
  <c r="D4281" i="2" s="1"/>
  <c r="E4281" i="2" s="1"/>
  <c r="B4281" i="2"/>
  <c r="A4225" i="2"/>
  <c r="C4225" i="2"/>
  <c r="D4225" i="2" s="1"/>
  <c r="E4225" i="2" s="1"/>
  <c r="B4225" i="2"/>
  <c r="A4258" i="2"/>
  <c r="C4258" i="2"/>
  <c r="D4258" i="2" s="1"/>
  <c r="E4258" i="2"/>
  <c r="B4258" i="2"/>
  <c r="A4211" i="2"/>
  <c r="C4211" i="2"/>
  <c r="D4211" i="2" s="1"/>
  <c r="E4211" i="2" s="1"/>
  <c r="B4211" i="2"/>
  <c r="A4219" i="2"/>
  <c r="C4219" i="2"/>
  <c r="D4219" i="2" s="1"/>
  <c r="E4219" i="2" s="1"/>
  <c r="B4219" i="2"/>
  <c r="A4274" i="2"/>
  <c r="C4274" i="2"/>
  <c r="D4274" i="2" s="1"/>
  <c r="E4274" i="2" s="1"/>
  <c r="B4274" i="2"/>
  <c r="A4237" i="2"/>
  <c r="C4237" i="2"/>
  <c r="D4237" i="2" s="1"/>
  <c r="E4237" i="2" s="1"/>
  <c r="B4237" i="2"/>
  <c r="A4214" i="2"/>
  <c r="C4214" i="2"/>
  <c r="D4214" i="2" s="1"/>
  <c r="E4214" i="2" s="1"/>
  <c r="B4214" i="2"/>
  <c r="A4265" i="2"/>
  <c r="C4265" i="2"/>
  <c r="D4265" i="2" s="1"/>
  <c r="E4265" i="2" s="1"/>
  <c r="B4265" i="2"/>
  <c r="A4269" i="2"/>
  <c r="C4269" i="2"/>
  <c r="D4269" i="2" s="1"/>
  <c r="E4269" i="2" s="1"/>
  <c r="B4269" i="2"/>
  <c r="A4231" i="2"/>
  <c r="C4231" i="2"/>
  <c r="D4231" i="2" s="1"/>
  <c r="E4231" i="2" s="1"/>
  <c r="B4231" i="2"/>
  <c r="A4224" i="2"/>
  <c r="C4224" i="2"/>
  <c r="D4224" i="2" s="1"/>
  <c r="E4224" i="2" s="1"/>
  <c r="B4224" i="2"/>
  <c r="A4215" i="2"/>
  <c r="C4215" i="2"/>
  <c r="D4215" i="2" s="1"/>
  <c r="E4215" i="2" s="1"/>
  <c r="B4215" i="2"/>
  <c r="A4220" i="2"/>
  <c r="C4220" i="2"/>
  <c r="D4220" i="2" s="1"/>
  <c r="E4220" i="2" s="1"/>
  <c r="B4220" i="2"/>
  <c r="A4212" i="2"/>
  <c r="C4212" i="2"/>
  <c r="D4212" i="2" s="1"/>
  <c r="E4212" i="2" s="1"/>
  <c r="B4212" i="2"/>
  <c r="A4247" i="2"/>
  <c r="C4247" i="2"/>
  <c r="D4247" i="2" s="1"/>
  <c r="E4247" i="2" s="1"/>
  <c r="B4247" i="2"/>
  <c r="A4232" i="2"/>
  <c r="C4232" i="2"/>
  <c r="D4232" i="2" s="1"/>
  <c r="E4232" i="2" s="1"/>
  <c r="B4232" i="2"/>
  <c r="A4216" i="2"/>
  <c r="C4216" i="2"/>
  <c r="D4216" i="2" s="1"/>
  <c r="E4216" i="2" s="1"/>
  <c r="B4216" i="2"/>
  <c r="A4293" i="2"/>
  <c r="C4293" i="2"/>
  <c r="D4293" i="2" s="1"/>
  <c r="E4293" i="2" s="1"/>
  <c r="B4293" i="2"/>
  <c r="A4289" i="2"/>
  <c r="C4289" i="2"/>
  <c r="D4289" i="2" s="1"/>
  <c r="E4289" i="2" s="1"/>
  <c r="B4289" i="2"/>
  <c r="A4238" i="2"/>
  <c r="C4238" i="2"/>
  <c r="D4238" i="2" s="1"/>
  <c r="E4238" i="2" s="1"/>
  <c r="B4238" i="2"/>
  <c r="A4261" i="2"/>
  <c r="C4261" i="2"/>
  <c r="D4261" i="2" s="1"/>
  <c r="E4261" i="2" s="1"/>
  <c r="B4261" i="2"/>
  <c r="A4298" i="2"/>
  <c r="C4298" i="2"/>
  <c r="D4298" i="2" s="1"/>
  <c r="E4298" i="2" s="1"/>
  <c r="B4298" i="2"/>
  <c r="A4243" i="2"/>
  <c r="C4243" i="2"/>
  <c r="D4243" i="2" s="1"/>
  <c r="E4243" i="2" s="1"/>
  <c r="B4243" i="2"/>
  <c r="A4235" i="2"/>
  <c r="C4235" i="2"/>
  <c r="D4235" i="2" s="1"/>
  <c r="E4235" i="2" s="1"/>
  <c r="B4235" i="2"/>
  <c r="A4282" i="2"/>
  <c r="C4282" i="2"/>
  <c r="D4282" i="2" s="1"/>
  <c r="E4282" i="2" s="1"/>
  <c r="B4282" i="2"/>
  <c r="A4249" i="2"/>
  <c r="C4249" i="2"/>
  <c r="D4249" i="2" s="1"/>
  <c r="E4249" i="2" s="1"/>
  <c r="B4249" i="2"/>
  <c r="A4305" i="2"/>
  <c r="C4305" i="2"/>
  <c r="D4305" i="2" s="1"/>
  <c r="E4305" i="2" s="1"/>
  <c r="B4305" i="2"/>
  <c r="A4270" i="2"/>
  <c r="C4270" i="2"/>
  <c r="D4270" i="2" s="1"/>
  <c r="E4270" i="2" s="1"/>
  <c r="B4270" i="2"/>
  <c r="A4277" i="2"/>
  <c r="C4277" i="2"/>
  <c r="D4277" i="2" s="1"/>
  <c r="E4277" i="2" s="1"/>
  <c r="B4277" i="2"/>
  <c r="A4254" i="2"/>
  <c r="C4254" i="2"/>
  <c r="D4254" i="2" s="1"/>
  <c r="E4254" i="2" s="1"/>
  <c r="B4254" i="2"/>
  <c r="A4266" i="2"/>
  <c r="C4266" i="2"/>
  <c r="D4266" i="2" s="1"/>
  <c r="E4266" i="2" s="1"/>
  <c r="B4266" i="2"/>
  <c r="A4275" i="2"/>
  <c r="C4275" i="2"/>
  <c r="D4275" i="2"/>
  <c r="E4275" i="2" s="1"/>
  <c r="B4275" i="2"/>
  <c r="A4240" i="2"/>
  <c r="C4240" i="2"/>
  <c r="D4240" i="2" s="1"/>
  <c r="E4240" i="2" s="1"/>
  <c r="B4240" i="2"/>
  <c r="A4256" i="2"/>
  <c r="C4256" i="2"/>
  <c r="D4256" i="2" s="1"/>
  <c r="E4256" i="2" s="1"/>
  <c r="B4256" i="2"/>
  <c r="A4271" i="2"/>
  <c r="C4271" i="2"/>
  <c r="D4271" i="2" s="1"/>
  <c r="E4271" i="2" s="1"/>
  <c r="B4271" i="2"/>
  <c r="A4236" i="2"/>
  <c r="C4236" i="2"/>
  <c r="D4236" i="2" s="1"/>
  <c r="E4236" i="2" s="1"/>
  <c r="B4236" i="2"/>
  <c r="A4244" i="2"/>
  <c r="C4244" i="2"/>
  <c r="D4244" i="2" s="1"/>
  <c r="E4244" i="2" s="1"/>
  <c r="B4244" i="2"/>
  <c r="A4239" i="2"/>
  <c r="C4239" i="2"/>
  <c r="D4239" i="2" s="1"/>
  <c r="E4239" i="2" s="1"/>
  <c r="B4239" i="2"/>
  <c r="A4248" i="2"/>
  <c r="C4248" i="2"/>
  <c r="D4248" i="2" s="1"/>
  <c r="E4248" i="2" s="1"/>
  <c r="B4248" i="2"/>
  <c r="A4255" i="2"/>
  <c r="C4255" i="2"/>
  <c r="D4255" i="2" s="1"/>
  <c r="E4255" i="2" s="1"/>
  <c r="B4255" i="2"/>
  <c r="A4299" i="2"/>
  <c r="C4299" i="2"/>
  <c r="D4299" i="2" s="1"/>
  <c r="E4299" i="2" s="1"/>
  <c r="B4299" i="2"/>
  <c r="A4290" i="2"/>
  <c r="C4290" i="2"/>
  <c r="D4290" i="2" s="1"/>
  <c r="E4290" i="2" s="1"/>
  <c r="B4290" i="2"/>
  <c r="A4278" i="2"/>
  <c r="C4278" i="2"/>
  <c r="D4278" i="2" s="1"/>
  <c r="E4278" i="2" s="1"/>
  <c r="B4278" i="2"/>
  <c r="A4301" i="2"/>
  <c r="C4301" i="2"/>
  <c r="D4301" i="2" s="1"/>
  <c r="E4301" i="2" s="1"/>
  <c r="B4301" i="2"/>
  <c r="A4294" i="2"/>
  <c r="C4294" i="2"/>
  <c r="D4294" i="2" s="1"/>
  <c r="E4294" i="2" s="1"/>
  <c r="B4294" i="2"/>
  <c r="A4329" i="2"/>
  <c r="C4329" i="2"/>
  <c r="D4329" i="2" s="1"/>
  <c r="E4329" i="2" s="1"/>
  <c r="B4329" i="2"/>
  <c r="A4273" i="2"/>
  <c r="C4273" i="2"/>
  <c r="D4273" i="2" s="1"/>
  <c r="E4273" i="2" s="1"/>
  <c r="B4273" i="2"/>
  <c r="A4306" i="2"/>
  <c r="C4306" i="2"/>
  <c r="D4306" i="2" s="1"/>
  <c r="E4306" i="2" s="1"/>
  <c r="B4306" i="2"/>
  <c r="A4259" i="2"/>
  <c r="C4259" i="2"/>
  <c r="D4259" i="2" s="1"/>
  <c r="E4259" i="2" s="1"/>
  <c r="B4259" i="2"/>
  <c r="A4267" i="2"/>
  <c r="C4267" i="2"/>
  <c r="D4267" i="2" s="1"/>
  <c r="E4267" i="2" s="1"/>
  <c r="B4267" i="2"/>
  <c r="A4322" i="2"/>
  <c r="C4322" i="2"/>
  <c r="D4322" i="2" s="1"/>
  <c r="E4322" i="2" s="1"/>
  <c r="B4322" i="2"/>
  <c r="A4285" i="2"/>
  <c r="C4285" i="2"/>
  <c r="D4285" i="2" s="1"/>
  <c r="E4285" i="2" s="1"/>
  <c r="B4285" i="2"/>
  <c r="A4262" i="2"/>
  <c r="C4262" i="2"/>
  <c r="D4262" i="2" s="1"/>
  <c r="E4262" i="2" s="1"/>
  <c r="B4262" i="2"/>
  <c r="A4313" i="2"/>
  <c r="C4313" i="2"/>
  <c r="D4313" i="2" s="1"/>
  <c r="E4313" i="2" s="1"/>
  <c r="B4313" i="2"/>
  <c r="A4317" i="2"/>
  <c r="C4317" i="2"/>
  <c r="D4317" i="2" s="1"/>
  <c r="E4317" i="2" s="1"/>
  <c r="B4317" i="2"/>
  <c r="A4279" i="2"/>
  <c r="C4279" i="2"/>
  <c r="D4279" i="2" s="1"/>
  <c r="E4279" i="2" s="1"/>
  <c r="B4279" i="2"/>
  <c r="A4272" i="2"/>
  <c r="C4272" i="2"/>
  <c r="D4272" i="2" s="1"/>
  <c r="E4272" i="2" s="1"/>
  <c r="B4272" i="2"/>
  <c r="A4263" i="2"/>
  <c r="C4263" i="2"/>
  <c r="D4263" i="2" s="1"/>
  <c r="E4263" i="2" s="1"/>
  <c r="B4263" i="2"/>
  <c r="A4268" i="2"/>
  <c r="C4268" i="2"/>
  <c r="D4268" i="2" s="1"/>
  <c r="E4268" i="2" s="1"/>
  <c r="B4268" i="2"/>
  <c r="A4260" i="2"/>
  <c r="C4260" i="2"/>
  <c r="D4260" i="2" s="1"/>
  <c r="E4260" i="2" s="1"/>
  <c r="B4260" i="2"/>
  <c r="A4295" i="2"/>
  <c r="C4295" i="2"/>
  <c r="D4295" i="2" s="1"/>
  <c r="E4295" i="2" s="1"/>
  <c r="B4295" i="2"/>
  <c r="A4280" i="2"/>
  <c r="C4280" i="2"/>
  <c r="D4280" i="2" s="1"/>
  <c r="E4280" i="2" s="1"/>
  <c r="B4280" i="2"/>
  <c r="A4264" i="2"/>
  <c r="C4264" i="2"/>
  <c r="D4264" i="2" s="1"/>
  <c r="E4264" i="2" s="1"/>
  <c r="B4264" i="2"/>
  <c r="A4341" i="2"/>
  <c r="C4341" i="2"/>
  <c r="D4341" i="2" s="1"/>
  <c r="E4341" i="2" s="1"/>
  <c r="B4341" i="2"/>
  <c r="A4337" i="2"/>
  <c r="C4337" i="2"/>
  <c r="D4337" i="2" s="1"/>
  <c r="E4337" i="2" s="1"/>
  <c r="B4337" i="2"/>
  <c r="A4286" i="2"/>
  <c r="C4286" i="2"/>
  <c r="D4286" i="2" s="1"/>
  <c r="E4286" i="2" s="1"/>
  <c r="B4286" i="2"/>
  <c r="A4309" i="2"/>
  <c r="C4309" i="2"/>
  <c r="D4309" i="2" s="1"/>
  <c r="E4309" i="2" s="1"/>
  <c r="B4309" i="2"/>
  <c r="A4346" i="2"/>
  <c r="C4346" i="2"/>
  <c r="D4346" i="2" s="1"/>
  <c r="E4346" i="2" s="1"/>
  <c r="B4346" i="2"/>
  <c r="A4291" i="2"/>
  <c r="C4291" i="2"/>
  <c r="D4291" i="2" s="1"/>
  <c r="E4291" i="2" s="1"/>
  <c r="B4291" i="2"/>
  <c r="A4283" i="2"/>
  <c r="C4283" i="2"/>
  <c r="D4283" i="2" s="1"/>
  <c r="E4283" i="2" s="1"/>
  <c r="B4283" i="2"/>
  <c r="A4330" i="2"/>
  <c r="C4330" i="2"/>
  <c r="D4330" i="2" s="1"/>
  <c r="E4330" i="2" s="1"/>
  <c r="B4330" i="2"/>
  <c r="A4297" i="2"/>
  <c r="C4297" i="2"/>
  <c r="D4297" i="2" s="1"/>
  <c r="E4297" i="2" s="1"/>
  <c r="B4297" i="2"/>
  <c r="A4353" i="2"/>
  <c r="C4353" i="2"/>
  <c r="D4353" i="2" s="1"/>
  <c r="E4353" i="2" s="1"/>
  <c r="B4353" i="2"/>
  <c r="A4318" i="2"/>
  <c r="C4318" i="2"/>
  <c r="D4318" i="2" s="1"/>
  <c r="E4318" i="2" s="1"/>
  <c r="B4318" i="2"/>
  <c r="A4325" i="2"/>
  <c r="C4325" i="2"/>
  <c r="D4325" i="2" s="1"/>
  <c r="E4325" i="2" s="1"/>
  <c r="B4325" i="2"/>
  <c r="A4302" i="2"/>
  <c r="C4302" i="2"/>
  <c r="D4302" i="2" s="1"/>
  <c r="E4302" i="2"/>
  <c r="B4302" i="2"/>
  <c r="A4314" i="2"/>
  <c r="C4314" i="2"/>
  <c r="D4314" i="2" s="1"/>
  <c r="E4314" i="2"/>
  <c r="B4314" i="2"/>
  <c r="A4323" i="2"/>
  <c r="C4323" i="2"/>
  <c r="D4323" i="2" s="1"/>
  <c r="E4323" i="2" s="1"/>
  <c r="B4323" i="2"/>
  <c r="A4288" i="2"/>
  <c r="C4288" i="2"/>
  <c r="D4288" i="2" s="1"/>
  <c r="E4288" i="2" s="1"/>
  <c r="B4288" i="2"/>
  <c r="A4304" i="2"/>
  <c r="C4304" i="2"/>
  <c r="D4304" i="2" s="1"/>
  <c r="E4304" i="2" s="1"/>
  <c r="B4304" i="2"/>
  <c r="A4319" i="2"/>
  <c r="C4319" i="2"/>
  <c r="D4319" i="2" s="1"/>
  <c r="E4319" i="2" s="1"/>
  <c r="B4319" i="2"/>
  <c r="A4284" i="2"/>
  <c r="C4284" i="2"/>
  <c r="D4284" i="2" s="1"/>
  <c r="E4284" i="2" s="1"/>
  <c r="B4284" i="2"/>
  <c r="A4292" i="2"/>
  <c r="C4292" i="2"/>
  <c r="D4292" i="2" s="1"/>
  <c r="E4292" i="2" s="1"/>
  <c r="B4292" i="2"/>
  <c r="A4287" i="2"/>
  <c r="C4287" i="2"/>
  <c r="D4287" i="2" s="1"/>
  <c r="E4287" i="2" s="1"/>
  <c r="B4287" i="2"/>
  <c r="A4296" i="2"/>
  <c r="C4296" i="2"/>
  <c r="D4296" i="2" s="1"/>
  <c r="E4296" i="2" s="1"/>
  <c r="B4296" i="2"/>
  <c r="A4303" i="2"/>
  <c r="C4303" i="2"/>
  <c r="D4303" i="2" s="1"/>
  <c r="E4303" i="2" s="1"/>
  <c r="B4303" i="2"/>
  <c r="A4347" i="2"/>
  <c r="C4347" i="2"/>
  <c r="D4347" i="2" s="1"/>
  <c r="E4347" i="2" s="1"/>
  <c r="B4347" i="2"/>
  <c r="A4338" i="2"/>
  <c r="C4338" i="2"/>
  <c r="D4338" i="2" s="1"/>
  <c r="E4338" i="2" s="1"/>
  <c r="B4338" i="2"/>
  <c r="A4326" i="2"/>
  <c r="C4326" i="2"/>
  <c r="D4326" i="2" s="1"/>
  <c r="E4326" i="2" s="1"/>
  <c r="B4326" i="2"/>
  <c r="A4349" i="2"/>
  <c r="C4349" i="2"/>
  <c r="D4349" i="2" s="1"/>
  <c r="E4349" i="2" s="1"/>
  <c r="B4349" i="2"/>
  <c r="A4342" i="2"/>
  <c r="C4342" i="2"/>
  <c r="D4342" i="2" s="1"/>
  <c r="E4342" i="2" s="1"/>
  <c r="B4342" i="2"/>
  <c r="A4377" i="2"/>
  <c r="C4377" i="2"/>
  <c r="D4377" i="2" s="1"/>
  <c r="E4377" i="2" s="1"/>
  <c r="B4377" i="2"/>
  <c r="A4321" i="2"/>
  <c r="C4321" i="2"/>
  <c r="D4321" i="2" s="1"/>
  <c r="E4321" i="2" s="1"/>
  <c r="B4321" i="2"/>
  <c r="A4354" i="2"/>
  <c r="C4354" i="2"/>
  <c r="D4354" i="2" s="1"/>
  <c r="E4354" i="2" s="1"/>
  <c r="B4354" i="2"/>
  <c r="A4307" i="2"/>
  <c r="C4307" i="2"/>
  <c r="D4307" i="2" s="1"/>
  <c r="E4307" i="2" s="1"/>
  <c r="B4307" i="2"/>
  <c r="A4315" i="2"/>
  <c r="C4315" i="2"/>
  <c r="D4315" i="2" s="1"/>
  <c r="E4315" i="2" s="1"/>
  <c r="B4315" i="2"/>
  <c r="A4370" i="2"/>
  <c r="C4370" i="2"/>
  <c r="D4370" i="2" s="1"/>
  <c r="E4370" i="2" s="1"/>
  <c r="B4370" i="2"/>
  <c r="A4333" i="2"/>
  <c r="C4333" i="2"/>
  <c r="D4333" i="2" s="1"/>
  <c r="E4333" i="2" s="1"/>
  <c r="B4333" i="2"/>
  <c r="A4310" i="2"/>
  <c r="C4310" i="2"/>
  <c r="D4310" i="2" s="1"/>
  <c r="E4310" i="2" s="1"/>
  <c r="B4310" i="2"/>
  <c r="A4361" i="2"/>
  <c r="C4361" i="2"/>
  <c r="D4361" i="2" s="1"/>
  <c r="E4361" i="2" s="1"/>
  <c r="B4361" i="2"/>
  <c r="A4365" i="2"/>
  <c r="C4365" i="2"/>
  <c r="D4365" i="2" s="1"/>
  <c r="E4365" i="2" s="1"/>
  <c r="B4365" i="2"/>
  <c r="A4327" i="2"/>
  <c r="C4327" i="2"/>
  <c r="D4327" i="2" s="1"/>
  <c r="E4327" i="2" s="1"/>
  <c r="B4327" i="2"/>
  <c r="A4320" i="2"/>
  <c r="C4320" i="2"/>
  <c r="D4320" i="2"/>
  <c r="E4320" i="2" s="1"/>
  <c r="B4320" i="2"/>
  <c r="A4311" i="2"/>
  <c r="C4311" i="2"/>
  <c r="D4311" i="2" s="1"/>
  <c r="E4311" i="2" s="1"/>
  <c r="B4311" i="2"/>
  <c r="A4316" i="2"/>
  <c r="C4316" i="2"/>
  <c r="D4316" i="2" s="1"/>
  <c r="E4316" i="2" s="1"/>
  <c r="B4316" i="2"/>
  <c r="A4308" i="2"/>
  <c r="C4308" i="2"/>
  <c r="D4308" i="2" s="1"/>
  <c r="E4308" i="2" s="1"/>
  <c r="B4308" i="2"/>
  <c r="A4343" i="2"/>
  <c r="C4343" i="2"/>
  <c r="D4343" i="2" s="1"/>
  <c r="E4343" i="2" s="1"/>
  <c r="B4343" i="2"/>
  <c r="A4328" i="2"/>
  <c r="C4328" i="2"/>
  <c r="D4328" i="2" s="1"/>
  <c r="E4328" i="2" s="1"/>
  <c r="B4328" i="2"/>
  <c r="A4312" i="2"/>
  <c r="C4312" i="2"/>
  <c r="D4312" i="2" s="1"/>
  <c r="E4312" i="2" s="1"/>
  <c r="B4312" i="2"/>
  <c r="A4389" i="2"/>
  <c r="C4389" i="2"/>
  <c r="D4389" i="2" s="1"/>
  <c r="E4389" i="2" s="1"/>
  <c r="B4389" i="2"/>
  <c r="A4385" i="2"/>
  <c r="C4385" i="2"/>
  <c r="D4385" i="2" s="1"/>
  <c r="E4385" i="2" s="1"/>
  <c r="B4385" i="2"/>
  <c r="A4334" i="2"/>
  <c r="C4334" i="2"/>
  <c r="D4334" i="2" s="1"/>
  <c r="E4334" i="2" s="1"/>
  <c r="B4334" i="2"/>
  <c r="A4357" i="2"/>
  <c r="C4357" i="2"/>
  <c r="D4357" i="2" s="1"/>
  <c r="E4357" i="2" s="1"/>
  <c r="B4357" i="2"/>
  <c r="A4394" i="2"/>
  <c r="C4394" i="2"/>
  <c r="D4394" i="2" s="1"/>
  <c r="E4394" i="2" s="1"/>
  <c r="B4394" i="2"/>
  <c r="A4339" i="2"/>
  <c r="C4339" i="2"/>
  <c r="D4339" i="2" s="1"/>
  <c r="E4339" i="2" s="1"/>
  <c r="B4339" i="2"/>
  <c r="A4331" i="2"/>
  <c r="C4331" i="2"/>
  <c r="D4331" i="2" s="1"/>
  <c r="E4331" i="2" s="1"/>
  <c r="B4331" i="2"/>
  <c r="A4378" i="2"/>
  <c r="C4378" i="2"/>
  <c r="D4378" i="2" s="1"/>
  <c r="E4378" i="2" s="1"/>
  <c r="B4378" i="2"/>
  <c r="A4345" i="2"/>
  <c r="C4345" i="2"/>
  <c r="D4345" i="2" s="1"/>
  <c r="E4345" i="2" s="1"/>
  <c r="B4345" i="2"/>
  <c r="A4401" i="2"/>
  <c r="C4401" i="2"/>
  <c r="D4401" i="2" s="1"/>
  <c r="E4401" i="2" s="1"/>
  <c r="B4401" i="2"/>
  <c r="A4366" i="2"/>
  <c r="C4366" i="2"/>
  <c r="D4366" i="2" s="1"/>
  <c r="E4366" i="2" s="1"/>
  <c r="B4366" i="2"/>
  <c r="A4373" i="2"/>
  <c r="C4373" i="2"/>
  <c r="D4373" i="2" s="1"/>
  <c r="E4373" i="2" s="1"/>
  <c r="B4373" i="2"/>
  <c r="A4350" i="2"/>
  <c r="C4350" i="2"/>
  <c r="D4350" i="2" s="1"/>
  <c r="E4350" i="2" s="1"/>
  <c r="B4350" i="2"/>
  <c r="A4362" i="2"/>
  <c r="C4362" i="2"/>
  <c r="D4362" i="2" s="1"/>
  <c r="E4362" i="2" s="1"/>
  <c r="B4362" i="2"/>
  <c r="A4371" i="2"/>
  <c r="C4371" i="2"/>
  <c r="D4371" i="2" s="1"/>
  <c r="E4371" i="2" s="1"/>
  <c r="B4371" i="2"/>
  <c r="A4336" i="2"/>
  <c r="C4336" i="2"/>
  <c r="D4336" i="2" s="1"/>
  <c r="E4336" i="2" s="1"/>
  <c r="B4336" i="2"/>
  <c r="A4352" i="2"/>
  <c r="C4352" i="2"/>
  <c r="D4352" i="2" s="1"/>
  <c r="E4352" i="2" s="1"/>
  <c r="B4352" i="2"/>
  <c r="A4367" i="2"/>
  <c r="C4367" i="2"/>
  <c r="D4367" i="2" s="1"/>
  <c r="E4367" i="2" s="1"/>
  <c r="B4367" i="2"/>
  <c r="A4332" i="2"/>
  <c r="C4332" i="2"/>
  <c r="D4332" i="2" s="1"/>
  <c r="E4332" i="2" s="1"/>
  <c r="B4332" i="2"/>
  <c r="A4340" i="2"/>
  <c r="C4340" i="2"/>
  <c r="D4340" i="2" s="1"/>
  <c r="E4340" i="2" s="1"/>
  <c r="B4340" i="2"/>
  <c r="A4335" i="2"/>
  <c r="C4335" i="2"/>
  <c r="D4335" i="2" s="1"/>
  <c r="E4335" i="2" s="1"/>
  <c r="B4335" i="2"/>
  <c r="A4344" i="2"/>
  <c r="C4344" i="2"/>
  <c r="D4344" i="2" s="1"/>
  <c r="E4344" i="2" s="1"/>
  <c r="B4344" i="2"/>
  <c r="A4351" i="2"/>
  <c r="C4351" i="2"/>
  <c r="D4351" i="2" s="1"/>
  <c r="E4351" i="2" s="1"/>
  <c r="B4351" i="2"/>
  <c r="A4395" i="2"/>
  <c r="C4395" i="2"/>
  <c r="D4395" i="2" s="1"/>
  <c r="E4395" i="2" s="1"/>
  <c r="B4395" i="2"/>
  <c r="A4386" i="2"/>
  <c r="C4386" i="2"/>
  <c r="D4386" i="2" s="1"/>
  <c r="E4386" i="2" s="1"/>
  <c r="B4386" i="2"/>
  <c r="A4374" i="2"/>
  <c r="C4374" i="2"/>
  <c r="D4374" i="2" s="1"/>
  <c r="E4374" i="2" s="1"/>
  <c r="B4374" i="2"/>
  <c r="A4397" i="2"/>
  <c r="C4397" i="2"/>
  <c r="D4397" i="2" s="1"/>
  <c r="E4397" i="2" s="1"/>
  <c r="B4397" i="2"/>
  <c r="A4390" i="2"/>
  <c r="C4390" i="2"/>
  <c r="D4390" i="2" s="1"/>
  <c r="E4390" i="2" s="1"/>
  <c r="B4390" i="2"/>
  <c r="A4425" i="2"/>
  <c r="C4425" i="2"/>
  <c r="D4425" i="2" s="1"/>
  <c r="E4425" i="2" s="1"/>
  <c r="B4425" i="2"/>
  <c r="A4369" i="2"/>
  <c r="C4369" i="2"/>
  <c r="D4369" i="2" s="1"/>
  <c r="E4369" i="2" s="1"/>
  <c r="B4369" i="2"/>
  <c r="A4402" i="2"/>
  <c r="C4402" i="2"/>
  <c r="D4402" i="2" s="1"/>
  <c r="E4402" i="2" s="1"/>
  <c r="B4402" i="2"/>
  <c r="A4355" i="2"/>
  <c r="C4355" i="2"/>
  <c r="D4355" i="2" s="1"/>
  <c r="E4355" i="2" s="1"/>
  <c r="B4355" i="2"/>
  <c r="A4363" i="2"/>
  <c r="C4363" i="2"/>
  <c r="D4363" i="2" s="1"/>
  <c r="E4363" i="2" s="1"/>
  <c r="B4363" i="2"/>
  <c r="A4418" i="2"/>
  <c r="C4418" i="2"/>
  <c r="D4418" i="2" s="1"/>
  <c r="E4418" i="2" s="1"/>
  <c r="B4418" i="2"/>
  <c r="A4381" i="2"/>
  <c r="C4381" i="2"/>
  <c r="D4381" i="2"/>
  <c r="E4381" i="2" s="1"/>
  <c r="B4381" i="2"/>
  <c r="A4358" i="2"/>
  <c r="C4358" i="2"/>
  <c r="D4358" i="2" s="1"/>
  <c r="E4358" i="2" s="1"/>
  <c r="B4358" i="2"/>
  <c r="A4409" i="2"/>
  <c r="C4409" i="2"/>
  <c r="D4409" i="2" s="1"/>
  <c r="E4409" i="2" s="1"/>
  <c r="B4409" i="2"/>
  <c r="A4413" i="2"/>
  <c r="C4413" i="2"/>
  <c r="D4413" i="2" s="1"/>
  <c r="E4413" i="2" s="1"/>
  <c r="B4413" i="2"/>
  <c r="A4375" i="2"/>
  <c r="C4375" i="2"/>
  <c r="D4375" i="2" s="1"/>
  <c r="E4375" i="2" s="1"/>
  <c r="B4375" i="2"/>
  <c r="A4368" i="2"/>
  <c r="C4368" i="2"/>
  <c r="D4368" i="2" s="1"/>
  <c r="E4368" i="2" s="1"/>
  <c r="B4368" i="2"/>
  <c r="A4359" i="2"/>
  <c r="C4359" i="2"/>
  <c r="D4359" i="2" s="1"/>
  <c r="E4359" i="2" s="1"/>
  <c r="B4359" i="2"/>
  <c r="A4364" i="2"/>
  <c r="C4364" i="2"/>
  <c r="D4364" i="2" s="1"/>
  <c r="E4364" i="2" s="1"/>
  <c r="B4364" i="2"/>
  <c r="A4356" i="2"/>
  <c r="C4356" i="2"/>
  <c r="D4356" i="2" s="1"/>
  <c r="E4356" i="2" s="1"/>
  <c r="B4356" i="2"/>
  <c r="A4391" i="2"/>
  <c r="C4391" i="2"/>
  <c r="D4391" i="2" s="1"/>
  <c r="E4391" i="2" s="1"/>
  <c r="B4391" i="2"/>
  <c r="A4376" i="2"/>
  <c r="C4376" i="2"/>
  <c r="D4376" i="2" s="1"/>
  <c r="E4376" i="2" s="1"/>
  <c r="B4376" i="2"/>
  <c r="A4360" i="2"/>
  <c r="C4360" i="2"/>
  <c r="D4360" i="2"/>
  <c r="E4360" i="2" s="1"/>
  <c r="B4360" i="2"/>
  <c r="A4437" i="2"/>
  <c r="C4437" i="2"/>
  <c r="D4437" i="2" s="1"/>
  <c r="E4437" i="2" s="1"/>
  <c r="B4437" i="2"/>
  <c r="A4433" i="2"/>
  <c r="C4433" i="2"/>
  <c r="D4433" i="2" s="1"/>
  <c r="E4433" i="2" s="1"/>
  <c r="B4433" i="2"/>
  <c r="A4382" i="2"/>
  <c r="C4382" i="2"/>
  <c r="D4382" i="2" s="1"/>
  <c r="E4382" i="2" s="1"/>
  <c r="B4382" i="2"/>
  <c r="A4405" i="2"/>
  <c r="C4405" i="2"/>
  <c r="D4405" i="2" s="1"/>
  <c r="E4405" i="2" s="1"/>
  <c r="B4405" i="2"/>
  <c r="A4442" i="2"/>
  <c r="C4442" i="2"/>
  <c r="D4442" i="2" s="1"/>
  <c r="E4442" i="2" s="1"/>
  <c r="B4442" i="2"/>
  <c r="A4387" i="2"/>
  <c r="C4387" i="2"/>
  <c r="D4387" i="2"/>
  <c r="E4387" i="2" s="1"/>
  <c r="B4387" i="2"/>
  <c r="A4379" i="2"/>
  <c r="C4379" i="2"/>
  <c r="D4379" i="2" s="1"/>
  <c r="E4379" i="2" s="1"/>
  <c r="B4379" i="2"/>
  <c r="A4426" i="2"/>
  <c r="C4426" i="2"/>
  <c r="D4426" i="2" s="1"/>
  <c r="E4426" i="2" s="1"/>
  <c r="B4426" i="2"/>
  <c r="A4393" i="2"/>
  <c r="C4393" i="2"/>
  <c r="D4393" i="2" s="1"/>
  <c r="E4393" i="2" s="1"/>
  <c r="B4393" i="2"/>
  <c r="A4449" i="2"/>
  <c r="C4449" i="2"/>
  <c r="D4449" i="2" s="1"/>
  <c r="E4449" i="2" s="1"/>
  <c r="B4449" i="2"/>
  <c r="A4414" i="2"/>
  <c r="C4414" i="2"/>
  <c r="D4414" i="2" s="1"/>
  <c r="E4414" i="2" s="1"/>
  <c r="B4414" i="2"/>
  <c r="A4421" i="2"/>
  <c r="C4421" i="2"/>
  <c r="D4421" i="2" s="1"/>
  <c r="E4421" i="2" s="1"/>
  <c r="B4421" i="2"/>
  <c r="A4398" i="2"/>
  <c r="C4398" i="2"/>
  <c r="D4398" i="2" s="1"/>
  <c r="E4398" i="2" s="1"/>
  <c r="B4398" i="2"/>
  <c r="A4410" i="2"/>
  <c r="C4410" i="2"/>
  <c r="D4410" i="2" s="1"/>
  <c r="E4410" i="2" s="1"/>
  <c r="B4410" i="2"/>
  <c r="A4419" i="2"/>
  <c r="C4419" i="2"/>
  <c r="D4419" i="2" s="1"/>
  <c r="E4419" i="2" s="1"/>
  <c r="B4419" i="2"/>
  <c r="A4384" i="2"/>
  <c r="C4384" i="2"/>
  <c r="D4384" i="2" s="1"/>
  <c r="E4384" i="2" s="1"/>
  <c r="B4384" i="2"/>
  <c r="A4400" i="2"/>
  <c r="C4400" i="2"/>
  <c r="D4400" i="2" s="1"/>
  <c r="E4400" i="2" s="1"/>
  <c r="B4400" i="2"/>
  <c r="A4415" i="2"/>
  <c r="C4415" i="2"/>
  <c r="D4415" i="2" s="1"/>
  <c r="E4415" i="2" s="1"/>
  <c r="B4415" i="2"/>
  <c r="A4380" i="2"/>
  <c r="C4380" i="2"/>
  <c r="D4380" i="2" s="1"/>
  <c r="E4380" i="2" s="1"/>
  <c r="B4380" i="2"/>
  <c r="A4388" i="2"/>
  <c r="C4388" i="2"/>
  <c r="D4388" i="2" s="1"/>
  <c r="E4388" i="2" s="1"/>
  <c r="B4388" i="2"/>
  <c r="A4383" i="2"/>
  <c r="C4383" i="2"/>
  <c r="D4383" i="2" s="1"/>
  <c r="E4383" i="2" s="1"/>
  <c r="B4383" i="2"/>
  <c r="A4392" i="2"/>
  <c r="C4392" i="2"/>
  <c r="D4392" i="2" s="1"/>
  <c r="E4392" i="2" s="1"/>
  <c r="B4392" i="2"/>
  <c r="A4399" i="2"/>
  <c r="C4399" i="2"/>
  <c r="D4399" i="2" s="1"/>
  <c r="E4399" i="2" s="1"/>
  <c r="B4399" i="2"/>
  <c r="A4443" i="2"/>
  <c r="C4443" i="2"/>
  <c r="D4443" i="2" s="1"/>
  <c r="E4443" i="2" s="1"/>
  <c r="B4443" i="2"/>
  <c r="A4434" i="2"/>
  <c r="C4434" i="2"/>
  <c r="D4434" i="2" s="1"/>
  <c r="E4434" i="2" s="1"/>
  <c r="B4434" i="2"/>
  <c r="A4422" i="2"/>
  <c r="C4422" i="2"/>
  <c r="D4422" i="2" s="1"/>
  <c r="E4422" i="2" s="1"/>
  <c r="B4422" i="2"/>
  <c r="A4445" i="2"/>
  <c r="C4445" i="2"/>
  <c r="D4445" i="2"/>
  <c r="E4445" i="2" s="1"/>
  <c r="B4445" i="2"/>
  <c r="A4438" i="2"/>
  <c r="C4438" i="2"/>
  <c r="D4438" i="2" s="1"/>
  <c r="E4438" i="2" s="1"/>
  <c r="B4438" i="2"/>
  <c r="A4473" i="2"/>
  <c r="C4473" i="2"/>
  <c r="D4473" i="2" s="1"/>
  <c r="E4473" i="2" s="1"/>
  <c r="B4473" i="2"/>
  <c r="A4417" i="2"/>
  <c r="C4417" i="2"/>
  <c r="D4417" i="2" s="1"/>
  <c r="E4417" i="2" s="1"/>
  <c r="B4417" i="2"/>
  <c r="A4450" i="2"/>
  <c r="C4450" i="2"/>
  <c r="D4450" i="2" s="1"/>
  <c r="E4450" i="2" s="1"/>
  <c r="B4450" i="2"/>
  <c r="A4403" i="2"/>
  <c r="C4403" i="2"/>
  <c r="D4403" i="2" s="1"/>
  <c r="E4403" i="2" s="1"/>
  <c r="B4403" i="2"/>
  <c r="A4411" i="2"/>
  <c r="C4411" i="2"/>
  <c r="D4411" i="2" s="1"/>
  <c r="E4411" i="2" s="1"/>
  <c r="B4411" i="2"/>
  <c r="A4466" i="2"/>
  <c r="C4466" i="2"/>
  <c r="D4466" i="2" s="1"/>
  <c r="E4466" i="2" s="1"/>
  <c r="B4466" i="2"/>
  <c r="A4429" i="2"/>
  <c r="C4429" i="2"/>
  <c r="D4429" i="2" s="1"/>
  <c r="E4429" i="2" s="1"/>
  <c r="B4429" i="2"/>
  <c r="A4406" i="2"/>
  <c r="C4406" i="2"/>
  <c r="D4406" i="2" s="1"/>
  <c r="E4406" i="2" s="1"/>
  <c r="B4406" i="2"/>
  <c r="A4457" i="2"/>
  <c r="C4457" i="2"/>
  <c r="D4457" i="2" s="1"/>
  <c r="E4457" i="2" s="1"/>
  <c r="B4457" i="2"/>
  <c r="A4461" i="2"/>
  <c r="C4461" i="2"/>
  <c r="D4461" i="2" s="1"/>
  <c r="E4461" i="2" s="1"/>
  <c r="B4461" i="2"/>
  <c r="A4423" i="2"/>
  <c r="C4423" i="2"/>
  <c r="D4423" i="2"/>
  <c r="E4423" i="2" s="1"/>
  <c r="B4423" i="2"/>
  <c r="A4416" i="2"/>
  <c r="C4416" i="2"/>
  <c r="D4416" i="2" s="1"/>
  <c r="E4416" i="2" s="1"/>
  <c r="B4416" i="2"/>
  <c r="A4407" i="2"/>
  <c r="C4407" i="2"/>
  <c r="D4407" i="2" s="1"/>
  <c r="E4407" i="2" s="1"/>
  <c r="B4407" i="2"/>
  <c r="A4412" i="2"/>
  <c r="C4412" i="2"/>
  <c r="D4412" i="2" s="1"/>
  <c r="E4412" i="2" s="1"/>
  <c r="B4412" i="2"/>
  <c r="A4404" i="2"/>
  <c r="C4404" i="2"/>
  <c r="D4404" i="2" s="1"/>
  <c r="E4404" i="2" s="1"/>
  <c r="B4404" i="2"/>
  <c r="A4439" i="2"/>
  <c r="C4439" i="2"/>
  <c r="D4439" i="2" s="1"/>
  <c r="E4439" i="2" s="1"/>
  <c r="B4439" i="2"/>
  <c r="A4424" i="2"/>
  <c r="C4424" i="2"/>
  <c r="D4424" i="2" s="1"/>
  <c r="E4424" i="2" s="1"/>
  <c r="B4424" i="2"/>
  <c r="A4408" i="2"/>
  <c r="C4408" i="2"/>
  <c r="D4408" i="2" s="1"/>
  <c r="E4408" i="2" s="1"/>
  <c r="B4408" i="2"/>
  <c r="A4485" i="2"/>
  <c r="C4485" i="2"/>
  <c r="D4485" i="2" s="1"/>
  <c r="E4485" i="2" s="1"/>
  <c r="B4485" i="2"/>
  <c r="A4481" i="2"/>
  <c r="C4481" i="2"/>
  <c r="D4481" i="2" s="1"/>
  <c r="E4481" i="2" s="1"/>
  <c r="B4481" i="2"/>
  <c r="A4430" i="2"/>
  <c r="C4430" i="2"/>
  <c r="D4430" i="2" s="1"/>
  <c r="E4430" i="2" s="1"/>
  <c r="B4430" i="2"/>
  <c r="A4453" i="2"/>
  <c r="C4453" i="2"/>
  <c r="D4453" i="2" s="1"/>
  <c r="E4453" i="2" s="1"/>
  <c r="B4453" i="2"/>
  <c r="A4490" i="2"/>
  <c r="C4490" i="2"/>
  <c r="D4490" i="2" s="1"/>
  <c r="E4490" i="2" s="1"/>
  <c r="B4490" i="2"/>
  <c r="A4435" i="2"/>
  <c r="C4435" i="2"/>
  <c r="D4435" i="2" s="1"/>
  <c r="E4435" i="2" s="1"/>
  <c r="B4435" i="2"/>
  <c r="A4427" i="2"/>
  <c r="C4427" i="2"/>
  <c r="D4427" i="2" s="1"/>
  <c r="E4427" i="2" s="1"/>
  <c r="B4427" i="2"/>
  <c r="A4474" i="2"/>
  <c r="C4474" i="2"/>
  <c r="D4474" i="2" s="1"/>
  <c r="E4474" i="2" s="1"/>
  <c r="B4474" i="2"/>
  <c r="A4441" i="2"/>
  <c r="C4441" i="2"/>
  <c r="D4441" i="2" s="1"/>
  <c r="E4441" i="2" s="1"/>
  <c r="B4441" i="2"/>
  <c r="A4497" i="2"/>
  <c r="C4497" i="2"/>
  <c r="D4497" i="2" s="1"/>
  <c r="E4497" i="2" s="1"/>
  <c r="B4497" i="2"/>
  <c r="A4462" i="2"/>
  <c r="C4462" i="2"/>
  <c r="D4462" i="2" s="1"/>
  <c r="E4462" i="2" s="1"/>
  <c r="B4462" i="2"/>
  <c r="A4469" i="2"/>
  <c r="C4469" i="2"/>
  <c r="D4469" i="2" s="1"/>
  <c r="E4469" i="2" s="1"/>
  <c r="B4469" i="2"/>
  <c r="A4446" i="2"/>
  <c r="C4446" i="2"/>
  <c r="D4446" i="2" s="1"/>
  <c r="E4446" i="2" s="1"/>
  <c r="B4446" i="2"/>
  <c r="A4458" i="2"/>
  <c r="C4458" i="2"/>
  <c r="D4458" i="2" s="1"/>
  <c r="E4458" i="2" s="1"/>
  <c r="B4458" i="2"/>
  <c r="A4467" i="2"/>
  <c r="C4467" i="2"/>
  <c r="D4467" i="2" s="1"/>
  <c r="E4467" i="2" s="1"/>
  <c r="B4467" i="2"/>
  <c r="A4432" i="2"/>
  <c r="C4432" i="2"/>
  <c r="D4432" i="2" s="1"/>
  <c r="E4432" i="2" s="1"/>
  <c r="B4432" i="2"/>
  <c r="A4448" i="2"/>
  <c r="C4448" i="2"/>
  <c r="D4448" i="2" s="1"/>
  <c r="E4448" i="2" s="1"/>
  <c r="B4448" i="2"/>
  <c r="A4463" i="2"/>
  <c r="C4463" i="2"/>
  <c r="D4463" i="2" s="1"/>
  <c r="E4463" i="2" s="1"/>
  <c r="B4463" i="2"/>
  <c r="A4428" i="2"/>
  <c r="C4428" i="2"/>
  <c r="D4428" i="2" s="1"/>
  <c r="E4428" i="2" s="1"/>
  <c r="B4428" i="2"/>
  <c r="A4436" i="2"/>
  <c r="C4436" i="2"/>
  <c r="D4436" i="2" s="1"/>
  <c r="E4436" i="2" s="1"/>
  <c r="B4436" i="2"/>
  <c r="A4431" i="2"/>
  <c r="C4431" i="2"/>
  <c r="D4431" i="2" s="1"/>
  <c r="E4431" i="2" s="1"/>
  <c r="B4431" i="2"/>
  <c r="A4440" i="2"/>
  <c r="C4440" i="2"/>
  <c r="D4440" i="2" s="1"/>
  <c r="E4440" i="2" s="1"/>
  <c r="B4440" i="2"/>
  <c r="A4447" i="2"/>
  <c r="C4447" i="2"/>
  <c r="D4447" i="2" s="1"/>
  <c r="E4447" i="2" s="1"/>
  <c r="B4447" i="2"/>
  <c r="A4491" i="2"/>
  <c r="C4491" i="2"/>
  <c r="D4491" i="2" s="1"/>
  <c r="E4491" i="2" s="1"/>
  <c r="B4491" i="2"/>
  <c r="A4482" i="2"/>
  <c r="C4482" i="2"/>
  <c r="D4482" i="2" s="1"/>
  <c r="E4482" i="2" s="1"/>
  <c r="B4482" i="2"/>
  <c r="A4470" i="2"/>
  <c r="C4470" i="2"/>
  <c r="D4470" i="2" s="1"/>
  <c r="E4470" i="2" s="1"/>
  <c r="B4470" i="2"/>
  <c r="A4493" i="2"/>
  <c r="C4493" i="2"/>
  <c r="D4493" i="2" s="1"/>
  <c r="E4493" i="2" s="1"/>
  <c r="B4493" i="2"/>
  <c r="A4486" i="2"/>
  <c r="C4486" i="2"/>
  <c r="D4486" i="2"/>
  <c r="E4486" i="2" s="1"/>
  <c r="B4486" i="2"/>
  <c r="A4521" i="2"/>
  <c r="C4521" i="2"/>
  <c r="D4521" i="2" s="1"/>
  <c r="E4521" i="2" s="1"/>
  <c r="B4521" i="2"/>
  <c r="A4465" i="2"/>
  <c r="C4465" i="2"/>
  <c r="D4465" i="2" s="1"/>
  <c r="E4465" i="2" s="1"/>
  <c r="B4465" i="2"/>
  <c r="A4498" i="2"/>
  <c r="C4498" i="2"/>
  <c r="D4498" i="2" s="1"/>
  <c r="E4498" i="2" s="1"/>
  <c r="B4498" i="2"/>
  <c r="A4451" i="2"/>
  <c r="C4451" i="2"/>
  <c r="D4451" i="2" s="1"/>
  <c r="E4451" i="2" s="1"/>
  <c r="B4451" i="2"/>
  <c r="A4459" i="2"/>
  <c r="C4459" i="2"/>
  <c r="D4459" i="2" s="1"/>
  <c r="E4459" i="2" s="1"/>
  <c r="B4459" i="2"/>
  <c r="A4514" i="2"/>
  <c r="C4514" i="2"/>
  <c r="D4514" i="2" s="1"/>
  <c r="E4514" i="2" s="1"/>
  <c r="B4514" i="2"/>
  <c r="A4477" i="2"/>
  <c r="C4477" i="2"/>
  <c r="D4477" i="2" s="1"/>
  <c r="E4477" i="2" s="1"/>
  <c r="B4477" i="2"/>
  <c r="A4454" i="2"/>
  <c r="C4454" i="2"/>
  <c r="D4454" i="2" s="1"/>
  <c r="E4454" i="2" s="1"/>
  <c r="B4454" i="2"/>
  <c r="A4505" i="2"/>
  <c r="C4505" i="2"/>
  <c r="D4505" i="2" s="1"/>
  <c r="E4505" i="2" s="1"/>
  <c r="B4505" i="2"/>
  <c r="A4509" i="2"/>
  <c r="C4509" i="2"/>
  <c r="D4509" i="2" s="1"/>
  <c r="E4509" i="2" s="1"/>
  <c r="B4509" i="2"/>
  <c r="A4471" i="2"/>
  <c r="C4471" i="2"/>
  <c r="D4471" i="2" s="1"/>
  <c r="E4471" i="2" s="1"/>
  <c r="B4471" i="2"/>
  <c r="A4464" i="2"/>
  <c r="C4464" i="2"/>
  <c r="D4464" i="2" s="1"/>
  <c r="E4464" i="2" s="1"/>
  <c r="B4464" i="2"/>
  <c r="A4455" i="2"/>
  <c r="C4455" i="2"/>
  <c r="D4455" i="2" s="1"/>
  <c r="E4455" i="2" s="1"/>
  <c r="B4455" i="2"/>
  <c r="A4460" i="2"/>
  <c r="C4460" i="2"/>
  <c r="D4460" i="2" s="1"/>
  <c r="E4460" i="2" s="1"/>
  <c r="B4460" i="2"/>
  <c r="A4452" i="2"/>
  <c r="C4452" i="2"/>
  <c r="D4452" i="2" s="1"/>
  <c r="E4452" i="2" s="1"/>
  <c r="B4452" i="2"/>
  <c r="A4487" i="2"/>
  <c r="C4487" i="2"/>
  <c r="D4487" i="2" s="1"/>
  <c r="E4487" i="2" s="1"/>
  <c r="B4487" i="2"/>
  <c r="A4472" i="2"/>
  <c r="C4472" i="2"/>
  <c r="D4472" i="2" s="1"/>
  <c r="E4472" i="2" s="1"/>
  <c r="B4472" i="2"/>
  <c r="A4456" i="2"/>
  <c r="C4456" i="2"/>
  <c r="D4456" i="2" s="1"/>
  <c r="E4456" i="2" s="1"/>
  <c r="B4456" i="2"/>
  <c r="A4533" i="2"/>
  <c r="C4533" i="2"/>
  <c r="D4533" i="2" s="1"/>
  <c r="E4533" i="2" s="1"/>
  <c r="B4533" i="2"/>
  <c r="A4529" i="2"/>
  <c r="C4529" i="2"/>
  <c r="D4529" i="2" s="1"/>
  <c r="E4529" i="2" s="1"/>
  <c r="B4529" i="2"/>
  <c r="A4478" i="2"/>
  <c r="C4478" i="2"/>
  <c r="D4478" i="2" s="1"/>
  <c r="E4478" i="2" s="1"/>
  <c r="B4478" i="2"/>
  <c r="A4501" i="2"/>
  <c r="C4501" i="2"/>
  <c r="D4501" i="2" s="1"/>
  <c r="E4501" i="2" s="1"/>
  <c r="B4501" i="2"/>
  <c r="A4538" i="2"/>
  <c r="C4538" i="2"/>
  <c r="D4538" i="2" s="1"/>
  <c r="E4538" i="2" s="1"/>
  <c r="B4538" i="2"/>
  <c r="A4483" i="2"/>
  <c r="C4483" i="2"/>
  <c r="D4483" i="2" s="1"/>
  <c r="E4483" i="2" s="1"/>
  <c r="B4483" i="2"/>
  <c r="A4475" i="2"/>
  <c r="C4475" i="2"/>
  <c r="D4475" i="2" s="1"/>
  <c r="E4475" i="2" s="1"/>
  <c r="B4475" i="2"/>
  <c r="A4522" i="2"/>
  <c r="C4522" i="2"/>
  <c r="D4522" i="2" s="1"/>
  <c r="E4522" i="2" s="1"/>
  <c r="B4522" i="2"/>
  <c r="A4489" i="2"/>
  <c r="C4489" i="2"/>
  <c r="D4489" i="2" s="1"/>
  <c r="E4489" i="2" s="1"/>
  <c r="B4489" i="2"/>
  <c r="A4545" i="2"/>
  <c r="C4545" i="2"/>
  <c r="D4545" i="2" s="1"/>
  <c r="E4545" i="2" s="1"/>
  <c r="B4545" i="2"/>
  <c r="A4510" i="2"/>
  <c r="C4510" i="2"/>
  <c r="D4510" i="2" s="1"/>
  <c r="E4510" i="2" s="1"/>
  <c r="B4510" i="2"/>
  <c r="A4517" i="2"/>
  <c r="C4517" i="2"/>
  <c r="D4517" i="2" s="1"/>
  <c r="E4517" i="2" s="1"/>
  <c r="B4517" i="2"/>
  <c r="A4494" i="2"/>
  <c r="C4494" i="2"/>
  <c r="D4494" i="2" s="1"/>
  <c r="E4494" i="2" s="1"/>
  <c r="B4494" i="2"/>
  <c r="A4506" i="2"/>
  <c r="C4506" i="2"/>
  <c r="D4506" i="2" s="1"/>
  <c r="E4506" i="2" s="1"/>
  <c r="B4506" i="2"/>
  <c r="A4515" i="2"/>
  <c r="C4515" i="2"/>
  <c r="D4515" i="2" s="1"/>
  <c r="E4515" i="2" s="1"/>
  <c r="B4515" i="2"/>
  <c r="A4480" i="2"/>
  <c r="C4480" i="2"/>
  <c r="D4480" i="2" s="1"/>
  <c r="E4480" i="2" s="1"/>
  <c r="B4480" i="2"/>
  <c r="A4496" i="2"/>
  <c r="C4496" i="2"/>
  <c r="D4496" i="2" s="1"/>
  <c r="E4496" i="2" s="1"/>
  <c r="B4496" i="2"/>
  <c r="A4511" i="2"/>
  <c r="C4511" i="2"/>
  <c r="D4511" i="2" s="1"/>
  <c r="E4511" i="2" s="1"/>
  <c r="B4511" i="2"/>
  <c r="A4476" i="2"/>
  <c r="C4476" i="2"/>
  <c r="D4476" i="2" s="1"/>
  <c r="E4476" i="2" s="1"/>
  <c r="B4476" i="2"/>
  <c r="A4484" i="2"/>
  <c r="C4484" i="2"/>
  <c r="D4484" i="2" s="1"/>
  <c r="E4484" i="2" s="1"/>
  <c r="B4484" i="2"/>
  <c r="A4479" i="2"/>
  <c r="C4479" i="2"/>
  <c r="D4479" i="2" s="1"/>
  <c r="E4479" i="2" s="1"/>
  <c r="B4479" i="2"/>
  <c r="A4488" i="2"/>
  <c r="C4488" i="2"/>
  <c r="D4488" i="2" s="1"/>
  <c r="E4488" i="2" s="1"/>
  <c r="B4488" i="2"/>
  <c r="A4495" i="2"/>
  <c r="C4495" i="2"/>
  <c r="D4495" i="2" s="1"/>
  <c r="E4495" i="2" s="1"/>
  <c r="B4495" i="2"/>
  <c r="A4539" i="2"/>
  <c r="C4539" i="2"/>
  <c r="D4539" i="2" s="1"/>
  <c r="E4539" i="2" s="1"/>
  <c r="B4539" i="2"/>
  <c r="A4530" i="2"/>
  <c r="C4530" i="2"/>
  <c r="D4530" i="2" s="1"/>
  <c r="E4530" i="2" s="1"/>
  <c r="B4530" i="2"/>
  <c r="A4518" i="2"/>
  <c r="C4518" i="2"/>
  <c r="D4518" i="2" s="1"/>
  <c r="E4518" i="2" s="1"/>
  <c r="B4518" i="2"/>
  <c r="A4541" i="2"/>
  <c r="C4541" i="2"/>
  <c r="D4541" i="2" s="1"/>
  <c r="E4541" i="2" s="1"/>
  <c r="B4541" i="2"/>
  <c r="A4534" i="2"/>
  <c r="C4534" i="2"/>
  <c r="D4534" i="2" s="1"/>
  <c r="E4534" i="2" s="1"/>
  <c r="B4534" i="2"/>
  <c r="A4569" i="2"/>
  <c r="C4569" i="2"/>
  <c r="D4569" i="2"/>
  <c r="E4569" i="2" s="1"/>
  <c r="B4569" i="2"/>
  <c r="A4513" i="2"/>
  <c r="C4513" i="2"/>
  <c r="D4513" i="2"/>
  <c r="E4513" i="2" s="1"/>
  <c r="B4513" i="2"/>
  <c r="A4546" i="2"/>
  <c r="C4546" i="2"/>
  <c r="D4546" i="2" s="1"/>
  <c r="E4546" i="2" s="1"/>
  <c r="B4546" i="2"/>
  <c r="A4499" i="2"/>
  <c r="C4499" i="2"/>
  <c r="D4499" i="2" s="1"/>
  <c r="E4499" i="2" s="1"/>
  <c r="B4499" i="2"/>
  <c r="A4507" i="2"/>
  <c r="C4507" i="2"/>
  <c r="D4507" i="2"/>
  <c r="E4507" i="2" s="1"/>
  <c r="B4507" i="2"/>
  <c r="A4562" i="2"/>
  <c r="C4562" i="2"/>
  <c r="D4562" i="2" s="1"/>
  <c r="E4562" i="2" s="1"/>
  <c r="B4562" i="2"/>
  <c r="A4525" i="2"/>
  <c r="C4525" i="2"/>
  <c r="D4525" i="2" s="1"/>
  <c r="E4525" i="2" s="1"/>
  <c r="B4525" i="2"/>
  <c r="A4502" i="2"/>
  <c r="C4502" i="2"/>
  <c r="D4502" i="2" s="1"/>
  <c r="E4502" i="2" s="1"/>
  <c r="B4502" i="2"/>
  <c r="A4553" i="2"/>
  <c r="C4553" i="2"/>
  <c r="D4553" i="2" s="1"/>
  <c r="E4553" i="2" s="1"/>
  <c r="B4553" i="2"/>
  <c r="A4557" i="2"/>
  <c r="C4557" i="2"/>
  <c r="D4557" i="2" s="1"/>
  <c r="E4557" i="2" s="1"/>
  <c r="B4557" i="2"/>
  <c r="A4519" i="2"/>
  <c r="C4519" i="2"/>
  <c r="D4519" i="2" s="1"/>
  <c r="E4519" i="2" s="1"/>
  <c r="B4519" i="2"/>
  <c r="A4512" i="2"/>
  <c r="C4512" i="2"/>
  <c r="D4512" i="2" s="1"/>
  <c r="E4512" i="2" s="1"/>
  <c r="B4512" i="2"/>
  <c r="A4503" i="2"/>
  <c r="C4503" i="2"/>
  <c r="D4503" i="2" s="1"/>
  <c r="E4503" i="2" s="1"/>
  <c r="B4503" i="2"/>
  <c r="A4508" i="2"/>
  <c r="C4508" i="2"/>
  <c r="D4508" i="2"/>
  <c r="E4508" i="2" s="1"/>
  <c r="B4508" i="2"/>
  <c r="A4500" i="2"/>
  <c r="C4500" i="2"/>
  <c r="D4500" i="2" s="1"/>
  <c r="E4500" i="2" s="1"/>
  <c r="B4500" i="2"/>
  <c r="A4535" i="2"/>
  <c r="C4535" i="2"/>
  <c r="D4535" i="2" s="1"/>
  <c r="E4535" i="2" s="1"/>
  <c r="B4535" i="2"/>
  <c r="A4520" i="2"/>
  <c r="C4520" i="2"/>
  <c r="D4520" i="2"/>
  <c r="E4520" i="2" s="1"/>
  <c r="B4520" i="2"/>
  <c r="A4504" i="2"/>
  <c r="C4504" i="2"/>
  <c r="D4504" i="2" s="1"/>
  <c r="E4504" i="2" s="1"/>
  <c r="B4504" i="2"/>
  <c r="A4581" i="2"/>
  <c r="C4581" i="2"/>
  <c r="D4581" i="2" s="1"/>
  <c r="E4581" i="2" s="1"/>
  <c r="B4581" i="2"/>
  <c r="A4577" i="2"/>
  <c r="C4577" i="2"/>
  <c r="D4577" i="2" s="1"/>
  <c r="E4577" i="2" s="1"/>
  <c r="B4577" i="2"/>
  <c r="A4526" i="2"/>
  <c r="C4526" i="2"/>
  <c r="D4526" i="2" s="1"/>
  <c r="E4526" i="2" s="1"/>
  <c r="B4526" i="2"/>
  <c r="A4549" i="2"/>
  <c r="C4549" i="2"/>
  <c r="D4549" i="2" s="1"/>
  <c r="E4549" i="2" s="1"/>
  <c r="B4549" i="2"/>
  <c r="A4586" i="2"/>
  <c r="C4586" i="2"/>
  <c r="D4586" i="2" s="1"/>
  <c r="E4586" i="2" s="1"/>
  <c r="B4586" i="2"/>
  <c r="A4531" i="2"/>
  <c r="C4531" i="2"/>
  <c r="D4531" i="2" s="1"/>
  <c r="E4531" i="2" s="1"/>
  <c r="B4531" i="2"/>
  <c r="A4523" i="2"/>
  <c r="C4523" i="2"/>
  <c r="D4523" i="2" s="1"/>
  <c r="E4523" i="2" s="1"/>
  <c r="B4523" i="2"/>
  <c r="A4570" i="2"/>
  <c r="C4570" i="2"/>
  <c r="D4570" i="2" s="1"/>
  <c r="E4570" i="2" s="1"/>
  <c r="B4570" i="2"/>
  <c r="A4537" i="2"/>
  <c r="C4537" i="2"/>
  <c r="D4537" i="2" s="1"/>
  <c r="E4537" i="2" s="1"/>
  <c r="B4537" i="2"/>
  <c r="A4593" i="2"/>
  <c r="C4593" i="2"/>
  <c r="D4593" i="2" s="1"/>
  <c r="E4593" i="2" s="1"/>
  <c r="B4593" i="2"/>
  <c r="A4558" i="2"/>
  <c r="C4558" i="2"/>
  <c r="D4558" i="2" s="1"/>
  <c r="E4558" i="2" s="1"/>
  <c r="B4558" i="2"/>
  <c r="A4565" i="2"/>
  <c r="C4565" i="2"/>
  <c r="D4565" i="2" s="1"/>
  <c r="E4565" i="2" s="1"/>
  <c r="B4565" i="2"/>
  <c r="A4542" i="2"/>
  <c r="C4542" i="2"/>
  <c r="D4542" i="2" s="1"/>
  <c r="E4542" i="2" s="1"/>
  <c r="B4542" i="2"/>
  <c r="A4554" i="2"/>
  <c r="C4554" i="2"/>
  <c r="D4554" i="2" s="1"/>
  <c r="E4554" i="2" s="1"/>
  <c r="B4554" i="2"/>
  <c r="A4563" i="2"/>
  <c r="C4563" i="2"/>
  <c r="D4563" i="2" s="1"/>
  <c r="E4563" i="2" s="1"/>
  <c r="B4563" i="2"/>
  <c r="A4528" i="2"/>
  <c r="C4528" i="2"/>
  <c r="D4528" i="2" s="1"/>
  <c r="E4528" i="2" s="1"/>
  <c r="B4528" i="2"/>
  <c r="A4544" i="2"/>
  <c r="C4544" i="2"/>
  <c r="D4544" i="2" s="1"/>
  <c r="E4544" i="2" s="1"/>
  <c r="B4544" i="2"/>
  <c r="A4559" i="2"/>
  <c r="C4559" i="2"/>
  <c r="D4559" i="2" s="1"/>
  <c r="E4559" i="2" s="1"/>
  <c r="B4559" i="2"/>
  <c r="A4524" i="2"/>
  <c r="C4524" i="2"/>
  <c r="D4524" i="2" s="1"/>
  <c r="E4524" i="2" s="1"/>
  <c r="B4524" i="2"/>
  <c r="A4532" i="2"/>
  <c r="C4532" i="2"/>
  <c r="D4532" i="2" s="1"/>
  <c r="E4532" i="2" s="1"/>
  <c r="B4532" i="2"/>
  <c r="A4527" i="2"/>
  <c r="C4527" i="2"/>
  <c r="D4527" i="2" s="1"/>
  <c r="E4527" i="2" s="1"/>
  <c r="B4527" i="2"/>
  <c r="A4536" i="2"/>
  <c r="C4536" i="2"/>
  <c r="D4536" i="2" s="1"/>
  <c r="E4536" i="2" s="1"/>
  <c r="B4536" i="2"/>
  <c r="A4543" i="2"/>
  <c r="C4543" i="2"/>
  <c r="D4543" i="2" s="1"/>
  <c r="E4543" i="2" s="1"/>
  <c r="B4543" i="2"/>
  <c r="A4587" i="2"/>
  <c r="C4587" i="2"/>
  <c r="D4587" i="2" s="1"/>
  <c r="E4587" i="2" s="1"/>
  <c r="B4587" i="2"/>
  <c r="A4578" i="2"/>
  <c r="C4578" i="2"/>
  <c r="D4578" i="2" s="1"/>
  <c r="E4578" i="2" s="1"/>
  <c r="B4578" i="2"/>
  <c r="A4566" i="2"/>
  <c r="C4566" i="2"/>
  <c r="D4566" i="2" s="1"/>
  <c r="E4566" i="2" s="1"/>
  <c r="B4566" i="2"/>
  <c r="A4589" i="2"/>
  <c r="C4589" i="2"/>
  <c r="D4589" i="2" s="1"/>
  <c r="E4589" i="2" s="1"/>
  <c r="B4589" i="2"/>
  <c r="A4582" i="2"/>
  <c r="C4582" i="2"/>
  <c r="D4582" i="2" s="1"/>
  <c r="E4582" i="2" s="1"/>
  <c r="B4582" i="2"/>
  <c r="A4617" i="2"/>
  <c r="C4617" i="2"/>
  <c r="D4617" i="2" s="1"/>
  <c r="E4617" i="2" s="1"/>
  <c r="B4617" i="2"/>
  <c r="A4561" i="2"/>
  <c r="C4561" i="2"/>
  <c r="D4561" i="2" s="1"/>
  <c r="E4561" i="2" s="1"/>
  <c r="B4561" i="2"/>
  <c r="A4594" i="2"/>
  <c r="C4594" i="2"/>
  <c r="D4594" i="2" s="1"/>
  <c r="E4594" i="2" s="1"/>
  <c r="B4594" i="2"/>
  <c r="A4547" i="2"/>
  <c r="C4547" i="2"/>
  <c r="D4547" i="2" s="1"/>
  <c r="E4547" i="2" s="1"/>
  <c r="B4547" i="2"/>
  <c r="A4555" i="2"/>
  <c r="C4555" i="2"/>
  <c r="D4555" i="2" s="1"/>
  <c r="E4555" i="2" s="1"/>
  <c r="B4555" i="2"/>
  <c r="A4610" i="2"/>
  <c r="C4610" i="2"/>
  <c r="D4610" i="2" s="1"/>
  <c r="E4610" i="2" s="1"/>
  <c r="B4610" i="2"/>
  <c r="A4573" i="2"/>
  <c r="C4573" i="2"/>
  <c r="D4573" i="2" s="1"/>
  <c r="E4573" i="2" s="1"/>
  <c r="B4573" i="2"/>
  <c r="A4550" i="2"/>
  <c r="C4550" i="2"/>
  <c r="D4550" i="2" s="1"/>
  <c r="E4550" i="2" s="1"/>
  <c r="B4550" i="2"/>
  <c r="A4601" i="2"/>
  <c r="C4601" i="2"/>
  <c r="D4601" i="2" s="1"/>
  <c r="E4601" i="2" s="1"/>
  <c r="B4601" i="2"/>
  <c r="A4605" i="2"/>
  <c r="C4605" i="2"/>
  <c r="D4605" i="2" s="1"/>
  <c r="E4605" i="2" s="1"/>
  <c r="B4605" i="2"/>
  <c r="A4567" i="2"/>
  <c r="C4567" i="2"/>
  <c r="D4567" i="2" s="1"/>
  <c r="E4567" i="2" s="1"/>
  <c r="B4567" i="2"/>
  <c r="A4560" i="2"/>
  <c r="C4560" i="2"/>
  <c r="D4560" i="2" s="1"/>
  <c r="E4560" i="2" s="1"/>
  <c r="B4560" i="2"/>
  <c r="A4551" i="2"/>
  <c r="C4551" i="2"/>
  <c r="D4551" i="2" s="1"/>
  <c r="E4551" i="2" s="1"/>
  <c r="B4551" i="2"/>
  <c r="A4556" i="2"/>
  <c r="C4556" i="2"/>
  <c r="D4556" i="2" s="1"/>
  <c r="E4556" i="2" s="1"/>
  <c r="B4556" i="2"/>
  <c r="A4548" i="2"/>
  <c r="C4548" i="2"/>
  <c r="D4548" i="2" s="1"/>
  <c r="E4548" i="2" s="1"/>
  <c r="B4548" i="2"/>
  <c r="A4583" i="2"/>
  <c r="C4583" i="2"/>
  <c r="D4583" i="2" s="1"/>
  <c r="E4583" i="2" s="1"/>
  <c r="B4583" i="2"/>
  <c r="A4568" i="2"/>
  <c r="C4568" i="2"/>
  <c r="D4568" i="2" s="1"/>
  <c r="E4568" i="2" s="1"/>
  <c r="B4568" i="2"/>
  <c r="A4552" i="2"/>
  <c r="C4552" i="2"/>
  <c r="D4552" i="2" s="1"/>
  <c r="E4552" i="2" s="1"/>
  <c r="B4552" i="2"/>
  <c r="A4629" i="2"/>
  <c r="C4629" i="2"/>
  <c r="D4629" i="2" s="1"/>
  <c r="E4629" i="2" s="1"/>
  <c r="B4629" i="2"/>
  <c r="A4625" i="2"/>
  <c r="C4625" i="2"/>
  <c r="D4625" i="2" s="1"/>
  <c r="E4625" i="2" s="1"/>
  <c r="B4625" i="2"/>
  <c r="A4574" i="2"/>
  <c r="C4574" i="2"/>
  <c r="D4574" i="2"/>
  <c r="E4574" i="2" s="1"/>
  <c r="B4574" i="2"/>
  <c r="A4597" i="2"/>
  <c r="C4597" i="2"/>
  <c r="D4597" i="2" s="1"/>
  <c r="E4597" i="2" s="1"/>
  <c r="B4597" i="2"/>
  <c r="A4634" i="2"/>
  <c r="C4634" i="2"/>
  <c r="D4634" i="2" s="1"/>
  <c r="E4634" i="2" s="1"/>
  <c r="B4634" i="2"/>
  <c r="A4579" i="2"/>
  <c r="C4579" i="2"/>
  <c r="D4579" i="2" s="1"/>
  <c r="E4579" i="2" s="1"/>
  <c r="B4579" i="2"/>
  <c r="A4571" i="2"/>
  <c r="C4571" i="2"/>
  <c r="D4571" i="2" s="1"/>
  <c r="E4571" i="2" s="1"/>
  <c r="B4571" i="2"/>
  <c r="A4618" i="2"/>
  <c r="C4618" i="2"/>
  <c r="D4618" i="2" s="1"/>
  <c r="E4618" i="2" s="1"/>
  <c r="B4618" i="2"/>
  <c r="A4585" i="2"/>
  <c r="C4585" i="2"/>
  <c r="D4585" i="2" s="1"/>
  <c r="E4585" i="2" s="1"/>
  <c r="B4585" i="2"/>
  <c r="A4641" i="2"/>
  <c r="C4641" i="2"/>
  <c r="D4641" i="2" s="1"/>
  <c r="E4641" i="2" s="1"/>
  <c r="B4641" i="2"/>
  <c r="A4606" i="2"/>
  <c r="C4606" i="2"/>
  <c r="D4606" i="2" s="1"/>
  <c r="E4606" i="2" s="1"/>
  <c r="B4606" i="2"/>
  <c r="A4613" i="2"/>
  <c r="C4613" i="2"/>
  <c r="D4613" i="2" s="1"/>
  <c r="E4613" i="2" s="1"/>
  <c r="B4613" i="2"/>
  <c r="A4590" i="2"/>
  <c r="C4590" i="2"/>
  <c r="D4590" i="2" s="1"/>
  <c r="E4590" i="2" s="1"/>
  <c r="B4590" i="2"/>
  <c r="A4602" i="2"/>
  <c r="C4602" i="2"/>
  <c r="D4602" i="2" s="1"/>
  <c r="E4602" i="2" s="1"/>
  <c r="B4602" i="2"/>
  <c r="A4611" i="2"/>
  <c r="C4611" i="2"/>
  <c r="D4611" i="2" s="1"/>
  <c r="E4611" i="2" s="1"/>
  <c r="B4611" i="2"/>
  <c r="A4576" i="2"/>
  <c r="C4576" i="2"/>
  <c r="D4576" i="2" s="1"/>
  <c r="E4576" i="2" s="1"/>
  <c r="B4576" i="2"/>
  <c r="A4592" i="2"/>
  <c r="C4592" i="2"/>
  <c r="D4592" i="2" s="1"/>
  <c r="E4592" i="2" s="1"/>
  <c r="B4592" i="2"/>
  <c r="A4607" i="2"/>
  <c r="C4607" i="2"/>
  <c r="D4607" i="2" s="1"/>
  <c r="E4607" i="2" s="1"/>
  <c r="B4607" i="2"/>
  <c r="A4572" i="2"/>
  <c r="C4572" i="2"/>
  <c r="D4572" i="2" s="1"/>
  <c r="E4572" i="2" s="1"/>
  <c r="B4572" i="2"/>
  <c r="A4580" i="2"/>
  <c r="C4580" i="2"/>
  <c r="D4580" i="2" s="1"/>
  <c r="E4580" i="2" s="1"/>
  <c r="B4580" i="2"/>
  <c r="A4575" i="2"/>
  <c r="C4575" i="2"/>
  <c r="D4575" i="2" s="1"/>
  <c r="E4575" i="2" s="1"/>
  <c r="B4575" i="2"/>
  <c r="A4584" i="2"/>
  <c r="C4584" i="2"/>
  <c r="D4584" i="2" s="1"/>
  <c r="E4584" i="2" s="1"/>
  <c r="B4584" i="2"/>
  <c r="A4591" i="2"/>
  <c r="C4591" i="2"/>
  <c r="D4591" i="2" s="1"/>
  <c r="E4591" i="2" s="1"/>
  <c r="B4591" i="2"/>
  <c r="A4635" i="2"/>
  <c r="C4635" i="2"/>
  <c r="D4635" i="2" s="1"/>
  <c r="E4635" i="2" s="1"/>
  <c r="B4635" i="2"/>
  <c r="A4626" i="2"/>
  <c r="C4626" i="2"/>
  <c r="D4626" i="2" s="1"/>
  <c r="E4626" i="2" s="1"/>
  <c r="B4626" i="2"/>
  <c r="A4614" i="2"/>
  <c r="C4614" i="2"/>
  <c r="D4614" i="2" s="1"/>
  <c r="E4614" i="2" s="1"/>
  <c r="B4614" i="2"/>
  <c r="A4637" i="2"/>
  <c r="C4637" i="2"/>
  <c r="D4637" i="2" s="1"/>
  <c r="E4637" i="2" s="1"/>
  <c r="B4637" i="2"/>
  <c r="A4630" i="2"/>
  <c r="C4630" i="2"/>
  <c r="D4630" i="2" s="1"/>
  <c r="E4630" i="2" s="1"/>
  <c r="B4630" i="2"/>
  <c r="A4665" i="2"/>
  <c r="C4665" i="2"/>
  <c r="D4665" i="2" s="1"/>
  <c r="E4665" i="2" s="1"/>
  <c r="B4665" i="2"/>
  <c r="A4609" i="2"/>
  <c r="C4609" i="2"/>
  <c r="D4609" i="2" s="1"/>
  <c r="E4609" i="2" s="1"/>
  <c r="B4609" i="2"/>
  <c r="A4642" i="2"/>
  <c r="C4642" i="2"/>
  <c r="D4642" i="2" s="1"/>
  <c r="E4642" i="2" s="1"/>
  <c r="B4642" i="2"/>
  <c r="A4595" i="2"/>
  <c r="C4595" i="2"/>
  <c r="D4595" i="2" s="1"/>
  <c r="E4595" i="2" s="1"/>
  <c r="B4595" i="2"/>
  <c r="A4603" i="2"/>
  <c r="C4603" i="2"/>
  <c r="D4603" i="2" s="1"/>
  <c r="E4603" i="2" s="1"/>
  <c r="B4603" i="2"/>
  <c r="A4658" i="2"/>
  <c r="C4658" i="2"/>
  <c r="D4658" i="2" s="1"/>
  <c r="E4658" i="2" s="1"/>
  <c r="B4658" i="2"/>
  <c r="A4621" i="2"/>
  <c r="C4621" i="2"/>
  <c r="D4621" i="2" s="1"/>
  <c r="E4621" i="2" s="1"/>
  <c r="B4621" i="2"/>
  <c r="A4598" i="2"/>
  <c r="C4598" i="2"/>
  <c r="D4598" i="2" s="1"/>
  <c r="E4598" i="2" s="1"/>
  <c r="B4598" i="2"/>
  <c r="A4649" i="2"/>
  <c r="C4649" i="2"/>
  <c r="D4649" i="2" s="1"/>
  <c r="E4649" i="2" s="1"/>
  <c r="B4649" i="2"/>
  <c r="A4653" i="2"/>
  <c r="C4653" i="2"/>
  <c r="D4653" i="2" s="1"/>
  <c r="E4653" i="2" s="1"/>
  <c r="B4653" i="2"/>
  <c r="A4615" i="2"/>
  <c r="C4615" i="2"/>
  <c r="D4615" i="2" s="1"/>
  <c r="E4615" i="2" s="1"/>
  <c r="B4615" i="2"/>
  <c r="A4608" i="2"/>
  <c r="C4608" i="2"/>
  <c r="D4608" i="2" s="1"/>
  <c r="E4608" i="2" s="1"/>
  <c r="B4608" i="2"/>
  <c r="A4599" i="2"/>
  <c r="C4599" i="2"/>
  <c r="D4599" i="2" s="1"/>
  <c r="E4599" i="2" s="1"/>
  <c r="B4599" i="2"/>
  <c r="A4604" i="2"/>
  <c r="C4604" i="2"/>
  <c r="D4604" i="2" s="1"/>
  <c r="E4604" i="2" s="1"/>
  <c r="B4604" i="2"/>
  <c r="A4596" i="2"/>
  <c r="C4596" i="2"/>
  <c r="D4596" i="2" s="1"/>
  <c r="E4596" i="2" s="1"/>
  <c r="B4596" i="2"/>
  <c r="A4631" i="2"/>
  <c r="C4631" i="2"/>
  <c r="D4631" i="2" s="1"/>
  <c r="E4631" i="2" s="1"/>
  <c r="B4631" i="2"/>
  <c r="A4616" i="2"/>
  <c r="C4616" i="2"/>
  <c r="D4616" i="2" s="1"/>
  <c r="E4616" i="2" s="1"/>
  <c r="B4616" i="2"/>
  <c r="A4600" i="2"/>
  <c r="C4600" i="2"/>
  <c r="D4600" i="2" s="1"/>
  <c r="E4600" i="2" s="1"/>
  <c r="B4600" i="2"/>
  <c r="A4677" i="2"/>
  <c r="C4677" i="2"/>
  <c r="D4677" i="2" s="1"/>
  <c r="E4677" i="2" s="1"/>
  <c r="B4677" i="2"/>
  <c r="A4673" i="2"/>
  <c r="C4673" i="2"/>
  <c r="D4673" i="2" s="1"/>
  <c r="E4673" i="2" s="1"/>
  <c r="B4673" i="2"/>
  <c r="A4622" i="2"/>
  <c r="C4622" i="2"/>
  <c r="D4622" i="2" s="1"/>
  <c r="E4622" i="2" s="1"/>
  <c r="B4622" i="2"/>
  <c r="A4645" i="2"/>
  <c r="C4645" i="2"/>
  <c r="D4645" i="2" s="1"/>
  <c r="E4645" i="2" s="1"/>
  <c r="B4645" i="2"/>
  <c r="A4682" i="2"/>
  <c r="C4682" i="2"/>
  <c r="D4682" i="2" s="1"/>
  <c r="E4682" i="2" s="1"/>
  <c r="B4682" i="2"/>
  <c r="A4627" i="2"/>
  <c r="C4627" i="2"/>
  <c r="D4627" i="2" s="1"/>
  <c r="E4627" i="2" s="1"/>
  <c r="B4627" i="2"/>
  <c r="A4619" i="2"/>
  <c r="C4619" i="2"/>
  <c r="D4619" i="2" s="1"/>
  <c r="E4619" i="2" s="1"/>
  <c r="B4619" i="2"/>
  <c r="A4666" i="2"/>
  <c r="C4666" i="2"/>
  <c r="D4666" i="2" s="1"/>
  <c r="E4666" i="2" s="1"/>
  <c r="B4666" i="2"/>
  <c r="A4633" i="2"/>
  <c r="C4633" i="2"/>
  <c r="D4633" i="2" s="1"/>
  <c r="E4633" i="2" s="1"/>
  <c r="B4633" i="2"/>
  <c r="A4689" i="2"/>
  <c r="C4689" i="2"/>
  <c r="D4689" i="2" s="1"/>
  <c r="E4689" i="2" s="1"/>
  <c r="B4689" i="2"/>
  <c r="A4654" i="2"/>
  <c r="C4654" i="2"/>
  <c r="D4654" i="2" s="1"/>
  <c r="E4654" i="2" s="1"/>
  <c r="B4654" i="2"/>
  <c r="A4661" i="2"/>
  <c r="C4661" i="2"/>
  <c r="D4661" i="2" s="1"/>
  <c r="E4661" i="2" s="1"/>
  <c r="B4661" i="2"/>
  <c r="A4638" i="2"/>
  <c r="C4638" i="2"/>
  <c r="D4638" i="2" s="1"/>
  <c r="E4638" i="2" s="1"/>
  <c r="B4638" i="2"/>
  <c r="A4650" i="2"/>
  <c r="C4650" i="2"/>
  <c r="D4650" i="2" s="1"/>
  <c r="E4650" i="2" s="1"/>
  <c r="B4650" i="2"/>
  <c r="A4659" i="2"/>
  <c r="C4659" i="2"/>
  <c r="D4659" i="2" s="1"/>
  <c r="E4659" i="2" s="1"/>
  <c r="B4659" i="2"/>
  <c r="A4624" i="2"/>
  <c r="C4624" i="2"/>
  <c r="D4624" i="2"/>
  <c r="E4624" i="2" s="1"/>
  <c r="B4624" i="2"/>
  <c r="A4640" i="2"/>
  <c r="C4640" i="2"/>
  <c r="D4640" i="2" s="1"/>
  <c r="E4640" i="2" s="1"/>
  <c r="B4640" i="2"/>
  <c r="A4655" i="2"/>
  <c r="C4655" i="2"/>
  <c r="D4655" i="2" s="1"/>
  <c r="E4655" i="2" s="1"/>
  <c r="B4655" i="2"/>
  <c r="A4620" i="2"/>
  <c r="C4620" i="2"/>
  <c r="D4620" i="2" s="1"/>
  <c r="E4620" i="2" s="1"/>
  <c r="B4620" i="2"/>
  <c r="A4628" i="2"/>
  <c r="C4628" i="2"/>
  <c r="D4628" i="2" s="1"/>
  <c r="E4628" i="2" s="1"/>
  <c r="B4628" i="2"/>
  <c r="A4623" i="2"/>
  <c r="C4623" i="2"/>
  <c r="D4623" i="2" s="1"/>
  <c r="E4623" i="2" s="1"/>
  <c r="B4623" i="2"/>
  <c r="A4632" i="2"/>
  <c r="C4632" i="2"/>
  <c r="D4632" i="2" s="1"/>
  <c r="E4632" i="2" s="1"/>
  <c r="B4632" i="2"/>
  <c r="A4639" i="2"/>
  <c r="C4639" i="2"/>
  <c r="D4639" i="2" s="1"/>
  <c r="E4639" i="2" s="1"/>
  <c r="B4639" i="2"/>
  <c r="A4683" i="2"/>
  <c r="C4683" i="2"/>
  <c r="D4683" i="2" s="1"/>
  <c r="E4683" i="2" s="1"/>
  <c r="B4683" i="2"/>
  <c r="A4674" i="2"/>
  <c r="C4674" i="2"/>
  <c r="D4674" i="2" s="1"/>
  <c r="E4674" i="2" s="1"/>
  <c r="B4674" i="2"/>
  <c r="A4662" i="2"/>
  <c r="C4662" i="2"/>
  <c r="D4662" i="2" s="1"/>
  <c r="E4662" i="2" s="1"/>
  <c r="B4662" i="2"/>
  <c r="A4685" i="2"/>
  <c r="C4685" i="2"/>
  <c r="D4685" i="2" s="1"/>
  <c r="E4685" i="2" s="1"/>
  <c r="B4685" i="2"/>
  <c r="A4678" i="2"/>
  <c r="C4678" i="2"/>
  <c r="D4678" i="2" s="1"/>
  <c r="E4678" i="2" s="1"/>
  <c r="B4678" i="2"/>
  <c r="A4713" i="2"/>
  <c r="C4713" i="2"/>
  <c r="D4713" i="2" s="1"/>
  <c r="E4713" i="2" s="1"/>
  <c r="B4713" i="2"/>
  <c r="A4657" i="2"/>
  <c r="C4657" i="2"/>
  <c r="D4657" i="2" s="1"/>
  <c r="E4657" i="2" s="1"/>
  <c r="B4657" i="2"/>
  <c r="A4690" i="2"/>
  <c r="C4690" i="2"/>
  <c r="D4690" i="2" s="1"/>
  <c r="E4690" i="2" s="1"/>
  <c r="B4690" i="2"/>
  <c r="A4643" i="2"/>
  <c r="C4643" i="2"/>
  <c r="D4643" i="2" s="1"/>
  <c r="E4643" i="2" s="1"/>
  <c r="B4643" i="2"/>
  <c r="A4651" i="2"/>
  <c r="C4651" i="2"/>
  <c r="D4651" i="2" s="1"/>
  <c r="E4651" i="2" s="1"/>
  <c r="B4651" i="2"/>
  <c r="A4706" i="2"/>
  <c r="C4706" i="2"/>
  <c r="D4706" i="2" s="1"/>
  <c r="E4706" i="2" s="1"/>
  <c r="B4706" i="2"/>
  <c r="A4669" i="2"/>
  <c r="C4669" i="2"/>
  <c r="D4669" i="2" s="1"/>
  <c r="E4669" i="2" s="1"/>
  <c r="B4669" i="2"/>
  <c r="A4646" i="2"/>
  <c r="C4646" i="2"/>
  <c r="D4646" i="2" s="1"/>
  <c r="E4646" i="2" s="1"/>
  <c r="B4646" i="2"/>
  <c r="A4697" i="2"/>
  <c r="C4697" i="2"/>
  <c r="D4697" i="2"/>
  <c r="E4697" i="2" s="1"/>
  <c r="B4697" i="2"/>
  <c r="A4701" i="2"/>
  <c r="C4701" i="2"/>
  <c r="D4701" i="2" s="1"/>
  <c r="E4701" i="2" s="1"/>
  <c r="B4701" i="2"/>
  <c r="A4663" i="2"/>
  <c r="C4663" i="2"/>
  <c r="D4663" i="2" s="1"/>
  <c r="E4663" i="2" s="1"/>
  <c r="B4663" i="2"/>
  <c r="A4656" i="2"/>
  <c r="C4656" i="2"/>
  <c r="D4656" i="2" s="1"/>
  <c r="E4656" i="2" s="1"/>
  <c r="B4656" i="2"/>
  <c r="A4647" i="2"/>
  <c r="C4647" i="2"/>
  <c r="D4647" i="2" s="1"/>
  <c r="E4647" i="2" s="1"/>
  <c r="B4647" i="2"/>
  <c r="A4652" i="2"/>
  <c r="C4652" i="2"/>
  <c r="D4652" i="2" s="1"/>
  <c r="E4652" i="2" s="1"/>
  <c r="B4652" i="2"/>
  <c r="A4644" i="2"/>
  <c r="C4644" i="2"/>
  <c r="D4644" i="2" s="1"/>
  <c r="E4644" i="2" s="1"/>
  <c r="B4644" i="2"/>
  <c r="A4679" i="2"/>
  <c r="C4679" i="2"/>
  <c r="D4679" i="2" s="1"/>
  <c r="E4679" i="2" s="1"/>
  <c r="B4679" i="2"/>
  <c r="A4664" i="2"/>
  <c r="C4664" i="2"/>
  <c r="D4664" i="2" s="1"/>
  <c r="E4664" i="2" s="1"/>
  <c r="B4664" i="2"/>
  <c r="A4648" i="2"/>
  <c r="C4648" i="2"/>
  <c r="D4648" i="2" s="1"/>
  <c r="E4648" i="2" s="1"/>
  <c r="B4648" i="2"/>
  <c r="A4725" i="2"/>
  <c r="C4725" i="2"/>
  <c r="D4725" i="2"/>
  <c r="E4725" i="2" s="1"/>
  <c r="B4725" i="2"/>
  <c r="A4721" i="2"/>
  <c r="C4721" i="2"/>
  <c r="D4721" i="2" s="1"/>
  <c r="E4721" i="2" s="1"/>
  <c r="B4721" i="2"/>
  <c r="A4670" i="2"/>
  <c r="C4670" i="2"/>
  <c r="D4670" i="2" s="1"/>
  <c r="E4670" i="2" s="1"/>
  <c r="B4670" i="2"/>
  <c r="A4693" i="2"/>
  <c r="C4693" i="2"/>
  <c r="D4693" i="2" s="1"/>
  <c r="E4693" i="2" s="1"/>
  <c r="B4693" i="2"/>
  <c r="A4730" i="2"/>
  <c r="C4730" i="2"/>
  <c r="D4730" i="2" s="1"/>
  <c r="E4730" i="2" s="1"/>
  <c r="B4730" i="2"/>
  <c r="A4675" i="2"/>
  <c r="C4675" i="2"/>
  <c r="D4675" i="2" s="1"/>
  <c r="E4675" i="2" s="1"/>
  <c r="B4675" i="2"/>
  <c r="A4667" i="2"/>
  <c r="C4667" i="2"/>
  <c r="D4667" i="2" s="1"/>
  <c r="E4667" i="2" s="1"/>
  <c r="B4667" i="2"/>
  <c r="A4714" i="2"/>
  <c r="C4714" i="2"/>
  <c r="D4714" i="2" s="1"/>
  <c r="E4714" i="2" s="1"/>
  <c r="B4714" i="2"/>
  <c r="A4681" i="2"/>
  <c r="C4681" i="2"/>
  <c r="D4681" i="2" s="1"/>
  <c r="E4681" i="2" s="1"/>
  <c r="B4681" i="2"/>
  <c r="A4737" i="2"/>
  <c r="C4737" i="2"/>
  <c r="D4737" i="2" s="1"/>
  <c r="E4737" i="2" s="1"/>
  <c r="B4737" i="2"/>
  <c r="A4702" i="2"/>
  <c r="C4702" i="2"/>
  <c r="D4702" i="2" s="1"/>
  <c r="E4702" i="2" s="1"/>
  <c r="B4702" i="2"/>
  <c r="A4709" i="2"/>
  <c r="C4709" i="2"/>
  <c r="D4709" i="2" s="1"/>
  <c r="E4709" i="2" s="1"/>
  <c r="B4709" i="2"/>
  <c r="A4686" i="2"/>
  <c r="C4686" i="2"/>
  <c r="D4686" i="2" s="1"/>
  <c r="E4686" i="2" s="1"/>
  <c r="B4686" i="2"/>
  <c r="A4698" i="2"/>
  <c r="C4698" i="2"/>
  <c r="D4698" i="2" s="1"/>
  <c r="E4698" i="2" s="1"/>
  <c r="B4698" i="2"/>
  <c r="A4707" i="2"/>
  <c r="C4707" i="2"/>
  <c r="D4707" i="2" s="1"/>
  <c r="E4707" i="2" s="1"/>
  <c r="B4707" i="2"/>
  <c r="A4672" i="2"/>
  <c r="C4672" i="2"/>
  <c r="D4672" i="2" s="1"/>
  <c r="E4672" i="2" s="1"/>
  <c r="B4672" i="2"/>
  <c r="A4688" i="2"/>
  <c r="C4688" i="2"/>
  <c r="D4688" i="2" s="1"/>
  <c r="E4688" i="2" s="1"/>
  <c r="B4688" i="2"/>
  <c r="A4703" i="2"/>
  <c r="C4703" i="2"/>
  <c r="D4703" i="2" s="1"/>
  <c r="E4703" i="2" s="1"/>
  <c r="B4703" i="2"/>
  <c r="A4668" i="2"/>
  <c r="C4668" i="2"/>
  <c r="D4668" i="2" s="1"/>
  <c r="E4668" i="2" s="1"/>
  <c r="B4668" i="2"/>
  <c r="A4676" i="2"/>
  <c r="C4676" i="2"/>
  <c r="D4676" i="2" s="1"/>
  <c r="E4676" i="2" s="1"/>
  <c r="B4676" i="2"/>
  <c r="A4671" i="2"/>
  <c r="C4671" i="2"/>
  <c r="D4671" i="2" s="1"/>
  <c r="E4671" i="2" s="1"/>
  <c r="B4671" i="2"/>
  <c r="A4680" i="2"/>
  <c r="C4680" i="2"/>
  <c r="D4680" i="2" s="1"/>
  <c r="E4680" i="2" s="1"/>
  <c r="B4680" i="2"/>
  <c r="A4687" i="2"/>
  <c r="C4687" i="2"/>
  <c r="D4687" i="2" s="1"/>
  <c r="E4687" i="2" s="1"/>
  <c r="B4687" i="2"/>
  <c r="A4731" i="2"/>
  <c r="C4731" i="2"/>
  <c r="D4731" i="2" s="1"/>
  <c r="E4731" i="2" s="1"/>
  <c r="B4731" i="2"/>
  <c r="A4722" i="2"/>
  <c r="C4722" i="2"/>
  <c r="D4722" i="2" s="1"/>
  <c r="E4722" i="2" s="1"/>
  <c r="B4722" i="2"/>
  <c r="A4710" i="2"/>
  <c r="C4710" i="2"/>
  <c r="D4710" i="2" s="1"/>
  <c r="E4710" i="2" s="1"/>
  <c r="B4710" i="2"/>
  <c r="A4733" i="2"/>
  <c r="C4733" i="2"/>
  <c r="D4733" i="2" s="1"/>
  <c r="E4733" i="2" s="1"/>
  <c r="B4733" i="2"/>
  <c r="A4726" i="2"/>
  <c r="C4726" i="2"/>
  <c r="D4726" i="2" s="1"/>
  <c r="E4726" i="2" s="1"/>
  <c r="B4726" i="2"/>
  <c r="A4761" i="2"/>
  <c r="C4761" i="2"/>
  <c r="D4761" i="2" s="1"/>
  <c r="E4761" i="2"/>
  <c r="B4761" i="2"/>
  <c r="A4705" i="2"/>
  <c r="C4705" i="2"/>
  <c r="D4705" i="2" s="1"/>
  <c r="E4705" i="2" s="1"/>
  <c r="B4705" i="2"/>
  <c r="A4738" i="2"/>
  <c r="C4738" i="2"/>
  <c r="D4738" i="2" s="1"/>
  <c r="E4738" i="2" s="1"/>
  <c r="B4738" i="2"/>
  <c r="A4691" i="2"/>
  <c r="C4691" i="2"/>
  <c r="D4691" i="2" s="1"/>
  <c r="E4691" i="2" s="1"/>
  <c r="B4691" i="2"/>
  <c r="A4699" i="2"/>
  <c r="C4699" i="2"/>
  <c r="D4699" i="2" s="1"/>
  <c r="E4699" i="2" s="1"/>
  <c r="B4699" i="2"/>
  <c r="A4754" i="2"/>
  <c r="C4754" i="2"/>
  <c r="D4754" i="2"/>
  <c r="E4754" i="2" s="1"/>
  <c r="B4754" i="2"/>
  <c r="A4717" i="2"/>
  <c r="C4717" i="2"/>
  <c r="D4717" i="2" s="1"/>
  <c r="E4717" i="2" s="1"/>
  <c r="B4717" i="2"/>
  <c r="A4694" i="2"/>
  <c r="C4694" i="2"/>
  <c r="D4694" i="2" s="1"/>
  <c r="E4694" i="2" s="1"/>
  <c r="B4694" i="2"/>
  <c r="A4745" i="2"/>
  <c r="C4745" i="2"/>
  <c r="D4745" i="2" s="1"/>
  <c r="E4745" i="2" s="1"/>
  <c r="B4745" i="2"/>
  <c r="A4749" i="2"/>
  <c r="C4749" i="2"/>
  <c r="D4749" i="2" s="1"/>
  <c r="E4749" i="2" s="1"/>
  <c r="B4749" i="2"/>
  <c r="A4711" i="2"/>
  <c r="C4711" i="2"/>
  <c r="D4711" i="2" s="1"/>
  <c r="E4711" i="2" s="1"/>
  <c r="B4711" i="2"/>
  <c r="A4704" i="2"/>
  <c r="C4704" i="2"/>
  <c r="D4704" i="2" s="1"/>
  <c r="E4704" i="2" s="1"/>
  <c r="B4704" i="2"/>
  <c r="A4695" i="2"/>
  <c r="C4695" i="2"/>
  <c r="D4695" i="2" s="1"/>
  <c r="E4695" i="2" s="1"/>
  <c r="B4695" i="2"/>
  <c r="A4700" i="2"/>
  <c r="C4700" i="2"/>
  <c r="D4700" i="2" s="1"/>
  <c r="E4700" i="2" s="1"/>
  <c r="B4700" i="2"/>
  <c r="A4692" i="2"/>
  <c r="C4692" i="2"/>
  <c r="D4692" i="2" s="1"/>
  <c r="E4692" i="2" s="1"/>
  <c r="B4692" i="2"/>
  <c r="A4727" i="2"/>
  <c r="C4727" i="2"/>
  <c r="D4727" i="2" s="1"/>
  <c r="E4727" i="2" s="1"/>
  <c r="B4727" i="2"/>
  <c r="A4712" i="2"/>
  <c r="C4712" i="2"/>
  <c r="D4712" i="2" s="1"/>
  <c r="E4712" i="2" s="1"/>
  <c r="B4712" i="2"/>
  <c r="A4696" i="2"/>
  <c r="C4696" i="2"/>
  <c r="D4696" i="2" s="1"/>
  <c r="E4696" i="2" s="1"/>
  <c r="B4696" i="2"/>
  <c r="A4773" i="2"/>
  <c r="C4773" i="2"/>
  <c r="D4773" i="2" s="1"/>
  <c r="E4773" i="2" s="1"/>
  <c r="B4773" i="2"/>
  <c r="A4769" i="2"/>
  <c r="C4769" i="2"/>
  <c r="D4769" i="2" s="1"/>
  <c r="E4769" i="2" s="1"/>
  <c r="B4769" i="2"/>
  <c r="A4718" i="2"/>
  <c r="C4718" i="2"/>
  <c r="D4718" i="2" s="1"/>
  <c r="E4718" i="2" s="1"/>
  <c r="B4718" i="2"/>
  <c r="A4741" i="2"/>
  <c r="C4741" i="2"/>
  <c r="D4741" i="2" s="1"/>
  <c r="E4741" i="2" s="1"/>
  <c r="B4741" i="2"/>
  <c r="A4778" i="2"/>
  <c r="C4778" i="2"/>
  <c r="D4778" i="2" s="1"/>
  <c r="E4778" i="2" s="1"/>
  <c r="B4778" i="2"/>
  <c r="A4723" i="2"/>
  <c r="C4723" i="2"/>
  <c r="D4723" i="2" s="1"/>
  <c r="E4723" i="2" s="1"/>
  <c r="B4723" i="2"/>
  <c r="A4715" i="2"/>
  <c r="C4715" i="2"/>
  <c r="D4715" i="2" s="1"/>
  <c r="E4715" i="2" s="1"/>
  <c r="B4715" i="2"/>
  <c r="A4762" i="2"/>
  <c r="C4762" i="2"/>
  <c r="D4762" i="2" s="1"/>
  <c r="E4762" i="2" s="1"/>
  <c r="B4762" i="2"/>
  <c r="A4729" i="2"/>
  <c r="C4729" i="2"/>
  <c r="D4729" i="2" s="1"/>
  <c r="E4729" i="2" s="1"/>
  <c r="B4729" i="2"/>
  <c r="A4785" i="2"/>
  <c r="C4785" i="2"/>
  <c r="D4785" i="2" s="1"/>
  <c r="E4785" i="2" s="1"/>
  <c r="B4785" i="2"/>
  <c r="A4750" i="2"/>
  <c r="C4750" i="2"/>
  <c r="D4750" i="2" s="1"/>
  <c r="E4750" i="2" s="1"/>
  <c r="B4750" i="2"/>
  <c r="A4757" i="2"/>
  <c r="C4757" i="2"/>
  <c r="D4757" i="2" s="1"/>
  <c r="E4757" i="2" s="1"/>
  <c r="B4757" i="2"/>
  <c r="A4734" i="2"/>
  <c r="C4734" i="2"/>
  <c r="D4734" i="2" s="1"/>
  <c r="E4734" i="2" s="1"/>
  <c r="B4734" i="2"/>
  <c r="A4746" i="2"/>
  <c r="C4746" i="2"/>
  <c r="D4746" i="2" s="1"/>
  <c r="E4746" i="2" s="1"/>
  <c r="B4746" i="2"/>
  <c r="A4720" i="2"/>
  <c r="C4720" i="2"/>
  <c r="D4720" i="2" s="1"/>
  <c r="E4720" i="2" s="1"/>
  <c r="B4720" i="2"/>
  <c r="A4736" i="2"/>
  <c r="C4736" i="2"/>
  <c r="D4736" i="2" s="1"/>
  <c r="E4736" i="2" s="1"/>
  <c r="B4736" i="2"/>
  <c r="A4751" i="2"/>
  <c r="C4751" i="2"/>
  <c r="D4751" i="2" s="1"/>
  <c r="E4751" i="2" s="1"/>
  <c r="B4751" i="2"/>
  <c r="A4716" i="2"/>
  <c r="C4716" i="2"/>
  <c r="D4716" i="2"/>
  <c r="E4716" i="2" s="1"/>
  <c r="B4716" i="2"/>
  <c r="A4724" i="2"/>
  <c r="C4724" i="2"/>
  <c r="D4724" i="2" s="1"/>
  <c r="E4724" i="2" s="1"/>
  <c r="B4724" i="2"/>
  <c r="A4719" i="2"/>
  <c r="C4719" i="2"/>
  <c r="D4719" i="2" s="1"/>
  <c r="E4719" i="2" s="1"/>
  <c r="B4719" i="2"/>
  <c r="A4728" i="2"/>
  <c r="C4728" i="2"/>
  <c r="D4728" i="2" s="1"/>
  <c r="E4728" i="2" s="1"/>
  <c r="B4728" i="2"/>
  <c r="A4735" i="2"/>
  <c r="C4735" i="2"/>
  <c r="D4735" i="2" s="1"/>
  <c r="E4735" i="2" s="1"/>
  <c r="B4735" i="2"/>
  <c r="A4755" i="2"/>
  <c r="C4755" i="2"/>
  <c r="D4755" i="2" s="1"/>
  <c r="E4755" i="2" s="1"/>
  <c r="B4755" i="2"/>
  <c r="A4770" i="2"/>
  <c r="C4770" i="2"/>
  <c r="D4770" i="2" s="1"/>
  <c r="E4770" i="2" s="1"/>
  <c r="B4770" i="2"/>
  <c r="A4758" i="2"/>
  <c r="C4758" i="2"/>
  <c r="D4758" i="2" s="1"/>
  <c r="E4758" i="2" s="1"/>
  <c r="B4758" i="2"/>
  <c r="A4781" i="2"/>
  <c r="C4781" i="2"/>
  <c r="D4781" i="2" s="1"/>
  <c r="E4781" i="2" s="1"/>
  <c r="B4781" i="2"/>
  <c r="A4774" i="2"/>
  <c r="C4774" i="2"/>
  <c r="D4774" i="2" s="1"/>
  <c r="E4774" i="2" s="1"/>
  <c r="B4774" i="2"/>
  <c r="A4809" i="2"/>
  <c r="C4809" i="2"/>
  <c r="D4809" i="2" s="1"/>
  <c r="E4809" i="2" s="1"/>
  <c r="B4809" i="2"/>
  <c r="A4753" i="2"/>
  <c r="C4753" i="2"/>
  <c r="D4753" i="2" s="1"/>
  <c r="E4753" i="2" s="1"/>
  <c r="B4753" i="2"/>
  <c r="A4786" i="2"/>
  <c r="C4786" i="2"/>
  <c r="D4786" i="2" s="1"/>
  <c r="E4786" i="2" s="1"/>
  <c r="B4786" i="2"/>
  <c r="A4747" i="2"/>
  <c r="C4747" i="2"/>
  <c r="D4747" i="2" s="1"/>
  <c r="E4747" i="2" s="1"/>
  <c r="B4747" i="2"/>
  <c r="A4802" i="2"/>
  <c r="C4802" i="2"/>
  <c r="D4802" i="2" s="1"/>
  <c r="E4802" i="2" s="1"/>
  <c r="B4802" i="2"/>
  <c r="A4765" i="2"/>
  <c r="C4765" i="2"/>
  <c r="D4765" i="2" s="1"/>
  <c r="E4765" i="2" s="1"/>
  <c r="B4765" i="2"/>
  <c r="A4742" i="2"/>
  <c r="C4742" i="2"/>
  <c r="D4742" i="2" s="1"/>
  <c r="E4742" i="2" s="1"/>
  <c r="B4742" i="2"/>
  <c r="A4793" i="2"/>
  <c r="C4793" i="2"/>
  <c r="D4793" i="2" s="1"/>
  <c r="E4793" i="2" s="1"/>
  <c r="B4793" i="2"/>
  <c r="A4797" i="2"/>
  <c r="C4797" i="2"/>
  <c r="D4797" i="2" s="1"/>
  <c r="E4797" i="2" s="1"/>
  <c r="B4797" i="2"/>
  <c r="A4779" i="2"/>
  <c r="C4779" i="2"/>
  <c r="D4779" i="2" s="1"/>
  <c r="E4779" i="2" s="1"/>
  <c r="B4779" i="2"/>
  <c r="A4759" i="2"/>
  <c r="C4759" i="2"/>
  <c r="D4759" i="2" s="1"/>
  <c r="E4759" i="2" s="1"/>
  <c r="B4759" i="2"/>
  <c r="A4752" i="2"/>
  <c r="C4752" i="2"/>
  <c r="D4752" i="2" s="1"/>
  <c r="E4752" i="2" s="1"/>
  <c r="B4752" i="2"/>
  <c r="A4743" i="2"/>
  <c r="C4743" i="2"/>
  <c r="D4743" i="2" s="1"/>
  <c r="E4743" i="2" s="1"/>
  <c r="B4743" i="2"/>
  <c r="A4748" i="2"/>
  <c r="C4748" i="2"/>
  <c r="D4748" i="2" s="1"/>
  <c r="E4748" i="2" s="1"/>
  <c r="B4748" i="2"/>
  <c r="A4740" i="2"/>
  <c r="C4740" i="2"/>
  <c r="D4740" i="2" s="1"/>
  <c r="E4740" i="2" s="1"/>
  <c r="B4740" i="2"/>
  <c r="A4775" i="2"/>
  <c r="C4775" i="2"/>
  <c r="D4775" i="2" s="1"/>
  <c r="E4775" i="2" s="1"/>
  <c r="B4775" i="2"/>
  <c r="A4760" i="2"/>
  <c r="C4760" i="2"/>
  <c r="D4760" i="2" s="1"/>
  <c r="E4760" i="2" s="1"/>
  <c r="B4760" i="2"/>
  <c r="A4744" i="2"/>
  <c r="C4744" i="2"/>
  <c r="D4744" i="2" s="1"/>
  <c r="E4744" i="2" s="1"/>
  <c r="B4744" i="2"/>
  <c r="A4739" i="2"/>
  <c r="C4739" i="2"/>
  <c r="D4739" i="2" s="1"/>
  <c r="E4739" i="2" s="1"/>
  <c r="B4739" i="2"/>
  <c r="A4763" i="2"/>
  <c r="C4763" i="2"/>
  <c r="D4763" i="2" s="1"/>
  <c r="E4763" i="2" s="1"/>
  <c r="B4763" i="2"/>
  <c r="A4821" i="2"/>
  <c r="C4821" i="2"/>
  <c r="D4821" i="2" s="1"/>
  <c r="E4821" i="2" s="1"/>
  <c r="B4821" i="2"/>
  <c r="A4817" i="2"/>
  <c r="C4817" i="2"/>
  <c r="D4817" i="2" s="1"/>
  <c r="E4817" i="2" s="1"/>
  <c r="B4817" i="2"/>
  <c r="A4766" i="2"/>
  <c r="C4766" i="2"/>
  <c r="D4766" i="2" s="1"/>
  <c r="E4766" i="2" s="1"/>
  <c r="B4766" i="2"/>
  <c r="A4789" i="2"/>
  <c r="C4789" i="2"/>
  <c r="D4789" i="2" s="1"/>
  <c r="E4789" i="2" s="1"/>
  <c r="B4789" i="2"/>
  <c r="A4826" i="2"/>
  <c r="C4826" i="2"/>
  <c r="D4826" i="2" s="1"/>
  <c r="E4826" i="2" s="1"/>
  <c r="B4826" i="2"/>
  <c r="A4810" i="2"/>
  <c r="C4810" i="2"/>
  <c r="D4810" i="2" s="1"/>
  <c r="E4810" i="2" s="1"/>
  <c r="B4810" i="2"/>
  <c r="A4777" i="2"/>
  <c r="C4777" i="2"/>
  <c r="D4777" i="2" s="1"/>
  <c r="E4777" i="2" s="1"/>
  <c r="B4777" i="2"/>
  <c r="A4833" i="2"/>
  <c r="C4833" i="2"/>
  <c r="D4833" i="2" s="1"/>
  <c r="E4833" i="2" s="1"/>
  <c r="B4833" i="2"/>
  <c r="A4798" i="2"/>
  <c r="C4798" i="2"/>
  <c r="D4798" i="2" s="1"/>
  <c r="E4798" i="2" s="1"/>
  <c r="B4798" i="2"/>
  <c r="A4805" i="2"/>
  <c r="C4805" i="2"/>
  <c r="D4805" i="2" s="1"/>
  <c r="E4805" i="2" s="1"/>
  <c r="B4805" i="2"/>
  <c r="A4782" i="2"/>
  <c r="C4782" i="2"/>
  <c r="D4782" i="2" s="1"/>
  <c r="E4782" i="2" s="1"/>
  <c r="B4782" i="2"/>
  <c r="A4794" i="2"/>
  <c r="C4794" i="2"/>
  <c r="D4794" i="2" s="1"/>
  <c r="E4794" i="2" s="1"/>
  <c r="B4794" i="2"/>
  <c r="A4768" i="2"/>
  <c r="C4768" i="2"/>
  <c r="D4768" i="2" s="1"/>
  <c r="E4768" i="2" s="1"/>
  <c r="B4768" i="2"/>
  <c r="A4784" i="2"/>
  <c r="C4784" i="2"/>
  <c r="D4784" i="2" s="1"/>
  <c r="E4784" i="2" s="1"/>
  <c r="B4784" i="2"/>
  <c r="A4799" i="2"/>
  <c r="C4799" i="2"/>
  <c r="D4799" i="2" s="1"/>
  <c r="E4799" i="2"/>
  <c r="B4799" i="2"/>
  <c r="A4764" i="2"/>
  <c r="C4764" i="2"/>
  <c r="D4764" i="2" s="1"/>
  <c r="E4764" i="2" s="1"/>
  <c r="B4764" i="2"/>
  <c r="A4772" i="2"/>
  <c r="C4772" i="2"/>
  <c r="D4772" i="2" s="1"/>
  <c r="E4772" i="2" s="1"/>
  <c r="B4772" i="2"/>
  <c r="A4767" i="2"/>
  <c r="C4767" i="2"/>
  <c r="D4767" i="2" s="1"/>
  <c r="E4767" i="2" s="1"/>
  <c r="B4767" i="2"/>
  <c r="A4776" i="2"/>
  <c r="C4776" i="2"/>
  <c r="D4776" i="2" s="1"/>
  <c r="E4776" i="2" s="1"/>
  <c r="B4776" i="2"/>
  <c r="A4783" i="2"/>
  <c r="C4783" i="2"/>
  <c r="D4783" i="2" s="1"/>
  <c r="E4783" i="2" s="1"/>
  <c r="B4783" i="2"/>
  <c r="A4803" i="2"/>
  <c r="C4803" i="2"/>
  <c r="D4803" i="2" s="1"/>
  <c r="E4803" i="2" s="1"/>
  <c r="B4803" i="2"/>
  <c r="A4771" i="2"/>
  <c r="C4771" i="2"/>
  <c r="D4771" i="2" s="1"/>
  <c r="E4771" i="2" s="1"/>
  <c r="B4771" i="2"/>
  <c r="A4818" i="2"/>
  <c r="C4818" i="2"/>
  <c r="D4818" i="2" s="1"/>
  <c r="E4818" i="2" s="1"/>
  <c r="B4818" i="2"/>
  <c r="A4806" i="2"/>
  <c r="C4806" i="2"/>
  <c r="D4806" i="2" s="1"/>
  <c r="E4806" i="2" s="1"/>
  <c r="B4806" i="2"/>
  <c r="A4829" i="2"/>
  <c r="C4829" i="2"/>
  <c r="D4829" i="2" s="1"/>
  <c r="E4829" i="2" s="1"/>
  <c r="B4829" i="2"/>
  <c r="A4822" i="2"/>
  <c r="C4822" i="2"/>
  <c r="D4822" i="2" s="1"/>
  <c r="E4822" i="2" s="1"/>
  <c r="B4822" i="2"/>
  <c r="A4857" i="2"/>
  <c r="C4857" i="2"/>
  <c r="D4857" i="2" s="1"/>
  <c r="E4857" i="2" s="1"/>
  <c r="B4857" i="2"/>
  <c r="A4801" i="2"/>
  <c r="C4801" i="2"/>
  <c r="D4801" i="2" s="1"/>
  <c r="E4801" i="2" s="1"/>
  <c r="B4801" i="2"/>
  <c r="A4834" i="2"/>
  <c r="C4834" i="2"/>
  <c r="D4834" i="2" s="1"/>
  <c r="E4834" i="2" s="1"/>
  <c r="B4834" i="2"/>
  <c r="A4850" i="2"/>
  <c r="C4850" i="2"/>
  <c r="D4850" i="2" s="1"/>
  <c r="E4850" i="2" s="1"/>
  <c r="B4850" i="2"/>
  <c r="A4813" i="2"/>
  <c r="C4813" i="2"/>
  <c r="D4813" i="2" s="1"/>
  <c r="E4813" i="2" s="1"/>
  <c r="B4813" i="2"/>
  <c r="A4790" i="2"/>
  <c r="C4790" i="2"/>
  <c r="D4790" i="2" s="1"/>
  <c r="E4790" i="2" s="1"/>
  <c r="B4790" i="2"/>
  <c r="A4841" i="2"/>
  <c r="C4841" i="2"/>
  <c r="D4841" i="2" s="1"/>
  <c r="E4841" i="2" s="1"/>
  <c r="B4841" i="2"/>
  <c r="A4845" i="2"/>
  <c r="C4845" i="2"/>
  <c r="D4845" i="2" s="1"/>
  <c r="E4845" i="2" s="1"/>
  <c r="B4845" i="2"/>
  <c r="A4795" i="2"/>
  <c r="C4795" i="2"/>
  <c r="D4795" i="2" s="1"/>
  <c r="E4795" i="2" s="1"/>
  <c r="B4795" i="2"/>
  <c r="A4827" i="2"/>
  <c r="C4827" i="2"/>
  <c r="D4827" i="2" s="1"/>
  <c r="E4827" i="2" s="1"/>
  <c r="B4827" i="2"/>
  <c r="A4807" i="2"/>
  <c r="C4807" i="2"/>
  <c r="D4807" i="2" s="1"/>
  <c r="E4807" i="2" s="1"/>
  <c r="B4807" i="2"/>
  <c r="A4800" i="2"/>
  <c r="C4800" i="2"/>
  <c r="D4800" i="2" s="1"/>
  <c r="E4800" i="2" s="1"/>
  <c r="B4800" i="2"/>
  <c r="A4791" i="2"/>
  <c r="C4791" i="2"/>
  <c r="D4791" i="2" s="1"/>
  <c r="E4791" i="2" s="1"/>
  <c r="B4791" i="2"/>
  <c r="A4796" i="2"/>
  <c r="C4796" i="2"/>
  <c r="D4796" i="2" s="1"/>
  <c r="E4796" i="2" s="1"/>
  <c r="B4796" i="2"/>
  <c r="A4788" i="2"/>
  <c r="C4788" i="2"/>
  <c r="D4788" i="2" s="1"/>
  <c r="E4788" i="2" s="1"/>
  <c r="B4788" i="2"/>
  <c r="A4823" i="2"/>
  <c r="C4823" i="2"/>
  <c r="D4823" i="2" s="1"/>
  <c r="E4823" i="2" s="1"/>
  <c r="B4823" i="2"/>
  <c r="A4808" i="2"/>
  <c r="C4808" i="2"/>
  <c r="D4808" i="2" s="1"/>
  <c r="E4808" i="2" s="1"/>
  <c r="B4808" i="2"/>
  <c r="A4792" i="2"/>
  <c r="C4792" i="2"/>
  <c r="D4792" i="2" s="1"/>
  <c r="E4792" i="2" s="1"/>
  <c r="B4792" i="2"/>
  <c r="A4787" i="2"/>
  <c r="C4787" i="2"/>
  <c r="D4787" i="2" s="1"/>
  <c r="E4787" i="2" s="1"/>
  <c r="B4787" i="2"/>
  <c r="A4811" i="2"/>
  <c r="C4811" i="2"/>
  <c r="D4811" i="2" s="1"/>
  <c r="E4811" i="2" s="1"/>
  <c r="B4811" i="2"/>
  <c r="A4831" i="2"/>
  <c r="C4831" i="2"/>
  <c r="D4831" i="2" s="1"/>
  <c r="E4831" i="2" s="1"/>
  <c r="B4831" i="2"/>
  <c r="A4869" i="2"/>
  <c r="C4869" i="2"/>
  <c r="D4869" i="2" s="1"/>
  <c r="E4869" i="2" s="1"/>
  <c r="B4869" i="2"/>
  <c r="A4865" i="2"/>
  <c r="C4865" i="2"/>
  <c r="D4865" i="2" s="1"/>
  <c r="E4865" i="2" s="1"/>
  <c r="B4865" i="2"/>
  <c r="A4814" i="2"/>
  <c r="C4814" i="2"/>
  <c r="D4814" i="2" s="1"/>
  <c r="E4814" i="2" s="1"/>
  <c r="B4814" i="2"/>
  <c r="A4837" i="2"/>
  <c r="C4837" i="2"/>
  <c r="D4837" i="2" s="1"/>
  <c r="E4837" i="2" s="1"/>
  <c r="B4837" i="2"/>
  <c r="A4874" i="2"/>
  <c r="C4874" i="2"/>
  <c r="D4874" i="2" s="1"/>
  <c r="E4874" i="2" s="1"/>
  <c r="B4874" i="2"/>
  <c r="A4858" i="2"/>
  <c r="C4858" i="2"/>
  <c r="D4858" i="2" s="1"/>
  <c r="E4858" i="2" s="1"/>
  <c r="B4858" i="2"/>
  <c r="A4825" i="2"/>
  <c r="C4825" i="2"/>
  <c r="D4825" i="2" s="1"/>
  <c r="E4825" i="2" s="1"/>
  <c r="B4825" i="2"/>
  <c r="A4881" i="2"/>
  <c r="C4881" i="2"/>
  <c r="D4881" i="2" s="1"/>
  <c r="E4881" i="2" s="1"/>
  <c r="B4881" i="2"/>
  <c r="A4846" i="2"/>
  <c r="C4846" i="2"/>
  <c r="D4846" i="2" s="1"/>
  <c r="E4846" i="2" s="1"/>
  <c r="B4846" i="2"/>
  <c r="A4853" i="2"/>
  <c r="C4853" i="2"/>
  <c r="D4853" i="2" s="1"/>
  <c r="E4853" i="2" s="1"/>
  <c r="B4853" i="2"/>
  <c r="A4830" i="2"/>
  <c r="C4830" i="2"/>
  <c r="D4830" i="2" s="1"/>
  <c r="E4830" i="2" s="1"/>
  <c r="B4830" i="2"/>
  <c r="A4842" i="2"/>
  <c r="C4842" i="2"/>
  <c r="D4842" i="2" s="1"/>
  <c r="E4842" i="2" s="1"/>
  <c r="B4842" i="2"/>
  <c r="A4816" i="2"/>
  <c r="C4816" i="2"/>
  <c r="D4816" i="2" s="1"/>
  <c r="E4816" i="2" s="1"/>
  <c r="B4816" i="2"/>
  <c r="A4832" i="2"/>
  <c r="C4832" i="2"/>
  <c r="D4832" i="2" s="1"/>
  <c r="E4832" i="2" s="1"/>
  <c r="B4832" i="2"/>
  <c r="A4847" i="2"/>
  <c r="C4847" i="2"/>
  <c r="D4847" i="2" s="1"/>
  <c r="E4847" i="2" s="1"/>
  <c r="B4847" i="2"/>
  <c r="A4812" i="2"/>
  <c r="C4812" i="2"/>
  <c r="D4812" i="2" s="1"/>
  <c r="E4812" i="2" s="1"/>
  <c r="B4812" i="2"/>
  <c r="A4820" i="2"/>
  <c r="C4820" i="2"/>
  <c r="D4820" i="2" s="1"/>
  <c r="E4820" i="2" s="1"/>
  <c r="B4820" i="2"/>
  <c r="A4815" i="2"/>
  <c r="C4815" i="2"/>
  <c r="D4815" i="2" s="1"/>
  <c r="E4815" i="2" s="1"/>
  <c r="B4815" i="2"/>
  <c r="A4824" i="2"/>
  <c r="C4824" i="2"/>
  <c r="D4824" i="2" s="1"/>
  <c r="E4824" i="2" s="1"/>
  <c r="B4824" i="2"/>
  <c r="A4851" i="2"/>
  <c r="C4851" i="2"/>
  <c r="D4851" i="2" s="1"/>
  <c r="E4851" i="2" s="1"/>
  <c r="B4851" i="2"/>
  <c r="A4819" i="2"/>
  <c r="C4819" i="2"/>
  <c r="D4819" i="2" s="1"/>
  <c r="E4819" i="2" s="1"/>
  <c r="B4819" i="2"/>
  <c r="A4866" i="2"/>
  <c r="C4866" i="2"/>
  <c r="D4866" i="2" s="1"/>
  <c r="E4866" i="2" s="1"/>
  <c r="B4866" i="2"/>
  <c r="A4854" i="2"/>
  <c r="C4854" i="2"/>
  <c r="D4854" i="2" s="1"/>
  <c r="E4854" i="2" s="1"/>
  <c r="B4854" i="2"/>
  <c r="A4877" i="2"/>
  <c r="C4877" i="2"/>
  <c r="D4877" i="2" s="1"/>
  <c r="E4877" i="2" s="1"/>
  <c r="B4877" i="2"/>
  <c r="A4870" i="2"/>
  <c r="C4870" i="2"/>
  <c r="D4870" i="2"/>
  <c r="E4870" i="2" s="1"/>
  <c r="B4870" i="2"/>
  <c r="A4905" i="2"/>
  <c r="C4905" i="2"/>
  <c r="D4905" i="2" s="1"/>
  <c r="E4905" i="2" s="1"/>
  <c r="B4905" i="2"/>
  <c r="A4849" i="2"/>
  <c r="C4849" i="2"/>
  <c r="D4849" i="2" s="1"/>
  <c r="E4849" i="2" s="1"/>
  <c r="B4849" i="2"/>
  <c r="A4882" i="2"/>
  <c r="C4882" i="2"/>
  <c r="D4882" i="2" s="1"/>
  <c r="E4882" i="2" s="1"/>
  <c r="B4882" i="2"/>
  <c r="A4898" i="2"/>
  <c r="C4898" i="2"/>
  <c r="D4898" i="2" s="1"/>
  <c r="E4898" i="2" s="1"/>
  <c r="B4898" i="2"/>
  <c r="A4861" i="2"/>
  <c r="C4861" i="2"/>
  <c r="D4861" i="2" s="1"/>
  <c r="E4861" i="2" s="1"/>
  <c r="B4861" i="2"/>
  <c r="A4838" i="2"/>
  <c r="C4838" i="2"/>
  <c r="D4838" i="2" s="1"/>
  <c r="E4838" i="2" s="1"/>
  <c r="B4838" i="2"/>
  <c r="A4889" i="2"/>
  <c r="C4889" i="2"/>
  <c r="D4889" i="2" s="1"/>
  <c r="E4889" i="2" s="1"/>
  <c r="B4889" i="2"/>
  <c r="A4893" i="2"/>
  <c r="C4893" i="2"/>
  <c r="D4893" i="2" s="1"/>
  <c r="E4893" i="2" s="1"/>
  <c r="B4893" i="2"/>
  <c r="A4843" i="2"/>
  <c r="C4843" i="2"/>
  <c r="D4843" i="2" s="1"/>
  <c r="E4843" i="2" s="1"/>
  <c r="B4843" i="2"/>
  <c r="A4875" i="2"/>
  <c r="C4875" i="2"/>
  <c r="D4875" i="2" s="1"/>
  <c r="E4875" i="2" s="1"/>
  <c r="B4875" i="2"/>
  <c r="A4848" i="2"/>
  <c r="C4848" i="2"/>
  <c r="D4848" i="2" s="1"/>
  <c r="E4848" i="2" s="1"/>
  <c r="B4848" i="2"/>
  <c r="A4839" i="2"/>
  <c r="C4839" i="2"/>
  <c r="D4839" i="2" s="1"/>
  <c r="E4839" i="2" s="1"/>
  <c r="B4839" i="2"/>
  <c r="A4844" i="2"/>
  <c r="C4844" i="2"/>
  <c r="D4844" i="2" s="1"/>
  <c r="E4844" i="2" s="1"/>
  <c r="B4844" i="2"/>
  <c r="A4836" i="2"/>
  <c r="C4836" i="2"/>
  <c r="D4836" i="2" s="1"/>
  <c r="E4836" i="2" s="1"/>
  <c r="B4836" i="2"/>
  <c r="A4871" i="2"/>
  <c r="C4871" i="2"/>
  <c r="D4871" i="2" s="1"/>
  <c r="E4871" i="2" s="1"/>
  <c r="B4871" i="2"/>
  <c r="A4856" i="2"/>
  <c r="C4856" i="2"/>
  <c r="D4856" i="2"/>
  <c r="E4856" i="2" s="1"/>
  <c r="B4856" i="2"/>
  <c r="A4840" i="2"/>
  <c r="C4840" i="2"/>
  <c r="D4840" i="2" s="1"/>
  <c r="E4840" i="2" s="1"/>
  <c r="B4840" i="2"/>
  <c r="A4855" i="2"/>
  <c r="C4855" i="2"/>
  <c r="D4855" i="2" s="1"/>
  <c r="E4855" i="2" s="1"/>
  <c r="B4855" i="2"/>
  <c r="A4835" i="2"/>
  <c r="C4835" i="2"/>
  <c r="D4835" i="2" s="1"/>
  <c r="E4835" i="2" s="1"/>
  <c r="B4835" i="2"/>
  <c r="A4895" i="2"/>
  <c r="C4895" i="2"/>
  <c r="D4895" i="2" s="1"/>
  <c r="E4895" i="2" s="1"/>
  <c r="B4895" i="2"/>
  <c r="A4863" i="2"/>
  <c r="C4863" i="2"/>
  <c r="D4863" i="2" s="1"/>
  <c r="E4863" i="2" s="1"/>
  <c r="B4863" i="2"/>
  <c r="A4917" i="2"/>
  <c r="C4917" i="2"/>
  <c r="D4917" i="2" s="1"/>
  <c r="E4917" i="2" s="1"/>
  <c r="B4917" i="2"/>
  <c r="A4913" i="2"/>
  <c r="C4913" i="2"/>
  <c r="D4913" i="2" s="1"/>
  <c r="E4913" i="2" s="1"/>
  <c r="B4913" i="2"/>
  <c r="A4862" i="2"/>
  <c r="C4862" i="2"/>
  <c r="D4862" i="2" s="1"/>
  <c r="E4862" i="2" s="1"/>
  <c r="B4862" i="2"/>
  <c r="A4885" i="2"/>
  <c r="C4885" i="2"/>
  <c r="D4885" i="2" s="1"/>
  <c r="E4885" i="2" s="1"/>
  <c r="B4885" i="2"/>
  <c r="A4922" i="2"/>
  <c r="C4922" i="2"/>
  <c r="D4922" i="2" s="1"/>
  <c r="E4922" i="2" s="1"/>
  <c r="B4922" i="2"/>
  <c r="A4906" i="2"/>
  <c r="C4906" i="2"/>
  <c r="D4906" i="2" s="1"/>
  <c r="E4906" i="2" s="1"/>
  <c r="B4906" i="2"/>
  <c r="A4873" i="2"/>
  <c r="C4873" i="2"/>
  <c r="D4873" i="2" s="1"/>
  <c r="E4873" i="2" s="1"/>
  <c r="B4873" i="2"/>
  <c r="A4929" i="2"/>
  <c r="C4929" i="2"/>
  <c r="D4929" i="2" s="1"/>
  <c r="E4929" i="2" s="1"/>
  <c r="B4929" i="2"/>
  <c r="A4894" i="2"/>
  <c r="C4894" i="2"/>
  <c r="D4894" i="2" s="1"/>
  <c r="E4894" i="2" s="1"/>
  <c r="B4894" i="2"/>
  <c r="A4901" i="2"/>
  <c r="C4901" i="2"/>
  <c r="D4901" i="2" s="1"/>
  <c r="E4901" i="2" s="1"/>
  <c r="B4901" i="2"/>
  <c r="A4878" i="2"/>
  <c r="C4878" i="2"/>
  <c r="D4878" i="2" s="1"/>
  <c r="E4878" i="2" s="1"/>
  <c r="B4878" i="2"/>
  <c r="A4890" i="2"/>
  <c r="C4890" i="2"/>
  <c r="D4890" i="2" s="1"/>
  <c r="E4890" i="2" s="1"/>
  <c r="B4890" i="2"/>
  <c r="A4859" i="2"/>
  <c r="C4859" i="2"/>
  <c r="D4859" i="2" s="1"/>
  <c r="E4859" i="2" s="1"/>
  <c r="B4859" i="2"/>
  <c r="A4879" i="2"/>
  <c r="C4879" i="2"/>
  <c r="D4879" i="2" s="1"/>
  <c r="E4879" i="2" s="1"/>
  <c r="B4879" i="2"/>
  <c r="A4864" i="2"/>
  <c r="C4864" i="2"/>
  <c r="D4864" i="2" s="1"/>
  <c r="E4864" i="2" s="1"/>
  <c r="B4864" i="2"/>
  <c r="A4880" i="2"/>
  <c r="C4880" i="2"/>
  <c r="D4880" i="2" s="1"/>
  <c r="E4880" i="2" s="1"/>
  <c r="B4880" i="2"/>
  <c r="A4860" i="2"/>
  <c r="C4860" i="2"/>
  <c r="D4860" i="2" s="1"/>
  <c r="E4860" i="2" s="1"/>
  <c r="B4860" i="2"/>
  <c r="A4868" i="2"/>
  <c r="C4868" i="2"/>
  <c r="D4868" i="2" s="1"/>
  <c r="E4868" i="2" s="1"/>
  <c r="B4868" i="2"/>
  <c r="A4872" i="2"/>
  <c r="C4872" i="2"/>
  <c r="D4872" i="2" s="1"/>
  <c r="E4872" i="2" s="1"/>
  <c r="B4872" i="2"/>
  <c r="A4899" i="2"/>
  <c r="C4899" i="2"/>
  <c r="D4899" i="2" s="1"/>
  <c r="E4899" i="2" s="1"/>
  <c r="B4899" i="2"/>
  <c r="A4867" i="2"/>
  <c r="C4867" i="2"/>
  <c r="D4867" i="2" s="1"/>
  <c r="E4867" i="2" s="1"/>
  <c r="B4867" i="2"/>
  <c r="A4914" i="2"/>
  <c r="C4914" i="2"/>
  <c r="D4914" i="2" s="1"/>
  <c r="E4914" i="2" s="1"/>
  <c r="B4914" i="2"/>
  <c r="A4902" i="2"/>
  <c r="C4902" i="2"/>
  <c r="D4902" i="2" s="1"/>
  <c r="E4902" i="2" s="1"/>
  <c r="B4902" i="2"/>
  <c r="A4925" i="2"/>
  <c r="C4925" i="2"/>
  <c r="D4925" i="2" s="1"/>
  <c r="E4925" i="2" s="1"/>
  <c r="B4925" i="2"/>
  <c r="A4918" i="2"/>
  <c r="C4918" i="2"/>
  <c r="D4918" i="2" s="1"/>
  <c r="E4918" i="2" s="1"/>
  <c r="B4918" i="2"/>
  <c r="A4953" i="2"/>
  <c r="C4953" i="2"/>
  <c r="D4953" i="2" s="1"/>
  <c r="E4953" i="2" s="1"/>
  <c r="B4953" i="2"/>
  <c r="A4897" i="2"/>
  <c r="C4897" i="2"/>
  <c r="D4897" i="2" s="1"/>
  <c r="E4897" i="2" s="1"/>
  <c r="B4897" i="2"/>
  <c r="A4930" i="2"/>
  <c r="C4930" i="2"/>
  <c r="D4930" i="2" s="1"/>
  <c r="E4930" i="2" s="1"/>
  <c r="B4930" i="2"/>
  <c r="A4946" i="2"/>
  <c r="C4946" i="2"/>
  <c r="D4946" i="2" s="1"/>
  <c r="E4946" i="2" s="1"/>
  <c r="B4946" i="2"/>
  <c r="A4909" i="2"/>
  <c r="C4909" i="2"/>
  <c r="D4909" i="2" s="1"/>
  <c r="E4909" i="2" s="1"/>
  <c r="B4909" i="2"/>
  <c r="A4886" i="2"/>
  <c r="C4886" i="2"/>
  <c r="D4886" i="2" s="1"/>
  <c r="E4886" i="2" s="1"/>
  <c r="B4886" i="2"/>
  <c r="A4937" i="2"/>
  <c r="C4937" i="2"/>
  <c r="D4937" i="2" s="1"/>
  <c r="E4937" i="2" s="1"/>
  <c r="B4937" i="2"/>
  <c r="A4941" i="2"/>
  <c r="C4941" i="2"/>
  <c r="D4941" i="2" s="1"/>
  <c r="E4941" i="2" s="1"/>
  <c r="B4941" i="2"/>
  <c r="A4891" i="2"/>
  <c r="C4891" i="2"/>
  <c r="D4891" i="2" s="1"/>
  <c r="E4891" i="2" s="1"/>
  <c r="B4891" i="2"/>
  <c r="A4923" i="2"/>
  <c r="C4923" i="2"/>
  <c r="D4923" i="2" s="1"/>
  <c r="E4923" i="2" s="1"/>
  <c r="B4923" i="2"/>
  <c r="A4896" i="2"/>
  <c r="C4896" i="2"/>
  <c r="D4896" i="2" s="1"/>
  <c r="E4896" i="2" s="1"/>
  <c r="B4896" i="2"/>
  <c r="A4892" i="2"/>
  <c r="C4892" i="2"/>
  <c r="D4892" i="2" s="1"/>
  <c r="E4892" i="2" s="1"/>
  <c r="B4892" i="2"/>
  <c r="A4884" i="2"/>
  <c r="C4884" i="2"/>
  <c r="D4884" i="2" s="1"/>
  <c r="E4884" i="2"/>
  <c r="B4884" i="2"/>
  <c r="A4904" i="2"/>
  <c r="C4904" i="2"/>
  <c r="D4904" i="2" s="1"/>
  <c r="E4904" i="2" s="1"/>
  <c r="B4904" i="2"/>
  <c r="A4888" i="2"/>
  <c r="C4888" i="2"/>
  <c r="D4888" i="2" s="1"/>
  <c r="E4888" i="2" s="1"/>
  <c r="B4888" i="2"/>
  <c r="A4903" i="2"/>
  <c r="C4903" i="2"/>
  <c r="D4903" i="2" s="1"/>
  <c r="E4903" i="2" s="1"/>
  <c r="B4903" i="2"/>
  <c r="A4883" i="2"/>
  <c r="C4883" i="2"/>
  <c r="D4883" i="2" s="1"/>
  <c r="E4883" i="2" s="1"/>
  <c r="B4883" i="2"/>
  <c r="A4887" i="2"/>
  <c r="C4887" i="2"/>
  <c r="D4887" i="2" s="1"/>
  <c r="E4887" i="2" s="1"/>
  <c r="B4887" i="2"/>
  <c r="A4919" i="2"/>
  <c r="C4919" i="2"/>
  <c r="D4919" i="2" s="1"/>
  <c r="E4919" i="2" s="1"/>
  <c r="B4919" i="2"/>
  <c r="A4927" i="2"/>
  <c r="C4927" i="2"/>
  <c r="D4927" i="2" s="1"/>
  <c r="E4927" i="2" s="1"/>
  <c r="B4927" i="2"/>
  <c r="A4965" i="2"/>
  <c r="C4965" i="2"/>
  <c r="D4965" i="2" s="1"/>
  <c r="E4965" i="2" s="1"/>
  <c r="B4965" i="2"/>
  <c r="A4961" i="2"/>
  <c r="C4961" i="2"/>
  <c r="D4961" i="2" s="1"/>
  <c r="E4961" i="2" s="1"/>
  <c r="B4961" i="2"/>
  <c r="A4910" i="2"/>
  <c r="C4910" i="2"/>
  <c r="D4910" i="2" s="1"/>
  <c r="E4910" i="2" s="1"/>
  <c r="B4910" i="2"/>
  <c r="A4933" i="2"/>
  <c r="C4933" i="2"/>
  <c r="D4933" i="2" s="1"/>
  <c r="E4933" i="2" s="1"/>
  <c r="B4933" i="2"/>
  <c r="A4970" i="2"/>
  <c r="C4970" i="2"/>
  <c r="D4970" i="2" s="1"/>
  <c r="E4970" i="2" s="1"/>
  <c r="B4970" i="2"/>
  <c r="A4954" i="2"/>
  <c r="C4954" i="2"/>
  <c r="D4954" i="2" s="1"/>
  <c r="E4954" i="2" s="1"/>
  <c r="B4954" i="2"/>
  <c r="A4921" i="2"/>
  <c r="C4921" i="2"/>
  <c r="D4921" i="2" s="1"/>
  <c r="E4921" i="2" s="1"/>
  <c r="B4921" i="2"/>
  <c r="A4977" i="2"/>
  <c r="C4977" i="2"/>
  <c r="D4977" i="2" s="1"/>
  <c r="E4977" i="2" s="1"/>
  <c r="B4977" i="2"/>
  <c r="A4942" i="2"/>
  <c r="C4942" i="2"/>
  <c r="D4942" i="2" s="1"/>
  <c r="E4942" i="2" s="1"/>
  <c r="B4942" i="2"/>
  <c r="A4949" i="2"/>
  <c r="C4949" i="2"/>
  <c r="D4949" i="2"/>
  <c r="E4949" i="2" s="1"/>
  <c r="B4949" i="2"/>
  <c r="A4926" i="2"/>
  <c r="C4926" i="2"/>
  <c r="D4926" i="2" s="1"/>
  <c r="E4926" i="2" s="1"/>
  <c r="B4926" i="2"/>
  <c r="A4938" i="2"/>
  <c r="C4938" i="2"/>
  <c r="D4938" i="2" s="1"/>
  <c r="E4938" i="2" s="1"/>
  <c r="B4938" i="2"/>
  <c r="A4943" i="2"/>
  <c r="C4943" i="2"/>
  <c r="D4943" i="2" s="1"/>
  <c r="E4943" i="2" s="1"/>
  <c r="B4943" i="2"/>
  <c r="A4911" i="2"/>
  <c r="C4911" i="2"/>
  <c r="D4911" i="2" s="1"/>
  <c r="E4911" i="2" s="1"/>
  <c r="B4911" i="2"/>
  <c r="A4907" i="2"/>
  <c r="C4907" i="2"/>
  <c r="D4907" i="2" s="1"/>
  <c r="E4907" i="2" s="1"/>
  <c r="B4907" i="2"/>
  <c r="A4912" i="2"/>
  <c r="C4912" i="2"/>
  <c r="D4912" i="2" s="1"/>
  <c r="E4912" i="2" s="1"/>
  <c r="B4912" i="2"/>
  <c r="A4928" i="2"/>
  <c r="C4928" i="2"/>
  <c r="D4928" i="2" s="1"/>
  <c r="E4928" i="2" s="1"/>
  <c r="B4928" i="2"/>
  <c r="A4908" i="2"/>
  <c r="C4908" i="2"/>
  <c r="D4908" i="2" s="1"/>
  <c r="E4908" i="2" s="1"/>
  <c r="B4908" i="2"/>
  <c r="A4916" i="2"/>
  <c r="C4916" i="2"/>
  <c r="D4916" i="2" s="1"/>
  <c r="E4916" i="2" s="1"/>
  <c r="B4916" i="2"/>
  <c r="A4920" i="2"/>
  <c r="C4920" i="2"/>
  <c r="D4920" i="2" s="1"/>
  <c r="E4920" i="2" s="1"/>
  <c r="B4920" i="2"/>
  <c r="A4947" i="2"/>
  <c r="C4947" i="2"/>
  <c r="D4947" i="2" s="1"/>
  <c r="E4947" i="2" s="1"/>
  <c r="B4947" i="2"/>
  <c r="A4915" i="2"/>
  <c r="C4915" i="2"/>
  <c r="D4915" i="2" s="1"/>
  <c r="E4915" i="2" s="1"/>
  <c r="B4915" i="2"/>
  <c r="A4962" i="2"/>
  <c r="C4962" i="2"/>
  <c r="D4962" i="2" s="1"/>
  <c r="E4962" i="2" s="1"/>
  <c r="B4962" i="2"/>
  <c r="A4950" i="2"/>
  <c r="C4950" i="2"/>
  <c r="D4950" i="2" s="1"/>
  <c r="E4950" i="2" s="1"/>
  <c r="B4950" i="2"/>
  <c r="A4973" i="2"/>
  <c r="C4973" i="2"/>
  <c r="D4973" i="2" s="1"/>
  <c r="E4973" i="2" s="1"/>
  <c r="B4973" i="2"/>
  <c r="A4966" i="2"/>
  <c r="C4966" i="2"/>
  <c r="D4966" i="2" s="1"/>
  <c r="E4966" i="2" s="1"/>
  <c r="B4966" i="2"/>
  <c r="A5001" i="2"/>
  <c r="C5001" i="2"/>
  <c r="D5001" i="2" s="1"/>
  <c r="E5001" i="2" s="1"/>
  <c r="B5001" i="2"/>
  <c r="A4945" i="2"/>
  <c r="C4945" i="2"/>
  <c r="D4945" i="2" s="1"/>
  <c r="E4945" i="2" s="1"/>
  <c r="B4945" i="2"/>
  <c r="A4978" i="2"/>
  <c r="C4978" i="2"/>
  <c r="D4978" i="2" s="1"/>
  <c r="E4978" i="2" s="1"/>
  <c r="B4978" i="2"/>
  <c r="A4994" i="2"/>
  <c r="C4994" i="2"/>
  <c r="D4994" i="2" s="1"/>
  <c r="E4994" i="2" s="1"/>
  <c r="B4994" i="2"/>
  <c r="A4957" i="2"/>
  <c r="C4957" i="2"/>
  <c r="D4957" i="2" s="1"/>
  <c r="E4957" i="2" s="1"/>
  <c r="B4957" i="2"/>
  <c r="A4934" i="2"/>
  <c r="C4934" i="2"/>
  <c r="D4934" i="2" s="1"/>
  <c r="E4934" i="2" s="1"/>
  <c r="B4934" i="2"/>
  <c r="A4985" i="2"/>
  <c r="C4985" i="2"/>
  <c r="D4985" i="2" s="1"/>
  <c r="E4985" i="2" s="1"/>
  <c r="B4985" i="2"/>
  <c r="A4989" i="2"/>
  <c r="C4989" i="2"/>
  <c r="D4989" i="2" s="1"/>
  <c r="E4989" i="2" s="1"/>
  <c r="B4989" i="2"/>
  <c r="A4939" i="2"/>
  <c r="C4939" i="2"/>
  <c r="D4939" i="2" s="1"/>
  <c r="E4939" i="2" s="1"/>
  <c r="B4939" i="2"/>
  <c r="A4971" i="2"/>
  <c r="C4971" i="2"/>
  <c r="D4971" i="2" s="1"/>
  <c r="E4971" i="2" s="1"/>
  <c r="B4971" i="2"/>
  <c r="A4944" i="2"/>
  <c r="C4944" i="2"/>
  <c r="D4944" i="2" s="1"/>
  <c r="E4944" i="2" s="1"/>
  <c r="B4944" i="2"/>
  <c r="A4940" i="2"/>
  <c r="C4940" i="2"/>
  <c r="D4940" i="2"/>
  <c r="E4940" i="2" s="1"/>
  <c r="B4940" i="2"/>
  <c r="A4932" i="2"/>
  <c r="C4932" i="2"/>
  <c r="D4932" i="2" s="1"/>
  <c r="E4932" i="2" s="1"/>
  <c r="B4932" i="2"/>
  <c r="A4952" i="2"/>
  <c r="C4952" i="2"/>
  <c r="D4952" i="2" s="1"/>
  <c r="E4952" i="2" s="1"/>
  <c r="B4952" i="2"/>
  <c r="A4936" i="2"/>
  <c r="C4936" i="2"/>
  <c r="D4936" i="2" s="1"/>
  <c r="E4936" i="2" s="1"/>
  <c r="B4936" i="2"/>
  <c r="A4931" i="2"/>
  <c r="C4931" i="2"/>
  <c r="D4931" i="2" s="1"/>
  <c r="E4931" i="2" s="1"/>
  <c r="B4931" i="2"/>
  <c r="A4935" i="2"/>
  <c r="C4935" i="2"/>
  <c r="D4935" i="2" s="1"/>
  <c r="E4935" i="2" s="1"/>
  <c r="B4935" i="2"/>
  <c r="A4967" i="2"/>
  <c r="C4967" i="2"/>
  <c r="D4967" i="2" s="1"/>
  <c r="E4967" i="2" s="1"/>
  <c r="B4967" i="2"/>
  <c r="A4951" i="2"/>
  <c r="C4951" i="2"/>
  <c r="D4951" i="2" s="1"/>
  <c r="E4951" i="2" s="1"/>
  <c r="B4951" i="2"/>
  <c r="A4959" i="2"/>
  <c r="C4959" i="2"/>
  <c r="D4959" i="2" s="1"/>
  <c r="E4959" i="2" s="1"/>
  <c r="B4959" i="2"/>
  <c r="A5013" i="2"/>
  <c r="C5013" i="2"/>
  <c r="D5013" i="2" s="1"/>
  <c r="E5013" i="2" s="1"/>
  <c r="B5013" i="2"/>
  <c r="A5009" i="2"/>
  <c r="C5009" i="2"/>
  <c r="D5009" i="2" s="1"/>
  <c r="E5009" i="2" s="1"/>
  <c r="B5009" i="2"/>
  <c r="A4958" i="2"/>
  <c r="C4958" i="2"/>
  <c r="D4958" i="2" s="1"/>
  <c r="E4958" i="2" s="1"/>
  <c r="B4958" i="2"/>
  <c r="A4981" i="2"/>
  <c r="C4981" i="2"/>
  <c r="D4981" i="2" s="1"/>
  <c r="E4981" i="2" s="1"/>
  <c r="B4981" i="2"/>
  <c r="A5018" i="2"/>
  <c r="C5018" i="2"/>
  <c r="D5018" i="2" s="1"/>
  <c r="E5018" i="2" s="1"/>
  <c r="B5018" i="2"/>
  <c r="A5002" i="2"/>
  <c r="C5002" i="2"/>
  <c r="D5002" i="2" s="1"/>
  <c r="E5002" i="2" s="1"/>
  <c r="B5002" i="2"/>
  <c r="A4969" i="2"/>
  <c r="C4969" i="2"/>
  <c r="D4969" i="2" s="1"/>
  <c r="E4969" i="2" s="1"/>
  <c r="B4969" i="2"/>
  <c r="A5025" i="2"/>
  <c r="C5025" i="2"/>
  <c r="D5025" i="2" s="1"/>
  <c r="E5025" i="2"/>
  <c r="B5025" i="2"/>
  <c r="A4990" i="2"/>
  <c r="C4990" i="2"/>
  <c r="D4990" i="2"/>
  <c r="E4990" i="2" s="1"/>
  <c r="B4990" i="2"/>
  <c r="A4997" i="2"/>
  <c r="C4997" i="2"/>
  <c r="D4997" i="2" s="1"/>
  <c r="E4997" i="2" s="1"/>
  <c r="B4997" i="2"/>
  <c r="A4974" i="2"/>
  <c r="C4974" i="2"/>
  <c r="D4974" i="2" s="1"/>
  <c r="E4974" i="2" s="1"/>
  <c r="B4974" i="2"/>
  <c r="A4986" i="2"/>
  <c r="C4986" i="2"/>
  <c r="D4986" i="2" s="1"/>
  <c r="E4986" i="2" s="1"/>
  <c r="B4986" i="2"/>
  <c r="A4975" i="2"/>
  <c r="C4975" i="2"/>
  <c r="D4975" i="2" s="1"/>
  <c r="E4975" i="2" s="1"/>
  <c r="B4975" i="2"/>
  <c r="A4991" i="2"/>
  <c r="C4991" i="2"/>
  <c r="D4991" i="2" s="1"/>
  <c r="E4991" i="2" s="1"/>
  <c r="B4991" i="2"/>
  <c r="A4955" i="2"/>
  <c r="C4955" i="2"/>
  <c r="D4955" i="2" s="1"/>
  <c r="E4955" i="2" s="1"/>
  <c r="B4955" i="2"/>
  <c r="A4960" i="2"/>
  <c r="C4960" i="2"/>
  <c r="D4960" i="2" s="1"/>
  <c r="E4960" i="2" s="1"/>
  <c r="B4960" i="2"/>
  <c r="A4976" i="2"/>
  <c r="C4976" i="2"/>
  <c r="D4976" i="2" s="1"/>
  <c r="E4976" i="2" s="1"/>
  <c r="B4976" i="2"/>
  <c r="A4956" i="2"/>
  <c r="C4956" i="2"/>
  <c r="D4956" i="2" s="1"/>
  <c r="E4956" i="2" s="1"/>
  <c r="B4956" i="2"/>
  <c r="A4964" i="2"/>
  <c r="C4964" i="2"/>
  <c r="D4964" i="2" s="1"/>
  <c r="E4964" i="2" s="1"/>
  <c r="B4964" i="2"/>
  <c r="A4968" i="2"/>
  <c r="C4968" i="2"/>
  <c r="D4968" i="2" s="1"/>
  <c r="E4968" i="2" s="1"/>
  <c r="B4968" i="2"/>
  <c r="A4995" i="2"/>
  <c r="C4995" i="2"/>
  <c r="D4995" i="2"/>
  <c r="E4995" i="2" s="1"/>
  <c r="B4995" i="2"/>
  <c r="A4963" i="2"/>
  <c r="C4963" i="2"/>
  <c r="D4963" i="2" s="1"/>
  <c r="E4963" i="2" s="1"/>
  <c r="B4963" i="2"/>
  <c r="A5010" i="2"/>
  <c r="C5010" i="2"/>
  <c r="D5010" i="2" s="1"/>
  <c r="E5010" i="2" s="1"/>
  <c r="B5010" i="2"/>
  <c r="A4998" i="2"/>
  <c r="C4998" i="2"/>
  <c r="D4998" i="2" s="1"/>
  <c r="E4998" i="2" s="1"/>
  <c r="B4998" i="2"/>
  <c r="A5021" i="2"/>
  <c r="C5021" i="2"/>
  <c r="D5021" i="2" s="1"/>
  <c r="E5021" i="2" s="1"/>
  <c r="B5021" i="2"/>
  <c r="A5014" i="2"/>
  <c r="C5014" i="2"/>
  <c r="D5014" i="2" s="1"/>
  <c r="E5014" i="2" s="1"/>
  <c r="B5014" i="2"/>
  <c r="A5049" i="2"/>
  <c r="C5049" i="2"/>
  <c r="D5049" i="2" s="1"/>
  <c r="E5049" i="2" s="1"/>
  <c r="B5049" i="2"/>
  <c r="A4993" i="2"/>
  <c r="C4993" i="2"/>
  <c r="D4993" i="2" s="1"/>
  <c r="E4993" i="2" s="1"/>
  <c r="B4993" i="2"/>
  <c r="A5026" i="2"/>
  <c r="C5026" i="2"/>
  <c r="D5026" i="2" s="1"/>
  <c r="E5026" i="2" s="1"/>
  <c r="B5026" i="2"/>
  <c r="A5042" i="2"/>
  <c r="C5042" i="2"/>
  <c r="D5042" i="2" s="1"/>
  <c r="E5042" i="2" s="1"/>
  <c r="B5042" i="2"/>
  <c r="A5005" i="2"/>
  <c r="C5005" i="2"/>
  <c r="D5005" i="2" s="1"/>
  <c r="E5005" i="2" s="1"/>
  <c r="B5005" i="2"/>
  <c r="A4982" i="2"/>
  <c r="C4982" i="2"/>
  <c r="D4982" i="2" s="1"/>
  <c r="E4982" i="2" s="1"/>
  <c r="B4982" i="2"/>
  <c r="A5033" i="2"/>
  <c r="C5033" i="2"/>
  <c r="D5033" i="2" s="1"/>
  <c r="E5033" i="2" s="1"/>
  <c r="B5033" i="2"/>
  <c r="A5037" i="2"/>
  <c r="C5037" i="2"/>
  <c r="D5037" i="2" s="1"/>
  <c r="E5037" i="2" s="1"/>
  <c r="B5037" i="2"/>
  <c r="A4987" i="2"/>
  <c r="C4987" i="2"/>
  <c r="D4987" i="2" s="1"/>
  <c r="E4987" i="2" s="1"/>
  <c r="B4987" i="2"/>
  <c r="A5019" i="2"/>
  <c r="C5019" i="2"/>
  <c r="D5019" i="2" s="1"/>
  <c r="E5019" i="2" s="1"/>
  <c r="B5019" i="2"/>
  <c r="A4992" i="2"/>
  <c r="C4992" i="2"/>
  <c r="D4992" i="2" s="1"/>
  <c r="E4992" i="2" s="1"/>
  <c r="B4992" i="2"/>
  <c r="A4988" i="2"/>
  <c r="C4988" i="2"/>
  <c r="D4988" i="2" s="1"/>
  <c r="E4988" i="2" s="1"/>
  <c r="B4988" i="2"/>
  <c r="A4980" i="2"/>
  <c r="C4980" i="2"/>
  <c r="D4980" i="2"/>
  <c r="E4980" i="2" s="1"/>
  <c r="B4980" i="2"/>
  <c r="A5000" i="2"/>
  <c r="C5000" i="2"/>
  <c r="D5000" i="2" s="1"/>
  <c r="E5000" i="2" s="1"/>
  <c r="B5000" i="2"/>
  <c r="A4984" i="2"/>
  <c r="C4984" i="2"/>
  <c r="D4984" i="2" s="1"/>
  <c r="E4984" i="2" s="1"/>
  <c r="B4984" i="2"/>
  <c r="A4979" i="2"/>
  <c r="C4979" i="2"/>
  <c r="D4979" i="2" s="1"/>
  <c r="E4979" i="2" s="1"/>
  <c r="B4979" i="2"/>
  <c r="A5015" i="2"/>
  <c r="C5015" i="2"/>
  <c r="D5015" i="2" s="1"/>
  <c r="E5015" i="2" s="1"/>
  <c r="B5015" i="2"/>
  <c r="A4999" i="2"/>
  <c r="C4999" i="2"/>
  <c r="D4999" i="2" s="1"/>
  <c r="E4999" i="2" s="1"/>
  <c r="B4999" i="2"/>
  <c r="A4983" i="2"/>
  <c r="C4983" i="2"/>
  <c r="D4983" i="2" s="1"/>
  <c r="E4983" i="2" s="1"/>
  <c r="B4983" i="2"/>
  <c r="A5061" i="2"/>
  <c r="C5061" i="2"/>
  <c r="D5061" i="2" s="1"/>
  <c r="E5061" i="2" s="1"/>
  <c r="B5061" i="2"/>
  <c r="A5057" i="2"/>
  <c r="C5057" i="2"/>
  <c r="D5057" i="2" s="1"/>
  <c r="E5057" i="2" s="1"/>
  <c r="B5057" i="2"/>
  <c r="A5006" i="2"/>
  <c r="C5006" i="2"/>
  <c r="D5006" i="2" s="1"/>
  <c r="E5006" i="2" s="1"/>
  <c r="B5006" i="2"/>
  <c r="A5029" i="2"/>
  <c r="C5029" i="2"/>
  <c r="D5029" i="2" s="1"/>
  <c r="E5029" i="2" s="1"/>
  <c r="B5029" i="2"/>
  <c r="A5066" i="2"/>
  <c r="C5066" i="2"/>
  <c r="D5066" i="2" s="1"/>
  <c r="E5066" i="2" s="1"/>
  <c r="B5066" i="2"/>
  <c r="A5050" i="2"/>
  <c r="C5050" i="2"/>
  <c r="D5050" i="2" s="1"/>
  <c r="E5050" i="2" s="1"/>
  <c r="B5050" i="2"/>
  <c r="A5017" i="2"/>
  <c r="C5017" i="2"/>
  <c r="D5017" i="2" s="1"/>
  <c r="E5017" i="2" s="1"/>
  <c r="B5017" i="2"/>
  <c r="A5073" i="2"/>
  <c r="C5073" i="2"/>
  <c r="D5073" i="2" s="1"/>
  <c r="E5073" i="2" s="1"/>
  <c r="B5073" i="2"/>
  <c r="A5038" i="2"/>
  <c r="C5038" i="2"/>
  <c r="D5038" i="2" s="1"/>
  <c r="E5038" i="2" s="1"/>
  <c r="B5038" i="2"/>
  <c r="A5045" i="2"/>
  <c r="C5045" i="2"/>
  <c r="D5045" i="2" s="1"/>
  <c r="E5045" i="2" s="1"/>
  <c r="B5045" i="2"/>
  <c r="A5022" i="2"/>
  <c r="C5022" i="2"/>
  <c r="D5022" i="2" s="1"/>
  <c r="E5022" i="2" s="1"/>
  <c r="B5022" i="2"/>
  <c r="A5034" i="2"/>
  <c r="C5034" i="2"/>
  <c r="D5034" i="2" s="1"/>
  <c r="E5034" i="2" s="1"/>
  <c r="B5034" i="2"/>
  <c r="A5007" i="2"/>
  <c r="C5007" i="2"/>
  <c r="D5007" i="2" s="1"/>
  <c r="E5007" i="2" s="1"/>
  <c r="B5007" i="2"/>
  <c r="A5023" i="2"/>
  <c r="C5023" i="2"/>
  <c r="D5023" i="2" s="1"/>
  <c r="E5023" i="2" s="1"/>
  <c r="B5023" i="2"/>
  <c r="A5039" i="2"/>
  <c r="C5039" i="2"/>
  <c r="D5039" i="2" s="1"/>
  <c r="E5039" i="2" s="1"/>
  <c r="B5039" i="2"/>
  <c r="A5003" i="2"/>
  <c r="C5003" i="2"/>
  <c r="D5003" i="2" s="1"/>
  <c r="E5003" i="2" s="1"/>
  <c r="B5003" i="2"/>
  <c r="A5008" i="2"/>
  <c r="C5008" i="2"/>
  <c r="D5008" i="2" s="1"/>
  <c r="E5008" i="2" s="1"/>
  <c r="B5008" i="2"/>
  <c r="A5024" i="2"/>
  <c r="C5024" i="2"/>
  <c r="D5024" i="2" s="1"/>
  <c r="E5024" i="2" s="1"/>
  <c r="B5024" i="2"/>
  <c r="A5004" i="2"/>
  <c r="C5004" i="2"/>
  <c r="D5004" i="2" s="1"/>
  <c r="E5004" i="2" s="1"/>
  <c r="B5004" i="2"/>
  <c r="A5012" i="2"/>
  <c r="C5012" i="2"/>
  <c r="D5012" i="2" s="1"/>
  <c r="E5012" i="2" s="1"/>
  <c r="B5012" i="2"/>
  <c r="A5016" i="2"/>
  <c r="C5016" i="2"/>
  <c r="D5016" i="2" s="1"/>
  <c r="E5016" i="2" s="1"/>
  <c r="B5016" i="2"/>
  <c r="A5043" i="2"/>
  <c r="C5043" i="2"/>
  <c r="D5043" i="2" s="1"/>
  <c r="E5043" i="2" s="1"/>
  <c r="B5043" i="2"/>
  <c r="A5011" i="2"/>
  <c r="C5011" i="2"/>
  <c r="D5011" i="2" s="1"/>
  <c r="E5011" i="2" s="1"/>
  <c r="B5011" i="2"/>
  <c r="A5058" i="2"/>
  <c r="C5058" i="2"/>
  <c r="D5058" i="2" s="1"/>
  <c r="E5058" i="2" s="1"/>
  <c r="B5058" i="2"/>
  <c r="A5046" i="2"/>
  <c r="C5046" i="2"/>
  <c r="D5046" i="2" s="1"/>
  <c r="E5046" i="2" s="1"/>
  <c r="B5046" i="2"/>
  <c r="A5069" i="2"/>
  <c r="C5069" i="2"/>
  <c r="D5069" i="2" s="1"/>
  <c r="E5069" i="2" s="1"/>
  <c r="B5069" i="2"/>
  <c r="A5062" i="2"/>
  <c r="C5062" i="2"/>
  <c r="D5062" i="2" s="1"/>
  <c r="E5062" i="2" s="1"/>
  <c r="B5062" i="2"/>
  <c r="A5097" i="2"/>
  <c r="C5097" i="2"/>
  <c r="D5097" i="2" s="1"/>
  <c r="E5097" i="2" s="1"/>
  <c r="B5097" i="2"/>
  <c r="A5041" i="2"/>
  <c r="C5041" i="2"/>
  <c r="D5041" i="2" s="1"/>
  <c r="E5041" i="2" s="1"/>
  <c r="B5041" i="2"/>
  <c r="A5074" i="2"/>
  <c r="C5074" i="2"/>
  <c r="D5074" i="2" s="1"/>
  <c r="E5074" i="2" s="1"/>
  <c r="B5074" i="2"/>
  <c r="A5090" i="2"/>
  <c r="C5090" i="2"/>
  <c r="D5090" i="2" s="1"/>
  <c r="E5090" i="2" s="1"/>
  <c r="B5090" i="2"/>
  <c r="A5053" i="2"/>
  <c r="C5053" i="2"/>
  <c r="D5053" i="2" s="1"/>
  <c r="E5053" i="2" s="1"/>
  <c r="B5053" i="2"/>
  <c r="A5030" i="2"/>
  <c r="C5030" i="2"/>
  <c r="D5030" i="2" s="1"/>
  <c r="E5030" i="2" s="1"/>
  <c r="B5030" i="2"/>
  <c r="A5081" i="2"/>
  <c r="C5081" i="2"/>
  <c r="D5081" i="2" s="1"/>
  <c r="E5081" i="2" s="1"/>
  <c r="B5081" i="2"/>
  <c r="A5085" i="2"/>
  <c r="C5085" i="2"/>
  <c r="D5085" i="2" s="1"/>
  <c r="E5085" i="2" s="1"/>
  <c r="B5085" i="2"/>
  <c r="A5035" i="2"/>
  <c r="C5035" i="2"/>
  <c r="D5035" i="2" s="1"/>
  <c r="E5035" i="2" s="1"/>
  <c r="B5035" i="2"/>
  <c r="A5067" i="2"/>
  <c r="C5067" i="2"/>
  <c r="D5067" i="2" s="1"/>
  <c r="E5067" i="2" s="1"/>
  <c r="B5067" i="2"/>
  <c r="A5040" i="2"/>
  <c r="C5040" i="2"/>
  <c r="D5040" i="2" s="1"/>
  <c r="E5040" i="2" s="1"/>
  <c r="B5040" i="2"/>
  <c r="A5036" i="2"/>
  <c r="C5036" i="2"/>
  <c r="D5036" i="2" s="1"/>
  <c r="E5036" i="2" s="1"/>
  <c r="B5036" i="2"/>
  <c r="A5028" i="2"/>
  <c r="C5028" i="2"/>
  <c r="D5028" i="2" s="1"/>
  <c r="E5028" i="2" s="1"/>
  <c r="B5028" i="2"/>
  <c r="A5048" i="2"/>
  <c r="C5048" i="2"/>
  <c r="D5048" i="2" s="1"/>
  <c r="E5048" i="2" s="1"/>
  <c r="B5048" i="2"/>
  <c r="A5032" i="2"/>
  <c r="C5032" i="2"/>
  <c r="D5032" i="2" s="1"/>
  <c r="E5032" i="2" s="1"/>
  <c r="B5032" i="2"/>
  <c r="A5027" i="2"/>
  <c r="C5027" i="2"/>
  <c r="D5027" i="2" s="1"/>
  <c r="E5027" i="2" s="1"/>
  <c r="B5027" i="2"/>
  <c r="A5063" i="2"/>
  <c r="C5063" i="2"/>
  <c r="D5063" i="2" s="1"/>
  <c r="E5063" i="2" s="1"/>
  <c r="B5063" i="2"/>
  <c r="A5047" i="2"/>
  <c r="C5047" i="2"/>
  <c r="D5047" i="2" s="1"/>
  <c r="E5047" i="2" s="1"/>
  <c r="B5047" i="2"/>
  <c r="A5031" i="2"/>
  <c r="C5031" i="2"/>
  <c r="D5031" i="2" s="1"/>
  <c r="E5031" i="2" s="1"/>
  <c r="B5031" i="2"/>
  <c r="A5109" i="2"/>
  <c r="C5109" i="2"/>
  <c r="D5109" i="2" s="1"/>
  <c r="E5109" i="2" s="1"/>
  <c r="B5109" i="2"/>
  <c r="A5105" i="2"/>
  <c r="C5105" i="2"/>
  <c r="D5105" i="2" s="1"/>
  <c r="E5105" i="2" s="1"/>
  <c r="B5105" i="2"/>
  <c r="A5054" i="2"/>
  <c r="C5054" i="2"/>
  <c r="D5054" i="2" s="1"/>
  <c r="E5054" i="2" s="1"/>
  <c r="B5054" i="2"/>
  <c r="A5077" i="2"/>
  <c r="C5077" i="2"/>
  <c r="D5077" i="2" s="1"/>
  <c r="E5077" i="2" s="1"/>
  <c r="B5077" i="2"/>
  <c r="A5114" i="2"/>
  <c r="C5114" i="2"/>
  <c r="D5114" i="2" s="1"/>
  <c r="E5114" i="2" s="1"/>
  <c r="B5114" i="2"/>
  <c r="A5098" i="2"/>
  <c r="C5098" i="2"/>
  <c r="D5098" i="2" s="1"/>
  <c r="E5098" i="2" s="1"/>
  <c r="B5098" i="2"/>
  <c r="A5065" i="2"/>
  <c r="C5065" i="2"/>
  <c r="D5065" i="2" s="1"/>
  <c r="E5065" i="2" s="1"/>
  <c r="B5065" i="2"/>
  <c r="A5121" i="2"/>
  <c r="C5121" i="2"/>
  <c r="D5121" i="2" s="1"/>
  <c r="E5121" i="2" s="1"/>
  <c r="B5121" i="2"/>
  <c r="A5086" i="2"/>
  <c r="C5086" i="2"/>
  <c r="D5086" i="2" s="1"/>
  <c r="E5086" i="2" s="1"/>
  <c r="B5086" i="2"/>
  <c r="A5093" i="2"/>
  <c r="C5093" i="2"/>
  <c r="D5093" i="2" s="1"/>
  <c r="E5093" i="2" s="1"/>
  <c r="B5093" i="2"/>
  <c r="A5070" i="2"/>
  <c r="C5070" i="2"/>
  <c r="D5070" i="2" s="1"/>
  <c r="E5070" i="2" s="1"/>
  <c r="B5070" i="2"/>
  <c r="A5082" i="2"/>
  <c r="C5082" i="2"/>
  <c r="D5082" i="2" s="1"/>
  <c r="E5082" i="2" s="1"/>
  <c r="B5082" i="2"/>
  <c r="A5055" i="2"/>
  <c r="C5055" i="2"/>
  <c r="D5055" i="2"/>
  <c r="E5055" i="2" s="1"/>
  <c r="B5055" i="2"/>
  <c r="A5071" i="2"/>
  <c r="C5071" i="2"/>
  <c r="D5071" i="2" s="1"/>
  <c r="E5071" i="2" s="1"/>
  <c r="B5071" i="2"/>
  <c r="A5087" i="2"/>
  <c r="C5087" i="2"/>
  <c r="D5087" i="2" s="1"/>
  <c r="E5087" i="2" s="1"/>
  <c r="B5087" i="2"/>
  <c r="A5051" i="2"/>
  <c r="C5051" i="2"/>
  <c r="D5051" i="2" s="1"/>
  <c r="E5051" i="2" s="1"/>
  <c r="B5051" i="2"/>
  <c r="A5056" i="2"/>
  <c r="C5056" i="2"/>
  <c r="D5056" i="2" s="1"/>
  <c r="E5056" i="2" s="1"/>
  <c r="B5056" i="2"/>
  <c r="A5072" i="2"/>
  <c r="C5072" i="2"/>
  <c r="D5072" i="2" s="1"/>
  <c r="E5072" i="2" s="1"/>
  <c r="B5072" i="2"/>
  <c r="A5052" i="2"/>
  <c r="C5052" i="2"/>
  <c r="D5052" i="2" s="1"/>
  <c r="E5052" i="2" s="1"/>
  <c r="B5052" i="2"/>
  <c r="A5060" i="2"/>
  <c r="C5060" i="2"/>
  <c r="D5060" i="2"/>
  <c r="E5060" i="2" s="1"/>
  <c r="B5060" i="2"/>
  <c r="A5064" i="2"/>
  <c r="C5064" i="2"/>
  <c r="D5064" i="2" s="1"/>
  <c r="E5064" i="2" s="1"/>
  <c r="B5064" i="2"/>
  <c r="A5091" i="2"/>
  <c r="C5091" i="2"/>
  <c r="D5091" i="2" s="1"/>
  <c r="E5091" i="2" s="1"/>
  <c r="B5091" i="2"/>
  <c r="A5059" i="2"/>
  <c r="C5059" i="2"/>
  <c r="D5059" i="2" s="1"/>
  <c r="E5059" i="2" s="1"/>
  <c r="B5059" i="2"/>
  <c r="A5106" i="2"/>
  <c r="C5106" i="2"/>
  <c r="D5106" i="2" s="1"/>
  <c r="E5106" i="2" s="1"/>
  <c r="B5106" i="2"/>
  <c r="A5094" i="2"/>
  <c r="C5094" i="2"/>
  <c r="D5094" i="2" s="1"/>
  <c r="E5094" i="2" s="1"/>
  <c r="B5094" i="2"/>
  <c r="A5117" i="2"/>
  <c r="C5117" i="2"/>
  <c r="D5117" i="2" s="1"/>
  <c r="E5117" i="2" s="1"/>
  <c r="B5117" i="2"/>
  <c r="A5110" i="2"/>
  <c r="C5110" i="2"/>
  <c r="D5110" i="2" s="1"/>
  <c r="E5110" i="2" s="1"/>
  <c r="B5110" i="2"/>
  <c r="A5145" i="2"/>
  <c r="C5145" i="2"/>
  <c r="D5145" i="2" s="1"/>
  <c r="E5145" i="2" s="1"/>
  <c r="B5145" i="2"/>
  <c r="A5089" i="2"/>
  <c r="C5089" i="2"/>
  <c r="D5089" i="2" s="1"/>
  <c r="E5089" i="2" s="1"/>
  <c r="B5089" i="2"/>
  <c r="A5122" i="2"/>
  <c r="C5122" i="2"/>
  <c r="D5122" i="2" s="1"/>
  <c r="E5122" i="2" s="1"/>
  <c r="B5122" i="2"/>
  <c r="A5138" i="2"/>
  <c r="C5138" i="2"/>
  <c r="D5138" i="2" s="1"/>
  <c r="E5138" i="2" s="1"/>
  <c r="B5138" i="2"/>
  <c r="A5101" i="2"/>
  <c r="C5101" i="2"/>
  <c r="D5101" i="2" s="1"/>
  <c r="E5101" i="2" s="1"/>
  <c r="B5101" i="2"/>
  <c r="A5078" i="2"/>
  <c r="C5078" i="2"/>
  <c r="D5078" i="2" s="1"/>
  <c r="E5078" i="2" s="1"/>
  <c r="B5078" i="2"/>
  <c r="A5129" i="2"/>
  <c r="C5129" i="2"/>
  <c r="D5129" i="2" s="1"/>
  <c r="E5129" i="2" s="1"/>
  <c r="B5129" i="2"/>
  <c r="A5133" i="2"/>
  <c r="C5133" i="2"/>
  <c r="D5133" i="2" s="1"/>
  <c r="E5133" i="2" s="1"/>
  <c r="B5133" i="2"/>
  <c r="A5083" i="2"/>
  <c r="C5083" i="2"/>
  <c r="D5083" i="2" s="1"/>
  <c r="E5083" i="2" s="1"/>
  <c r="B5083" i="2"/>
  <c r="A5115" i="2"/>
  <c r="C5115" i="2"/>
  <c r="D5115" i="2" s="1"/>
  <c r="E5115" i="2" s="1"/>
  <c r="B5115" i="2"/>
  <c r="A5088" i="2"/>
  <c r="C5088" i="2"/>
  <c r="D5088" i="2" s="1"/>
  <c r="E5088" i="2" s="1"/>
  <c r="B5088" i="2"/>
  <c r="A5084" i="2"/>
  <c r="C5084" i="2"/>
  <c r="D5084" i="2" s="1"/>
  <c r="E5084" i="2" s="1"/>
  <c r="B5084" i="2"/>
  <c r="A5076" i="2"/>
  <c r="C5076" i="2"/>
  <c r="D5076" i="2" s="1"/>
  <c r="E5076" i="2" s="1"/>
  <c r="B5076" i="2"/>
  <c r="A5096" i="2"/>
  <c r="C5096" i="2"/>
  <c r="D5096" i="2" s="1"/>
  <c r="E5096" i="2" s="1"/>
  <c r="B5096" i="2"/>
  <c r="A5080" i="2"/>
  <c r="C5080" i="2"/>
  <c r="D5080" i="2" s="1"/>
  <c r="E5080" i="2" s="1"/>
  <c r="B5080" i="2"/>
  <c r="A5075" i="2"/>
  <c r="C5075" i="2"/>
  <c r="D5075" i="2" s="1"/>
  <c r="E5075" i="2" s="1"/>
  <c r="B5075" i="2"/>
  <c r="A5111" i="2"/>
  <c r="C5111" i="2"/>
  <c r="D5111" i="2" s="1"/>
  <c r="E5111" i="2" s="1"/>
  <c r="B5111" i="2"/>
  <c r="A5095" i="2"/>
  <c r="C5095" i="2"/>
  <c r="D5095" i="2" s="1"/>
  <c r="E5095" i="2" s="1"/>
  <c r="B5095" i="2"/>
  <c r="A5079" i="2"/>
  <c r="C5079" i="2"/>
  <c r="D5079" i="2" s="1"/>
  <c r="E5079" i="2" s="1"/>
  <c r="B5079" i="2"/>
  <c r="A5157" i="2"/>
  <c r="C5157" i="2"/>
  <c r="D5157" i="2" s="1"/>
  <c r="E5157" i="2" s="1"/>
  <c r="B5157" i="2"/>
  <c r="A5153" i="2"/>
  <c r="C5153" i="2"/>
  <c r="D5153" i="2" s="1"/>
  <c r="E5153" i="2" s="1"/>
  <c r="B5153" i="2"/>
  <c r="A5102" i="2"/>
  <c r="C5102" i="2"/>
  <c r="D5102" i="2" s="1"/>
  <c r="E5102" i="2" s="1"/>
  <c r="B5102" i="2"/>
  <c r="A5125" i="2"/>
  <c r="C5125" i="2"/>
  <c r="D5125" i="2" s="1"/>
  <c r="E5125" i="2" s="1"/>
  <c r="B5125" i="2"/>
  <c r="A5162" i="2"/>
  <c r="C5162" i="2"/>
  <c r="D5162" i="2" s="1"/>
  <c r="E5162" i="2" s="1"/>
  <c r="B5162" i="2"/>
  <c r="A5146" i="2"/>
  <c r="C5146" i="2"/>
  <c r="D5146" i="2" s="1"/>
  <c r="E5146" i="2" s="1"/>
  <c r="B5146" i="2"/>
  <c r="A5113" i="2"/>
  <c r="C5113" i="2"/>
  <c r="D5113" i="2" s="1"/>
  <c r="E5113" i="2" s="1"/>
  <c r="B5113" i="2"/>
  <c r="A5169" i="2"/>
  <c r="C5169" i="2"/>
  <c r="D5169" i="2" s="1"/>
  <c r="E5169" i="2" s="1"/>
  <c r="B5169" i="2"/>
  <c r="A5134" i="2"/>
  <c r="C5134" i="2"/>
  <c r="D5134" i="2" s="1"/>
  <c r="E5134" i="2" s="1"/>
  <c r="B5134" i="2"/>
  <c r="A5141" i="2"/>
  <c r="C5141" i="2"/>
  <c r="D5141" i="2" s="1"/>
  <c r="E5141" i="2" s="1"/>
  <c r="B5141" i="2"/>
  <c r="A5118" i="2"/>
  <c r="C5118" i="2"/>
  <c r="D5118" i="2" s="1"/>
  <c r="E5118" i="2" s="1"/>
  <c r="B5118" i="2"/>
  <c r="A5130" i="2"/>
  <c r="C5130" i="2"/>
  <c r="D5130" i="2" s="1"/>
  <c r="E5130" i="2" s="1"/>
  <c r="B5130" i="2"/>
  <c r="A5103" i="2"/>
  <c r="C5103" i="2"/>
  <c r="D5103" i="2" s="1"/>
  <c r="E5103" i="2" s="1"/>
  <c r="B5103" i="2"/>
  <c r="A5119" i="2"/>
  <c r="C5119" i="2"/>
  <c r="D5119" i="2" s="1"/>
  <c r="E5119" i="2" s="1"/>
  <c r="B5119" i="2"/>
  <c r="A5135" i="2"/>
  <c r="C5135" i="2"/>
  <c r="D5135" i="2" s="1"/>
  <c r="E5135" i="2" s="1"/>
  <c r="B5135" i="2"/>
  <c r="A5099" i="2"/>
  <c r="C5099" i="2"/>
  <c r="D5099" i="2" s="1"/>
  <c r="E5099" i="2" s="1"/>
  <c r="B5099" i="2"/>
  <c r="A5104" i="2"/>
  <c r="C5104" i="2"/>
  <c r="D5104" i="2" s="1"/>
  <c r="E5104" i="2" s="1"/>
  <c r="B5104" i="2"/>
  <c r="A5120" i="2"/>
  <c r="C5120" i="2"/>
  <c r="D5120" i="2" s="1"/>
  <c r="E5120" i="2" s="1"/>
  <c r="B5120" i="2"/>
  <c r="A5100" i="2"/>
  <c r="C5100" i="2"/>
  <c r="D5100" i="2" s="1"/>
  <c r="E5100" i="2" s="1"/>
  <c r="B5100" i="2"/>
  <c r="A5108" i="2"/>
  <c r="C5108" i="2"/>
  <c r="D5108" i="2" s="1"/>
  <c r="E5108" i="2" s="1"/>
  <c r="B5108" i="2"/>
  <c r="A5112" i="2"/>
  <c r="C5112" i="2"/>
  <c r="D5112" i="2" s="1"/>
  <c r="E5112" i="2" s="1"/>
  <c r="B5112" i="2"/>
  <c r="A5139" i="2"/>
  <c r="C5139" i="2"/>
  <c r="D5139" i="2" s="1"/>
  <c r="E5139" i="2" s="1"/>
  <c r="B5139" i="2"/>
  <c r="A5107" i="2"/>
  <c r="C5107" i="2"/>
  <c r="D5107" i="2" s="1"/>
  <c r="E5107" i="2" s="1"/>
  <c r="B5107" i="2"/>
  <c r="A5154" i="2"/>
  <c r="C5154" i="2"/>
  <c r="D5154" i="2" s="1"/>
  <c r="E5154" i="2" s="1"/>
  <c r="B5154" i="2"/>
  <c r="A5142" i="2"/>
  <c r="C5142" i="2"/>
  <c r="D5142" i="2" s="1"/>
  <c r="E5142" i="2" s="1"/>
  <c r="B5142" i="2"/>
  <c r="A5165" i="2"/>
  <c r="C5165" i="2"/>
  <c r="D5165" i="2" s="1"/>
  <c r="E5165" i="2" s="1"/>
  <c r="B5165" i="2"/>
  <c r="A5158" i="2"/>
  <c r="C5158" i="2"/>
  <c r="D5158" i="2" s="1"/>
  <c r="E5158" i="2" s="1"/>
  <c r="B5158" i="2"/>
  <c r="A5193" i="2"/>
  <c r="C5193" i="2"/>
  <c r="D5193" i="2" s="1"/>
  <c r="E5193" i="2" s="1"/>
  <c r="B5193" i="2"/>
  <c r="A5137" i="2"/>
  <c r="C5137" i="2"/>
  <c r="D5137" i="2" s="1"/>
  <c r="E5137" i="2" s="1"/>
  <c r="B5137" i="2"/>
  <c r="A5170" i="2"/>
  <c r="C5170" i="2"/>
  <c r="D5170" i="2" s="1"/>
  <c r="E5170" i="2" s="1"/>
  <c r="B5170" i="2"/>
  <c r="A5186" i="2"/>
  <c r="C5186" i="2"/>
  <c r="D5186" i="2" s="1"/>
  <c r="E5186" i="2" s="1"/>
  <c r="B5186" i="2"/>
  <c r="A5149" i="2"/>
  <c r="C5149" i="2"/>
  <c r="D5149" i="2" s="1"/>
  <c r="E5149" i="2" s="1"/>
  <c r="B5149" i="2"/>
  <c r="A5126" i="2"/>
  <c r="C5126" i="2"/>
  <c r="D5126" i="2" s="1"/>
  <c r="E5126" i="2" s="1"/>
  <c r="B5126" i="2"/>
  <c r="A5177" i="2"/>
  <c r="C5177" i="2"/>
  <c r="D5177" i="2" s="1"/>
  <c r="E5177" i="2" s="1"/>
  <c r="B5177" i="2"/>
  <c r="A5181" i="2"/>
  <c r="C5181" i="2"/>
  <c r="D5181" i="2" s="1"/>
  <c r="E5181" i="2" s="1"/>
  <c r="B5181" i="2"/>
  <c r="A5131" i="2"/>
  <c r="C5131" i="2"/>
  <c r="D5131" i="2" s="1"/>
  <c r="E5131" i="2" s="1"/>
  <c r="B5131" i="2"/>
  <c r="A5163" i="2"/>
  <c r="C5163" i="2"/>
  <c r="D5163" i="2" s="1"/>
  <c r="E5163" i="2" s="1"/>
  <c r="B5163" i="2"/>
  <c r="A5136" i="2"/>
  <c r="C5136" i="2"/>
  <c r="D5136" i="2" s="1"/>
  <c r="E5136" i="2" s="1"/>
  <c r="B5136" i="2"/>
  <c r="A5132" i="2"/>
  <c r="C5132" i="2"/>
  <c r="D5132" i="2" s="1"/>
  <c r="E5132" i="2" s="1"/>
  <c r="B5132" i="2"/>
  <c r="A5124" i="2"/>
  <c r="C5124" i="2"/>
  <c r="D5124" i="2" s="1"/>
  <c r="E5124" i="2" s="1"/>
  <c r="B5124" i="2"/>
  <c r="A5144" i="2"/>
  <c r="C5144" i="2"/>
  <c r="D5144" i="2" s="1"/>
  <c r="E5144" i="2" s="1"/>
  <c r="B5144" i="2"/>
  <c r="A5128" i="2"/>
  <c r="C5128" i="2"/>
  <c r="D5128" i="2" s="1"/>
  <c r="E5128" i="2" s="1"/>
  <c r="B5128" i="2"/>
  <c r="A5123" i="2"/>
  <c r="C5123" i="2"/>
  <c r="D5123" i="2" s="1"/>
  <c r="E5123" i="2" s="1"/>
  <c r="B5123" i="2"/>
  <c r="A5159" i="2"/>
  <c r="C5159" i="2"/>
  <c r="D5159" i="2" s="1"/>
  <c r="E5159" i="2" s="1"/>
  <c r="B5159" i="2"/>
  <c r="A5143" i="2"/>
  <c r="C5143" i="2"/>
  <c r="D5143" i="2" s="1"/>
  <c r="E5143" i="2" s="1"/>
  <c r="B5143" i="2"/>
  <c r="A5127" i="2"/>
  <c r="C5127" i="2"/>
  <c r="D5127" i="2" s="1"/>
  <c r="E5127" i="2" s="1"/>
  <c r="B5127" i="2"/>
  <c r="A5205" i="2"/>
  <c r="C5205" i="2"/>
  <c r="D5205" i="2" s="1"/>
  <c r="E5205" i="2" s="1"/>
  <c r="B5205" i="2"/>
  <c r="A5201" i="2"/>
  <c r="C5201" i="2"/>
  <c r="D5201" i="2" s="1"/>
  <c r="E5201" i="2" s="1"/>
  <c r="B5201" i="2"/>
  <c r="A5150" i="2"/>
  <c r="C5150" i="2"/>
  <c r="D5150" i="2" s="1"/>
  <c r="E5150" i="2" s="1"/>
  <c r="B5150" i="2"/>
  <c r="A5173" i="2"/>
  <c r="C5173" i="2"/>
  <c r="D5173" i="2" s="1"/>
  <c r="E5173" i="2" s="1"/>
  <c r="B5173" i="2"/>
  <c r="A5210" i="2"/>
  <c r="C5210" i="2"/>
  <c r="D5210" i="2" s="1"/>
  <c r="E5210" i="2" s="1"/>
  <c r="B5210" i="2"/>
  <c r="A5194" i="2"/>
  <c r="C5194" i="2"/>
  <c r="D5194" i="2" s="1"/>
  <c r="E5194" i="2" s="1"/>
  <c r="B5194" i="2"/>
  <c r="A5161" i="2"/>
  <c r="C5161" i="2"/>
  <c r="D5161" i="2" s="1"/>
  <c r="E5161" i="2" s="1"/>
  <c r="B5161" i="2"/>
  <c r="A5217" i="2"/>
  <c r="C5217" i="2"/>
  <c r="D5217" i="2" s="1"/>
  <c r="E5217" i="2" s="1"/>
  <c r="B5217" i="2"/>
  <c r="A5182" i="2"/>
  <c r="C5182" i="2"/>
  <c r="D5182" i="2" s="1"/>
  <c r="E5182" i="2" s="1"/>
  <c r="B5182" i="2"/>
  <c r="A5189" i="2"/>
  <c r="C5189" i="2"/>
  <c r="D5189" i="2" s="1"/>
  <c r="E5189" i="2" s="1"/>
  <c r="B5189" i="2"/>
  <c r="A5166" i="2"/>
  <c r="C5166" i="2"/>
  <c r="D5166" i="2" s="1"/>
  <c r="E5166" i="2" s="1"/>
  <c r="B5166" i="2"/>
  <c r="A5178" i="2"/>
  <c r="C5178" i="2"/>
  <c r="D5178" i="2" s="1"/>
  <c r="E5178" i="2" s="1"/>
  <c r="B5178" i="2"/>
  <c r="A5151" i="2"/>
  <c r="C5151" i="2"/>
  <c r="D5151" i="2" s="1"/>
  <c r="E5151" i="2" s="1"/>
  <c r="B5151" i="2"/>
  <c r="A5167" i="2"/>
  <c r="C5167" i="2"/>
  <c r="D5167" i="2" s="1"/>
  <c r="E5167" i="2" s="1"/>
  <c r="B5167" i="2"/>
  <c r="A5183" i="2"/>
  <c r="C5183" i="2"/>
  <c r="D5183" i="2" s="1"/>
  <c r="E5183" i="2" s="1"/>
  <c r="B5183" i="2"/>
  <c r="A5147" i="2"/>
  <c r="C5147" i="2"/>
  <c r="D5147" i="2" s="1"/>
  <c r="E5147" i="2" s="1"/>
  <c r="B5147" i="2"/>
  <c r="A5152" i="2"/>
  <c r="C5152" i="2"/>
  <c r="D5152" i="2" s="1"/>
  <c r="E5152" i="2" s="1"/>
  <c r="B5152" i="2"/>
  <c r="A5168" i="2"/>
  <c r="C5168" i="2"/>
  <c r="D5168" i="2" s="1"/>
  <c r="E5168" i="2" s="1"/>
  <c r="B5168" i="2"/>
  <c r="A5148" i="2"/>
  <c r="C5148" i="2"/>
  <c r="D5148" i="2" s="1"/>
  <c r="E5148" i="2" s="1"/>
  <c r="B5148" i="2"/>
  <c r="A5156" i="2"/>
  <c r="C5156" i="2"/>
  <c r="D5156" i="2" s="1"/>
  <c r="E5156" i="2" s="1"/>
  <c r="B5156" i="2"/>
  <c r="A5160" i="2"/>
  <c r="C5160" i="2"/>
  <c r="D5160" i="2" s="1"/>
  <c r="E5160" i="2" s="1"/>
  <c r="B5160" i="2"/>
  <c r="A5187" i="2"/>
  <c r="C5187" i="2"/>
  <c r="D5187" i="2" s="1"/>
  <c r="E5187" i="2" s="1"/>
  <c r="B5187" i="2"/>
  <c r="A5155" i="2"/>
  <c r="C5155" i="2"/>
  <c r="D5155" i="2" s="1"/>
  <c r="E5155" i="2" s="1"/>
  <c r="B5155" i="2"/>
  <c r="A5202" i="2"/>
  <c r="C5202" i="2"/>
  <c r="D5202" i="2" s="1"/>
  <c r="E5202" i="2" s="1"/>
  <c r="B5202" i="2"/>
  <c r="A5190" i="2"/>
  <c r="C5190" i="2"/>
  <c r="D5190" i="2" s="1"/>
  <c r="E5190" i="2" s="1"/>
  <c r="B5190" i="2"/>
  <c r="A5213" i="2"/>
  <c r="C5213" i="2"/>
  <c r="D5213" i="2" s="1"/>
  <c r="E5213" i="2" s="1"/>
  <c r="B5213" i="2"/>
  <c r="A5206" i="2"/>
  <c r="C5206" i="2"/>
  <c r="D5206" i="2" s="1"/>
  <c r="E5206" i="2" s="1"/>
  <c r="B5206" i="2"/>
  <c r="A5241" i="2"/>
  <c r="C5241" i="2"/>
  <c r="D5241" i="2" s="1"/>
  <c r="E5241" i="2" s="1"/>
  <c r="B5241" i="2"/>
  <c r="A5185" i="2"/>
  <c r="C5185" i="2"/>
  <c r="D5185" i="2" s="1"/>
  <c r="E5185" i="2" s="1"/>
  <c r="B5185" i="2"/>
  <c r="A5218" i="2"/>
  <c r="C5218" i="2"/>
  <c r="D5218" i="2" s="1"/>
  <c r="E5218" i="2" s="1"/>
  <c r="B5218" i="2"/>
  <c r="A5234" i="2"/>
  <c r="C5234" i="2"/>
  <c r="D5234" i="2" s="1"/>
  <c r="E5234" i="2" s="1"/>
  <c r="B5234" i="2"/>
  <c r="A5197" i="2"/>
  <c r="C5197" i="2"/>
  <c r="D5197" i="2" s="1"/>
  <c r="E5197" i="2" s="1"/>
  <c r="B5197" i="2"/>
  <c r="A5174" i="2"/>
  <c r="C5174" i="2"/>
  <c r="D5174" i="2" s="1"/>
  <c r="E5174" i="2" s="1"/>
  <c r="B5174" i="2"/>
  <c r="A5225" i="2"/>
  <c r="C5225" i="2"/>
  <c r="D5225" i="2" s="1"/>
  <c r="E5225" i="2" s="1"/>
  <c r="B5225" i="2"/>
  <c r="A5229" i="2"/>
  <c r="C5229" i="2"/>
  <c r="D5229" i="2" s="1"/>
  <c r="E5229" i="2" s="1"/>
  <c r="B5229" i="2"/>
  <c r="A5179" i="2"/>
  <c r="C5179" i="2"/>
  <c r="D5179" i="2" s="1"/>
  <c r="E5179" i="2" s="1"/>
  <c r="B5179" i="2"/>
  <c r="A5211" i="2"/>
  <c r="C5211" i="2"/>
  <c r="D5211" i="2" s="1"/>
  <c r="E5211" i="2" s="1"/>
  <c r="B5211" i="2"/>
  <c r="A5184" i="2"/>
  <c r="C5184" i="2"/>
  <c r="D5184" i="2" s="1"/>
  <c r="E5184" i="2" s="1"/>
  <c r="B5184" i="2"/>
  <c r="A5180" i="2"/>
  <c r="C5180" i="2"/>
  <c r="D5180" i="2" s="1"/>
  <c r="E5180" i="2" s="1"/>
  <c r="B5180" i="2"/>
  <c r="A5172" i="2"/>
  <c r="C5172" i="2"/>
  <c r="D5172" i="2" s="1"/>
  <c r="E5172" i="2" s="1"/>
  <c r="B5172" i="2"/>
  <c r="A5192" i="2"/>
  <c r="C5192" i="2"/>
  <c r="D5192" i="2" s="1"/>
  <c r="E5192" i="2" s="1"/>
  <c r="B5192" i="2"/>
  <c r="A5176" i="2"/>
  <c r="C5176" i="2"/>
  <c r="D5176" i="2" s="1"/>
  <c r="E5176" i="2" s="1"/>
  <c r="B5176" i="2"/>
  <c r="A5171" i="2"/>
  <c r="C5171" i="2"/>
  <c r="D5171" i="2" s="1"/>
  <c r="E5171" i="2" s="1"/>
  <c r="B5171" i="2"/>
  <c r="A5207" i="2"/>
  <c r="C5207" i="2"/>
  <c r="D5207" i="2" s="1"/>
  <c r="E5207" i="2" s="1"/>
  <c r="B5207" i="2"/>
  <c r="A5191" i="2"/>
  <c r="C5191" i="2"/>
  <c r="D5191" i="2" s="1"/>
  <c r="E5191" i="2" s="1"/>
  <c r="B5191" i="2"/>
  <c r="A5175" i="2"/>
  <c r="C5175" i="2"/>
  <c r="D5175" i="2" s="1"/>
  <c r="E5175" i="2" s="1"/>
  <c r="B5175" i="2"/>
  <c r="A5253" i="2"/>
  <c r="C5253" i="2"/>
  <c r="D5253" i="2" s="1"/>
  <c r="E5253" i="2" s="1"/>
  <c r="B5253" i="2"/>
  <c r="A5249" i="2"/>
  <c r="C5249" i="2"/>
  <c r="D5249" i="2"/>
  <c r="E5249" i="2" s="1"/>
  <c r="B5249" i="2"/>
  <c r="A5198" i="2"/>
  <c r="C5198" i="2"/>
  <c r="D5198" i="2"/>
  <c r="E5198" i="2" s="1"/>
  <c r="B5198" i="2"/>
  <c r="A5221" i="2"/>
  <c r="C5221" i="2"/>
  <c r="D5221" i="2" s="1"/>
  <c r="E5221" i="2" s="1"/>
  <c r="B5221" i="2"/>
  <c r="A5258" i="2"/>
  <c r="C5258" i="2"/>
  <c r="D5258" i="2" s="1"/>
  <c r="E5258" i="2" s="1"/>
  <c r="B5258" i="2"/>
  <c r="A5242" i="2"/>
  <c r="C5242" i="2"/>
  <c r="D5242" i="2" s="1"/>
  <c r="E5242" i="2" s="1"/>
  <c r="B5242" i="2"/>
  <c r="A5209" i="2"/>
  <c r="C5209" i="2"/>
  <c r="D5209" i="2" s="1"/>
  <c r="E5209" i="2" s="1"/>
  <c r="B5209" i="2"/>
  <c r="A5265" i="2"/>
  <c r="C5265" i="2"/>
  <c r="D5265" i="2" s="1"/>
  <c r="E5265" i="2" s="1"/>
  <c r="B5265" i="2"/>
  <c r="A5230" i="2"/>
  <c r="C5230" i="2"/>
  <c r="D5230" i="2" s="1"/>
  <c r="E5230" i="2" s="1"/>
  <c r="B5230" i="2"/>
  <c r="A5237" i="2"/>
  <c r="C5237" i="2"/>
  <c r="D5237" i="2" s="1"/>
  <c r="E5237" i="2" s="1"/>
  <c r="B5237" i="2"/>
  <c r="A5214" i="2"/>
  <c r="C5214" i="2"/>
  <c r="D5214" i="2" s="1"/>
  <c r="E5214" i="2" s="1"/>
  <c r="B5214" i="2"/>
  <c r="A5226" i="2"/>
  <c r="C5226" i="2"/>
  <c r="D5226" i="2" s="1"/>
  <c r="E5226" i="2" s="1"/>
  <c r="B5226" i="2"/>
  <c r="A5199" i="2"/>
  <c r="C5199" i="2"/>
  <c r="D5199" i="2" s="1"/>
  <c r="E5199" i="2" s="1"/>
  <c r="B5199" i="2"/>
  <c r="A5215" i="2"/>
  <c r="C5215" i="2"/>
  <c r="D5215" i="2"/>
  <c r="E5215" i="2" s="1"/>
  <c r="B5215" i="2"/>
  <c r="A5231" i="2"/>
  <c r="C5231" i="2"/>
  <c r="D5231" i="2"/>
  <c r="E5231" i="2" s="1"/>
  <c r="B5231" i="2"/>
  <c r="A5195" i="2"/>
  <c r="C5195" i="2"/>
  <c r="D5195" i="2" s="1"/>
  <c r="E5195" i="2" s="1"/>
  <c r="B5195" i="2"/>
  <c r="A5200" i="2"/>
  <c r="C5200" i="2"/>
  <c r="D5200" i="2" s="1"/>
  <c r="E5200" i="2" s="1"/>
  <c r="B5200" i="2"/>
  <c r="A5216" i="2"/>
  <c r="C5216" i="2"/>
  <c r="D5216" i="2"/>
  <c r="E5216" i="2" s="1"/>
  <c r="B5216" i="2"/>
  <c r="A5196" i="2"/>
  <c r="C5196" i="2"/>
  <c r="D5196" i="2" s="1"/>
  <c r="E5196" i="2" s="1"/>
  <c r="B5196" i="2"/>
  <c r="A5204" i="2"/>
  <c r="C5204" i="2"/>
  <c r="D5204" i="2" s="1"/>
  <c r="E5204" i="2" s="1"/>
  <c r="B5204" i="2"/>
  <c r="A5208" i="2"/>
  <c r="C5208" i="2"/>
  <c r="D5208" i="2"/>
  <c r="E5208" i="2" s="1"/>
  <c r="B5208" i="2"/>
  <c r="A5235" i="2"/>
  <c r="C5235" i="2"/>
  <c r="D5235" i="2" s="1"/>
  <c r="E5235" i="2" s="1"/>
  <c r="B5235" i="2"/>
  <c r="A5203" i="2"/>
  <c r="C5203" i="2"/>
  <c r="D5203" i="2" s="1"/>
  <c r="E5203" i="2" s="1"/>
  <c r="B5203" i="2"/>
  <c r="A5250" i="2"/>
  <c r="C5250" i="2"/>
  <c r="D5250" i="2" s="1"/>
  <c r="E5250" i="2" s="1"/>
  <c r="B5250" i="2"/>
  <c r="A5238" i="2"/>
  <c r="C5238" i="2"/>
  <c r="D5238" i="2" s="1"/>
  <c r="E5238" i="2" s="1"/>
  <c r="B5238" i="2"/>
  <c r="A5261" i="2"/>
  <c r="C5261" i="2"/>
  <c r="D5261" i="2" s="1"/>
  <c r="E5261" i="2" s="1"/>
  <c r="B5261" i="2"/>
  <c r="A5254" i="2"/>
  <c r="C5254" i="2"/>
  <c r="D5254" i="2" s="1"/>
  <c r="E5254" i="2" s="1"/>
  <c r="B5254" i="2"/>
  <c r="A5289" i="2"/>
  <c r="C5289" i="2"/>
  <c r="D5289" i="2" s="1"/>
  <c r="E5289" i="2" s="1"/>
  <c r="B5289" i="2"/>
  <c r="A5233" i="2"/>
  <c r="C5233" i="2"/>
  <c r="D5233" i="2" s="1"/>
  <c r="E5233" i="2" s="1"/>
  <c r="B5233" i="2"/>
  <c r="A5266" i="2"/>
  <c r="C5266" i="2"/>
  <c r="D5266" i="2" s="1"/>
  <c r="E5266" i="2" s="1"/>
  <c r="B5266" i="2"/>
  <c r="A5282" i="2"/>
  <c r="C5282" i="2"/>
  <c r="D5282" i="2" s="1"/>
  <c r="E5282" i="2" s="1"/>
  <c r="B5282" i="2"/>
  <c r="A5245" i="2"/>
  <c r="C5245" i="2"/>
  <c r="D5245" i="2" s="1"/>
  <c r="E5245" i="2" s="1"/>
  <c r="B5245" i="2"/>
  <c r="A5222" i="2"/>
  <c r="C5222" i="2"/>
  <c r="D5222" i="2" s="1"/>
  <c r="E5222" i="2" s="1"/>
  <c r="B5222" i="2"/>
  <c r="A5273" i="2"/>
  <c r="C5273" i="2"/>
  <c r="D5273" i="2" s="1"/>
  <c r="E5273" i="2" s="1"/>
  <c r="B5273" i="2"/>
  <c r="A5277" i="2"/>
  <c r="C5277" i="2"/>
  <c r="D5277" i="2" s="1"/>
  <c r="E5277" i="2" s="1"/>
  <c r="B5277" i="2"/>
  <c r="A5227" i="2"/>
  <c r="C5227" i="2"/>
  <c r="D5227" i="2" s="1"/>
  <c r="E5227" i="2" s="1"/>
  <c r="B5227" i="2"/>
  <c r="A5259" i="2"/>
  <c r="C5259" i="2"/>
  <c r="D5259" i="2" s="1"/>
  <c r="E5259" i="2" s="1"/>
  <c r="B5259" i="2"/>
  <c r="A5232" i="2"/>
  <c r="C5232" i="2"/>
  <c r="D5232" i="2" s="1"/>
  <c r="E5232" i="2" s="1"/>
  <c r="B5232" i="2"/>
  <c r="A5228" i="2"/>
  <c r="C5228" i="2"/>
  <c r="D5228" i="2" s="1"/>
  <c r="E5228" i="2" s="1"/>
  <c r="B5228" i="2"/>
  <c r="A5220" i="2"/>
  <c r="C5220" i="2"/>
  <c r="D5220" i="2" s="1"/>
  <c r="E5220" i="2" s="1"/>
  <c r="B5220" i="2"/>
  <c r="A5240" i="2"/>
  <c r="C5240" i="2"/>
  <c r="D5240" i="2" s="1"/>
  <c r="E5240" i="2" s="1"/>
  <c r="B5240" i="2"/>
  <c r="A5224" i="2"/>
  <c r="C5224" i="2"/>
  <c r="D5224" i="2" s="1"/>
  <c r="E5224" i="2" s="1"/>
  <c r="B5224" i="2"/>
  <c r="A5219" i="2"/>
  <c r="C5219" i="2"/>
  <c r="D5219" i="2" s="1"/>
  <c r="E5219" i="2" s="1"/>
  <c r="B5219" i="2"/>
  <c r="A5255" i="2"/>
  <c r="C5255" i="2"/>
  <c r="D5255" i="2" s="1"/>
  <c r="E5255" i="2" s="1"/>
  <c r="B5255" i="2"/>
  <c r="A5239" i="2"/>
  <c r="C5239" i="2"/>
  <c r="D5239" i="2" s="1"/>
  <c r="E5239" i="2" s="1"/>
  <c r="B5239" i="2"/>
  <c r="A5223" i="2"/>
  <c r="C5223" i="2"/>
  <c r="D5223" i="2" s="1"/>
  <c r="E5223" i="2" s="1"/>
  <c r="B5223" i="2"/>
  <c r="A5301" i="2"/>
  <c r="C5301" i="2"/>
  <c r="D5301" i="2" s="1"/>
  <c r="E5301" i="2" s="1"/>
  <c r="B5301" i="2"/>
  <c r="A5297" i="2"/>
  <c r="C5297" i="2"/>
  <c r="D5297" i="2" s="1"/>
  <c r="E5297" i="2" s="1"/>
  <c r="B5297" i="2"/>
  <c r="A5246" i="2"/>
  <c r="C5246" i="2"/>
  <c r="D5246" i="2" s="1"/>
  <c r="E5246" i="2" s="1"/>
  <c r="B5246" i="2"/>
  <c r="A5269" i="2"/>
  <c r="C5269" i="2"/>
  <c r="D5269" i="2" s="1"/>
  <c r="E5269" i="2" s="1"/>
  <c r="B5269" i="2"/>
  <c r="A5306" i="2"/>
  <c r="C5306" i="2"/>
  <c r="D5306" i="2" s="1"/>
  <c r="E5306" i="2" s="1"/>
  <c r="B5306" i="2"/>
  <c r="A5290" i="2"/>
  <c r="C5290" i="2"/>
  <c r="D5290" i="2" s="1"/>
  <c r="E5290" i="2" s="1"/>
  <c r="B5290" i="2"/>
  <c r="A5257" i="2"/>
  <c r="C5257" i="2"/>
  <c r="D5257" i="2" s="1"/>
  <c r="E5257" i="2" s="1"/>
  <c r="B5257" i="2"/>
  <c r="A5313" i="2"/>
  <c r="C5313" i="2"/>
  <c r="D5313" i="2" s="1"/>
  <c r="E5313" i="2" s="1"/>
  <c r="B5313" i="2"/>
  <c r="A5278" i="2"/>
  <c r="C5278" i="2"/>
  <c r="D5278" i="2" s="1"/>
  <c r="E5278" i="2" s="1"/>
  <c r="B5278" i="2"/>
  <c r="A5285" i="2"/>
  <c r="C5285" i="2"/>
  <c r="D5285" i="2" s="1"/>
  <c r="E5285" i="2" s="1"/>
  <c r="B5285" i="2"/>
  <c r="A5262" i="2"/>
  <c r="C5262" i="2"/>
  <c r="D5262" i="2" s="1"/>
  <c r="E5262" i="2" s="1"/>
  <c r="B5262" i="2"/>
  <c r="A5274" i="2"/>
  <c r="C5274" i="2"/>
  <c r="D5274" i="2" s="1"/>
  <c r="E5274" i="2" s="1"/>
  <c r="B5274" i="2"/>
  <c r="A5247" i="2"/>
  <c r="C5247" i="2"/>
  <c r="D5247" i="2" s="1"/>
  <c r="E5247" i="2" s="1"/>
  <c r="B5247" i="2"/>
  <c r="A5263" i="2"/>
  <c r="C5263" i="2"/>
  <c r="D5263" i="2" s="1"/>
  <c r="E5263" i="2" s="1"/>
  <c r="B5263" i="2"/>
  <c r="A5279" i="2"/>
  <c r="C5279" i="2"/>
  <c r="D5279" i="2" s="1"/>
  <c r="E5279" i="2" s="1"/>
  <c r="B5279" i="2"/>
  <c r="A5248" i="2"/>
  <c r="C5248" i="2"/>
  <c r="D5248" i="2" s="1"/>
  <c r="E5248" i="2" s="1"/>
  <c r="B5248" i="2"/>
  <c r="A5264" i="2"/>
  <c r="C5264" i="2"/>
  <c r="D5264" i="2" s="1"/>
  <c r="E5264" i="2" s="1"/>
  <c r="B5264" i="2"/>
  <c r="A5244" i="2"/>
  <c r="C5244" i="2"/>
  <c r="D5244" i="2"/>
  <c r="E5244" i="2" s="1"/>
  <c r="B5244" i="2"/>
  <c r="A5252" i="2"/>
  <c r="C5252" i="2"/>
  <c r="D5252" i="2" s="1"/>
  <c r="E5252" i="2" s="1"/>
  <c r="B5252" i="2"/>
  <c r="A5256" i="2"/>
  <c r="C5256" i="2"/>
  <c r="D5256" i="2" s="1"/>
  <c r="E5256" i="2" s="1"/>
  <c r="B5256" i="2"/>
  <c r="A5283" i="2"/>
  <c r="C5283" i="2"/>
  <c r="D5283" i="2" s="1"/>
  <c r="E5283" i="2" s="1"/>
  <c r="B5283" i="2"/>
  <c r="A5251" i="2"/>
  <c r="C5251" i="2"/>
  <c r="D5251" i="2" s="1"/>
  <c r="E5251" i="2" s="1"/>
  <c r="B5251" i="2"/>
  <c r="A5243" i="2"/>
  <c r="C5243" i="2"/>
  <c r="D5243" i="2" s="1"/>
  <c r="E5243" i="2" s="1"/>
  <c r="B5243" i="2"/>
  <c r="A5298" i="2"/>
  <c r="C5298" i="2"/>
  <c r="D5298" i="2" s="1"/>
  <c r="E5298" i="2" s="1"/>
  <c r="B5298" i="2"/>
  <c r="A5286" i="2"/>
  <c r="C5286" i="2"/>
  <c r="D5286" i="2" s="1"/>
  <c r="E5286" i="2" s="1"/>
  <c r="B5286" i="2"/>
  <c r="A5309" i="2"/>
  <c r="C5309" i="2"/>
  <c r="D5309" i="2" s="1"/>
  <c r="E5309" i="2" s="1"/>
  <c r="B5309" i="2"/>
  <c r="A5302" i="2"/>
  <c r="C5302" i="2"/>
  <c r="D5302" i="2" s="1"/>
  <c r="E5302" i="2" s="1"/>
  <c r="B5302" i="2"/>
  <c r="A5337" i="2"/>
  <c r="C5337" i="2"/>
  <c r="D5337" i="2" s="1"/>
  <c r="E5337" i="2" s="1"/>
  <c r="B5337" i="2"/>
  <c r="A5281" i="2"/>
  <c r="C5281" i="2"/>
  <c r="D5281" i="2" s="1"/>
  <c r="E5281" i="2" s="1"/>
  <c r="B5281" i="2"/>
  <c r="A5314" i="2"/>
  <c r="C5314" i="2"/>
  <c r="D5314" i="2" s="1"/>
  <c r="E5314" i="2" s="1"/>
  <c r="B5314" i="2"/>
  <c r="A5330" i="2"/>
  <c r="C5330" i="2"/>
  <c r="D5330" i="2" s="1"/>
  <c r="E5330" i="2" s="1"/>
  <c r="B5330" i="2"/>
  <c r="A5293" i="2"/>
  <c r="C5293" i="2"/>
  <c r="D5293" i="2" s="1"/>
  <c r="E5293" i="2" s="1"/>
  <c r="B5293" i="2"/>
  <c r="A5270" i="2"/>
  <c r="C5270" i="2"/>
  <c r="D5270" i="2" s="1"/>
  <c r="E5270" i="2" s="1"/>
  <c r="B5270" i="2"/>
  <c r="A5321" i="2"/>
  <c r="C5321" i="2"/>
  <c r="D5321" i="2" s="1"/>
  <c r="E5321" i="2" s="1"/>
  <c r="B5321" i="2"/>
  <c r="A5325" i="2"/>
  <c r="C5325" i="2"/>
  <c r="D5325" i="2" s="1"/>
  <c r="E5325" i="2" s="1"/>
  <c r="B5325" i="2"/>
  <c r="A5267" i="2"/>
  <c r="C5267" i="2"/>
  <c r="D5267" i="2" s="1"/>
  <c r="E5267" i="2" s="1"/>
  <c r="B5267" i="2"/>
  <c r="A5275" i="2"/>
  <c r="C5275" i="2"/>
  <c r="D5275" i="2" s="1"/>
  <c r="E5275" i="2"/>
  <c r="B5275" i="2"/>
  <c r="A5307" i="2"/>
  <c r="C5307" i="2"/>
  <c r="D5307" i="2" s="1"/>
  <c r="E5307" i="2" s="1"/>
  <c r="B5307" i="2"/>
  <c r="A5280" i="2"/>
  <c r="C5280" i="2"/>
  <c r="D5280" i="2" s="1"/>
  <c r="E5280" i="2" s="1"/>
  <c r="B5280" i="2"/>
  <c r="A5276" i="2"/>
  <c r="C5276" i="2"/>
  <c r="D5276" i="2" s="1"/>
  <c r="E5276" i="2" s="1"/>
  <c r="B5276" i="2"/>
  <c r="A5268" i="2"/>
  <c r="C5268" i="2"/>
  <c r="D5268" i="2" s="1"/>
  <c r="E5268" i="2" s="1"/>
  <c r="B5268" i="2"/>
  <c r="A5288" i="2"/>
  <c r="C5288" i="2"/>
  <c r="D5288" i="2" s="1"/>
  <c r="E5288" i="2" s="1"/>
  <c r="B5288" i="2"/>
  <c r="A5272" i="2"/>
  <c r="C5272" i="2"/>
  <c r="D5272" i="2" s="1"/>
  <c r="E5272" i="2" s="1"/>
  <c r="B5272" i="2"/>
  <c r="A5303" i="2"/>
  <c r="C5303" i="2"/>
  <c r="D5303" i="2" s="1"/>
  <c r="E5303" i="2" s="1"/>
  <c r="B5303" i="2"/>
  <c r="A5287" i="2"/>
  <c r="C5287" i="2"/>
  <c r="D5287" i="2" s="1"/>
  <c r="E5287" i="2" s="1"/>
  <c r="B5287" i="2"/>
  <c r="A5271" i="2"/>
  <c r="C5271" i="2"/>
  <c r="D5271" i="2" s="1"/>
  <c r="E5271" i="2" s="1"/>
  <c r="B5271" i="2"/>
  <c r="A5349" i="2"/>
  <c r="C5349" i="2"/>
  <c r="D5349" i="2" s="1"/>
  <c r="E5349" i="2" s="1"/>
  <c r="B5349" i="2"/>
  <c r="A5345" i="2"/>
  <c r="C5345" i="2"/>
  <c r="D5345" i="2" s="1"/>
  <c r="E5345" i="2" s="1"/>
  <c r="B5345" i="2"/>
  <c r="A5294" i="2"/>
  <c r="C5294" i="2"/>
  <c r="D5294" i="2" s="1"/>
  <c r="E5294" i="2" s="1"/>
  <c r="B5294" i="2"/>
  <c r="A5317" i="2"/>
  <c r="C5317" i="2"/>
  <c r="D5317" i="2" s="1"/>
  <c r="E5317" i="2" s="1"/>
  <c r="B5317" i="2"/>
  <c r="A5354" i="2"/>
  <c r="C5354" i="2"/>
  <c r="D5354" i="2" s="1"/>
  <c r="E5354" i="2" s="1"/>
  <c r="B5354" i="2"/>
  <c r="A5338" i="2"/>
  <c r="C5338" i="2"/>
  <c r="D5338" i="2" s="1"/>
  <c r="E5338" i="2" s="1"/>
  <c r="B5338" i="2"/>
  <c r="A5305" i="2"/>
  <c r="C5305" i="2"/>
  <c r="D5305" i="2" s="1"/>
  <c r="E5305" i="2" s="1"/>
  <c r="B5305" i="2"/>
  <c r="A5361" i="2"/>
  <c r="C5361" i="2"/>
  <c r="D5361" i="2" s="1"/>
  <c r="E5361" i="2" s="1"/>
  <c r="B5361" i="2"/>
  <c r="A5326" i="2"/>
  <c r="C5326" i="2"/>
  <c r="D5326" i="2" s="1"/>
  <c r="E5326" i="2" s="1"/>
  <c r="B5326" i="2"/>
  <c r="A5333" i="2"/>
  <c r="C5333" i="2"/>
  <c r="D5333" i="2" s="1"/>
  <c r="E5333" i="2" s="1"/>
  <c r="B5333" i="2"/>
  <c r="A5310" i="2"/>
  <c r="C5310" i="2"/>
  <c r="D5310" i="2" s="1"/>
  <c r="E5310" i="2" s="1"/>
  <c r="B5310" i="2"/>
  <c r="A5322" i="2"/>
  <c r="C5322" i="2"/>
  <c r="D5322" i="2" s="1"/>
  <c r="E5322" i="2" s="1"/>
  <c r="B5322" i="2"/>
  <c r="A5295" i="2"/>
  <c r="C5295" i="2"/>
  <c r="D5295" i="2" s="1"/>
  <c r="E5295" i="2" s="1"/>
  <c r="B5295" i="2"/>
  <c r="A5311" i="2"/>
  <c r="C5311" i="2"/>
  <c r="D5311" i="2" s="1"/>
  <c r="E5311" i="2" s="1"/>
  <c r="B5311" i="2"/>
  <c r="A5327" i="2"/>
  <c r="C5327" i="2"/>
  <c r="D5327" i="2" s="1"/>
  <c r="E5327" i="2" s="1"/>
  <c r="B5327" i="2"/>
  <c r="A5296" i="2"/>
  <c r="C5296" i="2"/>
  <c r="D5296" i="2" s="1"/>
  <c r="E5296" i="2" s="1"/>
  <c r="B5296" i="2"/>
  <c r="A5312" i="2"/>
  <c r="C5312" i="2"/>
  <c r="D5312" i="2" s="1"/>
  <c r="E5312" i="2" s="1"/>
  <c r="B5312" i="2"/>
  <c r="A5292" i="2"/>
  <c r="C5292" i="2"/>
  <c r="D5292" i="2" s="1"/>
  <c r="E5292" i="2" s="1"/>
  <c r="B5292" i="2"/>
  <c r="A5300" i="2"/>
  <c r="C5300" i="2"/>
  <c r="D5300" i="2" s="1"/>
  <c r="E5300" i="2" s="1"/>
  <c r="B5300" i="2"/>
  <c r="A5304" i="2"/>
  <c r="C5304" i="2"/>
  <c r="D5304" i="2" s="1"/>
  <c r="E5304" i="2" s="1"/>
  <c r="B5304" i="2"/>
  <c r="A5331" i="2"/>
  <c r="C5331" i="2"/>
  <c r="D5331" i="2" s="1"/>
  <c r="E5331" i="2" s="1"/>
  <c r="B5331" i="2"/>
  <c r="A5299" i="2"/>
  <c r="C5299" i="2"/>
  <c r="D5299" i="2" s="1"/>
  <c r="E5299" i="2" s="1"/>
  <c r="B5299" i="2"/>
  <c r="A5291" i="2"/>
  <c r="C5291" i="2"/>
  <c r="D5291" i="2" s="1"/>
  <c r="E5291" i="2" s="1"/>
  <c r="B5291" i="2"/>
  <c r="A5346" i="2"/>
  <c r="C5346" i="2"/>
  <c r="D5346" i="2" s="1"/>
  <c r="E5346" i="2" s="1"/>
  <c r="B5346" i="2"/>
  <c r="A5334" i="2"/>
  <c r="C5334" i="2"/>
  <c r="D5334" i="2" s="1"/>
  <c r="E5334" i="2" s="1"/>
  <c r="B5334" i="2"/>
  <c r="A5357" i="2"/>
  <c r="C5357" i="2"/>
  <c r="D5357" i="2" s="1"/>
  <c r="E5357" i="2" s="1"/>
  <c r="B5357" i="2"/>
  <c r="A5350" i="2"/>
  <c r="C5350" i="2"/>
  <c r="D5350" i="2" s="1"/>
  <c r="E5350" i="2" s="1"/>
  <c r="B5350" i="2"/>
  <c r="A5385" i="2"/>
  <c r="C5385" i="2"/>
  <c r="D5385" i="2" s="1"/>
  <c r="E5385" i="2" s="1"/>
  <c r="B5385" i="2"/>
  <c r="A5329" i="2"/>
  <c r="C5329" i="2"/>
  <c r="D5329" i="2" s="1"/>
  <c r="E5329" i="2" s="1"/>
  <c r="B5329" i="2"/>
  <c r="A5362" i="2"/>
  <c r="C5362" i="2"/>
  <c r="D5362" i="2" s="1"/>
  <c r="E5362" i="2" s="1"/>
  <c r="B5362" i="2"/>
  <c r="A5378" i="2"/>
  <c r="C5378" i="2"/>
  <c r="D5378" i="2" s="1"/>
  <c r="E5378" i="2" s="1"/>
  <c r="B5378" i="2"/>
  <c r="A5341" i="2"/>
  <c r="C5341" i="2"/>
  <c r="D5341" i="2" s="1"/>
  <c r="E5341" i="2" s="1"/>
  <c r="B5341" i="2"/>
  <c r="A5318" i="2"/>
  <c r="C5318" i="2"/>
  <c r="D5318" i="2" s="1"/>
  <c r="E5318" i="2" s="1"/>
  <c r="B5318" i="2"/>
  <c r="A5369" i="2"/>
  <c r="C5369" i="2"/>
  <c r="D5369" i="2" s="1"/>
  <c r="E5369" i="2" s="1"/>
  <c r="B5369" i="2"/>
  <c r="A5373" i="2"/>
  <c r="C5373" i="2"/>
  <c r="D5373" i="2" s="1"/>
  <c r="E5373" i="2" s="1"/>
  <c r="B5373" i="2"/>
  <c r="A5315" i="2"/>
  <c r="C5315" i="2"/>
  <c r="D5315" i="2" s="1"/>
  <c r="E5315" i="2" s="1"/>
  <c r="B5315" i="2"/>
  <c r="A5323" i="2"/>
  <c r="C5323" i="2"/>
  <c r="D5323" i="2" s="1"/>
  <c r="E5323" i="2" s="1"/>
  <c r="B5323" i="2"/>
  <c r="A5355" i="2"/>
  <c r="C5355" i="2"/>
  <c r="D5355" i="2" s="1"/>
  <c r="E5355" i="2" s="1"/>
  <c r="B5355" i="2"/>
  <c r="A5328" i="2"/>
  <c r="C5328" i="2"/>
  <c r="D5328" i="2" s="1"/>
  <c r="E5328" i="2" s="1"/>
  <c r="B5328" i="2"/>
  <c r="A5324" i="2"/>
  <c r="C5324" i="2"/>
  <c r="D5324" i="2" s="1"/>
  <c r="E5324" i="2" s="1"/>
  <c r="B5324" i="2"/>
  <c r="A5316" i="2"/>
  <c r="C5316" i="2"/>
  <c r="D5316" i="2"/>
  <c r="E5316" i="2" s="1"/>
  <c r="B5316" i="2"/>
  <c r="A5336" i="2"/>
  <c r="C5336" i="2"/>
  <c r="D5336" i="2" s="1"/>
  <c r="E5336" i="2" s="1"/>
  <c r="B5336" i="2"/>
  <c r="A5320" i="2"/>
  <c r="C5320" i="2"/>
  <c r="D5320" i="2" s="1"/>
  <c r="E5320" i="2" s="1"/>
  <c r="B5320" i="2"/>
  <c r="A5351" i="2"/>
  <c r="C5351" i="2"/>
  <c r="D5351" i="2" s="1"/>
  <c r="E5351" i="2" s="1"/>
  <c r="B5351" i="2"/>
  <c r="A5335" i="2"/>
  <c r="C5335" i="2"/>
  <c r="D5335" i="2" s="1"/>
  <c r="E5335" i="2" s="1"/>
  <c r="B5335" i="2"/>
  <c r="A5319" i="2"/>
  <c r="C5319" i="2"/>
  <c r="D5319" i="2" s="1"/>
  <c r="E5319" i="2" s="1"/>
  <c r="B5319" i="2"/>
  <c r="A5397" i="2"/>
  <c r="C5397" i="2"/>
  <c r="D5397" i="2" s="1"/>
  <c r="E5397" i="2" s="1"/>
  <c r="B5397" i="2"/>
  <c r="A5393" i="2"/>
  <c r="C5393" i="2"/>
  <c r="D5393" i="2" s="1"/>
  <c r="E5393" i="2" s="1"/>
  <c r="B5393" i="2"/>
  <c r="A5342" i="2"/>
  <c r="C5342" i="2"/>
  <c r="D5342" i="2" s="1"/>
  <c r="E5342" i="2" s="1"/>
  <c r="B5342" i="2"/>
  <c r="A5365" i="2"/>
  <c r="C5365" i="2"/>
  <c r="D5365" i="2" s="1"/>
  <c r="E5365" i="2" s="1"/>
  <c r="B5365" i="2"/>
  <c r="A5402" i="2"/>
  <c r="C5402" i="2"/>
  <c r="D5402" i="2" s="1"/>
  <c r="E5402" i="2" s="1"/>
  <c r="B5402" i="2"/>
  <c r="A5386" i="2"/>
  <c r="C5386" i="2"/>
  <c r="D5386" i="2" s="1"/>
  <c r="E5386" i="2" s="1"/>
  <c r="B5386" i="2"/>
  <c r="A5353" i="2"/>
  <c r="C5353" i="2"/>
  <c r="D5353" i="2" s="1"/>
  <c r="E5353" i="2" s="1"/>
  <c r="B5353" i="2"/>
  <c r="A5409" i="2"/>
  <c r="C5409" i="2"/>
  <c r="D5409" i="2" s="1"/>
  <c r="E5409" i="2" s="1"/>
  <c r="B5409" i="2"/>
  <c r="A5374" i="2"/>
  <c r="C5374" i="2"/>
  <c r="D5374" i="2" s="1"/>
  <c r="E5374" i="2" s="1"/>
  <c r="B5374" i="2"/>
  <c r="A5381" i="2"/>
  <c r="C5381" i="2"/>
  <c r="D5381" i="2" s="1"/>
  <c r="E5381" i="2" s="1"/>
  <c r="B5381" i="2"/>
  <c r="A5358" i="2"/>
  <c r="C5358" i="2"/>
  <c r="D5358" i="2" s="1"/>
  <c r="E5358" i="2" s="1"/>
  <c r="B5358" i="2"/>
  <c r="A5370" i="2"/>
  <c r="C5370" i="2"/>
  <c r="D5370" i="2" s="1"/>
  <c r="E5370" i="2" s="1"/>
  <c r="B5370" i="2"/>
  <c r="A5343" i="2"/>
  <c r="C5343" i="2"/>
  <c r="D5343" i="2" s="1"/>
  <c r="E5343" i="2" s="1"/>
  <c r="B5343" i="2"/>
  <c r="A5359" i="2"/>
  <c r="C5359" i="2"/>
  <c r="D5359" i="2" s="1"/>
  <c r="E5359" i="2" s="1"/>
  <c r="B5359" i="2"/>
  <c r="A5375" i="2"/>
  <c r="C5375" i="2"/>
  <c r="D5375" i="2" s="1"/>
  <c r="E5375" i="2" s="1"/>
  <c r="B5375" i="2"/>
  <c r="A5344" i="2"/>
  <c r="C5344" i="2"/>
  <c r="D5344" i="2" s="1"/>
  <c r="E5344" i="2" s="1"/>
  <c r="B5344" i="2"/>
  <c r="A5360" i="2"/>
  <c r="C5360" i="2"/>
  <c r="D5360" i="2" s="1"/>
  <c r="E5360" i="2" s="1"/>
  <c r="B5360" i="2"/>
  <c r="A5340" i="2"/>
  <c r="C5340" i="2"/>
  <c r="D5340" i="2" s="1"/>
  <c r="E5340" i="2" s="1"/>
  <c r="B5340" i="2"/>
  <c r="A5348" i="2"/>
  <c r="C5348" i="2"/>
  <c r="D5348" i="2" s="1"/>
  <c r="E5348" i="2" s="1"/>
  <c r="B5348" i="2"/>
  <c r="A5352" i="2"/>
  <c r="C5352" i="2"/>
  <c r="D5352" i="2" s="1"/>
  <c r="E5352" i="2" s="1"/>
  <c r="B5352" i="2"/>
  <c r="A5379" i="2"/>
  <c r="C5379" i="2"/>
  <c r="D5379" i="2" s="1"/>
  <c r="E5379" i="2" s="1"/>
  <c r="B5379" i="2"/>
  <c r="A5347" i="2"/>
  <c r="C5347" i="2"/>
  <c r="D5347" i="2" s="1"/>
  <c r="E5347" i="2" s="1"/>
  <c r="B5347" i="2"/>
  <c r="A5339" i="2"/>
  <c r="C5339" i="2"/>
  <c r="D5339" i="2" s="1"/>
  <c r="E5339" i="2" s="1"/>
  <c r="B5339" i="2"/>
  <c r="A5394" i="2"/>
  <c r="C5394" i="2"/>
  <c r="D5394" i="2" s="1"/>
  <c r="E5394" i="2" s="1"/>
  <c r="B5394" i="2"/>
  <c r="A5382" i="2"/>
  <c r="C5382" i="2"/>
  <c r="D5382" i="2" s="1"/>
  <c r="E5382" i="2" s="1"/>
  <c r="B5382" i="2"/>
  <c r="A5405" i="2"/>
  <c r="C5405" i="2"/>
  <c r="D5405" i="2" s="1"/>
  <c r="E5405" i="2" s="1"/>
  <c r="B5405" i="2"/>
  <c r="A5398" i="2"/>
  <c r="C5398" i="2"/>
  <c r="D5398" i="2" s="1"/>
  <c r="E5398" i="2" s="1"/>
  <c r="B5398" i="2"/>
  <c r="A5433" i="2"/>
  <c r="C5433" i="2"/>
  <c r="D5433" i="2" s="1"/>
  <c r="E5433" i="2" s="1"/>
  <c r="B5433" i="2"/>
  <c r="A5377" i="2"/>
  <c r="C5377" i="2"/>
  <c r="D5377" i="2" s="1"/>
  <c r="E5377" i="2" s="1"/>
  <c r="B5377" i="2"/>
  <c r="A5410" i="2"/>
  <c r="C5410" i="2"/>
  <c r="D5410" i="2" s="1"/>
  <c r="E5410" i="2" s="1"/>
  <c r="B5410" i="2"/>
  <c r="A5426" i="2"/>
  <c r="C5426" i="2"/>
  <c r="D5426" i="2" s="1"/>
  <c r="E5426" i="2" s="1"/>
  <c r="B5426" i="2"/>
  <c r="A5389" i="2"/>
  <c r="C5389" i="2"/>
  <c r="D5389" i="2" s="1"/>
  <c r="E5389" i="2" s="1"/>
  <c r="B5389" i="2"/>
  <c r="A5366" i="2"/>
  <c r="C5366" i="2"/>
  <c r="D5366" i="2" s="1"/>
  <c r="E5366" i="2" s="1"/>
  <c r="B5366" i="2"/>
  <c r="A5417" i="2"/>
  <c r="C5417" i="2"/>
  <c r="D5417" i="2" s="1"/>
  <c r="E5417" i="2" s="1"/>
  <c r="B5417" i="2"/>
  <c r="A5421" i="2"/>
  <c r="C5421" i="2"/>
  <c r="D5421" i="2" s="1"/>
  <c r="E5421" i="2" s="1"/>
  <c r="B5421" i="2"/>
  <c r="A5363" i="2"/>
  <c r="C5363" i="2"/>
  <c r="D5363" i="2" s="1"/>
  <c r="E5363" i="2" s="1"/>
  <c r="B5363" i="2"/>
  <c r="A5371" i="2"/>
  <c r="C5371" i="2"/>
  <c r="D5371" i="2" s="1"/>
  <c r="E5371" i="2" s="1"/>
  <c r="B5371" i="2"/>
  <c r="A5403" i="2"/>
  <c r="C5403" i="2"/>
  <c r="D5403" i="2" s="1"/>
  <c r="E5403" i="2" s="1"/>
  <c r="B5403" i="2"/>
  <c r="A5376" i="2"/>
  <c r="C5376" i="2"/>
  <c r="D5376" i="2" s="1"/>
  <c r="E5376" i="2" s="1"/>
  <c r="B5376" i="2"/>
  <c r="A5372" i="2"/>
  <c r="C5372" i="2"/>
  <c r="D5372" i="2" s="1"/>
  <c r="E5372" i="2" s="1"/>
  <c r="B5372" i="2"/>
  <c r="A5364" i="2"/>
  <c r="C5364" i="2"/>
  <c r="D5364" i="2" s="1"/>
  <c r="E5364" i="2" s="1"/>
  <c r="B5364" i="2"/>
  <c r="A5384" i="2"/>
  <c r="C5384" i="2"/>
  <c r="D5384" i="2" s="1"/>
  <c r="E5384" i="2" s="1"/>
  <c r="B5384" i="2"/>
  <c r="A5368" i="2"/>
  <c r="C5368" i="2"/>
  <c r="D5368" i="2" s="1"/>
  <c r="E5368" i="2" s="1"/>
  <c r="B5368" i="2"/>
  <c r="A5399" i="2"/>
  <c r="C5399" i="2"/>
  <c r="D5399" i="2" s="1"/>
  <c r="E5399" i="2" s="1"/>
  <c r="B5399" i="2"/>
  <c r="A5383" i="2"/>
  <c r="C5383" i="2"/>
  <c r="D5383" i="2" s="1"/>
  <c r="E5383" i="2" s="1"/>
  <c r="B5383" i="2"/>
  <c r="A5367" i="2"/>
  <c r="C5367" i="2"/>
  <c r="D5367" i="2" s="1"/>
  <c r="E5367" i="2" s="1"/>
  <c r="B5367" i="2"/>
  <c r="A5445" i="2"/>
  <c r="C5445" i="2"/>
  <c r="D5445" i="2" s="1"/>
  <c r="E5445" i="2" s="1"/>
  <c r="B5445" i="2"/>
  <c r="A5441" i="2"/>
  <c r="C5441" i="2"/>
  <c r="D5441" i="2" s="1"/>
  <c r="E5441" i="2" s="1"/>
  <c r="B5441" i="2"/>
  <c r="A5390" i="2"/>
  <c r="C5390" i="2"/>
  <c r="D5390" i="2" s="1"/>
  <c r="E5390" i="2" s="1"/>
  <c r="B5390" i="2"/>
  <c r="A5413" i="2"/>
  <c r="C5413" i="2"/>
  <c r="D5413" i="2" s="1"/>
  <c r="E5413" i="2" s="1"/>
  <c r="B5413" i="2"/>
  <c r="A5450" i="2"/>
  <c r="C5450" i="2"/>
  <c r="D5450" i="2" s="1"/>
  <c r="E5450" i="2" s="1"/>
  <c r="B5450" i="2"/>
  <c r="A5434" i="2"/>
  <c r="C5434" i="2"/>
  <c r="D5434" i="2" s="1"/>
  <c r="E5434" i="2" s="1"/>
  <c r="B5434" i="2"/>
  <c r="A5401" i="2"/>
  <c r="C5401" i="2"/>
  <c r="D5401" i="2" s="1"/>
  <c r="E5401" i="2" s="1"/>
  <c r="B5401" i="2"/>
  <c r="A5457" i="2"/>
  <c r="C5457" i="2"/>
  <c r="D5457" i="2" s="1"/>
  <c r="E5457" i="2" s="1"/>
  <c r="B5457" i="2"/>
  <c r="A5422" i="2"/>
  <c r="C5422" i="2"/>
  <c r="D5422" i="2" s="1"/>
  <c r="E5422" i="2" s="1"/>
  <c r="B5422" i="2"/>
  <c r="A5429" i="2"/>
  <c r="C5429" i="2"/>
  <c r="D5429" i="2" s="1"/>
  <c r="E5429" i="2" s="1"/>
  <c r="B5429" i="2"/>
  <c r="A5406" i="2"/>
  <c r="C5406" i="2"/>
  <c r="D5406" i="2" s="1"/>
  <c r="E5406" i="2" s="1"/>
  <c r="B5406" i="2"/>
  <c r="A5418" i="2"/>
  <c r="C5418" i="2"/>
  <c r="D5418" i="2" s="1"/>
  <c r="E5418" i="2" s="1"/>
  <c r="B5418" i="2"/>
  <c r="A5391" i="2"/>
  <c r="C5391" i="2"/>
  <c r="D5391" i="2" s="1"/>
  <c r="E5391" i="2" s="1"/>
  <c r="B5391" i="2"/>
  <c r="A5407" i="2"/>
  <c r="C5407" i="2"/>
  <c r="D5407" i="2" s="1"/>
  <c r="E5407" i="2" s="1"/>
  <c r="B5407" i="2"/>
  <c r="A5423" i="2"/>
  <c r="C5423" i="2"/>
  <c r="D5423" i="2" s="1"/>
  <c r="E5423" i="2" s="1"/>
  <c r="B5423" i="2"/>
  <c r="A5392" i="2"/>
  <c r="C5392" i="2"/>
  <c r="D5392" i="2" s="1"/>
  <c r="E5392" i="2" s="1"/>
  <c r="B5392" i="2"/>
  <c r="A5408" i="2"/>
  <c r="C5408" i="2"/>
  <c r="D5408" i="2" s="1"/>
  <c r="E5408" i="2" s="1"/>
  <c r="B5408" i="2"/>
  <c r="A5388" i="2"/>
  <c r="C5388" i="2"/>
  <c r="D5388" i="2" s="1"/>
  <c r="E5388" i="2" s="1"/>
  <c r="B5388" i="2"/>
  <c r="A5396" i="2"/>
  <c r="C5396" i="2"/>
  <c r="D5396" i="2" s="1"/>
  <c r="E5396" i="2" s="1"/>
  <c r="B5396" i="2"/>
  <c r="A5400" i="2"/>
  <c r="C5400" i="2"/>
  <c r="D5400" i="2" s="1"/>
  <c r="E5400" i="2" s="1"/>
  <c r="B5400" i="2"/>
  <c r="A5427" i="2"/>
  <c r="C5427" i="2"/>
  <c r="D5427" i="2" s="1"/>
  <c r="E5427" i="2" s="1"/>
  <c r="B5427" i="2"/>
  <c r="A5395" i="2"/>
  <c r="C5395" i="2"/>
  <c r="D5395" i="2"/>
  <c r="E5395" i="2" s="1"/>
  <c r="B5395" i="2"/>
  <c r="A5387" i="2"/>
  <c r="C5387" i="2"/>
  <c r="D5387" i="2" s="1"/>
  <c r="E5387" i="2" s="1"/>
  <c r="B5387" i="2"/>
  <c r="A5442" i="2"/>
  <c r="C5442" i="2"/>
  <c r="D5442" i="2" s="1"/>
  <c r="E5442" i="2" s="1"/>
  <c r="B5442" i="2"/>
  <c r="A5430" i="2"/>
  <c r="C5430" i="2"/>
  <c r="D5430" i="2" s="1"/>
  <c r="E5430" i="2" s="1"/>
  <c r="B5430" i="2"/>
  <c r="A5453" i="2"/>
  <c r="C5453" i="2"/>
  <c r="D5453" i="2" s="1"/>
  <c r="E5453" i="2" s="1"/>
  <c r="B5453" i="2"/>
  <c r="A5446" i="2"/>
  <c r="C5446" i="2"/>
  <c r="D5446" i="2" s="1"/>
  <c r="E5446" i="2" s="1"/>
  <c r="B5446" i="2"/>
  <c r="A5481" i="2"/>
  <c r="C5481" i="2"/>
  <c r="D5481" i="2" s="1"/>
  <c r="E5481" i="2" s="1"/>
  <c r="B5481" i="2"/>
  <c r="A5425" i="2"/>
  <c r="C5425" i="2"/>
  <c r="D5425" i="2" s="1"/>
  <c r="E5425" i="2" s="1"/>
  <c r="B5425" i="2"/>
  <c r="A5458" i="2"/>
  <c r="C5458" i="2"/>
  <c r="D5458" i="2" s="1"/>
  <c r="E5458" i="2" s="1"/>
  <c r="B5458" i="2"/>
  <c r="A5474" i="2"/>
  <c r="C5474" i="2"/>
  <c r="D5474" i="2" s="1"/>
  <c r="E5474" i="2" s="1"/>
  <c r="B5474" i="2"/>
  <c r="A5437" i="2"/>
  <c r="C5437" i="2"/>
  <c r="D5437" i="2" s="1"/>
  <c r="E5437" i="2" s="1"/>
  <c r="B5437" i="2"/>
  <c r="A5414" i="2"/>
  <c r="C5414" i="2"/>
  <c r="D5414" i="2" s="1"/>
  <c r="E5414" i="2" s="1"/>
  <c r="B5414" i="2"/>
  <c r="A5465" i="2"/>
  <c r="C5465" i="2"/>
  <c r="D5465" i="2" s="1"/>
  <c r="E5465" i="2" s="1"/>
  <c r="B5465" i="2"/>
  <c r="A5469" i="2"/>
  <c r="C5469" i="2"/>
  <c r="D5469" i="2" s="1"/>
  <c r="E5469" i="2" s="1"/>
  <c r="B5469" i="2"/>
  <c r="A5411" i="2"/>
  <c r="C5411" i="2"/>
  <c r="D5411" i="2" s="1"/>
  <c r="E5411" i="2" s="1"/>
  <c r="B5411" i="2"/>
  <c r="A5419" i="2"/>
  <c r="C5419" i="2"/>
  <c r="D5419" i="2" s="1"/>
  <c r="E5419" i="2" s="1"/>
  <c r="B5419" i="2"/>
  <c r="A5451" i="2"/>
  <c r="C5451" i="2"/>
  <c r="D5451" i="2" s="1"/>
  <c r="E5451" i="2" s="1"/>
  <c r="B5451" i="2"/>
  <c r="A5424" i="2"/>
  <c r="C5424" i="2"/>
  <c r="D5424" i="2" s="1"/>
  <c r="E5424" i="2" s="1"/>
  <c r="B5424" i="2"/>
  <c r="A5420" i="2"/>
  <c r="C5420" i="2"/>
  <c r="D5420" i="2" s="1"/>
  <c r="E5420" i="2" s="1"/>
  <c r="B5420" i="2"/>
  <c r="A5412" i="2"/>
  <c r="C5412" i="2"/>
  <c r="D5412" i="2" s="1"/>
  <c r="E5412" i="2" s="1"/>
  <c r="B5412" i="2"/>
  <c r="A5432" i="2"/>
  <c r="C5432" i="2"/>
  <c r="D5432" i="2" s="1"/>
  <c r="E5432" i="2" s="1"/>
  <c r="B5432" i="2"/>
  <c r="A5416" i="2"/>
  <c r="C5416" i="2"/>
  <c r="D5416" i="2" s="1"/>
  <c r="E5416" i="2" s="1"/>
  <c r="B5416" i="2"/>
  <c r="A5447" i="2"/>
  <c r="C5447" i="2"/>
  <c r="D5447" i="2" s="1"/>
  <c r="E5447" i="2" s="1"/>
  <c r="B5447" i="2"/>
  <c r="A5431" i="2"/>
  <c r="C5431" i="2"/>
  <c r="D5431" i="2" s="1"/>
  <c r="E5431" i="2" s="1"/>
  <c r="B5431" i="2"/>
  <c r="A5415" i="2"/>
  <c r="C5415" i="2"/>
  <c r="D5415" i="2" s="1"/>
  <c r="E5415" i="2" s="1"/>
  <c r="B5415" i="2"/>
  <c r="A5493" i="2"/>
  <c r="C5493" i="2"/>
  <c r="D5493" i="2" s="1"/>
  <c r="E5493" i="2" s="1"/>
  <c r="B5493" i="2"/>
  <c r="A5489" i="2"/>
  <c r="C5489" i="2"/>
  <c r="D5489" i="2" s="1"/>
  <c r="E5489" i="2" s="1"/>
  <c r="B5489" i="2"/>
  <c r="A5438" i="2"/>
  <c r="C5438" i="2"/>
  <c r="D5438" i="2" s="1"/>
  <c r="E5438" i="2" s="1"/>
  <c r="B5438" i="2"/>
  <c r="A5461" i="2"/>
  <c r="C5461" i="2"/>
  <c r="D5461" i="2" s="1"/>
  <c r="E5461" i="2" s="1"/>
  <c r="B5461" i="2"/>
  <c r="A5498" i="2"/>
  <c r="C5498" i="2"/>
  <c r="D5498" i="2" s="1"/>
  <c r="E5498" i="2" s="1"/>
  <c r="B5498" i="2"/>
  <c r="A5482" i="2"/>
  <c r="C5482" i="2"/>
  <c r="D5482" i="2" s="1"/>
  <c r="E5482" i="2" s="1"/>
  <c r="B5482" i="2"/>
  <c r="A5449" i="2"/>
  <c r="C5449" i="2"/>
  <c r="D5449" i="2" s="1"/>
  <c r="E5449" i="2" s="1"/>
  <c r="B5449" i="2"/>
  <c r="A5505" i="2"/>
  <c r="C5505" i="2"/>
  <c r="D5505" i="2" s="1"/>
  <c r="E5505" i="2" s="1"/>
  <c r="B5505" i="2"/>
  <c r="A5470" i="2"/>
  <c r="C5470" i="2"/>
  <c r="D5470" i="2" s="1"/>
  <c r="E5470" i="2" s="1"/>
  <c r="B5470" i="2"/>
  <c r="A5477" i="2"/>
  <c r="C5477" i="2"/>
  <c r="D5477" i="2" s="1"/>
  <c r="E5477" i="2" s="1"/>
  <c r="B5477" i="2"/>
  <c r="A5454" i="2"/>
  <c r="C5454" i="2"/>
  <c r="D5454" i="2" s="1"/>
  <c r="E5454" i="2" s="1"/>
  <c r="B5454" i="2"/>
  <c r="A5466" i="2"/>
  <c r="C5466" i="2"/>
  <c r="D5466" i="2" s="1"/>
  <c r="E5466" i="2" s="1"/>
  <c r="B5466" i="2"/>
  <c r="A5439" i="2"/>
  <c r="C5439" i="2"/>
  <c r="D5439" i="2" s="1"/>
  <c r="E5439" i="2" s="1"/>
  <c r="B5439" i="2"/>
  <c r="A5455" i="2"/>
  <c r="C5455" i="2"/>
  <c r="D5455" i="2" s="1"/>
  <c r="E5455" i="2" s="1"/>
  <c r="B5455" i="2"/>
  <c r="A5471" i="2"/>
  <c r="C5471" i="2"/>
  <c r="D5471" i="2" s="1"/>
  <c r="E5471" i="2" s="1"/>
  <c r="B5471" i="2"/>
  <c r="A5440" i="2"/>
  <c r="C5440" i="2"/>
  <c r="D5440" i="2" s="1"/>
  <c r="E5440" i="2" s="1"/>
  <c r="B5440" i="2"/>
  <c r="A5456" i="2"/>
  <c r="C5456" i="2"/>
  <c r="D5456" i="2" s="1"/>
  <c r="E5456" i="2" s="1"/>
  <c r="B5456" i="2"/>
  <c r="A5436" i="2"/>
  <c r="C5436" i="2"/>
  <c r="D5436" i="2" s="1"/>
  <c r="E5436" i="2" s="1"/>
  <c r="B5436" i="2"/>
  <c r="A5444" i="2"/>
  <c r="C5444" i="2"/>
  <c r="D5444" i="2" s="1"/>
  <c r="E5444" i="2" s="1"/>
  <c r="B5444" i="2"/>
  <c r="A5448" i="2"/>
  <c r="C5448" i="2"/>
  <c r="D5448" i="2" s="1"/>
  <c r="E5448" i="2" s="1"/>
  <c r="B5448" i="2"/>
  <c r="A5475" i="2"/>
  <c r="C5475" i="2"/>
  <c r="D5475" i="2" s="1"/>
  <c r="E5475" i="2" s="1"/>
  <c r="B5475" i="2"/>
  <c r="A5443" i="2"/>
  <c r="C5443" i="2"/>
  <c r="D5443" i="2" s="1"/>
  <c r="E5443" i="2" s="1"/>
  <c r="B5443" i="2"/>
  <c r="A5435" i="2"/>
  <c r="C5435" i="2"/>
  <c r="D5435" i="2"/>
  <c r="E5435" i="2" s="1"/>
  <c r="B5435" i="2"/>
  <c r="A5490" i="2"/>
  <c r="C5490" i="2"/>
  <c r="D5490" i="2" s="1"/>
  <c r="E5490" i="2" s="1"/>
  <c r="B5490" i="2"/>
  <c r="A5478" i="2"/>
  <c r="C5478" i="2"/>
  <c r="D5478" i="2" s="1"/>
  <c r="E5478" i="2" s="1"/>
  <c r="B5478" i="2"/>
  <c r="A5501" i="2"/>
  <c r="C5501" i="2"/>
  <c r="D5501" i="2" s="1"/>
  <c r="E5501" i="2" s="1"/>
  <c r="B5501" i="2"/>
  <c r="A5494" i="2"/>
  <c r="C5494" i="2"/>
  <c r="D5494" i="2" s="1"/>
  <c r="E5494" i="2" s="1"/>
  <c r="B5494" i="2"/>
  <c r="A5529" i="2"/>
  <c r="C5529" i="2"/>
  <c r="D5529" i="2" s="1"/>
  <c r="E5529" i="2" s="1"/>
  <c r="B5529" i="2"/>
  <c r="A5473" i="2"/>
  <c r="C5473" i="2"/>
  <c r="D5473" i="2" s="1"/>
  <c r="E5473" i="2" s="1"/>
  <c r="B5473" i="2"/>
  <c r="A5506" i="2"/>
  <c r="C5506" i="2"/>
  <c r="D5506" i="2" s="1"/>
  <c r="E5506" i="2" s="1"/>
  <c r="B5506" i="2"/>
  <c r="A5522" i="2"/>
  <c r="C5522" i="2"/>
  <c r="D5522" i="2" s="1"/>
  <c r="E5522" i="2" s="1"/>
  <c r="B5522" i="2"/>
  <c r="A5485" i="2"/>
  <c r="C5485" i="2"/>
  <c r="D5485" i="2" s="1"/>
  <c r="E5485" i="2" s="1"/>
  <c r="B5485" i="2"/>
  <c r="A5462" i="2"/>
  <c r="C5462" i="2"/>
  <c r="D5462" i="2" s="1"/>
  <c r="E5462" i="2" s="1"/>
  <c r="B5462" i="2"/>
  <c r="A5513" i="2"/>
  <c r="C5513" i="2"/>
  <c r="D5513" i="2" s="1"/>
  <c r="E5513" i="2" s="1"/>
  <c r="B5513" i="2"/>
  <c r="A5517" i="2"/>
  <c r="C5517" i="2"/>
  <c r="D5517" i="2" s="1"/>
  <c r="E5517" i="2" s="1"/>
  <c r="B5517" i="2"/>
  <c r="A5459" i="2"/>
  <c r="C5459" i="2"/>
  <c r="D5459" i="2" s="1"/>
  <c r="E5459" i="2" s="1"/>
  <c r="B5459" i="2"/>
  <c r="A5467" i="2"/>
  <c r="C5467" i="2"/>
  <c r="D5467" i="2" s="1"/>
  <c r="E5467" i="2" s="1"/>
  <c r="B5467" i="2"/>
  <c r="A5499" i="2"/>
  <c r="C5499" i="2"/>
  <c r="D5499" i="2" s="1"/>
  <c r="E5499" i="2" s="1"/>
  <c r="B5499" i="2"/>
  <c r="A5472" i="2"/>
  <c r="C5472" i="2"/>
  <c r="D5472" i="2" s="1"/>
  <c r="E5472" i="2" s="1"/>
  <c r="B5472" i="2"/>
  <c r="A5468" i="2"/>
  <c r="C5468" i="2"/>
  <c r="D5468" i="2" s="1"/>
  <c r="E5468" i="2" s="1"/>
  <c r="B5468" i="2"/>
  <c r="A5460" i="2"/>
  <c r="C5460" i="2"/>
  <c r="D5460" i="2" s="1"/>
  <c r="E5460" i="2" s="1"/>
  <c r="B5460" i="2"/>
  <c r="A5480" i="2"/>
  <c r="C5480" i="2"/>
  <c r="D5480" i="2" s="1"/>
  <c r="E5480" i="2" s="1"/>
  <c r="B5480" i="2"/>
  <c r="A5464" i="2"/>
  <c r="C5464" i="2"/>
  <c r="D5464" i="2" s="1"/>
  <c r="E5464" i="2" s="1"/>
  <c r="B5464" i="2"/>
  <c r="A5495" i="2"/>
  <c r="C5495" i="2"/>
  <c r="D5495" i="2" s="1"/>
  <c r="E5495" i="2" s="1"/>
  <c r="B5495" i="2"/>
  <c r="A5479" i="2"/>
  <c r="C5479" i="2"/>
  <c r="D5479" i="2" s="1"/>
  <c r="E5479" i="2" s="1"/>
  <c r="B5479" i="2"/>
  <c r="A5463" i="2"/>
  <c r="C5463" i="2"/>
  <c r="D5463" i="2" s="1"/>
  <c r="E5463" i="2" s="1"/>
  <c r="B5463" i="2"/>
  <c r="A5541" i="2"/>
  <c r="C5541" i="2"/>
  <c r="D5541" i="2" s="1"/>
  <c r="E5541" i="2" s="1"/>
  <c r="B5541" i="2"/>
  <c r="A5537" i="2"/>
  <c r="C5537" i="2"/>
  <c r="D5537" i="2" s="1"/>
  <c r="E5537" i="2" s="1"/>
  <c r="B5537" i="2"/>
  <c r="A5486" i="2"/>
  <c r="C5486" i="2"/>
  <c r="D5486" i="2" s="1"/>
  <c r="E5486" i="2" s="1"/>
  <c r="B5486" i="2"/>
  <c r="A5509" i="2"/>
  <c r="C5509" i="2"/>
  <c r="D5509" i="2" s="1"/>
  <c r="E5509" i="2" s="1"/>
  <c r="B5509" i="2"/>
  <c r="A5546" i="2"/>
  <c r="C5546" i="2"/>
  <c r="D5546" i="2" s="1"/>
  <c r="E5546" i="2" s="1"/>
  <c r="B5546" i="2"/>
  <c r="A5530" i="2"/>
  <c r="C5530" i="2"/>
  <c r="D5530" i="2" s="1"/>
  <c r="E5530" i="2" s="1"/>
  <c r="B5530" i="2"/>
  <c r="A5497" i="2"/>
  <c r="C5497" i="2"/>
  <c r="D5497" i="2" s="1"/>
  <c r="E5497" i="2" s="1"/>
  <c r="B5497" i="2"/>
  <c r="A5553" i="2"/>
  <c r="C5553" i="2"/>
  <c r="D5553" i="2" s="1"/>
  <c r="E5553" i="2" s="1"/>
  <c r="B5553" i="2"/>
  <c r="A5518" i="2"/>
  <c r="C5518" i="2"/>
  <c r="D5518" i="2" s="1"/>
  <c r="E5518" i="2" s="1"/>
  <c r="B5518" i="2"/>
  <c r="A5525" i="2"/>
  <c r="C5525" i="2"/>
  <c r="D5525" i="2" s="1"/>
  <c r="E5525" i="2" s="1"/>
  <c r="B5525" i="2"/>
  <c r="A5502" i="2"/>
  <c r="C5502" i="2"/>
  <c r="D5502" i="2" s="1"/>
  <c r="E5502" i="2" s="1"/>
  <c r="B5502" i="2"/>
  <c r="A5514" i="2"/>
  <c r="C5514" i="2"/>
  <c r="D5514" i="2" s="1"/>
  <c r="E5514" i="2"/>
  <c r="B5514" i="2"/>
  <c r="A5487" i="2"/>
  <c r="C5487" i="2"/>
  <c r="D5487" i="2" s="1"/>
  <c r="E5487" i="2" s="1"/>
  <c r="B5487" i="2"/>
  <c r="A5503" i="2"/>
  <c r="C5503" i="2"/>
  <c r="D5503" i="2" s="1"/>
  <c r="E5503" i="2" s="1"/>
  <c r="B5503" i="2"/>
  <c r="A5519" i="2"/>
  <c r="C5519" i="2"/>
  <c r="D5519" i="2" s="1"/>
  <c r="E5519" i="2" s="1"/>
  <c r="B5519" i="2"/>
  <c r="A5488" i="2"/>
  <c r="C5488" i="2"/>
  <c r="D5488" i="2" s="1"/>
  <c r="E5488" i="2" s="1"/>
  <c r="B5488" i="2"/>
  <c r="A5504" i="2"/>
  <c r="C5504" i="2"/>
  <c r="D5504" i="2" s="1"/>
  <c r="E5504" i="2" s="1"/>
  <c r="B5504" i="2"/>
  <c r="A5484" i="2"/>
  <c r="C5484" i="2"/>
  <c r="D5484" i="2" s="1"/>
  <c r="E5484" i="2" s="1"/>
  <c r="B5484" i="2"/>
  <c r="A5492" i="2"/>
  <c r="C5492" i="2"/>
  <c r="D5492" i="2" s="1"/>
  <c r="E5492" i="2" s="1"/>
  <c r="B5492" i="2"/>
  <c r="A5496" i="2"/>
  <c r="C5496" i="2"/>
  <c r="D5496" i="2" s="1"/>
  <c r="E5496" i="2" s="1"/>
  <c r="B5496" i="2"/>
  <c r="A5523" i="2"/>
  <c r="C5523" i="2"/>
  <c r="D5523" i="2" s="1"/>
  <c r="E5523" i="2" s="1"/>
  <c r="B5523" i="2"/>
  <c r="A5491" i="2"/>
  <c r="C5491" i="2"/>
  <c r="D5491" i="2" s="1"/>
  <c r="E5491" i="2" s="1"/>
  <c r="B5491" i="2"/>
  <c r="A5483" i="2"/>
  <c r="C5483" i="2"/>
  <c r="D5483" i="2" s="1"/>
  <c r="E5483" i="2" s="1"/>
  <c r="B5483" i="2"/>
  <c r="A5538" i="2"/>
  <c r="C5538" i="2"/>
  <c r="D5538" i="2" s="1"/>
  <c r="E5538" i="2" s="1"/>
  <c r="B5538" i="2"/>
  <c r="A5526" i="2"/>
  <c r="C5526" i="2"/>
  <c r="D5526" i="2" s="1"/>
  <c r="E5526" i="2" s="1"/>
  <c r="B5526" i="2"/>
  <c r="A5549" i="2"/>
  <c r="C5549" i="2"/>
  <c r="D5549" i="2" s="1"/>
  <c r="E5549" i="2" s="1"/>
  <c r="B5549" i="2"/>
  <c r="A5542" i="2"/>
  <c r="C5542" i="2"/>
  <c r="D5542" i="2" s="1"/>
  <c r="E5542" i="2" s="1"/>
  <c r="B5542" i="2"/>
  <c r="A5577" i="2"/>
  <c r="C5577" i="2"/>
  <c r="D5577" i="2" s="1"/>
  <c r="E5577" i="2" s="1"/>
  <c r="B5577" i="2"/>
  <c r="A5521" i="2"/>
  <c r="C5521" i="2"/>
  <c r="D5521" i="2" s="1"/>
  <c r="E5521" i="2" s="1"/>
  <c r="B5521" i="2"/>
  <c r="A5554" i="2"/>
  <c r="C5554" i="2"/>
  <c r="D5554" i="2" s="1"/>
  <c r="E5554" i="2" s="1"/>
  <c r="B5554" i="2"/>
  <c r="A5570" i="2"/>
  <c r="C5570" i="2"/>
  <c r="D5570" i="2" s="1"/>
  <c r="E5570" i="2" s="1"/>
  <c r="B5570" i="2"/>
  <c r="A5533" i="2"/>
  <c r="C5533" i="2"/>
  <c r="D5533" i="2" s="1"/>
  <c r="E5533" i="2" s="1"/>
  <c r="B5533" i="2"/>
  <c r="A5510" i="2"/>
  <c r="C5510" i="2"/>
  <c r="D5510" i="2" s="1"/>
  <c r="E5510" i="2" s="1"/>
  <c r="B5510" i="2"/>
  <c r="A5561" i="2"/>
  <c r="C5561" i="2"/>
  <c r="D5561" i="2" s="1"/>
  <c r="E5561" i="2" s="1"/>
  <c r="B5561" i="2"/>
  <c r="A5565" i="2"/>
  <c r="C5565" i="2"/>
  <c r="D5565" i="2" s="1"/>
  <c r="E5565" i="2" s="1"/>
  <c r="B5565" i="2"/>
  <c r="A5507" i="2"/>
  <c r="C5507" i="2"/>
  <c r="D5507" i="2" s="1"/>
  <c r="E5507" i="2" s="1"/>
  <c r="B5507" i="2"/>
  <c r="A5515" i="2"/>
  <c r="C5515" i="2"/>
  <c r="D5515" i="2"/>
  <c r="E5515" i="2" s="1"/>
  <c r="B5515" i="2"/>
  <c r="A5547" i="2"/>
  <c r="C5547" i="2"/>
  <c r="D5547" i="2" s="1"/>
  <c r="E5547" i="2" s="1"/>
  <c r="B5547" i="2"/>
  <c r="A5520" i="2"/>
  <c r="C5520" i="2"/>
  <c r="D5520" i="2" s="1"/>
  <c r="E5520" i="2" s="1"/>
  <c r="B5520" i="2"/>
  <c r="A5516" i="2"/>
  <c r="C5516" i="2"/>
  <c r="D5516" i="2" s="1"/>
  <c r="E5516" i="2" s="1"/>
  <c r="B5516" i="2"/>
  <c r="A5508" i="2"/>
  <c r="C5508" i="2"/>
  <c r="D5508" i="2" s="1"/>
  <c r="E5508" i="2" s="1"/>
  <c r="B5508" i="2"/>
  <c r="A5528" i="2"/>
  <c r="C5528" i="2"/>
  <c r="D5528" i="2" s="1"/>
  <c r="E5528" i="2" s="1"/>
  <c r="B5528" i="2"/>
  <c r="A5512" i="2"/>
  <c r="C5512" i="2"/>
  <c r="D5512" i="2" s="1"/>
  <c r="E5512" i="2" s="1"/>
  <c r="B5512" i="2"/>
  <c r="A5543" i="2"/>
  <c r="C5543" i="2"/>
  <c r="D5543" i="2"/>
  <c r="E5543" i="2" s="1"/>
  <c r="B5543" i="2"/>
  <c r="A5527" i="2"/>
  <c r="C5527" i="2"/>
  <c r="D5527" i="2"/>
  <c r="E5527" i="2" s="1"/>
  <c r="B5527" i="2"/>
  <c r="A5511" i="2"/>
  <c r="C5511" i="2"/>
  <c r="D5511" i="2" s="1"/>
  <c r="E5511" i="2" s="1"/>
  <c r="B5511" i="2"/>
  <c r="A5589" i="2"/>
  <c r="C5589" i="2"/>
  <c r="D5589" i="2" s="1"/>
  <c r="E5589" i="2" s="1"/>
  <c r="B5589" i="2"/>
  <c r="A5585" i="2"/>
  <c r="C5585" i="2"/>
  <c r="D5585" i="2" s="1"/>
  <c r="E5585" i="2" s="1"/>
  <c r="B5585" i="2"/>
  <c r="A5534" i="2"/>
  <c r="C5534" i="2"/>
  <c r="D5534" i="2" s="1"/>
  <c r="E5534" i="2" s="1"/>
  <c r="B5534" i="2"/>
  <c r="A5557" i="2"/>
  <c r="C5557" i="2"/>
  <c r="D5557" i="2" s="1"/>
  <c r="E5557" i="2" s="1"/>
  <c r="B5557" i="2"/>
  <c r="A5594" i="2"/>
  <c r="C5594" i="2"/>
  <c r="D5594" i="2" s="1"/>
  <c r="E5594" i="2" s="1"/>
  <c r="B5594" i="2"/>
  <c r="A5578" i="2"/>
  <c r="C5578" i="2"/>
  <c r="D5578" i="2" s="1"/>
  <c r="E5578" i="2" s="1"/>
  <c r="B5578" i="2"/>
  <c r="A5545" i="2"/>
  <c r="C5545" i="2"/>
  <c r="D5545" i="2" s="1"/>
  <c r="E5545" i="2" s="1"/>
  <c r="B5545" i="2"/>
  <c r="A5601" i="2"/>
  <c r="C5601" i="2"/>
  <c r="D5601" i="2" s="1"/>
  <c r="E5601" i="2" s="1"/>
  <c r="B5601" i="2"/>
  <c r="A5566" i="2"/>
  <c r="C5566" i="2"/>
  <c r="D5566" i="2" s="1"/>
  <c r="E5566" i="2" s="1"/>
  <c r="B5566" i="2"/>
  <c r="A5573" i="2"/>
  <c r="C5573" i="2"/>
  <c r="D5573" i="2" s="1"/>
  <c r="E5573" i="2" s="1"/>
  <c r="B5573" i="2"/>
  <c r="A5550" i="2"/>
  <c r="C5550" i="2"/>
  <c r="D5550" i="2" s="1"/>
  <c r="E5550" i="2" s="1"/>
  <c r="B5550" i="2"/>
  <c r="A5562" i="2"/>
  <c r="C5562" i="2"/>
  <c r="D5562" i="2" s="1"/>
  <c r="E5562" i="2" s="1"/>
  <c r="B5562" i="2"/>
  <c r="A5535" i="2"/>
  <c r="C5535" i="2"/>
  <c r="D5535" i="2" s="1"/>
  <c r="E5535" i="2" s="1"/>
  <c r="B5535" i="2"/>
  <c r="A5551" i="2"/>
  <c r="C5551" i="2"/>
  <c r="D5551" i="2" s="1"/>
  <c r="E5551" i="2" s="1"/>
  <c r="B5551" i="2"/>
  <c r="A5567" i="2"/>
  <c r="C5567" i="2"/>
  <c r="D5567" i="2" s="1"/>
  <c r="E5567" i="2" s="1"/>
  <c r="B5567" i="2"/>
  <c r="A5536" i="2"/>
  <c r="C5536" i="2"/>
  <c r="D5536" i="2" s="1"/>
  <c r="E5536" i="2" s="1"/>
  <c r="B5536" i="2"/>
  <c r="A5552" i="2"/>
  <c r="C5552" i="2"/>
  <c r="D5552" i="2" s="1"/>
  <c r="E5552" i="2" s="1"/>
  <c r="B5552" i="2"/>
  <c r="A5532" i="2"/>
  <c r="C5532" i="2"/>
  <c r="D5532" i="2" s="1"/>
  <c r="E5532" i="2" s="1"/>
  <c r="B5532" i="2"/>
  <c r="A5540" i="2"/>
  <c r="C5540" i="2"/>
  <c r="D5540" i="2" s="1"/>
  <c r="E5540" i="2" s="1"/>
  <c r="B5540" i="2"/>
  <c r="A5544" i="2"/>
  <c r="C5544" i="2"/>
  <c r="D5544" i="2" s="1"/>
  <c r="E5544" i="2" s="1"/>
  <c r="B5544" i="2"/>
  <c r="A5571" i="2"/>
  <c r="C5571" i="2"/>
  <c r="D5571" i="2" s="1"/>
  <c r="E5571" i="2" s="1"/>
  <c r="B5571" i="2"/>
  <c r="A5539" i="2"/>
  <c r="C5539" i="2"/>
  <c r="D5539" i="2" s="1"/>
  <c r="E5539" i="2" s="1"/>
  <c r="B5539" i="2"/>
  <c r="A5531" i="2"/>
  <c r="C5531" i="2"/>
  <c r="D5531" i="2" s="1"/>
  <c r="E5531" i="2" s="1"/>
  <c r="B5531" i="2"/>
  <c r="A5586" i="2"/>
  <c r="C5586" i="2"/>
  <c r="D5586" i="2" s="1"/>
  <c r="E5586" i="2" s="1"/>
  <c r="B5586" i="2"/>
  <c r="A5574" i="2"/>
  <c r="C5574" i="2"/>
  <c r="D5574" i="2" s="1"/>
  <c r="E5574" i="2" s="1"/>
  <c r="B5574" i="2"/>
  <c r="A5597" i="2"/>
  <c r="C5597" i="2"/>
  <c r="D5597" i="2" s="1"/>
  <c r="E5597" i="2" s="1"/>
  <c r="B5597" i="2"/>
  <c r="A5590" i="2"/>
  <c r="C5590" i="2"/>
  <c r="D5590" i="2" s="1"/>
  <c r="E5590" i="2" s="1"/>
  <c r="B5590" i="2"/>
  <c r="A5625" i="2"/>
  <c r="C5625" i="2"/>
  <c r="D5625" i="2" s="1"/>
  <c r="E5625" i="2" s="1"/>
  <c r="B5625" i="2"/>
  <c r="A5569" i="2"/>
  <c r="C5569" i="2"/>
  <c r="D5569" i="2" s="1"/>
  <c r="E5569" i="2" s="1"/>
  <c r="B5569" i="2"/>
  <c r="A5602" i="2"/>
  <c r="C5602" i="2"/>
  <c r="D5602" i="2" s="1"/>
  <c r="E5602" i="2" s="1"/>
  <c r="B5602" i="2"/>
  <c r="A5618" i="2"/>
  <c r="C5618" i="2"/>
  <c r="D5618" i="2" s="1"/>
  <c r="E5618" i="2" s="1"/>
  <c r="B5618" i="2"/>
  <c r="A5581" i="2"/>
  <c r="C5581" i="2"/>
  <c r="D5581" i="2" s="1"/>
  <c r="E5581" i="2" s="1"/>
  <c r="B5581" i="2"/>
  <c r="A5558" i="2"/>
  <c r="C5558" i="2"/>
  <c r="D5558" i="2" s="1"/>
  <c r="E5558" i="2" s="1"/>
  <c r="B5558" i="2"/>
  <c r="A5609" i="2"/>
  <c r="C5609" i="2"/>
  <c r="D5609" i="2" s="1"/>
  <c r="E5609" i="2" s="1"/>
  <c r="B5609" i="2"/>
  <c r="A5613" i="2"/>
  <c r="C5613" i="2"/>
  <c r="D5613" i="2" s="1"/>
  <c r="E5613" i="2" s="1"/>
  <c r="B5613" i="2"/>
  <c r="A5555" i="2"/>
  <c r="C5555" i="2"/>
  <c r="D5555" i="2"/>
  <c r="E5555" i="2" s="1"/>
  <c r="B5555" i="2"/>
  <c r="A5563" i="2"/>
  <c r="C5563" i="2"/>
  <c r="D5563" i="2" s="1"/>
  <c r="E5563" i="2" s="1"/>
  <c r="B5563" i="2"/>
  <c r="A5595" i="2"/>
  <c r="C5595" i="2"/>
  <c r="D5595" i="2" s="1"/>
  <c r="E5595" i="2" s="1"/>
  <c r="B5595" i="2"/>
  <c r="A5568" i="2"/>
  <c r="C5568" i="2"/>
  <c r="D5568" i="2" s="1"/>
  <c r="E5568" i="2" s="1"/>
  <c r="B5568" i="2"/>
  <c r="A5564" i="2"/>
  <c r="C5564" i="2"/>
  <c r="D5564" i="2" s="1"/>
  <c r="E5564" i="2" s="1"/>
  <c r="B5564" i="2"/>
  <c r="A5556" i="2"/>
  <c r="C5556" i="2"/>
  <c r="D5556" i="2" s="1"/>
  <c r="E5556" i="2" s="1"/>
  <c r="B5556" i="2"/>
  <c r="A5576" i="2"/>
  <c r="C5576" i="2"/>
  <c r="D5576" i="2" s="1"/>
  <c r="E5576" i="2" s="1"/>
  <c r="B5576" i="2"/>
  <c r="A5560" i="2"/>
  <c r="C5560" i="2"/>
  <c r="D5560" i="2" s="1"/>
  <c r="E5560" i="2" s="1"/>
  <c r="B5560" i="2"/>
  <c r="A5591" i="2"/>
  <c r="C5591" i="2"/>
  <c r="D5591" i="2" s="1"/>
  <c r="E5591" i="2" s="1"/>
  <c r="B5591" i="2"/>
  <c r="A5575" i="2"/>
  <c r="C5575" i="2"/>
  <c r="D5575" i="2" s="1"/>
  <c r="E5575" i="2" s="1"/>
  <c r="B5575" i="2"/>
  <c r="A5559" i="2"/>
  <c r="C5559" i="2"/>
  <c r="D5559" i="2" s="1"/>
  <c r="E5559" i="2" s="1"/>
  <c r="B5559" i="2"/>
  <c r="A5637" i="2"/>
  <c r="C5637" i="2"/>
  <c r="D5637" i="2" s="1"/>
  <c r="E5637" i="2" s="1"/>
  <c r="B5637" i="2"/>
  <c r="A5633" i="2"/>
  <c r="C5633" i="2"/>
  <c r="D5633" i="2" s="1"/>
  <c r="E5633" i="2" s="1"/>
  <c r="B5633" i="2"/>
  <c r="A5582" i="2"/>
  <c r="C5582" i="2"/>
  <c r="D5582" i="2" s="1"/>
  <c r="E5582" i="2" s="1"/>
  <c r="B5582" i="2"/>
  <c r="A5605" i="2"/>
  <c r="C5605" i="2"/>
  <c r="D5605" i="2" s="1"/>
  <c r="E5605" i="2" s="1"/>
  <c r="B5605" i="2"/>
  <c r="A5642" i="2"/>
  <c r="C5642" i="2"/>
  <c r="D5642" i="2" s="1"/>
  <c r="E5642" i="2" s="1"/>
  <c r="B5642" i="2"/>
  <c r="A5626" i="2"/>
  <c r="C5626" i="2"/>
  <c r="D5626" i="2" s="1"/>
  <c r="E5626" i="2" s="1"/>
  <c r="B5626" i="2"/>
  <c r="A5593" i="2"/>
  <c r="C5593" i="2"/>
  <c r="D5593" i="2" s="1"/>
  <c r="E5593" i="2" s="1"/>
  <c r="B5593" i="2"/>
  <c r="A5649" i="2"/>
  <c r="C5649" i="2"/>
  <c r="D5649" i="2" s="1"/>
  <c r="E5649" i="2" s="1"/>
  <c r="B5649" i="2"/>
  <c r="A5614" i="2"/>
  <c r="C5614" i="2"/>
  <c r="D5614" i="2" s="1"/>
  <c r="E5614" i="2" s="1"/>
  <c r="B5614" i="2"/>
  <c r="A5621" i="2"/>
  <c r="C5621" i="2"/>
  <c r="D5621" i="2" s="1"/>
  <c r="E5621" i="2" s="1"/>
  <c r="B5621" i="2"/>
  <c r="A5598" i="2"/>
  <c r="C5598" i="2"/>
  <c r="D5598" i="2" s="1"/>
  <c r="E5598" i="2" s="1"/>
  <c r="B5598" i="2"/>
  <c r="A5610" i="2"/>
  <c r="C5610" i="2"/>
  <c r="D5610" i="2" s="1"/>
  <c r="E5610" i="2" s="1"/>
  <c r="B5610" i="2"/>
  <c r="A5583" i="2"/>
  <c r="C5583" i="2"/>
  <c r="D5583" i="2" s="1"/>
  <c r="E5583" i="2" s="1"/>
  <c r="B5583" i="2"/>
  <c r="A5599" i="2"/>
  <c r="C5599" i="2"/>
  <c r="D5599" i="2" s="1"/>
  <c r="E5599" i="2" s="1"/>
  <c r="B5599" i="2"/>
  <c r="A5615" i="2"/>
  <c r="C5615" i="2"/>
  <c r="D5615" i="2" s="1"/>
  <c r="E5615" i="2" s="1"/>
  <c r="B5615" i="2"/>
  <c r="A5584" i="2"/>
  <c r="C5584" i="2"/>
  <c r="D5584" i="2" s="1"/>
  <c r="E5584" i="2" s="1"/>
  <c r="B5584" i="2"/>
  <c r="A5600" i="2"/>
  <c r="C5600" i="2"/>
  <c r="D5600" i="2" s="1"/>
  <c r="E5600" i="2" s="1"/>
  <c r="B5600" i="2"/>
  <c r="A5580" i="2"/>
  <c r="C5580" i="2"/>
  <c r="D5580" i="2" s="1"/>
  <c r="E5580" i="2" s="1"/>
  <c r="B5580" i="2"/>
  <c r="A5588" i="2"/>
  <c r="C5588" i="2"/>
  <c r="D5588" i="2" s="1"/>
  <c r="E5588" i="2" s="1"/>
  <c r="B5588" i="2"/>
  <c r="A5592" i="2"/>
  <c r="C5592" i="2"/>
  <c r="D5592" i="2" s="1"/>
  <c r="E5592" i="2" s="1"/>
  <c r="B5592" i="2"/>
  <c r="A5619" i="2"/>
  <c r="C5619" i="2"/>
  <c r="D5619" i="2" s="1"/>
  <c r="E5619" i="2" s="1"/>
  <c r="B5619" i="2"/>
  <c r="A5587" i="2"/>
  <c r="C5587" i="2"/>
  <c r="D5587" i="2" s="1"/>
  <c r="E5587" i="2" s="1"/>
  <c r="B5587" i="2"/>
  <c r="A5579" i="2"/>
  <c r="C5579" i="2"/>
  <c r="D5579" i="2" s="1"/>
  <c r="E5579" i="2" s="1"/>
  <c r="B5579" i="2"/>
  <c r="A5634" i="2"/>
  <c r="C5634" i="2"/>
  <c r="D5634" i="2" s="1"/>
  <c r="E5634" i="2" s="1"/>
  <c r="B5634" i="2"/>
  <c r="A5622" i="2"/>
  <c r="C5622" i="2"/>
  <c r="D5622" i="2" s="1"/>
  <c r="E5622" i="2" s="1"/>
  <c r="B5622" i="2"/>
  <c r="A5645" i="2"/>
  <c r="C5645" i="2"/>
  <c r="D5645" i="2" s="1"/>
  <c r="E5645" i="2" s="1"/>
  <c r="B5645" i="2"/>
  <c r="A5638" i="2"/>
  <c r="C5638" i="2"/>
  <c r="D5638" i="2" s="1"/>
  <c r="E5638" i="2" s="1"/>
  <c r="B5638" i="2"/>
  <c r="A5673" i="2"/>
  <c r="C5673" i="2"/>
  <c r="D5673" i="2" s="1"/>
  <c r="E5673" i="2" s="1"/>
  <c r="B5673" i="2"/>
  <c r="A5617" i="2"/>
  <c r="C5617" i="2"/>
  <c r="D5617" i="2" s="1"/>
  <c r="E5617" i="2" s="1"/>
  <c r="B5617" i="2"/>
  <c r="A5650" i="2"/>
  <c r="C5650" i="2"/>
  <c r="D5650" i="2" s="1"/>
  <c r="E5650" i="2" s="1"/>
  <c r="B5650" i="2"/>
  <c r="A5666" i="2"/>
  <c r="C5666" i="2"/>
  <c r="D5666" i="2" s="1"/>
  <c r="E5666" i="2" s="1"/>
  <c r="B5666" i="2"/>
  <c r="A5629" i="2"/>
  <c r="C5629" i="2"/>
  <c r="D5629" i="2" s="1"/>
  <c r="E5629" i="2" s="1"/>
  <c r="B5629" i="2"/>
  <c r="A5606" i="2"/>
  <c r="C5606" i="2"/>
  <c r="D5606" i="2" s="1"/>
  <c r="E5606" i="2" s="1"/>
  <c r="B5606" i="2"/>
  <c r="A5657" i="2"/>
  <c r="C5657" i="2"/>
  <c r="D5657" i="2" s="1"/>
  <c r="E5657" i="2" s="1"/>
  <c r="B5657" i="2"/>
  <c r="A5661" i="2"/>
  <c r="C5661" i="2"/>
  <c r="D5661" i="2" s="1"/>
  <c r="E5661" i="2" s="1"/>
  <c r="B5661" i="2"/>
  <c r="A5603" i="2"/>
  <c r="C5603" i="2"/>
  <c r="D5603" i="2" s="1"/>
  <c r="E5603" i="2" s="1"/>
  <c r="B5603" i="2"/>
  <c r="A5611" i="2"/>
  <c r="C5611" i="2"/>
  <c r="D5611" i="2" s="1"/>
  <c r="E5611" i="2" s="1"/>
  <c r="B5611" i="2"/>
  <c r="A5643" i="2"/>
  <c r="C5643" i="2"/>
  <c r="D5643" i="2" s="1"/>
  <c r="E5643" i="2" s="1"/>
  <c r="B5643" i="2"/>
  <c r="A5616" i="2"/>
  <c r="C5616" i="2"/>
  <c r="D5616" i="2" s="1"/>
  <c r="E5616" i="2" s="1"/>
  <c r="B5616" i="2"/>
  <c r="A5612" i="2"/>
  <c r="C5612" i="2"/>
  <c r="D5612" i="2" s="1"/>
  <c r="E5612" i="2" s="1"/>
  <c r="B5612" i="2"/>
  <c r="A5604" i="2"/>
  <c r="C5604" i="2"/>
  <c r="D5604" i="2" s="1"/>
  <c r="E5604" i="2" s="1"/>
  <c r="B5604" i="2"/>
  <c r="A5624" i="2"/>
  <c r="C5624" i="2"/>
  <c r="D5624" i="2" s="1"/>
  <c r="E5624" i="2" s="1"/>
  <c r="B5624" i="2"/>
  <c r="A5608" i="2"/>
  <c r="C5608" i="2"/>
  <c r="D5608" i="2" s="1"/>
  <c r="E5608" i="2" s="1"/>
  <c r="B5608" i="2"/>
  <c r="A5639" i="2"/>
  <c r="C5639" i="2"/>
  <c r="D5639" i="2" s="1"/>
  <c r="E5639" i="2" s="1"/>
  <c r="B5639" i="2"/>
  <c r="A5623" i="2"/>
  <c r="C5623" i="2"/>
  <c r="D5623" i="2"/>
  <c r="E5623" i="2" s="1"/>
  <c r="B5623" i="2"/>
  <c r="A5607" i="2"/>
  <c r="C5607" i="2"/>
  <c r="D5607" i="2"/>
  <c r="E5607" i="2" s="1"/>
  <c r="B5607" i="2"/>
  <c r="A5685" i="2"/>
  <c r="C5685" i="2"/>
  <c r="D5685" i="2" s="1"/>
  <c r="E5685" i="2" s="1"/>
  <c r="B5685" i="2"/>
  <c r="A5681" i="2"/>
  <c r="C5681" i="2"/>
  <c r="D5681" i="2" s="1"/>
  <c r="E5681" i="2" s="1"/>
  <c r="B5681" i="2"/>
  <c r="A5630" i="2"/>
  <c r="C5630" i="2"/>
  <c r="D5630" i="2" s="1"/>
  <c r="E5630" i="2" s="1"/>
  <c r="B5630" i="2"/>
  <c r="A5653" i="2"/>
  <c r="C5653" i="2"/>
  <c r="D5653" i="2" s="1"/>
  <c r="E5653" i="2" s="1"/>
  <c r="B5653" i="2"/>
  <c r="A5690" i="2"/>
  <c r="C5690" i="2"/>
  <c r="D5690" i="2" s="1"/>
  <c r="E5690" i="2" s="1"/>
  <c r="B5690" i="2"/>
  <c r="A5674" i="2"/>
  <c r="C5674" i="2"/>
  <c r="D5674" i="2" s="1"/>
  <c r="E5674" i="2" s="1"/>
  <c r="B5674" i="2"/>
  <c r="A5641" i="2"/>
  <c r="C5641" i="2"/>
  <c r="D5641" i="2" s="1"/>
  <c r="E5641" i="2" s="1"/>
  <c r="B5641" i="2"/>
  <c r="A5697" i="2"/>
  <c r="C5697" i="2"/>
  <c r="D5697" i="2" s="1"/>
  <c r="E5697" i="2" s="1"/>
  <c r="B5697" i="2"/>
  <c r="A5662" i="2"/>
  <c r="C5662" i="2"/>
  <c r="D5662" i="2" s="1"/>
  <c r="E5662" i="2" s="1"/>
  <c r="B5662" i="2"/>
  <c r="A5669" i="2"/>
  <c r="C5669" i="2"/>
  <c r="D5669" i="2" s="1"/>
  <c r="E5669" i="2" s="1"/>
  <c r="B5669" i="2"/>
  <c r="A5646" i="2"/>
  <c r="C5646" i="2"/>
  <c r="D5646" i="2" s="1"/>
  <c r="E5646" i="2" s="1"/>
  <c r="B5646" i="2"/>
  <c r="A5658" i="2"/>
  <c r="C5658" i="2"/>
  <c r="D5658" i="2" s="1"/>
  <c r="E5658" i="2" s="1"/>
  <c r="B5658" i="2"/>
  <c r="A5631" i="2"/>
  <c r="C5631" i="2"/>
  <c r="D5631" i="2" s="1"/>
  <c r="E5631" i="2" s="1"/>
  <c r="B5631" i="2"/>
  <c r="A5647" i="2"/>
  <c r="C5647" i="2"/>
  <c r="D5647" i="2" s="1"/>
  <c r="E5647" i="2" s="1"/>
  <c r="B5647" i="2"/>
  <c r="A5663" i="2"/>
  <c r="C5663" i="2"/>
  <c r="D5663" i="2" s="1"/>
  <c r="E5663" i="2" s="1"/>
  <c r="B5663" i="2"/>
  <c r="A5632" i="2"/>
  <c r="C5632" i="2"/>
  <c r="D5632" i="2" s="1"/>
  <c r="E5632" i="2" s="1"/>
  <c r="B5632" i="2"/>
  <c r="A5648" i="2"/>
  <c r="C5648" i="2"/>
  <c r="D5648" i="2" s="1"/>
  <c r="E5648" i="2" s="1"/>
  <c r="B5648" i="2"/>
  <c r="A5628" i="2"/>
  <c r="C5628" i="2"/>
  <c r="D5628" i="2" s="1"/>
  <c r="E5628" i="2" s="1"/>
  <c r="B5628" i="2"/>
  <c r="A5636" i="2"/>
  <c r="C5636" i="2"/>
  <c r="D5636" i="2" s="1"/>
  <c r="E5636" i="2" s="1"/>
  <c r="B5636" i="2"/>
  <c r="A5640" i="2"/>
  <c r="C5640" i="2"/>
  <c r="D5640" i="2" s="1"/>
  <c r="E5640" i="2" s="1"/>
  <c r="B5640" i="2"/>
  <c r="A5667" i="2"/>
  <c r="C5667" i="2"/>
  <c r="D5667" i="2" s="1"/>
  <c r="E5667" i="2" s="1"/>
  <c r="B5667" i="2"/>
  <c r="A5635" i="2"/>
  <c r="C5635" i="2"/>
  <c r="D5635" i="2"/>
  <c r="E5635" i="2" s="1"/>
  <c r="B5635" i="2"/>
  <c r="A5627" i="2"/>
  <c r="C5627" i="2"/>
  <c r="D5627" i="2" s="1"/>
  <c r="E5627" i="2" s="1"/>
  <c r="B5627" i="2"/>
  <c r="A5682" i="2"/>
  <c r="C5682" i="2"/>
  <c r="D5682" i="2" s="1"/>
  <c r="E5682" i="2" s="1"/>
  <c r="B5682" i="2"/>
  <c r="A5670" i="2"/>
  <c r="C5670" i="2"/>
  <c r="D5670" i="2" s="1"/>
  <c r="E5670" i="2" s="1"/>
  <c r="B5670" i="2"/>
  <c r="A5693" i="2"/>
  <c r="C5693" i="2"/>
  <c r="D5693" i="2" s="1"/>
  <c r="E5693" i="2" s="1"/>
  <c r="B5693" i="2"/>
  <c r="A5686" i="2"/>
  <c r="C5686" i="2"/>
  <c r="D5686" i="2" s="1"/>
  <c r="E5686" i="2" s="1"/>
  <c r="B5686" i="2"/>
  <c r="A5721" i="2"/>
  <c r="C5721" i="2"/>
  <c r="D5721" i="2" s="1"/>
  <c r="E5721" i="2" s="1"/>
  <c r="B5721" i="2"/>
  <c r="A5665" i="2"/>
  <c r="C5665" i="2"/>
  <c r="D5665" i="2" s="1"/>
  <c r="E5665" i="2" s="1"/>
  <c r="B5665" i="2"/>
  <c r="A5698" i="2"/>
  <c r="C5698" i="2"/>
  <c r="D5698" i="2" s="1"/>
  <c r="E5698" i="2" s="1"/>
  <c r="B5698" i="2"/>
  <c r="A5714" i="2"/>
  <c r="C5714" i="2"/>
  <c r="D5714" i="2" s="1"/>
  <c r="E5714" i="2" s="1"/>
  <c r="B5714" i="2"/>
  <c r="A5677" i="2"/>
  <c r="C5677" i="2"/>
  <c r="D5677" i="2" s="1"/>
  <c r="E5677" i="2" s="1"/>
  <c r="B5677" i="2"/>
  <c r="A5654" i="2"/>
  <c r="C5654" i="2"/>
  <c r="D5654" i="2" s="1"/>
  <c r="E5654" i="2" s="1"/>
  <c r="B5654" i="2"/>
  <c r="A5705" i="2"/>
  <c r="C5705" i="2"/>
  <c r="D5705" i="2" s="1"/>
  <c r="E5705" i="2" s="1"/>
  <c r="B5705" i="2"/>
  <c r="A5709" i="2"/>
  <c r="C5709" i="2"/>
  <c r="D5709" i="2" s="1"/>
  <c r="E5709" i="2" s="1"/>
  <c r="B5709" i="2"/>
  <c r="A5651" i="2"/>
  <c r="C5651" i="2"/>
  <c r="D5651" i="2" s="1"/>
  <c r="E5651" i="2" s="1"/>
  <c r="B5651" i="2"/>
  <c r="A5659" i="2"/>
  <c r="C5659" i="2"/>
  <c r="D5659" i="2" s="1"/>
  <c r="E5659" i="2" s="1"/>
  <c r="B5659" i="2"/>
  <c r="A5691" i="2"/>
  <c r="C5691" i="2"/>
  <c r="D5691" i="2" s="1"/>
  <c r="E5691" i="2" s="1"/>
  <c r="B5691" i="2"/>
  <c r="A5664" i="2"/>
  <c r="C5664" i="2"/>
  <c r="D5664" i="2" s="1"/>
  <c r="E5664" i="2" s="1"/>
  <c r="B5664" i="2"/>
  <c r="A5660" i="2"/>
  <c r="C5660" i="2"/>
  <c r="D5660" i="2" s="1"/>
  <c r="E5660" i="2" s="1"/>
  <c r="B5660" i="2"/>
  <c r="A5652" i="2"/>
  <c r="C5652" i="2"/>
  <c r="D5652" i="2" s="1"/>
  <c r="E5652" i="2" s="1"/>
  <c r="B5652" i="2"/>
  <c r="A5672" i="2"/>
  <c r="C5672" i="2"/>
  <c r="D5672" i="2" s="1"/>
  <c r="E5672" i="2" s="1"/>
  <c r="B5672" i="2"/>
  <c r="A5656" i="2"/>
  <c r="C5656" i="2"/>
  <c r="D5656" i="2" s="1"/>
  <c r="E5656" i="2" s="1"/>
  <c r="B5656" i="2"/>
  <c r="A5687" i="2"/>
  <c r="C5687" i="2"/>
  <c r="D5687" i="2" s="1"/>
  <c r="E5687" i="2" s="1"/>
  <c r="B5687" i="2"/>
  <c r="A5671" i="2"/>
  <c r="C5671" i="2"/>
  <c r="D5671" i="2" s="1"/>
  <c r="E5671" i="2" s="1"/>
  <c r="B5671" i="2"/>
  <c r="A5655" i="2"/>
  <c r="C5655" i="2"/>
  <c r="D5655" i="2" s="1"/>
  <c r="E5655" i="2" s="1"/>
  <c r="B5655" i="2"/>
  <c r="A5733" i="2"/>
  <c r="C5733" i="2"/>
  <c r="D5733" i="2"/>
  <c r="E5733" i="2" s="1"/>
  <c r="B5733" i="2"/>
  <c r="A5729" i="2"/>
  <c r="C5729" i="2"/>
  <c r="D5729" i="2" s="1"/>
  <c r="E5729" i="2" s="1"/>
  <c r="B5729" i="2"/>
  <c r="A5678" i="2"/>
  <c r="C5678" i="2"/>
  <c r="D5678" i="2" s="1"/>
  <c r="E5678" i="2" s="1"/>
  <c r="B5678" i="2"/>
  <c r="A5701" i="2"/>
  <c r="C5701" i="2"/>
  <c r="D5701" i="2" s="1"/>
  <c r="E5701" i="2" s="1"/>
  <c r="B5701" i="2"/>
  <c r="A5738" i="2"/>
  <c r="C5738" i="2"/>
  <c r="D5738" i="2" s="1"/>
  <c r="E5738" i="2" s="1"/>
  <c r="B5738" i="2"/>
  <c r="A5722" i="2"/>
  <c r="C5722" i="2"/>
  <c r="D5722" i="2" s="1"/>
  <c r="E5722" i="2" s="1"/>
  <c r="B5722" i="2"/>
  <c r="A5689" i="2"/>
  <c r="C5689" i="2"/>
  <c r="D5689" i="2" s="1"/>
  <c r="E5689" i="2" s="1"/>
  <c r="B5689" i="2"/>
  <c r="A5745" i="2"/>
  <c r="C5745" i="2"/>
  <c r="D5745" i="2" s="1"/>
  <c r="E5745" i="2" s="1"/>
  <c r="B5745" i="2"/>
  <c r="A5710" i="2"/>
  <c r="C5710" i="2"/>
  <c r="D5710" i="2" s="1"/>
  <c r="E5710" i="2" s="1"/>
  <c r="B5710" i="2"/>
  <c r="A5717" i="2"/>
  <c r="C5717" i="2"/>
  <c r="D5717" i="2" s="1"/>
  <c r="E5717" i="2" s="1"/>
  <c r="B5717" i="2"/>
  <c r="A5694" i="2"/>
  <c r="C5694" i="2"/>
  <c r="D5694" i="2" s="1"/>
  <c r="E5694" i="2" s="1"/>
  <c r="B5694" i="2"/>
  <c r="A5706" i="2"/>
  <c r="C5706" i="2"/>
  <c r="D5706" i="2" s="1"/>
  <c r="E5706" i="2" s="1"/>
  <c r="B5706" i="2"/>
  <c r="A5679" i="2"/>
  <c r="C5679" i="2"/>
  <c r="D5679" i="2" s="1"/>
  <c r="E5679" i="2" s="1"/>
  <c r="B5679" i="2"/>
  <c r="A5695" i="2"/>
  <c r="C5695" i="2"/>
  <c r="D5695" i="2" s="1"/>
  <c r="E5695" i="2" s="1"/>
  <c r="B5695" i="2"/>
  <c r="A5711" i="2"/>
  <c r="C5711" i="2"/>
  <c r="D5711" i="2" s="1"/>
  <c r="E5711" i="2" s="1"/>
  <c r="B5711" i="2"/>
  <c r="A5680" i="2"/>
  <c r="C5680" i="2"/>
  <c r="D5680" i="2" s="1"/>
  <c r="E5680" i="2" s="1"/>
  <c r="B5680" i="2"/>
  <c r="A5696" i="2"/>
  <c r="C5696" i="2"/>
  <c r="D5696" i="2" s="1"/>
  <c r="E5696" i="2" s="1"/>
  <c r="B5696" i="2"/>
  <c r="A5676" i="2"/>
  <c r="C5676" i="2"/>
  <c r="D5676" i="2" s="1"/>
  <c r="E5676" i="2" s="1"/>
  <c r="B5676" i="2"/>
  <c r="A5684" i="2"/>
  <c r="C5684" i="2"/>
  <c r="D5684" i="2" s="1"/>
  <c r="E5684" i="2" s="1"/>
  <c r="B5684" i="2"/>
  <c r="A5688" i="2"/>
  <c r="C5688" i="2"/>
  <c r="D5688" i="2" s="1"/>
  <c r="E5688" i="2" s="1"/>
  <c r="B5688" i="2"/>
  <c r="A5715" i="2"/>
  <c r="C5715" i="2"/>
  <c r="D5715" i="2" s="1"/>
  <c r="E5715" i="2" s="1"/>
  <c r="B5715" i="2"/>
  <c r="A5683" i="2"/>
  <c r="C5683" i="2"/>
  <c r="D5683" i="2" s="1"/>
  <c r="E5683" i="2" s="1"/>
  <c r="B5683" i="2"/>
  <c r="A5675" i="2"/>
  <c r="C5675" i="2"/>
  <c r="D5675" i="2" s="1"/>
  <c r="E5675" i="2" s="1"/>
  <c r="B5675" i="2"/>
  <c r="A5730" i="2"/>
  <c r="C5730" i="2"/>
  <c r="D5730" i="2" s="1"/>
  <c r="E5730" i="2" s="1"/>
  <c r="B5730" i="2"/>
  <c r="A5718" i="2"/>
  <c r="C5718" i="2"/>
  <c r="D5718" i="2" s="1"/>
  <c r="E5718" i="2" s="1"/>
  <c r="B5718" i="2"/>
  <c r="A5741" i="2"/>
  <c r="C5741" i="2"/>
  <c r="D5741" i="2" s="1"/>
  <c r="E5741" i="2" s="1"/>
  <c r="B5741" i="2"/>
  <c r="A5734" i="2"/>
  <c r="C5734" i="2"/>
  <c r="D5734" i="2" s="1"/>
  <c r="E5734" i="2" s="1"/>
  <c r="B5734" i="2"/>
  <c r="A5769" i="2"/>
  <c r="C5769" i="2"/>
  <c r="D5769" i="2"/>
  <c r="E5769" i="2" s="1"/>
  <c r="B5769" i="2"/>
  <c r="A5713" i="2"/>
  <c r="C5713" i="2"/>
  <c r="D5713" i="2" s="1"/>
  <c r="E5713" i="2" s="1"/>
  <c r="B5713" i="2"/>
  <c r="A5746" i="2"/>
  <c r="C5746" i="2"/>
  <c r="D5746" i="2" s="1"/>
  <c r="E5746" i="2" s="1"/>
  <c r="B5746" i="2"/>
  <c r="A5762" i="2"/>
  <c r="C5762" i="2"/>
  <c r="D5762" i="2" s="1"/>
  <c r="E5762" i="2" s="1"/>
  <c r="B5762" i="2"/>
  <c r="A5725" i="2"/>
  <c r="C5725" i="2"/>
  <c r="D5725" i="2" s="1"/>
  <c r="E5725" i="2" s="1"/>
  <c r="B5725" i="2"/>
  <c r="A5702" i="2"/>
  <c r="C5702" i="2"/>
  <c r="D5702" i="2" s="1"/>
  <c r="E5702" i="2" s="1"/>
  <c r="B5702" i="2"/>
  <c r="A5753" i="2"/>
  <c r="C5753" i="2"/>
  <c r="D5753" i="2" s="1"/>
  <c r="E5753" i="2" s="1"/>
  <c r="B5753" i="2"/>
  <c r="A5757" i="2"/>
  <c r="C5757" i="2"/>
  <c r="D5757" i="2" s="1"/>
  <c r="E5757" i="2" s="1"/>
  <c r="B5757" i="2"/>
  <c r="A5699" i="2"/>
  <c r="C5699" i="2"/>
  <c r="D5699" i="2" s="1"/>
  <c r="E5699" i="2" s="1"/>
  <c r="B5699" i="2"/>
  <c r="A5707" i="2"/>
  <c r="C5707" i="2"/>
  <c r="D5707" i="2" s="1"/>
  <c r="E5707" i="2" s="1"/>
  <c r="B5707" i="2"/>
  <c r="A5739" i="2"/>
  <c r="C5739" i="2"/>
  <c r="D5739" i="2" s="1"/>
  <c r="E5739" i="2" s="1"/>
  <c r="B5739" i="2"/>
  <c r="A5712" i="2"/>
  <c r="C5712" i="2"/>
  <c r="D5712" i="2" s="1"/>
  <c r="E5712" i="2" s="1"/>
  <c r="B5712" i="2"/>
  <c r="A5708" i="2"/>
  <c r="C5708" i="2"/>
  <c r="D5708" i="2" s="1"/>
  <c r="E5708" i="2" s="1"/>
  <c r="B5708" i="2"/>
  <c r="A5700" i="2"/>
  <c r="C5700" i="2"/>
  <c r="D5700" i="2" s="1"/>
  <c r="E5700" i="2" s="1"/>
  <c r="B5700" i="2"/>
  <c r="A5720" i="2"/>
  <c r="C5720" i="2"/>
  <c r="D5720" i="2" s="1"/>
  <c r="E5720" i="2" s="1"/>
  <c r="B5720" i="2"/>
  <c r="A5704" i="2"/>
  <c r="C5704" i="2"/>
  <c r="D5704" i="2" s="1"/>
  <c r="E5704" i="2" s="1"/>
  <c r="B5704" i="2"/>
  <c r="A5735" i="2"/>
  <c r="C5735" i="2"/>
  <c r="D5735" i="2" s="1"/>
  <c r="E5735" i="2" s="1"/>
  <c r="B5735" i="2"/>
  <c r="A5719" i="2"/>
  <c r="C5719" i="2"/>
  <c r="D5719" i="2" s="1"/>
  <c r="E5719" i="2" s="1"/>
  <c r="B5719" i="2"/>
  <c r="A5703" i="2"/>
  <c r="C5703" i="2"/>
  <c r="D5703" i="2" s="1"/>
  <c r="E5703" i="2" s="1"/>
  <c r="B5703" i="2"/>
  <c r="A5781" i="2"/>
  <c r="C5781" i="2"/>
  <c r="D5781" i="2" s="1"/>
  <c r="E5781" i="2" s="1"/>
  <c r="B5781" i="2"/>
  <c r="A5777" i="2"/>
  <c r="C5777" i="2"/>
  <c r="D5777" i="2" s="1"/>
  <c r="E5777" i="2" s="1"/>
  <c r="B5777" i="2"/>
  <c r="A5726" i="2"/>
  <c r="C5726" i="2"/>
  <c r="D5726" i="2" s="1"/>
  <c r="E5726" i="2" s="1"/>
  <c r="B5726" i="2"/>
  <c r="A5749" i="2"/>
  <c r="C5749" i="2"/>
  <c r="D5749" i="2" s="1"/>
  <c r="E5749" i="2" s="1"/>
  <c r="B5749" i="2"/>
  <c r="A5786" i="2"/>
  <c r="C5786" i="2"/>
  <c r="D5786" i="2" s="1"/>
  <c r="E5786" i="2" s="1"/>
  <c r="B5786" i="2"/>
  <c r="A5770" i="2"/>
  <c r="C5770" i="2"/>
  <c r="D5770" i="2" s="1"/>
  <c r="E5770" i="2" s="1"/>
  <c r="B5770" i="2"/>
  <c r="A5737" i="2"/>
  <c r="C5737" i="2"/>
  <c r="D5737" i="2" s="1"/>
  <c r="E5737" i="2" s="1"/>
  <c r="B5737" i="2"/>
  <c r="A5793" i="2"/>
  <c r="C5793" i="2"/>
  <c r="D5793" i="2" s="1"/>
  <c r="E5793" i="2" s="1"/>
  <c r="B5793" i="2"/>
  <c r="A5758" i="2"/>
  <c r="C5758" i="2"/>
  <c r="D5758" i="2" s="1"/>
  <c r="E5758" i="2" s="1"/>
  <c r="B5758" i="2"/>
  <c r="A5765" i="2"/>
  <c r="C5765" i="2"/>
  <c r="D5765" i="2" s="1"/>
  <c r="E5765" i="2" s="1"/>
  <c r="B5765" i="2"/>
  <c r="A5742" i="2"/>
  <c r="C5742" i="2"/>
  <c r="D5742" i="2"/>
  <c r="E5742" i="2" s="1"/>
  <c r="B5742" i="2"/>
  <c r="A5754" i="2"/>
  <c r="C5754" i="2"/>
  <c r="D5754" i="2" s="1"/>
  <c r="E5754" i="2" s="1"/>
  <c r="B5754" i="2"/>
  <c r="A5727" i="2"/>
  <c r="C5727" i="2"/>
  <c r="D5727" i="2" s="1"/>
  <c r="E5727" i="2" s="1"/>
  <c r="B5727" i="2"/>
  <c r="A5743" i="2"/>
  <c r="C5743" i="2"/>
  <c r="D5743" i="2" s="1"/>
  <c r="E5743" i="2" s="1"/>
  <c r="B5743" i="2"/>
  <c r="A5759" i="2"/>
  <c r="C5759" i="2"/>
  <c r="D5759" i="2" s="1"/>
  <c r="E5759" i="2" s="1"/>
  <c r="B5759" i="2"/>
  <c r="A5728" i="2"/>
  <c r="C5728" i="2"/>
  <c r="D5728" i="2" s="1"/>
  <c r="E5728" i="2" s="1"/>
  <c r="B5728" i="2"/>
  <c r="A5744" i="2"/>
  <c r="C5744" i="2"/>
  <c r="D5744" i="2" s="1"/>
  <c r="E5744" i="2" s="1"/>
  <c r="B5744" i="2"/>
  <c r="A5724" i="2"/>
  <c r="C5724" i="2"/>
  <c r="D5724" i="2"/>
  <c r="E5724" i="2" s="1"/>
  <c r="B5724" i="2"/>
  <c r="A5732" i="2"/>
  <c r="C5732" i="2"/>
  <c r="D5732" i="2" s="1"/>
  <c r="E5732" i="2" s="1"/>
  <c r="B5732" i="2"/>
  <c r="A5736" i="2"/>
  <c r="C5736" i="2"/>
  <c r="D5736" i="2" s="1"/>
  <c r="E5736" i="2" s="1"/>
  <c r="B5736" i="2"/>
  <c r="A5763" i="2"/>
  <c r="C5763" i="2"/>
  <c r="D5763" i="2"/>
  <c r="E5763" i="2" s="1"/>
  <c r="B5763" i="2"/>
  <c r="A5731" i="2"/>
  <c r="C5731" i="2"/>
  <c r="D5731" i="2" s="1"/>
  <c r="E5731" i="2" s="1"/>
  <c r="B5731" i="2"/>
  <c r="A5723" i="2"/>
  <c r="C5723" i="2"/>
  <c r="D5723" i="2" s="1"/>
  <c r="E5723" i="2" s="1"/>
  <c r="B5723" i="2"/>
  <c r="A5778" i="2"/>
  <c r="C5778" i="2"/>
  <c r="D5778" i="2" s="1"/>
  <c r="E5778" i="2" s="1"/>
  <c r="B5778" i="2"/>
  <c r="A5766" i="2"/>
  <c r="C5766" i="2"/>
  <c r="D5766" i="2" s="1"/>
  <c r="E5766" i="2" s="1"/>
  <c r="B5766" i="2"/>
  <c r="A5789" i="2"/>
  <c r="C5789" i="2"/>
  <c r="D5789" i="2" s="1"/>
  <c r="E5789" i="2" s="1"/>
  <c r="B5789" i="2"/>
  <c r="A5782" i="2"/>
  <c r="C5782" i="2"/>
  <c r="D5782" i="2" s="1"/>
  <c r="E5782" i="2" s="1"/>
  <c r="B5782" i="2"/>
  <c r="A5817" i="2"/>
  <c r="C5817" i="2"/>
  <c r="D5817" i="2"/>
  <c r="E5817" i="2" s="1"/>
  <c r="B5817" i="2"/>
  <c r="A5761" i="2"/>
  <c r="C5761" i="2"/>
  <c r="D5761" i="2" s="1"/>
  <c r="E5761" i="2" s="1"/>
  <c r="B5761" i="2"/>
  <c r="A5794" i="2"/>
  <c r="C5794" i="2"/>
  <c r="D5794" i="2" s="1"/>
  <c r="E5794" i="2" s="1"/>
  <c r="B5794" i="2"/>
  <c r="A5810" i="2"/>
  <c r="C5810" i="2"/>
  <c r="D5810" i="2"/>
  <c r="E5810" i="2" s="1"/>
  <c r="B5810" i="2"/>
  <c r="A5773" i="2"/>
  <c r="C5773" i="2"/>
  <c r="D5773" i="2" s="1"/>
  <c r="E5773" i="2" s="1"/>
  <c r="B5773" i="2"/>
  <c r="A5750" i="2"/>
  <c r="C5750" i="2"/>
  <c r="D5750" i="2" s="1"/>
  <c r="E5750" i="2" s="1"/>
  <c r="B5750" i="2"/>
  <c r="A5801" i="2"/>
  <c r="C5801" i="2"/>
  <c r="D5801" i="2" s="1"/>
  <c r="E5801" i="2" s="1"/>
  <c r="B5801" i="2"/>
  <c r="A5805" i="2"/>
  <c r="C5805" i="2"/>
  <c r="D5805" i="2" s="1"/>
  <c r="E5805" i="2" s="1"/>
  <c r="B5805" i="2"/>
  <c r="A5747" i="2"/>
  <c r="C5747" i="2"/>
  <c r="D5747" i="2" s="1"/>
  <c r="E5747" i="2" s="1"/>
  <c r="B5747" i="2"/>
  <c r="A5755" i="2"/>
  <c r="C5755" i="2"/>
  <c r="D5755" i="2" s="1"/>
  <c r="E5755" i="2" s="1"/>
  <c r="B5755" i="2"/>
  <c r="A5787" i="2"/>
  <c r="C5787" i="2"/>
  <c r="D5787" i="2" s="1"/>
  <c r="E5787" i="2" s="1"/>
  <c r="B5787" i="2"/>
  <c r="A5760" i="2"/>
  <c r="C5760" i="2"/>
  <c r="D5760" i="2" s="1"/>
  <c r="E5760" i="2" s="1"/>
  <c r="B5760" i="2"/>
  <c r="A5756" i="2"/>
  <c r="C5756" i="2"/>
  <c r="D5756" i="2" s="1"/>
  <c r="E5756" i="2" s="1"/>
  <c r="B5756" i="2"/>
  <c r="A5748" i="2"/>
  <c r="C5748" i="2"/>
  <c r="D5748" i="2" s="1"/>
  <c r="E5748" i="2" s="1"/>
  <c r="B5748" i="2"/>
  <c r="A5768" i="2"/>
  <c r="C5768" i="2"/>
  <c r="D5768" i="2" s="1"/>
  <c r="E5768" i="2" s="1"/>
  <c r="B5768" i="2"/>
  <c r="A5752" i="2"/>
  <c r="C5752" i="2"/>
  <c r="D5752" i="2" s="1"/>
  <c r="E5752" i="2" s="1"/>
  <c r="B5752" i="2"/>
  <c r="A5783" i="2"/>
  <c r="C5783" i="2"/>
  <c r="D5783" i="2" s="1"/>
  <c r="E5783" i="2" s="1"/>
  <c r="B5783" i="2"/>
  <c r="A5767" i="2"/>
  <c r="C5767" i="2"/>
  <c r="D5767" i="2" s="1"/>
  <c r="E5767" i="2" s="1"/>
  <c r="B5767" i="2"/>
  <c r="A5751" i="2"/>
  <c r="C5751" i="2"/>
  <c r="D5751" i="2" s="1"/>
  <c r="E5751" i="2" s="1"/>
  <c r="B5751" i="2"/>
  <c r="A5829" i="2"/>
  <c r="C5829" i="2"/>
  <c r="D5829" i="2" s="1"/>
  <c r="E5829" i="2" s="1"/>
  <c r="B5829" i="2"/>
  <c r="A5825" i="2"/>
  <c r="C5825" i="2"/>
  <c r="D5825" i="2" s="1"/>
  <c r="E5825" i="2" s="1"/>
  <c r="B5825" i="2"/>
  <c r="A5774" i="2"/>
  <c r="C5774" i="2"/>
  <c r="D5774" i="2" s="1"/>
  <c r="E5774" i="2" s="1"/>
  <c r="B5774" i="2"/>
  <c r="A5797" i="2"/>
  <c r="C5797" i="2"/>
  <c r="D5797" i="2" s="1"/>
  <c r="E5797" i="2" s="1"/>
  <c r="B5797" i="2"/>
  <c r="A5834" i="2"/>
  <c r="C5834" i="2"/>
  <c r="D5834" i="2" s="1"/>
  <c r="E5834" i="2" s="1"/>
  <c r="B5834" i="2"/>
  <c r="A5818" i="2"/>
  <c r="C5818" i="2"/>
  <c r="D5818" i="2" s="1"/>
  <c r="E5818" i="2" s="1"/>
  <c r="B5818" i="2"/>
  <c r="A5785" i="2"/>
  <c r="C5785" i="2"/>
  <c r="D5785" i="2" s="1"/>
  <c r="E5785" i="2" s="1"/>
  <c r="B5785" i="2"/>
  <c r="A5841" i="2"/>
  <c r="C5841" i="2"/>
  <c r="D5841" i="2" s="1"/>
  <c r="E5841" i="2" s="1"/>
  <c r="B5841" i="2"/>
  <c r="A5806" i="2"/>
  <c r="C5806" i="2"/>
  <c r="D5806" i="2"/>
  <c r="E5806" i="2" s="1"/>
  <c r="B5806" i="2"/>
  <c r="A5813" i="2"/>
  <c r="C5813" i="2"/>
  <c r="D5813" i="2" s="1"/>
  <c r="E5813" i="2" s="1"/>
  <c r="B5813" i="2"/>
  <c r="A5790" i="2"/>
  <c r="C5790" i="2"/>
  <c r="D5790" i="2" s="1"/>
  <c r="E5790" i="2" s="1"/>
  <c r="B5790" i="2"/>
  <c r="A5802" i="2"/>
  <c r="C5802" i="2"/>
  <c r="D5802" i="2" s="1"/>
  <c r="E5802" i="2" s="1"/>
  <c r="B5802" i="2"/>
  <c r="A5775" i="2"/>
  <c r="C5775" i="2"/>
  <c r="D5775" i="2" s="1"/>
  <c r="E5775" i="2" s="1"/>
  <c r="B5775" i="2"/>
  <c r="A5791" i="2"/>
  <c r="C5791" i="2"/>
  <c r="D5791" i="2" s="1"/>
  <c r="E5791" i="2" s="1"/>
  <c r="B5791" i="2"/>
  <c r="A5807" i="2"/>
  <c r="C5807" i="2"/>
  <c r="D5807" i="2" s="1"/>
  <c r="E5807" i="2" s="1"/>
  <c r="B5807" i="2"/>
  <c r="A5776" i="2"/>
  <c r="C5776" i="2"/>
  <c r="D5776" i="2" s="1"/>
  <c r="E5776" i="2" s="1"/>
  <c r="B5776" i="2"/>
  <c r="A5792" i="2"/>
  <c r="C5792" i="2"/>
  <c r="D5792" i="2" s="1"/>
  <c r="E5792" i="2" s="1"/>
  <c r="B5792" i="2"/>
  <c r="A5772" i="2"/>
  <c r="C5772" i="2"/>
  <c r="D5772" i="2" s="1"/>
  <c r="E5772" i="2" s="1"/>
  <c r="B5772" i="2"/>
  <c r="A5780" i="2"/>
  <c r="C5780" i="2"/>
  <c r="D5780" i="2" s="1"/>
  <c r="E5780" i="2" s="1"/>
  <c r="B5780" i="2"/>
  <c r="A5784" i="2"/>
  <c r="C5784" i="2"/>
  <c r="D5784" i="2" s="1"/>
  <c r="E5784" i="2" s="1"/>
  <c r="B5784" i="2"/>
  <c r="A5811" i="2"/>
  <c r="C5811" i="2"/>
  <c r="D5811" i="2" s="1"/>
  <c r="E5811" i="2" s="1"/>
  <c r="B5811" i="2"/>
  <c r="A5779" i="2"/>
  <c r="C5779" i="2"/>
  <c r="D5779" i="2" s="1"/>
  <c r="E5779" i="2" s="1"/>
  <c r="B5779" i="2"/>
  <c r="A5771" i="2"/>
  <c r="C5771" i="2"/>
  <c r="D5771" i="2" s="1"/>
  <c r="E5771" i="2" s="1"/>
  <c r="B5771" i="2"/>
  <c r="A5826" i="2"/>
  <c r="C5826" i="2"/>
  <c r="D5826" i="2" s="1"/>
  <c r="E5826" i="2" s="1"/>
  <c r="B5826" i="2"/>
  <c r="A5814" i="2"/>
  <c r="C5814" i="2"/>
  <c r="D5814" i="2" s="1"/>
  <c r="E5814" i="2" s="1"/>
  <c r="B5814" i="2"/>
  <c r="A5837" i="2"/>
  <c r="C5837" i="2"/>
  <c r="D5837" i="2" s="1"/>
  <c r="E5837" i="2" s="1"/>
  <c r="B5837" i="2"/>
  <c r="A5830" i="2"/>
  <c r="C5830" i="2"/>
  <c r="D5830" i="2" s="1"/>
  <c r="E5830" i="2" s="1"/>
  <c r="B5830" i="2"/>
  <c r="A5865" i="2"/>
  <c r="C5865" i="2"/>
  <c r="D5865" i="2" s="1"/>
  <c r="E5865" i="2" s="1"/>
  <c r="B5865" i="2"/>
  <c r="A5809" i="2"/>
  <c r="C5809" i="2"/>
  <c r="D5809" i="2" s="1"/>
  <c r="E5809" i="2" s="1"/>
  <c r="B5809" i="2"/>
  <c r="A5842" i="2"/>
  <c r="C5842" i="2"/>
  <c r="D5842" i="2" s="1"/>
  <c r="E5842" i="2" s="1"/>
  <c r="B5842" i="2"/>
  <c r="A5858" i="2"/>
  <c r="C5858" i="2"/>
  <c r="D5858" i="2" s="1"/>
  <c r="E5858" i="2" s="1"/>
  <c r="B5858" i="2"/>
  <c r="A5821" i="2"/>
  <c r="C5821" i="2"/>
  <c r="D5821" i="2" s="1"/>
  <c r="E5821" i="2" s="1"/>
  <c r="B5821" i="2"/>
  <c r="A5798" i="2"/>
  <c r="C5798" i="2"/>
  <c r="D5798" i="2" s="1"/>
  <c r="E5798" i="2" s="1"/>
  <c r="B5798" i="2"/>
  <c r="A5849" i="2"/>
  <c r="C5849" i="2"/>
  <c r="D5849" i="2" s="1"/>
  <c r="E5849" i="2" s="1"/>
  <c r="B5849" i="2"/>
  <c r="A5853" i="2"/>
  <c r="C5853" i="2"/>
  <c r="D5853" i="2" s="1"/>
  <c r="E5853" i="2" s="1"/>
  <c r="B5853" i="2"/>
  <c r="A5795" i="2"/>
  <c r="C5795" i="2"/>
  <c r="D5795" i="2" s="1"/>
  <c r="E5795" i="2" s="1"/>
  <c r="B5795" i="2"/>
  <c r="A5803" i="2"/>
  <c r="C5803" i="2"/>
  <c r="D5803" i="2" s="1"/>
  <c r="E5803" i="2" s="1"/>
  <c r="B5803" i="2"/>
  <c r="A5835" i="2"/>
  <c r="C5835" i="2"/>
  <c r="D5835" i="2" s="1"/>
  <c r="E5835" i="2" s="1"/>
  <c r="B5835" i="2"/>
  <c r="A5808" i="2"/>
  <c r="C5808" i="2"/>
  <c r="D5808" i="2" s="1"/>
  <c r="E5808" i="2" s="1"/>
  <c r="B5808" i="2"/>
  <c r="A5804" i="2"/>
  <c r="C5804" i="2"/>
  <c r="D5804" i="2" s="1"/>
  <c r="E5804" i="2" s="1"/>
  <c r="B5804" i="2"/>
  <c r="A5796" i="2"/>
  <c r="C5796" i="2"/>
  <c r="D5796" i="2" s="1"/>
  <c r="E5796" i="2" s="1"/>
  <c r="B5796" i="2"/>
  <c r="A5816" i="2"/>
  <c r="C5816" i="2"/>
  <c r="D5816" i="2" s="1"/>
  <c r="E5816" i="2" s="1"/>
  <c r="B5816" i="2"/>
  <c r="A5800" i="2"/>
  <c r="C5800" i="2"/>
  <c r="D5800" i="2" s="1"/>
  <c r="E5800" i="2" s="1"/>
  <c r="B5800" i="2"/>
  <c r="A5831" i="2"/>
  <c r="C5831" i="2"/>
  <c r="D5831" i="2" s="1"/>
  <c r="E5831" i="2" s="1"/>
  <c r="B5831" i="2"/>
  <c r="A5815" i="2"/>
  <c r="C5815" i="2"/>
  <c r="D5815" i="2" s="1"/>
  <c r="E5815" i="2" s="1"/>
  <c r="B5815" i="2"/>
  <c r="A5799" i="2"/>
  <c r="C5799" i="2"/>
  <c r="D5799" i="2" s="1"/>
  <c r="E5799" i="2" s="1"/>
  <c r="B5799" i="2"/>
  <c r="A5877" i="2"/>
  <c r="C5877" i="2"/>
  <c r="D5877" i="2" s="1"/>
  <c r="E5877" i="2" s="1"/>
  <c r="B5877" i="2"/>
  <c r="A5873" i="2"/>
  <c r="C5873" i="2"/>
  <c r="D5873" i="2" s="1"/>
  <c r="E5873" i="2" s="1"/>
  <c r="B5873" i="2"/>
  <c r="A5822" i="2"/>
  <c r="C5822" i="2"/>
  <c r="D5822" i="2" s="1"/>
  <c r="E5822" i="2" s="1"/>
  <c r="B5822" i="2"/>
  <c r="A5845" i="2"/>
  <c r="C5845" i="2"/>
  <c r="D5845" i="2" s="1"/>
  <c r="E5845" i="2" s="1"/>
  <c r="B5845" i="2"/>
  <c r="A5882" i="2"/>
  <c r="C5882" i="2"/>
  <c r="D5882" i="2" s="1"/>
  <c r="E5882" i="2" s="1"/>
  <c r="B5882" i="2"/>
  <c r="A5866" i="2"/>
  <c r="C5866" i="2"/>
  <c r="D5866" i="2" s="1"/>
  <c r="E5866" i="2" s="1"/>
  <c r="B5866" i="2"/>
  <c r="A5833" i="2"/>
  <c r="C5833" i="2"/>
  <c r="D5833" i="2" s="1"/>
  <c r="E5833" i="2" s="1"/>
  <c r="B5833" i="2"/>
  <c r="A5889" i="2"/>
  <c r="C5889" i="2"/>
  <c r="D5889" i="2" s="1"/>
  <c r="E5889" i="2" s="1"/>
  <c r="B5889" i="2"/>
  <c r="A5854" i="2"/>
  <c r="C5854" i="2"/>
  <c r="D5854" i="2" s="1"/>
  <c r="E5854" i="2" s="1"/>
  <c r="B5854" i="2"/>
  <c r="A5861" i="2"/>
  <c r="C5861" i="2"/>
  <c r="D5861" i="2" s="1"/>
  <c r="E5861" i="2" s="1"/>
  <c r="B5861" i="2"/>
  <c r="A5838" i="2"/>
  <c r="C5838" i="2"/>
  <c r="D5838" i="2" s="1"/>
  <c r="E5838" i="2" s="1"/>
  <c r="B5838" i="2"/>
  <c r="A5850" i="2"/>
  <c r="C5850" i="2"/>
  <c r="D5850" i="2" s="1"/>
  <c r="E5850" i="2" s="1"/>
  <c r="B5850" i="2"/>
  <c r="A5823" i="2"/>
  <c r="C5823" i="2"/>
  <c r="D5823" i="2" s="1"/>
  <c r="E5823" i="2" s="1"/>
  <c r="B5823" i="2"/>
  <c r="A5839" i="2"/>
  <c r="C5839" i="2"/>
  <c r="D5839" i="2" s="1"/>
  <c r="E5839" i="2" s="1"/>
  <c r="B5839" i="2"/>
  <c r="A5855" i="2"/>
  <c r="C5855" i="2"/>
  <c r="D5855" i="2" s="1"/>
  <c r="E5855" i="2" s="1"/>
  <c r="B5855" i="2"/>
  <c r="A5824" i="2"/>
  <c r="C5824" i="2"/>
  <c r="D5824" i="2" s="1"/>
  <c r="E5824" i="2" s="1"/>
  <c r="B5824" i="2"/>
  <c r="A5840" i="2"/>
  <c r="C5840" i="2"/>
  <c r="D5840" i="2" s="1"/>
  <c r="E5840" i="2" s="1"/>
  <c r="B5840" i="2"/>
  <c r="A5820" i="2"/>
  <c r="C5820" i="2"/>
  <c r="D5820" i="2" s="1"/>
  <c r="E5820" i="2" s="1"/>
  <c r="B5820" i="2"/>
  <c r="A5828" i="2"/>
  <c r="C5828" i="2"/>
  <c r="D5828" i="2" s="1"/>
  <c r="E5828" i="2" s="1"/>
  <c r="B5828" i="2"/>
  <c r="A5832" i="2"/>
  <c r="C5832" i="2"/>
  <c r="D5832" i="2" s="1"/>
  <c r="E5832" i="2" s="1"/>
  <c r="B5832" i="2"/>
  <c r="A5859" i="2"/>
  <c r="C5859" i="2"/>
  <c r="D5859" i="2" s="1"/>
  <c r="E5859" i="2" s="1"/>
  <c r="B5859" i="2"/>
  <c r="A5827" i="2"/>
  <c r="C5827" i="2"/>
  <c r="D5827" i="2" s="1"/>
  <c r="E5827" i="2" s="1"/>
  <c r="B5827" i="2"/>
  <c r="A5819" i="2"/>
  <c r="C5819" i="2"/>
  <c r="D5819" i="2" s="1"/>
  <c r="E5819" i="2" s="1"/>
  <c r="B5819" i="2"/>
  <c r="A5874" i="2"/>
  <c r="C5874" i="2"/>
  <c r="D5874" i="2"/>
  <c r="E5874" i="2" s="1"/>
  <c r="B5874" i="2"/>
  <c r="A5862" i="2"/>
  <c r="C5862" i="2"/>
  <c r="D5862" i="2" s="1"/>
  <c r="E5862" i="2" s="1"/>
  <c r="B5862" i="2"/>
  <c r="A5885" i="2"/>
  <c r="C5885" i="2"/>
  <c r="D5885" i="2" s="1"/>
  <c r="E5885" i="2" s="1"/>
  <c r="B5885" i="2"/>
  <c r="A5878" i="2"/>
  <c r="C5878" i="2"/>
  <c r="D5878" i="2" s="1"/>
  <c r="E5878" i="2" s="1"/>
  <c r="B5878" i="2"/>
  <c r="A5913" i="2"/>
  <c r="C5913" i="2"/>
  <c r="D5913" i="2" s="1"/>
  <c r="E5913" i="2" s="1"/>
  <c r="B5913" i="2"/>
  <c r="A5857" i="2"/>
  <c r="C5857" i="2"/>
  <c r="D5857" i="2" s="1"/>
  <c r="E5857" i="2" s="1"/>
  <c r="B5857" i="2"/>
  <c r="A5890" i="2"/>
  <c r="C5890" i="2"/>
  <c r="D5890" i="2" s="1"/>
  <c r="E5890" i="2" s="1"/>
  <c r="B5890" i="2"/>
  <c r="A5906" i="2"/>
  <c r="C5906" i="2"/>
  <c r="D5906" i="2" s="1"/>
  <c r="E5906" i="2" s="1"/>
  <c r="B5906" i="2"/>
  <c r="A5869" i="2"/>
  <c r="C5869" i="2"/>
  <c r="D5869" i="2" s="1"/>
  <c r="E5869" i="2" s="1"/>
  <c r="B5869" i="2"/>
  <c r="A5846" i="2"/>
  <c r="C5846" i="2"/>
  <c r="D5846" i="2" s="1"/>
  <c r="E5846" i="2" s="1"/>
  <c r="B5846" i="2"/>
  <c r="A5897" i="2"/>
  <c r="C5897" i="2"/>
  <c r="D5897" i="2" s="1"/>
  <c r="E5897" i="2" s="1"/>
  <c r="B5897" i="2"/>
  <c r="A5901" i="2"/>
  <c r="C5901" i="2"/>
  <c r="D5901" i="2" s="1"/>
  <c r="E5901" i="2" s="1"/>
  <c r="B5901" i="2"/>
  <c r="A5843" i="2"/>
  <c r="C5843" i="2"/>
  <c r="D5843" i="2" s="1"/>
  <c r="E5843" i="2" s="1"/>
  <c r="B5843" i="2"/>
  <c r="A5851" i="2"/>
  <c r="C5851" i="2"/>
  <c r="D5851" i="2" s="1"/>
  <c r="E5851" i="2" s="1"/>
  <c r="B5851" i="2"/>
  <c r="A5883" i="2"/>
  <c r="C5883" i="2"/>
  <c r="D5883" i="2" s="1"/>
  <c r="E5883" i="2" s="1"/>
  <c r="B5883" i="2"/>
  <c r="A5856" i="2"/>
  <c r="C5856" i="2"/>
  <c r="D5856" i="2" s="1"/>
  <c r="E5856" i="2" s="1"/>
  <c r="B5856" i="2"/>
  <c r="A5852" i="2"/>
  <c r="C5852" i="2"/>
  <c r="D5852" i="2" s="1"/>
  <c r="E5852" i="2" s="1"/>
  <c r="B5852" i="2"/>
  <c r="A5844" i="2"/>
  <c r="C5844" i="2"/>
  <c r="D5844" i="2" s="1"/>
  <c r="E5844" i="2" s="1"/>
  <c r="B5844" i="2"/>
  <c r="A5864" i="2"/>
  <c r="C5864" i="2"/>
  <c r="D5864" i="2" s="1"/>
  <c r="E5864" i="2" s="1"/>
  <c r="B5864" i="2"/>
  <c r="A5848" i="2"/>
  <c r="C5848" i="2"/>
  <c r="D5848" i="2" s="1"/>
  <c r="E5848" i="2" s="1"/>
  <c r="B5848" i="2"/>
  <c r="A5879" i="2"/>
  <c r="C5879" i="2"/>
  <c r="D5879" i="2" s="1"/>
  <c r="E5879" i="2" s="1"/>
  <c r="B5879" i="2"/>
  <c r="A5863" i="2"/>
  <c r="C5863" i="2"/>
  <c r="D5863" i="2" s="1"/>
  <c r="E5863" i="2" s="1"/>
  <c r="B5863" i="2"/>
  <c r="A5847" i="2"/>
  <c r="C5847" i="2"/>
  <c r="D5847" i="2" s="1"/>
  <c r="E5847" i="2" s="1"/>
  <c r="B5847" i="2"/>
  <c r="A5925" i="2"/>
  <c r="C5925" i="2"/>
  <c r="D5925" i="2" s="1"/>
  <c r="E5925" i="2" s="1"/>
  <c r="B5925" i="2"/>
  <c r="A5921" i="2"/>
  <c r="C5921" i="2"/>
  <c r="D5921" i="2" s="1"/>
  <c r="E5921" i="2" s="1"/>
  <c r="B5921" i="2"/>
  <c r="A5870" i="2"/>
  <c r="C5870" i="2"/>
  <c r="D5870" i="2" s="1"/>
  <c r="E5870" i="2" s="1"/>
  <c r="B5870" i="2"/>
  <c r="A5893" i="2"/>
  <c r="C5893" i="2"/>
  <c r="D5893" i="2" s="1"/>
  <c r="E5893" i="2" s="1"/>
  <c r="B5893" i="2"/>
  <c r="A5930" i="2"/>
  <c r="C5930" i="2"/>
  <c r="D5930" i="2" s="1"/>
  <c r="E5930" i="2" s="1"/>
  <c r="B5930" i="2"/>
  <c r="A5914" i="2"/>
  <c r="C5914" i="2"/>
  <c r="D5914" i="2" s="1"/>
  <c r="E5914" i="2" s="1"/>
  <c r="B5914" i="2"/>
  <c r="A5881" i="2"/>
  <c r="C5881" i="2"/>
  <c r="D5881" i="2" s="1"/>
  <c r="E5881" i="2" s="1"/>
  <c r="B5881" i="2"/>
  <c r="A5937" i="2"/>
  <c r="C5937" i="2"/>
  <c r="D5937" i="2" s="1"/>
  <c r="E5937" i="2" s="1"/>
  <c r="B5937" i="2"/>
  <c r="A5902" i="2"/>
  <c r="C5902" i="2"/>
  <c r="D5902" i="2" s="1"/>
  <c r="E5902" i="2" s="1"/>
  <c r="B5902" i="2"/>
  <c r="A5909" i="2"/>
  <c r="C5909" i="2"/>
  <c r="D5909" i="2" s="1"/>
  <c r="E5909" i="2" s="1"/>
  <c r="B5909" i="2"/>
  <c r="A5886" i="2"/>
  <c r="C5886" i="2"/>
  <c r="D5886" i="2" s="1"/>
  <c r="E5886" i="2" s="1"/>
  <c r="B5886" i="2"/>
  <c r="A5898" i="2"/>
  <c r="C5898" i="2"/>
  <c r="D5898" i="2" s="1"/>
  <c r="E5898" i="2" s="1"/>
  <c r="B5898" i="2"/>
  <c r="A5871" i="2"/>
  <c r="C5871" i="2"/>
  <c r="D5871" i="2" s="1"/>
  <c r="E5871" i="2" s="1"/>
  <c r="B5871" i="2"/>
  <c r="A5887" i="2"/>
  <c r="C5887" i="2"/>
  <c r="D5887" i="2" s="1"/>
  <c r="E5887" i="2" s="1"/>
  <c r="B5887" i="2"/>
  <c r="A5903" i="2"/>
  <c r="C5903" i="2"/>
  <c r="D5903" i="2" s="1"/>
  <c r="E5903" i="2" s="1"/>
  <c r="B5903" i="2"/>
  <c r="A5872" i="2"/>
  <c r="C5872" i="2"/>
  <c r="D5872" i="2" s="1"/>
  <c r="E5872" i="2" s="1"/>
  <c r="B5872" i="2"/>
  <c r="A5888" i="2"/>
  <c r="C5888" i="2"/>
  <c r="D5888" i="2" s="1"/>
  <c r="E5888" i="2" s="1"/>
  <c r="B5888" i="2"/>
  <c r="A5868" i="2"/>
  <c r="C5868" i="2"/>
  <c r="D5868" i="2" s="1"/>
  <c r="E5868" i="2" s="1"/>
  <c r="B5868" i="2"/>
  <c r="A5876" i="2"/>
  <c r="C5876" i="2"/>
  <c r="D5876" i="2" s="1"/>
  <c r="E5876" i="2" s="1"/>
  <c r="B5876" i="2"/>
  <c r="A5880" i="2"/>
  <c r="C5880" i="2"/>
  <c r="D5880" i="2" s="1"/>
  <c r="E5880" i="2" s="1"/>
  <c r="B5880" i="2"/>
  <c r="A5907" i="2"/>
  <c r="C5907" i="2"/>
  <c r="D5907" i="2" s="1"/>
  <c r="E5907" i="2" s="1"/>
  <c r="B5907" i="2"/>
  <c r="A5875" i="2"/>
  <c r="C5875" i="2"/>
  <c r="D5875" i="2" s="1"/>
  <c r="E5875" i="2" s="1"/>
  <c r="B5875" i="2"/>
  <c r="A5867" i="2"/>
  <c r="C5867" i="2"/>
  <c r="D5867" i="2" s="1"/>
  <c r="E5867" i="2" s="1"/>
  <c r="B5867" i="2"/>
  <c r="A5922" i="2"/>
  <c r="C5922" i="2"/>
  <c r="D5922" i="2" s="1"/>
  <c r="E5922" i="2" s="1"/>
  <c r="B5922" i="2"/>
  <c r="A5910" i="2"/>
  <c r="C5910" i="2"/>
  <c r="D5910" i="2" s="1"/>
  <c r="E5910" i="2" s="1"/>
  <c r="B5910" i="2"/>
  <c r="A5933" i="2"/>
  <c r="C5933" i="2"/>
  <c r="D5933" i="2" s="1"/>
  <c r="E5933" i="2" s="1"/>
  <c r="B5933" i="2"/>
  <c r="A5926" i="2"/>
  <c r="C5926" i="2"/>
  <c r="D5926" i="2" s="1"/>
  <c r="E5926" i="2" s="1"/>
  <c r="B5926" i="2"/>
  <c r="A5961" i="2"/>
  <c r="C5961" i="2"/>
  <c r="D5961" i="2" s="1"/>
  <c r="E5961" i="2" s="1"/>
  <c r="B5961" i="2"/>
  <c r="A5905" i="2"/>
  <c r="C5905" i="2"/>
  <c r="D5905" i="2" s="1"/>
  <c r="E5905" i="2" s="1"/>
  <c r="B5905" i="2"/>
  <c r="A5938" i="2"/>
  <c r="C5938" i="2"/>
  <c r="D5938" i="2" s="1"/>
  <c r="E5938" i="2" s="1"/>
  <c r="B5938" i="2"/>
  <c r="A5954" i="2"/>
  <c r="C5954" i="2"/>
  <c r="D5954" i="2" s="1"/>
  <c r="E5954" i="2" s="1"/>
  <c r="B5954" i="2"/>
  <c r="A5917" i="2"/>
  <c r="C5917" i="2"/>
  <c r="D5917" i="2" s="1"/>
  <c r="E5917" i="2" s="1"/>
  <c r="B5917" i="2"/>
  <c r="A5894" i="2"/>
  <c r="C5894" i="2"/>
  <c r="D5894" i="2" s="1"/>
  <c r="E5894" i="2" s="1"/>
  <c r="B5894" i="2"/>
  <c r="A5945" i="2"/>
  <c r="C5945" i="2"/>
  <c r="D5945" i="2" s="1"/>
  <c r="E5945" i="2" s="1"/>
  <c r="B5945" i="2"/>
  <c r="A5949" i="2"/>
  <c r="C5949" i="2"/>
  <c r="D5949" i="2" s="1"/>
  <c r="E5949" i="2" s="1"/>
  <c r="B5949" i="2"/>
  <c r="A5891" i="2"/>
  <c r="C5891" i="2"/>
  <c r="D5891" i="2" s="1"/>
  <c r="E5891" i="2" s="1"/>
  <c r="B5891" i="2"/>
  <c r="A5899" i="2"/>
  <c r="C5899" i="2"/>
  <c r="D5899" i="2"/>
  <c r="E5899" i="2" s="1"/>
  <c r="B5899" i="2"/>
  <c r="A5931" i="2"/>
  <c r="C5931" i="2"/>
  <c r="D5931" i="2" s="1"/>
  <c r="E5931" i="2" s="1"/>
  <c r="B5931" i="2"/>
  <c r="A5904" i="2"/>
  <c r="C5904" i="2"/>
  <c r="D5904" i="2" s="1"/>
  <c r="E5904" i="2" s="1"/>
  <c r="B5904" i="2"/>
  <c r="A5900" i="2"/>
  <c r="C5900" i="2"/>
  <c r="D5900" i="2" s="1"/>
  <c r="E5900" i="2" s="1"/>
  <c r="B5900" i="2"/>
  <c r="A5892" i="2"/>
  <c r="C5892" i="2"/>
  <c r="D5892" i="2" s="1"/>
  <c r="E5892" i="2" s="1"/>
  <c r="B5892" i="2"/>
  <c r="A5912" i="2"/>
  <c r="C5912" i="2"/>
  <c r="D5912" i="2" s="1"/>
  <c r="E5912" i="2" s="1"/>
  <c r="B5912" i="2"/>
  <c r="A5896" i="2"/>
  <c r="C5896" i="2"/>
  <c r="D5896" i="2" s="1"/>
  <c r="E5896" i="2" s="1"/>
  <c r="B5896" i="2"/>
  <c r="A5927" i="2"/>
  <c r="C5927" i="2"/>
  <c r="D5927" i="2" s="1"/>
  <c r="E5927" i="2" s="1"/>
  <c r="B5927" i="2"/>
  <c r="A5911" i="2"/>
  <c r="C5911" i="2"/>
  <c r="D5911" i="2" s="1"/>
  <c r="E5911" i="2" s="1"/>
  <c r="B5911" i="2"/>
  <c r="A5895" i="2"/>
  <c r="C5895" i="2"/>
  <c r="D5895" i="2" s="1"/>
  <c r="E5895" i="2" s="1"/>
  <c r="B5895" i="2"/>
  <c r="A5973" i="2"/>
  <c r="C5973" i="2"/>
  <c r="D5973" i="2" s="1"/>
  <c r="E5973" i="2" s="1"/>
  <c r="B5973" i="2"/>
  <c r="A5969" i="2"/>
  <c r="C5969" i="2"/>
  <c r="D5969" i="2" s="1"/>
  <c r="E5969" i="2" s="1"/>
  <c r="B5969" i="2"/>
  <c r="A5918" i="2"/>
  <c r="C5918" i="2"/>
  <c r="D5918" i="2" s="1"/>
  <c r="E5918" i="2" s="1"/>
  <c r="B5918" i="2"/>
  <c r="A5941" i="2"/>
  <c r="C5941" i="2"/>
  <c r="D5941" i="2" s="1"/>
  <c r="E5941" i="2" s="1"/>
  <c r="B5941" i="2"/>
  <c r="A5978" i="2"/>
  <c r="C5978" i="2"/>
  <c r="D5978" i="2" s="1"/>
  <c r="E5978" i="2" s="1"/>
  <c r="B5978" i="2"/>
  <c r="A5962" i="2"/>
  <c r="C5962" i="2"/>
  <c r="D5962" i="2" s="1"/>
  <c r="E5962" i="2" s="1"/>
  <c r="B5962" i="2"/>
  <c r="A5929" i="2"/>
  <c r="C5929" i="2"/>
  <c r="D5929" i="2" s="1"/>
  <c r="E5929" i="2" s="1"/>
  <c r="B5929" i="2"/>
  <c r="A5985" i="2"/>
  <c r="C5985" i="2"/>
  <c r="D5985" i="2" s="1"/>
  <c r="E5985" i="2" s="1"/>
  <c r="B5985" i="2"/>
  <c r="A5950" i="2"/>
  <c r="C5950" i="2"/>
  <c r="D5950" i="2" s="1"/>
  <c r="E5950" i="2" s="1"/>
  <c r="B5950" i="2"/>
  <c r="A5957" i="2"/>
  <c r="C5957" i="2"/>
  <c r="D5957" i="2" s="1"/>
  <c r="E5957" i="2" s="1"/>
  <c r="B5957" i="2"/>
  <c r="A5934" i="2"/>
  <c r="C5934" i="2"/>
  <c r="D5934" i="2" s="1"/>
  <c r="E5934" i="2" s="1"/>
  <c r="B5934" i="2"/>
  <c r="A5946" i="2"/>
  <c r="C5946" i="2"/>
  <c r="D5946" i="2" s="1"/>
  <c r="E5946" i="2" s="1"/>
  <c r="B5946" i="2"/>
  <c r="A5919" i="2"/>
  <c r="C5919" i="2"/>
  <c r="D5919" i="2" s="1"/>
  <c r="E5919" i="2" s="1"/>
  <c r="B5919" i="2"/>
  <c r="A5935" i="2"/>
  <c r="C5935" i="2"/>
  <c r="D5935" i="2" s="1"/>
  <c r="E5935" i="2" s="1"/>
  <c r="B5935" i="2"/>
  <c r="A5951" i="2"/>
  <c r="C5951" i="2"/>
  <c r="D5951" i="2" s="1"/>
  <c r="E5951" i="2" s="1"/>
  <c r="B5951" i="2"/>
  <c r="A5920" i="2"/>
  <c r="C5920" i="2"/>
  <c r="D5920" i="2" s="1"/>
  <c r="E5920" i="2" s="1"/>
  <c r="B5920" i="2"/>
  <c r="A5936" i="2"/>
  <c r="C5936" i="2"/>
  <c r="D5936" i="2" s="1"/>
  <c r="E5936" i="2" s="1"/>
  <c r="B5936" i="2"/>
  <c r="A5916" i="2"/>
  <c r="C5916" i="2"/>
  <c r="D5916" i="2" s="1"/>
  <c r="E5916" i="2" s="1"/>
  <c r="B5916" i="2"/>
  <c r="A5924" i="2"/>
  <c r="C5924" i="2"/>
  <c r="D5924" i="2" s="1"/>
  <c r="E5924" i="2" s="1"/>
  <c r="B5924" i="2"/>
  <c r="A5928" i="2"/>
  <c r="C5928" i="2"/>
  <c r="D5928" i="2" s="1"/>
  <c r="E5928" i="2" s="1"/>
  <c r="B5928" i="2"/>
  <c r="A5955" i="2"/>
  <c r="C5955" i="2"/>
  <c r="D5955" i="2" s="1"/>
  <c r="E5955" i="2" s="1"/>
  <c r="B5955" i="2"/>
  <c r="A5923" i="2"/>
  <c r="C5923" i="2"/>
  <c r="D5923" i="2" s="1"/>
  <c r="E5923" i="2" s="1"/>
  <c r="B5923" i="2"/>
  <c r="A5915" i="2"/>
  <c r="C5915" i="2"/>
  <c r="D5915" i="2" s="1"/>
  <c r="E5915" i="2" s="1"/>
  <c r="B5915" i="2"/>
  <c r="A5970" i="2"/>
  <c r="C5970" i="2"/>
  <c r="D5970" i="2" s="1"/>
  <c r="E5970" i="2" s="1"/>
  <c r="B5970" i="2"/>
  <c r="A5958" i="2"/>
  <c r="C5958" i="2"/>
  <c r="D5958" i="2"/>
  <c r="E5958" i="2" s="1"/>
  <c r="B5958" i="2"/>
  <c r="A5981" i="2"/>
  <c r="C5981" i="2"/>
  <c r="D5981" i="2" s="1"/>
  <c r="E5981" i="2" s="1"/>
  <c r="B5981" i="2"/>
  <c r="A5974" i="2"/>
  <c r="C5974" i="2"/>
  <c r="D5974" i="2" s="1"/>
  <c r="E5974" i="2" s="1"/>
  <c r="B5974" i="2"/>
  <c r="A6009" i="2"/>
  <c r="C6009" i="2"/>
  <c r="D6009" i="2" s="1"/>
  <c r="E6009" i="2" s="1"/>
  <c r="B6009" i="2"/>
  <c r="A5953" i="2"/>
  <c r="C5953" i="2"/>
  <c r="D5953" i="2" s="1"/>
  <c r="E5953" i="2" s="1"/>
  <c r="B5953" i="2"/>
  <c r="A5986" i="2"/>
  <c r="C5986" i="2"/>
  <c r="D5986" i="2" s="1"/>
  <c r="E5986" i="2" s="1"/>
  <c r="B5986" i="2"/>
  <c r="A6002" i="2"/>
  <c r="C6002" i="2"/>
  <c r="D6002" i="2" s="1"/>
  <c r="E6002" i="2"/>
  <c r="B6002" i="2"/>
  <c r="A5965" i="2"/>
  <c r="C5965" i="2"/>
  <c r="D5965" i="2" s="1"/>
  <c r="E5965" i="2"/>
  <c r="B5965" i="2"/>
  <c r="A5942" i="2"/>
  <c r="C5942" i="2"/>
  <c r="D5942" i="2"/>
  <c r="E5942" i="2" s="1"/>
  <c r="B5942" i="2"/>
  <c r="A5993" i="2"/>
  <c r="C5993" i="2"/>
  <c r="D5993" i="2" s="1"/>
  <c r="E5993" i="2" s="1"/>
  <c r="B5993" i="2"/>
  <c r="A5997" i="2"/>
  <c r="C5997" i="2"/>
  <c r="D5997" i="2" s="1"/>
  <c r="E5997" i="2" s="1"/>
  <c r="B5997" i="2"/>
  <c r="A5939" i="2"/>
  <c r="C5939" i="2"/>
  <c r="D5939" i="2" s="1"/>
  <c r="E5939" i="2" s="1"/>
  <c r="B5939" i="2"/>
  <c r="A5947" i="2"/>
  <c r="C5947" i="2"/>
  <c r="D5947" i="2" s="1"/>
  <c r="E5947" i="2" s="1"/>
  <c r="B5947" i="2"/>
  <c r="A5979" i="2"/>
  <c r="C5979" i="2"/>
  <c r="D5979" i="2" s="1"/>
  <c r="E5979" i="2" s="1"/>
  <c r="B5979" i="2"/>
  <c r="A5952" i="2"/>
  <c r="C5952" i="2"/>
  <c r="D5952" i="2" s="1"/>
  <c r="E5952" i="2"/>
  <c r="B5952" i="2"/>
  <c r="A5948" i="2"/>
  <c r="C5948" i="2"/>
  <c r="D5948" i="2" s="1"/>
  <c r="E5948" i="2"/>
  <c r="B5948" i="2"/>
  <c r="A5940" i="2"/>
  <c r="C5940" i="2"/>
  <c r="D5940" i="2"/>
  <c r="E5940" i="2" s="1"/>
  <c r="B5940" i="2"/>
  <c r="A5960" i="2"/>
  <c r="C5960" i="2"/>
  <c r="D5960" i="2" s="1"/>
  <c r="E5960" i="2" s="1"/>
  <c r="B5960" i="2"/>
  <c r="A5944" i="2"/>
  <c r="C5944" i="2"/>
  <c r="D5944" i="2" s="1"/>
  <c r="E5944" i="2" s="1"/>
  <c r="B5944" i="2"/>
  <c r="A5975" i="2"/>
  <c r="C5975" i="2"/>
  <c r="D5975" i="2" s="1"/>
  <c r="E5975" i="2" s="1"/>
  <c r="B5975" i="2"/>
  <c r="A5959" i="2"/>
  <c r="C5959" i="2"/>
  <c r="D5959" i="2" s="1"/>
  <c r="E5959" i="2" s="1"/>
  <c r="B5959" i="2"/>
  <c r="A5943" i="2"/>
  <c r="C5943" i="2"/>
  <c r="D5943" i="2" s="1"/>
  <c r="E5943" i="2" s="1"/>
  <c r="B5943" i="2"/>
  <c r="A6021" i="2"/>
  <c r="C6021" i="2"/>
  <c r="D6021" i="2" s="1"/>
  <c r="E6021" i="2" s="1"/>
  <c r="B6021" i="2"/>
  <c r="A6017" i="2"/>
  <c r="C6017" i="2"/>
  <c r="D6017" i="2" s="1"/>
  <c r="E6017" i="2" s="1"/>
  <c r="B6017" i="2"/>
  <c r="A5966" i="2"/>
  <c r="C5966" i="2"/>
  <c r="D5966" i="2" s="1"/>
  <c r="E5966" i="2" s="1"/>
  <c r="B5966" i="2"/>
  <c r="A5989" i="2"/>
  <c r="C5989" i="2"/>
  <c r="D5989" i="2" s="1"/>
  <c r="E5989" i="2" s="1"/>
  <c r="B5989" i="2"/>
  <c r="A6026" i="2"/>
  <c r="C6026" i="2"/>
  <c r="D6026" i="2" s="1"/>
  <c r="E6026" i="2" s="1"/>
  <c r="B6026" i="2"/>
  <c r="A6010" i="2"/>
  <c r="C6010" i="2"/>
  <c r="D6010" i="2" s="1"/>
  <c r="E6010" i="2" s="1"/>
  <c r="B6010" i="2"/>
  <c r="A5977" i="2"/>
  <c r="C5977" i="2"/>
  <c r="D5977" i="2" s="1"/>
  <c r="E5977" i="2" s="1"/>
  <c r="B5977" i="2"/>
  <c r="A6033" i="2"/>
  <c r="C6033" i="2"/>
  <c r="D6033" i="2" s="1"/>
  <c r="E6033" i="2" s="1"/>
  <c r="B6033" i="2"/>
  <c r="A5998" i="2"/>
  <c r="C5998" i="2"/>
  <c r="D5998" i="2" s="1"/>
  <c r="E5998" i="2" s="1"/>
  <c r="B5998" i="2"/>
  <c r="A6005" i="2"/>
  <c r="C6005" i="2"/>
  <c r="D6005" i="2" s="1"/>
  <c r="E6005" i="2" s="1"/>
  <c r="B6005" i="2"/>
  <c r="A5982" i="2"/>
  <c r="C5982" i="2"/>
  <c r="D5982" i="2" s="1"/>
  <c r="E5982" i="2" s="1"/>
  <c r="B5982" i="2"/>
  <c r="A5994" i="2"/>
  <c r="C5994" i="2"/>
  <c r="D5994" i="2" s="1"/>
  <c r="E5994" i="2"/>
  <c r="B5994" i="2"/>
  <c r="A5967" i="2"/>
  <c r="C5967" i="2"/>
  <c r="D5967" i="2" s="1"/>
  <c r="E5967" i="2" s="1"/>
  <c r="B5967" i="2"/>
  <c r="A5983" i="2"/>
  <c r="C5983" i="2"/>
  <c r="D5983" i="2" s="1"/>
  <c r="E5983" i="2" s="1"/>
  <c r="B5983" i="2"/>
  <c r="A5999" i="2"/>
  <c r="C5999" i="2"/>
  <c r="D5999" i="2" s="1"/>
  <c r="E5999" i="2" s="1"/>
  <c r="B5999" i="2"/>
  <c r="A5968" i="2"/>
  <c r="C5968" i="2"/>
  <c r="D5968" i="2" s="1"/>
  <c r="E5968" i="2" s="1"/>
  <c r="B5968" i="2"/>
  <c r="A5984" i="2"/>
  <c r="C5984" i="2"/>
  <c r="D5984" i="2"/>
  <c r="E5984" i="2" s="1"/>
  <c r="B5984" i="2"/>
  <c r="A5964" i="2"/>
  <c r="C5964" i="2"/>
  <c r="D5964" i="2" s="1"/>
  <c r="E5964" i="2" s="1"/>
  <c r="B5964" i="2"/>
  <c r="A5972" i="2"/>
  <c r="C5972" i="2"/>
  <c r="D5972" i="2" s="1"/>
  <c r="E5972" i="2" s="1"/>
  <c r="B5972" i="2"/>
  <c r="A5976" i="2"/>
  <c r="C5976" i="2"/>
  <c r="D5976" i="2" s="1"/>
  <c r="E5976" i="2" s="1"/>
  <c r="B5976" i="2"/>
  <c r="A6003" i="2"/>
  <c r="C6003" i="2"/>
  <c r="D6003" i="2" s="1"/>
  <c r="E6003" i="2" s="1"/>
  <c r="B6003" i="2"/>
  <c r="A5971" i="2"/>
  <c r="C5971" i="2"/>
  <c r="D5971" i="2" s="1"/>
  <c r="E5971" i="2" s="1"/>
  <c r="B5971" i="2"/>
  <c r="A5963" i="2"/>
  <c r="C5963" i="2"/>
  <c r="D5963" i="2" s="1"/>
  <c r="E5963" i="2" s="1"/>
  <c r="B5963" i="2"/>
  <c r="A6018" i="2"/>
  <c r="C6018" i="2"/>
  <c r="D6018" i="2" s="1"/>
  <c r="E6018" i="2" s="1"/>
  <c r="B6018" i="2"/>
  <c r="A6006" i="2"/>
  <c r="C6006" i="2"/>
  <c r="D6006" i="2" s="1"/>
  <c r="E6006" i="2" s="1"/>
  <c r="B6006" i="2"/>
  <c r="A6029" i="2"/>
  <c r="C6029" i="2"/>
  <c r="D6029" i="2" s="1"/>
  <c r="E6029" i="2" s="1"/>
  <c r="B6029" i="2"/>
  <c r="A6022" i="2"/>
  <c r="C6022" i="2"/>
  <c r="D6022" i="2" s="1"/>
  <c r="E6022" i="2" s="1"/>
  <c r="B6022" i="2"/>
  <c r="A6057" i="2"/>
  <c r="C6057" i="2"/>
  <c r="D6057" i="2" s="1"/>
  <c r="E6057" i="2" s="1"/>
  <c r="B6057" i="2"/>
  <c r="A6001" i="2"/>
  <c r="C6001" i="2"/>
  <c r="D6001" i="2" s="1"/>
  <c r="E6001" i="2" s="1"/>
  <c r="B6001" i="2"/>
  <c r="A6034" i="2"/>
  <c r="C6034" i="2"/>
  <c r="D6034" i="2" s="1"/>
  <c r="E6034" i="2" s="1"/>
  <c r="B6034" i="2"/>
  <c r="A6050" i="2"/>
  <c r="C6050" i="2"/>
  <c r="D6050" i="2" s="1"/>
  <c r="E6050" i="2"/>
  <c r="B6050" i="2"/>
  <c r="A6013" i="2"/>
  <c r="C6013" i="2"/>
  <c r="D6013" i="2" s="1"/>
  <c r="E6013" i="2" s="1"/>
  <c r="B6013" i="2"/>
  <c r="A5990" i="2"/>
  <c r="C5990" i="2"/>
  <c r="D5990" i="2" s="1"/>
  <c r="E5990" i="2" s="1"/>
  <c r="B5990" i="2"/>
  <c r="A6041" i="2"/>
  <c r="C6041" i="2"/>
  <c r="D6041" i="2" s="1"/>
  <c r="E6041" i="2" s="1"/>
  <c r="B6041" i="2"/>
  <c r="A6045" i="2"/>
  <c r="C6045" i="2"/>
  <c r="D6045" i="2" s="1"/>
  <c r="E6045" i="2" s="1"/>
  <c r="B6045" i="2"/>
  <c r="A5987" i="2"/>
  <c r="C5987" i="2"/>
  <c r="D5987" i="2" s="1"/>
  <c r="E5987" i="2" s="1"/>
  <c r="B5987" i="2"/>
  <c r="A5995" i="2"/>
  <c r="C5995" i="2"/>
  <c r="D5995" i="2" s="1"/>
  <c r="E5995" i="2" s="1"/>
  <c r="B5995" i="2"/>
  <c r="A6027" i="2"/>
  <c r="C6027" i="2"/>
  <c r="D6027" i="2" s="1"/>
  <c r="E6027" i="2" s="1"/>
  <c r="B6027" i="2"/>
  <c r="A6000" i="2"/>
  <c r="C6000" i="2"/>
  <c r="D6000" i="2" s="1"/>
  <c r="E6000" i="2" s="1"/>
  <c r="B6000" i="2"/>
  <c r="A5996" i="2"/>
  <c r="C5996" i="2"/>
  <c r="D5996" i="2" s="1"/>
  <c r="E5996" i="2" s="1"/>
  <c r="B5996" i="2"/>
  <c r="A5988" i="2"/>
  <c r="C5988" i="2"/>
  <c r="D5988" i="2" s="1"/>
  <c r="E5988" i="2" s="1"/>
  <c r="B5988" i="2"/>
  <c r="A6008" i="2"/>
  <c r="C6008" i="2"/>
  <c r="D6008" i="2" s="1"/>
  <c r="E6008" i="2" s="1"/>
  <c r="B6008" i="2"/>
  <c r="A5992" i="2"/>
  <c r="C5992" i="2"/>
  <c r="D5992" i="2" s="1"/>
  <c r="E5992" i="2" s="1"/>
  <c r="B5992" i="2"/>
  <c r="A6023" i="2"/>
  <c r="C6023" i="2"/>
  <c r="D6023" i="2" s="1"/>
  <c r="E6023" i="2" s="1"/>
  <c r="B6023" i="2"/>
  <c r="A6007" i="2"/>
  <c r="C6007" i="2"/>
  <c r="D6007" i="2" s="1"/>
  <c r="E6007" i="2" s="1"/>
  <c r="B6007" i="2"/>
  <c r="A5991" i="2"/>
  <c r="C5991" i="2"/>
  <c r="D5991" i="2" s="1"/>
  <c r="E5991" i="2" s="1"/>
  <c r="B5991" i="2"/>
  <c r="A6069" i="2"/>
  <c r="C6069" i="2"/>
  <c r="D6069" i="2" s="1"/>
  <c r="E6069" i="2" s="1"/>
  <c r="B6069" i="2"/>
  <c r="A6065" i="2"/>
  <c r="C6065" i="2"/>
  <c r="D6065" i="2" s="1"/>
  <c r="E6065" i="2" s="1"/>
  <c r="B6065" i="2"/>
  <c r="A6014" i="2"/>
  <c r="C6014" i="2"/>
  <c r="D6014" i="2" s="1"/>
  <c r="E6014" i="2" s="1"/>
  <c r="B6014" i="2"/>
  <c r="A6037" i="2"/>
  <c r="C6037" i="2"/>
  <c r="D6037" i="2" s="1"/>
  <c r="E6037" i="2"/>
  <c r="B6037" i="2"/>
  <c r="A6074" i="2"/>
  <c r="C6074" i="2"/>
  <c r="D6074" i="2" s="1"/>
  <c r="E6074" i="2" s="1"/>
  <c r="B6074" i="2"/>
  <c r="A6058" i="2"/>
  <c r="C6058" i="2"/>
  <c r="D6058" i="2" s="1"/>
  <c r="E6058" i="2" s="1"/>
  <c r="B6058" i="2"/>
  <c r="A6025" i="2"/>
  <c r="C6025" i="2"/>
  <c r="D6025" i="2" s="1"/>
  <c r="E6025" i="2" s="1"/>
  <c r="B6025" i="2"/>
  <c r="A6081" i="2"/>
  <c r="C6081" i="2"/>
  <c r="D6081" i="2" s="1"/>
  <c r="E6081" i="2" s="1"/>
  <c r="B6081" i="2"/>
  <c r="A6046" i="2"/>
  <c r="C6046" i="2"/>
  <c r="D6046" i="2" s="1"/>
  <c r="E6046" i="2"/>
  <c r="B6046" i="2"/>
  <c r="A6053" i="2"/>
  <c r="C6053" i="2"/>
  <c r="D6053" i="2" s="1"/>
  <c r="E6053" i="2" s="1"/>
  <c r="B6053" i="2"/>
  <c r="A6030" i="2"/>
  <c r="C6030" i="2"/>
  <c r="D6030" i="2" s="1"/>
  <c r="E6030" i="2" s="1"/>
  <c r="B6030" i="2"/>
  <c r="A6042" i="2"/>
  <c r="C6042" i="2"/>
  <c r="D6042" i="2" s="1"/>
  <c r="E6042" i="2" s="1"/>
  <c r="B6042" i="2"/>
  <c r="A6015" i="2"/>
  <c r="C6015" i="2"/>
  <c r="D6015" i="2" s="1"/>
  <c r="E6015" i="2" s="1"/>
  <c r="B6015" i="2"/>
  <c r="A6031" i="2"/>
  <c r="C6031" i="2"/>
  <c r="D6031" i="2"/>
  <c r="E6031" i="2" s="1"/>
  <c r="B6031" i="2"/>
  <c r="A6047" i="2"/>
  <c r="C6047" i="2"/>
  <c r="D6047" i="2" s="1"/>
  <c r="E6047" i="2" s="1"/>
  <c r="B6047" i="2"/>
  <c r="A6016" i="2"/>
  <c r="C6016" i="2"/>
  <c r="D6016" i="2" s="1"/>
  <c r="E6016" i="2" s="1"/>
  <c r="B6016" i="2"/>
  <c r="A6032" i="2"/>
  <c r="C6032" i="2"/>
  <c r="D6032" i="2" s="1"/>
  <c r="E6032" i="2" s="1"/>
  <c r="B6032" i="2"/>
  <c r="A6012" i="2"/>
  <c r="C6012" i="2"/>
  <c r="D6012" i="2" s="1"/>
  <c r="E6012" i="2" s="1"/>
  <c r="B6012" i="2"/>
  <c r="A6020" i="2"/>
  <c r="C6020" i="2"/>
  <c r="D6020" i="2" s="1"/>
  <c r="E6020" i="2"/>
  <c r="B6020" i="2"/>
  <c r="A6024" i="2"/>
  <c r="C6024" i="2"/>
  <c r="D6024" i="2" s="1"/>
  <c r="E6024" i="2" s="1"/>
  <c r="B6024" i="2"/>
  <c r="A6051" i="2"/>
  <c r="C6051" i="2"/>
  <c r="D6051" i="2" s="1"/>
  <c r="E6051" i="2" s="1"/>
  <c r="B6051" i="2"/>
  <c r="A6019" i="2"/>
  <c r="C6019" i="2"/>
  <c r="D6019" i="2" s="1"/>
  <c r="E6019" i="2" s="1"/>
  <c r="B6019" i="2"/>
  <c r="A6011" i="2"/>
  <c r="C6011" i="2"/>
  <c r="D6011" i="2" s="1"/>
  <c r="E6011" i="2" s="1"/>
  <c r="B6011" i="2"/>
  <c r="A6066" i="2"/>
  <c r="C6066" i="2"/>
  <c r="D6066" i="2" s="1"/>
  <c r="E6066" i="2" s="1"/>
  <c r="B6066" i="2"/>
  <c r="A6054" i="2"/>
  <c r="C6054" i="2"/>
  <c r="D6054" i="2" s="1"/>
  <c r="E6054" i="2" s="1"/>
  <c r="B6054" i="2"/>
  <c r="A6077" i="2"/>
  <c r="C6077" i="2"/>
  <c r="D6077" i="2" s="1"/>
  <c r="E6077" i="2" s="1"/>
  <c r="B6077" i="2"/>
  <c r="A6070" i="2"/>
  <c r="C6070" i="2"/>
  <c r="D6070" i="2" s="1"/>
  <c r="E6070" i="2"/>
  <c r="B6070" i="2"/>
  <c r="A6105" i="2"/>
  <c r="C6105" i="2"/>
  <c r="D6105" i="2" s="1"/>
  <c r="E6105" i="2" s="1"/>
  <c r="B6105" i="2"/>
  <c r="A6049" i="2"/>
  <c r="C6049" i="2"/>
  <c r="D6049" i="2" s="1"/>
  <c r="E6049" i="2" s="1"/>
  <c r="B6049" i="2"/>
  <c r="A6082" i="2"/>
  <c r="C6082" i="2"/>
  <c r="D6082" i="2" s="1"/>
  <c r="E6082" i="2" s="1"/>
  <c r="B6082" i="2"/>
  <c r="A6098" i="2"/>
  <c r="C6098" i="2"/>
  <c r="D6098" i="2" s="1"/>
  <c r="E6098" i="2" s="1"/>
  <c r="B6098" i="2"/>
  <c r="A6061" i="2"/>
  <c r="C6061" i="2"/>
  <c r="D6061" i="2" s="1"/>
  <c r="E6061" i="2" s="1"/>
  <c r="B6061" i="2"/>
  <c r="A6038" i="2"/>
  <c r="C6038" i="2"/>
  <c r="D6038" i="2" s="1"/>
  <c r="E6038" i="2" s="1"/>
  <c r="B6038" i="2"/>
  <c r="A6089" i="2"/>
  <c r="C6089" i="2"/>
  <c r="D6089" i="2" s="1"/>
  <c r="E6089" i="2" s="1"/>
  <c r="B6089" i="2"/>
  <c r="A6093" i="2"/>
  <c r="C6093" i="2"/>
  <c r="D6093" i="2" s="1"/>
  <c r="E6093" i="2" s="1"/>
  <c r="B6093" i="2"/>
  <c r="A6035" i="2"/>
  <c r="C6035" i="2"/>
  <c r="D6035" i="2" s="1"/>
  <c r="E6035" i="2" s="1"/>
  <c r="B6035" i="2"/>
  <c r="A6043" i="2"/>
  <c r="C6043" i="2"/>
  <c r="D6043" i="2" s="1"/>
  <c r="E6043" i="2" s="1"/>
  <c r="B6043" i="2"/>
  <c r="A6075" i="2"/>
  <c r="C6075" i="2"/>
  <c r="D6075" i="2" s="1"/>
  <c r="E6075" i="2" s="1"/>
  <c r="B6075" i="2"/>
  <c r="A6048" i="2"/>
  <c r="C6048" i="2"/>
  <c r="D6048" i="2" s="1"/>
  <c r="E6048" i="2" s="1"/>
  <c r="B6048" i="2"/>
  <c r="A6044" i="2"/>
  <c r="C6044" i="2"/>
  <c r="D6044" i="2" s="1"/>
  <c r="E6044" i="2" s="1"/>
  <c r="B6044" i="2"/>
  <c r="A6036" i="2"/>
  <c r="C6036" i="2"/>
  <c r="D6036" i="2" s="1"/>
  <c r="E6036" i="2" s="1"/>
  <c r="B6036" i="2"/>
  <c r="A6056" i="2"/>
  <c r="C6056" i="2"/>
  <c r="D6056" i="2" s="1"/>
  <c r="E6056" i="2" s="1"/>
  <c r="B6056" i="2"/>
  <c r="A6040" i="2"/>
  <c r="C6040" i="2"/>
  <c r="D6040" i="2" s="1"/>
  <c r="E6040" i="2" s="1"/>
  <c r="B6040" i="2"/>
  <c r="A6071" i="2"/>
  <c r="C6071" i="2"/>
  <c r="D6071" i="2" s="1"/>
  <c r="E6071" i="2" s="1"/>
  <c r="B6071" i="2"/>
  <c r="A6055" i="2"/>
  <c r="C6055" i="2"/>
  <c r="D6055" i="2" s="1"/>
  <c r="E6055" i="2" s="1"/>
  <c r="B6055" i="2"/>
  <c r="A6039" i="2"/>
  <c r="C6039" i="2"/>
  <c r="D6039" i="2" s="1"/>
  <c r="E6039" i="2"/>
  <c r="B6039" i="2"/>
  <c r="A6117" i="2"/>
  <c r="C6117" i="2"/>
  <c r="D6117" i="2" s="1"/>
  <c r="E6117" i="2" s="1"/>
  <c r="B6117" i="2"/>
  <c r="A6113" i="2"/>
  <c r="C6113" i="2"/>
  <c r="D6113" i="2" s="1"/>
  <c r="E6113" i="2" s="1"/>
  <c r="B6113" i="2"/>
  <c r="A6062" i="2"/>
  <c r="C6062" i="2"/>
  <c r="D6062" i="2" s="1"/>
  <c r="E6062" i="2" s="1"/>
  <c r="B6062" i="2"/>
  <c r="A6085" i="2"/>
  <c r="C6085" i="2"/>
  <c r="D6085" i="2" s="1"/>
  <c r="E6085" i="2" s="1"/>
  <c r="B6085" i="2"/>
  <c r="A6122" i="2"/>
  <c r="C6122" i="2"/>
  <c r="D6122" i="2" s="1"/>
  <c r="E6122" i="2" s="1"/>
  <c r="B6122" i="2"/>
  <c r="A6106" i="2"/>
  <c r="C6106" i="2"/>
  <c r="D6106" i="2"/>
  <c r="E6106" i="2" s="1"/>
  <c r="B6106" i="2"/>
  <c r="A6073" i="2"/>
  <c r="C6073" i="2"/>
  <c r="D6073" i="2" s="1"/>
  <c r="E6073" i="2" s="1"/>
  <c r="B6073" i="2"/>
  <c r="A6129" i="2"/>
  <c r="C6129" i="2"/>
  <c r="D6129" i="2" s="1"/>
  <c r="E6129" i="2" s="1"/>
  <c r="B6129" i="2"/>
  <c r="A6094" i="2"/>
  <c r="C6094" i="2"/>
  <c r="D6094" i="2" s="1"/>
  <c r="E6094" i="2" s="1"/>
  <c r="B6094" i="2"/>
  <c r="A6101" i="2"/>
  <c r="C6101" i="2"/>
  <c r="D6101" i="2" s="1"/>
  <c r="E6101" i="2" s="1"/>
  <c r="B6101" i="2"/>
  <c r="A6078" i="2"/>
  <c r="C6078" i="2"/>
  <c r="D6078" i="2" s="1"/>
  <c r="E6078" i="2" s="1"/>
  <c r="B6078" i="2"/>
  <c r="A6090" i="2"/>
  <c r="C6090" i="2"/>
  <c r="D6090" i="2" s="1"/>
  <c r="E6090" i="2" s="1"/>
  <c r="B6090" i="2"/>
  <c r="A6063" i="2"/>
  <c r="C6063" i="2"/>
  <c r="D6063" i="2" s="1"/>
  <c r="E6063" i="2" s="1"/>
  <c r="B6063" i="2"/>
  <c r="A6079" i="2"/>
  <c r="C6079" i="2"/>
  <c r="D6079" i="2"/>
  <c r="E6079" i="2" s="1"/>
  <c r="B6079" i="2"/>
  <c r="A6095" i="2"/>
  <c r="C6095" i="2"/>
  <c r="D6095" i="2" s="1"/>
  <c r="E6095" i="2" s="1"/>
  <c r="B6095" i="2"/>
  <c r="A6064" i="2"/>
  <c r="C6064" i="2"/>
  <c r="D6064" i="2" s="1"/>
  <c r="E6064" i="2" s="1"/>
  <c r="B6064" i="2"/>
  <c r="A6080" i="2"/>
  <c r="C6080" i="2"/>
  <c r="D6080" i="2" s="1"/>
  <c r="E6080" i="2" s="1"/>
  <c r="B6080" i="2"/>
  <c r="A6060" i="2"/>
  <c r="C6060" i="2"/>
  <c r="D6060" i="2" s="1"/>
  <c r="E6060" i="2" s="1"/>
  <c r="B6060" i="2"/>
  <c r="A6068" i="2"/>
  <c r="C6068" i="2"/>
  <c r="D6068" i="2" s="1"/>
  <c r="E6068" i="2" s="1"/>
  <c r="B6068" i="2"/>
  <c r="A6072" i="2"/>
  <c r="C6072" i="2"/>
  <c r="D6072" i="2" s="1"/>
  <c r="E6072" i="2" s="1"/>
  <c r="B6072" i="2"/>
  <c r="A6099" i="2"/>
  <c r="C6099" i="2"/>
  <c r="D6099" i="2" s="1"/>
  <c r="E6099" i="2" s="1"/>
  <c r="B6099" i="2"/>
  <c r="A6067" i="2"/>
  <c r="C6067" i="2"/>
  <c r="D6067" i="2" s="1"/>
  <c r="E6067" i="2" s="1"/>
  <c r="B6067" i="2"/>
  <c r="A6059" i="2"/>
  <c r="C6059" i="2"/>
  <c r="D6059" i="2" s="1"/>
  <c r="E6059" i="2" s="1"/>
  <c r="B6059" i="2"/>
  <c r="A6114" i="2"/>
  <c r="C6114" i="2"/>
  <c r="D6114" i="2" s="1"/>
  <c r="E6114" i="2" s="1"/>
  <c r="B6114" i="2"/>
  <c r="A6102" i="2"/>
  <c r="C6102" i="2"/>
  <c r="D6102" i="2" s="1"/>
  <c r="E6102" i="2" s="1"/>
  <c r="B6102" i="2"/>
  <c r="A6125" i="2"/>
  <c r="C6125" i="2"/>
  <c r="D6125" i="2" s="1"/>
  <c r="E6125" i="2" s="1"/>
  <c r="B6125" i="2"/>
  <c r="A6118" i="2"/>
  <c r="C6118" i="2"/>
  <c r="D6118" i="2" s="1"/>
  <c r="E6118" i="2" s="1"/>
  <c r="B6118" i="2"/>
  <c r="A6153" i="2"/>
  <c r="C6153" i="2"/>
  <c r="D6153" i="2" s="1"/>
  <c r="E6153" i="2" s="1"/>
  <c r="B6153" i="2"/>
  <c r="A6097" i="2"/>
  <c r="C6097" i="2"/>
  <c r="D6097" i="2"/>
  <c r="E6097" i="2" s="1"/>
  <c r="B6097" i="2"/>
  <c r="A6130" i="2"/>
  <c r="C6130" i="2"/>
  <c r="D6130" i="2" s="1"/>
  <c r="E6130" i="2" s="1"/>
  <c r="B6130" i="2"/>
  <c r="A6146" i="2"/>
  <c r="C6146" i="2"/>
  <c r="D6146" i="2" s="1"/>
  <c r="E6146" i="2" s="1"/>
  <c r="B6146" i="2"/>
  <c r="A6109" i="2"/>
  <c r="C6109" i="2"/>
  <c r="D6109" i="2" s="1"/>
  <c r="E6109" i="2" s="1"/>
  <c r="B6109" i="2"/>
  <c r="A6086" i="2"/>
  <c r="C6086" i="2"/>
  <c r="D6086" i="2" s="1"/>
  <c r="E6086" i="2" s="1"/>
  <c r="B6086" i="2"/>
  <c r="A6137" i="2"/>
  <c r="C6137" i="2"/>
  <c r="D6137" i="2" s="1"/>
  <c r="E6137" i="2" s="1"/>
  <c r="B6137" i="2"/>
  <c r="A6141" i="2"/>
  <c r="C6141" i="2"/>
  <c r="D6141" i="2" s="1"/>
  <c r="E6141" i="2" s="1"/>
  <c r="B6141" i="2"/>
  <c r="A6083" i="2"/>
  <c r="C6083" i="2"/>
  <c r="D6083" i="2" s="1"/>
  <c r="E6083" i="2" s="1"/>
  <c r="B6083" i="2"/>
  <c r="A6091" i="2"/>
  <c r="C6091" i="2"/>
  <c r="D6091" i="2"/>
  <c r="E6091" i="2" s="1"/>
  <c r="B6091" i="2"/>
  <c r="A6123" i="2"/>
  <c r="C6123" i="2"/>
  <c r="D6123" i="2" s="1"/>
  <c r="E6123" i="2" s="1"/>
  <c r="B6123" i="2"/>
  <c r="A6096" i="2"/>
  <c r="C6096" i="2"/>
  <c r="D6096" i="2" s="1"/>
  <c r="E6096" i="2" s="1"/>
  <c r="B6096" i="2"/>
  <c r="A6092" i="2"/>
  <c r="C6092" i="2"/>
  <c r="D6092" i="2" s="1"/>
  <c r="E6092" i="2" s="1"/>
  <c r="B6092" i="2"/>
  <c r="A6084" i="2"/>
  <c r="C6084" i="2"/>
  <c r="D6084" i="2" s="1"/>
  <c r="E6084" i="2" s="1"/>
  <c r="B6084" i="2"/>
  <c r="A6104" i="2"/>
  <c r="C6104" i="2"/>
  <c r="D6104" i="2" s="1"/>
  <c r="E6104" i="2" s="1"/>
  <c r="B6104" i="2"/>
  <c r="A6088" i="2"/>
  <c r="C6088" i="2"/>
  <c r="D6088" i="2" s="1"/>
  <c r="E6088" i="2"/>
  <c r="B6088" i="2"/>
  <c r="A6119" i="2"/>
  <c r="C6119" i="2"/>
  <c r="D6119" i="2" s="1"/>
  <c r="E6119" i="2" s="1"/>
  <c r="B6119" i="2"/>
  <c r="A6103" i="2"/>
  <c r="C6103" i="2"/>
  <c r="D6103" i="2" s="1"/>
  <c r="E6103" i="2" s="1"/>
  <c r="B6103" i="2"/>
  <c r="A6087" i="2"/>
  <c r="C6087" i="2"/>
  <c r="D6087" i="2" s="1"/>
  <c r="E6087" i="2" s="1"/>
  <c r="B6087" i="2"/>
  <c r="A6165" i="2"/>
  <c r="C6165" i="2"/>
  <c r="D6165" i="2" s="1"/>
  <c r="E6165" i="2" s="1"/>
  <c r="B6165" i="2"/>
  <c r="A6161" i="2"/>
  <c r="C6161" i="2"/>
  <c r="D6161" i="2" s="1"/>
  <c r="E6161" i="2" s="1"/>
  <c r="B6161" i="2"/>
  <c r="A6110" i="2"/>
  <c r="C6110" i="2"/>
  <c r="D6110" i="2" s="1"/>
  <c r="E6110" i="2" s="1"/>
  <c r="B6110" i="2"/>
  <c r="A6133" i="2"/>
  <c r="C6133" i="2"/>
  <c r="D6133" i="2" s="1"/>
  <c r="E6133" i="2" s="1"/>
  <c r="B6133" i="2"/>
  <c r="A6170" i="2"/>
  <c r="C6170" i="2"/>
  <c r="D6170" i="2" s="1"/>
  <c r="E6170" i="2" s="1"/>
  <c r="B6170" i="2"/>
  <c r="A6154" i="2"/>
  <c r="C6154" i="2"/>
  <c r="D6154" i="2" s="1"/>
  <c r="E6154" i="2" s="1"/>
  <c r="B6154" i="2"/>
  <c r="A6121" i="2"/>
  <c r="C6121" i="2"/>
  <c r="D6121" i="2" s="1"/>
  <c r="E6121" i="2" s="1"/>
  <c r="B6121" i="2"/>
  <c r="A6177" i="2"/>
  <c r="C6177" i="2"/>
  <c r="D6177" i="2" s="1"/>
  <c r="E6177" i="2"/>
  <c r="B6177" i="2"/>
  <c r="A6142" i="2"/>
  <c r="C6142" i="2"/>
  <c r="D6142" i="2" s="1"/>
  <c r="E6142" i="2" s="1"/>
  <c r="B6142" i="2"/>
  <c r="A6149" i="2"/>
  <c r="C6149" i="2"/>
  <c r="D6149" i="2" s="1"/>
  <c r="E6149" i="2" s="1"/>
  <c r="B6149" i="2"/>
  <c r="A6126" i="2"/>
  <c r="C6126" i="2"/>
  <c r="D6126" i="2" s="1"/>
  <c r="E6126" i="2" s="1"/>
  <c r="B6126" i="2"/>
  <c r="A6138" i="2"/>
  <c r="C6138" i="2"/>
  <c r="D6138" i="2" s="1"/>
  <c r="E6138" i="2" s="1"/>
  <c r="B6138" i="2"/>
  <c r="A6111" i="2"/>
  <c r="C6111" i="2"/>
  <c r="D6111" i="2" s="1"/>
  <c r="E6111" i="2" s="1"/>
  <c r="B6111" i="2"/>
  <c r="A6127" i="2"/>
  <c r="C6127" i="2"/>
  <c r="D6127" i="2" s="1"/>
  <c r="E6127" i="2" s="1"/>
  <c r="B6127" i="2"/>
  <c r="A6143" i="2"/>
  <c r="C6143" i="2"/>
  <c r="D6143" i="2" s="1"/>
  <c r="E6143" i="2" s="1"/>
  <c r="B6143" i="2"/>
  <c r="A6112" i="2"/>
  <c r="C6112" i="2"/>
  <c r="D6112" i="2" s="1"/>
  <c r="E6112" i="2" s="1"/>
  <c r="B6112" i="2"/>
  <c r="A6128" i="2"/>
  <c r="C6128" i="2"/>
  <c r="D6128" i="2" s="1"/>
  <c r="E6128" i="2" s="1"/>
  <c r="B6128" i="2"/>
  <c r="A6108" i="2"/>
  <c r="C6108" i="2"/>
  <c r="D6108" i="2" s="1"/>
  <c r="E6108" i="2" s="1"/>
  <c r="B6108" i="2"/>
  <c r="A6116" i="2"/>
  <c r="C6116" i="2"/>
  <c r="D6116" i="2" s="1"/>
  <c r="E6116" i="2" s="1"/>
  <c r="B6116" i="2"/>
  <c r="A6120" i="2"/>
  <c r="C6120" i="2"/>
  <c r="D6120" i="2" s="1"/>
  <c r="E6120" i="2" s="1"/>
  <c r="B6120" i="2"/>
  <c r="A6147" i="2"/>
  <c r="C6147" i="2"/>
  <c r="D6147" i="2" s="1"/>
  <c r="E6147" i="2" s="1"/>
  <c r="B6147" i="2"/>
  <c r="A6115" i="2"/>
  <c r="C6115" i="2"/>
  <c r="D6115" i="2" s="1"/>
  <c r="E6115" i="2" s="1"/>
  <c r="B6115" i="2"/>
  <c r="A6107" i="2"/>
  <c r="C6107" i="2"/>
  <c r="D6107" i="2" s="1"/>
  <c r="E6107" i="2" s="1"/>
  <c r="B6107" i="2"/>
  <c r="A6162" i="2"/>
  <c r="C6162" i="2"/>
  <c r="D6162" i="2" s="1"/>
  <c r="E6162" i="2" s="1"/>
  <c r="B6162" i="2"/>
  <c r="A6150" i="2"/>
  <c r="C6150" i="2"/>
  <c r="D6150" i="2" s="1"/>
  <c r="E6150" i="2" s="1"/>
  <c r="B6150" i="2"/>
  <c r="A6173" i="2"/>
  <c r="C6173" i="2"/>
  <c r="D6173" i="2" s="1"/>
  <c r="E6173" i="2" s="1"/>
  <c r="B6173" i="2"/>
  <c r="A6166" i="2"/>
  <c r="C6166" i="2"/>
  <c r="D6166" i="2" s="1"/>
  <c r="E6166" i="2" s="1"/>
  <c r="B6166" i="2"/>
  <c r="A6201" i="2"/>
  <c r="C6201" i="2"/>
  <c r="D6201" i="2" s="1"/>
  <c r="E6201" i="2" s="1"/>
  <c r="B6201" i="2"/>
  <c r="A6145" i="2"/>
  <c r="C6145" i="2"/>
  <c r="D6145" i="2" s="1"/>
  <c r="E6145" i="2" s="1"/>
  <c r="B6145" i="2"/>
  <c r="A6178" i="2"/>
  <c r="C6178" i="2"/>
  <c r="D6178" i="2" s="1"/>
  <c r="E6178" i="2" s="1"/>
  <c r="B6178" i="2"/>
  <c r="A6194" i="2"/>
  <c r="C6194" i="2"/>
  <c r="D6194" i="2" s="1"/>
  <c r="E6194" i="2" s="1"/>
  <c r="B6194" i="2"/>
  <c r="A6157" i="2"/>
  <c r="C6157" i="2"/>
  <c r="D6157" i="2" s="1"/>
  <c r="E6157" i="2" s="1"/>
  <c r="B6157" i="2"/>
  <c r="A6134" i="2"/>
  <c r="C6134" i="2"/>
  <c r="D6134" i="2" s="1"/>
  <c r="E6134" i="2" s="1"/>
  <c r="B6134" i="2"/>
  <c r="A6185" i="2"/>
  <c r="C6185" i="2"/>
  <c r="D6185" i="2" s="1"/>
  <c r="E6185" i="2" s="1"/>
  <c r="B6185" i="2"/>
  <c r="A6189" i="2"/>
  <c r="C6189" i="2"/>
  <c r="D6189" i="2" s="1"/>
  <c r="E6189" i="2" s="1"/>
  <c r="B6189" i="2"/>
  <c r="A6131" i="2"/>
  <c r="C6131" i="2"/>
  <c r="D6131" i="2" s="1"/>
  <c r="E6131" i="2" s="1"/>
  <c r="B6131" i="2"/>
  <c r="A6139" i="2"/>
  <c r="C6139" i="2"/>
  <c r="D6139" i="2" s="1"/>
  <c r="E6139" i="2" s="1"/>
  <c r="B6139" i="2"/>
  <c r="A6171" i="2"/>
  <c r="C6171" i="2"/>
  <c r="D6171" i="2" s="1"/>
  <c r="E6171" i="2" s="1"/>
  <c r="B6171" i="2"/>
  <c r="A6144" i="2"/>
  <c r="C6144" i="2"/>
  <c r="D6144" i="2" s="1"/>
  <c r="E6144" i="2"/>
  <c r="B6144" i="2"/>
  <c r="A6140" i="2"/>
  <c r="C6140" i="2"/>
  <c r="D6140" i="2" s="1"/>
  <c r="E6140" i="2"/>
  <c r="B6140" i="2"/>
  <c r="A6132" i="2"/>
  <c r="C6132" i="2"/>
  <c r="D6132" i="2"/>
  <c r="E6132" i="2" s="1"/>
  <c r="B6132" i="2"/>
  <c r="A6152" i="2"/>
  <c r="C6152" i="2"/>
  <c r="D6152" i="2" s="1"/>
  <c r="E6152" i="2" s="1"/>
  <c r="B6152" i="2"/>
  <c r="A6136" i="2"/>
  <c r="C6136" i="2"/>
  <c r="D6136" i="2" s="1"/>
  <c r="E6136" i="2" s="1"/>
  <c r="B6136" i="2"/>
  <c r="A6167" i="2"/>
  <c r="C6167" i="2"/>
  <c r="D6167" i="2" s="1"/>
  <c r="E6167" i="2" s="1"/>
  <c r="B6167" i="2"/>
  <c r="A6151" i="2"/>
  <c r="C6151" i="2"/>
  <c r="D6151" i="2" s="1"/>
  <c r="E6151" i="2" s="1"/>
  <c r="B6151" i="2"/>
  <c r="A6135" i="2"/>
  <c r="C6135" i="2"/>
  <c r="D6135" i="2" s="1"/>
  <c r="E6135" i="2" s="1"/>
  <c r="B6135" i="2"/>
  <c r="A6155" i="2"/>
  <c r="C6155" i="2"/>
  <c r="D6155" i="2" s="1"/>
  <c r="E6155" i="2" s="1"/>
  <c r="B6155" i="2"/>
  <c r="A6213" i="2"/>
  <c r="C6213" i="2"/>
  <c r="D6213" i="2" s="1"/>
  <c r="E6213" i="2" s="1"/>
  <c r="B6213" i="2"/>
  <c r="A6209" i="2"/>
  <c r="C6209" i="2"/>
  <c r="D6209" i="2" s="1"/>
  <c r="E6209" i="2" s="1"/>
  <c r="B6209" i="2"/>
  <c r="A6158" i="2"/>
  <c r="C6158" i="2"/>
  <c r="D6158" i="2" s="1"/>
  <c r="E6158" i="2"/>
  <c r="B6158" i="2"/>
  <c r="A6181" i="2"/>
  <c r="C6181" i="2"/>
  <c r="D6181" i="2" s="1"/>
  <c r="E6181" i="2" s="1"/>
  <c r="B6181" i="2"/>
  <c r="A6218" i="2"/>
  <c r="C6218" i="2"/>
  <c r="D6218" i="2" s="1"/>
  <c r="E6218" i="2" s="1"/>
  <c r="B6218" i="2"/>
  <c r="A6202" i="2"/>
  <c r="C6202" i="2"/>
  <c r="D6202" i="2" s="1"/>
  <c r="E6202" i="2" s="1"/>
  <c r="B6202" i="2"/>
  <c r="A6169" i="2"/>
  <c r="C6169" i="2"/>
  <c r="D6169" i="2" s="1"/>
  <c r="E6169" i="2" s="1"/>
  <c r="B6169" i="2"/>
  <c r="A6225" i="2"/>
  <c r="C6225" i="2"/>
  <c r="D6225" i="2" s="1"/>
  <c r="E6225" i="2" s="1"/>
  <c r="B6225" i="2"/>
  <c r="A6190" i="2"/>
  <c r="C6190" i="2"/>
  <c r="D6190" i="2" s="1"/>
  <c r="E6190" i="2" s="1"/>
  <c r="B6190" i="2"/>
  <c r="A6197" i="2"/>
  <c r="C6197" i="2"/>
  <c r="D6197" i="2" s="1"/>
  <c r="E6197" i="2" s="1"/>
  <c r="B6197" i="2"/>
  <c r="A6174" i="2"/>
  <c r="C6174" i="2"/>
  <c r="D6174" i="2" s="1"/>
  <c r="E6174" i="2" s="1"/>
  <c r="B6174" i="2"/>
  <c r="A6186" i="2"/>
  <c r="C6186" i="2"/>
  <c r="D6186" i="2" s="1"/>
  <c r="E6186" i="2" s="1"/>
  <c r="B6186" i="2"/>
  <c r="A6159" i="2"/>
  <c r="C6159" i="2"/>
  <c r="D6159" i="2" s="1"/>
  <c r="E6159" i="2" s="1"/>
  <c r="B6159" i="2"/>
  <c r="A6175" i="2"/>
  <c r="C6175" i="2"/>
  <c r="D6175" i="2" s="1"/>
  <c r="E6175" i="2" s="1"/>
  <c r="B6175" i="2"/>
  <c r="A6191" i="2"/>
  <c r="C6191" i="2"/>
  <c r="D6191" i="2" s="1"/>
  <c r="E6191" i="2" s="1"/>
  <c r="B6191" i="2"/>
  <c r="A6160" i="2"/>
  <c r="C6160" i="2"/>
  <c r="D6160" i="2" s="1"/>
  <c r="E6160" i="2" s="1"/>
  <c r="B6160" i="2"/>
  <c r="A6176" i="2"/>
  <c r="C6176" i="2"/>
  <c r="D6176" i="2" s="1"/>
  <c r="E6176" i="2" s="1"/>
  <c r="B6176" i="2"/>
  <c r="A6156" i="2"/>
  <c r="C6156" i="2"/>
  <c r="D6156" i="2" s="1"/>
  <c r="E6156" i="2"/>
  <c r="B6156" i="2"/>
  <c r="A6164" i="2"/>
  <c r="C6164" i="2"/>
  <c r="D6164" i="2" s="1"/>
  <c r="E6164" i="2" s="1"/>
  <c r="B6164" i="2"/>
  <c r="A6168" i="2"/>
  <c r="C6168" i="2"/>
  <c r="D6168" i="2" s="1"/>
  <c r="E6168" i="2" s="1"/>
  <c r="B6168" i="2"/>
  <c r="A6195" i="2"/>
  <c r="C6195" i="2"/>
  <c r="D6195" i="2" s="1"/>
  <c r="E6195" i="2" s="1"/>
  <c r="B6195" i="2"/>
  <c r="A6163" i="2"/>
  <c r="C6163" i="2"/>
  <c r="D6163" i="2" s="1"/>
  <c r="E6163" i="2" s="1"/>
  <c r="B6163" i="2"/>
  <c r="A6219" i="2"/>
  <c r="C6219" i="2"/>
  <c r="D6219" i="2" s="1"/>
  <c r="E6219" i="2" s="1"/>
  <c r="B6219" i="2"/>
  <c r="A6210" i="2"/>
  <c r="C6210" i="2"/>
  <c r="D6210" i="2" s="1"/>
  <c r="E6210" i="2" s="1"/>
  <c r="B6210" i="2"/>
  <c r="A6198" i="2"/>
  <c r="C6198" i="2"/>
  <c r="D6198" i="2" s="1"/>
  <c r="E6198" i="2" s="1"/>
  <c r="B6198" i="2"/>
  <c r="A6221" i="2"/>
  <c r="C6221" i="2"/>
  <c r="D6221" i="2" s="1"/>
  <c r="E6221" i="2" s="1"/>
  <c r="B6221" i="2"/>
  <c r="A6214" i="2"/>
  <c r="C6214" i="2"/>
  <c r="D6214" i="2" s="1"/>
  <c r="E6214" i="2" s="1"/>
  <c r="B6214" i="2"/>
  <c r="A6249" i="2"/>
  <c r="C6249" i="2"/>
  <c r="D6249" i="2" s="1"/>
  <c r="E6249" i="2" s="1"/>
  <c r="B6249" i="2"/>
  <c r="A6193" i="2"/>
  <c r="C6193" i="2"/>
  <c r="D6193" i="2" s="1"/>
  <c r="E6193" i="2" s="1"/>
  <c r="B6193" i="2"/>
  <c r="A6226" i="2"/>
  <c r="C6226" i="2"/>
  <c r="D6226" i="2" s="1"/>
  <c r="E6226" i="2" s="1"/>
  <c r="B6226" i="2"/>
  <c r="A6242" i="2"/>
  <c r="C6242" i="2"/>
  <c r="D6242" i="2" s="1"/>
  <c r="E6242" i="2" s="1"/>
  <c r="B6242" i="2"/>
  <c r="A6205" i="2"/>
  <c r="C6205" i="2"/>
  <c r="D6205" i="2" s="1"/>
  <c r="E6205" i="2" s="1"/>
  <c r="B6205" i="2"/>
  <c r="A6182" i="2"/>
  <c r="C6182" i="2"/>
  <c r="D6182" i="2" s="1"/>
  <c r="E6182" i="2" s="1"/>
  <c r="B6182" i="2"/>
  <c r="A6233" i="2"/>
  <c r="C6233" i="2"/>
  <c r="D6233" i="2" s="1"/>
  <c r="E6233" i="2" s="1"/>
  <c r="B6233" i="2"/>
  <c r="A6237" i="2"/>
  <c r="C6237" i="2"/>
  <c r="D6237" i="2" s="1"/>
  <c r="E6237" i="2" s="1"/>
  <c r="B6237" i="2"/>
  <c r="A6187" i="2"/>
  <c r="C6187" i="2"/>
  <c r="D6187" i="2" s="1"/>
  <c r="E6187" i="2" s="1"/>
  <c r="B6187" i="2"/>
  <c r="A6192" i="2"/>
  <c r="C6192" i="2"/>
  <c r="D6192" i="2" s="1"/>
  <c r="E6192" i="2" s="1"/>
  <c r="B6192" i="2"/>
  <c r="A6188" i="2"/>
  <c r="C6188" i="2"/>
  <c r="D6188" i="2" s="1"/>
  <c r="E6188" i="2" s="1"/>
  <c r="B6188" i="2"/>
  <c r="A6180" i="2"/>
  <c r="C6180" i="2"/>
  <c r="D6180" i="2" s="1"/>
  <c r="E6180" i="2" s="1"/>
  <c r="B6180" i="2"/>
  <c r="A6200" i="2"/>
  <c r="C6200" i="2"/>
  <c r="D6200" i="2" s="1"/>
  <c r="E6200" i="2" s="1"/>
  <c r="B6200" i="2"/>
  <c r="A6184" i="2"/>
  <c r="C6184" i="2"/>
  <c r="D6184" i="2" s="1"/>
  <c r="E6184" i="2" s="1"/>
  <c r="B6184" i="2"/>
  <c r="A6215" i="2"/>
  <c r="C6215" i="2"/>
  <c r="D6215" i="2" s="1"/>
  <c r="E6215" i="2" s="1"/>
  <c r="B6215" i="2"/>
  <c r="A6199" i="2"/>
  <c r="C6199" i="2"/>
  <c r="D6199" i="2" s="1"/>
  <c r="E6199" i="2" s="1"/>
  <c r="B6199" i="2"/>
  <c r="A6183" i="2"/>
  <c r="C6183" i="2"/>
  <c r="D6183" i="2" s="1"/>
  <c r="E6183" i="2" s="1"/>
  <c r="B6183" i="2"/>
  <c r="A6179" i="2"/>
  <c r="C6179" i="2"/>
  <c r="D6179" i="2" s="1"/>
  <c r="E6179" i="2" s="1"/>
  <c r="B6179" i="2"/>
  <c r="A6261" i="2"/>
  <c r="C6261" i="2"/>
  <c r="D6261" i="2" s="1"/>
  <c r="E6261" i="2" s="1"/>
  <c r="B6261" i="2"/>
  <c r="A6257" i="2"/>
  <c r="C6257" i="2"/>
  <c r="D6257" i="2" s="1"/>
  <c r="E6257" i="2" s="1"/>
  <c r="B6257" i="2"/>
  <c r="A6206" i="2"/>
  <c r="C6206" i="2"/>
  <c r="D6206" i="2" s="1"/>
  <c r="E6206" i="2" s="1"/>
  <c r="B6206" i="2"/>
  <c r="A6229" i="2"/>
  <c r="C6229" i="2"/>
  <c r="D6229" i="2" s="1"/>
  <c r="E6229" i="2" s="1"/>
  <c r="B6229" i="2"/>
  <c r="A6266" i="2"/>
  <c r="C6266" i="2"/>
  <c r="D6266" i="2" s="1"/>
  <c r="E6266" i="2" s="1"/>
  <c r="B6266" i="2"/>
  <c r="A6250" i="2"/>
  <c r="C6250" i="2"/>
  <c r="D6250" i="2" s="1"/>
  <c r="E6250" i="2" s="1"/>
  <c r="B6250" i="2"/>
  <c r="A6217" i="2"/>
  <c r="C6217" i="2"/>
  <c r="D6217" i="2" s="1"/>
  <c r="E6217" i="2" s="1"/>
  <c r="B6217" i="2"/>
  <c r="A6273" i="2"/>
  <c r="C6273" i="2"/>
  <c r="D6273" i="2" s="1"/>
  <c r="E6273" i="2" s="1"/>
  <c r="B6273" i="2"/>
  <c r="A6238" i="2"/>
  <c r="C6238" i="2"/>
  <c r="D6238" i="2" s="1"/>
  <c r="E6238" i="2" s="1"/>
  <c r="B6238" i="2"/>
  <c r="A6245" i="2"/>
  <c r="C6245" i="2"/>
  <c r="D6245" i="2" s="1"/>
  <c r="E6245" i="2" s="1"/>
  <c r="B6245" i="2"/>
  <c r="A6222" i="2"/>
  <c r="C6222" i="2"/>
  <c r="D6222" i="2" s="1"/>
  <c r="E6222" i="2" s="1"/>
  <c r="B6222" i="2"/>
  <c r="A6234" i="2"/>
  <c r="C6234" i="2"/>
  <c r="D6234" i="2" s="1"/>
  <c r="E6234" i="2" s="1"/>
  <c r="B6234" i="2"/>
  <c r="A6203" i="2"/>
  <c r="C6203" i="2"/>
  <c r="D6203" i="2" s="1"/>
  <c r="E6203" i="2" s="1"/>
  <c r="B6203" i="2"/>
  <c r="A6207" i="2"/>
  <c r="C6207" i="2"/>
  <c r="D6207" i="2" s="1"/>
  <c r="E6207" i="2" s="1"/>
  <c r="B6207" i="2"/>
  <c r="A6223" i="2"/>
  <c r="C6223" i="2"/>
  <c r="D6223" i="2" s="1"/>
  <c r="E6223" i="2" s="1"/>
  <c r="B6223" i="2"/>
  <c r="A6239" i="2"/>
  <c r="C6239" i="2"/>
  <c r="D6239" i="2" s="1"/>
  <c r="E6239" i="2" s="1"/>
  <c r="B6239" i="2"/>
  <c r="A6208" i="2"/>
  <c r="C6208" i="2"/>
  <c r="D6208" i="2" s="1"/>
  <c r="E6208" i="2" s="1"/>
  <c r="B6208" i="2"/>
  <c r="A6224" i="2"/>
  <c r="C6224" i="2"/>
  <c r="D6224" i="2" s="1"/>
  <c r="E6224" i="2" s="1"/>
  <c r="B6224" i="2"/>
  <c r="A6204" i="2"/>
  <c r="C6204" i="2"/>
  <c r="D6204" i="2" s="1"/>
  <c r="E6204" i="2" s="1"/>
  <c r="B6204" i="2"/>
  <c r="A6212" i="2"/>
  <c r="C6212" i="2"/>
  <c r="D6212" i="2" s="1"/>
  <c r="E6212" i="2" s="1"/>
  <c r="B6212" i="2"/>
  <c r="A6216" i="2"/>
  <c r="C6216" i="2"/>
  <c r="D6216" i="2" s="1"/>
  <c r="E6216" i="2" s="1"/>
  <c r="B6216" i="2"/>
  <c r="A6211" i="2"/>
  <c r="C6211" i="2"/>
  <c r="D6211" i="2" s="1"/>
  <c r="E6211" i="2" s="1"/>
  <c r="B6211" i="2"/>
  <c r="A6243" i="2"/>
  <c r="C6243" i="2"/>
  <c r="D6243" i="2" s="1"/>
  <c r="E6243" i="2"/>
  <c r="B6243" i="2"/>
  <c r="A6258" i="2"/>
  <c r="C6258" i="2"/>
  <c r="D6258" i="2" s="1"/>
  <c r="E6258" i="2"/>
  <c r="B6258" i="2"/>
  <c r="A6246" i="2"/>
  <c r="C6246" i="2"/>
  <c r="D6246" i="2"/>
  <c r="E6246" i="2" s="1"/>
  <c r="B6246" i="2"/>
  <c r="A6269" i="2"/>
  <c r="C6269" i="2"/>
  <c r="D6269" i="2" s="1"/>
  <c r="E6269" i="2" s="1"/>
  <c r="B6269" i="2"/>
  <c r="A6262" i="2"/>
  <c r="C6262" i="2"/>
  <c r="D6262" i="2" s="1"/>
  <c r="E6262" i="2" s="1"/>
  <c r="B6262" i="2"/>
  <c r="A6297" i="2"/>
  <c r="C6297" i="2"/>
  <c r="D6297" i="2" s="1"/>
  <c r="E6297" i="2" s="1"/>
  <c r="B6297" i="2"/>
  <c r="A6241" i="2"/>
  <c r="C6241" i="2"/>
  <c r="D6241" i="2" s="1"/>
  <c r="E6241" i="2" s="1"/>
  <c r="B6241" i="2"/>
  <c r="A6274" i="2"/>
  <c r="C6274" i="2"/>
  <c r="D6274" i="2" s="1"/>
  <c r="E6274" i="2" s="1"/>
  <c r="B6274" i="2"/>
  <c r="A6290" i="2"/>
  <c r="C6290" i="2"/>
  <c r="D6290" i="2" s="1"/>
  <c r="E6290" i="2"/>
  <c r="B6290" i="2"/>
  <c r="A6253" i="2"/>
  <c r="C6253" i="2"/>
  <c r="D6253" i="2" s="1"/>
  <c r="E6253" i="2"/>
  <c r="B6253" i="2"/>
  <c r="A6230" i="2"/>
  <c r="C6230" i="2"/>
  <c r="D6230" i="2"/>
  <c r="E6230" i="2" s="1"/>
  <c r="B6230" i="2"/>
  <c r="A6281" i="2"/>
  <c r="C6281" i="2"/>
  <c r="D6281" i="2" s="1"/>
  <c r="E6281" i="2" s="1"/>
  <c r="B6281" i="2"/>
  <c r="A6285" i="2"/>
  <c r="C6285" i="2"/>
  <c r="D6285" i="2" s="1"/>
  <c r="E6285" i="2" s="1"/>
  <c r="B6285" i="2"/>
  <c r="A6267" i="2"/>
  <c r="C6267" i="2"/>
  <c r="D6267" i="2" s="1"/>
  <c r="E6267" i="2" s="1"/>
  <c r="B6267" i="2"/>
  <c r="A6235" i="2"/>
  <c r="C6235" i="2"/>
  <c r="D6235" i="2" s="1"/>
  <c r="E6235" i="2" s="1"/>
  <c r="B6235" i="2"/>
  <c r="A6240" i="2"/>
  <c r="C6240" i="2"/>
  <c r="D6240" i="2" s="1"/>
  <c r="E6240" i="2" s="1"/>
  <c r="B6240" i="2"/>
  <c r="A6236" i="2"/>
  <c r="C6236" i="2"/>
  <c r="D6236" i="2" s="1"/>
  <c r="E6236" i="2" s="1"/>
  <c r="B6236" i="2"/>
  <c r="A6228" i="2"/>
  <c r="C6228" i="2"/>
  <c r="D6228" i="2" s="1"/>
  <c r="E6228" i="2" s="1"/>
  <c r="B6228" i="2"/>
  <c r="A6248" i="2"/>
  <c r="C6248" i="2"/>
  <c r="D6248" i="2" s="1"/>
  <c r="E6248" i="2" s="1"/>
  <c r="B6248" i="2"/>
  <c r="A6232" i="2"/>
  <c r="C6232" i="2"/>
  <c r="D6232" i="2" s="1"/>
  <c r="E6232" i="2" s="1"/>
  <c r="B6232" i="2"/>
  <c r="A6263" i="2"/>
  <c r="C6263" i="2"/>
  <c r="D6263" i="2" s="1"/>
  <c r="E6263" i="2" s="1"/>
  <c r="B6263" i="2"/>
  <c r="A6247" i="2"/>
  <c r="C6247" i="2"/>
  <c r="D6247" i="2" s="1"/>
  <c r="E6247" i="2" s="1"/>
  <c r="B6247" i="2"/>
  <c r="A6231" i="2"/>
  <c r="C6231" i="2"/>
  <c r="D6231" i="2" s="1"/>
  <c r="E6231" i="2" s="1"/>
  <c r="B6231" i="2"/>
  <c r="A6227" i="2"/>
  <c r="C6227" i="2"/>
  <c r="D6227" i="2" s="1"/>
  <c r="E6227" i="2" s="1"/>
  <c r="B6227" i="2"/>
  <c r="A6309" i="2"/>
  <c r="C6309" i="2"/>
  <c r="D6309" i="2" s="1"/>
  <c r="E6309" i="2" s="1"/>
  <c r="B6309" i="2"/>
  <c r="A6305" i="2"/>
  <c r="C6305" i="2"/>
  <c r="D6305" i="2" s="1"/>
  <c r="E6305" i="2" s="1"/>
  <c r="B6305" i="2"/>
  <c r="A6254" i="2"/>
  <c r="C6254" i="2"/>
  <c r="D6254" i="2" s="1"/>
  <c r="E6254" i="2" s="1"/>
  <c r="B6254" i="2"/>
  <c r="A6277" i="2"/>
  <c r="C6277" i="2"/>
  <c r="D6277" i="2" s="1"/>
  <c r="E6277" i="2" s="1"/>
  <c r="B6277" i="2"/>
  <c r="A6314" i="2"/>
  <c r="C6314" i="2"/>
  <c r="D6314" i="2" s="1"/>
  <c r="E6314" i="2" s="1"/>
  <c r="B6314" i="2"/>
  <c r="A6298" i="2"/>
  <c r="C6298" i="2"/>
  <c r="D6298" i="2" s="1"/>
  <c r="E6298" i="2" s="1"/>
  <c r="B6298" i="2"/>
  <c r="A6265" i="2"/>
  <c r="C6265" i="2"/>
  <c r="D6265" i="2" s="1"/>
  <c r="E6265" i="2" s="1"/>
  <c r="B6265" i="2"/>
  <c r="A6321" i="2"/>
  <c r="C6321" i="2"/>
  <c r="D6321" i="2" s="1"/>
  <c r="E6321" i="2" s="1"/>
  <c r="B6321" i="2"/>
  <c r="A6286" i="2"/>
  <c r="C6286" i="2"/>
  <c r="D6286" i="2" s="1"/>
  <c r="E6286" i="2" s="1"/>
  <c r="B6286" i="2"/>
  <c r="A6293" i="2"/>
  <c r="C6293" i="2"/>
  <c r="D6293" i="2" s="1"/>
  <c r="E6293" i="2" s="1"/>
  <c r="B6293" i="2"/>
  <c r="A6270" i="2"/>
  <c r="C6270" i="2"/>
  <c r="D6270" i="2" s="1"/>
  <c r="E6270" i="2" s="1"/>
  <c r="B6270" i="2"/>
  <c r="A6282" i="2"/>
  <c r="C6282" i="2"/>
  <c r="D6282" i="2" s="1"/>
  <c r="E6282" i="2" s="1"/>
  <c r="B6282" i="2"/>
  <c r="A6251" i="2"/>
  <c r="C6251" i="2"/>
  <c r="D6251" i="2" s="1"/>
  <c r="E6251" i="2" s="1"/>
  <c r="B6251" i="2"/>
  <c r="A6255" i="2"/>
  <c r="C6255" i="2"/>
  <c r="D6255" i="2" s="1"/>
  <c r="E6255" i="2" s="1"/>
  <c r="B6255" i="2"/>
  <c r="A6271" i="2"/>
  <c r="C6271" i="2"/>
  <c r="D6271" i="2" s="1"/>
  <c r="E6271" i="2" s="1"/>
  <c r="B6271" i="2"/>
  <c r="A6287" i="2"/>
  <c r="C6287" i="2"/>
  <c r="D6287" i="2" s="1"/>
  <c r="E6287" i="2" s="1"/>
  <c r="B6287" i="2"/>
  <c r="A6256" i="2"/>
  <c r="C6256" i="2"/>
  <c r="D6256" i="2" s="1"/>
  <c r="E6256" i="2" s="1"/>
  <c r="B6256" i="2"/>
  <c r="A6272" i="2"/>
  <c r="C6272" i="2"/>
  <c r="D6272" i="2" s="1"/>
  <c r="E6272" i="2" s="1"/>
  <c r="B6272" i="2"/>
  <c r="A6252" i="2"/>
  <c r="C6252" i="2"/>
  <c r="D6252" i="2" s="1"/>
  <c r="E6252" i="2" s="1"/>
  <c r="B6252" i="2"/>
  <c r="A6260" i="2"/>
  <c r="C6260" i="2"/>
  <c r="D6260" i="2" s="1"/>
  <c r="E6260" i="2" s="1"/>
  <c r="B6260" i="2"/>
  <c r="A6264" i="2"/>
  <c r="C6264" i="2"/>
  <c r="D6264" i="2" s="1"/>
  <c r="E6264" i="2" s="1"/>
  <c r="B6264" i="2"/>
  <c r="A6259" i="2"/>
  <c r="C6259" i="2"/>
  <c r="D6259" i="2" s="1"/>
  <c r="E6259" i="2" s="1"/>
  <c r="B6259" i="2"/>
  <c r="A6291" i="2"/>
  <c r="C6291" i="2"/>
  <c r="D6291" i="2" s="1"/>
  <c r="E6291" i="2" s="1"/>
  <c r="B6291" i="2"/>
  <c r="A6283" i="2"/>
  <c r="C6283" i="2"/>
  <c r="D6283" i="2" s="1"/>
  <c r="E6283" i="2" s="1"/>
  <c r="B6283" i="2"/>
  <c r="A6306" i="2"/>
  <c r="C6306" i="2"/>
  <c r="D6306" i="2"/>
  <c r="E6306" i="2" s="1"/>
  <c r="B6306" i="2"/>
  <c r="A6294" i="2"/>
  <c r="C6294" i="2"/>
  <c r="D6294" i="2" s="1"/>
  <c r="E6294" i="2" s="1"/>
  <c r="B6294" i="2"/>
  <c r="A6317" i="2"/>
  <c r="C6317" i="2"/>
  <c r="D6317" i="2" s="1"/>
  <c r="E6317" i="2" s="1"/>
  <c r="B6317" i="2"/>
  <c r="A6310" i="2"/>
  <c r="C6310" i="2"/>
  <c r="D6310" i="2" s="1"/>
  <c r="E6310" i="2" s="1"/>
  <c r="B6310" i="2"/>
  <c r="A6345" i="2"/>
  <c r="C6345" i="2"/>
  <c r="D6345" i="2"/>
  <c r="E6345" i="2" s="1"/>
  <c r="B6345" i="2"/>
  <c r="A6289" i="2"/>
  <c r="C6289" i="2"/>
  <c r="D6289" i="2"/>
  <c r="E6289" i="2" s="1"/>
  <c r="B6289" i="2"/>
  <c r="A6322" i="2"/>
  <c r="C6322" i="2"/>
  <c r="D6322" i="2" s="1"/>
  <c r="E6322" i="2" s="1"/>
  <c r="B6322" i="2"/>
  <c r="A6338" i="2"/>
  <c r="C6338" i="2"/>
  <c r="D6338" i="2" s="1"/>
  <c r="E6338" i="2" s="1"/>
  <c r="B6338" i="2"/>
  <c r="A6301" i="2"/>
  <c r="C6301" i="2"/>
  <c r="D6301" i="2" s="1"/>
  <c r="E6301" i="2" s="1"/>
  <c r="B6301" i="2"/>
  <c r="A6278" i="2"/>
  <c r="C6278" i="2"/>
  <c r="D6278" i="2" s="1"/>
  <c r="E6278" i="2" s="1"/>
  <c r="B6278" i="2"/>
  <c r="A6329" i="2"/>
  <c r="C6329" i="2"/>
  <c r="D6329" i="2" s="1"/>
  <c r="E6329" i="2" s="1"/>
  <c r="B6329" i="2"/>
  <c r="A6333" i="2"/>
  <c r="C6333" i="2"/>
  <c r="D6333" i="2" s="1"/>
  <c r="E6333" i="2" s="1"/>
  <c r="B6333" i="2"/>
  <c r="A6315" i="2"/>
  <c r="C6315" i="2"/>
  <c r="D6315" i="2" s="1"/>
  <c r="E6315" i="2" s="1"/>
  <c r="B6315" i="2"/>
  <c r="A6288" i="2"/>
  <c r="C6288" i="2"/>
  <c r="D6288" i="2" s="1"/>
  <c r="E6288" i="2" s="1"/>
  <c r="B6288" i="2"/>
  <c r="A6284" i="2"/>
  <c r="C6284" i="2"/>
  <c r="D6284" i="2" s="1"/>
  <c r="E6284" i="2" s="1"/>
  <c r="B6284" i="2"/>
  <c r="A6276" i="2"/>
  <c r="C6276" i="2"/>
  <c r="D6276" i="2" s="1"/>
  <c r="E6276" i="2" s="1"/>
  <c r="B6276" i="2"/>
  <c r="A6296" i="2"/>
  <c r="C6296" i="2"/>
  <c r="D6296" i="2" s="1"/>
  <c r="E6296" i="2" s="1"/>
  <c r="B6296" i="2"/>
  <c r="A6280" i="2"/>
  <c r="C6280" i="2"/>
  <c r="D6280" i="2" s="1"/>
  <c r="E6280" i="2" s="1"/>
  <c r="B6280" i="2"/>
  <c r="A6311" i="2"/>
  <c r="C6311" i="2"/>
  <c r="D6311" i="2" s="1"/>
  <c r="E6311" i="2" s="1"/>
  <c r="B6311" i="2"/>
  <c r="A6295" i="2"/>
  <c r="C6295" i="2"/>
  <c r="D6295" i="2" s="1"/>
  <c r="E6295" i="2" s="1"/>
  <c r="B6295" i="2"/>
  <c r="A6279" i="2"/>
  <c r="C6279" i="2"/>
  <c r="D6279" i="2" s="1"/>
  <c r="E6279" i="2" s="1"/>
  <c r="B6279" i="2"/>
  <c r="A6275" i="2"/>
  <c r="C6275" i="2"/>
  <c r="D6275" i="2" s="1"/>
  <c r="E6275" i="2" s="1"/>
  <c r="B6275" i="2"/>
  <c r="A6357" i="2"/>
  <c r="C6357" i="2"/>
  <c r="D6357" i="2" s="1"/>
  <c r="E6357" i="2" s="1"/>
  <c r="B6357" i="2"/>
  <c r="A6353" i="2"/>
  <c r="C6353" i="2"/>
  <c r="D6353" i="2" s="1"/>
  <c r="E6353" i="2" s="1"/>
  <c r="B6353" i="2"/>
  <c r="A6302" i="2"/>
  <c r="C6302" i="2"/>
  <c r="D6302" i="2" s="1"/>
  <c r="E6302" i="2" s="1"/>
  <c r="B6302" i="2"/>
  <c r="A6325" i="2"/>
  <c r="C6325" i="2"/>
  <c r="D6325" i="2" s="1"/>
  <c r="E6325" i="2" s="1"/>
  <c r="B6325" i="2"/>
  <c r="A6362" i="2"/>
  <c r="C6362" i="2"/>
  <c r="D6362" i="2" s="1"/>
  <c r="E6362" i="2" s="1"/>
  <c r="B6362" i="2"/>
  <c r="A6346" i="2"/>
  <c r="C6346" i="2"/>
  <c r="D6346" i="2" s="1"/>
  <c r="E6346" i="2" s="1"/>
  <c r="B6346" i="2"/>
  <c r="A6313" i="2"/>
  <c r="C6313" i="2"/>
  <c r="D6313" i="2" s="1"/>
  <c r="E6313" i="2" s="1"/>
  <c r="B6313" i="2"/>
  <c r="A6369" i="2"/>
  <c r="C6369" i="2"/>
  <c r="D6369" i="2" s="1"/>
  <c r="E6369" i="2" s="1"/>
  <c r="B6369" i="2"/>
  <c r="A6334" i="2"/>
  <c r="C6334" i="2"/>
  <c r="D6334" i="2" s="1"/>
  <c r="E6334" i="2" s="1"/>
  <c r="B6334" i="2"/>
  <c r="A6341" i="2"/>
  <c r="C6341" i="2"/>
  <c r="D6341" i="2" s="1"/>
  <c r="E6341" i="2" s="1"/>
  <c r="B6341" i="2"/>
  <c r="A6318" i="2"/>
  <c r="C6318" i="2"/>
  <c r="D6318" i="2" s="1"/>
  <c r="E6318" i="2" s="1"/>
  <c r="B6318" i="2"/>
  <c r="A6330" i="2"/>
  <c r="C6330" i="2"/>
  <c r="D6330" i="2" s="1"/>
  <c r="E6330" i="2" s="1"/>
  <c r="B6330" i="2"/>
  <c r="A6299" i="2"/>
  <c r="C6299" i="2"/>
  <c r="D6299" i="2" s="1"/>
  <c r="E6299" i="2" s="1"/>
  <c r="B6299" i="2"/>
  <c r="A6303" i="2"/>
  <c r="C6303" i="2"/>
  <c r="D6303" i="2" s="1"/>
  <c r="E6303" i="2" s="1"/>
  <c r="B6303" i="2"/>
  <c r="A6319" i="2"/>
  <c r="C6319" i="2"/>
  <c r="D6319" i="2" s="1"/>
  <c r="E6319" i="2" s="1"/>
  <c r="B6319" i="2"/>
  <c r="A6335" i="2"/>
  <c r="C6335" i="2"/>
  <c r="D6335" i="2" s="1"/>
  <c r="E6335" i="2" s="1"/>
  <c r="B6335" i="2"/>
  <c r="A6304" i="2"/>
  <c r="C6304" i="2"/>
  <c r="D6304" i="2" s="1"/>
  <c r="E6304" i="2" s="1"/>
  <c r="B6304" i="2"/>
  <c r="A6320" i="2"/>
  <c r="C6320" i="2"/>
  <c r="D6320" i="2" s="1"/>
  <c r="E6320" i="2" s="1"/>
  <c r="B6320" i="2"/>
  <c r="A6300" i="2"/>
  <c r="C6300" i="2"/>
  <c r="D6300" i="2" s="1"/>
  <c r="E6300" i="2" s="1"/>
  <c r="B6300" i="2"/>
  <c r="A6308" i="2"/>
  <c r="C6308" i="2"/>
  <c r="D6308" i="2" s="1"/>
  <c r="E6308" i="2" s="1"/>
  <c r="B6308" i="2"/>
  <c r="A6312" i="2"/>
  <c r="C6312" i="2"/>
  <c r="D6312" i="2" s="1"/>
  <c r="E6312" i="2" s="1"/>
  <c r="B6312" i="2"/>
  <c r="A6339" i="2"/>
  <c r="C6339" i="2"/>
  <c r="D6339" i="2" s="1"/>
  <c r="E6339" i="2" s="1"/>
  <c r="B6339" i="2"/>
  <c r="A6307" i="2"/>
  <c r="C6307" i="2"/>
  <c r="D6307" i="2" s="1"/>
  <c r="E6307" i="2" s="1"/>
  <c r="B6307" i="2"/>
  <c r="A6354" i="2"/>
  <c r="C6354" i="2"/>
  <c r="D6354" i="2" s="1"/>
  <c r="E6354" i="2" s="1"/>
  <c r="B6354" i="2"/>
  <c r="A6342" i="2"/>
  <c r="C6342" i="2"/>
  <c r="D6342" i="2" s="1"/>
  <c r="E6342" i="2" s="1"/>
  <c r="B6342" i="2"/>
  <c r="A6365" i="2"/>
  <c r="C6365" i="2"/>
  <c r="D6365" i="2" s="1"/>
  <c r="E6365" i="2" s="1"/>
  <c r="B6365" i="2"/>
  <c r="A6358" i="2"/>
  <c r="C6358" i="2"/>
  <c r="D6358" i="2" s="1"/>
  <c r="E6358" i="2" s="1"/>
  <c r="B6358" i="2"/>
  <c r="A6393" i="2"/>
  <c r="C6393" i="2"/>
  <c r="D6393" i="2" s="1"/>
  <c r="E6393" i="2" s="1"/>
  <c r="B6393" i="2"/>
  <c r="A6337" i="2"/>
  <c r="C6337" i="2"/>
  <c r="D6337" i="2" s="1"/>
  <c r="E6337" i="2" s="1"/>
  <c r="B6337" i="2"/>
  <c r="A6370" i="2"/>
  <c r="C6370" i="2"/>
  <c r="D6370" i="2"/>
  <c r="E6370" i="2" s="1"/>
  <c r="B6370" i="2"/>
  <c r="A6386" i="2"/>
  <c r="C6386" i="2"/>
  <c r="D6386" i="2" s="1"/>
  <c r="E6386" i="2" s="1"/>
  <c r="B6386" i="2"/>
  <c r="A6349" i="2"/>
  <c r="C6349" i="2"/>
  <c r="D6349" i="2" s="1"/>
  <c r="E6349" i="2" s="1"/>
  <c r="B6349" i="2"/>
  <c r="A6326" i="2"/>
  <c r="C6326" i="2"/>
  <c r="D6326" i="2" s="1"/>
  <c r="E6326" i="2" s="1"/>
  <c r="B6326" i="2"/>
  <c r="A6377" i="2"/>
  <c r="C6377" i="2"/>
  <c r="D6377" i="2" s="1"/>
  <c r="E6377" i="2" s="1"/>
  <c r="B6377" i="2"/>
  <c r="A6381" i="2"/>
  <c r="C6381" i="2"/>
  <c r="D6381" i="2" s="1"/>
  <c r="E6381" i="2" s="1"/>
  <c r="B6381" i="2"/>
  <c r="A6331" i="2"/>
  <c r="C6331" i="2"/>
  <c r="D6331" i="2"/>
  <c r="E6331" i="2" s="1"/>
  <c r="B6331" i="2"/>
  <c r="A6363" i="2"/>
  <c r="C6363" i="2"/>
  <c r="D6363" i="2"/>
  <c r="E6363" i="2" s="1"/>
  <c r="B6363" i="2"/>
  <c r="A6336" i="2"/>
  <c r="C6336" i="2"/>
  <c r="D6336" i="2"/>
  <c r="E6336" i="2" s="1"/>
  <c r="B6336" i="2"/>
  <c r="A6332" i="2"/>
  <c r="C6332" i="2"/>
  <c r="D6332" i="2" s="1"/>
  <c r="E6332" i="2" s="1"/>
  <c r="B6332" i="2"/>
  <c r="A6324" i="2"/>
  <c r="C6324" i="2"/>
  <c r="D6324" i="2" s="1"/>
  <c r="E6324" i="2" s="1"/>
  <c r="B6324" i="2"/>
  <c r="A6344" i="2"/>
  <c r="C6344" i="2"/>
  <c r="D6344" i="2" s="1"/>
  <c r="E6344" i="2" s="1"/>
  <c r="B6344" i="2"/>
  <c r="A6328" i="2"/>
  <c r="C6328" i="2"/>
  <c r="D6328" i="2" s="1"/>
  <c r="E6328" i="2" s="1"/>
  <c r="B6328" i="2"/>
  <c r="A6359" i="2"/>
  <c r="C6359" i="2"/>
  <c r="D6359" i="2"/>
  <c r="E6359" i="2" s="1"/>
  <c r="B6359" i="2"/>
  <c r="A6343" i="2"/>
  <c r="C6343" i="2"/>
  <c r="D6343" i="2"/>
  <c r="E6343" i="2" s="1"/>
  <c r="B6343" i="2"/>
  <c r="A6327" i="2"/>
  <c r="C6327" i="2"/>
  <c r="D6327" i="2" s="1"/>
  <c r="E6327" i="2" s="1"/>
  <c r="B6327" i="2"/>
  <c r="A6323" i="2"/>
  <c r="C6323" i="2"/>
  <c r="D6323" i="2" s="1"/>
  <c r="E6323" i="2" s="1"/>
  <c r="B6323" i="2"/>
  <c r="A6405" i="2"/>
  <c r="C6405" i="2"/>
  <c r="D6405" i="2" s="1"/>
  <c r="E6405" i="2" s="1"/>
  <c r="B6405" i="2"/>
  <c r="A6401" i="2"/>
  <c r="C6401" i="2"/>
  <c r="D6401" i="2" s="1"/>
  <c r="E6401" i="2" s="1"/>
  <c r="B6401" i="2"/>
  <c r="A6350" i="2"/>
  <c r="C6350" i="2"/>
  <c r="D6350" i="2" s="1"/>
  <c r="E6350" i="2" s="1"/>
  <c r="B6350" i="2"/>
  <c r="A6373" i="2"/>
  <c r="C6373" i="2"/>
  <c r="D6373" i="2" s="1"/>
  <c r="E6373" i="2" s="1"/>
  <c r="B6373" i="2"/>
  <c r="A6410" i="2"/>
  <c r="C6410" i="2"/>
  <c r="D6410" i="2" s="1"/>
  <c r="E6410" i="2" s="1"/>
  <c r="B6410" i="2"/>
  <c r="A6394" i="2"/>
  <c r="C6394" i="2"/>
  <c r="D6394" i="2" s="1"/>
  <c r="E6394" i="2" s="1"/>
  <c r="B6394" i="2"/>
  <c r="A6361" i="2"/>
  <c r="C6361" i="2"/>
  <c r="D6361" i="2" s="1"/>
  <c r="E6361" i="2" s="1"/>
  <c r="B6361" i="2"/>
  <c r="A6417" i="2"/>
  <c r="C6417" i="2"/>
  <c r="D6417" i="2" s="1"/>
  <c r="E6417" i="2" s="1"/>
  <c r="B6417" i="2"/>
  <c r="A6382" i="2"/>
  <c r="C6382" i="2"/>
  <c r="D6382" i="2" s="1"/>
  <c r="E6382" i="2" s="1"/>
  <c r="B6382" i="2"/>
  <c r="A6389" i="2"/>
  <c r="C6389" i="2"/>
  <c r="D6389" i="2" s="1"/>
  <c r="E6389" i="2" s="1"/>
  <c r="B6389" i="2"/>
  <c r="A6366" i="2"/>
  <c r="C6366" i="2"/>
  <c r="D6366" i="2" s="1"/>
  <c r="E6366" i="2" s="1"/>
  <c r="B6366" i="2"/>
  <c r="A6378" i="2"/>
  <c r="C6378" i="2"/>
  <c r="D6378" i="2" s="1"/>
  <c r="E6378" i="2" s="1"/>
  <c r="B6378" i="2"/>
  <c r="A6347" i="2"/>
  <c r="C6347" i="2"/>
  <c r="D6347" i="2" s="1"/>
  <c r="E6347" i="2" s="1"/>
  <c r="B6347" i="2"/>
  <c r="A6351" i="2"/>
  <c r="C6351" i="2"/>
  <c r="D6351" i="2" s="1"/>
  <c r="E6351" i="2" s="1"/>
  <c r="B6351" i="2"/>
  <c r="A6367" i="2"/>
  <c r="C6367" i="2"/>
  <c r="D6367" i="2" s="1"/>
  <c r="E6367" i="2" s="1"/>
  <c r="B6367" i="2"/>
  <c r="A6383" i="2"/>
  <c r="C6383" i="2"/>
  <c r="D6383" i="2" s="1"/>
  <c r="E6383" i="2" s="1"/>
  <c r="B6383" i="2"/>
  <c r="A6352" i="2"/>
  <c r="C6352" i="2"/>
  <c r="D6352" i="2" s="1"/>
  <c r="E6352" i="2" s="1"/>
  <c r="B6352" i="2"/>
  <c r="A6368" i="2"/>
  <c r="C6368" i="2"/>
  <c r="D6368" i="2" s="1"/>
  <c r="E6368" i="2" s="1"/>
  <c r="B6368" i="2"/>
  <c r="A6348" i="2"/>
  <c r="C6348" i="2"/>
  <c r="D6348" i="2" s="1"/>
  <c r="E6348" i="2" s="1"/>
  <c r="B6348" i="2"/>
  <c r="A6356" i="2"/>
  <c r="C6356" i="2"/>
  <c r="D6356" i="2" s="1"/>
  <c r="E6356" i="2" s="1"/>
  <c r="B6356" i="2"/>
  <c r="A6360" i="2"/>
  <c r="C6360" i="2"/>
  <c r="D6360" i="2" s="1"/>
  <c r="E6360" i="2" s="1"/>
  <c r="B6360" i="2"/>
  <c r="A6387" i="2"/>
  <c r="C6387" i="2"/>
  <c r="D6387" i="2" s="1"/>
  <c r="E6387" i="2" s="1"/>
  <c r="B6387" i="2"/>
  <c r="A6355" i="2"/>
  <c r="C6355" i="2"/>
  <c r="D6355" i="2" s="1"/>
  <c r="E6355" i="2" s="1"/>
  <c r="B6355" i="2"/>
  <c r="A6402" i="2"/>
  <c r="C6402" i="2"/>
  <c r="D6402" i="2" s="1"/>
  <c r="E6402" i="2" s="1"/>
  <c r="B6402" i="2"/>
  <c r="A6390" i="2"/>
  <c r="C6390" i="2"/>
  <c r="D6390" i="2" s="1"/>
  <c r="E6390" i="2" s="1"/>
  <c r="B6390" i="2"/>
  <c r="A6413" i="2"/>
  <c r="C6413" i="2"/>
  <c r="D6413" i="2" s="1"/>
  <c r="E6413" i="2" s="1"/>
  <c r="B6413" i="2"/>
  <c r="A6406" i="2"/>
  <c r="C6406" i="2"/>
  <c r="D6406" i="2" s="1"/>
  <c r="E6406" i="2" s="1"/>
  <c r="B6406" i="2"/>
  <c r="A6441" i="2"/>
  <c r="C6441" i="2"/>
  <c r="D6441" i="2" s="1"/>
  <c r="E6441" i="2" s="1"/>
  <c r="B6441" i="2"/>
  <c r="A6385" i="2"/>
  <c r="C6385" i="2"/>
  <c r="D6385" i="2" s="1"/>
  <c r="E6385" i="2" s="1"/>
  <c r="B6385" i="2"/>
  <c r="A6418" i="2"/>
  <c r="C6418" i="2"/>
  <c r="D6418" i="2" s="1"/>
  <c r="E6418" i="2" s="1"/>
  <c r="B6418" i="2"/>
  <c r="A6434" i="2"/>
  <c r="C6434" i="2"/>
  <c r="D6434" i="2" s="1"/>
  <c r="E6434" i="2" s="1"/>
  <c r="B6434" i="2"/>
  <c r="A6397" i="2"/>
  <c r="C6397" i="2"/>
  <c r="D6397" i="2" s="1"/>
  <c r="E6397" i="2" s="1"/>
  <c r="B6397" i="2"/>
  <c r="A6374" i="2"/>
  <c r="C6374" i="2"/>
  <c r="D6374" i="2" s="1"/>
  <c r="E6374" i="2" s="1"/>
  <c r="B6374" i="2"/>
  <c r="A6425" i="2"/>
  <c r="C6425" i="2"/>
  <c r="D6425" i="2" s="1"/>
  <c r="E6425" i="2" s="1"/>
  <c r="B6425" i="2"/>
  <c r="A6429" i="2"/>
  <c r="C6429" i="2"/>
  <c r="D6429" i="2" s="1"/>
  <c r="E6429" i="2" s="1"/>
  <c r="B6429" i="2"/>
  <c r="A6379" i="2"/>
  <c r="C6379" i="2"/>
  <c r="D6379" i="2"/>
  <c r="E6379" i="2" s="1"/>
  <c r="B6379" i="2"/>
  <c r="A6411" i="2"/>
  <c r="C6411" i="2"/>
  <c r="D6411" i="2" s="1"/>
  <c r="E6411" i="2" s="1"/>
  <c r="B6411" i="2"/>
  <c r="A6384" i="2"/>
  <c r="C6384" i="2"/>
  <c r="D6384" i="2" s="1"/>
  <c r="E6384" i="2" s="1"/>
  <c r="B6384" i="2"/>
  <c r="A6380" i="2"/>
  <c r="C6380" i="2"/>
  <c r="D6380" i="2" s="1"/>
  <c r="E6380" i="2" s="1"/>
  <c r="B6380" i="2"/>
  <c r="A6372" i="2"/>
  <c r="C6372" i="2"/>
  <c r="D6372" i="2" s="1"/>
  <c r="E6372" i="2" s="1"/>
  <c r="B6372" i="2"/>
  <c r="A6392" i="2"/>
  <c r="C6392" i="2"/>
  <c r="D6392" i="2" s="1"/>
  <c r="E6392" i="2" s="1"/>
  <c r="B6392" i="2"/>
  <c r="A6376" i="2"/>
  <c r="C6376" i="2"/>
  <c r="D6376" i="2" s="1"/>
  <c r="E6376" i="2" s="1"/>
  <c r="B6376" i="2"/>
  <c r="A6407" i="2"/>
  <c r="C6407" i="2"/>
  <c r="D6407" i="2" s="1"/>
  <c r="E6407" i="2" s="1"/>
  <c r="B6407" i="2"/>
  <c r="A6391" i="2"/>
  <c r="C6391" i="2"/>
  <c r="D6391" i="2" s="1"/>
  <c r="E6391" i="2" s="1"/>
  <c r="B6391" i="2"/>
  <c r="A6375" i="2"/>
  <c r="C6375" i="2"/>
  <c r="D6375" i="2" s="1"/>
  <c r="E6375" i="2" s="1"/>
  <c r="B6375" i="2"/>
  <c r="A6371" i="2"/>
  <c r="C6371" i="2"/>
  <c r="D6371" i="2" s="1"/>
  <c r="E6371" i="2" s="1"/>
  <c r="B6371" i="2"/>
  <c r="A6453" i="2"/>
  <c r="C6453" i="2"/>
  <c r="D6453" i="2" s="1"/>
  <c r="E6453" i="2" s="1"/>
  <c r="B6453" i="2"/>
  <c r="A6449" i="2"/>
  <c r="C6449" i="2"/>
  <c r="D6449" i="2" s="1"/>
  <c r="E6449" i="2" s="1"/>
  <c r="B6449" i="2"/>
  <c r="A6398" i="2"/>
  <c r="C6398" i="2"/>
  <c r="D6398" i="2" s="1"/>
  <c r="E6398" i="2" s="1"/>
  <c r="B6398" i="2"/>
  <c r="A6421" i="2"/>
  <c r="C6421" i="2"/>
  <c r="D6421" i="2" s="1"/>
  <c r="E6421" i="2" s="1"/>
  <c r="B6421" i="2"/>
  <c r="A6458" i="2"/>
  <c r="C6458" i="2"/>
  <c r="D6458" i="2" s="1"/>
  <c r="E6458" i="2" s="1"/>
  <c r="B6458" i="2"/>
  <c r="A6442" i="2"/>
  <c r="C6442" i="2"/>
  <c r="D6442" i="2" s="1"/>
  <c r="E6442" i="2" s="1"/>
  <c r="B6442" i="2"/>
  <c r="A6409" i="2"/>
  <c r="C6409" i="2"/>
  <c r="D6409" i="2" s="1"/>
  <c r="E6409" i="2" s="1"/>
  <c r="B6409" i="2"/>
  <c r="A6465" i="2"/>
  <c r="C6465" i="2"/>
  <c r="D6465" i="2" s="1"/>
  <c r="E6465" i="2" s="1"/>
  <c r="B6465" i="2"/>
  <c r="A6430" i="2"/>
  <c r="C6430" i="2"/>
  <c r="D6430" i="2" s="1"/>
  <c r="E6430" i="2" s="1"/>
  <c r="B6430" i="2"/>
  <c r="A6437" i="2"/>
  <c r="C6437" i="2"/>
  <c r="D6437" i="2" s="1"/>
  <c r="E6437" i="2" s="1"/>
  <c r="B6437" i="2"/>
  <c r="A6414" i="2"/>
  <c r="C6414" i="2"/>
  <c r="D6414" i="2" s="1"/>
  <c r="E6414" i="2" s="1"/>
  <c r="B6414" i="2"/>
  <c r="A6426" i="2"/>
  <c r="C6426" i="2"/>
  <c r="D6426" i="2" s="1"/>
  <c r="E6426" i="2" s="1"/>
  <c r="B6426" i="2"/>
  <c r="A6395" i="2"/>
  <c r="C6395" i="2"/>
  <c r="D6395" i="2" s="1"/>
  <c r="E6395" i="2" s="1"/>
  <c r="B6395" i="2"/>
  <c r="A6399" i="2"/>
  <c r="C6399" i="2"/>
  <c r="D6399" i="2" s="1"/>
  <c r="E6399" i="2" s="1"/>
  <c r="B6399" i="2"/>
  <c r="A6415" i="2"/>
  <c r="C6415" i="2"/>
  <c r="D6415" i="2" s="1"/>
  <c r="E6415" i="2" s="1"/>
  <c r="B6415" i="2"/>
  <c r="A6431" i="2"/>
  <c r="C6431" i="2"/>
  <c r="D6431" i="2" s="1"/>
  <c r="E6431" i="2" s="1"/>
  <c r="B6431" i="2"/>
  <c r="A6400" i="2"/>
  <c r="C6400" i="2"/>
  <c r="D6400" i="2" s="1"/>
  <c r="E6400" i="2" s="1"/>
  <c r="B6400" i="2"/>
  <c r="A6416" i="2"/>
  <c r="C6416" i="2"/>
  <c r="D6416" i="2"/>
  <c r="E6416" i="2" s="1"/>
  <c r="B6416" i="2"/>
  <c r="A6396" i="2"/>
  <c r="C6396" i="2"/>
  <c r="D6396" i="2" s="1"/>
  <c r="E6396" i="2" s="1"/>
  <c r="B6396" i="2"/>
  <c r="A6404" i="2"/>
  <c r="C6404" i="2"/>
  <c r="D6404" i="2" s="1"/>
  <c r="E6404" i="2" s="1"/>
  <c r="B6404" i="2"/>
  <c r="A6408" i="2"/>
  <c r="C6408" i="2"/>
  <c r="D6408" i="2" s="1"/>
  <c r="E6408" i="2" s="1"/>
  <c r="B6408" i="2"/>
  <c r="A6435" i="2"/>
  <c r="C6435" i="2"/>
  <c r="D6435" i="2" s="1"/>
  <c r="E6435" i="2" s="1"/>
  <c r="B6435" i="2"/>
  <c r="A6403" i="2"/>
  <c r="C6403" i="2"/>
  <c r="D6403" i="2" s="1"/>
  <c r="E6403" i="2" s="1"/>
  <c r="B6403" i="2"/>
  <c r="A6450" i="2"/>
  <c r="C6450" i="2"/>
  <c r="D6450" i="2" s="1"/>
  <c r="E6450" i="2" s="1"/>
  <c r="B6450" i="2"/>
  <c r="A6438" i="2"/>
  <c r="C6438" i="2"/>
  <c r="D6438" i="2" s="1"/>
  <c r="E6438" i="2" s="1"/>
  <c r="B6438" i="2"/>
  <c r="A6461" i="2"/>
  <c r="C6461" i="2"/>
  <c r="D6461" i="2"/>
  <c r="E6461" i="2" s="1"/>
  <c r="B6461" i="2"/>
  <c r="A6454" i="2"/>
  <c r="C6454" i="2"/>
  <c r="D6454" i="2" s="1"/>
  <c r="E6454" i="2" s="1"/>
  <c r="B6454" i="2"/>
  <c r="A6489" i="2"/>
  <c r="C6489" i="2"/>
  <c r="D6489" i="2" s="1"/>
  <c r="E6489" i="2" s="1"/>
  <c r="B6489" i="2"/>
  <c r="A6433" i="2"/>
  <c r="C6433" i="2"/>
  <c r="D6433" i="2" s="1"/>
  <c r="E6433" i="2" s="1"/>
  <c r="B6433" i="2"/>
  <c r="A6466" i="2"/>
  <c r="C6466" i="2"/>
  <c r="D6466" i="2" s="1"/>
  <c r="E6466" i="2" s="1"/>
  <c r="B6466" i="2"/>
  <c r="A6482" i="2"/>
  <c r="C6482" i="2"/>
  <c r="D6482" i="2" s="1"/>
  <c r="E6482" i="2" s="1"/>
  <c r="B6482" i="2"/>
  <c r="A6445" i="2"/>
  <c r="C6445" i="2"/>
  <c r="D6445" i="2" s="1"/>
  <c r="E6445" i="2" s="1"/>
  <c r="B6445" i="2"/>
  <c r="A6422" i="2"/>
  <c r="C6422" i="2"/>
  <c r="D6422" i="2" s="1"/>
  <c r="E6422" i="2" s="1"/>
  <c r="B6422" i="2"/>
  <c r="A6473" i="2"/>
  <c r="C6473" i="2"/>
  <c r="D6473" i="2" s="1"/>
  <c r="E6473" i="2" s="1"/>
  <c r="B6473" i="2"/>
  <c r="A6477" i="2"/>
  <c r="C6477" i="2"/>
  <c r="D6477" i="2" s="1"/>
  <c r="E6477" i="2" s="1"/>
  <c r="B6477" i="2"/>
  <c r="A6427" i="2"/>
  <c r="C6427" i="2"/>
  <c r="D6427" i="2" s="1"/>
  <c r="E6427" i="2" s="1"/>
  <c r="B6427" i="2"/>
  <c r="A6459" i="2"/>
  <c r="C6459" i="2"/>
  <c r="D6459" i="2" s="1"/>
  <c r="E6459" i="2" s="1"/>
  <c r="B6459" i="2"/>
  <c r="A6432" i="2"/>
  <c r="C6432" i="2"/>
  <c r="D6432" i="2" s="1"/>
  <c r="E6432" i="2" s="1"/>
  <c r="B6432" i="2"/>
  <c r="A6428" i="2"/>
  <c r="C6428" i="2"/>
  <c r="D6428" i="2" s="1"/>
  <c r="E6428" i="2" s="1"/>
  <c r="B6428" i="2"/>
  <c r="A6420" i="2"/>
  <c r="C6420" i="2"/>
  <c r="D6420" i="2" s="1"/>
  <c r="E6420" i="2" s="1"/>
  <c r="B6420" i="2"/>
  <c r="A6440" i="2"/>
  <c r="C6440" i="2"/>
  <c r="D6440" i="2" s="1"/>
  <c r="E6440" i="2" s="1"/>
  <c r="B6440" i="2"/>
  <c r="A6424" i="2"/>
  <c r="C6424" i="2"/>
  <c r="D6424" i="2" s="1"/>
  <c r="E6424" i="2" s="1"/>
  <c r="B6424" i="2"/>
  <c r="A6455" i="2"/>
  <c r="C6455" i="2"/>
  <c r="D6455" i="2" s="1"/>
  <c r="E6455" i="2" s="1"/>
  <c r="B6455" i="2"/>
  <c r="A6439" i="2"/>
  <c r="C6439" i="2"/>
  <c r="D6439" i="2" s="1"/>
  <c r="E6439" i="2" s="1"/>
  <c r="B6439" i="2"/>
  <c r="A6423" i="2"/>
  <c r="C6423" i="2"/>
  <c r="D6423" i="2" s="1"/>
  <c r="E6423" i="2" s="1"/>
  <c r="B6423" i="2"/>
  <c r="A6419" i="2"/>
  <c r="C6419" i="2"/>
  <c r="D6419" i="2" s="1"/>
  <c r="E6419" i="2" s="1"/>
  <c r="B6419" i="2"/>
  <c r="A6501" i="2"/>
  <c r="C6501" i="2"/>
  <c r="D6501" i="2" s="1"/>
  <c r="E6501" i="2"/>
  <c r="B6501" i="2"/>
  <c r="A6497" i="2"/>
  <c r="C6497" i="2"/>
  <c r="D6497" i="2" s="1"/>
  <c r="E6497" i="2" s="1"/>
  <c r="B6497" i="2"/>
  <c r="A6446" i="2"/>
  <c r="C6446" i="2"/>
  <c r="D6446" i="2" s="1"/>
  <c r="E6446" i="2" s="1"/>
  <c r="B6446" i="2"/>
  <c r="A6469" i="2"/>
  <c r="C6469" i="2"/>
  <c r="D6469" i="2" s="1"/>
  <c r="E6469" i="2" s="1"/>
  <c r="B6469" i="2"/>
  <c r="A6506" i="2"/>
  <c r="C6506" i="2"/>
  <c r="D6506" i="2" s="1"/>
  <c r="E6506" i="2" s="1"/>
  <c r="B6506" i="2"/>
  <c r="A6490" i="2"/>
  <c r="C6490" i="2"/>
  <c r="D6490" i="2" s="1"/>
  <c r="E6490" i="2" s="1"/>
  <c r="B6490" i="2"/>
  <c r="A6457" i="2"/>
  <c r="C6457" i="2"/>
  <c r="D6457" i="2" s="1"/>
  <c r="E6457" i="2" s="1"/>
  <c r="B6457" i="2"/>
  <c r="A6513" i="2"/>
  <c r="C6513" i="2"/>
  <c r="D6513" i="2" s="1"/>
  <c r="E6513" i="2" s="1"/>
  <c r="B6513" i="2"/>
  <c r="A6478" i="2"/>
  <c r="C6478" i="2"/>
  <c r="D6478" i="2" s="1"/>
  <c r="E6478" i="2" s="1"/>
  <c r="B6478" i="2"/>
  <c r="A6485" i="2"/>
  <c r="C6485" i="2"/>
  <c r="D6485" i="2" s="1"/>
  <c r="E6485" i="2" s="1"/>
  <c r="B6485" i="2"/>
  <c r="A6462" i="2"/>
  <c r="C6462" i="2"/>
  <c r="D6462" i="2" s="1"/>
  <c r="E6462" i="2" s="1"/>
  <c r="B6462" i="2"/>
  <c r="A6474" i="2"/>
  <c r="C6474" i="2"/>
  <c r="D6474" i="2" s="1"/>
  <c r="E6474" i="2" s="1"/>
  <c r="B6474" i="2"/>
  <c r="A6443" i="2"/>
  <c r="C6443" i="2"/>
  <c r="D6443" i="2" s="1"/>
  <c r="E6443" i="2" s="1"/>
  <c r="B6443" i="2"/>
  <c r="A6447" i="2"/>
  <c r="C6447" i="2"/>
  <c r="D6447" i="2" s="1"/>
  <c r="E6447" i="2" s="1"/>
  <c r="B6447" i="2"/>
  <c r="A6463" i="2"/>
  <c r="C6463" i="2"/>
  <c r="D6463" i="2"/>
  <c r="E6463" i="2" s="1"/>
  <c r="B6463" i="2"/>
  <c r="A6479" i="2"/>
  <c r="C6479" i="2"/>
  <c r="D6479" i="2" s="1"/>
  <c r="E6479" i="2" s="1"/>
  <c r="B6479" i="2"/>
  <c r="A6448" i="2"/>
  <c r="C6448" i="2"/>
  <c r="D6448" i="2" s="1"/>
  <c r="E6448" i="2" s="1"/>
  <c r="B6448" i="2"/>
  <c r="A6464" i="2"/>
  <c r="C6464" i="2"/>
  <c r="D6464" i="2" s="1"/>
  <c r="E6464" i="2" s="1"/>
  <c r="B6464" i="2"/>
  <c r="A6444" i="2"/>
  <c r="C6444" i="2"/>
  <c r="D6444" i="2" s="1"/>
  <c r="E6444" i="2" s="1"/>
  <c r="B6444" i="2"/>
  <c r="A6452" i="2"/>
  <c r="C6452" i="2"/>
  <c r="D6452" i="2" s="1"/>
  <c r="E6452" i="2" s="1"/>
  <c r="B6452" i="2"/>
  <c r="A6456" i="2"/>
  <c r="C6456" i="2"/>
  <c r="D6456" i="2" s="1"/>
  <c r="E6456" i="2" s="1"/>
  <c r="B6456" i="2"/>
  <c r="A6483" i="2"/>
  <c r="C6483" i="2"/>
  <c r="D6483" i="2" s="1"/>
  <c r="E6483" i="2" s="1"/>
  <c r="B6483" i="2"/>
  <c r="A6451" i="2"/>
  <c r="C6451" i="2"/>
  <c r="D6451" i="2" s="1"/>
  <c r="E6451" i="2" s="1"/>
  <c r="B6451" i="2"/>
  <c r="A6475" i="2"/>
  <c r="C6475" i="2"/>
  <c r="D6475" i="2" s="1"/>
  <c r="E6475" i="2" s="1"/>
  <c r="B6475" i="2"/>
  <c r="A6498" i="2"/>
  <c r="C6498" i="2"/>
  <c r="D6498" i="2" s="1"/>
  <c r="E6498" i="2" s="1"/>
  <c r="B6498" i="2"/>
  <c r="A6486" i="2"/>
  <c r="C6486" i="2"/>
  <c r="D6486" i="2" s="1"/>
  <c r="E6486" i="2" s="1"/>
  <c r="B6486" i="2"/>
  <c r="A6509" i="2"/>
  <c r="C6509" i="2"/>
  <c r="D6509" i="2" s="1"/>
  <c r="E6509" i="2" s="1"/>
  <c r="B6509" i="2"/>
  <c r="A6502" i="2"/>
  <c r="C6502" i="2"/>
  <c r="D6502" i="2"/>
  <c r="E6502" i="2" s="1"/>
  <c r="B6502" i="2"/>
  <c r="A6537" i="2"/>
  <c r="C6537" i="2"/>
  <c r="D6537" i="2"/>
  <c r="E6537" i="2" s="1"/>
  <c r="B6537" i="2"/>
  <c r="A6481" i="2"/>
  <c r="C6481" i="2"/>
  <c r="D6481" i="2" s="1"/>
  <c r="E6481" i="2" s="1"/>
  <c r="B6481" i="2"/>
  <c r="A6514" i="2"/>
  <c r="C6514" i="2"/>
  <c r="D6514" i="2" s="1"/>
  <c r="E6514" i="2" s="1"/>
  <c r="B6514" i="2"/>
  <c r="A6530" i="2"/>
  <c r="C6530" i="2"/>
  <c r="D6530" i="2" s="1"/>
  <c r="E6530" i="2" s="1"/>
  <c r="B6530" i="2"/>
  <c r="A6493" i="2"/>
  <c r="C6493" i="2"/>
  <c r="D6493" i="2" s="1"/>
  <c r="E6493" i="2" s="1"/>
  <c r="B6493" i="2"/>
  <c r="A6470" i="2"/>
  <c r="C6470" i="2"/>
  <c r="D6470" i="2" s="1"/>
  <c r="E6470" i="2" s="1"/>
  <c r="B6470" i="2"/>
  <c r="A6521" i="2"/>
  <c r="C6521" i="2"/>
  <c r="D6521" i="2" s="1"/>
  <c r="E6521" i="2" s="1"/>
  <c r="B6521" i="2"/>
  <c r="A6525" i="2"/>
  <c r="C6525" i="2"/>
  <c r="D6525" i="2" s="1"/>
  <c r="E6525" i="2" s="1"/>
  <c r="B6525" i="2"/>
  <c r="A6507" i="2"/>
  <c r="C6507" i="2"/>
  <c r="D6507" i="2" s="1"/>
  <c r="E6507" i="2" s="1"/>
  <c r="B6507" i="2"/>
  <c r="A6480" i="2"/>
  <c r="C6480" i="2"/>
  <c r="D6480" i="2" s="1"/>
  <c r="E6480" i="2" s="1"/>
  <c r="B6480" i="2"/>
  <c r="A6476" i="2"/>
  <c r="C6476" i="2"/>
  <c r="D6476" i="2" s="1"/>
  <c r="E6476" i="2" s="1"/>
  <c r="B6476" i="2"/>
  <c r="A6468" i="2"/>
  <c r="C6468" i="2"/>
  <c r="D6468" i="2" s="1"/>
  <c r="E6468" i="2" s="1"/>
  <c r="B6468" i="2"/>
  <c r="A6488" i="2"/>
  <c r="C6488" i="2"/>
  <c r="D6488" i="2" s="1"/>
  <c r="E6488" i="2" s="1"/>
  <c r="B6488" i="2"/>
  <c r="A6472" i="2"/>
  <c r="C6472" i="2"/>
  <c r="D6472" i="2" s="1"/>
  <c r="E6472" i="2" s="1"/>
  <c r="B6472" i="2"/>
  <c r="A6503" i="2"/>
  <c r="C6503" i="2"/>
  <c r="D6503" i="2" s="1"/>
  <c r="E6503" i="2" s="1"/>
  <c r="B6503" i="2"/>
  <c r="A6487" i="2"/>
  <c r="C6487" i="2"/>
  <c r="D6487" i="2" s="1"/>
  <c r="E6487" i="2" s="1"/>
  <c r="B6487" i="2"/>
  <c r="A6471" i="2"/>
  <c r="C6471" i="2"/>
  <c r="D6471" i="2" s="1"/>
  <c r="E6471" i="2" s="1"/>
  <c r="B6471" i="2"/>
  <c r="A6467" i="2"/>
  <c r="C6467" i="2"/>
  <c r="D6467" i="2" s="1"/>
  <c r="E6467" i="2" s="1"/>
  <c r="B6467" i="2"/>
  <c r="A6549" i="2"/>
  <c r="C6549" i="2"/>
  <c r="D6549" i="2" s="1"/>
  <c r="E6549" i="2" s="1"/>
  <c r="B6549" i="2"/>
  <c r="A6545" i="2"/>
  <c r="C6545" i="2"/>
  <c r="D6545" i="2" s="1"/>
  <c r="E6545" i="2" s="1"/>
  <c r="B6545" i="2"/>
  <c r="A6494" i="2"/>
  <c r="C6494" i="2"/>
  <c r="D6494" i="2" s="1"/>
  <c r="E6494" i="2" s="1"/>
  <c r="B6494" i="2"/>
  <c r="A6517" i="2"/>
  <c r="C6517" i="2"/>
  <c r="D6517" i="2" s="1"/>
  <c r="E6517" i="2" s="1"/>
  <c r="B6517" i="2"/>
  <c r="A6554" i="2"/>
  <c r="C6554" i="2"/>
  <c r="D6554" i="2" s="1"/>
  <c r="E6554" i="2" s="1"/>
  <c r="B6554" i="2"/>
  <c r="A6538" i="2"/>
  <c r="C6538" i="2"/>
  <c r="D6538" i="2" s="1"/>
  <c r="E6538" i="2" s="1"/>
  <c r="B6538" i="2"/>
  <c r="A6505" i="2"/>
  <c r="C6505" i="2"/>
  <c r="D6505" i="2" s="1"/>
  <c r="E6505" i="2" s="1"/>
  <c r="B6505" i="2"/>
  <c r="A6561" i="2"/>
  <c r="C6561" i="2"/>
  <c r="D6561" i="2" s="1"/>
  <c r="E6561" i="2" s="1"/>
  <c r="B6561" i="2"/>
  <c r="A6526" i="2"/>
  <c r="C6526" i="2"/>
  <c r="D6526" i="2" s="1"/>
  <c r="E6526" i="2" s="1"/>
  <c r="B6526" i="2"/>
  <c r="A6533" i="2"/>
  <c r="C6533" i="2"/>
  <c r="D6533" i="2" s="1"/>
  <c r="E6533" i="2" s="1"/>
  <c r="B6533" i="2"/>
  <c r="A6510" i="2"/>
  <c r="C6510" i="2"/>
  <c r="D6510" i="2" s="1"/>
  <c r="E6510" i="2" s="1"/>
  <c r="B6510" i="2"/>
  <c r="A6522" i="2"/>
  <c r="C6522" i="2"/>
  <c r="D6522" i="2" s="1"/>
  <c r="E6522" i="2" s="1"/>
  <c r="B6522" i="2"/>
  <c r="A6491" i="2"/>
  <c r="C6491" i="2"/>
  <c r="D6491" i="2" s="1"/>
  <c r="E6491" i="2" s="1"/>
  <c r="B6491" i="2"/>
  <c r="A6495" i="2"/>
  <c r="C6495" i="2"/>
  <c r="D6495" i="2" s="1"/>
  <c r="E6495" i="2" s="1"/>
  <c r="B6495" i="2"/>
  <c r="A6511" i="2"/>
  <c r="C6511" i="2"/>
  <c r="D6511" i="2" s="1"/>
  <c r="E6511" i="2" s="1"/>
  <c r="B6511" i="2"/>
  <c r="A6527" i="2"/>
  <c r="C6527" i="2"/>
  <c r="D6527" i="2" s="1"/>
  <c r="E6527" i="2" s="1"/>
  <c r="B6527" i="2"/>
  <c r="A6496" i="2"/>
  <c r="C6496" i="2"/>
  <c r="D6496" i="2" s="1"/>
  <c r="E6496" i="2" s="1"/>
  <c r="B6496" i="2"/>
  <c r="A6512" i="2"/>
  <c r="C6512" i="2"/>
  <c r="D6512" i="2" s="1"/>
  <c r="E6512" i="2" s="1"/>
  <c r="B6512" i="2"/>
  <c r="A6492" i="2"/>
  <c r="C6492" i="2"/>
  <c r="D6492" i="2" s="1"/>
  <c r="E6492" i="2" s="1"/>
  <c r="B6492" i="2"/>
  <c r="A6500" i="2"/>
  <c r="C6500" i="2"/>
  <c r="D6500" i="2" s="1"/>
  <c r="E6500" i="2" s="1"/>
  <c r="B6500" i="2"/>
  <c r="A6504" i="2"/>
  <c r="C6504" i="2"/>
  <c r="D6504" i="2" s="1"/>
  <c r="E6504" i="2" s="1"/>
  <c r="B6504" i="2"/>
  <c r="A6531" i="2"/>
  <c r="C6531" i="2"/>
  <c r="D6531" i="2" s="1"/>
  <c r="E6531" i="2" s="1"/>
  <c r="B6531" i="2"/>
  <c r="A6499" i="2"/>
  <c r="C6499" i="2"/>
  <c r="D6499" i="2" s="1"/>
  <c r="E6499" i="2" s="1"/>
  <c r="B6499" i="2"/>
  <c r="A6546" i="2"/>
  <c r="C6546" i="2"/>
  <c r="D6546" i="2" s="1"/>
  <c r="E6546" i="2" s="1"/>
  <c r="B6546" i="2"/>
  <c r="A6534" i="2"/>
  <c r="C6534" i="2"/>
  <c r="D6534" i="2" s="1"/>
  <c r="E6534" i="2" s="1"/>
  <c r="B6534" i="2"/>
  <c r="A6557" i="2"/>
  <c r="C6557" i="2"/>
  <c r="D6557" i="2" s="1"/>
  <c r="E6557" i="2" s="1"/>
  <c r="B6557" i="2"/>
  <c r="A6550" i="2"/>
  <c r="C6550" i="2"/>
  <c r="D6550" i="2" s="1"/>
  <c r="E6550" i="2" s="1"/>
  <c r="B6550" i="2"/>
  <c r="A6585" i="2"/>
  <c r="C6585" i="2"/>
  <c r="D6585" i="2" s="1"/>
  <c r="E6585" i="2" s="1"/>
  <c r="B6585" i="2"/>
  <c r="A6529" i="2"/>
  <c r="C6529" i="2"/>
  <c r="D6529" i="2" s="1"/>
  <c r="E6529" i="2" s="1"/>
  <c r="B6529" i="2"/>
  <c r="A6562" i="2"/>
  <c r="C6562" i="2"/>
  <c r="D6562" i="2"/>
  <c r="E6562" i="2" s="1"/>
  <c r="B6562" i="2"/>
  <c r="A6578" i="2"/>
  <c r="C6578" i="2"/>
  <c r="D6578" i="2" s="1"/>
  <c r="E6578" i="2" s="1"/>
  <c r="B6578" i="2"/>
  <c r="A6541" i="2"/>
  <c r="C6541" i="2"/>
  <c r="D6541" i="2" s="1"/>
  <c r="E6541" i="2"/>
  <c r="B6541" i="2"/>
  <c r="A6518" i="2"/>
  <c r="C6518" i="2"/>
  <c r="D6518" i="2"/>
  <c r="E6518" i="2" s="1"/>
  <c r="B6518" i="2"/>
  <c r="A6569" i="2"/>
  <c r="C6569" i="2"/>
  <c r="D6569" i="2" s="1"/>
  <c r="E6569" i="2" s="1"/>
  <c r="B6569" i="2"/>
  <c r="A6573" i="2"/>
  <c r="C6573" i="2"/>
  <c r="D6573" i="2" s="1"/>
  <c r="E6573" i="2" s="1"/>
  <c r="B6573" i="2"/>
  <c r="A6523" i="2"/>
  <c r="C6523" i="2"/>
  <c r="D6523" i="2" s="1"/>
  <c r="E6523" i="2" s="1"/>
  <c r="B6523" i="2"/>
  <c r="A6555" i="2"/>
  <c r="C6555" i="2"/>
  <c r="D6555" i="2" s="1"/>
  <c r="E6555" i="2" s="1"/>
  <c r="B6555" i="2"/>
  <c r="A6528" i="2"/>
  <c r="C6528" i="2"/>
  <c r="D6528" i="2" s="1"/>
  <c r="E6528" i="2" s="1"/>
  <c r="B6528" i="2"/>
  <c r="A6524" i="2"/>
  <c r="C6524" i="2"/>
  <c r="D6524" i="2" s="1"/>
  <c r="E6524" i="2" s="1"/>
  <c r="B6524" i="2"/>
  <c r="A6516" i="2"/>
  <c r="C6516" i="2"/>
  <c r="D6516" i="2" s="1"/>
  <c r="E6516" i="2" s="1"/>
  <c r="B6516" i="2"/>
  <c r="A6536" i="2"/>
  <c r="C6536" i="2"/>
  <c r="D6536" i="2" s="1"/>
  <c r="E6536" i="2" s="1"/>
  <c r="B6536" i="2"/>
  <c r="A6520" i="2"/>
  <c r="C6520" i="2"/>
  <c r="D6520" i="2" s="1"/>
  <c r="E6520" i="2" s="1"/>
  <c r="B6520" i="2"/>
  <c r="A6551" i="2"/>
  <c r="C6551" i="2"/>
  <c r="D6551" i="2" s="1"/>
  <c r="E6551" i="2" s="1"/>
  <c r="B6551" i="2"/>
  <c r="A6535" i="2"/>
  <c r="C6535" i="2"/>
  <c r="D6535" i="2" s="1"/>
  <c r="E6535" i="2" s="1"/>
  <c r="B6535" i="2"/>
  <c r="A6519" i="2"/>
  <c r="C6519" i="2"/>
  <c r="D6519" i="2" s="1"/>
  <c r="E6519" i="2" s="1"/>
  <c r="B6519" i="2"/>
  <c r="A6515" i="2"/>
  <c r="C6515" i="2"/>
  <c r="D6515" i="2" s="1"/>
  <c r="E6515" i="2" s="1"/>
  <c r="B6515" i="2"/>
  <c r="A6597" i="2"/>
  <c r="C6597" i="2"/>
  <c r="D6597" i="2" s="1"/>
  <c r="E6597" i="2" s="1"/>
  <c r="B6597" i="2"/>
  <c r="A6593" i="2"/>
  <c r="C6593" i="2"/>
  <c r="D6593" i="2" s="1"/>
  <c r="E6593" i="2" s="1"/>
  <c r="B6593" i="2"/>
  <c r="A6542" i="2"/>
  <c r="C6542" i="2"/>
  <c r="D6542" i="2" s="1"/>
  <c r="E6542" i="2" s="1"/>
  <c r="B6542" i="2"/>
  <c r="A6565" i="2"/>
  <c r="C6565" i="2"/>
  <c r="D6565" i="2" s="1"/>
  <c r="E6565" i="2" s="1"/>
  <c r="B6565" i="2"/>
  <c r="A6602" i="2"/>
  <c r="C6602" i="2"/>
  <c r="D6602" i="2" s="1"/>
  <c r="E6602" i="2" s="1"/>
  <c r="B6602" i="2"/>
  <c r="A6586" i="2"/>
  <c r="C6586" i="2"/>
  <c r="D6586" i="2" s="1"/>
  <c r="E6586" i="2" s="1"/>
  <c r="B6586" i="2"/>
  <c r="A6553" i="2"/>
  <c r="C6553" i="2"/>
  <c r="D6553" i="2" s="1"/>
  <c r="E6553" i="2" s="1"/>
  <c r="B6553" i="2"/>
  <c r="A6609" i="2"/>
  <c r="C6609" i="2"/>
  <c r="D6609" i="2" s="1"/>
  <c r="E6609" i="2" s="1"/>
  <c r="B6609" i="2"/>
  <c r="A6574" i="2"/>
  <c r="C6574" i="2"/>
  <c r="D6574" i="2" s="1"/>
  <c r="E6574" i="2" s="1"/>
  <c r="B6574" i="2"/>
  <c r="A6581" i="2"/>
  <c r="C6581" i="2"/>
  <c r="D6581" i="2" s="1"/>
  <c r="E6581" i="2" s="1"/>
  <c r="B6581" i="2"/>
  <c r="A6558" i="2"/>
  <c r="C6558" i="2"/>
  <c r="D6558" i="2" s="1"/>
  <c r="E6558" i="2" s="1"/>
  <c r="B6558" i="2"/>
  <c r="A6570" i="2"/>
  <c r="C6570" i="2"/>
  <c r="D6570" i="2" s="1"/>
  <c r="E6570" i="2" s="1"/>
  <c r="B6570" i="2"/>
  <c r="A6539" i="2"/>
  <c r="C6539" i="2"/>
  <c r="D6539" i="2" s="1"/>
  <c r="E6539" i="2" s="1"/>
  <c r="B6539" i="2"/>
  <c r="A6543" i="2"/>
  <c r="C6543" i="2"/>
  <c r="D6543" i="2" s="1"/>
  <c r="E6543" i="2" s="1"/>
  <c r="B6543" i="2"/>
  <c r="A6559" i="2"/>
  <c r="C6559" i="2"/>
  <c r="D6559" i="2" s="1"/>
  <c r="E6559" i="2" s="1"/>
  <c r="B6559" i="2"/>
  <c r="A6575" i="2"/>
  <c r="C6575" i="2"/>
  <c r="D6575" i="2" s="1"/>
  <c r="E6575" i="2" s="1"/>
  <c r="B6575" i="2"/>
  <c r="A6544" i="2"/>
  <c r="C6544" i="2"/>
  <c r="D6544" i="2" s="1"/>
  <c r="E6544" i="2" s="1"/>
  <c r="B6544" i="2"/>
  <c r="A6560" i="2"/>
  <c r="C6560" i="2"/>
  <c r="D6560" i="2" s="1"/>
  <c r="E6560" i="2" s="1"/>
  <c r="B6560" i="2"/>
  <c r="A6540" i="2"/>
  <c r="C6540" i="2"/>
  <c r="D6540" i="2" s="1"/>
  <c r="E6540" i="2" s="1"/>
  <c r="B6540" i="2"/>
  <c r="A6548" i="2"/>
  <c r="C6548" i="2"/>
  <c r="D6548" i="2" s="1"/>
  <c r="E6548" i="2" s="1"/>
  <c r="B6548" i="2"/>
  <c r="A6552" i="2"/>
  <c r="C6552" i="2"/>
  <c r="D6552" i="2" s="1"/>
  <c r="E6552" i="2" s="1"/>
  <c r="B6552" i="2"/>
  <c r="A6579" i="2"/>
  <c r="C6579" i="2"/>
  <c r="D6579" i="2" s="1"/>
  <c r="E6579" i="2" s="1"/>
  <c r="B6579" i="2"/>
  <c r="A6547" i="2"/>
  <c r="C6547" i="2"/>
  <c r="D6547" i="2" s="1"/>
  <c r="E6547" i="2" s="1"/>
  <c r="B6547" i="2"/>
  <c r="A6594" i="2"/>
  <c r="C6594" i="2"/>
  <c r="D6594" i="2" s="1"/>
  <c r="E6594" i="2" s="1"/>
  <c r="B6594" i="2"/>
  <c r="A6582" i="2"/>
  <c r="C6582" i="2"/>
  <c r="D6582" i="2" s="1"/>
  <c r="E6582" i="2" s="1"/>
  <c r="B6582" i="2"/>
  <c r="A6605" i="2"/>
  <c r="C6605" i="2"/>
  <c r="D6605" i="2" s="1"/>
  <c r="E6605" i="2" s="1"/>
  <c r="B6605" i="2"/>
  <c r="A6598" i="2"/>
  <c r="C6598" i="2"/>
  <c r="D6598" i="2" s="1"/>
  <c r="E6598" i="2" s="1"/>
  <c r="B6598" i="2"/>
  <c r="A6633" i="2"/>
  <c r="C6633" i="2"/>
  <c r="D6633" i="2" s="1"/>
  <c r="E6633" i="2" s="1"/>
  <c r="B6633" i="2"/>
  <c r="A6577" i="2"/>
  <c r="C6577" i="2"/>
  <c r="D6577" i="2" s="1"/>
  <c r="E6577" i="2" s="1"/>
  <c r="B6577" i="2"/>
  <c r="A6610" i="2"/>
  <c r="C6610" i="2"/>
  <c r="D6610" i="2" s="1"/>
  <c r="E6610" i="2" s="1"/>
  <c r="B6610" i="2"/>
  <c r="A6626" i="2"/>
  <c r="C6626" i="2"/>
  <c r="D6626" i="2" s="1"/>
  <c r="E6626" i="2" s="1"/>
  <c r="B6626" i="2"/>
  <c r="A6589" i="2"/>
  <c r="C6589" i="2"/>
  <c r="D6589" i="2" s="1"/>
  <c r="E6589" i="2" s="1"/>
  <c r="B6589" i="2"/>
  <c r="A6566" i="2"/>
  <c r="C6566" i="2"/>
  <c r="D6566" i="2" s="1"/>
  <c r="E6566" i="2" s="1"/>
  <c r="B6566" i="2"/>
  <c r="A6617" i="2"/>
  <c r="C6617" i="2"/>
  <c r="D6617" i="2" s="1"/>
  <c r="E6617" i="2" s="1"/>
  <c r="B6617" i="2"/>
  <c r="A6621" i="2"/>
  <c r="C6621" i="2"/>
  <c r="D6621" i="2" s="1"/>
  <c r="E6621" i="2" s="1"/>
  <c r="B6621" i="2"/>
  <c r="A6571" i="2"/>
  <c r="C6571" i="2"/>
  <c r="D6571" i="2" s="1"/>
  <c r="E6571" i="2" s="1"/>
  <c r="B6571" i="2"/>
  <c r="A6603" i="2"/>
  <c r="C6603" i="2"/>
  <c r="D6603" i="2" s="1"/>
  <c r="E6603" i="2" s="1"/>
  <c r="B6603" i="2"/>
  <c r="A6576" i="2"/>
  <c r="C6576" i="2"/>
  <c r="D6576" i="2" s="1"/>
  <c r="E6576" i="2" s="1"/>
  <c r="B6576" i="2"/>
  <c r="A6572" i="2"/>
  <c r="C6572" i="2"/>
  <c r="D6572" i="2" s="1"/>
  <c r="E6572" i="2" s="1"/>
  <c r="B6572" i="2"/>
  <c r="A6564" i="2"/>
  <c r="C6564" i="2"/>
  <c r="D6564" i="2" s="1"/>
  <c r="E6564" i="2" s="1"/>
  <c r="B6564" i="2"/>
  <c r="A6584" i="2"/>
  <c r="C6584" i="2"/>
  <c r="D6584" i="2" s="1"/>
  <c r="E6584" i="2" s="1"/>
  <c r="B6584" i="2"/>
  <c r="A6568" i="2"/>
  <c r="C6568" i="2"/>
  <c r="D6568" i="2" s="1"/>
  <c r="E6568" i="2" s="1"/>
  <c r="B6568" i="2"/>
  <c r="A6599" i="2"/>
  <c r="C6599" i="2"/>
  <c r="D6599" i="2" s="1"/>
  <c r="E6599" i="2" s="1"/>
  <c r="B6599" i="2"/>
  <c r="A6583" i="2"/>
  <c r="C6583" i="2"/>
  <c r="D6583" i="2" s="1"/>
  <c r="E6583" i="2" s="1"/>
  <c r="B6583" i="2"/>
  <c r="A6567" i="2"/>
  <c r="C6567" i="2"/>
  <c r="D6567" i="2" s="1"/>
  <c r="E6567" i="2" s="1"/>
  <c r="B6567" i="2"/>
  <c r="A6563" i="2"/>
  <c r="C6563" i="2"/>
  <c r="D6563" i="2" s="1"/>
  <c r="E6563" i="2" s="1"/>
  <c r="B6563" i="2"/>
  <c r="A6645" i="2"/>
  <c r="C6645" i="2"/>
  <c r="D6645" i="2" s="1"/>
  <c r="E6645" i="2" s="1"/>
  <c r="B6645" i="2"/>
  <c r="A6641" i="2"/>
  <c r="C6641" i="2"/>
  <c r="D6641" i="2" s="1"/>
  <c r="E6641" i="2" s="1"/>
  <c r="B6641" i="2"/>
  <c r="A6590" i="2"/>
  <c r="C6590" i="2"/>
  <c r="D6590" i="2" s="1"/>
  <c r="E6590" i="2" s="1"/>
  <c r="B6590" i="2"/>
  <c r="A6613" i="2"/>
  <c r="C6613" i="2"/>
  <c r="D6613" i="2" s="1"/>
  <c r="E6613" i="2" s="1"/>
  <c r="B6613" i="2"/>
  <c r="A6650" i="2"/>
  <c r="C6650" i="2"/>
  <c r="D6650" i="2" s="1"/>
  <c r="E6650" i="2" s="1"/>
  <c r="B6650" i="2"/>
  <c r="A6634" i="2"/>
  <c r="C6634" i="2"/>
  <c r="D6634" i="2" s="1"/>
  <c r="E6634" i="2" s="1"/>
  <c r="B6634" i="2"/>
  <c r="A6601" i="2"/>
  <c r="C6601" i="2"/>
  <c r="D6601" i="2" s="1"/>
  <c r="E6601" i="2" s="1"/>
  <c r="B6601" i="2"/>
  <c r="A6657" i="2"/>
  <c r="C6657" i="2"/>
  <c r="D6657" i="2" s="1"/>
  <c r="E6657" i="2" s="1"/>
  <c r="B6657" i="2"/>
  <c r="A6622" i="2"/>
  <c r="C6622" i="2"/>
  <c r="D6622" i="2" s="1"/>
  <c r="E6622" i="2" s="1"/>
  <c r="B6622" i="2"/>
  <c r="A6629" i="2"/>
  <c r="C6629" i="2"/>
  <c r="D6629" i="2" s="1"/>
  <c r="E6629" i="2" s="1"/>
  <c r="B6629" i="2"/>
  <c r="A6606" i="2"/>
  <c r="C6606" i="2"/>
  <c r="D6606" i="2" s="1"/>
  <c r="E6606" i="2" s="1"/>
  <c r="B6606" i="2"/>
  <c r="A6618" i="2"/>
  <c r="C6618" i="2"/>
  <c r="D6618" i="2" s="1"/>
  <c r="E6618" i="2" s="1"/>
  <c r="B6618" i="2"/>
  <c r="A6587" i="2"/>
  <c r="C6587" i="2"/>
  <c r="D6587" i="2" s="1"/>
  <c r="E6587" i="2" s="1"/>
  <c r="B6587" i="2"/>
  <c r="A6591" i="2"/>
  <c r="C6591" i="2"/>
  <c r="D6591" i="2" s="1"/>
  <c r="E6591" i="2" s="1"/>
  <c r="B6591" i="2"/>
  <c r="A6607" i="2"/>
  <c r="C6607" i="2"/>
  <c r="D6607" i="2" s="1"/>
  <c r="E6607" i="2" s="1"/>
  <c r="B6607" i="2"/>
  <c r="A6623" i="2"/>
  <c r="C6623" i="2"/>
  <c r="D6623" i="2" s="1"/>
  <c r="E6623" i="2" s="1"/>
  <c r="B6623" i="2"/>
  <c r="A6592" i="2"/>
  <c r="C6592" i="2"/>
  <c r="D6592" i="2"/>
  <c r="E6592" i="2" s="1"/>
  <c r="B6592" i="2"/>
  <c r="A6608" i="2"/>
  <c r="C6608" i="2"/>
  <c r="D6608" i="2" s="1"/>
  <c r="E6608" i="2" s="1"/>
  <c r="B6608" i="2"/>
  <c r="A6588" i="2"/>
  <c r="C6588" i="2"/>
  <c r="D6588" i="2" s="1"/>
  <c r="E6588" i="2" s="1"/>
  <c r="B6588" i="2"/>
  <c r="A6596" i="2"/>
  <c r="C6596" i="2"/>
  <c r="D6596" i="2" s="1"/>
  <c r="E6596" i="2" s="1"/>
  <c r="B6596" i="2"/>
  <c r="A6600" i="2"/>
  <c r="C6600" i="2"/>
  <c r="D6600" i="2" s="1"/>
  <c r="E6600" i="2" s="1"/>
  <c r="B6600" i="2"/>
  <c r="A6627" i="2"/>
  <c r="C6627" i="2"/>
  <c r="D6627" i="2" s="1"/>
  <c r="E6627" i="2" s="1"/>
  <c r="B6627" i="2"/>
  <c r="A6595" i="2"/>
  <c r="C6595" i="2"/>
  <c r="D6595" i="2" s="1"/>
  <c r="E6595" i="2" s="1"/>
  <c r="B6595" i="2"/>
  <c r="A6642" i="2"/>
  <c r="C6642" i="2"/>
  <c r="D6642" i="2" s="1"/>
  <c r="E6642" i="2" s="1"/>
  <c r="B6642" i="2"/>
  <c r="A6630" i="2"/>
  <c r="C6630" i="2"/>
  <c r="D6630" i="2" s="1"/>
  <c r="E6630" i="2" s="1"/>
  <c r="B6630" i="2"/>
  <c r="A6653" i="2"/>
  <c r="C6653" i="2"/>
  <c r="D6653" i="2" s="1"/>
  <c r="E6653" i="2" s="1"/>
  <c r="B6653" i="2"/>
  <c r="A6646" i="2"/>
  <c r="C6646" i="2"/>
  <c r="D6646" i="2" s="1"/>
  <c r="E6646" i="2" s="1"/>
  <c r="B6646" i="2"/>
  <c r="A6681" i="2"/>
  <c r="C6681" i="2"/>
  <c r="D6681" i="2" s="1"/>
  <c r="E6681" i="2" s="1"/>
  <c r="B6681" i="2"/>
  <c r="A6625" i="2"/>
  <c r="C6625" i="2"/>
  <c r="D6625" i="2" s="1"/>
  <c r="E6625" i="2" s="1"/>
  <c r="B6625" i="2"/>
  <c r="A6658" i="2"/>
  <c r="C6658" i="2"/>
  <c r="D6658" i="2" s="1"/>
  <c r="E6658" i="2" s="1"/>
  <c r="B6658" i="2"/>
  <c r="A6674" i="2"/>
  <c r="C6674" i="2"/>
  <c r="D6674" i="2" s="1"/>
  <c r="E6674" i="2" s="1"/>
  <c r="B6674" i="2"/>
  <c r="A6637" i="2"/>
  <c r="C6637" i="2"/>
  <c r="D6637" i="2" s="1"/>
  <c r="E6637" i="2" s="1"/>
  <c r="B6637" i="2"/>
  <c r="A6614" i="2"/>
  <c r="C6614" i="2"/>
  <c r="D6614" i="2" s="1"/>
  <c r="E6614" i="2" s="1"/>
  <c r="B6614" i="2"/>
  <c r="A6665" i="2"/>
  <c r="C6665" i="2"/>
  <c r="D6665" i="2" s="1"/>
  <c r="E6665" i="2" s="1"/>
  <c r="B6665" i="2"/>
  <c r="A6669" i="2"/>
  <c r="C6669" i="2"/>
  <c r="D6669" i="2" s="1"/>
  <c r="E6669" i="2" s="1"/>
  <c r="B6669" i="2"/>
  <c r="A6619" i="2"/>
  <c r="C6619" i="2"/>
  <c r="D6619" i="2" s="1"/>
  <c r="E6619" i="2" s="1"/>
  <c r="B6619" i="2"/>
  <c r="A6651" i="2"/>
  <c r="C6651" i="2"/>
  <c r="D6651" i="2" s="1"/>
  <c r="E6651" i="2" s="1"/>
  <c r="B6651" i="2"/>
  <c r="A6624" i="2"/>
  <c r="C6624" i="2"/>
  <c r="D6624" i="2" s="1"/>
  <c r="E6624" i="2" s="1"/>
  <c r="B6624" i="2"/>
  <c r="A6620" i="2"/>
  <c r="C6620" i="2"/>
  <c r="D6620" i="2" s="1"/>
  <c r="E6620" i="2" s="1"/>
  <c r="B6620" i="2"/>
  <c r="A6612" i="2"/>
  <c r="C6612" i="2"/>
  <c r="D6612" i="2" s="1"/>
  <c r="E6612" i="2" s="1"/>
  <c r="B6612" i="2"/>
  <c r="A6632" i="2"/>
  <c r="C6632" i="2"/>
  <c r="D6632" i="2" s="1"/>
  <c r="E6632" i="2" s="1"/>
  <c r="B6632" i="2"/>
  <c r="A6616" i="2"/>
  <c r="C6616" i="2"/>
  <c r="D6616" i="2" s="1"/>
  <c r="E6616" i="2" s="1"/>
  <c r="B6616" i="2"/>
  <c r="A6647" i="2"/>
  <c r="C6647" i="2"/>
  <c r="D6647" i="2" s="1"/>
  <c r="E6647" i="2" s="1"/>
  <c r="B6647" i="2"/>
  <c r="A6631" i="2"/>
  <c r="C6631" i="2"/>
  <c r="D6631" i="2" s="1"/>
  <c r="E6631" i="2" s="1"/>
  <c r="B6631" i="2"/>
  <c r="A6615" i="2"/>
  <c r="C6615" i="2"/>
  <c r="D6615" i="2" s="1"/>
  <c r="E6615" i="2" s="1"/>
  <c r="B6615" i="2"/>
  <c r="A6611" i="2"/>
  <c r="C6611" i="2"/>
  <c r="D6611" i="2" s="1"/>
  <c r="E6611" i="2" s="1"/>
  <c r="B6611" i="2"/>
  <c r="A6693" i="2"/>
  <c r="C6693" i="2"/>
  <c r="D6693" i="2" s="1"/>
  <c r="E6693" i="2"/>
  <c r="B6693" i="2"/>
  <c r="A6689" i="2"/>
  <c r="C6689" i="2"/>
  <c r="D6689" i="2"/>
  <c r="E6689" i="2" s="1"/>
  <c r="B6689" i="2"/>
  <c r="A6638" i="2"/>
  <c r="C6638" i="2"/>
  <c r="D6638" i="2"/>
  <c r="E6638" i="2" s="1"/>
  <c r="B6638" i="2"/>
  <c r="A6661" i="2"/>
  <c r="C6661" i="2"/>
  <c r="D6661" i="2" s="1"/>
  <c r="E6661" i="2" s="1"/>
  <c r="B6661" i="2"/>
  <c r="A6698" i="2"/>
  <c r="C6698" i="2"/>
  <c r="D6698" i="2" s="1"/>
  <c r="E6698" i="2" s="1"/>
  <c r="B6698" i="2"/>
  <c r="A6682" i="2"/>
  <c r="C6682" i="2"/>
  <c r="D6682" i="2" s="1"/>
  <c r="E6682" i="2" s="1"/>
  <c r="B6682" i="2"/>
  <c r="A6649" i="2"/>
  <c r="C6649" i="2"/>
  <c r="D6649" i="2" s="1"/>
  <c r="E6649" i="2" s="1"/>
  <c r="B6649" i="2"/>
  <c r="A6705" i="2"/>
  <c r="C6705" i="2"/>
  <c r="D6705" i="2" s="1"/>
  <c r="E6705" i="2" s="1"/>
  <c r="B6705" i="2"/>
  <c r="A6670" i="2"/>
  <c r="C6670" i="2"/>
  <c r="D6670" i="2" s="1"/>
  <c r="E6670" i="2" s="1"/>
  <c r="B6670" i="2"/>
  <c r="A6677" i="2"/>
  <c r="C6677" i="2"/>
  <c r="D6677" i="2" s="1"/>
  <c r="E6677" i="2" s="1"/>
  <c r="B6677" i="2"/>
  <c r="A6654" i="2"/>
  <c r="C6654" i="2"/>
  <c r="D6654" i="2" s="1"/>
  <c r="E6654" i="2" s="1"/>
  <c r="B6654" i="2"/>
  <c r="A6666" i="2"/>
  <c r="C6666" i="2"/>
  <c r="D6666" i="2" s="1"/>
  <c r="E6666" i="2" s="1"/>
  <c r="B6666" i="2"/>
  <c r="A6635" i="2"/>
  <c r="C6635" i="2"/>
  <c r="D6635" i="2" s="1"/>
  <c r="E6635" i="2" s="1"/>
  <c r="B6635" i="2"/>
  <c r="A6639" i="2"/>
  <c r="C6639" i="2"/>
  <c r="D6639" i="2" s="1"/>
  <c r="E6639" i="2" s="1"/>
  <c r="B6639" i="2"/>
  <c r="A6655" i="2"/>
  <c r="C6655" i="2"/>
  <c r="D6655" i="2" s="1"/>
  <c r="E6655" i="2" s="1"/>
  <c r="B6655" i="2"/>
  <c r="A6671" i="2"/>
  <c r="C6671" i="2"/>
  <c r="D6671" i="2" s="1"/>
  <c r="E6671" i="2" s="1"/>
  <c r="B6671" i="2"/>
  <c r="A6640" i="2"/>
  <c r="C6640" i="2"/>
  <c r="D6640" i="2" s="1"/>
  <c r="E6640" i="2" s="1"/>
  <c r="B6640" i="2"/>
  <c r="A6656" i="2"/>
  <c r="C6656" i="2"/>
  <c r="D6656" i="2" s="1"/>
  <c r="E6656" i="2" s="1"/>
  <c r="B6656" i="2"/>
  <c r="A6636" i="2"/>
  <c r="C6636" i="2"/>
  <c r="D6636" i="2" s="1"/>
  <c r="E6636" i="2" s="1"/>
  <c r="B6636" i="2"/>
  <c r="A6644" i="2"/>
  <c r="C6644" i="2"/>
  <c r="D6644" i="2" s="1"/>
  <c r="E6644" i="2" s="1"/>
  <c r="B6644" i="2"/>
  <c r="A6648" i="2"/>
  <c r="C6648" i="2"/>
  <c r="D6648" i="2" s="1"/>
  <c r="E6648" i="2" s="1"/>
  <c r="B6648" i="2"/>
  <c r="A6675" i="2"/>
  <c r="C6675" i="2"/>
  <c r="D6675" i="2" s="1"/>
  <c r="E6675" i="2" s="1"/>
  <c r="B6675" i="2"/>
  <c r="A6643" i="2"/>
  <c r="C6643" i="2"/>
  <c r="D6643" i="2" s="1"/>
  <c r="E6643" i="2" s="1"/>
  <c r="B6643" i="2"/>
  <c r="A6690" i="2"/>
  <c r="C6690" i="2"/>
  <c r="D6690" i="2" s="1"/>
  <c r="E6690" i="2" s="1"/>
  <c r="B6690" i="2"/>
  <c r="A6678" i="2"/>
  <c r="C6678" i="2"/>
  <c r="D6678" i="2" s="1"/>
  <c r="E6678" i="2" s="1"/>
  <c r="B6678" i="2"/>
  <c r="A6701" i="2"/>
  <c r="C6701" i="2"/>
  <c r="D6701" i="2" s="1"/>
  <c r="E6701" i="2" s="1"/>
  <c r="B6701" i="2"/>
  <c r="A6694" i="2"/>
  <c r="C6694" i="2"/>
  <c r="D6694" i="2" s="1"/>
  <c r="E6694" i="2" s="1"/>
  <c r="B6694" i="2"/>
  <c r="A6729" i="2"/>
  <c r="C6729" i="2"/>
  <c r="D6729" i="2" s="1"/>
  <c r="E6729" i="2" s="1"/>
  <c r="B6729" i="2"/>
  <c r="A6673" i="2"/>
  <c r="C6673" i="2"/>
  <c r="D6673" i="2" s="1"/>
  <c r="E6673" i="2" s="1"/>
  <c r="B6673" i="2"/>
  <c r="A6706" i="2"/>
  <c r="C6706" i="2"/>
  <c r="D6706" i="2" s="1"/>
  <c r="E6706" i="2" s="1"/>
  <c r="B6706" i="2"/>
  <c r="A6722" i="2"/>
  <c r="C6722" i="2"/>
  <c r="D6722" i="2" s="1"/>
  <c r="E6722" i="2" s="1"/>
  <c r="B6722" i="2"/>
  <c r="A6685" i="2"/>
  <c r="C6685" i="2"/>
  <c r="D6685" i="2" s="1"/>
  <c r="E6685" i="2" s="1"/>
  <c r="B6685" i="2"/>
  <c r="A6662" i="2"/>
  <c r="C6662" i="2"/>
  <c r="D6662" i="2"/>
  <c r="E6662" i="2" s="1"/>
  <c r="B6662" i="2"/>
  <c r="A6713" i="2"/>
  <c r="C6713" i="2"/>
  <c r="D6713" i="2" s="1"/>
  <c r="E6713" i="2" s="1"/>
  <c r="B6713" i="2"/>
  <c r="A6717" i="2"/>
  <c r="C6717" i="2"/>
  <c r="D6717" i="2" s="1"/>
  <c r="E6717" i="2" s="1"/>
  <c r="B6717" i="2"/>
  <c r="A6667" i="2"/>
  <c r="C6667" i="2"/>
  <c r="D6667" i="2" s="1"/>
  <c r="E6667" i="2" s="1"/>
  <c r="B6667" i="2"/>
  <c r="A6699" i="2"/>
  <c r="C6699" i="2"/>
  <c r="D6699" i="2" s="1"/>
  <c r="E6699" i="2" s="1"/>
  <c r="B6699" i="2"/>
  <c r="A6672" i="2"/>
  <c r="C6672" i="2"/>
  <c r="D6672" i="2" s="1"/>
  <c r="E6672" i="2" s="1"/>
  <c r="B6672" i="2"/>
  <c r="A6668" i="2"/>
  <c r="C6668" i="2"/>
  <c r="D6668" i="2" s="1"/>
  <c r="E6668" i="2" s="1"/>
  <c r="B6668" i="2"/>
  <c r="A6660" i="2"/>
  <c r="C6660" i="2"/>
  <c r="D6660" i="2" s="1"/>
  <c r="E6660" i="2" s="1"/>
  <c r="B6660" i="2"/>
  <c r="A6680" i="2"/>
  <c r="C6680" i="2"/>
  <c r="D6680" i="2" s="1"/>
  <c r="E6680" i="2" s="1"/>
  <c r="B6680" i="2"/>
  <c r="A6664" i="2"/>
  <c r="C6664" i="2"/>
  <c r="D6664" i="2"/>
  <c r="E6664" i="2" s="1"/>
  <c r="B6664" i="2"/>
  <c r="A6695" i="2"/>
  <c r="C6695" i="2"/>
  <c r="D6695" i="2" s="1"/>
  <c r="E6695" i="2" s="1"/>
  <c r="B6695" i="2"/>
  <c r="A6679" i="2"/>
  <c r="C6679" i="2"/>
  <c r="D6679" i="2" s="1"/>
  <c r="E6679" i="2" s="1"/>
  <c r="B6679" i="2"/>
  <c r="A6663" i="2"/>
  <c r="C6663" i="2"/>
  <c r="D6663" i="2" s="1"/>
  <c r="E6663" i="2" s="1"/>
  <c r="B6663" i="2"/>
  <c r="A6659" i="2"/>
  <c r="C6659" i="2"/>
  <c r="D6659" i="2" s="1"/>
  <c r="E6659" i="2" s="1"/>
  <c r="B6659" i="2"/>
  <c r="A6741" i="2"/>
  <c r="C6741" i="2"/>
  <c r="D6741" i="2" s="1"/>
  <c r="E6741" i="2" s="1"/>
  <c r="B6741" i="2"/>
  <c r="A6737" i="2"/>
  <c r="C6737" i="2"/>
  <c r="D6737" i="2" s="1"/>
  <c r="E6737" i="2" s="1"/>
  <c r="B6737" i="2"/>
  <c r="A6686" i="2"/>
  <c r="C6686" i="2"/>
  <c r="D6686" i="2" s="1"/>
  <c r="E6686" i="2" s="1"/>
  <c r="B6686" i="2"/>
  <c r="A6709" i="2"/>
  <c r="C6709" i="2"/>
  <c r="D6709" i="2" s="1"/>
  <c r="E6709" i="2" s="1"/>
  <c r="B6709" i="2"/>
  <c r="A6746" i="2"/>
  <c r="C6746" i="2"/>
  <c r="D6746" i="2" s="1"/>
  <c r="E6746" i="2" s="1"/>
  <c r="B6746" i="2"/>
  <c r="A6730" i="2"/>
  <c r="C6730" i="2"/>
  <c r="D6730" i="2" s="1"/>
  <c r="E6730" i="2" s="1"/>
  <c r="B6730" i="2"/>
  <c r="A6697" i="2"/>
  <c r="C6697" i="2"/>
  <c r="D6697" i="2" s="1"/>
  <c r="E6697" i="2" s="1"/>
  <c r="B6697" i="2"/>
  <c r="A6753" i="2"/>
  <c r="C6753" i="2"/>
  <c r="D6753" i="2" s="1"/>
  <c r="E6753" i="2" s="1"/>
  <c r="B6753" i="2"/>
  <c r="A6718" i="2"/>
  <c r="C6718" i="2"/>
  <c r="D6718" i="2" s="1"/>
  <c r="E6718" i="2" s="1"/>
  <c r="B6718" i="2"/>
  <c r="A6725" i="2"/>
  <c r="C6725" i="2"/>
  <c r="D6725" i="2" s="1"/>
  <c r="E6725" i="2" s="1"/>
  <c r="B6725" i="2"/>
  <c r="A6702" i="2"/>
  <c r="C6702" i="2"/>
  <c r="D6702" i="2" s="1"/>
  <c r="E6702" i="2" s="1"/>
  <c r="B6702" i="2"/>
  <c r="A6714" i="2"/>
  <c r="C6714" i="2"/>
  <c r="D6714" i="2" s="1"/>
  <c r="E6714" i="2" s="1"/>
  <c r="B6714" i="2"/>
  <c r="A6683" i="2"/>
  <c r="C6683" i="2"/>
  <c r="D6683" i="2"/>
  <c r="E6683" i="2" s="1"/>
  <c r="B6683" i="2"/>
  <c r="A6687" i="2"/>
  <c r="C6687" i="2"/>
  <c r="D6687" i="2" s="1"/>
  <c r="E6687" i="2" s="1"/>
  <c r="B6687" i="2"/>
  <c r="A6703" i="2"/>
  <c r="C6703" i="2"/>
  <c r="D6703" i="2" s="1"/>
  <c r="E6703" i="2" s="1"/>
  <c r="B6703" i="2"/>
  <c r="A6719" i="2"/>
  <c r="C6719" i="2"/>
  <c r="D6719" i="2" s="1"/>
  <c r="E6719" i="2" s="1"/>
  <c r="B6719" i="2"/>
  <c r="A6688" i="2"/>
  <c r="C6688" i="2"/>
  <c r="D6688" i="2" s="1"/>
  <c r="E6688" i="2" s="1"/>
  <c r="B6688" i="2"/>
  <c r="A6704" i="2"/>
  <c r="C6704" i="2"/>
  <c r="D6704" i="2" s="1"/>
  <c r="E6704" i="2" s="1"/>
  <c r="B6704" i="2"/>
  <c r="A6684" i="2"/>
  <c r="C6684" i="2"/>
  <c r="D6684" i="2" s="1"/>
  <c r="E6684" i="2" s="1"/>
  <c r="B6684" i="2"/>
  <c r="A6692" i="2"/>
  <c r="C6692" i="2"/>
  <c r="D6692" i="2" s="1"/>
  <c r="E6692" i="2" s="1"/>
  <c r="B6692" i="2"/>
  <c r="A6696" i="2"/>
  <c r="C6696" i="2"/>
  <c r="D6696" i="2" s="1"/>
  <c r="E6696" i="2" s="1"/>
  <c r="B6696" i="2"/>
  <c r="A6723" i="2"/>
  <c r="C6723" i="2"/>
  <c r="D6723" i="2" s="1"/>
  <c r="E6723" i="2" s="1"/>
  <c r="B6723" i="2"/>
  <c r="A6691" i="2"/>
  <c r="C6691" i="2"/>
  <c r="D6691" i="2" s="1"/>
  <c r="E6691" i="2" s="1"/>
  <c r="B6691" i="2"/>
  <c r="A6738" i="2"/>
  <c r="C6738" i="2"/>
  <c r="D6738" i="2" s="1"/>
  <c r="E6738" i="2" s="1"/>
  <c r="B6738" i="2"/>
  <c r="A6726" i="2"/>
  <c r="C6726" i="2"/>
  <c r="D6726" i="2" s="1"/>
  <c r="E6726" i="2" s="1"/>
  <c r="B6726" i="2"/>
  <c r="A6749" i="2"/>
  <c r="C6749" i="2"/>
  <c r="D6749" i="2" s="1"/>
  <c r="E6749" i="2" s="1"/>
  <c r="B6749" i="2"/>
  <c r="A6742" i="2"/>
  <c r="C6742" i="2"/>
  <c r="D6742" i="2" s="1"/>
  <c r="E6742" i="2" s="1"/>
  <c r="B6742" i="2"/>
  <c r="A6777" i="2"/>
  <c r="C6777" i="2"/>
  <c r="D6777" i="2" s="1"/>
  <c r="E6777" i="2" s="1"/>
  <c r="B6777" i="2"/>
  <c r="A6721" i="2"/>
  <c r="C6721" i="2"/>
  <c r="D6721" i="2" s="1"/>
  <c r="E6721" i="2" s="1"/>
  <c r="B6721" i="2"/>
  <c r="A6754" i="2"/>
  <c r="C6754" i="2"/>
  <c r="D6754" i="2"/>
  <c r="E6754" i="2" s="1"/>
  <c r="B6754" i="2"/>
  <c r="A6770" i="2"/>
  <c r="C6770" i="2"/>
  <c r="D6770" i="2" s="1"/>
  <c r="E6770" i="2" s="1"/>
  <c r="B6770" i="2"/>
  <c r="A6733" i="2"/>
  <c r="C6733" i="2"/>
  <c r="D6733" i="2" s="1"/>
  <c r="E6733" i="2" s="1"/>
  <c r="B6733" i="2"/>
  <c r="A6710" i="2"/>
  <c r="C6710" i="2"/>
  <c r="D6710" i="2"/>
  <c r="E6710" i="2" s="1"/>
  <c r="B6710" i="2"/>
  <c r="A6761" i="2"/>
  <c r="C6761" i="2"/>
  <c r="D6761" i="2" s="1"/>
  <c r="E6761" i="2" s="1"/>
  <c r="B6761" i="2"/>
  <c r="A6765" i="2"/>
  <c r="C6765" i="2"/>
  <c r="D6765" i="2" s="1"/>
  <c r="E6765" i="2" s="1"/>
  <c r="B6765" i="2"/>
  <c r="A6715" i="2"/>
  <c r="C6715" i="2"/>
  <c r="D6715" i="2" s="1"/>
  <c r="E6715" i="2" s="1"/>
  <c r="B6715" i="2"/>
  <c r="A6747" i="2"/>
  <c r="C6747" i="2"/>
  <c r="D6747" i="2" s="1"/>
  <c r="E6747" i="2" s="1"/>
  <c r="B6747" i="2"/>
  <c r="A6720" i="2"/>
  <c r="C6720" i="2"/>
  <c r="D6720" i="2" s="1"/>
  <c r="E6720" i="2" s="1"/>
  <c r="B6720" i="2"/>
  <c r="A6716" i="2"/>
  <c r="C6716" i="2"/>
  <c r="D6716" i="2" s="1"/>
  <c r="E6716" i="2" s="1"/>
  <c r="B6716" i="2"/>
  <c r="A6708" i="2"/>
  <c r="C6708" i="2"/>
  <c r="D6708" i="2" s="1"/>
  <c r="E6708" i="2" s="1"/>
  <c r="B6708" i="2"/>
  <c r="A6728" i="2"/>
  <c r="C6728" i="2"/>
  <c r="D6728" i="2" s="1"/>
  <c r="E6728" i="2" s="1"/>
  <c r="B6728" i="2"/>
  <c r="A6712" i="2"/>
  <c r="C6712" i="2"/>
  <c r="D6712" i="2" s="1"/>
  <c r="E6712" i="2" s="1"/>
  <c r="B6712" i="2"/>
  <c r="A6743" i="2"/>
  <c r="C6743" i="2"/>
  <c r="D6743" i="2" s="1"/>
  <c r="E6743" i="2" s="1"/>
  <c r="B6743" i="2"/>
  <c r="A6727" i="2"/>
  <c r="C6727" i="2"/>
  <c r="D6727" i="2" s="1"/>
  <c r="E6727" i="2" s="1"/>
  <c r="B6727" i="2"/>
  <c r="A6711" i="2"/>
  <c r="C6711" i="2"/>
  <c r="D6711" i="2" s="1"/>
  <c r="E6711" i="2" s="1"/>
  <c r="B6711" i="2"/>
  <c r="A6707" i="2"/>
  <c r="C6707" i="2"/>
  <c r="D6707" i="2" s="1"/>
  <c r="E6707" i="2" s="1"/>
  <c r="B6707" i="2"/>
  <c r="A6789" i="2"/>
  <c r="C6789" i="2"/>
  <c r="D6789" i="2" s="1"/>
  <c r="E6789" i="2" s="1"/>
  <c r="B6789" i="2"/>
  <c r="A6785" i="2"/>
  <c r="C6785" i="2"/>
  <c r="D6785" i="2" s="1"/>
  <c r="E6785" i="2" s="1"/>
  <c r="B6785" i="2"/>
  <c r="A6734" i="2"/>
  <c r="C6734" i="2"/>
  <c r="D6734" i="2" s="1"/>
  <c r="E6734" i="2" s="1"/>
  <c r="B6734" i="2"/>
  <c r="A6757" i="2"/>
  <c r="C6757" i="2"/>
  <c r="D6757" i="2" s="1"/>
  <c r="E6757" i="2" s="1"/>
  <c r="B6757" i="2"/>
  <c r="A6794" i="2"/>
  <c r="C6794" i="2"/>
  <c r="D6794" i="2" s="1"/>
  <c r="E6794" i="2" s="1"/>
  <c r="B6794" i="2"/>
  <c r="A6778" i="2"/>
  <c r="C6778" i="2"/>
  <c r="D6778" i="2" s="1"/>
  <c r="E6778" i="2" s="1"/>
  <c r="B6778" i="2"/>
  <c r="A6745" i="2"/>
  <c r="C6745" i="2"/>
  <c r="D6745" i="2" s="1"/>
  <c r="E6745" i="2" s="1"/>
  <c r="B6745" i="2"/>
  <c r="A6801" i="2"/>
  <c r="C6801" i="2"/>
  <c r="D6801" i="2" s="1"/>
  <c r="E6801" i="2" s="1"/>
  <c r="B6801" i="2"/>
  <c r="A6766" i="2"/>
  <c r="C6766" i="2"/>
  <c r="D6766" i="2" s="1"/>
  <c r="E6766" i="2" s="1"/>
  <c r="B6766" i="2"/>
  <c r="A6773" i="2"/>
  <c r="C6773" i="2"/>
  <c r="D6773" i="2" s="1"/>
  <c r="E6773" i="2" s="1"/>
  <c r="B6773" i="2"/>
  <c r="A6750" i="2"/>
  <c r="C6750" i="2"/>
  <c r="D6750" i="2" s="1"/>
  <c r="E6750" i="2" s="1"/>
  <c r="B6750" i="2"/>
  <c r="A6762" i="2"/>
  <c r="C6762" i="2"/>
  <c r="D6762" i="2" s="1"/>
  <c r="E6762" i="2" s="1"/>
  <c r="B6762" i="2"/>
  <c r="A6731" i="2"/>
  <c r="C6731" i="2"/>
  <c r="D6731" i="2" s="1"/>
  <c r="E6731" i="2" s="1"/>
  <c r="B6731" i="2"/>
  <c r="A6735" i="2"/>
  <c r="C6735" i="2"/>
  <c r="D6735" i="2" s="1"/>
  <c r="E6735" i="2" s="1"/>
  <c r="B6735" i="2"/>
  <c r="A6751" i="2"/>
  <c r="C6751" i="2"/>
  <c r="D6751" i="2"/>
  <c r="E6751" i="2" s="1"/>
  <c r="B6751" i="2"/>
  <c r="A6767" i="2"/>
  <c r="C6767" i="2"/>
  <c r="D6767" i="2" s="1"/>
  <c r="E6767" i="2" s="1"/>
  <c r="B6767" i="2"/>
  <c r="A6736" i="2"/>
  <c r="C6736" i="2"/>
  <c r="D6736" i="2" s="1"/>
  <c r="E6736" i="2" s="1"/>
  <c r="B6736" i="2"/>
  <c r="A6752" i="2"/>
  <c r="C6752" i="2"/>
  <c r="D6752" i="2" s="1"/>
  <c r="E6752" i="2" s="1"/>
  <c r="B6752" i="2"/>
  <c r="A6732" i="2"/>
  <c r="C6732" i="2"/>
  <c r="D6732" i="2" s="1"/>
  <c r="E6732" i="2" s="1"/>
  <c r="B6732" i="2"/>
  <c r="A6740" i="2"/>
  <c r="C6740" i="2"/>
  <c r="D6740" i="2" s="1"/>
  <c r="E6740" i="2" s="1"/>
  <c r="B6740" i="2"/>
  <c r="A6744" i="2"/>
  <c r="C6744" i="2"/>
  <c r="D6744" i="2" s="1"/>
  <c r="E6744" i="2" s="1"/>
  <c r="B6744" i="2"/>
  <c r="A6771" i="2"/>
  <c r="C6771" i="2"/>
  <c r="D6771" i="2" s="1"/>
  <c r="E6771" i="2" s="1"/>
  <c r="B6771" i="2"/>
  <c r="A6739" i="2"/>
  <c r="C6739" i="2"/>
  <c r="D6739" i="2" s="1"/>
  <c r="E6739" i="2" s="1"/>
  <c r="B6739" i="2"/>
  <c r="A6786" i="2"/>
  <c r="C6786" i="2"/>
  <c r="D6786" i="2" s="1"/>
  <c r="E6786" i="2" s="1"/>
  <c r="B6786" i="2"/>
  <c r="A6774" i="2"/>
  <c r="C6774" i="2"/>
  <c r="D6774" i="2" s="1"/>
  <c r="E6774" i="2" s="1"/>
  <c r="B6774" i="2"/>
  <c r="A6797" i="2"/>
  <c r="C6797" i="2"/>
  <c r="D6797" i="2" s="1"/>
  <c r="E6797" i="2" s="1"/>
  <c r="B6797" i="2"/>
  <c r="A6790" i="2"/>
  <c r="C6790" i="2"/>
  <c r="D6790" i="2" s="1"/>
  <c r="E6790" i="2" s="1"/>
  <c r="B6790" i="2"/>
  <c r="A6825" i="2"/>
  <c r="C6825" i="2"/>
  <c r="D6825" i="2" s="1"/>
  <c r="E6825" i="2" s="1"/>
  <c r="B6825" i="2"/>
  <c r="A6769" i="2"/>
  <c r="C6769" i="2"/>
  <c r="D6769" i="2" s="1"/>
  <c r="E6769" i="2" s="1"/>
  <c r="B6769" i="2"/>
  <c r="A6802" i="2"/>
  <c r="C6802" i="2"/>
  <c r="D6802" i="2" s="1"/>
  <c r="E6802" i="2" s="1"/>
  <c r="B6802" i="2"/>
  <c r="A6818" i="2"/>
  <c r="C6818" i="2"/>
  <c r="D6818" i="2" s="1"/>
  <c r="E6818" i="2" s="1"/>
  <c r="B6818" i="2"/>
  <c r="A6781" i="2"/>
  <c r="C6781" i="2"/>
  <c r="D6781" i="2" s="1"/>
  <c r="E6781" i="2" s="1"/>
  <c r="B6781" i="2"/>
  <c r="A6758" i="2"/>
  <c r="C6758" i="2"/>
  <c r="D6758" i="2" s="1"/>
  <c r="E6758" i="2" s="1"/>
  <c r="B6758" i="2"/>
  <c r="A6809" i="2"/>
  <c r="C6809" i="2"/>
  <c r="D6809" i="2" s="1"/>
  <c r="E6809" i="2" s="1"/>
  <c r="B6809" i="2"/>
  <c r="A6813" i="2"/>
  <c r="C6813" i="2"/>
  <c r="D6813" i="2" s="1"/>
  <c r="E6813" i="2" s="1"/>
  <c r="B6813" i="2"/>
  <c r="A6763" i="2"/>
  <c r="C6763" i="2"/>
  <c r="D6763" i="2" s="1"/>
  <c r="E6763" i="2" s="1"/>
  <c r="B6763" i="2"/>
  <c r="A6795" i="2"/>
  <c r="C6795" i="2"/>
  <c r="D6795" i="2" s="1"/>
  <c r="E6795" i="2" s="1"/>
  <c r="B6795" i="2"/>
  <c r="A6768" i="2"/>
  <c r="C6768" i="2"/>
  <c r="D6768" i="2" s="1"/>
  <c r="E6768" i="2" s="1"/>
  <c r="B6768" i="2"/>
  <c r="A6764" i="2"/>
  <c r="C6764" i="2"/>
  <c r="D6764" i="2" s="1"/>
  <c r="E6764" i="2" s="1"/>
  <c r="B6764" i="2"/>
  <c r="A6756" i="2"/>
  <c r="C6756" i="2"/>
  <c r="D6756" i="2" s="1"/>
  <c r="E6756" i="2" s="1"/>
  <c r="B6756" i="2"/>
  <c r="A6776" i="2"/>
  <c r="C6776" i="2"/>
  <c r="D6776" i="2" s="1"/>
  <c r="E6776" i="2" s="1"/>
  <c r="B6776" i="2"/>
  <c r="A6760" i="2"/>
  <c r="C6760" i="2"/>
  <c r="D6760" i="2" s="1"/>
  <c r="E6760" i="2" s="1"/>
  <c r="B6760" i="2"/>
  <c r="A6791" i="2"/>
  <c r="C6791" i="2"/>
  <c r="D6791" i="2" s="1"/>
  <c r="E6791" i="2" s="1"/>
  <c r="B6791" i="2"/>
  <c r="A6775" i="2"/>
  <c r="C6775" i="2"/>
  <c r="D6775" i="2" s="1"/>
  <c r="E6775" i="2" s="1"/>
  <c r="B6775" i="2"/>
  <c r="A6759" i="2"/>
  <c r="C6759" i="2"/>
  <c r="D6759" i="2" s="1"/>
  <c r="E6759" i="2" s="1"/>
  <c r="B6759" i="2"/>
  <c r="A6755" i="2"/>
  <c r="C6755" i="2"/>
  <c r="D6755" i="2" s="1"/>
  <c r="E6755" i="2" s="1"/>
  <c r="B6755" i="2"/>
  <c r="A6837" i="2"/>
  <c r="C6837" i="2"/>
  <c r="D6837" i="2" s="1"/>
  <c r="E6837" i="2" s="1"/>
  <c r="B6837" i="2"/>
  <c r="A6833" i="2"/>
  <c r="C6833" i="2"/>
  <c r="D6833" i="2" s="1"/>
  <c r="E6833" i="2" s="1"/>
  <c r="B6833" i="2"/>
  <c r="A6782" i="2"/>
  <c r="C6782" i="2"/>
  <c r="D6782" i="2" s="1"/>
  <c r="E6782" i="2" s="1"/>
  <c r="B6782" i="2"/>
  <c r="A6805" i="2"/>
  <c r="C6805" i="2"/>
  <c r="D6805" i="2" s="1"/>
  <c r="E6805" i="2" s="1"/>
  <c r="B6805" i="2"/>
  <c r="A6842" i="2"/>
  <c r="C6842" i="2"/>
  <c r="D6842" i="2"/>
  <c r="E6842" i="2" s="1"/>
  <c r="B6842" i="2"/>
  <c r="A6826" i="2"/>
  <c r="C6826" i="2"/>
  <c r="D6826" i="2" s="1"/>
  <c r="E6826" i="2" s="1"/>
  <c r="B6826" i="2"/>
  <c r="A6793" i="2"/>
  <c r="C6793" i="2"/>
  <c r="D6793" i="2" s="1"/>
  <c r="E6793" i="2" s="1"/>
  <c r="B6793" i="2"/>
  <c r="A6849" i="2"/>
  <c r="C6849" i="2"/>
  <c r="D6849" i="2" s="1"/>
  <c r="E6849" i="2" s="1"/>
  <c r="B6849" i="2"/>
  <c r="A6814" i="2"/>
  <c r="C6814" i="2"/>
  <c r="D6814" i="2" s="1"/>
  <c r="E6814" i="2" s="1"/>
  <c r="B6814" i="2"/>
  <c r="A6821" i="2"/>
  <c r="C6821" i="2"/>
  <c r="D6821" i="2" s="1"/>
  <c r="E6821" i="2" s="1"/>
  <c r="B6821" i="2"/>
  <c r="A6798" i="2"/>
  <c r="C6798" i="2"/>
  <c r="D6798" i="2" s="1"/>
  <c r="E6798" i="2" s="1"/>
  <c r="B6798" i="2"/>
  <c r="A6810" i="2"/>
  <c r="C6810" i="2"/>
  <c r="D6810" i="2" s="1"/>
  <c r="E6810" i="2" s="1"/>
  <c r="B6810" i="2"/>
  <c r="A6779" i="2"/>
  <c r="C6779" i="2"/>
  <c r="D6779" i="2" s="1"/>
  <c r="E6779" i="2" s="1"/>
  <c r="B6779" i="2"/>
  <c r="A6783" i="2"/>
  <c r="C6783" i="2"/>
  <c r="D6783" i="2" s="1"/>
  <c r="E6783" i="2" s="1"/>
  <c r="B6783" i="2"/>
  <c r="A6799" i="2"/>
  <c r="C6799" i="2"/>
  <c r="D6799" i="2" s="1"/>
  <c r="E6799" i="2" s="1"/>
  <c r="B6799" i="2"/>
  <c r="A6815" i="2"/>
  <c r="C6815" i="2"/>
  <c r="D6815" i="2" s="1"/>
  <c r="E6815" i="2" s="1"/>
  <c r="B6815" i="2"/>
  <c r="A6784" i="2"/>
  <c r="C6784" i="2"/>
  <c r="D6784" i="2"/>
  <c r="E6784" i="2" s="1"/>
  <c r="B6784" i="2"/>
  <c r="A6800" i="2"/>
  <c r="C6800" i="2"/>
  <c r="D6800" i="2" s="1"/>
  <c r="E6800" i="2" s="1"/>
  <c r="B6800" i="2"/>
  <c r="A6780" i="2"/>
  <c r="C6780" i="2"/>
  <c r="D6780" i="2" s="1"/>
  <c r="E6780" i="2" s="1"/>
  <c r="B6780" i="2"/>
  <c r="A6788" i="2"/>
  <c r="C6788" i="2"/>
  <c r="D6788" i="2" s="1"/>
  <c r="E6788" i="2" s="1"/>
  <c r="B6788" i="2"/>
  <c r="A6792" i="2"/>
  <c r="C6792" i="2"/>
  <c r="D6792" i="2" s="1"/>
  <c r="E6792" i="2" s="1"/>
  <c r="B6792" i="2"/>
  <c r="A6819" i="2"/>
  <c r="C6819" i="2"/>
  <c r="D6819" i="2" s="1"/>
  <c r="E6819" i="2" s="1"/>
  <c r="B6819" i="2"/>
  <c r="A6787" i="2"/>
  <c r="C6787" i="2"/>
  <c r="D6787" i="2" s="1"/>
  <c r="E6787" i="2" s="1"/>
  <c r="B6787" i="2"/>
  <c r="A6834" i="2"/>
  <c r="C6834" i="2"/>
  <c r="D6834" i="2" s="1"/>
  <c r="E6834" i="2" s="1"/>
  <c r="B6834" i="2"/>
  <c r="A6822" i="2"/>
  <c r="C6822" i="2"/>
  <c r="D6822" i="2" s="1"/>
  <c r="E6822" i="2" s="1"/>
  <c r="B6822" i="2"/>
  <c r="A6845" i="2"/>
  <c r="C6845" i="2"/>
  <c r="D6845" i="2" s="1"/>
  <c r="E6845" i="2" s="1"/>
  <c r="B6845" i="2"/>
  <c r="A6838" i="2"/>
  <c r="C6838" i="2"/>
  <c r="D6838" i="2" s="1"/>
  <c r="E6838" i="2" s="1"/>
  <c r="B6838" i="2"/>
  <c r="A6873" i="2"/>
  <c r="C6873" i="2"/>
  <c r="D6873" i="2" s="1"/>
  <c r="E6873" i="2" s="1"/>
  <c r="B6873" i="2"/>
  <c r="A6817" i="2"/>
  <c r="C6817" i="2"/>
  <c r="D6817" i="2" s="1"/>
  <c r="E6817" i="2" s="1"/>
  <c r="B6817" i="2"/>
  <c r="A6850" i="2"/>
  <c r="C6850" i="2"/>
  <c r="D6850" i="2" s="1"/>
  <c r="E6850" i="2" s="1"/>
  <c r="B6850" i="2"/>
  <c r="A6866" i="2"/>
  <c r="C6866" i="2"/>
  <c r="D6866" i="2" s="1"/>
  <c r="E6866" i="2" s="1"/>
  <c r="B6866" i="2"/>
  <c r="A6829" i="2"/>
  <c r="C6829" i="2"/>
  <c r="D6829" i="2" s="1"/>
  <c r="E6829" i="2"/>
  <c r="B6829" i="2"/>
  <c r="A6806" i="2"/>
  <c r="C6806" i="2"/>
  <c r="D6806" i="2"/>
  <c r="E6806" i="2" s="1"/>
  <c r="B6806" i="2"/>
  <c r="A6857" i="2"/>
  <c r="C6857" i="2"/>
  <c r="D6857" i="2" s="1"/>
  <c r="E6857" i="2" s="1"/>
  <c r="B6857" i="2"/>
  <c r="A6861" i="2"/>
  <c r="C6861" i="2"/>
  <c r="D6861" i="2" s="1"/>
  <c r="E6861" i="2" s="1"/>
  <c r="B6861" i="2"/>
  <c r="A6811" i="2"/>
  <c r="C6811" i="2"/>
  <c r="D6811" i="2" s="1"/>
  <c r="E6811" i="2" s="1"/>
  <c r="B6811" i="2"/>
  <c r="A6843" i="2"/>
  <c r="C6843" i="2"/>
  <c r="D6843" i="2" s="1"/>
  <c r="E6843" i="2" s="1"/>
  <c r="B6843" i="2"/>
  <c r="A6816" i="2"/>
  <c r="C6816" i="2"/>
  <c r="D6816" i="2" s="1"/>
  <c r="E6816" i="2" s="1"/>
  <c r="B6816" i="2"/>
  <c r="A6812" i="2"/>
  <c r="C6812" i="2"/>
  <c r="D6812" i="2" s="1"/>
  <c r="E6812" i="2" s="1"/>
  <c r="B6812" i="2"/>
  <c r="A6804" i="2"/>
  <c r="C6804" i="2"/>
  <c r="D6804" i="2" s="1"/>
  <c r="E6804" i="2" s="1"/>
  <c r="B6804" i="2"/>
  <c r="A6824" i="2"/>
  <c r="C6824" i="2"/>
  <c r="D6824" i="2" s="1"/>
  <c r="E6824" i="2" s="1"/>
  <c r="B6824" i="2"/>
  <c r="A6808" i="2"/>
  <c r="C6808" i="2"/>
  <c r="D6808" i="2" s="1"/>
  <c r="E6808" i="2" s="1"/>
  <c r="B6808" i="2"/>
  <c r="A6839" i="2"/>
  <c r="C6839" i="2"/>
  <c r="D6839" i="2" s="1"/>
  <c r="E6839" i="2" s="1"/>
  <c r="B6839" i="2"/>
  <c r="A6823" i="2"/>
  <c r="C6823" i="2"/>
  <c r="D6823" i="2" s="1"/>
  <c r="E6823" i="2" s="1"/>
  <c r="B6823" i="2"/>
  <c r="A6807" i="2"/>
  <c r="C6807" i="2"/>
  <c r="D6807" i="2" s="1"/>
  <c r="E6807" i="2" s="1"/>
  <c r="B6807" i="2"/>
  <c r="A6803" i="2"/>
  <c r="C6803" i="2"/>
  <c r="D6803" i="2" s="1"/>
  <c r="E6803" i="2" s="1"/>
  <c r="B6803" i="2"/>
  <c r="A6885" i="2"/>
  <c r="C6885" i="2"/>
  <c r="D6885" i="2" s="1"/>
  <c r="E6885" i="2" s="1"/>
  <c r="B6885" i="2"/>
  <c r="A6881" i="2"/>
  <c r="C6881" i="2"/>
  <c r="D6881" i="2" s="1"/>
  <c r="E6881" i="2" s="1"/>
  <c r="B6881" i="2"/>
  <c r="A6830" i="2"/>
  <c r="C6830" i="2"/>
  <c r="D6830" i="2" s="1"/>
  <c r="E6830" i="2" s="1"/>
  <c r="B6830" i="2"/>
  <c r="A6853" i="2"/>
  <c r="C6853" i="2"/>
  <c r="D6853" i="2" s="1"/>
  <c r="E6853" i="2" s="1"/>
  <c r="B6853" i="2"/>
  <c r="A6890" i="2"/>
  <c r="C6890" i="2"/>
  <c r="D6890" i="2" s="1"/>
  <c r="E6890" i="2" s="1"/>
  <c r="B6890" i="2"/>
  <c r="A6874" i="2"/>
  <c r="C6874" i="2"/>
  <c r="D6874" i="2" s="1"/>
  <c r="E6874" i="2" s="1"/>
  <c r="B6874" i="2"/>
  <c r="A6841" i="2"/>
  <c r="C6841" i="2"/>
  <c r="D6841" i="2" s="1"/>
  <c r="E6841" i="2" s="1"/>
  <c r="B6841" i="2"/>
  <c r="A6897" i="2"/>
  <c r="C6897" i="2"/>
  <c r="D6897" i="2" s="1"/>
  <c r="E6897" i="2" s="1"/>
  <c r="B6897" i="2"/>
  <c r="A6862" i="2"/>
  <c r="C6862" i="2"/>
  <c r="D6862" i="2" s="1"/>
  <c r="E6862" i="2" s="1"/>
  <c r="B6862" i="2"/>
  <c r="A6869" i="2"/>
  <c r="C6869" i="2"/>
  <c r="D6869" i="2" s="1"/>
  <c r="E6869" i="2" s="1"/>
  <c r="B6869" i="2"/>
  <c r="A6846" i="2"/>
  <c r="C6846" i="2"/>
  <c r="D6846" i="2" s="1"/>
  <c r="E6846" i="2" s="1"/>
  <c r="B6846" i="2"/>
  <c r="A6858" i="2"/>
  <c r="C6858" i="2"/>
  <c r="D6858" i="2" s="1"/>
  <c r="E6858" i="2" s="1"/>
  <c r="B6858" i="2"/>
  <c r="A6827" i="2"/>
  <c r="C6827" i="2"/>
  <c r="D6827" i="2" s="1"/>
  <c r="E6827" i="2" s="1"/>
  <c r="B6827" i="2"/>
  <c r="A6831" i="2"/>
  <c r="C6831" i="2"/>
  <c r="D6831" i="2" s="1"/>
  <c r="E6831" i="2" s="1"/>
  <c r="B6831" i="2"/>
  <c r="A6847" i="2"/>
  <c r="C6847" i="2"/>
  <c r="D6847" i="2" s="1"/>
  <c r="E6847" i="2" s="1"/>
  <c r="B6847" i="2"/>
  <c r="A6863" i="2"/>
  <c r="C6863" i="2"/>
  <c r="D6863" i="2" s="1"/>
  <c r="E6863" i="2" s="1"/>
  <c r="B6863" i="2"/>
  <c r="A6832" i="2"/>
  <c r="C6832" i="2"/>
  <c r="D6832" i="2" s="1"/>
  <c r="E6832" i="2" s="1"/>
  <c r="B6832" i="2"/>
  <c r="A6848" i="2"/>
  <c r="C6848" i="2"/>
  <c r="D6848" i="2" s="1"/>
  <c r="E6848" i="2" s="1"/>
  <c r="B6848" i="2"/>
  <c r="A6828" i="2"/>
  <c r="C6828" i="2"/>
  <c r="D6828" i="2" s="1"/>
  <c r="E6828" i="2" s="1"/>
  <c r="B6828" i="2"/>
  <c r="A6836" i="2"/>
  <c r="C6836" i="2"/>
  <c r="D6836" i="2" s="1"/>
  <c r="E6836" i="2" s="1"/>
  <c r="B6836" i="2"/>
  <c r="A6840" i="2"/>
  <c r="C6840" i="2"/>
  <c r="D6840" i="2" s="1"/>
  <c r="E6840" i="2" s="1"/>
  <c r="B6840" i="2"/>
  <c r="A6867" i="2"/>
  <c r="C6867" i="2"/>
  <c r="D6867" i="2" s="1"/>
  <c r="E6867" i="2" s="1"/>
  <c r="B6867" i="2"/>
  <c r="A6835" i="2"/>
  <c r="C6835" i="2"/>
  <c r="D6835" i="2" s="1"/>
  <c r="E6835" i="2" s="1"/>
  <c r="B6835" i="2"/>
  <c r="A6882" i="2"/>
  <c r="C6882" i="2"/>
  <c r="D6882" i="2" s="1"/>
  <c r="E6882" i="2" s="1"/>
  <c r="B6882" i="2"/>
  <c r="A6870" i="2"/>
  <c r="C6870" i="2"/>
  <c r="D6870" i="2" s="1"/>
  <c r="E6870" i="2" s="1"/>
  <c r="B6870" i="2"/>
  <c r="A6893" i="2"/>
  <c r="C6893" i="2"/>
  <c r="D6893" i="2" s="1"/>
  <c r="E6893" i="2" s="1"/>
  <c r="B6893" i="2"/>
  <c r="A6886" i="2"/>
  <c r="C6886" i="2"/>
  <c r="D6886" i="2" s="1"/>
  <c r="E6886" i="2" s="1"/>
  <c r="B6886" i="2"/>
  <c r="A6921" i="2"/>
  <c r="C6921" i="2"/>
  <c r="D6921" i="2" s="1"/>
  <c r="E6921" i="2" s="1"/>
  <c r="B6921" i="2"/>
  <c r="A6865" i="2"/>
  <c r="C6865" i="2"/>
  <c r="D6865" i="2" s="1"/>
  <c r="E6865" i="2" s="1"/>
  <c r="B6865" i="2"/>
  <c r="A6898" i="2"/>
  <c r="C6898" i="2"/>
  <c r="D6898" i="2" s="1"/>
  <c r="E6898" i="2" s="1"/>
  <c r="B6898" i="2"/>
  <c r="A6914" i="2"/>
  <c r="C6914" i="2"/>
  <c r="D6914" i="2" s="1"/>
  <c r="E6914" i="2" s="1"/>
  <c r="B6914" i="2"/>
  <c r="A6877" i="2"/>
  <c r="C6877" i="2"/>
  <c r="D6877" i="2" s="1"/>
  <c r="E6877" i="2" s="1"/>
  <c r="B6877" i="2"/>
  <c r="A6854" i="2"/>
  <c r="C6854" i="2"/>
  <c r="D6854" i="2" s="1"/>
  <c r="E6854" i="2" s="1"/>
  <c r="B6854" i="2"/>
  <c r="A6905" i="2"/>
  <c r="C6905" i="2"/>
  <c r="D6905" i="2" s="1"/>
  <c r="E6905" i="2" s="1"/>
  <c r="B6905" i="2"/>
  <c r="A6909" i="2"/>
  <c r="C6909" i="2"/>
  <c r="D6909" i="2" s="1"/>
  <c r="E6909" i="2" s="1"/>
  <c r="B6909" i="2"/>
  <c r="A6859" i="2"/>
  <c r="C6859" i="2"/>
  <c r="D6859" i="2" s="1"/>
  <c r="E6859" i="2" s="1"/>
  <c r="B6859" i="2"/>
  <c r="A6891" i="2"/>
  <c r="C6891" i="2"/>
  <c r="D6891" i="2" s="1"/>
  <c r="E6891" i="2" s="1"/>
  <c r="B6891" i="2"/>
  <c r="A6864" i="2"/>
  <c r="C6864" i="2"/>
  <c r="D6864" i="2" s="1"/>
  <c r="E6864" i="2" s="1"/>
  <c r="B6864" i="2"/>
  <c r="A6860" i="2"/>
  <c r="C6860" i="2"/>
  <c r="D6860" i="2" s="1"/>
  <c r="E6860" i="2" s="1"/>
  <c r="B6860" i="2"/>
  <c r="A6852" i="2"/>
  <c r="C6852" i="2"/>
  <c r="D6852" i="2" s="1"/>
  <c r="E6852" i="2" s="1"/>
  <c r="B6852" i="2"/>
  <c r="A6872" i="2"/>
  <c r="C6872" i="2"/>
  <c r="D6872" i="2" s="1"/>
  <c r="E6872" i="2" s="1"/>
  <c r="B6872" i="2"/>
  <c r="A6856" i="2"/>
  <c r="C6856" i="2"/>
  <c r="D6856" i="2" s="1"/>
  <c r="E6856" i="2" s="1"/>
  <c r="B6856" i="2"/>
  <c r="A6887" i="2"/>
  <c r="C6887" i="2"/>
  <c r="D6887" i="2" s="1"/>
  <c r="E6887" i="2" s="1"/>
  <c r="B6887" i="2"/>
  <c r="A6871" i="2"/>
  <c r="C6871" i="2"/>
  <c r="D6871" i="2" s="1"/>
  <c r="E6871" i="2" s="1"/>
  <c r="B6871" i="2"/>
  <c r="A6855" i="2"/>
  <c r="C6855" i="2"/>
  <c r="D6855" i="2" s="1"/>
  <c r="E6855" i="2" s="1"/>
  <c r="B6855" i="2"/>
  <c r="A6851" i="2"/>
  <c r="C6851" i="2"/>
  <c r="D6851" i="2" s="1"/>
  <c r="E6851" i="2" s="1"/>
  <c r="B6851" i="2"/>
  <c r="A6933" i="2"/>
  <c r="C6933" i="2"/>
  <c r="D6933" i="2" s="1"/>
  <c r="E6933" i="2" s="1"/>
  <c r="B6933" i="2"/>
  <c r="A6929" i="2"/>
  <c r="C6929" i="2"/>
  <c r="D6929" i="2" s="1"/>
  <c r="E6929" i="2" s="1"/>
  <c r="B6929" i="2"/>
  <c r="A6878" i="2"/>
  <c r="C6878" i="2"/>
  <c r="D6878" i="2" s="1"/>
  <c r="E6878" i="2" s="1"/>
  <c r="B6878" i="2"/>
  <c r="A6901" i="2"/>
  <c r="C6901" i="2"/>
  <c r="D6901" i="2" s="1"/>
  <c r="E6901" i="2" s="1"/>
  <c r="B6901" i="2"/>
  <c r="A6938" i="2"/>
  <c r="C6938" i="2"/>
  <c r="D6938" i="2" s="1"/>
  <c r="E6938" i="2" s="1"/>
  <c r="B6938" i="2"/>
  <c r="A6922" i="2"/>
  <c r="C6922" i="2"/>
  <c r="D6922" i="2" s="1"/>
  <c r="E6922" i="2" s="1"/>
  <c r="B6922" i="2"/>
  <c r="A6889" i="2"/>
  <c r="C6889" i="2"/>
  <c r="D6889" i="2" s="1"/>
  <c r="E6889" i="2" s="1"/>
  <c r="B6889" i="2"/>
  <c r="A6945" i="2"/>
  <c r="C6945" i="2"/>
  <c r="D6945" i="2" s="1"/>
  <c r="E6945" i="2" s="1"/>
  <c r="B6945" i="2"/>
  <c r="A6910" i="2"/>
  <c r="C6910" i="2"/>
  <c r="D6910" i="2" s="1"/>
  <c r="E6910" i="2" s="1"/>
  <c r="B6910" i="2"/>
  <c r="A6917" i="2"/>
  <c r="C6917" i="2"/>
  <c r="D6917" i="2" s="1"/>
  <c r="E6917" i="2" s="1"/>
  <c r="B6917" i="2"/>
  <c r="A6894" i="2"/>
  <c r="C6894" i="2"/>
  <c r="D6894" i="2" s="1"/>
  <c r="E6894" i="2" s="1"/>
  <c r="B6894" i="2"/>
  <c r="A6906" i="2"/>
  <c r="C6906" i="2"/>
  <c r="D6906" i="2" s="1"/>
  <c r="E6906" i="2" s="1"/>
  <c r="B6906" i="2"/>
  <c r="A6875" i="2"/>
  <c r="C6875" i="2"/>
  <c r="D6875" i="2" s="1"/>
  <c r="E6875" i="2" s="1"/>
  <c r="B6875" i="2"/>
  <c r="A6879" i="2"/>
  <c r="C6879" i="2"/>
  <c r="D6879" i="2" s="1"/>
  <c r="E6879" i="2" s="1"/>
  <c r="B6879" i="2"/>
  <c r="A6895" i="2"/>
  <c r="C6895" i="2"/>
  <c r="D6895" i="2" s="1"/>
  <c r="E6895" i="2" s="1"/>
  <c r="B6895" i="2"/>
  <c r="A6911" i="2"/>
  <c r="C6911" i="2"/>
  <c r="D6911" i="2" s="1"/>
  <c r="E6911" i="2" s="1"/>
  <c r="B6911" i="2"/>
  <c r="A6880" i="2"/>
  <c r="C6880" i="2"/>
  <c r="D6880" i="2" s="1"/>
  <c r="E6880" i="2" s="1"/>
  <c r="B6880" i="2"/>
  <c r="A6896" i="2"/>
  <c r="C6896" i="2"/>
  <c r="D6896" i="2" s="1"/>
  <c r="E6896" i="2" s="1"/>
  <c r="B6896" i="2"/>
  <c r="A6876" i="2"/>
  <c r="C6876" i="2"/>
  <c r="D6876" i="2" s="1"/>
  <c r="E6876" i="2" s="1"/>
  <c r="B6876" i="2"/>
  <c r="A6884" i="2"/>
  <c r="C6884" i="2"/>
  <c r="D6884" i="2"/>
  <c r="E6884" i="2" s="1"/>
  <c r="B6884" i="2"/>
  <c r="A6888" i="2"/>
  <c r="C6888" i="2"/>
  <c r="D6888" i="2" s="1"/>
  <c r="E6888" i="2" s="1"/>
  <c r="B6888" i="2"/>
  <c r="A6915" i="2"/>
  <c r="C6915" i="2"/>
  <c r="D6915" i="2" s="1"/>
  <c r="E6915" i="2" s="1"/>
  <c r="B6915" i="2"/>
  <c r="A6883" i="2"/>
  <c r="C6883" i="2"/>
  <c r="D6883" i="2" s="1"/>
  <c r="E6883" i="2" s="1"/>
  <c r="B6883" i="2"/>
  <c r="A6930" i="2"/>
  <c r="C6930" i="2"/>
  <c r="D6930" i="2" s="1"/>
  <c r="E6930" i="2" s="1"/>
  <c r="B6930" i="2"/>
  <c r="A6918" i="2"/>
  <c r="C6918" i="2"/>
  <c r="D6918" i="2" s="1"/>
  <c r="E6918" i="2" s="1"/>
  <c r="B6918" i="2"/>
  <c r="A6941" i="2"/>
  <c r="C6941" i="2"/>
  <c r="D6941" i="2" s="1"/>
  <c r="E6941" i="2" s="1"/>
  <c r="B6941" i="2"/>
  <c r="A6934" i="2"/>
  <c r="C6934" i="2"/>
  <c r="D6934" i="2" s="1"/>
  <c r="E6934" i="2" s="1"/>
  <c r="B6934" i="2"/>
  <c r="A6969" i="2"/>
  <c r="C6969" i="2"/>
  <c r="D6969" i="2" s="1"/>
  <c r="E6969" i="2" s="1"/>
  <c r="B6969" i="2"/>
  <c r="A6913" i="2"/>
  <c r="C6913" i="2"/>
  <c r="D6913" i="2" s="1"/>
  <c r="E6913" i="2"/>
  <c r="B6913" i="2"/>
  <c r="A6946" i="2"/>
  <c r="C6946" i="2"/>
  <c r="D6946" i="2"/>
  <c r="E6946" i="2" s="1"/>
  <c r="B6946" i="2"/>
  <c r="A6962" i="2"/>
  <c r="C6962" i="2"/>
  <c r="D6962" i="2" s="1"/>
  <c r="E6962" i="2" s="1"/>
  <c r="B6962" i="2"/>
  <c r="A6925" i="2"/>
  <c r="C6925" i="2"/>
  <c r="D6925" i="2" s="1"/>
  <c r="E6925" i="2" s="1"/>
  <c r="B6925" i="2"/>
  <c r="A6902" i="2"/>
  <c r="C6902" i="2"/>
  <c r="D6902" i="2" s="1"/>
  <c r="E6902" i="2" s="1"/>
  <c r="B6902" i="2"/>
  <c r="A6953" i="2"/>
  <c r="C6953" i="2"/>
  <c r="D6953" i="2" s="1"/>
  <c r="E6953" i="2" s="1"/>
  <c r="B6953" i="2"/>
  <c r="A6957" i="2"/>
  <c r="C6957" i="2"/>
  <c r="D6957" i="2" s="1"/>
  <c r="E6957" i="2" s="1"/>
  <c r="B6957" i="2"/>
  <c r="A6907" i="2"/>
  <c r="C6907" i="2"/>
  <c r="D6907" i="2" s="1"/>
  <c r="E6907" i="2" s="1"/>
  <c r="B6907" i="2"/>
  <c r="A6939" i="2"/>
  <c r="C6939" i="2"/>
  <c r="D6939" i="2" s="1"/>
  <c r="E6939" i="2" s="1"/>
  <c r="B6939" i="2"/>
  <c r="A6912" i="2"/>
  <c r="C6912" i="2"/>
  <c r="D6912" i="2" s="1"/>
  <c r="E6912" i="2" s="1"/>
  <c r="B6912" i="2"/>
  <c r="A6908" i="2"/>
  <c r="C6908" i="2"/>
  <c r="D6908" i="2" s="1"/>
  <c r="E6908" i="2" s="1"/>
  <c r="B6908" i="2"/>
  <c r="A6900" i="2"/>
  <c r="C6900" i="2"/>
  <c r="D6900" i="2" s="1"/>
  <c r="E6900" i="2" s="1"/>
  <c r="B6900" i="2"/>
  <c r="A6920" i="2"/>
  <c r="C6920" i="2"/>
  <c r="D6920" i="2" s="1"/>
  <c r="E6920" i="2" s="1"/>
  <c r="B6920" i="2"/>
  <c r="A6904" i="2"/>
  <c r="C6904" i="2"/>
  <c r="D6904" i="2" s="1"/>
  <c r="E6904" i="2" s="1"/>
  <c r="B6904" i="2"/>
  <c r="A6935" i="2"/>
  <c r="C6935" i="2"/>
  <c r="D6935" i="2" s="1"/>
  <c r="E6935" i="2" s="1"/>
  <c r="B6935" i="2"/>
  <c r="A6919" i="2"/>
  <c r="C6919" i="2"/>
  <c r="D6919" i="2" s="1"/>
  <c r="E6919" i="2" s="1"/>
  <c r="B6919" i="2"/>
  <c r="A6903" i="2"/>
  <c r="C6903" i="2"/>
  <c r="D6903" i="2" s="1"/>
  <c r="E6903" i="2" s="1"/>
  <c r="B6903" i="2"/>
  <c r="A6899" i="2"/>
  <c r="C6899" i="2"/>
  <c r="D6899" i="2" s="1"/>
  <c r="E6899" i="2" s="1"/>
  <c r="B6899" i="2"/>
  <c r="A6981" i="2"/>
  <c r="C6981" i="2"/>
  <c r="D6981" i="2" s="1"/>
  <c r="E6981" i="2" s="1"/>
  <c r="B6981" i="2"/>
  <c r="A6977" i="2"/>
  <c r="C6977" i="2"/>
  <c r="D6977" i="2" s="1"/>
  <c r="E6977" i="2" s="1"/>
  <c r="B6977" i="2"/>
  <c r="A6926" i="2"/>
  <c r="C6926" i="2"/>
  <c r="D6926" i="2" s="1"/>
  <c r="E6926" i="2" s="1"/>
  <c r="B6926" i="2"/>
  <c r="A6949" i="2"/>
  <c r="C6949" i="2"/>
  <c r="D6949" i="2" s="1"/>
  <c r="E6949" i="2" s="1"/>
  <c r="B6949" i="2"/>
  <c r="A6986" i="2"/>
  <c r="C6986" i="2"/>
  <c r="D6986" i="2" s="1"/>
  <c r="E6986" i="2" s="1"/>
  <c r="B6986" i="2"/>
  <c r="A6970" i="2"/>
  <c r="C6970" i="2"/>
  <c r="D6970" i="2" s="1"/>
  <c r="E6970" i="2" s="1"/>
  <c r="B6970" i="2"/>
  <c r="A6937" i="2"/>
  <c r="C6937" i="2"/>
  <c r="D6937" i="2" s="1"/>
  <c r="E6937" i="2" s="1"/>
  <c r="B6937" i="2"/>
  <c r="A6993" i="2"/>
  <c r="C6993" i="2"/>
  <c r="D6993" i="2" s="1"/>
  <c r="E6993" i="2" s="1"/>
  <c r="B6993" i="2"/>
  <c r="A6958" i="2"/>
  <c r="C6958" i="2"/>
  <c r="D6958" i="2" s="1"/>
  <c r="E6958" i="2" s="1"/>
  <c r="B6958" i="2"/>
  <c r="A6965" i="2"/>
  <c r="C6965" i="2"/>
  <c r="D6965" i="2" s="1"/>
  <c r="E6965" i="2" s="1"/>
  <c r="B6965" i="2"/>
  <c r="A6942" i="2"/>
  <c r="C6942" i="2"/>
  <c r="D6942" i="2" s="1"/>
  <c r="E6942" i="2" s="1"/>
  <c r="B6942" i="2"/>
  <c r="A6954" i="2"/>
  <c r="C6954" i="2"/>
  <c r="D6954" i="2" s="1"/>
  <c r="E6954" i="2" s="1"/>
  <c r="B6954" i="2"/>
  <c r="A6923" i="2"/>
  <c r="C6923" i="2"/>
  <c r="D6923" i="2" s="1"/>
  <c r="E6923" i="2" s="1"/>
  <c r="B6923" i="2"/>
  <c r="A6927" i="2"/>
  <c r="C6927" i="2"/>
  <c r="D6927" i="2" s="1"/>
  <c r="E6927" i="2" s="1"/>
  <c r="B6927" i="2"/>
  <c r="A6943" i="2"/>
  <c r="C6943" i="2"/>
  <c r="D6943" i="2" s="1"/>
  <c r="E6943" i="2" s="1"/>
  <c r="B6943" i="2"/>
  <c r="A6959" i="2"/>
  <c r="C6959" i="2"/>
  <c r="D6959" i="2" s="1"/>
  <c r="E6959" i="2" s="1"/>
  <c r="B6959" i="2"/>
  <c r="A6928" i="2"/>
  <c r="C6928" i="2"/>
  <c r="D6928" i="2" s="1"/>
  <c r="E6928" i="2" s="1"/>
  <c r="B6928" i="2"/>
  <c r="A6944" i="2"/>
  <c r="C6944" i="2"/>
  <c r="D6944" i="2" s="1"/>
  <c r="E6944" i="2" s="1"/>
  <c r="B6944" i="2"/>
  <c r="A6924" i="2"/>
  <c r="C6924" i="2"/>
  <c r="D6924" i="2" s="1"/>
  <c r="E6924" i="2" s="1"/>
  <c r="B6924" i="2"/>
  <c r="A6932" i="2"/>
  <c r="C6932" i="2"/>
  <c r="D6932" i="2" s="1"/>
  <c r="E6932" i="2" s="1"/>
  <c r="B6932" i="2"/>
  <c r="A6936" i="2"/>
  <c r="C6936" i="2"/>
  <c r="D6936" i="2" s="1"/>
  <c r="E6936" i="2" s="1"/>
  <c r="B6936" i="2"/>
  <c r="A6963" i="2"/>
  <c r="C6963" i="2"/>
  <c r="D6963" i="2" s="1"/>
  <c r="E6963" i="2" s="1"/>
  <c r="B6963" i="2"/>
  <c r="A6931" i="2"/>
  <c r="C6931" i="2"/>
  <c r="D6931" i="2" s="1"/>
  <c r="E6931" i="2" s="1"/>
  <c r="B6931" i="2"/>
  <c r="A6968" i="2"/>
  <c r="C6968" i="2"/>
  <c r="D6968" i="2" s="1"/>
  <c r="E6968" i="2" s="1"/>
  <c r="B6968" i="2"/>
  <c r="A6978" i="2"/>
  <c r="C6978" i="2"/>
  <c r="D6978" i="2" s="1"/>
  <c r="E6978" i="2" s="1"/>
  <c r="B6978" i="2"/>
  <c r="A6966" i="2"/>
  <c r="C6966" i="2"/>
  <c r="D6966" i="2" s="1"/>
  <c r="E6966" i="2" s="1"/>
  <c r="B6966" i="2"/>
  <c r="A6989" i="2"/>
  <c r="C6989" i="2"/>
  <c r="D6989" i="2" s="1"/>
  <c r="E6989" i="2" s="1"/>
  <c r="B6989" i="2"/>
  <c r="A6982" i="2"/>
  <c r="C6982" i="2"/>
  <c r="D6982" i="2" s="1"/>
  <c r="E6982" i="2" s="1"/>
  <c r="B6982" i="2"/>
  <c r="A7017" i="2"/>
  <c r="C7017" i="2"/>
  <c r="D7017" i="2" s="1"/>
  <c r="E7017" i="2" s="1"/>
  <c r="B7017" i="2"/>
  <c r="A6961" i="2"/>
  <c r="C6961" i="2"/>
  <c r="D6961" i="2" s="1"/>
  <c r="E6961" i="2" s="1"/>
  <c r="B6961" i="2"/>
  <c r="A6994" i="2"/>
  <c r="C6994" i="2"/>
  <c r="D6994" i="2" s="1"/>
  <c r="E6994" i="2" s="1"/>
  <c r="B6994" i="2"/>
  <c r="A7010" i="2"/>
  <c r="C7010" i="2"/>
  <c r="D7010" i="2" s="1"/>
  <c r="E7010" i="2" s="1"/>
  <c r="B7010" i="2"/>
  <c r="A6973" i="2"/>
  <c r="C6973" i="2"/>
  <c r="D6973" i="2" s="1"/>
  <c r="E6973" i="2" s="1"/>
  <c r="B6973" i="2"/>
  <c r="A6950" i="2"/>
  <c r="C6950" i="2"/>
  <c r="D6950" i="2" s="1"/>
  <c r="E6950" i="2" s="1"/>
  <c r="B6950" i="2"/>
  <c r="A7001" i="2"/>
  <c r="C7001" i="2"/>
  <c r="D7001" i="2" s="1"/>
  <c r="E7001" i="2" s="1"/>
  <c r="B7001" i="2"/>
  <c r="A7005" i="2"/>
  <c r="C7005" i="2"/>
  <c r="D7005" i="2" s="1"/>
  <c r="E7005" i="2" s="1"/>
  <c r="B7005" i="2"/>
  <c r="A6955" i="2"/>
  <c r="C6955" i="2"/>
  <c r="D6955" i="2" s="1"/>
  <c r="E6955" i="2" s="1"/>
  <c r="B6955" i="2"/>
  <c r="A6987" i="2"/>
  <c r="C6987" i="2"/>
  <c r="D6987" i="2" s="1"/>
  <c r="E6987" i="2" s="1"/>
  <c r="B6987" i="2"/>
  <c r="A6960" i="2"/>
  <c r="C6960" i="2"/>
  <c r="D6960" i="2" s="1"/>
  <c r="E6960" i="2" s="1"/>
  <c r="B6960" i="2"/>
  <c r="A6956" i="2"/>
  <c r="C6956" i="2"/>
  <c r="D6956" i="2" s="1"/>
  <c r="E6956" i="2" s="1"/>
  <c r="B6956" i="2"/>
  <c r="A6948" i="2"/>
  <c r="C6948" i="2"/>
  <c r="D6948" i="2" s="1"/>
  <c r="E6948" i="2" s="1"/>
  <c r="B6948" i="2"/>
  <c r="A6952" i="2"/>
  <c r="C6952" i="2"/>
  <c r="D6952" i="2" s="1"/>
  <c r="E6952" i="2" s="1"/>
  <c r="B6952" i="2"/>
  <c r="A6983" i="2"/>
  <c r="C6983" i="2"/>
  <c r="D6983" i="2" s="1"/>
  <c r="E6983" i="2" s="1"/>
  <c r="B6983" i="2"/>
  <c r="A6967" i="2"/>
  <c r="C6967" i="2"/>
  <c r="D6967" i="2" s="1"/>
  <c r="E6967" i="2" s="1"/>
  <c r="B6967" i="2"/>
  <c r="A6951" i="2"/>
  <c r="C6951" i="2"/>
  <c r="D6951" i="2" s="1"/>
  <c r="E6951" i="2" s="1"/>
  <c r="B6951" i="2"/>
  <c r="A6947" i="2"/>
  <c r="C6947" i="2"/>
  <c r="D6947" i="2" s="1"/>
  <c r="E6947" i="2" s="1"/>
  <c r="B6947" i="2"/>
  <c r="A6972" i="2"/>
  <c r="C6972" i="2"/>
  <c r="D6972" i="2" s="1"/>
  <c r="E6972" i="2" s="1"/>
  <c r="B6972" i="2"/>
  <c r="A6980" i="2"/>
  <c r="C6980" i="2"/>
  <c r="D6980" i="2" s="1"/>
  <c r="E6980" i="2" s="1"/>
  <c r="B6980" i="2"/>
  <c r="A6984" i="2"/>
  <c r="C6984" i="2"/>
  <c r="D6984" i="2" s="1"/>
  <c r="E6984" i="2" s="1"/>
  <c r="B6984" i="2"/>
  <c r="A7029" i="2"/>
  <c r="C7029" i="2"/>
  <c r="D7029" i="2" s="1"/>
  <c r="E7029" i="2" s="1"/>
  <c r="B7029" i="2"/>
  <c r="A7025" i="2"/>
  <c r="C7025" i="2"/>
  <c r="D7025" i="2" s="1"/>
  <c r="E7025" i="2" s="1"/>
  <c r="B7025" i="2"/>
  <c r="A6974" i="2"/>
  <c r="C6974" i="2"/>
  <c r="D6974" i="2" s="1"/>
  <c r="E6974" i="2" s="1"/>
  <c r="B6974" i="2"/>
  <c r="A6997" i="2"/>
  <c r="C6997" i="2"/>
  <c r="D6997" i="2" s="1"/>
  <c r="E6997" i="2" s="1"/>
  <c r="B6997" i="2"/>
  <c r="A7034" i="2"/>
  <c r="C7034" i="2"/>
  <c r="D7034" i="2" s="1"/>
  <c r="E7034" i="2" s="1"/>
  <c r="B7034" i="2"/>
  <c r="A7018" i="2"/>
  <c r="C7018" i="2"/>
  <c r="D7018" i="2" s="1"/>
  <c r="E7018" i="2" s="1"/>
  <c r="B7018" i="2"/>
  <c r="A6985" i="2"/>
  <c r="C6985" i="2"/>
  <c r="D6985" i="2" s="1"/>
  <c r="E6985" i="2" s="1"/>
  <c r="B6985" i="2"/>
  <c r="A7041" i="2"/>
  <c r="C7041" i="2"/>
  <c r="D7041" i="2" s="1"/>
  <c r="E7041" i="2" s="1"/>
  <c r="B7041" i="2"/>
  <c r="A7006" i="2"/>
  <c r="C7006" i="2"/>
  <c r="D7006" i="2" s="1"/>
  <c r="E7006" i="2" s="1"/>
  <c r="B7006" i="2"/>
  <c r="A7013" i="2"/>
  <c r="C7013" i="2"/>
  <c r="D7013" i="2"/>
  <c r="E7013" i="2" s="1"/>
  <c r="B7013" i="2"/>
  <c r="A6990" i="2"/>
  <c r="C6990" i="2"/>
  <c r="D6990" i="2"/>
  <c r="E6990" i="2" s="1"/>
  <c r="B6990" i="2"/>
  <c r="A7002" i="2"/>
  <c r="C7002" i="2"/>
  <c r="D7002" i="2" s="1"/>
  <c r="E7002" i="2" s="1"/>
  <c r="B7002" i="2"/>
  <c r="A6971" i="2"/>
  <c r="C6971" i="2"/>
  <c r="D6971" i="2" s="1"/>
  <c r="E6971" i="2" s="1"/>
  <c r="B6971" i="2"/>
  <c r="A6975" i="2"/>
  <c r="C6975" i="2"/>
  <c r="D6975" i="2" s="1"/>
  <c r="E6975" i="2" s="1"/>
  <c r="B6975" i="2"/>
  <c r="A6991" i="2"/>
  <c r="C6991" i="2"/>
  <c r="D6991" i="2" s="1"/>
  <c r="E6991" i="2" s="1"/>
  <c r="B6991" i="2"/>
  <c r="A7007" i="2"/>
  <c r="C7007" i="2"/>
  <c r="D7007" i="2" s="1"/>
  <c r="E7007" i="2" s="1"/>
  <c r="B7007" i="2"/>
  <c r="A6976" i="2"/>
  <c r="C6976" i="2"/>
  <c r="D6976" i="2" s="1"/>
  <c r="E6976" i="2" s="1"/>
  <c r="B6976" i="2"/>
  <c r="A7011" i="2"/>
  <c r="C7011" i="2"/>
  <c r="D7011" i="2" s="1"/>
  <c r="E7011" i="2" s="1"/>
  <c r="B7011" i="2"/>
  <c r="A6979" i="2"/>
  <c r="C6979" i="2"/>
  <c r="D6979" i="2" s="1"/>
  <c r="E6979" i="2" s="1"/>
  <c r="B6979" i="2"/>
  <c r="A6992" i="2"/>
  <c r="C6992" i="2"/>
  <c r="D6992" i="2" s="1"/>
  <c r="E6992" i="2" s="1"/>
  <c r="B6992" i="2"/>
  <c r="A7026" i="2"/>
  <c r="C7026" i="2"/>
  <c r="D7026" i="2" s="1"/>
  <c r="E7026" i="2" s="1"/>
  <c r="B7026" i="2"/>
  <c r="A7014" i="2"/>
  <c r="C7014" i="2"/>
  <c r="D7014" i="2" s="1"/>
  <c r="E7014" i="2" s="1"/>
  <c r="B7014" i="2"/>
  <c r="A7037" i="2"/>
  <c r="C7037" i="2"/>
  <c r="D7037" i="2" s="1"/>
  <c r="E7037" i="2" s="1"/>
  <c r="B7037" i="2"/>
  <c r="A7030" i="2"/>
  <c r="C7030" i="2"/>
  <c r="D7030" i="2" s="1"/>
  <c r="E7030" i="2" s="1"/>
  <c r="B7030" i="2"/>
  <c r="A7065" i="2"/>
  <c r="C7065" i="2"/>
  <c r="D7065" i="2" s="1"/>
  <c r="E7065" i="2" s="1"/>
  <c r="B7065" i="2"/>
  <c r="A7009" i="2"/>
  <c r="C7009" i="2"/>
  <c r="D7009" i="2" s="1"/>
  <c r="E7009" i="2" s="1"/>
  <c r="B7009" i="2"/>
  <c r="A7042" i="2"/>
  <c r="C7042" i="2"/>
  <c r="D7042" i="2" s="1"/>
  <c r="E7042" i="2" s="1"/>
  <c r="B7042" i="2"/>
  <c r="A7058" i="2"/>
  <c r="C7058" i="2"/>
  <c r="D7058" i="2" s="1"/>
  <c r="E7058" i="2" s="1"/>
  <c r="B7058" i="2"/>
  <c r="A7021" i="2"/>
  <c r="C7021" i="2"/>
  <c r="D7021" i="2" s="1"/>
  <c r="E7021" i="2" s="1"/>
  <c r="B7021" i="2"/>
  <c r="A6998" i="2"/>
  <c r="C6998" i="2"/>
  <c r="D6998" i="2" s="1"/>
  <c r="E6998" i="2" s="1"/>
  <c r="B6998" i="2"/>
  <c r="A7049" i="2"/>
  <c r="C7049" i="2"/>
  <c r="D7049" i="2" s="1"/>
  <c r="E7049" i="2" s="1"/>
  <c r="B7049" i="2"/>
  <c r="A7053" i="2"/>
  <c r="C7053" i="2"/>
  <c r="D7053" i="2" s="1"/>
  <c r="E7053" i="2" s="1"/>
  <c r="B7053" i="2"/>
  <c r="A6996" i="2"/>
  <c r="C6996" i="2"/>
  <c r="D6996" i="2" s="1"/>
  <c r="E6996" i="2" s="1"/>
  <c r="B6996" i="2"/>
  <c r="A7016" i="2"/>
  <c r="C7016" i="2"/>
  <c r="D7016" i="2" s="1"/>
  <c r="E7016" i="2" s="1"/>
  <c r="B7016" i="2"/>
  <c r="A7003" i="2"/>
  <c r="C7003" i="2"/>
  <c r="D7003" i="2" s="1"/>
  <c r="E7003" i="2" s="1"/>
  <c r="B7003" i="2"/>
  <c r="A7035" i="2"/>
  <c r="C7035" i="2"/>
  <c r="D7035" i="2" s="1"/>
  <c r="E7035" i="2" s="1"/>
  <c r="B7035" i="2"/>
  <c r="A7000" i="2"/>
  <c r="C7000" i="2"/>
  <c r="D7000" i="2" s="1"/>
  <c r="E7000" i="2" s="1"/>
  <c r="B7000" i="2"/>
  <c r="A7031" i="2"/>
  <c r="C7031" i="2"/>
  <c r="D7031" i="2" s="1"/>
  <c r="E7031" i="2" s="1"/>
  <c r="B7031" i="2"/>
  <c r="A7015" i="2"/>
  <c r="C7015" i="2"/>
  <c r="D7015" i="2" s="1"/>
  <c r="E7015" i="2" s="1"/>
  <c r="B7015" i="2"/>
  <c r="A6999" i="2"/>
  <c r="C6999" i="2"/>
  <c r="D6999" i="2" s="1"/>
  <c r="E6999" i="2" s="1"/>
  <c r="B6999" i="2"/>
  <c r="A6995" i="2"/>
  <c r="C6995" i="2"/>
  <c r="D6995" i="2" s="1"/>
  <c r="E6995" i="2" s="1"/>
  <c r="B6995" i="2"/>
  <c r="A7008" i="2"/>
  <c r="C7008" i="2"/>
  <c r="D7008" i="2" s="1"/>
  <c r="E7008" i="2" s="1"/>
  <c r="B7008" i="2"/>
  <c r="A7004" i="2"/>
  <c r="C7004" i="2"/>
  <c r="D7004" i="2" s="1"/>
  <c r="E7004" i="2" s="1"/>
  <c r="B7004" i="2"/>
  <c r="A7077" i="2"/>
  <c r="C7077" i="2"/>
  <c r="D7077" i="2" s="1"/>
  <c r="E7077" i="2" s="1"/>
  <c r="B7077" i="2"/>
  <c r="A7073" i="2"/>
  <c r="C7073" i="2"/>
  <c r="D7073" i="2" s="1"/>
  <c r="E7073" i="2" s="1"/>
  <c r="B7073" i="2"/>
  <c r="A7022" i="2"/>
  <c r="C7022" i="2"/>
  <c r="D7022" i="2" s="1"/>
  <c r="E7022" i="2" s="1"/>
  <c r="B7022" i="2"/>
  <c r="A7045" i="2"/>
  <c r="C7045" i="2"/>
  <c r="D7045" i="2" s="1"/>
  <c r="E7045" i="2" s="1"/>
  <c r="B7045" i="2"/>
  <c r="A7082" i="2"/>
  <c r="C7082" i="2"/>
  <c r="D7082" i="2"/>
  <c r="E7082" i="2" s="1"/>
  <c r="B7082" i="2"/>
  <c r="A7066" i="2"/>
  <c r="C7066" i="2"/>
  <c r="D7066" i="2" s="1"/>
  <c r="E7066" i="2" s="1"/>
  <c r="B7066" i="2"/>
  <c r="A7033" i="2"/>
  <c r="C7033" i="2"/>
  <c r="D7033" i="2" s="1"/>
  <c r="E7033" i="2" s="1"/>
  <c r="B7033" i="2"/>
  <c r="A7089" i="2"/>
  <c r="C7089" i="2"/>
  <c r="D7089" i="2" s="1"/>
  <c r="E7089" i="2" s="1"/>
  <c r="B7089" i="2"/>
  <c r="A7054" i="2"/>
  <c r="C7054" i="2"/>
  <c r="D7054" i="2" s="1"/>
  <c r="E7054" i="2" s="1"/>
  <c r="B7054" i="2"/>
  <c r="A7061" i="2"/>
  <c r="C7061" i="2"/>
  <c r="D7061" i="2" s="1"/>
  <c r="E7061" i="2" s="1"/>
  <c r="B7061" i="2"/>
  <c r="A7038" i="2"/>
  <c r="C7038" i="2"/>
  <c r="D7038" i="2" s="1"/>
  <c r="E7038" i="2" s="1"/>
  <c r="B7038" i="2"/>
  <c r="A7050" i="2"/>
  <c r="C7050" i="2"/>
  <c r="D7050" i="2" s="1"/>
  <c r="E7050" i="2" s="1"/>
  <c r="B7050" i="2"/>
  <c r="A7028" i="2"/>
  <c r="C7028" i="2"/>
  <c r="D7028" i="2" s="1"/>
  <c r="E7028" i="2" s="1"/>
  <c r="B7028" i="2"/>
  <c r="A7032" i="2"/>
  <c r="C7032" i="2"/>
  <c r="D7032" i="2" s="1"/>
  <c r="E7032" i="2" s="1"/>
  <c r="B7032" i="2"/>
  <c r="A7019" i="2"/>
  <c r="C7019" i="2"/>
  <c r="D7019" i="2"/>
  <c r="E7019" i="2" s="1"/>
  <c r="B7019" i="2"/>
  <c r="A7023" i="2"/>
  <c r="C7023" i="2"/>
  <c r="D7023" i="2" s="1"/>
  <c r="E7023" i="2" s="1"/>
  <c r="B7023" i="2"/>
  <c r="A7039" i="2"/>
  <c r="C7039" i="2"/>
  <c r="D7039" i="2" s="1"/>
  <c r="E7039" i="2" s="1"/>
  <c r="B7039" i="2"/>
  <c r="A7055" i="2"/>
  <c r="C7055" i="2"/>
  <c r="D7055" i="2" s="1"/>
  <c r="E7055" i="2" s="1"/>
  <c r="B7055" i="2"/>
  <c r="A7024" i="2"/>
  <c r="C7024" i="2"/>
  <c r="D7024" i="2" s="1"/>
  <c r="E7024" i="2" s="1"/>
  <c r="B7024" i="2"/>
  <c r="A7059" i="2"/>
  <c r="C7059" i="2"/>
  <c r="D7059" i="2" s="1"/>
  <c r="E7059" i="2" s="1"/>
  <c r="B7059" i="2"/>
  <c r="A7027" i="2"/>
  <c r="C7027" i="2"/>
  <c r="D7027" i="2" s="1"/>
  <c r="E7027" i="2" s="1"/>
  <c r="B7027" i="2"/>
  <c r="A7040" i="2"/>
  <c r="C7040" i="2"/>
  <c r="D7040" i="2" s="1"/>
  <c r="E7040" i="2" s="1"/>
  <c r="B7040" i="2"/>
  <c r="A7020" i="2"/>
  <c r="C7020" i="2"/>
  <c r="D7020" i="2" s="1"/>
  <c r="E7020" i="2" s="1"/>
  <c r="B7020" i="2"/>
  <c r="A7064" i="2"/>
  <c r="C7064" i="2"/>
  <c r="D7064" i="2" s="1"/>
  <c r="E7064" i="2" s="1"/>
  <c r="B7064" i="2"/>
  <c r="A7074" i="2"/>
  <c r="C7074" i="2"/>
  <c r="D7074" i="2" s="1"/>
  <c r="E7074" i="2" s="1"/>
  <c r="B7074" i="2"/>
  <c r="A7062" i="2"/>
  <c r="C7062" i="2"/>
  <c r="D7062" i="2" s="1"/>
  <c r="E7062" i="2" s="1"/>
  <c r="B7062" i="2"/>
  <c r="A7085" i="2"/>
  <c r="C7085" i="2"/>
  <c r="D7085" i="2" s="1"/>
  <c r="E7085" i="2" s="1"/>
  <c r="B7085" i="2"/>
  <c r="A7078" i="2"/>
  <c r="C7078" i="2"/>
  <c r="D7078" i="2" s="1"/>
  <c r="E7078" i="2" s="1"/>
  <c r="B7078" i="2"/>
  <c r="A7113" i="2"/>
  <c r="C7113" i="2"/>
  <c r="D7113" i="2" s="1"/>
  <c r="E7113" i="2" s="1"/>
  <c r="B7113" i="2"/>
  <c r="A7057" i="2"/>
  <c r="C7057" i="2"/>
  <c r="D7057" i="2" s="1"/>
  <c r="E7057" i="2" s="1"/>
  <c r="B7057" i="2"/>
  <c r="A7090" i="2"/>
  <c r="C7090" i="2"/>
  <c r="D7090" i="2" s="1"/>
  <c r="E7090" i="2" s="1"/>
  <c r="B7090" i="2"/>
  <c r="A7106" i="2"/>
  <c r="C7106" i="2"/>
  <c r="D7106" i="2" s="1"/>
  <c r="E7106" i="2" s="1"/>
  <c r="B7106" i="2"/>
  <c r="A7069" i="2"/>
  <c r="C7069" i="2"/>
  <c r="D7069" i="2" s="1"/>
  <c r="E7069" i="2" s="1"/>
  <c r="B7069" i="2"/>
  <c r="A7046" i="2"/>
  <c r="C7046" i="2"/>
  <c r="D7046" i="2" s="1"/>
  <c r="E7046" i="2" s="1"/>
  <c r="B7046" i="2"/>
  <c r="A7097" i="2"/>
  <c r="C7097" i="2"/>
  <c r="D7097" i="2" s="1"/>
  <c r="E7097" i="2" s="1"/>
  <c r="B7097" i="2"/>
  <c r="A7101" i="2"/>
  <c r="C7101" i="2"/>
  <c r="D7101" i="2" s="1"/>
  <c r="E7101" i="2" s="1"/>
  <c r="B7101" i="2"/>
  <c r="A7044" i="2"/>
  <c r="C7044" i="2"/>
  <c r="D7044" i="2" s="1"/>
  <c r="E7044" i="2" s="1"/>
  <c r="B7044" i="2"/>
  <c r="A7051" i="2"/>
  <c r="C7051" i="2"/>
  <c r="D7051" i="2" s="1"/>
  <c r="E7051" i="2" s="1"/>
  <c r="B7051" i="2"/>
  <c r="A7083" i="2"/>
  <c r="C7083" i="2"/>
  <c r="D7083" i="2" s="1"/>
  <c r="E7083" i="2" s="1"/>
  <c r="B7083" i="2"/>
  <c r="A7048" i="2"/>
  <c r="C7048" i="2"/>
  <c r="D7048" i="2"/>
  <c r="E7048" i="2" s="1"/>
  <c r="B7048" i="2"/>
  <c r="A7079" i="2"/>
  <c r="C7079" i="2"/>
  <c r="D7079" i="2" s="1"/>
  <c r="E7079" i="2" s="1"/>
  <c r="B7079" i="2"/>
  <c r="A7063" i="2"/>
  <c r="C7063" i="2"/>
  <c r="D7063" i="2" s="1"/>
  <c r="E7063" i="2" s="1"/>
  <c r="B7063" i="2"/>
  <c r="A7047" i="2"/>
  <c r="C7047" i="2"/>
  <c r="D7047" i="2" s="1"/>
  <c r="E7047" i="2" s="1"/>
  <c r="B7047" i="2"/>
  <c r="A7043" i="2"/>
  <c r="C7043" i="2"/>
  <c r="D7043" i="2" s="1"/>
  <c r="E7043" i="2" s="1"/>
  <c r="B7043" i="2"/>
  <c r="A7056" i="2"/>
  <c r="C7056" i="2"/>
  <c r="D7056" i="2" s="1"/>
  <c r="E7056" i="2" s="1"/>
  <c r="B7056" i="2"/>
  <c r="A7052" i="2"/>
  <c r="C7052" i="2"/>
  <c r="D7052" i="2" s="1"/>
  <c r="E7052" i="2" s="1"/>
  <c r="B7052" i="2"/>
  <c r="A7125" i="2"/>
  <c r="C7125" i="2"/>
  <c r="D7125" i="2" s="1"/>
  <c r="E7125" i="2" s="1"/>
  <c r="B7125" i="2"/>
  <c r="A7121" i="2"/>
  <c r="C7121" i="2"/>
  <c r="D7121" i="2" s="1"/>
  <c r="E7121" i="2" s="1"/>
  <c r="B7121" i="2"/>
  <c r="A7070" i="2"/>
  <c r="C7070" i="2"/>
  <c r="D7070" i="2" s="1"/>
  <c r="E7070" i="2" s="1"/>
  <c r="B7070" i="2"/>
  <c r="A7093" i="2"/>
  <c r="C7093" i="2"/>
  <c r="D7093" i="2" s="1"/>
  <c r="E7093" i="2" s="1"/>
  <c r="B7093" i="2"/>
  <c r="A7130" i="2"/>
  <c r="C7130" i="2"/>
  <c r="D7130" i="2" s="1"/>
  <c r="E7130" i="2" s="1"/>
  <c r="B7130" i="2"/>
  <c r="A7114" i="2"/>
  <c r="C7114" i="2"/>
  <c r="D7114" i="2" s="1"/>
  <c r="E7114" i="2" s="1"/>
  <c r="B7114" i="2"/>
  <c r="A7081" i="2"/>
  <c r="C7081" i="2"/>
  <c r="D7081" i="2"/>
  <c r="E7081" i="2" s="1"/>
  <c r="B7081" i="2"/>
  <c r="A7137" i="2"/>
  <c r="C7137" i="2"/>
  <c r="D7137" i="2" s="1"/>
  <c r="E7137" i="2" s="1"/>
  <c r="B7137" i="2"/>
  <c r="A7102" i="2"/>
  <c r="C7102" i="2"/>
  <c r="D7102" i="2" s="1"/>
  <c r="E7102" i="2" s="1"/>
  <c r="B7102" i="2"/>
  <c r="A7109" i="2"/>
  <c r="C7109" i="2"/>
  <c r="D7109" i="2" s="1"/>
  <c r="E7109" i="2" s="1"/>
  <c r="B7109" i="2"/>
  <c r="A7086" i="2"/>
  <c r="C7086" i="2"/>
  <c r="D7086" i="2" s="1"/>
  <c r="E7086" i="2" s="1"/>
  <c r="B7086" i="2"/>
  <c r="A7098" i="2"/>
  <c r="C7098" i="2"/>
  <c r="D7098" i="2" s="1"/>
  <c r="E7098" i="2" s="1"/>
  <c r="B7098" i="2"/>
  <c r="A7076" i="2"/>
  <c r="C7076" i="2"/>
  <c r="D7076" i="2" s="1"/>
  <c r="E7076" i="2" s="1"/>
  <c r="B7076" i="2"/>
  <c r="A7080" i="2"/>
  <c r="C7080" i="2"/>
  <c r="D7080" i="2" s="1"/>
  <c r="E7080" i="2" s="1"/>
  <c r="B7080" i="2"/>
  <c r="A7067" i="2"/>
  <c r="C7067" i="2"/>
  <c r="D7067" i="2" s="1"/>
  <c r="E7067" i="2" s="1"/>
  <c r="B7067" i="2"/>
  <c r="A7071" i="2"/>
  <c r="C7071" i="2"/>
  <c r="D7071" i="2" s="1"/>
  <c r="E7071" i="2" s="1"/>
  <c r="B7071" i="2"/>
  <c r="A7087" i="2"/>
  <c r="C7087" i="2"/>
  <c r="D7087" i="2" s="1"/>
  <c r="E7087" i="2" s="1"/>
  <c r="B7087" i="2"/>
  <c r="A7103" i="2"/>
  <c r="C7103" i="2"/>
  <c r="D7103" i="2" s="1"/>
  <c r="E7103" i="2" s="1"/>
  <c r="B7103" i="2"/>
  <c r="A7072" i="2"/>
  <c r="C7072" i="2"/>
  <c r="D7072" i="2" s="1"/>
  <c r="E7072" i="2" s="1"/>
  <c r="B7072" i="2"/>
  <c r="A7107" i="2"/>
  <c r="C7107" i="2"/>
  <c r="D7107" i="2" s="1"/>
  <c r="E7107" i="2" s="1"/>
  <c r="B7107" i="2"/>
  <c r="A7075" i="2"/>
  <c r="C7075" i="2"/>
  <c r="D7075" i="2" s="1"/>
  <c r="E7075" i="2" s="1"/>
  <c r="B7075" i="2"/>
  <c r="A7068" i="2"/>
  <c r="C7068" i="2"/>
  <c r="D7068" i="2" s="1"/>
  <c r="E7068" i="2" s="1"/>
  <c r="B7068" i="2"/>
  <c r="A7088" i="2"/>
  <c r="C7088" i="2"/>
  <c r="D7088" i="2" s="1"/>
  <c r="E7088" i="2" s="1"/>
  <c r="B7088" i="2"/>
  <c r="A7122" i="2"/>
  <c r="C7122" i="2"/>
  <c r="D7122" i="2" s="1"/>
  <c r="E7122" i="2" s="1"/>
  <c r="B7122" i="2"/>
  <c r="A7110" i="2"/>
  <c r="C7110" i="2"/>
  <c r="D7110" i="2" s="1"/>
  <c r="E7110" i="2" s="1"/>
  <c r="B7110" i="2"/>
  <c r="A7133" i="2"/>
  <c r="C7133" i="2"/>
  <c r="D7133" i="2" s="1"/>
  <c r="E7133" i="2" s="1"/>
  <c r="B7133" i="2"/>
  <c r="A7126" i="2"/>
  <c r="C7126" i="2"/>
  <c r="D7126" i="2" s="1"/>
  <c r="E7126" i="2" s="1"/>
  <c r="B7126" i="2"/>
  <c r="A7161" i="2"/>
  <c r="C7161" i="2"/>
  <c r="D7161" i="2" s="1"/>
  <c r="E7161" i="2" s="1"/>
  <c r="B7161" i="2"/>
  <c r="A7105" i="2"/>
  <c r="C7105" i="2"/>
  <c r="D7105" i="2" s="1"/>
  <c r="E7105" i="2" s="1"/>
  <c r="B7105" i="2"/>
  <c r="A7138" i="2"/>
  <c r="C7138" i="2"/>
  <c r="D7138" i="2" s="1"/>
  <c r="E7138" i="2" s="1"/>
  <c r="B7138" i="2"/>
  <c r="A7154" i="2"/>
  <c r="C7154" i="2"/>
  <c r="D7154" i="2" s="1"/>
  <c r="E7154" i="2" s="1"/>
  <c r="B7154" i="2"/>
  <c r="A7117" i="2"/>
  <c r="C7117" i="2"/>
  <c r="D7117" i="2" s="1"/>
  <c r="E7117" i="2" s="1"/>
  <c r="B7117" i="2"/>
  <c r="A7094" i="2"/>
  <c r="C7094" i="2"/>
  <c r="D7094" i="2" s="1"/>
  <c r="E7094" i="2" s="1"/>
  <c r="B7094" i="2"/>
  <c r="A7145" i="2"/>
  <c r="C7145" i="2"/>
  <c r="D7145" i="2" s="1"/>
  <c r="E7145" i="2" s="1"/>
  <c r="B7145" i="2"/>
  <c r="A7149" i="2"/>
  <c r="C7149" i="2"/>
  <c r="D7149" i="2" s="1"/>
  <c r="E7149" i="2" s="1"/>
  <c r="B7149" i="2"/>
  <c r="A7112" i="2"/>
  <c r="C7112" i="2"/>
  <c r="D7112" i="2" s="1"/>
  <c r="E7112" i="2" s="1"/>
  <c r="B7112" i="2"/>
  <c r="A7092" i="2"/>
  <c r="C7092" i="2"/>
  <c r="D7092" i="2" s="1"/>
  <c r="E7092" i="2" s="1"/>
  <c r="B7092" i="2"/>
  <c r="A7099" i="2"/>
  <c r="C7099" i="2"/>
  <c r="D7099" i="2" s="1"/>
  <c r="E7099" i="2" s="1"/>
  <c r="B7099" i="2"/>
  <c r="A7131" i="2"/>
  <c r="C7131" i="2"/>
  <c r="D7131" i="2" s="1"/>
  <c r="E7131" i="2" s="1"/>
  <c r="B7131" i="2"/>
  <c r="A7096" i="2"/>
  <c r="C7096" i="2"/>
  <c r="D7096" i="2" s="1"/>
  <c r="E7096" i="2" s="1"/>
  <c r="B7096" i="2"/>
  <c r="A7127" i="2"/>
  <c r="C7127" i="2"/>
  <c r="D7127" i="2" s="1"/>
  <c r="E7127" i="2" s="1"/>
  <c r="B7127" i="2"/>
  <c r="A7111" i="2"/>
  <c r="C7111" i="2"/>
  <c r="D7111" i="2" s="1"/>
  <c r="E7111" i="2" s="1"/>
  <c r="B7111" i="2"/>
  <c r="A7095" i="2"/>
  <c r="C7095" i="2"/>
  <c r="D7095" i="2" s="1"/>
  <c r="E7095" i="2" s="1"/>
  <c r="B7095" i="2"/>
  <c r="A7091" i="2"/>
  <c r="C7091" i="2"/>
  <c r="D7091" i="2" s="1"/>
  <c r="E7091" i="2" s="1"/>
  <c r="B7091" i="2"/>
  <c r="A7104" i="2"/>
  <c r="C7104" i="2"/>
  <c r="D7104" i="2" s="1"/>
  <c r="E7104" i="2" s="1"/>
  <c r="B7104" i="2"/>
  <c r="A7100" i="2"/>
  <c r="C7100" i="2"/>
  <c r="D7100" i="2" s="1"/>
  <c r="E7100" i="2" s="1"/>
  <c r="B7100" i="2"/>
  <c r="A7173" i="2"/>
  <c r="C7173" i="2"/>
  <c r="D7173" i="2" s="1"/>
  <c r="E7173" i="2" s="1"/>
  <c r="B7173" i="2"/>
  <c r="A7169" i="2"/>
  <c r="C7169" i="2"/>
  <c r="D7169" i="2"/>
  <c r="E7169" i="2" s="1"/>
  <c r="B7169" i="2"/>
  <c r="A7118" i="2"/>
  <c r="C7118" i="2"/>
  <c r="D7118" i="2" s="1"/>
  <c r="E7118" i="2" s="1"/>
  <c r="B7118" i="2"/>
  <c r="A7141" i="2"/>
  <c r="C7141" i="2"/>
  <c r="D7141" i="2" s="1"/>
  <c r="E7141" i="2" s="1"/>
  <c r="B7141" i="2"/>
  <c r="A7178" i="2"/>
  <c r="C7178" i="2"/>
  <c r="D7178" i="2" s="1"/>
  <c r="E7178" i="2" s="1"/>
  <c r="B7178" i="2"/>
  <c r="A7162" i="2"/>
  <c r="C7162" i="2"/>
  <c r="D7162" i="2" s="1"/>
  <c r="E7162" i="2" s="1"/>
  <c r="B7162" i="2"/>
  <c r="A7129" i="2"/>
  <c r="C7129" i="2"/>
  <c r="D7129" i="2" s="1"/>
  <c r="E7129" i="2" s="1"/>
  <c r="B7129" i="2"/>
  <c r="A7185" i="2"/>
  <c r="C7185" i="2"/>
  <c r="D7185" i="2" s="1"/>
  <c r="E7185" i="2" s="1"/>
  <c r="B7185" i="2"/>
  <c r="A7150" i="2"/>
  <c r="C7150" i="2"/>
  <c r="D7150" i="2" s="1"/>
  <c r="E7150" i="2" s="1"/>
  <c r="B7150" i="2"/>
  <c r="A7157" i="2"/>
  <c r="C7157" i="2"/>
  <c r="D7157" i="2" s="1"/>
  <c r="E7157" i="2" s="1"/>
  <c r="B7157" i="2"/>
  <c r="A7134" i="2"/>
  <c r="C7134" i="2"/>
  <c r="D7134" i="2" s="1"/>
  <c r="E7134" i="2" s="1"/>
  <c r="B7134" i="2"/>
  <c r="A7146" i="2"/>
  <c r="C7146" i="2"/>
  <c r="D7146" i="2" s="1"/>
  <c r="E7146" i="2" s="1"/>
  <c r="B7146" i="2"/>
  <c r="A7124" i="2"/>
  <c r="C7124" i="2"/>
  <c r="D7124" i="2" s="1"/>
  <c r="E7124" i="2" s="1"/>
  <c r="B7124" i="2"/>
  <c r="A7128" i="2"/>
  <c r="C7128" i="2"/>
  <c r="D7128" i="2" s="1"/>
  <c r="E7128" i="2"/>
  <c r="B7128" i="2"/>
  <c r="A7115" i="2"/>
  <c r="C7115" i="2"/>
  <c r="D7115" i="2" s="1"/>
  <c r="E7115" i="2" s="1"/>
  <c r="B7115" i="2"/>
  <c r="A7119" i="2"/>
  <c r="C7119" i="2"/>
  <c r="D7119" i="2" s="1"/>
  <c r="E7119" i="2" s="1"/>
  <c r="B7119" i="2"/>
  <c r="A7135" i="2"/>
  <c r="C7135" i="2"/>
  <c r="D7135" i="2" s="1"/>
  <c r="E7135" i="2" s="1"/>
  <c r="B7135" i="2"/>
  <c r="A7151" i="2"/>
  <c r="C7151" i="2"/>
  <c r="D7151" i="2" s="1"/>
  <c r="E7151" i="2" s="1"/>
  <c r="B7151" i="2"/>
  <c r="A7120" i="2"/>
  <c r="C7120" i="2"/>
  <c r="D7120" i="2" s="1"/>
  <c r="E7120" i="2" s="1"/>
  <c r="B7120" i="2"/>
  <c r="A7155" i="2"/>
  <c r="C7155" i="2"/>
  <c r="D7155" i="2" s="1"/>
  <c r="E7155" i="2" s="1"/>
  <c r="B7155" i="2"/>
  <c r="A7123" i="2"/>
  <c r="C7123" i="2"/>
  <c r="D7123" i="2" s="1"/>
  <c r="E7123" i="2" s="1"/>
  <c r="B7123" i="2"/>
  <c r="A7116" i="2"/>
  <c r="C7116" i="2"/>
  <c r="D7116" i="2" s="1"/>
  <c r="E7116" i="2" s="1"/>
  <c r="B7116" i="2"/>
  <c r="A7136" i="2"/>
  <c r="C7136" i="2"/>
  <c r="D7136" i="2" s="1"/>
  <c r="E7136" i="2" s="1"/>
  <c r="B7136" i="2"/>
  <c r="A7170" i="2"/>
  <c r="C7170" i="2"/>
  <c r="D7170" i="2" s="1"/>
  <c r="E7170" i="2" s="1"/>
  <c r="B7170" i="2"/>
  <c r="A7158" i="2"/>
  <c r="C7158" i="2"/>
  <c r="D7158" i="2" s="1"/>
  <c r="E7158" i="2" s="1"/>
  <c r="B7158" i="2"/>
  <c r="A7181" i="2"/>
  <c r="C7181" i="2"/>
  <c r="D7181" i="2" s="1"/>
  <c r="E7181" i="2" s="1"/>
  <c r="B7181" i="2"/>
  <c r="A7174" i="2"/>
  <c r="C7174" i="2"/>
  <c r="D7174" i="2" s="1"/>
  <c r="E7174" i="2" s="1"/>
  <c r="B7174" i="2"/>
  <c r="A7209" i="2"/>
  <c r="C7209" i="2"/>
  <c r="D7209" i="2"/>
  <c r="E7209" i="2" s="1"/>
  <c r="B7209" i="2"/>
  <c r="A7153" i="2"/>
  <c r="C7153" i="2"/>
  <c r="D7153" i="2"/>
  <c r="E7153" i="2" s="1"/>
  <c r="B7153" i="2"/>
  <c r="A7186" i="2"/>
  <c r="C7186" i="2"/>
  <c r="D7186" i="2" s="1"/>
  <c r="E7186" i="2" s="1"/>
  <c r="B7186" i="2"/>
  <c r="A7202" i="2"/>
  <c r="C7202" i="2"/>
  <c r="D7202" i="2" s="1"/>
  <c r="E7202" i="2" s="1"/>
  <c r="B7202" i="2"/>
  <c r="A7165" i="2"/>
  <c r="C7165" i="2"/>
  <c r="D7165" i="2" s="1"/>
  <c r="E7165" i="2" s="1"/>
  <c r="B7165" i="2"/>
  <c r="A7142" i="2"/>
  <c r="C7142" i="2"/>
  <c r="D7142" i="2" s="1"/>
  <c r="E7142" i="2" s="1"/>
  <c r="B7142" i="2"/>
  <c r="A7193" i="2"/>
  <c r="C7193" i="2"/>
  <c r="D7193" i="2" s="1"/>
  <c r="E7193" i="2" s="1"/>
  <c r="B7193" i="2"/>
  <c r="A7197" i="2"/>
  <c r="C7197" i="2"/>
  <c r="D7197" i="2" s="1"/>
  <c r="E7197" i="2" s="1"/>
  <c r="B7197" i="2"/>
  <c r="A7160" i="2"/>
  <c r="C7160" i="2"/>
  <c r="D7160" i="2"/>
  <c r="E7160" i="2" s="1"/>
  <c r="B7160" i="2"/>
  <c r="A7140" i="2"/>
  <c r="C7140" i="2"/>
  <c r="D7140" i="2"/>
  <c r="E7140" i="2" s="1"/>
  <c r="B7140" i="2"/>
  <c r="A7147" i="2"/>
  <c r="C7147" i="2"/>
  <c r="D7147" i="2"/>
  <c r="E7147" i="2" s="1"/>
  <c r="B7147" i="2"/>
  <c r="A7179" i="2"/>
  <c r="C7179" i="2"/>
  <c r="D7179" i="2" s="1"/>
  <c r="E7179" i="2" s="1"/>
  <c r="B7179" i="2"/>
  <c r="A7144" i="2"/>
  <c r="C7144" i="2"/>
  <c r="D7144" i="2" s="1"/>
  <c r="E7144" i="2" s="1"/>
  <c r="B7144" i="2"/>
  <c r="A7175" i="2"/>
  <c r="C7175" i="2"/>
  <c r="D7175" i="2" s="1"/>
  <c r="E7175" i="2" s="1"/>
  <c r="B7175" i="2"/>
  <c r="A7159" i="2"/>
  <c r="C7159" i="2"/>
  <c r="D7159" i="2" s="1"/>
  <c r="E7159" i="2" s="1"/>
  <c r="B7159" i="2"/>
  <c r="A7143" i="2"/>
  <c r="C7143" i="2"/>
  <c r="D7143" i="2" s="1"/>
  <c r="E7143" i="2" s="1"/>
  <c r="B7143" i="2"/>
  <c r="A7139" i="2"/>
  <c r="C7139" i="2"/>
  <c r="D7139" i="2" s="1"/>
  <c r="E7139" i="2" s="1"/>
  <c r="B7139" i="2"/>
  <c r="A7152" i="2"/>
  <c r="C7152" i="2"/>
  <c r="D7152" i="2" s="1"/>
  <c r="E7152" i="2" s="1"/>
  <c r="B7152" i="2"/>
  <c r="A7148" i="2"/>
  <c r="C7148" i="2"/>
  <c r="D7148" i="2" s="1"/>
  <c r="E7148" i="2" s="1"/>
  <c r="B7148" i="2"/>
  <c r="A7221" i="2"/>
  <c r="C7221" i="2"/>
  <c r="D7221" i="2" s="1"/>
  <c r="E7221" i="2" s="1"/>
  <c r="B7221" i="2"/>
  <c r="A7217" i="2"/>
  <c r="C7217" i="2"/>
  <c r="D7217" i="2" s="1"/>
  <c r="E7217" i="2" s="1"/>
  <c r="B7217" i="2"/>
  <c r="A7166" i="2"/>
  <c r="C7166" i="2"/>
  <c r="D7166" i="2" s="1"/>
  <c r="E7166" i="2" s="1"/>
  <c r="B7166" i="2"/>
  <c r="A7189" i="2"/>
  <c r="C7189" i="2"/>
  <c r="D7189" i="2" s="1"/>
  <c r="E7189" i="2" s="1"/>
  <c r="B7189" i="2"/>
  <c r="A7226" i="2"/>
  <c r="C7226" i="2"/>
  <c r="D7226" i="2" s="1"/>
  <c r="E7226" i="2" s="1"/>
  <c r="B7226" i="2"/>
  <c r="A7210" i="2"/>
  <c r="C7210" i="2"/>
  <c r="D7210" i="2" s="1"/>
  <c r="E7210" i="2" s="1"/>
  <c r="B7210" i="2"/>
  <c r="A7177" i="2"/>
  <c r="C7177" i="2"/>
  <c r="D7177" i="2" s="1"/>
  <c r="E7177" i="2" s="1"/>
  <c r="B7177" i="2"/>
  <c r="A7233" i="2"/>
  <c r="C7233" i="2"/>
  <c r="D7233" i="2" s="1"/>
  <c r="E7233" i="2" s="1"/>
  <c r="B7233" i="2"/>
  <c r="A7198" i="2"/>
  <c r="C7198" i="2"/>
  <c r="D7198" i="2" s="1"/>
  <c r="E7198" i="2" s="1"/>
  <c r="B7198" i="2"/>
  <c r="A7205" i="2"/>
  <c r="C7205" i="2"/>
  <c r="D7205" i="2" s="1"/>
  <c r="E7205" i="2" s="1"/>
  <c r="B7205" i="2"/>
  <c r="A7182" i="2"/>
  <c r="C7182" i="2"/>
  <c r="D7182" i="2" s="1"/>
  <c r="E7182" i="2" s="1"/>
  <c r="B7182" i="2"/>
  <c r="A7194" i="2"/>
  <c r="C7194" i="2"/>
  <c r="D7194" i="2" s="1"/>
  <c r="E7194" i="2" s="1"/>
  <c r="B7194" i="2"/>
  <c r="A7172" i="2"/>
  <c r="C7172" i="2"/>
  <c r="D7172" i="2" s="1"/>
  <c r="E7172" i="2" s="1"/>
  <c r="B7172" i="2"/>
  <c r="A7176" i="2"/>
  <c r="C7176" i="2"/>
  <c r="D7176" i="2" s="1"/>
  <c r="E7176" i="2" s="1"/>
  <c r="B7176" i="2"/>
  <c r="A7163" i="2"/>
  <c r="C7163" i="2"/>
  <c r="D7163" i="2" s="1"/>
  <c r="E7163" i="2" s="1"/>
  <c r="B7163" i="2"/>
  <c r="A7167" i="2"/>
  <c r="C7167" i="2"/>
  <c r="D7167" i="2" s="1"/>
  <c r="E7167" i="2" s="1"/>
  <c r="B7167" i="2"/>
  <c r="A7183" i="2"/>
  <c r="C7183" i="2"/>
  <c r="D7183" i="2" s="1"/>
  <c r="E7183" i="2" s="1"/>
  <c r="B7183" i="2"/>
  <c r="A7199" i="2"/>
  <c r="C7199" i="2"/>
  <c r="D7199" i="2" s="1"/>
  <c r="E7199" i="2" s="1"/>
  <c r="B7199" i="2"/>
  <c r="A7168" i="2"/>
  <c r="C7168" i="2"/>
  <c r="D7168" i="2" s="1"/>
  <c r="E7168" i="2" s="1"/>
  <c r="B7168" i="2"/>
  <c r="A7203" i="2"/>
  <c r="C7203" i="2"/>
  <c r="D7203" i="2" s="1"/>
  <c r="E7203" i="2" s="1"/>
  <c r="B7203" i="2"/>
  <c r="A7171" i="2"/>
  <c r="C7171" i="2"/>
  <c r="D7171" i="2" s="1"/>
  <c r="E7171" i="2"/>
  <c r="B7171" i="2"/>
  <c r="A7164" i="2"/>
  <c r="C7164" i="2"/>
  <c r="D7164" i="2"/>
  <c r="E7164" i="2" s="1"/>
  <c r="B7164" i="2"/>
  <c r="A7184" i="2"/>
  <c r="C7184" i="2"/>
  <c r="D7184" i="2" s="1"/>
  <c r="E7184" i="2" s="1"/>
  <c r="B7184" i="2"/>
  <c r="A7218" i="2"/>
  <c r="C7218" i="2"/>
  <c r="D7218" i="2" s="1"/>
  <c r="E7218" i="2" s="1"/>
  <c r="B7218" i="2"/>
  <c r="A7206" i="2"/>
  <c r="C7206" i="2"/>
  <c r="D7206" i="2" s="1"/>
  <c r="E7206" i="2" s="1"/>
  <c r="B7206" i="2"/>
  <c r="A7229" i="2"/>
  <c r="C7229" i="2"/>
  <c r="D7229" i="2" s="1"/>
  <c r="E7229" i="2" s="1"/>
  <c r="B7229" i="2"/>
  <c r="A7222" i="2"/>
  <c r="C7222" i="2"/>
  <c r="D7222" i="2" s="1"/>
  <c r="E7222" i="2" s="1"/>
  <c r="B7222" i="2"/>
  <c r="A7257" i="2"/>
  <c r="C7257" i="2"/>
  <c r="D7257" i="2" s="1"/>
  <c r="E7257" i="2" s="1"/>
  <c r="B7257" i="2"/>
  <c r="A7201" i="2"/>
  <c r="C7201" i="2"/>
  <c r="D7201" i="2" s="1"/>
  <c r="E7201" i="2" s="1"/>
  <c r="B7201" i="2"/>
  <c r="A7234" i="2"/>
  <c r="C7234" i="2"/>
  <c r="D7234" i="2" s="1"/>
  <c r="E7234" i="2" s="1"/>
  <c r="B7234" i="2"/>
  <c r="A7250" i="2"/>
  <c r="C7250" i="2"/>
  <c r="D7250" i="2" s="1"/>
  <c r="E7250" i="2" s="1"/>
  <c r="B7250" i="2"/>
  <c r="A7213" i="2"/>
  <c r="C7213" i="2"/>
  <c r="D7213" i="2"/>
  <c r="E7213" i="2" s="1"/>
  <c r="B7213" i="2"/>
  <c r="A7190" i="2"/>
  <c r="C7190" i="2"/>
  <c r="D7190" i="2" s="1"/>
  <c r="E7190" i="2" s="1"/>
  <c r="B7190" i="2"/>
  <c r="A7241" i="2"/>
  <c r="C7241" i="2"/>
  <c r="D7241" i="2" s="1"/>
  <c r="E7241" i="2" s="1"/>
  <c r="B7241" i="2"/>
  <c r="A7245" i="2"/>
  <c r="C7245" i="2"/>
  <c r="D7245" i="2" s="1"/>
  <c r="E7245" i="2" s="1"/>
  <c r="B7245" i="2"/>
  <c r="A7208" i="2"/>
  <c r="C7208" i="2"/>
  <c r="D7208" i="2" s="1"/>
  <c r="E7208" i="2" s="1"/>
  <c r="B7208" i="2"/>
  <c r="A7188" i="2"/>
  <c r="C7188" i="2"/>
  <c r="D7188" i="2" s="1"/>
  <c r="E7188" i="2" s="1"/>
  <c r="B7188" i="2"/>
  <c r="A7195" i="2"/>
  <c r="C7195" i="2"/>
  <c r="D7195" i="2" s="1"/>
  <c r="E7195" i="2" s="1"/>
  <c r="B7195" i="2"/>
  <c r="A7227" i="2"/>
  <c r="C7227" i="2"/>
  <c r="D7227" i="2" s="1"/>
  <c r="E7227" i="2" s="1"/>
  <c r="B7227" i="2"/>
  <c r="A7192" i="2"/>
  <c r="C7192" i="2"/>
  <c r="D7192" i="2" s="1"/>
  <c r="E7192" i="2" s="1"/>
  <c r="B7192" i="2"/>
  <c r="A7223" i="2"/>
  <c r="C7223" i="2"/>
  <c r="D7223" i="2" s="1"/>
  <c r="E7223" i="2" s="1"/>
  <c r="B7223" i="2"/>
  <c r="A7207" i="2"/>
  <c r="C7207" i="2"/>
  <c r="D7207" i="2" s="1"/>
  <c r="E7207" i="2" s="1"/>
  <c r="B7207" i="2"/>
  <c r="A7191" i="2"/>
  <c r="C7191" i="2"/>
  <c r="D7191" i="2" s="1"/>
  <c r="E7191" i="2" s="1"/>
  <c r="B7191" i="2"/>
  <c r="A7187" i="2"/>
  <c r="C7187" i="2"/>
  <c r="D7187" i="2" s="1"/>
  <c r="E7187" i="2" s="1"/>
  <c r="B7187" i="2"/>
  <c r="A7200" i="2"/>
  <c r="C7200" i="2"/>
  <c r="D7200" i="2" s="1"/>
  <c r="E7200" i="2" s="1"/>
  <c r="B7200" i="2"/>
  <c r="A7196" i="2"/>
  <c r="C7196" i="2"/>
  <c r="D7196" i="2" s="1"/>
  <c r="E7196" i="2" s="1"/>
  <c r="B7196" i="2"/>
  <c r="A7269" i="2"/>
  <c r="C7269" i="2"/>
  <c r="D7269" i="2" s="1"/>
  <c r="E7269" i="2" s="1"/>
  <c r="B7269" i="2"/>
  <c r="A7265" i="2"/>
  <c r="C7265" i="2"/>
  <c r="D7265" i="2" s="1"/>
  <c r="E7265" i="2" s="1"/>
  <c r="B7265" i="2"/>
  <c r="A7214" i="2"/>
  <c r="C7214" i="2"/>
  <c r="D7214" i="2" s="1"/>
  <c r="E7214" i="2" s="1"/>
  <c r="B7214" i="2"/>
  <c r="A7237" i="2"/>
  <c r="C7237" i="2"/>
  <c r="D7237" i="2" s="1"/>
  <c r="E7237" i="2" s="1"/>
  <c r="B7237" i="2"/>
  <c r="A7274" i="2"/>
  <c r="C7274" i="2"/>
  <c r="D7274" i="2" s="1"/>
  <c r="E7274" i="2" s="1"/>
  <c r="B7274" i="2"/>
  <c r="A7258" i="2"/>
  <c r="C7258" i="2"/>
  <c r="D7258" i="2" s="1"/>
  <c r="E7258" i="2" s="1"/>
  <c r="B7258" i="2"/>
  <c r="A7225" i="2"/>
  <c r="C7225" i="2"/>
  <c r="D7225" i="2" s="1"/>
  <c r="E7225" i="2" s="1"/>
  <c r="B7225" i="2"/>
  <c r="A7281" i="2"/>
  <c r="C7281" i="2"/>
  <c r="D7281" i="2" s="1"/>
  <c r="E7281" i="2" s="1"/>
  <c r="B7281" i="2"/>
  <c r="A7246" i="2"/>
  <c r="C7246" i="2"/>
  <c r="D7246" i="2" s="1"/>
  <c r="E7246" i="2" s="1"/>
  <c r="B7246" i="2"/>
  <c r="A7253" i="2"/>
  <c r="C7253" i="2"/>
  <c r="D7253" i="2" s="1"/>
  <c r="E7253" i="2" s="1"/>
  <c r="B7253" i="2"/>
  <c r="A7230" i="2"/>
  <c r="C7230" i="2"/>
  <c r="D7230" i="2" s="1"/>
  <c r="E7230" i="2" s="1"/>
  <c r="B7230" i="2"/>
  <c r="A7242" i="2"/>
  <c r="C7242" i="2"/>
  <c r="D7242" i="2" s="1"/>
  <c r="E7242" i="2" s="1"/>
  <c r="B7242" i="2"/>
  <c r="A7220" i="2"/>
  <c r="C7220" i="2"/>
  <c r="D7220" i="2"/>
  <c r="E7220" i="2" s="1"/>
  <c r="B7220" i="2"/>
  <c r="A7224" i="2"/>
  <c r="C7224" i="2"/>
  <c r="D7224" i="2"/>
  <c r="E7224" i="2" s="1"/>
  <c r="B7224" i="2"/>
  <c r="A7211" i="2"/>
  <c r="C7211" i="2"/>
  <c r="D7211" i="2" s="1"/>
  <c r="E7211" i="2" s="1"/>
  <c r="B7211" i="2"/>
  <c r="A7215" i="2"/>
  <c r="C7215" i="2"/>
  <c r="D7215" i="2" s="1"/>
  <c r="E7215" i="2" s="1"/>
  <c r="B7215" i="2"/>
  <c r="A7231" i="2"/>
  <c r="C7231" i="2"/>
  <c r="D7231" i="2" s="1"/>
  <c r="E7231" i="2" s="1"/>
  <c r="B7231" i="2"/>
  <c r="A7247" i="2"/>
  <c r="C7247" i="2"/>
  <c r="D7247" i="2" s="1"/>
  <c r="E7247" i="2" s="1"/>
  <c r="B7247" i="2"/>
  <c r="A7216" i="2"/>
  <c r="C7216" i="2"/>
  <c r="D7216" i="2" s="1"/>
  <c r="E7216" i="2" s="1"/>
  <c r="B7216" i="2"/>
  <c r="A7251" i="2"/>
  <c r="C7251" i="2"/>
  <c r="D7251" i="2" s="1"/>
  <c r="E7251" i="2" s="1"/>
  <c r="B7251" i="2"/>
  <c r="A7219" i="2"/>
  <c r="C7219" i="2"/>
  <c r="D7219" i="2" s="1"/>
  <c r="E7219" i="2" s="1"/>
  <c r="B7219" i="2"/>
  <c r="A7212" i="2"/>
  <c r="C7212" i="2"/>
  <c r="D7212" i="2" s="1"/>
  <c r="E7212" i="2" s="1"/>
  <c r="B7212" i="2"/>
  <c r="A7232" i="2"/>
  <c r="C7232" i="2"/>
  <c r="D7232" i="2" s="1"/>
  <c r="E7232" i="2" s="1"/>
  <c r="B7232" i="2"/>
  <c r="A7266" i="2"/>
  <c r="C7266" i="2"/>
  <c r="D7266" i="2" s="1"/>
  <c r="E7266" i="2" s="1"/>
  <c r="B7266" i="2"/>
  <c r="A7254" i="2"/>
  <c r="C7254" i="2"/>
  <c r="D7254" i="2" s="1"/>
  <c r="E7254" i="2" s="1"/>
  <c r="B7254" i="2"/>
  <c r="A7277" i="2"/>
  <c r="C7277" i="2"/>
  <c r="D7277" i="2" s="1"/>
  <c r="E7277" i="2" s="1"/>
  <c r="B7277" i="2"/>
  <c r="A7270" i="2"/>
  <c r="C7270" i="2"/>
  <c r="D7270" i="2" s="1"/>
  <c r="E7270" i="2" s="1"/>
  <c r="B7270" i="2"/>
  <c r="A7305" i="2"/>
  <c r="C7305" i="2"/>
  <c r="D7305" i="2" s="1"/>
  <c r="E7305" i="2" s="1"/>
  <c r="B7305" i="2"/>
  <c r="A7249" i="2"/>
  <c r="C7249" i="2"/>
  <c r="D7249" i="2" s="1"/>
  <c r="E7249" i="2" s="1"/>
  <c r="B7249" i="2"/>
  <c r="A7282" i="2"/>
  <c r="C7282" i="2"/>
  <c r="D7282" i="2" s="1"/>
  <c r="E7282" i="2" s="1"/>
  <c r="B7282" i="2"/>
  <c r="A7298" i="2"/>
  <c r="C7298" i="2"/>
  <c r="D7298" i="2" s="1"/>
  <c r="E7298" i="2" s="1"/>
  <c r="B7298" i="2"/>
  <c r="A7261" i="2"/>
  <c r="C7261" i="2"/>
  <c r="D7261" i="2" s="1"/>
  <c r="E7261" i="2" s="1"/>
  <c r="B7261" i="2"/>
  <c r="A7238" i="2"/>
  <c r="C7238" i="2"/>
  <c r="D7238" i="2" s="1"/>
  <c r="E7238" i="2" s="1"/>
  <c r="B7238" i="2"/>
  <c r="A7289" i="2"/>
  <c r="C7289" i="2"/>
  <c r="D7289" i="2" s="1"/>
  <c r="E7289" i="2" s="1"/>
  <c r="B7289" i="2"/>
  <c r="A7293" i="2"/>
  <c r="C7293" i="2"/>
  <c r="D7293" i="2" s="1"/>
  <c r="E7293" i="2" s="1"/>
  <c r="B7293" i="2"/>
  <c r="A7256" i="2"/>
  <c r="C7256" i="2"/>
  <c r="D7256" i="2" s="1"/>
  <c r="E7256" i="2" s="1"/>
  <c r="B7256" i="2"/>
  <c r="A7236" i="2"/>
  <c r="C7236" i="2"/>
  <c r="D7236" i="2" s="1"/>
  <c r="E7236" i="2" s="1"/>
  <c r="B7236" i="2"/>
  <c r="A7243" i="2"/>
  <c r="C7243" i="2"/>
  <c r="D7243" i="2" s="1"/>
  <c r="E7243" i="2" s="1"/>
  <c r="B7243" i="2"/>
  <c r="A7275" i="2"/>
  <c r="C7275" i="2"/>
  <c r="D7275" i="2" s="1"/>
  <c r="E7275" i="2" s="1"/>
  <c r="B7275" i="2"/>
  <c r="A7240" i="2"/>
  <c r="C7240" i="2"/>
  <c r="D7240" i="2" s="1"/>
  <c r="E7240" i="2" s="1"/>
  <c r="B7240" i="2"/>
  <c r="A7271" i="2"/>
  <c r="C7271" i="2"/>
  <c r="D7271" i="2" s="1"/>
  <c r="E7271" i="2" s="1"/>
  <c r="B7271" i="2"/>
  <c r="A7255" i="2"/>
  <c r="C7255" i="2"/>
  <c r="D7255" i="2" s="1"/>
  <c r="E7255" i="2" s="1"/>
  <c r="B7255" i="2"/>
  <c r="A7239" i="2"/>
  <c r="C7239" i="2"/>
  <c r="D7239" i="2" s="1"/>
  <c r="E7239" i="2" s="1"/>
  <c r="B7239" i="2"/>
  <c r="A7235" i="2"/>
  <c r="C7235" i="2"/>
  <c r="D7235" i="2" s="1"/>
  <c r="E7235" i="2" s="1"/>
  <c r="B7235" i="2"/>
  <c r="A7248" i="2"/>
  <c r="C7248" i="2"/>
  <c r="D7248" i="2" s="1"/>
  <c r="E7248" i="2" s="1"/>
  <c r="B7248" i="2"/>
  <c r="A7244" i="2"/>
  <c r="C7244" i="2"/>
  <c r="D7244" i="2" s="1"/>
  <c r="E7244" i="2" s="1"/>
  <c r="B7244" i="2"/>
  <c r="A7317" i="2"/>
  <c r="C7317" i="2"/>
  <c r="D7317" i="2" s="1"/>
  <c r="E7317" i="2" s="1"/>
  <c r="B7317" i="2"/>
  <c r="A7313" i="2"/>
  <c r="C7313" i="2"/>
  <c r="D7313" i="2" s="1"/>
  <c r="E7313" i="2" s="1"/>
  <c r="B7313" i="2"/>
  <c r="A7262" i="2"/>
  <c r="C7262" i="2"/>
  <c r="D7262" i="2" s="1"/>
  <c r="E7262" i="2" s="1"/>
  <c r="B7262" i="2"/>
  <c r="A7285" i="2"/>
  <c r="C7285" i="2"/>
  <c r="D7285" i="2" s="1"/>
  <c r="E7285" i="2" s="1"/>
  <c r="B7285" i="2"/>
  <c r="A7322" i="2"/>
  <c r="C7322" i="2"/>
  <c r="D7322" i="2" s="1"/>
  <c r="E7322" i="2" s="1"/>
  <c r="B7322" i="2"/>
  <c r="A7306" i="2"/>
  <c r="C7306" i="2"/>
  <c r="D7306" i="2" s="1"/>
  <c r="E7306" i="2" s="1"/>
  <c r="B7306" i="2"/>
  <c r="A7273" i="2"/>
  <c r="C7273" i="2"/>
  <c r="D7273" i="2" s="1"/>
  <c r="E7273" i="2" s="1"/>
  <c r="B7273" i="2"/>
  <c r="A7329" i="2"/>
  <c r="C7329" i="2"/>
  <c r="D7329" i="2" s="1"/>
  <c r="E7329" i="2" s="1"/>
  <c r="B7329" i="2"/>
  <c r="A7294" i="2"/>
  <c r="C7294" i="2"/>
  <c r="D7294" i="2" s="1"/>
  <c r="E7294" i="2" s="1"/>
  <c r="B7294" i="2"/>
  <c r="A7301" i="2"/>
  <c r="C7301" i="2"/>
  <c r="D7301" i="2" s="1"/>
  <c r="E7301" i="2" s="1"/>
  <c r="B7301" i="2"/>
  <c r="A7278" i="2"/>
  <c r="C7278" i="2"/>
  <c r="D7278" i="2" s="1"/>
  <c r="E7278" i="2" s="1"/>
  <c r="B7278" i="2"/>
  <c r="A7290" i="2"/>
  <c r="C7290" i="2"/>
  <c r="D7290" i="2" s="1"/>
  <c r="E7290" i="2" s="1"/>
  <c r="B7290" i="2"/>
  <c r="A7268" i="2"/>
  <c r="C7268" i="2"/>
  <c r="D7268" i="2" s="1"/>
  <c r="E7268" i="2" s="1"/>
  <c r="B7268" i="2"/>
  <c r="A7272" i="2"/>
  <c r="C7272" i="2"/>
  <c r="D7272" i="2" s="1"/>
  <c r="E7272" i="2" s="1"/>
  <c r="B7272" i="2"/>
  <c r="A7259" i="2"/>
  <c r="C7259" i="2"/>
  <c r="D7259" i="2" s="1"/>
  <c r="E7259" i="2" s="1"/>
  <c r="B7259" i="2"/>
  <c r="A7263" i="2"/>
  <c r="C7263" i="2"/>
  <c r="D7263" i="2" s="1"/>
  <c r="E7263" i="2" s="1"/>
  <c r="B7263" i="2"/>
  <c r="A7279" i="2"/>
  <c r="C7279" i="2"/>
  <c r="D7279" i="2" s="1"/>
  <c r="E7279" i="2" s="1"/>
  <c r="B7279" i="2"/>
  <c r="A7295" i="2"/>
  <c r="C7295" i="2"/>
  <c r="D7295" i="2" s="1"/>
  <c r="E7295" i="2" s="1"/>
  <c r="B7295" i="2"/>
  <c r="A7264" i="2"/>
  <c r="C7264" i="2"/>
  <c r="D7264" i="2" s="1"/>
  <c r="E7264" i="2" s="1"/>
  <c r="B7264" i="2"/>
  <c r="A7299" i="2"/>
  <c r="C7299" i="2"/>
  <c r="D7299" i="2" s="1"/>
  <c r="E7299" i="2" s="1"/>
  <c r="B7299" i="2"/>
  <c r="A7267" i="2"/>
  <c r="C7267" i="2"/>
  <c r="D7267" i="2" s="1"/>
  <c r="E7267" i="2" s="1"/>
  <c r="B7267" i="2"/>
  <c r="A7260" i="2"/>
  <c r="C7260" i="2"/>
  <c r="D7260" i="2" s="1"/>
  <c r="E7260" i="2" s="1"/>
  <c r="B7260" i="2"/>
  <c r="A7280" i="2"/>
  <c r="C7280" i="2"/>
  <c r="D7280" i="2" s="1"/>
  <c r="E7280" i="2" s="1"/>
  <c r="B7280" i="2"/>
  <c r="A7314" i="2"/>
  <c r="C7314" i="2"/>
  <c r="D7314" i="2" s="1"/>
  <c r="E7314" i="2" s="1"/>
  <c r="B7314" i="2"/>
  <c r="A7302" i="2"/>
  <c r="C7302" i="2"/>
  <c r="D7302" i="2"/>
  <c r="E7302" i="2" s="1"/>
  <c r="B7302" i="2"/>
  <c r="A7325" i="2"/>
  <c r="C7325" i="2"/>
  <c r="D7325" i="2" s="1"/>
  <c r="E7325" i="2" s="1"/>
  <c r="B7325" i="2"/>
  <c r="A7318" i="2"/>
  <c r="C7318" i="2"/>
  <c r="D7318" i="2" s="1"/>
  <c r="E7318" i="2" s="1"/>
  <c r="B7318" i="2"/>
  <c r="A7353" i="2"/>
  <c r="C7353" i="2"/>
  <c r="D7353" i="2" s="1"/>
  <c r="E7353" i="2" s="1"/>
  <c r="B7353" i="2"/>
  <c r="A7297" i="2"/>
  <c r="C7297" i="2"/>
  <c r="D7297" i="2" s="1"/>
  <c r="E7297" i="2" s="1"/>
  <c r="B7297" i="2"/>
  <c r="A7330" i="2"/>
  <c r="C7330" i="2"/>
  <c r="D7330" i="2" s="1"/>
  <c r="E7330" i="2" s="1"/>
  <c r="B7330" i="2"/>
  <c r="A7346" i="2"/>
  <c r="C7346" i="2"/>
  <c r="D7346" i="2" s="1"/>
  <c r="E7346" i="2" s="1"/>
  <c r="B7346" i="2"/>
  <c r="A7309" i="2"/>
  <c r="C7309" i="2"/>
  <c r="D7309" i="2" s="1"/>
  <c r="E7309" i="2" s="1"/>
  <c r="B7309" i="2"/>
  <c r="A7286" i="2"/>
  <c r="C7286" i="2"/>
  <c r="D7286" i="2" s="1"/>
  <c r="E7286" i="2" s="1"/>
  <c r="B7286" i="2"/>
  <c r="A7337" i="2"/>
  <c r="C7337" i="2"/>
  <c r="D7337" i="2" s="1"/>
  <c r="E7337" i="2" s="1"/>
  <c r="B7337" i="2"/>
  <c r="A7341" i="2"/>
  <c r="C7341" i="2"/>
  <c r="D7341" i="2" s="1"/>
  <c r="E7341" i="2" s="1"/>
  <c r="B7341" i="2"/>
  <c r="A7304" i="2"/>
  <c r="C7304" i="2"/>
  <c r="D7304" i="2" s="1"/>
  <c r="E7304" i="2" s="1"/>
  <c r="B7304" i="2"/>
  <c r="A7284" i="2"/>
  <c r="C7284" i="2"/>
  <c r="D7284" i="2" s="1"/>
  <c r="E7284" i="2" s="1"/>
  <c r="B7284" i="2"/>
  <c r="A7291" i="2"/>
  <c r="C7291" i="2"/>
  <c r="D7291" i="2" s="1"/>
  <c r="E7291" i="2" s="1"/>
  <c r="B7291" i="2"/>
  <c r="A7323" i="2"/>
  <c r="C7323" i="2"/>
  <c r="D7323" i="2" s="1"/>
  <c r="E7323" i="2" s="1"/>
  <c r="B7323" i="2"/>
  <c r="A7288" i="2"/>
  <c r="C7288" i="2"/>
  <c r="D7288" i="2" s="1"/>
  <c r="E7288" i="2" s="1"/>
  <c r="B7288" i="2"/>
  <c r="A7319" i="2"/>
  <c r="C7319" i="2"/>
  <c r="D7319" i="2" s="1"/>
  <c r="E7319" i="2" s="1"/>
  <c r="B7319" i="2"/>
  <c r="A7303" i="2"/>
  <c r="C7303" i="2"/>
  <c r="D7303" i="2" s="1"/>
  <c r="E7303" i="2" s="1"/>
  <c r="B7303" i="2"/>
  <c r="A7287" i="2"/>
  <c r="C7287" i="2"/>
  <c r="D7287" i="2" s="1"/>
  <c r="E7287" i="2" s="1"/>
  <c r="B7287" i="2"/>
  <c r="A7283" i="2"/>
  <c r="C7283" i="2"/>
  <c r="D7283" i="2" s="1"/>
  <c r="E7283" i="2" s="1"/>
  <c r="B7283" i="2"/>
  <c r="A7296" i="2"/>
  <c r="C7296" i="2"/>
  <c r="D7296" i="2" s="1"/>
  <c r="E7296" i="2" s="1"/>
  <c r="B7296" i="2"/>
  <c r="A7292" i="2"/>
  <c r="C7292" i="2"/>
  <c r="D7292" i="2" s="1"/>
  <c r="E7292" i="2" s="1"/>
  <c r="B7292" i="2"/>
  <c r="A7365" i="2"/>
  <c r="C7365" i="2"/>
  <c r="D7365" i="2" s="1"/>
  <c r="E7365" i="2" s="1"/>
  <c r="B7365" i="2"/>
  <c r="A7361" i="2"/>
  <c r="C7361" i="2"/>
  <c r="D7361" i="2"/>
  <c r="E7361" i="2" s="1"/>
  <c r="B7361" i="2"/>
  <c r="A7310" i="2"/>
  <c r="C7310" i="2"/>
  <c r="D7310" i="2" s="1"/>
  <c r="E7310" i="2" s="1"/>
  <c r="B7310" i="2"/>
  <c r="A7333" i="2"/>
  <c r="C7333" i="2"/>
  <c r="D7333" i="2" s="1"/>
  <c r="E7333" i="2" s="1"/>
  <c r="B7333" i="2"/>
  <c r="A7370" i="2"/>
  <c r="C7370" i="2"/>
  <c r="D7370" i="2" s="1"/>
  <c r="E7370" i="2" s="1"/>
  <c r="B7370" i="2"/>
  <c r="A7354" i="2"/>
  <c r="C7354" i="2"/>
  <c r="D7354" i="2" s="1"/>
  <c r="E7354" i="2" s="1"/>
  <c r="B7354" i="2"/>
  <c r="A7321" i="2"/>
  <c r="C7321" i="2"/>
  <c r="D7321" i="2" s="1"/>
  <c r="E7321" i="2" s="1"/>
  <c r="B7321" i="2"/>
  <c r="A7377" i="2"/>
  <c r="C7377" i="2"/>
  <c r="D7377" i="2" s="1"/>
  <c r="E7377" i="2" s="1"/>
  <c r="B7377" i="2"/>
  <c r="A7342" i="2"/>
  <c r="C7342" i="2"/>
  <c r="D7342" i="2" s="1"/>
  <c r="E7342" i="2" s="1"/>
  <c r="B7342" i="2"/>
  <c r="A7349" i="2"/>
  <c r="C7349" i="2"/>
  <c r="D7349" i="2" s="1"/>
  <c r="E7349" i="2" s="1"/>
  <c r="B7349" i="2"/>
  <c r="A7326" i="2"/>
  <c r="C7326" i="2"/>
  <c r="D7326" i="2" s="1"/>
  <c r="E7326" i="2" s="1"/>
  <c r="B7326" i="2"/>
  <c r="A7338" i="2"/>
  <c r="C7338" i="2"/>
  <c r="D7338" i="2" s="1"/>
  <c r="E7338" i="2" s="1"/>
  <c r="B7338" i="2"/>
  <c r="A7316" i="2"/>
  <c r="C7316" i="2"/>
  <c r="D7316" i="2" s="1"/>
  <c r="E7316" i="2" s="1"/>
  <c r="B7316" i="2"/>
  <c r="A7320" i="2"/>
  <c r="C7320" i="2"/>
  <c r="D7320" i="2" s="1"/>
  <c r="E7320" i="2" s="1"/>
  <c r="B7320" i="2"/>
  <c r="A7307" i="2"/>
  <c r="C7307" i="2"/>
  <c r="D7307" i="2" s="1"/>
  <c r="E7307" i="2" s="1"/>
  <c r="B7307" i="2"/>
  <c r="A7311" i="2"/>
  <c r="C7311" i="2"/>
  <c r="D7311" i="2" s="1"/>
  <c r="E7311" i="2" s="1"/>
  <c r="B7311" i="2"/>
  <c r="A7327" i="2"/>
  <c r="C7327" i="2"/>
  <c r="D7327" i="2" s="1"/>
  <c r="E7327" i="2" s="1"/>
  <c r="B7327" i="2"/>
  <c r="A7343" i="2"/>
  <c r="C7343" i="2"/>
  <c r="D7343" i="2" s="1"/>
  <c r="E7343" i="2" s="1"/>
  <c r="B7343" i="2"/>
  <c r="A7312" i="2"/>
  <c r="C7312" i="2"/>
  <c r="D7312" i="2" s="1"/>
  <c r="E7312" i="2" s="1"/>
  <c r="B7312" i="2"/>
  <c r="A7347" i="2"/>
  <c r="C7347" i="2"/>
  <c r="D7347" i="2" s="1"/>
  <c r="E7347" i="2" s="1"/>
  <c r="B7347" i="2"/>
  <c r="A7315" i="2"/>
  <c r="C7315" i="2"/>
  <c r="D7315" i="2" s="1"/>
  <c r="E7315" i="2" s="1"/>
  <c r="B7315" i="2"/>
  <c r="A7308" i="2"/>
  <c r="C7308" i="2"/>
  <c r="D7308" i="2" s="1"/>
  <c r="E7308" i="2" s="1"/>
  <c r="B7308" i="2"/>
  <c r="A7328" i="2"/>
  <c r="C7328" i="2"/>
  <c r="D7328" i="2" s="1"/>
  <c r="E7328" i="2" s="1"/>
  <c r="B7328" i="2"/>
  <c r="A7362" i="2"/>
  <c r="C7362" i="2"/>
  <c r="D7362" i="2" s="1"/>
  <c r="E7362" i="2" s="1"/>
  <c r="B7362" i="2"/>
  <c r="A7350" i="2"/>
  <c r="C7350" i="2"/>
  <c r="D7350" i="2" s="1"/>
  <c r="E7350" i="2" s="1"/>
  <c r="B7350" i="2"/>
  <c r="A7373" i="2"/>
  <c r="C7373" i="2"/>
  <c r="D7373" i="2" s="1"/>
  <c r="E7373" i="2" s="1"/>
  <c r="B7373" i="2"/>
  <c r="A7366" i="2"/>
  <c r="C7366" i="2"/>
  <c r="D7366" i="2" s="1"/>
  <c r="E7366" i="2" s="1"/>
  <c r="B7366" i="2"/>
  <c r="A7401" i="2"/>
  <c r="C7401" i="2"/>
  <c r="D7401" i="2" s="1"/>
  <c r="E7401" i="2" s="1"/>
  <c r="B7401" i="2"/>
  <c r="A7345" i="2"/>
  <c r="C7345" i="2"/>
  <c r="D7345" i="2" s="1"/>
  <c r="E7345" i="2" s="1"/>
  <c r="B7345" i="2"/>
  <c r="A7378" i="2"/>
  <c r="C7378" i="2"/>
  <c r="D7378" i="2" s="1"/>
  <c r="E7378" i="2" s="1"/>
  <c r="B7378" i="2"/>
  <c r="A7394" i="2"/>
  <c r="C7394" i="2"/>
  <c r="D7394" i="2" s="1"/>
  <c r="E7394" i="2" s="1"/>
  <c r="B7394" i="2"/>
  <c r="A7357" i="2"/>
  <c r="C7357" i="2"/>
  <c r="D7357" i="2" s="1"/>
  <c r="E7357" i="2" s="1"/>
  <c r="B7357" i="2"/>
  <c r="A7334" i="2"/>
  <c r="C7334" i="2"/>
  <c r="D7334" i="2" s="1"/>
  <c r="E7334" i="2" s="1"/>
  <c r="B7334" i="2"/>
  <c r="A7385" i="2"/>
  <c r="C7385" i="2"/>
  <c r="D7385" i="2" s="1"/>
  <c r="E7385" i="2" s="1"/>
  <c r="B7385" i="2"/>
  <c r="A7389" i="2"/>
  <c r="C7389" i="2"/>
  <c r="D7389" i="2" s="1"/>
  <c r="E7389" i="2" s="1"/>
  <c r="B7389" i="2"/>
  <c r="A7352" i="2"/>
  <c r="C7352" i="2"/>
  <c r="D7352" i="2" s="1"/>
  <c r="E7352" i="2" s="1"/>
  <c r="B7352" i="2"/>
  <c r="A7332" i="2"/>
  <c r="C7332" i="2"/>
  <c r="D7332" i="2" s="1"/>
  <c r="E7332" i="2" s="1"/>
  <c r="B7332" i="2"/>
  <c r="A7339" i="2"/>
  <c r="C7339" i="2"/>
  <c r="D7339" i="2" s="1"/>
  <c r="E7339" i="2" s="1"/>
  <c r="B7339" i="2"/>
  <c r="A7371" i="2"/>
  <c r="C7371" i="2"/>
  <c r="D7371" i="2" s="1"/>
  <c r="E7371" i="2" s="1"/>
  <c r="B7371" i="2"/>
  <c r="A7336" i="2"/>
  <c r="C7336" i="2"/>
  <c r="D7336" i="2" s="1"/>
  <c r="E7336" i="2" s="1"/>
  <c r="B7336" i="2"/>
  <c r="A7367" i="2"/>
  <c r="C7367" i="2"/>
  <c r="D7367" i="2" s="1"/>
  <c r="E7367" i="2" s="1"/>
  <c r="B7367" i="2"/>
  <c r="A7351" i="2"/>
  <c r="C7351" i="2"/>
  <c r="D7351" i="2" s="1"/>
  <c r="E7351" i="2" s="1"/>
  <c r="B7351" i="2"/>
  <c r="A7335" i="2"/>
  <c r="C7335" i="2"/>
  <c r="D7335" i="2" s="1"/>
  <c r="E7335" i="2" s="1"/>
  <c r="B7335" i="2"/>
  <c r="A7331" i="2"/>
  <c r="C7331" i="2"/>
  <c r="D7331" i="2" s="1"/>
  <c r="E7331" i="2" s="1"/>
  <c r="B7331" i="2"/>
  <c r="A7344" i="2"/>
  <c r="C7344" i="2"/>
  <c r="D7344" i="2" s="1"/>
  <c r="E7344" i="2" s="1"/>
  <c r="B7344" i="2"/>
  <c r="A7340" i="2"/>
  <c r="C7340" i="2"/>
  <c r="D7340" i="2" s="1"/>
  <c r="E7340" i="2" s="1"/>
  <c r="B7340" i="2"/>
  <c r="A7413" i="2"/>
  <c r="C7413" i="2"/>
  <c r="D7413" i="2" s="1"/>
  <c r="E7413" i="2" s="1"/>
  <c r="B7413" i="2"/>
  <c r="A7409" i="2"/>
  <c r="C7409" i="2"/>
  <c r="D7409" i="2" s="1"/>
  <c r="E7409" i="2" s="1"/>
  <c r="B7409" i="2"/>
  <c r="A7358" i="2"/>
  <c r="C7358" i="2"/>
  <c r="D7358" i="2" s="1"/>
  <c r="E7358" i="2" s="1"/>
  <c r="B7358" i="2"/>
  <c r="A7381" i="2"/>
  <c r="C7381" i="2"/>
  <c r="D7381" i="2" s="1"/>
  <c r="E7381" i="2" s="1"/>
  <c r="B7381" i="2"/>
  <c r="A7418" i="2"/>
  <c r="C7418" i="2"/>
  <c r="D7418" i="2" s="1"/>
  <c r="E7418" i="2" s="1"/>
  <c r="B7418" i="2"/>
  <c r="A7402" i="2"/>
  <c r="C7402" i="2"/>
  <c r="D7402" i="2" s="1"/>
  <c r="E7402" i="2" s="1"/>
  <c r="B7402" i="2"/>
  <c r="A7369" i="2"/>
  <c r="C7369" i="2"/>
  <c r="D7369" i="2" s="1"/>
  <c r="E7369" i="2" s="1"/>
  <c r="B7369" i="2"/>
  <c r="A7425" i="2"/>
  <c r="C7425" i="2"/>
  <c r="D7425" i="2" s="1"/>
  <c r="E7425" i="2" s="1"/>
  <c r="B7425" i="2"/>
  <c r="A7390" i="2"/>
  <c r="C7390" i="2"/>
  <c r="D7390" i="2" s="1"/>
  <c r="E7390" i="2" s="1"/>
  <c r="B7390" i="2"/>
  <c r="A7397" i="2"/>
  <c r="C7397" i="2"/>
  <c r="D7397" i="2" s="1"/>
  <c r="E7397" i="2" s="1"/>
  <c r="B7397" i="2"/>
  <c r="A7374" i="2"/>
  <c r="C7374" i="2"/>
  <c r="D7374" i="2" s="1"/>
  <c r="E7374" i="2" s="1"/>
  <c r="B7374" i="2"/>
  <c r="A7386" i="2"/>
  <c r="C7386" i="2"/>
  <c r="D7386" i="2" s="1"/>
  <c r="E7386" i="2" s="1"/>
  <c r="B7386" i="2"/>
  <c r="A7364" i="2"/>
  <c r="C7364" i="2"/>
  <c r="D7364" i="2" s="1"/>
  <c r="E7364" i="2" s="1"/>
  <c r="B7364" i="2"/>
  <c r="A7368" i="2"/>
  <c r="C7368" i="2"/>
  <c r="D7368" i="2" s="1"/>
  <c r="E7368" i="2" s="1"/>
  <c r="B7368" i="2"/>
  <c r="A7355" i="2"/>
  <c r="C7355" i="2"/>
  <c r="D7355" i="2" s="1"/>
  <c r="E7355" i="2" s="1"/>
  <c r="B7355" i="2"/>
  <c r="A7359" i="2"/>
  <c r="C7359" i="2"/>
  <c r="D7359" i="2" s="1"/>
  <c r="E7359" i="2" s="1"/>
  <c r="B7359" i="2"/>
  <c r="A7375" i="2"/>
  <c r="C7375" i="2"/>
  <c r="D7375" i="2" s="1"/>
  <c r="E7375" i="2" s="1"/>
  <c r="B7375" i="2"/>
  <c r="A7391" i="2"/>
  <c r="C7391" i="2"/>
  <c r="D7391" i="2" s="1"/>
  <c r="E7391" i="2" s="1"/>
  <c r="B7391" i="2"/>
  <c r="A7360" i="2"/>
  <c r="C7360" i="2"/>
  <c r="D7360" i="2" s="1"/>
  <c r="E7360" i="2" s="1"/>
  <c r="B7360" i="2"/>
  <c r="A7395" i="2"/>
  <c r="C7395" i="2"/>
  <c r="D7395" i="2" s="1"/>
  <c r="E7395" i="2" s="1"/>
  <c r="B7395" i="2"/>
  <c r="A7363" i="2"/>
  <c r="C7363" i="2"/>
  <c r="D7363" i="2" s="1"/>
  <c r="E7363" i="2" s="1"/>
  <c r="B7363" i="2"/>
  <c r="A7356" i="2"/>
  <c r="C7356" i="2"/>
  <c r="D7356" i="2" s="1"/>
  <c r="E7356" i="2" s="1"/>
  <c r="B7356" i="2"/>
  <c r="A7376" i="2"/>
  <c r="C7376" i="2"/>
  <c r="D7376" i="2" s="1"/>
  <c r="E7376" i="2" s="1"/>
  <c r="B7376" i="2"/>
  <c r="A7410" i="2"/>
  <c r="C7410" i="2"/>
  <c r="D7410" i="2" s="1"/>
  <c r="E7410" i="2" s="1"/>
  <c r="B7410" i="2"/>
  <c r="A7398" i="2"/>
  <c r="C7398" i="2"/>
  <c r="D7398" i="2" s="1"/>
  <c r="E7398" i="2" s="1"/>
  <c r="B7398" i="2"/>
  <c r="A7421" i="2"/>
  <c r="C7421" i="2"/>
  <c r="D7421" i="2" s="1"/>
  <c r="E7421" i="2" s="1"/>
  <c r="B7421" i="2"/>
  <c r="A7414" i="2"/>
  <c r="C7414" i="2"/>
  <c r="D7414" i="2" s="1"/>
  <c r="E7414" i="2" s="1"/>
  <c r="B7414" i="2"/>
  <c r="A7449" i="2"/>
  <c r="C7449" i="2"/>
  <c r="D7449" i="2" s="1"/>
  <c r="E7449" i="2" s="1"/>
  <c r="B7449" i="2"/>
  <c r="A7393" i="2"/>
  <c r="C7393" i="2"/>
  <c r="D7393" i="2" s="1"/>
  <c r="E7393" i="2" s="1"/>
  <c r="B7393" i="2"/>
  <c r="A7426" i="2"/>
  <c r="C7426" i="2"/>
  <c r="D7426" i="2" s="1"/>
  <c r="E7426" i="2" s="1"/>
  <c r="B7426" i="2"/>
  <c r="A7442" i="2"/>
  <c r="C7442" i="2"/>
  <c r="D7442" i="2" s="1"/>
  <c r="E7442" i="2" s="1"/>
  <c r="B7442" i="2"/>
  <c r="A7405" i="2"/>
  <c r="C7405" i="2"/>
  <c r="D7405" i="2" s="1"/>
  <c r="E7405" i="2" s="1"/>
  <c r="B7405" i="2"/>
  <c r="A7382" i="2"/>
  <c r="C7382" i="2"/>
  <c r="D7382" i="2" s="1"/>
  <c r="E7382" i="2" s="1"/>
  <c r="B7382" i="2"/>
  <c r="A7433" i="2"/>
  <c r="C7433" i="2"/>
  <c r="D7433" i="2" s="1"/>
  <c r="E7433" i="2" s="1"/>
  <c r="B7433" i="2"/>
  <c r="A7437" i="2"/>
  <c r="C7437" i="2"/>
  <c r="D7437" i="2" s="1"/>
  <c r="E7437" i="2" s="1"/>
  <c r="B7437" i="2"/>
  <c r="A7400" i="2"/>
  <c r="C7400" i="2"/>
  <c r="D7400" i="2" s="1"/>
  <c r="E7400" i="2" s="1"/>
  <c r="B7400" i="2"/>
  <c r="A7380" i="2"/>
  <c r="C7380" i="2"/>
  <c r="D7380" i="2" s="1"/>
  <c r="E7380" i="2" s="1"/>
  <c r="B7380" i="2"/>
  <c r="A7387" i="2"/>
  <c r="C7387" i="2"/>
  <c r="D7387" i="2" s="1"/>
  <c r="E7387" i="2" s="1"/>
  <c r="B7387" i="2"/>
  <c r="A7419" i="2"/>
  <c r="C7419" i="2"/>
  <c r="D7419" i="2" s="1"/>
  <c r="E7419" i="2" s="1"/>
  <c r="B7419" i="2"/>
  <c r="A7384" i="2"/>
  <c r="C7384" i="2"/>
  <c r="D7384" i="2" s="1"/>
  <c r="E7384" i="2" s="1"/>
  <c r="B7384" i="2"/>
  <c r="A7415" i="2"/>
  <c r="C7415" i="2"/>
  <c r="D7415" i="2" s="1"/>
  <c r="E7415" i="2" s="1"/>
  <c r="B7415" i="2"/>
  <c r="A7399" i="2"/>
  <c r="C7399" i="2"/>
  <c r="D7399" i="2" s="1"/>
  <c r="E7399" i="2" s="1"/>
  <c r="B7399" i="2"/>
  <c r="A7383" i="2"/>
  <c r="C7383" i="2"/>
  <c r="D7383" i="2" s="1"/>
  <c r="E7383" i="2" s="1"/>
  <c r="B7383" i="2"/>
  <c r="A7379" i="2"/>
  <c r="C7379" i="2"/>
  <c r="D7379" i="2" s="1"/>
  <c r="E7379" i="2" s="1"/>
  <c r="B7379" i="2"/>
  <c r="A7392" i="2"/>
  <c r="C7392" i="2"/>
  <c r="D7392" i="2" s="1"/>
  <c r="E7392" i="2" s="1"/>
  <c r="B7392" i="2"/>
  <c r="A7388" i="2"/>
  <c r="C7388" i="2"/>
  <c r="D7388" i="2" s="1"/>
  <c r="E7388" i="2" s="1"/>
  <c r="B7388" i="2"/>
  <c r="A7461" i="2"/>
  <c r="C7461" i="2"/>
  <c r="D7461" i="2" s="1"/>
  <c r="E7461" i="2" s="1"/>
  <c r="B7461" i="2"/>
  <c r="A7457" i="2"/>
  <c r="C7457" i="2"/>
  <c r="D7457" i="2" s="1"/>
  <c r="E7457" i="2" s="1"/>
  <c r="B7457" i="2"/>
  <c r="A7406" i="2"/>
  <c r="C7406" i="2"/>
  <c r="D7406" i="2" s="1"/>
  <c r="E7406" i="2" s="1"/>
  <c r="B7406" i="2"/>
  <c r="A7429" i="2"/>
  <c r="C7429" i="2"/>
  <c r="D7429" i="2" s="1"/>
  <c r="E7429" i="2" s="1"/>
  <c r="B7429" i="2"/>
  <c r="A7466" i="2"/>
  <c r="C7466" i="2"/>
  <c r="D7466" i="2"/>
  <c r="E7466" i="2" s="1"/>
  <c r="B7466" i="2"/>
  <c r="A7450" i="2"/>
  <c r="C7450" i="2"/>
  <c r="D7450" i="2" s="1"/>
  <c r="E7450" i="2" s="1"/>
  <c r="B7450" i="2"/>
  <c r="A7417" i="2"/>
  <c r="C7417" i="2"/>
  <c r="D7417" i="2" s="1"/>
  <c r="E7417" i="2" s="1"/>
  <c r="B7417" i="2"/>
  <c r="A7473" i="2"/>
  <c r="C7473" i="2"/>
  <c r="D7473" i="2" s="1"/>
  <c r="E7473" i="2" s="1"/>
  <c r="B7473" i="2"/>
  <c r="A7438" i="2"/>
  <c r="C7438" i="2"/>
  <c r="D7438" i="2" s="1"/>
  <c r="E7438" i="2" s="1"/>
  <c r="B7438" i="2"/>
  <c r="A7445" i="2"/>
  <c r="C7445" i="2"/>
  <c r="D7445" i="2"/>
  <c r="E7445" i="2" s="1"/>
  <c r="B7445" i="2"/>
  <c r="A7422" i="2"/>
  <c r="C7422" i="2"/>
  <c r="D7422" i="2" s="1"/>
  <c r="E7422" i="2" s="1"/>
  <c r="B7422" i="2"/>
  <c r="A7434" i="2"/>
  <c r="C7434" i="2"/>
  <c r="D7434" i="2" s="1"/>
  <c r="E7434" i="2" s="1"/>
  <c r="B7434" i="2"/>
  <c r="A7412" i="2"/>
  <c r="C7412" i="2"/>
  <c r="D7412" i="2" s="1"/>
  <c r="E7412" i="2" s="1"/>
  <c r="B7412" i="2"/>
  <c r="A7416" i="2"/>
  <c r="C7416" i="2"/>
  <c r="D7416" i="2" s="1"/>
  <c r="E7416" i="2" s="1"/>
  <c r="B7416" i="2"/>
  <c r="A7403" i="2"/>
  <c r="C7403" i="2"/>
  <c r="D7403" i="2" s="1"/>
  <c r="E7403" i="2" s="1"/>
  <c r="B7403" i="2"/>
  <c r="A7407" i="2"/>
  <c r="C7407" i="2"/>
  <c r="D7407" i="2" s="1"/>
  <c r="E7407" i="2" s="1"/>
  <c r="B7407" i="2"/>
  <c r="A7423" i="2"/>
  <c r="C7423" i="2"/>
  <c r="D7423" i="2" s="1"/>
  <c r="E7423" i="2" s="1"/>
  <c r="B7423" i="2"/>
  <c r="A7439" i="2"/>
  <c r="C7439" i="2"/>
  <c r="D7439" i="2" s="1"/>
  <c r="E7439" i="2" s="1"/>
  <c r="B7439" i="2"/>
  <c r="A7408" i="2"/>
  <c r="C7408" i="2"/>
  <c r="D7408" i="2" s="1"/>
  <c r="E7408" i="2" s="1"/>
  <c r="B7408" i="2"/>
  <c r="A7443" i="2"/>
  <c r="C7443" i="2"/>
  <c r="D7443" i="2"/>
  <c r="E7443" i="2" s="1"/>
  <c r="B7443" i="2"/>
  <c r="A7411" i="2"/>
  <c r="C7411" i="2"/>
  <c r="D7411" i="2" s="1"/>
  <c r="E7411" i="2" s="1"/>
  <c r="B7411" i="2"/>
  <c r="A7404" i="2"/>
  <c r="C7404" i="2"/>
  <c r="D7404" i="2" s="1"/>
  <c r="E7404" i="2" s="1"/>
  <c r="B7404" i="2"/>
  <c r="A7424" i="2"/>
  <c r="C7424" i="2"/>
  <c r="D7424" i="2" s="1"/>
  <c r="E7424" i="2" s="1"/>
  <c r="B7424" i="2"/>
  <c r="A7458" i="2"/>
  <c r="C7458" i="2"/>
  <c r="D7458" i="2" s="1"/>
  <c r="E7458" i="2" s="1"/>
  <c r="B7458" i="2"/>
  <c r="A7446" i="2"/>
  <c r="C7446" i="2"/>
  <c r="D7446" i="2"/>
  <c r="E7446" i="2" s="1"/>
  <c r="B7446" i="2"/>
  <c r="A7469" i="2"/>
  <c r="C7469" i="2"/>
  <c r="D7469" i="2" s="1"/>
  <c r="E7469" i="2" s="1"/>
  <c r="B7469" i="2"/>
  <c r="A7462" i="2"/>
  <c r="C7462" i="2"/>
  <c r="D7462" i="2" s="1"/>
  <c r="E7462" i="2" s="1"/>
  <c r="B7462" i="2"/>
  <c r="A7497" i="2"/>
  <c r="C7497" i="2"/>
  <c r="D7497" i="2" s="1"/>
  <c r="E7497" i="2" s="1"/>
  <c r="B7497" i="2"/>
  <c r="A7441" i="2"/>
  <c r="C7441" i="2"/>
  <c r="D7441" i="2" s="1"/>
  <c r="E7441" i="2" s="1"/>
  <c r="B7441" i="2"/>
  <c r="A7474" i="2"/>
  <c r="C7474" i="2"/>
  <c r="D7474" i="2"/>
  <c r="E7474" i="2" s="1"/>
  <c r="B7474" i="2"/>
  <c r="A7490" i="2"/>
  <c r="C7490" i="2"/>
  <c r="D7490" i="2" s="1"/>
  <c r="E7490" i="2" s="1"/>
  <c r="B7490" i="2"/>
  <c r="A7453" i="2"/>
  <c r="C7453" i="2"/>
  <c r="D7453" i="2" s="1"/>
  <c r="E7453" i="2" s="1"/>
  <c r="B7453" i="2"/>
  <c r="A7430" i="2"/>
  <c r="C7430" i="2"/>
  <c r="D7430" i="2" s="1"/>
  <c r="E7430" i="2" s="1"/>
  <c r="B7430" i="2"/>
  <c r="A7481" i="2"/>
  <c r="C7481" i="2"/>
  <c r="D7481" i="2" s="1"/>
  <c r="E7481" i="2" s="1"/>
  <c r="B7481" i="2"/>
  <c r="A7485" i="2"/>
  <c r="C7485" i="2"/>
  <c r="D7485" i="2" s="1"/>
  <c r="E7485" i="2" s="1"/>
  <c r="B7485" i="2"/>
  <c r="A7448" i="2"/>
  <c r="C7448" i="2"/>
  <c r="D7448" i="2" s="1"/>
  <c r="E7448" i="2" s="1"/>
  <c r="B7448" i="2"/>
  <c r="A7428" i="2"/>
  <c r="C7428" i="2"/>
  <c r="D7428" i="2" s="1"/>
  <c r="E7428" i="2" s="1"/>
  <c r="B7428" i="2"/>
  <c r="A7435" i="2"/>
  <c r="C7435" i="2"/>
  <c r="D7435" i="2" s="1"/>
  <c r="E7435" i="2" s="1"/>
  <c r="B7435" i="2"/>
  <c r="A7467" i="2"/>
  <c r="C7467" i="2"/>
  <c r="D7467" i="2" s="1"/>
  <c r="E7467" i="2" s="1"/>
  <c r="B7467" i="2"/>
  <c r="A7432" i="2"/>
  <c r="C7432" i="2"/>
  <c r="D7432" i="2" s="1"/>
  <c r="E7432" i="2" s="1"/>
  <c r="B7432" i="2"/>
  <c r="A7463" i="2"/>
  <c r="C7463" i="2"/>
  <c r="D7463" i="2" s="1"/>
  <c r="E7463" i="2" s="1"/>
  <c r="B7463" i="2"/>
  <c r="A7447" i="2"/>
  <c r="C7447" i="2"/>
  <c r="D7447" i="2" s="1"/>
  <c r="E7447" i="2" s="1"/>
  <c r="B7447" i="2"/>
  <c r="A7431" i="2"/>
  <c r="C7431" i="2"/>
  <c r="D7431" i="2" s="1"/>
  <c r="E7431" i="2" s="1"/>
  <c r="B7431" i="2"/>
  <c r="A7427" i="2"/>
  <c r="C7427" i="2"/>
  <c r="D7427" i="2" s="1"/>
  <c r="E7427" i="2" s="1"/>
  <c r="B7427" i="2"/>
  <c r="A7440" i="2"/>
  <c r="C7440" i="2"/>
  <c r="D7440" i="2" s="1"/>
  <c r="E7440" i="2" s="1"/>
  <c r="B7440" i="2"/>
  <c r="A7436" i="2"/>
  <c r="C7436" i="2"/>
  <c r="D7436" i="2" s="1"/>
  <c r="E7436" i="2" s="1"/>
  <c r="B7436" i="2"/>
  <c r="A7509" i="2"/>
  <c r="C7509" i="2"/>
  <c r="D7509" i="2" s="1"/>
  <c r="E7509" i="2" s="1"/>
  <c r="B7509" i="2"/>
  <c r="A7505" i="2"/>
  <c r="C7505" i="2"/>
  <c r="D7505" i="2" s="1"/>
  <c r="E7505" i="2" s="1"/>
  <c r="B7505" i="2"/>
  <c r="A7454" i="2"/>
  <c r="C7454" i="2"/>
  <c r="D7454" i="2" s="1"/>
  <c r="E7454" i="2" s="1"/>
  <c r="B7454" i="2"/>
  <c r="A7477" i="2"/>
  <c r="C7477" i="2"/>
  <c r="D7477" i="2" s="1"/>
  <c r="E7477" i="2" s="1"/>
  <c r="B7477" i="2"/>
  <c r="A7514" i="2"/>
  <c r="C7514" i="2"/>
  <c r="D7514" i="2" s="1"/>
  <c r="E7514" i="2" s="1"/>
  <c r="B7514" i="2"/>
  <c r="A7498" i="2"/>
  <c r="C7498" i="2"/>
  <c r="D7498" i="2" s="1"/>
  <c r="E7498" i="2" s="1"/>
  <c r="B7498" i="2"/>
  <c r="A7465" i="2"/>
  <c r="C7465" i="2"/>
  <c r="D7465" i="2" s="1"/>
  <c r="E7465" i="2" s="1"/>
  <c r="B7465" i="2"/>
  <c r="A7521" i="2"/>
  <c r="C7521" i="2"/>
  <c r="D7521" i="2" s="1"/>
  <c r="E7521" i="2" s="1"/>
  <c r="B7521" i="2"/>
  <c r="A7486" i="2"/>
  <c r="C7486" i="2"/>
  <c r="D7486" i="2" s="1"/>
  <c r="E7486" i="2" s="1"/>
  <c r="B7486" i="2"/>
  <c r="A7493" i="2"/>
  <c r="C7493" i="2"/>
  <c r="D7493" i="2" s="1"/>
  <c r="E7493" i="2" s="1"/>
  <c r="B7493" i="2"/>
  <c r="A7470" i="2"/>
  <c r="C7470" i="2"/>
  <c r="D7470" i="2" s="1"/>
  <c r="E7470" i="2" s="1"/>
  <c r="B7470" i="2"/>
  <c r="A7482" i="2"/>
  <c r="C7482" i="2"/>
  <c r="D7482" i="2" s="1"/>
  <c r="E7482" i="2" s="1"/>
  <c r="B7482" i="2"/>
  <c r="A7460" i="2"/>
  <c r="C7460" i="2"/>
  <c r="D7460" i="2" s="1"/>
  <c r="E7460" i="2" s="1"/>
  <c r="B7460" i="2"/>
  <c r="A7464" i="2"/>
  <c r="C7464" i="2"/>
  <c r="D7464" i="2" s="1"/>
  <c r="E7464" i="2" s="1"/>
  <c r="B7464" i="2"/>
  <c r="A7451" i="2"/>
  <c r="C7451" i="2"/>
  <c r="D7451" i="2" s="1"/>
  <c r="E7451" i="2" s="1"/>
  <c r="B7451" i="2"/>
  <c r="A7455" i="2"/>
  <c r="C7455" i="2"/>
  <c r="D7455" i="2" s="1"/>
  <c r="E7455" i="2" s="1"/>
  <c r="B7455" i="2"/>
  <c r="A7471" i="2"/>
  <c r="C7471" i="2"/>
  <c r="D7471" i="2" s="1"/>
  <c r="E7471" i="2" s="1"/>
  <c r="B7471" i="2"/>
  <c r="A7487" i="2"/>
  <c r="C7487" i="2"/>
  <c r="D7487" i="2" s="1"/>
  <c r="E7487" i="2" s="1"/>
  <c r="B7487" i="2"/>
  <c r="A7456" i="2"/>
  <c r="C7456" i="2"/>
  <c r="D7456" i="2" s="1"/>
  <c r="E7456" i="2" s="1"/>
  <c r="B7456" i="2"/>
  <c r="A7491" i="2"/>
  <c r="C7491" i="2"/>
  <c r="D7491" i="2"/>
  <c r="E7491" i="2" s="1"/>
  <c r="B7491" i="2"/>
  <c r="A7459" i="2"/>
  <c r="C7459" i="2"/>
  <c r="D7459" i="2" s="1"/>
  <c r="E7459" i="2" s="1"/>
  <c r="B7459" i="2"/>
  <c r="A7452" i="2"/>
  <c r="C7452" i="2"/>
  <c r="D7452" i="2" s="1"/>
  <c r="E7452" i="2" s="1"/>
  <c r="B7452" i="2"/>
  <c r="A7472" i="2"/>
  <c r="C7472" i="2"/>
  <c r="D7472" i="2" s="1"/>
  <c r="E7472" i="2" s="1"/>
  <c r="B7472" i="2"/>
  <c r="A7506" i="2"/>
  <c r="C7506" i="2"/>
  <c r="D7506" i="2" s="1"/>
  <c r="E7506" i="2" s="1"/>
  <c r="B7506" i="2"/>
  <c r="A7494" i="2"/>
  <c r="C7494" i="2"/>
  <c r="D7494" i="2" s="1"/>
  <c r="E7494" i="2" s="1"/>
  <c r="B7494" i="2"/>
  <c r="A7517" i="2"/>
  <c r="C7517" i="2"/>
  <c r="D7517" i="2" s="1"/>
  <c r="E7517" i="2" s="1"/>
  <c r="B7517" i="2"/>
  <c r="A7510" i="2"/>
  <c r="C7510" i="2"/>
  <c r="D7510" i="2" s="1"/>
  <c r="E7510" i="2" s="1"/>
  <c r="B7510" i="2"/>
  <c r="A7545" i="2"/>
  <c r="C7545" i="2"/>
  <c r="D7545" i="2" s="1"/>
  <c r="E7545" i="2" s="1"/>
  <c r="B7545" i="2"/>
  <c r="A7489" i="2"/>
  <c r="C7489" i="2"/>
  <c r="D7489" i="2" s="1"/>
  <c r="E7489" i="2" s="1"/>
  <c r="B7489" i="2"/>
  <c r="A7522" i="2"/>
  <c r="C7522" i="2"/>
  <c r="D7522" i="2" s="1"/>
  <c r="E7522" i="2" s="1"/>
  <c r="B7522" i="2"/>
  <c r="A7538" i="2"/>
  <c r="C7538" i="2"/>
  <c r="D7538" i="2" s="1"/>
  <c r="E7538" i="2" s="1"/>
  <c r="B7538" i="2"/>
  <c r="A7501" i="2"/>
  <c r="C7501" i="2"/>
  <c r="D7501" i="2" s="1"/>
  <c r="E7501" i="2" s="1"/>
  <c r="B7501" i="2"/>
  <c r="A7478" i="2"/>
  <c r="C7478" i="2"/>
  <c r="D7478" i="2" s="1"/>
  <c r="E7478" i="2" s="1"/>
  <c r="B7478" i="2"/>
  <c r="A7529" i="2"/>
  <c r="C7529" i="2"/>
  <c r="D7529" i="2" s="1"/>
  <c r="E7529" i="2" s="1"/>
  <c r="B7529" i="2"/>
  <c r="A7533" i="2"/>
  <c r="C7533" i="2"/>
  <c r="D7533" i="2" s="1"/>
  <c r="E7533" i="2" s="1"/>
  <c r="B7533" i="2"/>
  <c r="A7496" i="2"/>
  <c r="C7496" i="2"/>
  <c r="D7496" i="2" s="1"/>
  <c r="E7496" i="2" s="1"/>
  <c r="B7496" i="2"/>
  <c r="A7476" i="2"/>
  <c r="C7476" i="2"/>
  <c r="D7476" i="2" s="1"/>
  <c r="E7476" i="2" s="1"/>
  <c r="B7476" i="2"/>
  <c r="A7483" i="2"/>
  <c r="C7483" i="2"/>
  <c r="D7483" i="2" s="1"/>
  <c r="E7483" i="2" s="1"/>
  <c r="B7483" i="2"/>
  <c r="A7515" i="2"/>
  <c r="C7515" i="2"/>
  <c r="D7515" i="2" s="1"/>
  <c r="E7515" i="2" s="1"/>
  <c r="B7515" i="2"/>
  <c r="A7480" i="2"/>
  <c r="C7480" i="2"/>
  <c r="D7480" i="2" s="1"/>
  <c r="E7480" i="2" s="1"/>
  <c r="B7480" i="2"/>
  <c r="A7511" i="2"/>
  <c r="C7511" i="2"/>
  <c r="D7511" i="2" s="1"/>
  <c r="E7511" i="2" s="1"/>
  <c r="B7511" i="2"/>
  <c r="A7495" i="2"/>
  <c r="C7495" i="2"/>
  <c r="D7495" i="2" s="1"/>
  <c r="E7495" i="2" s="1"/>
  <c r="B7495" i="2"/>
  <c r="A7479" i="2"/>
  <c r="C7479" i="2"/>
  <c r="D7479" i="2" s="1"/>
  <c r="E7479" i="2" s="1"/>
  <c r="B7479" i="2"/>
  <c r="A7475" i="2"/>
  <c r="C7475" i="2"/>
  <c r="D7475" i="2" s="1"/>
  <c r="E7475" i="2" s="1"/>
  <c r="B7475" i="2"/>
  <c r="A7488" i="2"/>
  <c r="C7488" i="2"/>
  <c r="D7488" i="2" s="1"/>
  <c r="E7488" i="2" s="1"/>
  <c r="B7488" i="2"/>
  <c r="A7484" i="2"/>
  <c r="C7484" i="2"/>
  <c r="D7484" i="2" s="1"/>
  <c r="E7484" i="2" s="1"/>
  <c r="B7484" i="2"/>
  <c r="A7557" i="2"/>
  <c r="C7557" i="2"/>
  <c r="D7557" i="2" s="1"/>
  <c r="E7557" i="2" s="1"/>
  <c r="B7557" i="2"/>
  <c r="A7553" i="2"/>
  <c r="C7553" i="2"/>
  <c r="D7553" i="2" s="1"/>
  <c r="E7553" i="2" s="1"/>
  <c r="B7553" i="2"/>
  <c r="A7502" i="2"/>
  <c r="C7502" i="2"/>
  <c r="D7502" i="2" s="1"/>
  <c r="E7502" i="2" s="1"/>
  <c r="B7502" i="2"/>
  <c r="A7525" i="2"/>
  <c r="C7525" i="2"/>
  <c r="D7525" i="2" s="1"/>
  <c r="E7525" i="2" s="1"/>
  <c r="B7525" i="2"/>
  <c r="A7562" i="2"/>
  <c r="C7562" i="2"/>
  <c r="D7562" i="2" s="1"/>
  <c r="E7562" i="2" s="1"/>
  <c r="B7562" i="2"/>
  <c r="A7546" i="2"/>
  <c r="C7546" i="2"/>
  <c r="D7546" i="2" s="1"/>
  <c r="E7546" i="2" s="1"/>
  <c r="B7546" i="2"/>
  <c r="A7513" i="2"/>
  <c r="C7513" i="2"/>
  <c r="D7513" i="2" s="1"/>
  <c r="E7513" i="2" s="1"/>
  <c r="B7513" i="2"/>
  <c r="A7569" i="2"/>
  <c r="C7569" i="2"/>
  <c r="D7569" i="2" s="1"/>
  <c r="E7569" i="2" s="1"/>
  <c r="B7569" i="2"/>
  <c r="A7534" i="2"/>
  <c r="C7534" i="2"/>
  <c r="D7534" i="2" s="1"/>
  <c r="E7534" i="2" s="1"/>
  <c r="B7534" i="2"/>
  <c r="A7541" i="2"/>
  <c r="C7541" i="2"/>
  <c r="D7541" i="2" s="1"/>
  <c r="E7541" i="2" s="1"/>
  <c r="B7541" i="2"/>
  <c r="A7518" i="2"/>
  <c r="C7518" i="2"/>
  <c r="D7518" i="2" s="1"/>
  <c r="E7518" i="2" s="1"/>
  <c r="B7518" i="2"/>
  <c r="A7530" i="2"/>
  <c r="C7530" i="2"/>
  <c r="D7530" i="2" s="1"/>
  <c r="E7530" i="2" s="1"/>
  <c r="B7530" i="2"/>
  <c r="A7508" i="2"/>
  <c r="C7508" i="2"/>
  <c r="D7508" i="2" s="1"/>
  <c r="E7508" i="2" s="1"/>
  <c r="B7508" i="2"/>
  <c r="A7512" i="2"/>
  <c r="C7512" i="2"/>
  <c r="D7512" i="2" s="1"/>
  <c r="E7512" i="2" s="1"/>
  <c r="B7512" i="2"/>
  <c r="A7499" i="2"/>
  <c r="C7499" i="2"/>
  <c r="D7499" i="2" s="1"/>
  <c r="E7499" i="2" s="1"/>
  <c r="B7499" i="2"/>
  <c r="A7503" i="2"/>
  <c r="C7503" i="2"/>
  <c r="D7503" i="2" s="1"/>
  <c r="E7503" i="2" s="1"/>
  <c r="B7503" i="2"/>
  <c r="A7519" i="2"/>
  <c r="C7519" i="2"/>
  <c r="D7519" i="2" s="1"/>
  <c r="E7519" i="2" s="1"/>
  <c r="B7519" i="2"/>
  <c r="A7535" i="2"/>
  <c r="C7535" i="2"/>
  <c r="D7535" i="2" s="1"/>
  <c r="E7535" i="2" s="1"/>
  <c r="B7535" i="2"/>
  <c r="A7504" i="2"/>
  <c r="C7504" i="2"/>
  <c r="D7504" i="2" s="1"/>
  <c r="E7504" i="2" s="1"/>
  <c r="B7504" i="2"/>
  <c r="A7539" i="2"/>
  <c r="C7539" i="2"/>
  <c r="D7539" i="2" s="1"/>
  <c r="E7539" i="2" s="1"/>
  <c r="B7539" i="2"/>
  <c r="A7507" i="2"/>
  <c r="C7507" i="2"/>
  <c r="D7507" i="2" s="1"/>
  <c r="E7507" i="2" s="1"/>
  <c r="B7507" i="2"/>
  <c r="A7500" i="2"/>
  <c r="C7500" i="2"/>
  <c r="D7500" i="2"/>
  <c r="E7500" i="2" s="1"/>
  <c r="B7500" i="2"/>
  <c r="A7520" i="2"/>
  <c r="C7520" i="2"/>
  <c r="D7520" i="2" s="1"/>
  <c r="E7520" i="2" s="1"/>
  <c r="B7520" i="2"/>
  <c r="A7554" i="2"/>
  <c r="C7554" i="2"/>
  <c r="D7554" i="2" s="1"/>
  <c r="E7554" i="2" s="1"/>
  <c r="B7554" i="2"/>
  <c r="A7542" i="2"/>
  <c r="C7542" i="2"/>
  <c r="D7542" i="2" s="1"/>
  <c r="E7542" i="2" s="1"/>
  <c r="B7542" i="2"/>
  <c r="A7565" i="2"/>
  <c r="C7565" i="2"/>
  <c r="D7565" i="2" s="1"/>
  <c r="E7565" i="2" s="1"/>
  <c r="B7565" i="2"/>
  <c r="A7558" i="2"/>
  <c r="C7558" i="2"/>
  <c r="D7558" i="2" s="1"/>
  <c r="E7558" i="2" s="1"/>
  <c r="B7558" i="2"/>
  <c r="A7593" i="2"/>
  <c r="C7593" i="2"/>
  <c r="D7593" i="2" s="1"/>
  <c r="E7593" i="2" s="1"/>
  <c r="B7593" i="2"/>
  <c r="A7537" i="2"/>
  <c r="C7537" i="2"/>
  <c r="D7537" i="2" s="1"/>
  <c r="E7537" i="2" s="1"/>
  <c r="B7537" i="2"/>
  <c r="A7570" i="2"/>
  <c r="C7570" i="2"/>
  <c r="D7570" i="2" s="1"/>
  <c r="E7570" i="2" s="1"/>
  <c r="B7570" i="2"/>
  <c r="A7586" i="2"/>
  <c r="C7586" i="2"/>
  <c r="D7586" i="2" s="1"/>
  <c r="E7586" i="2" s="1"/>
  <c r="B7586" i="2"/>
  <c r="A7549" i="2"/>
  <c r="C7549" i="2"/>
  <c r="D7549" i="2"/>
  <c r="E7549" i="2" s="1"/>
  <c r="B7549" i="2"/>
  <c r="A7526" i="2"/>
  <c r="C7526" i="2"/>
  <c r="D7526" i="2" s="1"/>
  <c r="E7526" i="2" s="1"/>
  <c r="B7526" i="2"/>
  <c r="A7577" i="2"/>
  <c r="C7577" i="2"/>
  <c r="D7577" i="2" s="1"/>
  <c r="E7577" i="2" s="1"/>
  <c r="B7577" i="2"/>
  <c r="A7581" i="2"/>
  <c r="C7581" i="2"/>
  <c r="D7581" i="2" s="1"/>
  <c r="E7581" i="2" s="1"/>
  <c r="B7581" i="2"/>
  <c r="A7544" i="2"/>
  <c r="C7544" i="2"/>
  <c r="D7544" i="2" s="1"/>
  <c r="E7544" i="2" s="1"/>
  <c r="B7544" i="2"/>
  <c r="A7524" i="2"/>
  <c r="C7524" i="2"/>
  <c r="D7524" i="2" s="1"/>
  <c r="E7524" i="2" s="1"/>
  <c r="B7524" i="2"/>
  <c r="A7531" i="2"/>
  <c r="C7531" i="2"/>
  <c r="D7531" i="2" s="1"/>
  <c r="E7531" i="2" s="1"/>
  <c r="B7531" i="2"/>
  <c r="A7563" i="2"/>
  <c r="C7563" i="2"/>
  <c r="D7563" i="2" s="1"/>
  <c r="E7563" i="2" s="1"/>
  <c r="B7563" i="2"/>
  <c r="A7528" i="2"/>
  <c r="C7528" i="2"/>
  <c r="D7528" i="2" s="1"/>
  <c r="E7528" i="2" s="1"/>
  <c r="B7528" i="2"/>
  <c r="A7559" i="2"/>
  <c r="C7559" i="2"/>
  <c r="D7559" i="2" s="1"/>
  <c r="E7559" i="2" s="1"/>
  <c r="B7559" i="2"/>
  <c r="A7543" i="2"/>
  <c r="C7543" i="2"/>
  <c r="D7543" i="2" s="1"/>
  <c r="E7543" i="2" s="1"/>
  <c r="B7543" i="2"/>
  <c r="A7527" i="2"/>
  <c r="C7527" i="2"/>
  <c r="D7527" i="2" s="1"/>
  <c r="E7527" i="2" s="1"/>
  <c r="B7527" i="2"/>
  <c r="A7523" i="2"/>
  <c r="C7523" i="2"/>
  <c r="D7523" i="2" s="1"/>
  <c r="E7523" i="2" s="1"/>
  <c r="B7523" i="2"/>
  <c r="A7536" i="2"/>
  <c r="C7536" i="2"/>
  <c r="D7536" i="2" s="1"/>
  <c r="E7536" i="2" s="1"/>
  <c r="B7536" i="2"/>
  <c r="A7532" i="2"/>
  <c r="C7532" i="2"/>
  <c r="D7532" i="2" s="1"/>
  <c r="E7532" i="2" s="1"/>
  <c r="B7532" i="2"/>
  <c r="A7605" i="2"/>
  <c r="C7605" i="2"/>
  <c r="D7605" i="2" s="1"/>
  <c r="E7605" i="2" s="1"/>
  <c r="B7605" i="2"/>
  <c r="A7601" i="2"/>
  <c r="C7601" i="2"/>
  <c r="D7601" i="2" s="1"/>
  <c r="E7601" i="2" s="1"/>
  <c r="B7601" i="2"/>
  <c r="A7550" i="2"/>
  <c r="C7550" i="2"/>
  <c r="D7550" i="2" s="1"/>
  <c r="E7550" i="2" s="1"/>
  <c r="B7550" i="2"/>
  <c r="A7573" i="2"/>
  <c r="C7573" i="2"/>
  <c r="D7573" i="2" s="1"/>
  <c r="E7573" i="2" s="1"/>
  <c r="B7573" i="2"/>
  <c r="A7610" i="2"/>
  <c r="C7610" i="2"/>
  <c r="D7610" i="2"/>
  <c r="E7610" i="2" s="1"/>
  <c r="B7610" i="2"/>
  <c r="A7594" i="2"/>
  <c r="C7594" i="2"/>
  <c r="D7594" i="2" s="1"/>
  <c r="E7594" i="2" s="1"/>
  <c r="B7594" i="2"/>
  <c r="A7561" i="2"/>
  <c r="C7561" i="2"/>
  <c r="D7561" i="2" s="1"/>
  <c r="E7561" i="2" s="1"/>
  <c r="B7561" i="2"/>
  <c r="A7617" i="2"/>
  <c r="C7617" i="2"/>
  <c r="D7617" i="2" s="1"/>
  <c r="E7617" i="2" s="1"/>
  <c r="B7617" i="2"/>
  <c r="A7582" i="2"/>
  <c r="C7582" i="2"/>
  <c r="D7582" i="2" s="1"/>
  <c r="E7582" i="2" s="1"/>
  <c r="B7582" i="2"/>
  <c r="A7589" i="2"/>
  <c r="C7589" i="2"/>
  <c r="D7589" i="2" s="1"/>
  <c r="E7589" i="2" s="1"/>
  <c r="B7589" i="2"/>
  <c r="A7566" i="2"/>
  <c r="C7566" i="2"/>
  <c r="D7566" i="2" s="1"/>
  <c r="E7566" i="2" s="1"/>
  <c r="B7566" i="2"/>
  <c r="A7578" i="2"/>
  <c r="C7578" i="2"/>
  <c r="D7578" i="2" s="1"/>
  <c r="E7578" i="2" s="1"/>
  <c r="B7578" i="2"/>
  <c r="A7556" i="2"/>
  <c r="C7556" i="2"/>
  <c r="D7556" i="2" s="1"/>
  <c r="E7556" i="2" s="1"/>
  <c r="B7556" i="2"/>
  <c r="A7560" i="2"/>
  <c r="C7560" i="2"/>
  <c r="D7560" i="2" s="1"/>
  <c r="E7560" i="2" s="1"/>
  <c r="B7560" i="2"/>
  <c r="A7547" i="2"/>
  <c r="C7547" i="2"/>
  <c r="D7547" i="2" s="1"/>
  <c r="E7547" i="2" s="1"/>
  <c r="B7547" i="2"/>
  <c r="A7551" i="2"/>
  <c r="C7551" i="2"/>
  <c r="D7551" i="2" s="1"/>
  <c r="E7551" i="2" s="1"/>
  <c r="B7551" i="2"/>
  <c r="A7567" i="2"/>
  <c r="C7567" i="2"/>
  <c r="D7567" i="2" s="1"/>
  <c r="E7567" i="2" s="1"/>
  <c r="B7567" i="2"/>
  <c r="A7583" i="2"/>
  <c r="C7583" i="2"/>
  <c r="D7583" i="2" s="1"/>
  <c r="E7583" i="2" s="1"/>
  <c r="B7583" i="2"/>
  <c r="A7552" i="2"/>
  <c r="C7552" i="2"/>
  <c r="D7552" i="2" s="1"/>
  <c r="E7552" i="2" s="1"/>
  <c r="B7552" i="2"/>
  <c r="A7587" i="2"/>
  <c r="C7587" i="2"/>
  <c r="D7587" i="2" s="1"/>
  <c r="E7587" i="2" s="1"/>
  <c r="B7587" i="2"/>
  <c r="A7555" i="2"/>
  <c r="C7555" i="2"/>
  <c r="D7555" i="2" s="1"/>
  <c r="E7555" i="2" s="1"/>
  <c r="B7555" i="2"/>
  <c r="A7548" i="2"/>
  <c r="C7548" i="2"/>
  <c r="D7548" i="2" s="1"/>
  <c r="E7548" i="2" s="1"/>
  <c r="B7548" i="2"/>
  <c r="A7568" i="2"/>
  <c r="C7568" i="2"/>
  <c r="D7568" i="2" s="1"/>
  <c r="E7568" i="2" s="1"/>
  <c r="B7568" i="2"/>
  <c r="A7602" i="2"/>
  <c r="C7602" i="2"/>
  <c r="D7602" i="2" s="1"/>
  <c r="E7602" i="2" s="1"/>
  <c r="B7602" i="2"/>
  <c r="A7590" i="2"/>
  <c r="C7590" i="2"/>
  <c r="D7590" i="2" s="1"/>
  <c r="E7590" i="2" s="1"/>
  <c r="B7590" i="2"/>
  <c r="A7613" i="2"/>
  <c r="C7613" i="2"/>
  <c r="D7613" i="2" s="1"/>
  <c r="E7613" i="2" s="1"/>
  <c r="B7613" i="2"/>
  <c r="A7606" i="2"/>
  <c r="C7606" i="2"/>
  <c r="D7606" i="2" s="1"/>
  <c r="E7606" i="2" s="1"/>
  <c r="B7606" i="2"/>
  <c r="A7641" i="2"/>
  <c r="C7641" i="2"/>
  <c r="D7641" i="2" s="1"/>
  <c r="E7641" i="2" s="1"/>
  <c r="B7641" i="2"/>
  <c r="A7585" i="2"/>
  <c r="C7585" i="2"/>
  <c r="D7585" i="2" s="1"/>
  <c r="E7585" i="2" s="1"/>
  <c r="B7585" i="2"/>
  <c r="A7618" i="2"/>
  <c r="C7618" i="2"/>
  <c r="D7618" i="2" s="1"/>
  <c r="E7618" i="2" s="1"/>
  <c r="B7618" i="2"/>
  <c r="A7634" i="2"/>
  <c r="C7634" i="2"/>
  <c r="D7634" i="2" s="1"/>
  <c r="E7634" i="2" s="1"/>
  <c r="B7634" i="2"/>
  <c r="A7597" i="2"/>
  <c r="C7597" i="2"/>
  <c r="D7597" i="2" s="1"/>
  <c r="E7597" i="2" s="1"/>
  <c r="B7597" i="2"/>
  <c r="A7574" i="2"/>
  <c r="C7574" i="2"/>
  <c r="D7574" i="2" s="1"/>
  <c r="E7574" i="2" s="1"/>
  <c r="B7574" i="2"/>
  <c r="A7625" i="2"/>
  <c r="C7625" i="2"/>
  <c r="D7625" i="2" s="1"/>
  <c r="E7625" i="2" s="1"/>
  <c r="B7625" i="2"/>
  <c r="A7629" i="2"/>
  <c r="C7629" i="2"/>
  <c r="D7629" i="2" s="1"/>
  <c r="E7629" i="2" s="1"/>
  <c r="B7629" i="2"/>
  <c r="A7592" i="2"/>
  <c r="C7592" i="2"/>
  <c r="D7592" i="2" s="1"/>
  <c r="E7592" i="2" s="1"/>
  <c r="B7592" i="2"/>
  <c r="A7572" i="2"/>
  <c r="C7572" i="2"/>
  <c r="D7572" i="2" s="1"/>
  <c r="E7572" i="2" s="1"/>
  <c r="B7572" i="2"/>
  <c r="A7579" i="2"/>
  <c r="C7579" i="2"/>
  <c r="D7579" i="2" s="1"/>
  <c r="E7579" i="2" s="1"/>
  <c r="B7579" i="2"/>
  <c r="A7611" i="2"/>
  <c r="C7611" i="2"/>
  <c r="D7611" i="2" s="1"/>
  <c r="E7611" i="2" s="1"/>
  <c r="B7611" i="2"/>
  <c r="A7576" i="2"/>
  <c r="C7576" i="2"/>
  <c r="D7576" i="2" s="1"/>
  <c r="E7576" i="2" s="1"/>
  <c r="B7576" i="2"/>
  <c r="A7607" i="2"/>
  <c r="C7607" i="2"/>
  <c r="D7607" i="2" s="1"/>
  <c r="E7607" i="2" s="1"/>
  <c r="B7607" i="2"/>
  <c r="A7591" i="2"/>
  <c r="C7591" i="2"/>
  <c r="D7591" i="2" s="1"/>
  <c r="E7591" i="2" s="1"/>
  <c r="B7591" i="2"/>
  <c r="A7575" i="2"/>
  <c r="C7575" i="2"/>
  <c r="D7575" i="2" s="1"/>
  <c r="E7575" i="2" s="1"/>
  <c r="B7575" i="2"/>
  <c r="A7571" i="2"/>
  <c r="C7571" i="2"/>
  <c r="D7571" i="2" s="1"/>
  <c r="E7571" i="2" s="1"/>
  <c r="B7571" i="2"/>
  <c r="A7584" i="2"/>
  <c r="C7584" i="2"/>
  <c r="D7584" i="2"/>
  <c r="E7584" i="2" s="1"/>
  <c r="B7584" i="2"/>
  <c r="A7580" i="2"/>
  <c r="C7580" i="2"/>
  <c r="D7580" i="2" s="1"/>
  <c r="E7580" i="2" s="1"/>
  <c r="B7580" i="2"/>
  <c r="A7649" i="2"/>
  <c r="C7649" i="2"/>
  <c r="D7649" i="2" s="1"/>
  <c r="E7649" i="2" s="1"/>
  <c r="B7649" i="2"/>
  <c r="A7658" i="2"/>
  <c r="C7658" i="2"/>
  <c r="D7658" i="2" s="1"/>
  <c r="E7658" i="2" s="1"/>
  <c r="B7658" i="2"/>
  <c r="A7665" i="2"/>
  <c r="C7665" i="2"/>
  <c r="D7665" i="2" s="1"/>
  <c r="E7665" i="2" s="1"/>
  <c r="B7665" i="2"/>
  <c r="A7626" i="2"/>
  <c r="C7626" i="2"/>
  <c r="D7626" i="2" s="1"/>
  <c r="E7626" i="2" s="1"/>
  <c r="B7626" i="2"/>
  <c r="A7653" i="2"/>
  <c r="C7653" i="2"/>
  <c r="D7653" i="2" s="1"/>
  <c r="E7653" i="2" s="1"/>
  <c r="B7653" i="2"/>
  <c r="A7598" i="2"/>
  <c r="C7598" i="2"/>
  <c r="D7598" i="2" s="1"/>
  <c r="E7598" i="2" s="1"/>
  <c r="B7598" i="2"/>
  <c r="A7621" i="2"/>
  <c r="C7621" i="2"/>
  <c r="D7621" i="2" s="1"/>
  <c r="E7621" i="2" s="1"/>
  <c r="B7621" i="2"/>
  <c r="A7642" i="2"/>
  <c r="C7642" i="2"/>
  <c r="D7642" i="2" s="1"/>
  <c r="E7642" i="2" s="1"/>
  <c r="B7642" i="2"/>
  <c r="A7609" i="2"/>
  <c r="C7609" i="2"/>
  <c r="D7609" i="2" s="1"/>
  <c r="E7609" i="2" s="1"/>
  <c r="B7609" i="2"/>
  <c r="A7630" i="2"/>
  <c r="C7630" i="2"/>
  <c r="D7630" i="2" s="1"/>
  <c r="E7630" i="2" s="1"/>
  <c r="B7630" i="2"/>
  <c r="A7637" i="2"/>
  <c r="C7637" i="2"/>
  <c r="D7637" i="2" s="1"/>
  <c r="E7637" i="2" s="1"/>
  <c r="B7637" i="2"/>
  <c r="A7614" i="2"/>
  <c r="C7614" i="2"/>
  <c r="D7614" i="2" s="1"/>
  <c r="E7614" i="2" s="1"/>
  <c r="B7614" i="2"/>
  <c r="A7604" i="2"/>
  <c r="C7604" i="2"/>
  <c r="D7604" i="2" s="1"/>
  <c r="E7604" i="2" s="1"/>
  <c r="B7604" i="2"/>
  <c r="A7608" i="2"/>
  <c r="C7608" i="2"/>
  <c r="D7608" i="2" s="1"/>
  <c r="E7608" i="2" s="1"/>
  <c r="B7608" i="2"/>
  <c r="A7595" i="2"/>
  <c r="C7595" i="2"/>
  <c r="D7595" i="2" s="1"/>
  <c r="E7595" i="2" s="1"/>
  <c r="B7595" i="2"/>
  <c r="A7599" i="2"/>
  <c r="C7599" i="2"/>
  <c r="D7599" i="2" s="1"/>
  <c r="E7599" i="2"/>
  <c r="B7599" i="2"/>
  <c r="A7615" i="2"/>
  <c r="C7615" i="2"/>
  <c r="D7615" i="2" s="1"/>
  <c r="E7615" i="2" s="1"/>
  <c r="B7615" i="2"/>
  <c r="A7631" i="2"/>
  <c r="C7631" i="2"/>
  <c r="D7631" i="2" s="1"/>
  <c r="E7631" i="2" s="1"/>
  <c r="B7631" i="2"/>
  <c r="A7600" i="2"/>
  <c r="C7600" i="2"/>
  <c r="D7600" i="2" s="1"/>
  <c r="E7600" i="2" s="1"/>
  <c r="B7600" i="2"/>
  <c r="A7635" i="2"/>
  <c r="C7635" i="2"/>
  <c r="D7635" i="2" s="1"/>
  <c r="E7635" i="2" s="1"/>
  <c r="B7635" i="2"/>
  <c r="A7603" i="2"/>
  <c r="C7603" i="2"/>
  <c r="D7603" i="2" s="1"/>
  <c r="E7603" i="2" s="1"/>
  <c r="B7603" i="2"/>
  <c r="A7596" i="2"/>
  <c r="C7596" i="2"/>
  <c r="D7596" i="2" s="1"/>
  <c r="E7596" i="2" s="1"/>
  <c r="B7596" i="2"/>
  <c r="A7616" i="2"/>
  <c r="C7616" i="2"/>
  <c r="D7616" i="2" s="1"/>
  <c r="E7616" i="2" s="1"/>
  <c r="B7616" i="2"/>
  <c r="A7638" i="2"/>
  <c r="C7638" i="2"/>
  <c r="D7638" i="2" s="1"/>
  <c r="E7638" i="2" s="1"/>
  <c r="B7638" i="2"/>
  <c r="A7661" i="2"/>
  <c r="C7661" i="2"/>
  <c r="D7661" i="2" s="1"/>
  <c r="E7661" i="2" s="1"/>
  <c r="B7661" i="2"/>
  <c r="A7654" i="2"/>
  <c r="C7654" i="2"/>
  <c r="D7654" i="2" s="1"/>
  <c r="E7654" i="2" s="1"/>
  <c r="B7654" i="2"/>
  <c r="A7633" i="2"/>
  <c r="C7633" i="2"/>
  <c r="D7633" i="2" s="1"/>
  <c r="E7633" i="2" s="1"/>
  <c r="B7633" i="2"/>
  <c r="A7666" i="2"/>
  <c r="C7666" i="2"/>
  <c r="D7666" i="2" s="1"/>
  <c r="E7666" i="2" s="1"/>
  <c r="B7666" i="2"/>
  <c r="A7645" i="2"/>
  <c r="C7645" i="2"/>
  <c r="D7645" i="2" s="1"/>
  <c r="E7645" i="2" s="1"/>
  <c r="B7645" i="2"/>
  <c r="A7622" i="2"/>
  <c r="C7622" i="2"/>
  <c r="D7622" i="2" s="1"/>
  <c r="E7622" i="2" s="1"/>
  <c r="B7622" i="2"/>
  <c r="A7677" i="2"/>
  <c r="C7677" i="2"/>
  <c r="D7677" i="2" s="1"/>
  <c r="E7677" i="2" s="1"/>
  <c r="B7677" i="2"/>
  <c r="A7650" i="2"/>
  <c r="C7650" i="2"/>
  <c r="D7650" i="2" s="1"/>
  <c r="E7650" i="2" s="1"/>
  <c r="B7650" i="2"/>
  <c r="A7689" i="2"/>
  <c r="C7689" i="2"/>
  <c r="D7689" i="2" s="1"/>
  <c r="E7689" i="2" s="1"/>
  <c r="B7689" i="2"/>
  <c r="A7682" i="2"/>
  <c r="C7682" i="2"/>
  <c r="D7682" i="2" s="1"/>
  <c r="E7682" i="2" s="1"/>
  <c r="B7682" i="2"/>
  <c r="A7673" i="2"/>
  <c r="C7673" i="2"/>
  <c r="D7673" i="2" s="1"/>
  <c r="E7673" i="2" s="1"/>
  <c r="B7673" i="2"/>
  <c r="A7640" i="2"/>
  <c r="C7640" i="2"/>
  <c r="D7640" i="2" s="1"/>
  <c r="E7640" i="2" s="1"/>
  <c r="B7640" i="2"/>
  <c r="A7620" i="2"/>
  <c r="C7620" i="2"/>
  <c r="D7620" i="2" s="1"/>
  <c r="E7620" i="2" s="1"/>
  <c r="B7620" i="2"/>
  <c r="A7627" i="2"/>
  <c r="C7627" i="2"/>
  <c r="D7627" i="2" s="1"/>
  <c r="E7627" i="2" s="1"/>
  <c r="B7627" i="2"/>
  <c r="A7659" i="2"/>
  <c r="C7659" i="2"/>
  <c r="D7659" i="2" s="1"/>
  <c r="E7659" i="2"/>
  <c r="B7659" i="2"/>
  <c r="A7624" i="2"/>
  <c r="C7624" i="2"/>
  <c r="D7624" i="2" s="1"/>
  <c r="E7624" i="2" s="1"/>
  <c r="B7624" i="2"/>
  <c r="A7655" i="2"/>
  <c r="C7655" i="2"/>
  <c r="D7655" i="2" s="1"/>
  <c r="E7655" i="2" s="1"/>
  <c r="B7655" i="2"/>
  <c r="A7639" i="2"/>
  <c r="C7639" i="2"/>
  <c r="D7639" i="2" s="1"/>
  <c r="E7639" i="2" s="1"/>
  <c r="B7639" i="2"/>
  <c r="A7623" i="2"/>
  <c r="C7623" i="2"/>
  <c r="D7623" i="2" s="1"/>
  <c r="E7623" i="2" s="1"/>
  <c r="B7623" i="2"/>
  <c r="A7619" i="2"/>
  <c r="C7619" i="2"/>
  <c r="D7619" i="2" s="1"/>
  <c r="E7619" i="2" s="1"/>
  <c r="B7619" i="2"/>
  <c r="A7632" i="2"/>
  <c r="C7632" i="2"/>
  <c r="D7632" i="2" s="1"/>
  <c r="E7632" i="2" s="1"/>
  <c r="B7632" i="2"/>
  <c r="A7628" i="2"/>
  <c r="C7628" i="2"/>
  <c r="D7628" i="2" s="1"/>
  <c r="E7628" i="2" s="1"/>
  <c r="B7628" i="2"/>
  <c r="A7697" i="2"/>
  <c r="C7697" i="2"/>
  <c r="D7697" i="2" s="1"/>
  <c r="E7697" i="2" s="1"/>
  <c r="B7697" i="2"/>
  <c r="A7706" i="2"/>
  <c r="C7706" i="2"/>
  <c r="D7706" i="2" s="1"/>
  <c r="E7706" i="2" s="1"/>
  <c r="B7706" i="2"/>
  <c r="A7713" i="2"/>
  <c r="C7713" i="2"/>
  <c r="D7713" i="2" s="1"/>
  <c r="E7713" i="2" s="1"/>
  <c r="B7713" i="2"/>
  <c r="A7674" i="2"/>
  <c r="C7674" i="2"/>
  <c r="D7674" i="2" s="1"/>
  <c r="E7674" i="2" s="1"/>
  <c r="B7674" i="2"/>
  <c r="A7701" i="2"/>
  <c r="C7701" i="2"/>
  <c r="D7701" i="2" s="1"/>
  <c r="E7701" i="2" s="1"/>
  <c r="B7701" i="2"/>
  <c r="A7646" i="2"/>
  <c r="C7646" i="2"/>
  <c r="D7646" i="2" s="1"/>
  <c r="E7646" i="2" s="1"/>
  <c r="B7646" i="2"/>
  <c r="A7669" i="2"/>
  <c r="C7669" i="2"/>
  <c r="D7669" i="2" s="1"/>
  <c r="E7669" i="2" s="1"/>
  <c r="B7669" i="2"/>
  <c r="A7690" i="2"/>
  <c r="C7690" i="2"/>
  <c r="D7690" i="2" s="1"/>
  <c r="E7690" i="2" s="1"/>
  <c r="B7690" i="2"/>
  <c r="A7657" i="2"/>
  <c r="C7657" i="2"/>
  <c r="D7657" i="2" s="1"/>
  <c r="E7657" i="2" s="1"/>
  <c r="B7657" i="2"/>
  <c r="A7678" i="2"/>
  <c r="C7678" i="2"/>
  <c r="D7678" i="2" s="1"/>
  <c r="E7678" i="2" s="1"/>
  <c r="B7678" i="2"/>
  <c r="A7685" i="2"/>
  <c r="C7685" i="2"/>
  <c r="D7685" i="2" s="1"/>
  <c r="E7685" i="2" s="1"/>
  <c r="B7685" i="2"/>
  <c r="A7662" i="2"/>
  <c r="C7662" i="2"/>
  <c r="D7662" i="2" s="1"/>
  <c r="E7662" i="2" s="1"/>
  <c r="B7662" i="2"/>
  <c r="A7652" i="2"/>
  <c r="C7652" i="2"/>
  <c r="D7652" i="2" s="1"/>
  <c r="E7652" i="2" s="1"/>
  <c r="B7652" i="2"/>
  <c r="A7656" i="2"/>
  <c r="C7656" i="2"/>
  <c r="D7656" i="2" s="1"/>
  <c r="E7656" i="2" s="1"/>
  <c r="B7656" i="2"/>
  <c r="A7643" i="2"/>
  <c r="C7643" i="2"/>
  <c r="D7643" i="2" s="1"/>
  <c r="E7643" i="2" s="1"/>
  <c r="B7643" i="2"/>
  <c r="A7647" i="2"/>
  <c r="C7647" i="2"/>
  <c r="D7647" i="2" s="1"/>
  <c r="E7647" i="2" s="1"/>
  <c r="B7647" i="2"/>
  <c r="A7663" i="2"/>
  <c r="C7663" i="2"/>
  <c r="D7663" i="2"/>
  <c r="E7663" i="2" s="1"/>
  <c r="B7663" i="2"/>
  <c r="A7679" i="2"/>
  <c r="C7679" i="2"/>
  <c r="D7679" i="2" s="1"/>
  <c r="E7679" i="2" s="1"/>
  <c r="B7679" i="2"/>
  <c r="A7648" i="2"/>
  <c r="C7648" i="2"/>
  <c r="D7648" i="2" s="1"/>
  <c r="E7648" i="2" s="1"/>
  <c r="B7648" i="2"/>
  <c r="A7683" i="2"/>
  <c r="C7683" i="2"/>
  <c r="D7683" i="2" s="1"/>
  <c r="E7683" i="2" s="1"/>
  <c r="B7683" i="2"/>
  <c r="A7651" i="2"/>
  <c r="C7651" i="2"/>
  <c r="D7651" i="2" s="1"/>
  <c r="E7651" i="2" s="1"/>
  <c r="B7651" i="2"/>
  <c r="A7644" i="2"/>
  <c r="C7644" i="2"/>
  <c r="D7644" i="2" s="1"/>
  <c r="E7644" i="2" s="1"/>
  <c r="B7644" i="2"/>
  <c r="A7664" i="2"/>
  <c r="C7664" i="2"/>
  <c r="D7664" i="2" s="1"/>
  <c r="E7664" i="2" s="1"/>
  <c r="B7664" i="2"/>
  <c r="A7686" i="2"/>
  <c r="C7686" i="2"/>
  <c r="D7686" i="2" s="1"/>
  <c r="E7686" i="2" s="1"/>
  <c r="B7686" i="2"/>
  <c r="A7709" i="2"/>
  <c r="C7709" i="2"/>
  <c r="D7709" i="2" s="1"/>
  <c r="E7709" i="2" s="1"/>
  <c r="B7709" i="2"/>
  <c r="A7702" i="2"/>
  <c r="C7702" i="2"/>
  <c r="D7702" i="2" s="1"/>
  <c r="E7702" i="2" s="1"/>
  <c r="B7702" i="2"/>
  <c r="A7681" i="2"/>
  <c r="C7681" i="2"/>
  <c r="D7681" i="2" s="1"/>
  <c r="E7681" i="2" s="1"/>
  <c r="B7681" i="2"/>
  <c r="A7714" i="2"/>
  <c r="C7714" i="2"/>
  <c r="D7714" i="2" s="1"/>
  <c r="E7714" i="2" s="1"/>
  <c r="B7714" i="2"/>
  <c r="A7693" i="2"/>
  <c r="C7693" i="2"/>
  <c r="D7693" i="2" s="1"/>
  <c r="E7693" i="2" s="1"/>
  <c r="B7693" i="2"/>
  <c r="A7670" i="2"/>
  <c r="C7670" i="2"/>
  <c r="D7670" i="2" s="1"/>
  <c r="E7670" i="2" s="1"/>
  <c r="B7670" i="2"/>
  <c r="A7725" i="2"/>
  <c r="C7725" i="2"/>
  <c r="D7725" i="2" s="1"/>
  <c r="E7725" i="2" s="1"/>
  <c r="B7725" i="2"/>
  <c r="A7698" i="2"/>
  <c r="C7698" i="2"/>
  <c r="D7698" i="2" s="1"/>
  <c r="E7698" i="2" s="1"/>
  <c r="B7698" i="2"/>
  <c r="A7737" i="2"/>
  <c r="C7737" i="2"/>
  <c r="D7737" i="2" s="1"/>
  <c r="E7737" i="2" s="1"/>
  <c r="B7737" i="2"/>
  <c r="A7730" i="2"/>
  <c r="C7730" i="2"/>
  <c r="D7730" i="2" s="1"/>
  <c r="E7730" i="2" s="1"/>
  <c r="B7730" i="2"/>
  <c r="A7721" i="2"/>
  <c r="C7721" i="2"/>
  <c r="D7721" i="2" s="1"/>
  <c r="E7721" i="2" s="1"/>
  <c r="B7721" i="2"/>
  <c r="A7688" i="2"/>
  <c r="C7688" i="2"/>
  <c r="D7688" i="2" s="1"/>
  <c r="E7688" i="2" s="1"/>
  <c r="B7688" i="2"/>
  <c r="A7668" i="2"/>
  <c r="C7668" i="2"/>
  <c r="D7668" i="2" s="1"/>
  <c r="E7668" i="2" s="1"/>
  <c r="B7668" i="2"/>
  <c r="A7675" i="2"/>
  <c r="C7675" i="2"/>
  <c r="D7675" i="2" s="1"/>
  <c r="E7675" i="2" s="1"/>
  <c r="B7675" i="2"/>
  <c r="A7707" i="2"/>
  <c r="C7707" i="2"/>
  <c r="D7707" i="2" s="1"/>
  <c r="E7707" i="2" s="1"/>
  <c r="B7707" i="2"/>
  <c r="A7672" i="2"/>
  <c r="C7672" i="2"/>
  <c r="D7672" i="2" s="1"/>
  <c r="E7672" i="2" s="1"/>
  <c r="B7672" i="2"/>
  <c r="A7703" i="2"/>
  <c r="C7703" i="2"/>
  <c r="D7703" i="2" s="1"/>
  <c r="E7703" i="2" s="1"/>
  <c r="B7703" i="2"/>
  <c r="A7687" i="2"/>
  <c r="C7687" i="2"/>
  <c r="D7687" i="2" s="1"/>
  <c r="E7687" i="2" s="1"/>
  <c r="B7687" i="2"/>
  <c r="A7671" i="2"/>
  <c r="C7671" i="2"/>
  <c r="D7671" i="2" s="1"/>
  <c r="E7671" i="2" s="1"/>
  <c r="B7671" i="2"/>
  <c r="A7667" i="2"/>
  <c r="C7667" i="2"/>
  <c r="D7667" i="2" s="1"/>
  <c r="E7667" i="2" s="1"/>
  <c r="B7667" i="2"/>
  <c r="A7680" i="2"/>
  <c r="C7680" i="2"/>
  <c r="D7680" i="2" s="1"/>
  <c r="E7680" i="2" s="1"/>
  <c r="B7680" i="2"/>
  <c r="A7676" i="2"/>
  <c r="C7676" i="2"/>
  <c r="D7676" i="2" s="1"/>
  <c r="E7676" i="2" s="1"/>
  <c r="B7676" i="2"/>
  <c r="A7745" i="2"/>
  <c r="C7745" i="2"/>
  <c r="D7745" i="2" s="1"/>
  <c r="E7745" i="2" s="1"/>
  <c r="B7745" i="2"/>
  <c r="A7722" i="2"/>
  <c r="C7722" i="2"/>
  <c r="D7722" i="2" s="1"/>
  <c r="E7722" i="2" s="1"/>
  <c r="B7722" i="2"/>
  <c r="A7733" i="2"/>
  <c r="C7733" i="2"/>
  <c r="D7733" i="2" s="1"/>
  <c r="E7733" i="2" s="1"/>
  <c r="B7733" i="2"/>
  <c r="A7754" i="2"/>
  <c r="C7754" i="2"/>
  <c r="D7754" i="2" s="1"/>
  <c r="E7754" i="2" s="1"/>
  <c r="B7754" i="2"/>
  <c r="A7761" i="2"/>
  <c r="C7761" i="2"/>
  <c r="D7761" i="2" s="1"/>
  <c r="E7761" i="2" s="1"/>
  <c r="B7761" i="2"/>
  <c r="A7749" i="2"/>
  <c r="C7749" i="2"/>
  <c r="D7749" i="2" s="1"/>
  <c r="E7749" i="2" s="1"/>
  <c r="B7749" i="2"/>
  <c r="A7694" i="2"/>
  <c r="C7694" i="2"/>
  <c r="D7694" i="2" s="1"/>
  <c r="E7694" i="2" s="1"/>
  <c r="B7694" i="2"/>
  <c r="A7717" i="2"/>
  <c r="C7717" i="2"/>
  <c r="D7717" i="2" s="1"/>
  <c r="E7717" i="2" s="1"/>
  <c r="B7717" i="2"/>
  <c r="A7738" i="2"/>
  <c r="C7738" i="2"/>
  <c r="D7738" i="2" s="1"/>
  <c r="E7738" i="2" s="1"/>
  <c r="B7738" i="2"/>
  <c r="A7705" i="2"/>
  <c r="C7705" i="2"/>
  <c r="D7705" i="2" s="1"/>
  <c r="E7705" i="2" s="1"/>
  <c r="B7705" i="2"/>
  <c r="A7726" i="2"/>
  <c r="C7726" i="2"/>
  <c r="D7726" i="2" s="1"/>
  <c r="E7726" i="2" s="1"/>
  <c r="B7726" i="2"/>
  <c r="A7710" i="2"/>
  <c r="C7710" i="2"/>
  <c r="D7710" i="2" s="1"/>
  <c r="E7710" i="2" s="1"/>
  <c r="B7710" i="2"/>
  <c r="A7700" i="2"/>
  <c r="C7700" i="2"/>
  <c r="D7700" i="2"/>
  <c r="E7700" i="2" s="1"/>
  <c r="B7700" i="2"/>
  <c r="A7704" i="2"/>
  <c r="C7704" i="2"/>
  <c r="D7704" i="2" s="1"/>
  <c r="E7704" i="2" s="1"/>
  <c r="B7704" i="2"/>
  <c r="A7691" i="2"/>
  <c r="C7691" i="2"/>
  <c r="D7691" i="2" s="1"/>
  <c r="E7691" i="2" s="1"/>
  <c r="B7691" i="2"/>
  <c r="A7695" i="2"/>
  <c r="C7695" i="2"/>
  <c r="D7695" i="2" s="1"/>
  <c r="E7695" i="2" s="1"/>
  <c r="B7695" i="2"/>
  <c r="A7711" i="2"/>
  <c r="C7711" i="2"/>
  <c r="D7711" i="2" s="1"/>
  <c r="E7711" i="2" s="1"/>
  <c r="B7711" i="2"/>
  <c r="A7727" i="2"/>
  <c r="C7727" i="2"/>
  <c r="D7727" i="2" s="1"/>
  <c r="E7727" i="2" s="1"/>
  <c r="B7727" i="2"/>
  <c r="A7696" i="2"/>
  <c r="C7696" i="2"/>
  <c r="D7696" i="2" s="1"/>
  <c r="E7696" i="2" s="1"/>
  <c r="B7696" i="2"/>
  <c r="A7731" i="2"/>
  <c r="C7731" i="2"/>
  <c r="D7731" i="2" s="1"/>
  <c r="E7731" i="2" s="1"/>
  <c r="B7731" i="2"/>
  <c r="A7699" i="2"/>
  <c r="C7699" i="2"/>
  <c r="D7699" i="2" s="1"/>
  <c r="E7699" i="2" s="1"/>
  <c r="B7699" i="2"/>
  <c r="A7692" i="2"/>
  <c r="C7692" i="2"/>
  <c r="D7692" i="2" s="1"/>
  <c r="E7692" i="2" s="1"/>
  <c r="B7692" i="2"/>
  <c r="A7712" i="2"/>
  <c r="C7712" i="2"/>
  <c r="D7712" i="2" s="1"/>
  <c r="E7712" i="2" s="1"/>
  <c r="B7712" i="2"/>
  <c r="A7734" i="2"/>
  <c r="C7734" i="2"/>
  <c r="D7734" i="2" s="1"/>
  <c r="E7734" i="2" s="1"/>
  <c r="B7734" i="2"/>
  <c r="A7750" i="2"/>
  <c r="C7750" i="2"/>
  <c r="D7750" i="2" s="1"/>
  <c r="E7750" i="2" s="1"/>
  <c r="B7750" i="2"/>
  <c r="A7729" i="2"/>
  <c r="C7729" i="2"/>
  <c r="D7729" i="2" s="1"/>
  <c r="E7729" i="2" s="1"/>
  <c r="B7729" i="2"/>
  <c r="A7762" i="2"/>
  <c r="C7762" i="2"/>
  <c r="D7762" i="2" s="1"/>
  <c r="E7762" i="2" s="1"/>
  <c r="B7762" i="2"/>
  <c r="A7741" i="2"/>
  <c r="C7741" i="2"/>
  <c r="D7741" i="2" s="1"/>
  <c r="E7741" i="2" s="1"/>
  <c r="B7741" i="2"/>
  <c r="A7718" i="2"/>
  <c r="C7718" i="2"/>
  <c r="D7718" i="2" s="1"/>
  <c r="E7718" i="2" s="1"/>
  <c r="B7718" i="2"/>
  <c r="A7773" i="2"/>
  <c r="C7773" i="2"/>
  <c r="D7773" i="2" s="1"/>
  <c r="E7773" i="2" s="1"/>
  <c r="B7773" i="2"/>
  <c r="A7785" i="2"/>
  <c r="C7785" i="2"/>
  <c r="D7785" i="2" s="1"/>
  <c r="E7785" i="2" s="1"/>
  <c r="B7785" i="2"/>
  <c r="A7778" i="2"/>
  <c r="C7778" i="2"/>
  <c r="D7778" i="2" s="1"/>
  <c r="E7778" i="2" s="1"/>
  <c r="B7778" i="2"/>
  <c r="A7757" i="2"/>
  <c r="C7757" i="2"/>
  <c r="D7757" i="2" s="1"/>
  <c r="E7757" i="2" s="1"/>
  <c r="B7757" i="2"/>
  <c r="A7746" i="2"/>
  <c r="C7746" i="2"/>
  <c r="D7746" i="2" s="1"/>
  <c r="E7746" i="2" s="1"/>
  <c r="B7746" i="2"/>
  <c r="A7769" i="2"/>
  <c r="C7769" i="2"/>
  <c r="D7769" i="2" s="1"/>
  <c r="E7769" i="2" s="1"/>
  <c r="B7769" i="2"/>
  <c r="A7736" i="2"/>
  <c r="C7736" i="2"/>
  <c r="D7736" i="2" s="1"/>
  <c r="E7736" i="2" s="1"/>
  <c r="B7736" i="2"/>
  <c r="A7716" i="2"/>
  <c r="C7716" i="2"/>
  <c r="D7716" i="2" s="1"/>
  <c r="E7716" i="2" s="1"/>
  <c r="B7716" i="2"/>
  <c r="A7723" i="2"/>
  <c r="C7723" i="2"/>
  <c r="D7723" i="2" s="1"/>
  <c r="E7723" i="2" s="1"/>
  <c r="B7723" i="2"/>
  <c r="A7755" i="2"/>
  <c r="C7755" i="2"/>
  <c r="D7755" i="2" s="1"/>
  <c r="E7755" i="2" s="1"/>
  <c r="B7755" i="2"/>
  <c r="A7720" i="2"/>
  <c r="C7720" i="2"/>
  <c r="D7720" i="2" s="1"/>
  <c r="E7720" i="2" s="1"/>
  <c r="B7720" i="2"/>
  <c r="A7751" i="2"/>
  <c r="C7751" i="2"/>
  <c r="D7751" i="2" s="1"/>
  <c r="E7751" i="2" s="1"/>
  <c r="B7751" i="2"/>
  <c r="A7735" i="2"/>
  <c r="C7735" i="2"/>
  <c r="D7735" i="2" s="1"/>
  <c r="E7735" i="2" s="1"/>
  <c r="B7735" i="2"/>
  <c r="A7719" i="2"/>
  <c r="C7719" i="2"/>
  <c r="D7719" i="2"/>
  <c r="E7719" i="2" s="1"/>
  <c r="B7719" i="2"/>
  <c r="A7715" i="2"/>
  <c r="C7715" i="2"/>
  <c r="D7715" i="2" s="1"/>
  <c r="E7715" i="2" s="1"/>
  <c r="B7715" i="2"/>
  <c r="A7728" i="2"/>
  <c r="C7728" i="2"/>
  <c r="D7728" i="2" s="1"/>
  <c r="E7728" i="2" s="1"/>
  <c r="B7728" i="2"/>
  <c r="A7724" i="2"/>
  <c r="C7724" i="2"/>
  <c r="D7724" i="2" s="1"/>
  <c r="E7724" i="2" s="1"/>
  <c r="B7724" i="2"/>
  <c r="A7793" i="2"/>
  <c r="C7793" i="2"/>
  <c r="D7793" i="2" s="1"/>
  <c r="E7793" i="2" s="1"/>
  <c r="B7793" i="2"/>
  <c r="A7770" i="2"/>
  <c r="C7770" i="2"/>
  <c r="D7770" i="2" s="1"/>
  <c r="E7770" i="2" s="1"/>
  <c r="B7770" i="2"/>
  <c r="A7781" i="2"/>
  <c r="C7781" i="2"/>
  <c r="D7781" i="2" s="1"/>
  <c r="E7781" i="2" s="1"/>
  <c r="B7781" i="2"/>
  <c r="A7802" i="2"/>
  <c r="C7802" i="2"/>
  <c r="D7802" i="2" s="1"/>
  <c r="E7802" i="2" s="1"/>
  <c r="B7802" i="2"/>
  <c r="A7809" i="2"/>
  <c r="C7809" i="2"/>
  <c r="D7809" i="2" s="1"/>
  <c r="E7809" i="2" s="1"/>
  <c r="B7809" i="2"/>
  <c r="A7797" i="2"/>
  <c r="C7797" i="2"/>
  <c r="D7797" i="2" s="1"/>
  <c r="E7797" i="2" s="1"/>
  <c r="B7797" i="2"/>
  <c r="A7742" i="2"/>
  <c r="C7742" i="2"/>
  <c r="D7742" i="2" s="1"/>
  <c r="E7742" i="2" s="1"/>
  <c r="B7742" i="2"/>
  <c r="A7765" i="2"/>
  <c r="C7765" i="2"/>
  <c r="D7765" i="2" s="1"/>
  <c r="E7765" i="2" s="1"/>
  <c r="B7765" i="2"/>
  <c r="A7786" i="2"/>
  <c r="C7786" i="2"/>
  <c r="D7786" i="2" s="1"/>
  <c r="E7786" i="2" s="1"/>
  <c r="B7786" i="2"/>
  <c r="A7753" i="2"/>
  <c r="C7753" i="2"/>
  <c r="D7753" i="2" s="1"/>
  <c r="E7753" i="2" s="1"/>
  <c r="B7753" i="2"/>
  <c r="A7774" i="2"/>
  <c r="C7774" i="2"/>
  <c r="D7774" i="2" s="1"/>
  <c r="E7774" i="2" s="1"/>
  <c r="B7774" i="2"/>
  <c r="A7758" i="2"/>
  <c r="C7758" i="2"/>
  <c r="D7758" i="2" s="1"/>
  <c r="E7758" i="2" s="1"/>
  <c r="B7758" i="2"/>
  <c r="A7748" i="2"/>
  <c r="C7748" i="2"/>
  <c r="D7748" i="2" s="1"/>
  <c r="E7748" i="2" s="1"/>
  <c r="B7748" i="2"/>
  <c r="A7752" i="2"/>
  <c r="C7752" i="2"/>
  <c r="D7752" i="2" s="1"/>
  <c r="E7752" i="2" s="1"/>
  <c r="B7752" i="2"/>
  <c r="A7739" i="2"/>
  <c r="C7739" i="2"/>
  <c r="D7739" i="2" s="1"/>
  <c r="E7739" i="2" s="1"/>
  <c r="B7739" i="2"/>
  <c r="A7743" i="2"/>
  <c r="C7743" i="2"/>
  <c r="D7743" i="2" s="1"/>
  <c r="E7743" i="2" s="1"/>
  <c r="B7743" i="2"/>
  <c r="A7759" i="2"/>
  <c r="C7759" i="2"/>
  <c r="D7759" i="2" s="1"/>
  <c r="E7759" i="2" s="1"/>
  <c r="B7759" i="2"/>
  <c r="A7775" i="2"/>
  <c r="C7775" i="2"/>
  <c r="D7775" i="2" s="1"/>
  <c r="E7775" i="2" s="1"/>
  <c r="B7775" i="2"/>
  <c r="A7744" i="2"/>
  <c r="C7744" i="2"/>
  <c r="D7744" i="2" s="1"/>
  <c r="E7744" i="2" s="1"/>
  <c r="B7744" i="2"/>
  <c r="A7779" i="2"/>
  <c r="C7779" i="2"/>
  <c r="D7779" i="2" s="1"/>
  <c r="E7779" i="2" s="1"/>
  <c r="B7779" i="2"/>
  <c r="A7747" i="2"/>
  <c r="C7747" i="2"/>
  <c r="D7747" i="2" s="1"/>
  <c r="E7747" i="2" s="1"/>
  <c r="B7747" i="2"/>
  <c r="A7740" i="2"/>
  <c r="C7740" i="2"/>
  <c r="D7740" i="2" s="1"/>
  <c r="E7740" i="2" s="1"/>
  <c r="B7740" i="2"/>
  <c r="A7760" i="2"/>
  <c r="C7760" i="2"/>
  <c r="D7760" i="2" s="1"/>
  <c r="E7760" i="2" s="1"/>
  <c r="B7760" i="2"/>
  <c r="A7782" i="2"/>
  <c r="C7782" i="2"/>
  <c r="D7782" i="2" s="1"/>
  <c r="E7782" i="2" s="1"/>
  <c r="B7782" i="2"/>
  <c r="A7798" i="2"/>
  <c r="C7798" i="2"/>
  <c r="D7798" i="2" s="1"/>
  <c r="E7798" i="2" s="1"/>
  <c r="B7798" i="2"/>
  <c r="A7777" i="2"/>
  <c r="C7777" i="2"/>
  <c r="D7777" i="2" s="1"/>
  <c r="E7777" i="2" s="1"/>
  <c r="B7777" i="2"/>
  <c r="A7810" i="2"/>
  <c r="C7810" i="2"/>
  <c r="D7810" i="2" s="1"/>
  <c r="E7810" i="2" s="1"/>
  <c r="B7810" i="2"/>
  <c r="A7789" i="2"/>
  <c r="C7789" i="2"/>
  <c r="D7789" i="2" s="1"/>
  <c r="E7789" i="2" s="1"/>
  <c r="B7789" i="2"/>
  <c r="A7766" i="2"/>
  <c r="C7766" i="2"/>
  <c r="D7766" i="2" s="1"/>
  <c r="E7766" i="2" s="1"/>
  <c r="B7766" i="2"/>
  <c r="A7821" i="2"/>
  <c r="C7821" i="2"/>
  <c r="D7821" i="2" s="1"/>
  <c r="E7821" i="2" s="1"/>
  <c r="B7821" i="2"/>
  <c r="A7833" i="2"/>
  <c r="C7833" i="2"/>
  <c r="D7833" i="2" s="1"/>
  <c r="E7833" i="2" s="1"/>
  <c r="B7833" i="2"/>
  <c r="A7826" i="2"/>
  <c r="C7826" i="2"/>
  <c r="D7826" i="2" s="1"/>
  <c r="E7826" i="2" s="1"/>
  <c r="B7826" i="2"/>
  <c r="A7805" i="2"/>
  <c r="C7805" i="2"/>
  <c r="D7805" i="2" s="1"/>
  <c r="E7805" i="2" s="1"/>
  <c r="B7805" i="2"/>
  <c r="A7794" i="2"/>
  <c r="C7794" i="2"/>
  <c r="D7794" i="2" s="1"/>
  <c r="E7794" i="2" s="1"/>
  <c r="B7794" i="2"/>
  <c r="A7817" i="2"/>
  <c r="C7817" i="2"/>
  <c r="D7817" i="2" s="1"/>
  <c r="E7817" i="2" s="1"/>
  <c r="B7817" i="2"/>
  <c r="A7784" i="2"/>
  <c r="C7784" i="2"/>
  <c r="D7784" i="2" s="1"/>
  <c r="E7784" i="2" s="1"/>
  <c r="B7784" i="2"/>
  <c r="A7764" i="2"/>
  <c r="C7764" i="2"/>
  <c r="D7764" i="2" s="1"/>
  <c r="E7764" i="2" s="1"/>
  <c r="B7764" i="2"/>
  <c r="A7771" i="2"/>
  <c r="C7771" i="2"/>
  <c r="D7771" i="2" s="1"/>
  <c r="E7771" i="2" s="1"/>
  <c r="B7771" i="2"/>
  <c r="A7803" i="2"/>
  <c r="C7803" i="2"/>
  <c r="D7803" i="2" s="1"/>
  <c r="E7803" i="2" s="1"/>
  <c r="B7803" i="2"/>
  <c r="A7768" i="2"/>
  <c r="C7768" i="2"/>
  <c r="D7768" i="2" s="1"/>
  <c r="E7768" i="2" s="1"/>
  <c r="B7768" i="2"/>
  <c r="A7799" i="2"/>
  <c r="C7799" i="2"/>
  <c r="D7799" i="2" s="1"/>
  <c r="E7799" i="2" s="1"/>
  <c r="B7799" i="2"/>
  <c r="A7783" i="2"/>
  <c r="C7783" i="2"/>
  <c r="D7783" i="2" s="1"/>
  <c r="E7783" i="2" s="1"/>
  <c r="B7783" i="2"/>
  <c r="A7767" i="2"/>
  <c r="C7767" i="2"/>
  <c r="D7767" i="2" s="1"/>
  <c r="E7767" i="2" s="1"/>
  <c r="B7767" i="2"/>
  <c r="A7763" i="2"/>
  <c r="C7763" i="2"/>
  <c r="D7763" i="2" s="1"/>
  <c r="E7763" i="2" s="1"/>
  <c r="B7763" i="2"/>
  <c r="A7776" i="2"/>
  <c r="C7776" i="2"/>
  <c r="D7776" i="2" s="1"/>
  <c r="E7776" i="2" s="1"/>
  <c r="B7776" i="2"/>
  <c r="A7772" i="2"/>
  <c r="C7772" i="2"/>
  <c r="D7772" i="2" s="1"/>
  <c r="E7772" i="2" s="1"/>
  <c r="B7772" i="2"/>
  <c r="A7841" i="2"/>
  <c r="C7841" i="2"/>
  <c r="D7841" i="2" s="1"/>
  <c r="E7841" i="2" s="1"/>
  <c r="B7841" i="2"/>
  <c r="A7818" i="2"/>
  <c r="C7818" i="2"/>
  <c r="D7818" i="2" s="1"/>
  <c r="E7818" i="2" s="1"/>
  <c r="B7818" i="2"/>
  <c r="A7829" i="2"/>
  <c r="C7829" i="2"/>
  <c r="D7829" i="2" s="1"/>
  <c r="E7829" i="2" s="1"/>
  <c r="B7829" i="2"/>
  <c r="A7850" i="2"/>
  <c r="C7850" i="2"/>
  <c r="D7850" i="2" s="1"/>
  <c r="E7850" i="2" s="1"/>
  <c r="B7850" i="2"/>
  <c r="A7857" i="2"/>
  <c r="C7857" i="2"/>
  <c r="D7857" i="2" s="1"/>
  <c r="E7857" i="2" s="1"/>
  <c r="B7857" i="2"/>
  <c r="A7845" i="2"/>
  <c r="C7845" i="2"/>
  <c r="D7845" i="2" s="1"/>
  <c r="E7845" i="2" s="1"/>
  <c r="B7845" i="2"/>
  <c r="A7790" i="2"/>
  <c r="C7790" i="2"/>
  <c r="D7790" i="2" s="1"/>
  <c r="E7790" i="2" s="1"/>
  <c r="B7790" i="2"/>
  <c r="A7813" i="2"/>
  <c r="C7813" i="2"/>
  <c r="D7813" i="2" s="1"/>
  <c r="E7813" i="2" s="1"/>
  <c r="B7813" i="2"/>
  <c r="A7834" i="2"/>
  <c r="C7834" i="2"/>
  <c r="D7834" i="2" s="1"/>
  <c r="E7834" i="2" s="1"/>
  <c r="B7834" i="2"/>
  <c r="A7801" i="2"/>
  <c r="C7801" i="2"/>
  <c r="D7801" i="2" s="1"/>
  <c r="E7801" i="2" s="1"/>
  <c r="B7801" i="2"/>
  <c r="A7822" i="2"/>
  <c r="C7822" i="2"/>
  <c r="D7822" i="2" s="1"/>
  <c r="E7822" i="2" s="1"/>
  <c r="B7822" i="2"/>
  <c r="A7806" i="2"/>
  <c r="C7806" i="2"/>
  <c r="D7806" i="2" s="1"/>
  <c r="E7806" i="2" s="1"/>
  <c r="B7806" i="2"/>
  <c r="A7796" i="2"/>
  <c r="C7796" i="2"/>
  <c r="D7796" i="2" s="1"/>
  <c r="E7796" i="2" s="1"/>
  <c r="B7796" i="2"/>
  <c r="A7800" i="2"/>
  <c r="C7800" i="2"/>
  <c r="D7800" i="2" s="1"/>
  <c r="E7800" i="2" s="1"/>
  <c r="B7800" i="2"/>
  <c r="A7787" i="2"/>
  <c r="C7787" i="2"/>
  <c r="D7787" i="2" s="1"/>
  <c r="E7787" i="2" s="1"/>
  <c r="B7787" i="2"/>
  <c r="A7791" i="2"/>
  <c r="C7791" i="2"/>
  <c r="D7791" i="2" s="1"/>
  <c r="E7791" i="2" s="1"/>
  <c r="B7791" i="2"/>
  <c r="A7807" i="2"/>
  <c r="C7807" i="2"/>
  <c r="D7807" i="2" s="1"/>
  <c r="E7807" i="2" s="1"/>
  <c r="B7807" i="2"/>
  <c r="A7823" i="2"/>
  <c r="C7823" i="2"/>
  <c r="D7823" i="2" s="1"/>
  <c r="E7823" i="2" s="1"/>
  <c r="B7823" i="2"/>
  <c r="A7792" i="2"/>
  <c r="C7792" i="2"/>
  <c r="D7792" i="2" s="1"/>
  <c r="E7792" i="2" s="1"/>
  <c r="B7792" i="2"/>
  <c r="A7827" i="2"/>
  <c r="C7827" i="2"/>
  <c r="D7827" i="2" s="1"/>
  <c r="E7827" i="2" s="1"/>
  <c r="B7827" i="2"/>
  <c r="A7795" i="2"/>
  <c r="C7795" i="2"/>
  <c r="D7795" i="2" s="1"/>
  <c r="E7795" i="2" s="1"/>
  <c r="B7795" i="2"/>
  <c r="A7788" i="2"/>
  <c r="C7788" i="2"/>
  <c r="D7788" i="2" s="1"/>
  <c r="E7788" i="2" s="1"/>
  <c r="B7788" i="2"/>
  <c r="A7808" i="2"/>
  <c r="C7808" i="2"/>
  <c r="D7808" i="2" s="1"/>
  <c r="E7808" i="2" s="1"/>
  <c r="B7808" i="2"/>
  <c r="A7830" i="2"/>
  <c r="C7830" i="2"/>
  <c r="D7830" i="2" s="1"/>
  <c r="E7830" i="2" s="1"/>
  <c r="B7830" i="2"/>
  <c r="A7846" i="2"/>
  <c r="C7846" i="2"/>
  <c r="D7846" i="2" s="1"/>
  <c r="E7846" i="2" s="1"/>
  <c r="B7846" i="2"/>
  <c r="A7825" i="2"/>
  <c r="C7825" i="2"/>
  <c r="D7825" i="2" s="1"/>
  <c r="E7825" i="2" s="1"/>
  <c r="B7825" i="2"/>
  <c r="A7858" i="2"/>
  <c r="C7858" i="2"/>
  <c r="D7858" i="2" s="1"/>
  <c r="E7858" i="2" s="1"/>
  <c r="B7858" i="2"/>
  <c r="A7837" i="2"/>
  <c r="C7837" i="2"/>
  <c r="D7837" i="2" s="1"/>
  <c r="E7837" i="2" s="1"/>
  <c r="B7837" i="2"/>
  <c r="A7814" i="2"/>
  <c r="C7814" i="2"/>
  <c r="D7814" i="2" s="1"/>
  <c r="E7814" i="2" s="1"/>
  <c r="B7814" i="2"/>
  <c r="A7869" i="2"/>
  <c r="C7869" i="2"/>
  <c r="D7869" i="2" s="1"/>
  <c r="E7869" i="2" s="1"/>
  <c r="B7869" i="2"/>
  <c r="A7881" i="2"/>
  <c r="C7881" i="2"/>
  <c r="D7881" i="2" s="1"/>
  <c r="E7881" i="2" s="1"/>
  <c r="B7881" i="2"/>
  <c r="A7874" i="2"/>
  <c r="C7874" i="2"/>
  <c r="D7874" i="2"/>
  <c r="E7874" i="2" s="1"/>
  <c r="B7874" i="2"/>
  <c r="A7853" i="2"/>
  <c r="C7853" i="2"/>
  <c r="D7853" i="2" s="1"/>
  <c r="E7853" i="2" s="1"/>
  <c r="B7853" i="2"/>
  <c r="A7842" i="2"/>
  <c r="C7842" i="2"/>
  <c r="D7842" i="2" s="1"/>
  <c r="E7842" i="2" s="1"/>
  <c r="B7842" i="2"/>
  <c r="A7865" i="2"/>
  <c r="C7865" i="2"/>
  <c r="D7865" i="2" s="1"/>
  <c r="E7865" i="2" s="1"/>
  <c r="B7865" i="2"/>
  <c r="A7832" i="2"/>
  <c r="C7832" i="2"/>
  <c r="D7832" i="2" s="1"/>
  <c r="E7832" i="2" s="1"/>
  <c r="B7832" i="2"/>
  <c r="A7812" i="2"/>
  <c r="C7812" i="2"/>
  <c r="D7812" i="2" s="1"/>
  <c r="E7812" i="2" s="1"/>
  <c r="B7812" i="2"/>
  <c r="A7819" i="2"/>
  <c r="C7819" i="2"/>
  <c r="D7819" i="2" s="1"/>
  <c r="E7819" i="2" s="1"/>
  <c r="B7819" i="2"/>
  <c r="A7851" i="2"/>
  <c r="C7851" i="2"/>
  <c r="D7851" i="2" s="1"/>
  <c r="E7851" i="2" s="1"/>
  <c r="B7851" i="2"/>
  <c r="A7816" i="2"/>
  <c r="C7816" i="2"/>
  <c r="D7816" i="2" s="1"/>
  <c r="E7816" i="2" s="1"/>
  <c r="B7816" i="2"/>
  <c r="A7847" i="2"/>
  <c r="C7847" i="2"/>
  <c r="D7847" i="2" s="1"/>
  <c r="E7847" i="2" s="1"/>
  <c r="B7847" i="2"/>
  <c r="A7831" i="2"/>
  <c r="C7831" i="2"/>
  <c r="D7831" i="2" s="1"/>
  <c r="E7831" i="2" s="1"/>
  <c r="B7831" i="2"/>
  <c r="A7815" i="2"/>
  <c r="C7815" i="2"/>
  <c r="D7815" i="2" s="1"/>
  <c r="E7815" i="2" s="1"/>
  <c r="B7815" i="2"/>
  <c r="A7811" i="2"/>
  <c r="C7811" i="2"/>
  <c r="D7811" i="2" s="1"/>
  <c r="E7811" i="2" s="1"/>
  <c r="B7811" i="2"/>
  <c r="A7824" i="2"/>
  <c r="C7824" i="2"/>
  <c r="D7824" i="2" s="1"/>
  <c r="E7824" i="2" s="1"/>
  <c r="B7824" i="2"/>
  <c r="A7820" i="2"/>
  <c r="C7820" i="2"/>
  <c r="D7820" i="2" s="1"/>
  <c r="E7820" i="2" s="1"/>
  <c r="B7820" i="2"/>
  <c r="A7889" i="2"/>
  <c r="C7889" i="2"/>
  <c r="D7889" i="2" s="1"/>
  <c r="E7889" i="2" s="1"/>
  <c r="B7889" i="2"/>
  <c r="A7866" i="2"/>
  <c r="C7866" i="2"/>
  <c r="D7866" i="2" s="1"/>
  <c r="E7866" i="2" s="1"/>
  <c r="B7866" i="2"/>
  <c r="A7877" i="2"/>
  <c r="C7877" i="2"/>
  <c r="D7877" i="2" s="1"/>
  <c r="E7877" i="2" s="1"/>
  <c r="B7877" i="2"/>
  <c r="A7898" i="2"/>
  <c r="C7898" i="2"/>
  <c r="D7898" i="2" s="1"/>
  <c r="E7898" i="2" s="1"/>
  <c r="B7898" i="2"/>
  <c r="A7905" i="2"/>
  <c r="C7905" i="2"/>
  <c r="D7905" i="2" s="1"/>
  <c r="E7905" i="2" s="1"/>
  <c r="B7905" i="2"/>
  <c r="A7893" i="2"/>
  <c r="C7893" i="2"/>
  <c r="D7893" i="2" s="1"/>
  <c r="E7893" i="2" s="1"/>
  <c r="B7893" i="2"/>
  <c r="A7838" i="2"/>
  <c r="C7838" i="2"/>
  <c r="D7838" i="2" s="1"/>
  <c r="E7838" i="2" s="1"/>
  <c r="B7838" i="2"/>
  <c r="A7861" i="2"/>
  <c r="C7861" i="2"/>
  <c r="D7861" i="2" s="1"/>
  <c r="E7861" i="2" s="1"/>
  <c r="B7861" i="2"/>
  <c r="A7882" i="2"/>
  <c r="C7882" i="2"/>
  <c r="D7882" i="2" s="1"/>
  <c r="E7882" i="2" s="1"/>
  <c r="B7882" i="2"/>
  <c r="A7849" i="2"/>
  <c r="C7849" i="2"/>
  <c r="D7849" i="2" s="1"/>
  <c r="E7849" i="2" s="1"/>
  <c r="B7849" i="2"/>
  <c r="A7870" i="2"/>
  <c r="C7870" i="2"/>
  <c r="D7870" i="2" s="1"/>
  <c r="E7870" i="2" s="1"/>
  <c r="B7870" i="2"/>
  <c r="A7854" i="2"/>
  <c r="C7854" i="2"/>
  <c r="D7854" i="2" s="1"/>
  <c r="E7854" i="2" s="1"/>
  <c r="B7854" i="2"/>
  <c r="A7844" i="2"/>
  <c r="C7844" i="2"/>
  <c r="D7844" i="2" s="1"/>
  <c r="E7844" i="2" s="1"/>
  <c r="B7844" i="2"/>
  <c r="A7848" i="2"/>
  <c r="C7848" i="2"/>
  <c r="D7848" i="2" s="1"/>
  <c r="E7848" i="2" s="1"/>
  <c r="B7848" i="2"/>
  <c r="A7835" i="2"/>
  <c r="C7835" i="2"/>
  <c r="D7835" i="2" s="1"/>
  <c r="E7835" i="2" s="1"/>
  <c r="B7835" i="2"/>
  <c r="A7839" i="2"/>
  <c r="C7839" i="2"/>
  <c r="D7839" i="2" s="1"/>
  <c r="E7839" i="2" s="1"/>
  <c r="B7839" i="2"/>
  <c r="A7855" i="2"/>
  <c r="C7855" i="2"/>
  <c r="D7855" i="2" s="1"/>
  <c r="E7855" i="2" s="1"/>
  <c r="B7855" i="2"/>
  <c r="A7871" i="2"/>
  <c r="C7871" i="2"/>
  <c r="D7871" i="2" s="1"/>
  <c r="E7871" i="2" s="1"/>
  <c r="B7871" i="2"/>
  <c r="A7840" i="2"/>
  <c r="C7840" i="2"/>
  <c r="D7840" i="2" s="1"/>
  <c r="E7840" i="2" s="1"/>
  <c r="B7840" i="2"/>
  <c r="A7875" i="2"/>
  <c r="C7875" i="2"/>
  <c r="D7875" i="2" s="1"/>
  <c r="E7875" i="2" s="1"/>
  <c r="B7875" i="2"/>
  <c r="A7843" i="2"/>
  <c r="C7843" i="2"/>
  <c r="D7843" i="2" s="1"/>
  <c r="E7843" i="2" s="1"/>
  <c r="B7843" i="2"/>
  <c r="A7836" i="2"/>
  <c r="C7836" i="2"/>
  <c r="D7836" i="2" s="1"/>
  <c r="E7836" i="2" s="1"/>
  <c r="B7836" i="2"/>
  <c r="A7856" i="2"/>
  <c r="C7856" i="2"/>
  <c r="D7856" i="2" s="1"/>
  <c r="E7856" i="2" s="1"/>
  <c r="B7856" i="2"/>
  <c r="A7878" i="2"/>
  <c r="C7878" i="2"/>
  <c r="D7878" i="2" s="1"/>
  <c r="E7878" i="2" s="1"/>
  <c r="B7878" i="2"/>
  <c r="A7894" i="2"/>
  <c r="C7894" i="2"/>
  <c r="D7894" i="2" s="1"/>
  <c r="E7894" i="2" s="1"/>
  <c r="B7894" i="2"/>
  <c r="A7873" i="2"/>
  <c r="C7873" i="2"/>
  <c r="D7873" i="2" s="1"/>
  <c r="E7873" i="2" s="1"/>
  <c r="B7873" i="2"/>
  <c r="A7906" i="2"/>
  <c r="C7906" i="2"/>
  <c r="D7906" i="2" s="1"/>
  <c r="E7906" i="2" s="1"/>
  <c r="B7906" i="2"/>
  <c r="A7885" i="2"/>
  <c r="C7885" i="2"/>
  <c r="D7885" i="2"/>
  <c r="E7885" i="2" s="1"/>
  <c r="B7885" i="2"/>
  <c r="A7862" i="2"/>
  <c r="C7862" i="2"/>
  <c r="D7862" i="2" s="1"/>
  <c r="E7862" i="2" s="1"/>
  <c r="B7862" i="2"/>
  <c r="A7917" i="2"/>
  <c r="C7917" i="2"/>
  <c r="D7917" i="2" s="1"/>
  <c r="E7917" i="2" s="1"/>
  <c r="B7917" i="2"/>
  <c r="A7929" i="2"/>
  <c r="C7929" i="2"/>
  <c r="D7929" i="2" s="1"/>
  <c r="E7929" i="2" s="1"/>
  <c r="B7929" i="2"/>
  <c r="A7922" i="2"/>
  <c r="C7922" i="2"/>
  <c r="D7922" i="2" s="1"/>
  <c r="E7922" i="2" s="1"/>
  <c r="B7922" i="2"/>
  <c r="A7901" i="2"/>
  <c r="C7901" i="2"/>
  <c r="D7901" i="2" s="1"/>
  <c r="E7901" i="2" s="1"/>
  <c r="B7901" i="2"/>
  <c r="A7890" i="2"/>
  <c r="C7890" i="2"/>
  <c r="D7890" i="2" s="1"/>
  <c r="E7890" i="2" s="1"/>
  <c r="B7890" i="2"/>
  <c r="A7913" i="2"/>
  <c r="C7913" i="2"/>
  <c r="D7913" i="2" s="1"/>
  <c r="E7913" i="2" s="1"/>
  <c r="B7913" i="2"/>
  <c r="A7880" i="2"/>
  <c r="C7880" i="2"/>
  <c r="D7880" i="2" s="1"/>
  <c r="E7880" i="2" s="1"/>
  <c r="B7880" i="2"/>
  <c r="A7860" i="2"/>
  <c r="C7860" i="2"/>
  <c r="D7860" i="2" s="1"/>
  <c r="E7860" i="2" s="1"/>
  <c r="B7860" i="2"/>
  <c r="A7867" i="2"/>
  <c r="C7867" i="2"/>
  <c r="D7867" i="2" s="1"/>
  <c r="E7867" i="2" s="1"/>
  <c r="B7867" i="2"/>
  <c r="A7899" i="2"/>
  <c r="C7899" i="2"/>
  <c r="D7899" i="2" s="1"/>
  <c r="E7899" i="2" s="1"/>
  <c r="B7899" i="2"/>
  <c r="A7864" i="2"/>
  <c r="C7864" i="2"/>
  <c r="D7864" i="2" s="1"/>
  <c r="E7864" i="2" s="1"/>
  <c r="B7864" i="2"/>
  <c r="A7895" i="2"/>
  <c r="C7895" i="2"/>
  <c r="D7895" i="2" s="1"/>
  <c r="E7895" i="2" s="1"/>
  <c r="B7895" i="2"/>
  <c r="A7879" i="2"/>
  <c r="C7879" i="2"/>
  <c r="D7879" i="2" s="1"/>
  <c r="E7879" i="2" s="1"/>
  <c r="B7879" i="2"/>
  <c r="A7863" i="2"/>
  <c r="C7863" i="2"/>
  <c r="D7863" i="2" s="1"/>
  <c r="E7863" i="2" s="1"/>
  <c r="B7863" i="2"/>
  <c r="A7859" i="2"/>
  <c r="C7859" i="2"/>
  <c r="D7859" i="2" s="1"/>
  <c r="E7859" i="2" s="1"/>
  <c r="B7859" i="2"/>
  <c r="A7872" i="2"/>
  <c r="C7872" i="2"/>
  <c r="D7872" i="2" s="1"/>
  <c r="E7872" i="2" s="1"/>
  <c r="B7872" i="2"/>
  <c r="A7868" i="2"/>
  <c r="C7868" i="2"/>
  <c r="D7868" i="2" s="1"/>
  <c r="E7868" i="2" s="1"/>
  <c r="B7868" i="2"/>
  <c r="A7937" i="2"/>
  <c r="C7937" i="2"/>
  <c r="D7937" i="2" s="1"/>
  <c r="E7937" i="2" s="1"/>
  <c r="B7937" i="2"/>
  <c r="A7914" i="2"/>
  <c r="C7914" i="2"/>
  <c r="D7914" i="2" s="1"/>
  <c r="E7914" i="2" s="1"/>
  <c r="B7914" i="2"/>
  <c r="A7925" i="2"/>
  <c r="C7925" i="2"/>
  <c r="D7925" i="2" s="1"/>
  <c r="E7925" i="2" s="1"/>
  <c r="B7925" i="2"/>
  <c r="A7946" i="2"/>
  <c r="C7946" i="2"/>
  <c r="D7946" i="2" s="1"/>
  <c r="E7946" i="2" s="1"/>
  <c r="B7946" i="2"/>
  <c r="A7953" i="2"/>
  <c r="C7953" i="2"/>
  <c r="D7953" i="2" s="1"/>
  <c r="E7953" i="2" s="1"/>
  <c r="B7953" i="2"/>
  <c r="A7941" i="2"/>
  <c r="C7941" i="2"/>
  <c r="D7941" i="2" s="1"/>
  <c r="E7941" i="2" s="1"/>
  <c r="B7941" i="2"/>
  <c r="A7886" i="2"/>
  <c r="C7886" i="2"/>
  <c r="D7886" i="2" s="1"/>
  <c r="E7886" i="2" s="1"/>
  <c r="B7886" i="2"/>
  <c r="A7909" i="2"/>
  <c r="C7909" i="2"/>
  <c r="D7909" i="2" s="1"/>
  <c r="E7909" i="2" s="1"/>
  <c r="B7909" i="2"/>
  <c r="A7930" i="2"/>
  <c r="C7930" i="2"/>
  <c r="D7930" i="2" s="1"/>
  <c r="E7930" i="2" s="1"/>
  <c r="B7930" i="2"/>
  <c r="A7897" i="2"/>
  <c r="C7897" i="2"/>
  <c r="D7897" i="2" s="1"/>
  <c r="E7897" i="2" s="1"/>
  <c r="B7897" i="2"/>
  <c r="A7918" i="2"/>
  <c r="C7918" i="2"/>
  <c r="D7918" i="2" s="1"/>
  <c r="E7918" i="2" s="1"/>
  <c r="B7918" i="2"/>
  <c r="A7902" i="2"/>
  <c r="C7902" i="2"/>
  <c r="D7902" i="2" s="1"/>
  <c r="E7902" i="2" s="1"/>
  <c r="B7902" i="2"/>
  <c r="A7892" i="2"/>
  <c r="C7892" i="2"/>
  <c r="D7892" i="2" s="1"/>
  <c r="E7892" i="2" s="1"/>
  <c r="B7892" i="2"/>
  <c r="A7896" i="2"/>
  <c r="C7896" i="2"/>
  <c r="D7896" i="2" s="1"/>
  <c r="E7896" i="2" s="1"/>
  <c r="B7896" i="2"/>
  <c r="A7883" i="2"/>
  <c r="C7883" i="2"/>
  <c r="D7883" i="2" s="1"/>
  <c r="E7883" i="2" s="1"/>
  <c r="B7883" i="2"/>
  <c r="A7887" i="2"/>
  <c r="C7887" i="2"/>
  <c r="D7887" i="2" s="1"/>
  <c r="E7887" i="2" s="1"/>
  <c r="B7887" i="2"/>
  <c r="A7903" i="2"/>
  <c r="C7903" i="2"/>
  <c r="D7903" i="2" s="1"/>
  <c r="E7903" i="2" s="1"/>
  <c r="B7903" i="2"/>
  <c r="A7919" i="2"/>
  <c r="C7919" i="2"/>
  <c r="D7919" i="2" s="1"/>
  <c r="E7919" i="2" s="1"/>
  <c r="B7919" i="2"/>
  <c r="A7888" i="2"/>
  <c r="C7888" i="2"/>
  <c r="D7888" i="2" s="1"/>
  <c r="E7888" i="2" s="1"/>
  <c r="B7888" i="2"/>
  <c r="A7923" i="2"/>
  <c r="C7923" i="2"/>
  <c r="D7923" i="2" s="1"/>
  <c r="E7923" i="2" s="1"/>
  <c r="B7923" i="2"/>
  <c r="A7891" i="2"/>
  <c r="C7891" i="2"/>
  <c r="D7891" i="2" s="1"/>
  <c r="E7891" i="2" s="1"/>
  <c r="B7891" i="2"/>
  <c r="A7884" i="2"/>
  <c r="C7884" i="2"/>
  <c r="D7884" i="2" s="1"/>
  <c r="E7884" i="2" s="1"/>
  <c r="B7884" i="2"/>
  <c r="A7904" i="2"/>
  <c r="C7904" i="2"/>
  <c r="D7904" i="2" s="1"/>
  <c r="E7904" i="2" s="1"/>
  <c r="B7904" i="2"/>
  <c r="A7926" i="2"/>
  <c r="C7926" i="2"/>
  <c r="D7926" i="2" s="1"/>
  <c r="E7926" i="2" s="1"/>
  <c r="B7926" i="2"/>
  <c r="A7942" i="2"/>
  <c r="C7942" i="2"/>
  <c r="D7942" i="2" s="1"/>
  <c r="E7942" i="2" s="1"/>
  <c r="B7942" i="2"/>
  <c r="A7921" i="2"/>
  <c r="C7921" i="2"/>
  <c r="D7921" i="2" s="1"/>
  <c r="E7921" i="2" s="1"/>
  <c r="B7921" i="2"/>
  <c r="A7954" i="2"/>
  <c r="C7954" i="2"/>
  <c r="D7954" i="2" s="1"/>
  <c r="E7954" i="2" s="1"/>
  <c r="B7954" i="2"/>
  <c r="A7933" i="2"/>
  <c r="C7933" i="2"/>
  <c r="D7933" i="2"/>
  <c r="E7933" i="2" s="1"/>
  <c r="B7933" i="2"/>
  <c r="A7910" i="2"/>
  <c r="C7910" i="2"/>
  <c r="D7910" i="2" s="1"/>
  <c r="E7910" i="2" s="1"/>
  <c r="B7910" i="2"/>
  <c r="A7965" i="2"/>
  <c r="C7965" i="2"/>
  <c r="D7965" i="2" s="1"/>
  <c r="E7965" i="2" s="1"/>
  <c r="B7965" i="2"/>
  <c r="A7977" i="2"/>
  <c r="C7977" i="2"/>
  <c r="D7977" i="2" s="1"/>
  <c r="E7977" i="2" s="1"/>
  <c r="B7977" i="2"/>
  <c r="A7970" i="2"/>
  <c r="C7970" i="2"/>
  <c r="D7970" i="2" s="1"/>
  <c r="E7970" i="2" s="1"/>
  <c r="B7970" i="2"/>
  <c r="A7949" i="2"/>
  <c r="C7949" i="2"/>
  <c r="D7949" i="2" s="1"/>
  <c r="E7949" i="2" s="1"/>
  <c r="B7949" i="2"/>
  <c r="A7938" i="2"/>
  <c r="C7938" i="2"/>
  <c r="D7938" i="2" s="1"/>
  <c r="E7938" i="2" s="1"/>
  <c r="B7938" i="2"/>
  <c r="A7961" i="2"/>
  <c r="C7961" i="2"/>
  <c r="D7961" i="2" s="1"/>
  <c r="E7961" i="2" s="1"/>
  <c r="B7961" i="2"/>
  <c r="A7928" i="2"/>
  <c r="C7928" i="2"/>
  <c r="D7928" i="2" s="1"/>
  <c r="E7928" i="2" s="1"/>
  <c r="B7928" i="2"/>
  <c r="A7908" i="2"/>
  <c r="C7908" i="2"/>
  <c r="D7908" i="2" s="1"/>
  <c r="E7908" i="2" s="1"/>
  <c r="B7908" i="2"/>
  <c r="A7915" i="2"/>
  <c r="C7915" i="2"/>
  <c r="D7915" i="2" s="1"/>
  <c r="E7915" i="2" s="1"/>
  <c r="B7915" i="2"/>
  <c r="A7947" i="2"/>
  <c r="C7947" i="2"/>
  <c r="D7947" i="2" s="1"/>
  <c r="E7947" i="2" s="1"/>
  <c r="B7947" i="2"/>
  <c r="A7912" i="2"/>
  <c r="C7912" i="2"/>
  <c r="D7912" i="2" s="1"/>
  <c r="E7912" i="2" s="1"/>
  <c r="B7912" i="2"/>
  <c r="A7943" i="2"/>
  <c r="C7943" i="2"/>
  <c r="D7943" i="2" s="1"/>
  <c r="E7943" i="2" s="1"/>
  <c r="B7943" i="2"/>
  <c r="A7927" i="2"/>
  <c r="C7927" i="2"/>
  <c r="D7927" i="2" s="1"/>
  <c r="E7927" i="2" s="1"/>
  <c r="B7927" i="2"/>
  <c r="A7911" i="2"/>
  <c r="C7911" i="2"/>
  <c r="D7911" i="2" s="1"/>
  <c r="E7911" i="2" s="1"/>
  <c r="B7911" i="2"/>
  <c r="A7907" i="2"/>
  <c r="C7907" i="2"/>
  <c r="D7907" i="2" s="1"/>
  <c r="E7907" i="2" s="1"/>
  <c r="B7907" i="2"/>
  <c r="A7920" i="2"/>
  <c r="C7920" i="2"/>
  <c r="D7920" i="2" s="1"/>
  <c r="E7920" i="2" s="1"/>
  <c r="B7920" i="2"/>
  <c r="A7916" i="2"/>
  <c r="C7916" i="2"/>
  <c r="D7916" i="2" s="1"/>
  <c r="E7916" i="2" s="1"/>
  <c r="B7916" i="2"/>
  <c r="A7985" i="2"/>
  <c r="C7985" i="2"/>
  <c r="D7985" i="2" s="1"/>
  <c r="E7985" i="2" s="1"/>
  <c r="B7985" i="2"/>
  <c r="A7962" i="2"/>
  <c r="C7962" i="2"/>
  <c r="D7962" i="2" s="1"/>
  <c r="E7962" i="2" s="1"/>
  <c r="B7962" i="2"/>
  <c r="A7973" i="2"/>
  <c r="C7973" i="2"/>
  <c r="D7973" i="2" s="1"/>
  <c r="E7973" i="2" s="1"/>
  <c r="B7973" i="2"/>
  <c r="A7994" i="2"/>
  <c r="C7994" i="2"/>
  <c r="D7994" i="2" s="1"/>
  <c r="E7994" i="2" s="1"/>
  <c r="B7994" i="2"/>
  <c r="A8001" i="2"/>
  <c r="C8001" i="2"/>
  <c r="D8001" i="2" s="1"/>
  <c r="E8001" i="2" s="1"/>
  <c r="B8001" i="2"/>
  <c r="A7989" i="2"/>
  <c r="C7989" i="2"/>
  <c r="D7989" i="2" s="1"/>
  <c r="E7989" i="2" s="1"/>
  <c r="B7989" i="2"/>
  <c r="A7934" i="2"/>
  <c r="C7934" i="2"/>
  <c r="D7934" i="2" s="1"/>
  <c r="E7934" i="2" s="1"/>
  <c r="B7934" i="2"/>
  <c r="A7957" i="2"/>
  <c r="C7957" i="2"/>
  <c r="D7957" i="2" s="1"/>
  <c r="E7957" i="2" s="1"/>
  <c r="B7957" i="2"/>
  <c r="A7978" i="2"/>
  <c r="C7978" i="2"/>
  <c r="D7978" i="2" s="1"/>
  <c r="E7978" i="2" s="1"/>
  <c r="B7978" i="2"/>
  <c r="A7945" i="2"/>
  <c r="C7945" i="2"/>
  <c r="D7945" i="2" s="1"/>
  <c r="E7945" i="2" s="1"/>
  <c r="B7945" i="2"/>
  <c r="A7966" i="2"/>
  <c r="C7966" i="2"/>
  <c r="D7966" i="2" s="1"/>
  <c r="E7966" i="2" s="1"/>
  <c r="B7966" i="2"/>
  <c r="A7950" i="2"/>
  <c r="C7950" i="2"/>
  <c r="D7950" i="2" s="1"/>
  <c r="E7950" i="2" s="1"/>
  <c r="B7950" i="2"/>
  <c r="A7940" i="2"/>
  <c r="C7940" i="2"/>
  <c r="D7940" i="2" s="1"/>
  <c r="E7940" i="2" s="1"/>
  <c r="B7940" i="2"/>
  <c r="A7944" i="2"/>
  <c r="C7944" i="2"/>
  <c r="D7944" i="2" s="1"/>
  <c r="E7944" i="2" s="1"/>
  <c r="B7944" i="2"/>
  <c r="A7931" i="2"/>
  <c r="C7931" i="2"/>
  <c r="D7931" i="2" s="1"/>
  <c r="E7931" i="2" s="1"/>
  <c r="B7931" i="2"/>
  <c r="A7935" i="2"/>
  <c r="C7935" i="2"/>
  <c r="D7935" i="2" s="1"/>
  <c r="E7935" i="2" s="1"/>
  <c r="B7935" i="2"/>
  <c r="A7951" i="2"/>
  <c r="C7951" i="2"/>
  <c r="D7951" i="2" s="1"/>
  <c r="E7951" i="2" s="1"/>
  <c r="B7951" i="2"/>
  <c r="A7967" i="2"/>
  <c r="C7967" i="2"/>
  <c r="D7967" i="2" s="1"/>
  <c r="E7967" i="2" s="1"/>
  <c r="B7967" i="2"/>
  <c r="A7936" i="2"/>
  <c r="C7936" i="2"/>
  <c r="D7936" i="2" s="1"/>
  <c r="E7936" i="2" s="1"/>
  <c r="B7936" i="2"/>
  <c r="A7971" i="2"/>
  <c r="C7971" i="2"/>
  <c r="D7971" i="2" s="1"/>
  <c r="E7971" i="2" s="1"/>
  <c r="B7971" i="2"/>
  <c r="A7939" i="2"/>
  <c r="C7939" i="2"/>
  <c r="D7939" i="2" s="1"/>
  <c r="E7939" i="2" s="1"/>
  <c r="B7939" i="2"/>
  <c r="A7932" i="2"/>
  <c r="C7932" i="2"/>
  <c r="D7932" i="2" s="1"/>
  <c r="E7932" i="2" s="1"/>
  <c r="B7932" i="2"/>
  <c r="A7952" i="2"/>
  <c r="C7952" i="2"/>
  <c r="D7952" i="2" s="1"/>
  <c r="E7952" i="2" s="1"/>
  <c r="B7952" i="2"/>
  <c r="A7974" i="2"/>
  <c r="C7974" i="2"/>
  <c r="D7974" i="2" s="1"/>
  <c r="E7974" i="2" s="1"/>
  <c r="B7974" i="2"/>
  <c r="A7990" i="2"/>
  <c r="C7990" i="2"/>
  <c r="D7990" i="2" s="1"/>
  <c r="E7990" i="2" s="1"/>
  <c r="B7990" i="2"/>
  <c r="A7969" i="2"/>
  <c r="C7969" i="2"/>
  <c r="D7969" i="2" s="1"/>
  <c r="E7969" i="2" s="1"/>
  <c r="B7969" i="2"/>
  <c r="A8002" i="2"/>
  <c r="C8002" i="2"/>
  <c r="D8002" i="2" s="1"/>
  <c r="E8002" i="2" s="1"/>
  <c r="B8002" i="2"/>
  <c r="A7981" i="2"/>
  <c r="C7981" i="2"/>
  <c r="D7981" i="2" s="1"/>
  <c r="E7981" i="2" s="1"/>
  <c r="B7981" i="2"/>
  <c r="A7958" i="2"/>
  <c r="C7958" i="2"/>
  <c r="D7958" i="2" s="1"/>
  <c r="E7958" i="2" s="1"/>
  <c r="B7958" i="2"/>
  <c r="A8013" i="2"/>
  <c r="C8013" i="2"/>
  <c r="D8013" i="2" s="1"/>
  <c r="E8013" i="2" s="1"/>
  <c r="B8013" i="2"/>
  <c r="A8025" i="2"/>
  <c r="C8025" i="2"/>
  <c r="D8025" i="2" s="1"/>
  <c r="E8025" i="2" s="1"/>
  <c r="B8025" i="2"/>
  <c r="A8018" i="2"/>
  <c r="C8018" i="2"/>
  <c r="D8018" i="2" s="1"/>
  <c r="E8018" i="2" s="1"/>
  <c r="B8018" i="2"/>
  <c r="A7997" i="2"/>
  <c r="C7997" i="2"/>
  <c r="D7997" i="2" s="1"/>
  <c r="E7997" i="2" s="1"/>
  <c r="B7997" i="2"/>
  <c r="A7986" i="2"/>
  <c r="C7986" i="2"/>
  <c r="D7986" i="2" s="1"/>
  <c r="E7986" i="2" s="1"/>
  <c r="B7986" i="2"/>
  <c r="A8009" i="2"/>
  <c r="C8009" i="2"/>
  <c r="D8009" i="2" s="1"/>
  <c r="E8009" i="2" s="1"/>
  <c r="B8009" i="2"/>
  <c r="A7976" i="2"/>
  <c r="C7976" i="2"/>
  <c r="D7976" i="2" s="1"/>
  <c r="E7976" i="2" s="1"/>
  <c r="B7976" i="2"/>
  <c r="A7956" i="2"/>
  <c r="C7956" i="2"/>
  <c r="D7956" i="2" s="1"/>
  <c r="E7956" i="2" s="1"/>
  <c r="B7956" i="2"/>
  <c r="A7963" i="2"/>
  <c r="C7963" i="2"/>
  <c r="D7963" i="2" s="1"/>
  <c r="E7963" i="2" s="1"/>
  <c r="B7963" i="2"/>
  <c r="A7995" i="2"/>
  <c r="C7995" i="2"/>
  <c r="D7995" i="2" s="1"/>
  <c r="E7995" i="2" s="1"/>
  <c r="B7995" i="2"/>
  <c r="A7960" i="2"/>
  <c r="C7960" i="2"/>
  <c r="D7960" i="2" s="1"/>
  <c r="E7960" i="2" s="1"/>
  <c r="B7960" i="2"/>
  <c r="A7991" i="2"/>
  <c r="C7991" i="2"/>
  <c r="D7991" i="2" s="1"/>
  <c r="E7991" i="2" s="1"/>
  <c r="B7991" i="2"/>
  <c r="A7975" i="2"/>
  <c r="C7975" i="2"/>
  <c r="D7975" i="2" s="1"/>
  <c r="E7975" i="2" s="1"/>
  <c r="B7975" i="2"/>
  <c r="A7959" i="2"/>
  <c r="C7959" i="2"/>
  <c r="D7959" i="2" s="1"/>
  <c r="E7959" i="2" s="1"/>
  <c r="B7959" i="2"/>
  <c r="A7955" i="2"/>
  <c r="C7955" i="2"/>
  <c r="D7955" i="2" s="1"/>
  <c r="E7955" i="2" s="1"/>
  <c r="B7955" i="2"/>
  <c r="A7968" i="2"/>
  <c r="C7968" i="2"/>
  <c r="D7968" i="2" s="1"/>
  <c r="E7968" i="2" s="1"/>
  <c r="B7968" i="2"/>
  <c r="A7964" i="2"/>
  <c r="C7964" i="2"/>
  <c r="D7964" i="2" s="1"/>
  <c r="E7964" i="2" s="1"/>
  <c r="B7964" i="2"/>
  <c r="A8033" i="2"/>
  <c r="C8033" i="2"/>
  <c r="D8033" i="2" s="1"/>
  <c r="E8033" i="2" s="1"/>
  <c r="B8033" i="2"/>
  <c r="A8010" i="2"/>
  <c r="C8010" i="2"/>
  <c r="D8010" i="2" s="1"/>
  <c r="E8010" i="2" s="1"/>
  <c r="B8010" i="2"/>
  <c r="A8021" i="2"/>
  <c r="C8021" i="2"/>
  <c r="D8021" i="2" s="1"/>
  <c r="E8021" i="2" s="1"/>
  <c r="B8021" i="2"/>
  <c r="A8042" i="2"/>
  <c r="C8042" i="2"/>
  <c r="D8042" i="2" s="1"/>
  <c r="E8042" i="2" s="1"/>
  <c r="B8042" i="2"/>
  <c r="A8049" i="2"/>
  <c r="C8049" i="2"/>
  <c r="D8049" i="2" s="1"/>
  <c r="E8049" i="2" s="1"/>
  <c r="B8049" i="2"/>
  <c r="A8037" i="2"/>
  <c r="C8037" i="2"/>
  <c r="D8037" i="2" s="1"/>
  <c r="E8037" i="2" s="1"/>
  <c r="B8037" i="2"/>
  <c r="A7982" i="2"/>
  <c r="C7982" i="2"/>
  <c r="D7982" i="2" s="1"/>
  <c r="E7982" i="2" s="1"/>
  <c r="B7982" i="2"/>
  <c r="A8005" i="2"/>
  <c r="C8005" i="2"/>
  <c r="D8005" i="2" s="1"/>
  <c r="E8005" i="2" s="1"/>
  <c r="B8005" i="2"/>
  <c r="A8026" i="2"/>
  <c r="C8026" i="2"/>
  <c r="D8026" i="2" s="1"/>
  <c r="E8026" i="2" s="1"/>
  <c r="B8026" i="2"/>
  <c r="A7993" i="2"/>
  <c r="C7993" i="2"/>
  <c r="D7993" i="2" s="1"/>
  <c r="E7993" i="2" s="1"/>
  <c r="B7993" i="2"/>
  <c r="A8014" i="2"/>
  <c r="C8014" i="2"/>
  <c r="D8014" i="2" s="1"/>
  <c r="E8014" i="2" s="1"/>
  <c r="B8014" i="2"/>
  <c r="A7998" i="2"/>
  <c r="C7998" i="2"/>
  <c r="D7998" i="2" s="1"/>
  <c r="E7998" i="2" s="1"/>
  <c r="B7998" i="2"/>
  <c r="A7988" i="2"/>
  <c r="C7988" i="2"/>
  <c r="D7988" i="2"/>
  <c r="E7988" i="2" s="1"/>
  <c r="B7988" i="2"/>
  <c r="A7992" i="2"/>
  <c r="C7992" i="2"/>
  <c r="D7992" i="2" s="1"/>
  <c r="E7992" i="2" s="1"/>
  <c r="B7992" i="2"/>
  <c r="A7979" i="2"/>
  <c r="C7979" i="2"/>
  <c r="D7979" i="2" s="1"/>
  <c r="E7979" i="2" s="1"/>
  <c r="B7979" i="2"/>
  <c r="A7983" i="2"/>
  <c r="C7983" i="2"/>
  <c r="D7983" i="2" s="1"/>
  <c r="E7983" i="2" s="1"/>
  <c r="B7983" i="2"/>
  <c r="A7999" i="2"/>
  <c r="C7999" i="2"/>
  <c r="D7999" i="2" s="1"/>
  <c r="E7999" i="2" s="1"/>
  <c r="B7999" i="2"/>
  <c r="A8015" i="2"/>
  <c r="C8015" i="2"/>
  <c r="D8015" i="2" s="1"/>
  <c r="E8015" i="2" s="1"/>
  <c r="B8015" i="2"/>
  <c r="A7984" i="2"/>
  <c r="C7984" i="2"/>
  <c r="D7984" i="2" s="1"/>
  <c r="E7984" i="2" s="1"/>
  <c r="B7984" i="2"/>
  <c r="A8019" i="2"/>
  <c r="C8019" i="2"/>
  <c r="D8019" i="2" s="1"/>
  <c r="E8019" i="2" s="1"/>
  <c r="B8019" i="2"/>
  <c r="A7987" i="2"/>
  <c r="C7987" i="2"/>
  <c r="D7987" i="2" s="1"/>
  <c r="E7987" i="2" s="1"/>
  <c r="B7987" i="2"/>
  <c r="A7980" i="2"/>
  <c r="C7980" i="2"/>
  <c r="D7980" i="2" s="1"/>
  <c r="E7980" i="2" s="1"/>
  <c r="B7980" i="2"/>
  <c r="A8000" i="2"/>
  <c r="C8000" i="2"/>
  <c r="D8000" i="2" s="1"/>
  <c r="E8000" i="2" s="1"/>
  <c r="B8000" i="2"/>
  <c r="A8022" i="2"/>
  <c r="C8022" i="2"/>
  <c r="D8022" i="2" s="1"/>
  <c r="E8022" i="2" s="1"/>
  <c r="B8022" i="2"/>
  <c r="A8038" i="2"/>
  <c r="C8038" i="2"/>
  <c r="D8038" i="2" s="1"/>
  <c r="E8038" i="2" s="1"/>
  <c r="B8038" i="2"/>
  <c r="A8017" i="2"/>
  <c r="C8017" i="2"/>
  <c r="D8017" i="2" s="1"/>
  <c r="E8017" i="2" s="1"/>
  <c r="B8017" i="2"/>
  <c r="A8050" i="2"/>
  <c r="C8050" i="2"/>
  <c r="D8050" i="2" s="1"/>
  <c r="E8050" i="2" s="1"/>
  <c r="B8050" i="2"/>
  <c r="A8029" i="2"/>
  <c r="C8029" i="2"/>
  <c r="D8029" i="2" s="1"/>
  <c r="E8029" i="2" s="1"/>
  <c r="B8029" i="2"/>
  <c r="A8006" i="2"/>
  <c r="C8006" i="2"/>
  <c r="D8006" i="2" s="1"/>
  <c r="E8006" i="2" s="1"/>
  <c r="B8006" i="2"/>
  <c r="A8061" i="2"/>
  <c r="C8061" i="2"/>
  <c r="D8061" i="2" s="1"/>
  <c r="E8061" i="2" s="1"/>
  <c r="B8061" i="2"/>
  <c r="A8073" i="2"/>
  <c r="C8073" i="2"/>
  <c r="D8073" i="2" s="1"/>
  <c r="E8073" i="2" s="1"/>
  <c r="B8073" i="2"/>
  <c r="A8066" i="2"/>
  <c r="C8066" i="2"/>
  <c r="D8066" i="2"/>
  <c r="E8066" i="2" s="1"/>
  <c r="B8066" i="2"/>
  <c r="A8045" i="2"/>
  <c r="C8045" i="2"/>
  <c r="D8045" i="2" s="1"/>
  <c r="E8045" i="2" s="1"/>
  <c r="B8045" i="2"/>
  <c r="A8034" i="2"/>
  <c r="C8034" i="2"/>
  <c r="D8034" i="2" s="1"/>
  <c r="E8034" i="2" s="1"/>
  <c r="B8034" i="2"/>
  <c r="A8057" i="2"/>
  <c r="C8057" i="2"/>
  <c r="D8057" i="2" s="1"/>
  <c r="E8057" i="2" s="1"/>
  <c r="B8057" i="2"/>
  <c r="A8024" i="2"/>
  <c r="C8024" i="2"/>
  <c r="D8024" i="2" s="1"/>
  <c r="E8024" i="2" s="1"/>
  <c r="B8024" i="2"/>
  <c r="A8004" i="2"/>
  <c r="C8004" i="2"/>
  <c r="D8004" i="2" s="1"/>
  <c r="E8004" i="2" s="1"/>
  <c r="B8004" i="2"/>
  <c r="A8011" i="2"/>
  <c r="C8011" i="2"/>
  <c r="D8011" i="2" s="1"/>
  <c r="E8011" i="2" s="1"/>
  <c r="B8011" i="2"/>
  <c r="A8043" i="2"/>
  <c r="C8043" i="2"/>
  <c r="D8043" i="2" s="1"/>
  <c r="E8043" i="2" s="1"/>
  <c r="B8043" i="2"/>
  <c r="A8008" i="2"/>
  <c r="C8008" i="2"/>
  <c r="D8008" i="2" s="1"/>
  <c r="E8008" i="2" s="1"/>
  <c r="B8008" i="2"/>
  <c r="A8039" i="2"/>
  <c r="C8039" i="2"/>
  <c r="D8039" i="2" s="1"/>
  <c r="E8039" i="2" s="1"/>
  <c r="B8039" i="2"/>
  <c r="A8023" i="2"/>
  <c r="C8023" i="2"/>
  <c r="D8023" i="2" s="1"/>
  <c r="E8023" i="2" s="1"/>
  <c r="B8023" i="2"/>
  <c r="A8007" i="2"/>
  <c r="C8007" i="2"/>
  <c r="D8007" i="2" s="1"/>
  <c r="E8007" i="2" s="1"/>
  <c r="B8007" i="2"/>
  <c r="A8003" i="2"/>
  <c r="C8003" i="2"/>
  <c r="D8003" i="2" s="1"/>
  <c r="E8003" i="2" s="1"/>
  <c r="B8003" i="2"/>
  <c r="A8016" i="2"/>
  <c r="C8016" i="2"/>
  <c r="D8016" i="2" s="1"/>
  <c r="E8016" i="2" s="1"/>
  <c r="B8016" i="2"/>
  <c r="A8012" i="2"/>
  <c r="C8012" i="2"/>
  <c r="D8012" i="2" s="1"/>
  <c r="E8012" i="2" s="1"/>
  <c r="B8012" i="2"/>
  <c r="A8081" i="2"/>
  <c r="C8081" i="2"/>
  <c r="D8081" i="2" s="1"/>
  <c r="E8081" i="2" s="1"/>
  <c r="B8081" i="2"/>
  <c r="A8058" i="2"/>
  <c r="C8058" i="2"/>
  <c r="D8058" i="2" s="1"/>
  <c r="E8058" i="2" s="1"/>
  <c r="B8058" i="2"/>
  <c r="A8069" i="2"/>
  <c r="C8069" i="2"/>
  <c r="D8069" i="2" s="1"/>
  <c r="E8069" i="2" s="1"/>
  <c r="B8069" i="2"/>
  <c r="A8090" i="2"/>
  <c r="C8090" i="2"/>
  <c r="D8090" i="2" s="1"/>
  <c r="E8090" i="2" s="1"/>
  <c r="B8090" i="2"/>
  <c r="A8097" i="2"/>
  <c r="C8097" i="2"/>
  <c r="D8097" i="2" s="1"/>
  <c r="E8097" i="2" s="1"/>
  <c r="B8097" i="2"/>
  <c r="A8085" i="2"/>
  <c r="C8085" i="2"/>
  <c r="D8085" i="2" s="1"/>
  <c r="E8085" i="2" s="1"/>
  <c r="B8085" i="2"/>
  <c r="A8030" i="2"/>
  <c r="C8030" i="2"/>
  <c r="D8030" i="2" s="1"/>
  <c r="E8030" i="2" s="1"/>
  <c r="B8030" i="2"/>
  <c r="A8053" i="2"/>
  <c r="C8053" i="2"/>
  <c r="D8053" i="2" s="1"/>
  <c r="E8053" i="2" s="1"/>
  <c r="B8053" i="2"/>
  <c r="A8074" i="2"/>
  <c r="C8074" i="2"/>
  <c r="D8074" i="2" s="1"/>
  <c r="E8074" i="2" s="1"/>
  <c r="B8074" i="2"/>
  <c r="A8041" i="2"/>
  <c r="C8041" i="2"/>
  <c r="D8041" i="2" s="1"/>
  <c r="E8041" i="2" s="1"/>
  <c r="B8041" i="2"/>
  <c r="A8062" i="2"/>
  <c r="C8062" i="2"/>
  <c r="D8062" i="2" s="1"/>
  <c r="E8062" i="2" s="1"/>
  <c r="B8062" i="2"/>
  <c r="A8046" i="2"/>
  <c r="C8046" i="2"/>
  <c r="D8046" i="2" s="1"/>
  <c r="E8046" i="2" s="1"/>
  <c r="B8046" i="2"/>
  <c r="A8036" i="2"/>
  <c r="C8036" i="2"/>
  <c r="D8036" i="2"/>
  <c r="E8036" i="2" s="1"/>
  <c r="B8036" i="2"/>
  <c r="A8040" i="2"/>
  <c r="C8040" i="2"/>
  <c r="D8040" i="2" s="1"/>
  <c r="E8040" i="2" s="1"/>
  <c r="B8040" i="2"/>
  <c r="A8027" i="2"/>
  <c r="C8027" i="2"/>
  <c r="D8027" i="2" s="1"/>
  <c r="E8027" i="2" s="1"/>
  <c r="B8027" i="2"/>
  <c r="A8031" i="2"/>
  <c r="C8031" i="2"/>
  <c r="D8031" i="2" s="1"/>
  <c r="E8031" i="2" s="1"/>
  <c r="B8031" i="2"/>
  <c r="A8047" i="2"/>
  <c r="C8047" i="2"/>
  <c r="D8047" i="2" s="1"/>
  <c r="E8047" i="2" s="1"/>
  <c r="B8047" i="2"/>
  <c r="A8063" i="2"/>
  <c r="C8063" i="2"/>
  <c r="D8063" i="2" s="1"/>
  <c r="E8063" i="2" s="1"/>
  <c r="B8063" i="2"/>
  <c r="A8032" i="2"/>
  <c r="C8032" i="2"/>
  <c r="D8032" i="2" s="1"/>
  <c r="E8032" i="2" s="1"/>
  <c r="B8032" i="2"/>
  <c r="A8067" i="2"/>
  <c r="C8067" i="2"/>
  <c r="D8067" i="2" s="1"/>
  <c r="E8067" i="2" s="1"/>
  <c r="B8067" i="2"/>
  <c r="A8035" i="2"/>
  <c r="C8035" i="2"/>
  <c r="D8035" i="2" s="1"/>
  <c r="E8035" i="2" s="1"/>
  <c r="B8035" i="2"/>
  <c r="A8028" i="2"/>
  <c r="C8028" i="2"/>
  <c r="D8028" i="2" s="1"/>
  <c r="E8028" i="2" s="1"/>
  <c r="B8028" i="2"/>
  <c r="A8048" i="2"/>
  <c r="C8048" i="2"/>
  <c r="D8048" i="2" s="1"/>
  <c r="E8048" i="2" s="1"/>
  <c r="B8048" i="2"/>
  <c r="A8070" i="2"/>
  <c r="C8070" i="2"/>
  <c r="D8070" i="2" s="1"/>
  <c r="E8070" i="2" s="1"/>
  <c r="B8070" i="2"/>
  <c r="A8086" i="2"/>
  <c r="C8086" i="2"/>
  <c r="D8086" i="2" s="1"/>
  <c r="E8086" i="2" s="1"/>
  <c r="B8086" i="2"/>
  <c r="A8065" i="2"/>
  <c r="C8065" i="2"/>
  <c r="D8065" i="2" s="1"/>
  <c r="E8065" i="2" s="1"/>
  <c r="B8065" i="2"/>
  <c r="A8098" i="2"/>
  <c r="C8098" i="2"/>
  <c r="D8098" i="2" s="1"/>
  <c r="E8098" i="2" s="1"/>
  <c r="B8098" i="2"/>
  <c r="A8077" i="2"/>
  <c r="C8077" i="2"/>
  <c r="D8077" i="2"/>
  <c r="E8077" i="2" s="1"/>
  <c r="B8077" i="2"/>
  <c r="A8054" i="2"/>
  <c r="C8054" i="2"/>
  <c r="D8054" i="2" s="1"/>
  <c r="E8054" i="2" s="1"/>
  <c r="B8054" i="2"/>
  <c r="A8109" i="2"/>
  <c r="C8109" i="2"/>
  <c r="D8109" i="2" s="1"/>
  <c r="E8109" i="2" s="1"/>
  <c r="B8109" i="2"/>
  <c r="A8121" i="2"/>
  <c r="C8121" i="2"/>
  <c r="D8121" i="2" s="1"/>
  <c r="E8121" i="2" s="1"/>
  <c r="B8121" i="2"/>
  <c r="A8114" i="2"/>
  <c r="C8114" i="2"/>
  <c r="D8114" i="2" s="1"/>
  <c r="E8114" i="2" s="1"/>
  <c r="B8114" i="2"/>
  <c r="A8093" i="2"/>
  <c r="C8093" i="2"/>
  <c r="D8093" i="2" s="1"/>
  <c r="E8093" i="2" s="1"/>
  <c r="B8093" i="2"/>
  <c r="A8082" i="2"/>
  <c r="C8082" i="2"/>
  <c r="D8082" i="2" s="1"/>
  <c r="E8082" i="2" s="1"/>
  <c r="B8082" i="2"/>
  <c r="A8105" i="2"/>
  <c r="C8105" i="2"/>
  <c r="D8105" i="2" s="1"/>
  <c r="E8105" i="2" s="1"/>
  <c r="B8105" i="2"/>
  <c r="A8072" i="2"/>
  <c r="C8072" i="2"/>
  <c r="D8072" i="2" s="1"/>
  <c r="E8072" i="2" s="1"/>
  <c r="B8072" i="2"/>
  <c r="A8052" i="2"/>
  <c r="C8052" i="2"/>
  <c r="D8052" i="2" s="1"/>
  <c r="E8052" i="2" s="1"/>
  <c r="B8052" i="2"/>
  <c r="A8059" i="2"/>
  <c r="C8059" i="2"/>
  <c r="D8059" i="2" s="1"/>
  <c r="E8059" i="2" s="1"/>
  <c r="B8059" i="2"/>
  <c r="A8091" i="2"/>
  <c r="C8091" i="2"/>
  <c r="D8091" i="2" s="1"/>
  <c r="E8091" i="2" s="1"/>
  <c r="B8091" i="2"/>
  <c r="A8056" i="2"/>
  <c r="C8056" i="2"/>
  <c r="D8056" i="2" s="1"/>
  <c r="E8056" i="2" s="1"/>
  <c r="B8056" i="2"/>
  <c r="A8087" i="2"/>
  <c r="C8087" i="2"/>
  <c r="D8087" i="2" s="1"/>
  <c r="E8087" i="2" s="1"/>
  <c r="B8087" i="2"/>
  <c r="A8071" i="2"/>
  <c r="C8071" i="2"/>
  <c r="D8071" i="2" s="1"/>
  <c r="E8071" i="2" s="1"/>
  <c r="B8071" i="2"/>
  <c r="A8055" i="2"/>
  <c r="C8055" i="2"/>
  <c r="D8055" i="2" s="1"/>
  <c r="E8055" i="2" s="1"/>
  <c r="B8055" i="2"/>
  <c r="A8051" i="2"/>
  <c r="C8051" i="2"/>
  <c r="D8051" i="2" s="1"/>
  <c r="E8051" i="2" s="1"/>
  <c r="B8051" i="2"/>
  <c r="A8064" i="2"/>
  <c r="C8064" i="2"/>
  <c r="D8064" i="2" s="1"/>
  <c r="E8064" i="2" s="1"/>
  <c r="B8064" i="2"/>
  <c r="A8060" i="2"/>
  <c r="C8060" i="2"/>
  <c r="D8060" i="2" s="1"/>
  <c r="E8060" i="2" s="1"/>
  <c r="B8060" i="2"/>
  <c r="A8129" i="2"/>
  <c r="C8129" i="2"/>
  <c r="D8129" i="2" s="1"/>
  <c r="E8129" i="2" s="1"/>
  <c r="B8129" i="2"/>
  <c r="A8106" i="2"/>
  <c r="C8106" i="2"/>
  <c r="D8106" i="2" s="1"/>
  <c r="E8106" i="2" s="1"/>
  <c r="B8106" i="2"/>
  <c r="A8117" i="2"/>
  <c r="C8117" i="2"/>
  <c r="D8117" i="2" s="1"/>
  <c r="E8117" i="2" s="1"/>
  <c r="B8117" i="2"/>
  <c r="A8138" i="2"/>
  <c r="C8138" i="2"/>
  <c r="D8138" i="2" s="1"/>
  <c r="E8138" i="2" s="1"/>
  <c r="B8138" i="2"/>
  <c r="A8145" i="2"/>
  <c r="C8145" i="2"/>
  <c r="D8145" i="2" s="1"/>
  <c r="E8145" i="2" s="1"/>
  <c r="B8145" i="2"/>
  <c r="A8133" i="2"/>
  <c r="C8133" i="2"/>
  <c r="D8133" i="2" s="1"/>
  <c r="E8133" i="2" s="1"/>
  <c r="B8133" i="2"/>
  <c r="A8078" i="2"/>
  <c r="C8078" i="2"/>
  <c r="D8078" i="2" s="1"/>
  <c r="E8078" i="2" s="1"/>
  <c r="B8078" i="2"/>
  <c r="A8101" i="2"/>
  <c r="C8101" i="2"/>
  <c r="D8101" i="2" s="1"/>
  <c r="E8101" i="2" s="1"/>
  <c r="B8101" i="2"/>
  <c r="A8122" i="2"/>
  <c r="C8122" i="2"/>
  <c r="D8122" i="2" s="1"/>
  <c r="E8122" i="2" s="1"/>
  <c r="B8122" i="2"/>
  <c r="A8089" i="2"/>
  <c r="C8089" i="2"/>
  <c r="D8089" i="2" s="1"/>
  <c r="E8089" i="2" s="1"/>
  <c r="B8089" i="2"/>
  <c r="A8110" i="2"/>
  <c r="C8110" i="2"/>
  <c r="D8110" i="2" s="1"/>
  <c r="E8110" i="2" s="1"/>
  <c r="B8110" i="2"/>
  <c r="A8094" i="2"/>
  <c r="C8094" i="2"/>
  <c r="D8094" i="2" s="1"/>
  <c r="E8094" i="2" s="1"/>
  <c r="B8094" i="2"/>
  <c r="A8084" i="2"/>
  <c r="C8084" i="2"/>
  <c r="D8084" i="2" s="1"/>
  <c r="E8084" i="2" s="1"/>
  <c r="B8084" i="2"/>
  <c r="A8088" i="2"/>
  <c r="C8088" i="2"/>
  <c r="D8088" i="2" s="1"/>
  <c r="E8088" i="2" s="1"/>
  <c r="B8088" i="2"/>
  <c r="A8075" i="2"/>
  <c r="C8075" i="2"/>
  <c r="D8075" i="2" s="1"/>
  <c r="E8075" i="2" s="1"/>
  <c r="B8075" i="2"/>
  <c r="A8079" i="2"/>
  <c r="C8079" i="2"/>
  <c r="D8079" i="2" s="1"/>
  <c r="E8079" i="2" s="1"/>
  <c r="B8079" i="2"/>
  <c r="A8095" i="2"/>
  <c r="C8095" i="2"/>
  <c r="D8095" i="2" s="1"/>
  <c r="E8095" i="2" s="1"/>
  <c r="B8095" i="2"/>
  <c r="A8111" i="2"/>
  <c r="C8111" i="2"/>
  <c r="D8111" i="2" s="1"/>
  <c r="E8111" i="2" s="1"/>
  <c r="B8111" i="2"/>
  <c r="A8080" i="2"/>
  <c r="C8080" i="2"/>
  <c r="D8080" i="2" s="1"/>
  <c r="E8080" i="2" s="1"/>
  <c r="B8080" i="2"/>
  <c r="A8115" i="2"/>
  <c r="C8115" i="2"/>
  <c r="D8115" i="2" s="1"/>
  <c r="E8115" i="2" s="1"/>
  <c r="B8115" i="2"/>
  <c r="A8083" i="2"/>
  <c r="C8083" i="2"/>
  <c r="D8083" i="2" s="1"/>
  <c r="E8083" i="2" s="1"/>
  <c r="B8083" i="2"/>
  <c r="A8076" i="2"/>
  <c r="C8076" i="2"/>
  <c r="D8076" i="2" s="1"/>
  <c r="E8076" i="2" s="1"/>
  <c r="B8076" i="2"/>
  <c r="A8096" i="2"/>
  <c r="C8096" i="2"/>
  <c r="D8096" i="2" s="1"/>
  <c r="E8096" i="2" s="1"/>
  <c r="B8096" i="2"/>
  <c r="A8118" i="2"/>
  <c r="C8118" i="2"/>
  <c r="D8118" i="2" s="1"/>
  <c r="E8118" i="2" s="1"/>
  <c r="B8118" i="2"/>
  <c r="A8134" i="2"/>
  <c r="C8134" i="2"/>
  <c r="D8134" i="2" s="1"/>
  <c r="E8134" i="2" s="1"/>
  <c r="B8134" i="2"/>
  <c r="A8113" i="2"/>
  <c r="C8113" i="2"/>
  <c r="D8113" i="2" s="1"/>
  <c r="E8113" i="2" s="1"/>
  <c r="B8113" i="2"/>
  <c r="A8146" i="2"/>
  <c r="C8146" i="2"/>
  <c r="D8146" i="2" s="1"/>
  <c r="E8146" i="2" s="1"/>
  <c r="B8146" i="2"/>
  <c r="A8125" i="2"/>
  <c r="C8125" i="2"/>
  <c r="D8125" i="2" s="1"/>
  <c r="E8125" i="2" s="1"/>
  <c r="B8125" i="2"/>
  <c r="A8102" i="2"/>
  <c r="C8102" i="2"/>
  <c r="D8102" i="2" s="1"/>
  <c r="E8102" i="2" s="1"/>
  <c r="B8102" i="2"/>
  <c r="A8157" i="2"/>
  <c r="C8157" i="2"/>
  <c r="D8157" i="2" s="1"/>
  <c r="E8157" i="2" s="1"/>
  <c r="B8157" i="2"/>
  <c r="A8169" i="2"/>
  <c r="C8169" i="2"/>
  <c r="D8169" i="2" s="1"/>
  <c r="E8169" i="2" s="1"/>
  <c r="B8169" i="2"/>
  <c r="A8162" i="2"/>
  <c r="C8162" i="2"/>
  <c r="D8162" i="2" s="1"/>
  <c r="E8162" i="2" s="1"/>
  <c r="B8162" i="2"/>
  <c r="A8141" i="2"/>
  <c r="C8141" i="2"/>
  <c r="D8141" i="2" s="1"/>
  <c r="E8141" i="2" s="1"/>
  <c r="B8141" i="2"/>
  <c r="A8130" i="2"/>
  <c r="C8130" i="2"/>
  <c r="D8130" i="2" s="1"/>
  <c r="E8130" i="2" s="1"/>
  <c r="B8130" i="2"/>
  <c r="A8153" i="2"/>
  <c r="C8153" i="2"/>
  <c r="D8153" i="2"/>
  <c r="E8153" i="2" s="1"/>
  <c r="B8153" i="2"/>
  <c r="A8120" i="2"/>
  <c r="C8120" i="2"/>
  <c r="D8120" i="2" s="1"/>
  <c r="E8120" i="2" s="1"/>
  <c r="B8120" i="2"/>
  <c r="A8100" i="2"/>
  <c r="C8100" i="2"/>
  <c r="D8100" i="2" s="1"/>
  <c r="E8100" i="2" s="1"/>
  <c r="B8100" i="2"/>
  <c r="A8107" i="2"/>
  <c r="C8107" i="2"/>
  <c r="D8107" i="2" s="1"/>
  <c r="E8107" i="2" s="1"/>
  <c r="B8107" i="2"/>
  <c r="A8139" i="2"/>
  <c r="C8139" i="2"/>
  <c r="D8139" i="2" s="1"/>
  <c r="E8139" i="2" s="1"/>
  <c r="B8139" i="2"/>
  <c r="A8104" i="2"/>
  <c r="C8104" i="2"/>
  <c r="D8104" i="2" s="1"/>
  <c r="E8104" i="2" s="1"/>
  <c r="B8104" i="2"/>
  <c r="A8135" i="2"/>
  <c r="C8135" i="2"/>
  <c r="D8135" i="2" s="1"/>
  <c r="E8135" i="2" s="1"/>
  <c r="B8135" i="2"/>
  <c r="A8119" i="2"/>
  <c r="C8119" i="2"/>
  <c r="D8119" i="2" s="1"/>
  <c r="E8119" i="2" s="1"/>
  <c r="B8119" i="2"/>
  <c r="A8103" i="2"/>
  <c r="C8103" i="2"/>
  <c r="D8103" i="2" s="1"/>
  <c r="E8103" i="2" s="1"/>
  <c r="B8103" i="2"/>
  <c r="A8099" i="2"/>
  <c r="C8099" i="2"/>
  <c r="D8099" i="2" s="1"/>
  <c r="E8099" i="2" s="1"/>
  <c r="B8099" i="2"/>
  <c r="A8112" i="2"/>
  <c r="C8112" i="2"/>
  <c r="D8112" i="2" s="1"/>
  <c r="E8112" i="2" s="1"/>
  <c r="B8112" i="2"/>
  <c r="A8108" i="2"/>
  <c r="C8108" i="2"/>
  <c r="D8108" i="2" s="1"/>
  <c r="E8108" i="2" s="1"/>
  <c r="B8108" i="2"/>
  <c r="A8177" i="2"/>
  <c r="C8177" i="2"/>
  <c r="D8177" i="2" s="1"/>
  <c r="E8177" i="2" s="1"/>
  <c r="B8177" i="2"/>
  <c r="A8154" i="2"/>
  <c r="C8154" i="2"/>
  <c r="D8154" i="2" s="1"/>
  <c r="E8154" i="2" s="1"/>
  <c r="B8154" i="2"/>
  <c r="A8165" i="2"/>
  <c r="C8165" i="2"/>
  <c r="D8165" i="2" s="1"/>
  <c r="E8165" i="2" s="1"/>
  <c r="B8165" i="2"/>
  <c r="A8186" i="2"/>
  <c r="C8186" i="2"/>
  <c r="D8186" i="2" s="1"/>
  <c r="E8186" i="2" s="1"/>
  <c r="B8186" i="2"/>
  <c r="A8193" i="2"/>
  <c r="C8193" i="2"/>
  <c r="D8193" i="2" s="1"/>
  <c r="E8193" i="2" s="1"/>
  <c r="B8193" i="2"/>
  <c r="A8181" i="2"/>
  <c r="C8181" i="2"/>
  <c r="D8181" i="2" s="1"/>
  <c r="E8181" i="2" s="1"/>
  <c r="B8181" i="2"/>
  <c r="A8126" i="2"/>
  <c r="C8126" i="2"/>
  <c r="D8126" i="2" s="1"/>
  <c r="E8126" i="2" s="1"/>
  <c r="B8126" i="2"/>
  <c r="A8149" i="2"/>
  <c r="C8149" i="2"/>
  <c r="D8149" i="2" s="1"/>
  <c r="E8149" i="2" s="1"/>
  <c r="B8149" i="2"/>
  <c r="A8170" i="2"/>
  <c r="C8170" i="2"/>
  <c r="D8170" i="2"/>
  <c r="E8170" i="2" s="1"/>
  <c r="B8170" i="2"/>
  <c r="A8137" i="2"/>
  <c r="C8137" i="2"/>
  <c r="D8137" i="2" s="1"/>
  <c r="E8137" i="2" s="1"/>
  <c r="B8137" i="2"/>
  <c r="A8158" i="2"/>
  <c r="C8158" i="2"/>
  <c r="D8158" i="2" s="1"/>
  <c r="E8158" i="2" s="1"/>
  <c r="B8158" i="2"/>
  <c r="A8142" i="2"/>
  <c r="C8142" i="2"/>
  <c r="D8142" i="2" s="1"/>
  <c r="E8142" i="2" s="1"/>
  <c r="B8142" i="2"/>
  <c r="A8132" i="2"/>
  <c r="C8132" i="2"/>
  <c r="D8132" i="2" s="1"/>
  <c r="E8132" i="2" s="1"/>
  <c r="B8132" i="2"/>
  <c r="A8136" i="2"/>
  <c r="C8136" i="2"/>
  <c r="D8136" i="2" s="1"/>
  <c r="E8136" i="2" s="1"/>
  <c r="B8136" i="2"/>
  <c r="A8123" i="2"/>
  <c r="C8123" i="2"/>
  <c r="D8123" i="2" s="1"/>
  <c r="E8123" i="2" s="1"/>
  <c r="B8123" i="2"/>
  <c r="A8127" i="2"/>
  <c r="C8127" i="2"/>
  <c r="D8127" i="2"/>
  <c r="E8127" i="2" s="1"/>
  <c r="B8127" i="2"/>
  <c r="A8143" i="2"/>
  <c r="C8143" i="2"/>
  <c r="D8143" i="2"/>
  <c r="E8143" i="2" s="1"/>
  <c r="B8143" i="2"/>
  <c r="A8159" i="2"/>
  <c r="C8159" i="2"/>
  <c r="D8159" i="2" s="1"/>
  <c r="E8159" i="2" s="1"/>
  <c r="B8159" i="2"/>
  <c r="A8128" i="2"/>
  <c r="C8128" i="2"/>
  <c r="D8128" i="2" s="1"/>
  <c r="E8128" i="2" s="1"/>
  <c r="B8128" i="2"/>
  <c r="A8163" i="2"/>
  <c r="C8163" i="2"/>
  <c r="D8163" i="2" s="1"/>
  <c r="E8163" i="2" s="1"/>
  <c r="B8163" i="2"/>
  <c r="A8131" i="2"/>
  <c r="C8131" i="2"/>
  <c r="D8131" i="2" s="1"/>
  <c r="E8131" i="2" s="1"/>
  <c r="B8131" i="2"/>
  <c r="A8124" i="2"/>
  <c r="C8124" i="2"/>
  <c r="D8124" i="2" s="1"/>
  <c r="E8124" i="2" s="1"/>
  <c r="B8124" i="2"/>
  <c r="A8144" i="2"/>
  <c r="C8144" i="2"/>
  <c r="D8144" i="2" s="1"/>
  <c r="E8144" i="2" s="1"/>
  <c r="B8144" i="2"/>
  <c r="A8166" i="2"/>
  <c r="C8166" i="2"/>
  <c r="D8166" i="2" s="1"/>
  <c r="E8166" i="2" s="1"/>
  <c r="B8166" i="2"/>
  <c r="A8182" i="2"/>
  <c r="C8182" i="2"/>
  <c r="D8182" i="2" s="1"/>
  <c r="E8182" i="2" s="1"/>
  <c r="B8182" i="2"/>
  <c r="A8161" i="2"/>
  <c r="C8161" i="2"/>
  <c r="D8161" i="2" s="1"/>
  <c r="E8161" i="2" s="1"/>
  <c r="B8161" i="2"/>
  <c r="A8194" i="2"/>
  <c r="C8194" i="2"/>
  <c r="D8194" i="2" s="1"/>
  <c r="E8194" i="2" s="1"/>
  <c r="B8194" i="2"/>
  <c r="A8173" i="2"/>
  <c r="C8173" i="2"/>
  <c r="D8173" i="2" s="1"/>
  <c r="E8173" i="2" s="1"/>
  <c r="B8173" i="2"/>
  <c r="A8150" i="2"/>
  <c r="C8150" i="2"/>
  <c r="D8150" i="2" s="1"/>
  <c r="E8150" i="2" s="1"/>
  <c r="B8150" i="2"/>
  <c r="A8205" i="2"/>
  <c r="C8205" i="2"/>
  <c r="D8205" i="2" s="1"/>
  <c r="E8205" i="2" s="1"/>
  <c r="B8205" i="2"/>
  <c r="A8217" i="2"/>
  <c r="C8217" i="2"/>
  <c r="D8217" i="2" s="1"/>
  <c r="E8217" i="2" s="1"/>
  <c r="B8217" i="2"/>
  <c r="A8210" i="2"/>
  <c r="C8210" i="2"/>
  <c r="D8210" i="2" s="1"/>
  <c r="E8210" i="2" s="1"/>
  <c r="B8210" i="2"/>
  <c r="A8189" i="2"/>
  <c r="C8189" i="2"/>
  <c r="D8189" i="2" s="1"/>
  <c r="E8189" i="2" s="1"/>
  <c r="B8189" i="2"/>
  <c r="A8178" i="2"/>
  <c r="C8178" i="2"/>
  <c r="D8178" i="2" s="1"/>
  <c r="E8178" i="2" s="1"/>
  <c r="B8178" i="2"/>
  <c r="A8201" i="2"/>
  <c r="C8201" i="2"/>
  <c r="D8201" i="2" s="1"/>
  <c r="E8201" i="2" s="1"/>
  <c r="B8201" i="2"/>
  <c r="A8168" i="2"/>
  <c r="C8168" i="2"/>
  <c r="D8168" i="2" s="1"/>
  <c r="E8168" i="2" s="1"/>
  <c r="B8168" i="2"/>
  <c r="A8148" i="2"/>
  <c r="C8148" i="2"/>
  <c r="D8148" i="2" s="1"/>
  <c r="E8148" i="2" s="1"/>
  <c r="B8148" i="2"/>
  <c r="A8155" i="2"/>
  <c r="C8155" i="2"/>
  <c r="D8155" i="2" s="1"/>
  <c r="E8155" i="2" s="1"/>
  <c r="B8155" i="2"/>
  <c r="A8187" i="2"/>
  <c r="C8187" i="2"/>
  <c r="D8187" i="2" s="1"/>
  <c r="E8187" i="2" s="1"/>
  <c r="B8187" i="2"/>
  <c r="A8152" i="2"/>
  <c r="C8152" i="2"/>
  <c r="D8152" i="2"/>
  <c r="E8152" i="2" s="1"/>
  <c r="B8152" i="2"/>
  <c r="A8183" i="2"/>
  <c r="C8183" i="2"/>
  <c r="D8183" i="2" s="1"/>
  <c r="E8183" i="2" s="1"/>
  <c r="B8183" i="2"/>
  <c r="A8167" i="2"/>
  <c r="C8167" i="2"/>
  <c r="D8167" i="2" s="1"/>
  <c r="E8167" i="2" s="1"/>
  <c r="B8167" i="2"/>
  <c r="A8151" i="2"/>
  <c r="C8151" i="2"/>
  <c r="D8151" i="2" s="1"/>
  <c r="E8151" i="2" s="1"/>
  <c r="B8151" i="2"/>
  <c r="A8147" i="2"/>
  <c r="C8147" i="2"/>
  <c r="D8147" i="2" s="1"/>
  <c r="E8147" i="2" s="1"/>
  <c r="B8147" i="2"/>
  <c r="A8160" i="2"/>
  <c r="C8160" i="2"/>
  <c r="D8160" i="2" s="1"/>
  <c r="E8160" i="2" s="1"/>
  <c r="B8160" i="2"/>
  <c r="A8156" i="2"/>
  <c r="C8156" i="2"/>
  <c r="D8156" i="2" s="1"/>
  <c r="E8156" i="2" s="1"/>
  <c r="B8156" i="2"/>
  <c r="A8225" i="2"/>
  <c r="C8225" i="2"/>
  <c r="D8225" i="2" s="1"/>
  <c r="E8225" i="2" s="1"/>
  <c r="B8225" i="2"/>
  <c r="A8202" i="2"/>
  <c r="C8202" i="2"/>
  <c r="D8202" i="2" s="1"/>
  <c r="E8202" i="2" s="1"/>
  <c r="B8202" i="2"/>
  <c r="A8213" i="2"/>
  <c r="C8213" i="2"/>
  <c r="D8213" i="2" s="1"/>
  <c r="E8213" i="2" s="1"/>
  <c r="B8213" i="2"/>
  <c r="A8234" i="2"/>
  <c r="C8234" i="2"/>
  <c r="D8234" i="2" s="1"/>
  <c r="E8234" i="2" s="1"/>
  <c r="B8234" i="2"/>
  <c r="A8241" i="2"/>
  <c r="C8241" i="2"/>
  <c r="D8241" i="2" s="1"/>
  <c r="E8241" i="2" s="1"/>
  <c r="B8241" i="2"/>
  <c r="A8229" i="2"/>
  <c r="C8229" i="2"/>
  <c r="D8229" i="2" s="1"/>
  <c r="E8229" i="2" s="1"/>
  <c r="B8229" i="2"/>
  <c r="A8174" i="2"/>
  <c r="C8174" i="2"/>
  <c r="D8174" i="2" s="1"/>
  <c r="E8174" i="2" s="1"/>
  <c r="B8174" i="2"/>
  <c r="A8197" i="2"/>
  <c r="C8197" i="2"/>
  <c r="D8197" i="2" s="1"/>
  <c r="E8197" i="2" s="1"/>
  <c r="B8197" i="2"/>
  <c r="A8218" i="2"/>
  <c r="C8218" i="2"/>
  <c r="D8218" i="2" s="1"/>
  <c r="E8218" i="2" s="1"/>
  <c r="B8218" i="2"/>
  <c r="A8185" i="2"/>
  <c r="C8185" i="2"/>
  <c r="D8185" i="2" s="1"/>
  <c r="E8185" i="2" s="1"/>
  <c r="B8185" i="2"/>
  <c r="A8206" i="2"/>
  <c r="C8206" i="2"/>
  <c r="D8206" i="2" s="1"/>
  <c r="E8206" i="2" s="1"/>
  <c r="B8206" i="2"/>
  <c r="A8190" i="2"/>
  <c r="C8190" i="2"/>
  <c r="D8190" i="2" s="1"/>
  <c r="E8190" i="2" s="1"/>
  <c r="B8190" i="2"/>
  <c r="A8180" i="2"/>
  <c r="C8180" i="2"/>
  <c r="D8180" i="2" s="1"/>
  <c r="E8180" i="2" s="1"/>
  <c r="B8180" i="2"/>
  <c r="A8184" i="2"/>
  <c r="C8184" i="2"/>
  <c r="D8184" i="2" s="1"/>
  <c r="E8184" i="2" s="1"/>
  <c r="B8184" i="2"/>
  <c r="A8171" i="2"/>
  <c r="C8171" i="2"/>
  <c r="D8171" i="2" s="1"/>
  <c r="E8171" i="2" s="1"/>
  <c r="B8171" i="2"/>
  <c r="A8175" i="2"/>
  <c r="C8175" i="2"/>
  <c r="D8175" i="2" s="1"/>
  <c r="E8175" i="2" s="1"/>
  <c r="B8175" i="2"/>
  <c r="A8191" i="2"/>
  <c r="C8191" i="2"/>
  <c r="D8191" i="2" s="1"/>
  <c r="E8191" i="2" s="1"/>
  <c r="B8191" i="2"/>
  <c r="A8207" i="2"/>
  <c r="C8207" i="2"/>
  <c r="D8207" i="2" s="1"/>
  <c r="E8207" i="2" s="1"/>
  <c r="B8207" i="2"/>
  <c r="A8176" i="2"/>
  <c r="C8176" i="2"/>
  <c r="D8176" i="2" s="1"/>
  <c r="E8176" i="2" s="1"/>
  <c r="B8176" i="2"/>
  <c r="A8211" i="2"/>
  <c r="C8211" i="2"/>
  <c r="D8211" i="2" s="1"/>
  <c r="E8211" i="2" s="1"/>
  <c r="B8211" i="2"/>
  <c r="A8179" i="2"/>
  <c r="C8179" i="2"/>
  <c r="D8179" i="2" s="1"/>
  <c r="E8179" i="2" s="1"/>
  <c r="B8179" i="2"/>
  <c r="A8172" i="2"/>
  <c r="C8172" i="2"/>
  <c r="D8172" i="2" s="1"/>
  <c r="E8172" i="2" s="1"/>
  <c r="B8172" i="2"/>
  <c r="A8192" i="2"/>
  <c r="C8192" i="2"/>
  <c r="D8192" i="2" s="1"/>
  <c r="E8192" i="2" s="1"/>
  <c r="B8192" i="2"/>
  <c r="A8214" i="2"/>
  <c r="C8214" i="2"/>
  <c r="D8214" i="2"/>
  <c r="E8214" i="2" s="1"/>
  <c r="B8214" i="2"/>
  <c r="A8230" i="2"/>
  <c r="C8230" i="2"/>
  <c r="D8230" i="2" s="1"/>
  <c r="E8230" i="2" s="1"/>
  <c r="B8230" i="2"/>
  <c r="A8209" i="2"/>
  <c r="C8209" i="2"/>
  <c r="D8209" i="2" s="1"/>
  <c r="E8209" i="2" s="1"/>
  <c r="B8209" i="2"/>
  <c r="A8242" i="2"/>
  <c r="C8242" i="2"/>
  <c r="D8242" i="2" s="1"/>
  <c r="E8242" i="2" s="1"/>
  <c r="B8242" i="2"/>
  <c r="A8221" i="2"/>
  <c r="C8221" i="2"/>
  <c r="D8221" i="2" s="1"/>
  <c r="E8221" i="2" s="1"/>
  <c r="B8221" i="2"/>
  <c r="A8198" i="2"/>
  <c r="C8198" i="2"/>
  <c r="D8198" i="2" s="1"/>
  <c r="E8198" i="2" s="1"/>
  <c r="B8198" i="2"/>
  <c r="A8253" i="2"/>
  <c r="C8253" i="2"/>
  <c r="D8253" i="2" s="1"/>
  <c r="E8253" i="2" s="1"/>
  <c r="B8253" i="2"/>
  <c r="A8265" i="2"/>
  <c r="C8265" i="2"/>
  <c r="D8265" i="2" s="1"/>
  <c r="E8265" i="2" s="1"/>
  <c r="B8265" i="2"/>
  <c r="A8258" i="2"/>
  <c r="C8258" i="2"/>
  <c r="D8258" i="2" s="1"/>
  <c r="E8258" i="2" s="1"/>
  <c r="B8258" i="2"/>
  <c r="A8237" i="2"/>
  <c r="C8237" i="2"/>
  <c r="D8237" i="2" s="1"/>
  <c r="E8237" i="2" s="1"/>
  <c r="B8237" i="2"/>
  <c r="A8226" i="2"/>
  <c r="C8226" i="2"/>
  <c r="D8226" i="2" s="1"/>
  <c r="E8226" i="2" s="1"/>
  <c r="B8226" i="2"/>
  <c r="A8249" i="2"/>
  <c r="C8249" i="2"/>
  <c r="D8249" i="2" s="1"/>
  <c r="E8249" i="2" s="1"/>
  <c r="B8249" i="2"/>
  <c r="A8216" i="2"/>
  <c r="C8216" i="2"/>
  <c r="D8216" i="2" s="1"/>
  <c r="E8216" i="2" s="1"/>
  <c r="B8216" i="2"/>
  <c r="A8196" i="2"/>
  <c r="C8196" i="2"/>
  <c r="D8196" i="2" s="1"/>
  <c r="E8196" i="2" s="1"/>
  <c r="B8196" i="2"/>
  <c r="A8203" i="2"/>
  <c r="C8203" i="2"/>
  <c r="D8203" i="2" s="1"/>
  <c r="E8203" i="2" s="1"/>
  <c r="B8203" i="2"/>
  <c r="A8235" i="2"/>
  <c r="C8235" i="2"/>
  <c r="D8235" i="2" s="1"/>
  <c r="E8235" i="2" s="1"/>
  <c r="B8235" i="2"/>
  <c r="A8200" i="2"/>
  <c r="C8200" i="2"/>
  <c r="D8200" i="2" s="1"/>
  <c r="E8200" i="2" s="1"/>
  <c r="B8200" i="2"/>
  <c r="A8231" i="2"/>
  <c r="C8231" i="2"/>
  <c r="D8231" i="2" s="1"/>
  <c r="E8231" i="2" s="1"/>
  <c r="B8231" i="2"/>
  <c r="A8215" i="2"/>
  <c r="C8215" i="2"/>
  <c r="D8215" i="2" s="1"/>
  <c r="E8215" i="2" s="1"/>
  <c r="B8215" i="2"/>
  <c r="A8199" i="2"/>
  <c r="C8199" i="2"/>
  <c r="D8199" i="2" s="1"/>
  <c r="E8199" i="2" s="1"/>
  <c r="B8199" i="2"/>
  <c r="A8195" i="2"/>
  <c r="C8195" i="2"/>
  <c r="D8195" i="2" s="1"/>
  <c r="E8195" i="2" s="1"/>
  <c r="B8195" i="2"/>
  <c r="A8208" i="2"/>
  <c r="C8208" i="2"/>
  <c r="D8208" i="2" s="1"/>
  <c r="E8208" i="2" s="1"/>
  <c r="B8208" i="2"/>
  <c r="A8204" i="2"/>
  <c r="C8204" i="2"/>
  <c r="D8204" i="2"/>
  <c r="E8204" i="2" s="1"/>
  <c r="B8204" i="2"/>
  <c r="A8273" i="2"/>
  <c r="C8273" i="2"/>
  <c r="D8273" i="2" s="1"/>
  <c r="E8273" i="2" s="1"/>
  <c r="B8273" i="2"/>
  <c r="A8250" i="2"/>
  <c r="C8250" i="2"/>
  <c r="D8250" i="2" s="1"/>
  <c r="E8250" i="2" s="1"/>
  <c r="B8250" i="2"/>
  <c r="A8261" i="2"/>
  <c r="C8261" i="2"/>
  <c r="D8261" i="2" s="1"/>
  <c r="E8261" i="2" s="1"/>
  <c r="B8261" i="2"/>
  <c r="A8282" i="2"/>
  <c r="C8282" i="2"/>
  <c r="D8282" i="2" s="1"/>
  <c r="E8282" i="2" s="1"/>
  <c r="B8282" i="2"/>
  <c r="A8289" i="2"/>
  <c r="C8289" i="2"/>
  <c r="D8289" i="2" s="1"/>
  <c r="E8289" i="2" s="1"/>
  <c r="B8289" i="2"/>
  <c r="A8277" i="2"/>
  <c r="C8277" i="2"/>
  <c r="D8277" i="2" s="1"/>
  <c r="E8277" i="2" s="1"/>
  <c r="B8277" i="2"/>
  <c r="A8222" i="2"/>
  <c r="C8222" i="2"/>
  <c r="D8222" i="2" s="1"/>
  <c r="E8222" i="2" s="1"/>
  <c r="B8222" i="2"/>
  <c r="A8245" i="2"/>
  <c r="C8245" i="2"/>
  <c r="D8245" i="2"/>
  <c r="E8245" i="2" s="1"/>
  <c r="B8245" i="2"/>
  <c r="A8266" i="2"/>
  <c r="C8266" i="2"/>
  <c r="D8266" i="2"/>
  <c r="E8266" i="2" s="1"/>
  <c r="B8266" i="2"/>
  <c r="A8233" i="2"/>
  <c r="C8233" i="2"/>
  <c r="D8233" i="2" s="1"/>
  <c r="E8233" i="2" s="1"/>
  <c r="B8233" i="2"/>
  <c r="A8254" i="2"/>
  <c r="C8254" i="2"/>
  <c r="D8254" i="2" s="1"/>
  <c r="E8254" i="2" s="1"/>
  <c r="B8254" i="2"/>
  <c r="A8238" i="2"/>
  <c r="C8238" i="2"/>
  <c r="D8238" i="2" s="1"/>
  <c r="E8238" i="2" s="1"/>
  <c r="B8238" i="2"/>
  <c r="A8228" i="2"/>
  <c r="C8228" i="2"/>
  <c r="D8228" i="2" s="1"/>
  <c r="E8228" i="2" s="1"/>
  <c r="B8228" i="2"/>
  <c r="A8232" i="2"/>
  <c r="C8232" i="2"/>
  <c r="D8232" i="2" s="1"/>
  <c r="E8232" i="2" s="1"/>
  <c r="B8232" i="2"/>
  <c r="A8219" i="2"/>
  <c r="C8219" i="2"/>
  <c r="D8219" i="2" s="1"/>
  <c r="E8219" i="2" s="1"/>
  <c r="B8219" i="2"/>
  <c r="A8223" i="2"/>
  <c r="C8223" i="2"/>
  <c r="D8223" i="2" s="1"/>
  <c r="E8223" i="2" s="1"/>
  <c r="B8223" i="2"/>
  <c r="A8239" i="2"/>
  <c r="C8239" i="2"/>
  <c r="D8239" i="2" s="1"/>
  <c r="E8239" i="2" s="1"/>
  <c r="B8239" i="2"/>
  <c r="A8255" i="2"/>
  <c r="C8255" i="2"/>
  <c r="D8255" i="2" s="1"/>
  <c r="E8255" i="2" s="1"/>
  <c r="B8255" i="2"/>
  <c r="A8224" i="2"/>
  <c r="C8224" i="2"/>
  <c r="D8224" i="2" s="1"/>
  <c r="E8224" i="2" s="1"/>
  <c r="B8224" i="2"/>
  <c r="A8259" i="2"/>
  <c r="C8259" i="2"/>
  <c r="D8259" i="2" s="1"/>
  <c r="E8259" i="2" s="1"/>
  <c r="B8259" i="2"/>
  <c r="A8227" i="2"/>
  <c r="C8227" i="2"/>
  <c r="D8227" i="2" s="1"/>
  <c r="E8227" i="2" s="1"/>
  <c r="B8227" i="2"/>
  <c r="A8220" i="2"/>
  <c r="C8220" i="2"/>
  <c r="D8220" i="2" s="1"/>
  <c r="E8220" i="2" s="1"/>
  <c r="B8220" i="2"/>
  <c r="A8240" i="2"/>
  <c r="C8240" i="2"/>
  <c r="D8240" i="2" s="1"/>
  <c r="E8240" i="2" s="1"/>
  <c r="B8240" i="2"/>
  <c r="A8262" i="2"/>
  <c r="C8262" i="2"/>
  <c r="D8262" i="2" s="1"/>
  <c r="E8262" i="2" s="1"/>
  <c r="B8262" i="2"/>
  <c r="A8278" i="2"/>
  <c r="C8278" i="2"/>
  <c r="D8278" i="2" s="1"/>
  <c r="E8278" i="2" s="1"/>
  <c r="B8278" i="2"/>
  <c r="A8257" i="2"/>
  <c r="C8257" i="2"/>
  <c r="D8257" i="2" s="1"/>
  <c r="E8257" i="2" s="1"/>
  <c r="B8257" i="2"/>
  <c r="A8290" i="2"/>
  <c r="C8290" i="2"/>
  <c r="D8290" i="2" s="1"/>
  <c r="E8290" i="2" s="1"/>
  <c r="B8290" i="2"/>
  <c r="A8269" i="2"/>
  <c r="C8269" i="2"/>
  <c r="D8269" i="2" s="1"/>
  <c r="E8269" i="2" s="1"/>
  <c r="B8269" i="2"/>
  <c r="A8246" i="2"/>
  <c r="C8246" i="2"/>
  <c r="D8246" i="2" s="1"/>
  <c r="E8246" i="2" s="1"/>
  <c r="B8246" i="2"/>
  <c r="A8301" i="2"/>
  <c r="C8301" i="2"/>
  <c r="D8301" i="2" s="1"/>
  <c r="E8301" i="2" s="1"/>
  <c r="B8301" i="2"/>
  <c r="A8313" i="2"/>
  <c r="C8313" i="2"/>
  <c r="D8313" i="2" s="1"/>
  <c r="E8313" i="2" s="1"/>
  <c r="B8313" i="2"/>
  <c r="A8306" i="2"/>
  <c r="C8306" i="2"/>
  <c r="D8306" i="2" s="1"/>
  <c r="E8306" i="2" s="1"/>
  <c r="B8306" i="2"/>
  <c r="A8285" i="2"/>
  <c r="C8285" i="2"/>
  <c r="D8285" i="2" s="1"/>
  <c r="E8285" i="2" s="1"/>
  <c r="B8285" i="2"/>
  <c r="A8274" i="2"/>
  <c r="C8274" i="2"/>
  <c r="D8274" i="2" s="1"/>
  <c r="E8274" i="2" s="1"/>
  <c r="B8274" i="2"/>
  <c r="A8297" i="2"/>
  <c r="C8297" i="2"/>
  <c r="D8297" i="2" s="1"/>
  <c r="E8297" i="2" s="1"/>
  <c r="B8297" i="2"/>
  <c r="A8264" i="2"/>
  <c r="C8264" i="2"/>
  <c r="D8264" i="2" s="1"/>
  <c r="E8264" i="2" s="1"/>
  <c r="B8264" i="2"/>
  <c r="A8244" i="2"/>
  <c r="C8244" i="2"/>
  <c r="D8244" i="2" s="1"/>
  <c r="E8244" i="2" s="1"/>
  <c r="B8244" i="2"/>
  <c r="A8251" i="2"/>
  <c r="C8251" i="2"/>
  <c r="D8251" i="2" s="1"/>
  <c r="E8251" i="2" s="1"/>
  <c r="B8251" i="2"/>
  <c r="A8283" i="2"/>
  <c r="C8283" i="2"/>
  <c r="D8283" i="2" s="1"/>
  <c r="E8283" i="2" s="1"/>
  <c r="B8283" i="2"/>
  <c r="A8248" i="2"/>
  <c r="C8248" i="2"/>
  <c r="D8248" i="2" s="1"/>
  <c r="E8248" i="2" s="1"/>
  <c r="B8248" i="2"/>
  <c r="A8279" i="2"/>
  <c r="C8279" i="2"/>
  <c r="D8279" i="2" s="1"/>
  <c r="E8279" i="2" s="1"/>
  <c r="B8279" i="2"/>
  <c r="A8263" i="2"/>
  <c r="C8263" i="2"/>
  <c r="D8263" i="2" s="1"/>
  <c r="E8263" i="2" s="1"/>
  <c r="B8263" i="2"/>
  <c r="A8247" i="2"/>
  <c r="C8247" i="2"/>
  <c r="D8247" i="2" s="1"/>
  <c r="E8247" i="2" s="1"/>
  <c r="B8247" i="2"/>
  <c r="A8243" i="2"/>
  <c r="C8243" i="2"/>
  <c r="D8243" i="2" s="1"/>
  <c r="E8243" i="2" s="1"/>
  <c r="B8243" i="2"/>
  <c r="A8256" i="2"/>
  <c r="C8256" i="2"/>
  <c r="D8256" i="2" s="1"/>
  <c r="E8256" i="2" s="1"/>
  <c r="B8256" i="2"/>
  <c r="A8252" i="2"/>
  <c r="C8252" i="2"/>
  <c r="D8252" i="2" s="1"/>
  <c r="E8252" i="2" s="1"/>
  <c r="B8252" i="2"/>
  <c r="A8321" i="2"/>
  <c r="C8321" i="2"/>
  <c r="D8321" i="2" s="1"/>
  <c r="E8321" i="2" s="1"/>
  <c r="B8321" i="2"/>
  <c r="A8298" i="2"/>
  <c r="C8298" i="2"/>
  <c r="D8298" i="2" s="1"/>
  <c r="E8298" i="2" s="1"/>
  <c r="B8298" i="2"/>
  <c r="A8309" i="2"/>
  <c r="C8309" i="2"/>
  <c r="D8309" i="2" s="1"/>
  <c r="E8309" i="2" s="1"/>
  <c r="B8309" i="2"/>
  <c r="A8330" i="2"/>
  <c r="C8330" i="2"/>
  <c r="D8330" i="2" s="1"/>
  <c r="E8330" i="2" s="1"/>
  <c r="B8330" i="2"/>
  <c r="A8337" i="2"/>
  <c r="C8337" i="2"/>
  <c r="D8337" i="2" s="1"/>
  <c r="E8337" i="2" s="1"/>
  <c r="B8337" i="2"/>
  <c r="A8325" i="2"/>
  <c r="C8325" i="2"/>
  <c r="D8325" i="2" s="1"/>
  <c r="E8325" i="2" s="1"/>
  <c r="B8325" i="2"/>
  <c r="A8270" i="2"/>
  <c r="C8270" i="2"/>
  <c r="D8270" i="2" s="1"/>
  <c r="E8270" i="2" s="1"/>
  <c r="B8270" i="2"/>
  <c r="A8293" i="2"/>
  <c r="C8293" i="2"/>
  <c r="D8293" i="2" s="1"/>
  <c r="E8293" i="2" s="1"/>
  <c r="B8293" i="2"/>
  <c r="A8314" i="2"/>
  <c r="C8314" i="2"/>
  <c r="D8314" i="2" s="1"/>
  <c r="E8314" i="2" s="1"/>
  <c r="B8314" i="2"/>
  <c r="A8281" i="2"/>
  <c r="C8281" i="2"/>
  <c r="D8281" i="2" s="1"/>
  <c r="E8281" i="2" s="1"/>
  <c r="B8281" i="2"/>
  <c r="A8302" i="2"/>
  <c r="C8302" i="2"/>
  <c r="D8302" i="2" s="1"/>
  <c r="E8302" i="2" s="1"/>
  <c r="B8302" i="2"/>
  <c r="A8286" i="2"/>
  <c r="C8286" i="2"/>
  <c r="D8286" i="2" s="1"/>
  <c r="E8286" i="2" s="1"/>
  <c r="B8286" i="2"/>
  <c r="A8276" i="2"/>
  <c r="C8276" i="2"/>
  <c r="D8276" i="2" s="1"/>
  <c r="E8276" i="2" s="1"/>
  <c r="B8276" i="2"/>
  <c r="A8280" i="2"/>
  <c r="C8280" i="2"/>
  <c r="D8280" i="2" s="1"/>
  <c r="E8280" i="2" s="1"/>
  <c r="B8280" i="2"/>
  <c r="A8267" i="2"/>
  <c r="C8267" i="2"/>
  <c r="D8267" i="2" s="1"/>
  <c r="E8267" i="2" s="1"/>
  <c r="B8267" i="2"/>
  <c r="A8271" i="2"/>
  <c r="C8271" i="2"/>
  <c r="D8271" i="2" s="1"/>
  <c r="E8271" i="2" s="1"/>
  <c r="B8271" i="2"/>
  <c r="A8287" i="2"/>
  <c r="C8287" i="2"/>
  <c r="D8287" i="2" s="1"/>
  <c r="E8287" i="2" s="1"/>
  <c r="B8287" i="2"/>
  <c r="A8303" i="2"/>
  <c r="C8303" i="2"/>
  <c r="D8303" i="2" s="1"/>
  <c r="E8303" i="2" s="1"/>
  <c r="B8303" i="2"/>
  <c r="A8272" i="2"/>
  <c r="C8272" i="2"/>
  <c r="D8272" i="2" s="1"/>
  <c r="E8272" i="2" s="1"/>
  <c r="B8272" i="2"/>
  <c r="A8307" i="2"/>
  <c r="C8307" i="2"/>
  <c r="D8307" i="2" s="1"/>
  <c r="E8307" i="2" s="1"/>
  <c r="B8307" i="2"/>
  <c r="A8275" i="2"/>
  <c r="C8275" i="2"/>
  <c r="D8275" i="2" s="1"/>
  <c r="E8275" i="2" s="1"/>
  <c r="B8275" i="2"/>
  <c r="A8268" i="2"/>
  <c r="C8268" i="2"/>
  <c r="D8268" i="2" s="1"/>
  <c r="E8268" i="2" s="1"/>
  <c r="B8268" i="2"/>
  <c r="A8288" i="2"/>
  <c r="C8288" i="2"/>
  <c r="D8288" i="2" s="1"/>
  <c r="E8288" i="2" s="1"/>
  <c r="B8288" i="2"/>
  <c r="A8310" i="2"/>
  <c r="C8310" i="2"/>
  <c r="D8310" i="2"/>
  <c r="E8310" i="2" s="1"/>
  <c r="B8310" i="2"/>
  <c r="A8326" i="2"/>
  <c r="C8326" i="2"/>
  <c r="D8326" i="2" s="1"/>
  <c r="E8326" i="2" s="1"/>
  <c r="B8326" i="2"/>
  <c r="A8305" i="2"/>
  <c r="C8305" i="2"/>
  <c r="D8305" i="2" s="1"/>
  <c r="E8305" i="2" s="1"/>
  <c r="B8305" i="2"/>
  <c r="A8338" i="2"/>
  <c r="C8338" i="2"/>
  <c r="D8338" i="2" s="1"/>
  <c r="E8338" i="2" s="1"/>
  <c r="B8338" i="2"/>
  <c r="A8317" i="2"/>
  <c r="C8317" i="2"/>
  <c r="D8317" i="2" s="1"/>
  <c r="E8317" i="2" s="1"/>
  <c r="B8317" i="2"/>
  <c r="A8294" i="2"/>
  <c r="C8294" i="2"/>
  <c r="D8294" i="2" s="1"/>
  <c r="E8294" i="2" s="1"/>
  <c r="B8294" i="2"/>
  <c r="A8349" i="2"/>
  <c r="C8349" i="2"/>
  <c r="D8349" i="2" s="1"/>
  <c r="E8349" i="2" s="1"/>
  <c r="B8349" i="2"/>
  <c r="A8361" i="2"/>
  <c r="C8361" i="2"/>
  <c r="D8361" i="2" s="1"/>
  <c r="E8361" i="2" s="1"/>
  <c r="B8361" i="2"/>
  <c r="A8354" i="2"/>
  <c r="C8354" i="2"/>
  <c r="D8354" i="2" s="1"/>
  <c r="E8354" i="2" s="1"/>
  <c r="B8354" i="2"/>
  <c r="A8333" i="2"/>
  <c r="C8333" i="2"/>
  <c r="D8333" i="2" s="1"/>
  <c r="E8333" i="2" s="1"/>
  <c r="B8333" i="2"/>
  <c r="A8322" i="2"/>
  <c r="C8322" i="2"/>
  <c r="D8322" i="2" s="1"/>
  <c r="E8322" i="2" s="1"/>
  <c r="B8322" i="2"/>
  <c r="A8345" i="2"/>
  <c r="C8345" i="2"/>
  <c r="D8345" i="2" s="1"/>
  <c r="E8345" i="2" s="1"/>
  <c r="B8345" i="2"/>
  <c r="A8312" i="2"/>
  <c r="C8312" i="2"/>
  <c r="D8312" i="2" s="1"/>
  <c r="E8312" i="2" s="1"/>
  <c r="B8312" i="2"/>
  <c r="A8292" i="2"/>
  <c r="C8292" i="2"/>
  <c r="D8292" i="2" s="1"/>
  <c r="E8292" i="2" s="1"/>
  <c r="B8292" i="2"/>
  <c r="A8299" i="2"/>
  <c r="C8299" i="2"/>
  <c r="D8299" i="2" s="1"/>
  <c r="E8299" i="2" s="1"/>
  <c r="B8299" i="2"/>
  <c r="A8331" i="2"/>
  <c r="C8331" i="2"/>
  <c r="D8331" i="2" s="1"/>
  <c r="E8331" i="2" s="1"/>
  <c r="B8331" i="2"/>
  <c r="A8296" i="2"/>
  <c r="C8296" i="2"/>
  <c r="D8296" i="2" s="1"/>
  <c r="E8296" i="2" s="1"/>
  <c r="B8296" i="2"/>
  <c r="A8327" i="2"/>
  <c r="C8327" i="2"/>
  <c r="D8327" i="2" s="1"/>
  <c r="E8327" i="2" s="1"/>
  <c r="B8327" i="2"/>
  <c r="A8311" i="2"/>
  <c r="C8311" i="2"/>
  <c r="D8311" i="2" s="1"/>
  <c r="E8311" i="2" s="1"/>
  <c r="B8311" i="2"/>
  <c r="A8295" i="2"/>
  <c r="C8295" i="2"/>
  <c r="D8295" i="2" s="1"/>
  <c r="E8295" i="2" s="1"/>
  <c r="B8295" i="2"/>
  <c r="A8291" i="2"/>
  <c r="C8291" i="2"/>
  <c r="D8291" i="2" s="1"/>
  <c r="E8291" i="2" s="1"/>
  <c r="B8291" i="2"/>
  <c r="A8304" i="2"/>
  <c r="C8304" i="2"/>
  <c r="D8304" i="2" s="1"/>
  <c r="E8304" i="2" s="1"/>
  <c r="B8304" i="2"/>
  <c r="A8300" i="2"/>
  <c r="C8300" i="2"/>
  <c r="D8300" i="2" s="1"/>
  <c r="E8300" i="2" s="1"/>
  <c r="B8300" i="2"/>
  <c r="A8369" i="2"/>
  <c r="C8369" i="2"/>
  <c r="D8369" i="2" s="1"/>
  <c r="E8369" i="2" s="1"/>
  <c r="B8369" i="2"/>
  <c r="A8346" i="2"/>
  <c r="C8346" i="2"/>
  <c r="D8346" i="2" s="1"/>
  <c r="E8346" i="2" s="1"/>
  <c r="B8346" i="2"/>
  <c r="A8357" i="2"/>
  <c r="C8357" i="2"/>
  <c r="D8357" i="2" s="1"/>
  <c r="E8357" i="2" s="1"/>
  <c r="B8357" i="2"/>
  <c r="A8378" i="2"/>
  <c r="C8378" i="2"/>
  <c r="D8378" i="2" s="1"/>
  <c r="E8378" i="2" s="1"/>
  <c r="B8378" i="2"/>
  <c r="A8385" i="2"/>
  <c r="C8385" i="2"/>
  <c r="D8385" i="2" s="1"/>
  <c r="E8385" i="2" s="1"/>
  <c r="B8385" i="2"/>
  <c r="A8373" i="2"/>
  <c r="C8373" i="2"/>
  <c r="D8373" i="2" s="1"/>
  <c r="E8373" i="2" s="1"/>
  <c r="B8373" i="2"/>
  <c r="A8318" i="2"/>
  <c r="C8318" i="2"/>
  <c r="D8318" i="2" s="1"/>
  <c r="E8318" i="2" s="1"/>
  <c r="B8318" i="2"/>
  <c r="A8341" i="2"/>
  <c r="C8341" i="2"/>
  <c r="D8341" i="2" s="1"/>
  <c r="E8341" i="2" s="1"/>
  <c r="B8341" i="2"/>
  <c r="A8362" i="2"/>
  <c r="C8362" i="2"/>
  <c r="D8362" i="2" s="1"/>
  <c r="E8362" i="2" s="1"/>
  <c r="B8362" i="2"/>
  <c r="A8329" i="2"/>
  <c r="C8329" i="2"/>
  <c r="D8329" i="2" s="1"/>
  <c r="E8329" i="2" s="1"/>
  <c r="B8329" i="2"/>
  <c r="A8350" i="2"/>
  <c r="C8350" i="2"/>
  <c r="D8350" i="2" s="1"/>
  <c r="E8350" i="2" s="1"/>
  <c r="B8350" i="2"/>
  <c r="A8334" i="2"/>
  <c r="C8334" i="2"/>
  <c r="D8334" i="2" s="1"/>
  <c r="E8334" i="2" s="1"/>
  <c r="B8334" i="2"/>
  <c r="A8324" i="2"/>
  <c r="C8324" i="2"/>
  <c r="D8324" i="2" s="1"/>
  <c r="E8324" i="2" s="1"/>
  <c r="B8324" i="2"/>
  <c r="A8328" i="2"/>
  <c r="C8328" i="2"/>
  <c r="D8328" i="2" s="1"/>
  <c r="E8328" i="2" s="1"/>
  <c r="B8328" i="2"/>
  <c r="A8315" i="2"/>
  <c r="C8315" i="2"/>
  <c r="D8315" i="2" s="1"/>
  <c r="E8315" i="2" s="1"/>
  <c r="B8315" i="2"/>
  <c r="A8319" i="2"/>
  <c r="C8319" i="2"/>
  <c r="D8319" i="2" s="1"/>
  <c r="E8319" i="2" s="1"/>
  <c r="B8319" i="2"/>
  <c r="A8335" i="2"/>
  <c r="C8335" i="2"/>
  <c r="D8335" i="2" s="1"/>
  <c r="E8335" i="2" s="1"/>
  <c r="B8335" i="2"/>
  <c r="A8351" i="2"/>
  <c r="C8351" i="2"/>
  <c r="D8351" i="2" s="1"/>
  <c r="E8351" i="2" s="1"/>
  <c r="B8351" i="2"/>
  <c r="A8320" i="2"/>
  <c r="C8320" i="2"/>
  <c r="D8320" i="2" s="1"/>
  <c r="E8320" i="2" s="1"/>
  <c r="B8320" i="2"/>
  <c r="A8355" i="2"/>
  <c r="C8355" i="2"/>
  <c r="D8355" i="2" s="1"/>
  <c r="E8355" i="2" s="1"/>
  <c r="B8355" i="2"/>
  <c r="A8323" i="2"/>
  <c r="C8323" i="2"/>
  <c r="D8323" i="2" s="1"/>
  <c r="E8323" i="2" s="1"/>
  <c r="B8323" i="2"/>
  <c r="A8316" i="2"/>
  <c r="C8316" i="2"/>
  <c r="D8316" i="2" s="1"/>
  <c r="E8316" i="2" s="1"/>
  <c r="B8316" i="2"/>
  <c r="A8336" i="2"/>
  <c r="C8336" i="2"/>
  <c r="D8336" i="2" s="1"/>
  <c r="E8336" i="2" s="1"/>
  <c r="B8336" i="2"/>
  <c r="A8358" i="2"/>
  <c r="C8358" i="2"/>
  <c r="D8358" i="2" s="1"/>
  <c r="E8358" i="2" s="1"/>
  <c r="B8358" i="2"/>
  <c r="A8374" i="2"/>
  <c r="C8374" i="2"/>
  <c r="D8374" i="2" s="1"/>
  <c r="E8374" i="2" s="1"/>
  <c r="B8374" i="2"/>
  <c r="A8353" i="2"/>
  <c r="C8353" i="2"/>
  <c r="D8353" i="2" s="1"/>
  <c r="E8353" i="2" s="1"/>
  <c r="B8353" i="2"/>
  <c r="A8386" i="2"/>
  <c r="C8386" i="2"/>
  <c r="D8386" i="2"/>
  <c r="E8386" i="2" s="1"/>
  <c r="B8386" i="2"/>
  <c r="A8365" i="2"/>
  <c r="C8365" i="2"/>
  <c r="D8365" i="2" s="1"/>
  <c r="E8365" i="2" s="1"/>
  <c r="B8365" i="2"/>
  <c r="A8342" i="2"/>
  <c r="C8342" i="2"/>
  <c r="D8342" i="2" s="1"/>
  <c r="E8342" i="2" s="1"/>
  <c r="B8342" i="2"/>
  <c r="A8397" i="2"/>
  <c r="C8397" i="2"/>
  <c r="D8397" i="2" s="1"/>
  <c r="E8397" i="2" s="1"/>
  <c r="B8397" i="2"/>
  <c r="A8409" i="2"/>
  <c r="C8409" i="2"/>
  <c r="D8409" i="2" s="1"/>
  <c r="E8409" i="2" s="1"/>
  <c r="B8409" i="2"/>
  <c r="A8402" i="2"/>
  <c r="C8402" i="2"/>
  <c r="D8402" i="2" s="1"/>
  <c r="E8402" i="2" s="1"/>
  <c r="B8402" i="2"/>
  <c r="A8381" i="2"/>
  <c r="C8381" i="2"/>
  <c r="D8381" i="2" s="1"/>
  <c r="E8381" i="2" s="1"/>
  <c r="B8381" i="2"/>
  <c r="A8370" i="2"/>
  <c r="C8370" i="2"/>
  <c r="D8370" i="2" s="1"/>
  <c r="E8370" i="2" s="1"/>
  <c r="B8370" i="2"/>
  <c r="A8393" i="2"/>
  <c r="C8393" i="2"/>
  <c r="D8393" i="2" s="1"/>
  <c r="E8393" i="2" s="1"/>
  <c r="B8393" i="2"/>
  <c r="A8360" i="2"/>
  <c r="C8360" i="2"/>
  <c r="D8360" i="2" s="1"/>
  <c r="E8360" i="2" s="1"/>
  <c r="B8360" i="2"/>
  <c r="A8340" i="2"/>
  <c r="C8340" i="2"/>
  <c r="D8340" i="2" s="1"/>
  <c r="E8340" i="2" s="1"/>
  <c r="B8340" i="2"/>
  <c r="A8347" i="2"/>
  <c r="C8347" i="2"/>
  <c r="D8347" i="2" s="1"/>
  <c r="E8347" i="2" s="1"/>
  <c r="B8347" i="2"/>
  <c r="A8379" i="2"/>
  <c r="C8379" i="2"/>
  <c r="D8379" i="2" s="1"/>
  <c r="E8379" i="2" s="1"/>
  <c r="B8379" i="2"/>
  <c r="A8344" i="2"/>
  <c r="C8344" i="2"/>
  <c r="D8344" i="2" s="1"/>
  <c r="E8344" i="2" s="1"/>
  <c r="B8344" i="2"/>
  <c r="A8375" i="2"/>
  <c r="C8375" i="2"/>
  <c r="D8375" i="2" s="1"/>
  <c r="E8375" i="2" s="1"/>
  <c r="B8375" i="2"/>
  <c r="A8359" i="2"/>
  <c r="C8359" i="2"/>
  <c r="D8359" i="2"/>
  <c r="E8359" i="2" s="1"/>
  <c r="B8359" i="2"/>
  <c r="A8343" i="2"/>
  <c r="C8343" i="2"/>
  <c r="D8343" i="2" s="1"/>
  <c r="E8343" i="2" s="1"/>
  <c r="B8343" i="2"/>
  <c r="A8339" i="2"/>
  <c r="C8339" i="2"/>
  <c r="D8339" i="2" s="1"/>
  <c r="E8339" i="2" s="1"/>
  <c r="B8339" i="2"/>
  <c r="A8352" i="2"/>
  <c r="C8352" i="2"/>
  <c r="D8352" i="2" s="1"/>
  <c r="E8352" i="2" s="1"/>
  <c r="B8352" i="2"/>
  <c r="A8348" i="2"/>
  <c r="C8348" i="2"/>
  <c r="D8348" i="2" s="1"/>
  <c r="E8348" i="2" s="1"/>
  <c r="B8348" i="2"/>
  <c r="A8417" i="2"/>
  <c r="C8417" i="2"/>
  <c r="D8417" i="2" s="1"/>
  <c r="E8417" i="2" s="1"/>
  <c r="B8417" i="2"/>
  <c r="A8394" i="2"/>
  <c r="C8394" i="2"/>
  <c r="D8394" i="2" s="1"/>
  <c r="E8394" i="2" s="1"/>
  <c r="B8394" i="2"/>
  <c r="A8405" i="2"/>
  <c r="C8405" i="2"/>
  <c r="D8405" i="2" s="1"/>
  <c r="E8405" i="2" s="1"/>
  <c r="B8405" i="2"/>
  <c r="A8426" i="2"/>
  <c r="C8426" i="2"/>
  <c r="D8426" i="2"/>
  <c r="E8426" i="2" s="1"/>
  <c r="B8426" i="2"/>
  <c r="A8433" i="2"/>
  <c r="C8433" i="2"/>
  <c r="D8433" i="2" s="1"/>
  <c r="E8433" i="2" s="1"/>
  <c r="B8433" i="2"/>
  <c r="A8421" i="2"/>
  <c r="C8421" i="2"/>
  <c r="D8421" i="2" s="1"/>
  <c r="E8421" i="2" s="1"/>
  <c r="B8421" i="2"/>
  <c r="A8366" i="2"/>
  <c r="C8366" i="2"/>
  <c r="D8366" i="2" s="1"/>
  <c r="E8366" i="2" s="1"/>
  <c r="B8366" i="2"/>
  <c r="A8389" i="2"/>
  <c r="C8389" i="2"/>
  <c r="D8389" i="2" s="1"/>
  <c r="E8389" i="2" s="1"/>
  <c r="B8389" i="2"/>
  <c r="A8410" i="2"/>
  <c r="C8410" i="2"/>
  <c r="D8410" i="2" s="1"/>
  <c r="E8410" i="2" s="1"/>
  <c r="B8410" i="2"/>
  <c r="A8377" i="2"/>
  <c r="C8377" i="2"/>
  <c r="D8377" i="2" s="1"/>
  <c r="E8377" i="2" s="1"/>
  <c r="B8377" i="2"/>
  <c r="A8398" i="2"/>
  <c r="C8398" i="2"/>
  <c r="D8398" i="2" s="1"/>
  <c r="E8398" i="2" s="1"/>
  <c r="B8398" i="2"/>
  <c r="A8382" i="2"/>
  <c r="C8382" i="2"/>
  <c r="D8382" i="2" s="1"/>
  <c r="E8382" i="2" s="1"/>
  <c r="B8382" i="2"/>
  <c r="A8372" i="2"/>
  <c r="C8372" i="2"/>
  <c r="D8372" i="2" s="1"/>
  <c r="E8372" i="2" s="1"/>
  <c r="B8372" i="2"/>
  <c r="A8376" i="2"/>
  <c r="C8376" i="2"/>
  <c r="D8376" i="2" s="1"/>
  <c r="E8376" i="2" s="1"/>
  <c r="B8376" i="2"/>
  <c r="A8363" i="2"/>
  <c r="C8363" i="2"/>
  <c r="D8363" i="2" s="1"/>
  <c r="E8363" i="2" s="1"/>
  <c r="B8363" i="2"/>
  <c r="A8367" i="2"/>
  <c r="C8367" i="2"/>
  <c r="D8367" i="2" s="1"/>
  <c r="E8367" i="2" s="1"/>
  <c r="B8367" i="2"/>
  <c r="A8383" i="2"/>
  <c r="C8383" i="2"/>
  <c r="D8383" i="2" s="1"/>
  <c r="E8383" i="2" s="1"/>
  <c r="B8383" i="2"/>
  <c r="A8399" i="2"/>
  <c r="C8399" i="2"/>
  <c r="D8399" i="2" s="1"/>
  <c r="E8399" i="2" s="1"/>
  <c r="B8399" i="2"/>
  <c r="A8368" i="2"/>
  <c r="C8368" i="2"/>
  <c r="D8368" i="2" s="1"/>
  <c r="E8368" i="2" s="1"/>
  <c r="B8368" i="2"/>
  <c r="A8403" i="2"/>
  <c r="C8403" i="2"/>
  <c r="D8403" i="2" s="1"/>
  <c r="E8403" i="2" s="1"/>
  <c r="B8403" i="2"/>
  <c r="A8371" i="2"/>
  <c r="C8371" i="2"/>
  <c r="D8371" i="2" s="1"/>
  <c r="E8371" i="2" s="1"/>
  <c r="B8371" i="2"/>
  <c r="A8364" i="2"/>
  <c r="C8364" i="2"/>
  <c r="D8364" i="2" s="1"/>
  <c r="E8364" i="2" s="1"/>
  <c r="B8364" i="2"/>
  <c r="A8384" i="2"/>
  <c r="C8384" i="2"/>
  <c r="D8384" i="2" s="1"/>
  <c r="E8384" i="2" s="1"/>
  <c r="B8384" i="2"/>
  <c r="A8406" i="2"/>
  <c r="C8406" i="2"/>
  <c r="D8406" i="2" s="1"/>
  <c r="E8406" i="2" s="1"/>
  <c r="B8406" i="2"/>
  <c r="A8422" i="2"/>
  <c r="C8422" i="2"/>
  <c r="D8422" i="2" s="1"/>
  <c r="E8422" i="2" s="1"/>
  <c r="B8422" i="2"/>
  <c r="A8401" i="2"/>
  <c r="C8401" i="2"/>
  <c r="D8401" i="2" s="1"/>
  <c r="E8401" i="2" s="1"/>
  <c r="B8401" i="2"/>
  <c r="A8434" i="2"/>
  <c r="C8434" i="2"/>
  <c r="D8434" i="2" s="1"/>
  <c r="E8434" i="2" s="1"/>
  <c r="B8434" i="2"/>
  <c r="A8413" i="2"/>
  <c r="C8413" i="2"/>
  <c r="D8413" i="2" s="1"/>
  <c r="E8413" i="2" s="1"/>
  <c r="B8413" i="2"/>
  <c r="A8390" i="2"/>
  <c r="C8390" i="2"/>
  <c r="D8390" i="2" s="1"/>
  <c r="E8390" i="2" s="1"/>
  <c r="B8390" i="2"/>
  <c r="A8445" i="2"/>
  <c r="C8445" i="2"/>
  <c r="D8445" i="2" s="1"/>
  <c r="E8445" i="2" s="1"/>
  <c r="B8445" i="2"/>
  <c r="A8457" i="2"/>
  <c r="C8457" i="2"/>
  <c r="D8457" i="2"/>
  <c r="E8457" i="2" s="1"/>
  <c r="B8457" i="2"/>
  <c r="A8450" i="2"/>
  <c r="C8450" i="2"/>
  <c r="D8450" i="2" s="1"/>
  <c r="E8450" i="2" s="1"/>
  <c r="B8450" i="2"/>
  <c r="A8429" i="2"/>
  <c r="C8429" i="2"/>
  <c r="D8429" i="2" s="1"/>
  <c r="E8429" i="2" s="1"/>
  <c r="B8429" i="2"/>
  <c r="A8418" i="2"/>
  <c r="C8418" i="2"/>
  <c r="D8418" i="2" s="1"/>
  <c r="E8418" i="2" s="1"/>
  <c r="B8418" i="2"/>
  <c r="A8441" i="2"/>
  <c r="C8441" i="2"/>
  <c r="D8441" i="2" s="1"/>
  <c r="E8441" i="2" s="1"/>
  <c r="B8441" i="2"/>
  <c r="A8408" i="2"/>
  <c r="C8408" i="2"/>
  <c r="D8408" i="2" s="1"/>
  <c r="E8408" i="2" s="1"/>
  <c r="B8408" i="2"/>
  <c r="A8388" i="2"/>
  <c r="C8388" i="2"/>
  <c r="D8388" i="2" s="1"/>
  <c r="E8388" i="2" s="1"/>
  <c r="B8388" i="2"/>
  <c r="A8395" i="2"/>
  <c r="C8395" i="2"/>
  <c r="D8395" i="2" s="1"/>
  <c r="E8395" i="2" s="1"/>
  <c r="B8395" i="2"/>
  <c r="A8427" i="2"/>
  <c r="C8427" i="2"/>
  <c r="D8427" i="2" s="1"/>
  <c r="E8427" i="2" s="1"/>
  <c r="B8427" i="2"/>
  <c r="A8392" i="2"/>
  <c r="C8392" i="2"/>
  <c r="D8392" i="2" s="1"/>
  <c r="E8392" i="2" s="1"/>
  <c r="B8392" i="2"/>
  <c r="A8423" i="2"/>
  <c r="C8423" i="2"/>
  <c r="D8423" i="2" s="1"/>
  <c r="E8423" i="2" s="1"/>
  <c r="B8423" i="2"/>
  <c r="A8407" i="2"/>
  <c r="C8407" i="2"/>
  <c r="D8407" i="2" s="1"/>
  <c r="E8407" i="2" s="1"/>
  <c r="B8407" i="2"/>
  <c r="A8391" i="2"/>
  <c r="C8391" i="2"/>
  <c r="D8391" i="2" s="1"/>
  <c r="E8391" i="2" s="1"/>
  <c r="B8391" i="2"/>
  <c r="A8387" i="2"/>
  <c r="C8387" i="2"/>
  <c r="D8387" i="2" s="1"/>
  <c r="E8387" i="2" s="1"/>
  <c r="B8387" i="2"/>
  <c r="A8400" i="2"/>
  <c r="C8400" i="2"/>
  <c r="D8400" i="2" s="1"/>
  <c r="E8400" i="2" s="1"/>
  <c r="B8400" i="2"/>
  <c r="A8396" i="2"/>
  <c r="C8396" i="2"/>
  <c r="D8396" i="2" s="1"/>
  <c r="E8396" i="2" s="1"/>
  <c r="B8396" i="2"/>
  <c r="A8465" i="2"/>
  <c r="C8465" i="2"/>
  <c r="D8465" i="2" s="1"/>
  <c r="E8465" i="2" s="1"/>
  <c r="B8465" i="2"/>
  <c r="A8442" i="2"/>
  <c r="C8442" i="2"/>
  <c r="D8442" i="2" s="1"/>
  <c r="E8442" i="2" s="1"/>
  <c r="B8442" i="2"/>
  <c r="A8453" i="2"/>
  <c r="C8453" i="2"/>
  <c r="D8453" i="2" s="1"/>
  <c r="E8453" i="2" s="1"/>
  <c r="B8453" i="2"/>
  <c r="A8474" i="2"/>
  <c r="C8474" i="2"/>
  <c r="D8474" i="2" s="1"/>
  <c r="E8474" i="2" s="1"/>
  <c r="B8474" i="2"/>
  <c r="A8481" i="2"/>
  <c r="C8481" i="2"/>
  <c r="D8481" i="2" s="1"/>
  <c r="E8481" i="2" s="1"/>
  <c r="B8481" i="2"/>
  <c r="A8469" i="2"/>
  <c r="C8469" i="2"/>
  <c r="D8469" i="2" s="1"/>
  <c r="E8469" i="2" s="1"/>
  <c r="B8469" i="2"/>
  <c r="A8414" i="2"/>
  <c r="C8414" i="2"/>
  <c r="D8414" i="2" s="1"/>
  <c r="E8414" i="2" s="1"/>
  <c r="B8414" i="2"/>
  <c r="A8437" i="2"/>
  <c r="C8437" i="2"/>
  <c r="D8437" i="2" s="1"/>
  <c r="E8437" i="2" s="1"/>
  <c r="B8437" i="2"/>
  <c r="A8458" i="2"/>
  <c r="C8458" i="2"/>
  <c r="D8458" i="2" s="1"/>
  <c r="E8458" i="2" s="1"/>
  <c r="B8458" i="2"/>
  <c r="A8425" i="2"/>
  <c r="C8425" i="2"/>
  <c r="D8425" i="2" s="1"/>
  <c r="E8425" i="2" s="1"/>
  <c r="B8425" i="2"/>
  <c r="A8446" i="2"/>
  <c r="C8446" i="2"/>
  <c r="D8446" i="2" s="1"/>
  <c r="E8446" i="2" s="1"/>
  <c r="B8446" i="2"/>
  <c r="A8430" i="2"/>
  <c r="C8430" i="2"/>
  <c r="D8430" i="2"/>
  <c r="E8430" i="2" s="1"/>
  <c r="B8430" i="2"/>
  <c r="A8420" i="2"/>
  <c r="C8420" i="2"/>
  <c r="D8420" i="2" s="1"/>
  <c r="E8420" i="2" s="1"/>
  <c r="B8420" i="2"/>
  <c r="A8424" i="2"/>
  <c r="C8424" i="2"/>
  <c r="D8424" i="2" s="1"/>
  <c r="E8424" i="2" s="1"/>
  <c r="B8424" i="2"/>
  <c r="A8411" i="2"/>
  <c r="C8411" i="2"/>
  <c r="D8411" i="2" s="1"/>
  <c r="E8411" i="2" s="1"/>
  <c r="B8411" i="2"/>
  <c r="A8415" i="2"/>
  <c r="C8415" i="2"/>
  <c r="D8415" i="2" s="1"/>
  <c r="E8415" i="2" s="1"/>
  <c r="B8415" i="2"/>
  <c r="A8431" i="2"/>
  <c r="C8431" i="2"/>
  <c r="D8431" i="2" s="1"/>
  <c r="E8431" i="2" s="1"/>
  <c r="B8431" i="2"/>
  <c r="A8447" i="2"/>
  <c r="C8447" i="2"/>
  <c r="D8447" i="2" s="1"/>
  <c r="E8447" i="2" s="1"/>
  <c r="B8447" i="2"/>
  <c r="A8416" i="2"/>
  <c r="C8416" i="2"/>
  <c r="D8416" i="2" s="1"/>
  <c r="E8416" i="2" s="1"/>
  <c r="B8416" i="2"/>
  <c r="A8451" i="2"/>
  <c r="C8451" i="2"/>
  <c r="D8451" i="2" s="1"/>
  <c r="E8451" i="2" s="1"/>
  <c r="B8451" i="2"/>
  <c r="A8419" i="2"/>
  <c r="C8419" i="2"/>
  <c r="D8419" i="2" s="1"/>
  <c r="E8419" i="2" s="1"/>
  <c r="B8419" i="2"/>
  <c r="A8412" i="2"/>
  <c r="C8412" i="2"/>
  <c r="D8412" i="2" s="1"/>
  <c r="E8412" i="2" s="1"/>
  <c r="B8412" i="2"/>
  <c r="A8432" i="2"/>
  <c r="C8432" i="2"/>
  <c r="D8432" i="2" s="1"/>
  <c r="E8432" i="2" s="1"/>
  <c r="B8432" i="2"/>
  <c r="A8454" i="2"/>
  <c r="C8454" i="2"/>
  <c r="D8454" i="2" s="1"/>
  <c r="E8454" i="2" s="1"/>
  <c r="B8454" i="2"/>
  <c r="A8470" i="2"/>
  <c r="C8470" i="2"/>
  <c r="D8470" i="2" s="1"/>
  <c r="E8470" i="2" s="1"/>
  <c r="B8470" i="2"/>
  <c r="A8449" i="2"/>
  <c r="C8449" i="2"/>
  <c r="D8449" i="2" s="1"/>
  <c r="E8449" i="2" s="1"/>
  <c r="B8449" i="2"/>
  <c r="A8482" i="2"/>
  <c r="C8482" i="2"/>
  <c r="D8482" i="2" s="1"/>
  <c r="E8482" i="2" s="1"/>
  <c r="B8482" i="2"/>
  <c r="A8461" i="2"/>
  <c r="C8461" i="2"/>
  <c r="D8461" i="2" s="1"/>
  <c r="E8461" i="2" s="1"/>
  <c r="B8461" i="2"/>
  <c r="A8438" i="2"/>
  <c r="C8438" i="2"/>
  <c r="D8438" i="2" s="1"/>
  <c r="E8438" i="2" s="1"/>
  <c r="B8438" i="2"/>
  <c r="A8493" i="2"/>
  <c r="C8493" i="2"/>
  <c r="D8493" i="2" s="1"/>
  <c r="E8493" i="2" s="1"/>
  <c r="B8493" i="2"/>
  <c r="A8505" i="2"/>
  <c r="C8505" i="2"/>
  <c r="D8505" i="2" s="1"/>
  <c r="E8505" i="2" s="1"/>
  <c r="B8505" i="2"/>
  <c r="A8498" i="2"/>
  <c r="C8498" i="2"/>
  <c r="D8498" i="2" s="1"/>
  <c r="E8498" i="2" s="1"/>
  <c r="B8498" i="2"/>
  <c r="A8477" i="2"/>
  <c r="C8477" i="2"/>
  <c r="D8477" i="2" s="1"/>
  <c r="E8477" i="2" s="1"/>
  <c r="B8477" i="2"/>
  <c r="A8466" i="2"/>
  <c r="C8466" i="2"/>
  <c r="D8466" i="2" s="1"/>
  <c r="E8466" i="2" s="1"/>
  <c r="B8466" i="2"/>
  <c r="A8489" i="2"/>
  <c r="C8489" i="2"/>
  <c r="D8489" i="2" s="1"/>
  <c r="E8489" i="2" s="1"/>
  <c r="B8489" i="2"/>
  <c r="A8456" i="2"/>
  <c r="C8456" i="2"/>
  <c r="D8456" i="2" s="1"/>
  <c r="E8456" i="2" s="1"/>
  <c r="B8456" i="2"/>
  <c r="A8436" i="2"/>
  <c r="C8436" i="2"/>
  <c r="D8436" i="2" s="1"/>
  <c r="E8436" i="2" s="1"/>
  <c r="B8436" i="2"/>
  <c r="A8443" i="2"/>
  <c r="C8443" i="2"/>
  <c r="D8443" i="2" s="1"/>
  <c r="E8443" i="2" s="1"/>
  <c r="B8443" i="2"/>
  <c r="A8475" i="2"/>
  <c r="C8475" i="2"/>
  <c r="D8475" i="2" s="1"/>
  <c r="E8475" i="2" s="1"/>
  <c r="B8475" i="2"/>
  <c r="A8440" i="2"/>
  <c r="C8440" i="2"/>
  <c r="D8440" i="2" s="1"/>
  <c r="E8440" i="2" s="1"/>
  <c r="B8440" i="2"/>
  <c r="A8471" i="2"/>
  <c r="C8471" i="2"/>
  <c r="D8471" i="2" s="1"/>
  <c r="E8471" i="2" s="1"/>
  <c r="B8471" i="2"/>
  <c r="A8455" i="2"/>
  <c r="C8455" i="2"/>
  <c r="D8455" i="2"/>
  <c r="E8455" i="2" s="1"/>
  <c r="B8455" i="2"/>
  <c r="A8439" i="2"/>
  <c r="C8439" i="2"/>
  <c r="D8439" i="2" s="1"/>
  <c r="E8439" i="2" s="1"/>
  <c r="B8439" i="2"/>
  <c r="A8435" i="2"/>
  <c r="C8435" i="2"/>
  <c r="D8435" i="2" s="1"/>
  <c r="E8435" i="2" s="1"/>
  <c r="B8435" i="2"/>
  <c r="A8448" i="2"/>
  <c r="C8448" i="2"/>
  <c r="D8448" i="2" s="1"/>
  <c r="E8448" i="2" s="1"/>
  <c r="B8448" i="2"/>
  <c r="A8444" i="2"/>
  <c r="C8444" i="2"/>
  <c r="D8444" i="2" s="1"/>
  <c r="E8444" i="2" s="1"/>
  <c r="B8444" i="2"/>
  <c r="A8513" i="2"/>
  <c r="C8513" i="2"/>
  <c r="D8513" i="2" s="1"/>
  <c r="E8513" i="2" s="1"/>
  <c r="B8513" i="2"/>
  <c r="A8490" i="2"/>
  <c r="C8490" i="2"/>
  <c r="D8490" i="2" s="1"/>
  <c r="E8490" i="2" s="1"/>
  <c r="B8490" i="2"/>
  <c r="A8501" i="2"/>
  <c r="C8501" i="2"/>
  <c r="D8501" i="2" s="1"/>
  <c r="E8501" i="2" s="1"/>
  <c r="B8501" i="2"/>
  <c r="A8522" i="2"/>
  <c r="C8522" i="2"/>
  <c r="D8522" i="2" s="1"/>
  <c r="E8522" i="2" s="1"/>
  <c r="B8522" i="2"/>
  <c r="A8529" i="2"/>
  <c r="C8529" i="2"/>
  <c r="D8529" i="2"/>
  <c r="E8529" i="2" s="1"/>
  <c r="B8529" i="2"/>
  <c r="A8517" i="2"/>
  <c r="C8517" i="2"/>
  <c r="D8517" i="2" s="1"/>
  <c r="E8517" i="2" s="1"/>
  <c r="B8517" i="2"/>
  <c r="A8462" i="2"/>
  <c r="C8462" i="2"/>
  <c r="D8462" i="2" s="1"/>
  <c r="E8462" i="2" s="1"/>
  <c r="B8462" i="2"/>
  <c r="A8485" i="2"/>
  <c r="C8485" i="2"/>
  <c r="D8485" i="2" s="1"/>
  <c r="E8485" i="2" s="1"/>
  <c r="B8485" i="2"/>
  <c r="A8506" i="2"/>
  <c r="C8506" i="2"/>
  <c r="D8506" i="2" s="1"/>
  <c r="E8506" i="2" s="1"/>
  <c r="B8506" i="2"/>
  <c r="A8473" i="2"/>
  <c r="C8473" i="2"/>
  <c r="D8473" i="2" s="1"/>
  <c r="E8473" i="2" s="1"/>
  <c r="B8473" i="2"/>
  <c r="A8494" i="2"/>
  <c r="C8494" i="2"/>
  <c r="D8494" i="2" s="1"/>
  <c r="E8494" i="2" s="1"/>
  <c r="B8494" i="2"/>
  <c r="A8478" i="2"/>
  <c r="C8478" i="2"/>
  <c r="D8478" i="2" s="1"/>
  <c r="E8478" i="2" s="1"/>
  <c r="B8478" i="2"/>
  <c r="A8468" i="2"/>
  <c r="C8468" i="2"/>
  <c r="D8468" i="2" s="1"/>
  <c r="E8468" i="2" s="1"/>
  <c r="B8468" i="2"/>
  <c r="A8472" i="2"/>
  <c r="C8472" i="2"/>
  <c r="D8472" i="2" s="1"/>
  <c r="E8472" i="2" s="1"/>
  <c r="B8472" i="2"/>
  <c r="A8459" i="2"/>
  <c r="C8459" i="2"/>
  <c r="D8459" i="2" s="1"/>
  <c r="E8459" i="2" s="1"/>
  <c r="B8459" i="2"/>
  <c r="A8463" i="2"/>
  <c r="C8463" i="2"/>
  <c r="D8463" i="2"/>
  <c r="E8463" i="2" s="1"/>
  <c r="B8463" i="2"/>
  <c r="A8479" i="2"/>
  <c r="C8479" i="2"/>
  <c r="D8479" i="2"/>
  <c r="E8479" i="2" s="1"/>
  <c r="B8479" i="2"/>
  <c r="A8495" i="2"/>
  <c r="C8495" i="2"/>
  <c r="D8495" i="2" s="1"/>
  <c r="E8495" i="2" s="1"/>
  <c r="B8495" i="2"/>
  <c r="A8464" i="2"/>
  <c r="C8464" i="2"/>
  <c r="D8464" i="2" s="1"/>
  <c r="E8464" i="2" s="1"/>
  <c r="B8464" i="2"/>
  <c r="A8499" i="2"/>
  <c r="C8499" i="2"/>
  <c r="D8499" i="2" s="1"/>
  <c r="E8499" i="2" s="1"/>
  <c r="B8499" i="2"/>
  <c r="A8467" i="2"/>
  <c r="C8467" i="2"/>
  <c r="D8467" i="2" s="1"/>
  <c r="E8467" i="2" s="1"/>
  <c r="B8467" i="2"/>
  <c r="A8460" i="2"/>
  <c r="C8460" i="2"/>
  <c r="D8460" i="2" s="1"/>
  <c r="E8460" i="2" s="1"/>
  <c r="B8460" i="2"/>
  <c r="A8480" i="2"/>
  <c r="C8480" i="2"/>
  <c r="D8480" i="2" s="1"/>
  <c r="E8480" i="2" s="1"/>
  <c r="B8480" i="2"/>
  <c r="A8502" i="2"/>
  <c r="C8502" i="2"/>
  <c r="D8502" i="2"/>
  <c r="E8502" i="2" s="1"/>
  <c r="B8502" i="2"/>
  <c r="A8518" i="2"/>
  <c r="C8518" i="2"/>
  <c r="D8518" i="2" s="1"/>
  <c r="E8518" i="2" s="1"/>
  <c r="B8518" i="2"/>
  <c r="A8497" i="2"/>
  <c r="C8497" i="2"/>
  <c r="D8497" i="2" s="1"/>
  <c r="E8497" i="2" s="1"/>
  <c r="B8497" i="2"/>
  <c r="A8530" i="2"/>
  <c r="C8530" i="2"/>
  <c r="D8530" i="2" s="1"/>
  <c r="E8530" i="2" s="1"/>
  <c r="B8530" i="2"/>
  <c r="A8509" i="2"/>
  <c r="C8509" i="2"/>
  <c r="D8509" i="2" s="1"/>
  <c r="E8509" i="2" s="1"/>
  <c r="B8509" i="2"/>
  <c r="A8486" i="2"/>
  <c r="C8486" i="2"/>
  <c r="D8486" i="2" s="1"/>
  <c r="E8486" i="2" s="1"/>
  <c r="B8486" i="2"/>
  <c r="A8541" i="2"/>
  <c r="C8541" i="2"/>
  <c r="D8541" i="2" s="1"/>
  <c r="E8541" i="2" s="1"/>
  <c r="B8541" i="2"/>
  <c r="A8553" i="2"/>
  <c r="C8553" i="2"/>
  <c r="D8553" i="2" s="1"/>
  <c r="E8553" i="2" s="1"/>
  <c r="B8553" i="2"/>
  <c r="A8546" i="2"/>
  <c r="C8546" i="2"/>
  <c r="D8546" i="2" s="1"/>
  <c r="E8546" i="2" s="1"/>
  <c r="B8546" i="2"/>
  <c r="A8525" i="2"/>
  <c r="C8525" i="2"/>
  <c r="D8525" i="2" s="1"/>
  <c r="E8525" i="2" s="1"/>
  <c r="B8525" i="2"/>
  <c r="A8514" i="2"/>
  <c r="C8514" i="2"/>
  <c r="D8514" i="2" s="1"/>
  <c r="E8514" i="2" s="1"/>
  <c r="B8514" i="2"/>
  <c r="A8537" i="2"/>
  <c r="C8537" i="2"/>
  <c r="D8537" i="2"/>
  <c r="E8537" i="2" s="1"/>
  <c r="B8537" i="2"/>
  <c r="A8504" i="2"/>
  <c r="C8504" i="2"/>
  <c r="D8504" i="2"/>
  <c r="E8504" i="2" s="1"/>
  <c r="B8504" i="2"/>
  <c r="A8484" i="2"/>
  <c r="C8484" i="2"/>
  <c r="D8484" i="2" s="1"/>
  <c r="E8484" i="2" s="1"/>
  <c r="B8484" i="2"/>
  <c r="A8491" i="2"/>
  <c r="C8491" i="2"/>
  <c r="D8491" i="2" s="1"/>
  <c r="E8491" i="2" s="1"/>
  <c r="B8491" i="2"/>
  <c r="A8523" i="2"/>
  <c r="C8523" i="2"/>
  <c r="D8523" i="2" s="1"/>
  <c r="E8523" i="2" s="1"/>
  <c r="B8523" i="2"/>
  <c r="A8488" i="2"/>
  <c r="C8488" i="2"/>
  <c r="D8488" i="2" s="1"/>
  <c r="E8488" i="2" s="1"/>
  <c r="B8488" i="2"/>
  <c r="A8519" i="2"/>
  <c r="C8519" i="2"/>
  <c r="D8519" i="2" s="1"/>
  <c r="E8519" i="2" s="1"/>
  <c r="B8519" i="2"/>
  <c r="A8503" i="2"/>
  <c r="C8503" i="2"/>
  <c r="D8503" i="2" s="1"/>
  <c r="E8503" i="2" s="1"/>
  <c r="B8503" i="2"/>
  <c r="A8487" i="2"/>
  <c r="C8487" i="2"/>
  <c r="D8487" i="2" s="1"/>
  <c r="E8487" i="2" s="1"/>
  <c r="B8487" i="2"/>
  <c r="A8483" i="2"/>
  <c r="C8483" i="2"/>
  <c r="D8483" i="2" s="1"/>
  <c r="E8483" i="2" s="1"/>
  <c r="B8483" i="2"/>
  <c r="A8496" i="2"/>
  <c r="C8496" i="2"/>
  <c r="D8496" i="2" s="1"/>
  <c r="E8496" i="2" s="1"/>
  <c r="B8496" i="2"/>
  <c r="A8492" i="2"/>
  <c r="C8492" i="2"/>
  <c r="D8492" i="2" s="1"/>
  <c r="E8492" i="2" s="1"/>
  <c r="B8492" i="2"/>
  <c r="A8561" i="2"/>
  <c r="C8561" i="2"/>
  <c r="D8561" i="2" s="1"/>
  <c r="E8561" i="2" s="1"/>
  <c r="B8561" i="2"/>
  <c r="A8538" i="2"/>
  <c r="C8538" i="2"/>
  <c r="D8538" i="2" s="1"/>
  <c r="E8538" i="2" s="1"/>
  <c r="B8538" i="2"/>
  <c r="A8549" i="2"/>
  <c r="C8549" i="2"/>
  <c r="D8549" i="2" s="1"/>
  <c r="E8549" i="2" s="1"/>
  <c r="B8549" i="2"/>
  <c r="A8570" i="2"/>
  <c r="C8570" i="2"/>
  <c r="D8570" i="2" s="1"/>
  <c r="E8570" i="2" s="1"/>
  <c r="B8570" i="2"/>
  <c r="A8577" i="2"/>
  <c r="C8577" i="2"/>
  <c r="D8577" i="2" s="1"/>
  <c r="E8577" i="2" s="1"/>
  <c r="B8577" i="2"/>
  <c r="A8565" i="2"/>
  <c r="C8565" i="2"/>
  <c r="D8565" i="2" s="1"/>
  <c r="E8565" i="2" s="1"/>
  <c r="B8565" i="2"/>
  <c r="A8510" i="2"/>
  <c r="C8510" i="2"/>
  <c r="D8510" i="2" s="1"/>
  <c r="E8510" i="2" s="1"/>
  <c r="B8510" i="2"/>
  <c r="A8533" i="2"/>
  <c r="C8533" i="2"/>
  <c r="D8533" i="2" s="1"/>
  <c r="E8533" i="2" s="1"/>
  <c r="B8533" i="2"/>
  <c r="A8554" i="2"/>
  <c r="C8554" i="2"/>
  <c r="D8554" i="2" s="1"/>
  <c r="E8554" i="2" s="1"/>
  <c r="B8554" i="2"/>
  <c r="A8521" i="2"/>
  <c r="C8521" i="2"/>
  <c r="D8521" i="2" s="1"/>
  <c r="E8521" i="2" s="1"/>
  <c r="B8521" i="2"/>
  <c r="A8542" i="2"/>
  <c r="C8542" i="2"/>
  <c r="D8542" i="2" s="1"/>
  <c r="E8542" i="2" s="1"/>
  <c r="B8542" i="2"/>
  <c r="A8526" i="2"/>
  <c r="C8526" i="2"/>
  <c r="D8526" i="2"/>
  <c r="E8526" i="2" s="1"/>
  <c r="B8526" i="2"/>
  <c r="A8516" i="2"/>
  <c r="C8516" i="2"/>
  <c r="D8516" i="2" s="1"/>
  <c r="E8516" i="2" s="1"/>
  <c r="B8516" i="2"/>
  <c r="A8520" i="2"/>
  <c r="C8520" i="2"/>
  <c r="D8520" i="2" s="1"/>
  <c r="E8520" i="2" s="1"/>
  <c r="B8520" i="2"/>
  <c r="A8507" i="2"/>
  <c r="C8507" i="2"/>
  <c r="D8507" i="2" s="1"/>
  <c r="E8507" i="2" s="1"/>
  <c r="B8507" i="2"/>
  <c r="A8511" i="2"/>
  <c r="C8511" i="2"/>
  <c r="D8511" i="2" s="1"/>
  <c r="E8511" i="2" s="1"/>
  <c r="B8511" i="2"/>
  <c r="A8527" i="2"/>
  <c r="C8527" i="2"/>
  <c r="D8527" i="2" s="1"/>
  <c r="E8527" i="2" s="1"/>
  <c r="B8527" i="2"/>
  <c r="A8543" i="2"/>
  <c r="C8543" i="2"/>
  <c r="D8543" i="2" s="1"/>
  <c r="E8543" i="2" s="1"/>
  <c r="B8543" i="2"/>
  <c r="A8512" i="2"/>
  <c r="C8512" i="2"/>
  <c r="D8512" i="2" s="1"/>
  <c r="E8512" i="2" s="1"/>
  <c r="B8512" i="2"/>
  <c r="A8547" i="2"/>
  <c r="C8547" i="2"/>
  <c r="D8547" i="2" s="1"/>
  <c r="E8547" i="2" s="1"/>
  <c r="B8547" i="2"/>
  <c r="A8515" i="2"/>
  <c r="C8515" i="2"/>
  <c r="D8515" i="2" s="1"/>
  <c r="E8515" i="2" s="1"/>
  <c r="B8515" i="2"/>
  <c r="A8508" i="2"/>
  <c r="C8508" i="2"/>
  <c r="D8508" i="2" s="1"/>
  <c r="E8508" i="2" s="1"/>
  <c r="B8508" i="2"/>
  <c r="A8528" i="2"/>
  <c r="C8528" i="2"/>
  <c r="D8528" i="2" s="1"/>
  <c r="E8528" i="2" s="1"/>
  <c r="B8528" i="2"/>
  <c r="A8550" i="2"/>
  <c r="C8550" i="2"/>
  <c r="D8550" i="2" s="1"/>
  <c r="E8550" i="2" s="1"/>
  <c r="B8550" i="2"/>
  <c r="A8566" i="2"/>
  <c r="C8566" i="2"/>
  <c r="D8566" i="2" s="1"/>
  <c r="E8566" i="2" s="1"/>
  <c r="B8566" i="2"/>
  <c r="A8545" i="2"/>
  <c r="C8545" i="2"/>
  <c r="D8545" i="2" s="1"/>
  <c r="E8545" i="2" s="1"/>
  <c r="B8545" i="2"/>
  <c r="A8578" i="2"/>
  <c r="C8578" i="2"/>
  <c r="D8578" i="2" s="1"/>
  <c r="E8578" i="2" s="1"/>
  <c r="B8578" i="2"/>
  <c r="A8557" i="2"/>
  <c r="C8557" i="2"/>
  <c r="D8557" i="2" s="1"/>
  <c r="E8557" i="2" s="1"/>
  <c r="B8557" i="2"/>
  <c r="A8534" i="2"/>
  <c r="C8534" i="2"/>
  <c r="D8534" i="2" s="1"/>
  <c r="E8534" i="2" s="1"/>
  <c r="B8534" i="2"/>
  <c r="A8589" i="2"/>
  <c r="C8589" i="2"/>
  <c r="D8589" i="2" s="1"/>
  <c r="E8589" i="2" s="1"/>
  <c r="B8589" i="2"/>
  <c r="A8601" i="2"/>
  <c r="C8601" i="2"/>
  <c r="D8601" i="2"/>
  <c r="E8601" i="2" s="1"/>
  <c r="B8601" i="2"/>
  <c r="A8594" i="2"/>
  <c r="C8594" i="2"/>
  <c r="D8594" i="2" s="1"/>
  <c r="E8594" i="2" s="1"/>
  <c r="B8594" i="2"/>
  <c r="A8573" i="2"/>
  <c r="C8573" i="2"/>
  <c r="D8573" i="2" s="1"/>
  <c r="E8573" i="2" s="1"/>
  <c r="B8573" i="2"/>
  <c r="A8562" i="2"/>
  <c r="C8562" i="2"/>
  <c r="D8562" i="2" s="1"/>
  <c r="E8562" i="2" s="1"/>
  <c r="B8562" i="2"/>
  <c r="A8585" i="2"/>
  <c r="C8585" i="2"/>
  <c r="D8585" i="2" s="1"/>
  <c r="E8585" i="2" s="1"/>
  <c r="B8585" i="2"/>
  <c r="A8552" i="2"/>
  <c r="C8552" i="2"/>
  <c r="D8552" i="2" s="1"/>
  <c r="E8552" i="2" s="1"/>
  <c r="B8552" i="2"/>
  <c r="A8532" i="2"/>
  <c r="C8532" i="2"/>
  <c r="D8532" i="2" s="1"/>
  <c r="E8532" i="2" s="1"/>
  <c r="B8532" i="2"/>
  <c r="A8539" i="2"/>
  <c r="C8539" i="2"/>
  <c r="D8539" i="2" s="1"/>
  <c r="E8539" i="2" s="1"/>
  <c r="B8539" i="2"/>
  <c r="A8571" i="2"/>
  <c r="C8571" i="2"/>
  <c r="D8571" i="2" s="1"/>
  <c r="E8571" i="2" s="1"/>
  <c r="B8571" i="2"/>
  <c r="A8536" i="2"/>
  <c r="C8536" i="2"/>
  <c r="D8536" i="2" s="1"/>
  <c r="E8536" i="2" s="1"/>
  <c r="B8536" i="2"/>
  <c r="A8567" i="2"/>
  <c r="C8567" i="2"/>
  <c r="D8567" i="2" s="1"/>
  <c r="E8567" i="2" s="1"/>
  <c r="B8567" i="2"/>
  <c r="A8551" i="2"/>
  <c r="C8551" i="2"/>
  <c r="D8551" i="2" s="1"/>
  <c r="E8551" i="2" s="1"/>
  <c r="B8551" i="2"/>
  <c r="A8535" i="2"/>
  <c r="C8535" i="2"/>
  <c r="D8535" i="2" s="1"/>
  <c r="E8535" i="2" s="1"/>
  <c r="B8535" i="2"/>
  <c r="A8531" i="2"/>
  <c r="C8531" i="2"/>
  <c r="D8531" i="2" s="1"/>
  <c r="E8531" i="2" s="1"/>
  <c r="B8531" i="2"/>
  <c r="A8544" i="2"/>
  <c r="C8544" i="2"/>
  <c r="D8544" i="2" s="1"/>
  <c r="E8544" i="2" s="1"/>
  <c r="B8544" i="2"/>
  <c r="A8540" i="2"/>
  <c r="C8540" i="2"/>
  <c r="D8540" i="2"/>
  <c r="E8540" i="2" s="1"/>
  <c r="B8540" i="2"/>
  <c r="A8609" i="2"/>
  <c r="C8609" i="2"/>
  <c r="D8609" i="2" s="1"/>
  <c r="E8609" i="2" s="1"/>
  <c r="B8609" i="2"/>
  <c r="A8586" i="2"/>
  <c r="C8586" i="2"/>
  <c r="D8586" i="2" s="1"/>
  <c r="E8586" i="2" s="1"/>
  <c r="B8586" i="2"/>
  <c r="A8597" i="2"/>
  <c r="C8597" i="2"/>
  <c r="D8597" i="2" s="1"/>
  <c r="E8597" i="2" s="1"/>
  <c r="B8597" i="2"/>
  <c r="A8618" i="2"/>
  <c r="C8618" i="2"/>
  <c r="D8618" i="2" s="1"/>
  <c r="E8618" i="2" s="1"/>
  <c r="B8618" i="2"/>
  <c r="A8625" i="2"/>
  <c r="C8625" i="2"/>
  <c r="D8625" i="2"/>
  <c r="E8625" i="2" s="1"/>
  <c r="B8625" i="2"/>
  <c r="A8613" i="2"/>
  <c r="C8613" i="2"/>
  <c r="D8613" i="2" s="1"/>
  <c r="E8613" i="2" s="1"/>
  <c r="B8613" i="2"/>
  <c r="A8558" i="2"/>
  <c r="C8558" i="2"/>
  <c r="D8558" i="2" s="1"/>
  <c r="E8558" i="2" s="1"/>
  <c r="B8558" i="2"/>
  <c r="A8581" i="2"/>
  <c r="C8581" i="2"/>
  <c r="D8581" i="2" s="1"/>
  <c r="E8581" i="2" s="1"/>
  <c r="B8581" i="2"/>
  <c r="A8602" i="2"/>
  <c r="C8602" i="2"/>
  <c r="D8602" i="2" s="1"/>
  <c r="E8602" i="2" s="1"/>
  <c r="B8602" i="2"/>
  <c r="A8569" i="2"/>
  <c r="C8569" i="2"/>
  <c r="D8569" i="2" s="1"/>
  <c r="E8569" i="2" s="1"/>
  <c r="B8569" i="2"/>
  <c r="A8574" i="2"/>
  <c r="C8574" i="2"/>
  <c r="D8574" i="2" s="1"/>
  <c r="E8574" i="2" s="1"/>
  <c r="B8574" i="2"/>
  <c r="A8564" i="2"/>
  <c r="C8564" i="2"/>
  <c r="D8564" i="2" s="1"/>
  <c r="E8564" i="2" s="1"/>
  <c r="B8564" i="2"/>
  <c r="A8568" i="2"/>
  <c r="C8568" i="2"/>
  <c r="D8568" i="2" s="1"/>
  <c r="E8568" i="2" s="1"/>
  <c r="B8568" i="2"/>
  <c r="A8555" i="2"/>
  <c r="C8555" i="2"/>
  <c r="D8555" i="2" s="1"/>
  <c r="E8555" i="2" s="1"/>
  <c r="B8555" i="2"/>
  <c r="A8559" i="2"/>
  <c r="C8559" i="2"/>
  <c r="D8559" i="2" s="1"/>
  <c r="E8559" i="2" s="1"/>
  <c r="B8559" i="2"/>
  <c r="A8575" i="2"/>
  <c r="C8575" i="2"/>
  <c r="D8575" i="2"/>
  <c r="E8575" i="2" s="1"/>
  <c r="B8575" i="2"/>
  <c r="A8591" i="2"/>
  <c r="C8591" i="2"/>
  <c r="D8591" i="2" s="1"/>
  <c r="E8591" i="2" s="1"/>
  <c r="B8591" i="2"/>
  <c r="A8560" i="2"/>
  <c r="C8560" i="2"/>
  <c r="D8560" i="2" s="1"/>
  <c r="E8560" i="2" s="1"/>
  <c r="B8560" i="2"/>
  <c r="A8595" i="2"/>
  <c r="C8595" i="2"/>
  <c r="D8595" i="2" s="1"/>
  <c r="E8595" i="2" s="1"/>
  <c r="B8595" i="2"/>
  <c r="A8563" i="2"/>
  <c r="C8563" i="2"/>
  <c r="D8563" i="2" s="1"/>
  <c r="E8563" i="2" s="1"/>
  <c r="B8563" i="2"/>
  <c r="A8556" i="2"/>
  <c r="C8556" i="2"/>
  <c r="D8556" i="2" s="1"/>
  <c r="E8556" i="2" s="1"/>
  <c r="B8556" i="2"/>
  <c r="A8576" i="2"/>
  <c r="C8576" i="2"/>
  <c r="D8576" i="2" s="1"/>
  <c r="E8576" i="2" s="1"/>
  <c r="B8576" i="2"/>
  <c r="A8590" i="2"/>
  <c r="C8590" i="2"/>
  <c r="D8590" i="2" s="1"/>
  <c r="E8590" i="2" s="1"/>
  <c r="B8590" i="2"/>
  <c r="A8598" i="2"/>
  <c r="C8598" i="2"/>
  <c r="D8598" i="2" s="1"/>
  <c r="E8598" i="2" s="1"/>
  <c r="B8598" i="2"/>
  <c r="A8593" i="2"/>
  <c r="C8593" i="2"/>
  <c r="D8593" i="2" s="1"/>
  <c r="E8593" i="2" s="1"/>
  <c r="B8593" i="2"/>
  <c r="A8626" i="2"/>
  <c r="C8626" i="2"/>
  <c r="D8626" i="2" s="1"/>
  <c r="E8626" i="2" s="1"/>
  <c r="B8626" i="2"/>
  <c r="A8605" i="2"/>
  <c r="C8605" i="2"/>
  <c r="D8605" i="2" s="1"/>
  <c r="E8605" i="2" s="1"/>
  <c r="B8605" i="2"/>
  <c r="A8637" i="2"/>
  <c r="C8637" i="2"/>
  <c r="D8637" i="2" s="1"/>
  <c r="E8637" i="2" s="1"/>
  <c r="B8637" i="2"/>
  <c r="A8649" i="2"/>
  <c r="C8649" i="2"/>
  <c r="D8649" i="2" s="1"/>
  <c r="E8649" i="2" s="1"/>
  <c r="B8649" i="2"/>
  <c r="A8642" i="2"/>
  <c r="C8642" i="2"/>
  <c r="D8642" i="2" s="1"/>
  <c r="E8642" i="2" s="1"/>
  <c r="B8642" i="2"/>
  <c r="A8621" i="2"/>
  <c r="C8621" i="2"/>
  <c r="D8621" i="2" s="1"/>
  <c r="E8621" i="2" s="1"/>
  <c r="B8621" i="2"/>
  <c r="A8610" i="2"/>
  <c r="C8610" i="2"/>
  <c r="D8610" i="2" s="1"/>
  <c r="E8610" i="2" s="1"/>
  <c r="B8610" i="2"/>
  <c r="A8633" i="2"/>
  <c r="C8633" i="2"/>
  <c r="D8633" i="2" s="1"/>
  <c r="E8633" i="2" s="1"/>
  <c r="B8633" i="2"/>
  <c r="A8614" i="2"/>
  <c r="C8614" i="2"/>
  <c r="D8614" i="2" s="1"/>
  <c r="E8614" i="2" s="1"/>
  <c r="B8614" i="2"/>
  <c r="A8600" i="2"/>
  <c r="C8600" i="2"/>
  <c r="D8600" i="2" s="1"/>
  <c r="E8600" i="2" s="1"/>
  <c r="B8600" i="2"/>
  <c r="A8580" i="2"/>
  <c r="C8580" i="2"/>
  <c r="D8580" i="2"/>
  <c r="E8580" i="2" s="1"/>
  <c r="B8580" i="2"/>
  <c r="A8587" i="2"/>
  <c r="C8587" i="2"/>
  <c r="D8587" i="2" s="1"/>
  <c r="E8587" i="2" s="1"/>
  <c r="B8587" i="2"/>
  <c r="A8619" i="2"/>
  <c r="C8619" i="2"/>
  <c r="D8619" i="2" s="1"/>
  <c r="E8619" i="2" s="1"/>
  <c r="B8619" i="2"/>
  <c r="A8584" i="2"/>
  <c r="C8584" i="2"/>
  <c r="D8584" i="2" s="1"/>
  <c r="E8584" i="2" s="1"/>
  <c r="B8584" i="2"/>
  <c r="A8615" i="2"/>
  <c r="C8615" i="2"/>
  <c r="D8615" i="2" s="1"/>
  <c r="E8615" i="2" s="1"/>
  <c r="B8615" i="2"/>
  <c r="A8599" i="2"/>
  <c r="C8599" i="2"/>
  <c r="D8599" i="2" s="1"/>
  <c r="E8599" i="2" s="1"/>
  <c r="B8599" i="2"/>
  <c r="A8583" i="2"/>
  <c r="C8583" i="2"/>
  <c r="D8583" i="2" s="1"/>
  <c r="E8583" i="2" s="1"/>
  <c r="B8583" i="2"/>
  <c r="A8579" i="2"/>
  <c r="C8579" i="2"/>
  <c r="D8579" i="2" s="1"/>
  <c r="E8579" i="2" s="1"/>
  <c r="B8579" i="2"/>
  <c r="A8592" i="2"/>
  <c r="C8592" i="2"/>
  <c r="D8592" i="2" s="1"/>
  <c r="E8592" i="2" s="1"/>
  <c r="B8592" i="2"/>
  <c r="A8588" i="2"/>
  <c r="C8588" i="2"/>
  <c r="D8588" i="2" s="1"/>
  <c r="E8588" i="2" s="1"/>
  <c r="B8588" i="2"/>
  <c r="A8582" i="2"/>
  <c r="C8582" i="2"/>
  <c r="D8582" i="2" s="1"/>
  <c r="E8582" i="2" s="1"/>
  <c r="B8582" i="2"/>
  <c r="A8606" i="2"/>
  <c r="C8606" i="2"/>
  <c r="D8606" i="2" s="1"/>
  <c r="E8606" i="2" s="1"/>
  <c r="B8606" i="2"/>
  <c r="A8657" i="2"/>
  <c r="C8657" i="2"/>
  <c r="D8657" i="2" s="1"/>
  <c r="E8657" i="2" s="1"/>
  <c r="B8657" i="2"/>
  <c r="A8634" i="2"/>
  <c r="C8634" i="2"/>
  <c r="D8634" i="2" s="1"/>
  <c r="E8634" i="2" s="1"/>
  <c r="B8634" i="2"/>
  <c r="A8645" i="2"/>
  <c r="C8645" i="2"/>
  <c r="D8645" i="2" s="1"/>
  <c r="E8645" i="2" s="1"/>
  <c r="B8645" i="2"/>
  <c r="A8666" i="2"/>
  <c r="C8666" i="2"/>
  <c r="D8666" i="2" s="1"/>
  <c r="E8666" i="2" s="1"/>
  <c r="B8666" i="2"/>
  <c r="A8673" i="2"/>
  <c r="C8673" i="2"/>
  <c r="D8673" i="2" s="1"/>
  <c r="E8673" i="2" s="1"/>
  <c r="B8673" i="2"/>
  <c r="A8661" i="2"/>
  <c r="C8661" i="2"/>
  <c r="D8661" i="2" s="1"/>
  <c r="E8661" i="2" s="1"/>
  <c r="B8661" i="2"/>
  <c r="A8629" i="2"/>
  <c r="C8629" i="2"/>
  <c r="D8629" i="2"/>
  <c r="E8629" i="2" s="1"/>
  <c r="B8629" i="2"/>
  <c r="A8650" i="2"/>
  <c r="C8650" i="2"/>
  <c r="D8650" i="2"/>
  <c r="E8650" i="2" s="1"/>
  <c r="B8650" i="2"/>
  <c r="A8617" i="2"/>
  <c r="C8617" i="2"/>
  <c r="D8617" i="2" s="1"/>
  <c r="E8617" i="2" s="1"/>
  <c r="B8617" i="2"/>
  <c r="A8612" i="2"/>
  <c r="C8612" i="2"/>
  <c r="D8612" i="2" s="1"/>
  <c r="E8612" i="2" s="1"/>
  <c r="B8612" i="2"/>
  <c r="A8616" i="2"/>
  <c r="C8616" i="2"/>
  <c r="D8616" i="2" s="1"/>
  <c r="E8616" i="2" s="1"/>
  <c r="B8616" i="2"/>
  <c r="A8603" i="2"/>
  <c r="C8603" i="2"/>
  <c r="D8603" i="2" s="1"/>
  <c r="E8603" i="2" s="1"/>
  <c r="B8603" i="2"/>
  <c r="A8607" i="2"/>
  <c r="C8607" i="2"/>
  <c r="D8607" i="2" s="1"/>
  <c r="E8607" i="2" s="1"/>
  <c r="B8607" i="2"/>
  <c r="A8623" i="2"/>
  <c r="C8623" i="2"/>
  <c r="D8623" i="2" s="1"/>
  <c r="E8623" i="2" s="1"/>
  <c r="B8623" i="2"/>
  <c r="A8639" i="2"/>
  <c r="C8639" i="2"/>
  <c r="D8639" i="2" s="1"/>
  <c r="E8639" i="2" s="1"/>
  <c r="B8639" i="2"/>
  <c r="A8608" i="2"/>
  <c r="C8608" i="2"/>
  <c r="D8608" i="2" s="1"/>
  <c r="E8608" i="2" s="1"/>
  <c r="B8608" i="2"/>
  <c r="A8643" i="2"/>
  <c r="C8643" i="2"/>
  <c r="D8643" i="2" s="1"/>
  <c r="E8643" i="2" s="1"/>
  <c r="B8643" i="2"/>
  <c r="A8611" i="2"/>
  <c r="C8611" i="2"/>
  <c r="D8611" i="2" s="1"/>
  <c r="E8611" i="2" s="1"/>
  <c r="B8611" i="2"/>
  <c r="A8604" i="2"/>
  <c r="C8604" i="2"/>
  <c r="D8604" i="2" s="1"/>
  <c r="E8604" i="2" s="1"/>
  <c r="B8604" i="2"/>
  <c r="A8624" i="2"/>
  <c r="C8624" i="2"/>
  <c r="D8624" i="2" s="1"/>
  <c r="E8624" i="2" s="1"/>
  <c r="B8624" i="2"/>
  <c r="A8638" i="2"/>
  <c r="C8638" i="2"/>
  <c r="D8638" i="2" s="1"/>
  <c r="E8638" i="2" s="1"/>
  <c r="B8638" i="2"/>
  <c r="A8622" i="2"/>
  <c r="C8622" i="2"/>
  <c r="D8622" i="2"/>
  <c r="E8622" i="2" s="1"/>
  <c r="B8622" i="2"/>
  <c r="A8641" i="2"/>
  <c r="C8641" i="2"/>
  <c r="D8641" i="2"/>
  <c r="E8641" i="2" s="1"/>
  <c r="B8641" i="2"/>
  <c r="A8674" i="2"/>
  <c r="C8674" i="2"/>
  <c r="D8674" i="2" s="1"/>
  <c r="E8674" i="2" s="1"/>
  <c r="B8674" i="2"/>
  <c r="A8653" i="2"/>
  <c r="C8653" i="2"/>
  <c r="D8653" i="2" s="1"/>
  <c r="E8653" i="2" s="1"/>
  <c r="B8653" i="2"/>
  <c r="A8685" i="2"/>
  <c r="C8685" i="2"/>
  <c r="D8685" i="2" s="1"/>
  <c r="E8685" i="2" s="1"/>
  <c r="B8685" i="2"/>
  <c r="A8697" i="2"/>
  <c r="C8697" i="2"/>
  <c r="D8697" i="2" s="1"/>
  <c r="E8697" i="2" s="1"/>
  <c r="B8697" i="2"/>
  <c r="A8690" i="2"/>
  <c r="C8690" i="2"/>
  <c r="D8690" i="2" s="1"/>
  <c r="E8690" i="2" s="1"/>
  <c r="B8690" i="2"/>
  <c r="A8669" i="2"/>
  <c r="C8669" i="2"/>
  <c r="D8669" i="2" s="1"/>
  <c r="E8669" i="2" s="1"/>
  <c r="B8669" i="2"/>
  <c r="A8658" i="2"/>
  <c r="C8658" i="2"/>
  <c r="D8658" i="2" s="1"/>
  <c r="E8658" i="2" s="1"/>
  <c r="B8658" i="2"/>
  <c r="A8681" i="2"/>
  <c r="C8681" i="2"/>
  <c r="D8681" i="2" s="1"/>
  <c r="E8681" i="2" s="1"/>
  <c r="B8681" i="2"/>
  <c r="A8630" i="2"/>
  <c r="C8630" i="2"/>
  <c r="D8630" i="2" s="1"/>
  <c r="E8630" i="2" s="1"/>
  <c r="B8630" i="2"/>
  <c r="A8662" i="2"/>
  <c r="C8662" i="2"/>
  <c r="D8662" i="2" s="1"/>
  <c r="E8662" i="2" s="1"/>
  <c r="B8662" i="2"/>
  <c r="A8646" i="2"/>
  <c r="C8646" i="2"/>
  <c r="D8646" i="2" s="1"/>
  <c r="E8646" i="2" s="1"/>
  <c r="B8646" i="2"/>
  <c r="A8648" i="2"/>
  <c r="C8648" i="2"/>
  <c r="D8648" i="2" s="1"/>
  <c r="E8648" i="2" s="1"/>
  <c r="B8648" i="2"/>
  <c r="A8628" i="2"/>
  <c r="C8628" i="2"/>
  <c r="D8628" i="2" s="1"/>
  <c r="E8628" i="2" s="1"/>
  <c r="B8628" i="2"/>
  <c r="A8635" i="2"/>
  <c r="C8635" i="2"/>
  <c r="D8635" i="2" s="1"/>
  <c r="E8635" i="2" s="1"/>
  <c r="B8635" i="2"/>
  <c r="A8667" i="2"/>
  <c r="C8667" i="2"/>
  <c r="D8667" i="2" s="1"/>
  <c r="E8667" i="2" s="1"/>
  <c r="B8667" i="2"/>
  <c r="A8632" i="2"/>
  <c r="C8632" i="2"/>
  <c r="D8632" i="2" s="1"/>
  <c r="E8632" i="2" s="1"/>
  <c r="B8632" i="2"/>
  <c r="A8663" i="2"/>
  <c r="C8663" i="2"/>
  <c r="D8663" i="2" s="1"/>
  <c r="E8663" i="2" s="1"/>
  <c r="B8663" i="2"/>
  <c r="A8647" i="2"/>
  <c r="C8647" i="2"/>
  <c r="D8647" i="2" s="1"/>
  <c r="E8647" i="2" s="1"/>
  <c r="B8647" i="2"/>
  <c r="A8631" i="2"/>
  <c r="C8631" i="2"/>
  <c r="D8631" i="2" s="1"/>
  <c r="E8631" i="2" s="1"/>
  <c r="B8631" i="2"/>
  <c r="A8627" i="2"/>
  <c r="C8627" i="2"/>
  <c r="D8627" i="2" s="1"/>
  <c r="E8627" i="2" s="1"/>
  <c r="B8627" i="2"/>
  <c r="A8640" i="2"/>
  <c r="C8640" i="2"/>
  <c r="D8640" i="2" s="1"/>
  <c r="E8640" i="2" s="1"/>
  <c r="B8640" i="2"/>
  <c r="A8636" i="2"/>
  <c r="C8636" i="2"/>
  <c r="D8636" i="2" s="1"/>
  <c r="E8636" i="2" s="1"/>
  <c r="B8636" i="2"/>
  <c r="A8686" i="2"/>
  <c r="C8686" i="2"/>
  <c r="D8686" i="2" s="1"/>
  <c r="E8686" i="2" s="1"/>
  <c r="B8686" i="2"/>
  <c r="A8654" i="2"/>
  <c r="C8654" i="2"/>
  <c r="D8654" i="2" s="1"/>
  <c r="E8654" i="2" s="1"/>
  <c r="B8654" i="2"/>
  <c r="A8705" i="2"/>
  <c r="C8705" i="2"/>
  <c r="D8705" i="2" s="1"/>
  <c r="E8705" i="2" s="1"/>
  <c r="B8705" i="2"/>
  <c r="A8682" i="2"/>
  <c r="C8682" i="2"/>
  <c r="D8682" i="2" s="1"/>
  <c r="E8682" i="2" s="1"/>
  <c r="B8682" i="2"/>
  <c r="A8693" i="2"/>
  <c r="C8693" i="2"/>
  <c r="D8693" i="2" s="1"/>
  <c r="E8693" i="2" s="1"/>
  <c r="B8693" i="2"/>
  <c r="A8714" i="2"/>
  <c r="C8714" i="2"/>
  <c r="D8714" i="2" s="1"/>
  <c r="E8714" i="2" s="1"/>
  <c r="B8714" i="2"/>
  <c r="A8721" i="2"/>
  <c r="C8721" i="2"/>
  <c r="D8721" i="2" s="1"/>
  <c r="E8721" i="2" s="1"/>
  <c r="B8721" i="2"/>
  <c r="A8709" i="2"/>
  <c r="C8709" i="2"/>
  <c r="D8709" i="2" s="1"/>
  <c r="E8709" i="2" s="1"/>
  <c r="B8709" i="2"/>
  <c r="A8677" i="2"/>
  <c r="C8677" i="2"/>
  <c r="D8677" i="2" s="1"/>
  <c r="E8677" i="2" s="1"/>
  <c r="B8677" i="2"/>
  <c r="A8698" i="2"/>
  <c r="C8698" i="2"/>
  <c r="D8698" i="2" s="1"/>
  <c r="E8698" i="2" s="1"/>
  <c r="B8698" i="2"/>
  <c r="A8665" i="2"/>
  <c r="C8665" i="2"/>
  <c r="D8665" i="2" s="1"/>
  <c r="E8665" i="2" s="1"/>
  <c r="B8665" i="2"/>
  <c r="A8660" i="2"/>
  <c r="C8660" i="2"/>
  <c r="D8660" i="2" s="1"/>
  <c r="E8660" i="2" s="1"/>
  <c r="B8660" i="2"/>
  <c r="A8664" i="2"/>
  <c r="C8664" i="2"/>
  <c r="D8664" i="2" s="1"/>
  <c r="E8664" i="2" s="1"/>
  <c r="B8664" i="2"/>
  <c r="A8651" i="2"/>
  <c r="C8651" i="2"/>
  <c r="D8651" i="2" s="1"/>
  <c r="E8651" i="2" s="1"/>
  <c r="B8651" i="2"/>
  <c r="A8655" i="2"/>
  <c r="C8655" i="2"/>
  <c r="D8655" i="2" s="1"/>
  <c r="E8655" i="2" s="1"/>
  <c r="B8655" i="2"/>
  <c r="A8671" i="2"/>
  <c r="C8671" i="2"/>
  <c r="D8671" i="2" s="1"/>
  <c r="E8671" i="2" s="1"/>
  <c r="B8671" i="2"/>
  <c r="A8687" i="2"/>
  <c r="C8687" i="2"/>
  <c r="D8687" i="2" s="1"/>
  <c r="E8687" i="2" s="1"/>
  <c r="B8687" i="2"/>
  <c r="A8656" i="2"/>
  <c r="C8656" i="2"/>
  <c r="D8656" i="2" s="1"/>
  <c r="E8656" i="2"/>
  <c r="B8656" i="2"/>
  <c r="A8691" i="2"/>
  <c r="C8691" i="2"/>
  <c r="D8691" i="2"/>
  <c r="E8691" i="2" s="1"/>
  <c r="B8691" i="2"/>
  <c r="A8659" i="2"/>
  <c r="C8659" i="2"/>
  <c r="D8659" i="2" s="1"/>
  <c r="E8659" i="2" s="1"/>
  <c r="B8659" i="2"/>
  <c r="A8652" i="2"/>
  <c r="C8652" i="2"/>
  <c r="D8652" i="2" s="1"/>
  <c r="E8652" i="2" s="1"/>
  <c r="B8652" i="2"/>
  <c r="A8672" i="2"/>
  <c r="C8672" i="2"/>
  <c r="D8672" i="2" s="1"/>
  <c r="E8672" i="2" s="1"/>
  <c r="B8672" i="2"/>
  <c r="A8670" i="2"/>
  <c r="C8670" i="2"/>
  <c r="D8670" i="2" s="1"/>
  <c r="E8670" i="2" s="1"/>
  <c r="B8670" i="2"/>
  <c r="A8689" i="2"/>
  <c r="C8689" i="2"/>
  <c r="D8689" i="2" s="1"/>
  <c r="E8689" i="2" s="1"/>
  <c r="B8689" i="2"/>
  <c r="A8722" i="2"/>
  <c r="C8722" i="2"/>
  <c r="D8722" i="2" s="1"/>
  <c r="E8722" i="2" s="1"/>
  <c r="B8722" i="2"/>
  <c r="A8701" i="2"/>
  <c r="C8701" i="2"/>
  <c r="D8701" i="2" s="1"/>
  <c r="E8701" i="2" s="1"/>
  <c r="B8701" i="2"/>
  <c r="A8733" i="2"/>
  <c r="C8733" i="2"/>
  <c r="D8733" i="2" s="1"/>
  <c r="E8733" i="2" s="1"/>
  <c r="B8733" i="2"/>
  <c r="A8745" i="2"/>
  <c r="C8745" i="2"/>
  <c r="D8745" i="2" s="1"/>
  <c r="E8745" i="2" s="1"/>
  <c r="B8745" i="2"/>
  <c r="A8738" i="2"/>
  <c r="C8738" i="2"/>
  <c r="D8738" i="2" s="1"/>
  <c r="E8738" i="2" s="1"/>
  <c r="B8738" i="2"/>
  <c r="A8717" i="2"/>
  <c r="C8717" i="2"/>
  <c r="D8717" i="2" s="1"/>
  <c r="E8717" i="2" s="1"/>
  <c r="B8717" i="2"/>
  <c r="A8706" i="2"/>
  <c r="C8706" i="2"/>
  <c r="D8706" i="2" s="1"/>
  <c r="E8706" i="2" s="1"/>
  <c r="B8706" i="2"/>
  <c r="A8729" i="2"/>
  <c r="C8729" i="2"/>
  <c r="D8729" i="2" s="1"/>
  <c r="E8729" i="2" s="1"/>
  <c r="B8729" i="2"/>
  <c r="A8694" i="2"/>
  <c r="C8694" i="2"/>
  <c r="D8694" i="2" s="1"/>
  <c r="E8694" i="2" s="1"/>
  <c r="B8694" i="2"/>
  <c r="A8696" i="2"/>
  <c r="C8696" i="2"/>
  <c r="D8696" i="2" s="1"/>
  <c r="E8696" i="2" s="1"/>
  <c r="B8696" i="2"/>
  <c r="A8676" i="2"/>
  <c r="C8676" i="2"/>
  <c r="D8676" i="2" s="1"/>
  <c r="E8676" i="2" s="1"/>
  <c r="B8676" i="2"/>
  <c r="A8683" i="2"/>
  <c r="C8683" i="2"/>
  <c r="D8683" i="2" s="1"/>
  <c r="E8683" i="2" s="1"/>
  <c r="B8683" i="2"/>
  <c r="A8715" i="2"/>
  <c r="C8715" i="2"/>
  <c r="D8715" i="2" s="1"/>
  <c r="E8715" i="2" s="1"/>
  <c r="B8715" i="2"/>
  <c r="A8680" i="2"/>
  <c r="C8680" i="2"/>
  <c r="D8680" i="2" s="1"/>
  <c r="E8680" i="2" s="1"/>
  <c r="B8680" i="2"/>
  <c r="A8711" i="2"/>
  <c r="C8711" i="2"/>
  <c r="D8711" i="2" s="1"/>
  <c r="E8711" i="2" s="1"/>
  <c r="B8711" i="2"/>
  <c r="A8695" i="2"/>
  <c r="C8695" i="2"/>
  <c r="D8695" i="2" s="1"/>
  <c r="E8695" i="2" s="1"/>
  <c r="B8695" i="2"/>
  <c r="A8679" i="2"/>
  <c r="C8679" i="2"/>
  <c r="D8679" i="2" s="1"/>
  <c r="E8679" i="2"/>
  <c r="B8679" i="2"/>
  <c r="A8675" i="2"/>
  <c r="C8675" i="2"/>
  <c r="D8675" i="2" s="1"/>
  <c r="E8675" i="2" s="1"/>
  <c r="B8675" i="2"/>
  <c r="A8688" i="2"/>
  <c r="C8688" i="2"/>
  <c r="D8688" i="2" s="1"/>
  <c r="E8688" i="2" s="1"/>
  <c r="B8688" i="2"/>
  <c r="A8684" i="2"/>
  <c r="C8684" i="2"/>
  <c r="D8684" i="2" s="1"/>
  <c r="E8684" i="2" s="1"/>
  <c r="B8684" i="2"/>
  <c r="A8678" i="2"/>
  <c r="C8678" i="2"/>
  <c r="D8678" i="2" s="1"/>
  <c r="E8678" i="2" s="1"/>
  <c r="B8678" i="2"/>
  <c r="A8710" i="2"/>
  <c r="C8710" i="2"/>
  <c r="D8710" i="2" s="1"/>
  <c r="E8710" i="2" s="1"/>
  <c r="B8710" i="2"/>
  <c r="A8734" i="2"/>
  <c r="C8734" i="2"/>
  <c r="D8734" i="2" s="1"/>
  <c r="E8734" i="2" s="1"/>
  <c r="B8734" i="2"/>
  <c r="A8702" i="2"/>
  <c r="C8702" i="2"/>
  <c r="D8702" i="2" s="1"/>
  <c r="E8702" i="2" s="1"/>
  <c r="B8702" i="2"/>
  <c r="A8708" i="2"/>
  <c r="C8708" i="2"/>
  <c r="D8708" i="2" s="1"/>
  <c r="E8708" i="2" s="1"/>
  <c r="B8708" i="2"/>
  <c r="A8712" i="2"/>
  <c r="C8712" i="2"/>
  <c r="D8712" i="2"/>
  <c r="E8712" i="2" s="1"/>
  <c r="B8712" i="2"/>
  <c r="A8699" i="2"/>
  <c r="C8699" i="2"/>
  <c r="D8699" i="2" s="1"/>
  <c r="E8699" i="2" s="1"/>
  <c r="B8699" i="2"/>
  <c r="A8703" i="2"/>
  <c r="C8703" i="2"/>
  <c r="D8703" i="2" s="1"/>
  <c r="E8703" i="2" s="1"/>
  <c r="B8703" i="2"/>
  <c r="A8719" i="2"/>
  <c r="C8719" i="2"/>
  <c r="D8719" i="2" s="1"/>
  <c r="E8719" i="2" s="1"/>
  <c r="B8719" i="2"/>
  <c r="A8735" i="2"/>
  <c r="C8735" i="2"/>
  <c r="D8735" i="2" s="1"/>
  <c r="E8735" i="2" s="1"/>
  <c r="B8735" i="2"/>
  <c r="A8704" i="2"/>
  <c r="C8704" i="2"/>
  <c r="D8704" i="2" s="1"/>
  <c r="E8704" i="2" s="1"/>
  <c r="B8704" i="2"/>
  <c r="A8739" i="2"/>
  <c r="C8739" i="2"/>
  <c r="D8739" i="2" s="1"/>
  <c r="E8739" i="2" s="1"/>
  <c r="B8739" i="2"/>
  <c r="A8707" i="2"/>
  <c r="C8707" i="2"/>
  <c r="D8707" i="2" s="1"/>
  <c r="E8707" i="2" s="1"/>
  <c r="B8707" i="2"/>
  <c r="A8700" i="2"/>
  <c r="C8700" i="2"/>
  <c r="D8700" i="2" s="1"/>
  <c r="E8700" i="2" s="1"/>
  <c r="B8700" i="2"/>
  <c r="A8720" i="2"/>
  <c r="C8720" i="2"/>
  <c r="D8720" i="2" s="1"/>
  <c r="E8720" i="2" s="1"/>
  <c r="B8720" i="2"/>
  <c r="A8757" i="2"/>
  <c r="C8757" i="2"/>
  <c r="D8757" i="2" s="1"/>
  <c r="E8757" i="2" s="1"/>
  <c r="B8757" i="2"/>
  <c r="A8725" i="2"/>
  <c r="C8725" i="2"/>
  <c r="D8725" i="2" s="1"/>
  <c r="E8725" i="2" s="1"/>
  <c r="B8725" i="2"/>
  <c r="A8746" i="2"/>
  <c r="C8746" i="2"/>
  <c r="D8746" i="2" s="1"/>
  <c r="E8746" i="2" s="1"/>
  <c r="B8746" i="2"/>
  <c r="A8713" i="2"/>
  <c r="C8713" i="2"/>
  <c r="D8713" i="2" s="1"/>
  <c r="E8713" i="2" s="1"/>
  <c r="B8713" i="2"/>
  <c r="A8718" i="2"/>
  <c r="C8718" i="2"/>
  <c r="D8718" i="2" s="1"/>
  <c r="E8718" i="2"/>
  <c r="B8718" i="2"/>
  <c r="A8753" i="2"/>
  <c r="C8753" i="2"/>
  <c r="D8753" i="2"/>
  <c r="E8753" i="2" s="1"/>
  <c r="B8753" i="2"/>
  <c r="A8730" i="2"/>
  <c r="C8730" i="2"/>
  <c r="D8730" i="2" s="1"/>
  <c r="E8730" i="2" s="1"/>
  <c r="B8730" i="2"/>
  <c r="A8741" i="2"/>
  <c r="C8741" i="2"/>
  <c r="D8741" i="2" s="1"/>
  <c r="E8741" i="2" s="1"/>
  <c r="B8741" i="2"/>
  <c r="A8762" i="2"/>
  <c r="C8762" i="2"/>
  <c r="D8762" i="2" s="1"/>
  <c r="E8762" i="2" s="1"/>
  <c r="B8762" i="2"/>
  <c r="A8754" i="2"/>
  <c r="C8754" i="2"/>
  <c r="D8754" i="2" s="1"/>
  <c r="E8754" i="2" s="1"/>
  <c r="B8754" i="2"/>
  <c r="A8737" i="2"/>
  <c r="C8737" i="2"/>
  <c r="D8737" i="2" s="1"/>
  <c r="E8737" i="2" s="1"/>
  <c r="B8737" i="2"/>
  <c r="A8742" i="2"/>
  <c r="C8742" i="2"/>
  <c r="D8742" i="2" s="1"/>
  <c r="E8742" i="2" s="1"/>
  <c r="B8742" i="2"/>
  <c r="A8726" i="2"/>
  <c r="C8726" i="2"/>
  <c r="D8726" i="2" s="1"/>
  <c r="E8726" i="2" s="1"/>
  <c r="B8726" i="2"/>
  <c r="A8749" i="2"/>
  <c r="C8749" i="2"/>
  <c r="D8749" i="2" s="1"/>
  <c r="E8749" i="2" s="1"/>
  <c r="B8749" i="2"/>
  <c r="A8744" i="2"/>
  <c r="C8744" i="2"/>
  <c r="D8744" i="2" s="1"/>
  <c r="E8744" i="2" s="1"/>
  <c r="B8744" i="2"/>
  <c r="A8724" i="2"/>
  <c r="C8724" i="2"/>
  <c r="D8724" i="2" s="1"/>
  <c r="E8724" i="2" s="1"/>
  <c r="B8724" i="2"/>
  <c r="A8731" i="2"/>
  <c r="C8731" i="2"/>
  <c r="D8731" i="2" s="1"/>
  <c r="E8731" i="2" s="1"/>
  <c r="B8731" i="2"/>
  <c r="A8763" i="2"/>
  <c r="C8763" i="2"/>
  <c r="D8763" i="2" s="1"/>
  <c r="E8763" i="2" s="1"/>
  <c r="B8763" i="2"/>
  <c r="A8728" i="2"/>
  <c r="C8728" i="2"/>
  <c r="D8728" i="2" s="1"/>
  <c r="E8728" i="2" s="1"/>
  <c r="B8728" i="2"/>
  <c r="A8759" i="2"/>
  <c r="C8759" i="2"/>
  <c r="D8759" i="2" s="1"/>
  <c r="E8759" i="2" s="1"/>
  <c r="B8759" i="2"/>
  <c r="A8743" i="2"/>
  <c r="C8743" i="2"/>
  <c r="D8743" i="2"/>
  <c r="E8743" i="2" s="1"/>
  <c r="B8743" i="2"/>
  <c r="A8727" i="2"/>
  <c r="C8727" i="2"/>
  <c r="D8727" i="2" s="1"/>
  <c r="E8727" i="2" s="1"/>
  <c r="B8727" i="2"/>
  <c r="A8723" i="2"/>
  <c r="C8723" i="2"/>
  <c r="D8723" i="2" s="1"/>
  <c r="E8723" i="2" s="1"/>
  <c r="B8723" i="2"/>
  <c r="A8736" i="2"/>
  <c r="C8736" i="2"/>
  <c r="D8736" i="2" s="1"/>
  <c r="E8736" i="2" s="1"/>
  <c r="B8736" i="2"/>
  <c r="A8732" i="2"/>
  <c r="C8732" i="2"/>
  <c r="D8732" i="2" s="1"/>
  <c r="E8732" i="2" s="1"/>
  <c r="B8732" i="2"/>
  <c r="A8758" i="2"/>
  <c r="C8758" i="2"/>
  <c r="D8758" i="2" s="1"/>
  <c r="E8758" i="2" s="1"/>
  <c r="B8758" i="2"/>
  <c r="A8752" i="2"/>
  <c r="C8752" i="2"/>
  <c r="D8752" i="2" s="1"/>
  <c r="E8752" i="2"/>
  <c r="B8752" i="2"/>
  <c r="A8750" i="2"/>
  <c r="C8750" i="2"/>
  <c r="D8750" i="2" s="1"/>
  <c r="E8750" i="2" s="1"/>
  <c r="B8750" i="2"/>
  <c r="A8756" i="2"/>
  <c r="C8756" i="2"/>
  <c r="D8756" i="2" s="1"/>
  <c r="E8756" i="2" s="1"/>
  <c r="B8756" i="2"/>
  <c r="A8760" i="2"/>
  <c r="C8760" i="2"/>
  <c r="D8760" i="2" s="1"/>
  <c r="E8760" i="2" s="1"/>
  <c r="B8760" i="2"/>
  <c r="A8747" i="2"/>
  <c r="C8747" i="2"/>
  <c r="D8747" i="2" s="1"/>
  <c r="E8747" i="2"/>
  <c r="B8747" i="2"/>
  <c r="A8751" i="2"/>
  <c r="C8751" i="2"/>
  <c r="D8751" i="2" s="1"/>
  <c r="E8751" i="2" s="1"/>
  <c r="B8751" i="2"/>
  <c r="A8755" i="2"/>
  <c r="C8755" i="2"/>
  <c r="D8755" i="2" s="1"/>
  <c r="E8755" i="2" s="1"/>
  <c r="B8755" i="2"/>
  <c r="A8748" i="2"/>
  <c r="C8748" i="2"/>
  <c r="D8748" i="2" s="1"/>
  <c r="E8748" i="2" s="1"/>
  <c r="B8748" i="2"/>
  <c r="A8761" i="2"/>
  <c r="C8761" i="2"/>
  <c r="D8761" i="2" s="1"/>
  <c r="E8761" i="2" s="1"/>
  <c r="B8761" i="2"/>
  <c r="O14" i="2" l="1"/>
  <c r="O60" i="2"/>
  <c r="O56" i="2"/>
  <c r="O52" i="2"/>
  <c r="O48" i="2"/>
  <c r="O44" i="2"/>
  <c r="O40" i="2"/>
  <c r="O36" i="2"/>
  <c r="O33" i="2"/>
  <c r="O30" i="2"/>
  <c r="O10" i="2"/>
  <c r="O24" i="2"/>
  <c r="O16" i="2"/>
  <c r="O13" i="2"/>
  <c r="O21" i="2"/>
  <c r="O18" i="2"/>
  <c r="O6" i="2"/>
  <c r="O12" i="2"/>
  <c r="H18" i="5"/>
  <c r="H20" i="5"/>
  <c r="H24" i="5"/>
  <c r="H28" i="5"/>
  <c r="H21" i="5"/>
  <c r="H25" i="5"/>
  <c r="H29" i="5"/>
  <c r="H19" i="5"/>
  <c r="H22" i="5"/>
  <c r="H26" i="5"/>
  <c r="H23" i="5"/>
  <c r="H27" i="5"/>
  <c r="V17" i="1"/>
  <c r="V13" i="1"/>
  <c r="V16" i="1"/>
  <c r="V12" i="1"/>
  <c r="V8" i="1"/>
  <c r="V19" i="1"/>
  <c r="V15" i="1"/>
  <c r="V11" i="1"/>
  <c r="V18" i="1"/>
  <c r="V14" i="1"/>
  <c r="V10" i="1"/>
  <c r="V9" i="1"/>
  <c r="H3" i="5"/>
  <c r="O35" i="2"/>
  <c r="O31" i="2"/>
  <c r="O27" i="2"/>
  <c r="O23" i="2"/>
  <c r="O19" i="2"/>
  <c r="O15" i="2"/>
  <c r="O11" i="2"/>
  <c r="O7" i="2"/>
  <c r="O8" i="2"/>
  <c r="F16" i="7"/>
  <c r="E11" i="1"/>
  <c r="E23" i="1"/>
  <c r="E19" i="1"/>
  <c r="E31" i="1"/>
  <c r="E12" i="1"/>
  <c r="E24" i="1"/>
  <c r="E10" i="1"/>
  <c r="E22" i="1"/>
  <c r="E14" i="1"/>
  <c r="E26" i="1"/>
  <c r="E18" i="1"/>
  <c r="E30" i="1"/>
  <c r="E15" i="1"/>
  <c r="E27" i="1"/>
  <c r="E8" i="1"/>
  <c r="E20" i="1"/>
  <c r="E16" i="1"/>
  <c r="E28" i="1"/>
  <c r="E9" i="1"/>
  <c r="E21" i="1"/>
  <c r="E13" i="1"/>
  <c r="E25" i="1"/>
  <c r="E17" i="1"/>
  <c r="E29" i="1"/>
  <c r="K13" i="7"/>
  <c r="H4" i="7"/>
  <c r="K10" i="7"/>
  <c r="Y14" i="1"/>
  <c r="Y15" i="1" s="1"/>
  <c r="J176" i="1"/>
  <c r="C181" i="1"/>
  <c r="C176" i="1"/>
  <c r="I187" i="1"/>
  <c r="D197" i="1"/>
  <c r="D209" i="1" s="1"/>
  <c r="D221" i="1" s="1"/>
  <c r="D233" i="1" s="1"/>
  <c r="D245" i="1" s="1"/>
  <c r="D257" i="1" s="1"/>
  <c r="J182" i="1"/>
  <c r="I179" i="1"/>
  <c r="J185" i="1"/>
  <c r="C185" i="1"/>
  <c r="J177" i="1"/>
  <c r="I180" i="1"/>
  <c r="C183" i="1"/>
  <c r="J178" i="1"/>
  <c r="J190" i="1" s="1"/>
  <c r="J202" i="1" s="1"/>
  <c r="J214" i="1" s="1"/>
  <c r="J226" i="1" s="1"/>
  <c r="J238" i="1" s="1"/>
  <c r="I185" i="1"/>
  <c r="I181" i="1"/>
  <c r="J183" i="1"/>
  <c r="J187" i="1"/>
  <c r="D199" i="1"/>
  <c r="D211" i="1" s="1"/>
  <c r="D223" i="1" s="1"/>
  <c r="D235" i="1" s="1"/>
  <c r="D247" i="1" s="1"/>
  <c r="D259" i="1" s="1"/>
  <c r="C178" i="1"/>
  <c r="C190" i="1" s="1"/>
  <c r="C202" i="1" s="1"/>
  <c r="C214" i="1" s="1"/>
  <c r="C226" i="1" s="1"/>
  <c r="C238" i="1" s="1"/>
  <c r="I182" i="1"/>
  <c r="I186" i="1"/>
  <c r="I183" i="1"/>
  <c r="I195" i="1" s="1"/>
  <c r="I207" i="1" s="1"/>
  <c r="I219" i="1" s="1"/>
  <c r="I231" i="1" s="1"/>
  <c r="I243" i="1" s="1"/>
  <c r="I178" i="1"/>
  <c r="I190" i="1" s="1"/>
  <c r="I202" i="1" s="1"/>
  <c r="I214" i="1" s="1"/>
  <c r="I226" i="1" s="1"/>
  <c r="I238" i="1" s="1"/>
  <c r="J181" i="1"/>
  <c r="J184" i="1"/>
  <c r="G158" i="1"/>
  <c r="G159" i="1" s="1"/>
  <c r="G160" i="1" s="1"/>
  <c r="G161" i="1" s="1"/>
  <c r="G162" i="1" s="1"/>
  <c r="G163" i="1" s="1"/>
  <c r="G164" i="1" s="1"/>
  <c r="G165" i="1" s="1"/>
  <c r="G166" i="1" s="1"/>
  <c r="G167" i="1" s="1"/>
  <c r="G168" i="1" s="1"/>
  <c r="C184" i="1"/>
  <c r="C195" i="1"/>
  <c r="C207" i="1" s="1"/>
  <c r="C219" i="1" s="1"/>
  <c r="C231" i="1" s="1"/>
  <c r="C243" i="1" s="1"/>
  <c r="G122" i="1"/>
  <c r="G123" i="1" s="1"/>
  <c r="G124" i="1" s="1"/>
  <c r="G125" i="1" s="1"/>
  <c r="G126" i="1" s="1"/>
  <c r="G127" i="1" s="1"/>
  <c r="G128" i="1" s="1"/>
  <c r="G129" i="1" s="1"/>
  <c r="G130" i="1" s="1"/>
  <c r="G131" i="1" s="1"/>
  <c r="G132" i="1" s="1"/>
  <c r="G86" i="1"/>
  <c r="G87" i="1" s="1"/>
  <c r="G88" i="1" s="1"/>
  <c r="G89" i="1" s="1"/>
  <c r="G90" i="1" s="1"/>
  <c r="G91" i="1" s="1"/>
  <c r="G92" i="1" s="1"/>
  <c r="G93" i="1" s="1"/>
  <c r="G94" i="1" s="1"/>
  <c r="G95" i="1" s="1"/>
  <c r="G96" i="1" s="1"/>
  <c r="I184" i="1"/>
  <c r="C187" i="1"/>
  <c r="C182" i="1"/>
  <c r="W248" i="1"/>
  <c r="R248" i="1"/>
  <c r="W256" i="1"/>
  <c r="W259" i="1"/>
  <c r="D198" i="1"/>
  <c r="D210" i="1" s="1"/>
  <c r="D222" i="1" s="1"/>
  <c r="D234" i="1" s="1"/>
  <c r="D246" i="1" s="1"/>
  <c r="O186" i="1"/>
  <c r="P174" i="1"/>
  <c r="R253" i="1"/>
  <c r="R249" i="1"/>
  <c r="G146" i="1"/>
  <c r="G147" i="1" s="1"/>
  <c r="G148" i="1" s="1"/>
  <c r="G149" i="1" s="1"/>
  <c r="G150" i="1" s="1"/>
  <c r="G151" i="1" s="1"/>
  <c r="G152" i="1" s="1"/>
  <c r="G153" i="1" s="1"/>
  <c r="G154" i="1" s="1"/>
  <c r="G155" i="1" s="1"/>
  <c r="G156" i="1" s="1"/>
  <c r="G134" i="1"/>
  <c r="G135" i="1" s="1"/>
  <c r="G136" i="1" s="1"/>
  <c r="G137" i="1" s="1"/>
  <c r="G138" i="1" s="1"/>
  <c r="G139" i="1" s="1"/>
  <c r="G140" i="1" s="1"/>
  <c r="G141" i="1" s="1"/>
  <c r="G142" i="1" s="1"/>
  <c r="G143" i="1" s="1"/>
  <c r="G144" i="1" s="1"/>
  <c r="G98" i="1"/>
  <c r="G99" i="1" s="1"/>
  <c r="G100" i="1" s="1"/>
  <c r="G101" i="1" s="1"/>
  <c r="G102" i="1" s="1"/>
  <c r="G103" i="1" s="1"/>
  <c r="G104" i="1" s="1"/>
  <c r="G105" i="1" s="1"/>
  <c r="G106" i="1" s="1"/>
  <c r="G107" i="1" s="1"/>
  <c r="G108" i="1" s="1"/>
  <c r="C180" i="1"/>
  <c r="C177" i="1"/>
  <c r="W252" i="1"/>
  <c r="I177" i="1"/>
  <c r="J186" i="1"/>
  <c r="D196" i="1"/>
  <c r="D208" i="1" s="1"/>
  <c r="D220" i="1" s="1"/>
  <c r="D232" i="1" s="1"/>
  <c r="D244" i="1" s="1"/>
  <c r="P182" i="1"/>
  <c r="O184" i="1"/>
  <c r="D255" i="1"/>
  <c r="P183" i="1"/>
  <c r="P175" i="1"/>
  <c r="R254" i="1"/>
  <c r="R252" i="1"/>
  <c r="T249" i="1"/>
  <c r="T261" i="1" s="1"/>
  <c r="K262" i="1"/>
  <c r="W257" i="1"/>
  <c r="D192" i="1"/>
  <c r="D204" i="1" s="1"/>
  <c r="D216" i="1" s="1"/>
  <c r="D228" i="1" s="1"/>
  <c r="D240" i="1" s="1"/>
  <c r="O180" i="1"/>
  <c r="P178" i="1"/>
  <c r="D189" i="1"/>
  <c r="D201" i="1" s="1"/>
  <c r="D213" i="1" s="1"/>
  <c r="D225" i="1" s="1"/>
  <c r="D237" i="1" s="1"/>
  <c r="O177" i="1"/>
  <c r="D188" i="1"/>
  <c r="D200" i="1" s="1"/>
  <c r="D212" i="1" s="1"/>
  <c r="D224" i="1" s="1"/>
  <c r="D236" i="1" s="1"/>
  <c r="O176" i="1"/>
  <c r="D191" i="1"/>
  <c r="D203" i="1" s="1"/>
  <c r="D215" i="1" s="1"/>
  <c r="D227" i="1" s="1"/>
  <c r="D239" i="1" s="1"/>
  <c r="P177" i="1"/>
  <c r="O179" i="1"/>
  <c r="P184" i="1"/>
  <c r="R251" i="1"/>
  <c r="K249" i="1"/>
  <c r="G110" i="1"/>
  <c r="G111" i="1" s="1"/>
  <c r="G112" i="1" s="1"/>
  <c r="G113" i="1" s="1"/>
  <c r="G114" i="1" s="1"/>
  <c r="G115" i="1" s="1"/>
  <c r="G116" i="1" s="1"/>
  <c r="G117" i="1" s="1"/>
  <c r="G118" i="1" s="1"/>
  <c r="G119" i="1" s="1"/>
  <c r="G120" i="1" s="1"/>
  <c r="G74" i="1"/>
  <c r="G75" i="1" s="1"/>
  <c r="G76" i="1" s="1"/>
  <c r="G77" i="1" s="1"/>
  <c r="G78" i="1" s="1"/>
  <c r="G79" i="1" s="1"/>
  <c r="G80" i="1" s="1"/>
  <c r="G81" i="1" s="1"/>
  <c r="G82" i="1" s="1"/>
  <c r="G83" i="1" s="1"/>
  <c r="G84" i="1" s="1"/>
  <c r="W249" i="1"/>
  <c r="W250" i="1"/>
  <c r="W266" i="1"/>
  <c r="W270" i="1"/>
  <c r="J180" i="1"/>
  <c r="D250" i="1"/>
  <c r="D194" i="1"/>
  <c r="P180" i="1"/>
  <c r="O182" i="1"/>
  <c r="P176" i="1"/>
  <c r="P188" i="1" s="1"/>
  <c r="O178" i="1"/>
  <c r="O190" i="1" s="1"/>
  <c r="O202" i="1" s="1"/>
  <c r="O214" i="1" s="1"/>
  <c r="O226" i="1" s="1"/>
  <c r="O238" i="1" s="1"/>
  <c r="P181" i="1"/>
  <c r="P193" i="1" s="1"/>
  <c r="O183" i="1"/>
  <c r="O195" i="1" s="1"/>
  <c r="O207" i="1" s="1"/>
  <c r="O219" i="1" s="1"/>
  <c r="O231" i="1" s="1"/>
  <c r="O243" i="1" s="1"/>
  <c r="O255" i="1" s="1"/>
  <c r="D193" i="1"/>
  <c r="D205" i="1" s="1"/>
  <c r="D217" i="1" s="1"/>
  <c r="D229" i="1" s="1"/>
  <c r="D241" i="1" s="1"/>
  <c r="P179" i="1"/>
  <c r="O181" i="1"/>
  <c r="P185" i="1"/>
  <c r="R250" i="1"/>
  <c r="N98" i="1"/>
  <c r="N99" i="1" s="1"/>
  <c r="N100" i="1" s="1"/>
  <c r="N101" i="1" s="1"/>
  <c r="N102" i="1" s="1"/>
  <c r="N103" i="1" s="1"/>
  <c r="N104" i="1" s="1"/>
  <c r="N105" i="1" s="1"/>
  <c r="N106" i="1" s="1"/>
  <c r="N107" i="1" s="1"/>
  <c r="N108" i="1" s="1"/>
  <c r="N109" i="1"/>
  <c r="H98" i="1"/>
  <c r="H99" i="1" s="1"/>
  <c r="H100" i="1" s="1"/>
  <c r="H101" i="1" s="1"/>
  <c r="H102" i="1" s="1"/>
  <c r="H103" i="1" s="1"/>
  <c r="H104" i="1" s="1"/>
  <c r="H105" i="1" s="1"/>
  <c r="H106" i="1" s="1"/>
  <c r="H107" i="1" s="1"/>
  <c r="H108" i="1" s="1"/>
  <c r="H109" i="1"/>
  <c r="K232" i="1"/>
  <c r="K88" i="1"/>
  <c r="G181" i="1"/>
  <c r="G170" i="1"/>
  <c r="G171" i="1" s="1"/>
  <c r="G172" i="1" s="1"/>
  <c r="G173" i="1" s="1"/>
  <c r="G174" i="1" s="1"/>
  <c r="G175" i="1" s="1"/>
  <c r="G176" i="1" s="1"/>
  <c r="G177" i="1" s="1"/>
  <c r="G178" i="1" s="1"/>
  <c r="G179" i="1" s="1"/>
  <c r="G180" i="1" s="1"/>
  <c r="K203" i="1"/>
  <c r="K204" i="1" s="1"/>
  <c r="J195" i="1"/>
  <c r="J207" i="1" s="1"/>
  <c r="J219" i="1" s="1"/>
  <c r="J231" i="1" s="1"/>
  <c r="J243" i="1" s="1"/>
  <c r="K5" i="7"/>
  <c r="H5" i="7"/>
  <c r="H14" i="7"/>
  <c r="K14" i="7"/>
  <c r="H6" i="7"/>
  <c r="K6" i="7"/>
  <c r="C186" i="1"/>
  <c r="C179" i="1"/>
  <c r="C191" i="1" s="1"/>
  <c r="C203" i="1" s="1"/>
  <c r="C215" i="1" s="1"/>
  <c r="C227" i="1" s="1"/>
  <c r="K208" i="1"/>
  <c r="A4" i="6"/>
  <c r="W27" i="1"/>
  <c r="W39" i="1" s="1"/>
  <c r="W51" i="1" s="1"/>
  <c r="W63" i="1" s="1"/>
  <c r="W75" i="1" s="1"/>
  <c r="W87" i="1" s="1"/>
  <c r="W99" i="1" s="1"/>
  <c r="W111" i="1" s="1"/>
  <c r="W123" i="1" s="1"/>
  <c r="W135" i="1" s="1"/>
  <c r="W147" i="1" s="1"/>
  <c r="W159" i="1" s="1"/>
  <c r="W171" i="1" s="1"/>
  <c r="W183" i="1" s="1"/>
  <c r="W195" i="1" s="1"/>
  <c r="W207" i="1" s="1"/>
  <c r="W219" i="1" s="1"/>
  <c r="W231" i="1" s="1"/>
  <c r="W243" i="1" s="1"/>
  <c r="W23" i="1"/>
  <c r="W35" i="1" s="1"/>
  <c r="W47" i="1" s="1"/>
  <c r="W59" i="1" s="1"/>
  <c r="W71" i="1" s="1"/>
  <c r="W83" i="1" s="1"/>
  <c r="W95" i="1" s="1"/>
  <c r="W107" i="1" s="1"/>
  <c r="W119" i="1" s="1"/>
  <c r="W131" i="1" s="1"/>
  <c r="W143" i="1" s="1"/>
  <c r="W155" i="1" s="1"/>
  <c r="W167" i="1" s="1"/>
  <c r="W179" i="1" s="1"/>
  <c r="W191" i="1" s="1"/>
  <c r="W203" i="1" s="1"/>
  <c r="W215" i="1" s="1"/>
  <c r="W227" i="1" s="1"/>
  <c r="W239" i="1" s="1"/>
  <c r="L5" i="5"/>
  <c r="F52" i="2"/>
  <c r="A28" i="2"/>
  <c r="J16" i="7" l="1"/>
  <c r="G16" i="7"/>
  <c r="I16" i="7"/>
  <c r="Y16" i="1"/>
  <c r="Y27" i="1"/>
  <c r="Y39" i="1" s="1"/>
  <c r="Y51" i="1" s="1"/>
  <c r="Y63" i="1" s="1"/>
  <c r="Y75" i="1" s="1"/>
  <c r="Y87" i="1" s="1"/>
  <c r="Y99" i="1" s="1"/>
  <c r="Y111" i="1" s="1"/>
  <c r="Y123" i="1" s="1"/>
  <c r="Y135" i="1" s="1"/>
  <c r="Y147" i="1" s="1"/>
  <c r="Y159" i="1" s="1"/>
  <c r="Y171" i="1" s="1"/>
  <c r="Y183" i="1" s="1"/>
  <c r="Y195" i="1" s="1"/>
  <c r="Y207" i="1" s="1"/>
  <c r="Y219" i="1" s="1"/>
  <c r="Y231" i="1" s="1"/>
  <c r="Y243" i="1" s="1"/>
  <c r="Y255" i="1" s="1"/>
  <c r="Y267" i="1" s="1"/>
  <c r="J192" i="1"/>
  <c r="J204" i="1" s="1"/>
  <c r="J216" i="1" s="1"/>
  <c r="J228" i="1" s="1"/>
  <c r="J240" i="1" s="1"/>
  <c r="C197" i="1"/>
  <c r="C209" i="1" s="1"/>
  <c r="C221" i="1" s="1"/>
  <c r="C233" i="1" s="1"/>
  <c r="C245" i="1" s="1"/>
  <c r="C257" i="1" s="1"/>
  <c r="J197" i="1"/>
  <c r="J209" i="1" s="1"/>
  <c r="J221" i="1" s="1"/>
  <c r="J233" i="1" s="1"/>
  <c r="J245" i="1" s="1"/>
  <c r="J257" i="1" s="1"/>
  <c r="J255" i="1"/>
  <c r="P195" i="1"/>
  <c r="P207" i="1" s="1"/>
  <c r="P219" i="1" s="1"/>
  <c r="P231" i="1" s="1"/>
  <c r="P243" i="1" s="1"/>
  <c r="P255" i="1" s="1"/>
  <c r="O197" i="1"/>
  <c r="O209" i="1" s="1"/>
  <c r="O221" i="1" s="1"/>
  <c r="O233" i="1" s="1"/>
  <c r="O245" i="1" s="1"/>
  <c r="I255" i="1"/>
  <c r="I197" i="1"/>
  <c r="I209" i="1" s="1"/>
  <c r="I221" i="1" s="1"/>
  <c r="I233" i="1" s="1"/>
  <c r="I245" i="1" s="1"/>
  <c r="I257" i="1" s="1"/>
  <c r="J199" i="1"/>
  <c r="J211" i="1" s="1"/>
  <c r="J223" i="1" s="1"/>
  <c r="J235" i="1" s="1"/>
  <c r="J247" i="1" s="1"/>
  <c r="J259" i="1" s="1"/>
  <c r="P197" i="1"/>
  <c r="P209" i="1" s="1"/>
  <c r="P221" i="1" s="1"/>
  <c r="P233" i="1" s="1"/>
  <c r="P245" i="1" s="1"/>
  <c r="O199" i="1"/>
  <c r="O211" i="1" s="1"/>
  <c r="O223" i="1" s="1"/>
  <c r="O235" i="1" s="1"/>
  <c r="O247" i="1" s="1"/>
  <c r="C199" i="1"/>
  <c r="C211" i="1" s="1"/>
  <c r="C223" i="1" s="1"/>
  <c r="C235" i="1" s="1"/>
  <c r="C247" i="1" s="1"/>
  <c r="C259" i="1" s="1"/>
  <c r="C198" i="1"/>
  <c r="C210" i="1" s="1"/>
  <c r="C222" i="1" s="1"/>
  <c r="C234" i="1" s="1"/>
  <c r="C246" i="1" s="1"/>
  <c r="I194" i="1"/>
  <c r="P190" i="1"/>
  <c r="P202" i="1" s="1"/>
  <c r="P214" i="1" s="1"/>
  <c r="P226" i="1" s="1"/>
  <c r="P238" i="1" s="1"/>
  <c r="C193" i="1"/>
  <c r="C205" i="1" s="1"/>
  <c r="C217" i="1" s="1"/>
  <c r="C229" i="1" s="1"/>
  <c r="C241" i="1" s="1"/>
  <c r="J193" i="1"/>
  <c r="J205" i="1" s="1"/>
  <c r="J217" i="1" s="1"/>
  <c r="J229" i="1" s="1"/>
  <c r="J241" i="1" s="1"/>
  <c r="J198" i="1"/>
  <c r="J210" i="1" s="1"/>
  <c r="J222" i="1" s="1"/>
  <c r="J234" i="1" s="1"/>
  <c r="J246" i="1" s="1"/>
  <c r="I198" i="1"/>
  <c r="I210" i="1" s="1"/>
  <c r="I222" i="1" s="1"/>
  <c r="I234" i="1" s="1"/>
  <c r="I246" i="1" s="1"/>
  <c r="C196" i="1"/>
  <c r="C208" i="1" s="1"/>
  <c r="C220" i="1" s="1"/>
  <c r="C232" i="1" s="1"/>
  <c r="C244" i="1" s="1"/>
  <c r="P196" i="1"/>
  <c r="P208" i="1" s="1"/>
  <c r="P220" i="1" s="1"/>
  <c r="P232" i="1" s="1"/>
  <c r="P244" i="1" s="1"/>
  <c r="O198" i="1"/>
  <c r="O210" i="1" s="1"/>
  <c r="O222" i="1" s="1"/>
  <c r="O234" i="1" s="1"/>
  <c r="O246" i="1" s="1"/>
  <c r="I193" i="1"/>
  <c r="I205" i="1" s="1"/>
  <c r="I217" i="1" s="1"/>
  <c r="I229" i="1" s="1"/>
  <c r="I241" i="1" s="1"/>
  <c r="O193" i="1"/>
  <c r="O205" i="1" s="1"/>
  <c r="O217" i="1" s="1"/>
  <c r="O229" i="1" s="1"/>
  <c r="O241" i="1" s="1"/>
  <c r="O194" i="1"/>
  <c r="O191" i="1"/>
  <c r="O203" i="1" s="1"/>
  <c r="O215" i="1" s="1"/>
  <c r="O227" i="1" s="1"/>
  <c r="O239" i="1" s="1"/>
  <c r="I199" i="1"/>
  <c r="I211" i="1" s="1"/>
  <c r="I223" i="1" s="1"/>
  <c r="I235" i="1" s="1"/>
  <c r="I247" i="1" s="1"/>
  <c r="I259" i="1" s="1"/>
  <c r="B3" i="6"/>
  <c r="P191" i="1"/>
  <c r="P203" i="1" s="1"/>
  <c r="P215" i="1" s="1"/>
  <c r="P227" i="1" s="1"/>
  <c r="P239" i="1" s="1"/>
  <c r="P205" i="1"/>
  <c r="P217" i="1" s="1"/>
  <c r="P229" i="1" s="1"/>
  <c r="P241" i="1" s="1"/>
  <c r="P253" i="1" s="1"/>
  <c r="P192" i="1"/>
  <c r="O192" i="1"/>
  <c r="O204" i="1" s="1"/>
  <c r="O216" i="1" s="1"/>
  <c r="O228" i="1" s="1"/>
  <c r="O240" i="1" s="1"/>
  <c r="C192" i="1"/>
  <c r="C204" i="1" s="1"/>
  <c r="C216" i="1" s="1"/>
  <c r="C228" i="1" s="1"/>
  <c r="C240" i="1" s="1"/>
  <c r="I192" i="1"/>
  <c r="I204" i="1" s="1"/>
  <c r="I216" i="1" s="1"/>
  <c r="I228" i="1" s="1"/>
  <c r="I240" i="1" s="1"/>
  <c r="AB11" i="1"/>
  <c r="K250" i="1"/>
  <c r="R266" i="1"/>
  <c r="D271" i="1"/>
  <c r="W264" i="1"/>
  <c r="R261" i="1"/>
  <c r="P186" i="1"/>
  <c r="P198" i="1" s="1"/>
  <c r="P210" i="1" s="1"/>
  <c r="P222" i="1" s="1"/>
  <c r="P234" i="1" s="1"/>
  <c r="W271" i="1"/>
  <c r="C188" i="1"/>
  <c r="C200" i="1" s="1"/>
  <c r="C212" i="1" s="1"/>
  <c r="C224" i="1" s="1"/>
  <c r="C236" i="1" s="1"/>
  <c r="W255" i="1"/>
  <c r="R262" i="1"/>
  <c r="D253" i="1"/>
  <c r="O250" i="1"/>
  <c r="D206" i="1"/>
  <c r="C194" i="1"/>
  <c r="W261" i="1"/>
  <c r="P189" i="1"/>
  <c r="P201" i="1" s="1"/>
  <c r="P213" i="1" s="1"/>
  <c r="P225" i="1" s="1"/>
  <c r="P237" i="1" s="1"/>
  <c r="O189" i="1"/>
  <c r="O201" i="1" s="1"/>
  <c r="O213" i="1" s="1"/>
  <c r="O225" i="1" s="1"/>
  <c r="O237" i="1" s="1"/>
  <c r="D252" i="1"/>
  <c r="J252" i="1" s="1"/>
  <c r="P187" i="1"/>
  <c r="P199" i="1" s="1"/>
  <c r="P211" i="1" s="1"/>
  <c r="P223" i="1" s="1"/>
  <c r="P235" i="1" s="1"/>
  <c r="O196" i="1"/>
  <c r="O208" i="1" s="1"/>
  <c r="O220" i="1" s="1"/>
  <c r="O232" i="1" s="1"/>
  <c r="O244" i="1" s="1"/>
  <c r="I189" i="1"/>
  <c r="I201" i="1" s="1"/>
  <c r="I213" i="1" s="1"/>
  <c r="I225" i="1" s="1"/>
  <c r="I237" i="1" s="1"/>
  <c r="C189" i="1"/>
  <c r="C201" i="1" s="1"/>
  <c r="C213" i="1" s="1"/>
  <c r="C225" i="1" s="1"/>
  <c r="C237" i="1" s="1"/>
  <c r="O257" i="1"/>
  <c r="D258" i="1"/>
  <c r="R260" i="1"/>
  <c r="J194" i="1"/>
  <c r="I191" i="1"/>
  <c r="I203" i="1" s="1"/>
  <c r="I215" i="1" s="1"/>
  <c r="I227" i="1" s="1"/>
  <c r="I239" i="1" s="1"/>
  <c r="W251" i="1"/>
  <c r="P257" i="1"/>
  <c r="P269" i="1" s="1"/>
  <c r="O259" i="1"/>
  <c r="O271" i="1" s="1"/>
  <c r="P200" i="1"/>
  <c r="P212" i="1" s="1"/>
  <c r="P224" i="1" s="1"/>
  <c r="P236" i="1" s="1"/>
  <c r="P248" i="1" s="1"/>
  <c r="D262" i="1"/>
  <c r="C250" i="1"/>
  <c r="W262" i="1"/>
  <c r="R263" i="1"/>
  <c r="D251" i="1"/>
  <c r="C239" i="1"/>
  <c r="D249" i="1"/>
  <c r="J189" i="1"/>
  <c r="J201" i="1" s="1"/>
  <c r="J213" i="1" s="1"/>
  <c r="J225" i="1" s="1"/>
  <c r="J237" i="1" s="1"/>
  <c r="W269" i="1"/>
  <c r="R264" i="1"/>
  <c r="P194" i="1"/>
  <c r="P206" i="1" s="1"/>
  <c r="I196" i="1"/>
  <c r="I208" i="1" s="1"/>
  <c r="I220" i="1" s="1"/>
  <c r="I232" i="1" s="1"/>
  <c r="I244" i="1" s="1"/>
  <c r="I188" i="1"/>
  <c r="I200" i="1" s="1"/>
  <c r="I212" i="1" s="1"/>
  <c r="I224" i="1" s="1"/>
  <c r="I236" i="1" s="1"/>
  <c r="J188" i="1"/>
  <c r="J200" i="1" s="1"/>
  <c r="J212" i="1" s="1"/>
  <c r="J224" i="1" s="1"/>
  <c r="J236" i="1" s="1"/>
  <c r="J191" i="1"/>
  <c r="J203" i="1" s="1"/>
  <c r="J215" i="1" s="1"/>
  <c r="J227" i="1" s="1"/>
  <c r="J239" i="1" s="1"/>
  <c r="D248" i="1"/>
  <c r="J250" i="1"/>
  <c r="J262" i="1" s="1"/>
  <c r="I250" i="1"/>
  <c r="O188" i="1"/>
  <c r="O200" i="1" s="1"/>
  <c r="O212" i="1" s="1"/>
  <c r="O224" i="1" s="1"/>
  <c r="O236" i="1" s="1"/>
  <c r="K263" i="1"/>
  <c r="D267" i="1"/>
  <c r="C255" i="1"/>
  <c r="D256" i="1"/>
  <c r="R265" i="1"/>
  <c r="D269" i="1"/>
  <c r="W268" i="1"/>
  <c r="W260" i="1"/>
  <c r="J196" i="1"/>
  <c r="J208" i="1" s="1"/>
  <c r="J220" i="1" s="1"/>
  <c r="J232" i="1" s="1"/>
  <c r="J244" i="1" s="1"/>
  <c r="N121" i="1"/>
  <c r="N110" i="1"/>
  <c r="N111" i="1" s="1"/>
  <c r="N112" i="1" s="1"/>
  <c r="N113" i="1" s="1"/>
  <c r="N114" i="1" s="1"/>
  <c r="N115" i="1" s="1"/>
  <c r="N116" i="1" s="1"/>
  <c r="N117" i="1" s="1"/>
  <c r="N118" i="1" s="1"/>
  <c r="N119" i="1" s="1"/>
  <c r="N120" i="1" s="1"/>
  <c r="H121" i="1"/>
  <c r="H110" i="1"/>
  <c r="H111" i="1" s="1"/>
  <c r="H112" i="1" s="1"/>
  <c r="H113" i="1" s="1"/>
  <c r="H114" i="1" s="1"/>
  <c r="H115" i="1" s="1"/>
  <c r="H116" i="1" s="1"/>
  <c r="H117" i="1" s="1"/>
  <c r="H118" i="1" s="1"/>
  <c r="H119" i="1" s="1"/>
  <c r="H120" i="1" s="1"/>
  <c r="AB18" i="1"/>
  <c r="G193" i="1"/>
  <c r="G182" i="1"/>
  <c r="G183" i="1" s="1"/>
  <c r="G184" i="1" s="1"/>
  <c r="G185" i="1" s="1"/>
  <c r="G186" i="1" s="1"/>
  <c r="G187" i="1" s="1"/>
  <c r="G188" i="1" s="1"/>
  <c r="G189" i="1" s="1"/>
  <c r="G190" i="1" s="1"/>
  <c r="G191" i="1" s="1"/>
  <c r="G192" i="1" s="1"/>
  <c r="F3" i="6"/>
  <c r="K89" i="1"/>
  <c r="K233" i="1"/>
  <c r="F76" i="2"/>
  <c r="A52" i="2"/>
  <c r="C52" i="2"/>
  <c r="D52" i="2" s="1"/>
  <c r="E52" i="2" s="1"/>
  <c r="B52" i="2"/>
  <c r="L6" i="5"/>
  <c r="A5" i="6"/>
  <c r="K209" i="1"/>
  <c r="V23" i="1"/>
  <c r="V25" i="1"/>
  <c r="V20" i="1"/>
  <c r="AB8" i="1"/>
  <c r="P251" i="1" l="1"/>
  <c r="K16" i="7"/>
  <c r="H16" i="7"/>
  <c r="Y17" i="1"/>
  <c r="Y28" i="1"/>
  <c r="Y40" i="1" s="1"/>
  <c r="Y52" i="1" s="1"/>
  <c r="Y64" i="1" s="1"/>
  <c r="Y76" i="1" s="1"/>
  <c r="Y88" i="1" s="1"/>
  <c r="Y100" i="1" s="1"/>
  <c r="Y112" i="1" s="1"/>
  <c r="Y124" i="1" s="1"/>
  <c r="Y136" i="1" s="1"/>
  <c r="Y148" i="1" s="1"/>
  <c r="Y160" i="1" s="1"/>
  <c r="Y172" i="1" s="1"/>
  <c r="Y184" i="1" s="1"/>
  <c r="Y196" i="1" s="1"/>
  <c r="Y208" i="1" s="1"/>
  <c r="Y220" i="1" s="1"/>
  <c r="Y232" i="1" s="1"/>
  <c r="Y244" i="1" s="1"/>
  <c r="Y256" i="1" s="1"/>
  <c r="Y268" i="1" s="1"/>
  <c r="I258" i="1"/>
  <c r="J269" i="1"/>
  <c r="O253" i="1"/>
  <c r="I271" i="1"/>
  <c r="P250" i="1"/>
  <c r="P256" i="1"/>
  <c r="J271" i="1"/>
  <c r="I252" i="1"/>
  <c r="B4" i="6"/>
  <c r="P204" i="1"/>
  <c r="O248" i="1"/>
  <c r="I248" i="1"/>
  <c r="V30" i="1"/>
  <c r="AB30" i="1" s="1"/>
  <c r="J249" i="1"/>
  <c r="O258" i="1"/>
  <c r="J251" i="1"/>
  <c r="O269" i="1"/>
  <c r="F4" i="6"/>
  <c r="O252" i="1"/>
  <c r="O206" i="1"/>
  <c r="O262" i="1"/>
  <c r="P267" i="1"/>
  <c r="J258" i="1"/>
  <c r="J256" i="1"/>
  <c r="I262" i="1"/>
  <c r="P247" i="1"/>
  <c r="O249" i="1"/>
  <c r="J253" i="1"/>
  <c r="C267" i="1"/>
  <c r="I269" i="1"/>
  <c r="C262" i="1"/>
  <c r="I267" i="1"/>
  <c r="I251" i="1"/>
  <c r="P249" i="1"/>
  <c r="C271" i="1"/>
  <c r="K251" i="1"/>
  <c r="K264" i="1"/>
  <c r="C269" i="1"/>
  <c r="I256" i="1"/>
  <c r="D268" i="1"/>
  <c r="C256" i="1"/>
  <c r="O267" i="1"/>
  <c r="J267" i="1"/>
  <c r="J248" i="1"/>
  <c r="P218" i="1"/>
  <c r="D263" i="1"/>
  <c r="C251" i="1"/>
  <c r="P260" i="1"/>
  <c r="W263" i="1"/>
  <c r="O251" i="1"/>
  <c r="J206" i="1"/>
  <c r="D270" i="1"/>
  <c r="C258" i="1"/>
  <c r="O256" i="1"/>
  <c r="D264" i="1"/>
  <c r="C252" i="1"/>
  <c r="I253" i="1"/>
  <c r="D265" i="1"/>
  <c r="C253" i="1"/>
  <c r="W267" i="1"/>
  <c r="P246" i="1"/>
  <c r="D260" i="1"/>
  <c r="C248" i="1"/>
  <c r="I249" i="1"/>
  <c r="C249" i="1"/>
  <c r="D261" i="1"/>
  <c r="P259" i="1" s="1"/>
  <c r="D218" i="1"/>
  <c r="D230" i="1" s="1"/>
  <c r="D242" i="1" s="1"/>
  <c r="C206" i="1"/>
  <c r="P265" i="1"/>
  <c r="I206" i="1"/>
  <c r="N122" i="1"/>
  <c r="N123" i="1" s="1"/>
  <c r="N124" i="1" s="1"/>
  <c r="N125" i="1" s="1"/>
  <c r="N126" i="1" s="1"/>
  <c r="N127" i="1" s="1"/>
  <c r="N128" i="1" s="1"/>
  <c r="N129" i="1" s="1"/>
  <c r="N130" i="1" s="1"/>
  <c r="N131" i="1" s="1"/>
  <c r="N132" i="1" s="1"/>
  <c r="N133" i="1"/>
  <c r="H122" i="1"/>
  <c r="H123" i="1" s="1"/>
  <c r="H124" i="1" s="1"/>
  <c r="H125" i="1" s="1"/>
  <c r="H126" i="1" s="1"/>
  <c r="H127" i="1" s="1"/>
  <c r="H128" i="1" s="1"/>
  <c r="H129" i="1" s="1"/>
  <c r="H130" i="1" s="1"/>
  <c r="H131" i="1" s="1"/>
  <c r="H132" i="1" s="1"/>
  <c r="H133" i="1"/>
  <c r="G205" i="1"/>
  <c r="G194" i="1"/>
  <c r="G195" i="1" s="1"/>
  <c r="G196" i="1" s="1"/>
  <c r="G197" i="1" s="1"/>
  <c r="G198" i="1" s="1"/>
  <c r="G199" i="1" s="1"/>
  <c r="G200" i="1" s="1"/>
  <c r="G201" i="1" s="1"/>
  <c r="G202" i="1" s="1"/>
  <c r="G203" i="1" s="1"/>
  <c r="G204" i="1" s="1"/>
  <c r="K234" i="1"/>
  <c r="K90" i="1"/>
  <c r="Z31" i="1"/>
  <c r="A6" i="6"/>
  <c r="L7" i="5"/>
  <c r="K210" i="1"/>
  <c r="F100" i="2"/>
  <c r="A76" i="2"/>
  <c r="B76" i="2"/>
  <c r="C76" i="2"/>
  <c r="D76" i="2" s="1"/>
  <c r="E76" i="2" s="1"/>
  <c r="Z23" i="1"/>
  <c r="V32" i="1"/>
  <c r="AB20" i="1"/>
  <c r="V27" i="1"/>
  <c r="AB15" i="1"/>
  <c r="B5" i="6"/>
  <c r="V37" i="1"/>
  <c r="V35" i="1"/>
  <c r="AB23" i="1"/>
  <c r="Y18" i="1" l="1"/>
  <c r="Y29" i="1"/>
  <c r="Y41" i="1" s="1"/>
  <c r="Y53" i="1" s="1"/>
  <c r="Y65" i="1" s="1"/>
  <c r="Y77" i="1" s="1"/>
  <c r="Y89" i="1" s="1"/>
  <c r="Y101" i="1" s="1"/>
  <c r="Y113" i="1" s="1"/>
  <c r="Y125" i="1" s="1"/>
  <c r="Y137" i="1" s="1"/>
  <c r="Y149" i="1" s="1"/>
  <c r="Y161" i="1" s="1"/>
  <c r="Y173" i="1" s="1"/>
  <c r="Y185" i="1" s="1"/>
  <c r="Y197" i="1" s="1"/>
  <c r="Y209" i="1" s="1"/>
  <c r="Y221" i="1" s="1"/>
  <c r="Y233" i="1" s="1"/>
  <c r="Y245" i="1" s="1"/>
  <c r="Y257" i="1" s="1"/>
  <c r="Y269" i="1" s="1"/>
  <c r="I218" i="1"/>
  <c r="I230" i="1" s="1"/>
  <c r="I242" i="1" s="1"/>
  <c r="J270" i="1"/>
  <c r="O260" i="1"/>
  <c r="O270" i="1"/>
  <c r="V42" i="1"/>
  <c r="V54" i="1" s="1"/>
  <c r="C268" i="1"/>
  <c r="C265" i="1"/>
  <c r="C263" i="1"/>
  <c r="I260" i="1"/>
  <c r="I270" i="1"/>
  <c r="O261" i="1"/>
  <c r="P216" i="1"/>
  <c r="P228" i="1" s="1"/>
  <c r="P240" i="1" s="1"/>
  <c r="I261" i="1"/>
  <c r="J268" i="1"/>
  <c r="C264" i="1"/>
  <c r="J218" i="1"/>
  <c r="J230" i="1" s="1"/>
  <c r="J242" i="1" s="1"/>
  <c r="I268" i="1"/>
  <c r="J265" i="1"/>
  <c r="P258" i="1"/>
  <c r="P270" i="1" s="1"/>
  <c r="P230" i="1"/>
  <c r="P242" i="1" s="1"/>
  <c r="P254" i="1" s="1"/>
  <c r="I263" i="1"/>
  <c r="C218" i="1"/>
  <c r="C230" i="1" s="1"/>
  <c r="C242" i="1" s="1"/>
  <c r="C261" i="1"/>
  <c r="J260" i="1"/>
  <c r="C260" i="1"/>
  <c r="I265" i="1"/>
  <c r="O268" i="1"/>
  <c r="O263" i="1"/>
  <c r="P262" i="1"/>
  <c r="P263" i="1"/>
  <c r="P261" i="1"/>
  <c r="J261" i="1"/>
  <c r="J264" i="1"/>
  <c r="D254" i="1"/>
  <c r="O265" i="1"/>
  <c r="O264" i="1"/>
  <c r="K252" i="1"/>
  <c r="I264" i="1"/>
  <c r="C270" i="1"/>
  <c r="J263" i="1"/>
  <c r="P268" i="1"/>
  <c r="O218" i="1"/>
  <c r="O230" i="1" s="1"/>
  <c r="O242" i="1" s="1"/>
  <c r="N145" i="1"/>
  <c r="N134" i="1"/>
  <c r="N135" i="1" s="1"/>
  <c r="N136" i="1" s="1"/>
  <c r="N137" i="1" s="1"/>
  <c r="N138" i="1" s="1"/>
  <c r="N139" i="1" s="1"/>
  <c r="N140" i="1" s="1"/>
  <c r="N141" i="1" s="1"/>
  <c r="N142" i="1" s="1"/>
  <c r="N143" i="1" s="1"/>
  <c r="N144" i="1" s="1"/>
  <c r="H145" i="1"/>
  <c r="H134" i="1"/>
  <c r="H135" i="1" s="1"/>
  <c r="H136" i="1" s="1"/>
  <c r="H137" i="1" s="1"/>
  <c r="H138" i="1" s="1"/>
  <c r="H139" i="1" s="1"/>
  <c r="H140" i="1" s="1"/>
  <c r="H141" i="1" s="1"/>
  <c r="H142" i="1" s="1"/>
  <c r="H143" i="1" s="1"/>
  <c r="H144" i="1" s="1"/>
  <c r="K91" i="1"/>
  <c r="G217" i="1"/>
  <c r="G206" i="1"/>
  <c r="G207" i="1" s="1"/>
  <c r="G208" i="1" s="1"/>
  <c r="G209" i="1" s="1"/>
  <c r="G210" i="1" s="1"/>
  <c r="G211" i="1" s="1"/>
  <c r="G212" i="1" s="1"/>
  <c r="G213" i="1" s="1"/>
  <c r="G214" i="1" s="1"/>
  <c r="G215" i="1" s="1"/>
  <c r="G216" i="1" s="1"/>
  <c r="K235" i="1"/>
  <c r="K236" i="1" s="1"/>
  <c r="B25" i="1"/>
  <c r="B30" i="1"/>
  <c r="A7" i="6"/>
  <c r="B20" i="1"/>
  <c r="L8" i="5"/>
  <c r="B23" i="1"/>
  <c r="Z43" i="1"/>
  <c r="F124" i="2"/>
  <c r="A100" i="2"/>
  <c r="B100" i="2"/>
  <c r="C100" i="2"/>
  <c r="D100" i="2" s="1"/>
  <c r="E100" i="2" s="1"/>
  <c r="K211" i="1"/>
  <c r="Z35" i="1"/>
  <c r="V24" i="1"/>
  <c r="AB12" i="1"/>
  <c r="V31" i="1"/>
  <c r="AB19" i="1"/>
  <c r="V39" i="1"/>
  <c r="AB27" i="1"/>
  <c r="V47" i="1"/>
  <c r="AB35" i="1"/>
  <c r="V49" i="1"/>
  <c r="V44" i="1"/>
  <c r="AB32" i="1"/>
  <c r="Y19" i="1" l="1"/>
  <c r="Y30" i="1"/>
  <c r="Y42" i="1" s="1"/>
  <c r="Y54" i="1" s="1"/>
  <c r="Y66" i="1" s="1"/>
  <c r="Y78" i="1" s="1"/>
  <c r="Y90" i="1" s="1"/>
  <c r="Y102" i="1" s="1"/>
  <c r="Y114" i="1" s="1"/>
  <c r="Y126" i="1" s="1"/>
  <c r="Y138" i="1" s="1"/>
  <c r="Y150" i="1" s="1"/>
  <c r="Y162" i="1" s="1"/>
  <c r="Y174" i="1" s="1"/>
  <c r="Y186" i="1" s="1"/>
  <c r="Y198" i="1" s="1"/>
  <c r="Y210" i="1" s="1"/>
  <c r="Y222" i="1" s="1"/>
  <c r="Y234" i="1" s="1"/>
  <c r="Y246" i="1" s="1"/>
  <c r="Y258" i="1" s="1"/>
  <c r="Y270" i="1" s="1"/>
  <c r="AB42" i="1"/>
  <c r="P252" i="1"/>
  <c r="O254" i="1"/>
  <c r="P266" i="1"/>
  <c r="D266" i="1"/>
  <c r="C254" i="1"/>
  <c r="I254" i="1"/>
  <c r="J254" i="1"/>
  <c r="K237" i="1"/>
  <c r="N146" i="1"/>
  <c r="N147" i="1" s="1"/>
  <c r="N148" i="1" s="1"/>
  <c r="N149" i="1" s="1"/>
  <c r="N150" i="1" s="1"/>
  <c r="N151" i="1" s="1"/>
  <c r="N152" i="1" s="1"/>
  <c r="N153" i="1" s="1"/>
  <c r="N154" i="1" s="1"/>
  <c r="N155" i="1" s="1"/>
  <c r="N156" i="1" s="1"/>
  <c r="N157" i="1"/>
  <c r="H146" i="1"/>
  <c r="H147" i="1" s="1"/>
  <c r="H148" i="1" s="1"/>
  <c r="H149" i="1" s="1"/>
  <c r="H150" i="1" s="1"/>
  <c r="H151" i="1" s="1"/>
  <c r="H152" i="1" s="1"/>
  <c r="H153" i="1" s="1"/>
  <c r="H154" i="1" s="1"/>
  <c r="H155" i="1" s="1"/>
  <c r="H156" i="1" s="1"/>
  <c r="H157" i="1"/>
  <c r="G229" i="1"/>
  <c r="G218" i="1"/>
  <c r="G219" i="1" s="1"/>
  <c r="G220" i="1" s="1"/>
  <c r="G221" i="1" s="1"/>
  <c r="G222" i="1" s="1"/>
  <c r="G223" i="1" s="1"/>
  <c r="G224" i="1" s="1"/>
  <c r="G225" i="1" s="1"/>
  <c r="G226" i="1" s="1"/>
  <c r="G227" i="1" s="1"/>
  <c r="G228" i="1" s="1"/>
  <c r="K92" i="1"/>
  <c r="B31" i="1"/>
  <c r="B35" i="1"/>
  <c r="K212" i="1"/>
  <c r="B37" i="1"/>
  <c r="B22" i="1"/>
  <c r="B26" i="1"/>
  <c r="Z55" i="1"/>
  <c r="W25" i="1"/>
  <c r="AB13" i="1"/>
  <c r="B28" i="1"/>
  <c r="B24" i="1"/>
  <c r="B29" i="1"/>
  <c r="F148" i="2"/>
  <c r="A124" i="2"/>
  <c r="B124" i="2"/>
  <c r="C124" i="2"/>
  <c r="D124" i="2" s="1"/>
  <c r="E124" i="2" s="1"/>
  <c r="B27" i="1"/>
  <c r="L9" i="5"/>
  <c r="B6" i="6"/>
  <c r="B21" i="1"/>
  <c r="B32" i="1"/>
  <c r="A8" i="6"/>
  <c r="B42" i="1"/>
  <c r="V29" i="1"/>
  <c r="AB17" i="1"/>
  <c r="Z47" i="1"/>
  <c r="Y26" i="1"/>
  <c r="V22" i="1"/>
  <c r="AB10" i="1"/>
  <c r="V43" i="1"/>
  <c r="AB31" i="1"/>
  <c r="V36" i="1"/>
  <c r="AB24" i="1"/>
  <c r="B7" i="6"/>
  <c r="V59" i="1"/>
  <c r="AB47" i="1"/>
  <c r="V56" i="1"/>
  <c r="AB44" i="1"/>
  <c r="E41" i="1"/>
  <c r="F29" i="1"/>
  <c r="V61" i="1"/>
  <c r="E42" i="1"/>
  <c r="F30" i="1"/>
  <c r="V51" i="1"/>
  <c r="AB39" i="1"/>
  <c r="V28" i="1"/>
  <c r="AB16" i="1"/>
  <c r="F13" i="1"/>
  <c r="V21" i="1"/>
  <c r="AB9" i="1"/>
  <c r="V66" i="1"/>
  <c r="AB54" i="1"/>
  <c r="F19" i="1"/>
  <c r="Y20" i="1" l="1"/>
  <c r="Y31" i="1"/>
  <c r="Y43" i="1" s="1"/>
  <c r="Y55" i="1" s="1"/>
  <c r="Y67" i="1" s="1"/>
  <c r="Y79" i="1" s="1"/>
  <c r="Y91" i="1" s="1"/>
  <c r="Y103" i="1" s="1"/>
  <c r="Y115" i="1" s="1"/>
  <c r="Y127" i="1" s="1"/>
  <c r="Y139" i="1" s="1"/>
  <c r="Y151" i="1" s="1"/>
  <c r="Y163" i="1" s="1"/>
  <c r="Y175" i="1" s="1"/>
  <c r="Y187" i="1" s="1"/>
  <c r="Y199" i="1" s="1"/>
  <c r="Y211" i="1" s="1"/>
  <c r="Y223" i="1" s="1"/>
  <c r="Y235" i="1" s="1"/>
  <c r="Y247" i="1" s="1"/>
  <c r="Y259" i="1" s="1"/>
  <c r="Y271" i="1" s="1"/>
  <c r="I266" i="1"/>
  <c r="J266" i="1"/>
  <c r="C266" i="1"/>
  <c r="G230" i="1"/>
  <c r="G231" i="1" s="1"/>
  <c r="G232" i="1" s="1"/>
  <c r="G233" i="1" s="1"/>
  <c r="G234" i="1" s="1"/>
  <c r="G235" i="1" s="1"/>
  <c r="G236" i="1" s="1"/>
  <c r="G237" i="1" s="1"/>
  <c r="G238" i="1" s="1"/>
  <c r="G239" i="1" s="1"/>
  <c r="G240" i="1" s="1"/>
  <c r="G241" i="1"/>
  <c r="K238" i="1"/>
  <c r="O266" i="1"/>
  <c r="P264" i="1"/>
  <c r="N169" i="1"/>
  <c r="N158" i="1"/>
  <c r="N159" i="1" s="1"/>
  <c r="N160" i="1" s="1"/>
  <c r="N161" i="1" s="1"/>
  <c r="N162" i="1" s="1"/>
  <c r="N163" i="1" s="1"/>
  <c r="N164" i="1" s="1"/>
  <c r="N165" i="1" s="1"/>
  <c r="N166" i="1" s="1"/>
  <c r="N167" i="1" s="1"/>
  <c r="N168" i="1" s="1"/>
  <c r="H158" i="1"/>
  <c r="H159" i="1" s="1"/>
  <c r="H160" i="1" s="1"/>
  <c r="H161" i="1" s="1"/>
  <c r="H162" i="1" s="1"/>
  <c r="H163" i="1" s="1"/>
  <c r="H164" i="1" s="1"/>
  <c r="H165" i="1" s="1"/>
  <c r="H166" i="1" s="1"/>
  <c r="H167" i="1" s="1"/>
  <c r="H168" i="1" s="1"/>
  <c r="H169" i="1"/>
  <c r="K93" i="1"/>
  <c r="F16" i="1"/>
  <c r="F17" i="1"/>
  <c r="F18" i="1"/>
  <c r="B49" i="1"/>
  <c r="B54" i="1"/>
  <c r="B44" i="1"/>
  <c r="Z67" i="1"/>
  <c r="B34" i="1"/>
  <c r="A9" i="6"/>
  <c r="A32" i="1"/>
  <c r="B38" i="1"/>
  <c r="F172" i="2"/>
  <c r="A148" i="2"/>
  <c r="B148" i="2"/>
  <c r="C148" i="2"/>
  <c r="D148" i="2" s="1"/>
  <c r="E148" i="2" s="1"/>
  <c r="B41" i="1"/>
  <c r="B36" i="1"/>
  <c r="B40" i="1"/>
  <c r="K213" i="1"/>
  <c r="B43" i="1"/>
  <c r="Z25" i="1"/>
  <c r="V26" i="1"/>
  <c r="AB14" i="1"/>
  <c r="B8" i="6" s="1"/>
  <c r="B39" i="1"/>
  <c r="W37" i="1"/>
  <c r="AB25" i="1"/>
  <c r="B47" i="1"/>
  <c r="B33" i="1"/>
  <c r="L10" i="5"/>
  <c r="F11" i="1"/>
  <c r="F15" i="1"/>
  <c r="AB29" i="1"/>
  <c r="V41" i="1"/>
  <c r="Z30" i="1"/>
  <c r="Z59" i="1"/>
  <c r="Z22" i="1"/>
  <c r="Y38" i="1"/>
  <c r="Z28" i="1"/>
  <c r="Z29" i="1"/>
  <c r="Z24" i="1"/>
  <c r="Z26" i="1"/>
  <c r="AB36" i="1"/>
  <c r="V48" i="1"/>
  <c r="AB22" i="1"/>
  <c r="V34" i="1"/>
  <c r="Z21" i="1"/>
  <c r="Z27" i="1"/>
  <c r="V55" i="1"/>
  <c r="AB43" i="1"/>
  <c r="Z20" i="1"/>
  <c r="F8" i="1"/>
  <c r="V63" i="1"/>
  <c r="AB51" i="1"/>
  <c r="V71" i="1"/>
  <c r="AB59" i="1"/>
  <c r="E40" i="1"/>
  <c r="F28" i="1"/>
  <c r="F12" i="1"/>
  <c r="V78" i="1"/>
  <c r="AB66" i="1"/>
  <c r="V73" i="1"/>
  <c r="F14" i="1"/>
  <c r="E53" i="1"/>
  <c r="F41" i="1"/>
  <c r="V68" i="1"/>
  <c r="AB56" i="1"/>
  <c r="E43" i="1"/>
  <c r="F31" i="1"/>
  <c r="V40" i="1"/>
  <c r="AB28" i="1"/>
  <c r="V33" i="1"/>
  <c r="AB21" i="1"/>
  <c r="E37" i="1"/>
  <c r="F25" i="1"/>
  <c r="E54" i="1"/>
  <c r="F42" i="1"/>
  <c r="F10" i="1"/>
  <c r="F9" i="1"/>
  <c r="Y21" i="1" l="1"/>
  <c r="Y32" i="1"/>
  <c r="Y44" i="1" s="1"/>
  <c r="Y56" i="1" s="1"/>
  <c r="Y68" i="1" s="1"/>
  <c r="Y80" i="1" s="1"/>
  <c r="Y92" i="1" s="1"/>
  <c r="Y104" i="1" s="1"/>
  <c r="Y116" i="1" s="1"/>
  <c r="Y128" i="1" s="1"/>
  <c r="Y140" i="1" s="1"/>
  <c r="Y152" i="1" s="1"/>
  <c r="Y164" i="1" s="1"/>
  <c r="Y176" i="1" s="1"/>
  <c r="Y188" i="1" s="1"/>
  <c r="Y200" i="1" s="1"/>
  <c r="Y212" i="1" s="1"/>
  <c r="Y224" i="1" s="1"/>
  <c r="Y236" i="1" s="1"/>
  <c r="Y248" i="1" s="1"/>
  <c r="Y260" i="1" s="1"/>
  <c r="G242" i="1"/>
  <c r="G243" i="1" s="1"/>
  <c r="G244" i="1" s="1"/>
  <c r="G245" i="1" s="1"/>
  <c r="G246" i="1" s="1"/>
  <c r="G247" i="1" s="1"/>
  <c r="G248" i="1" s="1"/>
  <c r="G249" i="1" s="1"/>
  <c r="G250" i="1" s="1"/>
  <c r="G251" i="1" s="1"/>
  <c r="G252" i="1" s="1"/>
  <c r="G253" i="1"/>
  <c r="K239" i="1"/>
  <c r="N170" i="1"/>
  <c r="N171" i="1" s="1"/>
  <c r="N172" i="1" s="1"/>
  <c r="N173" i="1" s="1"/>
  <c r="N174" i="1" s="1"/>
  <c r="N175" i="1" s="1"/>
  <c r="N176" i="1" s="1"/>
  <c r="N177" i="1" s="1"/>
  <c r="N178" i="1" s="1"/>
  <c r="N179" i="1" s="1"/>
  <c r="N180" i="1" s="1"/>
  <c r="N181" i="1"/>
  <c r="H170" i="1"/>
  <c r="H171" i="1" s="1"/>
  <c r="H172" i="1" s="1"/>
  <c r="H173" i="1" s="1"/>
  <c r="H174" i="1" s="1"/>
  <c r="H175" i="1" s="1"/>
  <c r="H176" i="1" s="1"/>
  <c r="H177" i="1" s="1"/>
  <c r="H178" i="1" s="1"/>
  <c r="H179" i="1" s="1"/>
  <c r="H180" i="1" s="1"/>
  <c r="H181" i="1"/>
  <c r="K94" i="1"/>
  <c r="W49" i="1"/>
  <c r="AB37" i="1"/>
  <c r="L11" i="5"/>
  <c r="F196" i="2"/>
  <c r="A172" i="2"/>
  <c r="B172" i="2"/>
  <c r="C172" i="2"/>
  <c r="D172" i="2" s="1"/>
  <c r="E172" i="2" s="1"/>
  <c r="B61" i="1"/>
  <c r="B59" i="1"/>
  <c r="K214" i="1"/>
  <c r="B53" i="1"/>
  <c r="A44" i="1"/>
  <c r="A10" i="6"/>
  <c r="B56" i="1"/>
  <c r="AB26" i="1"/>
  <c r="B9" i="6" s="1"/>
  <c r="N9" i="6" s="1"/>
  <c r="V38" i="1"/>
  <c r="Z79" i="1"/>
  <c r="B66" i="1"/>
  <c r="Z37" i="1"/>
  <c r="B55" i="1"/>
  <c r="B51" i="1"/>
  <c r="B45" i="1"/>
  <c r="B46" i="1"/>
  <c r="B48" i="1"/>
  <c r="B52" i="1"/>
  <c r="B50" i="1"/>
  <c r="AB41" i="1"/>
  <c r="V53" i="1"/>
  <c r="F27" i="1"/>
  <c r="E39" i="1"/>
  <c r="E35" i="1"/>
  <c r="F23" i="1"/>
  <c r="Z42" i="1"/>
  <c r="Z71" i="1"/>
  <c r="Z34" i="1"/>
  <c r="Y50" i="1"/>
  <c r="Z41" i="1"/>
  <c r="Z40" i="1"/>
  <c r="V67" i="1"/>
  <c r="AB55" i="1"/>
  <c r="Z33" i="1"/>
  <c r="AB48" i="1"/>
  <c r="V60" i="1"/>
  <c r="AB34" i="1"/>
  <c r="V46" i="1"/>
  <c r="Z36" i="1"/>
  <c r="Z32" i="1"/>
  <c r="Z39" i="1"/>
  <c r="Z38" i="1"/>
  <c r="E52" i="1"/>
  <c r="F40" i="1"/>
  <c r="E65" i="1"/>
  <c r="F53" i="1"/>
  <c r="E36" i="1"/>
  <c r="F24" i="1"/>
  <c r="E34" i="1"/>
  <c r="F22" i="1"/>
  <c r="F54" i="1"/>
  <c r="E66" i="1"/>
  <c r="E49" i="1"/>
  <c r="F37" i="1"/>
  <c r="V45" i="1"/>
  <c r="AB33" i="1"/>
  <c r="V80" i="1"/>
  <c r="AB68" i="1"/>
  <c r="E38" i="1"/>
  <c r="F26" i="1"/>
  <c r="V90" i="1"/>
  <c r="AB78" i="1"/>
  <c r="V75" i="1"/>
  <c r="AB63" i="1"/>
  <c r="E32" i="1"/>
  <c r="F20" i="1"/>
  <c r="E33" i="1"/>
  <c r="F21" i="1"/>
  <c r="E55" i="1"/>
  <c r="F43" i="1"/>
  <c r="V85" i="1"/>
  <c r="V52" i="1"/>
  <c r="AB40" i="1"/>
  <c r="V83" i="1"/>
  <c r="AB71" i="1"/>
  <c r="Y22" i="1" l="1"/>
  <c r="Y33" i="1"/>
  <c r="Y45" i="1" s="1"/>
  <c r="Y57" i="1" s="1"/>
  <c r="Y69" i="1" s="1"/>
  <c r="Y81" i="1" s="1"/>
  <c r="Y93" i="1" s="1"/>
  <c r="Y105" i="1" s="1"/>
  <c r="Y117" i="1" s="1"/>
  <c r="Y129" i="1" s="1"/>
  <c r="Y141" i="1" s="1"/>
  <c r="Y153" i="1" s="1"/>
  <c r="Y165" i="1" s="1"/>
  <c r="Y177" i="1" s="1"/>
  <c r="Y189" i="1" s="1"/>
  <c r="Y201" i="1" s="1"/>
  <c r="Y213" i="1" s="1"/>
  <c r="Y225" i="1" s="1"/>
  <c r="Y237" i="1" s="1"/>
  <c r="Y249" i="1" s="1"/>
  <c r="Y261" i="1" s="1"/>
  <c r="K240" i="1"/>
  <c r="G254" i="1"/>
  <c r="G255" i="1" s="1"/>
  <c r="G256" i="1" s="1"/>
  <c r="G257" i="1" s="1"/>
  <c r="G258" i="1" s="1"/>
  <c r="G259" i="1" s="1"/>
  <c r="G260" i="1" s="1"/>
  <c r="G261" i="1" s="1"/>
  <c r="G262" i="1" s="1"/>
  <c r="G263" i="1" s="1"/>
  <c r="G264" i="1" s="1"/>
  <c r="G265" i="1"/>
  <c r="G266" i="1" s="1"/>
  <c r="G267" i="1" s="1"/>
  <c r="G268" i="1" s="1"/>
  <c r="G269" i="1" s="1"/>
  <c r="G270" i="1" s="1"/>
  <c r="G271" i="1" s="1"/>
  <c r="N193" i="1"/>
  <c r="N182" i="1"/>
  <c r="N183" i="1" s="1"/>
  <c r="N184" i="1" s="1"/>
  <c r="N185" i="1" s="1"/>
  <c r="N186" i="1" s="1"/>
  <c r="N187" i="1" s="1"/>
  <c r="N188" i="1" s="1"/>
  <c r="N189" i="1" s="1"/>
  <c r="N190" i="1" s="1"/>
  <c r="N191" i="1" s="1"/>
  <c r="N192" i="1" s="1"/>
  <c r="H193" i="1"/>
  <c r="H182" i="1"/>
  <c r="H183" i="1" s="1"/>
  <c r="H184" i="1" s="1"/>
  <c r="H185" i="1" s="1"/>
  <c r="H186" i="1" s="1"/>
  <c r="H187" i="1" s="1"/>
  <c r="H188" i="1" s="1"/>
  <c r="H189" i="1" s="1"/>
  <c r="H190" i="1" s="1"/>
  <c r="H191" i="1" s="1"/>
  <c r="H192" i="1" s="1"/>
  <c r="K95" i="1"/>
  <c r="L12" i="5"/>
  <c r="B67" i="1"/>
  <c r="B78" i="1"/>
  <c r="A11" i="6"/>
  <c r="A56" i="1"/>
  <c r="B57" i="1"/>
  <c r="B63" i="1"/>
  <c r="B68" i="1"/>
  <c r="B64" i="1"/>
  <c r="Z49" i="1"/>
  <c r="AB38" i="1"/>
  <c r="B10" i="6" s="1"/>
  <c r="V50" i="1"/>
  <c r="B62" i="1"/>
  <c r="Z91" i="1"/>
  <c r="B65" i="1"/>
  <c r="B73" i="1"/>
  <c r="B60" i="1"/>
  <c r="W61" i="1"/>
  <c r="AB49" i="1"/>
  <c r="B58" i="1"/>
  <c r="K215" i="1"/>
  <c r="B71" i="1"/>
  <c r="F220" i="2"/>
  <c r="A196" i="2"/>
  <c r="B196" i="2"/>
  <c r="C196" i="2"/>
  <c r="D196" i="2" s="1"/>
  <c r="E196" i="2" s="1"/>
  <c r="F35" i="1"/>
  <c r="E47" i="1"/>
  <c r="V65" i="1"/>
  <c r="AB53" i="1"/>
  <c r="E51" i="1"/>
  <c r="F39" i="1"/>
  <c r="Z54" i="1"/>
  <c r="Z83" i="1"/>
  <c r="Z46" i="1"/>
  <c r="Y62" i="1"/>
  <c r="Z53" i="1"/>
  <c r="Z52" i="1"/>
  <c r="Z51" i="1"/>
  <c r="V79" i="1"/>
  <c r="AB67" i="1"/>
  <c r="Z44" i="1"/>
  <c r="Z48" i="1"/>
  <c r="Z50" i="1"/>
  <c r="V58" i="1"/>
  <c r="AB46" i="1"/>
  <c r="Z45" i="1"/>
  <c r="V72" i="1"/>
  <c r="AB60" i="1"/>
  <c r="V57" i="1"/>
  <c r="AB45" i="1"/>
  <c r="E64" i="1"/>
  <c r="F52" i="1"/>
  <c r="E45" i="1"/>
  <c r="F33" i="1"/>
  <c r="V92" i="1"/>
  <c r="AB80" i="1"/>
  <c r="V87" i="1"/>
  <c r="AB75" i="1"/>
  <c r="E50" i="1"/>
  <c r="F38" i="1"/>
  <c r="E78" i="1"/>
  <c r="F66" i="1"/>
  <c r="V95" i="1"/>
  <c r="AB83" i="1"/>
  <c r="V64" i="1"/>
  <c r="AB52" i="1"/>
  <c r="F55" i="1"/>
  <c r="E67" i="1"/>
  <c r="E44" i="1"/>
  <c r="F32" i="1"/>
  <c r="V102" i="1"/>
  <c r="AB90" i="1"/>
  <c r="E77" i="1"/>
  <c r="F65" i="1"/>
  <c r="V97" i="1"/>
  <c r="E61" i="1"/>
  <c r="F49" i="1"/>
  <c r="E46" i="1"/>
  <c r="F34" i="1"/>
  <c r="E48" i="1"/>
  <c r="F36" i="1"/>
  <c r="Y23" i="1" l="1"/>
  <c r="Y34" i="1"/>
  <c r="Y46" i="1" s="1"/>
  <c r="Y58" i="1" s="1"/>
  <c r="Y70" i="1" s="1"/>
  <c r="Y82" i="1" s="1"/>
  <c r="Y94" i="1" s="1"/>
  <c r="Y106" i="1" s="1"/>
  <c r="Y118" i="1" s="1"/>
  <c r="Y130" i="1" s="1"/>
  <c r="Y142" i="1" s="1"/>
  <c r="Y154" i="1" s="1"/>
  <c r="Y166" i="1" s="1"/>
  <c r="Y178" i="1" s="1"/>
  <c r="Y190" i="1" s="1"/>
  <c r="Y202" i="1" s="1"/>
  <c r="Y214" i="1" s="1"/>
  <c r="Y226" i="1" s="1"/>
  <c r="Y238" i="1" s="1"/>
  <c r="Y250" i="1" s="1"/>
  <c r="Y262" i="1" s="1"/>
  <c r="N194" i="1"/>
  <c r="N195" i="1" s="1"/>
  <c r="N196" i="1" s="1"/>
  <c r="N197" i="1" s="1"/>
  <c r="N198" i="1" s="1"/>
  <c r="N199" i="1" s="1"/>
  <c r="N200" i="1" s="1"/>
  <c r="N201" i="1" s="1"/>
  <c r="N202" i="1" s="1"/>
  <c r="N203" i="1" s="1"/>
  <c r="N204" i="1" s="1"/>
  <c r="N205" i="1"/>
  <c r="H194" i="1"/>
  <c r="H195" i="1" s="1"/>
  <c r="H196" i="1" s="1"/>
  <c r="H197" i="1" s="1"/>
  <c r="H198" i="1" s="1"/>
  <c r="H199" i="1" s="1"/>
  <c r="H200" i="1" s="1"/>
  <c r="H201" i="1" s="1"/>
  <c r="H202" i="1" s="1"/>
  <c r="H203" i="1" s="1"/>
  <c r="H204" i="1" s="1"/>
  <c r="H205" i="1"/>
  <c r="K96" i="1"/>
  <c r="L13" i="5"/>
  <c r="B70" i="1"/>
  <c r="B83" i="1"/>
  <c r="Z103" i="1"/>
  <c r="A68" i="1"/>
  <c r="A12" i="6"/>
  <c r="B69" i="1"/>
  <c r="B76" i="1"/>
  <c r="B77" i="1"/>
  <c r="B74" i="1"/>
  <c r="F244" i="2"/>
  <c r="A220" i="2"/>
  <c r="B220" i="2"/>
  <c r="C220" i="2"/>
  <c r="D220" i="2" s="1"/>
  <c r="E220" i="2" s="1"/>
  <c r="W73" i="1"/>
  <c r="AB61" i="1"/>
  <c r="K216" i="1"/>
  <c r="B85" i="1"/>
  <c r="V62" i="1"/>
  <c r="AB50" i="1"/>
  <c r="B11" i="6" s="1"/>
  <c r="B72" i="1"/>
  <c r="Z61" i="1"/>
  <c r="B75" i="1"/>
  <c r="B80" i="1"/>
  <c r="B90" i="1"/>
  <c r="B79" i="1"/>
  <c r="E63" i="1"/>
  <c r="F51" i="1"/>
  <c r="AB65" i="1"/>
  <c r="V77" i="1"/>
  <c r="E59" i="1"/>
  <c r="F47" i="1"/>
  <c r="Z66" i="1"/>
  <c r="Z95" i="1"/>
  <c r="Z58" i="1"/>
  <c r="Y74" i="1"/>
  <c r="Z65" i="1"/>
  <c r="Z64" i="1"/>
  <c r="Z62" i="1"/>
  <c r="Z56" i="1"/>
  <c r="V91" i="1"/>
  <c r="AB79" i="1"/>
  <c r="Z63" i="1"/>
  <c r="V84" i="1"/>
  <c r="AB72" i="1"/>
  <c r="AB58" i="1"/>
  <c r="V70" i="1"/>
  <c r="Z57" i="1"/>
  <c r="Z60" i="1"/>
  <c r="E60" i="1"/>
  <c r="F48" i="1"/>
  <c r="V114" i="1"/>
  <c r="AB102" i="1"/>
  <c r="V99" i="1"/>
  <c r="AB87" i="1"/>
  <c r="V104" i="1"/>
  <c r="AB92" i="1"/>
  <c r="V107" i="1"/>
  <c r="AB95" i="1"/>
  <c r="E90" i="1"/>
  <c r="F78" i="1"/>
  <c r="E76" i="1"/>
  <c r="F64" i="1"/>
  <c r="E79" i="1"/>
  <c r="F67" i="1"/>
  <c r="E62" i="1"/>
  <c r="F50" i="1"/>
  <c r="E73" i="1"/>
  <c r="F61" i="1"/>
  <c r="E89" i="1"/>
  <c r="F77" i="1"/>
  <c r="E56" i="1"/>
  <c r="F44" i="1"/>
  <c r="E58" i="1"/>
  <c r="F46" i="1"/>
  <c r="E57" i="1"/>
  <c r="F45" i="1"/>
  <c r="V109" i="1"/>
  <c r="V76" i="1"/>
  <c r="AB64" i="1"/>
  <c r="V69" i="1"/>
  <c r="AB57" i="1"/>
  <c r="Y24" i="1" l="1"/>
  <c r="Y35" i="1"/>
  <c r="Y47" i="1" s="1"/>
  <c r="Y59" i="1" s="1"/>
  <c r="Y71" i="1" s="1"/>
  <c r="Y83" i="1" s="1"/>
  <c r="Y95" i="1" s="1"/>
  <c r="Y107" i="1" s="1"/>
  <c r="Y119" i="1" s="1"/>
  <c r="Y131" i="1" s="1"/>
  <c r="Y143" i="1" s="1"/>
  <c r="Y155" i="1" s="1"/>
  <c r="Y167" i="1" s="1"/>
  <c r="Y179" i="1" s="1"/>
  <c r="Y191" i="1" s="1"/>
  <c r="Y203" i="1" s="1"/>
  <c r="Y215" i="1" s="1"/>
  <c r="Y227" i="1" s="1"/>
  <c r="Y239" i="1" s="1"/>
  <c r="Y251" i="1" s="1"/>
  <c r="Y263" i="1" s="1"/>
  <c r="N217" i="1"/>
  <c r="N206" i="1"/>
  <c r="N207" i="1" s="1"/>
  <c r="N208" i="1" s="1"/>
  <c r="N209" i="1" s="1"/>
  <c r="N210" i="1" s="1"/>
  <c r="N211" i="1" s="1"/>
  <c r="N212" i="1" s="1"/>
  <c r="N213" i="1" s="1"/>
  <c r="N214" i="1" s="1"/>
  <c r="N215" i="1" s="1"/>
  <c r="N216" i="1" s="1"/>
  <c r="H217" i="1"/>
  <c r="H206" i="1"/>
  <c r="H207" i="1" s="1"/>
  <c r="H208" i="1" s="1"/>
  <c r="H209" i="1" s="1"/>
  <c r="H210" i="1" s="1"/>
  <c r="H211" i="1" s="1"/>
  <c r="H212" i="1" s="1"/>
  <c r="H213" i="1" s="1"/>
  <c r="H214" i="1" s="1"/>
  <c r="H215" i="1" s="1"/>
  <c r="H216" i="1" s="1"/>
  <c r="D3" i="6"/>
  <c r="E3" i="6"/>
  <c r="C3" i="6"/>
  <c r="B87" i="1"/>
  <c r="F268" i="2"/>
  <c r="A244" i="2"/>
  <c r="B244" i="2"/>
  <c r="C244" i="2"/>
  <c r="D244" i="2" s="1"/>
  <c r="E244" i="2" s="1"/>
  <c r="B82" i="1"/>
  <c r="Z73" i="1"/>
  <c r="AB62" i="1"/>
  <c r="B12" i="6" s="1"/>
  <c r="V74" i="1"/>
  <c r="B91" i="1"/>
  <c r="W85" i="1"/>
  <c r="AB73" i="1"/>
  <c r="B89" i="1"/>
  <c r="L14" i="5"/>
  <c r="B92" i="1"/>
  <c r="B84" i="1"/>
  <c r="B86" i="1"/>
  <c r="B88" i="1"/>
  <c r="Z115" i="1"/>
  <c r="B102" i="1"/>
  <c r="B97" i="1"/>
  <c r="B81" i="1"/>
  <c r="A80" i="1"/>
  <c r="A13" i="6"/>
  <c r="B95" i="1"/>
  <c r="E71" i="1"/>
  <c r="F59" i="1"/>
  <c r="F63" i="1"/>
  <c r="E75" i="1"/>
  <c r="V89" i="1"/>
  <c r="AB77" i="1"/>
  <c r="Z78" i="1"/>
  <c r="Z107" i="1"/>
  <c r="Z70" i="1"/>
  <c r="Y86" i="1"/>
  <c r="Z76" i="1"/>
  <c r="Z77" i="1"/>
  <c r="Z72" i="1"/>
  <c r="Z75" i="1"/>
  <c r="Z68" i="1"/>
  <c r="Z69" i="1"/>
  <c r="Z74" i="1"/>
  <c r="V96" i="1"/>
  <c r="AB84" i="1"/>
  <c r="AB70" i="1"/>
  <c r="V82" i="1"/>
  <c r="V103" i="1"/>
  <c r="AB91" i="1"/>
  <c r="E68" i="1"/>
  <c r="F56" i="1"/>
  <c r="E85" i="1"/>
  <c r="F73" i="1"/>
  <c r="E88" i="1"/>
  <c r="F76" i="1"/>
  <c r="E102" i="1"/>
  <c r="F90" i="1"/>
  <c r="V119" i="1"/>
  <c r="AB107" i="1"/>
  <c r="V116" i="1"/>
  <c r="AB104" i="1"/>
  <c r="V126" i="1"/>
  <c r="AB114" i="1"/>
  <c r="E91" i="1"/>
  <c r="F79" i="1"/>
  <c r="V88" i="1"/>
  <c r="AB76" i="1"/>
  <c r="E70" i="1"/>
  <c r="F58" i="1"/>
  <c r="E101" i="1"/>
  <c r="F89" i="1"/>
  <c r="V81" i="1"/>
  <c r="AB69" i="1"/>
  <c r="V121" i="1"/>
  <c r="E69" i="1"/>
  <c r="F57" i="1"/>
  <c r="E74" i="1"/>
  <c r="F62" i="1"/>
  <c r="V111" i="1"/>
  <c r="AB99" i="1"/>
  <c r="E72" i="1"/>
  <c r="F60" i="1"/>
  <c r="Y25" i="1" l="1"/>
  <c r="Y37" i="1" s="1"/>
  <c r="Y49" i="1" s="1"/>
  <c r="Y61" i="1" s="1"/>
  <c r="Y73" i="1" s="1"/>
  <c r="Y85" i="1" s="1"/>
  <c r="Y97" i="1" s="1"/>
  <c r="Y109" i="1" s="1"/>
  <c r="Y121" i="1" s="1"/>
  <c r="Y133" i="1" s="1"/>
  <c r="Y145" i="1" s="1"/>
  <c r="Y157" i="1" s="1"/>
  <c r="Y169" i="1" s="1"/>
  <c r="Y181" i="1" s="1"/>
  <c r="Y193" i="1" s="1"/>
  <c r="Y205" i="1" s="1"/>
  <c r="Y217" i="1" s="1"/>
  <c r="Y229" i="1" s="1"/>
  <c r="Y241" i="1" s="1"/>
  <c r="Y253" i="1" s="1"/>
  <c r="Y265" i="1" s="1"/>
  <c r="Y36" i="1"/>
  <c r="Y48" i="1" s="1"/>
  <c r="Y60" i="1" s="1"/>
  <c r="Y72" i="1" s="1"/>
  <c r="Y84" i="1" s="1"/>
  <c r="Y96" i="1" s="1"/>
  <c r="Y108" i="1" s="1"/>
  <c r="Y120" i="1" s="1"/>
  <c r="Y132" i="1" s="1"/>
  <c r="Y144" i="1" s="1"/>
  <c r="Y156" i="1" s="1"/>
  <c r="Y168" i="1" s="1"/>
  <c r="Y180" i="1" s="1"/>
  <c r="Y192" i="1" s="1"/>
  <c r="Y204" i="1" s="1"/>
  <c r="Y216" i="1" s="1"/>
  <c r="Y228" i="1" s="1"/>
  <c r="Y240" i="1" s="1"/>
  <c r="Y252" i="1" s="1"/>
  <c r="Y264" i="1" s="1"/>
  <c r="N218" i="1"/>
  <c r="N219" i="1" s="1"/>
  <c r="N220" i="1" s="1"/>
  <c r="N221" i="1" s="1"/>
  <c r="N222" i="1" s="1"/>
  <c r="N223" i="1" s="1"/>
  <c r="N224" i="1" s="1"/>
  <c r="N225" i="1" s="1"/>
  <c r="N226" i="1" s="1"/>
  <c r="N227" i="1" s="1"/>
  <c r="N228" i="1" s="1"/>
  <c r="N229" i="1"/>
  <c r="H218" i="1"/>
  <c r="H219" i="1" s="1"/>
  <c r="H220" i="1" s="1"/>
  <c r="H221" i="1" s="1"/>
  <c r="H222" i="1" s="1"/>
  <c r="H223" i="1" s="1"/>
  <c r="H224" i="1" s="1"/>
  <c r="H225" i="1" s="1"/>
  <c r="H226" i="1" s="1"/>
  <c r="H227" i="1" s="1"/>
  <c r="H228" i="1" s="1"/>
  <c r="H229" i="1"/>
  <c r="B103" i="1"/>
  <c r="B107" i="1"/>
  <c r="B114" i="1"/>
  <c r="Z127" i="1"/>
  <c r="B100" i="1"/>
  <c r="V86" i="1"/>
  <c r="AB74" i="1"/>
  <c r="A14" i="6"/>
  <c r="A92" i="1"/>
  <c r="B98" i="1"/>
  <c r="W97" i="1"/>
  <c r="AB85" i="1"/>
  <c r="B93" i="1"/>
  <c r="B94" i="1"/>
  <c r="F292" i="2"/>
  <c r="A268" i="2"/>
  <c r="B268" i="2"/>
  <c r="C268" i="2"/>
  <c r="D268" i="2" s="1"/>
  <c r="E268" i="2" s="1"/>
  <c r="B101" i="1"/>
  <c r="B104" i="1"/>
  <c r="Z85" i="1"/>
  <c r="B109" i="1"/>
  <c r="B96" i="1"/>
  <c r="B99" i="1"/>
  <c r="F75" i="1"/>
  <c r="E87" i="1"/>
  <c r="V101" i="1"/>
  <c r="AB89" i="1"/>
  <c r="F71" i="1"/>
  <c r="E83" i="1"/>
  <c r="Z90" i="1"/>
  <c r="Z119" i="1"/>
  <c r="Z82" i="1"/>
  <c r="Y98" i="1"/>
  <c r="Z89" i="1"/>
  <c r="Z88" i="1"/>
  <c r="V94" i="1"/>
  <c r="AB82" i="1"/>
  <c r="V108" i="1"/>
  <c r="AB96" i="1"/>
  <c r="Z80" i="1"/>
  <c r="Z84" i="1"/>
  <c r="V115" i="1"/>
  <c r="AB103" i="1"/>
  <c r="Z86" i="1"/>
  <c r="Z81" i="1"/>
  <c r="Z87" i="1"/>
  <c r="V128" i="1"/>
  <c r="AB116" i="1"/>
  <c r="V123" i="1"/>
  <c r="AB111" i="1"/>
  <c r="F74" i="1"/>
  <c r="E86" i="1"/>
  <c r="V100" i="1"/>
  <c r="AB88" i="1"/>
  <c r="E81" i="1"/>
  <c r="F69" i="1"/>
  <c r="V133" i="1"/>
  <c r="AB81" i="1"/>
  <c r="V93" i="1"/>
  <c r="E113" i="1"/>
  <c r="F101" i="1"/>
  <c r="E82" i="1"/>
  <c r="F70" i="1"/>
  <c r="E103" i="1"/>
  <c r="F91" i="1"/>
  <c r="E97" i="1"/>
  <c r="F85" i="1"/>
  <c r="E80" i="1"/>
  <c r="F68" i="1"/>
  <c r="E84" i="1"/>
  <c r="F72" i="1"/>
  <c r="E114" i="1"/>
  <c r="F102" i="1"/>
  <c r="V138" i="1"/>
  <c r="AB126" i="1"/>
  <c r="V131" i="1"/>
  <c r="AB119" i="1"/>
  <c r="E100" i="1"/>
  <c r="F88" i="1"/>
  <c r="H230" i="1" l="1"/>
  <c r="H231" i="1" s="1"/>
  <c r="H232" i="1" s="1"/>
  <c r="H233" i="1" s="1"/>
  <c r="H234" i="1" s="1"/>
  <c r="H241" i="1"/>
  <c r="N230" i="1"/>
  <c r="N231" i="1" s="1"/>
  <c r="N232" i="1" s="1"/>
  <c r="N233" i="1" s="1"/>
  <c r="N234" i="1" s="1"/>
  <c r="N235" i="1" s="1"/>
  <c r="N236" i="1" s="1"/>
  <c r="N237" i="1" s="1"/>
  <c r="N238" i="1" s="1"/>
  <c r="N239" i="1" s="1"/>
  <c r="N240" i="1" s="1"/>
  <c r="N241" i="1"/>
  <c r="B106" i="1"/>
  <c r="W109" i="1"/>
  <c r="AB97" i="1"/>
  <c r="F316" i="2"/>
  <c r="A292" i="2"/>
  <c r="B292" i="2"/>
  <c r="C292" i="2"/>
  <c r="D292" i="2" s="1"/>
  <c r="E292" i="2" s="1"/>
  <c r="A15" i="6"/>
  <c r="A104" i="1"/>
  <c r="AB86" i="1"/>
  <c r="B14" i="6" s="1"/>
  <c r="V98" i="1"/>
  <c r="B13" i="6"/>
  <c r="Z97" i="1"/>
  <c r="B105" i="1"/>
  <c r="B116" i="1"/>
  <c r="B108" i="1"/>
  <c r="B121" i="1"/>
  <c r="B113" i="1"/>
  <c r="B112" i="1"/>
  <c r="Z139" i="1"/>
  <c r="B126" i="1"/>
  <c r="B119" i="1"/>
  <c r="B111" i="1"/>
  <c r="B110" i="1"/>
  <c r="B115" i="1"/>
  <c r="E95" i="1"/>
  <c r="F83" i="1"/>
  <c r="V113" i="1"/>
  <c r="AB101" i="1"/>
  <c r="F87" i="1"/>
  <c r="E99" i="1"/>
  <c r="Z102" i="1"/>
  <c r="Z131" i="1"/>
  <c r="Z94" i="1"/>
  <c r="Y110" i="1"/>
  <c r="Y122" i="1" s="1"/>
  <c r="Y134" i="1" s="1"/>
  <c r="Y146" i="1" s="1"/>
  <c r="Y158" i="1" s="1"/>
  <c r="Y170" i="1" s="1"/>
  <c r="Y182" i="1" s="1"/>
  <c r="Y194" i="1" s="1"/>
  <c r="Y206" i="1" s="1"/>
  <c r="Y218" i="1" s="1"/>
  <c r="Y230" i="1" s="1"/>
  <c r="Y242" i="1" s="1"/>
  <c r="Y254" i="1" s="1"/>
  <c r="Y266" i="1" s="1"/>
  <c r="Z100" i="1"/>
  <c r="Z101" i="1"/>
  <c r="Z93" i="1"/>
  <c r="V120" i="1"/>
  <c r="AB108" i="1"/>
  <c r="Z99" i="1"/>
  <c r="Z98" i="1"/>
  <c r="Z96" i="1"/>
  <c r="Z92" i="1"/>
  <c r="AB94" i="1"/>
  <c r="V106" i="1"/>
  <c r="V127" i="1"/>
  <c r="AB115" i="1"/>
  <c r="E126" i="1"/>
  <c r="F114" i="1"/>
  <c r="V143" i="1"/>
  <c r="AB131" i="1"/>
  <c r="E96" i="1"/>
  <c r="F84" i="1"/>
  <c r="E98" i="1"/>
  <c r="F86" i="1"/>
  <c r="E125" i="1"/>
  <c r="F113" i="1"/>
  <c r="V145" i="1"/>
  <c r="V112" i="1"/>
  <c r="AB100" i="1"/>
  <c r="E112" i="1"/>
  <c r="F100" i="1"/>
  <c r="E92" i="1"/>
  <c r="F80" i="1"/>
  <c r="F97" i="1"/>
  <c r="E109" i="1"/>
  <c r="V105" i="1"/>
  <c r="AB93" i="1"/>
  <c r="V140" i="1"/>
  <c r="AB128" i="1"/>
  <c r="V150" i="1"/>
  <c r="AB138" i="1"/>
  <c r="E115" i="1"/>
  <c r="F103" i="1"/>
  <c r="E94" i="1"/>
  <c r="F82" i="1"/>
  <c r="E93" i="1"/>
  <c r="F81" i="1"/>
  <c r="V135" i="1"/>
  <c r="AB123" i="1"/>
  <c r="H242" i="1" l="1"/>
  <c r="H253" i="1"/>
  <c r="N253" i="1"/>
  <c r="N242" i="1"/>
  <c r="N243" i="1" s="1"/>
  <c r="N244" i="1" s="1"/>
  <c r="N245" i="1" s="1"/>
  <c r="N246" i="1" s="1"/>
  <c r="N247" i="1" s="1"/>
  <c r="N248" i="1" s="1"/>
  <c r="N249" i="1" s="1"/>
  <c r="N250" i="1" s="1"/>
  <c r="N251" i="1" s="1"/>
  <c r="N252" i="1" s="1"/>
  <c r="G3" i="6"/>
  <c r="B127" i="1"/>
  <c r="B125" i="1"/>
  <c r="A16" i="6"/>
  <c r="A116" i="1"/>
  <c r="W121" i="1"/>
  <c r="AB109" i="1"/>
  <c r="B133" i="1"/>
  <c r="AB98" i="1"/>
  <c r="B15" i="6" s="1"/>
  <c r="V110" i="1"/>
  <c r="B124" i="1"/>
  <c r="B123" i="1"/>
  <c r="B131" i="1"/>
  <c r="B117" i="1"/>
  <c r="Z151" i="1"/>
  <c r="B118" i="1"/>
  <c r="B128" i="1"/>
  <c r="Z109" i="1"/>
  <c r="B122" i="1"/>
  <c r="F340" i="2"/>
  <c r="A316" i="2"/>
  <c r="B316" i="2"/>
  <c r="C316" i="2"/>
  <c r="D316" i="2" s="1"/>
  <c r="E316" i="2" s="1"/>
  <c r="B138" i="1"/>
  <c r="B120" i="1"/>
  <c r="F99" i="1"/>
  <c r="E111" i="1"/>
  <c r="AB113" i="1"/>
  <c r="V125" i="1"/>
  <c r="E107" i="1"/>
  <c r="F95" i="1"/>
  <c r="Z114" i="1"/>
  <c r="Z143" i="1"/>
  <c r="Z106" i="1"/>
  <c r="Z113" i="1"/>
  <c r="Z112" i="1"/>
  <c r="V118" i="1"/>
  <c r="AB106" i="1"/>
  <c r="V132" i="1"/>
  <c r="AB120" i="1"/>
  <c r="Z108" i="1"/>
  <c r="Z111" i="1"/>
  <c r="V139" i="1"/>
  <c r="AB127" i="1"/>
  <c r="Z104" i="1"/>
  <c r="Z110" i="1"/>
  <c r="Z105" i="1"/>
  <c r="V147" i="1"/>
  <c r="AB135" i="1"/>
  <c r="V124" i="1"/>
  <c r="AB112" i="1"/>
  <c r="E106" i="1"/>
  <c r="F94" i="1"/>
  <c r="E121" i="1"/>
  <c r="F109" i="1"/>
  <c r="E137" i="1"/>
  <c r="F125" i="1"/>
  <c r="F115" i="1"/>
  <c r="E127" i="1"/>
  <c r="V152" i="1"/>
  <c r="AB140" i="1"/>
  <c r="V117" i="1"/>
  <c r="AB105" i="1"/>
  <c r="E104" i="1"/>
  <c r="F92" i="1"/>
  <c r="E105" i="1"/>
  <c r="F93" i="1"/>
  <c r="V162" i="1"/>
  <c r="AB150" i="1"/>
  <c r="E110" i="1"/>
  <c r="F98" i="1"/>
  <c r="F96" i="1"/>
  <c r="E108" i="1"/>
  <c r="V155" i="1"/>
  <c r="AB143" i="1"/>
  <c r="E124" i="1"/>
  <c r="F112" i="1"/>
  <c r="V157" i="1"/>
  <c r="E138" i="1"/>
  <c r="F126" i="1"/>
  <c r="I3" i="6" l="1"/>
  <c r="J3" i="6" s="1"/>
  <c r="N254" i="1"/>
  <c r="N255" i="1" s="1"/>
  <c r="N256" i="1" s="1"/>
  <c r="N257" i="1" s="1"/>
  <c r="N258" i="1" s="1"/>
  <c r="N259" i="1" s="1"/>
  <c r="N260" i="1" s="1"/>
  <c r="N261" i="1" s="1"/>
  <c r="N262" i="1" s="1"/>
  <c r="N263" i="1" s="1"/>
  <c r="N264" i="1" s="1"/>
  <c r="N265" i="1"/>
  <c r="N266" i="1" s="1"/>
  <c r="N267" i="1" s="1"/>
  <c r="N268" i="1" s="1"/>
  <c r="N269" i="1" s="1"/>
  <c r="N270" i="1" s="1"/>
  <c r="N271" i="1" s="1"/>
  <c r="H265" i="1"/>
  <c r="H254" i="1"/>
  <c r="H243" i="1"/>
  <c r="B140" i="1"/>
  <c r="F364" i="2"/>
  <c r="A340" i="2"/>
  <c r="B340" i="2"/>
  <c r="C340" i="2"/>
  <c r="D340" i="2" s="1"/>
  <c r="E340" i="2" s="1"/>
  <c r="Z163" i="1"/>
  <c r="B135" i="1"/>
  <c r="W133" i="1"/>
  <c r="AB121" i="1"/>
  <c r="Z121" i="1"/>
  <c r="B132" i="1"/>
  <c r="B134" i="1"/>
  <c r="B143" i="1"/>
  <c r="A17" i="6"/>
  <c r="A128" i="1"/>
  <c r="B137" i="1"/>
  <c r="B150" i="1"/>
  <c r="B130" i="1"/>
  <c r="B136" i="1"/>
  <c r="AB110" i="1"/>
  <c r="B16" i="6" s="1"/>
  <c r="V122" i="1"/>
  <c r="B145" i="1"/>
  <c r="B139" i="1"/>
  <c r="B129" i="1"/>
  <c r="AB125" i="1"/>
  <c r="V137" i="1"/>
  <c r="E119" i="1"/>
  <c r="F107" i="1"/>
  <c r="E123" i="1"/>
  <c r="F111" i="1"/>
  <c r="Z126" i="1"/>
  <c r="Z155" i="1"/>
  <c r="Z118" i="1"/>
  <c r="Z124" i="1"/>
  <c r="Z125" i="1"/>
  <c r="Z117" i="1"/>
  <c r="Z116" i="1"/>
  <c r="Z120" i="1"/>
  <c r="Z123" i="1"/>
  <c r="Z122" i="1"/>
  <c r="V151" i="1"/>
  <c r="AB139" i="1"/>
  <c r="V144" i="1"/>
  <c r="AB132" i="1"/>
  <c r="AB118" i="1"/>
  <c r="V130" i="1"/>
  <c r="E149" i="1"/>
  <c r="F137" i="1"/>
  <c r="E118" i="1"/>
  <c r="F106" i="1"/>
  <c r="E136" i="1"/>
  <c r="F124" i="1"/>
  <c r="F108" i="1"/>
  <c r="E120" i="1"/>
  <c r="E122" i="1"/>
  <c r="F110" i="1"/>
  <c r="E117" i="1"/>
  <c r="F105" i="1"/>
  <c r="E116" i="1"/>
  <c r="F104" i="1"/>
  <c r="V164" i="1"/>
  <c r="AB152" i="1"/>
  <c r="F121" i="1"/>
  <c r="E133" i="1"/>
  <c r="V167" i="1"/>
  <c r="AB155" i="1"/>
  <c r="V129" i="1"/>
  <c r="AB117" i="1"/>
  <c r="E150" i="1"/>
  <c r="F138" i="1"/>
  <c r="V169" i="1"/>
  <c r="V174" i="1"/>
  <c r="AB162" i="1"/>
  <c r="F127" i="1"/>
  <c r="E139" i="1"/>
  <c r="V136" i="1"/>
  <c r="AB124" i="1"/>
  <c r="V159" i="1"/>
  <c r="AB147" i="1"/>
  <c r="H244" i="1" l="1"/>
  <c r="H255" i="1"/>
  <c r="H266" i="1"/>
  <c r="H235" i="1"/>
  <c r="H236" i="1" s="1"/>
  <c r="Z175" i="1"/>
  <c r="B142" i="1"/>
  <c r="B146" i="1"/>
  <c r="B152" i="1"/>
  <c r="B144" i="1"/>
  <c r="V134" i="1"/>
  <c r="AB122" i="1"/>
  <c r="B17" i="6" s="1"/>
  <c r="B149" i="1"/>
  <c r="B147" i="1"/>
  <c r="B141" i="1"/>
  <c r="B151" i="1"/>
  <c r="Z133" i="1"/>
  <c r="W145" i="1"/>
  <c r="AB133" i="1"/>
  <c r="F388" i="2"/>
  <c r="B364" i="2"/>
  <c r="A364" i="2"/>
  <c r="C364" i="2"/>
  <c r="D364" i="2" s="1"/>
  <c r="E364" i="2" s="1"/>
  <c r="B162" i="1"/>
  <c r="A18" i="6"/>
  <c r="A140" i="1"/>
  <c r="B155" i="1"/>
  <c r="B157" i="1"/>
  <c r="B148" i="1"/>
  <c r="V149" i="1"/>
  <c r="AB137" i="1"/>
  <c r="E131" i="1"/>
  <c r="F119" i="1"/>
  <c r="E135" i="1"/>
  <c r="F123" i="1"/>
  <c r="Z138" i="1"/>
  <c r="Z167" i="1"/>
  <c r="Z130" i="1"/>
  <c r="Z137" i="1"/>
  <c r="Z136" i="1"/>
  <c r="V163" i="1"/>
  <c r="AB151" i="1"/>
  <c r="V142" i="1"/>
  <c r="AB130" i="1"/>
  <c r="Z128" i="1"/>
  <c r="Z132" i="1"/>
  <c r="Z129" i="1"/>
  <c r="V156" i="1"/>
  <c r="AB144" i="1"/>
  <c r="Z134" i="1"/>
  <c r="Z135" i="1"/>
  <c r="V176" i="1"/>
  <c r="AB164" i="1"/>
  <c r="V148" i="1"/>
  <c r="AB136" i="1"/>
  <c r="F139" i="1"/>
  <c r="E151" i="1"/>
  <c r="E162" i="1"/>
  <c r="F150" i="1"/>
  <c r="E161" i="1"/>
  <c r="F149" i="1"/>
  <c r="V171" i="1"/>
  <c r="AB159" i="1"/>
  <c r="V181" i="1"/>
  <c r="E129" i="1"/>
  <c r="F117" i="1"/>
  <c r="F136" i="1"/>
  <c r="E148" i="1"/>
  <c r="E130" i="1"/>
  <c r="F118" i="1"/>
  <c r="E134" i="1"/>
  <c r="F122" i="1"/>
  <c r="E145" i="1"/>
  <c r="F133" i="1"/>
  <c r="V186" i="1"/>
  <c r="AB174" i="1"/>
  <c r="E132" i="1"/>
  <c r="F120" i="1"/>
  <c r="V141" i="1"/>
  <c r="AB129" i="1"/>
  <c r="V179" i="1"/>
  <c r="AB167" i="1"/>
  <c r="E128" i="1"/>
  <c r="F116" i="1"/>
  <c r="H245" i="1" l="1"/>
  <c r="H237" i="1"/>
  <c r="H267" i="1"/>
  <c r="H256" i="1"/>
  <c r="B167" i="1"/>
  <c r="B158" i="1"/>
  <c r="B160" i="1"/>
  <c r="Z145" i="1"/>
  <c r="B163" i="1"/>
  <c r="M235" i="1"/>
  <c r="M247" i="1" s="1"/>
  <c r="B164" i="1"/>
  <c r="B174" i="1"/>
  <c r="B159" i="1"/>
  <c r="B156" i="1"/>
  <c r="B154" i="1"/>
  <c r="B169" i="1"/>
  <c r="B153" i="1"/>
  <c r="F412" i="2"/>
  <c r="A388" i="2"/>
  <c r="B388" i="2"/>
  <c r="C388" i="2"/>
  <c r="D388" i="2" s="1"/>
  <c r="E388" i="2" s="1"/>
  <c r="B161" i="1"/>
  <c r="V146" i="1"/>
  <c r="AB134" i="1"/>
  <c r="B18" i="6" s="1"/>
  <c r="Z187" i="1"/>
  <c r="A19" i="6"/>
  <c r="A152" i="1"/>
  <c r="W157" i="1"/>
  <c r="AB145" i="1"/>
  <c r="F131" i="1"/>
  <c r="E143" i="1"/>
  <c r="F135" i="1"/>
  <c r="E147" i="1"/>
  <c r="V161" i="1"/>
  <c r="AB149" i="1"/>
  <c r="Z150" i="1"/>
  <c r="Z179" i="1"/>
  <c r="Z142" i="1"/>
  <c r="Z148" i="1"/>
  <c r="Z149" i="1"/>
  <c r="Z147" i="1"/>
  <c r="Z146" i="1"/>
  <c r="Z141" i="1"/>
  <c r="AB142" i="1"/>
  <c r="V154" i="1"/>
  <c r="V168" i="1"/>
  <c r="AB156" i="1"/>
  <c r="Z144" i="1"/>
  <c r="Z140" i="1"/>
  <c r="V175" i="1"/>
  <c r="AB163" i="1"/>
  <c r="E174" i="1"/>
  <c r="F162" i="1"/>
  <c r="V160" i="1"/>
  <c r="AB148" i="1"/>
  <c r="V191" i="1"/>
  <c r="AB179" i="1"/>
  <c r="V198" i="1"/>
  <c r="AB186" i="1"/>
  <c r="V193" i="1"/>
  <c r="V183" i="1"/>
  <c r="AB171" i="1"/>
  <c r="E163" i="1"/>
  <c r="F151" i="1"/>
  <c r="E157" i="1"/>
  <c r="F145" i="1"/>
  <c r="E144" i="1"/>
  <c r="F132" i="1"/>
  <c r="E146" i="1"/>
  <c r="F134" i="1"/>
  <c r="F130" i="1"/>
  <c r="E142" i="1"/>
  <c r="V188" i="1"/>
  <c r="AB176" i="1"/>
  <c r="F128" i="1"/>
  <c r="E140" i="1"/>
  <c r="V153" i="1"/>
  <c r="AB141" i="1"/>
  <c r="E160" i="1"/>
  <c r="F148" i="1"/>
  <c r="F129" i="1"/>
  <c r="E141" i="1"/>
  <c r="E173" i="1"/>
  <c r="F161" i="1"/>
  <c r="H257" i="1" l="1"/>
  <c r="M259" i="1"/>
  <c r="H268" i="1"/>
  <c r="H238" i="1"/>
  <c r="H246" i="1"/>
  <c r="B186" i="1"/>
  <c r="F436" i="2"/>
  <c r="A412" i="2"/>
  <c r="C412" i="2"/>
  <c r="D412" i="2" s="1"/>
  <c r="E412" i="2" s="1"/>
  <c r="B412" i="2"/>
  <c r="B168" i="1"/>
  <c r="B171" i="1"/>
  <c r="B170" i="1"/>
  <c r="W169" i="1"/>
  <c r="AB157" i="1"/>
  <c r="AB146" i="1"/>
  <c r="V158" i="1"/>
  <c r="B179" i="1"/>
  <c r="Z199" i="1"/>
  <c r="B172" i="1"/>
  <c r="A20" i="6"/>
  <c r="A164" i="1"/>
  <c r="B166" i="1"/>
  <c r="B176" i="1"/>
  <c r="B181" i="1"/>
  <c r="Z157" i="1"/>
  <c r="B165" i="1"/>
  <c r="B173" i="1"/>
  <c r="B175" i="1"/>
  <c r="V173" i="1"/>
  <c r="AB161" i="1"/>
  <c r="E159" i="1"/>
  <c r="F147" i="1"/>
  <c r="F143" i="1"/>
  <c r="E155" i="1"/>
  <c r="Z162" i="1"/>
  <c r="Z191" i="1"/>
  <c r="Z154" i="1"/>
  <c r="Z161" i="1"/>
  <c r="Z160" i="1"/>
  <c r="V187" i="1"/>
  <c r="AB175" i="1"/>
  <c r="Z152" i="1"/>
  <c r="V180" i="1"/>
  <c r="AB168" i="1"/>
  <c r="V166" i="1"/>
  <c r="AB154" i="1"/>
  <c r="Z158" i="1"/>
  <c r="Z156" i="1"/>
  <c r="Z159" i="1"/>
  <c r="Z153" i="1"/>
  <c r="B19" i="6"/>
  <c r="E172" i="1"/>
  <c r="F160" i="1"/>
  <c r="V165" i="1"/>
  <c r="AB153" i="1"/>
  <c r="E156" i="1"/>
  <c r="F144" i="1"/>
  <c r="E175" i="1"/>
  <c r="F163" i="1"/>
  <c r="V195" i="1"/>
  <c r="AB183" i="1"/>
  <c r="V210" i="1"/>
  <c r="AB198" i="1"/>
  <c r="V203" i="1"/>
  <c r="AB191" i="1"/>
  <c r="V172" i="1"/>
  <c r="AB160" i="1"/>
  <c r="E154" i="1"/>
  <c r="F142" i="1"/>
  <c r="E153" i="1"/>
  <c r="F141" i="1"/>
  <c r="E185" i="1"/>
  <c r="F173" i="1"/>
  <c r="E152" i="1"/>
  <c r="F140" i="1"/>
  <c r="V200" i="1"/>
  <c r="AB188" i="1"/>
  <c r="E158" i="1"/>
  <c r="F146" i="1"/>
  <c r="E169" i="1"/>
  <c r="F157" i="1"/>
  <c r="V205" i="1"/>
  <c r="E186" i="1"/>
  <c r="F174" i="1"/>
  <c r="H258" i="1" l="1"/>
  <c r="H239" i="1"/>
  <c r="H247" i="1"/>
  <c r="H269" i="1"/>
  <c r="M271" i="1"/>
  <c r="W181" i="1"/>
  <c r="AB169" i="1"/>
  <c r="B185" i="1"/>
  <c r="B191" i="1"/>
  <c r="B188" i="1"/>
  <c r="B183" i="1"/>
  <c r="B180" i="1"/>
  <c r="B198" i="1"/>
  <c r="B193" i="1"/>
  <c r="B184" i="1"/>
  <c r="Z211" i="1"/>
  <c r="B182" i="1"/>
  <c r="B178" i="1"/>
  <c r="V170" i="1"/>
  <c r="AB158" i="1"/>
  <c r="B20" i="6" s="1"/>
  <c r="F460" i="2"/>
  <c r="A436" i="2"/>
  <c r="C436" i="2"/>
  <c r="D436" i="2" s="1"/>
  <c r="E436" i="2" s="1"/>
  <c r="B436" i="2"/>
  <c r="B177" i="1"/>
  <c r="B187" i="1"/>
  <c r="Z169" i="1"/>
  <c r="A176" i="1"/>
  <c r="A21" i="6"/>
  <c r="E171" i="1"/>
  <c r="F159" i="1"/>
  <c r="V185" i="1"/>
  <c r="AB173" i="1"/>
  <c r="E167" i="1"/>
  <c r="F155" i="1"/>
  <c r="Z174" i="1"/>
  <c r="Z203" i="1"/>
  <c r="Z166" i="1"/>
  <c r="Z172" i="1"/>
  <c r="Z173" i="1"/>
  <c r="Z171" i="1"/>
  <c r="Z170" i="1"/>
  <c r="AB166" i="1"/>
  <c r="V178" i="1"/>
  <c r="Z164" i="1"/>
  <c r="Z165" i="1"/>
  <c r="Z168" i="1"/>
  <c r="AB180" i="1"/>
  <c r="V192" i="1"/>
  <c r="V199" i="1"/>
  <c r="AB187" i="1"/>
  <c r="E187" i="1"/>
  <c r="F175" i="1"/>
  <c r="E198" i="1"/>
  <c r="F186" i="1"/>
  <c r="V217" i="1"/>
  <c r="V212" i="1"/>
  <c r="AB200" i="1"/>
  <c r="V215" i="1"/>
  <c r="AB203" i="1"/>
  <c r="V177" i="1"/>
  <c r="AB165" i="1"/>
  <c r="E197" i="1"/>
  <c r="F185" i="1"/>
  <c r="E168" i="1"/>
  <c r="F156" i="1"/>
  <c r="E170" i="1"/>
  <c r="F158" i="1"/>
  <c r="E165" i="1"/>
  <c r="F153" i="1"/>
  <c r="E181" i="1"/>
  <c r="F169" i="1"/>
  <c r="E166" i="1"/>
  <c r="F154" i="1"/>
  <c r="V207" i="1"/>
  <c r="AB195" i="1"/>
  <c r="E164" i="1"/>
  <c r="F152" i="1"/>
  <c r="V184" i="1"/>
  <c r="AB172" i="1"/>
  <c r="V222" i="1"/>
  <c r="AB210" i="1"/>
  <c r="E184" i="1"/>
  <c r="F172" i="1"/>
  <c r="H270" i="1" l="1"/>
  <c r="H248" i="1"/>
  <c r="H240" i="1"/>
  <c r="H259" i="1"/>
  <c r="F5" i="6"/>
  <c r="B189" i="1"/>
  <c r="F484" i="2"/>
  <c r="A460" i="2"/>
  <c r="C460" i="2"/>
  <c r="D460" i="2" s="1"/>
  <c r="E460" i="2" s="1"/>
  <c r="B460" i="2"/>
  <c r="B205" i="1"/>
  <c r="B192" i="1"/>
  <c r="B210" i="1"/>
  <c r="B197" i="1"/>
  <c r="W193" i="1"/>
  <c r="AB181" i="1"/>
  <c r="A22" i="6"/>
  <c r="A188" i="1"/>
  <c r="V182" i="1"/>
  <c r="AB170" i="1"/>
  <c r="B21" i="6" s="1"/>
  <c r="B190" i="1"/>
  <c r="B196" i="1"/>
  <c r="B203" i="1"/>
  <c r="Z181" i="1"/>
  <c r="B194" i="1"/>
  <c r="B195" i="1"/>
  <c r="B199" i="1"/>
  <c r="Z223" i="1"/>
  <c r="B200" i="1"/>
  <c r="V197" i="1"/>
  <c r="AB185" i="1"/>
  <c r="E179" i="1"/>
  <c r="F167" i="1"/>
  <c r="E183" i="1"/>
  <c r="F171" i="1"/>
  <c r="Z186" i="1"/>
  <c r="Z215" i="1"/>
  <c r="Z178" i="1"/>
  <c r="Z184" i="1"/>
  <c r="Z185" i="1"/>
  <c r="Z176" i="1"/>
  <c r="Z182" i="1"/>
  <c r="V211" i="1"/>
  <c r="AB199" i="1"/>
  <c r="Z180" i="1"/>
  <c r="V190" i="1"/>
  <c r="AB178" i="1"/>
  <c r="V204" i="1"/>
  <c r="AB192" i="1"/>
  <c r="Z177" i="1"/>
  <c r="Z183" i="1"/>
  <c r="E178" i="1"/>
  <c r="F166" i="1"/>
  <c r="V224" i="1"/>
  <c r="AB212" i="1"/>
  <c r="V229" i="1"/>
  <c r="V241" i="1" s="1"/>
  <c r="V253" i="1" s="1"/>
  <c r="V265" i="1" s="1"/>
  <c r="E196" i="1"/>
  <c r="F184" i="1"/>
  <c r="V196" i="1"/>
  <c r="AB184" i="1"/>
  <c r="E199" i="1"/>
  <c r="F187" i="1"/>
  <c r="V219" i="1"/>
  <c r="AB207" i="1"/>
  <c r="V189" i="1"/>
  <c r="AB177" i="1"/>
  <c r="V227" i="1"/>
  <c r="AB215" i="1"/>
  <c r="E210" i="1"/>
  <c r="F198" i="1"/>
  <c r="E182" i="1"/>
  <c r="F170" i="1"/>
  <c r="E177" i="1"/>
  <c r="F165" i="1"/>
  <c r="V234" i="1"/>
  <c r="AB222" i="1"/>
  <c r="E176" i="1"/>
  <c r="F164" i="1"/>
  <c r="E193" i="1"/>
  <c r="F181" i="1"/>
  <c r="E180" i="1"/>
  <c r="F168" i="1"/>
  <c r="E209" i="1"/>
  <c r="F197" i="1"/>
  <c r="H260" i="1" l="1"/>
  <c r="AB234" i="1"/>
  <c r="V246" i="1"/>
  <c r="AB227" i="1"/>
  <c r="V239" i="1"/>
  <c r="H249" i="1"/>
  <c r="AB224" i="1"/>
  <c r="V236" i="1"/>
  <c r="H271" i="1"/>
  <c r="B211" i="1"/>
  <c r="B207" i="1"/>
  <c r="B204" i="1"/>
  <c r="B201" i="1"/>
  <c r="B206" i="1"/>
  <c r="AB182" i="1"/>
  <c r="B22" i="6" s="1"/>
  <c r="V194" i="1"/>
  <c r="B212" i="1"/>
  <c r="Z193" i="1"/>
  <c r="B215" i="1"/>
  <c r="A23" i="6"/>
  <c r="A200" i="1"/>
  <c r="W205" i="1"/>
  <c r="AB193" i="1"/>
  <c r="B217" i="1"/>
  <c r="B209" i="1"/>
  <c r="B222" i="1"/>
  <c r="F508" i="2"/>
  <c r="A484" i="2"/>
  <c r="C484" i="2"/>
  <c r="D484" i="2" s="1"/>
  <c r="E484" i="2" s="1"/>
  <c r="B484" i="2"/>
  <c r="B208" i="1"/>
  <c r="Z235" i="1"/>
  <c r="Z247" i="1" s="1"/>
  <c r="B202" i="1"/>
  <c r="E195" i="1"/>
  <c r="F183" i="1"/>
  <c r="AB197" i="1"/>
  <c r="V209" i="1"/>
  <c r="F179" i="1"/>
  <c r="E191" i="1"/>
  <c r="Z198" i="1"/>
  <c r="Z227" i="1"/>
  <c r="Z239" i="1" s="1"/>
  <c r="Z190" i="1"/>
  <c r="Z197" i="1"/>
  <c r="Z196" i="1"/>
  <c r="Z189" i="1"/>
  <c r="V202" i="1"/>
  <c r="AB190" i="1"/>
  <c r="V223" i="1"/>
  <c r="AB211" i="1"/>
  <c r="Z188" i="1"/>
  <c r="Z195" i="1"/>
  <c r="AB204" i="1"/>
  <c r="V216" i="1"/>
  <c r="Z192" i="1"/>
  <c r="Z194" i="1"/>
  <c r="E194" i="1"/>
  <c r="F182" i="1"/>
  <c r="E222" i="1"/>
  <c r="F210" i="1"/>
  <c r="V201" i="1"/>
  <c r="AB189" i="1"/>
  <c r="V231" i="1"/>
  <c r="AB219" i="1"/>
  <c r="E192" i="1"/>
  <c r="F180" i="1"/>
  <c r="F193" i="1"/>
  <c r="E205" i="1"/>
  <c r="E188" i="1"/>
  <c r="F176" i="1"/>
  <c r="E189" i="1"/>
  <c r="F177" i="1"/>
  <c r="E211" i="1"/>
  <c r="F199" i="1"/>
  <c r="F178" i="1"/>
  <c r="E190" i="1"/>
  <c r="E221" i="1"/>
  <c r="F209" i="1"/>
  <c r="V208" i="1"/>
  <c r="AB196" i="1"/>
  <c r="E208" i="1"/>
  <c r="F196" i="1"/>
  <c r="Z259" i="1" l="1"/>
  <c r="V248" i="1"/>
  <c r="AB236" i="1"/>
  <c r="V251" i="1"/>
  <c r="AB239" i="1"/>
  <c r="H261" i="1"/>
  <c r="AB231" i="1"/>
  <c r="V243" i="1"/>
  <c r="H250" i="1"/>
  <c r="AB246" i="1"/>
  <c r="V258" i="1"/>
  <c r="Z251" i="1"/>
  <c r="Z263" i="1" s="1"/>
  <c r="P271" i="1"/>
  <c r="B216" i="1"/>
  <c r="F532" i="2"/>
  <c r="C508" i="2"/>
  <c r="D508" i="2" s="1"/>
  <c r="E508" i="2" s="1"/>
  <c r="A508" i="2"/>
  <c r="B508" i="2"/>
  <c r="B227" i="1"/>
  <c r="B224" i="1"/>
  <c r="B221" i="1"/>
  <c r="A24" i="6"/>
  <c r="A212" i="1"/>
  <c r="B218" i="1"/>
  <c r="B213" i="1"/>
  <c r="B214" i="1"/>
  <c r="B220" i="1"/>
  <c r="V206" i="1"/>
  <c r="AB194" i="1"/>
  <c r="B23" i="6" s="1"/>
  <c r="Z205" i="1"/>
  <c r="B219" i="1"/>
  <c r="B223" i="1"/>
  <c r="B229" i="1"/>
  <c r="B234" i="1"/>
  <c r="W217" i="1"/>
  <c r="AB205" i="1"/>
  <c r="F191" i="1"/>
  <c r="E203" i="1"/>
  <c r="E207" i="1"/>
  <c r="F195" i="1"/>
  <c r="V221" i="1"/>
  <c r="AB209" i="1"/>
  <c r="Z210" i="1"/>
  <c r="Z202" i="1"/>
  <c r="Z208" i="1"/>
  <c r="Z209" i="1"/>
  <c r="Z204" i="1"/>
  <c r="Z200" i="1"/>
  <c r="V214" i="1"/>
  <c r="AB202" i="1"/>
  <c r="V228" i="1"/>
  <c r="AB216" i="1"/>
  <c r="Z206" i="1"/>
  <c r="Z207" i="1"/>
  <c r="V235" i="1"/>
  <c r="AB223" i="1"/>
  <c r="Z201" i="1"/>
  <c r="F211" i="1"/>
  <c r="E223" i="1"/>
  <c r="E201" i="1"/>
  <c r="F189" i="1"/>
  <c r="E200" i="1"/>
  <c r="F188" i="1"/>
  <c r="E204" i="1"/>
  <c r="F192" i="1"/>
  <c r="F221" i="1"/>
  <c r="E233" i="1"/>
  <c r="E234" i="1"/>
  <c r="F222" i="1"/>
  <c r="E220" i="1"/>
  <c r="F208" i="1"/>
  <c r="E202" i="1"/>
  <c r="F190" i="1"/>
  <c r="V220" i="1"/>
  <c r="AB208" i="1"/>
  <c r="E217" i="1"/>
  <c r="F205" i="1"/>
  <c r="V213" i="1"/>
  <c r="AB201" i="1"/>
  <c r="F194" i="1"/>
  <c r="E206" i="1"/>
  <c r="AB228" i="1" l="1"/>
  <c r="V240" i="1"/>
  <c r="H251" i="1"/>
  <c r="B246" i="1"/>
  <c r="V260" i="1"/>
  <c r="AB260" i="1" s="1"/>
  <c r="AB248" i="1"/>
  <c r="B239" i="1"/>
  <c r="V255" i="1"/>
  <c r="AB243" i="1"/>
  <c r="F234" i="1"/>
  <c r="E246" i="1"/>
  <c r="B241" i="1"/>
  <c r="V270" i="1"/>
  <c r="AB270" i="1" s="1"/>
  <c r="AB258" i="1"/>
  <c r="AB235" i="1"/>
  <c r="V247" i="1"/>
  <c r="F233" i="1"/>
  <c r="E245" i="1"/>
  <c r="B236" i="1"/>
  <c r="H262" i="1"/>
  <c r="V263" i="1"/>
  <c r="AB263" i="1" s="1"/>
  <c r="AB251" i="1"/>
  <c r="Z271" i="1"/>
  <c r="E4" i="6"/>
  <c r="C4" i="6"/>
  <c r="D4" i="6"/>
  <c r="W229" i="1"/>
  <c r="AB217" i="1"/>
  <c r="B233" i="1"/>
  <c r="B228" i="1"/>
  <c r="B235" i="1"/>
  <c r="B226" i="1"/>
  <c r="B230" i="1"/>
  <c r="B231" i="1"/>
  <c r="AB206" i="1"/>
  <c r="B24" i="6" s="1"/>
  <c r="V218" i="1"/>
  <c r="B232" i="1"/>
  <c r="A25" i="6"/>
  <c r="A224" i="1"/>
  <c r="F556" i="2"/>
  <c r="A532" i="2"/>
  <c r="C532" i="2"/>
  <c r="D532" i="2" s="1"/>
  <c r="E532" i="2" s="1"/>
  <c r="B532" i="2"/>
  <c r="Z217" i="1"/>
  <c r="B225" i="1"/>
  <c r="L235" i="1"/>
  <c r="L247" i="1" s="1"/>
  <c r="E219" i="1"/>
  <c r="F207" i="1"/>
  <c r="V233" i="1"/>
  <c r="AB221" i="1"/>
  <c r="F203" i="1"/>
  <c r="E215" i="1"/>
  <c r="Z222" i="1"/>
  <c r="Z214" i="1"/>
  <c r="Z221" i="1"/>
  <c r="Z220" i="1"/>
  <c r="AB214" i="1"/>
  <c r="V226" i="1"/>
  <c r="Z216" i="1"/>
  <c r="Z219" i="1"/>
  <c r="Z218" i="1"/>
  <c r="Z213" i="1"/>
  <c r="Z212" i="1"/>
  <c r="V232" i="1"/>
  <c r="AB220" i="1"/>
  <c r="E213" i="1"/>
  <c r="F201" i="1"/>
  <c r="V225" i="1"/>
  <c r="AB213" i="1"/>
  <c r="E229" i="1"/>
  <c r="F217" i="1"/>
  <c r="E232" i="1"/>
  <c r="F220" i="1"/>
  <c r="E212" i="1"/>
  <c r="F200" i="1"/>
  <c r="E235" i="1"/>
  <c r="F223" i="1"/>
  <c r="E218" i="1"/>
  <c r="F206" i="1"/>
  <c r="F202" i="1"/>
  <c r="E214" i="1"/>
  <c r="F204" i="1"/>
  <c r="E216" i="1"/>
  <c r="A26" i="6" l="1"/>
  <c r="A236" i="1"/>
  <c r="B247" i="1"/>
  <c r="B258" i="1"/>
  <c r="B240" i="1"/>
  <c r="B248" i="1"/>
  <c r="B251" i="1"/>
  <c r="AB229" i="1"/>
  <c r="W241" i="1"/>
  <c r="E258" i="1"/>
  <c r="F246" i="1"/>
  <c r="F229" i="1"/>
  <c r="E241" i="1"/>
  <c r="AB226" i="1"/>
  <c r="V238" i="1"/>
  <c r="L259" i="1"/>
  <c r="B243" i="1"/>
  <c r="V259" i="1"/>
  <c r="AB247" i="1"/>
  <c r="AB233" i="1"/>
  <c r="V245" i="1"/>
  <c r="B237" i="1"/>
  <c r="B244" i="1"/>
  <c r="B242" i="1"/>
  <c r="B245" i="1"/>
  <c r="H263" i="1"/>
  <c r="B253" i="1"/>
  <c r="V252" i="1"/>
  <c r="AB240" i="1"/>
  <c r="F235" i="1"/>
  <c r="E247" i="1"/>
  <c r="F232" i="1"/>
  <c r="E244" i="1"/>
  <c r="AB225" i="1"/>
  <c r="V237" i="1"/>
  <c r="AB232" i="1"/>
  <c r="V244" i="1"/>
  <c r="B238" i="1"/>
  <c r="E257" i="1"/>
  <c r="F245" i="1"/>
  <c r="V267" i="1"/>
  <c r="AB267" i="1" s="1"/>
  <c r="AB255" i="1"/>
  <c r="H252" i="1"/>
  <c r="G4" i="6"/>
  <c r="V230" i="1"/>
  <c r="AB218" i="1"/>
  <c r="B25" i="6" s="1"/>
  <c r="Z229" i="1"/>
  <c r="Z241" i="1" s="1"/>
  <c r="F580" i="2"/>
  <c r="C556" i="2"/>
  <c r="D556" i="2" s="1"/>
  <c r="E556" i="2" s="1"/>
  <c r="B556" i="2"/>
  <c r="A556" i="2"/>
  <c r="E227" i="1"/>
  <c r="F215" i="1"/>
  <c r="F219" i="1"/>
  <c r="E231" i="1"/>
  <c r="Z234" i="1"/>
  <c r="Z246" i="1" s="1"/>
  <c r="Z226" i="1"/>
  <c r="Z238" i="1" s="1"/>
  <c r="Z232" i="1"/>
  <c r="Z244" i="1" s="1"/>
  <c r="Z233" i="1"/>
  <c r="Z245" i="1" s="1"/>
  <c r="Z228" i="1"/>
  <c r="Z240" i="1" s="1"/>
  <c r="Z231" i="1"/>
  <c r="Z243" i="1" s="1"/>
  <c r="Z225" i="1"/>
  <c r="Z237" i="1" s="1"/>
  <c r="Z224" i="1"/>
  <c r="Z236" i="1" s="1"/>
  <c r="Z230" i="1"/>
  <c r="Z242" i="1" s="1"/>
  <c r="E230" i="1"/>
  <c r="F218" i="1"/>
  <c r="F213" i="1"/>
  <c r="E225" i="1"/>
  <c r="F214" i="1"/>
  <c r="E226" i="1"/>
  <c r="E224" i="1"/>
  <c r="F212" i="1"/>
  <c r="F216" i="1"/>
  <c r="E228" i="1"/>
  <c r="I4" i="6" l="1"/>
  <c r="J4" i="6" s="1"/>
  <c r="Z249" i="1"/>
  <c r="B254" i="1"/>
  <c r="V257" i="1"/>
  <c r="AB245" i="1"/>
  <c r="L271" i="1"/>
  <c r="F230" i="1"/>
  <c r="E242" i="1"/>
  <c r="Z250" i="1"/>
  <c r="B263" i="1"/>
  <c r="B260" i="1"/>
  <c r="B259" i="1"/>
  <c r="F225" i="1"/>
  <c r="E237" i="1"/>
  <c r="F257" i="1"/>
  <c r="E269" i="1"/>
  <c r="F269" i="1" s="1"/>
  <c r="V264" i="1"/>
  <c r="AB264" i="1" s="1"/>
  <c r="AB252" i="1"/>
  <c r="B249" i="1"/>
  <c r="E270" i="1"/>
  <c r="F270" i="1" s="1"/>
  <c r="F258" i="1"/>
  <c r="B270" i="1"/>
  <c r="F226" i="1"/>
  <c r="E238" i="1"/>
  <c r="Z256" i="1"/>
  <c r="Z255" i="1"/>
  <c r="AB230" i="1"/>
  <c r="B26" i="6" s="1"/>
  <c r="V242" i="1"/>
  <c r="V256" i="1"/>
  <c r="AB244" i="1"/>
  <c r="F244" i="1"/>
  <c r="E256" i="1"/>
  <c r="H264" i="1"/>
  <c r="B257" i="1"/>
  <c r="B255" i="1"/>
  <c r="V250" i="1"/>
  <c r="AB238" i="1"/>
  <c r="B252" i="1"/>
  <c r="Z254" i="1"/>
  <c r="Z252" i="1"/>
  <c r="Z264" i="1" s="1"/>
  <c r="Z258" i="1"/>
  <c r="F227" i="1"/>
  <c r="E239" i="1"/>
  <c r="F228" i="1"/>
  <c r="E240" i="1"/>
  <c r="F224" i="1"/>
  <c r="E236" i="1"/>
  <c r="Z248" i="1"/>
  <c r="Z257" i="1"/>
  <c r="F231" i="1"/>
  <c r="E243" i="1"/>
  <c r="Z253" i="1"/>
  <c r="B250" i="1"/>
  <c r="V249" i="1"/>
  <c r="AB237" i="1"/>
  <c r="E259" i="1"/>
  <c r="F247" i="1"/>
  <c r="B265" i="1"/>
  <c r="B256" i="1"/>
  <c r="V271" i="1"/>
  <c r="AB271" i="1" s="1"/>
  <c r="AB259" i="1"/>
  <c r="E253" i="1"/>
  <c r="F241" i="1"/>
  <c r="W253" i="1"/>
  <c r="AB241" i="1"/>
  <c r="A248" i="1"/>
  <c r="A27" i="6"/>
  <c r="F604" i="2"/>
  <c r="C580" i="2"/>
  <c r="D580" i="2" s="1"/>
  <c r="E580" i="2" s="1"/>
  <c r="B580" i="2"/>
  <c r="A580" i="2"/>
  <c r="B262" i="1" l="1"/>
  <c r="V269" i="1"/>
  <c r="AB269" i="1" s="1"/>
  <c r="AB257" i="1"/>
  <c r="A260" i="1"/>
  <c r="A29" i="6" s="1"/>
  <c r="A28" i="6"/>
  <c r="E265" i="1"/>
  <c r="F265" i="1" s="1"/>
  <c r="F253" i="1"/>
  <c r="V261" i="1"/>
  <c r="AB261" i="1" s="1"/>
  <c r="AB249" i="1"/>
  <c r="E255" i="1"/>
  <c r="F243" i="1"/>
  <c r="E252" i="1"/>
  <c r="F240" i="1"/>
  <c r="V262" i="1"/>
  <c r="AB262" i="1" s="1"/>
  <c r="AB250" i="1"/>
  <c r="B267" i="1"/>
  <c r="V268" i="1"/>
  <c r="AB268" i="1" s="1"/>
  <c r="AB256" i="1"/>
  <c r="E250" i="1"/>
  <c r="F238" i="1"/>
  <c r="Z265" i="1"/>
  <c r="B271" i="1"/>
  <c r="Z260" i="1"/>
  <c r="Z270" i="1"/>
  <c r="Z266" i="1"/>
  <c r="B264" i="1"/>
  <c r="B269" i="1"/>
  <c r="E268" i="1"/>
  <c r="F268" i="1" s="1"/>
  <c r="F256" i="1"/>
  <c r="Z267" i="1"/>
  <c r="Z262" i="1"/>
  <c r="Z269" i="1"/>
  <c r="Z268" i="1"/>
  <c r="B266" i="1"/>
  <c r="W265" i="1"/>
  <c r="AB265" i="1" s="1"/>
  <c r="AB253" i="1"/>
  <c r="B268" i="1"/>
  <c r="F259" i="1"/>
  <c r="E271" i="1"/>
  <c r="F271" i="1" s="1"/>
  <c r="E248" i="1"/>
  <c r="F236" i="1"/>
  <c r="F239" i="1"/>
  <c r="E251" i="1"/>
  <c r="AB242" i="1"/>
  <c r="V254" i="1"/>
  <c r="B261" i="1"/>
  <c r="E249" i="1"/>
  <c r="F237" i="1"/>
  <c r="F242" i="1"/>
  <c r="E254" i="1"/>
  <c r="Z261" i="1"/>
  <c r="F628" i="2"/>
  <c r="C604" i="2"/>
  <c r="D604" i="2" s="1"/>
  <c r="E604" i="2" s="1"/>
  <c r="A604" i="2"/>
  <c r="B604" i="2"/>
  <c r="B27" i="6" l="1"/>
  <c r="F252" i="1"/>
  <c r="E264" i="1"/>
  <c r="F264" i="1" s="1"/>
  <c r="E266" i="1"/>
  <c r="F266" i="1" s="1"/>
  <c r="F254" i="1"/>
  <c r="F248" i="1"/>
  <c r="E260" i="1"/>
  <c r="F260" i="1" s="1"/>
  <c r="E261" i="1"/>
  <c r="F261" i="1" s="1"/>
  <c r="F249" i="1"/>
  <c r="E263" i="1"/>
  <c r="F263" i="1" s="1"/>
  <c r="F251" i="1"/>
  <c r="E262" i="1"/>
  <c r="F262" i="1" s="1"/>
  <c r="F250" i="1"/>
  <c r="V266" i="1"/>
  <c r="AB266" i="1" s="1"/>
  <c r="B29" i="6" s="1"/>
  <c r="AB254" i="1"/>
  <c r="F255" i="1"/>
  <c r="E267" i="1"/>
  <c r="F267" i="1" s="1"/>
  <c r="F652" i="2"/>
  <c r="C628" i="2"/>
  <c r="D628" i="2" s="1"/>
  <c r="E628" i="2" s="1"/>
  <c r="A628" i="2"/>
  <c r="B628" i="2"/>
  <c r="B28" i="6" l="1"/>
  <c r="F676" i="2"/>
  <c r="C652" i="2"/>
  <c r="D652" i="2" s="1"/>
  <c r="E652" i="2" s="1"/>
  <c r="A652" i="2"/>
  <c r="B652" i="2"/>
  <c r="B30" i="6" l="1"/>
  <c r="F700" i="2"/>
  <c r="A676" i="2"/>
  <c r="C676" i="2"/>
  <c r="D676" i="2" s="1"/>
  <c r="E676" i="2" s="1"/>
  <c r="B676" i="2"/>
  <c r="F724" i="2" l="1"/>
  <c r="C700" i="2"/>
  <c r="D700" i="2" s="1"/>
  <c r="E700" i="2" s="1"/>
  <c r="B700" i="2"/>
  <c r="A700" i="2"/>
  <c r="F748" i="2" l="1"/>
  <c r="A724" i="2"/>
  <c r="C724" i="2"/>
  <c r="D724" i="2" s="1"/>
  <c r="E724" i="2" s="1"/>
  <c r="B724" i="2"/>
  <c r="F6" i="6" l="1"/>
  <c r="F772" i="2"/>
  <c r="A748" i="2"/>
  <c r="C748" i="2"/>
  <c r="D748" i="2" s="1"/>
  <c r="E748" i="2" s="1"/>
  <c r="B748" i="2"/>
  <c r="F796" i="2" l="1"/>
  <c r="A772" i="2"/>
  <c r="C772" i="2"/>
  <c r="D772" i="2" s="1"/>
  <c r="E772" i="2" s="1"/>
  <c r="B772" i="2"/>
  <c r="F820" i="2" l="1"/>
  <c r="A796" i="2"/>
  <c r="B796" i="2"/>
  <c r="C796" i="2"/>
  <c r="D796" i="2" s="1"/>
  <c r="E796" i="2" s="1"/>
  <c r="E5" i="6" l="1"/>
  <c r="D5" i="6"/>
  <c r="C5" i="6"/>
  <c r="F844" i="2"/>
  <c r="A820" i="2"/>
  <c r="C820" i="2"/>
  <c r="D820" i="2" s="1"/>
  <c r="E820" i="2" s="1"/>
  <c r="B820" i="2"/>
  <c r="G5" i="6" l="1"/>
  <c r="F868" i="2"/>
  <c r="A844" i="2"/>
  <c r="C844" i="2"/>
  <c r="D844" i="2" s="1"/>
  <c r="E844" i="2" s="1"/>
  <c r="B844" i="2"/>
  <c r="I5" i="6" l="1"/>
  <c r="J5" i="6" s="1"/>
  <c r="F892" i="2"/>
  <c r="B868" i="2"/>
  <c r="C868" i="2"/>
  <c r="D868" i="2" s="1"/>
  <c r="E868" i="2" s="1"/>
  <c r="A868" i="2"/>
  <c r="F916" i="2" l="1"/>
  <c r="A892" i="2"/>
  <c r="C892" i="2"/>
  <c r="D892" i="2" s="1"/>
  <c r="E892" i="2" s="1"/>
  <c r="B892" i="2"/>
  <c r="F940" i="2" l="1"/>
  <c r="C916" i="2"/>
  <c r="D916" i="2" s="1"/>
  <c r="E916" i="2" s="1"/>
  <c r="B916" i="2"/>
  <c r="A916" i="2"/>
  <c r="F964" i="2" l="1"/>
  <c r="C940" i="2"/>
  <c r="D940" i="2" s="1"/>
  <c r="E940" i="2" s="1"/>
  <c r="A940" i="2"/>
  <c r="B940" i="2"/>
  <c r="F988" i="2" l="1"/>
  <c r="A964" i="2"/>
  <c r="C964" i="2"/>
  <c r="D964" i="2" s="1"/>
  <c r="E964" i="2" s="1"/>
  <c r="B964" i="2"/>
  <c r="F1012" i="2" l="1"/>
  <c r="A988" i="2"/>
  <c r="C988" i="2"/>
  <c r="D988" i="2" s="1"/>
  <c r="E988" i="2" s="1"/>
  <c r="B988" i="2"/>
  <c r="F1036" i="2" l="1"/>
  <c r="C1012" i="2"/>
  <c r="D1012" i="2" s="1"/>
  <c r="E1012" i="2" s="1"/>
  <c r="B1012" i="2"/>
  <c r="A1012" i="2"/>
  <c r="F7" i="6" l="1"/>
  <c r="F1060" i="2"/>
  <c r="A1036" i="2"/>
  <c r="C1036" i="2"/>
  <c r="D1036" i="2" s="1"/>
  <c r="E1036" i="2" s="1"/>
  <c r="B1036" i="2"/>
  <c r="F1084" i="2" l="1"/>
  <c r="B1060" i="2"/>
  <c r="C1060" i="2"/>
  <c r="D1060" i="2" s="1"/>
  <c r="E1060" i="2" s="1"/>
  <c r="A1060" i="2"/>
  <c r="F1108" i="2" l="1"/>
  <c r="C1084" i="2"/>
  <c r="D1084" i="2" s="1"/>
  <c r="E1084" i="2" s="1"/>
  <c r="B1084" i="2"/>
  <c r="A1084" i="2"/>
  <c r="D6" i="6" l="1"/>
  <c r="E6" i="6"/>
  <c r="C6" i="6"/>
  <c r="F1132" i="2"/>
  <c r="C1108" i="2"/>
  <c r="D1108" i="2" s="1"/>
  <c r="E1108" i="2" s="1"/>
  <c r="B1108" i="2"/>
  <c r="A1108" i="2"/>
  <c r="F1156" i="2" l="1"/>
  <c r="B1132" i="2"/>
  <c r="A1132" i="2"/>
  <c r="C1132" i="2"/>
  <c r="D1132" i="2" s="1"/>
  <c r="E1132" i="2" s="1"/>
  <c r="G6" i="6" l="1"/>
  <c r="F1180" i="2"/>
  <c r="C1156" i="2"/>
  <c r="D1156" i="2" s="1"/>
  <c r="E1156" i="2" s="1"/>
  <c r="B1156" i="2"/>
  <c r="A1156" i="2"/>
  <c r="I6" i="6" l="1"/>
  <c r="J6" i="6" s="1"/>
  <c r="F1204" i="2"/>
  <c r="B1180" i="2"/>
  <c r="A1180" i="2"/>
  <c r="C1180" i="2"/>
  <c r="D1180" i="2" s="1"/>
  <c r="E1180" i="2" s="1"/>
  <c r="F1228" i="2" l="1"/>
  <c r="A1204" i="2"/>
  <c r="C1204" i="2"/>
  <c r="D1204" i="2" s="1"/>
  <c r="E1204" i="2" s="1"/>
  <c r="B1204" i="2"/>
  <c r="F1252" i="2" l="1"/>
  <c r="C1228" i="2"/>
  <c r="D1228" i="2" s="1"/>
  <c r="E1228" i="2" s="1"/>
  <c r="A1228" i="2"/>
  <c r="B1228" i="2"/>
  <c r="F1276" i="2" l="1"/>
  <c r="B1252" i="2"/>
  <c r="A1252" i="2"/>
  <c r="C1252" i="2"/>
  <c r="D1252" i="2" s="1"/>
  <c r="E1252" i="2" s="1"/>
  <c r="F1300" i="2" l="1"/>
  <c r="B1276" i="2"/>
  <c r="A1276" i="2"/>
  <c r="C1276" i="2"/>
  <c r="D1276" i="2" s="1"/>
  <c r="E1276" i="2" s="1"/>
  <c r="F1324" i="2" l="1"/>
  <c r="C1300" i="2"/>
  <c r="D1300" i="2" s="1"/>
  <c r="E1300" i="2" s="1"/>
  <c r="B1300" i="2"/>
  <c r="A1300" i="2"/>
  <c r="F8" i="6" l="1"/>
  <c r="F1348" i="2"/>
  <c r="A1324" i="2"/>
  <c r="C1324" i="2"/>
  <c r="D1324" i="2" s="1"/>
  <c r="E1324" i="2" s="1"/>
  <c r="B1324" i="2"/>
  <c r="F1372" i="2" l="1"/>
  <c r="C1348" i="2"/>
  <c r="D1348" i="2" s="1"/>
  <c r="E1348" i="2" s="1"/>
  <c r="A1348" i="2"/>
  <c r="B1348" i="2"/>
  <c r="F1396" i="2" l="1"/>
  <c r="A1372" i="2"/>
  <c r="C1372" i="2"/>
  <c r="D1372" i="2" s="1"/>
  <c r="E1372" i="2" s="1"/>
  <c r="B1372" i="2"/>
  <c r="AR8" i="1" l="1"/>
  <c r="D7" i="6"/>
  <c r="E7" i="6"/>
  <c r="C7" i="6"/>
  <c r="F1420" i="2"/>
  <c r="C1396" i="2"/>
  <c r="D1396" i="2" s="1"/>
  <c r="E1396" i="2" s="1"/>
  <c r="B1396" i="2"/>
  <c r="A1396" i="2"/>
  <c r="G7" i="6" l="1"/>
  <c r="X9" i="1"/>
  <c r="AR9" i="1" s="1"/>
  <c r="AH8" i="1"/>
  <c r="AD8" i="1"/>
  <c r="AE8" i="1"/>
  <c r="AL8" i="1"/>
  <c r="AO8" i="1"/>
  <c r="AQ8" i="1"/>
  <c r="AP8" i="1"/>
  <c r="AJ8" i="1"/>
  <c r="AN8" i="1"/>
  <c r="AM8" i="1"/>
  <c r="AK8" i="1"/>
  <c r="AI8" i="1"/>
  <c r="AG8" i="1"/>
  <c r="AC8" i="1"/>
  <c r="F1444" i="2"/>
  <c r="B1420" i="2"/>
  <c r="C1420" i="2"/>
  <c r="D1420" i="2" s="1"/>
  <c r="E1420" i="2" s="1"/>
  <c r="A1420" i="2"/>
  <c r="X10" i="1" l="1"/>
  <c r="AR10" i="1" s="1"/>
  <c r="AH9" i="1"/>
  <c r="AJ9" i="1"/>
  <c r="AI9" i="1"/>
  <c r="AP9" i="1"/>
  <c r="AQ9" i="1"/>
  <c r="AM9" i="1"/>
  <c r="AK9" i="1"/>
  <c r="AN9" i="1"/>
  <c r="AD9" i="1"/>
  <c r="AG9" i="1"/>
  <c r="AE9" i="1"/>
  <c r="AO9" i="1"/>
  <c r="AL9" i="1"/>
  <c r="AC9" i="1"/>
  <c r="AS8" i="1"/>
  <c r="I7" i="6"/>
  <c r="J7" i="6" s="1"/>
  <c r="F1468" i="2"/>
  <c r="A1444" i="2"/>
  <c r="C1444" i="2"/>
  <c r="D1444" i="2" s="1"/>
  <c r="E1444" i="2" s="1"/>
  <c r="B1444" i="2"/>
  <c r="AS9" i="1" l="1"/>
  <c r="X11" i="1"/>
  <c r="AR11" i="1" s="1"/>
  <c r="AH10" i="1"/>
  <c r="AQ10" i="1"/>
  <c r="AN10" i="1"/>
  <c r="AJ10" i="1"/>
  <c r="AI10" i="1"/>
  <c r="AP10" i="1"/>
  <c r="AM10" i="1"/>
  <c r="AK10" i="1"/>
  <c r="AE10" i="1"/>
  <c r="AG10" i="1"/>
  <c r="AL10" i="1"/>
  <c r="AO10" i="1"/>
  <c r="AD10" i="1"/>
  <c r="AC10" i="1"/>
  <c r="F1492" i="2"/>
  <c r="C1468" i="2"/>
  <c r="D1468" i="2" s="1"/>
  <c r="E1468" i="2" s="1"/>
  <c r="A1468" i="2"/>
  <c r="B1468" i="2"/>
  <c r="X12" i="1" l="1"/>
  <c r="AR12" i="1" s="1"/>
  <c r="AH11" i="1"/>
  <c r="AG11" i="1"/>
  <c r="AO11" i="1"/>
  <c r="AD11" i="1"/>
  <c r="AL11" i="1"/>
  <c r="AE11" i="1"/>
  <c r="AK11" i="1"/>
  <c r="AQ11" i="1"/>
  <c r="AN11" i="1"/>
  <c r="AM11" i="1"/>
  <c r="AP11" i="1"/>
  <c r="AJ11" i="1"/>
  <c r="AI11" i="1"/>
  <c r="AC11" i="1"/>
  <c r="AS10" i="1"/>
  <c r="F1516" i="2"/>
  <c r="C1492" i="2"/>
  <c r="D1492" i="2" s="1"/>
  <c r="E1492" i="2" s="1"/>
  <c r="B1492" i="2"/>
  <c r="A1492" i="2"/>
  <c r="X13" i="1" l="1"/>
  <c r="AR13" i="1" s="1"/>
  <c r="AH12" i="1"/>
  <c r="AI12" i="1"/>
  <c r="AJ12" i="1"/>
  <c r="AP12" i="1"/>
  <c r="AE12" i="1"/>
  <c r="AL12" i="1"/>
  <c r="AM12" i="1"/>
  <c r="AQ12" i="1"/>
  <c r="AN12" i="1"/>
  <c r="AK12" i="1"/>
  <c r="AD12" i="1"/>
  <c r="AO12" i="1"/>
  <c r="AG12" i="1"/>
  <c r="AC12" i="1"/>
  <c r="AS11" i="1"/>
  <c r="F1540" i="2"/>
  <c r="A1516" i="2"/>
  <c r="B1516" i="2"/>
  <c r="C1516" i="2"/>
  <c r="D1516" i="2" s="1"/>
  <c r="E1516" i="2" s="1"/>
  <c r="X14" i="1" l="1"/>
  <c r="AR14" i="1" s="1"/>
  <c r="AH13" i="1"/>
  <c r="AP13" i="1"/>
  <c r="AI13" i="1"/>
  <c r="AJ13" i="1"/>
  <c r="AM13" i="1"/>
  <c r="AK13" i="1"/>
  <c r="AN13" i="1"/>
  <c r="AQ13" i="1"/>
  <c r="AL13" i="1"/>
  <c r="AO13" i="1"/>
  <c r="AE13" i="1"/>
  <c r="AC13" i="1"/>
  <c r="AG13" i="1"/>
  <c r="AD13" i="1"/>
  <c r="AS12" i="1"/>
  <c r="F1564" i="2"/>
  <c r="A1540" i="2"/>
  <c r="C1540" i="2"/>
  <c r="D1540" i="2" s="1"/>
  <c r="E1540" i="2" s="1"/>
  <c r="B1540" i="2"/>
  <c r="AS13" i="1" l="1"/>
  <c r="X15" i="1"/>
  <c r="AR15" i="1" s="1"/>
  <c r="AH14" i="1"/>
  <c r="AI14" i="1"/>
  <c r="AJ14" i="1"/>
  <c r="AK14" i="1"/>
  <c r="AP14" i="1"/>
  <c r="AF25" i="1"/>
  <c r="AQ14" i="1"/>
  <c r="AN14" i="1"/>
  <c r="AM14" i="1"/>
  <c r="AG14" i="1"/>
  <c r="AC14" i="1"/>
  <c r="AD14" i="1"/>
  <c r="AO14" i="1"/>
  <c r="AE14" i="1"/>
  <c r="AL14" i="1"/>
  <c r="F1588" i="2"/>
  <c r="A1564" i="2"/>
  <c r="C1564" i="2"/>
  <c r="D1564" i="2" s="1"/>
  <c r="E1564" i="2" s="1"/>
  <c r="B1564" i="2"/>
  <c r="AL15" i="1" l="1"/>
  <c r="AM15" i="1"/>
  <c r="AS14" i="1"/>
  <c r="AF26" i="1"/>
  <c r="AF27" i="1" s="1"/>
  <c r="AF28" i="1" s="1"/>
  <c r="AF29" i="1" s="1"/>
  <c r="AF30" i="1" s="1"/>
  <c r="AF31" i="1" s="1"/>
  <c r="AF32" i="1" s="1"/>
  <c r="X16" i="1"/>
  <c r="AR16" i="1" s="1"/>
  <c r="AH15" i="1"/>
  <c r="AD15" i="1"/>
  <c r="AE15" i="1"/>
  <c r="AO15" i="1"/>
  <c r="AP15" i="1"/>
  <c r="AI15" i="1"/>
  <c r="AJ15" i="1"/>
  <c r="AG15" i="1"/>
  <c r="AN15" i="1"/>
  <c r="AK15" i="1"/>
  <c r="AQ15" i="1"/>
  <c r="AC15" i="1"/>
  <c r="F1612" i="2"/>
  <c r="A1588" i="2"/>
  <c r="C1588" i="2"/>
  <c r="D1588" i="2" s="1"/>
  <c r="E1588" i="2" s="1"/>
  <c r="B1588" i="2"/>
  <c r="AL16" i="1" l="1"/>
  <c r="AM16" i="1"/>
  <c r="F9" i="6"/>
  <c r="AS15" i="1"/>
  <c r="X17" i="1"/>
  <c r="AR17" i="1" s="1"/>
  <c r="AH16" i="1"/>
  <c r="AJ16" i="1"/>
  <c r="AP16" i="1"/>
  <c r="AI16" i="1"/>
  <c r="AD16" i="1"/>
  <c r="AC16" i="1"/>
  <c r="AO16" i="1"/>
  <c r="AE16" i="1"/>
  <c r="AG16" i="1"/>
  <c r="AN16" i="1"/>
  <c r="AQ16" i="1"/>
  <c r="AK16" i="1"/>
  <c r="AF33" i="1"/>
  <c r="AF34" i="1" s="1"/>
  <c r="AF35" i="1" s="1"/>
  <c r="AF36" i="1" s="1"/>
  <c r="F1636" i="2"/>
  <c r="C1612" i="2"/>
  <c r="D1612" i="2" s="1"/>
  <c r="E1612" i="2" s="1"/>
  <c r="A1612" i="2"/>
  <c r="B1612" i="2"/>
  <c r="AM17" i="1" l="1"/>
  <c r="AL17" i="1"/>
  <c r="X18" i="1"/>
  <c r="AR18" i="1" s="1"/>
  <c r="AH17" i="1"/>
  <c r="AJ17" i="1"/>
  <c r="AI17" i="1"/>
  <c r="AP17" i="1"/>
  <c r="AO17" i="1"/>
  <c r="AE17" i="1"/>
  <c r="AC17" i="1"/>
  <c r="AD17" i="1"/>
  <c r="AG17" i="1"/>
  <c r="AN17" i="1"/>
  <c r="AQ17" i="1"/>
  <c r="AK17" i="1"/>
  <c r="AS16" i="1"/>
  <c r="F1660" i="2"/>
  <c r="B1636" i="2"/>
  <c r="A1636" i="2"/>
  <c r="C1636" i="2"/>
  <c r="D1636" i="2" s="1"/>
  <c r="E1636" i="2" s="1"/>
  <c r="AL18" i="1" l="1"/>
  <c r="AM18" i="1"/>
  <c r="AS17" i="1"/>
  <c r="X19" i="1"/>
  <c r="AR19" i="1" s="1"/>
  <c r="AH18" i="1"/>
  <c r="AE18" i="1"/>
  <c r="AD18" i="1"/>
  <c r="AO18" i="1"/>
  <c r="AP18" i="1"/>
  <c r="AI18" i="1"/>
  <c r="AJ18" i="1"/>
  <c r="AG18" i="1"/>
  <c r="AC18" i="1"/>
  <c r="AN18" i="1"/>
  <c r="AQ18" i="1"/>
  <c r="AK18" i="1"/>
  <c r="F1684" i="2"/>
  <c r="C1660" i="2"/>
  <c r="D1660" i="2" s="1"/>
  <c r="E1660" i="2" s="1"/>
  <c r="B1660" i="2"/>
  <c r="A1660" i="2"/>
  <c r="AL19" i="1" l="1"/>
  <c r="AM19" i="1"/>
  <c r="AS18" i="1"/>
  <c r="X20" i="1"/>
  <c r="AR20" i="1" s="1"/>
  <c r="AJ19" i="1"/>
  <c r="AH19" i="1"/>
  <c r="AG19" i="1"/>
  <c r="AO19" i="1"/>
  <c r="AE19" i="1"/>
  <c r="E8" i="6" s="1"/>
  <c r="AD19" i="1"/>
  <c r="D8" i="6" s="1"/>
  <c r="AI19" i="1"/>
  <c r="AP19" i="1"/>
  <c r="AC19" i="1"/>
  <c r="C8" i="6" s="1"/>
  <c r="AQ19" i="1"/>
  <c r="AK19" i="1"/>
  <c r="AN19" i="1"/>
  <c r="F1708" i="2"/>
  <c r="C1684" i="2"/>
  <c r="D1684" i="2" s="1"/>
  <c r="E1684" i="2" s="1"/>
  <c r="B1684" i="2"/>
  <c r="A1684" i="2"/>
  <c r="AL20" i="1" l="1"/>
  <c r="AM20" i="1"/>
  <c r="AS19" i="1"/>
  <c r="X21" i="1"/>
  <c r="AR21" i="1" s="1"/>
  <c r="AH20" i="1"/>
  <c r="AO20" i="1"/>
  <c r="AD20" i="1"/>
  <c r="AE20" i="1"/>
  <c r="AQ20" i="1"/>
  <c r="AP20" i="1"/>
  <c r="AN20" i="1"/>
  <c r="AK20" i="1"/>
  <c r="AJ20" i="1"/>
  <c r="AI20" i="1"/>
  <c r="AG20" i="1"/>
  <c r="AC20" i="1"/>
  <c r="F1732" i="2"/>
  <c r="A1708" i="2"/>
  <c r="C1708" i="2"/>
  <c r="D1708" i="2" s="1"/>
  <c r="E1708" i="2" s="1"/>
  <c r="B1708" i="2"/>
  <c r="G8" i="6" l="1"/>
  <c r="I8" i="6" s="1"/>
  <c r="J8" i="6" s="1"/>
  <c r="AL21" i="1"/>
  <c r="AM21" i="1"/>
  <c r="X22" i="1"/>
  <c r="AR22" i="1" s="1"/>
  <c r="AH21" i="1"/>
  <c r="AJ21" i="1"/>
  <c r="AI21" i="1"/>
  <c r="AK21" i="1"/>
  <c r="AN21" i="1"/>
  <c r="AQ21" i="1"/>
  <c r="AP21" i="1"/>
  <c r="AD21" i="1"/>
  <c r="AG21" i="1"/>
  <c r="AE21" i="1"/>
  <c r="AO21" i="1"/>
  <c r="AC21" i="1"/>
  <c r="AS20" i="1"/>
  <c r="F1756" i="2"/>
  <c r="B1732" i="2"/>
  <c r="A1732" i="2"/>
  <c r="C1732" i="2"/>
  <c r="D1732" i="2" s="1"/>
  <c r="E1732" i="2" s="1"/>
  <c r="AM22" i="1" l="1"/>
  <c r="AL22" i="1"/>
  <c r="X23" i="1"/>
  <c r="AR23" i="1" s="1"/>
  <c r="AH22" i="1"/>
  <c r="AN22" i="1"/>
  <c r="AK22" i="1"/>
  <c r="AP22" i="1"/>
  <c r="AI22" i="1"/>
  <c r="AJ22" i="1"/>
  <c r="AQ22" i="1"/>
  <c r="AD22" i="1"/>
  <c r="AO22" i="1"/>
  <c r="AE22" i="1"/>
  <c r="AG22" i="1"/>
  <c r="AC22" i="1"/>
  <c r="AS21" i="1"/>
  <c r="F1780" i="2"/>
  <c r="B1756" i="2"/>
  <c r="A1756" i="2"/>
  <c r="C1756" i="2"/>
  <c r="D1756" i="2" s="1"/>
  <c r="E1756" i="2" s="1"/>
  <c r="AL23" i="1" l="1"/>
  <c r="AM23" i="1"/>
  <c r="X24" i="1"/>
  <c r="AR24" i="1" s="1"/>
  <c r="AH23" i="1"/>
  <c r="AG23" i="1"/>
  <c r="AE23" i="1"/>
  <c r="AD23" i="1"/>
  <c r="AO23" i="1"/>
  <c r="AK23" i="1"/>
  <c r="AP23" i="1"/>
  <c r="AJ23" i="1"/>
  <c r="AQ23" i="1"/>
  <c r="AN23" i="1"/>
  <c r="AI23" i="1"/>
  <c r="AC23" i="1"/>
  <c r="AS22" i="1"/>
  <c r="F1804" i="2"/>
  <c r="B1780" i="2"/>
  <c r="A1780" i="2"/>
  <c r="C1780" i="2"/>
  <c r="D1780" i="2" s="1"/>
  <c r="E1780" i="2" s="1"/>
  <c r="AL24" i="1" l="1"/>
  <c r="AM24" i="1"/>
  <c r="X25" i="1"/>
  <c r="AR25" i="1" s="1"/>
  <c r="AH24" i="1"/>
  <c r="AJ24" i="1"/>
  <c r="AI24" i="1"/>
  <c r="AN24" i="1"/>
  <c r="AQ24" i="1"/>
  <c r="AE24" i="1"/>
  <c r="AO24" i="1"/>
  <c r="AK24" i="1"/>
  <c r="AD24" i="1"/>
  <c r="AP24" i="1"/>
  <c r="AG24" i="1"/>
  <c r="AC24" i="1"/>
  <c r="AS23" i="1"/>
  <c r="F1828" i="2"/>
  <c r="B1804" i="2"/>
  <c r="C1804" i="2"/>
  <c r="D1804" i="2" s="1"/>
  <c r="E1804" i="2" s="1"/>
  <c r="A1804" i="2"/>
  <c r="AL25" i="1" l="1"/>
  <c r="AM25" i="1"/>
  <c r="AS24" i="1"/>
  <c r="X26" i="1"/>
  <c r="AR26" i="1" s="1"/>
  <c r="AH25" i="1"/>
  <c r="AJ25" i="1"/>
  <c r="AI25" i="1"/>
  <c r="AP25" i="1"/>
  <c r="AK25" i="1"/>
  <c r="AN25" i="1"/>
  <c r="AQ25" i="1"/>
  <c r="AE25" i="1"/>
  <c r="AD25" i="1"/>
  <c r="AG25" i="1"/>
  <c r="AO25" i="1"/>
  <c r="AC25" i="1"/>
  <c r="F1852" i="2"/>
  <c r="A1828" i="2"/>
  <c r="C1828" i="2"/>
  <c r="D1828" i="2" s="1"/>
  <c r="E1828" i="2" s="1"/>
  <c r="B1828" i="2"/>
  <c r="AL26" i="1" l="1"/>
  <c r="AM26" i="1"/>
  <c r="AS25" i="1"/>
  <c r="X27" i="1"/>
  <c r="AR27" i="1" s="1"/>
  <c r="AH26" i="1"/>
  <c r="AI26" i="1"/>
  <c r="AJ26" i="1"/>
  <c r="AN26" i="1"/>
  <c r="AQ26" i="1"/>
  <c r="AK26" i="1"/>
  <c r="AF37" i="1"/>
  <c r="AP26" i="1"/>
  <c r="AG26" i="1"/>
  <c r="AO26" i="1"/>
  <c r="AE26" i="1"/>
  <c r="AD26" i="1"/>
  <c r="AC26" i="1"/>
  <c r="F1876" i="2"/>
  <c r="C1852" i="2"/>
  <c r="D1852" i="2" s="1"/>
  <c r="E1852" i="2" s="1"/>
  <c r="A1852" i="2"/>
  <c r="B1852" i="2"/>
  <c r="AL27" i="1" l="1"/>
  <c r="AM27" i="1"/>
  <c r="AS26" i="1"/>
  <c r="AF38" i="1"/>
  <c r="AF39" i="1" s="1"/>
  <c r="AF40" i="1" s="1"/>
  <c r="AF41" i="1" s="1"/>
  <c r="AF42" i="1" s="1"/>
  <c r="AF43" i="1" s="1"/>
  <c r="AF44" i="1" s="1"/>
  <c r="X28" i="1"/>
  <c r="AR28" i="1" s="1"/>
  <c r="AH27" i="1"/>
  <c r="AD27" i="1"/>
  <c r="AO27" i="1"/>
  <c r="AE27" i="1"/>
  <c r="AP27" i="1"/>
  <c r="AJ27" i="1"/>
  <c r="AI27" i="1"/>
  <c r="AN27" i="1"/>
  <c r="AG27" i="1"/>
  <c r="AQ27" i="1"/>
  <c r="AK27" i="1"/>
  <c r="AC27" i="1"/>
  <c r="F1900" i="2"/>
  <c r="B1876" i="2"/>
  <c r="A1876" i="2"/>
  <c r="C1876" i="2"/>
  <c r="D1876" i="2" s="1"/>
  <c r="E1876" i="2" s="1"/>
  <c r="AM28" i="1" l="1"/>
  <c r="AL28" i="1"/>
  <c r="AS27" i="1"/>
  <c r="X29" i="1"/>
  <c r="AR29" i="1" s="1"/>
  <c r="AH28" i="1"/>
  <c r="AJ28" i="1"/>
  <c r="AP28" i="1"/>
  <c r="AI28" i="1"/>
  <c r="AC28" i="1"/>
  <c r="AK28" i="1"/>
  <c r="AG28" i="1"/>
  <c r="AE28" i="1"/>
  <c r="AN28" i="1"/>
  <c r="AD28" i="1"/>
  <c r="AO28" i="1"/>
  <c r="AQ28" i="1"/>
  <c r="F10" i="6"/>
  <c r="AF45" i="1"/>
  <c r="AF46" i="1" s="1"/>
  <c r="AF47" i="1" s="1"/>
  <c r="AF48" i="1" s="1"/>
  <c r="F1924" i="2"/>
  <c r="C1900" i="2"/>
  <c r="D1900" i="2" s="1"/>
  <c r="E1900" i="2" s="1"/>
  <c r="A1900" i="2"/>
  <c r="B1900" i="2"/>
  <c r="AM29" i="1" l="1"/>
  <c r="AL29" i="1"/>
  <c r="AS28" i="1"/>
  <c r="X30" i="1"/>
  <c r="AR30" i="1" s="1"/>
  <c r="AH29" i="1"/>
  <c r="AJ29" i="1"/>
  <c r="AI29" i="1"/>
  <c r="AP29" i="1"/>
  <c r="AE29" i="1"/>
  <c r="AG29" i="1"/>
  <c r="AD29" i="1"/>
  <c r="AO29" i="1"/>
  <c r="AC29" i="1"/>
  <c r="AK29" i="1"/>
  <c r="AQ29" i="1"/>
  <c r="AN29" i="1"/>
  <c r="F1948" i="2"/>
  <c r="A1924" i="2"/>
  <c r="C1924" i="2"/>
  <c r="D1924" i="2" s="1"/>
  <c r="E1924" i="2" s="1"/>
  <c r="B1924" i="2"/>
  <c r="AM30" i="1" l="1"/>
  <c r="AL30" i="1"/>
  <c r="AS29" i="1"/>
  <c r="X31" i="1"/>
  <c r="AR31" i="1" s="1"/>
  <c r="AH30" i="1"/>
  <c r="AO30" i="1"/>
  <c r="AD30" i="1"/>
  <c r="AE30" i="1"/>
  <c r="AI30" i="1"/>
  <c r="AP30" i="1"/>
  <c r="AJ30" i="1"/>
  <c r="AC30" i="1"/>
  <c r="AG30" i="1"/>
  <c r="AK30" i="1"/>
  <c r="AQ30" i="1"/>
  <c r="AN30" i="1"/>
  <c r="F1972" i="2"/>
  <c r="A1948" i="2"/>
  <c r="B1948" i="2"/>
  <c r="C1948" i="2"/>
  <c r="D1948" i="2" s="1"/>
  <c r="E1948" i="2" s="1"/>
  <c r="AL31" i="1" l="1"/>
  <c r="AM31" i="1"/>
  <c r="AS30" i="1"/>
  <c r="X32" i="1"/>
  <c r="AR32" i="1" s="1"/>
  <c r="AJ31" i="1"/>
  <c r="AH31" i="1"/>
  <c r="AG31" i="1"/>
  <c r="AO31" i="1"/>
  <c r="AI31" i="1"/>
  <c r="AP31" i="1"/>
  <c r="AD31" i="1"/>
  <c r="D9" i="6" s="1"/>
  <c r="AE31" i="1"/>
  <c r="E9" i="6" s="1"/>
  <c r="AC31" i="1"/>
  <c r="C9" i="6" s="1"/>
  <c r="AQ31" i="1"/>
  <c r="AK31" i="1"/>
  <c r="AN31" i="1"/>
  <c r="F1996" i="2"/>
  <c r="C1972" i="2"/>
  <c r="D1972" i="2" s="1"/>
  <c r="E1972" i="2" s="1"/>
  <c r="B1972" i="2"/>
  <c r="A1972" i="2"/>
  <c r="AL32" i="1" l="1"/>
  <c r="AM32" i="1"/>
  <c r="AS31" i="1"/>
  <c r="X33" i="1"/>
  <c r="AR33" i="1" s="1"/>
  <c r="AH32" i="1"/>
  <c r="AO32" i="1"/>
  <c r="AD32" i="1"/>
  <c r="AE32" i="1"/>
  <c r="AN32" i="1"/>
  <c r="AK32" i="1"/>
  <c r="AJ32" i="1"/>
  <c r="AP32" i="1"/>
  <c r="AQ32" i="1"/>
  <c r="AI32" i="1"/>
  <c r="AG32" i="1"/>
  <c r="AC32" i="1"/>
  <c r="F2020" i="2"/>
  <c r="B1996" i="2"/>
  <c r="A1996" i="2"/>
  <c r="C1996" i="2"/>
  <c r="D1996" i="2" s="1"/>
  <c r="E1996" i="2" s="1"/>
  <c r="G9" i="6" l="1"/>
  <c r="I9" i="6" s="1"/>
  <c r="J9" i="6" s="1"/>
  <c r="AL33" i="1"/>
  <c r="AM33" i="1"/>
  <c r="X34" i="1"/>
  <c r="AR34" i="1" s="1"/>
  <c r="AH33" i="1"/>
  <c r="AI33" i="1"/>
  <c r="AJ33" i="1"/>
  <c r="AP33" i="1"/>
  <c r="AQ33" i="1"/>
  <c r="AN33" i="1"/>
  <c r="AK33" i="1"/>
  <c r="AD33" i="1"/>
  <c r="AO33" i="1"/>
  <c r="AG33" i="1"/>
  <c r="AE33" i="1"/>
  <c r="AC33" i="1"/>
  <c r="AS32" i="1"/>
  <c r="F2044" i="2"/>
  <c r="A2020" i="2"/>
  <c r="C2020" i="2"/>
  <c r="D2020" i="2" s="1"/>
  <c r="E2020" i="2" s="1"/>
  <c r="B2020" i="2"/>
  <c r="AL34" i="1" l="1"/>
  <c r="AM34" i="1"/>
  <c r="X35" i="1"/>
  <c r="AR35" i="1" s="1"/>
  <c r="AH34" i="1"/>
  <c r="AI34" i="1"/>
  <c r="AK34" i="1"/>
  <c r="AQ34" i="1"/>
  <c r="AN34" i="1"/>
  <c r="AP34" i="1"/>
  <c r="AJ34" i="1"/>
  <c r="AD34" i="1"/>
  <c r="AO34" i="1"/>
  <c r="AG34" i="1"/>
  <c r="AE34" i="1"/>
  <c r="AC34" i="1"/>
  <c r="AS33" i="1"/>
  <c r="F2068" i="2"/>
  <c r="A2044" i="2"/>
  <c r="C2044" i="2"/>
  <c r="D2044" i="2" s="1"/>
  <c r="E2044" i="2" s="1"/>
  <c r="B2044" i="2"/>
  <c r="AL35" i="1" l="1"/>
  <c r="AM35" i="1"/>
  <c r="X36" i="1"/>
  <c r="AR36" i="1" s="1"/>
  <c r="AH35" i="1"/>
  <c r="AG35" i="1"/>
  <c r="AD35" i="1"/>
  <c r="AO35" i="1"/>
  <c r="AE35" i="1"/>
  <c r="AP35" i="1"/>
  <c r="AN35" i="1"/>
  <c r="AQ35" i="1"/>
  <c r="AJ35" i="1"/>
  <c r="AK35" i="1"/>
  <c r="AI35" i="1"/>
  <c r="AC35" i="1"/>
  <c r="AS34" i="1"/>
  <c r="F2092" i="2"/>
  <c r="A2068" i="2"/>
  <c r="C2068" i="2"/>
  <c r="D2068" i="2" s="1"/>
  <c r="E2068" i="2" s="1"/>
  <c r="B2068" i="2"/>
  <c r="AL36" i="1" l="1"/>
  <c r="AM36" i="1"/>
  <c r="X37" i="1"/>
  <c r="AR37" i="1" s="1"/>
  <c r="AH36" i="1"/>
  <c r="AJ36" i="1"/>
  <c r="AI36" i="1"/>
  <c r="AO36" i="1"/>
  <c r="AQ36" i="1"/>
  <c r="AD36" i="1"/>
  <c r="AK36" i="1"/>
  <c r="AE36" i="1"/>
  <c r="AN36" i="1"/>
  <c r="AP36" i="1"/>
  <c r="AG36" i="1"/>
  <c r="AC36" i="1"/>
  <c r="AS35" i="1"/>
  <c r="F2116" i="2"/>
  <c r="B2092" i="2"/>
  <c r="A2092" i="2"/>
  <c r="C2092" i="2"/>
  <c r="D2092" i="2" s="1"/>
  <c r="E2092" i="2" s="1"/>
  <c r="AL37" i="1" l="1"/>
  <c r="AM37" i="1"/>
  <c r="X38" i="1"/>
  <c r="AR38" i="1" s="1"/>
  <c r="AH37" i="1"/>
  <c r="AJ37" i="1"/>
  <c r="AP37" i="1"/>
  <c r="AI37" i="1"/>
  <c r="AQ37" i="1"/>
  <c r="AN37" i="1"/>
  <c r="AK37" i="1"/>
  <c r="AC37" i="1"/>
  <c r="AE37" i="1"/>
  <c r="AO37" i="1"/>
  <c r="AD37" i="1"/>
  <c r="AG37" i="1"/>
  <c r="AS36" i="1"/>
  <c r="F2140" i="2"/>
  <c r="A2116" i="2"/>
  <c r="B2116" i="2"/>
  <c r="C2116" i="2"/>
  <c r="D2116" i="2" s="1"/>
  <c r="E2116" i="2" s="1"/>
  <c r="AL38" i="1" l="1"/>
  <c r="AM38" i="1"/>
  <c r="AS37" i="1"/>
  <c r="X39" i="1"/>
  <c r="AR39" i="1" s="1"/>
  <c r="AH38" i="1"/>
  <c r="AI38" i="1"/>
  <c r="AJ38" i="1"/>
  <c r="AK38" i="1"/>
  <c r="AN38" i="1"/>
  <c r="AP38" i="1"/>
  <c r="AQ38" i="1"/>
  <c r="AF49" i="1"/>
  <c r="AG38" i="1"/>
  <c r="AD38" i="1"/>
  <c r="AO38" i="1"/>
  <c r="AC38" i="1"/>
  <c r="AE38" i="1"/>
  <c r="F2164" i="2"/>
  <c r="A2140" i="2"/>
  <c r="C2140" i="2"/>
  <c r="D2140" i="2" s="1"/>
  <c r="E2140" i="2" s="1"/>
  <c r="B2140" i="2"/>
  <c r="AL39" i="1" l="1"/>
  <c r="AM39" i="1"/>
  <c r="AF50" i="1"/>
  <c r="AF51" i="1" s="1"/>
  <c r="AF52" i="1" s="1"/>
  <c r="AF53" i="1" s="1"/>
  <c r="AF54" i="1" s="1"/>
  <c r="AF55" i="1" s="1"/>
  <c r="AF56" i="1" s="1"/>
  <c r="X40" i="1"/>
  <c r="AR40" i="1" s="1"/>
  <c r="AH39" i="1"/>
  <c r="AE39" i="1"/>
  <c r="AO39" i="1"/>
  <c r="AD39" i="1"/>
  <c r="AJ39" i="1"/>
  <c r="AP39" i="1"/>
  <c r="AK39" i="1"/>
  <c r="AI39" i="1"/>
  <c r="AN39" i="1"/>
  <c r="AQ39" i="1"/>
  <c r="AG39" i="1"/>
  <c r="AC39" i="1"/>
  <c r="AS38" i="1"/>
  <c r="F2188" i="2"/>
  <c r="C2164" i="2"/>
  <c r="D2164" i="2" s="1"/>
  <c r="E2164" i="2" s="1"/>
  <c r="B2164" i="2"/>
  <c r="A2164" i="2"/>
  <c r="F11" i="6" l="1"/>
  <c r="AL40" i="1"/>
  <c r="AM40" i="1"/>
  <c r="X41" i="1"/>
  <c r="AR41" i="1" s="1"/>
  <c r="AH40" i="1"/>
  <c r="AJ40" i="1"/>
  <c r="AI40" i="1"/>
  <c r="AP40" i="1"/>
  <c r="AK40" i="1"/>
  <c r="AD40" i="1"/>
  <c r="AE40" i="1"/>
  <c r="AQ40" i="1"/>
  <c r="AN40" i="1"/>
  <c r="AG40" i="1"/>
  <c r="AO40" i="1"/>
  <c r="AC40" i="1"/>
  <c r="AS39" i="1"/>
  <c r="AF57" i="1"/>
  <c r="AF58" i="1" s="1"/>
  <c r="AF59" i="1" s="1"/>
  <c r="AF60" i="1" s="1"/>
  <c r="F2212" i="2"/>
  <c r="C2188" i="2"/>
  <c r="D2188" i="2" s="1"/>
  <c r="E2188" i="2" s="1"/>
  <c r="A2188" i="2"/>
  <c r="B2188" i="2"/>
  <c r="AL41" i="1" l="1"/>
  <c r="AM41" i="1"/>
  <c r="AS40" i="1"/>
  <c r="X42" i="1"/>
  <c r="AR42" i="1" s="1"/>
  <c r="AH41" i="1"/>
  <c r="AJ41" i="1"/>
  <c r="AI41" i="1"/>
  <c r="AP41" i="1"/>
  <c r="AC41" i="1"/>
  <c r="AG41" i="1"/>
  <c r="AD41" i="1"/>
  <c r="AE41" i="1"/>
  <c r="AO41" i="1"/>
  <c r="AN41" i="1"/>
  <c r="AK41" i="1"/>
  <c r="AQ41" i="1"/>
  <c r="F2236" i="2"/>
  <c r="A2212" i="2"/>
  <c r="C2212" i="2"/>
  <c r="D2212" i="2" s="1"/>
  <c r="E2212" i="2" s="1"/>
  <c r="B2212" i="2"/>
  <c r="AL42" i="1" l="1"/>
  <c r="AM42" i="1"/>
  <c r="AS41" i="1"/>
  <c r="X43" i="1"/>
  <c r="AR43" i="1" s="1"/>
  <c r="AH42" i="1"/>
  <c r="AD42" i="1"/>
  <c r="AE42" i="1"/>
  <c r="AO42" i="1"/>
  <c r="AP42" i="1"/>
  <c r="AI42" i="1"/>
  <c r="AC42" i="1"/>
  <c r="AJ42" i="1"/>
  <c r="AG42" i="1"/>
  <c r="AN42" i="1"/>
  <c r="AK42" i="1"/>
  <c r="AQ42" i="1"/>
  <c r="F2260" i="2"/>
  <c r="C2236" i="2"/>
  <c r="D2236" i="2" s="1"/>
  <c r="E2236" i="2" s="1"/>
  <c r="B2236" i="2"/>
  <c r="A2236" i="2"/>
  <c r="AL43" i="1" l="1"/>
  <c r="AM43" i="1"/>
  <c r="AS42" i="1"/>
  <c r="X44" i="1"/>
  <c r="AR44" i="1" s="1"/>
  <c r="AH43" i="1"/>
  <c r="AJ43" i="1"/>
  <c r="AG43" i="1"/>
  <c r="AE43" i="1"/>
  <c r="E10" i="6" s="1"/>
  <c r="AI43" i="1"/>
  <c r="AO43" i="1"/>
  <c r="AP43" i="1"/>
  <c r="AD43" i="1"/>
  <c r="D10" i="6" s="1"/>
  <c r="AC43" i="1"/>
  <c r="C10" i="6" s="1"/>
  <c r="AQ43" i="1"/>
  <c r="AN43" i="1"/>
  <c r="AK43" i="1"/>
  <c r="F2284" i="2"/>
  <c r="C2260" i="2"/>
  <c r="D2260" i="2" s="1"/>
  <c r="E2260" i="2" s="1"/>
  <c r="A2260" i="2"/>
  <c r="B2260" i="2"/>
  <c r="AL44" i="1" l="1"/>
  <c r="AM44" i="1"/>
  <c r="AS43" i="1"/>
  <c r="G10" i="6" s="1"/>
  <c r="X45" i="1"/>
  <c r="AR45" i="1" s="1"/>
  <c r="AH44" i="1"/>
  <c r="AE44" i="1"/>
  <c r="AO44" i="1"/>
  <c r="AD44" i="1"/>
  <c r="AK44" i="1"/>
  <c r="AN44" i="1"/>
  <c r="AP44" i="1"/>
  <c r="AQ44" i="1"/>
  <c r="AJ44" i="1"/>
  <c r="AI44" i="1"/>
  <c r="AG44" i="1"/>
  <c r="AC44" i="1"/>
  <c r="F2308" i="2"/>
  <c r="A2284" i="2"/>
  <c r="B2284" i="2"/>
  <c r="C2284" i="2"/>
  <c r="D2284" i="2" s="1"/>
  <c r="E2284" i="2" s="1"/>
  <c r="AL45" i="1" l="1"/>
  <c r="AM45" i="1"/>
  <c r="X46" i="1"/>
  <c r="AR46" i="1" s="1"/>
  <c r="AH45" i="1"/>
  <c r="AJ45" i="1"/>
  <c r="AI45" i="1"/>
  <c r="AK45" i="1"/>
  <c r="AP45" i="1"/>
  <c r="AQ45" i="1"/>
  <c r="AN45" i="1"/>
  <c r="AG45" i="1"/>
  <c r="AD45" i="1"/>
  <c r="AO45" i="1"/>
  <c r="AE45" i="1"/>
  <c r="AC45" i="1"/>
  <c r="AS44" i="1"/>
  <c r="F2332" i="2"/>
  <c r="B2308" i="2"/>
  <c r="A2308" i="2"/>
  <c r="C2308" i="2"/>
  <c r="D2308" i="2" s="1"/>
  <c r="E2308" i="2" s="1"/>
  <c r="I10" i="6" l="1"/>
  <c r="J10" i="6" s="1"/>
  <c r="AL46" i="1"/>
  <c r="AM46" i="1"/>
  <c r="AS45" i="1"/>
  <c r="X47" i="1"/>
  <c r="AR47" i="1" s="1"/>
  <c r="AH46" i="1"/>
  <c r="AN46" i="1"/>
  <c r="AI46" i="1"/>
  <c r="AP46" i="1"/>
  <c r="AK46" i="1"/>
  <c r="AJ46" i="1"/>
  <c r="AQ46" i="1"/>
  <c r="AE46" i="1"/>
  <c r="AO46" i="1"/>
  <c r="AG46" i="1"/>
  <c r="AD46" i="1"/>
  <c r="AC46" i="1"/>
  <c r="F2356" i="2"/>
  <c r="A2332" i="2"/>
  <c r="C2332" i="2"/>
  <c r="D2332" i="2" s="1"/>
  <c r="E2332" i="2" s="1"/>
  <c r="B2332" i="2"/>
  <c r="AL47" i="1" l="1"/>
  <c r="AM47" i="1"/>
  <c r="X48" i="1"/>
  <c r="AR48" i="1" s="1"/>
  <c r="AH47" i="1"/>
  <c r="AE47" i="1"/>
  <c r="AO47" i="1"/>
  <c r="AD47" i="1"/>
  <c r="AG47" i="1"/>
  <c r="AN47" i="1"/>
  <c r="AQ47" i="1"/>
  <c r="AK47" i="1"/>
  <c r="AP47" i="1"/>
  <c r="AJ47" i="1"/>
  <c r="AI47" i="1"/>
  <c r="AC47" i="1"/>
  <c r="AS46" i="1"/>
  <c r="F2380" i="2"/>
  <c r="A2356" i="2"/>
  <c r="C2356" i="2"/>
  <c r="D2356" i="2" s="1"/>
  <c r="E2356" i="2" s="1"/>
  <c r="B2356" i="2"/>
  <c r="AM48" i="1" l="1"/>
  <c r="AL48" i="1"/>
  <c r="X49" i="1"/>
  <c r="AR49" i="1" s="1"/>
  <c r="AH48" i="1"/>
  <c r="AJ48" i="1"/>
  <c r="AI48" i="1"/>
  <c r="AN48" i="1"/>
  <c r="AQ48" i="1"/>
  <c r="AK48" i="1"/>
  <c r="AD48" i="1"/>
  <c r="AP48" i="1"/>
  <c r="AO48" i="1"/>
  <c r="AE48" i="1"/>
  <c r="AG48" i="1"/>
  <c r="AC48" i="1"/>
  <c r="AS47" i="1"/>
  <c r="F2404" i="2"/>
  <c r="A2380" i="2"/>
  <c r="C2380" i="2"/>
  <c r="D2380" i="2" s="1"/>
  <c r="E2380" i="2" s="1"/>
  <c r="B2380" i="2"/>
  <c r="AL49" i="1" l="1"/>
  <c r="AM49" i="1"/>
  <c r="X50" i="1"/>
  <c r="AR50" i="1" s="1"/>
  <c r="AH49" i="1"/>
  <c r="AJ49" i="1"/>
  <c r="AQ49" i="1"/>
  <c r="AN49" i="1"/>
  <c r="AI49" i="1"/>
  <c r="AP49" i="1"/>
  <c r="AK49" i="1"/>
  <c r="AG49" i="1"/>
  <c r="AO49" i="1"/>
  <c r="AC49" i="1"/>
  <c r="AD49" i="1"/>
  <c r="AE49" i="1"/>
  <c r="AS48" i="1"/>
  <c r="F2428" i="2"/>
  <c r="C2404" i="2"/>
  <c r="D2404" i="2" s="1"/>
  <c r="E2404" i="2" s="1"/>
  <c r="A2404" i="2"/>
  <c r="B2404" i="2"/>
  <c r="AL50" i="1" l="1"/>
  <c r="AM50" i="1"/>
  <c r="AS49" i="1"/>
  <c r="X51" i="1"/>
  <c r="AR51" i="1" s="1"/>
  <c r="AH50" i="1"/>
  <c r="AJ50" i="1"/>
  <c r="AI50" i="1"/>
  <c r="AP50" i="1"/>
  <c r="AQ50" i="1"/>
  <c r="AF61" i="1"/>
  <c r="AK50" i="1"/>
  <c r="AN50" i="1"/>
  <c r="AG50" i="1"/>
  <c r="AO50" i="1"/>
  <c r="AE50" i="1"/>
  <c r="AC50" i="1"/>
  <c r="AD50" i="1"/>
  <c r="F2452" i="2"/>
  <c r="A2428" i="2"/>
  <c r="C2428" i="2"/>
  <c r="D2428" i="2" s="1"/>
  <c r="E2428" i="2" s="1"/>
  <c r="B2428" i="2"/>
  <c r="AL51" i="1" l="1"/>
  <c r="AM51" i="1"/>
  <c r="AF62" i="1"/>
  <c r="AF63" i="1" s="1"/>
  <c r="AF64" i="1" s="1"/>
  <c r="AF65" i="1" s="1"/>
  <c r="AF66" i="1" s="1"/>
  <c r="AF67" i="1" s="1"/>
  <c r="AF68" i="1" s="1"/>
  <c r="X52" i="1"/>
  <c r="AR52" i="1" s="1"/>
  <c r="AH51" i="1"/>
  <c r="AO51" i="1"/>
  <c r="AE51" i="1"/>
  <c r="AD51" i="1"/>
  <c r="AK51" i="1"/>
  <c r="AI51" i="1"/>
  <c r="AQ51" i="1"/>
  <c r="AN51" i="1"/>
  <c r="AJ51" i="1"/>
  <c r="AP51" i="1"/>
  <c r="AG51" i="1"/>
  <c r="AC51" i="1"/>
  <c r="AS50" i="1"/>
  <c r="F2476" i="2"/>
  <c r="B2452" i="2"/>
  <c r="A2452" i="2"/>
  <c r="C2452" i="2"/>
  <c r="D2452" i="2" s="1"/>
  <c r="E2452" i="2" s="1"/>
  <c r="F12" i="6" l="1"/>
  <c r="AL52" i="1"/>
  <c r="AM52" i="1"/>
  <c r="AS51" i="1"/>
  <c r="AF69" i="1"/>
  <c r="AF70" i="1" s="1"/>
  <c r="AF71" i="1" s="1"/>
  <c r="AF72" i="1" s="1"/>
  <c r="X53" i="1"/>
  <c r="AR53" i="1" s="1"/>
  <c r="AH52" i="1"/>
  <c r="AJ52" i="1"/>
  <c r="AK52" i="1"/>
  <c r="AP52" i="1"/>
  <c r="AN52" i="1"/>
  <c r="AQ52" i="1"/>
  <c r="AI52" i="1"/>
  <c r="AE52" i="1"/>
  <c r="AO52" i="1"/>
  <c r="AC52" i="1"/>
  <c r="AG52" i="1"/>
  <c r="AD52" i="1"/>
  <c r="F2500" i="2"/>
  <c r="A2476" i="2"/>
  <c r="C2476" i="2"/>
  <c r="D2476" i="2" s="1"/>
  <c r="E2476" i="2" s="1"/>
  <c r="B2476" i="2"/>
  <c r="AL53" i="1" l="1"/>
  <c r="AM53" i="1"/>
  <c r="X54" i="1"/>
  <c r="AR54" i="1" s="1"/>
  <c r="AH53" i="1"/>
  <c r="AJ53" i="1"/>
  <c r="AI53" i="1"/>
  <c r="AP53" i="1"/>
  <c r="AC53" i="1"/>
  <c r="AK53" i="1"/>
  <c r="AG53" i="1"/>
  <c r="AQ53" i="1"/>
  <c r="AO53" i="1"/>
  <c r="AD53" i="1"/>
  <c r="AN53" i="1"/>
  <c r="AE53" i="1"/>
  <c r="AS52" i="1"/>
  <c r="F2524" i="2"/>
  <c r="C2500" i="2"/>
  <c r="D2500" i="2" s="1"/>
  <c r="E2500" i="2" s="1"/>
  <c r="A2500" i="2"/>
  <c r="B2500" i="2"/>
  <c r="AL54" i="1" l="1"/>
  <c r="AM54" i="1"/>
  <c r="AS53" i="1"/>
  <c r="X55" i="1"/>
  <c r="AR55" i="1" s="1"/>
  <c r="AH54" i="1"/>
  <c r="AE54" i="1"/>
  <c r="AO54" i="1"/>
  <c r="AD54" i="1"/>
  <c r="AP54" i="1"/>
  <c r="AI54" i="1"/>
  <c r="AC54" i="1"/>
  <c r="AJ54" i="1"/>
  <c r="AK54" i="1"/>
  <c r="AG54" i="1"/>
  <c r="AN54" i="1"/>
  <c r="AQ54" i="1"/>
  <c r="F2548" i="2"/>
  <c r="C2524" i="2"/>
  <c r="D2524" i="2" s="1"/>
  <c r="E2524" i="2" s="1"/>
  <c r="B2524" i="2"/>
  <c r="A2524" i="2"/>
  <c r="AL55" i="1" l="1"/>
  <c r="AM55" i="1"/>
  <c r="X56" i="1"/>
  <c r="AR56" i="1" s="1"/>
  <c r="AH55" i="1"/>
  <c r="AJ55" i="1"/>
  <c r="AG55" i="1"/>
  <c r="AI55" i="1"/>
  <c r="AO55" i="1"/>
  <c r="AD55" i="1"/>
  <c r="D11" i="6" s="1"/>
  <c r="AE55" i="1"/>
  <c r="E11" i="6" s="1"/>
  <c r="AP55" i="1"/>
  <c r="AC55" i="1"/>
  <c r="C11" i="6" s="1"/>
  <c r="AK55" i="1"/>
  <c r="AN55" i="1"/>
  <c r="AQ55" i="1"/>
  <c r="AS54" i="1"/>
  <c r="F2572" i="2"/>
  <c r="A2548" i="2"/>
  <c r="B2548" i="2"/>
  <c r="C2548" i="2"/>
  <c r="D2548" i="2" s="1"/>
  <c r="E2548" i="2" s="1"/>
  <c r="AM56" i="1" l="1"/>
  <c r="AL56" i="1"/>
  <c r="AS55" i="1"/>
  <c r="X57" i="1"/>
  <c r="AR57" i="1" s="1"/>
  <c r="AH56" i="1"/>
  <c r="AD56" i="1"/>
  <c r="AE56" i="1"/>
  <c r="AO56" i="1"/>
  <c r="AP56" i="1"/>
  <c r="AQ56" i="1"/>
  <c r="AJ56" i="1"/>
  <c r="AN56" i="1"/>
  <c r="AK56" i="1"/>
  <c r="AI56" i="1"/>
  <c r="AG56" i="1"/>
  <c r="AC56" i="1"/>
  <c r="F2596" i="2"/>
  <c r="C2572" i="2"/>
  <c r="D2572" i="2" s="1"/>
  <c r="E2572" i="2" s="1"/>
  <c r="B2572" i="2"/>
  <c r="A2572" i="2"/>
  <c r="G11" i="6" l="1"/>
  <c r="I11" i="6" s="1"/>
  <c r="AL57" i="1"/>
  <c r="AM57" i="1"/>
  <c r="X58" i="1"/>
  <c r="AR58" i="1" s="1"/>
  <c r="AH57" i="1"/>
  <c r="AI57" i="1"/>
  <c r="AJ57" i="1"/>
  <c r="AQ57" i="1"/>
  <c r="AK57" i="1"/>
  <c r="AN57" i="1"/>
  <c r="AP57" i="1"/>
  <c r="AG57" i="1"/>
  <c r="AD57" i="1"/>
  <c r="AE57" i="1"/>
  <c r="AO57" i="1"/>
  <c r="AC57" i="1"/>
  <c r="AS56" i="1"/>
  <c r="F2620" i="2"/>
  <c r="C2596" i="2"/>
  <c r="D2596" i="2" s="1"/>
  <c r="E2596" i="2" s="1"/>
  <c r="A2596" i="2"/>
  <c r="B2596" i="2"/>
  <c r="AL58" i="1" l="1"/>
  <c r="AM58" i="1"/>
  <c r="J11" i="6"/>
  <c r="AS57" i="1"/>
  <c r="X59" i="1"/>
  <c r="AR59" i="1" s="1"/>
  <c r="AH58" i="1"/>
  <c r="AK58" i="1"/>
  <c r="AN58" i="1"/>
  <c r="AQ58" i="1"/>
  <c r="AJ58" i="1"/>
  <c r="AI58" i="1"/>
  <c r="AP58" i="1"/>
  <c r="AO58" i="1"/>
  <c r="AG58" i="1"/>
  <c r="AD58" i="1"/>
  <c r="AE58" i="1"/>
  <c r="AC58" i="1"/>
  <c r="F2644" i="2"/>
  <c r="A2620" i="2"/>
  <c r="C2620" i="2"/>
  <c r="D2620" i="2" s="1"/>
  <c r="E2620" i="2" s="1"/>
  <c r="B2620" i="2"/>
  <c r="AL59" i="1" l="1"/>
  <c r="AM59" i="1"/>
  <c r="X60" i="1"/>
  <c r="AR60" i="1" s="1"/>
  <c r="AH59" i="1"/>
  <c r="AD59" i="1"/>
  <c r="AG59" i="1"/>
  <c r="AO59" i="1"/>
  <c r="AE59" i="1"/>
  <c r="AK59" i="1"/>
  <c r="AN59" i="1"/>
  <c r="AJ59" i="1"/>
  <c r="AP59" i="1"/>
  <c r="AQ59" i="1"/>
  <c r="AI59" i="1"/>
  <c r="AC59" i="1"/>
  <c r="AS58" i="1"/>
  <c r="F2668" i="2"/>
  <c r="A2644" i="2"/>
  <c r="C2644" i="2"/>
  <c r="D2644" i="2" s="1"/>
  <c r="E2644" i="2" s="1"/>
  <c r="B2644" i="2"/>
  <c r="AL60" i="1" l="1"/>
  <c r="AM60" i="1"/>
  <c r="X61" i="1"/>
  <c r="AR61" i="1" s="1"/>
  <c r="AH60" i="1"/>
  <c r="AI60" i="1"/>
  <c r="AJ60" i="1"/>
  <c r="AK60" i="1"/>
  <c r="AN60" i="1"/>
  <c r="AO60" i="1"/>
  <c r="AP60" i="1"/>
  <c r="AE60" i="1"/>
  <c r="AQ60" i="1"/>
  <c r="AD60" i="1"/>
  <c r="AG60" i="1"/>
  <c r="AC60" i="1"/>
  <c r="AS59" i="1"/>
  <c r="F2692" i="2"/>
  <c r="C2668" i="2"/>
  <c r="D2668" i="2" s="1"/>
  <c r="E2668" i="2" s="1"/>
  <c r="B2668" i="2"/>
  <c r="A2668" i="2"/>
  <c r="AL61" i="1" l="1"/>
  <c r="AM61" i="1"/>
  <c r="AS60" i="1"/>
  <c r="X62" i="1"/>
  <c r="AR62" i="1" s="1"/>
  <c r="AH61" i="1"/>
  <c r="AJ61" i="1"/>
  <c r="AQ61" i="1"/>
  <c r="AI61" i="1"/>
  <c r="AN61" i="1"/>
  <c r="AK61" i="1"/>
  <c r="AP61" i="1"/>
  <c r="AO61" i="1"/>
  <c r="AD61" i="1"/>
  <c r="AE61" i="1"/>
  <c r="AC61" i="1"/>
  <c r="AG61" i="1"/>
  <c r="F2716" i="2"/>
  <c r="C2692" i="2"/>
  <c r="D2692" i="2" s="1"/>
  <c r="E2692" i="2" s="1"/>
  <c r="B2692" i="2"/>
  <c r="A2692" i="2"/>
  <c r="AL62" i="1" l="1"/>
  <c r="AM62" i="1"/>
  <c r="X63" i="1"/>
  <c r="AR63" i="1" s="1"/>
  <c r="AH62" i="1"/>
  <c r="AJ62" i="1"/>
  <c r="AI62" i="1"/>
  <c r="AK62" i="1"/>
  <c r="AF73" i="1"/>
  <c r="AN62" i="1"/>
  <c r="AQ62" i="1"/>
  <c r="AP62" i="1"/>
  <c r="AG62" i="1"/>
  <c r="AC62" i="1"/>
  <c r="AE62" i="1"/>
  <c r="AO62" i="1"/>
  <c r="AD62" i="1"/>
  <c r="AS61" i="1"/>
  <c r="F2740" i="2"/>
  <c r="A2716" i="2"/>
  <c r="C2716" i="2"/>
  <c r="D2716" i="2" s="1"/>
  <c r="E2716" i="2" s="1"/>
  <c r="B2716" i="2"/>
  <c r="AL63" i="1" l="1"/>
  <c r="AM63" i="1"/>
  <c r="AS62" i="1"/>
  <c r="AF74" i="1"/>
  <c r="AF75" i="1" s="1"/>
  <c r="AF76" i="1" s="1"/>
  <c r="AF77" i="1" s="1"/>
  <c r="AF78" i="1" s="1"/>
  <c r="AF79" i="1" s="1"/>
  <c r="AF80" i="1" s="1"/>
  <c r="X64" i="1"/>
  <c r="AR64" i="1" s="1"/>
  <c r="AH63" i="1"/>
  <c r="AE63" i="1"/>
  <c r="AO63" i="1"/>
  <c r="AD63" i="1"/>
  <c r="AN63" i="1"/>
  <c r="AI63" i="1"/>
  <c r="AK63" i="1"/>
  <c r="AJ63" i="1"/>
  <c r="AQ63" i="1"/>
  <c r="AP63" i="1"/>
  <c r="AG63" i="1"/>
  <c r="AC63" i="1"/>
  <c r="F2764" i="2"/>
  <c r="A2740" i="2"/>
  <c r="C2740" i="2"/>
  <c r="D2740" i="2" s="1"/>
  <c r="E2740" i="2" s="1"/>
  <c r="B2740" i="2"/>
  <c r="AL64" i="1" l="1"/>
  <c r="AM64" i="1"/>
  <c r="X65" i="1"/>
  <c r="AR65" i="1" s="1"/>
  <c r="AH64" i="1"/>
  <c r="AJ64" i="1"/>
  <c r="AQ64" i="1"/>
  <c r="AN64" i="1"/>
  <c r="AI64" i="1"/>
  <c r="AP64" i="1"/>
  <c r="AK64" i="1"/>
  <c r="AD64" i="1"/>
  <c r="AE64" i="1"/>
  <c r="AC64" i="1"/>
  <c r="AO64" i="1"/>
  <c r="AG64" i="1"/>
  <c r="AS63" i="1"/>
  <c r="F13" i="6"/>
  <c r="AF81" i="1"/>
  <c r="AF82" i="1" s="1"/>
  <c r="AF83" i="1" s="1"/>
  <c r="AF84" i="1" s="1"/>
  <c r="F2788" i="2"/>
  <c r="B2764" i="2"/>
  <c r="C2764" i="2"/>
  <c r="D2764" i="2" s="1"/>
  <c r="E2764" i="2" s="1"/>
  <c r="A2764" i="2"/>
  <c r="AM65" i="1" l="1"/>
  <c r="AL65" i="1"/>
  <c r="AS64" i="1"/>
  <c r="X66" i="1"/>
  <c r="AR66" i="1" s="1"/>
  <c r="AH65" i="1"/>
  <c r="AJ65" i="1"/>
  <c r="AI65" i="1"/>
  <c r="AK65" i="1"/>
  <c r="AN65" i="1"/>
  <c r="AP65" i="1"/>
  <c r="AQ65" i="1"/>
  <c r="AC65" i="1"/>
  <c r="AG65" i="1"/>
  <c r="AO65" i="1"/>
  <c r="AD65" i="1"/>
  <c r="AE65" i="1"/>
  <c r="F2812" i="2"/>
  <c r="B2788" i="2"/>
  <c r="A2788" i="2"/>
  <c r="C2788" i="2"/>
  <c r="D2788" i="2" s="1"/>
  <c r="E2788" i="2" s="1"/>
  <c r="AL66" i="1" l="1"/>
  <c r="AM66" i="1"/>
  <c r="X67" i="1"/>
  <c r="AR67" i="1" s="1"/>
  <c r="AH66" i="1"/>
  <c r="AE66" i="1"/>
  <c r="AO66" i="1"/>
  <c r="AD66" i="1"/>
  <c r="AP66" i="1"/>
  <c r="AI66" i="1"/>
  <c r="AC66" i="1"/>
  <c r="AK66" i="1"/>
  <c r="AJ66" i="1"/>
  <c r="AQ66" i="1"/>
  <c r="AN66" i="1"/>
  <c r="AG66" i="1"/>
  <c r="AS65" i="1"/>
  <c r="F2836" i="2"/>
  <c r="C2812" i="2"/>
  <c r="D2812" i="2" s="1"/>
  <c r="E2812" i="2" s="1"/>
  <c r="A2812" i="2"/>
  <c r="B2812" i="2"/>
  <c r="AL67" i="1" l="1"/>
  <c r="AM67" i="1"/>
  <c r="AS66" i="1"/>
  <c r="X68" i="1"/>
  <c r="AR68" i="1" s="1"/>
  <c r="AH67" i="1"/>
  <c r="AJ67" i="1"/>
  <c r="AG67" i="1"/>
  <c r="AO67" i="1"/>
  <c r="AP67" i="1"/>
  <c r="AI67" i="1"/>
  <c r="AE67" i="1"/>
  <c r="E12" i="6" s="1"/>
  <c r="AD67" i="1"/>
  <c r="D12" i="6" s="1"/>
  <c r="AC67" i="1"/>
  <c r="C12" i="6" s="1"/>
  <c r="AK67" i="1"/>
  <c r="AQ67" i="1"/>
  <c r="AN67" i="1"/>
  <c r="F2860" i="2"/>
  <c r="B2836" i="2"/>
  <c r="C2836" i="2"/>
  <c r="D2836" i="2" s="1"/>
  <c r="E2836" i="2" s="1"/>
  <c r="A2836" i="2"/>
  <c r="AL68" i="1" l="1"/>
  <c r="AM68" i="1"/>
  <c r="AS67" i="1"/>
  <c r="X69" i="1"/>
  <c r="AR69" i="1" s="1"/>
  <c r="AH68" i="1"/>
  <c r="AO68" i="1"/>
  <c r="AD68" i="1"/>
  <c r="AE68" i="1"/>
  <c r="AQ68" i="1"/>
  <c r="AJ68" i="1"/>
  <c r="AN68" i="1"/>
  <c r="AK68" i="1"/>
  <c r="AP68" i="1"/>
  <c r="AI68" i="1"/>
  <c r="AG68" i="1"/>
  <c r="AC68" i="1"/>
  <c r="F2884" i="2"/>
  <c r="A2860" i="2"/>
  <c r="C2860" i="2"/>
  <c r="D2860" i="2" s="1"/>
  <c r="E2860" i="2" s="1"/>
  <c r="B2860" i="2"/>
  <c r="G12" i="6" l="1"/>
  <c r="AL69" i="1"/>
  <c r="AM69" i="1"/>
  <c r="X70" i="1"/>
  <c r="AR70" i="1" s="1"/>
  <c r="AH69" i="1"/>
  <c r="AJ69" i="1"/>
  <c r="AI69" i="1"/>
  <c r="AK69" i="1"/>
  <c r="AP69" i="1"/>
  <c r="AN69" i="1"/>
  <c r="AQ69" i="1"/>
  <c r="AG69" i="1"/>
  <c r="AE69" i="1"/>
  <c r="AO69" i="1"/>
  <c r="AD69" i="1"/>
  <c r="AC69" i="1"/>
  <c r="AS68" i="1"/>
  <c r="F2908" i="2"/>
  <c r="B2884" i="2"/>
  <c r="A2884" i="2"/>
  <c r="C2884" i="2"/>
  <c r="D2884" i="2" s="1"/>
  <c r="E2884" i="2" s="1"/>
  <c r="I12" i="6" l="1"/>
  <c r="J12" i="6" s="1"/>
  <c r="AM70" i="1"/>
  <c r="AL70" i="1"/>
  <c r="X71" i="1"/>
  <c r="AR71" i="1" s="1"/>
  <c r="AH70" i="1"/>
  <c r="AI70" i="1"/>
  <c r="AJ70" i="1"/>
  <c r="AN70" i="1"/>
  <c r="AQ70" i="1"/>
  <c r="AK70" i="1"/>
  <c r="AP70" i="1"/>
  <c r="AE70" i="1"/>
  <c r="AG70" i="1"/>
  <c r="AD70" i="1"/>
  <c r="AO70" i="1"/>
  <c r="AC70" i="1"/>
  <c r="AS69" i="1"/>
  <c r="F2932" i="2"/>
  <c r="C2908" i="2"/>
  <c r="D2908" i="2" s="1"/>
  <c r="E2908" i="2" s="1"/>
  <c r="B2908" i="2"/>
  <c r="A2908" i="2"/>
  <c r="AL71" i="1" l="1"/>
  <c r="AM71" i="1"/>
  <c r="X72" i="1"/>
  <c r="AR72" i="1" s="1"/>
  <c r="AH71" i="1"/>
  <c r="AD71" i="1"/>
  <c r="AE71" i="1"/>
  <c r="AO71" i="1"/>
  <c r="AG71" i="1"/>
  <c r="AN71" i="1"/>
  <c r="AQ71" i="1"/>
  <c r="AP71" i="1"/>
  <c r="AK71" i="1"/>
  <c r="AJ71" i="1"/>
  <c r="AI71" i="1"/>
  <c r="AC71" i="1"/>
  <c r="AS70" i="1"/>
  <c r="F2956" i="2"/>
  <c r="B2932" i="2"/>
  <c r="A2932" i="2"/>
  <c r="C2932" i="2"/>
  <c r="D2932" i="2" s="1"/>
  <c r="E2932" i="2" s="1"/>
  <c r="AL72" i="1" l="1"/>
  <c r="AM72" i="1"/>
  <c r="X73" i="1"/>
  <c r="AR73" i="1" s="1"/>
  <c r="AH72" i="1"/>
  <c r="AI72" i="1"/>
  <c r="AJ72" i="1"/>
  <c r="AE72" i="1"/>
  <c r="AQ72" i="1"/>
  <c r="AK72" i="1"/>
  <c r="AD72" i="1"/>
  <c r="AP72" i="1"/>
  <c r="AN72" i="1"/>
  <c r="AO72" i="1"/>
  <c r="AG72" i="1"/>
  <c r="AC72" i="1"/>
  <c r="AS71" i="1"/>
  <c r="F2980" i="2"/>
  <c r="A2956" i="2"/>
  <c r="C2956" i="2"/>
  <c r="D2956" i="2" s="1"/>
  <c r="E2956" i="2" s="1"/>
  <c r="B2956" i="2"/>
  <c r="AL73" i="1" l="1"/>
  <c r="AM73" i="1"/>
  <c r="X74" i="1"/>
  <c r="AR74" i="1" s="1"/>
  <c r="AH73" i="1"/>
  <c r="AJ73" i="1"/>
  <c r="AP73" i="1"/>
  <c r="AK73" i="1"/>
  <c r="AQ73" i="1"/>
  <c r="AI73" i="1"/>
  <c r="AN73" i="1"/>
  <c r="AE73" i="1"/>
  <c r="AC73" i="1"/>
  <c r="AO73" i="1"/>
  <c r="AD73" i="1"/>
  <c r="AG73" i="1"/>
  <c r="AS72" i="1"/>
  <c r="F3004" i="2"/>
  <c r="A2980" i="2"/>
  <c r="C2980" i="2"/>
  <c r="D2980" i="2" s="1"/>
  <c r="E2980" i="2" s="1"/>
  <c r="B2980" i="2"/>
  <c r="AL74" i="1" l="1"/>
  <c r="AM74" i="1"/>
  <c r="AS73" i="1"/>
  <c r="X75" i="1"/>
  <c r="AR75" i="1" s="1"/>
  <c r="AH74" i="1"/>
  <c r="AI74" i="1"/>
  <c r="AJ74" i="1"/>
  <c r="AK74" i="1"/>
  <c r="AP74" i="1"/>
  <c r="AF85" i="1"/>
  <c r="AQ74" i="1"/>
  <c r="AN74" i="1"/>
  <c r="AG74" i="1"/>
  <c r="AE74" i="1"/>
  <c r="AD74" i="1"/>
  <c r="AO74" i="1"/>
  <c r="AC74" i="1"/>
  <c r="F3028" i="2"/>
  <c r="A3004" i="2"/>
  <c r="B3004" i="2"/>
  <c r="C3004" i="2"/>
  <c r="D3004" i="2" s="1"/>
  <c r="E3004" i="2" s="1"/>
  <c r="AL75" i="1" l="1"/>
  <c r="AM75" i="1"/>
  <c r="AS74" i="1"/>
  <c r="X76" i="1"/>
  <c r="AR76" i="1" s="1"/>
  <c r="AH75" i="1"/>
  <c r="AE75" i="1"/>
  <c r="AD75" i="1"/>
  <c r="AO75" i="1"/>
  <c r="AQ75" i="1"/>
  <c r="AN75" i="1"/>
  <c r="AK75" i="1"/>
  <c r="AI75" i="1"/>
  <c r="AP75" i="1"/>
  <c r="AJ75" i="1"/>
  <c r="AG75" i="1"/>
  <c r="AC75" i="1"/>
  <c r="AF86" i="1"/>
  <c r="AF87" i="1" s="1"/>
  <c r="AF88" i="1" s="1"/>
  <c r="AF89" i="1" s="1"/>
  <c r="AF90" i="1" s="1"/>
  <c r="AF91" i="1" s="1"/>
  <c r="AF92" i="1" s="1"/>
  <c r="F3052" i="2"/>
  <c r="A3028" i="2"/>
  <c r="C3028" i="2"/>
  <c r="D3028" i="2" s="1"/>
  <c r="E3028" i="2" s="1"/>
  <c r="B3028" i="2"/>
  <c r="AM76" i="1" l="1"/>
  <c r="AL76" i="1"/>
  <c r="F14" i="6"/>
  <c r="AF93" i="1"/>
  <c r="AF94" i="1" s="1"/>
  <c r="AF95" i="1" s="1"/>
  <c r="AF96" i="1" s="1"/>
  <c r="X77" i="1"/>
  <c r="AR77" i="1" s="1"/>
  <c r="AH76" i="1"/>
  <c r="AJ76" i="1"/>
  <c r="AN76" i="1"/>
  <c r="AI76" i="1"/>
  <c r="AK76" i="1"/>
  <c r="AQ76" i="1"/>
  <c r="AP76" i="1"/>
  <c r="AO76" i="1"/>
  <c r="AC76" i="1"/>
  <c r="AG76" i="1"/>
  <c r="AD76" i="1"/>
  <c r="AE76" i="1"/>
  <c r="AS75" i="1"/>
  <c r="F3076" i="2"/>
  <c r="A3052" i="2"/>
  <c r="C3052" i="2"/>
  <c r="D3052" i="2" s="1"/>
  <c r="E3052" i="2" s="1"/>
  <c r="B3052" i="2"/>
  <c r="AL77" i="1" l="1"/>
  <c r="AM77" i="1"/>
  <c r="X78" i="1"/>
  <c r="AR78" i="1" s="1"/>
  <c r="AH77" i="1"/>
  <c r="AJ77" i="1"/>
  <c r="AI77" i="1"/>
  <c r="AQ77" i="1"/>
  <c r="AK77" i="1"/>
  <c r="AN77" i="1"/>
  <c r="AP77" i="1"/>
  <c r="AO77" i="1"/>
  <c r="AE77" i="1"/>
  <c r="AC77" i="1"/>
  <c r="AD77" i="1"/>
  <c r="AG77" i="1"/>
  <c r="AS76" i="1"/>
  <c r="F3100" i="2"/>
  <c r="C3076" i="2"/>
  <c r="D3076" i="2" s="1"/>
  <c r="E3076" i="2" s="1"/>
  <c r="B3076" i="2"/>
  <c r="A3076" i="2"/>
  <c r="AM78" i="1" l="1"/>
  <c r="AL78" i="1"/>
  <c r="X79" i="1"/>
  <c r="AR79" i="1" s="1"/>
  <c r="AH78" i="1"/>
  <c r="AD78" i="1"/>
  <c r="AO78" i="1"/>
  <c r="AE78" i="1"/>
  <c r="AQ78" i="1"/>
  <c r="AP78" i="1"/>
  <c r="AN78" i="1"/>
  <c r="AI78" i="1"/>
  <c r="AK78" i="1"/>
  <c r="AC78" i="1"/>
  <c r="AJ78" i="1"/>
  <c r="AG78" i="1"/>
  <c r="AS77" i="1"/>
  <c r="F3124" i="2"/>
  <c r="A3100" i="2"/>
  <c r="C3100" i="2"/>
  <c r="D3100" i="2" s="1"/>
  <c r="E3100" i="2" s="1"/>
  <c r="B3100" i="2"/>
  <c r="AL79" i="1" l="1"/>
  <c r="AM79" i="1"/>
  <c r="AS78" i="1"/>
  <c r="X80" i="1"/>
  <c r="AR80" i="1" s="1"/>
  <c r="AH79" i="1"/>
  <c r="AJ79" i="1"/>
  <c r="AG79" i="1"/>
  <c r="AE79" i="1"/>
  <c r="E13" i="6" s="1"/>
  <c r="AP79" i="1"/>
  <c r="AO79" i="1"/>
  <c r="AK79" i="1"/>
  <c r="AI79" i="1"/>
  <c r="AD79" i="1"/>
  <c r="D13" i="6" s="1"/>
  <c r="AQ79" i="1"/>
  <c r="AC79" i="1"/>
  <c r="C13" i="6" s="1"/>
  <c r="AN79" i="1"/>
  <c r="F3148" i="2"/>
  <c r="C3124" i="2"/>
  <c r="D3124" i="2" s="1"/>
  <c r="E3124" i="2" s="1"/>
  <c r="B3124" i="2"/>
  <c r="A3124" i="2"/>
  <c r="AL80" i="1" l="1"/>
  <c r="AM80" i="1"/>
  <c r="AS79" i="1"/>
  <c r="X81" i="1"/>
  <c r="AR81" i="1" s="1"/>
  <c r="AH80" i="1"/>
  <c r="AE80" i="1"/>
  <c r="AD80" i="1"/>
  <c r="AO80" i="1"/>
  <c r="AP80" i="1"/>
  <c r="AK80" i="1"/>
  <c r="AQ80" i="1"/>
  <c r="AN80" i="1"/>
  <c r="AJ80" i="1"/>
  <c r="AI80" i="1"/>
  <c r="AG80" i="1"/>
  <c r="AC80" i="1"/>
  <c r="F3172" i="2"/>
  <c r="B3148" i="2"/>
  <c r="C3148" i="2"/>
  <c r="D3148" i="2" s="1"/>
  <c r="E3148" i="2" s="1"/>
  <c r="A3148" i="2"/>
  <c r="G13" i="6" l="1"/>
  <c r="AL81" i="1"/>
  <c r="AM81" i="1"/>
  <c r="X82" i="1"/>
  <c r="AR82" i="1" s="1"/>
  <c r="AH81" i="1"/>
  <c r="AI81" i="1"/>
  <c r="AJ81" i="1"/>
  <c r="AQ81" i="1"/>
  <c r="AP81" i="1"/>
  <c r="AK81" i="1"/>
  <c r="AN81" i="1"/>
  <c r="AD81" i="1"/>
  <c r="AE81" i="1"/>
  <c r="AG81" i="1"/>
  <c r="AO81" i="1"/>
  <c r="AC81" i="1"/>
  <c r="AS80" i="1"/>
  <c r="F3196" i="2"/>
  <c r="A3172" i="2"/>
  <c r="C3172" i="2"/>
  <c r="D3172" i="2" s="1"/>
  <c r="E3172" i="2" s="1"/>
  <c r="B3172" i="2"/>
  <c r="I13" i="6" l="1"/>
  <c r="J13" i="6" s="1"/>
  <c r="AL82" i="1"/>
  <c r="AM82" i="1"/>
  <c r="X83" i="1"/>
  <c r="AR83" i="1" s="1"/>
  <c r="AH82" i="1"/>
  <c r="AQ82" i="1"/>
  <c r="AP82" i="1"/>
  <c r="AJ82" i="1"/>
  <c r="AN82" i="1"/>
  <c r="AI82" i="1"/>
  <c r="AK82" i="1"/>
  <c r="AO82" i="1"/>
  <c r="AG82" i="1"/>
  <c r="AE82" i="1"/>
  <c r="AD82" i="1"/>
  <c r="AC82" i="1"/>
  <c r="AS81" i="1"/>
  <c r="F3220" i="2"/>
  <c r="B3196" i="2"/>
  <c r="A3196" i="2"/>
  <c r="C3196" i="2"/>
  <c r="D3196" i="2" s="1"/>
  <c r="E3196" i="2" s="1"/>
  <c r="AL83" i="1" l="1"/>
  <c r="AM83" i="1"/>
  <c r="X84" i="1"/>
  <c r="AR84" i="1" s="1"/>
  <c r="AH83" i="1"/>
  <c r="AE83" i="1"/>
  <c r="AG83" i="1"/>
  <c r="AD83" i="1"/>
  <c r="AO83" i="1"/>
  <c r="AN83" i="1"/>
  <c r="AK83" i="1"/>
  <c r="AQ83" i="1"/>
  <c r="AJ83" i="1"/>
  <c r="AP83" i="1"/>
  <c r="AI83" i="1"/>
  <c r="AC83" i="1"/>
  <c r="AS82" i="1"/>
  <c r="F3244" i="2"/>
  <c r="A3220" i="2"/>
  <c r="C3220" i="2"/>
  <c r="D3220" i="2" s="1"/>
  <c r="E3220" i="2" s="1"/>
  <c r="B3220" i="2"/>
  <c r="AL84" i="1" l="1"/>
  <c r="AM84" i="1"/>
  <c r="X85" i="1"/>
  <c r="AR85" i="1" s="1"/>
  <c r="AH84" i="1"/>
  <c r="AJ84" i="1"/>
  <c r="AI84" i="1"/>
  <c r="AE84" i="1"/>
  <c r="AN84" i="1"/>
  <c r="AQ84" i="1"/>
  <c r="AK84" i="1"/>
  <c r="AP84" i="1"/>
  <c r="AD84" i="1"/>
  <c r="AO84" i="1"/>
  <c r="AG84" i="1"/>
  <c r="AC84" i="1"/>
  <c r="AS83" i="1"/>
  <c r="F3268" i="2"/>
  <c r="B3244" i="2"/>
  <c r="A3244" i="2"/>
  <c r="C3244" i="2"/>
  <c r="D3244" i="2" s="1"/>
  <c r="E3244" i="2" s="1"/>
  <c r="AM85" i="1" l="1"/>
  <c r="AL85" i="1"/>
  <c r="X86" i="1"/>
  <c r="AR86" i="1" s="1"/>
  <c r="AH85" i="1"/>
  <c r="AJ85" i="1"/>
  <c r="AN85" i="1"/>
  <c r="AI85" i="1"/>
  <c r="AQ85" i="1"/>
  <c r="AP85" i="1"/>
  <c r="AK85" i="1"/>
  <c r="AC85" i="1"/>
  <c r="AE85" i="1"/>
  <c r="AG85" i="1"/>
  <c r="AO85" i="1"/>
  <c r="AD85" i="1"/>
  <c r="AS84" i="1"/>
  <c r="F3292" i="2"/>
  <c r="C3268" i="2"/>
  <c r="D3268" i="2" s="1"/>
  <c r="E3268" i="2" s="1"/>
  <c r="A3268" i="2"/>
  <c r="B3268" i="2"/>
  <c r="AL86" i="1" l="1"/>
  <c r="AM86" i="1"/>
  <c r="AS85" i="1"/>
  <c r="X87" i="1"/>
  <c r="AR87" i="1" s="1"/>
  <c r="AH86" i="1"/>
  <c r="AI86" i="1"/>
  <c r="AJ86" i="1"/>
  <c r="AN86" i="1"/>
  <c r="AP86" i="1"/>
  <c r="AF97" i="1"/>
  <c r="AQ86" i="1"/>
  <c r="AK86" i="1"/>
  <c r="AG86" i="1"/>
  <c r="AE86" i="1"/>
  <c r="AD86" i="1"/>
  <c r="AO86" i="1"/>
  <c r="AC86" i="1"/>
  <c r="F3316" i="2"/>
  <c r="C3292" i="2"/>
  <c r="D3292" i="2" s="1"/>
  <c r="E3292" i="2" s="1"/>
  <c r="B3292" i="2"/>
  <c r="A3292" i="2"/>
  <c r="AL87" i="1" l="1"/>
  <c r="AM87" i="1"/>
  <c r="AF98" i="1"/>
  <c r="AF99" i="1" s="1"/>
  <c r="AF100" i="1" s="1"/>
  <c r="AF101" i="1" s="1"/>
  <c r="AF102" i="1" s="1"/>
  <c r="AF103" i="1" s="1"/>
  <c r="AF104" i="1" s="1"/>
  <c r="AS86" i="1"/>
  <c r="X88" i="1"/>
  <c r="AR88" i="1" s="1"/>
  <c r="AH87" i="1"/>
  <c r="AO87" i="1"/>
  <c r="AD87" i="1"/>
  <c r="AE87" i="1"/>
  <c r="AP87" i="1"/>
  <c r="AJ87" i="1"/>
  <c r="AN87" i="1"/>
  <c r="AI87" i="1"/>
  <c r="AK87" i="1"/>
  <c r="AQ87" i="1"/>
  <c r="AG87" i="1"/>
  <c r="AC87" i="1"/>
  <c r="F3340" i="2"/>
  <c r="C3316" i="2"/>
  <c r="D3316" i="2" s="1"/>
  <c r="E3316" i="2" s="1"/>
  <c r="A3316" i="2"/>
  <c r="B3316" i="2"/>
  <c r="AL88" i="1" l="1"/>
  <c r="AM88" i="1"/>
  <c r="X89" i="1"/>
  <c r="AR89" i="1" s="1"/>
  <c r="AH88" i="1"/>
  <c r="AJ88" i="1"/>
  <c r="AN88" i="1"/>
  <c r="AP88" i="1"/>
  <c r="AI88" i="1"/>
  <c r="AK88" i="1"/>
  <c r="AQ88" i="1"/>
  <c r="AC88" i="1"/>
  <c r="AD88" i="1"/>
  <c r="AO88" i="1"/>
  <c r="AG88" i="1"/>
  <c r="AE88" i="1"/>
  <c r="AS87" i="1"/>
  <c r="F15" i="6"/>
  <c r="AF105" i="1"/>
  <c r="AF106" i="1" s="1"/>
  <c r="AF107" i="1" s="1"/>
  <c r="AF108" i="1" s="1"/>
  <c r="F3364" i="2"/>
  <c r="A3340" i="2"/>
  <c r="C3340" i="2"/>
  <c r="D3340" i="2" s="1"/>
  <c r="E3340" i="2" s="1"/>
  <c r="B3340" i="2"/>
  <c r="AL89" i="1" l="1"/>
  <c r="AM89" i="1"/>
  <c r="AS88" i="1"/>
  <c r="X90" i="1"/>
  <c r="AR90" i="1" s="1"/>
  <c r="AH89" i="1"/>
  <c r="AJ89" i="1"/>
  <c r="AI89" i="1"/>
  <c r="AK89" i="1"/>
  <c r="AP89" i="1"/>
  <c r="AN89" i="1"/>
  <c r="AQ89" i="1"/>
  <c r="AC89" i="1"/>
  <c r="AG89" i="1"/>
  <c r="AO89" i="1"/>
  <c r="AD89" i="1"/>
  <c r="AE89" i="1"/>
  <c r="F3388" i="2"/>
  <c r="B3364" i="2"/>
  <c r="A3364" i="2"/>
  <c r="C3364" i="2"/>
  <c r="D3364" i="2" s="1"/>
  <c r="E3364" i="2" s="1"/>
  <c r="AM90" i="1" l="1"/>
  <c r="AL90" i="1"/>
  <c r="X91" i="1"/>
  <c r="AR91" i="1" s="1"/>
  <c r="AH90" i="1"/>
  <c r="AE90" i="1"/>
  <c r="AD90" i="1"/>
  <c r="AO90" i="1"/>
  <c r="AQ90" i="1"/>
  <c r="AK90" i="1"/>
  <c r="AN90" i="1"/>
  <c r="AI90" i="1"/>
  <c r="AP90" i="1"/>
  <c r="AC90" i="1"/>
  <c r="AJ90" i="1"/>
  <c r="AG90" i="1"/>
  <c r="AS89" i="1"/>
  <c r="F3412" i="2"/>
  <c r="A3388" i="2"/>
  <c r="C3388" i="2"/>
  <c r="D3388" i="2" s="1"/>
  <c r="E3388" i="2" s="1"/>
  <c r="B3388" i="2"/>
  <c r="AL91" i="1" l="1"/>
  <c r="AM91" i="1"/>
  <c r="AS90" i="1"/>
  <c r="X92" i="1"/>
  <c r="AR92" i="1" s="1"/>
  <c r="AJ91" i="1"/>
  <c r="AH91" i="1"/>
  <c r="AG91" i="1"/>
  <c r="AQ91" i="1"/>
  <c r="AK91" i="1"/>
  <c r="AO91" i="1"/>
  <c r="AP91" i="1"/>
  <c r="AD91" i="1"/>
  <c r="D14" i="6" s="1"/>
  <c r="AI91" i="1"/>
  <c r="AN91" i="1"/>
  <c r="AE91" i="1"/>
  <c r="E14" i="6" s="1"/>
  <c r="AC91" i="1"/>
  <c r="C14" i="6" s="1"/>
  <c r="F3436" i="2"/>
  <c r="B3412" i="2"/>
  <c r="C3412" i="2"/>
  <c r="D3412" i="2" s="1"/>
  <c r="E3412" i="2" s="1"/>
  <c r="A3412" i="2"/>
  <c r="AL92" i="1" l="1"/>
  <c r="AM92" i="1"/>
  <c r="AS91" i="1"/>
  <c r="X93" i="1"/>
  <c r="AR93" i="1" s="1"/>
  <c r="AH92" i="1"/>
  <c r="AD92" i="1"/>
  <c r="AE92" i="1"/>
  <c r="AO92" i="1"/>
  <c r="AP92" i="1"/>
  <c r="AQ92" i="1"/>
  <c r="AK92" i="1"/>
  <c r="AJ92" i="1"/>
  <c r="AN92" i="1"/>
  <c r="AI92" i="1"/>
  <c r="AG92" i="1"/>
  <c r="AC92" i="1"/>
  <c r="F3460" i="2"/>
  <c r="B3436" i="2"/>
  <c r="C3436" i="2"/>
  <c r="D3436" i="2" s="1"/>
  <c r="E3436" i="2" s="1"/>
  <c r="A3436" i="2"/>
  <c r="G14" i="6" l="1"/>
  <c r="I14" i="6" s="1"/>
  <c r="J14" i="6" s="1"/>
  <c r="AL93" i="1"/>
  <c r="AM93" i="1"/>
  <c r="X94" i="1"/>
  <c r="AR94" i="1" s="1"/>
  <c r="AH93" i="1"/>
  <c r="AJ93" i="1"/>
  <c r="AI93" i="1"/>
  <c r="AP93" i="1"/>
  <c r="AQ93" i="1"/>
  <c r="AN93" i="1"/>
  <c r="AK93" i="1"/>
  <c r="AE93" i="1"/>
  <c r="AG93" i="1"/>
  <c r="AO93" i="1"/>
  <c r="AD93" i="1"/>
  <c r="AC93" i="1"/>
  <c r="AS92" i="1"/>
  <c r="F3484" i="2"/>
  <c r="C3460" i="2"/>
  <c r="D3460" i="2" s="1"/>
  <c r="E3460" i="2" s="1"/>
  <c r="B3460" i="2"/>
  <c r="A3460" i="2"/>
  <c r="AL94" i="1" l="1"/>
  <c r="AM94" i="1"/>
  <c r="X95" i="1"/>
  <c r="AR95" i="1" s="1"/>
  <c r="AH94" i="1"/>
  <c r="AP94" i="1"/>
  <c r="AQ94" i="1"/>
  <c r="AJ94" i="1"/>
  <c r="AN94" i="1"/>
  <c r="AI94" i="1"/>
  <c r="AK94" i="1"/>
  <c r="AO94" i="1"/>
  <c r="AG94" i="1"/>
  <c r="AD94" i="1"/>
  <c r="AE94" i="1"/>
  <c r="AC94" i="1"/>
  <c r="AS93" i="1"/>
  <c r="F3508" i="2"/>
  <c r="C3484" i="2"/>
  <c r="D3484" i="2" s="1"/>
  <c r="E3484" i="2" s="1"/>
  <c r="B3484" i="2"/>
  <c r="A3484" i="2"/>
  <c r="AL95" i="1" l="1"/>
  <c r="AM95" i="1"/>
  <c r="X96" i="1"/>
  <c r="AR96" i="1" s="1"/>
  <c r="AH95" i="1"/>
  <c r="AG95" i="1"/>
  <c r="AD95" i="1"/>
  <c r="AE95" i="1"/>
  <c r="AO95" i="1"/>
  <c r="AN95" i="1"/>
  <c r="AP95" i="1"/>
  <c r="AJ95" i="1"/>
  <c r="AQ95" i="1"/>
  <c r="AK95" i="1"/>
  <c r="AI95" i="1"/>
  <c r="AC95" i="1"/>
  <c r="AS94" i="1"/>
  <c r="F3532" i="2"/>
  <c r="B3508" i="2"/>
  <c r="A3508" i="2"/>
  <c r="C3508" i="2"/>
  <c r="D3508" i="2" s="1"/>
  <c r="E3508" i="2" s="1"/>
  <c r="AL96" i="1" l="1"/>
  <c r="AM96" i="1"/>
  <c r="X97" i="1"/>
  <c r="AR97" i="1" s="1"/>
  <c r="AH96" i="1"/>
  <c r="AI96" i="1"/>
  <c r="AJ96" i="1"/>
  <c r="AE96" i="1"/>
  <c r="AP96" i="1"/>
  <c r="AQ96" i="1"/>
  <c r="AK96" i="1"/>
  <c r="AD96" i="1"/>
  <c r="AN96" i="1"/>
  <c r="AO96" i="1"/>
  <c r="AG96" i="1"/>
  <c r="AC96" i="1"/>
  <c r="AS95" i="1"/>
  <c r="F3556" i="2"/>
  <c r="C3532" i="2"/>
  <c r="D3532" i="2" s="1"/>
  <c r="E3532" i="2" s="1"/>
  <c r="A3532" i="2"/>
  <c r="B3532" i="2"/>
  <c r="AL97" i="1" l="1"/>
  <c r="AM97" i="1"/>
  <c r="X98" i="1"/>
  <c r="AR98" i="1" s="1"/>
  <c r="AH97" i="1"/>
  <c r="AJ97" i="1"/>
  <c r="AN97" i="1"/>
  <c r="AP97" i="1"/>
  <c r="AQ97" i="1"/>
  <c r="AI97" i="1"/>
  <c r="AK97" i="1"/>
  <c r="AE97" i="1"/>
  <c r="AO97" i="1"/>
  <c r="AG97" i="1"/>
  <c r="AD97" i="1"/>
  <c r="AC97" i="1"/>
  <c r="AS96" i="1"/>
  <c r="F3580" i="2"/>
  <c r="B3556" i="2"/>
  <c r="A3556" i="2"/>
  <c r="C3556" i="2"/>
  <c r="D3556" i="2" s="1"/>
  <c r="E3556" i="2" s="1"/>
  <c r="AM98" i="1" l="1"/>
  <c r="AL98" i="1"/>
  <c r="AS97" i="1"/>
  <c r="X99" i="1"/>
  <c r="AR99" i="1" s="1"/>
  <c r="AH98" i="1"/>
  <c r="AJ98" i="1"/>
  <c r="AI98" i="1"/>
  <c r="AK98" i="1"/>
  <c r="AQ98" i="1"/>
  <c r="AF109" i="1"/>
  <c r="AP98" i="1"/>
  <c r="AN98" i="1"/>
  <c r="AG98" i="1"/>
  <c r="AC98" i="1"/>
  <c r="AO98" i="1"/>
  <c r="AD98" i="1"/>
  <c r="AE98" i="1"/>
  <c r="F3604" i="2"/>
  <c r="A3580" i="2"/>
  <c r="C3580" i="2"/>
  <c r="D3580" i="2" s="1"/>
  <c r="E3580" i="2" s="1"/>
  <c r="B3580" i="2"/>
  <c r="AL99" i="1" l="1"/>
  <c r="AM99" i="1"/>
  <c r="AF110" i="1"/>
  <c r="AF111" i="1" s="1"/>
  <c r="AF112" i="1" s="1"/>
  <c r="AF113" i="1" s="1"/>
  <c r="AF114" i="1" s="1"/>
  <c r="AF115" i="1" s="1"/>
  <c r="AF116" i="1" s="1"/>
  <c r="AS98" i="1"/>
  <c r="X100" i="1"/>
  <c r="AR100" i="1" s="1"/>
  <c r="AH99" i="1"/>
  <c r="AO99" i="1"/>
  <c r="AE99" i="1"/>
  <c r="AD99" i="1"/>
  <c r="AJ99" i="1"/>
  <c r="AP99" i="1"/>
  <c r="AQ99" i="1"/>
  <c r="AN99" i="1"/>
  <c r="AI99" i="1"/>
  <c r="AK99" i="1"/>
  <c r="AG99" i="1"/>
  <c r="AC99" i="1"/>
  <c r="F3628" i="2"/>
  <c r="A3604" i="2"/>
  <c r="C3604" i="2"/>
  <c r="D3604" i="2" s="1"/>
  <c r="E3604" i="2" s="1"/>
  <c r="B3604" i="2"/>
  <c r="AL100" i="1" l="1"/>
  <c r="AM100" i="1"/>
  <c r="X101" i="1"/>
  <c r="AR101" i="1" s="1"/>
  <c r="AH100" i="1"/>
  <c r="AJ100" i="1"/>
  <c r="AK100" i="1"/>
  <c r="AP100" i="1"/>
  <c r="AQ100" i="1"/>
  <c r="AN100" i="1"/>
  <c r="AI100" i="1"/>
  <c r="AD100" i="1"/>
  <c r="AE100" i="1"/>
  <c r="AO100" i="1"/>
  <c r="AG100" i="1"/>
  <c r="AC100" i="1"/>
  <c r="AS99" i="1"/>
  <c r="F16" i="6"/>
  <c r="AF117" i="1"/>
  <c r="AF118" i="1" s="1"/>
  <c r="AF119" i="1" s="1"/>
  <c r="AF120" i="1" s="1"/>
  <c r="AF121" i="1" s="1"/>
  <c r="AF122" i="1" s="1"/>
  <c r="AF123" i="1" s="1"/>
  <c r="AF124" i="1" s="1"/>
  <c r="AF125" i="1" s="1"/>
  <c r="AF126" i="1" s="1"/>
  <c r="AF127" i="1" s="1"/>
  <c r="AF128" i="1" s="1"/>
  <c r="F3652" i="2"/>
  <c r="C3628" i="2"/>
  <c r="D3628" i="2" s="1"/>
  <c r="E3628" i="2" s="1"/>
  <c r="A3628" i="2"/>
  <c r="B3628" i="2"/>
  <c r="AM101" i="1" l="1"/>
  <c r="AL101" i="1"/>
  <c r="F17" i="6"/>
  <c r="AF129" i="1"/>
  <c r="AF130" i="1" s="1"/>
  <c r="AF131" i="1" s="1"/>
  <c r="AF132" i="1" s="1"/>
  <c r="AF133" i="1" s="1"/>
  <c r="AF134" i="1" s="1"/>
  <c r="AF135" i="1" s="1"/>
  <c r="AF136" i="1" s="1"/>
  <c r="AF137" i="1" s="1"/>
  <c r="AF138" i="1" s="1"/>
  <c r="AF139" i="1" s="1"/>
  <c r="AF140" i="1" s="1"/>
  <c r="X102" i="1"/>
  <c r="AR102" i="1" s="1"/>
  <c r="AH101" i="1"/>
  <c r="AJ101" i="1"/>
  <c r="AI101" i="1"/>
  <c r="AK101" i="1"/>
  <c r="AN101" i="1"/>
  <c r="AP101" i="1"/>
  <c r="AQ101" i="1"/>
  <c r="AC101" i="1"/>
  <c r="AO101" i="1"/>
  <c r="AD101" i="1"/>
  <c r="AG101" i="1"/>
  <c r="AE101" i="1"/>
  <c r="AS100" i="1"/>
  <c r="F3676" i="2"/>
  <c r="A3652" i="2"/>
  <c r="C3652" i="2"/>
  <c r="D3652" i="2" s="1"/>
  <c r="E3652" i="2" s="1"/>
  <c r="B3652" i="2"/>
  <c r="AL102" i="1" l="1"/>
  <c r="AM102" i="1"/>
  <c r="X103" i="1"/>
  <c r="AR103" i="1" s="1"/>
  <c r="AH102" i="1"/>
  <c r="AD102" i="1"/>
  <c r="AE102" i="1"/>
  <c r="AO102" i="1"/>
  <c r="AQ102" i="1"/>
  <c r="AP102" i="1"/>
  <c r="AI102" i="1"/>
  <c r="AK102" i="1"/>
  <c r="AN102" i="1"/>
  <c r="AC102" i="1"/>
  <c r="AJ102" i="1"/>
  <c r="AG102" i="1"/>
  <c r="F18" i="6"/>
  <c r="AS101" i="1"/>
  <c r="AF141" i="1"/>
  <c r="AF142" i="1" s="1"/>
  <c r="AF143" i="1" s="1"/>
  <c r="AF144" i="1" s="1"/>
  <c r="AF145" i="1" s="1"/>
  <c r="AF146" i="1" s="1"/>
  <c r="AF147" i="1" s="1"/>
  <c r="AF148" i="1" s="1"/>
  <c r="AF149" i="1" s="1"/>
  <c r="AF150" i="1" s="1"/>
  <c r="AF151" i="1" s="1"/>
  <c r="AF152" i="1" s="1"/>
  <c r="F3700" i="2"/>
  <c r="C3676" i="2"/>
  <c r="D3676" i="2" s="1"/>
  <c r="E3676" i="2" s="1"/>
  <c r="A3676" i="2"/>
  <c r="B3676" i="2"/>
  <c r="AM103" i="1" l="1"/>
  <c r="AL103" i="1"/>
  <c r="X104" i="1"/>
  <c r="AR104" i="1" s="1"/>
  <c r="AH103" i="1"/>
  <c r="AJ103" i="1"/>
  <c r="AG103" i="1"/>
  <c r="AI103" i="1"/>
  <c r="AK103" i="1"/>
  <c r="AD103" i="1"/>
  <c r="D15" i="6" s="1"/>
  <c r="AE103" i="1"/>
  <c r="E15" i="6" s="1"/>
  <c r="AO103" i="1"/>
  <c r="AP103" i="1"/>
  <c r="AQ103" i="1"/>
  <c r="AN103" i="1"/>
  <c r="AC103" i="1"/>
  <c r="C15" i="6" s="1"/>
  <c r="AS102" i="1"/>
  <c r="F19" i="6"/>
  <c r="AF153" i="1"/>
  <c r="AF154" i="1" s="1"/>
  <c r="AF155" i="1" s="1"/>
  <c r="AF156" i="1" s="1"/>
  <c r="AF157" i="1" s="1"/>
  <c r="AF158" i="1" s="1"/>
  <c r="AF159" i="1" s="1"/>
  <c r="AF160" i="1" s="1"/>
  <c r="AF161" i="1" s="1"/>
  <c r="AF162" i="1" s="1"/>
  <c r="AF163" i="1" s="1"/>
  <c r="AF164" i="1" s="1"/>
  <c r="F3724" i="2"/>
  <c r="B3700" i="2"/>
  <c r="A3700" i="2"/>
  <c r="C3700" i="2"/>
  <c r="D3700" i="2" s="1"/>
  <c r="E3700" i="2" s="1"/>
  <c r="AM104" i="1" l="1"/>
  <c r="AL104" i="1"/>
  <c r="F20" i="6"/>
  <c r="AF165" i="1"/>
  <c r="AF166" i="1" s="1"/>
  <c r="AF167" i="1" s="1"/>
  <c r="AF168" i="1" s="1"/>
  <c r="AF169" i="1" s="1"/>
  <c r="AF170" i="1" s="1"/>
  <c r="AF171" i="1" s="1"/>
  <c r="AF172" i="1" s="1"/>
  <c r="AF173" i="1" s="1"/>
  <c r="AF174" i="1" s="1"/>
  <c r="AF175" i="1" s="1"/>
  <c r="AF176" i="1" s="1"/>
  <c r="AS103" i="1"/>
  <c r="X105" i="1"/>
  <c r="AR105" i="1" s="1"/>
  <c r="AH104" i="1"/>
  <c r="AE104" i="1"/>
  <c r="AO104" i="1"/>
  <c r="AD104" i="1"/>
  <c r="AP104" i="1"/>
  <c r="AN104" i="1"/>
  <c r="AJ104" i="1"/>
  <c r="AQ104" i="1"/>
  <c r="AK104" i="1"/>
  <c r="AI104" i="1"/>
  <c r="AG104" i="1"/>
  <c r="AC104" i="1"/>
  <c r="F3748" i="2"/>
  <c r="C3724" i="2"/>
  <c r="D3724" i="2" s="1"/>
  <c r="E3724" i="2" s="1"/>
  <c r="A3724" i="2"/>
  <c r="B3724" i="2"/>
  <c r="G15" i="6" l="1"/>
  <c r="I15" i="6" s="1"/>
  <c r="J15" i="6" s="1"/>
  <c r="AL105" i="1"/>
  <c r="AM105" i="1"/>
  <c r="X106" i="1"/>
  <c r="AR106" i="1" s="1"/>
  <c r="AH105" i="1"/>
  <c r="AJ105" i="1"/>
  <c r="AI105" i="1"/>
  <c r="AP105" i="1"/>
  <c r="AN105" i="1"/>
  <c r="AK105" i="1"/>
  <c r="AQ105" i="1"/>
  <c r="AC105" i="1"/>
  <c r="AG105" i="1"/>
  <c r="AE105" i="1"/>
  <c r="AO105" i="1"/>
  <c r="AD105" i="1"/>
  <c r="AS104" i="1"/>
  <c r="F21" i="6"/>
  <c r="AF177" i="1"/>
  <c r="AF178" i="1" s="1"/>
  <c r="AF179" i="1" s="1"/>
  <c r="AF180" i="1" s="1"/>
  <c r="AF181" i="1" s="1"/>
  <c r="AF182" i="1" s="1"/>
  <c r="AF183" i="1" s="1"/>
  <c r="AF184" i="1" s="1"/>
  <c r="AF185" i="1" s="1"/>
  <c r="AF186" i="1" s="1"/>
  <c r="AF187" i="1" s="1"/>
  <c r="AF188" i="1" s="1"/>
  <c r="F3772" i="2"/>
  <c r="A3748" i="2"/>
  <c r="C3748" i="2"/>
  <c r="D3748" i="2" s="1"/>
  <c r="E3748" i="2" s="1"/>
  <c r="B3748" i="2"/>
  <c r="AM106" i="1" l="1"/>
  <c r="AL106" i="1"/>
  <c r="AS105" i="1"/>
  <c r="F22" i="6"/>
  <c r="X107" i="1"/>
  <c r="AR107" i="1" s="1"/>
  <c r="AH106" i="1"/>
  <c r="AQ106" i="1"/>
  <c r="AI106" i="1"/>
  <c r="AK106" i="1"/>
  <c r="AN106" i="1"/>
  <c r="AJ106" i="1"/>
  <c r="AP106" i="1"/>
  <c r="AG106" i="1"/>
  <c r="AO106" i="1"/>
  <c r="AD106" i="1"/>
  <c r="AE106" i="1"/>
  <c r="AC106" i="1"/>
  <c r="AF189" i="1"/>
  <c r="AF190" i="1" s="1"/>
  <c r="AF191" i="1" s="1"/>
  <c r="AF192" i="1" s="1"/>
  <c r="AF193" i="1" s="1"/>
  <c r="AF194" i="1" s="1"/>
  <c r="AF195" i="1" s="1"/>
  <c r="AF196" i="1" s="1"/>
  <c r="AF197" i="1" s="1"/>
  <c r="AF198" i="1" s="1"/>
  <c r="AF199" i="1" s="1"/>
  <c r="AF200" i="1" s="1"/>
  <c r="F3796" i="2"/>
  <c r="C3772" i="2"/>
  <c r="D3772" i="2" s="1"/>
  <c r="E3772" i="2" s="1"/>
  <c r="B3772" i="2"/>
  <c r="A3772" i="2"/>
  <c r="AL107" i="1" l="1"/>
  <c r="AM107" i="1"/>
  <c r="F23" i="6"/>
  <c r="AF201" i="1"/>
  <c r="AF202" i="1" s="1"/>
  <c r="AF203" i="1" s="1"/>
  <c r="AF204" i="1" s="1"/>
  <c r="AF205" i="1" s="1"/>
  <c r="AF206" i="1" s="1"/>
  <c r="AF207" i="1" s="1"/>
  <c r="AF208" i="1" s="1"/>
  <c r="AF209" i="1" s="1"/>
  <c r="AF210" i="1" s="1"/>
  <c r="AF211" i="1" s="1"/>
  <c r="AF212" i="1" s="1"/>
  <c r="X108" i="1"/>
  <c r="AR108" i="1" s="1"/>
  <c r="AH107" i="1"/>
  <c r="AE107" i="1"/>
  <c r="AD107" i="1"/>
  <c r="AO107" i="1"/>
  <c r="AG107" i="1"/>
  <c r="AJ107" i="1"/>
  <c r="AN107" i="1"/>
  <c r="AP107" i="1"/>
  <c r="AK107" i="1"/>
  <c r="AQ107" i="1"/>
  <c r="AI107" i="1"/>
  <c r="AC107" i="1"/>
  <c r="AS106" i="1"/>
  <c r="F3820" i="2"/>
  <c r="C3796" i="2"/>
  <c r="D3796" i="2" s="1"/>
  <c r="E3796" i="2" s="1"/>
  <c r="A3796" i="2"/>
  <c r="B3796" i="2"/>
  <c r="AM108" i="1" l="1"/>
  <c r="AL108" i="1"/>
  <c r="X109" i="1"/>
  <c r="AR109" i="1" s="1"/>
  <c r="AH108" i="1"/>
  <c r="AI108" i="1"/>
  <c r="AJ108" i="1"/>
  <c r="AK108" i="1"/>
  <c r="AQ108" i="1"/>
  <c r="AD108" i="1"/>
  <c r="AE108" i="1"/>
  <c r="AP108" i="1"/>
  <c r="AO108" i="1"/>
  <c r="AN108" i="1"/>
  <c r="AG108" i="1"/>
  <c r="AC108" i="1"/>
  <c r="AS107" i="1"/>
  <c r="F24" i="6"/>
  <c r="AF213" i="1"/>
  <c r="AF214" i="1" s="1"/>
  <c r="AF215" i="1" s="1"/>
  <c r="AF216" i="1" s="1"/>
  <c r="AF217" i="1" s="1"/>
  <c r="AF218" i="1" s="1"/>
  <c r="AF219" i="1" s="1"/>
  <c r="AF220" i="1" s="1"/>
  <c r="AF221" i="1" s="1"/>
  <c r="AF222" i="1" s="1"/>
  <c r="AF223" i="1" s="1"/>
  <c r="AF224" i="1" s="1"/>
  <c r="F3844" i="2"/>
  <c r="C3820" i="2"/>
  <c r="D3820" i="2" s="1"/>
  <c r="E3820" i="2" s="1"/>
  <c r="B3820" i="2"/>
  <c r="A3820" i="2"/>
  <c r="AL109" i="1" l="1"/>
  <c r="AM109" i="1"/>
  <c r="AS108" i="1"/>
  <c r="AF225" i="1"/>
  <c r="AF226" i="1" s="1"/>
  <c r="AF227" i="1" s="1"/>
  <c r="AF228" i="1" s="1"/>
  <c r="AF229" i="1" s="1"/>
  <c r="AF230" i="1" s="1"/>
  <c r="AF231" i="1" s="1"/>
  <c r="AF232" i="1" s="1"/>
  <c r="AF233" i="1" s="1"/>
  <c r="AF234" i="1" s="1"/>
  <c r="AF235" i="1" s="1"/>
  <c r="AF236" i="1" s="1"/>
  <c r="F25" i="6"/>
  <c r="X110" i="1"/>
  <c r="AR110" i="1" s="1"/>
  <c r="AH109" i="1"/>
  <c r="AJ109" i="1"/>
  <c r="AP109" i="1"/>
  <c r="AK109" i="1"/>
  <c r="AI109" i="1"/>
  <c r="AN109" i="1"/>
  <c r="AQ109" i="1"/>
  <c r="AG109" i="1"/>
  <c r="AE109" i="1"/>
  <c r="AD109" i="1"/>
  <c r="AC109" i="1"/>
  <c r="AO109" i="1"/>
  <c r="F3868" i="2"/>
  <c r="A3844" i="2"/>
  <c r="B3844" i="2"/>
  <c r="C3844" i="2"/>
  <c r="D3844" i="2" s="1"/>
  <c r="E3844" i="2" s="1"/>
  <c r="AL110" i="1" l="1"/>
  <c r="AM110" i="1"/>
  <c r="AF237" i="1"/>
  <c r="AF238" i="1" s="1"/>
  <c r="AF239" i="1" s="1"/>
  <c r="AF240" i="1" s="1"/>
  <c r="AF241" i="1" s="1"/>
  <c r="AF242" i="1" s="1"/>
  <c r="AF243" i="1" s="1"/>
  <c r="AF244" i="1" s="1"/>
  <c r="AF245" i="1" s="1"/>
  <c r="AF246" i="1" s="1"/>
  <c r="AF247" i="1" s="1"/>
  <c r="AF248" i="1" s="1"/>
  <c r="F26" i="6"/>
  <c r="X111" i="1"/>
  <c r="AR111" i="1" s="1"/>
  <c r="AH110" i="1"/>
  <c r="AJ110" i="1"/>
  <c r="AI110" i="1"/>
  <c r="AN110" i="1"/>
  <c r="AP110" i="1"/>
  <c r="AQ110" i="1"/>
  <c r="AK110" i="1"/>
  <c r="AG110" i="1"/>
  <c r="AD110" i="1"/>
  <c r="AC110" i="1"/>
  <c r="AE110" i="1"/>
  <c r="AO110" i="1"/>
  <c r="AS109" i="1"/>
  <c r="F3892" i="2"/>
  <c r="A3868" i="2"/>
  <c r="C3868" i="2"/>
  <c r="D3868" i="2" s="1"/>
  <c r="E3868" i="2" s="1"/>
  <c r="B3868" i="2"/>
  <c r="F27" i="6" l="1"/>
  <c r="AM111" i="1"/>
  <c r="AL111" i="1"/>
  <c r="AF249" i="1"/>
  <c r="AF250" i="1" s="1"/>
  <c r="AF251" i="1" s="1"/>
  <c r="AF252" i="1" s="1"/>
  <c r="AF253" i="1" s="1"/>
  <c r="AF254" i="1" s="1"/>
  <c r="AF255" i="1" s="1"/>
  <c r="AF256" i="1" s="1"/>
  <c r="AF257" i="1" s="1"/>
  <c r="AF258" i="1" s="1"/>
  <c r="AF259" i="1" s="1"/>
  <c r="AF260" i="1" s="1"/>
  <c r="AS110" i="1"/>
  <c r="X112" i="1"/>
  <c r="AR112" i="1" s="1"/>
  <c r="AH111" i="1"/>
  <c r="AD111" i="1"/>
  <c r="AE111" i="1"/>
  <c r="AO111" i="1"/>
  <c r="AI111" i="1"/>
  <c r="AN111" i="1"/>
  <c r="AQ111" i="1"/>
  <c r="AJ111" i="1"/>
  <c r="AK111" i="1"/>
  <c r="AP111" i="1"/>
  <c r="AG111" i="1"/>
  <c r="AC111" i="1"/>
  <c r="F3916" i="2"/>
  <c r="C3892" i="2"/>
  <c r="D3892" i="2" s="1"/>
  <c r="E3892" i="2" s="1"/>
  <c r="A3892" i="2"/>
  <c r="B3892" i="2"/>
  <c r="F28" i="6" l="1"/>
  <c r="AF261" i="1"/>
  <c r="AF262" i="1" s="1"/>
  <c r="AF263" i="1" s="1"/>
  <c r="AF264" i="1" s="1"/>
  <c r="AF265" i="1" s="1"/>
  <c r="AF266" i="1" s="1"/>
  <c r="AF267" i="1" s="1"/>
  <c r="AF268" i="1" s="1"/>
  <c r="AF269" i="1" s="1"/>
  <c r="AF270" i="1" s="1"/>
  <c r="AF271" i="1" s="1"/>
  <c r="AL112" i="1"/>
  <c r="AM112" i="1"/>
  <c r="X113" i="1"/>
  <c r="AR113" i="1" s="1"/>
  <c r="AH112" i="1"/>
  <c r="AJ112" i="1"/>
  <c r="AQ112" i="1"/>
  <c r="AP112" i="1"/>
  <c r="AN112" i="1"/>
  <c r="AI112" i="1"/>
  <c r="AK112" i="1"/>
  <c r="AO112" i="1"/>
  <c r="AG112" i="1"/>
  <c r="AD112" i="1"/>
  <c r="AC112" i="1"/>
  <c r="AE112" i="1"/>
  <c r="AS111" i="1"/>
  <c r="F3940" i="2"/>
  <c r="B3916" i="2"/>
  <c r="A3916" i="2"/>
  <c r="C3916" i="2"/>
  <c r="D3916" i="2" s="1"/>
  <c r="E3916" i="2" s="1"/>
  <c r="F29" i="6" l="1"/>
  <c r="F30" i="6" s="1"/>
  <c r="AL113" i="1"/>
  <c r="AM113" i="1"/>
  <c r="X114" i="1"/>
  <c r="AR114" i="1" s="1"/>
  <c r="AH113" i="1"/>
  <c r="AJ113" i="1"/>
  <c r="AI113" i="1"/>
  <c r="AN113" i="1"/>
  <c r="AP113" i="1"/>
  <c r="AK113" i="1"/>
  <c r="AQ113" i="1"/>
  <c r="AD113" i="1"/>
  <c r="AE113" i="1"/>
  <c r="AC113" i="1"/>
  <c r="AO113" i="1"/>
  <c r="AG113" i="1"/>
  <c r="AS112" i="1"/>
  <c r="F3964" i="2"/>
  <c r="C3940" i="2"/>
  <c r="D3940" i="2" s="1"/>
  <c r="E3940" i="2" s="1"/>
  <c r="B3940" i="2"/>
  <c r="A3940" i="2"/>
  <c r="AL114" i="1" l="1"/>
  <c r="AM114" i="1"/>
  <c r="AS113" i="1"/>
  <c r="X115" i="1"/>
  <c r="AR115" i="1" s="1"/>
  <c r="AH114" i="1"/>
  <c r="AO114" i="1"/>
  <c r="AE114" i="1"/>
  <c r="AD114" i="1"/>
  <c r="AP114" i="1"/>
  <c r="AQ114" i="1"/>
  <c r="AN114" i="1"/>
  <c r="AI114" i="1"/>
  <c r="AK114" i="1"/>
  <c r="AC114" i="1"/>
  <c r="AJ114" i="1"/>
  <c r="AG114" i="1"/>
  <c r="F3988" i="2"/>
  <c r="B3964" i="2"/>
  <c r="A3964" i="2"/>
  <c r="C3964" i="2"/>
  <c r="D3964" i="2" s="1"/>
  <c r="E3964" i="2" s="1"/>
  <c r="AM115" i="1" l="1"/>
  <c r="AL115" i="1"/>
  <c r="AS114" i="1"/>
  <c r="X116" i="1"/>
  <c r="AR116" i="1" s="1"/>
  <c r="AH115" i="1"/>
  <c r="AJ115" i="1"/>
  <c r="AG115" i="1"/>
  <c r="AP115" i="1"/>
  <c r="AD115" i="1"/>
  <c r="D16" i="6" s="1"/>
  <c r="AK115" i="1"/>
  <c r="AI115" i="1"/>
  <c r="AN115" i="1"/>
  <c r="AQ115" i="1"/>
  <c r="AO115" i="1"/>
  <c r="AE115" i="1"/>
  <c r="E16" i="6" s="1"/>
  <c r="AC115" i="1"/>
  <c r="C16" i="6" s="1"/>
  <c r="F4012" i="2"/>
  <c r="A3988" i="2"/>
  <c r="C3988" i="2"/>
  <c r="D3988" i="2" s="1"/>
  <c r="E3988" i="2" s="1"/>
  <c r="B3988" i="2"/>
  <c r="AL116" i="1" l="1"/>
  <c r="AM116" i="1"/>
  <c r="AS115" i="1"/>
  <c r="X117" i="1"/>
  <c r="AR117" i="1" s="1"/>
  <c r="AH116" i="1"/>
  <c r="AD116" i="1"/>
  <c r="AE116" i="1"/>
  <c r="AO116" i="1"/>
  <c r="AP116" i="1"/>
  <c r="AN116" i="1"/>
  <c r="AQ116" i="1"/>
  <c r="AJ116" i="1"/>
  <c r="AK116" i="1"/>
  <c r="AI116" i="1"/>
  <c r="AG116" i="1"/>
  <c r="AC116" i="1"/>
  <c r="F4036" i="2"/>
  <c r="B4012" i="2"/>
  <c r="C4012" i="2"/>
  <c r="D4012" i="2" s="1"/>
  <c r="E4012" i="2" s="1"/>
  <c r="A4012" i="2"/>
  <c r="G16" i="6" l="1"/>
  <c r="AL117" i="1"/>
  <c r="AM117" i="1"/>
  <c r="X118" i="1"/>
  <c r="AR118" i="1" s="1"/>
  <c r="AH117" i="1"/>
  <c r="AI117" i="1"/>
  <c r="AJ117" i="1"/>
  <c r="AK117" i="1"/>
  <c r="AP117" i="1"/>
  <c r="AN117" i="1"/>
  <c r="AQ117" i="1"/>
  <c r="AG117" i="1"/>
  <c r="AO117" i="1"/>
  <c r="AD117" i="1"/>
  <c r="AE117" i="1"/>
  <c r="AC117" i="1"/>
  <c r="AS116" i="1"/>
  <c r="F4060" i="2"/>
  <c r="B4036" i="2"/>
  <c r="A4036" i="2"/>
  <c r="C4036" i="2"/>
  <c r="D4036" i="2" s="1"/>
  <c r="E4036" i="2" s="1"/>
  <c r="I16" i="6" l="1"/>
  <c r="J16" i="6" s="1"/>
  <c r="AL118" i="1"/>
  <c r="AM118" i="1"/>
  <c r="X119" i="1"/>
  <c r="AR119" i="1" s="1"/>
  <c r="AH118" i="1"/>
  <c r="AJ118" i="1"/>
  <c r="AN118" i="1"/>
  <c r="AI118" i="1"/>
  <c r="AK118" i="1"/>
  <c r="AP118" i="1"/>
  <c r="AQ118" i="1"/>
  <c r="AD118" i="1"/>
  <c r="AO118" i="1"/>
  <c r="AG118" i="1"/>
  <c r="AE118" i="1"/>
  <c r="AC118" i="1"/>
  <c r="AS117" i="1"/>
  <c r="F4084" i="2"/>
  <c r="A4060" i="2"/>
  <c r="B4060" i="2"/>
  <c r="C4060" i="2"/>
  <c r="D4060" i="2" s="1"/>
  <c r="E4060" i="2" s="1"/>
  <c r="AL119" i="1" l="1"/>
  <c r="AM119" i="1"/>
  <c r="X120" i="1"/>
  <c r="AR120" i="1" s="1"/>
  <c r="AH119" i="1"/>
  <c r="AG119" i="1"/>
  <c r="AE119" i="1"/>
  <c r="AD119" i="1"/>
  <c r="AO119" i="1"/>
  <c r="AP119" i="1"/>
  <c r="AK119" i="1"/>
  <c r="AN119" i="1"/>
  <c r="AJ119" i="1"/>
  <c r="AQ119" i="1"/>
  <c r="AI119" i="1"/>
  <c r="AC119" i="1"/>
  <c r="AS118" i="1"/>
  <c r="F4108" i="2"/>
  <c r="A4084" i="2"/>
  <c r="C4084" i="2"/>
  <c r="D4084" i="2" s="1"/>
  <c r="E4084" i="2" s="1"/>
  <c r="B4084" i="2"/>
  <c r="AL120" i="1" l="1"/>
  <c r="AM120" i="1"/>
  <c r="X121" i="1"/>
  <c r="AR121" i="1" s="1"/>
  <c r="AH120" i="1"/>
  <c r="AI120" i="1"/>
  <c r="AJ120" i="1"/>
  <c r="AD120" i="1"/>
  <c r="AP120" i="1"/>
  <c r="AQ120" i="1"/>
  <c r="AE120" i="1"/>
  <c r="AN120" i="1"/>
  <c r="AK120" i="1"/>
  <c r="AO120" i="1"/>
  <c r="AG120" i="1"/>
  <c r="AC120" i="1"/>
  <c r="AS119" i="1"/>
  <c r="F4132" i="2"/>
  <c r="A4108" i="2"/>
  <c r="C4108" i="2"/>
  <c r="D4108" i="2" s="1"/>
  <c r="E4108" i="2" s="1"/>
  <c r="B4108" i="2"/>
  <c r="AM121" i="1" l="1"/>
  <c r="AL121" i="1"/>
  <c r="AS120" i="1"/>
  <c r="X122" i="1"/>
  <c r="AR122" i="1" s="1"/>
  <c r="AH121" i="1"/>
  <c r="AJ121" i="1"/>
  <c r="AK121" i="1"/>
  <c r="AN121" i="1"/>
  <c r="AQ121" i="1"/>
  <c r="AI121" i="1"/>
  <c r="AP121" i="1"/>
  <c r="AE121" i="1"/>
  <c r="AD121" i="1"/>
  <c r="AG121" i="1"/>
  <c r="AC121" i="1"/>
  <c r="AO121" i="1"/>
  <c r="F4156" i="2"/>
  <c r="A4132" i="2"/>
  <c r="C4132" i="2"/>
  <c r="D4132" i="2" s="1"/>
  <c r="E4132" i="2" s="1"/>
  <c r="B4132" i="2"/>
  <c r="AL122" i="1" l="1"/>
  <c r="AM122" i="1"/>
  <c r="AS121" i="1"/>
  <c r="X123" i="1"/>
  <c r="AR123" i="1" s="1"/>
  <c r="AH122" i="1"/>
  <c r="AI122" i="1"/>
  <c r="AJ122" i="1"/>
  <c r="AK122" i="1"/>
  <c r="AP122" i="1"/>
  <c r="AQ122" i="1"/>
  <c r="AN122" i="1"/>
  <c r="AG122" i="1"/>
  <c r="AC122" i="1"/>
  <c r="AO122" i="1"/>
  <c r="AE122" i="1"/>
  <c r="AD122" i="1"/>
  <c r="F4180" i="2"/>
  <c r="C4156" i="2"/>
  <c r="D4156" i="2" s="1"/>
  <c r="E4156" i="2" s="1"/>
  <c r="A4156" i="2"/>
  <c r="B4156" i="2"/>
  <c r="AL123" i="1" l="1"/>
  <c r="AM123" i="1"/>
  <c r="AS122" i="1"/>
  <c r="X124" i="1"/>
  <c r="AR124" i="1" s="1"/>
  <c r="AH123" i="1"/>
  <c r="AE123" i="1"/>
  <c r="AO123" i="1"/>
  <c r="AD123" i="1"/>
  <c r="AP123" i="1"/>
  <c r="AK123" i="1"/>
  <c r="AI123" i="1"/>
  <c r="AQ123" i="1"/>
  <c r="AN123" i="1"/>
  <c r="AJ123" i="1"/>
  <c r="AG123" i="1"/>
  <c r="AC123" i="1"/>
  <c r="F4204" i="2"/>
  <c r="C4180" i="2"/>
  <c r="D4180" i="2" s="1"/>
  <c r="E4180" i="2" s="1"/>
  <c r="B4180" i="2"/>
  <c r="A4180" i="2"/>
  <c r="AL124" i="1" l="1"/>
  <c r="AM124" i="1"/>
  <c r="AS123" i="1"/>
  <c r="X125" i="1"/>
  <c r="AR125" i="1" s="1"/>
  <c r="AH124" i="1"/>
  <c r="AJ124" i="1"/>
  <c r="AI124" i="1"/>
  <c r="AP124" i="1"/>
  <c r="AN124" i="1"/>
  <c r="AQ124" i="1"/>
  <c r="AK124" i="1"/>
  <c r="AD124" i="1"/>
  <c r="AG124" i="1"/>
  <c r="AE124" i="1"/>
  <c r="AC124" i="1"/>
  <c r="AO124" i="1"/>
  <c r="F4228" i="2"/>
  <c r="C4204" i="2"/>
  <c r="D4204" i="2" s="1"/>
  <c r="E4204" i="2" s="1"/>
  <c r="A4204" i="2"/>
  <c r="B4204" i="2"/>
  <c r="AL125" i="1" l="1"/>
  <c r="AM125" i="1"/>
  <c r="AS124" i="1"/>
  <c r="X126" i="1"/>
  <c r="AR126" i="1" s="1"/>
  <c r="AH125" i="1"/>
  <c r="AJ125" i="1"/>
  <c r="AI125" i="1"/>
  <c r="AP125" i="1"/>
  <c r="AQ125" i="1"/>
  <c r="AN125" i="1"/>
  <c r="AK125" i="1"/>
  <c r="AC125" i="1"/>
  <c r="AG125" i="1"/>
  <c r="AD125" i="1"/>
  <c r="AE125" i="1"/>
  <c r="AO125" i="1"/>
  <c r="F4252" i="2"/>
  <c r="B4228" i="2"/>
  <c r="A4228" i="2"/>
  <c r="C4228" i="2"/>
  <c r="D4228" i="2" s="1"/>
  <c r="E4228" i="2" s="1"/>
  <c r="AL126" i="1" l="1"/>
  <c r="AM126" i="1"/>
  <c r="X127" i="1"/>
  <c r="AR127" i="1" s="1"/>
  <c r="AH126" i="1"/>
  <c r="AE126" i="1"/>
  <c r="AO126" i="1"/>
  <c r="AD126" i="1"/>
  <c r="AP126" i="1"/>
  <c r="AN126" i="1"/>
  <c r="AQ126" i="1"/>
  <c r="AK126" i="1"/>
  <c r="AI126" i="1"/>
  <c r="AC126" i="1"/>
  <c r="AJ126" i="1"/>
  <c r="AG126" i="1"/>
  <c r="AS125" i="1"/>
  <c r="F4276" i="2"/>
  <c r="A4252" i="2"/>
  <c r="B4252" i="2"/>
  <c r="C4252" i="2"/>
  <c r="D4252" i="2" s="1"/>
  <c r="E4252" i="2" s="1"/>
  <c r="AM127" i="1" l="1"/>
  <c r="AL127" i="1"/>
  <c r="AS126" i="1"/>
  <c r="X128" i="1"/>
  <c r="AR128" i="1" s="1"/>
  <c r="AH127" i="1"/>
  <c r="AJ127" i="1"/>
  <c r="AG127" i="1"/>
  <c r="AI127" i="1"/>
  <c r="AK127" i="1"/>
  <c r="AQ127" i="1"/>
  <c r="AN127" i="1"/>
  <c r="AD127" i="1"/>
  <c r="D17" i="6" s="1"/>
  <c r="AE127" i="1"/>
  <c r="E17" i="6" s="1"/>
  <c r="AP127" i="1"/>
  <c r="AO127" i="1"/>
  <c r="AC127" i="1"/>
  <c r="C17" i="6" s="1"/>
  <c r="F4300" i="2"/>
  <c r="C4276" i="2"/>
  <c r="D4276" i="2" s="1"/>
  <c r="E4276" i="2" s="1"/>
  <c r="A4276" i="2"/>
  <c r="B4276" i="2"/>
  <c r="AL128" i="1" l="1"/>
  <c r="AM128" i="1"/>
  <c r="AS127" i="1"/>
  <c r="AX116" i="1"/>
  <c r="AW116" i="1"/>
  <c r="X129" i="1"/>
  <c r="AR129" i="1" s="1"/>
  <c r="AH128" i="1"/>
  <c r="AD128" i="1"/>
  <c r="AO128" i="1"/>
  <c r="AE128" i="1"/>
  <c r="AK128" i="1"/>
  <c r="AQ128" i="1"/>
  <c r="AJ128" i="1"/>
  <c r="AP128" i="1"/>
  <c r="AN128" i="1"/>
  <c r="AI128" i="1"/>
  <c r="AG128" i="1"/>
  <c r="AC128" i="1"/>
  <c r="F4324" i="2"/>
  <c r="C4300" i="2"/>
  <c r="D4300" i="2" s="1"/>
  <c r="E4300" i="2" s="1"/>
  <c r="B4300" i="2"/>
  <c r="A4300" i="2"/>
  <c r="G17" i="6" l="1"/>
  <c r="I17" i="6" s="1"/>
  <c r="J17" i="6" s="1"/>
  <c r="AL129" i="1"/>
  <c r="AM129" i="1"/>
  <c r="X130" i="1"/>
  <c r="AR130" i="1" s="1"/>
  <c r="AH129" i="1"/>
  <c r="AI129" i="1"/>
  <c r="AJ129" i="1"/>
  <c r="AN129" i="1"/>
  <c r="AQ129" i="1"/>
  <c r="AP129" i="1"/>
  <c r="AK129" i="1"/>
  <c r="AG129" i="1"/>
  <c r="AO129" i="1"/>
  <c r="AE129" i="1"/>
  <c r="AD129" i="1"/>
  <c r="AC129" i="1"/>
  <c r="AS128" i="1"/>
  <c r="F4348" i="2"/>
  <c r="A4324" i="2"/>
  <c r="C4324" i="2"/>
  <c r="D4324" i="2" s="1"/>
  <c r="E4324" i="2" s="1"/>
  <c r="B4324" i="2"/>
  <c r="AM130" i="1" l="1"/>
  <c r="AL130" i="1"/>
  <c r="X131" i="1"/>
  <c r="AR131" i="1" s="1"/>
  <c r="AH130" i="1"/>
  <c r="AQ130" i="1"/>
  <c r="AK130" i="1"/>
  <c r="AJ130" i="1"/>
  <c r="AN130" i="1"/>
  <c r="AI130" i="1"/>
  <c r="AP130" i="1"/>
  <c r="AG130" i="1"/>
  <c r="AE130" i="1"/>
  <c r="AD130" i="1"/>
  <c r="AO130" i="1"/>
  <c r="AC130" i="1"/>
  <c r="AS129" i="1"/>
  <c r="F4372" i="2"/>
  <c r="B4348" i="2"/>
  <c r="A4348" i="2"/>
  <c r="C4348" i="2"/>
  <c r="D4348" i="2" s="1"/>
  <c r="E4348" i="2" s="1"/>
  <c r="AM131" i="1" l="1"/>
  <c r="AL131" i="1"/>
  <c r="X132" i="1"/>
  <c r="AR132" i="1" s="1"/>
  <c r="AH131" i="1"/>
  <c r="AG131" i="1"/>
  <c r="AO131" i="1"/>
  <c r="AD131" i="1"/>
  <c r="AE131" i="1"/>
  <c r="AQ131" i="1"/>
  <c r="AP131" i="1"/>
  <c r="AK131" i="1"/>
  <c r="AJ131" i="1"/>
  <c r="AN131" i="1"/>
  <c r="AI131" i="1"/>
  <c r="AC131" i="1"/>
  <c r="AS130" i="1"/>
  <c r="F4396" i="2"/>
  <c r="A4372" i="2"/>
  <c r="C4372" i="2"/>
  <c r="D4372" i="2" s="1"/>
  <c r="E4372" i="2" s="1"/>
  <c r="B4372" i="2"/>
  <c r="AL132" i="1" l="1"/>
  <c r="AM132" i="1"/>
  <c r="X133" i="1"/>
  <c r="AR133" i="1" s="1"/>
  <c r="AH132" i="1"/>
  <c r="AJ132" i="1"/>
  <c r="AI132" i="1"/>
  <c r="AK132" i="1"/>
  <c r="AD132" i="1"/>
  <c r="AP132" i="1"/>
  <c r="AQ132" i="1"/>
  <c r="AO132" i="1"/>
  <c r="AE132" i="1"/>
  <c r="AN132" i="1"/>
  <c r="AG132" i="1"/>
  <c r="AC132" i="1"/>
  <c r="AS131" i="1"/>
  <c r="F4420" i="2"/>
  <c r="B4396" i="2"/>
  <c r="A4396" i="2"/>
  <c r="C4396" i="2"/>
  <c r="D4396" i="2" s="1"/>
  <c r="E4396" i="2" s="1"/>
  <c r="AL133" i="1" l="1"/>
  <c r="AM133" i="1"/>
  <c r="X134" i="1"/>
  <c r="AR134" i="1" s="1"/>
  <c r="AH133" i="1"/>
  <c r="AJ133" i="1"/>
  <c r="AI133" i="1"/>
  <c r="AQ133" i="1"/>
  <c r="AN133" i="1"/>
  <c r="AK133" i="1"/>
  <c r="AP133" i="1"/>
  <c r="AC133" i="1"/>
  <c r="AG133" i="1"/>
  <c r="AD133" i="1"/>
  <c r="AO133" i="1"/>
  <c r="AE133" i="1"/>
  <c r="AS132" i="1"/>
  <c r="F4444" i="2"/>
  <c r="A4420" i="2"/>
  <c r="C4420" i="2"/>
  <c r="D4420" i="2" s="1"/>
  <c r="E4420" i="2" s="1"/>
  <c r="B4420" i="2"/>
  <c r="AL134" i="1" l="1"/>
  <c r="AM134" i="1"/>
  <c r="X135" i="1"/>
  <c r="AR135" i="1" s="1"/>
  <c r="AH134" i="1"/>
  <c r="AJ134" i="1"/>
  <c r="AI134" i="1"/>
  <c r="AP134" i="1"/>
  <c r="AQ134" i="1"/>
  <c r="AK134" i="1"/>
  <c r="AN134" i="1"/>
  <c r="AG134" i="1"/>
  <c r="AC134" i="1"/>
  <c r="AD134" i="1"/>
  <c r="AE134" i="1"/>
  <c r="AO134" i="1"/>
  <c r="AS133" i="1"/>
  <c r="F4468" i="2"/>
  <c r="A4444" i="2"/>
  <c r="C4444" i="2"/>
  <c r="D4444" i="2" s="1"/>
  <c r="E4444" i="2" s="1"/>
  <c r="B4444" i="2"/>
  <c r="AM135" i="1" l="1"/>
  <c r="AL135" i="1"/>
  <c r="AS134" i="1"/>
  <c r="X136" i="1"/>
  <c r="AR136" i="1" s="1"/>
  <c r="AH135" i="1"/>
  <c r="AO135" i="1"/>
  <c r="AD135" i="1"/>
  <c r="AE135" i="1"/>
  <c r="AP135" i="1"/>
  <c r="AQ135" i="1"/>
  <c r="AJ135" i="1"/>
  <c r="AN135" i="1"/>
  <c r="AI135" i="1"/>
  <c r="AK135" i="1"/>
  <c r="AG135" i="1"/>
  <c r="AC135" i="1"/>
  <c r="F4492" i="2"/>
  <c r="C4468" i="2"/>
  <c r="D4468" i="2" s="1"/>
  <c r="E4468" i="2" s="1"/>
  <c r="A4468" i="2"/>
  <c r="B4468" i="2"/>
  <c r="AL136" i="1" l="1"/>
  <c r="AM136" i="1"/>
  <c r="X137" i="1"/>
  <c r="AR137" i="1" s="1"/>
  <c r="AH136" i="1"/>
  <c r="AJ136" i="1"/>
  <c r="AQ136" i="1"/>
  <c r="AK136" i="1"/>
  <c r="AI136" i="1"/>
  <c r="AP136" i="1"/>
  <c r="AN136" i="1"/>
  <c r="AE136" i="1"/>
  <c r="AC136" i="1"/>
  <c r="AO136" i="1"/>
  <c r="AG136" i="1"/>
  <c r="AD136" i="1"/>
  <c r="AS135" i="1"/>
  <c r="F4516" i="2"/>
  <c r="A4492" i="2"/>
  <c r="C4492" i="2"/>
  <c r="D4492" i="2" s="1"/>
  <c r="E4492" i="2" s="1"/>
  <c r="B4492" i="2"/>
  <c r="AL137" i="1" l="1"/>
  <c r="AM137" i="1"/>
  <c r="AS136" i="1"/>
  <c r="X138" i="1"/>
  <c r="AR138" i="1" s="1"/>
  <c r="AH137" i="1"/>
  <c r="AJ137" i="1"/>
  <c r="AI137" i="1"/>
  <c r="AQ137" i="1"/>
  <c r="AN137" i="1"/>
  <c r="AP137" i="1"/>
  <c r="AK137" i="1"/>
  <c r="AC137" i="1"/>
  <c r="AE137" i="1"/>
  <c r="AO137" i="1"/>
  <c r="AG137" i="1"/>
  <c r="AD137" i="1"/>
  <c r="F4540" i="2"/>
  <c r="C4516" i="2"/>
  <c r="D4516" i="2" s="1"/>
  <c r="E4516" i="2" s="1"/>
  <c r="B4516" i="2"/>
  <c r="A4516" i="2"/>
  <c r="AM138" i="1" l="1"/>
  <c r="AL138" i="1"/>
  <c r="X139" i="1"/>
  <c r="AR139" i="1" s="1"/>
  <c r="AH138" i="1"/>
  <c r="AE138" i="1"/>
  <c r="AD138" i="1"/>
  <c r="AO138" i="1"/>
  <c r="AP138" i="1"/>
  <c r="AN138" i="1"/>
  <c r="AK138" i="1"/>
  <c r="AQ138" i="1"/>
  <c r="AI138" i="1"/>
  <c r="AC138" i="1"/>
  <c r="AJ138" i="1"/>
  <c r="AG138" i="1"/>
  <c r="AS137" i="1"/>
  <c r="F4564" i="2"/>
  <c r="B4540" i="2"/>
  <c r="A4540" i="2"/>
  <c r="C4540" i="2"/>
  <c r="D4540" i="2" s="1"/>
  <c r="E4540" i="2" s="1"/>
  <c r="AL139" i="1" l="1"/>
  <c r="AM139" i="1"/>
  <c r="AS138" i="1"/>
  <c r="X140" i="1"/>
  <c r="AR140" i="1" s="1"/>
  <c r="AH139" i="1"/>
  <c r="AJ139" i="1"/>
  <c r="AG139" i="1"/>
  <c r="AQ139" i="1"/>
  <c r="AK139" i="1"/>
  <c r="AP139" i="1"/>
  <c r="AI139" i="1"/>
  <c r="AD139" i="1"/>
  <c r="D18" i="6" s="1"/>
  <c r="AO139" i="1"/>
  <c r="AN139" i="1"/>
  <c r="AE139" i="1"/>
  <c r="E18" i="6" s="1"/>
  <c r="AC139" i="1"/>
  <c r="C18" i="6" s="1"/>
  <c r="F4588" i="2"/>
  <c r="C4564" i="2"/>
  <c r="D4564" i="2" s="1"/>
  <c r="E4564" i="2" s="1"/>
  <c r="A4564" i="2"/>
  <c r="B4564" i="2"/>
  <c r="AL140" i="1" l="1"/>
  <c r="AM140" i="1"/>
  <c r="AS139" i="1"/>
  <c r="AX128" i="1"/>
  <c r="X141" i="1"/>
  <c r="AR141" i="1" s="1"/>
  <c r="AH140" i="1"/>
  <c r="AE140" i="1"/>
  <c r="AO140" i="1"/>
  <c r="AD140" i="1"/>
  <c r="AK140" i="1"/>
  <c r="AN140" i="1"/>
  <c r="AQ140" i="1"/>
  <c r="AP140" i="1"/>
  <c r="AJ140" i="1"/>
  <c r="AI140" i="1"/>
  <c r="AG140" i="1"/>
  <c r="AC140" i="1"/>
  <c r="AW128" i="1"/>
  <c r="F4612" i="2"/>
  <c r="C4588" i="2"/>
  <c r="D4588" i="2" s="1"/>
  <c r="E4588" i="2" s="1"/>
  <c r="B4588" i="2"/>
  <c r="A4588" i="2"/>
  <c r="G18" i="6" l="1"/>
  <c r="I18" i="6" s="1"/>
  <c r="J18" i="6" s="1"/>
  <c r="AL141" i="1"/>
  <c r="AM141" i="1"/>
  <c r="X142" i="1"/>
  <c r="AR142" i="1" s="1"/>
  <c r="AH141" i="1"/>
  <c r="AJ141" i="1"/>
  <c r="AI141" i="1"/>
  <c r="AN141" i="1"/>
  <c r="AQ141" i="1"/>
  <c r="AK141" i="1"/>
  <c r="AP141" i="1"/>
  <c r="AD141" i="1"/>
  <c r="AE141" i="1"/>
  <c r="AG141" i="1"/>
  <c r="AO141" i="1"/>
  <c r="AC141" i="1"/>
  <c r="AS140" i="1"/>
  <c r="F4636" i="2"/>
  <c r="B4612" i="2"/>
  <c r="A4612" i="2"/>
  <c r="C4612" i="2"/>
  <c r="D4612" i="2" s="1"/>
  <c r="E4612" i="2" s="1"/>
  <c r="AL142" i="1" l="1"/>
  <c r="AM142" i="1"/>
  <c r="X143" i="1"/>
  <c r="AR143" i="1" s="1"/>
  <c r="AH142" i="1"/>
  <c r="AK142" i="1"/>
  <c r="AN142" i="1"/>
  <c r="AQ142" i="1"/>
  <c r="AP142" i="1"/>
  <c r="AJ142" i="1"/>
  <c r="AI142" i="1"/>
  <c r="AD142" i="1"/>
  <c r="AG142" i="1"/>
  <c r="AE142" i="1"/>
  <c r="AO142" i="1"/>
  <c r="AC142" i="1"/>
  <c r="AS141" i="1"/>
  <c r="F4660" i="2"/>
  <c r="C4636" i="2"/>
  <c r="D4636" i="2" s="1"/>
  <c r="E4636" i="2" s="1"/>
  <c r="A4636" i="2"/>
  <c r="B4636" i="2"/>
  <c r="AL143" i="1" l="1"/>
  <c r="AM143" i="1"/>
  <c r="AS142" i="1"/>
  <c r="X144" i="1"/>
  <c r="AR144" i="1" s="1"/>
  <c r="AH143" i="1"/>
  <c r="AO143" i="1"/>
  <c r="AE143" i="1"/>
  <c r="AG143" i="1"/>
  <c r="AD143" i="1"/>
  <c r="AP143" i="1"/>
  <c r="AN143" i="1"/>
  <c r="AJ143" i="1"/>
  <c r="AQ143" i="1"/>
  <c r="AK143" i="1"/>
  <c r="AI143" i="1"/>
  <c r="AC143" i="1"/>
  <c r="F4684" i="2"/>
  <c r="C4660" i="2"/>
  <c r="D4660" i="2" s="1"/>
  <c r="E4660" i="2" s="1"/>
  <c r="A4660" i="2"/>
  <c r="B4660" i="2"/>
  <c r="AL144" i="1" l="1"/>
  <c r="AM144" i="1"/>
  <c r="AS143" i="1"/>
  <c r="X145" i="1"/>
  <c r="AR145" i="1" s="1"/>
  <c r="AH144" i="1"/>
  <c r="AI144" i="1"/>
  <c r="AJ144" i="1"/>
  <c r="AP144" i="1"/>
  <c r="AE144" i="1"/>
  <c r="AN144" i="1"/>
  <c r="AO144" i="1"/>
  <c r="AD144" i="1"/>
  <c r="AQ144" i="1"/>
  <c r="AK144" i="1"/>
  <c r="AG144" i="1"/>
  <c r="AC144" i="1"/>
  <c r="F4708" i="2"/>
  <c r="B4684" i="2"/>
  <c r="A4684" i="2"/>
  <c r="C4684" i="2"/>
  <c r="D4684" i="2" s="1"/>
  <c r="E4684" i="2" s="1"/>
  <c r="AL145" i="1" l="1"/>
  <c r="AM145" i="1"/>
  <c r="X146" i="1"/>
  <c r="AR146" i="1" s="1"/>
  <c r="AH145" i="1"/>
  <c r="AJ145" i="1"/>
  <c r="AQ145" i="1"/>
  <c r="AK145" i="1"/>
  <c r="AN145" i="1"/>
  <c r="AI145" i="1"/>
  <c r="AP145" i="1"/>
  <c r="AE145" i="1"/>
  <c r="AC145" i="1"/>
  <c r="AO145" i="1"/>
  <c r="AD145" i="1"/>
  <c r="AG145" i="1"/>
  <c r="AS144" i="1"/>
  <c r="F4732" i="2"/>
  <c r="B4708" i="2"/>
  <c r="A4708" i="2"/>
  <c r="C4708" i="2"/>
  <c r="D4708" i="2" s="1"/>
  <c r="E4708" i="2" s="1"/>
  <c r="AL146" i="1" l="1"/>
  <c r="AM146" i="1"/>
  <c r="AS145" i="1"/>
  <c r="X147" i="1"/>
  <c r="AR147" i="1" s="1"/>
  <c r="AH146" i="1"/>
  <c r="AJ146" i="1"/>
  <c r="AI146" i="1"/>
  <c r="AP146" i="1"/>
  <c r="AQ146" i="1"/>
  <c r="AK146" i="1"/>
  <c r="AN146" i="1"/>
  <c r="AG146" i="1"/>
  <c r="AO146" i="1"/>
  <c r="AD146" i="1"/>
  <c r="AE146" i="1"/>
  <c r="AC146" i="1"/>
  <c r="F4756" i="2"/>
  <c r="A4732" i="2"/>
  <c r="C4732" i="2"/>
  <c r="D4732" i="2" s="1"/>
  <c r="E4732" i="2" s="1"/>
  <c r="B4732" i="2"/>
  <c r="AM147" i="1" l="1"/>
  <c r="AL147" i="1"/>
  <c r="AS146" i="1"/>
  <c r="X148" i="1"/>
  <c r="AR148" i="1" s="1"/>
  <c r="AH147" i="1"/>
  <c r="AD147" i="1"/>
  <c r="AO147" i="1"/>
  <c r="AE147" i="1"/>
  <c r="AQ147" i="1"/>
  <c r="AP147" i="1"/>
  <c r="AJ147" i="1"/>
  <c r="AI147" i="1"/>
  <c r="AN147" i="1"/>
  <c r="AK147" i="1"/>
  <c r="AG147" i="1"/>
  <c r="AC147" i="1"/>
  <c r="F4780" i="2"/>
  <c r="A4756" i="2"/>
  <c r="B4756" i="2"/>
  <c r="C4756" i="2"/>
  <c r="D4756" i="2" s="1"/>
  <c r="E4756" i="2" s="1"/>
  <c r="AL148" i="1" l="1"/>
  <c r="AM148" i="1"/>
  <c r="AS147" i="1"/>
  <c r="X149" i="1"/>
  <c r="AR149" i="1" s="1"/>
  <c r="AH148" i="1"/>
  <c r="AJ148" i="1"/>
  <c r="AK148" i="1"/>
  <c r="AI148" i="1"/>
  <c r="AN148" i="1"/>
  <c r="AP148" i="1"/>
  <c r="AQ148" i="1"/>
  <c r="AG148" i="1"/>
  <c r="AD148" i="1"/>
  <c r="AC148" i="1"/>
  <c r="AE148" i="1"/>
  <c r="AO148" i="1"/>
  <c r="F4804" i="2"/>
  <c r="C4780" i="2"/>
  <c r="D4780" i="2" s="1"/>
  <c r="E4780" i="2" s="1"/>
  <c r="A4780" i="2"/>
  <c r="B4780" i="2"/>
  <c r="AL149" i="1" l="1"/>
  <c r="AM149" i="1"/>
  <c r="AS148" i="1"/>
  <c r="X150" i="1"/>
  <c r="AR150" i="1" s="1"/>
  <c r="AH149" i="1"/>
  <c r="AJ149" i="1"/>
  <c r="AI149" i="1"/>
  <c r="AP149" i="1"/>
  <c r="AN149" i="1"/>
  <c r="AK149" i="1"/>
  <c r="AQ149" i="1"/>
  <c r="AE149" i="1"/>
  <c r="AO149" i="1"/>
  <c r="AD149" i="1"/>
  <c r="AG149" i="1"/>
  <c r="AC149" i="1"/>
  <c r="F4828" i="2"/>
  <c r="C4804" i="2"/>
  <c r="D4804" i="2" s="1"/>
  <c r="E4804" i="2" s="1"/>
  <c r="B4804" i="2"/>
  <c r="A4804" i="2"/>
  <c r="AL150" i="1" l="1"/>
  <c r="AM150" i="1"/>
  <c r="X151" i="1"/>
  <c r="AR151" i="1" s="1"/>
  <c r="AH150" i="1"/>
  <c r="AO150" i="1"/>
  <c r="AE150" i="1"/>
  <c r="AD150" i="1"/>
  <c r="AK150" i="1"/>
  <c r="AQ150" i="1"/>
  <c r="AN150" i="1"/>
  <c r="AP150" i="1"/>
  <c r="AI150" i="1"/>
  <c r="AJ150" i="1"/>
  <c r="AC150" i="1"/>
  <c r="AG150" i="1"/>
  <c r="AS149" i="1"/>
  <c r="F4852" i="2"/>
  <c r="B4828" i="2"/>
  <c r="A4828" i="2"/>
  <c r="C4828" i="2"/>
  <c r="D4828" i="2" s="1"/>
  <c r="E4828" i="2" s="1"/>
  <c r="AL151" i="1" l="1"/>
  <c r="AM151" i="1"/>
  <c r="AS150" i="1"/>
  <c r="X152" i="1"/>
  <c r="AR152" i="1" s="1"/>
  <c r="AH151" i="1"/>
  <c r="AJ151" i="1"/>
  <c r="AG151" i="1"/>
  <c r="AQ151" i="1"/>
  <c r="AE151" i="1"/>
  <c r="E19" i="6" s="1"/>
  <c r="AN151" i="1"/>
  <c r="AD151" i="1"/>
  <c r="D19" i="6" s="1"/>
  <c r="AK151" i="1"/>
  <c r="AI151" i="1"/>
  <c r="AP151" i="1"/>
  <c r="AO151" i="1"/>
  <c r="AC151" i="1"/>
  <c r="C19" i="6" s="1"/>
  <c r="F4876" i="2"/>
  <c r="A4852" i="2"/>
  <c r="C4852" i="2"/>
  <c r="D4852" i="2" s="1"/>
  <c r="E4852" i="2" s="1"/>
  <c r="B4852" i="2"/>
  <c r="AL152" i="1" l="1"/>
  <c r="AM152" i="1"/>
  <c r="AS151" i="1"/>
  <c r="X153" i="1"/>
  <c r="AR153" i="1" s="1"/>
  <c r="AH152" i="1"/>
  <c r="AO152" i="1"/>
  <c r="AE152" i="1"/>
  <c r="AD152" i="1"/>
  <c r="AQ152" i="1"/>
  <c r="AP152" i="1"/>
  <c r="AJ152" i="1"/>
  <c r="AK152" i="1"/>
  <c r="AN152" i="1"/>
  <c r="AI152" i="1"/>
  <c r="AG152" i="1"/>
  <c r="AC152" i="1"/>
  <c r="F4900" i="2"/>
  <c r="A4876" i="2"/>
  <c r="C4876" i="2"/>
  <c r="D4876" i="2" s="1"/>
  <c r="E4876" i="2" s="1"/>
  <c r="B4876" i="2"/>
  <c r="G19" i="6" l="1"/>
  <c r="AL153" i="1"/>
  <c r="AM153" i="1"/>
  <c r="X154" i="1"/>
  <c r="AR154" i="1" s="1"/>
  <c r="AH153" i="1"/>
  <c r="AJ153" i="1"/>
  <c r="AI153" i="1"/>
  <c r="AQ153" i="1"/>
  <c r="AN153" i="1"/>
  <c r="AP153" i="1"/>
  <c r="AK153" i="1"/>
  <c r="AG153" i="1"/>
  <c r="AD153" i="1"/>
  <c r="AO153" i="1"/>
  <c r="AE153" i="1"/>
  <c r="AC153" i="1"/>
  <c r="AS152" i="1"/>
  <c r="F4924" i="2"/>
  <c r="C4900" i="2"/>
  <c r="D4900" i="2" s="1"/>
  <c r="E4900" i="2" s="1"/>
  <c r="A4900" i="2"/>
  <c r="B4900" i="2"/>
  <c r="I19" i="6" l="1"/>
  <c r="J19" i="6" s="1"/>
  <c r="AM154" i="1"/>
  <c r="AL154" i="1"/>
  <c r="AS153" i="1"/>
  <c r="X155" i="1"/>
  <c r="AR155" i="1" s="1"/>
  <c r="AH154" i="1"/>
  <c r="AP154" i="1"/>
  <c r="AI154" i="1"/>
  <c r="AQ154" i="1"/>
  <c r="AN154" i="1"/>
  <c r="AJ154" i="1"/>
  <c r="AK154" i="1"/>
  <c r="AE154" i="1"/>
  <c r="AD154" i="1"/>
  <c r="AG154" i="1"/>
  <c r="AO154" i="1"/>
  <c r="AC154" i="1"/>
  <c r="F4948" i="2"/>
  <c r="A4924" i="2"/>
  <c r="B4924" i="2"/>
  <c r="C4924" i="2"/>
  <c r="D4924" i="2" s="1"/>
  <c r="E4924" i="2" s="1"/>
  <c r="AL155" i="1" l="1"/>
  <c r="AM155" i="1"/>
  <c r="X156" i="1"/>
  <c r="AR156" i="1" s="1"/>
  <c r="AH155" i="1"/>
  <c r="AG155" i="1"/>
  <c r="AD155" i="1"/>
  <c r="AE155" i="1"/>
  <c r="AO155" i="1"/>
  <c r="AP155" i="1"/>
  <c r="AK155" i="1"/>
  <c r="AQ155" i="1"/>
  <c r="AN155" i="1"/>
  <c r="AJ155" i="1"/>
  <c r="AI155" i="1"/>
  <c r="AC155" i="1"/>
  <c r="AS154" i="1"/>
  <c r="F4972" i="2"/>
  <c r="A4948" i="2"/>
  <c r="C4948" i="2"/>
  <c r="D4948" i="2" s="1"/>
  <c r="E4948" i="2" s="1"/>
  <c r="B4948" i="2"/>
  <c r="AM156" i="1" l="1"/>
  <c r="AL156" i="1"/>
  <c r="X157" i="1"/>
  <c r="AR157" i="1" s="1"/>
  <c r="AH156" i="1"/>
  <c r="AI156" i="1"/>
  <c r="AJ156" i="1"/>
  <c r="AO156" i="1"/>
  <c r="AD156" i="1"/>
  <c r="AN156" i="1"/>
  <c r="AE156" i="1"/>
  <c r="AQ156" i="1"/>
  <c r="AK156" i="1"/>
  <c r="AP156" i="1"/>
  <c r="AG156" i="1"/>
  <c r="AC156" i="1"/>
  <c r="AS155" i="1"/>
  <c r="F4996" i="2"/>
  <c r="B4972" i="2"/>
  <c r="A4972" i="2"/>
  <c r="C4972" i="2"/>
  <c r="D4972" i="2" s="1"/>
  <c r="E4972" i="2" s="1"/>
  <c r="AL157" i="1" l="1"/>
  <c r="AM157" i="1"/>
  <c r="X158" i="1"/>
  <c r="AR158" i="1" s="1"/>
  <c r="AH157" i="1"/>
  <c r="AJ157" i="1"/>
  <c r="AN157" i="1"/>
  <c r="AI157" i="1"/>
  <c r="AP157" i="1"/>
  <c r="AK157" i="1"/>
  <c r="AQ157" i="1"/>
  <c r="AE157" i="1"/>
  <c r="AG157" i="1"/>
  <c r="AC157" i="1"/>
  <c r="AD157" i="1"/>
  <c r="AO157" i="1"/>
  <c r="AS156" i="1"/>
  <c r="F5020" i="2"/>
  <c r="C4996" i="2"/>
  <c r="D4996" i="2" s="1"/>
  <c r="E4996" i="2" s="1"/>
  <c r="A4996" i="2"/>
  <c r="B4996" i="2"/>
  <c r="AL158" i="1" l="1"/>
  <c r="AM158" i="1"/>
  <c r="AS157" i="1"/>
  <c r="X159" i="1"/>
  <c r="AR159" i="1" s="1"/>
  <c r="AH158" i="1"/>
  <c r="AJ158" i="1"/>
  <c r="AI158" i="1"/>
  <c r="AQ158" i="1"/>
  <c r="AN158" i="1"/>
  <c r="AK158" i="1"/>
  <c r="AP158" i="1"/>
  <c r="AG158" i="1"/>
  <c r="AO158" i="1"/>
  <c r="AC158" i="1"/>
  <c r="AD158" i="1"/>
  <c r="AE158" i="1"/>
  <c r="F5044" i="2"/>
  <c r="C5020" i="2"/>
  <c r="D5020" i="2" s="1"/>
  <c r="E5020" i="2" s="1"/>
  <c r="B5020" i="2"/>
  <c r="A5020" i="2"/>
  <c r="AL159" i="1" l="1"/>
  <c r="AM159" i="1"/>
  <c r="AS158" i="1"/>
  <c r="X160" i="1"/>
  <c r="AR160" i="1" s="1"/>
  <c r="AH159" i="1"/>
  <c r="AD159" i="1"/>
  <c r="AO159" i="1"/>
  <c r="AE159" i="1"/>
  <c r="AJ159" i="1"/>
  <c r="AI159" i="1"/>
  <c r="AN159" i="1"/>
  <c r="AP159" i="1"/>
  <c r="AQ159" i="1"/>
  <c r="AK159" i="1"/>
  <c r="AG159" i="1"/>
  <c r="AC159" i="1"/>
  <c r="F5068" i="2"/>
  <c r="C5044" i="2"/>
  <c r="D5044" i="2" s="1"/>
  <c r="E5044" i="2" s="1"/>
  <c r="B5044" i="2"/>
  <c r="A5044" i="2"/>
  <c r="AL160" i="1" l="1"/>
  <c r="AM160" i="1"/>
  <c r="X161" i="1"/>
  <c r="AR161" i="1" s="1"/>
  <c r="AH160" i="1"/>
  <c r="AJ160" i="1"/>
  <c r="AQ160" i="1"/>
  <c r="AN160" i="1"/>
  <c r="AI160" i="1"/>
  <c r="AP160" i="1"/>
  <c r="AK160" i="1"/>
  <c r="AD160" i="1"/>
  <c r="AE160" i="1"/>
  <c r="AC160" i="1"/>
  <c r="AO160" i="1"/>
  <c r="AG160" i="1"/>
  <c r="AS159" i="1"/>
  <c r="F5092" i="2"/>
  <c r="A5068" i="2"/>
  <c r="C5068" i="2"/>
  <c r="D5068" i="2" s="1"/>
  <c r="E5068" i="2" s="1"/>
  <c r="B5068" i="2"/>
  <c r="AL161" i="1" l="1"/>
  <c r="AM161" i="1"/>
  <c r="X162" i="1"/>
  <c r="AR162" i="1" s="1"/>
  <c r="AH161" i="1"/>
  <c r="AJ161" i="1"/>
  <c r="AI161" i="1"/>
  <c r="AK161" i="1"/>
  <c r="AN161" i="1"/>
  <c r="AQ161" i="1"/>
  <c r="AP161" i="1"/>
  <c r="AD161" i="1"/>
  <c r="AG161" i="1"/>
  <c r="AE161" i="1"/>
  <c r="AC161" i="1"/>
  <c r="AO161" i="1"/>
  <c r="AS160" i="1"/>
  <c r="F5116" i="2"/>
  <c r="C5092" i="2"/>
  <c r="D5092" i="2" s="1"/>
  <c r="E5092" i="2" s="1"/>
  <c r="A5092" i="2"/>
  <c r="B5092" i="2"/>
  <c r="AM162" i="1" l="1"/>
  <c r="AL162" i="1"/>
  <c r="X163" i="1"/>
  <c r="AR163" i="1" s="1"/>
  <c r="AH162" i="1"/>
  <c r="AE162" i="1"/>
  <c r="AO162" i="1"/>
  <c r="AD162" i="1"/>
  <c r="AK162" i="1"/>
  <c r="AN162" i="1"/>
  <c r="AP162" i="1"/>
  <c r="AQ162" i="1"/>
  <c r="AI162" i="1"/>
  <c r="AJ162" i="1"/>
  <c r="AC162" i="1"/>
  <c r="AG162" i="1"/>
  <c r="AS161" i="1"/>
  <c r="F5140" i="2"/>
  <c r="A5116" i="2"/>
  <c r="C5116" i="2"/>
  <c r="D5116" i="2" s="1"/>
  <c r="E5116" i="2" s="1"/>
  <c r="B5116" i="2"/>
  <c r="AM163" i="1" l="1"/>
  <c r="AL163" i="1"/>
  <c r="AS162" i="1"/>
  <c r="X164" i="1"/>
  <c r="AR164" i="1" s="1"/>
  <c r="AH163" i="1"/>
  <c r="AJ163" i="1"/>
  <c r="AG163" i="1"/>
  <c r="AE163" i="1"/>
  <c r="E20" i="6" s="1"/>
  <c r="AP163" i="1"/>
  <c r="AN163" i="1"/>
  <c r="AK163" i="1"/>
  <c r="AO163" i="1"/>
  <c r="AD163" i="1"/>
  <c r="D20" i="6" s="1"/>
  <c r="AI163" i="1"/>
  <c r="AQ163" i="1"/>
  <c r="AC163" i="1"/>
  <c r="C20" i="6" s="1"/>
  <c r="F5164" i="2"/>
  <c r="A5140" i="2"/>
  <c r="C5140" i="2"/>
  <c r="D5140" i="2" s="1"/>
  <c r="E5140" i="2" s="1"/>
  <c r="B5140" i="2"/>
  <c r="AL164" i="1" l="1"/>
  <c r="AM164" i="1"/>
  <c r="AS163" i="1"/>
  <c r="X165" i="1"/>
  <c r="AR165" i="1" s="1"/>
  <c r="AH164" i="1"/>
  <c r="AE164" i="1"/>
  <c r="AO164" i="1"/>
  <c r="AD164" i="1"/>
  <c r="AQ164" i="1"/>
  <c r="AP164" i="1"/>
  <c r="AN164" i="1"/>
  <c r="AK164" i="1"/>
  <c r="AJ164" i="1"/>
  <c r="AI164" i="1"/>
  <c r="AG164" i="1"/>
  <c r="AC164" i="1"/>
  <c r="F5188" i="2"/>
  <c r="B5164" i="2"/>
  <c r="A5164" i="2"/>
  <c r="C5164" i="2"/>
  <c r="D5164" i="2" s="1"/>
  <c r="E5164" i="2" s="1"/>
  <c r="G20" i="6" l="1"/>
  <c r="AM165" i="1"/>
  <c r="AL165" i="1"/>
  <c r="AS164" i="1"/>
  <c r="X166" i="1"/>
  <c r="AR166" i="1" s="1"/>
  <c r="AH165" i="1"/>
  <c r="AJ165" i="1"/>
  <c r="AI165" i="1"/>
  <c r="AN165" i="1"/>
  <c r="AK165" i="1"/>
  <c r="AP165" i="1"/>
  <c r="AQ165" i="1"/>
  <c r="AG165" i="1"/>
  <c r="AD165" i="1"/>
  <c r="AO165" i="1"/>
  <c r="AE165" i="1"/>
  <c r="AC165" i="1"/>
  <c r="F5212" i="2"/>
  <c r="B5188" i="2"/>
  <c r="A5188" i="2"/>
  <c r="C5188" i="2"/>
  <c r="D5188" i="2" s="1"/>
  <c r="E5188" i="2" s="1"/>
  <c r="I20" i="6" l="1"/>
  <c r="J20" i="6" s="1"/>
  <c r="AL166" i="1"/>
  <c r="AM166" i="1"/>
  <c r="X167" i="1"/>
  <c r="AR167" i="1" s="1"/>
  <c r="AH166" i="1"/>
  <c r="AQ166" i="1"/>
  <c r="AJ166" i="1"/>
  <c r="AP166" i="1"/>
  <c r="AI166" i="1"/>
  <c r="AK166" i="1"/>
  <c r="AN166" i="1"/>
  <c r="AG166" i="1"/>
  <c r="AD166" i="1"/>
  <c r="AE166" i="1"/>
  <c r="AO166" i="1"/>
  <c r="AC166" i="1"/>
  <c r="AS165" i="1"/>
  <c r="F5236" i="2"/>
  <c r="A5212" i="2"/>
  <c r="B5212" i="2"/>
  <c r="C5212" i="2"/>
  <c r="D5212" i="2" s="1"/>
  <c r="E5212" i="2" s="1"/>
  <c r="AL167" i="1" l="1"/>
  <c r="AM167" i="1"/>
  <c r="X168" i="1"/>
  <c r="AR168" i="1" s="1"/>
  <c r="AH167" i="1"/>
  <c r="AG167" i="1"/>
  <c r="AO167" i="1"/>
  <c r="AD167" i="1"/>
  <c r="AE167" i="1"/>
  <c r="AJ167" i="1"/>
  <c r="AP167" i="1"/>
  <c r="AN167" i="1"/>
  <c r="AQ167" i="1"/>
  <c r="AK167" i="1"/>
  <c r="AI167" i="1"/>
  <c r="AC167" i="1"/>
  <c r="AS166" i="1"/>
  <c r="F5260" i="2"/>
  <c r="B5236" i="2"/>
  <c r="A5236" i="2"/>
  <c r="C5236" i="2"/>
  <c r="D5236" i="2" s="1"/>
  <c r="E5236" i="2" s="1"/>
  <c r="AL168" i="1" l="1"/>
  <c r="AM168" i="1"/>
  <c r="AS167" i="1"/>
  <c r="X169" i="1"/>
  <c r="AR169" i="1" s="1"/>
  <c r="AH168" i="1"/>
  <c r="AI168" i="1"/>
  <c r="AJ168" i="1"/>
  <c r="AN168" i="1"/>
  <c r="AP168" i="1"/>
  <c r="AD168" i="1"/>
  <c r="AO168" i="1"/>
  <c r="AK168" i="1"/>
  <c r="AE168" i="1"/>
  <c r="AQ168" i="1"/>
  <c r="AG168" i="1"/>
  <c r="AC168" i="1"/>
  <c r="F5284" i="2"/>
  <c r="A5260" i="2"/>
  <c r="B5260" i="2"/>
  <c r="C5260" i="2"/>
  <c r="D5260" i="2" s="1"/>
  <c r="E5260" i="2" s="1"/>
  <c r="AL169" i="1" l="1"/>
  <c r="AM169" i="1"/>
  <c r="X170" i="1"/>
  <c r="AR170" i="1" s="1"/>
  <c r="AH169" i="1"/>
  <c r="AJ169" i="1"/>
  <c r="AQ169" i="1"/>
  <c r="AN169" i="1"/>
  <c r="AP169" i="1"/>
  <c r="AI169" i="1"/>
  <c r="AK169" i="1"/>
  <c r="AC169" i="1"/>
  <c r="AE169" i="1"/>
  <c r="AD169" i="1"/>
  <c r="AO169" i="1"/>
  <c r="AG169" i="1"/>
  <c r="AS168" i="1"/>
  <c r="F5308" i="2"/>
  <c r="B5284" i="2"/>
  <c r="A5284" i="2"/>
  <c r="C5284" i="2"/>
  <c r="D5284" i="2" s="1"/>
  <c r="E5284" i="2" s="1"/>
  <c r="AM170" i="1" l="1"/>
  <c r="AL170" i="1"/>
  <c r="AS169" i="1"/>
  <c r="X171" i="1"/>
  <c r="AR171" i="1" s="1"/>
  <c r="AH170" i="1"/>
  <c r="AI170" i="1"/>
  <c r="AJ170" i="1"/>
  <c r="AP170" i="1"/>
  <c r="AQ170" i="1"/>
  <c r="AN170" i="1"/>
  <c r="AK170" i="1"/>
  <c r="AG170" i="1"/>
  <c r="AD170" i="1"/>
  <c r="AE170" i="1"/>
  <c r="AC170" i="1"/>
  <c r="AO170" i="1"/>
  <c r="F5332" i="2"/>
  <c r="B5308" i="2"/>
  <c r="A5308" i="2"/>
  <c r="C5308" i="2"/>
  <c r="D5308" i="2" s="1"/>
  <c r="E5308" i="2" s="1"/>
  <c r="AL171" i="1" l="1"/>
  <c r="AM171" i="1"/>
  <c r="AS170" i="1"/>
  <c r="X172" i="1"/>
  <c r="AR172" i="1" s="1"/>
  <c r="AH171" i="1"/>
  <c r="AE171" i="1"/>
  <c r="AO171" i="1"/>
  <c r="AD171" i="1"/>
  <c r="AN171" i="1"/>
  <c r="AQ171" i="1"/>
  <c r="AP171" i="1"/>
  <c r="AJ171" i="1"/>
  <c r="AK171" i="1"/>
  <c r="AI171" i="1"/>
  <c r="AG171" i="1"/>
  <c r="AC171" i="1"/>
  <c r="F5356" i="2"/>
  <c r="A5332" i="2"/>
  <c r="C5332" i="2"/>
  <c r="D5332" i="2" s="1"/>
  <c r="E5332" i="2" s="1"/>
  <c r="B5332" i="2"/>
  <c r="AL172" i="1" l="1"/>
  <c r="AM172" i="1"/>
  <c r="X173" i="1"/>
  <c r="AR173" i="1" s="1"/>
  <c r="AH172" i="1"/>
  <c r="AJ172" i="1"/>
  <c r="AQ172" i="1"/>
  <c r="AK172" i="1"/>
  <c r="AI172" i="1"/>
  <c r="AP172" i="1"/>
  <c r="AN172" i="1"/>
  <c r="AE172" i="1"/>
  <c r="AG172" i="1"/>
  <c r="AO172" i="1"/>
  <c r="AC172" i="1"/>
  <c r="AD172" i="1"/>
  <c r="AS171" i="1"/>
  <c r="F5380" i="2"/>
  <c r="A5356" i="2"/>
  <c r="C5356" i="2"/>
  <c r="D5356" i="2" s="1"/>
  <c r="E5356" i="2" s="1"/>
  <c r="B5356" i="2"/>
  <c r="AL173" i="1" l="1"/>
  <c r="AM173" i="1"/>
  <c r="AS172" i="1"/>
  <c r="X174" i="1"/>
  <c r="AR174" i="1" s="1"/>
  <c r="AH173" i="1"/>
  <c r="AJ173" i="1"/>
  <c r="AI173" i="1"/>
  <c r="AQ173" i="1"/>
  <c r="AP173" i="1"/>
  <c r="AK173" i="1"/>
  <c r="AN173" i="1"/>
  <c r="AD173" i="1"/>
  <c r="AO173" i="1"/>
  <c r="AC173" i="1"/>
  <c r="AE173" i="1"/>
  <c r="AG173" i="1"/>
  <c r="F5404" i="2"/>
  <c r="A5380" i="2"/>
  <c r="C5380" i="2"/>
  <c r="D5380" i="2" s="1"/>
  <c r="E5380" i="2" s="1"/>
  <c r="B5380" i="2"/>
  <c r="AL174" i="1" l="1"/>
  <c r="AM174" i="1"/>
  <c r="AS173" i="1"/>
  <c r="X175" i="1"/>
  <c r="AR175" i="1" s="1"/>
  <c r="AH174" i="1"/>
  <c r="AE174" i="1"/>
  <c r="AO174" i="1"/>
  <c r="AD174" i="1"/>
  <c r="AN174" i="1"/>
  <c r="AQ174" i="1"/>
  <c r="AK174" i="1"/>
  <c r="AP174" i="1"/>
  <c r="AI174" i="1"/>
  <c r="AC174" i="1"/>
  <c r="AJ174" i="1"/>
  <c r="AG174" i="1"/>
  <c r="F5428" i="2"/>
  <c r="B5404" i="2"/>
  <c r="C5404" i="2"/>
  <c r="D5404" i="2" s="1"/>
  <c r="E5404" i="2" s="1"/>
  <c r="A5404" i="2"/>
  <c r="AL175" i="1" l="1"/>
  <c r="AM175" i="1"/>
  <c r="AS174" i="1"/>
  <c r="X176" i="1"/>
  <c r="AR176" i="1" s="1"/>
  <c r="AH175" i="1"/>
  <c r="AJ175" i="1"/>
  <c r="AG175" i="1"/>
  <c r="AI175" i="1"/>
  <c r="AE175" i="1"/>
  <c r="E21" i="6" s="1"/>
  <c r="AK175" i="1"/>
  <c r="AP175" i="1"/>
  <c r="AN175" i="1"/>
  <c r="AD175" i="1"/>
  <c r="D21" i="6" s="1"/>
  <c r="AQ175" i="1"/>
  <c r="AO175" i="1"/>
  <c r="AC175" i="1"/>
  <c r="C21" i="6" s="1"/>
  <c r="F5452" i="2"/>
  <c r="A5428" i="2"/>
  <c r="C5428" i="2"/>
  <c r="D5428" i="2" s="1"/>
  <c r="E5428" i="2" s="1"/>
  <c r="B5428" i="2"/>
  <c r="AM176" i="1" l="1"/>
  <c r="AL176" i="1"/>
  <c r="AS175" i="1"/>
  <c r="X177" i="1"/>
  <c r="AR177" i="1" s="1"/>
  <c r="AH176" i="1"/>
  <c r="AO176" i="1"/>
  <c r="AE176" i="1"/>
  <c r="AD176" i="1"/>
  <c r="AK176" i="1"/>
  <c r="AQ176" i="1"/>
  <c r="AN176" i="1"/>
  <c r="AJ176" i="1"/>
  <c r="AP176" i="1"/>
  <c r="AI176" i="1"/>
  <c r="AG176" i="1"/>
  <c r="AC176" i="1"/>
  <c r="F5476" i="2"/>
  <c r="C5452" i="2"/>
  <c r="D5452" i="2" s="1"/>
  <c r="E5452" i="2" s="1"/>
  <c r="B5452" i="2"/>
  <c r="A5452" i="2"/>
  <c r="G21" i="6" l="1"/>
  <c r="I21" i="6" s="1"/>
  <c r="J21" i="6" s="1"/>
  <c r="AL177" i="1"/>
  <c r="AM177" i="1"/>
  <c r="X178" i="1"/>
  <c r="AR178" i="1" s="1"/>
  <c r="AH177" i="1"/>
  <c r="AJ177" i="1"/>
  <c r="AI177" i="1"/>
  <c r="AN177" i="1"/>
  <c r="AQ177" i="1"/>
  <c r="AK177" i="1"/>
  <c r="AP177" i="1"/>
  <c r="AD177" i="1"/>
  <c r="AG177" i="1"/>
  <c r="AO177" i="1"/>
  <c r="AE177" i="1"/>
  <c r="AC177" i="1"/>
  <c r="AS176" i="1"/>
  <c r="F5500" i="2"/>
  <c r="A5476" i="2"/>
  <c r="C5476" i="2"/>
  <c r="D5476" i="2" s="1"/>
  <c r="E5476" i="2" s="1"/>
  <c r="B5476" i="2"/>
  <c r="AL178" i="1" l="1"/>
  <c r="AM178" i="1"/>
  <c r="AS177" i="1"/>
  <c r="X179" i="1"/>
  <c r="AR179" i="1" s="1"/>
  <c r="AH178" i="1"/>
  <c r="AJ178" i="1"/>
  <c r="AN178" i="1"/>
  <c r="AK178" i="1"/>
  <c r="AI178" i="1"/>
  <c r="AQ178" i="1"/>
  <c r="AP178" i="1"/>
  <c r="AO178" i="1"/>
  <c r="AD178" i="1"/>
  <c r="AE178" i="1"/>
  <c r="AG178" i="1"/>
  <c r="AC178" i="1"/>
  <c r="F5524" i="2"/>
  <c r="C5500" i="2"/>
  <c r="D5500" i="2" s="1"/>
  <c r="E5500" i="2" s="1"/>
  <c r="B5500" i="2"/>
  <c r="A5500" i="2"/>
  <c r="AM179" i="1" l="1"/>
  <c r="AL179" i="1"/>
  <c r="X180" i="1"/>
  <c r="AR180" i="1" s="1"/>
  <c r="AH179" i="1"/>
  <c r="AO179" i="1"/>
  <c r="AG179" i="1"/>
  <c r="AE179" i="1"/>
  <c r="AD179" i="1"/>
  <c r="AJ179" i="1"/>
  <c r="AP179" i="1"/>
  <c r="AK179" i="1"/>
  <c r="AQ179" i="1"/>
  <c r="AN179" i="1"/>
  <c r="AI179" i="1"/>
  <c r="AC179" i="1"/>
  <c r="AS178" i="1"/>
  <c r="F5548" i="2"/>
  <c r="A5524" i="2"/>
  <c r="C5524" i="2"/>
  <c r="D5524" i="2" s="1"/>
  <c r="E5524" i="2" s="1"/>
  <c r="B5524" i="2"/>
  <c r="AL180" i="1" l="1"/>
  <c r="AM180" i="1"/>
  <c r="X181" i="1"/>
  <c r="AR181" i="1" s="1"/>
  <c r="AH180" i="1"/>
  <c r="AJ180" i="1"/>
  <c r="AI180" i="1"/>
  <c r="AN180" i="1"/>
  <c r="AK180" i="1"/>
  <c r="AQ180" i="1"/>
  <c r="AE180" i="1"/>
  <c r="AD180" i="1"/>
  <c r="AO180" i="1"/>
  <c r="AP180" i="1"/>
  <c r="AG180" i="1"/>
  <c r="AC180" i="1"/>
  <c r="AS179" i="1"/>
  <c r="F5572" i="2"/>
  <c r="B5548" i="2"/>
  <c r="A5548" i="2"/>
  <c r="C5548" i="2"/>
  <c r="D5548" i="2" s="1"/>
  <c r="E5548" i="2" s="1"/>
  <c r="AL181" i="1" l="1"/>
  <c r="AM181" i="1"/>
  <c r="X182" i="1"/>
  <c r="AR182" i="1" s="1"/>
  <c r="AH181" i="1"/>
  <c r="AJ181" i="1"/>
  <c r="AQ181" i="1"/>
  <c r="AI181" i="1"/>
  <c r="AP181" i="1"/>
  <c r="AN181" i="1"/>
  <c r="AK181" i="1"/>
  <c r="AD181" i="1"/>
  <c r="AO181" i="1"/>
  <c r="AE181" i="1"/>
  <c r="AC181" i="1"/>
  <c r="AG181" i="1"/>
  <c r="AS180" i="1"/>
  <c r="F5596" i="2"/>
  <c r="B5572" i="2"/>
  <c r="C5572" i="2"/>
  <c r="D5572" i="2" s="1"/>
  <c r="E5572" i="2" s="1"/>
  <c r="A5572" i="2"/>
  <c r="AL182" i="1" l="1"/>
  <c r="AM182" i="1"/>
  <c r="AS181" i="1"/>
  <c r="X183" i="1"/>
  <c r="AR183" i="1" s="1"/>
  <c r="AH182" i="1"/>
  <c r="AJ182" i="1"/>
  <c r="AI182" i="1"/>
  <c r="AK182" i="1"/>
  <c r="AP182" i="1"/>
  <c r="AN182" i="1"/>
  <c r="AQ182" i="1"/>
  <c r="AG182" i="1"/>
  <c r="AC182" i="1"/>
  <c r="AE182" i="1"/>
  <c r="AO182" i="1"/>
  <c r="AD182" i="1"/>
  <c r="F5620" i="2"/>
  <c r="A5596" i="2"/>
  <c r="C5596" i="2"/>
  <c r="D5596" i="2" s="1"/>
  <c r="E5596" i="2" s="1"/>
  <c r="B5596" i="2"/>
  <c r="AL183" i="1" l="1"/>
  <c r="AM183" i="1"/>
  <c r="X184" i="1"/>
  <c r="AR184" i="1" s="1"/>
  <c r="AH183" i="1"/>
  <c r="AE183" i="1"/>
  <c r="AO183" i="1"/>
  <c r="AD183" i="1"/>
  <c r="AI183" i="1"/>
  <c r="AK183" i="1"/>
  <c r="AJ183" i="1"/>
  <c r="AQ183" i="1"/>
  <c r="AN183" i="1"/>
  <c r="AP183" i="1"/>
  <c r="AG183" i="1"/>
  <c r="AC183" i="1"/>
  <c r="AS182" i="1"/>
  <c r="F5644" i="2"/>
  <c r="A5620" i="2"/>
  <c r="C5620" i="2"/>
  <c r="D5620" i="2" s="1"/>
  <c r="E5620" i="2" s="1"/>
  <c r="B5620" i="2"/>
  <c r="AL184" i="1" l="1"/>
  <c r="AM184" i="1"/>
  <c r="AS183" i="1"/>
  <c r="X185" i="1"/>
  <c r="AR185" i="1" s="1"/>
  <c r="AH184" i="1"/>
  <c r="AJ184" i="1"/>
  <c r="AP184" i="1"/>
  <c r="AQ184" i="1"/>
  <c r="AI184" i="1"/>
  <c r="AN184" i="1"/>
  <c r="AK184" i="1"/>
  <c r="AD184" i="1"/>
  <c r="AC184" i="1"/>
  <c r="AO184" i="1"/>
  <c r="AG184" i="1"/>
  <c r="AE184" i="1"/>
  <c r="F5668" i="2"/>
  <c r="A5644" i="2"/>
  <c r="C5644" i="2"/>
  <c r="D5644" i="2" s="1"/>
  <c r="E5644" i="2" s="1"/>
  <c r="B5644" i="2"/>
  <c r="AL185" i="1" l="1"/>
  <c r="AM185" i="1"/>
  <c r="AS184" i="1"/>
  <c r="X186" i="1"/>
  <c r="AR186" i="1" s="1"/>
  <c r="AH185" i="1"/>
  <c r="AJ185" i="1"/>
  <c r="AI185" i="1"/>
  <c r="AK185" i="1"/>
  <c r="AP185" i="1"/>
  <c r="AN185" i="1"/>
  <c r="AQ185" i="1"/>
  <c r="AD185" i="1"/>
  <c r="AO185" i="1"/>
  <c r="AG185" i="1"/>
  <c r="AE185" i="1"/>
  <c r="AC185" i="1"/>
  <c r="F5692" i="2"/>
  <c r="A5668" i="2"/>
  <c r="B5668" i="2"/>
  <c r="C5668" i="2"/>
  <c r="D5668" i="2" s="1"/>
  <c r="E5668" i="2" s="1"/>
  <c r="AL186" i="1" l="1"/>
  <c r="AM186" i="1"/>
  <c r="AS185" i="1"/>
  <c r="X187" i="1"/>
  <c r="AR187" i="1" s="1"/>
  <c r="AH186" i="1"/>
  <c r="AO186" i="1"/>
  <c r="AE186" i="1"/>
  <c r="AD186" i="1"/>
  <c r="AI186" i="1"/>
  <c r="AQ186" i="1"/>
  <c r="AK186" i="1"/>
  <c r="AP186" i="1"/>
  <c r="AN186" i="1"/>
  <c r="AC186" i="1"/>
  <c r="AJ186" i="1"/>
  <c r="AG186" i="1"/>
  <c r="F5716" i="2"/>
  <c r="B5692" i="2"/>
  <c r="C5692" i="2"/>
  <c r="D5692" i="2" s="1"/>
  <c r="E5692" i="2" s="1"/>
  <c r="A5692" i="2"/>
  <c r="AL187" i="1" l="1"/>
  <c r="AM187" i="1"/>
  <c r="AS186" i="1"/>
  <c r="X188" i="1"/>
  <c r="AR188" i="1" s="1"/>
  <c r="AH187" i="1"/>
  <c r="AJ187" i="1"/>
  <c r="AG187" i="1"/>
  <c r="AD187" i="1"/>
  <c r="D22" i="6" s="1"/>
  <c r="AK187" i="1"/>
  <c r="AO187" i="1"/>
  <c r="AP187" i="1"/>
  <c r="AE187" i="1"/>
  <c r="E22" i="6" s="1"/>
  <c r="AQ187" i="1"/>
  <c r="AN187" i="1"/>
  <c r="AI187" i="1"/>
  <c r="AC187" i="1"/>
  <c r="C22" i="6" s="1"/>
  <c r="F5740" i="2"/>
  <c r="C5716" i="2"/>
  <c r="D5716" i="2" s="1"/>
  <c r="E5716" i="2" s="1"/>
  <c r="B5716" i="2"/>
  <c r="A5716" i="2"/>
  <c r="AM188" i="1" l="1"/>
  <c r="AL188" i="1"/>
  <c r="AS187" i="1"/>
  <c r="X189" i="1"/>
  <c r="AR189" i="1" s="1"/>
  <c r="AH188" i="1"/>
  <c r="AO188" i="1"/>
  <c r="AE188" i="1"/>
  <c r="AD188" i="1"/>
  <c r="AK188" i="1"/>
  <c r="AN188" i="1"/>
  <c r="AQ188" i="1"/>
  <c r="AP188" i="1"/>
  <c r="AJ188" i="1"/>
  <c r="AI188" i="1"/>
  <c r="AG188" i="1"/>
  <c r="AC188" i="1"/>
  <c r="F5764" i="2"/>
  <c r="A5740" i="2"/>
  <c r="C5740" i="2"/>
  <c r="D5740" i="2" s="1"/>
  <c r="E5740" i="2" s="1"/>
  <c r="B5740" i="2"/>
  <c r="G22" i="6" l="1"/>
  <c r="AL189" i="1"/>
  <c r="AM189" i="1"/>
  <c r="X190" i="1"/>
  <c r="AR190" i="1" s="1"/>
  <c r="AH189" i="1"/>
  <c r="AJ189" i="1"/>
  <c r="AI189" i="1"/>
  <c r="AN189" i="1"/>
  <c r="AP189" i="1"/>
  <c r="AQ189" i="1"/>
  <c r="AK189" i="1"/>
  <c r="AE189" i="1"/>
  <c r="AD189" i="1"/>
  <c r="AO189" i="1"/>
  <c r="AG189" i="1"/>
  <c r="AC189" i="1"/>
  <c r="AS188" i="1"/>
  <c r="F5788" i="2"/>
  <c r="A5764" i="2"/>
  <c r="C5764" i="2"/>
  <c r="D5764" i="2" s="1"/>
  <c r="E5764" i="2" s="1"/>
  <c r="B5764" i="2"/>
  <c r="I22" i="6" l="1"/>
  <c r="J22" i="6" s="1"/>
  <c r="AL190" i="1"/>
  <c r="AM190" i="1"/>
  <c r="X191" i="1"/>
  <c r="AR191" i="1" s="1"/>
  <c r="AH190" i="1"/>
  <c r="AN190" i="1"/>
  <c r="AP190" i="1"/>
  <c r="AJ190" i="1"/>
  <c r="AK190" i="1"/>
  <c r="AI190" i="1"/>
  <c r="AQ190" i="1"/>
  <c r="AG190" i="1"/>
  <c r="AD190" i="1"/>
  <c r="AO190" i="1"/>
  <c r="AE190" i="1"/>
  <c r="AC190" i="1"/>
  <c r="AS189" i="1"/>
  <c r="F5812" i="2"/>
  <c r="A5788" i="2"/>
  <c r="B5788" i="2"/>
  <c r="C5788" i="2"/>
  <c r="D5788" i="2" s="1"/>
  <c r="E5788" i="2" s="1"/>
  <c r="AL191" i="1" l="1"/>
  <c r="AM191" i="1"/>
  <c r="AS190" i="1"/>
  <c r="X192" i="1"/>
  <c r="AR192" i="1" s="1"/>
  <c r="AH191" i="1"/>
  <c r="AD191" i="1"/>
  <c r="AG191" i="1"/>
  <c r="AO191" i="1"/>
  <c r="AE191" i="1"/>
  <c r="AQ191" i="1"/>
  <c r="AP191" i="1"/>
  <c r="AN191" i="1"/>
  <c r="AJ191" i="1"/>
  <c r="AK191" i="1"/>
  <c r="AI191" i="1"/>
  <c r="AC191" i="1"/>
  <c r="F5836" i="2"/>
  <c r="A5812" i="2"/>
  <c r="B5812" i="2"/>
  <c r="C5812" i="2"/>
  <c r="D5812" i="2" s="1"/>
  <c r="E5812" i="2" s="1"/>
  <c r="AL192" i="1" l="1"/>
  <c r="AM192" i="1"/>
  <c r="AS191" i="1"/>
  <c r="X193" i="1"/>
  <c r="AR193" i="1" s="1"/>
  <c r="AH192" i="1"/>
  <c r="AI192" i="1"/>
  <c r="AJ192" i="1"/>
  <c r="AP192" i="1"/>
  <c r="AE192" i="1"/>
  <c r="AN192" i="1"/>
  <c r="AD192" i="1"/>
  <c r="AQ192" i="1"/>
  <c r="AK192" i="1"/>
  <c r="AO192" i="1"/>
  <c r="AG192" i="1"/>
  <c r="AC192" i="1"/>
  <c r="F5860" i="2"/>
  <c r="B5836" i="2"/>
  <c r="A5836" i="2"/>
  <c r="C5836" i="2"/>
  <c r="D5836" i="2" s="1"/>
  <c r="E5836" i="2" s="1"/>
  <c r="AL193" i="1" l="1"/>
  <c r="AM193" i="1"/>
  <c r="X194" i="1"/>
  <c r="AR194" i="1" s="1"/>
  <c r="AH193" i="1"/>
  <c r="AJ193" i="1"/>
  <c r="AQ193" i="1"/>
  <c r="AI193" i="1"/>
  <c r="AN193" i="1"/>
  <c r="AK193" i="1"/>
  <c r="AP193" i="1"/>
  <c r="AO193" i="1"/>
  <c r="AG193" i="1"/>
  <c r="AC193" i="1"/>
  <c r="AD193" i="1"/>
  <c r="AE193" i="1"/>
  <c r="AS192" i="1"/>
  <c r="F5884" i="2"/>
  <c r="A5860" i="2"/>
  <c r="C5860" i="2"/>
  <c r="D5860" i="2" s="1"/>
  <c r="E5860" i="2" s="1"/>
  <c r="B5860" i="2"/>
  <c r="AL194" i="1" l="1"/>
  <c r="AM194" i="1"/>
  <c r="AS193" i="1"/>
  <c r="X195" i="1"/>
  <c r="AR195" i="1" s="1"/>
  <c r="AH194" i="1"/>
  <c r="AJ194" i="1"/>
  <c r="AI194" i="1"/>
  <c r="AQ194" i="1"/>
  <c r="AK194" i="1"/>
  <c r="AP194" i="1"/>
  <c r="AN194" i="1"/>
  <c r="AG194" i="1"/>
  <c r="AC194" i="1"/>
  <c r="AE194" i="1"/>
  <c r="AO194" i="1"/>
  <c r="AD194" i="1"/>
  <c r="F5908" i="2"/>
  <c r="A5884" i="2"/>
  <c r="C5884" i="2"/>
  <c r="D5884" i="2" s="1"/>
  <c r="E5884" i="2" s="1"/>
  <c r="B5884" i="2"/>
  <c r="AL195" i="1" l="1"/>
  <c r="AM195" i="1"/>
  <c r="AS194" i="1"/>
  <c r="X196" i="1"/>
  <c r="AR196" i="1" s="1"/>
  <c r="AH195" i="1"/>
  <c r="AE195" i="1"/>
  <c r="AD195" i="1"/>
  <c r="AO195" i="1"/>
  <c r="AK195" i="1"/>
  <c r="AJ195" i="1"/>
  <c r="AQ195" i="1"/>
  <c r="AP195" i="1"/>
  <c r="AI195" i="1"/>
  <c r="AN195" i="1"/>
  <c r="AG195" i="1"/>
  <c r="AC195" i="1"/>
  <c r="F5932" i="2"/>
  <c r="C5908" i="2"/>
  <c r="D5908" i="2" s="1"/>
  <c r="E5908" i="2" s="1"/>
  <c r="A5908" i="2"/>
  <c r="B5908" i="2"/>
  <c r="AL196" i="1" l="1"/>
  <c r="AM196" i="1"/>
  <c r="X197" i="1"/>
  <c r="AR197" i="1" s="1"/>
  <c r="AH196" i="1"/>
  <c r="AJ196" i="1"/>
  <c r="AP196" i="1"/>
  <c r="AI196" i="1"/>
  <c r="AQ196" i="1"/>
  <c r="AN196" i="1"/>
  <c r="AK196" i="1"/>
  <c r="AO196" i="1"/>
  <c r="AE196" i="1"/>
  <c r="AC196" i="1"/>
  <c r="AG196" i="1"/>
  <c r="AD196" i="1"/>
  <c r="AS195" i="1"/>
  <c r="F5956" i="2"/>
  <c r="A5932" i="2"/>
  <c r="C5932" i="2"/>
  <c r="D5932" i="2" s="1"/>
  <c r="E5932" i="2" s="1"/>
  <c r="B5932" i="2"/>
  <c r="AL197" i="1" l="1"/>
  <c r="AM197" i="1"/>
  <c r="AS196" i="1"/>
  <c r="X198" i="1"/>
  <c r="AR198" i="1" s="1"/>
  <c r="AH197" i="1"/>
  <c r="AJ197" i="1"/>
  <c r="AI197" i="1"/>
  <c r="AN197" i="1"/>
  <c r="AQ197" i="1"/>
  <c r="AP197" i="1"/>
  <c r="AK197" i="1"/>
  <c r="AO197" i="1"/>
  <c r="AC197" i="1"/>
  <c r="AG197" i="1"/>
  <c r="AD197" i="1"/>
  <c r="AE197" i="1"/>
  <c r="F5980" i="2"/>
  <c r="C5956" i="2"/>
  <c r="D5956" i="2" s="1"/>
  <c r="E5956" i="2" s="1"/>
  <c r="A5956" i="2"/>
  <c r="B5956" i="2"/>
  <c r="AM198" i="1" l="1"/>
  <c r="AL198" i="1"/>
  <c r="AS197" i="1"/>
  <c r="X199" i="1"/>
  <c r="AR199" i="1" s="1"/>
  <c r="AH198" i="1"/>
  <c r="AD198" i="1"/>
  <c r="AO198" i="1"/>
  <c r="AE198" i="1"/>
  <c r="AQ198" i="1"/>
  <c r="AN198" i="1"/>
  <c r="AI198" i="1"/>
  <c r="AP198" i="1"/>
  <c r="AK198" i="1"/>
  <c r="AC198" i="1"/>
  <c r="AJ198" i="1"/>
  <c r="AG198" i="1"/>
  <c r="F6004" i="2"/>
  <c r="A5980" i="2"/>
  <c r="C5980" i="2"/>
  <c r="D5980" i="2" s="1"/>
  <c r="E5980" i="2" s="1"/>
  <c r="B5980" i="2"/>
  <c r="AM199" i="1" l="1"/>
  <c r="AL199" i="1"/>
  <c r="AS198" i="1"/>
  <c r="X200" i="1"/>
  <c r="AR200" i="1" s="1"/>
  <c r="AH199" i="1"/>
  <c r="AJ199" i="1"/>
  <c r="AG199" i="1"/>
  <c r="AQ199" i="1"/>
  <c r="AI199" i="1"/>
  <c r="AD199" i="1"/>
  <c r="D23" i="6" s="1"/>
  <c r="AO199" i="1"/>
  <c r="AN199" i="1"/>
  <c r="AP199" i="1"/>
  <c r="AE199" i="1"/>
  <c r="E23" i="6" s="1"/>
  <c r="AK199" i="1"/>
  <c r="AC199" i="1"/>
  <c r="C23" i="6" s="1"/>
  <c r="F6028" i="2"/>
  <c r="C6004" i="2"/>
  <c r="D6004" i="2" s="1"/>
  <c r="E6004" i="2" s="1"/>
  <c r="A6004" i="2"/>
  <c r="B6004" i="2"/>
  <c r="AL200" i="1" l="1"/>
  <c r="AM200" i="1"/>
  <c r="AS199" i="1"/>
  <c r="X201" i="1"/>
  <c r="AR201" i="1" s="1"/>
  <c r="AH200" i="1"/>
  <c r="AO200" i="1"/>
  <c r="AE200" i="1"/>
  <c r="AD200" i="1"/>
  <c r="AK200" i="1"/>
  <c r="AQ200" i="1"/>
  <c r="AP200" i="1"/>
  <c r="AN200" i="1"/>
  <c r="AJ200" i="1"/>
  <c r="AI200" i="1"/>
  <c r="AG200" i="1"/>
  <c r="AC200" i="1"/>
  <c r="F6052" i="2"/>
  <c r="A6028" i="2"/>
  <c r="C6028" i="2"/>
  <c r="D6028" i="2" s="1"/>
  <c r="E6028" i="2" s="1"/>
  <c r="B6028" i="2"/>
  <c r="G23" i="6" l="1"/>
  <c r="AL201" i="1"/>
  <c r="AM201" i="1"/>
  <c r="X202" i="1"/>
  <c r="AR202" i="1" s="1"/>
  <c r="AH201" i="1"/>
  <c r="AI201" i="1"/>
  <c r="AJ201" i="1"/>
  <c r="AN201" i="1"/>
  <c r="AK201" i="1"/>
  <c r="AQ201" i="1"/>
  <c r="AP201" i="1"/>
  <c r="AD201" i="1"/>
  <c r="AG201" i="1"/>
  <c r="AO201" i="1"/>
  <c r="AE201" i="1"/>
  <c r="AC201" i="1"/>
  <c r="AS200" i="1"/>
  <c r="F6076" i="2"/>
  <c r="C6052" i="2"/>
  <c r="D6052" i="2" s="1"/>
  <c r="E6052" i="2" s="1"/>
  <c r="A6052" i="2"/>
  <c r="B6052" i="2"/>
  <c r="I23" i="6" l="1"/>
  <c r="J23" i="6" s="1"/>
  <c r="AL202" i="1"/>
  <c r="AM202" i="1"/>
  <c r="AS201" i="1"/>
  <c r="X203" i="1"/>
  <c r="AR203" i="1" s="1"/>
  <c r="AH202" i="1"/>
  <c r="AK202" i="1"/>
  <c r="AQ202" i="1"/>
  <c r="AP202" i="1"/>
  <c r="AJ202" i="1"/>
  <c r="AI202" i="1"/>
  <c r="AN202" i="1"/>
  <c r="AD202" i="1"/>
  <c r="AG202" i="1"/>
  <c r="AE202" i="1"/>
  <c r="AO202" i="1"/>
  <c r="AC202" i="1"/>
  <c r="F6100" i="2"/>
  <c r="A6076" i="2"/>
  <c r="C6076" i="2"/>
  <c r="D6076" i="2" s="1"/>
  <c r="E6076" i="2" s="1"/>
  <c r="B6076" i="2"/>
  <c r="AL203" i="1" l="1"/>
  <c r="AM203" i="1"/>
  <c r="X204" i="1"/>
  <c r="AR204" i="1" s="1"/>
  <c r="AH203" i="1"/>
  <c r="AG203" i="1"/>
  <c r="AO203" i="1"/>
  <c r="AD203" i="1"/>
  <c r="AE203" i="1"/>
  <c r="AQ203" i="1"/>
  <c r="AP203" i="1"/>
  <c r="AJ203" i="1"/>
  <c r="AK203" i="1"/>
  <c r="AN203" i="1"/>
  <c r="AI203" i="1"/>
  <c r="AC203" i="1"/>
  <c r="AS202" i="1"/>
  <c r="F6124" i="2"/>
  <c r="C6100" i="2"/>
  <c r="D6100" i="2" s="1"/>
  <c r="E6100" i="2" s="1"/>
  <c r="A6100" i="2"/>
  <c r="B6100" i="2"/>
  <c r="AL204" i="1" l="1"/>
  <c r="AM204" i="1"/>
  <c r="X205" i="1"/>
  <c r="AR205" i="1" s="1"/>
  <c r="AH204" i="1"/>
  <c r="AI204" i="1"/>
  <c r="AJ204" i="1"/>
  <c r="AO204" i="1"/>
  <c r="AP204" i="1"/>
  <c r="AN204" i="1"/>
  <c r="AE204" i="1"/>
  <c r="AQ204" i="1"/>
  <c r="AD204" i="1"/>
  <c r="AK204" i="1"/>
  <c r="AG204" i="1"/>
  <c r="AC204" i="1"/>
  <c r="AS203" i="1"/>
  <c r="F6148" i="2"/>
  <c r="A6124" i="2"/>
  <c r="C6124" i="2"/>
  <c r="D6124" i="2" s="1"/>
  <c r="E6124" i="2" s="1"/>
  <c r="B6124" i="2"/>
  <c r="AM205" i="1" l="1"/>
  <c r="AL205" i="1"/>
  <c r="X206" i="1"/>
  <c r="AR206" i="1" s="1"/>
  <c r="AH205" i="1"/>
  <c r="AJ205" i="1"/>
  <c r="AN205" i="1"/>
  <c r="AK205" i="1"/>
  <c r="AP205" i="1"/>
  <c r="AI205" i="1"/>
  <c r="AQ205" i="1"/>
  <c r="AD205" i="1"/>
  <c r="AC205" i="1"/>
  <c r="AE205" i="1"/>
  <c r="AO205" i="1"/>
  <c r="AG205" i="1"/>
  <c r="AS204" i="1"/>
  <c r="F6172" i="2"/>
  <c r="A6148" i="2"/>
  <c r="C6148" i="2"/>
  <c r="D6148" i="2" s="1"/>
  <c r="E6148" i="2" s="1"/>
  <c r="B6148" i="2"/>
  <c r="AM206" i="1" l="1"/>
  <c r="AL206" i="1"/>
  <c r="AS205" i="1"/>
  <c r="X207" i="1"/>
  <c r="AR207" i="1" s="1"/>
  <c r="AH206" i="1"/>
  <c r="AI206" i="1"/>
  <c r="AJ206" i="1"/>
  <c r="AP206" i="1"/>
  <c r="AQ206" i="1"/>
  <c r="AK206" i="1"/>
  <c r="AN206" i="1"/>
  <c r="AG206" i="1"/>
  <c r="AD206" i="1"/>
  <c r="AC206" i="1"/>
  <c r="AE206" i="1"/>
  <c r="AO206" i="1"/>
  <c r="F6196" i="2"/>
  <c r="C6172" i="2"/>
  <c r="D6172" i="2" s="1"/>
  <c r="E6172" i="2" s="1"/>
  <c r="B6172" i="2"/>
  <c r="A6172" i="2"/>
  <c r="AL207" i="1" l="1"/>
  <c r="AM207" i="1"/>
  <c r="AS206" i="1"/>
  <c r="X208" i="1"/>
  <c r="AR208" i="1" s="1"/>
  <c r="AH207" i="1"/>
  <c r="AD207" i="1"/>
  <c r="AE207" i="1"/>
  <c r="AO207" i="1"/>
  <c r="AQ207" i="1"/>
  <c r="AI207" i="1"/>
  <c r="AK207" i="1"/>
  <c r="AP207" i="1"/>
  <c r="AJ207" i="1"/>
  <c r="AN207" i="1"/>
  <c r="AG207" i="1"/>
  <c r="AC207" i="1"/>
  <c r="F6220" i="2"/>
  <c r="A6196" i="2"/>
  <c r="C6196" i="2"/>
  <c r="D6196" i="2" s="1"/>
  <c r="E6196" i="2" s="1"/>
  <c r="B6196" i="2"/>
  <c r="AM208" i="1" l="1"/>
  <c r="AL208" i="1"/>
  <c r="X209" i="1"/>
  <c r="AR209" i="1" s="1"/>
  <c r="AH208" i="1"/>
  <c r="AJ208" i="1"/>
  <c r="AK208" i="1"/>
  <c r="AI208" i="1"/>
  <c r="AP208" i="1"/>
  <c r="AQ208" i="1"/>
  <c r="AN208" i="1"/>
  <c r="AD208" i="1"/>
  <c r="AC208" i="1"/>
  <c r="AG208" i="1"/>
  <c r="AO208" i="1"/>
  <c r="AE208" i="1"/>
  <c r="AS207" i="1"/>
  <c r="F6244" i="2"/>
  <c r="C6220" i="2"/>
  <c r="D6220" i="2" s="1"/>
  <c r="E6220" i="2" s="1"/>
  <c r="B6220" i="2"/>
  <c r="A6220" i="2"/>
  <c r="AM209" i="1" l="1"/>
  <c r="AL209" i="1"/>
  <c r="AS208" i="1"/>
  <c r="X210" i="1"/>
  <c r="AR210" i="1" s="1"/>
  <c r="AH209" i="1"/>
  <c r="AJ209" i="1"/>
  <c r="AI209" i="1"/>
  <c r="AQ209" i="1"/>
  <c r="AP209" i="1"/>
  <c r="AN209" i="1"/>
  <c r="AK209" i="1"/>
  <c r="AC209" i="1"/>
  <c r="AO209" i="1"/>
  <c r="AD209" i="1"/>
  <c r="AG209" i="1"/>
  <c r="AE209" i="1"/>
  <c r="F6268" i="2"/>
  <c r="A6244" i="2"/>
  <c r="C6244" i="2"/>
  <c r="D6244" i="2" s="1"/>
  <c r="E6244" i="2" s="1"/>
  <c r="B6244" i="2"/>
  <c r="AM210" i="1" l="1"/>
  <c r="AL210" i="1"/>
  <c r="X211" i="1"/>
  <c r="AR211" i="1" s="1"/>
  <c r="AH210" i="1"/>
  <c r="AE210" i="1"/>
  <c r="AO210" i="1"/>
  <c r="AD210" i="1"/>
  <c r="AQ210" i="1"/>
  <c r="AK210" i="1"/>
  <c r="AN210" i="1"/>
  <c r="AP210" i="1"/>
  <c r="AI210" i="1"/>
  <c r="AJ210" i="1"/>
  <c r="AC210" i="1"/>
  <c r="AG210" i="1"/>
  <c r="AS209" i="1"/>
  <c r="F6292" i="2"/>
  <c r="A6268" i="2"/>
  <c r="C6268" i="2"/>
  <c r="D6268" i="2" s="1"/>
  <c r="E6268" i="2" s="1"/>
  <c r="B6268" i="2"/>
  <c r="AL211" i="1" l="1"/>
  <c r="AM211" i="1"/>
  <c r="AS210" i="1"/>
  <c r="X212" i="1"/>
  <c r="AR212" i="1" s="1"/>
  <c r="AH211" i="1"/>
  <c r="AJ211" i="1"/>
  <c r="AG211" i="1"/>
  <c r="AI211" i="1"/>
  <c r="AD211" i="1"/>
  <c r="D24" i="6" s="1"/>
  <c r="AO211" i="1"/>
  <c r="AQ211" i="1"/>
  <c r="AK211" i="1"/>
  <c r="AE211" i="1"/>
  <c r="E24" i="6" s="1"/>
  <c r="AN211" i="1"/>
  <c r="AP211" i="1"/>
  <c r="AC211" i="1"/>
  <c r="C24" i="6" s="1"/>
  <c r="F6316" i="2"/>
  <c r="A6292" i="2"/>
  <c r="C6292" i="2"/>
  <c r="D6292" i="2" s="1"/>
  <c r="E6292" i="2" s="1"/>
  <c r="B6292" i="2"/>
  <c r="AL212" i="1" l="1"/>
  <c r="AM212" i="1"/>
  <c r="AS211" i="1"/>
  <c r="G24" i="6" s="1"/>
  <c r="X213" i="1"/>
  <c r="AR213" i="1" s="1"/>
  <c r="AH212" i="1"/>
  <c r="AO212" i="1"/>
  <c r="AD212" i="1"/>
  <c r="AE212" i="1"/>
  <c r="AK212" i="1"/>
  <c r="AJ212" i="1"/>
  <c r="AQ212" i="1"/>
  <c r="AP212" i="1"/>
  <c r="AN212" i="1"/>
  <c r="AI212" i="1"/>
  <c r="AG212" i="1"/>
  <c r="AC212" i="1"/>
  <c r="F6340" i="2"/>
  <c r="C6316" i="2"/>
  <c r="D6316" i="2" s="1"/>
  <c r="E6316" i="2" s="1"/>
  <c r="B6316" i="2"/>
  <c r="A6316" i="2"/>
  <c r="AM213" i="1" l="1"/>
  <c r="AL213" i="1"/>
  <c r="X214" i="1"/>
  <c r="AR214" i="1" s="1"/>
  <c r="AH213" i="1"/>
  <c r="AI213" i="1"/>
  <c r="AJ213" i="1"/>
  <c r="AN213" i="1"/>
  <c r="AP213" i="1"/>
  <c r="AK213" i="1"/>
  <c r="AQ213" i="1"/>
  <c r="AD213" i="1"/>
  <c r="AE213" i="1"/>
  <c r="AO213" i="1"/>
  <c r="AG213" i="1"/>
  <c r="AC213" i="1"/>
  <c r="AS212" i="1"/>
  <c r="I24" i="6"/>
  <c r="F6364" i="2"/>
  <c r="C6340" i="2"/>
  <c r="D6340" i="2" s="1"/>
  <c r="E6340" i="2" s="1"/>
  <c r="B6340" i="2"/>
  <c r="A6340" i="2"/>
  <c r="AL214" i="1" l="1"/>
  <c r="AM214" i="1"/>
  <c r="AS213" i="1"/>
  <c r="J24" i="6"/>
  <c r="X215" i="1"/>
  <c r="AR215" i="1" s="1"/>
  <c r="AH214" i="1"/>
  <c r="AP214" i="1"/>
  <c r="AJ214" i="1"/>
  <c r="AQ214" i="1"/>
  <c r="AN214" i="1"/>
  <c r="AI214" i="1"/>
  <c r="AK214" i="1"/>
  <c r="AE214" i="1"/>
  <c r="AO214" i="1"/>
  <c r="AG214" i="1"/>
  <c r="AD214" i="1"/>
  <c r="AC214" i="1"/>
  <c r="F6388" i="2"/>
  <c r="A6364" i="2"/>
  <c r="C6364" i="2"/>
  <c r="D6364" i="2" s="1"/>
  <c r="E6364" i="2" s="1"/>
  <c r="B6364" i="2"/>
  <c r="AL215" i="1" l="1"/>
  <c r="AM215" i="1"/>
  <c r="X216" i="1"/>
  <c r="AR216" i="1" s="1"/>
  <c r="AH215" i="1"/>
  <c r="AG215" i="1"/>
  <c r="AO215" i="1"/>
  <c r="AD215" i="1"/>
  <c r="AE215" i="1"/>
  <c r="AP215" i="1"/>
  <c r="AJ215" i="1"/>
  <c r="AQ215" i="1"/>
  <c r="AN215" i="1"/>
  <c r="AK215" i="1"/>
  <c r="AI215" i="1"/>
  <c r="AC215" i="1"/>
  <c r="AS214" i="1"/>
  <c r="F6412" i="2"/>
  <c r="A6388" i="2"/>
  <c r="C6388" i="2"/>
  <c r="D6388" i="2" s="1"/>
  <c r="E6388" i="2" s="1"/>
  <c r="B6388" i="2"/>
  <c r="AM216" i="1" l="1"/>
  <c r="AL216" i="1"/>
  <c r="X217" i="1"/>
  <c r="AR217" i="1" s="1"/>
  <c r="AH216" i="1"/>
  <c r="AJ216" i="1"/>
  <c r="AI216" i="1"/>
  <c r="AQ216" i="1"/>
  <c r="AO216" i="1"/>
  <c r="AN216" i="1"/>
  <c r="AK216" i="1"/>
  <c r="AP216" i="1"/>
  <c r="AE216" i="1"/>
  <c r="AD216" i="1"/>
  <c r="AG216" i="1"/>
  <c r="AC216" i="1"/>
  <c r="AS215" i="1"/>
  <c r="F6436" i="2"/>
  <c r="C6412" i="2"/>
  <c r="D6412" i="2" s="1"/>
  <c r="E6412" i="2" s="1"/>
  <c r="B6412" i="2"/>
  <c r="A6412" i="2"/>
  <c r="AL217" i="1" l="1"/>
  <c r="AM217" i="1"/>
  <c r="X218" i="1"/>
  <c r="AR218" i="1" s="1"/>
  <c r="AH217" i="1"/>
  <c r="AJ217" i="1"/>
  <c r="AI217" i="1"/>
  <c r="AP217" i="1"/>
  <c r="AQ217" i="1"/>
  <c r="AK217" i="1"/>
  <c r="AN217" i="1"/>
  <c r="AG217" i="1"/>
  <c r="AC217" i="1"/>
  <c r="AO217" i="1"/>
  <c r="AD217" i="1"/>
  <c r="AE217" i="1"/>
  <c r="AS216" i="1"/>
  <c r="F6460" i="2"/>
  <c r="C6436" i="2"/>
  <c r="D6436" i="2" s="1"/>
  <c r="E6436" i="2" s="1"/>
  <c r="B6436" i="2"/>
  <c r="A6436" i="2"/>
  <c r="AM218" i="1" l="1"/>
  <c r="AL218" i="1"/>
  <c r="AS217" i="1"/>
  <c r="X219" i="1"/>
  <c r="AR219" i="1" s="1"/>
  <c r="AH218" i="1"/>
  <c r="AJ218" i="1"/>
  <c r="AI218" i="1"/>
  <c r="AQ218" i="1"/>
  <c r="AK218" i="1"/>
  <c r="AN218" i="1"/>
  <c r="AP218" i="1"/>
  <c r="AG218" i="1"/>
  <c r="AO218" i="1"/>
  <c r="AC218" i="1"/>
  <c r="AD218" i="1"/>
  <c r="AE218" i="1"/>
  <c r="F6484" i="2"/>
  <c r="A6460" i="2"/>
  <c r="C6460" i="2"/>
  <c r="D6460" i="2" s="1"/>
  <c r="E6460" i="2" s="1"/>
  <c r="B6460" i="2"/>
  <c r="AM219" i="1" l="1"/>
  <c r="AL219" i="1"/>
  <c r="X220" i="1"/>
  <c r="AR220" i="1" s="1"/>
  <c r="AH219" i="1"/>
  <c r="AD219" i="1"/>
  <c r="AO219" i="1"/>
  <c r="AE219" i="1"/>
  <c r="AQ219" i="1"/>
  <c r="AP219" i="1"/>
  <c r="AK219" i="1"/>
  <c r="AJ219" i="1"/>
  <c r="AN219" i="1"/>
  <c r="AI219" i="1"/>
  <c r="AG219" i="1"/>
  <c r="AC219" i="1"/>
  <c r="AS218" i="1"/>
  <c r="F6508" i="2"/>
  <c r="A6484" i="2"/>
  <c r="C6484" i="2"/>
  <c r="D6484" i="2" s="1"/>
  <c r="E6484" i="2" s="1"/>
  <c r="B6484" i="2"/>
  <c r="AM220" i="1" l="1"/>
  <c r="AL220" i="1"/>
  <c r="AS219" i="1"/>
  <c r="X221" i="1"/>
  <c r="AR221" i="1" s="1"/>
  <c r="AH220" i="1"/>
  <c r="AJ220" i="1"/>
  <c r="AQ220" i="1"/>
  <c r="AN220" i="1"/>
  <c r="AK220" i="1"/>
  <c r="AI220" i="1"/>
  <c r="AP220" i="1"/>
  <c r="AC220" i="1"/>
  <c r="AD220" i="1"/>
  <c r="AE220" i="1"/>
  <c r="AG220" i="1"/>
  <c r="AO220" i="1"/>
  <c r="F6532" i="2"/>
  <c r="C6508" i="2"/>
  <c r="D6508" i="2" s="1"/>
  <c r="E6508" i="2" s="1"/>
  <c r="B6508" i="2"/>
  <c r="A6508" i="2"/>
  <c r="AL221" i="1" l="1"/>
  <c r="AM221" i="1"/>
  <c r="X222" i="1"/>
  <c r="AR222" i="1" s="1"/>
  <c r="AH221" i="1"/>
  <c r="AJ221" i="1"/>
  <c r="AI221" i="1"/>
  <c r="AQ221" i="1"/>
  <c r="AN221" i="1"/>
  <c r="AP221" i="1"/>
  <c r="AK221" i="1"/>
  <c r="AG221" i="1"/>
  <c r="AE221" i="1"/>
  <c r="AD221" i="1"/>
  <c r="AC221" i="1"/>
  <c r="AO221" i="1"/>
  <c r="AS220" i="1"/>
  <c r="F6556" i="2"/>
  <c r="C6532" i="2"/>
  <c r="D6532" i="2" s="1"/>
  <c r="E6532" i="2" s="1"/>
  <c r="B6532" i="2"/>
  <c r="A6532" i="2"/>
  <c r="AL222" i="1" l="1"/>
  <c r="AM222" i="1"/>
  <c r="X223" i="1"/>
  <c r="AR223" i="1" s="1"/>
  <c r="AH222" i="1"/>
  <c r="AO222" i="1"/>
  <c r="AD222" i="1"/>
  <c r="AE222" i="1"/>
  <c r="AK222" i="1"/>
  <c r="AQ222" i="1"/>
  <c r="AN222" i="1"/>
  <c r="AP222" i="1"/>
  <c r="AI222" i="1"/>
  <c r="AJ222" i="1"/>
  <c r="AC222" i="1"/>
  <c r="AG222" i="1"/>
  <c r="AS221" i="1"/>
  <c r="F6580" i="2"/>
  <c r="A6556" i="2"/>
  <c r="C6556" i="2"/>
  <c r="D6556" i="2" s="1"/>
  <c r="E6556" i="2" s="1"/>
  <c r="B6556" i="2"/>
  <c r="AL223" i="1" l="1"/>
  <c r="AM223" i="1"/>
  <c r="AS222" i="1"/>
  <c r="X224" i="1"/>
  <c r="AR224" i="1" s="1"/>
  <c r="AH223" i="1"/>
  <c r="AJ223" i="1"/>
  <c r="AG223" i="1"/>
  <c r="AD223" i="1"/>
  <c r="D25" i="6" s="1"/>
  <c r="AO223" i="1"/>
  <c r="AK223" i="1"/>
  <c r="AP223" i="1"/>
  <c r="AI223" i="1"/>
  <c r="AN223" i="1"/>
  <c r="AE223" i="1"/>
  <c r="E25" i="6" s="1"/>
  <c r="AQ223" i="1"/>
  <c r="AC223" i="1"/>
  <c r="C25" i="6" s="1"/>
  <c r="F6604" i="2"/>
  <c r="A6580" i="2"/>
  <c r="C6580" i="2"/>
  <c r="D6580" i="2" s="1"/>
  <c r="E6580" i="2" s="1"/>
  <c r="B6580" i="2"/>
  <c r="AL224" i="1" l="1"/>
  <c r="AM224" i="1"/>
  <c r="AS223" i="1"/>
  <c r="G25" i="6" s="1"/>
  <c r="I25" i="6" s="1"/>
  <c r="J25" i="6" s="1"/>
  <c r="X225" i="1"/>
  <c r="AR225" i="1" s="1"/>
  <c r="AH224" i="1"/>
  <c r="AO224" i="1"/>
  <c r="AD224" i="1"/>
  <c r="AE224" i="1"/>
  <c r="AJ224" i="1"/>
  <c r="AQ224" i="1"/>
  <c r="AK224" i="1"/>
  <c r="AI224" i="1"/>
  <c r="AN224" i="1"/>
  <c r="AP224" i="1"/>
  <c r="AC224" i="1"/>
  <c r="AG224" i="1"/>
  <c r="F6628" i="2"/>
  <c r="C6604" i="2"/>
  <c r="D6604" i="2" s="1"/>
  <c r="E6604" i="2" s="1"/>
  <c r="B6604" i="2"/>
  <c r="A6604" i="2"/>
  <c r="AL225" i="1" l="1"/>
  <c r="AM225" i="1"/>
  <c r="AS224" i="1"/>
  <c r="X226" i="1"/>
  <c r="AR226" i="1" s="1"/>
  <c r="AH225" i="1"/>
  <c r="AI225" i="1"/>
  <c r="AJ225" i="1"/>
  <c r="AO225" i="1"/>
  <c r="AN225" i="1"/>
  <c r="AE225" i="1"/>
  <c r="AC225" i="1"/>
  <c r="AQ225" i="1"/>
  <c r="AP225" i="1"/>
  <c r="AD225" i="1"/>
  <c r="AK225" i="1"/>
  <c r="AG225" i="1"/>
  <c r="F6652" i="2"/>
  <c r="C6628" i="2"/>
  <c r="D6628" i="2" s="1"/>
  <c r="E6628" i="2" s="1"/>
  <c r="B6628" i="2"/>
  <c r="A6628" i="2"/>
  <c r="AM226" i="1" l="1"/>
  <c r="AL226" i="1"/>
  <c r="AS225" i="1"/>
  <c r="X227" i="1"/>
  <c r="AR227" i="1" s="1"/>
  <c r="AH226" i="1"/>
  <c r="AJ226" i="1"/>
  <c r="AI226" i="1"/>
  <c r="AP226" i="1"/>
  <c r="AD226" i="1"/>
  <c r="AE226" i="1"/>
  <c r="AN226" i="1"/>
  <c r="AO226" i="1"/>
  <c r="AQ226" i="1"/>
  <c r="AK226" i="1"/>
  <c r="AG226" i="1"/>
  <c r="AC226" i="1"/>
  <c r="F6676" i="2"/>
  <c r="A6652" i="2"/>
  <c r="C6652" i="2"/>
  <c r="D6652" i="2" s="1"/>
  <c r="E6652" i="2" s="1"/>
  <c r="B6652" i="2"/>
  <c r="AL227" i="1" l="1"/>
  <c r="AM227" i="1"/>
  <c r="X228" i="1"/>
  <c r="AR228" i="1" s="1"/>
  <c r="AH227" i="1"/>
  <c r="AO227" i="1"/>
  <c r="AD227" i="1"/>
  <c r="AE227" i="1"/>
  <c r="AJ227" i="1"/>
  <c r="AG227" i="1"/>
  <c r="AP227" i="1"/>
  <c r="AI227" i="1"/>
  <c r="AK227" i="1"/>
  <c r="AN227" i="1"/>
  <c r="AQ227" i="1"/>
  <c r="AC227" i="1"/>
  <c r="AS226" i="1"/>
  <c r="F6700" i="2"/>
  <c r="A6676" i="2"/>
  <c r="C6676" i="2"/>
  <c r="D6676" i="2" s="1"/>
  <c r="E6676" i="2" s="1"/>
  <c r="B6676" i="2"/>
  <c r="AM228" i="1" l="1"/>
  <c r="AL228" i="1"/>
  <c r="X229" i="1"/>
  <c r="AR229" i="1" s="1"/>
  <c r="AH228" i="1"/>
  <c r="AI228" i="1"/>
  <c r="AJ228" i="1"/>
  <c r="AO228" i="1"/>
  <c r="AD228" i="1"/>
  <c r="AE228" i="1"/>
  <c r="AK228" i="1"/>
  <c r="AQ228" i="1"/>
  <c r="AP228" i="1"/>
  <c r="AN228" i="1"/>
  <c r="AC228" i="1"/>
  <c r="AG228" i="1"/>
  <c r="AS227" i="1"/>
  <c r="F6724" i="2"/>
  <c r="C6700" i="2"/>
  <c r="D6700" i="2" s="1"/>
  <c r="E6700" i="2" s="1"/>
  <c r="B6700" i="2"/>
  <c r="A6700" i="2"/>
  <c r="AL229" i="1" l="1"/>
  <c r="AM229" i="1"/>
  <c r="AS228" i="1"/>
  <c r="X230" i="1"/>
  <c r="AR230" i="1" s="1"/>
  <c r="AH229" i="1"/>
  <c r="AJ229" i="1"/>
  <c r="AI229" i="1"/>
  <c r="AQ229" i="1"/>
  <c r="AN229" i="1"/>
  <c r="AP229" i="1"/>
  <c r="AK229" i="1"/>
  <c r="AE229" i="1"/>
  <c r="AD229" i="1"/>
  <c r="AC229" i="1"/>
  <c r="AO229" i="1"/>
  <c r="AG229" i="1"/>
  <c r="F6748" i="2"/>
  <c r="C6724" i="2"/>
  <c r="D6724" i="2" s="1"/>
  <c r="E6724" i="2" s="1"/>
  <c r="B6724" i="2"/>
  <c r="A6724" i="2"/>
  <c r="AM230" i="1" l="1"/>
  <c r="AL230" i="1"/>
  <c r="X231" i="1"/>
  <c r="AR231" i="1" s="1"/>
  <c r="AH230" i="1"/>
  <c r="AJ230" i="1"/>
  <c r="AI230" i="1"/>
  <c r="AQ230" i="1"/>
  <c r="AN230" i="1"/>
  <c r="AK230" i="1"/>
  <c r="AP230" i="1"/>
  <c r="AE230" i="1"/>
  <c r="AO230" i="1"/>
  <c r="AC230" i="1"/>
  <c r="AG230" i="1"/>
  <c r="AD230" i="1"/>
  <c r="AS229" i="1"/>
  <c r="F6772" i="2"/>
  <c r="A6748" i="2"/>
  <c r="C6748" i="2"/>
  <c r="D6748" i="2" s="1"/>
  <c r="E6748" i="2" s="1"/>
  <c r="B6748" i="2"/>
  <c r="AM231" i="1" l="1"/>
  <c r="AL231" i="1"/>
  <c r="AS230" i="1"/>
  <c r="X232" i="1"/>
  <c r="AR232" i="1" s="1"/>
  <c r="AH231" i="1"/>
  <c r="AD231" i="1"/>
  <c r="AO231" i="1"/>
  <c r="AE231" i="1"/>
  <c r="AJ231" i="1"/>
  <c r="AI231" i="1"/>
  <c r="AP231" i="1"/>
  <c r="AQ231" i="1"/>
  <c r="AK231" i="1"/>
  <c r="AN231" i="1"/>
  <c r="AG231" i="1"/>
  <c r="AC231" i="1"/>
  <c r="F6796" i="2"/>
  <c r="A6772" i="2"/>
  <c r="C6772" i="2"/>
  <c r="D6772" i="2" s="1"/>
  <c r="E6772" i="2" s="1"/>
  <c r="B6772" i="2"/>
  <c r="AL232" i="1" l="1"/>
  <c r="AM232" i="1"/>
  <c r="X233" i="1"/>
  <c r="AR233" i="1" s="1"/>
  <c r="AH232" i="1"/>
  <c r="AJ232" i="1"/>
  <c r="AI232" i="1"/>
  <c r="AE232" i="1"/>
  <c r="AN232" i="1"/>
  <c r="AC232" i="1"/>
  <c r="AD232" i="1"/>
  <c r="AP232" i="1"/>
  <c r="AQ232" i="1"/>
  <c r="AK232" i="1"/>
  <c r="AO232" i="1"/>
  <c r="AG232" i="1"/>
  <c r="AS231" i="1"/>
  <c r="F6820" i="2"/>
  <c r="C6796" i="2"/>
  <c r="D6796" i="2" s="1"/>
  <c r="E6796" i="2" s="1"/>
  <c r="B6796" i="2"/>
  <c r="A6796" i="2"/>
  <c r="AM233" i="1" l="1"/>
  <c r="AL233" i="1"/>
  <c r="AS232" i="1"/>
  <c r="X234" i="1"/>
  <c r="AR234" i="1" s="1"/>
  <c r="AH233" i="1"/>
  <c r="AJ233" i="1"/>
  <c r="AI233" i="1"/>
  <c r="AC233" i="1"/>
  <c r="AQ233" i="1"/>
  <c r="AO233" i="1"/>
  <c r="AD233" i="1"/>
  <c r="AE233" i="1"/>
  <c r="AK233" i="1"/>
  <c r="AN233" i="1"/>
  <c r="AP233" i="1"/>
  <c r="AG233" i="1"/>
  <c r="F6844" i="2"/>
  <c r="C6820" i="2"/>
  <c r="D6820" i="2" s="1"/>
  <c r="E6820" i="2" s="1"/>
  <c r="B6820" i="2"/>
  <c r="A6820" i="2"/>
  <c r="AM234" i="1" l="1"/>
  <c r="AL234" i="1"/>
  <c r="X235" i="1"/>
  <c r="AR235" i="1" s="1"/>
  <c r="AH234" i="1"/>
  <c r="AD234" i="1"/>
  <c r="AO234" i="1"/>
  <c r="AE234" i="1"/>
  <c r="AI234" i="1"/>
  <c r="AC234" i="1"/>
  <c r="AK234" i="1"/>
  <c r="AJ234" i="1"/>
  <c r="AP234" i="1"/>
  <c r="AN234" i="1"/>
  <c r="AQ234" i="1"/>
  <c r="AG234" i="1"/>
  <c r="AS233" i="1"/>
  <c r="F6868" i="2"/>
  <c r="A6844" i="2"/>
  <c r="C6844" i="2"/>
  <c r="D6844" i="2" s="1"/>
  <c r="E6844" i="2" s="1"/>
  <c r="B6844" i="2"/>
  <c r="X236" i="1" l="1"/>
  <c r="AR236" i="1" s="1"/>
  <c r="AM235" i="1"/>
  <c r="AL235" i="1"/>
  <c r="AS234" i="1"/>
  <c r="AH235" i="1"/>
  <c r="AJ235" i="1"/>
  <c r="AG235" i="1"/>
  <c r="AD235" i="1"/>
  <c r="D26" i="6" s="1"/>
  <c r="AO235" i="1"/>
  <c r="AE235" i="1"/>
  <c r="E26" i="6" s="1"/>
  <c r="AN235" i="1"/>
  <c r="AC235" i="1"/>
  <c r="C26" i="6" s="1"/>
  <c r="AP235" i="1"/>
  <c r="AI235" i="1"/>
  <c r="AK235" i="1"/>
  <c r="AQ235" i="1"/>
  <c r="F6892" i="2"/>
  <c r="A6868" i="2"/>
  <c r="C6868" i="2"/>
  <c r="D6868" i="2" s="1"/>
  <c r="E6868" i="2" s="1"/>
  <c r="B6868" i="2"/>
  <c r="X237" i="1" l="1"/>
  <c r="AR237" i="1" s="1"/>
  <c r="AI236" i="1"/>
  <c r="AJ236" i="1"/>
  <c r="AH236" i="1"/>
  <c r="AE236" i="1"/>
  <c r="AO236" i="1"/>
  <c r="AD236" i="1"/>
  <c r="AQ236" i="1"/>
  <c r="AM236" i="1"/>
  <c r="AL236" i="1"/>
  <c r="AK236" i="1"/>
  <c r="AP236" i="1"/>
  <c r="AN236" i="1"/>
  <c r="AG236" i="1"/>
  <c r="AC236" i="1"/>
  <c r="AS235" i="1"/>
  <c r="G26" i="6" s="1"/>
  <c r="F6916" i="2"/>
  <c r="C6892" i="2"/>
  <c r="D6892" i="2" s="1"/>
  <c r="E6892" i="2" s="1"/>
  <c r="B6892" i="2"/>
  <c r="A6892" i="2"/>
  <c r="AS236" i="1" l="1"/>
  <c r="X238" i="1"/>
  <c r="AR238" i="1" s="1"/>
  <c r="AJ237" i="1"/>
  <c r="AI237" i="1"/>
  <c r="AH237" i="1"/>
  <c r="AQ237" i="1"/>
  <c r="AG237" i="1"/>
  <c r="AP237" i="1"/>
  <c r="AM237" i="1"/>
  <c r="AL237" i="1"/>
  <c r="AK237" i="1"/>
  <c r="AN237" i="1"/>
  <c r="AE237" i="1"/>
  <c r="AO237" i="1"/>
  <c r="AD237" i="1"/>
  <c r="AC237" i="1"/>
  <c r="I26" i="6"/>
  <c r="F6940" i="2"/>
  <c r="C6916" i="2"/>
  <c r="D6916" i="2" s="1"/>
  <c r="E6916" i="2" s="1"/>
  <c r="B6916" i="2"/>
  <c r="A6916" i="2"/>
  <c r="X239" i="1" l="1"/>
  <c r="AR239" i="1" s="1"/>
  <c r="AI238" i="1"/>
  <c r="AJ238" i="1"/>
  <c r="AH238" i="1"/>
  <c r="AN238" i="1"/>
  <c r="AP238" i="1"/>
  <c r="AQ238" i="1"/>
  <c r="AM238" i="1"/>
  <c r="AG238" i="1"/>
  <c r="AL238" i="1"/>
  <c r="AK238" i="1"/>
  <c r="AO238" i="1"/>
  <c r="AE238" i="1"/>
  <c r="AD238" i="1"/>
  <c r="AC238" i="1"/>
  <c r="AS237" i="1"/>
  <c r="J26" i="6"/>
  <c r="F6964" i="2"/>
  <c r="A6940" i="2"/>
  <c r="C6940" i="2"/>
  <c r="D6940" i="2" s="1"/>
  <c r="E6940" i="2" s="1"/>
  <c r="B6940" i="2"/>
  <c r="AS238" i="1" l="1"/>
  <c r="X240" i="1"/>
  <c r="AR240" i="1" s="1"/>
  <c r="AI239" i="1"/>
  <c r="AJ239" i="1"/>
  <c r="AH239" i="1"/>
  <c r="AG239" i="1"/>
  <c r="AO239" i="1"/>
  <c r="AE239" i="1"/>
  <c r="AD239" i="1"/>
  <c r="AQ239" i="1"/>
  <c r="AP239" i="1"/>
  <c r="AK239" i="1"/>
  <c r="AL239" i="1"/>
  <c r="AM239" i="1"/>
  <c r="AN239" i="1"/>
  <c r="AC239" i="1"/>
  <c r="F6988" i="2"/>
  <c r="A6964" i="2"/>
  <c r="B6964" i="2"/>
  <c r="C6964" i="2"/>
  <c r="D6964" i="2" s="1"/>
  <c r="E6964" i="2" s="1"/>
  <c r="AS239" i="1" l="1"/>
  <c r="X241" i="1"/>
  <c r="AR241" i="1" s="1"/>
  <c r="AI240" i="1"/>
  <c r="AJ240" i="1"/>
  <c r="AH240" i="1"/>
  <c r="AD240" i="1"/>
  <c r="AL240" i="1"/>
  <c r="AP240" i="1"/>
  <c r="AM240" i="1"/>
  <c r="AG240" i="1"/>
  <c r="AN240" i="1"/>
  <c r="AO240" i="1"/>
  <c r="AK240" i="1"/>
  <c r="AQ240" i="1"/>
  <c r="AE240" i="1"/>
  <c r="AC240" i="1"/>
  <c r="F7012" i="2"/>
  <c r="A6988" i="2"/>
  <c r="C6988" i="2"/>
  <c r="D6988" i="2" s="1"/>
  <c r="E6988" i="2" s="1"/>
  <c r="B6988" i="2"/>
  <c r="AS240" i="1" l="1"/>
  <c r="AH241" i="1"/>
  <c r="X242" i="1"/>
  <c r="AR242" i="1" s="1"/>
  <c r="AI241" i="1"/>
  <c r="AJ241" i="1"/>
  <c r="AK241" i="1"/>
  <c r="AM241" i="1"/>
  <c r="AN241" i="1"/>
  <c r="AP241" i="1"/>
  <c r="AL241" i="1"/>
  <c r="AQ241" i="1"/>
  <c r="AG241" i="1"/>
  <c r="AD241" i="1"/>
  <c r="AO241" i="1"/>
  <c r="AE241" i="1"/>
  <c r="AC241" i="1"/>
  <c r="F7036" i="2"/>
  <c r="A7012" i="2"/>
  <c r="B7012" i="2"/>
  <c r="C7012" i="2"/>
  <c r="D7012" i="2" s="1"/>
  <c r="E7012" i="2" s="1"/>
  <c r="AS241" i="1" l="1"/>
  <c r="X243" i="1"/>
  <c r="AR243" i="1" s="1"/>
  <c r="AI242" i="1"/>
  <c r="AJ242" i="1"/>
  <c r="AH242" i="1"/>
  <c r="AQ242" i="1"/>
  <c r="AK242" i="1"/>
  <c r="AN242" i="1"/>
  <c r="AL242" i="1"/>
  <c r="AP242" i="1"/>
  <c r="AM242" i="1"/>
  <c r="AG242" i="1"/>
  <c r="AE242" i="1"/>
  <c r="AC242" i="1"/>
  <c r="AO242" i="1"/>
  <c r="AD242" i="1"/>
  <c r="F7060" i="2"/>
  <c r="C7036" i="2"/>
  <c r="D7036" i="2" s="1"/>
  <c r="E7036" i="2" s="1"/>
  <c r="B7036" i="2"/>
  <c r="A7036" i="2"/>
  <c r="AJ243" i="1" l="1"/>
  <c r="X244" i="1"/>
  <c r="AR244" i="1" s="1"/>
  <c r="AI243" i="1"/>
  <c r="AH243" i="1"/>
  <c r="AD243" i="1"/>
  <c r="AE243" i="1"/>
  <c r="AO243" i="1"/>
  <c r="AQ243" i="1"/>
  <c r="AN243" i="1"/>
  <c r="AP243" i="1"/>
  <c r="AL243" i="1"/>
  <c r="AM243" i="1"/>
  <c r="AG243" i="1"/>
  <c r="AK243" i="1"/>
  <c r="AC243" i="1"/>
  <c r="AS242" i="1"/>
  <c r="F7084" i="2"/>
  <c r="B7060" i="2"/>
  <c r="A7060" i="2"/>
  <c r="C7060" i="2"/>
  <c r="D7060" i="2" s="1"/>
  <c r="E7060" i="2" s="1"/>
  <c r="AS243" i="1" l="1"/>
  <c r="AJ244" i="1"/>
  <c r="AH244" i="1"/>
  <c r="X245" i="1"/>
  <c r="AR245" i="1" s="1"/>
  <c r="AI244" i="1"/>
  <c r="AG244" i="1"/>
  <c r="AP244" i="1"/>
  <c r="AL244" i="1"/>
  <c r="AK244" i="1"/>
  <c r="AM244" i="1"/>
  <c r="AN244" i="1"/>
  <c r="AQ244" i="1"/>
  <c r="AE244" i="1"/>
  <c r="AO244" i="1"/>
  <c r="AC244" i="1"/>
  <c r="AD244" i="1"/>
  <c r="F7108" i="2"/>
  <c r="A7084" i="2"/>
  <c r="B7084" i="2"/>
  <c r="C7084" i="2"/>
  <c r="D7084" i="2" s="1"/>
  <c r="E7084" i="2" s="1"/>
  <c r="AS244" i="1" l="1"/>
  <c r="AH245" i="1"/>
  <c r="AI245" i="1"/>
  <c r="AJ245" i="1"/>
  <c r="X246" i="1"/>
  <c r="AR246" i="1" s="1"/>
  <c r="AL245" i="1"/>
  <c r="AM245" i="1"/>
  <c r="AG245" i="1"/>
  <c r="AQ245" i="1"/>
  <c r="AK245" i="1"/>
  <c r="AN245" i="1"/>
  <c r="AP245" i="1"/>
  <c r="AO245" i="1"/>
  <c r="AE245" i="1"/>
  <c r="AC245" i="1"/>
  <c r="AD245" i="1"/>
  <c r="F7132" i="2"/>
  <c r="A7108" i="2"/>
  <c r="B7108" i="2"/>
  <c r="C7108" i="2"/>
  <c r="D7108" i="2" s="1"/>
  <c r="E7108" i="2" s="1"/>
  <c r="AS245" i="1" l="1"/>
  <c r="X247" i="1"/>
  <c r="AR247" i="1" s="1"/>
  <c r="AJ246" i="1"/>
  <c r="AH246" i="1"/>
  <c r="AI246" i="1"/>
  <c r="AD246" i="1"/>
  <c r="AO246" i="1"/>
  <c r="AE246" i="1"/>
  <c r="AL246" i="1"/>
  <c r="AQ246" i="1"/>
  <c r="AM246" i="1"/>
  <c r="AK246" i="1"/>
  <c r="AP246" i="1"/>
  <c r="AN246" i="1"/>
  <c r="AC246" i="1"/>
  <c r="AG246" i="1"/>
  <c r="F7156" i="2"/>
  <c r="A7132" i="2"/>
  <c r="C7132" i="2"/>
  <c r="D7132" i="2" s="1"/>
  <c r="E7132" i="2" s="1"/>
  <c r="B7132" i="2"/>
  <c r="AS246" i="1" l="1"/>
  <c r="X248" i="1"/>
  <c r="AR248" i="1" s="1"/>
  <c r="AH247" i="1"/>
  <c r="AJ247" i="1"/>
  <c r="AG247" i="1"/>
  <c r="AI247" i="1"/>
  <c r="AK247" i="1"/>
  <c r="AE247" i="1"/>
  <c r="E27" i="6" s="1"/>
  <c r="AO247" i="1"/>
  <c r="AN247" i="1"/>
  <c r="AD247" i="1"/>
  <c r="D27" i="6" s="1"/>
  <c r="AL247" i="1"/>
  <c r="AP247" i="1"/>
  <c r="AM247" i="1"/>
  <c r="AQ247" i="1"/>
  <c r="AC247" i="1"/>
  <c r="C27" i="6" s="1"/>
  <c r="F7180" i="2"/>
  <c r="A7156" i="2"/>
  <c r="C7156" i="2"/>
  <c r="D7156" i="2" s="1"/>
  <c r="E7156" i="2" s="1"/>
  <c r="B7156" i="2"/>
  <c r="AS247" i="1" l="1"/>
  <c r="G27" i="6" s="1"/>
  <c r="I27" i="6" s="1"/>
  <c r="X249" i="1"/>
  <c r="AR249" i="1" s="1"/>
  <c r="AI248" i="1"/>
  <c r="AJ248" i="1"/>
  <c r="AH248" i="1"/>
  <c r="AO248" i="1"/>
  <c r="AE248" i="1"/>
  <c r="AD248" i="1"/>
  <c r="AQ248" i="1"/>
  <c r="AP248" i="1"/>
  <c r="AN248" i="1"/>
  <c r="AM248" i="1"/>
  <c r="AL248" i="1"/>
  <c r="AK248" i="1"/>
  <c r="AG248" i="1"/>
  <c r="AC248" i="1"/>
  <c r="F7204" i="2"/>
  <c r="C7180" i="2"/>
  <c r="D7180" i="2" s="1"/>
  <c r="E7180" i="2" s="1"/>
  <c r="B7180" i="2"/>
  <c r="A7180" i="2"/>
  <c r="J27" i="6" l="1"/>
  <c r="AS248" i="1"/>
  <c r="X250" i="1"/>
  <c r="AR250" i="1" s="1"/>
  <c r="AI249" i="1"/>
  <c r="AJ249" i="1"/>
  <c r="AH249" i="1"/>
  <c r="AN249" i="1"/>
  <c r="AQ249" i="1"/>
  <c r="AG249" i="1"/>
  <c r="AL249" i="1"/>
  <c r="AK249" i="1"/>
  <c r="AM249" i="1"/>
  <c r="AP249" i="1"/>
  <c r="AD249" i="1"/>
  <c r="AE249" i="1"/>
  <c r="AO249" i="1"/>
  <c r="AC249" i="1"/>
  <c r="F7228" i="2"/>
  <c r="C7204" i="2"/>
  <c r="D7204" i="2" s="1"/>
  <c r="E7204" i="2" s="1"/>
  <c r="B7204" i="2"/>
  <c r="A7204" i="2"/>
  <c r="AI250" i="1" l="1"/>
  <c r="X251" i="1"/>
  <c r="AR251" i="1" s="1"/>
  <c r="AJ250" i="1"/>
  <c r="AH250" i="1"/>
  <c r="AP250" i="1"/>
  <c r="AQ250" i="1"/>
  <c r="AG250" i="1"/>
  <c r="AN250" i="1"/>
  <c r="AL250" i="1"/>
  <c r="AK250" i="1"/>
  <c r="AM250" i="1"/>
  <c r="AE250" i="1"/>
  <c r="AD250" i="1"/>
  <c r="AC250" i="1"/>
  <c r="AO250" i="1"/>
  <c r="AS249" i="1"/>
  <c r="F7252" i="2"/>
  <c r="A7228" i="2"/>
  <c r="C7228" i="2"/>
  <c r="D7228" i="2" s="1"/>
  <c r="E7228" i="2" s="1"/>
  <c r="B7228" i="2"/>
  <c r="X252" i="1" l="1"/>
  <c r="AR252" i="1" s="1"/>
  <c r="AI251" i="1"/>
  <c r="AJ251" i="1"/>
  <c r="AH251" i="1"/>
  <c r="AD251" i="1"/>
  <c r="AO251" i="1"/>
  <c r="AG251" i="1"/>
  <c r="AE251" i="1"/>
  <c r="AL251" i="1"/>
  <c r="AM251" i="1"/>
  <c r="AN251" i="1"/>
  <c r="AK251" i="1"/>
  <c r="AQ251" i="1"/>
  <c r="AP251" i="1"/>
  <c r="AC251" i="1"/>
  <c r="AS250" i="1"/>
  <c r="F7276" i="2"/>
  <c r="C7252" i="2"/>
  <c r="D7252" i="2" s="1"/>
  <c r="E7252" i="2" s="1"/>
  <c r="A7252" i="2"/>
  <c r="B7252" i="2"/>
  <c r="AS251" i="1" l="1"/>
  <c r="X253" i="1"/>
  <c r="AR253" i="1" s="1"/>
  <c r="AJ252" i="1"/>
  <c r="AI252" i="1"/>
  <c r="AH252" i="1"/>
  <c r="AK252" i="1"/>
  <c r="AN252" i="1"/>
  <c r="AE252" i="1"/>
  <c r="AQ252" i="1"/>
  <c r="AD252" i="1"/>
  <c r="AP252" i="1"/>
  <c r="AO252" i="1"/>
  <c r="AL252" i="1"/>
  <c r="AM252" i="1"/>
  <c r="AG252" i="1"/>
  <c r="AC252" i="1"/>
  <c r="F7300" i="2"/>
  <c r="B7276" i="2"/>
  <c r="A7276" i="2"/>
  <c r="C7276" i="2"/>
  <c r="D7276" i="2" s="1"/>
  <c r="E7276" i="2" s="1"/>
  <c r="AH253" i="1" l="1"/>
  <c r="AI253" i="1"/>
  <c r="X254" i="1"/>
  <c r="AR254" i="1" s="1"/>
  <c r="AJ253" i="1"/>
  <c r="AP253" i="1"/>
  <c r="AQ253" i="1"/>
  <c r="AN253" i="1"/>
  <c r="AK253" i="1"/>
  <c r="AL253" i="1"/>
  <c r="AM253" i="1"/>
  <c r="AG253" i="1"/>
  <c r="AO253" i="1"/>
  <c r="AC253" i="1"/>
  <c r="AE253" i="1"/>
  <c r="AD253" i="1"/>
  <c r="AS252" i="1"/>
  <c r="F7324" i="2"/>
  <c r="B7300" i="2"/>
  <c r="A7300" i="2"/>
  <c r="C7300" i="2"/>
  <c r="D7300" i="2" s="1"/>
  <c r="E7300" i="2" s="1"/>
  <c r="AS253" i="1" l="1"/>
  <c r="X255" i="1"/>
  <c r="AR255" i="1" s="1"/>
  <c r="AI254" i="1"/>
  <c r="AJ254" i="1"/>
  <c r="AH254" i="1"/>
  <c r="AL254" i="1"/>
  <c r="AK254" i="1"/>
  <c r="AM254" i="1"/>
  <c r="AG254" i="1"/>
  <c r="AN254" i="1"/>
  <c r="AQ254" i="1"/>
  <c r="AP254" i="1"/>
  <c r="AD254" i="1"/>
  <c r="AE254" i="1"/>
  <c r="AC254" i="1"/>
  <c r="AO254" i="1"/>
  <c r="F7348" i="2"/>
  <c r="A7324" i="2"/>
  <c r="C7324" i="2"/>
  <c r="D7324" i="2" s="1"/>
  <c r="E7324" i="2" s="1"/>
  <c r="B7324" i="2"/>
  <c r="AJ255" i="1" l="1"/>
  <c r="AH255" i="1"/>
  <c r="AI255" i="1"/>
  <c r="X256" i="1"/>
  <c r="AR256" i="1" s="1"/>
  <c r="AO255" i="1"/>
  <c r="AE255" i="1"/>
  <c r="AD255" i="1"/>
  <c r="AK255" i="1"/>
  <c r="AG255" i="1"/>
  <c r="AQ255" i="1"/>
  <c r="AP255" i="1"/>
  <c r="AL255" i="1"/>
  <c r="AM255" i="1"/>
  <c r="AN255" i="1"/>
  <c r="AC255" i="1"/>
  <c r="AS254" i="1"/>
  <c r="F7372" i="2"/>
  <c r="A7348" i="2"/>
  <c r="C7348" i="2"/>
  <c r="D7348" i="2" s="1"/>
  <c r="E7348" i="2" s="1"/>
  <c r="B7348" i="2"/>
  <c r="AJ256" i="1" l="1"/>
  <c r="X257" i="1"/>
  <c r="AR257" i="1" s="1"/>
  <c r="AH256" i="1"/>
  <c r="AI256" i="1"/>
  <c r="AL256" i="1"/>
  <c r="AN256" i="1"/>
  <c r="AM256" i="1"/>
  <c r="AK256" i="1"/>
  <c r="AG256" i="1"/>
  <c r="AP256" i="1"/>
  <c r="AQ256" i="1"/>
  <c r="AC256" i="1"/>
  <c r="AO256" i="1"/>
  <c r="AD256" i="1"/>
  <c r="AE256" i="1"/>
  <c r="AS255" i="1"/>
  <c r="F7396" i="2"/>
  <c r="C7372" i="2"/>
  <c r="D7372" i="2" s="1"/>
  <c r="E7372" i="2" s="1"/>
  <c r="B7372" i="2"/>
  <c r="A7372" i="2"/>
  <c r="AS256" i="1" l="1"/>
  <c r="AH257" i="1"/>
  <c r="AJ257" i="1"/>
  <c r="X258" i="1"/>
  <c r="AR258" i="1" s="1"/>
  <c r="AI257" i="1"/>
  <c r="AN257" i="1"/>
  <c r="AK257" i="1"/>
  <c r="AP257" i="1"/>
  <c r="AG257" i="1"/>
  <c r="AQ257" i="1"/>
  <c r="AL257" i="1"/>
  <c r="AM257" i="1"/>
  <c r="AC257" i="1"/>
  <c r="AD257" i="1"/>
  <c r="AE257" i="1"/>
  <c r="AO257" i="1"/>
  <c r="F7420" i="2"/>
  <c r="C7396" i="2"/>
  <c r="D7396" i="2" s="1"/>
  <c r="E7396" i="2" s="1"/>
  <c r="A7396" i="2"/>
  <c r="B7396" i="2"/>
  <c r="AS257" i="1" l="1"/>
  <c r="X259" i="1"/>
  <c r="AR259" i="1" s="1"/>
  <c r="AJ258" i="1"/>
  <c r="AH258" i="1"/>
  <c r="AI258" i="1"/>
  <c r="AO258" i="1"/>
  <c r="AE258" i="1"/>
  <c r="AD258" i="1"/>
  <c r="AL258" i="1"/>
  <c r="AP258" i="1"/>
  <c r="AM258" i="1"/>
  <c r="AQ258" i="1"/>
  <c r="AK258" i="1"/>
  <c r="AN258" i="1"/>
  <c r="AC258" i="1"/>
  <c r="AG258" i="1"/>
  <c r="F7444" i="2"/>
  <c r="A7420" i="2"/>
  <c r="C7420" i="2"/>
  <c r="D7420" i="2" s="1"/>
  <c r="E7420" i="2" s="1"/>
  <c r="B7420" i="2"/>
  <c r="AS258" i="1" l="1"/>
  <c r="X260" i="1"/>
  <c r="AR260" i="1" s="1"/>
  <c r="AH259" i="1"/>
  <c r="AJ259" i="1"/>
  <c r="AG259" i="1"/>
  <c r="AI259" i="1"/>
  <c r="AE259" i="1"/>
  <c r="E28" i="6" s="1"/>
  <c r="AD259" i="1"/>
  <c r="D28" i="6" s="1"/>
  <c r="AP259" i="1"/>
  <c r="AC259" i="1"/>
  <c r="C28" i="6" s="1"/>
  <c r="AN259" i="1"/>
  <c r="AK259" i="1"/>
  <c r="AO259" i="1"/>
  <c r="AQ259" i="1"/>
  <c r="AL259" i="1"/>
  <c r="AM259" i="1"/>
  <c r="F7468" i="2"/>
  <c r="B7444" i="2"/>
  <c r="A7444" i="2"/>
  <c r="C7444" i="2"/>
  <c r="D7444" i="2" s="1"/>
  <c r="E7444" i="2" s="1"/>
  <c r="X261" i="1" l="1"/>
  <c r="AR261" i="1" s="1"/>
  <c r="AH260" i="1"/>
  <c r="AI260" i="1"/>
  <c r="AJ260" i="1"/>
  <c r="AO260" i="1"/>
  <c r="AD260" i="1"/>
  <c r="AE260" i="1"/>
  <c r="AN260" i="1"/>
  <c r="AP260" i="1"/>
  <c r="AM260" i="1"/>
  <c r="AL260" i="1"/>
  <c r="AK260" i="1"/>
  <c r="AQ260" i="1"/>
  <c r="AG260" i="1"/>
  <c r="AC260" i="1"/>
  <c r="AS259" i="1"/>
  <c r="G28" i="6" s="1"/>
  <c r="F7492" i="2"/>
  <c r="C7468" i="2"/>
  <c r="D7468" i="2" s="1"/>
  <c r="E7468" i="2" s="1"/>
  <c r="B7468" i="2"/>
  <c r="A7468" i="2"/>
  <c r="I28" i="6" l="1"/>
  <c r="X262" i="1"/>
  <c r="AR262" i="1" s="1"/>
  <c r="AJ261" i="1"/>
  <c r="AH261" i="1"/>
  <c r="AI261" i="1"/>
  <c r="AG261" i="1"/>
  <c r="AP261" i="1"/>
  <c r="AO261" i="1"/>
  <c r="AN261" i="1"/>
  <c r="AQ261" i="1"/>
  <c r="AC261" i="1"/>
  <c r="AD261" i="1"/>
  <c r="AK261" i="1"/>
  <c r="AM261" i="1"/>
  <c r="AE261" i="1"/>
  <c r="AL261" i="1"/>
  <c r="AS260" i="1"/>
  <c r="F7516" i="2"/>
  <c r="C7492" i="2"/>
  <c r="D7492" i="2" s="1"/>
  <c r="E7492" i="2" s="1"/>
  <c r="B7492" i="2"/>
  <c r="A7492" i="2"/>
  <c r="J28" i="6" l="1"/>
  <c r="AS261" i="1"/>
  <c r="X263" i="1"/>
  <c r="AR263" i="1" s="1"/>
  <c r="AI262" i="1"/>
  <c r="AJ262" i="1"/>
  <c r="AH262" i="1"/>
  <c r="AL262" i="1"/>
  <c r="AP262" i="1"/>
  <c r="AO262" i="1"/>
  <c r="AM262" i="1"/>
  <c r="AG262" i="1"/>
  <c r="AQ262" i="1"/>
  <c r="AE262" i="1"/>
  <c r="AD262" i="1"/>
  <c r="AK262" i="1"/>
  <c r="AN262" i="1"/>
  <c r="AC262" i="1"/>
  <c r="F7540" i="2"/>
  <c r="A7516" i="2"/>
  <c r="C7516" i="2"/>
  <c r="D7516" i="2" s="1"/>
  <c r="E7516" i="2" s="1"/>
  <c r="B7516" i="2"/>
  <c r="X264" i="1" l="1"/>
  <c r="AR264" i="1" s="1"/>
  <c r="AI263" i="1"/>
  <c r="AJ263" i="1"/>
  <c r="AH263" i="1"/>
  <c r="AE263" i="1"/>
  <c r="AD263" i="1"/>
  <c r="AO263" i="1"/>
  <c r="AG263" i="1"/>
  <c r="AK263" i="1"/>
  <c r="AM263" i="1"/>
  <c r="AL263" i="1"/>
  <c r="AQ263" i="1"/>
  <c r="AP263" i="1"/>
  <c r="AN263" i="1"/>
  <c r="AC263" i="1"/>
  <c r="AS262" i="1"/>
  <c r="F7564" i="2"/>
  <c r="B7540" i="2"/>
  <c r="C7540" i="2"/>
  <c r="D7540" i="2" s="1"/>
  <c r="E7540" i="2" s="1"/>
  <c r="A7540" i="2"/>
  <c r="AS263" i="1" l="1"/>
  <c r="X265" i="1"/>
  <c r="AR265" i="1" s="1"/>
  <c r="AJ264" i="1"/>
  <c r="AI264" i="1"/>
  <c r="AH264" i="1"/>
  <c r="AD264" i="1"/>
  <c r="AO264" i="1"/>
  <c r="AG264" i="1"/>
  <c r="AE264" i="1"/>
  <c r="AN264" i="1"/>
  <c r="AP264" i="1"/>
  <c r="AQ264" i="1"/>
  <c r="AL264" i="1"/>
  <c r="AK264" i="1"/>
  <c r="AM264" i="1"/>
  <c r="AC264" i="1"/>
  <c r="F7588" i="2"/>
  <c r="C7564" i="2"/>
  <c r="D7564" i="2" s="1"/>
  <c r="E7564" i="2" s="1"/>
  <c r="B7564" i="2"/>
  <c r="A7564" i="2"/>
  <c r="AS264" i="1" l="1"/>
  <c r="AH265" i="1"/>
  <c r="AJ265" i="1"/>
  <c r="X266" i="1"/>
  <c r="AR266" i="1" s="1"/>
  <c r="AI265" i="1"/>
  <c r="AP265" i="1"/>
  <c r="AQ265" i="1"/>
  <c r="AK265" i="1"/>
  <c r="AM265" i="1"/>
  <c r="AL265" i="1"/>
  <c r="AN265" i="1"/>
  <c r="AO265" i="1"/>
  <c r="AD265" i="1"/>
  <c r="AC265" i="1"/>
  <c r="AE265" i="1"/>
  <c r="AG265" i="1"/>
  <c r="F7612" i="2"/>
  <c r="C7588" i="2"/>
  <c r="D7588" i="2" s="1"/>
  <c r="E7588" i="2" s="1"/>
  <c r="A7588" i="2"/>
  <c r="B7588" i="2"/>
  <c r="AS265" i="1" l="1"/>
  <c r="AH266" i="1"/>
  <c r="X267" i="1"/>
  <c r="AR267" i="1" s="1"/>
  <c r="AJ266" i="1"/>
  <c r="AI266" i="1"/>
  <c r="AQ266" i="1"/>
  <c r="AM266" i="1"/>
  <c r="AP266" i="1"/>
  <c r="AL266" i="1"/>
  <c r="AN266" i="1"/>
  <c r="AK266" i="1"/>
  <c r="AG266" i="1"/>
  <c r="AC266" i="1"/>
  <c r="AE266" i="1"/>
  <c r="AO266" i="1"/>
  <c r="AD266" i="1"/>
  <c r="F7636" i="2"/>
  <c r="A7612" i="2"/>
  <c r="C7612" i="2"/>
  <c r="D7612" i="2" s="1"/>
  <c r="E7612" i="2" s="1"/>
  <c r="B7612" i="2"/>
  <c r="AS266" i="1" l="1"/>
  <c r="X268" i="1"/>
  <c r="AR268" i="1" s="1"/>
  <c r="AJ267" i="1"/>
  <c r="AH267" i="1"/>
  <c r="AI267" i="1"/>
  <c r="AO267" i="1"/>
  <c r="AE267" i="1"/>
  <c r="AD267" i="1"/>
  <c r="AK267" i="1"/>
  <c r="AQ267" i="1"/>
  <c r="AN267" i="1"/>
  <c r="AL267" i="1"/>
  <c r="AP267" i="1"/>
  <c r="AM267" i="1"/>
  <c r="AG267" i="1"/>
  <c r="AC267" i="1"/>
  <c r="F7660" i="2"/>
  <c r="C7636" i="2"/>
  <c r="D7636" i="2" s="1"/>
  <c r="E7636" i="2" s="1"/>
  <c r="B7636" i="2"/>
  <c r="A7636" i="2"/>
  <c r="AS267" i="1" l="1"/>
  <c r="X269" i="1"/>
  <c r="AR269" i="1" s="1"/>
  <c r="AJ268" i="1"/>
  <c r="AH268" i="1"/>
  <c r="AI268" i="1"/>
  <c r="AN268" i="1"/>
  <c r="AM268" i="1"/>
  <c r="AO268" i="1"/>
  <c r="AL268" i="1"/>
  <c r="AQ268" i="1"/>
  <c r="AG268" i="1"/>
  <c r="AD268" i="1"/>
  <c r="AK268" i="1"/>
  <c r="AC268" i="1"/>
  <c r="AP268" i="1"/>
  <c r="AE268" i="1"/>
  <c r="F7684" i="2"/>
  <c r="C7660" i="2"/>
  <c r="D7660" i="2" s="1"/>
  <c r="E7660" i="2" s="1"/>
  <c r="B7660" i="2"/>
  <c r="A7660" i="2"/>
  <c r="AS268" i="1" l="1"/>
  <c r="AI269" i="1"/>
  <c r="AJ269" i="1"/>
  <c r="X270" i="1"/>
  <c r="AR270" i="1" s="1"/>
  <c r="AH269" i="1"/>
  <c r="AK269" i="1"/>
  <c r="AC269" i="1"/>
  <c r="AO269" i="1"/>
  <c r="AE269" i="1"/>
  <c r="AG269" i="1"/>
  <c r="AP269" i="1"/>
  <c r="AM269" i="1"/>
  <c r="AD269" i="1"/>
  <c r="AL269" i="1"/>
  <c r="AQ269" i="1"/>
  <c r="AN269" i="1"/>
  <c r="F7708" i="2"/>
  <c r="A7684" i="2"/>
  <c r="C7684" i="2"/>
  <c r="D7684" i="2" s="1"/>
  <c r="E7684" i="2" s="1"/>
  <c r="B7684" i="2"/>
  <c r="X271" i="1" l="1"/>
  <c r="AH270" i="1"/>
  <c r="AI270" i="1"/>
  <c r="AJ270" i="1"/>
  <c r="AO270" i="1"/>
  <c r="AE270" i="1"/>
  <c r="AD270" i="1"/>
  <c r="AC270" i="1"/>
  <c r="AP270" i="1"/>
  <c r="AM270" i="1"/>
  <c r="AN270" i="1"/>
  <c r="AL270" i="1"/>
  <c r="AQ270" i="1"/>
  <c r="AK270" i="1"/>
  <c r="AG270" i="1"/>
  <c r="AS269" i="1"/>
  <c r="F7732" i="2"/>
  <c r="B7708" i="2"/>
  <c r="A7708" i="2"/>
  <c r="C7708" i="2"/>
  <c r="D7708" i="2" s="1"/>
  <c r="E7708" i="2" s="1"/>
  <c r="AS270" i="1" l="1"/>
  <c r="AH271" i="1"/>
  <c r="AJ271" i="1"/>
  <c r="AG271" i="1"/>
  <c r="AE271" i="1"/>
  <c r="E29" i="6" s="1"/>
  <c r="E30" i="6" s="1"/>
  <c r="AI271" i="1"/>
  <c r="AO271" i="1"/>
  <c r="AD271" i="1"/>
  <c r="D29" i="6" s="1"/>
  <c r="D30" i="6" s="1"/>
  <c r="AL271" i="1"/>
  <c r="AC271" i="1"/>
  <c r="C29" i="6" s="1"/>
  <c r="AR271" i="1"/>
  <c r="AN271" i="1"/>
  <c r="AP271" i="1"/>
  <c r="AQ271" i="1"/>
  <c r="AM271" i="1"/>
  <c r="AK271" i="1"/>
  <c r="F7756" i="2"/>
  <c r="C7732" i="2"/>
  <c r="D7732" i="2" s="1"/>
  <c r="E7732" i="2" s="1"/>
  <c r="A7732" i="2"/>
  <c r="B7732" i="2"/>
  <c r="AS271" i="1" l="1"/>
  <c r="G29" i="6" s="1"/>
  <c r="G30" i="6" s="1"/>
  <c r="C30" i="6"/>
  <c r="F7780" i="2"/>
  <c r="C7756" i="2"/>
  <c r="D7756" i="2" s="1"/>
  <c r="E7756" i="2" s="1"/>
  <c r="B7756" i="2"/>
  <c r="A7756" i="2"/>
  <c r="I29" i="6" l="1"/>
  <c r="F7804" i="2"/>
  <c r="A7780" i="2"/>
  <c r="C7780" i="2"/>
  <c r="D7780" i="2" s="1"/>
  <c r="E7780" i="2" s="1"/>
  <c r="B7780" i="2"/>
  <c r="J29" i="6" l="1"/>
  <c r="J30" i="6" s="1"/>
  <c r="I30" i="6"/>
  <c r="F7828" i="2"/>
  <c r="B7804" i="2"/>
  <c r="A7804" i="2"/>
  <c r="C7804" i="2"/>
  <c r="D7804" i="2" s="1"/>
  <c r="E7804" i="2" s="1"/>
  <c r="F7852" i="2" l="1"/>
  <c r="C7828" i="2"/>
  <c r="D7828" i="2" s="1"/>
  <c r="E7828" i="2" s="1"/>
  <c r="B7828" i="2"/>
  <c r="A7828" i="2"/>
  <c r="F7876" i="2" l="1"/>
  <c r="C7852" i="2"/>
  <c r="D7852" i="2" s="1"/>
  <c r="E7852" i="2" s="1"/>
  <c r="B7852" i="2"/>
  <c r="A7852" i="2"/>
  <c r="F7900" i="2" l="1"/>
  <c r="A7876" i="2"/>
  <c r="C7876" i="2"/>
  <c r="D7876" i="2" s="1"/>
  <c r="E7876" i="2" s="1"/>
  <c r="B7876" i="2"/>
  <c r="F7924" i="2" l="1"/>
  <c r="B7900" i="2"/>
  <c r="A7900" i="2"/>
  <c r="C7900" i="2"/>
  <c r="D7900" i="2" s="1"/>
  <c r="E7900" i="2" s="1"/>
  <c r="F7948" i="2" l="1"/>
  <c r="C7924" i="2"/>
  <c r="D7924" i="2" s="1"/>
  <c r="E7924" i="2" s="1"/>
  <c r="A7924" i="2"/>
  <c r="B7924" i="2"/>
  <c r="F7972" i="2" l="1"/>
  <c r="C7948" i="2"/>
  <c r="D7948" i="2" s="1"/>
  <c r="E7948" i="2" s="1"/>
  <c r="B7948" i="2"/>
  <c r="A7948" i="2"/>
  <c r="F7996" i="2" l="1"/>
  <c r="A7972" i="2"/>
  <c r="C7972" i="2"/>
  <c r="D7972" i="2" s="1"/>
  <c r="E7972" i="2" s="1"/>
  <c r="B7972" i="2"/>
  <c r="F8020" i="2" l="1"/>
  <c r="B7996" i="2"/>
  <c r="A7996" i="2"/>
  <c r="C7996" i="2"/>
  <c r="D7996" i="2" s="1"/>
  <c r="E7996" i="2" s="1"/>
  <c r="F8044" i="2" l="1"/>
  <c r="C8020" i="2"/>
  <c r="D8020" i="2" s="1"/>
  <c r="E8020" i="2" s="1"/>
  <c r="B8020" i="2"/>
  <c r="A8020" i="2"/>
  <c r="F8068" i="2" l="1"/>
  <c r="C8044" i="2"/>
  <c r="D8044" i="2" s="1"/>
  <c r="E8044" i="2" s="1"/>
  <c r="B8044" i="2"/>
  <c r="A8044" i="2"/>
  <c r="F8092" i="2" l="1"/>
  <c r="A8068" i="2"/>
  <c r="C8068" i="2"/>
  <c r="D8068" i="2" s="1"/>
  <c r="E8068" i="2" s="1"/>
  <c r="B8068" i="2"/>
  <c r="F8116" i="2" l="1"/>
  <c r="C8092" i="2"/>
  <c r="D8092" i="2" s="1"/>
  <c r="E8092" i="2" s="1"/>
  <c r="B8092" i="2"/>
  <c r="A8092" i="2"/>
  <c r="F8140" i="2" l="1"/>
  <c r="C8116" i="2"/>
  <c r="D8116" i="2" s="1"/>
  <c r="E8116" i="2" s="1"/>
  <c r="B8116" i="2"/>
  <c r="A8116" i="2"/>
  <c r="F8164" i="2" l="1"/>
  <c r="B8140" i="2"/>
  <c r="C8140" i="2"/>
  <c r="D8140" i="2" s="1"/>
  <c r="E8140" i="2" s="1"/>
  <c r="A8140" i="2"/>
  <c r="F8188" i="2" l="1"/>
  <c r="A8164" i="2"/>
  <c r="C8164" i="2"/>
  <c r="D8164" i="2" s="1"/>
  <c r="E8164" i="2" s="1"/>
  <c r="B8164" i="2"/>
  <c r="F8212" i="2" l="1"/>
  <c r="C8188" i="2"/>
  <c r="D8188" i="2" s="1"/>
  <c r="E8188" i="2" s="1"/>
  <c r="B8188" i="2"/>
  <c r="A8188" i="2"/>
  <c r="F8236" i="2" l="1"/>
  <c r="C8212" i="2"/>
  <c r="D8212" i="2" s="1"/>
  <c r="E8212" i="2" s="1"/>
  <c r="A8212" i="2"/>
  <c r="B8212" i="2"/>
  <c r="F8260" i="2" l="1"/>
  <c r="B8236" i="2"/>
  <c r="A8236" i="2"/>
  <c r="C8236" i="2"/>
  <c r="D8236" i="2" s="1"/>
  <c r="E8236" i="2" s="1"/>
  <c r="F8284" i="2" l="1"/>
  <c r="A8260" i="2"/>
  <c r="C8260" i="2"/>
  <c r="D8260" i="2" s="1"/>
  <c r="E8260" i="2" s="1"/>
  <c r="B8260" i="2"/>
  <c r="F8308" i="2" l="1"/>
  <c r="C8284" i="2"/>
  <c r="D8284" i="2" s="1"/>
  <c r="E8284" i="2" s="1"/>
  <c r="B8284" i="2"/>
  <c r="A8284" i="2"/>
  <c r="F8332" i="2" l="1"/>
  <c r="C8308" i="2"/>
  <c r="D8308" i="2" s="1"/>
  <c r="E8308" i="2" s="1"/>
  <c r="B8308" i="2"/>
  <c r="A8308" i="2"/>
  <c r="F8356" i="2" l="1"/>
  <c r="B8332" i="2"/>
  <c r="C8332" i="2"/>
  <c r="D8332" i="2" s="1"/>
  <c r="E8332" i="2" s="1"/>
  <c r="A8332" i="2"/>
  <c r="F8380" i="2" l="1"/>
  <c r="A8356" i="2"/>
  <c r="C8356" i="2"/>
  <c r="D8356" i="2" s="1"/>
  <c r="E8356" i="2" s="1"/>
  <c r="B8356" i="2"/>
  <c r="F8404" i="2" l="1"/>
  <c r="C8380" i="2"/>
  <c r="D8380" i="2" s="1"/>
  <c r="E8380" i="2" s="1"/>
  <c r="B8380" i="2"/>
  <c r="A8380" i="2"/>
  <c r="F8428" i="2" l="1"/>
  <c r="C8404" i="2"/>
  <c r="D8404" i="2" s="1"/>
  <c r="E8404" i="2" s="1"/>
  <c r="A8404" i="2"/>
  <c r="B8404" i="2"/>
  <c r="F8452" i="2" l="1"/>
  <c r="B8428" i="2"/>
  <c r="C8428" i="2"/>
  <c r="D8428" i="2" s="1"/>
  <c r="E8428" i="2" s="1"/>
  <c r="A8428" i="2"/>
  <c r="F8476" i="2" l="1"/>
  <c r="A8452" i="2"/>
  <c r="B8452" i="2"/>
  <c r="C8452" i="2"/>
  <c r="D8452" i="2" s="1"/>
  <c r="E8452" i="2" s="1"/>
  <c r="F8500" i="2" l="1"/>
  <c r="C8476" i="2"/>
  <c r="D8476" i="2" s="1"/>
  <c r="E8476" i="2" s="1"/>
  <c r="A8476" i="2"/>
  <c r="B8476" i="2"/>
  <c r="F8524" i="2" l="1"/>
  <c r="C8500" i="2"/>
  <c r="D8500" i="2" s="1"/>
  <c r="E8500" i="2" s="1"/>
  <c r="A8500" i="2"/>
  <c r="B8500" i="2"/>
  <c r="F8548" i="2" l="1"/>
  <c r="B8524" i="2"/>
  <c r="C8524" i="2"/>
  <c r="D8524" i="2" s="1"/>
  <c r="E8524" i="2" s="1"/>
  <c r="A8524" i="2"/>
  <c r="F8572" i="2" l="1"/>
  <c r="A8548" i="2"/>
  <c r="C8548" i="2"/>
  <c r="D8548" i="2" s="1"/>
  <c r="E8548" i="2" s="1"/>
  <c r="B8548" i="2"/>
  <c r="F8596" i="2" l="1"/>
  <c r="C8572" i="2"/>
  <c r="D8572" i="2" s="1"/>
  <c r="E8572" i="2" s="1"/>
  <c r="A8572" i="2"/>
  <c r="B8572" i="2"/>
  <c r="F8620" i="2" l="1"/>
  <c r="B8596" i="2"/>
  <c r="A8596" i="2"/>
  <c r="C8596" i="2"/>
  <c r="D8596" i="2" s="1"/>
  <c r="E8596" i="2" s="1"/>
  <c r="F8644" i="2" l="1"/>
  <c r="B8620" i="2"/>
  <c r="C8620" i="2"/>
  <c r="D8620" i="2" s="1"/>
  <c r="E8620" i="2" s="1"/>
  <c r="A8620" i="2"/>
  <c r="F8668" i="2" l="1"/>
  <c r="A8644" i="2"/>
  <c r="B8644" i="2"/>
  <c r="C8644" i="2"/>
  <c r="D8644" i="2" s="1"/>
  <c r="E8644" i="2" s="1"/>
  <c r="F8692" i="2" l="1"/>
  <c r="B8668" i="2"/>
  <c r="A8668" i="2"/>
  <c r="C8668" i="2"/>
  <c r="D8668" i="2" s="1"/>
  <c r="E8668" i="2" s="1"/>
  <c r="F8716" i="2" l="1"/>
  <c r="B8692" i="2"/>
  <c r="A8692" i="2"/>
  <c r="C8692" i="2"/>
  <c r="D8692" i="2" s="1"/>
  <c r="E8692" i="2" s="1"/>
  <c r="F8740" i="2" l="1"/>
  <c r="A8716" i="2"/>
  <c r="C8716" i="2"/>
  <c r="D8716" i="2" s="1"/>
  <c r="E8716" i="2" s="1"/>
  <c r="B8716" i="2"/>
  <c r="A8740" i="2" l="1"/>
  <c r="C8740" i="2"/>
  <c r="D8740" i="2" s="1"/>
  <c r="E8740" i="2" s="1"/>
  <c r="B8740" i="2"/>
</calcChain>
</file>

<file path=xl/comments1.xml><?xml version="1.0" encoding="utf-8"?>
<comments xmlns="http://schemas.openxmlformats.org/spreadsheetml/2006/main">
  <authors>
    <author>Kieny, Craig</author>
    <author>Williams, Tucker</author>
  </authors>
  <commentList>
    <comment ref="H9" authorId="0">
      <text>
        <r>
          <rPr>
            <b/>
            <sz val="9"/>
            <color indexed="81"/>
            <rFont val="Tahoma"/>
            <family val="2"/>
          </rPr>
          <t>Kieny, Craig:</t>
        </r>
        <r>
          <rPr>
            <sz val="9"/>
            <color indexed="81"/>
            <rFont val="Tahoma"/>
            <family val="2"/>
          </rPr>
          <t xml:space="preserve">
From Evolution broker sheet data as of October 2019 report.</t>
        </r>
      </text>
    </comment>
    <comment ref="H10" authorId="1">
      <text>
        <r>
          <rPr>
            <b/>
            <sz val="9"/>
            <color indexed="81"/>
            <rFont val="Tahoma"/>
            <family val="2"/>
          </rPr>
          <t>Williams, Tucker:</t>
        </r>
        <r>
          <rPr>
            <sz val="9"/>
            <color indexed="81"/>
            <rFont val="Tahoma"/>
            <family val="2"/>
          </rPr>
          <t xml:space="preserve">
Actual prices received in solicitation on 10/2/19 for the sale of 7,500 MA Class I REC</t>
        </r>
      </text>
    </comment>
    <comment ref="H11" authorId="1">
      <text>
        <r>
          <rPr>
            <b/>
            <sz val="9"/>
            <color indexed="81"/>
            <rFont val="Tahoma"/>
            <family val="2"/>
          </rPr>
          <t>Williams, Tucker:</t>
        </r>
        <r>
          <rPr>
            <sz val="9"/>
            <color indexed="81"/>
            <rFont val="Tahoma"/>
            <family val="2"/>
          </rPr>
          <t xml:space="preserve">
Actual prices received in solicitation on 10/2/19 for the sale of 7,500 MA Class I REC</t>
        </r>
      </text>
    </comment>
    <comment ref="H12" authorId="1">
      <text>
        <r>
          <rPr>
            <b/>
            <sz val="9"/>
            <color indexed="81"/>
            <rFont val="Tahoma"/>
            <family val="2"/>
          </rPr>
          <t>Williams, Tucker:</t>
        </r>
        <r>
          <rPr>
            <sz val="9"/>
            <color indexed="81"/>
            <rFont val="Tahoma"/>
            <family val="2"/>
          </rPr>
          <t xml:space="preserve">
Actual prices received in solicitation on 10/2/19 for the sale of 7,500 MA Class I REC</t>
        </r>
      </text>
    </comment>
    <comment ref="H13" authorId="0">
      <text>
        <r>
          <rPr>
            <b/>
            <sz val="9"/>
            <color indexed="81"/>
            <rFont val="Tahoma"/>
            <family val="2"/>
          </rPr>
          <t>Kieny, Craig:</t>
        </r>
        <r>
          <rPr>
            <sz val="9"/>
            <color indexed="81"/>
            <rFont val="Tahoma"/>
            <family val="2"/>
          </rPr>
          <t xml:space="preserve">
From Evolution broker sheet data as of October 2019 report.</t>
        </r>
      </text>
    </comment>
    <comment ref="H14" authorId="1">
      <text>
        <r>
          <rPr>
            <b/>
            <sz val="9"/>
            <color indexed="81"/>
            <rFont val="Tahoma"/>
            <family val="2"/>
          </rPr>
          <t>Williams, Tucker:</t>
        </r>
        <r>
          <rPr>
            <sz val="9"/>
            <color indexed="81"/>
            <rFont val="Tahoma"/>
            <family val="2"/>
          </rPr>
          <t xml:space="preserve">
Based on SEA Reference case for MA Class I on page 30 of 2019 Briefing #2 as a starting point, then kept it flat because there may be a change in law.  If we were to change this to $10.00/REC in 2025, the 20-year levelized value would go down to $0.0172/REC.</t>
        </r>
      </text>
    </comment>
  </commentList>
</comments>
</file>

<file path=xl/comments2.xml><?xml version="1.0" encoding="utf-8"?>
<comments xmlns="http://schemas.openxmlformats.org/spreadsheetml/2006/main">
  <authors>
    <author>Williams, Tucker</author>
    <author>Kieny, Craig</author>
    <author>Craig Kieny</author>
    <author xml:space="preserve"> Craig Kieny</author>
  </authors>
  <commentList>
    <comment ref="H6" authorId="0">
      <text>
        <r>
          <rPr>
            <b/>
            <sz val="9"/>
            <color indexed="81"/>
            <rFont val="Tahoma"/>
            <family val="2"/>
          </rPr>
          <t>Williams, Tucker:</t>
        </r>
        <r>
          <rPr>
            <sz val="9"/>
            <color indexed="81"/>
            <rFont val="Tahoma"/>
            <family val="2"/>
          </rPr>
          <t xml:space="preserve">
Katie assumes an annual increase of 6.43%, which is the average annual increase form 2011 to 2019.</t>
        </r>
      </text>
    </comment>
    <comment ref="N6" authorId="0">
      <text>
        <r>
          <rPr>
            <b/>
            <sz val="9"/>
            <color indexed="81"/>
            <rFont val="Tahoma"/>
            <family val="2"/>
          </rPr>
          <t>Williams, Tucker:</t>
        </r>
        <r>
          <rPr>
            <sz val="9"/>
            <color indexed="81"/>
            <rFont val="Tahoma"/>
            <family val="2"/>
          </rPr>
          <t xml:space="preserve">
In Katie's 4 year forecast as of 9/6/19, she has assumed the average increase experienced over the last 8 years, or 0.417%</t>
        </r>
      </text>
    </comment>
    <comment ref="Q6" authorId="1">
      <text>
        <r>
          <rPr>
            <b/>
            <sz val="9"/>
            <color indexed="81"/>
            <rFont val="Tahoma"/>
            <family val="2"/>
          </rPr>
          <t>Kieny, Craig:</t>
        </r>
        <r>
          <rPr>
            <sz val="9"/>
            <color indexed="81"/>
            <rFont val="Tahoma"/>
            <family val="2"/>
          </rPr>
          <t xml:space="preserve">
Compound Annual Growth Rate from 2013-2019.</t>
        </r>
      </text>
    </comment>
    <comment ref="R6" authorId="1">
      <text>
        <r>
          <rPr>
            <b/>
            <sz val="9"/>
            <color indexed="81"/>
            <rFont val="Tahoma"/>
            <family val="2"/>
          </rPr>
          <t>Kieny, Craig:</t>
        </r>
        <r>
          <rPr>
            <sz val="9"/>
            <color indexed="81"/>
            <rFont val="Tahoma"/>
            <family val="2"/>
          </rPr>
          <t xml:space="preserve">
Compound Annual Growth Rate from 2013-2019.</t>
        </r>
      </text>
    </comment>
    <comment ref="S6" authorId="1">
      <text>
        <r>
          <rPr>
            <b/>
            <sz val="9"/>
            <color indexed="81"/>
            <rFont val="Tahoma"/>
            <family val="2"/>
          </rPr>
          <t>Kieny, Craig:</t>
        </r>
        <r>
          <rPr>
            <sz val="9"/>
            <color indexed="81"/>
            <rFont val="Tahoma"/>
            <family val="2"/>
          </rPr>
          <t xml:space="preserve">
Compound Annual Growth Rate from 2013-2019.</t>
        </r>
      </text>
    </comment>
    <comment ref="T6" authorId="1">
      <text>
        <r>
          <rPr>
            <b/>
            <sz val="9"/>
            <color indexed="81"/>
            <rFont val="Tahoma"/>
            <family val="2"/>
          </rPr>
          <t>Kieny, Craig:</t>
        </r>
        <r>
          <rPr>
            <sz val="9"/>
            <color indexed="81"/>
            <rFont val="Tahoma"/>
            <family val="2"/>
          </rPr>
          <t xml:space="preserve">
Compound Annual Growth Rate from 2013-2019.</t>
        </r>
      </text>
    </comment>
    <comment ref="U6" authorId="1">
      <text>
        <r>
          <rPr>
            <b/>
            <sz val="9"/>
            <color indexed="81"/>
            <rFont val="Tahoma"/>
            <family val="2"/>
          </rPr>
          <t>Kieny, Craig:</t>
        </r>
        <r>
          <rPr>
            <sz val="9"/>
            <color indexed="81"/>
            <rFont val="Tahoma"/>
            <family val="2"/>
          </rPr>
          <t xml:space="preserve">
Assumed no esclation because trend has been flat and there is very little congestion in most parts of New England.  Congestion should also go down as more transmission is built.</t>
        </r>
      </text>
    </comment>
    <comment ref="C7" authorId="0">
      <text>
        <r>
          <rPr>
            <b/>
            <sz val="9"/>
            <color indexed="81"/>
            <rFont val="Tahoma"/>
            <family val="2"/>
          </rPr>
          <t>Williams, Tucker:</t>
        </r>
        <r>
          <rPr>
            <sz val="9"/>
            <color indexed="81"/>
            <rFont val="Tahoma"/>
            <family val="2"/>
          </rPr>
          <t xml:space="preserve">
NYMEX Pricing as of 9/4/19</t>
        </r>
      </text>
    </comment>
    <comment ref="D7" authorId="0">
      <text>
        <r>
          <rPr>
            <b/>
            <sz val="9"/>
            <color indexed="81"/>
            <rFont val="Tahoma"/>
            <family val="2"/>
          </rPr>
          <t>Williams, Tucker:</t>
        </r>
        <r>
          <rPr>
            <sz val="9"/>
            <color indexed="81"/>
            <rFont val="Tahoma"/>
            <family val="2"/>
          </rPr>
          <t xml:space="preserve">
NYMEX Pricing as of 9/4/19</t>
        </r>
      </text>
    </comment>
    <comment ref="E7" authorId="2">
      <text>
        <r>
          <rPr>
            <b/>
            <sz val="9"/>
            <color indexed="81"/>
            <rFont val="Tahoma"/>
            <family val="2"/>
          </rPr>
          <t>Craig Kieny:</t>
        </r>
        <r>
          <rPr>
            <sz val="9"/>
            <color indexed="81"/>
            <rFont val="Tahoma"/>
            <family val="2"/>
          </rPr>
          <t xml:space="preserve">
Since NYMEX Prices are DAM Peak prices we need to adj price to reflect weighted avg LMP of hours of solar output in RTM.  This is done by taking PV Watts output in each hour and multiplying by RTM LMP in each hour to reach an hourly value for solar output, then summing up the hour value of solar output in each month, dividing by MWh in each month to get a weighted avg LMP, then dividing by DAM average On-Peak LMP for the month.</t>
        </r>
      </text>
    </comment>
    <comment ref="F7" authorId="2">
      <text>
        <r>
          <rPr>
            <b/>
            <sz val="9"/>
            <color indexed="81"/>
            <rFont val="Tahoma"/>
            <family val="2"/>
          </rPr>
          <t>Craig Kieny:</t>
        </r>
        <r>
          <rPr>
            <sz val="9"/>
            <color indexed="81"/>
            <rFont val="Tahoma"/>
            <family val="2"/>
          </rPr>
          <t xml:space="preserve">
NYMEX DAM Peak price adjusted by DAM to Solar Output RTM adjuster.</t>
        </r>
      </text>
    </comment>
    <comment ref="G7" authorId="0">
      <text>
        <r>
          <rPr>
            <b/>
            <sz val="9"/>
            <color indexed="81"/>
            <rFont val="Tahoma"/>
            <family val="2"/>
          </rPr>
          <t>Williams, Tucker:</t>
        </r>
        <r>
          <rPr>
            <sz val="9"/>
            <color indexed="81"/>
            <rFont val="Tahoma"/>
            <family val="2"/>
          </rPr>
          <t xml:space="preserve">
Actual clearing prices for auctions that have already occurred, then annual escalator assumed in cell G6</t>
        </r>
      </text>
    </comment>
    <comment ref="H7" authorId="0">
      <text>
        <r>
          <rPr>
            <b/>
            <sz val="9"/>
            <color indexed="81"/>
            <rFont val="Tahoma"/>
            <family val="2"/>
          </rPr>
          <t>Williams, Tucker:</t>
        </r>
        <r>
          <rPr>
            <sz val="9"/>
            <color indexed="81"/>
            <rFont val="Tahoma"/>
            <family val="2"/>
          </rPr>
          <t xml:space="preserve">
Actual rates until known, then annual escalater from cell H6</t>
        </r>
      </text>
    </comment>
    <comment ref="I7" authorId="0">
      <text>
        <r>
          <rPr>
            <b/>
            <sz val="9"/>
            <color indexed="81"/>
            <rFont val="Tahoma"/>
            <family val="2"/>
          </rPr>
          <t>Williams, Tucker:</t>
        </r>
        <r>
          <rPr>
            <sz val="9"/>
            <color indexed="81"/>
            <rFont val="Tahoma"/>
            <family val="2"/>
          </rPr>
          <t xml:space="preserve">
For 2016-2018 used actual resettled data from Access data base for regulation charges, divided by total MWh in settlement, Actual originla data for Jan-August 2019.  data bases were incomplete for prior years.</t>
        </r>
      </text>
    </comment>
    <comment ref="J7" authorId="0">
      <text>
        <r>
          <rPr>
            <b/>
            <sz val="9"/>
            <color indexed="81"/>
            <rFont val="Tahoma"/>
            <family val="2"/>
          </rPr>
          <t>Williams, Tucker:</t>
        </r>
        <r>
          <rPr>
            <sz val="9"/>
            <color indexed="81"/>
            <rFont val="Tahoma"/>
            <family val="2"/>
          </rPr>
          <t xml:space="preserve">
For 2016-2018 used actual resettled data from Access data base for reserve CHARGES, divided by total MWh in settlement, Actual originla data for Jan-August 2019.  data bases were incomplete for prior years.</t>
        </r>
      </text>
    </comment>
    <comment ref="K7" authorId="1">
      <text>
        <r>
          <rPr>
            <b/>
            <sz val="9"/>
            <color indexed="81"/>
            <rFont val="Tahoma"/>
            <family val="2"/>
          </rPr>
          <t>Kieny, Craig:</t>
        </r>
        <r>
          <rPr>
            <sz val="9"/>
            <color indexed="81"/>
            <rFont val="Tahoma"/>
            <family val="2"/>
          </rPr>
          <t xml:space="preserve">
Assumed $0 because there is no known reduction of VT T/D infrastructure due to solar installed on VEC's system.</t>
        </r>
      </text>
    </comment>
    <comment ref="L7" authorId="1">
      <text>
        <r>
          <rPr>
            <b/>
            <sz val="9"/>
            <color indexed="81"/>
            <rFont val="Tahoma"/>
            <family val="2"/>
          </rPr>
          <t>Kieny, Craig:</t>
        </r>
        <r>
          <rPr>
            <sz val="9"/>
            <color indexed="81"/>
            <rFont val="Tahoma"/>
            <family val="2"/>
          </rPr>
          <t xml:space="preserve">
Assumed $0/kW-month because, if NM is installed evenly across the state there would be no savings to the utilties.  Although billing peaks may go down, the $/kw-month rate will need to increase to make up for lost revenue. </t>
        </r>
      </text>
    </comment>
    <comment ref="M7" authorId="1">
      <text>
        <r>
          <rPr>
            <b/>
            <sz val="9"/>
            <color indexed="81"/>
            <rFont val="Tahoma"/>
            <family val="2"/>
          </rPr>
          <t>Kieny, Craig:</t>
        </r>
        <r>
          <rPr>
            <sz val="9"/>
            <color indexed="81"/>
            <rFont val="Tahoma"/>
            <family val="2"/>
          </rPr>
          <t xml:space="preserve">
Assumed $0, because although VEC would save the $, it would be made up for by GMP customers.  Although it is true, and correct, that VEC would save $, since this is a state-wide analysis the net is $0.</t>
        </r>
      </text>
    </comment>
    <comment ref="N7" authorId="0">
      <text>
        <r>
          <rPr>
            <b/>
            <sz val="9"/>
            <color indexed="81"/>
            <rFont val="Tahoma"/>
            <family val="2"/>
          </rPr>
          <t>Williams, Tucker:</t>
        </r>
        <r>
          <rPr>
            <sz val="9"/>
            <color indexed="81"/>
            <rFont val="Tahoma"/>
            <family val="2"/>
          </rPr>
          <t xml:space="preserve">
Actual known rates and the annual escalator from cell N6,</t>
        </r>
      </text>
    </comment>
    <comment ref="O7" authorId="1">
      <text>
        <r>
          <rPr>
            <b/>
            <sz val="9"/>
            <color indexed="81"/>
            <rFont val="Tahoma"/>
            <family val="2"/>
          </rPr>
          <t>Kieny, Craig:</t>
        </r>
        <r>
          <rPr>
            <sz val="9"/>
            <color indexed="81"/>
            <rFont val="Tahoma"/>
            <family val="2"/>
          </rPr>
          <t xml:space="preserve">
Actual $/kw-month are highlighted in green.  Beyond actual data, monthly values are rate from same month in previous year times ratio of NYMEX Gas price for month/NMYEX Gas price from same month in previous year.  Since a portion of the VAR costs are fixed and a portion are variable, I excpect this is a consveratively high number.</t>
        </r>
      </text>
    </comment>
    <comment ref="P7" authorId="1">
      <text>
        <r>
          <rPr>
            <b/>
            <sz val="9"/>
            <color indexed="81"/>
            <rFont val="Tahoma"/>
            <family val="2"/>
          </rPr>
          <t>Kieny, Craig:</t>
        </r>
        <r>
          <rPr>
            <sz val="9"/>
            <color indexed="81"/>
            <rFont val="Tahoma"/>
            <family val="2"/>
          </rPr>
          <t xml:space="preserve">
Actual $/kw-month are highlighted in green.  Beyond actual data, monthly values are rate from same month in previous year times ratio of NYMEX Gas price for month/NYMEX Gas price from same month in previous year.</t>
        </r>
      </text>
    </comment>
    <comment ref="Q7" authorId="2">
      <text>
        <r>
          <rPr>
            <b/>
            <sz val="9"/>
            <color indexed="81"/>
            <rFont val="Tahoma"/>
            <family val="2"/>
          </rPr>
          <t>Craig Kieny:</t>
        </r>
        <r>
          <rPr>
            <sz val="9"/>
            <color indexed="81"/>
            <rFont val="Tahoma"/>
            <family val="2"/>
          </rPr>
          <t xml:space="preserve">
Actual rates through 2013-2019.  Projections beyond that based on annual escalator in cell R6
</t>
        </r>
      </text>
    </comment>
    <comment ref="R7" authorId="2">
      <text>
        <r>
          <rPr>
            <b/>
            <sz val="9"/>
            <color indexed="81"/>
            <rFont val="Tahoma"/>
            <family val="2"/>
          </rPr>
          <t>Craig Kieny:</t>
        </r>
        <r>
          <rPr>
            <sz val="9"/>
            <color indexed="81"/>
            <rFont val="Tahoma"/>
            <family val="2"/>
          </rPr>
          <t xml:space="preserve">
for 2013-2019 I used the Block 2 rate because VEC's load is well over the 250,000 threshold for Block 1 and well below the 1,250,000 threshold for Block 3.  Annual escalator used for fuure years from cell S6.</t>
        </r>
      </text>
    </comment>
    <comment ref="S7" authorId="3">
      <text>
        <r>
          <rPr>
            <b/>
            <sz val="10"/>
            <color indexed="81"/>
            <rFont val="Tahoma"/>
            <family val="2"/>
          </rPr>
          <t xml:space="preserve"> Craig Kieny:</t>
        </r>
        <r>
          <rPr>
            <sz val="10"/>
            <color indexed="81"/>
            <rFont val="Tahoma"/>
            <family val="2"/>
          </rPr>
          <t xml:space="preserve">
Actual data through 2019. Assumed escalation beyond that point. Participant's Real Time Non-Coincident Peak Load for the month times the rate. </t>
        </r>
      </text>
    </comment>
    <comment ref="T7" authorId="2">
      <text>
        <r>
          <rPr>
            <b/>
            <sz val="9"/>
            <color indexed="81"/>
            <rFont val="Tahoma"/>
            <family val="2"/>
          </rPr>
          <t>Craig Kieny:</t>
        </r>
        <r>
          <rPr>
            <sz val="9"/>
            <color indexed="81"/>
            <rFont val="Tahoma"/>
            <family val="2"/>
          </rPr>
          <t xml:space="preserve">
Rates is set each year based on NESCOE budget and allocated based on Network Load.  Actuals through 2019, then annual escalator from cell U6.</t>
        </r>
      </text>
    </comment>
    <comment ref="U7" authorId="0">
      <text>
        <r>
          <rPr>
            <b/>
            <sz val="9"/>
            <color indexed="81"/>
            <rFont val="Tahoma"/>
            <family val="2"/>
          </rPr>
          <t xml:space="preserve">Williams, Tucker:
</t>
        </r>
        <r>
          <rPr>
            <sz val="9"/>
            <color indexed="81"/>
            <rFont val="Tahoma"/>
            <family val="2"/>
          </rPr>
          <t>Based on actual credits booked each month (including smaller resettlement ammounts) divided by VEC load at time of ISO Peak.  Esclate at 0% beyond point where we have actual data.</t>
        </r>
      </text>
    </comment>
    <comment ref="Z7" authorId="2">
      <text>
        <r>
          <rPr>
            <b/>
            <sz val="9"/>
            <color indexed="81"/>
            <rFont val="Tahoma"/>
            <family val="2"/>
          </rPr>
          <t>Craig Kieny:</t>
        </r>
        <r>
          <rPr>
            <sz val="9"/>
            <color indexed="81"/>
            <rFont val="Tahoma"/>
            <family val="2"/>
          </rPr>
          <t xml:space="preserve">
Based on output of project at ttime of Vermont's monthly peak.  Used 2012 hourly load for Vermont from ISO-NE website to estimate impact.</t>
        </r>
      </text>
    </comment>
    <comment ref="AF7" authorId="2">
      <text>
        <r>
          <rPr>
            <b/>
            <sz val="9"/>
            <color indexed="81"/>
            <rFont val="Tahoma"/>
            <family val="2"/>
          </rPr>
          <t>Craig Kieny:</t>
        </r>
        <r>
          <rPr>
            <sz val="9"/>
            <color indexed="81"/>
            <rFont val="Tahoma"/>
            <family val="2"/>
          </rPr>
          <t xml:space="preserve">
No savings until 6/2019 because any project installed in summer of 2018 will not have an impact on capacity savings until 6/2019.  In fact, anything installed after 9/1 of any year is highly likely to not save capacity any capacity $ June two calender years later (anything installed after 9/1/19 will likely not see any capacity savings until 6/2021).</t>
        </r>
      </text>
    </comment>
    <comment ref="AG7" authorId="1">
      <text>
        <r>
          <rPr>
            <b/>
            <sz val="8"/>
            <color indexed="81"/>
            <rFont val="Tahoma"/>
            <family val="2"/>
          </rPr>
          <t>Kieny, Craig:</t>
        </r>
        <r>
          <rPr>
            <sz val="8"/>
            <color indexed="81"/>
            <rFont val="Tahoma"/>
            <family val="2"/>
          </rPr>
          <t xml:space="preserve">
Rates thourgh 5/14 are based on rates filed with FERC.  Rates after 5/14 are based on assumptions used in VEC's long-range planning which are based on data provided by ISO New England..  See e-mail from Kevin Perry on 12/17/12.</t>
        </r>
      </text>
    </comment>
    <comment ref="AK7" authorId="2">
      <text>
        <r>
          <rPr>
            <b/>
            <sz val="9"/>
            <color indexed="81"/>
            <rFont val="Tahoma"/>
            <family val="2"/>
          </rPr>
          <t>Craig Kieny:</t>
        </r>
        <r>
          <rPr>
            <sz val="9"/>
            <color indexed="81"/>
            <rFont val="Tahoma"/>
            <family val="2"/>
          </rPr>
          <t xml:space="preserve">
Based on Regional Network Load</t>
        </r>
      </text>
    </comment>
    <comment ref="AL7" authorId="2">
      <text>
        <r>
          <rPr>
            <b/>
            <sz val="9"/>
            <color indexed="81"/>
            <rFont val="Tahoma"/>
            <family val="2"/>
          </rPr>
          <t>Craig Kieny:</t>
        </r>
        <r>
          <rPr>
            <sz val="9"/>
            <color indexed="81"/>
            <rFont val="Tahoma"/>
            <family val="2"/>
          </rPr>
          <t xml:space="preserve">
Allocated on a hourly basis as participants hourly share of NE load in the hour.  I used a monthly rate and monthly load in settlement as a reasonable proxy.</t>
        </r>
      </text>
    </comment>
    <comment ref="AM7" authorId="2">
      <text>
        <r>
          <rPr>
            <b/>
            <sz val="9"/>
            <color indexed="81"/>
            <rFont val="Tahoma"/>
            <family val="2"/>
          </rPr>
          <t>Craig Kieny:</t>
        </r>
        <r>
          <rPr>
            <sz val="9"/>
            <color indexed="81"/>
            <rFont val="Tahoma"/>
            <family val="2"/>
          </rPr>
          <t xml:space="preserve">
Based on Regional Network Load</t>
        </r>
      </text>
    </comment>
    <comment ref="I8" authorId="0">
      <text>
        <r>
          <rPr>
            <b/>
            <sz val="9"/>
            <color indexed="81"/>
            <rFont val="Tahoma"/>
            <family val="2"/>
          </rPr>
          <t>Williams, Tucker:</t>
        </r>
        <r>
          <rPr>
            <sz val="9"/>
            <color indexed="81"/>
            <rFont val="Tahoma"/>
            <family val="2"/>
          </rPr>
          <t xml:space="preserve">
Actual Resettled Data</t>
        </r>
      </text>
    </comment>
    <comment ref="J8" authorId="0">
      <text>
        <r>
          <rPr>
            <b/>
            <sz val="9"/>
            <color indexed="81"/>
            <rFont val="Tahoma"/>
            <family val="2"/>
          </rPr>
          <t>Williams, Tucker:</t>
        </r>
        <r>
          <rPr>
            <sz val="9"/>
            <color indexed="81"/>
            <rFont val="Tahoma"/>
            <family val="2"/>
          </rPr>
          <t xml:space="preserve">
Actual Resettled Data</t>
        </r>
      </text>
    </comment>
    <comment ref="I9" authorId="0">
      <text>
        <r>
          <rPr>
            <b/>
            <sz val="9"/>
            <color indexed="81"/>
            <rFont val="Tahoma"/>
            <family val="2"/>
          </rPr>
          <t>Williams, Tucker:</t>
        </r>
        <r>
          <rPr>
            <sz val="9"/>
            <color indexed="81"/>
            <rFont val="Tahoma"/>
            <family val="2"/>
          </rPr>
          <t xml:space="preserve">
Actual Resettled Data</t>
        </r>
      </text>
    </comment>
    <comment ref="J9" authorId="0">
      <text>
        <r>
          <rPr>
            <b/>
            <sz val="9"/>
            <color indexed="81"/>
            <rFont val="Tahoma"/>
            <family val="2"/>
          </rPr>
          <t>Williams, Tucker:</t>
        </r>
        <r>
          <rPr>
            <sz val="9"/>
            <color indexed="81"/>
            <rFont val="Tahoma"/>
            <family val="2"/>
          </rPr>
          <t xml:space="preserve">
Actual Resettled Data</t>
        </r>
      </text>
    </comment>
    <comment ref="I10" authorId="0">
      <text>
        <r>
          <rPr>
            <b/>
            <sz val="9"/>
            <color indexed="81"/>
            <rFont val="Tahoma"/>
            <family val="2"/>
          </rPr>
          <t>Williams, Tucker:</t>
        </r>
        <r>
          <rPr>
            <sz val="9"/>
            <color indexed="81"/>
            <rFont val="Tahoma"/>
            <family val="2"/>
          </rPr>
          <t xml:space="preserve">
Actual Resettled Data</t>
        </r>
      </text>
    </comment>
    <comment ref="J10" authorId="0">
      <text>
        <r>
          <rPr>
            <b/>
            <sz val="9"/>
            <color indexed="81"/>
            <rFont val="Tahoma"/>
            <family val="2"/>
          </rPr>
          <t>Williams, Tucker:</t>
        </r>
        <r>
          <rPr>
            <sz val="9"/>
            <color indexed="81"/>
            <rFont val="Tahoma"/>
            <family val="2"/>
          </rPr>
          <t xml:space="preserve">
Actual Resettled Data</t>
        </r>
      </text>
    </comment>
    <comment ref="I11" authorId="0">
      <text>
        <r>
          <rPr>
            <b/>
            <sz val="9"/>
            <color indexed="81"/>
            <rFont val="Tahoma"/>
            <family val="2"/>
          </rPr>
          <t>Williams, Tucker:</t>
        </r>
        <r>
          <rPr>
            <sz val="9"/>
            <color indexed="81"/>
            <rFont val="Tahoma"/>
            <family val="2"/>
          </rPr>
          <t xml:space="preserve">
Actual Resettled Data</t>
        </r>
      </text>
    </comment>
    <comment ref="J11" authorId="0">
      <text>
        <r>
          <rPr>
            <b/>
            <sz val="9"/>
            <color indexed="81"/>
            <rFont val="Tahoma"/>
            <family val="2"/>
          </rPr>
          <t>Williams, Tucker:</t>
        </r>
        <r>
          <rPr>
            <sz val="9"/>
            <color indexed="81"/>
            <rFont val="Tahoma"/>
            <family val="2"/>
          </rPr>
          <t xml:space="preserve">
Actual Resettled Data</t>
        </r>
      </text>
    </comment>
    <comment ref="I12" authorId="0">
      <text>
        <r>
          <rPr>
            <b/>
            <sz val="9"/>
            <color indexed="81"/>
            <rFont val="Tahoma"/>
            <family val="2"/>
          </rPr>
          <t>Williams, Tucker:</t>
        </r>
        <r>
          <rPr>
            <sz val="9"/>
            <color indexed="81"/>
            <rFont val="Tahoma"/>
            <family val="2"/>
          </rPr>
          <t xml:space="preserve">
Actual Resettled Data</t>
        </r>
      </text>
    </comment>
    <comment ref="J12" authorId="0">
      <text>
        <r>
          <rPr>
            <b/>
            <sz val="9"/>
            <color indexed="81"/>
            <rFont val="Tahoma"/>
            <family val="2"/>
          </rPr>
          <t>Williams, Tucker:</t>
        </r>
        <r>
          <rPr>
            <sz val="9"/>
            <color indexed="81"/>
            <rFont val="Tahoma"/>
            <family val="2"/>
          </rPr>
          <t xml:space="preserve">
Actual Resettled Data</t>
        </r>
      </text>
    </comment>
    <comment ref="G13" authorId="1">
      <text>
        <r>
          <rPr>
            <b/>
            <sz val="8"/>
            <color indexed="81"/>
            <rFont val="Tahoma"/>
            <family val="2"/>
          </rPr>
          <t>Kieny, Craig:</t>
        </r>
        <r>
          <rPr>
            <sz val="8"/>
            <color indexed="81"/>
            <rFont val="Tahoma"/>
            <family val="2"/>
          </rPr>
          <t xml:space="preserve">
FCA #9 Cleared at $9.55/kw-month for Rest-of-Pool.  </t>
        </r>
      </text>
    </comment>
    <comment ref="I13" authorId="0">
      <text>
        <r>
          <rPr>
            <b/>
            <sz val="9"/>
            <color indexed="81"/>
            <rFont val="Tahoma"/>
            <family val="2"/>
          </rPr>
          <t>Williams, Tucker:</t>
        </r>
        <r>
          <rPr>
            <sz val="9"/>
            <color indexed="81"/>
            <rFont val="Tahoma"/>
            <family val="2"/>
          </rPr>
          <t xml:space="preserve">
Actual Resettled Data</t>
        </r>
      </text>
    </comment>
    <comment ref="J13" authorId="0">
      <text>
        <r>
          <rPr>
            <b/>
            <sz val="9"/>
            <color indexed="81"/>
            <rFont val="Tahoma"/>
            <family val="2"/>
          </rPr>
          <t>Williams, Tucker:</t>
        </r>
        <r>
          <rPr>
            <sz val="9"/>
            <color indexed="81"/>
            <rFont val="Tahoma"/>
            <family val="2"/>
          </rPr>
          <t xml:space="preserve">
Actual Resettled Data</t>
        </r>
      </text>
    </comment>
    <comment ref="I14" authorId="0">
      <text>
        <r>
          <rPr>
            <b/>
            <sz val="9"/>
            <color indexed="81"/>
            <rFont val="Tahoma"/>
            <family val="2"/>
          </rPr>
          <t>Williams, Tucker:</t>
        </r>
        <r>
          <rPr>
            <sz val="9"/>
            <color indexed="81"/>
            <rFont val="Tahoma"/>
            <family val="2"/>
          </rPr>
          <t xml:space="preserve">
Actual Resettled Data</t>
        </r>
      </text>
    </comment>
    <comment ref="J14" authorId="0">
      <text>
        <r>
          <rPr>
            <b/>
            <sz val="9"/>
            <color indexed="81"/>
            <rFont val="Tahoma"/>
            <family val="2"/>
          </rPr>
          <t>Williams, Tucker:</t>
        </r>
        <r>
          <rPr>
            <sz val="9"/>
            <color indexed="81"/>
            <rFont val="Tahoma"/>
            <family val="2"/>
          </rPr>
          <t xml:space="preserve">
Actual Resettled Data</t>
        </r>
      </text>
    </comment>
    <comment ref="I15" authorId="0">
      <text>
        <r>
          <rPr>
            <b/>
            <sz val="9"/>
            <color indexed="81"/>
            <rFont val="Tahoma"/>
            <family val="2"/>
          </rPr>
          <t>Williams, Tucker:</t>
        </r>
        <r>
          <rPr>
            <sz val="9"/>
            <color indexed="81"/>
            <rFont val="Tahoma"/>
            <family val="2"/>
          </rPr>
          <t xml:space="preserve">
Actual Resettled Data</t>
        </r>
      </text>
    </comment>
    <comment ref="J15" authorId="0">
      <text>
        <r>
          <rPr>
            <b/>
            <sz val="9"/>
            <color indexed="81"/>
            <rFont val="Tahoma"/>
            <family val="2"/>
          </rPr>
          <t>Williams, Tucker:</t>
        </r>
        <r>
          <rPr>
            <sz val="9"/>
            <color indexed="81"/>
            <rFont val="Tahoma"/>
            <family val="2"/>
          </rPr>
          <t xml:space="preserve">
Actual Resettled Data</t>
        </r>
      </text>
    </comment>
    <comment ref="I16" authorId="0">
      <text>
        <r>
          <rPr>
            <b/>
            <sz val="9"/>
            <color indexed="81"/>
            <rFont val="Tahoma"/>
            <family val="2"/>
          </rPr>
          <t>Williams, Tucker:</t>
        </r>
        <r>
          <rPr>
            <sz val="9"/>
            <color indexed="81"/>
            <rFont val="Tahoma"/>
            <family val="2"/>
          </rPr>
          <t xml:space="preserve">
Actual Resettled Data</t>
        </r>
      </text>
    </comment>
    <comment ref="J16" authorId="0">
      <text>
        <r>
          <rPr>
            <b/>
            <sz val="9"/>
            <color indexed="81"/>
            <rFont val="Tahoma"/>
            <family val="2"/>
          </rPr>
          <t>Williams, Tucker:</t>
        </r>
        <r>
          <rPr>
            <sz val="9"/>
            <color indexed="81"/>
            <rFont val="Tahoma"/>
            <family val="2"/>
          </rPr>
          <t xml:space="preserve">
Actual Resettled Data</t>
        </r>
      </text>
    </comment>
    <comment ref="I17" authorId="0">
      <text>
        <r>
          <rPr>
            <b/>
            <sz val="9"/>
            <color indexed="81"/>
            <rFont val="Tahoma"/>
            <family val="2"/>
          </rPr>
          <t>Williams, Tucker:</t>
        </r>
        <r>
          <rPr>
            <sz val="9"/>
            <color indexed="81"/>
            <rFont val="Tahoma"/>
            <family val="2"/>
          </rPr>
          <t xml:space="preserve">
Actual Resettled Data</t>
        </r>
      </text>
    </comment>
    <comment ref="J17" authorId="0">
      <text>
        <r>
          <rPr>
            <b/>
            <sz val="9"/>
            <color indexed="81"/>
            <rFont val="Tahoma"/>
            <family val="2"/>
          </rPr>
          <t>Williams, Tucker:</t>
        </r>
        <r>
          <rPr>
            <sz val="9"/>
            <color indexed="81"/>
            <rFont val="Tahoma"/>
            <family val="2"/>
          </rPr>
          <t xml:space="preserve">
Actual Resettled Data</t>
        </r>
      </text>
    </comment>
    <comment ref="I18" authorId="0">
      <text>
        <r>
          <rPr>
            <b/>
            <sz val="9"/>
            <color indexed="81"/>
            <rFont val="Tahoma"/>
            <family val="2"/>
          </rPr>
          <t>Williams, Tucker:</t>
        </r>
        <r>
          <rPr>
            <sz val="9"/>
            <color indexed="81"/>
            <rFont val="Tahoma"/>
            <family val="2"/>
          </rPr>
          <t xml:space="preserve">
Actual Resettled Data</t>
        </r>
      </text>
    </comment>
    <comment ref="J18" authorId="0">
      <text>
        <r>
          <rPr>
            <b/>
            <sz val="9"/>
            <color indexed="81"/>
            <rFont val="Tahoma"/>
            <family val="2"/>
          </rPr>
          <t>Williams, Tucker:</t>
        </r>
        <r>
          <rPr>
            <sz val="9"/>
            <color indexed="81"/>
            <rFont val="Tahoma"/>
            <family val="2"/>
          </rPr>
          <t xml:space="preserve">
Actual Resettled Data</t>
        </r>
      </text>
    </comment>
    <comment ref="I19" authorId="0">
      <text>
        <r>
          <rPr>
            <b/>
            <sz val="9"/>
            <color indexed="81"/>
            <rFont val="Tahoma"/>
            <family val="2"/>
          </rPr>
          <t>Williams, Tucker:</t>
        </r>
        <r>
          <rPr>
            <sz val="9"/>
            <color indexed="81"/>
            <rFont val="Tahoma"/>
            <family val="2"/>
          </rPr>
          <t xml:space="preserve">
Actual Resettled Data</t>
        </r>
      </text>
    </comment>
    <comment ref="J19" authorId="0">
      <text>
        <r>
          <rPr>
            <b/>
            <sz val="9"/>
            <color indexed="81"/>
            <rFont val="Tahoma"/>
            <family val="2"/>
          </rPr>
          <t>Williams, Tucker:</t>
        </r>
        <r>
          <rPr>
            <sz val="9"/>
            <color indexed="81"/>
            <rFont val="Tahoma"/>
            <family val="2"/>
          </rPr>
          <t xml:space="preserve">
Actual Resettled Data</t>
        </r>
      </text>
    </comment>
    <comment ref="I20" authorId="0">
      <text>
        <r>
          <rPr>
            <b/>
            <sz val="9"/>
            <color indexed="81"/>
            <rFont val="Tahoma"/>
            <family val="2"/>
          </rPr>
          <t>Williams, Tucker:</t>
        </r>
        <r>
          <rPr>
            <sz val="9"/>
            <color indexed="81"/>
            <rFont val="Tahoma"/>
            <family val="2"/>
          </rPr>
          <t xml:space="preserve">
Actual Originally Settled Data</t>
        </r>
      </text>
    </comment>
    <comment ref="J20" authorId="0">
      <text>
        <r>
          <rPr>
            <b/>
            <sz val="9"/>
            <color indexed="81"/>
            <rFont val="Tahoma"/>
            <family val="2"/>
          </rPr>
          <t>Williams, Tucker:</t>
        </r>
        <r>
          <rPr>
            <sz val="9"/>
            <color indexed="81"/>
            <rFont val="Tahoma"/>
            <family val="2"/>
          </rPr>
          <t xml:space="preserve">
Actual Originally Settled Data</t>
        </r>
      </text>
    </comment>
    <comment ref="I21" authorId="0">
      <text>
        <r>
          <rPr>
            <b/>
            <sz val="9"/>
            <color indexed="81"/>
            <rFont val="Tahoma"/>
            <family val="2"/>
          </rPr>
          <t>Williams, Tucker:</t>
        </r>
        <r>
          <rPr>
            <sz val="9"/>
            <color indexed="81"/>
            <rFont val="Tahoma"/>
            <family val="2"/>
          </rPr>
          <t xml:space="preserve">
Actual Originally Settled Data</t>
        </r>
      </text>
    </comment>
    <comment ref="J21" authorId="0">
      <text>
        <r>
          <rPr>
            <b/>
            <sz val="9"/>
            <color indexed="81"/>
            <rFont val="Tahoma"/>
            <family val="2"/>
          </rPr>
          <t>Williams, Tucker:</t>
        </r>
        <r>
          <rPr>
            <sz val="9"/>
            <color indexed="81"/>
            <rFont val="Tahoma"/>
            <family val="2"/>
          </rPr>
          <t xml:space="preserve">
Actual Originally Settled Data</t>
        </r>
      </text>
    </comment>
    <comment ref="I22" authorId="0">
      <text>
        <r>
          <rPr>
            <b/>
            <sz val="9"/>
            <color indexed="81"/>
            <rFont val="Tahoma"/>
            <family val="2"/>
          </rPr>
          <t>Williams, Tucker:</t>
        </r>
        <r>
          <rPr>
            <sz val="9"/>
            <color indexed="81"/>
            <rFont val="Tahoma"/>
            <family val="2"/>
          </rPr>
          <t xml:space="preserve">
Actual Originally Settled Data</t>
        </r>
      </text>
    </comment>
    <comment ref="J22" authorId="0">
      <text>
        <r>
          <rPr>
            <b/>
            <sz val="9"/>
            <color indexed="81"/>
            <rFont val="Tahoma"/>
            <family val="2"/>
          </rPr>
          <t>Williams, Tucker:</t>
        </r>
        <r>
          <rPr>
            <sz val="9"/>
            <color indexed="81"/>
            <rFont val="Tahoma"/>
            <family val="2"/>
          </rPr>
          <t xml:space="preserve">
Actual Originally Settled Data</t>
        </r>
      </text>
    </comment>
    <comment ref="I23" authorId="0">
      <text>
        <r>
          <rPr>
            <b/>
            <sz val="9"/>
            <color indexed="81"/>
            <rFont val="Tahoma"/>
            <family val="2"/>
          </rPr>
          <t>Williams, Tucker:</t>
        </r>
        <r>
          <rPr>
            <sz val="9"/>
            <color indexed="81"/>
            <rFont val="Tahoma"/>
            <family val="2"/>
          </rPr>
          <t xml:space="preserve">
Actual Originally Settled Data</t>
        </r>
      </text>
    </comment>
    <comment ref="J23" authorId="0">
      <text>
        <r>
          <rPr>
            <b/>
            <sz val="9"/>
            <color indexed="81"/>
            <rFont val="Tahoma"/>
            <family val="2"/>
          </rPr>
          <t>Williams, Tucker:</t>
        </r>
        <r>
          <rPr>
            <sz val="9"/>
            <color indexed="81"/>
            <rFont val="Tahoma"/>
            <family val="2"/>
          </rPr>
          <t xml:space="preserve">
Actual Originally Settled Data</t>
        </r>
      </text>
    </comment>
    <comment ref="I24" authorId="0">
      <text>
        <r>
          <rPr>
            <b/>
            <sz val="9"/>
            <color indexed="81"/>
            <rFont val="Tahoma"/>
            <family val="2"/>
          </rPr>
          <t>Williams, Tucker:</t>
        </r>
        <r>
          <rPr>
            <sz val="9"/>
            <color indexed="81"/>
            <rFont val="Tahoma"/>
            <family val="2"/>
          </rPr>
          <t xml:space="preserve">
Actual Originally Settled Data</t>
        </r>
      </text>
    </comment>
    <comment ref="J24" authorId="0">
      <text>
        <r>
          <rPr>
            <b/>
            <sz val="9"/>
            <color indexed="81"/>
            <rFont val="Tahoma"/>
            <family val="2"/>
          </rPr>
          <t>Williams, Tucker:</t>
        </r>
        <r>
          <rPr>
            <sz val="9"/>
            <color indexed="81"/>
            <rFont val="Tahoma"/>
            <family val="2"/>
          </rPr>
          <t xml:space="preserve">
Actual Originally Settled Data</t>
        </r>
      </text>
    </comment>
    <comment ref="G25" authorId="1">
      <text>
        <r>
          <rPr>
            <b/>
            <sz val="8"/>
            <color indexed="81"/>
            <rFont val="Tahoma"/>
            <family val="2"/>
          </rPr>
          <t>Kieny, Craig:</t>
        </r>
        <r>
          <rPr>
            <sz val="8"/>
            <color indexed="81"/>
            <rFont val="Tahoma"/>
            <family val="2"/>
          </rPr>
          <t xml:space="preserve">
ISO FCA #10 clearing price.</t>
        </r>
      </text>
    </comment>
    <comment ref="I25" authorId="0">
      <text>
        <r>
          <rPr>
            <b/>
            <sz val="9"/>
            <color indexed="81"/>
            <rFont val="Tahoma"/>
            <family val="2"/>
          </rPr>
          <t>Williams, Tucker:</t>
        </r>
        <r>
          <rPr>
            <sz val="9"/>
            <color indexed="81"/>
            <rFont val="Tahoma"/>
            <family val="2"/>
          </rPr>
          <t xml:space="preserve">
Actual Originally Settled Data</t>
        </r>
      </text>
    </comment>
    <comment ref="J25" authorId="0">
      <text>
        <r>
          <rPr>
            <b/>
            <sz val="9"/>
            <color indexed="81"/>
            <rFont val="Tahoma"/>
            <family val="2"/>
          </rPr>
          <t>Williams, Tucker:</t>
        </r>
        <r>
          <rPr>
            <sz val="9"/>
            <color indexed="81"/>
            <rFont val="Tahoma"/>
            <family val="2"/>
          </rPr>
          <t xml:space="preserve">
Actual Originally Settled Data</t>
        </r>
      </text>
    </comment>
    <comment ref="AF25" authorId="2">
      <text>
        <r>
          <rPr>
            <b/>
            <sz val="9"/>
            <color indexed="81"/>
            <rFont val="Tahoma"/>
            <family val="2"/>
          </rPr>
          <t>Craig Kieny:</t>
        </r>
        <r>
          <rPr>
            <sz val="9"/>
            <color indexed="81"/>
            <rFont val="Tahoma"/>
            <family val="2"/>
          </rPr>
          <t xml:space="preserve">
incjudes 20% adder to account for reserve portion of ICAP requirement that will be saved.</t>
        </r>
      </text>
    </comment>
    <comment ref="I26" authorId="0">
      <text>
        <r>
          <rPr>
            <b/>
            <sz val="9"/>
            <color indexed="81"/>
            <rFont val="Tahoma"/>
            <family val="2"/>
          </rPr>
          <t>Williams, Tucker:</t>
        </r>
        <r>
          <rPr>
            <sz val="9"/>
            <color indexed="81"/>
            <rFont val="Tahoma"/>
            <family val="2"/>
          </rPr>
          <t xml:space="preserve">
Actual Originally Settled Data</t>
        </r>
      </text>
    </comment>
    <comment ref="J26" authorId="0">
      <text>
        <r>
          <rPr>
            <b/>
            <sz val="9"/>
            <color indexed="81"/>
            <rFont val="Tahoma"/>
            <family val="2"/>
          </rPr>
          <t>Williams, Tucker:</t>
        </r>
        <r>
          <rPr>
            <sz val="9"/>
            <color indexed="81"/>
            <rFont val="Tahoma"/>
            <family val="2"/>
          </rPr>
          <t xml:space="preserve">
Actual Originally Settled Data</t>
        </r>
      </text>
    </comment>
    <comment ref="I27" authorId="0">
      <text>
        <r>
          <rPr>
            <b/>
            <sz val="9"/>
            <color indexed="81"/>
            <rFont val="Tahoma"/>
            <family val="2"/>
          </rPr>
          <t>Williams, Tucker:</t>
        </r>
        <r>
          <rPr>
            <sz val="9"/>
            <color indexed="81"/>
            <rFont val="Tahoma"/>
            <family val="2"/>
          </rPr>
          <t xml:space="preserve">
Actual Originally Settled Data</t>
        </r>
      </text>
    </comment>
    <comment ref="J27" authorId="0">
      <text>
        <r>
          <rPr>
            <b/>
            <sz val="9"/>
            <color indexed="81"/>
            <rFont val="Tahoma"/>
            <family val="2"/>
          </rPr>
          <t>Williams, Tucker:</t>
        </r>
        <r>
          <rPr>
            <sz val="9"/>
            <color indexed="81"/>
            <rFont val="Tahoma"/>
            <family val="2"/>
          </rPr>
          <t xml:space="preserve">
Actual Originally Settled Data</t>
        </r>
      </text>
    </comment>
    <comment ref="G37" authorId="1">
      <text>
        <r>
          <rPr>
            <b/>
            <sz val="8"/>
            <color indexed="81"/>
            <rFont val="Tahoma"/>
            <family val="2"/>
          </rPr>
          <t>Kieny, Craig:</t>
        </r>
        <r>
          <rPr>
            <sz val="8"/>
            <color indexed="81"/>
            <rFont val="Tahoma"/>
            <family val="2"/>
          </rPr>
          <t xml:space="preserve">
ISO FCA #11 clearing price.</t>
        </r>
      </text>
    </comment>
    <comment ref="H37" authorId="0">
      <text>
        <r>
          <rPr>
            <b/>
            <sz val="9"/>
            <color indexed="81"/>
            <rFont val="Tahoma"/>
            <family val="2"/>
          </rPr>
          <t>Williams, Tucker:</t>
        </r>
        <r>
          <rPr>
            <sz val="9"/>
            <color indexed="81"/>
            <rFont val="Tahoma"/>
            <family val="2"/>
          </rPr>
          <t xml:space="preserve">
Long term annual escalator defined in cell H6.</t>
        </r>
      </text>
    </comment>
    <comment ref="AF37" authorId="2">
      <text>
        <r>
          <rPr>
            <b/>
            <sz val="9"/>
            <color indexed="81"/>
            <rFont val="Tahoma"/>
            <family val="2"/>
          </rPr>
          <t>Craig Kieny:</t>
        </r>
        <r>
          <rPr>
            <sz val="9"/>
            <color indexed="81"/>
            <rFont val="Tahoma"/>
            <family val="2"/>
          </rPr>
          <t xml:space="preserve">
incjudes 20% adder to account for reserve portion of ICAP requirement that will be saved.</t>
        </r>
      </text>
    </comment>
    <comment ref="G49" authorId="1">
      <text>
        <r>
          <rPr>
            <b/>
            <sz val="8"/>
            <color indexed="81"/>
            <rFont val="Tahoma"/>
            <family val="2"/>
          </rPr>
          <t>Kieny, Craig:</t>
        </r>
        <r>
          <rPr>
            <sz val="8"/>
            <color indexed="81"/>
            <rFont val="Tahoma"/>
            <family val="2"/>
          </rPr>
          <t xml:space="preserve">
ISO FCA #12 clearing price.</t>
        </r>
      </text>
    </comment>
    <comment ref="H49" authorId="0">
      <text>
        <r>
          <rPr>
            <b/>
            <sz val="9"/>
            <color indexed="81"/>
            <rFont val="Tahoma"/>
            <family val="2"/>
          </rPr>
          <t>Williams, Tucker:</t>
        </r>
        <r>
          <rPr>
            <sz val="9"/>
            <color indexed="81"/>
            <rFont val="Tahoma"/>
            <family val="2"/>
          </rPr>
          <t xml:space="preserve">
Long term annual escalator defined in cell H6.</t>
        </r>
      </text>
    </comment>
    <comment ref="AF49" authorId="2">
      <text>
        <r>
          <rPr>
            <b/>
            <sz val="9"/>
            <color indexed="81"/>
            <rFont val="Tahoma"/>
            <family val="2"/>
          </rPr>
          <t>Craig Kieny:</t>
        </r>
        <r>
          <rPr>
            <sz val="9"/>
            <color indexed="81"/>
            <rFont val="Tahoma"/>
            <family val="2"/>
          </rPr>
          <t xml:space="preserve">
incjudes 20% adder to account for reserve portion of ICAP requirement that will be saved.</t>
        </r>
      </text>
    </comment>
    <comment ref="G61" authorId="1">
      <text>
        <r>
          <rPr>
            <b/>
            <sz val="8"/>
            <color indexed="81"/>
            <rFont val="Tahoma"/>
            <family val="2"/>
          </rPr>
          <t>Kieny, Craig:</t>
        </r>
        <r>
          <rPr>
            <sz val="8"/>
            <color indexed="81"/>
            <rFont val="Tahoma"/>
            <family val="2"/>
          </rPr>
          <t xml:space="preserve">
ISO FCA #13 clearing price.</t>
        </r>
      </text>
    </comment>
    <comment ref="H61" authorId="0">
      <text>
        <r>
          <rPr>
            <b/>
            <sz val="9"/>
            <color indexed="81"/>
            <rFont val="Tahoma"/>
            <family val="2"/>
          </rPr>
          <t>Williams, Tucker:</t>
        </r>
        <r>
          <rPr>
            <sz val="9"/>
            <color indexed="81"/>
            <rFont val="Tahoma"/>
            <family val="2"/>
          </rPr>
          <t xml:space="preserve">
Long term annual escalator defined in cell H6.</t>
        </r>
      </text>
    </comment>
    <comment ref="AF61" authorId="2">
      <text>
        <r>
          <rPr>
            <b/>
            <sz val="9"/>
            <color indexed="81"/>
            <rFont val="Tahoma"/>
            <family val="2"/>
          </rPr>
          <t>Craig Kieny:</t>
        </r>
        <r>
          <rPr>
            <sz val="9"/>
            <color indexed="81"/>
            <rFont val="Tahoma"/>
            <family val="2"/>
          </rPr>
          <t xml:space="preserve">
incjudes 20% adder to account for reserve portion of ICAP requirement that will be saved.</t>
        </r>
      </text>
    </comment>
    <comment ref="G73" authorId="0">
      <text>
        <r>
          <rPr>
            <b/>
            <sz val="9"/>
            <color indexed="81"/>
            <rFont val="Tahoma"/>
            <family val="2"/>
          </rPr>
          <t>Williams, Tucker:</t>
        </r>
        <r>
          <rPr>
            <sz val="9"/>
            <color indexed="81"/>
            <rFont val="Tahoma"/>
            <family val="2"/>
          </rPr>
          <t xml:space="preserve">
Uses annual escalator in cell G6.</t>
        </r>
      </text>
    </comment>
    <comment ref="H73" authorId="0">
      <text>
        <r>
          <rPr>
            <b/>
            <sz val="9"/>
            <color indexed="81"/>
            <rFont val="Tahoma"/>
            <family val="2"/>
          </rPr>
          <t>Williams, Tucker:</t>
        </r>
        <r>
          <rPr>
            <sz val="9"/>
            <color indexed="81"/>
            <rFont val="Tahoma"/>
            <family val="2"/>
          </rPr>
          <t xml:space="preserve">
Long term annual escalator defined in cell H6.</t>
        </r>
      </text>
    </comment>
    <comment ref="AF73" authorId="2">
      <text>
        <r>
          <rPr>
            <b/>
            <sz val="9"/>
            <color indexed="81"/>
            <rFont val="Tahoma"/>
            <family val="2"/>
          </rPr>
          <t>Craig Kieny:</t>
        </r>
        <r>
          <rPr>
            <sz val="9"/>
            <color indexed="81"/>
            <rFont val="Tahoma"/>
            <family val="2"/>
          </rPr>
          <t xml:space="preserve">
incjudes 20% adder to account for reserve portion of ICAP requirement that will be saved.</t>
        </r>
      </text>
    </comment>
    <comment ref="G85" authorId="0">
      <text>
        <r>
          <rPr>
            <b/>
            <sz val="9"/>
            <color indexed="81"/>
            <rFont val="Tahoma"/>
            <family val="2"/>
          </rPr>
          <t>Williams, Tucker:</t>
        </r>
        <r>
          <rPr>
            <sz val="9"/>
            <color indexed="81"/>
            <rFont val="Tahoma"/>
            <family val="2"/>
          </rPr>
          <t xml:space="preserve">
Uses annual escalator in cell G6.</t>
        </r>
      </text>
    </comment>
    <comment ref="H85" authorId="0">
      <text>
        <r>
          <rPr>
            <b/>
            <sz val="9"/>
            <color indexed="81"/>
            <rFont val="Tahoma"/>
            <family val="2"/>
          </rPr>
          <t>Williams, Tucker:</t>
        </r>
        <r>
          <rPr>
            <sz val="9"/>
            <color indexed="81"/>
            <rFont val="Tahoma"/>
            <family val="2"/>
          </rPr>
          <t xml:space="preserve">
Long term annual escalator defined in cell H6.</t>
        </r>
      </text>
    </comment>
    <comment ref="AF85" authorId="2">
      <text>
        <r>
          <rPr>
            <b/>
            <sz val="9"/>
            <color indexed="81"/>
            <rFont val="Tahoma"/>
            <family val="2"/>
          </rPr>
          <t>Craig Kieny:</t>
        </r>
        <r>
          <rPr>
            <sz val="9"/>
            <color indexed="81"/>
            <rFont val="Tahoma"/>
            <family val="2"/>
          </rPr>
          <t xml:space="preserve">
incjudes 20% adder to account for reserve portion of ICAP requirement that will be saved.</t>
        </r>
      </text>
    </comment>
    <comment ref="G97" authorId="0">
      <text>
        <r>
          <rPr>
            <b/>
            <sz val="9"/>
            <color indexed="81"/>
            <rFont val="Tahoma"/>
            <family val="2"/>
          </rPr>
          <t>Williams, Tucker:</t>
        </r>
        <r>
          <rPr>
            <sz val="9"/>
            <color indexed="81"/>
            <rFont val="Tahoma"/>
            <family val="2"/>
          </rPr>
          <t xml:space="preserve">
Uses annual escalator in cell G6.</t>
        </r>
      </text>
    </comment>
    <comment ref="H97" authorId="0">
      <text>
        <r>
          <rPr>
            <b/>
            <sz val="9"/>
            <color indexed="81"/>
            <rFont val="Tahoma"/>
            <family val="2"/>
          </rPr>
          <t>Williams, Tucker:</t>
        </r>
        <r>
          <rPr>
            <sz val="9"/>
            <color indexed="81"/>
            <rFont val="Tahoma"/>
            <family val="2"/>
          </rPr>
          <t xml:space="preserve">
Long term annual escalator defined in cell H6.</t>
        </r>
      </text>
    </comment>
    <comment ref="AF97" authorId="2">
      <text>
        <r>
          <rPr>
            <b/>
            <sz val="9"/>
            <color indexed="81"/>
            <rFont val="Tahoma"/>
            <family val="2"/>
          </rPr>
          <t>Craig Kieny:</t>
        </r>
        <r>
          <rPr>
            <sz val="9"/>
            <color indexed="81"/>
            <rFont val="Tahoma"/>
            <family val="2"/>
          </rPr>
          <t xml:space="preserve">
incjudes 20% adder to account for reserve portion of ICAP requirement that will be saved.</t>
        </r>
      </text>
    </comment>
    <comment ref="G109" authorId="0">
      <text>
        <r>
          <rPr>
            <b/>
            <sz val="9"/>
            <color indexed="81"/>
            <rFont val="Tahoma"/>
            <family val="2"/>
          </rPr>
          <t>Williams, Tucker:</t>
        </r>
        <r>
          <rPr>
            <sz val="9"/>
            <color indexed="81"/>
            <rFont val="Tahoma"/>
            <family val="2"/>
          </rPr>
          <t xml:space="preserve">
Uses annual escalator in cell G6.</t>
        </r>
      </text>
    </comment>
    <comment ref="H109" authorId="0">
      <text>
        <r>
          <rPr>
            <b/>
            <sz val="9"/>
            <color indexed="81"/>
            <rFont val="Tahoma"/>
            <family val="2"/>
          </rPr>
          <t>Williams, Tucker:</t>
        </r>
        <r>
          <rPr>
            <sz val="9"/>
            <color indexed="81"/>
            <rFont val="Tahoma"/>
            <family val="2"/>
          </rPr>
          <t xml:space="preserve">
Long term annual escalator defined in cell H6.</t>
        </r>
      </text>
    </comment>
    <comment ref="AF109" authorId="2">
      <text>
        <r>
          <rPr>
            <b/>
            <sz val="9"/>
            <color indexed="81"/>
            <rFont val="Tahoma"/>
            <family val="2"/>
          </rPr>
          <t>Craig Kieny:</t>
        </r>
        <r>
          <rPr>
            <sz val="9"/>
            <color indexed="81"/>
            <rFont val="Tahoma"/>
            <family val="2"/>
          </rPr>
          <t xml:space="preserve">
incjudes 20% adder to account for reserve portion of ICAP requirement that will be saved.</t>
        </r>
      </text>
    </comment>
    <comment ref="G121" authorId="0">
      <text>
        <r>
          <rPr>
            <b/>
            <sz val="9"/>
            <color indexed="81"/>
            <rFont val="Tahoma"/>
            <family val="2"/>
          </rPr>
          <t>Williams, Tucker:</t>
        </r>
        <r>
          <rPr>
            <sz val="9"/>
            <color indexed="81"/>
            <rFont val="Tahoma"/>
            <family val="2"/>
          </rPr>
          <t xml:space="preserve">
Uses annual escalator in cell G6.</t>
        </r>
      </text>
    </comment>
    <comment ref="H121" authorId="0">
      <text>
        <r>
          <rPr>
            <b/>
            <sz val="9"/>
            <color indexed="81"/>
            <rFont val="Tahoma"/>
            <family val="2"/>
          </rPr>
          <t>Williams, Tucker:</t>
        </r>
        <r>
          <rPr>
            <sz val="9"/>
            <color indexed="81"/>
            <rFont val="Tahoma"/>
            <family val="2"/>
          </rPr>
          <t xml:space="preserve">
Long term annual escalator defined in cell H6.</t>
        </r>
      </text>
    </comment>
    <comment ref="G133" authorId="0">
      <text>
        <r>
          <rPr>
            <b/>
            <sz val="9"/>
            <color indexed="81"/>
            <rFont val="Tahoma"/>
            <family val="2"/>
          </rPr>
          <t>Williams, Tucker:</t>
        </r>
        <r>
          <rPr>
            <sz val="9"/>
            <color indexed="81"/>
            <rFont val="Tahoma"/>
            <family val="2"/>
          </rPr>
          <t xml:space="preserve">
Uses annual escalator in cell G6.</t>
        </r>
      </text>
    </comment>
    <comment ref="H133" authorId="0">
      <text>
        <r>
          <rPr>
            <b/>
            <sz val="9"/>
            <color indexed="81"/>
            <rFont val="Tahoma"/>
            <family val="2"/>
          </rPr>
          <t>Williams, Tucker:</t>
        </r>
        <r>
          <rPr>
            <sz val="9"/>
            <color indexed="81"/>
            <rFont val="Tahoma"/>
            <family val="2"/>
          </rPr>
          <t xml:space="preserve">
Long term annual escalator defined in cell H6.</t>
        </r>
      </text>
    </comment>
    <comment ref="G145" authorId="0">
      <text>
        <r>
          <rPr>
            <b/>
            <sz val="9"/>
            <color indexed="81"/>
            <rFont val="Tahoma"/>
            <family val="2"/>
          </rPr>
          <t>Williams, Tucker:</t>
        </r>
        <r>
          <rPr>
            <sz val="9"/>
            <color indexed="81"/>
            <rFont val="Tahoma"/>
            <family val="2"/>
          </rPr>
          <t xml:space="preserve">
Uses annual escalator in cell G6.</t>
        </r>
      </text>
    </comment>
    <comment ref="H145" authorId="0">
      <text>
        <r>
          <rPr>
            <b/>
            <sz val="9"/>
            <color indexed="81"/>
            <rFont val="Tahoma"/>
            <family val="2"/>
          </rPr>
          <t>Williams, Tucker:</t>
        </r>
        <r>
          <rPr>
            <sz val="9"/>
            <color indexed="81"/>
            <rFont val="Tahoma"/>
            <family val="2"/>
          </rPr>
          <t xml:space="preserve">
Long term annual escalator defined in cell H6.</t>
        </r>
      </text>
    </comment>
    <comment ref="G157" authorId="0">
      <text>
        <r>
          <rPr>
            <b/>
            <sz val="9"/>
            <color indexed="81"/>
            <rFont val="Tahoma"/>
            <family val="2"/>
          </rPr>
          <t>Williams, Tucker:</t>
        </r>
        <r>
          <rPr>
            <sz val="9"/>
            <color indexed="81"/>
            <rFont val="Tahoma"/>
            <family val="2"/>
          </rPr>
          <t xml:space="preserve">
Uses annual escalator in cell G6.</t>
        </r>
      </text>
    </comment>
    <comment ref="H157" authorId="0">
      <text>
        <r>
          <rPr>
            <b/>
            <sz val="9"/>
            <color indexed="81"/>
            <rFont val="Tahoma"/>
            <family val="2"/>
          </rPr>
          <t>Williams, Tucker:</t>
        </r>
        <r>
          <rPr>
            <sz val="9"/>
            <color indexed="81"/>
            <rFont val="Tahoma"/>
            <family val="2"/>
          </rPr>
          <t xml:space="preserve">
Long term annual escalator defined in cell H6.</t>
        </r>
      </text>
    </comment>
    <comment ref="G169" authorId="0">
      <text>
        <r>
          <rPr>
            <b/>
            <sz val="9"/>
            <color indexed="81"/>
            <rFont val="Tahoma"/>
            <family val="2"/>
          </rPr>
          <t>Williams, Tucker:</t>
        </r>
        <r>
          <rPr>
            <sz val="9"/>
            <color indexed="81"/>
            <rFont val="Tahoma"/>
            <family val="2"/>
          </rPr>
          <t xml:space="preserve">
Uses annual escalator in cell G6.</t>
        </r>
      </text>
    </comment>
    <comment ref="H169" authorId="0">
      <text>
        <r>
          <rPr>
            <b/>
            <sz val="9"/>
            <color indexed="81"/>
            <rFont val="Tahoma"/>
            <family val="2"/>
          </rPr>
          <t>Williams, Tucker:</t>
        </r>
        <r>
          <rPr>
            <sz val="9"/>
            <color indexed="81"/>
            <rFont val="Tahoma"/>
            <family val="2"/>
          </rPr>
          <t xml:space="preserve">
Long term annual escalator defined in cell H6.</t>
        </r>
      </text>
    </comment>
    <comment ref="G181" authorId="0">
      <text>
        <r>
          <rPr>
            <b/>
            <sz val="9"/>
            <color indexed="81"/>
            <rFont val="Tahoma"/>
            <family val="2"/>
          </rPr>
          <t>Williams, Tucker:</t>
        </r>
        <r>
          <rPr>
            <sz val="9"/>
            <color indexed="81"/>
            <rFont val="Tahoma"/>
            <family val="2"/>
          </rPr>
          <t xml:space="preserve">
Uses annual escalator in cell G6.</t>
        </r>
      </text>
    </comment>
    <comment ref="H181" authorId="0">
      <text>
        <r>
          <rPr>
            <b/>
            <sz val="9"/>
            <color indexed="81"/>
            <rFont val="Tahoma"/>
            <family val="2"/>
          </rPr>
          <t>Williams, Tucker:</t>
        </r>
        <r>
          <rPr>
            <sz val="9"/>
            <color indexed="81"/>
            <rFont val="Tahoma"/>
            <family val="2"/>
          </rPr>
          <t xml:space="preserve">
Long term annual escalator defined in cell H6.</t>
        </r>
      </text>
    </comment>
    <comment ref="G193" authorId="0">
      <text>
        <r>
          <rPr>
            <b/>
            <sz val="9"/>
            <color indexed="81"/>
            <rFont val="Tahoma"/>
            <family val="2"/>
          </rPr>
          <t>Williams, Tucker:</t>
        </r>
        <r>
          <rPr>
            <sz val="9"/>
            <color indexed="81"/>
            <rFont val="Tahoma"/>
            <family val="2"/>
          </rPr>
          <t xml:space="preserve">
Uses annual escalator in cell G6.</t>
        </r>
      </text>
    </comment>
    <comment ref="H193" authorId="0">
      <text>
        <r>
          <rPr>
            <b/>
            <sz val="9"/>
            <color indexed="81"/>
            <rFont val="Tahoma"/>
            <family val="2"/>
          </rPr>
          <t>Williams, Tucker:</t>
        </r>
        <r>
          <rPr>
            <sz val="9"/>
            <color indexed="81"/>
            <rFont val="Tahoma"/>
            <family val="2"/>
          </rPr>
          <t xml:space="preserve">
Long term annual escalator defined in cell H6.</t>
        </r>
      </text>
    </comment>
    <comment ref="G205" authorId="0">
      <text>
        <r>
          <rPr>
            <b/>
            <sz val="9"/>
            <color indexed="81"/>
            <rFont val="Tahoma"/>
            <family val="2"/>
          </rPr>
          <t>Williams, Tucker:</t>
        </r>
        <r>
          <rPr>
            <sz val="9"/>
            <color indexed="81"/>
            <rFont val="Tahoma"/>
            <family val="2"/>
          </rPr>
          <t xml:space="preserve">
Uses annual escalator in cell G6.</t>
        </r>
      </text>
    </comment>
    <comment ref="H205" authorId="0">
      <text>
        <r>
          <rPr>
            <b/>
            <sz val="9"/>
            <color indexed="81"/>
            <rFont val="Tahoma"/>
            <family val="2"/>
          </rPr>
          <t>Williams, Tucker:</t>
        </r>
        <r>
          <rPr>
            <sz val="9"/>
            <color indexed="81"/>
            <rFont val="Tahoma"/>
            <family val="2"/>
          </rPr>
          <t xml:space="preserve">
Long term annual escalator defined in cell H6.</t>
        </r>
      </text>
    </comment>
    <comment ref="G217" authorId="0">
      <text>
        <r>
          <rPr>
            <b/>
            <sz val="9"/>
            <color indexed="81"/>
            <rFont val="Tahoma"/>
            <family val="2"/>
          </rPr>
          <t>Williams, Tucker:</t>
        </r>
        <r>
          <rPr>
            <sz val="9"/>
            <color indexed="81"/>
            <rFont val="Tahoma"/>
            <family val="2"/>
          </rPr>
          <t xml:space="preserve">
Uses annual escalator in cell G6.</t>
        </r>
      </text>
    </comment>
    <comment ref="H217" authorId="0">
      <text>
        <r>
          <rPr>
            <b/>
            <sz val="9"/>
            <color indexed="81"/>
            <rFont val="Tahoma"/>
            <family val="2"/>
          </rPr>
          <t>Williams, Tucker:</t>
        </r>
        <r>
          <rPr>
            <sz val="9"/>
            <color indexed="81"/>
            <rFont val="Tahoma"/>
            <family val="2"/>
          </rPr>
          <t xml:space="preserve">
Long term annual escalator defined in cell H6.</t>
        </r>
      </text>
    </comment>
    <comment ref="G229" authorId="0">
      <text>
        <r>
          <rPr>
            <b/>
            <sz val="9"/>
            <color indexed="81"/>
            <rFont val="Tahoma"/>
            <family val="2"/>
          </rPr>
          <t>Williams, Tucker:</t>
        </r>
        <r>
          <rPr>
            <sz val="9"/>
            <color indexed="81"/>
            <rFont val="Tahoma"/>
            <family val="2"/>
          </rPr>
          <t xml:space="preserve">
Uses annual escalator in cell G6.</t>
        </r>
      </text>
    </comment>
    <comment ref="H229" authorId="0">
      <text>
        <r>
          <rPr>
            <b/>
            <sz val="9"/>
            <color indexed="81"/>
            <rFont val="Tahoma"/>
            <family val="2"/>
          </rPr>
          <t>Williams, Tucker:</t>
        </r>
        <r>
          <rPr>
            <sz val="9"/>
            <color indexed="81"/>
            <rFont val="Tahoma"/>
            <family val="2"/>
          </rPr>
          <t xml:space="preserve">
Long term annual escalator defined in cell H6.</t>
        </r>
      </text>
    </comment>
    <comment ref="G241" authorId="0">
      <text>
        <r>
          <rPr>
            <b/>
            <sz val="9"/>
            <color indexed="81"/>
            <rFont val="Tahoma"/>
            <family val="2"/>
          </rPr>
          <t>Williams, Tucker:</t>
        </r>
        <r>
          <rPr>
            <sz val="9"/>
            <color indexed="81"/>
            <rFont val="Tahoma"/>
            <family val="2"/>
          </rPr>
          <t xml:space="preserve">
Uses annual escalator in cell G6.</t>
        </r>
      </text>
    </comment>
    <comment ref="H241" authorId="0">
      <text>
        <r>
          <rPr>
            <b/>
            <sz val="9"/>
            <color indexed="81"/>
            <rFont val="Tahoma"/>
            <family val="2"/>
          </rPr>
          <t>Williams, Tucker:</t>
        </r>
        <r>
          <rPr>
            <sz val="9"/>
            <color indexed="81"/>
            <rFont val="Tahoma"/>
            <family val="2"/>
          </rPr>
          <t xml:space="preserve">
Long term annual escalator defined in cell H6.</t>
        </r>
      </text>
    </comment>
    <comment ref="G253" authorId="0">
      <text>
        <r>
          <rPr>
            <b/>
            <sz val="9"/>
            <color indexed="81"/>
            <rFont val="Tahoma"/>
            <family val="2"/>
          </rPr>
          <t>Williams, Tucker:</t>
        </r>
        <r>
          <rPr>
            <sz val="9"/>
            <color indexed="81"/>
            <rFont val="Tahoma"/>
            <family val="2"/>
          </rPr>
          <t xml:space="preserve">
Uses annual escalator in cell G6.</t>
        </r>
      </text>
    </comment>
    <comment ref="H253" authorId="0">
      <text>
        <r>
          <rPr>
            <b/>
            <sz val="9"/>
            <color indexed="81"/>
            <rFont val="Tahoma"/>
            <family val="2"/>
          </rPr>
          <t>Williams, Tucker:</t>
        </r>
        <r>
          <rPr>
            <sz val="9"/>
            <color indexed="81"/>
            <rFont val="Tahoma"/>
            <family val="2"/>
          </rPr>
          <t xml:space="preserve">
Long term annual escalator defined in cell H6.</t>
        </r>
      </text>
    </comment>
    <comment ref="G265" authorId="0">
      <text>
        <r>
          <rPr>
            <b/>
            <sz val="9"/>
            <color indexed="81"/>
            <rFont val="Tahoma"/>
            <family val="2"/>
          </rPr>
          <t>Williams, Tucker:</t>
        </r>
        <r>
          <rPr>
            <sz val="9"/>
            <color indexed="81"/>
            <rFont val="Tahoma"/>
            <family val="2"/>
          </rPr>
          <t xml:space="preserve">
Uses annual escalator in cell G6.</t>
        </r>
      </text>
    </comment>
    <comment ref="H265" authorId="0">
      <text>
        <r>
          <rPr>
            <b/>
            <sz val="9"/>
            <color indexed="81"/>
            <rFont val="Tahoma"/>
            <family val="2"/>
          </rPr>
          <t>Williams, Tucker:</t>
        </r>
        <r>
          <rPr>
            <sz val="9"/>
            <color indexed="81"/>
            <rFont val="Tahoma"/>
            <family val="2"/>
          </rPr>
          <t xml:space="preserve">
Long term annual escalator defined in cell H6.</t>
        </r>
      </text>
    </comment>
  </commentList>
</comments>
</file>

<file path=xl/comments3.xml><?xml version="1.0" encoding="utf-8"?>
<comments xmlns="http://schemas.openxmlformats.org/spreadsheetml/2006/main">
  <authors>
    <author>Kieny, Craig</author>
    <author>Williams, Tucker</author>
  </authors>
  <commentList>
    <comment ref="I1" authorId="0">
      <text>
        <r>
          <rPr>
            <b/>
            <sz val="9"/>
            <color indexed="81"/>
            <rFont val="Tahoma"/>
            <family val="2"/>
          </rPr>
          <t>Kieny, Craig:</t>
        </r>
        <r>
          <rPr>
            <sz val="9"/>
            <color indexed="81"/>
            <rFont val="Tahoma"/>
            <family val="2"/>
          </rPr>
          <t xml:space="preserve">
Total capacity of 4 NM projects on VEC system.</t>
        </r>
      </text>
    </comment>
    <comment ref="I3" authorId="0">
      <text>
        <r>
          <rPr>
            <b/>
            <sz val="9"/>
            <color indexed="81"/>
            <rFont val="Tahoma"/>
            <family val="2"/>
          </rPr>
          <t>Kieny, Craig:</t>
        </r>
        <r>
          <rPr>
            <sz val="9"/>
            <color indexed="81"/>
            <rFont val="Tahoma"/>
            <family val="2"/>
          </rPr>
          <t xml:space="preserve">
Total output of 4 NM projects on VEC system.</t>
        </r>
      </text>
    </comment>
    <comment ref="K3" authorId="1">
      <text>
        <r>
          <rPr>
            <b/>
            <sz val="9"/>
            <color indexed="81"/>
            <rFont val="Tahoma"/>
            <family val="2"/>
          </rPr>
          <t>Williams, Tucker:</t>
        </r>
        <r>
          <rPr>
            <sz val="9"/>
            <color indexed="81"/>
            <rFont val="Tahoma"/>
            <family val="2"/>
          </rPr>
          <t xml:space="preserve">
9/1/18 to 8/31/19 Actuals</t>
        </r>
      </text>
    </comment>
    <comment ref="L3" authorId="1">
      <text>
        <r>
          <rPr>
            <b/>
            <sz val="9"/>
            <color indexed="81"/>
            <rFont val="Tahoma"/>
            <family val="2"/>
          </rPr>
          <t>Williams, Tucker:</t>
        </r>
        <r>
          <rPr>
            <sz val="9"/>
            <color indexed="81"/>
            <rFont val="Tahoma"/>
            <family val="2"/>
          </rPr>
          <t xml:space="preserve">
9/1/18 to 8/31/19 Actuals</t>
        </r>
      </text>
    </comment>
    <comment ref="G4" authorId="0">
      <text>
        <r>
          <rPr>
            <b/>
            <sz val="9"/>
            <color indexed="81"/>
            <rFont val="Tahoma"/>
            <family val="2"/>
          </rPr>
          <t>Kieny, Craig:</t>
        </r>
        <r>
          <rPr>
            <sz val="9"/>
            <color indexed="81"/>
            <rFont val="Tahoma"/>
            <family val="2"/>
          </rPr>
          <t xml:space="preserve">
Avg of unitizied output of 4 NM projects on VEC system.</t>
        </r>
      </text>
    </comment>
  </commentList>
</comments>
</file>

<file path=xl/comments4.xml><?xml version="1.0" encoding="utf-8"?>
<comments xmlns="http://schemas.openxmlformats.org/spreadsheetml/2006/main">
  <authors>
    <author>Williams, Tucker</author>
    <author>Craig Kieny</author>
  </authors>
  <commentList>
    <comment ref="G2" authorId="0">
      <text>
        <r>
          <rPr>
            <b/>
            <sz val="9"/>
            <color indexed="81"/>
            <rFont val="Tahoma"/>
            <family val="2"/>
          </rPr>
          <t>Williams, Tucker:</t>
        </r>
        <r>
          <rPr>
            <sz val="9"/>
            <color indexed="81"/>
            <rFont val="Tahoma"/>
            <family val="2"/>
          </rPr>
          <t xml:space="preserve">
Avg actual output for coresponding hour and month for Barton Solar from 09/16-08/19.</t>
        </r>
      </text>
    </comment>
    <comment ref="P2" authorId="0">
      <text>
        <r>
          <rPr>
            <b/>
            <sz val="9"/>
            <color indexed="81"/>
            <rFont val="Tahoma"/>
            <family val="2"/>
          </rPr>
          <t>Williams, Tucker:</t>
        </r>
        <r>
          <rPr>
            <sz val="9"/>
            <color indexed="81"/>
            <rFont val="Tahoma"/>
            <family val="2"/>
          </rPr>
          <t xml:space="preserve">
Avg actual output for coresponding hour and month for Barton Solar from 09/16-08/19.</t>
        </r>
      </text>
    </comment>
    <comment ref="G17" authorId="0">
      <text>
        <r>
          <rPr>
            <b/>
            <sz val="9"/>
            <color indexed="81"/>
            <rFont val="Tahoma"/>
            <family val="2"/>
          </rPr>
          <t>Williams, Tucker:</t>
        </r>
        <r>
          <rPr>
            <sz val="9"/>
            <color indexed="81"/>
            <rFont val="Tahoma"/>
            <family val="2"/>
          </rPr>
          <t xml:space="preserve">
Avg actual output for coresponding hour and month for Barton Solar from 09/16-08/19.</t>
        </r>
      </text>
    </comment>
    <comment ref="M40" authorId="1">
      <text>
        <r>
          <rPr>
            <b/>
            <sz val="9"/>
            <color indexed="81"/>
            <rFont val="Tahoma"/>
            <family val="2"/>
          </rPr>
          <t>Craig Kieny:</t>
        </r>
        <r>
          <rPr>
            <sz val="9"/>
            <color indexed="81"/>
            <rFont val="Tahoma"/>
            <family val="2"/>
          </rPr>
          <t xml:space="preserve">
The zones selected are those that are include portions of the VEC territory.</t>
        </r>
      </text>
    </comment>
  </commentList>
</comments>
</file>

<file path=xl/sharedStrings.xml><?xml version="1.0" encoding="utf-8"?>
<sst xmlns="http://schemas.openxmlformats.org/spreadsheetml/2006/main" count="188" uniqueCount="156">
  <si>
    <t>Year</t>
  </si>
  <si>
    <t>Month</t>
  </si>
  <si>
    <t>CF</t>
  </si>
  <si>
    <t>Hours/Month</t>
  </si>
  <si>
    <t>Capacity $/kw-month</t>
  </si>
  <si>
    <t>NYMEX Peak Electricity $/MWh</t>
  </si>
  <si>
    <t>NYMEX Nat Gas $/mmbtu</t>
  </si>
  <si>
    <t>Capacity Impact per MW of installed Capacity (MW)</t>
  </si>
  <si>
    <t>MWh</t>
  </si>
  <si>
    <t>Total Energy $</t>
  </si>
  <si>
    <t>Total Capacity $</t>
  </si>
  <si>
    <t>Capacity $/kwh</t>
  </si>
  <si>
    <t>REC</t>
  </si>
  <si>
    <t>Transmission Impact per MW of installed Capacity (MW)</t>
  </si>
  <si>
    <t>Total Transmission $</t>
  </si>
  <si>
    <t>Trans $/kwh</t>
  </si>
  <si>
    <t>VALUE OF 1.0 MW of Solar</t>
  </si>
  <si>
    <t>Input cells</t>
  </si>
  <si>
    <t>Equations</t>
  </si>
  <si>
    <t>Fwd Reserve $/MWh of Load Obligation</t>
  </si>
  <si>
    <t>Regulation $/MWh of Load Obligation</t>
  </si>
  <si>
    <t>Total Regulation $</t>
  </si>
  <si>
    <t>Total Reserve $</t>
  </si>
  <si>
    <t>Energy $/kWh</t>
  </si>
  <si>
    <t>Regulation $/kwh</t>
  </si>
  <si>
    <t>Fwd Reserve $/Kwh</t>
  </si>
  <si>
    <t>Day</t>
  </si>
  <si>
    <t>Date</t>
  </si>
  <si>
    <t>ProjectName</t>
  </si>
  <si>
    <t>Hour</t>
  </si>
  <si>
    <t>% of Nameplate</t>
  </si>
  <si>
    <t>Hub DAM LMP</t>
  </si>
  <si>
    <t>VT Load Zone RTM LMP</t>
  </si>
  <si>
    <t>RTM $</t>
  </si>
  <si>
    <t>Row Labels</t>
  </si>
  <si>
    <t>Grand Total</t>
  </si>
  <si>
    <t>Sum of Produced</t>
  </si>
  <si>
    <t>Sum of RTM $</t>
  </si>
  <si>
    <t>Average of Hub DAM LMP</t>
  </si>
  <si>
    <t>Peak Hour</t>
  </si>
  <si>
    <t>OFF</t>
  </si>
  <si>
    <t>ON</t>
  </si>
  <si>
    <t>Column Labels</t>
  </si>
  <si>
    <t>Total Average of Hub DAM LMP</t>
  </si>
  <si>
    <t>Total Sum of Produced</t>
  </si>
  <si>
    <t>Total Sum of RTM $</t>
  </si>
  <si>
    <t>DAM to Solar Output RTM $/MWh Adjuster</t>
  </si>
  <si>
    <t>Implied Output RTM $/MWh</t>
  </si>
  <si>
    <t>OUTPUT AT TIME OF ISO MONTHLY PEAK</t>
  </si>
  <si>
    <t>OUTPUT AT TIME OF VELCO MONTHLY PEAK</t>
  </si>
  <si>
    <t>ISO Peak (MW)</t>
  </si>
  <si>
    <t>Peak Day</t>
  </si>
  <si>
    <t>SSF Output (kw)</t>
  </si>
  <si>
    <t>%of Name Plate</t>
  </si>
  <si>
    <t>VELCO Peak (MW)</t>
  </si>
  <si>
    <t>VTA $/kw-mo.</t>
  </si>
  <si>
    <t>OATT Sched 1 - RNS ($/kw-mo.)</t>
  </si>
  <si>
    <t>OATT Sched 16 - Black Start ($/kw-mo.)</t>
  </si>
  <si>
    <t>ISO Tariff Sched 1 ISO Diospatch and Control ($/kw-mo)</t>
  </si>
  <si>
    <t>ISO Tariff Sched 2 - Energy Admin Service ($/MWh)</t>
  </si>
  <si>
    <t>ISO Tariff Sched 3  - Reliability Admin Service ($/kw-mo.)</t>
  </si>
  <si>
    <t>ARR $/kw-mo)</t>
  </si>
  <si>
    <t>NEPOOL OATT Schedule 9 $/kw-month</t>
  </si>
  <si>
    <t>Total $/kWh without RECs</t>
  </si>
  <si>
    <t>VTA $</t>
  </si>
  <si>
    <t>OATT Sched 1 - RNS ($)</t>
  </si>
  <si>
    <t>OATT Sched 2 - VAR ($)</t>
  </si>
  <si>
    <t>OATT Sched 16 - Black Start ($)</t>
  </si>
  <si>
    <t>ISO Tariff Sched 1 ISO Diospatch and Control ($)</t>
  </si>
  <si>
    <t>ISO Tariff Sched 2 - Energy Admin Service ($)</t>
  </si>
  <si>
    <t>ISO Tariff Sched 3  - Reliability Admin Service ($)</t>
  </si>
  <si>
    <t>ISO Tariff Sched 5 - NESCOE Budget ($)</t>
  </si>
  <si>
    <t>VEC Peak</t>
  </si>
  <si>
    <t>ISO Tariff Sched 5 - NESCOE Budget ($/kw/mo.)</t>
  </si>
  <si>
    <t>NEPOOL OATT Schedule 9 $</t>
  </si>
  <si>
    <t>Annual MWh</t>
  </si>
  <si>
    <t>OUTPUT AT TIME OF VEC MONTHLY PEAK IN SETTLEMENT</t>
  </si>
  <si>
    <t>GMP $/kw-mo.</t>
  </si>
  <si>
    <t>GMP $</t>
  </si>
  <si>
    <t>Total $/kwh with RECs</t>
  </si>
  <si>
    <t>Loss Adjuster</t>
  </si>
  <si>
    <t>Reduction in VT T/D Infrastructure $/kw-mo.</t>
  </si>
  <si>
    <t>Degradation Factor</t>
  </si>
  <si>
    <t>Location Effectiveness Factor</t>
  </si>
  <si>
    <t>From VT/NH needs assessment VELCO prepared effectiveness factors for MW impact on transmission constraints</t>
  </si>
  <si>
    <t>in Rutland resulting from DR or generation impacts across the state.</t>
  </si>
  <si>
    <t>These are shown below:</t>
  </si>
  <si>
    <t>Relative Effectiveness Factors</t>
  </si>
  <si>
    <t>Zone</t>
  </si>
  <si>
    <t>Name</t>
  </si>
  <si>
    <t>Coolidge-
ColdRiver</t>
  </si>
  <si>
    <t>ColdRiver-N Rutland</t>
  </si>
  <si>
    <t>N Rutland-
W Rutland</t>
  </si>
  <si>
    <t>Florence-
Middlebury</t>
  </si>
  <si>
    <t>A</t>
  </si>
  <si>
    <t>Newport</t>
  </si>
  <si>
    <t>B</t>
  </si>
  <si>
    <t>StAlbans</t>
  </si>
  <si>
    <t>C</t>
  </si>
  <si>
    <t>Johnson</t>
  </si>
  <si>
    <t>D</t>
  </si>
  <si>
    <t>Morrisville</t>
  </si>
  <si>
    <t>E</t>
  </si>
  <si>
    <t>Montpelier</t>
  </si>
  <si>
    <t>F</t>
  </si>
  <si>
    <t>StJohnsbury</t>
  </si>
  <si>
    <t>G</t>
  </si>
  <si>
    <t>BED</t>
  </si>
  <si>
    <t>H</t>
  </si>
  <si>
    <t>Essex/IBM</t>
  </si>
  <si>
    <t>I</t>
  </si>
  <si>
    <t>BurGMP</t>
  </si>
  <si>
    <t>J</t>
  </si>
  <si>
    <t>Middlebury</t>
  </si>
  <si>
    <t>K</t>
  </si>
  <si>
    <t>Central</t>
  </si>
  <si>
    <t>L</t>
  </si>
  <si>
    <t>Florence</t>
  </si>
  <si>
    <t>M</t>
  </si>
  <si>
    <t>Rutland</t>
  </si>
  <si>
    <t>N</t>
  </si>
  <si>
    <t>Ascutney</t>
  </si>
  <si>
    <t>O</t>
  </si>
  <si>
    <t>Southern</t>
  </si>
  <si>
    <t>P</t>
  </si>
  <si>
    <t>Highgate</t>
  </si>
  <si>
    <t>Average</t>
  </si>
  <si>
    <t>RNS</t>
  </si>
  <si>
    <t>In State T/D</t>
  </si>
  <si>
    <t>Reduction in VT T/D Infrastructure $</t>
  </si>
  <si>
    <t>Discount Rate for Levelized Calc</t>
  </si>
  <si>
    <t>Other</t>
  </si>
  <si>
    <t>Sanity Check</t>
  </si>
  <si>
    <t>Summer Max kW</t>
  </si>
  <si>
    <t>Hours</t>
  </si>
  <si>
    <t>Hours with some generation</t>
  </si>
  <si>
    <t>% of hours with some Generation</t>
  </si>
  <si>
    <t>% of Hours with no generation</t>
  </si>
  <si>
    <t>% of Hours where generation &gt; 50% of nameplate</t>
  </si>
  <si>
    <t>% of hours with generatoin where generation &gt; 50% of Nameplate</t>
  </si>
  <si>
    <t># of Hours in which Generation &gt; Summer Max</t>
  </si>
  <si>
    <t># of hours with Generation = 0</t>
  </si>
  <si>
    <t># of hours with Generation &gt;= 50% of Nameplate</t>
  </si>
  <si>
    <t>Sum of # of hours with Generation = 0</t>
  </si>
  <si>
    <t>Sum of # of hours with Generation &gt;= 50% of Nameplate</t>
  </si>
  <si>
    <t>Sum of # of Hours in which Generation &gt; Summer Max</t>
  </si>
  <si>
    <t>Produced</t>
  </si>
  <si>
    <t>Day of week</t>
  </si>
  <si>
    <t>ARR $/MWh-mo)</t>
  </si>
  <si>
    <t>20-Year Levelized 2020-2039</t>
  </si>
  <si>
    <t>OATT Sched 2 - VAR ($/kW-month)</t>
  </si>
  <si>
    <t>Average of Produced</t>
  </si>
  <si>
    <t>$/kWh value of Solar</t>
  </si>
  <si>
    <t>Avg of 4 NM Projects</t>
  </si>
  <si>
    <t>AC</t>
  </si>
  <si>
    <t>DC</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</si>
</sst>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8" formatCode="&quot;$&quot;#,##0.00_);[Red]\(&quot;$&quot;#,##0.00\)"/>
    <numFmt numFmtId="164" formatCode="&quot;$&quot;#,##0.000"/>
    <numFmt numFmtId="165" formatCode="&quot;$&quot;#,##0.00"/>
    <numFmt numFmtId="166" formatCode="0.000"/>
    <numFmt numFmtId="167" formatCode="&quot;$&quot;#,##0.00000"/>
    <numFmt numFmtId="168" formatCode="dd\-mmm\-yy"/>
    <numFmt numFmtId="169" formatCode="#,##0.000"/>
    <numFmt numFmtId="170" formatCode="&quot;$&quot;#,##0.0000_);\(&quot;$&quot;#,##0.0000\)"/>
    <numFmt numFmtId="171" formatCode="&quot;$&quot;#,##0.0000"/>
    <numFmt numFmtId="172" formatCode="&quot;$&quot;#,##0.000_);[Red]\(&quot;$&quot;#,##0.000\)"/>
    <numFmt numFmtId="173" formatCode="0.0000000%"/>
    <numFmt numFmtId="174" formatCode="0.0%"/>
    <numFmt numFmtId="175" formatCode="mm/dd/yy;@"/>
    <numFmt numFmtId="176" formatCode="0.0000"/>
    <numFmt numFmtId="177" formatCode="#,##0.000_);[Red]\(#,##0.000\)"/>
  </numFmts>
  <fonts count="13" x14ac:knownFonts="1">
    <font>
      <sz val="11"/>
      <color theme="1"/>
      <name val="Calibri"/>
      <family val="2"/>
      <scheme val="minor"/>
    </font>
    <font>
      <sz val="8"/>
      <color indexed="81"/>
      <name val="Tahoma"/>
      <family val="2"/>
    </font>
    <font>
      <b/>
      <sz val="8"/>
      <color indexed="81"/>
      <name val="Tahoma"/>
      <family val="2"/>
    </font>
    <font>
      <b/>
      <sz val="11"/>
      <color theme="1"/>
      <name val="Calibri"/>
      <family val="2"/>
      <scheme val="minor"/>
    </font>
    <font>
      <sz val="9"/>
      <color indexed="81"/>
      <name val="Tahoma"/>
      <family val="2"/>
    </font>
    <font>
      <b/>
      <sz val="9"/>
      <color indexed="81"/>
      <name val="Tahoma"/>
      <family val="2"/>
    </font>
    <font>
      <b/>
      <sz val="10"/>
      <color rgb="FF000000"/>
      <name val="Arial"/>
      <family val="2"/>
    </font>
    <font>
      <sz val="8"/>
      <color rgb="FF000000"/>
      <name val="Arial"/>
      <family val="2"/>
    </font>
    <font>
      <b/>
      <sz val="10"/>
      <color indexed="81"/>
      <name val="Tahoma"/>
      <family val="2"/>
    </font>
    <font>
      <sz val="10"/>
      <color indexed="81"/>
      <name val="Tahoma"/>
      <family val="2"/>
    </font>
    <font>
      <sz val="11"/>
      <color theme="1"/>
      <name val="Calibri"/>
      <family val="2"/>
      <scheme val="minor"/>
    </font>
    <font>
      <b/>
      <sz val="10"/>
      <color theme="1"/>
      <name val="Calibri"/>
      <family val="2"/>
      <scheme val="minor"/>
    </font>
    <font>
      <sz val="10"/>
      <color theme="1"/>
      <name val="Calibri"/>
      <family val="2"/>
      <scheme val="minor"/>
    </font>
  </fonts>
  <fills count="9">
    <fill>
      <patternFill patternType="none"/>
    </fill>
    <fill>
      <patternFill patternType="gray125"/>
    </fill>
    <fill>
      <patternFill patternType="solid">
        <fgColor rgb="FFCCFFCC"/>
        <bgColor indexed="64"/>
      </patternFill>
    </fill>
    <fill>
      <patternFill patternType="solid">
        <fgColor rgb="FFFFFF00"/>
        <bgColor indexed="64"/>
      </patternFill>
    </fill>
    <fill>
      <patternFill patternType="solid">
        <fgColor theme="0" tint="-0.249977111117893"/>
        <bgColor indexed="64"/>
      </patternFill>
    </fill>
    <fill>
      <patternFill patternType="solid">
        <fgColor rgb="FFC0C0C0"/>
        <bgColor rgb="FFC0C0C0"/>
      </patternFill>
    </fill>
    <fill>
      <patternFill patternType="solid">
        <fgColor theme="0"/>
        <bgColor indexed="64"/>
      </patternFill>
    </fill>
    <fill>
      <patternFill patternType="solid">
        <fgColor theme="0" tint="-0.14999847407452621"/>
        <bgColor indexed="64"/>
      </patternFill>
    </fill>
    <fill>
      <patternFill patternType="solid">
        <fgColor rgb="FFFFC000"/>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s>
  <cellStyleXfs count="2">
    <xf numFmtId="0" fontId="0" fillId="0" borderId="0"/>
    <xf numFmtId="9" fontId="10" fillId="0" borderId="0" applyFont="0" applyFill="0" applyBorder="0" applyAlignment="0" applyProtection="0"/>
  </cellStyleXfs>
  <cellXfs count="94">
    <xf numFmtId="0" fontId="0" fillId="0" borderId="0" xfId="0"/>
    <xf numFmtId="164" fontId="0" fillId="2" borderId="0" xfId="0" applyNumberFormat="1" applyFill="1"/>
    <xf numFmtId="0" fontId="0" fillId="3" borderId="0" xfId="0" applyFill="1"/>
    <xf numFmtId="165" fontId="0" fillId="3" borderId="0" xfId="0" applyNumberFormat="1" applyFill="1"/>
    <xf numFmtId="0" fontId="0" fillId="2" borderId="0" xfId="0" applyFill="1"/>
    <xf numFmtId="166" fontId="0" fillId="3" borderId="0" xfId="0" applyNumberFormat="1" applyFill="1"/>
    <xf numFmtId="164" fontId="0" fillId="3" borderId="0" xfId="0" applyNumberFormat="1" applyFill="1"/>
    <xf numFmtId="166" fontId="0" fillId="2" borderId="0" xfId="0" applyNumberFormat="1" applyFill="1"/>
    <xf numFmtId="0" fontId="3" fillId="0" borderId="0" xfId="0" applyFont="1"/>
    <xf numFmtId="0" fontId="6" fillId="5" borderId="1" xfId="0" applyFont="1" applyFill="1" applyBorder="1" applyAlignment="1" applyProtection="1">
      <alignment horizontal="center" vertical="center"/>
    </xf>
    <xf numFmtId="3" fontId="6" fillId="5" borderId="1" xfId="0" applyNumberFormat="1" applyFont="1" applyFill="1" applyBorder="1" applyAlignment="1" applyProtection="1">
      <alignment horizontal="center" vertical="center"/>
    </xf>
    <xf numFmtId="0" fontId="6" fillId="5" borderId="2" xfId="0" applyFont="1" applyFill="1" applyBorder="1" applyAlignment="1" applyProtection="1">
      <alignment horizontal="center" vertical="center"/>
    </xf>
    <xf numFmtId="0" fontId="6" fillId="5" borderId="0" xfId="0" applyFont="1" applyFill="1" applyBorder="1" applyAlignment="1" applyProtection="1">
      <alignment horizontal="center" vertical="center"/>
    </xf>
    <xf numFmtId="168" fontId="7" fillId="0" borderId="1" xfId="0" applyNumberFormat="1" applyFont="1" applyFill="1" applyBorder="1" applyAlignment="1" applyProtection="1">
      <alignment horizontal="left" vertical="center" wrapText="1"/>
    </xf>
    <xf numFmtId="0" fontId="7" fillId="0" borderId="1" xfId="0" applyFont="1" applyFill="1" applyBorder="1" applyAlignment="1" applyProtection="1">
      <alignment horizontal="left" vertical="center" wrapText="1"/>
    </xf>
    <xf numFmtId="0" fontId="7" fillId="0" borderId="1" xfId="0" applyFont="1" applyFill="1" applyBorder="1" applyAlignment="1" applyProtection="1">
      <alignment horizontal="center" vertical="center" wrapText="1"/>
    </xf>
    <xf numFmtId="165" fontId="0" fillId="0" borderId="0" xfId="0" applyNumberFormat="1"/>
    <xf numFmtId="3" fontId="0" fillId="0" borderId="0" xfId="0" applyNumberFormat="1"/>
    <xf numFmtId="0" fontId="0" fillId="0" borderId="0" xfId="0" pivotButton="1"/>
    <xf numFmtId="0" fontId="0" fillId="0" borderId="0" xfId="0" applyAlignment="1">
      <alignment horizontal="left"/>
    </xf>
    <xf numFmtId="0" fontId="0" fillId="0" borderId="0" xfId="0" applyNumberFormat="1"/>
    <xf numFmtId="169" fontId="0" fillId="2" borderId="0" xfId="0" applyNumberFormat="1" applyFill="1"/>
    <xf numFmtId="169" fontId="0" fillId="3" borderId="0" xfId="0" applyNumberFormat="1" applyFill="1"/>
    <xf numFmtId="10" fontId="0" fillId="0" borderId="0" xfId="0" applyNumberFormat="1"/>
    <xf numFmtId="0" fontId="0" fillId="0" borderId="0" xfId="0" applyAlignment="1">
      <alignment horizontal="center" wrapText="1"/>
    </xf>
    <xf numFmtId="3" fontId="0" fillId="2" borderId="0" xfId="0" applyNumberFormat="1" applyFill="1"/>
    <xf numFmtId="171" fontId="0" fillId="3" borderId="0" xfId="0" applyNumberFormat="1" applyFill="1"/>
    <xf numFmtId="0" fontId="0" fillId="0" borderId="0" xfId="0" applyFill="1"/>
    <xf numFmtId="172" fontId="0" fillId="2" borderId="0" xfId="0" applyNumberFormat="1" applyFill="1"/>
    <xf numFmtId="8" fontId="0" fillId="3" borderId="0" xfId="0" applyNumberFormat="1" applyFill="1"/>
    <xf numFmtId="0" fontId="0" fillId="6" borderId="0" xfId="0" applyFill="1"/>
    <xf numFmtId="0" fontId="0" fillId="6" borderId="0" xfId="0" applyFill="1" applyAlignment="1">
      <alignment horizontal="center" wrapText="1"/>
    </xf>
    <xf numFmtId="167" fontId="0" fillId="6" borderId="0" xfId="0" applyNumberFormat="1" applyFill="1"/>
    <xf numFmtId="0" fontId="0" fillId="6" borderId="0" xfId="0" applyFill="1" applyAlignment="1">
      <alignment horizontal="right"/>
    </xf>
    <xf numFmtId="175" fontId="0" fillId="0" borderId="0" xfId="0" applyNumberFormat="1"/>
    <xf numFmtId="0" fontId="7" fillId="2" borderId="1" xfId="0" applyFont="1" applyFill="1" applyBorder="1" applyAlignment="1" applyProtection="1">
      <alignment horizontal="left" vertical="center" wrapText="1"/>
    </xf>
    <xf numFmtId="9" fontId="0" fillId="6" borderId="0" xfId="0" applyNumberFormat="1" applyFill="1"/>
    <xf numFmtId="174" fontId="0" fillId="2" borderId="0" xfId="0" applyNumberFormat="1" applyFill="1"/>
    <xf numFmtId="174" fontId="0" fillId="3" borderId="0" xfId="0" applyNumberFormat="1" applyFill="1"/>
    <xf numFmtId="173" fontId="0" fillId="0" borderId="0" xfId="0" applyNumberFormat="1"/>
    <xf numFmtId="174" fontId="0" fillId="0" borderId="0" xfId="0" applyNumberFormat="1"/>
    <xf numFmtId="9" fontId="3" fillId="7" borderId="3" xfId="1" applyFont="1" applyFill="1" applyBorder="1" applyAlignment="1">
      <alignment horizontal="centerContinuous" vertical="center"/>
    </xf>
    <xf numFmtId="9" fontId="3" fillId="0" borderId="3" xfId="1" applyFont="1" applyBorder="1" applyAlignment="1">
      <alignment horizontal="centerContinuous" vertical="center"/>
    </xf>
    <xf numFmtId="0" fontId="3" fillId="0" borderId="4" xfId="0" applyFont="1" applyBorder="1" applyAlignment="1">
      <alignment horizontal="centerContinuous" vertical="center"/>
    </xf>
    <xf numFmtId="0" fontId="11" fillId="0" borderId="5" xfId="0" applyFont="1" applyBorder="1" applyAlignment="1">
      <alignment vertical="center"/>
    </xf>
    <xf numFmtId="0" fontId="11" fillId="0" borderId="6" xfId="0" applyFont="1" applyBorder="1" applyAlignment="1">
      <alignment horizontal="left" vertical="center" indent="1"/>
    </xf>
    <xf numFmtId="9" fontId="11" fillId="7" borderId="7" xfId="1" applyFont="1" applyFill="1" applyBorder="1" applyAlignment="1">
      <alignment horizontal="center" vertical="center" wrapText="1"/>
    </xf>
    <xf numFmtId="9" fontId="11" fillId="0" borderId="7" xfId="1" applyFont="1" applyBorder="1" applyAlignment="1">
      <alignment horizontal="center" vertical="center" wrapText="1"/>
    </xf>
    <xf numFmtId="0" fontId="11" fillId="0" borderId="8" xfId="0" applyFont="1" applyBorder="1" applyAlignment="1">
      <alignment horizontal="center" vertical="center" wrapText="1"/>
    </xf>
    <xf numFmtId="0" fontId="12" fillId="6" borderId="9" xfId="0" applyFont="1" applyFill="1" applyBorder="1" applyAlignment="1">
      <alignment horizontal="center" vertical="center"/>
    </xf>
    <xf numFmtId="0" fontId="12" fillId="6" borderId="1" xfId="0" applyFont="1" applyFill="1" applyBorder="1" applyAlignment="1">
      <alignment vertical="center"/>
    </xf>
    <xf numFmtId="174" fontId="12" fillId="7" borderId="10" xfId="0" applyNumberFormat="1" applyFont="1" applyFill="1" applyBorder="1" applyAlignment="1">
      <alignment horizontal="center" vertical="center"/>
    </xf>
    <xf numFmtId="174" fontId="12" fillId="6" borderId="10" xfId="0" applyNumberFormat="1" applyFont="1" applyFill="1" applyBorder="1" applyAlignment="1">
      <alignment horizontal="center" vertical="center"/>
    </xf>
    <xf numFmtId="174" fontId="12" fillId="6" borderId="11" xfId="0" applyNumberFormat="1" applyFont="1" applyFill="1" applyBorder="1" applyAlignment="1">
      <alignment horizontal="center" vertical="center"/>
    </xf>
    <xf numFmtId="0" fontId="12" fillId="6" borderId="12" xfId="0" applyFont="1" applyFill="1" applyBorder="1" applyAlignment="1">
      <alignment horizontal="center" vertical="center"/>
    </xf>
    <xf numFmtId="0" fontId="12" fillId="6" borderId="13" xfId="0" applyFont="1" applyFill="1" applyBorder="1" applyAlignment="1">
      <alignment vertical="center"/>
    </xf>
    <xf numFmtId="174" fontId="12" fillId="7" borderId="14" xfId="0" applyNumberFormat="1" applyFont="1" applyFill="1" applyBorder="1" applyAlignment="1">
      <alignment horizontal="center" vertical="center"/>
    </xf>
    <xf numFmtId="174" fontId="12" fillId="6" borderId="14" xfId="0" applyNumberFormat="1" applyFont="1" applyFill="1" applyBorder="1" applyAlignment="1">
      <alignment horizontal="center" vertical="center"/>
    </xf>
    <xf numFmtId="174" fontId="12" fillId="6" borderId="15" xfId="0" applyNumberFormat="1" applyFont="1" applyFill="1" applyBorder="1" applyAlignment="1">
      <alignment horizontal="center" vertical="center"/>
    </xf>
    <xf numFmtId="0" fontId="12" fillId="6" borderId="16" xfId="0" applyFont="1" applyFill="1" applyBorder="1" applyAlignment="1">
      <alignment horizontal="center" vertical="center"/>
    </xf>
    <xf numFmtId="171" fontId="0" fillId="0" borderId="0" xfId="0" applyNumberFormat="1"/>
    <xf numFmtId="38" fontId="0" fillId="6" borderId="0" xfId="0" applyNumberFormat="1" applyFill="1"/>
    <xf numFmtId="10" fontId="0" fillId="2" borderId="0" xfId="0" applyNumberFormat="1" applyFill="1"/>
    <xf numFmtId="1" fontId="0" fillId="0" borderId="0" xfId="0" applyNumberFormat="1"/>
    <xf numFmtId="0" fontId="0" fillId="0" borderId="0" xfId="0" applyAlignment="1">
      <alignment wrapText="1"/>
    </xf>
    <xf numFmtId="171" fontId="0" fillId="2" borderId="0" xfId="0" applyNumberFormat="1" applyFill="1"/>
    <xf numFmtId="176" fontId="0" fillId="3" borderId="0" xfId="0" applyNumberFormat="1" applyFill="1"/>
    <xf numFmtId="168" fontId="7" fillId="2" borderId="1" xfId="0" applyNumberFormat="1" applyFont="1" applyFill="1" applyBorder="1" applyAlignment="1" applyProtection="1">
      <alignment horizontal="left" vertical="center" wrapText="1"/>
    </xf>
    <xf numFmtId="0" fontId="7" fillId="2" borderId="1" xfId="0" applyFont="1" applyFill="1" applyBorder="1" applyAlignment="1" applyProtection="1">
      <alignment horizontal="center" vertical="center" wrapText="1"/>
    </xf>
    <xf numFmtId="0" fontId="0" fillId="8" borderId="0" xfId="0" applyFill="1"/>
    <xf numFmtId="165" fontId="0" fillId="2" borderId="0" xfId="0" applyNumberFormat="1" applyFill="1"/>
    <xf numFmtId="164" fontId="0" fillId="0" borderId="0" xfId="0" applyNumberFormat="1" applyFill="1"/>
    <xf numFmtId="174" fontId="0" fillId="2" borderId="0" xfId="1" applyNumberFormat="1" applyFont="1" applyFill="1"/>
    <xf numFmtId="14" fontId="0" fillId="2" borderId="0" xfId="0" applyNumberFormat="1" applyFill="1"/>
    <xf numFmtId="0" fontId="0" fillId="0" borderId="0" xfId="0" applyFill="1" applyAlignment="1">
      <alignment horizontal="center" wrapText="1"/>
    </xf>
    <xf numFmtId="172" fontId="0" fillId="3" borderId="0" xfId="0" applyNumberFormat="1" applyFill="1"/>
    <xf numFmtId="170" fontId="0" fillId="0" borderId="0" xfId="0" applyNumberFormat="1"/>
    <xf numFmtId="171" fontId="0" fillId="6" borderId="0" xfId="0" applyNumberFormat="1" applyFill="1"/>
    <xf numFmtId="171" fontId="0" fillId="4" borderId="0" xfId="0" applyNumberFormat="1" applyFill="1"/>
    <xf numFmtId="172" fontId="0" fillId="4" borderId="0" xfId="0" applyNumberFormat="1" applyFill="1"/>
    <xf numFmtId="0" fontId="0" fillId="6" borderId="1" xfId="0" applyFill="1" applyBorder="1" applyAlignment="1">
      <alignment horizontal="center" wrapText="1"/>
    </xf>
    <xf numFmtId="0" fontId="0" fillId="6" borderId="1" xfId="0" applyFill="1" applyBorder="1"/>
    <xf numFmtId="169" fontId="0" fillId="6" borderId="1" xfId="0" applyNumberFormat="1" applyFill="1" applyBorder="1"/>
    <xf numFmtId="167" fontId="0" fillId="6" borderId="1" xfId="0" applyNumberFormat="1" applyFill="1" applyBorder="1"/>
    <xf numFmtId="167" fontId="0" fillId="2" borderId="1" xfId="0" applyNumberFormat="1" applyFill="1" applyBorder="1"/>
    <xf numFmtId="0" fontId="0" fillId="6" borderId="1" xfId="0" applyFill="1" applyBorder="1" applyAlignment="1">
      <alignment horizontal="right"/>
    </xf>
    <xf numFmtId="171" fontId="0" fillId="6" borderId="1" xfId="0" applyNumberFormat="1" applyFill="1" applyBorder="1"/>
    <xf numFmtId="171" fontId="0" fillId="2" borderId="1" xfId="0" applyNumberFormat="1" applyFill="1" applyBorder="1"/>
    <xf numFmtId="171" fontId="0" fillId="3" borderId="1" xfId="0" applyNumberFormat="1" applyFill="1" applyBorder="1"/>
    <xf numFmtId="0" fontId="3" fillId="6" borderId="0" xfId="0" applyFont="1" applyFill="1"/>
    <xf numFmtId="166" fontId="0" fillId="4" borderId="0" xfId="0" applyNumberFormat="1" applyFill="1"/>
    <xf numFmtId="164" fontId="0" fillId="4" borderId="0" xfId="0" applyNumberFormat="1" applyFill="1"/>
    <xf numFmtId="165" fontId="0" fillId="4" borderId="0" xfId="0" applyNumberFormat="1" applyFill="1"/>
    <xf numFmtId="177" fontId="7" fillId="2" borderId="1" xfId="0" applyNumberFormat="1" applyFont="1" applyFill="1" applyBorder="1" applyAlignment="1" applyProtection="1">
      <alignment horizontal="right" vertical="center" wrapText="1"/>
    </xf>
  </cellXfs>
  <cellStyles count="2">
    <cellStyle name="Normal" xfId="0" builtinId="0"/>
    <cellStyle name="Percent" xfId="1" builtinId="5"/>
  </cellStyles>
  <dxfs count="6">
    <dxf>
      <font>
        <color rgb="FF00B0F0"/>
      </font>
    </dxf>
    <dxf>
      <font>
        <color rgb="FF00B0F0"/>
      </font>
    </dxf>
    <dxf>
      <font>
        <color rgb="FF00B0F0"/>
      </font>
    </dxf>
    <dxf>
      <font>
        <color rgb="FF00B0F0"/>
      </font>
    </dxf>
    <dxf>
      <font>
        <color rgb="FF00B0F0"/>
      </font>
    </dxf>
    <dxf>
      <font>
        <color rgb="FF00B0F0"/>
      </font>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4.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r:id="rId1" refreshedBy="Kieny, Craig" refreshedDate="43768.415120601851" createdVersion="4" refreshedVersion="5" minRefreshableVersion="3" recordCount="8760">
  <cacheSource type="worksheet">
    <worksheetSource ref="A3:I8763" sheet="Hourly Generator and LMP Data"/>
  </cacheSource>
  <cacheFields count="9">
    <cacheField name="Year" numFmtId="0">
      <sharedItems containsSemiMixedTypes="0" containsString="0" containsNumber="1" containsInteger="1" minValue="2018" maxValue="2019"/>
    </cacheField>
    <cacheField name="Month" numFmtId="0">
      <sharedItems containsSemiMixedTypes="0" containsString="0" containsNumber="1" containsInteger="1" minValue="1" maxValue="12" count="12">
        <n v="9"/>
        <n v="10"/>
        <n v="11"/>
        <n v="12"/>
        <n v="1"/>
        <n v="2"/>
        <n v="3"/>
        <n v="4"/>
        <n v="5"/>
        <n v="6"/>
        <n v="7"/>
        <n v="8"/>
      </sharedItems>
    </cacheField>
    <cacheField name="Day" numFmtId="0">
      <sharedItems containsSemiMixedTypes="0" containsString="0" containsNumber="1" containsInteger="1" minValue="1" maxValue="31"/>
    </cacheField>
    <cacheField name="Day of week" numFmtId="0">
      <sharedItems containsSemiMixedTypes="0" containsString="0" containsNumber="1" containsInteger="1" minValue="1" maxValue="7"/>
    </cacheField>
    <cacheField name="Peak Hour" numFmtId="0">
      <sharedItems/>
    </cacheField>
    <cacheField name="Date" numFmtId="168">
      <sharedItems containsSemiMixedTypes="0" containsNonDate="0" containsDate="1" containsString="0" minDate="2018-09-01T00:00:00" maxDate="2019-09-01T00:00:00"/>
    </cacheField>
    <cacheField name="ProjectName" numFmtId="0">
      <sharedItems/>
    </cacheField>
    <cacheField name="Hour" numFmtId="0">
      <sharedItems containsSemiMixedTypes="0" containsString="0" containsNumber="1" containsInteger="1" minValue="1" maxValue="24" count="24">
        <n v="1"/>
        <n v="2"/>
        <n v="3"/>
        <n v="4"/>
        <n v="5"/>
        <n v="6"/>
        <n v="7"/>
        <n v="8"/>
        <n v="9"/>
        <n v="10"/>
        <n v="11"/>
        <n v="12"/>
        <n v="13"/>
        <n v="14"/>
        <n v="15"/>
        <n v="16"/>
        <n v="17"/>
        <n v="18"/>
        <n v="19"/>
        <n v="20"/>
        <n v="21"/>
        <n v="22"/>
        <n v="23"/>
        <n v="24"/>
      </sharedItems>
    </cacheField>
    <cacheField name="Produced" numFmtId="177">
      <sharedItems containsSemiMixedTypes="0" containsString="0" containsNumber="1" minValue="-2.06" maxValue="164.73"/>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Kieny, Craig" refreshedDate="43768.415256134256" createdVersion="4" refreshedVersion="5" minRefreshableVersion="3" recordCount="8760">
  <cacheSource type="worksheet">
    <worksheetSource ref="B3:M8763" sheet="Hourly Generator and LMP Data"/>
  </cacheSource>
  <cacheFields count="12">
    <cacheField name="Month" numFmtId="0">
      <sharedItems containsSemiMixedTypes="0" containsString="0" containsNumber="1" containsInteger="1" minValue="1" maxValue="12" count="12">
        <n v="9"/>
        <n v="10"/>
        <n v="11"/>
        <n v="12"/>
        <n v="1"/>
        <n v="2"/>
        <n v="3"/>
        <n v="4"/>
        <n v="5"/>
        <n v="6"/>
        <n v="7"/>
        <n v="8"/>
      </sharedItems>
    </cacheField>
    <cacheField name="Day" numFmtId="0">
      <sharedItems containsSemiMixedTypes="0" containsString="0" containsNumber="1" containsInteger="1" minValue="1" maxValue="31"/>
    </cacheField>
    <cacheField name="Day of week" numFmtId="0">
      <sharedItems containsSemiMixedTypes="0" containsString="0" containsNumber="1" containsInteger="1" minValue="1" maxValue="7"/>
    </cacheField>
    <cacheField name="Peak Hour" numFmtId="0">
      <sharedItems count="2">
        <s v="OFF"/>
        <s v="ON"/>
      </sharedItems>
    </cacheField>
    <cacheField name="Date" numFmtId="168">
      <sharedItems containsSemiMixedTypes="0" containsNonDate="0" containsDate="1" containsString="0" minDate="2018-09-01T00:00:00" maxDate="2019-09-01T00:00:00"/>
    </cacheField>
    <cacheField name="ProjectName" numFmtId="0">
      <sharedItems/>
    </cacheField>
    <cacheField name="Hour" numFmtId="0">
      <sharedItems containsSemiMixedTypes="0" containsString="0" containsNumber="1" containsInteger="1" minValue="1" maxValue="24"/>
    </cacheField>
    <cacheField name="Produced" numFmtId="177">
      <sharedItems containsSemiMixedTypes="0" containsString="0" containsNumber="1" minValue="-2.06" maxValue="164.73"/>
    </cacheField>
    <cacheField name="% of Nameplate" numFmtId="0">
      <sharedItems containsSemiMixedTypes="0" containsString="0" containsNumber="1" minValue="-1.1573033707865169E-2" maxValue="0.92544943820224712"/>
    </cacheField>
    <cacheField name="Hub DAM LMP" numFmtId="0">
      <sharedItems containsSemiMixedTypes="0" containsString="0" containsNumber="1" minValue="0" maxValue="178.98"/>
    </cacheField>
    <cacheField name="VT Load Zone RTM LMP" numFmtId="0">
      <sharedItems containsSemiMixedTypes="0" containsString="0" containsNumber="1" minValue="-55.54" maxValue="2396.86"/>
    </cacheField>
    <cacheField name="RTM $" numFmtId="165">
      <sharedItems containsSemiMixedTypes="0" containsString="0" containsNumber="1" minValue="-1.3847858499999999" maxValue="80.69029189999999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Kieny, Craig" refreshedDate="43768.415352199074" createdVersion="4" refreshedVersion="5" minRefreshableVersion="3" recordCount="8760">
  <cacheSource type="worksheet">
    <worksheetSource ref="B3:P8763" sheet="Hourly Generator and LMP Data"/>
  </cacheSource>
  <cacheFields count="15">
    <cacheField name="Month" numFmtId="0">
      <sharedItems containsSemiMixedTypes="0" containsString="0" containsNumber="1" containsInteger="1" minValue="1" maxValue="12" count="12">
        <n v="9"/>
        <n v="10"/>
        <n v="11"/>
        <n v="12"/>
        <n v="1"/>
        <n v="2"/>
        <n v="3"/>
        <n v="4"/>
        <n v="5"/>
        <n v="6"/>
        <n v="7"/>
        <n v="8"/>
      </sharedItems>
    </cacheField>
    <cacheField name="Day" numFmtId="0">
      <sharedItems containsSemiMixedTypes="0" containsString="0" containsNumber="1" containsInteger="1" minValue="1" maxValue="31"/>
    </cacheField>
    <cacheField name="Day of week" numFmtId="0">
      <sharedItems containsSemiMixedTypes="0" containsString="0" containsNumber="1" containsInteger="1" minValue="1" maxValue="7"/>
    </cacheField>
    <cacheField name="Peak Hour" numFmtId="0">
      <sharedItems/>
    </cacheField>
    <cacheField name="Date" numFmtId="168">
      <sharedItems containsSemiMixedTypes="0" containsNonDate="0" containsDate="1" containsString="0" minDate="2018-09-01T00:00:00" maxDate="2019-09-01T00:00:00"/>
    </cacheField>
    <cacheField name="ProjectName" numFmtId="0">
      <sharedItems/>
    </cacheField>
    <cacheField name="Hour" numFmtId="0">
      <sharedItems containsSemiMixedTypes="0" containsString="0" containsNumber="1" containsInteger="1" minValue="1" maxValue="24"/>
    </cacheField>
    <cacheField name="Produced" numFmtId="177">
      <sharedItems containsSemiMixedTypes="0" containsString="0" containsNumber="1" minValue="-2.06" maxValue="164.73"/>
    </cacheField>
    <cacheField name="% of Nameplate" numFmtId="0">
      <sharedItems containsSemiMixedTypes="0" containsString="0" containsNumber="1" minValue="-1.1573033707865169E-2" maxValue="0.92544943820224712"/>
    </cacheField>
    <cacheField name="Hub DAM LMP" numFmtId="0">
      <sharedItems containsSemiMixedTypes="0" containsString="0" containsNumber="1" minValue="0" maxValue="178.98"/>
    </cacheField>
    <cacheField name="VT Load Zone RTM LMP" numFmtId="0">
      <sharedItems containsSemiMixedTypes="0" containsString="0" containsNumber="1" minValue="-55.54" maxValue="2396.86"/>
    </cacheField>
    <cacheField name="RTM $" numFmtId="165">
      <sharedItems containsSemiMixedTypes="0" containsString="0" containsNumber="1" minValue="-1.3847858499999999" maxValue="80.690291899999991"/>
    </cacheField>
    <cacheField name="# of hours with Generation = 0" numFmtId="0">
      <sharedItems containsSemiMixedTypes="0" containsString="0" containsNumber="1" containsInteger="1" minValue="0" maxValue="1"/>
    </cacheField>
    <cacheField name="# of hours with Generation &gt;= 50% of Nameplate" numFmtId="0">
      <sharedItems containsSemiMixedTypes="0" containsString="0" containsNumber="1" containsInteger="1" minValue="0" maxValue="1"/>
    </cacheField>
    <cacheField name="# of Hours in which Generation &gt; Summer Max" numFmtId="1">
      <sharedItems containsSemiMixedTypes="0" containsString="0" containsNumber="1" containsInteger="1" minValue="0" maxValue="1"/>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r:id="rId1" refreshedBy="Kieny, Craig" refreshedDate="43768.415409606481" createdVersion="4" refreshedVersion="5" minRefreshableVersion="3" recordCount="8760">
  <cacheSource type="worksheet">
    <worksheetSource ref="B3:I8763" sheet="Hourly Generator and LMP Data"/>
  </cacheSource>
  <cacheFields count="8">
    <cacheField name="Month" numFmtId="0">
      <sharedItems containsSemiMixedTypes="0" containsString="0" containsNumber="1" containsInteger="1" minValue="1" maxValue="12" count="12">
        <n v="9"/>
        <n v="10"/>
        <n v="11"/>
        <n v="12"/>
        <n v="1"/>
        <n v="2"/>
        <n v="3"/>
        <n v="4"/>
        <n v="5"/>
        <n v="6"/>
        <n v="7"/>
        <n v="8"/>
      </sharedItems>
    </cacheField>
    <cacheField name="Day" numFmtId="0">
      <sharedItems containsSemiMixedTypes="0" containsString="0" containsNumber="1" containsInteger="1" minValue="1" maxValue="31"/>
    </cacheField>
    <cacheField name="Day of week" numFmtId="0">
      <sharedItems containsSemiMixedTypes="0" containsString="0" containsNumber="1" containsInteger="1" minValue="1" maxValue="7"/>
    </cacheField>
    <cacheField name="Peak Hour" numFmtId="0">
      <sharedItems/>
    </cacheField>
    <cacheField name="Date" numFmtId="168">
      <sharedItems containsSemiMixedTypes="0" containsNonDate="0" containsDate="1" containsString="0" minDate="2018-09-01T00:00:00" maxDate="2019-09-01T00:00:00"/>
    </cacheField>
    <cacheField name="ProjectName" numFmtId="0">
      <sharedItems/>
    </cacheField>
    <cacheField name="Hour" numFmtId="0">
      <sharedItems containsSemiMixedTypes="0" containsString="0" containsNumber="1" containsInteger="1" minValue="1" maxValue="24" count="24">
        <n v="1"/>
        <n v="2"/>
        <n v="3"/>
        <n v="4"/>
        <n v="5"/>
        <n v="6"/>
        <n v="7"/>
        <n v="8"/>
        <n v="9"/>
        <n v="10"/>
        <n v="11"/>
        <n v="12"/>
        <n v="13"/>
        <n v="14"/>
        <n v="15"/>
        <n v="16"/>
        <n v="17"/>
        <n v="18"/>
        <n v="19"/>
        <n v="20"/>
        <n v="21"/>
        <n v="22"/>
        <n v="23"/>
        <n v="24"/>
      </sharedItems>
    </cacheField>
    <cacheField name="Produced" numFmtId="177">
      <sharedItems containsSemiMixedTypes="0" containsString="0" containsNumber="1" minValue="-2.06" maxValue="164.73"/>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760">
  <r>
    <n v="2018"/>
    <x v="0"/>
    <n v="1"/>
    <n v="1"/>
    <s v="OFF"/>
    <d v="2018-09-01T00:00:00"/>
    <s v="Avg of 4 NM Projects"/>
    <x v="0"/>
    <n v="0"/>
  </r>
  <r>
    <n v="2018"/>
    <x v="0"/>
    <n v="1"/>
    <n v="1"/>
    <s v="OFF"/>
    <d v="2018-09-01T00:00:00"/>
    <s v="Avg of 4 NM Projects"/>
    <x v="1"/>
    <n v="0"/>
  </r>
  <r>
    <n v="2018"/>
    <x v="0"/>
    <n v="1"/>
    <n v="1"/>
    <s v="OFF"/>
    <d v="2018-09-01T00:00:00"/>
    <s v="Avg of 4 NM Projects"/>
    <x v="2"/>
    <n v="-0.13"/>
  </r>
  <r>
    <n v="2018"/>
    <x v="0"/>
    <n v="1"/>
    <n v="1"/>
    <s v="OFF"/>
    <d v="2018-09-01T00:00:00"/>
    <s v="Avg of 4 NM Projects"/>
    <x v="3"/>
    <n v="-0.26"/>
  </r>
  <r>
    <n v="2018"/>
    <x v="0"/>
    <n v="1"/>
    <n v="1"/>
    <s v="OFF"/>
    <d v="2018-09-01T00:00:00"/>
    <s v="Avg of 4 NM Projects"/>
    <x v="4"/>
    <n v="0"/>
  </r>
  <r>
    <n v="2018"/>
    <x v="0"/>
    <n v="1"/>
    <n v="1"/>
    <s v="OFF"/>
    <d v="2018-09-01T00:00:00"/>
    <s v="Avg of 4 NM Projects"/>
    <x v="5"/>
    <n v="-0.13"/>
  </r>
  <r>
    <n v="2018"/>
    <x v="0"/>
    <n v="1"/>
    <n v="1"/>
    <s v="OFF"/>
    <d v="2018-09-01T00:00:00"/>
    <s v="Avg of 4 NM Projects"/>
    <x v="6"/>
    <n v="1.28"/>
  </r>
  <r>
    <n v="2018"/>
    <x v="0"/>
    <n v="1"/>
    <n v="1"/>
    <s v="OFF"/>
    <d v="2018-09-01T00:00:00"/>
    <s v="Avg of 4 NM Projects"/>
    <x v="7"/>
    <n v="17.405000000000001"/>
  </r>
  <r>
    <n v="2018"/>
    <x v="0"/>
    <n v="1"/>
    <n v="1"/>
    <s v="OFF"/>
    <d v="2018-09-01T00:00:00"/>
    <s v="Avg of 4 NM Projects"/>
    <x v="8"/>
    <n v="51.2"/>
  </r>
  <r>
    <n v="2018"/>
    <x v="0"/>
    <n v="1"/>
    <n v="1"/>
    <s v="OFF"/>
    <d v="2018-09-01T00:00:00"/>
    <s v="Avg of 4 NM Projects"/>
    <x v="9"/>
    <n v="80.765000000000001"/>
  </r>
  <r>
    <n v="2018"/>
    <x v="0"/>
    <n v="1"/>
    <n v="1"/>
    <s v="OFF"/>
    <d v="2018-09-01T00:00:00"/>
    <s v="Avg of 4 NM Projects"/>
    <x v="10"/>
    <n v="109.185"/>
  </r>
  <r>
    <n v="2018"/>
    <x v="0"/>
    <n v="1"/>
    <n v="1"/>
    <s v="OFF"/>
    <d v="2018-09-01T00:00:00"/>
    <s v="Avg of 4 NM Projects"/>
    <x v="11"/>
    <n v="134.13999999999999"/>
  </r>
  <r>
    <n v="2018"/>
    <x v="0"/>
    <n v="1"/>
    <n v="1"/>
    <s v="OFF"/>
    <d v="2018-09-01T00:00:00"/>
    <s v="Avg of 4 NM Projects"/>
    <x v="12"/>
    <n v="139.91"/>
  </r>
  <r>
    <n v="2018"/>
    <x v="0"/>
    <n v="1"/>
    <n v="1"/>
    <s v="OFF"/>
    <d v="2018-09-01T00:00:00"/>
    <s v="Avg of 4 NM Projects"/>
    <x v="13"/>
    <n v="141.95499999999998"/>
  </r>
  <r>
    <n v="2018"/>
    <x v="0"/>
    <n v="1"/>
    <n v="1"/>
    <s v="OFF"/>
    <d v="2018-09-01T00:00:00"/>
    <s v="Avg of 4 NM Projects"/>
    <x v="14"/>
    <n v="126.845"/>
  </r>
  <r>
    <n v="2018"/>
    <x v="0"/>
    <n v="1"/>
    <n v="1"/>
    <s v="OFF"/>
    <d v="2018-09-01T00:00:00"/>
    <s v="Avg of 4 NM Projects"/>
    <x v="15"/>
    <n v="102.52500000000001"/>
  </r>
  <r>
    <n v="2018"/>
    <x v="0"/>
    <n v="1"/>
    <n v="1"/>
    <s v="OFF"/>
    <d v="2018-09-01T00:00:00"/>
    <s v="Avg of 4 NM Projects"/>
    <x v="16"/>
    <n v="80.640000000000015"/>
  </r>
  <r>
    <n v="2018"/>
    <x v="0"/>
    <n v="1"/>
    <n v="1"/>
    <s v="OFF"/>
    <d v="2018-09-01T00:00:00"/>
    <s v="Avg of 4 NM Projects"/>
    <x v="17"/>
    <n v="45.694999999999993"/>
  </r>
  <r>
    <n v="2018"/>
    <x v="0"/>
    <n v="1"/>
    <n v="1"/>
    <s v="OFF"/>
    <d v="2018-09-01T00:00:00"/>
    <s v="Avg of 4 NM Projects"/>
    <x v="18"/>
    <n v="11.524999999999999"/>
  </r>
  <r>
    <n v="2018"/>
    <x v="0"/>
    <n v="1"/>
    <n v="1"/>
    <s v="OFF"/>
    <d v="2018-09-01T00:00:00"/>
    <s v="Avg of 4 NM Projects"/>
    <x v="19"/>
    <n v="0.26"/>
  </r>
  <r>
    <n v="2018"/>
    <x v="0"/>
    <n v="1"/>
    <n v="1"/>
    <s v="OFF"/>
    <d v="2018-09-01T00:00:00"/>
    <s v="Avg of 4 NM Projects"/>
    <x v="20"/>
    <n v="-0.13"/>
  </r>
  <r>
    <n v="2018"/>
    <x v="0"/>
    <n v="1"/>
    <n v="1"/>
    <s v="OFF"/>
    <d v="2018-09-01T00:00:00"/>
    <s v="Avg of 4 NM Projects"/>
    <x v="21"/>
    <n v="-0.13"/>
  </r>
  <r>
    <n v="2018"/>
    <x v="0"/>
    <n v="1"/>
    <n v="1"/>
    <s v="OFF"/>
    <d v="2018-09-01T00:00:00"/>
    <s v="Avg of 4 NM Projects"/>
    <x v="22"/>
    <n v="0"/>
  </r>
  <r>
    <n v="2018"/>
    <x v="0"/>
    <n v="1"/>
    <n v="1"/>
    <s v="OFF"/>
    <d v="2018-09-01T00:00:00"/>
    <s v="Avg of 4 NM Projects"/>
    <x v="23"/>
    <n v="-0.13"/>
  </r>
  <r>
    <n v="2018"/>
    <x v="0"/>
    <n v="2"/>
    <n v="2"/>
    <s v="OFF"/>
    <d v="2018-09-02T00:00:00"/>
    <s v="Avg of 4 NM Projects"/>
    <x v="0"/>
    <n v="-0.26"/>
  </r>
  <r>
    <n v="2018"/>
    <x v="0"/>
    <n v="2"/>
    <n v="2"/>
    <s v="OFF"/>
    <d v="2018-09-02T00:00:00"/>
    <s v="Avg of 4 NM Projects"/>
    <x v="1"/>
    <n v="0"/>
  </r>
  <r>
    <n v="2018"/>
    <x v="0"/>
    <n v="2"/>
    <n v="2"/>
    <s v="OFF"/>
    <d v="2018-09-02T00:00:00"/>
    <s v="Avg of 4 NM Projects"/>
    <x v="2"/>
    <n v="-0.13"/>
  </r>
  <r>
    <n v="2018"/>
    <x v="0"/>
    <n v="2"/>
    <n v="2"/>
    <s v="OFF"/>
    <d v="2018-09-02T00:00:00"/>
    <s v="Avg of 4 NM Projects"/>
    <x v="3"/>
    <n v="-0.13"/>
  </r>
  <r>
    <n v="2018"/>
    <x v="0"/>
    <n v="2"/>
    <n v="2"/>
    <s v="OFF"/>
    <d v="2018-09-02T00:00:00"/>
    <s v="Avg of 4 NM Projects"/>
    <x v="4"/>
    <n v="-0.13"/>
  </r>
  <r>
    <n v="2018"/>
    <x v="0"/>
    <n v="2"/>
    <n v="2"/>
    <s v="OFF"/>
    <d v="2018-09-02T00:00:00"/>
    <s v="Avg of 4 NM Projects"/>
    <x v="5"/>
    <n v="0"/>
  </r>
  <r>
    <n v="2018"/>
    <x v="0"/>
    <n v="2"/>
    <n v="2"/>
    <s v="OFF"/>
    <d v="2018-09-02T00:00:00"/>
    <s v="Avg of 4 NM Projects"/>
    <x v="6"/>
    <n v="0.64"/>
  </r>
  <r>
    <n v="2018"/>
    <x v="0"/>
    <n v="2"/>
    <n v="2"/>
    <s v="ON"/>
    <d v="2018-09-02T00:00:00"/>
    <s v="Avg of 4 NM Projects"/>
    <x v="7"/>
    <n v="14.209999999999997"/>
  </r>
  <r>
    <n v="2018"/>
    <x v="0"/>
    <n v="2"/>
    <n v="2"/>
    <s v="ON"/>
    <d v="2018-09-02T00:00:00"/>
    <s v="Avg of 4 NM Projects"/>
    <x v="8"/>
    <n v="21.51"/>
  </r>
  <r>
    <n v="2018"/>
    <x v="0"/>
    <n v="2"/>
    <n v="2"/>
    <s v="ON"/>
    <d v="2018-09-02T00:00:00"/>
    <s v="Avg of 4 NM Projects"/>
    <x v="9"/>
    <n v="50.69"/>
  </r>
  <r>
    <n v="2018"/>
    <x v="0"/>
    <n v="2"/>
    <n v="2"/>
    <s v="ON"/>
    <d v="2018-09-02T00:00:00"/>
    <s v="Avg of 4 NM Projects"/>
    <x v="10"/>
    <n v="66.685000000000002"/>
  </r>
  <r>
    <n v="2018"/>
    <x v="0"/>
    <n v="2"/>
    <n v="2"/>
    <s v="ON"/>
    <d v="2018-09-02T00:00:00"/>
    <s v="Avg of 4 NM Projects"/>
    <x v="11"/>
    <n v="75.009999999999991"/>
  </r>
  <r>
    <n v="2018"/>
    <x v="0"/>
    <n v="2"/>
    <n v="2"/>
    <s v="ON"/>
    <d v="2018-09-02T00:00:00"/>
    <s v="Avg of 4 NM Projects"/>
    <x v="12"/>
    <n v="68.099999999999994"/>
  </r>
  <r>
    <n v="2018"/>
    <x v="0"/>
    <n v="2"/>
    <n v="2"/>
    <s v="ON"/>
    <d v="2018-09-02T00:00:00"/>
    <s v="Avg of 4 NM Projects"/>
    <x v="13"/>
    <n v="40.954999999999998"/>
  </r>
  <r>
    <n v="2018"/>
    <x v="0"/>
    <n v="2"/>
    <n v="2"/>
    <s v="ON"/>
    <d v="2018-09-02T00:00:00"/>
    <s v="Avg of 4 NM Projects"/>
    <x v="14"/>
    <n v="34.82"/>
  </r>
  <r>
    <n v="2018"/>
    <x v="0"/>
    <n v="2"/>
    <n v="2"/>
    <s v="ON"/>
    <d v="2018-09-02T00:00:00"/>
    <s v="Avg of 4 NM Projects"/>
    <x v="15"/>
    <n v="33.29"/>
  </r>
  <r>
    <n v="2018"/>
    <x v="0"/>
    <n v="2"/>
    <n v="2"/>
    <s v="ON"/>
    <d v="2018-09-02T00:00:00"/>
    <s v="Avg of 4 NM Projects"/>
    <x v="16"/>
    <n v="34.809999999999995"/>
  </r>
  <r>
    <n v="2018"/>
    <x v="0"/>
    <n v="2"/>
    <n v="2"/>
    <s v="ON"/>
    <d v="2018-09-02T00:00:00"/>
    <s v="Avg of 4 NM Projects"/>
    <x v="17"/>
    <n v="18.695"/>
  </r>
  <r>
    <n v="2018"/>
    <x v="0"/>
    <n v="2"/>
    <n v="2"/>
    <s v="ON"/>
    <d v="2018-09-02T00:00:00"/>
    <s v="Avg of 4 NM Projects"/>
    <x v="18"/>
    <n v="6.4050000000000002"/>
  </r>
  <r>
    <n v="2018"/>
    <x v="0"/>
    <n v="2"/>
    <n v="2"/>
    <s v="ON"/>
    <d v="2018-09-02T00:00:00"/>
    <s v="Avg of 4 NM Projects"/>
    <x v="19"/>
    <n v="0.26"/>
  </r>
  <r>
    <n v="2018"/>
    <x v="0"/>
    <n v="2"/>
    <n v="2"/>
    <s v="ON"/>
    <d v="2018-09-02T00:00:00"/>
    <s v="Avg of 4 NM Projects"/>
    <x v="20"/>
    <n v="-0.13"/>
  </r>
  <r>
    <n v="2018"/>
    <x v="0"/>
    <n v="2"/>
    <n v="2"/>
    <s v="ON"/>
    <d v="2018-09-02T00:00:00"/>
    <s v="Avg of 4 NM Projects"/>
    <x v="21"/>
    <n v="0"/>
  </r>
  <r>
    <n v="2018"/>
    <x v="0"/>
    <n v="2"/>
    <n v="2"/>
    <s v="ON"/>
    <d v="2018-09-02T00:00:00"/>
    <s v="Avg of 4 NM Projects"/>
    <x v="22"/>
    <n v="-0.26"/>
  </r>
  <r>
    <n v="2018"/>
    <x v="0"/>
    <n v="2"/>
    <n v="2"/>
    <s v="OFF"/>
    <d v="2018-09-02T00:00:00"/>
    <s v="Avg of 4 NM Projects"/>
    <x v="23"/>
    <n v="-0.26"/>
  </r>
  <r>
    <n v="2018"/>
    <x v="0"/>
    <n v="3"/>
    <n v="3"/>
    <s v="OFF"/>
    <d v="2018-09-03T00:00:00"/>
    <s v="Avg of 4 NM Projects"/>
    <x v="0"/>
    <n v="-0.13"/>
  </r>
  <r>
    <n v="2018"/>
    <x v="0"/>
    <n v="3"/>
    <n v="3"/>
    <s v="OFF"/>
    <d v="2018-09-03T00:00:00"/>
    <s v="Avg of 4 NM Projects"/>
    <x v="1"/>
    <n v="0"/>
  </r>
  <r>
    <n v="2018"/>
    <x v="0"/>
    <n v="3"/>
    <n v="3"/>
    <s v="OFF"/>
    <d v="2018-09-03T00:00:00"/>
    <s v="Avg of 4 NM Projects"/>
    <x v="2"/>
    <n v="-0.13"/>
  </r>
  <r>
    <n v="2018"/>
    <x v="0"/>
    <n v="3"/>
    <n v="3"/>
    <s v="OFF"/>
    <d v="2018-09-03T00:00:00"/>
    <s v="Avg of 4 NM Projects"/>
    <x v="3"/>
    <n v="0"/>
  </r>
  <r>
    <n v="2018"/>
    <x v="0"/>
    <n v="3"/>
    <n v="3"/>
    <s v="OFF"/>
    <d v="2018-09-03T00:00:00"/>
    <s v="Avg of 4 NM Projects"/>
    <x v="4"/>
    <n v="-0.13"/>
  </r>
  <r>
    <n v="2018"/>
    <x v="0"/>
    <n v="3"/>
    <n v="3"/>
    <s v="OFF"/>
    <d v="2018-09-03T00:00:00"/>
    <s v="Avg of 4 NM Projects"/>
    <x v="5"/>
    <n v="0"/>
  </r>
  <r>
    <n v="2018"/>
    <x v="0"/>
    <n v="3"/>
    <n v="3"/>
    <s v="OFF"/>
    <d v="2018-09-03T00:00:00"/>
    <s v="Avg of 4 NM Projects"/>
    <x v="6"/>
    <n v="0.89500000000000002"/>
  </r>
  <r>
    <n v="2018"/>
    <x v="0"/>
    <n v="3"/>
    <n v="3"/>
    <s v="ON"/>
    <d v="2018-09-03T00:00:00"/>
    <s v="Avg of 4 NM Projects"/>
    <x v="7"/>
    <n v="12.29"/>
  </r>
  <r>
    <n v="2018"/>
    <x v="0"/>
    <n v="3"/>
    <n v="3"/>
    <s v="ON"/>
    <d v="2018-09-03T00:00:00"/>
    <s v="Avg of 4 NM Projects"/>
    <x v="8"/>
    <n v="44.03"/>
  </r>
  <r>
    <n v="2018"/>
    <x v="0"/>
    <n v="3"/>
    <n v="3"/>
    <s v="ON"/>
    <d v="2018-09-03T00:00:00"/>
    <s v="Avg of 4 NM Projects"/>
    <x v="9"/>
    <n v="80.39"/>
  </r>
  <r>
    <n v="2018"/>
    <x v="0"/>
    <n v="3"/>
    <n v="3"/>
    <s v="ON"/>
    <d v="2018-09-03T00:00:00"/>
    <s v="Avg of 4 NM Projects"/>
    <x v="10"/>
    <n v="109.18"/>
  </r>
  <r>
    <n v="2018"/>
    <x v="0"/>
    <n v="3"/>
    <n v="3"/>
    <s v="ON"/>
    <d v="2018-09-03T00:00:00"/>
    <s v="Avg of 4 NM Projects"/>
    <x v="11"/>
    <n v="118.14999999999999"/>
  </r>
  <r>
    <n v="2018"/>
    <x v="0"/>
    <n v="3"/>
    <n v="3"/>
    <s v="ON"/>
    <d v="2018-09-03T00:00:00"/>
    <s v="Avg of 4 NM Projects"/>
    <x v="12"/>
    <n v="96.25"/>
  </r>
  <r>
    <n v="2018"/>
    <x v="0"/>
    <n v="3"/>
    <n v="3"/>
    <s v="ON"/>
    <d v="2018-09-03T00:00:00"/>
    <s v="Avg of 4 NM Projects"/>
    <x v="13"/>
    <n v="95.62"/>
  </r>
  <r>
    <n v="2018"/>
    <x v="0"/>
    <n v="3"/>
    <n v="3"/>
    <s v="ON"/>
    <d v="2018-09-03T00:00:00"/>
    <s v="Avg of 4 NM Projects"/>
    <x v="14"/>
    <n v="71.424999999999997"/>
  </r>
  <r>
    <n v="2018"/>
    <x v="0"/>
    <n v="3"/>
    <n v="3"/>
    <s v="ON"/>
    <d v="2018-09-03T00:00:00"/>
    <s v="Avg of 4 NM Projects"/>
    <x v="15"/>
    <n v="54.53"/>
  </r>
  <r>
    <n v="2018"/>
    <x v="0"/>
    <n v="3"/>
    <n v="3"/>
    <s v="ON"/>
    <d v="2018-09-03T00:00:00"/>
    <s v="Avg of 4 NM Projects"/>
    <x v="16"/>
    <n v="53.120000000000005"/>
  </r>
  <r>
    <n v="2018"/>
    <x v="0"/>
    <n v="3"/>
    <n v="3"/>
    <s v="ON"/>
    <d v="2018-09-03T00:00:00"/>
    <s v="Avg of 4 NM Projects"/>
    <x v="17"/>
    <n v="33.664999999999999"/>
  </r>
  <r>
    <n v="2018"/>
    <x v="0"/>
    <n v="3"/>
    <n v="3"/>
    <s v="ON"/>
    <d v="2018-09-03T00:00:00"/>
    <s v="Avg of 4 NM Projects"/>
    <x v="18"/>
    <n v="8.07"/>
  </r>
  <r>
    <n v="2018"/>
    <x v="0"/>
    <n v="3"/>
    <n v="3"/>
    <s v="ON"/>
    <d v="2018-09-03T00:00:00"/>
    <s v="Avg of 4 NM Projects"/>
    <x v="19"/>
    <n v="0"/>
  </r>
  <r>
    <n v="2018"/>
    <x v="0"/>
    <n v="3"/>
    <n v="3"/>
    <s v="ON"/>
    <d v="2018-09-03T00:00:00"/>
    <s v="Avg of 4 NM Projects"/>
    <x v="20"/>
    <n v="0"/>
  </r>
  <r>
    <n v="2018"/>
    <x v="0"/>
    <n v="3"/>
    <n v="3"/>
    <s v="ON"/>
    <d v="2018-09-03T00:00:00"/>
    <s v="Avg of 4 NM Projects"/>
    <x v="21"/>
    <n v="-0.39"/>
  </r>
  <r>
    <n v="2018"/>
    <x v="0"/>
    <n v="3"/>
    <n v="3"/>
    <s v="ON"/>
    <d v="2018-09-03T00:00:00"/>
    <s v="Avg of 4 NM Projects"/>
    <x v="22"/>
    <n v="0"/>
  </r>
  <r>
    <n v="2018"/>
    <x v="0"/>
    <n v="3"/>
    <n v="3"/>
    <s v="OFF"/>
    <d v="2018-09-03T00:00:00"/>
    <s v="Avg of 4 NM Projects"/>
    <x v="23"/>
    <n v="0"/>
  </r>
  <r>
    <n v="2018"/>
    <x v="0"/>
    <n v="4"/>
    <n v="4"/>
    <s v="OFF"/>
    <d v="2018-09-04T00:00:00"/>
    <s v="Avg of 4 NM Projects"/>
    <x v="0"/>
    <n v="0"/>
  </r>
  <r>
    <n v="2018"/>
    <x v="0"/>
    <n v="4"/>
    <n v="4"/>
    <s v="OFF"/>
    <d v="2018-09-04T00:00:00"/>
    <s v="Avg of 4 NM Projects"/>
    <x v="1"/>
    <n v="-0.26"/>
  </r>
  <r>
    <n v="2018"/>
    <x v="0"/>
    <n v="4"/>
    <n v="4"/>
    <s v="OFF"/>
    <d v="2018-09-04T00:00:00"/>
    <s v="Avg of 4 NM Projects"/>
    <x v="2"/>
    <n v="0"/>
  </r>
  <r>
    <n v="2018"/>
    <x v="0"/>
    <n v="4"/>
    <n v="4"/>
    <s v="OFF"/>
    <d v="2018-09-04T00:00:00"/>
    <s v="Avg of 4 NM Projects"/>
    <x v="3"/>
    <n v="-0.13"/>
  </r>
  <r>
    <n v="2018"/>
    <x v="0"/>
    <n v="4"/>
    <n v="4"/>
    <s v="OFF"/>
    <d v="2018-09-04T00:00:00"/>
    <s v="Avg of 4 NM Projects"/>
    <x v="4"/>
    <n v="-0.39"/>
  </r>
  <r>
    <n v="2018"/>
    <x v="0"/>
    <n v="4"/>
    <n v="4"/>
    <s v="OFF"/>
    <d v="2018-09-04T00:00:00"/>
    <s v="Avg of 4 NM Projects"/>
    <x v="5"/>
    <n v="0"/>
  </r>
  <r>
    <n v="2018"/>
    <x v="0"/>
    <n v="4"/>
    <n v="4"/>
    <s v="OFF"/>
    <d v="2018-09-04T00:00:00"/>
    <s v="Avg of 4 NM Projects"/>
    <x v="6"/>
    <n v="0.64"/>
  </r>
  <r>
    <n v="2018"/>
    <x v="0"/>
    <n v="4"/>
    <n v="4"/>
    <s v="ON"/>
    <d v="2018-09-04T00:00:00"/>
    <s v="Avg of 4 NM Projects"/>
    <x v="7"/>
    <n v="10.879999999999999"/>
  </r>
  <r>
    <n v="2018"/>
    <x v="0"/>
    <n v="4"/>
    <n v="4"/>
    <s v="ON"/>
    <d v="2018-09-04T00:00:00"/>
    <s v="Avg of 4 NM Projects"/>
    <x v="8"/>
    <n v="40.32"/>
  </r>
  <r>
    <n v="2018"/>
    <x v="0"/>
    <n v="4"/>
    <n v="4"/>
    <s v="ON"/>
    <d v="2018-09-04T00:00:00"/>
    <s v="Avg of 4 NM Projects"/>
    <x v="9"/>
    <n v="60.664999999999999"/>
  </r>
  <r>
    <n v="2018"/>
    <x v="0"/>
    <n v="4"/>
    <n v="4"/>
    <s v="ON"/>
    <d v="2018-09-04T00:00:00"/>
    <s v="Avg of 4 NM Projects"/>
    <x v="10"/>
    <n v="70.655000000000001"/>
  </r>
  <r>
    <n v="2018"/>
    <x v="0"/>
    <n v="4"/>
    <n v="4"/>
    <s v="ON"/>
    <d v="2018-09-04T00:00:00"/>
    <s v="Avg of 4 NM Projects"/>
    <x v="11"/>
    <n v="113.405"/>
  </r>
  <r>
    <n v="2018"/>
    <x v="0"/>
    <n v="4"/>
    <n v="4"/>
    <s v="ON"/>
    <d v="2018-09-04T00:00:00"/>
    <s v="Avg of 4 NM Projects"/>
    <x v="12"/>
    <n v="120.45"/>
  </r>
  <r>
    <n v="2018"/>
    <x v="0"/>
    <n v="4"/>
    <n v="4"/>
    <s v="ON"/>
    <d v="2018-09-04T00:00:00"/>
    <s v="Avg of 4 NM Projects"/>
    <x v="13"/>
    <n v="115.84"/>
  </r>
  <r>
    <n v="2018"/>
    <x v="0"/>
    <n v="4"/>
    <n v="4"/>
    <s v="ON"/>
    <d v="2018-09-04T00:00:00"/>
    <s v="Avg of 4 NM Projects"/>
    <x v="14"/>
    <n v="104.19"/>
  </r>
  <r>
    <n v="2018"/>
    <x v="0"/>
    <n v="4"/>
    <n v="4"/>
    <s v="ON"/>
    <d v="2018-09-04T00:00:00"/>
    <s v="Avg of 4 NM Projects"/>
    <x v="15"/>
    <n v="88.83"/>
  </r>
  <r>
    <n v="2018"/>
    <x v="0"/>
    <n v="4"/>
    <n v="4"/>
    <s v="ON"/>
    <d v="2018-09-04T00:00:00"/>
    <s v="Avg of 4 NM Projects"/>
    <x v="16"/>
    <n v="50.815000000000005"/>
  </r>
  <r>
    <n v="2018"/>
    <x v="0"/>
    <n v="4"/>
    <n v="4"/>
    <s v="ON"/>
    <d v="2018-09-04T00:00:00"/>
    <s v="Avg of 4 NM Projects"/>
    <x v="17"/>
    <n v="37.244999999999997"/>
  </r>
  <r>
    <n v="2018"/>
    <x v="0"/>
    <n v="4"/>
    <n v="4"/>
    <s v="ON"/>
    <d v="2018-09-04T00:00:00"/>
    <s v="Avg of 4 NM Projects"/>
    <x v="18"/>
    <n v="8.83"/>
  </r>
  <r>
    <n v="2018"/>
    <x v="0"/>
    <n v="4"/>
    <n v="4"/>
    <s v="ON"/>
    <d v="2018-09-04T00:00:00"/>
    <s v="Avg of 4 NM Projects"/>
    <x v="19"/>
    <n v="0"/>
  </r>
  <r>
    <n v="2018"/>
    <x v="0"/>
    <n v="4"/>
    <n v="4"/>
    <s v="ON"/>
    <d v="2018-09-04T00:00:00"/>
    <s v="Avg of 4 NM Projects"/>
    <x v="20"/>
    <n v="0"/>
  </r>
  <r>
    <n v="2018"/>
    <x v="0"/>
    <n v="4"/>
    <n v="4"/>
    <s v="ON"/>
    <d v="2018-09-04T00:00:00"/>
    <s v="Avg of 4 NM Projects"/>
    <x v="21"/>
    <n v="0"/>
  </r>
  <r>
    <n v="2018"/>
    <x v="0"/>
    <n v="4"/>
    <n v="4"/>
    <s v="ON"/>
    <d v="2018-09-04T00:00:00"/>
    <s v="Avg of 4 NM Projects"/>
    <x v="22"/>
    <n v="-0.13"/>
  </r>
  <r>
    <n v="2018"/>
    <x v="0"/>
    <n v="4"/>
    <n v="4"/>
    <s v="OFF"/>
    <d v="2018-09-04T00:00:00"/>
    <s v="Avg of 4 NM Projects"/>
    <x v="23"/>
    <n v="-0.26"/>
  </r>
  <r>
    <n v="2018"/>
    <x v="0"/>
    <n v="5"/>
    <n v="5"/>
    <s v="OFF"/>
    <d v="2018-09-05T00:00:00"/>
    <s v="Avg of 4 NM Projects"/>
    <x v="0"/>
    <n v="0"/>
  </r>
  <r>
    <n v="2018"/>
    <x v="0"/>
    <n v="5"/>
    <n v="5"/>
    <s v="OFF"/>
    <d v="2018-09-05T00:00:00"/>
    <s v="Avg of 4 NM Projects"/>
    <x v="1"/>
    <n v="-0.13"/>
  </r>
  <r>
    <n v="2018"/>
    <x v="0"/>
    <n v="5"/>
    <n v="5"/>
    <s v="OFF"/>
    <d v="2018-09-05T00:00:00"/>
    <s v="Avg of 4 NM Projects"/>
    <x v="2"/>
    <n v="0"/>
  </r>
  <r>
    <n v="2018"/>
    <x v="0"/>
    <n v="5"/>
    <n v="5"/>
    <s v="OFF"/>
    <d v="2018-09-05T00:00:00"/>
    <s v="Avg of 4 NM Projects"/>
    <x v="3"/>
    <n v="-0.13"/>
  </r>
  <r>
    <n v="2018"/>
    <x v="0"/>
    <n v="5"/>
    <n v="5"/>
    <s v="OFF"/>
    <d v="2018-09-05T00:00:00"/>
    <s v="Avg of 4 NM Projects"/>
    <x v="4"/>
    <n v="0"/>
  </r>
  <r>
    <n v="2018"/>
    <x v="0"/>
    <n v="5"/>
    <n v="5"/>
    <s v="OFF"/>
    <d v="2018-09-05T00:00:00"/>
    <s v="Avg of 4 NM Projects"/>
    <x v="5"/>
    <n v="-0.13"/>
  </r>
  <r>
    <n v="2018"/>
    <x v="0"/>
    <n v="5"/>
    <n v="5"/>
    <s v="OFF"/>
    <d v="2018-09-05T00:00:00"/>
    <s v="Avg of 4 NM Projects"/>
    <x v="6"/>
    <n v="0.255"/>
  </r>
  <r>
    <n v="2018"/>
    <x v="0"/>
    <n v="5"/>
    <n v="5"/>
    <s v="ON"/>
    <d v="2018-09-05T00:00:00"/>
    <s v="Avg of 4 NM Projects"/>
    <x v="7"/>
    <n v="13.18"/>
  </r>
  <r>
    <n v="2018"/>
    <x v="0"/>
    <n v="5"/>
    <n v="5"/>
    <s v="ON"/>
    <d v="2018-09-05T00:00:00"/>
    <s v="Avg of 4 NM Projects"/>
    <x v="8"/>
    <n v="47.36"/>
  </r>
  <r>
    <n v="2018"/>
    <x v="0"/>
    <n v="5"/>
    <n v="5"/>
    <s v="ON"/>
    <d v="2018-09-05T00:00:00"/>
    <s v="Avg of 4 NM Projects"/>
    <x v="9"/>
    <n v="83.710000000000008"/>
  </r>
  <r>
    <n v="2018"/>
    <x v="0"/>
    <n v="5"/>
    <n v="5"/>
    <s v="ON"/>
    <d v="2018-09-05T00:00:00"/>
    <s v="Avg of 4 NM Projects"/>
    <x v="10"/>
    <n v="124.54999999999998"/>
  </r>
  <r>
    <n v="2018"/>
    <x v="0"/>
    <n v="5"/>
    <n v="5"/>
    <s v="ON"/>
    <d v="2018-09-05T00:00:00"/>
    <s v="Avg of 4 NM Projects"/>
    <x v="11"/>
    <n v="133.88999999999999"/>
  </r>
  <r>
    <n v="2018"/>
    <x v="0"/>
    <n v="5"/>
    <n v="5"/>
    <s v="ON"/>
    <d v="2018-09-05T00:00:00"/>
    <s v="Avg of 4 NM Projects"/>
    <x v="12"/>
    <n v="137.345"/>
  </r>
  <r>
    <n v="2018"/>
    <x v="0"/>
    <n v="5"/>
    <n v="5"/>
    <s v="ON"/>
    <d v="2018-09-05T00:00:00"/>
    <s v="Avg of 4 NM Projects"/>
    <x v="13"/>
    <n v="131.96"/>
  </r>
  <r>
    <n v="2018"/>
    <x v="0"/>
    <n v="5"/>
    <n v="5"/>
    <s v="ON"/>
    <d v="2018-09-05T00:00:00"/>
    <s v="Avg of 4 NM Projects"/>
    <x v="14"/>
    <n v="122.87999999999998"/>
  </r>
  <r>
    <n v="2018"/>
    <x v="0"/>
    <n v="5"/>
    <n v="5"/>
    <s v="ON"/>
    <d v="2018-09-05T00:00:00"/>
    <s v="Avg of 4 NM Projects"/>
    <x v="15"/>
    <n v="104.71"/>
  </r>
  <r>
    <n v="2018"/>
    <x v="0"/>
    <n v="5"/>
    <n v="5"/>
    <s v="ON"/>
    <d v="2018-09-05T00:00:00"/>
    <s v="Avg of 4 NM Projects"/>
    <x v="16"/>
    <n v="80.899999999999991"/>
  </r>
  <r>
    <n v="2018"/>
    <x v="0"/>
    <n v="5"/>
    <n v="5"/>
    <s v="ON"/>
    <d v="2018-09-05T00:00:00"/>
    <s v="Avg of 4 NM Projects"/>
    <x v="17"/>
    <n v="45.824999999999996"/>
  </r>
  <r>
    <n v="2018"/>
    <x v="0"/>
    <n v="5"/>
    <n v="5"/>
    <s v="ON"/>
    <d v="2018-09-05T00:00:00"/>
    <s v="Avg of 4 NM Projects"/>
    <x v="18"/>
    <n v="11.399999999999999"/>
  </r>
  <r>
    <n v="2018"/>
    <x v="0"/>
    <n v="5"/>
    <n v="5"/>
    <s v="ON"/>
    <d v="2018-09-05T00:00:00"/>
    <s v="Avg of 4 NM Projects"/>
    <x v="19"/>
    <n v="0.13"/>
  </r>
  <r>
    <n v="2018"/>
    <x v="0"/>
    <n v="5"/>
    <n v="5"/>
    <s v="ON"/>
    <d v="2018-09-05T00:00:00"/>
    <s v="Avg of 4 NM Projects"/>
    <x v="20"/>
    <n v="-0.26"/>
  </r>
  <r>
    <n v="2018"/>
    <x v="0"/>
    <n v="5"/>
    <n v="5"/>
    <s v="ON"/>
    <d v="2018-09-05T00:00:00"/>
    <s v="Avg of 4 NM Projects"/>
    <x v="21"/>
    <n v="-0.13"/>
  </r>
  <r>
    <n v="2018"/>
    <x v="0"/>
    <n v="5"/>
    <n v="5"/>
    <s v="ON"/>
    <d v="2018-09-05T00:00:00"/>
    <s v="Avg of 4 NM Projects"/>
    <x v="22"/>
    <n v="-0.13"/>
  </r>
  <r>
    <n v="2018"/>
    <x v="0"/>
    <n v="5"/>
    <n v="5"/>
    <s v="OFF"/>
    <d v="2018-09-05T00:00:00"/>
    <s v="Avg of 4 NM Projects"/>
    <x v="23"/>
    <n v="-0.13"/>
  </r>
  <r>
    <n v="2018"/>
    <x v="0"/>
    <n v="6"/>
    <n v="6"/>
    <s v="OFF"/>
    <d v="2018-09-06T00:00:00"/>
    <s v="Avg of 4 NM Projects"/>
    <x v="0"/>
    <n v="-0.26"/>
  </r>
  <r>
    <n v="2018"/>
    <x v="0"/>
    <n v="6"/>
    <n v="6"/>
    <s v="OFF"/>
    <d v="2018-09-06T00:00:00"/>
    <s v="Avg of 4 NM Projects"/>
    <x v="1"/>
    <n v="0"/>
  </r>
  <r>
    <n v="2018"/>
    <x v="0"/>
    <n v="6"/>
    <n v="6"/>
    <s v="OFF"/>
    <d v="2018-09-06T00:00:00"/>
    <s v="Avg of 4 NM Projects"/>
    <x v="2"/>
    <n v="0"/>
  </r>
  <r>
    <n v="2018"/>
    <x v="0"/>
    <n v="6"/>
    <n v="6"/>
    <s v="OFF"/>
    <d v="2018-09-06T00:00:00"/>
    <s v="Avg of 4 NM Projects"/>
    <x v="3"/>
    <n v="-0.13"/>
  </r>
  <r>
    <n v="2018"/>
    <x v="0"/>
    <n v="6"/>
    <n v="6"/>
    <s v="OFF"/>
    <d v="2018-09-06T00:00:00"/>
    <s v="Avg of 4 NM Projects"/>
    <x v="4"/>
    <n v="0"/>
  </r>
  <r>
    <n v="2018"/>
    <x v="0"/>
    <n v="6"/>
    <n v="6"/>
    <s v="OFF"/>
    <d v="2018-09-06T00:00:00"/>
    <s v="Avg of 4 NM Projects"/>
    <x v="5"/>
    <n v="-0.13"/>
  </r>
  <r>
    <n v="2018"/>
    <x v="0"/>
    <n v="6"/>
    <n v="6"/>
    <s v="OFF"/>
    <d v="2018-09-06T00:00:00"/>
    <s v="Avg of 4 NM Projects"/>
    <x v="6"/>
    <n v="0.38500000000000001"/>
  </r>
  <r>
    <n v="2018"/>
    <x v="0"/>
    <n v="6"/>
    <n v="6"/>
    <s v="ON"/>
    <d v="2018-09-06T00:00:00"/>
    <s v="Avg of 4 NM Projects"/>
    <x v="7"/>
    <n v="7.2999999999999989"/>
  </r>
  <r>
    <n v="2018"/>
    <x v="0"/>
    <n v="6"/>
    <n v="6"/>
    <s v="ON"/>
    <d v="2018-09-06T00:00:00"/>
    <s v="Avg of 4 NM Projects"/>
    <x v="8"/>
    <n v="19.974999999999998"/>
  </r>
  <r>
    <n v="2018"/>
    <x v="0"/>
    <n v="6"/>
    <n v="6"/>
    <s v="ON"/>
    <d v="2018-09-06T00:00:00"/>
    <s v="Avg of 4 NM Projects"/>
    <x v="9"/>
    <n v="54.53"/>
  </r>
  <r>
    <n v="2018"/>
    <x v="0"/>
    <n v="6"/>
    <n v="6"/>
    <s v="ON"/>
    <d v="2018-09-06T00:00:00"/>
    <s v="Avg of 4 NM Projects"/>
    <x v="10"/>
    <n v="82.05"/>
  </r>
  <r>
    <n v="2018"/>
    <x v="0"/>
    <n v="6"/>
    <n v="6"/>
    <s v="ON"/>
    <d v="2018-09-06T00:00:00"/>
    <s v="Avg of 4 NM Projects"/>
    <x v="11"/>
    <n v="88.57"/>
  </r>
  <r>
    <n v="2018"/>
    <x v="0"/>
    <n v="6"/>
    <n v="6"/>
    <s v="ON"/>
    <d v="2018-09-06T00:00:00"/>
    <s v="Avg of 4 NM Projects"/>
    <x v="12"/>
    <n v="99.84"/>
  </r>
  <r>
    <n v="2018"/>
    <x v="0"/>
    <n v="6"/>
    <n v="6"/>
    <s v="ON"/>
    <d v="2018-09-06T00:00:00"/>
    <s v="Avg of 4 NM Projects"/>
    <x v="13"/>
    <n v="105.09"/>
  </r>
  <r>
    <n v="2018"/>
    <x v="0"/>
    <n v="6"/>
    <n v="6"/>
    <s v="ON"/>
    <d v="2018-09-06T00:00:00"/>
    <s v="Avg of 4 NM Projects"/>
    <x v="14"/>
    <n v="95.360000000000014"/>
  </r>
  <r>
    <n v="2018"/>
    <x v="0"/>
    <n v="6"/>
    <n v="6"/>
    <s v="ON"/>
    <d v="2018-09-06T00:00:00"/>
    <s v="Avg of 4 NM Projects"/>
    <x v="15"/>
    <n v="86.4"/>
  </r>
  <r>
    <n v="2018"/>
    <x v="0"/>
    <n v="6"/>
    <n v="6"/>
    <s v="ON"/>
    <d v="2018-09-06T00:00:00"/>
    <s v="Avg of 4 NM Projects"/>
    <x v="16"/>
    <n v="59.785000000000004"/>
  </r>
  <r>
    <n v="2018"/>
    <x v="0"/>
    <n v="6"/>
    <n v="6"/>
    <s v="ON"/>
    <d v="2018-09-06T00:00:00"/>
    <s v="Avg of 4 NM Projects"/>
    <x v="17"/>
    <n v="31.105000000000004"/>
  </r>
  <r>
    <n v="2018"/>
    <x v="0"/>
    <n v="6"/>
    <n v="6"/>
    <s v="ON"/>
    <d v="2018-09-06T00:00:00"/>
    <s v="Avg of 4 NM Projects"/>
    <x v="18"/>
    <n v="10.24"/>
  </r>
  <r>
    <n v="2018"/>
    <x v="0"/>
    <n v="6"/>
    <n v="6"/>
    <s v="ON"/>
    <d v="2018-09-06T00:00:00"/>
    <s v="Avg of 4 NM Projects"/>
    <x v="19"/>
    <n v="0"/>
  </r>
  <r>
    <n v="2018"/>
    <x v="0"/>
    <n v="6"/>
    <n v="6"/>
    <s v="ON"/>
    <d v="2018-09-06T00:00:00"/>
    <s v="Avg of 4 NM Projects"/>
    <x v="20"/>
    <n v="0"/>
  </r>
  <r>
    <n v="2018"/>
    <x v="0"/>
    <n v="6"/>
    <n v="6"/>
    <s v="ON"/>
    <d v="2018-09-06T00:00:00"/>
    <s v="Avg of 4 NM Projects"/>
    <x v="21"/>
    <n v="0"/>
  </r>
  <r>
    <n v="2018"/>
    <x v="0"/>
    <n v="6"/>
    <n v="6"/>
    <s v="ON"/>
    <d v="2018-09-06T00:00:00"/>
    <s v="Avg of 4 NM Projects"/>
    <x v="22"/>
    <n v="-0.13"/>
  </r>
  <r>
    <n v="2018"/>
    <x v="0"/>
    <n v="6"/>
    <n v="6"/>
    <s v="OFF"/>
    <d v="2018-09-06T00:00:00"/>
    <s v="Avg of 4 NM Projects"/>
    <x v="23"/>
    <n v="-0.13"/>
  </r>
  <r>
    <n v="2018"/>
    <x v="0"/>
    <n v="7"/>
    <n v="7"/>
    <s v="OFF"/>
    <d v="2018-09-07T00:00:00"/>
    <s v="Avg of 4 NM Projects"/>
    <x v="0"/>
    <n v="0"/>
  </r>
  <r>
    <n v="2018"/>
    <x v="0"/>
    <n v="7"/>
    <n v="7"/>
    <s v="OFF"/>
    <d v="2018-09-07T00:00:00"/>
    <s v="Avg of 4 NM Projects"/>
    <x v="1"/>
    <n v="0"/>
  </r>
  <r>
    <n v="2018"/>
    <x v="0"/>
    <n v="7"/>
    <n v="7"/>
    <s v="OFF"/>
    <d v="2018-09-07T00:00:00"/>
    <s v="Avg of 4 NM Projects"/>
    <x v="2"/>
    <n v="-0.13"/>
  </r>
  <r>
    <n v="2018"/>
    <x v="0"/>
    <n v="7"/>
    <n v="7"/>
    <s v="OFF"/>
    <d v="2018-09-07T00:00:00"/>
    <s v="Avg of 4 NM Projects"/>
    <x v="3"/>
    <n v="-0.13"/>
  </r>
  <r>
    <n v="2018"/>
    <x v="0"/>
    <n v="7"/>
    <n v="7"/>
    <s v="OFF"/>
    <d v="2018-09-07T00:00:00"/>
    <s v="Avg of 4 NM Projects"/>
    <x v="4"/>
    <n v="0"/>
  </r>
  <r>
    <n v="2018"/>
    <x v="0"/>
    <n v="7"/>
    <n v="7"/>
    <s v="OFF"/>
    <d v="2018-09-07T00:00:00"/>
    <s v="Avg of 4 NM Projects"/>
    <x v="5"/>
    <n v="-0.26"/>
  </r>
  <r>
    <n v="2018"/>
    <x v="0"/>
    <n v="7"/>
    <n v="7"/>
    <s v="OFF"/>
    <d v="2018-09-07T00:00:00"/>
    <s v="Avg of 4 NM Projects"/>
    <x v="6"/>
    <n v="0.76500000000000001"/>
  </r>
  <r>
    <n v="2018"/>
    <x v="0"/>
    <n v="7"/>
    <n v="7"/>
    <s v="OFF"/>
    <d v="2018-09-07T00:00:00"/>
    <s v="Avg of 4 NM Projects"/>
    <x v="7"/>
    <n v="10.115000000000002"/>
  </r>
  <r>
    <n v="2018"/>
    <x v="0"/>
    <n v="7"/>
    <n v="7"/>
    <s v="OFF"/>
    <d v="2018-09-07T00:00:00"/>
    <s v="Avg of 4 NM Projects"/>
    <x v="8"/>
    <n v="39.809999999999995"/>
  </r>
  <r>
    <n v="2018"/>
    <x v="0"/>
    <n v="7"/>
    <n v="7"/>
    <s v="OFF"/>
    <d v="2018-09-07T00:00:00"/>
    <s v="Avg of 4 NM Projects"/>
    <x v="9"/>
    <n v="95.61"/>
  </r>
  <r>
    <n v="2018"/>
    <x v="0"/>
    <n v="7"/>
    <n v="7"/>
    <s v="OFF"/>
    <d v="2018-09-07T00:00:00"/>
    <s v="Avg of 4 NM Projects"/>
    <x v="10"/>
    <n v="129.03"/>
  </r>
  <r>
    <n v="2018"/>
    <x v="0"/>
    <n v="7"/>
    <n v="7"/>
    <s v="OFF"/>
    <d v="2018-09-07T00:00:00"/>
    <s v="Avg of 4 NM Projects"/>
    <x v="11"/>
    <n v="122.11500000000001"/>
  </r>
  <r>
    <n v="2018"/>
    <x v="0"/>
    <n v="7"/>
    <n v="7"/>
    <s v="OFF"/>
    <d v="2018-09-07T00:00:00"/>
    <s v="Avg of 4 NM Projects"/>
    <x v="12"/>
    <n v="137.6"/>
  </r>
  <r>
    <n v="2018"/>
    <x v="0"/>
    <n v="7"/>
    <n v="7"/>
    <s v="OFF"/>
    <d v="2018-09-07T00:00:00"/>
    <s v="Avg of 4 NM Projects"/>
    <x v="13"/>
    <n v="119.93"/>
  </r>
  <r>
    <n v="2018"/>
    <x v="0"/>
    <n v="7"/>
    <n v="7"/>
    <s v="OFF"/>
    <d v="2018-09-07T00:00:00"/>
    <s v="Avg of 4 NM Projects"/>
    <x v="14"/>
    <n v="89.984999999999999"/>
  </r>
  <r>
    <n v="2018"/>
    <x v="0"/>
    <n v="7"/>
    <n v="7"/>
    <s v="OFF"/>
    <d v="2018-09-07T00:00:00"/>
    <s v="Avg of 4 NM Projects"/>
    <x v="15"/>
    <n v="66.430000000000007"/>
  </r>
  <r>
    <n v="2018"/>
    <x v="0"/>
    <n v="7"/>
    <n v="7"/>
    <s v="OFF"/>
    <d v="2018-09-07T00:00:00"/>
    <s v="Avg of 4 NM Projects"/>
    <x v="16"/>
    <n v="49.795000000000002"/>
  </r>
  <r>
    <n v="2018"/>
    <x v="0"/>
    <n v="7"/>
    <n v="7"/>
    <s v="OFF"/>
    <d v="2018-09-07T00:00:00"/>
    <s v="Avg of 4 NM Projects"/>
    <x v="17"/>
    <n v="27.130000000000003"/>
  </r>
  <r>
    <n v="2018"/>
    <x v="0"/>
    <n v="7"/>
    <n v="7"/>
    <s v="OFF"/>
    <d v="2018-09-07T00:00:00"/>
    <s v="Avg of 4 NM Projects"/>
    <x v="18"/>
    <n v="6.7799999999999994"/>
  </r>
  <r>
    <n v="2018"/>
    <x v="0"/>
    <n v="7"/>
    <n v="7"/>
    <s v="OFF"/>
    <d v="2018-09-07T00:00:00"/>
    <s v="Avg of 4 NM Projects"/>
    <x v="19"/>
    <n v="-0.26"/>
  </r>
  <r>
    <n v="2018"/>
    <x v="0"/>
    <n v="7"/>
    <n v="7"/>
    <s v="OFF"/>
    <d v="2018-09-07T00:00:00"/>
    <s v="Avg of 4 NM Projects"/>
    <x v="20"/>
    <n v="-0.13"/>
  </r>
  <r>
    <n v="2018"/>
    <x v="0"/>
    <n v="7"/>
    <n v="7"/>
    <s v="OFF"/>
    <d v="2018-09-07T00:00:00"/>
    <s v="Avg of 4 NM Projects"/>
    <x v="21"/>
    <n v="-0.13"/>
  </r>
  <r>
    <n v="2018"/>
    <x v="0"/>
    <n v="7"/>
    <n v="7"/>
    <s v="OFF"/>
    <d v="2018-09-07T00:00:00"/>
    <s v="Avg of 4 NM Projects"/>
    <x v="22"/>
    <n v="0"/>
  </r>
  <r>
    <n v="2018"/>
    <x v="0"/>
    <n v="7"/>
    <n v="7"/>
    <s v="OFF"/>
    <d v="2018-09-07T00:00:00"/>
    <s v="Avg of 4 NM Projects"/>
    <x v="23"/>
    <n v="-0.13"/>
  </r>
  <r>
    <n v="2018"/>
    <x v="0"/>
    <n v="8"/>
    <n v="1"/>
    <s v="OFF"/>
    <d v="2018-09-08T00:00:00"/>
    <s v="Avg of 4 NM Projects"/>
    <x v="0"/>
    <n v="-0.13"/>
  </r>
  <r>
    <n v="2018"/>
    <x v="0"/>
    <n v="8"/>
    <n v="1"/>
    <s v="OFF"/>
    <d v="2018-09-08T00:00:00"/>
    <s v="Avg of 4 NM Projects"/>
    <x v="1"/>
    <n v="0"/>
  </r>
  <r>
    <n v="2018"/>
    <x v="0"/>
    <n v="8"/>
    <n v="1"/>
    <s v="OFF"/>
    <d v="2018-09-08T00:00:00"/>
    <s v="Avg of 4 NM Projects"/>
    <x v="2"/>
    <n v="0"/>
  </r>
  <r>
    <n v="2018"/>
    <x v="0"/>
    <n v="8"/>
    <n v="1"/>
    <s v="OFF"/>
    <d v="2018-09-08T00:00:00"/>
    <s v="Avg of 4 NM Projects"/>
    <x v="3"/>
    <n v="0"/>
  </r>
  <r>
    <n v="2018"/>
    <x v="0"/>
    <n v="8"/>
    <n v="1"/>
    <s v="OFF"/>
    <d v="2018-09-08T00:00:00"/>
    <s v="Avg of 4 NM Projects"/>
    <x v="4"/>
    <n v="-0.39"/>
  </r>
  <r>
    <n v="2018"/>
    <x v="0"/>
    <n v="8"/>
    <n v="1"/>
    <s v="OFF"/>
    <d v="2018-09-08T00:00:00"/>
    <s v="Avg of 4 NM Projects"/>
    <x v="5"/>
    <n v="0"/>
  </r>
  <r>
    <n v="2018"/>
    <x v="0"/>
    <n v="8"/>
    <n v="1"/>
    <s v="OFF"/>
    <d v="2018-09-08T00:00:00"/>
    <s v="Avg of 4 NM Projects"/>
    <x v="6"/>
    <n v="0.38500000000000001"/>
  </r>
  <r>
    <n v="2018"/>
    <x v="0"/>
    <n v="8"/>
    <n v="1"/>
    <s v="OFF"/>
    <d v="2018-09-08T00:00:00"/>
    <s v="Avg of 4 NM Projects"/>
    <x v="7"/>
    <n v="16.244999999999997"/>
  </r>
  <r>
    <n v="2018"/>
    <x v="0"/>
    <n v="8"/>
    <n v="1"/>
    <s v="OFF"/>
    <d v="2018-09-08T00:00:00"/>
    <s v="Avg of 4 NM Projects"/>
    <x v="8"/>
    <n v="51.45"/>
  </r>
  <r>
    <n v="2018"/>
    <x v="0"/>
    <n v="8"/>
    <n v="1"/>
    <s v="OFF"/>
    <d v="2018-09-08T00:00:00"/>
    <s v="Avg of 4 NM Projects"/>
    <x v="9"/>
    <n v="84.859999999999985"/>
  </r>
  <r>
    <n v="2018"/>
    <x v="0"/>
    <n v="8"/>
    <n v="1"/>
    <s v="OFF"/>
    <d v="2018-09-08T00:00:00"/>
    <s v="Avg of 4 NM Projects"/>
    <x v="10"/>
    <n v="88.965000000000003"/>
  </r>
  <r>
    <n v="2018"/>
    <x v="0"/>
    <n v="8"/>
    <n v="1"/>
    <s v="OFF"/>
    <d v="2018-09-08T00:00:00"/>
    <s v="Avg of 4 NM Projects"/>
    <x v="11"/>
    <n v="100.355"/>
  </r>
  <r>
    <n v="2018"/>
    <x v="0"/>
    <n v="8"/>
    <n v="1"/>
    <s v="OFF"/>
    <d v="2018-09-08T00:00:00"/>
    <s v="Avg of 4 NM Projects"/>
    <x v="12"/>
    <n v="108.66999999999999"/>
  </r>
  <r>
    <n v="2018"/>
    <x v="0"/>
    <n v="8"/>
    <n v="1"/>
    <s v="OFF"/>
    <d v="2018-09-08T00:00:00"/>
    <s v="Avg of 4 NM Projects"/>
    <x v="13"/>
    <n v="115.71000000000001"/>
  </r>
  <r>
    <n v="2018"/>
    <x v="0"/>
    <n v="8"/>
    <n v="1"/>
    <s v="OFF"/>
    <d v="2018-09-08T00:00:00"/>
    <s v="Avg of 4 NM Projects"/>
    <x v="14"/>
    <n v="103.17000000000002"/>
  </r>
  <r>
    <n v="2018"/>
    <x v="0"/>
    <n v="8"/>
    <n v="1"/>
    <s v="OFF"/>
    <d v="2018-09-08T00:00:00"/>
    <s v="Avg of 4 NM Projects"/>
    <x v="15"/>
    <n v="91.525000000000006"/>
  </r>
  <r>
    <n v="2018"/>
    <x v="0"/>
    <n v="8"/>
    <n v="1"/>
    <s v="OFF"/>
    <d v="2018-09-08T00:00:00"/>
    <s v="Avg of 4 NM Projects"/>
    <x v="16"/>
    <n v="69.24499999999999"/>
  </r>
  <r>
    <n v="2018"/>
    <x v="0"/>
    <n v="8"/>
    <n v="1"/>
    <s v="OFF"/>
    <d v="2018-09-08T00:00:00"/>
    <s v="Avg of 4 NM Projects"/>
    <x v="17"/>
    <n v="38.914999999999999"/>
  </r>
  <r>
    <n v="2018"/>
    <x v="0"/>
    <n v="8"/>
    <n v="1"/>
    <s v="OFF"/>
    <d v="2018-09-08T00:00:00"/>
    <s v="Avg of 4 NM Projects"/>
    <x v="18"/>
    <n v="11.52"/>
  </r>
  <r>
    <n v="2018"/>
    <x v="0"/>
    <n v="8"/>
    <n v="1"/>
    <s v="OFF"/>
    <d v="2018-09-08T00:00:00"/>
    <s v="Avg of 4 NM Projects"/>
    <x v="19"/>
    <n v="0"/>
  </r>
  <r>
    <n v="2018"/>
    <x v="0"/>
    <n v="8"/>
    <n v="1"/>
    <s v="OFF"/>
    <d v="2018-09-08T00:00:00"/>
    <s v="Avg of 4 NM Projects"/>
    <x v="20"/>
    <n v="0"/>
  </r>
  <r>
    <n v="2018"/>
    <x v="0"/>
    <n v="8"/>
    <n v="1"/>
    <s v="OFF"/>
    <d v="2018-09-08T00:00:00"/>
    <s v="Avg of 4 NM Projects"/>
    <x v="21"/>
    <n v="-0.39"/>
  </r>
  <r>
    <n v="2018"/>
    <x v="0"/>
    <n v="8"/>
    <n v="1"/>
    <s v="OFF"/>
    <d v="2018-09-08T00:00:00"/>
    <s v="Avg of 4 NM Projects"/>
    <x v="22"/>
    <n v="0"/>
  </r>
  <r>
    <n v="2018"/>
    <x v="0"/>
    <n v="8"/>
    <n v="1"/>
    <s v="OFF"/>
    <d v="2018-09-08T00:00:00"/>
    <s v="Avg of 4 NM Projects"/>
    <x v="23"/>
    <n v="-0.26"/>
  </r>
  <r>
    <n v="2018"/>
    <x v="0"/>
    <n v="9"/>
    <n v="2"/>
    <s v="OFF"/>
    <d v="2018-09-09T00:00:00"/>
    <s v="Avg of 4 NM Projects"/>
    <x v="0"/>
    <n v="0"/>
  </r>
  <r>
    <n v="2018"/>
    <x v="0"/>
    <n v="9"/>
    <n v="2"/>
    <s v="OFF"/>
    <d v="2018-09-09T00:00:00"/>
    <s v="Avg of 4 NM Projects"/>
    <x v="1"/>
    <n v="-0.13"/>
  </r>
  <r>
    <n v="2018"/>
    <x v="0"/>
    <n v="9"/>
    <n v="2"/>
    <s v="OFF"/>
    <d v="2018-09-09T00:00:00"/>
    <s v="Avg of 4 NM Projects"/>
    <x v="2"/>
    <n v="0"/>
  </r>
  <r>
    <n v="2018"/>
    <x v="0"/>
    <n v="9"/>
    <n v="2"/>
    <s v="OFF"/>
    <d v="2018-09-09T00:00:00"/>
    <s v="Avg of 4 NM Projects"/>
    <x v="3"/>
    <n v="-0.13"/>
  </r>
  <r>
    <n v="2018"/>
    <x v="0"/>
    <n v="9"/>
    <n v="2"/>
    <s v="OFF"/>
    <d v="2018-09-09T00:00:00"/>
    <s v="Avg of 4 NM Projects"/>
    <x v="4"/>
    <n v="-0.13"/>
  </r>
  <r>
    <n v="2018"/>
    <x v="0"/>
    <n v="9"/>
    <n v="2"/>
    <s v="OFF"/>
    <d v="2018-09-09T00:00:00"/>
    <s v="Avg of 4 NM Projects"/>
    <x v="5"/>
    <n v="0"/>
  </r>
  <r>
    <n v="2018"/>
    <x v="0"/>
    <n v="9"/>
    <n v="2"/>
    <s v="OFF"/>
    <d v="2018-09-09T00:00:00"/>
    <s v="Avg of 4 NM Projects"/>
    <x v="6"/>
    <n v="0.52"/>
  </r>
  <r>
    <n v="2018"/>
    <x v="0"/>
    <n v="9"/>
    <n v="2"/>
    <s v="ON"/>
    <d v="2018-09-09T00:00:00"/>
    <s v="Avg of 4 NM Projects"/>
    <x v="7"/>
    <n v="18.560000000000002"/>
  </r>
  <r>
    <n v="2018"/>
    <x v="0"/>
    <n v="9"/>
    <n v="2"/>
    <s v="ON"/>
    <d v="2018-09-09T00:00:00"/>
    <s v="Avg of 4 NM Projects"/>
    <x v="8"/>
    <n v="58.875"/>
  </r>
  <r>
    <n v="2018"/>
    <x v="0"/>
    <n v="9"/>
    <n v="2"/>
    <s v="ON"/>
    <d v="2018-09-09T00:00:00"/>
    <s v="Avg of 4 NM Projects"/>
    <x v="9"/>
    <n v="87.674999999999997"/>
  </r>
  <r>
    <n v="2018"/>
    <x v="0"/>
    <n v="9"/>
    <n v="2"/>
    <s v="ON"/>
    <d v="2018-09-09T00:00:00"/>
    <s v="Avg of 4 NM Projects"/>
    <x v="10"/>
    <n v="98.050000000000011"/>
  </r>
  <r>
    <n v="2018"/>
    <x v="0"/>
    <n v="9"/>
    <n v="2"/>
    <s v="ON"/>
    <d v="2018-09-09T00:00:00"/>
    <s v="Avg of 4 NM Projects"/>
    <x v="11"/>
    <n v="109.30999999999999"/>
  </r>
  <r>
    <n v="2018"/>
    <x v="0"/>
    <n v="9"/>
    <n v="2"/>
    <s v="ON"/>
    <d v="2018-09-09T00:00:00"/>
    <s v="Avg of 4 NM Projects"/>
    <x v="12"/>
    <n v="113.41"/>
  </r>
  <r>
    <n v="2018"/>
    <x v="0"/>
    <n v="9"/>
    <n v="2"/>
    <s v="ON"/>
    <d v="2018-09-09T00:00:00"/>
    <s v="Avg of 4 NM Projects"/>
    <x v="13"/>
    <n v="115.07499999999999"/>
  </r>
  <r>
    <n v="2018"/>
    <x v="0"/>
    <n v="9"/>
    <n v="2"/>
    <s v="ON"/>
    <d v="2018-09-09T00:00:00"/>
    <s v="Avg of 4 NM Projects"/>
    <x v="14"/>
    <n v="100.48499999999999"/>
  </r>
  <r>
    <n v="2018"/>
    <x v="0"/>
    <n v="9"/>
    <n v="2"/>
    <s v="ON"/>
    <d v="2018-09-09T00:00:00"/>
    <s v="Avg of 4 NM Projects"/>
    <x v="15"/>
    <n v="86.53"/>
  </r>
  <r>
    <n v="2018"/>
    <x v="0"/>
    <n v="9"/>
    <n v="2"/>
    <s v="ON"/>
    <d v="2018-09-09T00:00:00"/>
    <s v="Avg of 4 NM Projects"/>
    <x v="16"/>
    <n v="58.12"/>
  </r>
  <r>
    <n v="2018"/>
    <x v="0"/>
    <n v="9"/>
    <n v="2"/>
    <s v="ON"/>
    <d v="2018-09-09T00:00:00"/>
    <s v="Avg of 4 NM Projects"/>
    <x v="17"/>
    <n v="25.855"/>
  </r>
  <r>
    <n v="2018"/>
    <x v="0"/>
    <n v="9"/>
    <n v="2"/>
    <s v="ON"/>
    <d v="2018-09-09T00:00:00"/>
    <s v="Avg of 4 NM Projects"/>
    <x v="18"/>
    <n v="8.07"/>
  </r>
  <r>
    <n v="2018"/>
    <x v="0"/>
    <n v="9"/>
    <n v="2"/>
    <s v="ON"/>
    <d v="2018-09-09T00:00:00"/>
    <s v="Avg of 4 NM Projects"/>
    <x v="19"/>
    <n v="0"/>
  </r>
  <r>
    <n v="2018"/>
    <x v="0"/>
    <n v="9"/>
    <n v="2"/>
    <s v="ON"/>
    <d v="2018-09-09T00:00:00"/>
    <s v="Avg of 4 NM Projects"/>
    <x v="20"/>
    <n v="0"/>
  </r>
  <r>
    <n v="2018"/>
    <x v="0"/>
    <n v="9"/>
    <n v="2"/>
    <s v="ON"/>
    <d v="2018-09-09T00:00:00"/>
    <s v="Avg of 4 NM Projects"/>
    <x v="21"/>
    <n v="-0.13"/>
  </r>
  <r>
    <n v="2018"/>
    <x v="0"/>
    <n v="9"/>
    <n v="2"/>
    <s v="ON"/>
    <d v="2018-09-09T00:00:00"/>
    <s v="Avg of 4 NM Projects"/>
    <x v="22"/>
    <n v="-0.13"/>
  </r>
  <r>
    <n v="2018"/>
    <x v="0"/>
    <n v="9"/>
    <n v="2"/>
    <s v="OFF"/>
    <d v="2018-09-09T00:00:00"/>
    <s v="Avg of 4 NM Projects"/>
    <x v="23"/>
    <n v="-0.26"/>
  </r>
  <r>
    <n v="2018"/>
    <x v="0"/>
    <n v="10"/>
    <n v="3"/>
    <s v="OFF"/>
    <d v="2018-09-10T00:00:00"/>
    <s v="Avg of 4 NM Projects"/>
    <x v="0"/>
    <n v="0"/>
  </r>
  <r>
    <n v="2018"/>
    <x v="0"/>
    <n v="10"/>
    <n v="3"/>
    <s v="OFF"/>
    <d v="2018-09-10T00:00:00"/>
    <s v="Avg of 4 NM Projects"/>
    <x v="1"/>
    <n v="-0.13"/>
  </r>
  <r>
    <n v="2018"/>
    <x v="0"/>
    <n v="10"/>
    <n v="3"/>
    <s v="OFF"/>
    <d v="2018-09-10T00:00:00"/>
    <s v="Avg of 4 NM Projects"/>
    <x v="2"/>
    <n v="-0.26"/>
  </r>
  <r>
    <n v="2018"/>
    <x v="0"/>
    <n v="10"/>
    <n v="3"/>
    <s v="OFF"/>
    <d v="2018-09-10T00:00:00"/>
    <s v="Avg of 4 NM Projects"/>
    <x v="3"/>
    <n v="0"/>
  </r>
  <r>
    <n v="2018"/>
    <x v="0"/>
    <n v="10"/>
    <n v="3"/>
    <s v="OFF"/>
    <d v="2018-09-10T00:00:00"/>
    <s v="Avg of 4 NM Projects"/>
    <x v="4"/>
    <n v="-0.13"/>
  </r>
  <r>
    <n v="2018"/>
    <x v="0"/>
    <n v="10"/>
    <n v="3"/>
    <s v="OFF"/>
    <d v="2018-09-10T00:00:00"/>
    <s v="Avg of 4 NM Projects"/>
    <x v="5"/>
    <n v="-0.13"/>
  </r>
  <r>
    <n v="2018"/>
    <x v="0"/>
    <n v="10"/>
    <n v="3"/>
    <s v="OFF"/>
    <d v="2018-09-10T00:00:00"/>
    <s v="Avg of 4 NM Projects"/>
    <x v="6"/>
    <n v="0.65"/>
  </r>
  <r>
    <n v="2018"/>
    <x v="0"/>
    <n v="10"/>
    <n v="3"/>
    <s v="ON"/>
    <d v="2018-09-10T00:00:00"/>
    <s v="Avg of 4 NM Projects"/>
    <x v="7"/>
    <n v="15.364999999999998"/>
  </r>
  <r>
    <n v="2018"/>
    <x v="0"/>
    <n v="10"/>
    <n v="3"/>
    <s v="ON"/>
    <d v="2018-09-10T00:00:00"/>
    <s v="Avg of 4 NM Projects"/>
    <x v="8"/>
    <n v="41.725000000000001"/>
  </r>
  <r>
    <n v="2018"/>
    <x v="0"/>
    <n v="10"/>
    <n v="3"/>
    <s v="ON"/>
    <d v="2018-09-10T00:00:00"/>
    <s v="Avg of 4 NM Projects"/>
    <x v="9"/>
    <n v="67.704999999999998"/>
  </r>
  <r>
    <n v="2018"/>
    <x v="0"/>
    <n v="10"/>
    <n v="3"/>
    <s v="ON"/>
    <d v="2018-09-10T00:00:00"/>
    <s v="Avg of 4 NM Projects"/>
    <x v="10"/>
    <n v="83.45"/>
  </r>
  <r>
    <n v="2018"/>
    <x v="0"/>
    <n v="10"/>
    <n v="3"/>
    <s v="ON"/>
    <d v="2018-09-10T00:00:00"/>
    <s v="Avg of 4 NM Projects"/>
    <x v="11"/>
    <n v="96.004999999999995"/>
  </r>
  <r>
    <n v="2018"/>
    <x v="0"/>
    <n v="10"/>
    <n v="3"/>
    <s v="ON"/>
    <d v="2018-09-10T00:00:00"/>
    <s v="Avg of 4 NM Projects"/>
    <x v="12"/>
    <n v="94.465000000000003"/>
  </r>
  <r>
    <n v="2018"/>
    <x v="0"/>
    <n v="10"/>
    <n v="3"/>
    <s v="ON"/>
    <d v="2018-09-10T00:00:00"/>
    <s v="Avg of 4 NM Projects"/>
    <x v="13"/>
    <n v="86.914999999999992"/>
  </r>
  <r>
    <n v="2018"/>
    <x v="0"/>
    <n v="10"/>
    <n v="3"/>
    <s v="ON"/>
    <d v="2018-09-10T00:00:00"/>
    <s v="Avg of 4 NM Projects"/>
    <x v="14"/>
    <n v="57.34"/>
  </r>
  <r>
    <n v="2018"/>
    <x v="0"/>
    <n v="10"/>
    <n v="3"/>
    <s v="ON"/>
    <d v="2018-09-10T00:00:00"/>
    <s v="Avg of 4 NM Projects"/>
    <x v="15"/>
    <n v="37.119999999999997"/>
  </r>
  <r>
    <n v="2018"/>
    <x v="0"/>
    <n v="10"/>
    <n v="3"/>
    <s v="ON"/>
    <d v="2018-09-10T00:00:00"/>
    <s v="Avg of 4 NM Projects"/>
    <x v="16"/>
    <n v="18.429999999999996"/>
  </r>
  <r>
    <n v="2018"/>
    <x v="0"/>
    <n v="10"/>
    <n v="3"/>
    <s v="ON"/>
    <d v="2018-09-10T00:00:00"/>
    <s v="Avg of 4 NM Projects"/>
    <x v="17"/>
    <n v="8.83"/>
  </r>
  <r>
    <n v="2018"/>
    <x v="0"/>
    <n v="10"/>
    <n v="3"/>
    <s v="ON"/>
    <d v="2018-09-10T00:00:00"/>
    <s v="Avg of 4 NM Projects"/>
    <x v="18"/>
    <n v="1.41"/>
  </r>
  <r>
    <n v="2018"/>
    <x v="0"/>
    <n v="10"/>
    <n v="3"/>
    <s v="ON"/>
    <d v="2018-09-10T00:00:00"/>
    <s v="Avg of 4 NM Projects"/>
    <x v="19"/>
    <n v="-0.13"/>
  </r>
  <r>
    <n v="2018"/>
    <x v="0"/>
    <n v="10"/>
    <n v="3"/>
    <s v="ON"/>
    <d v="2018-09-10T00:00:00"/>
    <s v="Avg of 4 NM Projects"/>
    <x v="20"/>
    <n v="-0.13"/>
  </r>
  <r>
    <n v="2018"/>
    <x v="0"/>
    <n v="10"/>
    <n v="3"/>
    <s v="ON"/>
    <d v="2018-09-10T00:00:00"/>
    <s v="Avg of 4 NM Projects"/>
    <x v="21"/>
    <n v="0"/>
  </r>
  <r>
    <n v="2018"/>
    <x v="0"/>
    <n v="10"/>
    <n v="3"/>
    <s v="ON"/>
    <d v="2018-09-10T00:00:00"/>
    <s v="Avg of 4 NM Projects"/>
    <x v="22"/>
    <n v="0"/>
  </r>
  <r>
    <n v="2018"/>
    <x v="0"/>
    <n v="10"/>
    <n v="3"/>
    <s v="OFF"/>
    <d v="2018-09-10T00:00:00"/>
    <s v="Avg of 4 NM Projects"/>
    <x v="23"/>
    <n v="-0.13"/>
  </r>
  <r>
    <n v="2018"/>
    <x v="0"/>
    <n v="11"/>
    <n v="4"/>
    <s v="OFF"/>
    <d v="2018-09-11T00:00:00"/>
    <s v="Avg of 4 NM Projects"/>
    <x v="0"/>
    <n v="-0.26"/>
  </r>
  <r>
    <n v="2018"/>
    <x v="0"/>
    <n v="11"/>
    <n v="4"/>
    <s v="OFF"/>
    <d v="2018-09-11T00:00:00"/>
    <s v="Avg of 4 NM Projects"/>
    <x v="1"/>
    <n v="-0.13"/>
  </r>
  <r>
    <n v="2018"/>
    <x v="0"/>
    <n v="11"/>
    <n v="4"/>
    <s v="OFF"/>
    <d v="2018-09-11T00:00:00"/>
    <s v="Avg of 4 NM Projects"/>
    <x v="2"/>
    <n v="0"/>
  </r>
  <r>
    <n v="2018"/>
    <x v="0"/>
    <n v="11"/>
    <n v="4"/>
    <s v="OFF"/>
    <d v="2018-09-11T00:00:00"/>
    <s v="Avg of 4 NM Projects"/>
    <x v="3"/>
    <n v="0"/>
  </r>
  <r>
    <n v="2018"/>
    <x v="0"/>
    <n v="11"/>
    <n v="4"/>
    <s v="OFF"/>
    <d v="2018-09-11T00:00:00"/>
    <s v="Avg of 4 NM Projects"/>
    <x v="4"/>
    <n v="-0.13"/>
  </r>
  <r>
    <n v="2018"/>
    <x v="0"/>
    <n v="11"/>
    <n v="4"/>
    <s v="OFF"/>
    <d v="2018-09-11T00:00:00"/>
    <s v="Avg of 4 NM Projects"/>
    <x v="5"/>
    <n v="0"/>
  </r>
  <r>
    <n v="2018"/>
    <x v="0"/>
    <n v="11"/>
    <n v="4"/>
    <s v="OFF"/>
    <d v="2018-09-11T00:00:00"/>
    <s v="Avg of 4 NM Projects"/>
    <x v="6"/>
    <n v="-0.26"/>
  </r>
  <r>
    <n v="2018"/>
    <x v="0"/>
    <n v="11"/>
    <n v="4"/>
    <s v="ON"/>
    <d v="2018-09-11T00:00:00"/>
    <s v="Avg of 4 NM Projects"/>
    <x v="7"/>
    <n v="3.4549999999999996"/>
  </r>
  <r>
    <n v="2018"/>
    <x v="0"/>
    <n v="11"/>
    <n v="4"/>
    <s v="ON"/>
    <d v="2018-09-11T00:00:00"/>
    <s v="Avg of 4 NM Projects"/>
    <x v="8"/>
    <n v="12.804999999999998"/>
  </r>
  <r>
    <n v="2018"/>
    <x v="0"/>
    <n v="11"/>
    <n v="4"/>
    <s v="ON"/>
    <d v="2018-09-11T00:00:00"/>
    <s v="Avg of 4 NM Projects"/>
    <x v="9"/>
    <n v="20.475000000000001"/>
  </r>
  <r>
    <n v="2018"/>
    <x v="0"/>
    <n v="11"/>
    <n v="4"/>
    <s v="ON"/>
    <d v="2018-09-11T00:00:00"/>
    <s v="Avg of 4 NM Projects"/>
    <x v="10"/>
    <n v="25.984999999999999"/>
  </r>
  <r>
    <n v="2018"/>
    <x v="0"/>
    <n v="11"/>
    <n v="4"/>
    <s v="ON"/>
    <d v="2018-09-11T00:00:00"/>
    <s v="Avg of 4 NM Projects"/>
    <x v="11"/>
    <n v="50.554999999999993"/>
  </r>
  <r>
    <n v="2018"/>
    <x v="0"/>
    <n v="11"/>
    <n v="4"/>
    <s v="ON"/>
    <d v="2018-09-11T00:00:00"/>
    <s v="Avg of 4 NM Projects"/>
    <x v="12"/>
    <n v="65.665000000000006"/>
  </r>
  <r>
    <n v="2018"/>
    <x v="0"/>
    <n v="11"/>
    <n v="4"/>
    <s v="ON"/>
    <d v="2018-09-11T00:00:00"/>
    <s v="Avg of 4 NM Projects"/>
    <x v="13"/>
    <n v="73.724999999999994"/>
  </r>
  <r>
    <n v="2018"/>
    <x v="0"/>
    <n v="11"/>
    <n v="4"/>
    <s v="ON"/>
    <d v="2018-09-11T00:00:00"/>
    <s v="Avg of 4 NM Projects"/>
    <x v="14"/>
    <n v="60.16"/>
  </r>
  <r>
    <n v="2018"/>
    <x v="0"/>
    <n v="11"/>
    <n v="4"/>
    <s v="ON"/>
    <d v="2018-09-11T00:00:00"/>
    <s v="Avg of 4 NM Projects"/>
    <x v="15"/>
    <n v="38.524999999999999"/>
  </r>
  <r>
    <n v="2018"/>
    <x v="0"/>
    <n v="11"/>
    <n v="4"/>
    <s v="ON"/>
    <d v="2018-09-11T00:00:00"/>
    <s v="Avg of 4 NM Projects"/>
    <x v="16"/>
    <n v="39.17"/>
  </r>
  <r>
    <n v="2018"/>
    <x v="0"/>
    <n v="11"/>
    <n v="4"/>
    <s v="ON"/>
    <d v="2018-09-11T00:00:00"/>
    <s v="Avg of 4 NM Projects"/>
    <x v="17"/>
    <n v="23.560000000000002"/>
  </r>
  <r>
    <n v="2018"/>
    <x v="0"/>
    <n v="11"/>
    <n v="4"/>
    <s v="ON"/>
    <d v="2018-09-11T00:00:00"/>
    <s v="Avg of 4 NM Projects"/>
    <x v="18"/>
    <n v="4.7350000000000003"/>
  </r>
  <r>
    <n v="2018"/>
    <x v="0"/>
    <n v="11"/>
    <n v="4"/>
    <s v="ON"/>
    <d v="2018-09-11T00:00:00"/>
    <s v="Avg of 4 NM Projects"/>
    <x v="19"/>
    <n v="-0.26"/>
  </r>
  <r>
    <n v="2018"/>
    <x v="0"/>
    <n v="11"/>
    <n v="4"/>
    <s v="ON"/>
    <d v="2018-09-11T00:00:00"/>
    <s v="Avg of 4 NM Projects"/>
    <x v="20"/>
    <n v="0"/>
  </r>
  <r>
    <n v="2018"/>
    <x v="0"/>
    <n v="11"/>
    <n v="4"/>
    <s v="ON"/>
    <d v="2018-09-11T00:00:00"/>
    <s v="Avg of 4 NM Projects"/>
    <x v="21"/>
    <n v="-0.13"/>
  </r>
  <r>
    <n v="2018"/>
    <x v="0"/>
    <n v="11"/>
    <n v="4"/>
    <s v="ON"/>
    <d v="2018-09-11T00:00:00"/>
    <s v="Avg of 4 NM Projects"/>
    <x v="22"/>
    <n v="0"/>
  </r>
  <r>
    <n v="2018"/>
    <x v="0"/>
    <n v="11"/>
    <n v="4"/>
    <s v="OFF"/>
    <d v="2018-09-11T00:00:00"/>
    <s v="Avg of 4 NM Projects"/>
    <x v="23"/>
    <n v="-0.26"/>
  </r>
  <r>
    <n v="2018"/>
    <x v="0"/>
    <n v="12"/>
    <n v="5"/>
    <s v="OFF"/>
    <d v="2018-09-12T00:00:00"/>
    <s v="Avg of 4 NM Projects"/>
    <x v="0"/>
    <n v="0"/>
  </r>
  <r>
    <n v="2018"/>
    <x v="0"/>
    <n v="12"/>
    <n v="5"/>
    <s v="OFF"/>
    <d v="2018-09-12T00:00:00"/>
    <s v="Avg of 4 NM Projects"/>
    <x v="1"/>
    <n v="0"/>
  </r>
  <r>
    <n v="2018"/>
    <x v="0"/>
    <n v="12"/>
    <n v="5"/>
    <s v="OFF"/>
    <d v="2018-09-12T00:00:00"/>
    <s v="Avg of 4 NM Projects"/>
    <x v="2"/>
    <n v="0"/>
  </r>
  <r>
    <n v="2018"/>
    <x v="0"/>
    <n v="12"/>
    <n v="5"/>
    <s v="OFF"/>
    <d v="2018-09-12T00:00:00"/>
    <s v="Avg of 4 NM Projects"/>
    <x v="3"/>
    <n v="-0.13"/>
  </r>
  <r>
    <n v="2018"/>
    <x v="0"/>
    <n v="12"/>
    <n v="5"/>
    <s v="OFF"/>
    <d v="2018-09-12T00:00:00"/>
    <s v="Avg of 4 NM Projects"/>
    <x v="4"/>
    <n v="-0.26"/>
  </r>
  <r>
    <n v="2018"/>
    <x v="0"/>
    <n v="12"/>
    <n v="5"/>
    <s v="OFF"/>
    <d v="2018-09-12T00:00:00"/>
    <s v="Avg of 4 NM Projects"/>
    <x v="5"/>
    <n v="-0.13"/>
  </r>
  <r>
    <n v="2018"/>
    <x v="0"/>
    <n v="12"/>
    <n v="5"/>
    <s v="OFF"/>
    <d v="2018-09-12T00:00:00"/>
    <s v="Avg of 4 NM Projects"/>
    <x v="6"/>
    <n v="0"/>
  </r>
  <r>
    <n v="2018"/>
    <x v="0"/>
    <n v="12"/>
    <n v="5"/>
    <s v="ON"/>
    <d v="2018-09-12T00:00:00"/>
    <s v="Avg of 4 NM Projects"/>
    <x v="7"/>
    <n v="7.0349999999999993"/>
  </r>
  <r>
    <n v="2018"/>
    <x v="0"/>
    <n v="12"/>
    <n v="5"/>
    <s v="ON"/>
    <d v="2018-09-12T00:00:00"/>
    <s v="Avg of 4 NM Projects"/>
    <x v="8"/>
    <n v="31.615000000000002"/>
  </r>
  <r>
    <n v="2018"/>
    <x v="0"/>
    <n v="12"/>
    <n v="5"/>
    <s v="ON"/>
    <d v="2018-09-12T00:00:00"/>
    <s v="Avg of 4 NM Projects"/>
    <x v="9"/>
    <n v="79.615000000000009"/>
  </r>
  <r>
    <n v="2018"/>
    <x v="0"/>
    <n v="12"/>
    <n v="5"/>
    <s v="ON"/>
    <d v="2018-09-12T00:00:00"/>
    <s v="Avg of 4 NM Projects"/>
    <x v="10"/>
    <n v="89.344999999999999"/>
  </r>
  <r>
    <n v="2018"/>
    <x v="0"/>
    <n v="12"/>
    <n v="5"/>
    <s v="ON"/>
    <d v="2018-09-12T00:00:00"/>
    <s v="Avg of 4 NM Projects"/>
    <x v="11"/>
    <n v="79.61"/>
  </r>
  <r>
    <n v="2018"/>
    <x v="0"/>
    <n v="12"/>
    <n v="5"/>
    <s v="ON"/>
    <d v="2018-09-12T00:00:00"/>
    <s v="Avg of 4 NM Projects"/>
    <x v="12"/>
    <n v="95.105000000000004"/>
  </r>
  <r>
    <n v="2018"/>
    <x v="0"/>
    <n v="12"/>
    <n v="5"/>
    <s v="ON"/>
    <d v="2018-09-12T00:00:00"/>
    <s v="Avg of 4 NM Projects"/>
    <x v="13"/>
    <n v="87.81"/>
  </r>
  <r>
    <n v="2018"/>
    <x v="0"/>
    <n v="12"/>
    <n v="5"/>
    <s v="ON"/>
    <d v="2018-09-12T00:00:00"/>
    <s v="Avg of 4 NM Projects"/>
    <x v="14"/>
    <n v="86.14"/>
  </r>
  <r>
    <n v="2018"/>
    <x v="0"/>
    <n v="12"/>
    <n v="5"/>
    <s v="ON"/>
    <d v="2018-09-12T00:00:00"/>
    <s v="Avg of 4 NM Projects"/>
    <x v="15"/>
    <n v="68.215000000000003"/>
  </r>
  <r>
    <n v="2018"/>
    <x v="0"/>
    <n v="12"/>
    <n v="5"/>
    <s v="ON"/>
    <d v="2018-09-12T00:00:00"/>
    <s v="Avg of 4 NM Projects"/>
    <x v="16"/>
    <n v="43.774999999999999"/>
  </r>
  <r>
    <n v="2018"/>
    <x v="0"/>
    <n v="12"/>
    <n v="5"/>
    <s v="ON"/>
    <d v="2018-09-12T00:00:00"/>
    <s v="Avg of 4 NM Projects"/>
    <x v="17"/>
    <n v="25.089999999999996"/>
  </r>
  <r>
    <n v="2018"/>
    <x v="0"/>
    <n v="12"/>
    <n v="5"/>
    <s v="ON"/>
    <d v="2018-09-12T00:00:00"/>
    <s v="Avg of 4 NM Projects"/>
    <x v="18"/>
    <n v="6.02"/>
  </r>
  <r>
    <n v="2018"/>
    <x v="0"/>
    <n v="12"/>
    <n v="5"/>
    <s v="ON"/>
    <d v="2018-09-12T00:00:00"/>
    <s v="Avg of 4 NM Projects"/>
    <x v="19"/>
    <n v="-0.13"/>
  </r>
  <r>
    <n v="2018"/>
    <x v="0"/>
    <n v="12"/>
    <n v="5"/>
    <s v="ON"/>
    <d v="2018-09-12T00:00:00"/>
    <s v="Avg of 4 NM Projects"/>
    <x v="20"/>
    <n v="0"/>
  </r>
  <r>
    <n v="2018"/>
    <x v="0"/>
    <n v="12"/>
    <n v="5"/>
    <s v="ON"/>
    <d v="2018-09-12T00:00:00"/>
    <s v="Avg of 4 NM Projects"/>
    <x v="21"/>
    <n v="-0.13"/>
  </r>
  <r>
    <n v="2018"/>
    <x v="0"/>
    <n v="12"/>
    <n v="5"/>
    <s v="ON"/>
    <d v="2018-09-12T00:00:00"/>
    <s v="Avg of 4 NM Projects"/>
    <x v="22"/>
    <n v="-0.13"/>
  </r>
  <r>
    <n v="2018"/>
    <x v="0"/>
    <n v="12"/>
    <n v="5"/>
    <s v="OFF"/>
    <d v="2018-09-12T00:00:00"/>
    <s v="Avg of 4 NM Projects"/>
    <x v="23"/>
    <n v="0"/>
  </r>
  <r>
    <n v="2018"/>
    <x v="0"/>
    <n v="13"/>
    <n v="6"/>
    <s v="OFF"/>
    <d v="2018-09-13T00:00:00"/>
    <s v="Avg of 4 NM Projects"/>
    <x v="0"/>
    <n v="-0.13"/>
  </r>
  <r>
    <n v="2018"/>
    <x v="0"/>
    <n v="13"/>
    <n v="6"/>
    <s v="OFF"/>
    <d v="2018-09-13T00:00:00"/>
    <s v="Avg of 4 NM Projects"/>
    <x v="1"/>
    <n v="0"/>
  </r>
  <r>
    <n v="2018"/>
    <x v="0"/>
    <n v="13"/>
    <n v="6"/>
    <s v="OFF"/>
    <d v="2018-09-13T00:00:00"/>
    <s v="Avg of 4 NM Projects"/>
    <x v="2"/>
    <n v="0"/>
  </r>
  <r>
    <n v="2018"/>
    <x v="0"/>
    <n v="13"/>
    <n v="6"/>
    <s v="OFF"/>
    <d v="2018-09-13T00:00:00"/>
    <s v="Avg of 4 NM Projects"/>
    <x v="3"/>
    <n v="-0.13"/>
  </r>
  <r>
    <n v="2018"/>
    <x v="0"/>
    <n v="13"/>
    <n v="6"/>
    <s v="OFF"/>
    <d v="2018-09-13T00:00:00"/>
    <s v="Avg of 4 NM Projects"/>
    <x v="4"/>
    <n v="-0.26"/>
  </r>
  <r>
    <n v="2018"/>
    <x v="0"/>
    <n v="13"/>
    <n v="6"/>
    <s v="OFF"/>
    <d v="2018-09-13T00:00:00"/>
    <s v="Avg of 4 NM Projects"/>
    <x v="5"/>
    <n v="-0.26"/>
  </r>
  <r>
    <n v="2018"/>
    <x v="0"/>
    <n v="13"/>
    <n v="6"/>
    <s v="OFF"/>
    <d v="2018-09-13T00:00:00"/>
    <s v="Avg of 4 NM Projects"/>
    <x v="6"/>
    <n v="0.64"/>
  </r>
  <r>
    <n v="2018"/>
    <x v="0"/>
    <n v="13"/>
    <n v="6"/>
    <s v="ON"/>
    <d v="2018-09-13T00:00:00"/>
    <s v="Avg of 4 NM Projects"/>
    <x v="7"/>
    <n v="15.875"/>
  </r>
  <r>
    <n v="2018"/>
    <x v="0"/>
    <n v="13"/>
    <n v="6"/>
    <s v="ON"/>
    <d v="2018-09-13T00:00:00"/>
    <s v="Avg of 4 NM Projects"/>
    <x v="8"/>
    <n v="48.129999999999995"/>
  </r>
  <r>
    <n v="2018"/>
    <x v="0"/>
    <n v="13"/>
    <n v="6"/>
    <s v="ON"/>
    <d v="2018-09-13T00:00:00"/>
    <s v="Avg of 4 NM Projects"/>
    <x v="9"/>
    <n v="84.350000000000009"/>
  </r>
  <r>
    <n v="2018"/>
    <x v="0"/>
    <n v="13"/>
    <n v="6"/>
    <s v="ON"/>
    <d v="2018-09-13T00:00:00"/>
    <s v="Avg of 4 NM Projects"/>
    <x v="10"/>
    <n v="122.10999999999999"/>
  </r>
  <r>
    <n v="2018"/>
    <x v="0"/>
    <n v="13"/>
    <n v="6"/>
    <s v="ON"/>
    <d v="2018-09-13T00:00:00"/>
    <s v="Avg of 4 NM Projects"/>
    <x v="11"/>
    <n v="140.80000000000001"/>
  </r>
  <r>
    <n v="2018"/>
    <x v="0"/>
    <n v="13"/>
    <n v="6"/>
    <s v="ON"/>
    <d v="2018-09-13T00:00:00"/>
    <s v="Avg of 4 NM Projects"/>
    <x v="12"/>
    <n v="143.23000000000002"/>
  </r>
  <r>
    <n v="2018"/>
    <x v="0"/>
    <n v="13"/>
    <n v="6"/>
    <s v="ON"/>
    <d v="2018-09-13T00:00:00"/>
    <s v="Avg of 4 NM Projects"/>
    <x v="13"/>
    <n v="137.72999999999999"/>
  </r>
  <r>
    <n v="2018"/>
    <x v="0"/>
    <n v="13"/>
    <n v="6"/>
    <s v="ON"/>
    <d v="2018-09-13T00:00:00"/>
    <s v="Avg of 4 NM Projects"/>
    <x v="14"/>
    <n v="127.22999999999999"/>
  </r>
  <r>
    <n v="2018"/>
    <x v="0"/>
    <n v="13"/>
    <n v="6"/>
    <s v="ON"/>
    <d v="2018-09-13T00:00:00"/>
    <s v="Avg of 4 NM Projects"/>
    <x v="15"/>
    <n v="105.99"/>
  </r>
  <r>
    <n v="2018"/>
    <x v="0"/>
    <n v="13"/>
    <n v="6"/>
    <s v="ON"/>
    <d v="2018-09-13T00:00:00"/>
    <s v="Avg of 4 NM Projects"/>
    <x v="16"/>
    <n v="75.644999999999996"/>
  </r>
  <r>
    <n v="2018"/>
    <x v="0"/>
    <n v="13"/>
    <n v="6"/>
    <s v="ON"/>
    <d v="2018-09-13T00:00:00"/>
    <s v="Avg of 4 NM Projects"/>
    <x v="17"/>
    <n v="44.16"/>
  </r>
  <r>
    <n v="2018"/>
    <x v="0"/>
    <n v="13"/>
    <n v="6"/>
    <s v="ON"/>
    <d v="2018-09-13T00:00:00"/>
    <s v="Avg of 4 NM Projects"/>
    <x v="18"/>
    <n v="8.19"/>
  </r>
  <r>
    <n v="2018"/>
    <x v="0"/>
    <n v="13"/>
    <n v="6"/>
    <s v="ON"/>
    <d v="2018-09-13T00:00:00"/>
    <s v="Avg of 4 NM Projects"/>
    <x v="19"/>
    <n v="0"/>
  </r>
  <r>
    <n v="2018"/>
    <x v="0"/>
    <n v="13"/>
    <n v="6"/>
    <s v="ON"/>
    <d v="2018-09-13T00:00:00"/>
    <s v="Avg of 4 NM Projects"/>
    <x v="20"/>
    <n v="-0.13"/>
  </r>
  <r>
    <n v="2018"/>
    <x v="0"/>
    <n v="13"/>
    <n v="6"/>
    <s v="ON"/>
    <d v="2018-09-13T00:00:00"/>
    <s v="Avg of 4 NM Projects"/>
    <x v="21"/>
    <n v="0"/>
  </r>
  <r>
    <n v="2018"/>
    <x v="0"/>
    <n v="13"/>
    <n v="6"/>
    <s v="ON"/>
    <d v="2018-09-13T00:00:00"/>
    <s v="Avg of 4 NM Projects"/>
    <x v="22"/>
    <n v="-0.26"/>
  </r>
  <r>
    <n v="2018"/>
    <x v="0"/>
    <n v="13"/>
    <n v="6"/>
    <s v="OFF"/>
    <d v="2018-09-13T00:00:00"/>
    <s v="Avg of 4 NM Projects"/>
    <x v="23"/>
    <n v="-0.26"/>
  </r>
  <r>
    <n v="2018"/>
    <x v="0"/>
    <n v="14"/>
    <n v="7"/>
    <s v="OFF"/>
    <d v="2018-09-14T00:00:00"/>
    <s v="Avg of 4 NM Projects"/>
    <x v="0"/>
    <n v="0"/>
  </r>
  <r>
    <n v="2018"/>
    <x v="0"/>
    <n v="14"/>
    <n v="7"/>
    <s v="OFF"/>
    <d v="2018-09-14T00:00:00"/>
    <s v="Avg of 4 NM Projects"/>
    <x v="1"/>
    <n v="0"/>
  </r>
  <r>
    <n v="2018"/>
    <x v="0"/>
    <n v="14"/>
    <n v="7"/>
    <s v="OFF"/>
    <d v="2018-09-14T00:00:00"/>
    <s v="Avg of 4 NM Projects"/>
    <x v="2"/>
    <n v="-0.26"/>
  </r>
  <r>
    <n v="2018"/>
    <x v="0"/>
    <n v="14"/>
    <n v="7"/>
    <s v="OFF"/>
    <d v="2018-09-14T00:00:00"/>
    <s v="Avg of 4 NM Projects"/>
    <x v="3"/>
    <n v="-0.13"/>
  </r>
  <r>
    <n v="2018"/>
    <x v="0"/>
    <n v="14"/>
    <n v="7"/>
    <s v="OFF"/>
    <d v="2018-09-14T00:00:00"/>
    <s v="Avg of 4 NM Projects"/>
    <x v="4"/>
    <n v="0"/>
  </r>
  <r>
    <n v="2018"/>
    <x v="0"/>
    <n v="14"/>
    <n v="7"/>
    <s v="OFF"/>
    <d v="2018-09-14T00:00:00"/>
    <s v="Avg of 4 NM Projects"/>
    <x v="5"/>
    <n v="-0.26"/>
  </r>
  <r>
    <n v="2018"/>
    <x v="0"/>
    <n v="14"/>
    <n v="7"/>
    <s v="OFF"/>
    <d v="2018-09-14T00:00:00"/>
    <s v="Avg of 4 NM Projects"/>
    <x v="6"/>
    <n v="0.13"/>
  </r>
  <r>
    <n v="2018"/>
    <x v="0"/>
    <n v="14"/>
    <n v="7"/>
    <s v="OFF"/>
    <d v="2018-09-14T00:00:00"/>
    <s v="Avg of 4 NM Projects"/>
    <x v="7"/>
    <n v="11.525"/>
  </r>
  <r>
    <n v="2018"/>
    <x v="0"/>
    <n v="14"/>
    <n v="7"/>
    <s v="OFF"/>
    <d v="2018-09-14T00:00:00"/>
    <s v="Avg of 4 NM Projects"/>
    <x v="8"/>
    <n v="36.479999999999997"/>
  </r>
  <r>
    <n v="2018"/>
    <x v="0"/>
    <n v="14"/>
    <n v="7"/>
    <s v="OFF"/>
    <d v="2018-09-14T00:00:00"/>
    <s v="Avg of 4 NM Projects"/>
    <x v="9"/>
    <n v="52.989999999999995"/>
  </r>
  <r>
    <n v="2018"/>
    <x v="0"/>
    <n v="14"/>
    <n v="7"/>
    <s v="OFF"/>
    <d v="2018-09-14T00:00:00"/>
    <s v="Avg of 4 NM Projects"/>
    <x v="10"/>
    <n v="69.375"/>
  </r>
  <r>
    <n v="2018"/>
    <x v="0"/>
    <n v="14"/>
    <n v="7"/>
    <s v="OFF"/>
    <d v="2018-09-14T00:00:00"/>
    <s v="Avg of 4 NM Projects"/>
    <x v="11"/>
    <n v="82.94"/>
  </r>
  <r>
    <n v="2018"/>
    <x v="0"/>
    <n v="14"/>
    <n v="7"/>
    <s v="OFF"/>
    <d v="2018-09-14T00:00:00"/>
    <s v="Avg of 4 NM Projects"/>
    <x v="12"/>
    <n v="88.83"/>
  </r>
  <r>
    <n v="2018"/>
    <x v="0"/>
    <n v="14"/>
    <n v="7"/>
    <s v="OFF"/>
    <d v="2018-09-14T00:00:00"/>
    <s v="Avg of 4 NM Projects"/>
    <x v="13"/>
    <n v="93.57"/>
  </r>
  <r>
    <n v="2018"/>
    <x v="0"/>
    <n v="14"/>
    <n v="7"/>
    <s v="OFF"/>
    <d v="2018-09-14T00:00:00"/>
    <s v="Avg of 4 NM Projects"/>
    <x v="14"/>
    <n v="81.92"/>
  </r>
  <r>
    <n v="2018"/>
    <x v="0"/>
    <n v="14"/>
    <n v="7"/>
    <s v="OFF"/>
    <d v="2018-09-14T00:00:00"/>
    <s v="Avg of 4 NM Projects"/>
    <x v="15"/>
    <n v="70.140000000000015"/>
  </r>
  <r>
    <n v="2018"/>
    <x v="0"/>
    <n v="14"/>
    <n v="7"/>
    <s v="OFF"/>
    <d v="2018-09-14T00:00:00"/>
    <s v="Avg of 4 NM Projects"/>
    <x v="16"/>
    <n v="56.064999999999998"/>
  </r>
  <r>
    <n v="2018"/>
    <x v="0"/>
    <n v="14"/>
    <n v="7"/>
    <s v="OFF"/>
    <d v="2018-09-14T00:00:00"/>
    <s v="Avg of 4 NM Projects"/>
    <x v="17"/>
    <n v="29.055"/>
  </r>
  <r>
    <n v="2018"/>
    <x v="0"/>
    <n v="14"/>
    <n v="7"/>
    <s v="OFF"/>
    <d v="2018-09-14T00:00:00"/>
    <s v="Avg of 4 NM Projects"/>
    <x v="18"/>
    <n v="5.8849999999999998"/>
  </r>
  <r>
    <n v="2018"/>
    <x v="0"/>
    <n v="14"/>
    <n v="7"/>
    <s v="OFF"/>
    <d v="2018-09-14T00:00:00"/>
    <s v="Avg of 4 NM Projects"/>
    <x v="19"/>
    <n v="-0.39"/>
  </r>
  <r>
    <n v="2018"/>
    <x v="0"/>
    <n v="14"/>
    <n v="7"/>
    <s v="OFF"/>
    <d v="2018-09-14T00:00:00"/>
    <s v="Avg of 4 NM Projects"/>
    <x v="20"/>
    <n v="-0.26"/>
  </r>
  <r>
    <n v="2018"/>
    <x v="0"/>
    <n v="14"/>
    <n v="7"/>
    <s v="OFF"/>
    <d v="2018-09-14T00:00:00"/>
    <s v="Avg of 4 NM Projects"/>
    <x v="21"/>
    <n v="0"/>
  </r>
  <r>
    <n v="2018"/>
    <x v="0"/>
    <n v="14"/>
    <n v="7"/>
    <s v="OFF"/>
    <d v="2018-09-14T00:00:00"/>
    <s v="Avg of 4 NM Projects"/>
    <x v="22"/>
    <n v="0"/>
  </r>
  <r>
    <n v="2018"/>
    <x v="0"/>
    <n v="14"/>
    <n v="7"/>
    <s v="OFF"/>
    <d v="2018-09-14T00:00:00"/>
    <s v="Avg of 4 NM Projects"/>
    <x v="23"/>
    <n v="0"/>
  </r>
  <r>
    <n v="2018"/>
    <x v="0"/>
    <n v="15"/>
    <n v="1"/>
    <s v="OFF"/>
    <d v="2018-09-15T00:00:00"/>
    <s v="Avg of 4 NM Projects"/>
    <x v="0"/>
    <n v="-0.13"/>
  </r>
  <r>
    <n v="2018"/>
    <x v="0"/>
    <n v="15"/>
    <n v="1"/>
    <s v="OFF"/>
    <d v="2018-09-15T00:00:00"/>
    <s v="Avg of 4 NM Projects"/>
    <x v="1"/>
    <n v="-0.13"/>
  </r>
  <r>
    <n v="2018"/>
    <x v="0"/>
    <n v="15"/>
    <n v="1"/>
    <s v="OFF"/>
    <d v="2018-09-15T00:00:00"/>
    <s v="Avg of 4 NM Projects"/>
    <x v="2"/>
    <n v="0"/>
  </r>
  <r>
    <n v="2018"/>
    <x v="0"/>
    <n v="15"/>
    <n v="1"/>
    <s v="OFF"/>
    <d v="2018-09-15T00:00:00"/>
    <s v="Avg of 4 NM Projects"/>
    <x v="3"/>
    <n v="-0.13"/>
  </r>
  <r>
    <n v="2018"/>
    <x v="0"/>
    <n v="15"/>
    <n v="1"/>
    <s v="OFF"/>
    <d v="2018-09-15T00:00:00"/>
    <s v="Avg of 4 NM Projects"/>
    <x v="4"/>
    <n v="-0.13"/>
  </r>
  <r>
    <n v="2018"/>
    <x v="0"/>
    <n v="15"/>
    <n v="1"/>
    <s v="OFF"/>
    <d v="2018-09-15T00:00:00"/>
    <s v="Avg of 4 NM Projects"/>
    <x v="5"/>
    <n v="0"/>
  </r>
  <r>
    <n v="2018"/>
    <x v="0"/>
    <n v="15"/>
    <n v="1"/>
    <s v="OFF"/>
    <d v="2018-09-15T00:00:00"/>
    <s v="Avg of 4 NM Projects"/>
    <x v="6"/>
    <n v="0.51500000000000001"/>
  </r>
  <r>
    <n v="2018"/>
    <x v="0"/>
    <n v="15"/>
    <n v="1"/>
    <s v="OFF"/>
    <d v="2018-09-15T00:00:00"/>
    <s v="Avg of 4 NM Projects"/>
    <x v="7"/>
    <n v="20.350000000000001"/>
  </r>
  <r>
    <n v="2018"/>
    <x v="0"/>
    <n v="15"/>
    <n v="1"/>
    <s v="OFF"/>
    <d v="2018-09-15T00:00:00"/>
    <s v="Avg of 4 NM Projects"/>
    <x v="8"/>
    <n v="59.015000000000001"/>
  </r>
  <r>
    <n v="2018"/>
    <x v="0"/>
    <n v="15"/>
    <n v="1"/>
    <s v="OFF"/>
    <d v="2018-09-15T00:00:00"/>
    <s v="Avg of 4 NM Projects"/>
    <x v="9"/>
    <n v="97.15"/>
  </r>
  <r>
    <n v="2018"/>
    <x v="0"/>
    <n v="15"/>
    <n v="1"/>
    <s v="OFF"/>
    <d v="2018-09-15T00:00:00"/>
    <s v="Avg of 4 NM Projects"/>
    <x v="10"/>
    <n v="124.53999999999999"/>
  </r>
  <r>
    <n v="2018"/>
    <x v="0"/>
    <n v="15"/>
    <n v="1"/>
    <s v="OFF"/>
    <d v="2018-09-15T00:00:00"/>
    <s v="Avg of 4 NM Projects"/>
    <x v="11"/>
    <n v="132.61000000000001"/>
  </r>
  <r>
    <n v="2018"/>
    <x v="0"/>
    <n v="15"/>
    <n v="1"/>
    <s v="OFF"/>
    <d v="2018-09-15T00:00:00"/>
    <s v="Avg of 4 NM Projects"/>
    <x v="12"/>
    <n v="120.70499999999998"/>
  </r>
  <r>
    <n v="2018"/>
    <x v="0"/>
    <n v="15"/>
    <n v="1"/>
    <s v="OFF"/>
    <d v="2018-09-15T00:00:00"/>
    <s v="Avg of 4 NM Projects"/>
    <x v="13"/>
    <n v="105.465"/>
  </r>
  <r>
    <n v="2018"/>
    <x v="0"/>
    <n v="15"/>
    <n v="1"/>
    <s v="OFF"/>
    <d v="2018-09-15T00:00:00"/>
    <s v="Avg of 4 NM Projects"/>
    <x v="14"/>
    <n v="77.174999999999997"/>
  </r>
  <r>
    <n v="2018"/>
    <x v="0"/>
    <n v="15"/>
    <n v="1"/>
    <s v="OFF"/>
    <d v="2018-09-15T00:00:00"/>
    <s v="Avg of 4 NM Projects"/>
    <x v="15"/>
    <n v="63.495000000000005"/>
  </r>
  <r>
    <n v="2018"/>
    <x v="0"/>
    <n v="15"/>
    <n v="1"/>
    <s v="OFF"/>
    <d v="2018-09-15T00:00:00"/>
    <s v="Avg of 4 NM Projects"/>
    <x v="16"/>
    <n v="42.11"/>
  </r>
  <r>
    <n v="2018"/>
    <x v="0"/>
    <n v="15"/>
    <n v="1"/>
    <s v="OFF"/>
    <d v="2018-09-15T00:00:00"/>
    <s v="Avg of 4 NM Projects"/>
    <x v="17"/>
    <n v="22.904999999999998"/>
  </r>
  <r>
    <n v="2018"/>
    <x v="0"/>
    <n v="15"/>
    <n v="1"/>
    <s v="OFF"/>
    <d v="2018-09-15T00:00:00"/>
    <s v="Avg of 4 NM Projects"/>
    <x v="18"/>
    <n v="3.7149999999999999"/>
  </r>
  <r>
    <n v="2018"/>
    <x v="0"/>
    <n v="15"/>
    <n v="1"/>
    <s v="OFF"/>
    <d v="2018-09-15T00:00:00"/>
    <s v="Avg of 4 NM Projects"/>
    <x v="19"/>
    <n v="-0.13"/>
  </r>
  <r>
    <n v="2018"/>
    <x v="0"/>
    <n v="15"/>
    <n v="1"/>
    <s v="OFF"/>
    <d v="2018-09-15T00:00:00"/>
    <s v="Avg of 4 NM Projects"/>
    <x v="20"/>
    <n v="0"/>
  </r>
  <r>
    <n v="2018"/>
    <x v="0"/>
    <n v="15"/>
    <n v="1"/>
    <s v="OFF"/>
    <d v="2018-09-15T00:00:00"/>
    <s v="Avg of 4 NM Projects"/>
    <x v="21"/>
    <n v="0"/>
  </r>
  <r>
    <n v="2018"/>
    <x v="0"/>
    <n v="15"/>
    <n v="1"/>
    <s v="OFF"/>
    <d v="2018-09-15T00:00:00"/>
    <s v="Avg of 4 NM Projects"/>
    <x v="22"/>
    <n v="-0.13"/>
  </r>
  <r>
    <n v="2018"/>
    <x v="0"/>
    <n v="15"/>
    <n v="1"/>
    <s v="OFF"/>
    <d v="2018-09-15T00:00:00"/>
    <s v="Avg of 4 NM Projects"/>
    <x v="23"/>
    <n v="-0.26"/>
  </r>
  <r>
    <n v="2018"/>
    <x v="0"/>
    <n v="16"/>
    <n v="2"/>
    <s v="OFF"/>
    <d v="2018-09-16T00:00:00"/>
    <s v="Avg of 4 NM Projects"/>
    <x v="0"/>
    <n v="-0.13"/>
  </r>
  <r>
    <n v="2018"/>
    <x v="0"/>
    <n v="16"/>
    <n v="2"/>
    <s v="OFF"/>
    <d v="2018-09-16T00:00:00"/>
    <s v="Avg of 4 NM Projects"/>
    <x v="1"/>
    <n v="-0.39"/>
  </r>
  <r>
    <n v="2018"/>
    <x v="0"/>
    <n v="16"/>
    <n v="2"/>
    <s v="OFF"/>
    <d v="2018-09-16T00:00:00"/>
    <s v="Avg of 4 NM Projects"/>
    <x v="2"/>
    <n v="0"/>
  </r>
  <r>
    <n v="2018"/>
    <x v="0"/>
    <n v="16"/>
    <n v="2"/>
    <s v="OFF"/>
    <d v="2018-09-16T00:00:00"/>
    <s v="Avg of 4 NM Projects"/>
    <x v="3"/>
    <n v="0"/>
  </r>
  <r>
    <n v="2018"/>
    <x v="0"/>
    <n v="16"/>
    <n v="2"/>
    <s v="OFF"/>
    <d v="2018-09-16T00:00:00"/>
    <s v="Avg of 4 NM Projects"/>
    <x v="4"/>
    <n v="0"/>
  </r>
  <r>
    <n v="2018"/>
    <x v="0"/>
    <n v="16"/>
    <n v="2"/>
    <s v="OFF"/>
    <d v="2018-09-16T00:00:00"/>
    <s v="Avg of 4 NM Projects"/>
    <x v="5"/>
    <n v="-0.13"/>
  </r>
  <r>
    <n v="2018"/>
    <x v="0"/>
    <n v="16"/>
    <n v="2"/>
    <s v="OFF"/>
    <d v="2018-09-16T00:00:00"/>
    <s v="Avg of 4 NM Projects"/>
    <x v="6"/>
    <n v="-0.13"/>
  </r>
  <r>
    <n v="2018"/>
    <x v="0"/>
    <n v="16"/>
    <n v="2"/>
    <s v="ON"/>
    <d v="2018-09-16T00:00:00"/>
    <s v="Avg of 4 NM Projects"/>
    <x v="7"/>
    <n v="11.645"/>
  </r>
  <r>
    <n v="2018"/>
    <x v="0"/>
    <n v="16"/>
    <n v="2"/>
    <s v="ON"/>
    <d v="2018-09-16T00:00:00"/>
    <s v="Avg of 4 NM Projects"/>
    <x v="8"/>
    <n v="51.585000000000001"/>
  </r>
  <r>
    <n v="2018"/>
    <x v="0"/>
    <n v="16"/>
    <n v="2"/>
    <s v="ON"/>
    <d v="2018-09-16T00:00:00"/>
    <s v="Avg of 4 NM Projects"/>
    <x v="9"/>
    <n v="89.734999999999985"/>
  </r>
  <r>
    <n v="2018"/>
    <x v="0"/>
    <n v="16"/>
    <n v="2"/>
    <s v="ON"/>
    <d v="2018-09-16T00:00:00"/>
    <s v="Avg of 4 NM Projects"/>
    <x v="10"/>
    <n v="113.145"/>
  </r>
  <r>
    <n v="2018"/>
    <x v="0"/>
    <n v="16"/>
    <n v="2"/>
    <s v="ON"/>
    <d v="2018-09-16T00:00:00"/>
    <s v="Avg of 4 NM Projects"/>
    <x v="11"/>
    <n v="120.83"/>
  </r>
  <r>
    <n v="2018"/>
    <x v="0"/>
    <n v="16"/>
    <n v="2"/>
    <s v="ON"/>
    <d v="2018-09-16T00:00:00"/>
    <s v="Avg of 4 NM Projects"/>
    <x v="12"/>
    <n v="102.00999999999999"/>
  </r>
  <r>
    <n v="2018"/>
    <x v="0"/>
    <n v="16"/>
    <n v="2"/>
    <s v="ON"/>
    <d v="2018-09-16T00:00:00"/>
    <s v="Avg of 4 NM Projects"/>
    <x v="13"/>
    <n v="92.28"/>
  </r>
  <r>
    <n v="2018"/>
    <x v="0"/>
    <n v="16"/>
    <n v="2"/>
    <s v="ON"/>
    <d v="2018-09-16T00:00:00"/>
    <s v="Avg of 4 NM Projects"/>
    <x v="14"/>
    <n v="99.715000000000003"/>
  </r>
  <r>
    <n v="2018"/>
    <x v="0"/>
    <n v="16"/>
    <n v="2"/>
    <s v="ON"/>
    <d v="2018-09-16T00:00:00"/>
    <s v="Avg of 4 NM Projects"/>
    <x v="15"/>
    <n v="82.564999999999998"/>
  </r>
  <r>
    <n v="2018"/>
    <x v="0"/>
    <n v="16"/>
    <n v="2"/>
    <s v="ON"/>
    <d v="2018-09-16T00:00:00"/>
    <s v="Avg of 4 NM Projects"/>
    <x v="16"/>
    <n v="61.305000000000007"/>
  </r>
  <r>
    <n v="2018"/>
    <x v="0"/>
    <n v="16"/>
    <n v="2"/>
    <s v="ON"/>
    <d v="2018-09-16T00:00:00"/>
    <s v="Avg of 4 NM Projects"/>
    <x v="17"/>
    <n v="34.049999999999997"/>
  </r>
  <r>
    <n v="2018"/>
    <x v="0"/>
    <n v="16"/>
    <n v="2"/>
    <s v="ON"/>
    <d v="2018-09-16T00:00:00"/>
    <s v="Avg of 4 NM Projects"/>
    <x v="18"/>
    <n v="5.2450000000000001"/>
  </r>
  <r>
    <n v="2018"/>
    <x v="0"/>
    <n v="16"/>
    <n v="2"/>
    <s v="ON"/>
    <d v="2018-09-16T00:00:00"/>
    <s v="Avg of 4 NM Projects"/>
    <x v="19"/>
    <n v="-0.13"/>
  </r>
  <r>
    <n v="2018"/>
    <x v="0"/>
    <n v="16"/>
    <n v="2"/>
    <s v="ON"/>
    <d v="2018-09-16T00:00:00"/>
    <s v="Avg of 4 NM Projects"/>
    <x v="20"/>
    <n v="-0.13"/>
  </r>
  <r>
    <n v="2018"/>
    <x v="0"/>
    <n v="16"/>
    <n v="2"/>
    <s v="ON"/>
    <d v="2018-09-16T00:00:00"/>
    <s v="Avg of 4 NM Projects"/>
    <x v="21"/>
    <n v="0"/>
  </r>
  <r>
    <n v="2018"/>
    <x v="0"/>
    <n v="16"/>
    <n v="2"/>
    <s v="ON"/>
    <d v="2018-09-16T00:00:00"/>
    <s v="Avg of 4 NM Projects"/>
    <x v="22"/>
    <n v="-0.13"/>
  </r>
  <r>
    <n v="2018"/>
    <x v="0"/>
    <n v="16"/>
    <n v="2"/>
    <s v="OFF"/>
    <d v="2018-09-16T00:00:00"/>
    <s v="Avg of 4 NM Projects"/>
    <x v="23"/>
    <n v="0"/>
  </r>
  <r>
    <n v="2018"/>
    <x v="0"/>
    <n v="17"/>
    <n v="3"/>
    <s v="OFF"/>
    <d v="2018-09-17T00:00:00"/>
    <s v="Avg of 4 NM Projects"/>
    <x v="0"/>
    <n v="-0.26"/>
  </r>
  <r>
    <n v="2018"/>
    <x v="0"/>
    <n v="17"/>
    <n v="3"/>
    <s v="OFF"/>
    <d v="2018-09-17T00:00:00"/>
    <s v="Avg of 4 NM Projects"/>
    <x v="1"/>
    <n v="-0.13"/>
  </r>
  <r>
    <n v="2018"/>
    <x v="0"/>
    <n v="17"/>
    <n v="3"/>
    <s v="OFF"/>
    <d v="2018-09-17T00:00:00"/>
    <s v="Avg of 4 NM Projects"/>
    <x v="2"/>
    <n v="0"/>
  </r>
  <r>
    <n v="2018"/>
    <x v="0"/>
    <n v="17"/>
    <n v="3"/>
    <s v="OFF"/>
    <d v="2018-09-17T00:00:00"/>
    <s v="Avg of 4 NM Projects"/>
    <x v="3"/>
    <n v="-0.13"/>
  </r>
  <r>
    <n v="2018"/>
    <x v="0"/>
    <n v="17"/>
    <n v="3"/>
    <s v="OFF"/>
    <d v="2018-09-17T00:00:00"/>
    <s v="Avg of 4 NM Projects"/>
    <x v="4"/>
    <n v="0"/>
  </r>
  <r>
    <n v="2018"/>
    <x v="0"/>
    <n v="17"/>
    <n v="3"/>
    <s v="OFF"/>
    <d v="2018-09-17T00:00:00"/>
    <s v="Avg of 4 NM Projects"/>
    <x v="5"/>
    <n v="-0.13"/>
  </r>
  <r>
    <n v="2018"/>
    <x v="0"/>
    <n v="17"/>
    <n v="3"/>
    <s v="OFF"/>
    <d v="2018-09-17T00:00:00"/>
    <s v="Avg of 4 NM Projects"/>
    <x v="6"/>
    <n v="0.26"/>
  </r>
  <r>
    <n v="2018"/>
    <x v="0"/>
    <n v="17"/>
    <n v="3"/>
    <s v="ON"/>
    <d v="2018-09-17T00:00:00"/>
    <s v="Avg of 4 NM Projects"/>
    <x v="7"/>
    <n v="12.155000000000001"/>
  </r>
  <r>
    <n v="2018"/>
    <x v="0"/>
    <n v="17"/>
    <n v="3"/>
    <s v="ON"/>
    <d v="2018-09-17T00:00:00"/>
    <s v="Avg of 4 NM Projects"/>
    <x v="8"/>
    <n v="40.704999999999998"/>
  </r>
  <r>
    <n v="2018"/>
    <x v="0"/>
    <n v="17"/>
    <n v="3"/>
    <s v="ON"/>
    <d v="2018-09-17T00:00:00"/>
    <s v="Avg of 4 NM Projects"/>
    <x v="9"/>
    <n v="60.81"/>
  </r>
  <r>
    <n v="2018"/>
    <x v="0"/>
    <n v="17"/>
    <n v="3"/>
    <s v="ON"/>
    <d v="2018-09-17T00:00:00"/>
    <s v="Avg of 4 NM Projects"/>
    <x v="10"/>
    <n v="100.095"/>
  </r>
  <r>
    <n v="2018"/>
    <x v="0"/>
    <n v="17"/>
    <n v="3"/>
    <s v="ON"/>
    <d v="2018-09-17T00:00:00"/>
    <s v="Avg of 4 NM Projects"/>
    <x v="11"/>
    <n v="125.44"/>
  </r>
  <r>
    <n v="2018"/>
    <x v="0"/>
    <n v="17"/>
    <n v="3"/>
    <s v="ON"/>
    <d v="2018-09-17T00:00:00"/>
    <s v="Avg of 4 NM Projects"/>
    <x v="12"/>
    <n v="107.905"/>
  </r>
  <r>
    <n v="2018"/>
    <x v="0"/>
    <n v="17"/>
    <n v="3"/>
    <s v="ON"/>
    <d v="2018-09-17T00:00:00"/>
    <s v="Avg of 4 NM Projects"/>
    <x v="13"/>
    <n v="94.460000000000008"/>
  </r>
  <r>
    <n v="2018"/>
    <x v="0"/>
    <n v="17"/>
    <n v="3"/>
    <s v="ON"/>
    <d v="2018-09-17T00:00:00"/>
    <s v="Avg of 4 NM Projects"/>
    <x v="14"/>
    <n v="86.91"/>
  </r>
  <r>
    <n v="2018"/>
    <x v="0"/>
    <n v="17"/>
    <n v="3"/>
    <s v="ON"/>
    <d v="2018-09-17T00:00:00"/>
    <s v="Avg of 4 NM Projects"/>
    <x v="15"/>
    <n v="81.534999999999997"/>
  </r>
  <r>
    <n v="2018"/>
    <x v="0"/>
    <n v="17"/>
    <n v="3"/>
    <s v="ON"/>
    <d v="2018-09-17T00:00:00"/>
    <s v="Avg of 4 NM Projects"/>
    <x v="16"/>
    <n v="54.784999999999997"/>
  </r>
  <r>
    <n v="2018"/>
    <x v="0"/>
    <n v="17"/>
    <n v="3"/>
    <s v="ON"/>
    <d v="2018-09-17T00:00:00"/>
    <s v="Avg of 4 NM Projects"/>
    <x v="17"/>
    <n v="21.504999999999999"/>
  </r>
  <r>
    <n v="2018"/>
    <x v="0"/>
    <n v="17"/>
    <n v="3"/>
    <s v="ON"/>
    <d v="2018-09-17T00:00:00"/>
    <s v="Avg of 4 NM Projects"/>
    <x v="18"/>
    <n v="3.4550000000000005"/>
  </r>
  <r>
    <n v="2018"/>
    <x v="0"/>
    <n v="17"/>
    <n v="3"/>
    <s v="ON"/>
    <d v="2018-09-17T00:00:00"/>
    <s v="Avg of 4 NM Projects"/>
    <x v="19"/>
    <n v="-0.39"/>
  </r>
  <r>
    <n v="2018"/>
    <x v="0"/>
    <n v="17"/>
    <n v="3"/>
    <s v="ON"/>
    <d v="2018-09-17T00:00:00"/>
    <s v="Avg of 4 NM Projects"/>
    <x v="20"/>
    <n v="-0.13"/>
  </r>
  <r>
    <n v="2018"/>
    <x v="0"/>
    <n v="17"/>
    <n v="3"/>
    <s v="ON"/>
    <d v="2018-09-17T00:00:00"/>
    <s v="Avg of 4 NM Projects"/>
    <x v="21"/>
    <n v="-0.13"/>
  </r>
  <r>
    <n v="2018"/>
    <x v="0"/>
    <n v="17"/>
    <n v="3"/>
    <s v="ON"/>
    <d v="2018-09-17T00:00:00"/>
    <s v="Avg of 4 NM Projects"/>
    <x v="22"/>
    <n v="-0.13"/>
  </r>
  <r>
    <n v="2018"/>
    <x v="0"/>
    <n v="17"/>
    <n v="3"/>
    <s v="OFF"/>
    <d v="2018-09-17T00:00:00"/>
    <s v="Avg of 4 NM Projects"/>
    <x v="23"/>
    <n v="0"/>
  </r>
  <r>
    <n v="2018"/>
    <x v="0"/>
    <n v="18"/>
    <n v="4"/>
    <s v="OFF"/>
    <d v="2018-09-18T00:00:00"/>
    <s v="Avg of 4 NM Projects"/>
    <x v="0"/>
    <n v="-0.13"/>
  </r>
  <r>
    <n v="2018"/>
    <x v="0"/>
    <n v="18"/>
    <n v="4"/>
    <s v="OFF"/>
    <d v="2018-09-18T00:00:00"/>
    <s v="Avg of 4 NM Projects"/>
    <x v="1"/>
    <n v="0"/>
  </r>
  <r>
    <n v="2018"/>
    <x v="0"/>
    <n v="18"/>
    <n v="4"/>
    <s v="OFF"/>
    <d v="2018-09-18T00:00:00"/>
    <s v="Avg of 4 NM Projects"/>
    <x v="2"/>
    <n v="0"/>
  </r>
  <r>
    <n v="2018"/>
    <x v="0"/>
    <n v="18"/>
    <n v="4"/>
    <s v="OFF"/>
    <d v="2018-09-18T00:00:00"/>
    <s v="Avg of 4 NM Projects"/>
    <x v="3"/>
    <n v="-0.13"/>
  </r>
  <r>
    <n v="2018"/>
    <x v="0"/>
    <n v="18"/>
    <n v="4"/>
    <s v="OFF"/>
    <d v="2018-09-18T00:00:00"/>
    <s v="Avg of 4 NM Projects"/>
    <x v="4"/>
    <n v="0"/>
  </r>
  <r>
    <n v="2018"/>
    <x v="0"/>
    <n v="18"/>
    <n v="4"/>
    <s v="OFF"/>
    <d v="2018-09-18T00:00:00"/>
    <s v="Avg of 4 NM Projects"/>
    <x v="5"/>
    <n v="-0.13"/>
  </r>
  <r>
    <n v="2018"/>
    <x v="0"/>
    <n v="18"/>
    <n v="4"/>
    <s v="OFF"/>
    <d v="2018-09-18T00:00:00"/>
    <s v="Avg of 4 NM Projects"/>
    <x v="6"/>
    <n v="-0.39"/>
  </r>
  <r>
    <n v="2018"/>
    <x v="0"/>
    <n v="18"/>
    <n v="4"/>
    <s v="ON"/>
    <d v="2018-09-18T00:00:00"/>
    <s v="Avg of 4 NM Projects"/>
    <x v="7"/>
    <n v="9.0849999999999991"/>
  </r>
  <r>
    <n v="2018"/>
    <x v="0"/>
    <n v="18"/>
    <n v="4"/>
    <s v="ON"/>
    <d v="2018-09-18T00:00:00"/>
    <s v="Avg of 4 NM Projects"/>
    <x v="8"/>
    <n v="31.994999999999997"/>
  </r>
  <r>
    <n v="2018"/>
    <x v="0"/>
    <n v="18"/>
    <n v="4"/>
    <s v="ON"/>
    <d v="2018-09-18T00:00:00"/>
    <s v="Avg of 4 NM Projects"/>
    <x v="9"/>
    <n v="83.960000000000008"/>
  </r>
  <r>
    <n v="2018"/>
    <x v="0"/>
    <n v="18"/>
    <n v="4"/>
    <s v="ON"/>
    <d v="2018-09-18T00:00:00"/>
    <s v="Avg of 4 NM Projects"/>
    <x v="10"/>
    <n v="104.19000000000001"/>
  </r>
  <r>
    <n v="2018"/>
    <x v="0"/>
    <n v="18"/>
    <n v="4"/>
    <s v="ON"/>
    <d v="2018-09-18T00:00:00"/>
    <s v="Avg of 4 NM Projects"/>
    <x v="11"/>
    <n v="109.44000000000001"/>
  </r>
  <r>
    <n v="2018"/>
    <x v="0"/>
    <n v="18"/>
    <n v="4"/>
    <s v="ON"/>
    <d v="2018-09-18T00:00:00"/>
    <s v="Avg of 4 NM Projects"/>
    <x v="12"/>
    <n v="125.43500000000002"/>
  </r>
  <r>
    <n v="2018"/>
    <x v="0"/>
    <n v="18"/>
    <n v="4"/>
    <s v="ON"/>
    <d v="2018-09-18T00:00:00"/>
    <s v="Avg of 4 NM Projects"/>
    <x v="13"/>
    <n v="121.60499999999999"/>
  </r>
  <r>
    <n v="2018"/>
    <x v="0"/>
    <n v="18"/>
    <n v="4"/>
    <s v="ON"/>
    <d v="2018-09-18T00:00:00"/>
    <s v="Avg of 4 NM Projects"/>
    <x v="14"/>
    <n v="95.99499999999999"/>
  </r>
  <r>
    <n v="2018"/>
    <x v="0"/>
    <n v="18"/>
    <n v="4"/>
    <s v="ON"/>
    <d v="2018-09-18T00:00:00"/>
    <s v="Avg of 4 NM Projects"/>
    <x v="15"/>
    <n v="86.4"/>
  </r>
  <r>
    <n v="2018"/>
    <x v="0"/>
    <n v="18"/>
    <n v="4"/>
    <s v="ON"/>
    <d v="2018-09-18T00:00:00"/>
    <s v="Avg of 4 NM Projects"/>
    <x v="16"/>
    <n v="66.304999999999993"/>
  </r>
  <r>
    <n v="2018"/>
    <x v="0"/>
    <n v="18"/>
    <n v="4"/>
    <s v="ON"/>
    <d v="2018-09-18T00:00:00"/>
    <s v="Avg of 4 NM Projects"/>
    <x v="17"/>
    <n v="32.26"/>
  </r>
  <r>
    <n v="2018"/>
    <x v="0"/>
    <n v="18"/>
    <n v="4"/>
    <s v="ON"/>
    <d v="2018-09-18T00:00:00"/>
    <s v="Avg of 4 NM Projects"/>
    <x v="18"/>
    <n v="4.6049999999999995"/>
  </r>
  <r>
    <n v="2018"/>
    <x v="0"/>
    <n v="18"/>
    <n v="4"/>
    <s v="ON"/>
    <d v="2018-09-18T00:00:00"/>
    <s v="Avg of 4 NM Projects"/>
    <x v="19"/>
    <n v="-0.52"/>
  </r>
  <r>
    <n v="2018"/>
    <x v="0"/>
    <n v="18"/>
    <n v="4"/>
    <s v="ON"/>
    <d v="2018-09-18T00:00:00"/>
    <s v="Avg of 4 NM Projects"/>
    <x v="20"/>
    <n v="-0.13"/>
  </r>
  <r>
    <n v="2018"/>
    <x v="0"/>
    <n v="18"/>
    <n v="4"/>
    <s v="ON"/>
    <d v="2018-09-18T00:00:00"/>
    <s v="Avg of 4 NM Projects"/>
    <x v="21"/>
    <n v="0"/>
  </r>
  <r>
    <n v="2018"/>
    <x v="0"/>
    <n v="18"/>
    <n v="4"/>
    <s v="ON"/>
    <d v="2018-09-18T00:00:00"/>
    <s v="Avg of 4 NM Projects"/>
    <x v="22"/>
    <n v="-0.13"/>
  </r>
  <r>
    <n v="2018"/>
    <x v="0"/>
    <n v="18"/>
    <n v="4"/>
    <s v="OFF"/>
    <d v="2018-09-18T00:00:00"/>
    <s v="Avg of 4 NM Projects"/>
    <x v="23"/>
    <n v="0"/>
  </r>
  <r>
    <n v="2018"/>
    <x v="0"/>
    <n v="19"/>
    <n v="5"/>
    <s v="OFF"/>
    <d v="2018-09-19T00:00:00"/>
    <s v="Avg of 4 NM Projects"/>
    <x v="0"/>
    <n v="0"/>
  </r>
  <r>
    <n v="2018"/>
    <x v="0"/>
    <n v="19"/>
    <n v="5"/>
    <s v="OFF"/>
    <d v="2018-09-19T00:00:00"/>
    <s v="Avg of 4 NM Projects"/>
    <x v="1"/>
    <n v="0"/>
  </r>
  <r>
    <n v="2018"/>
    <x v="0"/>
    <n v="19"/>
    <n v="5"/>
    <s v="OFF"/>
    <d v="2018-09-19T00:00:00"/>
    <s v="Avg of 4 NM Projects"/>
    <x v="2"/>
    <n v="-0.39"/>
  </r>
  <r>
    <n v="2018"/>
    <x v="0"/>
    <n v="19"/>
    <n v="5"/>
    <s v="OFF"/>
    <d v="2018-09-19T00:00:00"/>
    <s v="Avg of 4 NM Projects"/>
    <x v="3"/>
    <n v="0"/>
  </r>
  <r>
    <n v="2018"/>
    <x v="0"/>
    <n v="19"/>
    <n v="5"/>
    <s v="OFF"/>
    <d v="2018-09-19T00:00:00"/>
    <s v="Avg of 4 NM Projects"/>
    <x v="4"/>
    <n v="0"/>
  </r>
  <r>
    <n v="2018"/>
    <x v="0"/>
    <n v="19"/>
    <n v="5"/>
    <s v="OFF"/>
    <d v="2018-09-19T00:00:00"/>
    <s v="Avg of 4 NM Projects"/>
    <x v="5"/>
    <n v="-0.13"/>
  </r>
  <r>
    <n v="2018"/>
    <x v="0"/>
    <n v="19"/>
    <n v="5"/>
    <s v="OFF"/>
    <d v="2018-09-19T00:00:00"/>
    <s v="Avg of 4 NM Projects"/>
    <x v="6"/>
    <n v="-0.13"/>
  </r>
  <r>
    <n v="2018"/>
    <x v="0"/>
    <n v="19"/>
    <n v="5"/>
    <s v="ON"/>
    <d v="2018-09-19T00:00:00"/>
    <s v="Avg of 4 NM Projects"/>
    <x v="7"/>
    <n v="14.34"/>
  </r>
  <r>
    <n v="2018"/>
    <x v="0"/>
    <n v="19"/>
    <n v="5"/>
    <s v="ON"/>
    <d v="2018-09-19T00:00:00"/>
    <s v="Avg of 4 NM Projects"/>
    <x v="8"/>
    <n v="48.894999999999996"/>
  </r>
  <r>
    <n v="2018"/>
    <x v="0"/>
    <n v="19"/>
    <n v="5"/>
    <s v="ON"/>
    <d v="2018-09-19T00:00:00"/>
    <s v="Avg of 4 NM Projects"/>
    <x v="9"/>
    <n v="85.375"/>
  </r>
  <r>
    <n v="2018"/>
    <x v="0"/>
    <n v="19"/>
    <n v="5"/>
    <s v="ON"/>
    <d v="2018-09-19T00:00:00"/>
    <s v="Avg of 4 NM Projects"/>
    <x v="10"/>
    <n v="101.88999999999999"/>
  </r>
  <r>
    <n v="2018"/>
    <x v="0"/>
    <n v="19"/>
    <n v="5"/>
    <s v="ON"/>
    <d v="2018-09-19T00:00:00"/>
    <s v="Avg of 4 NM Projects"/>
    <x v="11"/>
    <n v="101.245"/>
  </r>
  <r>
    <n v="2018"/>
    <x v="0"/>
    <n v="19"/>
    <n v="5"/>
    <s v="ON"/>
    <d v="2018-09-19T00:00:00"/>
    <s v="Avg of 4 NM Projects"/>
    <x v="12"/>
    <n v="100.60999999999999"/>
  </r>
  <r>
    <n v="2018"/>
    <x v="0"/>
    <n v="19"/>
    <n v="5"/>
    <s v="ON"/>
    <d v="2018-09-19T00:00:00"/>
    <s v="Avg of 4 NM Projects"/>
    <x v="13"/>
    <n v="93.574999999999989"/>
  </r>
  <r>
    <n v="2018"/>
    <x v="0"/>
    <n v="19"/>
    <n v="5"/>
    <s v="ON"/>
    <d v="2018-09-19T00:00:00"/>
    <s v="Avg of 4 NM Projects"/>
    <x v="14"/>
    <n v="79.22999999999999"/>
  </r>
  <r>
    <n v="2018"/>
    <x v="0"/>
    <n v="19"/>
    <n v="5"/>
    <s v="ON"/>
    <d v="2018-09-19T00:00:00"/>
    <s v="Avg of 4 NM Projects"/>
    <x v="15"/>
    <n v="62.849999999999994"/>
  </r>
  <r>
    <n v="2018"/>
    <x v="0"/>
    <n v="19"/>
    <n v="5"/>
    <s v="ON"/>
    <d v="2018-09-19T00:00:00"/>
    <s v="Avg of 4 NM Projects"/>
    <x v="16"/>
    <n v="43.65"/>
  </r>
  <r>
    <n v="2018"/>
    <x v="0"/>
    <n v="19"/>
    <n v="5"/>
    <s v="ON"/>
    <d v="2018-09-19T00:00:00"/>
    <s v="Avg of 4 NM Projects"/>
    <x v="17"/>
    <n v="19.07"/>
  </r>
  <r>
    <n v="2018"/>
    <x v="0"/>
    <n v="19"/>
    <n v="5"/>
    <s v="ON"/>
    <d v="2018-09-19T00:00:00"/>
    <s v="Avg of 4 NM Projects"/>
    <x v="18"/>
    <n v="2.6899999999999995"/>
  </r>
  <r>
    <n v="2018"/>
    <x v="0"/>
    <n v="19"/>
    <n v="5"/>
    <s v="ON"/>
    <d v="2018-09-19T00:00:00"/>
    <s v="Avg of 4 NM Projects"/>
    <x v="19"/>
    <n v="0"/>
  </r>
  <r>
    <n v="2018"/>
    <x v="0"/>
    <n v="19"/>
    <n v="5"/>
    <s v="ON"/>
    <d v="2018-09-19T00:00:00"/>
    <s v="Avg of 4 NM Projects"/>
    <x v="20"/>
    <n v="-0.13"/>
  </r>
  <r>
    <n v="2018"/>
    <x v="0"/>
    <n v="19"/>
    <n v="5"/>
    <s v="ON"/>
    <d v="2018-09-19T00:00:00"/>
    <s v="Avg of 4 NM Projects"/>
    <x v="21"/>
    <n v="-0.13"/>
  </r>
  <r>
    <n v="2018"/>
    <x v="0"/>
    <n v="19"/>
    <n v="5"/>
    <s v="ON"/>
    <d v="2018-09-19T00:00:00"/>
    <s v="Avg of 4 NM Projects"/>
    <x v="22"/>
    <n v="0"/>
  </r>
  <r>
    <n v="2018"/>
    <x v="0"/>
    <n v="19"/>
    <n v="5"/>
    <s v="OFF"/>
    <d v="2018-09-19T00:00:00"/>
    <s v="Avg of 4 NM Projects"/>
    <x v="23"/>
    <n v="-0.13"/>
  </r>
  <r>
    <n v="2018"/>
    <x v="0"/>
    <n v="20"/>
    <n v="6"/>
    <s v="OFF"/>
    <d v="2018-09-20T00:00:00"/>
    <s v="Avg of 4 NM Projects"/>
    <x v="0"/>
    <n v="-0.13"/>
  </r>
  <r>
    <n v="2018"/>
    <x v="0"/>
    <n v="20"/>
    <n v="6"/>
    <s v="OFF"/>
    <d v="2018-09-20T00:00:00"/>
    <s v="Avg of 4 NM Projects"/>
    <x v="1"/>
    <n v="-0.13"/>
  </r>
  <r>
    <n v="2018"/>
    <x v="0"/>
    <n v="20"/>
    <n v="6"/>
    <s v="OFF"/>
    <d v="2018-09-20T00:00:00"/>
    <s v="Avg of 4 NM Projects"/>
    <x v="2"/>
    <n v="0"/>
  </r>
  <r>
    <n v="2018"/>
    <x v="0"/>
    <n v="20"/>
    <n v="6"/>
    <s v="OFF"/>
    <d v="2018-09-20T00:00:00"/>
    <s v="Avg of 4 NM Projects"/>
    <x v="3"/>
    <n v="0"/>
  </r>
  <r>
    <n v="2018"/>
    <x v="0"/>
    <n v="20"/>
    <n v="6"/>
    <s v="OFF"/>
    <d v="2018-09-20T00:00:00"/>
    <s v="Avg of 4 NM Projects"/>
    <x v="4"/>
    <n v="-0.13"/>
  </r>
  <r>
    <n v="2018"/>
    <x v="0"/>
    <n v="20"/>
    <n v="6"/>
    <s v="OFF"/>
    <d v="2018-09-20T00:00:00"/>
    <s v="Avg of 4 NM Projects"/>
    <x v="5"/>
    <n v="0"/>
  </r>
  <r>
    <n v="2018"/>
    <x v="0"/>
    <n v="20"/>
    <n v="6"/>
    <s v="OFF"/>
    <d v="2018-09-20T00:00:00"/>
    <s v="Avg of 4 NM Projects"/>
    <x v="6"/>
    <n v="-0.26"/>
  </r>
  <r>
    <n v="2018"/>
    <x v="0"/>
    <n v="20"/>
    <n v="6"/>
    <s v="ON"/>
    <d v="2018-09-20T00:00:00"/>
    <s v="Avg of 4 NM Projects"/>
    <x v="7"/>
    <n v="13.82"/>
  </r>
  <r>
    <n v="2018"/>
    <x v="0"/>
    <n v="20"/>
    <n v="6"/>
    <s v="ON"/>
    <d v="2018-09-20T00:00:00"/>
    <s v="Avg of 4 NM Projects"/>
    <x v="8"/>
    <n v="38.659999999999997"/>
  </r>
  <r>
    <n v="2018"/>
    <x v="0"/>
    <n v="20"/>
    <n v="6"/>
    <s v="ON"/>
    <d v="2018-09-20T00:00:00"/>
    <s v="Avg of 4 NM Projects"/>
    <x v="9"/>
    <n v="56.834999999999994"/>
  </r>
  <r>
    <n v="2018"/>
    <x v="0"/>
    <n v="20"/>
    <n v="6"/>
    <s v="ON"/>
    <d v="2018-09-20T00:00:00"/>
    <s v="Avg of 4 NM Projects"/>
    <x v="10"/>
    <n v="76.415000000000006"/>
  </r>
  <r>
    <n v="2018"/>
    <x v="0"/>
    <n v="20"/>
    <n v="6"/>
    <s v="ON"/>
    <d v="2018-09-20T00:00:00"/>
    <s v="Avg of 4 NM Projects"/>
    <x v="11"/>
    <n v="84.344999999999999"/>
  </r>
  <r>
    <n v="2018"/>
    <x v="0"/>
    <n v="20"/>
    <n v="6"/>
    <s v="ON"/>
    <d v="2018-09-20T00:00:00"/>
    <s v="Avg of 4 NM Projects"/>
    <x v="12"/>
    <n v="90.625"/>
  </r>
  <r>
    <n v="2018"/>
    <x v="0"/>
    <n v="20"/>
    <n v="6"/>
    <s v="ON"/>
    <d v="2018-09-20T00:00:00"/>
    <s v="Avg of 4 NM Projects"/>
    <x v="13"/>
    <n v="85"/>
  </r>
  <r>
    <n v="2018"/>
    <x v="0"/>
    <n v="20"/>
    <n v="6"/>
    <s v="ON"/>
    <d v="2018-09-20T00:00:00"/>
    <s v="Avg of 4 NM Projects"/>
    <x v="14"/>
    <n v="87.804999999999993"/>
  </r>
  <r>
    <n v="2018"/>
    <x v="0"/>
    <n v="20"/>
    <n v="6"/>
    <s v="ON"/>
    <d v="2018-09-20T00:00:00"/>
    <s v="Avg of 4 NM Projects"/>
    <x v="15"/>
    <n v="75.39500000000001"/>
  </r>
  <r>
    <n v="2018"/>
    <x v="0"/>
    <n v="20"/>
    <n v="6"/>
    <s v="ON"/>
    <d v="2018-09-20T00:00:00"/>
    <s v="Avg of 4 NM Projects"/>
    <x v="16"/>
    <n v="51.08"/>
  </r>
  <r>
    <n v="2018"/>
    <x v="0"/>
    <n v="20"/>
    <n v="6"/>
    <s v="ON"/>
    <d v="2018-09-20T00:00:00"/>
    <s v="Avg of 4 NM Projects"/>
    <x v="17"/>
    <n v="22.01"/>
  </r>
  <r>
    <n v="2018"/>
    <x v="0"/>
    <n v="20"/>
    <n v="6"/>
    <s v="ON"/>
    <d v="2018-09-20T00:00:00"/>
    <s v="Avg of 4 NM Projects"/>
    <x v="18"/>
    <n v="2.6849999999999996"/>
  </r>
  <r>
    <n v="2018"/>
    <x v="0"/>
    <n v="20"/>
    <n v="6"/>
    <s v="ON"/>
    <d v="2018-09-20T00:00:00"/>
    <s v="Avg of 4 NM Projects"/>
    <x v="19"/>
    <n v="-0.13"/>
  </r>
  <r>
    <n v="2018"/>
    <x v="0"/>
    <n v="20"/>
    <n v="6"/>
    <s v="ON"/>
    <d v="2018-09-20T00:00:00"/>
    <s v="Avg of 4 NM Projects"/>
    <x v="20"/>
    <n v="-0.13"/>
  </r>
  <r>
    <n v="2018"/>
    <x v="0"/>
    <n v="20"/>
    <n v="6"/>
    <s v="ON"/>
    <d v="2018-09-20T00:00:00"/>
    <s v="Avg of 4 NM Projects"/>
    <x v="21"/>
    <n v="-0.26"/>
  </r>
  <r>
    <n v="2018"/>
    <x v="0"/>
    <n v="20"/>
    <n v="6"/>
    <s v="ON"/>
    <d v="2018-09-20T00:00:00"/>
    <s v="Avg of 4 NM Projects"/>
    <x v="22"/>
    <n v="0"/>
  </r>
  <r>
    <n v="2018"/>
    <x v="0"/>
    <n v="20"/>
    <n v="6"/>
    <s v="OFF"/>
    <d v="2018-09-20T00:00:00"/>
    <s v="Avg of 4 NM Projects"/>
    <x v="23"/>
    <n v="0"/>
  </r>
  <r>
    <n v="2018"/>
    <x v="0"/>
    <n v="21"/>
    <n v="7"/>
    <s v="OFF"/>
    <d v="2018-09-21T00:00:00"/>
    <s v="Avg of 4 NM Projects"/>
    <x v="0"/>
    <n v="0"/>
  </r>
  <r>
    <n v="2018"/>
    <x v="0"/>
    <n v="21"/>
    <n v="7"/>
    <s v="OFF"/>
    <d v="2018-09-21T00:00:00"/>
    <s v="Avg of 4 NM Projects"/>
    <x v="1"/>
    <n v="0"/>
  </r>
  <r>
    <n v="2018"/>
    <x v="0"/>
    <n v="21"/>
    <n v="7"/>
    <s v="OFF"/>
    <d v="2018-09-21T00:00:00"/>
    <s v="Avg of 4 NM Projects"/>
    <x v="2"/>
    <n v="-0.26"/>
  </r>
  <r>
    <n v="2018"/>
    <x v="0"/>
    <n v="21"/>
    <n v="7"/>
    <s v="OFF"/>
    <d v="2018-09-21T00:00:00"/>
    <s v="Avg of 4 NM Projects"/>
    <x v="3"/>
    <n v="-0.13"/>
  </r>
  <r>
    <n v="2018"/>
    <x v="0"/>
    <n v="21"/>
    <n v="7"/>
    <s v="OFF"/>
    <d v="2018-09-21T00:00:00"/>
    <s v="Avg of 4 NM Projects"/>
    <x v="4"/>
    <n v="-0.13"/>
  </r>
  <r>
    <n v="2018"/>
    <x v="0"/>
    <n v="21"/>
    <n v="7"/>
    <s v="OFF"/>
    <d v="2018-09-21T00:00:00"/>
    <s v="Avg of 4 NM Projects"/>
    <x v="5"/>
    <n v="0"/>
  </r>
  <r>
    <n v="2018"/>
    <x v="0"/>
    <n v="21"/>
    <n v="7"/>
    <s v="OFF"/>
    <d v="2018-09-21T00:00:00"/>
    <s v="Avg of 4 NM Projects"/>
    <x v="6"/>
    <n v="-0.39"/>
  </r>
  <r>
    <n v="2018"/>
    <x v="0"/>
    <n v="21"/>
    <n v="7"/>
    <s v="OFF"/>
    <d v="2018-09-21T00:00:00"/>
    <s v="Avg of 4 NM Projects"/>
    <x v="7"/>
    <n v="9.2199999999999989"/>
  </r>
  <r>
    <n v="2018"/>
    <x v="0"/>
    <n v="21"/>
    <n v="7"/>
    <s v="OFF"/>
    <d v="2018-09-21T00:00:00"/>
    <s v="Avg of 4 NM Projects"/>
    <x v="8"/>
    <n v="31.225000000000001"/>
  </r>
  <r>
    <n v="2018"/>
    <x v="0"/>
    <n v="21"/>
    <n v="7"/>
    <s v="OFF"/>
    <d v="2018-09-21T00:00:00"/>
    <s v="Avg of 4 NM Projects"/>
    <x v="9"/>
    <n v="52.1"/>
  </r>
  <r>
    <n v="2018"/>
    <x v="0"/>
    <n v="21"/>
    <n v="7"/>
    <s v="OFF"/>
    <d v="2018-09-21T00:00:00"/>
    <s v="Avg of 4 NM Projects"/>
    <x v="10"/>
    <n v="62.335000000000001"/>
  </r>
  <r>
    <n v="2018"/>
    <x v="0"/>
    <n v="21"/>
    <n v="7"/>
    <s v="OFF"/>
    <d v="2018-09-21T00:00:00"/>
    <s v="Avg of 4 NM Projects"/>
    <x v="11"/>
    <n v="68.61"/>
  </r>
  <r>
    <n v="2018"/>
    <x v="0"/>
    <n v="21"/>
    <n v="7"/>
    <s v="OFF"/>
    <d v="2018-09-21T00:00:00"/>
    <s v="Avg of 4 NM Projects"/>
    <x v="12"/>
    <n v="76.295000000000002"/>
  </r>
  <r>
    <n v="2018"/>
    <x v="0"/>
    <n v="21"/>
    <n v="7"/>
    <s v="OFF"/>
    <d v="2018-09-21T00:00:00"/>
    <s v="Avg of 4 NM Projects"/>
    <x v="13"/>
    <n v="78.849999999999994"/>
  </r>
  <r>
    <n v="2018"/>
    <x v="0"/>
    <n v="21"/>
    <n v="7"/>
    <s v="OFF"/>
    <d v="2018-09-21T00:00:00"/>
    <s v="Avg of 4 NM Projects"/>
    <x v="14"/>
    <n v="67.58"/>
  </r>
  <r>
    <n v="2018"/>
    <x v="0"/>
    <n v="21"/>
    <n v="7"/>
    <s v="OFF"/>
    <d v="2018-09-21T00:00:00"/>
    <s v="Avg of 4 NM Projects"/>
    <x v="15"/>
    <n v="53.89"/>
  </r>
  <r>
    <n v="2018"/>
    <x v="0"/>
    <n v="21"/>
    <n v="7"/>
    <s v="OFF"/>
    <d v="2018-09-21T00:00:00"/>
    <s v="Avg of 4 NM Projects"/>
    <x v="16"/>
    <n v="42.11"/>
  </r>
  <r>
    <n v="2018"/>
    <x v="0"/>
    <n v="21"/>
    <n v="7"/>
    <s v="OFF"/>
    <d v="2018-09-21T00:00:00"/>
    <s v="Avg of 4 NM Projects"/>
    <x v="17"/>
    <n v="19.709999999999997"/>
  </r>
  <r>
    <n v="2018"/>
    <x v="0"/>
    <n v="21"/>
    <n v="7"/>
    <s v="OFF"/>
    <d v="2018-09-21T00:00:00"/>
    <s v="Avg of 4 NM Projects"/>
    <x v="18"/>
    <n v="1.7899999999999998"/>
  </r>
  <r>
    <n v="2018"/>
    <x v="0"/>
    <n v="21"/>
    <n v="7"/>
    <s v="OFF"/>
    <d v="2018-09-21T00:00:00"/>
    <s v="Avg of 4 NM Projects"/>
    <x v="19"/>
    <n v="-0.13"/>
  </r>
  <r>
    <n v="2018"/>
    <x v="0"/>
    <n v="21"/>
    <n v="7"/>
    <s v="OFF"/>
    <d v="2018-09-21T00:00:00"/>
    <s v="Avg of 4 NM Projects"/>
    <x v="20"/>
    <n v="0"/>
  </r>
  <r>
    <n v="2018"/>
    <x v="0"/>
    <n v="21"/>
    <n v="7"/>
    <s v="OFF"/>
    <d v="2018-09-21T00:00:00"/>
    <s v="Avg of 4 NM Projects"/>
    <x v="21"/>
    <n v="-0.26"/>
  </r>
  <r>
    <n v="2018"/>
    <x v="0"/>
    <n v="21"/>
    <n v="7"/>
    <s v="OFF"/>
    <d v="2018-09-21T00:00:00"/>
    <s v="Avg of 4 NM Projects"/>
    <x v="22"/>
    <n v="0"/>
  </r>
  <r>
    <n v="2018"/>
    <x v="0"/>
    <n v="21"/>
    <n v="7"/>
    <s v="OFF"/>
    <d v="2018-09-21T00:00:00"/>
    <s v="Avg of 4 NM Projects"/>
    <x v="23"/>
    <n v="0"/>
  </r>
  <r>
    <n v="2018"/>
    <x v="0"/>
    <n v="22"/>
    <n v="1"/>
    <s v="OFF"/>
    <d v="2018-09-22T00:00:00"/>
    <s v="Avg of 4 NM Projects"/>
    <x v="0"/>
    <n v="0"/>
  </r>
  <r>
    <n v="2018"/>
    <x v="0"/>
    <n v="22"/>
    <n v="1"/>
    <s v="OFF"/>
    <d v="2018-09-22T00:00:00"/>
    <s v="Avg of 4 NM Projects"/>
    <x v="1"/>
    <n v="-0.13"/>
  </r>
  <r>
    <n v="2018"/>
    <x v="0"/>
    <n v="22"/>
    <n v="1"/>
    <s v="OFF"/>
    <d v="2018-09-22T00:00:00"/>
    <s v="Avg of 4 NM Projects"/>
    <x v="2"/>
    <n v="-0.13"/>
  </r>
  <r>
    <n v="2018"/>
    <x v="0"/>
    <n v="22"/>
    <n v="1"/>
    <s v="OFF"/>
    <d v="2018-09-22T00:00:00"/>
    <s v="Avg of 4 NM Projects"/>
    <x v="3"/>
    <n v="-0.13"/>
  </r>
  <r>
    <n v="2018"/>
    <x v="0"/>
    <n v="22"/>
    <n v="1"/>
    <s v="OFF"/>
    <d v="2018-09-22T00:00:00"/>
    <s v="Avg of 4 NM Projects"/>
    <x v="4"/>
    <n v="-0.26"/>
  </r>
  <r>
    <n v="2018"/>
    <x v="0"/>
    <n v="22"/>
    <n v="1"/>
    <s v="OFF"/>
    <d v="2018-09-22T00:00:00"/>
    <s v="Avg of 4 NM Projects"/>
    <x v="5"/>
    <n v="0"/>
  </r>
  <r>
    <n v="2018"/>
    <x v="0"/>
    <n v="22"/>
    <n v="1"/>
    <s v="OFF"/>
    <d v="2018-09-22T00:00:00"/>
    <s v="Avg of 4 NM Projects"/>
    <x v="6"/>
    <n v="0"/>
  </r>
  <r>
    <n v="2018"/>
    <x v="0"/>
    <n v="22"/>
    <n v="1"/>
    <s v="OFF"/>
    <d v="2018-09-22T00:00:00"/>
    <s v="Avg of 4 NM Projects"/>
    <x v="7"/>
    <n v="10.239999999999998"/>
  </r>
  <r>
    <n v="2018"/>
    <x v="0"/>
    <n v="22"/>
    <n v="1"/>
    <s v="OFF"/>
    <d v="2018-09-22T00:00:00"/>
    <s v="Avg of 4 NM Projects"/>
    <x v="8"/>
    <n v="40.19"/>
  </r>
  <r>
    <n v="2018"/>
    <x v="0"/>
    <n v="22"/>
    <n v="1"/>
    <s v="OFF"/>
    <d v="2018-09-22T00:00:00"/>
    <s v="Avg of 4 NM Projects"/>
    <x v="9"/>
    <n v="69.114999999999995"/>
  </r>
  <r>
    <n v="2018"/>
    <x v="0"/>
    <n v="22"/>
    <n v="1"/>
    <s v="OFF"/>
    <d v="2018-09-22T00:00:00"/>
    <s v="Avg of 4 NM Projects"/>
    <x v="10"/>
    <n v="109.82"/>
  </r>
  <r>
    <n v="2018"/>
    <x v="0"/>
    <n v="22"/>
    <n v="1"/>
    <s v="OFF"/>
    <d v="2018-09-22T00:00:00"/>
    <s v="Avg of 4 NM Projects"/>
    <x v="11"/>
    <n v="121.72499999999999"/>
  </r>
  <r>
    <n v="2018"/>
    <x v="0"/>
    <n v="22"/>
    <n v="1"/>
    <s v="OFF"/>
    <d v="2018-09-22T00:00:00"/>
    <s v="Avg of 4 NM Projects"/>
    <x v="12"/>
    <n v="130.30000000000001"/>
  </r>
  <r>
    <n v="2018"/>
    <x v="0"/>
    <n v="22"/>
    <n v="1"/>
    <s v="OFF"/>
    <d v="2018-09-22T00:00:00"/>
    <s v="Avg of 4 NM Projects"/>
    <x v="13"/>
    <n v="109.69500000000001"/>
  </r>
  <r>
    <n v="2018"/>
    <x v="0"/>
    <n v="22"/>
    <n v="1"/>
    <s v="OFF"/>
    <d v="2018-09-22T00:00:00"/>
    <s v="Avg of 4 NM Projects"/>
    <x v="14"/>
    <n v="91.26"/>
  </r>
  <r>
    <n v="2018"/>
    <x v="0"/>
    <n v="22"/>
    <n v="1"/>
    <s v="OFF"/>
    <d v="2018-09-22T00:00:00"/>
    <s v="Avg of 4 NM Projects"/>
    <x v="15"/>
    <n v="65.915000000000006"/>
  </r>
  <r>
    <n v="2018"/>
    <x v="0"/>
    <n v="22"/>
    <n v="1"/>
    <s v="OFF"/>
    <d v="2018-09-22T00:00:00"/>
    <s v="Avg of 4 NM Projects"/>
    <x v="16"/>
    <n v="42.875"/>
  </r>
  <r>
    <n v="2018"/>
    <x v="0"/>
    <n v="22"/>
    <n v="1"/>
    <s v="OFF"/>
    <d v="2018-09-22T00:00:00"/>
    <s v="Avg of 4 NM Projects"/>
    <x v="17"/>
    <n v="21.505000000000003"/>
  </r>
  <r>
    <n v="2018"/>
    <x v="0"/>
    <n v="22"/>
    <n v="1"/>
    <s v="OFF"/>
    <d v="2018-09-22T00:00:00"/>
    <s v="Avg of 4 NM Projects"/>
    <x v="18"/>
    <n v="3.0749999999999997"/>
  </r>
  <r>
    <n v="2018"/>
    <x v="0"/>
    <n v="22"/>
    <n v="1"/>
    <s v="OFF"/>
    <d v="2018-09-22T00:00:00"/>
    <s v="Avg of 4 NM Projects"/>
    <x v="19"/>
    <n v="0"/>
  </r>
  <r>
    <n v="2018"/>
    <x v="0"/>
    <n v="22"/>
    <n v="1"/>
    <s v="OFF"/>
    <d v="2018-09-22T00:00:00"/>
    <s v="Avg of 4 NM Projects"/>
    <x v="20"/>
    <n v="-0.26"/>
  </r>
  <r>
    <n v="2018"/>
    <x v="0"/>
    <n v="22"/>
    <n v="1"/>
    <s v="OFF"/>
    <d v="2018-09-22T00:00:00"/>
    <s v="Avg of 4 NM Projects"/>
    <x v="21"/>
    <n v="-0.13"/>
  </r>
  <r>
    <n v="2018"/>
    <x v="0"/>
    <n v="22"/>
    <n v="1"/>
    <s v="OFF"/>
    <d v="2018-09-22T00:00:00"/>
    <s v="Avg of 4 NM Projects"/>
    <x v="22"/>
    <n v="0"/>
  </r>
  <r>
    <n v="2018"/>
    <x v="0"/>
    <n v="22"/>
    <n v="1"/>
    <s v="OFF"/>
    <d v="2018-09-22T00:00:00"/>
    <s v="Avg of 4 NM Projects"/>
    <x v="23"/>
    <n v="0"/>
  </r>
  <r>
    <n v="2018"/>
    <x v="0"/>
    <n v="23"/>
    <n v="2"/>
    <s v="OFF"/>
    <d v="2018-09-23T00:00:00"/>
    <s v="Avg of 4 NM Projects"/>
    <x v="0"/>
    <n v="-0.13"/>
  </r>
  <r>
    <n v="2018"/>
    <x v="0"/>
    <n v="23"/>
    <n v="2"/>
    <s v="OFF"/>
    <d v="2018-09-23T00:00:00"/>
    <s v="Avg of 4 NM Projects"/>
    <x v="1"/>
    <n v="0"/>
  </r>
  <r>
    <n v="2018"/>
    <x v="0"/>
    <n v="23"/>
    <n v="2"/>
    <s v="OFF"/>
    <d v="2018-09-23T00:00:00"/>
    <s v="Avg of 4 NM Projects"/>
    <x v="2"/>
    <n v="0"/>
  </r>
  <r>
    <n v="2018"/>
    <x v="0"/>
    <n v="23"/>
    <n v="2"/>
    <s v="OFF"/>
    <d v="2018-09-23T00:00:00"/>
    <s v="Avg of 4 NM Projects"/>
    <x v="3"/>
    <n v="-0.26"/>
  </r>
  <r>
    <n v="2018"/>
    <x v="0"/>
    <n v="23"/>
    <n v="2"/>
    <s v="OFF"/>
    <d v="2018-09-23T00:00:00"/>
    <s v="Avg of 4 NM Projects"/>
    <x v="4"/>
    <n v="-0.13"/>
  </r>
  <r>
    <n v="2018"/>
    <x v="0"/>
    <n v="23"/>
    <n v="2"/>
    <s v="OFF"/>
    <d v="2018-09-23T00:00:00"/>
    <s v="Avg of 4 NM Projects"/>
    <x v="5"/>
    <n v="0"/>
  </r>
  <r>
    <n v="2018"/>
    <x v="0"/>
    <n v="23"/>
    <n v="2"/>
    <s v="OFF"/>
    <d v="2018-09-23T00:00:00"/>
    <s v="Avg of 4 NM Projects"/>
    <x v="6"/>
    <n v="-0.13"/>
  </r>
  <r>
    <n v="2018"/>
    <x v="0"/>
    <n v="23"/>
    <n v="2"/>
    <s v="ON"/>
    <d v="2018-09-23T00:00:00"/>
    <s v="Avg of 4 NM Projects"/>
    <x v="7"/>
    <n v="12.549999999999999"/>
  </r>
  <r>
    <n v="2018"/>
    <x v="0"/>
    <n v="23"/>
    <n v="2"/>
    <s v="ON"/>
    <d v="2018-09-23T00:00:00"/>
    <s v="Avg of 4 NM Projects"/>
    <x v="8"/>
    <n v="40.200000000000003"/>
  </r>
  <r>
    <n v="2018"/>
    <x v="0"/>
    <n v="23"/>
    <n v="2"/>
    <s v="ON"/>
    <d v="2018-09-23T00:00:00"/>
    <s v="Avg of 4 NM Projects"/>
    <x v="9"/>
    <n v="59.51"/>
  </r>
  <r>
    <n v="2018"/>
    <x v="0"/>
    <n v="23"/>
    <n v="2"/>
    <s v="ON"/>
    <d v="2018-09-23T00:00:00"/>
    <s v="Avg of 4 NM Projects"/>
    <x v="10"/>
    <n v="72.064999999999998"/>
  </r>
  <r>
    <n v="2018"/>
    <x v="0"/>
    <n v="23"/>
    <n v="2"/>
    <s v="ON"/>
    <d v="2018-09-23T00:00:00"/>
    <s v="Avg of 4 NM Projects"/>
    <x v="11"/>
    <n v="71.164999999999992"/>
  </r>
  <r>
    <n v="2018"/>
    <x v="0"/>
    <n v="23"/>
    <n v="2"/>
    <s v="ON"/>
    <d v="2018-09-23T00:00:00"/>
    <s v="Avg of 4 NM Projects"/>
    <x v="12"/>
    <n v="80.509999999999991"/>
  </r>
  <r>
    <n v="2018"/>
    <x v="0"/>
    <n v="23"/>
    <n v="2"/>
    <s v="ON"/>
    <d v="2018-09-23T00:00:00"/>
    <s v="Avg of 4 NM Projects"/>
    <x v="13"/>
    <n v="68.349999999999994"/>
  </r>
  <r>
    <n v="2018"/>
    <x v="0"/>
    <n v="23"/>
    <n v="2"/>
    <s v="ON"/>
    <d v="2018-09-23T00:00:00"/>
    <s v="Avg of 4 NM Projects"/>
    <x v="14"/>
    <n v="60.805"/>
  </r>
  <r>
    <n v="2018"/>
    <x v="0"/>
    <n v="23"/>
    <n v="2"/>
    <s v="ON"/>
    <d v="2018-09-23T00:00:00"/>
    <s v="Avg of 4 NM Projects"/>
    <x v="15"/>
    <n v="48.13"/>
  </r>
  <r>
    <n v="2018"/>
    <x v="0"/>
    <n v="23"/>
    <n v="2"/>
    <s v="ON"/>
    <d v="2018-09-23T00:00:00"/>
    <s v="Avg of 4 NM Projects"/>
    <x v="16"/>
    <n v="27.77"/>
  </r>
  <r>
    <n v="2018"/>
    <x v="0"/>
    <n v="23"/>
    <n v="2"/>
    <s v="ON"/>
    <d v="2018-09-23T00:00:00"/>
    <s v="Avg of 4 NM Projects"/>
    <x v="17"/>
    <n v="15.74"/>
  </r>
  <r>
    <n v="2018"/>
    <x v="0"/>
    <n v="23"/>
    <n v="2"/>
    <s v="ON"/>
    <d v="2018-09-23T00:00:00"/>
    <s v="Avg of 4 NM Projects"/>
    <x v="18"/>
    <n v="1.2850000000000001"/>
  </r>
  <r>
    <n v="2018"/>
    <x v="0"/>
    <n v="23"/>
    <n v="2"/>
    <s v="ON"/>
    <d v="2018-09-23T00:00:00"/>
    <s v="Avg of 4 NM Projects"/>
    <x v="19"/>
    <n v="0"/>
  </r>
  <r>
    <n v="2018"/>
    <x v="0"/>
    <n v="23"/>
    <n v="2"/>
    <s v="ON"/>
    <d v="2018-09-23T00:00:00"/>
    <s v="Avg of 4 NM Projects"/>
    <x v="20"/>
    <n v="-0.13"/>
  </r>
  <r>
    <n v="2018"/>
    <x v="0"/>
    <n v="23"/>
    <n v="2"/>
    <s v="ON"/>
    <d v="2018-09-23T00:00:00"/>
    <s v="Avg of 4 NM Projects"/>
    <x v="21"/>
    <n v="-0.13"/>
  </r>
  <r>
    <n v="2018"/>
    <x v="0"/>
    <n v="23"/>
    <n v="2"/>
    <s v="ON"/>
    <d v="2018-09-23T00:00:00"/>
    <s v="Avg of 4 NM Projects"/>
    <x v="22"/>
    <n v="0"/>
  </r>
  <r>
    <n v="2018"/>
    <x v="0"/>
    <n v="23"/>
    <n v="2"/>
    <s v="OFF"/>
    <d v="2018-09-23T00:00:00"/>
    <s v="Avg of 4 NM Projects"/>
    <x v="23"/>
    <n v="-0.26"/>
  </r>
  <r>
    <n v="2018"/>
    <x v="0"/>
    <n v="24"/>
    <n v="3"/>
    <s v="OFF"/>
    <d v="2018-09-24T00:00:00"/>
    <s v="Avg of 4 NM Projects"/>
    <x v="0"/>
    <n v="-0.13"/>
  </r>
  <r>
    <n v="2018"/>
    <x v="0"/>
    <n v="24"/>
    <n v="3"/>
    <s v="OFF"/>
    <d v="2018-09-24T00:00:00"/>
    <s v="Avg of 4 NM Projects"/>
    <x v="1"/>
    <n v="-0.13"/>
  </r>
  <r>
    <n v="2018"/>
    <x v="0"/>
    <n v="24"/>
    <n v="3"/>
    <s v="OFF"/>
    <d v="2018-09-24T00:00:00"/>
    <s v="Avg of 4 NM Projects"/>
    <x v="2"/>
    <n v="0"/>
  </r>
  <r>
    <n v="2018"/>
    <x v="0"/>
    <n v="24"/>
    <n v="3"/>
    <s v="OFF"/>
    <d v="2018-09-24T00:00:00"/>
    <s v="Avg of 4 NM Projects"/>
    <x v="3"/>
    <n v="-0.13"/>
  </r>
  <r>
    <n v="2018"/>
    <x v="0"/>
    <n v="24"/>
    <n v="3"/>
    <s v="OFF"/>
    <d v="2018-09-24T00:00:00"/>
    <s v="Avg of 4 NM Projects"/>
    <x v="4"/>
    <n v="-0.26"/>
  </r>
  <r>
    <n v="2018"/>
    <x v="0"/>
    <n v="24"/>
    <n v="3"/>
    <s v="OFF"/>
    <d v="2018-09-24T00:00:00"/>
    <s v="Avg of 4 NM Projects"/>
    <x v="5"/>
    <n v="0"/>
  </r>
  <r>
    <n v="2018"/>
    <x v="0"/>
    <n v="24"/>
    <n v="3"/>
    <s v="OFF"/>
    <d v="2018-09-24T00:00:00"/>
    <s v="Avg of 4 NM Projects"/>
    <x v="6"/>
    <n v="-0.13"/>
  </r>
  <r>
    <n v="2018"/>
    <x v="0"/>
    <n v="24"/>
    <n v="3"/>
    <s v="ON"/>
    <d v="2018-09-24T00:00:00"/>
    <s v="Avg of 4 NM Projects"/>
    <x v="7"/>
    <n v="7.9350000000000005"/>
  </r>
  <r>
    <n v="2018"/>
    <x v="0"/>
    <n v="24"/>
    <n v="3"/>
    <s v="ON"/>
    <d v="2018-09-24T00:00:00"/>
    <s v="Avg of 4 NM Projects"/>
    <x v="8"/>
    <n v="39.164999999999992"/>
  </r>
  <r>
    <n v="2018"/>
    <x v="0"/>
    <n v="24"/>
    <n v="3"/>
    <s v="ON"/>
    <d v="2018-09-24T00:00:00"/>
    <s v="Avg of 4 NM Projects"/>
    <x v="9"/>
    <n v="68.099999999999994"/>
  </r>
  <r>
    <n v="2018"/>
    <x v="0"/>
    <n v="24"/>
    <n v="3"/>
    <s v="ON"/>
    <d v="2018-09-24T00:00:00"/>
    <s v="Avg of 4 NM Projects"/>
    <x v="10"/>
    <n v="80.894999999999996"/>
  </r>
  <r>
    <n v="2018"/>
    <x v="0"/>
    <n v="24"/>
    <n v="3"/>
    <s v="ON"/>
    <d v="2018-09-24T00:00:00"/>
    <s v="Avg of 4 NM Projects"/>
    <x v="11"/>
    <n v="90.24499999999999"/>
  </r>
  <r>
    <n v="2018"/>
    <x v="0"/>
    <n v="24"/>
    <n v="3"/>
    <s v="ON"/>
    <d v="2018-09-24T00:00:00"/>
    <s v="Avg of 4 NM Projects"/>
    <x v="12"/>
    <n v="69.894999999999996"/>
  </r>
  <r>
    <n v="2018"/>
    <x v="0"/>
    <n v="24"/>
    <n v="3"/>
    <s v="ON"/>
    <d v="2018-09-24T00:00:00"/>
    <s v="Avg of 4 NM Projects"/>
    <x v="13"/>
    <n v="48.634999999999998"/>
  </r>
  <r>
    <n v="2018"/>
    <x v="0"/>
    <n v="24"/>
    <n v="3"/>
    <s v="ON"/>
    <d v="2018-09-24T00:00:00"/>
    <s v="Avg of 4 NM Projects"/>
    <x v="14"/>
    <n v="40.959999999999994"/>
  </r>
  <r>
    <n v="2018"/>
    <x v="0"/>
    <n v="24"/>
    <n v="3"/>
    <s v="ON"/>
    <d v="2018-09-24T00:00:00"/>
    <s v="Avg of 4 NM Projects"/>
    <x v="15"/>
    <n v="32.515000000000001"/>
  </r>
  <r>
    <n v="2018"/>
    <x v="0"/>
    <n v="24"/>
    <n v="3"/>
    <s v="ON"/>
    <d v="2018-09-24T00:00:00"/>
    <s v="Avg of 4 NM Projects"/>
    <x v="16"/>
    <n v="32.255000000000003"/>
  </r>
  <r>
    <n v="2018"/>
    <x v="0"/>
    <n v="24"/>
    <n v="3"/>
    <s v="ON"/>
    <d v="2018-09-24T00:00:00"/>
    <s v="Avg of 4 NM Projects"/>
    <x v="17"/>
    <n v="12.290000000000001"/>
  </r>
  <r>
    <n v="2018"/>
    <x v="0"/>
    <n v="24"/>
    <n v="3"/>
    <s v="ON"/>
    <d v="2018-09-24T00:00:00"/>
    <s v="Avg of 4 NM Projects"/>
    <x v="18"/>
    <n v="1.1600000000000001"/>
  </r>
  <r>
    <n v="2018"/>
    <x v="0"/>
    <n v="24"/>
    <n v="3"/>
    <s v="ON"/>
    <d v="2018-09-24T00:00:00"/>
    <s v="Avg of 4 NM Projects"/>
    <x v="19"/>
    <n v="0"/>
  </r>
  <r>
    <n v="2018"/>
    <x v="0"/>
    <n v="24"/>
    <n v="3"/>
    <s v="ON"/>
    <d v="2018-09-24T00:00:00"/>
    <s v="Avg of 4 NM Projects"/>
    <x v="20"/>
    <n v="-0.26"/>
  </r>
  <r>
    <n v="2018"/>
    <x v="0"/>
    <n v="24"/>
    <n v="3"/>
    <s v="ON"/>
    <d v="2018-09-24T00:00:00"/>
    <s v="Avg of 4 NM Projects"/>
    <x v="21"/>
    <n v="-0.13"/>
  </r>
  <r>
    <n v="2018"/>
    <x v="0"/>
    <n v="24"/>
    <n v="3"/>
    <s v="ON"/>
    <d v="2018-09-24T00:00:00"/>
    <s v="Avg of 4 NM Projects"/>
    <x v="22"/>
    <n v="0"/>
  </r>
  <r>
    <n v="2018"/>
    <x v="0"/>
    <n v="24"/>
    <n v="3"/>
    <s v="OFF"/>
    <d v="2018-09-24T00:00:00"/>
    <s v="Avg of 4 NM Projects"/>
    <x v="23"/>
    <n v="0"/>
  </r>
  <r>
    <n v="2018"/>
    <x v="0"/>
    <n v="25"/>
    <n v="4"/>
    <s v="OFF"/>
    <d v="2018-09-25T00:00:00"/>
    <s v="Avg of 4 NM Projects"/>
    <x v="0"/>
    <n v="-0.13"/>
  </r>
  <r>
    <n v="2018"/>
    <x v="0"/>
    <n v="25"/>
    <n v="4"/>
    <s v="OFF"/>
    <d v="2018-09-25T00:00:00"/>
    <s v="Avg of 4 NM Projects"/>
    <x v="1"/>
    <n v="0"/>
  </r>
  <r>
    <n v="2018"/>
    <x v="0"/>
    <n v="25"/>
    <n v="4"/>
    <s v="OFF"/>
    <d v="2018-09-25T00:00:00"/>
    <s v="Avg of 4 NM Projects"/>
    <x v="2"/>
    <n v="0"/>
  </r>
  <r>
    <n v="2018"/>
    <x v="0"/>
    <n v="25"/>
    <n v="4"/>
    <s v="OFF"/>
    <d v="2018-09-25T00:00:00"/>
    <s v="Avg of 4 NM Projects"/>
    <x v="3"/>
    <n v="-0.13"/>
  </r>
  <r>
    <n v="2018"/>
    <x v="0"/>
    <n v="25"/>
    <n v="4"/>
    <s v="OFF"/>
    <d v="2018-09-25T00:00:00"/>
    <s v="Avg of 4 NM Projects"/>
    <x v="4"/>
    <n v="-0.13"/>
  </r>
  <r>
    <n v="2018"/>
    <x v="0"/>
    <n v="25"/>
    <n v="4"/>
    <s v="OFF"/>
    <d v="2018-09-25T00:00:00"/>
    <s v="Avg of 4 NM Projects"/>
    <x v="5"/>
    <n v="-0.13"/>
  </r>
  <r>
    <n v="2018"/>
    <x v="0"/>
    <n v="25"/>
    <n v="4"/>
    <s v="OFF"/>
    <d v="2018-09-25T00:00:00"/>
    <s v="Avg of 4 NM Projects"/>
    <x v="6"/>
    <n v="-0.26"/>
  </r>
  <r>
    <n v="2018"/>
    <x v="0"/>
    <n v="25"/>
    <n v="4"/>
    <s v="ON"/>
    <d v="2018-09-25T00:00:00"/>
    <s v="Avg of 4 NM Projects"/>
    <x v="7"/>
    <n v="5.2449999999999992"/>
  </r>
  <r>
    <n v="2018"/>
    <x v="0"/>
    <n v="25"/>
    <n v="4"/>
    <s v="ON"/>
    <d v="2018-09-25T00:00:00"/>
    <s v="Avg of 4 NM Projects"/>
    <x v="8"/>
    <n v="14.719999999999997"/>
  </r>
  <r>
    <n v="2018"/>
    <x v="0"/>
    <n v="25"/>
    <n v="4"/>
    <s v="ON"/>
    <d v="2018-09-25T00:00:00"/>
    <s v="Avg of 4 NM Projects"/>
    <x v="9"/>
    <n v="26.88"/>
  </r>
  <r>
    <n v="2018"/>
    <x v="0"/>
    <n v="25"/>
    <n v="4"/>
    <s v="ON"/>
    <d v="2018-09-25T00:00:00"/>
    <s v="Avg of 4 NM Projects"/>
    <x v="10"/>
    <n v="46.72"/>
  </r>
  <r>
    <n v="2018"/>
    <x v="0"/>
    <n v="25"/>
    <n v="4"/>
    <s v="ON"/>
    <d v="2018-09-25T00:00:00"/>
    <s v="Avg of 4 NM Projects"/>
    <x v="11"/>
    <n v="34.424999999999997"/>
  </r>
  <r>
    <n v="2018"/>
    <x v="0"/>
    <n v="25"/>
    <n v="4"/>
    <s v="ON"/>
    <d v="2018-09-25T00:00:00"/>
    <s v="Avg of 4 NM Projects"/>
    <x v="12"/>
    <n v="45.18"/>
  </r>
  <r>
    <n v="2018"/>
    <x v="0"/>
    <n v="25"/>
    <n v="4"/>
    <s v="ON"/>
    <d v="2018-09-25T00:00:00"/>
    <s v="Avg of 4 NM Projects"/>
    <x v="13"/>
    <n v="56.699999999999996"/>
  </r>
  <r>
    <n v="2018"/>
    <x v="0"/>
    <n v="25"/>
    <n v="4"/>
    <s v="ON"/>
    <d v="2018-09-25T00:00:00"/>
    <s v="Avg of 4 NM Projects"/>
    <x v="14"/>
    <n v="52.99"/>
  </r>
  <r>
    <n v="2018"/>
    <x v="0"/>
    <n v="25"/>
    <n v="4"/>
    <s v="ON"/>
    <d v="2018-09-25T00:00:00"/>
    <s v="Avg of 4 NM Projects"/>
    <x v="15"/>
    <n v="52.224999999999994"/>
  </r>
  <r>
    <n v="2018"/>
    <x v="0"/>
    <n v="25"/>
    <n v="4"/>
    <s v="ON"/>
    <d v="2018-09-25T00:00:00"/>
    <s v="Avg of 4 NM Projects"/>
    <x v="16"/>
    <n v="38.4"/>
  </r>
  <r>
    <n v="2018"/>
    <x v="0"/>
    <n v="25"/>
    <n v="4"/>
    <s v="ON"/>
    <d v="2018-09-25T00:00:00"/>
    <s v="Avg of 4 NM Projects"/>
    <x v="17"/>
    <n v="16.004999999999999"/>
  </r>
  <r>
    <n v="2018"/>
    <x v="0"/>
    <n v="25"/>
    <n v="4"/>
    <s v="ON"/>
    <d v="2018-09-25T00:00:00"/>
    <s v="Avg of 4 NM Projects"/>
    <x v="18"/>
    <n v="0.89500000000000002"/>
  </r>
  <r>
    <n v="2018"/>
    <x v="0"/>
    <n v="25"/>
    <n v="4"/>
    <s v="ON"/>
    <d v="2018-09-25T00:00:00"/>
    <s v="Avg of 4 NM Projects"/>
    <x v="19"/>
    <n v="0"/>
  </r>
  <r>
    <n v="2018"/>
    <x v="0"/>
    <n v="25"/>
    <n v="4"/>
    <s v="ON"/>
    <d v="2018-09-25T00:00:00"/>
    <s v="Avg of 4 NM Projects"/>
    <x v="20"/>
    <n v="-0.13"/>
  </r>
  <r>
    <n v="2018"/>
    <x v="0"/>
    <n v="25"/>
    <n v="4"/>
    <s v="ON"/>
    <d v="2018-09-25T00:00:00"/>
    <s v="Avg of 4 NM Projects"/>
    <x v="21"/>
    <n v="-0.13"/>
  </r>
  <r>
    <n v="2018"/>
    <x v="0"/>
    <n v="25"/>
    <n v="4"/>
    <s v="ON"/>
    <d v="2018-09-25T00:00:00"/>
    <s v="Avg of 4 NM Projects"/>
    <x v="22"/>
    <n v="0"/>
  </r>
  <r>
    <n v="2018"/>
    <x v="0"/>
    <n v="25"/>
    <n v="4"/>
    <s v="OFF"/>
    <d v="2018-09-25T00:00:00"/>
    <s v="Avg of 4 NM Projects"/>
    <x v="23"/>
    <n v="-0.13"/>
  </r>
  <r>
    <n v="2018"/>
    <x v="0"/>
    <n v="26"/>
    <n v="5"/>
    <s v="OFF"/>
    <d v="2018-09-26T00:00:00"/>
    <s v="Avg of 4 NM Projects"/>
    <x v="0"/>
    <n v="-0.13"/>
  </r>
  <r>
    <n v="2018"/>
    <x v="0"/>
    <n v="26"/>
    <n v="5"/>
    <s v="OFF"/>
    <d v="2018-09-26T00:00:00"/>
    <s v="Avg of 4 NM Projects"/>
    <x v="1"/>
    <n v="-0.13"/>
  </r>
  <r>
    <n v="2018"/>
    <x v="0"/>
    <n v="26"/>
    <n v="5"/>
    <s v="OFF"/>
    <d v="2018-09-26T00:00:00"/>
    <s v="Avg of 4 NM Projects"/>
    <x v="2"/>
    <n v="0"/>
  </r>
  <r>
    <n v="2018"/>
    <x v="0"/>
    <n v="26"/>
    <n v="5"/>
    <s v="OFF"/>
    <d v="2018-09-26T00:00:00"/>
    <s v="Avg of 4 NM Projects"/>
    <x v="3"/>
    <n v="-0.13"/>
  </r>
  <r>
    <n v="2018"/>
    <x v="0"/>
    <n v="26"/>
    <n v="5"/>
    <s v="OFF"/>
    <d v="2018-09-26T00:00:00"/>
    <s v="Avg of 4 NM Projects"/>
    <x v="4"/>
    <n v="-0.13"/>
  </r>
  <r>
    <n v="2018"/>
    <x v="0"/>
    <n v="26"/>
    <n v="5"/>
    <s v="OFF"/>
    <d v="2018-09-26T00:00:00"/>
    <s v="Avg of 4 NM Projects"/>
    <x v="5"/>
    <n v="0"/>
  </r>
  <r>
    <n v="2018"/>
    <x v="0"/>
    <n v="26"/>
    <n v="5"/>
    <s v="OFF"/>
    <d v="2018-09-26T00:00:00"/>
    <s v="Avg of 4 NM Projects"/>
    <x v="6"/>
    <n v="-0.13"/>
  </r>
  <r>
    <n v="2018"/>
    <x v="0"/>
    <n v="26"/>
    <n v="5"/>
    <s v="ON"/>
    <d v="2018-09-26T00:00:00"/>
    <s v="Avg of 4 NM Projects"/>
    <x v="7"/>
    <n v="10.370000000000001"/>
  </r>
  <r>
    <n v="2018"/>
    <x v="0"/>
    <n v="26"/>
    <n v="5"/>
    <s v="ON"/>
    <d v="2018-09-26T00:00:00"/>
    <s v="Avg of 4 NM Projects"/>
    <x v="8"/>
    <n v="25.085000000000001"/>
  </r>
  <r>
    <n v="2018"/>
    <x v="0"/>
    <n v="26"/>
    <n v="5"/>
    <s v="ON"/>
    <d v="2018-09-26T00:00:00"/>
    <s v="Avg of 4 NM Projects"/>
    <x v="9"/>
    <n v="35.204999999999998"/>
  </r>
  <r>
    <n v="2018"/>
    <x v="0"/>
    <n v="26"/>
    <n v="5"/>
    <s v="ON"/>
    <d v="2018-09-26T00:00:00"/>
    <s v="Avg of 4 NM Projects"/>
    <x v="10"/>
    <n v="23.035"/>
  </r>
  <r>
    <n v="2018"/>
    <x v="0"/>
    <n v="26"/>
    <n v="5"/>
    <s v="ON"/>
    <d v="2018-09-26T00:00:00"/>
    <s v="Avg of 4 NM Projects"/>
    <x v="11"/>
    <n v="14.974999999999998"/>
  </r>
  <r>
    <n v="2018"/>
    <x v="0"/>
    <n v="26"/>
    <n v="5"/>
    <s v="ON"/>
    <d v="2018-09-26T00:00:00"/>
    <s v="Avg of 4 NM Projects"/>
    <x v="12"/>
    <n v="13.304999999999996"/>
  </r>
  <r>
    <n v="2018"/>
    <x v="0"/>
    <n v="26"/>
    <n v="5"/>
    <s v="ON"/>
    <d v="2018-09-26T00:00:00"/>
    <s v="Avg of 4 NM Projects"/>
    <x v="13"/>
    <n v="16.38"/>
  </r>
  <r>
    <n v="2018"/>
    <x v="0"/>
    <n v="26"/>
    <n v="5"/>
    <s v="ON"/>
    <d v="2018-09-26T00:00:00"/>
    <s v="Avg of 4 NM Projects"/>
    <x v="14"/>
    <n v="9.5950000000000006"/>
  </r>
  <r>
    <n v="2018"/>
    <x v="0"/>
    <n v="26"/>
    <n v="5"/>
    <s v="ON"/>
    <d v="2018-09-26T00:00:00"/>
    <s v="Avg of 4 NM Projects"/>
    <x v="15"/>
    <n v="5.25"/>
  </r>
  <r>
    <n v="2018"/>
    <x v="0"/>
    <n v="26"/>
    <n v="5"/>
    <s v="ON"/>
    <d v="2018-09-26T00:00:00"/>
    <s v="Avg of 4 NM Projects"/>
    <x v="16"/>
    <n v="5.89"/>
  </r>
  <r>
    <n v="2018"/>
    <x v="0"/>
    <n v="26"/>
    <n v="5"/>
    <s v="ON"/>
    <d v="2018-09-26T00:00:00"/>
    <s v="Avg of 4 NM Projects"/>
    <x v="17"/>
    <n v="5.8899999999999988"/>
  </r>
  <r>
    <n v="2018"/>
    <x v="0"/>
    <n v="26"/>
    <n v="5"/>
    <s v="ON"/>
    <d v="2018-09-26T00:00:00"/>
    <s v="Avg of 4 NM Projects"/>
    <x v="18"/>
    <n v="1.155"/>
  </r>
  <r>
    <n v="2018"/>
    <x v="0"/>
    <n v="26"/>
    <n v="5"/>
    <s v="ON"/>
    <d v="2018-09-26T00:00:00"/>
    <s v="Avg of 4 NM Projects"/>
    <x v="19"/>
    <n v="0"/>
  </r>
  <r>
    <n v="2018"/>
    <x v="0"/>
    <n v="26"/>
    <n v="5"/>
    <s v="ON"/>
    <d v="2018-09-26T00:00:00"/>
    <s v="Avg of 4 NM Projects"/>
    <x v="20"/>
    <n v="-0.39"/>
  </r>
  <r>
    <n v="2018"/>
    <x v="0"/>
    <n v="26"/>
    <n v="5"/>
    <s v="ON"/>
    <d v="2018-09-26T00:00:00"/>
    <s v="Avg of 4 NM Projects"/>
    <x v="21"/>
    <n v="0"/>
  </r>
  <r>
    <n v="2018"/>
    <x v="0"/>
    <n v="26"/>
    <n v="5"/>
    <s v="ON"/>
    <d v="2018-09-26T00:00:00"/>
    <s v="Avg of 4 NM Projects"/>
    <x v="22"/>
    <n v="0"/>
  </r>
  <r>
    <n v="2018"/>
    <x v="0"/>
    <n v="26"/>
    <n v="5"/>
    <s v="OFF"/>
    <d v="2018-09-26T00:00:00"/>
    <s v="Avg of 4 NM Projects"/>
    <x v="23"/>
    <n v="-0.26"/>
  </r>
  <r>
    <n v="2018"/>
    <x v="0"/>
    <n v="27"/>
    <n v="6"/>
    <s v="OFF"/>
    <d v="2018-09-27T00:00:00"/>
    <s v="Avg of 4 NM Projects"/>
    <x v="0"/>
    <n v="0"/>
  </r>
  <r>
    <n v="2018"/>
    <x v="0"/>
    <n v="27"/>
    <n v="6"/>
    <s v="OFF"/>
    <d v="2018-09-27T00:00:00"/>
    <s v="Avg of 4 NM Projects"/>
    <x v="1"/>
    <n v="-0.13"/>
  </r>
  <r>
    <n v="2018"/>
    <x v="0"/>
    <n v="27"/>
    <n v="6"/>
    <s v="OFF"/>
    <d v="2018-09-27T00:00:00"/>
    <s v="Avg of 4 NM Projects"/>
    <x v="2"/>
    <n v="0"/>
  </r>
  <r>
    <n v="2018"/>
    <x v="0"/>
    <n v="27"/>
    <n v="6"/>
    <s v="OFF"/>
    <d v="2018-09-27T00:00:00"/>
    <s v="Avg of 4 NM Projects"/>
    <x v="3"/>
    <n v="-0.26"/>
  </r>
  <r>
    <n v="2018"/>
    <x v="0"/>
    <n v="27"/>
    <n v="6"/>
    <s v="OFF"/>
    <d v="2018-09-27T00:00:00"/>
    <s v="Avg of 4 NM Projects"/>
    <x v="4"/>
    <n v="0"/>
  </r>
  <r>
    <n v="2018"/>
    <x v="0"/>
    <n v="27"/>
    <n v="6"/>
    <s v="OFF"/>
    <d v="2018-09-27T00:00:00"/>
    <s v="Avg of 4 NM Projects"/>
    <x v="5"/>
    <n v="0"/>
  </r>
  <r>
    <n v="2018"/>
    <x v="0"/>
    <n v="27"/>
    <n v="6"/>
    <s v="OFF"/>
    <d v="2018-09-27T00:00:00"/>
    <s v="Avg of 4 NM Projects"/>
    <x v="6"/>
    <n v="-0.26"/>
  </r>
  <r>
    <n v="2018"/>
    <x v="0"/>
    <n v="27"/>
    <n v="6"/>
    <s v="ON"/>
    <d v="2018-09-27T00:00:00"/>
    <s v="Avg of 4 NM Projects"/>
    <x v="7"/>
    <n v="6.0150000000000006"/>
  </r>
  <r>
    <n v="2018"/>
    <x v="0"/>
    <n v="27"/>
    <n v="6"/>
    <s v="ON"/>
    <d v="2018-09-27T00:00:00"/>
    <s v="Avg of 4 NM Projects"/>
    <x v="8"/>
    <n v="24.57"/>
  </r>
  <r>
    <n v="2018"/>
    <x v="0"/>
    <n v="27"/>
    <n v="6"/>
    <s v="ON"/>
    <d v="2018-09-27T00:00:00"/>
    <s v="Avg of 4 NM Projects"/>
    <x v="9"/>
    <n v="88.19"/>
  </r>
  <r>
    <n v="2018"/>
    <x v="0"/>
    <n v="27"/>
    <n v="6"/>
    <s v="ON"/>
    <d v="2018-09-27T00:00:00"/>
    <s v="Avg of 4 NM Projects"/>
    <x v="10"/>
    <n v="121.08500000000001"/>
  </r>
  <r>
    <n v="2018"/>
    <x v="0"/>
    <n v="27"/>
    <n v="6"/>
    <s v="ON"/>
    <d v="2018-09-27T00:00:00"/>
    <s v="Avg of 4 NM Projects"/>
    <x v="11"/>
    <n v="120.83500000000001"/>
  </r>
  <r>
    <n v="2018"/>
    <x v="0"/>
    <n v="27"/>
    <n v="6"/>
    <s v="ON"/>
    <d v="2018-09-27T00:00:00"/>
    <s v="Avg of 4 NM Projects"/>
    <x v="12"/>
    <n v="125.82499999999999"/>
  </r>
  <r>
    <n v="2018"/>
    <x v="0"/>
    <n v="27"/>
    <n v="6"/>
    <s v="ON"/>
    <d v="2018-09-27T00:00:00"/>
    <s v="Avg of 4 NM Projects"/>
    <x v="13"/>
    <n v="126.58500000000001"/>
  </r>
  <r>
    <n v="2018"/>
    <x v="0"/>
    <n v="27"/>
    <n v="6"/>
    <s v="ON"/>
    <d v="2018-09-27T00:00:00"/>
    <s v="Avg of 4 NM Projects"/>
    <x v="14"/>
    <n v="112.9"/>
  </r>
  <r>
    <n v="2018"/>
    <x v="0"/>
    <n v="27"/>
    <n v="6"/>
    <s v="ON"/>
    <d v="2018-09-27T00:00:00"/>
    <s v="Avg of 4 NM Projects"/>
    <x v="15"/>
    <n v="76.42"/>
  </r>
  <r>
    <n v="2018"/>
    <x v="0"/>
    <n v="27"/>
    <n v="6"/>
    <s v="ON"/>
    <d v="2018-09-27T00:00:00"/>
    <s v="Avg of 4 NM Projects"/>
    <x v="16"/>
    <n v="48.26"/>
  </r>
  <r>
    <n v="2018"/>
    <x v="0"/>
    <n v="27"/>
    <n v="6"/>
    <s v="ON"/>
    <d v="2018-09-27T00:00:00"/>
    <s v="Avg of 4 NM Projects"/>
    <x v="17"/>
    <n v="21.759999999999998"/>
  </r>
  <r>
    <n v="2018"/>
    <x v="0"/>
    <n v="27"/>
    <n v="6"/>
    <s v="ON"/>
    <d v="2018-09-27T00:00:00"/>
    <s v="Avg of 4 NM Projects"/>
    <x v="18"/>
    <n v="1.29"/>
  </r>
  <r>
    <n v="2018"/>
    <x v="0"/>
    <n v="27"/>
    <n v="6"/>
    <s v="ON"/>
    <d v="2018-09-27T00:00:00"/>
    <s v="Avg of 4 NM Projects"/>
    <x v="19"/>
    <n v="0"/>
  </r>
  <r>
    <n v="2018"/>
    <x v="0"/>
    <n v="27"/>
    <n v="6"/>
    <s v="ON"/>
    <d v="2018-09-27T00:00:00"/>
    <s v="Avg of 4 NM Projects"/>
    <x v="20"/>
    <n v="0"/>
  </r>
  <r>
    <n v="2018"/>
    <x v="0"/>
    <n v="27"/>
    <n v="6"/>
    <s v="ON"/>
    <d v="2018-09-27T00:00:00"/>
    <s v="Avg of 4 NM Projects"/>
    <x v="21"/>
    <n v="-0.13"/>
  </r>
  <r>
    <n v="2018"/>
    <x v="0"/>
    <n v="27"/>
    <n v="6"/>
    <s v="ON"/>
    <d v="2018-09-27T00:00:00"/>
    <s v="Avg of 4 NM Projects"/>
    <x v="22"/>
    <n v="-0.13"/>
  </r>
  <r>
    <n v="2018"/>
    <x v="0"/>
    <n v="27"/>
    <n v="6"/>
    <s v="OFF"/>
    <d v="2018-09-27T00:00:00"/>
    <s v="Avg of 4 NM Projects"/>
    <x v="23"/>
    <n v="-0.13"/>
  </r>
  <r>
    <n v="2018"/>
    <x v="0"/>
    <n v="28"/>
    <n v="7"/>
    <s v="OFF"/>
    <d v="2018-09-28T00:00:00"/>
    <s v="Avg of 4 NM Projects"/>
    <x v="0"/>
    <n v="-0.13"/>
  </r>
  <r>
    <n v="2018"/>
    <x v="0"/>
    <n v="28"/>
    <n v="7"/>
    <s v="OFF"/>
    <d v="2018-09-28T00:00:00"/>
    <s v="Avg of 4 NM Projects"/>
    <x v="1"/>
    <n v="0"/>
  </r>
  <r>
    <n v="2018"/>
    <x v="0"/>
    <n v="28"/>
    <n v="7"/>
    <s v="OFF"/>
    <d v="2018-09-28T00:00:00"/>
    <s v="Avg of 4 NM Projects"/>
    <x v="2"/>
    <n v="-0.13"/>
  </r>
  <r>
    <n v="2018"/>
    <x v="0"/>
    <n v="28"/>
    <n v="7"/>
    <s v="OFF"/>
    <d v="2018-09-28T00:00:00"/>
    <s v="Avg of 4 NM Projects"/>
    <x v="3"/>
    <n v="-0.13"/>
  </r>
  <r>
    <n v="2018"/>
    <x v="0"/>
    <n v="28"/>
    <n v="7"/>
    <s v="OFF"/>
    <d v="2018-09-28T00:00:00"/>
    <s v="Avg of 4 NM Projects"/>
    <x v="4"/>
    <n v="-0.26"/>
  </r>
  <r>
    <n v="2018"/>
    <x v="0"/>
    <n v="28"/>
    <n v="7"/>
    <s v="OFF"/>
    <d v="2018-09-28T00:00:00"/>
    <s v="Avg of 4 NM Projects"/>
    <x v="5"/>
    <n v="-0.13"/>
  </r>
  <r>
    <n v="2018"/>
    <x v="0"/>
    <n v="28"/>
    <n v="7"/>
    <s v="OFF"/>
    <d v="2018-09-28T00:00:00"/>
    <s v="Avg of 4 NM Projects"/>
    <x v="6"/>
    <n v="-0.13"/>
  </r>
  <r>
    <n v="2018"/>
    <x v="0"/>
    <n v="28"/>
    <n v="7"/>
    <s v="OFF"/>
    <d v="2018-09-28T00:00:00"/>
    <s v="Avg of 4 NM Projects"/>
    <x v="7"/>
    <n v="2.4400000000000004"/>
  </r>
  <r>
    <n v="2018"/>
    <x v="0"/>
    <n v="28"/>
    <n v="7"/>
    <s v="OFF"/>
    <d v="2018-09-28T00:00:00"/>
    <s v="Avg of 4 NM Projects"/>
    <x v="8"/>
    <n v="11.135"/>
  </r>
  <r>
    <n v="2018"/>
    <x v="0"/>
    <n v="28"/>
    <n v="7"/>
    <s v="OFF"/>
    <d v="2018-09-28T00:00:00"/>
    <s v="Avg of 4 NM Projects"/>
    <x v="9"/>
    <n v="22.91"/>
  </r>
  <r>
    <n v="2018"/>
    <x v="0"/>
    <n v="28"/>
    <n v="7"/>
    <s v="OFF"/>
    <d v="2018-09-28T00:00:00"/>
    <s v="Avg of 4 NM Projects"/>
    <x v="10"/>
    <n v="60.42"/>
  </r>
  <r>
    <n v="2018"/>
    <x v="0"/>
    <n v="28"/>
    <n v="7"/>
    <s v="OFF"/>
    <d v="2018-09-28T00:00:00"/>
    <s v="Avg of 4 NM Projects"/>
    <x v="11"/>
    <n v="72.064999999999998"/>
  </r>
  <r>
    <n v="2018"/>
    <x v="0"/>
    <n v="28"/>
    <n v="7"/>
    <s v="OFF"/>
    <d v="2018-09-28T00:00:00"/>
    <s v="Avg of 4 NM Projects"/>
    <x v="12"/>
    <n v="73.97999999999999"/>
  </r>
  <r>
    <n v="2018"/>
    <x v="0"/>
    <n v="28"/>
    <n v="7"/>
    <s v="OFF"/>
    <d v="2018-09-28T00:00:00"/>
    <s v="Avg of 4 NM Projects"/>
    <x v="13"/>
    <n v="64.900000000000006"/>
  </r>
  <r>
    <n v="2018"/>
    <x v="0"/>
    <n v="28"/>
    <n v="7"/>
    <s v="OFF"/>
    <d v="2018-09-28T00:00:00"/>
    <s v="Avg of 4 NM Projects"/>
    <x v="14"/>
    <n v="67.59"/>
  </r>
  <r>
    <n v="2018"/>
    <x v="0"/>
    <n v="28"/>
    <n v="7"/>
    <s v="OFF"/>
    <d v="2018-09-28T00:00:00"/>
    <s v="Avg of 4 NM Projects"/>
    <x v="15"/>
    <n v="59.010000000000005"/>
  </r>
  <r>
    <n v="2018"/>
    <x v="0"/>
    <n v="28"/>
    <n v="7"/>
    <s v="OFF"/>
    <d v="2018-09-28T00:00:00"/>
    <s v="Avg of 4 NM Projects"/>
    <x v="16"/>
    <n v="36.99"/>
  </r>
  <r>
    <n v="2018"/>
    <x v="0"/>
    <n v="28"/>
    <n v="7"/>
    <s v="OFF"/>
    <d v="2018-09-28T00:00:00"/>
    <s v="Avg of 4 NM Projects"/>
    <x v="17"/>
    <n v="14.850000000000001"/>
  </r>
  <r>
    <n v="2018"/>
    <x v="0"/>
    <n v="28"/>
    <n v="7"/>
    <s v="OFF"/>
    <d v="2018-09-28T00:00:00"/>
    <s v="Avg of 4 NM Projects"/>
    <x v="18"/>
    <n v="0.51"/>
  </r>
  <r>
    <n v="2018"/>
    <x v="0"/>
    <n v="28"/>
    <n v="7"/>
    <s v="OFF"/>
    <d v="2018-09-28T00:00:00"/>
    <s v="Avg of 4 NM Projects"/>
    <x v="19"/>
    <n v="0"/>
  </r>
  <r>
    <n v="2018"/>
    <x v="0"/>
    <n v="28"/>
    <n v="7"/>
    <s v="OFF"/>
    <d v="2018-09-28T00:00:00"/>
    <s v="Avg of 4 NM Projects"/>
    <x v="20"/>
    <n v="-0.13"/>
  </r>
  <r>
    <n v="2018"/>
    <x v="0"/>
    <n v="28"/>
    <n v="7"/>
    <s v="OFF"/>
    <d v="2018-09-28T00:00:00"/>
    <s v="Avg of 4 NM Projects"/>
    <x v="21"/>
    <n v="-0.13"/>
  </r>
  <r>
    <n v="2018"/>
    <x v="0"/>
    <n v="28"/>
    <n v="7"/>
    <s v="OFF"/>
    <d v="2018-09-28T00:00:00"/>
    <s v="Avg of 4 NM Projects"/>
    <x v="22"/>
    <n v="0"/>
  </r>
  <r>
    <n v="2018"/>
    <x v="0"/>
    <n v="28"/>
    <n v="7"/>
    <s v="OFF"/>
    <d v="2018-09-28T00:00:00"/>
    <s v="Avg of 4 NM Projects"/>
    <x v="23"/>
    <n v="-0.13"/>
  </r>
  <r>
    <n v="2018"/>
    <x v="0"/>
    <n v="29"/>
    <n v="1"/>
    <s v="OFF"/>
    <d v="2018-09-29T00:00:00"/>
    <s v="Avg of 4 NM Projects"/>
    <x v="0"/>
    <n v="0"/>
  </r>
  <r>
    <n v="2018"/>
    <x v="0"/>
    <n v="29"/>
    <n v="1"/>
    <s v="OFF"/>
    <d v="2018-09-29T00:00:00"/>
    <s v="Avg of 4 NM Projects"/>
    <x v="1"/>
    <n v="-0.26"/>
  </r>
  <r>
    <n v="2018"/>
    <x v="0"/>
    <n v="29"/>
    <n v="1"/>
    <s v="OFF"/>
    <d v="2018-09-29T00:00:00"/>
    <s v="Avg of 4 NM Projects"/>
    <x v="2"/>
    <n v="0"/>
  </r>
  <r>
    <n v="2018"/>
    <x v="0"/>
    <n v="29"/>
    <n v="1"/>
    <s v="OFF"/>
    <d v="2018-09-29T00:00:00"/>
    <s v="Avg of 4 NM Projects"/>
    <x v="3"/>
    <n v="-0.13"/>
  </r>
  <r>
    <n v="2018"/>
    <x v="0"/>
    <n v="29"/>
    <n v="1"/>
    <s v="OFF"/>
    <d v="2018-09-29T00:00:00"/>
    <s v="Avg of 4 NM Projects"/>
    <x v="4"/>
    <n v="-0.13"/>
  </r>
  <r>
    <n v="2018"/>
    <x v="0"/>
    <n v="29"/>
    <n v="1"/>
    <s v="OFF"/>
    <d v="2018-09-29T00:00:00"/>
    <s v="Avg of 4 NM Projects"/>
    <x v="5"/>
    <n v="-0.26"/>
  </r>
  <r>
    <n v="2018"/>
    <x v="0"/>
    <n v="29"/>
    <n v="1"/>
    <s v="OFF"/>
    <d v="2018-09-29T00:00:00"/>
    <s v="Avg of 4 NM Projects"/>
    <x v="6"/>
    <n v="-0.13"/>
  </r>
  <r>
    <n v="2018"/>
    <x v="0"/>
    <n v="29"/>
    <n v="1"/>
    <s v="OFF"/>
    <d v="2018-09-29T00:00:00"/>
    <s v="Avg of 4 NM Projects"/>
    <x v="7"/>
    <n v="11.52"/>
  </r>
  <r>
    <n v="2018"/>
    <x v="0"/>
    <n v="29"/>
    <n v="1"/>
    <s v="OFF"/>
    <d v="2018-09-29T00:00:00"/>
    <s v="Avg of 4 NM Projects"/>
    <x v="8"/>
    <n v="58.875"/>
  </r>
  <r>
    <n v="2018"/>
    <x v="0"/>
    <n v="29"/>
    <n v="1"/>
    <s v="OFF"/>
    <d v="2018-09-29T00:00:00"/>
    <s v="Avg of 4 NM Projects"/>
    <x v="9"/>
    <n v="85.764999999999986"/>
  </r>
  <r>
    <n v="2018"/>
    <x v="0"/>
    <n v="29"/>
    <n v="1"/>
    <s v="OFF"/>
    <d v="2018-09-29T00:00:00"/>
    <s v="Avg of 4 NM Projects"/>
    <x v="10"/>
    <n v="103.55500000000001"/>
  </r>
  <r>
    <n v="2018"/>
    <x v="0"/>
    <n v="29"/>
    <n v="1"/>
    <s v="OFF"/>
    <d v="2018-09-29T00:00:00"/>
    <s v="Avg of 4 NM Projects"/>
    <x v="11"/>
    <n v="124.79499999999999"/>
  </r>
  <r>
    <n v="2018"/>
    <x v="0"/>
    <n v="29"/>
    <n v="1"/>
    <s v="OFF"/>
    <d v="2018-09-29T00:00:00"/>
    <s v="Avg of 4 NM Projects"/>
    <x v="12"/>
    <n v="114.30500000000001"/>
  </r>
  <r>
    <n v="2018"/>
    <x v="0"/>
    <n v="29"/>
    <n v="1"/>
    <s v="OFF"/>
    <d v="2018-09-29T00:00:00"/>
    <s v="Avg of 4 NM Projects"/>
    <x v="13"/>
    <n v="118.655"/>
  </r>
  <r>
    <n v="2018"/>
    <x v="0"/>
    <n v="29"/>
    <n v="1"/>
    <s v="OFF"/>
    <d v="2018-09-29T00:00:00"/>
    <s v="Avg of 4 NM Projects"/>
    <x v="14"/>
    <n v="102.77500000000001"/>
  </r>
  <r>
    <n v="2018"/>
    <x v="0"/>
    <n v="29"/>
    <n v="1"/>
    <s v="OFF"/>
    <d v="2018-09-29T00:00:00"/>
    <s v="Avg of 4 NM Projects"/>
    <x v="15"/>
    <n v="79.75"/>
  </r>
  <r>
    <n v="2018"/>
    <x v="0"/>
    <n v="29"/>
    <n v="1"/>
    <s v="OFF"/>
    <d v="2018-09-29T00:00:00"/>
    <s v="Avg of 4 NM Projects"/>
    <x v="16"/>
    <n v="50.305"/>
  </r>
  <r>
    <n v="2018"/>
    <x v="0"/>
    <n v="29"/>
    <n v="1"/>
    <s v="OFF"/>
    <d v="2018-09-29T00:00:00"/>
    <s v="Avg of 4 NM Projects"/>
    <x v="17"/>
    <n v="18.95"/>
  </r>
  <r>
    <n v="2018"/>
    <x v="0"/>
    <n v="29"/>
    <n v="1"/>
    <s v="OFF"/>
    <d v="2018-09-29T00:00:00"/>
    <s v="Avg of 4 NM Projects"/>
    <x v="18"/>
    <n v="0.39"/>
  </r>
  <r>
    <n v="2018"/>
    <x v="0"/>
    <n v="29"/>
    <n v="1"/>
    <s v="OFF"/>
    <d v="2018-09-29T00:00:00"/>
    <s v="Avg of 4 NM Projects"/>
    <x v="19"/>
    <n v="0"/>
  </r>
  <r>
    <n v="2018"/>
    <x v="0"/>
    <n v="29"/>
    <n v="1"/>
    <s v="OFF"/>
    <d v="2018-09-29T00:00:00"/>
    <s v="Avg of 4 NM Projects"/>
    <x v="20"/>
    <n v="0"/>
  </r>
  <r>
    <n v="2018"/>
    <x v="0"/>
    <n v="29"/>
    <n v="1"/>
    <s v="OFF"/>
    <d v="2018-09-29T00:00:00"/>
    <s v="Avg of 4 NM Projects"/>
    <x v="21"/>
    <n v="0"/>
  </r>
  <r>
    <n v="2018"/>
    <x v="0"/>
    <n v="29"/>
    <n v="1"/>
    <s v="OFF"/>
    <d v="2018-09-29T00:00:00"/>
    <s v="Avg of 4 NM Projects"/>
    <x v="22"/>
    <n v="0"/>
  </r>
  <r>
    <n v="2018"/>
    <x v="0"/>
    <n v="29"/>
    <n v="1"/>
    <s v="OFF"/>
    <d v="2018-09-29T00:00:00"/>
    <s v="Avg of 4 NM Projects"/>
    <x v="23"/>
    <n v="-0.13"/>
  </r>
  <r>
    <n v="2018"/>
    <x v="0"/>
    <n v="30"/>
    <n v="2"/>
    <s v="OFF"/>
    <d v="2018-09-30T00:00:00"/>
    <s v="Avg of 4 NM Projects"/>
    <x v="0"/>
    <n v="-0.13"/>
  </r>
  <r>
    <n v="2018"/>
    <x v="0"/>
    <n v="30"/>
    <n v="2"/>
    <s v="OFF"/>
    <d v="2018-09-30T00:00:00"/>
    <s v="Avg of 4 NM Projects"/>
    <x v="1"/>
    <n v="-0.13"/>
  </r>
  <r>
    <n v="2018"/>
    <x v="0"/>
    <n v="30"/>
    <n v="2"/>
    <s v="OFF"/>
    <d v="2018-09-30T00:00:00"/>
    <s v="Avg of 4 NM Projects"/>
    <x v="2"/>
    <n v="0"/>
  </r>
  <r>
    <n v="2018"/>
    <x v="0"/>
    <n v="30"/>
    <n v="2"/>
    <s v="OFF"/>
    <d v="2018-09-30T00:00:00"/>
    <s v="Avg of 4 NM Projects"/>
    <x v="3"/>
    <n v="-0.13"/>
  </r>
  <r>
    <n v="2018"/>
    <x v="0"/>
    <n v="30"/>
    <n v="2"/>
    <s v="OFF"/>
    <d v="2018-09-30T00:00:00"/>
    <s v="Avg of 4 NM Projects"/>
    <x v="4"/>
    <n v="-0.13"/>
  </r>
  <r>
    <n v="2018"/>
    <x v="0"/>
    <n v="30"/>
    <n v="2"/>
    <s v="OFF"/>
    <d v="2018-09-30T00:00:00"/>
    <s v="Avg of 4 NM Projects"/>
    <x v="5"/>
    <n v="-0.13"/>
  </r>
  <r>
    <n v="2018"/>
    <x v="0"/>
    <n v="30"/>
    <n v="2"/>
    <s v="OFF"/>
    <d v="2018-09-30T00:00:00"/>
    <s v="Avg of 4 NM Projects"/>
    <x v="6"/>
    <n v="-0.39"/>
  </r>
  <r>
    <n v="2018"/>
    <x v="0"/>
    <n v="30"/>
    <n v="2"/>
    <s v="ON"/>
    <d v="2018-09-30T00:00:00"/>
    <s v="Avg of 4 NM Projects"/>
    <x v="7"/>
    <n v="13.950000000000001"/>
  </r>
  <r>
    <n v="2018"/>
    <x v="0"/>
    <n v="30"/>
    <n v="2"/>
    <s v="ON"/>
    <d v="2018-09-30T00:00:00"/>
    <s v="Avg of 4 NM Projects"/>
    <x v="8"/>
    <n v="47.355000000000004"/>
  </r>
  <r>
    <n v="2018"/>
    <x v="0"/>
    <n v="30"/>
    <n v="2"/>
    <s v="ON"/>
    <d v="2018-09-30T00:00:00"/>
    <s v="Avg of 4 NM Projects"/>
    <x v="9"/>
    <n v="52.984999999999999"/>
  </r>
  <r>
    <n v="2018"/>
    <x v="0"/>
    <n v="30"/>
    <n v="2"/>
    <s v="ON"/>
    <d v="2018-09-30T00:00:00"/>
    <s v="Avg of 4 NM Projects"/>
    <x v="10"/>
    <n v="60.164999999999999"/>
  </r>
  <r>
    <n v="2018"/>
    <x v="0"/>
    <n v="30"/>
    <n v="2"/>
    <s v="ON"/>
    <d v="2018-09-30T00:00:00"/>
    <s v="Avg of 4 NM Projects"/>
    <x v="11"/>
    <n v="67.97"/>
  </r>
  <r>
    <n v="2018"/>
    <x v="0"/>
    <n v="30"/>
    <n v="2"/>
    <s v="ON"/>
    <d v="2018-09-30T00:00:00"/>
    <s v="Avg of 4 NM Projects"/>
    <x v="12"/>
    <n v="87.555000000000007"/>
  </r>
  <r>
    <n v="2018"/>
    <x v="0"/>
    <n v="30"/>
    <n v="2"/>
    <s v="ON"/>
    <d v="2018-09-30T00:00:00"/>
    <s v="Avg of 4 NM Projects"/>
    <x v="13"/>
    <n v="67.709999999999994"/>
  </r>
  <r>
    <n v="2018"/>
    <x v="0"/>
    <n v="30"/>
    <n v="2"/>
    <s v="ON"/>
    <d v="2018-09-30T00:00:00"/>
    <s v="Avg of 4 NM Projects"/>
    <x v="14"/>
    <n v="69.12"/>
  </r>
  <r>
    <n v="2018"/>
    <x v="0"/>
    <n v="30"/>
    <n v="2"/>
    <s v="ON"/>
    <d v="2018-09-30T00:00:00"/>
    <s v="Avg of 4 NM Projects"/>
    <x v="15"/>
    <n v="57.86"/>
  </r>
  <r>
    <n v="2018"/>
    <x v="0"/>
    <n v="30"/>
    <n v="2"/>
    <s v="ON"/>
    <d v="2018-09-30T00:00:00"/>
    <s v="Avg of 4 NM Projects"/>
    <x v="16"/>
    <n v="34.175000000000004"/>
  </r>
  <r>
    <n v="2018"/>
    <x v="0"/>
    <n v="30"/>
    <n v="2"/>
    <s v="ON"/>
    <d v="2018-09-30T00:00:00"/>
    <s v="Avg of 4 NM Projects"/>
    <x v="17"/>
    <n v="8.5749999999999993"/>
  </r>
  <r>
    <n v="2018"/>
    <x v="0"/>
    <n v="30"/>
    <n v="2"/>
    <s v="ON"/>
    <d v="2018-09-30T00:00:00"/>
    <s v="Avg of 4 NM Projects"/>
    <x v="18"/>
    <n v="0.13"/>
  </r>
  <r>
    <n v="2018"/>
    <x v="0"/>
    <n v="30"/>
    <n v="2"/>
    <s v="ON"/>
    <d v="2018-09-30T00:00:00"/>
    <s v="Avg of 4 NM Projects"/>
    <x v="19"/>
    <n v="-0.26"/>
  </r>
  <r>
    <n v="2018"/>
    <x v="0"/>
    <n v="30"/>
    <n v="2"/>
    <s v="ON"/>
    <d v="2018-09-30T00:00:00"/>
    <s v="Avg of 4 NM Projects"/>
    <x v="20"/>
    <n v="-0.13"/>
  </r>
  <r>
    <n v="2018"/>
    <x v="0"/>
    <n v="30"/>
    <n v="2"/>
    <s v="ON"/>
    <d v="2018-09-30T00:00:00"/>
    <s v="Avg of 4 NM Projects"/>
    <x v="21"/>
    <n v="0"/>
  </r>
  <r>
    <n v="2018"/>
    <x v="0"/>
    <n v="30"/>
    <n v="2"/>
    <s v="ON"/>
    <d v="2018-09-30T00:00:00"/>
    <s v="Avg of 4 NM Projects"/>
    <x v="22"/>
    <n v="0"/>
  </r>
  <r>
    <n v="2018"/>
    <x v="0"/>
    <n v="30"/>
    <n v="2"/>
    <s v="OFF"/>
    <d v="2018-09-30T00:00:00"/>
    <s v="Avg of 4 NM Projects"/>
    <x v="23"/>
    <n v="-0.13"/>
  </r>
  <r>
    <n v="2018"/>
    <x v="1"/>
    <n v="1"/>
    <n v="1"/>
    <s v="OFF"/>
    <d v="2018-10-01T00:00:00"/>
    <s v="Avg of 4 NM Projects"/>
    <x v="0"/>
    <n v="-0.26"/>
  </r>
  <r>
    <n v="2018"/>
    <x v="1"/>
    <n v="1"/>
    <n v="1"/>
    <s v="OFF"/>
    <d v="2018-10-01T00:00:00"/>
    <s v="Avg of 4 NM Projects"/>
    <x v="1"/>
    <n v="0"/>
  </r>
  <r>
    <n v="2018"/>
    <x v="1"/>
    <n v="1"/>
    <n v="1"/>
    <s v="OFF"/>
    <d v="2018-10-01T00:00:00"/>
    <s v="Avg of 4 NM Projects"/>
    <x v="2"/>
    <n v="0"/>
  </r>
  <r>
    <n v="2018"/>
    <x v="1"/>
    <n v="1"/>
    <n v="1"/>
    <s v="OFF"/>
    <d v="2018-10-01T00:00:00"/>
    <s v="Avg of 4 NM Projects"/>
    <x v="3"/>
    <n v="0"/>
  </r>
  <r>
    <n v="2018"/>
    <x v="1"/>
    <n v="1"/>
    <n v="1"/>
    <s v="OFF"/>
    <d v="2018-10-01T00:00:00"/>
    <s v="Avg of 4 NM Projects"/>
    <x v="4"/>
    <n v="-0.13"/>
  </r>
  <r>
    <n v="2018"/>
    <x v="1"/>
    <n v="1"/>
    <n v="1"/>
    <s v="OFF"/>
    <d v="2018-10-01T00:00:00"/>
    <s v="Avg of 4 NM Projects"/>
    <x v="5"/>
    <n v="-0.13"/>
  </r>
  <r>
    <n v="2018"/>
    <x v="1"/>
    <n v="1"/>
    <n v="1"/>
    <s v="OFF"/>
    <d v="2018-10-01T00:00:00"/>
    <s v="Avg of 4 NM Projects"/>
    <x v="6"/>
    <n v="-0.39"/>
  </r>
  <r>
    <n v="2018"/>
    <x v="1"/>
    <n v="1"/>
    <n v="1"/>
    <s v="OFF"/>
    <d v="2018-10-01T00:00:00"/>
    <s v="Avg of 4 NM Projects"/>
    <x v="7"/>
    <n v="8.9650000000000016"/>
  </r>
  <r>
    <n v="2018"/>
    <x v="1"/>
    <n v="1"/>
    <n v="1"/>
    <s v="OFF"/>
    <d v="2018-10-01T00:00:00"/>
    <s v="Avg of 4 NM Projects"/>
    <x v="8"/>
    <n v="33.03"/>
  </r>
  <r>
    <n v="2018"/>
    <x v="1"/>
    <n v="1"/>
    <n v="1"/>
    <s v="OFF"/>
    <d v="2018-10-01T00:00:00"/>
    <s v="Avg of 4 NM Projects"/>
    <x v="9"/>
    <n v="58.239999999999995"/>
  </r>
  <r>
    <n v="2018"/>
    <x v="1"/>
    <n v="1"/>
    <n v="1"/>
    <s v="OFF"/>
    <d v="2018-10-01T00:00:00"/>
    <s v="Avg of 4 NM Projects"/>
    <x v="10"/>
    <n v="77.31"/>
  </r>
  <r>
    <n v="2018"/>
    <x v="1"/>
    <n v="1"/>
    <n v="1"/>
    <s v="OFF"/>
    <d v="2018-10-01T00:00:00"/>
    <s v="Avg of 4 NM Projects"/>
    <x v="11"/>
    <n v="89.855000000000004"/>
  </r>
  <r>
    <n v="2018"/>
    <x v="1"/>
    <n v="1"/>
    <n v="1"/>
    <s v="OFF"/>
    <d v="2018-10-01T00:00:00"/>
    <s v="Avg of 4 NM Projects"/>
    <x v="12"/>
    <n v="92.42"/>
  </r>
  <r>
    <n v="2018"/>
    <x v="1"/>
    <n v="1"/>
    <n v="1"/>
    <s v="OFF"/>
    <d v="2018-10-01T00:00:00"/>
    <s v="Avg of 4 NM Projects"/>
    <x v="13"/>
    <n v="93.189999999999984"/>
  </r>
  <r>
    <n v="2018"/>
    <x v="1"/>
    <n v="1"/>
    <n v="1"/>
    <s v="OFF"/>
    <d v="2018-10-01T00:00:00"/>
    <s v="Avg of 4 NM Projects"/>
    <x v="14"/>
    <n v="82.694999999999993"/>
  </r>
  <r>
    <n v="2018"/>
    <x v="1"/>
    <n v="1"/>
    <n v="1"/>
    <s v="OFF"/>
    <d v="2018-10-01T00:00:00"/>
    <s v="Avg of 4 NM Projects"/>
    <x v="15"/>
    <n v="66.819999999999993"/>
  </r>
  <r>
    <n v="2018"/>
    <x v="1"/>
    <n v="1"/>
    <n v="1"/>
    <s v="OFF"/>
    <d v="2018-10-01T00:00:00"/>
    <s v="Avg of 4 NM Projects"/>
    <x v="16"/>
    <n v="43.394999999999996"/>
  </r>
  <r>
    <n v="2018"/>
    <x v="1"/>
    <n v="1"/>
    <n v="1"/>
    <s v="OFF"/>
    <d v="2018-10-01T00:00:00"/>
    <s v="Avg of 4 NM Projects"/>
    <x v="17"/>
    <n v="17.149999999999999"/>
  </r>
  <r>
    <n v="2018"/>
    <x v="1"/>
    <n v="1"/>
    <n v="1"/>
    <s v="OFF"/>
    <d v="2018-10-01T00:00:00"/>
    <s v="Avg of 4 NM Projects"/>
    <x v="18"/>
    <n v="0.64"/>
  </r>
  <r>
    <n v="2018"/>
    <x v="1"/>
    <n v="1"/>
    <n v="1"/>
    <s v="OFF"/>
    <d v="2018-10-01T00:00:00"/>
    <s v="Avg of 4 NM Projects"/>
    <x v="19"/>
    <n v="0"/>
  </r>
  <r>
    <n v="2018"/>
    <x v="1"/>
    <n v="1"/>
    <n v="1"/>
    <s v="OFF"/>
    <d v="2018-10-01T00:00:00"/>
    <s v="Avg of 4 NM Projects"/>
    <x v="20"/>
    <n v="-0.39"/>
  </r>
  <r>
    <n v="2018"/>
    <x v="1"/>
    <n v="1"/>
    <n v="1"/>
    <s v="OFF"/>
    <d v="2018-10-01T00:00:00"/>
    <s v="Avg of 4 NM Projects"/>
    <x v="21"/>
    <n v="0"/>
  </r>
  <r>
    <n v="2018"/>
    <x v="1"/>
    <n v="1"/>
    <n v="1"/>
    <s v="OFF"/>
    <d v="2018-10-01T00:00:00"/>
    <s v="Avg of 4 NM Projects"/>
    <x v="22"/>
    <n v="-0.13"/>
  </r>
  <r>
    <n v="2018"/>
    <x v="1"/>
    <n v="1"/>
    <n v="1"/>
    <s v="OFF"/>
    <d v="2018-10-01T00:00:00"/>
    <s v="Avg of 4 NM Projects"/>
    <x v="23"/>
    <n v="-0.13"/>
  </r>
  <r>
    <n v="2018"/>
    <x v="1"/>
    <n v="2"/>
    <n v="2"/>
    <s v="OFF"/>
    <d v="2018-10-02T00:00:00"/>
    <s v="Avg of 4 NM Projects"/>
    <x v="0"/>
    <n v="0"/>
  </r>
  <r>
    <n v="2018"/>
    <x v="1"/>
    <n v="2"/>
    <n v="2"/>
    <s v="OFF"/>
    <d v="2018-10-02T00:00:00"/>
    <s v="Avg of 4 NM Projects"/>
    <x v="1"/>
    <n v="0"/>
  </r>
  <r>
    <n v="2018"/>
    <x v="1"/>
    <n v="2"/>
    <n v="2"/>
    <s v="OFF"/>
    <d v="2018-10-02T00:00:00"/>
    <s v="Avg of 4 NM Projects"/>
    <x v="2"/>
    <n v="0"/>
  </r>
  <r>
    <n v="2018"/>
    <x v="1"/>
    <n v="2"/>
    <n v="2"/>
    <s v="OFF"/>
    <d v="2018-10-02T00:00:00"/>
    <s v="Avg of 4 NM Projects"/>
    <x v="3"/>
    <n v="-0.13"/>
  </r>
  <r>
    <n v="2018"/>
    <x v="1"/>
    <n v="2"/>
    <n v="2"/>
    <s v="OFF"/>
    <d v="2018-10-02T00:00:00"/>
    <s v="Avg of 4 NM Projects"/>
    <x v="4"/>
    <n v="0"/>
  </r>
  <r>
    <n v="2018"/>
    <x v="1"/>
    <n v="2"/>
    <n v="2"/>
    <s v="OFF"/>
    <d v="2018-10-02T00:00:00"/>
    <s v="Avg of 4 NM Projects"/>
    <x v="5"/>
    <n v="-0.13"/>
  </r>
  <r>
    <n v="2018"/>
    <x v="1"/>
    <n v="2"/>
    <n v="2"/>
    <s v="OFF"/>
    <d v="2018-10-02T00:00:00"/>
    <s v="Avg of 4 NM Projects"/>
    <x v="6"/>
    <n v="-0.65"/>
  </r>
  <r>
    <n v="2018"/>
    <x v="1"/>
    <n v="2"/>
    <n v="2"/>
    <s v="ON"/>
    <d v="2018-10-02T00:00:00"/>
    <s v="Avg of 4 NM Projects"/>
    <x v="7"/>
    <n v="7.55"/>
  </r>
  <r>
    <n v="2018"/>
    <x v="1"/>
    <n v="2"/>
    <n v="2"/>
    <s v="ON"/>
    <d v="2018-10-02T00:00:00"/>
    <s v="Avg of 4 NM Projects"/>
    <x v="8"/>
    <n v="30.204999999999998"/>
  </r>
  <r>
    <n v="2018"/>
    <x v="1"/>
    <n v="2"/>
    <n v="2"/>
    <s v="ON"/>
    <d v="2018-10-02T00:00:00"/>
    <s v="Avg of 4 NM Projects"/>
    <x v="9"/>
    <n v="52.48"/>
  </r>
  <r>
    <n v="2018"/>
    <x v="1"/>
    <n v="2"/>
    <n v="2"/>
    <s v="ON"/>
    <d v="2018-10-02T00:00:00"/>
    <s v="Avg of 4 NM Projects"/>
    <x v="10"/>
    <n v="65.795000000000002"/>
  </r>
  <r>
    <n v="2018"/>
    <x v="1"/>
    <n v="2"/>
    <n v="2"/>
    <s v="ON"/>
    <d v="2018-10-02T00:00:00"/>
    <s v="Avg of 4 NM Projects"/>
    <x v="11"/>
    <n v="74.37"/>
  </r>
  <r>
    <n v="2018"/>
    <x v="1"/>
    <n v="2"/>
    <n v="2"/>
    <s v="ON"/>
    <d v="2018-10-02T00:00:00"/>
    <s v="Avg of 4 NM Projects"/>
    <x v="12"/>
    <n v="75.14"/>
  </r>
  <r>
    <n v="2018"/>
    <x v="1"/>
    <n v="2"/>
    <n v="2"/>
    <s v="ON"/>
    <d v="2018-10-02T00:00:00"/>
    <s v="Avg of 4 NM Projects"/>
    <x v="13"/>
    <n v="71.685000000000002"/>
  </r>
  <r>
    <n v="2018"/>
    <x v="1"/>
    <n v="2"/>
    <n v="2"/>
    <s v="ON"/>
    <d v="2018-10-02T00:00:00"/>
    <s v="Avg of 4 NM Projects"/>
    <x v="14"/>
    <n v="64.259999999999991"/>
  </r>
  <r>
    <n v="2018"/>
    <x v="1"/>
    <n v="2"/>
    <n v="2"/>
    <s v="ON"/>
    <d v="2018-10-02T00:00:00"/>
    <s v="Avg of 4 NM Projects"/>
    <x v="15"/>
    <n v="50.685000000000002"/>
  </r>
  <r>
    <n v="2018"/>
    <x v="1"/>
    <n v="2"/>
    <n v="2"/>
    <s v="ON"/>
    <d v="2018-10-02T00:00:00"/>
    <s v="Avg of 4 NM Projects"/>
    <x v="16"/>
    <n v="33.67"/>
  </r>
  <r>
    <n v="2018"/>
    <x v="1"/>
    <n v="2"/>
    <n v="2"/>
    <s v="ON"/>
    <d v="2018-10-02T00:00:00"/>
    <s v="Avg of 4 NM Projects"/>
    <x v="17"/>
    <n v="11.27"/>
  </r>
  <r>
    <n v="2018"/>
    <x v="1"/>
    <n v="2"/>
    <n v="2"/>
    <s v="ON"/>
    <d v="2018-10-02T00:00:00"/>
    <s v="Avg of 4 NM Projects"/>
    <x v="18"/>
    <n v="0.38500000000000001"/>
  </r>
  <r>
    <n v="2018"/>
    <x v="1"/>
    <n v="2"/>
    <n v="2"/>
    <s v="ON"/>
    <d v="2018-10-02T00:00:00"/>
    <s v="Avg of 4 NM Projects"/>
    <x v="19"/>
    <n v="-0.13"/>
  </r>
  <r>
    <n v="2018"/>
    <x v="1"/>
    <n v="2"/>
    <n v="2"/>
    <s v="ON"/>
    <d v="2018-10-02T00:00:00"/>
    <s v="Avg of 4 NM Projects"/>
    <x v="20"/>
    <n v="-0.13"/>
  </r>
  <r>
    <n v="2018"/>
    <x v="1"/>
    <n v="2"/>
    <n v="2"/>
    <s v="ON"/>
    <d v="2018-10-02T00:00:00"/>
    <s v="Avg of 4 NM Projects"/>
    <x v="21"/>
    <n v="-0.13"/>
  </r>
  <r>
    <n v="2018"/>
    <x v="1"/>
    <n v="2"/>
    <n v="2"/>
    <s v="ON"/>
    <d v="2018-10-02T00:00:00"/>
    <s v="Avg of 4 NM Projects"/>
    <x v="22"/>
    <n v="0"/>
  </r>
  <r>
    <n v="2018"/>
    <x v="1"/>
    <n v="2"/>
    <n v="2"/>
    <s v="OFF"/>
    <d v="2018-10-02T00:00:00"/>
    <s v="Avg of 4 NM Projects"/>
    <x v="23"/>
    <n v="-0.26"/>
  </r>
  <r>
    <n v="2018"/>
    <x v="1"/>
    <n v="3"/>
    <n v="3"/>
    <s v="OFF"/>
    <d v="2018-10-03T00:00:00"/>
    <s v="Avg of 4 NM Projects"/>
    <x v="0"/>
    <n v="-0.26"/>
  </r>
  <r>
    <n v="2018"/>
    <x v="1"/>
    <n v="3"/>
    <n v="3"/>
    <s v="OFF"/>
    <d v="2018-10-03T00:00:00"/>
    <s v="Avg of 4 NM Projects"/>
    <x v="1"/>
    <n v="0"/>
  </r>
  <r>
    <n v="2018"/>
    <x v="1"/>
    <n v="3"/>
    <n v="3"/>
    <s v="OFF"/>
    <d v="2018-10-03T00:00:00"/>
    <s v="Avg of 4 NM Projects"/>
    <x v="2"/>
    <n v="0"/>
  </r>
  <r>
    <n v="2018"/>
    <x v="1"/>
    <n v="3"/>
    <n v="3"/>
    <s v="OFF"/>
    <d v="2018-10-03T00:00:00"/>
    <s v="Avg of 4 NM Projects"/>
    <x v="3"/>
    <n v="0"/>
  </r>
  <r>
    <n v="2018"/>
    <x v="1"/>
    <n v="3"/>
    <n v="3"/>
    <s v="OFF"/>
    <d v="2018-10-03T00:00:00"/>
    <s v="Avg of 4 NM Projects"/>
    <x v="4"/>
    <n v="0"/>
  </r>
  <r>
    <n v="2018"/>
    <x v="1"/>
    <n v="3"/>
    <n v="3"/>
    <s v="OFF"/>
    <d v="2018-10-03T00:00:00"/>
    <s v="Avg of 4 NM Projects"/>
    <x v="5"/>
    <n v="0"/>
  </r>
  <r>
    <n v="2018"/>
    <x v="1"/>
    <n v="3"/>
    <n v="3"/>
    <s v="OFF"/>
    <d v="2018-10-03T00:00:00"/>
    <s v="Avg of 4 NM Projects"/>
    <x v="6"/>
    <n v="-0.39"/>
  </r>
  <r>
    <n v="2018"/>
    <x v="1"/>
    <n v="3"/>
    <n v="3"/>
    <s v="ON"/>
    <d v="2018-10-03T00:00:00"/>
    <s v="Avg of 4 NM Projects"/>
    <x v="7"/>
    <n v="6.4050000000000002"/>
  </r>
  <r>
    <n v="2018"/>
    <x v="1"/>
    <n v="3"/>
    <n v="3"/>
    <s v="ON"/>
    <d v="2018-10-03T00:00:00"/>
    <s v="Avg of 4 NM Projects"/>
    <x v="8"/>
    <n v="31.484999999999996"/>
  </r>
  <r>
    <n v="2018"/>
    <x v="1"/>
    <n v="3"/>
    <n v="3"/>
    <s v="ON"/>
    <d v="2018-10-03T00:00:00"/>
    <s v="Avg of 4 NM Projects"/>
    <x v="9"/>
    <n v="57.094999999999999"/>
  </r>
  <r>
    <n v="2018"/>
    <x v="1"/>
    <n v="3"/>
    <n v="3"/>
    <s v="ON"/>
    <d v="2018-10-03T00:00:00"/>
    <s v="Avg of 4 NM Projects"/>
    <x v="10"/>
    <n v="74.240000000000009"/>
  </r>
  <r>
    <n v="2018"/>
    <x v="1"/>
    <n v="3"/>
    <n v="3"/>
    <s v="ON"/>
    <d v="2018-10-03T00:00:00"/>
    <s v="Avg of 4 NM Projects"/>
    <x v="11"/>
    <n v="83.84"/>
  </r>
  <r>
    <n v="2018"/>
    <x v="1"/>
    <n v="3"/>
    <n v="3"/>
    <s v="ON"/>
    <d v="2018-10-03T00:00:00"/>
    <s v="Avg of 4 NM Projects"/>
    <x v="12"/>
    <n v="90.37"/>
  </r>
  <r>
    <n v="2018"/>
    <x v="1"/>
    <n v="3"/>
    <n v="3"/>
    <s v="ON"/>
    <d v="2018-10-03T00:00:00"/>
    <s v="Avg of 4 NM Projects"/>
    <x v="13"/>
    <n v="87.300000000000011"/>
  </r>
  <r>
    <n v="2018"/>
    <x v="1"/>
    <n v="3"/>
    <n v="3"/>
    <s v="ON"/>
    <d v="2018-10-03T00:00:00"/>
    <s v="Avg of 4 NM Projects"/>
    <x v="14"/>
    <n v="75.265000000000001"/>
  </r>
  <r>
    <n v="2018"/>
    <x v="1"/>
    <n v="3"/>
    <n v="3"/>
    <s v="ON"/>
    <d v="2018-10-03T00:00:00"/>
    <s v="Avg of 4 NM Projects"/>
    <x v="15"/>
    <n v="57.6"/>
  </r>
  <r>
    <n v="2018"/>
    <x v="1"/>
    <n v="3"/>
    <n v="3"/>
    <s v="ON"/>
    <d v="2018-10-03T00:00:00"/>
    <s v="Avg of 4 NM Projects"/>
    <x v="16"/>
    <n v="34.18"/>
  </r>
  <r>
    <n v="2018"/>
    <x v="1"/>
    <n v="3"/>
    <n v="3"/>
    <s v="ON"/>
    <d v="2018-10-03T00:00:00"/>
    <s v="Avg of 4 NM Projects"/>
    <x v="17"/>
    <n v="11.524999999999999"/>
  </r>
  <r>
    <n v="2018"/>
    <x v="1"/>
    <n v="3"/>
    <n v="3"/>
    <s v="ON"/>
    <d v="2018-10-03T00:00:00"/>
    <s v="Avg of 4 NM Projects"/>
    <x v="18"/>
    <n v="0.26"/>
  </r>
  <r>
    <n v="2018"/>
    <x v="1"/>
    <n v="3"/>
    <n v="3"/>
    <s v="ON"/>
    <d v="2018-10-03T00:00:00"/>
    <s v="Avg of 4 NM Projects"/>
    <x v="19"/>
    <n v="-0.26"/>
  </r>
  <r>
    <n v="2018"/>
    <x v="1"/>
    <n v="3"/>
    <n v="3"/>
    <s v="ON"/>
    <d v="2018-10-03T00:00:00"/>
    <s v="Avg of 4 NM Projects"/>
    <x v="20"/>
    <n v="-0.13"/>
  </r>
  <r>
    <n v="2018"/>
    <x v="1"/>
    <n v="3"/>
    <n v="3"/>
    <s v="ON"/>
    <d v="2018-10-03T00:00:00"/>
    <s v="Avg of 4 NM Projects"/>
    <x v="21"/>
    <n v="0"/>
  </r>
  <r>
    <n v="2018"/>
    <x v="1"/>
    <n v="3"/>
    <n v="3"/>
    <s v="ON"/>
    <d v="2018-10-03T00:00:00"/>
    <s v="Avg of 4 NM Projects"/>
    <x v="22"/>
    <n v="0"/>
  </r>
  <r>
    <n v="2018"/>
    <x v="1"/>
    <n v="3"/>
    <n v="3"/>
    <s v="OFF"/>
    <d v="2018-10-03T00:00:00"/>
    <s v="Avg of 4 NM Projects"/>
    <x v="23"/>
    <n v="-0.13"/>
  </r>
  <r>
    <n v="2018"/>
    <x v="1"/>
    <n v="4"/>
    <n v="4"/>
    <s v="OFF"/>
    <d v="2018-10-04T00:00:00"/>
    <s v="Avg of 4 NM Projects"/>
    <x v="0"/>
    <n v="0"/>
  </r>
  <r>
    <n v="2018"/>
    <x v="1"/>
    <n v="4"/>
    <n v="4"/>
    <s v="OFF"/>
    <d v="2018-10-04T00:00:00"/>
    <s v="Avg of 4 NM Projects"/>
    <x v="1"/>
    <n v="-0.13"/>
  </r>
  <r>
    <n v="2018"/>
    <x v="1"/>
    <n v="4"/>
    <n v="4"/>
    <s v="OFF"/>
    <d v="2018-10-04T00:00:00"/>
    <s v="Avg of 4 NM Projects"/>
    <x v="2"/>
    <n v="-0.13"/>
  </r>
  <r>
    <n v="2018"/>
    <x v="1"/>
    <n v="4"/>
    <n v="4"/>
    <s v="OFF"/>
    <d v="2018-10-04T00:00:00"/>
    <s v="Avg of 4 NM Projects"/>
    <x v="3"/>
    <n v="0"/>
  </r>
  <r>
    <n v="2018"/>
    <x v="1"/>
    <n v="4"/>
    <n v="4"/>
    <s v="OFF"/>
    <d v="2018-10-04T00:00:00"/>
    <s v="Avg of 4 NM Projects"/>
    <x v="4"/>
    <n v="0"/>
  </r>
  <r>
    <n v="2018"/>
    <x v="1"/>
    <n v="4"/>
    <n v="4"/>
    <s v="OFF"/>
    <d v="2018-10-04T00:00:00"/>
    <s v="Avg of 4 NM Projects"/>
    <x v="5"/>
    <n v="0"/>
  </r>
  <r>
    <n v="2018"/>
    <x v="1"/>
    <n v="4"/>
    <n v="4"/>
    <s v="OFF"/>
    <d v="2018-10-04T00:00:00"/>
    <s v="Avg of 4 NM Projects"/>
    <x v="6"/>
    <n v="-0.65"/>
  </r>
  <r>
    <n v="2018"/>
    <x v="1"/>
    <n v="4"/>
    <n v="4"/>
    <s v="ON"/>
    <d v="2018-10-04T00:00:00"/>
    <s v="Avg of 4 NM Projects"/>
    <x v="7"/>
    <n v="8.58"/>
  </r>
  <r>
    <n v="2018"/>
    <x v="1"/>
    <n v="4"/>
    <n v="4"/>
    <s v="ON"/>
    <d v="2018-10-04T00:00:00"/>
    <s v="Avg of 4 NM Projects"/>
    <x v="8"/>
    <n v="22.909999999999997"/>
  </r>
  <r>
    <n v="2018"/>
    <x v="1"/>
    <n v="4"/>
    <n v="4"/>
    <s v="ON"/>
    <d v="2018-10-04T00:00:00"/>
    <s v="Avg of 4 NM Projects"/>
    <x v="9"/>
    <n v="43.645000000000003"/>
  </r>
  <r>
    <n v="2018"/>
    <x v="1"/>
    <n v="4"/>
    <n v="4"/>
    <s v="ON"/>
    <d v="2018-10-04T00:00:00"/>
    <s v="Avg of 4 NM Projects"/>
    <x v="10"/>
    <n v="52.354999999999997"/>
  </r>
  <r>
    <n v="2018"/>
    <x v="1"/>
    <n v="4"/>
    <n v="4"/>
    <s v="ON"/>
    <d v="2018-10-04T00:00:00"/>
    <s v="Avg of 4 NM Projects"/>
    <x v="11"/>
    <n v="56.835000000000008"/>
  </r>
  <r>
    <n v="2018"/>
    <x v="1"/>
    <n v="4"/>
    <n v="4"/>
    <s v="ON"/>
    <d v="2018-10-04T00:00:00"/>
    <s v="Avg of 4 NM Projects"/>
    <x v="12"/>
    <n v="86.015000000000001"/>
  </r>
  <r>
    <n v="2018"/>
    <x v="1"/>
    <n v="4"/>
    <n v="4"/>
    <s v="ON"/>
    <d v="2018-10-04T00:00:00"/>
    <s v="Avg of 4 NM Projects"/>
    <x v="13"/>
    <n v="71.424999999999997"/>
  </r>
  <r>
    <n v="2018"/>
    <x v="1"/>
    <n v="4"/>
    <n v="4"/>
    <s v="ON"/>
    <d v="2018-10-04T00:00:00"/>
    <s v="Avg of 4 NM Projects"/>
    <x v="14"/>
    <n v="48.634999999999998"/>
  </r>
  <r>
    <n v="2018"/>
    <x v="1"/>
    <n v="4"/>
    <n v="4"/>
    <s v="ON"/>
    <d v="2018-10-04T00:00:00"/>
    <s v="Avg of 4 NM Projects"/>
    <x v="15"/>
    <n v="38.655000000000001"/>
  </r>
  <r>
    <n v="2018"/>
    <x v="1"/>
    <n v="4"/>
    <n v="4"/>
    <s v="ON"/>
    <d v="2018-10-04T00:00:00"/>
    <s v="Avg of 4 NM Projects"/>
    <x v="16"/>
    <n v="19.839999999999996"/>
  </r>
  <r>
    <n v="2018"/>
    <x v="1"/>
    <n v="4"/>
    <n v="4"/>
    <s v="ON"/>
    <d v="2018-10-04T00:00:00"/>
    <s v="Avg of 4 NM Projects"/>
    <x v="17"/>
    <n v="5.2450000000000001"/>
  </r>
  <r>
    <n v="2018"/>
    <x v="1"/>
    <n v="4"/>
    <n v="4"/>
    <s v="ON"/>
    <d v="2018-10-04T00:00:00"/>
    <s v="Avg of 4 NM Projects"/>
    <x v="18"/>
    <n v="0"/>
  </r>
  <r>
    <n v="2018"/>
    <x v="1"/>
    <n v="4"/>
    <n v="4"/>
    <s v="ON"/>
    <d v="2018-10-04T00:00:00"/>
    <s v="Avg of 4 NM Projects"/>
    <x v="19"/>
    <n v="0"/>
  </r>
  <r>
    <n v="2018"/>
    <x v="1"/>
    <n v="4"/>
    <n v="4"/>
    <s v="ON"/>
    <d v="2018-10-04T00:00:00"/>
    <s v="Avg of 4 NM Projects"/>
    <x v="20"/>
    <n v="0"/>
  </r>
  <r>
    <n v="2018"/>
    <x v="1"/>
    <n v="4"/>
    <n v="4"/>
    <s v="ON"/>
    <d v="2018-10-04T00:00:00"/>
    <s v="Avg of 4 NM Projects"/>
    <x v="21"/>
    <n v="0"/>
  </r>
  <r>
    <n v="2018"/>
    <x v="1"/>
    <n v="4"/>
    <n v="4"/>
    <s v="ON"/>
    <d v="2018-10-04T00:00:00"/>
    <s v="Avg of 4 NM Projects"/>
    <x v="22"/>
    <n v="-0.13"/>
  </r>
  <r>
    <n v="2018"/>
    <x v="1"/>
    <n v="4"/>
    <n v="4"/>
    <s v="OFF"/>
    <d v="2018-10-04T00:00:00"/>
    <s v="Avg of 4 NM Projects"/>
    <x v="23"/>
    <n v="-0.26"/>
  </r>
  <r>
    <n v="2018"/>
    <x v="1"/>
    <n v="5"/>
    <n v="5"/>
    <s v="OFF"/>
    <d v="2018-10-05T00:00:00"/>
    <s v="Avg of 4 NM Projects"/>
    <x v="0"/>
    <n v="-0.13"/>
  </r>
  <r>
    <n v="2018"/>
    <x v="1"/>
    <n v="5"/>
    <n v="5"/>
    <s v="OFF"/>
    <d v="2018-10-05T00:00:00"/>
    <s v="Avg of 4 NM Projects"/>
    <x v="1"/>
    <n v="0"/>
  </r>
  <r>
    <n v="2018"/>
    <x v="1"/>
    <n v="5"/>
    <n v="5"/>
    <s v="OFF"/>
    <d v="2018-10-05T00:00:00"/>
    <s v="Avg of 4 NM Projects"/>
    <x v="2"/>
    <n v="-0.26"/>
  </r>
  <r>
    <n v="2018"/>
    <x v="1"/>
    <n v="5"/>
    <n v="5"/>
    <s v="OFF"/>
    <d v="2018-10-05T00:00:00"/>
    <s v="Avg of 4 NM Projects"/>
    <x v="3"/>
    <n v="-0.13"/>
  </r>
  <r>
    <n v="2018"/>
    <x v="1"/>
    <n v="5"/>
    <n v="5"/>
    <s v="OFF"/>
    <d v="2018-10-05T00:00:00"/>
    <s v="Avg of 4 NM Projects"/>
    <x v="4"/>
    <n v="0"/>
  </r>
  <r>
    <n v="2018"/>
    <x v="1"/>
    <n v="5"/>
    <n v="5"/>
    <s v="OFF"/>
    <d v="2018-10-05T00:00:00"/>
    <s v="Avg of 4 NM Projects"/>
    <x v="5"/>
    <n v="-0.13"/>
  </r>
  <r>
    <n v="2018"/>
    <x v="1"/>
    <n v="5"/>
    <n v="5"/>
    <s v="OFF"/>
    <d v="2018-10-05T00:00:00"/>
    <s v="Avg of 4 NM Projects"/>
    <x v="6"/>
    <n v="-0.26"/>
  </r>
  <r>
    <n v="2018"/>
    <x v="1"/>
    <n v="5"/>
    <n v="5"/>
    <s v="ON"/>
    <d v="2018-10-05T00:00:00"/>
    <s v="Avg of 4 NM Projects"/>
    <x v="7"/>
    <n v="15.110000000000001"/>
  </r>
  <r>
    <n v="2018"/>
    <x v="1"/>
    <n v="5"/>
    <n v="5"/>
    <s v="ON"/>
    <d v="2018-10-05T00:00:00"/>
    <s v="Avg of 4 NM Projects"/>
    <x v="8"/>
    <n v="52.349999999999994"/>
  </r>
  <r>
    <n v="2018"/>
    <x v="1"/>
    <n v="5"/>
    <n v="5"/>
    <s v="ON"/>
    <d v="2018-10-05T00:00:00"/>
    <s v="Avg of 4 NM Projects"/>
    <x v="9"/>
    <n v="79.995000000000005"/>
  </r>
  <r>
    <n v="2018"/>
    <x v="1"/>
    <n v="5"/>
    <n v="5"/>
    <s v="ON"/>
    <d v="2018-10-05T00:00:00"/>
    <s v="Avg of 4 NM Projects"/>
    <x v="10"/>
    <n v="95.61"/>
  </r>
  <r>
    <n v="2018"/>
    <x v="1"/>
    <n v="5"/>
    <n v="5"/>
    <s v="ON"/>
    <d v="2018-10-05T00:00:00"/>
    <s v="Avg of 4 NM Projects"/>
    <x v="11"/>
    <n v="117.38"/>
  </r>
  <r>
    <n v="2018"/>
    <x v="1"/>
    <n v="5"/>
    <n v="5"/>
    <s v="ON"/>
    <d v="2018-10-05T00:00:00"/>
    <s v="Avg of 4 NM Projects"/>
    <x v="12"/>
    <n v="119.42"/>
  </r>
  <r>
    <n v="2018"/>
    <x v="1"/>
    <n v="5"/>
    <n v="5"/>
    <s v="ON"/>
    <d v="2018-10-05T00:00:00"/>
    <s v="Avg of 4 NM Projects"/>
    <x v="13"/>
    <n v="118.145"/>
  </r>
  <r>
    <n v="2018"/>
    <x v="1"/>
    <n v="5"/>
    <n v="5"/>
    <s v="ON"/>
    <d v="2018-10-05T00:00:00"/>
    <s v="Avg of 4 NM Projects"/>
    <x v="14"/>
    <n v="102.785"/>
  </r>
  <r>
    <n v="2018"/>
    <x v="1"/>
    <n v="5"/>
    <n v="5"/>
    <s v="ON"/>
    <d v="2018-10-05T00:00:00"/>
    <s v="Avg of 4 NM Projects"/>
    <x v="15"/>
    <n v="84.224999999999994"/>
  </r>
  <r>
    <n v="2018"/>
    <x v="1"/>
    <n v="5"/>
    <n v="5"/>
    <s v="ON"/>
    <d v="2018-10-05T00:00:00"/>
    <s v="Avg of 4 NM Projects"/>
    <x v="16"/>
    <n v="54.145000000000003"/>
  </r>
  <r>
    <n v="2018"/>
    <x v="1"/>
    <n v="5"/>
    <n v="5"/>
    <s v="ON"/>
    <d v="2018-10-05T00:00:00"/>
    <s v="Avg of 4 NM Projects"/>
    <x v="17"/>
    <n v="13.695"/>
  </r>
  <r>
    <n v="2018"/>
    <x v="1"/>
    <n v="5"/>
    <n v="5"/>
    <s v="ON"/>
    <d v="2018-10-05T00:00:00"/>
    <s v="Avg of 4 NM Projects"/>
    <x v="18"/>
    <n v="-0.13"/>
  </r>
  <r>
    <n v="2018"/>
    <x v="1"/>
    <n v="5"/>
    <n v="5"/>
    <s v="ON"/>
    <d v="2018-10-05T00:00:00"/>
    <s v="Avg of 4 NM Projects"/>
    <x v="19"/>
    <n v="-0.13"/>
  </r>
  <r>
    <n v="2018"/>
    <x v="1"/>
    <n v="5"/>
    <n v="5"/>
    <s v="ON"/>
    <d v="2018-10-05T00:00:00"/>
    <s v="Avg of 4 NM Projects"/>
    <x v="20"/>
    <n v="0"/>
  </r>
  <r>
    <n v="2018"/>
    <x v="1"/>
    <n v="5"/>
    <n v="5"/>
    <s v="ON"/>
    <d v="2018-10-05T00:00:00"/>
    <s v="Avg of 4 NM Projects"/>
    <x v="21"/>
    <n v="0"/>
  </r>
  <r>
    <n v="2018"/>
    <x v="1"/>
    <n v="5"/>
    <n v="5"/>
    <s v="ON"/>
    <d v="2018-10-05T00:00:00"/>
    <s v="Avg of 4 NM Projects"/>
    <x v="22"/>
    <n v="-0.13"/>
  </r>
  <r>
    <n v="2018"/>
    <x v="1"/>
    <n v="5"/>
    <n v="5"/>
    <s v="OFF"/>
    <d v="2018-10-05T00:00:00"/>
    <s v="Avg of 4 NM Projects"/>
    <x v="23"/>
    <n v="-0.26"/>
  </r>
  <r>
    <n v="2018"/>
    <x v="1"/>
    <n v="6"/>
    <n v="6"/>
    <s v="OFF"/>
    <d v="2018-10-06T00:00:00"/>
    <s v="Avg of 4 NM Projects"/>
    <x v="0"/>
    <n v="0"/>
  </r>
  <r>
    <n v="2018"/>
    <x v="1"/>
    <n v="6"/>
    <n v="6"/>
    <s v="OFF"/>
    <d v="2018-10-06T00:00:00"/>
    <s v="Avg of 4 NM Projects"/>
    <x v="1"/>
    <n v="0"/>
  </r>
  <r>
    <n v="2018"/>
    <x v="1"/>
    <n v="6"/>
    <n v="6"/>
    <s v="OFF"/>
    <d v="2018-10-06T00:00:00"/>
    <s v="Avg of 4 NM Projects"/>
    <x v="2"/>
    <n v="-0.13"/>
  </r>
  <r>
    <n v="2018"/>
    <x v="1"/>
    <n v="6"/>
    <n v="6"/>
    <s v="OFF"/>
    <d v="2018-10-06T00:00:00"/>
    <s v="Avg of 4 NM Projects"/>
    <x v="3"/>
    <n v="0"/>
  </r>
  <r>
    <n v="2018"/>
    <x v="1"/>
    <n v="6"/>
    <n v="6"/>
    <s v="OFF"/>
    <d v="2018-10-06T00:00:00"/>
    <s v="Avg of 4 NM Projects"/>
    <x v="4"/>
    <n v="-0.13"/>
  </r>
  <r>
    <n v="2018"/>
    <x v="1"/>
    <n v="6"/>
    <n v="6"/>
    <s v="OFF"/>
    <d v="2018-10-06T00:00:00"/>
    <s v="Avg of 4 NM Projects"/>
    <x v="5"/>
    <n v="0"/>
  </r>
  <r>
    <n v="2018"/>
    <x v="1"/>
    <n v="6"/>
    <n v="6"/>
    <s v="OFF"/>
    <d v="2018-10-06T00:00:00"/>
    <s v="Avg of 4 NM Projects"/>
    <x v="6"/>
    <n v="-0.52"/>
  </r>
  <r>
    <n v="2018"/>
    <x v="1"/>
    <n v="6"/>
    <n v="6"/>
    <s v="ON"/>
    <d v="2018-10-06T00:00:00"/>
    <s v="Avg of 4 NM Projects"/>
    <x v="7"/>
    <n v="1.7950000000000002"/>
  </r>
  <r>
    <n v="2018"/>
    <x v="1"/>
    <n v="6"/>
    <n v="6"/>
    <s v="ON"/>
    <d v="2018-10-06T00:00:00"/>
    <s v="Avg of 4 NM Projects"/>
    <x v="8"/>
    <n v="14.080000000000002"/>
  </r>
  <r>
    <n v="2018"/>
    <x v="1"/>
    <n v="6"/>
    <n v="6"/>
    <s v="ON"/>
    <d v="2018-10-06T00:00:00"/>
    <s v="Avg of 4 NM Projects"/>
    <x v="9"/>
    <n v="35.839999999999996"/>
  </r>
  <r>
    <n v="2018"/>
    <x v="1"/>
    <n v="6"/>
    <n v="6"/>
    <s v="ON"/>
    <d v="2018-10-06T00:00:00"/>
    <s v="Avg of 4 NM Projects"/>
    <x v="10"/>
    <n v="45.83"/>
  </r>
  <r>
    <n v="2018"/>
    <x v="1"/>
    <n v="6"/>
    <n v="6"/>
    <s v="ON"/>
    <d v="2018-10-06T00:00:00"/>
    <s v="Avg of 4 NM Projects"/>
    <x v="11"/>
    <n v="54.28"/>
  </r>
  <r>
    <n v="2018"/>
    <x v="1"/>
    <n v="6"/>
    <n v="6"/>
    <s v="ON"/>
    <d v="2018-10-06T00:00:00"/>
    <s v="Avg of 4 NM Projects"/>
    <x v="12"/>
    <n v="50.31"/>
  </r>
  <r>
    <n v="2018"/>
    <x v="1"/>
    <n v="6"/>
    <n v="6"/>
    <s v="ON"/>
    <d v="2018-10-06T00:00:00"/>
    <s v="Avg of 4 NM Projects"/>
    <x v="13"/>
    <n v="51.199999999999996"/>
  </r>
  <r>
    <n v="2018"/>
    <x v="1"/>
    <n v="6"/>
    <n v="6"/>
    <s v="ON"/>
    <d v="2018-10-06T00:00:00"/>
    <s v="Avg of 4 NM Projects"/>
    <x v="14"/>
    <n v="46.85"/>
  </r>
  <r>
    <n v="2018"/>
    <x v="1"/>
    <n v="6"/>
    <n v="6"/>
    <s v="ON"/>
    <d v="2018-10-06T00:00:00"/>
    <s v="Avg of 4 NM Projects"/>
    <x v="15"/>
    <n v="42.24"/>
  </r>
  <r>
    <n v="2018"/>
    <x v="1"/>
    <n v="6"/>
    <n v="6"/>
    <s v="ON"/>
    <d v="2018-10-06T00:00:00"/>
    <s v="Avg of 4 NM Projects"/>
    <x v="16"/>
    <n v="23.549999999999997"/>
  </r>
  <r>
    <n v="2018"/>
    <x v="1"/>
    <n v="6"/>
    <n v="6"/>
    <s v="ON"/>
    <d v="2018-10-06T00:00:00"/>
    <s v="Avg of 4 NM Projects"/>
    <x v="17"/>
    <n v="8.7149999999999999"/>
  </r>
  <r>
    <n v="2018"/>
    <x v="1"/>
    <n v="6"/>
    <n v="6"/>
    <s v="ON"/>
    <d v="2018-10-06T00:00:00"/>
    <s v="Avg of 4 NM Projects"/>
    <x v="18"/>
    <n v="-0.26"/>
  </r>
  <r>
    <n v="2018"/>
    <x v="1"/>
    <n v="6"/>
    <n v="6"/>
    <s v="ON"/>
    <d v="2018-10-06T00:00:00"/>
    <s v="Avg of 4 NM Projects"/>
    <x v="19"/>
    <n v="0"/>
  </r>
  <r>
    <n v="2018"/>
    <x v="1"/>
    <n v="6"/>
    <n v="6"/>
    <s v="ON"/>
    <d v="2018-10-06T00:00:00"/>
    <s v="Avg of 4 NM Projects"/>
    <x v="20"/>
    <n v="-0.13"/>
  </r>
  <r>
    <n v="2018"/>
    <x v="1"/>
    <n v="6"/>
    <n v="6"/>
    <s v="ON"/>
    <d v="2018-10-06T00:00:00"/>
    <s v="Avg of 4 NM Projects"/>
    <x v="21"/>
    <n v="-0.13"/>
  </r>
  <r>
    <n v="2018"/>
    <x v="1"/>
    <n v="6"/>
    <n v="6"/>
    <s v="ON"/>
    <d v="2018-10-06T00:00:00"/>
    <s v="Avg of 4 NM Projects"/>
    <x v="22"/>
    <n v="-0.26"/>
  </r>
  <r>
    <n v="2018"/>
    <x v="1"/>
    <n v="6"/>
    <n v="6"/>
    <s v="OFF"/>
    <d v="2018-10-06T00:00:00"/>
    <s v="Avg of 4 NM Projects"/>
    <x v="23"/>
    <n v="0"/>
  </r>
  <r>
    <n v="2018"/>
    <x v="1"/>
    <n v="7"/>
    <n v="7"/>
    <s v="OFF"/>
    <d v="2018-10-07T00:00:00"/>
    <s v="Avg of 4 NM Projects"/>
    <x v="0"/>
    <n v="-0.13"/>
  </r>
  <r>
    <n v="2018"/>
    <x v="1"/>
    <n v="7"/>
    <n v="7"/>
    <s v="OFF"/>
    <d v="2018-10-07T00:00:00"/>
    <s v="Avg of 4 NM Projects"/>
    <x v="1"/>
    <n v="0"/>
  </r>
  <r>
    <n v="2018"/>
    <x v="1"/>
    <n v="7"/>
    <n v="7"/>
    <s v="OFF"/>
    <d v="2018-10-07T00:00:00"/>
    <s v="Avg of 4 NM Projects"/>
    <x v="2"/>
    <n v="0"/>
  </r>
  <r>
    <n v="2018"/>
    <x v="1"/>
    <n v="7"/>
    <n v="7"/>
    <s v="OFF"/>
    <d v="2018-10-07T00:00:00"/>
    <s v="Avg of 4 NM Projects"/>
    <x v="3"/>
    <n v="-0.13"/>
  </r>
  <r>
    <n v="2018"/>
    <x v="1"/>
    <n v="7"/>
    <n v="7"/>
    <s v="OFF"/>
    <d v="2018-10-07T00:00:00"/>
    <s v="Avg of 4 NM Projects"/>
    <x v="4"/>
    <n v="0"/>
  </r>
  <r>
    <n v="2018"/>
    <x v="1"/>
    <n v="7"/>
    <n v="7"/>
    <s v="OFF"/>
    <d v="2018-10-07T00:00:00"/>
    <s v="Avg of 4 NM Projects"/>
    <x v="5"/>
    <n v="0"/>
  </r>
  <r>
    <n v="2018"/>
    <x v="1"/>
    <n v="7"/>
    <n v="7"/>
    <s v="OFF"/>
    <d v="2018-10-07T00:00:00"/>
    <s v="Avg of 4 NM Projects"/>
    <x v="6"/>
    <n v="-0.26"/>
  </r>
  <r>
    <n v="2018"/>
    <x v="1"/>
    <n v="7"/>
    <n v="7"/>
    <s v="OFF"/>
    <d v="2018-10-07T00:00:00"/>
    <s v="Avg of 4 NM Projects"/>
    <x v="7"/>
    <n v="0.89500000000000002"/>
  </r>
  <r>
    <n v="2018"/>
    <x v="1"/>
    <n v="7"/>
    <n v="7"/>
    <s v="OFF"/>
    <d v="2018-10-07T00:00:00"/>
    <s v="Avg of 4 NM Projects"/>
    <x v="8"/>
    <n v="12.93"/>
  </r>
  <r>
    <n v="2018"/>
    <x v="1"/>
    <n v="7"/>
    <n v="7"/>
    <s v="OFF"/>
    <d v="2018-10-07T00:00:00"/>
    <s v="Avg of 4 NM Projects"/>
    <x v="9"/>
    <n v="29.695"/>
  </r>
  <r>
    <n v="2018"/>
    <x v="1"/>
    <n v="7"/>
    <n v="7"/>
    <s v="OFF"/>
    <d v="2018-10-07T00:00:00"/>
    <s v="Avg of 4 NM Projects"/>
    <x v="10"/>
    <n v="39.56"/>
  </r>
  <r>
    <n v="2018"/>
    <x v="1"/>
    <n v="7"/>
    <n v="7"/>
    <s v="OFF"/>
    <d v="2018-10-07T00:00:00"/>
    <s v="Avg of 4 NM Projects"/>
    <x v="11"/>
    <n v="37.754999999999995"/>
  </r>
  <r>
    <n v="2018"/>
    <x v="1"/>
    <n v="7"/>
    <n v="7"/>
    <s v="OFF"/>
    <d v="2018-10-07T00:00:00"/>
    <s v="Avg of 4 NM Projects"/>
    <x v="12"/>
    <n v="23.04"/>
  </r>
  <r>
    <n v="2018"/>
    <x v="1"/>
    <n v="7"/>
    <n v="7"/>
    <s v="OFF"/>
    <d v="2018-10-07T00:00:00"/>
    <s v="Avg of 4 NM Projects"/>
    <x v="13"/>
    <n v="16.254999999999999"/>
  </r>
  <r>
    <n v="2018"/>
    <x v="1"/>
    <n v="7"/>
    <n v="7"/>
    <s v="OFF"/>
    <d v="2018-10-07T00:00:00"/>
    <s v="Avg of 4 NM Projects"/>
    <x v="14"/>
    <n v="23.804999999999996"/>
  </r>
  <r>
    <n v="2018"/>
    <x v="1"/>
    <n v="7"/>
    <n v="7"/>
    <s v="OFF"/>
    <d v="2018-10-07T00:00:00"/>
    <s v="Avg of 4 NM Projects"/>
    <x v="15"/>
    <n v="22.4"/>
  </r>
  <r>
    <n v="2018"/>
    <x v="1"/>
    <n v="7"/>
    <n v="7"/>
    <s v="OFF"/>
    <d v="2018-10-07T00:00:00"/>
    <s v="Avg of 4 NM Projects"/>
    <x v="16"/>
    <n v="18.559999999999999"/>
  </r>
  <r>
    <n v="2018"/>
    <x v="1"/>
    <n v="7"/>
    <n v="7"/>
    <s v="OFF"/>
    <d v="2018-10-07T00:00:00"/>
    <s v="Avg of 4 NM Projects"/>
    <x v="17"/>
    <n v="2.1749999999999998"/>
  </r>
  <r>
    <n v="2018"/>
    <x v="1"/>
    <n v="7"/>
    <n v="7"/>
    <s v="OFF"/>
    <d v="2018-10-07T00:00:00"/>
    <s v="Avg of 4 NM Projects"/>
    <x v="18"/>
    <n v="0"/>
  </r>
  <r>
    <n v="2018"/>
    <x v="1"/>
    <n v="7"/>
    <n v="7"/>
    <s v="OFF"/>
    <d v="2018-10-07T00:00:00"/>
    <s v="Avg of 4 NM Projects"/>
    <x v="19"/>
    <n v="0"/>
  </r>
  <r>
    <n v="2018"/>
    <x v="1"/>
    <n v="7"/>
    <n v="7"/>
    <s v="OFF"/>
    <d v="2018-10-07T00:00:00"/>
    <s v="Avg of 4 NM Projects"/>
    <x v="20"/>
    <n v="0"/>
  </r>
  <r>
    <n v="2018"/>
    <x v="1"/>
    <n v="7"/>
    <n v="7"/>
    <s v="OFF"/>
    <d v="2018-10-07T00:00:00"/>
    <s v="Avg of 4 NM Projects"/>
    <x v="21"/>
    <n v="0"/>
  </r>
  <r>
    <n v="2018"/>
    <x v="1"/>
    <n v="7"/>
    <n v="7"/>
    <s v="OFF"/>
    <d v="2018-10-07T00:00:00"/>
    <s v="Avg of 4 NM Projects"/>
    <x v="22"/>
    <n v="0"/>
  </r>
  <r>
    <n v="2018"/>
    <x v="1"/>
    <n v="7"/>
    <n v="7"/>
    <s v="OFF"/>
    <d v="2018-10-07T00:00:00"/>
    <s v="Avg of 4 NM Projects"/>
    <x v="23"/>
    <n v="-0.26"/>
  </r>
  <r>
    <n v="2018"/>
    <x v="1"/>
    <n v="8"/>
    <n v="1"/>
    <s v="OFF"/>
    <d v="2018-10-08T00:00:00"/>
    <s v="Avg of 4 NM Projects"/>
    <x v="0"/>
    <n v="-0.13"/>
  </r>
  <r>
    <n v="2018"/>
    <x v="1"/>
    <n v="8"/>
    <n v="1"/>
    <s v="OFF"/>
    <d v="2018-10-08T00:00:00"/>
    <s v="Avg of 4 NM Projects"/>
    <x v="1"/>
    <n v="0"/>
  </r>
  <r>
    <n v="2018"/>
    <x v="1"/>
    <n v="8"/>
    <n v="1"/>
    <s v="OFF"/>
    <d v="2018-10-08T00:00:00"/>
    <s v="Avg of 4 NM Projects"/>
    <x v="2"/>
    <n v="-0.13"/>
  </r>
  <r>
    <n v="2018"/>
    <x v="1"/>
    <n v="8"/>
    <n v="1"/>
    <s v="OFF"/>
    <d v="2018-10-08T00:00:00"/>
    <s v="Avg of 4 NM Projects"/>
    <x v="3"/>
    <n v="0"/>
  </r>
  <r>
    <n v="2018"/>
    <x v="1"/>
    <n v="8"/>
    <n v="1"/>
    <s v="OFF"/>
    <d v="2018-10-08T00:00:00"/>
    <s v="Avg of 4 NM Projects"/>
    <x v="4"/>
    <n v="-0.13"/>
  </r>
  <r>
    <n v="2018"/>
    <x v="1"/>
    <n v="8"/>
    <n v="1"/>
    <s v="OFF"/>
    <d v="2018-10-08T00:00:00"/>
    <s v="Avg of 4 NM Projects"/>
    <x v="5"/>
    <n v="0"/>
  </r>
  <r>
    <n v="2018"/>
    <x v="1"/>
    <n v="8"/>
    <n v="1"/>
    <s v="OFF"/>
    <d v="2018-10-08T00:00:00"/>
    <s v="Avg of 4 NM Projects"/>
    <x v="6"/>
    <n v="-0.52"/>
  </r>
  <r>
    <n v="2018"/>
    <x v="1"/>
    <n v="8"/>
    <n v="1"/>
    <s v="OFF"/>
    <d v="2018-10-08T00:00:00"/>
    <s v="Avg of 4 NM Projects"/>
    <x v="7"/>
    <n v="0.51"/>
  </r>
  <r>
    <n v="2018"/>
    <x v="1"/>
    <n v="8"/>
    <n v="1"/>
    <s v="OFF"/>
    <d v="2018-10-08T00:00:00"/>
    <s v="Avg of 4 NM Projects"/>
    <x v="8"/>
    <n v="4.9950000000000001"/>
  </r>
  <r>
    <n v="2018"/>
    <x v="1"/>
    <n v="8"/>
    <n v="1"/>
    <s v="OFF"/>
    <d v="2018-10-08T00:00:00"/>
    <s v="Avg of 4 NM Projects"/>
    <x v="9"/>
    <n v="11.780000000000001"/>
  </r>
  <r>
    <n v="2018"/>
    <x v="1"/>
    <n v="8"/>
    <n v="1"/>
    <s v="OFF"/>
    <d v="2018-10-08T00:00:00"/>
    <s v="Avg of 4 NM Projects"/>
    <x v="10"/>
    <n v="33.79"/>
  </r>
  <r>
    <n v="2018"/>
    <x v="1"/>
    <n v="8"/>
    <n v="1"/>
    <s v="OFF"/>
    <d v="2018-10-08T00:00:00"/>
    <s v="Avg of 4 NM Projects"/>
    <x v="11"/>
    <n v="35.844999999999999"/>
  </r>
  <r>
    <n v="2018"/>
    <x v="1"/>
    <n v="8"/>
    <n v="1"/>
    <s v="OFF"/>
    <d v="2018-10-08T00:00:00"/>
    <s v="Avg of 4 NM Projects"/>
    <x v="12"/>
    <n v="56.575000000000003"/>
  </r>
  <r>
    <n v="2018"/>
    <x v="1"/>
    <n v="8"/>
    <n v="1"/>
    <s v="OFF"/>
    <d v="2018-10-08T00:00:00"/>
    <s v="Avg of 4 NM Projects"/>
    <x v="13"/>
    <n v="50.564999999999998"/>
  </r>
  <r>
    <n v="2018"/>
    <x v="1"/>
    <n v="8"/>
    <n v="1"/>
    <s v="OFF"/>
    <d v="2018-10-08T00:00:00"/>
    <s v="Avg of 4 NM Projects"/>
    <x v="14"/>
    <n v="35.204999999999998"/>
  </r>
  <r>
    <n v="2018"/>
    <x v="1"/>
    <n v="8"/>
    <n v="1"/>
    <s v="OFF"/>
    <d v="2018-10-08T00:00:00"/>
    <s v="Avg of 4 NM Projects"/>
    <x v="15"/>
    <n v="36.35"/>
  </r>
  <r>
    <n v="2018"/>
    <x v="1"/>
    <n v="8"/>
    <n v="1"/>
    <s v="OFF"/>
    <d v="2018-10-08T00:00:00"/>
    <s v="Avg of 4 NM Projects"/>
    <x v="16"/>
    <n v="17.535"/>
  </r>
  <r>
    <n v="2018"/>
    <x v="1"/>
    <n v="8"/>
    <n v="1"/>
    <s v="OFF"/>
    <d v="2018-10-08T00:00:00"/>
    <s v="Avg of 4 NM Projects"/>
    <x v="17"/>
    <n v="6.15"/>
  </r>
  <r>
    <n v="2018"/>
    <x v="1"/>
    <n v="8"/>
    <n v="1"/>
    <s v="OFF"/>
    <d v="2018-10-08T00:00:00"/>
    <s v="Avg of 4 NM Projects"/>
    <x v="18"/>
    <n v="-0.13"/>
  </r>
  <r>
    <n v="2018"/>
    <x v="1"/>
    <n v="8"/>
    <n v="1"/>
    <s v="OFF"/>
    <d v="2018-10-08T00:00:00"/>
    <s v="Avg of 4 NM Projects"/>
    <x v="19"/>
    <n v="-0.13"/>
  </r>
  <r>
    <n v="2018"/>
    <x v="1"/>
    <n v="8"/>
    <n v="1"/>
    <s v="OFF"/>
    <d v="2018-10-08T00:00:00"/>
    <s v="Avg of 4 NM Projects"/>
    <x v="20"/>
    <n v="0"/>
  </r>
  <r>
    <n v="2018"/>
    <x v="1"/>
    <n v="8"/>
    <n v="1"/>
    <s v="OFF"/>
    <d v="2018-10-08T00:00:00"/>
    <s v="Avg of 4 NM Projects"/>
    <x v="21"/>
    <n v="0"/>
  </r>
  <r>
    <n v="2018"/>
    <x v="1"/>
    <n v="8"/>
    <n v="1"/>
    <s v="OFF"/>
    <d v="2018-10-08T00:00:00"/>
    <s v="Avg of 4 NM Projects"/>
    <x v="22"/>
    <n v="0"/>
  </r>
  <r>
    <n v="2018"/>
    <x v="1"/>
    <n v="8"/>
    <n v="1"/>
    <s v="OFF"/>
    <d v="2018-10-08T00:00:00"/>
    <s v="Avg of 4 NM Projects"/>
    <x v="23"/>
    <n v="0"/>
  </r>
  <r>
    <n v="2018"/>
    <x v="1"/>
    <n v="9"/>
    <n v="2"/>
    <s v="OFF"/>
    <d v="2018-10-09T00:00:00"/>
    <s v="Avg of 4 NM Projects"/>
    <x v="0"/>
    <n v="-0.13"/>
  </r>
  <r>
    <n v="2018"/>
    <x v="1"/>
    <n v="9"/>
    <n v="2"/>
    <s v="OFF"/>
    <d v="2018-10-09T00:00:00"/>
    <s v="Avg of 4 NM Projects"/>
    <x v="1"/>
    <n v="-0.26"/>
  </r>
  <r>
    <n v="2018"/>
    <x v="1"/>
    <n v="9"/>
    <n v="2"/>
    <s v="OFF"/>
    <d v="2018-10-09T00:00:00"/>
    <s v="Avg of 4 NM Projects"/>
    <x v="2"/>
    <n v="-0.13"/>
  </r>
  <r>
    <n v="2018"/>
    <x v="1"/>
    <n v="9"/>
    <n v="2"/>
    <s v="OFF"/>
    <d v="2018-10-09T00:00:00"/>
    <s v="Avg of 4 NM Projects"/>
    <x v="3"/>
    <n v="-0.26"/>
  </r>
  <r>
    <n v="2018"/>
    <x v="1"/>
    <n v="9"/>
    <n v="2"/>
    <s v="OFF"/>
    <d v="2018-10-09T00:00:00"/>
    <s v="Avg of 4 NM Projects"/>
    <x v="4"/>
    <n v="0"/>
  </r>
  <r>
    <n v="2018"/>
    <x v="1"/>
    <n v="9"/>
    <n v="2"/>
    <s v="OFF"/>
    <d v="2018-10-09T00:00:00"/>
    <s v="Avg of 4 NM Projects"/>
    <x v="5"/>
    <n v="0"/>
  </r>
  <r>
    <n v="2018"/>
    <x v="1"/>
    <n v="9"/>
    <n v="2"/>
    <s v="OFF"/>
    <d v="2018-10-09T00:00:00"/>
    <s v="Avg of 4 NM Projects"/>
    <x v="6"/>
    <n v="0"/>
  </r>
  <r>
    <n v="2018"/>
    <x v="1"/>
    <n v="9"/>
    <n v="2"/>
    <s v="ON"/>
    <d v="2018-10-09T00:00:00"/>
    <s v="Avg of 4 NM Projects"/>
    <x v="7"/>
    <n v="2.5599999999999996"/>
  </r>
  <r>
    <n v="2018"/>
    <x v="1"/>
    <n v="9"/>
    <n v="2"/>
    <s v="ON"/>
    <d v="2018-10-09T00:00:00"/>
    <s v="Avg of 4 NM Projects"/>
    <x v="8"/>
    <n v="14.465"/>
  </r>
  <r>
    <n v="2018"/>
    <x v="1"/>
    <n v="9"/>
    <n v="2"/>
    <s v="ON"/>
    <d v="2018-10-09T00:00:00"/>
    <s v="Avg of 4 NM Projects"/>
    <x v="9"/>
    <n v="28.03"/>
  </r>
  <r>
    <n v="2018"/>
    <x v="1"/>
    <n v="9"/>
    <n v="2"/>
    <s v="ON"/>
    <d v="2018-10-09T00:00:00"/>
    <s v="Avg of 4 NM Projects"/>
    <x v="10"/>
    <n v="49.789999999999992"/>
  </r>
  <r>
    <n v="2018"/>
    <x v="1"/>
    <n v="9"/>
    <n v="2"/>
    <s v="ON"/>
    <d v="2018-10-09T00:00:00"/>
    <s v="Avg of 4 NM Projects"/>
    <x v="11"/>
    <n v="39.430000000000007"/>
  </r>
  <r>
    <n v="2018"/>
    <x v="1"/>
    <n v="9"/>
    <n v="2"/>
    <s v="ON"/>
    <d v="2018-10-09T00:00:00"/>
    <s v="Avg of 4 NM Projects"/>
    <x v="12"/>
    <n v="22.79"/>
  </r>
  <r>
    <n v="2018"/>
    <x v="1"/>
    <n v="9"/>
    <n v="2"/>
    <s v="ON"/>
    <d v="2018-10-09T00:00:00"/>
    <s v="Avg of 4 NM Projects"/>
    <x v="13"/>
    <n v="26.11"/>
  </r>
  <r>
    <n v="2018"/>
    <x v="1"/>
    <n v="9"/>
    <n v="2"/>
    <s v="ON"/>
    <d v="2018-10-09T00:00:00"/>
    <s v="Avg of 4 NM Projects"/>
    <x v="14"/>
    <n v="34.18"/>
  </r>
  <r>
    <n v="2018"/>
    <x v="1"/>
    <n v="9"/>
    <n v="2"/>
    <s v="ON"/>
    <d v="2018-10-09T00:00:00"/>
    <s v="Avg of 4 NM Projects"/>
    <x v="15"/>
    <n v="31.360000000000003"/>
  </r>
  <r>
    <n v="2018"/>
    <x v="1"/>
    <n v="9"/>
    <n v="2"/>
    <s v="ON"/>
    <d v="2018-10-09T00:00:00"/>
    <s v="Avg of 4 NM Projects"/>
    <x v="16"/>
    <n v="18.174999999999997"/>
  </r>
  <r>
    <n v="2018"/>
    <x v="1"/>
    <n v="9"/>
    <n v="2"/>
    <s v="ON"/>
    <d v="2018-10-09T00:00:00"/>
    <s v="Avg of 4 NM Projects"/>
    <x v="17"/>
    <n v="4.8599999999999994"/>
  </r>
  <r>
    <n v="2018"/>
    <x v="1"/>
    <n v="9"/>
    <n v="2"/>
    <s v="ON"/>
    <d v="2018-10-09T00:00:00"/>
    <s v="Avg of 4 NM Projects"/>
    <x v="18"/>
    <n v="-0.52"/>
  </r>
  <r>
    <n v="2018"/>
    <x v="1"/>
    <n v="9"/>
    <n v="2"/>
    <s v="ON"/>
    <d v="2018-10-09T00:00:00"/>
    <s v="Avg of 4 NM Projects"/>
    <x v="19"/>
    <n v="0"/>
  </r>
  <r>
    <n v="2018"/>
    <x v="1"/>
    <n v="9"/>
    <n v="2"/>
    <s v="ON"/>
    <d v="2018-10-09T00:00:00"/>
    <s v="Avg of 4 NM Projects"/>
    <x v="20"/>
    <n v="-0.13"/>
  </r>
  <r>
    <n v="2018"/>
    <x v="1"/>
    <n v="9"/>
    <n v="2"/>
    <s v="ON"/>
    <d v="2018-10-09T00:00:00"/>
    <s v="Avg of 4 NM Projects"/>
    <x v="21"/>
    <n v="-0.13"/>
  </r>
  <r>
    <n v="2018"/>
    <x v="1"/>
    <n v="9"/>
    <n v="2"/>
    <s v="ON"/>
    <d v="2018-10-09T00:00:00"/>
    <s v="Avg of 4 NM Projects"/>
    <x v="22"/>
    <n v="-0.13"/>
  </r>
  <r>
    <n v="2018"/>
    <x v="1"/>
    <n v="9"/>
    <n v="2"/>
    <s v="OFF"/>
    <d v="2018-10-09T00:00:00"/>
    <s v="Avg of 4 NM Projects"/>
    <x v="23"/>
    <n v="0"/>
  </r>
  <r>
    <n v="2018"/>
    <x v="1"/>
    <n v="10"/>
    <n v="3"/>
    <s v="OFF"/>
    <d v="2018-10-10T00:00:00"/>
    <s v="Avg of 4 NM Projects"/>
    <x v="0"/>
    <n v="0"/>
  </r>
  <r>
    <n v="2018"/>
    <x v="1"/>
    <n v="10"/>
    <n v="3"/>
    <s v="OFF"/>
    <d v="2018-10-10T00:00:00"/>
    <s v="Avg of 4 NM Projects"/>
    <x v="1"/>
    <n v="0"/>
  </r>
  <r>
    <n v="2018"/>
    <x v="1"/>
    <n v="10"/>
    <n v="3"/>
    <s v="OFF"/>
    <d v="2018-10-10T00:00:00"/>
    <s v="Avg of 4 NM Projects"/>
    <x v="2"/>
    <n v="0"/>
  </r>
  <r>
    <n v="2018"/>
    <x v="1"/>
    <n v="10"/>
    <n v="3"/>
    <s v="OFF"/>
    <d v="2018-10-10T00:00:00"/>
    <s v="Avg of 4 NM Projects"/>
    <x v="3"/>
    <n v="0"/>
  </r>
  <r>
    <n v="2018"/>
    <x v="1"/>
    <n v="10"/>
    <n v="3"/>
    <s v="OFF"/>
    <d v="2018-10-10T00:00:00"/>
    <s v="Avg of 4 NM Projects"/>
    <x v="4"/>
    <n v="-0.13"/>
  </r>
  <r>
    <n v="2018"/>
    <x v="1"/>
    <n v="10"/>
    <n v="3"/>
    <s v="OFF"/>
    <d v="2018-10-10T00:00:00"/>
    <s v="Avg of 4 NM Projects"/>
    <x v="5"/>
    <n v="-0.26"/>
  </r>
  <r>
    <n v="2018"/>
    <x v="1"/>
    <n v="10"/>
    <n v="3"/>
    <s v="OFF"/>
    <d v="2018-10-10T00:00:00"/>
    <s v="Avg of 4 NM Projects"/>
    <x v="6"/>
    <n v="0"/>
  </r>
  <r>
    <n v="2018"/>
    <x v="1"/>
    <n v="10"/>
    <n v="3"/>
    <s v="ON"/>
    <d v="2018-10-10T00:00:00"/>
    <s v="Avg of 4 NM Projects"/>
    <x v="7"/>
    <n v="2.4350000000000005"/>
  </r>
  <r>
    <n v="2018"/>
    <x v="1"/>
    <n v="10"/>
    <n v="3"/>
    <s v="ON"/>
    <d v="2018-10-10T00:00:00"/>
    <s v="Avg of 4 NM Projects"/>
    <x v="8"/>
    <n v="11.39"/>
  </r>
  <r>
    <n v="2018"/>
    <x v="1"/>
    <n v="10"/>
    <n v="3"/>
    <s v="ON"/>
    <d v="2018-10-10T00:00:00"/>
    <s v="Avg of 4 NM Projects"/>
    <x v="9"/>
    <n v="37.114999999999995"/>
  </r>
  <r>
    <n v="2018"/>
    <x v="1"/>
    <n v="10"/>
    <n v="3"/>
    <s v="ON"/>
    <d v="2018-10-10T00:00:00"/>
    <s v="Avg of 4 NM Projects"/>
    <x v="10"/>
    <n v="49.025000000000006"/>
  </r>
  <r>
    <n v="2018"/>
    <x v="1"/>
    <n v="10"/>
    <n v="3"/>
    <s v="ON"/>
    <d v="2018-10-10T00:00:00"/>
    <s v="Avg of 4 NM Projects"/>
    <x v="11"/>
    <n v="89.085000000000008"/>
  </r>
  <r>
    <n v="2018"/>
    <x v="1"/>
    <n v="10"/>
    <n v="3"/>
    <s v="ON"/>
    <d v="2018-10-10T00:00:00"/>
    <s v="Avg of 4 NM Projects"/>
    <x v="12"/>
    <n v="96.384999999999991"/>
  </r>
  <r>
    <n v="2018"/>
    <x v="1"/>
    <n v="10"/>
    <n v="3"/>
    <s v="ON"/>
    <d v="2018-10-10T00:00:00"/>
    <s v="Avg of 4 NM Projects"/>
    <x v="13"/>
    <n v="88.575000000000003"/>
  </r>
  <r>
    <n v="2018"/>
    <x v="1"/>
    <n v="10"/>
    <n v="3"/>
    <s v="ON"/>
    <d v="2018-10-10T00:00:00"/>
    <s v="Avg of 4 NM Projects"/>
    <x v="14"/>
    <n v="78.204999999999998"/>
  </r>
  <r>
    <n v="2018"/>
    <x v="1"/>
    <n v="10"/>
    <n v="3"/>
    <s v="ON"/>
    <d v="2018-10-10T00:00:00"/>
    <s v="Avg of 4 NM Projects"/>
    <x v="15"/>
    <n v="56.194999999999993"/>
  </r>
  <r>
    <n v="2018"/>
    <x v="1"/>
    <n v="10"/>
    <n v="3"/>
    <s v="ON"/>
    <d v="2018-10-10T00:00:00"/>
    <s v="Avg of 4 NM Projects"/>
    <x v="16"/>
    <n v="43.394999999999996"/>
  </r>
  <r>
    <n v="2018"/>
    <x v="1"/>
    <n v="10"/>
    <n v="3"/>
    <s v="ON"/>
    <d v="2018-10-10T00:00:00"/>
    <s v="Avg of 4 NM Projects"/>
    <x v="17"/>
    <n v="9.09"/>
  </r>
  <r>
    <n v="2018"/>
    <x v="1"/>
    <n v="10"/>
    <n v="3"/>
    <s v="ON"/>
    <d v="2018-10-10T00:00:00"/>
    <s v="Avg of 4 NM Projects"/>
    <x v="18"/>
    <n v="-0.13"/>
  </r>
  <r>
    <n v="2018"/>
    <x v="1"/>
    <n v="10"/>
    <n v="3"/>
    <s v="ON"/>
    <d v="2018-10-10T00:00:00"/>
    <s v="Avg of 4 NM Projects"/>
    <x v="19"/>
    <n v="-0.13"/>
  </r>
  <r>
    <n v="2018"/>
    <x v="1"/>
    <n v="10"/>
    <n v="3"/>
    <s v="ON"/>
    <d v="2018-10-10T00:00:00"/>
    <s v="Avg of 4 NM Projects"/>
    <x v="20"/>
    <n v="0"/>
  </r>
  <r>
    <n v="2018"/>
    <x v="1"/>
    <n v="10"/>
    <n v="3"/>
    <s v="ON"/>
    <d v="2018-10-10T00:00:00"/>
    <s v="Avg of 4 NM Projects"/>
    <x v="21"/>
    <n v="-0.13"/>
  </r>
  <r>
    <n v="2018"/>
    <x v="1"/>
    <n v="10"/>
    <n v="3"/>
    <s v="ON"/>
    <d v="2018-10-10T00:00:00"/>
    <s v="Avg of 4 NM Projects"/>
    <x v="22"/>
    <n v="0"/>
  </r>
  <r>
    <n v="2018"/>
    <x v="1"/>
    <n v="10"/>
    <n v="3"/>
    <s v="OFF"/>
    <d v="2018-10-10T00:00:00"/>
    <s v="Avg of 4 NM Projects"/>
    <x v="23"/>
    <n v="0"/>
  </r>
  <r>
    <n v="2018"/>
    <x v="1"/>
    <n v="11"/>
    <n v="4"/>
    <s v="OFF"/>
    <d v="2018-10-11T00:00:00"/>
    <s v="Avg of 4 NM Projects"/>
    <x v="0"/>
    <n v="-0.13"/>
  </r>
  <r>
    <n v="2018"/>
    <x v="1"/>
    <n v="11"/>
    <n v="4"/>
    <s v="OFF"/>
    <d v="2018-10-11T00:00:00"/>
    <s v="Avg of 4 NM Projects"/>
    <x v="1"/>
    <n v="0"/>
  </r>
  <r>
    <n v="2018"/>
    <x v="1"/>
    <n v="11"/>
    <n v="4"/>
    <s v="OFF"/>
    <d v="2018-10-11T00:00:00"/>
    <s v="Avg of 4 NM Projects"/>
    <x v="2"/>
    <n v="0"/>
  </r>
  <r>
    <n v="2018"/>
    <x v="1"/>
    <n v="11"/>
    <n v="4"/>
    <s v="OFF"/>
    <d v="2018-10-11T00:00:00"/>
    <s v="Avg of 4 NM Projects"/>
    <x v="3"/>
    <n v="-0.13"/>
  </r>
  <r>
    <n v="2018"/>
    <x v="1"/>
    <n v="11"/>
    <n v="4"/>
    <s v="OFF"/>
    <d v="2018-10-11T00:00:00"/>
    <s v="Avg of 4 NM Projects"/>
    <x v="4"/>
    <n v="-0.26"/>
  </r>
  <r>
    <n v="2018"/>
    <x v="1"/>
    <n v="11"/>
    <n v="4"/>
    <s v="OFF"/>
    <d v="2018-10-11T00:00:00"/>
    <s v="Avg of 4 NM Projects"/>
    <x v="5"/>
    <n v="0"/>
  </r>
  <r>
    <n v="2018"/>
    <x v="1"/>
    <n v="11"/>
    <n v="4"/>
    <s v="OFF"/>
    <d v="2018-10-11T00:00:00"/>
    <s v="Avg of 4 NM Projects"/>
    <x v="6"/>
    <n v="0"/>
  </r>
  <r>
    <n v="2018"/>
    <x v="1"/>
    <n v="11"/>
    <n v="4"/>
    <s v="ON"/>
    <d v="2018-10-11T00:00:00"/>
    <s v="Avg of 4 NM Projects"/>
    <x v="7"/>
    <n v="1.5349999999999997"/>
  </r>
  <r>
    <n v="2018"/>
    <x v="1"/>
    <n v="11"/>
    <n v="4"/>
    <s v="ON"/>
    <d v="2018-10-11T00:00:00"/>
    <s v="Avg of 4 NM Projects"/>
    <x v="8"/>
    <n v="11.395"/>
  </r>
  <r>
    <n v="2018"/>
    <x v="1"/>
    <n v="11"/>
    <n v="4"/>
    <s v="ON"/>
    <d v="2018-10-11T00:00:00"/>
    <s v="Avg of 4 NM Projects"/>
    <x v="9"/>
    <n v="18.815000000000001"/>
  </r>
  <r>
    <n v="2018"/>
    <x v="1"/>
    <n v="11"/>
    <n v="4"/>
    <s v="ON"/>
    <d v="2018-10-11T00:00:00"/>
    <s v="Avg of 4 NM Projects"/>
    <x v="10"/>
    <n v="41.72"/>
  </r>
  <r>
    <n v="2018"/>
    <x v="1"/>
    <n v="11"/>
    <n v="4"/>
    <s v="ON"/>
    <d v="2018-10-11T00:00:00"/>
    <s v="Avg of 4 NM Projects"/>
    <x v="11"/>
    <n v="43.264999999999993"/>
  </r>
  <r>
    <n v="2018"/>
    <x v="1"/>
    <n v="11"/>
    <n v="4"/>
    <s v="ON"/>
    <d v="2018-10-11T00:00:00"/>
    <s v="Avg of 4 NM Projects"/>
    <x v="12"/>
    <n v="41.47"/>
  </r>
  <r>
    <n v="2018"/>
    <x v="1"/>
    <n v="11"/>
    <n v="4"/>
    <s v="ON"/>
    <d v="2018-10-11T00:00:00"/>
    <s v="Avg of 4 NM Projects"/>
    <x v="13"/>
    <n v="26.88"/>
  </r>
  <r>
    <n v="2018"/>
    <x v="1"/>
    <n v="11"/>
    <n v="4"/>
    <s v="ON"/>
    <d v="2018-10-11T00:00:00"/>
    <s v="Avg of 4 NM Projects"/>
    <x v="14"/>
    <n v="21.754999999999999"/>
  </r>
  <r>
    <n v="2018"/>
    <x v="1"/>
    <n v="11"/>
    <n v="4"/>
    <s v="ON"/>
    <d v="2018-10-11T00:00:00"/>
    <s v="Avg of 4 NM Projects"/>
    <x v="15"/>
    <n v="12.035"/>
  </r>
  <r>
    <n v="2018"/>
    <x v="1"/>
    <n v="11"/>
    <n v="4"/>
    <s v="ON"/>
    <d v="2018-10-11T00:00:00"/>
    <s v="Avg of 4 NM Projects"/>
    <x v="16"/>
    <n v="6.91"/>
  </r>
  <r>
    <n v="2018"/>
    <x v="1"/>
    <n v="11"/>
    <n v="4"/>
    <s v="ON"/>
    <d v="2018-10-11T00:00:00"/>
    <s v="Avg of 4 NM Projects"/>
    <x v="17"/>
    <n v="1.155"/>
  </r>
  <r>
    <n v="2018"/>
    <x v="1"/>
    <n v="11"/>
    <n v="4"/>
    <s v="ON"/>
    <d v="2018-10-11T00:00:00"/>
    <s v="Avg of 4 NM Projects"/>
    <x v="18"/>
    <n v="0"/>
  </r>
  <r>
    <n v="2018"/>
    <x v="1"/>
    <n v="11"/>
    <n v="4"/>
    <s v="ON"/>
    <d v="2018-10-11T00:00:00"/>
    <s v="Avg of 4 NM Projects"/>
    <x v="19"/>
    <n v="-0.13"/>
  </r>
  <r>
    <n v="2018"/>
    <x v="1"/>
    <n v="11"/>
    <n v="4"/>
    <s v="ON"/>
    <d v="2018-10-11T00:00:00"/>
    <s v="Avg of 4 NM Projects"/>
    <x v="20"/>
    <n v="0"/>
  </r>
  <r>
    <n v="2018"/>
    <x v="1"/>
    <n v="11"/>
    <n v="4"/>
    <s v="ON"/>
    <d v="2018-10-11T00:00:00"/>
    <s v="Avg of 4 NM Projects"/>
    <x v="21"/>
    <n v="-0.13"/>
  </r>
  <r>
    <n v="2018"/>
    <x v="1"/>
    <n v="11"/>
    <n v="4"/>
    <s v="ON"/>
    <d v="2018-10-11T00:00:00"/>
    <s v="Avg of 4 NM Projects"/>
    <x v="22"/>
    <n v="-0.13"/>
  </r>
  <r>
    <n v="2018"/>
    <x v="1"/>
    <n v="11"/>
    <n v="4"/>
    <s v="OFF"/>
    <d v="2018-10-11T00:00:00"/>
    <s v="Avg of 4 NM Projects"/>
    <x v="23"/>
    <n v="0"/>
  </r>
  <r>
    <n v="2018"/>
    <x v="1"/>
    <n v="12"/>
    <n v="5"/>
    <s v="OFF"/>
    <d v="2018-10-12T00:00:00"/>
    <s v="Avg of 4 NM Projects"/>
    <x v="0"/>
    <n v="0"/>
  </r>
  <r>
    <n v="2018"/>
    <x v="1"/>
    <n v="12"/>
    <n v="5"/>
    <s v="OFF"/>
    <d v="2018-10-12T00:00:00"/>
    <s v="Avg of 4 NM Projects"/>
    <x v="1"/>
    <n v="-0.13"/>
  </r>
  <r>
    <n v="2018"/>
    <x v="1"/>
    <n v="12"/>
    <n v="5"/>
    <s v="OFF"/>
    <d v="2018-10-12T00:00:00"/>
    <s v="Avg of 4 NM Projects"/>
    <x v="2"/>
    <n v="-0.26"/>
  </r>
  <r>
    <n v="2018"/>
    <x v="1"/>
    <n v="12"/>
    <n v="5"/>
    <s v="OFF"/>
    <d v="2018-10-12T00:00:00"/>
    <s v="Avg of 4 NM Projects"/>
    <x v="3"/>
    <n v="-0.13"/>
  </r>
  <r>
    <n v="2018"/>
    <x v="1"/>
    <n v="12"/>
    <n v="5"/>
    <s v="OFF"/>
    <d v="2018-10-12T00:00:00"/>
    <s v="Avg of 4 NM Projects"/>
    <x v="4"/>
    <n v="0"/>
  </r>
  <r>
    <n v="2018"/>
    <x v="1"/>
    <n v="12"/>
    <n v="5"/>
    <s v="OFF"/>
    <d v="2018-10-12T00:00:00"/>
    <s v="Avg of 4 NM Projects"/>
    <x v="5"/>
    <n v="-0.26"/>
  </r>
  <r>
    <n v="2018"/>
    <x v="1"/>
    <n v="12"/>
    <n v="5"/>
    <s v="OFF"/>
    <d v="2018-10-12T00:00:00"/>
    <s v="Avg of 4 NM Projects"/>
    <x v="6"/>
    <n v="0"/>
  </r>
  <r>
    <n v="2018"/>
    <x v="1"/>
    <n v="12"/>
    <n v="5"/>
    <s v="ON"/>
    <d v="2018-10-12T00:00:00"/>
    <s v="Avg of 4 NM Projects"/>
    <x v="7"/>
    <n v="6.27"/>
  </r>
  <r>
    <n v="2018"/>
    <x v="1"/>
    <n v="12"/>
    <n v="5"/>
    <s v="ON"/>
    <d v="2018-10-12T00:00:00"/>
    <s v="Avg of 4 NM Projects"/>
    <x v="8"/>
    <n v="22.279999999999998"/>
  </r>
  <r>
    <n v="2018"/>
    <x v="1"/>
    <n v="12"/>
    <n v="5"/>
    <s v="ON"/>
    <d v="2018-10-12T00:00:00"/>
    <s v="Avg of 4 NM Projects"/>
    <x v="9"/>
    <n v="52.61"/>
  </r>
  <r>
    <n v="2018"/>
    <x v="1"/>
    <n v="12"/>
    <n v="5"/>
    <s v="ON"/>
    <d v="2018-10-12T00:00:00"/>
    <s v="Avg of 4 NM Projects"/>
    <x v="10"/>
    <n v="77.7"/>
  </r>
  <r>
    <n v="2018"/>
    <x v="1"/>
    <n v="12"/>
    <n v="5"/>
    <s v="ON"/>
    <d v="2018-10-12T00:00:00"/>
    <s v="Avg of 4 NM Projects"/>
    <x v="11"/>
    <n v="89.984999999999999"/>
  </r>
  <r>
    <n v="2018"/>
    <x v="1"/>
    <n v="12"/>
    <n v="5"/>
    <s v="ON"/>
    <d v="2018-10-12T00:00:00"/>
    <s v="Avg of 4 NM Projects"/>
    <x v="12"/>
    <n v="106.105"/>
  </r>
  <r>
    <n v="2018"/>
    <x v="1"/>
    <n v="12"/>
    <n v="5"/>
    <s v="ON"/>
    <d v="2018-10-12T00:00:00"/>
    <s v="Avg of 4 NM Projects"/>
    <x v="13"/>
    <n v="122.36499999999999"/>
  </r>
  <r>
    <n v="2018"/>
    <x v="1"/>
    <n v="12"/>
    <n v="5"/>
    <s v="ON"/>
    <d v="2018-10-12T00:00:00"/>
    <s v="Avg of 4 NM Projects"/>
    <x v="14"/>
    <n v="106.88500000000001"/>
  </r>
  <r>
    <n v="2018"/>
    <x v="1"/>
    <n v="12"/>
    <n v="5"/>
    <s v="ON"/>
    <d v="2018-10-12T00:00:00"/>
    <s v="Avg of 4 NM Projects"/>
    <x v="15"/>
    <n v="81.660000000000011"/>
  </r>
  <r>
    <n v="2018"/>
    <x v="1"/>
    <n v="12"/>
    <n v="5"/>
    <s v="ON"/>
    <d v="2018-10-12T00:00:00"/>
    <s v="Avg of 4 NM Projects"/>
    <x v="16"/>
    <n v="43.129999999999995"/>
  </r>
  <r>
    <n v="2018"/>
    <x v="1"/>
    <n v="12"/>
    <n v="5"/>
    <s v="ON"/>
    <d v="2018-10-12T00:00:00"/>
    <s v="Avg of 4 NM Projects"/>
    <x v="17"/>
    <n v="10.114999999999998"/>
  </r>
  <r>
    <n v="2018"/>
    <x v="1"/>
    <n v="12"/>
    <n v="5"/>
    <s v="ON"/>
    <d v="2018-10-12T00:00:00"/>
    <s v="Avg of 4 NM Projects"/>
    <x v="18"/>
    <n v="-0.13"/>
  </r>
  <r>
    <n v="2018"/>
    <x v="1"/>
    <n v="12"/>
    <n v="5"/>
    <s v="ON"/>
    <d v="2018-10-12T00:00:00"/>
    <s v="Avg of 4 NM Projects"/>
    <x v="19"/>
    <n v="0"/>
  </r>
  <r>
    <n v="2018"/>
    <x v="1"/>
    <n v="12"/>
    <n v="5"/>
    <s v="ON"/>
    <d v="2018-10-12T00:00:00"/>
    <s v="Avg of 4 NM Projects"/>
    <x v="20"/>
    <n v="0"/>
  </r>
  <r>
    <n v="2018"/>
    <x v="1"/>
    <n v="12"/>
    <n v="5"/>
    <s v="ON"/>
    <d v="2018-10-12T00:00:00"/>
    <s v="Avg of 4 NM Projects"/>
    <x v="21"/>
    <n v="-0.13"/>
  </r>
  <r>
    <n v="2018"/>
    <x v="1"/>
    <n v="12"/>
    <n v="5"/>
    <s v="ON"/>
    <d v="2018-10-12T00:00:00"/>
    <s v="Avg of 4 NM Projects"/>
    <x v="22"/>
    <n v="0"/>
  </r>
  <r>
    <n v="2018"/>
    <x v="1"/>
    <n v="12"/>
    <n v="5"/>
    <s v="OFF"/>
    <d v="2018-10-12T00:00:00"/>
    <s v="Avg of 4 NM Projects"/>
    <x v="23"/>
    <n v="-0.13"/>
  </r>
  <r>
    <n v="2018"/>
    <x v="1"/>
    <n v="13"/>
    <n v="6"/>
    <s v="OFF"/>
    <d v="2018-10-13T00:00:00"/>
    <s v="Avg of 4 NM Projects"/>
    <x v="0"/>
    <n v="-0.13"/>
  </r>
  <r>
    <n v="2018"/>
    <x v="1"/>
    <n v="13"/>
    <n v="6"/>
    <s v="OFF"/>
    <d v="2018-10-13T00:00:00"/>
    <s v="Avg of 4 NM Projects"/>
    <x v="1"/>
    <n v="-0.13"/>
  </r>
  <r>
    <n v="2018"/>
    <x v="1"/>
    <n v="13"/>
    <n v="6"/>
    <s v="OFF"/>
    <d v="2018-10-13T00:00:00"/>
    <s v="Avg of 4 NM Projects"/>
    <x v="2"/>
    <n v="0"/>
  </r>
  <r>
    <n v="2018"/>
    <x v="1"/>
    <n v="13"/>
    <n v="6"/>
    <s v="OFF"/>
    <d v="2018-10-13T00:00:00"/>
    <s v="Avg of 4 NM Projects"/>
    <x v="3"/>
    <n v="-0.13"/>
  </r>
  <r>
    <n v="2018"/>
    <x v="1"/>
    <n v="13"/>
    <n v="6"/>
    <s v="OFF"/>
    <d v="2018-10-13T00:00:00"/>
    <s v="Avg of 4 NM Projects"/>
    <x v="4"/>
    <n v="-0.13"/>
  </r>
  <r>
    <n v="2018"/>
    <x v="1"/>
    <n v="13"/>
    <n v="6"/>
    <s v="OFF"/>
    <d v="2018-10-13T00:00:00"/>
    <s v="Avg of 4 NM Projects"/>
    <x v="5"/>
    <n v="-0.13"/>
  </r>
  <r>
    <n v="2018"/>
    <x v="1"/>
    <n v="13"/>
    <n v="6"/>
    <s v="OFF"/>
    <d v="2018-10-13T00:00:00"/>
    <s v="Avg of 4 NM Projects"/>
    <x v="6"/>
    <n v="0"/>
  </r>
  <r>
    <n v="2018"/>
    <x v="1"/>
    <n v="13"/>
    <n v="6"/>
    <s v="ON"/>
    <d v="2018-10-13T00:00:00"/>
    <s v="Avg of 4 NM Projects"/>
    <x v="7"/>
    <n v="5.125"/>
  </r>
  <r>
    <n v="2018"/>
    <x v="1"/>
    <n v="13"/>
    <n v="6"/>
    <s v="ON"/>
    <d v="2018-10-13T00:00:00"/>
    <s v="Avg of 4 NM Projects"/>
    <x v="8"/>
    <n v="29.44"/>
  </r>
  <r>
    <n v="2018"/>
    <x v="1"/>
    <n v="13"/>
    <n v="6"/>
    <s v="ON"/>
    <d v="2018-10-13T00:00:00"/>
    <s v="Avg of 4 NM Projects"/>
    <x v="9"/>
    <n v="58.244999999999997"/>
  </r>
  <r>
    <n v="2018"/>
    <x v="1"/>
    <n v="13"/>
    <n v="6"/>
    <s v="ON"/>
    <d v="2018-10-13T00:00:00"/>
    <s v="Avg of 4 NM Projects"/>
    <x v="10"/>
    <n v="72.064999999999998"/>
  </r>
  <r>
    <n v="2018"/>
    <x v="1"/>
    <n v="13"/>
    <n v="6"/>
    <s v="ON"/>
    <d v="2018-10-13T00:00:00"/>
    <s v="Avg of 4 NM Projects"/>
    <x v="11"/>
    <n v="82.56"/>
  </r>
  <r>
    <n v="2018"/>
    <x v="1"/>
    <n v="13"/>
    <n v="6"/>
    <s v="ON"/>
    <d v="2018-10-13T00:00:00"/>
    <s v="Avg of 4 NM Projects"/>
    <x v="12"/>
    <n v="84.47999999999999"/>
  </r>
  <r>
    <n v="2018"/>
    <x v="1"/>
    <n v="13"/>
    <n v="6"/>
    <s v="ON"/>
    <d v="2018-10-13T00:00:00"/>
    <s v="Avg of 4 NM Projects"/>
    <x v="13"/>
    <n v="63.484999999999992"/>
  </r>
  <r>
    <n v="2018"/>
    <x v="1"/>
    <n v="13"/>
    <n v="6"/>
    <s v="ON"/>
    <d v="2018-10-13T00:00:00"/>
    <s v="Avg of 4 NM Projects"/>
    <x v="14"/>
    <n v="36.61"/>
  </r>
  <r>
    <n v="2018"/>
    <x v="1"/>
    <n v="13"/>
    <n v="6"/>
    <s v="ON"/>
    <d v="2018-10-13T00:00:00"/>
    <s v="Avg of 4 NM Projects"/>
    <x v="15"/>
    <n v="39.17"/>
  </r>
  <r>
    <n v="2018"/>
    <x v="1"/>
    <n v="13"/>
    <n v="6"/>
    <s v="ON"/>
    <d v="2018-10-13T00:00:00"/>
    <s v="Avg of 4 NM Projects"/>
    <x v="16"/>
    <n v="23.04"/>
  </r>
  <r>
    <n v="2018"/>
    <x v="1"/>
    <n v="13"/>
    <n v="6"/>
    <s v="ON"/>
    <d v="2018-10-13T00:00:00"/>
    <s v="Avg of 4 NM Projects"/>
    <x v="17"/>
    <n v="6.5250000000000004"/>
  </r>
  <r>
    <n v="2018"/>
    <x v="1"/>
    <n v="13"/>
    <n v="6"/>
    <s v="ON"/>
    <d v="2018-10-13T00:00:00"/>
    <s v="Avg of 4 NM Projects"/>
    <x v="18"/>
    <n v="-0.39"/>
  </r>
  <r>
    <n v="2018"/>
    <x v="1"/>
    <n v="13"/>
    <n v="6"/>
    <s v="ON"/>
    <d v="2018-10-13T00:00:00"/>
    <s v="Avg of 4 NM Projects"/>
    <x v="19"/>
    <n v="-0.13"/>
  </r>
  <r>
    <n v="2018"/>
    <x v="1"/>
    <n v="13"/>
    <n v="6"/>
    <s v="ON"/>
    <d v="2018-10-13T00:00:00"/>
    <s v="Avg of 4 NM Projects"/>
    <x v="20"/>
    <n v="-0.13"/>
  </r>
  <r>
    <n v="2018"/>
    <x v="1"/>
    <n v="13"/>
    <n v="6"/>
    <s v="ON"/>
    <d v="2018-10-13T00:00:00"/>
    <s v="Avg of 4 NM Projects"/>
    <x v="21"/>
    <n v="0"/>
  </r>
  <r>
    <n v="2018"/>
    <x v="1"/>
    <n v="13"/>
    <n v="6"/>
    <s v="ON"/>
    <d v="2018-10-13T00:00:00"/>
    <s v="Avg of 4 NM Projects"/>
    <x v="22"/>
    <n v="-0.13"/>
  </r>
  <r>
    <n v="2018"/>
    <x v="1"/>
    <n v="13"/>
    <n v="6"/>
    <s v="OFF"/>
    <d v="2018-10-13T00:00:00"/>
    <s v="Avg of 4 NM Projects"/>
    <x v="23"/>
    <n v="-0.13"/>
  </r>
  <r>
    <n v="2018"/>
    <x v="1"/>
    <n v="14"/>
    <n v="7"/>
    <s v="OFF"/>
    <d v="2018-10-14T00:00:00"/>
    <s v="Avg of 4 NM Projects"/>
    <x v="0"/>
    <n v="0"/>
  </r>
  <r>
    <n v="2018"/>
    <x v="1"/>
    <n v="14"/>
    <n v="7"/>
    <s v="OFF"/>
    <d v="2018-10-14T00:00:00"/>
    <s v="Avg of 4 NM Projects"/>
    <x v="1"/>
    <n v="0"/>
  </r>
  <r>
    <n v="2018"/>
    <x v="1"/>
    <n v="14"/>
    <n v="7"/>
    <s v="OFF"/>
    <d v="2018-10-14T00:00:00"/>
    <s v="Avg of 4 NM Projects"/>
    <x v="2"/>
    <n v="-0.13"/>
  </r>
  <r>
    <n v="2018"/>
    <x v="1"/>
    <n v="14"/>
    <n v="7"/>
    <s v="OFF"/>
    <d v="2018-10-14T00:00:00"/>
    <s v="Avg of 4 NM Projects"/>
    <x v="3"/>
    <n v="-0.13"/>
  </r>
  <r>
    <n v="2018"/>
    <x v="1"/>
    <n v="14"/>
    <n v="7"/>
    <s v="OFF"/>
    <d v="2018-10-14T00:00:00"/>
    <s v="Avg of 4 NM Projects"/>
    <x v="4"/>
    <n v="-0.13"/>
  </r>
  <r>
    <n v="2018"/>
    <x v="1"/>
    <n v="14"/>
    <n v="7"/>
    <s v="OFF"/>
    <d v="2018-10-14T00:00:00"/>
    <s v="Avg of 4 NM Projects"/>
    <x v="5"/>
    <n v="-0.13"/>
  </r>
  <r>
    <n v="2018"/>
    <x v="1"/>
    <n v="14"/>
    <n v="7"/>
    <s v="OFF"/>
    <d v="2018-10-14T00:00:00"/>
    <s v="Avg of 4 NM Projects"/>
    <x v="6"/>
    <n v="-0.13"/>
  </r>
  <r>
    <n v="2018"/>
    <x v="1"/>
    <n v="14"/>
    <n v="7"/>
    <s v="OFF"/>
    <d v="2018-10-14T00:00:00"/>
    <s v="Avg of 4 NM Projects"/>
    <x v="7"/>
    <n v="0.89499999999999991"/>
  </r>
  <r>
    <n v="2018"/>
    <x v="1"/>
    <n v="14"/>
    <n v="7"/>
    <s v="OFF"/>
    <d v="2018-10-14T00:00:00"/>
    <s v="Avg of 4 NM Projects"/>
    <x v="8"/>
    <n v="26.235000000000003"/>
  </r>
  <r>
    <n v="2018"/>
    <x v="1"/>
    <n v="14"/>
    <n v="7"/>
    <s v="OFF"/>
    <d v="2018-10-14T00:00:00"/>
    <s v="Avg of 4 NM Projects"/>
    <x v="9"/>
    <n v="52.61"/>
  </r>
  <r>
    <n v="2018"/>
    <x v="1"/>
    <n v="14"/>
    <n v="7"/>
    <s v="OFF"/>
    <d v="2018-10-14T00:00:00"/>
    <s v="Avg of 4 NM Projects"/>
    <x v="10"/>
    <n v="61.565000000000005"/>
  </r>
  <r>
    <n v="2018"/>
    <x v="1"/>
    <n v="14"/>
    <n v="7"/>
    <s v="OFF"/>
    <d v="2018-10-14T00:00:00"/>
    <s v="Avg of 4 NM Projects"/>
    <x v="11"/>
    <n v="78.075000000000003"/>
  </r>
  <r>
    <n v="2018"/>
    <x v="1"/>
    <n v="14"/>
    <n v="7"/>
    <s v="OFF"/>
    <d v="2018-10-14T00:00:00"/>
    <s v="Avg of 4 NM Projects"/>
    <x v="12"/>
    <n v="83.71"/>
  </r>
  <r>
    <n v="2018"/>
    <x v="1"/>
    <n v="14"/>
    <n v="7"/>
    <s v="OFF"/>
    <d v="2018-10-14T00:00:00"/>
    <s v="Avg of 4 NM Projects"/>
    <x v="13"/>
    <n v="80.125"/>
  </r>
  <r>
    <n v="2018"/>
    <x v="1"/>
    <n v="14"/>
    <n v="7"/>
    <s v="OFF"/>
    <d v="2018-10-14T00:00:00"/>
    <s v="Avg of 4 NM Projects"/>
    <x v="14"/>
    <n v="66.825000000000003"/>
  </r>
  <r>
    <n v="2018"/>
    <x v="1"/>
    <n v="14"/>
    <n v="7"/>
    <s v="OFF"/>
    <d v="2018-10-14T00:00:00"/>
    <s v="Avg of 4 NM Projects"/>
    <x v="15"/>
    <n v="47.484999999999999"/>
  </r>
  <r>
    <n v="2018"/>
    <x v="1"/>
    <n v="14"/>
    <n v="7"/>
    <s v="OFF"/>
    <d v="2018-10-14T00:00:00"/>
    <s v="Avg of 4 NM Projects"/>
    <x v="16"/>
    <n v="27.27"/>
  </r>
  <r>
    <n v="2018"/>
    <x v="1"/>
    <n v="14"/>
    <n v="7"/>
    <s v="OFF"/>
    <d v="2018-10-14T00:00:00"/>
    <s v="Avg of 4 NM Projects"/>
    <x v="17"/>
    <n v="5.76"/>
  </r>
  <r>
    <n v="2018"/>
    <x v="1"/>
    <n v="14"/>
    <n v="7"/>
    <s v="OFF"/>
    <d v="2018-10-14T00:00:00"/>
    <s v="Avg of 4 NM Projects"/>
    <x v="18"/>
    <n v="0"/>
  </r>
  <r>
    <n v="2018"/>
    <x v="1"/>
    <n v="14"/>
    <n v="7"/>
    <s v="OFF"/>
    <d v="2018-10-14T00:00:00"/>
    <s v="Avg of 4 NM Projects"/>
    <x v="19"/>
    <n v="0"/>
  </r>
  <r>
    <n v="2018"/>
    <x v="1"/>
    <n v="14"/>
    <n v="7"/>
    <s v="OFF"/>
    <d v="2018-10-14T00:00:00"/>
    <s v="Avg of 4 NM Projects"/>
    <x v="20"/>
    <n v="0"/>
  </r>
  <r>
    <n v="2018"/>
    <x v="1"/>
    <n v="14"/>
    <n v="7"/>
    <s v="OFF"/>
    <d v="2018-10-14T00:00:00"/>
    <s v="Avg of 4 NM Projects"/>
    <x v="21"/>
    <n v="-0.13"/>
  </r>
  <r>
    <n v="2018"/>
    <x v="1"/>
    <n v="14"/>
    <n v="7"/>
    <s v="OFF"/>
    <d v="2018-10-14T00:00:00"/>
    <s v="Avg of 4 NM Projects"/>
    <x v="22"/>
    <n v="-0.13"/>
  </r>
  <r>
    <n v="2018"/>
    <x v="1"/>
    <n v="14"/>
    <n v="7"/>
    <s v="OFF"/>
    <d v="2018-10-14T00:00:00"/>
    <s v="Avg of 4 NM Projects"/>
    <x v="23"/>
    <n v="-0.26"/>
  </r>
  <r>
    <n v="2018"/>
    <x v="1"/>
    <n v="15"/>
    <n v="1"/>
    <s v="OFF"/>
    <d v="2018-10-15T00:00:00"/>
    <s v="Avg of 4 NM Projects"/>
    <x v="0"/>
    <n v="-0.13"/>
  </r>
  <r>
    <n v="2018"/>
    <x v="1"/>
    <n v="15"/>
    <n v="1"/>
    <s v="OFF"/>
    <d v="2018-10-15T00:00:00"/>
    <s v="Avg of 4 NM Projects"/>
    <x v="1"/>
    <n v="-0.13"/>
  </r>
  <r>
    <n v="2018"/>
    <x v="1"/>
    <n v="15"/>
    <n v="1"/>
    <s v="OFF"/>
    <d v="2018-10-15T00:00:00"/>
    <s v="Avg of 4 NM Projects"/>
    <x v="2"/>
    <n v="-0.13"/>
  </r>
  <r>
    <n v="2018"/>
    <x v="1"/>
    <n v="15"/>
    <n v="1"/>
    <s v="OFF"/>
    <d v="2018-10-15T00:00:00"/>
    <s v="Avg of 4 NM Projects"/>
    <x v="3"/>
    <n v="-0.13"/>
  </r>
  <r>
    <n v="2018"/>
    <x v="1"/>
    <n v="15"/>
    <n v="1"/>
    <s v="OFF"/>
    <d v="2018-10-15T00:00:00"/>
    <s v="Avg of 4 NM Projects"/>
    <x v="4"/>
    <n v="0"/>
  </r>
  <r>
    <n v="2018"/>
    <x v="1"/>
    <n v="15"/>
    <n v="1"/>
    <s v="OFF"/>
    <d v="2018-10-15T00:00:00"/>
    <s v="Avg of 4 NM Projects"/>
    <x v="5"/>
    <n v="0"/>
  </r>
  <r>
    <n v="2018"/>
    <x v="1"/>
    <n v="15"/>
    <n v="1"/>
    <s v="OFF"/>
    <d v="2018-10-15T00:00:00"/>
    <s v="Avg of 4 NM Projects"/>
    <x v="6"/>
    <n v="-0.13"/>
  </r>
  <r>
    <n v="2018"/>
    <x v="1"/>
    <n v="15"/>
    <n v="1"/>
    <s v="OFF"/>
    <d v="2018-10-15T00:00:00"/>
    <s v="Avg of 4 NM Projects"/>
    <x v="7"/>
    <n v="2.5549999999999997"/>
  </r>
  <r>
    <n v="2018"/>
    <x v="1"/>
    <n v="15"/>
    <n v="1"/>
    <s v="OFF"/>
    <d v="2018-10-15T00:00:00"/>
    <s v="Avg of 4 NM Projects"/>
    <x v="8"/>
    <n v="13.319999999999999"/>
  </r>
  <r>
    <n v="2018"/>
    <x v="1"/>
    <n v="15"/>
    <n v="1"/>
    <s v="OFF"/>
    <d v="2018-10-15T00:00:00"/>
    <s v="Avg of 4 NM Projects"/>
    <x v="9"/>
    <n v="18.684999999999999"/>
  </r>
  <r>
    <n v="2018"/>
    <x v="1"/>
    <n v="15"/>
    <n v="1"/>
    <s v="OFF"/>
    <d v="2018-10-15T00:00:00"/>
    <s v="Avg of 4 NM Projects"/>
    <x v="10"/>
    <n v="27.774999999999999"/>
  </r>
  <r>
    <n v="2018"/>
    <x v="1"/>
    <n v="15"/>
    <n v="1"/>
    <s v="OFF"/>
    <d v="2018-10-15T00:00:00"/>
    <s v="Avg of 4 NM Projects"/>
    <x v="11"/>
    <n v="38.909999999999997"/>
  </r>
  <r>
    <n v="2018"/>
    <x v="1"/>
    <n v="15"/>
    <n v="1"/>
    <s v="OFF"/>
    <d v="2018-10-15T00:00:00"/>
    <s v="Avg of 4 NM Projects"/>
    <x v="12"/>
    <n v="50.69"/>
  </r>
  <r>
    <n v="2018"/>
    <x v="1"/>
    <n v="15"/>
    <n v="1"/>
    <s v="OFF"/>
    <d v="2018-10-15T00:00:00"/>
    <s v="Avg of 4 NM Projects"/>
    <x v="13"/>
    <n v="51.2"/>
  </r>
  <r>
    <n v="2018"/>
    <x v="1"/>
    <n v="15"/>
    <n v="1"/>
    <s v="OFF"/>
    <d v="2018-10-15T00:00:00"/>
    <s v="Avg of 4 NM Projects"/>
    <x v="14"/>
    <n v="45.955000000000005"/>
  </r>
  <r>
    <n v="2018"/>
    <x v="1"/>
    <n v="15"/>
    <n v="1"/>
    <s v="OFF"/>
    <d v="2018-10-15T00:00:00"/>
    <s v="Avg of 4 NM Projects"/>
    <x v="15"/>
    <n v="22.02"/>
  </r>
  <r>
    <n v="2018"/>
    <x v="1"/>
    <n v="15"/>
    <n v="1"/>
    <s v="OFF"/>
    <d v="2018-10-15T00:00:00"/>
    <s v="Avg of 4 NM Projects"/>
    <x v="16"/>
    <n v="9.9849999999999994"/>
  </r>
  <r>
    <n v="2018"/>
    <x v="1"/>
    <n v="15"/>
    <n v="1"/>
    <s v="OFF"/>
    <d v="2018-10-15T00:00:00"/>
    <s v="Avg of 4 NM Projects"/>
    <x v="17"/>
    <n v="2.4350000000000001"/>
  </r>
  <r>
    <n v="2018"/>
    <x v="1"/>
    <n v="15"/>
    <n v="1"/>
    <s v="OFF"/>
    <d v="2018-10-15T00:00:00"/>
    <s v="Avg of 4 NM Projects"/>
    <x v="18"/>
    <n v="0"/>
  </r>
  <r>
    <n v="2018"/>
    <x v="1"/>
    <n v="15"/>
    <n v="1"/>
    <s v="OFF"/>
    <d v="2018-10-15T00:00:00"/>
    <s v="Avg of 4 NM Projects"/>
    <x v="19"/>
    <n v="-0.13"/>
  </r>
  <r>
    <n v="2018"/>
    <x v="1"/>
    <n v="15"/>
    <n v="1"/>
    <s v="OFF"/>
    <d v="2018-10-15T00:00:00"/>
    <s v="Avg of 4 NM Projects"/>
    <x v="20"/>
    <n v="-0.13"/>
  </r>
  <r>
    <n v="2018"/>
    <x v="1"/>
    <n v="15"/>
    <n v="1"/>
    <s v="OFF"/>
    <d v="2018-10-15T00:00:00"/>
    <s v="Avg of 4 NM Projects"/>
    <x v="21"/>
    <n v="-0.26"/>
  </r>
  <r>
    <n v="2018"/>
    <x v="1"/>
    <n v="15"/>
    <n v="1"/>
    <s v="OFF"/>
    <d v="2018-10-15T00:00:00"/>
    <s v="Avg of 4 NM Projects"/>
    <x v="22"/>
    <n v="0"/>
  </r>
  <r>
    <n v="2018"/>
    <x v="1"/>
    <n v="15"/>
    <n v="1"/>
    <s v="OFF"/>
    <d v="2018-10-15T00:00:00"/>
    <s v="Avg of 4 NM Projects"/>
    <x v="23"/>
    <n v="0"/>
  </r>
  <r>
    <n v="2018"/>
    <x v="1"/>
    <n v="16"/>
    <n v="2"/>
    <s v="OFF"/>
    <d v="2018-10-16T00:00:00"/>
    <s v="Avg of 4 NM Projects"/>
    <x v="0"/>
    <n v="0"/>
  </r>
  <r>
    <n v="2018"/>
    <x v="1"/>
    <n v="16"/>
    <n v="2"/>
    <s v="OFF"/>
    <d v="2018-10-16T00:00:00"/>
    <s v="Avg of 4 NM Projects"/>
    <x v="1"/>
    <n v="0"/>
  </r>
  <r>
    <n v="2018"/>
    <x v="1"/>
    <n v="16"/>
    <n v="2"/>
    <s v="OFF"/>
    <d v="2018-10-16T00:00:00"/>
    <s v="Avg of 4 NM Projects"/>
    <x v="2"/>
    <n v="0"/>
  </r>
  <r>
    <n v="2018"/>
    <x v="1"/>
    <n v="16"/>
    <n v="2"/>
    <s v="OFF"/>
    <d v="2018-10-16T00:00:00"/>
    <s v="Avg of 4 NM Projects"/>
    <x v="3"/>
    <n v="-0.13"/>
  </r>
  <r>
    <n v="2018"/>
    <x v="1"/>
    <n v="16"/>
    <n v="2"/>
    <s v="OFF"/>
    <d v="2018-10-16T00:00:00"/>
    <s v="Avg of 4 NM Projects"/>
    <x v="4"/>
    <n v="0"/>
  </r>
  <r>
    <n v="2018"/>
    <x v="1"/>
    <n v="16"/>
    <n v="2"/>
    <s v="OFF"/>
    <d v="2018-10-16T00:00:00"/>
    <s v="Avg of 4 NM Projects"/>
    <x v="5"/>
    <n v="-0.26"/>
  </r>
  <r>
    <n v="2018"/>
    <x v="1"/>
    <n v="16"/>
    <n v="2"/>
    <s v="OFF"/>
    <d v="2018-10-16T00:00:00"/>
    <s v="Avg of 4 NM Projects"/>
    <x v="6"/>
    <n v="-0.26"/>
  </r>
  <r>
    <n v="2018"/>
    <x v="1"/>
    <n v="16"/>
    <n v="2"/>
    <s v="ON"/>
    <d v="2018-10-16T00:00:00"/>
    <s v="Avg of 4 NM Projects"/>
    <x v="7"/>
    <n v="1.5399999999999998"/>
  </r>
  <r>
    <n v="2018"/>
    <x v="1"/>
    <n v="16"/>
    <n v="2"/>
    <s v="ON"/>
    <d v="2018-10-16T00:00:00"/>
    <s v="Avg of 4 NM Projects"/>
    <x v="8"/>
    <n v="8.8350000000000009"/>
  </r>
  <r>
    <n v="2018"/>
    <x v="1"/>
    <n v="16"/>
    <n v="2"/>
    <s v="ON"/>
    <d v="2018-10-16T00:00:00"/>
    <s v="Avg of 4 NM Projects"/>
    <x v="9"/>
    <n v="24.45"/>
  </r>
  <r>
    <n v="2018"/>
    <x v="1"/>
    <n v="16"/>
    <n v="2"/>
    <s v="ON"/>
    <d v="2018-10-16T00:00:00"/>
    <s v="Avg of 4 NM Projects"/>
    <x v="10"/>
    <n v="42.874999999999993"/>
  </r>
  <r>
    <n v="2018"/>
    <x v="1"/>
    <n v="16"/>
    <n v="2"/>
    <s v="ON"/>
    <d v="2018-10-16T00:00:00"/>
    <s v="Avg of 4 NM Projects"/>
    <x v="11"/>
    <n v="48.900000000000006"/>
  </r>
  <r>
    <n v="2018"/>
    <x v="1"/>
    <n v="16"/>
    <n v="2"/>
    <s v="ON"/>
    <d v="2018-10-16T00:00:00"/>
    <s v="Avg of 4 NM Projects"/>
    <x v="12"/>
    <n v="52.22"/>
  </r>
  <r>
    <n v="2018"/>
    <x v="1"/>
    <n v="16"/>
    <n v="2"/>
    <s v="ON"/>
    <d v="2018-10-16T00:00:00"/>
    <s v="Avg of 4 NM Projects"/>
    <x v="13"/>
    <n v="47.75"/>
  </r>
  <r>
    <n v="2018"/>
    <x v="1"/>
    <n v="16"/>
    <n v="2"/>
    <s v="ON"/>
    <d v="2018-10-16T00:00:00"/>
    <s v="Avg of 4 NM Projects"/>
    <x v="14"/>
    <n v="30.59"/>
  </r>
  <r>
    <n v="2018"/>
    <x v="1"/>
    <n v="16"/>
    <n v="2"/>
    <s v="ON"/>
    <d v="2018-10-16T00:00:00"/>
    <s v="Avg of 4 NM Projects"/>
    <x v="15"/>
    <n v="27.515000000000001"/>
  </r>
  <r>
    <n v="2018"/>
    <x v="1"/>
    <n v="16"/>
    <n v="2"/>
    <s v="ON"/>
    <d v="2018-10-16T00:00:00"/>
    <s v="Avg of 4 NM Projects"/>
    <x v="16"/>
    <n v="11.135"/>
  </r>
  <r>
    <n v="2018"/>
    <x v="1"/>
    <n v="16"/>
    <n v="2"/>
    <s v="ON"/>
    <d v="2018-10-16T00:00:00"/>
    <s v="Avg of 4 NM Projects"/>
    <x v="17"/>
    <n v="1.9250000000000003"/>
  </r>
  <r>
    <n v="2018"/>
    <x v="1"/>
    <n v="16"/>
    <n v="2"/>
    <s v="ON"/>
    <d v="2018-10-16T00:00:00"/>
    <s v="Avg of 4 NM Projects"/>
    <x v="18"/>
    <n v="-0.13"/>
  </r>
  <r>
    <n v="2018"/>
    <x v="1"/>
    <n v="16"/>
    <n v="2"/>
    <s v="ON"/>
    <d v="2018-10-16T00:00:00"/>
    <s v="Avg of 4 NM Projects"/>
    <x v="19"/>
    <n v="0"/>
  </r>
  <r>
    <n v="2018"/>
    <x v="1"/>
    <n v="16"/>
    <n v="2"/>
    <s v="ON"/>
    <d v="2018-10-16T00:00:00"/>
    <s v="Avg of 4 NM Projects"/>
    <x v="20"/>
    <n v="-0.13"/>
  </r>
  <r>
    <n v="2018"/>
    <x v="1"/>
    <n v="16"/>
    <n v="2"/>
    <s v="ON"/>
    <d v="2018-10-16T00:00:00"/>
    <s v="Avg of 4 NM Projects"/>
    <x v="21"/>
    <n v="-0.13"/>
  </r>
  <r>
    <n v="2018"/>
    <x v="1"/>
    <n v="16"/>
    <n v="2"/>
    <s v="ON"/>
    <d v="2018-10-16T00:00:00"/>
    <s v="Avg of 4 NM Projects"/>
    <x v="22"/>
    <n v="-0.13"/>
  </r>
  <r>
    <n v="2018"/>
    <x v="1"/>
    <n v="16"/>
    <n v="2"/>
    <s v="OFF"/>
    <d v="2018-10-16T00:00:00"/>
    <s v="Avg of 4 NM Projects"/>
    <x v="23"/>
    <n v="0"/>
  </r>
  <r>
    <n v="2018"/>
    <x v="1"/>
    <n v="17"/>
    <n v="3"/>
    <s v="OFF"/>
    <d v="2018-10-17T00:00:00"/>
    <s v="Avg of 4 NM Projects"/>
    <x v="0"/>
    <n v="-0.26"/>
  </r>
  <r>
    <n v="2018"/>
    <x v="1"/>
    <n v="17"/>
    <n v="3"/>
    <s v="OFF"/>
    <d v="2018-10-17T00:00:00"/>
    <s v="Avg of 4 NM Projects"/>
    <x v="1"/>
    <n v="-0.13"/>
  </r>
  <r>
    <n v="2018"/>
    <x v="1"/>
    <n v="17"/>
    <n v="3"/>
    <s v="OFF"/>
    <d v="2018-10-17T00:00:00"/>
    <s v="Avg of 4 NM Projects"/>
    <x v="2"/>
    <n v="-0.26"/>
  </r>
  <r>
    <n v="2018"/>
    <x v="1"/>
    <n v="17"/>
    <n v="3"/>
    <s v="OFF"/>
    <d v="2018-10-17T00:00:00"/>
    <s v="Avg of 4 NM Projects"/>
    <x v="3"/>
    <n v="0"/>
  </r>
  <r>
    <n v="2018"/>
    <x v="1"/>
    <n v="17"/>
    <n v="3"/>
    <s v="OFF"/>
    <d v="2018-10-17T00:00:00"/>
    <s v="Avg of 4 NM Projects"/>
    <x v="4"/>
    <n v="-0.13"/>
  </r>
  <r>
    <n v="2018"/>
    <x v="1"/>
    <n v="17"/>
    <n v="3"/>
    <s v="OFF"/>
    <d v="2018-10-17T00:00:00"/>
    <s v="Avg of 4 NM Projects"/>
    <x v="5"/>
    <n v="0"/>
  </r>
  <r>
    <n v="2018"/>
    <x v="1"/>
    <n v="17"/>
    <n v="3"/>
    <s v="OFF"/>
    <d v="2018-10-17T00:00:00"/>
    <s v="Avg of 4 NM Projects"/>
    <x v="6"/>
    <n v="0"/>
  </r>
  <r>
    <n v="2018"/>
    <x v="1"/>
    <n v="17"/>
    <n v="3"/>
    <s v="ON"/>
    <d v="2018-10-17T00:00:00"/>
    <s v="Avg of 4 NM Projects"/>
    <x v="7"/>
    <n v="4.4799999999999995"/>
  </r>
  <r>
    <n v="2018"/>
    <x v="1"/>
    <n v="17"/>
    <n v="3"/>
    <s v="ON"/>
    <d v="2018-10-17T00:00:00"/>
    <s v="Avg of 4 NM Projects"/>
    <x v="8"/>
    <n v="37.764999999999993"/>
  </r>
  <r>
    <n v="2018"/>
    <x v="1"/>
    <n v="17"/>
    <n v="3"/>
    <s v="ON"/>
    <d v="2018-10-17T00:00:00"/>
    <s v="Avg of 4 NM Projects"/>
    <x v="9"/>
    <n v="60.8"/>
  </r>
  <r>
    <n v="2018"/>
    <x v="1"/>
    <n v="17"/>
    <n v="3"/>
    <s v="ON"/>
    <d v="2018-10-17T00:00:00"/>
    <s v="Avg of 4 NM Projects"/>
    <x v="10"/>
    <n v="51.08"/>
  </r>
  <r>
    <n v="2018"/>
    <x v="1"/>
    <n v="17"/>
    <n v="3"/>
    <s v="ON"/>
    <d v="2018-10-17T00:00:00"/>
    <s v="Avg of 4 NM Projects"/>
    <x v="11"/>
    <n v="48.269999999999996"/>
  </r>
  <r>
    <n v="2018"/>
    <x v="1"/>
    <n v="17"/>
    <n v="3"/>
    <s v="ON"/>
    <d v="2018-10-17T00:00:00"/>
    <s v="Avg of 4 NM Projects"/>
    <x v="12"/>
    <n v="72.19"/>
  </r>
  <r>
    <n v="2018"/>
    <x v="1"/>
    <n v="17"/>
    <n v="3"/>
    <s v="ON"/>
    <d v="2018-10-17T00:00:00"/>
    <s v="Avg of 4 NM Projects"/>
    <x v="13"/>
    <n v="81.66"/>
  </r>
  <r>
    <n v="2018"/>
    <x v="1"/>
    <n v="17"/>
    <n v="3"/>
    <s v="ON"/>
    <d v="2018-10-17T00:00:00"/>
    <s v="Avg of 4 NM Projects"/>
    <x v="14"/>
    <n v="79.61999999999999"/>
  </r>
  <r>
    <n v="2018"/>
    <x v="1"/>
    <n v="17"/>
    <n v="3"/>
    <s v="ON"/>
    <d v="2018-10-17T00:00:00"/>
    <s v="Avg of 4 NM Projects"/>
    <x v="15"/>
    <n v="55.164999999999992"/>
  </r>
  <r>
    <n v="2018"/>
    <x v="1"/>
    <n v="17"/>
    <n v="3"/>
    <s v="ON"/>
    <d v="2018-10-17T00:00:00"/>
    <s v="Avg of 4 NM Projects"/>
    <x v="16"/>
    <n v="31.229999999999997"/>
  </r>
  <r>
    <n v="2018"/>
    <x v="1"/>
    <n v="17"/>
    <n v="3"/>
    <s v="ON"/>
    <d v="2018-10-17T00:00:00"/>
    <s v="Avg of 4 NM Projects"/>
    <x v="17"/>
    <n v="8.3249999999999993"/>
  </r>
  <r>
    <n v="2018"/>
    <x v="1"/>
    <n v="17"/>
    <n v="3"/>
    <s v="ON"/>
    <d v="2018-10-17T00:00:00"/>
    <s v="Avg of 4 NM Projects"/>
    <x v="18"/>
    <n v="-0.13"/>
  </r>
  <r>
    <n v="2018"/>
    <x v="1"/>
    <n v="17"/>
    <n v="3"/>
    <s v="ON"/>
    <d v="2018-10-17T00:00:00"/>
    <s v="Avg of 4 NM Projects"/>
    <x v="19"/>
    <n v="-0.13"/>
  </r>
  <r>
    <n v="2018"/>
    <x v="1"/>
    <n v="17"/>
    <n v="3"/>
    <s v="ON"/>
    <d v="2018-10-17T00:00:00"/>
    <s v="Avg of 4 NM Projects"/>
    <x v="20"/>
    <n v="0"/>
  </r>
  <r>
    <n v="2018"/>
    <x v="1"/>
    <n v="17"/>
    <n v="3"/>
    <s v="ON"/>
    <d v="2018-10-17T00:00:00"/>
    <s v="Avg of 4 NM Projects"/>
    <x v="21"/>
    <n v="-0.13"/>
  </r>
  <r>
    <n v="2018"/>
    <x v="1"/>
    <n v="17"/>
    <n v="3"/>
    <s v="ON"/>
    <d v="2018-10-17T00:00:00"/>
    <s v="Avg of 4 NM Projects"/>
    <x v="22"/>
    <n v="-0.13"/>
  </r>
  <r>
    <n v="2018"/>
    <x v="1"/>
    <n v="17"/>
    <n v="3"/>
    <s v="OFF"/>
    <d v="2018-10-17T00:00:00"/>
    <s v="Avg of 4 NM Projects"/>
    <x v="23"/>
    <n v="0"/>
  </r>
  <r>
    <n v="2018"/>
    <x v="1"/>
    <n v="18"/>
    <n v="4"/>
    <s v="OFF"/>
    <d v="2018-10-18T00:00:00"/>
    <s v="Avg of 4 NM Projects"/>
    <x v="0"/>
    <n v="0"/>
  </r>
  <r>
    <n v="2018"/>
    <x v="1"/>
    <n v="18"/>
    <n v="4"/>
    <s v="OFF"/>
    <d v="2018-10-18T00:00:00"/>
    <s v="Avg of 4 NM Projects"/>
    <x v="1"/>
    <n v="-0.13"/>
  </r>
  <r>
    <n v="2018"/>
    <x v="1"/>
    <n v="18"/>
    <n v="4"/>
    <s v="OFF"/>
    <d v="2018-10-18T00:00:00"/>
    <s v="Avg of 4 NM Projects"/>
    <x v="2"/>
    <n v="-0.13"/>
  </r>
  <r>
    <n v="2018"/>
    <x v="1"/>
    <n v="18"/>
    <n v="4"/>
    <s v="OFF"/>
    <d v="2018-10-18T00:00:00"/>
    <s v="Avg of 4 NM Projects"/>
    <x v="3"/>
    <n v="-0.13"/>
  </r>
  <r>
    <n v="2018"/>
    <x v="1"/>
    <n v="18"/>
    <n v="4"/>
    <s v="OFF"/>
    <d v="2018-10-18T00:00:00"/>
    <s v="Avg of 4 NM Projects"/>
    <x v="4"/>
    <n v="0"/>
  </r>
  <r>
    <n v="2018"/>
    <x v="1"/>
    <n v="18"/>
    <n v="4"/>
    <s v="OFF"/>
    <d v="2018-10-18T00:00:00"/>
    <s v="Avg of 4 NM Projects"/>
    <x v="5"/>
    <n v="-0.13"/>
  </r>
  <r>
    <n v="2018"/>
    <x v="1"/>
    <n v="18"/>
    <n v="4"/>
    <s v="OFF"/>
    <d v="2018-10-18T00:00:00"/>
    <s v="Avg of 4 NM Projects"/>
    <x v="6"/>
    <n v="-0.13"/>
  </r>
  <r>
    <n v="2018"/>
    <x v="1"/>
    <n v="18"/>
    <n v="4"/>
    <s v="ON"/>
    <d v="2018-10-18T00:00:00"/>
    <s v="Avg of 4 NM Projects"/>
    <x v="7"/>
    <n v="0.77"/>
  </r>
  <r>
    <n v="2018"/>
    <x v="1"/>
    <n v="18"/>
    <n v="4"/>
    <s v="ON"/>
    <d v="2018-10-18T00:00:00"/>
    <s v="Avg of 4 NM Projects"/>
    <x v="8"/>
    <n v="8.9649999999999999"/>
  </r>
  <r>
    <n v="2018"/>
    <x v="1"/>
    <n v="18"/>
    <n v="4"/>
    <s v="ON"/>
    <d v="2018-10-18T00:00:00"/>
    <s v="Avg of 4 NM Projects"/>
    <x v="9"/>
    <n v="48.515000000000001"/>
  </r>
  <r>
    <n v="2018"/>
    <x v="1"/>
    <n v="18"/>
    <n v="4"/>
    <s v="ON"/>
    <d v="2018-10-18T00:00:00"/>
    <s v="Avg of 4 NM Projects"/>
    <x v="10"/>
    <n v="66.554999999999993"/>
  </r>
  <r>
    <n v="2018"/>
    <x v="1"/>
    <n v="18"/>
    <n v="4"/>
    <s v="ON"/>
    <d v="2018-10-18T00:00:00"/>
    <s v="Avg of 4 NM Projects"/>
    <x v="11"/>
    <n v="96"/>
  </r>
  <r>
    <n v="2018"/>
    <x v="1"/>
    <n v="18"/>
    <n v="4"/>
    <s v="ON"/>
    <d v="2018-10-18T00:00:00"/>
    <s v="Avg of 4 NM Projects"/>
    <x v="12"/>
    <n v="121.855"/>
  </r>
  <r>
    <n v="2018"/>
    <x v="1"/>
    <n v="18"/>
    <n v="4"/>
    <s v="ON"/>
    <d v="2018-10-18T00:00:00"/>
    <s v="Avg of 4 NM Projects"/>
    <x v="13"/>
    <n v="107.52"/>
  </r>
  <r>
    <n v="2018"/>
    <x v="1"/>
    <n v="18"/>
    <n v="4"/>
    <s v="ON"/>
    <d v="2018-10-18T00:00:00"/>
    <s v="Avg of 4 NM Projects"/>
    <x v="14"/>
    <n v="89.724999999999994"/>
  </r>
  <r>
    <n v="2018"/>
    <x v="1"/>
    <n v="18"/>
    <n v="4"/>
    <s v="ON"/>
    <d v="2018-10-18T00:00:00"/>
    <s v="Avg of 4 NM Projects"/>
    <x v="15"/>
    <n v="65.924999999999997"/>
  </r>
  <r>
    <n v="2018"/>
    <x v="1"/>
    <n v="18"/>
    <n v="4"/>
    <s v="ON"/>
    <d v="2018-10-18T00:00:00"/>
    <s v="Avg of 4 NM Projects"/>
    <x v="16"/>
    <n v="34.945"/>
  </r>
  <r>
    <n v="2018"/>
    <x v="1"/>
    <n v="18"/>
    <n v="4"/>
    <s v="ON"/>
    <d v="2018-10-18T00:00:00"/>
    <s v="Avg of 4 NM Projects"/>
    <x v="17"/>
    <n v="7.8049999999999997"/>
  </r>
  <r>
    <n v="2018"/>
    <x v="1"/>
    <n v="18"/>
    <n v="4"/>
    <s v="ON"/>
    <d v="2018-10-18T00:00:00"/>
    <s v="Avg of 4 NM Projects"/>
    <x v="18"/>
    <n v="-0.26"/>
  </r>
  <r>
    <n v="2018"/>
    <x v="1"/>
    <n v="18"/>
    <n v="4"/>
    <s v="ON"/>
    <d v="2018-10-18T00:00:00"/>
    <s v="Avg of 4 NM Projects"/>
    <x v="19"/>
    <n v="0"/>
  </r>
  <r>
    <n v="2018"/>
    <x v="1"/>
    <n v="18"/>
    <n v="4"/>
    <s v="ON"/>
    <d v="2018-10-18T00:00:00"/>
    <s v="Avg of 4 NM Projects"/>
    <x v="20"/>
    <n v="0"/>
  </r>
  <r>
    <n v="2018"/>
    <x v="1"/>
    <n v="18"/>
    <n v="4"/>
    <s v="ON"/>
    <d v="2018-10-18T00:00:00"/>
    <s v="Avg of 4 NM Projects"/>
    <x v="21"/>
    <n v="-0.26"/>
  </r>
  <r>
    <n v="2018"/>
    <x v="1"/>
    <n v="18"/>
    <n v="4"/>
    <s v="ON"/>
    <d v="2018-10-18T00:00:00"/>
    <s v="Avg of 4 NM Projects"/>
    <x v="22"/>
    <n v="0"/>
  </r>
  <r>
    <n v="2018"/>
    <x v="1"/>
    <n v="18"/>
    <n v="4"/>
    <s v="OFF"/>
    <d v="2018-10-18T00:00:00"/>
    <s v="Avg of 4 NM Projects"/>
    <x v="23"/>
    <n v="-0.13"/>
  </r>
  <r>
    <n v="2018"/>
    <x v="1"/>
    <n v="19"/>
    <n v="5"/>
    <s v="OFF"/>
    <d v="2018-10-19T00:00:00"/>
    <s v="Avg of 4 NM Projects"/>
    <x v="0"/>
    <n v="0"/>
  </r>
  <r>
    <n v="2018"/>
    <x v="1"/>
    <n v="19"/>
    <n v="5"/>
    <s v="OFF"/>
    <d v="2018-10-19T00:00:00"/>
    <s v="Avg of 4 NM Projects"/>
    <x v="1"/>
    <n v="0"/>
  </r>
  <r>
    <n v="2018"/>
    <x v="1"/>
    <n v="19"/>
    <n v="5"/>
    <s v="OFF"/>
    <d v="2018-10-19T00:00:00"/>
    <s v="Avg of 4 NM Projects"/>
    <x v="2"/>
    <n v="-0.26"/>
  </r>
  <r>
    <n v="2018"/>
    <x v="1"/>
    <n v="19"/>
    <n v="5"/>
    <s v="OFF"/>
    <d v="2018-10-19T00:00:00"/>
    <s v="Avg of 4 NM Projects"/>
    <x v="3"/>
    <n v="0"/>
  </r>
  <r>
    <n v="2018"/>
    <x v="1"/>
    <n v="19"/>
    <n v="5"/>
    <s v="OFF"/>
    <d v="2018-10-19T00:00:00"/>
    <s v="Avg of 4 NM Projects"/>
    <x v="4"/>
    <n v="-0.13"/>
  </r>
  <r>
    <n v="2018"/>
    <x v="1"/>
    <n v="19"/>
    <n v="5"/>
    <s v="OFF"/>
    <d v="2018-10-19T00:00:00"/>
    <s v="Avg of 4 NM Projects"/>
    <x v="5"/>
    <n v="0"/>
  </r>
  <r>
    <n v="2018"/>
    <x v="1"/>
    <n v="19"/>
    <n v="5"/>
    <s v="OFF"/>
    <d v="2018-10-19T00:00:00"/>
    <s v="Avg of 4 NM Projects"/>
    <x v="6"/>
    <n v="-0.26"/>
  </r>
  <r>
    <n v="2018"/>
    <x v="1"/>
    <n v="19"/>
    <n v="5"/>
    <s v="ON"/>
    <d v="2018-10-19T00:00:00"/>
    <s v="Avg of 4 NM Projects"/>
    <x v="7"/>
    <n v="5.25"/>
  </r>
  <r>
    <n v="2018"/>
    <x v="1"/>
    <n v="19"/>
    <n v="5"/>
    <s v="ON"/>
    <d v="2018-10-19T00:00:00"/>
    <s v="Avg of 4 NM Projects"/>
    <x v="8"/>
    <n v="38.274999999999999"/>
  </r>
  <r>
    <n v="2018"/>
    <x v="1"/>
    <n v="19"/>
    <n v="5"/>
    <s v="ON"/>
    <d v="2018-10-19T00:00:00"/>
    <s v="Avg of 4 NM Projects"/>
    <x v="9"/>
    <n v="65.025000000000006"/>
  </r>
  <r>
    <n v="2018"/>
    <x v="1"/>
    <n v="19"/>
    <n v="5"/>
    <s v="ON"/>
    <d v="2018-10-19T00:00:00"/>
    <s v="Avg of 4 NM Projects"/>
    <x v="10"/>
    <n v="93.309999999999988"/>
  </r>
  <r>
    <n v="2018"/>
    <x v="1"/>
    <n v="19"/>
    <n v="5"/>
    <s v="ON"/>
    <d v="2018-10-19T00:00:00"/>
    <s v="Avg of 4 NM Projects"/>
    <x v="11"/>
    <n v="111.105"/>
  </r>
  <r>
    <n v="2018"/>
    <x v="1"/>
    <n v="19"/>
    <n v="5"/>
    <s v="ON"/>
    <d v="2018-10-19T00:00:00"/>
    <s v="Avg of 4 NM Projects"/>
    <x v="12"/>
    <n v="131.32999999999998"/>
  </r>
  <r>
    <n v="2018"/>
    <x v="1"/>
    <n v="19"/>
    <n v="5"/>
    <s v="ON"/>
    <d v="2018-10-19T00:00:00"/>
    <s v="Avg of 4 NM Projects"/>
    <x v="13"/>
    <n v="122.88000000000001"/>
  </r>
  <r>
    <n v="2018"/>
    <x v="1"/>
    <n v="19"/>
    <n v="5"/>
    <s v="ON"/>
    <d v="2018-10-19T00:00:00"/>
    <s v="Avg of 4 NM Projects"/>
    <x v="14"/>
    <n v="111.995"/>
  </r>
  <r>
    <n v="2018"/>
    <x v="1"/>
    <n v="19"/>
    <n v="5"/>
    <s v="ON"/>
    <d v="2018-10-19T00:00:00"/>
    <s v="Avg of 4 NM Projects"/>
    <x v="15"/>
    <n v="68.22999999999999"/>
  </r>
  <r>
    <n v="2018"/>
    <x v="1"/>
    <n v="19"/>
    <n v="5"/>
    <s v="ON"/>
    <d v="2018-10-19T00:00:00"/>
    <s v="Avg of 4 NM Projects"/>
    <x v="16"/>
    <n v="34.564999999999998"/>
  </r>
  <r>
    <n v="2018"/>
    <x v="1"/>
    <n v="19"/>
    <n v="5"/>
    <s v="ON"/>
    <d v="2018-10-19T00:00:00"/>
    <s v="Avg of 4 NM Projects"/>
    <x v="17"/>
    <n v="5.2499999999999991"/>
  </r>
  <r>
    <n v="2018"/>
    <x v="1"/>
    <n v="19"/>
    <n v="5"/>
    <s v="ON"/>
    <d v="2018-10-19T00:00:00"/>
    <s v="Avg of 4 NM Projects"/>
    <x v="18"/>
    <n v="-0.26"/>
  </r>
  <r>
    <n v="2018"/>
    <x v="1"/>
    <n v="19"/>
    <n v="5"/>
    <s v="ON"/>
    <d v="2018-10-19T00:00:00"/>
    <s v="Avg of 4 NM Projects"/>
    <x v="19"/>
    <n v="-0.13"/>
  </r>
  <r>
    <n v="2018"/>
    <x v="1"/>
    <n v="19"/>
    <n v="5"/>
    <s v="ON"/>
    <d v="2018-10-19T00:00:00"/>
    <s v="Avg of 4 NM Projects"/>
    <x v="20"/>
    <n v="0"/>
  </r>
  <r>
    <n v="2018"/>
    <x v="1"/>
    <n v="19"/>
    <n v="5"/>
    <s v="ON"/>
    <d v="2018-10-19T00:00:00"/>
    <s v="Avg of 4 NM Projects"/>
    <x v="21"/>
    <n v="0"/>
  </r>
  <r>
    <n v="2018"/>
    <x v="1"/>
    <n v="19"/>
    <n v="5"/>
    <s v="ON"/>
    <d v="2018-10-19T00:00:00"/>
    <s v="Avg of 4 NM Projects"/>
    <x v="22"/>
    <n v="-0.26"/>
  </r>
  <r>
    <n v="2018"/>
    <x v="1"/>
    <n v="19"/>
    <n v="5"/>
    <s v="OFF"/>
    <d v="2018-10-19T00:00:00"/>
    <s v="Avg of 4 NM Projects"/>
    <x v="23"/>
    <n v="-0.13"/>
  </r>
  <r>
    <n v="2018"/>
    <x v="1"/>
    <n v="20"/>
    <n v="6"/>
    <s v="OFF"/>
    <d v="2018-10-20T00:00:00"/>
    <s v="Avg of 4 NM Projects"/>
    <x v="0"/>
    <n v="-0.13"/>
  </r>
  <r>
    <n v="2018"/>
    <x v="1"/>
    <n v="20"/>
    <n v="6"/>
    <s v="OFF"/>
    <d v="2018-10-20T00:00:00"/>
    <s v="Avg of 4 NM Projects"/>
    <x v="1"/>
    <n v="-0.13"/>
  </r>
  <r>
    <n v="2018"/>
    <x v="1"/>
    <n v="20"/>
    <n v="6"/>
    <s v="OFF"/>
    <d v="2018-10-20T00:00:00"/>
    <s v="Avg of 4 NM Projects"/>
    <x v="2"/>
    <n v="0"/>
  </r>
  <r>
    <n v="2018"/>
    <x v="1"/>
    <n v="20"/>
    <n v="6"/>
    <s v="OFF"/>
    <d v="2018-10-20T00:00:00"/>
    <s v="Avg of 4 NM Projects"/>
    <x v="3"/>
    <n v="0"/>
  </r>
  <r>
    <n v="2018"/>
    <x v="1"/>
    <n v="20"/>
    <n v="6"/>
    <s v="OFF"/>
    <d v="2018-10-20T00:00:00"/>
    <s v="Avg of 4 NM Projects"/>
    <x v="4"/>
    <n v="-0.13"/>
  </r>
  <r>
    <n v="2018"/>
    <x v="1"/>
    <n v="20"/>
    <n v="6"/>
    <s v="OFF"/>
    <d v="2018-10-20T00:00:00"/>
    <s v="Avg of 4 NM Projects"/>
    <x v="5"/>
    <n v="-0.13"/>
  </r>
  <r>
    <n v="2018"/>
    <x v="1"/>
    <n v="20"/>
    <n v="6"/>
    <s v="OFF"/>
    <d v="2018-10-20T00:00:00"/>
    <s v="Avg of 4 NM Projects"/>
    <x v="6"/>
    <n v="-0.13"/>
  </r>
  <r>
    <n v="2018"/>
    <x v="1"/>
    <n v="20"/>
    <n v="6"/>
    <s v="ON"/>
    <d v="2018-10-20T00:00:00"/>
    <s v="Avg of 4 NM Projects"/>
    <x v="7"/>
    <n v="2.8149999999999999"/>
  </r>
  <r>
    <n v="2018"/>
    <x v="1"/>
    <n v="20"/>
    <n v="6"/>
    <s v="ON"/>
    <d v="2018-10-20T00:00:00"/>
    <s v="Avg of 4 NM Projects"/>
    <x v="8"/>
    <n v="23.04"/>
  </r>
  <r>
    <n v="2018"/>
    <x v="1"/>
    <n v="20"/>
    <n v="6"/>
    <s v="ON"/>
    <d v="2018-10-20T00:00:00"/>
    <s v="Avg of 4 NM Projects"/>
    <x v="9"/>
    <n v="49.53"/>
  </r>
  <r>
    <n v="2018"/>
    <x v="1"/>
    <n v="20"/>
    <n v="6"/>
    <s v="ON"/>
    <d v="2018-10-20T00:00:00"/>
    <s v="Avg of 4 NM Projects"/>
    <x v="10"/>
    <n v="83.715000000000003"/>
  </r>
  <r>
    <n v="2018"/>
    <x v="1"/>
    <n v="20"/>
    <n v="6"/>
    <s v="ON"/>
    <d v="2018-10-20T00:00:00"/>
    <s v="Avg of 4 NM Projects"/>
    <x v="11"/>
    <n v="103.03999999999999"/>
  </r>
  <r>
    <n v="2018"/>
    <x v="1"/>
    <n v="20"/>
    <n v="6"/>
    <s v="ON"/>
    <d v="2018-10-20T00:00:00"/>
    <s v="Avg of 4 NM Projects"/>
    <x v="12"/>
    <n v="109.44499999999999"/>
  </r>
  <r>
    <n v="2018"/>
    <x v="1"/>
    <n v="20"/>
    <n v="6"/>
    <s v="ON"/>
    <d v="2018-10-20T00:00:00"/>
    <s v="Avg of 4 NM Projects"/>
    <x v="13"/>
    <n v="116.095"/>
  </r>
  <r>
    <n v="2018"/>
    <x v="1"/>
    <n v="20"/>
    <n v="6"/>
    <s v="ON"/>
    <d v="2018-10-20T00:00:00"/>
    <s v="Avg of 4 NM Projects"/>
    <x v="14"/>
    <n v="98.814999999999998"/>
  </r>
  <r>
    <n v="2018"/>
    <x v="1"/>
    <n v="20"/>
    <n v="6"/>
    <s v="ON"/>
    <d v="2018-10-20T00:00:00"/>
    <s v="Avg of 4 NM Projects"/>
    <x v="15"/>
    <n v="63.099999999999994"/>
  </r>
  <r>
    <n v="2018"/>
    <x v="1"/>
    <n v="20"/>
    <n v="6"/>
    <s v="ON"/>
    <d v="2018-10-20T00:00:00"/>
    <s v="Avg of 4 NM Projects"/>
    <x v="16"/>
    <n v="39.045000000000002"/>
  </r>
  <r>
    <n v="2018"/>
    <x v="1"/>
    <n v="20"/>
    <n v="6"/>
    <s v="ON"/>
    <d v="2018-10-20T00:00:00"/>
    <s v="Avg of 4 NM Projects"/>
    <x v="17"/>
    <n v="4.7350000000000003"/>
  </r>
  <r>
    <n v="2018"/>
    <x v="1"/>
    <n v="20"/>
    <n v="6"/>
    <s v="ON"/>
    <d v="2018-10-20T00:00:00"/>
    <s v="Avg of 4 NM Projects"/>
    <x v="18"/>
    <n v="0"/>
  </r>
  <r>
    <n v="2018"/>
    <x v="1"/>
    <n v="20"/>
    <n v="6"/>
    <s v="ON"/>
    <d v="2018-10-20T00:00:00"/>
    <s v="Avg of 4 NM Projects"/>
    <x v="19"/>
    <n v="-0.26"/>
  </r>
  <r>
    <n v="2018"/>
    <x v="1"/>
    <n v="20"/>
    <n v="6"/>
    <s v="ON"/>
    <d v="2018-10-20T00:00:00"/>
    <s v="Avg of 4 NM Projects"/>
    <x v="20"/>
    <n v="0"/>
  </r>
  <r>
    <n v="2018"/>
    <x v="1"/>
    <n v="20"/>
    <n v="6"/>
    <s v="ON"/>
    <d v="2018-10-20T00:00:00"/>
    <s v="Avg of 4 NM Projects"/>
    <x v="21"/>
    <n v="0"/>
  </r>
  <r>
    <n v="2018"/>
    <x v="1"/>
    <n v="20"/>
    <n v="6"/>
    <s v="ON"/>
    <d v="2018-10-20T00:00:00"/>
    <s v="Avg of 4 NM Projects"/>
    <x v="22"/>
    <n v="-0.13"/>
  </r>
  <r>
    <n v="2018"/>
    <x v="1"/>
    <n v="20"/>
    <n v="6"/>
    <s v="OFF"/>
    <d v="2018-10-20T00:00:00"/>
    <s v="Avg of 4 NM Projects"/>
    <x v="23"/>
    <n v="-0.13"/>
  </r>
  <r>
    <n v="2018"/>
    <x v="1"/>
    <n v="21"/>
    <n v="7"/>
    <s v="OFF"/>
    <d v="2018-10-21T00:00:00"/>
    <s v="Avg of 4 NM Projects"/>
    <x v="0"/>
    <n v="-0.26"/>
  </r>
  <r>
    <n v="2018"/>
    <x v="1"/>
    <n v="21"/>
    <n v="7"/>
    <s v="OFF"/>
    <d v="2018-10-21T00:00:00"/>
    <s v="Avg of 4 NM Projects"/>
    <x v="1"/>
    <n v="0"/>
  </r>
  <r>
    <n v="2018"/>
    <x v="1"/>
    <n v="21"/>
    <n v="7"/>
    <s v="OFF"/>
    <d v="2018-10-21T00:00:00"/>
    <s v="Avg of 4 NM Projects"/>
    <x v="2"/>
    <n v="0"/>
  </r>
  <r>
    <n v="2018"/>
    <x v="1"/>
    <n v="21"/>
    <n v="7"/>
    <s v="OFF"/>
    <d v="2018-10-21T00:00:00"/>
    <s v="Avg of 4 NM Projects"/>
    <x v="3"/>
    <n v="0"/>
  </r>
  <r>
    <n v="2018"/>
    <x v="1"/>
    <n v="21"/>
    <n v="7"/>
    <s v="OFF"/>
    <d v="2018-10-21T00:00:00"/>
    <s v="Avg of 4 NM Projects"/>
    <x v="4"/>
    <n v="0"/>
  </r>
  <r>
    <n v="2018"/>
    <x v="1"/>
    <n v="21"/>
    <n v="7"/>
    <s v="OFF"/>
    <d v="2018-10-21T00:00:00"/>
    <s v="Avg of 4 NM Projects"/>
    <x v="5"/>
    <n v="0"/>
  </r>
  <r>
    <n v="2018"/>
    <x v="1"/>
    <n v="21"/>
    <n v="7"/>
    <s v="OFF"/>
    <d v="2018-10-21T00:00:00"/>
    <s v="Avg of 4 NM Projects"/>
    <x v="6"/>
    <n v="-0.26"/>
  </r>
  <r>
    <n v="2018"/>
    <x v="1"/>
    <n v="21"/>
    <n v="7"/>
    <s v="OFF"/>
    <d v="2018-10-21T00:00:00"/>
    <s v="Avg of 4 NM Projects"/>
    <x v="7"/>
    <n v="1.2799999999999998"/>
  </r>
  <r>
    <n v="2018"/>
    <x v="1"/>
    <n v="21"/>
    <n v="7"/>
    <s v="OFF"/>
    <d v="2018-10-21T00:00:00"/>
    <s v="Avg of 4 NM Projects"/>
    <x v="8"/>
    <n v="20.740000000000002"/>
  </r>
  <r>
    <n v="2018"/>
    <x v="1"/>
    <n v="21"/>
    <n v="7"/>
    <s v="OFF"/>
    <d v="2018-10-21T00:00:00"/>
    <s v="Avg of 4 NM Projects"/>
    <x v="9"/>
    <n v="41.984999999999999"/>
  </r>
  <r>
    <n v="2018"/>
    <x v="1"/>
    <n v="21"/>
    <n v="7"/>
    <s v="OFF"/>
    <d v="2018-10-21T00:00:00"/>
    <s v="Avg of 4 NM Projects"/>
    <x v="10"/>
    <n v="58.24"/>
  </r>
  <r>
    <n v="2018"/>
    <x v="1"/>
    <n v="21"/>
    <n v="7"/>
    <s v="OFF"/>
    <d v="2018-10-21T00:00:00"/>
    <s v="Avg of 4 NM Projects"/>
    <x v="11"/>
    <n v="66.694999999999993"/>
  </r>
  <r>
    <n v="2018"/>
    <x v="1"/>
    <n v="21"/>
    <n v="7"/>
    <s v="OFF"/>
    <d v="2018-10-21T00:00:00"/>
    <s v="Avg of 4 NM Projects"/>
    <x v="12"/>
    <n v="70.78"/>
  </r>
  <r>
    <n v="2018"/>
    <x v="1"/>
    <n v="21"/>
    <n v="7"/>
    <s v="OFF"/>
    <d v="2018-10-21T00:00:00"/>
    <s v="Avg of 4 NM Projects"/>
    <x v="13"/>
    <n v="67.834999999999994"/>
  </r>
  <r>
    <n v="2018"/>
    <x v="1"/>
    <n v="21"/>
    <n v="7"/>
    <s v="OFF"/>
    <d v="2018-10-21T00:00:00"/>
    <s v="Avg of 4 NM Projects"/>
    <x v="14"/>
    <n v="61.319999999999993"/>
  </r>
  <r>
    <n v="2018"/>
    <x v="1"/>
    <n v="21"/>
    <n v="7"/>
    <s v="OFF"/>
    <d v="2018-10-21T00:00:00"/>
    <s v="Avg of 4 NM Projects"/>
    <x v="15"/>
    <n v="46.725000000000009"/>
  </r>
  <r>
    <n v="2018"/>
    <x v="1"/>
    <n v="21"/>
    <n v="7"/>
    <s v="OFF"/>
    <d v="2018-10-21T00:00:00"/>
    <s v="Avg of 4 NM Projects"/>
    <x v="16"/>
    <n v="19.195"/>
  </r>
  <r>
    <n v="2018"/>
    <x v="1"/>
    <n v="21"/>
    <n v="7"/>
    <s v="OFF"/>
    <d v="2018-10-21T00:00:00"/>
    <s v="Avg of 4 NM Projects"/>
    <x v="17"/>
    <n v="2.4350000000000001"/>
  </r>
  <r>
    <n v="2018"/>
    <x v="1"/>
    <n v="21"/>
    <n v="7"/>
    <s v="OFF"/>
    <d v="2018-10-21T00:00:00"/>
    <s v="Avg of 4 NM Projects"/>
    <x v="18"/>
    <n v="-0.13"/>
  </r>
  <r>
    <n v="2018"/>
    <x v="1"/>
    <n v="21"/>
    <n v="7"/>
    <s v="OFF"/>
    <d v="2018-10-21T00:00:00"/>
    <s v="Avg of 4 NM Projects"/>
    <x v="19"/>
    <n v="-0.13"/>
  </r>
  <r>
    <n v="2018"/>
    <x v="1"/>
    <n v="21"/>
    <n v="7"/>
    <s v="OFF"/>
    <d v="2018-10-21T00:00:00"/>
    <s v="Avg of 4 NM Projects"/>
    <x v="20"/>
    <n v="0"/>
  </r>
  <r>
    <n v="2018"/>
    <x v="1"/>
    <n v="21"/>
    <n v="7"/>
    <s v="OFF"/>
    <d v="2018-10-21T00:00:00"/>
    <s v="Avg of 4 NM Projects"/>
    <x v="21"/>
    <n v="-0.13"/>
  </r>
  <r>
    <n v="2018"/>
    <x v="1"/>
    <n v="21"/>
    <n v="7"/>
    <s v="OFF"/>
    <d v="2018-10-21T00:00:00"/>
    <s v="Avg of 4 NM Projects"/>
    <x v="22"/>
    <n v="-0.26"/>
  </r>
  <r>
    <n v="2018"/>
    <x v="1"/>
    <n v="21"/>
    <n v="7"/>
    <s v="OFF"/>
    <d v="2018-10-21T00:00:00"/>
    <s v="Avg of 4 NM Projects"/>
    <x v="23"/>
    <n v="0"/>
  </r>
  <r>
    <n v="2018"/>
    <x v="1"/>
    <n v="22"/>
    <n v="1"/>
    <s v="OFF"/>
    <d v="2018-10-22T00:00:00"/>
    <s v="Avg of 4 NM Projects"/>
    <x v="0"/>
    <n v="0"/>
  </r>
  <r>
    <n v="2018"/>
    <x v="1"/>
    <n v="22"/>
    <n v="1"/>
    <s v="OFF"/>
    <d v="2018-10-22T00:00:00"/>
    <s v="Avg of 4 NM Projects"/>
    <x v="1"/>
    <n v="0"/>
  </r>
  <r>
    <n v="2018"/>
    <x v="1"/>
    <n v="22"/>
    <n v="1"/>
    <s v="OFF"/>
    <d v="2018-10-22T00:00:00"/>
    <s v="Avg of 4 NM Projects"/>
    <x v="2"/>
    <n v="-0.13"/>
  </r>
  <r>
    <n v="2018"/>
    <x v="1"/>
    <n v="22"/>
    <n v="1"/>
    <s v="OFF"/>
    <d v="2018-10-22T00:00:00"/>
    <s v="Avg of 4 NM Projects"/>
    <x v="3"/>
    <n v="-0.13"/>
  </r>
  <r>
    <n v="2018"/>
    <x v="1"/>
    <n v="22"/>
    <n v="1"/>
    <s v="OFF"/>
    <d v="2018-10-22T00:00:00"/>
    <s v="Avg of 4 NM Projects"/>
    <x v="4"/>
    <n v="0"/>
  </r>
  <r>
    <n v="2018"/>
    <x v="1"/>
    <n v="22"/>
    <n v="1"/>
    <s v="OFF"/>
    <d v="2018-10-22T00:00:00"/>
    <s v="Avg of 4 NM Projects"/>
    <x v="5"/>
    <n v="-0.13"/>
  </r>
  <r>
    <n v="2018"/>
    <x v="1"/>
    <n v="22"/>
    <n v="1"/>
    <s v="OFF"/>
    <d v="2018-10-22T00:00:00"/>
    <s v="Avg of 4 NM Projects"/>
    <x v="6"/>
    <n v="0"/>
  </r>
  <r>
    <n v="2018"/>
    <x v="1"/>
    <n v="22"/>
    <n v="1"/>
    <s v="OFF"/>
    <d v="2018-10-22T00:00:00"/>
    <s v="Avg of 4 NM Projects"/>
    <x v="7"/>
    <n v="2.3050000000000002"/>
  </r>
  <r>
    <n v="2018"/>
    <x v="1"/>
    <n v="22"/>
    <n v="1"/>
    <s v="OFF"/>
    <d v="2018-10-22T00:00:00"/>
    <s v="Avg of 4 NM Projects"/>
    <x v="8"/>
    <n v="27.654999999999998"/>
  </r>
  <r>
    <n v="2018"/>
    <x v="1"/>
    <n v="22"/>
    <n v="1"/>
    <s v="OFF"/>
    <d v="2018-10-22T00:00:00"/>
    <s v="Avg of 4 NM Projects"/>
    <x v="9"/>
    <n v="43.519999999999996"/>
  </r>
  <r>
    <n v="2018"/>
    <x v="1"/>
    <n v="22"/>
    <n v="1"/>
    <s v="OFF"/>
    <d v="2018-10-22T00:00:00"/>
    <s v="Avg of 4 NM Projects"/>
    <x v="10"/>
    <n v="64.765000000000001"/>
  </r>
  <r>
    <n v="2018"/>
    <x v="1"/>
    <n v="22"/>
    <n v="1"/>
    <s v="OFF"/>
    <d v="2018-10-22T00:00:00"/>
    <s v="Avg of 4 NM Projects"/>
    <x v="11"/>
    <n v="97.8"/>
  </r>
  <r>
    <n v="2018"/>
    <x v="1"/>
    <n v="22"/>
    <n v="1"/>
    <s v="OFF"/>
    <d v="2018-10-22T00:00:00"/>
    <s v="Avg of 4 NM Projects"/>
    <x v="12"/>
    <n v="89.60499999999999"/>
  </r>
  <r>
    <n v="2018"/>
    <x v="1"/>
    <n v="22"/>
    <n v="1"/>
    <s v="OFF"/>
    <d v="2018-10-22T00:00:00"/>
    <s v="Avg of 4 NM Projects"/>
    <x v="13"/>
    <n v="64.515000000000001"/>
  </r>
  <r>
    <n v="2018"/>
    <x v="1"/>
    <n v="22"/>
    <n v="1"/>
    <s v="OFF"/>
    <d v="2018-10-22T00:00:00"/>
    <s v="Avg of 4 NM Projects"/>
    <x v="14"/>
    <n v="40.064999999999998"/>
  </r>
  <r>
    <n v="2018"/>
    <x v="1"/>
    <n v="22"/>
    <n v="1"/>
    <s v="OFF"/>
    <d v="2018-10-22T00:00:00"/>
    <s v="Avg of 4 NM Projects"/>
    <x v="15"/>
    <n v="37.244999999999997"/>
  </r>
  <r>
    <n v="2018"/>
    <x v="1"/>
    <n v="22"/>
    <n v="1"/>
    <s v="OFF"/>
    <d v="2018-10-22T00:00:00"/>
    <s v="Avg of 4 NM Projects"/>
    <x v="16"/>
    <n v="20.225000000000001"/>
  </r>
  <r>
    <n v="2018"/>
    <x v="1"/>
    <n v="22"/>
    <n v="1"/>
    <s v="OFF"/>
    <d v="2018-10-22T00:00:00"/>
    <s v="Avg of 4 NM Projects"/>
    <x v="17"/>
    <n v="2.6850000000000001"/>
  </r>
  <r>
    <n v="2018"/>
    <x v="1"/>
    <n v="22"/>
    <n v="1"/>
    <s v="OFF"/>
    <d v="2018-10-22T00:00:00"/>
    <s v="Avg of 4 NM Projects"/>
    <x v="18"/>
    <n v="-0.13"/>
  </r>
  <r>
    <n v="2018"/>
    <x v="1"/>
    <n v="22"/>
    <n v="1"/>
    <s v="OFF"/>
    <d v="2018-10-22T00:00:00"/>
    <s v="Avg of 4 NM Projects"/>
    <x v="19"/>
    <n v="-0.26"/>
  </r>
  <r>
    <n v="2018"/>
    <x v="1"/>
    <n v="22"/>
    <n v="1"/>
    <s v="OFF"/>
    <d v="2018-10-22T00:00:00"/>
    <s v="Avg of 4 NM Projects"/>
    <x v="20"/>
    <n v="-0.13"/>
  </r>
  <r>
    <n v="2018"/>
    <x v="1"/>
    <n v="22"/>
    <n v="1"/>
    <s v="OFF"/>
    <d v="2018-10-22T00:00:00"/>
    <s v="Avg of 4 NM Projects"/>
    <x v="21"/>
    <n v="-0.26"/>
  </r>
  <r>
    <n v="2018"/>
    <x v="1"/>
    <n v="22"/>
    <n v="1"/>
    <s v="OFF"/>
    <d v="2018-10-22T00:00:00"/>
    <s v="Avg of 4 NM Projects"/>
    <x v="22"/>
    <n v="-0.13"/>
  </r>
  <r>
    <n v="2018"/>
    <x v="1"/>
    <n v="22"/>
    <n v="1"/>
    <s v="OFF"/>
    <d v="2018-10-22T00:00:00"/>
    <s v="Avg of 4 NM Projects"/>
    <x v="23"/>
    <n v="0"/>
  </r>
  <r>
    <n v="2018"/>
    <x v="1"/>
    <n v="23"/>
    <n v="2"/>
    <s v="OFF"/>
    <d v="2018-10-23T00:00:00"/>
    <s v="Avg of 4 NM Projects"/>
    <x v="0"/>
    <n v="0"/>
  </r>
  <r>
    <n v="2018"/>
    <x v="1"/>
    <n v="23"/>
    <n v="2"/>
    <s v="OFF"/>
    <d v="2018-10-23T00:00:00"/>
    <s v="Avg of 4 NM Projects"/>
    <x v="1"/>
    <n v="-0.13"/>
  </r>
  <r>
    <n v="2018"/>
    <x v="1"/>
    <n v="23"/>
    <n v="2"/>
    <s v="OFF"/>
    <d v="2018-10-23T00:00:00"/>
    <s v="Avg of 4 NM Projects"/>
    <x v="2"/>
    <n v="0"/>
  </r>
  <r>
    <n v="2018"/>
    <x v="1"/>
    <n v="23"/>
    <n v="2"/>
    <s v="OFF"/>
    <d v="2018-10-23T00:00:00"/>
    <s v="Avg of 4 NM Projects"/>
    <x v="3"/>
    <n v="0"/>
  </r>
  <r>
    <n v="2018"/>
    <x v="1"/>
    <n v="23"/>
    <n v="2"/>
    <s v="OFF"/>
    <d v="2018-10-23T00:00:00"/>
    <s v="Avg of 4 NM Projects"/>
    <x v="4"/>
    <n v="-0.13"/>
  </r>
  <r>
    <n v="2018"/>
    <x v="1"/>
    <n v="23"/>
    <n v="2"/>
    <s v="OFF"/>
    <d v="2018-10-23T00:00:00"/>
    <s v="Avg of 4 NM Projects"/>
    <x v="5"/>
    <n v="-0.26"/>
  </r>
  <r>
    <n v="2018"/>
    <x v="1"/>
    <n v="23"/>
    <n v="2"/>
    <s v="OFF"/>
    <d v="2018-10-23T00:00:00"/>
    <s v="Avg of 4 NM Projects"/>
    <x v="6"/>
    <n v="0"/>
  </r>
  <r>
    <n v="2018"/>
    <x v="1"/>
    <n v="23"/>
    <n v="2"/>
    <s v="ON"/>
    <d v="2018-10-23T00:00:00"/>
    <s v="Avg of 4 NM Projects"/>
    <x v="7"/>
    <n v="2.5599999999999996"/>
  </r>
  <r>
    <n v="2018"/>
    <x v="1"/>
    <n v="23"/>
    <n v="2"/>
    <s v="ON"/>
    <d v="2018-10-23T00:00:00"/>
    <s v="Avg of 4 NM Projects"/>
    <x v="8"/>
    <n v="30.335000000000001"/>
  </r>
  <r>
    <n v="2018"/>
    <x v="1"/>
    <n v="23"/>
    <n v="2"/>
    <s v="ON"/>
    <d v="2018-10-23T00:00:00"/>
    <s v="Avg of 4 NM Projects"/>
    <x v="9"/>
    <n v="50.180000000000007"/>
  </r>
  <r>
    <n v="2018"/>
    <x v="1"/>
    <n v="23"/>
    <n v="2"/>
    <s v="ON"/>
    <d v="2018-10-23T00:00:00"/>
    <s v="Avg of 4 NM Projects"/>
    <x v="10"/>
    <n v="81.795000000000002"/>
  </r>
  <r>
    <n v="2018"/>
    <x v="1"/>
    <n v="23"/>
    <n v="2"/>
    <s v="ON"/>
    <d v="2018-10-23T00:00:00"/>
    <s v="Avg of 4 NM Projects"/>
    <x v="11"/>
    <n v="90.625"/>
  </r>
  <r>
    <n v="2018"/>
    <x v="1"/>
    <n v="23"/>
    <n v="2"/>
    <s v="ON"/>
    <d v="2018-10-23T00:00:00"/>
    <s v="Avg of 4 NM Projects"/>
    <x v="12"/>
    <n v="74.240000000000009"/>
  </r>
  <r>
    <n v="2018"/>
    <x v="1"/>
    <n v="23"/>
    <n v="2"/>
    <s v="ON"/>
    <d v="2018-10-23T00:00:00"/>
    <s v="Avg of 4 NM Projects"/>
    <x v="13"/>
    <n v="60.544999999999995"/>
  </r>
  <r>
    <n v="2018"/>
    <x v="1"/>
    <n v="23"/>
    <n v="2"/>
    <s v="ON"/>
    <d v="2018-10-23T00:00:00"/>
    <s v="Avg of 4 NM Projects"/>
    <x v="14"/>
    <n v="50.814999999999998"/>
  </r>
  <r>
    <n v="2018"/>
    <x v="1"/>
    <n v="23"/>
    <n v="2"/>
    <s v="ON"/>
    <d v="2018-10-23T00:00:00"/>
    <s v="Avg of 4 NM Projects"/>
    <x v="15"/>
    <n v="21.634999999999998"/>
  </r>
  <r>
    <n v="2018"/>
    <x v="1"/>
    <n v="23"/>
    <n v="2"/>
    <s v="ON"/>
    <d v="2018-10-23T00:00:00"/>
    <s v="Avg of 4 NM Projects"/>
    <x v="16"/>
    <n v="8.7099999999999991"/>
  </r>
  <r>
    <n v="2018"/>
    <x v="1"/>
    <n v="23"/>
    <n v="2"/>
    <s v="ON"/>
    <d v="2018-10-23T00:00:00"/>
    <s v="Avg of 4 NM Projects"/>
    <x v="17"/>
    <n v="1.0249999999999999"/>
  </r>
  <r>
    <n v="2018"/>
    <x v="1"/>
    <n v="23"/>
    <n v="2"/>
    <s v="ON"/>
    <d v="2018-10-23T00:00:00"/>
    <s v="Avg of 4 NM Projects"/>
    <x v="18"/>
    <n v="-0.13"/>
  </r>
  <r>
    <n v="2018"/>
    <x v="1"/>
    <n v="23"/>
    <n v="2"/>
    <s v="ON"/>
    <d v="2018-10-23T00:00:00"/>
    <s v="Avg of 4 NM Projects"/>
    <x v="19"/>
    <n v="-0.13"/>
  </r>
  <r>
    <n v="2018"/>
    <x v="1"/>
    <n v="23"/>
    <n v="2"/>
    <s v="ON"/>
    <d v="2018-10-23T00:00:00"/>
    <s v="Avg of 4 NM Projects"/>
    <x v="20"/>
    <n v="-0.13"/>
  </r>
  <r>
    <n v="2018"/>
    <x v="1"/>
    <n v="23"/>
    <n v="2"/>
    <s v="ON"/>
    <d v="2018-10-23T00:00:00"/>
    <s v="Avg of 4 NM Projects"/>
    <x v="21"/>
    <n v="0"/>
  </r>
  <r>
    <n v="2018"/>
    <x v="1"/>
    <n v="23"/>
    <n v="2"/>
    <s v="ON"/>
    <d v="2018-10-23T00:00:00"/>
    <s v="Avg of 4 NM Projects"/>
    <x v="22"/>
    <n v="-0.13"/>
  </r>
  <r>
    <n v="2018"/>
    <x v="1"/>
    <n v="23"/>
    <n v="2"/>
    <s v="OFF"/>
    <d v="2018-10-23T00:00:00"/>
    <s v="Avg of 4 NM Projects"/>
    <x v="23"/>
    <n v="0"/>
  </r>
  <r>
    <n v="2018"/>
    <x v="1"/>
    <n v="24"/>
    <n v="3"/>
    <s v="OFF"/>
    <d v="2018-10-24T00:00:00"/>
    <s v="Avg of 4 NM Projects"/>
    <x v="0"/>
    <n v="0"/>
  </r>
  <r>
    <n v="2018"/>
    <x v="1"/>
    <n v="24"/>
    <n v="3"/>
    <s v="OFF"/>
    <d v="2018-10-24T00:00:00"/>
    <s v="Avg of 4 NM Projects"/>
    <x v="1"/>
    <n v="-0.13"/>
  </r>
  <r>
    <n v="2018"/>
    <x v="1"/>
    <n v="24"/>
    <n v="3"/>
    <s v="OFF"/>
    <d v="2018-10-24T00:00:00"/>
    <s v="Avg of 4 NM Projects"/>
    <x v="2"/>
    <n v="-0.26"/>
  </r>
  <r>
    <n v="2018"/>
    <x v="1"/>
    <n v="24"/>
    <n v="3"/>
    <s v="OFF"/>
    <d v="2018-10-24T00:00:00"/>
    <s v="Avg of 4 NM Projects"/>
    <x v="3"/>
    <n v="-0.13"/>
  </r>
  <r>
    <n v="2018"/>
    <x v="1"/>
    <n v="24"/>
    <n v="3"/>
    <s v="OFF"/>
    <d v="2018-10-24T00:00:00"/>
    <s v="Avg of 4 NM Projects"/>
    <x v="4"/>
    <n v="0"/>
  </r>
  <r>
    <n v="2018"/>
    <x v="1"/>
    <n v="24"/>
    <n v="3"/>
    <s v="OFF"/>
    <d v="2018-10-24T00:00:00"/>
    <s v="Avg of 4 NM Projects"/>
    <x v="5"/>
    <n v="0"/>
  </r>
  <r>
    <n v="2018"/>
    <x v="1"/>
    <n v="24"/>
    <n v="3"/>
    <s v="OFF"/>
    <d v="2018-10-24T00:00:00"/>
    <s v="Avg of 4 NM Projects"/>
    <x v="6"/>
    <n v="0"/>
  </r>
  <r>
    <n v="2018"/>
    <x v="1"/>
    <n v="24"/>
    <n v="3"/>
    <s v="ON"/>
    <d v="2018-10-24T00:00:00"/>
    <s v="Avg of 4 NM Projects"/>
    <x v="7"/>
    <n v="0.125"/>
  </r>
  <r>
    <n v="2018"/>
    <x v="1"/>
    <n v="24"/>
    <n v="3"/>
    <s v="ON"/>
    <d v="2018-10-24T00:00:00"/>
    <s v="Avg of 4 NM Projects"/>
    <x v="8"/>
    <n v="4.0999999999999996"/>
  </r>
  <r>
    <n v="2018"/>
    <x v="1"/>
    <n v="24"/>
    <n v="3"/>
    <s v="ON"/>
    <d v="2018-10-24T00:00:00"/>
    <s v="Avg of 4 NM Projects"/>
    <x v="9"/>
    <n v="16.380000000000003"/>
  </r>
  <r>
    <n v="2018"/>
    <x v="1"/>
    <n v="24"/>
    <n v="3"/>
    <s v="ON"/>
    <d v="2018-10-24T00:00:00"/>
    <s v="Avg of 4 NM Projects"/>
    <x v="10"/>
    <n v="14.340000000000002"/>
  </r>
  <r>
    <n v="2018"/>
    <x v="1"/>
    <n v="24"/>
    <n v="3"/>
    <s v="ON"/>
    <d v="2018-10-24T00:00:00"/>
    <s v="Avg of 4 NM Projects"/>
    <x v="11"/>
    <n v="15.105000000000002"/>
  </r>
  <r>
    <n v="2018"/>
    <x v="1"/>
    <n v="24"/>
    <n v="3"/>
    <s v="ON"/>
    <d v="2018-10-24T00:00:00"/>
    <s v="Avg of 4 NM Projects"/>
    <x v="12"/>
    <n v="4.3499999999999996"/>
  </r>
  <r>
    <n v="2018"/>
    <x v="1"/>
    <n v="24"/>
    <n v="3"/>
    <s v="ON"/>
    <d v="2018-10-24T00:00:00"/>
    <s v="Avg of 4 NM Projects"/>
    <x v="13"/>
    <n v="8.5799999999999983"/>
  </r>
  <r>
    <n v="2018"/>
    <x v="1"/>
    <n v="24"/>
    <n v="3"/>
    <s v="ON"/>
    <d v="2018-10-24T00:00:00"/>
    <s v="Avg of 4 NM Projects"/>
    <x v="14"/>
    <n v="5.629999999999999"/>
  </r>
  <r>
    <n v="2018"/>
    <x v="1"/>
    <n v="24"/>
    <n v="3"/>
    <s v="ON"/>
    <d v="2018-10-24T00:00:00"/>
    <s v="Avg of 4 NM Projects"/>
    <x v="15"/>
    <n v="7.17"/>
  </r>
  <r>
    <n v="2018"/>
    <x v="1"/>
    <n v="24"/>
    <n v="3"/>
    <s v="ON"/>
    <d v="2018-10-24T00:00:00"/>
    <s v="Avg of 4 NM Projects"/>
    <x v="16"/>
    <n v="6.1449999999999996"/>
  </r>
  <r>
    <n v="2018"/>
    <x v="1"/>
    <n v="24"/>
    <n v="3"/>
    <s v="ON"/>
    <d v="2018-10-24T00:00:00"/>
    <s v="Avg of 4 NM Projects"/>
    <x v="17"/>
    <n v="1.7949999999999999"/>
  </r>
  <r>
    <n v="2018"/>
    <x v="1"/>
    <n v="24"/>
    <n v="3"/>
    <s v="ON"/>
    <d v="2018-10-24T00:00:00"/>
    <s v="Avg of 4 NM Projects"/>
    <x v="18"/>
    <n v="0"/>
  </r>
  <r>
    <n v="2018"/>
    <x v="1"/>
    <n v="24"/>
    <n v="3"/>
    <s v="ON"/>
    <d v="2018-10-24T00:00:00"/>
    <s v="Avg of 4 NM Projects"/>
    <x v="19"/>
    <n v="-0.26"/>
  </r>
  <r>
    <n v="2018"/>
    <x v="1"/>
    <n v="24"/>
    <n v="3"/>
    <s v="ON"/>
    <d v="2018-10-24T00:00:00"/>
    <s v="Avg of 4 NM Projects"/>
    <x v="20"/>
    <n v="0"/>
  </r>
  <r>
    <n v="2018"/>
    <x v="1"/>
    <n v="24"/>
    <n v="3"/>
    <s v="ON"/>
    <d v="2018-10-24T00:00:00"/>
    <s v="Avg of 4 NM Projects"/>
    <x v="21"/>
    <n v="-0.26"/>
  </r>
  <r>
    <n v="2018"/>
    <x v="1"/>
    <n v="24"/>
    <n v="3"/>
    <s v="ON"/>
    <d v="2018-10-24T00:00:00"/>
    <s v="Avg of 4 NM Projects"/>
    <x v="22"/>
    <n v="-0.13"/>
  </r>
  <r>
    <n v="2018"/>
    <x v="1"/>
    <n v="24"/>
    <n v="3"/>
    <s v="OFF"/>
    <d v="2018-10-24T00:00:00"/>
    <s v="Avg of 4 NM Projects"/>
    <x v="23"/>
    <n v="-0.13"/>
  </r>
  <r>
    <n v="2018"/>
    <x v="1"/>
    <n v="25"/>
    <n v="4"/>
    <s v="OFF"/>
    <d v="2018-10-25T00:00:00"/>
    <s v="Avg of 4 NM Projects"/>
    <x v="0"/>
    <n v="-0.13"/>
  </r>
  <r>
    <n v="2018"/>
    <x v="1"/>
    <n v="25"/>
    <n v="4"/>
    <s v="OFF"/>
    <d v="2018-10-25T00:00:00"/>
    <s v="Avg of 4 NM Projects"/>
    <x v="1"/>
    <n v="0"/>
  </r>
  <r>
    <n v="2018"/>
    <x v="1"/>
    <n v="25"/>
    <n v="4"/>
    <s v="OFF"/>
    <d v="2018-10-25T00:00:00"/>
    <s v="Avg of 4 NM Projects"/>
    <x v="2"/>
    <n v="0"/>
  </r>
  <r>
    <n v="2018"/>
    <x v="1"/>
    <n v="25"/>
    <n v="4"/>
    <s v="OFF"/>
    <d v="2018-10-25T00:00:00"/>
    <s v="Avg of 4 NM Projects"/>
    <x v="3"/>
    <n v="0"/>
  </r>
  <r>
    <n v="2018"/>
    <x v="1"/>
    <n v="25"/>
    <n v="4"/>
    <s v="OFF"/>
    <d v="2018-10-25T00:00:00"/>
    <s v="Avg of 4 NM Projects"/>
    <x v="4"/>
    <n v="-0.26"/>
  </r>
  <r>
    <n v="2018"/>
    <x v="1"/>
    <n v="25"/>
    <n v="4"/>
    <s v="OFF"/>
    <d v="2018-10-25T00:00:00"/>
    <s v="Avg of 4 NM Projects"/>
    <x v="5"/>
    <n v="0"/>
  </r>
  <r>
    <n v="2018"/>
    <x v="1"/>
    <n v="25"/>
    <n v="4"/>
    <s v="OFF"/>
    <d v="2018-10-25T00:00:00"/>
    <s v="Avg of 4 NM Projects"/>
    <x v="6"/>
    <n v="-0.13"/>
  </r>
  <r>
    <n v="2018"/>
    <x v="1"/>
    <n v="25"/>
    <n v="4"/>
    <s v="ON"/>
    <d v="2018-10-25T00:00:00"/>
    <s v="Avg of 4 NM Projects"/>
    <x v="7"/>
    <n v="-0.13"/>
  </r>
  <r>
    <n v="2018"/>
    <x v="1"/>
    <n v="25"/>
    <n v="4"/>
    <s v="ON"/>
    <d v="2018-10-25T00:00:00"/>
    <s v="Avg of 4 NM Projects"/>
    <x v="8"/>
    <n v="5.379999999999999"/>
  </r>
  <r>
    <n v="2018"/>
    <x v="1"/>
    <n v="25"/>
    <n v="4"/>
    <s v="ON"/>
    <d v="2018-10-25T00:00:00"/>
    <s v="Avg of 4 NM Projects"/>
    <x v="9"/>
    <n v="18.689999999999998"/>
  </r>
  <r>
    <n v="2018"/>
    <x v="1"/>
    <n v="25"/>
    <n v="4"/>
    <s v="ON"/>
    <d v="2018-10-25T00:00:00"/>
    <s v="Avg of 4 NM Projects"/>
    <x v="10"/>
    <n v="27.004999999999995"/>
  </r>
  <r>
    <n v="2018"/>
    <x v="1"/>
    <n v="25"/>
    <n v="4"/>
    <s v="ON"/>
    <d v="2018-10-25T00:00:00"/>
    <s v="Avg of 4 NM Projects"/>
    <x v="11"/>
    <n v="20.604999999999997"/>
  </r>
  <r>
    <n v="2018"/>
    <x v="1"/>
    <n v="25"/>
    <n v="4"/>
    <s v="ON"/>
    <d v="2018-10-25T00:00:00"/>
    <s v="Avg of 4 NM Projects"/>
    <x v="12"/>
    <n v="25.984999999999999"/>
  </r>
  <r>
    <n v="2018"/>
    <x v="1"/>
    <n v="25"/>
    <n v="4"/>
    <s v="ON"/>
    <d v="2018-10-25T00:00:00"/>
    <s v="Avg of 4 NM Projects"/>
    <x v="13"/>
    <n v="19.844999999999999"/>
  </r>
  <r>
    <n v="2018"/>
    <x v="1"/>
    <n v="25"/>
    <n v="4"/>
    <s v="ON"/>
    <d v="2018-10-25T00:00:00"/>
    <s v="Avg of 4 NM Projects"/>
    <x v="14"/>
    <n v="14.085000000000001"/>
  </r>
  <r>
    <n v="2018"/>
    <x v="1"/>
    <n v="25"/>
    <n v="4"/>
    <s v="ON"/>
    <d v="2018-10-25T00:00:00"/>
    <s v="Avg of 4 NM Projects"/>
    <x v="15"/>
    <n v="12.29"/>
  </r>
  <r>
    <n v="2018"/>
    <x v="1"/>
    <n v="25"/>
    <n v="4"/>
    <s v="ON"/>
    <d v="2018-10-25T00:00:00"/>
    <s v="Avg of 4 NM Projects"/>
    <x v="16"/>
    <n v="4.4800000000000004"/>
  </r>
  <r>
    <n v="2018"/>
    <x v="1"/>
    <n v="25"/>
    <n v="4"/>
    <s v="ON"/>
    <d v="2018-10-25T00:00:00"/>
    <s v="Avg of 4 NM Projects"/>
    <x v="17"/>
    <n v="0.64500000000000002"/>
  </r>
  <r>
    <n v="2018"/>
    <x v="1"/>
    <n v="25"/>
    <n v="4"/>
    <s v="ON"/>
    <d v="2018-10-25T00:00:00"/>
    <s v="Avg of 4 NM Projects"/>
    <x v="18"/>
    <n v="0"/>
  </r>
  <r>
    <n v="2018"/>
    <x v="1"/>
    <n v="25"/>
    <n v="4"/>
    <s v="ON"/>
    <d v="2018-10-25T00:00:00"/>
    <s v="Avg of 4 NM Projects"/>
    <x v="19"/>
    <n v="-0.26"/>
  </r>
  <r>
    <n v="2018"/>
    <x v="1"/>
    <n v="25"/>
    <n v="4"/>
    <s v="ON"/>
    <d v="2018-10-25T00:00:00"/>
    <s v="Avg of 4 NM Projects"/>
    <x v="20"/>
    <n v="0"/>
  </r>
  <r>
    <n v="2018"/>
    <x v="1"/>
    <n v="25"/>
    <n v="4"/>
    <s v="ON"/>
    <d v="2018-10-25T00:00:00"/>
    <s v="Avg of 4 NM Projects"/>
    <x v="21"/>
    <n v="-0.26"/>
  </r>
  <r>
    <n v="2018"/>
    <x v="1"/>
    <n v="25"/>
    <n v="4"/>
    <s v="ON"/>
    <d v="2018-10-25T00:00:00"/>
    <s v="Avg of 4 NM Projects"/>
    <x v="22"/>
    <n v="0"/>
  </r>
  <r>
    <n v="2018"/>
    <x v="1"/>
    <n v="25"/>
    <n v="4"/>
    <s v="OFF"/>
    <d v="2018-10-25T00:00:00"/>
    <s v="Avg of 4 NM Projects"/>
    <x v="23"/>
    <n v="0"/>
  </r>
  <r>
    <n v="2018"/>
    <x v="1"/>
    <n v="26"/>
    <n v="5"/>
    <s v="OFF"/>
    <d v="2018-10-26T00:00:00"/>
    <s v="Avg of 4 NM Projects"/>
    <x v="0"/>
    <n v="0"/>
  </r>
  <r>
    <n v="2018"/>
    <x v="1"/>
    <n v="26"/>
    <n v="5"/>
    <s v="OFF"/>
    <d v="2018-10-26T00:00:00"/>
    <s v="Avg of 4 NM Projects"/>
    <x v="1"/>
    <n v="-0.13"/>
  </r>
  <r>
    <n v="2018"/>
    <x v="1"/>
    <n v="26"/>
    <n v="5"/>
    <s v="OFF"/>
    <d v="2018-10-26T00:00:00"/>
    <s v="Avg of 4 NM Projects"/>
    <x v="2"/>
    <n v="0"/>
  </r>
  <r>
    <n v="2018"/>
    <x v="1"/>
    <n v="26"/>
    <n v="5"/>
    <s v="OFF"/>
    <d v="2018-10-26T00:00:00"/>
    <s v="Avg of 4 NM Projects"/>
    <x v="3"/>
    <n v="-0.39"/>
  </r>
  <r>
    <n v="2018"/>
    <x v="1"/>
    <n v="26"/>
    <n v="5"/>
    <s v="OFF"/>
    <d v="2018-10-26T00:00:00"/>
    <s v="Avg of 4 NM Projects"/>
    <x v="4"/>
    <n v="0"/>
  </r>
  <r>
    <n v="2018"/>
    <x v="1"/>
    <n v="26"/>
    <n v="5"/>
    <s v="OFF"/>
    <d v="2018-10-26T00:00:00"/>
    <s v="Avg of 4 NM Projects"/>
    <x v="5"/>
    <n v="-0.13"/>
  </r>
  <r>
    <n v="2018"/>
    <x v="1"/>
    <n v="26"/>
    <n v="5"/>
    <s v="OFF"/>
    <d v="2018-10-26T00:00:00"/>
    <s v="Avg of 4 NM Projects"/>
    <x v="6"/>
    <n v="-0.13"/>
  </r>
  <r>
    <n v="2018"/>
    <x v="1"/>
    <n v="26"/>
    <n v="5"/>
    <s v="ON"/>
    <d v="2018-10-26T00:00:00"/>
    <s v="Avg of 4 NM Projects"/>
    <x v="7"/>
    <n v="0.89499999999999991"/>
  </r>
  <r>
    <n v="2018"/>
    <x v="1"/>
    <n v="26"/>
    <n v="5"/>
    <s v="ON"/>
    <d v="2018-10-26T00:00:00"/>
    <s v="Avg of 4 NM Projects"/>
    <x v="8"/>
    <n v="18.044999999999998"/>
  </r>
  <r>
    <n v="2018"/>
    <x v="1"/>
    <n v="26"/>
    <n v="5"/>
    <s v="ON"/>
    <d v="2018-10-26T00:00:00"/>
    <s v="Avg of 4 NM Projects"/>
    <x v="9"/>
    <n v="36.35"/>
  </r>
  <r>
    <n v="2018"/>
    <x v="1"/>
    <n v="26"/>
    <n v="5"/>
    <s v="ON"/>
    <d v="2018-10-26T00:00:00"/>
    <s v="Avg of 4 NM Projects"/>
    <x v="10"/>
    <n v="54.524999999999999"/>
  </r>
  <r>
    <n v="2018"/>
    <x v="1"/>
    <n v="26"/>
    <n v="5"/>
    <s v="ON"/>
    <d v="2018-10-26T00:00:00"/>
    <s v="Avg of 4 NM Projects"/>
    <x v="11"/>
    <n v="68.094999999999999"/>
  </r>
  <r>
    <n v="2018"/>
    <x v="1"/>
    <n v="26"/>
    <n v="5"/>
    <s v="ON"/>
    <d v="2018-10-26T00:00:00"/>
    <s v="Avg of 4 NM Projects"/>
    <x v="12"/>
    <n v="74.5"/>
  </r>
  <r>
    <n v="2018"/>
    <x v="1"/>
    <n v="26"/>
    <n v="5"/>
    <s v="ON"/>
    <d v="2018-10-26T00:00:00"/>
    <s v="Avg of 4 NM Projects"/>
    <x v="13"/>
    <n v="70.91"/>
  </r>
  <r>
    <n v="2018"/>
    <x v="1"/>
    <n v="26"/>
    <n v="5"/>
    <s v="ON"/>
    <d v="2018-10-26T00:00:00"/>
    <s v="Avg of 4 NM Projects"/>
    <x v="14"/>
    <n v="62.335000000000001"/>
  </r>
  <r>
    <n v="2018"/>
    <x v="1"/>
    <n v="26"/>
    <n v="5"/>
    <s v="ON"/>
    <d v="2018-10-26T00:00:00"/>
    <s v="Avg of 4 NM Projects"/>
    <x v="15"/>
    <n v="44.674999999999997"/>
  </r>
  <r>
    <n v="2018"/>
    <x v="1"/>
    <n v="26"/>
    <n v="5"/>
    <s v="ON"/>
    <d v="2018-10-26T00:00:00"/>
    <s v="Avg of 4 NM Projects"/>
    <x v="16"/>
    <n v="21.495000000000001"/>
  </r>
  <r>
    <n v="2018"/>
    <x v="1"/>
    <n v="26"/>
    <n v="5"/>
    <s v="ON"/>
    <d v="2018-10-26T00:00:00"/>
    <s v="Avg of 4 NM Projects"/>
    <x v="17"/>
    <n v="2.8149999999999995"/>
  </r>
  <r>
    <n v="2018"/>
    <x v="1"/>
    <n v="26"/>
    <n v="5"/>
    <s v="ON"/>
    <d v="2018-10-26T00:00:00"/>
    <s v="Avg of 4 NM Projects"/>
    <x v="18"/>
    <n v="-0.13"/>
  </r>
  <r>
    <n v="2018"/>
    <x v="1"/>
    <n v="26"/>
    <n v="5"/>
    <s v="ON"/>
    <d v="2018-10-26T00:00:00"/>
    <s v="Avg of 4 NM Projects"/>
    <x v="19"/>
    <n v="0"/>
  </r>
  <r>
    <n v="2018"/>
    <x v="1"/>
    <n v="26"/>
    <n v="5"/>
    <s v="ON"/>
    <d v="2018-10-26T00:00:00"/>
    <s v="Avg of 4 NM Projects"/>
    <x v="20"/>
    <n v="-0.13"/>
  </r>
  <r>
    <n v="2018"/>
    <x v="1"/>
    <n v="26"/>
    <n v="5"/>
    <s v="ON"/>
    <d v="2018-10-26T00:00:00"/>
    <s v="Avg of 4 NM Projects"/>
    <x v="21"/>
    <n v="-0.13"/>
  </r>
  <r>
    <n v="2018"/>
    <x v="1"/>
    <n v="26"/>
    <n v="5"/>
    <s v="ON"/>
    <d v="2018-10-26T00:00:00"/>
    <s v="Avg of 4 NM Projects"/>
    <x v="22"/>
    <n v="0"/>
  </r>
  <r>
    <n v="2018"/>
    <x v="1"/>
    <n v="26"/>
    <n v="5"/>
    <s v="OFF"/>
    <d v="2018-10-26T00:00:00"/>
    <s v="Avg of 4 NM Projects"/>
    <x v="23"/>
    <n v="-0.13"/>
  </r>
  <r>
    <n v="2018"/>
    <x v="1"/>
    <n v="27"/>
    <n v="6"/>
    <s v="OFF"/>
    <d v="2018-10-27T00:00:00"/>
    <s v="Avg of 4 NM Projects"/>
    <x v="0"/>
    <n v="-0.13"/>
  </r>
  <r>
    <n v="2018"/>
    <x v="1"/>
    <n v="27"/>
    <n v="6"/>
    <s v="OFF"/>
    <d v="2018-10-27T00:00:00"/>
    <s v="Avg of 4 NM Projects"/>
    <x v="1"/>
    <n v="0"/>
  </r>
  <r>
    <n v="2018"/>
    <x v="1"/>
    <n v="27"/>
    <n v="6"/>
    <s v="OFF"/>
    <d v="2018-10-27T00:00:00"/>
    <s v="Avg of 4 NM Projects"/>
    <x v="2"/>
    <n v="-0.13"/>
  </r>
  <r>
    <n v="2018"/>
    <x v="1"/>
    <n v="27"/>
    <n v="6"/>
    <s v="OFF"/>
    <d v="2018-10-27T00:00:00"/>
    <s v="Avg of 4 NM Projects"/>
    <x v="3"/>
    <n v="0"/>
  </r>
  <r>
    <n v="2018"/>
    <x v="1"/>
    <n v="27"/>
    <n v="6"/>
    <s v="OFF"/>
    <d v="2018-10-27T00:00:00"/>
    <s v="Avg of 4 NM Projects"/>
    <x v="4"/>
    <n v="-0.26"/>
  </r>
  <r>
    <n v="2018"/>
    <x v="1"/>
    <n v="27"/>
    <n v="6"/>
    <s v="OFF"/>
    <d v="2018-10-27T00:00:00"/>
    <s v="Avg of 4 NM Projects"/>
    <x v="5"/>
    <n v="0"/>
  </r>
  <r>
    <n v="2018"/>
    <x v="1"/>
    <n v="27"/>
    <n v="6"/>
    <s v="OFF"/>
    <d v="2018-10-27T00:00:00"/>
    <s v="Avg of 4 NM Projects"/>
    <x v="6"/>
    <n v="-0.13"/>
  </r>
  <r>
    <n v="2018"/>
    <x v="1"/>
    <n v="27"/>
    <n v="6"/>
    <s v="ON"/>
    <d v="2018-10-27T00:00:00"/>
    <s v="Avg of 4 NM Projects"/>
    <x v="7"/>
    <n v="0.13"/>
  </r>
  <r>
    <n v="2018"/>
    <x v="1"/>
    <n v="27"/>
    <n v="6"/>
    <s v="ON"/>
    <d v="2018-10-27T00:00:00"/>
    <s v="Avg of 4 NM Projects"/>
    <x v="8"/>
    <n v="11.774999999999999"/>
  </r>
  <r>
    <n v="2018"/>
    <x v="1"/>
    <n v="27"/>
    <n v="6"/>
    <s v="ON"/>
    <d v="2018-10-27T00:00:00"/>
    <s v="Avg of 4 NM Projects"/>
    <x v="9"/>
    <n v="26.495000000000005"/>
  </r>
  <r>
    <n v="2018"/>
    <x v="1"/>
    <n v="27"/>
    <n v="6"/>
    <s v="ON"/>
    <d v="2018-10-27T00:00:00"/>
    <s v="Avg of 4 NM Projects"/>
    <x v="10"/>
    <n v="44.81"/>
  </r>
  <r>
    <n v="2018"/>
    <x v="1"/>
    <n v="27"/>
    <n v="6"/>
    <s v="ON"/>
    <d v="2018-10-27T00:00:00"/>
    <s v="Avg of 4 NM Projects"/>
    <x v="11"/>
    <n v="52.47"/>
  </r>
  <r>
    <n v="2018"/>
    <x v="1"/>
    <n v="27"/>
    <n v="6"/>
    <s v="ON"/>
    <d v="2018-10-27T00:00:00"/>
    <s v="Avg of 4 NM Projects"/>
    <x v="12"/>
    <n v="65.795000000000002"/>
  </r>
  <r>
    <n v="2018"/>
    <x v="1"/>
    <n v="27"/>
    <n v="6"/>
    <s v="ON"/>
    <d v="2018-10-27T00:00:00"/>
    <s v="Avg of 4 NM Projects"/>
    <x v="13"/>
    <n v="65.660000000000011"/>
  </r>
  <r>
    <n v="2018"/>
    <x v="1"/>
    <n v="27"/>
    <n v="6"/>
    <s v="ON"/>
    <d v="2018-10-27T00:00:00"/>
    <s v="Avg of 4 NM Projects"/>
    <x v="14"/>
    <n v="49.54"/>
  </r>
  <r>
    <n v="2018"/>
    <x v="1"/>
    <n v="27"/>
    <n v="6"/>
    <s v="ON"/>
    <d v="2018-10-27T00:00:00"/>
    <s v="Avg of 4 NM Projects"/>
    <x v="15"/>
    <n v="34.954999999999998"/>
  </r>
  <r>
    <n v="2018"/>
    <x v="1"/>
    <n v="27"/>
    <n v="6"/>
    <s v="ON"/>
    <d v="2018-10-27T00:00:00"/>
    <s v="Avg of 4 NM Projects"/>
    <x v="16"/>
    <n v="19.970000000000002"/>
  </r>
  <r>
    <n v="2018"/>
    <x v="1"/>
    <n v="27"/>
    <n v="6"/>
    <s v="ON"/>
    <d v="2018-10-27T00:00:00"/>
    <s v="Avg of 4 NM Projects"/>
    <x v="17"/>
    <n v="0.89500000000000002"/>
  </r>
  <r>
    <n v="2018"/>
    <x v="1"/>
    <n v="27"/>
    <n v="6"/>
    <s v="ON"/>
    <d v="2018-10-27T00:00:00"/>
    <s v="Avg of 4 NM Projects"/>
    <x v="18"/>
    <n v="0"/>
  </r>
  <r>
    <n v="2018"/>
    <x v="1"/>
    <n v="27"/>
    <n v="6"/>
    <s v="ON"/>
    <d v="2018-10-27T00:00:00"/>
    <s v="Avg of 4 NM Projects"/>
    <x v="19"/>
    <n v="0"/>
  </r>
  <r>
    <n v="2018"/>
    <x v="1"/>
    <n v="27"/>
    <n v="6"/>
    <s v="ON"/>
    <d v="2018-10-27T00:00:00"/>
    <s v="Avg of 4 NM Projects"/>
    <x v="20"/>
    <n v="0"/>
  </r>
  <r>
    <n v="2018"/>
    <x v="1"/>
    <n v="27"/>
    <n v="6"/>
    <s v="ON"/>
    <d v="2018-10-27T00:00:00"/>
    <s v="Avg of 4 NM Projects"/>
    <x v="21"/>
    <n v="0"/>
  </r>
  <r>
    <n v="2018"/>
    <x v="1"/>
    <n v="27"/>
    <n v="6"/>
    <s v="ON"/>
    <d v="2018-10-27T00:00:00"/>
    <s v="Avg of 4 NM Projects"/>
    <x v="22"/>
    <n v="-0.26"/>
  </r>
  <r>
    <n v="2018"/>
    <x v="1"/>
    <n v="27"/>
    <n v="6"/>
    <s v="OFF"/>
    <d v="2018-10-27T00:00:00"/>
    <s v="Avg of 4 NM Projects"/>
    <x v="23"/>
    <n v="-0.26"/>
  </r>
  <r>
    <n v="2018"/>
    <x v="1"/>
    <n v="28"/>
    <n v="7"/>
    <s v="OFF"/>
    <d v="2018-10-28T00:00:00"/>
    <s v="Avg of 4 NM Projects"/>
    <x v="0"/>
    <n v="-0.26"/>
  </r>
  <r>
    <n v="2018"/>
    <x v="1"/>
    <n v="28"/>
    <n v="7"/>
    <s v="OFF"/>
    <d v="2018-10-28T00:00:00"/>
    <s v="Avg of 4 NM Projects"/>
    <x v="1"/>
    <n v="-0.13"/>
  </r>
  <r>
    <n v="2018"/>
    <x v="1"/>
    <n v="28"/>
    <n v="7"/>
    <s v="OFF"/>
    <d v="2018-10-28T00:00:00"/>
    <s v="Avg of 4 NM Projects"/>
    <x v="2"/>
    <n v="0"/>
  </r>
  <r>
    <n v="2018"/>
    <x v="1"/>
    <n v="28"/>
    <n v="7"/>
    <s v="OFF"/>
    <d v="2018-10-28T00:00:00"/>
    <s v="Avg of 4 NM Projects"/>
    <x v="3"/>
    <n v="0"/>
  </r>
  <r>
    <n v="2018"/>
    <x v="1"/>
    <n v="28"/>
    <n v="7"/>
    <s v="OFF"/>
    <d v="2018-10-28T00:00:00"/>
    <s v="Avg of 4 NM Projects"/>
    <x v="4"/>
    <n v="-0.26"/>
  </r>
  <r>
    <n v="2018"/>
    <x v="1"/>
    <n v="28"/>
    <n v="7"/>
    <s v="OFF"/>
    <d v="2018-10-28T00:00:00"/>
    <s v="Avg of 4 NM Projects"/>
    <x v="5"/>
    <n v="0"/>
  </r>
  <r>
    <n v="2018"/>
    <x v="1"/>
    <n v="28"/>
    <n v="7"/>
    <s v="OFF"/>
    <d v="2018-10-28T00:00:00"/>
    <s v="Avg of 4 NM Projects"/>
    <x v="6"/>
    <n v="-0.13"/>
  </r>
  <r>
    <n v="2018"/>
    <x v="1"/>
    <n v="28"/>
    <n v="7"/>
    <s v="OFF"/>
    <d v="2018-10-28T00:00:00"/>
    <s v="Avg of 4 NM Projects"/>
    <x v="7"/>
    <n v="1.0249999999999999"/>
  </r>
  <r>
    <n v="2018"/>
    <x v="1"/>
    <n v="28"/>
    <n v="7"/>
    <s v="OFF"/>
    <d v="2018-10-28T00:00:00"/>
    <s v="Avg of 4 NM Projects"/>
    <x v="8"/>
    <n v="20.355"/>
  </r>
  <r>
    <n v="2018"/>
    <x v="1"/>
    <n v="28"/>
    <n v="7"/>
    <s v="OFF"/>
    <d v="2018-10-28T00:00:00"/>
    <s v="Avg of 4 NM Projects"/>
    <x v="9"/>
    <n v="44.285000000000004"/>
  </r>
  <r>
    <n v="2018"/>
    <x v="1"/>
    <n v="28"/>
    <n v="7"/>
    <s v="OFF"/>
    <d v="2018-10-28T00:00:00"/>
    <s v="Avg of 4 NM Projects"/>
    <x v="10"/>
    <n v="62.594999999999999"/>
  </r>
  <r>
    <n v="2018"/>
    <x v="1"/>
    <n v="28"/>
    <n v="7"/>
    <s v="OFF"/>
    <d v="2018-10-28T00:00:00"/>
    <s v="Avg of 4 NM Projects"/>
    <x v="11"/>
    <n v="72.58"/>
  </r>
  <r>
    <n v="2018"/>
    <x v="1"/>
    <n v="28"/>
    <n v="7"/>
    <s v="OFF"/>
    <d v="2018-10-28T00:00:00"/>
    <s v="Avg of 4 NM Projects"/>
    <x v="12"/>
    <n v="67.454999999999998"/>
  </r>
  <r>
    <n v="2018"/>
    <x v="1"/>
    <n v="28"/>
    <n v="7"/>
    <s v="OFF"/>
    <d v="2018-10-28T00:00:00"/>
    <s v="Avg of 4 NM Projects"/>
    <x v="13"/>
    <n v="69.63"/>
  </r>
  <r>
    <n v="2018"/>
    <x v="1"/>
    <n v="28"/>
    <n v="7"/>
    <s v="OFF"/>
    <d v="2018-10-28T00:00:00"/>
    <s v="Avg of 4 NM Projects"/>
    <x v="14"/>
    <n v="58.11"/>
  </r>
  <r>
    <n v="2018"/>
    <x v="1"/>
    <n v="28"/>
    <n v="7"/>
    <s v="OFF"/>
    <d v="2018-10-28T00:00:00"/>
    <s v="Avg of 4 NM Projects"/>
    <x v="15"/>
    <n v="37.630000000000003"/>
  </r>
  <r>
    <n v="2018"/>
    <x v="1"/>
    <n v="28"/>
    <n v="7"/>
    <s v="OFF"/>
    <d v="2018-10-28T00:00:00"/>
    <s v="Avg of 4 NM Projects"/>
    <x v="16"/>
    <n v="12.545"/>
  </r>
  <r>
    <n v="2018"/>
    <x v="1"/>
    <n v="28"/>
    <n v="7"/>
    <s v="OFF"/>
    <d v="2018-10-28T00:00:00"/>
    <s v="Avg of 4 NM Projects"/>
    <x v="17"/>
    <n v="0.9"/>
  </r>
  <r>
    <n v="2018"/>
    <x v="1"/>
    <n v="28"/>
    <n v="7"/>
    <s v="OFF"/>
    <d v="2018-10-28T00:00:00"/>
    <s v="Avg of 4 NM Projects"/>
    <x v="18"/>
    <n v="0"/>
  </r>
  <r>
    <n v="2018"/>
    <x v="1"/>
    <n v="28"/>
    <n v="7"/>
    <s v="OFF"/>
    <d v="2018-10-28T00:00:00"/>
    <s v="Avg of 4 NM Projects"/>
    <x v="19"/>
    <n v="-0.13"/>
  </r>
  <r>
    <n v="2018"/>
    <x v="1"/>
    <n v="28"/>
    <n v="7"/>
    <s v="OFF"/>
    <d v="2018-10-28T00:00:00"/>
    <s v="Avg of 4 NM Projects"/>
    <x v="20"/>
    <n v="0"/>
  </r>
  <r>
    <n v="2018"/>
    <x v="1"/>
    <n v="28"/>
    <n v="7"/>
    <s v="OFF"/>
    <d v="2018-10-28T00:00:00"/>
    <s v="Avg of 4 NM Projects"/>
    <x v="21"/>
    <n v="0"/>
  </r>
  <r>
    <n v="2018"/>
    <x v="1"/>
    <n v="28"/>
    <n v="7"/>
    <s v="OFF"/>
    <d v="2018-10-28T00:00:00"/>
    <s v="Avg of 4 NM Projects"/>
    <x v="22"/>
    <n v="-0.26"/>
  </r>
  <r>
    <n v="2018"/>
    <x v="1"/>
    <n v="28"/>
    <n v="7"/>
    <s v="OFF"/>
    <d v="2018-10-28T00:00:00"/>
    <s v="Avg of 4 NM Projects"/>
    <x v="23"/>
    <n v="0"/>
  </r>
  <r>
    <n v="2018"/>
    <x v="1"/>
    <n v="29"/>
    <n v="1"/>
    <s v="OFF"/>
    <d v="2018-10-29T00:00:00"/>
    <s v="Avg of 4 NM Projects"/>
    <x v="0"/>
    <n v="-0.26"/>
  </r>
  <r>
    <n v="2018"/>
    <x v="1"/>
    <n v="29"/>
    <n v="1"/>
    <s v="OFF"/>
    <d v="2018-10-29T00:00:00"/>
    <s v="Avg of 4 NM Projects"/>
    <x v="1"/>
    <n v="0"/>
  </r>
  <r>
    <n v="2018"/>
    <x v="1"/>
    <n v="29"/>
    <n v="1"/>
    <s v="OFF"/>
    <d v="2018-10-29T00:00:00"/>
    <s v="Avg of 4 NM Projects"/>
    <x v="2"/>
    <n v="-0.13"/>
  </r>
  <r>
    <n v="2018"/>
    <x v="1"/>
    <n v="29"/>
    <n v="1"/>
    <s v="OFF"/>
    <d v="2018-10-29T00:00:00"/>
    <s v="Avg of 4 NM Projects"/>
    <x v="3"/>
    <n v="-0.13"/>
  </r>
  <r>
    <n v="2018"/>
    <x v="1"/>
    <n v="29"/>
    <n v="1"/>
    <s v="OFF"/>
    <d v="2018-10-29T00:00:00"/>
    <s v="Avg of 4 NM Projects"/>
    <x v="4"/>
    <n v="0"/>
  </r>
  <r>
    <n v="2018"/>
    <x v="1"/>
    <n v="29"/>
    <n v="1"/>
    <s v="OFF"/>
    <d v="2018-10-29T00:00:00"/>
    <s v="Avg of 4 NM Projects"/>
    <x v="5"/>
    <n v="0"/>
  </r>
  <r>
    <n v="2018"/>
    <x v="1"/>
    <n v="29"/>
    <n v="1"/>
    <s v="OFF"/>
    <d v="2018-10-29T00:00:00"/>
    <s v="Avg of 4 NM Projects"/>
    <x v="6"/>
    <n v="0"/>
  </r>
  <r>
    <n v="2018"/>
    <x v="1"/>
    <n v="29"/>
    <n v="1"/>
    <s v="OFF"/>
    <d v="2018-10-29T00:00:00"/>
    <s v="Avg of 4 NM Projects"/>
    <x v="7"/>
    <n v="-0.39"/>
  </r>
  <r>
    <n v="2018"/>
    <x v="1"/>
    <n v="29"/>
    <n v="1"/>
    <s v="OFF"/>
    <d v="2018-10-29T00:00:00"/>
    <s v="Avg of 4 NM Projects"/>
    <x v="8"/>
    <n v="2.56"/>
  </r>
  <r>
    <n v="2018"/>
    <x v="1"/>
    <n v="29"/>
    <n v="1"/>
    <s v="OFF"/>
    <d v="2018-10-29T00:00:00"/>
    <s v="Avg of 4 NM Projects"/>
    <x v="9"/>
    <n v="9.2149999999999999"/>
  </r>
  <r>
    <n v="2018"/>
    <x v="1"/>
    <n v="29"/>
    <n v="1"/>
    <s v="OFF"/>
    <d v="2018-10-29T00:00:00"/>
    <s v="Avg of 4 NM Projects"/>
    <x v="10"/>
    <n v="13.824999999999999"/>
  </r>
  <r>
    <n v="2018"/>
    <x v="1"/>
    <n v="29"/>
    <n v="1"/>
    <s v="OFF"/>
    <d v="2018-10-29T00:00:00"/>
    <s v="Avg of 4 NM Projects"/>
    <x v="11"/>
    <n v="17.405000000000001"/>
  </r>
  <r>
    <n v="2018"/>
    <x v="1"/>
    <n v="29"/>
    <n v="1"/>
    <s v="OFF"/>
    <d v="2018-10-29T00:00:00"/>
    <s v="Avg of 4 NM Projects"/>
    <x v="12"/>
    <n v="16.384999999999998"/>
  </r>
  <r>
    <n v="2018"/>
    <x v="1"/>
    <n v="29"/>
    <n v="1"/>
    <s v="OFF"/>
    <d v="2018-10-29T00:00:00"/>
    <s v="Avg of 4 NM Projects"/>
    <x v="13"/>
    <n v="12.54"/>
  </r>
  <r>
    <n v="2018"/>
    <x v="1"/>
    <n v="29"/>
    <n v="1"/>
    <s v="OFF"/>
    <d v="2018-10-29T00:00:00"/>
    <s v="Avg of 4 NM Projects"/>
    <x v="14"/>
    <n v="11.899999999999999"/>
  </r>
  <r>
    <n v="2018"/>
    <x v="1"/>
    <n v="29"/>
    <n v="1"/>
    <s v="OFF"/>
    <d v="2018-10-29T00:00:00"/>
    <s v="Avg of 4 NM Projects"/>
    <x v="15"/>
    <n v="9.7299999999999986"/>
  </r>
  <r>
    <n v="2018"/>
    <x v="1"/>
    <n v="29"/>
    <n v="1"/>
    <s v="OFF"/>
    <d v="2018-10-29T00:00:00"/>
    <s v="Avg of 4 NM Projects"/>
    <x v="16"/>
    <n v="3.3349999999999995"/>
  </r>
  <r>
    <n v="2018"/>
    <x v="1"/>
    <n v="29"/>
    <n v="1"/>
    <s v="OFF"/>
    <d v="2018-10-29T00:00:00"/>
    <s v="Avg of 4 NM Projects"/>
    <x v="17"/>
    <n v="-0.13"/>
  </r>
  <r>
    <n v="2018"/>
    <x v="1"/>
    <n v="29"/>
    <n v="1"/>
    <s v="OFF"/>
    <d v="2018-10-29T00:00:00"/>
    <s v="Avg of 4 NM Projects"/>
    <x v="18"/>
    <n v="0"/>
  </r>
  <r>
    <n v="2018"/>
    <x v="1"/>
    <n v="29"/>
    <n v="1"/>
    <s v="OFF"/>
    <d v="2018-10-29T00:00:00"/>
    <s v="Avg of 4 NM Projects"/>
    <x v="19"/>
    <n v="-0.13"/>
  </r>
  <r>
    <n v="2018"/>
    <x v="1"/>
    <n v="29"/>
    <n v="1"/>
    <s v="OFF"/>
    <d v="2018-10-29T00:00:00"/>
    <s v="Avg of 4 NM Projects"/>
    <x v="20"/>
    <n v="0"/>
  </r>
  <r>
    <n v="2018"/>
    <x v="1"/>
    <n v="29"/>
    <n v="1"/>
    <s v="OFF"/>
    <d v="2018-10-29T00:00:00"/>
    <s v="Avg of 4 NM Projects"/>
    <x v="21"/>
    <n v="-0.13"/>
  </r>
  <r>
    <n v="2018"/>
    <x v="1"/>
    <n v="29"/>
    <n v="1"/>
    <s v="OFF"/>
    <d v="2018-10-29T00:00:00"/>
    <s v="Avg of 4 NM Projects"/>
    <x v="22"/>
    <n v="0"/>
  </r>
  <r>
    <n v="2018"/>
    <x v="1"/>
    <n v="29"/>
    <n v="1"/>
    <s v="OFF"/>
    <d v="2018-10-29T00:00:00"/>
    <s v="Avg of 4 NM Projects"/>
    <x v="23"/>
    <n v="-0.13"/>
  </r>
  <r>
    <n v="2018"/>
    <x v="1"/>
    <n v="30"/>
    <n v="2"/>
    <s v="OFF"/>
    <d v="2018-10-30T00:00:00"/>
    <s v="Avg of 4 NM Projects"/>
    <x v="0"/>
    <n v="0"/>
  </r>
  <r>
    <n v="2018"/>
    <x v="1"/>
    <n v="30"/>
    <n v="2"/>
    <s v="OFF"/>
    <d v="2018-10-30T00:00:00"/>
    <s v="Avg of 4 NM Projects"/>
    <x v="1"/>
    <n v="0"/>
  </r>
  <r>
    <n v="2018"/>
    <x v="1"/>
    <n v="30"/>
    <n v="2"/>
    <s v="OFF"/>
    <d v="2018-10-30T00:00:00"/>
    <s v="Avg of 4 NM Projects"/>
    <x v="2"/>
    <n v="-0.26"/>
  </r>
  <r>
    <n v="2018"/>
    <x v="1"/>
    <n v="30"/>
    <n v="2"/>
    <s v="OFF"/>
    <d v="2018-10-30T00:00:00"/>
    <s v="Avg of 4 NM Projects"/>
    <x v="3"/>
    <n v="0"/>
  </r>
  <r>
    <n v="2018"/>
    <x v="1"/>
    <n v="30"/>
    <n v="2"/>
    <s v="OFF"/>
    <d v="2018-10-30T00:00:00"/>
    <s v="Avg of 4 NM Projects"/>
    <x v="4"/>
    <n v="-0.13"/>
  </r>
  <r>
    <n v="2018"/>
    <x v="1"/>
    <n v="30"/>
    <n v="2"/>
    <s v="OFF"/>
    <d v="2018-10-30T00:00:00"/>
    <s v="Avg of 4 NM Projects"/>
    <x v="5"/>
    <n v="-0.13"/>
  </r>
  <r>
    <n v="2018"/>
    <x v="1"/>
    <n v="30"/>
    <n v="2"/>
    <s v="OFF"/>
    <d v="2018-10-30T00:00:00"/>
    <s v="Avg of 4 NM Projects"/>
    <x v="6"/>
    <n v="0"/>
  </r>
  <r>
    <n v="2018"/>
    <x v="1"/>
    <n v="30"/>
    <n v="2"/>
    <s v="ON"/>
    <d v="2018-10-30T00:00:00"/>
    <s v="Avg of 4 NM Projects"/>
    <x v="7"/>
    <n v="-0.13"/>
  </r>
  <r>
    <n v="2018"/>
    <x v="1"/>
    <n v="30"/>
    <n v="2"/>
    <s v="ON"/>
    <d v="2018-10-30T00:00:00"/>
    <s v="Avg of 4 NM Projects"/>
    <x v="8"/>
    <n v="3.585"/>
  </r>
  <r>
    <n v="2018"/>
    <x v="1"/>
    <n v="30"/>
    <n v="2"/>
    <s v="ON"/>
    <d v="2018-10-30T00:00:00"/>
    <s v="Avg of 4 NM Projects"/>
    <x v="9"/>
    <n v="7.55"/>
  </r>
  <r>
    <n v="2018"/>
    <x v="1"/>
    <n v="30"/>
    <n v="2"/>
    <s v="ON"/>
    <d v="2018-10-30T00:00:00"/>
    <s v="Avg of 4 NM Projects"/>
    <x v="10"/>
    <n v="12.415000000000001"/>
  </r>
  <r>
    <n v="2018"/>
    <x v="1"/>
    <n v="30"/>
    <n v="2"/>
    <s v="ON"/>
    <d v="2018-10-30T00:00:00"/>
    <s v="Avg of 4 NM Projects"/>
    <x v="11"/>
    <n v="13.315"/>
  </r>
  <r>
    <n v="2018"/>
    <x v="1"/>
    <n v="30"/>
    <n v="2"/>
    <s v="ON"/>
    <d v="2018-10-30T00:00:00"/>
    <s v="Avg of 4 NM Projects"/>
    <x v="12"/>
    <n v="17.795000000000002"/>
  </r>
  <r>
    <n v="2018"/>
    <x v="1"/>
    <n v="30"/>
    <n v="2"/>
    <s v="ON"/>
    <d v="2018-10-30T00:00:00"/>
    <s v="Avg of 4 NM Projects"/>
    <x v="13"/>
    <n v="14.329999999999998"/>
  </r>
  <r>
    <n v="2018"/>
    <x v="1"/>
    <n v="30"/>
    <n v="2"/>
    <s v="ON"/>
    <d v="2018-10-30T00:00:00"/>
    <s v="Avg of 4 NM Projects"/>
    <x v="14"/>
    <n v="11.14"/>
  </r>
  <r>
    <n v="2018"/>
    <x v="1"/>
    <n v="30"/>
    <n v="2"/>
    <s v="ON"/>
    <d v="2018-10-30T00:00:00"/>
    <s v="Avg of 4 NM Projects"/>
    <x v="15"/>
    <n v="12.414999999999999"/>
  </r>
  <r>
    <n v="2018"/>
    <x v="1"/>
    <n v="30"/>
    <n v="2"/>
    <s v="ON"/>
    <d v="2018-10-30T00:00:00"/>
    <s v="Avg of 4 NM Projects"/>
    <x v="16"/>
    <n v="15.11"/>
  </r>
  <r>
    <n v="2018"/>
    <x v="1"/>
    <n v="30"/>
    <n v="2"/>
    <s v="ON"/>
    <d v="2018-10-30T00:00:00"/>
    <s v="Avg of 4 NM Projects"/>
    <x v="17"/>
    <n v="0"/>
  </r>
  <r>
    <n v="2018"/>
    <x v="1"/>
    <n v="30"/>
    <n v="2"/>
    <s v="ON"/>
    <d v="2018-10-30T00:00:00"/>
    <s v="Avg of 4 NM Projects"/>
    <x v="18"/>
    <n v="0"/>
  </r>
  <r>
    <n v="2018"/>
    <x v="1"/>
    <n v="30"/>
    <n v="2"/>
    <s v="ON"/>
    <d v="2018-10-30T00:00:00"/>
    <s v="Avg of 4 NM Projects"/>
    <x v="19"/>
    <n v="-0.26"/>
  </r>
  <r>
    <n v="2018"/>
    <x v="1"/>
    <n v="30"/>
    <n v="2"/>
    <s v="ON"/>
    <d v="2018-10-30T00:00:00"/>
    <s v="Avg of 4 NM Projects"/>
    <x v="20"/>
    <n v="0"/>
  </r>
  <r>
    <n v="2018"/>
    <x v="1"/>
    <n v="30"/>
    <n v="2"/>
    <s v="ON"/>
    <d v="2018-10-30T00:00:00"/>
    <s v="Avg of 4 NM Projects"/>
    <x v="21"/>
    <n v="-0.26"/>
  </r>
  <r>
    <n v="2018"/>
    <x v="1"/>
    <n v="30"/>
    <n v="2"/>
    <s v="ON"/>
    <d v="2018-10-30T00:00:00"/>
    <s v="Avg of 4 NM Projects"/>
    <x v="22"/>
    <n v="0"/>
  </r>
  <r>
    <n v="2018"/>
    <x v="1"/>
    <n v="30"/>
    <n v="2"/>
    <s v="OFF"/>
    <d v="2018-10-30T00:00:00"/>
    <s v="Avg of 4 NM Projects"/>
    <x v="23"/>
    <n v="0"/>
  </r>
  <r>
    <n v="2018"/>
    <x v="1"/>
    <n v="31"/>
    <n v="3"/>
    <s v="OFF"/>
    <d v="2018-10-31T00:00:00"/>
    <s v="Avg of 4 NM Projects"/>
    <x v="0"/>
    <n v="-0.13"/>
  </r>
  <r>
    <n v="2018"/>
    <x v="1"/>
    <n v="31"/>
    <n v="3"/>
    <s v="OFF"/>
    <d v="2018-10-31T00:00:00"/>
    <s v="Avg of 4 NM Projects"/>
    <x v="1"/>
    <n v="-0.13"/>
  </r>
  <r>
    <n v="2018"/>
    <x v="1"/>
    <n v="31"/>
    <n v="3"/>
    <s v="OFF"/>
    <d v="2018-10-31T00:00:00"/>
    <s v="Avg of 4 NM Projects"/>
    <x v="2"/>
    <n v="0"/>
  </r>
  <r>
    <n v="2018"/>
    <x v="1"/>
    <n v="31"/>
    <n v="3"/>
    <s v="OFF"/>
    <d v="2018-10-31T00:00:00"/>
    <s v="Avg of 4 NM Projects"/>
    <x v="3"/>
    <n v="0"/>
  </r>
  <r>
    <n v="2018"/>
    <x v="1"/>
    <n v="31"/>
    <n v="3"/>
    <s v="OFF"/>
    <d v="2018-10-31T00:00:00"/>
    <s v="Avg of 4 NM Projects"/>
    <x v="4"/>
    <n v="0"/>
  </r>
  <r>
    <n v="2018"/>
    <x v="1"/>
    <n v="31"/>
    <n v="3"/>
    <s v="OFF"/>
    <d v="2018-10-31T00:00:00"/>
    <s v="Avg of 4 NM Projects"/>
    <x v="5"/>
    <n v="0"/>
  </r>
  <r>
    <n v="2018"/>
    <x v="1"/>
    <n v="31"/>
    <n v="3"/>
    <s v="OFF"/>
    <d v="2018-10-31T00:00:00"/>
    <s v="Avg of 4 NM Projects"/>
    <x v="6"/>
    <n v="-0.26"/>
  </r>
  <r>
    <n v="2018"/>
    <x v="1"/>
    <n v="31"/>
    <n v="3"/>
    <s v="ON"/>
    <d v="2018-10-31T00:00:00"/>
    <s v="Avg of 4 NM Projects"/>
    <x v="7"/>
    <n v="-5.0000000000000044E-3"/>
  </r>
  <r>
    <n v="2018"/>
    <x v="1"/>
    <n v="31"/>
    <n v="3"/>
    <s v="ON"/>
    <d v="2018-10-31T00:00:00"/>
    <s v="Avg of 4 NM Projects"/>
    <x v="8"/>
    <n v="1.92"/>
  </r>
  <r>
    <n v="2018"/>
    <x v="1"/>
    <n v="31"/>
    <n v="3"/>
    <s v="ON"/>
    <d v="2018-10-31T00:00:00"/>
    <s v="Avg of 4 NM Projects"/>
    <x v="9"/>
    <n v="13.44"/>
  </r>
  <r>
    <n v="2018"/>
    <x v="1"/>
    <n v="31"/>
    <n v="3"/>
    <s v="ON"/>
    <d v="2018-10-31T00:00:00"/>
    <s v="Avg of 4 NM Projects"/>
    <x v="10"/>
    <n v="19.450000000000003"/>
  </r>
  <r>
    <n v="2018"/>
    <x v="1"/>
    <n v="31"/>
    <n v="3"/>
    <s v="ON"/>
    <d v="2018-10-31T00:00:00"/>
    <s v="Avg of 4 NM Projects"/>
    <x v="11"/>
    <n v="17.149999999999999"/>
  </r>
  <r>
    <n v="2018"/>
    <x v="1"/>
    <n v="31"/>
    <n v="3"/>
    <s v="ON"/>
    <d v="2018-10-31T00:00:00"/>
    <s v="Avg of 4 NM Projects"/>
    <x v="12"/>
    <n v="11.775"/>
  </r>
  <r>
    <n v="2018"/>
    <x v="1"/>
    <n v="31"/>
    <n v="3"/>
    <s v="ON"/>
    <d v="2018-10-31T00:00:00"/>
    <s v="Avg of 4 NM Projects"/>
    <x v="13"/>
    <n v="8.9600000000000009"/>
  </r>
  <r>
    <n v="2018"/>
    <x v="1"/>
    <n v="31"/>
    <n v="3"/>
    <s v="ON"/>
    <d v="2018-10-31T00:00:00"/>
    <s v="Avg of 4 NM Projects"/>
    <x v="14"/>
    <n v="7.1700000000000008"/>
  </r>
  <r>
    <n v="2018"/>
    <x v="1"/>
    <n v="31"/>
    <n v="3"/>
    <s v="ON"/>
    <d v="2018-10-31T00:00:00"/>
    <s v="Avg of 4 NM Projects"/>
    <x v="15"/>
    <n v="13.824999999999999"/>
  </r>
  <r>
    <n v="2018"/>
    <x v="1"/>
    <n v="31"/>
    <n v="3"/>
    <s v="ON"/>
    <d v="2018-10-31T00:00:00"/>
    <s v="Avg of 4 NM Projects"/>
    <x v="16"/>
    <n v="9.8550000000000004"/>
  </r>
  <r>
    <n v="2018"/>
    <x v="1"/>
    <n v="31"/>
    <n v="3"/>
    <s v="ON"/>
    <d v="2018-10-31T00:00:00"/>
    <s v="Avg of 4 NM Projects"/>
    <x v="17"/>
    <n v="0.38500000000000001"/>
  </r>
  <r>
    <n v="2018"/>
    <x v="1"/>
    <n v="31"/>
    <n v="3"/>
    <s v="ON"/>
    <d v="2018-10-31T00:00:00"/>
    <s v="Avg of 4 NM Projects"/>
    <x v="18"/>
    <n v="0"/>
  </r>
  <r>
    <n v="2018"/>
    <x v="1"/>
    <n v="31"/>
    <n v="3"/>
    <s v="ON"/>
    <d v="2018-10-31T00:00:00"/>
    <s v="Avg of 4 NM Projects"/>
    <x v="19"/>
    <n v="-0.39"/>
  </r>
  <r>
    <n v="2018"/>
    <x v="1"/>
    <n v="31"/>
    <n v="3"/>
    <s v="ON"/>
    <d v="2018-10-31T00:00:00"/>
    <s v="Avg of 4 NM Projects"/>
    <x v="20"/>
    <n v="-0.13"/>
  </r>
  <r>
    <n v="2018"/>
    <x v="1"/>
    <n v="31"/>
    <n v="3"/>
    <s v="ON"/>
    <d v="2018-10-31T00:00:00"/>
    <s v="Avg of 4 NM Projects"/>
    <x v="21"/>
    <n v="0"/>
  </r>
  <r>
    <n v="2018"/>
    <x v="1"/>
    <n v="31"/>
    <n v="3"/>
    <s v="ON"/>
    <d v="2018-10-31T00:00:00"/>
    <s v="Avg of 4 NM Projects"/>
    <x v="22"/>
    <n v="0"/>
  </r>
  <r>
    <n v="2018"/>
    <x v="1"/>
    <n v="31"/>
    <n v="3"/>
    <s v="OFF"/>
    <d v="2018-10-31T00:00:00"/>
    <s v="Avg of 4 NM Projects"/>
    <x v="23"/>
    <n v="0"/>
  </r>
  <r>
    <n v="2018"/>
    <x v="2"/>
    <n v="1"/>
    <n v="1"/>
    <s v="OFF"/>
    <d v="2018-11-01T00:00:00"/>
    <s v="Avg of 4 NM Projects"/>
    <x v="0"/>
    <n v="-0.13"/>
  </r>
  <r>
    <n v="2018"/>
    <x v="2"/>
    <n v="1"/>
    <n v="1"/>
    <s v="OFF"/>
    <d v="2018-11-01T00:00:00"/>
    <s v="Avg of 4 NM Projects"/>
    <x v="1"/>
    <n v="0"/>
  </r>
  <r>
    <n v="2018"/>
    <x v="2"/>
    <n v="1"/>
    <n v="1"/>
    <s v="OFF"/>
    <d v="2018-11-01T00:00:00"/>
    <s v="Avg of 4 NM Projects"/>
    <x v="2"/>
    <n v="0"/>
  </r>
  <r>
    <n v="2018"/>
    <x v="2"/>
    <n v="1"/>
    <n v="1"/>
    <s v="OFF"/>
    <d v="2018-11-01T00:00:00"/>
    <s v="Avg of 4 NM Projects"/>
    <x v="3"/>
    <n v="0"/>
  </r>
  <r>
    <n v="2018"/>
    <x v="2"/>
    <n v="1"/>
    <n v="1"/>
    <s v="OFF"/>
    <d v="2018-11-01T00:00:00"/>
    <s v="Avg of 4 NM Projects"/>
    <x v="4"/>
    <n v="0"/>
  </r>
  <r>
    <n v="2018"/>
    <x v="2"/>
    <n v="1"/>
    <n v="1"/>
    <s v="OFF"/>
    <d v="2018-11-01T00:00:00"/>
    <s v="Avg of 4 NM Projects"/>
    <x v="5"/>
    <n v="-0.26"/>
  </r>
  <r>
    <n v="2018"/>
    <x v="2"/>
    <n v="1"/>
    <n v="1"/>
    <s v="OFF"/>
    <d v="2018-11-01T00:00:00"/>
    <s v="Avg of 4 NM Projects"/>
    <x v="6"/>
    <n v="-0.26"/>
  </r>
  <r>
    <n v="2018"/>
    <x v="2"/>
    <n v="1"/>
    <n v="1"/>
    <s v="OFF"/>
    <d v="2018-11-01T00:00:00"/>
    <s v="Avg of 4 NM Projects"/>
    <x v="7"/>
    <n v="-0.13"/>
  </r>
  <r>
    <n v="2018"/>
    <x v="2"/>
    <n v="1"/>
    <n v="1"/>
    <s v="OFF"/>
    <d v="2018-11-01T00:00:00"/>
    <s v="Avg of 4 NM Projects"/>
    <x v="8"/>
    <n v="4.7300000000000004"/>
  </r>
  <r>
    <n v="2018"/>
    <x v="2"/>
    <n v="1"/>
    <n v="1"/>
    <s v="OFF"/>
    <d v="2018-11-01T00:00:00"/>
    <s v="Avg of 4 NM Projects"/>
    <x v="9"/>
    <n v="9.7250000000000014"/>
  </r>
  <r>
    <n v="2018"/>
    <x v="2"/>
    <n v="1"/>
    <n v="1"/>
    <s v="OFF"/>
    <d v="2018-11-01T00:00:00"/>
    <s v="Avg of 4 NM Projects"/>
    <x v="10"/>
    <n v="17.535"/>
  </r>
  <r>
    <n v="2018"/>
    <x v="2"/>
    <n v="1"/>
    <n v="1"/>
    <s v="OFF"/>
    <d v="2018-11-01T00:00:00"/>
    <s v="Avg of 4 NM Projects"/>
    <x v="11"/>
    <n v="27.130000000000003"/>
  </r>
  <r>
    <n v="2018"/>
    <x v="2"/>
    <n v="1"/>
    <n v="1"/>
    <s v="OFF"/>
    <d v="2018-11-01T00:00:00"/>
    <s v="Avg of 4 NM Projects"/>
    <x v="12"/>
    <n v="29.95"/>
  </r>
  <r>
    <n v="2018"/>
    <x v="2"/>
    <n v="1"/>
    <n v="1"/>
    <s v="OFF"/>
    <d v="2018-11-01T00:00:00"/>
    <s v="Avg of 4 NM Projects"/>
    <x v="13"/>
    <n v="26.240000000000002"/>
  </r>
  <r>
    <n v="2018"/>
    <x v="2"/>
    <n v="1"/>
    <n v="1"/>
    <s v="OFF"/>
    <d v="2018-11-01T00:00:00"/>
    <s v="Avg of 4 NM Projects"/>
    <x v="14"/>
    <n v="23.164999999999999"/>
  </r>
  <r>
    <n v="2018"/>
    <x v="2"/>
    <n v="1"/>
    <n v="1"/>
    <s v="OFF"/>
    <d v="2018-11-01T00:00:00"/>
    <s v="Avg of 4 NM Projects"/>
    <x v="15"/>
    <n v="14.845000000000001"/>
  </r>
  <r>
    <n v="2018"/>
    <x v="2"/>
    <n v="1"/>
    <n v="1"/>
    <s v="OFF"/>
    <d v="2018-11-01T00:00:00"/>
    <s v="Avg of 4 NM Projects"/>
    <x v="16"/>
    <n v="3.7149999999999999"/>
  </r>
  <r>
    <n v="2018"/>
    <x v="2"/>
    <n v="1"/>
    <n v="1"/>
    <s v="OFF"/>
    <d v="2018-11-01T00:00:00"/>
    <s v="Avg of 4 NM Projects"/>
    <x v="17"/>
    <n v="-0.13"/>
  </r>
  <r>
    <n v="2018"/>
    <x v="2"/>
    <n v="1"/>
    <n v="1"/>
    <s v="OFF"/>
    <d v="2018-11-01T00:00:00"/>
    <s v="Avg of 4 NM Projects"/>
    <x v="18"/>
    <n v="0"/>
  </r>
  <r>
    <n v="2018"/>
    <x v="2"/>
    <n v="1"/>
    <n v="1"/>
    <s v="OFF"/>
    <d v="2018-11-01T00:00:00"/>
    <s v="Avg of 4 NM Projects"/>
    <x v="19"/>
    <n v="0"/>
  </r>
  <r>
    <n v="2018"/>
    <x v="2"/>
    <n v="1"/>
    <n v="1"/>
    <s v="OFF"/>
    <d v="2018-11-01T00:00:00"/>
    <s v="Avg of 4 NM Projects"/>
    <x v="20"/>
    <n v="-0.13"/>
  </r>
  <r>
    <n v="2018"/>
    <x v="2"/>
    <n v="1"/>
    <n v="1"/>
    <s v="OFF"/>
    <d v="2018-11-01T00:00:00"/>
    <s v="Avg of 4 NM Projects"/>
    <x v="21"/>
    <n v="0"/>
  </r>
  <r>
    <n v="2018"/>
    <x v="2"/>
    <n v="1"/>
    <n v="1"/>
    <s v="OFF"/>
    <d v="2018-11-01T00:00:00"/>
    <s v="Avg of 4 NM Projects"/>
    <x v="22"/>
    <n v="-0.13"/>
  </r>
  <r>
    <n v="2018"/>
    <x v="2"/>
    <n v="1"/>
    <n v="1"/>
    <s v="OFF"/>
    <d v="2018-11-01T00:00:00"/>
    <s v="Avg of 4 NM Projects"/>
    <x v="23"/>
    <n v="-0.26"/>
  </r>
  <r>
    <n v="2018"/>
    <x v="2"/>
    <n v="2"/>
    <n v="2"/>
    <s v="OFF"/>
    <d v="2018-11-02T00:00:00"/>
    <s v="Avg of 4 NM Projects"/>
    <x v="0"/>
    <n v="0"/>
  </r>
  <r>
    <n v="2018"/>
    <x v="2"/>
    <n v="2"/>
    <n v="2"/>
    <s v="OFF"/>
    <d v="2018-11-02T00:00:00"/>
    <s v="Avg of 4 NM Projects"/>
    <x v="1"/>
    <n v="0"/>
  </r>
  <r>
    <n v="2018"/>
    <x v="2"/>
    <n v="2"/>
    <n v="2"/>
    <s v="OFF"/>
    <d v="2018-11-02T00:00:00"/>
    <s v="Avg of 4 NM Projects"/>
    <x v="2"/>
    <n v="-0.13"/>
  </r>
  <r>
    <n v="2018"/>
    <x v="2"/>
    <n v="2"/>
    <n v="2"/>
    <s v="OFF"/>
    <d v="2018-11-02T00:00:00"/>
    <s v="Avg of 4 NM Projects"/>
    <x v="3"/>
    <n v="-0.26"/>
  </r>
  <r>
    <n v="2018"/>
    <x v="2"/>
    <n v="2"/>
    <n v="2"/>
    <s v="OFF"/>
    <d v="2018-11-02T00:00:00"/>
    <s v="Avg of 4 NM Projects"/>
    <x v="4"/>
    <n v="0"/>
  </r>
  <r>
    <n v="2018"/>
    <x v="2"/>
    <n v="2"/>
    <n v="2"/>
    <s v="OFF"/>
    <d v="2018-11-02T00:00:00"/>
    <s v="Avg of 4 NM Projects"/>
    <x v="5"/>
    <n v="-0.13"/>
  </r>
  <r>
    <n v="2018"/>
    <x v="2"/>
    <n v="2"/>
    <n v="2"/>
    <s v="OFF"/>
    <d v="2018-11-02T00:00:00"/>
    <s v="Avg of 4 NM Projects"/>
    <x v="6"/>
    <n v="-0.13"/>
  </r>
  <r>
    <n v="2018"/>
    <x v="2"/>
    <n v="2"/>
    <n v="2"/>
    <s v="ON"/>
    <d v="2018-11-02T00:00:00"/>
    <s v="Avg of 4 NM Projects"/>
    <x v="7"/>
    <n v="-0.13"/>
  </r>
  <r>
    <n v="2018"/>
    <x v="2"/>
    <n v="2"/>
    <n v="2"/>
    <s v="ON"/>
    <d v="2018-11-02T00:00:00"/>
    <s v="Avg of 4 NM Projects"/>
    <x v="8"/>
    <n v="0.26"/>
  </r>
  <r>
    <n v="2018"/>
    <x v="2"/>
    <n v="2"/>
    <n v="2"/>
    <s v="ON"/>
    <d v="2018-11-02T00:00:00"/>
    <s v="Avg of 4 NM Projects"/>
    <x v="9"/>
    <n v="3.2050000000000001"/>
  </r>
  <r>
    <n v="2018"/>
    <x v="2"/>
    <n v="2"/>
    <n v="2"/>
    <s v="ON"/>
    <d v="2018-11-02T00:00:00"/>
    <s v="Avg of 4 NM Projects"/>
    <x v="10"/>
    <n v="8.07"/>
  </r>
  <r>
    <n v="2018"/>
    <x v="2"/>
    <n v="2"/>
    <n v="2"/>
    <s v="ON"/>
    <d v="2018-11-02T00:00:00"/>
    <s v="Avg of 4 NM Projects"/>
    <x v="11"/>
    <n v="12.284999999999998"/>
  </r>
  <r>
    <n v="2018"/>
    <x v="2"/>
    <n v="2"/>
    <n v="2"/>
    <s v="ON"/>
    <d v="2018-11-02T00:00:00"/>
    <s v="Avg of 4 NM Projects"/>
    <x v="12"/>
    <n v="19.715"/>
  </r>
  <r>
    <n v="2018"/>
    <x v="2"/>
    <n v="2"/>
    <n v="2"/>
    <s v="ON"/>
    <d v="2018-11-02T00:00:00"/>
    <s v="Avg of 4 NM Projects"/>
    <x v="13"/>
    <n v="27.005000000000003"/>
  </r>
  <r>
    <n v="2018"/>
    <x v="2"/>
    <n v="2"/>
    <n v="2"/>
    <s v="ON"/>
    <d v="2018-11-02T00:00:00"/>
    <s v="Avg of 4 NM Projects"/>
    <x v="14"/>
    <n v="24.194999999999997"/>
  </r>
  <r>
    <n v="2018"/>
    <x v="2"/>
    <n v="2"/>
    <n v="2"/>
    <s v="ON"/>
    <d v="2018-11-02T00:00:00"/>
    <s v="Avg of 4 NM Projects"/>
    <x v="15"/>
    <n v="13.57"/>
  </r>
  <r>
    <n v="2018"/>
    <x v="2"/>
    <n v="2"/>
    <n v="2"/>
    <s v="ON"/>
    <d v="2018-11-02T00:00:00"/>
    <s v="Avg of 4 NM Projects"/>
    <x v="16"/>
    <n v="3.7200000000000006"/>
  </r>
  <r>
    <n v="2018"/>
    <x v="2"/>
    <n v="2"/>
    <n v="2"/>
    <s v="ON"/>
    <d v="2018-11-02T00:00:00"/>
    <s v="Avg of 4 NM Projects"/>
    <x v="17"/>
    <n v="-0.39"/>
  </r>
  <r>
    <n v="2018"/>
    <x v="2"/>
    <n v="2"/>
    <n v="2"/>
    <s v="ON"/>
    <d v="2018-11-02T00:00:00"/>
    <s v="Avg of 4 NM Projects"/>
    <x v="18"/>
    <n v="0"/>
  </r>
  <r>
    <n v="2018"/>
    <x v="2"/>
    <n v="2"/>
    <n v="2"/>
    <s v="ON"/>
    <d v="2018-11-02T00:00:00"/>
    <s v="Avg of 4 NM Projects"/>
    <x v="19"/>
    <n v="0"/>
  </r>
  <r>
    <n v="2018"/>
    <x v="2"/>
    <n v="2"/>
    <n v="2"/>
    <s v="ON"/>
    <d v="2018-11-02T00:00:00"/>
    <s v="Avg of 4 NM Projects"/>
    <x v="20"/>
    <n v="-0.13"/>
  </r>
  <r>
    <n v="2018"/>
    <x v="2"/>
    <n v="2"/>
    <n v="2"/>
    <s v="ON"/>
    <d v="2018-11-02T00:00:00"/>
    <s v="Avg of 4 NM Projects"/>
    <x v="21"/>
    <n v="-0.13"/>
  </r>
  <r>
    <n v="2018"/>
    <x v="2"/>
    <n v="2"/>
    <n v="2"/>
    <s v="ON"/>
    <d v="2018-11-02T00:00:00"/>
    <s v="Avg of 4 NM Projects"/>
    <x v="22"/>
    <n v="0"/>
  </r>
  <r>
    <n v="2018"/>
    <x v="2"/>
    <n v="2"/>
    <n v="2"/>
    <s v="OFF"/>
    <d v="2018-11-02T00:00:00"/>
    <s v="Avg of 4 NM Projects"/>
    <x v="23"/>
    <n v="-0.26"/>
  </r>
  <r>
    <n v="2018"/>
    <x v="2"/>
    <n v="3"/>
    <n v="3"/>
    <s v="OFF"/>
    <d v="2018-11-03T00:00:00"/>
    <s v="Avg of 4 NM Projects"/>
    <x v="0"/>
    <n v="-0.13"/>
  </r>
  <r>
    <n v="2018"/>
    <x v="2"/>
    <n v="3"/>
    <n v="3"/>
    <s v="OFF"/>
    <d v="2018-11-03T00:00:00"/>
    <s v="Avg of 4 NM Projects"/>
    <x v="1"/>
    <n v="0"/>
  </r>
  <r>
    <n v="2018"/>
    <x v="2"/>
    <n v="3"/>
    <n v="3"/>
    <s v="OFF"/>
    <d v="2018-11-03T00:00:00"/>
    <s v="Avg of 4 NM Projects"/>
    <x v="2"/>
    <n v="0"/>
  </r>
  <r>
    <n v="2018"/>
    <x v="2"/>
    <n v="3"/>
    <n v="3"/>
    <s v="OFF"/>
    <d v="2018-11-03T00:00:00"/>
    <s v="Avg of 4 NM Projects"/>
    <x v="3"/>
    <n v="-0.13"/>
  </r>
  <r>
    <n v="2018"/>
    <x v="2"/>
    <n v="3"/>
    <n v="3"/>
    <s v="OFF"/>
    <d v="2018-11-03T00:00:00"/>
    <s v="Avg of 4 NM Projects"/>
    <x v="4"/>
    <n v="-0.13"/>
  </r>
  <r>
    <n v="2018"/>
    <x v="2"/>
    <n v="3"/>
    <n v="3"/>
    <s v="OFF"/>
    <d v="2018-11-03T00:00:00"/>
    <s v="Avg of 4 NM Projects"/>
    <x v="5"/>
    <n v="0"/>
  </r>
  <r>
    <n v="2018"/>
    <x v="2"/>
    <n v="3"/>
    <n v="3"/>
    <s v="OFF"/>
    <d v="2018-11-03T00:00:00"/>
    <s v="Avg of 4 NM Projects"/>
    <x v="6"/>
    <n v="-0.13"/>
  </r>
  <r>
    <n v="2018"/>
    <x v="2"/>
    <n v="3"/>
    <n v="3"/>
    <s v="ON"/>
    <d v="2018-11-03T00:00:00"/>
    <s v="Avg of 4 NM Projects"/>
    <x v="7"/>
    <n v="-0.26"/>
  </r>
  <r>
    <n v="2018"/>
    <x v="2"/>
    <n v="3"/>
    <n v="3"/>
    <s v="ON"/>
    <d v="2018-11-03T00:00:00"/>
    <s v="Avg of 4 NM Projects"/>
    <x v="8"/>
    <n v="0.89500000000000002"/>
  </r>
  <r>
    <n v="2018"/>
    <x v="2"/>
    <n v="3"/>
    <n v="3"/>
    <s v="ON"/>
    <d v="2018-11-03T00:00:00"/>
    <s v="Avg of 4 NM Projects"/>
    <x v="9"/>
    <n v="3.4599999999999995"/>
  </r>
  <r>
    <n v="2018"/>
    <x v="2"/>
    <n v="3"/>
    <n v="3"/>
    <s v="ON"/>
    <d v="2018-11-03T00:00:00"/>
    <s v="Avg of 4 NM Projects"/>
    <x v="10"/>
    <n v="4.99"/>
  </r>
  <r>
    <n v="2018"/>
    <x v="2"/>
    <n v="3"/>
    <n v="3"/>
    <s v="ON"/>
    <d v="2018-11-03T00:00:00"/>
    <s v="Avg of 4 NM Projects"/>
    <x v="11"/>
    <n v="6.78"/>
  </r>
  <r>
    <n v="2018"/>
    <x v="2"/>
    <n v="3"/>
    <n v="3"/>
    <s v="ON"/>
    <d v="2018-11-03T00:00:00"/>
    <s v="Avg of 4 NM Projects"/>
    <x v="12"/>
    <n v="6.66"/>
  </r>
  <r>
    <n v="2018"/>
    <x v="2"/>
    <n v="3"/>
    <n v="3"/>
    <s v="ON"/>
    <d v="2018-11-03T00:00:00"/>
    <s v="Avg of 4 NM Projects"/>
    <x v="13"/>
    <n v="4.6049999999999995"/>
  </r>
  <r>
    <n v="2018"/>
    <x v="2"/>
    <n v="3"/>
    <n v="3"/>
    <s v="ON"/>
    <d v="2018-11-03T00:00:00"/>
    <s v="Avg of 4 NM Projects"/>
    <x v="14"/>
    <n v="8.7050000000000001"/>
  </r>
  <r>
    <n v="2018"/>
    <x v="2"/>
    <n v="3"/>
    <n v="3"/>
    <s v="ON"/>
    <d v="2018-11-03T00:00:00"/>
    <s v="Avg of 4 NM Projects"/>
    <x v="15"/>
    <n v="10.885000000000002"/>
  </r>
  <r>
    <n v="2018"/>
    <x v="2"/>
    <n v="3"/>
    <n v="3"/>
    <s v="ON"/>
    <d v="2018-11-03T00:00:00"/>
    <s v="Avg of 4 NM Projects"/>
    <x v="16"/>
    <n v="5.12"/>
  </r>
  <r>
    <n v="2018"/>
    <x v="2"/>
    <n v="3"/>
    <n v="3"/>
    <s v="ON"/>
    <d v="2018-11-03T00:00:00"/>
    <s v="Avg of 4 NM Projects"/>
    <x v="17"/>
    <n v="0.64500000000000002"/>
  </r>
  <r>
    <n v="2018"/>
    <x v="2"/>
    <n v="3"/>
    <n v="3"/>
    <s v="ON"/>
    <d v="2018-11-03T00:00:00"/>
    <s v="Avg of 4 NM Projects"/>
    <x v="18"/>
    <n v="0"/>
  </r>
  <r>
    <n v="2018"/>
    <x v="2"/>
    <n v="3"/>
    <n v="3"/>
    <s v="ON"/>
    <d v="2018-11-03T00:00:00"/>
    <s v="Avg of 4 NM Projects"/>
    <x v="19"/>
    <n v="-0.13"/>
  </r>
  <r>
    <n v="2018"/>
    <x v="2"/>
    <n v="3"/>
    <n v="3"/>
    <s v="ON"/>
    <d v="2018-11-03T00:00:00"/>
    <s v="Avg of 4 NM Projects"/>
    <x v="20"/>
    <n v="-0.13"/>
  </r>
  <r>
    <n v="2018"/>
    <x v="2"/>
    <n v="3"/>
    <n v="3"/>
    <s v="ON"/>
    <d v="2018-11-03T00:00:00"/>
    <s v="Avg of 4 NM Projects"/>
    <x v="21"/>
    <n v="0"/>
  </r>
  <r>
    <n v="2018"/>
    <x v="2"/>
    <n v="3"/>
    <n v="3"/>
    <s v="ON"/>
    <d v="2018-11-03T00:00:00"/>
    <s v="Avg of 4 NM Projects"/>
    <x v="22"/>
    <n v="0"/>
  </r>
  <r>
    <n v="2018"/>
    <x v="2"/>
    <n v="3"/>
    <n v="3"/>
    <s v="OFF"/>
    <d v="2018-11-03T00:00:00"/>
    <s v="Avg of 4 NM Projects"/>
    <x v="23"/>
    <n v="0"/>
  </r>
  <r>
    <n v="2018"/>
    <x v="2"/>
    <n v="4"/>
    <n v="4"/>
    <s v="OFF"/>
    <d v="2018-11-04T00:00:00"/>
    <s v="Avg of 4 NM Projects"/>
    <x v="0"/>
    <n v="0"/>
  </r>
  <r>
    <n v="2018"/>
    <x v="2"/>
    <n v="4"/>
    <n v="4"/>
    <s v="OFF"/>
    <d v="2018-11-04T00:00:00"/>
    <s v="Avg of 4 NM Projects"/>
    <x v="1"/>
    <n v="-8.666666666666667E-2"/>
  </r>
  <r>
    <n v="2018"/>
    <x v="2"/>
    <n v="4"/>
    <n v="4"/>
    <s v="OFF"/>
    <d v="2018-11-04T00:00:00"/>
    <s v="Avg of 4 NM Projects"/>
    <x v="2"/>
    <n v="-0.26"/>
  </r>
  <r>
    <n v="2018"/>
    <x v="2"/>
    <n v="4"/>
    <n v="4"/>
    <s v="OFF"/>
    <d v="2018-11-04T00:00:00"/>
    <s v="Avg of 4 NM Projects"/>
    <x v="3"/>
    <n v="0"/>
  </r>
  <r>
    <n v="2018"/>
    <x v="2"/>
    <n v="4"/>
    <n v="4"/>
    <s v="OFF"/>
    <d v="2018-11-04T00:00:00"/>
    <s v="Avg of 4 NM Projects"/>
    <x v="4"/>
    <n v="0"/>
  </r>
  <r>
    <n v="2018"/>
    <x v="2"/>
    <n v="4"/>
    <n v="4"/>
    <s v="OFF"/>
    <d v="2018-11-04T00:00:00"/>
    <s v="Avg of 4 NM Projects"/>
    <x v="5"/>
    <n v="-0.13"/>
  </r>
  <r>
    <n v="2018"/>
    <x v="2"/>
    <n v="4"/>
    <n v="4"/>
    <s v="OFF"/>
    <d v="2018-11-04T00:00:00"/>
    <s v="Avg of 4 NM Projects"/>
    <x v="6"/>
    <n v="0"/>
  </r>
  <r>
    <n v="2018"/>
    <x v="2"/>
    <n v="4"/>
    <n v="4"/>
    <s v="ON"/>
    <d v="2018-11-04T00:00:00"/>
    <s v="Avg of 4 NM Projects"/>
    <x v="7"/>
    <n v="1.41"/>
  </r>
  <r>
    <n v="2018"/>
    <x v="2"/>
    <n v="4"/>
    <n v="4"/>
    <s v="ON"/>
    <d v="2018-11-04T00:00:00"/>
    <s v="Avg of 4 NM Projects"/>
    <x v="8"/>
    <n v="13.825000000000001"/>
  </r>
  <r>
    <n v="2018"/>
    <x v="2"/>
    <n v="4"/>
    <n v="4"/>
    <s v="ON"/>
    <d v="2018-11-04T00:00:00"/>
    <s v="Avg of 4 NM Projects"/>
    <x v="9"/>
    <n v="41.725000000000001"/>
  </r>
  <r>
    <n v="2018"/>
    <x v="2"/>
    <n v="4"/>
    <n v="4"/>
    <s v="ON"/>
    <d v="2018-11-04T00:00:00"/>
    <s v="Avg of 4 NM Projects"/>
    <x v="10"/>
    <n v="65.41"/>
  </r>
  <r>
    <n v="2018"/>
    <x v="2"/>
    <n v="4"/>
    <n v="4"/>
    <s v="ON"/>
    <d v="2018-11-04T00:00:00"/>
    <s v="Avg of 4 NM Projects"/>
    <x v="11"/>
    <n v="68.23"/>
  </r>
  <r>
    <n v="2018"/>
    <x v="2"/>
    <n v="4"/>
    <n v="4"/>
    <s v="ON"/>
    <d v="2018-11-04T00:00:00"/>
    <s v="Avg of 4 NM Projects"/>
    <x v="12"/>
    <n v="83.454999999999998"/>
  </r>
  <r>
    <n v="2018"/>
    <x v="2"/>
    <n v="4"/>
    <n v="4"/>
    <s v="ON"/>
    <d v="2018-11-04T00:00:00"/>
    <s v="Avg of 4 NM Projects"/>
    <x v="13"/>
    <n v="75.655000000000001"/>
  </r>
  <r>
    <n v="2018"/>
    <x v="2"/>
    <n v="4"/>
    <n v="4"/>
    <s v="ON"/>
    <d v="2018-11-04T00:00:00"/>
    <s v="Avg of 4 NM Projects"/>
    <x v="14"/>
    <n v="51.969999999999992"/>
  </r>
  <r>
    <n v="2018"/>
    <x v="2"/>
    <n v="4"/>
    <n v="4"/>
    <s v="ON"/>
    <d v="2018-11-04T00:00:00"/>
    <s v="Avg of 4 NM Projects"/>
    <x v="15"/>
    <n v="23.935000000000002"/>
  </r>
  <r>
    <n v="2018"/>
    <x v="2"/>
    <n v="4"/>
    <n v="4"/>
    <s v="ON"/>
    <d v="2018-11-04T00:00:00"/>
    <s v="Avg of 4 NM Projects"/>
    <x v="16"/>
    <n v="3.3349999999999995"/>
  </r>
  <r>
    <n v="2018"/>
    <x v="2"/>
    <n v="4"/>
    <n v="4"/>
    <s v="ON"/>
    <d v="2018-11-04T00:00:00"/>
    <s v="Avg of 4 NM Projects"/>
    <x v="17"/>
    <n v="0"/>
  </r>
  <r>
    <n v="2018"/>
    <x v="2"/>
    <n v="4"/>
    <n v="4"/>
    <s v="ON"/>
    <d v="2018-11-04T00:00:00"/>
    <s v="Avg of 4 NM Projects"/>
    <x v="18"/>
    <n v="0"/>
  </r>
  <r>
    <n v="2018"/>
    <x v="2"/>
    <n v="4"/>
    <n v="4"/>
    <s v="ON"/>
    <d v="2018-11-04T00:00:00"/>
    <s v="Avg of 4 NM Projects"/>
    <x v="19"/>
    <n v="0"/>
  </r>
  <r>
    <n v="2018"/>
    <x v="2"/>
    <n v="4"/>
    <n v="4"/>
    <s v="ON"/>
    <d v="2018-11-04T00:00:00"/>
    <s v="Avg of 4 NM Projects"/>
    <x v="20"/>
    <n v="-0.13"/>
  </r>
  <r>
    <n v="2018"/>
    <x v="2"/>
    <n v="4"/>
    <n v="4"/>
    <s v="ON"/>
    <d v="2018-11-04T00:00:00"/>
    <s v="Avg of 4 NM Projects"/>
    <x v="21"/>
    <n v="-0.13"/>
  </r>
  <r>
    <n v="2018"/>
    <x v="2"/>
    <n v="4"/>
    <n v="4"/>
    <s v="ON"/>
    <d v="2018-11-04T00:00:00"/>
    <s v="Avg of 4 NM Projects"/>
    <x v="22"/>
    <n v="-0.13"/>
  </r>
  <r>
    <n v="2018"/>
    <x v="2"/>
    <n v="4"/>
    <n v="4"/>
    <s v="OFF"/>
    <d v="2018-11-04T00:00:00"/>
    <s v="Avg of 4 NM Projects"/>
    <x v="23"/>
    <n v="0"/>
  </r>
  <r>
    <n v="2018"/>
    <x v="2"/>
    <n v="5"/>
    <n v="5"/>
    <s v="OFF"/>
    <d v="2018-11-05T00:00:00"/>
    <s v="Avg of 4 NM Projects"/>
    <x v="0"/>
    <n v="0"/>
  </r>
  <r>
    <n v="2018"/>
    <x v="2"/>
    <n v="5"/>
    <n v="5"/>
    <s v="OFF"/>
    <d v="2018-11-05T00:00:00"/>
    <s v="Avg of 4 NM Projects"/>
    <x v="1"/>
    <n v="-8.666666666666667E-2"/>
  </r>
  <r>
    <n v="2018"/>
    <x v="2"/>
    <n v="5"/>
    <n v="5"/>
    <s v="OFF"/>
    <d v="2018-11-05T00:00:00"/>
    <s v="Avg of 4 NM Projects"/>
    <x v="2"/>
    <n v="-0.13"/>
  </r>
  <r>
    <n v="2018"/>
    <x v="2"/>
    <n v="5"/>
    <n v="5"/>
    <s v="OFF"/>
    <d v="2018-11-05T00:00:00"/>
    <s v="Avg of 4 NM Projects"/>
    <x v="3"/>
    <n v="-0.13"/>
  </r>
  <r>
    <n v="2018"/>
    <x v="2"/>
    <n v="5"/>
    <n v="5"/>
    <s v="OFF"/>
    <d v="2018-11-05T00:00:00"/>
    <s v="Avg of 4 NM Projects"/>
    <x v="4"/>
    <n v="0"/>
  </r>
  <r>
    <n v="2018"/>
    <x v="2"/>
    <n v="5"/>
    <n v="5"/>
    <s v="OFF"/>
    <d v="2018-11-05T00:00:00"/>
    <s v="Avg of 4 NM Projects"/>
    <x v="5"/>
    <n v="-0.13"/>
  </r>
  <r>
    <n v="2018"/>
    <x v="2"/>
    <n v="5"/>
    <n v="5"/>
    <s v="OFF"/>
    <d v="2018-11-05T00:00:00"/>
    <s v="Avg of 4 NM Projects"/>
    <x v="6"/>
    <n v="-0.13"/>
  </r>
  <r>
    <n v="2018"/>
    <x v="2"/>
    <n v="5"/>
    <n v="5"/>
    <s v="ON"/>
    <d v="2018-11-05T00:00:00"/>
    <s v="Avg of 4 NM Projects"/>
    <x v="7"/>
    <n v="6.7850000000000001"/>
  </r>
  <r>
    <n v="2018"/>
    <x v="2"/>
    <n v="5"/>
    <n v="5"/>
    <s v="ON"/>
    <d v="2018-11-05T00:00:00"/>
    <s v="Avg of 4 NM Projects"/>
    <x v="8"/>
    <n v="10.495000000000001"/>
  </r>
  <r>
    <n v="2018"/>
    <x v="2"/>
    <n v="5"/>
    <n v="5"/>
    <s v="ON"/>
    <d v="2018-11-05T00:00:00"/>
    <s v="Avg of 4 NM Projects"/>
    <x v="9"/>
    <n v="21.504999999999999"/>
  </r>
  <r>
    <n v="2018"/>
    <x v="2"/>
    <n v="5"/>
    <n v="5"/>
    <s v="ON"/>
    <d v="2018-11-05T00:00:00"/>
    <s v="Avg of 4 NM Projects"/>
    <x v="10"/>
    <n v="24.060000000000002"/>
  </r>
  <r>
    <n v="2018"/>
    <x v="2"/>
    <n v="5"/>
    <n v="5"/>
    <s v="ON"/>
    <d v="2018-11-05T00:00:00"/>
    <s v="Avg of 4 NM Projects"/>
    <x v="11"/>
    <n v="20.740000000000002"/>
  </r>
  <r>
    <n v="2018"/>
    <x v="2"/>
    <n v="5"/>
    <n v="5"/>
    <s v="ON"/>
    <d v="2018-11-05T00:00:00"/>
    <s v="Avg of 4 NM Projects"/>
    <x v="12"/>
    <n v="5.38"/>
  </r>
  <r>
    <n v="2018"/>
    <x v="2"/>
    <n v="5"/>
    <n v="5"/>
    <s v="ON"/>
    <d v="2018-11-05T00:00:00"/>
    <s v="Avg of 4 NM Projects"/>
    <x v="13"/>
    <n v="6.9099999999999993"/>
  </r>
  <r>
    <n v="2018"/>
    <x v="2"/>
    <n v="5"/>
    <n v="5"/>
    <s v="ON"/>
    <d v="2018-11-05T00:00:00"/>
    <s v="Avg of 4 NM Projects"/>
    <x v="14"/>
    <n v="6.2749999999999995"/>
  </r>
  <r>
    <n v="2018"/>
    <x v="2"/>
    <n v="5"/>
    <n v="5"/>
    <s v="ON"/>
    <d v="2018-11-05T00:00:00"/>
    <s v="Avg of 4 NM Projects"/>
    <x v="15"/>
    <n v="2.4400000000000004"/>
  </r>
  <r>
    <n v="2018"/>
    <x v="2"/>
    <n v="5"/>
    <n v="5"/>
    <s v="ON"/>
    <d v="2018-11-05T00:00:00"/>
    <s v="Avg of 4 NM Projects"/>
    <x v="16"/>
    <n v="-0.13"/>
  </r>
  <r>
    <n v="2018"/>
    <x v="2"/>
    <n v="5"/>
    <n v="5"/>
    <s v="ON"/>
    <d v="2018-11-05T00:00:00"/>
    <s v="Avg of 4 NM Projects"/>
    <x v="17"/>
    <n v="0"/>
  </r>
  <r>
    <n v="2018"/>
    <x v="2"/>
    <n v="5"/>
    <n v="5"/>
    <s v="ON"/>
    <d v="2018-11-05T00:00:00"/>
    <s v="Avg of 4 NM Projects"/>
    <x v="18"/>
    <n v="0"/>
  </r>
  <r>
    <n v="2018"/>
    <x v="2"/>
    <n v="5"/>
    <n v="5"/>
    <s v="ON"/>
    <d v="2018-11-05T00:00:00"/>
    <s v="Avg of 4 NM Projects"/>
    <x v="19"/>
    <n v="0"/>
  </r>
  <r>
    <n v="2018"/>
    <x v="2"/>
    <n v="5"/>
    <n v="5"/>
    <s v="ON"/>
    <d v="2018-11-05T00:00:00"/>
    <s v="Avg of 4 NM Projects"/>
    <x v="20"/>
    <n v="-0.26"/>
  </r>
  <r>
    <n v="2018"/>
    <x v="2"/>
    <n v="5"/>
    <n v="5"/>
    <s v="ON"/>
    <d v="2018-11-05T00:00:00"/>
    <s v="Avg of 4 NM Projects"/>
    <x v="21"/>
    <n v="0"/>
  </r>
  <r>
    <n v="2018"/>
    <x v="2"/>
    <n v="5"/>
    <n v="5"/>
    <s v="ON"/>
    <d v="2018-11-05T00:00:00"/>
    <s v="Avg of 4 NM Projects"/>
    <x v="22"/>
    <n v="-0.13"/>
  </r>
  <r>
    <n v="2018"/>
    <x v="2"/>
    <n v="5"/>
    <n v="5"/>
    <s v="OFF"/>
    <d v="2018-11-05T00:00:00"/>
    <s v="Avg of 4 NM Projects"/>
    <x v="23"/>
    <n v="0"/>
  </r>
  <r>
    <n v="2018"/>
    <x v="2"/>
    <n v="6"/>
    <n v="6"/>
    <s v="OFF"/>
    <d v="2018-11-06T00:00:00"/>
    <s v="Avg of 4 NM Projects"/>
    <x v="0"/>
    <n v="-0.39"/>
  </r>
  <r>
    <n v="2018"/>
    <x v="2"/>
    <n v="6"/>
    <n v="6"/>
    <s v="OFF"/>
    <d v="2018-11-06T00:00:00"/>
    <s v="Avg of 4 NM Projects"/>
    <x v="1"/>
    <n v="0"/>
  </r>
  <r>
    <n v="2018"/>
    <x v="2"/>
    <n v="6"/>
    <n v="6"/>
    <s v="OFF"/>
    <d v="2018-11-06T00:00:00"/>
    <s v="Avg of 4 NM Projects"/>
    <x v="2"/>
    <n v="-0.13"/>
  </r>
  <r>
    <n v="2018"/>
    <x v="2"/>
    <n v="6"/>
    <n v="6"/>
    <s v="OFF"/>
    <d v="2018-11-06T00:00:00"/>
    <s v="Avg of 4 NM Projects"/>
    <x v="3"/>
    <n v="-0.13"/>
  </r>
  <r>
    <n v="2018"/>
    <x v="2"/>
    <n v="6"/>
    <n v="6"/>
    <s v="OFF"/>
    <d v="2018-11-06T00:00:00"/>
    <s v="Avg of 4 NM Projects"/>
    <x v="4"/>
    <n v="0"/>
  </r>
  <r>
    <n v="2018"/>
    <x v="2"/>
    <n v="6"/>
    <n v="6"/>
    <s v="OFF"/>
    <d v="2018-11-06T00:00:00"/>
    <s v="Avg of 4 NM Projects"/>
    <x v="5"/>
    <n v="0"/>
  </r>
  <r>
    <n v="2018"/>
    <x v="2"/>
    <n v="6"/>
    <n v="6"/>
    <s v="OFF"/>
    <d v="2018-11-06T00:00:00"/>
    <s v="Avg of 4 NM Projects"/>
    <x v="6"/>
    <n v="0"/>
  </r>
  <r>
    <n v="2018"/>
    <x v="2"/>
    <n v="6"/>
    <n v="6"/>
    <s v="ON"/>
    <d v="2018-11-06T00:00:00"/>
    <s v="Avg of 4 NM Projects"/>
    <x v="7"/>
    <n v="2.6950000000000003"/>
  </r>
  <r>
    <n v="2018"/>
    <x v="2"/>
    <n v="6"/>
    <n v="6"/>
    <s v="ON"/>
    <d v="2018-11-06T00:00:00"/>
    <s v="Avg of 4 NM Projects"/>
    <x v="8"/>
    <n v="8.19"/>
  </r>
  <r>
    <n v="2018"/>
    <x v="2"/>
    <n v="6"/>
    <n v="6"/>
    <s v="ON"/>
    <d v="2018-11-06T00:00:00"/>
    <s v="Avg of 4 NM Projects"/>
    <x v="9"/>
    <n v="12.29"/>
  </r>
  <r>
    <n v="2018"/>
    <x v="2"/>
    <n v="6"/>
    <n v="6"/>
    <s v="ON"/>
    <d v="2018-11-06T00:00:00"/>
    <s v="Avg of 4 NM Projects"/>
    <x v="10"/>
    <n v="13.184999999999999"/>
  </r>
  <r>
    <n v="2018"/>
    <x v="2"/>
    <n v="6"/>
    <n v="6"/>
    <s v="ON"/>
    <d v="2018-11-06T00:00:00"/>
    <s v="Avg of 4 NM Projects"/>
    <x v="11"/>
    <n v="9.09"/>
  </r>
  <r>
    <n v="2018"/>
    <x v="2"/>
    <n v="6"/>
    <n v="6"/>
    <s v="ON"/>
    <d v="2018-11-06T00:00:00"/>
    <s v="Avg of 4 NM Projects"/>
    <x v="12"/>
    <n v="12.67"/>
  </r>
  <r>
    <n v="2018"/>
    <x v="2"/>
    <n v="6"/>
    <n v="6"/>
    <s v="ON"/>
    <d v="2018-11-06T00:00:00"/>
    <s v="Avg of 4 NM Projects"/>
    <x v="13"/>
    <n v="4.3550000000000004"/>
  </r>
  <r>
    <n v="2018"/>
    <x v="2"/>
    <n v="6"/>
    <n v="6"/>
    <s v="ON"/>
    <d v="2018-11-06T00:00:00"/>
    <s v="Avg of 4 NM Projects"/>
    <x v="14"/>
    <n v="7.6800000000000006"/>
  </r>
  <r>
    <n v="2018"/>
    <x v="2"/>
    <n v="6"/>
    <n v="6"/>
    <s v="ON"/>
    <d v="2018-11-06T00:00:00"/>
    <s v="Avg of 4 NM Projects"/>
    <x v="15"/>
    <n v="3.2049999999999996"/>
  </r>
  <r>
    <n v="2018"/>
    <x v="2"/>
    <n v="6"/>
    <n v="6"/>
    <s v="ON"/>
    <d v="2018-11-06T00:00:00"/>
    <s v="Avg of 4 NM Projects"/>
    <x v="16"/>
    <n v="-0.26"/>
  </r>
  <r>
    <n v="2018"/>
    <x v="2"/>
    <n v="6"/>
    <n v="6"/>
    <s v="ON"/>
    <d v="2018-11-06T00:00:00"/>
    <s v="Avg of 4 NM Projects"/>
    <x v="17"/>
    <n v="0"/>
  </r>
  <r>
    <n v="2018"/>
    <x v="2"/>
    <n v="6"/>
    <n v="6"/>
    <s v="ON"/>
    <d v="2018-11-06T00:00:00"/>
    <s v="Avg of 4 NM Projects"/>
    <x v="18"/>
    <n v="-0.13"/>
  </r>
  <r>
    <n v="2018"/>
    <x v="2"/>
    <n v="6"/>
    <n v="6"/>
    <s v="ON"/>
    <d v="2018-11-06T00:00:00"/>
    <s v="Avg of 4 NM Projects"/>
    <x v="19"/>
    <n v="0"/>
  </r>
  <r>
    <n v="2018"/>
    <x v="2"/>
    <n v="6"/>
    <n v="6"/>
    <s v="ON"/>
    <d v="2018-11-06T00:00:00"/>
    <s v="Avg of 4 NM Projects"/>
    <x v="20"/>
    <n v="-0.13"/>
  </r>
  <r>
    <n v="2018"/>
    <x v="2"/>
    <n v="6"/>
    <n v="6"/>
    <s v="ON"/>
    <d v="2018-11-06T00:00:00"/>
    <s v="Avg of 4 NM Projects"/>
    <x v="21"/>
    <n v="-0.13"/>
  </r>
  <r>
    <n v="2018"/>
    <x v="2"/>
    <n v="6"/>
    <n v="6"/>
    <s v="ON"/>
    <d v="2018-11-06T00:00:00"/>
    <s v="Avg of 4 NM Projects"/>
    <x v="22"/>
    <n v="0"/>
  </r>
  <r>
    <n v="2018"/>
    <x v="2"/>
    <n v="6"/>
    <n v="6"/>
    <s v="OFF"/>
    <d v="2018-11-06T00:00:00"/>
    <s v="Avg of 4 NM Projects"/>
    <x v="23"/>
    <n v="0"/>
  </r>
  <r>
    <n v="2018"/>
    <x v="2"/>
    <n v="7"/>
    <n v="7"/>
    <s v="OFF"/>
    <d v="2018-11-07T00:00:00"/>
    <s v="Avg of 4 NM Projects"/>
    <x v="0"/>
    <n v="-0.13"/>
  </r>
  <r>
    <n v="2018"/>
    <x v="2"/>
    <n v="7"/>
    <n v="7"/>
    <s v="OFF"/>
    <d v="2018-11-07T00:00:00"/>
    <s v="Avg of 4 NM Projects"/>
    <x v="1"/>
    <n v="-0.13"/>
  </r>
  <r>
    <n v="2018"/>
    <x v="2"/>
    <n v="7"/>
    <n v="7"/>
    <s v="OFF"/>
    <d v="2018-11-07T00:00:00"/>
    <s v="Avg of 4 NM Projects"/>
    <x v="2"/>
    <n v="-0.13"/>
  </r>
  <r>
    <n v="2018"/>
    <x v="2"/>
    <n v="7"/>
    <n v="7"/>
    <s v="OFF"/>
    <d v="2018-11-07T00:00:00"/>
    <s v="Avg of 4 NM Projects"/>
    <x v="3"/>
    <n v="-0.13"/>
  </r>
  <r>
    <n v="2018"/>
    <x v="2"/>
    <n v="7"/>
    <n v="7"/>
    <s v="OFF"/>
    <d v="2018-11-07T00:00:00"/>
    <s v="Avg of 4 NM Projects"/>
    <x v="4"/>
    <n v="0"/>
  </r>
  <r>
    <n v="2018"/>
    <x v="2"/>
    <n v="7"/>
    <n v="7"/>
    <s v="OFF"/>
    <d v="2018-11-07T00:00:00"/>
    <s v="Avg of 4 NM Projects"/>
    <x v="5"/>
    <n v="-0.26"/>
  </r>
  <r>
    <n v="2018"/>
    <x v="2"/>
    <n v="7"/>
    <n v="7"/>
    <s v="OFF"/>
    <d v="2018-11-07T00:00:00"/>
    <s v="Avg of 4 NM Projects"/>
    <x v="6"/>
    <n v="-0.13"/>
  </r>
  <r>
    <n v="2018"/>
    <x v="2"/>
    <n v="7"/>
    <n v="7"/>
    <s v="OFF"/>
    <d v="2018-11-07T00:00:00"/>
    <s v="Avg of 4 NM Projects"/>
    <x v="7"/>
    <n v="3.8400000000000003"/>
  </r>
  <r>
    <n v="2018"/>
    <x v="2"/>
    <n v="7"/>
    <n v="7"/>
    <s v="OFF"/>
    <d v="2018-11-07T00:00:00"/>
    <s v="Avg of 4 NM Projects"/>
    <x v="8"/>
    <n v="15.864999999999998"/>
  </r>
  <r>
    <n v="2018"/>
    <x v="2"/>
    <n v="7"/>
    <n v="7"/>
    <s v="OFF"/>
    <d v="2018-11-07T00:00:00"/>
    <s v="Avg of 4 NM Projects"/>
    <x v="9"/>
    <n v="28.675000000000001"/>
  </r>
  <r>
    <n v="2018"/>
    <x v="2"/>
    <n v="7"/>
    <n v="7"/>
    <s v="OFF"/>
    <d v="2018-11-07T00:00:00"/>
    <s v="Avg of 4 NM Projects"/>
    <x v="10"/>
    <n v="36.989999999999995"/>
  </r>
  <r>
    <n v="2018"/>
    <x v="2"/>
    <n v="7"/>
    <n v="7"/>
    <s v="OFF"/>
    <d v="2018-11-07T00:00:00"/>
    <s v="Avg of 4 NM Projects"/>
    <x v="11"/>
    <n v="42.489999999999995"/>
  </r>
  <r>
    <n v="2018"/>
    <x v="2"/>
    <n v="7"/>
    <n v="7"/>
    <s v="OFF"/>
    <d v="2018-11-07T00:00:00"/>
    <s v="Avg of 4 NM Projects"/>
    <x v="12"/>
    <n v="37.5"/>
  </r>
  <r>
    <n v="2018"/>
    <x v="2"/>
    <n v="7"/>
    <n v="7"/>
    <s v="OFF"/>
    <d v="2018-11-07T00:00:00"/>
    <s v="Avg of 4 NM Projects"/>
    <x v="13"/>
    <n v="40.325000000000003"/>
  </r>
  <r>
    <n v="2018"/>
    <x v="2"/>
    <n v="7"/>
    <n v="7"/>
    <s v="OFF"/>
    <d v="2018-11-07T00:00:00"/>
    <s v="Avg of 4 NM Projects"/>
    <x v="14"/>
    <n v="35.33"/>
  </r>
  <r>
    <n v="2018"/>
    <x v="2"/>
    <n v="7"/>
    <n v="7"/>
    <s v="OFF"/>
    <d v="2018-11-07T00:00:00"/>
    <s v="Avg of 4 NM Projects"/>
    <x v="15"/>
    <n v="15.36"/>
  </r>
  <r>
    <n v="2018"/>
    <x v="2"/>
    <n v="7"/>
    <n v="7"/>
    <s v="OFF"/>
    <d v="2018-11-07T00:00:00"/>
    <s v="Avg of 4 NM Projects"/>
    <x v="16"/>
    <n v="0.13"/>
  </r>
  <r>
    <n v="2018"/>
    <x v="2"/>
    <n v="7"/>
    <n v="7"/>
    <s v="OFF"/>
    <d v="2018-11-07T00:00:00"/>
    <s v="Avg of 4 NM Projects"/>
    <x v="17"/>
    <n v="-0.26"/>
  </r>
  <r>
    <n v="2018"/>
    <x v="2"/>
    <n v="7"/>
    <n v="7"/>
    <s v="OFF"/>
    <d v="2018-11-07T00:00:00"/>
    <s v="Avg of 4 NM Projects"/>
    <x v="18"/>
    <n v="-0.13"/>
  </r>
  <r>
    <n v="2018"/>
    <x v="2"/>
    <n v="7"/>
    <n v="7"/>
    <s v="OFF"/>
    <d v="2018-11-07T00:00:00"/>
    <s v="Avg of 4 NM Projects"/>
    <x v="19"/>
    <n v="0"/>
  </r>
  <r>
    <n v="2018"/>
    <x v="2"/>
    <n v="7"/>
    <n v="7"/>
    <s v="OFF"/>
    <d v="2018-11-07T00:00:00"/>
    <s v="Avg of 4 NM Projects"/>
    <x v="20"/>
    <n v="-0.13"/>
  </r>
  <r>
    <n v="2018"/>
    <x v="2"/>
    <n v="7"/>
    <n v="7"/>
    <s v="OFF"/>
    <d v="2018-11-07T00:00:00"/>
    <s v="Avg of 4 NM Projects"/>
    <x v="21"/>
    <n v="0"/>
  </r>
  <r>
    <n v="2018"/>
    <x v="2"/>
    <n v="7"/>
    <n v="7"/>
    <s v="OFF"/>
    <d v="2018-11-07T00:00:00"/>
    <s v="Avg of 4 NM Projects"/>
    <x v="22"/>
    <n v="-0.13"/>
  </r>
  <r>
    <n v="2018"/>
    <x v="2"/>
    <n v="7"/>
    <n v="7"/>
    <s v="OFF"/>
    <d v="2018-11-07T00:00:00"/>
    <s v="Avg of 4 NM Projects"/>
    <x v="23"/>
    <n v="-0.13"/>
  </r>
  <r>
    <n v="2018"/>
    <x v="2"/>
    <n v="8"/>
    <n v="1"/>
    <s v="OFF"/>
    <d v="2018-11-08T00:00:00"/>
    <s v="Avg of 4 NM Projects"/>
    <x v="0"/>
    <n v="0"/>
  </r>
  <r>
    <n v="2018"/>
    <x v="2"/>
    <n v="8"/>
    <n v="1"/>
    <s v="OFF"/>
    <d v="2018-11-08T00:00:00"/>
    <s v="Avg of 4 NM Projects"/>
    <x v="1"/>
    <n v="-0.39"/>
  </r>
  <r>
    <n v="2018"/>
    <x v="2"/>
    <n v="8"/>
    <n v="1"/>
    <s v="OFF"/>
    <d v="2018-11-08T00:00:00"/>
    <s v="Avg of 4 NM Projects"/>
    <x v="2"/>
    <n v="0"/>
  </r>
  <r>
    <n v="2018"/>
    <x v="2"/>
    <n v="8"/>
    <n v="1"/>
    <s v="OFF"/>
    <d v="2018-11-08T00:00:00"/>
    <s v="Avg of 4 NM Projects"/>
    <x v="3"/>
    <n v="-0.26"/>
  </r>
  <r>
    <n v="2018"/>
    <x v="2"/>
    <n v="8"/>
    <n v="1"/>
    <s v="OFF"/>
    <d v="2018-11-08T00:00:00"/>
    <s v="Avg of 4 NM Projects"/>
    <x v="4"/>
    <n v="0"/>
  </r>
  <r>
    <n v="2018"/>
    <x v="2"/>
    <n v="8"/>
    <n v="1"/>
    <s v="OFF"/>
    <d v="2018-11-08T00:00:00"/>
    <s v="Avg of 4 NM Projects"/>
    <x v="5"/>
    <n v="0"/>
  </r>
  <r>
    <n v="2018"/>
    <x v="2"/>
    <n v="8"/>
    <n v="1"/>
    <s v="OFF"/>
    <d v="2018-11-08T00:00:00"/>
    <s v="Avg of 4 NM Projects"/>
    <x v="6"/>
    <n v="0"/>
  </r>
  <r>
    <n v="2018"/>
    <x v="2"/>
    <n v="8"/>
    <n v="1"/>
    <s v="OFF"/>
    <d v="2018-11-08T00:00:00"/>
    <s v="Avg of 4 NM Projects"/>
    <x v="7"/>
    <n v="16.895"/>
  </r>
  <r>
    <n v="2018"/>
    <x v="2"/>
    <n v="8"/>
    <n v="1"/>
    <s v="OFF"/>
    <d v="2018-11-08T00:00:00"/>
    <s v="Avg of 4 NM Projects"/>
    <x v="8"/>
    <n v="51.45"/>
  </r>
  <r>
    <n v="2018"/>
    <x v="2"/>
    <n v="8"/>
    <n v="1"/>
    <s v="OFF"/>
    <d v="2018-11-08T00:00:00"/>
    <s v="Avg of 4 NM Projects"/>
    <x v="9"/>
    <n v="82.429999999999993"/>
  </r>
  <r>
    <n v="2018"/>
    <x v="2"/>
    <n v="8"/>
    <n v="1"/>
    <s v="OFF"/>
    <d v="2018-11-08T00:00:00"/>
    <s v="Avg of 4 NM Projects"/>
    <x v="10"/>
    <n v="92.289999999999992"/>
  </r>
  <r>
    <n v="2018"/>
    <x v="2"/>
    <n v="8"/>
    <n v="1"/>
    <s v="OFF"/>
    <d v="2018-11-08T00:00:00"/>
    <s v="Avg of 4 NM Projects"/>
    <x v="11"/>
    <n v="83.844999999999999"/>
  </r>
  <r>
    <n v="2018"/>
    <x v="2"/>
    <n v="8"/>
    <n v="1"/>
    <s v="OFF"/>
    <d v="2018-11-08T00:00:00"/>
    <s v="Avg of 4 NM Projects"/>
    <x v="12"/>
    <n v="68.099999999999994"/>
  </r>
  <r>
    <n v="2018"/>
    <x v="2"/>
    <n v="8"/>
    <n v="1"/>
    <s v="OFF"/>
    <d v="2018-11-08T00:00:00"/>
    <s v="Avg of 4 NM Projects"/>
    <x v="13"/>
    <n v="62.084999999999994"/>
  </r>
  <r>
    <n v="2018"/>
    <x v="2"/>
    <n v="8"/>
    <n v="1"/>
    <s v="OFF"/>
    <d v="2018-11-08T00:00:00"/>
    <s v="Avg of 4 NM Projects"/>
    <x v="14"/>
    <n v="41.599999999999994"/>
  </r>
  <r>
    <n v="2018"/>
    <x v="2"/>
    <n v="8"/>
    <n v="1"/>
    <s v="OFF"/>
    <d v="2018-11-08T00:00:00"/>
    <s v="Avg of 4 NM Projects"/>
    <x v="15"/>
    <n v="16.13"/>
  </r>
  <r>
    <n v="2018"/>
    <x v="2"/>
    <n v="8"/>
    <n v="1"/>
    <s v="OFF"/>
    <d v="2018-11-08T00:00:00"/>
    <s v="Avg of 4 NM Projects"/>
    <x v="16"/>
    <n v="0.64"/>
  </r>
  <r>
    <n v="2018"/>
    <x v="2"/>
    <n v="8"/>
    <n v="1"/>
    <s v="OFF"/>
    <d v="2018-11-08T00:00:00"/>
    <s v="Avg of 4 NM Projects"/>
    <x v="17"/>
    <n v="0"/>
  </r>
  <r>
    <n v="2018"/>
    <x v="2"/>
    <n v="8"/>
    <n v="1"/>
    <s v="OFF"/>
    <d v="2018-11-08T00:00:00"/>
    <s v="Avg of 4 NM Projects"/>
    <x v="18"/>
    <n v="0"/>
  </r>
  <r>
    <n v="2018"/>
    <x v="2"/>
    <n v="8"/>
    <n v="1"/>
    <s v="OFF"/>
    <d v="2018-11-08T00:00:00"/>
    <s v="Avg of 4 NM Projects"/>
    <x v="19"/>
    <n v="0"/>
  </r>
  <r>
    <n v="2018"/>
    <x v="2"/>
    <n v="8"/>
    <n v="1"/>
    <s v="OFF"/>
    <d v="2018-11-08T00:00:00"/>
    <s v="Avg of 4 NM Projects"/>
    <x v="20"/>
    <n v="-0.13"/>
  </r>
  <r>
    <n v="2018"/>
    <x v="2"/>
    <n v="8"/>
    <n v="1"/>
    <s v="OFF"/>
    <d v="2018-11-08T00:00:00"/>
    <s v="Avg of 4 NM Projects"/>
    <x v="21"/>
    <n v="0"/>
  </r>
  <r>
    <n v="2018"/>
    <x v="2"/>
    <n v="8"/>
    <n v="1"/>
    <s v="OFF"/>
    <d v="2018-11-08T00:00:00"/>
    <s v="Avg of 4 NM Projects"/>
    <x v="22"/>
    <n v="-0.26"/>
  </r>
  <r>
    <n v="2018"/>
    <x v="2"/>
    <n v="8"/>
    <n v="1"/>
    <s v="OFF"/>
    <d v="2018-11-08T00:00:00"/>
    <s v="Avg of 4 NM Projects"/>
    <x v="23"/>
    <n v="0"/>
  </r>
  <r>
    <n v="2018"/>
    <x v="2"/>
    <n v="9"/>
    <n v="2"/>
    <s v="OFF"/>
    <d v="2018-11-09T00:00:00"/>
    <s v="Avg of 4 NM Projects"/>
    <x v="0"/>
    <n v="-0.26"/>
  </r>
  <r>
    <n v="2018"/>
    <x v="2"/>
    <n v="9"/>
    <n v="2"/>
    <s v="OFF"/>
    <d v="2018-11-09T00:00:00"/>
    <s v="Avg of 4 NM Projects"/>
    <x v="1"/>
    <n v="-0.13"/>
  </r>
  <r>
    <n v="2018"/>
    <x v="2"/>
    <n v="9"/>
    <n v="2"/>
    <s v="OFF"/>
    <d v="2018-11-09T00:00:00"/>
    <s v="Avg of 4 NM Projects"/>
    <x v="2"/>
    <n v="0"/>
  </r>
  <r>
    <n v="2018"/>
    <x v="2"/>
    <n v="9"/>
    <n v="2"/>
    <s v="OFF"/>
    <d v="2018-11-09T00:00:00"/>
    <s v="Avg of 4 NM Projects"/>
    <x v="3"/>
    <n v="-0.26"/>
  </r>
  <r>
    <n v="2018"/>
    <x v="2"/>
    <n v="9"/>
    <n v="2"/>
    <s v="OFF"/>
    <d v="2018-11-09T00:00:00"/>
    <s v="Avg of 4 NM Projects"/>
    <x v="4"/>
    <n v="0"/>
  </r>
  <r>
    <n v="2018"/>
    <x v="2"/>
    <n v="9"/>
    <n v="2"/>
    <s v="OFF"/>
    <d v="2018-11-09T00:00:00"/>
    <s v="Avg of 4 NM Projects"/>
    <x v="5"/>
    <n v="0"/>
  </r>
  <r>
    <n v="2018"/>
    <x v="2"/>
    <n v="9"/>
    <n v="2"/>
    <s v="OFF"/>
    <d v="2018-11-09T00:00:00"/>
    <s v="Avg of 4 NM Projects"/>
    <x v="6"/>
    <n v="0.13"/>
  </r>
  <r>
    <n v="2018"/>
    <x v="2"/>
    <n v="9"/>
    <n v="2"/>
    <s v="ON"/>
    <d v="2018-11-09T00:00:00"/>
    <s v="Avg of 4 NM Projects"/>
    <x v="7"/>
    <n v="16.509999999999998"/>
  </r>
  <r>
    <n v="2018"/>
    <x v="2"/>
    <n v="9"/>
    <n v="2"/>
    <s v="ON"/>
    <d v="2018-11-09T00:00:00"/>
    <s v="Avg of 4 NM Projects"/>
    <x v="8"/>
    <n v="30.974999999999998"/>
  </r>
  <r>
    <n v="2018"/>
    <x v="2"/>
    <n v="9"/>
    <n v="2"/>
    <s v="ON"/>
    <d v="2018-11-09T00:00:00"/>
    <s v="Avg of 4 NM Projects"/>
    <x v="9"/>
    <n v="44.414999999999999"/>
  </r>
  <r>
    <n v="2018"/>
    <x v="2"/>
    <n v="9"/>
    <n v="2"/>
    <s v="ON"/>
    <d v="2018-11-09T00:00:00"/>
    <s v="Avg of 4 NM Projects"/>
    <x v="10"/>
    <n v="45.31"/>
  </r>
  <r>
    <n v="2018"/>
    <x v="2"/>
    <n v="9"/>
    <n v="2"/>
    <s v="ON"/>
    <d v="2018-11-09T00:00:00"/>
    <s v="Avg of 4 NM Projects"/>
    <x v="11"/>
    <n v="41.854999999999997"/>
  </r>
  <r>
    <n v="2018"/>
    <x v="2"/>
    <n v="9"/>
    <n v="2"/>
    <s v="ON"/>
    <d v="2018-11-09T00:00:00"/>
    <s v="Avg of 4 NM Projects"/>
    <x v="12"/>
    <n v="41.085000000000001"/>
  </r>
  <r>
    <n v="2018"/>
    <x v="2"/>
    <n v="9"/>
    <n v="2"/>
    <s v="ON"/>
    <d v="2018-11-09T00:00:00"/>
    <s v="Avg of 4 NM Projects"/>
    <x v="13"/>
    <n v="25.09"/>
  </r>
  <r>
    <n v="2018"/>
    <x v="2"/>
    <n v="9"/>
    <n v="2"/>
    <s v="ON"/>
    <d v="2018-11-09T00:00:00"/>
    <s v="Avg of 4 NM Projects"/>
    <x v="14"/>
    <n v="12.67"/>
  </r>
  <r>
    <n v="2018"/>
    <x v="2"/>
    <n v="9"/>
    <n v="2"/>
    <s v="ON"/>
    <d v="2018-11-09T00:00:00"/>
    <s v="Avg of 4 NM Projects"/>
    <x v="15"/>
    <n v="8.58"/>
  </r>
  <r>
    <n v="2018"/>
    <x v="2"/>
    <n v="9"/>
    <n v="2"/>
    <s v="ON"/>
    <d v="2018-11-09T00:00:00"/>
    <s v="Avg of 4 NM Projects"/>
    <x v="16"/>
    <n v="0.51500000000000001"/>
  </r>
  <r>
    <n v="2018"/>
    <x v="2"/>
    <n v="9"/>
    <n v="2"/>
    <s v="ON"/>
    <d v="2018-11-09T00:00:00"/>
    <s v="Avg of 4 NM Projects"/>
    <x v="17"/>
    <n v="0"/>
  </r>
  <r>
    <n v="2018"/>
    <x v="2"/>
    <n v="9"/>
    <n v="2"/>
    <s v="ON"/>
    <d v="2018-11-09T00:00:00"/>
    <s v="Avg of 4 NM Projects"/>
    <x v="18"/>
    <n v="0"/>
  </r>
  <r>
    <n v="2018"/>
    <x v="2"/>
    <n v="9"/>
    <n v="2"/>
    <s v="ON"/>
    <d v="2018-11-09T00:00:00"/>
    <s v="Avg of 4 NM Projects"/>
    <x v="19"/>
    <n v="-0.26"/>
  </r>
  <r>
    <n v="2018"/>
    <x v="2"/>
    <n v="9"/>
    <n v="2"/>
    <s v="ON"/>
    <d v="2018-11-09T00:00:00"/>
    <s v="Avg of 4 NM Projects"/>
    <x v="20"/>
    <n v="0"/>
  </r>
  <r>
    <n v="2018"/>
    <x v="2"/>
    <n v="9"/>
    <n v="2"/>
    <s v="ON"/>
    <d v="2018-11-09T00:00:00"/>
    <s v="Avg of 4 NM Projects"/>
    <x v="21"/>
    <n v="-0.13"/>
  </r>
  <r>
    <n v="2018"/>
    <x v="2"/>
    <n v="9"/>
    <n v="2"/>
    <s v="ON"/>
    <d v="2018-11-09T00:00:00"/>
    <s v="Avg of 4 NM Projects"/>
    <x v="22"/>
    <n v="-0.26"/>
  </r>
  <r>
    <n v="2018"/>
    <x v="2"/>
    <n v="9"/>
    <n v="2"/>
    <s v="OFF"/>
    <d v="2018-11-09T00:00:00"/>
    <s v="Avg of 4 NM Projects"/>
    <x v="23"/>
    <n v="-0.13"/>
  </r>
  <r>
    <n v="2018"/>
    <x v="2"/>
    <n v="10"/>
    <n v="3"/>
    <s v="OFF"/>
    <d v="2018-11-10T00:00:00"/>
    <s v="Avg of 4 NM Projects"/>
    <x v="0"/>
    <n v="-0.13"/>
  </r>
  <r>
    <n v="2018"/>
    <x v="2"/>
    <n v="10"/>
    <n v="3"/>
    <s v="OFF"/>
    <d v="2018-11-10T00:00:00"/>
    <s v="Avg of 4 NM Projects"/>
    <x v="1"/>
    <n v="0"/>
  </r>
  <r>
    <n v="2018"/>
    <x v="2"/>
    <n v="10"/>
    <n v="3"/>
    <s v="OFF"/>
    <d v="2018-11-10T00:00:00"/>
    <s v="Avg of 4 NM Projects"/>
    <x v="2"/>
    <n v="-0.26"/>
  </r>
  <r>
    <n v="2018"/>
    <x v="2"/>
    <n v="10"/>
    <n v="3"/>
    <s v="OFF"/>
    <d v="2018-11-10T00:00:00"/>
    <s v="Avg of 4 NM Projects"/>
    <x v="3"/>
    <n v="0"/>
  </r>
  <r>
    <n v="2018"/>
    <x v="2"/>
    <n v="10"/>
    <n v="3"/>
    <s v="OFF"/>
    <d v="2018-11-10T00:00:00"/>
    <s v="Avg of 4 NM Projects"/>
    <x v="4"/>
    <n v="-0.13"/>
  </r>
  <r>
    <n v="2018"/>
    <x v="2"/>
    <n v="10"/>
    <n v="3"/>
    <s v="OFF"/>
    <d v="2018-11-10T00:00:00"/>
    <s v="Avg of 4 NM Projects"/>
    <x v="5"/>
    <n v="0"/>
  </r>
  <r>
    <n v="2018"/>
    <x v="2"/>
    <n v="10"/>
    <n v="3"/>
    <s v="OFF"/>
    <d v="2018-11-10T00:00:00"/>
    <s v="Avg of 4 NM Projects"/>
    <x v="6"/>
    <n v="0"/>
  </r>
  <r>
    <n v="2018"/>
    <x v="2"/>
    <n v="10"/>
    <n v="3"/>
    <s v="ON"/>
    <d v="2018-11-10T00:00:00"/>
    <s v="Avg of 4 NM Projects"/>
    <x v="7"/>
    <n v="1.155"/>
  </r>
  <r>
    <n v="2018"/>
    <x v="2"/>
    <n v="10"/>
    <n v="3"/>
    <s v="ON"/>
    <d v="2018-11-10T00:00:00"/>
    <s v="Avg of 4 NM Projects"/>
    <x v="8"/>
    <n v="3.3249999999999997"/>
  </r>
  <r>
    <n v="2018"/>
    <x v="2"/>
    <n v="10"/>
    <n v="3"/>
    <s v="ON"/>
    <d v="2018-11-10T00:00:00"/>
    <s v="Avg of 4 NM Projects"/>
    <x v="9"/>
    <n v="7.68"/>
  </r>
  <r>
    <n v="2018"/>
    <x v="2"/>
    <n v="10"/>
    <n v="3"/>
    <s v="ON"/>
    <d v="2018-11-10T00:00:00"/>
    <s v="Avg of 4 NM Projects"/>
    <x v="10"/>
    <n v="17.79"/>
  </r>
  <r>
    <n v="2018"/>
    <x v="2"/>
    <n v="10"/>
    <n v="3"/>
    <s v="ON"/>
    <d v="2018-11-10T00:00:00"/>
    <s v="Avg of 4 NM Projects"/>
    <x v="11"/>
    <n v="28.93"/>
  </r>
  <r>
    <n v="2018"/>
    <x v="2"/>
    <n v="10"/>
    <n v="3"/>
    <s v="ON"/>
    <d v="2018-11-10T00:00:00"/>
    <s v="Avg of 4 NM Projects"/>
    <x v="12"/>
    <n v="50.174999999999997"/>
  </r>
  <r>
    <n v="2018"/>
    <x v="2"/>
    <n v="10"/>
    <n v="3"/>
    <s v="ON"/>
    <d v="2018-11-10T00:00:00"/>
    <s v="Avg of 4 NM Projects"/>
    <x v="13"/>
    <n v="54.534999999999997"/>
  </r>
  <r>
    <n v="2018"/>
    <x v="2"/>
    <n v="10"/>
    <n v="3"/>
    <s v="ON"/>
    <d v="2018-11-10T00:00:00"/>
    <s v="Avg of 4 NM Projects"/>
    <x v="14"/>
    <n v="32.135000000000005"/>
  </r>
  <r>
    <n v="2018"/>
    <x v="2"/>
    <n v="10"/>
    <n v="3"/>
    <s v="ON"/>
    <d v="2018-11-10T00:00:00"/>
    <s v="Avg of 4 NM Projects"/>
    <x v="15"/>
    <n v="6.53"/>
  </r>
  <r>
    <n v="2018"/>
    <x v="2"/>
    <n v="10"/>
    <n v="3"/>
    <s v="ON"/>
    <d v="2018-11-10T00:00:00"/>
    <s v="Avg of 4 NM Projects"/>
    <x v="16"/>
    <n v="0"/>
  </r>
  <r>
    <n v="2018"/>
    <x v="2"/>
    <n v="10"/>
    <n v="3"/>
    <s v="ON"/>
    <d v="2018-11-10T00:00:00"/>
    <s v="Avg of 4 NM Projects"/>
    <x v="17"/>
    <n v="0"/>
  </r>
  <r>
    <n v="2018"/>
    <x v="2"/>
    <n v="10"/>
    <n v="3"/>
    <s v="ON"/>
    <d v="2018-11-10T00:00:00"/>
    <s v="Avg of 4 NM Projects"/>
    <x v="18"/>
    <n v="-0.13"/>
  </r>
  <r>
    <n v="2018"/>
    <x v="2"/>
    <n v="10"/>
    <n v="3"/>
    <s v="ON"/>
    <d v="2018-11-10T00:00:00"/>
    <s v="Avg of 4 NM Projects"/>
    <x v="19"/>
    <n v="-0.26"/>
  </r>
  <r>
    <n v="2018"/>
    <x v="2"/>
    <n v="10"/>
    <n v="3"/>
    <s v="ON"/>
    <d v="2018-11-10T00:00:00"/>
    <s v="Avg of 4 NM Projects"/>
    <x v="20"/>
    <n v="-0.26"/>
  </r>
  <r>
    <n v="2018"/>
    <x v="2"/>
    <n v="10"/>
    <n v="3"/>
    <s v="ON"/>
    <d v="2018-11-10T00:00:00"/>
    <s v="Avg of 4 NM Projects"/>
    <x v="21"/>
    <n v="0"/>
  </r>
  <r>
    <n v="2018"/>
    <x v="2"/>
    <n v="10"/>
    <n v="3"/>
    <s v="ON"/>
    <d v="2018-11-10T00:00:00"/>
    <s v="Avg of 4 NM Projects"/>
    <x v="22"/>
    <n v="0"/>
  </r>
  <r>
    <n v="2018"/>
    <x v="2"/>
    <n v="10"/>
    <n v="3"/>
    <s v="OFF"/>
    <d v="2018-11-10T00:00:00"/>
    <s v="Avg of 4 NM Projects"/>
    <x v="23"/>
    <n v="0"/>
  </r>
  <r>
    <n v="2018"/>
    <x v="2"/>
    <n v="11"/>
    <n v="4"/>
    <s v="OFF"/>
    <d v="2018-11-11T00:00:00"/>
    <s v="Avg of 4 NM Projects"/>
    <x v="0"/>
    <n v="-0.13"/>
  </r>
  <r>
    <n v="2018"/>
    <x v="2"/>
    <n v="11"/>
    <n v="4"/>
    <s v="OFF"/>
    <d v="2018-11-11T00:00:00"/>
    <s v="Avg of 4 NM Projects"/>
    <x v="1"/>
    <n v="0"/>
  </r>
  <r>
    <n v="2018"/>
    <x v="2"/>
    <n v="11"/>
    <n v="4"/>
    <s v="OFF"/>
    <d v="2018-11-11T00:00:00"/>
    <s v="Avg of 4 NM Projects"/>
    <x v="2"/>
    <n v="-0.26"/>
  </r>
  <r>
    <n v="2018"/>
    <x v="2"/>
    <n v="11"/>
    <n v="4"/>
    <s v="OFF"/>
    <d v="2018-11-11T00:00:00"/>
    <s v="Avg of 4 NM Projects"/>
    <x v="3"/>
    <n v="-0.26"/>
  </r>
  <r>
    <n v="2018"/>
    <x v="2"/>
    <n v="11"/>
    <n v="4"/>
    <s v="OFF"/>
    <d v="2018-11-11T00:00:00"/>
    <s v="Avg of 4 NM Projects"/>
    <x v="4"/>
    <n v="0"/>
  </r>
  <r>
    <n v="2018"/>
    <x v="2"/>
    <n v="11"/>
    <n v="4"/>
    <s v="OFF"/>
    <d v="2018-11-11T00:00:00"/>
    <s v="Avg of 4 NM Projects"/>
    <x v="5"/>
    <n v="0"/>
  </r>
  <r>
    <n v="2018"/>
    <x v="2"/>
    <n v="11"/>
    <n v="4"/>
    <s v="OFF"/>
    <d v="2018-11-11T00:00:00"/>
    <s v="Avg of 4 NM Projects"/>
    <x v="6"/>
    <n v="-0.26"/>
  </r>
  <r>
    <n v="2018"/>
    <x v="2"/>
    <n v="11"/>
    <n v="4"/>
    <s v="ON"/>
    <d v="2018-11-11T00:00:00"/>
    <s v="Avg of 4 NM Projects"/>
    <x v="7"/>
    <n v="9.09"/>
  </r>
  <r>
    <n v="2018"/>
    <x v="2"/>
    <n v="11"/>
    <n v="4"/>
    <s v="ON"/>
    <d v="2018-11-11T00:00:00"/>
    <s v="Avg of 4 NM Projects"/>
    <x v="8"/>
    <n v="30.075000000000003"/>
  </r>
  <r>
    <n v="2018"/>
    <x v="2"/>
    <n v="11"/>
    <n v="4"/>
    <s v="ON"/>
    <d v="2018-11-11T00:00:00"/>
    <s v="Avg of 4 NM Projects"/>
    <x v="9"/>
    <n v="51.069999999999993"/>
  </r>
  <r>
    <n v="2018"/>
    <x v="2"/>
    <n v="11"/>
    <n v="4"/>
    <s v="ON"/>
    <d v="2018-11-11T00:00:00"/>
    <s v="Avg of 4 NM Projects"/>
    <x v="10"/>
    <n v="66.3"/>
  </r>
  <r>
    <n v="2018"/>
    <x v="2"/>
    <n v="11"/>
    <n v="4"/>
    <s v="ON"/>
    <d v="2018-11-11T00:00:00"/>
    <s v="Avg of 4 NM Projects"/>
    <x v="11"/>
    <n v="78.335000000000008"/>
  </r>
  <r>
    <n v="2018"/>
    <x v="2"/>
    <n v="11"/>
    <n v="4"/>
    <s v="ON"/>
    <d v="2018-11-11T00:00:00"/>
    <s v="Avg of 4 NM Projects"/>
    <x v="12"/>
    <n v="86.14500000000001"/>
  </r>
  <r>
    <n v="2018"/>
    <x v="2"/>
    <n v="11"/>
    <n v="4"/>
    <s v="ON"/>
    <d v="2018-11-11T00:00:00"/>
    <s v="Avg of 4 NM Projects"/>
    <x v="13"/>
    <n v="77.44"/>
  </r>
  <r>
    <n v="2018"/>
    <x v="2"/>
    <n v="11"/>
    <n v="4"/>
    <s v="ON"/>
    <d v="2018-11-11T00:00:00"/>
    <s v="Avg of 4 NM Projects"/>
    <x v="14"/>
    <n v="52.61"/>
  </r>
  <r>
    <n v="2018"/>
    <x v="2"/>
    <n v="11"/>
    <n v="4"/>
    <s v="ON"/>
    <d v="2018-11-11T00:00:00"/>
    <s v="Avg of 4 NM Projects"/>
    <x v="15"/>
    <n v="25.215000000000003"/>
  </r>
  <r>
    <n v="2018"/>
    <x v="2"/>
    <n v="11"/>
    <n v="4"/>
    <s v="ON"/>
    <d v="2018-11-11T00:00:00"/>
    <s v="Avg of 4 NM Projects"/>
    <x v="16"/>
    <n v="0.51500000000000001"/>
  </r>
  <r>
    <n v="2018"/>
    <x v="2"/>
    <n v="11"/>
    <n v="4"/>
    <s v="ON"/>
    <d v="2018-11-11T00:00:00"/>
    <s v="Avg of 4 NM Projects"/>
    <x v="17"/>
    <n v="0"/>
  </r>
  <r>
    <n v="2018"/>
    <x v="2"/>
    <n v="11"/>
    <n v="4"/>
    <s v="ON"/>
    <d v="2018-11-11T00:00:00"/>
    <s v="Avg of 4 NM Projects"/>
    <x v="18"/>
    <n v="0"/>
  </r>
  <r>
    <n v="2018"/>
    <x v="2"/>
    <n v="11"/>
    <n v="4"/>
    <s v="ON"/>
    <d v="2018-11-11T00:00:00"/>
    <s v="Avg of 4 NM Projects"/>
    <x v="19"/>
    <n v="-0.13"/>
  </r>
  <r>
    <n v="2018"/>
    <x v="2"/>
    <n v="11"/>
    <n v="4"/>
    <s v="ON"/>
    <d v="2018-11-11T00:00:00"/>
    <s v="Avg of 4 NM Projects"/>
    <x v="20"/>
    <n v="0"/>
  </r>
  <r>
    <n v="2018"/>
    <x v="2"/>
    <n v="11"/>
    <n v="4"/>
    <s v="ON"/>
    <d v="2018-11-11T00:00:00"/>
    <s v="Avg of 4 NM Projects"/>
    <x v="21"/>
    <n v="0"/>
  </r>
  <r>
    <n v="2018"/>
    <x v="2"/>
    <n v="11"/>
    <n v="4"/>
    <s v="ON"/>
    <d v="2018-11-11T00:00:00"/>
    <s v="Avg of 4 NM Projects"/>
    <x v="22"/>
    <n v="-0.13"/>
  </r>
  <r>
    <n v="2018"/>
    <x v="2"/>
    <n v="11"/>
    <n v="4"/>
    <s v="OFF"/>
    <d v="2018-11-11T00:00:00"/>
    <s v="Avg of 4 NM Projects"/>
    <x v="23"/>
    <n v="-0.13"/>
  </r>
  <r>
    <n v="2018"/>
    <x v="2"/>
    <n v="12"/>
    <n v="5"/>
    <s v="OFF"/>
    <d v="2018-11-12T00:00:00"/>
    <s v="Avg of 4 NM Projects"/>
    <x v="0"/>
    <n v="-0.13"/>
  </r>
  <r>
    <n v="2018"/>
    <x v="2"/>
    <n v="12"/>
    <n v="5"/>
    <s v="OFF"/>
    <d v="2018-11-12T00:00:00"/>
    <s v="Avg of 4 NM Projects"/>
    <x v="1"/>
    <n v="-0.13"/>
  </r>
  <r>
    <n v="2018"/>
    <x v="2"/>
    <n v="12"/>
    <n v="5"/>
    <s v="OFF"/>
    <d v="2018-11-12T00:00:00"/>
    <s v="Avg of 4 NM Projects"/>
    <x v="2"/>
    <n v="0"/>
  </r>
  <r>
    <n v="2018"/>
    <x v="2"/>
    <n v="12"/>
    <n v="5"/>
    <s v="OFF"/>
    <d v="2018-11-12T00:00:00"/>
    <s v="Avg of 4 NM Projects"/>
    <x v="3"/>
    <n v="0"/>
  </r>
  <r>
    <n v="2018"/>
    <x v="2"/>
    <n v="12"/>
    <n v="5"/>
    <s v="OFF"/>
    <d v="2018-11-12T00:00:00"/>
    <s v="Avg of 4 NM Projects"/>
    <x v="4"/>
    <n v="-0.13"/>
  </r>
  <r>
    <n v="2018"/>
    <x v="2"/>
    <n v="12"/>
    <n v="5"/>
    <s v="OFF"/>
    <d v="2018-11-12T00:00:00"/>
    <s v="Avg of 4 NM Projects"/>
    <x v="5"/>
    <n v="-0.39"/>
  </r>
  <r>
    <n v="2018"/>
    <x v="2"/>
    <n v="12"/>
    <n v="5"/>
    <s v="OFF"/>
    <d v="2018-11-12T00:00:00"/>
    <s v="Avg of 4 NM Projects"/>
    <x v="6"/>
    <n v="-0.13"/>
  </r>
  <r>
    <n v="2018"/>
    <x v="2"/>
    <n v="12"/>
    <n v="5"/>
    <s v="ON"/>
    <d v="2018-11-12T00:00:00"/>
    <s v="Avg of 4 NM Projects"/>
    <x v="7"/>
    <n v="3.2050000000000001"/>
  </r>
  <r>
    <n v="2018"/>
    <x v="2"/>
    <n v="12"/>
    <n v="5"/>
    <s v="ON"/>
    <d v="2018-11-12T00:00:00"/>
    <s v="Avg of 4 NM Projects"/>
    <x v="8"/>
    <n v="9.3449999999999989"/>
  </r>
  <r>
    <n v="2018"/>
    <x v="2"/>
    <n v="12"/>
    <n v="5"/>
    <s v="ON"/>
    <d v="2018-11-12T00:00:00"/>
    <s v="Avg of 4 NM Projects"/>
    <x v="9"/>
    <n v="19.59"/>
  </r>
  <r>
    <n v="2018"/>
    <x v="2"/>
    <n v="12"/>
    <n v="5"/>
    <s v="ON"/>
    <d v="2018-11-12T00:00:00"/>
    <s v="Avg of 4 NM Projects"/>
    <x v="10"/>
    <n v="34.43"/>
  </r>
  <r>
    <n v="2018"/>
    <x v="2"/>
    <n v="12"/>
    <n v="5"/>
    <s v="ON"/>
    <d v="2018-11-12T00:00:00"/>
    <s v="Avg of 4 NM Projects"/>
    <x v="11"/>
    <n v="44.544999999999995"/>
  </r>
  <r>
    <n v="2018"/>
    <x v="2"/>
    <n v="12"/>
    <n v="5"/>
    <s v="ON"/>
    <d v="2018-11-12T00:00:00"/>
    <s v="Avg of 4 NM Projects"/>
    <x v="12"/>
    <n v="38.784999999999997"/>
  </r>
  <r>
    <n v="2018"/>
    <x v="2"/>
    <n v="12"/>
    <n v="5"/>
    <s v="ON"/>
    <d v="2018-11-12T00:00:00"/>
    <s v="Avg of 4 NM Projects"/>
    <x v="13"/>
    <n v="24.319999999999997"/>
  </r>
  <r>
    <n v="2018"/>
    <x v="2"/>
    <n v="12"/>
    <n v="5"/>
    <s v="ON"/>
    <d v="2018-11-12T00:00:00"/>
    <s v="Avg of 4 NM Projects"/>
    <x v="14"/>
    <n v="13.31"/>
  </r>
  <r>
    <n v="2018"/>
    <x v="2"/>
    <n v="12"/>
    <n v="5"/>
    <s v="ON"/>
    <d v="2018-11-12T00:00:00"/>
    <s v="Avg of 4 NM Projects"/>
    <x v="15"/>
    <n v="6.1449999999999996"/>
  </r>
  <r>
    <n v="2018"/>
    <x v="2"/>
    <n v="12"/>
    <n v="5"/>
    <s v="ON"/>
    <d v="2018-11-12T00:00:00"/>
    <s v="Avg of 4 NM Projects"/>
    <x v="16"/>
    <n v="-0.13"/>
  </r>
  <r>
    <n v="2018"/>
    <x v="2"/>
    <n v="12"/>
    <n v="5"/>
    <s v="ON"/>
    <d v="2018-11-12T00:00:00"/>
    <s v="Avg of 4 NM Projects"/>
    <x v="17"/>
    <n v="0"/>
  </r>
  <r>
    <n v="2018"/>
    <x v="2"/>
    <n v="12"/>
    <n v="5"/>
    <s v="ON"/>
    <d v="2018-11-12T00:00:00"/>
    <s v="Avg of 4 NM Projects"/>
    <x v="18"/>
    <n v="-0.13"/>
  </r>
  <r>
    <n v="2018"/>
    <x v="2"/>
    <n v="12"/>
    <n v="5"/>
    <s v="ON"/>
    <d v="2018-11-12T00:00:00"/>
    <s v="Avg of 4 NM Projects"/>
    <x v="19"/>
    <n v="0"/>
  </r>
  <r>
    <n v="2018"/>
    <x v="2"/>
    <n v="12"/>
    <n v="5"/>
    <s v="ON"/>
    <d v="2018-11-12T00:00:00"/>
    <s v="Avg of 4 NM Projects"/>
    <x v="20"/>
    <n v="-0.13"/>
  </r>
  <r>
    <n v="2018"/>
    <x v="2"/>
    <n v="12"/>
    <n v="5"/>
    <s v="ON"/>
    <d v="2018-11-12T00:00:00"/>
    <s v="Avg of 4 NM Projects"/>
    <x v="21"/>
    <n v="0"/>
  </r>
  <r>
    <n v="2018"/>
    <x v="2"/>
    <n v="12"/>
    <n v="5"/>
    <s v="ON"/>
    <d v="2018-11-12T00:00:00"/>
    <s v="Avg of 4 NM Projects"/>
    <x v="22"/>
    <n v="-0.26"/>
  </r>
  <r>
    <n v="2018"/>
    <x v="2"/>
    <n v="12"/>
    <n v="5"/>
    <s v="OFF"/>
    <d v="2018-11-12T00:00:00"/>
    <s v="Avg of 4 NM Projects"/>
    <x v="23"/>
    <n v="0"/>
  </r>
  <r>
    <n v="2018"/>
    <x v="2"/>
    <n v="13"/>
    <n v="6"/>
    <s v="OFF"/>
    <d v="2018-11-13T00:00:00"/>
    <s v="Avg of 4 NM Projects"/>
    <x v="0"/>
    <n v="-0.13"/>
  </r>
  <r>
    <n v="2018"/>
    <x v="2"/>
    <n v="13"/>
    <n v="6"/>
    <s v="OFF"/>
    <d v="2018-11-13T00:00:00"/>
    <s v="Avg of 4 NM Projects"/>
    <x v="1"/>
    <n v="-0.13"/>
  </r>
  <r>
    <n v="2018"/>
    <x v="2"/>
    <n v="13"/>
    <n v="6"/>
    <s v="OFF"/>
    <d v="2018-11-13T00:00:00"/>
    <s v="Avg of 4 NM Projects"/>
    <x v="2"/>
    <n v="-0.26"/>
  </r>
  <r>
    <n v="2018"/>
    <x v="2"/>
    <n v="13"/>
    <n v="6"/>
    <s v="OFF"/>
    <d v="2018-11-13T00:00:00"/>
    <s v="Avg of 4 NM Projects"/>
    <x v="3"/>
    <n v="0"/>
  </r>
  <r>
    <n v="2018"/>
    <x v="2"/>
    <n v="13"/>
    <n v="6"/>
    <s v="OFF"/>
    <d v="2018-11-13T00:00:00"/>
    <s v="Avg of 4 NM Projects"/>
    <x v="4"/>
    <n v="0"/>
  </r>
  <r>
    <n v="2018"/>
    <x v="2"/>
    <n v="13"/>
    <n v="6"/>
    <s v="OFF"/>
    <d v="2018-11-13T00:00:00"/>
    <s v="Avg of 4 NM Projects"/>
    <x v="5"/>
    <n v="0"/>
  </r>
  <r>
    <n v="2018"/>
    <x v="2"/>
    <n v="13"/>
    <n v="6"/>
    <s v="OFF"/>
    <d v="2018-11-13T00:00:00"/>
    <s v="Avg of 4 NM Projects"/>
    <x v="6"/>
    <n v="-0.26"/>
  </r>
  <r>
    <n v="2018"/>
    <x v="2"/>
    <n v="13"/>
    <n v="6"/>
    <s v="ON"/>
    <d v="2018-11-13T00:00:00"/>
    <s v="Avg of 4 NM Projects"/>
    <x v="7"/>
    <n v="0.77"/>
  </r>
  <r>
    <n v="2018"/>
    <x v="2"/>
    <n v="13"/>
    <n v="6"/>
    <s v="ON"/>
    <d v="2018-11-13T00:00:00"/>
    <s v="Avg of 4 NM Projects"/>
    <x v="8"/>
    <n v="6.15"/>
  </r>
  <r>
    <n v="2018"/>
    <x v="2"/>
    <n v="13"/>
    <n v="6"/>
    <s v="ON"/>
    <d v="2018-11-13T00:00:00"/>
    <s v="Avg of 4 NM Projects"/>
    <x v="9"/>
    <n v="9.6"/>
  </r>
  <r>
    <n v="2018"/>
    <x v="2"/>
    <n v="13"/>
    <n v="6"/>
    <s v="ON"/>
    <d v="2018-11-13T00:00:00"/>
    <s v="Avg of 4 NM Projects"/>
    <x v="10"/>
    <n v="8.06"/>
  </r>
  <r>
    <n v="2018"/>
    <x v="2"/>
    <n v="13"/>
    <n v="6"/>
    <s v="ON"/>
    <d v="2018-11-13T00:00:00"/>
    <s v="Avg of 4 NM Projects"/>
    <x v="11"/>
    <n v="11.785"/>
  </r>
  <r>
    <n v="2018"/>
    <x v="2"/>
    <n v="13"/>
    <n v="6"/>
    <s v="ON"/>
    <d v="2018-11-13T00:00:00"/>
    <s v="Avg of 4 NM Projects"/>
    <x v="12"/>
    <n v="12.795"/>
  </r>
  <r>
    <n v="2018"/>
    <x v="2"/>
    <n v="13"/>
    <n v="6"/>
    <s v="ON"/>
    <d v="2018-11-13T00:00:00"/>
    <s v="Avg of 4 NM Projects"/>
    <x v="13"/>
    <n v="8.5749999999999993"/>
  </r>
  <r>
    <n v="2018"/>
    <x v="2"/>
    <n v="13"/>
    <n v="6"/>
    <s v="ON"/>
    <d v="2018-11-13T00:00:00"/>
    <s v="Avg of 4 NM Projects"/>
    <x v="14"/>
    <n v="4.4800000000000004"/>
  </r>
  <r>
    <n v="2018"/>
    <x v="2"/>
    <n v="13"/>
    <n v="6"/>
    <s v="ON"/>
    <d v="2018-11-13T00:00:00"/>
    <s v="Avg of 4 NM Projects"/>
    <x v="15"/>
    <n v="0.77"/>
  </r>
  <r>
    <n v="2018"/>
    <x v="2"/>
    <n v="13"/>
    <n v="6"/>
    <s v="ON"/>
    <d v="2018-11-13T00:00:00"/>
    <s v="Avg of 4 NM Projects"/>
    <x v="16"/>
    <n v="0"/>
  </r>
  <r>
    <n v="2018"/>
    <x v="2"/>
    <n v="13"/>
    <n v="6"/>
    <s v="ON"/>
    <d v="2018-11-13T00:00:00"/>
    <s v="Avg of 4 NM Projects"/>
    <x v="17"/>
    <n v="0"/>
  </r>
  <r>
    <n v="2018"/>
    <x v="2"/>
    <n v="13"/>
    <n v="6"/>
    <s v="ON"/>
    <d v="2018-11-13T00:00:00"/>
    <s v="Avg of 4 NM Projects"/>
    <x v="18"/>
    <n v="0"/>
  </r>
  <r>
    <n v="2018"/>
    <x v="2"/>
    <n v="13"/>
    <n v="6"/>
    <s v="ON"/>
    <d v="2018-11-13T00:00:00"/>
    <s v="Avg of 4 NM Projects"/>
    <x v="19"/>
    <n v="-0.26"/>
  </r>
  <r>
    <n v="2018"/>
    <x v="2"/>
    <n v="13"/>
    <n v="6"/>
    <s v="ON"/>
    <d v="2018-11-13T00:00:00"/>
    <s v="Avg of 4 NM Projects"/>
    <x v="20"/>
    <n v="0"/>
  </r>
  <r>
    <n v="2018"/>
    <x v="2"/>
    <n v="13"/>
    <n v="6"/>
    <s v="ON"/>
    <d v="2018-11-13T00:00:00"/>
    <s v="Avg of 4 NM Projects"/>
    <x v="21"/>
    <n v="0"/>
  </r>
  <r>
    <n v="2018"/>
    <x v="2"/>
    <n v="13"/>
    <n v="6"/>
    <s v="ON"/>
    <d v="2018-11-13T00:00:00"/>
    <s v="Avg of 4 NM Projects"/>
    <x v="22"/>
    <n v="-0.39"/>
  </r>
  <r>
    <n v="2018"/>
    <x v="2"/>
    <n v="13"/>
    <n v="6"/>
    <s v="OFF"/>
    <d v="2018-11-13T00:00:00"/>
    <s v="Avg of 4 NM Projects"/>
    <x v="23"/>
    <n v="-0.13"/>
  </r>
  <r>
    <n v="2018"/>
    <x v="2"/>
    <n v="14"/>
    <n v="7"/>
    <s v="OFF"/>
    <d v="2018-11-14T00:00:00"/>
    <s v="Avg of 4 NM Projects"/>
    <x v="0"/>
    <n v="-0.13"/>
  </r>
  <r>
    <n v="2018"/>
    <x v="2"/>
    <n v="14"/>
    <n v="7"/>
    <s v="OFF"/>
    <d v="2018-11-14T00:00:00"/>
    <s v="Avg of 4 NM Projects"/>
    <x v="1"/>
    <n v="0"/>
  </r>
  <r>
    <n v="2018"/>
    <x v="2"/>
    <n v="14"/>
    <n v="7"/>
    <s v="OFF"/>
    <d v="2018-11-14T00:00:00"/>
    <s v="Avg of 4 NM Projects"/>
    <x v="2"/>
    <n v="-0.26"/>
  </r>
  <r>
    <n v="2018"/>
    <x v="2"/>
    <n v="14"/>
    <n v="7"/>
    <s v="OFF"/>
    <d v="2018-11-14T00:00:00"/>
    <s v="Avg of 4 NM Projects"/>
    <x v="3"/>
    <n v="0"/>
  </r>
  <r>
    <n v="2018"/>
    <x v="2"/>
    <n v="14"/>
    <n v="7"/>
    <s v="OFF"/>
    <d v="2018-11-14T00:00:00"/>
    <s v="Avg of 4 NM Projects"/>
    <x v="4"/>
    <n v="0"/>
  </r>
  <r>
    <n v="2018"/>
    <x v="2"/>
    <n v="14"/>
    <n v="7"/>
    <s v="OFF"/>
    <d v="2018-11-14T00:00:00"/>
    <s v="Avg of 4 NM Projects"/>
    <x v="5"/>
    <n v="-0.13"/>
  </r>
  <r>
    <n v="2018"/>
    <x v="2"/>
    <n v="14"/>
    <n v="7"/>
    <s v="OFF"/>
    <d v="2018-11-14T00:00:00"/>
    <s v="Avg of 4 NM Projects"/>
    <x v="6"/>
    <n v="-0.13"/>
  </r>
  <r>
    <n v="2018"/>
    <x v="2"/>
    <n v="14"/>
    <n v="7"/>
    <s v="OFF"/>
    <d v="2018-11-14T00:00:00"/>
    <s v="Avg of 4 NM Projects"/>
    <x v="7"/>
    <n v="1.6649999999999998"/>
  </r>
  <r>
    <n v="2018"/>
    <x v="2"/>
    <n v="14"/>
    <n v="7"/>
    <s v="OFF"/>
    <d v="2018-11-14T00:00:00"/>
    <s v="Avg of 4 NM Projects"/>
    <x v="8"/>
    <n v="4.74"/>
  </r>
  <r>
    <n v="2018"/>
    <x v="2"/>
    <n v="14"/>
    <n v="7"/>
    <s v="OFF"/>
    <d v="2018-11-14T00:00:00"/>
    <s v="Avg of 4 NM Projects"/>
    <x v="9"/>
    <n v="10.75"/>
  </r>
  <r>
    <n v="2018"/>
    <x v="2"/>
    <n v="14"/>
    <n v="7"/>
    <s v="OFF"/>
    <d v="2018-11-14T00:00:00"/>
    <s v="Avg of 4 NM Projects"/>
    <x v="10"/>
    <n v="15.105"/>
  </r>
  <r>
    <n v="2018"/>
    <x v="2"/>
    <n v="14"/>
    <n v="7"/>
    <s v="OFF"/>
    <d v="2018-11-14T00:00:00"/>
    <s v="Avg of 4 NM Projects"/>
    <x v="11"/>
    <n v="20.09"/>
  </r>
  <r>
    <n v="2018"/>
    <x v="2"/>
    <n v="14"/>
    <n v="7"/>
    <s v="OFF"/>
    <d v="2018-11-14T00:00:00"/>
    <s v="Avg of 4 NM Projects"/>
    <x v="12"/>
    <n v="18.435000000000002"/>
  </r>
  <r>
    <n v="2018"/>
    <x v="2"/>
    <n v="14"/>
    <n v="7"/>
    <s v="OFF"/>
    <d v="2018-11-14T00:00:00"/>
    <s v="Avg of 4 NM Projects"/>
    <x v="13"/>
    <n v="18.560000000000002"/>
  </r>
  <r>
    <n v="2018"/>
    <x v="2"/>
    <n v="14"/>
    <n v="7"/>
    <s v="OFF"/>
    <d v="2018-11-14T00:00:00"/>
    <s v="Avg of 4 NM Projects"/>
    <x v="14"/>
    <n v="15.874999999999998"/>
  </r>
  <r>
    <n v="2018"/>
    <x v="2"/>
    <n v="14"/>
    <n v="7"/>
    <s v="OFF"/>
    <d v="2018-11-14T00:00:00"/>
    <s v="Avg of 4 NM Projects"/>
    <x v="15"/>
    <n v="6.1400000000000006"/>
  </r>
  <r>
    <n v="2018"/>
    <x v="2"/>
    <n v="14"/>
    <n v="7"/>
    <s v="OFF"/>
    <d v="2018-11-14T00:00:00"/>
    <s v="Avg of 4 NM Projects"/>
    <x v="16"/>
    <n v="0.13"/>
  </r>
  <r>
    <n v="2018"/>
    <x v="2"/>
    <n v="14"/>
    <n v="7"/>
    <s v="OFF"/>
    <d v="2018-11-14T00:00:00"/>
    <s v="Avg of 4 NM Projects"/>
    <x v="17"/>
    <n v="-0.39"/>
  </r>
  <r>
    <n v="2018"/>
    <x v="2"/>
    <n v="14"/>
    <n v="7"/>
    <s v="OFF"/>
    <d v="2018-11-14T00:00:00"/>
    <s v="Avg of 4 NM Projects"/>
    <x v="18"/>
    <n v="-0.26"/>
  </r>
  <r>
    <n v="2018"/>
    <x v="2"/>
    <n v="14"/>
    <n v="7"/>
    <s v="OFF"/>
    <d v="2018-11-14T00:00:00"/>
    <s v="Avg of 4 NM Projects"/>
    <x v="19"/>
    <n v="0"/>
  </r>
  <r>
    <n v="2018"/>
    <x v="2"/>
    <n v="14"/>
    <n v="7"/>
    <s v="OFF"/>
    <d v="2018-11-14T00:00:00"/>
    <s v="Avg of 4 NM Projects"/>
    <x v="20"/>
    <n v="0"/>
  </r>
  <r>
    <n v="2018"/>
    <x v="2"/>
    <n v="14"/>
    <n v="7"/>
    <s v="OFF"/>
    <d v="2018-11-14T00:00:00"/>
    <s v="Avg of 4 NM Projects"/>
    <x v="21"/>
    <n v="0"/>
  </r>
  <r>
    <n v="2018"/>
    <x v="2"/>
    <n v="14"/>
    <n v="7"/>
    <s v="OFF"/>
    <d v="2018-11-14T00:00:00"/>
    <s v="Avg of 4 NM Projects"/>
    <x v="22"/>
    <n v="-0.13"/>
  </r>
  <r>
    <n v="2018"/>
    <x v="2"/>
    <n v="14"/>
    <n v="7"/>
    <s v="OFF"/>
    <d v="2018-11-14T00:00:00"/>
    <s v="Avg of 4 NM Projects"/>
    <x v="23"/>
    <n v="0"/>
  </r>
  <r>
    <n v="2018"/>
    <x v="2"/>
    <n v="15"/>
    <n v="1"/>
    <s v="OFF"/>
    <d v="2018-11-15T00:00:00"/>
    <s v="Avg of 4 NM Projects"/>
    <x v="0"/>
    <n v="-0.13"/>
  </r>
  <r>
    <n v="2018"/>
    <x v="2"/>
    <n v="15"/>
    <n v="1"/>
    <s v="OFF"/>
    <d v="2018-11-15T00:00:00"/>
    <s v="Avg of 4 NM Projects"/>
    <x v="1"/>
    <n v="-0.26"/>
  </r>
  <r>
    <n v="2018"/>
    <x v="2"/>
    <n v="15"/>
    <n v="1"/>
    <s v="OFF"/>
    <d v="2018-11-15T00:00:00"/>
    <s v="Avg of 4 NM Projects"/>
    <x v="2"/>
    <n v="-0.13"/>
  </r>
  <r>
    <n v="2018"/>
    <x v="2"/>
    <n v="15"/>
    <n v="1"/>
    <s v="OFF"/>
    <d v="2018-11-15T00:00:00"/>
    <s v="Avg of 4 NM Projects"/>
    <x v="3"/>
    <n v="0"/>
  </r>
  <r>
    <n v="2018"/>
    <x v="2"/>
    <n v="15"/>
    <n v="1"/>
    <s v="OFF"/>
    <d v="2018-11-15T00:00:00"/>
    <s v="Avg of 4 NM Projects"/>
    <x v="4"/>
    <n v="0"/>
  </r>
  <r>
    <n v="2018"/>
    <x v="2"/>
    <n v="15"/>
    <n v="1"/>
    <s v="OFF"/>
    <d v="2018-11-15T00:00:00"/>
    <s v="Avg of 4 NM Projects"/>
    <x v="5"/>
    <n v="0"/>
  </r>
  <r>
    <n v="2018"/>
    <x v="2"/>
    <n v="15"/>
    <n v="1"/>
    <s v="OFF"/>
    <d v="2018-11-15T00:00:00"/>
    <s v="Avg of 4 NM Projects"/>
    <x v="6"/>
    <n v="-0.26"/>
  </r>
  <r>
    <n v="2018"/>
    <x v="2"/>
    <n v="15"/>
    <n v="1"/>
    <s v="OFF"/>
    <d v="2018-11-15T00:00:00"/>
    <s v="Avg of 4 NM Projects"/>
    <x v="7"/>
    <n v="9.73"/>
  </r>
  <r>
    <n v="2018"/>
    <x v="2"/>
    <n v="15"/>
    <n v="1"/>
    <s v="OFF"/>
    <d v="2018-11-15T00:00:00"/>
    <s v="Avg of 4 NM Projects"/>
    <x v="8"/>
    <n v="27.78"/>
  </r>
  <r>
    <n v="2018"/>
    <x v="2"/>
    <n v="15"/>
    <n v="1"/>
    <s v="OFF"/>
    <d v="2018-11-15T00:00:00"/>
    <s v="Avg of 4 NM Projects"/>
    <x v="9"/>
    <n v="47.105000000000004"/>
  </r>
  <r>
    <n v="2018"/>
    <x v="2"/>
    <n v="15"/>
    <n v="1"/>
    <s v="OFF"/>
    <d v="2018-11-15T00:00:00"/>
    <s v="Avg of 4 NM Projects"/>
    <x v="10"/>
    <n v="59.905000000000001"/>
  </r>
  <r>
    <n v="2018"/>
    <x v="2"/>
    <n v="15"/>
    <n v="1"/>
    <s v="OFF"/>
    <d v="2018-11-15T00:00:00"/>
    <s v="Avg of 4 NM Projects"/>
    <x v="11"/>
    <n v="60.42"/>
  </r>
  <r>
    <n v="2018"/>
    <x v="2"/>
    <n v="15"/>
    <n v="1"/>
    <s v="OFF"/>
    <d v="2018-11-15T00:00:00"/>
    <s v="Avg of 4 NM Projects"/>
    <x v="12"/>
    <n v="63.36"/>
  </r>
  <r>
    <n v="2018"/>
    <x v="2"/>
    <n v="15"/>
    <n v="1"/>
    <s v="OFF"/>
    <d v="2018-11-15T00:00:00"/>
    <s v="Avg of 4 NM Projects"/>
    <x v="13"/>
    <n v="52.605000000000004"/>
  </r>
  <r>
    <n v="2018"/>
    <x v="2"/>
    <n v="15"/>
    <n v="1"/>
    <s v="OFF"/>
    <d v="2018-11-15T00:00:00"/>
    <s v="Avg of 4 NM Projects"/>
    <x v="14"/>
    <n v="29.95"/>
  </r>
  <r>
    <n v="2018"/>
    <x v="2"/>
    <n v="15"/>
    <n v="1"/>
    <s v="OFF"/>
    <d v="2018-11-15T00:00:00"/>
    <s v="Avg of 4 NM Projects"/>
    <x v="15"/>
    <n v="7.6750000000000007"/>
  </r>
  <r>
    <n v="2018"/>
    <x v="2"/>
    <n v="15"/>
    <n v="1"/>
    <s v="OFF"/>
    <d v="2018-11-15T00:00:00"/>
    <s v="Avg of 4 NM Projects"/>
    <x v="16"/>
    <n v="0"/>
  </r>
  <r>
    <n v="2018"/>
    <x v="2"/>
    <n v="15"/>
    <n v="1"/>
    <s v="OFF"/>
    <d v="2018-11-15T00:00:00"/>
    <s v="Avg of 4 NM Projects"/>
    <x v="17"/>
    <n v="-0.26"/>
  </r>
  <r>
    <n v="2018"/>
    <x v="2"/>
    <n v="15"/>
    <n v="1"/>
    <s v="OFF"/>
    <d v="2018-11-15T00:00:00"/>
    <s v="Avg of 4 NM Projects"/>
    <x v="18"/>
    <n v="0"/>
  </r>
  <r>
    <n v="2018"/>
    <x v="2"/>
    <n v="15"/>
    <n v="1"/>
    <s v="OFF"/>
    <d v="2018-11-15T00:00:00"/>
    <s v="Avg of 4 NM Projects"/>
    <x v="19"/>
    <n v="0"/>
  </r>
  <r>
    <n v="2018"/>
    <x v="2"/>
    <n v="15"/>
    <n v="1"/>
    <s v="OFF"/>
    <d v="2018-11-15T00:00:00"/>
    <s v="Avg of 4 NM Projects"/>
    <x v="20"/>
    <n v="-0.13"/>
  </r>
  <r>
    <n v="2018"/>
    <x v="2"/>
    <n v="15"/>
    <n v="1"/>
    <s v="OFF"/>
    <d v="2018-11-15T00:00:00"/>
    <s v="Avg of 4 NM Projects"/>
    <x v="21"/>
    <n v="-0.13"/>
  </r>
  <r>
    <n v="2018"/>
    <x v="2"/>
    <n v="15"/>
    <n v="1"/>
    <s v="OFF"/>
    <d v="2018-11-15T00:00:00"/>
    <s v="Avg of 4 NM Projects"/>
    <x v="22"/>
    <n v="-0.13"/>
  </r>
  <r>
    <n v="2018"/>
    <x v="2"/>
    <n v="15"/>
    <n v="1"/>
    <s v="OFF"/>
    <d v="2018-11-15T00:00:00"/>
    <s v="Avg of 4 NM Projects"/>
    <x v="23"/>
    <n v="0"/>
  </r>
  <r>
    <n v="2018"/>
    <x v="2"/>
    <n v="16"/>
    <n v="2"/>
    <s v="OFF"/>
    <d v="2018-11-16T00:00:00"/>
    <s v="Avg of 4 NM Projects"/>
    <x v="0"/>
    <n v="-0.13"/>
  </r>
  <r>
    <n v="2018"/>
    <x v="2"/>
    <n v="16"/>
    <n v="2"/>
    <s v="OFF"/>
    <d v="2018-11-16T00:00:00"/>
    <s v="Avg of 4 NM Projects"/>
    <x v="1"/>
    <n v="0"/>
  </r>
  <r>
    <n v="2018"/>
    <x v="2"/>
    <n v="16"/>
    <n v="2"/>
    <s v="OFF"/>
    <d v="2018-11-16T00:00:00"/>
    <s v="Avg of 4 NM Projects"/>
    <x v="2"/>
    <n v="0"/>
  </r>
  <r>
    <n v="2018"/>
    <x v="2"/>
    <n v="16"/>
    <n v="2"/>
    <s v="OFF"/>
    <d v="2018-11-16T00:00:00"/>
    <s v="Avg of 4 NM Projects"/>
    <x v="3"/>
    <n v="-0.13"/>
  </r>
  <r>
    <n v="2018"/>
    <x v="2"/>
    <n v="16"/>
    <n v="2"/>
    <s v="OFF"/>
    <d v="2018-11-16T00:00:00"/>
    <s v="Avg of 4 NM Projects"/>
    <x v="4"/>
    <n v="-0.13"/>
  </r>
  <r>
    <n v="2018"/>
    <x v="2"/>
    <n v="16"/>
    <n v="2"/>
    <s v="OFF"/>
    <d v="2018-11-16T00:00:00"/>
    <s v="Avg of 4 NM Projects"/>
    <x v="5"/>
    <n v="-0.13"/>
  </r>
  <r>
    <n v="2018"/>
    <x v="2"/>
    <n v="16"/>
    <n v="2"/>
    <s v="OFF"/>
    <d v="2018-11-16T00:00:00"/>
    <s v="Avg of 4 NM Projects"/>
    <x v="6"/>
    <n v="-0.52"/>
  </r>
  <r>
    <n v="2018"/>
    <x v="2"/>
    <n v="16"/>
    <n v="2"/>
    <s v="ON"/>
    <d v="2018-11-16T00:00:00"/>
    <s v="Avg of 4 NM Projects"/>
    <x v="7"/>
    <n v="0.255"/>
  </r>
  <r>
    <n v="2018"/>
    <x v="2"/>
    <n v="16"/>
    <n v="2"/>
    <s v="ON"/>
    <d v="2018-11-16T00:00:00"/>
    <s v="Avg of 4 NM Projects"/>
    <x v="8"/>
    <n v="2.4300000000000002"/>
  </r>
  <r>
    <n v="2018"/>
    <x v="2"/>
    <n v="16"/>
    <n v="2"/>
    <s v="ON"/>
    <d v="2018-11-16T00:00:00"/>
    <s v="Avg of 4 NM Projects"/>
    <x v="9"/>
    <n v="7.2949999999999999"/>
  </r>
  <r>
    <n v="2018"/>
    <x v="2"/>
    <n v="16"/>
    <n v="2"/>
    <s v="ON"/>
    <d v="2018-11-16T00:00:00"/>
    <s v="Avg of 4 NM Projects"/>
    <x v="10"/>
    <n v="6.1449999999999996"/>
  </r>
  <r>
    <n v="2018"/>
    <x v="2"/>
    <n v="16"/>
    <n v="2"/>
    <s v="ON"/>
    <d v="2018-11-16T00:00:00"/>
    <s v="Avg of 4 NM Projects"/>
    <x v="11"/>
    <n v="15.355"/>
  </r>
  <r>
    <n v="2018"/>
    <x v="2"/>
    <n v="16"/>
    <n v="2"/>
    <s v="ON"/>
    <d v="2018-11-16T00:00:00"/>
    <s v="Avg of 4 NM Projects"/>
    <x v="12"/>
    <n v="11.649999999999999"/>
  </r>
  <r>
    <n v="2018"/>
    <x v="2"/>
    <n v="16"/>
    <n v="2"/>
    <s v="ON"/>
    <d v="2018-11-16T00:00:00"/>
    <s v="Avg of 4 NM Projects"/>
    <x v="13"/>
    <n v="9.2100000000000009"/>
  </r>
  <r>
    <n v="2018"/>
    <x v="2"/>
    <n v="16"/>
    <n v="2"/>
    <s v="ON"/>
    <d v="2018-11-16T00:00:00"/>
    <s v="Avg of 4 NM Projects"/>
    <x v="14"/>
    <n v="20.605"/>
  </r>
  <r>
    <n v="2018"/>
    <x v="2"/>
    <n v="16"/>
    <n v="2"/>
    <s v="ON"/>
    <d v="2018-11-16T00:00:00"/>
    <s v="Avg of 4 NM Projects"/>
    <x v="15"/>
    <n v="6.5299999999999994"/>
  </r>
  <r>
    <n v="2018"/>
    <x v="2"/>
    <n v="16"/>
    <n v="2"/>
    <s v="ON"/>
    <d v="2018-11-16T00:00:00"/>
    <s v="Avg of 4 NM Projects"/>
    <x v="16"/>
    <n v="0"/>
  </r>
  <r>
    <n v="2018"/>
    <x v="2"/>
    <n v="16"/>
    <n v="2"/>
    <s v="ON"/>
    <d v="2018-11-16T00:00:00"/>
    <s v="Avg of 4 NM Projects"/>
    <x v="17"/>
    <n v="0"/>
  </r>
  <r>
    <n v="2018"/>
    <x v="2"/>
    <n v="16"/>
    <n v="2"/>
    <s v="ON"/>
    <d v="2018-11-16T00:00:00"/>
    <s v="Avg of 4 NM Projects"/>
    <x v="18"/>
    <n v="-0.26"/>
  </r>
  <r>
    <n v="2018"/>
    <x v="2"/>
    <n v="16"/>
    <n v="2"/>
    <s v="ON"/>
    <d v="2018-11-16T00:00:00"/>
    <s v="Avg of 4 NM Projects"/>
    <x v="19"/>
    <n v="-0.13"/>
  </r>
  <r>
    <n v="2018"/>
    <x v="2"/>
    <n v="16"/>
    <n v="2"/>
    <s v="ON"/>
    <d v="2018-11-16T00:00:00"/>
    <s v="Avg of 4 NM Projects"/>
    <x v="20"/>
    <n v="0"/>
  </r>
  <r>
    <n v="2018"/>
    <x v="2"/>
    <n v="16"/>
    <n v="2"/>
    <s v="ON"/>
    <d v="2018-11-16T00:00:00"/>
    <s v="Avg of 4 NM Projects"/>
    <x v="21"/>
    <n v="0"/>
  </r>
  <r>
    <n v="2018"/>
    <x v="2"/>
    <n v="16"/>
    <n v="2"/>
    <s v="ON"/>
    <d v="2018-11-16T00:00:00"/>
    <s v="Avg of 4 NM Projects"/>
    <x v="22"/>
    <n v="-0.13"/>
  </r>
  <r>
    <n v="2018"/>
    <x v="2"/>
    <n v="16"/>
    <n v="2"/>
    <s v="OFF"/>
    <d v="2018-11-16T00:00:00"/>
    <s v="Avg of 4 NM Projects"/>
    <x v="23"/>
    <n v="-0.13"/>
  </r>
  <r>
    <n v="2018"/>
    <x v="2"/>
    <n v="17"/>
    <n v="3"/>
    <s v="OFF"/>
    <d v="2018-11-17T00:00:00"/>
    <s v="Avg of 4 NM Projects"/>
    <x v="0"/>
    <n v="0"/>
  </r>
  <r>
    <n v="2018"/>
    <x v="2"/>
    <n v="17"/>
    <n v="3"/>
    <s v="OFF"/>
    <d v="2018-11-17T00:00:00"/>
    <s v="Avg of 4 NM Projects"/>
    <x v="1"/>
    <n v="-0.26"/>
  </r>
  <r>
    <n v="2018"/>
    <x v="2"/>
    <n v="17"/>
    <n v="3"/>
    <s v="OFF"/>
    <d v="2018-11-17T00:00:00"/>
    <s v="Avg of 4 NM Projects"/>
    <x v="2"/>
    <n v="-0.13"/>
  </r>
  <r>
    <n v="2018"/>
    <x v="2"/>
    <n v="17"/>
    <n v="3"/>
    <s v="OFF"/>
    <d v="2018-11-17T00:00:00"/>
    <s v="Avg of 4 NM Projects"/>
    <x v="3"/>
    <n v="0"/>
  </r>
  <r>
    <n v="2018"/>
    <x v="2"/>
    <n v="17"/>
    <n v="3"/>
    <s v="OFF"/>
    <d v="2018-11-17T00:00:00"/>
    <s v="Avg of 4 NM Projects"/>
    <x v="4"/>
    <n v="0"/>
  </r>
  <r>
    <n v="2018"/>
    <x v="2"/>
    <n v="17"/>
    <n v="3"/>
    <s v="OFF"/>
    <d v="2018-11-17T00:00:00"/>
    <s v="Avg of 4 NM Projects"/>
    <x v="5"/>
    <n v="-0.13"/>
  </r>
  <r>
    <n v="2018"/>
    <x v="2"/>
    <n v="17"/>
    <n v="3"/>
    <s v="OFF"/>
    <d v="2018-11-17T00:00:00"/>
    <s v="Avg of 4 NM Projects"/>
    <x v="6"/>
    <n v="-0.13"/>
  </r>
  <r>
    <n v="2018"/>
    <x v="2"/>
    <n v="17"/>
    <n v="3"/>
    <s v="ON"/>
    <d v="2018-11-17T00:00:00"/>
    <s v="Avg of 4 NM Projects"/>
    <x v="7"/>
    <n v="0.26"/>
  </r>
  <r>
    <n v="2018"/>
    <x v="2"/>
    <n v="17"/>
    <n v="3"/>
    <s v="ON"/>
    <d v="2018-11-17T00:00:00"/>
    <s v="Avg of 4 NM Projects"/>
    <x v="8"/>
    <n v="3.3250000000000002"/>
  </r>
  <r>
    <n v="2018"/>
    <x v="2"/>
    <n v="17"/>
    <n v="3"/>
    <s v="ON"/>
    <d v="2018-11-17T00:00:00"/>
    <s v="Avg of 4 NM Projects"/>
    <x v="9"/>
    <n v="11.26"/>
  </r>
  <r>
    <n v="2018"/>
    <x v="2"/>
    <n v="17"/>
    <n v="3"/>
    <s v="ON"/>
    <d v="2018-11-17T00:00:00"/>
    <s v="Avg of 4 NM Projects"/>
    <x v="10"/>
    <n v="13.565"/>
  </r>
  <r>
    <n v="2018"/>
    <x v="2"/>
    <n v="17"/>
    <n v="3"/>
    <s v="ON"/>
    <d v="2018-11-17T00:00:00"/>
    <s v="Avg of 4 NM Projects"/>
    <x v="11"/>
    <n v="12.545"/>
  </r>
  <r>
    <n v="2018"/>
    <x v="2"/>
    <n v="17"/>
    <n v="3"/>
    <s v="ON"/>
    <d v="2018-11-17T00:00:00"/>
    <s v="Avg of 4 NM Projects"/>
    <x v="12"/>
    <n v="14.085000000000001"/>
  </r>
  <r>
    <n v="2018"/>
    <x v="2"/>
    <n v="17"/>
    <n v="3"/>
    <s v="ON"/>
    <d v="2018-11-17T00:00:00"/>
    <s v="Avg of 4 NM Projects"/>
    <x v="13"/>
    <n v="19.325000000000003"/>
  </r>
  <r>
    <n v="2018"/>
    <x v="2"/>
    <n v="17"/>
    <n v="3"/>
    <s v="ON"/>
    <d v="2018-11-17T00:00:00"/>
    <s v="Avg of 4 NM Projects"/>
    <x v="14"/>
    <n v="15.23"/>
  </r>
  <r>
    <n v="2018"/>
    <x v="2"/>
    <n v="17"/>
    <n v="3"/>
    <s v="ON"/>
    <d v="2018-11-17T00:00:00"/>
    <s v="Avg of 4 NM Projects"/>
    <x v="15"/>
    <n v="5.2449999999999992"/>
  </r>
  <r>
    <n v="2018"/>
    <x v="2"/>
    <n v="17"/>
    <n v="3"/>
    <s v="ON"/>
    <d v="2018-11-17T00:00:00"/>
    <s v="Avg of 4 NM Projects"/>
    <x v="16"/>
    <n v="-0.26"/>
  </r>
  <r>
    <n v="2018"/>
    <x v="2"/>
    <n v="17"/>
    <n v="3"/>
    <s v="ON"/>
    <d v="2018-11-17T00:00:00"/>
    <s v="Avg of 4 NM Projects"/>
    <x v="17"/>
    <n v="0"/>
  </r>
  <r>
    <n v="2018"/>
    <x v="2"/>
    <n v="17"/>
    <n v="3"/>
    <s v="ON"/>
    <d v="2018-11-17T00:00:00"/>
    <s v="Avg of 4 NM Projects"/>
    <x v="18"/>
    <n v="-0.13"/>
  </r>
  <r>
    <n v="2018"/>
    <x v="2"/>
    <n v="17"/>
    <n v="3"/>
    <s v="ON"/>
    <d v="2018-11-17T00:00:00"/>
    <s v="Avg of 4 NM Projects"/>
    <x v="19"/>
    <n v="0"/>
  </r>
  <r>
    <n v="2018"/>
    <x v="2"/>
    <n v="17"/>
    <n v="3"/>
    <s v="ON"/>
    <d v="2018-11-17T00:00:00"/>
    <s v="Avg of 4 NM Projects"/>
    <x v="20"/>
    <n v="0"/>
  </r>
  <r>
    <n v="2018"/>
    <x v="2"/>
    <n v="17"/>
    <n v="3"/>
    <s v="ON"/>
    <d v="2018-11-17T00:00:00"/>
    <s v="Avg of 4 NM Projects"/>
    <x v="21"/>
    <n v="-0.26"/>
  </r>
  <r>
    <n v="2018"/>
    <x v="2"/>
    <n v="17"/>
    <n v="3"/>
    <s v="ON"/>
    <d v="2018-11-17T00:00:00"/>
    <s v="Avg of 4 NM Projects"/>
    <x v="22"/>
    <n v="-0.26"/>
  </r>
  <r>
    <n v="2018"/>
    <x v="2"/>
    <n v="17"/>
    <n v="3"/>
    <s v="OFF"/>
    <d v="2018-11-17T00:00:00"/>
    <s v="Avg of 4 NM Projects"/>
    <x v="23"/>
    <n v="0"/>
  </r>
  <r>
    <n v="2018"/>
    <x v="2"/>
    <n v="18"/>
    <n v="4"/>
    <s v="OFF"/>
    <d v="2018-11-18T00:00:00"/>
    <s v="Avg of 4 NM Projects"/>
    <x v="0"/>
    <n v="0"/>
  </r>
  <r>
    <n v="2018"/>
    <x v="2"/>
    <n v="18"/>
    <n v="4"/>
    <s v="OFF"/>
    <d v="2018-11-18T00:00:00"/>
    <s v="Avg of 4 NM Projects"/>
    <x v="1"/>
    <n v="-0.13"/>
  </r>
  <r>
    <n v="2018"/>
    <x v="2"/>
    <n v="18"/>
    <n v="4"/>
    <s v="OFF"/>
    <d v="2018-11-18T00:00:00"/>
    <s v="Avg of 4 NM Projects"/>
    <x v="2"/>
    <n v="-0.13"/>
  </r>
  <r>
    <n v="2018"/>
    <x v="2"/>
    <n v="18"/>
    <n v="4"/>
    <s v="OFF"/>
    <d v="2018-11-18T00:00:00"/>
    <s v="Avg of 4 NM Projects"/>
    <x v="3"/>
    <n v="0"/>
  </r>
  <r>
    <n v="2018"/>
    <x v="2"/>
    <n v="18"/>
    <n v="4"/>
    <s v="OFF"/>
    <d v="2018-11-18T00:00:00"/>
    <s v="Avg of 4 NM Projects"/>
    <x v="4"/>
    <n v="0"/>
  </r>
  <r>
    <n v="2018"/>
    <x v="2"/>
    <n v="18"/>
    <n v="4"/>
    <s v="OFF"/>
    <d v="2018-11-18T00:00:00"/>
    <s v="Avg of 4 NM Projects"/>
    <x v="5"/>
    <n v="-0.13"/>
  </r>
  <r>
    <n v="2018"/>
    <x v="2"/>
    <n v="18"/>
    <n v="4"/>
    <s v="OFF"/>
    <d v="2018-11-18T00:00:00"/>
    <s v="Avg of 4 NM Projects"/>
    <x v="6"/>
    <n v="-0.26"/>
  </r>
  <r>
    <n v="2018"/>
    <x v="2"/>
    <n v="18"/>
    <n v="4"/>
    <s v="ON"/>
    <d v="2018-11-18T00:00:00"/>
    <s v="Avg of 4 NM Projects"/>
    <x v="7"/>
    <n v="4.7399999999999993"/>
  </r>
  <r>
    <n v="2018"/>
    <x v="2"/>
    <n v="18"/>
    <n v="4"/>
    <s v="ON"/>
    <d v="2018-11-18T00:00:00"/>
    <s v="Avg of 4 NM Projects"/>
    <x v="8"/>
    <n v="22.395"/>
  </r>
  <r>
    <n v="2018"/>
    <x v="2"/>
    <n v="18"/>
    <n v="4"/>
    <s v="ON"/>
    <d v="2018-11-18T00:00:00"/>
    <s v="Avg of 4 NM Projects"/>
    <x v="9"/>
    <n v="32.634999999999998"/>
  </r>
  <r>
    <n v="2018"/>
    <x v="2"/>
    <n v="18"/>
    <n v="4"/>
    <s v="ON"/>
    <d v="2018-11-18T00:00:00"/>
    <s v="Avg of 4 NM Projects"/>
    <x v="10"/>
    <n v="31.615000000000002"/>
  </r>
  <r>
    <n v="2018"/>
    <x v="2"/>
    <n v="18"/>
    <n v="4"/>
    <s v="ON"/>
    <d v="2018-11-18T00:00:00"/>
    <s v="Avg of 4 NM Projects"/>
    <x v="11"/>
    <n v="26.36"/>
  </r>
  <r>
    <n v="2018"/>
    <x v="2"/>
    <n v="18"/>
    <n v="4"/>
    <s v="ON"/>
    <d v="2018-11-18T00:00:00"/>
    <s v="Avg of 4 NM Projects"/>
    <x v="12"/>
    <n v="23.290000000000003"/>
  </r>
  <r>
    <n v="2018"/>
    <x v="2"/>
    <n v="18"/>
    <n v="4"/>
    <s v="ON"/>
    <d v="2018-11-18T00:00:00"/>
    <s v="Avg of 4 NM Projects"/>
    <x v="13"/>
    <n v="18.939999999999998"/>
  </r>
  <r>
    <n v="2018"/>
    <x v="2"/>
    <n v="18"/>
    <n v="4"/>
    <s v="ON"/>
    <d v="2018-11-18T00:00:00"/>
    <s v="Avg of 4 NM Projects"/>
    <x v="14"/>
    <n v="7.2949999999999999"/>
  </r>
  <r>
    <n v="2018"/>
    <x v="2"/>
    <n v="18"/>
    <n v="4"/>
    <s v="ON"/>
    <d v="2018-11-18T00:00:00"/>
    <s v="Avg of 4 NM Projects"/>
    <x v="15"/>
    <n v="1.5350000000000001"/>
  </r>
  <r>
    <n v="2018"/>
    <x v="2"/>
    <n v="18"/>
    <n v="4"/>
    <s v="ON"/>
    <d v="2018-11-18T00:00:00"/>
    <s v="Avg of 4 NM Projects"/>
    <x v="16"/>
    <n v="0"/>
  </r>
  <r>
    <n v="2018"/>
    <x v="2"/>
    <n v="18"/>
    <n v="4"/>
    <s v="ON"/>
    <d v="2018-11-18T00:00:00"/>
    <s v="Avg of 4 NM Projects"/>
    <x v="17"/>
    <n v="0"/>
  </r>
  <r>
    <n v="2018"/>
    <x v="2"/>
    <n v="18"/>
    <n v="4"/>
    <s v="ON"/>
    <d v="2018-11-18T00:00:00"/>
    <s v="Avg of 4 NM Projects"/>
    <x v="18"/>
    <n v="-0.13"/>
  </r>
  <r>
    <n v="2018"/>
    <x v="2"/>
    <n v="18"/>
    <n v="4"/>
    <s v="ON"/>
    <d v="2018-11-18T00:00:00"/>
    <s v="Avg of 4 NM Projects"/>
    <x v="19"/>
    <n v="0"/>
  </r>
  <r>
    <n v="2018"/>
    <x v="2"/>
    <n v="18"/>
    <n v="4"/>
    <s v="ON"/>
    <d v="2018-11-18T00:00:00"/>
    <s v="Avg of 4 NM Projects"/>
    <x v="20"/>
    <n v="-0.13"/>
  </r>
  <r>
    <n v="2018"/>
    <x v="2"/>
    <n v="18"/>
    <n v="4"/>
    <s v="ON"/>
    <d v="2018-11-18T00:00:00"/>
    <s v="Avg of 4 NM Projects"/>
    <x v="21"/>
    <n v="0"/>
  </r>
  <r>
    <n v="2018"/>
    <x v="2"/>
    <n v="18"/>
    <n v="4"/>
    <s v="ON"/>
    <d v="2018-11-18T00:00:00"/>
    <s v="Avg of 4 NM Projects"/>
    <x v="22"/>
    <n v="-0.13"/>
  </r>
  <r>
    <n v="2018"/>
    <x v="2"/>
    <n v="18"/>
    <n v="4"/>
    <s v="OFF"/>
    <d v="2018-11-18T00:00:00"/>
    <s v="Avg of 4 NM Projects"/>
    <x v="23"/>
    <n v="-0.13"/>
  </r>
  <r>
    <n v="2018"/>
    <x v="2"/>
    <n v="19"/>
    <n v="5"/>
    <s v="OFF"/>
    <d v="2018-11-19T00:00:00"/>
    <s v="Avg of 4 NM Projects"/>
    <x v="0"/>
    <n v="-0.13"/>
  </r>
  <r>
    <n v="2018"/>
    <x v="2"/>
    <n v="19"/>
    <n v="5"/>
    <s v="OFF"/>
    <d v="2018-11-19T00:00:00"/>
    <s v="Avg of 4 NM Projects"/>
    <x v="1"/>
    <n v="-0.13"/>
  </r>
  <r>
    <n v="2018"/>
    <x v="2"/>
    <n v="19"/>
    <n v="5"/>
    <s v="OFF"/>
    <d v="2018-11-19T00:00:00"/>
    <s v="Avg of 4 NM Projects"/>
    <x v="2"/>
    <n v="0"/>
  </r>
  <r>
    <n v="2018"/>
    <x v="2"/>
    <n v="19"/>
    <n v="5"/>
    <s v="OFF"/>
    <d v="2018-11-19T00:00:00"/>
    <s v="Avg of 4 NM Projects"/>
    <x v="3"/>
    <n v="-0.13"/>
  </r>
  <r>
    <n v="2018"/>
    <x v="2"/>
    <n v="19"/>
    <n v="5"/>
    <s v="OFF"/>
    <d v="2018-11-19T00:00:00"/>
    <s v="Avg of 4 NM Projects"/>
    <x v="4"/>
    <n v="-0.13"/>
  </r>
  <r>
    <n v="2018"/>
    <x v="2"/>
    <n v="19"/>
    <n v="5"/>
    <s v="OFF"/>
    <d v="2018-11-19T00:00:00"/>
    <s v="Avg of 4 NM Projects"/>
    <x v="5"/>
    <n v="0"/>
  </r>
  <r>
    <n v="2018"/>
    <x v="2"/>
    <n v="19"/>
    <n v="5"/>
    <s v="OFF"/>
    <d v="2018-11-19T00:00:00"/>
    <s v="Avg of 4 NM Projects"/>
    <x v="6"/>
    <n v="0"/>
  </r>
  <r>
    <n v="2018"/>
    <x v="2"/>
    <n v="19"/>
    <n v="5"/>
    <s v="ON"/>
    <d v="2018-11-19T00:00:00"/>
    <s v="Avg of 4 NM Projects"/>
    <x v="7"/>
    <n v="0.38500000000000001"/>
  </r>
  <r>
    <n v="2018"/>
    <x v="2"/>
    <n v="19"/>
    <n v="5"/>
    <s v="ON"/>
    <d v="2018-11-19T00:00:00"/>
    <s v="Avg of 4 NM Projects"/>
    <x v="8"/>
    <n v="3.97"/>
  </r>
  <r>
    <n v="2018"/>
    <x v="2"/>
    <n v="19"/>
    <n v="5"/>
    <s v="ON"/>
    <d v="2018-11-19T00:00:00"/>
    <s v="Avg of 4 NM Projects"/>
    <x v="9"/>
    <n v="6.1499999999999995"/>
  </r>
  <r>
    <n v="2018"/>
    <x v="2"/>
    <n v="19"/>
    <n v="5"/>
    <s v="ON"/>
    <d v="2018-11-19T00:00:00"/>
    <s v="Avg of 4 NM Projects"/>
    <x v="10"/>
    <n v="5.24"/>
  </r>
  <r>
    <n v="2018"/>
    <x v="2"/>
    <n v="19"/>
    <n v="5"/>
    <s v="ON"/>
    <d v="2018-11-19T00:00:00"/>
    <s v="Avg of 4 NM Projects"/>
    <x v="11"/>
    <n v="6.91"/>
  </r>
  <r>
    <n v="2018"/>
    <x v="2"/>
    <n v="19"/>
    <n v="5"/>
    <s v="ON"/>
    <d v="2018-11-19T00:00:00"/>
    <s v="Avg of 4 NM Projects"/>
    <x v="12"/>
    <n v="10.494999999999999"/>
  </r>
  <r>
    <n v="2018"/>
    <x v="2"/>
    <n v="19"/>
    <n v="5"/>
    <s v="ON"/>
    <d v="2018-11-19T00:00:00"/>
    <s v="Avg of 4 NM Projects"/>
    <x v="13"/>
    <n v="13.055"/>
  </r>
  <r>
    <n v="2018"/>
    <x v="2"/>
    <n v="19"/>
    <n v="5"/>
    <s v="ON"/>
    <d v="2018-11-19T00:00:00"/>
    <s v="Avg of 4 NM Projects"/>
    <x v="14"/>
    <n v="9.2149999999999999"/>
  </r>
  <r>
    <n v="2018"/>
    <x v="2"/>
    <n v="19"/>
    <n v="5"/>
    <s v="ON"/>
    <d v="2018-11-19T00:00:00"/>
    <s v="Avg of 4 NM Projects"/>
    <x v="15"/>
    <n v="0.64500000000000002"/>
  </r>
  <r>
    <n v="2018"/>
    <x v="2"/>
    <n v="19"/>
    <n v="5"/>
    <s v="ON"/>
    <d v="2018-11-19T00:00:00"/>
    <s v="Avg of 4 NM Projects"/>
    <x v="16"/>
    <n v="0"/>
  </r>
  <r>
    <n v="2018"/>
    <x v="2"/>
    <n v="19"/>
    <n v="5"/>
    <s v="ON"/>
    <d v="2018-11-19T00:00:00"/>
    <s v="Avg of 4 NM Projects"/>
    <x v="17"/>
    <n v="-0.39"/>
  </r>
  <r>
    <n v="2018"/>
    <x v="2"/>
    <n v="19"/>
    <n v="5"/>
    <s v="ON"/>
    <d v="2018-11-19T00:00:00"/>
    <s v="Avg of 4 NM Projects"/>
    <x v="18"/>
    <n v="0"/>
  </r>
  <r>
    <n v="2018"/>
    <x v="2"/>
    <n v="19"/>
    <n v="5"/>
    <s v="ON"/>
    <d v="2018-11-19T00:00:00"/>
    <s v="Avg of 4 NM Projects"/>
    <x v="19"/>
    <n v="0"/>
  </r>
  <r>
    <n v="2018"/>
    <x v="2"/>
    <n v="19"/>
    <n v="5"/>
    <s v="ON"/>
    <d v="2018-11-19T00:00:00"/>
    <s v="Avg of 4 NM Projects"/>
    <x v="20"/>
    <n v="0"/>
  </r>
  <r>
    <n v="2018"/>
    <x v="2"/>
    <n v="19"/>
    <n v="5"/>
    <s v="ON"/>
    <d v="2018-11-19T00:00:00"/>
    <s v="Avg of 4 NM Projects"/>
    <x v="21"/>
    <n v="-0.13"/>
  </r>
  <r>
    <n v="2018"/>
    <x v="2"/>
    <n v="19"/>
    <n v="5"/>
    <s v="ON"/>
    <d v="2018-11-19T00:00:00"/>
    <s v="Avg of 4 NM Projects"/>
    <x v="22"/>
    <n v="-0.13"/>
  </r>
  <r>
    <n v="2018"/>
    <x v="2"/>
    <n v="19"/>
    <n v="5"/>
    <s v="OFF"/>
    <d v="2018-11-19T00:00:00"/>
    <s v="Avg of 4 NM Projects"/>
    <x v="23"/>
    <n v="0"/>
  </r>
  <r>
    <n v="2018"/>
    <x v="2"/>
    <n v="20"/>
    <n v="6"/>
    <s v="OFF"/>
    <d v="2018-11-20T00:00:00"/>
    <s v="Avg of 4 NM Projects"/>
    <x v="0"/>
    <n v="-0.26"/>
  </r>
  <r>
    <n v="2018"/>
    <x v="2"/>
    <n v="20"/>
    <n v="6"/>
    <s v="OFF"/>
    <d v="2018-11-20T00:00:00"/>
    <s v="Avg of 4 NM Projects"/>
    <x v="1"/>
    <n v="-0.13"/>
  </r>
  <r>
    <n v="2018"/>
    <x v="2"/>
    <n v="20"/>
    <n v="6"/>
    <s v="OFF"/>
    <d v="2018-11-20T00:00:00"/>
    <s v="Avg of 4 NM Projects"/>
    <x v="2"/>
    <n v="-0.13"/>
  </r>
  <r>
    <n v="2018"/>
    <x v="2"/>
    <n v="20"/>
    <n v="6"/>
    <s v="OFF"/>
    <d v="2018-11-20T00:00:00"/>
    <s v="Avg of 4 NM Projects"/>
    <x v="3"/>
    <n v="-0.13"/>
  </r>
  <r>
    <n v="2018"/>
    <x v="2"/>
    <n v="20"/>
    <n v="6"/>
    <s v="OFF"/>
    <d v="2018-11-20T00:00:00"/>
    <s v="Avg of 4 NM Projects"/>
    <x v="4"/>
    <n v="-0.13"/>
  </r>
  <r>
    <n v="2018"/>
    <x v="2"/>
    <n v="20"/>
    <n v="6"/>
    <s v="OFF"/>
    <d v="2018-11-20T00:00:00"/>
    <s v="Avg of 4 NM Projects"/>
    <x v="5"/>
    <n v="0"/>
  </r>
  <r>
    <n v="2018"/>
    <x v="2"/>
    <n v="20"/>
    <n v="6"/>
    <s v="OFF"/>
    <d v="2018-11-20T00:00:00"/>
    <s v="Avg of 4 NM Projects"/>
    <x v="6"/>
    <n v="0"/>
  </r>
  <r>
    <n v="2018"/>
    <x v="2"/>
    <n v="20"/>
    <n v="6"/>
    <s v="ON"/>
    <d v="2018-11-20T00:00:00"/>
    <s v="Avg of 4 NM Projects"/>
    <x v="7"/>
    <n v="0.26"/>
  </r>
  <r>
    <n v="2018"/>
    <x v="2"/>
    <n v="20"/>
    <n v="6"/>
    <s v="ON"/>
    <d v="2018-11-20T00:00:00"/>
    <s v="Avg of 4 NM Projects"/>
    <x v="8"/>
    <n v="6.15"/>
  </r>
  <r>
    <n v="2018"/>
    <x v="2"/>
    <n v="20"/>
    <n v="6"/>
    <s v="ON"/>
    <d v="2018-11-20T00:00:00"/>
    <s v="Avg of 4 NM Projects"/>
    <x v="9"/>
    <n v="18.045000000000002"/>
  </r>
  <r>
    <n v="2018"/>
    <x v="2"/>
    <n v="20"/>
    <n v="6"/>
    <s v="ON"/>
    <d v="2018-11-20T00:00:00"/>
    <s v="Avg of 4 NM Projects"/>
    <x v="10"/>
    <n v="23.294999999999998"/>
  </r>
  <r>
    <n v="2018"/>
    <x v="2"/>
    <n v="20"/>
    <n v="6"/>
    <s v="ON"/>
    <d v="2018-11-20T00:00:00"/>
    <s v="Avg of 4 NM Projects"/>
    <x v="11"/>
    <n v="25.594999999999999"/>
  </r>
  <r>
    <n v="2018"/>
    <x v="2"/>
    <n v="20"/>
    <n v="6"/>
    <s v="ON"/>
    <d v="2018-11-20T00:00:00"/>
    <s v="Avg of 4 NM Projects"/>
    <x v="12"/>
    <n v="17.925000000000001"/>
  </r>
  <r>
    <n v="2018"/>
    <x v="2"/>
    <n v="20"/>
    <n v="6"/>
    <s v="ON"/>
    <d v="2018-11-20T00:00:00"/>
    <s v="Avg of 4 NM Projects"/>
    <x v="13"/>
    <n v="11.39"/>
  </r>
  <r>
    <n v="2018"/>
    <x v="2"/>
    <n v="20"/>
    <n v="6"/>
    <s v="ON"/>
    <d v="2018-11-20T00:00:00"/>
    <s v="Avg of 4 NM Projects"/>
    <x v="14"/>
    <n v="7.42"/>
  </r>
  <r>
    <n v="2018"/>
    <x v="2"/>
    <n v="20"/>
    <n v="6"/>
    <s v="ON"/>
    <d v="2018-11-20T00:00:00"/>
    <s v="Avg of 4 NM Projects"/>
    <x v="15"/>
    <n v="2.4350000000000005"/>
  </r>
  <r>
    <n v="2018"/>
    <x v="2"/>
    <n v="20"/>
    <n v="6"/>
    <s v="ON"/>
    <d v="2018-11-20T00:00:00"/>
    <s v="Avg of 4 NM Projects"/>
    <x v="16"/>
    <n v="-0.13"/>
  </r>
  <r>
    <n v="2018"/>
    <x v="2"/>
    <n v="20"/>
    <n v="6"/>
    <s v="ON"/>
    <d v="2018-11-20T00:00:00"/>
    <s v="Avg of 4 NM Projects"/>
    <x v="17"/>
    <n v="0"/>
  </r>
  <r>
    <n v="2018"/>
    <x v="2"/>
    <n v="20"/>
    <n v="6"/>
    <s v="ON"/>
    <d v="2018-11-20T00:00:00"/>
    <s v="Avg of 4 NM Projects"/>
    <x v="18"/>
    <n v="-0.13"/>
  </r>
  <r>
    <n v="2018"/>
    <x v="2"/>
    <n v="20"/>
    <n v="6"/>
    <s v="ON"/>
    <d v="2018-11-20T00:00:00"/>
    <s v="Avg of 4 NM Projects"/>
    <x v="19"/>
    <n v="0"/>
  </r>
  <r>
    <n v="2018"/>
    <x v="2"/>
    <n v="20"/>
    <n v="6"/>
    <s v="ON"/>
    <d v="2018-11-20T00:00:00"/>
    <s v="Avg of 4 NM Projects"/>
    <x v="20"/>
    <n v="-0.13"/>
  </r>
  <r>
    <n v="2018"/>
    <x v="2"/>
    <n v="20"/>
    <n v="6"/>
    <s v="ON"/>
    <d v="2018-11-20T00:00:00"/>
    <s v="Avg of 4 NM Projects"/>
    <x v="21"/>
    <n v="0"/>
  </r>
  <r>
    <n v="2018"/>
    <x v="2"/>
    <n v="20"/>
    <n v="6"/>
    <s v="ON"/>
    <d v="2018-11-20T00:00:00"/>
    <s v="Avg of 4 NM Projects"/>
    <x v="22"/>
    <n v="-0.13"/>
  </r>
  <r>
    <n v="2018"/>
    <x v="2"/>
    <n v="20"/>
    <n v="6"/>
    <s v="OFF"/>
    <d v="2018-11-20T00:00:00"/>
    <s v="Avg of 4 NM Projects"/>
    <x v="23"/>
    <n v="-0.13"/>
  </r>
  <r>
    <n v="2018"/>
    <x v="2"/>
    <n v="21"/>
    <n v="7"/>
    <s v="OFF"/>
    <d v="2018-11-21T00:00:00"/>
    <s v="Avg of 4 NM Projects"/>
    <x v="0"/>
    <n v="0"/>
  </r>
  <r>
    <n v="2018"/>
    <x v="2"/>
    <n v="21"/>
    <n v="7"/>
    <s v="OFF"/>
    <d v="2018-11-21T00:00:00"/>
    <s v="Avg of 4 NM Projects"/>
    <x v="1"/>
    <n v="-0.13"/>
  </r>
  <r>
    <n v="2018"/>
    <x v="2"/>
    <n v="21"/>
    <n v="7"/>
    <s v="OFF"/>
    <d v="2018-11-21T00:00:00"/>
    <s v="Avg of 4 NM Projects"/>
    <x v="2"/>
    <n v="0"/>
  </r>
  <r>
    <n v="2018"/>
    <x v="2"/>
    <n v="21"/>
    <n v="7"/>
    <s v="OFF"/>
    <d v="2018-11-21T00:00:00"/>
    <s v="Avg of 4 NM Projects"/>
    <x v="3"/>
    <n v="0"/>
  </r>
  <r>
    <n v="2018"/>
    <x v="2"/>
    <n v="21"/>
    <n v="7"/>
    <s v="OFF"/>
    <d v="2018-11-21T00:00:00"/>
    <s v="Avg of 4 NM Projects"/>
    <x v="4"/>
    <n v="-0.13"/>
  </r>
  <r>
    <n v="2018"/>
    <x v="2"/>
    <n v="21"/>
    <n v="7"/>
    <s v="OFF"/>
    <d v="2018-11-21T00:00:00"/>
    <s v="Avg of 4 NM Projects"/>
    <x v="5"/>
    <n v="0"/>
  </r>
  <r>
    <n v="2018"/>
    <x v="2"/>
    <n v="21"/>
    <n v="7"/>
    <s v="OFF"/>
    <d v="2018-11-21T00:00:00"/>
    <s v="Avg of 4 NM Projects"/>
    <x v="6"/>
    <n v="-0.13"/>
  </r>
  <r>
    <n v="2018"/>
    <x v="2"/>
    <n v="21"/>
    <n v="7"/>
    <s v="OFF"/>
    <d v="2018-11-21T00:00:00"/>
    <s v="Avg of 4 NM Projects"/>
    <x v="7"/>
    <n v="4.6000000000000005"/>
  </r>
  <r>
    <n v="2018"/>
    <x v="2"/>
    <n v="21"/>
    <n v="7"/>
    <s v="OFF"/>
    <d v="2018-11-21T00:00:00"/>
    <s v="Avg of 4 NM Projects"/>
    <x v="8"/>
    <n v="19.975000000000001"/>
  </r>
  <r>
    <n v="2018"/>
    <x v="2"/>
    <n v="21"/>
    <n v="7"/>
    <s v="OFF"/>
    <d v="2018-11-21T00:00:00"/>
    <s v="Avg of 4 NM Projects"/>
    <x v="9"/>
    <n v="35.840000000000003"/>
  </r>
  <r>
    <n v="2018"/>
    <x v="2"/>
    <n v="21"/>
    <n v="7"/>
    <s v="OFF"/>
    <d v="2018-11-21T00:00:00"/>
    <s v="Avg of 4 NM Projects"/>
    <x v="10"/>
    <n v="48.12"/>
  </r>
  <r>
    <n v="2018"/>
    <x v="2"/>
    <n v="21"/>
    <n v="7"/>
    <s v="OFF"/>
    <d v="2018-11-21T00:00:00"/>
    <s v="Avg of 4 NM Projects"/>
    <x v="11"/>
    <n v="48.39"/>
  </r>
  <r>
    <n v="2018"/>
    <x v="2"/>
    <n v="21"/>
    <n v="7"/>
    <s v="OFF"/>
    <d v="2018-11-21T00:00:00"/>
    <s v="Avg of 4 NM Projects"/>
    <x v="12"/>
    <n v="46.080000000000005"/>
  </r>
  <r>
    <n v="2018"/>
    <x v="2"/>
    <n v="21"/>
    <n v="7"/>
    <s v="OFF"/>
    <d v="2018-11-21T00:00:00"/>
    <s v="Avg of 4 NM Projects"/>
    <x v="13"/>
    <n v="40.835000000000001"/>
  </r>
  <r>
    <n v="2018"/>
    <x v="2"/>
    <n v="21"/>
    <n v="7"/>
    <s v="OFF"/>
    <d v="2018-11-21T00:00:00"/>
    <s v="Avg of 4 NM Projects"/>
    <x v="14"/>
    <n v="19.329999999999998"/>
  </r>
  <r>
    <n v="2018"/>
    <x v="2"/>
    <n v="21"/>
    <n v="7"/>
    <s v="OFF"/>
    <d v="2018-11-21T00:00:00"/>
    <s v="Avg of 4 NM Projects"/>
    <x v="15"/>
    <n v="7.4249999999999998"/>
  </r>
  <r>
    <n v="2018"/>
    <x v="2"/>
    <n v="21"/>
    <n v="7"/>
    <s v="OFF"/>
    <d v="2018-11-21T00:00:00"/>
    <s v="Avg of 4 NM Projects"/>
    <x v="16"/>
    <n v="-0.13"/>
  </r>
  <r>
    <n v="2018"/>
    <x v="2"/>
    <n v="21"/>
    <n v="7"/>
    <s v="OFF"/>
    <d v="2018-11-21T00:00:00"/>
    <s v="Avg of 4 NM Projects"/>
    <x v="17"/>
    <n v="-0.26"/>
  </r>
  <r>
    <n v="2018"/>
    <x v="2"/>
    <n v="21"/>
    <n v="7"/>
    <s v="OFF"/>
    <d v="2018-11-21T00:00:00"/>
    <s v="Avg of 4 NM Projects"/>
    <x v="18"/>
    <n v="0"/>
  </r>
  <r>
    <n v="2018"/>
    <x v="2"/>
    <n v="21"/>
    <n v="7"/>
    <s v="OFF"/>
    <d v="2018-11-21T00:00:00"/>
    <s v="Avg of 4 NM Projects"/>
    <x v="19"/>
    <n v="0"/>
  </r>
  <r>
    <n v="2018"/>
    <x v="2"/>
    <n v="21"/>
    <n v="7"/>
    <s v="OFF"/>
    <d v="2018-11-21T00:00:00"/>
    <s v="Avg of 4 NM Projects"/>
    <x v="20"/>
    <n v="-0.26"/>
  </r>
  <r>
    <n v="2018"/>
    <x v="2"/>
    <n v="21"/>
    <n v="7"/>
    <s v="OFF"/>
    <d v="2018-11-21T00:00:00"/>
    <s v="Avg of 4 NM Projects"/>
    <x v="21"/>
    <n v="0"/>
  </r>
  <r>
    <n v="2018"/>
    <x v="2"/>
    <n v="21"/>
    <n v="7"/>
    <s v="OFF"/>
    <d v="2018-11-21T00:00:00"/>
    <s v="Avg of 4 NM Projects"/>
    <x v="22"/>
    <n v="-0.26"/>
  </r>
  <r>
    <n v="2018"/>
    <x v="2"/>
    <n v="21"/>
    <n v="7"/>
    <s v="OFF"/>
    <d v="2018-11-21T00:00:00"/>
    <s v="Avg of 4 NM Projects"/>
    <x v="23"/>
    <n v="0"/>
  </r>
  <r>
    <n v="2018"/>
    <x v="2"/>
    <n v="22"/>
    <n v="1"/>
    <s v="OFF"/>
    <d v="2018-11-22T00:00:00"/>
    <s v="Avg of 4 NM Projects"/>
    <x v="0"/>
    <n v="-0.13"/>
  </r>
  <r>
    <n v="2018"/>
    <x v="2"/>
    <n v="22"/>
    <n v="1"/>
    <s v="OFF"/>
    <d v="2018-11-22T00:00:00"/>
    <s v="Avg of 4 NM Projects"/>
    <x v="1"/>
    <n v="-0.13"/>
  </r>
  <r>
    <n v="2018"/>
    <x v="2"/>
    <n v="22"/>
    <n v="1"/>
    <s v="OFF"/>
    <d v="2018-11-22T00:00:00"/>
    <s v="Avg of 4 NM Projects"/>
    <x v="2"/>
    <n v="0"/>
  </r>
  <r>
    <n v="2018"/>
    <x v="2"/>
    <n v="22"/>
    <n v="1"/>
    <s v="OFF"/>
    <d v="2018-11-22T00:00:00"/>
    <s v="Avg of 4 NM Projects"/>
    <x v="3"/>
    <n v="-0.13"/>
  </r>
  <r>
    <n v="2018"/>
    <x v="2"/>
    <n v="22"/>
    <n v="1"/>
    <s v="OFF"/>
    <d v="2018-11-22T00:00:00"/>
    <s v="Avg of 4 NM Projects"/>
    <x v="4"/>
    <n v="-0.26"/>
  </r>
  <r>
    <n v="2018"/>
    <x v="2"/>
    <n v="22"/>
    <n v="1"/>
    <s v="OFF"/>
    <d v="2018-11-22T00:00:00"/>
    <s v="Avg of 4 NM Projects"/>
    <x v="5"/>
    <n v="-0.13"/>
  </r>
  <r>
    <n v="2018"/>
    <x v="2"/>
    <n v="22"/>
    <n v="1"/>
    <s v="OFF"/>
    <d v="2018-11-22T00:00:00"/>
    <s v="Avg of 4 NM Projects"/>
    <x v="6"/>
    <n v="-0.13"/>
  </r>
  <r>
    <n v="2018"/>
    <x v="2"/>
    <n v="22"/>
    <n v="1"/>
    <s v="OFF"/>
    <d v="2018-11-22T00:00:00"/>
    <s v="Avg of 4 NM Projects"/>
    <x v="7"/>
    <n v="0.255"/>
  </r>
  <r>
    <n v="2018"/>
    <x v="2"/>
    <n v="22"/>
    <n v="1"/>
    <s v="OFF"/>
    <d v="2018-11-22T00:00:00"/>
    <s v="Avg of 4 NM Projects"/>
    <x v="8"/>
    <n v="2.8149999999999999"/>
  </r>
  <r>
    <n v="2018"/>
    <x v="2"/>
    <n v="22"/>
    <n v="1"/>
    <s v="OFF"/>
    <d v="2018-11-22T00:00:00"/>
    <s v="Avg of 4 NM Projects"/>
    <x v="9"/>
    <n v="4.4749999999999996"/>
  </r>
  <r>
    <n v="2018"/>
    <x v="2"/>
    <n v="22"/>
    <n v="1"/>
    <s v="OFF"/>
    <d v="2018-11-22T00:00:00"/>
    <s v="Avg of 4 NM Projects"/>
    <x v="10"/>
    <n v="8.4450000000000003"/>
  </r>
  <r>
    <n v="2018"/>
    <x v="2"/>
    <n v="22"/>
    <n v="1"/>
    <s v="OFF"/>
    <d v="2018-11-22T00:00:00"/>
    <s v="Avg of 4 NM Projects"/>
    <x v="11"/>
    <n v="11.135000000000002"/>
  </r>
  <r>
    <n v="2018"/>
    <x v="2"/>
    <n v="22"/>
    <n v="1"/>
    <s v="OFF"/>
    <d v="2018-11-22T00:00:00"/>
    <s v="Avg of 4 NM Projects"/>
    <x v="12"/>
    <n v="11.900000000000002"/>
  </r>
  <r>
    <n v="2018"/>
    <x v="2"/>
    <n v="22"/>
    <n v="1"/>
    <s v="OFF"/>
    <d v="2018-11-22T00:00:00"/>
    <s v="Avg of 4 NM Projects"/>
    <x v="13"/>
    <n v="11.009999999999998"/>
  </r>
  <r>
    <n v="2018"/>
    <x v="2"/>
    <n v="22"/>
    <n v="1"/>
    <s v="OFF"/>
    <d v="2018-11-22T00:00:00"/>
    <s v="Avg of 4 NM Projects"/>
    <x v="14"/>
    <n v="11.135"/>
  </r>
  <r>
    <n v="2018"/>
    <x v="2"/>
    <n v="22"/>
    <n v="1"/>
    <s v="OFF"/>
    <d v="2018-11-22T00:00:00"/>
    <s v="Avg of 4 NM Projects"/>
    <x v="15"/>
    <n v="3.0699999999999994"/>
  </r>
  <r>
    <n v="2018"/>
    <x v="2"/>
    <n v="22"/>
    <n v="1"/>
    <s v="OFF"/>
    <d v="2018-11-22T00:00:00"/>
    <s v="Avg of 4 NM Projects"/>
    <x v="16"/>
    <n v="-0.26"/>
  </r>
  <r>
    <n v="2018"/>
    <x v="2"/>
    <n v="22"/>
    <n v="1"/>
    <s v="OFF"/>
    <d v="2018-11-22T00:00:00"/>
    <s v="Avg of 4 NM Projects"/>
    <x v="17"/>
    <n v="0"/>
  </r>
  <r>
    <n v="2018"/>
    <x v="2"/>
    <n v="22"/>
    <n v="1"/>
    <s v="OFF"/>
    <d v="2018-11-22T00:00:00"/>
    <s v="Avg of 4 NM Projects"/>
    <x v="18"/>
    <n v="-0.13"/>
  </r>
  <r>
    <n v="2018"/>
    <x v="2"/>
    <n v="22"/>
    <n v="1"/>
    <s v="OFF"/>
    <d v="2018-11-22T00:00:00"/>
    <s v="Avg of 4 NM Projects"/>
    <x v="19"/>
    <n v="-0.39"/>
  </r>
  <r>
    <n v="2018"/>
    <x v="2"/>
    <n v="22"/>
    <n v="1"/>
    <s v="OFF"/>
    <d v="2018-11-22T00:00:00"/>
    <s v="Avg of 4 NM Projects"/>
    <x v="20"/>
    <n v="0"/>
  </r>
  <r>
    <n v="2018"/>
    <x v="2"/>
    <n v="22"/>
    <n v="1"/>
    <s v="OFF"/>
    <d v="2018-11-22T00:00:00"/>
    <s v="Avg of 4 NM Projects"/>
    <x v="21"/>
    <n v="-0.13"/>
  </r>
  <r>
    <n v="2018"/>
    <x v="2"/>
    <n v="22"/>
    <n v="1"/>
    <s v="OFF"/>
    <d v="2018-11-22T00:00:00"/>
    <s v="Avg of 4 NM Projects"/>
    <x v="22"/>
    <n v="0"/>
  </r>
  <r>
    <n v="2018"/>
    <x v="2"/>
    <n v="22"/>
    <n v="1"/>
    <s v="OFF"/>
    <d v="2018-11-22T00:00:00"/>
    <s v="Avg of 4 NM Projects"/>
    <x v="23"/>
    <n v="-0.26"/>
  </r>
  <r>
    <n v="2018"/>
    <x v="2"/>
    <n v="23"/>
    <n v="2"/>
    <s v="OFF"/>
    <d v="2018-11-23T00:00:00"/>
    <s v="Avg of 4 NM Projects"/>
    <x v="0"/>
    <n v="0"/>
  </r>
  <r>
    <n v="2018"/>
    <x v="2"/>
    <n v="23"/>
    <n v="2"/>
    <s v="OFF"/>
    <d v="2018-11-23T00:00:00"/>
    <s v="Avg of 4 NM Projects"/>
    <x v="1"/>
    <n v="-0.26"/>
  </r>
  <r>
    <n v="2018"/>
    <x v="2"/>
    <n v="23"/>
    <n v="2"/>
    <s v="OFF"/>
    <d v="2018-11-23T00:00:00"/>
    <s v="Avg of 4 NM Projects"/>
    <x v="2"/>
    <n v="0"/>
  </r>
  <r>
    <n v="2018"/>
    <x v="2"/>
    <n v="23"/>
    <n v="2"/>
    <s v="OFF"/>
    <d v="2018-11-23T00:00:00"/>
    <s v="Avg of 4 NM Projects"/>
    <x v="3"/>
    <n v="-0.13"/>
  </r>
  <r>
    <n v="2018"/>
    <x v="2"/>
    <n v="23"/>
    <n v="2"/>
    <s v="OFF"/>
    <d v="2018-11-23T00:00:00"/>
    <s v="Avg of 4 NM Projects"/>
    <x v="4"/>
    <n v="0"/>
  </r>
  <r>
    <n v="2018"/>
    <x v="2"/>
    <n v="23"/>
    <n v="2"/>
    <s v="OFF"/>
    <d v="2018-11-23T00:00:00"/>
    <s v="Avg of 4 NM Projects"/>
    <x v="5"/>
    <n v="-0.13"/>
  </r>
  <r>
    <n v="2018"/>
    <x v="2"/>
    <n v="23"/>
    <n v="2"/>
    <s v="OFF"/>
    <d v="2018-11-23T00:00:00"/>
    <s v="Avg of 4 NM Projects"/>
    <x v="6"/>
    <n v="-0.13"/>
  </r>
  <r>
    <n v="2018"/>
    <x v="2"/>
    <n v="23"/>
    <n v="2"/>
    <s v="ON"/>
    <d v="2018-11-23T00:00:00"/>
    <s v="Avg of 4 NM Projects"/>
    <x v="7"/>
    <n v="2.6849999999999996"/>
  </r>
  <r>
    <n v="2018"/>
    <x v="2"/>
    <n v="23"/>
    <n v="2"/>
    <s v="ON"/>
    <d v="2018-11-23T00:00:00"/>
    <s v="Avg of 4 NM Projects"/>
    <x v="8"/>
    <n v="21.634999999999998"/>
  </r>
  <r>
    <n v="2018"/>
    <x v="2"/>
    <n v="23"/>
    <n v="2"/>
    <s v="ON"/>
    <d v="2018-11-23T00:00:00"/>
    <s v="Avg of 4 NM Projects"/>
    <x v="9"/>
    <n v="33.145000000000003"/>
  </r>
  <r>
    <n v="2018"/>
    <x v="2"/>
    <n v="23"/>
    <n v="2"/>
    <s v="ON"/>
    <d v="2018-11-23T00:00:00"/>
    <s v="Avg of 4 NM Projects"/>
    <x v="10"/>
    <n v="43.525000000000006"/>
  </r>
  <r>
    <n v="2018"/>
    <x v="2"/>
    <n v="23"/>
    <n v="2"/>
    <s v="ON"/>
    <d v="2018-11-23T00:00:00"/>
    <s v="Avg of 4 NM Projects"/>
    <x v="11"/>
    <n v="51.455000000000005"/>
  </r>
  <r>
    <n v="2018"/>
    <x v="2"/>
    <n v="23"/>
    <n v="2"/>
    <s v="ON"/>
    <d v="2018-11-23T00:00:00"/>
    <s v="Avg of 4 NM Projects"/>
    <x v="12"/>
    <n v="37.119999999999997"/>
  </r>
  <r>
    <n v="2018"/>
    <x v="2"/>
    <n v="23"/>
    <n v="2"/>
    <s v="ON"/>
    <d v="2018-11-23T00:00:00"/>
    <s v="Avg of 4 NM Projects"/>
    <x v="13"/>
    <n v="36.995000000000005"/>
  </r>
  <r>
    <n v="2018"/>
    <x v="2"/>
    <n v="23"/>
    <n v="2"/>
    <s v="ON"/>
    <d v="2018-11-23T00:00:00"/>
    <s v="Avg of 4 NM Projects"/>
    <x v="14"/>
    <n v="24.704999999999998"/>
  </r>
  <r>
    <n v="2018"/>
    <x v="2"/>
    <n v="23"/>
    <n v="2"/>
    <s v="ON"/>
    <d v="2018-11-23T00:00:00"/>
    <s v="Avg of 4 NM Projects"/>
    <x v="15"/>
    <n v="3.0699999999999994"/>
  </r>
  <r>
    <n v="2018"/>
    <x v="2"/>
    <n v="23"/>
    <n v="2"/>
    <s v="ON"/>
    <d v="2018-11-23T00:00:00"/>
    <s v="Avg of 4 NM Projects"/>
    <x v="16"/>
    <n v="-0.13"/>
  </r>
  <r>
    <n v="2018"/>
    <x v="2"/>
    <n v="23"/>
    <n v="2"/>
    <s v="ON"/>
    <d v="2018-11-23T00:00:00"/>
    <s v="Avg of 4 NM Projects"/>
    <x v="17"/>
    <n v="0"/>
  </r>
  <r>
    <n v="2018"/>
    <x v="2"/>
    <n v="23"/>
    <n v="2"/>
    <s v="ON"/>
    <d v="2018-11-23T00:00:00"/>
    <s v="Avg of 4 NM Projects"/>
    <x v="18"/>
    <n v="0"/>
  </r>
  <r>
    <n v="2018"/>
    <x v="2"/>
    <n v="23"/>
    <n v="2"/>
    <s v="ON"/>
    <d v="2018-11-23T00:00:00"/>
    <s v="Avg of 4 NM Projects"/>
    <x v="19"/>
    <n v="-0.13"/>
  </r>
  <r>
    <n v="2018"/>
    <x v="2"/>
    <n v="23"/>
    <n v="2"/>
    <s v="ON"/>
    <d v="2018-11-23T00:00:00"/>
    <s v="Avg of 4 NM Projects"/>
    <x v="20"/>
    <n v="-0.26"/>
  </r>
  <r>
    <n v="2018"/>
    <x v="2"/>
    <n v="23"/>
    <n v="2"/>
    <s v="ON"/>
    <d v="2018-11-23T00:00:00"/>
    <s v="Avg of 4 NM Projects"/>
    <x v="21"/>
    <n v="-0.26"/>
  </r>
  <r>
    <n v="2018"/>
    <x v="2"/>
    <n v="23"/>
    <n v="2"/>
    <s v="ON"/>
    <d v="2018-11-23T00:00:00"/>
    <s v="Avg of 4 NM Projects"/>
    <x v="22"/>
    <n v="-0.13"/>
  </r>
  <r>
    <n v="2018"/>
    <x v="2"/>
    <n v="23"/>
    <n v="2"/>
    <s v="OFF"/>
    <d v="2018-11-23T00:00:00"/>
    <s v="Avg of 4 NM Projects"/>
    <x v="23"/>
    <n v="0"/>
  </r>
  <r>
    <n v="2018"/>
    <x v="2"/>
    <n v="24"/>
    <n v="3"/>
    <s v="OFF"/>
    <d v="2018-11-24T00:00:00"/>
    <s v="Avg of 4 NM Projects"/>
    <x v="0"/>
    <n v="-0.13"/>
  </r>
  <r>
    <n v="2018"/>
    <x v="2"/>
    <n v="24"/>
    <n v="3"/>
    <s v="OFF"/>
    <d v="2018-11-24T00:00:00"/>
    <s v="Avg of 4 NM Projects"/>
    <x v="1"/>
    <n v="0"/>
  </r>
  <r>
    <n v="2018"/>
    <x v="2"/>
    <n v="24"/>
    <n v="3"/>
    <s v="OFF"/>
    <d v="2018-11-24T00:00:00"/>
    <s v="Avg of 4 NM Projects"/>
    <x v="2"/>
    <n v="0"/>
  </r>
  <r>
    <n v="2018"/>
    <x v="2"/>
    <n v="24"/>
    <n v="3"/>
    <s v="OFF"/>
    <d v="2018-11-24T00:00:00"/>
    <s v="Avg of 4 NM Projects"/>
    <x v="3"/>
    <n v="-0.26"/>
  </r>
  <r>
    <n v="2018"/>
    <x v="2"/>
    <n v="24"/>
    <n v="3"/>
    <s v="OFF"/>
    <d v="2018-11-24T00:00:00"/>
    <s v="Avg of 4 NM Projects"/>
    <x v="4"/>
    <n v="-0.13"/>
  </r>
  <r>
    <n v="2018"/>
    <x v="2"/>
    <n v="24"/>
    <n v="3"/>
    <s v="OFF"/>
    <d v="2018-11-24T00:00:00"/>
    <s v="Avg of 4 NM Projects"/>
    <x v="5"/>
    <n v="-0.13"/>
  </r>
  <r>
    <n v="2018"/>
    <x v="2"/>
    <n v="24"/>
    <n v="3"/>
    <s v="OFF"/>
    <d v="2018-11-24T00:00:00"/>
    <s v="Avg of 4 NM Projects"/>
    <x v="6"/>
    <n v="0"/>
  </r>
  <r>
    <n v="2018"/>
    <x v="2"/>
    <n v="24"/>
    <n v="3"/>
    <s v="ON"/>
    <d v="2018-11-24T00:00:00"/>
    <s v="Avg of 4 NM Projects"/>
    <x v="7"/>
    <n v="0.505"/>
  </r>
  <r>
    <n v="2018"/>
    <x v="2"/>
    <n v="24"/>
    <n v="3"/>
    <s v="ON"/>
    <d v="2018-11-24T00:00:00"/>
    <s v="Avg of 4 NM Projects"/>
    <x v="8"/>
    <n v="7.1749999999999998"/>
  </r>
  <r>
    <n v="2018"/>
    <x v="2"/>
    <n v="24"/>
    <n v="3"/>
    <s v="ON"/>
    <d v="2018-11-24T00:00:00"/>
    <s v="Avg of 4 NM Projects"/>
    <x v="9"/>
    <n v="13.95"/>
  </r>
  <r>
    <n v="2018"/>
    <x v="2"/>
    <n v="24"/>
    <n v="3"/>
    <s v="ON"/>
    <d v="2018-11-24T00:00:00"/>
    <s v="Avg of 4 NM Projects"/>
    <x v="10"/>
    <n v="22.405000000000001"/>
  </r>
  <r>
    <n v="2018"/>
    <x v="2"/>
    <n v="24"/>
    <n v="3"/>
    <s v="ON"/>
    <d v="2018-11-24T00:00:00"/>
    <s v="Avg of 4 NM Projects"/>
    <x v="11"/>
    <n v="27.905000000000001"/>
  </r>
  <r>
    <n v="2018"/>
    <x v="2"/>
    <n v="24"/>
    <n v="3"/>
    <s v="ON"/>
    <d v="2018-11-24T00:00:00"/>
    <s v="Avg of 4 NM Projects"/>
    <x v="12"/>
    <n v="37.884999999999998"/>
  </r>
  <r>
    <n v="2018"/>
    <x v="2"/>
    <n v="24"/>
    <n v="3"/>
    <s v="ON"/>
    <d v="2018-11-24T00:00:00"/>
    <s v="Avg of 4 NM Projects"/>
    <x v="13"/>
    <n v="47.364999999999995"/>
  </r>
  <r>
    <n v="2018"/>
    <x v="2"/>
    <n v="24"/>
    <n v="3"/>
    <s v="ON"/>
    <d v="2018-11-24T00:00:00"/>
    <s v="Avg of 4 NM Projects"/>
    <x v="14"/>
    <n v="34.045000000000002"/>
  </r>
  <r>
    <n v="2018"/>
    <x v="2"/>
    <n v="24"/>
    <n v="3"/>
    <s v="ON"/>
    <d v="2018-11-24T00:00:00"/>
    <s v="Avg of 4 NM Projects"/>
    <x v="15"/>
    <n v="13.565"/>
  </r>
  <r>
    <n v="2018"/>
    <x v="2"/>
    <n v="24"/>
    <n v="3"/>
    <s v="ON"/>
    <d v="2018-11-24T00:00:00"/>
    <s v="Avg of 4 NM Projects"/>
    <x v="16"/>
    <n v="-0.13"/>
  </r>
  <r>
    <n v="2018"/>
    <x v="2"/>
    <n v="24"/>
    <n v="3"/>
    <s v="ON"/>
    <d v="2018-11-24T00:00:00"/>
    <s v="Avg of 4 NM Projects"/>
    <x v="17"/>
    <n v="-0.13"/>
  </r>
  <r>
    <n v="2018"/>
    <x v="2"/>
    <n v="24"/>
    <n v="3"/>
    <s v="ON"/>
    <d v="2018-11-24T00:00:00"/>
    <s v="Avg of 4 NM Projects"/>
    <x v="18"/>
    <n v="-0.13"/>
  </r>
  <r>
    <n v="2018"/>
    <x v="2"/>
    <n v="24"/>
    <n v="3"/>
    <s v="ON"/>
    <d v="2018-11-24T00:00:00"/>
    <s v="Avg of 4 NM Projects"/>
    <x v="19"/>
    <n v="-0.13"/>
  </r>
  <r>
    <n v="2018"/>
    <x v="2"/>
    <n v="24"/>
    <n v="3"/>
    <s v="ON"/>
    <d v="2018-11-24T00:00:00"/>
    <s v="Avg of 4 NM Projects"/>
    <x v="20"/>
    <n v="-0.13"/>
  </r>
  <r>
    <n v="2018"/>
    <x v="2"/>
    <n v="24"/>
    <n v="3"/>
    <s v="ON"/>
    <d v="2018-11-24T00:00:00"/>
    <s v="Avg of 4 NM Projects"/>
    <x v="21"/>
    <n v="-0.13"/>
  </r>
  <r>
    <n v="2018"/>
    <x v="2"/>
    <n v="24"/>
    <n v="3"/>
    <s v="ON"/>
    <d v="2018-11-24T00:00:00"/>
    <s v="Avg of 4 NM Projects"/>
    <x v="22"/>
    <n v="-0.13"/>
  </r>
  <r>
    <n v="2018"/>
    <x v="2"/>
    <n v="24"/>
    <n v="3"/>
    <s v="OFF"/>
    <d v="2018-11-24T00:00:00"/>
    <s v="Avg of 4 NM Projects"/>
    <x v="23"/>
    <n v="-0.13"/>
  </r>
  <r>
    <n v="2018"/>
    <x v="2"/>
    <n v="25"/>
    <n v="4"/>
    <s v="OFF"/>
    <d v="2018-11-25T00:00:00"/>
    <s v="Avg of 4 NM Projects"/>
    <x v="0"/>
    <n v="-0.13"/>
  </r>
  <r>
    <n v="2018"/>
    <x v="2"/>
    <n v="25"/>
    <n v="4"/>
    <s v="OFF"/>
    <d v="2018-11-25T00:00:00"/>
    <s v="Avg of 4 NM Projects"/>
    <x v="1"/>
    <n v="-0.13"/>
  </r>
  <r>
    <n v="2018"/>
    <x v="2"/>
    <n v="25"/>
    <n v="4"/>
    <s v="OFF"/>
    <d v="2018-11-25T00:00:00"/>
    <s v="Avg of 4 NM Projects"/>
    <x v="2"/>
    <n v="0"/>
  </r>
  <r>
    <n v="2018"/>
    <x v="2"/>
    <n v="25"/>
    <n v="4"/>
    <s v="OFF"/>
    <d v="2018-11-25T00:00:00"/>
    <s v="Avg of 4 NM Projects"/>
    <x v="3"/>
    <n v="-0.13"/>
  </r>
  <r>
    <n v="2018"/>
    <x v="2"/>
    <n v="25"/>
    <n v="4"/>
    <s v="OFF"/>
    <d v="2018-11-25T00:00:00"/>
    <s v="Avg of 4 NM Projects"/>
    <x v="4"/>
    <n v="0"/>
  </r>
  <r>
    <n v="2018"/>
    <x v="2"/>
    <n v="25"/>
    <n v="4"/>
    <s v="OFF"/>
    <d v="2018-11-25T00:00:00"/>
    <s v="Avg of 4 NM Projects"/>
    <x v="5"/>
    <n v="-0.13"/>
  </r>
  <r>
    <n v="2018"/>
    <x v="2"/>
    <n v="25"/>
    <n v="4"/>
    <s v="OFF"/>
    <d v="2018-11-25T00:00:00"/>
    <s v="Avg of 4 NM Projects"/>
    <x v="6"/>
    <n v="-0.26"/>
  </r>
  <r>
    <n v="2018"/>
    <x v="2"/>
    <n v="25"/>
    <n v="4"/>
    <s v="ON"/>
    <d v="2018-11-25T00:00:00"/>
    <s v="Avg of 4 NM Projects"/>
    <x v="7"/>
    <n v="0.38"/>
  </r>
  <r>
    <n v="2018"/>
    <x v="2"/>
    <n v="25"/>
    <n v="4"/>
    <s v="ON"/>
    <d v="2018-11-25T00:00:00"/>
    <s v="Avg of 4 NM Projects"/>
    <x v="8"/>
    <n v="5.375"/>
  </r>
  <r>
    <n v="2018"/>
    <x v="2"/>
    <n v="25"/>
    <n v="4"/>
    <s v="ON"/>
    <d v="2018-11-25T00:00:00"/>
    <s v="Avg of 4 NM Projects"/>
    <x v="9"/>
    <n v="27.519999999999996"/>
  </r>
  <r>
    <n v="2018"/>
    <x v="2"/>
    <n v="25"/>
    <n v="4"/>
    <s v="ON"/>
    <d v="2018-11-25T00:00:00"/>
    <s v="Avg of 4 NM Projects"/>
    <x v="10"/>
    <n v="24.840000000000003"/>
  </r>
  <r>
    <n v="2018"/>
    <x v="2"/>
    <n v="25"/>
    <n v="4"/>
    <s v="ON"/>
    <d v="2018-11-25T00:00:00"/>
    <s v="Avg of 4 NM Projects"/>
    <x v="11"/>
    <n v="23.805"/>
  </r>
  <r>
    <n v="2018"/>
    <x v="2"/>
    <n v="25"/>
    <n v="4"/>
    <s v="ON"/>
    <d v="2018-11-25T00:00:00"/>
    <s v="Avg of 4 NM Projects"/>
    <x v="12"/>
    <n v="13.185"/>
  </r>
  <r>
    <n v="2018"/>
    <x v="2"/>
    <n v="25"/>
    <n v="4"/>
    <s v="ON"/>
    <d v="2018-11-25T00:00:00"/>
    <s v="Avg of 4 NM Projects"/>
    <x v="13"/>
    <n v="3.71"/>
  </r>
  <r>
    <n v="2018"/>
    <x v="2"/>
    <n v="25"/>
    <n v="4"/>
    <s v="ON"/>
    <d v="2018-11-25T00:00:00"/>
    <s v="Avg of 4 NM Projects"/>
    <x v="14"/>
    <n v="2.3049999999999997"/>
  </r>
  <r>
    <n v="2018"/>
    <x v="2"/>
    <n v="25"/>
    <n v="4"/>
    <s v="ON"/>
    <d v="2018-11-25T00:00:00"/>
    <s v="Avg of 4 NM Projects"/>
    <x v="15"/>
    <n v="0.13"/>
  </r>
  <r>
    <n v="2018"/>
    <x v="2"/>
    <n v="25"/>
    <n v="4"/>
    <s v="ON"/>
    <d v="2018-11-25T00:00:00"/>
    <s v="Avg of 4 NM Projects"/>
    <x v="16"/>
    <n v="-0.26"/>
  </r>
  <r>
    <n v="2018"/>
    <x v="2"/>
    <n v="25"/>
    <n v="4"/>
    <s v="ON"/>
    <d v="2018-11-25T00:00:00"/>
    <s v="Avg of 4 NM Projects"/>
    <x v="17"/>
    <n v="0"/>
  </r>
  <r>
    <n v="2018"/>
    <x v="2"/>
    <n v="25"/>
    <n v="4"/>
    <s v="ON"/>
    <d v="2018-11-25T00:00:00"/>
    <s v="Avg of 4 NM Projects"/>
    <x v="18"/>
    <n v="-0.13"/>
  </r>
  <r>
    <n v="2018"/>
    <x v="2"/>
    <n v="25"/>
    <n v="4"/>
    <s v="ON"/>
    <d v="2018-11-25T00:00:00"/>
    <s v="Avg of 4 NM Projects"/>
    <x v="19"/>
    <n v="-0.26"/>
  </r>
  <r>
    <n v="2018"/>
    <x v="2"/>
    <n v="25"/>
    <n v="4"/>
    <s v="ON"/>
    <d v="2018-11-25T00:00:00"/>
    <s v="Avg of 4 NM Projects"/>
    <x v="20"/>
    <n v="-0.13"/>
  </r>
  <r>
    <n v="2018"/>
    <x v="2"/>
    <n v="25"/>
    <n v="4"/>
    <s v="ON"/>
    <d v="2018-11-25T00:00:00"/>
    <s v="Avg of 4 NM Projects"/>
    <x v="21"/>
    <n v="0"/>
  </r>
  <r>
    <n v="2018"/>
    <x v="2"/>
    <n v="25"/>
    <n v="4"/>
    <s v="ON"/>
    <d v="2018-11-25T00:00:00"/>
    <s v="Avg of 4 NM Projects"/>
    <x v="22"/>
    <n v="-0.13"/>
  </r>
  <r>
    <n v="2018"/>
    <x v="2"/>
    <n v="25"/>
    <n v="4"/>
    <s v="OFF"/>
    <d v="2018-11-25T00:00:00"/>
    <s v="Avg of 4 NM Projects"/>
    <x v="23"/>
    <n v="-0.26"/>
  </r>
  <r>
    <n v="2018"/>
    <x v="2"/>
    <n v="26"/>
    <n v="5"/>
    <s v="OFF"/>
    <d v="2018-11-26T00:00:00"/>
    <s v="Avg of 4 NM Projects"/>
    <x v="0"/>
    <n v="-0.26"/>
  </r>
  <r>
    <n v="2018"/>
    <x v="2"/>
    <n v="26"/>
    <n v="5"/>
    <s v="OFF"/>
    <d v="2018-11-26T00:00:00"/>
    <s v="Avg of 4 NM Projects"/>
    <x v="1"/>
    <n v="0"/>
  </r>
  <r>
    <n v="2018"/>
    <x v="2"/>
    <n v="26"/>
    <n v="5"/>
    <s v="OFF"/>
    <d v="2018-11-26T00:00:00"/>
    <s v="Avg of 4 NM Projects"/>
    <x v="2"/>
    <n v="-0.13"/>
  </r>
  <r>
    <n v="2018"/>
    <x v="2"/>
    <n v="26"/>
    <n v="5"/>
    <s v="OFF"/>
    <d v="2018-11-26T00:00:00"/>
    <s v="Avg of 4 NM Projects"/>
    <x v="3"/>
    <n v="0"/>
  </r>
  <r>
    <n v="2018"/>
    <x v="2"/>
    <n v="26"/>
    <n v="5"/>
    <s v="OFF"/>
    <d v="2018-11-26T00:00:00"/>
    <s v="Avg of 4 NM Projects"/>
    <x v="4"/>
    <n v="0"/>
  </r>
  <r>
    <n v="2018"/>
    <x v="2"/>
    <n v="26"/>
    <n v="5"/>
    <s v="OFF"/>
    <d v="2018-11-26T00:00:00"/>
    <s v="Avg of 4 NM Projects"/>
    <x v="5"/>
    <n v="-0.39"/>
  </r>
  <r>
    <n v="2018"/>
    <x v="2"/>
    <n v="26"/>
    <n v="5"/>
    <s v="OFF"/>
    <d v="2018-11-26T00:00:00"/>
    <s v="Avg of 4 NM Projects"/>
    <x v="6"/>
    <n v="-0.26"/>
  </r>
  <r>
    <n v="2018"/>
    <x v="2"/>
    <n v="26"/>
    <n v="5"/>
    <s v="ON"/>
    <d v="2018-11-26T00:00:00"/>
    <s v="Avg of 4 NM Projects"/>
    <x v="7"/>
    <n v="-0.13"/>
  </r>
  <r>
    <n v="2018"/>
    <x v="2"/>
    <n v="26"/>
    <n v="5"/>
    <s v="ON"/>
    <d v="2018-11-26T00:00:00"/>
    <s v="Avg of 4 NM Projects"/>
    <x v="8"/>
    <n v="3.2"/>
  </r>
  <r>
    <n v="2018"/>
    <x v="2"/>
    <n v="26"/>
    <n v="5"/>
    <s v="ON"/>
    <d v="2018-11-26T00:00:00"/>
    <s v="Avg of 4 NM Projects"/>
    <x v="9"/>
    <n v="10.370000000000001"/>
  </r>
  <r>
    <n v="2018"/>
    <x v="2"/>
    <n v="26"/>
    <n v="5"/>
    <s v="ON"/>
    <d v="2018-11-26T00:00:00"/>
    <s v="Avg of 4 NM Projects"/>
    <x v="10"/>
    <n v="15.234999999999999"/>
  </r>
  <r>
    <n v="2018"/>
    <x v="2"/>
    <n v="26"/>
    <n v="5"/>
    <s v="ON"/>
    <d v="2018-11-26T00:00:00"/>
    <s v="Avg of 4 NM Projects"/>
    <x v="11"/>
    <n v="17.925000000000001"/>
  </r>
  <r>
    <n v="2018"/>
    <x v="2"/>
    <n v="26"/>
    <n v="5"/>
    <s v="ON"/>
    <d v="2018-11-26T00:00:00"/>
    <s v="Avg of 4 NM Projects"/>
    <x v="12"/>
    <n v="14.46"/>
  </r>
  <r>
    <n v="2018"/>
    <x v="2"/>
    <n v="26"/>
    <n v="5"/>
    <s v="ON"/>
    <d v="2018-11-26T00:00:00"/>
    <s v="Avg of 4 NM Projects"/>
    <x v="13"/>
    <n v="9.2149999999999999"/>
  </r>
  <r>
    <n v="2018"/>
    <x v="2"/>
    <n v="26"/>
    <n v="5"/>
    <s v="ON"/>
    <d v="2018-11-26T00:00:00"/>
    <s v="Avg of 4 NM Projects"/>
    <x v="14"/>
    <n v="5.375"/>
  </r>
  <r>
    <n v="2018"/>
    <x v="2"/>
    <n v="26"/>
    <n v="5"/>
    <s v="ON"/>
    <d v="2018-11-26T00:00:00"/>
    <s v="Avg of 4 NM Projects"/>
    <x v="15"/>
    <n v="1.1499999999999999"/>
  </r>
  <r>
    <n v="2018"/>
    <x v="2"/>
    <n v="26"/>
    <n v="5"/>
    <s v="ON"/>
    <d v="2018-11-26T00:00:00"/>
    <s v="Avg of 4 NM Projects"/>
    <x v="16"/>
    <n v="0"/>
  </r>
  <r>
    <n v="2018"/>
    <x v="2"/>
    <n v="26"/>
    <n v="5"/>
    <s v="ON"/>
    <d v="2018-11-26T00:00:00"/>
    <s v="Avg of 4 NM Projects"/>
    <x v="17"/>
    <n v="-0.13"/>
  </r>
  <r>
    <n v="2018"/>
    <x v="2"/>
    <n v="26"/>
    <n v="5"/>
    <s v="ON"/>
    <d v="2018-11-26T00:00:00"/>
    <s v="Avg of 4 NM Projects"/>
    <x v="18"/>
    <n v="0"/>
  </r>
  <r>
    <n v="2018"/>
    <x v="2"/>
    <n v="26"/>
    <n v="5"/>
    <s v="ON"/>
    <d v="2018-11-26T00:00:00"/>
    <s v="Avg of 4 NM Projects"/>
    <x v="19"/>
    <n v="-0.13"/>
  </r>
  <r>
    <n v="2018"/>
    <x v="2"/>
    <n v="26"/>
    <n v="5"/>
    <s v="ON"/>
    <d v="2018-11-26T00:00:00"/>
    <s v="Avg of 4 NM Projects"/>
    <x v="20"/>
    <n v="0"/>
  </r>
  <r>
    <n v="2018"/>
    <x v="2"/>
    <n v="26"/>
    <n v="5"/>
    <s v="ON"/>
    <d v="2018-11-26T00:00:00"/>
    <s v="Avg of 4 NM Projects"/>
    <x v="21"/>
    <n v="-0.13"/>
  </r>
  <r>
    <n v="2018"/>
    <x v="2"/>
    <n v="26"/>
    <n v="5"/>
    <s v="ON"/>
    <d v="2018-11-26T00:00:00"/>
    <s v="Avg of 4 NM Projects"/>
    <x v="22"/>
    <n v="-0.39"/>
  </r>
  <r>
    <n v="2018"/>
    <x v="2"/>
    <n v="26"/>
    <n v="5"/>
    <s v="OFF"/>
    <d v="2018-11-26T00:00:00"/>
    <s v="Avg of 4 NM Projects"/>
    <x v="23"/>
    <n v="0"/>
  </r>
  <r>
    <n v="2018"/>
    <x v="2"/>
    <n v="27"/>
    <n v="6"/>
    <s v="OFF"/>
    <d v="2018-11-27T00:00:00"/>
    <s v="Avg of 4 NM Projects"/>
    <x v="0"/>
    <n v="-0.13"/>
  </r>
  <r>
    <n v="2018"/>
    <x v="2"/>
    <n v="27"/>
    <n v="6"/>
    <s v="OFF"/>
    <d v="2018-11-27T00:00:00"/>
    <s v="Avg of 4 NM Projects"/>
    <x v="1"/>
    <n v="-0.26"/>
  </r>
  <r>
    <n v="2018"/>
    <x v="2"/>
    <n v="27"/>
    <n v="6"/>
    <s v="OFF"/>
    <d v="2018-11-27T00:00:00"/>
    <s v="Avg of 4 NM Projects"/>
    <x v="2"/>
    <n v="-0.13"/>
  </r>
  <r>
    <n v="2018"/>
    <x v="2"/>
    <n v="27"/>
    <n v="6"/>
    <s v="OFF"/>
    <d v="2018-11-27T00:00:00"/>
    <s v="Avg of 4 NM Projects"/>
    <x v="3"/>
    <n v="-0.13"/>
  </r>
  <r>
    <n v="2018"/>
    <x v="2"/>
    <n v="27"/>
    <n v="6"/>
    <s v="OFF"/>
    <d v="2018-11-27T00:00:00"/>
    <s v="Avg of 4 NM Projects"/>
    <x v="4"/>
    <n v="0"/>
  </r>
  <r>
    <n v="2018"/>
    <x v="2"/>
    <n v="27"/>
    <n v="6"/>
    <s v="OFF"/>
    <d v="2018-11-27T00:00:00"/>
    <s v="Avg of 4 NM Projects"/>
    <x v="5"/>
    <n v="0"/>
  </r>
  <r>
    <n v="2018"/>
    <x v="2"/>
    <n v="27"/>
    <n v="6"/>
    <s v="OFF"/>
    <d v="2018-11-27T00:00:00"/>
    <s v="Avg of 4 NM Projects"/>
    <x v="6"/>
    <n v="0"/>
  </r>
  <r>
    <n v="2018"/>
    <x v="2"/>
    <n v="27"/>
    <n v="6"/>
    <s v="ON"/>
    <d v="2018-11-27T00:00:00"/>
    <s v="Avg of 4 NM Projects"/>
    <x v="7"/>
    <n v="-0.255"/>
  </r>
  <r>
    <n v="2018"/>
    <x v="2"/>
    <n v="27"/>
    <n v="6"/>
    <s v="ON"/>
    <d v="2018-11-27T00:00:00"/>
    <s v="Avg of 4 NM Projects"/>
    <x v="8"/>
    <n v="-0.26"/>
  </r>
  <r>
    <n v="2018"/>
    <x v="2"/>
    <n v="27"/>
    <n v="6"/>
    <s v="ON"/>
    <d v="2018-11-27T00:00:00"/>
    <s v="Avg of 4 NM Projects"/>
    <x v="9"/>
    <n v="0.76500000000000001"/>
  </r>
  <r>
    <n v="2018"/>
    <x v="2"/>
    <n v="27"/>
    <n v="6"/>
    <s v="ON"/>
    <d v="2018-11-27T00:00:00"/>
    <s v="Avg of 4 NM Projects"/>
    <x v="10"/>
    <n v="1.4049999999999998"/>
  </r>
  <r>
    <n v="2018"/>
    <x v="2"/>
    <n v="27"/>
    <n v="6"/>
    <s v="ON"/>
    <d v="2018-11-27T00:00:00"/>
    <s v="Avg of 4 NM Projects"/>
    <x v="11"/>
    <n v="1.79"/>
  </r>
  <r>
    <n v="2018"/>
    <x v="2"/>
    <n v="27"/>
    <n v="6"/>
    <s v="ON"/>
    <d v="2018-11-27T00:00:00"/>
    <s v="Avg of 4 NM Projects"/>
    <x v="12"/>
    <n v="0.76500000000000001"/>
  </r>
  <r>
    <n v="2018"/>
    <x v="2"/>
    <n v="27"/>
    <n v="6"/>
    <s v="ON"/>
    <d v="2018-11-27T00:00:00"/>
    <s v="Avg of 4 NM Projects"/>
    <x v="13"/>
    <n v="0.76500000000000001"/>
  </r>
  <r>
    <n v="2018"/>
    <x v="2"/>
    <n v="27"/>
    <n v="6"/>
    <s v="ON"/>
    <d v="2018-11-27T00:00:00"/>
    <s v="Avg of 4 NM Projects"/>
    <x v="14"/>
    <n v="0.255"/>
  </r>
  <r>
    <n v="2018"/>
    <x v="2"/>
    <n v="27"/>
    <n v="6"/>
    <s v="ON"/>
    <d v="2018-11-27T00:00:00"/>
    <s v="Avg of 4 NM Projects"/>
    <x v="15"/>
    <n v="-0.51"/>
  </r>
  <r>
    <n v="2018"/>
    <x v="2"/>
    <n v="27"/>
    <n v="6"/>
    <s v="ON"/>
    <d v="2018-11-27T00:00:00"/>
    <s v="Avg of 4 NM Projects"/>
    <x v="16"/>
    <n v="-0.51"/>
  </r>
  <r>
    <n v="2018"/>
    <x v="2"/>
    <n v="27"/>
    <n v="6"/>
    <s v="ON"/>
    <d v="2018-11-27T00:00:00"/>
    <s v="Avg of 4 NM Projects"/>
    <x v="17"/>
    <n v="-0.64"/>
  </r>
  <r>
    <n v="2018"/>
    <x v="2"/>
    <n v="27"/>
    <n v="6"/>
    <s v="ON"/>
    <d v="2018-11-27T00:00:00"/>
    <s v="Avg of 4 NM Projects"/>
    <x v="18"/>
    <n v="-0.51"/>
  </r>
  <r>
    <n v="2018"/>
    <x v="2"/>
    <n v="27"/>
    <n v="6"/>
    <s v="ON"/>
    <d v="2018-11-27T00:00:00"/>
    <s v="Avg of 4 NM Projects"/>
    <x v="19"/>
    <n v="-0.51500000000000001"/>
  </r>
  <r>
    <n v="2018"/>
    <x v="2"/>
    <n v="27"/>
    <n v="6"/>
    <s v="ON"/>
    <d v="2018-11-27T00:00:00"/>
    <s v="Avg of 4 NM Projects"/>
    <x v="20"/>
    <n v="-0.64"/>
  </r>
  <r>
    <n v="2018"/>
    <x v="2"/>
    <n v="27"/>
    <n v="6"/>
    <s v="ON"/>
    <d v="2018-11-27T00:00:00"/>
    <s v="Avg of 4 NM Projects"/>
    <x v="21"/>
    <n v="-0.51"/>
  </r>
  <r>
    <n v="2018"/>
    <x v="2"/>
    <n v="27"/>
    <n v="6"/>
    <s v="ON"/>
    <d v="2018-11-27T00:00:00"/>
    <s v="Avg of 4 NM Projects"/>
    <x v="22"/>
    <n v="-0.77"/>
  </r>
  <r>
    <n v="2018"/>
    <x v="2"/>
    <n v="27"/>
    <n v="6"/>
    <s v="OFF"/>
    <d v="2018-11-27T00:00:00"/>
    <s v="Avg of 4 NM Projects"/>
    <x v="23"/>
    <n v="-0.51"/>
  </r>
  <r>
    <n v="2018"/>
    <x v="2"/>
    <n v="28"/>
    <n v="7"/>
    <s v="OFF"/>
    <d v="2018-11-28T00:00:00"/>
    <s v="Avg of 4 NM Projects"/>
    <x v="0"/>
    <n v="-0.51500000000000001"/>
  </r>
  <r>
    <n v="2018"/>
    <x v="2"/>
    <n v="28"/>
    <n v="7"/>
    <s v="OFF"/>
    <d v="2018-11-28T00:00:00"/>
    <s v="Avg of 4 NM Projects"/>
    <x v="1"/>
    <n v="-0.51"/>
  </r>
  <r>
    <n v="2018"/>
    <x v="2"/>
    <n v="28"/>
    <n v="7"/>
    <s v="OFF"/>
    <d v="2018-11-28T00:00:00"/>
    <s v="Avg of 4 NM Projects"/>
    <x v="2"/>
    <n v="-0.51"/>
  </r>
  <r>
    <n v="2018"/>
    <x v="2"/>
    <n v="28"/>
    <n v="7"/>
    <s v="OFF"/>
    <d v="2018-11-28T00:00:00"/>
    <s v="Avg of 4 NM Projects"/>
    <x v="3"/>
    <n v="-0.64"/>
  </r>
  <r>
    <n v="2018"/>
    <x v="2"/>
    <n v="28"/>
    <n v="7"/>
    <s v="OFF"/>
    <d v="2018-11-28T00:00:00"/>
    <s v="Avg of 4 NM Projects"/>
    <x v="4"/>
    <n v="-0.38500000000000001"/>
  </r>
  <r>
    <n v="2018"/>
    <x v="2"/>
    <n v="28"/>
    <n v="7"/>
    <s v="OFF"/>
    <d v="2018-11-28T00:00:00"/>
    <s v="Avg of 4 NM Projects"/>
    <x v="5"/>
    <n v="-0.51"/>
  </r>
  <r>
    <n v="2018"/>
    <x v="2"/>
    <n v="28"/>
    <n v="7"/>
    <s v="OFF"/>
    <d v="2018-11-28T00:00:00"/>
    <s v="Avg of 4 NM Projects"/>
    <x v="6"/>
    <n v="-0.64"/>
  </r>
  <r>
    <n v="2018"/>
    <x v="2"/>
    <n v="28"/>
    <n v="7"/>
    <s v="OFF"/>
    <d v="2018-11-28T00:00:00"/>
    <s v="Avg of 4 NM Projects"/>
    <x v="7"/>
    <n v="-0.64"/>
  </r>
  <r>
    <n v="2018"/>
    <x v="2"/>
    <n v="28"/>
    <n v="7"/>
    <s v="OFF"/>
    <d v="2018-11-28T00:00:00"/>
    <s v="Avg of 4 NM Projects"/>
    <x v="8"/>
    <n v="5.0000000000000044E-3"/>
  </r>
  <r>
    <n v="2018"/>
    <x v="2"/>
    <n v="28"/>
    <n v="7"/>
    <s v="OFF"/>
    <d v="2018-11-28T00:00:00"/>
    <s v="Avg of 4 NM Projects"/>
    <x v="9"/>
    <n v="1.41"/>
  </r>
  <r>
    <n v="2018"/>
    <x v="2"/>
    <n v="28"/>
    <n v="7"/>
    <s v="OFF"/>
    <d v="2018-11-28T00:00:00"/>
    <s v="Avg of 4 NM Projects"/>
    <x v="10"/>
    <n v="4.3549999999999995"/>
  </r>
  <r>
    <n v="2018"/>
    <x v="2"/>
    <n v="28"/>
    <n v="7"/>
    <s v="OFF"/>
    <d v="2018-11-28T00:00:00"/>
    <s v="Avg of 4 NM Projects"/>
    <x v="11"/>
    <n v="14.34"/>
  </r>
  <r>
    <n v="2018"/>
    <x v="2"/>
    <n v="28"/>
    <n v="7"/>
    <s v="OFF"/>
    <d v="2018-11-28T00:00:00"/>
    <s v="Avg of 4 NM Projects"/>
    <x v="12"/>
    <n v="17.795000000000002"/>
  </r>
  <r>
    <n v="2018"/>
    <x v="2"/>
    <n v="28"/>
    <n v="7"/>
    <s v="OFF"/>
    <d v="2018-11-28T00:00:00"/>
    <s v="Avg of 4 NM Projects"/>
    <x v="13"/>
    <n v="14.34"/>
  </r>
  <r>
    <n v="2018"/>
    <x v="2"/>
    <n v="28"/>
    <n v="7"/>
    <s v="OFF"/>
    <d v="2018-11-28T00:00:00"/>
    <s v="Avg of 4 NM Projects"/>
    <x v="14"/>
    <n v="9.4649999999999999"/>
  </r>
  <r>
    <n v="2018"/>
    <x v="2"/>
    <n v="28"/>
    <n v="7"/>
    <s v="OFF"/>
    <d v="2018-11-28T00:00:00"/>
    <s v="Avg of 4 NM Projects"/>
    <x v="15"/>
    <n v="2.69"/>
  </r>
  <r>
    <n v="2018"/>
    <x v="2"/>
    <n v="28"/>
    <n v="7"/>
    <s v="OFF"/>
    <d v="2018-11-28T00:00:00"/>
    <s v="Avg of 4 NM Projects"/>
    <x v="16"/>
    <n v="-0.255"/>
  </r>
  <r>
    <n v="2018"/>
    <x v="2"/>
    <n v="28"/>
    <n v="7"/>
    <s v="OFF"/>
    <d v="2018-11-28T00:00:00"/>
    <s v="Avg of 4 NM Projects"/>
    <x v="17"/>
    <n v="-0.13"/>
  </r>
  <r>
    <n v="2018"/>
    <x v="2"/>
    <n v="28"/>
    <n v="7"/>
    <s v="OFF"/>
    <d v="2018-11-28T00:00:00"/>
    <s v="Avg of 4 NM Projects"/>
    <x v="18"/>
    <n v="-0.13"/>
  </r>
  <r>
    <n v="2018"/>
    <x v="2"/>
    <n v="28"/>
    <n v="7"/>
    <s v="OFF"/>
    <d v="2018-11-28T00:00:00"/>
    <s v="Avg of 4 NM Projects"/>
    <x v="19"/>
    <n v="-0.13"/>
  </r>
  <r>
    <n v="2018"/>
    <x v="2"/>
    <n v="28"/>
    <n v="7"/>
    <s v="OFF"/>
    <d v="2018-11-28T00:00:00"/>
    <s v="Avg of 4 NM Projects"/>
    <x v="20"/>
    <n v="-0.13"/>
  </r>
  <r>
    <n v="2018"/>
    <x v="2"/>
    <n v="28"/>
    <n v="7"/>
    <s v="OFF"/>
    <d v="2018-11-28T00:00:00"/>
    <s v="Avg of 4 NM Projects"/>
    <x v="21"/>
    <n v="-0.52"/>
  </r>
  <r>
    <n v="2018"/>
    <x v="2"/>
    <n v="28"/>
    <n v="7"/>
    <s v="OFF"/>
    <d v="2018-11-28T00:00:00"/>
    <s v="Avg of 4 NM Projects"/>
    <x v="22"/>
    <n v="-0.13"/>
  </r>
  <r>
    <n v="2018"/>
    <x v="2"/>
    <n v="28"/>
    <n v="7"/>
    <s v="OFF"/>
    <d v="2018-11-28T00:00:00"/>
    <s v="Avg of 4 NM Projects"/>
    <x v="23"/>
    <n v="-0.13"/>
  </r>
  <r>
    <n v="2018"/>
    <x v="2"/>
    <n v="29"/>
    <n v="1"/>
    <s v="OFF"/>
    <d v="2018-11-29T00:00:00"/>
    <s v="Avg of 4 NM Projects"/>
    <x v="0"/>
    <n v="-0.13"/>
  </r>
  <r>
    <n v="2018"/>
    <x v="2"/>
    <n v="29"/>
    <n v="1"/>
    <s v="OFF"/>
    <d v="2018-11-29T00:00:00"/>
    <s v="Avg of 4 NM Projects"/>
    <x v="1"/>
    <n v="-0.26"/>
  </r>
  <r>
    <n v="2018"/>
    <x v="2"/>
    <n v="29"/>
    <n v="1"/>
    <s v="OFF"/>
    <d v="2018-11-29T00:00:00"/>
    <s v="Avg of 4 NM Projects"/>
    <x v="2"/>
    <n v="-0.26"/>
  </r>
  <r>
    <n v="2018"/>
    <x v="2"/>
    <n v="29"/>
    <n v="1"/>
    <s v="OFF"/>
    <d v="2018-11-29T00:00:00"/>
    <s v="Avg of 4 NM Projects"/>
    <x v="3"/>
    <n v="-0.39"/>
  </r>
  <r>
    <n v="2018"/>
    <x v="2"/>
    <n v="29"/>
    <n v="1"/>
    <s v="OFF"/>
    <d v="2018-11-29T00:00:00"/>
    <s v="Avg of 4 NM Projects"/>
    <x v="4"/>
    <n v="-0.26"/>
  </r>
  <r>
    <n v="2018"/>
    <x v="2"/>
    <n v="29"/>
    <n v="1"/>
    <s v="OFF"/>
    <d v="2018-11-29T00:00:00"/>
    <s v="Avg of 4 NM Projects"/>
    <x v="5"/>
    <n v="-0.13"/>
  </r>
  <r>
    <n v="2018"/>
    <x v="2"/>
    <n v="29"/>
    <n v="1"/>
    <s v="OFF"/>
    <d v="2018-11-29T00:00:00"/>
    <s v="Avg of 4 NM Projects"/>
    <x v="6"/>
    <n v="-0.13"/>
  </r>
  <r>
    <n v="2018"/>
    <x v="2"/>
    <n v="29"/>
    <n v="1"/>
    <s v="OFF"/>
    <d v="2018-11-29T00:00:00"/>
    <s v="Avg of 4 NM Projects"/>
    <x v="7"/>
    <n v="-5.0000000000000044E-3"/>
  </r>
  <r>
    <n v="2018"/>
    <x v="2"/>
    <n v="29"/>
    <n v="1"/>
    <s v="OFF"/>
    <d v="2018-11-29T00:00:00"/>
    <s v="Avg of 4 NM Projects"/>
    <x v="8"/>
    <n v="3.8449999999999998"/>
  </r>
  <r>
    <n v="2018"/>
    <x v="2"/>
    <n v="29"/>
    <n v="1"/>
    <s v="OFF"/>
    <d v="2018-11-29T00:00:00"/>
    <s v="Avg of 4 NM Projects"/>
    <x v="9"/>
    <n v="7.4250000000000007"/>
  </r>
  <r>
    <n v="2018"/>
    <x v="2"/>
    <n v="29"/>
    <n v="1"/>
    <s v="OFF"/>
    <d v="2018-11-29T00:00:00"/>
    <s v="Avg of 4 NM Projects"/>
    <x v="10"/>
    <n v="7.17"/>
  </r>
  <r>
    <n v="2018"/>
    <x v="2"/>
    <n v="29"/>
    <n v="1"/>
    <s v="OFF"/>
    <d v="2018-11-29T00:00:00"/>
    <s v="Avg of 4 NM Projects"/>
    <x v="11"/>
    <n v="6.1449999999999996"/>
  </r>
  <r>
    <n v="2018"/>
    <x v="2"/>
    <n v="29"/>
    <n v="1"/>
    <s v="OFF"/>
    <d v="2018-11-29T00:00:00"/>
    <s v="Avg of 4 NM Projects"/>
    <x v="12"/>
    <n v="9.7250000000000014"/>
  </r>
  <r>
    <n v="2018"/>
    <x v="2"/>
    <n v="29"/>
    <n v="1"/>
    <s v="OFF"/>
    <d v="2018-11-29T00:00:00"/>
    <s v="Avg of 4 NM Projects"/>
    <x v="13"/>
    <n v="12.285"/>
  </r>
  <r>
    <n v="2018"/>
    <x v="2"/>
    <n v="29"/>
    <n v="1"/>
    <s v="OFF"/>
    <d v="2018-11-29T00:00:00"/>
    <s v="Avg of 4 NM Projects"/>
    <x v="14"/>
    <n v="7.1750000000000007"/>
  </r>
  <r>
    <n v="2018"/>
    <x v="2"/>
    <n v="29"/>
    <n v="1"/>
    <s v="OFF"/>
    <d v="2018-11-29T00:00:00"/>
    <s v="Avg of 4 NM Projects"/>
    <x v="15"/>
    <n v="1.2800000000000002"/>
  </r>
  <r>
    <n v="2018"/>
    <x v="2"/>
    <n v="29"/>
    <n v="1"/>
    <s v="OFF"/>
    <d v="2018-11-29T00:00:00"/>
    <s v="Avg of 4 NM Projects"/>
    <x v="16"/>
    <n v="-0.90500000000000003"/>
  </r>
  <r>
    <n v="2018"/>
    <x v="2"/>
    <n v="29"/>
    <n v="1"/>
    <s v="OFF"/>
    <d v="2018-11-29T00:00:00"/>
    <s v="Avg of 4 NM Projects"/>
    <x v="17"/>
    <n v="-0.64"/>
  </r>
  <r>
    <n v="2018"/>
    <x v="2"/>
    <n v="29"/>
    <n v="1"/>
    <s v="OFF"/>
    <d v="2018-11-29T00:00:00"/>
    <s v="Avg of 4 NM Projects"/>
    <x v="18"/>
    <n v="-0.64"/>
  </r>
  <r>
    <n v="2018"/>
    <x v="2"/>
    <n v="29"/>
    <n v="1"/>
    <s v="OFF"/>
    <d v="2018-11-29T00:00:00"/>
    <s v="Avg of 4 NM Projects"/>
    <x v="19"/>
    <n v="-0.51"/>
  </r>
  <r>
    <n v="2018"/>
    <x v="2"/>
    <n v="29"/>
    <n v="1"/>
    <s v="OFF"/>
    <d v="2018-11-29T00:00:00"/>
    <s v="Avg of 4 NM Projects"/>
    <x v="20"/>
    <n v="-0.51"/>
  </r>
  <r>
    <n v="2018"/>
    <x v="2"/>
    <n v="29"/>
    <n v="1"/>
    <s v="OFF"/>
    <d v="2018-11-29T00:00:00"/>
    <s v="Avg of 4 NM Projects"/>
    <x v="21"/>
    <n v="-0.64"/>
  </r>
  <r>
    <n v="2018"/>
    <x v="2"/>
    <n v="29"/>
    <n v="1"/>
    <s v="OFF"/>
    <d v="2018-11-29T00:00:00"/>
    <s v="Avg of 4 NM Projects"/>
    <x v="22"/>
    <n v="-0.51"/>
  </r>
  <r>
    <n v="2018"/>
    <x v="2"/>
    <n v="29"/>
    <n v="1"/>
    <s v="OFF"/>
    <d v="2018-11-29T00:00:00"/>
    <s v="Avg of 4 NM Projects"/>
    <x v="23"/>
    <n v="-0.77"/>
  </r>
  <r>
    <n v="2018"/>
    <x v="2"/>
    <n v="30"/>
    <n v="2"/>
    <s v="OFF"/>
    <d v="2018-11-30T00:00:00"/>
    <s v="Avg of 4 NM Projects"/>
    <x v="0"/>
    <n v="-0.64"/>
  </r>
  <r>
    <n v="2018"/>
    <x v="2"/>
    <n v="30"/>
    <n v="2"/>
    <s v="OFF"/>
    <d v="2018-11-30T00:00:00"/>
    <s v="Avg of 4 NM Projects"/>
    <x v="1"/>
    <n v="-0.64"/>
  </r>
  <r>
    <n v="2018"/>
    <x v="2"/>
    <n v="30"/>
    <n v="2"/>
    <s v="OFF"/>
    <d v="2018-11-30T00:00:00"/>
    <s v="Avg of 4 NM Projects"/>
    <x v="2"/>
    <n v="-0.77"/>
  </r>
  <r>
    <n v="2018"/>
    <x v="2"/>
    <n v="30"/>
    <n v="2"/>
    <s v="OFF"/>
    <d v="2018-11-30T00:00:00"/>
    <s v="Avg of 4 NM Projects"/>
    <x v="3"/>
    <n v="-0.64"/>
  </r>
  <r>
    <n v="2018"/>
    <x v="2"/>
    <n v="30"/>
    <n v="2"/>
    <s v="OFF"/>
    <d v="2018-11-30T00:00:00"/>
    <s v="Avg of 4 NM Projects"/>
    <x v="4"/>
    <n v="-0.51"/>
  </r>
  <r>
    <n v="2018"/>
    <x v="2"/>
    <n v="30"/>
    <n v="2"/>
    <s v="OFF"/>
    <d v="2018-11-30T00:00:00"/>
    <s v="Avg of 4 NM Projects"/>
    <x v="5"/>
    <n v="-0.51"/>
  </r>
  <r>
    <n v="2018"/>
    <x v="2"/>
    <n v="30"/>
    <n v="2"/>
    <s v="OFF"/>
    <d v="2018-11-30T00:00:00"/>
    <s v="Avg of 4 NM Projects"/>
    <x v="6"/>
    <n v="-0.9"/>
  </r>
  <r>
    <n v="2018"/>
    <x v="2"/>
    <n v="30"/>
    <n v="2"/>
    <s v="ON"/>
    <d v="2018-11-30T00:00:00"/>
    <s v="Avg of 4 NM Projects"/>
    <x v="7"/>
    <n v="4.0949999999999998"/>
  </r>
  <r>
    <n v="2018"/>
    <x v="2"/>
    <n v="30"/>
    <n v="2"/>
    <s v="ON"/>
    <d v="2018-11-30T00:00:00"/>
    <s v="Avg of 4 NM Projects"/>
    <x v="8"/>
    <n v="23.94"/>
  </r>
  <r>
    <n v="2018"/>
    <x v="2"/>
    <n v="30"/>
    <n v="2"/>
    <s v="ON"/>
    <d v="2018-11-30T00:00:00"/>
    <s v="Avg of 4 NM Projects"/>
    <x v="9"/>
    <n v="41.09"/>
  </r>
  <r>
    <n v="2018"/>
    <x v="2"/>
    <n v="30"/>
    <n v="2"/>
    <s v="ON"/>
    <d v="2018-11-30T00:00:00"/>
    <s v="Avg of 4 NM Projects"/>
    <x v="10"/>
    <n v="52.73"/>
  </r>
  <r>
    <n v="2018"/>
    <x v="2"/>
    <n v="30"/>
    <n v="2"/>
    <s v="ON"/>
    <d v="2018-11-30T00:00:00"/>
    <s v="Avg of 4 NM Projects"/>
    <x v="11"/>
    <n v="59.39"/>
  </r>
  <r>
    <n v="2018"/>
    <x v="2"/>
    <n v="30"/>
    <n v="2"/>
    <s v="ON"/>
    <d v="2018-11-30T00:00:00"/>
    <s v="Avg of 4 NM Projects"/>
    <x v="12"/>
    <n v="52.099999999999994"/>
  </r>
  <r>
    <n v="2018"/>
    <x v="2"/>
    <n v="30"/>
    <n v="2"/>
    <s v="ON"/>
    <d v="2018-11-30T00:00:00"/>
    <s v="Avg of 4 NM Projects"/>
    <x v="13"/>
    <n v="40.064999999999998"/>
  </r>
  <r>
    <n v="2018"/>
    <x v="2"/>
    <n v="30"/>
    <n v="2"/>
    <s v="ON"/>
    <d v="2018-11-30T00:00:00"/>
    <s v="Avg of 4 NM Projects"/>
    <x v="14"/>
    <n v="14.715"/>
  </r>
  <r>
    <n v="2018"/>
    <x v="2"/>
    <n v="30"/>
    <n v="2"/>
    <s v="ON"/>
    <d v="2018-11-30T00:00:00"/>
    <s v="Avg of 4 NM Projects"/>
    <x v="15"/>
    <n v="2.1800000000000002"/>
  </r>
  <r>
    <n v="2018"/>
    <x v="2"/>
    <n v="30"/>
    <n v="2"/>
    <s v="ON"/>
    <d v="2018-11-30T00:00:00"/>
    <s v="Avg of 4 NM Projects"/>
    <x v="16"/>
    <n v="-0.26"/>
  </r>
  <r>
    <n v="2018"/>
    <x v="2"/>
    <n v="30"/>
    <n v="2"/>
    <s v="ON"/>
    <d v="2018-11-30T00:00:00"/>
    <s v="Avg of 4 NM Projects"/>
    <x v="17"/>
    <n v="-0.89500000000000002"/>
  </r>
  <r>
    <n v="2018"/>
    <x v="2"/>
    <n v="30"/>
    <n v="2"/>
    <s v="ON"/>
    <d v="2018-11-30T00:00:00"/>
    <s v="Avg of 4 NM Projects"/>
    <x v="18"/>
    <n v="-1.2799999999999998"/>
  </r>
  <r>
    <n v="2018"/>
    <x v="2"/>
    <n v="30"/>
    <n v="2"/>
    <s v="ON"/>
    <d v="2018-11-30T00:00:00"/>
    <s v="Avg of 4 NM Projects"/>
    <x v="19"/>
    <n v="-1.41"/>
  </r>
  <r>
    <n v="2018"/>
    <x v="2"/>
    <n v="30"/>
    <n v="2"/>
    <s v="ON"/>
    <d v="2018-11-30T00:00:00"/>
    <s v="Avg of 4 NM Projects"/>
    <x v="20"/>
    <n v="-1.1499999999999999"/>
  </r>
  <r>
    <n v="2018"/>
    <x v="2"/>
    <n v="30"/>
    <n v="2"/>
    <s v="ON"/>
    <d v="2018-11-30T00:00:00"/>
    <s v="Avg of 4 NM Projects"/>
    <x v="21"/>
    <n v="-1.2799999999999998"/>
  </r>
  <r>
    <n v="2018"/>
    <x v="2"/>
    <n v="30"/>
    <n v="2"/>
    <s v="ON"/>
    <d v="2018-11-30T00:00:00"/>
    <s v="Avg of 4 NM Projects"/>
    <x v="22"/>
    <n v="-1.2799999999999998"/>
  </r>
  <r>
    <n v="2018"/>
    <x v="2"/>
    <n v="30"/>
    <n v="2"/>
    <s v="OFF"/>
    <d v="2018-11-30T00:00:00"/>
    <s v="Avg of 4 NM Projects"/>
    <x v="23"/>
    <n v="-1.1499999999999999"/>
  </r>
  <r>
    <n v="2018"/>
    <x v="3"/>
    <n v="1"/>
    <n v="1"/>
    <s v="OFF"/>
    <d v="2018-12-01T00:00:00"/>
    <s v="Avg of 4 NM Projects"/>
    <x v="0"/>
    <n v="-1.2799999999999998"/>
  </r>
  <r>
    <n v="2018"/>
    <x v="3"/>
    <n v="1"/>
    <n v="1"/>
    <s v="OFF"/>
    <d v="2018-12-01T00:00:00"/>
    <s v="Avg of 4 NM Projects"/>
    <x v="1"/>
    <n v="-1.1499999999999999"/>
  </r>
  <r>
    <n v="2018"/>
    <x v="3"/>
    <n v="1"/>
    <n v="1"/>
    <s v="OFF"/>
    <d v="2018-12-01T00:00:00"/>
    <s v="Avg of 4 NM Projects"/>
    <x v="2"/>
    <n v="-1.1499999999999999"/>
  </r>
  <r>
    <n v="2018"/>
    <x v="3"/>
    <n v="1"/>
    <n v="1"/>
    <s v="OFF"/>
    <d v="2018-12-01T00:00:00"/>
    <s v="Avg of 4 NM Projects"/>
    <x v="3"/>
    <n v="-1.2799999999999998"/>
  </r>
  <r>
    <n v="2018"/>
    <x v="3"/>
    <n v="1"/>
    <n v="1"/>
    <s v="OFF"/>
    <d v="2018-12-01T00:00:00"/>
    <s v="Avg of 4 NM Projects"/>
    <x v="4"/>
    <n v="-1.1499999999999999"/>
  </r>
  <r>
    <n v="2018"/>
    <x v="3"/>
    <n v="1"/>
    <n v="1"/>
    <s v="OFF"/>
    <d v="2018-12-01T00:00:00"/>
    <s v="Avg of 4 NM Projects"/>
    <x v="5"/>
    <n v="-1.1549999999999998"/>
  </r>
  <r>
    <n v="2018"/>
    <x v="3"/>
    <n v="1"/>
    <n v="1"/>
    <s v="OFF"/>
    <d v="2018-12-01T00:00:00"/>
    <s v="Avg of 4 NM Projects"/>
    <x v="6"/>
    <n v="-1.1499999999999999"/>
  </r>
  <r>
    <n v="2018"/>
    <x v="3"/>
    <n v="1"/>
    <n v="1"/>
    <s v="OFF"/>
    <d v="2018-12-01T00:00:00"/>
    <s v="Avg of 4 NM Projects"/>
    <x v="7"/>
    <n v="-1.4099999999999997"/>
  </r>
  <r>
    <n v="2018"/>
    <x v="3"/>
    <n v="1"/>
    <n v="1"/>
    <s v="OFF"/>
    <d v="2018-12-01T00:00:00"/>
    <s v="Avg of 4 NM Projects"/>
    <x v="8"/>
    <n v="0.51500000000000012"/>
  </r>
  <r>
    <n v="2018"/>
    <x v="3"/>
    <n v="1"/>
    <n v="1"/>
    <s v="OFF"/>
    <d v="2018-12-01T00:00:00"/>
    <s v="Avg of 4 NM Projects"/>
    <x v="9"/>
    <n v="2.5649999999999999"/>
  </r>
  <r>
    <n v="2018"/>
    <x v="3"/>
    <n v="1"/>
    <n v="1"/>
    <s v="OFF"/>
    <d v="2018-12-01T00:00:00"/>
    <s v="Avg of 4 NM Projects"/>
    <x v="10"/>
    <n v="5.125"/>
  </r>
  <r>
    <n v="2018"/>
    <x v="3"/>
    <n v="1"/>
    <n v="1"/>
    <s v="OFF"/>
    <d v="2018-12-01T00:00:00"/>
    <s v="Avg of 4 NM Projects"/>
    <x v="11"/>
    <n v="7.17"/>
  </r>
  <r>
    <n v="2018"/>
    <x v="3"/>
    <n v="1"/>
    <n v="1"/>
    <s v="OFF"/>
    <d v="2018-12-01T00:00:00"/>
    <s v="Avg of 4 NM Projects"/>
    <x v="12"/>
    <n v="6.2750000000000004"/>
  </r>
  <r>
    <n v="2018"/>
    <x v="3"/>
    <n v="1"/>
    <n v="1"/>
    <s v="OFF"/>
    <d v="2018-12-01T00:00:00"/>
    <s v="Avg of 4 NM Projects"/>
    <x v="13"/>
    <n v="4.9899999999999993"/>
  </r>
  <r>
    <n v="2018"/>
    <x v="3"/>
    <n v="1"/>
    <n v="1"/>
    <s v="OFF"/>
    <d v="2018-12-01T00:00:00"/>
    <s v="Avg of 4 NM Projects"/>
    <x v="14"/>
    <n v="3.2"/>
  </r>
  <r>
    <n v="2018"/>
    <x v="3"/>
    <n v="1"/>
    <n v="1"/>
    <s v="OFF"/>
    <d v="2018-12-01T00:00:00"/>
    <s v="Avg of 4 NM Projects"/>
    <x v="15"/>
    <n v="-0.37499999999999989"/>
  </r>
  <r>
    <n v="2018"/>
    <x v="3"/>
    <n v="1"/>
    <n v="1"/>
    <s v="OFF"/>
    <d v="2018-12-01T00:00:00"/>
    <s v="Avg of 4 NM Projects"/>
    <x v="16"/>
    <n v="-1.4100000000000001"/>
  </r>
  <r>
    <n v="2018"/>
    <x v="3"/>
    <n v="1"/>
    <n v="1"/>
    <s v="OFF"/>
    <d v="2018-12-01T00:00:00"/>
    <s v="Avg of 4 NM Projects"/>
    <x v="17"/>
    <n v="-1.0249999999999999"/>
  </r>
  <r>
    <n v="2018"/>
    <x v="3"/>
    <n v="1"/>
    <n v="1"/>
    <s v="OFF"/>
    <d v="2018-12-01T00:00:00"/>
    <s v="Avg of 4 NM Projects"/>
    <x v="18"/>
    <n v="-1.1499999999999999"/>
  </r>
  <r>
    <n v="2018"/>
    <x v="3"/>
    <n v="1"/>
    <n v="1"/>
    <s v="OFF"/>
    <d v="2018-12-01T00:00:00"/>
    <s v="Avg of 4 NM Projects"/>
    <x v="19"/>
    <n v="-1.2849999999999997"/>
  </r>
  <r>
    <n v="2018"/>
    <x v="3"/>
    <n v="1"/>
    <n v="1"/>
    <s v="OFF"/>
    <d v="2018-12-01T00:00:00"/>
    <s v="Avg of 4 NM Projects"/>
    <x v="20"/>
    <n v="-1.2799999999999998"/>
  </r>
  <r>
    <n v="2018"/>
    <x v="3"/>
    <n v="1"/>
    <n v="1"/>
    <s v="OFF"/>
    <d v="2018-12-01T00:00:00"/>
    <s v="Avg of 4 NM Projects"/>
    <x v="21"/>
    <n v="-1.1499999999999999"/>
  </r>
  <r>
    <n v="2018"/>
    <x v="3"/>
    <n v="1"/>
    <n v="1"/>
    <s v="OFF"/>
    <d v="2018-12-01T00:00:00"/>
    <s v="Avg of 4 NM Projects"/>
    <x v="22"/>
    <n v="-1.1499999999999999"/>
  </r>
  <r>
    <n v="2018"/>
    <x v="3"/>
    <n v="1"/>
    <n v="1"/>
    <s v="OFF"/>
    <d v="2018-12-01T00:00:00"/>
    <s v="Avg of 4 NM Projects"/>
    <x v="23"/>
    <n v="-1.1499999999999999"/>
  </r>
  <r>
    <n v="2018"/>
    <x v="3"/>
    <n v="2"/>
    <n v="2"/>
    <s v="OFF"/>
    <d v="2018-12-02T00:00:00"/>
    <s v="Avg of 4 NM Projects"/>
    <x v="0"/>
    <n v="-1.1499999999999999"/>
  </r>
  <r>
    <n v="2018"/>
    <x v="3"/>
    <n v="2"/>
    <n v="2"/>
    <s v="OFF"/>
    <d v="2018-12-02T00:00:00"/>
    <s v="Avg of 4 NM Projects"/>
    <x v="1"/>
    <n v="-1.1549999999999998"/>
  </r>
  <r>
    <n v="2018"/>
    <x v="3"/>
    <n v="2"/>
    <n v="2"/>
    <s v="OFF"/>
    <d v="2018-12-02T00:00:00"/>
    <s v="Avg of 4 NM Projects"/>
    <x v="2"/>
    <n v="-1.1499999999999999"/>
  </r>
  <r>
    <n v="2018"/>
    <x v="3"/>
    <n v="2"/>
    <n v="2"/>
    <s v="OFF"/>
    <d v="2018-12-02T00:00:00"/>
    <s v="Avg of 4 NM Projects"/>
    <x v="3"/>
    <n v="-1.1499999999999999"/>
  </r>
  <r>
    <n v="2018"/>
    <x v="3"/>
    <n v="2"/>
    <n v="2"/>
    <s v="OFF"/>
    <d v="2018-12-02T00:00:00"/>
    <s v="Avg of 4 NM Projects"/>
    <x v="4"/>
    <n v="-1.1499999999999999"/>
  </r>
  <r>
    <n v="2018"/>
    <x v="3"/>
    <n v="2"/>
    <n v="2"/>
    <s v="OFF"/>
    <d v="2018-12-02T00:00:00"/>
    <s v="Avg of 4 NM Projects"/>
    <x v="5"/>
    <n v="-1.1549999999999998"/>
  </r>
  <r>
    <n v="2018"/>
    <x v="3"/>
    <n v="2"/>
    <n v="2"/>
    <s v="OFF"/>
    <d v="2018-12-02T00:00:00"/>
    <s v="Avg of 4 NM Projects"/>
    <x v="6"/>
    <n v="-1.41"/>
  </r>
  <r>
    <n v="2018"/>
    <x v="3"/>
    <n v="2"/>
    <n v="2"/>
    <s v="ON"/>
    <d v="2018-12-02T00:00:00"/>
    <s v="Avg of 4 NM Projects"/>
    <x v="7"/>
    <n v="-1.1499999999999999"/>
  </r>
  <r>
    <n v="2018"/>
    <x v="3"/>
    <n v="2"/>
    <n v="2"/>
    <s v="ON"/>
    <d v="2018-12-02T00:00:00"/>
    <s v="Avg of 4 NM Projects"/>
    <x v="8"/>
    <n v="2.1800000000000002"/>
  </r>
  <r>
    <n v="2018"/>
    <x v="3"/>
    <n v="2"/>
    <n v="2"/>
    <s v="ON"/>
    <d v="2018-12-02T00:00:00"/>
    <s v="Avg of 4 NM Projects"/>
    <x v="9"/>
    <n v="4.6099999999999994"/>
  </r>
  <r>
    <n v="2018"/>
    <x v="3"/>
    <n v="2"/>
    <n v="2"/>
    <s v="ON"/>
    <d v="2018-12-02T00:00:00"/>
    <s v="Avg of 4 NM Projects"/>
    <x v="10"/>
    <n v="5.8849999999999998"/>
  </r>
  <r>
    <n v="2018"/>
    <x v="3"/>
    <n v="2"/>
    <n v="2"/>
    <s v="ON"/>
    <d v="2018-12-02T00:00:00"/>
    <s v="Avg of 4 NM Projects"/>
    <x v="11"/>
    <n v="8.7049999999999983"/>
  </r>
  <r>
    <n v="2018"/>
    <x v="3"/>
    <n v="2"/>
    <n v="2"/>
    <s v="ON"/>
    <d v="2018-12-02T00:00:00"/>
    <s v="Avg of 4 NM Projects"/>
    <x v="12"/>
    <n v="13.44"/>
  </r>
  <r>
    <n v="2018"/>
    <x v="3"/>
    <n v="2"/>
    <n v="2"/>
    <s v="ON"/>
    <d v="2018-12-02T00:00:00"/>
    <s v="Avg of 4 NM Projects"/>
    <x v="13"/>
    <n v="7.42"/>
  </r>
  <r>
    <n v="2018"/>
    <x v="3"/>
    <n v="2"/>
    <n v="2"/>
    <s v="ON"/>
    <d v="2018-12-02T00:00:00"/>
    <s v="Avg of 4 NM Projects"/>
    <x v="14"/>
    <n v="5.12"/>
  </r>
  <r>
    <n v="2018"/>
    <x v="3"/>
    <n v="2"/>
    <n v="2"/>
    <s v="ON"/>
    <d v="2018-12-02T00:00:00"/>
    <s v="Avg of 4 NM Projects"/>
    <x v="15"/>
    <n v="0.13"/>
  </r>
  <r>
    <n v="2018"/>
    <x v="3"/>
    <n v="2"/>
    <n v="2"/>
    <s v="ON"/>
    <d v="2018-12-02T00:00:00"/>
    <s v="Avg of 4 NM Projects"/>
    <x v="16"/>
    <n v="-1.1499999999999999"/>
  </r>
  <r>
    <n v="2018"/>
    <x v="3"/>
    <n v="2"/>
    <n v="2"/>
    <s v="ON"/>
    <d v="2018-12-02T00:00:00"/>
    <s v="Avg of 4 NM Projects"/>
    <x v="17"/>
    <n v="-1.0249999999999999"/>
  </r>
  <r>
    <n v="2018"/>
    <x v="3"/>
    <n v="2"/>
    <n v="2"/>
    <s v="ON"/>
    <d v="2018-12-02T00:00:00"/>
    <s v="Avg of 4 NM Projects"/>
    <x v="18"/>
    <n v="-1.1499999999999999"/>
  </r>
  <r>
    <n v="2018"/>
    <x v="3"/>
    <n v="2"/>
    <n v="2"/>
    <s v="ON"/>
    <d v="2018-12-02T00:00:00"/>
    <s v="Avg of 4 NM Projects"/>
    <x v="19"/>
    <n v="-1.1549999999999998"/>
  </r>
  <r>
    <n v="2018"/>
    <x v="3"/>
    <n v="2"/>
    <n v="2"/>
    <s v="ON"/>
    <d v="2018-12-02T00:00:00"/>
    <s v="Avg of 4 NM Projects"/>
    <x v="20"/>
    <n v="-1.2799999999999998"/>
  </r>
  <r>
    <n v="2018"/>
    <x v="3"/>
    <n v="2"/>
    <n v="2"/>
    <s v="ON"/>
    <d v="2018-12-02T00:00:00"/>
    <s v="Avg of 4 NM Projects"/>
    <x v="21"/>
    <n v="-1.2799999999999998"/>
  </r>
  <r>
    <n v="2018"/>
    <x v="3"/>
    <n v="2"/>
    <n v="2"/>
    <s v="ON"/>
    <d v="2018-12-02T00:00:00"/>
    <s v="Avg of 4 NM Projects"/>
    <x v="22"/>
    <n v="-1.0249999999999999"/>
  </r>
  <r>
    <n v="2018"/>
    <x v="3"/>
    <n v="2"/>
    <n v="2"/>
    <s v="OFF"/>
    <d v="2018-12-02T00:00:00"/>
    <s v="Avg of 4 NM Projects"/>
    <x v="23"/>
    <n v="-1.2799999999999998"/>
  </r>
  <r>
    <n v="2018"/>
    <x v="3"/>
    <n v="3"/>
    <n v="3"/>
    <s v="OFF"/>
    <d v="2018-12-03T00:00:00"/>
    <s v="Avg of 4 NM Projects"/>
    <x v="0"/>
    <n v="-1.2799999999999998"/>
  </r>
  <r>
    <n v="2018"/>
    <x v="3"/>
    <n v="3"/>
    <n v="3"/>
    <s v="OFF"/>
    <d v="2018-12-03T00:00:00"/>
    <s v="Avg of 4 NM Projects"/>
    <x v="1"/>
    <n v="-1.1499999999999999"/>
  </r>
  <r>
    <n v="2018"/>
    <x v="3"/>
    <n v="3"/>
    <n v="3"/>
    <s v="OFF"/>
    <d v="2018-12-03T00:00:00"/>
    <s v="Avg of 4 NM Projects"/>
    <x v="2"/>
    <n v="-1.4099999999999997"/>
  </r>
  <r>
    <n v="2018"/>
    <x v="3"/>
    <n v="3"/>
    <n v="3"/>
    <s v="OFF"/>
    <d v="2018-12-03T00:00:00"/>
    <s v="Avg of 4 NM Projects"/>
    <x v="3"/>
    <n v="-1.0249999999999999"/>
  </r>
  <r>
    <n v="2018"/>
    <x v="3"/>
    <n v="3"/>
    <n v="3"/>
    <s v="OFF"/>
    <d v="2018-12-03T00:00:00"/>
    <s v="Avg of 4 NM Projects"/>
    <x v="4"/>
    <n v="-1.2799999999999998"/>
  </r>
  <r>
    <n v="2018"/>
    <x v="3"/>
    <n v="3"/>
    <n v="3"/>
    <s v="OFF"/>
    <d v="2018-12-03T00:00:00"/>
    <s v="Avg of 4 NM Projects"/>
    <x v="5"/>
    <n v="-1.1499999999999999"/>
  </r>
  <r>
    <n v="2018"/>
    <x v="3"/>
    <n v="3"/>
    <n v="3"/>
    <s v="OFF"/>
    <d v="2018-12-03T00:00:00"/>
    <s v="Avg of 4 NM Projects"/>
    <x v="6"/>
    <n v="-1.0249999999999999"/>
  </r>
  <r>
    <n v="2018"/>
    <x v="3"/>
    <n v="3"/>
    <n v="3"/>
    <s v="ON"/>
    <d v="2018-12-03T00:00:00"/>
    <s v="Avg of 4 NM Projects"/>
    <x v="7"/>
    <n v="5.0000000000000044E-3"/>
  </r>
  <r>
    <n v="2018"/>
    <x v="3"/>
    <n v="3"/>
    <n v="3"/>
    <s v="ON"/>
    <d v="2018-12-03T00:00:00"/>
    <s v="Avg of 4 NM Projects"/>
    <x v="8"/>
    <n v="14.08"/>
  </r>
  <r>
    <n v="2018"/>
    <x v="3"/>
    <n v="3"/>
    <n v="3"/>
    <s v="ON"/>
    <d v="2018-12-03T00:00:00"/>
    <s v="Avg of 4 NM Projects"/>
    <x v="9"/>
    <n v="30.974999999999998"/>
  </r>
  <r>
    <n v="2018"/>
    <x v="3"/>
    <n v="3"/>
    <n v="3"/>
    <s v="ON"/>
    <d v="2018-12-03T00:00:00"/>
    <s v="Avg of 4 NM Projects"/>
    <x v="10"/>
    <n v="36.99"/>
  </r>
  <r>
    <n v="2018"/>
    <x v="3"/>
    <n v="3"/>
    <n v="3"/>
    <s v="ON"/>
    <d v="2018-12-03T00:00:00"/>
    <s v="Avg of 4 NM Projects"/>
    <x v="11"/>
    <n v="34.56"/>
  </r>
  <r>
    <n v="2018"/>
    <x v="3"/>
    <n v="3"/>
    <n v="3"/>
    <s v="ON"/>
    <d v="2018-12-03T00:00:00"/>
    <s v="Avg of 4 NM Projects"/>
    <x v="12"/>
    <n v="28.675000000000001"/>
  </r>
  <r>
    <n v="2018"/>
    <x v="3"/>
    <n v="3"/>
    <n v="3"/>
    <s v="ON"/>
    <d v="2018-12-03T00:00:00"/>
    <s v="Avg of 4 NM Projects"/>
    <x v="13"/>
    <n v="25.725000000000001"/>
  </r>
  <r>
    <n v="2018"/>
    <x v="3"/>
    <n v="3"/>
    <n v="3"/>
    <s v="ON"/>
    <d v="2018-12-03T00:00:00"/>
    <s v="Avg of 4 NM Projects"/>
    <x v="14"/>
    <n v="17.02"/>
  </r>
  <r>
    <n v="2018"/>
    <x v="3"/>
    <n v="3"/>
    <n v="3"/>
    <s v="ON"/>
    <d v="2018-12-03T00:00:00"/>
    <s v="Avg of 4 NM Projects"/>
    <x v="15"/>
    <n v="4.4800000000000004"/>
  </r>
  <r>
    <n v="2018"/>
    <x v="3"/>
    <n v="3"/>
    <n v="3"/>
    <s v="ON"/>
    <d v="2018-12-03T00:00:00"/>
    <s v="Avg of 4 NM Projects"/>
    <x v="16"/>
    <n v="-1.4099999999999997"/>
  </r>
  <r>
    <n v="2018"/>
    <x v="3"/>
    <n v="3"/>
    <n v="3"/>
    <s v="ON"/>
    <d v="2018-12-03T00:00:00"/>
    <s v="Avg of 4 NM Projects"/>
    <x v="17"/>
    <n v="-1.2799999999999998"/>
  </r>
  <r>
    <n v="2018"/>
    <x v="3"/>
    <n v="3"/>
    <n v="3"/>
    <s v="ON"/>
    <d v="2018-12-03T00:00:00"/>
    <s v="Avg of 4 NM Projects"/>
    <x v="18"/>
    <n v="-1.0249999999999999"/>
  </r>
  <r>
    <n v="2018"/>
    <x v="3"/>
    <n v="3"/>
    <n v="3"/>
    <s v="ON"/>
    <d v="2018-12-03T00:00:00"/>
    <s v="Avg of 4 NM Projects"/>
    <x v="19"/>
    <n v="-1.2799999999999998"/>
  </r>
  <r>
    <n v="2018"/>
    <x v="3"/>
    <n v="3"/>
    <n v="3"/>
    <s v="ON"/>
    <d v="2018-12-03T00:00:00"/>
    <s v="Avg of 4 NM Projects"/>
    <x v="20"/>
    <n v="-1.1499999999999999"/>
  </r>
  <r>
    <n v="2018"/>
    <x v="3"/>
    <n v="3"/>
    <n v="3"/>
    <s v="ON"/>
    <d v="2018-12-03T00:00:00"/>
    <s v="Avg of 4 NM Projects"/>
    <x v="21"/>
    <n v="-1.0249999999999999"/>
  </r>
  <r>
    <n v="2018"/>
    <x v="3"/>
    <n v="3"/>
    <n v="3"/>
    <s v="ON"/>
    <d v="2018-12-03T00:00:00"/>
    <s v="Avg of 4 NM Projects"/>
    <x v="22"/>
    <n v="-1.41"/>
  </r>
  <r>
    <n v="2018"/>
    <x v="3"/>
    <n v="3"/>
    <n v="3"/>
    <s v="OFF"/>
    <d v="2018-12-03T00:00:00"/>
    <s v="Avg of 4 NM Projects"/>
    <x v="23"/>
    <n v="-1.2799999999999998"/>
  </r>
  <r>
    <n v="2018"/>
    <x v="3"/>
    <n v="4"/>
    <n v="4"/>
    <s v="OFF"/>
    <d v="2018-12-04T00:00:00"/>
    <s v="Avg of 4 NM Projects"/>
    <x v="0"/>
    <n v="-1.1499999999999999"/>
  </r>
  <r>
    <n v="2018"/>
    <x v="3"/>
    <n v="4"/>
    <n v="4"/>
    <s v="OFF"/>
    <d v="2018-12-04T00:00:00"/>
    <s v="Avg of 4 NM Projects"/>
    <x v="1"/>
    <n v="-1.1499999999999999"/>
  </r>
  <r>
    <n v="2018"/>
    <x v="3"/>
    <n v="4"/>
    <n v="4"/>
    <s v="OFF"/>
    <d v="2018-12-04T00:00:00"/>
    <s v="Avg of 4 NM Projects"/>
    <x v="2"/>
    <n v="-1.2799999999999998"/>
  </r>
  <r>
    <n v="2018"/>
    <x v="3"/>
    <n v="4"/>
    <n v="4"/>
    <s v="OFF"/>
    <d v="2018-12-04T00:00:00"/>
    <s v="Avg of 4 NM Projects"/>
    <x v="3"/>
    <n v="-1.0249999999999999"/>
  </r>
  <r>
    <n v="2018"/>
    <x v="3"/>
    <n v="4"/>
    <n v="4"/>
    <s v="OFF"/>
    <d v="2018-12-04T00:00:00"/>
    <s v="Avg of 4 NM Projects"/>
    <x v="4"/>
    <n v="-1.41"/>
  </r>
  <r>
    <n v="2018"/>
    <x v="3"/>
    <n v="4"/>
    <n v="4"/>
    <s v="OFF"/>
    <d v="2018-12-04T00:00:00"/>
    <s v="Avg of 4 NM Projects"/>
    <x v="5"/>
    <n v="-1.1499999999999999"/>
  </r>
  <r>
    <n v="2018"/>
    <x v="3"/>
    <n v="4"/>
    <n v="4"/>
    <s v="OFF"/>
    <d v="2018-12-04T00:00:00"/>
    <s v="Avg of 4 NM Projects"/>
    <x v="6"/>
    <n v="-0.9"/>
  </r>
  <r>
    <n v="2018"/>
    <x v="3"/>
    <n v="4"/>
    <n v="4"/>
    <s v="ON"/>
    <d v="2018-12-04T00:00:00"/>
    <s v="Avg of 4 NM Projects"/>
    <x v="7"/>
    <n v="2.8200000000000003"/>
  </r>
  <r>
    <n v="2018"/>
    <x v="3"/>
    <n v="4"/>
    <n v="4"/>
    <s v="ON"/>
    <d v="2018-12-04T00:00:00"/>
    <s v="Avg of 4 NM Projects"/>
    <x v="8"/>
    <n v="20.605"/>
  </r>
  <r>
    <n v="2018"/>
    <x v="3"/>
    <n v="4"/>
    <n v="4"/>
    <s v="ON"/>
    <d v="2018-12-04T00:00:00"/>
    <s v="Avg of 4 NM Projects"/>
    <x v="9"/>
    <n v="35.33"/>
  </r>
  <r>
    <n v="2018"/>
    <x v="3"/>
    <n v="4"/>
    <n v="4"/>
    <s v="ON"/>
    <d v="2018-12-04T00:00:00"/>
    <s v="Avg of 4 NM Projects"/>
    <x v="10"/>
    <n v="47.74"/>
  </r>
  <r>
    <n v="2018"/>
    <x v="3"/>
    <n v="4"/>
    <n v="4"/>
    <s v="ON"/>
    <d v="2018-12-04T00:00:00"/>
    <s v="Avg of 4 NM Projects"/>
    <x v="11"/>
    <n v="51.584999999999994"/>
  </r>
  <r>
    <n v="2018"/>
    <x v="3"/>
    <n v="4"/>
    <n v="4"/>
    <s v="ON"/>
    <d v="2018-12-04T00:00:00"/>
    <s v="Avg of 4 NM Projects"/>
    <x v="12"/>
    <n v="52.484999999999999"/>
  </r>
  <r>
    <n v="2018"/>
    <x v="3"/>
    <n v="4"/>
    <n v="4"/>
    <s v="ON"/>
    <d v="2018-12-04T00:00:00"/>
    <s v="Avg of 4 NM Projects"/>
    <x v="13"/>
    <n v="44.674999999999997"/>
  </r>
  <r>
    <n v="2018"/>
    <x v="3"/>
    <n v="4"/>
    <n v="4"/>
    <s v="ON"/>
    <d v="2018-12-04T00:00:00"/>
    <s v="Avg of 4 NM Projects"/>
    <x v="14"/>
    <n v="28.805"/>
  </r>
  <r>
    <n v="2018"/>
    <x v="3"/>
    <n v="4"/>
    <n v="4"/>
    <s v="ON"/>
    <d v="2018-12-04T00:00:00"/>
    <s v="Avg of 4 NM Projects"/>
    <x v="15"/>
    <n v="7.0350000000000001"/>
  </r>
  <r>
    <n v="2018"/>
    <x v="3"/>
    <n v="4"/>
    <n v="4"/>
    <s v="ON"/>
    <d v="2018-12-04T00:00:00"/>
    <s v="Avg of 4 NM Projects"/>
    <x v="16"/>
    <n v="-0.26"/>
  </r>
  <r>
    <n v="2018"/>
    <x v="3"/>
    <n v="4"/>
    <n v="4"/>
    <s v="ON"/>
    <d v="2018-12-04T00:00:00"/>
    <s v="Avg of 4 NM Projects"/>
    <x v="17"/>
    <n v="-1.1499999999999999"/>
  </r>
  <r>
    <n v="2018"/>
    <x v="3"/>
    <n v="4"/>
    <n v="4"/>
    <s v="ON"/>
    <d v="2018-12-04T00:00:00"/>
    <s v="Avg of 4 NM Projects"/>
    <x v="18"/>
    <n v="-1.1499999999999999"/>
  </r>
  <r>
    <n v="2018"/>
    <x v="3"/>
    <n v="4"/>
    <n v="4"/>
    <s v="ON"/>
    <d v="2018-12-04T00:00:00"/>
    <s v="Avg of 4 NM Projects"/>
    <x v="19"/>
    <n v="-1.2799999999999998"/>
  </r>
  <r>
    <n v="2018"/>
    <x v="3"/>
    <n v="4"/>
    <n v="4"/>
    <s v="ON"/>
    <d v="2018-12-04T00:00:00"/>
    <s v="Avg of 4 NM Projects"/>
    <x v="20"/>
    <n v="-1.2799999999999998"/>
  </r>
  <r>
    <n v="2018"/>
    <x v="3"/>
    <n v="4"/>
    <n v="4"/>
    <s v="ON"/>
    <d v="2018-12-04T00:00:00"/>
    <s v="Avg of 4 NM Projects"/>
    <x v="21"/>
    <n v="-1.1499999999999999"/>
  </r>
  <r>
    <n v="2018"/>
    <x v="3"/>
    <n v="4"/>
    <n v="4"/>
    <s v="ON"/>
    <d v="2018-12-04T00:00:00"/>
    <s v="Avg of 4 NM Projects"/>
    <x v="22"/>
    <n v="-1.2799999999999998"/>
  </r>
  <r>
    <n v="2018"/>
    <x v="3"/>
    <n v="4"/>
    <n v="4"/>
    <s v="OFF"/>
    <d v="2018-12-04T00:00:00"/>
    <s v="Avg of 4 NM Projects"/>
    <x v="23"/>
    <n v="-1.2799999999999998"/>
  </r>
  <r>
    <n v="2018"/>
    <x v="3"/>
    <n v="5"/>
    <n v="5"/>
    <s v="OFF"/>
    <d v="2018-12-05T00:00:00"/>
    <s v="Avg of 4 NM Projects"/>
    <x v="0"/>
    <n v="-1.2799999999999998"/>
  </r>
  <r>
    <n v="2018"/>
    <x v="3"/>
    <n v="5"/>
    <n v="5"/>
    <s v="OFF"/>
    <d v="2018-12-05T00:00:00"/>
    <s v="Avg of 4 NM Projects"/>
    <x v="1"/>
    <n v="-1.1499999999999999"/>
  </r>
  <r>
    <n v="2018"/>
    <x v="3"/>
    <n v="5"/>
    <n v="5"/>
    <s v="OFF"/>
    <d v="2018-12-05T00:00:00"/>
    <s v="Avg of 4 NM Projects"/>
    <x v="2"/>
    <n v="-1.2799999999999998"/>
  </r>
  <r>
    <n v="2018"/>
    <x v="3"/>
    <n v="5"/>
    <n v="5"/>
    <s v="OFF"/>
    <d v="2018-12-05T00:00:00"/>
    <s v="Avg of 4 NM Projects"/>
    <x v="3"/>
    <n v="-1.2799999999999998"/>
  </r>
  <r>
    <n v="2018"/>
    <x v="3"/>
    <n v="5"/>
    <n v="5"/>
    <s v="OFF"/>
    <d v="2018-12-05T00:00:00"/>
    <s v="Avg of 4 NM Projects"/>
    <x v="4"/>
    <n v="-1.1549999999999998"/>
  </r>
  <r>
    <n v="2018"/>
    <x v="3"/>
    <n v="5"/>
    <n v="5"/>
    <s v="OFF"/>
    <d v="2018-12-05T00:00:00"/>
    <s v="Avg of 4 NM Projects"/>
    <x v="5"/>
    <n v="-1.2799999999999998"/>
  </r>
  <r>
    <n v="2018"/>
    <x v="3"/>
    <n v="5"/>
    <n v="5"/>
    <s v="OFF"/>
    <d v="2018-12-05T00:00:00"/>
    <s v="Avg of 4 NM Projects"/>
    <x v="6"/>
    <n v="-0.77"/>
  </r>
  <r>
    <n v="2018"/>
    <x v="3"/>
    <n v="5"/>
    <n v="5"/>
    <s v="ON"/>
    <d v="2018-12-05T00:00:00"/>
    <s v="Avg of 4 NM Projects"/>
    <x v="7"/>
    <n v="0.51"/>
  </r>
  <r>
    <n v="2018"/>
    <x v="3"/>
    <n v="5"/>
    <n v="5"/>
    <s v="ON"/>
    <d v="2018-12-05T00:00:00"/>
    <s v="Avg of 4 NM Projects"/>
    <x v="8"/>
    <n v="8.06"/>
  </r>
  <r>
    <n v="2018"/>
    <x v="3"/>
    <n v="5"/>
    <n v="5"/>
    <s v="ON"/>
    <d v="2018-12-05T00:00:00"/>
    <s v="Avg of 4 NM Projects"/>
    <x v="9"/>
    <n v="17.785"/>
  </r>
  <r>
    <n v="2018"/>
    <x v="3"/>
    <n v="5"/>
    <n v="5"/>
    <s v="ON"/>
    <d v="2018-12-05T00:00:00"/>
    <s v="Avg of 4 NM Projects"/>
    <x v="10"/>
    <n v="26.625"/>
  </r>
  <r>
    <n v="2018"/>
    <x v="3"/>
    <n v="5"/>
    <n v="5"/>
    <s v="ON"/>
    <d v="2018-12-05T00:00:00"/>
    <s v="Avg of 4 NM Projects"/>
    <x v="11"/>
    <n v="27.135000000000002"/>
  </r>
  <r>
    <n v="2018"/>
    <x v="3"/>
    <n v="5"/>
    <n v="5"/>
    <s v="ON"/>
    <d v="2018-12-05T00:00:00"/>
    <s v="Avg of 4 NM Projects"/>
    <x v="12"/>
    <n v="19.075000000000003"/>
  </r>
  <r>
    <n v="2018"/>
    <x v="3"/>
    <n v="5"/>
    <n v="5"/>
    <s v="ON"/>
    <d v="2018-12-05T00:00:00"/>
    <s v="Avg of 4 NM Projects"/>
    <x v="13"/>
    <n v="12.03"/>
  </r>
  <r>
    <n v="2018"/>
    <x v="3"/>
    <n v="5"/>
    <n v="5"/>
    <s v="ON"/>
    <d v="2018-12-05T00:00:00"/>
    <s v="Avg of 4 NM Projects"/>
    <x v="14"/>
    <n v="3.9699999999999998"/>
  </r>
  <r>
    <n v="2018"/>
    <x v="3"/>
    <n v="5"/>
    <n v="5"/>
    <s v="ON"/>
    <d v="2018-12-05T00:00:00"/>
    <s v="Avg of 4 NM Projects"/>
    <x v="15"/>
    <n v="0.51500000000000001"/>
  </r>
  <r>
    <n v="2018"/>
    <x v="3"/>
    <n v="5"/>
    <n v="5"/>
    <s v="ON"/>
    <d v="2018-12-05T00:00:00"/>
    <s v="Avg of 4 NM Projects"/>
    <x v="16"/>
    <n v="-0.9"/>
  </r>
  <r>
    <n v="2018"/>
    <x v="3"/>
    <n v="5"/>
    <n v="5"/>
    <s v="ON"/>
    <d v="2018-12-05T00:00:00"/>
    <s v="Avg of 4 NM Projects"/>
    <x v="17"/>
    <n v="-1.2799999999999998"/>
  </r>
  <r>
    <n v="2018"/>
    <x v="3"/>
    <n v="5"/>
    <n v="5"/>
    <s v="ON"/>
    <d v="2018-12-05T00:00:00"/>
    <s v="Avg of 4 NM Projects"/>
    <x v="18"/>
    <n v="-1.2799999999999998"/>
  </r>
  <r>
    <n v="2018"/>
    <x v="3"/>
    <n v="5"/>
    <n v="5"/>
    <s v="ON"/>
    <d v="2018-12-05T00:00:00"/>
    <s v="Avg of 4 NM Projects"/>
    <x v="19"/>
    <n v="-1.2799999999999998"/>
  </r>
  <r>
    <n v="2018"/>
    <x v="3"/>
    <n v="5"/>
    <n v="5"/>
    <s v="ON"/>
    <d v="2018-12-05T00:00:00"/>
    <s v="Avg of 4 NM Projects"/>
    <x v="20"/>
    <n v="-1.1499999999999999"/>
  </r>
  <r>
    <n v="2018"/>
    <x v="3"/>
    <n v="5"/>
    <n v="5"/>
    <s v="ON"/>
    <d v="2018-12-05T00:00:00"/>
    <s v="Avg of 4 NM Projects"/>
    <x v="21"/>
    <n v="-1.1499999999999999"/>
  </r>
  <r>
    <n v="2018"/>
    <x v="3"/>
    <n v="5"/>
    <n v="5"/>
    <s v="ON"/>
    <d v="2018-12-05T00:00:00"/>
    <s v="Avg of 4 NM Projects"/>
    <x v="22"/>
    <n v="-1.1499999999999999"/>
  </r>
  <r>
    <n v="2018"/>
    <x v="3"/>
    <n v="5"/>
    <n v="5"/>
    <s v="OFF"/>
    <d v="2018-12-05T00:00:00"/>
    <s v="Avg of 4 NM Projects"/>
    <x v="23"/>
    <n v="-1.2799999999999998"/>
  </r>
  <r>
    <n v="2018"/>
    <x v="3"/>
    <n v="6"/>
    <n v="6"/>
    <s v="OFF"/>
    <d v="2018-12-06T00:00:00"/>
    <s v="Avg of 4 NM Projects"/>
    <x v="0"/>
    <n v="-1.1549999999999998"/>
  </r>
  <r>
    <n v="2018"/>
    <x v="3"/>
    <n v="6"/>
    <n v="6"/>
    <s v="OFF"/>
    <d v="2018-12-06T00:00:00"/>
    <s v="Avg of 4 NM Projects"/>
    <x v="1"/>
    <n v="-1.2799999999999998"/>
  </r>
  <r>
    <n v="2018"/>
    <x v="3"/>
    <n v="6"/>
    <n v="6"/>
    <s v="OFF"/>
    <d v="2018-12-06T00:00:00"/>
    <s v="Avg of 4 NM Projects"/>
    <x v="2"/>
    <n v="-1.1499999999999999"/>
  </r>
  <r>
    <n v="2018"/>
    <x v="3"/>
    <n v="6"/>
    <n v="6"/>
    <s v="OFF"/>
    <d v="2018-12-06T00:00:00"/>
    <s v="Avg of 4 NM Projects"/>
    <x v="3"/>
    <n v="-1.1499999999999999"/>
  </r>
  <r>
    <n v="2018"/>
    <x v="3"/>
    <n v="6"/>
    <n v="6"/>
    <s v="OFF"/>
    <d v="2018-12-06T00:00:00"/>
    <s v="Avg of 4 NM Projects"/>
    <x v="4"/>
    <n v="-1.2799999999999998"/>
  </r>
  <r>
    <n v="2018"/>
    <x v="3"/>
    <n v="6"/>
    <n v="6"/>
    <s v="OFF"/>
    <d v="2018-12-06T00:00:00"/>
    <s v="Avg of 4 NM Projects"/>
    <x v="5"/>
    <n v="-1.1549999999999998"/>
  </r>
  <r>
    <n v="2018"/>
    <x v="3"/>
    <n v="6"/>
    <n v="6"/>
    <s v="OFF"/>
    <d v="2018-12-06T00:00:00"/>
    <s v="Avg of 4 NM Projects"/>
    <x v="6"/>
    <n v="-0.9"/>
  </r>
  <r>
    <n v="2018"/>
    <x v="3"/>
    <n v="6"/>
    <n v="6"/>
    <s v="ON"/>
    <d v="2018-12-06T00:00:00"/>
    <s v="Avg of 4 NM Projects"/>
    <x v="7"/>
    <n v="-0.26"/>
  </r>
  <r>
    <n v="2018"/>
    <x v="3"/>
    <n v="6"/>
    <n v="6"/>
    <s v="ON"/>
    <d v="2018-12-06T00:00:00"/>
    <s v="Avg of 4 NM Projects"/>
    <x v="8"/>
    <n v="4.2200000000000006"/>
  </r>
  <r>
    <n v="2018"/>
    <x v="3"/>
    <n v="6"/>
    <n v="6"/>
    <s v="ON"/>
    <d v="2018-12-06T00:00:00"/>
    <s v="Avg of 4 NM Projects"/>
    <x v="9"/>
    <n v="15.364999999999998"/>
  </r>
  <r>
    <n v="2018"/>
    <x v="3"/>
    <n v="6"/>
    <n v="6"/>
    <s v="ON"/>
    <d v="2018-12-06T00:00:00"/>
    <s v="Avg of 4 NM Projects"/>
    <x v="10"/>
    <n v="16.384999999999998"/>
  </r>
  <r>
    <n v="2018"/>
    <x v="3"/>
    <n v="6"/>
    <n v="6"/>
    <s v="ON"/>
    <d v="2018-12-06T00:00:00"/>
    <s v="Avg of 4 NM Projects"/>
    <x v="11"/>
    <n v="26.494999999999997"/>
  </r>
  <r>
    <n v="2018"/>
    <x v="3"/>
    <n v="6"/>
    <n v="6"/>
    <s v="ON"/>
    <d v="2018-12-06T00:00:00"/>
    <s v="Avg of 4 NM Projects"/>
    <x v="12"/>
    <n v="27.520000000000003"/>
  </r>
  <r>
    <n v="2018"/>
    <x v="3"/>
    <n v="6"/>
    <n v="6"/>
    <s v="ON"/>
    <d v="2018-12-06T00:00:00"/>
    <s v="Avg of 4 NM Projects"/>
    <x v="13"/>
    <n v="30.080000000000002"/>
  </r>
  <r>
    <n v="2018"/>
    <x v="3"/>
    <n v="6"/>
    <n v="6"/>
    <s v="ON"/>
    <d v="2018-12-06T00:00:00"/>
    <s v="Avg of 4 NM Projects"/>
    <x v="14"/>
    <n v="8.9599999999999991"/>
  </r>
  <r>
    <n v="2018"/>
    <x v="3"/>
    <n v="6"/>
    <n v="6"/>
    <s v="ON"/>
    <d v="2018-12-06T00:00:00"/>
    <s v="Avg of 4 NM Projects"/>
    <x v="15"/>
    <n v="2.4350000000000001"/>
  </r>
  <r>
    <n v="2018"/>
    <x v="3"/>
    <n v="6"/>
    <n v="6"/>
    <s v="ON"/>
    <d v="2018-12-06T00:00:00"/>
    <s v="Avg of 4 NM Projects"/>
    <x v="16"/>
    <n v="-0.39"/>
  </r>
  <r>
    <n v="2018"/>
    <x v="3"/>
    <n v="6"/>
    <n v="6"/>
    <s v="ON"/>
    <d v="2018-12-06T00:00:00"/>
    <s v="Avg of 4 NM Projects"/>
    <x v="17"/>
    <n v="-0.13"/>
  </r>
  <r>
    <n v="2018"/>
    <x v="3"/>
    <n v="6"/>
    <n v="6"/>
    <s v="ON"/>
    <d v="2018-12-06T00:00:00"/>
    <s v="Avg of 4 NM Projects"/>
    <x v="18"/>
    <n v="-0.13"/>
  </r>
  <r>
    <n v="2018"/>
    <x v="3"/>
    <n v="6"/>
    <n v="6"/>
    <s v="ON"/>
    <d v="2018-12-06T00:00:00"/>
    <s v="Avg of 4 NM Projects"/>
    <x v="19"/>
    <n v="-0.26"/>
  </r>
  <r>
    <n v="2018"/>
    <x v="3"/>
    <n v="6"/>
    <n v="6"/>
    <s v="ON"/>
    <d v="2018-12-06T00:00:00"/>
    <s v="Avg of 4 NM Projects"/>
    <x v="20"/>
    <n v="-0.13"/>
  </r>
  <r>
    <n v="2018"/>
    <x v="3"/>
    <n v="6"/>
    <n v="6"/>
    <s v="ON"/>
    <d v="2018-12-06T00:00:00"/>
    <s v="Avg of 4 NM Projects"/>
    <x v="21"/>
    <n v="-0.13"/>
  </r>
  <r>
    <n v="2018"/>
    <x v="3"/>
    <n v="6"/>
    <n v="6"/>
    <s v="ON"/>
    <d v="2018-12-06T00:00:00"/>
    <s v="Avg of 4 NM Projects"/>
    <x v="22"/>
    <n v="0"/>
  </r>
  <r>
    <n v="2018"/>
    <x v="3"/>
    <n v="6"/>
    <n v="6"/>
    <s v="OFF"/>
    <d v="2018-12-06T00:00:00"/>
    <s v="Avg of 4 NM Projects"/>
    <x v="23"/>
    <n v="-0.26"/>
  </r>
  <r>
    <n v="2018"/>
    <x v="3"/>
    <n v="7"/>
    <n v="7"/>
    <s v="OFF"/>
    <d v="2018-12-07T00:00:00"/>
    <s v="Avg of 4 NM Projects"/>
    <x v="0"/>
    <n v="0"/>
  </r>
  <r>
    <n v="2018"/>
    <x v="3"/>
    <n v="7"/>
    <n v="7"/>
    <s v="OFF"/>
    <d v="2018-12-07T00:00:00"/>
    <s v="Avg of 4 NM Projects"/>
    <x v="1"/>
    <n v="-0.13"/>
  </r>
  <r>
    <n v="2018"/>
    <x v="3"/>
    <n v="7"/>
    <n v="7"/>
    <s v="OFF"/>
    <d v="2018-12-07T00:00:00"/>
    <s v="Avg of 4 NM Projects"/>
    <x v="2"/>
    <n v="-0.26"/>
  </r>
  <r>
    <n v="2018"/>
    <x v="3"/>
    <n v="7"/>
    <n v="7"/>
    <s v="OFF"/>
    <d v="2018-12-07T00:00:00"/>
    <s v="Avg of 4 NM Projects"/>
    <x v="3"/>
    <n v="-0.39"/>
  </r>
  <r>
    <n v="2018"/>
    <x v="3"/>
    <n v="7"/>
    <n v="7"/>
    <s v="OFF"/>
    <d v="2018-12-07T00:00:00"/>
    <s v="Avg of 4 NM Projects"/>
    <x v="4"/>
    <n v="-0.13"/>
  </r>
  <r>
    <n v="2018"/>
    <x v="3"/>
    <n v="7"/>
    <n v="7"/>
    <s v="OFF"/>
    <d v="2018-12-07T00:00:00"/>
    <s v="Avg of 4 NM Projects"/>
    <x v="5"/>
    <n v="0"/>
  </r>
  <r>
    <n v="2018"/>
    <x v="3"/>
    <n v="7"/>
    <n v="7"/>
    <s v="OFF"/>
    <d v="2018-12-07T00:00:00"/>
    <s v="Avg of 4 NM Projects"/>
    <x v="6"/>
    <n v="-0.13"/>
  </r>
  <r>
    <n v="2018"/>
    <x v="3"/>
    <n v="7"/>
    <n v="7"/>
    <s v="OFF"/>
    <d v="2018-12-07T00:00:00"/>
    <s v="Avg of 4 NM Projects"/>
    <x v="7"/>
    <n v="-0.38500000000000001"/>
  </r>
  <r>
    <n v="2018"/>
    <x v="3"/>
    <n v="7"/>
    <n v="7"/>
    <s v="OFF"/>
    <d v="2018-12-07T00:00:00"/>
    <s v="Avg of 4 NM Projects"/>
    <x v="8"/>
    <n v="0.64"/>
  </r>
  <r>
    <n v="2018"/>
    <x v="3"/>
    <n v="7"/>
    <n v="7"/>
    <s v="OFF"/>
    <d v="2018-12-07T00:00:00"/>
    <s v="Avg of 4 NM Projects"/>
    <x v="9"/>
    <n v="3.7050000000000001"/>
  </r>
  <r>
    <n v="2018"/>
    <x v="3"/>
    <n v="7"/>
    <n v="7"/>
    <s v="OFF"/>
    <d v="2018-12-07T00:00:00"/>
    <s v="Avg of 4 NM Projects"/>
    <x v="10"/>
    <n v="7.415"/>
  </r>
  <r>
    <n v="2018"/>
    <x v="3"/>
    <n v="7"/>
    <n v="7"/>
    <s v="OFF"/>
    <d v="2018-12-07T00:00:00"/>
    <s v="Avg of 4 NM Projects"/>
    <x v="11"/>
    <n v="10.240000000000002"/>
  </r>
  <r>
    <n v="2018"/>
    <x v="3"/>
    <n v="7"/>
    <n v="7"/>
    <s v="OFF"/>
    <d v="2018-12-07T00:00:00"/>
    <s v="Avg of 4 NM Projects"/>
    <x v="12"/>
    <n v="17.149999999999999"/>
  </r>
  <r>
    <n v="2018"/>
    <x v="3"/>
    <n v="7"/>
    <n v="7"/>
    <s v="OFF"/>
    <d v="2018-12-07T00:00:00"/>
    <s v="Avg of 4 NM Projects"/>
    <x v="13"/>
    <n v="16.125"/>
  </r>
  <r>
    <n v="2018"/>
    <x v="3"/>
    <n v="7"/>
    <n v="7"/>
    <s v="OFF"/>
    <d v="2018-12-07T00:00:00"/>
    <s v="Avg of 4 NM Projects"/>
    <x v="14"/>
    <n v="9.8500000000000014"/>
  </r>
  <r>
    <n v="2018"/>
    <x v="3"/>
    <n v="7"/>
    <n v="7"/>
    <s v="OFF"/>
    <d v="2018-12-07T00:00:00"/>
    <s v="Avg of 4 NM Projects"/>
    <x v="15"/>
    <n v="1.28"/>
  </r>
  <r>
    <n v="2018"/>
    <x v="3"/>
    <n v="7"/>
    <n v="7"/>
    <s v="OFF"/>
    <d v="2018-12-07T00:00:00"/>
    <s v="Avg of 4 NM Projects"/>
    <x v="16"/>
    <n v="-0.26"/>
  </r>
  <r>
    <n v="2018"/>
    <x v="3"/>
    <n v="7"/>
    <n v="7"/>
    <s v="OFF"/>
    <d v="2018-12-07T00:00:00"/>
    <s v="Avg of 4 NM Projects"/>
    <x v="17"/>
    <n v="-0.26"/>
  </r>
  <r>
    <n v="2018"/>
    <x v="3"/>
    <n v="7"/>
    <n v="7"/>
    <s v="OFF"/>
    <d v="2018-12-07T00:00:00"/>
    <s v="Avg of 4 NM Projects"/>
    <x v="18"/>
    <n v="-0.13"/>
  </r>
  <r>
    <n v="2018"/>
    <x v="3"/>
    <n v="7"/>
    <n v="7"/>
    <s v="OFF"/>
    <d v="2018-12-07T00:00:00"/>
    <s v="Avg of 4 NM Projects"/>
    <x v="19"/>
    <n v="-0.13"/>
  </r>
  <r>
    <n v="2018"/>
    <x v="3"/>
    <n v="7"/>
    <n v="7"/>
    <s v="OFF"/>
    <d v="2018-12-07T00:00:00"/>
    <s v="Avg of 4 NM Projects"/>
    <x v="20"/>
    <n v="-0.13"/>
  </r>
  <r>
    <n v="2018"/>
    <x v="3"/>
    <n v="7"/>
    <n v="7"/>
    <s v="OFF"/>
    <d v="2018-12-07T00:00:00"/>
    <s v="Avg of 4 NM Projects"/>
    <x v="21"/>
    <n v="-0.26"/>
  </r>
  <r>
    <n v="2018"/>
    <x v="3"/>
    <n v="7"/>
    <n v="7"/>
    <s v="OFF"/>
    <d v="2018-12-07T00:00:00"/>
    <s v="Avg of 4 NM Projects"/>
    <x v="22"/>
    <n v="0"/>
  </r>
  <r>
    <n v="2018"/>
    <x v="3"/>
    <n v="7"/>
    <n v="7"/>
    <s v="OFF"/>
    <d v="2018-12-07T00:00:00"/>
    <s v="Avg of 4 NM Projects"/>
    <x v="23"/>
    <n v="-0.52"/>
  </r>
  <r>
    <n v="2018"/>
    <x v="3"/>
    <n v="8"/>
    <n v="1"/>
    <s v="OFF"/>
    <d v="2018-12-08T00:00:00"/>
    <s v="Avg of 4 NM Projects"/>
    <x v="0"/>
    <n v="0"/>
  </r>
  <r>
    <n v="2018"/>
    <x v="3"/>
    <n v="8"/>
    <n v="1"/>
    <s v="OFF"/>
    <d v="2018-12-08T00:00:00"/>
    <s v="Avg of 4 NM Projects"/>
    <x v="1"/>
    <n v="-0.13"/>
  </r>
  <r>
    <n v="2018"/>
    <x v="3"/>
    <n v="8"/>
    <n v="1"/>
    <s v="OFF"/>
    <d v="2018-12-08T00:00:00"/>
    <s v="Avg of 4 NM Projects"/>
    <x v="2"/>
    <n v="-0.26"/>
  </r>
  <r>
    <n v="2018"/>
    <x v="3"/>
    <n v="8"/>
    <n v="1"/>
    <s v="OFF"/>
    <d v="2018-12-08T00:00:00"/>
    <s v="Avg of 4 NM Projects"/>
    <x v="3"/>
    <n v="0"/>
  </r>
  <r>
    <n v="2018"/>
    <x v="3"/>
    <n v="8"/>
    <n v="1"/>
    <s v="OFF"/>
    <d v="2018-12-08T00:00:00"/>
    <s v="Avg of 4 NM Projects"/>
    <x v="4"/>
    <n v="-0.13"/>
  </r>
  <r>
    <n v="2018"/>
    <x v="3"/>
    <n v="8"/>
    <n v="1"/>
    <s v="OFF"/>
    <d v="2018-12-08T00:00:00"/>
    <s v="Avg of 4 NM Projects"/>
    <x v="5"/>
    <n v="0"/>
  </r>
  <r>
    <n v="2018"/>
    <x v="3"/>
    <n v="8"/>
    <n v="1"/>
    <s v="OFF"/>
    <d v="2018-12-08T00:00:00"/>
    <s v="Avg of 4 NM Projects"/>
    <x v="6"/>
    <n v="-0.26"/>
  </r>
  <r>
    <n v="2018"/>
    <x v="3"/>
    <n v="8"/>
    <n v="1"/>
    <s v="OFF"/>
    <d v="2018-12-08T00:00:00"/>
    <s v="Avg of 4 NM Projects"/>
    <x v="7"/>
    <n v="-0.26"/>
  </r>
  <r>
    <n v="2018"/>
    <x v="3"/>
    <n v="8"/>
    <n v="1"/>
    <s v="OFF"/>
    <d v="2018-12-08T00:00:00"/>
    <s v="Avg of 4 NM Projects"/>
    <x v="8"/>
    <n v="1.79"/>
  </r>
  <r>
    <n v="2018"/>
    <x v="3"/>
    <n v="8"/>
    <n v="1"/>
    <s v="OFF"/>
    <d v="2018-12-08T00:00:00"/>
    <s v="Avg of 4 NM Projects"/>
    <x v="9"/>
    <n v="7.68"/>
  </r>
  <r>
    <n v="2018"/>
    <x v="3"/>
    <n v="8"/>
    <n v="1"/>
    <s v="OFF"/>
    <d v="2018-12-08T00:00:00"/>
    <s v="Avg of 4 NM Projects"/>
    <x v="10"/>
    <n v="14.085000000000001"/>
  </r>
  <r>
    <n v="2018"/>
    <x v="3"/>
    <n v="8"/>
    <n v="1"/>
    <s v="OFF"/>
    <d v="2018-12-08T00:00:00"/>
    <s v="Avg of 4 NM Projects"/>
    <x v="11"/>
    <n v="18.045000000000002"/>
  </r>
  <r>
    <n v="2018"/>
    <x v="3"/>
    <n v="8"/>
    <n v="1"/>
    <s v="OFF"/>
    <d v="2018-12-08T00:00:00"/>
    <s v="Avg of 4 NM Projects"/>
    <x v="12"/>
    <n v="20.48"/>
  </r>
  <r>
    <n v="2018"/>
    <x v="3"/>
    <n v="8"/>
    <n v="1"/>
    <s v="OFF"/>
    <d v="2018-12-08T00:00:00"/>
    <s v="Avg of 4 NM Projects"/>
    <x v="13"/>
    <n v="22.144999999999996"/>
  </r>
  <r>
    <n v="2018"/>
    <x v="3"/>
    <n v="8"/>
    <n v="1"/>
    <s v="OFF"/>
    <d v="2018-12-08T00:00:00"/>
    <s v="Avg of 4 NM Projects"/>
    <x v="14"/>
    <n v="20.100000000000001"/>
  </r>
  <r>
    <n v="2018"/>
    <x v="3"/>
    <n v="8"/>
    <n v="1"/>
    <s v="OFF"/>
    <d v="2018-12-08T00:00:00"/>
    <s v="Avg of 4 NM Projects"/>
    <x v="15"/>
    <n v="4.3499999999999996"/>
  </r>
  <r>
    <n v="2018"/>
    <x v="3"/>
    <n v="8"/>
    <n v="1"/>
    <s v="OFF"/>
    <d v="2018-12-08T00:00:00"/>
    <s v="Avg of 4 NM Projects"/>
    <x v="16"/>
    <n v="-0.13"/>
  </r>
  <r>
    <n v="2018"/>
    <x v="3"/>
    <n v="8"/>
    <n v="1"/>
    <s v="OFF"/>
    <d v="2018-12-08T00:00:00"/>
    <s v="Avg of 4 NM Projects"/>
    <x v="17"/>
    <n v="-0.26"/>
  </r>
  <r>
    <n v="2018"/>
    <x v="3"/>
    <n v="8"/>
    <n v="1"/>
    <s v="OFF"/>
    <d v="2018-12-08T00:00:00"/>
    <s v="Avg of 4 NM Projects"/>
    <x v="18"/>
    <n v="0"/>
  </r>
  <r>
    <n v="2018"/>
    <x v="3"/>
    <n v="8"/>
    <n v="1"/>
    <s v="OFF"/>
    <d v="2018-12-08T00:00:00"/>
    <s v="Avg of 4 NM Projects"/>
    <x v="19"/>
    <n v="-0.13"/>
  </r>
  <r>
    <n v="2018"/>
    <x v="3"/>
    <n v="8"/>
    <n v="1"/>
    <s v="OFF"/>
    <d v="2018-12-08T00:00:00"/>
    <s v="Avg of 4 NM Projects"/>
    <x v="20"/>
    <n v="-0.26"/>
  </r>
  <r>
    <n v="2018"/>
    <x v="3"/>
    <n v="8"/>
    <n v="1"/>
    <s v="OFF"/>
    <d v="2018-12-08T00:00:00"/>
    <s v="Avg of 4 NM Projects"/>
    <x v="21"/>
    <n v="-0.13"/>
  </r>
  <r>
    <n v="2018"/>
    <x v="3"/>
    <n v="8"/>
    <n v="1"/>
    <s v="OFF"/>
    <d v="2018-12-08T00:00:00"/>
    <s v="Avg of 4 NM Projects"/>
    <x v="22"/>
    <n v="-0.26"/>
  </r>
  <r>
    <n v="2018"/>
    <x v="3"/>
    <n v="8"/>
    <n v="1"/>
    <s v="OFF"/>
    <d v="2018-12-08T00:00:00"/>
    <s v="Avg of 4 NM Projects"/>
    <x v="23"/>
    <n v="-0.13"/>
  </r>
  <r>
    <n v="2018"/>
    <x v="3"/>
    <n v="9"/>
    <n v="2"/>
    <s v="OFF"/>
    <d v="2018-12-09T00:00:00"/>
    <s v="Avg of 4 NM Projects"/>
    <x v="0"/>
    <n v="-0.26"/>
  </r>
  <r>
    <n v="2018"/>
    <x v="3"/>
    <n v="9"/>
    <n v="2"/>
    <s v="OFF"/>
    <d v="2018-12-09T00:00:00"/>
    <s v="Avg of 4 NM Projects"/>
    <x v="1"/>
    <n v="-0.13"/>
  </r>
  <r>
    <n v="2018"/>
    <x v="3"/>
    <n v="9"/>
    <n v="2"/>
    <s v="OFF"/>
    <d v="2018-12-09T00:00:00"/>
    <s v="Avg of 4 NM Projects"/>
    <x v="2"/>
    <n v="-0.13"/>
  </r>
  <r>
    <n v="2018"/>
    <x v="3"/>
    <n v="9"/>
    <n v="2"/>
    <s v="OFF"/>
    <d v="2018-12-09T00:00:00"/>
    <s v="Avg of 4 NM Projects"/>
    <x v="3"/>
    <n v="-0.52"/>
  </r>
  <r>
    <n v="2018"/>
    <x v="3"/>
    <n v="9"/>
    <n v="2"/>
    <s v="OFF"/>
    <d v="2018-12-09T00:00:00"/>
    <s v="Avg of 4 NM Projects"/>
    <x v="4"/>
    <n v="-0.13"/>
  </r>
  <r>
    <n v="2018"/>
    <x v="3"/>
    <n v="9"/>
    <n v="2"/>
    <s v="OFF"/>
    <d v="2018-12-09T00:00:00"/>
    <s v="Avg of 4 NM Projects"/>
    <x v="5"/>
    <n v="-0.26"/>
  </r>
  <r>
    <n v="2018"/>
    <x v="3"/>
    <n v="9"/>
    <n v="2"/>
    <s v="OFF"/>
    <d v="2018-12-09T00:00:00"/>
    <s v="Avg of 4 NM Projects"/>
    <x v="6"/>
    <n v="-0.13"/>
  </r>
  <r>
    <n v="2018"/>
    <x v="3"/>
    <n v="9"/>
    <n v="2"/>
    <s v="ON"/>
    <d v="2018-12-09T00:00:00"/>
    <s v="Avg of 4 NM Projects"/>
    <x v="7"/>
    <n v="-0.13"/>
  </r>
  <r>
    <n v="2018"/>
    <x v="3"/>
    <n v="9"/>
    <n v="2"/>
    <s v="ON"/>
    <d v="2018-12-09T00:00:00"/>
    <s v="Avg of 4 NM Projects"/>
    <x v="8"/>
    <n v="4.6049999999999995"/>
  </r>
  <r>
    <n v="2018"/>
    <x v="3"/>
    <n v="9"/>
    <n v="2"/>
    <s v="ON"/>
    <d v="2018-12-09T00:00:00"/>
    <s v="Avg of 4 NM Projects"/>
    <x v="9"/>
    <n v="8.7100000000000009"/>
  </r>
  <r>
    <n v="2018"/>
    <x v="3"/>
    <n v="9"/>
    <n v="2"/>
    <s v="ON"/>
    <d v="2018-12-09T00:00:00"/>
    <s v="Avg of 4 NM Projects"/>
    <x v="10"/>
    <n v="10.37"/>
  </r>
  <r>
    <n v="2018"/>
    <x v="3"/>
    <n v="9"/>
    <n v="2"/>
    <s v="ON"/>
    <d v="2018-12-09T00:00:00"/>
    <s v="Avg of 4 NM Projects"/>
    <x v="11"/>
    <n v="10.370000000000001"/>
  </r>
  <r>
    <n v="2018"/>
    <x v="3"/>
    <n v="9"/>
    <n v="2"/>
    <s v="ON"/>
    <d v="2018-12-09T00:00:00"/>
    <s v="Avg of 4 NM Projects"/>
    <x v="12"/>
    <n v="8.7000000000000011"/>
  </r>
  <r>
    <n v="2018"/>
    <x v="3"/>
    <n v="9"/>
    <n v="2"/>
    <s v="ON"/>
    <d v="2018-12-09T00:00:00"/>
    <s v="Avg of 4 NM Projects"/>
    <x v="13"/>
    <n v="11.9"/>
  </r>
  <r>
    <n v="2018"/>
    <x v="3"/>
    <n v="9"/>
    <n v="2"/>
    <s v="ON"/>
    <d v="2018-12-09T00:00:00"/>
    <s v="Avg of 4 NM Projects"/>
    <x v="14"/>
    <n v="6.27"/>
  </r>
  <r>
    <n v="2018"/>
    <x v="3"/>
    <n v="9"/>
    <n v="2"/>
    <s v="ON"/>
    <d v="2018-12-09T00:00:00"/>
    <s v="Avg of 4 NM Projects"/>
    <x v="15"/>
    <n v="0.9"/>
  </r>
  <r>
    <n v="2018"/>
    <x v="3"/>
    <n v="9"/>
    <n v="2"/>
    <s v="ON"/>
    <d v="2018-12-09T00:00:00"/>
    <s v="Avg of 4 NM Projects"/>
    <x v="16"/>
    <n v="-0.26"/>
  </r>
  <r>
    <n v="2018"/>
    <x v="3"/>
    <n v="9"/>
    <n v="2"/>
    <s v="ON"/>
    <d v="2018-12-09T00:00:00"/>
    <s v="Avg of 4 NM Projects"/>
    <x v="17"/>
    <n v="-0.26"/>
  </r>
  <r>
    <n v="2018"/>
    <x v="3"/>
    <n v="9"/>
    <n v="2"/>
    <s v="ON"/>
    <d v="2018-12-09T00:00:00"/>
    <s v="Avg of 4 NM Projects"/>
    <x v="18"/>
    <n v="-0.13"/>
  </r>
  <r>
    <n v="2018"/>
    <x v="3"/>
    <n v="9"/>
    <n v="2"/>
    <s v="ON"/>
    <d v="2018-12-09T00:00:00"/>
    <s v="Avg of 4 NM Projects"/>
    <x v="19"/>
    <n v="-0.13"/>
  </r>
  <r>
    <n v="2018"/>
    <x v="3"/>
    <n v="9"/>
    <n v="2"/>
    <s v="ON"/>
    <d v="2018-12-09T00:00:00"/>
    <s v="Avg of 4 NM Projects"/>
    <x v="20"/>
    <n v="-0.26"/>
  </r>
  <r>
    <n v="2018"/>
    <x v="3"/>
    <n v="9"/>
    <n v="2"/>
    <s v="ON"/>
    <d v="2018-12-09T00:00:00"/>
    <s v="Avg of 4 NM Projects"/>
    <x v="21"/>
    <n v="0"/>
  </r>
  <r>
    <n v="2018"/>
    <x v="3"/>
    <n v="9"/>
    <n v="2"/>
    <s v="ON"/>
    <d v="2018-12-09T00:00:00"/>
    <s v="Avg of 4 NM Projects"/>
    <x v="22"/>
    <n v="-0.13"/>
  </r>
  <r>
    <n v="2018"/>
    <x v="3"/>
    <n v="9"/>
    <n v="2"/>
    <s v="OFF"/>
    <d v="2018-12-09T00:00:00"/>
    <s v="Avg of 4 NM Projects"/>
    <x v="23"/>
    <n v="-0.39"/>
  </r>
  <r>
    <n v="2018"/>
    <x v="3"/>
    <n v="10"/>
    <n v="3"/>
    <s v="OFF"/>
    <d v="2018-12-10T00:00:00"/>
    <s v="Avg of 4 NM Projects"/>
    <x v="0"/>
    <n v="-0.26"/>
  </r>
  <r>
    <n v="2018"/>
    <x v="3"/>
    <n v="10"/>
    <n v="3"/>
    <s v="OFF"/>
    <d v="2018-12-10T00:00:00"/>
    <s v="Avg of 4 NM Projects"/>
    <x v="1"/>
    <n v="-0.13"/>
  </r>
  <r>
    <n v="2018"/>
    <x v="3"/>
    <n v="10"/>
    <n v="3"/>
    <s v="OFF"/>
    <d v="2018-12-10T00:00:00"/>
    <s v="Avg of 4 NM Projects"/>
    <x v="2"/>
    <n v="-0.13"/>
  </r>
  <r>
    <n v="2018"/>
    <x v="3"/>
    <n v="10"/>
    <n v="3"/>
    <s v="OFF"/>
    <d v="2018-12-10T00:00:00"/>
    <s v="Avg of 4 NM Projects"/>
    <x v="3"/>
    <n v="-0.13"/>
  </r>
  <r>
    <n v="2018"/>
    <x v="3"/>
    <n v="10"/>
    <n v="3"/>
    <s v="OFF"/>
    <d v="2018-12-10T00:00:00"/>
    <s v="Avg of 4 NM Projects"/>
    <x v="4"/>
    <n v="-0.13"/>
  </r>
  <r>
    <n v="2018"/>
    <x v="3"/>
    <n v="10"/>
    <n v="3"/>
    <s v="OFF"/>
    <d v="2018-12-10T00:00:00"/>
    <s v="Avg of 4 NM Projects"/>
    <x v="5"/>
    <n v="-0.26"/>
  </r>
  <r>
    <n v="2018"/>
    <x v="3"/>
    <n v="10"/>
    <n v="3"/>
    <s v="OFF"/>
    <d v="2018-12-10T00:00:00"/>
    <s v="Avg of 4 NM Projects"/>
    <x v="6"/>
    <n v="-0.39"/>
  </r>
  <r>
    <n v="2018"/>
    <x v="3"/>
    <n v="10"/>
    <n v="3"/>
    <s v="ON"/>
    <d v="2018-12-10T00:00:00"/>
    <s v="Avg of 4 NM Projects"/>
    <x v="7"/>
    <n v="-0.13"/>
  </r>
  <r>
    <n v="2018"/>
    <x v="3"/>
    <n v="10"/>
    <n v="3"/>
    <s v="ON"/>
    <d v="2018-12-10T00:00:00"/>
    <s v="Avg of 4 NM Projects"/>
    <x v="8"/>
    <n v="2.3049999999999997"/>
  </r>
  <r>
    <n v="2018"/>
    <x v="3"/>
    <n v="10"/>
    <n v="3"/>
    <s v="ON"/>
    <d v="2018-12-10T00:00:00"/>
    <s v="Avg of 4 NM Projects"/>
    <x v="9"/>
    <n v="11.515000000000001"/>
  </r>
  <r>
    <n v="2018"/>
    <x v="3"/>
    <n v="10"/>
    <n v="3"/>
    <s v="ON"/>
    <d v="2018-12-10T00:00:00"/>
    <s v="Avg of 4 NM Projects"/>
    <x v="10"/>
    <n v="23.934999999999999"/>
  </r>
  <r>
    <n v="2018"/>
    <x v="3"/>
    <n v="10"/>
    <n v="3"/>
    <s v="ON"/>
    <d v="2018-12-10T00:00:00"/>
    <s v="Avg of 4 NM Projects"/>
    <x v="11"/>
    <n v="30.974999999999998"/>
  </r>
  <r>
    <n v="2018"/>
    <x v="3"/>
    <n v="10"/>
    <n v="3"/>
    <s v="ON"/>
    <d v="2018-12-10T00:00:00"/>
    <s v="Avg of 4 NM Projects"/>
    <x v="12"/>
    <n v="37.625"/>
  </r>
  <r>
    <n v="2018"/>
    <x v="3"/>
    <n v="10"/>
    <n v="3"/>
    <s v="ON"/>
    <d v="2018-12-10T00:00:00"/>
    <s v="Avg of 4 NM Projects"/>
    <x v="13"/>
    <n v="39.935000000000002"/>
  </r>
  <r>
    <n v="2018"/>
    <x v="3"/>
    <n v="10"/>
    <n v="3"/>
    <s v="ON"/>
    <d v="2018-12-10T00:00:00"/>
    <s v="Avg of 4 NM Projects"/>
    <x v="14"/>
    <n v="32.380000000000003"/>
  </r>
  <r>
    <n v="2018"/>
    <x v="3"/>
    <n v="10"/>
    <n v="3"/>
    <s v="ON"/>
    <d v="2018-12-10T00:00:00"/>
    <s v="Avg of 4 NM Projects"/>
    <x v="15"/>
    <n v="10.11"/>
  </r>
  <r>
    <n v="2018"/>
    <x v="3"/>
    <n v="10"/>
    <n v="3"/>
    <s v="ON"/>
    <d v="2018-12-10T00:00:00"/>
    <s v="Avg of 4 NM Projects"/>
    <x v="16"/>
    <n v="-0.13"/>
  </r>
  <r>
    <n v="2018"/>
    <x v="3"/>
    <n v="10"/>
    <n v="3"/>
    <s v="ON"/>
    <d v="2018-12-10T00:00:00"/>
    <s v="Avg of 4 NM Projects"/>
    <x v="17"/>
    <n v="-0.13"/>
  </r>
  <r>
    <n v="2018"/>
    <x v="3"/>
    <n v="10"/>
    <n v="3"/>
    <s v="ON"/>
    <d v="2018-12-10T00:00:00"/>
    <s v="Avg of 4 NM Projects"/>
    <x v="18"/>
    <n v="-0.39"/>
  </r>
  <r>
    <n v="2018"/>
    <x v="3"/>
    <n v="10"/>
    <n v="3"/>
    <s v="ON"/>
    <d v="2018-12-10T00:00:00"/>
    <s v="Avg of 4 NM Projects"/>
    <x v="19"/>
    <n v="-0.13"/>
  </r>
  <r>
    <n v="2018"/>
    <x v="3"/>
    <n v="10"/>
    <n v="3"/>
    <s v="ON"/>
    <d v="2018-12-10T00:00:00"/>
    <s v="Avg of 4 NM Projects"/>
    <x v="20"/>
    <n v="-0.13"/>
  </r>
  <r>
    <n v="2018"/>
    <x v="3"/>
    <n v="10"/>
    <n v="3"/>
    <s v="ON"/>
    <d v="2018-12-10T00:00:00"/>
    <s v="Avg of 4 NM Projects"/>
    <x v="21"/>
    <n v="-0.13"/>
  </r>
  <r>
    <n v="2018"/>
    <x v="3"/>
    <n v="10"/>
    <n v="3"/>
    <s v="ON"/>
    <d v="2018-12-10T00:00:00"/>
    <s v="Avg of 4 NM Projects"/>
    <x v="22"/>
    <n v="-0.26"/>
  </r>
  <r>
    <n v="2018"/>
    <x v="3"/>
    <n v="10"/>
    <n v="3"/>
    <s v="OFF"/>
    <d v="2018-12-10T00:00:00"/>
    <s v="Avg of 4 NM Projects"/>
    <x v="23"/>
    <n v="-0.13"/>
  </r>
  <r>
    <n v="2018"/>
    <x v="3"/>
    <n v="11"/>
    <n v="4"/>
    <s v="OFF"/>
    <d v="2018-12-11T00:00:00"/>
    <s v="Avg of 4 NM Projects"/>
    <x v="0"/>
    <n v="-0.26"/>
  </r>
  <r>
    <n v="2018"/>
    <x v="3"/>
    <n v="11"/>
    <n v="4"/>
    <s v="OFF"/>
    <d v="2018-12-11T00:00:00"/>
    <s v="Avg of 4 NM Projects"/>
    <x v="1"/>
    <n v="-0.39"/>
  </r>
  <r>
    <n v="2018"/>
    <x v="3"/>
    <n v="11"/>
    <n v="4"/>
    <s v="OFF"/>
    <d v="2018-12-11T00:00:00"/>
    <s v="Avg of 4 NM Projects"/>
    <x v="2"/>
    <n v="-0.13"/>
  </r>
  <r>
    <n v="2018"/>
    <x v="3"/>
    <n v="11"/>
    <n v="4"/>
    <s v="OFF"/>
    <d v="2018-12-11T00:00:00"/>
    <s v="Avg of 4 NM Projects"/>
    <x v="3"/>
    <n v="-0.26"/>
  </r>
  <r>
    <n v="2018"/>
    <x v="3"/>
    <n v="11"/>
    <n v="4"/>
    <s v="OFF"/>
    <d v="2018-12-11T00:00:00"/>
    <s v="Avg of 4 NM Projects"/>
    <x v="4"/>
    <n v="-0.13"/>
  </r>
  <r>
    <n v="2018"/>
    <x v="3"/>
    <n v="11"/>
    <n v="4"/>
    <s v="OFF"/>
    <d v="2018-12-11T00:00:00"/>
    <s v="Avg of 4 NM Projects"/>
    <x v="5"/>
    <n v="-0.13"/>
  </r>
  <r>
    <n v="2018"/>
    <x v="3"/>
    <n v="11"/>
    <n v="4"/>
    <s v="OFF"/>
    <d v="2018-12-11T00:00:00"/>
    <s v="Avg of 4 NM Projects"/>
    <x v="6"/>
    <n v="-0.13"/>
  </r>
  <r>
    <n v="2018"/>
    <x v="3"/>
    <n v="11"/>
    <n v="4"/>
    <s v="ON"/>
    <d v="2018-12-11T00:00:00"/>
    <s v="Avg of 4 NM Projects"/>
    <x v="7"/>
    <n v="0.13"/>
  </r>
  <r>
    <n v="2018"/>
    <x v="3"/>
    <n v="11"/>
    <n v="4"/>
    <s v="ON"/>
    <d v="2018-12-11T00:00:00"/>
    <s v="Avg of 4 NM Projects"/>
    <x v="8"/>
    <n v="6.2650000000000006"/>
  </r>
  <r>
    <n v="2018"/>
    <x v="3"/>
    <n v="11"/>
    <n v="4"/>
    <s v="ON"/>
    <d v="2018-12-11T00:00:00"/>
    <s v="Avg of 4 NM Projects"/>
    <x v="9"/>
    <n v="15.870000000000001"/>
  </r>
  <r>
    <n v="2018"/>
    <x v="3"/>
    <n v="11"/>
    <n v="4"/>
    <s v="ON"/>
    <d v="2018-12-11T00:00:00"/>
    <s v="Avg of 4 NM Projects"/>
    <x v="10"/>
    <n v="27.39"/>
  </r>
  <r>
    <n v="2018"/>
    <x v="3"/>
    <n v="11"/>
    <n v="4"/>
    <s v="ON"/>
    <d v="2018-12-11T00:00:00"/>
    <s v="Avg of 4 NM Projects"/>
    <x v="11"/>
    <n v="22.02"/>
  </r>
  <r>
    <n v="2018"/>
    <x v="3"/>
    <n v="11"/>
    <n v="4"/>
    <s v="ON"/>
    <d v="2018-12-11T00:00:00"/>
    <s v="Avg of 4 NM Projects"/>
    <x v="12"/>
    <n v="21.504999999999999"/>
  </r>
  <r>
    <n v="2018"/>
    <x v="3"/>
    <n v="11"/>
    <n v="4"/>
    <s v="ON"/>
    <d v="2018-12-11T00:00:00"/>
    <s v="Avg of 4 NM Projects"/>
    <x v="13"/>
    <n v="22.02"/>
  </r>
  <r>
    <n v="2018"/>
    <x v="3"/>
    <n v="11"/>
    <n v="4"/>
    <s v="ON"/>
    <d v="2018-12-11T00:00:00"/>
    <s v="Avg of 4 NM Projects"/>
    <x v="14"/>
    <n v="24.064999999999998"/>
  </r>
  <r>
    <n v="2018"/>
    <x v="3"/>
    <n v="11"/>
    <n v="4"/>
    <s v="ON"/>
    <d v="2018-12-11T00:00:00"/>
    <s v="Avg of 4 NM Projects"/>
    <x v="15"/>
    <n v="8.5749999999999993"/>
  </r>
  <r>
    <n v="2018"/>
    <x v="3"/>
    <n v="11"/>
    <n v="4"/>
    <s v="ON"/>
    <d v="2018-12-11T00:00:00"/>
    <s v="Avg of 4 NM Projects"/>
    <x v="16"/>
    <n v="-0.26"/>
  </r>
  <r>
    <n v="2018"/>
    <x v="3"/>
    <n v="11"/>
    <n v="4"/>
    <s v="ON"/>
    <d v="2018-12-11T00:00:00"/>
    <s v="Avg of 4 NM Projects"/>
    <x v="17"/>
    <n v="-0.39"/>
  </r>
  <r>
    <n v="2018"/>
    <x v="3"/>
    <n v="11"/>
    <n v="4"/>
    <s v="ON"/>
    <d v="2018-12-11T00:00:00"/>
    <s v="Avg of 4 NM Projects"/>
    <x v="18"/>
    <n v="-0.13"/>
  </r>
  <r>
    <n v="2018"/>
    <x v="3"/>
    <n v="11"/>
    <n v="4"/>
    <s v="ON"/>
    <d v="2018-12-11T00:00:00"/>
    <s v="Avg of 4 NM Projects"/>
    <x v="19"/>
    <n v="-0.13"/>
  </r>
  <r>
    <n v="2018"/>
    <x v="3"/>
    <n v="11"/>
    <n v="4"/>
    <s v="ON"/>
    <d v="2018-12-11T00:00:00"/>
    <s v="Avg of 4 NM Projects"/>
    <x v="20"/>
    <n v="-0.13"/>
  </r>
  <r>
    <n v="2018"/>
    <x v="3"/>
    <n v="11"/>
    <n v="4"/>
    <s v="ON"/>
    <d v="2018-12-11T00:00:00"/>
    <s v="Avg of 4 NM Projects"/>
    <x v="21"/>
    <n v="-0.13"/>
  </r>
  <r>
    <n v="2018"/>
    <x v="3"/>
    <n v="11"/>
    <n v="4"/>
    <s v="ON"/>
    <d v="2018-12-11T00:00:00"/>
    <s v="Avg of 4 NM Projects"/>
    <x v="22"/>
    <n v="-0.26"/>
  </r>
  <r>
    <n v="2018"/>
    <x v="3"/>
    <n v="11"/>
    <n v="4"/>
    <s v="OFF"/>
    <d v="2018-12-11T00:00:00"/>
    <s v="Avg of 4 NM Projects"/>
    <x v="23"/>
    <n v="-0.26"/>
  </r>
  <r>
    <n v="2018"/>
    <x v="3"/>
    <n v="12"/>
    <n v="5"/>
    <s v="OFF"/>
    <d v="2018-12-12T00:00:00"/>
    <s v="Avg of 4 NM Projects"/>
    <x v="0"/>
    <n v="-0.13"/>
  </r>
  <r>
    <n v="2018"/>
    <x v="3"/>
    <n v="12"/>
    <n v="5"/>
    <s v="OFF"/>
    <d v="2018-12-12T00:00:00"/>
    <s v="Avg of 4 NM Projects"/>
    <x v="1"/>
    <n v="-0.13"/>
  </r>
  <r>
    <n v="2018"/>
    <x v="3"/>
    <n v="12"/>
    <n v="5"/>
    <s v="OFF"/>
    <d v="2018-12-12T00:00:00"/>
    <s v="Avg of 4 NM Projects"/>
    <x v="2"/>
    <n v="-0.13"/>
  </r>
  <r>
    <n v="2018"/>
    <x v="3"/>
    <n v="12"/>
    <n v="5"/>
    <s v="OFF"/>
    <d v="2018-12-12T00:00:00"/>
    <s v="Avg of 4 NM Projects"/>
    <x v="3"/>
    <n v="-0.26"/>
  </r>
  <r>
    <n v="2018"/>
    <x v="3"/>
    <n v="12"/>
    <n v="5"/>
    <s v="OFF"/>
    <d v="2018-12-12T00:00:00"/>
    <s v="Avg of 4 NM Projects"/>
    <x v="4"/>
    <n v="-0.26"/>
  </r>
  <r>
    <n v="2018"/>
    <x v="3"/>
    <n v="12"/>
    <n v="5"/>
    <s v="OFF"/>
    <d v="2018-12-12T00:00:00"/>
    <s v="Avg of 4 NM Projects"/>
    <x v="5"/>
    <n v="-0.26"/>
  </r>
  <r>
    <n v="2018"/>
    <x v="3"/>
    <n v="12"/>
    <n v="5"/>
    <s v="OFF"/>
    <d v="2018-12-12T00:00:00"/>
    <s v="Avg of 4 NM Projects"/>
    <x v="6"/>
    <n v="-0.26"/>
  </r>
  <r>
    <n v="2018"/>
    <x v="3"/>
    <n v="12"/>
    <n v="5"/>
    <s v="ON"/>
    <d v="2018-12-12T00:00:00"/>
    <s v="Avg of 4 NM Projects"/>
    <x v="7"/>
    <n v="-0.51500000000000001"/>
  </r>
  <r>
    <n v="2018"/>
    <x v="3"/>
    <n v="12"/>
    <n v="5"/>
    <s v="ON"/>
    <d v="2018-12-12T00:00:00"/>
    <s v="Avg of 4 NM Projects"/>
    <x v="8"/>
    <n v="0.51"/>
  </r>
  <r>
    <n v="2018"/>
    <x v="3"/>
    <n v="12"/>
    <n v="5"/>
    <s v="ON"/>
    <d v="2018-12-12T00:00:00"/>
    <s v="Avg of 4 NM Projects"/>
    <x v="9"/>
    <n v="3.0749999999999997"/>
  </r>
  <r>
    <n v="2018"/>
    <x v="3"/>
    <n v="12"/>
    <n v="5"/>
    <s v="ON"/>
    <d v="2018-12-12T00:00:00"/>
    <s v="Avg of 4 NM Projects"/>
    <x v="10"/>
    <n v="18.809999999999999"/>
  </r>
  <r>
    <n v="2018"/>
    <x v="3"/>
    <n v="12"/>
    <n v="5"/>
    <s v="ON"/>
    <d v="2018-12-12T00:00:00"/>
    <s v="Avg of 4 NM Projects"/>
    <x v="11"/>
    <n v="28.93"/>
  </r>
  <r>
    <n v="2018"/>
    <x v="3"/>
    <n v="12"/>
    <n v="5"/>
    <s v="ON"/>
    <d v="2018-12-12T00:00:00"/>
    <s v="Avg of 4 NM Projects"/>
    <x v="12"/>
    <n v="29.174999999999997"/>
  </r>
  <r>
    <n v="2018"/>
    <x v="3"/>
    <n v="12"/>
    <n v="5"/>
    <s v="ON"/>
    <d v="2018-12-12T00:00:00"/>
    <s v="Avg of 4 NM Projects"/>
    <x v="13"/>
    <n v="26.619999999999997"/>
  </r>
  <r>
    <n v="2018"/>
    <x v="3"/>
    <n v="12"/>
    <n v="5"/>
    <s v="ON"/>
    <d v="2018-12-12T00:00:00"/>
    <s v="Avg of 4 NM Projects"/>
    <x v="14"/>
    <n v="20.224999999999998"/>
  </r>
  <r>
    <n v="2018"/>
    <x v="3"/>
    <n v="12"/>
    <n v="5"/>
    <s v="ON"/>
    <d v="2018-12-12T00:00:00"/>
    <s v="Avg of 4 NM Projects"/>
    <x v="15"/>
    <n v="8.8349999999999991"/>
  </r>
  <r>
    <n v="2018"/>
    <x v="3"/>
    <n v="12"/>
    <n v="5"/>
    <s v="ON"/>
    <d v="2018-12-12T00:00:00"/>
    <s v="Avg of 4 NM Projects"/>
    <x v="16"/>
    <n v="-0.38500000000000001"/>
  </r>
  <r>
    <n v="2018"/>
    <x v="3"/>
    <n v="12"/>
    <n v="5"/>
    <s v="ON"/>
    <d v="2018-12-12T00:00:00"/>
    <s v="Avg of 4 NM Projects"/>
    <x v="17"/>
    <n v="0"/>
  </r>
  <r>
    <n v="2018"/>
    <x v="3"/>
    <n v="12"/>
    <n v="5"/>
    <s v="ON"/>
    <d v="2018-12-12T00:00:00"/>
    <s v="Avg of 4 NM Projects"/>
    <x v="18"/>
    <n v="-0.26"/>
  </r>
  <r>
    <n v="2018"/>
    <x v="3"/>
    <n v="12"/>
    <n v="5"/>
    <s v="ON"/>
    <d v="2018-12-12T00:00:00"/>
    <s v="Avg of 4 NM Projects"/>
    <x v="19"/>
    <n v="-0.26"/>
  </r>
  <r>
    <n v="2018"/>
    <x v="3"/>
    <n v="12"/>
    <n v="5"/>
    <s v="ON"/>
    <d v="2018-12-12T00:00:00"/>
    <s v="Avg of 4 NM Projects"/>
    <x v="20"/>
    <n v="-0.39"/>
  </r>
  <r>
    <n v="2018"/>
    <x v="3"/>
    <n v="12"/>
    <n v="5"/>
    <s v="ON"/>
    <d v="2018-12-12T00:00:00"/>
    <s v="Avg of 4 NM Projects"/>
    <x v="21"/>
    <n v="-0.13"/>
  </r>
  <r>
    <n v="2018"/>
    <x v="3"/>
    <n v="12"/>
    <n v="5"/>
    <s v="ON"/>
    <d v="2018-12-12T00:00:00"/>
    <s v="Avg of 4 NM Projects"/>
    <x v="22"/>
    <n v="-0.13"/>
  </r>
  <r>
    <n v="2018"/>
    <x v="3"/>
    <n v="12"/>
    <n v="5"/>
    <s v="OFF"/>
    <d v="2018-12-12T00:00:00"/>
    <s v="Avg of 4 NM Projects"/>
    <x v="23"/>
    <n v="-0.13"/>
  </r>
  <r>
    <n v="2018"/>
    <x v="3"/>
    <n v="13"/>
    <n v="6"/>
    <s v="OFF"/>
    <d v="2018-12-13T00:00:00"/>
    <s v="Avg of 4 NM Projects"/>
    <x v="0"/>
    <n v="-0.13"/>
  </r>
  <r>
    <n v="2018"/>
    <x v="3"/>
    <n v="13"/>
    <n v="6"/>
    <s v="OFF"/>
    <d v="2018-12-13T00:00:00"/>
    <s v="Avg of 4 NM Projects"/>
    <x v="1"/>
    <n v="-0.26"/>
  </r>
  <r>
    <n v="2018"/>
    <x v="3"/>
    <n v="13"/>
    <n v="6"/>
    <s v="OFF"/>
    <d v="2018-12-13T00:00:00"/>
    <s v="Avg of 4 NM Projects"/>
    <x v="2"/>
    <n v="-0.13"/>
  </r>
  <r>
    <n v="2018"/>
    <x v="3"/>
    <n v="13"/>
    <n v="6"/>
    <s v="OFF"/>
    <d v="2018-12-13T00:00:00"/>
    <s v="Avg of 4 NM Projects"/>
    <x v="3"/>
    <n v="-0.39"/>
  </r>
  <r>
    <n v="2018"/>
    <x v="3"/>
    <n v="13"/>
    <n v="6"/>
    <s v="OFF"/>
    <d v="2018-12-13T00:00:00"/>
    <s v="Avg of 4 NM Projects"/>
    <x v="4"/>
    <n v="-0.13"/>
  </r>
  <r>
    <n v="2018"/>
    <x v="3"/>
    <n v="13"/>
    <n v="6"/>
    <s v="OFF"/>
    <d v="2018-12-13T00:00:00"/>
    <s v="Avg of 4 NM Projects"/>
    <x v="5"/>
    <n v="-0.26"/>
  </r>
  <r>
    <n v="2018"/>
    <x v="3"/>
    <n v="13"/>
    <n v="6"/>
    <s v="OFF"/>
    <d v="2018-12-13T00:00:00"/>
    <s v="Avg of 4 NM Projects"/>
    <x v="6"/>
    <n v="-0.13"/>
  </r>
  <r>
    <n v="2018"/>
    <x v="3"/>
    <n v="13"/>
    <n v="6"/>
    <s v="ON"/>
    <d v="2018-12-13T00:00:00"/>
    <s v="Avg of 4 NM Projects"/>
    <x v="7"/>
    <n v="0.77"/>
  </r>
  <r>
    <n v="2018"/>
    <x v="3"/>
    <n v="13"/>
    <n v="6"/>
    <s v="ON"/>
    <d v="2018-12-13T00:00:00"/>
    <s v="Avg of 4 NM Projects"/>
    <x v="8"/>
    <n v="9.9749999999999996"/>
  </r>
  <r>
    <n v="2018"/>
    <x v="3"/>
    <n v="13"/>
    <n v="6"/>
    <s v="ON"/>
    <d v="2018-12-13T00:00:00"/>
    <s v="Avg of 4 NM Projects"/>
    <x v="9"/>
    <n v="21.119999999999997"/>
  </r>
  <r>
    <n v="2018"/>
    <x v="3"/>
    <n v="13"/>
    <n v="6"/>
    <s v="ON"/>
    <d v="2018-12-13T00:00:00"/>
    <s v="Avg of 4 NM Projects"/>
    <x v="10"/>
    <n v="29.305"/>
  </r>
  <r>
    <n v="2018"/>
    <x v="3"/>
    <n v="13"/>
    <n v="6"/>
    <s v="ON"/>
    <d v="2018-12-13T00:00:00"/>
    <s v="Avg of 4 NM Projects"/>
    <x v="11"/>
    <n v="31.49"/>
  </r>
  <r>
    <n v="2018"/>
    <x v="3"/>
    <n v="13"/>
    <n v="6"/>
    <s v="ON"/>
    <d v="2018-12-13T00:00:00"/>
    <s v="Avg of 4 NM Projects"/>
    <x v="12"/>
    <n v="30.204999999999998"/>
  </r>
  <r>
    <n v="2018"/>
    <x v="3"/>
    <n v="13"/>
    <n v="6"/>
    <s v="ON"/>
    <d v="2018-12-13T00:00:00"/>
    <s v="Avg of 4 NM Projects"/>
    <x v="13"/>
    <n v="26.11"/>
  </r>
  <r>
    <n v="2018"/>
    <x v="3"/>
    <n v="13"/>
    <n v="6"/>
    <s v="ON"/>
    <d v="2018-12-13T00:00:00"/>
    <s v="Avg of 4 NM Projects"/>
    <x v="14"/>
    <n v="17.41"/>
  </r>
  <r>
    <n v="2018"/>
    <x v="3"/>
    <n v="13"/>
    <n v="6"/>
    <s v="ON"/>
    <d v="2018-12-13T00:00:00"/>
    <s v="Avg of 4 NM Projects"/>
    <x v="15"/>
    <n v="3.7050000000000001"/>
  </r>
  <r>
    <n v="2018"/>
    <x v="3"/>
    <n v="13"/>
    <n v="6"/>
    <s v="ON"/>
    <d v="2018-12-13T00:00:00"/>
    <s v="Avg of 4 NM Projects"/>
    <x v="16"/>
    <n v="-0.26"/>
  </r>
  <r>
    <n v="2018"/>
    <x v="3"/>
    <n v="13"/>
    <n v="6"/>
    <s v="ON"/>
    <d v="2018-12-13T00:00:00"/>
    <s v="Avg of 4 NM Projects"/>
    <x v="17"/>
    <n v="-0.26"/>
  </r>
  <r>
    <n v="2018"/>
    <x v="3"/>
    <n v="13"/>
    <n v="6"/>
    <s v="ON"/>
    <d v="2018-12-13T00:00:00"/>
    <s v="Avg of 4 NM Projects"/>
    <x v="18"/>
    <n v="-0.13"/>
  </r>
  <r>
    <n v="2018"/>
    <x v="3"/>
    <n v="13"/>
    <n v="6"/>
    <s v="ON"/>
    <d v="2018-12-13T00:00:00"/>
    <s v="Avg of 4 NM Projects"/>
    <x v="19"/>
    <n v="-0.13"/>
  </r>
  <r>
    <n v="2018"/>
    <x v="3"/>
    <n v="13"/>
    <n v="6"/>
    <s v="ON"/>
    <d v="2018-12-13T00:00:00"/>
    <s v="Avg of 4 NM Projects"/>
    <x v="20"/>
    <n v="-0.13"/>
  </r>
  <r>
    <n v="2018"/>
    <x v="3"/>
    <n v="13"/>
    <n v="6"/>
    <s v="ON"/>
    <d v="2018-12-13T00:00:00"/>
    <s v="Avg of 4 NM Projects"/>
    <x v="21"/>
    <n v="-0.26"/>
  </r>
  <r>
    <n v="2018"/>
    <x v="3"/>
    <n v="13"/>
    <n v="6"/>
    <s v="ON"/>
    <d v="2018-12-13T00:00:00"/>
    <s v="Avg of 4 NM Projects"/>
    <x v="22"/>
    <n v="-0.26"/>
  </r>
  <r>
    <n v="2018"/>
    <x v="3"/>
    <n v="13"/>
    <n v="6"/>
    <s v="OFF"/>
    <d v="2018-12-13T00:00:00"/>
    <s v="Avg of 4 NM Projects"/>
    <x v="23"/>
    <n v="-0.26"/>
  </r>
  <r>
    <n v="2018"/>
    <x v="3"/>
    <n v="14"/>
    <n v="7"/>
    <s v="OFF"/>
    <d v="2018-12-14T00:00:00"/>
    <s v="Avg of 4 NM Projects"/>
    <x v="0"/>
    <n v="-0.13"/>
  </r>
  <r>
    <n v="2018"/>
    <x v="3"/>
    <n v="14"/>
    <n v="7"/>
    <s v="OFF"/>
    <d v="2018-12-14T00:00:00"/>
    <s v="Avg of 4 NM Projects"/>
    <x v="1"/>
    <n v="-0.255"/>
  </r>
  <r>
    <n v="2018"/>
    <x v="3"/>
    <n v="14"/>
    <n v="7"/>
    <s v="OFF"/>
    <d v="2018-12-14T00:00:00"/>
    <s v="Avg of 4 NM Projects"/>
    <x v="2"/>
    <n v="-0.26"/>
  </r>
  <r>
    <n v="2018"/>
    <x v="3"/>
    <n v="14"/>
    <n v="7"/>
    <s v="OFF"/>
    <d v="2018-12-14T00:00:00"/>
    <s v="Avg of 4 NM Projects"/>
    <x v="3"/>
    <n v="-0.13"/>
  </r>
  <r>
    <n v="2018"/>
    <x v="3"/>
    <n v="14"/>
    <n v="7"/>
    <s v="OFF"/>
    <d v="2018-12-14T00:00:00"/>
    <s v="Avg of 4 NM Projects"/>
    <x v="4"/>
    <n v="-0.26"/>
  </r>
  <r>
    <n v="2018"/>
    <x v="3"/>
    <n v="14"/>
    <n v="7"/>
    <s v="OFF"/>
    <d v="2018-12-14T00:00:00"/>
    <s v="Avg of 4 NM Projects"/>
    <x v="5"/>
    <n v="-0.13"/>
  </r>
  <r>
    <n v="2018"/>
    <x v="3"/>
    <n v="14"/>
    <n v="7"/>
    <s v="OFF"/>
    <d v="2018-12-14T00:00:00"/>
    <s v="Avg of 4 NM Projects"/>
    <x v="6"/>
    <n v="-0.39"/>
  </r>
  <r>
    <n v="2018"/>
    <x v="3"/>
    <n v="14"/>
    <n v="7"/>
    <s v="OFF"/>
    <d v="2018-12-14T00:00:00"/>
    <s v="Avg of 4 NM Projects"/>
    <x v="7"/>
    <n v="-0.255"/>
  </r>
  <r>
    <n v="2018"/>
    <x v="3"/>
    <n v="14"/>
    <n v="7"/>
    <s v="OFF"/>
    <d v="2018-12-14T00:00:00"/>
    <s v="Avg of 4 NM Projects"/>
    <x v="8"/>
    <n v="2.82"/>
  </r>
  <r>
    <n v="2018"/>
    <x v="3"/>
    <n v="14"/>
    <n v="7"/>
    <s v="OFF"/>
    <d v="2018-12-14T00:00:00"/>
    <s v="Avg of 4 NM Projects"/>
    <x v="9"/>
    <n v="20.099999999999998"/>
  </r>
  <r>
    <n v="2018"/>
    <x v="3"/>
    <n v="14"/>
    <n v="7"/>
    <s v="OFF"/>
    <d v="2018-12-14T00:00:00"/>
    <s v="Avg of 4 NM Projects"/>
    <x v="10"/>
    <n v="16.004999999999999"/>
  </r>
  <r>
    <n v="2018"/>
    <x v="3"/>
    <n v="14"/>
    <n v="7"/>
    <s v="OFF"/>
    <d v="2018-12-14T00:00:00"/>
    <s v="Avg of 4 NM Projects"/>
    <x v="11"/>
    <n v="9.0850000000000009"/>
  </r>
  <r>
    <n v="2018"/>
    <x v="3"/>
    <n v="14"/>
    <n v="7"/>
    <s v="OFF"/>
    <d v="2018-12-14T00:00:00"/>
    <s v="Avg of 4 NM Projects"/>
    <x v="12"/>
    <n v="8.6999999999999993"/>
  </r>
  <r>
    <n v="2018"/>
    <x v="3"/>
    <n v="14"/>
    <n v="7"/>
    <s v="OFF"/>
    <d v="2018-12-14T00:00:00"/>
    <s v="Avg of 4 NM Projects"/>
    <x v="13"/>
    <n v="5.245000000000001"/>
  </r>
  <r>
    <n v="2018"/>
    <x v="3"/>
    <n v="14"/>
    <n v="7"/>
    <s v="OFF"/>
    <d v="2018-12-14T00:00:00"/>
    <s v="Avg of 4 NM Projects"/>
    <x v="14"/>
    <n v="3.07"/>
  </r>
  <r>
    <n v="2018"/>
    <x v="3"/>
    <n v="14"/>
    <n v="7"/>
    <s v="OFF"/>
    <d v="2018-12-14T00:00:00"/>
    <s v="Avg of 4 NM Projects"/>
    <x v="15"/>
    <n v="0.64"/>
  </r>
  <r>
    <n v="2018"/>
    <x v="3"/>
    <n v="14"/>
    <n v="7"/>
    <s v="OFF"/>
    <d v="2018-12-14T00:00:00"/>
    <s v="Avg of 4 NM Projects"/>
    <x v="16"/>
    <n v="-0.255"/>
  </r>
  <r>
    <n v="2018"/>
    <x v="3"/>
    <n v="14"/>
    <n v="7"/>
    <s v="OFF"/>
    <d v="2018-12-14T00:00:00"/>
    <s v="Avg of 4 NM Projects"/>
    <x v="17"/>
    <n v="-0.26"/>
  </r>
  <r>
    <n v="2018"/>
    <x v="3"/>
    <n v="14"/>
    <n v="7"/>
    <s v="OFF"/>
    <d v="2018-12-14T00:00:00"/>
    <s v="Avg of 4 NM Projects"/>
    <x v="18"/>
    <n v="-0.26"/>
  </r>
  <r>
    <n v="2018"/>
    <x v="3"/>
    <n v="14"/>
    <n v="7"/>
    <s v="OFF"/>
    <d v="2018-12-14T00:00:00"/>
    <s v="Avg of 4 NM Projects"/>
    <x v="19"/>
    <n v="-0.39"/>
  </r>
  <r>
    <n v="2018"/>
    <x v="3"/>
    <n v="14"/>
    <n v="7"/>
    <s v="OFF"/>
    <d v="2018-12-14T00:00:00"/>
    <s v="Avg of 4 NM Projects"/>
    <x v="20"/>
    <n v="-0.26"/>
  </r>
  <r>
    <n v="2018"/>
    <x v="3"/>
    <n v="14"/>
    <n v="7"/>
    <s v="OFF"/>
    <d v="2018-12-14T00:00:00"/>
    <s v="Avg of 4 NM Projects"/>
    <x v="21"/>
    <n v="-0.255"/>
  </r>
  <r>
    <n v="2018"/>
    <x v="3"/>
    <n v="14"/>
    <n v="7"/>
    <s v="OFF"/>
    <d v="2018-12-14T00:00:00"/>
    <s v="Avg of 4 NM Projects"/>
    <x v="22"/>
    <n v="-0.13"/>
  </r>
  <r>
    <n v="2018"/>
    <x v="3"/>
    <n v="14"/>
    <n v="7"/>
    <s v="OFF"/>
    <d v="2018-12-14T00:00:00"/>
    <s v="Avg of 4 NM Projects"/>
    <x v="23"/>
    <n v="-0.13"/>
  </r>
  <r>
    <n v="2018"/>
    <x v="3"/>
    <n v="15"/>
    <n v="1"/>
    <s v="OFF"/>
    <d v="2018-12-15T00:00:00"/>
    <s v="Avg of 4 NM Projects"/>
    <x v="0"/>
    <n v="-0.26"/>
  </r>
  <r>
    <n v="2018"/>
    <x v="3"/>
    <n v="15"/>
    <n v="1"/>
    <s v="OFF"/>
    <d v="2018-12-15T00:00:00"/>
    <s v="Avg of 4 NM Projects"/>
    <x v="1"/>
    <n v="-0.26"/>
  </r>
  <r>
    <n v="2018"/>
    <x v="3"/>
    <n v="15"/>
    <n v="1"/>
    <s v="OFF"/>
    <d v="2018-12-15T00:00:00"/>
    <s v="Avg of 4 NM Projects"/>
    <x v="2"/>
    <n v="-0.26"/>
  </r>
  <r>
    <n v="2018"/>
    <x v="3"/>
    <n v="15"/>
    <n v="1"/>
    <s v="OFF"/>
    <d v="2018-12-15T00:00:00"/>
    <s v="Avg of 4 NM Projects"/>
    <x v="3"/>
    <n v="-0.38500000000000001"/>
  </r>
  <r>
    <n v="2018"/>
    <x v="3"/>
    <n v="15"/>
    <n v="1"/>
    <s v="OFF"/>
    <d v="2018-12-15T00:00:00"/>
    <s v="Avg of 4 NM Projects"/>
    <x v="4"/>
    <n v="-0.13"/>
  </r>
  <r>
    <n v="2018"/>
    <x v="3"/>
    <n v="15"/>
    <n v="1"/>
    <s v="OFF"/>
    <d v="2018-12-15T00:00:00"/>
    <s v="Avg of 4 NM Projects"/>
    <x v="5"/>
    <n v="-0.13"/>
  </r>
  <r>
    <n v="2018"/>
    <x v="3"/>
    <n v="15"/>
    <n v="1"/>
    <s v="OFF"/>
    <d v="2018-12-15T00:00:00"/>
    <s v="Avg of 4 NM Projects"/>
    <x v="6"/>
    <n v="-0.13"/>
  </r>
  <r>
    <n v="2018"/>
    <x v="3"/>
    <n v="15"/>
    <n v="1"/>
    <s v="OFF"/>
    <d v="2018-12-15T00:00:00"/>
    <s v="Avg of 4 NM Projects"/>
    <x v="7"/>
    <n v="0"/>
  </r>
  <r>
    <n v="2018"/>
    <x v="3"/>
    <n v="15"/>
    <n v="1"/>
    <s v="OFF"/>
    <d v="2018-12-15T00:00:00"/>
    <s v="Avg of 4 NM Projects"/>
    <x v="8"/>
    <n v="3.835"/>
  </r>
  <r>
    <n v="2018"/>
    <x v="3"/>
    <n v="15"/>
    <n v="1"/>
    <s v="OFF"/>
    <d v="2018-12-15T00:00:00"/>
    <s v="Avg of 4 NM Projects"/>
    <x v="9"/>
    <n v="10.234999999999999"/>
  </r>
  <r>
    <n v="2018"/>
    <x v="3"/>
    <n v="15"/>
    <n v="1"/>
    <s v="OFF"/>
    <d v="2018-12-15T00:00:00"/>
    <s v="Avg of 4 NM Projects"/>
    <x v="10"/>
    <n v="23.549999999999997"/>
  </r>
  <r>
    <n v="2018"/>
    <x v="3"/>
    <n v="15"/>
    <n v="1"/>
    <s v="OFF"/>
    <d v="2018-12-15T00:00:00"/>
    <s v="Avg of 4 NM Projects"/>
    <x v="11"/>
    <n v="32.9"/>
  </r>
  <r>
    <n v="2018"/>
    <x v="3"/>
    <n v="15"/>
    <n v="1"/>
    <s v="OFF"/>
    <d v="2018-12-15T00:00:00"/>
    <s v="Avg of 4 NM Projects"/>
    <x v="12"/>
    <n v="23.3"/>
  </r>
  <r>
    <n v="2018"/>
    <x v="3"/>
    <n v="15"/>
    <n v="1"/>
    <s v="OFF"/>
    <d v="2018-12-15T00:00:00"/>
    <s v="Avg of 4 NM Projects"/>
    <x v="13"/>
    <n v="15.62"/>
  </r>
  <r>
    <n v="2018"/>
    <x v="3"/>
    <n v="15"/>
    <n v="1"/>
    <s v="OFF"/>
    <d v="2018-12-15T00:00:00"/>
    <s v="Avg of 4 NM Projects"/>
    <x v="14"/>
    <n v="4.87"/>
  </r>
  <r>
    <n v="2018"/>
    <x v="3"/>
    <n v="15"/>
    <n v="1"/>
    <s v="OFF"/>
    <d v="2018-12-15T00:00:00"/>
    <s v="Avg of 4 NM Projects"/>
    <x v="15"/>
    <n v="1.53"/>
  </r>
  <r>
    <n v="2018"/>
    <x v="3"/>
    <n v="15"/>
    <n v="1"/>
    <s v="OFF"/>
    <d v="2018-12-15T00:00:00"/>
    <s v="Avg of 4 NM Projects"/>
    <x v="16"/>
    <n v="-0.255"/>
  </r>
  <r>
    <n v="2018"/>
    <x v="3"/>
    <n v="15"/>
    <n v="1"/>
    <s v="OFF"/>
    <d v="2018-12-15T00:00:00"/>
    <s v="Avg of 4 NM Projects"/>
    <x v="17"/>
    <n v="-0.64"/>
  </r>
  <r>
    <n v="2018"/>
    <x v="3"/>
    <n v="15"/>
    <n v="1"/>
    <s v="OFF"/>
    <d v="2018-12-15T00:00:00"/>
    <s v="Avg of 4 NM Projects"/>
    <x v="18"/>
    <n v="-0.51"/>
  </r>
  <r>
    <n v="2018"/>
    <x v="3"/>
    <n v="15"/>
    <n v="1"/>
    <s v="OFF"/>
    <d v="2018-12-15T00:00:00"/>
    <s v="Avg of 4 NM Projects"/>
    <x v="19"/>
    <n v="-0.51"/>
  </r>
  <r>
    <n v="2018"/>
    <x v="3"/>
    <n v="15"/>
    <n v="1"/>
    <s v="OFF"/>
    <d v="2018-12-15T00:00:00"/>
    <s v="Avg of 4 NM Projects"/>
    <x v="20"/>
    <n v="-0.9"/>
  </r>
  <r>
    <n v="2018"/>
    <x v="3"/>
    <n v="15"/>
    <n v="1"/>
    <s v="OFF"/>
    <d v="2018-12-15T00:00:00"/>
    <s v="Avg of 4 NM Projects"/>
    <x v="21"/>
    <n v="-0.51"/>
  </r>
  <r>
    <n v="2018"/>
    <x v="3"/>
    <n v="15"/>
    <n v="1"/>
    <s v="OFF"/>
    <d v="2018-12-15T00:00:00"/>
    <s v="Avg of 4 NM Projects"/>
    <x v="22"/>
    <n v="-0.51"/>
  </r>
  <r>
    <n v="2018"/>
    <x v="3"/>
    <n v="15"/>
    <n v="1"/>
    <s v="OFF"/>
    <d v="2018-12-15T00:00:00"/>
    <s v="Avg of 4 NM Projects"/>
    <x v="23"/>
    <n v="-0.9"/>
  </r>
  <r>
    <n v="2018"/>
    <x v="3"/>
    <n v="16"/>
    <n v="2"/>
    <s v="OFF"/>
    <d v="2018-12-16T00:00:00"/>
    <s v="Avg of 4 NM Projects"/>
    <x v="0"/>
    <n v="-0.64"/>
  </r>
  <r>
    <n v="2018"/>
    <x v="3"/>
    <n v="16"/>
    <n v="2"/>
    <s v="OFF"/>
    <d v="2018-12-16T00:00:00"/>
    <s v="Avg of 4 NM Projects"/>
    <x v="1"/>
    <n v="-0.51"/>
  </r>
  <r>
    <n v="2018"/>
    <x v="3"/>
    <n v="16"/>
    <n v="2"/>
    <s v="OFF"/>
    <d v="2018-12-16T00:00:00"/>
    <s v="Avg of 4 NM Projects"/>
    <x v="2"/>
    <n v="-0.64"/>
  </r>
  <r>
    <n v="2018"/>
    <x v="3"/>
    <n v="16"/>
    <n v="2"/>
    <s v="OFF"/>
    <d v="2018-12-16T00:00:00"/>
    <s v="Avg of 4 NM Projects"/>
    <x v="3"/>
    <n v="-0.77"/>
  </r>
  <r>
    <n v="2018"/>
    <x v="3"/>
    <n v="16"/>
    <n v="2"/>
    <s v="OFF"/>
    <d v="2018-12-16T00:00:00"/>
    <s v="Avg of 4 NM Projects"/>
    <x v="4"/>
    <n v="-0.64"/>
  </r>
  <r>
    <n v="2018"/>
    <x v="3"/>
    <n v="16"/>
    <n v="2"/>
    <s v="OFF"/>
    <d v="2018-12-16T00:00:00"/>
    <s v="Avg of 4 NM Projects"/>
    <x v="5"/>
    <n v="-0.51"/>
  </r>
  <r>
    <n v="2018"/>
    <x v="3"/>
    <n v="16"/>
    <n v="2"/>
    <s v="OFF"/>
    <d v="2018-12-16T00:00:00"/>
    <s v="Avg of 4 NM Projects"/>
    <x v="6"/>
    <n v="-0.64"/>
  </r>
  <r>
    <n v="2018"/>
    <x v="3"/>
    <n v="16"/>
    <n v="2"/>
    <s v="ON"/>
    <d v="2018-12-16T00:00:00"/>
    <s v="Avg of 4 NM Projects"/>
    <x v="7"/>
    <n v="-0.51"/>
  </r>
  <r>
    <n v="2018"/>
    <x v="3"/>
    <n v="16"/>
    <n v="2"/>
    <s v="ON"/>
    <d v="2018-12-16T00:00:00"/>
    <s v="Avg of 4 NM Projects"/>
    <x v="8"/>
    <n v="12.675000000000001"/>
  </r>
  <r>
    <n v="2018"/>
    <x v="3"/>
    <n v="16"/>
    <n v="2"/>
    <s v="ON"/>
    <d v="2018-12-16T00:00:00"/>
    <s v="Avg of 4 NM Projects"/>
    <x v="9"/>
    <n v="10.239999999999998"/>
  </r>
  <r>
    <n v="2018"/>
    <x v="3"/>
    <n v="16"/>
    <n v="2"/>
    <s v="ON"/>
    <d v="2018-12-16T00:00:00"/>
    <s v="Avg of 4 NM Projects"/>
    <x v="10"/>
    <n v="17.795000000000002"/>
  </r>
  <r>
    <n v="2018"/>
    <x v="3"/>
    <n v="16"/>
    <n v="2"/>
    <s v="ON"/>
    <d v="2018-12-16T00:00:00"/>
    <s v="Avg of 4 NM Projects"/>
    <x v="11"/>
    <n v="27.774999999999999"/>
  </r>
  <r>
    <n v="2018"/>
    <x v="3"/>
    <n v="16"/>
    <n v="2"/>
    <s v="ON"/>
    <d v="2018-12-16T00:00:00"/>
    <s v="Avg of 4 NM Projects"/>
    <x v="12"/>
    <n v="20.225000000000001"/>
  </r>
  <r>
    <n v="2018"/>
    <x v="3"/>
    <n v="16"/>
    <n v="2"/>
    <s v="ON"/>
    <d v="2018-12-16T00:00:00"/>
    <s v="Avg of 4 NM Projects"/>
    <x v="13"/>
    <n v="11.005000000000001"/>
  </r>
  <r>
    <n v="2018"/>
    <x v="3"/>
    <n v="16"/>
    <n v="2"/>
    <s v="ON"/>
    <d v="2018-12-16T00:00:00"/>
    <s v="Avg of 4 NM Projects"/>
    <x v="14"/>
    <n v="5.379999999999999"/>
  </r>
  <r>
    <n v="2018"/>
    <x v="3"/>
    <n v="16"/>
    <n v="2"/>
    <s v="ON"/>
    <d v="2018-12-16T00:00:00"/>
    <s v="Avg of 4 NM Projects"/>
    <x v="15"/>
    <n v="0.89500000000000002"/>
  </r>
  <r>
    <n v="2018"/>
    <x v="3"/>
    <n v="16"/>
    <n v="2"/>
    <s v="ON"/>
    <d v="2018-12-16T00:00:00"/>
    <s v="Avg of 4 NM Projects"/>
    <x v="16"/>
    <n v="-0.77"/>
  </r>
  <r>
    <n v="2018"/>
    <x v="3"/>
    <n v="16"/>
    <n v="2"/>
    <s v="ON"/>
    <d v="2018-12-16T00:00:00"/>
    <s v="Avg of 4 NM Projects"/>
    <x v="17"/>
    <n v="-0.77"/>
  </r>
  <r>
    <n v="2018"/>
    <x v="3"/>
    <n v="16"/>
    <n v="2"/>
    <s v="ON"/>
    <d v="2018-12-16T00:00:00"/>
    <s v="Avg of 4 NM Projects"/>
    <x v="18"/>
    <n v="-0.51"/>
  </r>
  <r>
    <n v="2018"/>
    <x v="3"/>
    <n v="16"/>
    <n v="2"/>
    <s v="ON"/>
    <d v="2018-12-16T00:00:00"/>
    <s v="Avg of 4 NM Projects"/>
    <x v="19"/>
    <n v="-0.77"/>
  </r>
  <r>
    <n v="2018"/>
    <x v="3"/>
    <n v="16"/>
    <n v="2"/>
    <s v="ON"/>
    <d v="2018-12-16T00:00:00"/>
    <s v="Avg of 4 NM Projects"/>
    <x v="20"/>
    <n v="-0.77"/>
  </r>
  <r>
    <n v="2018"/>
    <x v="3"/>
    <n v="16"/>
    <n v="2"/>
    <s v="ON"/>
    <d v="2018-12-16T00:00:00"/>
    <s v="Avg of 4 NM Projects"/>
    <x v="21"/>
    <n v="-0.51"/>
  </r>
  <r>
    <n v="2018"/>
    <x v="3"/>
    <n v="16"/>
    <n v="2"/>
    <s v="ON"/>
    <d v="2018-12-16T00:00:00"/>
    <s v="Avg of 4 NM Projects"/>
    <x v="22"/>
    <n v="-0.51"/>
  </r>
  <r>
    <n v="2018"/>
    <x v="3"/>
    <n v="16"/>
    <n v="2"/>
    <s v="OFF"/>
    <d v="2018-12-16T00:00:00"/>
    <s v="Avg of 4 NM Projects"/>
    <x v="23"/>
    <n v="-0.77"/>
  </r>
  <r>
    <n v="2018"/>
    <x v="3"/>
    <n v="17"/>
    <n v="3"/>
    <s v="OFF"/>
    <d v="2018-12-17T00:00:00"/>
    <s v="Avg of 4 NM Projects"/>
    <x v="0"/>
    <n v="-0.51"/>
  </r>
  <r>
    <n v="2018"/>
    <x v="3"/>
    <n v="17"/>
    <n v="3"/>
    <s v="OFF"/>
    <d v="2018-12-17T00:00:00"/>
    <s v="Avg of 4 NM Projects"/>
    <x v="1"/>
    <n v="-0.51"/>
  </r>
  <r>
    <n v="2018"/>
    <x v="3"/>
    <n v="17"/>
    <n v="3"/>
    <s v="OFF"/>
    <d v="2018-12-17T00:00:00"/>
    <s v="Avg of 4 NM Projects"/>
    <x v="2"/>
    <n v="-0.64"/>
  </r>
  <r>
    <n v="2018"/>
    <x v="3"/>
    <n v="17"/>
    <n v="3"/>
    <s v="OFF"/>
    <d v="2018-12-17T00:00:00"/>
    <s v="Avg of 4 NM Projects"/>
    <x v="3"/>
    <n v="-0.77"/>
  </r>
  <r>
    <n v="2018"/>
    <x v="3"/>
    <n v="17"/>
    <n v="3"/>
    <s v="OFF"/>
    <d v="2018-12-17T00:00:00"/>
    <s v="Avg of 4 NM Projects"/>
    <x v="4"/>
    <n v="-0.51"/>
  </r>
  <r>
    <n v="2018"/>
    <x v="3"/>
    <n v="17"/>
    <n v="3"/>
    <s v="OFF"/>
    <d v="2018-12-17T00:00:00"/>
    <s v="Avg of 4 NM Projects"/>
    <x v="5"/>
    <n v="-0.77"/>
  </r>
  <r>
    <n v="2018"/>
    <x v="3"/>
    <n v="17"/>
    <n v="3"/>
    <s v="OFF"/>
    <d v="2018-12-17T00:00:00"/>
    <s v="Avg of 4 NM Projects"/>
    <x v="6"/>
    <n v="-0.77"/>
  </r>
  <r>
    <n v="2018"/>
    <x v="3"/>
    <n v="17"/>
    <n v="3"/>
    <s v="ON"/>
    <d v="2018-12-17T00:00:00"/>
    <s v="Avg of 4 NM Projects"/>
    <x v="7"/>
    <n v="-0.64"/>
  </r>
  <r>
    <n v="2018"/>
    <x v="3"/>
    <n v="17"/>
    <n v="3"/>
    <s v="ON"/>
    <d v="2018-12-17T00:00:00"/>
    <s v="Avg of 4 NM Projects"/>
    <x v="8"/>
    <n v="2.6849999999999996"/>
  </r>
  <r>
    <n v="2018"/>
    <x v="3"/>
    <n v="17"/>
    <n v="3"/>
    <s v="ON"/>
    <d v="2018-12-17T00:00:00"/>
    <s v="Avg of 4 NM Projects"/>
    <x v="9"/>
    <n v="7.3"/>
  </r>
  <r>
    <n v="2018"/>
    <x v="3"/>
    <n v="17"/>
    <n v="3"/>
    <s v="ON"/>
    <d v="2018-12-17T00:00:00"/>
    <s v="Avg of 4 NM Projects"/>
    <x v="10"/>
    <n v="10.885"/>
  </r>
  <r>
    <n v="2018"/>
    <x v="3"/>
    <n v="17"/>
    <n v="3"/>
    <s v="ON"/>
    <d v="2018-12-17T00:00:00"/>
    <s v="Avg of 4 NM Projects"/>
    <x v="11"/>
    <n v="10.110000000000001"/>
  </r>
  <r>
    <n v="2018"/>
    <x v="3"/>
    <n v="17"/>
    <n v="3"/>
    <s v="ON"/>
    <d v="2018-12-17T00:00:00"/>
    <s v="Avg of 4 NM Projects"/>
    <x v="12"/>
    <n v="9.5949999999999989"/>
  </r>
  <r>
    <n v="2018"/>
    <x v="3"/>
    <n v="17"/>
    <n v="3"/>
    <s v="ON"/>
    <d v="2018-12-17T00:00:00"/>
    <s v="Avg of 4 NM Projects"/>
    <x v="13"/>
    <n v="7.5549999999999997"/>
  </r>
  <r>
    <n v="2018"/>
    <x v="3"/>
    <n v="17"/>
    <n v="3"/>
    <s v="ON"/>
    <d v="2018-12-17T00:00:00"/>
    <s v="Avg of 4 NM Projects"/>
    <x v="14"/>
    <n v="6.6550000000000002"/>
  </r>
  <r>
    <n v="2018"/>
    <x v="3"/>
    <n v="17"/>
    <n v="3"/>
    <s v="ON"/>
    <d v="2018-12-17T00:00:00"/>
    <s v="Avg of 4 NM Projects"/>
    <x v="15"/>
    <n v="1.7999999999999998"/>
  </r>
  <r>
    <n v="2018"/>
    <x v="3"/>
    <n v="17"/>
    <n v="3"/>
    <s v="ON"/>
    <d v="2018-12-17T00:00:00"/>
    <s v="Avg of 4 NM Projects"/>
    <x v="16"/>
    <n v="-0.77"/>
  </r>
  <r>
    <n v="2018"/>
    <x v="3"/>
    <n v="17"/>
    <n v="3"/>
    <s v="ON"/>
    <d v="2018-12-17T00:00:00"/>
    <s v="Avg of 4 NM Projects"/>
    <x v="17"/>
    <n v="-0.64"/>
  </r>
  <r>
    <n v="2018"/>
    <x v="3"/>
    <n v="17"/>
    <n v="3"/>
    <s v="ON"/>
    <d v="2018-12-17T00:00:00"/>
    <s v="Avg of 4 NM Projects"/>
    <x v="18"/>
    <n v="-0.51"/>
  </r>
  <r>
    <n v="2018"/>
    <x v="3"/>
    <n v="17"/>
    <n v="3"/>
    <s v="ON"/>
    <d v="2018-12-17T00:00:00"/>
    <s v="Avg of 4 NM Projects"/>
    <x v="19"/>
    <n v="-0.9"/>
  </r>
  <r>
    <n v="2018"/>
    <x v="3"/>
    <n v="17"/>
    <n v="3"/>
    <s v="ON"/>
    <d v="2018-12-17T00:00:00"/>
    <s v="Avg of 4 NM Projects"/>
    <x v="20"/>
    <n v="-0.51"/>
  </r>
  <r>
    <n v="2018"/>
    <x v="3"/>
    <n v="17"/>
    <n v="3"/>
    <s v="ON"/>
    <d v="2018-12-17T00:00:00"/>
    <s v="Avg of 4 NM Projects"/>
    <x v="21"/>
    <n v="-0.64"/>
  </r>
  <r>
    <n v="2018"/>
    <x v="3"/>
    <n v="17"/>
    <n v="3"/>
    <s v="ON"/>
    <d v="2018-12-17T00:00:00"/>
    <s v="Avg of 4 NM Projects"/>
    <x v="22"/>
    <n v="-0.64"/>
  </r>
  <r>
    <n v="2018"/>
    <x v="3"/>
    <n v="17"/>
    <n v="3"/>
    <s v="OFF"/>
    <d v="2018-12-17T00:00:00"/>
    <s v="Avg of 4 NM Projects"/>
    <x v="23"/>
    <n v="-0.77"/>
  </r>
  <r>
    <n v="2018"/>
    <x v="3"/>
    <n v="18"/>
    <n v="4"/>
    <s v="OFF"/>
    <d v="2018-12-18T00:00:00"/>
    <s v="Avg of 4 NM Projects"/>
    <x v="0"/>
    <n v="-0.51"/>
  </r>
  <r>
    <n v="2018"/>
    <x v="3"/>
    <n v="18"/>
    <n v="4"/>
    <s v="OFF"/>
    <d v="2018-12-18T00:00:00"/>
    <s v="Avg of 4 NM Projects"/>
    <x v="1"/>
    <n v="-0.51"/>
  </r>
  <r>
    <n v="2018"/>
    <x v="3"/>
    <n v="18"/>
    <n v="4"/>
    <s v="OFF"/>
    <d v="2018-12-18T00:00:00"/>
    <s v="Avg of 4 NM Projects"/>
    <x v="2"/>
    <n v="-0.77"/>
  </r>
  <r>
    <n v="2018"/>
    <x v="3"/>
    <n v="18"/>
    <n v="4"/>
    <s v="OFF"/>
    <d v="2018-12-18T00:00:00"/>
    <s v="Avg of 4 NM Projects"/>
    <x v="3"/>
    <n v="-0.64"/>
  </r>
  <r>
    <n v="2018"/>
    <x v="3"/>
    <n v="18"/>
    <n v="4"/>
    <s v="OFF"/>
    <d v="2018-12-18T00:00:00"/>
    <s v="Avg of 4 NM Projects"/>
    <x v="4"/>
    <n v="-0.64"/>
  </r>
  <r>
    <n v="2018"/>
    <x v="3"/>
    <n v="18"/>
    <n v="4"/>
    <s v="OFF"/>
    <d v="2018-12-18T00:00:00"/>
    <s v="Avg of 4 NM Projects"/>
    <x v="5"/>
    <n v="-0.77"/>
  </r>
  <r>
    <n v="2018"/>
    <x v="3"/>
    <n v="18"/>
    <n v="4"/>
    <s v="OFF"/>
    <d v="2018-12-18T00:00:00"/>
    <s v="Avg of 4 NM Projects"/>
    <x v="6"/>
    <n v="-0.77"/>
  </r>
  <r>
    <n v="2018"/>
    <x v="3"/>
    <n v="18"/>
    <n v="4"/>
    <s v="ON"/>
    <d v="2018-12-18T00:00:00"/>
    <s v="Avg of 4 NM Projects"/>
    <x v="7"/>
    <n v="-0.38500000000000001"/>
  </r>
  <r>
    <n v="2018"/>
    <x v="3"/>
    <n v="18"/>
    <n v="4"/>
    <s v="ON"/>
    <d v="2018-12-18T00:00:00"/>
    <s v="Avg of 4 NM Projects"/>
    <x v="8"/>
    <n v="1.03"/>
  </r>
  <r>
    <n v="2018"/>
    <x v="3"/>
    <n v="18"/>
    <n v="4"/>
    <s v="ON"/>
    <d v="2018-12-18T00:00:00"/>
    <s v="Avg of 4 NM Projects"/>
    <x v="9"/>
    <n v="3.7149999999999999"/>
  </r>
  <r>
    <n v="2018"/>
    <x v="3"/>
    <n v="18"/>
    <n v="4"/>
    <s v="ON"/>
    <d v="2018-12-18T00:00:00"/>
    <s v="Avg of 4 NM Projects"/>
    <x v="10"/>
    <n v="7.5500000000000007"/>
  </r>
  <r>
    <n v="2018"/>
    <x v="3"/>
    <n v="18"/>
    <n v="4"/>
    <s v="ON"/>
    <d v="2018-12-18T00:00:00"/>
    <s v="Avg of 4 NM Projects"/>
    <x v="11"/>
    <n v="11.77"/>
  </r>
  <r>
    <n v="2018"/>
    <x v="3"/>
    <n v="18"/>
    <n v="4"/>
    <s v="ON"/>
    <d v="2018-12-18T00:00:00"/>
    <s v="Avg of 4 NM Projects"/>
    <x v="12"/>
    <n v="13.44"/>
  </r>
  <r>
    <n v="2018"/>
    <x v="3"/>
    <n v="18"/>
    <n v="4"/>
    <s v="ON"/>
    <d v="2018-12-18T00:00:00"/>
    <s v="Avg of 4 NM Projects"/>
    <x v="13"/>
    <n v="10.625"/>
  </r>
  <r>
    <n v="2018"/>
    <x v="3"/>
    <n v="18"/>
    <n v="4"/>
    <s v="ON"/>
    <d v="2018-12-18T00:00:00"/>
    <s v="Avg of 4 NM Projects"/>
    <x v="14"/>
    <n v="2.8149999999999999"/>
  </r>
  <r>
    <n v="2018"/>
    <x v="3"/>
    <n v="18"/>
    <n v="4"/>
    <s v="ON"/>
    <d v="2018-12-18T00:00:00"/>
    <s v="Avg of 4 NM Projects"/>
    <x v="15"/>
    <n v="0.51"/>
  </r>
  <r>
    <n v="2018"/>
    <x v="3"/>
    <n v="18"/>
    <n v="4"/>
    <s v="ON"/>
    <d v="2018-12-18T00:00:00"/>
    <s v="Avg of 4 NM Projects"/>
    <x v="16"/>
    <n v="-1.5449999999999997"/>
  </r>
  <r>
    <n v="2018"/>
    <x v="3"/>
    <n v="18"/>
    <n v="4"/>
    <s v="ON"/>
    <d v="2018-12-18T00:00:00"/>
    <s v="Avg of 4 NM Projects"/>
    <x v="17"/>
    <n v="-1.1499999999999999"/>
  </r>
  <r>
    <n v="2018"/>
    <x v="3"/>
    <n v="18"/>
    <n v="4"/>
    <s v="ON"/>
    <d v="2018-12-18T00:00:00"/>
    <s v="Avg of 4 NM Projects"/>
    <x v="18"/>
    <n v="-1.28"/>
  </r>
  <r>
    <n v="2018"/>
    <x v="3"/>
    <n v="18"/>
    <n v="4"/>
    <s v="ON"/>
    <d v="2018-12-18T00:00:00"/>
    <s v="Avg of 4 NM Projects"/>
    <x v="19"/>
    <n v="-1.28"/>
  </r>
  <r>
    <n v="2018"/>
    <x v="3"/>
    <n v="18"/>
    <n v="4"/>
    <s v="ON"/>
    <d v="2018-12-18T00:00:00"/>
    <s v="Avg of 4 NM Projects"/>
    <x v="20"/>
    <n v="-1.4100000000000001"/>
  </r>
  <r>
    <n v="2018"/>
    <x v="3"/>
    <n v="18"/>
    <n v="4"/>
    <s v="ON"/>
    <d v="2018-12-18T00:00:00"/>
    <s v="Avg of 4 NM Projects"/>
    <x v="21"/>
    <n v="-1.1499999999999999"/>
  </r>
  <r>
    <n v="2018"/>
    <x v="3"/>
    <n v="18"/>
    <n v="4"/>
    <s v="ON"/>
    <d v="2018-12-18T00:00:00"/>
    <s v="Avg of 4 NM Projects"/>
    <x v="22"/>
    <n v="-1.54"/>
  </r>
  <r>
    <n v="2018"/>
    <x v="3"/>
    <n v="18"/>
    <n v="4"/>
    <s v="OFF"/>
    <d v="2018-12-18T00:00:00"/>
    <s v="Avg of 4 NM Projects"/>
    <x v="23"/>
    <n v="-1.28"/>
  </r>
  <r>
    <n v="2018"/>
    <x v="3"/>
    <n v="19"/>
    <n v="5"/>
    <s v="OFF"/>
    <d v="2018-12-19T00:00:00"/>
    <s v="Avg of 4 NM Projects"/>
    <x v="0"/>
    <n v="-1.28"/>
  </r>
  <r>
    <n v="2018"/>
    <x v="3"/>
    <n v="19"/>
    <n v="5"/>
    <s v="OFF"/>
    <d v="2018-12-19T00:00:00"/>
    <s v="Avg of 4 NM Projects"/>
    <x v="1"/>
    <n v="-1.1499999999999999"/>
  </r>
  <r>
    <n v="2018"/>
    <x v="3"/>
    <n v="19"/>
    <n v="5"/>
    <s v="OFF"/>
    <d v="2018-12-19T00:00:00"/>
    <s v="Avg of 4 NM Projects"/>
    <x v="2"/>
    <n v="-1.28"/>
  </r>
  <r>
    <n v="2018"/>
    <x v="3"/>
    <n v="19"/>
    <n v="5"/>
    <s v="OFF"/>
    <d v="2018-12-19T00:00:00"/>
    <s v="Avg of 4 NM Projects"/>
    <x v="3"/>
    <n v="-1.41"/>
  </r>
  <r>
    <n v="2018"/>
    <x v="3"/>
    <n v="19"/>
    <n v="5"/>
    <s v="OFF"/>
    <d v="2018-12-19T00:00:00"/>
    <s v="Avg of 4 NM Projects"/>
    <x v="4"/>
    <n v="-1.28"/>
  </r>
  <r>
    <n v="2018"/>
    <x v="3"/>
    <n v="19"/>
    <n v="5"/>
    <s v="OFF"/>
    <d v="2018-12-19T00:00:00"/>
    <s v="Avg of 4 NM Projects"/>
    <x v="5"/>
    <n v="-1.4100000000000001"/>
  </r>
  <r>
    <n v="2018"/>
    <x v="3"/>
    <n v="19"/>
    <n v="5"/>
    <s v="OFF"/>
    <d v="2018-12-19T00:00:00"/>
    <s v="Avg of 4 NM Projects"/>
    <x v="6"/>
    <n v="-0.26"/>
  </r>
  <r>
    <n v="2018"/>
    <x v="3"/>
    <n v="19"/>
    <n v="5"/>
    <s v="ON"/>
    <d v="2018-12-19T00:00:00"/>
    <s v="Avg of 4 NM Projects"/>
    <x v="7"/>
    <n v="-0.255"/>
  </r>
  <r>
    <n v="2018"/>
    <x v="3"/>
    <n v="19"/>
    <n v="5"/>
    <s v="ON"/>
    <d v="2018-12-19T00:00:00"/>
    <s v="Avg of 4 NM Projects"/>
    <x v="8"/>
    <n v="6.6550000000000011"/>
  </r>
  <r>
    <n v="2018"/>
    <x v="3"/>
    <n v="19"/>
    <n v="5"/>
    <s v="ON"/>
    <d v="2018-12-19T00:00:00"/>
    <s v="Avg of 4 NM Projects"/>
    <x v="9"/>
    <n v="16.634999999999998"/>
  </r>
  <r>
    <n v="2018"/>
    <x v="3"/>
    <n v="19"/>
    <n v="5"/>
    <s v="ON"/>
    <d v="2018-12-19T00:00:00"/>
    <s v="Avg of 4 NM Projects"/>
    <x v="10"/>
    <n v="27.65"/>
  </r>
  <r>
    <n v="2018"/>
    <x v="3"/>
    <n v="19"/>
    <n v="5"/>
    <s v="ON"/>
    <d v="2018-12-19T00:00:00"/>
    <s v="Avg of 4 NM Projects"/>
    <x v="11"/>
    <n v="18.560000000000002"/>
  </r>
  <r>
    <n v="2018"/>
    <x v="3"/>
    <n v="19"/>
    <n v="5"/>
    <s v="ON"/>
    <d v="2018-12-19T00:00:00"/>
    <s v="Avg of 4 NM Projects"/>
    <x v="12"/>
    <n v="5.5"/>
  </r>
  <r>
    <n v="2018"/>
    <x v="3"/>
    <n v="19"/>
    <n v="5"/>
    <s v="ON"/>
    <d v="2018-12-19T00:00:00"/>
    <s v="Avg of 4 NM Projects"/>
    <x v="13"/>
    <n v="8.7050000000000001"/>
  </r>
  <r>
    <n v="2018"/>
    <x v="3"/>
    <n v="19"/>
    <n v="5"/>
    <s v="ON"/>
    <d v="2018-12-19T00:00:00"/>
    <s v="Avg of 4 NM Projects"/>
    <x v="14"/>
    <n v="5.25"/>
  </r>
  <r>
    <n v="2018"/>
    <x v="3"/>
    <n v="19"/>
    <n v="5"/>
    <s v="ON"/>
    <d v="2018-12-19T00:00:00"/>
    <s v="Avg of 4 NM Projects"/>
    <x v="15"/>
    <n v="1.155"/>
  </r>
  <r>
    <n v="2018"/>
    <x v="3"/>
    <n v="19"/>
    <n v="5"/>
    <s v="ON"/>
    <d v="2018-12-19T00:00:00"/>
    <s v="Avg of 4 NM Projects"/>
    <x v="16"/>
    <n v="-0.77"/>
  </r>
  <r>
    <n v="2018"/>
    <x v="3"/>
    <n v="19"/>
    <n v="5"/>
    <s v="ON"/>
    <d v="2018-12-19T00:00:00"/>
    <s v="Avg of 4 NM Projects"/>
    <x v="17"/>
    <n v="-1.4100000000000001"/>
  </r>
  <r>
    <n v="2018"/>
    <x v="3"/>
    <n v="19"/>
    <n v="5"/>
    <s v="ON"/>
    <d v="2018-12-19T00:00:00"/>
    <s v="Avg of 4 NM Projects"/>
    <x v="18"/>
    <n v="-1.1499999999999999"/>
  </r>
  <r>
    <n v="2018"/>
    <x v="3"/>
    <n v="19"/>
    <n v="5"/>
    <s v="ON"/>
    <d v="2018-12-19T00:00:00"/>
    <s v="Avg of 4 NM Projects"/>
    <x v="19"/>
    <n v="-1.41"/>
  </r>
  <r>
    <n v="2018"/>
    <x v="3"/>
    <n v="19"/>
    <n v="5"/>
    <s v="ON"/>
    <d v="2018-12-19T00:00:00"/>
    <s v="Avg of 4 NM Projects"/>
    <x v="20"/>
    <n v="-1.4100000000000001"/>
  </r>
  <r>
    <n v="2018"/>
    <x v="3"/>
    <n v="19"/>
    <n v="5"/>
    <s v="ON"/>
    <d v="2018-12-19T00:00:00"/>
    <s v="Avg of 4 NM Projects"/>
    <x v="21"/>
    <n v="-1.4100000000000001"/>
  </r>
  <r>
    <n v="2018"/>
    <x v="3"/>
    <n v="19"/>
    <n v="5"/>
    <s v="ON"/>
    <d v="2018-12-19T00:00:00"/>
    <s v="Avg of 4 NM Projects"/>
    <x v="22"/>
    <n v="-1.28"/>
  </r>
  <r>
    <n v="2018"/>
    <x v="3"/>
    <n v="19"/>
    <n v="5"/>
    <s v="OFF"/>
    <d v="2018-12-19T00:00:00"/>
    <s v="Avg of 4 NM Projects"/>
    <x v="23"/>
    <n v="-1.1499999999999999"/>
  </r>
  <r>
    <n v="2018"/>
    <x v="3"/>
    <n v="20"/>
    <n v="6"/>
    <s v="OFF"/>
    <d v="2018-12-20T00:00:00"/>
    <s v="Avg of 4 NM Projects"/>
    <x v="0"/>
    <n v="-1.4100000000000001"/>
  </r>
  <r>
    <n v="2018"/>
    <x v="3"/>
    <n v="20"/>
    <n v="6"/>
    <s v="OFF"/>
    <d v="2018-12-20T00:00:00"/>
    <s v="Avg of 4 NM Projects"/>
    <x v="1"/>
    <n v="-1.28"/>
  </r>
  <r>
    <n v="2018"/>
    <x v="3"/>
    <n v="20"/>
    <n v="6"/>
    <s v="OFF"/>
    <d v="2018-12-20T00:00:00"/>
    <s v="Avg of 4 NM Projects"/>
    <x v="2"/>
    <n v="-1.4100000000000001"/>
  </r>
  <r>
    <n v="2018"/>
    <x v="3"/>
    <n v="20"/>
    <n v="6"/>
    <s v="OFF"/>
    <d v="2018-12-20T00:00:00"/>
    <s v="Avg of 4 NM Projects"/>
    <x v="3"/>
    <n v="-1.4099999999999997"/>
  </r>
  <r>
    <n v="2018"/>
    <x v="3"/>
    <n v="20"/>
    <n v="6"/>
    <s v="OFF"/>
    <d v="2018-12-20T00:00:00"/>
    <s v="Avg of 4 NM Projects"/>
    <x v="4"/>
    <n v="-1.28"/>
  </r>
  <r>
    <n v="2018"/>
    <x v="3"/>
    <n v="20"/>
    <n v="6"/>
    <s v="OFF"/>
    <d v="2018-12-20T00:00:00"/>
    <s v="Avg of 4 NM Projects"/>
    <x v="5"/>
    <n v="-1.28"/>
  </r>
  <r>
    <n v="2018"/>
    <x v="3"/>
    <n v="20"/>
    <n v="6"/>
    <s v="OFF"/>
    <d v="2018-12-20T00:00:00"/>
    <s v="Avg of 4 NM Projects"/>
    <x v="6"/>
    <n v="-0.64500000000000002"/>
  </r>
  <r>
    <n v="2018"/>
    <x v="3"/>
    <n v="20"/>
    <n v="6"/>
    <s v="ON"/>
    <d v="2018-12-20T00:00:00"/>
    <s v="Avg of 4 NM Projects"/>
    <x v="7"/>
    <n v="0.51500000000000001"/>
  </r>
  <r>
    <n v="2018"/>
    <x v="3"/>
    <n v="20"/>
    <n v="6"/>
    <s v="ON"/>
    <d v="2018-12-20T00:00:00"/>
    <s v="Avg of 4 NM Projects"/>
    <x v="8"/>
    <n v="11.01"/>
  </r>
  <r>
    <n v="2018"/>
    <x v="3"/>
    <n v="20"/>
    <n v="6"/>
    <s v="ON"/>
    <d v="2018-12-20T00:00:00"/>
    <s v="Avg of 4 NM Projects"/>
    <x v="9"/>
    <n v="23.04"/>
  </r>
  <r>
    <n v="2018"/>
    <x v="3"/>
    <n v="20"/>
    <n v="6"/>
    <s v="ON"/>
    <d v="2018-12-20T00:00:00"/>
    <s v="Avg of 4 NM Projects"/>
    <x v="10"/>
    <n v="42.625"/>
  </r>
  <r>
    <n v="2018"/>
    <x v="3"/>
    <n v="20"/>
    <n v="6"/>
    <s v="ON"/>
    <d v="2018-12-20T00:00:00"/>
    <s v="Avg of 4 NM Projects"/>
    <x v="11"/>
    <n v="42.75"/>
  </r>
  <r>
    <n v="2018"/>
    <x v="3"/>
    <n v="20"/>
    <n v="6"/>
    <s v="ON"/>
    <d v="2018-12-20T00:00:00"/>
    <s v="Avg of 4 NM Projects"/>
    <x v="12"/>
    <n v="45.564999999999998"/>
  </r>
  <r>
    <n v="2018"/>
    <x v="3"/>
    <n v="20"/>
    <n v="6"/>
    <s v="ON"/>
    <d v="2018-12-20T00:00:00"/>
    <s v="Avg of 4 NM Projects"/>
    <x v="13"/>
    <n v="34.049999999999997"/>
  </r>
  <r>
    <n v="2018"/>
    <x v="3"/>
    <n v="20"/>
    <n v="6"/>
    <s v="ON"/>
    <d v="2018-12-20T00:00:00"/>
    <s v="Avg of 4 NM Projects"/>
    <x v="14"/>
    <n v="23.675000000000001"/>
  </r>
  <r>
    <n v="2018"/>
    <x v="3"/>
    <n v="20"/>
    <n v="6"/>
    <s v="ON"/>
    <d v="2018-12-20T00:00:00"/>
    <s v="Avg of 4 NM Projects"/>
    <x v="15"/>
    <n v="5.2450000000000001"/>
  </r>
  <r>
    <n v="2018"/>
    <x v="3"/>
    <n v="20"/>
    <n v="6"/>
    <s v="ON"/>
    <d v="2018-12-20T00:00:00"/>
    <s v="Avg of 4 NM Projects"/>
    <x v="16"/>
    <n v="-1.03"/>
  </r>
  <r>
    <n v="2018"/>
    <x v="3"/>
    <n v="20"/>
    <n v="6"/>
    <s v="ON"/>
    <d v="2018-12-20T00:00:00"/>
    <s v="Avg of 4 NM Projects"/>
    <x v="17"/>
    <n v="-1.1499999999999999"/>
  </r>
  <r>
    <n v="2018"/>
    <x v="3"/>
    <n v="20"/>
    <n v="6"/>
    <s v="ON"/>
    <d v="2018-12-20T00:00:00"/>
    <s v="Avg of 4 NM Projects"/>
    <x v="18"/>
    <n v="-1.1499999999999999"/>
  </r>
  <r>
    <n v="2018"/>
    <x v="3"/>
    <n v="20"/>
    <n v="6"/>
    <s v="ON"/>
    <d v="2018-12-20T00:00:00"/>
    <s v="Avg of 4 NM Projects"/>
    <x v="19"/>
    <n v="-1.1499999999999999"/>
  </r>
  <r>
    <n v="2018"/>
    <x v="3"/>
    <n v="20"/>
    <n v="6"/>
    <s v="ON"/>
    <d v="2018-12-20T00:00:00"/>
    <s v="Avg of 4 NM Projects"/>
    <x v="20"/>
    <n v="-1.54"/>
  </r>
  <r>
    <n v="2018"/>
    <x v="3"/>
    <n v="20"/>
    <n v="6"/>
    <s v="ON"/>
    <d v="2018-12-20T00:00:00"/>
    <s v="Avg of 4 NM Projects"/>
    <x v="21"/>
    <n v="-1.1499999999999999"/>
  </r>
  <r>
    <n v="2018"/>
    <x v="3"/>
    <n v="20"/>
    <n v="6"/>
    <s v="ON"/>
    <d v="2018-12-20T00:00:00"/>
    <s v="Avg of 4 NM Projects"/>
    <x v="22"/>
    <n v="-1.54"/>
  </r>
  <r>
    <n v="2018"/>
    <x v="3"/>
    <n v="20"/>
    <n v="6"/>
    <s v="OFF"/>
    <d v="2018-12-20T00:00:00"/>
    <s v="Avg of 4 NM Projects"/>
    <x v="23"/>
    <n v="-1.28"/>
  </r>
  <r>
    <n v="2018"/>
    <x v="3"/>
    <n v="21"/>
    <n v="7"/>
    <s v="OFF"/>
    <d v="2018-12-21T00:00:00"/>
    <s v="Avg of 4 NM Projects"/>
    <x v="0"/>
    <n v="-1.2799999999999998"/>
  </r>
  <r>
    <n v="2018"/>
    <x v="3"/>
    <n v="21"/>
    <n v="7"/>
    <s v="OFF"/>
    <d v="2018-12-21T00:00:00"/>
    <s v="Avg of 4 NM Projects"/>
    <x v="1"/>
    <n v="-1.28"/>
  </r>
  <r>
    <n v="2018"/>
    <x v="3"/>
    <n v="21"/>
    <n v="7"/>
    <s v="OFF"/>
    <d v="2018-12-21T00:00:00"/>
    <s v="Avg of 4 NM Projects"/>
    <x v="2"/>
    <n v="-1.1499999999999999"/>
  </r>
  <r>
    <n v="2018"/>
    <x v="3"/>
    <n v="21"/>
    <n v="7"/>
    <s v="OFF"/>
    <d v="2018-12-21T00:00:00"/>
    <s v="Avg of 4 NM Projects"/>
    <x v="3"/>
    <n v="-1.2799999999999998"/>
  </r>
  <r>
    <n v="2018"/>
    <x v="3"/>
    <n v="21"/>
    <n v="7"/>
    <s v="OFF"/>
    <d v="2018-12-21T00:00:00"/>
    <s v="Avg of 4 NM Projects"/>
    <x v="4"/>
    <n v="-1.28"/>
  </r>
  <r>
    <n v="2018"/>
    <x v="3"/>
    <n v="21"/>
    <n v="7"/>
    <s v="OFF"/>
    <d v="2018-12-21T00:00:00"/>
    <s v="Avg of 4 NM Projects"/>
    <x v="5"/>
    <n v="-1.2799999999999998"/>
  </r>
  <r>
    <n v="2018"/>
    <x v="3"/>
    <n v="21"/>
    <n v="7"/>
    <s v="OFF"/>
    <d v="2018-12-21T00:00:00"/>
    <s v="Avg of 4 NM Projects"/>
    <x v="6"/>
    <n v="-0.77"/>
  </r>
  <r>
    <n v="2018"/>
    <x v="3"/>
    <n v="21"/>
    <n v="7"/>
    <s v="OFF"/>
    <d v="2018-12-21T00:00:00"/>
    <s v="Avg of 4 NM Projects"/>
    <x v="7"/>
    <n v="-0.125"/>
  </r>
  <r>
    <n v="2018"/>
    <x v="3"/>
    <n v="21"/>
    <n v="7"/>
    <s v="OFF"/>
    <d v="2018-12-21T00:00:00"/>
    <s v="Avg of 4 NM Projects"/>
    <x v="8"/>
    <n v="7.5549999999999997"/>
  </r>
  <r>
    <n v="2018"/>
    <x v="3"/>
    <n v="21"/>
    <n v="7"/>
    <s v="OFF"/>
    <d v="2018-12-21T00:00:00"/>
    <s v="Avg of 4 NM Projects"/>
    <x v="9"/>
    <n v="22.66"/>
  </r>
  <r>
    <n v="2018"/>
    <x v="3"/>
    <n v="21"/>
    <n v="7"/>
    <s v="OFF"/>
    <d v="2018-12-21T00:00:00"/>
    <s v="Avg of 4 NM Projects"/>
    <x v="10"/>
    <n v="36.225000000000001"/>
  </r>
  <r>
    <n v="2018"/>
    <x v="3"/>
    <n v="21"/>
    <n v="7"/>
    <s v="OFF"/>
    <d v="2018-12-21T00:00:00"/>
    <s v="Avg of 4 NM Projects"/>
    <x v="11"/>
    <n v="41.344999999999999"/>
  </r>
  <r>
    <n v="2018"/>
    <x v="3"/>
    <n v="21"/>
    <n v="7"/>
    <s v="OFF"/>
    <d v="2018-12-21T00:00:00"/>
    <s v="Avg of 4 NM Projects"/>
    <x v="12"/>
    <n v="42.494999999999997"/>
  </r>
  <r>
    <n v="2018"/>
    <x v="3"/>
    <n v="21"/>
    <n v="7"/>
    <s v="OFF"/>
    <d v="2018-12-21T00:00:00"/>
    <s v="Avg of 4 NM Projects"/>
    <x v="13"/>
    <n v="34.555"/>
  </r>
  <r>
    <n v="2018"/>
    <x v="3"/>
    <n v="21"/>
    <n v="7"/>
    <s v="OFF"/>
    <d v="2018-12-21T00:00:00"/>
    <s v="Avg of 4 NM Projects"/>
    <x v="14"/>
    <n v="23.555"/>
  </r>
  <r>
    <n v="2018"/>
    <x v="3"/>
    <n v="21"/>
    <n v="7"/>
    <s v="OFF"/>
    <d v="2018-12-21T00:00:00"/>
    <s v="Avg of 4 NM Projects"/>
    <x v="15"/>
    <n v="8.0649999999999995"/>
  </r>
  <r>
    <n v="2018"/>
    <x v="3"/>
    <n v="21"/>
    <n v="7"/>
    <s v="OFF"/>
    <d v="2018-12-21T00:00:00"/>
    <s v="Avg of 4 NM Projects"/>
    <x v="16"/>
    <n v="-0.255"/>
  </r>
  <r>
    <n v="2018"/>
    <x v="3"/>
    <n v="21"/>
    <n v="7"/>
    <s v="OFF"/>
    <d v="2018-12-21T00:00:00"/>
    <s v="Avg of 4 NM Projects"/>
    <x v="17"/>
    <n v="-1.4149999999999998"/>
  </r>
  <r>
    <n v="2018"/>
    <x v="3"/>
    <n v="21"/>
    <n v="7"/>
    <s v="OFF"/>
    <d v="2018-12-21T00:00:00"/>
    <s v="Avg of 4 NM Projects"/>
    <x v="18"/>
    <n v="-1.2799999999999998"/>
  </r>
  <r>
    <n v="2018"/>
    <x v="3"/>
    <n v="21"/>
    <n v="7"/>
    <s v="OFF"/>
    <d v="2018-12-21T00:00:00"/>
    <s v="Avg of 4 NM Projects"/>
    <x v="19"/>
    <n v="-1.4100000000000001"/>
  </r>
  <r>
    <n v="2018"/>
    <x v="3"/>
    <n v="21"/>
    <n v="7"/>
    <s v="OFF"/>
    <d v="2018-12-21T00:00:00"/>
    <s v="Avg of 4 NM Projects"/>
    <x v="20"/>
    <n v="-1.1499999999999999"/>
  </r>
  <r>
    <n v="2018"/>
    <x v="3"/>
    <n v="21"/>
    <n v="7"/>
    <s v="OFF"/>
    <d v="2018-12-21T00:00:00"/>
    <s v="Avg of 4 NM Projects"/>
    <x v="21"/>
    <n v="-1.1499999999999999"/>
  </r>
  <r>
    <n v="2018"/>
    <x v="3"/>
    <n v="21"/>
    <n v="7"/>
    <s v="OFF"/>
    <d v="2018-12-21T00:00:00"/>
    <s v="Avg of 4 NM Projects"/>
    <x v="22"/>
    <n v="-1.28"/>
  </r>
  <r>
    <n v="2018"/>
    <x v="3"/>
    <n v="21"/>
    <n v="7"/>
    <s v="OFF"/>
    <d v="2018-12-21T00:00:00"/>
    <s v="Avg of 4 NM Projects"/>
    <x v="23"/>
    <n v="-1.2799999999999998"/>
  </r>
  <r>
    <n v="2018"/>
    <x v="3"/>
    <n v="22"/>
    <n v="1"/>
    <s v="OFF"/>
    <d v="2018-12-22T00:00:00"/>
    <s v="Avg of 4 NM Projects"/>
    <x v="0"/>
    <n v="-1.4100000000000001"/>
  </r>
  <r>
    <n v="2018"/>
    <x v="3"/>
    <n v="22"/>
    <n v="1"/>
    <s v="OFF"/>
    <d v="2018-12-22T00:00:00"/>
    <s v="Avg of 4 NM Projects"/>
    <x v="1"/>
    <n v="-1.2799999999999998"/>
  </r>
  <r>
    <n v="2018"/>
    <x v="3"/>
    <n v="22"/>
    <n v="1"/>
    <s v="OFF"/>
    <d v="2018-12-22T00:00:00"/>
    <s v="Avg of 4 NM Projects"/>
    <x v="2"/>
    <n v="-1.28"/>
  </r>
  <r>
    <n v="2018"/>
    <x v="3"/>
    <n v="22"/>
    <n v="1"/>
    <s v="OFF"/>
    <d v="2018-12-22T00:00:00"/>
    <s v="Avg of 4 NM Projects"/>
    <x v="3"/>
    <n v="-1.4099999999999997"/>
  </r>
  <r>
    <n v="2018"/>
    <x v="3"/>
    <n v="22"/>
    <n v="1"/>
    <s v="OFF"/>
    <d v="2018-12-22T00:00:00"/>
    <s v="Avg of 4 NM Projects"/>
    <x v="4"/>
    <n v="-1.28"/>
  </r>
  <r>
    <n v="2018"/>
    <x v="3"/>
    <n v="22"/>
    <n v="1"/>
    <s v="OFF"/>
    <d v="2018-12-22T00:00:00"/>
    <s v="Avg of 4 NM Projects"/>
    <x v="5"/>
    <n v="-1.1499999999999999"/>
  </r>
  <r>
    <n v="2018"/>
    <x v="3"/>
    <n v="22"/>
    <n v="1"/>
    <s v="OFF"/>
    <d v="2018-12-22T00:00:00"/>
    <s v="Avg of 4 NM Projects"/>
    <x v="6"/>
    <n v="-1.1549999999999998"/>
  </r>
  <r>
    <n v="2018"/>
    <x v="3"/>
    <n v="22"/>
    <n v="1"/>
    <s v="OFF"/>
    <d v="2018-12-22T00:00:00"/>
    <s v="Avg of 4 NM Projects"/>
    <x v="7"/>
    <n v="-0.38500000000000001"/>
  </r>
  <r>
    <n v="2018"/>
    <x v="3"/>
    <n v="22"/>
    <n v="1"/>
    <s v="OFF"/>
    <d v="2018-12-22T00:00:00"/>
    <s v="Avg of 4 NM Projects"/>
    <x v="8"/>
    <n v="0.64500000000000002"/>
  </r>
  <r>
    <n v="2018"/>
    <x v="3"/>
    <n v="22"/>
    <n v="1"/>
    <s v="OFF"/>
    <d v="2018-12-22T00:00:00"/>
    <s v="Avg of 4 NM Projects"/>
    <x v="9"/>
    <n v="4.22"/>
  </r>
  <r>
    <n v="2018"/>
    <x v="3"/>
    <n v="22"/>
    <n v="1"/>
    <s v="OFF"/>
    <d v="2018-12-22T00:00:00"/>
    <s v="Avg of 4 NM Projects"/>
    <x v="10"/>
    <n v="5.76"/>
  </r>
  <r>
    <n v="2018"/>
    <x v="3"/>
    <n v="22"/>
    <n v="1"/>
    <s v="OFF"/>
    <d v="2018-12-22T00:00:00"/>
    <s v="Avg of 4 NM Projects"/>
    <x v="11"/>
    <n v="6.4049999999999994"/>
  </r>
  <r>
    <n v="2018"/>
    <x v="3"/>
    <n v="22"/>
    <n v="1"/>
    <s v="OFF"/>
    <d v="2018-12-22T00:00:00"/>
    <s v="Avg of 4 NM Projects"/>
    <x v="12"/>
    <n v="4.6100000000000003"/>
  </r>
  <r>
    <n v="2018"/>
    <x v="3"/>
    <n v="22"/>
    <n v="1"/>
    <s v="OFF"/>
    <d v="2018-12-22T00:00:00"/>
    <s v="Avg of 4 NM Projects"/>
    <x v="13"/>
    <n v="4.9950000000000001"/>
  </r>
  <r>
    <n v="2018"/>
    <x v="3"/>
    <n v="22"/>
    <n v="1"/>
    <s v="OFF"/>
    <d v="2018-12-22T00:00:00"/>
    <s v="Avg of 4 NM Projects"/>
    <x v="14"/>
    <n v="2.69"/>
  </r>
  <r>
    <n v="2018"/>
    <x v="3"/>
    <n v="22"/>
    <n v="1"/>
    <s v="OFF"/>
    <d v="2018-12-22T00:00:00"/>
    <s v="Avg of 4 NM Projects"/>
    <x v="15"/>
    <n v="-1.0249999999999999"/>
  </r>
  <r>
    <n v="2018"/>
    <x v="3"/>
    <n v="22"/>
    <n v="1"/>
    <s v="OFF"/>
    <d v="2018-12-22T00:00:00"/>
    <s v="Avg of 4 NM Projects"/>
    <x v="16"/>
    <n v="-1.54"/>
  </r>
  <r>
    <n v="2018"/>
    <x v="3"/>
    <n v="22"/>
    <n v="1"/>
    <s v="OFF"/>
    <d v="2018-12-22T00:00:00"/>
    <s v="Avg of 4 NM Projects"/>
    <x v="17"/>
    <n v="-1.2799999999999998"/>
  </r>
  <r>
    <n v="2018"/>
    <x v="3"/>
    <n v="22"/>
    <n v="1"/>
    <s v="OFF"/>
    <d v="2018-12-22T00:00:00"/>
    <s v="Avg of 4 NM Projects"/>
    <x v="18"/>
    <n v="-1.28"/>
  </r>
  <r>
    <n v="2018"/>
    <x v="3"/>
    <n v="22"/>
    <n v="1"/>
    <s v="OFF"/>
    <d v="2018-12-22T00:00:00"/>
    <s v="Avg of 4 NM Projects"/>
    <x v="19"/>
    <n v="-1.1499999999999999"/>
  </r>
  <r>
    <n v="2018"/>
    <x v="3"/>
    <n v="22"/>
    <n v="1"/>
    <s v="OFF"/>
    <d v="2018-12-22T00:00:00"/>
    <s v="Avg of 4 NM Projects"/>
    <x v="20"/>
    <n v="-1.2799999999999998"/>
  </r>
  <r>
    <n v="2018"/>
    <x v="3"/>
    <n v="22"/>
    <n v="1"/>
    <s v="OFF"/>
    <d v="2018-12-22T00:00:00"/>
    <s v="Avg of 4 NM Projects"/>
    <x v="21"/>
    <n v="-1.28"/>
  </r>
  <r>
    <n v="2018"/>
    <x v="3"/>
    <n v="22"/>
    <n v="1"/>
    <s v="OFF"/>
    <d v="2018-12-22T00:00:00"/>
    <s v="Avg of 4 NM Projects"/>
    <x v="22"/>
    <n v="-1.4100000000000001"/>
  </r>
  <r>
    <n v="2018"/>
    <x v="3"/>
    <n v="22"/>
    <n v="1"/>
    <s v="OFF"/>
    <d v="2018-12-22T00:00:00"/>
    <s v="Avg of 4 NM Projects"/>
    <x v="23"/>
    <n v="-1.1499999999999999"/>
  </r>
  <r>
    <n v="2018"/>
    <x v="3"/>
    <n v="23"/>
    <n v="2"/>
    <s v="OFF"/>
    <d v="2018-12-23T00:00:00"/>
    <s v="Avg of 4 NM Projects"/>
    <x v="0"/>
    <n v="-1.54"/>
  </r>
  <r>
    <n v="2018"/>
    <x v="3"/>
    <n v="23"/>
    <n v="2"/>
    <s v="OFF"/>
    <d v="2018-12-23T00:00:00"/>
    <s v="Avg of 4 NM Projects"/>
    <x v="1"/>
    <n v="-1.28"/>
  </r>
  <r>
    <n v="2018"/>
    <x v="3"/>
    <n v="23"/>
    <n v="2"/>
    <s v="OFF"/>
    <d v="2018-12-23T00:00:00"/>
    <s v="Avg of 4 NM Projects"/>
    <x v="2"/>
    <n v="-1.2799999999999998"/>
  </r>
  <r>
    <n v="2018"/>
    <x v="3"/>
    <n v="23"/>
    <n v="2"/>
    <s v="OFF"/>
    <d v="2018-12-23T00:00:00"/>
    <s v="Avg of 4 NM Projects"/>
    <x v="3"/>
    <n v="-1.28"/>
  </r>
  <r>
    <n v="2018"/>
    <x v="3"/>
    <n v="23"/>
    <n v="2"/>
    <s v="OFF"/>
    <d v="2018-12-23T00:00:00"/>
    <s v="Avg of 4 NM Projects"/>
    <x v="4"/>
    <n v="-1.1499999999999999"/>
  </r>
  <r>
    <n v="2018"/>
    <x v="3"/>
    <n v="23"/>
    <n v="2"/>
    <s v="OFF"/>
    <d v="2018-12-23T00:00:00"/>
    <s v="Avg of 4 NM Projects"/>
    <x v="5"/>
    <n v="-1.54"/>
  </r>
  <r>
    <n v="2018"/>
    <x v="3"/>
    <n v="23"/>
    <n v="2"/>
    <s v="OFF"/>
    <d v="2018-12-23T00:00:00"/>
    <s v="Avg of 4 NM Projects"/>
    <x v="6"/>
    <n v="-1.2799999999999998"/>
  </r>
  <r>
    <n v="2018"/>
    <x v="3"/>
    <n v="23"/>
    <n v="2"/>
    <s v="ON"/>
    <d v="2018-12-23T00:00:00"/>
    <s v="Avg of 4 NM Projects"/>
    <x v="7"/>
    <n v="-1.54"/>
  </r>
  <r>
    <n v="2018"/>
    <x v="3"/>
    <n v="23"/>
    <n v="2"/>
    <s v="ON"/>
    <d v="2018-12-23T00:00:00"/>
    <s v="Avg of 4 NM Projects"/>
    <x v="8"/>
    <n v="2.5649999999999999"/>
  </r>
  <r>
    <n v="2018"/>
    <x v="3"/>
    <n v="23"/>
    <n v="2"/>
    <s v="ON"/>
    <d v="2018-12-23T00:00:00"/>
    <s v="Avg of 4 NM Projects"/>
    <x v="9"/>
    <n v="7.8049999999999997"/>
  </r>
  <r>
    <n v="2018"/>
    <x v="3"/>
    <n v="23"/>
    <n v="2"/>
    <s v="ON"/>
    <d v="2018-12-23T00:00:00"/>
    <s v="Avg of 4 NM Projects"/>
    <x v="10"/>
    <n v="13.445"/>
  </r>
  <r>
    <n v="2018"/>
    <x v="3"/>
    <n v="23"/>
    <n v="2"/>
    <s v="ON"/>
    <d v="2018-12-23T00:00:00"/>
    <s v="Avg of 4 NM Projects"/>
    <x v="11"/>
    <n v="13.315000000000001"/>
  </r>
  <r>
    <n v="2018"/>
    <x v="3"/>
    <n v="23"/>
    <n v="2"/>
    <s v="ON"/>
    <d v="2018-12-23T00:00:00"/>
    <s v="Avg of 4 NM Projects"/>
    <x v="12"/>
    <n v="24.45"/>
  </r>
  <r>
    <n v="2018"/>
    <x v="3"/>
    <n v="23"/>
    <n v="2"/>
    <s v="ON"/>
    <d v="2018-12-23T00:00:00"/>
    <s v="Avg of 4 NM Projects"/>
    <x v="13"/>
    <n v="27.650000000000002"/>
  </r>
  <r>
    <n v="2018"/>
    <x v="3"/>
    <n v="23"/>
    <n v="2"/>
    <s v="ON"/>
    <d v="2018-12-23T00:00:00"/>
    <s v="Avg of 4 NM Projects"/>
    <x v="14"/>
    <n v="26.5"/>
  </r>
  <r>
    <n v="2018"/>
    <x v="3"/>
    <n v="23"/>
    <n v="2"/>
    <s v="ON"/>
    <d v="2018-12-23T00:00:00"/>
    <s v="Avg of 4 NM Projects"/>
    <x v="15"/>
    <n v="10.625"/>
  </r>
  <r>
    <n v="2018"/>
    <x v="3"/>
    <n v="23"/>
    <n v="2"/>
    <s v="ON"/>
    <d v="2018-12-23T00:00:00"/>
    <s v="Avg of 4 NM Projects"/>
    <x v="16"/>
    <n v="-1.28"/>
  </r>
  <r>
    <n v="2018"/>
    <x v="3"/>
    <n v="23"/>
    <n v="2"/>
    <s v="ON"/>
    <d v="2018-12-23T00:00:00"/>
    <s v="Avg of 4 NM Projects"/>
    <x v="17"/>
    <n v="-1.2799999999999998"/>
  </r>
  <r>
    <n v="2018"/>
    <x v="3"/>
    <n v="23"/>
    <n v="2"/>
    <s v="ON"/>
    <d v="2018-12-23T00:00:00"/>
    <s v="Avg of 4 NM Projects"/>
    <x v="18"/>
    <n v="-1.2799999999999998"/>
  </r>
  <r>
    <n v="2018"/>
    <x v="3"/>
    <n v="23"/>
    <n v="2"/>
    <s v="ON"/>
    <d v="2018-12-23T00:00:00"/>
    <s v="Avg of 4 NM Projects"/>
    <x v="19"/>
    <n v="-1.4100000000000001"/>
  </r>
  <r>
    <n v="2018"/>
    <x v="3"/>
    <n v="23"/>
    <n v="2"/>
    <s v="ON"/>
    <d v="2018-12-23T00:00:00"/>
    <s v="Avg of 4 NM Projects"/>
    <x v="20"/>
    <n v="-1.4099999999999997"/>
  </r>
  <r>
    <n v="2018"/>
    <x v="3"/>
    <n v="23"/>
    <n v="2"/>
    <s v="ON"/>
    <d v="2018-12-23T00:00:00"/>
    <s v="Avg of 4 NM Projects"/>
    <x v="21"/>
    <n v="-1.4100000000000001"/>
  </r>
  <r>
    <n v="2018"/>
    <x v="3"/>
    <n v="23"/>
    <n v="2"/>
    <s v="ON"/>
    <d v="2018-12-23T00:00:00"/>
    <s v="Avg of 4 NM Projects"/>
    <x v="22"/>
    <n v="-1.1499999999999999"/>
  </r>
  <r>
    <n v="2018"/>
    <x v="3"/>
    <n v="23"/>
    <n v="2"/>
    <s v="OFF"/>
    <d v="2018-12-23T00:00:00"/>
    <s v="Avg of 4 NM Projects"/>
    <x v="23"/>
    <n v="-1.28"/>
  </r>
  <r>
    <n v="2018"/>
    <x v="3"/>
    <n v="24"/>
    <n v="3"/>
    <s v="OFF"/>
    <d v="2018-12-24T00:00:00"/>
    <s v="Avg of 4 NM Projects"/>
    <x v="0"/>
    <n v="-1.28"/>
  </r>
  <r>
    <n v="2018"/>
    <x v="3"/>
    <n v="24"/>
    <n v="3"/>
    <s v="OFF"/>
    <d v="2018-12-24T00:00:00"/>
    <s v="Avg of 4 NM Projects"/>
    <x v="1"/>
    <n v="-1.2799999999999998"/>
  </r>
  <r>
    <n v="2018"/>
    <x v="3"/>
    <n v="24"/>
    <n v="3"/>
    <s v="OFF"/>
    <d v="2018-12-24T00:00:00"/>
    <s v="Avg of 4 NM Projects"/>
    <x v="2"/>
    <n v="-1.4100000000000001"/>
  </r>
  <r>
    <n v="2018"/>
    <x v="3"/>
    <n v="24"/>
    <n v="3"/>
    <s v="OFF"/>
    <d v="2018-12-24T00:00:00"/>
    <s v="Avg of 4 NM Projects"/>
    <x v="3"/>
    <n v="-1.28"/>
  </r>
  <r>
    <n v="2018"/>
    <x v="3"/>
    <n v="24"/>
    <n v="3"/>
    <s v="OFF"/>
    <d v="2018-12-24T00:00:00"/>
    <s v="Avg of 4 NM Projects"/>
    <x v="4"/>
    <n v="-1.2799999999999998"/>
  </r>
  <r>
    <n v="2018"/>
    <x v="3"/>
    <n v="24"/>
    <n v="3"/>
    <s v="OFF"/>
    <d v="2018-12-24T00:00:00"/>
    <s v="Avg of 4 NM Projects"/>
    <x v="5"/>
    <n v="-1.28"/>
  </r>
  <r>
    <n v="2018"/>
    <x v="3"/>
    <n v="24"/>
    <n v="3"/>
    <s v="OFF"/>
    <d v="2018-12-24T00:00:00"/>
    <s v="Avg of 4 NM Projects"/>
    <x v="6"/>
    <n v="-1.1499999999999999"/>
  </r>
  <r>
    <n v="2018"/>
    <x v="3"/>
    <n v="24"/>
    <n v="3"/>
    <s v="ON"/>
    <d v="2018-12-24T00:00:00"/>
    <s v="Avg of 4 NM Projects"/>
    <x v="7"/>
    <n v="-1.4100000000000001"/>
  </r>
  <r>
    <n v="2018"/>
    <x v="3"/>
    <n v="24"/>
    <n v="3"/>
    <s v="ON"/>
    <d v="2018-12-24T00:00:00"/>
    <s v="Avg of 4 NM Projects"/>
    <x v="8"/>
    <n v="4.9850000000000003"/>
  </r>
  <r>
    <n v="2018"/>
    <x v="3"/>
    <n v="24"/>
    <n v="3"/>
    <s v="ON"/>
    <d v="2018-12-24T00:00:00"/>
    <s v="Avg of 4 NM Projects"/>
    <x v="9"/>
    <n v="14.98"/>
  </r>
  <r>
    <n v="2018"/>
    <x v="3"/>
    <n v="24"/>
    <n v="3"/>
    <s v="ON"/>
    <d v="2018-12-24T00:00:00"/>
    <s v="Avg of 4 NM Projects"/>
    <x v="10"/>
    <n v="23.169999999999998"/>
  </r>
  <r>
    <n v="2018"/>
    <x v="3"/>
    <n v="24"/>
    <n v="3"/>
    <s v="ON"/>
    <d v="2018-12-24T00:00:00"/>
    <s v="Avg of 4 NM Projects"/>
    <x v="11"/>
    <n v="34.56"/>
  </r>
  <r>
    <n v="2018"/>
    <x v="3"/>
    <n v="24"/>
    <n v="3"/>
    <s v="ON"/>
    <d v="2018-12-24T00:00:00"/>
    <s v="Avg of 4 NM Projects"/>
    <x v="12"/>
    <n v="35.58"/>
  </r>
  <r>
    <n v="2018"/>
    <x v="3"/>
    <n v="24"/>
    <n v="3"/>
    <s v="ON"/>
    <d v="2018-12-24T00:00:00"/>
    <s v="Avg of 4 NM Projects"/>
    <x v="13"/>
    <n v="18.945000000000004"/>
  </r>
  <r>
    <n v="2018"/>
    <x v="3"/>
    <n v="24"/>
    <n v="3"/>
    <s v="ON"/>
    <d v="2018-12-24T00:00:00"/>
    <s v="Avg of 4 NM Projects"/>
    <x v="14"/>
    <n v="8.0649999999999995"/>
  </r>
  <r>
    <n v="2018"/>
    <x v="3"/>
    <n v="24"/>
    <n v="3"/>
    <s v="ON"/>
    <d v="2018-12-24T00:00:00"/>
    <s v="Avg of 4 NM Projects"/>
    <x v="15"/>
    <n v="0.64"/>
  </r>
  <r>
    <n v="2018"/>
    <x v="3"/>
    <n v="24"/>
    <n v="3"/>
    <s v="ON"/>
    <d v="2018-12-24T00:00:00"/>
    <s v="Avg of 4 NM Projects"/>
    <x v="16"/>
    <n v="-1.4100000000000001"/>
  </r>
  <r>
    <n v="2018"/>
    <x v="3"/>
    <n v="24"/>
    <n v="3"/>
    <s v="ON"/>
    <d v="2018-12-24T00:00:00"/>
    <s v="Avg of 4 NM Projects"/>
    <x v="17"/>
    <n v="-1.41"/>
  </r>
  <r>
    <n v="2018"/>
    <x v="3"/>
    <n v="24"/>
    <n v="3"/>
    <s v="ON"/>
    <d v="2018-12-24T00:00:00"/>
    <s v="Avg of 4 NM Projects"/>
    <x v="18"/>
    <n v="-1.1499999999999999"/>
  </r>
  <r>
    <n v="2018"/>
    <x v="3"/>
    <n v="24"/>
    <n v="3"/>
    <s v="ON"/>
    <d v="2018-12-24T00:00:00"/>
    <s v="Avg of 4 NM Projects"/>
    <x v="19"/>
    <n v="-1.28"/>
  </r>
  <r>
    <n v="2018"/>
    <x v="3"/>
    <n v="24"/>
    <n v="3"/>
    <s v="ON"/>
    <d v="2018-12-24T00:00:00"/>
    <s v="Avg of 4 NM Projects"/>
    <x v="20"/>
    <n v="-1.2799999999999998"/>
  </r>
  <r>
    <n v="2018"/>
    <x v="3"/>
    <n v="24"/>
    <n v="3"/>
    <s v="ON"/>
    <d v="2018-12-24T00:00:00"/>
    <s v="Avg of 4 NM Projects"/>
    <x v="21"/>
    <n v="-1.4100000000000001"/>
  </r>
  <r>
    <n v="2018"/>
    <x v="3"/>
    <n v="24"/>
    <n v="3"/>
    <s v="ON"/>
    <d v="2018-12-24T00:00:00"/>
    <s v="Avg of 4 NM Projects"/>
    <x v="22"/>
    <n v="-1.1499999999999999"/>
  </r>
  <r>
    <n v="2018"/>
    <x v="3"/>
    <n v="24"/>
    <n v="3"/>
    <s v="OFF"/>
    <d v="2018-12-24T00:00:00"/>
    <s v="Avg of 4 NM Projects"/>
    <x v="23"/>
    <n v="-1.4100000000000001"/>
  </r>
  <r>
    <n v="2018"/>
    <x v="3"/>
    <n v="25"/>
    <n v="4"/>
    <s v="OFF"/>
    <d v="2018-12-25T00:00:00"/>
    <s v="Avg of 4 NM Projects"/>
    <x v="0"/>
    <n v="-1.1499999999999999"/>
  </r>
  <r>
    <n v="2018"/>
    <x v="3"/>
    <n v="25"/>
    <n v="4"/>
    <s v="OFF"/>
    <d v="2018-12-25T00:00:00"/>
    <s v="Avg of 4 NM Projects"/>
    <x v="1"/>
    <n v="-1.28"/>
  </r>
  <r>
    <n v="2018"/>
    <x v="3"/>
    <n v="25"/>
    <n v="4"/>
    <s v="OFF"/>
    <d v="2018-12-25T00:00:00"/>
    <s v="Avg of 4 NM Projects"/>
    <x v="2"/>
    <n v="-1.28"/>
  </r>
  <r>
    <n v="2018"/>
    <x v="3"/>
    <n v="25"/>
    <n v="4"/>
    <s v="OFF"/>
    <d v="2018-12-25T00:00:00"/>
    <s v="Avg of 4 NM Projects"/>
    <x v="3"/>
    <n v="-1.41"/>
  </r>
  <r>
    <n v="2018"/>
    <x v="3"/>
    <n v="25"/>
    <n v="4"/>
    <s v="OFF"/>
    <d v="2018-12-25T00:00:00"/>
    <s v="Avg of 4 NM Projects"/>
    <x v="4"/>
    <n v="-1.54"/>
  </r>
  <r>
    <n v="2018"/>
    <x v="3"/>
    <n v="25"/>
    <n v="4"/>
    <s v="OFF"/>
    <d v="2018-12-25T00:00:00"/>
    <s v="Avg of 4 NM Projects"/>
    <x v="5"/>
    <n v="-1.1499999999999999"/>
  </r>
  <r>
    <n v="2018"/>
    <x v="3"/>
    <n v="25"/>
    <n v="4"/>
    <s v="OFF"/>
    <d v="2018-12-25T00:00:00"/>
    <s v="Avg of 4 NM Projects"/>
    <x v="6"/>
    <n v="-1.28"/>
  </r>
  <r>
    <n v="2018"/>
    <x v="3"/>
    <n v="25"/>
    <n v="4"/>
    <s v="ON"/>
    <d v="2018-12-25T00:00:00"/>
    <s v="Avg of 4 NM Projects"/>
    <x v="7"/>
    <n v="-1.1549999999999998"/>
  </r>
  <r>
    <n v="2018"/>
    <x v="3"/>
    <n v="25"/>
    <n v="4"/>
    <s v="ON"/>
    <d v="2018-12-25T00:00:00"/>
    <s v="Avg of 4 NM Projects"/>
    <x v="8"/>
    <n v="8.83"/>
  </r>
  <r>
    <n v="2018"/>
    <x v="3"/>
    <n v="25"/>
    <n v="4"/>
    <s v="ON"/>
    <d v="2018-12-25T00:00:00"/>
    <s v="Avg of 4 NM Projects"/>
    <x v="9"/>
    <n v="18.815000000000001"/>
  </r>
  <r>
    <n v="2018"/>
    <x v="3"/>
    <n v="25"/>
    <n v="4"/>
    <s v="ON"/>
    <d v="2018-12-25T00:00:00"/>
    <s v="Avg of 4 NM Projects"/>
    <x v="10"/>
    <n v="33.409999999999997"/>
  </r>
  <r>
    <n v="2018"/>
    <x v="3"/>
    <n v="25"/>
    <n v="4"/>
    <s v="ON"/>
    <d v="2018-12-25T00:00:00"/>
    <s v="Avg of 4 NM Projects"/>
    <x v="11"/>
    <n v="39.545000000000002"/>
  </r>
  <r>
    <n v="2018"/>
    <x v="3"/>
    <n v="25"/>
    <n v="4"/>
    <s v="ON"/>
    <d v="2018-12-25T00:00:00"/>
    <s v="Avg of 4 NM Projects"/>
    <x v="12"/>
    <n v="40.450000000000003"/>
  </r>
  <r>
    <n v="2018"/>
    <x v="3"/>
    <n v="25"/>
    <n v="4"/>
    <s v="ON"/>
    <d v="2018-12-25T00:00:00"/>
    <s v="Avg of 4 NM Projects"/>
    <x v="13"/>
    <n v="36.480000000000004"/>
  </r>
  <r>
    <n v="2018"/>
    <x v="3"/>
    <n v="25"/>
    <n v="4"/>
    <s v="ON"/>
    <d v="2018-12-25T00:00:00"/>
    <s v="Avg of 4 NM Projects"/>
    <x v="14"/>
    <n v="27.13"/>
  </r>
  <r>
    <n v="2018"/>
    <x v="3"/>
    <n v="25"/>
    <n v="4"/>
    <s v="ON"/>
    <d v="2018-12-25T00:00:00"/>
    <s v="Avg of 4 NM Projects"/>
    <x v="15"/>
    <n v="11.525000000000002"/>
  </r>
  <r>
    <n v="2018"/>
    <x v="3"/>
    <n v="25"/>
    <n v="4"/>
    <s v="ON"/>
    <d v="2018-12-25T00:00:00"/>
    <s v="Avg of 4 NM Projects"/>
    <x v="16"/>
    <n v="-1.1499999999999999"/>
  </r>
  <r>
    <n v="2018"/>
    <x v="3"/>
    <n v="25"/>
    <n v="4"/>
    <s v="ON"/>
    <d v="2018-12-25T00:00:00"/>
    <s v="Avg of 4 NM Projects"/>
    <x v="17"/>
    <n v="-1.28"/>
  </r>
  <r>
    <n v="2018"/>
    <x v="3"/>
    <n v="25"/>
    <n v="4"/>
    <s v="ON"/>
    <d v="2018-12-25T00:00:00"/>
    <s v="Avg of 4 NM Projects"/>
    <x v="18"/>
    <n v="-1.41"/>
  </r>
  <r>
    <n v="2018"/>
    <x v="3"/>
    <n v="25"/>
    <n v="4"/>
    <s v="ON"/>
    <d v="2018-12-25T00:00:00"/>
    <s v="Avg of 4 NM Projects"/>
    <x v="19"/>
    <n v="-1.4100000000000001"/>
  </r>
  <r>
    <n v="2018"/>
    <x v="3"/>
    <n v="25"/>
    <n v="4"/>
    <s v="ON"/>
    <d v="2018-12-25T00:00:00"/>
    <s v="Avg of 4 NM Projects"/>
    <x v="20"/>
    <n v="-1.2799999999999998"/>
  </r>
  <r>
    <n v="2018"/>
    <x v="3"/>
    <n v="25"/>
    <n v="4"/>
    <s v="ON"/>
    <d v="2018-12-25T00:00:00"/>
    <s v="Avg of 4 NM Projects"/>
    <x v="21"/>
    <n v="-1.28"/>
  </r>
  <r>
    <n v="2018"/>
    <x v="3"/>
    <n v="25"/>
    <n v="4"/>
    <s v="ON"/>
    <d v="2018-12-25T00:00:00"/>
    <s v="Avg of 4 NM Projects"/>
    <x v="22"/>
    <n v="-1.4100000000000001"/>
  </r>
  <r>
    <n v="2018"/>
    <x v="3"/>
    <n v="25"/>
    <n v="4"/>
    <s v="OFF"/>
    <d v="2018-12-25T00:00:00"/>
    <s v="Avg of 4 NM Projects"/>
    <x v="23"/>
    <n v="-1.2799999999999998"/>
  </r>
  <r>
    <n v="2018"/>
    <x v="3"/>
    <n v="26"/>
    <n v="5"/>
    <s v="OFF"/>
    <d v="2018-12-26T00:00:00"/>
    <s v="Avg of 4 NM Projects"/>
    <x v="0"/>
    <n v="-1.28"/>
  </r>
  <r>
    <n v="2018"/>
    <x v="3"/>
    <n v="26"/>
    <n v="5"/>
    <s v="OFF"/>
    <d v="2018-12-26T00:00:00"/>
    <s v="Avg of 4 NM Projects"/>
    <x v="1"/>
    <n v="-1.4100000000000001"/>
  </r>
  <r>
    <n v="2018"/>
    <x v="3"/>
    <n v="26"/>
    <n v="5"/>
    <s v="OFF"/>
    <d v="2018-12-26T00:00:00"/>
    <s v="Avg of 4 NM Projects"/>
    <x v="2"/>
    <n v="-1.2799999999999998"/>
  </r>
  <r>
    <n v="2018"/>
    <x v="3"/>
    <n v="26"/>
    <n v="5"/>
    <s v="OFF"/>
    <d v="2018-12-26T00:00:00"/>
    <s v="Avg of 4 NM Projects"/>
    <x v="3"/>
    <n v="-1.4100000000000001"/>
  </r>
  <r>
    <n v="2018"/>
    <x v="3"/>
    <n v="26"/>
    <n v="5"/>
    <s v="OFF"/>
    <d v="2018-12-26T00:00:00"/>
    <s v="Avg of 4 NM Projects"/>
    <x v="4"/>
    <n v="-1.28"/>
  </r>
  <r>
    <n v="2018"/>
    <x v="3"/>
    <n v="26"/>
    <n v="5"/>
    <s v="OFF"/>
    <d v="2018-12-26T00:00:00"/>
    <s v="Avg of 4 NM Projects"/>
    <x v="5"/>
    <n v="-1.2799999999999998"/>
  </r>
  <r>
    <n v="2018"/>
    <x v="3"/>
    <n v="26"/>
    <n v="5"/>
    <s v="OFF"/>
    <d v="2018-12-26T00:00:00"/>
    <s v="Avg of 4 NM Projects"/>
    <x v="6"/>
    <n v="-1.0249999999999999"/>
  </r>
  <r>
    <n v="2018"/>
    <x v="3"/>
    <n v="26"/>
    <n v="5"/>
    <s v="ON"/>
    <d v="2018-12-26T00:00:00"/>
    <s v="Avg of 4 NM Projects"/>
    <x v="7"/>
    <n v="0.13"/>
  </r>
  <r>
    <n v="2018"/>
    <x v="3"/>
    <n v="26"/>
    <n v="5"/>
    <s v="ON"/>
    <d v="2018-12-26T00:00:00"/>
    <s v="Avg of 4 NM Projects"/>
    <x v="8"/>
    <n v="14.844999999999999"/>
  </r>
  <r>
    <n v="2018"/>
    <x v="3"/>
    <n v="26"/>
    <n v="5"/>
    <s v="ON"/>
    <d v="2018-12-26T00:00:00"/>
    <s v="Avg of 4 NM Projects"/>
    <x v="9"/>
    <n v="19.835000000000001"/>
  </r>
  <r>
    <n v="2018"/>
    <x v="3"/>
    <n v="26"/>
    <n v="5"/>
    <s v="ON"/>
    <d v="2018-12-26T00:00:00"/>
    <s v="Avg of 4 NM Projects"/>
    <x v="10"/>
    <n v="17.669999999999998"/>
  </r>
  <r>
    <n v="2018"/>
    <x v="3"/>
    <n v="26"/>
    <n v="5"/>
    <s v="ON"/>
    <d v="2018-12-26T00:00:00"/>
    <s v="Avg of 4 NM Projects"/>
    <x v="11"/>
    <n v="22.395000000000003"/>
  </r>
  <r>
    <n v="2018"/>
    <x v="3"/>
    <n v="26"/>
    <n v="5"/>
    <s v="ON"/>
    <d v="2018-12-26T00:00:00"/>
    <s v="Avg of 4 NM Projects"/>
    <x v="12"/>
    <n v="30.590000000000003"/>
  </r>
  <r>
    <n v="2018"/>
    <x v="3"/>
    <n v="26"/>
    <n v="5"/>
    <s v="ON"/>
    <d v="2018-12-26T00:00:00"/>
    <s v="Avg of 4 NM Projects"/>
    <x v="13"/>
    <n v="24.700000000000003"/>
  </r>
  <r>
    <n v="2018"/>
    <x v="3"/>
    <n v="26"/>
    <n v="5"/>
    <s v="ON"/>
    <d v="2018-12-26T00:00:00"/>
    <s v="Avg of 4 NM Projects"/>
    <x v="14"/>
    <n v="15.620000000000001"/>
  </r>
  <r>
    <n v="2018"/>
    <x v="3"/>
    <n v="26"/>
    <n v="5"/>
    <s v="ON"/>
    <d v="2018-12-26T00:00:00"/>
    <s v="Avg of 4 NM Projects"/>
    <x v="15"/>
    <n v="1.66"/>
  </r>
  <r>
    <n v="2018"/>
    <x v="3"/>
    <n v="26"/>
    <n v="5"/>
    <s v="ON"/>
    <d v="2018-12-26T00:00:00"/>
    <s v="Avg of 4 NM Projects"/>
    <x v="16"/>
    <n v="-0.89500000000000002"/>
  </r>
  <r>
    <n v="2018"/>
    <x v="3"/>
    <n v="26"/>
    <n v="5"/>
    <s v="ON"/>
    <d v="2018-12-26T00:00:00"/>
    <s v="Avg of 4 NM Projects"/>
    <x v="17"/>
    <n v="-1.1499999999999999"/>
  </r>
  <r>
    <n v="2018"/>
    <x v="3"/>
    <n v="26"/>
    <n v="5"/>
    <s v="ON"/>
    <d v="2018-12-26T00:00:00"/>
    <s v="Avg of 4 NM Projects"/>
    <x v="18"/>
    <n v="-1.41"/>
  </r>
  <r>
    <n v="2018"/>
    <x v="3"/>
    <n v="26"/>
    <n v="5"/>
    <s v="ON"/>
    <d v="2018-12-26T00:00:00"/>
    <s v="Avg of 4 NM Projects"/>
    <x v="19"/>
    <n v="-1.1499999999999999"/>
  </r>
  <r>
    <n v="2018"/>
    <x v="3"/>
    <n v="26"/>
    <n v="5"/>
    <s v="ON"/>
    <d v="2018-12-26T00:00:00"/>
    <s v="Avg of 4 NM Projects"/>
    <x v="20"/>
    <n v="-1.2799999999999998"/>
  </r>
  <r>
    <n v="2018"/>
    <x v="3"/>
    <n v="26"/>
    <n v="5"/>
    <s v="ON"/>
    <d v="2018-12-26T00:00:00"/>
    <s v="Avg of 4 NM Projects"/>
    <x v="21"/>
    <n v="-1.1499999999999999"/>
  </r>
  <r>
    <n v="2018"/>
    <x v="3"/>
    <n v="26"/>
    <n v="5"/>
    <s v="ON"/>
    <d v="2018-12-26T00:00:00"/>
    <s v="Avg of 4 NM Projects"/>
    <x v="22"/>
    <n v="-1.4099999999999997"/>
  </r>
  <r>
    <n v="2018"/>
    <x v="3"/>
    <n v="26"/>
    <n v="5"/>
    <s v="OFF"/>
    <d v="2018-12-26T00:00:00"/>
    <s v="Avg of 4 NM Projects"/>
    <x v="23"/>
    <n v="-1.28"/>
  </r>
  <r>
    <n v="2018"/>
    <x v="3"/>
    <n v="27"/>
    <n v="6"/>
    <s v="OFF"/>
    <d v="2018-12-27T00:00:00"/>
    <s v="Avg of 4 NM Projects"/>
    <x v="0"/>
    <n v="-1.2799999999999998"/>
  </r>
  <r>
    <n v="2018"/>
    <x v="3"/>
    <n v="27"/>
    <n v="6"/>
    <s v="OFF"/>
    <d v="2018-12-27T00:00:00"/>
    <s v="Avg of 4 NM Projects"/>
    <x v="1"/>
    <n v="-1.1499999999999999"/>
  </r>
  <r>
    <n v="2018"/>
    <x v="3"/>
    <n v="27"/>
    <n v="6"/>
    <s v="OFF"/>
    <d v="2018-12-27T00:00:00"/>
    <s v="Avg of 4 NM Projects"/>
    <x v="2"/>
    <n v="-1.2799999999999998"/>
  </r>
  <r>
    <n v="2018"/>
    <x v="3"/>
    <n v="27"/>
    <n v="6"/>
    <s v="OFF"/>
    <d v="2018-12-27T00:00:00"/>
    <s v="Avg of 4 NM Projects"/>
    <x v="3"/>
    <n v="-1.2799999999999998"/>
  </r>
  <r>
    <n v="2018"/>
    <x v="3"/>
    <n v="27"/>
    <n v="6"/>
    <s v="OFF"/>
    <d v="2018-12-27T00:00:00"/>
    <s v="Avg of 4 NM Projects"/>
    <x v="4"/>
    <n v="-1.54"/>
  </r>
  <r>
    <n v="2018"/>
    <x v="3"/>
    <n v="27"/>
    <n v="6"/>
    <s v="OFF"/>
    <d v="2018-12-27T00:00:00"/>
    <s v="Avg of 4 NM Projects"/>
    <x v="5"/>
    <n v="-1.1499999999999999"/>
  </r>
  <r>
    <n v="2018"/>
    <x v="3"/>
    <n v="27"/>
    <n v="6"/>
    <s v="OFF"/>
    <d v="2018-12-27T00:00:00"/>
    <s v="Avg of 4 NM Projects"/>
    <x v="6"/>
    <n v="-1.1499999999999999"/>
  </r>
  <r>
    <n v="2018"/>
    <x v="3"/>
    <n v="27"/>
    <n v="6"/>
    <s v="ON"/>
    <d v="2018-12-27T00:00:00"/>
    <s v="Avg of 4 NM Projects"/>
    <x v="7"/>
    <n v="-1.1499999999999999"/>
  </r>
  <r>
    <n v="2018"/>
    <x v="3"/>
    <n v="27"/>
    <n v="6"/>
    <s v="ON"/>
    <d v="2018-12-27T00:00:00"/>
    <s v="Avg of 4 NM Projects"/>
    <x v="8"/>
    <n v="7.3"/>
  </r>
  <r>
    <n v="2018"/>
    <x v="3"/>
    <n v="27"/>
    <n v="6"/>
    <s v="ON"/>
    <d v="2018-12-27T00:00:00"/>
    <s v="Avg of 4 NM Projects"/>
    <x v="9"/>
    <n v="18.180000000000003"/>
  </r>
  <r>
    <n v="2018"/>
    <x v="3"/>
    <n v="27"/>
    <n v="6"/>
    <s v="ON"/>
    <d v="2018-12-27T00:00:00"/>
    <s v="Avg of 4 NM Projects"/>
    <x v="10"/>
    <n v="28.155000000000001"/>
  </r>
  <r>
    <n v="2018"/>
    <x v="3"/>
    <n v="27"/>
    <n v="6"/>
    <s v="ON"/>
    <d v="2018-12-27T00:00:00"/>
    <s v="Avg of 4 NM Projects"/>
    <x v="11"/>
    <n v="36.865000000000002"/>
  </r>
  <r>
    <n v="2018"/>
    <x v="3"/>
    <n v="27"/>
    <n v="6"/>
    <s v="ON"/>
    <d v="2018-12-27T00:00:00"/>
    <s v="Avg of 4 NM Projects"/>
    <x v="12"/>
    <n v="40.064999999999998"/>
  </r>
  <r>
    <n v="2018"/>
    <x v="3"/>
    <n v="27"/>
    <n v="6"/>
    <s v="ON"/>
    <d v="2018-12-27T00:00:00"/>
    <s v="Avg of 4 NM Projects"/>
    <x v="13"/>
    <n v="34.814999999999998"/>
  </r>
  <r>
    <n v="2018"/>
    <x v="3"/>
    <n v="27"/>
    <n v="6"/>
    <s v="ON"/>
    <d v="2018-12-27T00:00:00"/>
    <s v="Avg of 4 NM Projects"/>
    <x v="14"/>
    <n v="24.32"/>
  </r>
  <r>
    <n v="2018"/>
    <x v="3"/>
    <n v="27"/>
    <n v="6"/>
    <s v="ON"/>
    <d v="2018-12-27T00:00:00"/>
    <s v="Avg of 4 NM Projects"/>
    <x v="15"/>
    <n v="8.3199999999999985"/>
  </r>
  <r>
    <n v="2018"/>
    <x v="3"/>
    <n v="27"/>
    <n v="6"/>
    <s v="ON"/>
    <d v="2018-12-27T00:00:00"/>
    <s v="Avg of 4 NM Projects"/>
    <x v="16"/>
    <n v="-1.2799999999999998"/>
  </r>
  <r>
    <n v="2018"/>
    <x v="3"/>
    <n v="27"/>
    <n v="6"/>
    <s v="ON"/>
    <d v="2018-12-27T00:00:00"/>
    <s v="Avg of 4 NM Projects"/>
    <x v="17"/>
    <n v="-1.1499999999999999"/>
  </r>
  <r>
    <n v="2018"/>
    <x v="3"/>
    <n v="27"/>
    <n v="6"/>
    <s v="ON"/>
    <d v="2018-12-27T00:00:00"/>
    <s v="Avg of 4 NM Projects"/>
    <x v="18"/>
    <n v="-1.2799999999999998"/>
  </r>
  <r>
    <n v="2018"/>
    <x v="3"/>
    <n v="27"/>
    <n v="6"/>
    <s v="ON"/>
    <d v="2018-12-27T00:00:00"/>
    <s v="Avg of 4 NM Projects"/>
    <x v="19"/>
    <n v="-1.1499999999999999"/>
  </r>
  <r>
    <n v="2018"/>
    <x v="3"/>
    <n v="27"/>
    <n v="6"/>
    <s v="ON"/>
    <d v="2018-12-27T00:00:00"/>
    <s v="Avg of 4 NM Projects"/>
    <x v="20"/>
    <n v="-1.2799999999999998"/>
  </r>
  <r>
    <n v="2018"/>
    <x v="3"/>
    <n v="27"/>
    <n v="6"/>
    <s v="ON"/>
    <d v="2018-12-27T00:00:00"/>
    <s v="Avg of 4 NM Projects"/>
    <x v="21"/>
    <n v="-1.1499999999999999"/>
  </r>
  <r>
    <n v="2018"/>
    <x v="3"/>
    <n v="27"/>
    <n v="6"/>
    <s v="ON"/>
    <d v="2018-12-27T00:00:00"/>
    <s v="Avg of 4 NM Projects"/>
    <x v="22"/>
    <n v="-1.28"/>
  </r>
  <r>
    <n v="2018"/>
    <x v="3"/>
    <n v="27"/>
    <n v="6"/>
    <s v="OFF"/>
    <d v="2018-12-27T00:00:00"/>
    <s v="Avg of 4 NM Projects"/>
    <x v="23"/>
    <n v="-1.1499999999999999"/>
  </r>
  <r>
    <n v="2018"/>
    <x v="3"/>
    <n v="28"/>
    <n v="7"/>
    <s v="OFF"/>
    <d v="2018-12-28T00:00:00"/>
    <s v="Avg of 4 NM Projects"/>
    <x v="0"/>
    <n v="-1.1499999999999999"/>
  </r>
  <r>
    <n v="2018"/>
    <x v="3"/>
    <n v="28"/>
    <n v="7"/>
    <s v="OFF"/>
    <d v="2018-12-28T00:00:00"/>
    <s v="Avg of 4 NM Projects"/>
    <x v="1"/>
    <n v="-1.67"/>
  </r>
  <r>
    <n v="2018"/>
    <x v="3"/>
    <n v="28"/>
    <n v="7"/>
    <s v="OFF"/>
    <d v="2018-12-28T00:00:00"/>
    <s v="Avg of 4 NM Projects"/>
    <x v="2"/>
    <n v="-1.1499999999999999"/>
  </r>
  <r>
    <n v="2018"/>
    <x v="3"/>
    <n v="28"/>
    <n v="7"/>
    <s v="OFF"/>
    <d v="2018-12-28T00:00:00"/>
    <s v="Avg of 4 NM Projects"/>
    <x v="3"/>
    <n v="-1.41"/>
  </r>
  <r>
    <n v="2018"/>
    <x v="3"/>
    <n v="28"/>
    <n v="7"/>
    <s v="OFF"/>
    <d v="2018-12-28T00:00:00"/>
    <s v="Avg of 4 NM Projects"/>
    <x v="4"/>
    <n v="-1.4100000000000001"/>
  </r>
  <r>
    <n v="2018"/>
    <x v="3"/>
    <n v="28"/>
    <n v="7"/>
    <s v="OFF"/>
    <d v="2018-12-28T00:00:00"/>
    <s v="Avg of 4 NM Projects"/>
    <x v="5"/>
    <n v="-1.1499999999999999"/>
  </r>
  <r>
    <n v="2018"/>
    <x v="3"/>
    <n v="28"/>
    <n v="7"/>
    <s v="OFF"/>
    <d v="2018-12-28T00:00:00"/>
    <s v="Avg of 4 NM Projects"/>
    <x v="6"/>
    <n v="-1.1499999999999999"/>
  </r>
  <r>
    <n v="2018"/>
    <x v="3"/>
    <n v="28"/>
    <n v="7"/>
    <s v="OFF"/>
    <d v="2018-12-28T00:00:00"/>
    <s v="Avg of 4 NM Projects"/>
    <x v="7"/>
    <n v="-1.2799999999999998"/>
  </r>
  <r>
    <n v="2018"/>
    <x v="3"/>
    <n v="28"/>
    <n v="7"/>
    <s v="OFF"/>
    <d v="2018-12-28T00:00:00"/>
    <s v="Avg of 4 NM Projects"/>
    <x v="8"/>
    <n v="1.4099999999999997"/>
  </r>
  <r>
    <n v="2018"/>
    <x v="3"/>
    <n v="28"/>
    <n v="7"/>
    <s v="OFF"/>
    <d v="2018-12-28T00:00:00"/>
    <s v="Avg of 4 NM Projects"/>
    <x v="9"/>
    <n v="6.9149999999999991"/>
  </r>
  <r>
    <n v="2018"/>
    <x v="3"/>
    <n v="28"/>
    <n v="7"/>
    <s v="OFF"/>
    <d v="2018-12-28T00:00:00"/>
    <s v="Avg of 4 NM Projects"/>
    <x v="10"/>
    <n v="12.159999999999998"/>
  </r>
  <r>
    <n v="2018"/>
    <x v="3"/>
    <n v="28"/>
    <n v="7"/>
    <s v="OFF"/>
    <d v="2018-12-28T00:00:00"/>
    <s v="Avg of 4 NM Projects"/>
    <x v="11"/>
    <n v="13.565"/>
  </r>
  <r>
    <n v="2018"/>
    <x v="3"/>
    <n v="28"/>
    <n v="7"/>
    <s v="OFF"/>
    <d v="2018-12-28T00:00:00"/>
    <s v="Avg of 4 NM Projects"/>
    <x v="12"/>
    <n v="12.42"/>
  </r>
  <r>
    <n v="2018"/>
    <x v="3"/>
    <n v="28"/>
    <n v="7"/>
    <s v="OFF"/>
    <d v="2018-12-28T00:00:00"/>
    <s v="Avg of 4 NM Projects"/>
    <x v="13"/>
    <n v="10.88"/>
  </r>
  <r>
    <n v="2018"/>
    <x v="3"/>
    <n v="28"/>
    <n v="7"/>
    <s v="OFF"/>
    <d v="2018-12-28T00:00:00"/>
    <s v="Avg of 4 NM Projects"/>
    <x v="14"/>
    <n v="4.22"/>
  </r>
  <r>
    <n v="2018"/>
    <x v="3"/>
    <n v="28"/>
    <n v="7"/>
    <s v="OFF"/>
    <d v="2018-12-28T00:00:00"/>
    <s v="Avg of 4 NM Projects"/>
    <x v="15"/>
    <n v="0"/>
  </r>
  <r>
    <n v="2018"/>
    <x v="3"/>
    <n v="28"/>
    <n v="7"/>
    <s v="OFF"/>
    <d v="2018-12-28T00:00:00"/>
    <s v="Avg of 4 NM Projects"/>
    <x v="16"/>
    <n v="-1.2799999999999998"/>
  </r>
  <r>
    <n v="2018"/>
    <x v="3"/>
    <n v="28"/>
    <n v="7"/>
    <s v="OFF"/>
    <d v="2018-12-28T00:00:00"/>
    <s v="Avg of 4 NM Projects"/>
    <x v="17"/>
    <n v="-1.1499999999999999"/>
  </r>
  <r>
    <n v="2018"/>
    <x v="3"/>
    <n v="28"/>
    <n v="7"/>
    <s v="OFF"/>
    <d v="2018-12-28T00:00:00"/>
    <s v="Avg of 4 NM Projects"/>
    <x v="18"/>
    <n v="-1.1499999999999999"/>
  </r>
  <r>
    <n v="2018"/>
    <x v="3"/>
    <n v="28"/>
    <n v="7"/>
    <s v="OFF"/>
    <d v="2018-12-28T00:00:00"/>
    <s v="Avg of 4 NM Projects"/>
    <x v="19"/>
    <n v="-1.4100000000000001"/>
  </r>
  <r>
    <n v="2018"/>
    <x v="3"/>
    <n v="28"/>
    <n v="7"/>
    <s v="OFF"/>
    <d v="2018-12-28T00:00:00"/>
    <s v="Avg of 4 NM Projects"/>
    <x v="20"/>
    <n v="-1.2799999999999998"/>
  </r>
  <r>
    <n v="2018"/>
    <x v="3"/>
    <n v="28"/>
    <n v="7"/>
    <s v="OFF"/>
    <d v="2018-12-28T00:00:00"/>
    <s v="Avg of 4 NM Projects"/>
    <x v="21"/>
    <n v="-1.2799999999999998"/>
  </r>
  <r>
    <n v="2018"/>
    <x v="3"/>
    <n v="28"/>
    <n v="7"/>
    <s v="OFF"/>
    <d v="2018-12-28T00:00:00"/>
    <s v="Avg of 4 NM Projects"/>
    <x v="22"/>
    <n v="-1.2799999999999998"/>
  </r>
  <r>
    <n v="2018"/>
    <x v="3"/>
    <n v="28"/>
    <n v="7"/>
    <s v="OFF"/>
    <d v="2018-12-28T00:00:00"/>
    <s v="Avg of 4 NM Projects"/>
    <x v="23"/>
    <n v="-1.28"/>
  </r>
  <r>
    <n v="2018"/>
    <x v="3"/>
    <n v="29"/>
    <n v="1"/>
    <s v="OFF"/>
    <d v="2018-12-29T00:00:00"/>
    <s v="Avg of 4 NM Projects"/>
    <x v="0"/>
    <n v="-1.1499999999999999"/>
  </r>
  <r>
    <n v="2018"/>
    <x v="3"/>
    <n v="29"/>
    <n v="1"/>
    <s v="OFF"/>
    <d v="2018-12-29T00:00:00"/>
    <s v="Avg of 4 NM Projects"/>
    <x v="1"/>
    <n v="-1.2799999999999998"/>
  </r>
  <r>
    <n v="2018"/>
    <x v="3"/>
    <n v="29"/>
    <n v="1"/>
    <s v="OFF"/>
    <d v="2018-12-29T00:00:00"/>
    <s v="Avg of 4 NM Projects"/>
    <x v="2"/>
    <n v="-1.28"/>
  </r>
  <r>
    <n v="2018"/>
    <x v="3"/>
    <n v="29"/>
    <n v="1"/>
    <s v="OFF"/>
    <d v="2018-12-29T00:00:00"/>
    <s v="Avg of 4 NM Projects"/>
    <x v="3"/>
    <n v="-1.2799999999999998"/>
  </r>
  <r>
    <n v="2018"/>
    <x v="3"/>
    <n v="29"/>
    <n v="1"/>
    <s v="OFF"/>
    <d v="2018-12-29T00:00:00"/>
    <s v="Avg of 4 NM Projects"/>
    <x v="4"/>
    <n v="-1.2799999999999998"/>
  </r>
  <r>
    <n v="2018"/>
    <x v="3"/>
    <n v="29"/>
    <n v="1"/>
    <s v="OFF"/>
    <d v="2018-12-29T00:00:00"/>
    <s v="Avg of 4 NM Projects"/>
    <x v="5"/>
    <n v="-1.2799999999999998"/>
  </r>
  <r>
    <n v="2018"/>
    <x v="3"/>
    <n v="29"/>
    <n v="1"/>
    <s v="OFF"/>
    <d v="2018-12-29T00:00:00"/>
    <s v="Avg of 4 NM Projects"/>
    <x v="6"/>
    <n v="-1.4100000000000001"/>
  </r>
  <r>
    <n v="2018"/>
    <x v="3"/>
    <n v="29"/>
    <n v="1"/>
    <s v="OFF"/>
    <d v="2018-12-29T00:00:00"/>
    <s v="Avg of 4 NM Projects"/>
    <x v="7"/>
    <n v="-1.1549999999999998"/>
  </r>
  <r>
    <n v="2018"/>
    <x v="3"/>
    <n v="29"/>
    <n v="1"/>
    <s v="OFF"/>
    <d v="2018-12-29T00:00:00"/>
    <s v="Avg of 4 NM Projects"/>
    <x v="8"/>
    <n v="1.28"/>
  </r>
  <r>
    <n v="2018"/>
    <x v="3"/>
    <n v="29"/>
    <n v="1"/>
    <s v="OFF"/>
    <d v="2018-12-29T00:00:00"/>
    <s v="Avg of 4 NM Projects"/>
    <x v="9"/>
    <n v="5.8899999999999988"/>
  </r>
  <r>
    <n v="2018"/>
    <x v="3"/>
    <n v="29"/>
    <n v="1"/>
    <s v="OFF"/>
    <d v="2018-12-29T00:00:00"/>
    <s v="Avg of 4 NM Projects"/>
    <x v="10"/>
    <n v="6.5350000000000001"/>
  </r>
  <r>
    <n v="2018"/>
    <x v="3"/>
    <n v="29"/>
    <n v="1"/>
    <s v="OFF"/>
    <d v="2018-12-29T00:00:00"/>
    <s v="Avg of 4 NM Projects"/>
    <x v="11"/>
    <n v="7.6750000000000007"/>
  </r>
  <r>
    <n v="2018"/>
    <x v="3"/>
    <n v="29"/>
    <n v="1"/>
    <s v="OFF"/>
    <d v="2018-12-29T00:00:00"/>
    <s v="Avg of 4 NM Projects"/>
    <x v="12"/>
    <n v="5.89"/>
  </r>
  <r>
    <n v="2018"/>
    <x v="3"/>
    <n v="29"/>
    <n v="1"/>
    <s v="OFF"/>
    <d v="2018-12-29T00:00:00"/>
    <s v="Avg of 4 NM Projects"/>
    <x v="13"/>
    <n v="3.7149999999999999"/>
  </r>
  <r>
    <n v="2018"/>
    <x v="3"/>
    <n v="29"/>
    <n v="1"/>
    <s v="OFF"/>
    <d v="2018-12-29T00:00:00"/>
    <s v="Avg of 4 NM Projects"/>
    <x v="14"/>
    <n v="1.5299999999999998"/>
  </r>
  <r>
    <n v="2018"/>
    <x v="3"/>
    <n v="29"/>
    <n v="1"/>
    <s v="OFF"/>
    <d v="2018-12-29T00:00:00"/>
    <s v="Avg of 4 NM Projects"/>
    <x v="15"/>
    <n v="-0.5149999999999999"/>
  </r>
  <r>
    <n v="2018"/>
    <x v="3"/>
    <n v="29"/>
    <n v="1"/>
    <s v="OFF"/>
    <d v="2018-12-29T00:00:00"/>
    <s v="Avg of 4 NM Projects"/>
    <x v="16"/>
    <n v="-1.2799999999999998"/>
  </r>
  <r>
    <n v="2018"/>
    <x v="3"/>
    <n v="29"/>
    <n v="1"/>
    <s v="OFF"/>
    <d v="2018-12-29T00:00:00"/>
    <s v="Avg of 4 NM Projects"/>
    <x v="17"/>
    <n v="-1.2799999999999998"/>
  </r>
  <r>
    <n v="2018"/>
    <x v="3"/>
    <n v="29"/>
    <n v="1"/>
    <s v="OFF"/>
    <d v="2018-12-29T00:00:00"/>
    <s v="Avg of 4 NM Projects"/>
    <x v="18"/>
    <n v="-1.2799999999999998"/>
  </r>
  <r>
    <n v="2018"/>
    <x v="3"/>
    <n v="29"/>
    <n v="1"/>
    <s v="OFF"/>
    <d v="2018-12-29T00:00:00"/>
    <s v="Avg of 4 NM Projects"/>
    <x v="19"/>
    <n v="-1.1499999999999999"/>
  </r>
  <r>
    <n v="2018"/>
    <x v="3"/>
    <n v="29"/>
    <n v="1"/>
    <s v="OFF"/>
    <d v="2018-12-29T00:00:00"/>
    <s v="Avg of 4 NM Projects"/>
    <x v="20"/>
    <n v="-1.28"/>
  </r>
  <r>
    <n v="2018"/>
    <x v="3"/>
    <n v="29"/>
    <n v="1"/>
    <s v="OFF"/>
    <d v="2018-12-29T00:00:00"/>
    <s v="Avg of 4 NM Projects"/>
    <x v="21"/>
    <n v="-1.2799999999999998"/>
  </r>
  <r>
    <n v="2018"/>
    <x v="3"/>
    <n v="29"/>
    <n v="1"/>
    <s v="OFF"/>
    <d v="2018-12-29T00:00:00"/>
    <s v="Avg of 4 NM Projects"/>
    <x v="22"/>
    <n v="-1.1499999999999999"/>
  </r>
  <r>
    <n v="2018"/>
    <x v="3"/>
    <n v="29"/>
    <n v="1"/>
    <s v="OFF"/>
    <d v="2018-12-29T00:00:00"/>
    <s v="Avg of 4 NM Projects"/>
    <x v="23"/>
    <n v="-1.2799999999999998"/>
  </r>
  <r>
    <n v="2018"/>
    <x v="3"/>
    <n v="30"/>
    <n v="2"/>
    <s v="OFF"/>
    <d v="2018-12-30T00:00:00"/>
    <s v="Avg of 4 NM Projects"/>
    <x v="0"/>
    <n v="-1.4100000000000001"/>
  </r>
  <r>
    <n v="2018"/>
    <x v="3"/>
    <n v="30"/>
    <n v="2"/>
    <s v="OFF"/>
    <d v="2018-12-30T00:00:00"/>
    <s v="Avg of 4 NM Projects"/>
    <x v="1"/>
    <n v="-1.4099999999999997"/>
  </r>
  <r>
    <n v="2018"/>
    <x v="3"/>
    <n v="30"/>
    <n v="2"/>
    <s v="OFF"/>
    <d v="2018-12-30T00:00:00"/>
    <s v="Avg of 4 NM Projects"/>
    <x v="2"/>
    <n v="-1.1499999999999999"/>
  </r>
  <r>
    <n v="2018"/>
    <x v="3"/>
    <n v="30"/>
    <n v="2"/>
    <s v="OFF"/>
    <d v="2018-12-30T00:00:00"/>
    <s v="Avg of 4 NM Projects"/>
    <x v="3"/>
    <n v="-1.2799999999999998"/>
  </r>
  <r>
    <n v="2018"/>
    <x v="3"/>
    <n v="30"/>
    <n v="2"/>
    <s v="OFF"/>
    <d v="2018-12-30T00:00:00"/>
    <s v="Avg of 4 NM Projects"/>
    <x v="4"/>
    <n v="-1.1499999999999999"/>
  </r>
  <r>
    <n v="2018"/>
    <x v="3"/>
    <n v="30"/>
    <n v="2"/>
    <s v="OFF"/>
    <d v="2018-12-30T00:00:00"/>
    <s v="Avg of 4 NM Projects"/>
    <x v="5"/>
    <n v="-1.1499999999999999"/>
  </r>
  <r>
    <n v="2018"/>
    <x v="3"/>
    <n v="30"/>
    <n v="2"/>
    <s v="OFF"/>
    <d v="2018-12-30T00:00:00"/>
    <s v="Avg of 4 NM Projects"/>
    <x v="6"/>
    <n v="-1.1499999999999999"/>
  </r>
  <r>
    <n v="2018"/>
    <x v="3"/>
    <n v="30"/>
    <n v="2"/>
    <s v="ON"/>
    <d v="2018-12-30T00:00:00"/>
    <s v="Avg of 4 NM Projects"/>
    <x v="7"/>
    <n v="-1.2799999999999998"/>
  </r>
  <r>
    <n v="2018"/>
    <x v="3"/>
    <n v="30"/>
    <n v="2"/>
    <s v="ON"/>
    <d v="2018-12-30T00:00:00"/>
    <s v="Avg of 4 NM Projects"/>
    <x v="8"/>
    <n v="-0.3849999999999999"/>
  </r>
  <r>
    <n v="2018"/>
    <x v="3"/>
    <n v="30"/>
    <n v="2"/>
    <s v="ON"/>
    <d v="2018-12-30T00:00:00"/>
    <s v="Avg of 4 NM Projects"/>
    <x v="9"/>
    <n v="6.2700000000000005"/>
  </r>
  <r>
    <n v="2018"/>
    <x v="3"/>
    <n v="30"/>
    <n v="2"/>
    <s v="ON"/>
    <d v="2018-12-30T00:00:00"/>
    <s v="Avg of 4 NM Projects"/>
    <x v="10"/>
    <n v="16.130000000000003"/>
  </r>
  <r>
    <n v="2018"/>
    <x v="3"/>
    <n v="30"/>
    <n v="2"/>
    <s v="ON"/>
    <d v="2018-12-30T00:00:00"/>
    <s v="Avg of 4 NM Projects"/>
    <x v="11"/>
    <n v="27.13"/>
  </r>
  <r>
    <n v="2018"/>
    <x v="3"/>
    <n v="30"/>
    <n v="2"/>
    <s v="ON"/>
    <d v="2018-12-30T00:00:00"/>
    <s v="Avg of 4 NM Projects"/>
    <x v="12"/>
    <n v="35.965000000000003"/>
  </r>
  <r>
    <n v="2018"/>
    <x v="3"/>
    <n v="30"/>
    <n v="2"/>
    <s v="ON"/>
    <d v="2018-12-30T00:00:00"/>
    <s v="Avg of 4 NM Projects"/>
    <x v="13"/>
    <n v="35.965000000000003"/>
  </r>
  <r>
    <n v="2018"/>
    <x v="3"/>
    <n v="30"/>
    <n v="2"/>
    <s v="ON"/>
    <d v="2018-12-30T00:00:00"/>
    <s v="Avg of 4 NM Projects"/>
    <x v="14"/>
    <n v="22.524999999999999"/>
  </r>
  <r>
    <n v="2018"/>
    <x v="3"/>
    <n v="30"/>
    <n v="2"/>
    <s v="ON"/>
    <d v="2018-12-30T00:00:00"/>
    <s v="Avg of 4 NM Projects"/>
    <x v="15"/>
    <n v="4.4799999999999995"/>
  </r>
  <r>
    <n v="2018"/>
    <x v="3"/>
    <n v="30"/>
    <n v="2"/>
    <s v="ON"/>
    <d v="2018-12-30T00:00:00"/>
    <s v="Avg of 4 NM Projects"/>
    <x v="16"/>
    <n v="-1.4099999999999997"/>
  </r>
  <r>
    <n v="2018"/>
    <x v="3"/>
    <n v="30"/>
    <n v="2"/>
    <s v="ON"/>
    <d v="2018-12-30T00:00:00"/>
    <s v="Avg of 4 NM Projects"/>
    <x v="17"/>
    <n v="-1.0249999999999999"/>
  </r>
  <r>
    <n v="2018"/>
    <x v="3"/>
    <n v="30"/>
    <n v="2"/>
    <s v="ON"/>
    <d v="2018-12-30T00:00:00"/>
    <s v="Avg of 4 NM Projects"/>
    <x v="18"/>
    <n v="-1.1499999999999999"/>
  </r>
  <r>
    <n v="2018"/>
    <x v="3"/>
    <n v="30"/>
    <n v="2"/>
    <s v="ON"/>
    <d v="2018-12-30T00:00:00"/>
    <s v="Avg of 4 NM Projects"/>
    <x v="19"/>
    <n v="-1.2799999999999998"/>
  </r>
  <r>
    <n v="2018"/>
    <x v="3"/>
    <n v="30"/>
    <n v="2"/>
    <s v="ON"/>
    <d v="2018-12-30T00:00:00"/>
    <s v="Avg of 4 NM Projects"/>
    <x v="20"/>
    <n v="-1.2799999999999998"/>
  </r>
  <r>
    <n v="2018"/>
    <x v="3"/>
    <n v="30"/>
    <n v="2"/>
    <s v="ON"/>
    <d v="2018-12-30T00:00:00"/>
    <s v="Avg of 4 NM Projects"/>
    <x v="21"/>
    <n v="-1.2799999999999998"/>
  </r>
  <r>
    <n v="2018"/>
    <x v="3"/>
    <n v="30"/>
    <n v="2"/>
    <s v="ON"/>
    <d v="2018-12-30T00:00:00"/>
    <s v="Avg of 4 NM Projects"/>
    <x v="22"/>
    <n v="-1.1549999999999998"/>
  </r>
  <r>
    <n v="2018"/>
    <x v="3"/>
    <n v="30"/>
    <n v="2"/>
    <s v="OFF"/>
    <d v="2018-12-30T00:00:00"/>
    <s v="Avg of 4 NM Projects"/>
    <x v="23"/>
    <n v="-1.2799999999999998"/>
  </r>
  <r>
    <n v="2018"/>
    <x v="3"/>
    <n v="31"/>
    <n v="3"/>
    <s v="OFF"/>
    <d v="2018-12-31T00:00:00"/>
    <s v="Avg of 4 NM Projects"/>
    <x v="0"/>
    <n v="-1.2799999999999998"/>
  </r>
  <r>
    <n v="2018"/>
    <x v="3"/>
    <n v="31"/>
    <n v="3"/>
    <s v="OFF"/>
    <d v="2018-12-31T00:00:00"/>
    <s v="Avg of 4 NM Projects"/>
    <x v="1"/>
    <n v="-1.1499999999999999"/>
  </r>
  <r>
    <n v="2018"/>
    <x v="3"/>
    <n v="31"/>
    <n v="3"/>
    <s v="OFF"/>
    <d v="2018-12-31T00:00:00"/>
    <s v="Avg of 4 NM Projects"/>
    <x v="2"/>
    <n v="-1.1499999999999999"/>
  </r>
  <r>
    <n v="2018"/>
    <x v="3"/>
    <n v="31"/>
    <n v="3"/>
    <s v="OFF"/>
    <d v="2018-12-31T00:00:00"/>
    <s v="Avg of 4 NM Projects"/>
    <x v="3"/>
    <n v="-1.28"/>
  </r>
  <r>
    <n v="2018"/>
    <x v="3"/>
    <n v="31"/>
    <n v="3"/>
    <s v="OFF"/>
    <d v="2018-12-31T00:00:00"/>
    <s v="Avg of 4 NM Projects"/>
    <x v="4"/>
    <n v="-1.2799999999999998"/>
  </r>
  <r>
    <n v="2018"/>
    <x v="3"/>
    <n v="31"/>
    <n v="3"/>
    <s v="OFF"/>
    <d v="2018-12-31T00:00:00"/>
    <s v="Avg of 4 NM Projects"/>
    <x v="5"/>
    <n v="-1.0249999999999999"/>
  </r>
  <r>
    <n v="2018"/>
    <x v="3"/>
    <n v="31"/>
    <n v="3"/>
    <s v="OFF"/>
    <d v="2018-12-31T00:00:00"/>
    <s v="Avg of 4 NM Projects"/>
    <x v="6"/>
    <n v="-1.41"/>
  </r>
  <r>
    <n v="2018"/>
    <x v="3"/>
    <n v="31"/>
    <n v="3"/>
    <s v="ON"/>
    <d v="2018-12-31T00:00:00"/>
    <s v="Avg of 4 NM Projects"/>
    <x v="7"/>
    <n v="-1.2799999999999998"/>
  </r>
  <r>
    <n v="2018"/>
    <x v="3"/>
    <n v="31"/>
    <n v="3"/>
    <s v="ON"/>
    <d v="2018-12-31T00:00:00"/>
    <s v="Avg of 4 NM Projects"/>
    <x v="8"/>
    <n v="2.9499999999999997"/>
  </r>
  <r>
    <n v="2018"/>
    <x v="3"/>
    <n v="31"/>
    <n v="3"/>
    <s v="ON"/>
    <d v="2018-12-31T00:00:00"/>
    <s v="Avg of 4 NM Projects"/>
    <x v="9"/>
    <n v="8.3249999999999993"/>
  </r>
  <r>
    <n v="2018"/>
    <x v="3"/>
    <n v="31"/>
    <n v="3"/>
    <s v="ON"/>
    <d v="2018-12-31T00:00:00"/>
    <s v="Avg of 4 NM Projects"/>
    <x v="10"/>
    <n v="15.485000000000001"/>
  </r>
  <r>
    <n v="2018"/>
    <x v="3"/>
    <n v="31"/>
    <n v="3"/>
    <s v="ON"/>
    <d v="2018-12-31T00:00:00"/>
    <s v="Avg of 4 NM Projects"/>
    <x v="11"/>
    <n v="34.945"/>
  </r>
  <r>
    <n v="2018"/>
    <x v="3"/>
    <n v="31"/>
    <n v="3"/>
    <s v="ON"/>
    <d v="2018-12-31T00:00:00"/>
    <s v="Avg of 4 NM Projects"/>
    <x v="12"/>
    <n v="37.245000000000005"/>
  </r>
  <r>
    <n v="2018"/>
    <x v="3"/>
    <n v="31"/>
    <n v="3"/>
    <s v="ON"/>
    <d v="2018-12-31T00:00:00"/>
    <s v="Avg of 4 NM Projects"/>
    <x v="13"/>
    <n v="21.5"/>
  </r>
  <r>
    <n v="2018"/>
    <x v="3"/>
    <n v="31"/>
    <n v="3"/>
    <s v="ON"/>
    <d v="2018-12-31T00:00:00"/>
    <s v="Avg of 4 NM Projects"/>
    <x v="14"/>
    <n v="9.73"/>
  </r>
  <r>
    <n v="2018"/>
    <x v="3"/>
    <n v="31"/>
    <n v="3"/>
    <s v="ON"/>
    <d v="2018-12-31T00:00:00"/>
    <s v="Avg of 4 NM Projects"/>
    <x v="15"/>
    <n v="1.7949999999999999"/>
  </r>
  <r>
    <n v="2018"/>
    <x v="3"/>
    <n v="31"/>
    <n v="3"/>
    <s v="ON"/>
    <d v="2018-12-31T00:00:00"/>
    <s v="Avg of 4 NM Projects"/>
    <x v="16"/>
    <n v="-1.1549999999999998"/>
  </r>
  <r>
    <n v="2018"/>
    <x v="3"/>
    <n v="31"/>
    <n v="3"/>
    <s v="ON"/>
    <d v="2018-12-31T00:00:00"/>
    <s v="Avg of 4 NM Projects"/>
    <x v="17"/>
    <n v="-1.2799999999999998"/>
  </r>
  <r>
    <n v="2018"/>
    <x v="3"/>
    <n v="31"/>
    <n v="3"/>
    <s v="ON"/>
    <d v="2018-12-31T00:00:00"/>
    <s v="Avg of 4 NM Projects"/>
    <x v="18"/>
    <n v="-1.1499999999999999"/>
  </r>
  <r>
    <n v="2018"/>
    <x v="3"/>
    <n v="31"/>
    <n v="3"/>
    <s v="ON"/>
    <d v="2018-12-31T00:00:00"/>
    <s v="Avg of 4 NM Projects"/>
    <x v="19"/>
    <n v="-1.1499999999999999"/>
  </r>
  <r>
    <n v="2018"/>
    <x v="3"/>
    <n v="31"/>
    <n v="3"/>
    <s v="ON"/>
    <d v="2018-12-31T00:00:00"/>
    <s v="Avg of 4 NM Projects"/>
    <x v="20"/>
    <n v="-1.2799999999999998"/>
  </r>
  <r>
    <n v="2018"/>
    <x v="3"/>
    <n v="31"/>
    <n v="3"/>
    <s v="ON"/>
    <d v="2018-12-31T00:00:00"/>
    <s v="Avg of 4 NM Projects"/>
    <x v="21"/>
    <n v="-1.1499999999999999"/>
  </r>
  <r>
    <n v="2018"/>
    <x v="3"/>
    <n v="31"/>
    <n v="3"/>
    <s v="ON"/>
    <d v="2018-12-31T00:00:00"/>
    <s v="Avg of 4 NM Projects"/>
    <x v="22"/>
    <n v="-1.41"/>
  </r>
  <r>
    <n v="2018"/>
    <x v="3"/>
    <n v="31"/>
    <n v="3"/>
    <s v="OFF"/>
    <d v="2018-12-31T00:00:00"/>
    <s v="Avg of 4 NM Projects"/>
    <x v="23"/>
    <n v="-1.1499999999999999"/>
  </r>
  <r>
    <n v="2019"/>
    <x v="4"/>
    <n v="1"/>
    <n v="1"/>
    <s v="OFF"/>
    <d v="2019-01-01T00:00:00"/>
    <s v="Avg of 4 NM Projects"/>
    <x v="0"/>
    <n v="-1.1499999999999999"/>
  </r>
  <r>
    <n v="2019"/>
    <x v="4"/>
    <n v="1"/>
    <n v="1"/>
    <s v="OFF"/>
    <d v="2019-01-01T00:00:00"/>
    <s v="Avg of 4 NM Projects"/>
    <x v="1"/>
    <n v="-1.1499999999999999"/>
  </r>
  <r>
    <n v="2019"/>
    <x v="4"/>
    <n v="1"/>
    <n v="1"/>
    <s v="OFF"/>
    <d v="2019-01-01T00:00:00"/>
    <s v="Avg of 4 NM Projects"/>
    <x v="2"/>
    <n v="-1.2799999999999998"/>
  </r>
  <r>
    <n v="2019"/>
    <x v="4"/>
    <n v="1"/>
    <n v="1"/>
    <s v="OFF"/>
    <d v="2019-01-01T00:00:00"/>
    <s v="Avg of 4 NM Projects"/>
    <x v="3"/>
    <n v="-1.1499999999999999"/>
  </r>
  <r>
    <n v="2019"/>
    <x v="4"/>
    <n v="1"/>
    <n v="1"/>
    <s v="OFF"/>
    <d v="2019-01-01T00:00:00"/>
    <s v="Avg of 4 NM Projects"/>
    <x v="4"/>
    <n v="-1.2849999999999997"/>
  </r>
  <r>
    <n v="2019"/>
    <x v="4"/>
    <n v="1"/>
    <n v="1"/>
    <s v="OFF"/>
    <d v="2019-01-01T00:00:00"/>
    <s v="Avg of 4 NM Projects"/>
    <x v="5"/>
    <n v="-1.1499999999999999"/>
  </r>
  <r>
    <n v="2019"/>
    <x v="4"/>
    <n v="1"/>
    <n v="1"/>
    <s v="OFF"/>
    <d v="2019-01-01T00:00:00"/>
    <s v="Avg of 4 NM Projects"/>
    <x v="6"/>
    <n v="-1.1499999999999999"/>
  </r>
  <r>
    <n v="2019"/>
    <x v="4"/>
    <n v="1"/>
    <n v="1"/>
    <s v="OFF"/>
    <d v="2019-01-01T00:00:00"/>
    <s v="Avg of 4 NM Projects"/>
    <x v="7"/>
    <n v="-1.5399999999999998"/>
  </r>
  <r>
    <n v="2019"/>
    <x v="4"/>
    <n v="1"/>
    <n v="1"/>
    <s v="OFF"/>
    <d v="2019-01-01T00:00:00"/>
    <s v="Avg of 4 NM Projects"/>
    <x v="8"/>
    <n v="-0.125"/>
  </r>
  <r>
    <n v="2019"/>
    <x v="4"/>
    <n v="1"/>
    <n v="1"/>
    <s v="OFF"/>
    <d v="2019-01-01T00:00:00"/>
    <s v="Avg of 4 NM Projects"/>
    <x v="9"/>
    <n v="4.7349999999999994"/>
  </r>
  <r>
    <n v="2019"/>
    <x v="4"/>
    <n v="1"/>
    <n v="1"/>
    <s v="OFF"/>
    <d v="2019-01-01T00:00:00"/>
    <s v="Avg of 4 NM Projects"/>
    <x v="10"/>
    <n v="10.76"/>
  </r>
  <r>
    <n v="2019"/>
    <x v="4"/>
    <n v="1"/>
    <n v="1"/>
    <s v="OFF"/>
    <d v="2019-01-01T00:00:00"/>
    <s v="Avg of 4 NM Projects"/>
    <x v="11"/>
    <n v="11.01"/>
  </r>
  <r>
    <n v="2019"/>
    <x v="4"/>
    <n v="1"/>
    <n v="1"/>
    <s v="OFF"/>
    <d v="2019-01-01T00:00:00"/>
    <s v="Avg of 4 NM Projects"/>
    <x v="12"/>
    <n v="8.44"/>
  </r>
  <r>
    <n v="2019"/>
    <x v="4"/>
    <n v="1"/>
    <n v="1"/>
    <s v="OFF"/>
    <d v="2019-01-01T00:00:00"/>
    <s v="Avg of 4 NM Projects"/>
    <x v="13"/>
    <n v="7.55"/>
  </r>
  <r>
    <n v="2019"/>
    <x v="4"/>
    <n v="1"/>
    <n v="1"/>
    <s v="OFF"/>
    <d v="2019-01-01T00:00:00"/>
    <s v="Avg of 4 NM Projects"/>
    <x v="14"/>
    <n v="7.6749999999999989"/>
  </r>
  <r>
    <n v="2019"/>
    <x v="4"/>
    <n v="1"/>
    <n v="1"/>
    <s v="OFF"/>
    <d v="2019-01-01T00:00:00"/>
    <s v="Avg of 4 NM Projects"/>
    <x v="15"/>
    <n v="2.5600000000000005"/>
  </r>
  <r>
    <n v="2019"/>
    <x v="4"/>
    <n v="1"/>
    <n v="1"/>
    <s v="OFF"/>
    <d v="2019-01-01T00:00:00"/>
    <s v="Avg of 4 NM Projects"/>
    <x v="16"/>
    <n v="-1.0249999999999999"/>
  </r>
  <r>
    <n v="2019"/>
    <x v="4"/>
    <n v="1"/>
    <n v="1"/>
    <s v="OFF"/>
    <d v="2019-01-01T00:00:00"/>
    <s v="Avg of 4 NM Projects"/>
    <x v="17"/>
    <n v="-1.4100000000000001"/>
  </r>
  <r>
    <n v="2019"/>
    <x v="4"/>
    <n v="1"/>
    <n v="1"/>
    <s v="OFF"/>
    <d v="2019-01-01T00:00:00"/>
    <s v="Avg of 4 NM Projects"/>
    <x v="18"/>
    <n v="-1.1499999999999999"/>
  </r>
  <r>
    <n v="2019"/>
    <x v="4"/>
    <n v="1"/>
    <n v="1"/>
    <s v="OFF"/>
    <d v="2019-01-01T00:00:00"/>
    <s v="Avg of 4 NM Projects"/>
    <x v="19"/>
    <n v="-1.4100000000000001"/>
  </r>
  <r>
    <n v="2019"/>
    <x v="4"/>
    <n v="1"/>
    <n v="1"/>
    <s v="OFF"/>
    <d v="2019-01-01T00:00:00"/>
    <s v="Avg of 4 NM Projects"/>
    <x v="20"/>
    <n v="-1.2799999999999998"/>
  </r>
  <r>
    <n v="2019"/>
    <x v="4"/>
    <n v="1"/>
    <n v="1"/>
    <s v="OFF"/>
    <d v="2019-01-01T00:00:00"/>
    <s v="Avg of 4 NM Projects"/>
    <x v="21"/>
    <n v="-1.28"/>
  </r>
  <r>
    <n v="2019"/>
    <x v="4"/>
    <n v="1"/>
    <n v="1"/>
    <s v="OFF"/>
    <d v="2019-01-01T00:00:00"/>
    <s v="Avg of 4 NM Projects"/>
    <x v="22"/>
    <n v="-1.2799999999999998"/>
  </r>
  <r>
    <n v="2019"/>
    <x v="4"/>
    <n v="1"/>
    <n v="1"/>
    <s v="OFF"/>
    <d v="2019-01-01T00:00:00"/>
    <s v="Avg of 4 NM Projects"/>
    <x v="23"/>
    <n v="-1.54"/>
  </r>
  <r>
    <n v="2019"/>
    <x v="4"/>
    <n v="2"/>
    <n v="2"/>
    <s v="OFF"/>
    <d v="2019-01-02T00:00:00"/>
    <s v="Avg of 4 NM Projects"/>
    <x v="0"/>
    <n v="-1.1499999999999999"/>
  </r>
  <r>
    <n v="2019"/>
    <x v="4"/>
    <n v="2"/>
    <n v="2"/>
    <s v="OFF"/>
    <d v="2019-01-02T00:00:00"/>
    <s v="Avg of 4 NM Projects"/>
    <x v="1"/>
    <n v="-1.28"/>
  </r>
  <r>
    <n v="2019"/>
    <x v="4"/>
    <n v="2"/>
    <n v="2"/>
    <s v="OFF"/>
    <d v="2019-01-02T00:00:00"/>
    <s v="Avg of 4 NM Projects"/>
    <x v="2"/>
    <n v="-1.4099999999999997"/>
  </r>
  <r>
    <n v="2019"/>
    <x v="4"/>
    <n v="2"/>
    <n v="2"/>
    <s v="OFF"/>
    <d v="2019-01-02T00:00:00"/>
    <s v="Avg of 4 NM Projects"/>
    <x v="3"/>
    <n v="-1.2799999999999998"/>
  </r>
  <r>
    <n v="2019"/>
    <x v="4"/>
    <n v="2"/>
    <n v="2"/>
    <s v="OFF"/>
    <d v="2019-01-02T00:00:00"/>
    <s v="Avg of 4 NM Projects"/>
    <x v="4"/>
    <n v="-1.28"/>
  </r>
  <r>
    <n v="2019"/>
    <x v="4"/>
    <n v="2"/>
    <n v="2"/>
    <s v="OFF"/>
    <d v="2019-01-02T00:00:00"/>
    <s v="Avg of 4 NM Projects"/>
    <x v="5"/>
    <n v="-1.1499999999999999"/>
  </r>
  <r>
    <n v="2019"/>
    <x v="4"/>
    <n v="2"/>
    <n v="2"/>
    <s v="OFF"/>
    <d v="2019-01-02T00:00:00"/>
    <s v="Avg of 4 NM Projects"/>
    <x v="6"/>
    <n v="-1.1499999999999999"/>
  </r>
  <r>
    <n v="2019"/>
    <x v="4"/>
    <n v="2"/>
    <n v="2"/>
    <s v="ON"/>
    <d v="2019-01-02T00:00:00"/>
    <s v="Avg of 4 NM Projects"/>
    <x v="7"/>
    <n v="-0.6349999999999999"/>
  </r>
  <r>
    <n v="2019"/>
    <x v="4"/>
    <n v="2"/>
    <n v="2"/>
    <s v="ON"/>
    <d v="2019-01-02T00:00:00"/>
    <s v="Avg of 4 NM Projects"/>
    <x v="8"/>
    <n v="14.47"/>
  </r>
  <r>
    <n v="2019"/>
    <x v="4"/>
    <n v="2"/>
    <n v="2"/>
    <s v="ON"/>
    <d v="2019-01-02T00:00:00"/>
    <s v="Avg of 4 NM Projects"/>
    <x v="9"/>
    <n v="27.395"/>
  </r>
  <r>
    <n v="2019"/>
    <x v="4"/>
    <n v="2"/>
    <n v="2"/>
    <s v="ON"/>
    <d v="2019-01-02T00:00:00"/>
    <s v="Avg of 4 NM Projects"/>
    <x v="10"/>
    <n v="42.104999999999997"/>
  </r>
  <r>
    <n v="2019"/>
    <x v="4"/>
    <n v="2"/>
    <n v="2"/>
    <s v="ON"/>
    <d v="2019-01-02T00:00:00"/>
    <s v="Avg of 4 NM Projects"/>
    <x v="11"/>
    <n v="50.3"/>
  </r>
  <r>
    <n v="2019"/>
    <x v="4"/>
    <n v="2"/>
    <n v="2"/>
    <s v="ON"/>
    <d v="2019-01-02T00:00:00"/>
    <s v="Avg of 4 NM Projects"/>
    <x v="12"/>
    <n v="46.975000000000001"/>
  </r>
  <r>
    <n v="2019"/>
    <x v="4"/>
    <n v="2"/>
    <n v="2"/>
    <s v="ON"/>
    <d v="2019-01-02T00:00:00"/>
    <s v="Avg of 4 NM Projects"/>
    <x v="13"/>
    <n v="40.964999999999996"/>
  </r>
  <r>
    <n v="2019"/>
    <x v="4"/>
    <n v="2"/>
    <n v="2"/>
    <s v="ON"/>
    <d v="2019-01-02T00:00:00"/>
    <s v="Avg of 4 NM Projects"/>
    <x v="14"/>
    <n v="29.055"/>
  </r>
  <r>
    <n v="2019"/>
    <x v="4"/>
    <n v="2"/>
    <n v="2"/>
    <s v="ON"/>
    <d v="2019-01-02T00:00:00"/>
    <s v="Avg of 4 NM Projects"/>
    <x v="15"/>
    <n v="8.9649999999999999"/>
  </r>
  <r>
    <n v="2019"/>
    <x v="4"/>
    <n v="2"/>
    <n v="2"/>
    <s v="ON"/>
    <d v="2019-01-02T00:00:00"/>
    <s v="Avg of 4 NM Projects"/>
    <x v="16"/>
    <n v="-1.28"/>
  </r>
  <r>
    <n v="2019"/>
    <x v="4"/>
    <n v="2"/>
    <n v="2"/>
    <s v="ON"/>
    <d v="2019-01-02T00:00:00"/>
    <s v="Avg of 4 NM Projects"/>
    <x v="17"/>
    <n v="-1.41"/>
  </r>
  <r>
    <n v="2019"/>
    <x v="4"/>
    <n v="2"/>
    <n v="2"/>
    <s v="ON"/>
    <d v="2019-01-02T00:00:00"/>
    <s v="Avg of 4 NM Projects"/>
    <x v="18"/>
    <n v="-1.2799999999999998"/>
  </r>
  <r>
    <n v="2019"/>
    <x v="4"/>
    <n v="2"/>
    <n v="2"/>
    <s v="ON"/>
    <d v="2019-01-02T00:00:00"/>
    <s v="Avg of 4 NM Projects"/>
    <x v="19"/>
    <n v="-1.1499999999999999"/>
  </r>
  <r>
    <n v="2019"/>
    <x v="4"/>
    <n v="2"/>
    <n v="2"/>
    <s v="ON"/>
    <d v="2019-01-02T00:00:00"/>
    <s v="Avg of 4 NM Projects"/>
    <x v="20"/>
    <n v="-1.1499999999999999"/>
  </r>
  <r>
    <n v="2019"/>
    <x v="4"/>
    <n v="2"/>
    <n v="2"/>
    <s v="ON"/>
    <d v="2019-01-02T00:00:00"/>
    <s v="Avg of 4 NM Projects"/>
    <x v="21"/>
    <n v="-1.1499999999999999"/>
  </r>
  <r>
    <n v="2019"/>
    <x v="4"/>
    <n v="2"/>
    <n v="2"/>
    <s v="ON"/>
    <d v="2019-01-02T00:00:00"/>
    <s v="Avg of 4 NM Projects"/>
    <x v="22"/>
    <n v="-1.4100000000000001"/>
  </r>
  <r>
    <n v="2019"/>
    <x v="4"/>
    <n v="2"/>
    <n v="2"/>
    <s v="OFF"/>
    <d v="2019-01-02T00:00:00"/>
    <s v="Avg of 4 NM Projects"/>
    <x v="23"/>
    <n v="-1.1499999999999999"/>
  </r>
  <r>
    <n v="2019"/>
    <x v="4"/>
    <n v="3"/>
    <n v="3"/>
    <s v="OFF"/>
    <d v="2019-01-03T00:00:00"/>
    <s v="Avg of 4 NM Projects"/>
    <x v="0"/>
    <n v="-1.41"/>
  </r>
  <r>
    <n v="2019"/>
    <x v="4"/>
    <n v="3"/>
    <n v="3"/>
    <s v="OFF"/>
    <d v="2019-01-03T00:00:00"/>
    <s v="Avg of 4 NM Projects"/>
    <x v="1"/>
    <n v="-1.1499999999999999"/>
  </r>
  <r>
    <n v="2019"/>
    <x v="4"/>
    <n v="3"/>
    <n v="3"/>
    <s v="OFF"/>
    <d v="2019-01-03T00:00:00"/>
    <s v="Avg of 4 NM Projects"/>
    <x v="2"/>
    <n v="-1.28"/>
  </r>
  <r>
    <n v="2019"/>
    <x v="4"/>
    <n v="3"/>
    <n v="3"/>
    <s v="OFF"/>
    <d v="2019-01-03T00:00:00"/>
    <s v="Avg of 4 NM Projects"/>
    <x v="3"/>
    <n v="-1.1499999999999999"/>
  </r>
  <r>
    <n v="2019"/>
    <x v="4"/>
    <n v="3"/>
    <n v="3"/>
    <s v="OFF"/>
    <d v="2019-01-03T00:00:00"/>
    <s v="Avg of 4 NM Projects"/>
    <x v="4"/>
    <n v="-1.4099999999999997"/>
  </r>
  <r>
    <n v="2019"/>
    <x v="4"/>
    <n v="3"/>
    <n v="3"/>
    <s v="OFF"/>
    <d v="2019-01-03T00:00:00"/>
    <s v="Avg of 4 NM Projects"/>
    <x v="5"/>
    <n v="-1.2799999999999998"/>
  </r>
  <r>
    <n v="2019"/>
    <x v="4"/>
    <n v="3"/>
    <n v="3"/>
    <s v="OFF"/>
    <d v="2019-01-03T00:00:00"/>
    <s v="Avg of 4 NM Projects"/>
    <x v="6"/>
    <n v="-1.2799999999999998"/>
  </r>
  <r>
    <n v="2019"/>
    <x v="4"/>
    <n v="3"/>
    <n v="3"/>
    <s v="ON"/>
    <d v="2019-01-03T00:00:00"/>
    <s v="Avg of 4 NM Projects"/>
    <x v="7"/>
    <n v="-1.54"/>
  </r>
  <r>
    <n v="2019"/>
    <x v="4"/>
    <n v="3"/>
    <n v="3"/>
    <s v="ON"/>
    <d v="2019-01-03T00:00:00"/>
    <s v="Avg of 4 NM Projects"/>
    <x v="8"/>
    <n v="-1.02"/>
  </r>
  <r>
    <n v="2019"/>
    <x v="4"/>
    <n v="3"/>
    <n v="3"/>
    <s v="ON"/>
    <d v="2019-01-03T00:00:00"/>
    <s v="Avg of 4 NM Projects"/>
    <x v="9"/>
    <n v="0.64"/>
  </r>
  <r>
    <n v="2019"/>
    <x v="4"/>
    <n v="3"/>
    <n v="3"/>
    <s v="ON"/>
    <d v="2019-01-03T00:00:00"/>
    <s v="Avg of 4 NM Projects"/>
    <x v="10"/>
    <n v="12.805"/>
  </r>
  <r>
    <n v="2019"/>
    <x v="4"/>
    <n v="3"/>
    <n v="3"/>
    <s v="ON"/>
    <d v="2019-01-03T00:00:00"/>
    <s v="Avg of 4 NM Projects"/>
    <x v="11"/>
    <n v="10.365"/>
  </r>
  <r>
    <n v="2019"/>
    <x v="4"/>
    <n v="3"/>
    <n v="3"/>
    <s v="ON"/>
    <d v="2019-01-03T00:00:00"/>
    <s v="Avg of 4 NM Projects"/>
    <x v="12"/>
    <n v="7.5499999999999989"/>
  </r>
  <r>
    <n v="2019"/>
    <x v="4"/>
    <n v="3"/>
    <n v="3"/>
    <s v="ON"/>
    <d v="2019-01-03T00:00:00"/>
    <s v="Avg of 4 NM Projects"/>
    <x v="13"/>
    <n v="5.5049999999999999"/>
  </r>
  <r>
    <n v="2019"/>
    <x v="4"/>
    <n v="3"/>
    <n v="3"/>
    <s v="ON"/>
    <d v="2019-01-03T00:00:00"/>
    <s v="Avg of 4 NM Projects"/>
    <x v="14"/>
    <n v="4.2249999999999996"/>
  </r>
  <r>
    <n v="2019"/>
    <x v="4"/>
    <n v="3"/>
    <n v="3"/>
    <s v="ON"/>
    <d v="2019-01-03T00:00:00"/>
    <s v="Avg of 4 NM Projects"/>
    <x v="15"/>
    <n v="0.26"/>
  </r>
  <r>
    <n v="2019"/>
    <x v="4"/>
    <n v="3"/>
    <n v="3"/>
    <s v="ON"/>
    <d v="2019-01-03T00:00:00"/>
    <s v="Avg of 4 NM Projects"/>
    <x v="16"/>
    <n v="-1.1499999999999999"/>
  </r>
  <r>
    <n v="2019"/>
    <x v="4"/>
    <n v="3"/>
    <n v="3"/>
    <s v="ON"/>
    <d v="2019-01-03T00:00:00"/>
    <s v="Avg of 4 NM Projects"/>
    <x v="17"/>
    <n v="-1.0249999999999999"/>
  </r>
  <r>
    <n v="2019"/>
    <x v="4"/>
    <n v="3"/>
    <n v="3"/>
    <s v="ON"/>
    <d v="2019-01-03T00:00:00"/>
    <s v="Avg of 4 NM Projects"/>
    <x v="18"/>
    <n v="-1.2799999999999998"/>
  </r>
  <r>
    <n v="2019"/>
    <x v="4"/>
    <n v="3"/>
    <n v="3"/>
    <s v="ON"/>
    <d v="2019-01-03T00:00:00"/>
    <s v="Avg of 4 NM Projects"/>
    <x v="19"/>
    <n v="-1.2799999999999998"/>
  </r>
  <r>
    <n v="2019"/>
    <x v="4"/>
    <n v="3"/>
    <n v="3"/>
    <s v="ON"/>
    <d v="2019-01-03T00:00:00"/>
    <s v="Avg of 4 NM Projects"/>
    <x v="20"/>
    <n v="-1.2799999999999998"/>
  </r>
  <r>
    <n v="2019"/>
    <x v="4"/>
    <n v="3"/>
    <n v="3"/>
    <s v="ON"/>
    <d v="2019-01-03T00:00:00"/>
    <s v="Avg of 4 NM Projects"/>
    <x v="21"/>
    <n v="-1.2849999999999999"/>
  </r>
  <r>
    <n v="2019"/>
    <x v="4"/>
    <n v="3"/>
    <n v="3"/>
    <s v="ON"/>
    <d v="2019-01-03T00:00:00"/>
    <s v="Avg of 4 NM Projects"/>
    <x v="22"/>
    <n v="-1.2799999999999998"/>
  </r>
  <r>
    <n v="2019"/>
    <x v="4"/>
    <n v="3"/>
    <n v="3"/>
    <s v="OFF"/>
    <d v="2019-01-03T00:00:00"/>
    <s v="Avg of 4 NM Projects"/>
    <x v="23"/>
    <n v="-1.1499999999999999"/>
  </r>
  <r>
    <n v="2019"/>
    <x v="4"/>
    <n v="4"/>
    <n v="4"/>
    <s v="OFF"/>
    <d v="2019-01-04T00:00:00"/>
    <s v="Avg of 4 NM Projects"/>
    <x v="0"/>
    <n v="-1.1499999999999999"/>
  </r>
  <r>
    <n v="2019"/>
    <x v="4"/>
    <n v="4"/>
    <n v="4"/>
    <s v="OFF"/>
    <d v="2019-01-04T00:00:00"/>
    <s v="Avg of 4 NM Projects"/>
    <x v="1"/>
    <n v="-1.1499999999999999"/>
  </r>
  <r>
    <n v="2019"/>
    <x v="4"/>
    <n v="4"/>
    <n v="4"/>
    <s v="OFF"/>
    <d v="2019-01-04T00:00:00"/>
    <s v="Avg of 4 NM Projects"/>
    <x v="2"/>
    <n v="-1.2799999999999998"/>
  </r>
  <r>
    <n v="2019"/>
    <x v="4"/>
    <n v="4"/>
    <n v="4"/>
    <s v="OFF"/>
    <d v="2019-01-04T00:00:00"/>
    <s v="Avg of 4 NM Projects"/>
    <x v="3"/>
    <n v="-1.2799999999999998"/>
  </r>
  <r>
    <n v="2019"/>
    <x v="4"/>
    <n v="4"/>
    <n v="4"/>
    <s v="OFF"/>
    <d v="2019-01-04T00:00:00"/>
    <s v="Avg of 4 NM Projects"/>
    <x v="4"/>
    <n v="-1.2799999999999998"/>
  </r>
  <r>
    <n v="2019"/>
    <x v="4"/>
    <n v="4"/>
    <n v="4"/>
    <s v="OFF"/>
    <d v="2019-01-04T00:00:00"/>
    <s v="Avg of 4 NM Projects"/>
    <x v="5"/>
    <n v="-1.0249999999999999"/>
  </r>
  <r>
    <n v="2019"/>
    <x v="4"/>
    <n v="4"/>
    <n v="4"/>
    <s v="OFF"/>
    <d v="2019-01-04T00:00:00"/>
    <s v="Avg of 4 NM Projects"/>
    <x v="6"/>
    <n v="-1.1499999999999999"/>
  </r>
  <r>
    <n v="2019"/>
    <x v="4"/>
    <n v="4"/>
    <n v="4"/>
    <s v="ON"/>
    <d v="2019-01-04T00:00:00"/>
    <s v="Avg of 4 NM Projects"/>
    <x v="7"/>
    <n v="-1.54"/>
  </r>
  <r>
    <n v="2019"/>
    <x v="4"/>
    <n v="4"/>
    <n v="4"/>
    <s v="ON"/>
    <d v="2019-01-04T00:00:00"/>
    <s v="Avg of 4 NM Projects"/>
    <x v="8"/>
    <n v="-0.89499999999999991"/>
  </r>
  <r>
    <n v="2019"/>
    <x v="4"/>
    <n v="4"/>
    <n v="4"/>
    <s v="ON"/>
    <d v="2019-01-04T00:00:00"/>
    <s v="Avg of 4 NM Projects"/>
    <x v="9"/>
    <n v="0.26000000000000012"/>
  </r>
  <r>
    <n v="2019"/>
    <x v="4"/>
    <n v="4"/>
    <n v="4"/>
    <s v="ON"/>
    <d v="2019-01-04T00:00:00"/>
    <s v="Avg of 4 NM Projects"/>
    <x v="10"/>
    <n v="5.5"/>
  </r>
  <r>
    <n v="2019"/>
    <x v="4"/>
    <n v="4"/>
    <n v="4"/>
    <s v="ON"/>
    <d v="2019-01-04T00:00:00"/>
    <s v="Avg of 4 NM Projects"/>
    <x v="11"/>
    <n v="12.42"/>
  </r>
  <r>
    <n v="2019"/>
    <x v="4"/>
    <n v="4"/>
    <n v="4"/>
    <s v="ON"/>
    <d v="2019-01-04T00:00:00"/>
    <s v="Avg of 4 NM Projects"/>
    <x v="12"/>
    <n v="30.595000000000002"/>
  </r>
  <r>
    <n v="2019"/>
    <x v="4"/>
    <n v="4"/>
    <n v="4"/>
    <s v="ON"/>
    <d v="2019-01-04T00:00:00"/>
    <s v="Avg of 4 NM Projects"/>
    <x v="13"/>
    <n v="26.5"/>
  </r>
  <r>
    <n v="2019"/>
    <x v="4"/>
    <n v="4"/>
    <n v="4"/>
    <s v="ON"/>
    <d v="2019-01-04T00:00:00"/>
    <s v="Avg of 4 NM Projects"/>
    <x v="14"/>
    <n v="7.43"/>
  </r>
  <r>
    <n v="2019"/>
    <x v="4"/>
    <n v="4"/>
    <n v="4"/>
    <s v="ON"/>
    <d v="2019-01-04T00:00:00"/>
    <s v="Avg of 4 NM Projects"/>
    <x v="15"/>
    <n v="0.125"/>
  </r>
  <r>
    <n v="2019"/>
    <x v="4"/>
    <n v="4"/>
    <n v="4"/>
    <s v="ON"/>
    <d v="2019-01-04T00:00:00"/>
    <s v="Avg of 4 NM Projects"/>
    <x v="16"/>
    <n v="-1.1499999999999999"/>
  </r>
  <r>
    <n v="2019"/>
    <x v="4"/>
    <n v="4"/>
    <n v="4"/>
    <s v="ON"/>
    <d v="2019-01-04T00:00:00"/>
    <s v="Avg of 4 NM Projects"/>
    <x v="17"/>
    <n v="-1.2799999999999998"/>
  </r>
  <r>
    <n v="2019"/>
    <x v="4"/>
    <n v="4"/>
    <n v="4"/>
    <s v="ON"/>
    <d v="2019-01-04T00:00:00"/>
    <s v="Avg of 4 NM Projects"/>
    <x v="18"/>
    <n v="-1.1499999999999999"/>
  </r>
  <r>
    <n v="2019"/>
    <x v="4"/>
    <n v="4"/>
    <n v="4"/>
    <s v="ON"/>
    <d v="2019-01-04T00:00:00"/>
    <s v="Avg of 4 NM Projects"/>
    <x v="19"/>
    <n v="-1.1549999999999998"/>
  </r>
  <r>
    <n v="2019"/>
    <x v="4"/>
    <n v="4"/>
    <n v="4"/>
    <s v="ON"/>
    <d v="2019-01-04T00:00:00"/>
    <s v="Avg of 4 NM Projects"/>
    <x v="20"/>
    <n v="-1.4099999999999997"/>
  </r>
  <r>
    <n v="2019"/>
    <x v="4"/>
    <n v="4"/>
    <n v="4"/>
    <s v="ON"/>
    <d v="2019-01-04T00:00:00"/>
    <s v="Avg of 4 NM Projects"/>
    <x v="21"/>
    <n v="-1.1499999999999999"/>
  </r>
  <r>
    <n v="2019"/>
    <x v="4"/>
    <n v="4"/>
    <n v="4"/>
    <s v="ON"/>
    <d v="2019-01-04T00:00:00"/>
    <s v="Avg of 4 NM Projects"/>
    <x v="22"/>
    <n v="-1.2799999999999998"/>
  </r>
  <r>
    <n v="2019"/>
    <x v="4"/>
    <n v="4"/>
    <n v="4"/>
    <s v="OFF"/>
    <d v="2019-01-04T00:00:00"/>
    <s v="Avg of 4 NM Projects"/>
    <x v="23"/>
    <n v="-1.4099999999999997"/>
  </r>
  <r>
    <n v="2019"/>
    <x v="4"/>
    <n v="5"/>
    <n v="5"/>
    <s v="OFF"/>
    <d v="2019-01-05T00:00:00"/>
    <s v="Avg of 4 NM Projects"/>
    <x v="0"/>
    <n v="-1.2799999999999998"/>
  </r>
  <r>
    <n v="2019"/>
    <x v="4"/>
    <n v="5"/>
    <n v="5"/>
    <s v="OFF"/>
    <d v="2019-01-05T00:00:00"/>
    <s v="Avg of 4 NM Projects"/>
    <x v="1"/>
    <n v="-1.1499999999999999"/>
  </r>
  <r>
    <n v="2019"/>
    <x v="4"/>
    <n v="5"/>
    <n v="5"/>
    <s v="OFF"/>
    <d v="2019-01-05T00:00:00"/>
    <s v="Avg of 4 NM Projects"/>
    <x v="2"/>
    <n v="-1.1499999999999999"/>
  </r>
  <r>
    <n v="2019"/>
    <x v="4"/>
    <n v="5"/>
    <n v="5"/>
    <s v="OFF"/>
    <d v="2019-01-05T00:00:00"/>
    <s v="Avg of 4 NM Projects"/>
    <x v="3"/>
    <n v="-1.1499999999999999"/>
  </r>
  <r>
    <n v="2019"/>
    <x v="4"/>
    <n v="5"/>
    <n v="5"/>
    <s v="OFF"/>
    <d v="2019-01-05T00:00:00"/>
    <s v="Avg of 4 NM Projects"/>
    <x v="4"/>
    <n v="-1.0249999999999999"/>
  </r>
  <r>
    <n v="2019"/>
    <x v="4"/>
    <n v="5"/>
    <n v="5"/>
    <s v="OFF"/>
    <d v="2019-01-05T00:00:00"/>
    <s v="Avg of 4 NM Projects"/>
    <x v="5"/>
    <n v="-1.2799999999999998"/>
  </r>
  <r>
    <n v="2019"/>
    <x v="4"/>
    <n v="5"/>
    <n v="5"/>
    <s v="OFF"/>
    <d v="2019-01-05T00:00:00"/>
    <s v="Avg of 4 NM Projects"/>
    <x v="6"/>
    <n v="-1.2799999999999998"/>
  </r>
  <r>
    <n v="2019"/>
    <x v="4"/>
    <n v="5"/>
    <n v="5"/>
    <s v="ON"/>
    <d v="2019-01-05T00:00:00"/>
    <s v="Avg of 4 NM Projects"/>
    <x v="7"/>
    <n v="-1.1499999999999999"/>
  </r>
  <r>
    <n v="2019"/>
    <x v="4"/>
    <n v="5"/>
    <n v="5"/>
    <s v="ON"/>
    <d v="2019-01-05T00:00:00"/>
    <s v="Avg of 4 NM Projects"/>
    <x v="8"/>
    <n v="8.0650000000000013"/>
  </r>
  <r>
    <n v="2019"/>
    <x v="4"/>
    <n v="5"/>
    <n v="5"/>
    <s v="ON"/>
    <d v="2019-01-05T00:00:00"/>
    <s v="Avg of 4 NM Projects"/>
    <x v="9"/>
    <n v="7.43"/>
  </r>
  <r>
    <n v="2019"/>
    <x v="4"/>
    <n v="5"/>
    <n v="5"/>
    <s v="ON"/>
    <d v="2019-01-05T00:00:00"/>
    <s v="Avg of 4 NM Projects"/>
    <x v="10"/>
    <n v="17.024999999999999"/>
  </r>
  <r>
    <n v="2019"/>
    <x v="4"/>
    <n v="5"/>
    <n v="5"/>
    <s v="ON"/>
    <d v="2019-01-05T00:00:00"/>
    <s v="Avg of 4 NM Projects"/>
    <x v="11"/>
    <n v="19.585000000000001"/>
  </r>
  <r>
    <n v="2019"/>
    <x v="4"/>
    <n v="5"/>
    <n v="5"/>
    <s v="ON"/>
    <d v="2019-01-05T00:00:00"/>
    <s v="Avg of 4 NM Projects"/>
    <x v="12"/>
    <n v="17.41"/>
  </r>
  <r>
    <n v="2019"/>
    <x v="4"/>
    <n v="5"/>
    <n v="5"/>
    <s v="ON"/>
    <d v="2019-01-05T00:00:00"/>
    <s v="Avg of 4 NM Projects"/>
    <x v="13"/>
    <n v="19.71"/>
  </r>
  <r>
    <n v="2019"/>
    <x v="4"/>
    <n v="5"/>
    <n v="5"/>
    <s v="ON"/>
    <d v="2019-01-05T00:00:00"/>
    <s v="Avg of 4 NM Projects"/>
    <x v="14"/>
    <n v="9.99"/>
  </r>
  <r>
    <n v="2019"/>
    <x v="4"/>
    <n v="5"/>
    <n v="5"/>
    <s v="ON"/>
    <d v="2019-01-05T00:00:00"/>
    <s v="Avg of 4 NM Projects"/>
    <x v="15"/>
    <n v="6.1449999999999996"/>
  </r>
  <r>
    <n v="2019"/>
    <x v="4"/>
    <n v="5"/>
    <n v="5"/>
    <s v="ON"/>
    <d v="2019-01-05T00:00:00"/>
    <s v="Avg of 4 NM Projects"/>
    <x v="16"/>
    <n v="-1.2799999999999998"/>
  </r>
  <r>
    <n v="2019"/>
    <x v="4"/>
    <n v="5"/>
    <n v="5"/>
    <s v="ON"/>
    <d v="2019-01-05T00:00:00"/>
    <s v="Avg of 4 NM Projects"/>
    <x v="17"/>
    <n v="-1.1499999999999999"/>
  </r>
  <r>
    <n v="2019"/>
    <x v="4"/>
    <n v="5"/>
    <n v="5"/>
    <s v="ON"/>
    <d v="2019-01-05T00:00:00"/>
    <s v="Avg of 4 NM Projects"/>
    <x v="18"/>
    <n v="-1.1499999999999999"/>
  </r>
  <r>
    <n v="2019"/>
    <x v="4"/>
    <n v="5"/>
    <n v="5"/>
    <s v="ON"/>
    <d v="2019-01-05T00:00:00"/>
    <s v="Avg of 4 NM Projects"/>
    <x v="19"/>
    <n v="-1.1499999999999999"/>
  </r>
  <r>
    <n v="2019"/>
    <x v="4"/>
    <n v="5"/>
    <n v="5"/>
    <s v="ON"/>
    <d v="2019-01-05T00:00:00"/>
    <s v="Avg of 4 NM Projects"/>
    <x v="20"/>
    <n v="-1.2799999999999998"/>
  </r>
  <r>
    <n v="2019"/>
    <x v="4"/>
    <n v="5"/>
    <n v="5"/>
    <s v="ON"/>
    <d v="2019-01-05T00:00:00"/>
    <s v="Avg of 4 NM Projects"/>
    <x v="21"/>
    <n v="-1.2799999999999998"/>
  </r>
  <r>
    <n v="2019"/>
    <x v="4"/>
    <n v="5"/>
    <n v="5"/>
    <s v="ON"/>
    <d v="2019-01-05T00:00:00"/>
    <s v="Avg of 4 NM Projects"/>
    <x v="22"/>
    <n v="-1.41"/>
  </r>
  <r>
    <n v="2019"/>
    <x v="4"/>
    <n v="5"/>
    <n v="5"/>
    <s v="OFF"/>
    <d v="2019-01-05T00:00:00"/>
    <s v="Avg of 4 NM Projects"/>
    <x v="23"/>
    <n v="-1.4100000000000001"/>
  </r>
  <r>
    <n v="2019"/>
    <x v="4"/>
    <n v="6"/>
    <n v="6"/>
    <s v="OFF"/>
    <d v="2019-01-06T00:00:00"/>
    <s v="Avg of 4 NM Projects"/>
    <x v="0"/>
    <n v="-1.2799999999999998"/>
  </r>
  <r>
    <n v="2019"/>
    <x v="4"/>
    <n v="6"/>
    <n v="6"/>
    <s v="OFF"/>
    <d v="2019-01-06T00:00:00"/>
    <s v="Avg of 4 NM Projects"/>
    <x v="1"/>
    <n v="-1.1499999999999999"/>
  </r>
  <r>
    <n v="2019"/>
    <x v="4"/>
    <n v="6"/>
    <n v="6"/>
    <s v="OFF"/>
    <d v="2019-01-06T00:00:00"/>
    <s v="Avg of 4 NM Projects"/>
    <x v="2"/>
    <n v="-1.1499999999999999"/>
  </r>
  <r>
    <n v="2019"/>
    <x v="4"/>
    <n v="6"/>
    <n v="6"/>
    <s v="OFF"/>
    <d v="2019-01-06T00:00:00"/>
    <s v="Avg of 4 NM Projects"/>
    <x v="3"/>
    <n v="-1.2799999999999998"/>
  </r>
  <r>
    <n v="2019"/>
    <x v="4"/>
    <n v="6"/>
    <n v="6"/>
    <s v="OFF"/>
    <d v="2019-01-06T00:00:00"/>
    <s v="Avg of 4 NM Projects"/>
    <x v="4"/>
    <n v="-1.2799999999999998"/>
  </r>
  <r>
    <n v="2019"/>
    <x v="4"/>
    <n v="6"/>
    <n v="6"/>
    <s v="OFF"/>
    <d v="2019-01-06T00:00:00"/>
    <s v="Avg of 4 NM Projects"/>
    <x v="5"/>
    <n v="-1.1499999999999999"/>
  </r>
  <r>
    <n v="2019"/>
    <x v="4"/>
    <n v="6"/>
    <n v="6"/>
    <s v="OFF"/>
    <d v="2019-01-06T00:00:00"/>
    <s v="Avg of 4 NM Projects"/>
    <x v="6"/>
    <n v="-1.2799999999999998"/>
  </r>
  <r>
    <n v="2019"/>
    <x v="4"/>
    <n v="6"/>
    <n v="6"/>
    <s v="ON"/>
    <d v="2019-01-06T00:00:00"/>
    <s v="Avg of 4 NM Projects"/>
    <x v="7"/>
    <n v="-1.1499999999999999"/>
  </r>
  <r>
    <n v="2019"/>
    <x v="4"/>
    <n v="6"/>
    <n v="6"/>
    <s v="ON"/>
    <d v="2019-01-06T00:00:00"/>
    <s v="Avg of 4 NM Projects"/>
    <x v="8"/>
    <n v="-0.9"/>
  </r>
  <r>
    <n v="2019"/>
    <x v="4"/>
    <n v="6"/>
    <n v="6"/>
    <s v="ON"/>
    <d v="2019-01-06T00:00:00"/>
    <s v="Avg of 4 NM Projects"/>
    <x v="9"/>
    <n v="0.38500000000000001"/>
  </r>
  <r>
    <n v="2019"/>
    <x v="4"/>
    <n v="6"/>
    <n v="6"/>
    <s v="ON"/>
    <d v="2019-01-06T00:00:00"/>
    <s v="Avg of 4 NM Projects"/>
    <x v="10"/>
    <n v="2.9450000000000003"/>
  </r>
  <r>
    <n v="2019"/>
    <x v="4"/>
    <n v="6"/>
    <n v="6"/>
    <s v="ON"/>
    <d v="2019-01-06T00:00:00"/>
    <s v="Avg of 4 NM Projects"/>
    <x v="11"/>
    <n v="4.3549999999999995"/>
  </r>
  <r>
    <n v="2019"/>
    <x v="4"/>
    <n v="6"/>
    <n v="6"/>
    <s v="ON"/>
    <d v="2019-01-06T00:00:00"/>
    <s v="Avg of 4 NM Projects"/>
    <x v="12"/>
    <n v="3.8449999999999998"/>
  </r>
  <r>
    <n v="2019"/>
    <x v="4"/>
    <n v="6"/>
    <n v="6"/>
    <s v="ON"/>
    <d v="2019-01-06T00:00:00"/>
    <s v="Avg of 4 NM Projects"/>
    <x v="13"/>
    <n v="2.2999999999999998"/>
  </r>
  <r>
    <n v="2019"/>
    <x v="4"/>
    <n v="6"/>
    <n v="6"/>
    <s v="ON"/>
    <d v="2019-01-06T00:00:00"/>
    <s v="Avg of 4 NM Projects"/>
    <x v="14"/>
    <n v="1.4100000000000001"/>
  </r>
  <r>
    <n v="2019"/>
    <x v="4"/>
    <n v="6"/>
    <n v="6"/>
    <s v="ON"/>
    <d v="2019-01-06T00:00:00"/>
    <s v="Avg of 4 NM Projects"/>
    <x v="15"/>
    <n v="-0.255"/>
  </r>
  <r>
    <n v="2019"/>
    <x v="4"/>
    <n v="6"/>
    <n v="6"/>
    <s v="ON"/>
    <d v="2019-01-06T00:00:00"/>
    <s v="Avg of 4 NM Projects"/>
    <x v="16"/>
    <n v="-1.2799999999999998"/>
  </r>
  <r>
    <n v="2019"/>
    <x v="4"/>
    <n v="6"/>
    <n v="6"/>
    <s v="ON"/>
    <d v="2019-01-06T00:00:00"/>
    <s v="Avg of 4 NM Projects"/>
    <x v="17"/>
    <n v="-1.2799999999999998"/>
  </r>
  <r>
    <n v="2019"/>
    <x v="4"/>
    <n v="6"/>
    <n v="6"/>
    <s v="ON"/>
    <d v="2019-01-06T00:00:00"/>
    <s v="Avg of 4 NM Projects"/>
    <x v="18"/>
    <n v="-1.1499999999999999"/>
  </r>
  <r>
    <n v="2019"/>
    <x v="4"/>
    <n v="6"/>
    <n v="6"/>
    <s v="ON"/>
    <d v="2019-01-06T00:00:00"/>
    <s v="Avg of 4 NM Projects"/>
    <x v="19"/>
    <n v="-1.1499999999999999"/>
  </r>
  <r>
    <n v="2019"/>
    <x v="4"/>
    <n v="6"/>
    <n v="6"/>
    <s v="ON"/>
    <d v="2019-01-06T00:00:00"/>
    <s v="Avg of 4 NM Projects"/>
    <x v="20"/>
    <n v="-1.2799999999999998"/>
  </r>
  <r>
    <n v="2019"/>
    <x v="4"/>
    <n v="6"/>
    <n v="6"/>
    <s v="ON"/>
    <d v="2019-01-06T00:00:00"/>
    <s v="Avg of 4 NM Projects"/>
    <x v="21"/>
    <n v="-1.4100000000000001"/>
  </r>
  <r>
    <n v="2019"/>
    <x v="4"/>
    <n v="6"/>
    <n v="6"/>
    <s v="ON"/>
    <d v="2019-01-06T00:00:00"/>
    <s v="Avg of 4 NM Projects"/>
    <x v="22"/>
    <n v="-1.1499999999999999"/>
  </r>
  <r>
    <n v="2019"/>
    <x v="4"/>
    <n v="6"/>
    <n v="6"/>
    <s v="OFF"/>
    <d v="2019-01-06T00:00:00"/>
    <s v="Avg of 4 NM Projects"/>
    <x v="23"/>
    <n v="-1.28"/>
  </r>
  <r>
    <n v="2019"/>
    <x v="4"/>
    <n v="7"/>
    <n v="7"/>
    <s v="OFF"/>
    <d v="2019-01-07T00:00:00"/>
    <s v="Avg of 4 NM Projects"/>
    <x v="0"/>
    <n v="-1.2799999999999998"/>
  </r>
  <r>
    <n v="2019"/>
    <x v="4"/>
    <n v="7"/>
    <n v="7"/>
    <s v="OFF"/>
    <d v="2019-01-07T00:00:00"/>
    <s v="Avg of 4 NM Projects"/>
    <x v="1"/>
    <n v="-1.54"/>
  </r>
  <r>
    <n v="2019"/>
    <x v="4"/>
    <n v="7"/>
    <n v="7"/>
    <s v="OFF"/>
    <d v="2019-01-07T00:00:00"/>
    <s v="Avg of 4 NM Projects"/>
    <x v="2"/>
    <n v="-1.4100000000000001"/>
  </r>
  <r>
    <n v="2019"/>
    <x v="4"/>
    <n v="7"/>
    <n v="7"/>
    <s v="OFF"/>
    <d v="2019-01-07T00:00:00"/>
    <s v="Avg of 4 NM Projects"/>
    <x v="3"/>
    <n v="-1.2799999999999998"/>
  </r>
  <r>
    <n v="2019"/>
    <x v="4"/>
    <n v="7"/>
    <n v="7"/>
    <s v="OFF"/>
    <d v="2019-01-07T00:00:00"/>
    <s v="Avg of 4 NM Projects"/>
    <x v="4"/>
    <n v="-1.1499999999999999"/>
  </r>
  <r>
    <n v="2019"/>
    <x v="4"/>
    <n v="7"/>
    <n v="7"/>
    <s v="OFF"/>
    <d v="2019-01-07T00:00:00"/>
    <s v="Avg of 4 NM Projects"/>
    <x v="5"/>
    <n v="-1.28"/>
  </r>
  <r>
    <n v="2019"/>
    <x v="4"/>
    <n v="7"/>
    <n v="7"/>
    <s v="OFF"/>
    <d v="2019-01-07T00:00:00"/>
    <s v="Avg of 4 NM Projects"/>
    <x v="6"/>
    <n v="-1.2799999999999998"/>
  </r>
  <r>
    <n v="2019"/>
    <x v="4"/>
    <n v="7"/>
    <n v="7"/>
    <s v="OFF"/>
    <d v="2019-01-07T00:00:00"/>
    <s v="Avg of 4 NM Projects"/>
    <x v="7"/>
    <n v="-1.28"/>
  </r>
  <r>
    <n v="2019"/>
    <x v="4"/>
    <n v="7"/>
    <n v="7"/>
    <s v="OFF"/>
    <d v="2019-01-07T00:00:00"/>
    <s v="Avg of 4 NM Projects"/>
    <x v="8"/>
    <n v="9.34"/>
  </r>
  <r>
    <n v="2019"/>
    <x v="4"/>
    <n v="7"/>
    <n v="7"/>
    <s v="OFF"/>
    <d v="2019-01-07T00:00:00"/>
    <s v="Avg of 4 NM Projects"/>
    <x v="9"/>
    <n v="18.05"/>
  </r>
  <r>
    <n v="2019"/>
    <x v="4"/>
    <n v="7"/>
    <n v="7"/>
    <s v="OFF"/>
    <d v="2019-01-07T00:00:00"/>
    <s v="Avg of 4 NM Projects"/>
    <x v="10"/>
    <n v="31.229999999999997"/>
  </r>
  <r>
    <n v="2019"/>
    <x v="4"/>
    <n v="7"/>
    <n v="7"/>
    <s v="OFF"/>
    <d v="2019-01-07T00:00:00"/>
    <s v="Avg of 4 NM Projects"/>
    <x v="11"/>
    <n v="28.540000000000003"/>
  </r>
  <r>
    <n v="2019"/>
    <x v="4"/>
    <n v="7"/>
    <n v="7"/>
    <s v="OFF"/>
    <d v="2019-01-07T00:00:00"/>
    <s v="Avg of 4 NM Projects"/>
    <x v="12"/>
    <n v="20.48"/>
  </r>
  <r>
    <n v="2019"/>
    <x v="4"/>
    <n v="7"/>
    <n v="7"/>
    <s v="OFF"/>
    <d v="2019-01-07T00:00:00"/>
    <s v="Avg of 4 NM Projects"/>
    <x v="13"/>
    <n v="13.570000000000002"/>
  </r>
  <r>
    <n v="2019"/>
    <x v="4"/>
    <n v="7"/>
    <n v="7"/>
    <s v="OFF"/>
    <d v="2019-01-07T00:00:00"/>
    <s v="Avg of 4 NM Projects"/>
    <x v="14"/>
    <n v="8.0649999999999995"/>
  </r>
  <r>
    <n v="2019"/>
    <x v="4"/>
    <n v="7"/>
    <n v="7"/>
    <s v="OFF"/>
    <d v="2019-01-07T00:00:00"/>
    <s v="Avg of 4 NM Projects"/>
    <x v="15"/>
    <n v="1.5350000000000001"/>
  </r>
  <r>
    <n v="2019"/>
    <x v="4"/>
    <n v="7"/>
    <n v="7"/>
    <s v="OFF"/>
    <d v="2019-01-07T00:00:00"/>
    <s v="Avg of 4 NM Projects"/>
    <x v="16"/>
    <n v="-1.4099999999999997"/>
  </r>
  <r>
    <n v="2019"/>
    <x v="4"/>
    <n v="7"/>
    <n v="7"/>
    <s v="OFF"/>
    <d v="2019-01-07T00:00:00"/>
    <s v="Avg of 4 NM Projects"/>
    <x v="17"/>
    <n v="-1.1499999999999999"/>
  </r>
  <r>
    <n v="2019"/>
    <x v="4"/>
    <n v="7"/>
    <n v="7"/>
    <s v="OFF"/>
    <d v="2019-01-07T00:00:00"/>
    <s v="Avg of 4 NM Projects"/>
    <x v="18"/>
    <n v="-1.2799999999999998"/>
  </r>
  <r>
    <n v="2019"/>
    <x v="4"/>
    <n v="7"/>
    <n v="7"/>
    <s v="OFF"/>
    <d v="2019-01-07T00:00:00"/>
    <s v="Avg of 4 NM Projects"/>
    <x v="19"/>
    <n v="-1.2799999999999998"/>
  </r>
  <r>
    <n v="2019"/>
    <x v="4"/>
    <n v="7"/>
    <n v="7"/>
    <s v="OFF"/>
    <d v="2019-01-07T00:00:00"/>
    <s v="Avg of 4 NM Projects"/>
    <x v="20"/>
    <n v="-1.4100000000000001"/>
  </r>
  <r>
    <n v="2019"/>
    <x v="4"/>
    <n v="7"/>
    <n v="7"/>
    <s v="OFF"/>
    <d v="2019-01-07T00:00:00"/>
    <s v="Avg of 4 NM Projects"/>
    <x v="21"/>
    <n v="-1.1499999999999999"/>
  </r>
  <r>
    <n v="2019"/>
    <x v="4"/>
    <n v="7"/>
    <n v="7"/>
    <s v="OFF"/>
    <d v="2019-01-07T00:00:00"/>
    <s v="Avg of 4 NM Projects"/>
    <x v="22"/>
    <n v="-1.1499999999999999"/>
  </r>
  <r>
    <n v="2019"/>
    <x v="4"/>
    <n v="7"/>
    <n v="7"/>
    <s v="OFF"/>
    <d v="2019-01-07T00:00:00"/>
    <s v="Avg of 4 NM Projects"/>
    <x v="23"/>
    <n v="-1.2799999999999998"/>
  </r>
  <r>
    <n v="2019"/>
    <x v="4"/>
    <n v="8"/>
    <n v="1"/>
    <s v="OFF"/>
    <d v="2019-01-08T00:00:00"/>
    <s v="Avg of 4 NM Projects"/>
    <x v="0"/>
    <n v="-1.4100000000000001"/>
  </r>
  <r>
    <n v="2019"/>
    <x v="4"/>
    <n v="8"/>
    <n v="1"/>
    <s v="OFF"/>
    <d v="2019-01-08T00:00:00"/>
    <s v="Avg of 4 NM Projects"/>
    <x v="1"/>
    <n v="-1.1499999999999999"/>
  </r>
  <r>
    <n v="2019"/>
    <x v="4"/>
    <n v="8"/>
    <n v="1"/>
    <s v="OFF"/>
    <d v="2019-01-08T00:00:00"/>
    <s v="Avg of 4 NM Projects"/>
    <x v="2"/>
    <n v="-1.1499999999999999"/>
  </r>
  <r>
    <n v="2019"/>
    <x v="4"/>
    <n v="8"/>
    <n v="1"/>
    <s v="OFF"/>
    <d v="2019-01-08T00:00:00"/>
    <s v="Avg of 4 NM Projects"/>
    <x v="3"/>
    <n v="-1.2799999999999998"/>
  </r>
  <r>
    <n v="2019"/>
    <x v="4"/>
    <n v="8"/>
    <n v="1"/>
    <s v="OFF"/>
    <d v="2019-01-08T00:00:00"/>
    <s v="Avg of 4 NM Projects"/>
    <x v="4"/>
    <n v="-1.1499999999999999"/>
  </r>
  <r>
    <n v="2019"/>
    <x v="4"/>
    <n v="8"/>
    <n v="1"/>
    <s v="OFF"/>
    <d v="2019-01-08T00:00:00"/>
    <s v="Avg of 4 NM Projects"/>
    <x v="5"/>
    <n v="-1.1499999999999999"/>
  </r>
  <r>
    <n v="2019"/>
    <x v="4"/>
    <n v="8"/>
    <n v="1"/>
    <s v="OFF"/>
    <d v="2019-01-08T00:00:00"/>
    <s v="Avg of 4 NM Projects"/>
    <x v="6"/>
    <n v="-1.415"/>
  </r>
  <r>
    <n v="2019"/>
    <x v="4"/>
    <n v="8"/>
    <n v="1"/>
    <s v="OFF"/>
    <d v="2019-01-08T00:00:00"/>
    <s v="Avg of 4 NM Projects"/>
    <x v="7"/>
    <n v="-1.2849999999999997"/>
  </r>
  <r>
    <n v="2019"/>
    <x v="4"/>
    <n v="8"/>
    <n v="1"/>
    <s v="OFF"/>
    <d v="2019-01-08T00:00:00"/>
    <s v="Avg of 4 NM Projects"/>
    <x v="8"/>
    <n v="-0.25"/>
  </r>
  <r>
    <n v="2019"/>
    <x v="4"/>
    <n v="8"/>
    <n v="1"/>
    <s v="OFF"/>
    <d v="2019-01-08T00:00:00"/>
    <s v="Avg of 4 NM Projects"/>
    <x v="9"/>
    <n v="0.89500000000000002"/>
  </r>
  <r>
    <n v="2019"/>
    <x v="4"/>
    <n v="8"/>
    <n v="1"/>
    <s v="OFF"/>
    <d v="2019-01-08T00:00:00"/>
    <s v="Avg of 4 NM Projects"/>
    <x v="10"/>
    <n v="3.3250000000000002"/>
  </r>
  <r>
    <n v="2019"/>
    <x v="4"/>
    <n v="8"/>
    <n v="1"/>
    <s v="OFF"/>
    <d v="2019-01-08T00:00:00"/>
    <s v="Avg of 4 NM Projects"/>
    <x v="11"/>
    <n v="4.0999999999999996"/>
  </r>
  <r>
    <n v="2019"/>
    <x v="4"/>
    <n v="8"/>
    <n v="1"/>
    <s v="OFF"/>
    <d v="2019-01-08T00:00:00"/>
    <s v="Avg of 4 NM Projects"/>
    <x v="12"/>
    <n v="4.4800000000000004"/>
  </r>
  <r>
    <n v="2019"/>
    <x v="4"/>
    <n v="8"/>
    <n v="1"/>
    <s v="OFF"/>
    <d v="2019-01-08T00:00:00"/>
    <s v="Avg of 4 NM Projects"/>
    <x v="13"/>
    <n v="3.9649999999999999"/>
  </r>
  <r>
    <n v="2019"/>
    <x v="4"/>
    <n v="8"/>
    <n v="1"/>
    <s v="OFF"/>
    <d v="2019-01-08T00:00:00"/>
    <s v="Avg of 4 NM Projects"/>
    <x v="14"/>
    <n v="1.79"/>
  </r>
  <r>
    <n v="2019"/>
    <x v="4"/>
    <n v="8"/>
    <n v="1"/>
    <s v="OFF"/>
    <d v="2019-01-08T00:00:00"/>
    <s v="Avg of 4 NM Projects"/>
    <x v="15"/>
    <n v="-0.25499999999999989"/>
  </r>
  <r>
    <n v="2019"/>
    <x v="4"/>
    <n v="8"/>
    <n v="1"/>
    <s v="OFF"/>
    <d v="2019-01-08T00:00:00"/>
    <s v="Avg of 4 NM Projects"/>
    <x v="16"/>
    <n v="-1.4100000000000001"/>
  </r>
  <r>
    <n v="2019"/>
    <x v="4"/>
    <n v="8"/>
    <n v="1"/>
    <s v="OFF"/>
    <d v="2019-01-08T00:00:00"/>
    <s v="Avg of 4 NM Projects"/>
    <x v="17"/>
    <n v="-1.2849999999999997"/>
  </r>
  <r>
    <n v="2019"/>
    <x v="4"/>
    <n v="8"/>
    <n v="1"/>
    <s v="OFF"/>
    <d v="2019-01-08T00:00:00"/>
    <s v="Avg of 4 NM Projects"/>
    <x v="18"/>
    <n v="-1.2799999999999998"/>
  </r>
  <r>
    <n v="2019"/>
    <x v="4"/>
    <n v="8"/>
    <n v="1"/>
    <s v="OFF"/>
    <d v="2019-01-08T00:00:00"/>
    <s v="Avg of 4 NM Projects"/>
    <x v="19"/>
    <n v="-1.2799999999999998"/>
  </r>
  <r>
    <n v="2019"/>
    <x v="4"/>
    <n v="8"/>
    <n v="1"/>
    <s v="OFF"/>
    <d v="2019-01-08T00:00:00"/>
    <s v="Avg of 4 NM Projects"/>
    <x v="20"/>
    <n v="-1.2799999999999998"/>
  </r>
  <r>
    <n v="2019"/>
    <x v="4"/>
    <n v="8"/>
    <n v="1"/>
    <s v="OFF"/>
    <d v="2019-01-08T00:00:00"/>
    <s v="Avg of 4 NM Projects"/>
    <x v="21"/>
    <n v="-1.1499999999999999"/>
  </r>
  <r>
    <n v="2019"/>
    <x v="4"/>
    <n v="8"/>
    <n v="1"/>
    <s v="OFF"/>
    <d v="2019-01-08T00:00:00"/>
    <s v="Avg of 4 NM Projects"/>
    <x v="22"/>
    <n v="-1.1499999999999999"/>
  </r>
  <r>
    <n v="2019"/>
    <x v="4"/>
    <n v="8"/>
    <n v="1"/>
    <s v="OFF"/>
    <d v="2019-01-08T00:00:00"/>
    <s v="Avg of 4 NM Projects"/>
    <x v="23"/>
    <n v="-1.2799999999999998"/>
  </r>
  <r>
    <n v="2019"/>
    <x v="4"/>
    <n v="9"/>
    <n v="2"/>
    <s v="OFF"/>
    <d v="2019-01-09T00:00:00"/>
    <s v="Avg of 4 NM Projects"/>
    <x v="0"/>
    <n v="-1.2799999999999998"/>
  </r>
  <r>
    <n v="2019"/>
    <x v="4"/>
    <n v="9"/>
    <n v="2"/>
    <s v="OFF"/>
    <d v="2019-01-09T00:00:00"/>
    <s v="Avg of 4 NM Projects"/>
    <x v="1"/>
    <n v="-1.1499999999999999"/>
  </r>
  <r>
    <n v="2019"/>
    <x v="4"/>
    <n v="9"/>
    <n v="2"/>
    <s v="OFF"/>
    <d v="2019-01-09T00:00:00"/>
    <s v="Avg of 4 NM Projects"/>
    <x v="2"/>
    <n v="-1.1499999999999999"/>
  </r>
  <r>
    <n v="2019"/>
    <x v="4"/>
    <n v="9"/>
    <n v="2"/>
    <s v="OFF"/>
    <d v="2019-01-09T00:00:00"/>
    <s v="Avg of 4 NM Projects"/>
    <x v="3"/>
    <n v="-1.1549999999999998"/>
  </r>
  <r>
    <n v="2019"/>
    <x v="4"/>
    <n v="9"/>
    <n v="2"/>
    <s v="OFF"/>
    <d v="2019-01-09T00:00:00"/>
    <s v="Avg of 4 NM Projects"/>
    <x v="4"/>
    <n v="-1.1499999999999999"/>
  </r>
  <r>
    <n v="2019"/>
    <x v="4"/>
    <n v="9"/>
    <n v="2"/>
    <s v="OFF"/>
    <d v="2019-01-09T00:00:00"/>
    <s v="Avg of 4 NM Projects"/>
    <x v="5"/>
    <n v="-1.2799999999999998"/>
  </r>
  <r>
    <n v="2019"/>
    <x v="4"/>
    <n v="9"/>
    <n v="2"/>
    <s v="OFF"/>
    <d v="2019-01-09T00:00:00"/>
    <s v="Avg of 4 NM Projects"/>
    <x v="6"/>
    <n v="-0.64"/>
  </r>
  <r>
    <n v="2019"/>
    <x v="4"/>
    <n v="9"/>
    <n v="2"/>
    <s v="ON"/>
    <d v="2019-01-09T00:00:00"/>
    <s v="Avg of 4 NM Projects"/>
    <x v="7"/>
    <n v="-0.64500000000000002"/>
  </r>
  <r>
    <n v="2019"/>
    <x v="4"/>
    <n v="9"/>
    <n v="2"/>
    <s v="ON"/>
    <d v="2019-01-09T00:00:00"/>
    <s v="Avg of 4 NM Projects"/>
    <x v="8"/>
    <n v="-0.255"/>
  </r>
  <r>
    <n v="2019"/>
    <x v="4"/>
    <n v="9"/>
    <n v="2"/>
    <s v="ON"/>
    <d v="2019-01-09T00:00:00"/>
    <s v="Avg of 4 NM Projects"/>
    <x v="9"/>
    <n v="-5.0000000000000044E-3"/>
  </r>
  <r>
    <n v="2019"/>
    <x v="4"/>
    <n v="9"/>
    <n v="2"/>
    <s v="ON"/>
    <d v="2019-01-09T00:00:00"/>
    <s v="Avg of 4 NM Projects"/>
    <x v="10"/>
    <n v="2.17"/>
  </r>
  <r>
    <n v="2019"/>
    <x v="4"/>
    <n v="9"/>
    <n v="2"/>
    <s v="ON"/>
    <d v="2019-01-09T00:00:00"/>
    <s v="Avg of 4 NM Projects"/>
    <x v="11"/>
    <n v="1.5350000000000001"/>
  </r>
  <r>
    <n v="2019"/>
    <x v="4"/>
    <n v="9"/>
    <n v="2"/>
    <s v="ON"/>
    <d v="2019-01-09T00:00:00"/>
    <s v="Avg of 4 NM Projects"/>
    <x v="12"/>
    <n v="1.66"/>
  </r>
  <r>
    <n v="2019"/>
    <x v="4"/>
    <n v="9"/>
    <n v="2"/>
    <s v="ON"/>
    <d v="2019-01-09T00:00:00"/>
    <s v="Avg of 4 NM Projects"/>
    <x v="13"/>
    <n v="0.76500000000000001"/>
  </r>
  <r>
    <n v="2019"/>
    <x v="4"/>
    <n v="9"/>
    <n v="2"/>
    <s v="ON"/>
    <d v="2019-01-09T00:00:00"/>
    <s v="Avg of 4 NM Projects"/>
    <x v="14"/>
    <n v="0.38500000000000001"/>
  </r>
  <r>
    <n v="2019"/>
    <x v="4"/>
    <n v="9"/>
    <n v="2"/>
    <s v="ON"/>
    <d v="2019-01-09T00:00:00"/>
    <s v="Avg of 4 NM Projects"/>
    <x v="15"/>
    <n v="0.26"/>
  </r>
  <r>
    <n v="2019"/>
    <x v="4"/>
    <n v="9"/>
    <n v="2"/>
    <s v="ON"/>
    <d v="2019-01-09T00:00:00"/>
    <s v="Avg of 4 NM Projects"/>
    <x v="16"/>
    <n v="-1.0249999999999999"/>
  </r>
  <r>
    <n v="2019"/>
    <x v="4"/>
    <n v="9"/>
    <n v="2"/>
    <s v="ON"/>
    <d v="2019-01-09T00:00:00"/>
    <s v="Avg of 4 NM Projects"/>
    <x v="17"/>
    <n v="-1.0249999999999999"/>
  </r>
  <r>
    <n v="2019"/>
    <x v="4"/>
    <n v="9"/>
    <n v="2"/>
    <s v="ON"/>
    <d v="2019-01-09T00:00:00"/>
    <s v="Avg of 4 NM Projects"/>
    <x v="18"/>
    <n v="0"/>
  </r>
  <r>
    <n v="2019"/>
    <x v="4"/>
    <n v="9"/>
    <n v="2"/>
    <s v="ON"/>
    <d v="2019-01-09T00:00:00"/>
    <s v="Avg of 4 NM Projects"/>
    <x v="19"/>
    <n v="-1.1499999999999999"/>
  </r>
  <r>
    <n v="2019"/>
    <x v="4"/>
    <n v="9"/>
    <n v="2"/>
    <s v="ON"/>
    <d v="2019-01-09T00:00:00"/>
    <s v="Avg of 4 NM Projects"/>
    <x v="20"/>
    <n v="-1.4099999999999997"/>
  </r>
  <r>
    <n v="2019"/>
    <x v="4"/>
    <n v="9"/>
    <n v="2"/>
    <s v="ON"/>
    <d v="2019-01-09T00:00:00"/>
    <s v="Avg of 4 NM Projects"/>
    <x v="21"/>
    <n v="-1.1499999999999999"/>
  </r>
  <r>
    <n v="2019"/>
    <x v="4"/>
    <n v="9"/>
    <n v="2"/>
    <s v="ON"/>
    <d v="2019-01-09T00:00:00"/>
    <s v="Avg of 4 NM Projects"/>
    <x v="22"/>
    <n v="-1.4100000000000001"/>
  </r>
  <r>
    <n v="2019"/>
    <x v="4"/>
    <n v="9"/>
    <n v="2"/>
    <s v="OFF"/>
    <d v="2019-01-09T00:00:00"/>
    <s v="Avg of 4 NM Projects"/>
    <x v="23"/>
    <n v="-1.41"/>
  </r>
  <r>
    <n v="2019"/>
    <x v="4"/>
    <n v="10"/>
    <n v="3"/>
    <s v="OFF"/>
    <d v="2019-01-10T00:00:00"/>
    <s v="Avg of 4 NM Projects"/>
    <x v="0"/>
    <n v="-1.1499999999999999"/>
  </r>
  <r>
    <n v="2019"/>
    <x v="4"/>
    <n v="10"/>
    <n v="3"/>
    <s v="OFF"/>
    <d v="2019-01-10T00:00:00"/>
    <s v="Avg of 4 NM Projects"/>
    <x v="1"/>
    <n v="-1.1499999999999999"/>
  </r>
  <r>
    <n v="2019"/>
    <x v="4"/>
    <n v="10"/>
    <n v="3"/>
    <s v="OFF"/>
    <d v="2019-01-10T00:00:00"/>
    <s v="Avg of 4 NM Projects"/>
    <x v="2"/>
    <n v="-1.4099999999999997"/>
  </r>
  <r>
    <n v="2019"/>
    <x v="4"/>
    <n v="10"/>
    <n v="3"/>
    <s v="OFF"/>
    <d v="2019-01-10T00:00:00"/>
    <s v="Avg of 4 NM Projects"/>
    <x v="3"/>
    <n v="-1.2799999999999998"/>
  </r>
  <r>
    <n v="2019"/>
    <x v="4"/>
    <n v="10"/>
    <n v="3"/>
    <s v="OFF"/>
    <d v="2019-01-10T00:00:00"/>
    <s v="Avg of 4 NM Projects"/>
    <x v="4"/>
    <n v="-1.1499999999999999"/>
  </r>
  <r>
    <n v="2019"/>
    <x v="4"/>
    <n v="10"/>
    <n v="3"/>
    <s v="OFF"/>
    <d v="2019-01-10T00:00:00"/>
    <s v="Avg of 4 NM Projects"/>
    <x v="5"/>
    <n v="-1.1499999999999999"/>
  </r>
  <r>
    <n v="2019"/>
    <x v="4"/>
    <n v="10"/>
    <n v="3"/>
    <s v="OFF"/>
    <d v="2019-01-10T00:00:00"/>
    <s v="Avg of 4 NM Projects"/>
    <x v="6"/>
    <n v="-0.64"/>
  </r>
  <r>
    <n v="2019"/>
    <x v="4"/>
    <n v="10"/>
    <n v="3"/>
    <s v="ON"/>
    <d v="2019-01-10T00:00:00"/>
    <s v="Avg of 4 NM Projects"/>
    <x v="7"/>
    <n v="-0.51500000000000001"/>
  </r>
  <r>
    <n v="2019"/>
    <x v="4"/>
    <n v="10"/>
    <n v="3"/>
    <s v="ON"/>
    <d v="2019-01-10T00:00:00"/>
    <s v="Avg of 4 NM Projects"/>
    <x v="8"/>
    <n v="5.76"/>
  </r>
  <r>
    <n v="2019"/>
    <x v="4"/>
    <n v="10"/>
    <n v="3"/>
    <s v="ON"/>
    <d v="2019-01-10T00:00:00"/>
    <s v="Avg of 4 NM Projects"/>
    <x v="9"/>
    <n v="12.16"/>
  </r>
  <r>
    <n v="2019"/>
    <x v="4"/>
    <n v="10"/>
    <n v="3"/>
    <s v="ON"/>
    <d v="2019-01-10T00:00:00"/>
    <s v="Avg of 4 NM Projects"/>
    <x v="10"/>
    <n v="21.37"/>
  </r>
  <r>
    <n v="2019"/>
    <x v="4"/>
    <n v="10"/>
    <n v="3"/>
    <s v="ON"/>
    <d v="2019-01-10T00:00:00"/>
    <s v="Avg of 4 NM Projects"/>
    <x v="11"/>
    <n v="24.700000000000003"/>
  </r>
  <r>
    <n v="2019"/>
    <x v="4"/>
    <n v="10"/>
    <n v="3"/>
    <s v="ON"/>
    <d v="2019-01-10T00:00:00"/>
    <s v="Avg of 4 NM Projects"/>
    <x v="12"/>
    <n v="26.49"/>
  </r>
  <r>
    <n v="2019"/>
    <x v="4"/>
    <n v="10"/>
    <n v="3"/>
    <s v="ON"/>
    <d v="2019-01-10T00:00:00"/>
    <s v="Avg of 4 NM Projects"/>
    <x v="13"/>
    <n v="25.849999999999998"/>
  </r>
  <r>
    <n v="2019"/>
    <x v="4"/>
    <n v="10"/>
    <n v="3"/>
    <s v="ON"/>
    <d v="2019-01-10T00:00:00"/>
    <s v="Avg of 4 NM Projects"/>
    <x v="14"/>
    <n v="22.915000000000003"/>
  </r>
  <r>
    <n v="2019"/>
    <x v="4"/>
    <n v="10"/>
    <n v="3"/>
    <s v="ON"/>
    <d v="2019-01-10T00:00:00"/>
    <s v="Avg of 4 NM Projects"/>
    <x v="15"/>
    <n v="11.774999999999999"/>
  </r>
  <r>
    <n v="2019"/>
    <x v="4"/>
    <n v="10"/>
    <n v="3"/>
    <s v="ON"/>
    <d v="2019-01-10T00:00:00"/>
    <s v="Avg of 4 NM Projects"/>
    <x v="16"/>
    <n v="-0.13"/>
  </r>
  <r>
    <n v="2019"/>
    <x v="4"/>
    <n v="10"/>
    <n v="3"/>
    <s v="ON"/>
    <d v="2019-01-10T00:00:00"/>
    <s v="Avg of 4 NM Projects"/>
    <x v="17"/>
    <n v="-1.4100000000000001"/>
  </r>
  <r>
    <n v="2019"/>
    <x v="4"/>
    <n v="10"/>
    <n v="3"/>
    <s v="ON"/>
    <d v="2019-01-10T00:00:00"/>
    <s v="Avg of 4 NM Projects"/>
    <x v="18"/>
    <n v="-1.54"/>
  </r>
  <r>
    <n v="2019"/>
    <x v="4"/>
    <n v="10"/>
    <n v="3"/>
    <s v="ON"/>
    <d v="2019-01-10T00:00:00"/>
    <s v="Avg of 4 NM Projects"/>
    <x v="19"/>
    <n v="-1.54"/>
  </r>
  <r>
    <n v="2019"/>
    <x v="4"/>
    <n v="10"/>
    <n v="3"/>
    <s v="ON"/>
    <d v="2019-01-10T00:00:00"/>
    <s v="Avg of 4 NM Projects"/>
    <x v="20"/>
    <n v="-1.54"/>
  </r>
  <r>
    <n v="2019"/>
    <x v="4"/>
    <n v="10"/>
    <n v="3"/>
    <s v="ON"/>
    <d v="2019-01-10T00:00:00"/>
    <s v="Avg of 4 NM Projects"/>
    <x v="21"/>
    <n v="-1.41"/>
  </r>
  <r>
    <n v="2019"/>
    <x v="4"/>
    <n v="10"/>
    <n v="3"/>
    <s v="ON"/>
    <d v="2019-01-10T00:00:00"/>
    <s v="Avg of 4 NM Projects"/>
    <x v="22"/>
    <n v="-1.41"/>
  </r>
  <r>
    <n v="2019"/>
    <x v="4"/>
    <n v="10"/>
    <n v="3"/>
    <s v="OFF"/>
    <d v="2019-01-10T00:00:00"/>
    <s v="Avg of 4 NM Projects"/>
    <x v="23"/>
    <n v="-1.41"/>
  </r>
  <r>
    <n v="2019"/>
    <x v="4"/>
    <n v="11"/>
    <n v="4"/>
    <s v="OFF"/>
    <d v="2019-01-11T00:00:00"/>
    <s v="Avg of 4 NM Projects"/>
    <x v="0"/>
    <n v="-1.67"/>
  </r>
  <r>
    <n v="2019"/>
    <x v="4"/>
    <n v="11"/>
    <n v="4"/>
    <s v="OFF"/>
    <d v="2019-01-11T00:00:00"/>
    <s v="Avg of 4 NM Projects"/>
    <x v="1"/>
    <n v="-1.54"/>
  </r>
  <r>
    <n v="2019"/>
    <x v="4"/>
    <n v="11"/>
    <n v="4"/>
    <s v="OFF"/>
    <d v="2019-01-11T00:00:00"/>
    <s v="Avg of 4 NM Projects"/>
    <x v="2"/>
    <n v="-1.4100000000000001"/>
  </r>
  <r>
    <n v="2019"/>
    <x v="4"/>
    <n v="11"/>
    <n v="4"/>
    <s v="OFF"/>
    <d v="2019-01-11T00:00:00"/>
    <s v="Avg of 4 NM Projects"/>
    <x v="3"/>
    <n v="-1.41"/>
  </r>
  <r>
    <n v="2019"/>
    <x v="4"/>
    <n v="11"/>
    <n v="4"/>
    <s v="OFF"/>
    <d v="2019-01-11T00:00:00"/>
    <s v="Avg of 4 NM Projects"/>
    <x v="4"/>
    <n v="-1.4100000000000001"/>
  </r>
  <r>
    <n v="2019"/>
    <x v="4"/>
    <n v="11"/>
    <n v="4"/>
    <s v="OFF"/>
    <d v="2019-01-11T00:00:00"/>
    <s v="Avg of 4 NM Projects"/>
    <x v="5"/>
    <n v="-1.4100000000000001"/>
  </r>
  <r>
    <n v="2019"/>
    <x v="4"/>
    <n v="11"/>
    <n v="4"/>
    <s v="OFF"/>
    <d v="2019-01-11T00:00:00"/>
    <s v="Avg of 4 NM Projects"/>
    <x v="6"/>
    <n v="-1.1499999999999999"/>
  </r>
  <r>
    <n v="2019"/>
    <x v="4"/>
    <n v="11"/>
    <n v="4"/>
    <s v="ON"/>
    <d v="2019-01-11T00:00:00"/>
    <s v="Avg of 4 NM Projects"/>
    <x v="7"/>
    <n v="-0.9"/>
  </r>
  <r>
    <n v="2019"/>
    <x v="4"/>
    <n v="11"/>
    <n v="4"/>
    <s v="ON"/>
    <d v="2019-01-11T00:00:00"/>
    <s v="Avg of 4 NM Projects"/>
    <x v="8"/>
    <n v="0.9"/>
  </r>
  <r>
    <n v="2019"/>
    <x v="4"/>
    <n v="11"/>
    <n v="4"/>
    <s v="ON"/>
    <d v="2019-01-11T00:00:00"/>
    <s v="Avg of 4 NM Projects"/>
    <x v="9"/>
    <n v="2.6850000000000005"/>
  </r>
  <r>
    <n v="2019"/>
    <x v="4"/>
    <n v="11"/>
    <n v="4"/>
    <s v="ON"/>
    <d v="2019-01-11T00:00:00"/>
    <s v="Avg of 4 NM Projects"/>
    <x v="10"/>
    <n v="8.7050000000000001"/>
  </r>
  <r>
    <n v="2019"/>
    <x v="4"/>
    <n v="11"/>
    <n v="4"/>
    <s v="ON"/>
    <d v="2019-01-11T00:00:00"/>
    <s v="Avg of 4 NM Projects"/>
    <x v="11"/>
    <n v="13.96"/>
  </r>
  <r>
    <n v="2019"/>
    <x v="4"/>
    <n v="11"/>
    <n v="4"/>
    <s v="ON"/>
    <d v="2019-01-11T00:00:00"/>
    <s v="Avg of 4 NM Projects"/>
    <x v="12"/>
    <n v="13.565"/>
  </r>
  <r>
    <n v="2019"/>
    <x v="4"/>
    <n v="11"/>
    <n v="4"/>
    <s v="ON"/>
    <d v="2019-01-11T00:00:00"/>
    <s v="Avg of 4 NM Projects"/>
    <x v="13"/>
    <n v="12.54"/>
  </r>
  <r>
    <n v="2019"/>
    <x v="4"/>
    <n v="11"/>
    <n v="4"/>
    <s v="ON"/>
    <d v="2019-01-11T00:00:00"/>
    <s v="Avg of 4 NM Projects"/>
    <x v="14"/>
    <n v="7.04"/>
  </r>
  <r>
    <n v="2019"/>
    <x v="4"/>
    <n v="11"/>
    <n v="4"/>
    <s v="ON"/>
    <d v="2019-01-11T00:00:00"/>
    <s v="Avg of 4 NM Projects"/>
    <x v="15"/>
    <n v="2.3050000000000002"/>
  </r>
  <r>
    <n v="2019"/>
    <x v="4"/>
    <n v="11"/>
    <n v="4"/>
    <s v="ON"/>
    <d v="2019-01-11T00:00:00"/>
    <s v="Avg of 4 NM Projects"/>
    <x v="16"/>
    <n v="-0.51500000000000001"/>
  </r>
  <r>
    <n v="2019"/>
    <x v="4"/>
    <n v="11"/>
    <n v="4"/>
    <s v="ON"/>
    <d v="2019-01-11T00:00:00"/>
    <s v="Avg of 4 NM Projects"/>
    <x v="17"/>
    <n v="-0.13"/>
  </r>
  <r>
    <n v="2019"/>
    <x v="4"/>
    <n v="11"/>
    <n v="4"/>
    <s v="ON"/>
    <d v="2019-01-11T00:00:00"/>
    <s v="Avg of 4 NM Projects"/>
    <x v="18"/>
    <n v="-0.26"/>
  </r>
  <r>
    <n v="2019"/>
    <x v="4"/>
    <n v="11"/>
    <n v="4"/>
    <s v="ON"/>
    <d v="2019-01-11T00:00:00"/>
    <s v="Avg of 4 NM Projects"/>
    <x v="19"/>
    <n v="0"/>
  </r>
  <r>
    <n v="2019"/>
    <x v="4"/>
    <n v="11"/>
    <n v="4"/>
    <s v="ON"/>
    <d v="2019-01-11T00:00:00"/>
    <s v="Avg of 4 NM Projects"/>
    <x v="20"/>
    <n v="-0.13"/>
  </r>
  <r>
    <n v="2019"/>
    <x v="4"/>
    <n v="11"/>
    <n v="4"/>
    <s v="ON"/>
    <d v="2019-01-11T00:00:00"/>
    <s v="Avg of 4 NM Projects"/>
    <x v="21"/>
    <n v="0"/>
  </r>
  <r>
    <n v="2019"/>
    <x v="4"/>
    <n v="11"/>
    <n v="4"/>
    <s v="ON"/>
    <d v="2019-01-11T00:00:00"/>
    <s v="Avg of 4 NM Projects"/>
    <x v="22"/>
    <n v="-0.39"/>
  </r>
  <r>
    <n v="2019"/>
    <x v="4"/>
    <n v="11"/>
    <n v="4"/>
    <s v="OFF"/>
    <d v="2019-01-11T00:00:00"/>
    <s v="Avg of 4 NM Projects"/>
    <x v="23"/>
    <n v="-0.13"/>
  </r>
  <r>
    <n v="2019"/>
    <x v="4"/>
    <n v="12"/>
    <n v="5"/>
    <s v="OFF"/>
    <d v="2019-01-12T00:00:00"/>
    <s v="Avg of 4 NM Projects"/>
    <x v="0"/>
    <n v="-0.13"/>
  </r>
  <r>
    <n v="2019"/>
    <x v="4"/>
    <n v="12"/>
    <n v="5"/>
    <s v="OFF"/>
    <d v="2019-01-12T00:00:00"/>
    <s v="Avg of 4 NM Projects"/>
    <x v="1"/>
    <n v="0"/>
  </r>
  <r>
    <n v="2019"/>
    <x v="4"/>
    <n v="12"/>
    <n v="5"/>
    <s v="OFF"/>
    <d v="2019-01-12T00:00:00"/>
    <s v="Avg of 4 NM Projects"/>
    <x v="2"/>
    <n v="-0.13"/>
  </r>
  <r>
    <n v="2019"/>
    <x v="4"/>
    <n v="12"/>
    <n v="5"/>
    <s v="OFF"/>
    <d v="2019-01-12T00:00:00"/>
    <s v="Avg of 4 NM Projects"/>
    <x v="3"/>
    <n v="-0.13"/>
  </r>
  <r>
    <n v="2019"/>
    <x v="4"/>
    <n v="12"/>
    <n v="5"/>
    <s v="OFF"/>
    <d v="2019-01-12T00:00:00"/>
    <s v="Avg of 4 NM Projects"/>
    <x v="4"/>
    <n v="-0.13"/>
  </r>
  <r>
    <n v="2019"/>
    <x v="4"/>
    <n v="12"/>
    <n v="5"/>
    <s v="OFF"/>
    <d v="2019-01-12T00:00:00"/>
    <s v="Avg of 4 NM Projects"/>
    <x v="5"/>
    <n v="-0.26"/>
  </r>
  <r>
    <n v="2019"/>
    <x v="4"/>
    <n v="12"/>
    <n v="5"/>
    <s v="OFF"/>
    <d v="2019-01-12T00:00:00"/>
    <s v="Avg of 4 NM Projects"/>
    <x v="6"/>
    <n v="-0.26"/>
  </r>
  <r>
    <n v="2019"/>
    <x v="4"/>
    <n v="12"/>
    <n v="5"/>
    <s v="ON"/>
    <d v="2019-01-12T00:00:00"/>
    <s v="Avg of 4 NM Projects"/>
    <x v="7"/>
    <n v="-0.51500000000000001"/>
  </r>
  <r>
    <n v="2019"/>
    <x v="4"/>
    <n v="12"/>
    <n v="5"/>
    <s v="ON"/>
    <d v="2019-01-12T00:00:00"/>
    <s v="Avg of 4 NM Projects"/>
    <x v="8"/>
    <n v="2.56"/>
  </r>
  <r>
    <n v="2019"/>
    <x v="4"/>
    <n v="12"/>
    <n v="5"/>
    <s v="ON"/>
    <d v="2019-01-12T00:00:00"/>
    <s v="Avg of 4 NM Projects"/>
    <x v="9"/>
    <n v="7.5449999999999999"/>
  </r>
  <r>
    <n v="2019"/>
    <x v="4"/>
    <n v="12"/>
    <n v="5"/>
    <s v="ON"/>
    <d v="2019-01-12T00:00:00"/>
    <s v="Avg of 4 NM Projects"/>
    <x v="10"/>
    <n v="14.074999999999999"/>
  </r>
  <r>
    <n v="2019"/>
    <x v="4"/>
    <n v="12"/>
    <n v="5"/>
    <s v="ON"/>
    <d v="2019-01-12T00:00:00"/>
    <s v="Avg of 4 NM Projects"/>
    <x v="11"/>
    <n v="18.175000000000001"/>
  </r>
  <r>
    <n v="2019"/>
    <x v="4"/>
    <n v="12"/>
    <n v="5"/>
    <s v="ON"/>
    <d v="2019-01-12T00:00:00"/>
    <s v="Avg of 4 NM Projects"/>
    <x v="12"/>
    <n v="19.454999999999998"/>
  </r>
  <r>
    <n v="2019"/>
    <x v="4"/>
    <n v="12"/>
    <n v="5"/>
    <s v="ON"/>
    <d v="2019-01-12T00:00:00"/>
    <s v="Avg of 4 NM Projects"/>
    <x v="13"/>
    <n v="17.41"/>
  </r>
  <r>
    <n v="2019"/>
    <x v="4"/>
    <n v="12"/>
    <n v="5"/>
    <s v="ON"/>
    <d v="2019-01-12T00:00:00"/>
    <s v="Avg of 4 NM Projects"/>
    <x v="14"/>
    <n v="12.67"/>
  </r>
  <r>
    <n v="2019"/>
    <x v="4"/>
    <n v="12"/>
    <n v="5"/>
    <s v="ON"/>
    <d v="2019-01-12T00:00:00"/>
    <s v="Avg of 4 NM Projects"/>
    <x v="15"/>
    <n v="6.91"/>
  </r>
  <r>
    <n v="2019"/>
    <x v="4"/>
    <n v="12"/>
    <n v="5"/>
    <s v="ON"/>
    <d v="2019-01-12T00:00:00"/>
    <s v="Avg of 4 NM Projects"/>
    <x v="16"/>
    <n v="-0.38500000000000001"/>
  </r>
  <r>
    <n v="2019"/>
    <x v="4"/>
    <n v="12"/>
    <n v="5"/>
    <s v="ON"/>
    <d v="2019-01-12T00:00:00"/>
    <s v="Avg of 4 NM Projects"/>
    <x v="17"/>
    <n v="-0.89500000000000002"/>
  </r>
  <r>
    <n v="2019"/>
    <x v="4"/>
    <n v="12"/>
    <n v="5"/>
    <s v="ON"/>
    <d v="2019-01-12T00:00:00"/>
    <s v="Avg of 4 NM Projects"/>
    <x v="18"/>
    <n v="-1.0249999999999999"/>
  </r>
  <r>
    <n v="2019"/>
    <x v="4"/>
    <n v="12"/>
    <n v="5"/>
    <s v="ON"/>
    <d v="2019-01-12T00:00:00"/>
    <s v="Avg of 4 NM Projects"/>
    <x v="19"/>
    <n v="-1.0249999999999999"/>
  </r>
  <r>
    <n v="2019"/>
    <x v="4"/>
    <n v="12"/>
    <n v="5"/>
    <s v="ON"/>
    <d v="2019-01-12T00:00:00"/>
    <s v="Avg of 4 NM Projects"/>
    <x v="20"/>
    <n v="-1.0249999999999999"/>
  </r>
  <r>
    <n v="2019"/>
    <x v="4"/>
    <n v="12"/>
    <n v="5"/>
    <s v="ON"/>
    <d v="2019-01-12T00:00:00"/>
    <s v="Avg of 4 NM Projects"/>
    <x v="21"/>
    <n v="-0.89500000000000002"/>
  </r>
  <r>
    <n v="2019"/>
    <x v="4"/>
    <n v="12"/>
    <n v="5"/>
    <s v="ON"/>
    <d v="2019-01-12T00:00:00"/>
    <s v="Avg of 4 NM Projects"/>
    <x v="22"/>
    <n v="-1.0249999999999999"/>
  </r>
  <r>
    <n v="2019"/>
    <x v="4"/>
    <n v="12"/>
    <n v="5"/>
    <s v="OFF"/>
    <d v="2019-01-12T00:00:00"/>
    <s v="Avg of 4 NM Projects"/>
    <x v="23"/>
    <n v="-1.4149999999999996"/>
  </r>
  <r>
    <n v="2019"/>
    <x v="4"/>
    <n v="13"/>
    <n v="6"/>
    <s v="OFF"/>
    <d v="2019-01-13T00:00:00"/>
    <s v="Avg of 4 NM Projects"/>
    <x v="0"/>
    <n v="-0.89500000000000002"/>
  </r>
  <r>
    <n v="2019"/>
    <x v="4"/>
    <n v="13"/>
    <n v="6"/>
    <s v="OFF"/>
    <d v="2019-01-13T00:00:00"/>
    <s v="Avg of 4 NM Projects"/>
    <x v="1"/>
    <n v="-1.1549999999999998"/>
  </r>
  <r>
    <n v="2019"/>
    <x v="4"/>
    <n v="13"/>
    <n v="6"/>
    <s v="OFF"/>
    <d v="2019-01-13T00:00:00"/>
    <s v="Avg of 4 NM Projects"/>
    <x v="2"/>
    <n v="-1.2849999999999997"/>
  </r>
  <r>
    <n v="2019"/>
    <x v="4"/>
    <n v="13"/>
    <n v="6"/>
    <s v="OFF"/>
    <d v="2019-01-13T00:00:00"/>
    <s v="Avg of 4 NM Projects"/>
    <x v="3"/>
    <n v="-1.0249999999999999"/>
  </r>
  <r>
    <n v="2019"/>
    <x v="4"/>
    <n v="13"/>
    <n v="6"/>
    <s v="OFF"/>
    <d v="2019-01-13T00:00:00"/>
    <s v="Avg of 4 NM Projects"/>
    <x v="4"/>
    <n v="-0.89500000000000002"/>
  </r>
  <r>
    <n v="2019"/>
    <x v="4"/>
    <n v="13"/>
    <n v="6"/>
    <s v="OFF"/>
    <d v="2019-01-13T00:00:00"/>
    <s v="Avg of 4 NM Projects"/>
    <x v="5"/>
    <n v="-1.0249999999999999"/>
  </r>
  <r>
    <n v="2019"/>
    <x v="4"/>
    <n v="13"/>
    <n v="6"/>
    <s v="OFF"/>
    <d v="2019-01-13T00:00:00"/>
    <s v="Avg of 4 NM Projects"/>
    <x v="6"/>
    <n v="-1.1549999999999998"/>
  </r>
  <r>
    <n v="2019"/>
    <x v="4"/>
    <n v="13"/>
    <n v="6"/>
    <s v="ON"/>
    <d v="2019-01-13T00:00:00"/>
    <s v="Avg of 4 NM Projects"/>
    <x v="7"/>
    <n v="-1.0249999999999999"/>
  </r>
  <r>
    <n v="2019"/>
    <x v="4"/>
    <n v="13"/>
    <n v="6"/>
    <s v="ON"/>
    <d v="2019-01-13T00:00:00"/>
    <s v="Avg of 4 NM Projects"/>
    <x v="8"/>
    <n v="1.4050000000000002"/>
  </r>
  <r>
    <n v="2019"/>
    <x v="4"/>
    <n v="13"/>
    <n v="6"/>
    <s v="ON"/>
    <d v="2019-01-13T00:00:00"/>
    <s v="Avg of 4 NM Projects"/>
    <x v="9"/>
    <n v="3.1900000000000004"/>
  </r>
  <r>
    <n v="2019"/>
    <x v="4"/>
    <n v="13"/>
    <n v="6"/>
    <s v="ON"/>
    <d v="2019-01-13T00:00:00"/>
    <s v="Avg of 4 NM Projects"/>
    <x v="10"/>
    <n v="7.17"/>
  </r>
  <r>
    <n v="2019"/>
    <x v="4"/>
    <n v="13"/>
    <n v="6"/>
    <s v="ON"/>
    <d v="2019-01-13T00:00:00"/>
    <s v="Avg of 4 NM Projects"/>
    <x v="11"/>
    <n v="18.299999999999997"/>
  </r>
  <r>
    <n v="2019"/>
    <x v="4"/>
    <n v="13"/>
    <n v="6"/>
    <s v="ON"/>
    <d v="2019-01-13T00:00:00"/>
    <s v="Avg of 4 NM Projects"/>
    <x v="12"/>
    <n v="22.655000000000001"/>
  </r>
  <r>
    <n v="2019"/>
    <x v="4"/>
    <n v="13"/>
    <n v="6"/>
    <s v="ON"/>
    <d v="2019-01-13T00:00:00"/>
    <s v="Avg of 4 NM Projects"/>
    <x v="13"/>
    <n v="21.504999999999999"/>
  </r>
  <r>
    <n v="2019"/>
    <x v="4"/>
    <n v="13"/>
    <n v="6"/>
    <s v="ON"/>
    <d v="2019-01-13T00:00:00"/>
    <s v="Avg of 4 NM Projects"/>
    <x v="14"/>
    <n v="19.585000000000001"/>
  </r>
  <r>
    <n v="2019"/>
    <x v="4"/>
    <n v="13"/>
    <n v="6"/>
    <s v="ON"/>
    <d v="2019-01-13T00:00:00"/>
    <s v="Avg of 4 NM Projects"/>
    <x v="15"/>
    <n v="12.160000000000002"/>
  </r>
  <r>
    <n v="2019"/>
    <x v="4"/>
    <n v="13"/>
    <n v="6"/>
    <s v="ON"/>
    <d v="2019-01-13T00:00:00"/>
    <s v="Avg of 4 NM Projects"/>
    <x v="16"/>
    <n v="0.12999999999999989"/>
  </r>
  <r>
    <n v="2019"/>
    <x v="4"/>
    <n v="13"/>
    <n v="6"/>
    <s v="ON"/>
    <d v="2019-01-13T00:00:00"/>
    <s v="Avg of 4 NM Projects"/>
    <x v="17"/>
    <n v="-1.2849999999999999"/>
  </r>
  <r>
    <n v="2019"/>
    <x v="4"/>
    <n v="13"/>
    <n v="6"/>
    <s v="ON"/>
    <d v="2019-01-13T00:00:00"/>
    <s v="Avg of 4 NM Projects"/>
    <x v="18"/>
    <n v="-1.0249999999999999"/>
  </r>
  <r>
    <n v="2019"/>
    <x v="4"/>
    <n v="13"/>
    <n v="6"/>
    <s v="ON"/>
    <d v="2019-01-13T00:00:00"/>
    <s v="Avg of 4 NM Projects"/>
    <x v="19"/>
    <n v="-1.0249999999999999"/>
  </r>
  <r>
    <n v="2019"/>
    <x v="4"/>
    <n v="13"/>
    <n v="6"/>
    <s v="ON"/>
    <d v="2019-01-13T00:00:00"/>
    <s v="Avg of 4 NM Projects"/>
    <x v="20"/>
    <n v="-0.89500000000000002"/>
  </r>
  <r>
    <n v="2019"/>
    <x v="4"/>
    <n v="13"/>
    <n v="6"/>
    <s v="ON"/>
    <d v="2019-01-13T00:00:00"/>
    <s v="Avg of 4 NM Projects"/>
    <x v="21"/>
    <n v="-1.4099999999999997"/>
  </r>
  <r>
    <n v="2019"/>
    <x v="4"/>
    <n v="13"/>
    <n v="6"/>
    <s v="ON"/>
    <d v="2019-01-13T00:00:00"/>
    <s v="Avg of 4 NM Projects"/>
    <x v="22"/>
    <n v="-1.28"/>
  </r>
  <r>
    <n v="2019"/>
    <x v="4"/>
    <n v="13"/>
    <n v="6"/>
    <s v="OFF"/>
    <d v="2019-01-13T00:00:00"/>
    <s v="Avg of 4 NM Projects"/>
    <x v="23"/>
    <n v="-1.2799999999999998"/>
  </r>
  <r>
    <n v="2019"/>
    <x v="4"/>
    <n v="14"/>
    <n v="7"/>
    <s v="OFF"/>
    <d v="2019-01-14T00:00:00"/>
    <s v="Avg of 4 NM Projects"/>
    <x v="0"/>
    <n v="-1.28"/>
  </r>
  <r>
    <n v="2019"/>
    <x v="4"/>
    <n v="14"/>
    <n v="7"/>
    <s v="OFF"/>
    <d v="2019-01-14T00:00:00"/>
    <s v="Avg of 4 NM Projects"/>
    <x v="1"/>
    <n v="-1.1499999999999999"/>
  </r>
  <r>
    <n v="2019"/>
    <x v="4"/>
    <n v="14"/>
    <n v="7"/>
    <s v="OFF"/>
    <d v="2019-01-14T00:00:00"/>
    <s v="Avg of 4 NM Projects"/>
    <x v="2"/>
    <n v="-1.4100000000000001"/>
  </r>
  <r>
    <n v="2019"/>
    <x v="4"/>
    <n v="14"/>
    <n v="7"/>
    <s v="OFF"/>
    <d v="2019-01-14T00:00:00"/>
    <s v="Avg of 4 NM Projects"/>
    <x v="3"/>
    <n v="-1.2799999999999998"/>
  </r>
  <r>
    <n v="2019"/>
    <x v="4"/>
    <n v="14"/>
    <n v="7"/>
    <s v="OFF"/>
    <d v="2019-01-14T00:00:00"/>
    <s v="Avg of 4 NM Projects"/>
    <x v="4"/>
    <n v="-1.67"/>
  </r>
  <r>
    <n v="2019"/>
    <x v="4"/>
    <n v="14"/>
    <n v="7"/>
    <s v="OFF"/>
    <d v="2019-01-14T00:00:00"/>
    <s v="Avg of 4 NM Projects"/>
    <x v="5"/>
    <n v="-1.2799999999999998"/>
  </r>
  <r>
    <n v="2019"/>
    <x v="4"/>
    <n v="14"/>
    <n v="7"/>
    <s v="OFF"/>
    <d v="2019-01-14T00:00:00"/>
    <s v="Avg of 4 NM Projects"/>
    <x v="6"/>
    <n v="-1.28"/>
  </r>
  <r>
    <n v="2019"/>
    <x v="4"/>
    <n v="14"/>
    <n v="7"/>
    <s v="OFF"/>
    <d v="2019-01-14T00:00:00"/>
    <s v="Avg of 4 NM Projects"/>
    <x v="7"/>
    <n v="-1.1499999999999999"/>
  </r>
  <r>
    <n v="2019"/>
    <x v="4"/>
    <n v="14"/>
    <n v="7"/>
    <s v="OFF"/>
    <d v="2019-01-14T00:00:00"/>
    <s v="Avg of 4 NM Projects"/>
    <x v="8"/>
    <n v="4.2249999999999996"/>
  </r>
  <r>
    <n v="2019"/>
    <x v="4"/>
    <n v="14"/>
    <n v="7"/>
    <s v="OFF"/>
    <d v="2019-01-14T00:00:00"/>
    <s v="Avg of 4 NM Projects"/>
    <x v="9"/>
    <n v="13.06"/>
  </r>
  <r>
    <n v="2019"/>
    <x v="4"/>
    <n v="14"/>
    <n v="7"/>
    <s v="OFF"/>
    <d v="2019-01-14T00:00:00"/>
    <s v="Avg of 4 NM Projects"/>
    <x v="10"/>
    <n v="28.285"/>
  </r>
  <r>
    <n v="2019"/>
    <x v="4"/>
    <n v="14"/>
    <n v="7"/>
    <s v="OFF"/>
    <d v="2019-01-14T00:00:00"/>
    <s v="Avg of 4 NM Projects"/>
    <x v="11"/>
    <n v="32.515000000000001"/>
  </r>
  <r>
    <n v="2019"/>
    <x v="4"/>
    <n v="14"/>
    <n v="7"/>
    <s v="OFF"/>
    <d v="2019-01-14T00:00:00"/>
    <s v="Avg of 4 NM Projects"/>
    <x v="12"/>
    <n v="34.305"/>
  </r>
  <r>
    <n v="2019"/>
    <x v="4"/>
    <n v="14"/>
    <n v="7"/>
    <s v="OFF"/>
    <d v="2019-01-14T00:00:00"/>
    <s v="Avg of 4 NM Projects"/>
    <x v="13"/>
    <n v="29.689999999999998"/>
  </r>
  <r>
    <n v="2019"/>
    <x v="4"/>
    <n v="14"/>
    <n v="7"/>
    <s v="OFF"/>
    <d v="2019-01-14T00:00:00"/>
    <s v="Avg of 4 NM Projects"/>
    <x v="14"/>
    <n v="20.86"/>
  </r>
  <r>
    <n v="2019"/>
    <x v="4"/>
    <n v="14"/>
    <n v="7"/>
    <s v="OFF"/>
    <d v="2019-01-14T00:00:00"/>
    <s v="Avg of 4 NM Projects"/>
    <x v="15"/>
    <n v="12.03"/>
  </r>
  <r>
    <n v="2019"/>
    <x v="4"/>
    <n v="14"/>
    <n v="7"/>
    <s v="OFF"/>
    <d v="2019-01-14T00:00:00"/>
    <s v="Avg of 4 NM Projects"/>
    <x v="16"/>
    <n v="0"/>
  </r>
  <r>
    <n v="2019"/>
    <x v="4"/>
    <n v="14"/>
    <n v="7"/>
    <s v="OFF"/>
    <d v="2019-01-14T00:00:00"/>
    <s v="Avg of 4 NM Projects"/>
    <x v="17"/>
    <n v="-0.89500000000000002"/>
  </r>
  <r>
    <n v="2019"/>
    <x v="4"/>
    <n v="14"/>
    <n v="7"/>
    <s v="OFF"/>
    <d v="2019-01-14T00:00:00"/>
    <s v="Avg of 4 NM Projects"/>
    <x v="18"/>
    <n v="-1.1549999999999998"/>
  </r>
  <r>
    <n v="2019"/>
    <x v="4"/>
    <n v="14"/>
    <n v="7"/>
    <s v="OFF"/>
    <d v="2019-01-14T00:00:00"/>
    <s v="Avg of 4 NM Projects"/>
    <x v="19"/>
    <n v="-1.1549999999999998"/>
  </r>
  <r>
    <n v="2019"/>
    <x v="4"/>
    <n v="14"/>
    <n v="7"/>
    <s v="OFF"/>
    <d v="2019-01-14T00:00:00"/>
    <s v="Avg of 4 NM Projects"/>
    <x v="20"/>
    <n v="-1.2849999999999999"/>
  </r>
  <r>
    <n v="2019"/>
    <x v="4"/>
    <n v="14"/>
    <n v="7"/>
    <s v="OFF"/>
    <d v="2019-01-14T00:00:00"/>
    <s v="Avg of 4 NM Projects"/>
    <x v="21"/>
    <n v="-1.2799999999999998"/>
  </r>
  <r>
    <n v="2019"/>
    <x v="4"/>
    <n v="14"/>
    <n v="7"/>
    <s v="OFF"/>
    <d v="2019-01-14T00:00:00"/>
    <s v="Avg of 4 NM Projects"/>
    <x v="22"/>
    <n v="-1.1549999999999998"/>
  </r>
  <r>
    <n v="2019"/>
    <x v="4"/>
    <n v="14"/>
    <n v="7"/>
    <s v="OFF"/>
    <d v="2019-01-14T00:00:00"/>
    <s v="Avg of 4 NM Projects"/>
    <x v="23"/>
    <n v="-1.0249999999999999"/>
  </r>
  <r>
    <n v="2019"/>
    <x v="4"/>
    <n v="15"/>
    <n v="1"/>
    <s v="OFF"/>
    <d v="2019-01-15T00:00:00"/>
    <s v="Avg of 4 NM Projects"/>
    <x v="0"/>
    <n v="-1.0249999999999999"/>
  </r>
  <r>
    <n v="2019"/>
    <x v="4"/>
    <n v="15"/>
    <n v="1"/>
    <s v="OFF"/>
    <d v="2019-01-15T00:00:00"/>
    <s v="Avg of 4 NM Projects"/>
    <x v="1"/>
    <n v="-1.0249999999999999"/>
  </r>
  <r>
    <n v="2019"/>
    <x v="4"/>
    <n v="15"/>
    <n v="1"/>
    <s v="OFF"/>
    <d v="2019-01-15T00:00:00"/>
    <s v="Avg of 4 NM Projects"/>
    <x v="2"/>
    <n v="-1.1549999999999998"/>
  </r>
  <r>
    <n v="2019"/>
    <x v="4"/>
    <n v="15"/>
    <n v="1"/>
    <s v="OFF"/>
    <d v="2019-01-15T00:00:00"/>
    <s v="Avg of 4 NM Projects"/>
    <x v="3"/>
    <n v="-1.1549999999999998"/>
  </r>
  <r>
    <n v="2019"/>
    <x v="4"/>
    <n v="15"/>
    <n v="1"/>
    <s v="OFF"/>
    <d v="2019-01-15T00:00:00"/>
    <s v="Avg of 4 NM Projects"/>
    <x v="4"/>
    <n v="-1.1549999999999998"/>
  </r>
  <r>
    <n v="2019"/>
    <x v="4"/>
    <n v="15"/>
    <n v="1"/>
    <s v="OFF"/>
    <d v="2019-01-15T00:00:00"/>
    <s v="Avg of 4 NM Projects"/>
    <x v="5"/>
    <n v="-1.0249999999999999"/>
  </r>
  <r>
    <n v="2019"/>
    <x v="4"/>
    <n v="15"/>
    <n v="1"/>
    <s v="OFF"/>
    <d v="2019-01-15T00:00:00"/>
    <s v="Avg of 4 NM Projects"/>
    <x v="6"/>
    <n v="-0.89500000000000002"/>
  </r>
  <r>
    <n v="2019"/>
    <x v="4"/>
    <n v="15"/>
    <n v="1"/>
    <s v="OFF"/>
    <d v="2019-01-15T00:00:00"/>
    <s v="Avg of 4 NM Projects"/>
    <x v="7"/>
    <n v="-1.67"/>
  </r>
  <r>
    <n v="2019"/>
    <x v="4"/>
    <n v="15"/>
    <n v="1"/>
    <s v="OFF"/>
    <d v="2019-01-15T00:00:00"/>
    <s v="Avg of 4 NM Projects"/>
    <x v="8"/>
    <n v="-0.6399999999999999"/>
  </r>
  <r>
    <n v="2019"/>
    <x v="4"/>
    <n v="15"/>
    <n v="1"/>
    <s v="OFF"/>
    <d v="2019-01-15T00:00:00"/>
    <s v="Avg of 4 NM Projects"/>
    <x v="9"/>
    <n v="1.2749999999999999"/>
  </r>
  <r>
    <n v="2019"/>
    <x v="4"/>
    <n v="15"/>
    <n v="1"/>
    <s v="OFF"/>
    <d v="2019-01-15T00:00:00"/>
    <s v="Avg of 4 NM Projects"/>
    <x v="10"/>
    <n v="6.66"/>
  </r>
  <r>
    <n v="2019"/>
    <x v="4"/>
    <n v="15"/>
    <n v="1"/>
    <s v="OFF"/>
    <d v="2019-01-15T00:00:00"/>
    <s v="Avg of 4 NM Projects"/>
    <x v="11"/>
    <n v="13.309999999999999"/>
  </r>
  <r>
    <n v="2019"/>
    <x v="4"/>
    <n v="15"/>
    <n v="1"/>
    <s v="OFF"/>
    <d v="2019-01-15T00:00:00"/>
    <s v="Avg of 4 NM Projects"/>
    <x v="12"/>
    <n v="14.21"/>
  </r>
  <r>
    <n v="2019"/>
    <x v="4"/>
    <n v="15"/>
    <n v="1"/>
    <s v="OFF"/>
    <d v="2019-01-15T00:00:00"/>
    <s v="Avg of 4 NM Projects"/>
    <x v="13"/>
    <n v="14.85"/>
  </r>
  <r>
    <n v="2019"/>
    <x v="4"/>
    <n v="15"/>
    <n v="1"/>
    <s v="OFF"/>
    <d v="2019-01-15T00:00:00"/>
    <s v="Avg of 4 NM Projects"/>
    <x v="14"/>
    <n v="12.42"/>
  </r>
  <r>
    <n v="2019"/>
    <x v="4"/>
    <n v="15"/>
    <n v="1"/>
    <s v="OFF"/>
    <d v="2019-01-15T00:00:00"/>
    <s v="Avg of 4 NM Projects"/>
    <x v="15"/>
    <n v="7.81"/>
  </r>
  <r>
    <n v="2019"/>
    <x v="4"/>
    <n v="15"/>
    <n v="1"/>
    <s v="OFF"/>
    <d v="2019-01-15T00:00:00"/>
    <s v="Avg of 4 NM Projects"/>
    <x v="16"/>
    <n v="-0.26"/>
  </r>
  <r>
    <n v="2019"/>
    <x v="4"/>
    <n v="15"/>
    <n v="1"/>
    <s v="OFF"/>
    <d v="2019-01-15T00:00:00"/>
    <s v="Avg of 4 NM Projects"/>
    <x v="17"/>
    <n v="-0.9"/>
  </r>
  <r>
    <n v="2019"/>
    <x v="4"/>
    <n v="15"/>
    <n v="1"/>
    <s v="OFF"/>
    <d v="2019-01-15T00:00:00"/>
    <s v="Avg of 4 NM Projects"/>
    <x v="18"/>
    <n v="-0.9"/>
  </r>
  <r>
    <n v="2019"/>
    <x v="4"/>
    <n v="15"/>
    <n v="1"/>
    <s v="OFF"/>
    <d v="2019-01-15T00:00:00"/>
    <s v="Avg of 4 NM Projects"/>
    <x v="19"/>
    <n v="-0.89500000000000002"/>
  </r>
  <r>
    <n v="2019"/>
    <x v="4"/>
    <n v="15"/>
    <n v="1"/>
    <s v="OFF"/>
    <d v="2019-01-15T00:00:00"/>
    <s v="Avg of 4 NM Projects"/>
    <x v="20"/>
    <n v="-0.9"/>
  </r>
  <r>
    <n v="2019"/>
    <x v="4"/>
    <n v="15"/>
    <n v="1"/>
    <s v="OFF"/>
    <d v="2019-01-15T00:00:00"/>
    <s v="Avg of 4 NM Projects"/>
    <x v="21"/>
    <n v="-0.77"/>
  </r>
  <r>
    <n v="2019"/>
    <x v="4"/>
    <n v="15"/>
    <n v="1"/>
    <s v="OFF"/>
    <d v="2019-01-15T00:00:00"/>
    <s v="Avg of 4 NM Projects"/>
    <x v="22"/>
    <n v="-0.77"/>
  </r>
  <r>
    <n v="2019"/>
    <x v="4"/>
    <n v="15"/>
    <n v="1"/>
    <s v="OFF"/>
    <d v="2019-01-15T00:00:00"/>
    <s v="Avg of 4 NM Projects"/>
    <x v="23"/>
    <n v="-1.0249999999999999"/>
  </r>
  <r>
    <n v="2019"/>
    <x v="4"/>
    <n v="16"/>
    <n v="2"/>
    <s v="OFF"/>
    <d v="2019-01-16T00:00:00"/>
    <s v="Avg of 4 NM Projects"/>
    <x v="0"/>
    <n v="-1.03"/>
  </r>
  <r>
    <n v="2019"/>
    <x v="4"/>
    <n v="16"/>
    <n v="2"/>
    <s v="OFF"/>
    <d v="2019-01-16T00:00:00"/>
    <s v="Avg of 4 NM Projects"/>
    <x v="1"/>
    <n v="-0.77"/>
  </r>
  <r>
    <n v="2019"/>
    <x v="4"/>
    <n v="16"/>
    <n v="2"/>
    <s v="OFF"/>
    <d v="2019-01-16T00:00:00"/>
    <s v="Avg of 4 NM Projects"/>
    <x v="2"/>
    <n v="-0.77"/>
  </r>
  <r>
    <n v="2019"/>
    <x v="4"/>
    <n v="16"/>
    <n v="2"/>
    <s v="OFF"/>
    <d v="2019-01-16T00:00:00"/>
    <s v="Avg of 4 NM Projects"/>
    <x v="3"/>
    <n v="-0.77"/>
  </r>
  <r>
    <n v="2019"/>
    <x v="4"/>
    <n v="16"/>
    <n v="2"/>
    <s v="OFF"/>
    <d v="2019-01-16T00:00:00"/>
    <s v="Avg of 4 NM Projects"/>
    <x v="4"/>
    <n v="-0.9"/>
  </r>
  <r>
    <n v="2019"/>
    <x v="4"/>
    <n v="16"/>
    <n v="2"/>
    <s v="OFF"/>
    <d v="2019-01-16T00:00:00"/>
    <s v="Avg of 4 NM Projects"/>
    <x v="5"/>
    <n v="-0.77"/>
  </r>
  <r>
    <n v="2019"/>
    <x v="4"/>
    <n v="16"/>
    <n v="2"/>
    <s v="OFF"/>
    <d v="2019-01-16T00:00:00"/>
    <s v="Avg of 4 NM Projects"/>
    <x v="6"/>
    <n v="-1.03"/>
  </r>
  <r>
    <n v="2019"/>
    <x v="4"/>
    <n v="16"/>
    <n v="2"/>
    <s v="ON"/>
    <d v="2019-01-16T00:00:00"/>
    <s v="Avg of 4 NM Projects"/>
    <x v="7"/>
    <n v="-1.1549999999999998"/>
  </r>
  <r>
    <n v="2019"/>
    <x v="4"/>
    <n v="16"/>
    <n v="2"/>
    <s v="ON"/>
    <d v="2019-01-16T00:00:00"/>
    <s v="Avg of 4 NM Projects"/>
    <x v="8"/>
    <n v="0.38500000000000001"/>
  </r>
  <r>
    <n v="2019"/>
    <x v="4"/>
    <n v="16"/>
    <n v="2"/>
    <s v="ON"/>
    <d v="2019-01-16T00:00:00"/>
    <s v="Avg of 4 NM Projects"/>
    <x v="9"/>
    <n v="8.0649999999999995"/>
  </r>
  <r>
    <n v="2019"/>
    <x v="4"/>
    <n v="16"/>
    <n v="2"/>
    <s v="ON"/>
    <d v="2019-01-16T00:00:00"/>
    <s v="Avg of 4 NM Projects"/>
    <x v="10"/>
    <n v="10.234999999999999"/>
  </r>
  <r>
    <n v="2019"/>
    <x v="4"/>
    <n v="16"/>
    <n v="2"/>
    <s v="ON"/>
    <d v="2019-01-16T00:00:00"/>
    <s v="Avg of 4 NM Projects"/>
    <x v="11"/>
    <n v="10.62"/>
  </r>
  <r>
    <n v="2019"/>
    <x v="4"/>
    <n v="16"/>
    <n v="2"/>
    <s v="ON"/>
    <d v="2019-01-16T00:00:00"/>
    <s v="Avg of 4 NM Projects"/>
    <x v="12"/>
    <n v="11.135"/>
  </r>
  <r>
    <n v="2019"/>
    <x v="4"/>
    <n v="16"/>
    <n v="2"/>
    <s v="ON"/>
    <d v="2019-01-16T00:00:00"/>
    <s v="Avg of 4 NM Projects"/>
    <x v="13"/>
    <n v="3.08"/>
  </r>
  <r>
    <n v="2019"/>
    <x v="4"/>
    <n v="16"/>
    <n v="2"/>
    <s v="ON"/>
    <d v="2019-01-16T00:00:00"/>
    <s v="Avg of 4 NM Projects"/>
    <x v="14"/>
    <n v="0.89500000000000002"/>
  </r>
  <r>
    <n v="2019"/>
    <x v="4"/>
    <n v="16"/>
    <n v="2"/>
    <s v="ON"/>
    <d v="2019-01-16T00:00:00"/>
    <s v="Avg of 4 NM Projects"/>
    <x v="15"/>
    <n v="-0.255"/>
  </r>
  <r>
    <n v="2019"/>
    <x v="4"/>
    <n v="16"/>
    <n v="2"/>
    <s v="ON"/>
    <d v="2019-01-16T00:00:00"/>
    <s v="Avg of 4 NM Projects"/>
    <x v="16"/>
    <n v="-0.64"/>
  </r>
  <r>
    <n v="2019"/>
    <x v="4"/>
    <n v="16"/>
    <n v="2"/>
    <s v="ON"/>
    <d v="2019-01-16T00:00:00"/>
    <s v="Avg of 4 NM Projects"/>
    <x v="17"/>
    <n v="-0.77"/>
  </r>
  <r>
    <n v="2019"/>
    <x v="4"/>
    <n v="16"/>
    <n v="2"/>
    <s v="ON"/>
    <d v="2019-01-16T00:00:00"/>
    <s v="Avg of 4 NM Projects"/>
    <x v="18"/>
    <n v="-0.77"/>
  </r>
  <r>
    <n v="2019"/>
    <x v="4"/>
    <n v="16"/>
    <n v="2"/>
    <s v="ON"/>
    <d v="2019-01-16T00:00:00"/>
    <s v="Avg of 4 NM Projects"/>
    <x v="19"/>
    <n v="-0.77"/>
  </r>
  <r>
    <n v="2019"/>
    <x v="4"/>
    <n v="16"/>
    <n v="2"/>
    <s v="ON"/>
    <d v="2019-01-16T00:00:00"/>
    <s v="Avg of 4 NM Projects"/>
    <x v="20"/>
    <n v="-0.9"/>
  </r>
  <r>
    <n v="2019"/>
    <x v="4"/>
    <n v="16"/>
    <n v="2"/>
    <s v="ON"/>
    <d v="2019-01-16T00:00:00"/>
    <s v="Avg of 4 NM Projects"/>
    <x v="21"/>
    <n v="-1.03"/>
  </r>
  <r>
    <n v="2019"/>
    <x v="4"/>
    <n v="16"/>
    <n v="2"/>
    <s v="ON"/>
    <d v="2019-01-16T00:00:00"/>
    <s v="Avg of 4 NM Projects"/>
    <x v="22"/>
    <n v="-0.9"/>
  </r>
  <r>
    <n v="2019"/>
    <x v="4"/>
    <n v="16"/>
    <n v="2"/>
    <s v="OFF"/>
    <d v="2019-01-16T00:00:00"/>
    <s v="Avg of 4 NM Projects"/>
    <x v="23"/>
    <n v="-0.64"/>
  </r>
  <r>
    <n v="2019"/>
    <x v="4"/>
    <n v="17"/>
    <n v="3"/>
    <s v="OFF"/>
    <d v="2019-01-17T00:00:00"/>
    <s v="Avg of 4 NM Projects"/>
    <x v="0"/>
    <n v="-0.77"/>
  </r>
  <r>
    <n v="2019"/>
    <x v="4"/>
    <n v="17"/>
    <n v="3"/>
    <s v="OFF"/>
    <d v="2019-01-17T00:00:00"/>
    <s v="Avg of 4 NM Projects"/>
    <x v="1"/>
    <n v="-0.77"/>
  </r>
  <r>
    <n v="2019"/>
    <x v="4"/>
    <n v="17"/>
    <n v="3"/>
    <s v="OFF"/>
    <d v="2019-01-17T00:00:00"/>
    <s v="Avg of 4 NM Projects"/>
    <x v="2"/>
    <n v="-1.03"/>
  </r>
  <r>
    <n v="2019"/>
    <x v="4"/>
    <n v="17"/>
    <n v="3"/>
    <s v="OFF"/>
    <d v="2019-01-17T00:00:00"/>
    <s v="Avg of 4 NM Projects"/>
    <x v="3"/>
    <n v="-0.77"/>
  </r>
  <r>
    <n v="2019"/>
    <x v="4"/>
    <n v="17"/>
    <n v="3"/>
    <s v="OFF"/>
    <d v="2019-01-17T00:00:00"/>
    <s v="Avg of 4 NM Projects"/>
    <x v="4"/>
    <n v="-0.77"/>
  </r>
  <r>
    <n v="2019"/>
    <x v="4"/>
    <n v="17"/>
    <n v="3"/>
    <s v="OFF"/>
    <d v="2019-01-17T00:00:00"/>
    <s v="Avg of 4 NM Projects"/>
    <x v="5"/>
    <n v="-0.9"/>
  </r>
  <r>
    <n v="2019"/>
    <x v="4"/>
    <n v="17"/>
    <n v="3"/>
    <s v="OFF"/>
    <d v="2019-01-17T00:00:00"/>
    <s v="Avg of 4 NM Projects"/>
    <x v="6"/>
    <n v="-0.77"/>
  </r>
  <r>
    <n v="2019"/>
    <x v="4"/>
    <n v="17"/>
    <n v="3"/>
    <s v="ON"/>
    <d v="2019-01-17T00:00:00"/>
    <s v="Avg of 4 NM Projects"/>
    <x v="7"/>
    <n v="-0.51"/>
  </r>
  <r>
    <n v="2019"/>
    <x v="4"/>
    <n v="17"/>
    <n v="3"/>
    <s v="ON"/>
    <d v="2019-01-17T00:00:00"/>
    <s v="Avg of 4 NM Projects"/>
    <x v="8"/>
    <n v="7.1650000000000009"/>
  </r>
  <r>
    <n v="2019"/>
    <x v="4"/>
    <n v="17"/>
    <n v="3"/>
    <s v="ON"/>
    <d v="2019-01-17T00:00:00"/>
    <s v="Avg of 4 NM Projects"/>
    <x v="9"/>
    <n v="14.845000000000001"/>
  </r>
  <r>
    <n v="2019"/>
    <x v="4"/>
    <n v="17"/>
    <n v="3"/>
    <s v="ON"/>
    <d v="2019-01-17T00:00:00"/>
    <s v="Avg of 4 NM Projects"/>
    <x v="10"/>
    <n v="24.954999999999998"/>
  </r>
  <r>
    <n v="2019"/>
    <x v="4"/>
    <n v="17"/>
    <n v="3"/>
    <s v="ON"/>
    <d v="2019-01-17T00:00:00"/>
    <s v="Avg of 4 NM Projects"/>
    <x v="11"/>
    <n v="31.36"/>
  </r>
  <r>
    <n v="2019"/>
    <x v="4"/>
    <n v="17"/>
    <n v="3"/>
    <s v="ON"/>
    <d v="2019-01-17T00:00:00"/>
    <s v="Avg of 4 NM Projects"/>
    <x v="12"/>
    <n v="31.360000000000003"/>
  </r>
  <r>
    <n v="2019"/>
    <x v="4"/>
    <n v="17"/>
    <n v="3"/>
    <s v="ON"/>
    <d v="2019-01-17T00:00:00"/>
    <s v="Avg of 4 NM Projects"/>
    <x v="13"/>
    <n v="33.020000000000003"/>
  </r>
  <r>
    <n v="2019"/>
    <x v="4"/>
    <n v="17"/>
    <n v="3"/>
    <s v="ON"/>
    <d v="2019-01-17T00:00:00"/>
    <s v="Avg of 4 NM Projects"/>
    <x v="14"/>
    <n v="22.02"/>
  </r>
  <r>
    <n v="2019"/>
    <x v="4"/>
    <n v="17"/>
    <n v="3"/>
    <s v="ON"/>
    <d v="2019-01-17T00:00:00"/>
    <s v="Avg of 4 NM Projects"/>
    <x v="15"/>
    <n v="8.9649999999999999"/>
  </r>
  <r>
    <n v="2019"/>
    <x v="4"/>
    <n v="17"/>
    <n v="3"/>
    <s v="ON"/>
    <d v="2019-01-17T00:00:00"/>
    <s v="Avg of 4 NM Projects"/>
    <x v="16"/>
    <n v="0.255"/>
  </r>
  <r>
    <n v="2019"/>
    <x v="4"/>
    <n v="17"/>
    <n v="3"/>
    <s v="ON"/>
    <d v="2019-01-17T00:00:00"/>
    <s v="Avg of 4 NM Projects"/>
    <x v="17"/>
    <n v="-0.64"/>
  </r>
  <r>
    <n v="2019"/>
    <x v="4"/>
    <n v="17"/>
    <n v="3"/>
    <s v="ON"/>
    <d v="2019-01-17T00:00:00"/>
    <s v="Avg of 4 NM Projects"/>
    <x v="18"/>
    <n v="-0.9"/>
  </r>
  <r>
    <n v="2019"/>
    <x v="4"/>
    <n v="17"/>
    <n v="3"/>
    <s v="ON"/>
    <d v="2019-01-17T00:00:00"/>
    <s v="Avg of 4 NM Projects"/>
    <x v="19"/>
    <n v="-0.64"/>
  </r>
  <r>
    <n v="2019"/>
    <x v="4"/>
    <n v="17"/>
    <n v="3"/>
    <s v="ON"/>
    <d v="2019-01-17T00:00:00"/>
    <s v="Avg of 4 NM Projects"/>
    <x v="20"/>
    <n v="-1.1600000000000001"/>
  </r>
  <r>
    <n v="2019"/>
    <x v="4"/>
    <n v="17"/>
    <n v="3"/>
    <s v="ON"/>
    <d v="2019-01-17T00:00:00"/>
    <s v="Avg of 4 NM Projects"/>
    <x v="21"/>
    <n v="-0.64"/>
  </r>
  <r>
    <n v="2019"/>
    <x v="4"/>
    <n v="17"/>
    <n v="3"/>
    <s v="ON"/>
    <d v="2019-01-17T00:00:00"/>
    <s v="Avg of 4 NM Projects"/>
    <x v="22"/>
    <n v="-0.9"/>
  </r>
  <r>
    <n v="2019"/>
    <x v="4"/>
    <n v="17"/>
    <n v="3"/>
    <s v="OFF"/>
    <d v="2019-01-17T00:00:00"/>
    <s v="Avg of 4 NM Projects"/>
    <x v="23"/>
    <n v="-0.77"/>
  </r>
  <r>
    <n v="2019"/>
    <x v="4"/>
    <n v="18"/>
    <n v="4"/>
    <s v="OFF"/>
    <d v="2019-01-18T00:00:00"/>
    <s v="Avg of 4 NM Projects"/>
    <x v="0"/>
    <n v="-0.9"/>
  </r>
  <r>
    <n v="2019"/>
    <x v="4"/>
    <n v="18"/>
    <n v="4"/>
    <s v="OFF"/>
    <d v="2019-01-18T00:00:00"/>
    <s v="Avg of 4 NM Projects"/>
    <x v="1"/>
    <n v="-0.77"/>
  </r>
  <r>
    <n v="2019"/>
    <x v="4"/>
    <n v="18"/>
    <n v="4"/>
    <s v="OFF"/>
    <d v="2019-01-18T00:00:00"/>
    <s v="Avg of 4 NM Projects"/>
    <x v="2"/>
    <n v="-0.77"/>
  </r>
  <r>
    <n v="2019"/>
    <x v="4"/>
    <n v="18"/>
    <n v="4"/>
    <s v="OFF"/>
    <d v="2019-01-18T00:00:00"/>
    <s v="Avg of 4 NM Projects"/>
    <x v="3"/>
    <n v="-0.77"/>
  </r>
  <r>
    <n v="2019"/>
    <x v="4"/>
    <n v="18"/>
    <n v="4"/>
    <s v="OFF"/>
    <d v="2019-01-18T00:00:00"/>
    <s v="Avg of 4 NM Projects"/>
    <x v="4"/>
    <n v="-0.77"/>
  </r>
  <r>
    <n v="2019"/>
    <x v="4"/>
    <n v="18"/>
    <n v="4"/>
    <s v="OFF"/>
    <d v="2019-01-18T00:00:00"/>
    <s v="Avg of 4 NM Projects"/>
    <x v="5"/>
    <n v="-0.77"/>
  </r>
  <r>
    <n v="2019"/>
    <x v="4"/>
    <n v="18"/>
    <n v="4"/>
    <s v="OFF"/>
    <d v="2019-01-18T00:00:00"/>
    <s v="Avg of 4 NM Projects"/>
    <x v="6"/>
    <n v="-0.9"/>
  </r>
  <r>
    <n v="2019"/>
    <x v="4"/>
    <n v="18"/>
    <n v="4"/>
    <s v="ON"/>
    <d v="2019-01-18T00:00:00"/>
    <s v="Avg of 4 NM Projects"/>
    <x v="7"/>
    <n v="-1.2799999999999998"/>
  </r>
  <r>
    <n v="2019"/>
    <x v="4"/>
    <n v="18"/>
    <n v="4"/>
    <s v="ON"/>
    <d v="2019-01-18T00:00:00"/>
    <s v="Avg of 4 NM Projects"/>
    <x v="8"/>
    <n v="1.41"/>
  </r>
  <r>
    <n v="2019"/>
    <x v="4"/>
    <n v="18"/>
    <n v="4"/>
    <s v="ON"/>
    <d v="2019-01-18T00:00:00"/>
    <s v="Avg of 4 NM Projects"/>
    <x v="9"/>
    <n v="3.33"/>
  </r>
  <r>
    <n v="2019"/>
    <x v="4"/>
    <n v="18"/>
    <n v="4"/>
    <s v="ON"/>
    <d v="2019-01-18T00:00:00"/>
    <s v="Avg of 4 NM Projects"/>
    <x v="10"/>
    <n v="5.89"/>
  </r>
  <r>
    <n v="2019"/>
    <x v="4"/>
    <n v="18"/>
    <n v="4"/>
    <s v="ON"/>
    <d v="2019-01-18T00:00:00"/>
    <s v="Avg of 4 NM Projects"/>
    <x v="11"/>
    <n v="8.4400000000000013"/>
  </r>
  <r>
    <n v="2019"/>
    <x v="4"/>
    <n v="18"/>
    <n v="4"/>
    <s v="ON"/>
    <d v="2019-01-18T00:00:00"/>
    <s v="Avg of 4 NM Projects"/>
    <x v="12"/>
    <n v="7.1649999999999991"/>
  </r>
  <r>
    <n v="2019"/>
    <x v="4"/>
    <n v="18"/>
    <n v="4"/>
    <s v="ON"/>
    <d v="2019-01-18T00:00:00"/>
    <s v="Avg of 4 NM Projects"/>
    <x v="13"/>
    <n v="3.8349999999999995"/>
  </r>
  <r>
    <n v="2019"/>
    <x v="4"/>
    <n v="18"/>
    <n v="4"/>
    <s v="ON"/>
    <d v="2019-01-18T00:00:00"/>
    <s v="Avg of 4 NM Projects"/>
    <x v="14"/>
    <n v="2.04"/>
  </r>
  <r>
    <n v="2019"/>
    <x v="4"/>
    <n v="18"/>
    <n v="4"/>
    <s v="ON"/>
    <d v="2019-01-18T00:00:00"/>
    <s v="Avg of 4 NM Projects"/>
    <x v="15"/>
    <n v="1.92"/>
  </r>
  <r>
    <n v="2019"/>
    <x v="4"/>
    <n v="18"/>
    <n v="4"/>
    <s v="ON"/>
    <d v="2019-01-18T00:00:00"/>
    <s v="Avg of 4 NM Projects"/>
    <x v="16"/>
    <n v="-1.1499999999999999"/>
  </r>
  <r>
    <n v="2019"/>
    <x v="4"/>
    <n v="18"/>
    <n v="4"/>
    <s v="ON"/>
    <d v="2019-01-18T00:00:00"/>
    <s v="Avg of 4 NM Projects"/>
    <x v="17"/>
    <n v="-1.28"/>
  </r>
  <r>
    <n v="2019"/>
    <x v="4"/>
    <n v="18"/>
    <n v="4"/>
    <s v="ON"/>
    <d v="2019-01-18T00:00:00"/>
    <s v="Avg of 4 NM Projects"/>
    <x v="18"/>
    <n v="-1.28"/>
  </r>
  <r>
    <n v="2019"/>
    <x v="4"/>
    <n v="18"/>
    <n v="4"/>
    <s v="ON"/>
    <d v="2019-01-18T00:00:00"/>
    <s v="Avg of 4 NM Projects"/>
    <x v="19"/>
    <n v="-1.54"/>
  </r>
  <r>
    <n v="2019"/>
    <x v="4"/>
    <n v="18"/>
    <n v="4"/>
    <s v="ON"/>
    <d v="2019-01-18T00:00:00"/>
    <s v="Avg of 4 NM Projects"/>
    <x v="20"/>
    <n v="-1.54"/>
  </r>
  <r>
    <n v="2019"/>
    <x v="4"/>
    <n v="18"/>
    <n v="4"/>
    <s v="ON"/>
    <d v="2019-01-18T00:00:00"/>
    <s v="Avg of 4 NM Projects"/>
    <x v="21"/>
    <n v="-1.4100000000000001"/>
  </r>
  <r>
    <n v="2019"/>
    <x v="4"/>
    <n v="18"/>
    <n v="4"/>
    <s v="ON"/>
    <d v="2019-01-18T00:00:00"/>
    <s v="Avg of 4 NM Projects"/>
    <x v="22"/>
    <n v="-1.54"/>
  </r>
  <r>
    <n v="2019"/>
    <x v="4"/>
    <n v="18"/>
    <n v="4"/>
    <s v="OFF"/>
    <d v="2019-01-18T00:00:00"/>
    <s v="Avg of 4 NM Projects"/>
    <x v="23"/>
    <n v="-1.28"/>
  </r>
  <r>
    <n v="2019"/>
    <x v="4"/>
    <n v="19"/>
    <n v="5"/>
    <s v="OFF"/>
    <d v="2019-01-19T00:00:00"/>
    <s v="Avg of 4 NM Projects"/>
    <x v="0"/>
    <n v="-1.41"/>
  </r>
  <r>
    <n v="2019"/>
    <x v="4"/>
    <n v="19"/>
    <n v="5"/>
    <s v="OFF"/>
    <d v="2019-01-19T00:00:00"/>
    <s v="Avg of 4 NM Projects"/>
    <x v="1"/>
    <n v="-1.4100000000000001"/>
  </r>
  <r>
    <n v="2019"/>
    <x v="4"/>
    <n v="19"/>
    <n v="5"/>
    <s v="OFF"/>
    <d v="2019-01-19T00:00:00"/>
    <s v="Avg of 4 NM Projects"/>
    <x v="2"/>
    <n v="-1.7999999999999998"/>
  </r>
  <r>
    <n v="2019"/>
    <x v="4"/>
    <n v="19"/>
    <n v="5"/>
    <s v="OFF"/>
    <d v="2019-01-19T00:00:00"/>
    <s v="Avg of 4 NM Projects"/>
    <x v="3"/>
    <n v="-1.28"/>
  </r>
  <r>
    <n v="2019"/>
    <x v="4"/>
    <n v="19"/>
    <n v="5"/>
    <s v="OFF"/>
    <d v="2019-01-19T00:00:00"/>
    <s v="Avg of 4 NM Projects"/>
    <x v="4"/>
    <n v="-1.4100000000000001"/>
  </r>
  <r>
    <n v="2019"/>
    <x v="4"/>
    <n v="19"/>
    <n v="5"/>
    <s v="OFF"/>
    <d v="2019-01-19T00:00:00"/>
    <s v="Avg of 4 NM Projects"/>
    <x v="5"/>
    <n v="-1.41"/>
  </r>
  <r>
    <n v="2019"/>
    <x v="4"/>
    <n v="19"/>
    <n v="5"/>
    <s v="OFF"/>
    <d v="2019-01-19T00:00:00"/>
    <s v="Avg of 4 NM Projects"/>
    <x v="6"/>
    <n v="-1.2799999999999998"/>
  </r>
  <r>
    <n v="2019"/>
    <x v="4"/>
    <n v="19"/>
    <n v="5"/>
    <s v="ON"/>
    <d v="2019-01-19T00:00:00"/>
    <s v="Avg of 4 NM Projects"/>
    <x v="7"/>
    <n v="-1.5349999999999999"/>
  </r>
  <r>
    <n v="2019"/>
    <x v="4"/>
    <n v="19"/>
    <n v="5"/>
    <s v="ON"/>
    <d v="2019-01-19T00:00:00"/>
    <s v="Avg of 4 NM Projects"/>
    <x v="8"/>
    <n v="5.0000000000001155E-3"/>
  </r>
  <r>
    <n v="2019"/>
    <x v="4"/>
    <n v="19"/>
    <n v="5"/>
    <s v="ON"/>
    <d v="2019-01-19T00:00:00"/>
    <s v="Avg of 4 NM Projects"/>
    <x v="9"/>
    <n v="2.4299999999999997"/>
  </r>
  <r>
    <n v="2019"/>
    <x v="4"/>
    <n v="19"/>
    <n v="5"/>
    <s v="ON"/>
    <d v="2019-01-19T00:00:00"/>
    <s v="Avg of 4 NM Projects"/>
    <x v="10"/>
    <n v="2.6950000000000003"/>
  </r>
  <r>
    <n v="2019"/>
    <x v="4"/>
    <n v="19"/>
    <n v="5"/>
    <s v="ON"/>
    <d v="2019-01-19T00:00:00"/>
    <s v="Avg of 4 NM Projects"/>
    <x v="11"/>
    <n v="3.07"/>
  </r>
  <r>
    <n v="2019"/>
    <x v="4"/>
    <n v="19"/>
    <n v="5"/>
    <s v="ON"/>
    <d v="2019-01-19T00:00:00"/>
    <s v="Avg of 4 NM Projects"/>
    <x v="12"/>
    <n v="2.56"/>
  </r>
  <r>
    <n v="2019"/>
    <x v="4"/>
    <n v="19"/>
    <n v="5"/>
    <s v="ON"/>
    <d v="2019-01-19T00:00:00"/>
    <s v="Avg of 4 NM Projects"/>
    <x v="13"/>
    <n v="1.28"/>
  </r>
  <r>
    <n v="2019"/>
    <x v="4"/>
    <n v="19"/>
    <n v="5"/>
    <s v="ON"/>
    <d v="2019-01-19T00:00:00"/>
    <s v="Avg of 4 NM Projects"/>
    <x v="14"/>
    <n v="-0.2599999999999999"/>
  </r>
  <r>
    <n v="2019"/>
    <x v="4"/>
    <n v="19"/>
    <n v="5"/>
    <s v="ON"/>
    <d v="2019-01-19T00:00:00"/>
    <s v="Avg of 4 NM Projects"/>
    <x v="15"/>
    <n v="-1.4100000000000001"/>
  </r>
  <r>
    <n v="2019"/>
    <x v="4"/>
    <n v="19"/>
    <n v="5"/>
    <s v="ON"/>
    <d v="2019-01-19T00:00:00"/>
    <s v="Avg of 4 NM Projects"/>
    <x v="16"/>
    <n v="-1.28"/>
  </r>
  <r>
    <n v="2019"/>
    <x v="4"/>
    <n v="19"/>
    <n v="5"/>
    <s v="ON"/>
    <d v="2019-01-19T00:00:00"/>
    <s v="Avg of 4 NM Projects"/>
    <x v="17"/>
    <n v="-1.54"/>
  </r>
  <r>
    <n v="2019"/>
    <x v="4"/>
    <n v="19"/>
    <n v="5"/>
    <s v="ON"/>
    <d v="2019-01-19T00:00:00"/>
    <s v="Avg of 4 NM Projects"/>
    <x v="18"/>
    <n v="-1.4100000000000001"/>
  </r>
  <r>
    <n v="2019"/>
    <x v="4"/>
    <n v="19"/>
    <n v="5"/>
    <s v="ON"/>
    <d v="2019-01-19T00:00:00"/>
    <s v="Avg of 4 NM Projects"/>
    <x v="19"/>
    <n v="-1.28"/>
  </r>
  <r>
    <n v="2019"/>
    <x v="4"/>
    <n v="19"/>
    <n v="5"/>
    <s v="ON"/>
    <d v="2019-01-19T00:00:00"/>
    <s v="Avg of 4 NM Projects"/>
    <x v="20"/>
    <n v="-1.41"/>
  </r>
  <r>
    <n v="2019"/>
    <x v="4"/>
    <n v="19"/>
    <n v="5"/>
    <s v="ON"/>
    <d v="2019-01-19T00:00:00"/>
    <s v="Avg of 4 NM Projects"/>
    <x v="21"/>
    <n v="-1.54"/>
  </r>
  <r>
    <n v="2019"/>
    <x v="4"/>
    <n v="19"/>
    <n v="5"/>
    <s v="ON"/>
    <d v="2019-01-19T00:00:00"/>
    <s v="Avg of 4 NM Projects"/>
    <x v="22"/>
    <n v="-1.4100000000000001"/>
  </r>
  <r>
    <n v="2019"/>
    <x v="4"/>
    <n v="19"/>
    <n v="5"/>
    <s v="OFF"/>
    <d v="2019-01-19T00:00:00"/>
    <s v="Avg of 4 NM Projects"/>
    <x v="23"/>
    <n v="-1.54"/>
  </r>
  <r>
    <n v="2019"/>
    <x v="4"/>
    <n v="20"/>
    <n v="6"/>
    <s v="OFF"/>
    <d v="2019-01-20T00:00:00"/>
    <s v="Avg of 4 NM Projects"/>
    <x v="0"/>
    <n v="-1.67"/>
  </r>
  <r>
    <n v="2019"/>
    <x v="4"/>
    <n v="20"/>
    <n v="6"/>
    <s v="OFF"/>
    <d v="2019-01-20T00:00:00"/>
    <s v="Avg of 4 NM Projects"/>
    <x v="1"/>
    <n v="-0.13"/>
  </r>
  <r>
    <n v="2019"/>
    <x v="4"/>
    <n v="20"/>
    <n v="6"/>
    <s v="OFF"/>
    <d v="2019-01-20T00:00:00"/>
    <s v="Avg of 4 NM Projects"/>
    <x v="2"/>
    <n v="-1.41"/>
  </r>
  <r>
    <n v="2019"/>
    <x v="4"/>
    <n v="20"/>
    <n v="6"/>
    <s v="OFF"/>
    <d v="2019-01-20T00:00:00"/>
    <s v="Avg of 4 NM Projects"/>
    <x v="3"/>
    <n v="-1.28"/>
  </r>
  <r>
    <n v="2019"/>
    <x v="4"/>
    <n v="20"/>
    <n v="6"/>
    <s v="OFF"/>
    <d v="2019-01-20T00:00:00"/>
    <s v="Avg of 4 NM Projects"/>
    <x v="4"/>
    <n v="-1.54"/>
  </r>
  <r>
    <n v="2019"/>
    <x v="4"/>
    <n v="20"/>
    <n v="6"/>
    <s v="OFF"/>
    <d v="2019-01-20T00:00:00"/>
    <s v="Avg of 4 NM Projects"/>
    <x v="5"/>
    <n v="-1.41"/>
  </r>
  <r>
    <n v="2019"/>
    <x v="4"/>
    <n v="20"/>
    <n v="6"/>
    <s v="OFF"/>
    <d v="2019-01-20T00:00:00"/>
    <s v="Avg of 4 NM Projects"/>
    <x v="6"/>
    <n v="-1.41"/>
  </r>
  <r>
    <n v="2019"/>
    <x v="4"/>
    <n v="20"/>
    <n v="6"/>
    <s v="ON"/>
    <d v="2019-01-20T00:00:00"/>
    <s v="Avg of 4 NM Projects"/>
    <x v="7"/>
    <n v="-1.54"/>
  </r>
  <r>
    <n v="2019"/>
    <x v="4"/>
    <n v="20"/>
    <n v="6"/>
    <s v="ON"/>
    <d v="2019-01-20T00:00:00"/>
    <s v="Avg of 4 NM Projects"/>
    <x v="8"/>
    <n v="0.255"/>
  </r>
  <r>
    <n v="2019"/>
    <x v="4"/>
    <n v="20"/>
    <n v="6"/>
    <s v="ON"/>
    <d v="2019-01-20T00:00:00"/>
    <s v="Avg of 4 NM Projects"/>
    <x v="9"/>
    <n v="-0.38500000000000001"/>
  </r>
  <r>
    <n v="2019"/>
    <x v="4"/>
    <n v="20"/>
    <n v="6"/>
    <s v="ON"/>
    <d v="2019-01-20T00:00:00"/>
    <s v="Avg of 4 NM Projects"/>
    <x v="10"/>
    <n v="-0.13"/>
  </r>
  <r>
    <n v="2019"/>
    <x v="4"/>
    <n v="20"/>
    <n v="6"/>
    <s v="ON"/>
    <d v="2019-01-20T00:00:00"/>
    <s v="Avg of 4 NM Projects"/>
    <x v="11"/>
    <n v="0.7649999999999999"/>
  </r>
  <r>
    <n v="2019"/>
    <x v="4"/>
    <n v="20"/>
    <n v="6"/>
    <s v="ON"/>
    <d v="2019-01-20T00:00:00"/>
    <s v="Avg of 4 NM Projects"/>
    <x v="12"/>
    <n v="0.77"/>
  </r>
  <r>
    <n v="2019"/>
    <x v="4"/>
    <n v="20"/>
    <n v="6"/>
    <s v="ON"/>
    <d v="2019-01-20T00:00:00"/>
    <s v="Avg of 4 NM Projects"/>
    <x v="13"/>
    <n v="5.6349999999999998"/>
  </r>
  <r>
    <n v="2019"/>
    <x v="4"/>
    <n v="20"/>
    <n v="6"/>
    <s v="ON"/>
    <d v="2019-01-20T00:00:00"/>
    <s v="Avg of 4 NM Projects"/>
    <x v="14"/>
    <n v="10.494999999999999"/>
  </r>
  <r>
    <n v="2019"/>
    <x v="4"/>
    <n v="20"/>
    <n v="6"/>
    <s v="ON"/>
    <d v="2019-01-20T00:00:00"/>
    <s v="Avg of 4 NM Projects"/>
    <x v="15"/>
    <n v="5.12"/>
  </r>
  <r>
    <n v="2019"/>
    <x v="4"/>
    <n v="20"/>
    <n v="6"/>
    <s v="ON"/>
    <d v="2019-01-20T00:00:00"/>
    <s v="Avg of 4 NM Projects"/>
    <x v="16"/>
    <n v="-1.2799999999999998"/>
  </r>
  <r>
    <n v="2019"/>
    <x v="4"/>
    <n v="20"/>
    <n v="6"/>
    <s v="ON"/>
    <d v="2019-01-20T00:00:00"/>
    <s v="Avg of 4 NM Projects"/>
    <x v="17"/>
    <n v="-1.28"/>
  </r>
  <r>
    <n v="2019"/>
    <x v="4"/>
    <n v="20"/>
    <n v="6"/>
    <s v="ON"/>
    <d v="2019-01-20T00:00:00"/>
    <s v="Avg of 4 NM Projects"/>
    <x v="18"/>
    <n v="-1.28"/>
  </r>
  <r>
    <n v="2019"/>
    <x v="4"/>
    <n v="20"/>
    <n v="6"/>
    <s v="ON"/>
    <d v="2019-01-20T00:00:00"/>
    <s v="Avg of 4 NM Projects"/>
    <x v="19"/>
    <n v="-1.54"/>
  </r>
  <r>
    <n v="2019"/>
    <x v="4"/>
    <n v="20"/>
    <n v="6"/>
    <s v="ON"/>
    <d v="2019-01-20T00:00:00"/>
    <s v="Avg of 4 NM Projects"/>
    <x v="20"/>
    <n v="-1.4100000000000001"/>
  </r>
  <r>
    <n v="2019"/>
    <x v="4"/>
    <n v="20"/>
    <n v="6"/>
    <s v="ON"/>
    <d v="2019-01-20T00:00:00"/>
    <s v="Avg of 4 NM Projects"/>
    <x v="21"/>
    <n v="-1.28"/>
  </r>
  <r>
    <n v="2019"/>
    <x v="4"/>
    <n v="20"/>
    <n v="6"/>
    <s v="ON"/>
    <d v="2019-01-20T00:00:00"/>
    <s v="Avg of 4 NM Projects"/>
    <x v="22"/>
    <n v="-1.7999999999999998"/>
  </r>
  <r>
    <n v="2019"/>
    <x v="4"/>
    <n v="20"/>
    <n v="6"/>
    <s v="OFF"/>
    <d v="2019-01-20T00:00:00"/>
    <s v="Avg of 4 NM Projects"/>
    <x v="23"/>
    <n v="-1.28"/>
  </r>
  <r>
    <n v="2019"/>
    <x v="4"/>
    <n v="21"/>
    <n v="7"/>
    <s v="OFF"/>
    <d v="2019-01-21T00:00:00"/>
    <s v="Avg of 4 NM Projects"/>
    <x v="0"/>
    <n v="-1.41"/>
  </r>
  <r>
    <n v="2019"/>
    <x v="4"/>
    <n v="21"/>
    <n v="7"/>
    <s v="OFF"/>
    <d v="2019-01-21T00:00:00"/>
    <s v="Avg of 4 NM Projects"/>
    <x v="1"/>
    <n v="-1.41"/>
  </r>
  <r>
    <n v="2019"/>
    <x v="4"/>
    <n v="21"/>
    <n v="7"/>
    <s v="OFF"/>
    <d v="2019-01-21T00:00:00"/>
    <s v="Avg of 4 NM Projects"/>
    <x v="2"/>
    <n v="-1.28"/>
  </r>
  <r>
    <n v="2019"/>
    <x v="4"/>
    <n v="21"/>
    <n v="7"/>
    <s v="OFF"/>
    <d v="2019-01-21T00:00:00"/>
    <s v="Avg of 4 NM Projects"/>
    <x v="3"/>
    <n v="-1.28"/>
  </r>
  <r>
    <n v="2019"/>
    <x v="4"/>
    <n v="21"/>
    <n v="7"/>
    <s v="OFF"/>
    <d v="2019-01-21T00:00:00"/>
    <s v="Avg of 4 NM Projects"/>
    <x v="4"/>
    <n v="-1.54"/>
  </r>
  <r>
    <n v="2019"/>
    <x v="4"/>
    <n v="21"/>
    <n v="7"/>
    <s v="OFF"/>
    <d v="2019-01-21T00:00:00"/>
    <s v="Avg of 4 NM Projects"/>
    <x v="5"/>
    <n v="-1.4100000000000001"/>
  </r>
  <r>
    <n v="2019"/>
    <x v="4"/>
    <n v="21"/>
    <n v="7"/>
    <s v="OFF"/>
    <d v="2019-01-21T00:00:00"/>
    <s v="Avg of 4 NM Projects"/>
    <x v="6"/>
    <n v="-1.67"/>
  </r>
  <r>
    <n v="2019"/>
    <x v="4"/>
    <n v="21"/>
    <n v="7"/>
    <s v="OFF"/>
    <d v="2019-01-21T00:00:00"/>
    <s v="Avg of 4 NM Projects"/>
    <x v="7"/>
    <n v="-1.4100000000000001"/>
  </r>
  <r>
    <n v="2019"/>
    <x v="4"/>
    <n v="21"/>
    <n v="7"/>
    <s v="OFF"/>
    <d v="2019-01-21T00:00:00"/>
    <s v="Avg of 4 NM Projects"/>
    <x v="8"/>
    <n v="-0.255"/>
  </r>
  <r>
    <n v="2019"/>
    <x v="4"/>
    <n v="21"/>
    <n v="7"/>
    <s v="OFF"/>
    <d v="2019-01-21T00:00:00"/>
    <s v="Avg of 4 NM Projects"/>
    <x v="9"/>
    <n v="1.0250000000000001"/>
  </r>
  <r>
    <n v="2019"/>
    <x v="4"/>
    <n v="21"/>
    <n v="7"/>
    <s v="OFF"/>
    <d v="2019-01-21T00:00:00"/>
    <s v="Avg of 4 NM Projects"/>
    <x v="10"/>
    <n v="3.9649999999999999"/>
  </r>
  <r>
    <n v="2019"/>
    <x v="4"/>
    <n v="21"/>
    <n v="7"/>
    <s v="OFF"/>
    <d v="2019-01-21T00:00:00"/>
    <s v="Avg of 4 NM Projects"/>
    <x v="11"/>
    <n v="2.4349999999999996"/>
  </r>
  <r>
    <n v="2019"/>
    <x v="4"/>
    <n v="21"/>
    <n v="7"/>
    <s v="OFF"/>
    <d v="2019-01-21T00:00:00"/>
    <s v="Avg of 4 NM Projects"/>
    <x v="12"/>
    <n v="3.7199999999999998"/>
  </r>
  <r>
    <n v="2019"/>
    <x v="4"/>
    <n v="21"/>
    <n v="7"/>
    <s v="OFF"/>
    <d v="2019-01-21T00:00:00"/>
    <s v="Avg of 4 NM Projects"/>
    <x v="13"/>
    <n v="5.38"/>
  </r>
  <r>
    <n v="2019"/>
    <x v="4"/>
    <n v="21"/>
    <n v="7"/>
    <s v="OFF"/>
    <d v="2019-01-21T00:00:00"/>
    <s v="Avg of 4 NM Projects"/>
    <x v="14"/>
    <n v="2.4349999999999996"/>
  </r>
  <r>
    <n v="2019"/>
    <x v="4"/>
    <n v="21"/>
    <n v="7"/>
    <s v="OFF"/>
    <d v="2019-01-21T00:00:00"/>
    <s v="Avg of 4 NM Projects"/>
    <x v="15"/>
    <n v="0"/>
  </r>
  <r>
    <n v="2019"/>
    <x v="4"/>
    <n v="21"/>
    <n v="7"/>
    <s v="OFF"/>
    <d v="2019-01-21T00:00:00"/>
    <s v="Avg of 4 NM Projects"/>
    <x v="16"/>
    <n v="-1.28"/>
  </r>
  <r>
    <n v="2019"/>
    <x v="4"/>
    <n v="21"/>
    <n v="7"/>
    <s v="OFF"/>
    <d v="2019-01-21T00:00:00"/>
    <s v="Avg of 4 NM Projects"/>
    <x v="17"/>
    <n v="-1.4100000000000001"/>
  </r>
  <r>
    <n v="2019"/>
    <x v="4"/>
    <n v="21"/>
    <n v="7"/>
    <s v="OFF"/>
    <d v="2019-01-21T00:00:00"/>
    <s v="Avg of 4 NM Projects"/>
    <x v="18"/>
    <n v="-1.4100000000000001"/>
  </r>
  <r>
    <n v="2019"/>
    <x v="4"/>
    <n v="21"/>
    <n v="7"/>
    <s v="OFF"/>
    <d v="2019-01-21T00:00:00"/>
    <s v="Avg of 4 NM Projects"/>
    <x v="19"/>
    <n v="-1.41"/>
  </r>
  <r>
    <n v="2019"/>
    <x v="4"/>
    <n v="21"/>
    <n v="7"/>
    <s v="OFF"/>
    <d v="2019-01-21T00:00:00"/>
    <s v="Avg of 4 NM Projects"/>
    <x v="20"/>
    <n v="-1.28"/>
  </r>
  <r>
    <n v="2019"/>
    <x v="4"/>
    <n v="21"/>
    <n v="7"/>
    <s v="OFF"/>
    <d v="2019-01-21T00:00:00"/>
    <s v="Avg of 4 NM Projects"/>
    <x v="21"/>
    <n v="-1.67"/>
  </r>
  <r>
    <n v="2019"/>
    <x v="4"/>
    <n v="21"/>
    <n v="7"/>
    <s v="OFF"/>
    <d v="2019-01-21T00:00:00"/>
    <s v="Avg of 4 NM Projects"/>
    <x v="22"/>
    <n v="-1.4100000000000001"/>
  </r>
  <r>
    <n v="2019"/>
    <x v="4"/>
    <n v="21"/>
    <n v="7"/>
    <s v="OFF"/>
    <d v="2019-01-21T00:00:00"/>
    <s v="Avg of 4 NM Projects"/>
    <x v="23"/>
    <n v="-1.28"/>
  </r>
  <r>
    <n v="2019"/>
    <x v="4"/>
    <n v="22"/>
    <n v="1"/>
    <s v="OFF"/>
    <d v="2019-01-22T00:00:00"/>
    <s v="Avg of 4 NM Projects"/>
    <x v="0"/>
    <n v="-1.67"/>
  </r>
  <r>
    <n v="2019"/>
    <x v="4"/>
    <n v="22"/>
    <n v="1"/>
    <s v="OFF"/>
    <d v="2019-01-22T00:00:00"/>
    <s v="Avg of 4 NM Projects"/>
    <x v="1"/>
    <n v="-1.41"/>
  </r>
  <r>
    <n v="2019"/>
    <x v="4"/>
    <n v="22"/>
    <n v="1"/>
    <s v="OFF"/>
    <d v="2019-01-22T00:00:00"/>
    <s v="Avg of 4 NM Projects"/>
    <x v="2"/>
    <n v="-1.28"/>
  </r>
  <r>
    <n v="2019"/>
    <x v="4"/>
    <n v="22"/>
    <n v="1"/>
    <s v="OFF"/>
    <d v="2019-01-22T00:00:00"/>
    <s v="Avg of 4 NM Projects"/>
    <x v="3"/>
    <n v="-1.665"/>
  </r>
  <r>
    <n v="2019"/>
    <x v="4"/>
    <n v="22"/>
    <n v="1"/>
    <s v="OFF"/>
    <d v="2019-01-22T00:00:00"/>
    <s v="Avg of 4 NM Projects"/>
    <x v="4"/>
    <n v="-1.28"/>
  </r>
  <r>
    <n v="2019"/>
    <x v="4"/>
    <n v="22"/>
    <n v="1"/>
    <s v="OFF"/>
    <d v="2019-01-22T00:00:00"/>
    <s v="Avg of 4 NM Projects"/>
    <x v="5"/>
    <n v="-1.54"/>
  </r>
  <r>
    <n v="2019"/>
    <x v="4"/>
    <n v="22"/>
    <n v="1"/>
    <s v="OFF"/>
    <d v="2019-01-22T00:00:00"/>
    <s v="Avg of 4 NM Projects"/>
    <x v="6"/>
    <n v="-1.28"/>
  </r>
  <r>
    <n v="2019"/>
    <x v="4"/>
    <n v="22"/>
    <n v="1"/>
    <s v="OFF"/>
    <d v="2019-01-22T00:00:00"/>
    <s v="Avg of 4 NM Projects"/>
    <x v="7"/>
    <n v="-1.7949999999999999"/>
  </r>
  <r>
    <n v="2019"/>
    <x v="4"/>
    <n v="22"/>
    <n v="1"/>
    <s v="OFF"/>
    <d v="2019-01-22T00:00:00"/>
    <s v="Avg of 4 NM Projects"/>
    <x v="8"/>
    <n v="0.255"/>
  </r>
  <r>
    <n v="2019"/>
    <x v="4"/>
    <n v="22"/>
    <n v="1"/>
    <s v="OFF"/>
    <d v="2019-01-22T00:00:00"/>
    <s v="Avg of 4 NM Projects"/>
    <x v="9"/>
    <n v="1.9249999999999998"/>
  </r>
  <r>
    <n v="2019"/>
    <x v="4"/>
    <n v="22"/>
    <n v="1"/>
    <s v="OFF"/>
    <d v="2019-01-22T00:00:00"/>
    <s v="Avg of 4 NM Projects"/>
    <x v="10"/>
    <n v="3.8449999999999998"/>
  </r>
  <r>
    <n v="2019"/>
    <x v="4"/>
    <n v="22"/>
    <n v="1"/>
    <s v="OFF"/>
    <d v="2019-01-22T00:00:00"/>
    <s v="Avg of 4 NM Projects"/>
    <x v="11"/>
    <n v="4.3550000000000004"/>
  </r>
  <r>
    <n v="2019"/>
    <x v="4"/>
    <n v="22"/>
    <n v="1"/>
    <s v="OFF"/>
    <d v="2019-01-22T00:00:00"/>
    <s v="Avg of 4 NM Projects"/>
    <x v="12"/>
    <n v="4.0950000000000006"/>
  </r>
  <r>
    <n v="2019"/>
    <x v="4"/>
    <n v="22"/>
    <n v="1"/>
    <s v="OFF"/>
    <d v="2019-01-22T00:00:00"/>
    <s v="Avg of 4 NM Projects"/>
    <x v="13"/>
    <n v="3.2"/>
  </r>
  <r>
    <n v="2019"/>
    <x v="4"/>
    <n v="22"/>
    <n v="1"/>
    <s v="OFF"/>
    <d v="2019-01-22T00:00:00"/>
    <s v="Avg of 4 NM Projects"/>
    <x v="14"/>
    <n v="1.66"/>
  </r>
  <r>
    <n v="2019"/>
    <x v="4"/>
    <n v="22"/>
    <n v="1"/>
    <s v="OFF"/>
    <d v="2019-01-22T00:00:00"/>
    <s v="Avg of 4 NM Projects"/>
    <x v="15"/>
    <n v="-0.12999999999999989"/>
  </r>
  <r>
    <n v="2019"/>
    <x v="4"/>
    <n v="22"/>
    <n v="1"/>
    <s v="OFF"/>
    <d v="2019-01-22T00:00:00"/>
    <s v="Avg of 4 NM Projects"/>
    <x v="16"/>
    <n v="-1.2799999999999998"/>
  </r>
  <r>
    <n v="2019"/>
    <x v="4"/>
    <n v="22"/>
    <n v="1"/>
    <s v="OFF"/>
    <d v="2019-01-22T00:00:00"/>
    <s v="Avg of 4 NM Projects"/>
    <x v="17"/>
    <n v="-1.41"/>
  </r>
  <r>
    <n v="2019"/>
    <x v="4"/>
    <n v="22"/>
    <n v="1"/>
    <s v="OFF"/>
    <d v="2019-01-22T00:00:00"/>
    <s v="Avg of 4 NM Projects"/>
    <x v="18"/>
    <n v="-1.54"/>
  </r>
  <r>
    <n v="2019"/>
    <x v="4"/>
    <n v="22"/>
    <n v="1"/>
    <s v="OFF"/>
    <d v="2019-01-22T00:00:00"/>
    <s v="Avg of 4 NM Projects"/>
    <x v="19"/>
    <n v="-1.54"/>
  </r>
  <r>
    <n v="2019"/>
    <x v="4"/>
    <n v="22"/>
    <n v="1"/>
    <s v="OFF"/>
    <d v="2019-01-22T00:00:00"/>
    <s v="Avg of 4 NM Projects"/>
    <x v="20"/>
    <n v="-1.41"/>
  </r>
  <r>
    <n v="2019"/>
    <x v="4"/>
    <n v="22"/>
    <n v="1"/>
    <s v="OFF"/>
    <d v="2019-01-22T00:00:00"/>
    <s v="Avg of 4 NM Projects"/>
    <x v="21"/>
    <n v="-1.54"/>
  </r>
  <r>
    <n v="2019"/>
    <x v="4"/>
    <n v="22"/>
    <n v="1"/>
    <s v="OFF"/>
    <d v="2019-01-22T00:00:00"/>
    <s v="Avg of 4 NM Projects"/>
    <x v="22"/>
    <n v="-1.41"/>
  </r>
  <r>
    <n v="2019"/>
    <x v="4"/>
    <n v="22"/>
    <n v="1"/>
    <s v="OFF"/>
    <d v="2019-01-22T00:00:00"/>
    <s v="Avg of 4 NM Projects"/>
    <x v="23"/>
    <n v="-1.41"/>
  </r>
  <r>
    <n v="2019"/>
    <x v="4"/>
    <n v="23"/>
    <n v="2"/>
    <s v="OFF"/>
    <d v="2019-01-23T00:00:00"/>
    <s v="Avg of 4 NM Projects"/>
    <x v="0"/>
    <n v="-1.41"/>
  </r>
  <r>
    <n v="2019"/>
    <x v="4"/>
    <n v="23"/>
    <n v="2"/>
    <s v="OFF"/>
    <d v="2019-01-23T00:00:00"/>
    <s v="Avg of 4 NM Projects"/>
    <x v="1"/>
    <n v="-1.67"/>
  </r>
  <r>
    <n v="2019"/>
    <x v="4"/>
    <n v="23"/>
    <n v="2"/>
    <s v="OFF"/>
    <d v="2019-01-23T00:00:00"/>
    <s v="Avg of 4 NM Projects"/>
    <x v="2"/>
    <n v="-1.41"/>
  </r>
  <r>
    <n v="2019"/>
    <x v="4"/>
    <n v="23"/>
    <n v="2"/>
    <s v="OFF"/>
    <d v="2019-01-23T00:00:00"/>
    <s v="Avg of 4 NM Projects"/>
    <x v="3"/>
    <n v="-1.54"/>
  </r>
  <r>
    <n v="2019"/>
    <x v="4"/>
    <n v="23"/>
    <n v="2"/>
    <s v="OFF"/>
    <d v="2019-01-23T00:00:00"/>
    <s v="Avg of 4 NM Projects"/>
    <x v="4"/>
    <n v="-1.7999999999999998"/>
  </r>
  <r>
    <n v="2019"/>
    <x v="4"/>
    <n v="23"/>
    <n v="2"/>
    <s v="OFF"/>
    <d v="2019-01-23T00:00:00"/>
    <s v="Avg of 4 NM Projects"/>
    <x v="5"/>
    <n v="-1.4100000000000001"/>
  </r>
  <r>
    <n v="2019"/>
    <x v="4"/>
    <n v="23"/>
    <n v="2"/>
    <s v="OFF"/>
    <d v="2019-01-23T00:00:00"/>
    <s v="Avg of 4 NM Projects"/>
    <x v="6"/>
    <n v="-1.28"/>
  </r>
  <r>
    <n v="2019"/>
    <x v="4"/>
    <n v="23"/>
    <n v="2"/>
    <s v="ON"/>
    <d v="2019-01-23T00:00:00"/>
    <s v="Avg of 4 NM Projects"/>
    <x v="7"/>
    <n v="-1.41"/>
  </r>
  <r>
    <n v="2019"/>
    <x v="4"/>
    <n v="23"/>
    <n v="2"/>
    <s v="ON"/>
    <d v="2019-01-23T00:00:00"/>
    <s v="Avg of 4 NM Projects"/>
    <x v="8"/>
    <n v="-1.2800000000000002"/>
  </r>
  <r>
    <n v="2019"/>
    <x v="4"/>
    <n v="23"/>
    <n v="2"/>
    <s v="ON"/>
    <d v="2019-01-23T00:00:00"/>
    <s v="Avg of 4 NM Projects"/>
    <x v="9"/>
    <n v="-0.25499999999999989"/>
  </r>
  <r>
    <n v="2019"/>
    <x v="4"/>
    <n v="23"/>
    <n v="2"/>
    <s v="ON"/>
    <d v="2019-01-23T00:00:00"/>
    <s v="Avg of 4 NM Projects"/>
    <x v="10"/>
    <n v="-0.26"/>
  </r>
  <r>
    <n v="2019"/>
    <x v="4"/>
    <n v="23"/>
    <n v="2"/>
    <s v="ON"/>
    <d v="2019-01-23T00:00:00"/>
    <s v="Avg of 4 NM Projects"/>
    <x v="11"/>
    <n v="0.77"/>
  </r>
  <r>
    <n v="2019"/>
    <x v="4"/>
    <n v="23"/>
    <n v="2"/>
    <s v="ON"/>
    <d v="2019-01-23T00:00:00"/>
    <s v="Avg of 4 NM Projects"/>
    <x v="12"/>
    <n v="3.3250000000000002"/>
  </r>
  <r>
    <n v="2019"/>
    <x v="4"/>
    <n v="23"/>
    <n v="2"/>
    <s v="ON"/>
    <d v="2019-01-23T00:00:00"/>
    <s v="Avg of 4 NM Projects"/>
    <x v="13"/>
    <n v="3.4550000000000005"/>
  </r>
  <r>
    <n v="2019"/>
    <x v="4"/>
    <n v="23"/>
    <n v="2"/>
    <s v="ON"/>
    <d v="2019-01-23T00:00:00"/>
    <s v="Avg of 4 NM Projects"/>
    <x v="14"/>
    <n v="1.54"/>
  </r>
  <r>
    <n v="2019"/>
    <x v="4"/>
    <n v="23"/>
    <n v="2"/>
    <s v="ON"/>
    <d v="2019-01-23T00:00:00"/>
    <s v="Avg of 4 NM Projects"/>
    <x v="15"/>
    <n v="1.5349999999999999"/>
  </r>
  <r>
    <n v="2019"/>
    <x v="4"/>
    <n v="23"/>
    <n v="2"/>
    <s v="ON"/>
    <d v="2019-01-23T00:00:00"/>
    <s v="Avg of 4 NM Projects"/>
    <x v="16"/>
    <n v="0"/>
  </r>
  <r>
    <n v="2019"/>
    <x v="4"/>
    <n v="23"/>
    <n v="2"/>
    <s v="ON"/>
    <d v="2019-01-23T00:00:00"/>
    <s v="Avg of 4 NM Projects"/>
    <x v="17"/>
    <n v="-0.77"/>
  </r>
  <r>
    <n v="2019"/>
    <x v="4"/>
    <n v="23"/>
    <n v="2"/>
    <s v="ON"/>
    <d v="2019-01-23T00:00:00"/>
    <s v="Avg of 4 NM Projects"/>
    <x v="18"/>
    <n v="-0.77"/>
  </r>
  <r>
    <n v="2019"/>
    <x v="4"/>
    <n v="23"/>
    <n v="2"/>
    <s v="ON"/>
    <d v="2019-01-23T00:00:00"/>
    <s v="Avg of 4 NM Projects"/>
    <x v="19"/>
    <n v="-0.51"/>
  </r>
  <r>
    <n v="2019"/>
    <x v="4"/>
    <n v="23"/>
    <n v="2"/>
    <s v="ON"/>
    <d v="2019-01-23T00:00:00"/>
    <s v="Avg of 4 NM Projects"/>
    <x v="20"/>
    <n v="-0.64"/>
  </r>
  <r>
    <n v="2019"/>
    <x v="4"/>
    <n v="23"/>
    <n v="2"/>
    <s v="ON"/>
    <d v="2019-01-23T00:00:00"/>
    <s v="Avg of 4 NM Projects"/>
    <x v="21"/>
    <n v="-0.51"/>
  </r>
  <r>
    <n v="2019"/>
    <x v="4"/>
    <n v="23"/>
    <n v="2"/>
    <s v="ON"/>
    <d v="2019-01-23T00:00:00"/>
    <s v="Avg of 4 NM Projects"/>
    <x v="22"/>
    <n v="-0.64"/>
  </r>
  <r>
    <n v="2019"/>
    <x v="4"/>
    <n v="23"/>
    <n v="2"/>
    <s v="OFF"/>
    <d v="2019-01-23T00:00:00"/>
    <s v="Avg of 4 NM Projects"/>
    <x v="23"/>
    <n v="-0.51"/>
  </r>
  <r>
    <n v="2019"/>
    <x v="4"/>
    <n v="24"/>
    <n v="3"/>
    <s v="OFF"/>
    <d v="2019-01-24T00:00:00"/>
    <s v="Avg of 4 NM Projects"/>
    <x v="0"/>
    <n v="-0.77"/>
  </r>
  <r>
    <n v="2019"/>
    <x v="4"/>
    <n v="24"/>
    <n v="3"/>
    <s v="OFF"/>
    <d v="2019-01-24T00:00:00"/>
    <s v="Avg of 4 NM Projects"/>
    <x v="1"/>
    <n v="-0.38500000000000001"/>
  </r>
  <r>
    <n v="2019"/>
    <x v="4"/>
    <n v="24"/>
    <n v="3"/>
    <s v="OFF"/>
    <d v="2019-01-24T00:00:00"/>
    <s v="Avg of 4 NM Projects"/>
    <x v="2"/>
    <n v="-0.64"/>
  </r>
  <r>
    <n v="2019"/>
    <x v="4"/>
    <n v="24"/>
    <n v="3"/>
    <s v="OFF"/>
    <d v="2019-01-24T00:00:00"/>
    <s v="Avg of 4 NM Projects"/>
    <x v="3"/>
    <n v="-0.38500000000000001"/>
  </r>
  <r>
    <n v="2019"/>
    <x v="4"/>
    <n v="24"/>
    <n v="3"/>
    <s v="OFF"/>
    <d v="2019-01-24T00:00:00"/>
    <s v="Avg of 4 NM Projects"/>
    <x v="4"/>
    <n v="-0.51"/>
  </r>
  <r>
    <n v="2019"/>
    <x v="4"/>
    <n v="24"/>
    <n v="3"/>
    <s v="OFF"/>
    <d v="2019-01-24T00:00:00"/>
    <s v="Avg of 4 NM Projects"/>
    <x v="5"/>
    <n v="-0.64"/>
  </r>
  <r>
    <n v="2019"/>
    <x v="4"/>
    <n v="24"/>
    <n v="3"/>
    <s v="OFF"/>
    <d v="2019-01-24T00:00:00"/>
    <s v="Avg of 4 NM Projects"/>
    <x v="6"/>
    <n v="-0.13"/>
  </r>
  <r>
    <n v="2019"/>
    <x v="4"/>
    <n v="24"/>
    <n v="3"/>
    <s v="ON"/>
    <d v="2019-01-24T00:00:00"/>
    <s v="Avg of 4 NM Projects"/>
    <x v="7"/>
    <n v="-1.415"/>
  </r>
  <r>
    <n v="2019"/>
    <x v="4"/>
    <n v="24"/>
    <n v="3"/>
    <s v="ON"/>
    <d v="2019-01-24T00:00:00"/>
    <s v="Avg of 4 NM Projects"/>
    <x v="8"/>
    <n v="0.77500000000000002"/>
  </r>
  <r>
    <n v="2019"/>
    <x v="4"/>
    <n v="24"/>
    <n v="3"/>
    <s v="ON"/>
    <d v="2019-01-24T00:00:00"/>
    <s v="Avg of 4 NM Projects"/>
    <x v="9"/>
    <n v="6.5299999999999994"/>
  </r>
  <r>
    <n v="2019"/>
    <x v="4"/>
    <n v="24"/>
    <n v="3"/>
    <s v="ON"/>
    <d v="2019-01-24T00:00:00"/>
    <s v="Avg of 4 NM Projects"/>
    <x v="10"/>
    <n v="13.44"/>
  </r>
  <r>
    <n v="2019"/>
    <x v="4"/>
    <n v="24"/>
    <n v="3"/>
    <s v="ON"/>
    <d v="2019-01-24T00:00:00"/>
    <s v="Avg of 4 NM Projects"/>
    <x v="11"/>
    <n v="16.899999999999999"/>
  </r>
  <r>
    <n v="2019"/>
    <x v="4"/>
    <n v="24"/>
    <n v="3"/>
    <s v="ON"/>
    <d v="2019-01-24T00:00:00"/>
    <s v="Avg of 4 NM Projects"/>
    <x v="12"/>
    <n v="23.3"/>
  </r>
  <r>
    <n v="2019"/>
    <x v="4"/>
    <n v="24"/>
    <n v="3"/>
    <s v="ON"/>
    <d v="2019-01-24T00:00:00"/>
    <s v="Avg of 4 NM Projects"/>
    <x v="13"/>
    <n v="23.685000000000002"/>
  </r>
  <r>
    <n v="2019"/>
    <x v="4"/>
    <n v="24"/>
    <n v="3"/>
    <s v="ON"/>
    <d v="2019-01-24T00:00:00"/>
    <s v="Avg of 4 NM Projects"/>
    <x v="14"/>
    <n v="11.139999999999999"/>
  </r>
  <r>
    <n v="2019"/>
    <x v="4"/>
    <n v="24"/>
    <n v="3"/>
    <s v="ON"/>
    <d v="2019-01-24T00:00:00"/>
    <s v="Avg of 4 NM Projects"/>
    <x v="15"/>
    <n v="4.2249999999999996"/>
  </r>
  <r>
    <n v="2019"/>
    <x v="4"/>
    <n v="24"/>
    <n v="3"/>
    <s v="ON"/>
    <d v="2019-01-24T00:00:00"/>
    <s v="Avg of 4 NM Projects"/>
    <x v="16"/>
    <n v="-0.51"/>
  </r>
  <r>
    <n v="2019"/>
    <x v="4"/>
    <n v="24"/>
    <n v="3"/>
    <s v="ON"/>
    <d v="2019-01-24T00:00:00"/>
    <s v="Avg of 4 NM Projects"/>
    <x v="17"/>
    <n v="-0.51"/>
  </r>
  <r>
    <n v="2019"/>
    <x v="4"/>
    <n v="24"/>
    <n v="3"/>
    <s v="ON"/>
    <d v="2019-01-24T00:00:00"/>
    <s v="Avg of 4 NM Projects"/>
    <x v="18"/>
    <n v="-0.51"/>
  </r>
  <r>
    <n v="2019"/>
    <x v="4"/>
    <n v="24"/>
    <n v="3"/>
    <s v="ON"/>
    <d v="2019-01-24T00:00:00"/>
    <s v="Avg of 4 NM Projects"/>
    <x v="19"/>
    <n v="-0.77"/>
  </r>
  <r>
    <n v="2019"/>
    <x v="4"/>
    <n v="24"/>
    <n v="3"/>
    <s v="ON"/>
    <d v="2019-01-24T00:00:00"/>
    <s v="Avg of 4 NM Projects"/>
    <x v="20"/>
    <n v="-0.77"/>
  </r>
  <r>
    <n v="2019"/>
    <x v="4"/>
    <n v="24"/>
    <n v="3"/>
    <s v="ON"/>
    <d v="2019-01-24T00:00:00"/>
    <s v="Avg of 4 NM Projects"/>
    <x v="21"/>
    <n v="-0.51"/>
  </r>
  <r>
    <n v="2019"/>
    <x v="4"/>
    <n v="24"/>
    <n v="3"/>
    <s v="ON"/>
    <d v="2019-01-24T00:00:00"/>
    <s v="Avg of 4 NM Projects"/>
    <x v="22"/>
    <n v="-0.9"/>
  </r>
  <r>
    <n v="2019"/>
    <x v="4"/>
    <n v="24"/>
    <n v="3"/>
    <s v="OFF"/>
    <d v="2019-01-24T00:00:00"/>
    <s v="Avg of 4 NM Projects"/>
    <x v="23"/>
    <n v="-0.64"/>
  </r>
  <r>
    <n v="2019"/>
    <x v="4"/>
    <n v="25"/>
    <n v="4"/>
    <s v="OFF"/>
    <d v="2019-01-25T00:00:00"/>
    <s v="Avg of 4 NM Projects"/>
    <x v="0"/>
    <n v="-0.51"/>
  </r>
  <r>
    <n v="2019"/>
    <x v="4"/>
    <n v="25"/>
    <n v="4"/>
    <s v="OFF"/>
    <d v="2019-01-25T00:00:00"/>
    <s v="Avg of 4 NM Projects"/>
    <x v="1"/>
    <n v="-0.64"/>
  </r>
  <r>
    <n v="2019"/>
    <x v="4"/>
    <n v="25"/>
    <n v="4"/>
    <s v="OFF"/>
    <d v="2019-01-25T00:00:00"/>
    <s v="Avg of 4 NM Projects"/>
    <x v="2"/>
    <n v="-0.64"/>
  </r>
  <r>
    <n v="2019"/>
    <x v="4"/>
    <n v="25"/>
    <n v="4"/>
    <s v="OFF"/>
    <d v="2019-01-25T00:00:00"/>
    <s v="Avg of 4 NM Projects"/>
    <x v="3"/>
    <n v="-0.77"/>
  </r>
  <r>
    <n v="2019"/>
    <x v="4"/>
    <n v="25"/>
    <n v="4"/>
    <s v="OFF"/>
    <d v="2019-01-25T00:00:00"/>
    <s v="Avg of 4 NM Projects"/>
    <x v="4"/>
    <n v="-0.77"/>
  </r>
  <r>
    <n v="2019"/>
    <x v="4"/>
    <n v="25"/>
    <n v="4"/>
    <s v="OFF"/>
    <d v="2019-01-25T00:00:00"/>
    <s v="Avg of 4 NM Projects"/>
    <x v="5"/>
    <n v="-0.64"/>
  </r>
  <r>
    <n v="2019"/>
    <x v="4"/>
    <n v="25"/>
    <n v="4"/>
    <s v="OFF"/>
    <d v="2019-01-25T00:00:00"/>
    <s v="Avg of 4 NM Projects"/>
    <x v="6"/>
    <n v="-0.64"/>
  </r>
  <r>
    <n v="2019"/>
    <x v="4"/>
    <n v="25"/>
    <n v="4"/>
    <s v="ON"/>
    <d v="2019-01-25T00:00:00"/>
    <s v="Avg of 4 NM Projects"/>
    <x v="7"/>
    <n v="-0.125"/>
  </r>
  <r>
    <n v="2019"/>
    <x v="4"/>
    <n v="25"/>
    <n v="4"/>
    <s v="ON"/>
    <d v="2019-01-25T00:00:00"/>
    <s v="Avg of 4 NM Projects"/>
    <x v="8"/>
    <n v="9.6"/>
  </r>
  <r>
    <n v="2019"/>
    <x v="4"/>
    <n v="25"/>
    <n v="4"/>
    <s v="ON"/>
    <d v="2019-01-25T00:00:00"/>
    <s v="Avg of 4 NM Projects"/>
    <x v="9"/>
    <n v="19.459999999999997"/>
  </r>
  <r>
    <n v="2019"/>
    <x v="4"/>
    <n v="25"/>
    <n v="4"/>
    <s v="ON"/>
    <d v="2019-01-25T00:00:00"/>
    <s v="Avg of 4 NM Projects"/>
    <x v="10"/>
    <n v="44.415000000000006"/>
  </r>
  <r>
    <n v="2019"/>
    <x v="4"/>
    <n v="25"/>
    <n v="4"/>
    <s v="ON"/>
    <d v="2019-01-25T00:00:00"/>
    <s v="Avg of 4 NM Projects"/>
    <x v="11"/>
    <n v="55.805"/>
  </r>
  <r>
    <n v="2019"/>
    <x v="4"/>
    <n v="25"/>
    <n v="4"/>
    <s v="ON"/>
    <d v="2019-01-25T00:00:00"/>
    <s v="Avg of 4 NM Projects"/>
    <x v="12"/>
    <n v="51.975000000000001"/>
  </r>
  <r>
    <n v="2019"/>
    <x v="4"/>
    <n v="25"/>
    <n v="4"/>
    <s v="ON"/>
    <d v="2019-01-25T00:00:00"/>
    <s v="Avg of 4 NM Projects"/>
    <x v="13"/>
    <n v="48.640000000000008"/>
  </r>
  <r>
    <n v="2019"/>
    <x v="4"/>
    <n v="25"/>
    <n v="4"/>
    <s v="ON"/>
    <d v="2019-01-25T00:00:00"/>
    <s v="Avg of 4 NM Projects"/>
    <x v="14"/>
    <n v="39.939999999999991"/>
  </r>
  <r>
    <n v="2019"/>
    <x v="4"/>
    <n v="25"/>
    <n v="4"/>
    <s v="ON"/>
    <d v="2019-01-25T00:00:00"/>
    <s v="Avg of 4 NM Projects"/>
    <x v="15"/>
    <n v="23.294999999999998"/>
  </r>
  <r>
    <n v="2019"/>
    <x v="4"/>
    <n v="25"/>
    <n v="4"/>
    <s v="ON"/>
    <d v="2019-01-25T00:00:00"/>
    <s v="Avg of 4 NM Projects"/>
    <x v="16"/>
    <n v="3.84"/>
  </r>
  <r>
    <n v="2019"/>
    <x v="4"/>
    <n v="25"/>
    <n v="4"/>
    <s v="ON"/>
    <d v="2019-01-25T00:00:00"/>
    <s v="Avg of 4 NM Projects"/>
    <x v="17"/>
    <n v="-0.64"/>
  </r>
  <r>
    <n v="2019"/>
    <x v="4"/>
    <n v="25"/>
    <n v="4"/>
    <s v="ON"/>
    <d v="2019-01-25T00:00:00"/>
    <s v="Avg of 4 NM Projects"/>
    <x v="18"/>
    <n v="-0.51"/>
  </r>
  <r>
    <n v="2019"/>
    <x v="4"/>
    <n v="25"/>
    <n v="4"/>
    <s v="ON"/>
    <d v="2019-01-25T00:00:00"/>
    <s v="Avg of 4 NM Projects"/>
    <x v="19"/>
    <n v="-0.77"/>
  </r>
  <r>
    <n v="2019"/>
    <x v="4"/>
    <n v="25"/>
    <n v="4"/>
    <s v="ON"/>
    <d v="2019-01-25T00:00:00"/>
    <s v="Avg of 4 NM Projects"/>
    <x v="20"/>
    <n v="-0.51"/>
  </r>
  <r>
    <n v="2019"/>
    <x v="4"/>
    <n v="25"/>
    <n v="4"/>
    <s v="ON"/>
    <d v="2019-01-25T00:00:00"/>
    <s v="Avg of 4 NM Projects"/>
    <x v="21"/>
    <n v="-0.64"/>
  </r>
  <r>
    <n v="2019"/>
    <x v="4"/>
    <n v="25"/>
    <n v="4"/>
    <s v="ON"/>
    <d v="2019-01-25T00:00:00"/>
    <s v="Avg of 4 NM Projects"/>
    <x v="22"/>
    <n v="-0.77"/>
  </r>
  <r>
    <n v="2019"/>
    <x v="4"/>
    <n v="25"/>
    <n v="4"/>
    <s v="OFF"/>
    <d v="2019-01-25T00:00:00"/>
    <s v="Avg of 4 NM Projects"/>
    <x v="23"/>
    <n v="-0.51"/>
  </r>
  <r>
    <n v="2019"/>
    <x v="4"/>
    <n v="26"/>
    <n v="5"/>
    <s v="OFF"/>
    <d v="2019-01-26T00:00:00"/>
    <s v="Avg of 4 NM Projects"/>
    <x v="0"/>
    <n v="-0.9"/>
  </r>
  <r>
    <n v="2019"/>
    <x v="4"/>
    <n v="26"/>
    <n v="5"/>
    <s v="OFF"/>
    <d v="2019-01-26T00:00:00"/>
    <s v="Avg of 4 NM Projects"/>
    <x v="1"/>
    <n v="-0.64"/>
  </r>
  <r>
    <n v="2019"/>
    <x v="4"/>
    <n v="26"/>
    <n v="5"/>
    <s v="OFF"/>
    <d v="2019-01-26T00:00:00"/>
    <s v="Avg of 4 NM Projects"/>
    <x v="2"/>
    <n v="-0.64"/>
  </r>
  <r>
    <n v="2019"/>
    <x v="4"/>
    <n v="26"/>
    <n v="5"/>
    <s v="OFF"/>
    <d v="2019-01-26T00:00:00"/>
    <s v="Avg of 4 NM Projects"/>
    <x v="3"/>
    <n v="-0.77"/>
  </r>
  <r>
    <n v="2019"/>
    <x v="4"/>
    <n v="26"/>
    <n v="5"/>
    <s v="OFF"/>
    <d v="2019-01-26T00:00:00"/>
    <s v="Avg of 4 NM Projects"/>
    <x v="4"/>
    <n v="-0.64"/>
  </r>
  <r>
    <n v="2019"/>
    <x v="4"/>
    <n v="26"/>
    <n v="5"/>
    <s v="OFF"/>
    <d v="2019-01-26T00:00:00"/>
    <s v="Avg of 4 NM Projects"/>
    <x v="5"/>
    <n v="-0.77"/>
  </r>
  <r>
    <n v="2019"/>
    <x v="4"/>
    <n v="26"/>
    <n v="5"/>
    <s v="OFF"/>
    <d v="2019-01-26T00:00:00"/>
    <s v="Avg of 4 NM Projects"/>
    <x v="6"/>
    <n v="-1.03"/>
  </r>
  <r>
    <n v="2019"/>
    <x v="4"/>
    <n v="26"/>
    <n v="5"/>
    <s v="ON"/>
    <d v="2019-01-26T00:00:00"/>
    <s v="Avg of 4 NM Projects"/>
    <x v="7"/>
    <n v="0.38500000000000001"/>
  </r>
  <r>
    <n v="2019"/>
    <x v="4"/>
    <n v="26"/>
    <n v="5"/>
    <s v="ON"/>
    <d v="2019-01-26T00:00:00"/>
    <s v="Avg of 4 NM Projects"/>
    <x v="8"/>
    <n v="21.76"/>
  </r>
  <r>
    <n v="2019"/>
    <x v="4"/>
    <n v="26"/>
    <n v="5"/>
    <s v="ON"/>
    <d v="2019-01-26T00:00:00"/>
    <s v="Avg of 4 NM Projects"/>
    <x v="9"/>
    <n v="36.22"/>
  </r>
  <r>
    <n v="2019"/>
    <x v="4"/>
    <n v="26"/>
    <n v="5"/>
    <s v="ON"/>
    <d v="2019-01-26T00:00:00"/>
    <s v="Avg of 4 NM Projects"/>
    <x v="10"/>
    <n v="49.914999999999999"/>
  </r>
  <r>
    <n v="2019"/>
    <x v="4"/>
    <n v="26"/>
    <n v="5"/>
    <s v="ON"/>
    <d v="2019-01-26T00:00:00"/>
    <s v="Avg of 4 NM Projects"/>
    <x v="11"/>
    <n v="59.140000000000008"/>
  </r>
  <r>
    <n v="2019"/>
    <x v="4"/>
    <n v="26"/>
    <n v="5"/>
    <s v="ON"/>
    <d v="2019-01-26T00:00:00"/>
    <s v="Avg of 4 NM Projects"/>
    <x v="12"/>
    <n v="47.999999999999993"/>
  </r>
  <r>
    <n v="2019"/>
    <x v="4"/>
    <n v="26"/>
    <n v="5"/>
    <s v="ON"/>
    <d v="2019-01-26T00:00:00"/>
    <s v="Avg of 4 NM Projects"/>
    <x v="13"/>
    <n v="42.495000000000005"/>
  </r>
  <r>
    <n v="2019"/>
    <x v="4"/>
    <n v="26"/>
    <n v="5"/>
    <s v="ON"/>
    <d v="2019-01-26T00:00:00"/>
    <s v="Avg of 4 NM Projects"/>
    <x v="14"/>
    <n v="33.79"/>
  </r>
  <r>
    <n v="2019"/>
    <x v="4"/>
    <n v="26"/>
    <n v="5"/>
    <s v="ON"/>
    <d v="2019-01-26T00:00:00"/>
    <s v="Avg of 4 NM Projects"/>
    <x v="15"/>
    <n v="28.544999999999998"/>
  </r>
  <r>
    <n v="2019"/>
    <x v="4"/>
    <n v="26"/>
    <n v="5"/>
    <s v="ON"/>
    <d v="2019-01-26T00:00:00"/>
    <s v="Avg of 4 NM Projects"/>
    <x v="16"/>
    <n v="4.0949999999999998"/>
  </r>
  <r>
    <n v="2019"/>
    <x v="4"/>
    <n v="26"/>
    <n v="5"/>
    <s v="ON"/>
    <d v="2019-01-26T00:00:00"/>
    <s v="Avg of 4 NM Projects"/>
    <x v="17"/>
    <n v="-0.77"/>
  </r>
  <r>
    <n v="2019"/>
    <x v="4"/>
    <n v="26"/>
    <n v="5"/>
    <s v="ON"/>
    <d v="2019-01-26T00:00:00"/>
    <s v="Avg of 4 NM Projects"/>
    <x v="18"/>
    <n v="-0.77"/>
  </r>
  <r>
    <n v="2019"/>
    <x v="4"/>
    <n v="26"/>
    <n v="5"/>
    <s v="ON"/>
    <d v="2019-01-26T00:00:00"/>
    <s v="Avg of 4 NM Projects"/>
    <x v="19"/>
    <n v="-0.77"/>
  </r>
  <r>
    <n v="2019"/>
    <x v="4"/>
    <n v="26"/>
    <n v="5"/>
    <s v="ON"/>
    <d v="2019-01-26T00:00:00"/>
    <s v="Avg of 4 NM Projects"/>
    <x v="20"/>
    <n v="-0.9"/>
  </r>
  <r>
    <n v="2019"/>
    <x v="4"/>
    <n v="26"/>
    <n v="5"/>
    <s v="ON"/>
    <d v="2019-01-26T00:00:00"/>
    <s v="Avg of 4 NM Projects"/>
    <x v="21"/>
    <n v="-0.77"/>
  </r>
  <r>
    <n v="2019"/>
    <x v="4"/>
    <n v="26"/>
    <n v="5"/>
    <s v="ON"/>
    <d v="2019-01-26T00:00:00"/>
    <s v="Avg of 4 NM Projects"/>
    <x v="22"/>
    <n v="-1.03"/>
  </r>
  <r>
    <n v="2019"/>
    <x v="4"/>
    <n v="26"/>
    <n v="5"/>
    <s v="OFF"/>
    <d v="2019-01-26T00:00:00"/>
    <s v="Avg of 4 NM Projects"/>
    <x v="23"/>
    <n v="-0.77"/>
  </r>
  <r>
    <n v="2019"/>
    <x v="4"/>
    <n v="27"/>
    <n v="6"/>
    <s v="OFF"/>
    <d v="2019-01-27T00:00:00"/>
    <s v="Avg of 4 NM Projects"/>
    <x v="0"/>
    <n v="-0.77"/>
  </r>
  <r>
    <n v="2019"/>
    <x v="4"/>
    <n v="27"/>
    <n v="6"/>
    <s v="OFF"/>
    <d v="2019-01-27T00:00:00"/>
    <s v="Avg of 4 NM Projects"/>
    <x v="1"/>
    <n v="-0.9"/>
  </r>
  <r>
    <n v="2019"/>
    <x v="4"/>
    <n v="27"/>
    <n v="6"/>
    <s v="OFF"/>
    <d v="2019-01-27T00:00:00"/>
    <s v="Avg of 4 NM Projects"/>
    <x v="2"/>
    <n v="-1.0249999999999999"/>
  </r>
  <r>
    <n v="2019"/>
    <x v="4"/>
    <n v="27"/>
    <n v="6"/>
    <s v="OFF"/>
    <d v="2019-01-27T00:00:00"/>
    <s v="Avg of 4 NM Projects"/>
    <x v="3"/>
    <n v="-1.0249999999999999"/>
  </r>
  <r>
    <n v="2019"/>
    <x v="4"/>
    <n v="27"/>
    <n v="6"/>
    <s v="OFF"/>
    <d v="2019-01-27T00:00:00"/>
    <s v="Avg of 4 NM Projects"/>
    <x v="4"/>
    <n v="-0.9"/>
  </r>
  <r>
    <n v="2019"/>
    <x v="4"/>
    <n v="27"/>
    <n v="6"/>
    <s v="OFF"/>
    <d v="2019-01-27T00:00:00"/>
    <s v="Avg of 4 NM Projects"/>
    <x v="5"/>
    <n v="-1.0249999999999999"/>
  </r>
  <r>
    <n v="2019"/>
    <x v="4"/>
    <n v="27"/>
    <n v="6"/>
    <s v="OFF"/>
    <d v="2019-01-27T00:00:00"/>
    <s v="Avg of 4 NM Projects"/>
    <x v="6"/>
    <n v="-1.0249999999999999"/>
  </r>
  <r>
    <n v="2019"/>
    <x v="4"/>
    <n v="27"/>
    <n v="6"/>
    <s v="ON"/>
    <d v="2019-01-27T00:00:00"/>
    <s v="Avg of 4 NM Projects"/>
    <x v="7"/>
    <n v="-0.63500000000000001"/>
  </r>
  <r>
    <n v="2019"/>
    <x v="4"/>
    <n v="27"/>
    <n v="6"/>
    <s v="ON"/>
    <d v="2019-01-27T00:00:00"/>
    <s v="Avg of 4 NM Projects"/>
    <x v="8"/>
    <n v="19.330000000000002"/>
  </r>
  <r>
    <n v="2019"/>
    <x v="4"/>
    <n v="27"/>
    <n v="6"/>
    <s v="ON"/>
    <d v="2019-01-27T00:00:00"/>
    <s v="Avg of 4 NM Projects"/>
    <x v="9"/>
    <n v="34.17499999999999"/>
  </r>
  <r>
    <n v="2019"/>
    <x v="4"/>
    <n v="27"/>
    <n v="6"/>
    <s v="ON"/>
    <d v="2019-01-27T00:00:00"/>
    <s v="Avg of 4 NM Projects"/>
    <x v="10"/>
    <n v="24.71"/>
  </r>
  <r>
    <n v="2019"/>
    <x v="4"/>
    <n v="27"/>
    <n v="6"/>
    <s v="ON"/>
    <d v="2019-01-27T00:00:00"/>
    <s v="Avg of 4 NM Projects"/>
    <x v="11"/>
    <n v="20.734999999999999"/>
  </r>
  <r>
    <n v="2019"/>
    <x v="4"/>
    <n v="27"/>
    <n v="6"/>
    <s v="ON"/>
    <d v="2019-01-27T00:00:00"/>
    <s v="Avg of 4 NM Projects"/>
    <x v="12"/>
    <n v="18.684999999999999"/>
  </r>
  <r>
    <n v="2019"/>
    <x v="4"/>
    <n v="27"/>
    <n v="6"/>
    <s v="ON"/>
    <d v="2019-01-27T00:00:00"/>
    <s v="Avg of 4 NM Projects"/>
    <x v="13"/>
    <n v="10.75"/>
  </r>
  <r>
    <n v="2019"/>
    <x v="4"/>
    <n v="27"/>
    <n v="6"/>
    <s v="ON"/>
    <d v="2019-01-27T00:00:00"/>
    <s v="Avg of 4 NM Projects"/>
    <x v="14"/>
    <n v="4.6150000000000002"/>
  </r>
  <r>
    <n v="2019"/>
    <x v="4"/>
    <n v="27"/>
    <n v="6"/>
    <s v="ON"/>
    <d v="2019-01-27T00:00:00"/>
    <s v="Avg of 4 NM Projects"/>
    <x v="15"/>
    <n v="1.1499999999999999"/>
  </r>
  <r>
    <n v="2019"/>
    <x v="4"/>
    <n v="27"/>
    <n v="6"/>
    <s v="ON"/>
    <d v="2019-01-27T00:00:00"/>
    <s v="Avg of 4 NM Projects"/>
    <x v="16"/>
    <n v="-1.0249999999999999"/>
  </r>
  <r>
    <n v="2019"/>
    <x v="4"/>
    <n v="27"/>
    <n v="6"/>
    <s v="ON"/>
    <d v="2019-01-27T00:00:00"/>
    <s v="Avg of 4 NM Projects"/>
    <x v="17"/>
    <n v="-1.0249999999999999"/>
  </r>
  <r>
    <n v="2019"/>
    <x v="4"/>
    <n v="27"/>
    <n v="6"/>
    <s v="ON"/>
    <d v="2019-01-27T00:00:00"/>
    <s v="Avg of 4 NM Projects"/>
    <x v="18"/>
    <n v="-0.77"/>
  </r>
  <r>
    <n v="2019"/>
    <x v="4"/>
    <n v="27"/>
    <n v="6"/>
    <s v="ON"/>
    <d v="2019-01-27T00:00:00"/>
    <s v="Avg of 4 NM Projects"/>
    <x v="19"/>
    <n v="-0.89500000000000002"/>
  </r>
  <r>
    <n v="2019"/>
    <x v="4"/>
    <n v="27"/>
    <n v="6"/>
    <s v="ON"/>
    <d v="2019-01-27T00:00:00"/>
    <s v="Avg of 4 NM Projects"/>
    <x v="20"/>
    <n v="-0.77"/>
  </r>
  <r>
    <n v="2019"/>
    <x v="4"/>
    <n v="27"/>
    <n v="6"/>
    <s v="ON"/>
    <d v="2019-01-27T00:00:00"/>
    <s v="Avg of 4 NM Projects"/>
    <x v="21"/>
    <n v="-0.89500000000000002"/>
  </r>
  <r>
    <n v="2019"/>
    <x v="4"/>
    <n v="27"/>
    <n v="6"/>
    <s v="ON"/>
    <d v="2019-01-27T00:00:00"/>
    <s v="Avg of 4 NM Projects"/>
    <x v="22"/>
    <n v="-0.89500000000000002"/>
  </r>
  <r>
    <n v="2019"/>
    <x v="4"/>
    <n v="27"/>
    <n v="6"/>
    <s v="OFF"/>
    <d v="2019-01-27T00:00:00"/>
    <s v="Avg of 4 NM Projects"/>
    <x v="23"/>
    <n v="-1.03"/>
  </r>
  <r>
    <n v="2019"/>
    <x v="4"/>
    <n v="28"/>
    <n v="7"/>
    <s v="OFF"/>
    <d v="2019-01-28T00:00:00"/>
    <s v="Avg of 4 NM Projects"/>
    <x v="0"/>
    <n v="-0.89500000000000002"/>
  </r>
  <r>
    <n v="2019"/>
    <x v="4"/>
    <n v="28"/>
    <n v="7"/>
    <s v="OFF"/>
    <d v="2019-01-28T00:00:00"/>
    <s v="Avg of 4 NM Projects"/>
    <x v="1"/>
    <n v="-1.0249999999999999"/>
  </r>
  <r>
    <n v="2019"/>
    <x v="4"/>
    <n v="28"/>
    <n v="7"/>
    <s v="OFF"/>
    <d v="2019-01-28T00:00:00"/>
    <s v="Avg of 4 NM Projects"/>
    <x v="2"/>
    <n v="-0.77"/>
  </r>
  <r>
    <n v="2019"/>
    <x v="4"/>
    <n v="28"/>
    <n v="7"/>
    <s v="OFF"/>
    <d v="2019-01-28T00:00:00"/>
    <s v="Avg of 4 NM Projects"/>
    <x v="3"/>
    <n v="-1.0249999999999999"/>
  </r>
  <r>
    <n v="2019"/>
    <x v="4"/>
    <n v="28"/>
    <n v="7"/>
    <s v="OFF"/>
    <d v="2019-01-28T00:00:00"/>
    <s v="Avg of 4 NM Projects"/>
    <x v="4"/>
    <n v="-0.89500000000000002"/>
  </r>
  <r>
    <n v="2019"/>
    <x v="4"/>
    <n v="28"/>
    <n v="7"/>
    <s v="OFF"/>
    <d v="2019-01-28T00:00:00"/>
    <s v="Avg of 4 NM Projects"/>
    <x v="5"/>
    <n v="-0.9"/>
  </r>
  <r>
    <n v="2019"/>
    <x v="4"/>
    <n v="28"/>
    <n v="7"/>
    <s v="OFF"/>
    <d v="2019-01-28T00:00:00"/>
    <s v="Avg of 4 NM Projects"/>
    <x v="6"/>
    <n v="-1.0249999999999999"/>
  </r>
  <r>
    <n v="2019"/>
    <x v="4"/>
    <n v="28"/>
    <n v="7"/>
    <s v="OFF"/>
    <d v="2019-01-28T00:00:00"/>
    <s v="Avg of 4 NM Projects"/>
    <x v="7"/>
    <n v="0.13"/>
  </r>
  <r>
    <n v="2019"/>
    <x v="4"/>
    <n v="28"/>
    <n v="7"/>
    <s v="OFF"/>
    <d v="2019-01-28T00:00:00"/>
    <s v="Avg of 4 NM Projects"/>
    <x v="8"/>
    <n v="10.24"/>
  </r>
  <r>
    <n v="2019"/>
    <x v="4"/>
    <n v="28"/>
    <n v="7"/>
    <s v="OFF"/>
    <d v="2019-01-28T00:00:00"/>
    <s v="Avg of 4 NM Projects"/>
    <x v="9"/>
    <n v="26.104999999999997"/>
  </r>
  <r>
    <n v="2019"/>
    <x v="4"/>
    <n v="28"/>
    <n v="7"/>
    <s v="OFF"/>
    <d v="2019-01-28T00:00:00"/>
    <s v="Avg of 4 NM Projects"/>
    <x v="10"/>
    <n v="50.56"/>
  </r>
  <r>
    <n v="2019"/>
    <x v="4"/>
    <n v="28"/>
    <n v="7"/>
    <s v="OFF"/>
    <d v="2019-01-28T00:00:00"/>
    <s v="Avg of 4 NM Projects"/>
    <x v="11"/>
    <n v="53.634999999999998"/>
  </r>
  <r>
    <n v="2019"/>
    <x v="4"/>
    <n v="28"/>
    <n v="7"/>
    <s v="OFF"/>
    <d v="2019-01-28T00:00:00"/>
    <s v="Avg of 4 NM Projects"/>
    <x v="12"/>
    <n v="51.585000000000001"/>
  </r>
  <r>
    <n v="2019"/>
    <x v="4"/>
    <n v="28"/>
    <n v="7"/>
    <s v="OFF"/>
    <d v="2019-01-28T00:00:00"/>
    <s v="Avg of 4 NM Projects"/>
    <x v="13"/>
    <n v="47.23"/>
  </r>
  <r>
    <n v="2019"/>
    <x v="4"/>
    <n v="28"/>
    <n v="7"/>
    <s v="OFF"/>
    <d v="2019-01-28T00:00:00"/>
    <s v="Avg of 4 NM Projects"/>
    <x v="14"/>
    <n v="33.92"/>
  </r>
  <r>
    <n v="2019"/>
    <x v="4"/>
    <n v="28"/>
    <n v="7"/>
    <s v="OFF"/>
    <d v="2019-01-28T00:00:00"/>
    <s v="Avg of 4 NM Projects"/>
    <x v="15"/>
    <n v="20.099999999999998"/>
  </r>
  <r>
    <n v="2019"/>
    <x v="4"/>
    <n v="28"/>
    <n v="7"/>
    <s v="OFF"/>
    <d v="2019-01-28T00:00:00"/>
    <s v="Avg of 4 NM Projects"/>
    <x v="16"/>
    <n v="1.03"/>
  </r>
  <r>
    <n v="2019"/>
    <x v="4"/>
    <n v="28"/>
    <n v="7"/>
    <s v="OFF"/>
    <d v="2019-01-28T00:00:00"/>
    <s v="Avg of 4 NM Projects"/>
    <x v="17"/>
    <n v="-0.9"/>
  </r>
  <r>
    <n v="2019"/>
    <x v="4"/>
    <n v="28"/>
    <n v="7"/>
    <s v="OFF"/>
    <d v="2019-01-28T00:00:00"/>
    <s v="Avg of 4 NM Projects"/>
    <x v="18"/>
    <n v="-0.77"/>
  </r>
  <r>
    <n v="2019"/>
    <x v="4"/>
    <n v="28"/>
    <n v="7"/>
    <s v="OFF"/>
    <d v="2019-01-28T00:00:00"/>
    <s v="Avg of 4 NM Projects"/>
    <x v="19"/>
    <n v="-0.89500000000000002"/>
  </r>
  <r>
    <n v="2019"/>
    <x v="4"/>
    <n v="28"/>
    <n v="7"/>
    <s v="OFF"/>
    <d v="2019-01-28T00:00:00"/>
    <s v="Avg of 4 NM Projects"/>
    <x v="20"/>
    <n v="-1.0249999999999999"/>
  </r>
  <r>
    <n v="2019"/>
    <x v="4"/>
    <n v="28"/>
    <n v="7"/>
    <s v="OFF"/>
    <d v="2019-01-28T00:00:00"/>
    <s v="Avg of 4 NM Projects"/>
    <x v="21"/>
    <n v="-1.0249999999999999"/>
  </r>
  <r>
    <n v="2019"/>
    <x v="4"/>
    <n v="28"/>
    <n v="7"/>
    <s v="OFF"/>
    <d v="2019-01-28T00:00:00"/>
    <s v="Avg of 4 NM Projects"/>
    <x v="22"/>
    <n v="-0.9"/>
  </r>
  <r>
    <n v="2019"/>
    <x v="4"/>
    <n v="28"/>
    <n v="7"/>
    <s v="OFF"/>
    <d v="2019-01-28T00:00:00"/>
    <s v="Avg of 4 NM Projects"/>
    <x v="23"/>
    <n v="-0.89500000000000002"/>
  </r>
  <r>
    <n v="2019"/>
    <x v="4"/>
    <n v="29"/>
    <n v="1"/>
    <s v="OFF"/>
    <d v="2019-01-29T00:00:00"/>
    <s v="Avg of 4 NM Projects"/>
    <x v="0"/>
    <n v="-1.0249999999999999"/>
  </r>
  <r>
    <n v="2019"/>
    <x v="4"/>
    <n v="29"/>
    <n v="1"/>
    <s v="OFF"/>
    <d v="2019-01-29T00:00:00"/>
    <s v="Avg of 4 NM Projects"/>
    <x v="1"/>
    <n v="-0.77"/>
  </r>
  <r>
    <n v="2019"/>
    <x v="4"/>
    <n v="29"/>
    <n v="1"/>
    <s v="OFF"/>
    <d v="2019-01-29T00:00:00"/>
    <s v="Avg of 4 NM Projects"/>
    <x v="2"/>
    <n v="-1.0249999999999999"/>
  </r>
  <r>
    <n v="2019"/>
    <x v="4"/>
    <n v="29"/>
    <n v="1"/>
    <s v="OFF"/>
    <d v="2019-01-29T00:00:00"/>
    <s v="Avg of 4 NM Projects"/>
    <x v="3"/>
    <n v="-1.0249999999999999"/>
  </r>
  <r>
    <n v="2019"/>
    <x v="4"/>
    <n v="29"/>
    <n v="1"/>
    <s v="OFF"/>
    <d v="2019-01-29T00:00:00"/>
    <s v="Avg of 4 NM Projects"/>
    <x v="4"/>
    <n v="-0.89500000000000002"/>
  </r>
  <r>
    <n v="2019"/>
    <x v="4"/>
    <n v="29"/>
    <n v="1"/>
    <s v="OFF"/>
    <d v="2019-01-29T00:00:00"/>
    <s v="Avg of 4 NM Projects"/>
    <x v="5"/>
    <n v="-0.77"/>
  </r>
  <r>
    <n v="2019"/>
    <x v="4"/>
    <n v="29"/>
    <n v="1"/>
    <s v="OFF"/>
    <d v="2019-01-29T00:00:00"/>
    <s v="Avg of 4 NM Projects"/>
    <x v="6"/>
    <n v="-1.0249999999999999"/>
  </r>
  <r>
    <n v="2019"/>
    <x v="4"/>
    <n v="29"/>
    <n v="1"/>
    <s v="OFF"/>
    <d v="2019-01-29T00:00:00"/>
    <s v="Avg of 4 NM Projects"/>
    <x v="7"/>
    <n v="1.0249999999999999"/>
  </r>
  <r>
    <n v="2019"/>
    <x v="4"/>
    <n v="29"/>
    <n v="1"/>
    <s v="OFF"/>
    <d v="2019-01-29T00:00:00"/>
    <s v="Avg of 4 NM Projects"/>
    <x v="8"/>
    <n v="19.585000000000001"/>
  </r>
  <r>
    <n v="2019"/>
    <x v="4"/>
    <n v="29"/>
    <n v="1"/>
    <s v="OFF"/>
    <d v="2019-01-29T00:00:00"/>
    <s v="Avg of 4 NM Projects"/>
    <x v="9"/>
    <n v="25.855"/>
  </r>
  <r>
    <n v="2019"/>
    <x v="4"/>
    <n v="29"/>
    <n v="1"/>
    <s v="OFF"/>
    <d v="2019-01-29T00:00:00"/>
    <s v="Avg of 4 NM Projects"/>
    <x v="10"/>
    <n v="26.625"/>
  </r>
  <r>
    <n v="2019"/>
    <x v="4"/>
    <n v="29"/>
    <n v="1"/>
    <s v="OFF"/>
    <d v="2019-01-29T00:00:00"/>
    <s v="Avg of 4 NM Projects"/>
    <x v="11"/>
    <n v="38.015000000000001"/>
  </r>
  <r>
    <n v="2019"/>
    <x v="4"/>
    <n v="29"/>
    <n v="1"/>
    <s v="OFF"/>
    <d v="2019-01-29T00:00:00"/>
    <s v="Avg of 4 NM Projects"/>
    <x v="12"/>
    <n v="33.019999999999996"/>
  </r>
  <r>
    <n v="2019"/>
    <x v="4"/>
    <n v="29"/>
    <n v="1"/>
    <s v="OFF"/>
    <d v="2019-01-29T00:00:00"/>
    <s v="Avg of 4 NM Projects"/>
    <x v="13"/>
    <n v="18.945"/>
  </r>
  <r>
    <n v="2019"/>
    <x v="4"/>
    <n v="29"/>
    <n v="1"/>
    <s v="OFF"/>
    <d v="2019-01-29T00:00:00"/>
    <s v="Avg of 4 NM Projects"/>
    <x v="14"/>
    <n v="15.615"/>
  </r>
  <r>
    <n v="2019"/>
    <x v="4"/>
    <n v="29"/>
    <n v="1"/>
    <s v="OFF"/>
    <d v="2019-01-29T00:00:00"/>
    <s v="Avg of 4 NM Projects"/>
    <x v="15"/>
    <n v="6.0149999999999997"/>
  </r>
  <r>
    <n v="2019"/>
    <x v="4"/>
    <n v="29"/>
    <n v="1"/>
    <s v="OFF"/>
    <d v="2019-01-29T00:00:00"/>
    <s v="Avg of 4 NM Projects"/>
    <x v="16"/>
    <n v="-0.37999999999999989"/>
  </r>
  <r>
    <n v="2019"/>
    <x v="4"/>
    <n v="29"/>
    <n v="1"/>
    <s v="OFF"/>
    <d v="2019-01-29T00:00:00"/>
    <s v="Avg of 4 NM Projects"/>
    <x v="17"/>
    <n v="-1.4099999999999997"/>
  </r>
  <r>
    <n v="2019"/>
    <x v="4"/>
    <n v="29"/>
    <n v="1"/>
    <s v="OFF"/>
    <d v="2019-01-29T00:00:00"/>
    <s v="Avg of 4 NM Projects"/>
    <x v="18"/>
    <n v="-1.1499999999999999"/>
  </r>
  <r>
    <n v="2019"/>
    <x v="4"/>
    <n v="29"/>
    <n v="1"/>
    <s v="OFF"/>
    <d v="2019-01-29T00:00:00"/>
    <s v="Avg of 4 NM Projects"/>
    <x v="19"/>
    <n v="-1.1499999999999999"/>
  </r>
  <r>
    <n v="2019"/>
    <x v="4"/>
    <n v="29"/>
    <n v="1"/>
    <s v="OFF"/>
    <d v="2019-01-29T00:00:00"/>
    <s v="Avg of 4 NM Projects"/>
    <x v="20"/>
    <n v="-1.1499999999999999"/>
  </r>
  <r>
    <n v="2019"/>
    <x v="4"/>
    <n v="29"/>
    <n v="1"/>
    <s v="OFF"/>
    <d v="2019-01-29T00:00:00"/>
    <s v="Avg of 4 NM Projects"/>
    <x v="21"/>
    <n v="-1.4100000000000001"/>
  </r>
  <r>
    <n v="2019"/>
    <x v="4"/>
    <n v="29"/>
    <n v="1"/>
    <s v="OFF"/>
    <d v="2019-01-29T00:00:00"/>
    <s v="Avg of 4 NM Projects"/>
    <x v="22"/>
    <n v="-1.41"/>
  </r>
  <r>
    <n v="2019"/>
    <x v="4"/>
    <n v="29"/>
    <n v="1"/>
    <s v="OFF"/>
    <d v="2019-01-29T00:00:00"/>
    <s v="Avg of 4 NM Projects"/>
    <x v="23"/>
    <n v="-1.4100000000000001"/>
  </r>
  <r>
    <n v="2019"/>
    <x v="4"/>
    <n v="30"/>
    <n v="2"/>
    <s v="OFF"/>
    <d v="2019-01-30T00:00:00"/>
    <s v="Avg of 4 NM Projects"/>
    <x v="0"/>
    <n v="-1.2799999999999998"/>
  </r>
  <r>
    <n v="2019"/>
    <x v="4"/>
    <n v="30"/>
    <n v="2"/>
    <s v="OFF"/>
    <d v="2019-01-30T00:00:00"/>
    <s v="Avg of 4 NM Projects"/>
    <x v="1"/>
    <n v="-1.28"/>
  </r>
  <r>
    <n v="2019"/>
    <x v="4"/>
    <n v="30"/>
    <n v="2"/>
    <s v="OFF"/>
    <d v="2019-01-30T00:00:00"/>
    <s v="Avg of 4 NM Projects"/>
    <x v="2"/>
    <n v="-1.1499999999999999"/>
  </r>
  <r>
    <n v="2019"/>
    <x v="4"/>
    <n v="30"/>
    <n v="2"/>
    <s v="OFF"/>
    <d v="2019-01-30T00:00:00"/>
    <s v="Avg of 4 NM Projects"/>
    <x v="3"/>
    <n v="-1.28"/>
  </r>
  <r>
    <n v="2019"/>
    <x v="4"/>
    <n v="30"/>
    <n v="2"/>
    <s v="OFF"/>
    <d v="2019-01-30T00:00:00"/>
    <s v="Avg of 4 NM Projects"/>
    <x v="4"/>
    <n v="-1.2799999999999998"/>
  </r>
  <r>
    <n v="2019"/>
    <x v="4"/>
    <n v="30"/>
    <n v="2"/>
    <s v="OFF"/>
    <d v="2019-01-30T00:00:00"/>
    <s v="Avg of 4 NM Projects"/>
    <x v="5"/>
    <n v="-1.2799999999999998"/>
  </r>
  <r>
    <n v="2019"/>
    <x v="4"/>
    <n v="30"/>
    <n v="2"/>
    <s v="OFF"/>
    <d v="2019-01-30T00:00:00"/>
    <s v="Avg of 4 NM Projects"/>
    <x v="6"/>
    <n v="-1.4100000000000001"/>
  </r>
  <r>
    <n v="2019"/>
    <x v="4"/>
    <n v="30"/>
    <n v="2"/>
    <s v="ON"/>
    <d v="2019-01-30T00:00:00"/>
    <s v="Avg of 4 NM Projects"/>
    <x v="7"/>
    <n v="-1.4100000000000001"/>
  </r>
  <r>
    <n v="2019"/>
    <x v="4"/>
    <n v="30"/>
    <n v="2"/>
    <s v="ON"/>
    <d v="2019-01-30T00:00:00"/>
    <s v="Avg of 4 NM Projects"/>
    <x v="8"/>
    <n v="3.58"/>
  </r>
  <r>
    <n v="2019"/>
    <x v="4"/>
    <n v="30"/>
    <n v="2"/>
    <s v="ON"/>
    <d v="2019-01-30T00:00:00"/>
    <s v="Avg of 4 NM Projects"/>
    <x v="9"/>
    <n v="9.2099999999999991"/>
  </r>
  <r>
    <n v="2019"/>
    <x v="4"/>
    <n v="30"/>
    <n v="2"/>
    <s v="ON"/>
    <d v="2019-01-30T00:00:00"/>
    <s v="Avg of 4 NM Projects"/>
    <x v="10"/>
    <n v="16.265000000000001"/>
  </r>
  <r>
    <n v="2019"/>
    <x v="4"/>
    <n v="30"/>
    <n v="2"/>
    <s v="ON"/>
    <d v="2019-01-30T00:00:00"/>
    <s v="Avg of 4 NM Projects"/>
    <x v="11"/>
    <n v="24.314999999999998"/>
  </r>
  <r>
    <n v="2019"/>
    <x v="4"/>
    <n v="30"/>
    <n v="2"/>
    <s v="ON"/>
    <d v="2019-01-30T00:00:00"/>
    <s v="Avg of 4 NM Projects"/>
    <x v="12"/>
    <n v="33.79"/>
  </r>
  <r>
    <n v="2019"/>
    <x v="4"/>
    <n v="30"/>
    <n v="2"/>
    <s v="ON"/>
    <d v="2019-01-30T00:00:00"/>
    <s v="Avg of 4 NM Projects"/>
    <x v="13"/>
    <n v="38.4"/>
  </r>
  <r>
    <n v="2019"/>
    <x v="4"/>
    <n v="30"/>
    <n v="2"/>
    <s v="ON"/>
    <d v="2019-01-30T00:00:00"/>
    <s v="Avg of 4 NM Projects"/>
    <x v="14"/>
    <n v="38.269999999999996"/>
  </r>
  <r>
    <n v="2019"/>
    <x v="4"/>
    <n v="30"/>
    <n v="2"/>
    <s v="ON"/>
    <d v="2019-01-30T00:00:00"/>
    <s v="Avg of 4 NM Projects"/>
    <x v="15"/>
    <n v="13.445"/>
  </r>
  <r>
    <n v="2019"/>
    <x v="4"/>
    <n v="30"/>
    <n v="2"/>
    <s v="ON"/>
    <d v="2019-01-30T00:00:00"/>
    <s v="Avg of 4 NM Projects"/>
    <x v="16"/>
    <n v="0.77"/>
  </r>
  <r>
    <n v="2019"/>
    <x v="4"/>
    <n v="30"/>
    <n v="2"/>
    <s v="ON"/>
    <d v="2019-01-30T00:00:00"/>
    <s v="Avg of 4 NM Projects"/>
    <x v="17"/>
    <n v="-1.1499999999999999"/>
  </r>
  <r>
    <n v="2019"/>
    <x v="4"/>
    <n v="30"/>
    <n v="2"/>
    <s v="ON"/>
    <d v="2019-01-30T00:00:00"/>
    <s v="Avg of 4 NM Projects"/>
    <x v="18"/>
    <n v="-1.28"/>
  </r>
  <r>
    <n v="2019"/>
    <x v="4"/>
    <n v="30"/>
    <n v="2"/>
    <s v="ON"/>
    <d v="2019-01-30T00:00:00"/>
    <s v="Avg of 4 NM Projects"/>
    <x v="19"/>
    <n v="-1.2799999999999998"/>
  </r>
  <r>
    <n v="2019"/>
    <x v="4"/>
    <n v="30"/>
    <n v="2"/>
    <s v="ON"/>
    <d v="2019-01-30T00:00:00"/>
    <s v="Avg of 4 NM Projects"/>
    <x v="20"/>
    <n v="-1.5399999999999998"/>
  </r>
  <r>
    <n v="2019"/>
    <x v="4"/>
    <n v="30"/>
    <n v="2"/>
    <s v="ON"/>
    <d v="2019-01-30T00:00:00"/>
    <s v="Avg of 4 NM Projects"/>
    <x v="21"/>
    <n v="-1.28"/>
  </r>
  <r>
    <n v="2019"/>
    <x v="4"/>
    <n v="30"/>
    <n v="2"/>
    <s v="ON"/>
    <d v="2019-01-30T00:00:00"/>
    <s v="Avg of 4 NM Projects"/>
    <x v="22"/>
    <n v="-1.1499999999999999"/>
  </r>
  <r>
    <n v="2019"/>
    <x v="4"/>
    <n v="30"/>
    <n v="2"/>
    <s v="OFF"/>
    <d v="2019-01-30T00:00:00"/>
    <s v="Avg of 4 NM Projects"/>
    <x v="23"/>
    <n v="-1.28"/>
  </r>
  <r>
    <n v="2019"/>
    <x v="4"/>
    <n v="31"/>
    <n v="3"/>
    <s v="OFF"/>
    <d v="2019-01-31T00:00:00"/>
    <s v="Avg of 4 NM Projects"/>
    <x v="0"/>
    <n v="-1.2799999999999998"/>
  </r>
  <r>
    <n v="2019"/>
    <x v="4"/>
    <n v="31"/>
    <n v="3"/>
    <s v="OFF"/>
    <d v="2019-01-31T00:00:00"/>
    <s v="Avg of 4 NM Projects"/>
    <x v="1"/>
    <n v="-1.28"/>
  </r>
  <r>
    <n v="2019"/>
    <x v="4"/>
    <n v="31"/>
    <n v="3"/>
    <s v="OFF"/>
    <d v="2019-01-31T00:00:00"/>
    <s v="Avg of 4 NM Projects"/>
    <x v="2"/>
    <n v="-1.1499999999999999"/>
  </r>
  <r>
    <n v="2019"/>
    <x v="4"/>
    <n v="31"/>
    <n v="3"/>
    <s v="OFF"/>
    <d v="2019-01-31T00:00:00"/>
    <s v="Avg of 4 NM Projects"/>
    <x v="3"/>
    <n v="-1.67"/>
  </r>
  <r>
    <n v="2019"/>
    <x v="4"/>
    <n v="31"/>
    <n v="3"/>
    <s v="OFF"/>
    <d v="2019-01-31T00:00:00"/>
    <s v="Avg of 4 NM Projects"/>
    <x v="4"/>
    <n v="-1.1499999999999999"/>
  </r>
  <r>
    <n v="2019"/>
    <x v="4"/>
    <n v="31"/>
    <n v="3"/>
    <s v="OFF"/>
    <d v="2019-01-31T00:00:00"/>
    <s v="Avg of 4 NM Projects"/>
    <x v="5"/>
    <n v="-1.4100000000000001"/>
  </r>
  <r>
    <n v="2019"/>
    <x v="4"/>
    <n v="31"/>
    <n v="3"/>
    <s v="OFF"/>
    <d v="2019-01-31T00:00:00"/>
    <s v="Avg of 4 NM Projects"/>
    <x v="6"/>
    <n v="-1.1499999999999999"/>
  </r>
  <r>
    <n v="2019"/>
    <x v="4"/>
    <n v="31"/>
    <n v="3"/>
    <s v="ON"/>
    <d v="2019-01-31T00:00:00"/>
    <s v="Avg of 4 NM Projects"/>
    <x v="7"/>
    <n v="1.9200000000000002"/>
  </r>
  <r>
    <n v="2019"/>
    <x v="4"/>
    <n v="31"/>
    <n v="3"/>
    <s v="ON"/>
    <d v="2019-01-31T00:00:00"/>
    <s v="Avg of 4 NM Projects"/>
    <x v="8"/>
    <n v="18.175000000000001"/>
  </r>
  <r>
    <n v="2019"/>
    <x v="4"/>
    <n v="31"/>
    <n v="3"/>
    <s v="ON"/>
    <d v="2019-01-31T00:00:00"/>
    <s v="Avg of 4 NM Projects"/>
    <x v="9"/>
    <n v="41.475000000000001"/>
  </r>
  <r>
    <n v="2019"/>
    <x v="4"/>
    <n v="31"/>
    <n v="3"/>
    <s v="ON"/>
    <d v="2019-01-31T00:00:00"/>
    <s v="Avg of 4 NM Projects"/>
    <x v="10"/>
    <n v="57.350000000000009"/>
  </r>
  <r>
    <n v="2019"/>
    <x v="4"/>
    <n v="31"/>
    <n v="3"/>
    <s v="ON"/>
    <d v="2019-01-31T00:00:00"/>
    <s v="Avg of 4 NM Projects"/>
    <x v="11"/>
    <n v="64.39"/>
  </r>
  <r>
    <n v="2019"/>
    <x v="4"/>
    <n v="31"/>
    <n v="3"/>
    <s v="ON"/>
    <d v="2019-01-31T00:00:00"/>
    <s v="Avg of 4 NM Projects"/>
    <x v="12"/>
    <n v="58.5"/>
  </r>
  <r>
    <n v="2019"/>
    <x v="4"/>
    <n v="31"/>
    <n v="3"/>
    <s v="ON"/>
    <d v="2019-01-31T00:00:00"/>
    <s v="Avg of 4 NM Projects"/>
    <x v="13"/>
    <n v="38.524999999999999"/>
  </r>
  <r>
    <n v="2019"/>
    <x v="4"/>
    <n v="31"/>
    <n v="3"/>
    <s v="ON"/>
    <d v="2019-01-31T00:00:00"/>
    <s v="Avg of 4 NM Projects"/>
    <x v="14"/>
    <n v="20.22"/>
  </r>
  <r>
    <n v="2019"/>
    <x v="4"/>
    <n v="31"/>
    <n v="3"/>
    <s v="ON"/>
    <d v="2019-01-31T00:00:00"/>
    <s v="Avg of 4 NM Projects"/>
    <x v="15"/>
    <n v="7.1649999999999991"/>
  </r>
  <r>
    <n v="2019"/>
    <x v="4"/>
    <n v="31"/>
    <n v="3"/>
    <s v="ON"/>
    <d v="2019-01-31T00:00:00"/>
    <s v="Avg of 4 NM Projects"/>
    <x v="16"/>
    <n v="-0.12499999999999989"/>
  </r>
  <r>
    <n v="2019"/>
    <x v="4"/>
    <n v="31"/>
    <n v="3"/>
    <s v="ON"/>
    <d v="2019-01-31T00:00:00"/>
    <s v="Avg of 4 NM Projects"/>
    <x v="17"/>
    <n v="-1.54"/>
  </r>
  <r>
    <n v="2019"/>
    <x v="4"/>
    <n v="31"/>
    <n v="3"/>
    <s v="ON"/>
    <d v="2019-01-31T00:00:00"/>
    <s v="Avg of 4 NM Projects"/>
    <x v="18"/>
    <n v="-1.1499999999999999"/>
  </r>
  <r>
    <n v="2019"/>
    <x v="4"/>
    <n v="31"/>
    <n v="3"/>
    <s v="ON"/>
    <d v="2019-01-31T00:00:00"/>
    <s v="Avg of 4 NM Projects"/>
    <x v="19"/>
    <n v="-1.28"/>
  </r>
  <r>
    <n v="2019"/>
    <x v="4"/>
    <n v="31"/>
    <n v="3"/>
    <s v="ON"/>
    <d v="2019-01-31T00:00:00"/>
    <s v="Avg of 4 NM Projects"/>
    <x v="20"/>
    <n v="-1.2799999999999998"/>
  </r>
  <r>
    <n v="2019"/>
    <x v="4"/>
    <n v="31"/>
    <n v="3"/>
    <s v="ON"/>
    <d v="2019-01-31T00:00:00"/>
    <s v="Avg of 4 NM Projects"/>
    <x v="21"/>
    <n v="-1.28"/>
  </r>
  <r>
    <n v="2019"/>
    <x v="4"/>
    <n v="31"/>
    <n v="3"/>
    <s v="ON"/>
    <d v="2019-01-31T00:00:00"/>
    <s v="Avg of 4 NM Projects"/>
    <x v="22"/>
    <n v="-1.1499999999999999"/>
  </r>
  <r>
    <n v="2019"/>
    <x v="4"/>
    <n v="31"/>
    <n v="3"/>
    <s v="OFF"/>
    <d v="2019-01-31T00:00:00"/>
    <s v="Avg of 4 NM Projects"/>
    <x v="23"/>
    <n v="-1.4100000000000001"/>
  </r>
  <r>
    <n v="2019"/>
    <x v="5"/>
    <n v="1"/>
    <n v="1"/>
    <s v="OFF"/>
    <d v="2019-02-01T00:00:00"/>
    <s v="Avg of 4 NM Projects"/>
    <x v="0"/>
    <n v="-1.54"/>
  </r>
  <r>
    <n v="2019"/>
    <x v="5"/>
    <n v="1"/>
    <n v="1"/>
    <s v="OFF"/>
    <d v="2019-02-01T00:00:00"/>
    <s v="Avg of 4 NM Projects"/>
    <x v="1"/>
    <n v="-1.1499999999999999"/>
  </r>
  <r>
    <n v="2019"/>
    <x v="5"/>
    <n v="1"/>
    <n v="1"/>
    <s v="OFF"/>
    <d v="2019-02-01T00:00:00"/>
    <s v="Avg of 4 NM Projects"/>
    <x v="2"/>
    <n v="-1.28"/>
  </r>
  <r>
    <n v="2019"/>
    <x v="5"/>
    <n v="1"/>
    <n v="1"/>
    <s v="OFF"/>
    <d v="2019-02-01T00:00:00"/>
    <s v="Avg of 4 NM Projects"/>
    <x v="3"/>
    <n v="-1.41"/>
  </r>
  <r>
    <n v="2019"/>
    <x v="5"/>
    <n v="1"/>
    <n v="1"/>
    <s v="OFF"/>
    <d v="2019-02-01T00:00:00"/>
    <s v="Avg of 4 NM Projects"/>
    <x v="4"/>
    <n v="-1.4099999999999997"/>
  </r>
  <r>
    <n v="2019"/>
    <x v="5"/>
    <n v="1"/>
    <n v="1"/>
    <s v="OFF"/>
    <d v="2019-02-01T00:00:00"/>
    <s v="Avg of 4 NM Projects"/>
    <x v="5"/>
    <n v="-1.28"/>
  </r>
  <r>
    <n v="2019"/>
    <x v="5"/>
    <n v="1"/>
    <n v="1"/>
    <s v="OFF"/>
    <d v="2019-02-01T00:00:00"/>
    <s v="Avg of 4 NM Projects"/>
    <x v="6"/>
    <n v="-1.1499999999999999"/>
  </r>
  <r>
    <n v="2019"/>
    <x v="5"/>
    <n v="1"/>
    <n v="1"/>
    <s v="OFF"/>
    <d v="2019-02-01T00:00:00"/>
    <s v="Avg of 4 NM Projects"/>
    <x v="7"/>
    <n v="0.13"/>
  </r>
  <r>
    <n v="2019"/>
    <x v="5"/>
    <n v="1"/>
    <n v="1"/>
    <s v="OFF"/>
    <d v="2019-02-01T00:00:00"/>
    <s v="Avg of 4 NM Projects"/>
    <x v="8"/>
    <n v="13.955"/>
  </r>
  <r>
    <n v="2019"/>
    <x v="5"/>
    <n v="1"/>
    <n v="1"/>
    <s v="OFF"/>
    <d v="2019-02-01T00:00:00"/>
    <s v="Avg of 4 NM Projects"/>
    <x v="9"/>
    <n v="25.35"/>
  </r>
  <r>
    <n v="2019"/>
    <x v="5"/>
    <n v="1"/>
    <n v="1"/>
    <s v="OFF"/>
    <d v="2019-02-01T00:00:00"/>
    <s v="Avg of 4 NM Projects"/>
    <x v="10"/>
    <n v="36.480000000000004"/>
  </r>
  <r>
    <n v="2019"/>
    <x v="5"/>
    <n v="1"/>
    <n v="1"/>
    <s v="OFF"/>
    <d v="2019-02-01T00:00:00"/>
    <s v="Avg of 4 NM Projects"/>
    <x v="11"/>
    <n v="41.08"/>
  </r>
  <r>
    <n v="2019"/>
    <x v="5"/>
    <n v="1"/>
    <n v="1"/>
    <s v="OFF"/>
    <d v="2019-02-01T00:00:00"/>
    <s v="Avg of 4 NM Projects"/>
    <x v="12"/>
    <n v="48.51"/>
  </r>
  <r>
    <n v="2019"/>
    <x v="5"/>
    <n v="1"/>
    <n v="1"/>
    <s v="OFF"/>
    <d v="2019-02-01T00:00:00"/>
    <s v="Avg of 4 NM Projects"/>
    <x v="13"/>
    <n v="50.944999999999993"/>
  </r>
  <r>
    <n v="2019"/>
    <x v="5"/>
    <n v="1"/>
    <n v="1"/>
    <s v="OFF"/>
    <d v="2019-02-01T00:00:00"/>
    <s v="Avg of 4 NM Projects"/>
    <x v="14"/>
    <n v="47.23"/>
  </r>
  <r>
    <n v="2019"/>
    <x v="5"/>
    <n v="1"/>
    <n v="1"/>
    <s v="OFF"/>
    <d v="2019-02-01T00:00:00"/>
    <s v="Avg of 4 NM Projects"/>
    <x v="15"/>
    <n v="35.33"/>
  </r>
  <r>
    <n v="2019"/>
    <x v="5"/>
    <n v="1"/>
    <n v="1"/>
    <s v="OFF"/>
    <d v="2019-02-01T00:00:00"/>
    <s v="Avg of 4 NM Projects"/>
    <x v="16"/>
    <n v="7.04"/>
  </r>
  <r>
    <n v="2019"/>
    <x v="5"/>
    <n v="1"/>
    <n v="1"/>
    <s v="OFF"/>
    <d v="2019-02-01T00:00:00"/>
    <s v="Avg of 4 NM Projects"/>
    <x v="17"/>
    <n v="-0.64"/>
  </r>
  <r>
    <n v="2019"/>
    <x v="5"/>
    <n v="1"/>
    <n v="1"/>
    <s v="OFF"/>
    <d v="2019-02-01T00:00:00"/>
    <s v="Avg of 4 NM Projects"/>
    <x v="18"/>
    <n v="-0.77"/>
  </r>
  <r>
    <n v="2019"/>
    <x v="5"/>
    <n v="1"/>
    <n v="1"/>
    <s v="OFF"/>
    <d v="2019-02-01T00:00:00"/>
    <s v="Avg of 4 NM Projects"/>
    <x v="19"/>
    <n v="-0.51"/>
  </r>
  <r>
    <n v="2019"/>
    <x v="5"/>
    <n v="1"/>
    <n v="1"/>
    <s v="OFF"/>
    <d v="2019-02-01T00:00:00"/>
    <s v="Avg of 4 NM Projects"/>
    <x v="20"/>
    <n v="-0.64"/>
  </r>
  <r>
    <n v="2019"/>
    <x v="5"/>
    <n v="1"/>
    <n v="1"/>
    <s v="OFF"/>
    <d v="2019-02-01T00:00:00"/>
    <s v="Avg of 4 NM Projects"/>
    <x v="21"/>
    <n v="-0.64"/>
  </r>
  <r>
    <n v="2019"/>
    <x v="5"/>
    <n v="1"/>
    <n v="1"/>
    <s v="OFF"/>
    <d v="2019-02-01T00:00:00"/>
    <s v="Avg of 4 NM Projects"/>
    <x v="22"/>
    <n v="-0.51"/>
  </r>
  <r>
    <n v="2019"/>
    <x v="5"/>
    <n v="1"/>
    <n v="1"/>
    <s v="OFF"/>
    <d v="2019-02-01T00:00:00"/>
    <s v="Avg of 4 NM Projects"/>
    <x v="23"/>
    <n v="-0.51"/>
  </r>
  <r>
    <n v="2019"/>
    <x v="5"/>
    <n v="2"/>
    <n v="2"/>
    <s v="OFF"/>
    <d v="2019-02-02T00:00:00"/>
    <s v="Avg of 4 NM Projects"/>
    <x v="0"/>
    <n v="-0.64"/>
  </r>
  <r>
    <n v="2019"/>
    <x v="5"/>
    <n v="2"/>
    <n v="2"/>
    <s v="OFF"/>
    <d v="2019-02-02T00:00:00"/>
    <s v="Avg of 4 NM Projects"/>
    <x v="1"/>
    <n v="-0.51"/>
  </r>
  <r>
    <n v="2019"/>
    <x v="5"/>
    <n v="2"/>
    <n v="2"/>
    <s v="OFF"/>
    <d v="2019-02-02T00:00:00"/>
    <s v="Avg of 4 NM Projects"/>
    <x v="2"/>
    <n v="-0.77"/>
  </r>
  <r>
    <n v="2019"/>
    <x v="5"/>
    <n v="2"/>
    <n v="2"/>
    <s v="OFF"/>
    <d v="2019-02-02T00:00:00"/>
    <s v="Avg of 4 NM Projects"/>
    <x v="3"/>
    <n v="-0.64"/>
  </r>
  <r>
    <n v="2019"/>
    <x v="5"/>
    <n v="2"/>
    <n v="2"/>
    <s v="OFF"/>
    <d v="2019-02-02T00:00:00"/>
    <s v="Avg of 4 NM Projects"/>
    <x v="4"/>
    <n v="-0.64"/>
  </r>
  <r>
    <n v="2019"/>
    <x v="5"/>
    <n v="2"/>
    <n v="2"/>
    <s v="OFF"/>
    <d v="2019-02-02T00:00:00"/>
    <s v="Avg of 4 NM Projects"/>
    <x v="5"/>
    <n v="-0.51"/>
  </r>
  <r>
    <n v="2019"/>
    <x v="5"/>
    <n v="2"/>
    <n v="2"/>
    <s v="OFF"/>
    <d v="2019-02-02T00:00:00"/>
    <s v="Avg of 4 NM Projects"/>
    <x v="6"/>
    <n v="-0.64"/>
  </r>
  <r>
    <n v="2019"/>
    <x v="5"/>
    <n v="2"/>
    <n v="2"/>
    <s v="ON"/>
    <d v="2019-02-02T00:00:00"/>
    <s v="Avg of 4 NM Projects"/>
    <x v="7"/>
    <n v="-0.51"/>
  </r>
  <r>
    <n v="2019"/>
    <x v="5"/>
    <n v="2"/>
    <n v="2"/>
    <s v="ON"/>
    <d v="2019-02-02T00:00:00"/>
    <s v="Avg of 4 NM Projects"/>
    <x v="8"/>
    <n v="4.22"/>
  </r>
  <r>
    <n v="2019"/>
    <x v="5"/>
    <n v="2"/>
    <n v="2"/>
    <s v="ON"/>
    <d v="2019-02-02T00:00:00"/>
    <s v="Avg of 4 NM Projects"/>
    <x v="9"/>
    <n v="14.330000000000002"/>
  </r>
  <r>
    <n v="2019"/>
    <x v="5"/>
    <n v="2"/>
    <n v="2"/>
    <s v="ON"/>
    <d v="2019-02-02T00:00:00"/>
    <s v="Avg of 4 NM Projects"/>
    <x v="10"/>
    <n v="19.329999999999998"/>
  </r>
  <r>
    <n v="2019"/>
    <x v="5"/>
    <n v="2"/>
    <n v="2"/>
    <s v="ON"/>
    <d v="2019-02-02T00:00:00"/>
    <s v="Avg of 4 NM Projects"/>
    <x v="11"/>
    <n v="20.36"/>
  </r>
  <r>
    <n v="2019"/>
    <x v="5"/>
    <n v="2"/>
    <n v="2"/>
    <s v="ON"/>
    <d v="2019-02-02T00:00:00"/>
    <s v="Avg of 4 NM Projects"/>
    <x v="12"/>
    <n v="19.579999999999998"/>
  </r>
  <r>
    <n v="2019"/>
    <x v="5"/>
    <n v="2"/>
    <n v="2"/>
    <s v="ON"/>
    <d v="2019-02-02T00:00:00"/>
    <s v="Avg of 4 NM Projects"/>
    <x v="13"/>
    <n v="16.125"/>
  </r>
  <r>
    <n v="2019"/>
    <x v="5"/>
    <n v="2"/>
    <n v="2"/>
    <s v="ON"/>
    <d v="2019-02-02T00:00:00"/>
    <s v="Avg of 4 NM Projects"/>
    <x v="14"/>
    <n v="10.879999999999999"/>
  </r>
  <r>
    <n v="2019"/>
    <x v="5"/>
    <n v="2"/>
    <n v="2"/>
    <s v="ON"/>
    <d v="2019-02-02T00:00:00"/>
    <s v="Avg of 4 NM Projects"/>
    <x v="15"/>
    <n v="4.3549999999999995"/>
  </r>
  <r>
    <n v="2019"/>
    <x v="5"/>
    <n v="2"/>
    <n v="2"/>
    <s v="ON"/>
    <d v="2019-02-02T00:00:00"/>
    <s v="Avg of 4 NM Projects"/>
    <x v="16"/>
    <n v="-0.38"/>
  </r>
  <r>
    <n v="2019"/>
    <x v="5"/>
    <n v="2"/>
    <n v="2"/>
    <s v="ON"/>
    <d v="2019-02-02T00:00:00"/>
    <s v="Avg of 4 NM Projects"/>
    <x v="17"/>
    <n v="-1.8"/>
  </r>
  <r>
    <n v="2019"/>
    <x v="5"/>
    <n v="2"/>
    <n v="2"/>
    <s v="ON"/>
    <d v="2019-02-02T00:00:00"/>
    <s v="Avg of 4 NM Projects"/>
    <x v="18"/>
    <n v="-1.54"/>
  </r>
  <r>
    <n v="2019"/>
    <x v="5"/>
    <n v="2"/>
    <n v="2"/>
    <s v="ON"/>
    <d v="2019-02-02T00:00:00"/>
    <s v="Avg of 4 NM Projects"/>
    <x v="19"/>
    <n v="-1.41"/>
  </r>
  <r>
    <n v="2019"/>
    <x v="5"/>
    <n v="2"/>
    <n v="2"/>
    <s v="ON"/>
    <d v="2019-02-02T00:00:00"/>
    <s v="Avg of 4 NM Projects"/>
    <x v="20"/>
    <n v="-1.41"/>
  </r>
  <r>
    <n v="2019"/>
    <x v="5"/>
    <n v="2"/>
    <n v="2"/>
    <s v="ON"/>
    <d v="2019-02-02T00:00:00"/>
    <s v="Avg of 4 NM Projects"/>
    <x v="21"/>
    <n v="-1.41"/>
  </r>
  <r>
    <n v="2019"/>
    <x v="5"/>
    <n v="2"/>
    <n v="2"/>
    <s v="ON"/>
    <d v="2019-02-02T00:00:00"/>
    <s v="Avg of 4 NM Projects"/>
    <x v="22"/>
    <n v="-1.54"/>
  </r>
  <r>
    <n v="2019"/>
    <x v="5"/>
    <n v="2"/>
    <n v="2"/>
    <s v="OFF"/>
    <d v="2019-02-02T00:00:00"/>
    <s v="Avg of 4 NM Projects"/>
    <x v="23"/>
    <n v="-1.41"/>
  </r>
  <r>
    <n v="2019"/>
    <x v="5"/>
    <n v="3"/>
    <n v="3"/>
    <s v="OFF"/>
    <d v="2019-02-03T00:00:00"/>
    <s v="Avg of 4 NM Projects"/>
    <x v="0"/>
    <n v="-1.54"/>
  </r>
  <r>
    <n v="2019"/>
    <x v="5"/>
    <n v="3"/>
    <n v="3"/>
    <s v="OFF"/>
    <d v="2019-02-03T00:00:00"/>
    <s v="Avg of 4 NM Projects"/>
    <x v="1"/>
    <n v="-1.54"/>
  </r>
  <r>
    <n v="2019"/>
    <x v="5"/>
    <n v="3"/>
    <n v="3"/>
    <s v="OFF"/>
    <d v="2019-02-03T00:00:00"/>
    <s v="Avg of 4 NM Projects"/>
    <x v="2"/>
    <n v="-1.41"/>
  </r>
  <r>
    <n v="2019"/>
    <x v="5"/>
    <n v="3"/>
    <n v="3"/>
    <s v="OFF"/>
    <d v="2019-02-03T00:00:00"/>
    <s v="Avg of 4 NM Projects"/>
    <x v="3"/>
    <n v="-1.67"/>
  </r>
  <r>
    <n v="2019"/>
    <x v="5"/>
    <n v="3"/>
    <n v="3"/>
    <s v="OFF"/>
    <d v="2019-02-03T00:00:00"/>
    <s v="Avg of 4 NM Projects"/>
    <x v="4"/>
    <n v="-1.54"/>
  </r>
  <r>
    <n v="2019"/>
    <x v="5"/>
    <n v="3"/>
    <n v="3"/>
    <s v="OFF"/>
    <d v="2019-02-03T00:00:00"/>
    <s v="Avg of 4 NM Projects"/>
    <x v="5"/>
    <n v="-1.41"/>
  </r>
  <r>
    <n v="2019"/>
    <x v="5"/>
    <n v="3"/>
    <n v="3"/>
    <s v="OFF"/>
    <d v="2019-02-03T00:00:00"/>
    <s v="Avg of 4 NM Projects"/>
    <x v="6"/>
    <n v="-1.41"/>
  </r>
  <r>
    <n v="2019"/>
    <x v="5"/>
    <n v="3"/>
    <n v="3"/>
    <s v="ON"/>
    <d v="2019-02-03T00:00:00"/>
    <s v="Avg of 4 NM Projects"/>
    <x v="7"/>
    <n v="-0.51499999999999979"/>
  </r>
  <r>
    <n v="2019"/>
    <x v="5"/>
    <n v="3"/>
    <n v="3"/>
    <s v="ON"/>
    <d v="2019-02-03T00:00:00"/>
    <s v="Avg of 4 NM Projects"/>
    <x v="8"/>
    <n v="4.7449999999999992"/>
  </r>
  <r>
    <n v="2019"/>
    <x v="5"/>
    <n v="3"/>
    <n v="3"/>
    <s v="ON"/>
    <d v="2019-02-03T00:00:00"/>
    <s v="Avg of 4 NM Projects"/>
    <x v="9"/>
    <n v="8.19"/>
  </r>
  <r>
    <n v="2019"/>
    <x v="5"/>
    <n v="3"/>
    <n v="3"/>
    <s v="ON"/>
    <d v="2019-02-03T00:00:00"/>
    <s v="Avg of 4 NM Projects"/>
    <x v="10"/>
    <n v="21.37"/>
  </r>
  <r>
    <n v="2019"/>
    <x v="5"/>
    <n v="3"/>
    <n v="3"/>
    <s v="ON"/>
    <d v="2019-02-03T00:00:00"/>
    <s v="Avg of 4 NM Projects"/>
    <x v="11"/>
    <n v="17.535"/>
  </r>
  <r>
    <n v="2019"/>
    <x v="5"/>
    <n v="3"/>
    <n v="3"/>
    <s v="ON"/>
    <d v="2019-02-03T00:00:00"/>
    <s v="Avg of 4 NM Projects"/>
    <x v="12"/>
    <n v="16.515000000000001"/>
  </r>
  <r>
    <n v="2019"/>
    <x v="5"/>
    <n v="3"/>
    <n v="3"/>
    <s v="ON"/>
    <d v="2019-02-03T00:00:00"/>
    <s v="Avg of 4 NM Projects"/>
    <x v="13"/>
    <n v="12.929999999999998"/>
  </r>
  <r>
    <n v="2019"/>
    <x v="5"/>
    <n v="3"/>
    <n v="3"/>
    <s v="ON"/>
    <d v="2019-02-03T00:00:00"/>
    <s v="Avg of 4 NM Projects"/>
    <x v="14"/>
    <n v="8.4499999999999993"/>
  </r>
  <r>
    <n v="2019"/>
    <x v="5"/>
    <n v="3"/>
    <n v="3"/>
    <s v="ON"/>
    <d v="2019-02-03T00:00:00"/>
    <s v="Avg of 4 NM Projects"/>
    <x v="15"/>
    <n v="3.71"/>
  </r>
  <r>
    <n v="2019"/>
    <x v="5"/>
    <n v="3"/>
    <n v="3"/>
    <s v="ON"/>
    <d v="2019-02-03T00:00:00"/>
    <s v="Avg of 4 NM Projects"/>
    <x v="16"/>
    <n v="-0.89499999999999991"/>
  </r>
  <r>
    <n v="2019"/>
    <x v="5"/>
    <n v="3"/>
    <n v="3"/>
    <s v="ON"/>
    <d v="2019-02-03T00:00:00"/>
    <s v="Avg of 4 NM Projects"/>
    <x v="17"/>
    <n v="-1.41"/>
  </r>
  <r>
    <n v="2019"/>
    <x v="5"/>
    <n v="3"/>
    <n v="3"/>
    <s v="ON"/>
    <d v="2019-02-03T00:00:00"/>
    <s v="Avg of 4 NM Projects"/>
    <x v="18"/>
    <n v="-1.28"/>
  </r>
  <r>
    <n v="2019"/>
    <x v="5"/>
    <n v="3"/>
    <n v="3"/>
    <s v="ON"/>
    <d v="2019-02-03T00:00:00"/>
    <s v="Avg of 4 NM Projects"/>
    <x v="19"/>
    <n v="-1.41"/>
  </r>
  <r>
    <n v="2019"/>
    <x v="5"/>
    <n v="3"/>
    <n v="3"/>
    <s v="ON"/>
    <d v="2019-02-03T00:00:00"/>
    <s v="Avg of 4 NM Projects"/>
    <x v="20"/>
    <n v="-1.4100000000000001"/>
  </r>
  <r>
    <n v="2019"/>
    <x v="5"/>
    <n v="3"/>
    <n v="3"/>
    <s v="ON"/>
    <d v="2019-02-03T00:00:00"/>
    <s v="Avg of 4 NM Projects"/>
    <x v="21"/>
    <n v="-1.67"/>
  </r>
  <r>
    <n v="2019"/>
    <x v="5"/>
    <n v="3"/>
    <n v="3"/>
    <s v="ON"/>
    <d v="2019-02-03T00:00:00"/>
    <s v="Avg of 4 NM Projects"/>
    <x v="22"/>
    <n v="-1.28"/>
  </r>
  <r>
    <n v="2019"/>
    <x v="5"/>
    <n v="3"/>
    <n v="3"/>
    <s v="OFF"/>
    <d v="2019-02-03T00:00:00"/>
    <s v="Avg of 4 NM Projects"/>
    <x v="23"/>
    <n v="-1.41"/>
  </r>
  <r>
    <n v="2019"/>
    <x v="5"/>
    <n v="4"/>
    <n v="4"/>
    <s v="OFF"/>
    <d v="2019-02-04T00:00:00"/>
    <s v="Avg of 4 NM Projects"/>
    <x v="0"/>
    <n v="-1.54"/>
  </r>
  <r>
    <n v="2019"/>
    <x v="5"/>
    <n v="4"/>
    <n v="4"/>
    <s v="OFF"/>
    <d v="2019-02-04T00:00:00"/>
    <s v="Avg of 4 NM Projects"/>
    <x v="1"/>
    <n v="-1.4100000000000001"/>
  </r>
  <r>
    <n v="2019"/>
    <x v="5"/>
    <n v="4"/>
    <n v="4"/>
    <s v="OFF"/>
    <d v="2019-02-04T00:00:00"/>
    <s v="Avg of 4 NM Projects"/>
    <x v="2"/>
    <n v="-1.54"/>
  </r>
  <r>
    <n v="2019"/>
    <x v="5"/>
    <n v="4"/>
    <n v="4"/>
    <s v="OFF"/>
    <d v="2019-02-04T00:00:00"/>
    <s v="Avg of 4 NM Projects"/>
    <x v="3"/>
    <n v="-1.41"/>
  </r>
  <r>
    <n v="2019"/>
    <x v="5"/>
    <n v="4"/>
    <n v="4"/>
    <s v="OFF"/>
    <d v="2019-02-04T00:00:00"/>
    <s v="Avg of 4 NM Projects"/>
    <x v="4"/>
    <n v="-1.4100000000000001"/>
  </r>
  <r>
    <n v="2019"/>
    <x v="5"/>
    <n v="4"/>
    <n v="4"/>
    <s v="OFF"/>
    <d v="2019-02-04T00:00:00"/>
    <s v="Avg of 4 NM Projects"/>
    <x v="5"/>
    <n v="-1.41"/>
  </r>
  <r>
    <n v="2019"/>
    <x v="5"/>
    <n v="4"/>
    <n v="4"/>
    <s v="OFF"/>
    <d v="2019-02-04T00:00:00"/>
    <s v="Avg of 4 NM Projects"/>
    <x v="6"/>
    <n v="-1.28"/>
  </r>
  <r>
    <n v="2019"/>
    <x v="5"/>
    <n v="4"/>
    <n v="4"/>
    <s v="ON"/>
    <d v="2019-02-04T00:00:00"/>
    <s v="Avg of 4 NM Projects"/>
    <x v="7"/>
    <n v="-1.2849999999999997"/>
  </r>
  <r>
    <n v="2019"/>
    <x v="5"/>
    <n v="4"/>
    <n v="4"/>
    <s v="ON"/>
    <d v="2019-02-04T00:00:00"/>
    <s v="Avg of 4 NM Projects"/>
    <x v="8"/>
    <n v="1.9200000000000004"/>
  </r>
  <r>
    <n v="2019"/>
    <x v="5"/>
    <n v="4"/>
    <n v="4"/>
    <s v="ON"/>
    <d v="2019-02-04T00:00:00"/>
    <s v="Avg of 4 NM Projects"/>
    <x v="9"/>
    <n v="8.9550000000000001"/>
  </r>
  <r>
    <n v="2019"/>
    <x v="5"/>
    <n v="4"/>
    <n v="4"/>
    <s v="ON"/>
    <d v="2019-02-04T00:00:00"/>
    <s v="Avg of 4 NM Projects"/>
    <x v="10"/>
    <n v="10.879999999999999"/>
  </r>
  <r>
    <n v="2019"/>
    <x v="5"/>
    <n v="4"/>
    <n v="4"/>
    <s v="ON"/>
    <d v="2019-02-04T00:00:00"/>
    <s v="Avg of 4 NM Projects"/>
    <x v="11"/>
    <n v="11.9"/>
  </r>
  <r>
    <n v="2019"/>
    <x v="5"/>
    <n v="4"/>
    <n v="4"/>
    <s v="ON"/>
    <d v="2019-02-04T00:00:00"/>
    <s v="Avg of 4 NM Projects"/>
    <x v="12"/>
    <n v="14.21"/>
  </r>
  <r>
    <n v="2019"/>
    <x v="5"/>
    <n v="4"/>
    <n v="4"/>
    <s v="ON"/>
    <d v="2019-02-04T00:00:00"/>
    <s v="Avg of 4 NM Projects"/>
    <x v="13"/>
    <n v="10.115"/>
  </r>
  <r>
    <n v="2019"/>
    <x v="5"/>
    <n v="4"/>
    <n v="4"/>
    <s v="ON"/>
    <d v="2019-02-04T00:00:00"/>
    <s v="Avg of 4 NM Projects"/>
    <x v="14"/>
    <n v="5.7649999999999997"/>
  </r>
  <r>
    <n v="2019"/>
    <x v="5"/>
    <n v="4"/>
    <n v="4"/>
    <s v="ON"/>
    <d v="2019-02-04T00:00:00"/>
    <s v="Avg of 4 NM Projects"/>
    <x v="15"/>
    <n v="2.0499999999999998"/>
  </r>
  <r>
    <n v="2019"/>
    <x v="5"/>
    <n v="4"/>
    <n v="4"/>
    <s v="ON"/>
    <d v="2019-02-04T00:00:00"/>
    <s v="Avg of 4 NM Projects"/>
    <x v="16"/>
    <n v="-0.76500000000000001"/>
  </r>
  <r>
    <n v="2019"/>
    <x v="5"/>
    <n v="4"/>
    <n v="4"/>
    <s v="ON"/>
    <d v="2019-02-04T00:00:00"/>
    <s v="Avg of 4 NM Projects"/>
    <x v="17"/>
    <n v="-1.67"/>
  </r>
  <r>
    <n v="2019"/>
    <x v="5"/>
    <n v="4"/>
    <n v="4"/>
    <s v="ON"/>
    <d v="2019-02-04T00:00:00"/>
    <s v="Avg of 4 NM Projects"/>
    <x v="18"/>
    <n v="-1.4100000000000001"/>
  </r>
  <r>
    <n v="2019"/>
    <x v="5"/>
    <n v="4"/>
    <n v="4"/>
    <s v="ON"/>
    <d v="2019-02-04T00:00:00"/>
    <s v="Avg of 4 NM Projects"/>
    <x v="19"/>
    <n v="-1.54"/>
  </r>
  <r>
    <n v="2019"/>
    <x v="5"/>
    <n v="4"/>
    <n v="4"/>
    <s v="ON"/>
    <d v="2019-02-04T00:00:00"/>
    <s v="Avg of 4 NM Projects"/>
    <x v="20"/>
    <n v="-1.4100000000000001"/>
  </r>
  <r>
    <n v="2019"/>
    <x v="5"/>
    <n v="4"/>
    <n v="4"/>
    <s v="ON"/>
    <d v="2019-02-04T00:00:00"/>
    <s v="Avg of 4 NM Projects"/>
    <x v="21"/>
    <n v="-1.54"/>
  </r>
  <r>
    <n v="2019"/>
    <x v="5"/>
    <n v="4"/>
    <n v="4"/>
    <s v="ON"/>
    <d v="2019-02-04T00:00:00"/>
    <s v="Avg of 4 NM Projects"/>
    <x v="22"/>
    <n v="-1.28"/>
  </r>
  <r>
    <n v="2019"/>
    <x v="5"/>
    <n v="4"/>
    <n v="4"/>
    <s v="OFF"/>
    <d v="2019-02-04T00:00:00"/>
    <s v="Avg of 4 NM Projects"/>
    <x v="23"/>
    <n v="-1.54"/>
  </r>
  <r>
    <n v="2019"/>
    <x v="5"/>
    <n v="5"/>
    <n v="5"/>
    <s v="OFF"/>
    <d v="2019-02-05T00:00:00"/>
    <s v="Avg of 4 NM Projects"/>
    <x v="0"/>
    <n v="-1.28"/>
  </r>
  <r>
    <n v="2019"/>
    <x v="5"/>
    <n v="5"/>
    <n v="5"/>
    <s v="OFF"/>
    <d v="2019-02-05T00:00:00"/>
    <s v="Avg of 4 NM Projects"/>
    <x v="1"/>
    <n v="-1.54"/>
  </r>
  <r>
    <n v="2019"/>
    <x v="5"/>
    <n v="5"/>
    <n v="5"/>
    <s v="OFF"/>
    <d v="2019-02-05T00:00:00"/>
    <s v="Avg of 4 NM Projects"/>
    <x v="2"/>
    <n v="-1.28"/>
  </r>
  <r>
    <n v="2019"/>
    <x v="5"/>
    <n v="5"/>
    <n v="5"/>
    <s v="OFF"/>
    <d v="2019-02-05T00:00:00"/>
    <s v="Avg of 4 NM Projects"/>
    <x v="3"/>
    <n v="-1.41"/>
  </r>
  <r>
    <n v="2019"/>
    <x v="5"/>
    <n v="5"/>
    <n v="5"/>
    <s v="OFF"/>
    <d v="2019-02-05T00:00:00"/>
    <s v="Avg of 4 NM Projects"/>
    <x v="4"/>
    <n v="-1.4100000000000001"/>
  </r>
  <r>
    <n v="2019"/>
    <x v="5"/>
    <n v="5"/>
    <n v="5"/>
    <s v="OFF"/>
    <d v="2019-02-05T00:00:00"/>
    <s v="Avg of 4 NM Projects"/>
    <x v="5"/>
    <n v="-1.41"/>
  </r>
  <r>
    <n v="2019"/>
    <x v="5"/>
    <n v="5"/>
    <n v="5"/>
    <s v="OFF"/>
    <d v="2019-02-05T00:00:00"/>
    <s v="Avg of 4 NM Projects"/>
    <x v="6"/>
    <n v="-1.4100000000000001"/>
  </r>
  <r>
    <n v="2019"/>
    <x v="5"/>
    <n v="5"/>
    <n v="5"/>
    <s v="ON"/>
    <d v="2019-02-05T00:00:00"/>
    <s v="Avg of 4 NM Projects"/>
    <x v="7"/>
    <n v="-1.4100000000000001"/>
  </r>
  <r>
    <n v="2019"/>
    <x v="5"/>
    <n v="5"/>
    <n v="5"/>
    <s v="ON"/>
    <d v="2019-02-05T00:00:00"/>
    <s v="Avg of 4 NM Projects"/>
    <x v="8"/>
    <n v="1.5350000000000001"/>
  </r>
  <r>
    <n v="2019"/>
    <x v="5"/>
    <n v="5"/>
    <n v="5"/>
    <s v="ON"/>
    <d v="2019-02-05T00:00:00"/>
    <s v="Avg of 4 NM Projects"/>
    <x v="9"/>
    <n v="11.649999999999999"/>
  </r>
  <r>
    <n v="2019"/>
    <x v="5"/>
    <n v="5"/>
    <n v="5"/>
    <s v="ON"/>
    <d v="2019-02-05T00:00:00"/>
    <s v="Avg of 4 NM Projects"/>
    <x v="10"/>
    <n v="23.04"/>
  </r>
  <r>
    <n v="2019"/>
    <x v="5"/>
    <n v="5"/>
    <n v="5"/>
    <s v="ON"/>
    <d v="2019-02-05T00:00:00"/>
    <s v="Avg of 4 NM Projects"/>
    <x v="11"/>
    <n v="36.74"/>
  </r>
  <r>
    <n v="2019"/>
    <x v="5"/>
    <n v="5"/>
    <n v="5"/>
    <s v="ON"/>
    <d v="2019-02-05T00:00:00"/>
    <s v="Avg of 4 NM Projects"/>
    <x v="12"/>
    <n v="40.194999999999993"/>
  </r>
  <r>
    <n v="2019"/>
    <x v="5"/>
    <n v="5"/>
    <n v="5"/>
    <s v="ON"/>
    <d v="2019-02-05T00:00:00"/>
    <s v="Avg of 4 NM Projects"/>
    <x v="13"/>
    <n v="32.899999999999991"/>
  </r>
  <r>
    <n v="2019"/>
    <x v="5"/>
    <n v="5"/>
    <n v="5"/>
    <s v="ON"/>
    <d v="2019-02-05T00:00:00"/>
    <s v="Avg of 4 NM Projects"/>
    <x v="14"/>
    <n v="26.88"/>
  </r>
  <r>
    <n v="2019"/>
    <x v="5"/>
    <n v="5"/>
    <n v="5"/>
    <s v="ON"/>
    <d v="2019-02-05T00:00:00"/>
    <s v="Avg of 4 NM Projects"/>
    <x v="15"/>
    <n v="15.62"/>
  </r>
  <r>
    <n v="2019"/>
    <x v="5"/>
    <n v="5"/>
    <n v="5"/>
    <s v="ON"/>
    <d v="2019-02-05T00:00:00"/>
    <s v="Avg of 4 NM Projects"/>
    <x v="16"/>
    <n v="3.97"/>
  </r>
  <r>
    <n v="2019"/>
    <x v="5"/>
    <n v="5"/>
    <n v="5"/>
    <s v="ON"/>
    <d v="2019-02-05T00:00:00"/>
    <s v="Avg of 4 NM Projects"/>
    <x v="17"/>
    <n v="-1.0249999999999999"/>
  </r>
  <r>
    <n v="2019"/>
    <x v="5"/>
    <n v="5"/>
    <n v="5"/>
    <s v="ON"/>
    <d v="2019-02-05T00:00:00"/>
    <s v="Avg of 4 NM Projects"/>
    <x v="18"/>
    <n v="-0.89500000000000002"/>
  </r>
  <r>
    <n v="2019"/>
    <x v="5"/>
    <n v="5"/>
    <n v="5"/>
    <s v="ON"/>
    <d v="2019-02-05T00:00:00"/>
    <s v="Avg of 4 NM Projects"/>
    <x v="19"/>
    <n v="-0.89500000000000002"/>
  </r>
  <r>
    <n v="2019"/>
    <x v="5"/>
    <n v="5"/>
    <n v="5"/>
    <s v="ON"/>
    <d v="2019-02-05T00:00:00"/>
    <s v="Avg of 4 NM Projects"/>
    <x v="20"/>
    <n v="-0.89500000000000002"/>
  </r>
  <r>
    <n v="2019"/>
    <x v="5"/>
    <n v="5"/>
    <n v="5"/>
    <s v="ON"/>
    <d v="2019-02-05T00:00:00"/>
    <s v="Avg of 4 NM Projects"/>
    <x v="21"/>
    <n v="-1.155"/>
  </r>
  <r>
    <n v="2019"/>
    <x v="5"/>
    <n v="5"/>
    <n v="5"/>
    <s v="ON"/>
    <d v="2019-02-05T00:00:00"/>
    <s v="Avg of 4 NM Projects"/>
    <x v="22"/>
    <n v="-1.1549999999999998"/>
  </r>
  <r>
    <n v="2019"/>
    <x v="5"/>
    <n v="5"/>
    <n v="5"/>
    <s v="OFF"/>
    <d v="2019-02-05T00:00:00"/>
    <s v="Avg of 4 NM Projects"/>
    <x v="23"/>
    <n v="-0.89500000000000002"/>
  </r>
  <r>
    <n v="2019"/>
    <x v="5"/>
    <n v="6"/>
    <n v="6"/>
    <s v="OFF"/>
    <d v="2019-02-06T00:00:00"/>
    <s v="Avg of 4 NM Projects"/>
    <x v="0"/>
    <n v="-1.0249999999999999"/>
  </r>
  <r>
    <n v="2019"/>
    <x v="5"/>
    <n v="6"/>
    <n v="6"/>
    <s v="OFF"/>
    <d v="2019-02-06T00:00:00"/>
    <s v="Avg of 4 NM Projects"/>
    <x v="1"/>
    <n v="-1.0249999999999999"/>
  </r>
  <r>
    <n v="2019"/>
    <x v="5"/>
    <n v="6"/>
    <n v="6"/>
    <s v="OFF"/>
    <d v="2019-02-06T00:00:00"/>
    <s v="Avg of 4 NM Projects"/>
    <x v="2"/>
    <n v="-1.0249999999999999"/>
  </r>
  <r>
    <n v="2019"/>
    <x v="5"/>
    <n v="6"/>
    <n v="6"/>
    <s v="OFF"/>
    <d v="2019-02-06T00:00:00"/>
    <s v="Avg of 4 NM Projects"/>
    <x v="3"/>
    <n v="-1.0249999999999999"/>
  </r>
  <r>
    <n v="2019"/>
    <x v="5"/>
    <n v="6"/>
    <n v="6"/>
    <s v="OFF"/>
    <d v="2019-02-06T00:00:00"/>
    <s v="Avg of 4 NM Projects"/>
    <x v="4"/>
    <n v="-1.0249999999999999"/>
  </r>
  <r>
    <n v="2019"/>
    <x v="5"/>
    <n v="6"/>
    <n v="6"/>
    <s v="OFF"/>
    <d v="2019-02-06T00:00:00"/>
    <s v="Avg of 4 NM Projects"/>
    <x v="5"/>
    <n v="-1.0249999999999999"/>
  </r>
  <r>
    <n v="2019"/>
    <x v="5"/>
    <n v="6"/>
    <n v="6"/>
    <s v="OFF"/>
    <d v="2019-02-06T00:00:00"/>
    <s v="Avg of 4 NM Projects"/>
    <x v="6"/>
    <n v="-1.0249999999999999"/>
  </r>
  <r>
    <n v="2019"/>
    <x v="5"/>
    <n v="6"/>
    <n v="6"/>
    <s v="ON"/>
    <d v="2019-02-06T00:00:00"/>
    <s v="Avg of 4 NM Projects"/>
    <x v="7"/>
    <n v="1.0249999999999999"/>
  </r>
  <r>
    <n v="2019"/>
    <x v="5"/>
    <n v="6"/>
    <n v="6"/>
    <s v="ON"/>
    <d v="2019-02-06T00:00:00"/>
    <s v="Avg of 4 NM Projects"/>
    <x v="8"/>
    <n v="10.370000000000001"/>
  </r>
  <r>
    <n v="2019"/>
    <x v="5"/>
    <n v="6"/>
    <n v="6"/>
    <s v="ON"/>
    <d v="2019-02-06T00:00:00"/>
    <s v="Avg of 4 NM Projects"/>
    <x v="9"/>
    <n v="19.2"/>
  </r>
  <r>
    <n v="2019"/>
    <x v="5"/>
    <n v="6"/>
    <n v="6"/>
    <s v="ON"/>
    <d v="2019-02-06T00:00:00"/>
    <s v="Avg of 4 NM Projects"/>
    <x v="10"/>
    <n v="24.704999999999998"/>
  </r>
  <r>
    <n v="2019"/>
    <x v="5"/>
    <n v="6"/>
    <n v="6"/>
    <s v="ON"/>
    <d v="2019-02-06T00:00:00"/>
    <s v="Avg of 4 NM Projects"/>
    <x v="11"/>
    <n v="35.840000000000003"/>
  </r>
  <r>
    <n v="2019"/>
    <x v="5"/>
    <n v="6"/>
    <n v="6"/>
    <s v="ON"/>
    <d v="2019-02-06T00:00:00"/>
    <s v="Avg of 4 NM Projects"/>
    <x v="12"/>
    <n v="27.265000000000001"/>
  </r>
  <r>
    <n v="2019"/>
    <x v="5"/>
    <n v="6"/>
    <n v="6"/>
    <s v="ON"/>
    <d v="2019-02-06T00:00:00"/>
    <s v="Avg of 4 NM Projects"/>
    <x v="13"/>
    <n v="17.41"/>
  </r>
  <r>
    <n v="2019"/>
    <x v="5"/>
    <n v="6"/>
    <n v="6"/>
    <s v="ON"/>
    <d v="2019-02-06T00:00:00"/>
    <s v="Avg of 4 NM Projects"/>
    <x v="14"/>
    <n v="12.54"/>
  </r>
  <r>
    <n v="2019"/>
    <x v="5"/>
    <n v="6"/>
    <n v="6"/>
    <s v="ON"/>
    <d v="2019-02-06T00:00:00"/>
    <s v="Avg of 4 NM Projects"/>
    <x v="15"/>
    <n v="5.3699999999999992"/>
  </r>
  <r>
    <n v="2019"/>
    <x v="5"/>
    <n v="6"/>
    <n v="6"/>
    <s v="ON"/>
    <d v="2019-02-06T00:00:00"/>
    <s v="Avg of 4 NM Projects"/>
    <x v="16"/>
    <n v="0.39"/>
  </r>
  <r>
    <n v="2019"/>
    <x v="5"/>
    <n v="6"/>
    <n v="6"/>
    <s v="ON"/>
    <d v="2019-02-06T00:00:00"/>
    <s v="Avg of 4 NM Projects"/>
    <x v="17"/>
    <n v="-1.2799999999999998"/>
  </r>
  <r>
    <n v="2019"/>
    <x v="5"/>
    <n v="6"/>
    <n v="6"/>
    <s v="ON"/>
    <d v="2019-02-06T00:00:00"/>
    <s v="Avg of 4 NM Projects"/>
    <x v="18"/>
    <n v="-1.54"/>
  </r>
  <r>
    <n v="2019"/>
    <x v="5"/>
    <n v="6"/>
    <n v="6"/>
    <s v="ON"/>
    <d v="2019-02-06T00:00:00"/>
    <s v="Avg of 4 NM Projects"/>
    <x v="19"/>
    <n v="-1.28"/>
  </r>
  <r>
    <n v="2019"/>
    <x v="5"/>
    <n v="6"/>
    <n v="6"/>
    <s v="ON"/>
    <d v="2019-02-06T00:00:00"/>
    <s v="Avg of 4 NM Projects"/>
    <x v="20"/>
    <n v="-1.54"/>
  </r>
  <r>
    <n v="2019"/>
    <x v="5"/>
    <n v="6"/>
    <n v="6"/>
    <s v="ON"/>
    <d v="2019-02-06T00:00:00"/>
    <s v="Avg of 4 NM Projects"/>
    <x v="21"/>
    <n v="-1.41"/>
  </r>
  <r>
    <n v="2019"/>
    <x v="5"/>
    <n v="6"/>
    <n v="6"/>
    <s v="ON"/>
    <d v="2019-02-06T00:00:00"/>
    <s v="Avg of 4 NM Projects"/>
    <x v="22"/>
    <n v="-1.4100000000000001"/>
  </r>
  <r>
    <n v="2019"/>
    <x v="5"/>
    <n v="6"/>
    <n v="6"/>
    <s v="OFF"/>
    <d v="2019-02-06T00:00:00"/>
    <s v="Avg of 4 NM Projects"/>
    <x v="23"/>
    <n v="-1.41"/>
  </r>
  <r>
    <n v="2019"/>
    <x v="5"/>
    <n v="7"/>
    <n v="7"/>
    <s v="OFF"/>
    <d v="2019-02-07T00:00:00"/>
    <s v="Avg of 4 NM Projects"/>
    <x v="0"/>
    <n v="-1.54"/>
  </r>
  <r>
    <n v="2019"/>
    <x v="5"/>
    <n v="7"/>
    <n v="7"/>
    <s v="OFF"/>
    <d v="2019-02-07T00:00:00"/>
    <s v="Avg of 4 NM Projects"/>
    <x v="1"/>
    <n v="-1.4100000000000001"/>
  </r>
  <r>
    <n v="2019"/>
    <x v="5"/>
    <n v="7"/>
    <n v="7"/>
    <s v="OFF"/>
    <d v="2019-02-07T00:00:00"/>
    <s v="Avg of 4 NM Projects"/>
    <x v="2"/>
    <n v="-1.41"/>
  </r>
  <r>
    <n v="2019"/>
    <x v="5"/>
    <n v="7"/>
    <n v="7"/>
    <s v="OFF"/>
    <d v="2019-02-07T00:00:00"/>
    <s v="Avg of 4 NM Projects"/>
    <x v="3"/>
    <n v="-1.41"/>
  </r>
  <r>
    <n v="2019"/>
    <x v="5"/>
    <n v="7"/>
    <n v="7"/>
    <s v="OFF"/>
    <d v="2019-02-07T00:00:00"/>
    <s v="Avg of 4 NM Projects"/>
    <x v="4"/>
    <n v="-1.41"/>
  </r>
  <r>
    <n v="2019"/>
    <x v="5"/>
    <n v="7"/>
    <n v="7"/>
    <s v="OFF"/>
    <d v="2019-02-07T00:00:00"/>
    <s v="Avg of 4 NM Projects"/>
    <x v="5"/>
    <n v="-1.54"/>
  </r>
  <r>
    <n v="2019"/>
    <x v="5"/>
    <n v="7"/>
    <n v="7"/>
    <s v="OFF"/>
    <d v="2019-02-07T00:00:00"/>
    <s v="Avg of 4 NM Projects"/>
    <x v="6"/>
    <n v="-1.4100000000000001"/>
  </r>
  <r>
    <n v="2019"/>
    <x v="5"/>
    <n v="7"/>
    <n v="7"/>
    <s v="OFF"/>
    <d v="2019-02-07T00:00:00"/>
    <s v="Avg of 4 NM Projects"/>
    <x v="7"/>
    <n v="-1.7949999999999999"/>
  </r>
  <r>
    <n v="2019"/>
    <x v="5"/>
    <n v="7"/>
    <n v="7"/>
    <s v="OFF"/>
    <d v="2019-02-07T00:00:00"/>
    <s v="Avg of 4 NM Projects"/>
    <x v="8"/>
    <n v="1.6600000000000001"/>
  </r>
  <r>
    <n v="2019"/>
    <x v="5"/>
    <n v="7"/>
    <n v="7"/>
    <s v="OFF"/>
    <d v="2019-02-07T00:00:00"/>
    <s v="Avg of 4 NM Projects"/>
    <x v="9"/>
    <n v="4.4800000000000004"/>
  </r>
  <r>
    <n v="2019"/>
    <x v="5"/>
    <n v="7"/>
    <n v="7"/>
    <s v="OFF"/>
    <d v="2019-02-07T00:00:00"/>
    <s v="Avg of 4 NM Projects"/>
    <x v="10"/>
    <n v="7.81"/>
  </r>
  <r>
    <n v="2019"/>
    <x v="5"/>
    <n v="7"/>
    <n v="7"/>
    <s v="OFF"/>
    <d v="2019-02-07T00:00:00"/>
    <s v="Avg of 4 NM Projects"/>
    <x v="11"/>
    <n v="7.9350000000000005"/>
  </r>
  <r>
    <n v="2019"/>
    <x v="5"/>
    <n v="7"/>
    <n v="7"/>
    <s v="OFF"/>
    <d v="2019-02-07T00:00:00"/>
    <s v="Avg of 4 NM Projects"/>
    <x v="12"/>
    <n v="7.43"/>
  </r>
  <r>
    <n v="2019"/>
    <x v="5"/>
    <n v="7"/>
    <n v="7"/>
    <s v="OFF"/>
    <d v="2019-02-07T00:00:00"/>
    <s v="Avg of 4 NM Projects"/>
    <x v="13"/>
    <n v="6.78"/>
  </r>
  <r>
    <n v="2019"/>
    <x v="5"/>
    <n v="7"/>
    <n v="7"/>
    <s v="OFF"/>
    <d v="2019-02-07T00:00:00"/>
    <s v="Avg of 4 NM Projects"/>
    <x v="14"/>
    <n v="3.4550000000000001"/>
  </r>
  <r>
    <n v="2019"/>
    <x v="5"/>
    <n v="7"/>
    <n v="7"/>
    <s v="OFF"/>
    <d v="2019-02-07T00:00:00"/>
    <s v="Avg of 4 NM Projects"/>
    <x v="15"/>
    <n v="0.7649999999999999"/>
  </r>
  <r>
    <n v="2019"/>
    <x v="5"/>
    <n v="7"/>
    <n v="7"/>
    <s v="OFF"/>
    <d v="2019-02-07T00:00:00"/>
    <s v="Avg of 4 NM Projects"/>
    <x v="16"/>
    <n v="-1.0249999999999999"/>
  </r>
  <r>
    <n v="2019"/>
    <x v="5"/>
    <n v="7"/>
    <n v="7"/>
    <s v="OFF"/>
    <d v="2019-02-07T00:00:00"/>
    <s v="Avg of 4 NM Projects"/>
    <x v="17"/>
    <n v="-1.54"/>
  </r>
  <r>
    <n v="2019"/>
    <x v="5"/>
    <n v="7"/>
    <n v="7"/>
    <s v="OFF"/>
    <d v="2019-02-07T00:00:00"/>
    <s v="Avg of 4 NM Projects"/>
    <x v="18"/>
    <n v="-1.54"/>
  </r>
  <r>
    <n v="2019"/>
    <x v="5"/>
    <n v="7"/>
    <n v="7"/>
    <s v="OFF"/>
    <d v="2019-02-07T00:00:00"/>
    <s v="Avg of 4 NM Projects"/>
    <x v="19"/>
    <n v="-1.4100000000000001"/>
  </r>
  <r>
    <n v="2019"/>
    <x v="5"/>
    <n v="7"/>
    <n v="7"/>
    <s v="OFF"/>
    <d v="2019-02-07T00:00:00"/>
    <s v="Avg of 4 NM Projects"/>
    <x v="20"/>
    <n v="-1.28"/>
  </r>
  <r>
    <n v="2019"/>
    <x v="5"/>
    <n v="7"/>
    <n v="7"/>
    <s v="OFF"/>
    <d v="2019-02-07T00:00:00"/>
    <s v="Avg of 4 NM Projects"/>
    <x v="21"/>
    <n v="-1.28"/>
  </r>
  <r>
    <n v="2019"/>
    <x v="5"/>
    <n v="7"/>
    <n v="7"/>
    <s v="OFF"/>
    <d v="2019-02-07T00:00:00"/>
    <s v="Avg of 4 NM Projects"/>
    <x v="22"/>
    <n v="-1.41"/>
  </r>
  <r>
    <n v="2019"/>
    <x v="5"/>
    <n v="7"/>
    <n v="7"/>
    <s v="OFF"/>
    <d v="2019-02-07T00:00:00"/>
    <s v="Avg of 4 NM Projects"/>
    <x v="23"/>
    <n v="-1.28"/>
  </r>
  <r>
    <n v="2019"/>
    <x v="5"/>
    <n v="8"/>
    <n v="1"/>
    <s v="OFF"/>
    <d v="2019-02-08T00:00:00"/>
    <s v="Avg of 4 NM Projects"/>
    <x v="0"/>
    <n v="-1.41"/>
  </r>
  <r>
    <n v="2019"/>
    <x v="5"/>
    <n v="8"/>
    <n v="1"/>
    <s v="OFF"/>
    <d v="2019-02-08T00:00:00"/>
    <s v="Avg of 4 NM Projects"/>
    <x v="1"/>
    <n v="-1.54"/>
  </r>
  <r>
    <n v="2019"/>
    <x v="5"/>
    <n v="8"/>
    <n v="1"/>
    <s v="OFF"/>
    <d v="2019-02-08T00:00:00"/>
    <s v="Avg of 4 NM Projects"/>
    <x v="2"/>
    <n v="-1.41"/>
  </r>
  <r>
    <n v="2019"/>
    <x v="5"/>
    <n v="8"/>
    <n v="1"/>
    <s v="OFF"/>
    <d v="2019-02-08T00:00:00"/>
    <s v="Avg of 4 NM Projects"/>
    <x v="3"/>
    <n v="-1.4100000000000001"/>
  </r>
  <r>
    <n v="2019"/>
    <x v="5"/>
    <n v="8"/>
    <n v="1"/>
    <s v="OFF"/>
    <d v="2019-02-08T00:00:00"/>
    <s v="Avg of 4 NM Projects"/>
    <x v="4"/>
    <n v="-1.28"/>
  </r>
  <r>
    <n v="2019"/>
    <x v="5"/>
    <n v="8"/>
    <n v="1"/>
    <s v="OFF"/>
    <d v="2019-02-08T00:00:00"/>
    <s v="Avg of 4 NM Projects"/>
    <x v="5"/>
    <n v="-1.28"/>
  </r>
  <r>
    <n v="2019"/>
    <x v="5"/>
    <n v="8"/>
    <n v="1"/>
    <s v="OFF"/>
    <d v="2019-02-08T00:00:00"/>
    <s v="Avg of 4 NM Projects"/>
    <x v="6"/>
    <n v="-1.4100000000000001"/>
  </r>
  <r>
    <n v="2019"/>
    <x v="5"/>
    <n v="8"/>
    <n v="1"/>
    <s v="OFF"/>
    <d v="2019-02-08T00:00:00"/>
    <s v="Avg of 4 NM Projects"/>
    <x v="7"/>
    <n v="-1.5449999999999999"/>
  </r>
  <r>
    <n v="2019"/>
    <x v="5"/>
    <n v="8"/>
    <n v="1"/>
    <s v="OFF"/>
    <d v="2019-02-08T00:00:00"/>
    <s v="Avg of 4 NM Projects"/>
    <x v="8"/>
    <n v="0"/>
  </r>
  <r>
    <n v="2019"/>
    <x v="5"/>
    <n v="8"/>
    <n v="1"/>
    <s v="OFF"/>
    <d v="2019-02-08T00:00:00"/>
    <s v="Avg of 4 NM Projects"/>
    <x v="9"/>
    <n v="5.25"/>
  </r>
  <r>
    <n v="2019"/>
    <x v="5"/>
    <n v="8"/>
    <n v="1"/>
    <s v="OFF"/>
    <d v="2019-02-08T00:00:00"/>
    <s v="Avg of 4 NM Projects"/>
    <x v="10"/>
    <n v="31.995000000000001"/>
  </r>
  <r>
    <n v="2019"/>
    <x v="5"/>
    <n v="8"/>
    <n v="1"/>
    <s v="OFF"/>
    <d v="2019-02-08T00:00:00"/>
    <s v="Avg of 4 NM Projects"/>
    <x v="11"/>
    <n v="34.300000000000004"/>
  </r>
  <r>
    <n v="2019"/>
    <x v="5"/>
    <n v="8"/>
    <n v="1"/>
    <s v="OFF"/>
    <d v="2019-02-08T00:00:00"/>
    <s v="Avg of 4 NM Projects"/>
    <x v="12"/>
    <n v="42.24"/>
  </r>
  <r>
    <n v="2019"/>
    <x v="5"/>
    <n v="8"/>
    <n v="1"/>
    <s v="OFF"/>
    <d v="2019-02-08T00:00:00"/>
    <s v="Avg of 4 NM Projects"/>
    <x v="13"/>
    <n v="32.255000000000003"/>
  </r>
  <r>
    <n v="2019"/>
    <x v="5"/>
    <n v="8"/>
    <n v="1"/>
    <s v="OFF"/>
    <d v="2019-02-08T00:00:00"/>
    <s v="Avg of 4 NM Projects"/>
    <x v="14"/>
    <n v="12.675000000000001"/>
  </r>
  <r>
    <n v="2019"/>
    <x v="5"/>
    <n v="8"/>
    <n v="1"/>
    <s v="OFF"/>
    <d v="2019-02-08T00:00:00"/>
    <s v="Avg of 4 NM Projects"/>
    <x v="15"/>
    <n v="7.035000000000001"/>
  </r>
  <r>
    <n v="2019"/>
    <x v="5"/>
    <n v="8"/>
    <n v="1"/>
    <s v="OFF"/>
    <d v="2019-02-08T00:00:00"/>
    <s v="Avg of 4 NM Projects"/>
    <x v="16"/>
    <n v="1.5400000000000003"/>
  </r>
  <r>
    <n v="2019"/>
    <x v="5"/>
    <n v="8"/>
    <n v="1"/>
    <s v="OFF"/>
    <d v="2019-02-08T00:00:00"/>
    <s v="Avg of 4 NM Projects"/>
    <x v="17"/>
    <n v="-1.4100000000000001"/>
  </r>
  <r>
    <n v="2019"/>
    <x v="5"/>
    <n v="8"/>
    <n v="1"/>
    <s v="OFF"/>
    <d v="2019-02-08T00:00:00"/>
    <s v="Avg of 4 NM Projects"/>
    <x v="18"/>
    <n v="-1.28"/>
  </r>
  <r>
    <n v="2019"/>
    <x v="5"/>
    <n v="8"/>
    <n v="1"/>
    <s v="OFF"/>
    <d v="2019-02-08T00:00:00"/>
    <s v="Avg of 4 NM Projects"/>
    <x v="19"/>
    <n v="-1.67"/>
  </r>
  <r>
    <n v="2019"/>
    <x v="5"/>
    <n v="8"/>
    <n v="1"/>
    <s v="OFF"/>
    <d v="2019-02-08T00:00:00"/>
    <s v="Avg of 4 NM Projects"/>
    <x v="20"/>
    <n v="-1.54"/>
  </r>
  <r>
    <n v="2019"/>
    <x v="5"/>
    <n v="8"/>
    <n v="1"/>
    <s v="OFF"/>
    <d v="2019-02-08T00:00:00"/>
    <s v="Avg of 4 NM Projects"/>
    <x v="21"/>
    <n v="-1.41"/>
  </r>
  <r>
    <n v="2019"/>
    <x v="5"/>
    <n v="8"/>
    <n v="1"/>
    <s v="OFF"/>
    <d v="2019-02-08T00:00:00"/>
    <s v="Avg of 4 NM Projects"/>
    <x v="22"/>
    <n v="-1.4100000000000001"/>
  </r>
  <r>
    <n v="2019"/>
    <x v="5"/>
    <n v="8"/>
    <n v="1"/>
    <s v="OFF"/>
    <d v="2019-02-08T00:00:00"/>
    <s v="Avg of 4 NM Projects"/>
    <x v="23"/>
    <n v="-1.28"/>
  </r>
  <r>
    <n v="2019"/>
    <x v="5"/>
    <n v="9"/>
    <n v="2"/>
    <s v="OFF"/>
    <d v="2019-02-09T00:00:00"/>
    <s v="Avg of 4 NM Projects"/>
    <x v="0"/>
    <n v="-1.41"/>
  </r>
  <r>
    <n v="2019"/>
    <x v="5"/>
    <n v="9"/>
    <n v="2"/>
    <s v="OFF"/>
    <d v="2019-02-09T00:00:00"/>
    <s v="Avg of 4 NM Projects"/>
    <x v="1"/>
    <n v="-1.4100000000000001"/>
  </r>
  <r>
    <n v="2019"/>
    <x v="5"/>
    <n v="9"/>
    <n v="2"/>
    <s v="OFF"/>
    <d v="2019-02-09T00:00:00"/>
    <s v="Avg of 4 NM Projects"/>
    <x v="2"/>
    <n v="-1.4100000000000001"/>
  </r>
  <r>
    <n v="2019"/>
    <x v="5"/>
    <n v="9"/>
    <n v="2"/>
    <s v="OFF"/>
    <d v="2019-02-09T00:00:00"/>
    <s v="Avg of 4 NM Projects"/>
    <x v="3"/>
    <n v="-1.4100000000000001"/>
  </r>
  <r>
    <n v="2019"/>
    <x v="5"/>
    <n v="9"/>
    <n v="2"/>
    <s v="OFF"/>
    <d v="2019-02-09T00:00:00"/>
    <s v="Avg of 4 NM Projects"/>
    <x v="4"/>
    <n v="-1.41"/>
  </r>
  <r>
    <n v="2019"/>
    <x v="5"/>
    <n v="9"/>
    <n v="2"/>
    <s v="OFF"/>
    <d v="2019-02-09T00:00:00"/>
    <s v="Avg of 4 NM Projects"/>
    <x v="5"/>
    <n v="-1.28"/>
  </r>
  <r>
    <n v="2019"/>
    <x v="5"/>
    <n v="9"/>
    <n v="2"/>
    <s v="OFF"/>
    <d v="2019-02-09T00:00:00"/>
    <s v="Avg of 4 NM Projects"/>
    <x v="6"/>
    <n v="-1.41"/>
  </r>
  <r>
    <n v="2019"/>
    <x v="5"/>
    <n v="9"/>
    <n v="2"/>
    <s v="ON"/>
    <d v="2019-02-09T00:00:00"/>
    <s v="Avg of 4 NM Projects"/>
    <x v="7"/>
    <n v="-0.12999999999999978"/>
  </r>
  <r>
    <n v="2019"/>
    <x v="5"/>
    <n v="9"/>
    <n v="2"/>
    <s v="ON"/>
    <d v="2019-02-09T00:00:00"/>
    <s v="Avg of 4 NM Projects"/>
    <x v="8"/>
    <n v="13.440000000000001"/>
  </r>
  <r>
    <n v="2019"/>
    <x v="5"/>
    <n v="9"/>
    <n v="2"/>
    <s v="ON"/>
    <d v="2019-02-09T00:00:00"/>
    <s v="Avg of 4 NM Projects"/>
    <x v="9"/>
    <n v="30.595000000000002"/>
  </r>
  <r>
    <n v="2019"/>
    <x v="5"/>
    <n v="9"/>
    <n v="2"/>
    <s v="ON"/>
    <d v="2019-02-09T00:00:00"/>
    <s v="Avg of 4 NM Projects"/>
    <x v="10"/>
    <n v="41.984999999999999"/>
  </r>
  <r>
    <n v="2019"/>
    <x v="5"/>
    <n v="9"/>
    <n v="2"/>
    <s v="ON"/>
    <d v="2019-02-09T00:00:00"/>
    <s v="Avg of 4 NM Projects"/>
    <x v="11"/>
    <n v="48.384999999999998"/>
  </r>
  <r>
    <n v="2019"/>
    <x v="5"/>
    <n v="9"/>
    <n v="2"/>
    <s v="ON"/>
    <d v="2019-02-09T00:00:00"/>
    <s v="Avg of 4 NM Projects"/>
    <x v="12"/>
    <n v="49.665000000000006"/>
  </r>
  <r>
    <n v="2019"/>
    <x v="5"/>
    <n v="9"/>
    <n v="2"/>
    <s v="ON"/>
    <d v="2019-02-09T00:00:00"/>
    <s v="Avg of 4 NM Projects"/>
    <x v="13"/>
    <n v="45.059999999999995"/>
  </r>
  <r>
    <n v="2019"/>
    <x v="5"/>
    <n v="9"/>
    <n v="2"/>
    <s v="ON"/>
    <d v="2019-02-09T00:00:00"/>
    <s v="Avg of 4 NM Projects"/>
    <x v="14"/>
    <n v="36.605000000000004"/>
  </r>
  <r>
    <n v="2019"/>
    <x v="5"/>
    <n v="9"/>
    <n v="2"/>
    <s v="ON"/>
    <d v="2019-02-09T00:00:00"/>
    <s v="Avg of 4 NM Projects"/>
    <x v="15"/>
    <n v="23.55"/>
  </r>
  <r>
    <n v="2019"/>
    <x v="5"/>
    <n v="9"/>
    <n v="2"/>
    <s v="ON"/>
    <d v="2019-02-09T00:00:00"/>
    <s v="Avg of 4 NM Projects"/>
    <x v="16"/>
    <n v="7.1649999999999991"/>
  </r>
  <r>
    <n v="2019"/>
    <x v="5"/>
    <n v="9"/>
    <n v="2"/>
    <s v="ON"/>
    <d v="2019-02-09T00:00:00"/>
    <s v="Avg of 4 NM Projects"/>
    <x v="17"/>
    <n v="-1.54"/>
  </r>
  <r>
    <n v="2019"/>
    <x v="5"/>
    <n v="9"/>
    <n v="2"/>
    <s v="ON"/>
    <d v="2019-02-09T00:00:00"/>
    <s v="Avg of 4 NM Projects"/>
    <x v="18"/>
    <n v="-1.28"/>
  </r>
  <r>
    <n v="2019"/>
    <x v="5"/>
    <n v="9"/>
    <n v="2"/>
    <s v="ON"/>
    <d v="2019-02-09T00:00:00"/>
    <s v="Avg of 4 NM Projects"/>
    <x v="19"/>
    <n v="-1.28"/>
  </r>
  <r>
    <n v="2019"/>
    <x v="5"/>
    <n v="9"/>
    <n v="2"/>
    <s v="ON"/>
    <d v="2019-02-09T00:00:00"/>
    <s v="Avg of 4 NM Projects"/>
    <x v="20"/>
    <n v="-1.4100000000000001"/>
  </r>
  <r>
    <n v="2019"/>
    <x v="5"/>
    <n v="9"/>
    <n v="2"/>
    <s v="ON"/>
    <d v="2019-02-09T00:00:00"/>
    <s v="Avg of 4 NM Projects"/>
    <x v="21"/>
    <n v="-0.39"/>
  </r>
  <r>
    <n v="2019"/>
    <x v="5"/>
    <n v="9"/>
    <n v="2"/>
    <s v="ON"/>
    <d v="2019-02-09T00:00:00"/>
    <s v="Avg of 4 NM Projects"/>
    <x v="22"/>
    <n v="-1.41"/>
  </r>
  <r>
    <n v="2019"/>
    <x v="5"/>
    <n v="9"/>
    <n v="2"/>
    <s v="OFF"/>
    <d v="2019-02-09T00:00:00"/>
    <s v="Avg of 4 NM Projects"/>
    <x v="23"/>
    <n v="-1.4100000000000001"/>
  </r>
  <r>
    <n v="2019"/>
    <x v="5"/>
    <n v="10"/>
    <n v="3"/>
    <s v="OFF"/>
    <d v="2019-02-10T00:00:00"/>
    <s v="Avg of 4 NM Projects"/>
    <x v="0"/>
    <n v="-1.28"/>
  </r>
  <r>
    <n v="2019"/>
    <x v="5"/>
    <n v="10"/>
    <n v="3"/>
    <s v="OFF"/>
    <d v="2019-02-10T00:00:00"/>
    <s v="Avg of 4 NM Projects"/>
    <x v="1"/>
    <n v="-1.28"/>
  </r>
  <r>
    <n v="2019"/>
    <x v="5"/>
    <n v="10"/>
    <n v="3"/>
    <s v="OFF"/>
    <d v="2019-02-10T00:00:00"/>
    <s v="Avg of 4 NM Projects"/>
    <x v="2"/>
    <n v="-1.41"/>
  </r>
  <r>
    <n v="2019"/>
    <x v="5"/>
    <n v="10"/>
    <n v="3"/>
    <s v="OFF"/>
    <d v="2019-02-10T00:00:00"/>
    <s v="Avg of 4 NM Projects"/>
    <x v="3"/>
    <n v="-1.54"/>
  </r>
  <r>
    <n v="2019"/>
    <x v="5"/>
    <n v="10"/>
    <n v="3"/>
    <s v="OFF"/>
    <d v="2019-02-10T00:00:00"/>
    <s v="Avg of 4 NM Projects"/>
    <x v="4"/>
    <n v="-1.28"/>
  </r>
  <r>
    <n v="2019"/>
    <x v="5"/>
    <n v="10"/>
    <n v="3"/>
    <s v="OFF"/>
    <d v="2019-02-10T00:00:00"/>
    <s v="Avg of 4 NM Projects"/>
    <x v="5"/>
    <n v="-1.41"/>
  </r>
  <r>
    <n v="2019"/>
    <x v="5"/>
    <n v="10"/>
    <n v="3"/>
    <s v="OFF"/>
    <d v="2019-02-10T00:00:00"/>
    <s v="Avg of 4 NM Projects"/>
    <x v="6"/>
    <n v="-1.54"/>
  </r>
  <r>
    <n v="2019"/>
    <x v="5"/>
    <n v="10"/>
    <n v="3"/>
    <s v="ON"/>
    <d v="2019-02-10T00:00:00"/>
    <s v="Avg of 4 NM Projects"/>
    <x v="7"/>
    <n v="4.0949999999999998"/>
  </r>
  <r>
    <n v="2019"/>
    <x v="5"/>
    <n v="10"/>
    <n v="3"/>
    <s v="ON"/>
    <d v="2019-02-10T00:00:00"/>
    <s v="Avg of 4 NM Projects"/>
    <x v="8"/>
    <n v="22.400000000000002"/>
  </r>
  <r>
    <n v="2019"/>
    <x v="5"/>
    <n v="10"/>
    <n v="3"/>
    <s v="ON"/>
    <d v="2019-02-10T00:00:00"/>
    <s v="Avg of 4 NM Projects"/>
    <x v="9"/>
    <n v="36.605000000000004"/>
  </r>
  <r>
    <n v="2019"/>
    <x v="5"/>
    <n v="10"/>
    <n v="3"/>
    <s v="ON"/>
    <d v="2019-02-10T00:00:00"/>
    <s v="Avg of 4 NM Projects"/>
    <x v="10"/>
    <n v="45.954999999999998"/>
  </r>
  <r>
    <n v="2019"/>
    <x v="5"/>
    <n v="10"/>
    <n v="3"/>
    <s v="ON"/>
    <d v="2019-02-10T00:00:00"/>
    <s v="Avg of 4 NM Projects"/>
    <x v="11"/>
    <n v="49.66"/>
  </r>
  <r>
    <n v="2019"/>
    <x v="5"/>
    <n v="10"/>
    <n v="3"/>
    <s v="ON"/>
    <d v="2019-02-10T00:00:00"/>
    <s v="Avg of 4 NM Projects"/>
    <x v="12"/>
    <n v="36.734999999999999"/>
  </r>
  <r>
    <n v="2019"/>
    <x v="5"/>
    <n v="10"/>
    <n v="3"/>
    <s v="ON"/>
    <d v="2019-02-10T00:00:00"/>
    <s v="Avg of 4 NM Projects"/>
    <x v="13"/>
    <n v="46.21"/>
  </r>
  <r>
    <n v="2019"/>
    <x v="5"/>
    <n v="10"/>
    <n v="3"/>
    <s v="ON"/>
    <d v="2019-02-10T00:00:00"/>
    <s v="Avg of 4 NM Projects"/>
    <x v="14"/>
    <n v="38.144999999999996"/>
  </r>
  <r>
    <n v="2019"/>
    <x v="5"/>
    <n v="10"/>
    <n v="3"/>
    <s v="ON"/>
    <d v="2019-02-10T00:00:00"/>
    <s v="Avg of 4 NM Projects"/>
    <x v="15"/>
    <n v="26.115000000000002"/>
  </r>
  <r>
    <n v="2019"/>
    <x v="5"/>
    <n v="10"/>
    <n v="3"/>
    <s v="ON"/>
    <d v="2019-02-10T00:00:00"/>
    <s v="Avg of 4 NM Projects"/>
    <x v="16"/>
    <n v="8.5749999999999993"/>
  </r>
  <r>
    <n v="2019"/>
    <x v="5"/>
    <n v="10"/>
    <n v="3"/>
    <s v="ON"/>
    <d v="2019-02-10T00:00:00"/>
    <s v="Avg of 4 NM Projects"/>
    <x v="17"/>
    <n v="-1.54"/>
  </r>
  <r>
    <n v="2019"/>
    <x v="5"/>
    <n v="10"/>
    <n v="3"/>
    <s v="ON"/>
    <d v="2019-02-10T00:00:00"/>
    <s v="Avg of 4 NM Projects"/>
    <x v="18"/>
    <n v="-1.67"/>
  </r>
  <r>
    <n v="2019"/>
    <x v="5"/>
    <n v="10"/>
    <n v="3"/>
    <s v="ON"/>
    <d v="2019-02-10T00:00:00"/>
    <s v="Avg of 4 NM Projects"/>
    <x v="19"/>
    <n v="-1.54"/>
  </r>
  <r>
    <n v="2019"/>
    <x v="5"/>
    <n v="10"/>
    <n v="3"/>
    <s v="ON"/>
    <d v="2019-02-10T00:00:00"/>
    <s v="Avg of 4 NM Projects"/>
    <x v="20"/>
    <n v="-1.67"/>
  </r>
  <r>
    <n v="2019"/>
    <x v="5"/>
    <n v="10"/>
    <n v="3"/>
    <s v="ON"/>
    <d v="2019-02-10T00:00:00"/>
    <s v="Avg of 4 NM Projects"/>
    <x v="21"/>
    <n v="-1.41"/>
  </r>
  <r>
    <n v="2019"/>
    <x v="5"/>
    <n v="10"/>
    <n v="3"/>
    <s v="ON"/>
    <d v="2019-02-10T00:00:00"/>
    <s v="Avg of 4 NM Projects"/>
    <x v="22"/>
    <n v="-1.41"/>
  </r>
  <r>
    <n v="2019"/>
    <x v="5"/>
    <n v="10"/>
    <n v="3"/>
    <s v="OFF"/>
    <d v="2019-02-10T00:00:00"/>
    <s v="Avg of 4 NM Projects"/>
    <x v="23"/>
    <n v="-1.41"/>
  </r>
  <r>
    <n v="2019"/>
    <x v="5"/>
    <n v="11"/>
    <n v="4"/>
    <s v="OFF"/>
    <d v="2019-02-11T00:00:00"/>
    <s v="Avg of 4 NM Projects"/>
    <x v="0"/>
    <n v="-1.41"/>
  </r>
  <r>
    <n v="2019"/>
    <x v="5"/>
    <n v="11"/>
    <n v="4"/>
    <s v="OFF"/>
    <d v="2019-02-11T00:00:00"/>
    <s v="Avg of 4 NM Projects"/>
    <x v="1"/>
    <n v="-1.54"/>
  </r>
  <r>
    <n v="2019"/>
    <x v="5"/>
    <n v="11"/>
    <n v="4"/>
    <s v="OFF"/>
    <d v="2019-02-11T00:00:00"/>
    <s v="Avg of 4 NM Projects"/>
    <x v="2"/>
    <n v="-1.4100000000000001"/>
  </r>
  <r>
    <n v="2019"/>
    <x v="5"/>
    <n v="11"/>
    <n v="4"/>
    <s v="OFF"/>
    <d v="2019-02-11T00:00:00"/>
    <s v="Avg of 4 NM Projects"/>
    <x v="3"/>
    <n v="-1.54"/>
  </r>
  <r>
    <n v="2019"/>
    <x v="5"/>
    <n v="11"/>
    <n v="4"/>
    <s v="OFF"/>
    <d v="2019-02-11T00:00:00"/>
    <s v="Avg of 4 NM Projects"/>
    <x v="4"/>
    <n v="-1.54"/>
  </r>
  <r>
    <n v="2019"/>
    <x v="5"/>
    <n v="11"/>
    <n v="4"/>
    <s v="OFF"/>
    <d v="2019-02-11T00:00:00"/>
    <s v="Avg of 4 NM Projects"/>
    <x v="5"/>
    <n v="-1.41"/>
  </r>
  <r>
    <n v="2019"/>
    <x v="5"/>
    <n v="11"/>
    <n v="4"/>
    <s v="OFF"/>
    <d v="2019-02-11T00:00:00"/>
    <s v="Avg of 4 NM Projects"/>
    <x v="6"/>
    <n v="-1.4100000000000001"/>
  </r>
  <r>
    <n v="2019"/>
    <x v="5"/>
    <n v="11"/>
    <n v="4"/>
    <s v="ON"/>
    <d v="2019-02-11T00:00:00"/>
    <s v="Avg of 4 NM Projects"/>
    <x v="7"/>
    <n v="4.8650000000000002"/>
  </r>
  <r>
    <n v="2019"/>
    <x v="5"/>
    <n v="11"/>
    <n v="4"/>
    <s v="ON"/>
    <d v="2019-02-11T00:00:00"/>
    <s v="Avg of 4 NM Projects"/>
    <x v="8"/>
    <n v="23.17"/>
  </r>
  <r>
    <n v="2019"/>
    <x v="5"/>
    <n v="11"/>
    <n v="4"/>
    <s v="ON"/>
    <d v="2019-02-11T00:00:00"/>
    <s v="Avg of 4 NM Projects"/>
    <x v="9"/>
    <n v="37.629999999999995"/>
  </r>
  <r>
    <n v="2019"/>
    <x v="5"/>
    <n v="11"/>
    <n v="4"/>
    <s v="ON"/>
    <d v="2019-02-11T00:00:00"/>
    <s v="Avg of 4 NM Projects"/>
    <x v="10"/>
    <n v="47.11"/>
  </r>
  <r>
    <n v="2019"/>
    <x v="5"/>
    <n v="11"/>
    <n v="4"/>
    <s v="ON"/>
    <d v="2019-02-11T00:00:00"/>
    <s v="Avg of 4 NM Projects"/>
    <x v="11"/>
    <n v="51.199999999999996"/>
  </r>
  <r>
    <n v="2019"/>
    <x v="5"/>
    <n v="11"/>
    <n v="4"/>
    <s v="ON"/>
    <d v="2019-02-11T00:00:00"/>
    <s v="Avg of 4 NM Projects"/>
    <x v="12"/>
    <n v="51.834999999999994"/>
  </r>
  <r>
    <n v="2019"/>
    <x v="5"/>
    <n v="11"/>
    <n v="4"/>
    <s v="ON"/>
    <d v="2019-02-11T00:00:00"/>
    <s v="Avg of 4 NM Projects"/>
    <x v="13"/>
    <n v="47.365000000000002"/>
  </r>
  <r>
    <n v="2019"/>
    <x v="5"/>
    <n v="11"/>
    <n v="4"/>
    <s v="ON"/>
    <d v="2019-02-11T00:00:00"/>
    <s v="Avg of 4 NM Projects"/>
    <x v="14"/>
    <n v="39.68"/>
  </r>
  <r>
    <n v="2019"/>
    <x v="5"/>
    <n v="11"/>
    <n v="4"/>
    <s v="ON"/>
    <d v="2019-02-11T00:00:00"/>
    <s v="Avg of 4 NM Projects"/>
    <x v="15"/>
    <n v="27.01"/>
  </r>
  <r>
    <n v="2019"/>
    <x v="5"/>
    <n v="11"/>
    <n v="4"/>
    <s v="ON"/>
    <d v="2019-02-11T00:00:00"/>
    <s v="Avg of 4 NM Projects"/>
    <x v="16"/>
    <n v="9.3500000000000014"/>
  </r>
  <r>
    <n v="2019"/>
    <x v="5"/>
    <n v="11"/>
    <n v="4"/>
    <s v="ON"/>
    <d v="2019-02-11T00:00:00"/>
    <s v="Avg of 4 NM Projects"/>
    <x v="17"/>
    <n v="-1.4100000000000001"/>
  </r>
  <r>
    <n v="2019"/>
    <x v="5"/>
    <n v="11"/>
    <n v="4"/>
    <s v="ON"/>
    <d v="2019-02-11T00:00:00"/>
    <s v="Avg of 4 NM Projects"/>
    <x v="18"/>
    <n v="-1.54"/>
  </r>
  <r>
    <n v="2019"/>
    <x v="5"/>
    <n v="11"/>
    <n v="4"/>
    <s v="ON"/>
    <d v="2019-02-11T00:00:00"/>
    <s v="Avg of 4 NM Projects"/>
    <x v="19"/>
    <n v="-1.28"/>
  </r>
  <r>
    <n v="2019"/>
    <x v="5"/>
    <n v="11"/>
    <n v="4"/>
    <s v="ON"/>
    <d v="2019-02-11T00:00:00"/>
    <s v="Avg of 4 NM Projects"/>
    <x v="20"/>
    <n v="-1.41"/>
  </r>
  <r>
    <n v="2019"/>
    <x v="5"/>
    <n v="11"/>
    <n v="4"/>
    <s v="ON"/>
    <d v="2019-02-11T00:00:00"/>
    <s v="Avg of 4 NM Projects"/>
    <x v="21"/>
    <n v="-1.41"/>
  </r>
  <r>
    <n v="2019"/>
    <x v="5"/>
    <n v="11"/>
    <n v="4"/>
    <s v="ON"/>
    <d v="2019-02-11T00:00:00"/>
    <s v="Avg of 4 NM Projects"/>
    <x v="22"/>
    <n v="-1.9249999999999998"/>
  </r>
  <r>
    <n v="2019"/>
    <x v="5"/>
    <n v="11"/>
    <n v="4"/>
    <s v="OFF"/>
    <d v="2019-02-11T00:00:00"/>
    <s v="Avg of 4 NM Projects"/>
    <x v="23"/>
    <n v="-1.41"/>
  </r>
  <r>
    <n v="2019"/>
    <x v="5"/>
    <n v="12"/>
    <n v="5"/>
    <s v="OFF"/>
    <d v="2019-02-12T00:00:00"/>
    <s v="Avg of 4 NM Projects"/>
    <x v="0"/>
    <n v="-1.54"/>
  </r>
  <r>
    <n v="2019"/>
    <x v="5"/>
    <n v="12"/>
    <n v="5"/>
    <s v="OFF"/>
    <d v="2019-02-12T00:00:00"/>
    <s v="Avg of 4 NM Projects"/>
    <x v="1"/>
    <n v="-1.54"/>
  </r>
  <r>
    <n v="2019"/>
    <x v="5"/>
    <n v="12"/>
    <n v="5"/>
    <s v="OFF"/>
    <d v="2019-02-12T00:00:00"/>
    <s v="Avg of 4 NM Projects"/>
    <x v="2"/>
    <n v="-1.41"/>
  </r>
  <r>
    <n v="2019"/>
    <x v="5"/>
    <n v="12"/>
    <n v="5"/>
    <s v="OFF"/>
    <d v="2019-02-12T00:00:00"/>
    <s v="Avg of 4 NM Projects"/>
    <x v="3"/>
    <n v="-1.41"/>
  </r>
  <r>
    <n v="2019"/>
    <x v="5"/>
    <n v="12"/>
    <n v="5"/>
    <s v="OFF"/>
    <d v="2019-02-12T00:00:00"/>
    <s v="Avg of 4 NM Projects"/>
    <x v="4"/>
    <n v="-1.41"/>
  </r>
  <r>
    <n v="2019"/>
    <x v="5"/>
    <n v="12"/>
    <n v="5"/>
    <s v="OFF"/>
    <d v="2019-02-12T00:00:00"/>
    <s v="Avg of 4 NM Projects"/>
    <x v="5"/>
    <n v="-1.67"/>
  </r>
  <r>
    <n v="2019"/>
    <x v="5"/>
    <n v="12"/>
    <n v="5"/>
    <s v="OFF"/>
    <d v="2019-02-12T00:00:00"/>
    <s v="Avg of 4 NM Projects"/>
    <x v="6"/>
    <n v="-1.41"/>
  </r>
  <r>
    <n v="2019"/>
    <x v="5"/>
    <n v="12"/>
    <n v="5"/>
    <s v="ON"/>
    <d v="2019-02-12T00:00:00"/>
    <s v="Avg of 4 NM Projects"/>
    <x v="7"/>
    <n v="1.66"/>
  </r>
  <r>
    <n v="2019"/>
    <x v="5"/>
    <n v="12"/>
    <n v="5"/>
    <s v="ON"/>
    <d v="2019-02-12T00:00:00"/>
    <s v="Avg of 4 NM Projects"/>
    <x v="8"/>
    <n v="11.52"/>
  </r>
  <r>
    <n v="2019"/>
    <x v="5"/>
    <n v="12"/>
    <n v="5"/>
    <s v="ON"/>
    <d v="2019-02-12T00:00:00"/>
    <s v="Avg of 4 NM Projects"/>
    <x v="9"/>
    <n v="25.734999999999999"/>
  </r>
  <r>
    <n v="2019"/>
    <x v="5"/>
    <n v="12"/>
    <n v="5"/>
    <s v="ON"/>
    <d v="2019-02-12T00:00:00"/>
    <s v="Avg of 4 NM Projects"/>
    <x v="10"/>
    <n v="32"/>
  </r>
  <r>
    <n v="2019"/>
    <x v="5"/>
    <n v="12"/>
    <n v="5"/>
    <s v="ON"/>
    <d v="2019-02-12T00:00:00"/>
    <s v="Avg of 4 NM Projects"/>
    <x v="11"/>
    <n v="40.194999999999993"/>
  </r>
  <r>
    <n v="2019"/>
    <x v="5"/>
    <n v="12"/>
    <n v="5"/>
    <s v="ON"/>
    <d v="2019-02-12T00:00:00"/>
    <s v="Avg of 4 NM Projects"/>
    <x v="12"/>
    <n v="32.9"/>
  </r>
  <r>
    <n v="2019"/>
    <x v="5"/>
    <n v="12"/>
    <n v="5"/>
    <s v="ON"/>
    <d v="2019-02-12T00:00:00"/>
    <s v="Avg of 4 NM Projects"/>
    <x v="13"/>
    <n v="35.33"/>
  </r>
  <r>
    <n v="2019"/>
    <x v="5"/>
    <n v="12"/>
    <n v="5"/>
    <s v="ON"/>
    <d v="2019-02-12T00:00:00"/>
    <s v="Avg of 4 NM Projects"/>
    <x v="14"/>
    <n v="27.774999999999999"/>
  </r>
  <r>
    <n v="2019"/>
    <x v="5"/>
    <n v="12"/>
    <n v="5"/>
    <s v="ON"/>
    <d v="2019-02-12T00:00:00"/>
    <s v="Avg of 4 NM Projects"/>
    <x v="15"/>
    <n v="15.875"/>
  </r>
  <r>
    <n v="2019"/>
    <x v="5"/>
    <n v="12"/>
    <n v="5"/>
    <s v="ON"/>
    <d v="2019-02-12T00:00:00"/>
    <s v="Avg of 4 NM Projects"/>
    <x v="16"/>
    <n v="3.0749999999999997"/>
  </r>
  <r>
    <n v="2019"/>
    <x v="5"/>
    <n v="12"/>
    <n v="5"/>
    <s v="ON"/>
    <d v="2019-02-12T00:00:00"/>
    <s v="Avg of 4 NM Projects"/>
    <x v="17"/>
    <n v="-1.4100000000000001"/>
  </r>
  <r>
    <n v="2019"/>
    <x v="5"/>
    <n v="12"/>
    <n v="5"/>
    <s v="ON"/>
    <d v="2019-02-12T00:00:00"/>
    <s v="Avg of 4 NM Projects"/>
    <x v="18"/>
    <n v="-1.28"/>
  </r>
  <r>
    <n v="2019"/>
    <x v="5"/>
    <n v="12"/>
    <n v="5"/>
    <s v="ON"/>
    <d v="2019-02-12T00:00:00"/>
    <s v="Avg of 4 NM Projects"/>
    <x v="19"/>
    <n v="-1.41"/>
  </r>
  <r>
    <n v="2019"/>
    <x v="5"/>
    <n v="12"/>
    <n v="5"/>
    <s v="ON"/>
    <d v="2019-02-12T00:00:00"/>
    <s v="Avg of 4 NM Projects"/>
    <x v="20"/>
    <n v="-1.28"/>
  </r>
  <r>
    <n v="2019"/>
    <x v="5"/>
    <n v="12"/>
    <n v="5"/>
    <s v="ON"/>
    <d v="2019-02-12T00:00:00"/>
    <s v="Avg of 4 NM Projects"/>
    <x v="21"/>
    <n v="-1.54"/>
  </r>
  <r>
    <n v="2019"/>
    <x v="5"/>
    <n v="12"/>
    <n v="5"/>
    <s v="ON"/>
    <d v="2019-02-12T00:00:00"/>
    <s v="Avg of 4 NM Projects"/>
    <x v="22"/>
    <n v="-1.4100000000000001"/>
  </r>
  <r>
    <n v="2019"/>
    <x v="5"/>
    <n v="12"/>
    <n v="5"/>
    <s v="OFF"/>
    <d v="2019-02-12T00:00:00"/>
    <s v="Avg of 4 NM Projects"/>
    <x v="23"/>
    <n v="-1.41"/>
  </r>
  <r>
    <n v="2019"/>
    <x v="5"/>
    <n v="13"/>
    <n v="6"/>
    <s v="OFF"/>
    <d v="2019-02-13T00:00:00"/>
    <s v="Avg of 4 NM Projects"/>
    <x v="0"/>
    <n v="-1.54"/>
  </r>
  <r>
    <n v="2019"/>
    <x v="5"/>
    <n v="13"/>
    <n v="6"/>
    <s v="OFF"/>
    <d v="2019-02-13T00:00:00"/>
    <s v="Avg of 4 NM Projects"/>
    <x v="1"/>
    <n v="-1.41"/>
  </r>
  <r>
    <n v="2019"/>
    <x v="5"/>
    <n v="13"/>
    <n v="6"/>
    <s v="OFF"/>
    <d v="2019-02-13T00:00:00"/>
    <s v="Avg of 4 NM Projects"/>
    <x v="2"/>
    <n v="-1.54"/>
  </r>
  <r>
    <n v="2019"/>
    <x v="5"/>
    <n v="13"/>
    <n v="6"/>
    <s v="OFF"/>
    <d v="2019-02-13T00:00:00"/>
    <s v="Avg of 4 NM Projects"/>
    <x v="3"/>
    <n v="-1.54"/>
  </r>
  <r>
    <n v="2019"/>
    <x v="5"/>
    <n v="13"/>
    <n v="6"/>
    <s v="OFF"/>
    <d v="2019-02-13T00:00:00"/>
    <s v="Avg of 4 NM Projects"/>
    <x v="4"/>
    <n v="-1.41"/>
  </r>
  <r>
    <n v="2019"/>
    <x v="5"/>
    <n v="13"/>
    <n v="6"/>
    <s v="OFF"/>
    <d v="2019-02-13T00:00:00"/>
    <s v="Avg of 4 NM Projects"/>
    <x v="5"/>
    <n v="-1.67"/>
  </r>
  <r>
    <n v="2019"/>
    <x v="5"/>
    <n v="13"/>
    <n v="6"/>
    <s v="OFF"/>
    <d v="2019-02-13T00:00:00"/>
    <s v="Avg of 4 NM Projects"/>
    <x v="6"/>
    <n v="-1.41"/>
  </r>
  <r>
    <n v="2019"/>
    <x v="5"/>
    <n v="13"/>
    <n v="6"/>
    <s v="ON"/>
    <d v="2019-02-13T00:00:00"/>
    <s v="Avg of 4 NM Projects"/>
    <x v="7"/>
    <n v="4.99"/>
  </r>
  <r>
    <n v="2019"/>
    <x v="5"/>
    <n v="13"/>
    <n v="6"/>
    <s v="ON"/>
    <d v="2019-02-13T00:00:00"/>
    <s v="Avg of 4 NM Projects"/>
    <x v="8"/>
    <n v="20.73"/>
  </r>
  <r>
    <n v="2019"/>
    <x v="5"/>
    <n v="13"/>
    <n v="6"/>
    <s v="ON"/>
    <d v="2019-02-13T00:00:00"/>
    <s v="Avg of 4 NM Projects"/>
    <x v="9"/>
    <n v="28.544999999999998"/>
  </r>
  <r>
    <n v="2019"/>
    <x v="5"/>
    <n v="13"/>
    <n v="6"/>
    <s v="ON"/>
    <d v="2019-02-13T00:00:00"/>
    <s v="Avg of 4 NM Projects"/>
    <x v="10"/>
    <n v="32.900000000000006"/>
  </r>
  <r>
    <n v="2019"/>
    <x v="5"/>
    <n v="13"/>
    <n v="6"/>
    <s v="ON"/>
    <d v="2019-02-13T00:00:00"/>
    <s v="Avg of 4 NM Projects"/>
    <x v="11"/>
    <n v="35.200000000000003"/>
  </r>
  <r>
    <n v="2019"/>
    <x v="5"/>
    <n v="13"/>
    <n v="6"/>
    <s v="ON"/>
    <d v="2019-02-13T00:00:00"/>
    <s v="Avg of 4 NM Projects"/>
    <x v="12"/>
    <n v="37.76"/>
  </r>
  <r>
    <n v="2019"/>
    <x v="5"/>
    <n v="13"/>
    <n v="6"/>
    <s v="ON"/>
    <d v="2019-02-13T00:00:00"/>
    <s v="Avg of 4 NM Projects"/>
    <x v="13"/>
    <n v="28.29"/>
  </r>
  <r>
    <n v="2019"/>
    <x v="5"/>
    <n v="13"/>
    <n v="6"/>
    <s v="ON"/>
    <d v="2019-02-13T00:00:00"/>
    <s v="Avg of 4 NM Projects"/>
    <x v="14"/>
    <n v="22.91"/>
  </r>
  <r>
    <n v="2019"/>
    <x v="5"/>
    <n v="13"/>
    <n v="6"/>
    <s v="ON"/>
    <d v="2019-02-13T00:00:00"/>
    <s v="Avg of 4 NM Projects"/>
    <x v="15"/>
    <n v="11.01"/>
  </r>
  <r>
    <n v="2019"/>
    <x v="5"/>
    <n v="13"/>
    <n v="6"/>
    <s v="ON"/>
    <d v="2019-02-13T00:00:00"/>
    <s v="Avg of 4 NM Projects"/>
    <x v="16"/>
    <n v="2.69"/>
  </r>
  <r>
    <n v="2019"/>
    <x v="5"/>
    <n v="13"/>
    <n v="6"/>
    <s v="ON"/>
    <d v="2019-02-13T00:00:00"/>
    <s v="Avg of 4 NM Projects"/>
    <x v="17"/>
    <n v="-1.8"/>
  </r>
  <r>
    <n v="2019"/>
    <x v="5"/>
    <n v="13"/>
    <n v="6"/>
    <s v="ON"/>
    <d v="2019-02-13T00:00:00"/>
    <s v="Avg of 4 NM Projects"/>
    <x v="18"/>
    <n v="-1.54"/>
  </r>
  <r>
    <n v="2019"/>
    <x v="5"/>
    <n v="13"/>
    <n v="6"/>
    <s v="ON"/>
    <d v="2019-02-13T00:00:00"/>
    <s v="Avg of 4 NM Projects"/>
    <x v="19"/>
    <n v="-1.54"/>
  </r>
  <r>
    <n v="2019"/>
    <x v="5"/>
    <n v="13"/>
    <n v="6"/>
    <s v="ON"/>
    <d v="2019-02-13T00:00:00"/>
    <s v="Avg of 4 NM Projects"/>
    <x v="20"/>
    <n v="-1.41"/>
  </r>
  <r>
    <n v="2019"/>
    <x v="5"/>
    <n v="13"/>
    <n v="6"/>
    <s v="ON"/>
    <d v="2019-02-13T00:00:00"/>
    <s v="Avg of 4 NM Projects"/>
    <x v="21"/>
    <n v="-1.4100000000000001"/>
  </r>
  <r>
    <n v="2019"/>
    <x v="5"/>
    <n v="13"/>
    <n v="6"/>
    <s v="ON"/>
    <d v="2019-02-13T00:00:00"/>
    <s v="Avg of 4 NM Projects"/>
    <x v="22"/>
    <n v="-1.41"/>
  </r>
  <r>
    <n v="2019"/>
    <x v="5"/>
    <n v="13"/>
    <n v="6"/>
    <s v="OFF"/>
    <d v="2019-02-13T00:00:00"/>
    <s v="Avg of 4 NM Projects"/>
    <x v="23"/>
    <n v="-1.5349999999999999"/>
  </r>
  <r>
    <n v="2019"/>
    <x v="5"/>
    <n v="14"/>
    <n v="7"/>
    <s v="OFF"/>
    <d v="2019-02-14T00:00:00"/>
    <s v="Avg of 4 NM Projects"/>
    <x v="0"/>
    <n v="-1.41"/>
  </r>
  <r>
    <n v="2019"/>
    <x v="5"/>
    <n v="14"/>
    <n v="7"/>
    <s v="OFF"/>
    <d v="2019-02-14T00:00:00"/>
    <s v="Avg of 4 NM Projects"/>
    <x v="1"/>
    <n v="-1.67"/>
  </r>
  <r>
    <n v="2019"/>
    <x v="5"/>
    <n v="14"/>
    <n v="7"/>
    <s v="OFF"/>
    <d v="2019-02-14T00:00:00"/>
    <s v="Avg of 4 NM Projects"/>
    <x v="2"/>
    <n v="-1.54"/>
  </r>
  <r>
    <n v="2019"/>
    <x v="5"/>
    <n v="14"/>
    <n v="7"/>
    <s v="OFF"/>
    <d v="2019-02-14T00:00:00"/>
    <s v="Avg of 4 NM Projects"/>
    <x v="3"/>
    <n v="-1.67"/>
  </r>
  <r>
    <n v="2019"/>
    <x v="5"/>
    <n v="14"/>
    <n v="7"/>
    <s v="OFF"/>
    <d v="2019-02-14T00:00:00"/>
    <s v="Avg of 4 NM Projects"/>
    <x v="4"/>
    <n v="-1.41"/>
  </r>
  <r>
    <n v="2019"/>
    <x v="5"/>
    <n v="14"/>
    <n v="7"/>
    <s v="OFF"/>
    <d v="2019-02-14T00:00:00"/>
    <s v="Avg of 4 NM Projects"/>
    <x v="5"/>
    <n v="-1.41"/>
  </r>
  <r>
    <n v="2019"/>
    <x v="5"/>
    <n v="14"/>
    <n v="7"/>
    <s v="OFF"/>
    <d v="2019-02-14T00:00:00"/>
    <s v="Avg of 4 NM Projects"/>
    <x v="6"/>
    <n v="-1.54"/>
  </r>
  <r>
    <n v="2019"/>
    <x v="5"/>
    <n v="14"/>
    <n v="7"/>
    <s v="OFF"/>
    <d v="2019-02-14T00:00:00"/>
    <s v="Avg of 4 NM Projects"/>
    <x v="7"/>
    <n v="0"/>
  </r>
  <r>
    <n v="2019"/>
    <x v="5"/>
    <n v="14"/>
    <n v="7"/>
    <s v="OFF"/>
    <d v="2019-02-14T00:00:00"/>
    <s v="Avg of 4 NM Projects"/>
    <x v="8"/>
    <n v="4.0950000000000006"/>
  </r>
  <r>
    <n v="2019"/>
    <x v="5"/>
    <n v="14"/>
    <n v="7"/>
    <s v="OFF"/>
    <d v="2019-02-14T00:00:00"/>
    <s v="Avg of 4 NM Projects"/>
    <x v="9"/>
    <n v="3.71"/>
  </r>
  <r>
    <n v="2019"/>
    <x v="5"/>
    <n v="14"/>
    <n v="7"/>
    <s v="OFF"/>
    <d v="2019-02-14T00:00:00"/>
    <s v="Avg of 4 NM Projects"/>
    <x v="10"/>
    <n v="8.7050000000000001"/>
  </r>
  <r>
    <n v="2019"/>
    <x v="5"/>
    <n v="14"/>
    <n v="7"/>
    <s v="OFF"/>
    <d v="2019-02-14T00:00:00"/>
    <s v="Avg of 4 NM Projects"/>
    <x v="11"/>
    <n v="14.714999999999998"/>
  </r>
  <r>
    <n v="2019"/>
    <x v="5"/>
    <n v="14"/>
    <n v="7"/>
    <s v="OFF"/>
    <d v="2019-02-14T00:00:00"/>
    <s v="Avg of 4 NM Projects"/>
    <x v="12"/>
    <n v="23.554999999999996"/>
  </r>
  <r>
    <n v="2019"/>
    <x v="5"/>
    <n v="14"/>
    <n v="7"/>
    <s v="OFF"/>
    <d v="2019-02-14T00:00:00"/>
    <s v="Avg of 4 NM Projects"/>
    <x v="13"/>
    <n v="43.39"/>
  </r>
  <r>
    <n v="2019"/>
    <x v="5"/>
    <n v="14"/>
    <n v="7"/>
    <s v="OFF"/>
    <d v="2019-02-14T00:00:00"/>
    <s v="Avg of 4 NM Projects"/>
    <x v="14"/>
    <n v="41.854999999999997"/>
  </r>
  <r>
    <n v="2019"/>
    <x v="5"/>
    <n v="14"/>
    <n v="7"/>
    <s v="OFF"/>
    <d v="2019-02-14T00:00:00"/>
    <s v="Avg of 4 NM Projects"/>
    <x v="15"/>
    <n v="31.734999999999999"/>
  </r>
  <r>
    <n v="2019"/>
    <x v="5"/>
    <n v="14"/>
    <n v="7"/>
    <s v="OFF"/>
    <d v="2019-02-14T00:00:00"/>
    <s v="Avg of 4 NM Projects"/>
    <x v="16"/>
    <n v="14.335000000000001"/>
  </r>
  <r>
    <n v="2019"/>
    <x v="5"/>
    <n v="14"/>
    <n v="7"/>
    <s v="OFF"/>
    <d v="2019-02-14T00:00:00"/>
    <s v="Avg of 4 NM Projects"/>
    <x v="17"/>
    <n v="-1.4100000000000001"/>
  </r>
  <r>
    <n v="2019"/>
    <x v="5"/>
    <n v="14"/>
    <n v="7"/>
    <s v="OFF"/>
    <d v="2019-02-14T00:00:00"/>
    <s v="Avg of 4 NM Projects"/>
    <x v="18"/>
    <n v="-1.28"/>
  </r>
  <r>
    <n v="2019"/>
    <x v="5"/>
    <n v="14"/>
    <n v="7"/>
    <s v="OFF"/>
    <d v="2019-02-14T00:00:00"/>
    <s v="Avg of 4 NM Projects"/>
    <x v="19"/>
    <n v="-1.2799999999999998"/>
  </r>
  <r>
    <n v="2019"/>
    <x v="5"/>
    <n v="14"/>
    <n v="7"/>
    <s v="OFF"/>
    <d v="2019-02-14T00:00:00"/>
    <s v="Avg of 4 NM Projects"/>
    <x v="20"/>
    <n v="-1.4100000000000001"/>
  </r>
  <r>
    <n v="2019"/>
    <x v="5"/>
    <n v="14"/>
    <n v="7"/>
    <s v="OFF"/>
    <d v="2019-02-14T00:00:00"/>
    <s v="Avg of 4 NM Projects"/>
    <x v="21"/>
    <n v="-1.4100000000000001"/>
  </r>
  <r>
    <n v="2019"/>
    <x v="5"/>
    <n v="14"/>
    <n v="7"/>
    <s v="OFF"/>
    <d v="2019-02-14T00:00:00"/>
    <s v="Avg of 4 NM Projects"/>
    <x v="22"/>
    <n v="-1.4100000000000001"/>
  </r>
  <r>
    <n v="2019"/>
    <x v="5"/>
    <n v="14"/>
    <n v="7"/>
    <s v="OFF"/>
    <d v="2019-02-14T00:00:00"/>
    <s v="Avg of 4 NM Projects"/>
    <x v="23"/>
    <n v="-1.4100000000000001"/>
  </r>
  <r>
    <n v="2019"/>
    <x v="5"/>
    <n v="15"/>
    <n v="1"/>
    <s v="OFF"/>
    <d v="2019-02-15T00:00:00"/>
    <s v="Avg of 4 NM Projects"/>
    <x v="0"/>
    <n v="-1.1499999999999999"/>
  </r>
  <r>
    <n v="2019"/>
    <x v="5"/>
    <n v="15"/>
    <n v="1"/>
    <s v="OFF"/>
    <d v="2019-02-15T00:00:00"/>
    <s v="Avg of 4 NM Projects"/>
    <x v="1"/>
    <n v="-1.28"/>
  </r>
  <r>
    <n v="2019"/>
    <x v="5"/>
    <n v="15"/>
    <n v="1"/>
    <s v="OFF"/>
    <d v="2019-02-15T00:00:00"/>
    <s v="Avg of 4 NM Projects"/>
    <x v="2"/>
    <n v="-1.28"/>
  </r>
  <r>
    <n v="2019"/>
    <x v="5"/>
    <n v="15"/>
    <n v="1"/>
    <s v="OFF"/>
    <d v="2019-02-15T00:00:00"/>
    <s v="Avg of 4 NM Projects"/>
    <x v="3"/>
    <n v="-1.4100000000000001"/>
  </r>
  <r>
    <n v="2019"/>
    <x v="5"/>
    <n v="15"/>
    <n v="1"/>
    <s v="OFF"/>
    <d v="2019-02-15T00:00:00"/>
    <s v="Avg of 4 NM Projects"/>
    <x v="4"/>
    <n v="-1.54"/>
  </r>
  <r>
    <n v="2019"/>
    <x v="5"/>
    <n v="15"/>
    <n v="1"/>
    <s v="OFF"/>
    <d v="2019-02-15T00:00:00"/>
    <s v="Avg of 4 NM Projects"/>
    <x v="5"/>
    <n v="-1.2799999999999998"/>
  </r>
  <r>
    <n v="2019"/>
    <x v="5"/>
    <n v="15"/>
    <n v="1"/>
    <s v="OFF"/>
    <d v="2019-02-15T00:00:00"/>
    <s v="Avg of 4 NM Projects"/>
    <x v="6"/>
    <n v="-1.54"/>
  </r>
  <r>
    <n v="2019"/>
    <x v="5"/>
    <n v="15"/>
    <n v="1"/>
    <s v="OFF"/>
    <d v="2019-02-15T00:00:00"/>
    <s v="Avg of 4 NM Projects"/>
    <x v="7"/>
    <n v="0.6399999999999999"/>
  </r>
  <r>
    <n v="2019"/>
    <x v="5"/>
    <n v="15"/>
    <n v="1"/>
    <s v="OFF"/>
    <d v="2019-02-15T00:00:00"/>
    <s v="Avg of 4 NM Projects"/>
    <x v="8"/>
    <n v="8.83"/>
  </r>
  <r>
    <n v="2019"/>
    <x v="5"/>
    <n v="15"/>
    <n v="1"/>
    <s v="OFF"/>
    <d v="2019-02-15T00:00:00"/>
    <s v="Avg of 4 NM Projects"/>
    <x v="9"/>
    <n v="13.315000000000001"/>
  </r>
  <r>
    <n v="2019"/>
    <x v="5"/>
    <n v="15"/>
    <n v="1"/>
    <s v="OFF"/>
    <d v="2019-02-15T00:00:00"/>
    <s v="Avg of 4 NM Projects"/>
    <x v="10"/>
    <n v="11.904999999999999"/>
  </r>
  <r>
    <n v="2019"/>
    <x v="5"/>
    <n v="15"/>
    <n v="1"/>
    <s v="OFF"/>
    <d v="2019-02-15T00:00:00"/>
    <s v="Avg of 4 NM Projects"/>
    <x v="11"/>
    <n v="9.4700000000000006"/>
  </r>
  <r>
    <n v="2019"/>
    <x v="5"/>
    <n v="15"/>
    <n v="1"/>
    <s v="OFF"/>
    <d v="2019-02-15T00:00:00"/>
    <s v="Avg of 4 NM Projects"/>
    <x v="12"/>
    <n v="4.2200000000000006"/>
  </r>
  <r>
    <n v="2019"/>
    <x v="5"/>
    <n v="15"/>
    <n v="1"/>
    <s v="OFF"/>
    <d v="2019-02-15T00:00:00"/>
    <s v="Avg of 4 NM Projects"/>
    <x v="13"/>
    <n v="11.904999999999999"/>
  </r>
  <r>
    <n v="2019"/>
    <x v="5"/>
    <n v="15"/>
    <n v="1"/>
    <s v="OFF"/>
    <d v="2019-02-15T00:00:00"/>
    <s v="Avg of 4 NM Projects"/>
    <x v="14"/>
    <n v="13.184999999999999"/>
  </r>
  <r>
    <n v="2019"/>
    <x v="5"/>
    <n v="15"/>
    <n v="1"/>
    <s v="OFF"/>
    <d v="2019-02-15T00:00:00"/>
    <s v="Avg of 4 NM Projects"/>
    <x v="15"/>
    <n v="10.244999999999999"/>
  </r>
  <r>
    <n v="2019"/>
    <x v="5"/>
    <n v="15"/>
    <n v="1"/>
    <s v="OFF"/>
    <d v="2019-02-15T00:00:00"/>
    <s v="Avg of 4 NM Projects"/>
    <x v="16"/>
    <n v="5.8900000000000006"/>
  </r>
  <r>
    <n v="2019"/>
    <x v="5"/>
    <n v="15"/>
    <n v="1"/>
    <s v="OFF"/>
    <d v="2019-02-15T00:00:00"/>
    <s v="Avg of 4 NM Projects"/>
    <x v="17"/>
    <n v="-1.54"/>
  </r>
  <r>
    <n v="2019"/>
    <x v="5"/>
    <n v="15"/>
    <n v="1"/>
    <s v="OFF"/>
    <d v="2019-02-15T00:00:00"/>
    <s v="Avg of 4 NM Projects"/>
    <x v="18"/>
    <n v="-1.1499999999999999"/>
  </r>
  <r>
    <n v="2019"/>
    <x v="5"/>
    <n v="15"/>
    <n v="1"/>
    <s v="OFF"/>
    <d v="2019-02-15T00:00:00"/>
    <s v="Avg of 4 NM Projects"/>
    <x v="19"/>
    <n v="-1.4100000000000001"/>
  </r>
  <r>
    <n v="2019"/>
    <x v="5"/>
    <n v="15"/>
    <n v="1"/>
    <s v="OFF"/>
    <d v="2019-02-15T00:00:00"/>
    <s v="Avg of 4 NM Projects"/>
    <x v="20"/>
    <n v="-1.4100000000000001"/>
  </r>
  <r>
    <n v="2019"/>
    <x v="5"/>
    <n v="15"/>
    <n v="1"/>
    <s v="OFF"/>
    <d v="2019-02-15T00:00:00"/>
    <s v="Avg of 4 NM Projects"/>
    <x v="21"/>
    <n v="-1.28"/>
  </r>
  <r>
    <n v="2019"/>
    <x v="5"/>
    <n v="15"/>
    <n v="1"/>
    <s v="OFF"/>
    <d v="2019-02-15T00:00:00"/>
    <s v="Avg of 4 NM Projects"/>
    <x v="22"/>
    <n v="-1.4100000000000001"/>
  </r>
  <r>
    <n v="2019"/>
    <x v="5"/>
    <n v="15"/>
    <n v="1"/>
    <s v="OFF"/>
    <d v="2019-02-15T00:00:00"/>
    <s v="Avg of 4 NM Projects"/>
    <x v="23"/>
    <n v="-1.28"/>
  </r>
  <r>
    <n v="2019"/>
    <x v="5"/>
    <n v="16"/>
    <n v="2"/>
    <s v="OFF"/>
    <d v="2019-02-16T00:00:00"/>
    <s v="Avg of 4 NM Projects"/>
    <x v="0"/>
    <n v="-1.28"/>
  </r>
  <r>
    <n v="2019"/>
    <x v="5"/>
    <n v="16"/>
    <n v="2"/>
    <s v="OFF"/>
    <d v="2019-02-16T00:00:00"/>
    <s v="Avg of 4 NM Projects"/>
    <x v="1"/>
    <n v="-1.28"/>
  </r>
  <r>
    <n v="2019"/>
    <x v="5"/>
    <n v="16"/>
    <n v="2"/>
    <s v="OFF"/>
    <d v="2019-02-16T00:00:00"/>
    <s v="Avg of 4 NM Projects"/>
    <x v="2"/>
    <n v="-1.2799999999999998"/>
  </r>
  <r>
    <n v="2019"/>
    <x v="5"/>
    <n v="16"/>
    <n v="2"/>
    <s v="OFF"/>
    <d v="2019-02-16T00:00:00"/>
    <s v="Avg of 4 NM Projects"/>
    <x v="3"/>
    <n v="-1.54"/>
  </r>
  <r>
    <n v="2019"/>
    <x v="5"/>
    <n v="16"/>
    <n v="2"/>
    <s v="OFF"/>
    <d v="2019-02-16T00:00:00"/>
    <s v="Avg of 4 NM Projects"/>
    <x v="4"/>
    <n v="-1.28"/>
  </r>
  <r>
    <n v="2019"/>
    <x v="5"/>
    <n v="16"/>
    <n v="2"/>
    <s v="OFF"/>
    <d v="2019-02-16T00:00:00"/>
    <s v="Avg of 4 NM Projects"/>
    <x v="5"/>
    <n v="-1.28"/>
  </r>
  <r>
    <n v="2019"/>
    <x v="5"/>
    <n v="16"/>
    <n v="2"/>
    <s v="OFF"/>
    <d v="2019-02-16T00:00:00"/>
    <s v="Avg of 4 NM Projects"/>
    <x v="6"/>
    <n v="-1.6700000000000002"/>
  </r>
  <r>
    <n v="2019"/>
    <x v="5"/>
    <n v="16"/>
    <n v="2"/>
    <s v="ON"/>
    <d v="2019-02-16T00:00:00"/>
    <s v="Avg of 4 NM Projects"/>
    <x v="7"/>
    <n v="-0.3849999999999999"/>
  </r>
  <r>
    <n v="2019"/>
    <x v="5"/>
    <n v="16"/>
    <n v="2"/>
    <s v="ON"/>
    <d v="2019-02-16T00:00:00"/>
    <s v="Avg of 4 NM Projects"/>
    <x v="8"/>
    <n v="2.2999999999999998"/>
  </r>
  <r>
    <n v="2019"/>
    <x v="5"/>
    <n v="16"/>
    <n v="2"/>
    <s v="ON"/>
    <d v="2019-02-16T00:00:00"/>
    <s v="Avg of 4 NM Projects"/>
    <x v="9"/>
    <n v="4.99"/>
  </r>
  <r>
    <n v="2019"/>
    <x v="5"/>
    <n v="16"/>
    <n v="2"/>
    <s v="ON"/>
    <d v="2019-02-16T00:00:00"/>
    <s v="Avg of 4 NM Projects"/>
    <x v="10"/>
    <n v="8.0649999999999995"/>
  </r>
  <r>
    <n v="2019"/>
    <x v="5"/>
    <n v="16"/>
    <n v="2"/>
    <s v="ON"/>
    <d v="2019-02-16T00:00:00"/>
    <s v="Avg of 4 NM Projects"/>
    <x v="11"/>
    <n v="10.234999999999999"/>
  </r>
  <r>
    <n v="2019"/>
    <x v="5"/>
    <n v="16"/>
    <n v="2"/>
    <s v="ON"/>
    <d v="2019-02-16T00:00:00"/>
    <s v="Avg of 4 NM Projects"/>
    <x v="12"/>
    <n v="11.645"/>
  </r>
  <r>
    <n v="2019"/>
    <x v="5"/>
    <n v="16"/>
    <n v="2"/>
    <s v="ON"/>
    <d v="2019-02-16T00:00:00"/>
    <s v="Avg of 4 NM Projects"/>
    <x v="13"/>
    <n v="15.489999999999998"/>
  </r>
  <r>
    <n v="2019"/>
    <x v="5"/>
    <n v="16"/>
    <n v="2"/>
    <s v="ON"/>
    <d v="2019-02-16T00:00:00"/>
    <s v="Avg of 4 NM Projects"/>
    <x v="14"/>
    <n v="17.155000000000001"/>
  </r>
  <r>
    <n v="2019"/>
    <x v="5"/>
    <n v="16"/>
    <n v="2"/>
    <s v="ON"/>
    <d v="2019-02-16T00:00:00"/>
    <s v="Avg of 4 NM Projects"/>
    <x v="15"/>
    <n v="11.27"/>
  </r>
  <r>
    <n v="2019"/>
    <x v="5"/>
    <n v="16"/>
    <n v="2"/>
    <s v="ON"/>
    <d v="2019-02-16T00:00:00"/>
    <s v="Avg of 4 NM Projects"/>
    <x v="16"/>
    <n v="1.1499999999999999"/>
  </r>
  <r>
    <n v="2019"/>
    <x v="5"/>
    <n v="16"/>
    <n v="2"/>
    <s v="ON"/>
    <d v="2019-02-16T00:00:00"/>
    <s v="Avg of 4 NM Projects"/>
    <x v="17"/>
    <n v="-1.54"/>
  </r>
  <r>
    <n v="2019"/>
    <x v="5"/>
    <n v="16"/>
    <n v="2"/>
    <s v="ON"/>
    <d v="2019-02-16T00:00:00"/>
    <s v="Avg of 4 NM Projects"/>
    <x v="18"/>
    <n v="-1.28"/>
  </r>
  <r>
    <n v="2019"/>
    <x v="5"/>
    <n v="16"/>
    <n v="2"/>
    <s v="ON"/>
    <d v="2019-02-16T00:00:00"/>
    <s v="Avg of 4 NM Projects"/>
    <x v="19"/>
    <n v="-1.54"/>
  </r>
  <r>
    <n v="2019"/>
    <x v="5"/>
    <n v="16"/>
    <n v="2"/>
    <s v="ON"/>
    <d v="2019-02-16T00:00:00"/>
    <s v="Avg of 4 NM Projects"/>
    <x v="20"/>
    <n v="-1.28"/>
  </r>
  <r>
    <n v="2019"/>
    <x v="5"/>
    <n v="16"/>
    <n v="2"/>
    <s v="ON"/>
    <d v="2019-02-16T00:00:00"/>
    <s v="Avg of 4 NM Projects"/>
    <x v="21"/>
    <n v="-1.1499999999999999"/>
  </r>
  <r>
    <n v="2019"/>
    <x v="5"/>
    <n v="16"/>
    <n v="2"/>
    <s v="ON"/>
    <d v="2019-02-16T00:00:00"/>
    <s v="Avg of 4 NM Projects"/>
    <x v="22"/>
    <n v="-1.28"/>
  </r>
  <r>
    <n v="2019"/>
    <x v="5"/>
    <n v="16"/>
    <n v="2"/>
    <s v="OFF"/>
    <d v="2019-02-16T00:00:00"/>
    <s v="Avg of 4 NM Projects"/>
    <x v="23"/>
    <n v="-1.54"/>
  </r>
  <r>
    <n v="2019"/>
    <x v="5"/>
    <n v="17"/>
    <n v="3"/>
    <s v="OFF"/>
    <d v="2019-02-17T00:00:00"/>
    <s v="Avg of 4 NM Projects"/>
    <x v="0"/>
    <n v="-1.28"/>
  </r>
  <r>
    <n v="2019"/>
    <x v="5"/>
    <n v="17"/>
    <n v="3"/>
    <s v="OFF"/>
    <d v="2019-02-17T00:00:00"/>
    <s v="Avg of 4 NM Projects"/>
    <x v="1"/>
    <n v="-1.28"/>
  </r>
  <r>
    <n v="2019"/>
    <x v="5"/>
    <n v="17"/>
    <n v="3"/>
    <s v="OFF"/>
    <d v="2019-02-17T00:00:00"/>
    <s v="Avg of 4 NM Projects"/>
    <x v="2"/>
    <n v="-1.28"/>
  </r>
  <r>
    <n v="2019"/>
    <x v="5"/>
    <n v="17"/>
    <n v="3"/>
    <s v="OFF"/>
    <d v="2019-02-17T00:00:00"/>
    <s v="Avg of 4 NM Projects"/>
    <x v="3"/>
    <n v="-1.4100000000000001"/>
  </r>
  <r>
    <n v="2019"/>
    <x v="5"/>
    <n v="17"/>
    <n v="3"/>
    <s v="OFF"/>
    <d v="2019-02-17T00:00:00"/>
    <s v="Avg of 4 NM Projects"/>
    <x v="4"/>
    <n v="-1.4100000000000001"/>
  </r>
  <r>
    <n v="2019"/>
    <x v="5"/>
    <n v="17"/>
    <n v="3"/>
    <s v="OFF"/>
    <d v="2019-02-17T00:00:00"/>
    <s v="Avg of 4 NM Projects"/>
    <x v="5"/>
    <n v="-1.28"/>
  </r>
  <r>
    <n v="2019"/>
    <x v="5"/>
    <n v="17"/>
    <n v="3"/>
    <s v="OFF"/>
    <d v="2019-02-17T00:00:00"/>
    <s v="Avg of 4 NM Projects"/>
    <x v="6"/>
    <n v="-2.06"/>
  </r>
  <r>
    <n v="2019"/>
    <x v="5"/>
    <n v="17"/>
    <n v="3"/>
    <s v="ON"/>
    <d v="2019-02-17T00:00:00"/>
    <s v="Avg of 4 NM Projects"/>
    <x v="7"/>
    <n v="6.915"/>
  </r>
  <r>
    <n v="2019"/>
    <x v="5"/>
    <n v="17"/>
    <n v="3"/>
    <s v="ON"/>
    <d v="2019-02-17T00:00:00"/>
    <s v="Avg of 4 NM Projects"/>
    <x v="8"/>
    <n v="29.445"/>
  </r>
  <r>
    <n v="2019"/>
    <x v="5"/>
    <n v="17"/>
    <n v="3"/>
    <s v="ON"/>
    <d v="2019-02-17T00:00:00"/>
    <s v="Avg of 4 NM Projects"/>
    <x v="9"/>
    <n v="44.284999999999997"/>
  </r>
  <r>
    <n v="2019"/>
    <x v="5"/>
    <n v="17"/>
    <n v="3"/>
    <s v="ON"/>
    <d v="2019-02-17T00:00:00"/>
    <s v="Avg of 4 NM Projects"/>
    <x v="10"/>
    <n v="58.755000000000003"/>
  </r>
  <r>
    <n v="2019"/>
    <x v="5"/>
    <n v="17"/>
    <n v="3"/>
    <s v="ON"/>
    <d v="2019-02-17T00:00:00"/>
    <s v="Avg of 4 NM Projects"/>
    <x v="11"/>
    <n v="62.204999999999991"/>
  </r>
  <r>
    <n v="2019"/>
    <x v="5"/>
    <n v="17"/>
    <n v="3"/>
    <s v="ON"/>
    <d v="2019-02-17T00:00:00"/>
    <s v="Avg of 4 NM Projects"/>
    <x v="12"/>
    <n v="57.480000000000004"/>
  </r>
  <r>
    <n v="2019"/>
    <x v="5"/>
    <n v="17"/>
    <n v="3"/>
    <s v="ON"/>
    <d v="2019-02-17T00:00:00"/>
    <s v="Avg of 4 NM Projects"/>
    <x v="13"/>
    <n v="44.925000000000004"/>
  </r>
  <r>
    <n v="2019"/>
    <x v="5"/>
    <n v="17"/>
    <n v="3"/>
    <s v="ON"/>
    <d v="2019-02-17T00:00:00"/>
    <s v="Avg of 4 NM Projects"/>
    <x v="14"/>
    <n v="22.91"/>
  </r>
  <r>
    <n v="2019"/>
    <x v="5"/>
    <n v="17"/>
    <n v="3"/>
    <s v="ON"/>
    <d v="2019-02-17T00:00:00"/>
    <s v="Avg of 4 NM Projects"/>
    <x v="15"/>
    <n v="11.264999999999999"/>
  </r>
  <r>
    <n v="2019"/>
    <x v="5"/>
    <n v="17"/>
    <n v="3"/>
    <s v="ON"/>
    <d v="2019-02-17T00:00:00"/>
    <s v="Avg of 4 NM Projects"/>
    <x v="16"/>
    <n v="4.2300000000000004"/>
  </r>
  <r>
    <n v="2019"/>
    <x v="5"/>
    <n v="17"/>
    <n v="3"/>
    <s v="ON"/>
    <d v="2019-02-17T00:00:00"/>
    <s v="Avg of 4 NM Projects"/>
    <x v="17"/>
    <n v="-1.28"/>
  </r>
  <r>
    <n v="2019"/>
    <x v="5"/>
    <n v="17"/>
    <n v="3"/>
    <s v="ON"/>
    <d v="2019-02-17T00:00:00"/>
    <s v="Avg of 4 NM Projects"/>
    <x v="18"/>
    <n v="-1.1499999999999999"/>
  </r>
  <r>
    <n v="2019"/>
    <x v="5"/>
    <n v="17"/>
    <n v="3"/>
    <s v="ON"/>
    <d v="2019-02-17T00:00:00"/>
    <s v="Avg of 4 NM Projects"/>
    <x v="19"/>
    <n v="-1.4100000000000001"/>
  </r>
  <r>
    <n v="2019"/>
    <x v="5"/>
    <n v="17"/>
    <n v="3"/>
    <s v="ON"/>
    <d v="2019-02-17T00:00:00"/>
    <s v="Avg of 4 NM Projects"/>
    <x v="20"/>
    <n v="-1.4100000000000001"/>
  </r>
  <r>
    <n v="2019"/>
    <x v="5"/>
    <n v="17"/>
    <n v="3"/>
    <s v="ON"/>
    <d v="2019-02-17T00:00:00"/>
    <s v="Avg of 4 NM Projects"/>
    <x v="21"/>
    <n v="-1.54"/>
  </r>
  <r>
    <n v="2019"/>
    <x v="5"/>
    <n v="17"/>
    <n v="3"/>
    <s v="ON"/>
    <d v="2019-02-17T00:00:00"/>
    <s v="Avg of 4 NM Projects"/>
    <x v="22"/>
    <n v="-1.4100000000000001"/>
  </r>
  <r>
    <n v="2019"/>
    <x v="5"/>
    <n v="17"/>
    <n v="3"/>
    <s v="OFF"/>
    <d v="2019-02-17T00:00:00"/>
    <s v="Avg of 4 NM Projects"/>
    <x v="23"/>
    <n v="-1.28"/>
  </r>
  <r>
    <n v="2019"/>
    <x v="5"/>
    <n v="18"/>
    <n v="4"/>
    <s v="OFF"/>
    <d v="2019-02-18T00:00:00"/>
    <s v="Avg of 4 NM Projects"/>
    <x v="0"/>
    <n v="-1.28"/>
  </r>
  <r>
    <n v="2019"/>
    <x v="5"/>
    <n v="18"/>
    <n v="4"/>
    <s v="OFF"/>
    <d v="2019-02-18T00:00:00"/>
    <s v="Avg of 4 NM Projects"/>
    <x v="1"/>
    <n v="-1.4100000000000001"/>
  </r>
  <r>
    <n v="2019"/>
    <x v="5"/>
    <n v="18"/>
    <n v="4"/>
    <s v="OFF"/>
    <d v="2019-02-18T00:00:00"/>
    <s v="Avg of 4 NM Projects"/>
    <x v="2"/>
    <n v="-1.28"/>
  </r>
  <r>
    <n v="2019"/>
    <x v="5"/>
    <n v="18"/>
    <n v="4"/>
    <s v="OFF"/>
    <d v="2019-02-18T00:00:00"/>
    <s v="Avg of 4 NM Projects"/>
    <x v="3"/>
    <n v="-1.4100000000000001"/>
  </r>
  <r>
    <n v="2019"/>
    <x v="5"/>
    <n v="18"/>
    <n v="4"/>
    <s v="OFF"/>
    <d v="2019-02-18T00:00:00"/>
    <s v="Avg of 4 NM Projects"/>
    <x v="4"/>
    <n v="-1.4100000000000001"/>
  </r>
  <r>
    <n v="2019"/>
    <x v="5"/>
    <n v="18"/>
    <n v="4"/>
    <s v="OFF"/>
    <d v="2019-02-18T00:00:00"/>
    <s v="Avg of 4 NM Projects"/>
    <x v="5"/>
    <n v="-1.2799999999999998"/>
  </r>
  <r>
    <n v="2019"/>
    <x v="5"/>
    <n v="18"/>
    <n v="4"/>
    <s v="OFF"/>
    <d v="2019-02-18T00:00:00"/>
    <s v="Avg of 4 NM Projects"/>
    <x v="6"/>
    <n v="-1.54"/>
  </r>
  <r>
    <n v="2019"/>
    <x v="5"/>
    <n v="18"/>
    <n v="4"/>
    <s v="ON"/>
    <d v="2019-02-18T00:00:00"/>
    <s v="Avg of 4 NM Projects"/>
    <x v="7"/>
    <n v="-1.1499999999999999"/>
  </r>
  <r>
    <n v="2019"/>
    <x v="5"/>
    <n v="18"/>
    <n v="4"/>
    <s v="ON"/>
    <d v="2019-02-18T00:00:00"/>
    <s v="Avg of 4 NM Projects"/>
    <x v="8"/>
    <n v="-0.125"/>
  </r>
  <r>
    <n v="2019"/>
    <x v="5"/>
    <n v="18"/>
    <n v="4"/>
    <s v="ON"/>
    <d v="2019-02-18T00:00:00"/>
    <s v="Avg of 4 NM Projects"/>
    <x v="9"/>
    <n v="0.51500000000000001"/>
  </r>
  <r>
    <n v="2019"/>
    <x v="5"/>
    <n v="18"/>
    <n v="4"/>
    <s v="ON"/>
    <d v="2019-02-18T00:00:00"/>
    <s v="Avg of 4 NM Projects"/>
    <x v="10"/>
    <n v="6.1450000000000005"/>
  </r>
  <r>
    <n v="2019"/>
    <x v="5"/>
    <n v="18"/>
    <n v="4"/>
    <s v="ON"/>
    <d v="2019-02-18T00:00:00"/>
    <s v="Avg of 4 NM Projects"/>
    <x v="11"/>
    <n v="9.9849999999999994"/>
  </r>
  <r>
    <n v="2019"/>
    <x v="5"/>
    <n v="18"/>
    <n v="4"/>
    <s v="ON"/>
    <d v="2019-02-18T00:00:00"/>
    <s v="Avg of 4 NM Projects"/>
    <x v="12"/>
    <n v="13.055"/>
  </r>
  <r>
    <n v="2019"/>
    <x v="5"/>
    <n v="18"/>
    <n v="4"/>
    <s v="ON"/>
    <d v="2019-02-18T00:00:00"/>
    <s v="Avg of 4 NM Projects"/>
    <x v="13"/>
    <n v="16.64"/>
  </r>
  <r>
    <n v="2019"/>
    <x v="5"/>
    <n v="18"/>
    <n v="4"/>
    <s v="ON"/>
    <d v="2019-02-18T00:00:00"/>
    <s v="Avg of 4 NM Projects"/>
    <x v="14"/>
    <n v="15.36"/>
  </r>
  <r>
    <n v="2019"/>
    <x v="5"/>
    <n v="18"/>
    <n v="4"/>
    <s v="ON"/>
    <d v="2019-02-18T00:00:00"/>
    <s v="Avg of 4 NM Projects"/>
    <x v="15"/>
    <n v="14.850000000000001"/>
  </r>
  <r>
    <n v="2019"/>
    <x v="5"/>
    <n v="18"/>
    <n v="4"/>
    <s v="ON"/>
    <d v="2019-02-18T00:00:00"/>
    <s v="Avg of 4 NM Projects"/>
    <x v="16"/>
    <n v="9.3450000000000006"/>
  </r>
  <r>
    <n v="2019"/>
    <x v="5"/>
    <n v="18"/>
    <n v="4"/>
    <s v="ON"/>
    <d v="2019-02-18T00:00:00"/>
    <s v="Avg of 4 NM Projects"/>
    <x v="17"/>
    <n v="-1.2849999999999999"/>
  </r>
  <r>
    <n v="2019"/>
    <x v="5"/>
    <n v="18"/>
    <n v="4"/>
    <s v="ON"/>
    <d v="2019-02-18T00:00:00"/>
    <s v="Avg of 4 NM Projects"/>
    <x v="18"/>
    <n v="-1.28"/>
  </r>
  <r>
    <n v="2019"/>
    <x v="5"/>
    <n v="18"/>
    <n v="4"/>
    <s v="ON"/>
    <d v="2019-02-18T00:00:00"/>
    <s v="Avg of 4 NM Projects"/>
    <x v="19"/>
    <n v="-1.28"/>
  </r>
  <r>
    <n v="2019"/>
    <x v="5"/>
    <n v="18"/>
    <n v="4"/>
    <s v="ON"/>
    <d v="2019-02-18T00:00:00"/>
    <s v="Avg of 4 NM Projects"/>
    <x v="20"/>
    <n v="-1.4100000000000001"/>
  </r>
  <r>
    <n v="2019"/>
    <x v="5"/>
    <n v="18"/>
    <n v="4"/>
    <s v="ON"/>
    <d v="2019-02-18T00:00:00"/>
    <s v="Avg of 4 NM Projects"/>
    <x v="21"/>
    <n v="-1.28"/>
  </r>
  <r>
    <n v="2019"/>
    <x v="5"/>
    <n v="18"/>
    <n v="4"/>
    <s v="ON"/>
    <d v="2019-02-18T00:00:00"/>
    <s v="Avg of 4 NM Projects"/>
    <x v="22"/>
    <n v="-1.28"/>
  </r>
  <r>
    <n v="2019"/>
    <x v="5"/>
    <n v="18"/>
    <n v="4"/>
    <s v="OFF"/>
    <d v="2019-02-18T00:00:00"/>
    <s v="Avg of 4 NM Projects"/>
    <x v="23"/>
    <n v="-1.4100000000000001"/>
  </r>
  <r>
    <n v="2019"/>
    <x v="5"/>
    <n v="19"/>
    <n v="5"/>
    <s v="OFF"/>
    <d v="2019-02-19T00:00:00"/>
    <s v="Avg of 4 NM Projects"/>
    <x v="0"/>
    <n v="-1.4100000000000001"/>
  </r>
  <r>
    <n v="2019"/>
    <x v="5"/>
    <n v="19"/>
    <n v="5"/>
    <s v="OFF"/>
    <d v="2019-02-19T00:00:00"/>
    <s v="Avg of 4 NM Projects"/>
    <x v="1"/>
    <n v="-1.4100000000000001"/>
  </r>
  <r>
    <n v="2019"/>
    <x v="5"/>
    <n v="19"/>
    <n v="5"/>
    <s v="OFF"/>
    <d v="2019-02-19T00:00:00"/>
    <s v="Avg of 4 NM Projects"/>
    <x v="2"/>
    <n v="-1.28"/>
  </r>
  <r>
    <n v="2019"/>
    <x v="5"/>
    <n v="19"/>
    <n v="5"/>
    <s v="OFF"/>
    <d v="2019-02-19T00:00:00"/>
    <s v="Avg of 4 NM Projects"/>
    <x v="3"/>
    <n v="-1.54"/>
  </r>
  <r>
    <n v="2019"/>
    <x v="5"/>
    <n v="19"/>
    <n v="5"/>
    <s v="OFF"/>
    <d v="2019-02-19T00:00:00"/>
    <s v="Avg of 4 NM Projects"/>
    <x v="4"/>
    <n v="-1.28"/>
  </r>
  <r>
    <n v="2019"/>
    <x v="5"/>
    <n v="19"/>
    <n v="5"/>
    <s v="OFF"/>
    <d v="2019-02-19T00:00:00"/>
    <s v="Avg of 4 NM Projects"/>
    <x v="5"/>
    <n v="-1.28"/>
  </r>
  <r>
    <n v="2019"/>
    <x v="5"/>
    <n v="19"/>
    <n v="5"/>
    <s v="OFF"/>
    <d v="2019-02-19T00:00:00"/>
    <s v="Avg of 4 NM Projects"/>
    <x v="6"/>
    <n v="-1.54"/>
  </r>
  <r>
    <n v="2019"/>
    <x v="5"/>
    <n v="19"/>
    <n v="5"/>
    <s v="ON"/>
    <d v="2019-02-19T00:00:00"/>
    <s v="Avg of 4 NM Projects"/>
    <x v="7"/>
    <n v="3.9649999999999999"/>
  </r>
  <r>
    <n v="2019"/>
    <x v="5"/>
    <n v="19"/>
    <n v="5"/>
    <s v="ON"/>
    <d v="2019-02-19T00:00:00"/>
    <s v="Avg of 4 NM Projects"/>
    <x v="8"/>
    <n v="19.965"/>
  </r>
  <r>
    <n v="2019"/>
    <x v="5"/>
    <n v="19"/>
    <n v="5"/>
    <s v="ON"/>
    <d v="2019-02-19T00:00:00"/>
    <s v="Avg of 4 NM Projects"/>
    <x v="9"/>
    <n v="41.209999999999994"/>
  </r>
  <r>
    <n v="2019"/>
    <x v="5"/>
    <n v="19"/>
    <n v="5"/>
    <s v="ON"/>
    <d v="2019-02-19T00:00:00"/>
    <s v="Avg of 4 NM Projects"/>
    <x v="10"/>
    <n v="58.88"/>
  </r>
  <r>
    <n v="2019"/>
    <x v="5"/>
    <n v="19"/>
    <n v="5"/>
    <s v="ON"/>
    <d v="2019-02-19T00:00:00"/>
    <s v="Avg of 4 NM Projects"/>
    <x v="11"/>
    <n v="66.31"/>
  </r>
  <r>
    <n v="2019"/>
    <x v="5"/>
    <n v="19"/>
    <n v="5"/>
    <s v="ON"/>
    <d v="2019-02-19T00:00:00"/>
    <s v="Avg of 4 NM Projects"/>
    <x v="12"/>
    <n v="62.85"/>
  </r>
  <r>
    <n v="2019"/>
    <x v="5"/>
    <n v="19"/>
    <n v="5"/>
    <s v="ON"/>
    <d v="2019-02-19T00:00:00"/>
    <s v="Avg of 4 NM Projects"/>
    <x v="13"/>
    <n v="63.234999999999999"/>
  </r>
  <r>
    <n v="2019"/>
    <x v="5"/>
    <n v="19"/>
    <n v="5"/>
    <s v="ON"/>
    <d v="2019-02-19T00:00:00"/>
    <s v="Avg of 4 NM Projects"/>
    <x v="14"/>
    <n v="36.99"/>
  </r>
  <r>
    <n v="2019"/>
    <x v="5"/>
    <n v="19"/>
    <n v="5"/>
    <s v="ON"/>
    <d v="2019-02-19T00:00:00"/>
    <s v="Avg of 4 NM Projects"/>
    <x v="15"/>
    <n v="19.329999999999998"/>
  </r>
  <r>
    <n v="2019"/>
    <x v="5"/>
    <n v="19"/>
    <n v="5"/>
    <s v="ON"/>
    <d v="2019-02-19T00:00:00"/>
    <s v="Avg of 4 NM Projects"/>
    <x v="16"/>
    <n v="7.6799999999999988"/>
  </r>
  <r>
    <n v="2019"/>
    <x v="5"/>
    <n v="19"/>
    <n v="5"/>
    <s v="ON"/>
    <d v="2019-02-19T00:00:00"/>
    <s v="Avg of 4 NM Projects"/>
    <x v="17"/>
    <n v="-1.1549999999999998"/>
  </r>
  <r>
    <n v="2019"/>
    <x v="5"/>
    <n v="19"/>
    <n v="5"/>
    <s v="ON"/>
    <d v="2019-02-19T00:00:00"/>
    <s v="Avg of 4 NM Projects"/>
    <x v="18"/>
    <n v="-1.4099999999999997"/>
  </r>
  <r>
    <n v="2019"/>
    <x v="5"/>
    <n v="19"/>
    <n v="5"/>
    <s v="ON"/>
    <d v="2019-02-19T00:00:00"/>
    <s v="Avg of 4 NM Projects"/>
    <x v="19"/>
    <n v="-1.4100000000000001"/>
  </r>
  <r>
    <n v="2019"/>
    <x v="5"/>
    <n v="19"/>
    <n v="5"/>
    <s v="ON"/>
    <d v="2019-02-19T00:00:00"/>
    <s v="Avg of 4 NM Projects"/>
    <x v="20"/>
    <n v="-1.28"/>
  </r>
  <r>
    <n v="2019"/>
    <x v="5"/>
    <n v="19"/>
    <n v="5"/>
    <s v="ON"/>
    <d v="2019-02-19T00:00:00"/>
    <s v="Avg of 4 NM Projects"/>
    <x v="21"/>
    <n v="-1.4100000000000001"/>
  </r>
  <r>
    <n v="2019"/>
    <x v="5"/>
    <n v="19"/>
    <n v="5"/>
    <s v="ON"/>
    <d v="2019-02-19T00:00:00"/>
    <s v="Avg of 4 NM Projects"/>
    <x v="22"/>
    <n v="-1.28"/>
  </r>
  <r>
    <n v="2019"/>
    <x v="5"/>
    <n v="19"/>
    <n v="5"/>
    <s v="OFF"/>
    <d v="2019-02-19T00:00:00"/>
    <s v="Avg of 4 NM Projects"/>
    <x v="23"/>
    <n v="-1.28"/>
  </r>
  <r>
    <n v="2019"/>
    <x v="5"/>
    <n v="20"/>
    <n v="6"/>
    <s v="OFF"/>
    <d v="2019-02-20T00:00:00"/>
    <s v="Avg of 4 NM Projects"/>
    <x v="0"/>
    <n v="-1.4100000000000001"/>
  </r>
  <r>
    <n v="2019"/>
    <x v="5"/>
    <n v="20"/>
    <n v="6"/>
    <s v="OFF"/>
    <d v="2019-02-20T00:00:00"/>
    <s v="Avg of 4 NM Projects"/>
    <x v="1"/>
    <n v="-1.4100000000000001"/>
  </r>
  <r>
    <n v="2019"/>
    <x v="5"/>
    <n v="20"/>
    <n v="6"/>
    <s v="OFF"/>
    <d v="2019-02-20T00:00:00"/>
    <s v="Avg of 4 NM Projects"/>
    <x v="2"/>
    <n v="-1.28"/>
  </r>
  <r>
    <n v="2019"/>
    <x v="5"/>
    <n v="20"/>
    <n v="6"/>
    <s v="OFF"/>
    <d v="2019-02-20T00:00:00"/>
    <s v="Avg of 4 NM Projects"/>
    <x v="3"/>
    <n v="-1.28"/>
  </r>
  <r>
    <n v="2019"/>
    <x v="5"/>
    <n v="20"/>
    <n v="6"/>
    <s v="OFF"/>
    <d v="2019-02-20T00:00:00"/>
    <s v="Avg of 4 NM Projects"/>
    <x v="4"/>
    <n v="-1.4100000000000001"/>
  </r>
  <r>
    <n v="2019"/>
    <x v="5"/>
    <n v="20"/>
    <n v="6"/>
    <s v="OFF"/>
    <d v="2019-02-20T00:00:00"/>
    <s v="Avg of 4 NM Projects"/>
    <x v="5"/>
    <n v="-1.2799999999999998"/>
  </r>
  <r>
    <n v="2019"/>
    <x v="5"/>
    <n v="20"/>
    <n v="6"/>
    <s v="OFF"/>
    <d v="2019-02-20T00:00:00"/>
    <s v="Avg of 4 NM Projects"/>
    <x v="6"/>
    <n v="-1.67"/>
  </r>
  <r>
    <n v="2019"/>
    <x v="5"/>
    <n v="20"/>
    <n v="6"/>
    <s v="ON"/>
    <d v="2019-02-20T00:00:00"/>
    <s v="Avg of 4 NM Projects"/>
    <x v="7"/>
    <n v="4.0950000000000006"/>
  </r>
  <r>
    <n v="2019"/>
    <x v="5"/>
    <n v="20"/>
    <n v="6"/>
    <s v="ON"/>
    <d v="2019-02-20T00:00:00"/>
    <s v="Avg of 4 NM Projects"/>
    <x v="8"/>
    <n v="13.185"/>
  </r>
  <r>
    <n v="2019"/>
    <x v="5"/>
    <n v="20"/>
    <n v="6"/>
    <s v="ON"/>
    <d v="2019-02-20T00:00:00"/>
    <s v="Avg of 4 NM Projects"/>
    <x v="9"/>
    <n v="17.025000000000002"/>
  </r>
  <r>
    <n v="2019"/>
    <x v="5"/>
    <n v="20"/>
    <n v="6"/>
    <s v="ON"/>
    <d v="2019-02-20T00:00:00"/>
    <s v="Avg of 4 NM Projects"/>
    <x v="10"/>
    <n v="19.2"/>
  </r>
  <r>
    <n v="2019"/>
    <x v="5"/>
    <n v="20"/>
    <n v="6"/>
    <s v="ON"/>
    <d v="2019-02-20T00:00:00"/>
    <s v="Avg of 4 NM Projects"/>
    <x v="11"/>
    <n v="16.639999999999997"/>
  </r>
  <r>
    <n v="2019"/>
    <x v="5"/>
    <n v="20"/>
    <n v="6"/>
    <s v="ON"/>
    <d v="2019-02-20T00:00:00"/>
    <s v="Avg of 4 NM Projects"/>
    <x v="12"/>
    <n v="11.655000000000001"/>
  </r>
  <r>
    <n v="2019"/>
    <x v="5"/>
    <n v="20"/>
    <n v="6"/>
    <s v="ON"/>
    <d v="2019-02-20T00:00:00"/>
    <s v="Avg of 4 NM Projects"/>
    <x v="13"/>
    <n v="9.7349999999999994"/>
  </r>
  <r>
    <n v="2019"/>
    <x v="5"/>
    <n v="20"/>
    <n v="6"/>
    <s v="ON"/>
    <d v="2019-02-20T00:00:00"/>
    <s v="Avg of 4 NM Projects"/>
    <x v="14"/>
    <n v="9.3450000000000024"/>
  </r>
  <r>
    <n v="2019"/>
    <x v="5"/>
    <n v="20"/>
    <n v="6"/>
    <s v="ON"/>
    <d v="2019-02-20T00:00:00"/>
    <s v="Avg of 4 NM Projects"/>
    <x v="15"/>
    <n v="4.3550000000000004"/>
  </r>
  <r>
    <n v="2019"/>
    <x v="5"/>
    <n v="20"/>
    <n v="6"/>
    <s v="ON"/>
    <d v="2019-02-20T00:00:00"/>
    <s v="Avg of 4 NM Projects"/>
    <x v="16"/>
    <n v="-0.11999999999999988"/>
  </r>
  <r>
    <n v="2019"/>
    <x v="5"/>
    <n v="20"/>
    <n v="6"/>
    <s v="ON"/>
    <d v="2019-02-20T00:00:00"/>
    <s v="Avg of 4 NM Projects"/>
    <x v="17"/>
    <n v="-1.54"/>
  </r>
  <r>
    <n v="2019"/>
    <x v="5"/>
    <n v="20"/>
    <n v="6"/>
    <s v="ON"/>
    <d v="2019-02-20T00:00:00"/>
    <s v="Avg of 4 NM Projects"/>
    <x v="18"/>
    <n v="-1.28"/>
  </r>
  <r>
    <n v="2019"/>
    <x v="5"/>
    <n v="20"/>
    <n v="6"/>
    <s v="ON"/>
    <d v="2019-02-20T00:00:00"/>
    <s v="Avg of 4 NM Projects"/>
    <x v="19"/>
    <n v="-1.54"/>
  </r>
  <r>
    <n v="2019"/>
    <x v="5"/>
    <n v="20"/>
    <n v="6"/>
    <s v="ON"/>
    <d v="2019-02-20T00:00:00"/>
    <s v="Avg of 4 NM Projects"/>
    <x v="20"/>
    <n v="-1.1499999999999999"/>
  </r>
  <r>
    <n v="2019"/>
    <x v="5"/>
    <n v="20"/>
    <n v="6"/>
    <s v="ON"/>
    <d v="2019-02-20T00:00:00"/>
    <s v="Avg of 4 NM Projects"/>
    <x v="21"/>
    <n v="-1.28"/>
  </r>
  <r>
    <n v="2019"/>
    <x v="5"/>
    <n v="20"/>
    <n v="6"/>
    <s v="ON"/>
    <d v="2019-02-20T00:00:00"/>
    <s v="Avg of 4 NM Projects"/>
    <x v="22"/>
    <n v="-1.28"/>
  </r>
  <r>
    <n v="2019"/>
    <x v="5"/>
    <n v="20"/>
    <n v="6"/>
    <s v="OFF"/>
    <d v="2019-02-20T00:00:00"/>
    <s v="Avg of 4 NM Projects"/>
    <x v="23"/>
    <n v="-1.28"/>
  </r>
  <r>
    <n v="2019"/>
    <x v="5"/>
    <n v="21"/>
    <n v="7"/>
    <s v="OFF"/>
    <d v="2019-02-21T00:00:00"/>
    <s v="Avg of 4 NM Projects"/>
    <x v="0"/>
    <n v="-1.54"/>
  </r>
  <r>
    <n v="2019"/>
    <x v="5"/>
    <n v="21"/>
    <n v="7"/>
    <s v="OFF"/>
    <d v="2019-02-21T00:00:00"/>
    <s v="Avg of 4 NM Projects"/>
    <x v="1"/>
    <n v="-1.41"/>
  </r>
  <r>
    <n v="2019"/>
    <x v="5"/>
    <n v="21"/>
    <n v="7"/>
    <s v="OFF"/>
    <d v="2019-02-21T00:00:00"/>
    <s v="Avg of 4 NM Projects"/>
    <x v="2"/>
    <n v="-1.4100000000000001"/>
  </r>
  <r>
    <n v="2019"/>
    <x v="5"/>
    <n v="21"/>
    <n v="7"/>
    <s v="OFF"/>
    <d v="2019-02-21T00:00:00"/>
    <s v="Avg of 4 NM Projects"/>
    <x v="3"/>
    <n v="-1.28"/>
  </r>
  <r>
    <n v="2019"/>
    <x v="5"/>
    <n v="21"/>
    <n v="7"/>
    <s v="OFF"/>
    <d v="2019-02-21T00:00:00"/>
    <s v="Avg of 4 NM Projects"/>
    <x v="4"/>
    <n v="-1.28"/>
  </r>
  <r>
    <n v="2019"/>
    <x v="5"/>
    <n v="21"/>
    <n v="7"/>
    <s v="OFF"/>
    <d v="2019-02-21T00:00:00"/>
    <s v="Avg of 4 NM Projects"/>
    <x v="5"/>
    <n v="-1.1499999999999999"/>
  </r>
  <r>
    <n v="2019"/>
    <x v="5"/>
    <n v="21"/>
    <n v="7"/>
    <s v="OFF"/>
    <d v="2019-02-21T00:00:00"/>
    <s v="Avg of 4 NM Projects"/>
    <x v="6"/>
    <n v="-1.54"/>
  </r>
  <r>
    <n v="2019"/>
    <x v="5"/>
    <n v="21"/>
    <n v="7"/>
    <s v="OFF"/>
    <d v="2019-02-21T00:00:00"/>
    <s v="Avg of 4 NM Projects"/>
    <x v="7"/>
    <n v="2.5600000000000005"/>
  </r>
  <r>
    <n v="2019"/>
    <x v="5"/>
    <n v="21"/>
    <n v="7"/>
    <s v="OFF"/>
    <d v="2019-02-21T00:00:00"/>
    <s v="Avg of 4 NM Projects"/>
    <x v="8"/>
    <n v="21.634999999999998"/>
  </r>
  <r>
    <n v="2019"/>
    <x v="5"/>
    <n v="21"/>
    <n v="7"/>
    <s v="OFF"/>
    <d v="2019-02-21T00:00:00"/>
    <s v="Avg of 4 NM Projects"/>
    <x v="9"/>
    <n v="38.015000000000001"/>
  </r>
  <r>
    <n v="2019"/>
    <x v="5"/>
    <n v="21"/>
    <n v="7"/>
    <s v="OFF"/>
    <d v="2019-02-21T00:00:00"/>
    <s v="Avg of 4 NM Projects"/>
    <x v="10"/>
    <n v="50.945"/>
  </r>
  <r>
    <n v="2019"/>
    <x v="5"/>
    <n v="21"/>
    <n v="7"/>
    <s v="OFF"/>
    <d v="2019-02-21T00:00:00"/>
    <s v="Avg of 4 NM Projects"/>
    <x v="11"/>
    <n v="42.749999999999993"/>
  </r>
  <r>
    <n v="2019"/>
    <x v="5"/>
    <n v="21"/>
    <n v="7"/>
    <s v="OFF"/>
    <d v="2019-02-21T00:00:00"/>
    <s v="Avg of 4 NM Projects"/>
    <x v="12"/>
    <n v="23.805"/>
  </r>
  <r>
    <n v="2019"/>
    <x v="5"/>
    <n v="21"/>
    <n v="7"/>
    <s v="OFF"/>
    <d v="2019-02-21T00:00:00"/>
    <s v="Avg of 4 NM Projects"/>
    <x v="13"/>
    <n v="4.6099999999999994"/>
  </r>
  <r>
    <n v="2019"/>
    <x v="5"/>
    <n v="21"/>
    <n v="7"/>
    <s v="OFF"/>
    <d v="2019-02-21T00:00:00"/>
    <s v="Avg of 4 NM Projects"/>
    <x v="14"/>
    <n v="3.9649999999999999"/>
  </r>
  <r>
    <n v="2019"/>
    <x v="5"/>
    <n v="21"/>
    <n v="7"/>
    <s v="OFF"/>
    <d v="2019-02-21T00:00:00"/>
    <s v="Avg of 4 NM Projects"/>
    <x v="15"/>
    <n v="5.7650000000000006"/>
  </r>
  <r>
    <n v="2019"/>
    <x v="5"/>
    <n v="21"/>
    <n v="7"/>
    <s v="OFF"/>
    <d v="2019-02-21T00:00:00"/>
    <s v="Avg of 4 NM Projects"/>
    <x v="16"/>
    <n v="0.64499999999999991"/>
  </r>
  <r>
    <n v="2019"/>
    <x v="5"/>
    <n v="21"/>
    <n v="7"/>
    <s v="OFF"/>
    <d v="2019-02-21T00:00:00"/>
    <s v="Avg of 4 NM Projects"/>
    <x v="17"/>
    <n v="-1.1499999999999999"/>
  </r>
  <r>
    <n v="2019"/>
    <x v="5"/>
    <n v="21"/>
    <n v="7"/>
    <s v="OFF"/>
    <d v="2019-02-21T00:00:00"/>
    <s v="Avg of 4 NM Projects"/>
    <x v="18"/>
    <n v="-1.4100000000000001"/>
  </r>
  <r>
    <n v="2019"/>
    <x v="5"/>
    <n v="21"/>
    <n v="7"/>
    <s v="OFF"/>
    <d v="2019-02-21T00:00:00"/>
    <s v="Avg of 4 NM Projects"/>
    <x v="19"/>
    <n v="-1.28"/>
  </r>
  <r>
    <n v="2019"/>
    <x v="5"/>
    <n v="21"/>
    <n v="7"/>
    <s v="OFF"/>
    <d v="2019-02-21T00:00:00"/>
    <s v="Avg of 4 NM Projects"/>
    <x v="20"/>
    <n v="-1.28"/>
  </r>
  <r>
    <n v="2019"/>
    <x v="5"/>
    <n v="21"/>
    <n v="7"/>
    <s v="OFF"/>
    <d v="2019-02-21T00:00:00"/>
    <s v="Avg of 4 NM Projects"/>
    <x v="21"/>
    <n v="-1.54"/>
  </r>
  <r>
    <n v="2019"/>
    <x v="5"/>
    <n v="21"/>
    <n v="7"/>
    <s v="OFF"/>
    <d v="2019-02-21T00:00:00"/>
    <s v="Avg of 4 NM Projects"/>
    <x v="22"/>
    <n v="-1.4100000000000001"/>
  </r>
  <r>
    <n v="2019"/>
    <x v="5"/>
    <n v="21"/>
    <n v="7"/>
    <s v="OFF"/>
    <d v="2019-02-21T00:00:00"/>
    <s v="Avg of 4 NM Projects"/>
    <x v="23"/>
    <n v="-1.4100000000000001"/>
  </r>
  <r>
    <n v="2019"/>
    <x v="5"/>
    <n v="22"/>
    <n v="1"/>
    <s v="OFF"/>
    <d v="2019-02-22T00:00:00"/>
    <s v="Avg of 4 NM Projects"/>
    <x v="0"/>
    <n v="-1.1499999999999999"/>
  </r>
  <r>
    <n v="2019"/>
    <x v="5"/>
    <n v="22"/>
    <n v="1"/>
    <s v="OFF"/>
    <d v="2019-02-22T00:00:00"/>
    <s v="Avg of 4 NM Projects"/>
    <x v="1"/>
    <n v="-1.28"/>
  </r>
  <r>
    <n v="2019"/>
    <x v="5"/>
    <n v="22"/>
    <n v="1"/>
    <s v="OFF"/>
    <d v="2019-02-22T00:00:00"/>
    <s v="Avg of 4 NM Projects"/>
    <x v="2"/>
    <n v="-1.4100000000000001"/>
  </r>
  <r>
    <n v="2019"/>
    <x v="5"/>
    <n v="22"/>
    <n v="1"/>
    <s v="OFF"/>
    <d v="2019-02-22T00:00:00"/>
    <s v="Avg of 4 NM Projects"/>
    <x v="3"/>
    <n v="-1.28"/>
  </r>
  <r>
    <n v="2019"/>
    <x v="5"/>
    <n v="22"/>
    <n v="1"/>
    <s v="OFF"/>
    <d v="2019-02-22T00:00:00"/>
    <s v="Avg of 4 NM Projects"/>
    <x v="4"/>
    <n v="-1.54"/>
  </r>
  <r>
    <n v="2019"/>
    <x v="5"/>
    <n v="22"/>
    <n v="1"/>
    <s v="OFF"/>
    <d v="2019-02-22T00:00:00"/>
    <s v="Avg of 4 NM Projects"/>
    <x v="5"/>
    <n v="-1.54"/>
  </r>
  <r>
    <n v="2019"/>
    <x v="5"/>
    <n v="22"/>
    <n v="1"/>
    <s v="OFF"/>
    <d v="2019-02-22T00:00:00"/>
    <s v="Avg of 4 NM Projects"/>
    <x v="6"/>
    <n v="-1.2800000000000002"/>
  </r>
  <r>
    <n v="2019"/>
    <x v="5"/>
    <n v="22"/>
    <n v="1"/>
    <s v="OFF"/>
    <d v="2019-02-22T00:00:00"/>
    <s v="Avg of 4 NM Projects"/>
    <x v="7"/>
    <n v="8.58"/>
  </r>
  <r>
    <n v="2019"/>
    <x v="5"/>
    <n v="22"/>
    <n v="1"/>
    <s v="OFF"/>
    <d v="2019-02-22T00:00:00"/>
    <s v="Avg of 4 NM Projects"/>
    <x v="8"/>
    <n v="14.334999999999997"/>
  </r>
  <r>
    <n v="2019"/>
    <x v="5"/>
    <n v="22"/>
    <n v="1"/>
    <s v="OFF"/>
    <d v="2019-02-22T00:00:00"/>
    <s v="Avg of 4 NM Projects"/>
    <x v="9"/>
    <n v="18.18"/>
  </r>
  <r>
    <n v="2019"/>
    <x v="5"/>
    <n v="22"/>
    <n v="1"/>
    <s v="OFF"/>
    <d v="2019-02-22T00:00:00"/>
    <s v="Avg of 4 NM Projects"/>
    <x v="10"/>
    <n v="25.22"/>
  </r>
  <r>
    <n v="2019"/>
    <x v="5"/>
    <n v="22"/>
    <n v="1"/>
    <s v="OFF"/>
    <d v="2019-02-22T00:00:00"/>
    <s v="Avg of 4 NM Projects"/>
    <x v="11"/>
    <n v="34.31"/>
  </r>
  <r>
    <n v="2019"/>
    <x v="5"/>
    <n v="22"/>
    <n v="1"/>
    <s v="OFF"/>
    <d v="2019-02-22T00:00:00"/>
    <s v="Avg of 4 NM Projects"/>
    <x v="12"/>
    <n v="34.94"/>
  </r>
  <r>
    <n v="2019"/>
    <x v="5"/>
    <n v="22"/>
    <n v="1"/>
    <s v="OFF"/>
    <d v="2019-02-22T00:00:00"/>
    <s v="Avg of 4 NM Projects"/>
    <x v="13"/>
    <n v="40.575000000000003"/>
  </r>
  <r>
    <n v="2019"/>
    <x v="5"/>
    <n v="22"/>
    <n v="1"/>
    <s v="OFF"/>
    <d v="2019-02-22T00:00:00"/>
    <s v="Avg of 4 NM Projects"/>
    <x v="14"/>
    <n v="36.484999999999999"/>
  </r>
  <r>
    <n v="2019"/>
    <x v="5"/>
    <n v="22"/>
    <n v="1"/>
    <s v="OFF"/>
    <d v="2019-02-22T00:00:00"/>
    <s v="Avg of 4 NM Projects"/>
    <x v="15"/>
    <n v="29.185000000000002"/>
  </r>
  <r>
    <n v="2019"/>
    <x v="5"/>
    <n v="22"/>
    <n v="1"/>
    <s v="OFF"/>
    <d v="2019-02-22T00:00:00"/>
    <s v="Avg of 4 NM Projects"/>
    <x v="16"/>
    <n v="12.030000000000001"/>
  </r>
  <r>
    <n v="2019"/>
    <x v="5"/>
    <n v="22"/>
    <n v="1"/>
    <s v="OFF"/>
    <d v="2019-02-22T00:00:00"/>
    <s v="Avg of 4 NM Projects"/>
    <x v="17"/>
    <n v="-0.38"/>
  </r>
  <r>
    <n v="2019"/>
    <x v="5"/>
    <n v="22"/>
    <n v="1"/>
    <s v="OFF"/>
    <d v="2019-02-22T00:00:00"/>
    <s v="Avg of 4 NM Projects"/>
    <x v="18"/>
    <n v="-1.03"/>
  </r>
  <r>
    <n v="2019"/>
    <x v="5"/>
    <n v="22"/>
    <n v="1"/>
    <s v="OFF"/>
    <d v="2019-02-22T00:00:00"/>
    <s v="Avg of 4 NM Projects"/>
    <x v="19"/>
    <n v="-0.64"/>
  </r>
  <r>
    <n v="2019"/>
    <x v="5"/>
    <n v="22"/>
    <n v="1"/>
    <s v="OFF"/>
    <d v="2019-02-22T00:00:00"/>
    <s v="Avg of 4 NM Projects"/>
    <x v="20"/>
    <n v="-0.64"/>
  </r>
  <r>
    <n v="2019"/>
    <x v="5"/>
    <n v="22"/>
    <n v="1"/>
    <s v="OFF"/>
    <d v="2019-02-22T00:00:00"/>
    <s v="Avg of 4 NM Projects"/>
    <x v="21"/>
    <n v="-0.77"/>
  </r>
  <r>
    <n v="2019"/>
    <x v="5"/>
    <n v="22"/>
    <n v="1"/>
    <s v="OFF"/>
    <d v="2019-02-22T00:00:00"/>
    <s v="Avg of 4 NM Projects"/>
    <x v="22"/>
    <n v="-0.77"/>
  </r>
  <r>
    <n v="2019"/>
    <x v="5"/>
    <n v="22"/>
    <n v="1"/>
    <s v="OFF"/>
    <d v="2019-02-22T00:00:00"/>
    <s v="Avg of 4 NM Projects"/>
    <x v="23"/>
    <n v="-0.77"/>
  </r>
  <r>
    <n v="2019"/>
    <x v="5"/>
    <n v="23"/>
    <n v="2"/>
    <s v="OFF"/>
    <d v="2019-02-23T00:00:00"/>
    <s v="Avg of 4 NM Projects"/>
    <x v="0"/>
    <n v="-0.9"/>
  </r>
  <r>
    <n v="2019"/>
    <x v="5"/>
    <n v="23"/>
    <n v="2"/>
    <s v="OFF"/>
    <d v="2019-02-23T00:00:00"/>
    <s v="Avg of 4 NM Projects"/>
    <x v="1"/>
    <n v="-0.9"/>
  </r>
  <r>
    <n v="2019"/>
    <x v="5"/>
    <n v="23"/>
    <n v="2"/>
    <s v="OFF"/>
    <d v="2019-02-23T00:00:00"/>
    <s v="Avg of 4 NM Projects"/>
    <x v="2"/>
    <n v="-0.64"/>
  </r>
  <r>
    <n v="2019"/>
    <x v="5"/>
    <n v="23"/>
    <n v="2"/>
    <s v="OFF"/>
    <d v="2019-02-23T00:00:00"/>
    <s v="Avg of 4 NM Projects"/>
    <x v="3"/>
    <n v="-0.64"/>
  </r>
  <r>
    <n v="2019"/>
    <x v="5"/>
    <n v="23"/>
    <n v="2"/>
    <s v="OFF"/>
    <d v="2019-02-23T00:00:00"/>
    <s v="Avg of 4 NM Projects"/>
    <x v="4"/>
    <n v="-0.9"/>
  </r>
  <r>
    <n v="2019"/>
    <x v="5"/>
    <n v="23"/>
    <n v="2"/>
    <s v="OFF"/>
    <d v="2019-02-23T00:00:00"/>
    <s v="Avg of 4 NM Projects"/>
    <x v="5"/>
    <n v="-0.64"/>
  </r>
  <r>
    <n v="2019"/>
    <x v="5"/>
    <n v="23"/>
    <n v="2"/>
    <s v="OFF"/>
    <d v="2019-02-23T00:00:00"/>
    <s v="Avg of 4 NM Projects"/>
    <x v="6"/>
    <n v="-0.64"/>
  </r>
  <r>
    <n v="2019"/>
    <x v="5"/>
    <n v="23"/>
    <n v="2"/>
    <s v="ON"/>
    <d v="2019-02-23T00:00:00"/>
    <s v="Avg of 4 NM Projects"/>
    <x v="7"/>
    <n v="11.775"/>
  </r>
  <r>
    <n v="2019"/>
    <x v="5"/>
    <n v="23"/>
    <n v="2"/>
    <s v="ON"/>
    <d v="2019-02-23T00:00:00"/>
    <s v="Avg of 4 NM Projects"/>
    <x v="8"/>
    <n v="33.92"/>
  </r>
  <r>
    <n v="2019"/>
    <x v="5"/>
    <n v="23"/>
    <n v="2"/>
    <s v="ON"/>
    <d v="2019-02-23T00:00:00"/>
    <s v="Avg of 4 NM Projects"/>
    <x v="9"/>
    <n v="47.74"/>
  </r>
  <r>
    <n v="2019"/>
    <x v="5"/>
    <n v="23"/>
    <n v="2"/>
    <s v="ON"/>
    <d v="2019-02-23T00:00:00"/>
    <s v="Avg of 4 NM Projects"/>
    <x v="10"/>
    <n v="50.045000000000002"/>
  </r>
  <r>
    <n v="2019"/>
    <x v="5"/>
    <n v="23"/>
    <n v="2"/>
    <s v="ON"/>
    <d v="2019-02-23T00:00:00"/>
    <s v="Avg of 4 NM Projects"/>
    <x v="11"/>
    <n v="54.01"/>
  </r>
  <r>
    <n v="2019"/>
    <x v="5"/>
    <n v="23"/>
    <n v="2"/>
    <s v="ON"/>
    <d v="2019-02-23T00:00:00"/>
    <s v="Avg of 4 NM Projects"/>
    <x v="12"/>
    <n v="57.214999999999996"/>
  </r>
  <r>
    <n v="2019"/>
    <x v="5"/>
    <n v="23"/>
    <n v="2"/>
    <s v="ON"/>
    <d v="2019-02-23T00:00:00"/>
    <s v="Avg of 4 NM Projects"/>
    <x v="13"/>
    <n v="52.35"/>
  </r>
  <r>
    <n v="2019"/>
    <x v="5"/>
    <n v="23"/>
    <n v="2"/>
    <s v="ON"/>
    <d v="2019-02-23T00:00:00"/>
    <s v="Avg of 4 NM Projects"/>
    <x v="14"/>
    <n v="38.400000000000006"/>
  </r>
  <r>
    <n v="2019"/>
    <x v="5"/>
    <n v="23"/>
    <n v="2"/>
    <s v="ON"/>
    <d v="2019-02-23T00:00:00"/>
    <s v="Avg of 4 NM Projects"/>
    <x v="15"/>
    <n v="27.009999999999998"/>
  </r>
  <r>
    <n v="2019"/>
    <x v="5"/>
    <n v="23"/>
    <n v="2"/>
    <s v="ON"/>
    <d v="2019-02-23T00:00:00"/>
    <s v="Avg of 4 NM Projects"/>
    <x v="16"/>
    <n v="9.8549999999999986"/>
  </r>
  <r>
    <n v="2019"/>
    <x v="5"/>
    <n v="23"/>
    <n v="2"/>
    <s v="ON"/>
    <d v="2019-02-23T00:00:00"/>
    <s v="Avg of 4 NM Projects"/>
    <x v="17"/>
    <n v="-0.13"/>
  </r>
  <r>
    <n v="2019"/>
    <x v="5"/>
    <n v="23"/>
    <n v="2"/>
    <s v="ON"/>
    <d v="2019-02-23T00:00:00"/>
    <s v="Avg of 4 NM Projects"/>
    <x v="18"/>
    <n v="-0.13"/>
  </r>
  <r>
    <n v="2019"/>
    <x v="5"/>
    <n v="23"/>
    <n v="2"/>
    <s v="ON"/>
    <d v="2019-02-23T00:00:00"/>
    <s v="Avg of 4 NM Projects"/>
    <x v="19"/>
    <n v="0"/>
  </r>
  <r>
    <n v="2019"/>
    <x v="5"/>
    <n v="23"/>
    <n v="2"/>
    <s v="ON"/>
    <d v="2019-02-23T00:00:00"/>
    <s v="Avg of 4 NM Projects"/>
    <x v="20"/>
    <n v="-0.13"/>
  </r>
  <r>
    <n v="2019"/>
    <x v="5"/>
    <n v="23"/>
    <n v="2"/>
    <s v="ON"/>
    <d v="2019-02-23T00:00:00"/>
    <s v="Avg of 4 NM Projects"/>
    <x v="21"/>
    <n v="-0.13"/>
  </r>
  <r>
    <n v="2019"/>
    <x v="5"/>
    <n v="23"/>
    <n v="2"/>
    <s v="ON"/>
    <d v="2019-02-23T00:00:00"/>
    <s v="Avg of 4 NM Projects"/>
    <x v="22"/>
    <n v="-0.26"/>
  </r>
  <r>
    <n v="2019"/>
    <x v="5"/>
    <n v="23"/>
    <n v="2"/>
    <s v="OFF"/>
    <d v="2019-02-23T00:00:00"/>
    <s v="Avg of 4 NM Projects"/>
    <x v="23"/>
    <n v="-0.13"/>
  </r>
  <r>
    <n v="2019"/>
    <x v="5"/>
    <n v="24"/>
    <n v="3"/>
    <s v="OFF"/>
    <d v="2019-02-24T00:00:00"/>
    <s v="Avg of 4 NM Projects"/>
    <x v="0"/>
    <n v="0"/>
  </r>
  <r>
    <n v="2019"/>
    <x v="5"/>
    <n v="24"/>
    <n v="3"/>
    <s v="OFF"/>
    <d v="2019-02-24T00:00:00"/>
    <s v="Avg of 4 NM Projects"/>
    <x v="1"/>
    <n v="-0.26"/>
  </r>
  <r>
    <n v="2019"/>
    <x v="5"/>
    <n v="24"/>
    <n v="3"/>
    <s v="OFF"/>
    <d v="2019-02-24T00:00:00"/>
    <s v="Avg of 4 NM Projects"/>
    <x v="2"/>
    <n v="-0.26"/>
  </r>
  <r>
    <n v="2019"/>
    <x v="5"/>
    <n v="24"/>
    <n v="3"/>
    <s v="OFF"/>
    <d v="2019-02-24T00:00:00"/>
    <s v="Avg of 4 NM Projects"/>
    <x v="3"/>
    <n v="0"/>
  </r>
  <r>
    <n v="2019"/>
    <x v="5"/>
    <n v="24"/>
    <n v="3"/>
    <s v="OFF"/>
    <d v="2019-02-24T00:00:00"/>
    <s v="Avg of 4 NM Projects"/>
    <x v="4"/>
    <n v="-0.13"/>
  </r>
  <r>
    <n v="2019"/>
    <x v="5"/>
    <n v="24"/>
    <n v="3"/>
    <s v="OFF"/>
    <d v="2019-02-24T00:00:00"/>
    <s v="Avg of 4 NM Projects"/>
    <x v="5"/>
    <n v="-0.26"/>
  </r>
  <r>
    <n v="2019"/>
    <x v="5"/>
    <n v="24"/>
    <n v="3"/>
    <s v="OFF"/>
    <d v="2019-02-24T00:00:00"/>
    <s v="Avg of 4 NM Projects"/>
    <x v="6"/>
    <n v="-0.38500000000000001"/>
  </r>
  <r>
    <n v="2019"/>
    <x v="5"/>
    <n v="24"/>
    <n v="3"/>
    <s v="ON"/>
    <d v="2019-02-24T00:00:00"/>
    <s v="Avg of 4 NM Projects"/>
    <x v="7"/>
    <n v="1.155"/>
  </r>
  <r>
    <n v="2019"/>
    <x v="5"/>
    <n v="24"/>
    <n v="3"/>
    <s v="ON"/>
    <d v="2019-02-24T00:00:00"/>
    <s v="Avg of 4 NM Projects"/>
    <x v="8"/>
    <n v="4.2300000000000004"/>
  </r>
  <r>
    <n v="2019"/>
    <x v="5"/>
    <n v="24"/>
    <n v="3"/>
    <s v="ON"/>
    <d v="2019-02-24T00:00:00"/>
    <s v="Avg of 4 NM Projects"/>
    <x v="9"/>
    <n v="11.904999999999999"/>
  </r>
  <r>
    <n v="2019"/>
    <x v="5"/>
    <n v="24"/>
    <n v="3"/>
    <s v="ON"/>
    <d v="2019-02-24T00:00:00"/>
    <s v="Avg of 4 NM Projects"/>
    <x v="10"/>
    <n v="17.015000000000001"/>
  </r>
  <r>
    <n v="2019"/>
    <x v="5"/>
    <n v="24"/>
    <n v="3"/>
    <s v="ON"/>
    <d v="2019-02-24T00:00:00"/>
    <s v="Avg of 4 NM Projects"/>
    <x v="11"/>
    <n v="24.835000000000001"/>
  </r>
  <r>
    <n v="2019"/>
    <x v="5"/>
    <n v="24"/>
    <n v="3"/>
    <s v="ON"/>
    <d v="2019-02-24T00:00:00"/>
    <s v="Avg of 4 NM Projects"/>
    <x v="12"/>
    <n v="33.92"/>
  </r>
  <r>
    <n v="2019"/>
    <x v="5"/>
    <n v="24"/>
    <n v="3"/>
    <s v="ON"/>
    <d v="2019-02-24T00:00:00"/>
    <s v="Avg of 4 NM Projects"/>
    <x v="13"/>
    <n v="29.95"/>
  </r>
  <r>
    <n v="2019"/>
    <x v="5"/>
    <n v="24"/>
    <n v="3"/>
    <s v="ON"/>
    <d v="2019-02-24T00:00:00"/>
    <s v="Avg of 4 NM Projects"/>
    <x v="14"/>
    <n v="22.4"/>
  </r>
  <r>
    <n v="2019"/>
    <x v="5"/>
    <n v="24"/>
    <n v="3"/>
    <s v="ON"/>
    <d v="2019-02-24T00:00:00"/>
    <s v="Avg of 4 NM Projects"/>
    <x v="15"/>
    <n v="13.95"/>
  </r>
  <r>
    <n v="2019"/>
    <x v="5"/>
    <n v="24"/>
    <n v="3"/>
    <s v="ON"/>
    <d v="2019-02-24T00:00:00"/>
    <s v="Avg of 4 NM Projects"/>
    <x v="16"/>
    <n v="8.32"/>
  </r>
  <r>
    <n v="2019"/>
    <x v="5"/>
    <n v="24"/>
    <n v="3"/>
    <s v="ON"/>
    <d v="2019-02-24T00:00:00"/>
    <s v="Avg of 4 NM Projects"/>
    <x v="17"/>
    <n v="0.13"/>
  </r>
  <r>
    <n v="2019"/>
    <x v="5"/>
    <n v="24"/>
    <n v="3"/>
    <s v="ON"/>
    <d v="2019-02-24T00:00:00"/>
    <s v="Avg of 4 NM Projects"/>
    <x v="18"/>
    <n v="0"/>
  </r>
  <r>
    <n v="2019"/>
    <x v="5"/>
    <n v="24"/>
    <n v="3"/>
    <s v="ON"/>
    <d v="2019-02-24T00:00:00"/>
    <s v="Avg of 4 NM Projects"/>
    <x v="19"/>
    <n v="-0.26"/>
  </r>
  <r>
    <n v="2019"/>
    <x v="5"/>
    <n v="24"/>
    <n v="3"/>
    <s v="ON"/>
    <d v="2019-02-24T00:00:00"/>
    <s v="Avg of 4 NM Projects"/>
    <x v="20"/>
    <n v="-0.39"/>
  </r>
  <r>
    <n v="2019"/>
    <x v="5"/>
    <n v="24"/>
    <n v="3"/>
    <s v="ON"/>
    <d v="2019-02-24T00:00:00"/>
    <s v="Avg of 4 NM Projects"/>
    <x v="21"/>
    <n v="-0.13"/>
  </r>
  <r>
    <n v="2019"/>
    <x v="5"/>
    <n v="24"/>
    <n v="3"/>
    <s v="ON"/>
    <d v="2019-02-24T00:00:00"/>
    <s v="Avg of 4 NM Projects"/>
    <x v="22"/>
    <n v="-0.13"/>
  </r>
  <r>
    <n v="2019"/>
    <x v="5"/>
    <n v="24"/>
    <n v="3"/>
    <s v="OFF"/>
    <d v="2019-02-24T00:00:00"/>
    <s v="Avg of 4 NM Projects"/>
    <x v="23"/>
    <n v="0"/>
  </r>
  <r>
    <n v="2019"/>
    <x v="5"/>
    <n v="25"/>
    <n v="4"/>
    <s v="OFF"/>
    <d v="2019-02-25T00:00:00"/>
    <s v="Avg of 4 NM Projects"/>
    <x v="0"/>
    <n v="-0.13"/>
  </r>
  <r>
    <n v="2019"/>
    <x v="5"/>
    <n v="25"/>
    <n v="4"/>
    <s v="OFF"/>
    <d v="2019-02-25T00:00:00"/>
    <s v="Avg of 4 NM Projects"/>
    <x v="1"/>
    <n v="-0.39"/>
  </r>
  <r>
    <n v="2019"/>
    <x v="5"/>
    <n v="25"/>
    <n v="4"/>
    <s v="OFF"/>
    <d v="2019-02-25T00:00:00"/>
    <s v="Avg of 4 NM Projects"/>
    <x v="2"/>
    <n v="0"/>
  </r>
  <r>
    <n v="2019"/>
    <x v="5"/>
    <n v="25"/>
    <n v="4"/>
    <s v="OFF"/>
    <d v="2019-02-25T00:00:00"/>
    <s v="Avg of 4 NM Projects"/>
    <x v="3"/>
    <n v="-0.26"/>
  </r>
  <r>
    <n v="2019"/>
    <x v="5"/>
    <n v="25"/>
    <n v="4"/>
    <s v="OFF"/>
    <d v="2019-02-25T00:00:00"/>
    <s v="Avg of 4 NM Projects"/>
    <x v="4"/>
    <n v="-0.13"/>
  </r>
  <r>
    <n v="2019"/>
    <x v="5"/>
    <n v="25"/>
    <n v="4"/>
    <s v="OFF"/>
    <d v="2019-02-25T00:00:00"/>
    <s v="Avg of 4 NM Projects"/>
    <x v="5"/>
    <n v="-0.13"/>
  </r>
  <r>
    <n v="2019"/>
    <x v="5"/>
    <n v="25"/>
    <n v="4"/>
    <s v="OFF"/>
    <d v="2019-02-25T00:00:00"/>
    <s v="Avg of 4 NM Projects"/>
    <x v="6"/>
    <n v="-0.39"/>
  </r>
  <r>
    <n v="2019"/>
    <x v="5"/>
    <n v="25"/>
    <n v="4"/>
    <s v="ON"/>
    <d v="2019-02-25T00:00:00"/>
    <s v="Avg of 4 NM Projects"/>
    <x v="7"/>
    <n v="2.5599999999999996"/>
  </r>
  <r>
    <n v="2019"/>
    <x v="5"/>
    <n v="25"/>
    <n v="4"/>
    <s v="ON"/>
    <d v="2019-02-25T00:00:00"/>
    <s v="Avg of 4 NM Projects"/>
    <x v="8"/>
    <n v="7.0350000000000001"/>
  </r>
  <r>
    <n v="2019"/>
    <x v="5"/>
    <n v="25"/>
    <n v="4"/>
    <s v="ON"/>
    <d v="2019-02-25T00:00:00"/>
    <s v="Avg of 4 NM Projects"/>
    <x v="9"/>
    <n v="8.32"/>
  </r>
  <r>
    <n v="2019"/>
    <x v="5"/>
    <n v="25"/>
    <n v="4"/>
    <s v="ON"/>
    <d v="2019-02-25T00:00:00"/>
    <s v="Avg of 4 NM Projects"/>
    <x v="10"/>
    <n v="14.715"/>
  </r>
  <r>
    <n v="2019"/>
    <x v="5"/>
    <n v="25"/>
    <n v="4"/>
    <s v="ON"/>
    <d v="2019-02-25T00:00:00"/>
    <s v="Avg of 4 NM Projects"/>
    <x v="11"/>
    <n v="18.299999999999997"/>
  </r>
  <r>
    <n v="2019"/>
    <x v="5"/>
    <n v="25"/>
    <n v="4"/>
    <s v="ON"/>
    <d v="2019-02-25T00:00:00"/>
    <s v="Avg of 4 NM Projects"/>
    <x v="12"/>
    <n v="14.98"/>
  </r>
  <r>
    <n v="2019"/>
    <x v="5"/>
    <n v="25"/>
    <n v="4"/>
    <s v="ON"/>
    <d v="2019-02-25T00:00:00"/>
    <s v="Avg of 4 NM Projects"/>
    <x v="13"/>
    <n v="12.794999999999998"/>
  </r>
  <r>
    <n v="2019"/>
    <x v="5"/>
    <n v="25"/>
    <n v="4"/>
    <s v="ON"/>
    <d v="2019-02-25T00:00:00"/>
    <s v="Avg of 4 NM Projects"/>
    <x v="14"/>
    <n v="11.39"/>
  </r>
  <r>
    <n v="2019"/>
    <x v="5"/>
    <n v="25"/>
    <n v="4"/>
    <s v="ON"/>
    <d v="2019-02-25T00:00:00"/>
    <s v="Avg of 4 NM Projects"/>
    <x v="15"/>
    <n v="6.5250000000000004"/>
  </r>
  <r>
    <n v="2019"/>
    <x v="5"/>
    <n v="25"/>
    <n v="4"/>
    <s v="ON"/>
    <d v="2019-02-25T00:00:00"/>
    <s v="Avg of 4 NM Projects"/>
    <x v="16"/>
    <n v="4.2249999999999996"/>
  </r>
  <r>
    <n v="2019"/>
    <x v="5"/>
    <n v="25"/>
    <n v="4"/>
    <s v="ON"/>
    <d v="2019-02-25T00:00:00"/>
    <s v="Avg of 4 NM Projects"/>
    <x v="17"/>
    <n v="0.255"/>
  </r>
  <r>
    <n v="2019"/>
    <x v="5"/>
    <n v="25"/>
    <n v="4"/>
    <s v="ON"/>
    <d v="2019-02-25T00:00:00"/>
    <s v="Avg of 4 NM Projects"/>
    <x v="18"/>
    <n v="-0.26"/>
  </r>
  <r>
    <n v="2019"/>
    <x v="5"/>
    <n v="25"/>
    <n v="4"/>
    <s v="ON"/>
    <d v="2019-02-25T00:00:00"/>
    <s v="Avg of 4 NM Projects"/>
    <x v="19"/>
    <n v="-0.13"/>
  </r>
  <r>
    <n v="2019"/>
    <x v="5"/>
    <n v="25"/>
    <n v="4"/>
    <s v="ON"/>
    <d v="2019-02-25T00:00:00"/>
    <s v="Avg of 4 NM Projects"/>
    <x v="20"/>
    <n v="-0.39"/>
  </r>
  <r>
    <n v="2019"/>
    <x v="5"/>
    <n v="25"/>
    <n v="4"/>
    <s v="ON"/>
    <d v="2019-02-25T00:00:00"/>
    <s v="Avg of 4 NM Projects"/>
    <x v="21"/>
    <n v="-0.26"/>
  </r>
  <r>
    <n v="2019"/>
    <x v="5"/>
    <n v="25"/>
    <n v="4"/>
    <s v="ON"/>
    <d v="2019-02-25T00:00:00"/>
    <s v="Avg of 4 NM Projects"/>
    <x v="22"/>
    <n v="-0.26"/>
  </r>
  <r>
    <n v="2019"/>
    <x v="5"/>
    <n v="25"/>
    <n v="4"/>
    <s v="OFF"/>
    <d v="2019-02-25T00:00:00"/>
    <s v="Avg of 4 NM Projects"/>
    <x v="23"/>
    <n v="-0.13"/>
  </r>
  <r>
    <n v="2019"/>
    <x v="5"/>
    <n v="26"/>
    <n v="5"/>
    <s v="OFF"/>
    <d v="2019-02-26T00:00:00"/>
    <s v="Avg of 4 NM Projects"/>
    <x v="0"/>
    <n v="-0.13"/>
  </r>
  <r>
    <n v="2019"/>
    <x v="5"/>
    <n v="26"/>
    <n v="5"/>
    <s v="OFF"/>
    <d v="2019-02-26T00:00:00"/>
    <s v="Avg of 4 NM Projects"/>
    <x v="1"/>
    <n v="-0.26"/>
  </r>
  <r>
    <n v="2019"/>
    <x v="5"/>
    <n v="26"/>
    <n v="5"/>
    <s v="OFF"/>
    <d v="2019-02-26T00:00:00"/>
    <s v="Avg of 4 NM Projects"/>
    <x v="2"/>
    <n v="0"/>
  </r>
  <r>
    <n v="2019"/>
    <x v="5"/>
    <n v="26"/>
    <n v="5"/>
    <s v="OFF"/>
    <d v="2019-02-26T00:00:00"/>
    <s v="Avg of 4 NM Projects"/>
    <x v="3"/>
    <n v="-0.13"/>
  </r>
  <r>
    <n v="2019"/>
    <x v="5"/>
    <n v="26"/>
    <n v="5"/>
    <s v="OFF"/>
    <d v="2019-02-26T00:00:00"/>
    <s v="Avg of 4 NM Projects"/>
    <x v="4"/>
    <n v="-0.26"/>
  </r>
  <r>
    <n v="2019"/>
    <x v="5"/>
    <n v="26"/>
    <n v="5"/>
    <s v="OFF"/>
    <d v="2019-02-26T00:00:00"/>
    <s v="Avg of 4 NM Projects"/>
    <x v="5"/>
    <n v="-0.26"/>
  </r>
  <r>
    <n v="2019"/>
    <x v="5"/>
    <n v="26"/>
    <n v="5"/>
    <s v="OFF"/>
    <d v="2019-02-26T00:00:00"/>
    <s v="Avg of 4 NM Projects"/>
    <x v="6"/>
    <n v="-0.255"/>
  </r>
  <r>
    <n v="2019"/>
    <x v="5"/>
    <n v="26"/>
    <n v="5"/>
    <s v="ON"/>
    <d v="2019-02-26T00:00:00"/>
    <s v="Avg of 4 NM Projects"/>
    <x v="7"/>
    <n v="19.325000000000003"/>
  </r>
  <r>
    <n v="2019"/>
    <x v="5"/>
    <n v="26"/>
    <n v="5"/>
    <s v="ON"/>
    <d v="2019-02-26T00:00:00"/>
    <s v="Avg of 4 NM Projects"/>
    <x v="8"/>
    <n v="42.62"/>
  </r>
  <r>
    <n v="2019"/>
    <x v="5"/>
    <n v="26"/>
    <n v="5"/>
    <s v="ON"/>
    <d v="2019-02-26T00:00:00"/>
    <s v="Avg of 4 NM Projects"/>
    <x v="9"/>
    <n v="60.03"/>
  </r>
  <r>
    <n v="2019"/>
    <x v="5"/>
    <n v="26"/>
    <n v="5"/>
    <s v="ON"/>
    <d v="2019-02-26T00:00:00"/>
    <s v="Avg of 4 NM Projects"/>
    <x v="10"/>
    <n v="74.239999999999995"/>
  </r>
  <r>
    <n v="2019"/>
    <x v="5"/>
    <n v="26"/>
    <n v="5"/>
    <s v="ON"/>
    <d v="2019-02-26T00:00:00"/>
    <s v="Avg of 4 NM Projects"/>
    <x v="11"/>
    <n v="98.944999999999993"/>
  </r>
  <r>
    <n v="2019"/>
    <x v="5"/>
    <n v="26"/>
    <n v="5"/>
    <s v="ON"/>
    <d v="2019-02-26T00:00:00"/>
    <s v="Avg of 4 NM Projects"/>
    <x v="12"/>
    <n v="96.64500000000001"/>
  </r>
  <r>
    <n v="2019"/>
    <x v="5"/>
    <n v="26"/>
    <n v="5"/>
    <s v="ON"/>
    <d v="2019-02-26T00:00:00"/>
    <s v="Avg of 4 NM Projects"/>
    <x v="13"/>
    <n v="73.474999999999994"/>
  </r>
  <r>
    <n v="2019"/>
    <x v="5"/>
    <n v="26"/>
    <n v="5"/>
    <s v="ON"/>
    <d v="2019-02-26T00:00:00"/>
    <s v="Avg of 4 NM Projects"/>
    <x v="14"/>
    <n v="57.094999999999999"/>
  </r>
  <r>
    <n v="2019"/>
    <x v="5"/>
    <n v="26"/>
    <n v="5"/>
    <s v="ON"/>
    <d v="2019-02-26T00:00:00"/>
    <s v="Avg of 4 NM Projects"/>
    <x v="15"/>
    <n v="40.44"/>
  </r>
  <r>
    <n v="2019"/>
    <x v="5"/>
    <n v="26"/>
    <n v="5"/>
    <s v="ON"/>
    <d v="2019-02-26T00:00:00"/>
    <s v="Avg of 4 NM Projects"/>
    <x v="16"/>
    <n v="16.255000000000003"/>
  </r>
  <r>
    <n v="2019"/>
    <x v="5"/>
    <n v="26"/>
    <n v="5"/>
    <s v="ON"/>
    <d v="2019-02-26T00:00:00"/>
    <s v="Avg of 4 NM Projects"/>
    <x v="17"/>
    <n v="0.52"/>
  </r>
  <r>
    <n v="2019"/>
    <x v="5"/>
    <n v="26"/>
    <n v="5"/>
    <s v="ON"/>
    <d v="2019-02-26T00:00:00"/>
    <s v="Avg of 4 NM Projects"/>
    <x v="18"/>
    <n v="-0.39"/>
  </r>
  <r>
    <n v="2019"/>
    <x v="5"/>
    <n v="26"/>
    <n v="5"/>
    <s v="ON"/>
    <d v="2019-02-26T00:00:00"/>
    <s v="Avg of 4 NM Projects"/>
    <x v="19"/>
    <n v="-0.26"/>
  </r>
  <r>
    <n v="2019"/>
    <x v="5"/>
    <n v="26"/>
    <n v="5"/>
    <s v="ON"/>
    <d v="2019-02-26T00:00:00"/>
    <s v="Avg of 4 NM Projects"/>
    <x v="20"/>
    <n v="-0.13"/>
  </r>
  <r>
    <n v="2019"/>
    <x v="5"/>
    <n v="26"/>
    <n v="5"/>
    <s v="ON"/>
    <d v="2019-02-26T00:00:00"/>
    <s v="Avg of 4 NM Projects"/>
    <x v="21"/>
    <n v="-0.13"/>
  </r>
  <r>
    <n v="2019"/>
    <x v="5"/>
    <n v="26"/>
    <n v="5"/>
    <s v="ON"/>
    <d v="2019-02-26T00:00:00"/>
    <s v="Avg of 4 NM Projects"/>
    <x v="22"/>
    <n v="-0.26"/>
  </r>
  <r>
    <n v="2019"/>
    <x v="5"/>
    <n v="26"/>
    <n v="5"/>
    <s v="OFF"/>
    <d v="2019-02-26T00:00:00"/>
    <s v="Avg of 4 NM Projects"/>
    <x v="23"/>
    <n v="-0.13"/>
  </r>
  <r>
    <n v="2019"/>
    <x v="5"/>
    <n v="27"/>
    <n v="6"/>
    <s v="OFF"/>
    <d v="2019-02-27T00:00:00"/>
    <s v="Avg of 4 NM Projects"/>
    <x v="0"/>
    <n v="0"/>
  </r>
  <r>
    <n v="2019"/>
    <x v="5"/>
    <n v="27"/>
    <n v="6"/>
    <s v="OFF"/>
    <d v="2019-02-27T00:00:00"/>
    <s v="Avg of 4 NM Projects"/>
    <x v="1"/>
    <n v="-0.26"/>
  </r>
  <r>
    <n v="2019"/>
    <x v="5"/>
    <n v="27"/>
    <n v="6"/>
    <s v="OFF"/>
    <d v="2019-02-27T00:00:00"/>
    <s v="Avg of 4 NM Projects"/>
    <x v="2"/>
    <n v="-0.26"/>
  </r>
  <r>
    <n v="2019"/>
    <x v="5"/>
    <n v="27"/>
    <n v="6"/>
    <s v="OFF"/>
    <d v="2019-02-27T00:00:00"/>
    <s v="Avg of 4 NM Projects"/>
    <x v="3"/>
    <n v="0"/>
  </r>
  <r>
    <n v="2019"/>
    <x v="5"/>
    <n v="27"/>
    <n v="6"/>
    <s v="OFF"/>
    <d v="2019-02-27T00:00:00"/>
    <s v="Avg of 4 NM Projects"/>
    <x v="4"/>
    <n v="-0.13"/>
  </r>
  <r>
    <n v="2019"/>
    <x v="5"/>
    <n v="27"/>
    <n v="6"/>
    <s v="OFF"/>
    <d v="2019-02-27T00:00:00"/>
    <s v="Avg of 4 NM Projects"/>
    <x v="5"/>
    <n v="-0.52"/>
  </r>
  <r>
    <n v="2019"/>
    <x v="5"/>
    <n v="27"/>
    <n v="6"/>
    <s v="OFF"/>
    <d v="2019-02-27T00:00:00"/>
    <s v="Avg of 4 NM Projects"/>
    <x v="6"/>
    <n v="0.64500000000000002"/>
  </r>
  <r>
    <n v="2019"/>
    <x v="5"/>
    <n v="27"/>
    <n v="6"/>
    <s v="ON"/>
    <d v="2019-02-27T00:00:00"/>
    <s v="Avg of 4 NM Projects"/>
    <x v="7"/>
    <n v="27.005000000000003"/>
  </r>
  <r>
    <n v="2019"/>
    <x v="5"/>
    <n v="27"/>
    <n v="6"/>
    <s v="ON"/>
    <d v="2019-02-27T00:00:00"/>
    <s v="Avg of 4 NM Projects"/>
    <x v="8"/>
    <n v="68.094999999999999"/>
  </r>
  <r>
    <n v="2019"/>
    <x v="5"/>
    <n v="27"/>
    <n v="6"/>
    <s v="ON"/>
    <d v="2019-02-27T00:00:00"/>
    <s v="Avg of 4 NM Projects"/>
    <x v="9"/>
    <n v="91.265000000000015"/>
  </r>
  <r>
    <n v="2019"/>
    <x v="5"/>
    <n v="27"/>
    <n v="6"/>
    <s v="ON"/>
    <d v="2019-02-27T00:00:00"/>
    <s v="Avg of 4 NM Projects"/>
    <x v="10"/>
    <n v="100.48000000000002"/>
  </r>
  <r>
    <n v="2019"/>
    <x v="5"/>
    <n v="27"/>
    <n v="6"/>
    <s v="ON"/>
    <d v="2019-02-27T00:00:00"/>
    <s v="Avg of 4 NM Projects"/>
    <x v="11"/>
    <n v="103.94"/>
  </r>
  <r>
    <n v="2019"/>
    <x v="5"/>
    <n v="27"/>
    <n v="6"/>
    <s v="ON"/>
    <d v="2019-02-27T00:00:00"/>
    <s v="Avg of 4 NM Projects"/>
    <x v="12"/>
    <n v="93.184999999999988"/>
  </r>
  <r>
    <n v="2019"/>
    <x v="5"/>
    <n v="27"/>
    <n v="6"/>
    <s v="ON"/>
    <d v="2019-02-27T00:00:00"/>
    <s v="Avg of 4 NM Projects"/>
    <x v="13"/>
    <n v="66.435000000000002"/>
  </r>
  <r>
    <n v="2019"/>
    <x v="5"/>
    <n v="27"/>
    <n v="6"/>
    <s v="ON"/>
    <d v="2019-02-27T00:00:00"/>
    <s v="Avg of 4 NM Projects"/>
    <x v="14"/>
    <n v="61.694999999999993"/>
  </r>
  <r>
    <n v="2019"/>
    <x v="5"/>
    <n v="27"/>
    <n v="6"/>
    <s v="ON"/>
    <d v="2019-02-27T00:00:00"/>
    <s v="Avg of 4 NM Projects"/>
    <x v="15"/>
    <n v="43.004999999999995"/>
  </r>
  <r>
    <n v="2019"/>
    <x v="5"/>
    <n v="27"/>
    <n v="6"/>
    <s v="ON"/>
    <d v="2019-02-27T00:00:00"/>
    <s v="Avg of 4 NM Projects"/>
    <x v="16"/>
    <n v="17.28"/>
  </r>
  <r>
    <n v="2019"/>
    <x v="5"/>
    <n v="27"/>
    <n v="6"/>
    <s v="ON"/>
    <d v="2019-02-27T00:00:00"/>
    <s v="Avg of 4 NM Projects"/>
    <x v="17"/>
    <n v="0.13"/>
  </r>
  <r>
    <n v="2019"/>
    <x v="5"/>
    <n v="27"/>
    <n v="6"/>
    <s v="ON"/>
    <d v="2019-02-27T00:00:00"/>
    <s v="Avg of 4 NM Projects"/>
    <x v="18"/>
    <n v="-0.13"/>
  </r>
  <r>
    <n v="2019"/>
    <x v="5"/>
    <n v="27"/>
    <n v="6"/>
    <s v="ON"/>
    <d v="2019-02-27T00:00:00"/>
    <s v="Avg of 4 NM Projects"/>
    <x v="19"/>
    <n v="-0.13"/>
  </r>
  <r>
    <n v="2019"/>
    <x v="5"/>
    <n v="27"/>
    <n v="6"/>
    <s v="ON"/>
    <d v="2019-02-27T00:00:00"/>
    <s v="Avg of 4 NM Projects"/>
    <x v="20"/>
    <n v="0"/>
  </r>
  <r>
    <n v="2019"/>
    <x v="5"/>
    <n v="27"/>
    <n v="6"/>
    <s v="ON"/>
    <d v="2019-02-27T00:00:00"/>
    <s v="Avg of 4 NM Projects"/>
    <x v="21"/>
    <n v="-0.13"/>
  </r>
  <r>
    <n v="2019"/>
    <x v="5"/>
    <n v="27"/>
    <n v="6"/>
    <s v="ON"/>
    <d v="2019-02-27T00:00:00"/>
    <s v="Avg of 4 NM Projects"/>
    <x v="22"/>
    <n v="-0.13"/>
  </r>
  <r>
    <n v="2019"/>
    <x v="5"/>
    <n v="27"/>
    <n v="6"/>
    <s v="OFF"/>
    <d v="2019-02-27T00:00:00"/>
    <s v="Avg of 4 NM Projects"/>
    <x v="23"/>
    <n v="-0.13"/>
  </r>
  <r>
    <n v="2019"/>
    <x v="5"/>
    <n v="28"/>
    <n v="7"/>
    <s v="OFF"/>
    <d v="2019-02-28T00:00:00"/>
    <s v="Avg of 4 NM Projects"/>
    <x v="0"/>
    <n v="-0.26"/>
  </r>
  <r>
    <n v="2019"/>
    <x v="5"/>
    <n v="28"/>
    <n v="7"/>
    <s v="OFF"/>
    <d v="2019-02-28T00:00:00"/>
    <s v="Avg of 4 NM Projects"/>
    <x v="1"/>
    <n v="-0.26"/>
  </r>
  <r>
    <n v="2019"/>
    <x v="5"/>
    <n v="28"/>
    <n v="7"/>
    <s v="OFF"/>
    <d v="2019-02-28T00:00:00"/>
    <s v="Avg of 4 NM Projects"/>
    <x v="2"/>
    <n v="0"/>
  </r>
  <r>
    <n v="2019"/>
    <x v="5"/>
    <n v="28"/>
    <n v="7"/>
    <s v="OFF"/>
    <d v="2019-02-28T00:00:00"/>
    <s v="Avg of 4 NM Projects"/>
    <x v="3"/>
    <n v="-0.39"/>
  </r>
  <r>
    <n v="2019"/>
    <x v="5"/>
    <n v="28"/>
    <n v="7"/>
    <s v="OFF"/>
    <d v="2019-02-28T00:00:00"/>
    <s v="Avg of 4 NM Projects"/>
    <x v="4"/>
    <n v="0"/>
  </r>
  <r>
    <n v="2019"/>
    <x v="5"/>
    <n v="28"/>
    <n v="7"/>
    <s v="OFF"/>
    <d v="2019-02-28T00:00:00"/>
    <s v="Avg of 4 NM Projects"/>
    <x v="5"/>
    <n v="-0.26"/>
  </r>
  <r>
    <n v="2019"/>
    <x v="5"/>
    <n v="28"/>
    <n v="7"/>
    <s v="OFF"/>
    <d v="2019-02-28T00:00:00"/>
    <s v="Avg of 4 NM Projects"/>
    <x v="6"/>
    <n v="-5.0000000000000044E-3"/>
  </r>
  <r>
    <n v="2019"/>
    <x v="5"/>
    <n v="28"/>
    <n v="7"/>
    <s v="OFF"/>
    <d v="2019-02-28T00:00:00"/>
    <s v="Avg of 4 NM Projects"/>
    <x v="7"/>
    <n v="17.279999999999998"/>
  </r>
  <r>
    <n v="2019"/>
    <x v="5"/>
    <n v="28"/>
    <n v="7"/>
    <s v="OFF"/>
    <d v="2019-02-28T00:00:00"/>
    <s v="Avg of 4 NM Projects"/>
    <x v="8"/>
    <n v="37.244999999999997"/>
  </r>
  <r>
    <n v="2019"/>
    <x v="5"/>
    <n v="28"/>
    <n v="7"/>
    <s v="OFF"/>
    <d v="2019-02-28T00:00:00"/>
    <s v="Avg of 4 NM Projects"/>
    <x v="9"/>
    <n v="62.97"/>
  </r>
  <r>
    <n v="2019"/>
    <x v="5"/>
    <n v="28"/>
    <n v="7"/>
    <s v="OFF"/>
    <d v="2019-02-28T00:00:00"/>
    <s v="Avg of 4 NM Projects"/>
    <x v="10"/>
    <n v="83.585000000000008"/>
  </r>
  <r>
    <n v="2019"/>
    <x v="5"/>
    <n v="28"/>
    <n v="7"/>
    <s v="OFF"/>
    <d v="2019-02-28T00:00:00"/>
    <s v="Avg of 4 NM Projects"/>
    <x v="11"/>
    <n v="97.144999999999996"/>
  </r>
  <r>
    <n v="2019"/>
    <x v="5"/>
    <n v="28"/>
    <n v="7"/>
    <s v="OFF"/>
    <d v="2019-02-28T00:00:00"/>
    <s v="Avg of 4 NM Projects"/>
    <x v="12"/>
    <n v="75.650000000000006"/>
  </r>
  <r>
    <n v="2019"/>
    <x v="5"/>
    <n v="28"/>
    <n v="7"/>
    <s v="OFF"/>
    <d v="2019-02-28T00:00:00"/>
    <s v="Avg of 4 NM Projects"/>
    <x v="13"/>
    <n v="84.60499999999999"/>
  </r>
  <r>
    <n v="2019"/>
    <x v="5"/>
    <n v="28"/>
    <n v="7"/>
    <s v="OFF"/>
    <d v="2019-02-28T00:00:00"/>
    <s v="Avg of 4 NM Projects"/>
    <x v="14"/>
    <n v="71.94"/>
  </r>
  <r>
    <n v="2019"/>
    <x v="5"/>
    <n v="28"/>
    <n v="7"/>
    <s v="OFF"/>
    <d v="2019-02-28T00:00:00"/>
    <s v="Avg of 4 NM Projects"/>
    <x v="15"/>
    <n v="31.994999999999997"/>
  </r>
  <r>
    <n v="2019"/>
    <x v="5"/>
    <n v="28"/>
    <n v="7"/>
    <s v="OFF"/>
    <d v="2019-02-28T00:00:00"/>
    <s v="Avg of 4 NM Projects"/>
    <x v="16"/>
    <n v="23.810000000000002"/>
  </r>
  <r>
    <n v="2019"/>
    <x v="5"/>
    <n v="28"/>
    <n v="7"/>
    <s v="OFF"/>
    <d v="2019-02-28T00:00:00"/>
    <s v="Avg of 4 NM Projects"/>
    <x v="17"/>
    <n v="1.2799999999999998"/>
  </r>
  <r>
    <n v="2019"/>
    <x v="5"/>
    <n v="28"/>
    <n v="7"/>
    <s v="OFF"/>
    <d v="2019-02-28T00:00:00"/>
    <s v="Avg of 4 NM Projects"/>
    <x v="18"/>
    <n v="0"/>
  </r>
  <r>
    <n v="2019"/>
    <x v="5"/>
    <n v="28"/>
    <n v="7"/>
    <s v="OFF"/>
    <d v="2019-02-28T00:00:00"/>
    <s v="Avg of 4 NM Projects"/>
    <x v="19"/>
    <n v="-0.13"/>
  </r>
  <r>
    <n v="2019"/>
    <x v="5"/>
    <n v="28"/>
    <n v="7"/>
    <s v="OFF"/>
    <d v="2019-02-28T00:00:00"/>
    <s v="Avg of 4 NM Projects"/>
    <x v="20"/>
    <n v="-0.13"/>
  </r>
  <r>
    <n v="2019"/>
    <x v="5"/>
    <n v="28"/>
    <n v="7"/>
    <s v="OFF"/>
    <d v="2019-02-28T00:00:00"/>
    <s v="Avg of 4 NM Projects"/>
    <x v="21"/>
    <n v="-0.13"/>
  </r>
  <r>
    <n v="2019"/>
    <x v="5"/>
    <n v="28"/>
    <n v="7"/>
    <s v="OFF"/>
    <d v="2019-02-28T00:00:00"/>
    <s v="Avg of 4 NM Projects"/>
    <x v="22"/>
    <n v="-0.26"/>
  </r>
  <r>
    <n v="2019"/>
    <x v="5"/>
    <n v="28"/>
    <n v="7"/>
    <s v="OFF"/>
    <d v="2019-02-28T00:00:00"/>
    <s v="Avg of 4 NM Projects"/>
    <x v="23"/>
    <n v="-0.13"/>
  </r>
  <r>
    <n v="2019"/>
    <x v="6"/>
    <n v="1"/>
    <n v="1"/>
    <s v="OFF"/>
    <d v="2019-03-01T00:00:00"/>
    <s v="Avg of 4 NM Projects"/>
    <x v="0"/>
    <n v="-0.39"/>
  </r>
  <r>
    <n v="2019"/>
    <x v="6"/>
    <n v="1"/>
    <n v="1"/>
    <s v="OFF"/>
    <d v="2019-03-01T00:00:00"/>
    <s v="Avg of 4 NM Projects"/>
    <x v="1"/>
    <n v="-0.13"/>
  </r>
  <r>
    <n v="2019"/>
    <x v="6"/>
    <n v="1"/>
    <n v="1"/>
    <s v="OFF"/>
    <d v="2019-03-01T00:00:00"/>
    <s v="Avg of 4 NM Projects"/>
    <x v="2"/>
    <n v="0"/>
  </r>
  <r>
    <n v="2019"/>
    <x v="6"/>
    <n v="1"/>
    <n v="1"/>
    <s v="OFF"/>
    <d v="2019-03-01T00:00:00"/>
    <s v="Avg of 4 NM Projects"/>
    <x v="3"/>
    <n v="-0.26"/>
  </r>
  <r>
    <n v="2019"/>
    <x v="6"/>
    <n v="1"/>
    <n v="1"/>
    <s v="OFF"/>
    <d v="2019-03-01T00:00:00"/>
    <s v="Avg of 4 NM Projects"/>
    <x v="4"/>
    <n v="0"/>
  </r>
  <r>
    <n v="2019"/>
    <x v="6"/>
    <n v="1"/>
    <n v="1"/>
    <s v="OFF"/>
    <d v="2019-03-01T00:00:00"/>
    <s v="Avg of 4 NM Projects"/>
    <x v="5"/>
    <n v="0"/>
  </r>
  <r>
    <n v="2019"/>
    <x v="6"/>
    <n v="1"/>
    <n v="1"/>
    <s v="OFF"/>
    <d v="2019-03-01T00:00:00"/>
    <s v="Avg of 4 NM Projects"/>
    <x v="6"/>
    <n v="-0.13"/>
  </r>
  <r>
    <n v="2019"/>
    <x v="6"/>
    <n v="1"/>
    <n v="1"/>
    <s v="OFF"/>
    <d v="2019-03-01T00:00:00"/>
    <s v="Avg of 4 NM Projects"/>
    <x v="7"/>
    <n v="15.87"/>
  </r>
  <r>
    <n v="2019"/>
    <x v="6"/>
    <n v="1"/>
    <n v="1"/>
    <s v="OFF"/>
    <d v="2019-03-01T00:00:00"/>
    <s v="Avg of 4 NM Projects"/>
    <x v="8"/>
    <n v="35.704999999999998"/>
  </r>
  <r>
    <n v="2019"/>
    <x v="6"/>
    <n v="1"/>
    <n v="1"/>
    <s v="OFF"/>
    <d v="2019-03-01T00:00:00"/>
    <s v="Avg of 4 NM Projects"/>
    <x v="9"/>
    <n v="48.64"/>
  </r>
  <r>
    <n v="2019"/>
    <x v="6"/>
    <n v="1"/>
    <n v="1"/>
    <s v="OFF"/>
    <d v="2019-03-01T00:00:00"/>
    <s v="Avg of 4 NM Projects"/>
    <x v="10"/>
    <n v="54.405000000000001"/>
  </r>
  <r>
    <n v="2019"/>
    <x v="6"/>
    <n v="1"/>
    <n v="1"/>
    <s v="OFF"/>
    <d v="2019-03-01T00:00:00"/>
    <s v="Avg of 4 NM Projects"/>
    <x v="11"/>
    <n v="59.78"/>
  </r>
  <r>
    <n v="2019"/>
    <x v="6"/>
    <n v="1"/>
    <n v="1"/>
    <s v="OFF"/>
    <d v="2019-03-01T00:00:00"/>
    <s v="Avg of 4 NM Projects"/>
    <x v="12"/>
    <n v="63.74"/>
  </r>
  <r>
    <n v="2019"/>
    <x v="6"/>
    <n v="1"/>
    <n v="1"/>
    <s v="OFF"/>
    <d v="2019-03-01T00:00:00"/>
    <s v="Avg of 4 NM Projects"/>
    <x v="13"/>
    <n v="56.575000000000003"/>
  </r>
  <r>
    <n v="2019"/>
    <x v="6"/>
    <n v="1"/>
    <n v="1"/>
    <s v="OFF"/>
    <d v="2019-03-01T00:00:00"/>
    <s v="Avg of 4 NM Projects"/>
    <x v="14"/>
    <n v="52.480000000000004"/>
  </r>
  <r>
    <n v="2019"/>
    <x v="6"/>
    <n v="1"/>
    <n v="1"/>
    <s v="OFF"/>
    <d v="2019-03-01T00:00:00"/>
    <s v="Avg of 4 NM Projects"/>
    <x v="15"/>
    <n v="41.21"/>
  </r>
  <r>
    <n v="2019"/>
    <x v="6"/>
    <n v="1"/>
    <n v="1"/>
    <s v="OFF"/>
    <d v="2019-03-01T00:00:00"/>
    <s v="Avg of 4 NM Projects"/>
    <x v="16"/>
    <n v="18.690000000000001"/>
  </r>
  <r>
    <n v="2019"/>
    <x v="6"/>
    <n v="1"/>
    <n v="1"/>
    <s v="OFF"/>
    <d v="2019-03-01T00:00:00"/>
    <s v="Avg of 4 NM Projects"/>
    <x v="17"/>
    <n v="1.03"/>
  </r>
  <r>
    <n v="2019"/>
    <x v="6"/>
    <n v="1"/>
    <n v="1"/>
    <s v="OFF"/>
    <d v="2019-03-01T00:00:00"/>
    <s v="Avg of 4 NM Projects"/>
    <x v="18"/>
    <n v="-0.26"/>
  </r>
  <r>
    <n v="2019"/>
    <x v="6"/>
    <n v="1"/>
    <n v="1"/>
    <s v="OFF"/>
    <d v="2019-03-01T00:00:00"/>
    <s v="Avg of 4 NM Projects"/>
    <x v="19"/>
    <n v="0"/>
  </r>
  <r>
    <n v="2019"/>
    <x v="6"/>
    <n v="1"/>
    <n v="1"/>
    <s v="OFF"/>
    <d v="2019-03-01T00:00:00"/>
    <s v="Avg of 4 NM Projects"/>
    <x v="20"/>
    <n v="-0.13"/>
  </r>
  <r>
    <n v="2019"/>
    <x v="6"/>
    <n v="1"/>
    <n v="1"/>
    <s v="OFF"/>
    <d v="2019-03-01T00:00:00"/>
    <s v="Avg of 4 NM Projects"/>
    <x v="21"/>
    <n v="0"/>
  </r>
  <r>
    <n v="2019"/>
    <x v="6"/>
    <n v="1"/>
    <n v="1"/>
    <s v="OFF"/>
    <d v="2019-03-01T00:00:00"/>
    <s v="Avg of 4 NM Projects"/>
    <x v="22"/>
    <n v="-0.13"/>
  </r>
  <r>
    <n v="2019"/>
    <x v="6"/>
    <n v="1"/>
    <n v="1"/>
    <s v="OFF"/>
    <d v="2019-03-01T00:00:00"/>
    <s v="Avg of 4 NM Projects"/>
    <x v="23"/>
    <n v="-0.26"/>
  </r>
  <r>
    <n v="2019"/>
    <x v="6"/>
    <n v="2"/>
    <n v="2"/>
    <s v="OFF"/>
    <d v="2019-03-02T00:00:00"/>
    <s v="Avg of 4 NM Projects"/>
    <x v="0"/>
    <n v="-0.26"/>
  </r>
  <r>
    <n v="2019"/>
    <x v="6"/>
    <n v="2"/>
    <n v="2"/>
    <s v="OFF"/>
    <d v="2019-03-02T00:00:00"/>
    <s v="Avg of 4 NM Projects"/>
    <x v="1"/>
    <n v="-0.39"/>
  </r>
  <r>
    <n v="2019"/>
    <x v="6"/>
    <n v="2"/>
    <n v="2"/>
    <s v="OFF"/>
    <d v="2019-03-02T00:00:00"/>
    <s v="Avg of 4 NM Projects"/>
    <x v="2"/>
    <n v="0"/>
  </r>
  <r>
    <n v="2019"/>
    <x v="6"/>
    <n v="2"/>
    <n v="2"/>
    <s v="OFF"/>
    <d v="2019-03-02T00:00:00"/>
    <s v="Avg of 4 NM Projects"/>
    <x v="3"/>
    <n v="-0.13"/>
  </r>
  <r>
    <n v="2019"/>
    <x v="6"/>
    <n v="2"/>
    <n v="2"/>
    <s v="OFF"/>
    <d v="2019-03-02T00:00:00"/>
    <s v="Avg of 4 NM Projects"/>
    <x v="4"/>
    <n v="-0.13"/>
  </r>
  <r>
    <n v="2019"/>
    <x v="6"/>
    <n v="2"/>
    <n v="2"/>
    <s v="OFF"/>
    <d v="2019-03-02T00:00:00"/>
    <s v="Avg of 4 NM Projects"/>
    <x v="5"/>
    <n v="0"/>
  </r>
  <r>
    <n v="2019"/>
    <x v="6"/>
    <n v="2"/>
    <n v="2"/>
    <s v="OFF"/>
    <d v="2019-03-02T00:00:00"/>
    <s v="Avg of 4 NM Projects"/>
    <x v="6"/>
    <n v="-0.255"/>
  </r>
  <r>
    <n v="2019"/>
    <x v="6"/>
    <n v="2"/>
    <n v="2"/>
    <s v="ON"/>
    <d v="2019-03-02T00:00:00"/>
    <s v="Avg of 4 NM Projects"/>
    <x v="7"/>
    <n v="4.8599999999999994"/>
  </r>
  <r>
    <n v="2019"/>
    <x v="6"/>
    <n v="2"/>
    <n v="2"/>
    <s v="ON"/>
    <d v="2019-03-02T00:00:00"/>
    <s v="Avg of 4 NM Projects"/>
    <x v="8"/>
    <n v="21.244999999999997"/>
  </r>
  <r>
    <n v="2019"/>
    <x v="6"/>
    <n v="2"/>
    <n v="2"/>
    <s v="ON"/>
    <d v="2019-03-02T00:00:00"/>
    <s v="Avg of 4 NM Projects"/>
    <x v="9"/>
    <n v="41.854999999999997"/>
  </r>
  <r>
    <n v="2019"/>
    <x v="6"/>
    <n v="2"/>
    <n v="2"/>
    <s v="ON"/>
    <d v="2019-03-02T00:00:00"/>
    <s v="Avg of 4 NM Projects"/>
    <x v="10"/>
    <n v="52.09"/>
  </r>
  <r>
    <n v="2019"/>
    <x v="6"/>
    <n v="2"/>
    <n v="2"/>
    <s v="ON"/>
    <d v="2019-03-02T00:00:00"/>
    <s v="Avg of 4 NM Projects"/>
    <x v="11"/>
    <n v="48"/>
  </r>
  <r>
    <n v="2019"/>
    <x v="6"/>
    <n v="2"/>
    <n v="2"/>
    <s v="ON"/>
    <d v="2019-03-02T00:00:00"/>
    <s v="Avg of 4 NM Projects"/>
    <x v="12"/>
    <n v="37.375"/>
  </r>
  <r>
    <n v="2019"/>
    <x v="6"/>
    <n v="2"/>
    <n v="2"/>
    <s v="ON"/>
    <d v="2019-03-02T00:00:00"/>
    <s v="Avg of 4 NM Projects"/>
    <x v="13"/>
    <n v="33.92"/>
  </r>
  <r>
    <n v="2019"/>
    <x v="6"/>
    <n v="2"/>
    <n v="2"/>
    <s v="ON"/>
    <d v="2019-03-02T00:00:00"/>
    <s v="Avg of 4 NM Projects"/>
    <x v="14"/>
    <n v="18.684999999999999"/>
  </r>
  <r>
    <n v="2019"/>
    <x v="6"/>
    <n v="2"/>
    <n v="2"/>
    <s v="ON"/>
    <d v="2019-03-02T00:00:00"/>
    <s v="Avg of 4 NM Projects"/>
    <x v="15"/>
    <n v="14.849999999999998"/>
  </r>
  <r>
    <n v="2019"/>
    <x v="6"/>
    <n v="2"/>
    <n v="2"/>
    <s v="ON"/>
    <d v="2019-03-02T00:00:00"/>
    <s v="Avg of 4 NM Projects"/>
    <x v="16"/>
    <n v="3.9649999999999999"/>
  </r>
  <r>
    <n v="2019"/>
    <x v="6"/>
    <n v="2"/>
    <n v="2"/>
    <s v="ON"/>
    <d v="2019-03-02T00:00:00"/>
    <s v="Avg of 4 NM Projects"/>
    <x v="17"/>
    <n v="-0.26"/>
  </r>
  <r>
    <n v="2019"/>
    <x v="6"/>
    <n v="2"/>
    <n v="2"/>
    <s v="ON"/>
    <d v="2019-03-02T00:00:00"/>
    <s v="Avg of 4 NM Projects"/>
    <x v="18"/>
    <n v="0"/>
  </r>
  <r>
    <n v="2019"/>
    <x v="6"/>
    <n v="2"/>
    <n v="2"/>
    <s v="ON"/>
    <d v="2019-03-02T00:00:00"/>
    <s v="Avg of 4 NM Projects"/>
    <x v="19"/>
    <n v="-0.13"/>
  </r>
  <r>
    <n v="2019"/>
    <x v="6"/>
    <n v="2"/>
    <n v="2"/>
    <s v="ON"/>
    <d v="2019-03-02T00:00:00"/>
    <s v="Avg of 4 NM Projects"/>
    <x v="20"/>
    <n v="-0.26"/>
  </r>
  <r>
    <n v="2019"/>
    <x v="6"/>
    <n v="2"/>
    <n v="2"/>
    <s v="ON"/>
    <d v="2019-03-02T00:00:00"/>
    <s v="Avg of 4 NM Projects"/>
    <x v="21"/>
    <n v="-0.13"/>
  </r>
  <r>
    <n v="2019"/>
    <x v="6"/>
    <n v="2"/>
    <n v="2"/>
    <s v="ON"/>
    <d v="2019-03-02T00:00:00"/>
    <s v="Avg of 4 NM Projects"/>
    <x v="22"/>
    <n v="0"/>
  </r>
  <r>
    <n v="2019"/>
    <x v="6"/>
    <n v="2"/>
    <n v="2"/>
    <s v="OFF"/>
    <d v="2019-03-02T00:00:00"/>
    <s v="Avg of 4 NM Projects"/>
    <x v="23"/>
    <n v="-0.13"/>
  </r>
  <r>
    <n v="2019"/>
    <x v="6"/>
    <n v="3"/>
    <n v="3"/>
    <s v="OFF"/>
    <d v="2019-03-03T00:00:00"/>
    <s v="Avg of 4 NM Projects"/>
    <x v="0"/>
    <n v="-0.39"/>
  </r>
  <r>
    <n v="2019"/>
    <x v="6"/>
    <n v="3"/>
    <n v="3"/>
    <s v="OFF"/>
    <d v="2019-03-03T00:00:00"/>
    <s v="Avg of 4 NM Projects"/>
    <x v="1"/>
    <n v="-0.13"/>
  </r>
  <r>
    <n v="2019"/>
    <x v="6"/>
    <n v="3"/>
    <n v="3"/>
    <s v="OFF"/>
    <d v="2019-03-03T00:00:00"/>
    <s v="Avg of 4 NM Projects"/>
    <x v="2"/>
    <n v="0"/>
  </r>
  <r>
    <n v="2019"/>
    <x v="6"/>
    <n v="3"/>
    <n v="3"/>
    <s v="OFF"/>
    <d v="2019-03-03T00:00:00"/>
    <s v="Avg of 4 NM Projects"/>
    <x v="3"/>
    <n v="-0.26"/>
  </r>
  <r>
    <n v="2019"/>
    <x v="6"/>
    <n v="3"/>
    <n v="3"/>
    <s v="OFF"/>
    <d v="2019-03-03T00:00:00"/>
    <s v="Avg of 4 NM Projects"/>
    <x v="4"/>
    <n v="0"/>
  </r>
  <r>
    <n v="2019"/>
    <x v="6"/>
    <n v="3"/>
    <n v="3"/>
    <s v="OFF"/>
    <d v="2019-03-03T00:00:00"/>
    <s v="Avg of 4 NM Projects"/>
    <x v="5"/>
    <n v="-0.13"/>
  </r>
  <r>
    <n v="2019"/>
    <x v="6"/>
    <n v="3"/>
    <n v="3"/>
    <s v="OFF"/>
    <d v="2019-03-03T00:00:00"/>
    <s v="Avg of 4 NM Projects"/>
    <x v="6"/>
    <n v="-0.39"/>
  </r>
  <r>
    <n v="2019"/>
    <x v="6"/>
    <n v="3"/>
    <n v="3"/>
    <s v="ON"/>
    <d v="2019-03-03T00:00:00"/>
    <s v="Avg of 4 NM Projects"/>
    <x v="7"/>
    <n v="2.1750000000000003"/>
  </r>
  <r>
    <n v="2019"/>
    <x v="6"/>
    <n v="3"/>
    <n v="3"/>
    <s v="ON"/>
    <d v="2019-03-03T00:00:00"/>
    <s v="Avg of 4 NM Projects"/>
    <x v="8"/>
    <n v="12.16"/>
  </r>
  <r>
    <n v="2019"/>
    <x v="6"/>
    <n v="3"/>
    <n v="3"/>
    <s v="ON"/>
    <d v="2019-03-03T00:00:00"/>
    <s v="Avg of 4 NM Projects"/>
    <x v="9"/>
    <n v="33.03"/>
  </r>
  <r>
    <n v="2019"/>
    <x v="6"/>
    <n v="3"/>
    <n v="3"/>
    <s v="ON"/>
    <d v="2019-03-03T00:00:00"/>
    <s v="Avg of 4 NM Projects"/>
    <x v="10"/>
    <n v="36.739999999999995"/>
  </r>
  <r>
    <n v="2019"/>
    <x v="6"/>
    <n v="3"/>
    <n v="3"/>
    <s v="ON"/>
    <d v="2019-03-03T00:00:00"/>
    <s v="Avg of 4 NM Projects"/>
    <x v="11"/>
    <n v="43.010000000000005"/>
  </r>
  <r>
    <n v="2019"/>
    <x v="6"/>
    <n v="3"/>
    <n v="3"/>
    <s v="ON"/>
    <d v="2019-03-03T00:00:00"/>
    <s v="Avg of 4 NM Projects"/>
    <x v="12"/>
    <n v="43.905000000000001"/>
  </r>
  <r>
    <n v="2019"/>
    <x v="6"/>
    <n v="3"/>
    <n v="3"/>
    <s v="ON"/>
    <d v="2019-03-03T00:00:00"/>
    <s v="Avg of 4 NM Projects"/>
    <x v="13"/>
    <n v="44.54"/>
  </r>
  <r>
    <n v="2019"/>
    <x v="6"/>
    <n v="3"/>
    <n v="3"/>
    <s v="ON"/>
    <d v="2019-03-03T00:00:00"/>
    <s v="Avg of 4 NM Projects"/>
    <x v="14"/>
    <n v="34.435000000000002"/>
  </r>
  <r>
    <n v="2019"/>
    <x v="6"/>
    <n v="3"/>
    <n v="3"/>
    <s v="ON"/>
    <d v="2019-03-03T00:00:00"/>
    <s v="Avg of 4 NM Projects"/>
    <x v="15"/>
    <n v="19.329999999999998"/>
  </r>
  <r>
    <n v="2019"/>
    <x v="6"/>
    <n v="3"/>
    <n v="3"/>
    <s v="ON"/>
    <d v="2019-03-03T00:00:00"/>
    <s v="Avg of 4 NM Projects"/>
    <x v="16"/>
    <n v="6.5299999999999994"/>
  </r>
  <r>
    <n v="2019"/>
    <x v="6"/>
    <n v="3"/>
    <n v="3"/>
    <s v="ON"/>
    <d v="2019-03-03T00:00:00"/>
    <s v="Avg of 4 NM Projects"/>
    <x v="17"/>
    <n v="0"/>
  </r>
  <r>
    <n v="2019"/>
    <x v="6"/>
    <n v="3"/>
    <n v="3"/>
    <s v="ON"/>
    <d v="2019-03-03T00:00:00"/>
    <s v="Avg of 4 NM Projects"/>
    <x v="18"/>
    <n v="0"/>
  </r>
  <r>
    <n v="2019"/>
    <x v="6"/>
    <n v="3"/>
    <n v="3"/>
    <s v="ON"/>
    <d v="2019-03-03T00:00:00"/>
    <s v="Avg of 4 NM Projects"/>
    <x v="19"/>
    <n v="-0.13"/>
  </r>
  <r>
    <n v="2019"/>
    <x v="6"/>
    <n v="3"/>
    <n v="3"/>
    <s v="ON"/>
    <d v="2019-03-03T00:00:00"/>
    <s v="Avg of 4 NM Projects"/>
    <x v="20"/>
    <n v="-0.13"/>
  </r>
  <r>
    <n v="2019"/>
    <x v="6"/>
    <n v="3"/>
    <n v="3"/>
    <s v="ON"/>
    <d v="2019-03-03T00:00:00"/>
    <s v="Avg of 4 NM Projects"/>
    <x v="21"/>
    <n v="0"/>
  </r>
  <r>
    <n v="2019"/>
    <x v="6"/>
    <n v="3"/>
    <n v="3"/>
    <s v="ON"/>
    <d v="2019-03-03T00:00:00"/>
    <s v="Avg of 4 NM Projects"/>
    <x v="22"/>
    <n v="-0.13"/>
  </r>
  <r>
    <n v="2019"/>
    <x v="6"/>
    <n v="3"/>
    <n v="3"/>
    <s v="OFF"/>
    <d v="2019-03-03T00:00:00"/>
    <s v="Avg of 4 NM Projects"/>
    <x v="23"/>
    <n v="0"/>
  </r>
  <r>
    <n v="2019"/>
    <x v="6"/>
    <n v="4"/>
    <n v="4"/>
    <s v="OFF"/>
    <d v="2019-03-04T00:00:00"/>
    <s v="Avg of 4 NM Projects"/>
    <x v="0"/>
    <n v="-0.52"/>
  </r>
  <r>
    <n v="2019"/>
    <x v="6"/>
    <n v="4"/>
    <n v="4"/>
    <s v="OFF"/>
    <d v="2019-03-04T00:00:00"/>
    <s v="Avg of 4 NM Projects"/>
    <x v="1"/>
    <n v="0"/>
  </r>
  <r>
    <n v="2019"/>
    <x v="6"/>
    <n v="4"/>
    <n v="4"/>
    <s v="OFF"/>
    <d v="2019-03-04T00:00:00"/>
    <s v="Avg of 4 NM Projects"/>
    <x v="2"/>
    <n v="-0.13"/>
  </r>
  <r>
    <n v="2019"/>
    <x v="6"/>
    <n v="4"/>
    <n v="4"/>
    <s v="OFF"/>
    <d v="2019-03-04T00:00:00"/>
    <s v="Avg of 4 NM Projects"/>
    <x v="3"/>
    <n v="-0.26"/>
  </r>
  <r>
    <n v="2019"/>
    <x v="6"/>
    <n v="4"/>
    <n v="4"/>
    <s v="OFF"/>
    <d v="2019-03-04T00:00:00"/>
    <s v="Avg of 4 NM Projects"/>
    <x v="4"/>
    <n v="-0.13"/>
  </r>
  <r>
    <n v="2019"/>
    <x v="6"/>
    <n v="4"/>
    <n v="4"/>
    <s v="OFF"/>
    <d v="2019-03-04T00:00:00"/>
    <s v="Avg of 4 NM Projects"/>
    <x v="5"/>
    <n v="0"/>
  </r>
  <r>
    <n v="2019"/>
    <x v="6"/>
    <n v="4"/>
    <n v="4"/>
    <s v="OFF"/>
    <d v="2019-03-04T00:00:00"/>
    <s v="Avg of 4 NM Projects"/>
    <x v="6"/>
    <n v="-0.39"/>
  </r>
  <r>
    <n v="2019"/>
    <x v="6"/>
    <n v="4"/>
    <n v="4"/>
    <s v="ON"/>
    <d v="2019-03-04T00:00:00"/>
    <s v="Avg of 4 NM Projects"/>
    <x v="7"/>
    <n v="2.2999999999999998"/>
  </r>
  <r>
    <n v="2019"/>
    <x v="6"/>
    <n v="4"/>
    <n v="4"/>
    <s v="ON"/>
    <d v="2019-03-04T00:00:00"/>
    <s v="Avg of 4 NM Projects"/>
    <x v="8"/>
    <n v="12.164999999999999"/>
  </r>
  <r>
    <n v="2019"/>
    <x v="6"/>
    <n v="4"/>
    <n v="4"/>
    <s v="ON"/>
    <d v="2019-03-04T00:00:00"/>
    <s v="Avg of 4 NM Projects"/>
    <x v="9"/>
    <n v="18.435000000000002"/>
  </r>
  <r>
    <n v="2019"/>
    <x v="6"/>
    <n v="4"/>
    <n v="4"/>
    <s v="ON"/>
    <d v="2019-03-04T00:00:00"/>
    <s v="Avg of 4 NM Projects"/>
    <x v="10"/>
    <n v="24.71"/>
  </r>
  <r>
    <n v="2019"/>
    <x v="6"/>
    <n v="4"/>
    <n v="4"/>
    <s v="ON"/>
    <d v="2019-03-04T00:00:00"/>
    <s v="Avg of 4 NM Projects"/>
    <x v="11"/>
    <n v="37.375"/>
  </r>
  <r>
    <n v="2019"/>
    <x v="6"/>
    <n v="4"/>
    <n v="4"/>
    <s v="ON"/>
    <d v="2019-03-04T00:00:00"/>
    <s v="Avg of 4 NM Projects"/>
    <x v="12"/>
    <n v="46.97"/>
  </r>
  <r>
    <n v="2019"/>
    <x v="6"/>
    <n v="4"/>
    <n v="4"/>
    <s v="ON"/>
    <d v="2019-03-04T00:00:00"/>
    <s v="Avg of 4 NM Projects"/>
    <x v="13"/>
    <n v="42.614999999999995"/>
  </r>
  <r>
    <n v="2019"/>
    <x v="6"/>
    <n v="4"/>
    <n v="4"/>
    <s v="ON"/>
    <d v="2019-03-04T00:00:00"/>
    <s v="Avg of 4 NM Projects"/>
    <x v="14"/>
    <n v="34.435000000000002"/>
  </r>
  <r>
    <n v="2019"/>
    <x v="6"/>
    <n v="4"/>
    <n v="4"/>
    <s v="ON"/>
    <d v="2019-03-04T00:00:00"/>
    <s v="Avg of 4 NM Projects"/>
    <x v="15"/>
    <n v="16.515000000000001"/>
  </r>
  <r>
    <n v="2019"/>
    <x v="6"/>
    <n v="4"/>
    <n v="4"/>
    <s v="ON"/>
    <d v="2019-03-04T00:00:00"/>
    <s v="Avg of 4 NM Projects"/>
    <x v="16"/>
    <n v="13.309999999999999"/>
  </r>
  <r>
    <n v="2019"/>
    <x v="6"/>
    <n v="4"/>
    <n v="4"/>
    <s v="ON"/>
    <d v="2019-03-04T00:00:00"/>
    <s v="Avg of 4 NM Projects"/>
    <x v="17"/>
    <n v="1.1549999999999998"/>
  </r>
  <r>
    <n v="2019"/>
    <x v="6"/>
    <n v="4"/>
    <n v="4"/>
    <s v="ON"/>
    <d v="2019-03-04T00:00:00"/>
    <s v="Avg of 4 NM Projects"/>
    <x v="18"/>
    <n v="-0.13"/>
  </r>
  <r>
    <n v="2019"/>
    <x v="6"/>
    <n v="4"/>
    <n v="4"/>
    <s v="ON"/>
    <d v="2019-03-04T00:00:00"/>
    <s v="Avg of 4 NM Projects"/>
    <x v="19"/>
    <n v="-0.26"/>
  </r>
  <r>
    <n v="2019"/>
    <x v="6"/>
    <n v="4"/>
    <n v="4"/>
    <s v="ON"/>
    <d v="2019-03-04T00:00:00"/>
    <s v="Avg of 4 NM Projects"/>
    <x v="20"/>
    <n v="0"/>
  </r>
  <r>
    <n v="2019"/>
    <x v="6"/>
    <n v="4"/>
    <n v="4"/>
    <s v="ON"/>
    <d v="2019-03-04T00:00:00"/>
    <s v="Avg of 4 NM Projects"/>
    <x v="21"/>
    <n v="-0.26"/>
  </r>
  <r>
    <n v="2019"/>
    <x v="6"/>
    <n v="4"/>
    <n v="4"/>
    <s v="ON"/>
    <d v="2019-03-04T00:00:00"/>
    <s v="Avg of 4 NM Projects"/>
    <x v="22"/>
    <n v="-0.13"/>
  </r>
  <r>
    <n v="2019"/>
    <x v="6"/>
    <n v="4"/>
    <n v="4"/>
    <s v="OFF"/>
    <d v="2019-03-04T00:00:00"/>
    <s v="Avg of 4 NM Projects"/>
    <x v="23"/>
    <n v="-0.13"/>
  </r>
  <r>
    <n v="2019"/>
    <x v="6"/>
    <n v="5"/>
    <n v="5"/>
    <s v="OFF"/>
    <d v="2019-03-05T00:00:00"/>
    <s v="Avg of 4 NM Projects"/>
    <x v="0"/>
    <n v="0"/>
  </r>
  <r>
    <n v="2019"/>
    <x v="6"/>
    <n v="5"/>
    <n v="5"/>
    <s v="OFF"/>
    <d v="2019-03-05T00:00:00"/>
    <s v="Avg of 4 NM Projects"/>
    <x v="1"/>
    <n v="-0.39"/>
  </r>
  <r>
    <n v="2019"/>
    <x v="6"/>
    <n v="5"/>
    <n v="5"/>
    <s v="OFF"/>
    <d v="2019-03-05T00:00:00"/>
    <s v="Avg of 4 NM Projects"/>
    <x v="2"/>
    <n v="0"/>
  </r>
  <r>
    <n v="2019"/>
    <x v="6"/>
    <n v="5"/>
    <n v="5"/>
    <s v="OFF"/>
    <d v="2019-03-05T00:00:00"/>
    <s v="Avg of 4 NM Projects"/>
    <x v="3"/>
    <n v="-0.26"/>
  </r>
  <r>
    <n v="2019"/>
    <x v="6"/>
    <n v="5"/>
    <n v="5"/>
    <s v="OFF"/>
    <d v="2019-03-05T00:00:00"/>
    <s v="Avg of 4 NM Projects"/>
    <x v="4"/>
    <n v="-0.13"/>
  </r>
  <r>
    <n v="2019"/>
    <x v="6"/>
    <n v="5"/>
    <n v="5"/>
    <s v="OFF"/>
    <d v="2019-03-05T00:00:00"/>
    <s v="Avg of 4 NM Projects"/>
    <x v="5"/>
    <n v="-0.26"/>
  </r>
  <r>
    <n v="2019"/>
    <x v="6"/>
    <n v="5"/>
    <n v="5"/>
    <s v="OFF"/>
    <d v="2019-03-05T00:00:00"/>
    <s v="Avg of 4 NM Projects"/>
    <x v="6"/>
    <n v="1.02"/>
  </r>
  <r>
    <n v="2019"/>
    <x v="6"/>
    <n v="5"/>
    <n v="5"/>
    <s v="ON"/>
    <d v="2019-03-05T00:00:00"/>
    <s v="Avg of 4 NM Projects"/>
    <x v="7"/>
    <n v="16.900000000000002"/>
  </r>
  <r>
    <n v="2019"/>
    <x v="6"/>
    <n v="5"/>
    <n v="5"/>
    <s v="ON"/>
    <d v="2019-03-05T00:00:00"/>
    <s v="Avg of 4 NM Projects"/>
    <x v="8"/>
    <n v="35.33"/>
  </r>
  <r>
    <n v="2019"/>
    <x v="6"/>
    <n v="5"/>
    <n v="5"/>
    <s v="ON"/>
    <d v="2019-03-05T00:00:00"/>
    <s v="Avg of 4 NM Projects"/>
    <x v="9"/>
    <n v="49.665000000000006"/>
  </r>
  <r>
    <n v="2019"/>
    <x v="6"/>
    <n v="5"/>
    <n v="5"/>
    <s v="ON"/>
    <d v="2019-03-05T00:00:00"/>
    <s v="Avg of 4 NM Projects"/>
    <x v="10"/>
    <n v="61.305"/>
  </r>
  <r>
    <n v="2019"/>
    <x v="6"/>
    <n v="5"/>
    <n v="5"/>
    <s v="ON"/>
    <d v="2019-03-05T00:00:00"/>
    <s v="Avg of 4 NM Projects"/>
    <x v="11"/>
    <n v="53.63"/>
  </r>
  <r>
    <n v="2019"/>
    <x v="6"/>
    <n v="5"/>
    <n v="5"/>
    <s v="ON"/>
    <d v="2019-03-05T00:00:00"/>
    <s v="Avg of 4 NM Projects"/>
    <x v="12"/>
    <n v="60.930000000000007"/>
  </r>
  <r>
    <n v="2019"/>
    <x v="6"/>
    <n v="5"/>
    <n v="5"/>
    <s v="ON"/>
    <d v="2019-03-05T00:00:00"/>
    <s v="Avg of 4 NM Projects"/>
    <x v="13"/>
    <n v="57.725000000000001"/>
  </r>
  <r>
    <n v="2019"/>
    <x v="6"/>
    <n v="5"/>
    <n v="5"/>
    <s v="ON"/>
    <d v="2019-03-05T00:00:00"/>
    <s v="Avg of 4 NM Projects"/>
    <x v="14"/>
    <n v="41.984999999999999"/>
  </r>
  <r>
    <n v="2019"/>
    <x v="6"/>
    <n v="5"/>
    <n v="5"/>
    <s v="ON"/>
    <d v="2019-03-05T00:00:00"/>
    <s v="Avg of 4 NM Projects"/>
    <x v="15"/>
    <n v="26.880000000000003"/>
  </r>
  <r>
    <n v="2019"/>
    <x v="6"/>
    <n v="5"/>
    <n v="5"/>
    <s v="ON"/>
    <d v="2019-03-05T00:00:00"/>
    <s v="Avg of 4 NM Projects"/>
    <x v="16"/>
    <n v="10.759999999999998"/>
  </r>
  <r>
    <n v="2019"/>
    <x v="6"/>
    <n v="5"/>
    <n v="5"/>
    <s v="ON"/>
    <d v="2019-03-05T00:00:00"/>
    <s v="Avg of 4 NM Projects"/>
    <x v="17"/>
    <n v="0.64"/>
  </r>
  <r>
    <n v="2019"/>
    <x v="6"/>
    <n v="5"/>
    <n v="5"/>
    <s v="ON"/>
    <d v="2019-03-05T00:00:00"/>
    <s v="Avg of 4 NM Projects"/>
    <x v="18"/>
    <n v="-0.26"/>
  </r>
  <r>
    <n v="2019"/>
    <x v="6"/>
    <n v="5"/>
    <n v="5"/>
    <s v="ON"/>
    <d v="2019-03-05T00:00:00"/>
    <s v="Avg of 4 NM Projects"/>
    <x v="19"/>
    <n v="-0.26"/>
  </r>
  <r>
    <n v="2019"/>
    <x v="6"/>
    <n v="5"/>
    <n v="5"/>
    <s v="ON"/>
    <d v="2019-03-05T00:00:00"/>
    <s v="Avg of 4 NM Projects"/>
    <x v="20"/>
    <n v="-0.13"/>
  </r>
  <r>
    <n v="2019"/>
    <x v="6"/>
    <n v="5"/>
    <n v="5"/>
    <s v="ON"/>
    <d v="2019-03-05T00:00:00"/>
    <s v="Avg of 4 NM Projects"/>
    <x v="21"/>
    <n v="-0.13"/>
  </r>
  <r>
    <n v="2019"/>
    <x v="6"/>
    <n v="5"/>
    <n v="5"/>
    <s v="ON"/>
    <d v="2019-03-05T00:00:00"/>
    <s v="Avg of 4 NM Projects"/>
    <x v="22"/>
    <n v="0"/>
  </r>
  <r>
    <n v="2019"/>
    <x v="6"/>
    <n v="5"/>
    <n v="5"/>
    <s v="OFF"/>
    <d v="2019-03-05T00:00:00"/>
    <s v="Avg of 4 NM Projects"/>
    <x v="23"/>
    <n v="-0.26"/>
  </r>
  <r>
    <n v="2019"/>
    <x v="6"/>
    <n v="6"/>
    <n v="6"/>
    <s v="OFF"/>
    <d v="2019-03-06T00:00:00"/>
    <s v="Avg of 4 NM Projects"/>
    <x v="0"/>
    <n v="-0.26"/>
  </r>
  <r>
    <n v="2019"/>
    <x v="6"/>
    <n v="6"/>
    <n v="6"/>
    <s v="OFF"/>
    <d v="2019-03-06T00:00:00"/>
    <s v="Avg of 4 NM Projects"/>
    <x v="1"/>
    <n v="-0.13"/>
  </r>
  <r>
    <n v="2019"/>
    <x v="6"/>
    <n v="6"/>
    <n v="6"/>
    <s v="OFF"/>
    <d v="2019-03-06T00:00:00"/>
    <s v="Avg of 4 NM Projects"/>
    <x v="2"/>
    <n v="-0.13"/>
  </r>
  <r>
    <n v="2019"/>
    <x v="6"/>
    <n v="6"/>
    <n v="6"/>
    <s v="OFF"/>
    <d v="2019-03-06T00:00:00"/>
    <s v="Avg of 4 NM Projects"/>
    <x v="3"/>
    <n v="-0.13"/>
  </r>
  <r>
    <n v="2019"/>
    <x v="6"/>
    <n v="6"/>
    <n v="6"/>
    <s v="OFF"/>
    <d v="2019-03-06T00:00:00"/>
    <s v="Avg of 4 NM Projects"/>
    <x v="4"/>
    <n v="-0.13"/>
  </r>
  <r>
    <n v="2019"/>
    <x v="6"/>
    <n v="6"/>
    <n v="6"/>
    <s v="OFF"/>
    <d v="2019-03-06T00:00:00"/>
    <s v="Avg of 4 NM Projects"/>
    <x v="5"/>
    <n v="-0.26"/>
  </r>
  <r>
    <n v="2019"/>
    <x v="6"/>
    <n v="6"/>
    <n v="6"/>
    <s v="OFF"/>
    <d v="2019-03-06T00:00:00"/>
    <s v="Avg of 4 NM Projects"/>
    <x v="6"/>
    <n v="0"/>
  </r>
  <r>
    <n v="2019"/>
    <x v="6"/>
    <n v="6"/>
    <n v="6"/>
    <s v="ON"/>
    <d v="2019-03-06T00:00:00"/>
    <s v="Avg of 4 NM Projects"/>
    <x v="7"/>
    <n v="7.9349999999999987"/>
  </r>
  <r>
    <n v="2019"/>
    <x v="6"/>
    <n v="6"/>
    <n v="6"/>
    <s v="ON"/>
    <d v="2019-03-06T00:00:00"/>
    <s v="Avg of 4 NM Projects"/>
    <x v="8"/>
    <n v="31.869999999999997"/>
  </r>
  <r>
    <n v="2019"/>
    <x v="6"/>
    <n v="6"/>
    <n v="6"/>
    <s v="ON"/>
    <d v="2019-03-06T00:00:00"/>
    <s v="Avg of 4 NM Projects"/>
    <x v="9"/>
    <n v="79.359999999999985"/>
  </r>
  <r>
    <n v="2019"/>
    <x v="6"/>
    <n v="6"/>
    <n v="6"/>
    <s v="ON"/>
    <d v="2019-03-06T00:00:00"/>
    <s v="Avg of 4 NM Projects"/>
    <x v="10"/>
    <n v="86.144999999999996"/>
  </r>
  <r>
    <n v="2019"/>
    <x v="6"/>
    <n v="6"/>
    <n v="6"/>
    <s v="ON"/>
    <d v="2019-03-06T00:00:00"/>
    <s v="Avg of 4 NM Projects"/>
    <x v="11"/>
    <n v="94.725000000000009"/>
  </r>
  <r>
    <n v="2019"/>
    <x v="6"/>
    <n v="6"/>
    <n v="6"/>
    <s v="ON"/>
    <d v="2019-03-06T00:00:00"/>
    <s v="Avg of 4 NM Projects"/>
    <x v="12"/>
    <n v="110.20500000000001"/>
  </r>
  <r>
    <n v="2019"/>
    <x v="6"/>
    <n v="6"/>
    <n v="6"/>
    <s v="ON"/>
    <d v="2019-03-06T00:00:00"/>
    <s v="Avg of 4 NM Projects"/>
    <x v="13"/>
    <n v="108.41999999999999"/>
  </r>
  <r>
    <n v="2019"/>
    <x v="6"/>
    <n v="6"/>
    <n v="6"/>
    <s v="ON"/>
    <d v="2019-03-06T00:00:00"/>
    <s v="Avg of 4 NM Projects"/>
    <x v="14"/>
    <n v="97.28"/>
  </r>
  <r>
    <n v="2019"/>
    <x v="6"/>
    <n v="6"/>
    <n v="6"/>
    <s v="ON"/>
    <d v="2019-03-06T00:00:00"/>
    <s v="Avg of 4 NM Projects"/>
    <x v="15"/>
    <n v="72.185000000000002"/>
  </r>
  <r>
    <n v="2019"/>
    <x v="6"/>
    <n v="6"/>
    <n v="6"/>
    <s v="ON"/>
    <d v="2019-03-06T00:00:00"/>
    <s v="Avg of 4 NM Projects"/>
    <x v="16"/>
    <n v="30.975000000000001"/>
  </r>
  <r>
    <n v="2019"/>
    <x v="6"/>
    <n v="6"/>
    <n v="6"/>
    <s v="ON"/>
    <d v="2019-03-06T00:00:00"/>
    <s v="Avg of 4 NM Projects"/>
    <x v="17"/>
    <n v="2.6899999999999995"/>
  </r>
  <r>
    <n v="2019"/>
    <x v="6"/>
    <n v="6"/>
    <n v="6"/>
    <s v="ON"/>
    <d v="2019-03-06T00:00:00"/>
    <s v="Avg of 4 NM Projects"/>
    <x v="18"/>
    <n v="-0.26"/>
  </r>
  <r>
    <n v="2019"/>
    <x v="6"/>
    <n v="6"/>
    <n v="6"/>
    <s v="ON"/>
    <d v="2019-03-06T00:00:00"/>
    <s v="Avg of 4 NM Projects"/>
    <x v="19"/>
    <n v="0"/>
  </r>
  <r>
    <n v="2019"/>
    <x v="6"/>
    <n v="6"/>
    <n v="6"/>
    <s v="ON"/>
    <d v="2019-03-06T00:00:00"/>
    <s v="Avg of 4 NM Projects"/>
    <x v="20"/>
    <n v="0"/>
  </r>
  <r>
    <n v="2019"/>
    <x v="6"/>
    <n v="6"/>
    <n v="6"/>
    <s v="ON"/>
    <d v="2019-03-06T00:00:00"/>
    <s v="Avg of 4 NM Projects"/>
    <x v="21"/>
    <n v="-0.26"/>
  </r>
  <r>
    <n v="2019"/>
    <x v="6"/>
    <n v="6"/>
    <n v="6"/>
    <s v="ON"/>
    <d v="2019-03-06T00:00:00"/>
    <s v="Avg of 4 NM Projects"/>
    <x v="22"/>
    <n v="-0.13"/>
  </r>
  <r>
    <n v="2019"/>
    <x v="6"/>
    <n v="6"/>
    <n v="6"/>
    <s v="OFF"/>
    <d v="2019-03-06T00:00:00"/>
    <s v="Avg of 4 NM Projects"/>
    <x v="23"/>
    <n v="-0.26"/>
  </r>
  <r>
    <n v="2019"/>
    <x v="6"/>
    <n v="7"/>
    <n v="7"/>
    <s v="OFF"/>
    <d v="2019-03-07T00:00:00"/>
    <s v="Avg of 4 NM Projects"/>
    <x v="0"/>
    <n v="0"/>
  </r>
  <r>
    <n v="2019"/>
    <x v="6"/>
    <n v="7"/>
    <n v="7"/>
    <s v="OFF"/>
    <d v="2019-03-07T00:00:00"/>
    <s v="Avg of 4 NM Projects"/>
    <x v="1"/>
    <n v="-0.13"/>
  </r>
  <r>
    <n v="2019"/>
    <x v="6"/>
    <n v="7"/>
    <n v="7"/>
    <s v="OFF"/>
    <d v="2019-03-07T00:00:00"/>
    <s v="Avg of 4 NM Projects"/>
    <x v="2"/>
    <n v="-0.13"/>
  </r>
  <r>
    <n v="2019"/>
    <x v="6"/>
    <n v="7"/>
    <n v="7"/>
    <s v="OFF"/>
    <d v="2019-03-07T00:00:00"/>
    <s v="Avg of 4 NM Projects"/>
    <x v="3"/>
    <n v="-0.13"/>
  </r>
  <r>
    <n v="2019"/>
    <x v="6"/>
    <n v="7"/>
    <n v="7"/>
    <s v="OFF"/>
    <d v="2019-03-07T00:00:00"/>
    <s v="Avg of 4 NM Projects"/>
    <x v="4"/>
    <n v="-0.13"/>
  </r>
  <r>
    <n v="2019"/>
    <x v="6"/>
    <n v="7"/>
    <n v="7"/>
    <s v="OFF"/>
    <d v="2019-03-07T00:00:00"/>
    <s v="Avg of 4 NM Projects"/>
    <x v="5"/>
    <n v="-0.39"/>
  </r>
  <r>
    <n v="2019"/>
    <x v="6"/>
    <n v="7"/>
    <n v="7"/>
    <s v="OFF"/>
    <d v="2019-03-07T00:00:00"/>
    <s v="Avg of 4 NM Projects"/>
    <x v="6"/>
    <n v="0.38500000000000001"/>
  </r>
  <r>
    <n v="2019"/>
    <x v="6"/>
    <n v="7"/>
    <n v="7"/>
    <s v="OFF"/>
    <d v="2019-03-07T00:00:00"/>
    <s v="Avg of 4 NM Projects"/>
    <x v="7"/>
    <n v="16.895"/>
  </r>
  <r>
    <n v="2019"/>
    <x v="6"/>
    <n v="7"/>
    <n v="7"/>
    <s v="OFF"/>
    <d v="2019-03-07T00:00:00"/>
    <s v="Avg of 4 NM Projects"/>
    <x v="8"/>
    <n v="34.814999999999998"/>
  </r>
  <r>
    <n v="2019"/>
    <x v="6"/>
    <n v="7"/>
    <n v="7"/>
    <s v="OFF"/>
    <d v="2019-03-07T00:00:00"/>
    <s v="Avg of 4 NM Projects"/>
    <x v="9"/>
    <n v="47.105000000000004"/>
  </r>
  <r>
    <n v="2019"/>
    <x v="6"/>
    <n v="7"/>
    <n v="7"/>
    <s v="OFF"/>
    <d v="2019-03-07T00:00:00"/>
    <s v="Avg of 4 NM Projects"/>
    <x v="10"/>
    <n v="47.099999999999994"/>
  </r>
  <r>
    <n v="2019"/>
    <x v="6"/>
    <n v="7"/>
    <n v="7"/>
    <s v="OFF"/>
    <d v="2019-03-07T00:00:00"/>
    <s v="Avg of 4 NM Projects"/>
    <x v="11"/>
    <n v="55.17"/>
  </r>
  <r>
    <n v="2019"/>
    <x v="6"/>
    <n v="7"/>
    <n v="7"/>
    <s v="OFF"/>
    <d v="2019-03-07T00:00:00"/>
    <s v="Avg of 4 NM Projects"/>
    <x v="12"/>
    <n v="68.22"/>
  </r>
  <r>
    <n v="2019"/>
    <x v="6"/>
    <n v="7"/>
    <n v="7"/>
    <s v="OFF"/>
    <d v="2019-03-07T00:00:00"/>
    <s v="Avg of 4 NM Projects"/>
    <x v="13"/>
    <n v="68.989999999999995"/>
  </r>
  <r>
    <n v="2019"/>
    <x v="6"/>
    <n v="7"/>
    <n v="7"/>
    <s v="OFF"/>
    <d v="2019-03-07T00:00:00"/>
    <s v="Avg of 4 NM Projects"/>
    <x v="14"/>
    <n v="54.53"/>
  </r>
  <r>
    <n v="2019"/>
    <x v="6"/>
    <n v="7"/>
    <n v="7"/>
    <s v="OFF"/>
    <d v="2019-03-07T00:00:00"/>
    <s v="Avg of 4 NM Projects"/>
    <x v="15"/>
    <n v="27.775000000000002"/>
  </r>
  <r>
    <n v="2019"/>
    <x v="6"/>
    <n v="7"/>
    <n v="7"/>
    <s v="OFF"/>
    <d v="2019-03-07T00:00:00"/>
    <s v="Avg of 4 NM Projects"/>
    <x v="16"/>
    <n v="14.585000000000001"/>
  </r>
  <r>
    <n v="2019"/>
    <x v="6"/>
    <n v="7"/>
    <n v="7"/>
    <s v="OFF"/>
    <d v="2019-03-07T00:00:00"/>
    <s v="Avg of 4 NM Projects"/>
    <x v="17"/>
    <n v="1.0249999999999999"/>
  </r>
  <r>
    <n v="2019"/>
    <x v="6"/>
    <n v="7"/>
    <n v="7"/>
    <s v="OFF"/>
    <d v="2019-03-07T00:00:00"/>
    <s v="Avg of 4 NM Projects"/>
    <x v="18"/>
    <n v="-0.26"/>
  </r>
  <r>
    <n v="2019"/>
    <x v="6"/>
    <n v="7"/>
    <n v="7"/>
    <s v="OFF"/>
    <d v="2019-03-07T00:00:00"/>
    <s v="Avg of 4 NM Projects"/>
    <x v="19"/>
    <n v="0"/>
  </r>
  <r>
    <n v="2019"/>
    <x v="6"/>
    <n v="7"/>
    <n v="7"/>
    <s v="OFF"/>
    <d v="2019-03-07T00:00:00"/>
    <s v="Avg of 4 NM Projects"/>
    <x v="20"/>
    <n v="0"/>
  </r>
  <r>
    <n v="2019"/>
    <x v="6"/>
    <n v="7"/>
    <n v="7"/>
    <s v="OFF"/>
    <d v="2019-03-07T00:00:00"/>
    <s v="Avg of 4 NM Projects"/>
    <x v="21"/>
    <n v="-0.39"/>
  </r>
  <r>
    <n v="2019"/>
    <x v="6"/>
    <n v="7"/>
    <n v="7"/>
    <s v="OFF"/>
    <d v="2019-03-07T00:00:00"/>
    <s v="Avg of 4 NM Projects"/>
    <x v="22"/>
    <n v="0"/>
  </r>
  <r>
    <n v="2019"/>
    <x v="6"/>
    <n v="7"/>
    <n v="7"/>
    <s v="OFF"/>
    <d v="2019-03-07T00:00:00"/>
    <s v="Avg of 4 NM Projects"/>
    <x v="23"/>
    <n v="-0.39"/>
  </r>
  <r>
    <n v="2019"/>
    <x v="6"/>
    <n v="8"/>
    <n v="1"/>
    <s v="OFF"/>
    <d v="2019-03-08T00:00:00"/>
    <s v="Avg of 4 NM Projects"/>
    <x v="0"/>
    <n v="-0.13"/>
  </r>
  <r>
    <n v="2019"/>
    <x v="6"/>
    <n v="8"/>
    <n v="1"/>
    <s v="OFF"/>
    <d v="2019-03-08T00:00:00"/>
    <s v="Avg of 4 NM Projects"/>
    <x v="1"/>
    <n v="-0.26"/>
  </r>
  <r>
    <n v="2019"/>
    <x v="6"/>
    <n v="8"/>
    <n v="1"/>
    <s v="OFF"/>
    <d v="2019-03-08T00:00:00"/>
    <s v="Avg of 4 NM Projects"/>
    <x v="2"/>
    <n v="-0.13"/>
  </r>
  <r>
    <n v="2019"/>
    <x v="6"/>
    <n v="8"/>
    <n v="1"/>
    <s v="OFF"/>
    <d v="2019-03-08T00:00:00"/>
    <s v="Avg of 4 NM Projects"/>
    <x v="3"/>
    <n v="-0.13"/>
  </r>
  <r>
    <n v="2019"/>
    <x v="6"/>
    <n v="8"/>
    <n v="1"/>
    <s v="OFF"/>
    <d v="2019-03-08T00:00:00"/>
    <s v="Avg of 4 NM Projects"/>
    <x v="4"/>
    <n v="-0.13"/>
  </r>
  <r>
    <n v="2019"/>
    <x v="6"/>
    <n v="8"/>
    <n v="1"/>
    <s v="OFF"/>
    <d v="2019-03-08T00:00:00"/>
    <s v="Avg of 4 NM Projects"/>
    <x v="5"/>
    <n v="0"/>
  </r>
  <r>
    <n v="2019"/>
    <x v="6"/>
    <n v="8"/>
    <n v="1"/>
    <s v="OFF"/>
    <d v="2019-03-08T00:00:00"/>
    <s v="Avg of 4 NM Projects"/>
    <x v="6"/>
    <n v="1.4049999999999998"/>
  </r>
  <r>
    <n v="2019"/>
    <x v="6"/>
    <n v="8"/>
    <n v="1"/>
    <s v="OFF"/>
    <d v="2019-03-08T00:00:00"/>
    <s v="Avg of 4 NM Projects"/>
    <x v="7"/>
    <n v="18.305"/>
  </r>
  <r>
    <n v="2019"/>
    <x v="6"/>
    <n v="8"/>
    <n v="1"/>
    <s v="OFF"/>
    <d v="2019-03-08T00:00:00"/>
    <s v="Avg of 4 NM Projects"/>
    <x v="8"/>
    <n v="35.07"/>
  </r>
  <r>
    <n v="2019"/>
    <x v="6"/>
    <n v="8"/>
    <n v="1"/>
    <s v="OFF"/>
    <d v="2019-03-08T00:00:00"/>
    <s v="Avg of 4 NM Projects"/>
    <x v="9"/>
    <n v="46.34"/>
  </r>
  <r>
    <n v="2019"/>
    <x v="6"/>
    <n v="8"/>
    <n v="1"/>
    <s v="OFF"/>
    <d v="2019-03-08T00:00:00"/>
    <s v="Avg of 4 NM Projects"/>
    <x v="10"/>
    <n v="52.995000000000005"/>
  </r>
  <r>
    <n v="2019"/>
    <x v="6"/>
    <n v="8"/>
    <n v="1"/>
    <s v="OFF"/>
    <d v="2019-03-08T00:00:00"/>
    <s v="Avg of 4 NM Projects"/>
    <x v="11"/>
    <n v="56.960000000000008"/>
  </r>
  <r>
    <n v="2019"/>
    <x v="6"/>
    <n v="8"/>
    <n v="1"/>
    <s v="OFF"/>
    <d v="2019-03-08T00:00:00"/>
    <s v="Avg of 4 NM Projects"/>
    <x v="12"/>
    <n v="56.325000000000003"/>
  </r>
  <r>
    <n v="2019"/>
    <x v="6"/>
    <n v="8"/>
    <n v="1"/>
    <s v="OFF"/>
    <d v="2019-03-08T00:00:00"/>
    <s v="Avg of 4 NM Projects"/>
    <x v="13"/>
    <n v="50.3"/>
  </r>
  <r>
    <n v="2019"/>
    <x v="6"/>
    <n v="8"/>
    <n v="1"/>
    <s v="OFF"/>
    <d v="2019-03-08T00:00:00"/>
    <s v="Avg of 4 NM Projects"/>
    <x v="14"/>
    <n v="42.629999999999995"/>
  </r>
  <r>
    <n v="2019"/>
    <x v="6"/>
    <n v="8"/>
    <n v="1"/>
    <s v="OFF"/>
    <d v="2019-03-08T00:00:00"/>
    <s v="Avg of 4 NM Projects"/>
    <x v="15"/>
    <n v="33.79"/>
  </r>
  <r>
    <n v="2019"/>
    <x v="6"/>
    <n v="8"/>
    <n v="1"/>
    <s v="OFF"/>
    <d v="2019-03-08T00:00:00"/>
    <s v="Avg of 4 NM Projects"/>
    <x v="16"/>
    <n v="18.43"/>
  </r>
  <r>
    <n v="2019"/>
    <x v="6"/>
    <n v="8"/>
    <n v="1"/>
    <s v="OFF"/>
    <d v="2019-03-08T00:00:00"/>
    <s v="Avg of 4 NM Projects"/>
    <x v="17"/>
    <n v="2.1799999999999997"/>
  </r>
  <r>
    <n v="2019"/>
    <x v="6"/>
    <n v="8"/>
    <n v="1"/>
    <s v="OFF"/>
    <d v="2019-03-08T00:00:00"/>
    <s v="Avg of 4 NM Projects"/>
    <x v="18"/>
    <n v="0"/>
  </r>
  <r>
    <n v="2019"/>
    <x v="6"/>
    <n v="8"/>
    <n v="1"/>
    <s v="OFF"/>
    <d v="2019-03-08T00:00:00"/>
    <s v="Avg of 4 NM Projects"/>
    <x v="19"/>
    <n v="-0.13"/>
  </r>
  <r>
    <n v="2019"/>
    <x v="6"/>
    <n v="8"/>
    <n v="1"/>
    <s v="OFF"/>
    <d v="2019-03-08T00:00:00"/>
    <s v="Avg of 4 NM Projects"/>
    <x v="20"/>
    <n v="0"/>
  </r>
  <r>
    <n v="2019"/>
    <x v="6"/>
    <n v="8"/>
    <n v="1"/>
    <s v="OFF"/>
    <d v="2019-03-08T00:00:00"/>
    <s v="Avg of 4 NM Projects"/>
    <x v="21"/>
    <n v="-0.26"/>
  </r>
  <r>
    <n v="2019"/>
    <x v="6"/>
    <n v="8"/>
    <n v="1"/>
    <s v="OFF"/>
    <d v="2019-03-08T00:00:00"/>
    <s v="Avg of 4 NM Projects"/>
    <x v="22"/>
    <n v="-0.13"/>
  </r>
  <r>
    <n v="2019"/>
    <x v="6"/>
    <n v="8"/>
    <n v="1"/>
    <s v="OFF"/>
    <d v="2019-03-08T00:00:00"/>
    <s v="Avg of 4 NM Projects"/>
    <x v="23"/>
    <n v="-0.13"/>
  </r>
  <r>
    <n v="2019"/>
    <x v="6"/>
    <n v="9"/>
    <n v="2"/>
    <s v="OFF"/>
    <d v="2019-03-09T00:00:00"/>
    <s v="Avg of 4 NM Projects"/>
    <x v="0"/>
    <n v="-0.13"/>
  </r>
  <r>
    <n v="2019"/>
    <x v="6"/>
    <n v="9"/>
    <n v="2"/>
    <s v="OFF"/>
    <d v="2019-03-09T00:00:00"/>
    <s v="Avg of 4 NM Projects"/>
    <x v="1"/>
    <n v="-0.13"/>
  </r>
  <r>
    <n v="2019"/>
    <x v="6"/>
    <n v="9"/>
    <n v="2"/>
    <s v="OFF"/>
    <d v="2019-03-09T00:00:00"/>
    <s v="Avg of 4 NM Projects"/>
    <x v="2"/>
    <n v="-0.39"/>
  </r>
  <r>
    <n v="2019"/>
    <x v="6"/>
    <n v="9"/>
    <n v="2"/>
    <s v="OFF"/>
    <d v="2019-03-09T00:00:00"/>
    <s v="Avg of 4 NM Projects"/>
    <x v="3"/>
    <n v="-0.13"/>
  </r>
  <r>
    <n v="2019"/>
    <x v="6"/>
    <n v="9"/>
    <n v="2"/>
    <s v="OFF"/>
    <d v="2019-03-09T00:00:00"/>
    <s v="Avg of 4 NM Projects"/>
    <x v="4"/>
    <n v="0"/>
  </r>
  <r>
    <n v="2019"/>
    <x v="6"/>
    <n v="9"/>
    <n v="2"/>
    <s v="OFF"/>
    <d v="2019-03-09T00:00:00"/>
    <s v="Avg of 4 NM Projects"/>
    <x v="5"/>
    <n v="-0.26"/>
  </r>
  <r>
    <n v="2019"/>
    <x v="6"/>
    <n v="9"/>
    <n v="2"/>
    <s v="OFF"/>
    <d v="2019-03-09T00:00:00"/>
    <s v="Avg of 4 NM Projects"/>
    <x v="6"/>
    <n v="1.7949999999999999"/>
  </r>
  <r>
    <n v="2019"/>
    <x v="6"/>
    <n v="9"/>
    <n v="2"/>
    <s v="ON"/>
    <d v="2019-03-09T00:00:00"/>
    <s v="Avg of 4 NM Projects"/>
    <x v="7"/>
    <n v="18.684999999999995"/>
  </r>
  <r>
    <n v="2019"/>
    <x v="6"/>
    <n v="9"/>
    <n v="2"/>
    <s v="ON"/>
    <d v="2019-03-09T00:00:00"/>
    <s v="Avg of 4 NM Projects"/>
    <x v="8"/>
    <n v="36.475000000000001"/>
  </r>
  <r>
    <n v="2019"/>
    <x v="6"/>
    <n v="9"/>
    <n v="2"/>
    <s v="ON"/>
    <d v="2019-03-09T00:00:00"/>
    <s v="Avg of 4 NM Projects"/>
    <x v="9"/>
    <n v="49.019999999999996"/>
  </r>
  <r>
    <n v="2019"/>
    <x v="6"/>
    <n v="9"/>
    <n v="2"/>
    <s v="ON"/>
    <d v="2019-03-09T00:00:00"/>
    <s v="Avg of 4 NM Projects"/>
    <x v="10"/>
    <n v="55.295000000000002"/>
  </r>
  <r>
    <n v="2019"/>
    <x v="6"/>
    <n v="9"/>
    <n v="2"/>
    <s v="ON"/>
    <d v="2019-03-09T00:00:00"/>
    <s v="Avg of 4 NM Projects"/>
    <x v="11"/>
    <n v="57.344999999999992"/>
  </r>
  <r>
    <n v="2019"/>
    <x v="6"/>
    <n v="9"/>
    <n v="2"/>
    <s v="ON"/>
    <d v="2019-03-09T00:00:00"/>
    <s v="Avg of 4 NM Projects"/>
    <x v="12"/>
    <n v="57.470000000000006"/>
  </r>
  <r>
    <n v="2019"/>
    <x v="6"/>
    <n v="9"/>
    <n v="2"/>
    <s v="ON"/>
    <d v="2019-03-09T00:00:00"/>
    <s v="Avg of 4 NM Projects"/>
    <x v="13"/>
    <n v="53.5"/>
  </r>
  <r>
    <n v="2019"/>
    <x v="6"/>
    <n v="9"/>
    <n v="2"/>
    <s v="ON"/>
    <d v="2019-03-09T00:00:00"/>
    <s v="Avg of 4 NM Projects"/>
    <x v="14"/>
    <n v="44.674999999999997"/>
  </r>
  <r>
    <n v="2019"/>
    <x v="6"/>
    <n v="9"/>
    <n v="2"/>
    <s v="ON"/>
    <d v="2019-03-09T00:00:00"/>
    <s v="Avg of 4 NM Projects"/>
    <x v="15"/>
    <n v="37.119999999999997"/>
  </r>
  <r>
    <n v="2019"/>
    <x v="6"/>
    <n v="9"/>
    <n v="2"/>
    <s v="ON"/>
    <d v="2019-03-09T00:00:00"/>
    <s v="Avg of 4 NM Projects"/>
    <x v="16"/>
    <n v="25.854999999999997"/>
  </r>
  <r>
    <n v="2019"/>
    <x v="6"/>
    <n v="9"/>
    <n v="2"/>
    <s v="ON"/>
    <d v="2019-03-09T00:00:00"/>
    <s v="Avg of 4 NM Projects"/>
    <x v="17"/>
    <n v="3.1999999999999993"/>
  </r>
  <r>
    <n v="2019"/>
    <x v="6"/>
    <n v="9"/>
    <n v="2"/>
    <s v="ON"/>
    <d v="2019-03-09T00:00:00"/>
    <s v="Avg of 4 NM Projects"/>
    <x v="18"/>
    <n v="-0.13"/>
  </r>
  <r>
    <n v="2019"/>
    <x v="6"/>
    <n v="9"/>
    <n v="2"/>
    <s v="ON"/>
    <d v="2019-03-09T00:00:00"/>
    <s v="Avg of 4 NM Projects"/>
    <x v="19"/>
    <n v="0"/>
  </r>
  <r>
    <n v="2019"/>
    <x v="6"/>
    <n v="9"/>
    <n v="2"/>
    <s v="ON"/>
    <d v="2019-03-09T00:00:00"/>
    <s v="Avg of 4 NM Projects"/>
    <x v="20"/>
    <n v="-0.13"/>
  </r>
  <r>
    <n v="2019"/>
    <x v="6"/>
    <n v="9"/>
    <n v="2"/>
    <s v="ON"/>
    <d v="2019-03-09T00:00:00"/>
    <s v="Avg of 4 NM Projects"/>
    <x v="21"/>
    <n v="0"/>
  </r>
  <r>
    <n v="2019"/>
    <x v="6"/>
    <n v="9"/>
    <n v="2"/>
    <s v="ON"/>
    <d v="2019-03-09T00:00:00"/>
    <s v="Avg of 4 NM Projects"/>
    <x v="22"/>
    <n v="-0.26"/>
  </r>
  <r>
    <n v="2019"/>
    <x v="6"/>
    <n v="9"/>
    <n v="2"/>
    <s v="OFF"/>
    <d v="2019-03-09T00:00:00"/>
    <s v="Avg of 4 NM Projects"/>
    <x v="23"/>
    <n v="-0.13"/>
  </r>
  <r>
    <n v="2019"/>
    <x v="6"/>
    <n v="10"/>
    <n v="3"/>
    <s v="OFF"/>
    <d v="2019-03-10T00:00:00"/>
    <s v="Avg of 4 NM Projects"/>
    <x v="0"/>
    <n v="-0.39"/>
  </r>
  <r>
    <n v="2019"/>
    <x v="6"/>
    <n v="10"/>
    <n v="3"/>
    <s v="OFF"/>
    <d v="2019-03-10T00:00:00"/>
    <s v="Avg of 4 NM Projects"/>
    <x v="1"/>
    <n v="-0.26"/>
  </r>
  <r>
    <n v="2019"/>
    <x v="6"/>
    <n v="10"/>
    <n v="3"/>
    <s v="OFF"/>
    <d v="2019-03-10T00:00:00"/>
    <s v="Avg of 4 NM Projects"/>
    <x v="2"/>
    <n v="0"/>
  </r>
  <r>
    <n v="2019"/>
    <x v="6"/>
    <n v="10"/>
    <n v="3"/>
    <s v="OFF"/>
    <d v="2019-03-10T00:00:00"/>
    <s v="Avg of 4 NM Projects"/>
    <x v="3"/>
    <n v="-0.13"/>
  </r>
  <r>
    <n v="2019"/>
    <x v="6"/>
    <n v="10"/>
    <n v="3"/>
    <s v="OFF"/>
    <d v="2019-03-10T00:00:00"/>
    <s v="Avg of 4 NM Projects"/>
    <x v="4"/>
    <n v="0"/>
  </r>
  <r>
    <n v="2019"/>
    <x v="6"/>
    <n v="10"/>
    <n v="3"/>
    <s v="OFF"/>
    <d v="2019-03-10T00:00:00"/>
    <s v="Avg of 4 NM Projects"/>
    <x v="5"/>
    <n v="-0.26"/>
  </r>
  <r>
    <n v="2019"/>
    <x v="6"/>
    <n v="10"/>
    <n v="3"/>
    <s v="OFF"/>
    <d v="2019-03-10T00:00:00"/>
    <s v="Avg of 4 NM Projects"/>
    <x v="6"/>
    <n v="0"/>
  </r>
  <r>
    <n v="2019"/>
    <x v="6"/>
    <n v="10"/>
    <n v="3"/>
    <s v="ON"/>
    <d v="2019-03-10T00:00:00"/>
    <s v="Avg of 4 NM Projects"/>
    <x v="7"/>
    <n v="0.76500000000000001"/>
  </r>
  <r>
    <n v="2019"/>
    <x v="6"/>
    <n v="10"/>
    <n v="3"/>
    <s v="ON"/>
    <d v="2019-03-10T00:00:00"/>
    <s v="Avg of 4 NM Projects"/>
    <x v="8"/>
    <n v="4.4850000000000003"/>
  </r>
  <r>
    <n v="2019"/>
    <x v="6"/>
    <n v="10"/>
    <n v="3"/>
    <s v="ON"/>
    <d v="2019-03-10T00:00:00"/>
    <s v="Avg of 4 NM Projects"/>
    <x v="9"/>
    <n v="11.385"/>
  </r>
  <r>
    <n v="2019"/>
    <x v="6"/>
    <n v="10"/>
    <n v="3"/>
    <s v="ON"/>
    <d v="2019-03-10T00:00:00"/>
    <s v="Avg of 4 NM Projects"/>
    <x v="10"/>
    <n v="19.329999999999998"/>
  </r>
  <r>
    <n v="2019"/>
    <x v="6"/>
    <n v="10"/>
    <n v="3"/>
    <s v="ON"/>
    <d v="2019-03-10T00:00:00"/>
    <s v="Avg of 4 NM Projects"/>
    <x v="11"/>
    <n v="18.044999999999998"/>
  </r>
  <r>
    <n v="2019"/>
    <x v="6"/>
    <n v="10"/>
    <n v="3"/>
    <s v="ON"/>
    <d v="2019-03-10T00:00:00"/>
    <s v="Avg of 4 NM Projects"/>
    <x v="12"/>
    <n v="10.104999999999999"/>
  </r>
  <r>
    <n v="2019"/>
    <x v="6"/>
    <n v="10"/>
    <n v="3"/>
    <s v="ON"/>
    <d v="2019-03-10T00:00:00"/>
    <s v="Avg of 4 NM Projects"/>
    <x v="13"/>
    <n v="14.725"/>
  </r>
  <r>
    <n v="2019"/>
    <x v="6"/>
    <n v="10"/>
    <n v="3"/>
    <s v="ON"/>
    <d v="2019-03-10T00:00:00"/>
    <s v="Avg of 4 NM Projects"/>
    <x v="14"/>
    <n v="12.414999999999999"/>
  </r>
  <r>
    <n v="2019"/>
    <x v="6"/>
    <n v="10"/>
    <n v="3"/>
    <s v="ON"/>
    <d v="2019-03-10T00:00:00"/>
    <s v="Avg of 4 NM Projects"/>
    <x v="15"/>
    <n v="6.92"/>
  </r>
  <r>
    <n v="2019"/>
    <x v="6"/>
    <n v="10"/>
    <n v="3"/>
    <s v="ON"/>
    <d v="2019-03-10T00:00:00"/>
    <s v="Avg of 4 NM Projects"/>
    <x v="16"/>
    <n v="4.22"/>
  </r>
  <r>
    <n v="2019"/>
    <x v="6"/>
    <n v="10"/>
    <n v="3"/>
    <s v="ON"/>
    <d v="2019-03-10T00:00:00"/>
    <s v="Avg of 4 NM Projects"/>
    <x v="17"/>
    <n v="0.77500000000000002"/>
  </r>
  <r>
    <n v="2019"/>
    <x v="6"/>
    <n v="10"/>
    <n v="3"/>
    <s v="ON"/>
    <d v="2019-03-10T00:00:00"/>
    <s v="Avg of 4 NM Projects"/>
    <x v="18"/>
    <n v="-0.13"/>
  </r>
  <r>
    <n v="2019"/>
    <x v="6"/>
    <n v="10"/>
    <n v="3"/>
    <s v="ON"/>
    <d v="2019-03-10T00:00:00"/>
    <s v="Avg of 4 NM Projects"/>
    <x v="19"/>
    <n v="-0.13"/>
  </r>
  <r>
    <n v="2019"/>
    <x v="6"/>
    <n v="10"/>
    <n v="3"/>
    <s v="ON"/>
    <d v="2019-03-10T00:00:00"/>
    <s v="Avg of 4 NM Projects"/>
    <x v="20"/>
    <n v="-0.13"/>
  </r>
  <r>
    <n v="2019"/>
    <x v="6"/>
    <n v="10"/>
    <n v="3"/>
    <s v="ON"/>
    <d v="2019-03-10T00:00:00"/>
    <s v="Avg of 4 NM Projects"/>
    <x v="21"/>
    <n v="-0.13"/>
  </r>
  <r>
    <n v="2019"/>
    <x v="6"/>
    <n v="10"/>
    <n v="3"/>
    <s v="ON"/>
    <d v="2019-03-10T00:00:00"/>
    <s v="Avg of 4 NM Projects"/>
    <x v="22"/>
    <n v="0"/>
  </r>
  <r>
    <n v="2019"/>
    <x v="6"/>
    <n v="10"/>
    <n v="3"/>
    <s v="OFF"/>
    <d v="2019-03-10T00:00:00"/>
    <s v="Avg of 4 NM Projects"/>
    <x v="23"/>
    <n v="-0.39"/>
  </r>
  <r>
    <n v="2019"/>
    <x v="6"/>
    <n v="11"/>
    <n v="4"/>
    <s v="OFF"/>
    <d v="2019-03-11T00:00:00"/>
    <s v="Avg of 4 NM Projects"/>
    <x v="0"/>
    <n v="0"/>
  </r>
  <r>
    <n v="2019"/>
    <x v="6"/>
    <n v="11"/>
    <n v="4"/>
    <s v="OFF"/>
    <d v="2019-03-11T00:00:00"/>
    <s v="Avg of 4 NM Projects"/>
    <x v="1"/>
    <n v="-0.13"/>
  </r>
  <r>
    <n v="2019"/>
    <x v="6"/>
    <n v="11"/>
    <n v="4"/>
    <s v="OFF"/>
    <d v="2019-03-11T00:00:00"/>
    <s v="Avg of 4 NM Projects"/>
    <x v="2"/>
    <n v="0"/>
  </r>
  <r>
    <n v="2019"/>
    <x v="6"/>
    <n v="11"/>
    <n v="4"/>
    <s v="OFF"/>
    <d v="2019-03-11T00:00:00"/>
    <s v="Avg of 4 NM Projects"/>
    <x v="3"/>
    <n v="-0.13"/>
  </r>
  <r>
    <n v="2019"/>
    <x v="6"/>
    <n v="11"/>
    <n v="4"/>
    <s v="OFF"/>
    <d v="2019-03-11T00:00:00"/>
    <s v="Avg of 4 NM Projects"/>
    <x v="4"/>
    <n v="-0.13"/>
  </r>
  <r>
    <n v="2019"/>
    <x v="6"/>
    <n v="11"/>
    <n v="4"/>
    <s v="OFF"/>
    <d v="2019-03-11T00:00:00"/>
    <s v="Avg of 4 NM Projects"/>
    <x v="5"/>
    <n v="0"/>
  </r>
  <r>
    <n v="2019"/>
    <x v="6"/>
    <n v="11"/>
    <n v="4"/>
    <s v="OFF"/>
    <d v="2019-03-11T00:00:00"/>
    <s v="Avg of 4 NM Projects"/>
    <x v="6"/>
    <n v="-0.52"/>
  </r>
  <r>
    <n v="2019"/>
    <x v="6"/>
    <n v="11"/>
    <n v="4"/>
    <s v="ON"/>
    <d v="2019-03-11T00:00:00"/>
    <s v="Avg of 4 NM Projects"/>
    <x v="7"/>
    <n v="0"/>
  </r>
  <r>
    <n v="2019"/>
    <x v="6"/>
    <n v="11"/>
    <n v="4"/>
    <s v="ON"/>
    <d v="2019-03-11T00:00:00"/>
    <s v="Avg of 4 NM Projects"/>
    <x v="8"/>
    <n v="2.3049999999999997"/>
  </r>
  <r>
    <n v="2019"/>
    <x v="6"/>
    <n v="11"/>
    <n v="4"/>
    <s v="ON"/>
    <d v="2019-03-11T00:00:00"/>
    <s v="Avg of 4 NM Projects"/>
    <x v="9"/>
    <n v="6.1449999999999996"/>
  </r>
  <r>
    <n v="2019"/>
    <x v="6"/>
    <n v="11"/>
    <n v="4"/>
    <s v="ON"/>
    <d v="2019-03-11T00:00:00"/>
    <s v="Avg of 4 NM Projects"/>
    <x v="10"/>
    <n v="8.7050000000000001"/>
  </r>
  <r>
    <n v="2019"/>
    <x v="6"/>
    <n v="11"/>
    <n v="4"/>
    <s v="ON"/>
    <d v="2019-03-11T00:00:00"/>
    <s v="Avg of 4 NM Projects"/>
    <x v="11"/>
    <n v="16.255000000000003"/>
  </r>
  <r>
    <n v="2019"/>
    <x v="6"/>
    <n v="11"/>
    <n v="4"/>
    <s v="ON"/>
    <d v="2019-03-11T00:00:00"/>
    <s v="Avg of 4 NM Projects"/>
    <x v="12"/>
    <n v="21.114999999999998"/>
  </r>
  <r>
    <n v="2019"/>
    <x v="6"/>
    <n v="11"/>
    <n v="4"/>
    <s v="ON"/>
    <d v="2019-03-11T00:00:00"/>
    <s v="Avg of 4 NM Projects"/>
    <x v="13"/>
    <n v="19.195"/>
  </r>
  <r>
    <n v="2019"/>
    <x v="6"/>
    <n v="11"/>
    <n v="4"/>
    <s v="ON"/>
    <d v="2019-03-11T00:00:00"/>
    <s v="Avg of 4 NM Projects"/>
    <x v="14"/>
    <n v="21.634999999999998"/>
  </r>
  <r>
    <n v="2019"/>
    <x v="6"/>
    <n v="11"/>
    <n v="4"/>
    <s v="ON"/>
    <d v="2019-03-11T00:00:00"/>
    <s v="Avg of 4 NM Projects"/>
    <x v="15"/>
    <n v="21.114999999999998"/>
  </r>
  <r>
    <n v="2019"/>
    <x v="6"/>
    <n v="11"/>
    <n v="4"/>
    <s v="ON"/>
    <d v="2019-03-11T00:00:00"/>
    <s v="Avg of 4 NM Projects"/>
    <x v="16"/>
    <n v="14.209999999999999"/>
  </r>
  <r>
    <n v="2019"/>
    <x v="6"/>
    <n v="11"/>
    <n v="4"/>
    <s v="ON"/>
    <d v="2019-03-11T00:00:00"/>
    <s v="Avg of 4 NM Projects"/>
    <x v="17"/>
    <n v="6.9049999999999994"/>
  </r>
  <r>
    <n v="2019"/>
    <x v="6"/>
    <n v="11"/>
    <n v="4"/>
    <s v="ON"/>
    <d v="2019-03-11T00:00:00"/>
    <s v="Avg of 4 NM Projects"/>
    <x v="18"/>
    <n v="0.13"/>
  </r>
  <r>
    <n v="2019"/>
    <x v="6"/>
    <n v="11"/>
    <n v="4"/>
    <s v="ON"/>
    <d v="2019-03-11T00:00:00"/>
    <s v="Avg of 4 NM Projects"/>
    <x v="19"/>
    <n v="0"/>
  </r>
  <r>
    <n v="2019"/>
    <x v="6"/>
    <n v="11"/>
    <n v="4"/>
    <s v="ON"/>
    <d v="2019-03-11T00:00:00"/>
    <s v="Avg of 4 NM Projects"/>
    <x v="20"/>
    <n v="-0.13"/>
  </r>
  <r>
    <n v="2019"/>
    <x v="6"/>
    <n v="11"/>
    <n v="4"/>
    <s v="ON"/>
    <d v="2019-03-11T00:00:00"/>
    <s v="Avg of 4 NM Projects"/>
    <x v="21"/>
    <n v="-0.13"/>
  </r>
  <r>
    <n v="2019"/>
    <x v="6"/>
    <n v="11"/>
    <n v="4"/>
    <s v="ON"/>
    <d v="2019-03-11T00:00:00"/>
    <s v="Avg of 4 NM Projects"/>
    <x v="22"/>
    <n v="0"/>
  </r>
  <r>
    <n v="2019"/>
    <x v="6"/>
    <n v="11"/>
    <n v="4"/>
    <s v="OFF"/>
    <d v="2019-03-11T00:00:00"/>
    <s v="Avg of 4 NM Projects"/>
    <x v="23"/>
    <n v="-0.13"/>
  </r>
  <r>
    <n v="2019"/>
    <x v="6"/>
    <n v="12"/>
    <n v="5"/>
    <s v="OFF"/>
    <d v="2019-03-12T00:00:00"/>
    <s v="Avg of 4 NM Projects"/>
    <x v="0"/>
    <n v="-0.13"/>
  </r>
  <r>
    <n v="2019"/>
    <x v="6"/>
    <n v="12"/>
    <n v="5"/>
    <s v="OFF"/>
    <d v="2019-03-12T00:00:00"/>
    <s v="Avg of 4 NM Projects"/>
    <x v="1"/>
    <n v="-0.13"/>
  </r>
  <r>
    <n v="2019"/>
    <x v="6"/>
    <n v="12"/>
    <n v="5"/>
    <s v="OFF"/>
    <d v="2019-03-12T00:00:00"/>
    <s v="Avg of 4 NM Projects"/>
    <x v="2"/>
    <n v="-0.13"/>
  </r>
  <r>
    <n v="2019"/>
    <x v="6"/>
    <n v="12"/>
    <n v="5"/>
    <s v="OFF"/>
    <d v="2019-03-12T00:00:00"/>
    <s v="Avg of 4 NM Projects"/>
    <x v="3"/>
    <n v="-0.13"/>
  </r>
  <r>
    <n v="2019"/>
    <x v="6"/>
    <n v="12"/>
    <n v="5"/>
    <s v="OFF"/>
    <d v="2019-03-12T00:00:00"/>
    <s v="Avg of 4 NM Projects"/>
    <x v="4"/>
    <n v="-0.26"/>
  </r>
  <r>
    <n v="2019"/>
    <x v="6"/>
    <n v="12"/>
    <n v="5"/>
    <s v="OFF"/>
    <d v="2019-03-12T00:00:00"/>
    <s v="Avg of 4 NM Projects"/>
    <x v="5"/>
    <n v="-0.13"/>
  </r>
  <r>
    <n v="2019"/>
    <x v="6"/>
    <n v="12"/>
    <n v="5"/>
    <s v="OFF"/>
    <d v="2019-03-12T00:00:00"/>
    <s v="Avg of 4 NM Projects"/>
    <x v="6"/>
    <n v="-0.13"/>
  </r>
  <r>
    <n v="2019"/>
    <x v="6"/>
    <n v="12"/>
    <n v="5"/>
    <s v="ON"/>
    <d v="2019-03-12T00:00:00"/>
    <s v="Avg of 4 NM Projects"/>
    <x v="7"/>
    <n v="1.4100000000000001"/>
  </r>
  <r>
    <n v="2019"/>
    <x v="6"/>
    <n v="12"/>
    <n v="5"/>
    <s v="ON"/>
    <d v="2019-03-12T00:00:00"/>
    <s v="Avg of 4 NM Projects"/>
    <x v="8"/>
    <n v="8.7000000000000011"/>
  </r>
  <r>
    <n v="2019"/>
    <x v="6"/>
    <n v="12"/>
    <n v="5"/>
    <s v="ON"/>
    <d v="2019-03-12T00:00:00"/>
    <s v="Avg of 4 NM Projects"/>
    <x v="9"/>
    <n v="27.135000000000002"/>
  </r>
  <r>
    <n v="2019"/>
    <x v="6"/>
    <n v="12"/>
    <n v="5"/>
    <s v="ON"/>
    <d v="2019-03-12T00:00:00"/>
    <s v="Avg of 4 NM Projects"/>
    <x v="10"/>
    <n v="41.210000000000008"/>
  </r>
  <r>
    <n v="2019"/>
    <x v="6"/>
    <n v="12"/>
    <n v="5"/>
    <s v="ON"/>
    <d v="2019-03-12T00:00:00"/>
    <s v="Avg of 4 NM Projects"/>
    <x v="11"/>
    <n v="65.28"/>
  </r>
  <r>
    <n v="2019"/>
    <x v="6"/>
    <n v="12"/>
    <n v="5"/>
    <s v="ON"/>
    <d v="2019-03-12T00:00:00"/>
    <s v="Avg of 4 NM Projects"/>
    <x v="12"/>
    <n v="81.92"/>
  </r>
  <r>
    <n v="2019"/>
    <x v="6"/>
    <n v="12"/>
    <n v="5"/>
    <s v="ON"/>
    <d v="2019-03-12T00:00:00"/>
    <s v="Avg of 4 NM Projects"/>
    <x v="13"/>
    <n v="77.305000000000007"/>
  </r>
  <r>
    <n v="2019"/>
    <x v="6"/>
    <n v="12"/>
    <n v="5"/>
    <s v="ON"/>
    <d v="2019-03-12T00:00:00"/>
    <s v="Avg of 4 NM Projects"/>
    <x v="14"/>
    <n v="58.365000000000002"/>
  </r>
  <r>
    <n v="2019"/>
    <x v="6"/>
    <n v="12"/>
    <n v="5"/>
    <s v="ON"/>
    <d v="2019-03-12T00:00:00"/>
    <s v="Avg of 4 NM Projects"/>
    <x v="15"/>
    <n v="49.405000000000001"/>
  </r>
  <r>
    <n v="2019"/>
    <x v="6"/>
    <n v="12"/>
    <n v="5"/>
    <s v="ON"/>
    <d v="2019-03-12T00:00:00"/>
    <s v="Avg of 4 NM Projects"/>
    <x v="16"/>
    <n v="35.840000000000003"/>
  </r>
  <r>
    <n v="2019"/>
    <x v="6"/>
    <n v="12"/>
    <n v="5"/>
    <s v="ON"/>
    <d v="2019-03-12T00:00:00"/>
    <s v="Avg of 4 NM Projects"/>
    <x v="17"/>
    <n v="22.015000000000001"/>
  </r>
  <r>
    <n v="2019"/>
    <x v="6"/>
    <n v="12"/>
    <n v="5"/>
    <s v="ON"/>
    <d v="2019-03-12T00:00:00"/>
    <s v="Avg of 4 NM Projects"/>
    <x v="18"/>
    <n v="2.8150000000000004"/>
  </r>
  <r>
    <n v="2019"/>
    <x v="6"/>
    <n v="12"/>
    <n v="5"/>
    <s v="ON"/>
    <d v="2019-03-12T00:00:00"/>
    <s v="Avg of 4 NM Projects"/>
    <x v="19"/>
    <n v="0"/>
  </r>
  <r>
    <n v="2019"/>
    <x v="6"/>
    <n v="12"/>
    <n v="5"/>
    <s v="ON"/>
    <d v="2019-03-12T00:00:00"/>
    <s v="Avg of 4 NM Projects"/>
    <x v="20"/>
    <n v="0"/>
  </r>
  <r>
    <n v="2019"/>
    <x v="6"/>
    <n v="12"/>
    <n v="5"/>
    <s v="ON"/>
    <d v="2019-03-12T00:00:00"/>
    <s v="Avg of 4 NM Projects"/>
    <x v="21"/>
    <n v="-0.26"/>
  </r>
  <r>
    <n v="2019"/>
    <x v="6"/>
    <n v="12"/>
    <n v="5"/>
    <s v="ON"/>
    <d v="2019-03-12T00:00:00"/>
    <s v="Avg of 4 NM Projects"/>
    <x v="22"/>
    <n v="0"/>
  </r>
  <r>
    <n v="2019"/>
    <x v="6"/>
    <n v="12"/>
    <n v="5"/>
    <s v="OFF"/>
    <d v="2019-03-12T00:00:00"/>
    <s v="Avg of 4 NM Projects"/>
    <x v="23"/>
    <n v="-0.26"/>
  </r>
  <r>
    <n v="2019"/>
    <x v="6"/>
    <n v="13"/>
    <n v="6"/>
    <s v="OFF"/>
    <d v="2019-03-13T00:00:00"/>
    <s v="Avg of 4 NM Projects"/>
    <x v="0"/>
    <n v="-0.26"/>
  </r>
  <r>
    <n v="2019"/>
    <x v="6"/>
    <n v="13"/>
    <n v="6"/>
    <s v="OFF"/>
    <d v="2019-03-13T00:00:00"/>
    <s v="Avg of 4 NM Projects"/>
    <x v="1"/>
    <n v="-0.13"/>
  </r>
  <r>
    <n v="2019"/>
    <x v="6"/>
    <n v="13"/>
    <n v="6"/>
    <s v="OFF"/>
    <d v="2019-03-13T00:00:00"/>
    <s v="Avg of 4 NM Projects"/>
    <x v="2"/>
    <n v="0"/>
  </r>
  <r>
    <n v="2019"/>
    <x v="6"/>
    <n v="13"/>
    <n v="6"/>
    <s v="OFF"/>
    <d v="2019-03-13T00:00:00"/>
    <s v="Avg of 4 NM Projects"/>
    <x v="3"/>
    <n v="-0.13"/>
  </r>
  <r>
    <n v="2019"/>
    <x v="6"/>
    <n v="13"/>
    <n v="6"/>
    <s v="OFF"/>
    <d v="2019-03-13T00:00:00"/>
    <s v="Avg of 4 NM Projects"/>
    <x v="4"/>
    <n v="-0.13"/>
  </r>
  <r>
    <n v="2019"/>
    <x v="6"/>
    <n v="13"/>
    <n v="6"/>
    <s v="OFF"/>
    <d v="2019-03-13T00:00:00"/>
    <s v="Avg of 4 NM Projects"/>
    <x v="5"/>
    <n v="0"/>
  </r>
  <r>
    <n v="2019"/>
    <x v="6"/>
    <n v="13"/>
    <n v="6"/>
    <s v="OFF"/>
    <d v="2019-03-13T00:00:00"/>
    <s v="Avg of 4 NM Projects"/>
    <x v="6"/>
    <n v="-0.26"/>
  </r>
  <r>
    <n v="2019"/>
    <x v="6"/>
    <n v="13"/>
    <n v="6"/>
    <s v="ON"/>
    <d v="2019-03-13T00:00:00"/>
    <s v="Avg of 4 NM Projects"/>
    <x v="7"/>
    <n v="1.145"/>
  </r>
  <r>
    <n v="2019"/>
    <x v="6"/>
    <n v="13"/>
    <n v="6"/>
    <s v="ON"/>
    <d v="2019-03-13T00:00:00"/>
    <s v="Avg of 4 NM Projects"/>
    <x v="8"/>
    <n v="21.38"/>
  </r>
  <r>
    <n v="2019"/>
    <x v="6"/>
    <n v="13"/>
    <n v="6"/>
    <s v="ON"/>
    <d v="2019-03-13T00:00:00"/>
    <s v="Avg of 4 NM Projects"/>
    <x v="9"/>
    <n v="33.92"/>
  </r>
  <r>
    <n v="2019"/>
    <x v="6"/>
    <n v="13"/>
    <n v="6"/>
    <s v="ON"/>
    <d v="2019-03-13T00:00:00"/>
    <s v="Avg of 4 NM Projects"/>
    <x v="10"/>
    <n v="33.024999999999999"/>
  </r>
  <r>
    <n v="2019"/>
    <x v="6"/>
    <n v="13"/>
    <n v="6"/>
    <s v="ON"/>
    <d v="2019-03-13T00:00:00"/>
    <s v="Avg of 4 NM Projects"/>
    <x v="11"/>
    <n v="27.905000000000001"/>
  </r>
  <r>
    <n v="2019"/>
    <x v="6"/>
    <n v="13"/>
    <n v="6"/>
    <s v="ON"/>
    <d v="2019-03-13T00:00:00"/>
    <s v="Avg of 4 NM Projects"/>
    <x v="12"/>
    <n v="30.715"/>
  </r>
  <r>
    <n v="2019"/>
    <x v="6"/>
    <n v="13"/>
    <n v="6"/>
    <s v="ON"/>
    <d v="2019-03-13T00:00:00"/>
    <s v="Avg of 4 NM Projects"/>
    <x v="13"/>
    <n v="28.67"/>
  </r>
  <r>
    <n v="2019"/>
    <x v="6"/>
    <n v="13"/>
    <n v="6"/>
    <s v="ON"/>
    <d v="2019-03-13T00:00:00"/>
    <s v="Avg of 4 NM Projects"/>
    <x v="14"/>
    <n v="13.950000000000001"/>
  </r>
  <r>
    <n v="2019"/>
    <x v="6"/>
    <n v="13"/>
    <n v="6"/>
    <s v="ON"/>
    <d v="2019-03-13T00:00:00"/>
    <s v="Avg of 4 NM Projects"/>
    <x v="15"/>
    <n v="9.98"/>
  </r>
  <r>
    <n v="2019"/>
    <x v="6"/>
    <n v="13"/>
    <n v="6"/>
    <s v="ON"/>
    <d v="2019-03-13T00:00:00"/>
    <s v="Avg of 4 NM Projects"/>
    <x v="16"/>
    <n v="5.1150000000000002"/>
  </r>
  <r>
    <n v="2019"/>
    <x v="6"/>
    <n v="13"/>
    <n v="6"/>
    <s v="ON"/>
    <d v="2019-03-13T00:00:00"/>
    <s v="Avg of 4 NM Projects"/>
    <x v="17"/>
    <n v="2.8149999999999999"/>
  </r>
  <r>
    <n v="2019"/>
    <x v="6"/>
    <n v="13"/>
    <n v="6"/>
    <s v="ON"/>
    <d v="2019-03-13T00:00:00"/>
    <s v="Avg of 4 NM Projects"/>
    <x v="18"/>
    <n v="0"/>
  </r>
  <r>
    <n v="2019"/>
    <x v="6"/>
    <n v="13"/>
    <n v="6"/>
    <s v="ON"/>
    <d v="2019-03-13T00:00:00"/>
    <s v="Avg of 4 NM Projects"/>
    <x v="19"/>
    <n v="-0.13"/>
  </r>
  <r>
    <n v="2019"/>
    <x v="6"/>
    <n v="13"/>
    <n v="6"/>
    <s v="ON"/>
    <d v="2019-03-13T00:00:00"/>
    <s v="Avg of 4 NM Projects"/>
    <x v="20"/>
    <n v="-0.13"/>
  </r>
  <r>
    <n v="2019"/>
    <x v="6"/>
    <n v="13"/>
    <n v="6"/>
    <s v="ON"/>
    <d v="2019-03-13T00:00:00"/>
    <s v="Avg of 4 NM Projects"/>
    <x v="21"/>
    <n v="-0.13"/>
  </r>
  <r>
    <n v="2019"/>
    <x v="6"/>
    <n v="13"/>
    <n v="6"/>
    <s v="ON"/>
    <d v="2019-03-13T00:00:00"/>
    <s v="Avg of 4 NM Projects"/>
    <x v="22"/>
    <n v="-0.13"/>
  </r>
  <r>
    <n v="2019"/>
    <x v="6"/>
    <n v="13"/>
    <n v="6"/>
    <s v="OFF"/>
    <d v="2019-03-13T00:00:00"/>
    <s v="Avg of 4 NM Projects"/>
    <x v="23"/>
    <n v="0"/>
  </r>
  <r>
    <n v="2019"/>
    <x v="6"/>
    <n v="14"/>
    <n v="7"/>
    <s v="OFF"/>
    <d v="2019-03-14T00:00:00"/>
    <s v="Avg of 4 NM Projects"/>
    <x v="0"/>
    <n v="-0.26"/>
  </r>
  <r>
    <n v="2019"/>
    <x v="6"/>
    <n v="14"/>
    <n v="7"/>
    <s v="OFF"/>
    <d v="2019-03-14T00:00:00"/>
    <s v="Avg of 4 NM Projects"/>
    <x v="1"/>
    <n v="-0.13"/>
  </r>
  <r>
    <n v="2019"/>
    <x v="6"/>
    <n v="14"/>
    <n v="7"/>
    <s v="OFF"/>
    <d v="2019-03-14T00:00:00"/>
    <s v="Avg of 4 NM Projects"/>
    <x v="2"/>
    <n v="-0.13"/>
  </r>
  <r>
    <n v="2019"/>
    <x v="6"/>
    <n v="14"/>
    <n v="7"/>
    <s v="OFF"/>
    <d v="2019-03-14T00:00:00"/>
    <s v="Avg of 4 NM Projects"/>
    <x v="3"/>
    <n v="-0.13"/>
  </r>
  <r>
    <n v="2019"/>
    <x v="6"/>
    <n v="14"/>
    <n v="7"/>
    <s v="OFF"/>
    <d v="2019-03-14T00:00:00"/>
    <s v="Avg of 4 NM Projects"/>
    <x v="4"/>
    <n v="-0.13"/>
  </r>
  <r>
    <n v="2019"/>
    <x v="6"/>
    <n v="14"/>
    <n v="7"/>
    <s v="OFF"/>
    <d v="2019-03-14T00:00:00"/>
    <s v="Avg of 4 NM Projects"/>
    <x v="5"/>
    <n v="-0.13"/>
  </r>
  <r>
    <n v="2019"/>
    <x v="6"/>
    <n v="14"/>
    <n v="7"/>
    <s v="OFF"/>
    <d v="2019-03-14T00:00:00"/>
    <s v="Avg of 4 NM Projects"/>
    <x v="6"/>
    <n v="-0.26"/>
  </r>
  <r>
    <n v="2019"/>
    <x v="6"/>
    <n v="14"/>
    <n v="7"/>
    <s v="OFF"/>
    <d v="2019-03-14T00:00:00"/>
    <s v="Avg of 4 NM Projects"/>
    <x v="7"/>
    <n v="-0.64500000000000002"/>
  </r>
  <r>
    <n v="2019"/>
    <x v="6"/>
    <n v="14"/>
    <n v="7"/>
    <s v="OFF"/>
    <d v="2019-03-14T00:00:00"/>
    <s v="Avg of 4 NM Projects"/>
    <x v="8"/>
    <n v="0"/>
  </r>
  <r>
    <n v="2019"/>
    <x v="6"/>
    <n v="14"/>
    <n v="7"/>
    <s v="OFF"/>
    <d v="2019-03-14T00:00:00"/>
    <s v="Avg of 4 NM Projects"/>
    <x v="9"/>
    <n v="3.33"/>
  </r>
  <r>
    <n v="2019"/>
    <x v="6"/>
    <n v="14"/>
    <n v="7"/>
    <s v="OFF"/>
    <d v="2019-03-14T00:00:00"/>
    <s v="Avg of 4 NM Projects"/>
    <x v="10"/>
    <n v="19.2"/>
  </r>
  <r>
    <n v="2019"/>
    <x v="6"/>
    <n v="14"/>
    <n v="7"/>
    <s v="OFF"/>
    <d v="2019-03-14T00:00:00"/>
    <s v="Avg of 4 NM Projects"/>
    <x v="11"/>
    <n v="31.744999999999997"/>
  </r>
  <r>
    <n v="2019"/>
    <x v="6"/>
    <n v="14"/>
    <n v="7"/>
    <s v="OFF"/>
    <d v="2019-03-14T00:00:00"/>
    <s v="Avg of 4 NM Projects"/>
    <x v="12"/>
    <n v="47.739999999999995"/>
  </r>
  <r>
    <n v="2019"/>
    <x v="6"/>
    <n v="14"/>
    <n v="7"/>
    <s v="OFF"/>
    <d v="2019-03-14T00:00:00"/>
    <s v="Avg of 4 NM Projects"/>
    <x v="13"/>
    <n v="46.844999999999999"/>
  </r>
  <r>
    <n v="2019"/>
    <x v="6"/>
    <n v="14"/>
    <n v="7"/>
    <s v="OFF"/>
    <d v="2019-03-14T00:00:00"/>
    <s v="Avg of 4 NM Projects"/>
    <x v="14"/>
    <n v="34.950000000000003"/>
  </r>
  <r>
    <n v="2019"/>
    <x v="6"/>
    <n v="14"/>
    <n v="7"/>
    <s v="OFF"/>
    <d v="2019-03-14T00:00:00"/>
    <s v="Avg of 4 NM Projects"/>
    <x v="15"/>
    <n v="27.395000000000003"/>
  </r>
  <r>
    <n v="2019"/>
    <x v="6"/>
    <n v="14"/>
    <n v="7"/>
    <s v="OFF"/>
    <d v="2019-03-14T00:00:00"/>
    <s v="Avg of 4 NM Projects"/>
    <x v="16"/>
    <n v="17.664999999999999"/>
  </r>
  <r>
    <n v="2019"/>
    <x v="6"/>
    <n v="14"/>
    <n v="7"/>
    <s v="OFF"/>
    <d v="2019-03-14T00:00:00"/>
    <s v="Avg of 4 NM Projects"/>
    <x v="17"/>
    <n v="6.66"/>
  </r>
  <r>
    <n v="2019"/>
    <x v="6"/>
    <n v="14"/>
    <n v="7"/>
    <s v="OFF"/>
    <d v="2019-03-14T00:00:00"/>
    <s v="Avg of 4 NM Projects"/>
    <x v="18"/>
    <n v="0.76500000000000001"/>
  </r>
  <r>
    <n v="2019"/>
    <x v="6"/>
    <n v="14"/>
    <n v="7"/>
    <s v="OFF"/>
    <d v="2019-03-14T00:00:00"/>
    <s v="Avg of 4 NM Projects"/>
    <x v="19"/>
    <n v="-0.26"/>
  </r>
  <r>
    <n v="2019"/>
    <x v="6"/>
    <n v="14"/>
    <n v="7"/>
    <s v="OFF"/>
    <d v="2019-03-14T00:00:00"/>
    <s v="Avg of 4 NM Projects"/>
    <x v="20"/>
    <n v="-0.13"/>
  </r>
  <r>
    <n v="2019"/>
    <x v="6"/>
    <n v="14"/>
    <n v="7"/>
    <s v="OFF"/>
    <d v="2019-03-14T00:00:00"/>
    <s v="Avg of 4 NM Projects"/>
    <x v="21"/>
    <n v="-0.13"/>
  </r>
  <r>
    <n v="2019"/>
    <x v="6"/>
    <n v="14"/>
    <n v="7"/>
    <s v="OFF"/>
    <d v="2019-03-14T00:00:00"/>
    <s v="Avg of 4 NM Projects"/>
    <x v="22"/>
    <n v="-0.26"/>
  </r>
  <r>
    <n v="2019"/>
    <x v="6"/>
    <n v="14"/>
    <n v="7"/>
    <s v="OFF"/>
    <d v="2019-03-14T00:00:00"/>
    <s v="Avg of 4 NM Projects"/>
    <x v="23"/>
    <n v="0"/>
  </r>
  <r>
    <n v="2019"/>
    <x v="6"/>
    <n v="15"/>
    <n v="1"/>
    <s v="OFF"/>
    <d v="2019-03-15T00:00:00"/>
    <s v="Avg of 4 NM Projects"/>
    <x v="0"/>
    <n v="-0.13"/>
  </r>
  <r>
    <n v="2019"/>
    <x v="6"/>
    <n v="15"/>
    <n v="1"/>
    <s v="OFF"/>
    <d v="2019-03-15T00:00:00"/>
    <s v="Avg of 4 NM Projects"/>
    <x v="1"/>
    <n v="-0.26"/>
  </r>
  <r>
    <n v="2019"/>
    <x v="6"/>
    <n v="15"/>
    <n v="1"/>
    <s v="OFF"/>
    <d v="2019-03-15T00:00:00"/>
    <s v="Avg of 4 NM Projects"/>
    <x v="2"/>
    <n v="0"/>
  </r>
  <r>
    <n v="2019"/>
    <x v="6"/>
    <n v="15"/>
    <n v="1"/>
    <s v="OFF"/>
    <d v="2019-03-15T00:00:00"/>
    <s v="Avg of 4 NM Projects"/>
    <x v="3"/>
    <n v="-0.13"/>
  </r>
  <r>
    <n v="2019"/>
    <x v="6"/>
    <n v="15"/>
    <n v="1"/>
    <s v="OFF"/>
    <d v="2019-03-15T00:00:00"/>
    <s v="Avg of 4 NM Projects"/>
    <x v="4"/>
    <n v="0"/>
  </r>
  <r>
    <n v="2019"/>
    <x v="6"/>
    <n v="15"/>
    <n v="1"/>
    <s v="OFF"/>
    <d v="2019-03-15T00:00:00"/>
    <s v="Avg of 4 NM Projects"/>
    <x v="5"/>
    <n v="-0.13"/>
  </r>
  <r>
    <n v="2019"/>
    <x v="6"/>
    <n v="15"/>
    <n v="1"/>
    <s v="OFF"/>
    <d v="2019-03-15T00:00:00"/>
    <s v="Avg of 4 NM Projects"/>
    <x v="6"/>
    <n v="-0.13"/>
  </r>
  <r>
    <n v="2019"/>
    <x v="6"/>
    <n v="15"/>
    <n v="1"/>
    <s v="OFF"/>
    <d v="2019-03-15T00:00:00"/>
    <s v="Avg of 4 NM Projects"/>
    <x v="7"/>
    <n v="0.12"/>
  </r>
  <r>
    <n v="2019"/>
    <x v="6"/>
    <n v="15"/>
    <n v="1"/>
    <s v="OFF"/>
    <d v="2019-03-15T00:00:00"/>
    <s v="Avg of 4 NM Projects"/>
    <x v="8"/>
    <n v="2.9449999999999998"/>
  </r>
  <r>
    <n v="2019"/>
    <x v="6"/>
    <n v="15"/>
    <n v="1"/>
    <s v="OFF"/>
    <d v="2019-03-15T00:00:00"/>
    <s v="Avg of 4 NM Projects"/>
    <x v="9"/>
    <n v="18.815000000000001"/>
  </r>
  <r>
    <n v="2019"/>
    <x v="6"/>
    <n v="15"/>
    <n v="1"/>
    <s v="OFF"/>
    <d v="2019-03-15T00:00:00"/>
    <s v="Avg of 4 NM Projects"/>
    <x v="10"/>
    <n v="20.225000000000001"/>
  </r>
  <r>
    <n v="2019"/>
    <x v="6"/>
    <n v="15"/>
    <n v="1"/>
    <s v="OFF"/>
    <d v="2019-03-15T00:00:00"/>
    <s v="Avg of 4 NM Projects"/>
    <x v="11"/>
    <n v="20.605"/>
  </r>
  <r>
    <n v="2019"/>
    <x v="6"/>
    <n v="15"/>
    <n v="1"/>
    <s v="OFF"/>
    <d v="2019-03-15T00:00:00"/>
    <s v="Avg of 4 NM Projects"/>
    <x v="12"/>
    <n v="35.97"/>
  </r>
  <r>
    <n v="2019"/>
    <x v="6"/>
    <n v="15"/>
    <n v="1"/>
    <s v="OFF"/>
    <d v="2019-03-15T00:00:00"/>
    <s v="Avg of 4 NM Projects"/>
    <x v="13"/>
    <n v="31.740000000000002"/>
  </r>
  <r>
    <n v="2019"/>
    <x v="6"/>
    <n v="15"/>
    <n v="1"/>
    <s v="OFF"/>
    <d v="2019-03-15T00:00:00"/>
    <s v="Avg of 4 NM Projects"/>
    <x v="14"/>
    <n v="17.41"/>
  </r>
  <r>
    <n v="2019"/>
    <x v="6"/>
    <n v="15"/>
    <n v="1"/>
    <s v="OFF"/>
    <d v="2019-03-15T00:00:00"/>
    <s v="Avg of 4 NM Projects"/>
    <x v="15"/>
    <n v="29.57"/>
  </r>
  <r>
    <n v="2019"/>
    <x v="6"/>
    <n v="15"/>
    <n v="1"/>
    <s v="OFF"/>
    <d v="2019-03-15T00:00:00"/>
    <s v="Avg of 4 NM Projects"/>
    <x v="16"/>
    <n v="25.854999999999997"/>
  </r>
  <r>
    <n v="2019"/>
    <x v="6"/>
    <n v="15"/>
    <n v="1"/>
    <s v="OFF"/>
    <d v="2019-03-15T00:00:00"/>
    <s v="Avg of 4 NM Projects"/>
    <x v="17"/>
    <n v="8.0649999999999995"/>
  </r>
  <r>
    <n v="2019"/>
    <x v="6"/>
    <n v="15"/>
    <n v="1"/>
    <s v="OFF"/>
    <d v="2019-03-15T00:00:00"/>
    <s v="Avg of 4 NM Projects"/>
    <x v="18"/>
    <n v="0.26"/>
  </r>
  <r>
    <n v="2019"/>
    <x v="6"/>
    <n v="15"/>
    <n v="1"/>
    <s v="OFF"/>
    <d v="2019-03-15T00:00:00"/>
    <s v="Avg of 4 NM Projects"/>
    <x v="19"/>
    <n v="0"/>
  </r>
  <r>
    <n v="2019"/>
    <x v="6"/>
    <n v="15"/>
    <n v="1"/>
    <s v="OFF"/>
    <d v="2019-03-15T00:00:00"/>
    <s v="Avg of 4 NM Projects"/>
    <x v="20"/>
    <n v="0"/>
  </r>
  <r>
    <n v="2019"/>
    <x v="6"/>
    <n v="15"/>
    <n v="1"/>
    <s v="OFF"/>
    <d v="2019-03-15T00:00:00"/>
    <s v="Avg of 4 NM Projects"/>
    <x v="21"/>
    <n v="-0.26"/>
  </r>
  <r>
    <n v="2019"/>
    <x v="6"/>
    <n v="15"/>
    <n v="1"/>
    <s v="OFF"/>
    <d v="2019-03-15T00:00:00"/>
    <s v="Avg of 4 NM Projects"/>
    <x v="22"/>
    <n v="-0.13"/>
  </r>
  <r>
    <n v="2019"/>
    <x v="6"/>
    <n v="15"/>
    <n v="1"/>
    <s v="OFF"/>
    <d v="2019-03-15T00:00:00"/>
    <s v="Avg of 4 NM Projects"/>
    <x v="23"/>
    <n v="-0.13"/>
  </r>
  <r>
    <n v="2019"/>
    <x v="6"/>
    <n v="16"/>
    <n v="2"/>
    <s v="OFF"/>
    <d v="2019-03-16T00:00:00"/>
    <s v="Avg of 4 NM Projects"/>
    <x v="0"/>
    <n v="-0.26"/>
  </r>
  <r>
    <n v="2019"/>
    <x v="6"/>
    <n v="16"/>
    <n v="2"/>
    <s v="OFF"/>
    <d v="2019-03-16T00:00:00"/>
    <s v="Avg of 4 NM Projects"/>
    <x v="1"/>
    <n v="-0.26"/>
  </r>
  <r>
    <n v="2019"/>
    <x v="6"/>
    <n v="16"/>
    <n v="2"/>
    <s v="OFF"/>
    <d v="2019-03-16T00:00:00"/>
    <s v="Avg of 4 NM Projects"/>
    <x v="2"/>
    <n v="0"/>
  </r>
  <r>
    <n v="2019"/>
    <x v="6"/>
    <n v="16"/>
    <n v="2"/>
    <s v="OFF"/>
    <d v="2019-03-16T00:00:00"/>
    <s v="Avg of 4 NM Projects"/>
    <x v="3"/>
    <n v="-0.13"/>
  </r>
  <r>
    <n v="2019"/>
    <x v="6"/>
    <n v="16"/>
    <n v="2"/>
    <s v="OFF"/>
    <d v="2019-03-16T00:00:00"/>
    <s v="Avg of 4 NM Projects"/>
    <x v="4"/>
    <n v="-0.13"/>
  </r>
  <r>
    <n v="2019"/>
    <x v="6"/>
    <n v="16"/>
    <n v="2"/>
    <s v="OFF"/>
    <d v="2019-03-16T00:00:00"/>
    <s v="Avg of 4 NM Projects"/>
    <x v="5"/>
    <n v="-0.13"/>
  </r>
  <r>
    <n v="2019"/>
    <x v="6"/>
    <n v="16"/>
    <n v="2"/>
    <s v="OFF"/>
    <d v="2019-03-16T00:00:00"/>
    <s v="Avg of 4 NM Projects"/>
    <x v="6"/>
    <n v="0"/>
  </r>
  <r>
    <n v="2019"/>
    <x v="6"/>
    <n v="16"/>
    <n v="2"/>
    <s v="ON"/>
    <d v="2019-03-16T00:00:00"/>
    <s v="Avg of 4 NM Projects"/>
    <x v="7"/>
    <n v="-0.13"/>
  </r>
  <r>
    <n v="2019"/>
    <x v="6"/>
    <n v="16"/>
    <n v="2"/>
    <s v="ON"/>
    <d v="2019-03-16T00:00:00"/>
    <s v="Avg of 4 NM Projects"/>
    <x v="8"/>
    <n v="3.2050000000000001"/>
  </r>
  <r>
    <n v="2019"/>
    <x v="6"/>
    <n v="16"/>
    <n v="2"/>
    <s v="ON"/>
    <d v="2019-03-16T00:00:00"/>
    <s v="Avg of 4 NM Projects"/>
    <x v="9"/>
    <n v="8.07"/>
  </r>
  <r>
    <n v="2019"/>
    <x v="6"/>
    <n v="16"/>
    <n v="2"/>
    <s v="ON"/>
    <d v="2019-03-16T00:00:00"/>
    <s v="Avg of 4 NM Projects"/>
    <x v="10"/>
    <n v="11.525"/>
  </r>
  <r>
    <n v="2019"/>
    <x v="6"/>
    <n v="16"/>
    <n v="2"/>
    <s v="ON"/>
    <d v="2019-03-16T00:00:00"/>
    <s v="Avg of 4 NM Projects"/>
    <x v="11"/>
    <n v="19.97"/>
  </r>
  <r>
    <n v="2019"/>
    <x v="6"/>
    <n v="16"/>
    <n v="2"/>
    <s v="ON"/>
    <d v="2019-03-16T00:00:00"/>
    <s v="Avg of 4 NM Projects"/>
    <x v="12"/>
    <n v="28.16"/>
  </r>
  <r>
    <n v="2019"/>
    <x v="6"/>
    <n v="16"/>
    <n v="2"/>
    <s v="ON"/>
    <d v="2019-03-16T00:00:00"/>
    <s v="Avg of 4 NM Projects"/>
    <x v="13"/>
    <n v="37.5"/>
  </r>
  <r>
    <n v="2019"/>
    <x v="6"/>
    <n v="16"/>
    <n v="2"/>
    <s v="ON"/>
    <d v="2019-03-16T00:00:00"/>
    <s v="Avg of 4 NM Projects"/>
    <x v="14"/>
    <n v="39.935000000000002"/>
  </r>
  <r>
    <n v="2019"/>
    <x v="6"/>
    <n v="16"/>
    <n v="2"/>
    <s v="ON"/>
    <d v="2019-03-16T00:00:00"/>
    <s v="Avg of 4 NM Projects"/>
    <x v="15"/>
    <n v="36.094999999999999"/>
  </r>
  <r>
    <n v="2019"/>
    <x v="6"/>
    <n v="16"/>
    <n v="2"/>
    <s v="ON"/>
    <d v="2019-03-16T00:00:00"/>
    <s v="Avg of 4 NM Projects"/>
    <x v="16"/>
    <n v="25.215000000000003"/>
  </r>
  <r>
    <n v="2019"/>
    <x v="6"/>
    <n v="16"/>
    <n v="2"/>
    <s v="ON"/>
    <d v="2019-03-16T00:00:00"/>
    <s v="Avg of 4 NM Projects"/>
    <x v="17"/>
    <n v="14.2"/>
  </r>
  <r>
    <n v="2019"/>
    <x v="6"/>
    <n v="16"/>
    <n v="2"/>
    <s v="ON"/>
    <d v="2019-03-16T00:00:00"/>
    <s v="Avg of 4 NM Projects"/>
    <x v="18"/>
    <n v="2.8149999999999995"/>
  </r>
  <r>
    <n v="2019"/>
    <x v="6"/>
    <n v="16"/>
    <n v="2"/>
    <s v="ON"/>
    <d v="2019-03-16T00:00:00"/>
    <s v="Avg of 4 NM Projects"/>
    <x v="19"/>
    <n v="-0.13"/>
  </r>
  <r>
    <n v="2019"/>
    <x v="6"/>
    <n v="16"/>
    <n v="2"/>
    <s v="ON"/>
    <d v="2019-03-16T00:00:00"/>
    <s v="Avg of 4 NM Projects"/>
    <x v="20"/>
    <n v="-0.26"/>
  </r>
  <r>
    <n v="2019"/>
    <x v="6"/>
    <n v="16"/>
    <n v="2"/>
    <s v="ON"/>
    <d v="2019-03-16T00:00:00"/>
    <s v="Avg of 4 NM Projects"/>
    <x v="21"/>
    <n v="0"/>
  </r>
  <r>
    <n v="2019"/>
    <x v="6"/>
    <n v="16"/>
    <n v="2"/>
    <s v="ON"/>
    <d v="2019-03-16T00:00:00"/>
    <s v="Avg of 4 NM Projects"/>
    <x v="22"/>
    <n v="-0.26"/>
  </r>
  <r>
    <n v="2019"/>
    <x v="6"/>
    <n v="16"/>
    <n v="2"/>
    <s v="OFF"/>
    <d v="2019-03-16T00:00:00"/>
    <s v="Avg of 4 NM Projects"/>
    <x v="23"/>
    <n v="-0.13"/>
  </r>
  <r>
    <n v="2019"/>
    <x v="6"/>
    <n v="17"/>
    <n v="3"/>
    <s v="OFF"/>
    <d v="2019-03-17T00:00:00"/>
    <s v="Avg of 4 NM Projects"/>
    <x v="0"/>
    <n v="-0.26"/>
  </r>
  <r>
    <n v="2019"/>
    <x v="6"/>
    <n v="17"/>
    <n v="3"/>
    <s v="OFF"/>
    <d v="2019-03-17T00:00:00"/>
    <s v="Avg of 4 NM Projects"/>
    <x v="1"/>
    <n v="-0.13"/>
  </r>
  <r>
    <n v="2019"/>
    <x v="6"/>
    <n v="17"/>
    <n v="3"/>
    <s v="OFF"/>
    <d v="2019-03-17T00:00:00"/>
    <s v="Avg of 4 NM Projects"/>
    <x v="2"/>
    <n v="-0.13"/>
  </r>
  <r>
    <n v="2019"/>
    <x v="6"/>
    <n v="17"/>
    <n v="3"/>
    <s v="OFF"/>
    <d v="2019-03-17T00:00:00"/>
    <s v="Avg of 4 NM Projects"/>
    <x v="3"/>
    <n v="0"/>
  </r>
  <r>
    <n v="2019"/>
    <x v="6"/>
    <n v="17"/>
    <n v="3"/>
    <s v="OFF"/>
    <d v="2019-03-17T00:00:00"/>
    <s v="Avg of 4 NM Projects"/>
    <x v="4"/>
    <n v="-0.13"/>
  </r>
  <r>
    <n v="2019"/>
    <x v="6"/>
    <n v="17"/>
    <n v="3"/>
    <s v="OFF"/>
    <d v="2019-03-17T00:00:00"/>
    <s v="Avg of 4 NM Projects"/>
    <x v="5"/>
    <n v="-0.13"/>
  </r>
  <r>
    <n v="2019"/>
    <x v="6"/>
    <n v="17"/>
    <n v="3"/>
    <s v="OFF"/>
    <d v="2019-03-17T00:00:00"/>
    <s v="Avg of 4 NM Projects"/>
    <x v="6"/>
    <n v="-0.13"/>
  </r>
  <r>
    <n v="2019"/>
    <x v="6"/>
    <n v="17"/>
    <n v="3"/>
    <s v="ON"/>
    <d v="2019-03-17T00:00:00"/>
    <s v="Avg of 4 NM Projects"/>
    <x v="7"/>
    <n v="5.1150000000000002"/>
  </r>
  <r>
    <n v="2019"/>
    <x v="6"/>
    <n v="17"/>
    <n v="3"/>
    <s v="ON"/>
    <d v="2019-03-17T00:00:00"/>
    <s v="Avg of 4 NM Projects"/>
    <x v="8"/>
    <n v="19.329999999999998"/>
  </r>
  <r>
    <n v="2019"/>
    <x v="6"/>
    <n v="17"/>
    <n v="3"/>
    <s v="ON"/>
    <d v="2019-03-17T00:00:00"/>
    <s v="Avg of 4 NM Projects"/>
    <x v="9"/>
    <n v="26.369999999999997"/>
  </r>
  <r>
    <n v="2019"/>
    <x v="6"/>
    <n v="17"/>
    <n v="3"/>
    <s v="ON"/>
    <d v="2019-03-17T00:00:00"/>
    <s v="Avg of 4 NM Projects"/>
    <x v="10"/>
    <n v="38.144999999999996"/>
  </r>
  <r>
    <n v="2019"/>
    <x v="6"/>
    <n v="17"/>
    <n v="3"/>
    <s v="ON"/>
    <d v="2019-03-17T00:00:00"/>
    <s v="Avg of 4 NM Projects"/>
    <x v="11"/>
    <n v="50.429999999999993"/>
  </r>
  <r>
    <n v="2019"/>
    <x v="6"/>
    <n v="17"/>
    <n v="3"/>
    <s v="ON"/>
    <d v="2019-03-17T00:00:00"/>
    <s v="Avg of 4 NM Projects"/>
    <x v="12"/>
    <n v="61.185000000000002"/>
  </r>
  <r>
    <n v="2019"/>
    <x v="6"/>
    <n v="17"/>
    <n v="3"/>
    <s v="ON"/>
    <d v="2019-03-17T00:00:00"/>
    <s v="Avg of 4 NM Projects"/>
    <x v="13"/>
    <n v="68.47999999999999"/>
  </r>
  <r>
    <n v="2019"/>
    <x v="6"/>
    <n v="17"/>
    <n v="3"/>
    <s v="ON"/>
    <d v="2019-03-17T00:00:00"/>
    <s v="Avg of 4 NM Projects"/>
    <x v="14"/>
    <n v="59.14"/>
  </r>
  <r>
    <n v="2019"/>
    <x v="6"/>
    <n v="17"/>
    <n v="3"/>
    <s v="ON"/>
    <d v="2019-03-17T00:00:00"/>
    <s v="Avg of 4 NM Projects"/>
    <x v="15"/>
    <n v="46.339999999999996"/>
  </r>
  <r>
    <n v="2019"/>
    <x v="6"/>
    <n v="17"/>
    <n v="3"/>
    <s v="ON"/>
    <d v="2019-03-17T00:00:00"/>
    <s v="Avg of 4 NM Projects"/>
    <x v="16"/>
    <n v="35.200000000000003"/>
  </r>
  <r>
    <n v="2019"/>
    <x v="6"/>
    <n v="17"/>
    <n v="3"/>
    <s v="ON"/>
    <d v="2019-03-17T00:00:00"/>
    <s v="Avg of 4 NM Projects"/>
    <x v="17"/>
    <n v="22.400000000000002"/>
  </r>
  <r>
    <n v="2019"/>
    <x v="6"/>
    <n v="17"/>
    <n v="3"/>
    <s v="ON"/>
    <d v="2019-03-17T00:00:00"/>
    <s v="Avg of 4 NM Projects"/>
    <x v="18"/>
    <n v="4.8649999999999993"/>
  </r>
  <r>
    <n v="2019"/>
    <x v="6"/>
    <n v="17"/>
    <n v="3"/>
    <s v="ON"/>
    <d v="2019-03-17T00:00:00"/>
    <s v="Avg of 4 NM Projects"/>
    <x v="19"/>
    <n v="-0.26"/>
  </r>
  <r>
    <n v="2019"/>
    <x v="6"/>
    <n v="17"/>
    <n v="3"/>
    <s v="ON"/>
    <d v="2019-03-17T00:00:00"/>
    <s v="Avg of 4 NM Projects"/>
    <x v="20"/>
    <n v="0"/>
  </r>
  <r>
    <n v="2019"/>
    <x v="6"/>
    <n v="17"/>
    <n v="3"/>
    <s v="ON"/>
    <d v="2019-03-17T00:00:00"/>
    <s v="Avg of 4 NM Projects"/>
    <x v="21"/>
    <n v="-0.26"/>
  </r>
  <r>
    <n v="2019"/>
    <x v="6"/>
    <n v="17"/>
    <n v="3"/>
    <s v="ON"/>
    <d v="2019-03-17T00:00:00"/>
    <s v="Avg of 4 NM Projects"/>
    <x v="22"/>
    <n v="0"/>
  </r>
  <r>
    <n v="2019"/>
    <x v="6"/>
    <n v="17"/>
    <n v="3"/>
    <s v="OFF"/>
    <d v="2019-03-17T00:00:00"/>
    <s v="Avg of 4 NM Projects"/>
    <x v="23"/>
    <n v="-0.26"/>
  </r>
  <r>
    <n v="2019"/>
    <x v="6"/>
    <n v="18"/>
    <n v="4"/>
    <s v="OFF"/>
    <d v="2019-03-18T00:00:00"/>
    <s v="Avg of 4 NM Projects"/>
    <x v="0"/>
    <n v="0"/>
  </r>
  <r>
    <n v="2019"/>
    <x v="6"/>
    <n v="18"/>
    <n v="4"/>
    <s v="OFF"/>
    <d v="2019-03-18T00:00:00"/>
    <s v="Avg of 4 NM Projects"/>
    <x v="1"/>
    <n v="-0.26"/>
  </r>
  <r>
    <n v="2019"/>
    <x v="6"/>
    <n v="18"/>
    <n v="4"/>
    <s v="OFF"/>
    <d v="2019-03-18T00:00:00"/>
    <s v="Avg of 4 NM Projects"/>
    <x v="2"/>
    <n v="-0.26"/>
  </r>
  <r>
    <n v="2019"/>
    <x v="6"/>
    <n v="18"/>
    <n v="4"/>
    <s v="OFF"/>
    <d v="2019-03-18T00:00:00"/>
    <s v="Avg of 4 NM Projects"/>
    <x v="3"/>
    <n v="-0.13"/>
  </r>
  <r>
    <n v="2019"/>
    <x v="6"/>
    <n v="18"/>
    <n v="4"/>
    <s v="OFF"/>
    <d v="2019-03-18T00:00:00"/>
    <s v="Avg of 4 NM Projects"/>
    <x v="4"/>
    <n v="-0.26"/>
  </r>
  <r>
    <n v="2019"/>
    <x v="6"/>
    <n v="18"/>
    <n v="4"/>
    <s v="OFF"/>
    <d v="2019-03-18T00:00:00"/>
    <s v="Avg of 4 NM Projects"/>
    <x v="5"/>
    <n v="-0.13"/>
  </r>
  <r>
    <n v="2019"/>
    <x v="6"/>
    <n v="18"/>
    <n v="4"/>
    <s v="OFF"/>
    <d v="2019-03-18T00:00:00"/>
    <s v="Avg of 4 NM Projects"/>
    <x v="6"/>
    <n v="-0.26"/>
  </r>
  <r>
    <n v="2019"/>
    <x v="6"/>
    <n v="18"/>
    <n v="4"/>
    <s v="ON"/>
    <d v="2019-03-18T00:00:00"/>
    <s v="Avg of 4 NM Projects"/>
    <x v="7"/>
    <n v="8.1950000000000003"/>
  </r>
  <r>
    <n v="2019"/>
    <x v="6"/>
    <n v="18"/>
    <n v="4"/>
    <s v="ON"/>
    <d v="2019-03-18T00:00:00"/>
    <s v="Avg of 4 NM Projects"/>
    <x v="8"/>
    <n v="39.809999999999995"/>
  </r>
  <r>
    <n v="2019"/>
    <x v="6"/>
    <n v="18"/>
    <n v="4"/>
    <s v="ON"/>
    <d v="2019-03-18T00:00:00"/>
    <s v="Avg of 4 NM Projects"/>
    <x v="9"/>
    <n v="62.980000000000004"/>
  </r>
  <r>
    <n v="2019"/>
    <x v="6"/>
    <n v="18"/>
    <n v="4"/>
    <s v="ON"/>
    <d v="2019-03-18T00:00:00"/>
    <s v="Avg of 4 NM Projects"/>
    <x v="10"/>
    <n v="78.08"/>
  </r>
  <r>
    <n v="2019"/>
    <x v="6"/>
    <n v="18"/>
    <n v="4"/>
    <s v="ON"/>
    <d v="2019-03-18T00:00:00"/>
    <s v="Avg of 4 NM Projects"/>
    <x v="11"/>
    <n v="79.22999999999999"/>
  </r>
  <r>
    <n v="2019"/>
    <x v="6"/>
    <n v="18"/>
    <n v="4"/>
    <s v="ON"/>
    <d v="2019-03-18T00:00:00"/>
    <s v="Avg of 4 NM Projects"/>
    <x v="12"/>
    <n v="79.61"/>
  </r>
  <r>
    <n v="2019"/>
    <x v="6"/>
    <n v="18"/>
    <n v="4"/>
    <s v="ON"/>
    <d v="2019-03-18T00:00:00"/>
    <s v="Avg of 4 NM Projects"/>
    <x v="13"/>
    <n v="85.375"/>
  </r>
  <r>
    <n v="2019"/>
    <x v="6"/>
    <n v="18"/>
    <n v="4"/>
    <s v="ON"/>
    <d v="2019-03-18T00:00:00"/>
    <s v="Avg of 4 NM Projects"/>
    <x v="14"/>
    <n v="80.765000000000001"/>
  </r>
  <r>
    <n v="2019"/>
    <x v="6"/>
    <n v="18"/>
    <n v="4"/>
    <s v="ON"/>
    <d v="2019-03-18T00:00:00"/>
    <s v="Avg of 4 NM Projects"/>
    <x v="15"/>
    <n v="71.42"/>
  </r>
  <r>
    <n v="2019"/>
    <x v="6"/>
    <n v="18"/>
    <n v="4"/>
    <s v="ON"/>
    <d v="2019-03-18T00:00:00"/>
    <s v="Avg of 4 NM Projects"/>
    <x v="16"/>
    <n v="57.600000000000009"/>
  </r>
  <r>
    <n v="2019"/>
    <x v="6"/>
    <n v="18"/>
    <n v="4"/>
    <s v="ON"/>
    <d v="2019-03-18T00:00:00"/>
    <s v="Avg of 4 NM Projects"/>
    <x v="17"/>
    <n v="35.455000000000005"/>
  </r>
  <r>
    <n v="2019"/>
    <x v="6"/>
    <n v="18"/>
    <n v="4"/>
    <s v="ON"/>
    <d v="2019-03-18T00:00:00"/>
    <s v="Avg of 4 NM Projects"/>
    <x v="18"/>
    <n v="7.68"/>
  </r>
  <r>
    <n v="2019"/>
    <x v="6"/>
    <n v="18"/>
    <n v="4"/>
    <s v="ON"/>
    <d v="2019-03-18T00:00:00"/>
    <s v="Avg of 4 NM Projects"/>
    <x v="19"/>
    <n v="-0.13"/>
  </r>
  <r>
    <n v="2019"/>
    <x v="6"/>
    <n v="18"/>
    <n v="4"/>
    <s v="ON"/>
    <d v="2019-03-18T00:00:00"/>
    <s v="Avg of 4 NM Projects"/>
    <x v="20"/>
    <n v="-0.13"/>
  </r>
  <r>
    <n v="2019"/>
    <x v="6"/>
    <n v="18"/>
    <n v="4"/>
    <s v="ON"/>
    <d v="2019-03-18T00:00:00"/>
    <s v="Avg of 4 NM Projects"/>
    <x v="21"/>
    <n v="-0.26"/>
  </r>
  <r>
    <n v="2019"/>
    <x v="6"/>
    <n v="18"/>
    <n v="4"/>
    <s v="ON"/>
    <d v="2019-03-18T00:00:00"/>
    <s v="Avg of 4 NM Projects"/>
    <x v="22"/>
    <n v="-0.13"/>
  </r>
  <r>
    <n v="2019"/>
    <x v="6"/>
    <n v="18"/>
    <n v="4"/>
    <s v="OFF"/>
    <d v="2019-03-18T00:00:00"/>
    <s v="Avg of 4 NM Projects"/>
    <x v="23"/>
    <n v="0"/>
  </r>
  <r>
    <n v="2019"/>
    <x v="6"/>
    <n v="19"/>
    <n v="5"/>
    <s v="OFF"/>
    <d v="2019-03-19T00:00:00"/>
    <s v="Avg of 4 NM Projects"/>
    <x v="0"/>
    <n v="-0.13"/>
  </r>
  <r>
    <n v="2019"/>
    <x v="6"/>
    <n v="19"/>
    <n v="5"/>
    <s v="OFF"/>
    <d v="2019-03-19T00:00:00"/>
    <s v="Avg of 4 NM Projects"/>
    <x v="1"/>
    <n v="-0.39"/>
  </r>
  <r>
    <n v="2019"/>
    <x v="6"/>
    <n v="19"/>
    <n v="5"/>
    <s v="OFF"/>
    <d v="2019-03-19T00:00:00"/>
    <s v="Avg of 4 NM Projects"/>
    <x v="2"/>
    <n v="0"/>
  </r>
  <r>
    <n v="2019"/>
    <x v="6"/>
    <n v="19"/>
    <n v="5"/>
    <s v="OFF"/>
    <d v="2019-03-19T00:00:00"/>
    <s v="Avg of 4 NM Projects"/>
    <x v="3"/>
    <n v="-0.26"/>
  </r>
  <r>
    <n v="2019"/>
    <x v="6"/>
    <n v="19"/>
    <n v="5"/>
    <s v="OFF"/>
    <d v="2019-03-19T00:00:00"/>
    <s v="Avg of 4 NM Projects"/>
    <x v="4"/>
    <n v="-0.13"/>
  </r>
  <r>
    <n v="2019"/>
    <x v="6"/>
    <n v="19"/>
    <n v="5"/>
    <s v="OFF"/>
    <d v="2019-03-19T00:00:00"/>
    <s v="Avg of 4 NM Projects"/>
    <x v="5"/>
    <n v="-0.26"/>
  </r>
  <r>
    <n v="2019"/>
    <x v="6"/>
    <n v="19"/>
    <n v="5"/>
    <s v="OFF"/>
    <d v="2019-03-19T00:00:00"/>
    <s v="Avg of 4 NM Projects"/>
    <x v="6"/>
    <n v="-0.26"/>
  </r>
  <r>
    <n v="2019"/>
    <x v="6"/>
    <n v="19"/>
    <n v="5"/>
    <s v="ON"/>
    <d v="2019-03-19T00:00:00"/>
    <s v="Avg of 4 NM Projects"/>
    <x v="7"/>
    <n v="8.9600000000000009"/>
  </r>
  <r>
    <n v="2019"/>
    <x v="6"/>
    <n v="19"/>
    <n v="5"/>
    <s v="ON"/>
    <d v="2019-03-19T00:00:00"/>
    <s v="Avg of 4 NM Projects"/>
    <x v="8"/>
    <n v="41.47"/>
  </r>
  <r>
    <n v="2019"/>
    <x v="6"/>
    <n v="19"/>
    <n v="5"/>
    <s v="ON"/>
    <d v="2019-03-19T00:00:00"/>
    <s v="Avg of 4 NM Projects"/>
    <x v="9"/>
    <n v="66.56"/>
  </r>
  <r>
    <n v="2019"/>
    <x v="6"/>
    <n v="19"/>
    <n v="5"/>
    <s v="ON"/>
    <d v="2019-03-19T00:00:00"/>
    <s v="Avg of 4 NM Projects"/>
    <x v="10"/>
    <n v="78.585000000000008"/>
  </r>
  <r>
    <n v="2019"/>
    <x v="6"/>
    <n v="19"/>
    <n v="5"/>
    <s v="ON"/>
    <d v="2019-03-19T00:00:00"/>
    <s v="Avg of 4 NM Projects"/>
    <x v="11"/>
    <n v="85.375"/>
  </r>
  <r>
    <n v="2019"/>
    <x v="6"/>
    <n v="19"/>
    <n v="5"/>
    <s v="ON"/>
    <d v="2019-03-19T00:00:00"/>
    <s v="Avg of 4 NM Projects"/>
    <x v="12"/>
    <n v="88.825000000000003"/>
  </r>
  <r>
    <n v="2019"/>
    <x v="6"/>
    <n v="19"/>
    <n v="5"/>
    <s v="ON"/>
    <d v="2019-03-19T00:00:00"/>
    <s v="Avg of 4 NM Projects"/>
    <x v="13"/>
    <n v="87.935000000000002"/>
  </r>
  <r>
    <n v="2019"/>
    <x v="6"/>
    <n v="19"/>
    <n v="5"/>
    <s v="ON"/>
    <d v="2019-03-19T00:00:00"/>
    <s v="Avg of 4 NM Projects"/>
    <x v="14"/>
    <n v="83.2"/>
  </r>
  <r>
    <n v="2019"/>
    <x v="6"/>
    <n v="19"/>
    <n v="5"/>
    <s v="ON"/>
    <d v="2019-03-19T00:00:00"/>
    <s v="Avg of 4 NM Projects"/>
    <x v="15"/>
    <n v="73.724999999999994"/>
  </r>
  <r>
    <n v="2019"/>
    <x v="6"/>
    <n v="19"/>
    <n v="5"/>
    <s v="ON"/>
    <d v="2019-03-19T00:00:00"/>
    <s v="Avg of 4 NM Projects"/>
    <x v="16"/>
    <n v="58.11"/>
  </r>
  <r>
    <n v="2019"/>
    <x v="6"/>
    <n v="19"/>
    <n v="5"/>
    <s v="ON"/>
    <d v="2019-03-19T00:00:00"/>
    <s v="Avg of 4 NM Projects"/>
    <x v="17"/>
    <n v="35.965000000000003"/>
  </r>
  <r>
    <n v="2019"/>
    <x v="6"/>
    <n v="19"/>
    <n v="5"/>
    <s v="ON"/>
    <d v="2019-03-19T00:00:00"/>
    <s v="Avg of 4 NM Projects"/>
    <x v="18"/>
    <n v="7.81"/>
  </r>
  <r>
    <n v="2019"/>
    <x v="6"/>
    <n v="19"/>
    <n v="5"/>
    <s v="ON"/>
    <d v="2019-03-19T00:00:00"/>
    <s v="Avg of 4 NM Projects"/>
    <x v="19"/>
    <n v="-0.26"/>
  </r>
  <r>
    <n v="2019"/>
    <x v="6"/>
    <n v="19"/>
    <n v="5"/>
    <s v="ON"/>
    <d v="2019-03-19T00:00:00"/>
    <s v="Avg of 4 NM Projects"/>
    <x v="20"/>
    <n v="-0.13"/>
  </r>
  <r>
    <n v="2019"/>
    <x v="6"/>
    <n v="19"/>
    <n v="5"/>
    <s v="ON"/>
    <d v="2019-03-19T00:00:00"/>
    <s v="Avg of 4 NM Projects"/>
    <x v="21"/>
    <n v="-0.13"/>
  </r>
  <r>
    <n v="2019"/>
    <x v="6"/>
    <n v="19"/>
    <n v="5"/>
    <s v="ON"/>
    <d v="2019-03-19T00:00:00"/>
    <s v="Avg of 4 NM Projects"/>
    <x v="22"/>
    <n v="-0.13"/>
  </r>
  <r>
    <n v="2019"/>
    <x v="6"/>
    <n v="19"/>
    <n v="5"/>
    <s v="OFF"/>
    <d v="2019-03-19T00:00:00"/>
    <s v="Avg of 4 NM Projects"/>
    <x v="23"/>
    <n v="-0.26"/>
  </r>
  <r>
    <n v="2019"/>
    <x v="6"/>
    <n v="20"/>
    <n v="6"/>
    <s v="OFF"/>
    <d v="2019-03-20T00:00:00"/>
    <s v="Avg of 4 NM Projects"/>
    <x v="0"/>
    <n v="-0.39"/>
  </r>
  <r>
    <n v="2019"/>
    <x v="6"/>
    <n v="20"/>
    <n v="6"/>
    <s v="OFF"/>
    <d v="2019-03-20T00:00:00"/>
    <s v="Avg of 4 NM Projects"/>
    <x v="1"/>
    <n v="-0.13"/>
  </r>
  <r>
    <n v="2019"/>
    <x v="6"/>
    <n v="20"/>
    <n v="6"/>
    <s v="OFF"/>
    <d v="2019-03-20T00:00:00"/>
    <s v="Avg of 4 NM Projects"/>
    <x v="2"/>
    <n v="-0.39"/>
  </r>
  <r>
    <n v="2019"/>
    <x v="6"/>
    <n v="20"/>
    <n v="6"/>
    <s v="OFF"/>
    <d v="2019-03-20T00:00:00"/>
    <s v="Avg of 4 NM Projects"/>
    <x v="3"/>
    <n v="-0.13"/>
  </r>
  <r>
    <n v="2019"/>
    <x v="6"/>
    <n v="20"/>
    <n v="6"/>
    <s v="OFF"/>
    <d v="2019-03-20T00:00:00"/>
    <s v="Avg of 4 NM Projects"/>
    <x v="4"/>
    <n v="-0.13"/>
  </r>
  <r>
    <n v="2019"/>
    <x v="6"/>
    <n v="20"/>
    <n v="6"/>
    <s v="OFF"/>
    <d v="2019-03-20T00:00:00"/>
    <s v="Avg of 4 NM Projects"/>
    <x v="5"/>
    <n v="-0.26"/>
  </r>
  <r>
    <n v="2019"/>
    <x v="6"/>
    <n v="20"/>
    <n v="6"/>
    <s v="OFF"/>
    <d v="2019-03-20T00:00:00"/>
    <s v="Avg of 4 NM Projects"/>
    <x v="6"/>
    <n v="-0.51500000000000001"/>
  </r>
  <r>
    <n v="2019"/>
    <x v="6"/>
    <n v="20"/>
    <n v="6"/>
    <s v="ON"/>
    <d v="2019-03-20T00:00:00"/>
    <s v="Avg of 4 NM Projects"/>
    <x v="7"/>
    <n v="10.234999999999999"/>
  </r>
  <r>
    <n v="2019"/>
    <x v="6"/>
    <n v="20"/>
    <n v="6"/>
    <s v="ON"/>
    <d v="2019-03-20T00:00:00"/>
    <s v="Avg of 4 NM Projects"/>
    <x v="8"/>
    <n v="42.115000000000009"/>
  </r>
  <r>
    <n v="2019"/>
    <x v="6"/>
    <n v="20"/>
    <n v="6"/>
    <s v="ON"/>
    <d v="2019-03-20T00:00:00"/>
    <s v="Avg of 4 NM Projects"/>
    <x v="9"/>
    <n v="65.155000000000001"/>
  </r>
  <r>
    <n v="2019"/>
    <x v="6"/>
    <n v="20"/>
    <n v="6"/>
    <s v="ON"/>
    <d v="2019-03-20T00:00:00"/>
    <s v="Avg of 4 NM Projects"/>
    <x v="10"/>
    <n v="79.614999999999995"/>
  </r>
  <r>
    <n v="2019"/>
    <x v="6"/>
    <n v="20"/>
    <n v="6"/>
    <s v="ON"/>
    <d v="2019-03-20T00:00:00"/>
    <s v="Avg of 4 NM Projects"/>
    <x v="11"/>
    <n v="84.094999999999999"/>
  </r>
  <r>
    <n v="2019"/>
    <x v="6"/>
    <n v="20"/>
    <n v="6"/>
    <s v="ON"/>
    <d v="2019-03-20T00:00:00"/>
    <s v="Avg of 4 NM Projects"/>
    <x v="12"/>
    <n v="86.4"/>
  </r>
  <r>
    <n v="2019"/>
    <x v="6"/>
    <n v="20"/>
    <n v="6"/>
    <s v="ON"/>
    <d v="2019-03-20T00:00:00"/>
    <s v="Avg of 4 NM Projects"/>
    <x v="13"/>
    <n v="86.144999999999996"/>
  </r>
  <r>
    <n v="2019"/>
    <x v="6"/>
    <n v="20"/>
    <n v="6"/>
    <s v="ON"/>
    <d v="2019-03-20T00:00:00"/>
    <s v="Avg of 4 NM Projects"/>
    <x v="14"/>
    <n v="84.47999999999999"/>
  </r>
  <r>
    <n v="2019"/>
    <x v="6"/>
    <n v="20"/>
    <n v="6"/>
    <s v="ON"/>
    <d v="2019-03-20T00:00:00"/>
    <s v="Avg of 4 NM Projects"/>
    <x v="15"/>
    <n v="74.11"/>
  </r>
  <r>
    <n v="2019"/>
    <x v="6"/>
    <n v="20"/>
    <n v="6"/>
    <s v="ON"/>
    <d v="2019-03-20T00:00:00"/>
    <s v="Avg of 4 NM Projects"/>
    <x v="16"/>
    <n v="58.11"/>
  </r>
  <r>
    <n v="2019"/>
    <x v="6"/>
    <n v="20"/>
    <n v="6"/>
    <s v="ON"/>
    <d v="2019-03-20T00:00:00"/>
    <s v="Avg of 4 NM Projects"/>
    <x v="17"/>
    <n v="32.380000000000003"/>
  </r>
  <r>
    <n v="2019"/>
    <x v="6"/>
    <n v="20"/>
    <n v="6"/>
    <s v="ON"/>
    <d v="2019-03-20T00:00:00"/>
    <s v="Avg of 4 NM Projects"/>
    <x v="18"/>
    <n v="7.5500000000000007"/>
  </r>
  <r>
    <n v="2019"/>
    <x v="6"/>
    <n v="20"/>
    <n v="6"/>
    <s v="ON"/>
    <d v="2019-03-20T00:00:00"/>
    <s v="Avg of 4 NM Projects"/>
    <x v="19"/>
    <n v="-0.26"/>
  </r>
  <r>
    <n v="2019"/>
    <x v="6"/>
    <n v="20"/>
    <n v="6"/>
    <s v="ON"/>
    <d v="2019-03-20T00:00:00"/>
    <s v="Avg of 4 NM Projects"/>
    <x v="20"/>
    <n v="-0.13"/>
  </r>
  <r>
    <n v="2019"/>
    <x v="6"/>
    <n v="20"/>
    <n v="6"/>
    <s v="ON"/>
    <d v="2019-03-20T00:00:00"/>
    <s v="Avg of 4 NM Projects"/>
    <x v="21"/>
    <n v="-0.26"/>
  </r>
  <r>
    <n v="2019"/>
    <x v="6"/>
    <n v="20"/>
    <n v="6"/>
    <s v="ON"/>
    <d v="2019-03-20T00:00:00"/>
    <s v="Avg of 4 NM Projects"/>
    <x v="22"/>
    <n v="-0.13"/>
  </r>
  <r>
    <n v="2019"/>
    <x v="6"/>
    <n v="20"/>
    <n v="6"/>
    <s v="OFF"/>
    <d v="2019-03-20T00:00:00"/>
    <s v="Avg of 4 NM Projects"/>
    <x v="23"/>
    <n v="-0.26"/>
  </r>
  <r>
    <n v="2019"/>
    <x v="6"/>
    <n v="21"/>
    <n v="7"/>
    <s v="OFF"/>
    <d v="2019-03-21T00:00:00"/>
    <s v="Avg of 4 NM Projects"/>
    <x v="0"/>
    <n v="-0.26"/>
  </r>
  <r>
    <n v="2019"/>
    <x v="6"/>
    <n v="21"/>
    <n v="7"/>
    <s v="OFF"/>
    <d v="2019-03-21T00:00:00"/>
    <s v="Avg of 4 NM Projects"/>
    <x v="1"/>
    <n v="-0.26"/>
  </r>
  <r>
    <n v="2019"/>
    <x v="6"/>
    <n v="21"/>
    <n v="7"/>
    <s v="OFF"/>
    <d v="2019-03-21T00:00:00"/>
    <s v="Avg of 4 NM Projects"/>
    <x v="2"/>
    <n v="-0.39"/>
  </r>
  <r>
    <n v="2019"/>
    <x v="6"/>
    <n v="21"/>
    <n v="7"/>
    <s v="OFF"/>
    <d v="2019-03-21T00:00:00"/>
    <s v="Avg of 4 NM Projects"/>
    <x v="3"/>
    <n v="-0.13"/>
  </r>
  <r>
    <n v="2019"/>
    <x v="6"/>
    <n v="21"/>
    <n v="7"/>
    <s v="OFF"/>
    <d v="2019-03-21T00:00:00"/>
    <s v="Avg of 4 NM Projects"/>
    <x v="4"/>
    <n v="-0.13"/>
  </r>
  <r>
    <n v="2019"/>
    <x v="6"/>
    <n v="21"/>
    <n v="7"/>
    <s v="OFF"/>
    <d v="2019-03-21T00:00:00"/>
    <s v="Avg of 4 NM Projects"/>
    <x v="5"/>
    <n v="-0.13"/>
  </r>
  <r>
    <n v="2019"/>
    <x v="6"/>
    <n v="21"/>
    <n v="7"/>
    <s v="OFF"/>
    <d v="2019-03-21T00:00:00"/>
    <s v="Avg of 4 NM Projects"/>
    <x v="6"/>
    <n v="-0.51500000000000001"/>
  </r>
  <r>
    <n v="2019"/>
    <x v="6"/>
    <n v="21"/>
    <n v="7"/>
    <s v="OFF"/>
    <d v="2019-03-21T00:00:00"/>
    <s v="Avg of 4 NM Projects"/>
    <x v="7"/>
    <n v="6.53"/>
  </r>
  <r>
    <n v="2019"/>
    <x v="6"/>
    <n v="21"/>
    <n v="7"/>
    <s v="OFF"/>
    <d v="2019-03-21T00:00:00"/>
    <s v="Avg of 4 NM Projects"/>
    <x v="8"/>
    <n v="22.27"/>
  </r>
  <r>
    <n v="2019"/>
    <x v="6"/>
    <n v="21"/>
    <n v="7"/>
    <s v="OFF"/>
    <d v="2019-03-21T00:00:00"/>
    <s v="Avg of 4 NM Projects"/>
    <x v="9"/>
    <n v="32.765000000000001"/>
  </r>
  <r>
    <n v="2019"/>
    <x v="6"/>
    <n v="21"/>
    <n v="7"/>
    <s v="OFF"/>
    <d v="2019-03-21T00:00:00"/>
    <s v="Avg of 4 NM Projects"/>
    <x v="10"/>
    <n v="40.195"/>
  </r>
  <r>
    <n v="2019"/>
    <x v="6"/>
    <n v="21"/>
    <n v="7"/>
    <s v="OFF"/>
    <d v="2019-03-21T00:00:00"/>
    <s v="Avg of 4 NM Projects"/>
    <x v="11"/>
    <n v="36.6"/>
  </r>
  <r>
    <n v="2019"/>
    <x v="6"/>
    <n v="21"/>
    <n v="7"/>
    <s v="OFF"/>
    <d v="2019-03-21T00:00:00"/>
    <s v="Avg of 4 NM Projects"/>
    <x v="12"/>
    <n v="40.064999999999991"/>
  </r>
  <r>
    <n v="2019"/>
    <x v="6"/>
    <n v="21"/>
    <n v="7"/>
    <s v="OFF"/>
    <d v="2019-03-21T00:00:00"/>
    <s v="Avg of 4 NM Projects"/>
    <x v="13"/>
    <n v="38.524999999999999"/>
  </r>
  <r>
    <n v="2019"/>
    <x v="6"/>
    <n v="21"/>
    <n v="7"/>
    <s v="OFF"/>
    <d v="2019-03-21T00:00:00"/>
    <s v="Avg of 4 NM Projects"/>
    <x v="14"/>
    <n v="41.855000000000004"/>
  </r>
  <r>
    <n v="2019"/>
    <x v="6"/>
    <n v="21"/>
    <n v="7"/>
    <s v="OFF"/>
    <d v="2019-03-21T00:00:00"/>
    <s v="Avg of 4 NM Projects"/>
    <x v="15"/>
    <n v="41.344999999999999"/>
  </r>
  <r>
    <n v="2019"/>
    <x v="6"/>
    <n v="21"/>
    <n v="7"/>
    <s v="OFF"/>
    <d v="2019-03-21T00:00:00"/>
    <s v="Avg of 4 NM Projects"/>
    <x v="16"/>
    <n v="24.06"/>
  </r>
  <r>
    <n v="2019"/>
    <x v="6"/>
    <n v="21"/>
    <n v="7"/>
    <s v="OFF"/>
    <d v="2019-03-21T00:00:00"/>
    <s v="Avg of 4 NM Projects"/>
    <x v="17"/>
    <n v="8.9599999999999991"/>
  </r>
  <r>
    <n v="2019"/>
    <x v="6"/>
    <n v="21"/>
    <n v="7"/>
    <s v="OFF"/>
    <d v="2019-03-21T00:00:00"/>
    <s v="Avg of 4 NM Projects"/>
    <x v="18"/>
    <n v="1.4100000000000001"/>
  </r>
  <r>
    <n v="2019"/>
    <x v="6"/>
    <n v="21"/>
    <n v="7"/>
    <s v="OFF"/>
    <d v="2019-03-21T00:00:00"/>
    <s v="Avg of 4 NM Projects"/>
    <x v="19"/>
    <n v="-0.13"/>
  </r>
  <r>
    <n v="2019"/>
    <x v="6"/>
    <n v="21"/>
    <n v="7"/>
    <s v="OFF"/>
    <d v="2019-03-21T00:00:00"/>
    <s v="Avg of 4 NM Projects"/>
    <x v="20"/>
    <n v="-0.26"/>
  </r>
  <r>
    <n v="2019"/>
    <x v="6"/>
    <n v="21"/>
    <n v="7"/>
    <s v="OFF"/>
    <d v="2019-03-21T00:00:00"/>
    <s v="Avg of 4 NM Projects"/>
    <x v="21"/>
    <n v="-0.13"/>
  </r>
  <r>
    <n v="2019"/>
    <x v="6"/>
    <n v="21"/>
    <n v="7"/>
    <s v="OFF"/>
    <d v="2019-03-21T00:00:00"/>
    <s v="Avg of 4 NM Projects"/>
    <x v="22"/>
    <n v="-0.13"/>
  </r>
  <r>
    <n v="2019"/>
    <x v="6"/>
    <n v="21"/>
    <n v="7"/>
    <s v="OFF"/>
    <d v="2019-03-21T00:00:00"/>
    <s v="Avg of 4 NM Projects"/>
    <x v="23"/>
    <n v="-0.26"/>
  </r>
  <r>
    <n v="2019"/>
    <x v="6"/>
    <n v="22"/>
    <n v="1"/>
    <s v="OFF"/>
    <d v="2019-03-22T00:00:00"/>
    <s v="Avg of 4 NM Projects"/>
    <x v="0"/>
    <n v="-0.39"/>
  </r>
  <r>
    <n v="2019"/>
    <x v="6"/>
    <n v="22"/>
    <n v="1"/>
    <s v="OFF"/>
    <d v="2019-03-22T00:00:00"/>
    <s v="Avg of 4 NM Projects"/>
    <x v="1"/>
    <n v="-0.26"/>
  </r>
  <r>
    <n v="2019"/>
    <x v="6"/>
    <n v="22"/>
    <n v="1"/>
    <s v="OFF"/>
    <d v="2019-03-22T00:00:00"/>
    <s v="Avg of 4 NM Projects"/>
    <x v="2"/>
    <n v="-0.13"/>
  </r>
  <r>
    <n v="2019"/>
    <x v="6"/>
    <n v="22"/>
    <n v="1"/>
    <s v="OFF"/>
    <d v="2019-03-22T00:00:00"/>
    <s v="Avg of 4 NM Projects"/>
    <x v="3"/>
    <n v="-0.26"/>
  </r>
  <r>
    <n v="2019"/>
    <x v="6"/>
    <n v="22"/>
    <n v="1"/>
    <s v="OFF"/>
    <d v="2019-03-22T00:00:00"/>
    <s v="Avg of 4 NM Projects"/>
    <x v="4"/>
    <n v="0"/>
  </r>
  <r>
    <n v="2019"/>
    <x v="6"/>
    <n v="22"/>
    <n v="1"/>
    <s v="OFF"/>
    <d v="2019-03-22T00:00:00"/>
    <s v="Avg of 4 NM Projects"/>
    <x v="5"/>
    <n v="-0.26"/>
  </r>
  <r>
    <n v="2019"/>
    <x v="6"/>
    <n v="22"/>
    <n v="1"/>
    <s v="OFF"/>
    <d v="2019-03-22T00:00:00"/>
    <s v="Avg of 4 NM Projects"/>
    <x v="6"/>
    <n v="-0.51500000000000001"/>
  </r>
  <r>
    <n v="2019"/>
    <x v="6"/>
    <n v="22"/>
    <n v="1"/>
    <s v="OFF"/>
    <d v="2019-03-22T00:00:00"/>
    <s v="Avg of 4 NM Projects"/>
    <x v="7"/>
    <n v="2.5649999999999995"/>
  </r>
  <r>
    <n v="2019"/>
    <x v="6"/>
    <n v="22"/>
    <n v="1"/>
    <s v="OFF"/>
    <d v="2019-03-22T00:00:00"/>
    <s v="Avg of 4 NM Projects"/>
    <x v="8"/>
    <n v="14.979999999999999"/>
  </r>
  <r>
    <n v="2019"/>
    <x v="6"/>
    <n v="22"/>
    <n v="1"/>
    <s v="OFF"/>
    <d v="2019-03-22T00:00:00"/>
    <s v="Avg of 4 NM Projects"/>
    <x v="9"/>
    <n v="22.27"/>
  </r>
  <r>
    <n v="2019"/>
    <x v="6"/>
    <n v="22"/>
    <n v="1"/>
    <s v="OFF"/>
    <d v="2019-03-22T00:00:00"/>
    <s v="Avg of 4 NM Projects"/>
    <x v="10"/>
    <n v="30.72"/>
  </r>
  <r>
    <n v="2019"/>
    <x v="6"/>
    <n v="22"/>
    <n v="1"/>
    <s v="OFF"/>
    <d v="2019-03-22T00:00:00"/>
    <s v="Avg of 4 NM Projects"/>
    <x v="11"/>
    <n v="35.58"/>
  </r>
  <r>
    <n v="2019"/>
    <x v="6"/>
    <n v="22"/>
    <n v="1"/>
    <s v="OFF"/>
    <d v="2019-03-22T00:00:00"/>
    <s v="Avg of 4 NM Projects"/>
    <x v="12"/>
    <n v="32.26"/>
  </r>
  <r>
    <n v="2019"/>
    <x v="6"/>
    <n v="22"/>
    <n v="1"/>
    <s v="OFF"/>
    <d v="2019-03-22T00:00:00"/>
    <s v="Avg of 4 NM Projects"/>
    <x v="13"/>
    <n v="32.894999999999996"/>
  </r>
  <r>
    <n v="2019"/>
    <x v="6"/>
    <n v="22"/>
    <n v="1"/>
    <s v="OFF"/>
    <d v="2019-03-22T00:00:00"/>
    <s v="Avg of 4 NM Projects"/>
    <x v="14"/>
    <n v="35.585000000000001"/>
  </r>
  <r>
    <n v="2019"/>
    <x v="6"/>
    <n v="22"/>
    <n v="1"/>
    <s v="OFF"/>
    <d v="2019-03-22T00:00:00"/>
    <s v="Avg of 4 NM Projects"/>
    <x v="15"/>
    <n v="29.444999999999997"/>
  </r>
  <r>
    <n v="2019"/>
    <x v="6"/>
    <n v="22"/>
    <n v="1"/>
    <s v="OFF"/>
    <d v="2019-03-22T00:00:00"/>
    <s v="Avg of 4 NM Projects"/>
    <x v="16"/>
    <n v="23.934999999999999"/>
  </r>
  <r>
    <n v="2019"/>
    <x v="6"/>
    <n v="22"/>
    <n v="1"/>
    <s v="OFF"/>
    <d v="2019-03-22T00:00:00"/>
    <s v="Avg of 4 NM Projects"/>
    <x v="17"/>
    <n v="13.440000000000001"/>
  </r>
  <r>
    <n v="2019"/>
    <x v="6"/>
    <n v="22"/>
    <n v="1"/>
    <s v="OFF"/>
    <d v="2019-03-22T00:00:00"/>
    <s v="Avg of 4 NM Projects"/>
    <x v="18"/>
    <n v="2.9449999999999998"/>
  </r>
  <r>
    <n v="2019"/>
    <x v="6"/>
    <n v="22"/>
    <n v="1"/>
    <s v="OFF"/>
    <d v="2019-03-22T00:00:00"/>
    <s v="Avg of 4 NM Projects"/>
    <x v="19"/>
    <n v="-0.51500000000000001"/>
  </r>
  <r>
    <n v="2019"/>
    <x v="6"/>
    <n v="22"/>
    <n v="1"/>
    <s v="OFF"/>
    <d v="2019-03-22T00:00:00"/>
    <s v="Avg of 4 NM Projects"/>
    <x v="20"/>
    <n v="-0.13"/>
  </r>
  <r>
    <n v="2019"/>
    <x v="6"/>
    <n v="22"/>
    <n v="1"/>
    <s v="OFF"/>
    <d v="2019-03-22T00:00:00"/>
    <s v="Avg of 4 NM Projects"/>
    <x v="21"/>
    <n v="-0.13"/>
  </r>
  <r>
    <n v="2019"/>
    <x v="6"/>
    <n v="22"/>
    <n v="1"/>
    <s v="OFF"/>
    <d v="2019-03-22T00:00:00"/>
    <s v="Avg of 4 NM Projects"/>
    <x v="22"/>
    <n v="-0.13"/>
  </r>
  <r>
    <n v="2019"/>
    <x v="6"/>
    <n v="22"/>
    <n v="1"/>
    <s v="OFF"/>
    <d v="2019-03-22T00:00:00"/>
    <s v="Avg of 4 NM Projects"/>
    <x v="23"/>
    <n v="-0.13"/>
  </r>
  <r>
    <n v="2019"/>
    <x v="6"/>
    <n v="23"/>
    <n v="2"/>
    <s v="OFF"/>
    <d v="2019-03-23T00:00:00"/>
    <s v="Avg of 4 NM Projects"/>
    <x v="0"/>
    <n v="-0.26"/>
  </r>
  <r>
    <n v="2019"/>
    <x v="6"/>
    <n v="23"/>
    <n v="2"/>
    <s v="OFF"/>
    <d v="2019-03-23T00:00:00"/>
    <s v="Avg of 4 NM Projects"/>
    <x v="1"/>
    <n v="-0.13"/>
  </r>
  <r>
    <n v="2019"/>
    <x v="6"/>
    <n v="23"/>
    <n v="2"/>
    <s v="OFF"/>
    <d v="2019-03-23T00:00:00"/>
    <s v="Avg of 4 NM Projects"/>
    <x v="2"/>
    <n v="-0.26"/>
  </r>
  <r>
    <n v="2019"/>
    <x v="6"/>
    <n v="23"/>
    <n v="2"/>
    <s v="OFF"/>
    <d v="2019-03-23T00:00:00"/>
    <s v="Avg of 4 NM Projects"/>
    <x v="3"/>
    <n v="-0.13"/>
  </r>
  <r>
    <n v="2019"/>
    <x v="6"/>
    <n v="23"/>
    <n v="2"/>
    <s v="OFF"/>
    <d v="2019-03-23T00:00:00"/>
    <s v="Avg of 4 NM Projects"/>
    <x v="4"/>
    <n v="-0.13"/>
  </r>
  <r>
    <n v="2019"/>
    <x v="6"/>
    <n v="23"/>
    <n v="2"/>
    <s v="OFF"/>
    <d v="2019-03-23T00:00:00"/>
    <s v="Avg of 4 NM Projects"/>
    <x v="5"/>
    <n v="-0.13"/>
  </r>
  <r>
    <n v="2019"/>
    <x v="6"/>
    <n v="23"/>
    <n v="2"/>
    <s v="OFF"/>
    <d v="2019-03-23T00:00:00"/>
    <s v="Avg of 4 NM Projects"/>
    <x v="6"/>
    <n v="-0.26"/>
  </r>
  <r>
    <n v="2019"/>
    <x v="6"/>
    <n v="23"/>
    <n v="2"/>
    <s v="ON"/>
    <d v="2019-03-23T00:00:00"/>
    <s v="Avg of 4 NM Projects"/>
    <x v="7"/>
    <n v="3.7050000000000001"/>
  </r>
  <r>
    <n v="2019"/>
    <x v="6"/>
    <n v="23"/>
    <n v="2"/>
    <s v="ON"/>
    <d v="2019-03-23T00:00:00"/>
    <s v="Avg of 4 NM Projects"/>
    <x v="8"/>
    <n v="15.484999999999999"/>
  </r>
  <r>
    <n v="2019"/>
    <x v="6"/>
    <n v="23"/>
    <n v="2"/>
    <s v="ON"/>
    <d v="2019-03-23T00:00:00"/>
    <s v="Avg of 4 NM Projects"/>
    <x v="9"/>
    <n v="29.445"/>
  </r>
  <r>
    <n v="2019"/>
    <x v="6"/>
    <n v="23"/>
    <n v="2"/>
    <s v="ON"/>
    <d v="2019-03-23T00:00:00"/>
    <s v="Avg of 4 NM Projects"/>
    <x v="10"/>
    <n v="36.61"/>
  </r>
  <r>
    <n v="2019"/>
    <x v="6"/>
    <n v="23"/>
    <n v="2"/>
    <s v="ON"/>
    <d v="2019-03-23T00:00:00"/>
    <s v="Avg of 4 NM Projects"/>
    <x v="11"/>
    <n v="33.925000000000004"/>
  </r>
  <r>
    <n v="2019"/>
    <x v="6"/>
    <n v="23"/>
    <n v="2"/>
    <s v="ON"/>
    <d v="2019-03-23T00:00:00"/>
    <s v="Avg of 4 NM Projects"/>
    <x v="12"/>
    <n v="34.299999999999997"/>
  </r>
  <r>
    <n v="2019"/>
    <x v="6"/>
    <n v="23"/>
    <n v="2"/>
    <s v="ON"/>
    <d v="2019-03-23T00:00:00"/>
    <s v="Avg of 4 NM Projects"/>
    <x v="13"/>
    <n v="32.635000000000005"/>
  </r>
  <r>
    <n v="2019"/>
    <x v="6"/>
    <n v="23"/>
    <n v="2"/>
    <s v="ON"/>
    <d v="2019-03-23T00:00:00"/>
    <s v="Avg of 4 NM Projects"/>
    <x v="14"/>
    <n v="34.049999999999997"/>
  </r>
  <r>
    <n v="2019"/>
    <x v="6"/>
    <n v="23"/>
    <n v="2"/>
    <s v="ON"/>
    <d v="2019-03-23T00:00:00"/>
    <s v="Avg of 4 NM Projects"/>
    <x v="15"/>
    <n v="36.734999999999999"/>
  </r>
  <r>
    <n v="2019"/>
    <x v="6"/>
    <n v="23"/>
    <n v="2"/>
    <s v="ON"/>
    <d v="2019-03-23T00:00:00"/>
    <s v="Avg of 4 NM Projects"/>
    <x v="16"/>
    <n v="26.244999999999997"/>
  </r>
  <r>
    <n v="2019"/>
    <x v="6"/>
    <n v="23"/>
    <n v="2"/>
    <s v="ON"/>
    <d v="2019-03-23T00:00:00"/>
    <s v="Avg of 4 NM Projects"/>
    <x v="17"/>
    <n v="20.61"/>
  </r>
  <r>
    <n v="2019"/>
    <x v="6"/>
    <n v="23"/>
    <n v="2"/>
    <s v="ON"/>
    <d v="2019-03-23T00:00:00"/>
    <s v="Avg of 4 NM Projects"/>
    <x v="18"/>
    <n v="6.2699999999999987"/>
  </r>
  <r>
    <n v="2019"/>
    <x v="6"/>
    <n v="23"/>
    <n v="2"/>
    <s v="ON"/>
    <d v="2019-03-23T00:00:00"/>
    <s v="Avg of 4 NM Projects"/>
    <x v="19"/>
    <n v="-0.26"/>
  </r>
  <r>
    <n v="2019"/>
    <x v="6"/>
    <n v="23"/>
    <n v="2"/>
    <s v="ON"/>
    <d v="2019-03-23T00:00:00"/>
    <s v="Avg of 4 NM Projects"/>
    <x v="20"/>
    <n v="-0.13"/>
  </r>
  <r>
    <n v="2019"/>
    <x v="6"/>
    <n v="23"/>
    <n v="2"/>
    <s v="ON"/>
    <d v="2019-03-23T00:00:00"/>
    <s v="Avg of 4 NM Projects"/>
    <x v="21"/>
    <n v="-0.13"/>
  </r>
  <r>
    <n v="2019"/>
    <x v="6"/>
    <n v="23"/>
    <n v="2"/>
    <s v="ON"/>
    <d v="2019-03-23T00:00:00"/>
    <s v="Avg of 4 NM Projects"/>
    <x v="22"/>
    <n v="-0.26"/>
  </r>
  <r>
    <n v="2019"/>
    <x v="6"/>
    <n v="23"/>
    <n v="2"/>
    <s v="OFF"/>
    <d v="2019-03-23T00:00:00"/>
    <s v="Avg of 4 NM Projects"/>
    <x v="23"/>
    <n v="-0.26"/>
  </r>
  <r>
    <n v="2019"/>
    <x v="6"/>
    <n v="24"/>
    <n v="3"/>
    <s v="OFF"/>
    <d v="2019-03-24T00:00:00"/>
    <s v="Avg of 4 NM Projects"/>
    <x v="0"/>
    <n v="-0.13"/>
  </r>
  <r>
    <n v="2019"/>
    <x v="6"/>
    <n v="24"/>
    <n v="3"/>
    <s v="OFF"/>
    <d v="2019-03-24T00:00:00"/>
    <s v="Avg of 4 NM Projects"/>
    <x v="1"/>
    <n v="-0.13"/>
  </r>
  <r>
    <n v="2019"/>
    <x v="6"/>
    <n v="24"/>
    <n v="3"/>
    <s v="OFF"/>
    <d v="2019-03-24T00:00:00"/>
    <s v="Avg of 4 NM Projects"/>
    <x v="2"/>
    <n v="-0.13"/>
  </r>
  <r>
    <n v="2019"/>
    <x v="6"/>
    <n v="24"/>
    <n v="3"/>
    <s v="OFF"/>
    <d v="2019-03-24T00:00:00"/>
    <s v="Avg of 4 NM Projects"/>
    <x v="3"/>
    <n v="-0.26"/>
  </r>
  <r>
    <n v="2019"/>
    <x v="6"/>
    <n v="24"/>
    <n v="3"/>
    <s v="OFF"/>
    <d v="2019-03-24T00:00:00"/>
    <s v="Avg of 4 NM Projects"/>
    <x v="4"/>
    <n v="-0.39"/>
  </r>
  <r>
    <n v="2019"/>
    <x v="6"/>
    <n v="24"/>
    <n v="3"/>
    <s v="OFF"/>
    <d v="2019-03-24T00:00:00"/>
    <s v="Avg of 4 NM Projects"/>
    <x v="5"/>
    <n v="-0.13"/>
  </r>
  <r>
    <n v="2019"/>
    <x v="6"/>
    <n v="24"/>
    <n v="3"/>
    <s v="OFF"/>
    <d v="2019-03-24T00:00:00"/>
    <s v="Avg of 4 NM Projects"/>
    <x v="6"/>
    <n v="-0.38500000000000001"/>
  </r>
  <r>
    <n v="2019"/>
    <x v="6"/>
    <n v="24"/>
    <n v="3"/>
    <s v="ON"/>
    <d v="2019-03-24T00:00:00"/>
    <s v="Avg of 4 NM Projects"/>
    <x v="7"/>
    <n v="4.87"/>
  </r>
  <r>
    <n v="2019"/>
    <x v="6"/>
    <n v="24"/>
    <n v="3"/>
    <s v="ON"/>
    <d v="2019-03-24T00:00:00"/>
    <s v="Avg of 4 NM Projects"/>
    <x v="8"/>
    <n v="19.074999999999999"/>
  </r>
  <r>
    <n v="2019"/>
    <x v="6"/>
    <n v="24"/>
    <n v="3"/>
    <s v="ON"/>
    <d v="2019-03-24T00:00:00"/>
    <s v="Avg of 4 NM Projects"/>
    <x v="9"/>
    <n v="36.984999999999999"/>
  </r>
  <r>
    <n v="2019"/>
    <x v="6"/>
    <n v="24"/>
    <n v="3"/>
    <s v="ON"/>
    <d v="2019-03-24T00:00:00"/>
    <s v="Avg of 4 NM Projects"/>
    <x v="10"/>
    <n v="55.050000000000004"/>
  </r>
  <r>
    <n v="2019"/>
    <x v="6"/>
    <n v="24"/>
    <n v="3"/>
    <s v="ON"/>
    <d v="2019-03-24T00:00:00"/>
    <s v="Avg of 4 NM Projects"/>
    <x v="11"/>
    <n v="67.965000000000003"/>
  </r>
  <r>
    <n v="2019"/>
    <x v="6"/>
    <n v="24"/>
    <n v="3"/>
    <s v="ON"/>
    <d v="2019-03-24T00:00:00"/>
    <s v="Avg of 4 NM Projects"/>
    <x v="12"/>
    <n v="79.11"/>
  </r>
  <r>
    <n v="2019"/>
    <x v="6"/>
    <n v="24"/>
    <n v="3"/>
    <s v="ON"/>
    <d v="2019-03-24T00:00:00"/>
    <s v="Avg of 4 NM Projects"/>
    <x v="13"/>
    <n v="78.474999999999994"/>
  </r>
  <r>
    <n v="2019"/>
    <x v="6"/>
    <n v="24"/>
    <n v="3"/>
    <s v="ON"/>
    <d v="2019-03-24T00:00:00"/>
    <s v="Avg of 4 NM Projects"/>
    <x v="14"/>
    <n v="78.59"/>
  </r>
  <r>
    <n v="2019"/>
    <x v="6"/>
    <n v="24"/>
    <n v="3"/>
    <s v="ON"/>
    <d v="2019-03-24T00:00:00"/>
    <s v="Avg of 4 NM Projects"/>
    <x v="15"/>
    <n v="65.025000000000006"/>
  </r>
  <r>
    <n v="2019"/>
    <x v="6"/>
    <n v="24"/>
    <n v="3"/>
    <s v="ON"/>
    <d v="2019-03-24T00:00:00"/>
    <s v="Avg of 4 NM Projects"/>
    <x v="16"/>
    <n v="41.474999999999994"/>
  </r>
  <r>
    <n v="2019"/>
    <x v="6"/>
    <n v="24"/>
    <n v="3"/>
    <s v="ON"/>
    <d v="2019-03-24T00:00:00"/>
    <s v="Avg of 4 NM Projects"/>
    <x v="17"/>
    <n v="14.845000000000001"/>
  </r>
  <r>
    <n v="2019"/>
    <x v="6"/>
    <n v="24"/>
    <n v="3"/>
    <s v="ON"/>
    <d v="2019-03-24T00:00:00"/>
    <s v="Avg of 4 NM Projects"/>
    <x v="18"/>
    <n v="4.8650000000000002"/>
  </r>
  <r>
    <n v="2019"/>
    <x v="6"/>
    <n v="24"/>
    <n v="3"/>
    <s v="ON"/>
    <d v="2019-03-24T00:00:00"/>
    <s v="Avg of 4 NM Projects"/>
    <x v="19"/>
    <n v="-0.26"/>
  </r>
  <r>
    <n v="2019"/>
    <x v="6"/>
    <n v="24"/>
    <n v="3"/>
    <s v="ON"/>
    <d v="2019-03-24T00:00:00"/>
    <s v="Avg of 4 NM Projects"/>
    <x v="20"/>
    <n v="-0.13"/>
  </r>
  <r>
    <n v="2019"/>
    <x v="6"/>
    <n v="24"/>
    <n v="3"/>
    <s v="ON"/>
    <d v="2019-03-24T00:00:00"/>
    <s v="Avg of 4 NM Projects"/>
    <x v="21"/>
    <n v="-0.26"/>
  </r>
  <r>
    <n v="2019"/>
    <x v="6"/>
    <n v="24"/>
    <n v="3"/>
    <s v="ON"/>
    <d v="2019-03-24T00:00:00"/>
    <s v="Avg of 4 NM Projects"/>
    <x v="22"/>
    <n v="-0.13"/>
  </r>
  <r>
    <n v="2019"/>
    <x v="6"/>
    <n v="24"/>
    <n v="3"/>
    <s v="OFF"/>
    <d v="2019-03-24T00:00:00"/>
    <s v="Avg of 4 NM Projects"/>
    <x v="23"/>
    <n v="0"/>
  </r>
  <r>
    <n v="2019"/>
    <x v="6"/>
    <n v="25"/>
    <n v="4"/>
    <s v="OFF"/>
    <d v="2019-03-25T00:00:00"/>
    <s v="Avg of 4 NM Projects"/>
    <x v="0"/>
    <n v="-0.39"/>
  </r>
  <r>
    <n v="2019"/>
    <x v="6"/>
    <n v="25"/>
    <n v="4"/>
    <s v="OFF"/>
    <d v="2019-03-25T00:00:00"/>
    <s v="Avg of 4 NM Projects"/>
    <x v="1"/>
    <n v="-0.39"/>
  </r>
  <r>
    <n v="2019"/>
    <x v="6"/>
    <n v="25"/>
    <n v="4"/>
    <s v="OFF"/>
    <d v="2019-03-25T00:00:00"/>
    <s v="Avg of 4 NM Projects"/>
    <x v="2"/>
    <n v="-0.13"/>
  </r>
  <r>
    <n v="2019"/>
    <x v="6"/>
    <n v="25"/>
    <n v="4"/>
    <s v="OFF"/>
    <d v="2019-03-25T00:00:00"/>
    <s v="Avg of 4 NM Projects"/>
    <x v="3"/>
    <n v="-0.13"/>
  </r>
  <r>
    <n v="2019"/>
    <x v="6"/>
    <n v="25"/>
    <n v="4"/>
    <s v="OFF"/>
    <d v="2019-03-25T00:00:00"/>
    <s v="Avg of 4 NM Projects"/>
    <x v="4"/>
    <n v="-0.39"/>
  </r>
  <r>
    <n v="2019"/>
    <x v="6"/>
    <n v="25"/>
    <n v="4"/>
    <s v="OFF"/>
    <d v="2019-03-25T00:00:00"/>
    <s v="Avg of 4 NM Projects"/>
    <x v="5"/>
    <n v="-0.13"/>
  </r>
  <r>
    <n v="2019"/>
    <x v="6"/>
    <n v="25"/>
    <n v="4"/>
    <s v="OFF"/>
    <d v="2019-03-25T00:00:00"/>
    <s v="Avg of 4 NM Projects"/>
    <x v="6"/>
    <n v="-0.26"/>
  </r>
  <r>
    <n v="2019"/>
    <x v="6"/>
    <n v="25"/>
    <n v="4"/>
    <s v="ON"/>
    <d v="2019-03-25T00:00:00"/>
    <s v="Avg of 4 NM Projects"/>
    <x v="7"/>
    <n v="3.0750000000000002"/>
  </r>
  <r>
    <n v="2019"/>
    <x v="6"/>
    <n v="25"/>
    <n v="4"/>
    <s v="ON"/>
    <d v="2019-03-25T00:00:00"/>
    <s v="Avg of 4 NM Projects"/>
    <x v="8"/>
    <n v="19.59"/>
  </r>
  <r>
    <n v="2019"/>
    <x v="6"/>
    <n v="25"/>
    <n v="4"/>
    <s v="ON"/>
    <d v="2019-03-25T00:00:00"/>
    <s v="Avg of 4 NM Projects"/>
    <x v="9"/>
    <n v="67.59"/>
  </r>
  <r>
    <n v="2019"/>
    <x v="6"/>
    <n v="25"/>
    <n v="4"/>
    <s v="ON"/>
    <d v="2019-03-25T00:00:00"/>
    <s v="Avg of 4 NM Projects"/>
    <x v="10"/>
    <n v="91.775000000000006"/>
  </r>
  <r>
    <n v="2019"/>
    <x v="6"/>
    <n v="25"/>
    <n v="4"/>
    <s v="ON"/>
    <d v="2019-03-25T00:00:00"/>
    <s v="Avg of 4 NM Projects"/>
    <x v="11"/>
    <n v="104.45499999999998"/>
  </r>
  <r>
    <n v="2019"/>
    <x v="6"/>
    <n v="25"/>
    <n v="4"/>
    <s v="ON"/>
    <d v="2019-03-25T00:00:00"/>
    <s v="Avg of 4 NM Projects"/>
    <x v="12"/>
    <n v="111.1"/>
  </r>
  <r>
    <n v="2019"/>
    <x v="6"/>
    <n v="25"/>
    <n v="4"/>
    <s v="ON"/>
    <d v="2019-03-25T00:00:00"/>
    <s v="Avg of 4 NM Projects"/>
    <x v="13"/>
    <n v="112"/>
  </r>
  <r>
    <n v="2019"/>
    <x v="6"/>
    <n v="25"/>
    <n v="4"/>
    <s v="ON"/>
    <d v="2019-03-25T00:00:00"/>
    <s v="Avg of 4 NM Projects"/>
    <x v="14"/>
    <n v="105.33999999999999"/>
  </r>
  <r>
    <n v="2019"/>
    <x v="6"/>
    <n v="25"/>
    <n v="4"/>
    <s v="ON"/>
    <d v="2019-03-25T00:00:00"/>
    <s v="Avg of 4 NM Projects"/>
    <x v="15"/>
    <n v="91.78"/>
  </r>
  <r>
    <n v="2019"/>
    <x v="6"/>
    <n v="25"/>
    <n v="4"/>
    <s v="ON"/>
    <d v="2019-03-25T00:00:00"/>
    <s v="Avg of 4 NM Projects"/>
    <x v="16"/>
    <n v="71.55"/>
  </r>
  <r>
    <n v="2019"/>
    <x v="6"/>
    <n v="25"/>
    <n v="4"/>
    <s v="ON"/>
    <d v="2019-03-25T00:00:00"/>
    <s v="Avg of 4 NM Projects"/>
    <x v="17"/>
    <n v="43.394999999999996"/>
  </r>
  <r>
    <n v="2019"/>
    <x v="6"/>
    <n v="25"/>
    <n v="4"/>
    <s v="ON"/>
    <d v="2019-03-25T00:00:00"/>
    <s v="Avg of 4 NM Projects"/>
    <x v="18"/>
    <n v="10.500000000000002"/>
  </r>
  <r>
    <n v="2019"/>
    <x v="6"/>
    <n v="25"/>
    <n v="4"/>
    <s v="ON"/>
    <d v="2019-03-25T00:00:00"/>
    <s v="Avg of 4 NM Projects"/>
    <x v="19"/>
    <n v="-0.26"/>
  </r>
  <r>
    <n v="2019"/>
    <x v="6"/>
    <n v="25"/>
    <n v="4"/>
    <s v="ON"/>
    <d v="2019-03-25T00:00:00"/>
    <s v="Avg of 4 NM Projects"/>
    <x v="20"/>
    <n v="-0.26"/>
  </r>
  <r>
    <n v="2019"/>
    <x v="6"/>
    <n v="25"/>
    <n v="4"/>
    <s v="ON"/>
    <d v="2019-03-25T00:00:00"/>
    <s v="Avg of 4 NM Projects"/>
    <x v="21"/>
    <n v="-0.13"/>
  </r>
  <r>
    <n v="2019"/>
    <x v="6"/>
    <n v="25"/>
    <n v="4"/>
    <s v="ON"/>
    <d v="2019-03-25T00:00:00"/>
    <s v="Avg of 4 NM Projects"/>
    <x v="22"/>
    <n v="-0.26"/>
  </r>
  <r>
    <n v="2019"/>
    <x v="6"/>
    <n v="25"/>
    <n v="4"/>
    <s v="OFF"/>
    <d v="2019-03-25T00:00:00"/>
    <s v="Avg of 4 NM Projects"/>
    <x v="23"/>
    <n v="-0.26"/>
  </r>
  <r>
    <n v="2019"/>
    <x v="6"/>
    <n v="26"/>
    <n v="5"/>
    <s v="OFF"/>
    <d v="2019-03-26T00:00:00"/>
    <s v="Avg of 4 NM Projects"/>
    <x v="0"/>
    <n v="-0.26"/>
  </r>
  <r>
    <n v="2019"/>
    <x v="6"/>
    <n v="26"/>
    <n v="5"/>
    <s v="OFF"/>
    <d v="2019-03-26T00:00:00"/>
    <s v="Avg of 4 NM Projects"/>
    <x v="1"/>
    <n v="-0.13"/>
  </r>
  <r>
    <n v="2019"/>
    <x v="6"/>
    <n v="26"/>
    <n v="5"/>
    <s v="OFF"/>
    <d v="2019-03-26T00:00:00"/>
    <s v="Avg of 4 NM Projects"/>
    <x v="2"/>
    <n v="-0.13"/>
  </r>
  <r>
    <n v="2019"/>
    <x v="6"/>
    <n v="26"/>
    <n v="5"/>
    <s v="OFF"/>
    <d v="2019-03-26T00:00:00"/>
    <s v="Avg of 4 NM Projects"/>
    <x v="3"/>
    <n v="-0.26"/>
  </r>
  <r>
    <n v="2019"/>
    <x v="6"/>
    <n v="26"/>
    <n v="5"/>
    <s v="OFF"/>
    <d v="2019-03-26T00:00:00"/>
    <s v="Avg of 4 NM Projects"/>
    <x v="4"/>
    <n v="-0.13"/>
  </r>
  <r>
    <n v="2019"/>
    <x v="6"/>
    <n v="26"/>
    <n v="5"/>
    <s v="OFF"/>
    <d v="2019-03-26T00:00:00"/>
    <s v="Avg of 4 NM Projects"/>
    <x v="5"/>
    <n v="-0.13"/>
  </r>
  <r>
    <n v="2019"/>
    <x v="6"/>
    <n v="26"/>
    <n v="5"/>
    <s v="OFF"/>
    <d v="2019-03-26T00:00:00"/>
    <s v="Avg of 4 NM Projects"/>
    <x v="6"/>
    <n v="-0.26"/>
  </r>
  <r>
    <n v="2019"/>
    <x v="6"/>
    <n v="26"/>
    <n v="5"/>
    <s v="ON"/>
    <d v="2019-03-26T00:00:00"/>
    <s v="Avg of 4 NM Projects"/>
    <x v="7"/>
    <n v="14.98"/>
  </r>
  <r>
    <n v="2019"/>
    <x v="6"/>
    <n v="26"/>
    <n v="5"/>
    <s v="ON"/>
    <d v="2019-03-26T00:00:00"/>
    <s v="Avg of 4 NM Projects"/>
    <x v="8"/>
    <n v="54.654999999999994"/>
  </r>
  <r>
    <n v="2019"/>
    <x v="6"/>
    <n v="26"/>
    <n v="5"/>
    <s v="ON"/>
    <d v="2019-03-26T00:00:00"/>
    <s v="Avg of 4 NM Projects"/>
    <x v="9"/>
    <n v="88.064999999999998"/>
  </r>
  <r>
    <n v="2019"/>
    <x v="6"/>
    <n v="26"/>
    <n v="5"/>
    <s v="ON"/>
    <d v="2019-03-26T00:00:00"/>
    <s v="Avg of 4 NM Projects"/>
    <x v="10"/>
    <n v="104.19"/>
  </r>
  <r>
    <n v="2019"/>
    <x v="6"/>
    <n v="26"/>
    <n v="5"/>
    <s v="ON"/>
    <d v="2019-03-26T00:00:00"/>
    <s v="Avg of 4 NM Projects"/>
    <x v="11"/>
    <n v="113.54"/>
  </r>
  <r>
    <n v="2019"/>
    <x v="6"/>
    <n v="26"/>
    <n v="5"/>
    <s v="ON"/>
    <d v="2019-03-26T00:00:00"/>
    <s v="Avg of 4 NM Projects"/>
    <x v="12"/>
    <n v="116.1"/>
  </r>
  <r>
    <n v="2019"/>
    <x v="6"/>
    <n v="26"/>
    <n v="5"/>
    <s v="ON"/>
    <d v="2019-03-26T00:00:00"/>
    <s v="Avg of 4 NM Projects"/>
    <x v="13"/>
    <n v="114.435"/>
  </r>
  <r>
    <n v="2019"/>
    <x v="6"/>
    <n v="26"/>
    <n v="5"/>
    <s v="ON"/>
    <d v="2019-03-26T00:00:00"/>
    <s v="Avg of 4 NM Projects"/>
    <x v="14"/>
    <n v="107.13500000000001"/>
  </r>
  <r>
    <n v="2019"/>
    <x v="6"/>
    <n v="26"/>
    <n v="5"/>
    <s v="ON"/>
    <d v="2019-03-26T00:00:00"/>
    <s v="Avg of 4 NM Projects"/>
    <x v="15"/>
    <n v="93.19"/>
  </r>
  <r>
    <n v="2019"/>
    <x v="6"/>
    <n v="26"/>
    <n v="5"/>
    <s v="ON"/>
    <d v="2019-03-26T00:00:00"/>
    <s v="Avg of 4 NM Projects"/>
    <x v="16"/>
    <n v="73.09"/>
  </r>
  <r>
    <n v="2019"/>
    <x v="6"/>
    <n v="26"/>
    <n v="5"/>
    <s v="ON"/>
    <d v="2019-03-26T00:00:00"/>
    <s v="Avg of 4 NM Projects"/>
    <x v="17"/>
    <n v="44.295000000000002"/>
  </r>
  <r>
    <n v="2019"/>
    <x v="6"/>
    <n v="26"/>
    <n v="5"/>
    <s v="ON"/>
    <d v="2019-03-26T00:00:00"/>
    <s v="Avg of 4 NM Projects"/>
    <x v="18"/>
    <n v="11.904999999999999"/>
  </r>
  <r>
    <n v="2019"/>
    <x v="6"/>
    <n v="26"/>
    <n v="5"/>
    <s v="ON"/>
    <d v="2019-03-26T00:00:00"/>
    <s v="Avg of 4 NM Projects"/>
    <x v="19"/>
    <n v="0"/>
  </r>
  <r>
    <n v="2019"/>
    <x v="6"/>
    <n v="26"/>
    <n v="5"/>
    <s v="ON"/>
    <d v="2019-03-26T00:00:00"/>
    <s v="Avg of 4 NM Projects"/>
    <x v="20"/>
    <n v="-0.39"/>
  </r>
  <r>
    <n v="2019"/>
    <x v="6"/>
    <n v="26"/>
    <n v="5"/>
    <s v="ON"/>
    <d v="2019-03-26T00:00:00"/>
    <s v="Avg of 4 NM Projects"/>
    <x v="21"/>
    <n v="-0.39"/>
  </r>
  <r>
    <n v="2019"/>
    <x v="6"/>
    <n v="26"/>
    <n v="5"/>
    <s v="ON"/>
    <d v="2019-03-26T00:00:00"/>
    <s v="Avg of 4 NM Projects"/>
    <x v="22"/>
    <n v="-0.13"/>
  </r>
  <r>
    <n v="2019"/>
    <x v="6"/>
    <n v="26"/>
    <n v="5"/>
    <s v="OFF"/>
    <d v="2019-03-26T00:00:00"/>
    <s v="Avg of 4 NM Projects"/>
    <x v="23"/>
    <n v="-0.13"/>
  </r>
  <r>
    <n v="2019"/>
    <x v="6"/>
    <n v="27"/>
    <n v="6"/>
    <s v="OFF"/>
    <d v="2019-03-27T00:00:00"/>
    <s v="Avg of 4 NM Projects"/>
    <x v="0"/>
    <n v="-0.13"/>
  </r>
  <r>
    <n v="2019"/>
    <x v="6"/>
    <n v="27"/>
    <n v="6"/>
    <s v="OFF"/>
    <d v="2019-03-27T00:00:00"/>
    <s v="Avg of 4 NM Projects"/>
    <x v="1"/>
    <n v="0"/>
  </r>
  <r>
    <n v="2019"/>
    <x v="6"/>
    <n v="27"/>
    <n v="6"/>
    <s v="OFF"/>
    <d v="2019-03-27T00:00:00"/>
    <s v="Avg of 4 NM Projects"/>
    <x v="2"/>
    <n v="-0.13"/>
  </r>
  <r>
    <n v="2019"/>
    <x v="6"/>
    <n v="27"/>
    <n v="6"/>
    <s v="OFF"/>
    <d v="2019-03-27T00:00:00"/>
    <s v="Avg of 4 NM Projects"/>
    <x v="3"/>
    <n v="-0.13"/>
  </r>
  <r>
    <n v="2019"/>
    <x v="6"/>
    <n v="27"/>
    <n v="6"/>
    <s v="OFF"/>
    <d v="2019-03-27T00:00:00"/>
    <s v="Avg of 4 NM Projects"/>
    <x v="4"/>
    <n v="-0.39"/>
  </r>
  <r>
    <n v="2019"/>
    <x v="6"/>
    <n v="27"/>
    <n v="6"/>
    <s v="OFF"/>
    <d v="2019-03-27T00:00:00"/>
    <s v="Avg of 4 NM Projects"/>
    <x v="5"/>
    <n v="-0.13"/>
  </r>
  <r>
    <n v="2019"/>
    <x v="6"/>
    <n v="27"/>
    <n v="6"/>
    <s v="OFF"/>
    <d v="2019-03-27T00:00:00"/>
    <s v="Avg of 4 NM Projects"/>
    <x v="6"/>
    <n v="-0.255"/>
  </r>
  <r>
    <n v="2019"/>
    <x v="6"/>
    <n v="27"/>
    <n v="6"/>
    <s v="ON"/>
    <d v="2019-03-27T00:00:00"/>
    <s v="Avg of 4 NM Projects"/>
    <x v="7"/>
    <n v="18.055"/>
  </r>
  <r>
    <n v="2019"/>
    <x v="6"/>
    <n v="27"/>
    <n v="6"/>
    <s v="ON"/>
    <d v="2019-03-27T00:00:00"/>
    <s v="Avg of 4 NM Projects"/>
    <x v="8"/>
    <n v="54.65"/>
  </r>
  <r>
    <n v="2019"/>
    <x v="6"/>
    <n v="27"/>
    <n v="6"/>
    <s v="ON"/>
    <d v="2019-03-27T00:00:00"/>
    <s v="Avg of 4 NM Projects"/>
    <x v="9"/>
    <n v="80.509999999999991"/>
  </r>
  <r>
    <n v="2019"/>
    <x v="6"/>
    <n v="27"/>
    <n v="6"/>
    <s v="ON"/>
    <d v="2019-03-27T00:00:00"/>
    <s v="Avg of 4 NM Projects"/>
    <x v="10"/>
    <n v="99.835000000000008"/>
  </r>
  <r>
    <n v="2019"/>
    <x v="6"/>
    <n v="27"/>
    <n v="6"/>
    <s v="ON"/>
    <d v="2019-03-27T00:00:00"/>
    <s v="Avg of 4 NM Projects"/>
    <x v="11"/>
    <n v="106.11499999999999"/>
  </r>
  <r>
    <n v="2019"/>
    <x v="6"/>
    <n v="27"/>
    <n v="6"/>
    <s v="ON"/>
    <d v="2019-03-27T00:00:00"/>
    <s v="Avg of 4 NM Projects"/>
    <x v="12"/>
    <n v="106.5"/>
  </r>
  <r>
    <n v="2019"/>
    <x v="6"/>
    <n v="27"/>
    <n v="6"/>
    <s v="ON"/>
    <d v="2019-03-27T00:00:00"/>
    <s v="Avg of 4 NM Projects"/>
    <x v="13"/>
    <n v="96.125"/>
  </r>
  <r>
    <n v="2019"/>
    <x v="6"/>
    <n v="27"/>
    <n v="6"/>
    <s v="ON"/>
    <d v="2019-03-27T00:00:00"/>
    <s v="Avg of 4 NM Projects"/>
    <x v="14"/>
    <n v="83.454999999999998"/>
  </r>
  <r>
    <n v="2019"/>
    <x v="6"/>
    <n v="27"/>
    <n v="6"/>
    <s v="ON"/>
    <d v="2019-03-27T00:00:00"/>
    <s v="Avg of 4 NM Projects"/>
    <x v="15"/>
    <n v="66.180000000000007"/>
  </r>
  <r>
    <n v="2019"/>
    <x v="6"/>
    <n v="27"/>
    <n v="6"/>
    <s v="ON"/>
    <d v="2019-03-27T00:00:00"/>
    <s v="Avg of 4 NM Projects"/>
    <x v="16"/>
    <n v="50.3"/>
  </r>
  <r>
    <n v="2019"/>
    <x v="6"/>
    <n v="27"/>
    <n v="6"/>
    <s v="ON"/>
    <d v="2019-03-27T00:00:00"/>
    <s v="Avg of 4 NM Projects"/>
    <x v="17"/>
    <n v="27.395"/>
  </r>
  <r>
    <n v="2019"/>
    <x v="6"/>
    <n v="27"/>
    <n v="6"/>
    <s v="ON"/>
    <d v="2019-03-27T00:00:00"/>
    <s v="Avg of 4 NM Projects"/>
    <x v="18"/>
    <n v="6.9099999999999993"/>
  </r>
  <r>
    <n v="2019"/>
    <x v="6"/>
    <n v="27"/>
    <n v="6"/>
    <s v="ON"/>
    <d v="2019-03-27T00:00:00"/>
    <s v="Avg of 4 NM Projects"/>
    <x v="19"/>
    <n v="-0.39"/>
  </r>
  <r>
    <n v="2019"/>
    <x v="6"/>
    <n v="27"/>
    <n v="6"/>
    <s v="ON"/>
    <d v="2019-03-27T00:00:00"/>
    <s v="Avg of 4 NM Projects"/>
    <x v="20"/>
    <n v="-0.13"/>
  </r>
  <r>
    <n v="2019"/>
    <x v="6"/>
    <n v="27"/>
    <n v="6"/>
    <s v="ON"/>
    <d v="2019-03-27T00:00:00"/>
    <s v="Avg of 4 NM Projects"/>
    <x v="21"/>
    <n v="-0.13"/>
  </r>
  <r>
    <n v="2019"/>
    <x v="6"/>
    <n v="27"/>
    <n v="6"/>
    <s v="ON"/>
    <d v="2019-03-27T00:00:00"/>
    <s v="Avg of 4 NM Projects"/>
    <x v="22"/>
    <n v="-0.13"/>
  </r>
  <r>
    <n v="2019"/>
    <x v="6"/>
    <n v="27"/>
    <n v="6"/>
    <s v="OFF"/>
    <d v="2019-03-27T00:00:00"/>
    <s v="Avg of 4 NM Projects"/>
    <x v="23"/>
    <n v="-0.13"/>
  </r>
  <r>
    <n v="2019"/>
    <x v="6"/>
    <n v="28"/>
    <n v="7"/>
    <s v="OFF"/>
    <d v="2019-03-28T00:00:00"/>
    <s v="Avg of 4 NM Projects"/>
    <x v="0"/>
    <n v="-0.13"/>
  </r>
  <r>
    <n v="2019"/>
    <x v="6"/>
    <n v="28"/>
    <n v="7"/>
    <s v="OFF"/>
    <d v="2019-03-28T00:00:00"/>
    <s v="Avg of 4 NM Projects"/>
    <x v="1"/>
    <n v="-0.13"/>
  </r>
  <r>
    <n v="2019"/>
    <x v="6"/>
    <n v="28"/>
    <n v="7"/>
    <s v="OFF"/>
    <d v="2019-03-28T00:00:00"/>
    <s v="Avg of 4 NM Projects"/>
    <x v="2"/>
    <n v="-0.39"/>
  </r>
  <r>
    <n v="2019"/>
    <x v="6"/>
    <n v="28"/>
    <n v="7"/>
    <s v="OFF"/>
    <d v="2019-03-28T00:00:00"/>
    <s v="Avg of 4 NM Projects"/>
    <x v="3"/>
    <n v="-0.26"/>
  </r>
  <r>
    <n v="2019"/>
    <x v="6"/>
    <n v="28"/>
    <n v="7"/>
    <s v="OFF"/>
    <d v="2019-03-28T00:00:00"/>
    <s v="Avg of 4 NM Projects"/>
    <x v="4"/>
    <n v="-0.39"/>
  </r>
  <r>
    <n v="2019"/>
    <x v="6"/>
    <n v="28"/>
    <n v="7"/>
    <s v="OFF"/>
    <d v="2019-03-28T00:00:00"/>
    <s v="Avg of 4 NM Projects"/>
    <x v="5"/>
    <n v="-0.13"/>
  </r>
  <r>
    <n v="2019"/>
    <x v="6"/>
    <n v="28"/>
    <n v="7"/>
    <s v="OFF"/>
    <d v="2019-03-28T00:00:00"/>
    <s v="Avg of 4 NM Projects"/>
    <x v="6"/>
    <n v="-0.26"/>
  </r>
  <r>
    <n v="2019"/>
    <x v="6"/>
    <n v="28"/>
    <n v="7"/>
    <s v="OFF"/>
    <d v="2019-03-28T00:00:00"/>
    <s v="Avg of 4 NM Projects"/>
    <x v="7"/>
    <n v="7.05"/>
  </r>
  <r>
    <n v="2019"/>
    <x v="6"/>
    <n v="28"/>
    <n v="7"/>
    <s v="OFF"/>
    <d v="2019-03-28T00:00:00"/>
    <s v="Avg of 4 NM Projects"/>
    <x v="8"/>
    <n v="28.04"/>
  </r>
  <r>
    <n v="2019"/>
    <x v="6"/>
    <n v="28"/>
    <n v="7"/>
    <s v="OFF"/>
    <d v="2019-03-28T00:00:00"/>
    <s v="Avg of 4 NM Projects"/>
    <x v="9"/>
    <n v="31.864999999999995"/>
  </r>
  <r>
    <n v="2019"/>
    <x v="6"/>
    <n v="28"/>
    <n v="7"/>
    <s v="OFF"/>
    <d v="2019-03-28T00:00:00"/>
    <s v="Avg of 4 NM Projects"/>
    <x v="10"/>
    <n v="53.634999999999998"/>
  </r>
  <r>
    <n v="2019"/>
    <x v="6"/>
    <n v="28"/>
    <n v="7"/>
    <s v="OFF"/>
    <d v="2019-03-28T00:00:00"/>
    <s v="Avg of 4 NM Projects"/>
    <x v="11"/>
    <n v="61.179999999999993"/>
  </r>
  <r>
    <n v="2019"/>
    <x v="6"/>
    <n v="28"/>
    <n v="7"/>
    <s v="OFF"/>
    <d v="2019-03-28T00:00:00"/>
    <s v="Avg of 4 NM Projects"/>
    <x v="12"/>
    <n v="54.010000000000005"/>
  </r>
  <r>
    <n v="2019"/>
    <x v="6"/>
    <n v="28"/>
    <n v="7"/>
    <s v="OFF"/>
    <d v="2019-03-28T00:00:00"/>
    <s v="Avg of 4 NM Projects"/>
    <x v="13"/>
    <n v="54.144999999999996"/>
  </r>
  <r>
    <n v="2019"/>
    <x v="6"/>
    <n v="28"/>
    <n v="7"/>
    <s v="OFF"/>
    <d v="2019-03-28T00:00:00"/>
    <s v="Avg of 4 NM Projects"/>
    <x v="14"/>
    <n v="39.034999999999997"/>
  </r>
  <r>
    <n v="2019"/>
    <x v="6"/>
    <n v="28"/>
    <n v="7"/>
    <s v="OFF"/>
    <d v="2019-03-28T00:00:00"/>
    <s v="Avg of 4 NM Projects"/>
    <x v="15"/>
    <n v="26.75"/>
  </r>
  <r>
    <n v="2019"/>
    <x v="6"/>
    <n v="28"/>
    <n v="7"/>
    <s v="OFF"/>
    <d v="2019-03-28T00:00:00"/>
    <s v="Avg of 4 NM Projects"/>
    <x v="16"/>
    <n v="18.435000000000002"/>
  </r>
  <r>
    <n v="2019"/>
    <x v="6"/>
    <n v="28"/>
    <n v="7"/>
    <s v="OFF"/>
    <d v="2019-03-28T00:00:00"/>
    <s v="Avg of 4 NM Projects"/>
    <x v="17"/>
    <n v="9.2149999999999999"/>
  </r>
  <r>
    <n v="2019"/>
    <x v="6"/>
    <n v="28"/>
    <n v="7"/>
    <s v="OFF"/>
    <d v="2019-03-28T00:00:00"/>
    <s v="Avg of 4 NM Projects"/>
    <x v="18"/>
    <n v="1.9249999999999998"/>
  </r>
  <r>
    <n v="2019"/>
    <x v="6"/>
    <n v="28"/>
    <n v="7"/>
    <s v="OFF"/>
    <d v="2019-03-28T00:00:00"/>
    <s v="Avg of 4 NM Projects"/>
    <x v="19"/>
    <n v="-0.26"/>
  </r>
  <r>
    <n v="2019"/>
    <x v="6"/>
    <n v="28"/>
    <n v="7"/>
    <s v="OFF"/>
    <d v="2019-03-28T00:00:00"/>
    <s v="Avg of 4 NM Projects"/>
    <x v="20"/>
    <n v="-0.13"/>
  </r>
  <r>
    <n v="2019"/>
    <x v="6"/>
    <n v="28"/>
    <n v="7"/>
    <s v="OFF"/>
    <d v="2019-03-28T00:00:00"/>
    <s v="Avg of 4 NM Projects"/>
    <x v="21"/>
    <n v="-0.13"/>
  </r>
  <r>
    <n v="2019"/>
    <x v="6"/>
    <n v="28"/>
    <n v="7"/>
    <s v="OFF"/>
    <d v="2019-03-28T00:00:00"/>
    <s v="Avg of 4 NM Projects"/>
    <x v="22"/>
    <n v="-0.13"/>
  </r>
  <r>
    <n v="2019"/>
    <x v="6"/>
    <n v="28"/>
    <n v="7"/>
    <s v="OFF"/>
    <d v="2019-03-28T00:00:00"/>
    <s v="Avg of 4 NM Projects"/>
    <x v="23"/>
    <n v="0"/>
  </r>
  <r>
    <n v="2019"/>
    <x v="6"/>
    <n v="29"/>
    <n v="1"/>
    <s v="OFF"/>
    <d v="2019-03-29T00:00:00"/>
    <s v="Avg of 4 NM Projects"/>
    <x v="0"/>
    <n v="-0.26"/>
  </r>
  <r>
    <n v="2019"/>
    <x v="6"/>
    <n v="29"/>
    <n v="1"/>
    <s v="OFF"/>
    <d v="2019-03-29T00:00:00"/>
    <s v="Avg of 4 NM Projects"/>
    <x v="1"/>
    <n v="-0.13"/>
  </r>
  <r>
    <n v="2019"/>
    <x v="6"/>
    <n v="29"/>
    <n v="1"/>
    <s v="OFF"/>
    <d v="2019-03-29T00:00:00"/>
    <s v="Avg of 4 NM Projects"/>
    <x v="2"/>
    <n v="-0.13"/>
  </r>
  <r>
    <n v="2019"/>
    <x v="6"/>
    <n v="29"/>
    <n v="1"/>
    <s v="OFF"/>
    <d v="2019-03-29T00:00:00"/>
    <s v="Avg of 4 NM Projects"/>
    <x v="3"/>
    <n v="-0.13"/>
  </r>
  <r>
    <n v="2019"/>
    <x v="6"/>
    <n v="29"/>
    <n v="1"/>
    <s v="OFF"/>
    <d v="2019-03-29T00:00:00"/>
    <s v="Avg of 4 NM Projects"/>
    <x v="4"/>
    <n v="-0.39"/>
  </r>
  <r>
    <n v="2019"/>
    <x v="6"/>
    <n v="29"/>
    <n v="1"/>
    <s v="OFF"/>
    <d v="2019-03-29T00:00:00"/>
    <s v="Avg of 4 NM Projects"/>
    <x v="5"/>
    <n v="-0.26"/>
  </r>
  <r>
    <n v="2019"/>
    <x v="6"/>
    <n v="29"/>
    <n v="1"/>
    <s v="OFF"/>
    <d v="2019-03-29T00:00:00"/>
    <s v="Avg of 4 NM Projects"/>
    <x v="6"/>
    <n v="-0.38500000000000001"/>
  </r>
  <r>
    <n v="2019"/>
    <x v="6"/>
    <n v="29"/>
    <n v="1"/>
    <s v="OFF"/>
    <d v="2019-03-29T00:00:00"/>
    <s v="Avg of 4 NM Projects"/>
    <x v="7"/>
    <n v="1.665"/>
  </r>
  <r>
    <n v="2019"/>
    <x v="6"/>
    <n v="29"/>
    <n v="1"/>
    <s v="OFF"/>
    <d v="2019-03-29T00:00:00"/>
    <s v="Avg of 4 NM Projects"/>
    <x v="8"/>
    <n v="7.2949999999999999"/>
  </r>
  <r>
    <n v="2019"/>
    <x v="6"/>
    <n v="29"/>
    <n v="1"/>
    <s v="OFF"/>
    <d v="2019-03-29T00:00:00"/>
    <s v="Avg of 4 NM Projects"/>
    <x v="9"/>
    <n v="17.8"/>
  </r>
  <r>
    <n v="2019"/>
    <x v="6"/>
    <n v="29"/>
    <n v="1"/>
    <s v="OFF"/>
    <d v="2019-03-29T00:00:00"/>
    <s v="Avg of 4 NM Projects"/>
    <x v="10"/>
    <n v="42.365000000000002"/>
  </r>
  <r>
    <n v="2019"/>
    <x v="6"/>
    <n v="29"/>
    <n v="1"/>
    <s v="OFF"/>
    <d v="2019-03-29T00:00:00"/>
    <s v="Avg of 4 NM Projects"/>
    <x v="11"/>
    <n v="49.149999999999991"/>
  </r>
  <r>
    <n v="2019"/>
    <x v="6"/>
    <n v="29"/>
    <n v="1"/>
    <s v="OFF"/>
    <d v="2019-03-29T00:00:00"/>
    <s v="Avg of 4 NM Projects"/>
    <x v="12"/>
    <n v="62.974999999999994"/>
  </r>
  <r>
    <n v="2019"/>
    <x v="6"/>
    <n v="29"/>
    <n v="1"/>
    <s v="OFF"/>
    <d v="2019-03-29T00:00:00"/>
    <s v="Avg of 4 NM Projects"/>
    <x v="13"/>
    <n v="66.94"/>
  </r>
  <r>
    <n v="2019"/>
    <x v="6"/>
    <n v="29"/>
    <n v="1"/>
    <s v="OFF"/>
    <d v="2019-03-29T00:00:00"/>
    <s v="Avg of 4 NM Projects"/>
    <x v="14"/>
    <n v="54.019999999999996"/>
  </r>
  <r>
    <n v="2019"/>
    <x v="6"/>
    <n v="29"/>
    <n v="1"/>
    <s v="OFF"/>
    <d v="2019-03-29T00:00:00"/>
    <s v="Avg of 4 NM Projects"/>
    <x v="15"/>
    <n v="37.895000000000003"/>
  </r>
  <r>
    <n v="2019"/>
    <x v="6"/>
    <n v="29"/>
    <n v="1"/>
    <s v="OFF"/>
    <d v="2019-03-29T00:00:00"/>
    <s v="Avg of 4 NM Projects"/>
    <x v="16"/>
    <n v="31.230000000000004"/>
  </r>
  <r>
    <n v="2019"/>
    <x v="6"/>
    <n v="29"/>
    <n v="1"/>
    <s v="OFF"/>
    <d v="2019-03-29T00:00:00"/>
    <s v="Avg of 4 NM Projects"/>
    <x v="17"/>
    <n v="12.295"/>
  </r>
  <r>
    <n v="2019"/>
    <x v="6"/>
    <n v="29"/>
    <n v="1"/>
    <s v="OFF"/>
    <d v="2019-03-29T00:00:00"/>
    <s v="Avg of 4 NM Projects"/>
    <x v="18"/>
    <n v="2.8149999999999999"/>
  </r>
  <r>
    <n v="2019"/>
    <x v="6"/>
    <n v="29"/>
    <n v="1"/>
    <s v="OFF"/>
    <d v="2019-03-29T00:00:00"/>
    <s v="Avg of 4 NM Projects"/>
    <x v="19"/>
    <n v="-0.13"/>
  </r>
  <r>
    <n v="2019"/>
    <x v="6"/>
    <n v="29"/>
    <n v="1"/>
    <s v="OFF"/>
    <d v="2019-03-29T00:00:00"/>
    <s v="Avg of 4 NM Projects"/>
    <x v="20"/>
    <n v="-0.39"/>
  </r>
  <r>
    <n v="2019"/>
    <x v="6"/>
    <n v="29"/>
    <n v="1"/>
    <s v="OFF"/>
    <d v="2019-03-29T00:00:00"/>
    <s v="Avg of 4 NM Projects"/>
    <x v="21"/>
    <n v="-0.13"/>
  </r>
  <r>
    <n v="2019"/>
    <x v="6"/>
    <n v="29"/>
    <n v="1"/>
    <s v="OFF"/>
    <d v="2019-03-29T00:00:00"/>
    <s v="Avg of 4 NM Projects"/>
    <x v="22"/>
    <n v="-0.13"/>
  </r>
  <r>
    <n v="2019"/>
    <x v="6"/>
    <n v="29"/>
    <n v="1"/>
    <s v="OFF"/>
    <d v="2019-03-29T00:00:00"/>
    <s v="Avg of 4 NM Projects"/>
    <x v="23"/>
    <n v="-0.13"/>
  </r>
  <r>
    <n v="2019"/>
    <x v="6"/>
    <n v="30"/>
    <n v="2"/>
    <s v="OFF"/>
    <d v="2019-03-30T00:00:00"/>
    <s v="Avg of 4 NM Projects"/>
    <x v="0"/>
    <n v="-0.13"/>
  </r>
  <r>
    <n v="2019"/>
    <x v="6"/>
    <n v="30"/>
    <n v="2"/>
    <s v="OFF"/>
    <d v="2019-03-30T00:00:00"/>
    <s v="Avg of 4 NM Projects"/>
    <x v="1"/>
    <n v="-0.13"/>
  </r>
  <r>
    <n v="2019"/>
    <x v="6"/>
    <n v="30"/>
    <n v="2"/>
    <s v="OFF"/>
    <d v="2019-03-30T00:00:00"/>
    <s v="Avg of 4 NM Projects"/>
    <x v="2"/>
    <n v="-0.13"/>
  </r>
  <r>
    <n v="2019"/>
    <x v="6"/>
    <n v="30"/>
    <n v="2"/>
    <s v="OFF"/>
    <d v="2019-03-30T00:00:00"/>
    <s v="Avg of 4 NM Projects"/>
    <x v="3"/>
    <n v="-0.13"/>
  </r>
  <r>
    <n v="2019"/>
    <x v="6"/>
    <n v="30"/>
    <n v="2"/>
    <s v="OFF"/>
    <d v="2019-03-30T00:00:00"/>
    <s v="Avg of 4 NM Projects"/>
    <x v="4"/>
    <n v="-0.39"/>
  </r>
  <r>
    <n v="2019"/>
    <x v="6"/>
    <n v="30"/>
    <n v="2"/>
    <s v="OFF"/>
    <d v="2019-03-30T00:00:00"/>
    <s v="Avg of 4 NM Projects"/>
    <x v="5"/>
    <n v="-0.13"/>
  </r>
  <r>
    <n v="2019"/>
    <x v="6"/>
    <n v="30"/>
    <n v="2"/>
    <s v="OFF"/>
    <d v="2019-03-30T00:00:00"/>
    <s v="Avg of 4 NM Projects"/>
    <x v="6"/>
    <n v="-0.26"/>
  </r>
  <r>
    <n v="2019"/>
    <x v="6"/>
    <n v="30"/>
    <n v="2"/>
    <s v="ON"/>
    <d v="2019-03-30T00:00:00"/>
    <s v="Avg of 4 NM Projects"/>
    <x v="7"/>
    <n v="0"/>
  </r>
  <r>
    <n v="2019"/>
    <x v="6"/>
    <n v="30"/>
    <n v="2"/>
    <s v="ON"/>
    <d v="2019-03-30T00:00:00"/>
    <s v="Avg of 4 NM Projects"/>
    <x v="8"/>
    <n v="2.0499999999999998"/>
  </r>
  <r>
    <n v="2019"/>
    <x v="6"/>
    <n v="30"/>
    <n v="2"/>
    <s v="ON"/>
    <d v="2019-03-30T00:00:00"/>
    <s v="Avg of 4 NM Projects"/>
    <x v="9"/>
    <n v="5.7649999999999997"/>
  </r>
  <r>
    <n v="2019"/>
    <x v="6"/>
    <n v="30"/>
    <n v="2"/>
    <s v="ON"/>
    <d v="2019-03-30T00:00:00"/>
    <s v="Avg of 4 NM Projects"/>
    <x v="10"/>
    <n v="14.455"/>
  </r>
  <r>
    <n v="2019"/>
    <x v="6"/>
    <n v="30"/>
    <n v="2"/>
    <s v="ON"/>
    <d v="2019-03-30T00:00:00"/>
    <s v="Avg of 4 NM Projects"/>
    <x v="11"/>
    <n v="34.18"/>
  </r>
  <r>
    <n v="2019"/>
    <x v="6"/>
    <n v="30"/>
    <n v="2"/>
    <s v="ON"/>
    <d v="2019-03-30T00:00:00"/>
    <s v="Avg of 4 NM Projects"/>
    <x v="12"/>
    <n v="44.03"/>
  </r>
  <r>
    <n v="2019"/>
    <x v="6"/>
    <n v="30"/>
    <n v="2"/>
    <s v="ON"/>
    <d v="2019-03-30T00:00:00"/>
    <s v="Avg of 4 NM Projects"/>
    <x v="13"/>
    <n v="33.535000000000004"/>
  </r>
  <r>
    <n v="2019"/>
    <x v="6"/>
    <n v="30"/>
    <n v="2"/>
    <s v="ON"/>
    <d v="2019-03-30T00:00:00"/>
    <s v="Avg of 4 NM Projects"/>
    <x v="14"/>
    <n v="30.59"/>
  </r>
  <r>
    <n v="2019"/>
    <x v="6"/>
    <n v="30"/>
    <n v="2"/>
    <s v="ON"/>
    <d v="2019-03-30T00:00:00"/>
    <s v="Avg of 4 NM Projects"/>
    <x v="15"/>
    <n v="21.5"/>
  </r>
  <r>
    <n v="2019"/>
    <x v="6"/>
    <n v="30"/>
    <n v="2"/>
    <s v="ON"/>
    <d v="2019-03-30T00:00:00"/>
    <s v="Avg of 4 NM Projects"/>
    <x v="16"/>
    <n v="13.315"/>
  </r>
  <r>
    <n v="2019"/>
    <x v="6"/>
    <n v="30"/>
    <n v="2"/>
    <s v="ON"/>
    <d v="2019-03-30T00:00:00"/>
    <s v="Avg of 4 NM Projects"/>
    <x v="17"/>
    <n v="7.42"/>
  </r>
  <r>
    <n v="2019"/>
    <x v="6"/>
    <n v="30"/>
    <n v="2"/>
    <s v="ON"/>
    <d v="2019-03-30T00:00:00"/>
    <s v="Avg of 4 NM Projects"/>
    <x v="18"/>
    <n v="2.81"/>
  </r>
  <r>
    <n v="2019"/>
    <x v="6"/>
    <n v="30"/>
    <n v="2"/>
    <s v="ON"/>
    <d v="2019-03-30T00:00:00"/>
    <s v="Avg of 4 NM Projects"/>
    <x v="19"/>
    <n v="-0.26"/>
  </r>
  <r>
    <n v="2019"/>
    <x v="6"/>
    <n v="30"/>
    <n v="2"/>
    <s v="ON"/>
    <d v="2019-03-30T00:00:00"/>
    <s v="Avg of 4 NM Projects"/>
    <x v="20"/>
    <n v="-0.13"/>
  </r>
  <r>
    <n v="2019"/>
    <x v="6"/>
    <n v="30"/>
    <n v="2"/>
    <s v="ON"/>
    <d v="2019-03-30T00:00:00"/>
    <s v="Avg of 4 NM Projects"/>
    <x v="21"/>
    <n v="-0.13"/>
  </r>
  <r>
    <n v="2019"/>
    <x v="6"/>
    <n v="30"/>
    <n v="2"/>
    <s v="ON"/>
    <d v="2019-03-30T00:00:00"/>
    <s v="Avg of 4 NM Projects"/>
    <x v="22"/>
    <n v="-0.26"/>
  </r>
  <r>
    <n v="2019"/>
    <x v="6"/>
    <n v="30"/>
    <n v="2"/>
    <s v="OFF"/>
    <d v="2019-03-30T00:00:00"/>
    <s v="Avg of 4 NM Projects"/>
    <x v="23"/>
    <n v="-0.26"/>
  </r>
  <r>
    <n v="2019"/>
    <x v="6"/>
    <n v="31"/>
    <n v="3"/>
    <s v="OFF"/>
    <d v="2019-03-31T00:00:00"/>
    <s v="Avg of 4 NM Projects"/>
    <x v="0"/>
    <n v="-0.13"/>
  </r>
  <r>
    <n v="2019"/>
    <x v="6"/>
    <n v="31"/>
    <n v="3"/>
    <s v="OFF"/>
    <d v="2019-03-31T00:00:00"/>
    <s v="Avg of 4 NM Projects"/>
    <x v="1"/>
    <n v="-0.13"/>
  </r>
  <r>
    <n v="2019"/>
    <x v="6"/>
    <n v="31"/>
    <n v="3"/>
    <s v="OFF"/>
    <d v="2019-03-31T00:00:00"/>
    <s v="Avg of 4 NM Projects"/>
    <x v="2"/>
    <n v="-0.13"/>
  </r>
  <r>
    <n v="2019"/>
    <x v="6"/>
    <n v="31"/>
    <n v="3"/>
    <s v="OFF"/>
    <d v="2019-03-31T00:00:00"/>
    <s v="Avg of 4 NM Projects"/>
    <x v="3"/>
    <n v="-0.13"/>
  </r>
  <r>
    <n v="2019"/>
    <x v="6"/>
    <n v="31"/>
    <n v="3"/>
    <s v="OFF"/>
    <d v="2019-03-31T00:00:00"/>
    <s v="Avg of 4 NM Projects"/>
    <x v="4"/>
    <n v="-0.13"/>
  </r>
  <r>
    <n v="2019"/>
    <x v="6"/>
    <n v="31"/>
    <n v="3"/>
    <s v="OFF"/>
    <d v="2019-03-31T00:00:00"/>
    <s v="Avg of 4 NM Projects"/>
    <x v="5"/>
    <n v="-0.52"/>
  </r>
  <r>
    <n v="2019"/>
    <x v="6"/>
    <n v="31"/>
    <n v="3"/>
    <s v="OFF"/>
    <d v="2019-03-31T00:00:00"/>
    <s v="Avg of 4 NM Projects"/>
    <x v="6"/>
    <n v="0.255"/>
  </r>
  <r>
    <n v="2019"/>
    <x v="6"/>
    <n v="31"/>
    <n v="3"/>
    <s v="ON"/>
    <d v="2019-03-31T00:00:00"/>
    <s v="Avg of 4 NM Projects"/>
    <x v="7"/>
    <n v="17.790000000000003"/>
  </r>
  <r>
    <n v="2019"/>
    <x v="6"/>
    <n v="31"/>
    <n v="3"/>
    <s v="ON"/>
    <d v="2019-03-31T00:00:00"/>
    <s v="Avg of 4 NM Projects"/>
    <x v="8"/>
    <n v="48.379999999999995"/>
  </r>
  <r>
    <n v="2019"/>
    <x v="6"/>
    <n v="31"/>
    <n v="3"/>
    <s v="ON"/>
    <d v="2019-03-31T00:00:00"/>
    <s v="Avg of 4 NM Projects"/>
    <x v="9"/>
    <n v="63.749999999999993"/>
  </r>
  <r>
    <n v="2019"/>
    <x v="6"/>
    <n v="31"/>
    <n v="3"/>
    <s v="ON"/>
    <d v="2019-03-31T00:00:00"/>
    <s v="Avg of 4 NM Projects"/>
    <x v="10"/>
    <n v="69.38000000000001"/>
  </r>
  <r>
    <n v="2019"/>
    <x v="6"/>
    <n v="31"/>
    <n v="3"/>
    <s v="ON"/>
    <d v="2019-03-31T00:00:00"/>
    <s v="Avg of 4 NM Projects"/>
    <x v="11"/>
    <n v="75.644999999999996"/>
  </r>
  <r>
    <n v="2019"/>
    <x v="6"/>
    <n v="31"/>
    <n v="3"/>
    <s v="ON"/>
    <d v="2019-03-31T00:00:00"/>
    <s v="Avg of 4 NM Projects"/>
    <x v="12"/>
    <n v="75.649999999999991"/>
  </r>
  <r>
    <n v="2019"/>
    <x v="6"/>
    <n v="31"/>
    <n v="3"/>
    <s v="ON"/>
    <d v="2019-03-31T00:00:00"/>
    <s v="Avg of 4 NM Projects"/>
    <x v="13"/>
    <n v="57.09"/>
  </r>
  <r>
    <n v="2019"/>
    <x v="6"/>
    <n v="31"/>
    <n v="3"/>
    <s v="ON"/>
    <d v="2019-03-31T00:00:00"/>
    <s v="Avg of 4 NM Projects"/>
    <x v="14"/>
    <n v="45.945"/>
  </r>
  <r>
    <n v="2019"/>
    <x v="6"/>
    <n v="31"/>
    <n v="3"/>
    <s v="ON"/>
    <d v="2019-03-31T00:00:00"/>
    <s v="Avg of 4 NM Projects"/>
    <x v="15"/>
    <n v="58.494999999999997"/>
  </r>
  <r>
    <n v="2019"/>
    <x v="6"/>
    <n v="31"/>
    <n v="3"/>
    <s v="ON"/>
    <d v="2019-03-31T00:00:00"/>
    <s v="Avg of 4 NM Projects"/>
    <x v="16"/>
    <n v="45.050000000000004"/>
  </r>
  <r>
    <n v="2019"/>
    <x v="6"/>
    <n v="31"/>
    <n v="3"/>
    <s v="ON"/>
    <d v="2019-03-31T00:00:00"/>
    <s v="Avg of 4 NM Projects"/>
    <x v="17"/>
    <n v="17.28"/>
  </r>
  <r>
    <n v="2019"/>
    <x v="6"/>
    <n v="31"/>
    <n v="3"/>
    <s v="ON"/>
    <d v="2019-03-31T00:00:00"/>
    <s v="Avg of 4 NM Projects"/>
    <x v="18"/>
    <n v="3.0749999999999997"/>
  </r>
  <r>
    <n v="2019"/>
    <x v="6"/>
    <n v="31"/>
    <n v="3"/>
    <s v="ON"/>
    <d v="2019-03-31T00:00:00"/>
    <s v="Avg of 4 NM Projects"/>
    <x v="19"/>
    <n v="-0.39"/>
  </r>
  <r>
    <n v="2019"/>
    <x v="6"/>
    <n v="31"/>
    <n v="3"/>
    <s v="ON"/>
    <d v="2019-03-31T00:00:00"/>
    <s v="Avg of 4 NM Projects"/>
    <x v="20"/>
    <n v="-0.39"/>
  </r>
  <r>
    <n v="2019"/>
    <x v="6"/>
    <n v="31"/>
    <n v="3"/>
    <s v="ON"/>
    <d v="2019-03-31T00:00:00"/>
    <s v="Avg of 4 NM Projects"/>
    <x v="21"/>
    <n v="-0.13"/>
  </r>
  <r>
    <n v="2019"/>
    <x v="6"/>
    <n v="31"/>
    <n v="3"/>
    <s v="ON"/>
    <d v="2019-03-31T00:00:00"/>
    <s v="Avg of 4 NM Projects"/>
    <x v="22"/>
    <n v="-0.26"/>
  </r>
  <r>
    <n v="2019"/>
    <x v="6"/>
    <n v="31"/>
    <n v="3"/>
    <s v="OFF"/>
    <d v="2019-03-31T00:00:00"/>
    <s v="Avg of 4 NM Projects"/>
    <x v="23"/>
    <n v="-0.13"/>
  </r>
  <r>
    <n v="2019"/>
    <x v="7"/>
    <n v="1"/>
    <n v="1"/>
    <s v="OFF"/>
    <d v="2019-04-01T00:00:00"/>
    <s v="Avg of 4 NM Projects"/>
    <x v="0"/>
    <n v="-0.13"/>
  </r>
  <r>
    <n v="2019"/>
    <x v="7"/>
    <n v="1"/>
    <n v="1"/>
    <s v="OFF"/>
    <d v="2019-04-01T00:00:00"/>
    <s v="Avg of 4 NM Projects"/>
    <x v="1"/>
    <n v="-0.13"/>
  </r>
  <r>
    <n v="2019"/>
    <x v="7"/>
    <n v="1"/>
    <n v="1"/>
    <s v="OFF"/>
    <d v="2019-04-01T00:00:00"/>
    <s v="Avg of 4 NM Projects"/>
    <x v="2"/>
    <n v="-0.26"/>
  </r>
  <r>
    <n v="2019"/>
    <x v="7"/>
    <n v="1"/>
    <n v="1"/>
    <s v="OFF"/>
    <d v="2019-04-01T00:00:00"/>
    <s v="Avg of 4 NM Projects"/>
    <x v="3"/>
    <n v="-0.13"/>
  </r>
  <r>
    <n v="2019"/>
    <x v="7"/>
    <n v="1"/>
    <n v="1"/>
    <s v="OFF"/>
    <d v="2019-04-01T00:00:00"/>
    <s v="Avg of 4 NM Projects"/>
    <x v="4"/>
    <n v="-0.13"/>
  </r>
  <r>
    <n v="2019"/>
    <x v="7"/>
    <n v="1"/>
    <n v="1"/>
    <s v="OFF"/>
    <d v="2019-04-01T00:00:00"/>
    <s v="Avg of 4 NM Projects"/>
    <x v="5"/>
    <n v="-0.13"/>
  </r>
  <r>
    <n v="2019"/>
    <x v="7"/>
    <n v="1"/>
    <n v="1"/>
    <s v="OFF"/>
    <d v="2019-04-01T00:00:00"/>
    <s v="Avg of 4 NM Projects"/>
    <x v="6"/>
    <n v="-0.26"/>
  </r>
  <r>
    <n v="2019"/>
    <x v="7"/>
    <n v="1"/>
    <n v="1"/>
    <s v="OFF"/>
    <d v="2019-04-01T00:00:00"/>
    <s v="Avg of 4 NM Projects"/>
    <x v="7"/>
    <n v="3.0700000000000003"/>
  </r>
  <r>
    <n v="2019"/>
    <x v="7"/>
    <n v="1"/>
    <n v="1"/>
    <s v="OFF"/>
    <d v="2019-04-01T00:00:00"/>
    <s v="Avg of 4 NM Projects"/>
    <x v="8"/>
    <n v="21.895000000000003"/>
  </r>
  <r>
    <n v="2019"/>
    <x v="7"/>
    <n v="1"/>
    <n v="1"/>
    <s v="OFF"/>
    <d v="2019-04-01T00:00:00"/>
    <s v="Avg of 4 NM Projects"/>
    <x v="9"/>
    <n v="50.43"/>
  </r>
  <r>
    <n v="2019"/>
    <x v="7"/>
    <n v="1"/>
    <n v="1"/>
    <s v="OFF"/>
    <d v="2019-04-01T00:00:00"/>
    <s v="Avg of 4 NM Projects"/>
    <x v="10"/>
    <n v="72.19"/>
  </r>
  <r>
    <n v="2019"/>
    <x v="7"/>
    <n v="1"/>
    <n v="1"/>
    <s v="OFF"/>
    <d v="2019-04-01T00:00:00"/>
    <s v="Avg of 4 NM Projects"/>
    <x v="11"/>
    <n v="81.790000000000006"/>
  </r>
  <r>
    <n v="2019"/>
    <x v="7"/>
    <n v="1"/>
    <n v="1"/>
    <s v="OFF"/>
    <d v="2019-04-01T00:00:00"/>
    <s v="Avg of 4 NM Projects"/>
    <x v="12"/>
    <n v="80.900000000000006"/>
  </r>
  <r>
    <n v="2019"/>
    <x v="7"/>
    <n v="1"/>
    <n v="1"/>
    <s v="OFF"/>
    <d v="2019-04-01T00:00:00"/>
    <s v="Avg of 4 NM Projects"/>
    <x v="13"/>
    <n v="98.814999999999998"/>
  </r>
  <r>
    <n v="2019"/>
    <x v="7"/>
    <n v="1"/>
    <n v="1"/>
    <s v="OFF"/>
    <d v="2019-04-01T00:00:00"/>
    <s v="Avg of 4 NM Projects"/>
    <x v="14"/>
    <n v="105.22"/>
  </r>
  <r>
    <n v="2019"/>
    <x v="7"/>
    <n v="1"/>
    <n v="1"/>
    <s v="OFF"/>
    <d v="2019-04-01T00:00:00"/>
    <s v="Avg of 4 NM Projects"/>
    <x v="15"/>
    <n v="91.9"/>
  </r>
  <r>
    <n v="2019"/>
    <x v="7"/>
    <n v="1"/>
    <n v="1"/>
    <s v="OFF"/>
    <d v="2019-04-01T00:00:00"/>
    <s v="Avg of 4 NM Projects"/>
    <x v="16"/>
    <n v="71.295000000000016"/>
  </r>
  <r>
    <n v="2019"/>
    <x v="7"/>
    <n v="1"/>
    <n v="1"/>
    <s v="OFF"/>
    <d v="2019-04-01T00:00:00"/>
    <s v="Avg of 4 NM Projects"/>
    <x v="17"/>
    <n v="48.26"/>
  </r>
  <r>
    <n v="2019"/>
    <x v="7"/>
    <n v="1"/>
    <n v="1"/>
    <s v="OFF"/>
    <d v="2019-04-01T00:00:00"/>
    <s v="Avg of 4 NM Projects"/>
    <x v="18"/>
    <n v="15.37"/>
  </r>
  <r>
    <n v="2019"/>
    <x v="7"/>
    <n v="1"/>
    <n v="1"/>
    <s v="OFF"/>
    <d v="2019-04-01T00:00:00"/>
    <s v="Avg of 4 NM Projects"/>
    <x v="19"/>
    <n v="0"/>
  </r>
  <r>
    <n v="2019"/>
    <x v="7"/>
    <n v="1"/>
    <n v="1"/>
    <s v="OFF"/>
    <d v="2019-04-01T00:00:00"/>
    <s v="Avg of 4 NM Projects"/>
    <x v="20"/>
    <n v="-0.26"/>
  </r>
  <r>
    <n v="2019"/>
    <x v="7"/>
    <n v="1"/>
    <n v="1"/>
    <s v="OFF"/>
    <d v="2019-04-01T00:00:00"/>
    <s v="Avg of 4 NM Projects"/>
    <x v="21"/>
    <n v="-0.13"/>
  </r>
  <r>
    <n v="2019"/>
    <x v="7"/>
    <n v="1"/>
    <n v="1"/>
    <s v="OFF"/>
    <d v="2019-04-01T00:00:00"/>
    <s v="Avg of 4 NM Projects"/>
    <x v="22"/>
    <n v="-0.13"/>
  </r>
  <r>
    <n v="2019"/>
    <x v="7"/>
    <n v="1"/>
    <n v="1"/>
    <s v="OFF"/>
    <d v="2019-04-01T00:00:00"/>
    <s v="Avg of 4 NM Projects"/>
    <x v="23"/>
    <n v="-0.39"/>
  </r>
  <r>
    <n v="2019"/>
    <x v="7"/>
    <n v="2"/>
    <n v="2"/>
    <s v="OFF"/>
    <d v="2019-04-02T00:00:00"/>
    <s v="Avg of 4 NM Projects"/>
    <x v="0"/>
    <n v="-0.13"/>
  </r>
  <r>
    <n v="2019"/>
    <x v="7"/>
    <n v="2"/>
    <n v="2"/>
    <s v="OFF"/>
    <d v="2019-04-02T00:00:00"/>
    <s v="Avg of 4 NM Projects"/>
    <x v="1"/>
    <n v="-0.13"/>
  </r>
  <r>
    <n v="2019"/>
    <x v="7"/>
    <n v="2"/>
    <n v="2"/>
    <s v="OFF"/>
    <d v="2019-04-02T00:00:00"/>
    <s v="Avg of 4 NM Projects"/>
    <x v="2"/>
    <n v="-0.26"/>
  </r>
  <r>
    <n v="2019"/>
    <x v="7"/>
    <n v="2"/>
    <n v="2"/>
    <s v="OFF"/>
    <d v="2019-04-02T00:00:00"/>
    <s v="Avg of 4 NM Projects"/>
    <x v="3"/>
    <n v="-0.26"/>
  </r>
  <r>
    <n v="2019"/>
    <x v="7"/>
    <n v="2"/>
    <n v="2"/>
    <s v="OFF"/>
    <d v="2019-04-02T00:00:00"/>
    <s v="Avg of 4 NM Projects"/>
    <x v="4"/>
    <n v="-0.13"/>
  </r>
  <r>
    <n v="2019"/>
    <x v="7"/>
    <n v="2"/>
    <n v="2"/>
    <s v="OFF"/>
    <d v="2019-04-02T00:00:00"/>
    <s v="Avg of 4 NM Projects"/>
    <x v="5"/>
    <n v="-0.13"/>
  </r>
  <r>
    <n v="2019"/>
    <x v="7"/>
    <n v="2"/>
    <n v="2"/>
    <s v="OFF"/>
    <d v="2019-04-02T00:00:00"/>
    <s v="Avg of 4 NM Projects"/>
    <x v="6"/>
    <n v="0.13"/>
  </r>
  <r>
    <n v="2019"/>
    <x v="7"/>
    <n v="2"/>
    <n v="2"/>
    <s v="ON"/>
    <d v="2019-04-02T00:00:00"/>
    <s v="Avg of 4 NM Projects"/>
    <x v="7"/>
    <n v="15.24"/>
  </r>
  <r>
    <n v="2019"/>
    <x v="7"/>
    <n v="2"/>
    <n v="2"/>
    <s v="ON"/>
    <d v="2019-04-02T00:00:00"/>
    <s v="Avg of 4 NM Projects"/>
    <x v="8"/>
    <n v="61.314999999999998"/>
  </r>
  <r>
    <n v="2019"/>
    <x v="7"/>
    <n v="2"/>
    <n v="2"/>
    <s v="ON"/>
    <d v="2019-04-02T00:00:00"/>
    <s v="Avg of 4 NM Projects"/>
    <x v="9"/>
    <n v="87.424999999999997"/>
  </r>
  <r>
    <n v="2019"/>
    <x v="7"/>
    <n v="2"/>
    <n v="2"/>
    <s v="ON"/>
    <d v="2019-04-02T00:00:00"/>
    <s v="Avg of 4 NM Projects"/>
    <x v="10"/>
    <n v="97.405000000000001"/>
  </r>
  <r>
    <n v="2019"/>
    <x v="7"/>
    <n v="2"/>
    <n v="2"/>
    <s v="ON"/>
    <d v="2019-04-02T00:00:00"/>
    <s v="Avg of 4 NM Projects"/>
    <x v="11"/>
    <n v="112.77000000000001"/>
  </r>
  <r>
    <n v="2019"/>
    <x v="7"/>
    <n v="2"/>
    <n v="2"/>
    <s v="ON"/>
    <d v="2019-04-02T00:00:00"/>
    <s v="Avg of 4 NM Projects"/>
    <x v="12"/>
    <n v="118.39999999999999"/>
  </r>
  <r>
    <n v="2019"/>
    <x v="7"/>
    <n v="2"/>
    <n v="2"/>
    <s v="ON"/>
    <d v="2019-04-02T00:00:00"/>
    <s v="Avg of 4 NM Projects"/>
    <x v="13"/>
    <n v="125.32"/>
  </r>
  <r>
    <n v="2019"/>
    <x v="7"/>
    <n v="2"/>
    <n v="2"/>
    <s v="ON"/>
    <d v="2019-04-02T00:00:00"/>
    <s v="Avg of 4 NM Projects"/>
    <x v="14"/>
    <n v="121.34"/>
  </r>
  <r>
    <n v="2019"/>
    <x v="7"/>
    <n v="2"/>
    <n v="2"/>
    <s v="ON"/>
    <d v="2019-04-02T00:00:00"/>
    <s v="Avg of 4 NM Projects"/>
    <x v="15"/>
    <n v="104.065"/>
  </r>
  <r>
    <n v="2019"/>
    <x v="7"/>
    <n v="2"/>
    <n v="2"/>
    <s v="ON"/>
    <d v="2019-04-02T00:00:00"/>
    <s v="Avg of 4 NM Projects"/>
    <x v="16"/>
    <n v="67.58"/>
  </r>
  <r>
    <n v="2019"/>
    <x v="7"/>
    <n v="2"/>
    <n v="2"/>
    <s v="ON"/>
    <d v="2019-04-02T00:00:00"/>
    <s v="Avg of 4 NM Projects"/>
    <x v="17"/>
    <n v="39.94"/>
  </r>
  <r>
    <n v="2019"/>
    <x v="7"/>
    <n v="2"/>
    <n v="2"/>
    <s v="ON"/>
    <d v="2019-04-02T00:00:00"/>
    <s v="Avg of 4 NM Projects"/>
    <x v="18"/>
    <n v="8.8299999999999983"/>
  </r>
  <r>
    <n v="2019"/>
    <x v="7"/>
    <n v="2"/>
    <n v="2"/>
    <s v="ON"/>
    <d v="2019-04-02T00:00:00"/>
    <s v="Avg of 4 NM Projects"/>
    <x v="19"/>
    <n v="0"/>
  </r>
  <r>
    <n v="2019"/>
    <x v="7"/>
    <n v="2"/>
    <n v="2"/>
    <s v="ON"/>
    <d v="2019-04-02T00:00:00"/>
    <s v="Avg of 4 NM Projects"/>
    <x v="20"/>
    <n v="-0.26"/>
  </r>
  <r>
    <n v="2019"/>
    <x v="7"/>
    <n v="2"/>
    <n v="2"/>
    <s v="ON"/>
    <d v="2019-04-02T00:00:00"/>
    <s v="Avg of 4 NM Projects"/>
    <x v="21"/>
    <n v="-0.13"/>
  </r>
  <r>
    <n v="2019"/>
    <x v="7"/>
    <n v="2"/>
    <n v="2"/>
    <s v="ON"/>
    <d v="2019-04-02T00:00:00"/>
    <s v="Avg of 4 NM Projects"/>
    <x v="22"/>
    <n v="-0.13"/>
  </r>
  <r>
    <n v="2019"/>
    <x v="7"/>
    <n v="2"/>
    <n v="2"/>
    <s v="OFF"/>
    <d v="2019-04-02T00:00:00"/>
    <s v="Avg of 4 NM Projects"/>
    <x v="23"/>
    <n v="-0.26"/>
  </r>
  <r>
    <n v="2019"/>
    <x v="7"/>
    <n v="3"/>
    <n v="3"/>
    <s v="OFF"/>
    <d v="2019-04-03T00:00:00"/>
    <s v="Avg of 4 NM Projects"/>
    <x v="0"/>
    <n v="-0.26"/>
  </r>
  <r>
    <n v="2019"/>
    <x v="7"/>
    <n v="3"/>
    <n v="3"/>
    <s v="OFF"/>
    <d v="2019-04-03T00:00:00"/>
    <s v="Avg of 4 NM Projects"/>
    <x v="1"/>
    <n v="-0.13"/>
  </r>
  <r>
    <n v="2019"/>
    <x v="7"/>
    <n v="3"/>
    <n v="3"/>
    <s v="OFF"/>
    <d v="2019-04-03T00:00:00"/>
    <s v="Avg of 4 NM Projects"/>
    <x v="2"/>
    <n v="-0.13"/>
  </r>
  <r>
    <n v="2019"/>
    <x v="7"/>
    <n v="3"/>
    <n v="3"/>
    <s v="OFF"/>
    <d v="2019-04-03T00:00:00"/>
    <s v="Avg of 4 NM Projects"/>
    <x v="3"/>
    <n v="-0.13"/>
  </r>
  <r>
    <n v="2019"/>
    <x v="7"/>
    <n v="3"/>
    <n v="3"/>
    <s v="OFF"/>
    <d v="2019-04-03T00:00:00"/>
    <s v="Avg of 4 NM Projects"/>
    <x v="4"/>
    <n v="-0.13"/>
  </r>
  <r>
    <n v="2019"/>
    <x v="7"/>
    <n v="3"/>
    <n v="3"/>
    <s v="OFF"/>
    <d v="2019-04-03T00:00:00"/>
    <s v="Avg of 4 NM Projects"/>
    <x v="5"/>
    <n v="-0.26"/>
  </r>
  <r>
    <n v="2019"/>
    <x v="7"/>
    <n v="3"/>
    <n v="3"/>
    <s v="OFF"/>
    <d v="2019-04-03T00:00:00"/>
    <s v="Avg of 4 NM Projects"/>
    <x v="6"/>
    <n v="-0.13"/>
  </r>
  <r>
    <n v="2019"/>
    <x v="7"/>
    <n v="3"/>
    <n v="3"/>
    <s v="ON"/>
    <d v="2019-04-03T00:00:00"/>
    <s v="Avg of 4 NM Projects"/>
    <x v="7"/>
    <n v="8.58"/>
  </r>
  <r>
    <n v="2019"/>
    <x v="7"/>
    <n v="3"/>
    <n v="3"/>
    <s v="ON"/>
    <d v="2019-04-03T00:00:00"/>
    <s v="Avg of 4 NM Projects"/>
    <x v="8"/>
    <n v="23.555"/>
  </r>
  <r>
    <n v="2019"/>
    <x v="7"/>
    <n v="3"/>
    <n v="3"/>
    <s v="ON"/>
    <d v="2019-04-03T00:00:00"/>
    <s v="Avg of 4 NM Projects"/>
    <x v="9"/>
    <n v="55.044999999999995"/>
  </r>
  <r>
    <n v="2019"/>
    <x v="7"/>
    <n v="3"/>
    <n v="3"/>
    <s v="ON"/>
    <d v="2019-04-03T00:00:00"/>
    <s v="Avg of 4 NM Projects"/>
    <x v="10"/>
    <n v="84.35"/>
  </r>
  <r>
    <n v="2019"/>
    <x v="7"/>
    <n v="3"/>
    <n v="3"/>
    <s v="ON"/>
    <d v="2019-04-03T00:00:00"/>
    <s v="Avg of 4 NM Projects"/>
    <x v="11"/>
    <n v="85.245000000000005"/>
  </r>
  <r>
    <n v="2019"/>
    <x v="7"/>
    <n v="3"/>
    <n v="3"/>
    <s v="ON"/>
    <d v="2019-04-03T00:00:00"/>
    <s v="Avg of 4 NM Projects"/>
    <x v="12"/>
    <n v="105.215"/>
  </r>
  <r>
    <n v="2019"/>
    <x v="7"/>
    <n v="3"/>
    <n v="3"/>
    <s v="ON"/>
    <d v="2019-04-03T00:00:00"/>
    <s v="Avg of 4 NM Projects"/>
    <x v="13"/>
    <n v="74.114999999999995"/>
  </r>
  <r>
    <n v="2019"/>
    <x v="7"/>
    <n v="3"/>
    <n v="3"/>
    <s v="ON"/>
    <d v="2019-04-03T00:00:00"/>
    <s v="Avg of 4 NM Projects"/>
    <x v="14"/>
    <n v="50.690000000000005"/>
  </r>
  <r>
    <n v="2019"/>
    <x v="7"/>
    <n v="3"/>
    <n v="3"/>
    <s v="ON"/>
    <d v="2019-04-03T00:00:00"/>
    <s v="Avg of 4 NM Projects"/>
    <x v="15"/>
    <n v="29.824999999999999"/>
  </r>
  <r>
    <n v="2019"/>
    <x v="7"/>
    <n v="3"/>
    <n v="3"/>
    <s v="ON"/>
    <d v="2019-04-03T00:00:00"/>
    <s v="Avg of 4 NM Projects"/>
    <x v="16"/>
    <n v="26.115000000000002"/>
  </r>
  <r>
    <n v="2019"/>
    <x v="7"/>
    <n v="3"/>
    <n v="3"/>
    <s v="ON"/>
    <d v="2019-04-03T00:00:00"/>
    <s v="Avg of 4 NM Projects"/>
    <x v="17"/>
    <n v="9.8550000000000004"/>
  </r>
  <r>
    <n v="2019"/>
    <x v="7"/>
    <n v="3"/>
    <n v="3"/>
    <s v="ON"/>
    <d v="2019-04-03T00:00:00"/>
    <s v="Avg of 4 NM Projects"/>
    <x v="18"/>
    <n v="1.54"/>
  </r>
  <r>
    <n v="2019"/>
    <x v="7"/>
    <n v="3"/>
    <n v="3"/>
    <s v="ON"/>
    <d v="2019-04-03T00:00:00"/>
    <s v="Avg of 4 NM Projects"/>
    <x v="19"/>
    <n v="-0.39"/>
  </r>
  <r>
    <n v="2019"/>
    <x v="7"/>
    <n v="3"/>
    <n v="3"/>
    <s v="ON"/>
    <d v="2019-04-03T00:00:00"/>
    <s v="Avg of 4 NM Projects"/>
    <x v="20"/>
    <n v="0"/>
  </r>
  <r>
    <n v="2019"/>
    <x v="7"/>
    <n v="3"/>
    <n v="3"/>
    <s v="ON"/>
    <d v="2019-04-03T00:00:00"/>
    <s v="Avg of 4 NM Projects"/>
    <x v="21"/>
    <n v="-0.13"/>
  </r>
  <r>
    <n v="2019"/>
    <x v="7"/>
    <n v="3"/>
    <n v="3"/>
    <s v="ON"/>
    <d v="2019-04-03T00:00:00"/>
    <s v="Avg of 4 NM Projects"/>
    <x v="22"/>
    <n v="0"/>
  </r>
  <r>
    <n v="2019"/>
    <x v="7"/>
    <n v="3"/>
    <n v="3"/>
    <s v="OFF"/>
    <d v="2019-04-03T00:00:00"/>
    <s v="Avg of 4 NM Projects"/>
    <x v="23"/>
    <n v="-0.13"/>
  </r>
  <r>
    <n v="2019"/>
    <x v="7"/>
    <n v="4"/>
    <n v="4"/>
    <s v="OFF"/>
    <d v="2019-04-04T00:00:00"/>
    <s v="Avg of 4 NM Projects"/>
    <x v="0"/>
    <n v="0"/>
  </r>
  <r>
    <n v="2019"/>
    <x v="7"/>
    <n v="4"/>
    <n v="4"/>
    <s v="OFF"/>
    <d v="2019-04-04T00:00:00"/>
    <s v="Avg of 4 NM Projects"/>
    <x v="1"/>
    <n v="-0.26"/>
  </r>
  <r>
    <n v="2019"/>
    <x v="7"/>
    <n v="4"/>
    <n v="4"/>
    <s v="OFF"/>
    <d v="2019-04-04T00:00:00"/>
    <s v="Avg of 4 NM Projects"/>
    <x v="2"/>
    <n v="-0.39"/>
  </r>
  <r>
    <n v="2019"/>
    <x v="7"/>
    <n v="4"/>
    <n v="4"/>
    <s v="OFF"/>
    <d v="2019-04-04T00:00:00"/>
    <s v="Avg of 4 NM Projects"/>
    <x v="3"/>
    <n v="0"/>
  </r>
  <r>
    <n v="2019"/>
    <x v="7"/>
    <n v="4"/>
    <n v="4"/>
    <s v="OFF"/>
    <d v="2019-04-04T00:00:00"/>
    <s v="Avg of 4 NM Projects"/>
    <x v="4"/>
    <n v="-0.13"/>
  </r>
  <r>
    <n v="2019"/>
    <x v="7"/>
    <n v="4"/>
    <n v="4"/>
    <s v="OFF"/>
    <d v="2019-04-04T00:00:00"/>
    <s v="Avg of 4 NM Projects"/>
    <x v="5"/>
    <n v="-0.13"/>
  </r>
  <r>
    <n v="2019"/>
    <x v="7"/>
    <n v="4"/>
    <n v="4"/>
    <s v="OFF"/>
    <d v="2019-04-04T00:00:00"/>
    <s v="Avg of 4 NM Projects"/>
    <x v="6"/>
    <n v="-0.13"/>
  </r>
  <r>
    <n v="2019"/>
    <x v="7"/>
    <n v="4"/>
    <n v="4"/>
    <s v="ON"/>
    <d v="2019-04-04T00:00:00"/>
    <s v="Avg of 4 NM Projects"/>
    <x v="7"/>
    <n v="6.4049999999999994"/>
  </r>
  <r>
    <n v="2019"/>
    <x v="7"/>
    <n v="4"/>
    <n v="4"/>
    <s v="ON"/>
    <d v="2019-04-04T00:00:00"/>
    <s v="Avg of 4 NM Projects"/>
    <x v="8"/>
    <n v="19.069999999999997"/>
  </r>
  <r>
    <n v="2019"/>
    <x v="7"/>
    <n v="4"/>
    <n v="4"/>
    <s v="ON"/>
    <d v="2019-04-04T00:00:00"/>
    <s v="Avg of 4 NM Projects"/>
    <x v="9"/>
    <n v="43.650000000000006"/>
  </r>
  <r>
    <n v="2019"/>
    <x v="7"/>
    <n v="4"/>
    <n v="4"/>
    <s v="ON"/>
    <d v="2019-04-04T00:00:00"/>
    <s v="Avg of 4 NM Projects"/>
    <x v="10"/>
    <n v="47.999999999999993"/>
  </r>
  <r>
    <n v="2019"/>
    <x v="7"/>
    <n v="4"/>
    <n v="4"/>
    <s v="ON"/>
    <d v="2019-04-04T00:00:00"/>
    <s v="Avg of 4 NM Projects"/>
    <x v="11"/>
    <n v="53.885000000000005"/>
  </r>
  <r>
    <n v="2019"/>
    <x v="7"/>
    <n v="4"/>
    <n v="4"/>
    <s v="ON"/>
    <d v="2019-04-04T00:00:00"/>
    <s v="Avg of 4 NM Projects"/>
    <x v="12"/>
    <n v="57.225000000000001"/>
  </r>
  <r>
    <n v="2019"/>
    <x v="7"/>
    <n v="4"/>
    <n v="4"/>
    <s v="ON"/>
    <d v="2019-04-04T00:00:00"/>
    <s v="Avg of 4 NM Projects"/>
    <x v="13"/>
    <n v="57.6"/>
  </r>
  <r>
    <n v="2019"/>
    <x v="7"/>
    <n v="4"/>
    <n v="4"/>
    <s v="ON"/>
    <d v="2019-04-04T00:00:00"/>
    <s v="Avg of 4 NM Projects"/>
    <x v="14"/>
    <n v="58.120000000000005"/>
  </r>
  <r>
    <n v="2019"/>
    <x v="7"/>
    <n v="4"/>
    <n v="4"/>
    <s v="ON"/>
    <d v="2019-04-04T00:00:00"/>
    <s v="Avg of 4 NM Projects"/>
    <x v="15"/>
    <n v="56.444999999999993"/>
  </r>
  <r>
    <n v="2019"/>
    <x v="7"/>
    <n v="4"/>
    <n v="4"/>
    <s v="ON"/>
    <d v="2019-04-04T00:00:00"/>
    <s v="Avg of 4 NM Projects"/>
    <x v="16"/>
    <n v="53.255000000000003"/>
  </r>
  <r>
    <n v="2019"/>
    <x v="7"/>
    <n v="4"/>
    <n v="4"/>
    <s v="ON"/>
    <d v="2019-04-04T00:00:00"/>
    <s v="Avg of 4 NM Projects"/>
    <x v="17"/>
    <n v="31.104999999999997"/>
  </r>
  <r>
    <n v="2019"/>
    <x v="7"/>
    <n v="4"/>
    <n v="4"/>
    <s v="ON"/>
    <d v="2019-04-04T00:00:00"/>
    <s v="Avg of 4 NM Projects"/>
    <x v="18"/>
    <n v="8.31"/>
  </r>
  <r>
    <n v="2019"/>
    <x v="7"/>
    <n v="4"/>
    <n v="4"/>
    <s v="ON"/>
    <d v="2019-04-04T00:00:00"/>
    <s v="Avg of 4 NM Projects"/>
    <x v="19"/>
    <n v="-0.13"/>
  </r>
  <r>
    <n v="2019"/>
    <x v="7"/>
    <n v="4"/>
    <n v="4"/>
    <s v="ON"/>
    <d v="2019-04-04T00:00:00"/>
    <s v="Avg of 4 NM Projects"/>
    <x v="20"/>
    <n v="-0.26"/>
  </r>
  <r>
    <n v="2019"/>
    <x v="7"/>
    <n v="4"/>
    <n v="4"/>
    <s v="ON"/>
    <d v="2019-04-04T00:00:00"/>
    <s v="Avg of 4 NM Projects"/>
    <x v="21"/>
    <n v="0"/>
  </r>
  <r>
    <n v="2019"/>
    <x v="7"/>
    <n v="4"/>
    <n v="4"/>
    <s v="ON"/>
    <d v="2019-04-04T00:00:00"/>
    <s v="Avg of 4 NM Projects"/>
    <x v="22"/>
    <n v="-0.13"/>
  </r>
  <r>
    <n v="2019"/>
    <x v="7"/>
    <n v="4"/>
    <n v="4"/>
    <s v="OFF"/>
    <d v="2019-04-04T00:00:00"/>
    <s v="Avg of 4 NM Projects"/>
    <x v="23"/>
    <n v="0"/>
  </r>
  <r>
    <n v="2019"/>
    <x v="7"/>
    <n v="5"/>
    <n v="5"/>
    <s v="OFF"/>
    <d v="2019-04-05T00:00:00"/>
    <s v="Avg of 4 NM Projects"/>
    <x v="0"/>
    <n v="-0.13"/>
  </r>
  <r>
    <n v="2019"/>
    <x v="7"/>
    <n v="5"/>
    <n v="5"/>
    <s v="OFF"/>
    <d v="2019-04-05T00:00:00"/>
    <s v="Avg of 4 NM Projects"/>
    <x v="1"/>
    <n v="-0.13"/>
  </r>
  <r>
    <n v="2019"/>
    <x v="7"/>
    <n v="5"/>
    <n v="5"/>
    <s v="OFF"/>
    <d v="2019-04-05T00:00:00"/>
    <s v="Avg of 4 NM Projects"/>
    <x v="2"/>
    <n v="-0.52"/>
  </r>
  <r>
    <n v="2019"/>
    <x v="7"/>
    <n v="5"/>
    <n v="5"/>
    <s v="OFF"/>
    <d v="2019-04-05T00:00:00"/>
    <s v="Avg of 4 NM Projects"/>
    <x v="3"/>
    <n v="-0.13"/>
  </r>
  <r>
    <n v="2019"/>
    <x v="7"/>
    <n v="5"/>
    <n v="5"/>
    <s v="OFF"/>
    <d v="2019-04-05T00:00:00"/>
    <s v="Avg of 4 NM Projects"/>
    <x v="4"/>
    <n v="-0.13"/>
  </r>
  <r>
    <n v="2019"/>
    <x v="7"/>
    <n v="5"/>
    <n v="5"/>
    <s v="OFF"/>
    <d v="2019-04-05T00:00:00"/>
    <s v="Avg of 4 NM Projects"/>
    <x v="5"/>
    <n v="0"/>
  </r>
  <r>
    <n v="2019"/>
    <x v="7"/>
    <n v="5"/>
    <n v="5"/>
    <s v="OFF"/>
    <d v="2019-04-05T00:00:00"/>
    <s v="Avg of 4 NM Projects"/>
    <x v="6"/>
    <n v="0.64"/>
  </r>
  <r>
    <n v="2019"/>
    <x v="7"/>
    <n v="5"/>
    <n v="5"/>
    <s v="ON"/>
    <d v="2019-04-05T00:00:00"/>
    <s v="Avg of 4 NM Projects"/>
    <x v="7"/>
    <n v="20.094999999999995"/>
  </r>
  <r>
    <n v="2019"/>
    <x v="7"/>
    <n v="5"/>
    <n v="5"/>
    <s v="ON"/>
    <d v="2019-04-05T00:00:00"/>
    <s v="Avg of 4 NM Projects"/>
    <x v="8"/>
    <n v="61.690000000000005"/>
  </r>
  <r>
    <n v="2019"/>
    <x v="7"/>
    <n v="5"/>
    <n v="5"/>
    <s v="ON"/>
    <d v="2019-04-05T00:00:00"/>
    <s v="Avg of 4 NM Projects"/>
    <x v="9"/>
    <n v="98.56"/>
  </r>
  <r>
    <n v="2019"/>
    <x v="7"/>
    <n v="5"/>
    <n v="5"/>
    <s v="ON"/>
    <d v="2019-04-05T00:00:00"/>
    <s v="Avg of 4 NM Projects"/>
    <x v="10"/>
    <n v="122.875"/>
  </r>
  <r>
    <n v="2019"/>
    <x v="7"/>
    <n v="5"/>
    <n v="5"/>
    <s v="ON"/>
    <d v="2019-04-05T00:00:00"/>
    <s v="Avg of 4 NM Projects"/>
    <x v="11"/>
    <n v="129.535"/>
  </r>
  <r>
    <n v="2019"/>
    <x v="7"/>
    <n v="5"/>
    <n v="5"/>
    <s v="ON"/>
    <d v="2019-04-05T00:00:00"/>
    <s v="Avg of 4 NM Projects"/>
    <x v="12"/>
    <n v="131.32499999999999"/>
  </r>
  <r>
    <n v="2019"/>
    <x v="7"/>
    <n v="5"/>
    <n v="5"/>
    <s v="ON"/>
    <d v="2019-04-05T00:00:00"/>
    <s v="Avg of 4 NM Projects"/>
    <x v="13"/>
    <n v="126.33500000000001"/>
  </r>
  <r>
    <n v="2019"/>
    <x v="7"/>
    <n v="5"/>
    <n v="5"/>
    <s v="ON"/>
    <d v="2019-04-05T00:00:00"/>
    <s v="Avg of 4 NM Projects"/>
    <x v="14"/>
    <n v="107.78"/>
  </r>
  <r>
    <n v="2019"/>
    <x v="7"/>
    <n v="5"/>
    <n v="5"/>
    <s v="ON"/>
    <d v="2019-04-05T00:00:00"/>
    <s v="Avg of 4 NM Projects"/>
    <x v="15"/>
    <n v="86.915000000000006"/>
  </r>
  <r>
    <n v="2019"/>
    <x v="7"/>
    <n v="5"/>
    <n v="5"/>
    <s v="ON"/>
    <d v="2019-04-05T00:00:00"/>
    <s v="Avg of 4 NM Projects"/>
    <x v="16"/>
    <n v="62.72"/>
  </r>
  <r>
    <n v="2019"/>
    <x v="7"/>
    <n v="5"/>
    <n v="5"/>
    <s v="ON"/>
    <d v="2019-04-05T00:00:00"/>
    <s v="Avg of 4 NM Projects"/>
    <x v="17"/>
    <n v="30.46"/>
  </r>
  <r>
    <n v="2019"/>
    <x v="7"/>
    <n v="5"/>
    <n v="5"/>
    <s v="ON"/>
    <d v="2019-04-05T00:00:00"/>
    <s v="Avg of 4 NM Projects"/>
    <x v="18"/>
    <n v="7.42"/>
  </r>
  <r>
    <n v="2019"/>
    <x v="7"/>
    <n v="5"/>
    <n v="5"/>
    <s v="ON"/>
    <d v="2019-04-05T00:00:00"/>
    <s v="Avg of 4 NM Projects"/>
    <x v="19"/>
    <n v="-0.26"/>
  </r>
  <r>
    <n v="2019"/>
    <x v="7"/>
    <n v="5"/>
    <n v="5"/>
    <s v="ON"/>
    <d v="2019-04-05T00:00:00"/>
    <s v="Avg of 4 NM Projects"/>
    <x v="20"/>
    <n v="-0.13"/>
  </r>
  <r>
    <n v="2019"/>
    <x v="7"/>
    <n v="5"/>
    <n v="5"/>
    <s v="ON"/>
    <d v="2019-04-05T00:00:00"/>
    <s v="Avg of 4 NM Projects"/>
    <x v="21"/>
    <n v="-0.39"/>
  </r>
  <r>
    <n v="2019"/>
    <x v="7"/>
    <n v="5"/>
    <n v="5"/>
    <s v="ON"/>
    <d v="2019-04-05T00:00:00"/>
    <s v="Avg of 4 NM Projects"/>
    <x v="22"/>
    <n v="-0.13"/>
  </r>
  <r>
    <n v="2019"/>
    <x v="7"/>
    <n v="5"/>
    <n v="5"/>
    <s v="OFF"/>
    <d v="2019-04-05T00:00:00"/>
    <s v="Avg of 4 NM Projects"/>
    <x v="23"/>
    <n v="-0.26"/>
  </r>
  <r>
    <n v="2019"/>
    <x v="7"/>
    <n v="6"/>
    <n v="6"/>
    <s v="OFF"/>
    <d v="2019-04-06T00:00:00"/>
    <s v="Avg of 4 NM Projects"/>
    <x v="0"/>
    <n v="0"/>
  </r>
  <r>
    <n v="2019"/>
    <x v="7"/>
    <n v="6"/>
    <n v="6"/>
    <s v="OFF"/>
    <d v="2019-04-06T00:00:00"/>
    <s v="Avg of 4 NM Projects"/>
    <x v="1"/>
    <n v="0"/>
  </r>
  <r>
    <n v="2019"/>
    <x v="7"/>
    <n v="6"/>
    <n v="6"/>
    <s v="OFF"/>
    <d v="2019-04-06T00:00:00"/>
    <s v="Avg of 4 NM Projects"/>
    <x v="2"/>
    <n v="-0.13"/>
  </r>
  <r>
    <n v="2019"/>
    <x v="7"/>
    <n v="6"/>
    <n v="6"/>
    <s v="OFF"/>
    <d v="2019-04-06T00:00:00"/>
    <s v="Avg of 4 NM Projects"/>
    <x v="3"/>
    <n v="0"/>
  </r>
  <r>
    <n v="2019"/>
    <x v="7"/>
    <n v="6"/>
    <n v="6"/>
    <s v="OFF"/>
    <d v="2019-04-06T00:00:00"/>
    <s v="Avg of 4 NM Projects"/>
    <x v="4"/>
    <n v="-0.39"/>
  </r>
  <r>
    <n v="2019"/>
    <x v="7"/>
    <n v="6"/>
    <n v="6"/>
    <s v="OFF"/>
    <d v="2019-04-06T00:00:00"/>
    <s v="Avg of 4 NM Projects"/>
    <x v="5"/>
    <n v="0"/>
  </r>
  <r>
    <n v="2019"/>
    <x v="7"/>
    <n v="6"/>
    <n v="6"/>
    <s v="OFF"/>
    <d v="2019-04-06T00:00:00"/>
    <s v="Avg of 4 NM Projects"/>
    <x v="6"/>
    <n v="0.38"/>
  </r>
  <r>
    <n v="2019"/>
    <x v="7"/>
    <n v="6"/>
    <n v="6"/>
    <s v="ON"/>
    <d v="2019-04-06T00:00:00"/>
    <s v="Avg of 4 NM Projects"/>
    <x v="7"/>
    <n v="13.945000000000002"/>
  </r>
  <r>
    <n v="2019"/>
    <x v="7"/>
    <n v="6"/>
    <n v="6"/>
    <s v="ON"/>
    <d v="2019-04-06T00:00:00"/>
    <s v="Avg of 4 NM Projects"/>
    <x v="8"/>
    <n v="44.284999999999997"/>
  </r>
  <r>
    <n v="2019"/>
    <x v="7"/>
    <n v="6"/>
    <n v="6"/>
    <s v="ON"/>
    <d v="2019-04-06T00:00:00"/>
    <s v="Avg of 4 NM Projects"/>
    <x v="9"/>
    <n v="66.685000000000002"/>
  </r>
  <r>
    <n v="2019"/>
    <x v="7"/>
    <n v="6"/>
    <n v="6"/>
    <s v="ON"/>
    <d v="2019-04-06T00:00:00"/>
    <s v="Avg of 4 NM Projects"/>
    <x v="10"/>
    <n v="75.010000000000005"/>
  </r>
  <r>
    <n v="2019"/>
    <x v="7"/>
    <n v="6"/>
    <n v="6"/>
    <s v="ON"/>
    <d v="2019-04-06T00:00:00"/>
    <s v="Avg of 4 NM Projects"/>
    <x v="11"/>
    <n v="83.965000000000003"/>
  </r>
  <r>
    <n v="2019"/>
    <x v="7"/>
    <n v="6"/>
    <n v="6"/>
    <s v="ON"/>
    <d v="2019-04-06T00:00:00"/>
    <s v="Avg of 4 NM Projects"/>
    <x v="12"/>
    <n v="64.125"/>
  </r>
  <r>
    <n v="2019"/>
    <x v="7"/>
    <n v="6"/>
    <n v="6"/>
    <s v="ON"/>
    <d v="2019-04-06T00:00:00"/>
    <s v="Avg of 4 NM Projects"/>
    <x v="13"/>
    <n v="47.230000000000004"/>
  </r>
  <r>
    <n v="2019"/>
    <x v="7"/>
    <n v="6"/>
    <n v="6"/>
    <s v="ON"/>
    <d v="2019-04-06T00:00:00"/>
    <s v="Avg of 4 NM Projects"/>
    <x v="14"/>
    <n v="35.715000000000003"/>
  </r>
  <r>
    <n v="2019"/>
    <x v="7"/>
    <n v="6"/>
    <n v="6"/>
    <s v="ON"/>
    <d v="2019-04-06T00:00:00"/>
    <s v="Avg of 4 NM Projects"/>
    <x v="15"/>
    <n v="22.79"/>
  </r>
  <r>
    <n v="2019"/>
    <x v="7"/>
    <n v="6"/>
    <n v="6"/>
    <s v="ON"/>
    <d v="2019-04-06T00:00:00"/>
    <s v="Avg of 4 NM Projects"/>
    <x v="16"/>
    <n v="13.57"/>
  </r>
  <r>
    <n v="2019"/>
    <x v="7"/>
    <n v="6"/>
    <n v="6"/>
    <s v="ON"/>
    <d v="2019-04-06T00:00:00"/>
    <s v="Avg of 4 NM Projects"/>
    <x v="17"/>
    <n v="7.0399999999999991"/>
  </r>
  <r>
    <n v="2019"/>
    <x v="7"/>
    <n v="6"/>
    <n v="6"/>
    <s v="ON"/>
    <d v="2019-04-06T00:00:00"/>
    <s v="Avg of 4 NM Projects"/>
    <x v="18"/>
    <n v="1.28"/>
  </r>
  <r>
    <n v="2019"/>
    <x v="7"/>
    <n v="6"/>
    <n v="6"/>
    <s v="ON"/>
    <d v="2019-04-06T00:00:00"/>
    <s v="Avg of 4 NM Projects"/>
    <x v="19"/>
    <n v="0"/>
  </r>
  <r>
    <n v="2019"/>
    <x v="7"/>
    <n v="6"/>
    <n v="6"/>
    <s v="ON"/>
    <d v="2019-04-06T00:00:00"/>
    <s v="Avg of 4 NM Projects"/>
    <x v="20"/>
    <n v="-0.13"/>
  </r>
  <r>
    <n v="2019"/>
    <x v="7"/>
    <n v="6"/>
    <n v="6"/>
    <s v="ON"/>
    <d v="2019-04-06T00:00:00"/>
    <s v="Avg of 4 NM Projects"/>
    <x v="21"/>
    <n v="-0.26"/>
  </r>
  <r>
    <n v="2019"/>
    <x v="7"/>
    <n v="6"/>
    <n v="6"/>
    <s v="ON"/>
    <d v="2019-04-06T00:00:00"/>
    <s v="Avg of 4 NM Projects"/>
    <x v="22"/>
    <n v="0"/>
  </r>
  <r>
    <n v="2019"/>
    <x v="7"/>
    <n v="6"/>
    <n v="6"/>
    <s v="OFF"/>
    <d v="2019-04-06T00:00:00"/>
    <s v="Avg of 4 NM Projects"/>
    <x v="23"/>
    <n v="-0.26"/>
  </r>
  <r>
    <n v="2019"/>
    <x v="7"/>
    <n v="7"/>
    <n v="7"/>
    <s v="OFF"/>
    <d v="2019-04-07T00:00:00"/>
    <s v="Avg of 4 NM Projects"/>
    <x v="0"/>
    <n v="0"/>
  </r>
  <r>
    <n v="2019"/>
    <x v="7"/>
    <n v="7"/>
    <n v="7"/>
    <s v="OFF"/>
    <d v="2019-04-07T00:00:00"/>
    <s v="Avg of 4 NM Projects"/>
    <x v="1"/>
    <n v="-0.13"/>
  </r>
  <r>
    <n v="2019"/>
    <x v="7"/>
    <n v="7"/>
    <n v="7"/>
    <s v="OFF"/>
    <d v="2019-04-07T00:00:00"/>
    <s v="Avg of 4 NM Projects"/>
    <x v="2"/>
    <n v="-0.39"/>
  </r>
  <r>
    <n v="2019"/>
    <x v="7"/>
    <n v="7"/>
    <n v="7"/>
    <s v="OFF"/>
    <d v="2019-04-07T00:00:00"/>
    <s v="Avg of 4 NM Projects"/>
    <x v="3"/>
    <n v="0"/>
  </r>
  <r>
    <n v="2019"/>
    <x v="7"/>
    <n v="7"/>
    <n v="7"/>
    <s v="OFF"/>
    <d v="2019-04-07T00:00:00"/>
    <s v="Avg of 4 NM Projects"/>
    <x v="4"/>
    <n v="-0.26"/>
  </r>
  <r>
    <n v="2019"/>
    <x v="7"/>
    <n v="7"/>
    <n v="7"/>
    <s v="OFF"/>
    <d v="2019-04-07T00:00:00"/>
    <s v="Avg of 4 NM Projects"/>
    <x v="5"/>
    <n v="0"/>
  </r>
  <r>
    <n v="2019"/>
    <x v="7"/>
    <n v="7"/>
    <n v="7"/>
    <s v="OFF"/>
    <d v="2019-04-07T00:00:00"/>
    <s v="Avg of 4 NM Projects"/>
    <x v="6"/>
    <n v="0.255"/>
  </r>
  <r>
    <n v="2019"/>
    <x v="7"/>
    <n v="7"/>
    <n v="7"/>
    <s v="OFF"/>
    <d v="2019-04-07T00:00:00"/>
    <s v="Avg of 4 NM Projects"/>
    <x v="7"/>
    <n v="5.2449999999999992"/>
  </r>
  <r>
    <n v="2019"/>
    <x v="7"/>
    <n v="7"/>
    <n v="7"/>
    <s v="OFF"/>
    <d v="2019-04-07T00:00:00"/>
    <s v="Avg of 4 NM Projects"/>
    <x v="8"/>
    <n v="15.105"/>
  </r>
  <r>
    <n v="2019"/>
    <x v="7"/>
    <n v="7"/>
    <n v="7"/>
    <s v="OFF"/>
    <d v="2019-04-07T00:00:00"/>
    <s v="Avg of 4 NM Projects"/>
    <x v="9"/>
    <n v="32.129999999999995"/>
  </r>
  <r>
    <n v="2019"/>
    <x v="7"/>
    <n v="7"/>
    <n v="7"/>
    <s v="OFF"/>
    <d v="2019-04-07T00:00:00"/>
    <s v="Avg of 4 NM Projects"/>
    <x v="10"/>
    <n v="49.28"/>
  </r>
  <r>
    <n v="2019"/>
    <x v="7"/>
    <n v="7"/>
    <n v="7"/>
    <s v="OFF"/>
    <d v="2019-04-07T00:00:00"/>
    <s v="Avg of 4 NM Projects"/>
    <x v="11"/>
    <n v="73.594999999999999"/>
  </r>
  <r>
    <n v="2019"/>
    <x v="7"/>
    <n v="7"/>
    <n v="7"/>
    <s v="OFF"/>
    <d v="2019-04-07T00:00:00"/>
    <s v="Avg of 4 NM Projects"/>
    <x v="12"/>
    <n v="94.075000000000003"/>
  </r>
  <r>
    <n v="2019"/>
    <x v="7"/>
    <n v="7"/>
    <n v="7"/>
    <s v="OFF"/>
    <d v="2019-04-07T00:00:00"/>
    <s v="Avg of 4 NM Projects"/>
    <x v="13"/>
    <n v="97.784999999999997"/>
  </r>
  <r>
    <n v="2019"/>
    <x v="7"/>
    <n v="7"/>
    <n v="7"/>
    <s v="OFF"/>
    <d v="2019-04-07T00:00:00"/>
    <s v="Avg of 4 NM Projects"/>
    <x v="14"/>
    <n v="80.894999999999996"/>
  </r>
  <r>
    <n v="2019"/>
    <x v="7"/>
    <n v="7"/>
    <n v="7"/>
    <s v="OFF"/>
    <d v="2019-04-07T00:00:00"/>
    <s v="Avg of 4 NM Projects"/>
    <x v="15"/>
    <n v="56.959999999999994"/>
  </r>
  <r>
    <n v="2019"/>
    <x v="7"/>
    <n v="7"/>
    <n v="7"/>
    <s v="OFF"/>
    <d v="2019-04-07T00:00:00"/>
    <s v="Avg of 4 NM Projects"/>
    <x v="16"/>
    <n v="37.119999999999997"/>
  </r>
  <r>
    <n v="2019"/>
    <x v="7"/>
    <n v="7"/>
    <n v="7"/>
    <s v="OFF"/>
    <d v="2019-04-07T00:00:00"/>
    <s v="Avg of 4 NM Projects"/>
    <x v="17"/>
    <n v="21.12"/>
  </r>
  <r>
    <n v="2019"/>
    <x v="7"/>
    <n v="7"/>
    <n v="7"/>
    <s v="OFF"/>
    <d v="2019-04-07T00:00:00"/>
    <s v="Avg of 4 NM Projects"/>
    <x v="18"/>
    <n v="9.7249999999999979"/>
  </r>
  <r>
    <n v="2019"/>
    <x v="7"/>
    <n v="7"/>
    <n v="7"/>
    <s v="OFF"/>
    <d v="2019-04-07T00:00:00"/>
    <s v="Avg of 4 NM Projects"/>
    <x v="19"/>
    <n v="0"/>
  </r>
  <r>
    <n v="2019"/>
    <x v="7"/>
    <n v="7"/>
    <n v="7"/>
    <s v="OFF"/>
    <d v="2019-04-07T00:00:00"/>
    <s v="Avg of 4 NM Projects"/>
    <x v="20"/>
    <n v="-0.13"/>
  </r>
  <r>
    <n v="2019"/>
    <x v="7"/>
    <n v="7"/>
    <n v="7"/>
    <s v="OFF"/>
    <d v="2019-04-07T00:00:00"/>
    <s v="Avg of 4 NM Projects"/>
    <x v="21"/>
    <n v="-0.26"/>
  </r>
  <r>
    <n v="2019"/>
    <x v="7"/>
    <n v="7"/>
    <n v="7"/>
    <s v="OFF"/>
    <d v="2019-04-07T00:00:00"/>
    <s v="Avg of 4 NM Projects"/>
    <x v="22"/>
    <n v="-0.13"/>
  </r>
  <r>
    <n v="2019"/>
    <x v="7"/>
    <n v="7"/>
    <n v="7"/>
    <s v="OFF"/>
    <d v="2019-04-07T00:00:00"/>
    <s v="Avg of 4 NM Projects"/>
    <x v="23"/>
    <n v="-0.13"/>
  </r>
  <r>
    <n v="2019"/>
    <x v="7"/>
    <n v="8"/>
    <n v="1"/>
    <s v="OFF"/>
    <d v="2019-04-08T00:00:00"/>
    <s v="Avg of 4 NM Projects"/>
    <x v="0"/>
    <n v="-0.26"/>
  </r>
  <r>
    <n v="2019"/>
    <x v="7"/>
    <n v="8"/>
    <n v="1"/>
    <s v="OFF"/>
    <d v="2019-04-08T00:00:00"/>
    <s v="Avg of 4 NM Projects"/>
    <x v="1"/>
    <n v="-0.13"/>
  </r>
  <r>
    <n v="2019"/>
    <x v="7"/>
    <n v="8"/>
    <n v="1"/>
    <s v="OFF"/>
    <d v="2019-04-08T00:00:00"/>
    <s v="Avg of 4 NM Projects"/>
    <x v="2"/>
    <n v="0"/>
  </r>
  <r>
    <n v="2019"/>
    <x v="7"/>
    <n v="8"/>
    <n v="1"/>
    <s v="OFF"/>
    <d v="2019-04-08T00:00:00"/>
    <s v="Avg of 4 NM Projects"/>
    <x v="3"/>
    <n v="-0.26"/>
  </r>
  <r>
    <n v="2019"/>
    <x v="7"/>
    <n v="8"/>
    <n v="1"/>
    <s v="OFF"/>
    <d v="2019-04-08T00:00:00"/>
    <s v="Avg of 4 NM Projects"/>
    <x v="4"/>
    <n v="-0.13"/>
  </r>
  <r>
    <n v="2019"/>
    <x v="7"/>
    <n v="8"/>
    <n v="1"/>
    <s v="OFF"/>
    <d v="2019-04-08T00:00:00"/>
    <s v="Avg of 4 NM Projects"/>
    <x v="5"/>
    <n v="-0.26"/>
  </r>
  <r>
    <n v="2019"/>
    <x v="7"/>
    <n v="8"/>
    <n v="1"/>
    <s v="OFF"/>
    <d v="2019-04-08T00:00:00"/>
    <s v="Avg of 4 NM Projects"/>
    <x v="6"/>
    <n v="0.77"/>
  </r>
  <r>
    <n v="2019"/>
    <x v="7"/>
    <n v="8"/>
    <n v="1"/>
    <s v="OFF"/>
    <d v="2019-04-08T00:00:00"/>
    <s v="Avg of 4 NM Projects"/>
    <x v="7"/>
    <n v="15.23"/>
  </r>
  <r>
    <n v="2019"/>
    <x v="7"/>
    <n v="8"/>
    <n v="1"/>
    <s v="OFF"/>
    <d v="2019-04-08T00:00:00"/>
    <s v="Avg of 4 NM Projects"/>
    <x v="8"/>
    <n v="40.19"/>
  </r>
  <r>
    <n v="2019"/>
    <x v="7"/>
    <n v="8"/>
    <n v="1"/>
    <s v="OFF"/>
    <d v="2019-04-08T00:00:00"/>
    <s v="Avg of 4 NM Projects"/>
    <x v="9"/>
    <n v="61.830000000000005"/>
  </r>
  <r>
    <n v="2019"/>
    <x v="7"/>
    <n v="8"/>
    <n v="1"/>
    <s v="OFF"/>
    <d v="2019-04-08T00:00:00"/>
    <s v="Avg of 4 NM Projects"/>
    <x v="10"/>
    <n v="43.134999999999998"/>
  </r>
  <r>
    <n v="2019"/>
    <x v="7"/>
    <n v="8"/>
    <n v="1"/>
    <s v="OFF"/>
    <d v="2019-04-08T00:00:00"/>
    <s v="Avg of 4 NM Projects"/>
    <x v="11"/>
    <n v="32.004999999999995"/>
  </r>
  <r>
    <n v="2019"/>
    <x v="7"/>
    <n v="8"/>
    <n v="1"/>
    <s v="OFF"/>
    <d v="2019-04-08T00:00:00"/>
    <s v="Avg of 4 NM Projects"/>
    <x v="12"/>
    <n v="33.664999999999999"/>
  </r>
  <r>
    <n v="2019"/>
    <x v="7"/>
    <n v="8"/>
    <n v="1"/>
    <s v="OFF"/>
    <d v="2019-04-08T00:00:00"/>
    <s v="Avg of 4 NM Projects"/>
    <x v="13"/>
    <n v="36.230000000000004"/>
  </r>
  <r>
    <n v="2019"/>
    <x v="7"/>
    <n v="8"/>
    <n v="1"/>
    <s v="OFF"/>
    <d v="2019-04-08T00:00:00"/>
    <s v="Avg of 4 NM Projects"/>
    <x v="14"/>
    <n v="37.380000000000003"/>
  </r>
  <r>
    <n v="2019"/>
    <x v="7"/>
    <n v="8"/>
    <n v="1"/>
    <s v="OFF"/>
    <d v="2019-04-08T00:00:00"/>
    <s v="Avg of 4 NM Projects"/>
    <x v="15"/>
    <n v="27.9"/>
  </r>
  <r>
    <n v="2019"/>
    <x v="7"/>
    <n v="8"/>
    <n v="1"/>
    <s v="OFF"/>
    <d v="2019-04-08T00:00:00"/>
    <s v="Avg of 4 NM Projects"/>
    <x v="16"/>
    <n v="36.605000000000004"/>
  </r>
  <r>
    <n v="2019"/>
    <x v="7"/>
    <n v="8"/>
    <n v="1"/>
    <s v="OFF"/>
    <d v="2019-04-08T00:00:00"/>
    <s v="Avg of 4 NM Projects"/>
    <x v="17"/>
    <n v="17.024999999999999"/>
  </r>
  <r>
    <n v="2019"/>
    <x v="7"/>
    <n v="8"/>
    <n v="1"/>
    <s v="OFF"/>
    <d v="2019-04-08T00:00:00"/>
    <s v="Avg of 4 NM Projects"/>
    <x v="18"/>
    <n v="7.9350000000000005"/>
  </r>
  <r>
    <n v="2019"/>
    <x v="7"/>
    <n v="8"/>
    <n v="1"/>
    <s v="OFF"/>
    <d v="2019-04-08T00:00:00"/>
    <s v="Avg of 4 NM Projects"/>
    <x v="19"/>
    <n v="-0.13"/>
  </r>
  <r>
    <n v="2019"/>
    <x v="7"/>
    <n v="8"/>
    <n v="1"/>
    <s v="OFF"/>
    <d v="2019-04-08T00:00:00"/>
    <s v="Avg of 4 NM Projects"/>
    <x v="20"/>
    <n v="0"/>
  </r>
  <r>
    <n v="2019"/>
    <x v="7"/>
    <n v="8"/>
    <n v="1"/>
    <s v="OFF"/>
    <d v="2019-04-08T00:00:00"/>
    <s v="Avg of 4 NM Projects"/>
    <x v="21"/>
    <n v="-0.13"/>
  </r>
  <r>
    <n v="2019"/>
    <x v="7"/>
    <n v="8"/>
    <n v="1"/>
    <s v="OFF"/>
    <d v="2019-04-08T00:00:00"/>
    <s v="Avg of 4 NM Projects"/>
    <x v="22"/>
    <n v="-0.26"/>
  </r>
  <r>
    <n v="2019"/>
    <x v="7"/>
    <n v="8"/>
    <n v="1"/>
    <s v="OFF"/>
    <d v="2019-04-08T00:00:00"/>
    <s v="Avg of 4 NM Projects"/>
    <x v="23"/>
    <n v="-0.26"/>
  </r>
  <r>
    <n v="2019"/>
    <x v="7"/>
    <n v="9"/>
    <n v="2"/>
    <s v="OFF"/>
    <d v="2019-04-09T00:00:00"/>
    <s v="Avg of 4 NM Projects"/>
    <x v="0"/>
    <n v="0"/>
  </r>
  <r>
    <n v="2019"/>
    <x v="7"/>
    <n v="9"/>
    <n v="2"/>
    <s v="OFF"/>
    <d v="2019-04-09T00:00:00"/>
    <s v="Avg of 4 NM Projects"/>
    <x v="1"/>
    <n v="-0.26"/>
  </r>
  <r>
    <n v="2019"/>
    <x v="7"/>
    <n v="9"/>
    <n v="2"/>
    <s v="OFF"/>
    <d v="2019-04-09T00:00:00"/>
    <s v="Avg of 4 NM Projects"/>
    <x v="2"/>
    <n v="-0.13"/>
  </r>
  <r>
    <n v="2019"/>
    <x v="7"/>
    <n v="9"/>
    <n v="2"/>
    <s v="OFF"/>
    <d v="2019-04-09T00:00:00"/>
    <s v="Avg of 4 NM Projects"/>
    <x v="3"/>
    <n v="-0.13"/>
  </r>
  <r>
    <n v="2019"/>
    <x v="7"/>
    <n v="9"/>
    <n v="2"/>
    <s v="OFF"/>
    <d v="2019-04-09T00:00:00"/>
    <s v="Avg of 4 NM Projects"/>
    <x v="4"/>
    <n v="0"/>
  </r>
  <r>
    <n v="2019"/>
    <x v="7"/>
    <n v="9"/>
    <n v="2"/>
    <s v="OFF"/>
    <d v="2019-04-09T00:00:00"/>
    <s v="Avg of 4 NM Projects"/>
    <x v="5"/>
    <n v="-0.26"/>
  </r>
  <r>
    <n v="2019"/>
    <x v="7"/>
    <n v="9"/>
    <n v="2"/>
    <s v="OFF"/>
    <d v="2019-04-09T00:00:00"/>
    <s v="Avg of 4 NM Projects"/>
    <x v="6"/>
    <n v="0.255"/>
  </r>
  <r>
    <n v="2019"/>
    <x v="7"/>
    <n v="9"/>
    <n v="2"/>
    <s v="ON"/>
    <d v="2019-04-09T00:00:00"/>
    <s v="Avg of 4 NM Projects"/>
    <x v="7"/>
    <n v="9.6"/>
  </r>
  <r>
    <n v="2019"/>
    <x v="7"/>
    <n v="9"/>
    <n v="2"/>
    <s v="ON"/>
    <d v="2019-04-09T00:00:00"/>
    <s v="Avg of 4 NM Projects"/>
    <x v="8"/>
    <n v="40.574999999999996"/>
  </r>
  <r>
    <n v="2019"/>
    <x v="7"/>
    <n v="9"/>
    <n v="2"/>
    <s v="ON"/>
    <d v="2019-04-09T00:00:00"/>
    <s v="Avg of 4 NM Projects"/>
    <x v="9"/>
    <n v="55.925000000000004"/>
  </r>
  <r>
    <n v="2019"/>
    <x v="7"/>
    <n v="9"/>
    <n v="2"/>
    <s v="ON"/>
    <d v="2019-04-09T00:00:00"/>
    <s v="Avg of 4 NM Projects"/>
    <x v="10"/>
    <n v="79.615000000000009"/>
  </r>
  <r>
    <n v="2019"/>
    <x v="7"/>
    <n v="9"/>
    <n v="2"/>
    <s v="ON"/>
    <d v="2019-04-09T00:00:00"/>
    <s v="Avg of 4 NM Projects"/>
    <x v="11"/>
    <n v="82.94"/>
  </r>
  <r>
    <n v="2019"/>
    <x v="7"/>
    <n v="9"/>
    <n v="2"/>
    <s v="ON"/>
    <d v="2019-04-09T00:00:00"/>
    <s v="Avg of 4 NM Projects"/>
    <x v="12"/>
    <n v="83.465000000000003"/>
  </r>
  <r>
    <n v="2019"/>
    <x v="7"/>
    <n v="9"/>
    <n v="2"/>
    <s v="ON"/>
    <d v="2019-04-09T00:00:00"/>
    <s v="Avg of 4 NM Projects"/>
    <x v="13"/>
    <n v="76.55"/>
  </r>
  <r>
    <n v="2019"/>
    <x v="7"/>
    <n v="9"/>
    <n v="2"/>
    <s v="ON"/>
    <d v="2019-04-09T00:00:00"/>
    <s v="Avg of 4 NM Projects"/>
    <x v="14"/>
    <n v="68.61"/>
  </r>
  <r>
    <n v="2019"/>
    <x v="7"/>
    <n v="9"/>
    <n v="2"/>
    <s v="ON"/>
    <d v="2019-04-09T00:00:00"/>
    <s v="Avg of 4 NM Projects"/>
    <x v="15"/>
    <n v="67.584999999999994"/>
  </r>
  <r>
    <n v="2019"/>
    <x v="7"/>
    <n v="9"/>
    <n v="2"/>
    <s v="ON"/>
    <d v="2019-04-09T00:00:00"/>
    <s v="Avg of 4 NM Projects"/>
    <x v="16"/>
    <n v="54.394999999999996"/>
  </r>
  <r>
    <n v="2019"/>
    <x v="7"/>
    <n v="9"/>
    <n v="2"/>
    <s v="ON"/>
    <d v="2019-04-09T00:00:00"/>
    <s v="Avg of 4 NM Projects"/>
    <x v="17"/>
    <n v="26.749999999999996"/>
  </r>
  <r>
    <n v="2019"/>
    <x v="7"/>
    <n v="9"/>
    <n v="2"/>
    <s v="ON"/>
    <d v="2019-04-09T00:00:00"/>
    <s v="Avg of 4 NM Projects"/>
    <x v="18"/>
    <n v="5.6400000000000006"/>
  </r>
  <r>
    <n v="2019"/>
    <x v="7"/>
    <n v="9"/>
    <n v="2"/>
    <s v="ON"/>
    <d v="2019-04-09T00:00:00"/>
    <s v="Avg of 4 NM Projects"/>
    <x v="19"/>
    <n v="-0.26"/>
  </r>
  <r>
    <n v="2019"/>
    <x v="7"/>
    <n v="9"/>
    <n v="2"/>
    <s v="ON"/>
    <d v="2019-04-09T00:00:00"/>
    <s v="Avg of 4 NM Projects"/>
    <x v="20"/>
    <n v="0"/>
  </r>
  <r>
    <n v="2019"/>
    <x v="7"/>
    <n v="9"/>
    <n v="2"/>
    <s v="ON"/>
    <d v="2019-04-09T00:00:00"/>
    <s v="Avg of 4 NM Projects"/>
    <x v="21"/>
    <n v="0"/>
  </r>
  <r>
    <n v="2019"/>
    <x v="7"/>
    <n v="9"/>
    <n v="2"/>
    <s v="ON"/>
    <d v="2019-04-09T00:00:00"/>
    <s v="Avg of 4 NM Projects"/>
    <x v="22"/>
    <n v="-0.13"/>
  </r>
  <r>
    <n v="2019"/>
    <x v="7"/>
    <n v="9"/>
    <n v="2"/>
    <s v="OFF"/>
    <d v="2019-04-09T00:00:00"/>
    <s v="Avg of 4 NM Projects"/>
    <x v="23"/>
    <n v="-0.13"/>
  </r>
  <r>
    <n v="2019"/>
    <x v="7"/>
    <n v="10"/>
    <n v="3"/>
    <s v="OFF"/>
    <d v="2019-04-10T00:00:00"/>
    <s v="Avg of 4 NM Projects"/>
    <x v="0"/>
    <n v="-0.39"/>
  </r>
  <r>
    <n v="2019"/>
    <x v="7"/>
    <n v="10"/>
    <n v="3"/>
    <s v="OFF"/>
    <d v="2019-04-10T00:00:00"/>
    <s v="Avg of 4 NM Projects"/>
    <x v="1"/>
    <n v="-0.13"/>
  </r>
  <r>
    <n v="2019"/>
    <x v="7"/>
    <n v="10"/>
    <n v="3"/>
    <s v="OFF"/>
    <d v="2019-04-10T00:00:00"/>
    <s v="Avg of 4 NM Projects"/>
    <x v="2"/>
    <n v="-0.26"/>
  </r>
  <r>
    <n v="2019"/>
    <x v="7"/>
    <n v="10"/>
    <n v="3"/>
    <s v="OFF"/>
    <d v="2019-04-10T00:00:00"/>
    <s v="Avg of 4 NM Projects"/>
    <x v="3"/>
    <n v="0"/>
  </r>
  <r>
    <n v="2019"/>
    <x v="7"/>
    <n v="10"/>
    <n v="3"/>
    <s v="OFF"/>
    <d v="2019-04-10T00:00:00"/>
    <s v="Avg of 4 NM Projects"/>
    <x v="4"/>
    <n v="-0.13"/>
  </r>
  <r>
    <n v="2019"/>
    <x v="7"/>
    <n v="10"/>
    <n v="3"/>
    <s v="OFF"/>
    <d v="2019-04-10T00:00:00"/>
    <s v="Avg of 4 NM Projects"/>
    <x v="5"/>
    <n v="0"/>
  </r>
  <r>
    <n v="2019"/>
    <x v="7"/>
    <n v="10"/>
    <n v="3"/>
    <s v="OFF"/>
    <d v="2019-04-10T00:00:00"/>
    <s v="Avg of 4 NM Projects"/>
    <x v="6"/>
    <n v="1.4049999999999998"/>
  </r>
  <r>
    <n v="2019"/>
    <x v="7"/>
    <n v="10"/>
    <n v="3"/>
    <s v="ON"/>
    <d v="2019-04-10T00:00:00"/>
    <s v="Avg of 4 NM Projects"/>
    <x v="7"/>
    <n v="14.205"/>
  </r>
  <r>
    <n v="2019"/>
    <x v="7"/>
    <n v="10"/>
    <n v="3"/>
    <s v="ON"/>
    <d v="2019-04-10T00:00:00"/>
    <s v="Avg of 4 NM Projects"/>
    <x v="8"/>
    <n v="34.564999999999998"/>
  </r>
  <r>
    <n v="2019"/>
    <x v="7"/>
    <n v="10"/>
    <n v="3"/>
    <s v="ON"/>
    <d v="2019-04-10T00:00:00"/>
    <s v="Avg of 4 NM Projects"/>
    <x v="9"/>
    <n v="51.2"/>
  </r>
  <r>
    <n v="2019"/>
    <x v="7"/>
    <n v="10"/>
    <n v="3"/>
    <s v="ON"/>
    <d v="2019-04-10T00:00:00"/>
    <s v="Avg of 4 NM Projects"/>
    <x v="10"/>
    <n v="63.620000000000005"/>
  </r>
  <r>
    <n v="2019"/>
    <x v="7"/>
    <n v="10"/>
    <n v="3"/>
    <s v="ON"/>
    <d v="2019-04-10T00:00:00"/>
    <s v="Avg of 4 NM Projects"/>
    <x v="11"/>
    <n v="67.194999999999993"/>
  </r>
  <r>
    <n v="2019"/>
    <x v="7"/>
    <n v="10"/>
    <n v="3"/>
    <s v="ON"/>
    <d v="2019-04-10T00:00:00"/>
    <s v="Avg of 4 NM Projects"/>
    <x v="12"/>
    <n v="58.5"/>
  </r>
  <r>
    <n v="2019"/>
    <x v="7"/>
    <n v="10"/>
    <n v="3"/>
    <s v="ON"/>
    <d v="2019-04-10T00:00:00"/>
    <s v="Avg of 4 NM Projects"/>
    <x v="13"/>
    <n v="61.315000000000005"/>
  </r>
  <r>
    <n v="2019"/>
    <x v="7"/>
    <n v="10"/>
    <n v="3"/>
    <s v="ON"/>
    <d v="2019-04-10T00:00:00"/>
    <s v="Avg of 4 NM Projects"/>
    <x v="14"/>
    <n v="47.099999999999994"/>
  </r>
  <r>
    <n v="2019"/>
    <x v="7"/>
    <n v="10"/>
    <n v="3"/>
    <s v="ON"/>
    <d v="2019-04-10T00:00:00"/>
    <s v="Avg of 4 NM Projects"/>
    <x v="15"/>
    <n v="50.430000000000007"/>
  </r>
  <r>
    <n v="2019"/>
    <x v="7"/>
    <n v="10"/>
    <n v="3"/>
    <s v="ON"/>
    <d v="2019-04-10T00:00:00"/>
    <s v="Avg of 4 NM Projects"/>
    <x v="16"/>
    <n v="44.03"/>
  </r>
  <r>
    <n v="2019"/>
    <x v="7"/>
    <n v="10"/>
    <n v="3"/>
    <s v="ON"/>
    <d v="2019-04-10T00:00:00"/>
    <s v="Avg of 4 NM Projects"/>
    <x v="17"/>
    <n v="26.24"/>
  </r>
  <r>
    <n v="2019"/>
    <x v="7"/>
    <n v="10"/>
    <n v="3"/>
    <s v="ON"/>
    <d v="2019-04-10T00:00:00"/>
    <s v="Avg of 4 NM Projects"/>
    <x v="18"/>
    <n v="5.63"/>
  </r>
  <r>
    <n v="2019"/>
    <x v="7"/>
    <n v="10"/>
    <n v="3"/>
    <s v="ON"/>
    <d v="2019-04-10T00:00:00"/>
    <s v="Avg of 4 NM Projects"/>
    <x v="19"/>
    <n v="0.26"/>
  </r>
  <r>
    <n v="2019"/>
    <x v="7"/>
    <n v="10"/>
    <n v="3"/>
    <s v="ON"/>
    <d v="2019-04-10T00:00:00"/>
    <s v="Avg of 4 NM Projects"/>
    <x v="20"/>
    <n v="-0.13"/>
  </r>
  <r>
    <n v="2019"/>
    <x v="7"/>
    <n v="10"/>
    <n v="3"/>
    <s v="ON"/>
    <d v="2019-04-10T00:00:00"/>
    <s v="Avg of 4 NM Projects"/>
    <x v="21"/>
    <n v="-0.26"/>
  </r>
  <r>
    <n v="2019"/>
    <x v="7"/>
    <n v="10"/>
    <n v="3"/>
    <s v="ON"/>
    <d v="2019-04-10T00:00:00"/>
    <s v="Avg of 4 NM Projects"/>
    <x v="22"/>
    <n v="-0.13"/>
  </r>
  <r>
    <n v="2019"/>
    <x v="7"/>
    <n v="10"/>
    <n v="3"/>
    <s v="OFF"/>
    <d v="2019-04-10T00:00:00"/>
    <s v="Avg of 4 NM Projects"/>
    <x v="23"/>
    <n v="-0.26"/>
  </r>
  <r>
    <n v="2019"/>
    <x v="7"/>
    <n v="11"/>
    <n v="4"/>
    <s v="OFF"/>
    <d v="2019-04-11T00:00:00"/>
    <s v="Avg of 4 NM Projects"/>
    <x v="0"/>
    <n v="0"/>
  </r>
  <r>
    <n v="2019"/>
    <x v="7"/>
    <n v="11"/>
    <n v="4"/>
    <s v="OFF"/>
    <d v="2019-04-11T00:00:00"/>
    <s v="Avg of 4 NM Projects"/>
    <x v="1"/>
    <n v="-0.13"/>
  </r>
  <r>
    <n v="2019"/>
    <x v="7"/>
    <n v="11"/>
    <n v="4"/>
    <s v="OFF"/>
    <d v="2019-04-11T00:00:00"/>
    <s v="Avg of 4 NM Projects"/>
    <x v="2"/>
    <n v="-0.13"/>
  </r>
  <r>
    <n v="2019"/>
    <x v="7"/>
    <n v="11"/>
    <n v="4"/>
    <s v="OFF"/>
    <d v="2019-04-11T00:00:00"/>
    <s v="Avg of 4 NM Projects"/>
    <x v="3"/>
    <n v="-0.13"/>
  </r>
  <r>
    <n v="2019"/>
    <x v="7"/>
    <n v="11"/>
    <n v="4"/>
    <s v="OFF"/>
    <d v="2019-04-11T00:00:00"/>
    <s v="Avg of 4 NM Projects"/>
    <x v="4"/>
    <n v="0"/>
  </r>
  <r>
    <n v="2019"/>
    <x v="7"/>
    <n v="11"/>
    <n v="4"/>
    <s v="OFF"/>
    <d v="2019-04-11T00:00:00"/>
    <s v="Avg of 4 NM Projects"/>
    <x v="5"/>
    <n v="-0.13"/>
  </r>
  <r>
    <n v="2019"/>
    <x v="7"/>
    <n v="11"/>
    <n v="4"/>
    <s v="OFF"/>
    <d v="2019-04-11T00:00:00"/>
    <s v="Avg of 4 NM Projects"/>
    <x v="6"/>
    <n v="1.5349999999999999"/>
  </r>
  <r>
    <n v="2019"/>
    <x v="7"/>
    <n v="11"/>
    <n v="4"/>
    <s v="ON"/>
    <d v="2019-04-11T00:00:00"/>
    <s v="Avg of 4 NM Projects"/>
    <x v="7"/>
    <n v="24.065000000000001"/>
  </r>
  <r>
    <n v="2019"/>
    <x v="7"/>
    <n v="11"/>
    <n v="4"/>
    <s v="ON"/>
    <d v="2019-04-11T00:00:00"/>
    <s v="Avg of 4 NM Projects"/>
    <x v="8"/>
    <n v="73.989999999999995"/>
  </r>
  <r>
    <n v="2019"/>
    <x v="7"/>
    <n v="11"/>
    <n v="4"/>
    <s v="ON"/>
    <d v="2019-04-11T00:00:00"/>
    <s v="Avg of 4 NM Projects"/>
    <x v="9"/>
    <n v="108.03"/>
  </r>
  <r>
    <n v="2019"/>
    <x v="7"/>
    <n v="11"/>
    <n v="4"/>
    <s v="ON"/>
    <d v="2019-04-11T00:00:00"/>
    <s v="Avg of 4 NM Projects"/>
    <x v="10"/>
    <n v="122.63"/>
  </r>
  <r>
    <n v="2019"/>
    <x v="7"/>
    <n v="11"/>
    <n v="4"/>
    <s v="ON"/>
    <d v="2019-04-11T00:00:00"/>
    <s v="Avg of 4 NM Projects"/>
    <x v="11"/>
    <n v="121.86000000000001"/>
  </r>
  <r>
    <n v="2019"/>
    <x v="7"/>
    <n v="11"/>
    <n v="4"/>
    <s v="ON"/>
    <d v="2019-04-11T00:00:00"/>
    <s v="Avg of 4 NM Projects"/>
    <x v="12"/>
    <n v="117.76499999999999"/>
  </r>
  <r>
    <n v="2019"/>
    <x v="7"/>
    <n v="11"/>
    <n v="4"/>
    <s v="ON"/>
    <d v="2019-04-11T00:00:00"/>
    <s v="Avg of 4 NM Projects"/>
    <x v="13"/>
    <n v="104.58"/>
  </r>
  <r>
    <n v="2019"/>
    <x v="7"/>
    <n v="11"/>
    <n v="4"/>
    <s v="ON"/>
    <d v="2019-04-11T00:00:00"/>
    <s v="Avg of 4 NM Projects"/>
    <x v="14"/>
    <n v="94.589999999999989"/>
  </r>
  <r>
    <n v="2019"/>
    <x v="7"/>
    <n v="11"/>
    <n v="4"/>
    <s v="ON"/>
    <d v="2019-04-11T00:00:00"/>
    <s v="Avg of 4 NM Projects"/>
    <x v="15"/>
    <n v="82.954999999999984"/>
  </r>
  <r>
    <n v="2019"/>
    <x v="7"/>
    <n v="11"/>
    <n v="4"/>
    <s v="ON"/>
    <d v="2019-04-11T00:00:00"/>
    <s v="Avg of 4 NM Projects"/>
    <x v="16"/>
    <n v="64.004999999999995"/>
  </r>
  <r>
    <n v="2019"/>
    <x v="7"/>
    <n v="11"/>
    <n v="4"/>
    <s v="ON"/>
    <d v="2019-04-11T00:00:00"/>
    <s v="Avg of 4 NM Projects"/>
    <x v="17"/>
    <n v="36.480000000000004"/>
  </r>
  <r>
    <n v="2019"/>
    <x v="7"/>
    <n v="11"/>
    <n v="4"/>
    <s v="ON"/>
    <d v="2019-04-11T00:00:00"/>
    <s v="Avg of 4 NM Projects"/>
    <x v="18"/>
    <n v="11"/>
  </r>
  <r>
    <n v="2019"/>
    <x v="7"/>
    <n v="11"/>
    <n v="4"/>
    <s v="ON"/>
    <d v="2019-04-11T00:00:00"/>
    <s v="Avg of 4 NM Projects"/>
    <x v="19"/>
    <n v="0"/>
  </r>
  <r>
    <n v="2019"/>
    <x v="7"/>
    <n v="11"/>
    <n v="4"/>
    <s v="ON"/>
    <d v="2019-04-11T00:00:00"/>
    <s v="Avg of 4 NM Projects"/>
    <x v="20"/>
    <n v="0"/>
  </r>
  <r>
    <n v="2019"/>
    <x v="7"/>
    <n v="11"/>
    <n v="4"/>
    <s v="ON"/>
    <d v="2019-04-11T00:00:00"/>
    <s v="Avg of 4 NM Projects"/>
    <x v="21"/>
    <n v="0"/>
  </r>
  <r>
    <n v="2019"/>
    <x v="7"/>
    <n v="11"/>
    <n v="4"/>
    <s v="ON"/>
    <d v="2019-04-11T00:00:00"/>
    <s v="Avg of 4 NM Projects"/>
    <x v="22"/>
    <n v="-0.13"/>
  </r>
  <r>
    <n v="2019"/>
    <x v="7"/>
    <n v="11"/>
    <n v="4"/>
    <s v="OFF"/>
    <d v="2019-04-11T00:00:00"/>
    <s v="Avg of 4 NM Projects"/>
    <x v="23"/>
    <n v="-0.13"/>
  </r>
  <r>
    <n v="2019"/>
    <x v="7"/>
    <n v="12"/>
    <n v="5"/>
    <s v="OFF"/>
    <d v="2019-04-12T00:00:00"/>
    <s v="Avg of 4 NM Projects"/>
    <x v="0"/>
    <n v="-0.39"/>
  </r>
  <r>
    <n v="2019"/>
    <x v="7"/>
    <n v="12"/>
    <n v="5"/>
    <s v="OFF"/>
    <d v="2019-04-12T00:00:00"/>
    <s v="Avg of 4 NM Projects"/>
    <x v="1"/>
    <n v="-0.13"/>
  </r>
  <r>
    <n v="2019"/>
    <x v="7"/>
    <n v="12"/>
    <n v="5"/>
    <s v="OFF"/>
    <d v="2019-04-12T00:00:00"/>
    <s v="Avg of 4 NM Projects"/>
    <x v="2"/>
    <n v="-0.26"/>
  </r>
  <r>
    <n v="2019"/>
    <x v="7"/>
    <n v="12"/>
    <n v="5"/>
    <s v="OFF"/>
    <d v="2019-04-12T00:00:00"/>
    <s v="Avg of 4 NM Projects"/>
    <x v="3"/>
    <n v="-0.13"/>
  </r>
  <r>
    <n v="2019"/>
    <x v="7"/>
    <n v="12"/>
    <n v="5"/>
    <s v="OFF"/>
    <d v="2019-04-12T00:00:00"/>
    <s v="Avg of 4 NM Projects"/>
    <x v="4"/>
    <n v="0"/>
  </r>
  <r>
    <n v="2019"/>
    <x v="7"/>
    <n v="12"/>
    <n v="5"/>
    <s v="OFF"/>
    <d v="2019-04-12T00:00:00"/>
    <s v="Avg of 4 NM Projects"/>
    <x v="5"/>
    <n v="-0.13"/>
  </r>
  <r>
    <n v="2019"/>
    <x v="7"/>
    <n v="12"/>
    <n v="5"/>
    <s v="OFF"/>
    <d v="2019-04-12T00:00:00"/>
    <s v="Avg of 4 NM Projects"/>
    <x v="6"/>
    <n v="-0.125"/>
  </r>
  <r>
    <n v="2019"/>
    <x v="7"/>
    <n v="12"/>
    <n v="5"/>
    <s v="ON"/>
    <d v="2019-04-12T00:00:00"/>
    <s v="Avg of 4 NM Projects"/>
    <x v="7"/>
    <n v="8.1950000000000003"/>
  </r>
  <r>
    <n v="2019"/>
    <x v="7"/>
    <n v="12"/>
    <n v="5"/>
    <s v="ON"/>
    <d v="2019-04-12T00:00:00"/>
    <s v="Avg of 4 NM Projects"/>
    <x v="8"/>
    <n v="26.234999999999999"/>
  </r>
  <r>
    <n v="2019"/>
    <x v="7"/>
    <n v="12"/>
    <n v="5"/>
    <s v="ON"/>
    <d v="2019-04-12T00:00:00"/>
    <s v="Avg of 4 NM Projects"/>
    <x v="9"/>
    <n v="63.88"/>
  </r>
  <r>
    <n v="2019"/>
    <x v="7"/>
    <n v="12"/>
    <n v="5"/>
    <s v="ON"/>
    <d v="2019-04-12T00:00:00"/>
    <s v="Avg of 4 NM Projects"/>
    <x v="10"/>
    <n v="79.87"/>
  </r>
  <r>
    <n v="2019"/>
    <x v="7"/>
    <n v="12"/>
    <n v="5"/>
    <s v="ON"/>
    <d v="2019-04-12T00:00:00"/>
    <s v="Avg of 4 NM Projects"/>
    <x v="11"/>
    <n v="86.275000000000006"/>
  </r>
  <r>
    <n v="2019"/>
    <x v="7"/>
    <n v="12"/>
    <n v="5"/>
    <s v="ON"/>
    <d v="2019-04-12T00:00:00"/>
    <s v="Avg of 4 NM Projects"/>
    <x v="12"/>
    <n v="102.015"/>
  </r>
  <r>
    <n v="2019"/>
    <x v="7"/>
    <n v="12"/>
    <n v="5"/>
    <s v="ON"/>
    <d v="2019-04-12T00:00:00"/>
    <s v="Avg of 4 NM Projects"/>
    <x v="13"/>
    <n v="99.454999999999998"/>
  </r>
  <r>
    <n v="2019"/>
    <x v="7"/>
    <n v="12"/>
    <n v="5"/>
    <s v="ON"/>
    <d v="2019-04-12T00:00:00"/>
    <s v="Avg of 4 NM Projects"/>
    <x v="14"/>
    <n v="75.134999999999991"/>
  </r>
  <r>
    <n v="2019"/>
    <x v="7"/>
    <n v="12"/>
    <n v="5"/>
    <s v="ON"/>
    <d v="2019-04-12T00:00:00"/>
    <s v="Avg of 4 NM Projects"/>
    <x v="15"/>
    <n v="56.449999999999996"/>
  </r>
  <r>
    <n v="2019"/>
    <x v="7"/>
    <n v="12"/>
    <n v="5"/>
    <s v="ON"/>
    <d v="2019-04-12T00:00:00"/>
    <s v="Avg of 4 NM Projects"/>
    <x v="16"/>
    <n v="33.015000000000001"/>
  </r>
  <r>
    <n v="2019"/>
    <x v="7"/>
    <n v="12"/>
    <n v="5"/>
    <s v="ON"/>
    <d v="2019-04-12T00:00:00"/>
    <s v="Avg of 4 NM Projects"/>
    <x v="17"/>
    <n v="14.08"/>
  </r>
  <r>
    <n v="2019"/>
    <x v="7"/>
    <n v="12"/>
    <n v="5"/>
    <s v="ON"/>
    <d v="2019-04-12T00:00:00"/>
    <s v="Avg of 4 NM Projects"/>
    <x v="18"/>
    <n v="3.8450000000000002"/>
  </r>
  <r>
    <n v="2019"/>
    <x v="7"/>
    <n v="12"/>
    <n v="5"/>
    <s v="ON"/>
    <d v="2019-04-12T00:00:00"/>
    <s v="Avg of 4 NM Projects"/>
    <x v="19"/>
    <n v="0.13"/>
  </r>
  <r>
    <n v="2019"/>
    <x v="7"/>
    <n v="12"/>
    <n v="5"/>
    <s v="ON"/>
    <d v="2019-04-12T00:00:00"/>
    <s v="Avg of 4 NM Projects"/>
    <x v="20"/>
    <n v="-0.26"/>
  </r>
  <r>
    <n v="2019"/>
    <x v="7"/>
    <n v="12"/>
    <n v="5"/>
    <s v="ON"/>
    <d v="2019-04-12T00:00:00"/>
    <s v="Avg of 4 NM Projects"/>
    <x v="21"/>
    <n v="-0.13"/>
  </r>
  <r>
    <n v="2019"/>
    <x v="7"/>
    <n v="12"/>
    <n v="5"/>
    <s v="ON"/>
    <d v="2019-04-12T00:00:00"/>
    <s v="Avg of 4 NM Projects"/>
    <x v="22"/>
    <n v="-0.13"/>
  </r>
  <r>
    <n v="2019"/>
    <x v="7"/>
    <n v="12"/>
    <n v="5"/>
    <s v="OFF"/>
    <d v="2019-04-12T00:00:00"/>
    <s v="Avg of 4 NM Projects"/>
    <x v="23"/>
    <n v="-0.13"/>
  </r>
  <r>
    <n v="2019"/>
    <x v="7"/>
    <n v="13"/>
    <n v="6"/>
    <s v="OFF"/>
    <d v="2019-04-13T00:00:00"/>
    <s v="Avg of 4 NM Projects"/>
    <x v="0"/>
    <n v="0"/>
  </r>
  <r>
    <n v="2019"/>
    <x v="7"/>
    <n v="13"/>
    <n v="6"/>
    <s v="OFF"/>
    <d v="2019-04-13T00:00:00"/>
    <s v="Avg of 4 NM Projects"/>
    <x v="1"/>
    <n v="-0.13"/>
  </r>
  <r>
    <n v="2019"/>
    <x v="7"/>
    <n v="13"/>
    <n v="6"/>
    <s v="OFF"/>
    <d v="2019-04-13T00:00:00"/>
    <s v="Avg of 4 NM Projects"/>
    <x v="2"/>
    <n v="-0.13"/>
  </r>
  <r>
    <n v="2019"/>
    <x v="7"/>
    <n v="13"/>
    <n v="6"/>
    <s v="OFF"/>
    <d v="2019-04-13T00:00:00"/>
    <s v="Avg of 4 NM Projects"/>
    <x v="3"/>
    <n v="-0.13"/>
  </r>
  <r>
    <n v="2019"/>
    <x v="7"/>
    <n v="13"/>
    <n v="6"/>
    <s v="OFF"/>
    <d v="2019-04-13T00:00:00"/>
    <s v="Avg of 4 NM Projects"/>
    <x v="4"/>
    <n v="-0.13"/>
  </r>
  <r>
    <n v="2019"/>
    <x v="7"/>
    <n v="13"/>
    <n v="6"/>
    <s v="OFF"/>
    <d v="2019-04-13T00:00:00"/>
    <s v="Avg of 4 NM Projects"/>
    <x v="5"/>
    <n v="0"/>
  </r>
  <r>
    <n v="2019"/>
    <x v="7"/>
    <n v="13"/>
    <n v="6"/>
    <s v="OFF"/>
    <d v="2019-04-13T00:00:00"/>
    <s v="Avg of 4 NM Projects"/>
    <x v="6"/>
    <n v="-0.255"/>
  </r>
  <r>
    <n v="2019"/>
    <x v="7"/>
    <n v="13"/>
    <n v="6"/>
    <s v="ON"/>
    <d v="2019-04-13T00:00:00"/>
    <s v="Avg of 4 NM Projects"/>
    <x v="7"/>
    <n v="3.33"/>
  </r>
  <r>
    <n v="2019"/>
    <x v="7"/>
    <n v="13"/>
    <n v="6"/>
    <s v="ON"/>
    <d v="2019-04-13T00:00:00"/>
    <s v="Avg of 4 NM Projects"/>
    <x v="8"/>
    <n v="21.894999999999996"/>
  </r>
  <r>
    <n v="2019"/>
    <x v="7"/>
    <n v="13"/>
    <n v="6"/>
    <s v="ON"/>
    <d v="2019-04-13T00:00:00"/>
    <s v="Avg of 4 NM Projects"/>
    <x v="9"/>
    <n v="49.414999999999999"/>
  </r>
  <r>
    <n v="2019"/>
    <x v="7"/>
    <n v="13"/>
    <n v="6"/>
    <s v="ON"/>
    <d v="2019-04-13T00:00:00"/>
    <s v="Avg of 4 NM Projects"/>
    <x v="10"/>
    <n v="65.795000000000002"/>
  </r>
  <r>
    <n v="2019"/>
    <x v="7"/>
    <n v="13"/>
    <n v="6"/>
    <s v="ON"/>
    <d v="2019-04-13T00:00:00"/>
    <s v="Avg of 4 NM Projects"/>
    <x v="11"/>
    <n v="80.64"/>
  </r>
  <r>
    <n v="2019"/>
    <x v="7"/>
    <n v="13"/>
    <n v="6"/>
    <s v="ON"/>
    <d v="2019-04-13T00:00:00"/>
    <s v="Avg of 4 NM Projects"/>
    <x v="12"/>
    <n v="109.31"/>
  </r>
  <r>
    <n v="2019"/>
    <x v="7"/>
    <n v="13"/>
    <n v="6"/>
    <s v="ON"/>
    <d v="2019-04-13T00:00:00"/>
    <s v="Avg of 4 NM Projects"/>
    <x v="13"/>
    <n v="110.72"/>
  </r>
  <r>
    <n v="2019"/>
    <x v="7"/>
    <n v="13"/>
    <n v="6"/>
    <s v="ON"/>
    <d v="2019-04-13T00:00:00"/>
    <s v="Avg of 4 NM Projects"/>
    <x v="14"/>
    <n v="109.435"/>
  </r>
  <r>
    <n v="2019"/>
    <x v="7"/>
    <n v="13"/>
    <n v="6"/>
    <s v="ON"/>
    <d v="2019-04-13T00:00:00"/>
    <s v="Avg of 4 NM Projects"/>
    <x v="15"/>
    <n v="89.09"/>
  </r>
  <r>
    <n v="2019"/>
    <x v="7"/>
    <n v="13"/>
    <n v="6"/>
    <s v="ON"/>
    <d v="2019-04-13T00:00:00"/>
    <s v="Avg of 4 NM Projects"/>
    <x v="16"/>
    <n v="48.129999999999995"/>
  </r>
  <r>
    <n v="2019"/>
    <x v="7"/>
    <n v="13"/>
    <n v="6"/>
    <s v="ON"/>
    <d v="2019-04-13T00:00:00"/>
    <s v="Avg of 4 NM Projects"/>
    <x v="17"/>
    <n v="26.879999999999995"/>
  </r>
  <r>
    <n v="2019"/>
    <x v="7"/>
    <n v="13"/>
    <n v="6"/>
    <s v="ON"/>
    <d v="2019-04-13T00:00:00"/>
    <s v="Avg of 4 NM Projects"/>
    <x v="18"/>
    <n v="7.6800000000000006"/>
  </r>
  <r>
    <n v="2019"/>
    <x v="7"/>
    <n v="13"/>
    <n v="6"/>
    <s v="ON"/>
    <d v="2019-04-13T00:00:00"/>
    <s v="Avg of 4 NM Projects"/>
    <x v="19"/>
    <n v="0.255"/>
  </r>
  <r>
    <n v="2019"/>
    <x v="7"/>
    <n v="13"/>
    <n v="6"/>
    <s v="ON"/>
    <d v="2019-04-13T00:00:00"/>
    <s v="Avg of 4 NM Projects"/>
    <x v="20"/>
    <n v="0"/>
  </r>
  <r>
    <n v="2019"/>
    <x v="7"/>
    <n v="13"/>
    <n v="6"/>
    <s v="ON"/>
    <d v="2019-04-13T00:00:00"/>
    <s v="Avg of 4 NM Projects"/>
    <x v="21"/>
    <n v="-0.13"/>
  </r>
  <r>
    <n v="2019"/>
    <x v="7"/>
    <n v="13"/>
    <n v="6"/>
    <s v="ON"/>
    <d v="2019-04-13T00:00:00"/>
    <s v="Avg of 4 NM Projects"/>
    <x v="22"/>
    <n v="0"/>
  </r>
  <r>
    <n v="2019"/>
    <x v="7"/>
    <n v="13"/>
    <n v="6"/>
    <s v="OFF"/>
    <d v="2019-04-13T00:00:00"/>
    <s v="Avg of 4 NM Projects"/>
    <x v="23"/>
    <n v="0"/>
  </r>
  <r>
    <n v="2019"/>
    <x v="7"/>
    <n v="14"/>
    <n v="7"/>
    <s v="OFF"/>
    <d v="2019-04-14T00:00:00"/>
    <s v="Avg of 4 NM Projects"/>
    <x v="0"/>
    <n v="-0.26"/>
  </r>
  <r>
    <n v="2019"/>
    <x v="7"/>
    <n v="14"/>
    <n v="7"/>
    <s v="OFF"/>
    <d v="2019-04-14T00:00:00"/>
    <s v="Avg of 4 NM Projects"/>
    <x v="1"/>
    <n v="-0.13"/>
  </r>
  <r>
    <n v="2019"/>
    <x v="7"/>
    <n v="14"/>
    <n v="7"/>
    <s v="OFF"/>
    <d v="2019-04-14T00:00:00"/>
    <s v="Avg of 4 NM Projects"/>
    <x v="2"/>
    <n v="-0.26"/>
  </r>
  <r>
    <n v="2019"/>
    <x v="7"/>
    <n v="14"/>
    <n v="7"/>
    <s v="OFF"/>
    <d v="2019-04-14T00:00:00"/>
    <s v="Avg of 4 NM Projects"/>
    <x v="3"/>
    <n v="-0.13"/>
  </r>
  <r>
    <n v="2019"/>
    <x v="7"/>
    <n v="14"/>
    <n v="7"/>
    <s v="OFF"/>
    <d v="2019-04-14T00:00:00"/>
    <s v="Avg of 4 NM Projects"/>
    <x v="4"/>
    <n v="-0.13"/>
  </r>
  <r>
    <n v="2019"/>
    <x v="7"/>
    <n v="14"/>
    <n v="7"/>
    <s v="OFF"/>
    <d v="2019-04-14T00:00:00"/>
    <s v="Avg of 4 NM Projects"/>
    <x v="5"/>
    <n v="0"/>
  </r>
  <r>
    <n v="2019"/>
    <x v="7"/>
    <n v="14"/>
    <n v="7"/>
    <s v="OFF"/>
    <d v="2019-04-14T00:00:00"/>
    <s v="Avg of 4 NM Projects"/>
    <x v="6"/>
    <n v="1.6599999999999997"/>
  </r>
  <r>
    <n v="2019"/>
    <x v="7"/>
    <n v="14"/>
    <n v="7"/>
    <s v="OFF"/>
    <d v="2019-04-14T00:00:00"/>
    <s v="Avg of 4 NM Projects"/>
    <x v="7"/>
    <n v="20.09"/>
  </r>
  <r>
    <n v="2019"/>
    <x v="7"/>
    <n v="14"/>
    <n v="7"/>
    <s v="OFF"/>
    <d v="2019-04-14T00:00:00"/>
    <s v="Avg of 4 NM Projects"/>
    <x v="8"/>
    <n v="56.83"/>
  </r>
  <r>
    <n v="2019"/>
    <x v="7"/>
    <n v="14"/>
    <n v="7"/>
    <s v="OFF"/>
    <d v="2019-04-14T00:00:00"/>
    <s v="Avg of 4 NM Projects"/>
    <x v="9"/>
    <n v="81.275000000000006"/>
  </r>
  <r>
    <n v="2019"/>
    <x v="7"/>
    <n v="14"/>
    <n v="7"/>
    <s v="OFF"/>
    <d v="2019-04-14T00:00:00"/>
    <s v="Avg of 4 NM Projects"/>
    <x v="10"/>
    <n v="88.455000000000013"/>
  </r>
  <r>
    <n v="2019"/>
    <x v="7"/>
    <n v="14"/>
    <n v="7"/>
    <s v="OFF"/>
    <d v="2019-04-14T00:00:00"/>
    <s v="Avg of 4 NM Projects"/>
    <x v="11"/>
    <n v="66.56"/>
  </r>
  <r>
    <n v="2019"/>
    <x v="7"/>
    <n v="14"/>
    <n v="7"/>
    <s v="OFF"/>
    <d v="2019-04-14T00:00:00"/>
    <s v="Avg of 4 NM Projects"/>
    <x v="12"/>
    <n v="30.209999999999997"/>
  </r>
  <r>
    <n v="2019"/>
    <x v="7"/>
    <n v="14"/>
    <n v="7"/>
    <s v="OFF"/>
    <d v="2019-04-14T00:00:00"/>
    <s v="Avg of 4 NM Projects"/>
    <x v="13"/>
    <n v="47.744999999999997"/>
  </r>
  <r>
    <n v="2019"/>
    <x v="7"/>
    <n v="14"/>
    <n v="7"/>
    <s v="OFF"/>
    <d v="2019-04-14T00:00:00"/>
    <s v="Avg of 4 NM Projects"/>
    <x v="14"/>
    <n v="33.534999999999997"/>
  </r>
  <r>
    <n v="2019"/>
    <x v="7"/>
    <n v="14"/>
    <n v="7"/>
    <s v="OFF"/>
    <d v="2019-04-14T00:00:00"/>
    <s v="Avg of 4 NM Projects"/>
    <x v="15"/>
    <n v="20.87"/>
  </r>
  <r>
    <n v="2019"/>
    <x v="7"/>
    <n v="14"/>
    <n v="7"/>
    <s v="OFF"/>
    <d v="2019-04-14T00:00:00"/>
    <s v="Avg of 4 NM Projects"/>
    <x v="16"/>
    <n v="8.1949999999999985"/>
  </r>
  <r>
    <n v="2019"/>
    <x v="7"/>
    <n v="14"/>
    <n v="7"/>
    <s v="OFF"/>
    <d v="2019-04-14T00:00:00"/>
    <s v="Avg of 4 NM Projects"/>
    <x v="17"/>
    <n v="2.4300000000000002"/>
  </r>
  <r>
    <n v="2019"/>
    <x v="7"/>
    <n v="14"/>
    <n v="7"/>
    <s v="OFF"/>
    <d v="2019-04-14T00:00:00"/>
    <s v="Avg of 4 NM Projects"/>
    <x v="18"/>
    <n v="0"/>
  </r>
  <r>
    <n v="2019"/>
    <x v="7"/>
    <n v="14"/>
    <n v="7"/>
    <s v="OFF"/>
    <d v="2019-04-14T00:00:00"/>
    <s v="Avg of 4 NM Projects"/>
    <x v="19"/>
    <n v="0"/>
  </r>
  <r>
    <n v="2019"/>
    <x v="7"/>
    <n v="14"/>
    <n v="7"/>
    <s v="OFF"/>
    <d v="2019-04-14T00:00:00"/>
    <s v="Avg of 4 NM Projects"/>
    <x v="20"/>
    <n v="-0.13"/>
  </r>
  <r>
    <n v="2019"/>
    <x v="7"/>
    <n v="14"/>
    <n v="7"/>
    <s v="OFF"/>
    <d v="2019-04-14T00:00:00"/>
    <s v="Avg of 4 NM Projects"/>
    <x v="21"/>
    <n v="0"/>
  </r>
  <r>
    <n v="2019"/>
    <x v="7"/>
    <n v="14"/>
    <n v="7"/>
    <s v="OFF"/>
    <d v="2019-04-14T00:00:00"/>
    <s v="Avg of 4 NM Projects"/>
    <x v="22"/>
    <n v="-0.39"/>
  </r>
  <r>
    <n v="2019"/>
    <x v="7"/>
    <n v="14"/>
    <n v="7"/>
    <s v="OFF"/>
    <d v="2019-04-14T00:00:00"/>
    <s v="Avg of 4 NM Projects"/>
    <x v="23"/>
    <n v="-0.13"/>
  </r>
  <r>
    <n v="2019"/>
    <x v="7"/>
    <n v="15"/>
    <n v="1"/>
    <s v="OFF"/>
    <d v="2019-04-15T00:00:00"/>
    <s v="Avg of 4 NM Projects"/>
    <x v="0"/>
    <n v="-0.13"/>
  </r>
  <r>
    <n v="2019"/>
    <x v="7"/>
    <n v="15"/>
    <n v="1"/>
    <s v="OFF"/>
    <d v="2019-04-15T00:00:00"/>
    <s v="Avg of 4 NM Projects"/>
    <x v="1"/>
    <n v="-0.26"/>
  </r>
  <r>
    <n v="2019"/>
    <x v="7"/>
    <n v="15"/>
    <n v="1"/>
    <s v="OFF"/>
    <d v="2019-04-15T00:00:00"/>
    <s v="Avg of 4 NM Projects"/>
    <x v="2"/>
    <n v="0"/>
  </r>
  <r>
    <n v="2019"/>
    <x v="7"/>
    <n v="15"/>
    <n v="1"/>
    <s v="OFF"/>
    <d v="2019-04-15T00:00:00"/>
    <s v="Avg of 4 NM Projects"/>
    <x v="3"/>
    <n v="-0.13"/>
  </r>
  <r>
    <n v="2019"/>
    <x v="7"/>
    <n v="15"/>
    <n v="1"/>
    <s v="OFF"/>
    <d v="2019-04-15T00:00:00"/>
    <s v="Avg of 4 NM Projects"/>
    <x v="4"/>
    <n v="0"/>
  </r>
  <r>
    <n v="2019"/>
    <x v="7"/>
    <n v="15"/>
    <n v="1"/>
    <s v="OFF"/>
    <d v="2019-04-15T00:00:00"/>
    <s v="Avg of 4 NM Projects"/>
    <x v="5"/>
    <n v="-0.26"/>
  </r>
  <r>
    <n v="2019"/>
    <x v="7"/>
    <n v="15"/>
    <n v="1"/>
    <s v="OFF"/>
    <d v="2019-04-15T00:00:00"/>
    <s v="Avg of 4 NM Projects"/>
    <x v="6"/>
    <n v="0.255"/>
  </r>
  <r>
    <n v="2019"/>
    <x v="7"/>
    <n v="15"/>
    <n v="1"/>
    <s v="OFF"/>
    <d v="2019-04-15T00:00:00"/>
    <s v="Avg of 4 NM Projects"/>
    <x v="7"/>
    <n v="1.665"/>
  </r>
  <r>
    <n v="2019"/>
    <x v="7"/>
    <n v="15"/>
    <n v="1"/>
    <s v="OFF"/>
    <d v="2019-04-15T00:00:00"/>
    <s v="Avg of 4 NM Projects"/>
    <x v="8"/>
    <n v="6.7850000000000001"/>
  </r>
  <r>
    <n v="2019"/>
    <x v="7"/>
    <n v="15"/>
    <n v="1"/>
    <s v="OFF"/>
    <d v="2019-04-15T00:00:00"/>
    <s v="Avg of 4 NM Projects"/>
    <x v="9"/>
    <n v="24.834999999999997"/>
  </r>
  <r>
    <n v="2019"/>
    <x v="7"/>
    <n v="15"/>
    <n v="1"/>
    <s v="OFF"/>
    <d v="2019-04-15T00:00:00"/>
    <s v="Avg of 4 NM Projects"/>
    <x v="10"/>
    <n v="20.86"/>
  </r>
  <r>
    <n v="2019"/>
    <x v="7"/>
    <n v="15"/>
    <n v="1"/>
    <s v="OFF"/>
    <d v="2019-04-15T00:00:00"/>
    <s v="Avg of 4 NM Projects"/>
    <x v="11"/>
    <n v="25.724999999999998"/>
  </r>
  <r>
    <n v="2019"/>
    <x v="7"/>
    <n v="15"/>
    <n v="1"/>
    <s v="OFF"/>
    <d v="2019-04-15T00:00:00"/>
    <s v="Avg of 4 NM Projects"/>
    <x v="12"/>
    <n v="24.324999999999996"/>
  </r>
  <r>
    <n v="2019"/>
    <x v="7"/>
    <n v="15"/>
    <n v="1"/>
    <s v="OFF"/>
    <d v="2019-04-15T00:00:00"/>
    <s v="Avg of 4 NM Projects"/>
    <x v="13"/>
    <n v="16.774999999999999"/>
  </r>
  <r>
    <n v="2019"/>
    <x v="7"/>
    <n v="15"/>
    <n v="1"/>
    <s v="OFF"/>
    <d v="2019-04-15T00:00:00"/>
    <s v="Avg of 4 NM Projects"/>
    <x v="14"/>
    <n v="14.215"/>
  </r>
  <r>
    <n v="2019"/>
    <x v="7"/>
    <n v="15"/>
    <n v="1"/>
    <s v="OFF"/>
    <d v="2019-04-15T00:00:00"/>
    <s v="Avg of 4 NM Projects"/>
    <x v="15"/>
    <n v="20.355"/>
  </r>
  <r>
    <n v="2019"/>
    <x v="7"/>
    <n v="15"/>
    <n v="1"/>
    <s v="OFF"/>
    <d v="2019-04-15T00:00:00"/>
    <s v="Avg of 4 NM Projects"/>
    <x v="16"/>
    <n v="15.489999999999998"/>
  </r>
  <r>
    <n v="2019"/>
    <x v="7"/>
    <n v="15"/>
    <n v="1"/>
    <s v="OFF"/>
    <d v="2019-04-15T00:00:00"/>
    <s v="Avg of 4 NM Projects"/>
    <x v="17"/>
    <n v="9.4649999999999999"/>
  </r>
  <r>
    <n v="2019"/>
    <x v="7"/>
    <n v="15"/>
    <n v="1"/>
    <s v="OFF"/>
    <d v="2019-04-15T00:00:00"/>
    <s v="Avg of 4 NM Projects"/>
    <x v="18"/>
    <n v="1.1549999999999998"/>
  </r>
  <r>
    <n v="2019"/>
    <x v="7"/>
    <n v="15"/>
    <n v="1"/>
    <s v="OFF"/>
    <d v="2019-04-15T00:00:00"/>
    <s v="Avg of 4 NM Projects"/>
    <x v="19"/>
    <n v="-0.26"/>
  </r>
  <r>
    <n v="2019"/>
    <x v="7"/>
    <n v="15"/>
    <n v="1"/>
    <s v="OFF"/>
    <d v="2019-04-15T00:00:00"/>
    <s v="Avg of 4 NM Projects"/>
    <x v="20"/>
    <n v="-0.13"/>
  </r>
  <r>
    <n v="2019"/>
    <x v="7"/>
    <n v="15"/>
    <n v="1"/>
    <s v="OFF"/>
    <d v="2019-04-15T00:00:00"/>
    <s v="Avg of 4 NM Projects"/>
    <x v="21"/>
    <n v="-0.26"/>
  </r>
  <r>
    <n v="2019"/>
    <x v="7"/>
    <n v="15"/>
    <n v="1"/>
    <s v="OFF"/>
    <d v="2019-04-15T00:00:00"/>
    <s v="Avg of 4 NM Projects"/>
    <x v="22"/>
    <n v="0"/>
  </r>
  <r>
    <n v="2019"/>
    <x v="7"/>
    <n v="15"/>
    <n v="1"/>
    <s v="OFF"/>
    <d v="2019-04-15T00:00:00"/>
    <s v="Avg of 4 NM Projects"/>
    <x v="23"/>
    <n v="-0.26"/>
  </r>
  <r>
    <n v="2019"/>
    <x v="7"/>
    <n v="16"/>
    <n v="2"/>
    <s v="OFF"/>
    <d v="2019-04-16T00:00:00"/>
    <s v="Avg of 4 NM Projects"/>
    <x v="0"/>
    <n v="0"/>
  </r>
  <r>
    <n v="2019"/>
    <x v="7"/>
    <n v="16"/>
    <n v="2"/>
    <s v="OFF"/>
    <d v="2019-04-16T00:00:00"/>
    <s v="Avg of 4 NM Projects"/>
    <x v="1"/>
    <n v="-0.13"/>
  </r>
  <r>
    <n v="2019"/>
    <x v="7"/>
    <n v="16"/>
    <n v="2"/>
    <s v="OFF"/>
    <d v="2019-04-16T00:00:00"/>
    <s v="Avg of 4 NM Projects"/>
    <x v="2"/>
    <n v="-0.13"/>
  </r>
  <r>
    <n v="2019"/>
    <x v="7"/>
    <n v="16"/>
    <n v="2"/>
    <s v="OFF"/>
    <d v="2019-04-16T00:00:00"/>
    <s v="Avg of 4 NM Projects"/>
    <x v="3"/>
    <n v="0"/>
  </r>
  <r>
    <n v="2019"/>
    <x v="7"/>
    <n v="16"/>
    <n v="2"/>
    <s v="OFF"/>
    <d v="2019-04-16T00:00:00"/>
    <s v="Avg of 4 NM Projects"/>
    <x v="4"/>
    <n v="-0.39"/>
  </r>
  <r>
    <n v="2019"/>
    <x v="7"/>
    <n v="16"/>
    <n v="2"/>
    <s v="OFF"/>
    <d v="2019-04-16T00:00:00"/>
    <s v="Avg of 4 NM Projects"/>
    <x v="5"/>
    <n v="0"/>
  </r>
  <r>
    <n v="2019"/>
    <x v="7"/>
    <n v="16"/>
    <n v="2"/>
    <s v="OFF"/>
    <d v="2019-04-16T00:00:00"/>
    <s v="Avg of 4 NM Projects"/>
    <x v="6"/>
    <n v="0.375"/>
  </r>
  <r>
    <n v="2019"/>
    <x v="7"/>
    <n v="16"/>
    <n v="2"/>
    <s v="ON"/>
    <d v="2019-04-16T00:00:00"/>
    <s v="Avg of 4 NM Projects"/>
    <x v="7"/>
    <n v="8.58"/>
  </r>
  <r>
    <n v="2019"/>
    <x v="7"/>
    <n v="16"/>
    <n v="2"/>
    <s v="ON"/>
    <d v="2019-04-16T00:00:00"/>
    <s v="Avg of 4 NM Projects"/>
    <x v="8"/>
    <n v="17.535"/>
  </r>
  <r>
    <n v="2019"/>
    <x v="7"/>
    <n v="16"/>
    <n v="2"/>
    <s v="ON"/>
    <d v="2019-04-16T00:00:00"/>
    <s v="Avg of 4 NM Projects"/>
    <x v="9"/>
    <n v="20.734999999999999"/>
  </r>
  <r>
    <n v="2019"/>
    <x v="7"/>
    <n v="16"/>
    <n v="2"/>
    <s v="ON"/>
    <d v="2019-04-16T00:00:00"/>
    <s v="Avg of 4 NM Projects"/>
    <x v="10"/>
    <n v="27.39"/>
  </r>
  <r>
    <n v="2019"/>
    <x v="7"/>
    <n v="16"/>
    <n v="2"/>
    <s v="ON"/>
    <d v="2019-04-16T00:00:00"/>
    <s v="Avg of 4 NM Projects"/>
    <x v="11"/>
    <n v="22.145000000000003"/>
  </r>
  <r>
    <n v="2019"/>
    <x v="7"/>
    <n v="16"/>
    <n v="2"/>
    <s v="ON"/>
    <d v="2019-04-16T00:00:00"/>
    <s v="Avg of 4 NM Projects"/>
    <x v="12"/>
    <n v="21.634999999999998"/>
  </r>
  <r>
    <n v="2019"/>
    <x v="7"/>
    <n v="16"/>
    <n v="2"/>
    <s v="ON"/>
    <d v="2019-04-16T00:00:00"/>
    <s v="Avg of 4 NM Projects"/>
    <x v="13"/>
    <n v="32"/>
  </r>
  <r>
    <n v="2019"/>
    <x v="7"/>
    <n v="16"/>
    <n v="2"/>
    <s v="ON"/>
    <d v="2019-04-16T00:00:00"/>
    <s v="Avg of 4 NM Projects"/>
    <x v="14"/>
    <n v="32.635000000000005"/>
  </r>
  <r>
    <n v="2019"/>
    <x v="7"/>
    <n v="16"/>
    <n v="2"/>
    <s v="ON"/>
    <d v="2019-04-16T00:00:00"/>
    <s v="Avg of 4 NM Projects"/>
    <x v="15"/>
    <n v="36.349999999999994"/>
  </r>
  <r>
    <n v="2019"/>
    <x v="7"/>
    <n v="16"/>
    <n v="2"/>
    <s v="ON"/>
    <d v="2019-04-16T00:00:00"/>
    <s v="Avg of 4 NM Projects"/>
    <x v="16"/>
    <n v="31.49"/>
  </r>
  <r>
    <n v="2019"/>
    <x v="7"/>
    <n v="16"/>
    <n v="2"/>
    <s v="ON"/>
    <d v="2019-04-16T00:00:00"/>
    <s v="Avg of 4 NM Projects"/>
    <x v="17"/>
    <n v="17.920000000000002"/>
  </r>
  <r>
    <n v="2019"/>
    <x v="7"/>
    <n v="16"/>
    <n v="2"/>
    <s v="ON"/>
    <d v="2019-04-16T00:00:00"/>
    <s v="Avg of 4 NM Projects"/>
    <x v="18"/>
    <n v="5.5050000000000008"/>
  </r>
  <r>
    <n v="2019"/>
    <x v="7"/>
    <n v="16"/>
    <n v="2"/>
    <s v="ON"/>
    <d v="2019-04-16T00:00:00"/>
    <s v="Avg of 4 NM Projects"/>
    <x v="19"/>
    <n v="-0.13"/>
  </r>
  <r>
    <n v="2019"/>
    <x v="7"/>
    <n v="16"/>
    <n v="2"/>
    <s v="ON"/>
    <d v="2019-04-16T00:00:00"/>
    <s v="Avg of 4 NM Projects"/>
    <x v="20"/>
    <n v="-0.26"/>
  </r>
  <r>
    <n v="2019"/>
    <x v="7"/>
    <n v="16"/>
    <n v="2"/>
    <s v="ON"/>
    <d v="2019-04-16T00:00:00"/>
    <s v="Avg of 4 NM Projects"/>
    <x v="21"/>
    <n v="0"/>
  </r>
  <r>
    <n v="2019"/>
    <x v="7"/>
    <n v="16"/>
    <n v="2"/>
    <s v="ON"/>
    <d v="2019-04-16T00:00:00"/>
    <s v="Avg of 4 NM Projects"/>
    <x v="22"/>
    <n v="-0.13"/>
  </r>
  <r>
    <n v="2019"/>
    <x v="7"/>
    <n v="16"/>
    <n v="2"/>
    <s v="OFF"/>
    <d v="2019-04-16T00:00:00"/>
    <s v="Avg of 4 NM Projects"/>
    <x v="23"/>
    <n v="0"/>
  </r>
  <r>
    <n v="2019"/>
    <x v="7"/>
    <n v="17"/>
    <n v="3"/>
    <s v="OFF"/>
    <d v="2019-04-17T00:00:00"/>
    <s v="Avg of 4 NM Projects"/>
    <x v="0"/>
    <n v="-0.26"/>
  </r>
  <r>
    <n v="2019"/>
    <x v="7"/>
    <n v="17"/>
    <n v="3"/>
    <s v="OFF"/>
    <d v="2019-04-17T00:00:00"/>
    <s v="Avg of 4 NM Projects"/>
    <x v="1"/>
    <n v="-0.26"/>
  </r>
  <r>
    <n v="2019"/>
    <x v="7"/>
    <n v="17"/>
    <n v="3"/>
    <s v="OFF"/>
    <d v="2019-04-17T00:00:00"/>
    <s v="Avg of 4 NM Projects"/>
    <x v="2"/>
    <n v="0"/>
  </r>
  <r>
    <n v="2019"/>
    <x v="7"/>
    <n v="17"/>
    <n v="3"/>
    <s v="OFF"/>
    <d v="2019-04-17T00:00:00"/>
    <s v="Avg of 4 NM Projects"/>
    <x v="3"/>
    <n v="-0.26"/>
  </r>
  <r>
    <n v="2019"/>
    <x v="7"/>
    <n v="17"/>
    <n v="3"/>
    <s v="OFF"/>
    <d v="2019-04-17T00:00:00"/>
    <s v="Avg of 4 NM Projects"/>
    <x v="4"/>
    <n v="-0.13"/>
  </r>
  <r>
    <n v="2019"/>
    <x v="7"/>
    <n v="17"/>
    <n v="3"/>
    <s v="OFF"/>
    <d v="2019-04-17T00:00:00"/>
    <s v="Avg of 4 NM Projects"/>
    <x v="5"/>
    <n v="0"/>
  </r>
  <r>
    <n v="2019"/>
    <x v="7"/>
    <n v="17"/>
    <n v="3"/>
    <s v="OFF"/>
    <d v="2019-04-17T00:00:00"/>
    <s v="Avg of 4 NM Projects"/>
    <x v="6"/>
    <n v="2.0499999999999998"/>
  </r>
  <r>
    <n v="2019"/>
    <x v="7"/>
    <n v="17"/>
    <n v="3"/>
    <s v="ON"/>
    <d v="2019-04-17T00:00:00"/>
    <s v="Avg of 4 NM Projects"/>
    <x v="7"/>
    <n v="21.255000000000003"/>
  </r>
  <r>
    <n v="2019"/>
    <x v="7"/>
    <n v="17"/>
    <n v="3"/>
    <s v="ON"/>
    <d v="2019-04-17T00:00:00"/>
    <s v="Avg of 4 NM Projects"/>
    <x v="8"/>
    <n v="53.120000000000005"/>
  </r>
  <r>
    <n v="2019"/>
    <x v="7"/>
    <n v="17"/>
    <n v="3"/>
    <s v="ON"/>
    <d v="2019-04-17T00:00:00"/>
    <s v="Avg of 4 NM Projects"/>
    <x v="9"/>
    <n v="78.849999999999994"/>
  </r>
  <r>
    <n v="2019"/>
    <x v="7"/>
    <n v="17"/>
    <n v="3"/>
    <s v="ON"/>
    <d v="2019-04-17T00:00:00"/>
    <s v="Avg of 4 NM Projects"/>
    <x v="10"/>
    <n v="91.265000000000001"/>
  </r>
  <r>
    <n v="2019"/>
    <x v="7"/>
    <n v="17"/>
    <n v="3"/>
    <s v="ON"/>
    <d v="2019-04-17T00:00:00"/>
    <s v="Avg of 4 NM Projects"/>
    <x v="11"/>
    <n v="101.505"/>
  </r>
  <r>
    <n v="2019"/>
    <x v="7"/>
    <n v="17"/>
    <n v="3"/>
    <s v="ON"/>
    <d v="2019-04-17T00:00:00"/>
    <s v="Avg of 4 NM Projects"/>
    <x v="12"/>
    <n v="113.27499999999999"/>
  </r>
  <r>
    <n v="2019"/>
    <x v="7"/>
    <n v="17"/>
    <n v="3"/>
    <s v="ON"/>
    <d v="2019-04-17T00:00:00"/>
    <s v="Avg of 4 NM Projects"/>
    <x v="13"/>
    <n v="112.89"/>
  </r>
  <r>
    <n v="2019"/>
    <x v="7"/>
    <n v="17"/>
    <n v="3"/>
    <s v="ON"/>
    <d v="2019-04-17T00:00:00"/>
    <s v="Avg of 4 NM Projects"/>
    <x v="14"/>
    <n v="98.304999999999993"/>
  </r>
  <r>
    <n v="2019"/>
    <x v="7"/>
    <n v="17"/>
    <n v="3"/>
    <s v="ON"/>
    <d v="2019-04-17T00:00:00"/>
    <s v="Avg of 4 NM Projects"/>
    <x v="15"/>
    <n v="78.075000000000003"/>
  </r>
  <r>
    <n v="2019"/>
    <x v="7"/>
    <n v="17"/>
    <n v="3"/>
    <s v="ON"/>
    <d v="2019-04-17T00:00:00"/>
    <s v="Avg of 4 NM Projects"/>
    <x v="16"/>
    <n v="68.864999999999995"/>
  </r>
  <r>
    <n v="2019"/>
    <x v="7"/>
    <n v="17"/>
    <n v="3"/>
    <s v="ON"/>
    <d v="2019-04-17T00:00:00"/>
    <s v="Avg of 4 NM Projects"/>
    <x v="17"/>
    <n v="44.284999999999997"/>
  </r>
  <r>
    <n v="2019"/>
    <x v="7"/>
    <n v="17"/>
    <n v="3"/>
    <s v="ON"/>
    <d v="2019-04-17T00:00:00"/>
    <s v="Avg of 4 NM Projects"/>
    <x v="18"/>
    <n v="16.25"/>
  </r>
  <r>
    <n v="2019"/>
    <x v="7"/>
    <n v="17"/>
    <n v="3"/>
    <s v="ON"/>
    <d v="2019-04-17T00:00:00"/>
    <s v="Avg of 4 NM Projects"/>
    <x v="19"/>
    <n v="1.1600000000000001"/>
  </r>
  <r>
    <n v="2019"/>
    <x v="7"/>
    <n v="17"/>
    <n v="3"/>
    <s v="ON"/>
    <d v="2019-04-17T00:00:00"/>
    <s v="Avg of 4 NM Projects"/>
    <x v="20"/>
    <n v="-0.13"/>
  </r>
  <r>
    <n v="2019"/>
    <x v="7"/>
    <n v="17"/>
    <n v="3"/>
    <s v="ON"/>
    <d v="2019-04-17T00:00:00"/>
    <s v="Avg of 4 NM Projects"/>
    <x v="21"/>
    <n v="-0.13"/>
  </r>
  <r>
    <n v="2019"/>
    <x v="7"/>
    <n v="17"/>
    <n v="3"/>
    <s v="ON"/>
    <d v="2019-04-17T00:00:00"/>
    <s v="Avg of 4 NM Projects"/>
    <x v="22"/>
    <n v="0"/>
  </r>
  <r>
    <n v="2019"/>
    <x v="7"/>
    <n v="17"/>
    <n v="3"/>
    <s v="OFF"/>
    <d v="2019-04-17T00:00:00"/>
    <s v="Avg of 4 NM Projects"/>
    <x v="23"/>
    <n v="-0.26"/>
  </r>
  <r>
    <n v="2019"/>
    <x v="7"/>
    <n v="18"/>
    <n v="4"/>
    <s v="OFF"/>
    <d v="2019-04-18T00:00:00"/>
    <s v="Avg of 4 NM Projects"/>
    <x v="0"/>
    <n v="-0.13"/>
  </r>
  <r>
    <n v="2019"/>
    <x v="7"/>
    <n v="18"/>
    <n v="4"/>
    <s v="OFF"/>
    <d v="2019-04-18T00:00:00"/>
    <s v="Avg of 4 NM Projects"/>
    <x v="1"/>
    <n v="-0.26"/>
  </r>
  <r>
    <n v="2019"/>
    <x v="7"/>
    <n v="18"/>
    <n v="4"/>
    <s v="OFF"/>
    <d v="2019-04-18T00:00:00"/>
    <s v="Avg of 4 NM Projects"/>
    <x v="2"/>
    <n v="-0.13"/>
  </r>
  <r>
    <n v="2019"/>
    <x v="7"/>
    <n v="18"/>
    <n v="4"/>
    <s v="OFF"/>
    <d v="2019-04-18T00:00:00"/>
    <s v="Avg of 4 NM Projects"/>
    <x v="3"/>
    <n v="0"/>
  </r>
  <r>
    <n v="2019"/>
    <x v="7"/>
    <n v="18"/>
    <n v="4"/>
    <s v="OFF"/>
    <d v="2019-04-18T00:00:00"/>
    <s v="Avg of 4 NM Projects"/>
    <x v="4"/>
    <n v="-0.13"/>
  </r>
  <r>
    <n v="2019"/>
    <x v="7"/>
    <n v="18"/>
    <n v="4"/>
    <s v="OFF"/>
    <d v="2019-04-18T00:00:00"/>
    <s v="Avg of 4 NM Projects"/>
    <x v="5"/>
    <n v="-0.26"/>
  </r>
  <r>
    <n v="2019"/>
    <x v="7"/>
    <n v="18"/>
    <n v="4"/>
    <s v="OFF"/>
    <d v="2019-04-18T00:00:00"/>
    <s v="Avg of 4 NM Projects"/>
    <x v="6"/>
    <n v="1.0249999999999999"/>
  </r>
  <r>
    <n v="2019"/>
    <x v="7"/>
    <n v="18"/>
    <n v="4"/>
    <s v="ON"/>
    <d v="2019-04-18T00:00:00"/>
    <s v="Avg of 4 NM Projects"/>
    <x v="7"/>
    <n v="7.6850000000000005"/>
  </r>
  <r>
    <n v="2019"/>
    <x v="7"/>
    <n v="18"/>
    <n v="4"/>
    <s v="ON"/>
    <d v="2019-04-18T00:00:00"/>
    <s v="Avg of 4 NM Projects"/>
    <x v="8"/>
    <n v="19.71"/>
  </r>
  <r>
    <n v="2019"/>
    <x v="7"/>
    <n v="18"/>
    <n v="4"/>
    <s v="ON"/>
    <d v="2019-04-18T00:00:00"/>
    <s v="Avg of 4 NM Projects"/>
    <x v="9"/>
    <n v="20.61"/>
  </r>
  <r>
    <n v="2019"/>
    <x v="7"/>
    <n v="18"/>
    <n v="4"/>
    <s v="ON"/>
    <d v="2019-04-18T00:00:00"/>
    <s v="Avg of 4 NM Projects"/>
    <x v="10"/>
    <n v="24.064999999999998"/>
  </r>
  <r>
    <n v="2019"/>
    <x v="7"/>
    <n v="18"/>
    <n v="4"/>
    <s v="ON"/>
    <d v="2019-04-18T00:00:00"/>
    <s v="Avg of 4 NM Projects"/>
    <x v="11"/>
    <n v="36.99"/>
  </r>
  <r>
    <n v="2019"/>
    <x v="7"/>
    <n v="18"/>
    <n v="4"/>
    <s v="ON"/>
    <d v="2019-04-18T00:00:00"/>
    <s v="Avg of 4 NM Projects"/>
    <x v="12"/>
    <n v="54.150000000000006"/>
  </r>
  <r>
    <n v="2019"/>
    <x v="7"/>
    <n v="18"/>
    <n v="4"/>
    <s v="ON"/>
    <d v="2019-04-18T00:00:00"/>
    <s v="Avg of 4 NM Projects"/>
    <x v="13"/>
    <n v="60.924999999999997"/>
  </r>
  <r>
    <n v="2019"/>
    <x v="7"/>
    <n v="18"/>
    <n v="4"/>
    <s v="ON"/>
    <d v="2019-04-18T00:00:00"/>
    <s v="Avg of 4 NM Projects"/>
    <x v="14"/>
    <n v="55.94"/>
  </r>
  <r>
    <n v="2019"/>
    <x v="7"/>
    <n v="18"/>
    <n v="4"/>
    <s v="ON"/>
    <d v="2019-04-18T00:00:00"/>
    <s v="Avg of 4 NM Projects"/>
    <x v="15"/>
    <n v="33.79"/>
  </r>
  <r>
    <n v="2019"/>
    <x v="7"/>
    <n v="18"/>
    <n v="4"/>
    <s v="ON"/>
    <d v="2019-04-18T00:00:00"/>
    <s v="Avg of 4 NM Projects"/>
    <x v="16"/>
    <n v="30.33"/>
  </r>
  <r>
    <n v="2019"/>
    <x v="7"/>
    <n v="18"/>
    <n v="4"/>
    <s v="ON"/>
    <d v="2019-04-18T00:00:00"/>
    <s v="Avg of 4 NM Projects"/>
    <x v="17"/>
    <n v="22.659999999999997"/>
  </r>
  <r>
    <n v="2019"/>
    <x v="7"/>
    <n v="18"/>
    <n v="4"/>
    <s v="ON"/>
    <d v="2019-04-18T00:00:00"/>
    <s v="Avg of 4 NM Projects"/>
    <x v="18"/>
    <n v="7.9349999999999996"/>
  </r>
  <r>
    <n v="2019"/>
    <x v="7"/>
    <n v="18"/>
    <n v="4"/>
    <s v="ON"/>
    <d v="2019-04-18T00:00:00"/>
    <s v="Avg of 4 NM Projects"/>
    <x v="19"/>
    <n v="0.13"/>
  </r>
  <r>
    <n v="2019"/>
    <x v="7"/>
    <n v="18"/>
    <n v="4"/>
    <s v="ON"/>
    <d v="2019-04-18T00:00:00"/>
    <s v="Avg of 4 NM Projects"/>
    <x v="20"/>
    <n v="-0.13"/>
  </r>
  <r>
    <n v="2019"/>
    <x v="7"/>
    <n v="18"/>
    <n v="4"/>
    <s v="ON"/>
    <d v="2019-04-18T00:00:00"/>
    <s v="Avg of 4 NM Projects"/>
    <x v="21"/>
    <n v="-0.13"/>
  </r>
  <r>
    <n v="2019"/>
    <x v="7"/>
    <n v="18"/>
    <n v="4"/>
    <s v="ON"/>
    <d v="2019-04-18T00:00:00"/>
    <s v="Avg of 4 NM Projects"/>
    <x v="22"/>
    <n v="-0.13"/>
  </r>
  <r>
    <n v="2019"/>
    <x v="7"/>
    <n v="18"/>
    <n v="4"/>
    <s v="OFF"/>
    <d v="2019-04-18T00:00:00"/>
    <s v="Avg of 4 NM Projects"/>
    <x v="23"/>
    <n v="0"/>
  </r>
  <r>
    <n v="2019"/>
    <x v="7"/>
    <n v="19"/>
    <n v="5"/>
    <s v="OFF"/>
    <d v="2019-04-19T00:00:00"/>
    <s v="Avg of 4 NM Projects"/>
    <x v="0"/>
    <n v="-0.13"/>
  </r>
  <r>
    <n v="2019"/>
    <x v="7"/>
    <n v="19"/>
    <n v="5"/>
    <s v="OFF"/>
    <d v="2019-04-19T00:00:00"/>
    <s v="Avg of 4 NM Projects"/>
    <x v="1"/>
    <n v="-0.26"/>
  </r>
  <r>
    <n v="2019"/>
    <x v="7"/>
    <n v="19"/>
    <n v="5"/>
    <s v="OFF"/>
    <d v="2019-04-19T00:00:00"/>
    <s v="Avg of 4 NM Projects"/>
    <x v="2"/>
    <n v="-0.13"/>
  </r>
  <r>
    <n v="2019"/>
    <x v="7"/>
    <n v="19"/>
    <n v="5"/>
    <s v="OFF"/>
    <d v="2019-04-19T00:00:00"/>
    <s v="Avg of 4 NM Projects"/>
    <x v="3"/>
    <n v="0"/>
  </r>
  <r>
    <n v="2019"/>
    <x v="7"/>
    <n v="19"/>
    <n v="5"/>
    <s v="OFF"/>
    <d v="2019-04-19T00:00:00"/>
    <s v="Avg of 4 NM Projects"/>
    <x v="4"/>
    <n v="-0.13"/>
  </r>
  <r>
    <n v="2019"/>
    <x v="7"/>
    <n v="19"/>
    <n v="5"/>
    <s v="OFF"/>
    <d v="2019-04-19T00:00:00"/>
    <s v="Avg of 4 NM Projects"/>
    <x v="5"/>
    <n v="-0.13"/>
  </r>
  <r>
    <n v="2019"/>
    <x v="7"/>
    <n v="19"/>
    <n v="5"/>
    <s v="OFF"/>
    <d v="2019-04-19T00:00:00"/>
    <s v="Avg of 4 NM Projects"/>
    <x v="6"/>
    <n v="1.915"/>
  </r>
  <r>
    <n v="2019"/>
    <x v="7"/>
    <n v="19"/>
    <n v="5"/>
    <s v="ON"/>
    <d v="2019-04-19T00:00:00"/>
    <s v="Avg of 4 NM Projects"/>
    <x v="7"/>
    <n v="17.405000000000001"/>
  </r>
  <r>
    <n v="2019"/>
    <x v="7"/>
    <n v="19"/>
    <n v="5"/>
    <s v="ON"/>
    <d v="2019-04-19T00:00:00"/>
    <s v="Avg of 4 NM Projects"/>
    <x v="8"/>
    <n v="26.5"/>
  </r>
  <r>
    <n v="2019"/>
    <x v="7"/>
    <n v="19"/>
    <n v="5"/>
    <s v="ON"/>
    <d v="2019-04-19T00:00:00"/>
    <s v="Avg of 4 NM Projects"/>
    <x v="9"/>
    <n v="46.59"/>
  </r>
  <r>
    <n v="2019"/>
    <x v="7"/>
    <n v="19"/>
    <n v="5"/>
    <s v="ON"/>
    <d v="2019-04-19T00:00:00"/>
    <s v="Avg of 4 NM Projects"/>
    <x v="10"/>
    <n v="53.25"/>
  </r>
  <r>
    <n v="2019"/>
    <x v="7"/>
    <n v="19"/>
    <n v="5"/>
    <s v="ON"/>
    <d v="2019-04-19T00:00:00"/>
    <s v="Avg of 4 NM Projects"/>
    <x v="11"/>
    <n v="53.115000000000002"/>
  </r>
  <r>
    <n v="2019"/>
    <x v="7"/>
    <n v="19"/>
    <n v="5"/>
    <s v="ON"/>
    <d v="2019-04-19T00:00:00"/>
    <s v="Avg of 4 NM Projects"/>
    <x v="12"/>
    <n v="82.69"/>
  </r>
  <r>
    <n v="2019"/>
    <x v="7"/>
    <n v="19"/>
    <n v="5"/>
    <s v="ON"/>
    <d v="2019-04-19T00:00:00"/>
    <s v="Avg of 4 NM Projects"/>
    <x v="13"/>
    <n v="45.055"/>
  </r>
  <r>
    <n v="2019"/>
    <x v="7"/>
    <n v="19"/>
    <n v="5"/>
    <s v="ON"/>
    <d v="2019-04-19T00:00:00"/>
    <s v="Avg of 4 NM Projects"/>
    <x v="14"/>
    <n v="39.165000000000006"/>
  </r>
  <r>
    <n v="2019"/>
    <x v="7"/>
    <n v="19"/>
    <n v="5"/>
    <s v="ON"/>
    <d v="2019-04-19T00:00:00"/>
    <s v="Avg of 4 NM Projects"/>
    <x v="15"/>
    <n v="19.715"/>
  </r>
  <r>
    <n v="2019"/>
    <x v="7"/>
    <n v="19"/>
    <n v="5"/>
    <s v="ON"/>
    <d v="2019-04-19T00:00:00"/>
    <s v="Avg of 4 NM Projects"/>
    <x v="16"/>
    <n v="15.875000000000002"/>
  </r>
  <r>
    <n v="2019"/>
    <x v="7"/>
    <n v="19"/>
    <n v="5"/>
    <s v="ON"/>
    <d v="2019-04-19T00:00:00"/>
    <s v="Avg of 4 NM Projects"/>
    <x v="17"/>
    <n v="8.83"/>
  </r>
  <r>
    <n v="2019"/>
    <x v="7"/>
    <n v="19"/>
    <n v="5"/>
    <s v="ON"/>
    <d v="2019-04-19T00:00:00"/>
    <s v="Avg of 4 NM Projects"/>
    <x v="18"/>
    <n v="3.4599999999999995"/>
  </r>
  <r>
    <n v="2019"/>
    <x v="7"/>
    <n v="19"/>
    <n v="5"/>
    <s v="ON"/>
    <d v="2019-04-19T00:00:00"/>
    <s v="Avg of 4 NM Projects"/>
    <x v="19"/>
    <n v="-0.26"/>
  </r>
  <r>
    <n v="2019"/>
    <x v="7"/>
    <n v="19"/>
    <n v="5"/>
    <s v="ON"/>
    <d v="2019-04-19T00:00:00"/>
    <s v="Avg of 4 NM Projects"/>
    <x v="20"/>
    <n v="-0.13"/>
  </r>
  <r>
    <n v="2019"/>
    <x v="7"/>
    <n v="19"/>
    <n v="5"/>
    <s v="ON"/>
    <d v="2019-04-19T00:00:00"/>
    <s v="Avg of 4 NM Projects"/>
    <x v="21"/>
    <n v="-0.13"/>
  </r>
  <r>
    <n v="2019"/>
    <x v="7"/>
    <n v="19"/>
    <n v="5"/>
    <s v="ON"/>
    <d v="2019-04-19T00:00:00"/>
    <s v="Avg of 4 NM Projects"/>
    <x v="22"/>
    <n v="-0.13"/>
  </r>
  <r>
    <n v="2019"/>
    <x v="7"/>
    <n v="19"/>
    <n v="5"/>
    <s v="OFF"/>
    <d v="2019-04-19T00:00:00"/>
    <s v="Avg of 4 NM Projects"/>
    <x v="23"/>
    <n v="0"/>
  </r>
  <r>
    <n v="2019"/>
    <x v="7"/>
    <n v="20"/>
    <n v="6"/>
    <s v="OFF"/>
    <d v="2019-04-20T00:00:00"/>
    <s v="Avg of 4 NM Projects"/>
    <x v="0"/>
    <n v="-0.26"/>
  </r>
  <r>
    <n v="2019"/>
    <x v="7"/>
    <n v="20"/>
    <n v="6"/>
    <s v="OFF"/>
    <d v="2019-04-20T00:00:00"/>
    <s v="Avg of 4 NM Projects"/>
    <x v="1"/>
    <n v="-0.13"/>
  </r>
  <r>
    <n v="2019"/>
    <x v="7"/>
    <n v="20"/>
    <n v="6"/>
    <s v="OFF"/>
    <d v="2019-04-20T00:00:00"/>
    <s v="Avg of 4 NM Projects"/>
    <x v="2"/>
    <n v="0"/>
  </r>
  <r>
    <n v="2019"/>
    <x v="7"/>
    <n v="20"/>
    <n v="6"/>
    <s v="OFF"/>
    <d v="2019-04-20T00:00:00"/>
    <s v="Avg of 4 NM Projects"/>
    <x v="3"/>
    <n v="-0.13"/>
  </r>
  <r>
    <n v="2019"/>
    <x v="7"/>
    <n v="20"/>
    <n v="6"/>
    <s v="OFF"/>
    <d v="2019-04-20T00:00:00"/>
    <s v="Avg of 4 NM Projects"/>
    <x v="4"/>
    <n v="0"/>
  </r>
  <r>
    <n v="2019"/>
    <x v="7"/>
    <n v="20"/>
    <n v="6"/>
    <s v="OFF"/>
    <d v="2019-04-20T00:00:00"/>
    <s v="Avg of 4 NM Projects"/>
    <x v="5"/>
    <n v="-0.39"/>
  </r>
  <r>
    <n v="2019"/>
    <x v="7"/>
    <n v="20"/>
    <n v="6"/>
    <s v="OFF"/>
    <d v="2019-04-20T00:00:00"/>
    <s v="Avg of 4 NM Projects"/>
    <x v="6"/>
    <n v="0.255"/>
  </r>
  <r>
    <n v="2019"/>
    <x v="7"/>
    <n v="20"/>
    <n v="6"/>
    <s v="ON"/>
    <d v="2019-04-20T00:00:00"/>
    <s v="Avg of 4 NM Projects"/>
    <x v="7"/>
    <n v="4.2200000000000006"/>
  </r>
  <r>
    <n v="2019"/>
    <x v="7"/>
    <n v="20"/>
    <n v="6"/>
    <s v="ON"/>
    <d v="2019-04-20T00:00:00"/>
    <s v="Avg of 4 NM Projects"/>
    <x v="8"/>
    <n v="13.05"/>
  </r>
  <r>
    <n v="2019"/>
    <x v="7"/>
    <n v="20"/>
    <n v="6"/>
    <s v="ON"/>
    <d v="2019-04-20T00:00:00"/>
    <s v="Avg of 4 NM Projects"/>
    <x v="9"/>
    <n v="19.71"/>
  </r>
  <r>
    <n v="2019"/>
    <x v="7"/>
    <n v="20"/>
    <n v="6"/>
    <s v="ON"/>
    <d v="2019-04-20T00:00:00"/>
    <s v="Avg of 4 NM Projects"/>
    <x v="10"/>
    <n v="22.655000000000001"/>
  </r>
  <r>
    <n v="2019"/>
    <x v="7"/>
    <n v="20"/>
    <n v="6"/>
    <s v="ON"/>
    <d v="2019-04-20T00:00:00"/>
    <s v="Avg of 4 NM Projects"/>
    <x v="11"/>
    <n v="27.015000000000001"/>
  </r>
  <r>
    <n v="2019"/>
    <x v="7"/>
    <n v="20"/>
    <n v="6"/>
    <s v="ON"/>
    <d v="2019-04-20T00:00:00"/>
    <s v="Avg of 4 NM Projects"/>
    <x v="12"/>
    <n v="31.104999999999997"/>
  </r>
  <r>
    <n v="2019"/>
    <x v="7"/>
    <n v="20"/>
    <n v="6"/>
    <s v="ON"/>
    <d v="2019-04-20T00:00:00"/>
    <s v="Avg of 4 NM Projects"/>
    <x v="13"/>
    <n v="29.700000000000003"/>
  </r>
  <r>
    <n v="2019"/>
    <x v="7"/>
    <n v="20"/>
    <n v="6"/>
    <s v="ON"/>
    <d v="2019-04-20T00:00:00"/>
    <s v="Avg of 4 NM Projects"/>
    <x v="14"/>
    <n v="27.520000000000003"/>
  </r>
  <r>
    <n v="2019"/>
    <x v="7"/>
    <n v="20"/>
    <n v="6"/>
    <s v="ON"/>
    <d v="2019-04-20T00:00:00"/>
    <s v="Avg of 4 NM Projects"/>
    <x v="15"/>
    <n v="29.44"/>
  </r>
  <r>
    <n v="2019"/>
    <x v="7"/>
    <n v="20"/>
    <n v="6"/>
    <s v="ON"/>
    <d v="2019-04-20T00:00:00"/>
    <s v="Avg of 4 NM Projects"/>
    <x v="16"/>
    <n v="41.605000000000004"/>
  </r>
  <r>
    <n v="2019"/>
    <x v="7"/>
    <n v="20"/>
    <n v="6"/>
    <s v="ON"/>
    <d v="2019-04-20T00:00:00"/>
    <s v="Avg of 4 NM Projects"/>
    <x v="17"/>
    <n v="22.785"/>
  </r>
  <r>
    <n v="2019"/>
    <x v="7"/>
    <n v="20"/>
    <n v="6"/>
    <s v="ON"/>
    <d v="2019-04-20T00:00:00"/>
    <s v="Avg of 4 NM Projects"/>
    <x v="18"/>
    <n v="6.3999999999999995"/>
  </r>
  <r>
    <n v="2019"/>
    <x v="7"/>
    <n v="20"/>
    <n v="6"/>
    <s v="ON"/>
    <d v="2019-04-20T00:00:00"/>
    <s v="Avg of 4 NM Projects"/>
    <x v="19"/>
    <n v="-0.26"/>
  </r>
  <r>
    <n v="2019"/>
    <x v="7"/>
    <n v="20"/>
    <n v="6"/>
    <s v="ON"/>
    <d v="2019-04-20T00:00:00"/>
    <s v="Avg of 4 NM Projects"/>
    <x v="20"/>
    <n v="0"/>
  </r>
  <r>
    <n v="2019"/>
    <x v="7"/>
    <n v="20"/>
    <n v="6"/>
    <s v="ON"/>
    <d v="2019-04-20T00:00:00"/>
    <s v="Avg of 4 NM Projects"/>
    <x v="21"/>
    <n v="-0.13"/>
  </r>
  <r>
    <n v="2019"/>
    <x v="7"/>
    <n v="20"/>
    <n v="6"/>
    <s v="ON"/>
    <d v="2019-04-20T00:00:00"/>
    <s v="Avg of 4 NM Projects"/>
    <x v="22"/>
    <n v="0"/>
  </r>
  <r>
    <n v="2019"/>
    <x v="7"/>
    <n v="20"/>
    <n v="6"/>
    <s v="OFF"/>
    <d v="2019-04-20T00:00:00"/>
    <s v="Avg of 4 NM Projects"/>
    <x v="23"/>
    <n v="0"/>
  </r>
  <r>
    <n v="2019"/>
    <x v="7"/>
    <n v="21"/>
    <n v="7"/>
    <s v="OFF"/>
    <d v="2019-04-21T00:00:00"/>
    <s v="Avg of 4 NM Projects"/>
    <x v="0"/>
    <n v="-0.26"/>
  </r>
  <r>
    <n v="2019"/>
    <x v="7"/>
    <n v="21"/>
    <n v="7"/>
    <s v="OFF"/>
    <d v="2019-04-21T00:00:00"/>
    <s v="Avg of 4 NM Projects"/>
    <x v="1"/>
    <n v="0"/>
  </r>
  <r>
    <n v="2019"/>
    <x v="7"/>
    <n v="21"/>
    <n v="7"/>
    <s v="OFF"/>
    <d v="2019-04-21T00:00:00"/>
    <s v="Avg of 4 NM Projects"/>
    <x v="2"/>
    <n v="-0.13"/>
  </r>
  <r>
    <n v="2019"/>
    <x v="7"/>
    <n v="21"/>
    <n v="7"/>
    <s v="OFF"/>
    <d v="2019-04-21T00:00:00"/>
    <s v="Avg of 4 NM Projects"/>
    <x v="3"/>
    <n v="-0.26"/>
  </r>
  <r>
    <n v="2019"/>
    <x v="7"/>
    <n v="21"/>
    <n v="7"/>
    <s v="OFF"/>
    <d v="2019-04-21T00:00:00"/>
    <s v="Avg of 4 NM Projects"/>
    <x v="4"/>
    <n v="0"/>
  </r>
  <r>
    <n v="2019"/>
    <x v="7"/>
    <n v="21"/>
    <n v="7"/>
    <s v="OFF"/>
    <d v="2019-04-21T00:00:00"/>
    <s v="Avg of 4 NM Projects"/>
    <x v="5"/>
    <n v="-0.52"/>
  </r>
  <r>
    <n v="2019"/>
    <x v="7"/>
    <n v="21"/>
    <n v="7"/>
    <s v="OFF"/>
    <d v="2019-04-21T00:00:00"/>
    <s v="Avg of 4 NM Projects"/>
    <x v="6"/>
    <n v="4.4800000000000004"/>
  </r>
  <r>
    <n v="2019"/>
    <x v="7"/>
    <n v="21"/>
    <n v="7"/>
    <s v="OFF"/>
    <d v="2019-04-21T00:00:00"/>
    <s v="Avg of 4 NM Projects"/>
    <x v="7"/>
    <n v="34.300000000000004"/>
  </r>
  <r>
    <n v="2019"/>
    <x v="7"/>
    <n v="21"/>
    <n v="7"/>
    <s v="OFF"/>
    <d v="2019-04-21T00:00:00"/>
    <s v="Avg of 4 NM Projects"/>
    <x v="8"/>
    <n v="76.16"/>
  </r>
  <r>
    <n v="2019"/>
    <x v="7"/>
    <n v="21"/>
    <n v="7"/>
    <s v="OFF"/>
    <d v="2019-04-21T00:00:00"/>
    <s v="Avg of 4 NM Projects"/>
    <x v="9"/>
    <n v="118.785"/>
  </r>
  <r>
    <n v="2019"/>
    <x v="7"/>
    <n v="21"/>
    <n v="7"/>
    <s v="OFF"/>
    <d v="2019-04-21T00:00:00"/>
    <s v="Avg of 4 NM Projects"/>
    <x v="10"/>
    <n v="129.15"/>
  </r>
  <r>
    <n v="2019"/>
    <x v="7"/>
    <n v="21"/>
    <n v="7"/>
    <s v="OFF"/>
    <d v="2019-04-21T00:00:00"/>
    <s v="Avg of 4 NM Projects"/>
    <x v="11"/>
    <n v="134.01499999999999"/>
  </r>
  <r>
    <n v="2019"/>
    <x v="7"/>
    <n v="21"/>
    <n v="7"/>
    <s v="OFF"/>
    <d v="2019-04-21T00:00:00"/>
    <s v="Avg of 4 NM Projects"/>
    <x v="12"/>
    <n v="130.56"/>
  </r>
  <r>
    <n v="2019"/>
    <x v="7"/>
    <n v="21"/>
    <n v="7"/>
    <s v="OFF"/>
    <d v="2019-04-21T00:00:00"/>
    <s v="Avg of 4 NM Projects"/>
    <x v="13"/>
    <n v="127.745"/>
  </r>
  <r>
    <n v="2019"/>
    <x v="7"/>
    <n v="21"/>
    <n v="7"/>
    <s v="OFF"/>
    <d v="2019-04-21T00:00:00"/>
    <s v="Avg of 4 NM Projects"/>
    <x v="14"/>
    <n v="118.91"/>
  </r>
  <r>
    <n v="2019"/>
    <x v="7"/>
    <n v="21"/>
    <n v="7"/>
    <s v="OFF"/>
    <d v="2019-04-21T00:00:00"/>
    <s v="Avg of 4 NM Projects"/>
    <x v="15"/>
    <n v="103.94499999999999"/>
  </r>
  <r>
    <n v="2019"/>
    <x v="7"/>
    <n v="21"/>
    <n v="7"/>
    <s v="OFF"/>
    <d v="2019-04-21T00:00:00"/>
    <s v="Avg of 4 NM Projects"/>
    <x v="16"/>
    <n v="67.59"/>
  </r>
  <r>
    <n v="2019"/>
    <x v="7"/>
    <n v="21"/>
    <n v="7"/>
    <s v="OFF"/>
    <d v="2019-04-21T00:00:00"/>
    <s v="Avg of 4 NM Projects"/>
    <x v="17"/>
    <n v="29.819999999999997"/>
  </r>
  <r>
    <n v="2019"/>
    <x v="7"/>
    <n v="21"/>
    <n v="7"/>
    <s v="OFF"/>
    <d v="2019-04-21T00:00:00"/>
    <s v="Avg of 4 NM Projects"/>
    <x v="18"/>
    <n v="11.645"/>
  </r>
  <r>
    <n v="2019"/>
    <x v="7"/>
    <n v="21"/>
    <n v="7"/>
    <s v="OFF"/>
    <d v="2019-04-21T00:00:00"/>
    <s v="Avg of 4 NM Projects"/>
    <x v="19"/>
    <n v="1.03"/>
  </r>
  <r>
    <n v="2019"/>
    <x v="7"/>
    <n v="21"/>
    <n v="7"/>
    <s v="OFF"/>
    <d v="2019-04-21T00:00:00"/>
    <s v="Avg of 4 NM Projects"/>
    <x v="20"/>
    <n v="-0.13"/>
  </r>
  <r>
    <n v="2019"/>
    <x v="7"/>
    <n v="21"/>
    <n v="7"/>
    <s v="OFF"/>
    <d v="2019-04-21T00:00:00"/>
    <s v="Avg of 4 NM Projects"/>
    <x v="21"/>
    <n v="-0.13"/>
  </r>
  <r>
    <n v="2019"/>
    <x v="7"/>
    <n v="21"/>
    <n v="7"/>
    <s v="OFF"/>
    <d v="2019-04-21T00:00:00"/>
    <s v="Avg of 4 NM Projects"/>
    <x v="22"/>
    <n v="-0.26"/>
  </r>
  <r>
    <n v="2019"/>
    <x v="7"/>
    <n v="21"/>
    <n v="7"/>
    <s v="OFF"/>
    <d v="2019-04-21T00:00:00"/>
    <s v="Avg of 4 NM Projects"/>
    <x v="23"/>
    <n v="0"/>
  </r>
  <r>
    <n v="2019"/>
    <x v="7"/>
    <n v="22"/>
    <n v="1"/>
    <s v="OFF"/>
    <d v="2019-04-22T00:00:00"/>
    <s v="Avg of 4 NM Projects"/>
    <x v="0"/>
    <n v="0"/>
  </r>
  <r>
    <n v="2019"/>
    <x v="7"/>
    <n v="22"/>
    <n v="1"/>
    <s v="OFF"/>
    <d v="2019-04-22T00:00:00"/>
    <s v="Avg of 4 NM Projects"/>
    <x v="1"/>
    <n v="-0.13"/>
  </r>
  <r>
    <n v="2019"/>
    <x v="7"/>
    <n v="22"/>
    <n v="1"/>
    <s v="OFF"/>
    <d v="2019-04-22T00:00:00"/>
    <s v="Avg of 4 NM Projects"/>
    <x v="2"/>
    <n v="0"/>
  </r>
  <r>
    <n v="2019"/>
    <x v="7"/>
    <n v="22"/>
    <n v="1"/>
    <s v="OFF"/>
    <d v="2019-04-22T00:00:00"/>
    <s v="Avg of 4 NM Projects"/>
    <x v="3"/>
    <n v="-0.26"/>
  </r>
  <r>
    <n v="2019"/>
    <x v="7"/>
    <n v="22"/>
    <n v="1"/>
    <s v="OFF"/>
    <d v="2019-04-22T00:00:00"/>
    <s v="Avg of 4 NM Projects"/>
    <x v="4"/>
    <n v="-0.39"/>
  </r>
  <r>
    <n v="2019"/>
    <x v="7"/>
    <n v="22"/>
    <n v="1"/>
    <s v="OFF"/>
    <d v="2019-04-22T00:00:00"/>
    <s v="Avg of 4 NM Projects"/>
    <x v="5"/>
    <n v="-0.13"/>
  </r>
  <r>
    <n v="2019"/>
    <x v="7"/>
    <n v="22"/>
    <n v="1"/>
    <s v="OFF"/>
    <d v="2019-04-22T00:00:00"/>
    <s v="Avg of 4 NM Projects"/>
    <x v="6"/>
    <n v="4.87"/>
  </r>
  <r>
    <n v="2019"/>
    <x v="7"/>
    <n v="22"/>
    <n v="1"/>
    <s v="OFF"/>
    <d v="2019-04-22T00:00:00"/>
    <s v="Avg of 4 NM Projects"/>
    <x v="7"/>
    <n v="30.335000000000001"/>
  </r>
  <r>
    <n v="2019"/>
    <x v="7"/>
    <n v="22"/>
    <n v="1"/>
    <s v="OFF"/>
    <d v="2019-04-22T00:00:00"/>
    <s v="Avg of 4 NM Projects"/>
    <x v="8"/>
    <n v="70.525000000000006"/>
  </r>
  <r>
    <n v="2019"/>
    <x v="7"/>
    <n v="22"/>
    <n v="1"/>
    <s v="OFF"/>
    <d v="2019-04-22T00:00:00"/>
    <s v="Avg of 4 NM Projects"/>
    <x v="9"/>
    <n v="96"/>
  </r>
  <r>
    <n v="2019"/>
    <x v="7"/>
    <n v="22"/>
    <n v="1"/>
    <s v="OFF"/>
    <d v="2019-04-22T00:00:00"/>
    <s v="Avg of 4 NM Projects"/>
    <x v="10"/>
    <n v="124.8"/>
  </r>
  <r>
    <n v="2019"/>
    <x v="7"/>
    <n v="22"/>
    <n v="1"/>
    <s v="OFF"/>
    <d v="2019-04-22T00:00:00"/>
    <s v="Avg of 4 NM Projects"/>
    <x v="11"/>
    <n v="145.53499999999997"/>
  </r>
  <r>
    <n v="2019"/>
    <x v="7"/>
    <n v="22"/>
    <n v="1"/>
    <s v="OFF"/>
    <d v="2019-04-22T00:00:00"/>
    <s v="Avg of 4 NM Projects"/>
    <x v="12"/>
    <n v="150.405"/>
  </r>
  <r>
    <n v="2019"/>
    <x v="7"/>
    <n v="22"/>
    <n v="1"/>
    <s v="OFF"/>
    <d v="2019-04-22T00:00:00"/>
    <s v="Avg of 4 NM Projects"/>
    <x v="13"/>
    <n v="156.67000000000002"/>
  </r>
  <r>
    <n v="2019"/>
    <x v="7"/>
    <n v="22"/>
    <n v="1"/>
    <s v="OFF"/>
    <d v="2019-04-22T00:00:00"/>
    <s v="Avg of 4 NM Projects"/>
    <x v="14"/>
    <n v="149.12"/>
  </r>
  <r>
    <n v="2019"/>
    <x v="7"/>
    <n v="22"/>
    <n v="1"/>
    <s v="OFF"/>
    <d v="2019-04-22T00:00:00"/>
    <s v="Avg of 4 NM Projects"/>
    <x v="15"/>
    <n v="128.38499999999999"/>
  </r>
  <r>
    <n v="2019"/>
    <x v="7"/>
    <n v="22"/>
    <n v="1"/>
    <s v="OFF"/>
    <d v="2019-04-22T00:00:00"/>
    <s v="Avg of 4 NM Projects"/>
    <x v="16"/>
    <n v="90.504999999999995"/>
  </r>
  <r>
    <n v="2019"/>
    <x v="7"/>
    <n v="22"/>
    <n v="1"/>
    <s v="OFF"/>
    <d v="2019-04-22T00:00:00"/>
    <s v="Avg of 4 NM Projects"/>
    <x v="17"/>
    <n v="61.575000000000003"/>
  </r>
  <r>
    <n v="2019"/>
    <x v="7"/>
    <n v="22"/>
    <n v="1"/>
    <s v="OFF"/>
    <d v="2019-04-22T00:00:00"/>
    <s v="Avg of 4 NM Projects"/>
    <x v="18"/>
    <n v="27.13"/>
  </r>
  <r>
    <n v="2019"/>
    <x v="7"/>
    <n v="22"/>
    <n v="1"/>
    <s v="OFF"/>
    <d v="2019-04-22T00:00:00"/>
    <s v="Avg of 4 NM Projects"/>
    <x v="19"/>
    <n v="2.8249999999999997"/>
  </r>
  <r>
    <n v="2019"/>
    <x v="7"/>
    <n v="22"/>
    <n v="1"/>
    <s v="OFF"/>
    <d v="2019-04-22T00:00:00"/>
    <s v="Avg of 4 NM Projects"/>
    <x v="20"/>
    <n v="0"/>
  </r>
  <r>
    <n v="2019"/>
    <x v="7"/>
    <n v="22"/>
    <n v="1"/>
    <s v="OFF"/>
    <d v="2019-04-22T00:00:00"/>
    <s v="Avg of 4 NM Projects"/>
    <x v="21"/>
    <n v="-0.26"/>
  </r>
  <r>
    <n v="2019"/>
    <x v="7"/>
    <n v="22"/>
    <n v="1"/>
    <s v="OFF"/>
    <d v="2019-04-22T00:00:00"/>
    <s v="Avg of 4 NM Projects"/>
    <x v="22"/>
    <n v="-0.13"/>
  </r>
  <r>
    <n v="2019"/>
    <x v="7"/>
    <n v="22"/>
    <n v="1"/>
    <s v="OFF"/>
    <d v="2019-04-22T00:00:00"/>
    <s v="Avg of 4 NM Projects"/>
    <x v="23"/>
    <n v="-0.13"/>
  </r>
  <r>
    <n v="2019"/>
    <x v="7"/>
    <n v="23"/>
    <n v="2"/>
    <s v="OFF"/>
    <d v="2019-04-23T00:00:00"/>
    <s v="Avg of 4 NM Projects"/>
    <x v="0"/>
    <n v="-0.13"/>
  </r>
  <r>
    <n v="2019"/>
    <x v="7"/>
    <n v="23"/>
    <n v="2"/>
    <s v="OFF"/>
    <d v="2019-04-23T00:00:00"/>
    <s v="Avg of 4 NM Projects"/>
    <x v="1"/>
    <n v="-0.13"/>
  </r>
  <r>
    <n v="2019"/>
    <x v="7"/>
    <n v="23"/>
    <n v="2"/>
    <s v="OFF"/>
    <d v="2019-04-23T00:00:00"/>
    <s v="Avg of 4 NM Projects"/>
    <x v="2"/>
    <n v="-0.26"/>
  </r>
  <r>
    <n v="2019"/>
    <x v="7"/>
    <n v="23"/>
    <n v="2"/>
    <s v="OFF"/>
    <d v="2019-04-23T00:00:00"/>
    <s v="Avg of 4 NM Projects"/>
    <x v="3"/>
    <n v="0"/>
  </r>
  <r>
    <n v="2019"/>
    <x v="7"/>
    <n v="23"/>
    <n v="2"/>
    <s v="OFF"/>
    <d v="2019-04-23T00:00:00"/>
    <s v="Avg of 4 NM Projects"/>
    <x v="4"/>
    <n v="0"/>
  </r>
  <r>
    <n v="2019"/>
    <x v="7"/>
    <n v="23"/>
    <n v="2"/>
    <s v="OFF"/>
    <d v="2019-04-23T00:00:00"/>
    <s v="Avg of 4 NM Projects"/>
    <x v="5"/>
    <n v="-0.51500000000000001"/>
  </r>
  <r>
    <n v="2019"/>
    <x v="7"/>
    <n v="23"/>
    <n v="2"/>
    <s v="OFF"/>
    <d v="2019-04-23T00:00:00"/>
    <s v="Avg of 4 NM Projects"/>
    <x v="6"/>
    <n v="3.8449999999999998"/>
  </r>
  <r>
    <n v="2019"/>
    <x v="7"/>
    <n v="23"/>
    <n v="2"/>
    <s v="ON"/>
    <d v="2019-04-23T00:00:00"/>
    <s v="Avg of 4 NM Projects"/>
    <x v="7"/>
    <n v="29.955000000000002"/>
  </r>
  <r>
    <n v="2019"/>
    <x v="7"/>
    <n v="23"/>
    <n v="2"/>
    <s v="ON"/>
    <d v="2019-04-23T00:00:00"/>
    <s v="Avg of 4 NM Projects"/>
    <x v="8"/>
    <n v="75.265000000000001"/>
  </r>
  <r>
    <n v="2019"/>
    <x v="7"/>
    <n v="23"/>
    <n v="2"/>
    <s v="ON"/>
    <d v="2019-04-23T00:00:00"/>
    <s v="Avg of 4 NM Projects"/>
    <x v="9"/>
    <n v="112.77500000000001"/>
  </r>
  <r>
    <n v="2019"/>
    <x v="7"/>
    <n v="23"/>
    <n v="2"/>
    <s v="ON"/>
    <d v="2019-04-23T00:00:00"/>
    <s v="Avg of 4 NM Projects"/>
    <x v="10"/>
    <n v="130.30500000000001"/>
  </r>
  <r>
    <n v="2019"/>
    <x v="7"/>
    <n v="23"/>
    <n v="2"/>
    <s v="ON"/>
    <d v="2019-04-23T00:00:00"/>
    <s v="Avg of 4 NM Projects"/>
    <x v="11"/>
    <n v="151.685"/>
  </r>
  <r>
    <n v="2019"/>
    <x v="7"/>
    <n v="23"/>
    <n v="2"/>
    <s v="ON"/>
    <d v="2019-04-23T00:00:00"/>
    <s v="Avg of 4 NM Projects"/>
    <x v="12"/>
    <n v="156.41499999999999"/>
  </r>
  <r>
    <n v="2019"/>
    <x v="7"/>
    <n v="23"/>
    <n v="2"/>
    <s v="ON"/>
    <d v="2019-04-23T00:00:00"/>
    <s v="Avg of 4 NM Projects"/>
    <x v="13"/>
    <n v="136.96"/>
  </r>
  <r>
    <n v="2019"/>
    <x v="7"/>
    <n v="23"/>
    <n v="2"/>
    <s v="ON"/>
    <d v="2019-04-23T00:00:00"/>
    <s v="Avg of 4 NM Projects"/>
    <x v="14"/>
    <n v="136.69999999999999"/>
  </r>
  <r>
    <n v="2019"/>
    <x v="7"/>
    <n v="23"/>
    <n v="2"/>
    <s v="ON"/>
    <d v="2019-04-23T00:00:00"/>
    <s v="Avg of 4 NM Projects"/>
    <x v="15"/>
    <n v="111.745"/>
  </r>
  <r>
    <n v="2019"/>
    <x v="7"/>
    <n v="23"/>
    <n v="2"/>
    <s v="ON"/>
    <d v="2019-04-23T00:00:00"/>
    <s v="Avg of 4 NM Projects"/>
    <x v="16"/>
    <n v="97.28"/>
  </r>
  <r>
    <n v="2019"/>
    <x v="7"/>
    <n v="23"/>
    <n v="2"/>
    <s v="ON"/>
    <d v="2019-04-23T00:00:00"/>
    <s v="Avg of 4 NM Projects"/>
    <x v="17"/>
    <n v="55.3"/>
  </r>
  <r>
    <n v="2019"/>
    <x v="7"/>
    <n v="23"/>
    <n v="2"/>
    <s v="ON"/>
    <d v="2019-04-23T00:00:00"/>
    <s v="Avg of 4 NM Projects"/>
    <x v="18"/>
    <n v="16.895"/>
  </r>
  <r>
    <n v="2019"/>
    <x v="7"/>
    <n v="23"/>
    <n v="2"/>
    <s v="ON"/>
    <d v="2019-04-23T00:00:00"/>
    <s v="Avg of 4 NM Projects"/>
    <x v="19"/>
    <n v="1.665"/>
  </r>
  <r>
    <n v="2019"/>
    <x v="7"/>
    <n v="23"/>
    <n v="2"/>
    <s v="ON"/>
    <d v="2019-04-23T00:00:00"/>
    <s v="Avg of 4 NM Projects"/>
    <x v="20"/>
    <n v="-0.26"/>
  </r>
  <r>
    <n v="2019"/>
    <x v="7"/>
    <n v="23"/>
    <n v="2"/>
    <s v="ON"/>
    <d v="2019-04-23T00:00:00"/>
    <s v="Avg of 4 NM Projects"/>
    <x v="21"/>
    <n v="0"/>
  </r>
  <r>
    <n v="2019"/>
    <x v="7"/>
    <n v="23"/>
    <n v="2"/>
    <s v="ON"/>
    <d v="2019-04-23T00:00:00"/>
    <s v="Avg of 4 NM Projects"/>
    <x v="22"/>
    <n v="-0.13"/>
  </r>
  <r>
    <n v="2019"/>
    <x v="7"/>
    <n v="23"/>
    <n v="2"/>
    <s v="OFF"/>
    <d v="2019-04-23T00:00:00"/>
    <s v="Avg of 4 NM Projects"/>
    <x v="23"/>
    <n v="-0.13"/>
  </r>
  <r>
    <n v="2019"/>
    <x v="7"/>
    <n v="24"/>
    <n v="3"/>
    <s v="OFF"/>
    <d v="2019-04-24T00:00:00"/>
    <s v="Avg of 4 NM Projects"/>
    <x v="0"/>
    <n v="0"/>
  </r>
  <r>
    <n v="2019"/>
    <x v="7"/>
    <n v="24"/>
    <n v="3"/>
    <s v="OFF"/>
    <d v="2019-04-24T00:00:00"/>
    <s v="Avg of 4 NM Projects"/>
    <x v="1"/>
    <n v="-0.13"/>
  </r>
  <r>
    <n v="2019"/>
    <x v="7"/>
    <n v="24"/>
    <n v="3"/>
    <s v="OFF"/>
    <d v="2019-04-24T00:00:00"/>
    <s v="Avg of 4 NM Projects"/>
    <x v="2"/>
    <n v="-0.13"/>
  </r>
  <r>
    <n v="2019"/>
    <x v="7"/>
    <n v="24"/>
    <n v="3"/>
    <s v="OFF"/>
    <d v="2019-04-24T00:00:00"/>
    <s v="Avg of 4 NM Projects"/>
    <x v="3"/>
    <n v="-0.13"/>
  </r>
  <r>
    <n v="2019"/>
    <x v="7"/>
    <n v="24"/>
    <n v="3"/>
    <s v="OFF"/>
    <d v="2019-04-24T00:00:00"/>
    <s v="Avg of 4 NM Projects"/>
    <x v="4"/>
    <n v="-0.13"/>
  </r>
  <r>
    <n v="2019"/>
    <x v="7"/>
    <n v="24"/>
    <n v="3"/>
    <s v="OFF"/>
    <d v="2019-04-24T00:00:00"/>
    <s v="Avg of 4 NM Projects"/>
    <x v="5"/>
    <n v="-0.26"/>
  </r>
  <r>
    <n v="2019"/>
    <x v="7"/>
    <n v="24"/>
    <n v="3"/>
    <s v="OFF"/>
    <d v="2019-04-24T00:00:00"/>
    <s v="Avg of 4 NM Projects"/>
    <x v="6"/>
    <n v="3.3299999999999996"/>
  </r>
  <r>
    <n v="2019"/>
    <x v="7"/>
    <n v="24"/>
    <n v="3"/>
    <s v="ON"/>
    <d v="2019-04-24T00:00:00"/>
    <s v="Avg of 4 NM Projects"/>
    <x v="7"/>
    <n v="11.650000000000002"/>
  </r>
  <r>
    <n v="2019"/>
    <x v="7"/>
    <n v="24"/>
    <n v="3"/>
    <s v="ON"/>
    <d v="2019-04-24T00:00:00"/>
    <s v="Avg of 4 NM Projects"/>
    <x v="8"/>
    <n v="32"/>
  </r>
  <r>
    <n v="2019"/>
    <x v="7"/>
    <n v="24"/>
    <n v="3"/>
    <s v="ON"/>
    <d v="2019-04-24T00:00:00"/>
    <s v="Avg of 4 NM Projects"/>
    <x v="9"/>
    <n v="56.7"/>
  </r>
  <r>
    <n v="2019"/>
    <x v="7"/>
    <n v="24"/>
    <n v="3"/>
    <s v="ON"/>
    <d v="2019-04-24T00:00:00"/>
    <s v="Avg of 4 NM Projects"/>
    <x v="10"/>
    <n v="65.41"/>
  </r>
  <r>
    <n v="2019"/>
    <x v="7"/>
    <n v="24"/>
    <n v="3"/>
    <s v="ON"/>
    <d v="2019-04-24T00:00:00"/>
    <s v="Avg of 4 NM Projects"/>
    <x v="11"/>
    <n v="63.734999999999999"/>
  </r>
  <r>
    <n v="2019"/>
    <x v="7"/>
    <n v="24"/>
    <n v="3"/>
    <s v="ON"/>
    <d v="2019-04-24T00:00:00"/>
    <s v="Avg of 4 NM Projects"/>
    <x v="12"/>
    <n v="97.030000000000015"/>
  </r>
  <r>
    <n v="2019"/>
    <x v="7"/>
    <n v="24"/>
    <n v="3"/>
    <s v="ON"/>
    <d v="2019-04-24T00:00:00"/>
    <s v="Avg of 4 NM Projects"/>
    <x v="13"/>
    <n v="87.17"/>
  </r>
  <r>
    <n v="2019"/>
    <x v="7"/>
    <n v="24"/>
    <n v="3"/>
    <s v="ON"/>
    <d v="2019-04-24T00:00:00"/>
    <s v="Avg of 4 NM Projects"/>
    <x v="14"/>
    <n v="82.944999999999993"/>
  </r>
  <r>
    <n v="2019"/>
    <x v="7"/>
    <n v="24"/>
    <n v="3"/>
    <s v="ON"/>
    <d v="2019-04-24T00:00:00"/>
    <s v="Avg of 4 NM Projects"/>
    <x v="15"/>
    <n v="58.370000000000005"/>
  </r>
  <r>
    <n v="2019"/>
    <x v="7"/>
    <n v="24"/>
    <n v="3"/>
    <s v="ON"/>
    <d v="2019-04-24T00:00:00"/>
    <s v="Avg of 4 NM Projects"/>
    <x v="16"/>
    <n v="38.149999999999991"/>
  </r>
  <r>
    <n v="2019"/>
    <x v="7"/>
    <n v="24"/>
    <n v="3"/>
    <s v="ON"/>
    <d v="2019-04-24T00:00:00"/>
    <s v="Avg of 4 NM Projects"/>
    <x v="17"/>
    <n v="26.365000000000002"/>
  </r>
  <r>
    <n v="2019"/>
    <x v="7"/>
    <n v="24"/>
    <n v="3"/>
    <s v="ON"/>
    <d v="2019-04-24T00:00:00"/>
    <s v="Avg of 4 NM Projects"/>
    <x v="18"/>
    <n v="12.154999999999999"/>
  </r>
  <r>
    <n v="2019"/>
    <x v="7"/>
    <n v="24"/>
    <n v="3"/>
    <s v="ON"/>
    <d v="2019-04-24T00:00:00"/>
    <s v="Avg of 4 NM Projects"/>
    <x v="19"/>
    <n v="0.65"/>
  </r>
  <r>
    <n v="2019"/>
    <x v="7"/>
    <n v="24"/>
    <n v="3"/>
    <s v="ON"/>
    <d v="2019-04-24T00:00:00"/>
    <s v="Avg of 4 NM Projects"/>
    <x v="20"/>
    <n v="-0.13"/>
  </r>
  <r>
    <n v="2019"/>
    <x v="7"/>
    <n v="24"/>
    <n v="3"/>
    <s v="ON"/>
    <d v="2019-04-24T00:00:00"/>
    <s v="Avg of 4 NM Projects"/>
    <x v="21"/>
    <n v="-0.26"/>
  </r>
  <r>
    <n v="2019"/>
    <x v="7"/>
    <n v="24"/>
    <n v="3"/>
    <s v="ON"/>
    <d v="2019-04-24T00:00:00"/>
    <s v="Avg of 4 NM Projects"/>
    <x v="22"/>
    <n v="-0.26"/>
  </r>
  <r>
    <n v="2019"/>
    <x v="7"/>
    <n v="24"/>
    <n v="3"/>
    <s v="OFF"/>
    <d v="2019-04-24T00:00:00"/>
    <s v="Avg of 4 NM Projects"/>
    <x v="23"/>
    <n v="0"/>
  </r>
  <r>
    <n v="2019"/>
    <x v="7"/>
    <n v="25"/>
    <n v="4"/>
    <s v="OFF"/>
    <d v="2019-04-25T00:00:00"/>
    <s v="Avg of 4 NM Projects"/>
    <x v="0"/>
    <n v="0"/>
  </r>
  <r>
    <n v="2019"/>
    <x v="7"/>
    <n v="25"/>
    <n v="4"/>
    <s v="OFF"/>
    <d v="2019-04-25T00:00:00"/>
    <s v="Avg of 4 NM Projects"/>
    <x v="1"/>
    <n v="0"/>
  </r>
  <r>
    <n v="2019"/>
    <x v="7"/>
    <n v="25"/>
    <n v="4"/>
    <s v="OFF"/>
    <d v="2019-04-25T00:00:00"/>
    <s v="Avg of 4 NM Projects"/>
    <x v="2"/>
    <n v="0"/>
  </r>
  <r>
    <n v="2019"/>
    <x v="7"/>
    <n v="25"/>
    <n v="4"/>
    <s v="OFF"/>
    <d v="2019-04-25T00:00:00"/>
    <s v="Avg of 4 NM Projects"/>
    <x v="3"/>
    <n v="-0.13"/>
  </r>
  <r>
    <n v="2019"/>
    <x v="7"/>
    <n v="25"/>
    <n v="4"/>
    <s v="OFF"/>
    <d v="2019-04-25T00:00:00"/>
    <s v="Avg of 4 NM Projects"/>
    <x v="4"/>
    <n v="-0.26"/>
  </r>
  <r>
    <n v="2019"/>
    <x v="7"/>
    <n v="25"/>
    <n v="4"/>
    <s v="OFF"/>
    <d v="2019-04-25T00:00:00"/>
    <s v="Avg of 4 NM Projects"/>
    <x v="5"/>
    <n v="-0.39"/>
  </r>
  <r>
    <n v="2019"/>
    <x v="7"/>
    <n v="25"/>
    <n v="4"/>
    <s v="OFF"/>
    <d v="2019-04-25T00:00:00"/>
    <s v="Avg of 4 NM Projects"/>
    <x v="6"/>
    <n v="0.9"/>
  </r>
  <r>
    <n v="2019"/>
    <x v="7"/>
    <n v="25"/>
    <n v="4"/>
    <s v="ON"/>
    <d v="2019-04-25T00:00:00"/>
    <s v="Avg of 4 NM Projects"/>
    <x v="7"/>
    <n v="11.530000000000001"/>
  </r>
  <r>
    <n v="2019"/>
    <x v="7"/>
    <n v="25"/>
    <n v="4"/>
    <s v="ON"/>
    <d v="2019-04-25T00:00:00"/>
    <s v="Avg of 4 NM Projects"/>
    <x v="8"/>
    <n v="33.664999999999999"/>
  </r>
  <r>
    <n v="2019"/>
    <x v="7"/>
    <n v="25"/>
    <n v="4"/>
    <s v="ON"/>
    <d v="2019-04-25T00:00:00"/>
    <s v="Avg of 4 NM Projects"/>
    <x v="9"/>
    <n v="32.379999999999995"/>
  </r>
  <r>
    <n v="2019"/>
    <x v="7"/>
    <n v="25"/>
    <n v="4"/>
    <s v="ON"/>
    <d v="2019-04-25T00:00:00"/>
    <s v="Avg of 4 NM Projects"/>
    <x v="10"/>
    <n v="41.09"/>
  </r>
  <r>
    <n v="2019"/>
    <x v="7"/>
    <n v="25"/>
    <n v="4"/>
    <s v="ON"/>
    <d v="2019-04-25T00:00:00"/>
    <s v="Avg of 4 NM Projects"/>
    <x v="11"/>
    <n v="45.309999999999995"/>
  </r>
  <r>
    <n v="2019"/>
    <x v="7"/>
    <n v="25"/>
    <n v="4"/>
    <s v="ON"/>
    <d v="2019-04-25T00:00:00"/>
    <s v="Avg of 4 NM Projects"/>
    <x v="12"/>
    <n v="47.615000000000002"/>
  </r>
  <r>
    <n v="2019"/>
    <x v="7"/>
    <n v="25"/>
    <n v="4"/>
    <s v="ON"/>
    <d v="2019-04-25T00:00:00"/>
    <s v="Avg of 4 NM Projects"/>
    <x v="13"/>
    <n v="42.370000000000005"/>
  </r>
  <r>
    <n v="2019"/>
    <x v="7"/>
    <n v="25"/>
    <n v="4"/>
    <s v="ON"/>
    <d v="2019-04-25T00:00:00"/>
    <s v="Avg of 4 NM Projects"/>
    <x v="14"/>
    <n v="41.09"/>
  </r>
  <r>
    <n v="2019"/>
    <x v="7"/>
    <n v="25"/>
    <n v="4"/>
    <s v="ON"/>
    <d v="2019-04-25T00:00:00"/>
    <s v="Avg of 4 NM Projects"/>
    <x v="15"/>
    <n v="40.314999999999998"/>
  </r>
  <r>
    <n v="2019"/>
    <x v="7"/>
    <n v="25"/>
    <n v="4"/>
    <s v="ON"/>
    <d v="2019-04-25T00:00:00"/>
    <s v="Avg of 4 NM Projects"/>
    <x v="16"/>
    <n v="38.524999999999999"/>
  </r>
  <r>
    <n v="2019"/>
    <x v="7"/>
    <n v="25"/>
    <n v="4"/>
    <s v="ON"/>
    <d v="2019-04-25T00:00:00"/>
    <s v="Avg of 4 NM Projects"/>
    <x v="17"/>
    <n v="28.544999999999998"/>
  </r>
  <r>
    <n v="2019"/>
    <x v="7"/>
    <n v="25"/>
    <n v="4"/>
    <s v="ON"/>
    <d v="2019-04-25T00:00:00"/>
    <s v="Avg of 4 NM Projects"/>
    <x v="18"/>
    <n v="15.11"/>
  </r>
  <r>
    <n v="2019"/>
    <x v="7"/>
    <n v="25"/>
    <n v="4"/>
    <s v="ON"/>
    <d v="2019-04-25T00:00:00"/>
    <s v="Avg of 4 NM Projects"/>
    <x v="19"/>
    <n v="1.67"/>
  </r>
  <r>
    <n v="2019"/>
    <x v="7"/>
    <n v="25"/>
    <n v="4"/>
    <s v="ON"/>
    <d v="2019-04-25T00:00:00"/>
    <s v="Avg of 4 NM Projects"/>
    <x v="20"/>
    <n v="-0.13"/>
  </r>
  <r>
    <n v="2019"/>
    <x v="7"/>
    <n v="25"/>
    <n v="4"/>
    <s v="ON"/>
    <d v="2019-04-25T00:00:00"/>
    <s v="Avg of 4 NM Projects"/>
    <x v="21"/>
    <n v="0"/>
  </r>
  <r>
    <n v="2019"/>
    <x v="7"/>
    <n v="25"/>
    <n v="4"/>
    <s v="ON"/>
    <d v="2019-04-25T00:00:00"/>
    <s v="Avg of 4 NM Projects"/>
    <x v="22"/>
    <n v="-0.52"/>
  </r>
  <r>
    <n v="2019"/>
    <x v="7"/>
    <n v="25"/>
    <n v="4"/>
    <s v="OFF"/>
    <d v="2019-04-25T00:00:00"/>
    <s v="Avg of 4 NM Projects"/>
    <x v="23"/>
    <n v="0"/>
  </r>
  <r>
    <n v="2019"/>
    <x v="7"/>
    <n v="26"/>
    <n v="5"/>
    <s v="OFF"/>
    <d v="2019-04-26T00:00:00"/>
    <s v="Avg of 4 NM Projects"/>
    <x v="0"/>
    <n v="-0.13"/>
  </r>
  <r>
    <n v="2019"/>
    <x v="7"/>
    <n v="26"/>
    <n v="5"/>
    <s v="OFF"/>
    <d v="2019-04-26T00:00:00"/>
    <s v="Avg of 4 NM Projects"/>
    <x v="1"/>
    <n v="0"/>
  </r>
  <r>
    <n v="2019"/>
    <x v="7"/>
    <n v="26"/>
    <n v="5"/>
    <s v="OFF"/>
    <d v="2019-04-26T00:00:00"/>
    <s v="Avg of 4 NM Projects"/>
    <x v="2"/>
    <n v="0"/>
  </r>
  <r>
    <n v="2019"/>
    <x v="7"/>
    <n v="26"/>
    <n v="5"/>
    <s v="OFF"/>
    <d v="2019-04-26T00:00:00"/>
    <s v="Avg of 4 NM Projects"/>
    <x v="3"/>
    <n v="-0.26"/>
  </r>
  <r>
    <n v="2019"/>
    <x v="7"/>
    <n v="26"/>
    <n v="5"/>
    <s v="OFF"/>
    <d v="2019-04-26T00:00:00"/>
    <s v="Avg of 4 NM Projects"/>
    <x v="4"/>
    <n v="-0.13"/>
  </r>
  <r>
    <n v="2019"/>
    <x v="7"/>
    <n v="26"/>
    <n v="5"/>
    <s v="OFF"/>
    <d v="2019-04-26T00:00:00"/>
    <s v="Avg of 4 NM Projects"/>
    <x v="5"/>
    <n v="-0.39"/>
  </r>
  <r>
    <n v="2019"/>
    <x v="7"/>
    <n v="26"/>
    <n v="5"/>
    <s v="OFF"/>
    <d v="2019-04-26T00:00:00"/>
    <s v="Avg of 4 NM Projects"/>
    <x v="6"/>
    <n v="1.54"/>
  </r>
  <r>
    <n v="2019"/>
    <x v="7"/>
    <n v="26"/>
    <n v="5"/>
    <s v="ON"/>
    <d v="2019-04-26T00:00:00"/>
    <s v="Avg of 4 NM Projects"/>
    <x v="7"/>
    <n v="6.91"/>
  </r>
  <r>
    <n v="2019"/>
    <x v="7"/>
    <n v="26"/>
    <n v="5"/>
    <s v="ON"/>
    <d v="2019-04-26T00:00:00"/>
    <s v="Avg of 4 NM Projects"/>
    <x v="8"/>
    <n v="10.75"/>
  </r>
  <r>
    <n v="2019"/>
    <x v="7"/>
    <n v="26"/>
    <n v="5"/>
    <s v="ON"/>
    <d v="2019-04-26T00:00:00"/>
    <s v="Avg of 4 NM Projects"/>
    <x v="9"/>
    <n v="16.635000000000002"/>
  </r>
  <r>
    <n v="2019"/>
    <x v="7"/>
    <n v="26"/>
    <n v="5"/>
    <s v="ON"/>
    <d v="2019-04-26T00:00:00"/>
    <s v="Avg of 4 NM Projects"/>
    <x v="10"/>
    <n v="16.765000000000001"/>
  </r>
  <r>
    <n v="2019"/>
    <x v="7"/>
    <n v="26"/>
    <n v="5"/>
    <s v="ON"/>
    <d v="2019-04-26T00:00:00"/>
    <s v="Avg of 4 NM Projects"/>
    <x v="11"/>
    <n v="20.734999999999999"/>
  </r>
  <r>
    <n v="2019"/>
    <x v="7"/>
    <n v="26"/>
    <n v="5"/>
    <s v="ON"/>
    <d v="2019-04-26T00:00:00"/>
    <s v="Avg of 4 NM Projects"/>
    <x v="12"/>
    <n v="40.32"/>
  </r>
  <r>
    <n v="2019"/>
    <x v="7"/>
    <n v="26"/>
    <n v="5"/>
    <s v="ON"/>
    <d v="2019-04-26T00:00:00"/>
    <s v="Avg of 4 NM Projects"/>
    <x v="13"/>
    <n v="34.049999999999997"/>
  </r>
  <r>
    <n v="2019"/>
    <x v="7"/>
    <n v="26"/>
    <n v="5"/>
    <s v="ON"/>
    <d v="2019-04-26T00:00:00"/>
    <s v="Avg of 4 NM Projects"/>
    <x v="14"/>
    <n v="29.439999999999998"/>
  </r>
  <r>
    <n v="2019"/>
    <x v="7"/>
    <n v="26"/>
    <n v="5"/>
    <s v="ON"/>
    <d v="2019-04-26T00:00:00"/>
    <s v="Avg of 4 NM Projects"/>
    <x v="15"/>
    <n v="19.195"/>
  </r>
  <r>
    <n v="2019"/>
    <x v="7"/>
    <n v="26"/>
    <n v="5"/>
    <s v="ON"/>
    <d v="2019-04-26T00:00:00"/>
    <s v="Avg of 4 NM Projects"/>
    <x v="16"/>
    <n v="15.105"/>
  </r>
  <r>
    <n v="2019"/>
    <x v="7"/>
    <n v="26"/>
    <n v="5"/>
    <s v="ON"/>
    <d v="2019-04-26T00:00:00"/>
    <s v="Avg of 4 NM Projects"/>
    <x v="17"/>
    <n v="6.6549999999999994"/>
  </r>
  <r>
    <n v="2019"/>
    <x v="7"/>
    <n v="26"/>
    <n v="5"/>
    <s v="ON"/>
    <d v="2019-04-26T00:00:00"/>
    <s v="Avg of 4 NM Projects"/>
    <x v="18"/>
    <n v="5.6349999999999998"/>
  </r>
  <r>
    <n v="2019"/>
    <x v="7"/>
    <n v="26"/>
    <n v="5"/>
    <s v="ON"/>
    <d v="2019-04-26T00:00:00"/>
    <s v="Avg of 4 NM Projects"/>
    <x v="19"/>
    <n v="0.64"/>
  </r>
  <r>
    <n v="2019"/>
    <x v="7"/>
    <n v="26"/>
    <n v="5"/>
    <s v="ON"/>
    <d v="2019-04-26T00:00:00"/>
    <s v="Avg of 4 NM Projects"/>
    <x v="20"/>
    <n v="-0.13"/>
  </r>
  <r>
    <n v="2019"/>
    <x v="7"/>
    <n v="26"/>
    <n v="5"/>
    <s v="ON"/>
    <d v="2019-04-26T00:00:00"/>
    <s v="Avg of 4 NM Projects"/>
    <x v="21"/>
    <n v="-0.26"/>
  </r>
  <r>
    <n v="2019"/>
    <x v="7"/>
    <n v="26"/>
    <n v="5"/>
    <s v="ON"/>
    <d v="2019-04-26T00:00:00"/>
    <s v="Avg of 4 NM Projects"/>
    <x v="22"/>
    <n v="0"/>
  </r>
  <r>
    <n v="2019"/>
    <x v="7"/>
    <n v="26"/>
    <n v="5"/>
    <s v="OFF"/>
    <d v="2019-04-26T00:00:00"/>
    <s v="Avg of 4 NM Projects"/>
    <x v="23"/>
    <n v="-0.13"/>
  </r>
  <r>
    <n v="2019"/>
    <x v="7"/>
    <n v="27"/>
    <n v="6"/>
    <s v="OFF"/>
    <d v="2019-04-27T00:00:00"/>
    <s v="Avg of 4 NM Projects"/>
    <x v="0"/>
    <n v="-0.13"/>
  </r>
  <r>
    <n v="2019"/>
    <x v="7"/>
    <n v="27"/>
    <n v="6"/>
    <s v="OFF"/>
    <d v="2019-04-27T00:00:00"/>
    <s v="Avg of 4 NM Projects"/>
    <x v="1"/>
    <n v="-0.13"/>
  </r>
  <r>
    <n v="2019"/>
    <x v="7"/>
    <n v="27"/>
    <n v="6"/>
    <s v="OFF"/>
    <d v="2019-04-27T00:00:00"/>
    <s v="Avg of 4 NM Projects"/>
    <x v="2"/>
    <n v="-0.13"/>
  </r>
  <r>
    <n v="2019"/>
    <x v="7"/>
    <n v="27"/>
    <n v="6"/>
    <s v="OFF"/>
    <d v="2019-04-27T00:00:00"/>
    <s v="Avg of 4 NM Projects"/>
    <x v="3"/>
    <n v="0"/>
  </r>
  <r>
    <n v="2019"/>
    <x v="7"/>
    <n v="27"/>
    <n v="6"/>
    <s v="OFF"/>
    <d v="2019-04-27T00:00:00"/>
    <s v="Avg of 4 NM Projects"/>
    <x v="4"/>
    <n v="-0.13"/>
  </r>
  <r>
    <n v="2019"/>
    <x v="7"/>
    <n v="27"/>
    <n v="6"/>
    <s v="OFF"/>
    <d v="2019-04-27T00:00:00"/>
    <s v="Avg of 4 NM Projects"/>
    <x v="5"/>
    <n v="-0.26"/>
  </r>
  <r>
    <n v="2019"/>
    <x v="7"/>
    <n v="27"/>
    <n v="6"/>
    <s v="OFF"/>
    <d v="2019-04-27T00:00:00"/>
    <s v="Avg of 4 NM Projects"/>
    <x v="6"/>
    <n v="4.2350000000000003"/>
  </r>
  <r>
    <n v="2019"/>
    <x v="7"/>
    <n v="27"/>
    <n v="6"/>
    <s v="ON"/>
    <d v="2019-04-27T00:00:00"/>
    <s v="Avg of 4 NM Projects"/>
    <x v="7"/>
    <n v="15.745000000000001"/>
  </r>
  <r>
    <n v="2019"/>
    <x v="7"/>
    <n v="27"/>
    <n v="6"/>
    <s v="ON"/>
    <d v="2019-04-27T00:00:00"/>
    <s v="Avg of 4 NM Projects"/>
    <x v="8"/>
    <n v="30.079999999999991"/>
  </r>
  <r>
    <n v="2019"/>
    <x v="7"/>
    <n v="27"/>
    <n v="6"/>
    <s v="ON"/>
    <d v="2019-04-27T00:00:00"/>
    <s v="Avg of 4 NM Projects"/>
    <x v="9"/>
    <n v="56.06"/>
  </r>
  <r>
    <n v="2019"/>
    <x v="7"/>
    <n v="27"/>
    <n v="6"/>
    <s v="ON"/>
    <d v="2019-04-27T00:00:00"/>
    <s v="Avg of 4 NM Projects"/>
    <x v="10"/>
    <n v="52.74"/>
  </r>
  <r>
    <n v="2019"/>
    <x v="7"/>
    <n v="27"/>
    <n v="6"/>
    <s v="ON"/>
    <d v="2019-04-27T00:00:00"/>
    <s v="Avg of 4 NM Projects"/>
    <x v="11"/>
    <n v="57.209999999999994"/>
  </r>
  <r>
    <n v="2019"/>
    <x v="7"/>
    <n v="27"/>
    <n v="6"/>
    <s v="ON"/>
    <d v="2019-04-27T00:00:00"/>
    <s v="Avg of 4 NM Projects"/>
    <x v="12"/>
    <n v="63.75"/>
  </r>
  <r>
    <n v="2019"/>
    <x v="7"/>
    <n v="27"/>
    <n v="6"/>
    <s v="ON"/>
    <d v="2019-04-27T00:00:00"/>
    <s v="Avg of 4 NM Projects"/>
    <x v="13"/>
    <n v="57.730000000000004"/>
  </r>
  <r>
    <n v="2019"/>
    <x v="7"/>
    <n v="27"/>
    <n v="6"/>
    <s v="ON"/>
    <d v="2019-04-27T00:00:00"/>
    <s v="Avg of 4 NM Projects"/>
    <x v="14"/>
    <n v="53.504999999999995"/>
  </r>
  <r>
    <n v="2019"/>
    <x v="7"/>
    <n v="27"/>
    <n v="6"/>
    <s v="ON"/>
    <d v="2019-04-27T00:00:00"/>
    <s v="Avg of 4 NM Projects"/>
    <x v="15"/>
    <n v="32.64"/>
  </r>
  <r>
    <n v="2019"/>
    <x v="7"/>
    <n v="27"/>
    <n v="6"/>
    <s v="ON"/>
    <d v="2019-04-27T00:00:00"/>
    <s v="Avg of 4 NM Projects"/>
    <x v="16"/>
    <n v="22.019999999999996"/>
  </r>
  <r>
    <n v="2019"/>
    <x v="7"/>
    <n v="27"/>
    <n v="6"/>
    <s v="ON"/>
    <d v="2019-04-27T00:00:00"/>
    <s v="Avg of 4 NM Projects"/>
    <x v="17"/>
    <n v="18.045000000000002"/>
  </r>
  <r>
    <n v="2019"/>
    <x v="7"/>
    <n v="27"/>
    <n v="6"/>
    <s v="ON"/>
    <d v="2019-04-27T00:00:00"/>
    <s v="Avg of 4 NM Projects"/>
    <x v="18"/>
    <n v="8.1900000000000013"/>
  </r>
  <r>
    <n v="2019"/>
    <x v="7"/>
    <n v="27"/>
    <n v="6"/>
    <s v="ON"/>
    <d v="2019-04-27T00:00:00"/>
    <s v="Avg of 4 NM Projects"/>
    <x v="19"/>
    <n v="0.65"/>
  </r>
  <r>
    <n v="2019"/>
    <x v="7"/>
    <n v="27"/>
    <n v="6"/>
    <s v="ON"/>
    <d v="2019-04-27T00:00:00"/>
    <s v="Avg of 4 NM Projects"/>
    <x v="20"/>
    <n v="-0.26"/>
  </r>
  <r>
    <n v="2019"/>
    <x v="7"/>
    <n v="27"/>
    <n v="6"/>
    <s v="ON"/>
    <d v="2019-04-27T00:00:00"/>
    <s v="Avg of 4 NM Projects"/>
    <x v="21"/>
    <n v="-0.26"/>
  </r>
  <r>
    <n v="2019"/>
    <x v="7"/>
    <n v="27"/>
    <n v="6"/>
    <s v="ON"/>
    <d v="2019-04-27T00:00:00"/>
    <s v="Avg of 4 NM Projects"/>
    <x v="22"/>
    <n v="-0.13"/>
  </r>
  <r>
    <n v="2019"/>
    <x v="7"/>
    <n v="27"/>
    <n v="6"/>
    <s v="OFF"/>
    <d v="2019-04-27T00:00:00"/>
    <s v="Avg of 4 NM Projects"/>
    <x v="23"/>
    <n v="-0.13"/>
  </r>
  <r>
    <n v="2019"/>
    <x v="7"/>
    <n v="28"/>
    <n v="7"/>
    <s v="OFF"/>
    <d v="2019-04-28T00:00:00"/>
    <s v="Avg of 4 NM Projects"/>
    <x v="0"/>
    <n v="-0.13"/>
  </r>
  <r>
    <n v="2019"/>
    <x v="7"/>
    <n v="28"/>
    <n v="7"/>
    <s v="OFF"/>
    <d v="2019-04-28T00:00:00"/>
    <s v="Avg of 4 NM Projects"/>
    <x v="1"/>
    <n v="-0.26"/>
  </r>
  <r>
    <n v="2019"/>
    <x v="7"/>
    <n v="28"/>
    <n v="7"/>
    <s v="OFF"/>
    <d v="2019-04-28T00:00:00"/>
    <s v="Avg of 4 NM Projects"/>
    <x v="2"/>
    <n v="0"/>
  </r>
  <r>
    <n v="2019"/>
    <x v="7"/>
    <n v="28"/>
    <n v="7"/>
    <s v="OFF"/>
    <d v="2019-04-28T00:00:00"/>
    <s v="Avg of 4 NM Projects"/>
    <x v="3"/>
    <n v="0"/>
  </r>
  <r>
    <n v="2019"/>
    <x v="7"/>
    <n v="28"/>
    <n v="7"/>
    <s v="OFF"/>
    <d v="2019-04-28T00:00:00"/>
    <s v="Avg of 4 NM Projects"/>
    <x v="4"/>
    <n v="-0.13"/>
  </r>
  <r>
    <n v="2019"/>
    <x v="7"/>
    <n v="28"/>
    <n v="7"/>
    <s v="OFF"/>
    <d v="2019-04-28T00:00:00"/>
    <s v="Avg of 4 NM Projects"/>
    <x v="5"/>
    <n v="-0.26"/>
  </r>
  <r>
    <n v="2019"/>
    <x v="7"/>
    <n v="28"/>
    <n v="7"/>
    <s v="OFF"/>
    <d v="2019-04-28T00:00:00"/>
    <s v="Avg of 4 NM Projects"/>
    <x v="6"/>
    <n v="1.1499999999999999"/>
  </r>
  <r>
    <n v="2019"/>
    <x v="7"/>
    <n v="28"/>
    <n v="7"/>
    <s v="OFF"/>
    <d v="2019-04-28T00:00:00"/>
    <s v="Avg of 4 NM Projects"/>
    <x v="7"/>
    <n v="10.879999999999999"/>
  </r>
  <r>
    <n v="2019"/>
    <x v="7"/>
    <n v="28"/>
    <n v="7"/>
    <s v="OFF"/>
    <d v="2019-04-28T00:00:00"/>
    <s v="Avg of 4 NM Projects"/>
    <x v="8"/>
    <n v="25.34"/>
  </r>
  <r>
    <n v="2019"/>
    <x v="7"/>
    <n v="28"/>
    <n v="7"/>
    <s v="OFF"/>
    <d v="2019-04-28T00:00:00"/>
    <s v="Avg of 4 NM Projects"/>
    <x v="9"/>
    <n v="45.7"/>
  </r>
  <r>
    <n v="2019"/>
    <x v="7"/>
    <n v="28"/>
    <n v="7"/>
    <s v="OFF"/>
    <d v="2019-04-28T00:00:00"/>
    <s v="Avg of 4 NM Projects"/>
    <x v="10"/>
    <n v="54.655000000000001"/>
  </r>
  <r>
    <n v="2019"/>
    <x v="7"/>
    <n v="28"/>
    <n v="7"/>
    <s v="OFF"/>
    <d v="2019-04-28T00:00:00"/>
    <s v="Avg of 4 NM Projects"/>
    <x v="11"/>
    <n v="62.459999999999994"/>
  </r>
  <r>
    <n v="2019"/>
    <x v="7"/>
    <n v="28"/>
    <n v="7"/>
    <s v="OFF"/>
    <d v="2019-04-28T00:00:00"/>
    <s v="Avg of 4 NM Projects"/>
    <x v="12"/>
    <n v="80.254999999999995"/>
  </r>
  <r>
    <n v="2019"/>
    <x v="7"/>
    <n v="28"/>
    <n v="7"/>
    <s v="OFF"/>
    <d v="2019-04-28T00:00:00"/>
    <s v="Avg of 4 NM Projects"/>
    <x v="13"/>
    <n v="102.405"/>
  </r>
  <r>
    <n v="2019"/>
    <x v="7"/>
    <n v="28"/>
    <n v="7"/>
    <s v="OFF"/>
    <d v="2019-04-28T00:00:00"/>
    <s v="Avg of 4 NM Projects"/>
    <x v="14"/>
    <n v="100.345"/>
  </r>
  <r>
    <n v="2019"/>
    <x v="7"/>
    <n v="28"/>
    <n v="7"/>
    <s v="OFF"/>
    <d v="2019-04-28T00:00:00"/>
    <s v="Avg of 4 NM Projects"/>
    <x v="15"/>
    <n v="79.875"/>
  </r>
  <r>
    <n v="2019"/>
    <x v="7"/>
    <n v="28"/>
    <n v="7"/>
    <s v="OFF"/>
    <d v="2019-04-28T00:00:00"/>
    <s v="Avg of 4 NM Projects"/>
    <x v="16"/>
    <n v="67.59"/>
  </r>
  <r>
    <n v="2019"/>
    <x v="7"/>
    <n v="28"/>
    <n v="7"/>
    <s v="OFF"/>
    <d v="2019-04-28T00:00:00"/>
    <s v="Avg of 4 NM Projects"/>
    <x v="17"/>
    <n v="45.44"/>
  </r>
  <r>
    <n v="2019"/>
    <x v="7"/>
    <n v="28"/>
    <n v="7"/>
    <s v="OFF"/>
    <d v="2019-04-28T00:00:00"/>
    <s v="Avg of 4 NM Projects"/>
    <x v="18"/>
    <n v="15.494999999999999"/>
  </r>
  <r>
    <n v="2019"/>
    <x v="7"/>
    <n v="28"/>
    <n v="7"/>
    <s v="OFF"/>
    <d v="2019-04-28T00:00:00"/>
    <s v="Avg of 4 NM Projects"/>
    <x v="19"/>
    <n v="1.5350000000000001"/>
  </r>
  <r>
    <n v="2019"/>
    <x v="7"/>
    <n v="28"/>
    <n v="7"/>
    <s v="OFF"/>
    <d v="2019-04-28T00:00:00"/>
    <s v="Avg of 4 NM Projects"/>
    <x v="20"/>
    <n v="-0.26"/>
  </r>
  <r>
    <n v="2019"/>
    <x v="7"/>
    <n v="28"/>
    <n v="7"/>
    <s v="OFF"/>
    <d v="2019-04-28T00:00:00"/>
    <s v="Avg of 4 NM Projects"/>
    <x v="21"/>
    <n v="-0.13"/>
  </r>
  <r>
    <n v="2019"/>
    <x v="7"/>
    <n v="28"/>
    <n v="7"/>
    <s v="OFF"/>
    <d v="2019-04-28T00:00:00"/>
    <s v="Avg of 4 NM Projects"/>
    <x v="22"/>
    <n v="0"/>
  </r>
  <r>
    <n v="2019"/>
    <x v="7"/>
    <n v="28"/>
    <n v="7"/>
    <s v="OFF"/>
    <d v="2019-04-28T00:00:00"/>
    <s v="Avg of 4 NM Projects"/>
    <x v="23"/>
    <n v="0"/>
  </r>
  <r>
    <n v="2019"/>
    <x v="7"/>
    <n v="29"/>
    <n v="1"/>
    <s v="OFF"/>
    <d v="2019-04-29T00:00:00"/>
    <s v="Avg of 4 NM Projects"/>
    <x v="0"/>
    <n v="-0.52"/>
  </r>
  <r>
    <n v="2019"/>
    <x v="7"/>
    <n v="29"/>
    <n v="1"/>
    <s v="OFF"/>
    <d v="2019-04-29T00:00:00"/>
    <s v="Avg of 4 NM Projects"/>
    <x v="1"/>
    <n v="0"/>
  </r>
  <r>
    <n v="2019"/>
    <x v="7"/>
    <n v="29"/>
    <n v="1"/>
    <s v="OFF"/>
    <d v="2019-04-29T00:00:00"/>
    <s v="Avg of 4 NM Projects"/>
    <x v="2"/>
    <n v="0"/>
  </r>
  <r>
    <n v="2019"/>
    <x v="7"/>
    <n v="29"/>
    <n v="1"/>
    <s v="OFF"/>
    <d v="2019-04-29T00:00:00"/>
    <s v="Avg of 4 NM Projects"/>
    <x v="3"/>
    <n v="0"/>
  </r>
  <r>
    <n v="2019"/>
    <x v="7"/>
    <n v="29"/>
    <n v="1"/>
    <s v="OFF"/>
    <d v="2019-04-29T00:00:00"/>
    <s v="Avg of 4 NM Projects"/>
    <x v="4"/>
    <n v="-0.13"/>
  </r>
  <r>
    <n v="2019"/>
    <x v="7"/>
    <n v="29"/>
    <n v="1"/>
    <s v="OFF"/>
    <d v="2019-04-29T00:00:00"/>
    <s v="Avg of 4 NM Projects"/>
    <x v="5"/>
    <n v="-0.26"/>
  </r>
  <r>
    <n v="2019"/>
    <x v="7"/>
    <n v="29"/>
    <n v="1"/>
    <s v="OFF"/>
    <d v="2019-04-29T00:00:00"/>
    <s v="Avg of 4 NM Projects"/>
    <x v="6"/>
    <n v="4.4800000000000004"/>
  </r>
  <r>
    <n v="2019"/>
    <x v="7"/>
    <n v="29"/>
    <n v="1"/>
    <s v="OFF"/>
    <d v="2019-04-29T00:00:00"/>
    <s v="Avg of 4 NM Projects"/>
    <x v="7"/>
    <n v="27.009999999999998"/>
  </r>
  <r>
    <n v="2019"/>
    <x v="7"/>
    <n v="29"/>
    <n v="1"/>
    <s v="OFF"/>
    <d v="2019-04-29T00:00:00"/>
    <s v="Avg of 4 NM Projects"/>
    <x v="8"/>
    <n v="54.395000000000003"/>
  </r>
  <r>
    <n v="2019"/>
    <x v="7"/>
    <n v="29"/>
    <n v="1"/>
    <s v="OFF"/>
    <d v="2019-04-29T00:00:00"/>
    <s v="Avg of 4 NM Projects"/>
    <x v="9"/>
    <n v="65.155000000000001"/>
  </r>
  <r>
    <n v="2019"/>
    <x v="7"/>
    <n v="29"/>
    <n v="1"/>
    <s v="OFF"/>
    <d v="2019-04-29T00:00:00"/>
    <s v="Avg of 4 NM Projects"/>
    <x v="10"/>
    <n v="81.664999999999992"/>
  </r>
  <r>
    <n v="2019"/>
    <x v="7"/>
    <n v="29"/>
    <n v="1"/>
    <s v="OFF"/>
    <d v="2019-04-29T00:00:00"/>
    <s v="Avg of 4 NM Projects"/>
    <x v="11"/>
    <n v="87.555000000000007"/>
  </r>
  <r>
    <n v="2019"/>
    <x v="7"/>
    <n v="29"/>
    <n v="1"/>
    <s v="OFF"/>
    <d v="2019-04-29T00:00:00"/>
    <s v="Avg of 4 NM Projects"/>
    <x v="12"/>
    <n v="91.134999999999991"/>
  </r>
  <r>
    <n v="2019"/>
    <x v="7"/>
    <n v="29"/>
    <n v="1"/>
    <s v="OFF"/>
    <d v="2019-04-29T00:00:00"/>
    <s v="Avg of 4 NM Projects"/>
    <x v="13"/>
    <n v="90.364999999999995"/>
  </r>
  <r>
    <n v="2019"/>
    <x v="7"/>
    <n v="29"/>
    <n v="1"/>
    <s v="OFF"/>
    <d v="2019-04-29T00:00:00"/>
    <s v="Avg of 4 NM Projects"/>
    <x v="14"/>
    <n v="84.60499999999999"/>
  </r>
  <r>
    <n v="2019"/>
    <x v="7"/>
    <n v="29"/>
    <n v="1"/>
    <s v="OFF"/>
    <d v="2019-04-29T00:00:00"/>
    <s v="Avg of 4 NM Projects"/>
    <x v="15"/>
    <n v="67.199999999999989"/>
  </r>
  <r>
    <n v="2019"/>
    <x v="7"/>
    <n v="29"/>
    <n v="1"/>
    <s v="OFF"/>
    <d v="2019-04-29T00:00:00"/>
    <s v="Avg of 4 NM Projects"/>
    <x v="16"/>
    <n v="34.299999999999997"/>
  </r>
  <r>
    <n v="2019"/>
    <x v="7"/>
    <n v="29"/>
    <n v="1"/>
    <s v="OFF"/>
    <d v="2019-04-29T00:00:00"/>
    <s v="Avg of 4 NM Projects"/>
    <x v="17"/>
    <n v="34.56"/>
  </r>
  <r>
    <n v="2019"/>
    <x v="7"/>
    <n v="29"/>
    <n v="1"/>
    <s v="OFF"/>
    <d v="2019-04-29T00:00:00"/>
    <s v="Avg of 4 NM Projects"/>
    <x v="18"/>
    <n v="14.21"/>
  </r>
  <r>
    <n v="2019"/>
    <x v="7"/>
    <n v="29"/>
    <n v="1"/>
    <s v="OFF"/>
    <d v="2019-04-29T00:00:00"/>
    <s v="Avg of 4 NM Projects"/>
    <x v="19"/>
    <n v="1.4100000000000001"/>
  </r>
  <r>
    <n v="2019"/>
    <x v="7"/>
    <n v="29"/>
    <n v="1"/>
    <s v="OFF"/>
    <d v="2019-04-29T00:00:00"/>
    <s v="Avg of 4 NM Projects"/>
    <x v="20"/>
    <n v="-0.26"/>
  </r>
  <r>
    <n v="2019"/>
    <x v="7"/>
    <n v="29"/>
    <n v="1"/>
    <s v="OFF"/>
    <d v="2019-04-29T00:00:00"/>
    <s v="Avg of 4 NM Projects"/>
    <x v="21"/>
    <n v="-0.13"/>
  </r>
  <r>
    <n v="2019"/>
    <x v="7"/>
    <n v="29"/>
    <n v="1"/>
    <s v="OFF"/>
    <d v="2019-04-29T00:00:00"/>
    <s v="Avg of 4 NM Projects"/>
    <x v="22"/>
    <n v="-0.13"/>
  </r>
  <r>
    <n v="2019"/>
    <x v="7"/>
    <n v="29"/>
    <n v="1"/>
    <s v="OFF"/>
    <d v="2019-04-29T00:00:00"/>
    <s v="Avg of 4 NM Projects"/>
    <x v="23"/>
    <n v="-0.13"/>
  </r>
  <r>
    <n v="2019"/>
    <x v="7"/>
    <n v="30"/>
    <n v="2"/>
    <s v="OFF"/>
    <d v="2019-04-30T00:00:00"/>
    <s v="Avg of 4 NM Projects"/>
    <x v="0"/>
    <n v="-0.13"/>
  </r>
  <r>
    <n v="2019"/>
    <x v="7"/>
    <n v="30"/>
    <n v="2"/>
    <s v="OFF"/>
    <d v="2019-04-30T00:00:00"/>
    <s v="Avg of 4 NM Projects"/>
    <x v="1"/>
    <n v="0"/>
  </r>
  <r>
    <n v="2019"/>
    <x v="7"/>
    <n v="30"/>
    <n v="2"/>
    <s v="OFF"/>
    <d v="2019-04-30T00:00:00"/>
    <s v="Avg of 4 NM Projects"/>
    <x v="2"/>
    <n v="0"/>
  </r>
  <r>
    <n v="2019"/>
    <x v="7"/>
    <n v="30"/>
    <n v="2"/>
    <s v="OFF"/>
    <d v="2019-04-30T00:00:00"/>
    <s v="Avg of 4 NM Projects"/>
    <x v="3"/>
    <n v="-0.13"/>
  </r>
  <r>
    <n v="2019"/>
    <x v="7"/>
    <n v="30"/>
    <n v="2"/>
    <s v="OFF"/>
    <d v="2019-04-30T00:00:00"/>
    <s v="Avg of 4 NM Projects"/>
    <x v="4"/>
    <n v="-0.13"/>
  </r>
  <r>
    <n v="2019"/>
    <x v="7"/>
    <n v="30"/>
    <n v="2"/>
    <s v="OFF"/>
    <d v="2019-04-30T00:00:00"/>
    <s v="Avg of 4 NM Projects"/>
    <x v="5"/>
    <n v="-0.39"/>
  </r>
  <r>
    <n v="2019"/>
    <x v="7"/>
    <n v="30"/>
    <n v="2"/>
    <s v="OFF"/>
    <d v="2019-04-30T00:00:00"/>
    <s v="Avg of 4 NM Projects"/>
    <x v="6"/>
    <n v="1.2850000000000001"/>
  </r>
  <r>
    <n v="2019"/>
    <x v="7"/>
    <n v="30"/>
    <n v="2"/>
    <s v="ON"/>
    <d v="2019-04-30T00:00:00"/>
    <s v="Avg of 4 NM Projects"/>
    <x v="7"/>
    <n v="10.620000000000001"/>
  </r>
  <r>
    <n v="2019"/>
    <x v="7"/>
    <n v="30"/>
    <n v="2"/>
    <s v="ON"/>
    <d v="2019-04-30T00:00:00"/>
    <s v="Avg of 4 NM Projects"/>
    <x v="8"/>
    <n v="14.85"/>
  </r>
  <r>
    <n v="2019"/>
    <x v="7"/>
    <n v="30"/>
    <n v="2"/>
    <s v="ON"/>
    <d v="2019-04-30T00:00:00"/>
    <s v="Avg of 4 NM Projects"/>
    <x v="9"/>
    <n v="18.18"/>
  </r>
  <r>
    <n v="2019"/>
    <x v="7"/>
    <n v="30"/>
    <n v="2"/>
    <s v="ON"/>
    <d v="2019-04-30T00:00:00"/>
    <s v="Avg of 4 NM Projects"/>
    <x v="10"/>
    <n v="32.384999999999998"/>
  </r>
  <r>
    <n v="2019"/>
    <x v="7"/>
    <n v="30"/>
    <n v="2"/>
    <s v="ON"/>
    <d v="2019-04-30T00:00:00"/>
    <s v="Avg of 4 NM Projects"/>
    <x v="11"/>
    <n v="56.059999999999995"/>
  </r>
  <r>
    <n v="2019"/>
    <x v="7"/>
    <n v="30"/>
    <n v="2"/>
    <s v="ON"/>
    <d v="2019-04-30T00:00:00"/>
    <s v="Avg of 4 NM Projects"/>
    <x v="12"/>
    <n v="89.215000000000003"/>
  </r>
  <r>
    <n v="2019"/>
    <x v="7"/>
    <n v="30"/>
    <n v="2"/>
    <s v="ON"/>
    <d v="2019-04-30T00:00:00"/>
    <s v="Avg of 4 NM Projects"/>
    <x v="13"/>
    <n v="73.085000000000008"/>
  </r>
  <r>
    <n v="2019"/>
    <x v="7"/>
    <n v="30"/>
    <n v="2"/>
    <s v="ON"/>
    <d v="2019-04-30T00:00:00"/>
    <s v="Avg of 4 NM Projects"/>
    <x v="14"/>
    <n v="81.914999999999992"/>
  </r>
  <r>
    <n v="2019"/>
    <x v="7"/>
    <n v="30"/>
    <n v="2"/>
    <s v="ON"/>
    <d v="2019-04-30T00:00:00"/>
    <s v="Avg of 4 NM Projects"/>
    <x v="15"/>
    <n v="75.784999999999997"/>
  </r>
  <r>
    <n v="2019"/>
    <x v="7"/>
    <n v="30"/>
    <n v="2"/>
    <s v="ON"/>
    <d v="2019-04-30T00:00:00"/>
    <s v="Avg of 4 NM Projects"/>
    <x v="16"/>
    <n v="83.329999999999984"/>
  </r>
  <r>
    <n v="2019"/>
    <x v="7"/>
    <n v="30"/>
    <n v="2"/>
    <s v="ON"/>
    <d v="2019-04-30T00:00:00"/>
    <s v="Avg of 4 NM Projects"/>
    <x v="17"/>
    <n v="41.605000000000004"/>
  </r>
  <r>
    <n v="2019"/>
    <x v="7"/>
    <n v="30"/>
    <n v="2"/>
    <s v="ON"/>
    <d v="2019-04-30T00:00:00"/>
    <s v="Avg of 4 NM Projects"/>
    <x v="18"/>
    <n v="19.965"/>
  </r>
  <r>
    <n v="2019"/>
    <x v="7"/>
    <n v="30"/>
    <n v="2"/>
    <s v="ON"/>
    <d v="2019-04-30T00:00:00"/>
    <s v="Avg of 4 NM Projects"/>
    <x v="19"/>
    <n v="2.1749999999999998"/>
  </r>
  <r>
    <n v="2019"/>
    <x v="7"/>
    <n v="30"/>
    <n v="2"/>
    <s v="ON"/>
    <d v="2019-04-30T00:00:00"/>
    <s v="Avg of 4 NM Projects"/>
    <x v="20"/>
    <n v="-0.13"/>
  </r>
  <r>
    <n v="2019"/>
    <x v="7"/>
    <n v="30"/>
    <n v="2"/>
    <s v="ON"/>
    <d v="2019-04-30T00:00:00"/>
    <s v="Avg of 4 NM Projects"/>
    <x v="21"/>
    <n v="0"/>
  </r>
  <r>
    <n v="2019"/>
    <x v="7"/>
    <n v="30"/>
    <n v="2"/>
    <s v="ON"/>
    <d v="2019-04-30T00:00:00"/>
    <s v="Avg of 4 NM Projects"/>
    <x v="22"/>
    <n v="-0.39"/>
  </r>
  <r>
    <n v="2019"/>
    <x v="7"/>
    <n v="30"/>
    <n v="2"/>
    <s v="OFF"/>
    <d v="2019-04-30T00:00:00"/>
    <s v="Avg of 4 NM Projects"/>
    <x v="23"/>
    <n v="-0.13"/>
  </r>
  <r>
    <n v="2019"/>
    <x v="8"/>
    <n v="1"/>
    <n v="1"/>
    <s v="OFF"/>
    <d v="2019-05-01T00:00:00"/>
    <s v="Avg of 4 NM Projects"/>
    <x v="0"/>
    <n v="-0.13"/>
  </r>
  <r>
    <n v="2019"/>
    <x v="8"/>
    <n v="1"/>
    <n v="1"/>
    <s v="OFF"/>
    <d v="2019-05-01T00:00:00"/>
    <s v="Avg of 4 NM Projects"/>
    <x v="1"/>
    <n v="0"/>
  </r>
  <r>
    <n v="2019"/>
    <x v="8"/>
    <n v="1"/>
    <n v="1"/>
    <s v="OFF"/>
    <d v="2019-05-01T00:00:00"/>
    <s v="Avg of 4 NM Projects"/>
    <x v="2"/>
    <n v="-0.13"/>
  </r>
  <r>
    <n v="2019"/>
    <x v="8"/>
    <n v="1"/>
    <n v="1"/>
    <s v="OFF"/>
    <d v="2019-05-01T00:00:00"/>
    <s v="Avg of 4 NM Projects"/>
    <x v="3"/>
    <n v="0"/>
  </r>
  <r>
    <n v="2019"/>
    <x v="8"/>
    <n v="1"/>
    <n v="1"/>
    <s v="OFF"/>
    <d v="2019-05-01T00:00:00"/>
    <s v="Avg of 4 NM Projects"/>
    <x v="4"/>
    <n v="0"/>
  </r>
  <r>
    <n v="2019"/>
    <x v="8"/>
    <n v="1"/>
    <n v="1"/>
    <s v="OFF"/>
    <d v="2019-05-01T00:00:00"/>
    <s v="Avg of 4 NM Projects"/>
    <x v="5"/>
    <n v="-0.26"/>
  </r>
  <r>
    <n v="2019"/>
    <x v="8"/>
    <n v="1"/>
    <n v="1"/>
    <s v="OFF"/>
    <d v="2019-05-01T00:00:00"/>
    <s v="Avg of 4 NM Projects"/>
    <x v="6"/>
    <n v="6.3999999999999995"/>
  </r>
  <r>
    <n v="2019"/>
    <x v="8"/>
    <n v="1"/>
    <n v="1"/>
    <s v="OFF"/>
    <d v="2019-05-01T00:00:00"/>
    <s v="Avg of 4 NM Projects"/>
    <x v="7"/>
    <n v="17.914999999999999"/>
  </r>
  <r>
    <n v="2019"/>
    <x v="8"/>
    <n v="1"/>
    <n v="1"/>
    <s v="OFF"/>
    <d v="2019-05-01T00:00:00"/>
    <s v="Avg of 4 NM Projects"/>
    <x v="8"/>
    <n v="28.925000000000001"/>
  </r>
  <r>
    <n v="2019"/>
    <x v="8"/>
    <n v="1"/>
    <n v="1"/>
    <s v="OFF"/>
    <d v="2019-05-01T00:00:00"/>
    <s v="Avg of 4 NM Projects"/>
    <x v="9"/>
    <n v="34.174999999999997"/>
  </r>
  <r>
    <n v="2019"/>
    <x v="8"/>
    <n v="1"/>
    <n v="1"/>
    <s v="OFF"/>
    <d v="2019-05-01T00:00:00"/>
    <s v="Avg of 4 NM Projects"/>
    <x v="10"/>
    <n v="56.064999999999998"/>
  </r>
  <r>
    <n v="2019"/>
    <x v="8"/>
    <n v="1"/>
    <n v="1"/>
    <s v="OFF"/>
    <d v="2019-05-01T00:00:00"/>
    <s v="Avg of 4 NM Projects"/>
    <x v="11"/>
    <n v="101.75999999999999"/>
  </r>
  <r>
    <n v="2019"/>
    <x v="8"/>
    <n v="1"/>
    <n v="1"/>
    <s v="OFF"/>
    <d v="2019-05-01T00:00:00"/>
    <s v="Avg of 4 NM Projects"/>
    <x v="12"/>
    <n v="106.755"/>
  </r>
  <r>
    <n v="2019"/>
    <x v="8"/>
    <n v="1"/>
    <n v="1"/>
    <s v="OFF"/>
    <d v="2019-05-01T00:00:00"/>
    <s v="Avg of 4 NM Projects"/>
    <x v="13"/>
    <n v="105.47500000000001"/>
  </r>
  <r>
    <n v="2019"/>
    <x v="8"/>
    <n v="1"/>
    <n v="1"/>
    <s v="OFF"/>
    <d v="2019-05-01T00:00:00"/>
    <s v="Avg of 4 NM Projects"/>
    <x v="14"/>
    <n v="65.149999999999991"/>
  </r>
  <r>
    <n v="2019"/>
    <x v="8"/>
    <n v="1"/>
    <n v="1"/>
    <s v="OFF"/>
    <d v="2019-05-01T00:00:00"/>
    <s v="Avg of 4 NM Projects"/>
    <x v="15"/>
    <n v="72.320000000000007"/>
  </r>
  <r>
    <n v="2019"/>
    <x v="8"/>
    <n v="1"/>
    <n v="1"/>
    <s v="OFF"/>
    <d v="2019-05-01T00:00:00"/>
    <s v="Avg of 4 NM Projects"/>
    <x v="16"/>
    <n v="47.105000000000004"/>
  </r>
  <r>
    <n v="2019"/>
    <x v="8"/>
    <n v="1"/>
    <n v="1"/>
    <s v="OFF"/>
    <d v="2019-05-01T00:00:00"/>
    <s v="Avg of 4 NM Projects"/>
    <x v="17"/>
    <n v="14.715000000000002"/>
  </r>
  <r>
    <n v="2019"/>
    <x v="8"/>
    <n v="1"/>
    <n v="1"/>
    <s v="OFF"/>
    <d v="2019-05-01T00:00:00"/>
    <s v="Avg of 4 NM Projects"/>
    <x v="18"/>
    <n v="3.4599999999999995"/>
  </r>
  <r>
    <n v="2019"/>
    <x v="8"/>
    <n v="1"/>
    <n v="1"/>
    <s v="OFF"/>
    <d v="2019-05-01T00:00:00"/>
    <s v="Avg of 4 NM Projects"/>
    <x v="19"/>
    <n v="0"/>
  </r>
  <r>
    <n v="2019"/>
    <x v="8"/>
    <n v="1"/>
    <n v="1"/>
    <s v="OFF"/>
    <d v="2019-05-01T00:00:00"/>
    <s v="Avg of 4 NM Projects"/>
    <x v="20"/>
    <n v="-0.13"/>
  </r>
  <r>
    <n v="2019"/>
    <x v="8"/>
    <n v="1"/>
    <n v="1"/>
    <s v="OFF"/>
    <d v="2019-05-01T00:00:00"/>
    <s v="Avg of 4 NM Projects"/>
    <x v="21"/>
    <n v="-0.13"/>
  </r>
  <r>
    <n v="2019"/>
    <x v="8"/>
    <n v="1"/>
    <n v="1"/>
    <s v="OFF"/>
    <d v="2019-05-01T00:00:00"/>
    <s v="Avg of 4 NM Projects"/>
    <x v="22"/>
    <n v="-0.26"/>
  </r>
  <r>
    <n v="2019"/>
    <x v="8"/>
    <n v="1"/>
    <n v="1"/>
    <s v="OFF"/>
    <d v="2019-05-01T00:00:00"/>
    <s v="Avg of 4 NM Projects"/>
    <x v="23"/>
    <n v="0"/>
  </r>
  <r>
    <n v="2019"/>
    <x v="8"/>
    <n v="2"/>
    <n v="2"/>
    <s v="OFF"/>
    <d v="2019-05-02T00:00:00"/>
    <s v="Avg of 4 NM Projects"/>
    <x v="0"/>
    <n v="-0.13"/>
  </r>
  <r>
    <n v="2019"/>
    <x v="8"/>
    <n v="2"/>
    <n v="2"/>
    <s v="OFF"/>
    <d v="2019-05-02T00:00:00"/>
    <s v="Avg of 4 NM Projects"/>
    <x v="1"/>
    <n v="0"/>
  </r>
  <r>
    <n v="2019"/>
    <x v="8"/>
    <n v="2"/>
    <n v="2"/>
    <s v="OFF"/>
    <d v="2019-05-02T00:00:00"/>
    <s v="Avg of 4 NM Projects"/>
    <x v="2"/>
    <n v="0"/>
  </r>
  <r>
    <n v="2019"/>
    <x v="8"/>
    <n v="2"/>
    <n v="2"/>
    <s v="OFF"/>
    <d v="2019-05-02T00:00:00"/>
    <s v="Avg of 4 NM Projects"/>
    <x v="3"/>
    <n v="-0.26"/>
  </r>
  <r>
    <n v="2019"/>
    <x v="8"/>
    <n v="2"/>
    <n v="2"/>
    <s v="OFF"/>
    <d v="2019-05-02T00:00:00"/>
    <s v="Avg of 4 NM Projects"/>
    <x v="4"/>
    <n v="-0.13"/>
  </r>
  <r>
    <n v="2019"/>
    <x v="8"/>
    <n v="2"/>
    <n v="2"/>
    <s v="OFF"/>
    <d v="2019-05-02T00:00:00"/>
    <s v="Avg of 4 NM Projects"/>
    <x v="5"/>
    <n v="-0.13"/>
  </r>
  <r>
    <n v="2019"/>
    <x v="8"/>
    <n v="2"/>
    <n v="2"/>
    <s v="OFF"/>
    <d v="2019-05-02T00:00:00"/>
    <s v="Avg of 4 NM Projects"/>
    <x v="6"/>
    <n v="4.4799999999999995"/>
  </r>
  <r>
    <n v="2019"/>
    <x v="8"/>
    <n v="2"/>
    <n v="2"/>
    <s v="ON"/>
    <d v="2019-05-02T00:00:00"/>
    <s v="Avg of 4 NM Projects"/>
    <x v="7"/>
    <n v="25.345000000000002"/>
  </r>
  <r>
    <n v="2019"/>
    <x v="8"/>
    <n v="2"/>
    <n v="2"/>
    <s v="ON"/>
    <d v="2019-05-02T00:00:00"/>
    <s v="Avg of 4 NM Projects"/>
    <x v="8"/>
    <n v="46.714999999999996"/>
  </r>
  <r>
    <n v="2019"/>
    <x v="8"/>
    <n v="2"/>
    <n v="2"/>
    <s v="ON"/>
    <d v="2019-05-02T00:00:00"/>
    <s v="Avg of 4 NM Projects"/>
    <x v="9"/>
    <n v="47.36"/>
  </r>
  <r>
    <n v="2019"/>
    <x v="8"/>
    <n v="2"/>
    <n v="2"/>
    <s v="ON"/>
    <d v="2019-05-02T00:00:00"/>
    <s v="Avg of 4 NM Projects"/>
    <x v="10"/>
    <n v="75.515000000000001"/>
  </r>
  <r>
    <n v="2019"/>
    <x v="8"/>
    <n v="2"/>
    <n v="2"/>
    <s v="ON"/>
    <d v="2019-05-02T00:00:00"/>
    <s v="Avg of 4 NM Projects"/>
    <x v="11"/>
    <n v="87.554999999999993"/>
  </r>
  <r>
    <n v="2019"/>
    <x v="8"/>
    <n v="2"/>
    <n v="2"/>
    <s v="ON"/>
    <d v="2019-05-02T00:00:00"/>
    <s v="Avg of 4 NM Projects"/>
    <x v="12"/>
    <n v="93.824999999999989"/>
  </r>
  <r>
    <n v="2019"/>
    <x v="8"/>
    <n v="2"/>
    <n v="2"/>
    <s v="ON"/>
    <d v="2019-05-02T00:00:00"/>
    <s v="Avg of 4 NM Projects"/>
    <x v="13"/>
    <n v="90.49"/>
  </r>
  <r>
    <n v="2019"/>
    <x v="8"/>
    <n v="2"/>
    <n v="2"/>
    <s v="ON"/>
    <d v="2019-05-02T00:00:00"/>
    <s v="Avg of 4 NM Projects"/>
    <x v="14"/>
    <n v="70.914999999999992"/>
  </r>
  <r>
    <n v="2019"/>
    <x v="8"/>
    <n v="2"/>
    <n v="2"/>
    <s v="ON"/>
    <d v="2019-05-02T00:00:00"/>
    <s v="Avg of 4 NM Projects"/>
    <x v="15"/>
    <n v="56.959999999999994"/>
  </r>
  <r>
    <n v="2019"/>
    <x v="8"/>
    <n v="2"/>
    <n v="2"/>
    <s v="ON"/>
    <d v="2019-05-02T00:00:00"/>
    <s v="Avg of 4 NM Projects"/>
    <x v="16"/>
    <n v="29.439999999999998"/>
  </r>
  <r>
    <n v="2019"/>
    <x v="8"/>
    <n v="2"/>
    <n v="2"/>
    <s v="ON"/>
    <d v="2019-05-02T00:00:00"/>
    <s v="Avg of 4 NM Projects"/>
    <x v="17"/>
    <n v="11.774999999999999"/>
  </r>
  <r>
    <n v="2019"/>
    <x v="8"/>
    <n v="2"/>
    <n v="2"/>
    <s v="ON"/>
    <d v="2019-05-02T00:00:00"/>
    <s v="Avg of 4 NM Projects"/>
    <x v="18"/>
    <n v="5.7649999999999997"/>
  </r>
  <r>
    <n v="2019"/>
    <x v="8"/>
    <n v="2"/>
    <n v="2"/>
    <s v="ON"/>
    <d v="2019-05-02T00:00:00"/>
    <s v="Avg of 4 NM Projects"/>
    <x v="19"/>
    <n v="0.26"/>
  </r>
  <r>
    <n v="2019"/>
    <x v="8"/>
    <n v="2"/>
    <n v="2"/>
    <s v="ON"/>
    <d v="2019-05-02T00:00:00"/>
    <s v="Avg of 4 NM Projects"/>
    <x v="20"/>
    <n v="-0.13"/>
  </r>
  <r>
    <n v="2019"/>
    <x v="8"/>
    <n v="2"/>
    <n v="2"/>
    <s v="ON"/>
    <d v="2019-05-02T00:00:00"/>
    <s v="Avg of 4 NM Projects"/>
    <x v="21"/>
    <n v="0"/>
  </r>
  <r>
    <n v="2019"/>
    <x v="8"/>
    <n v="2"/>
    <n v="2"/>
    <s v="ON"/>
    <d v="2019-05-02T00:00:00"/>
    <s v="Avg of 4 NM Projects"/>
    <x v="22"/>
    <n v="0"/>
  </r>
  <r>
    <n v="2019"/>
    <x v="8"/>
    <n v="2"/>
    <n v="2"/>
    <s v="OFF"/>
    <d v="2019-05-02T00:00:00"/>
    <s v="Avg of 4 NM Projects"/>
    <x v="23"/>
    <n v="-0.13"/>
  </r>
  <r>
    <n v="2019"/>
    <x v="8"/>
    <n v="3"/>
    <n v="3"/>
    <s v="OFF"/>
    <d v="2019-05-03T00:00:00"/>
    <s v="Avg of 4 NM Projects"/>
    <x v="0"/>
    <n v="-0.13"/>
  </r>
  <r>
    <n v="2019"/>
    <x v="8"/>
    <n v="3"/>
    <n v="3"/>
    <s v="OFF"/>
    <d v="2019-05-03T00:00:00"/>
    <s v="Avg of 4 NM Projects"/>
    <x v="1"/>
    <n v="0"/>
  </r>
  <r>
    <n v="2019"/>
    <x v="8"/>
    <n v="3"/>
    <n v="3"/>
    <s v="OFF"/>
    <d v="2019-05-03T00:00:00"/>
    <s v="Avg of 4 NM Projects"/>
    <x v="2"/>
    <n v="-0.13"/>
  </r>
  <r>
    <n v="2019"/>
    <x v="8"/>
    <n v="3"/>
    <n v="3"/>
    <s v="OFF"/>
    <d v="2019-05-03T00:00:00"/>
    <s v="Avg of 4 NM Projects"/>
    <x v="3"/>
    <n v="-0.26"/>
  </r>
  <r>
    <n v="2019"/>
    <x v="8"/>
    <n v="3"/>
    <n v="3"/>
    <s v="OFF"/>
    <d v="2019-05-03T00:00:00"/>
    <s v="Avg of 4 NM Projects"/>
    <x v="4"/>
    <n v="-0.13"/>
  </r>
  <r>
    <n v="2019"/>
    <x v="8"/>
    <n v="3"/>
    <n v="3"/>
    <s v="OFF"/>
    <d v="2019-05-03T00:00:00"/>
    <s v="Avg of 4 NM Projects"/>
    <x v="5"/>
    <n v="-0.39"/>
  </r>
  <r>
    <n v="2019"/>
    <x v="8"/>
    <n v="3"/>
    <n v="3"/>
    <s v="OFF"/>
    <d v="2019-05-03T00:00:00"/>
    <s v="Avg of 4 NM Projects"/>
    <x v="6"/>
    <n v="4.2249999999999996"/>
  </r>
  <r>
    <n v="2019"/>
    <x v="8"/>
    <n v="3"/>
    <n v="3"/>
    <s v="ON"/>
    <d v="2019-05-03T00:00:00"/>
    <s v="Avg of 4 NM Projects"/>
    <x v="7"/>
    <n v="16.64"/>
  </r>
  <r>
    <n v="2019"/>
    <x v="8"/>
    <n v="3"/>
    <n v="3"/>
    <s v="ON"/>
    <d v="2019-05-03T00:00:00"/>
    <s v="Avg of 4 NM Projects"/>
    <x v="8"/>
    <n v="14.844999999999999"/>
  </r>
  <r>
    <n v="2019"/>
    <x v="8"/>
    <n v="3"/>
    <n v="3"/>
    <s v="ON"/>
    <d v="2019-05-03T00:00:00"/>
    <s v="Avg of 4 NM Projects"/>
    <x v="9"/>
    <n v="15.994999999999999"/>
  </r>
  <r>
    <n v="2019"/>
    <x v="8"/>
    <n v="3"/>
    <n v="3"/>
    <s v="ON"/>
    <d v="2019-05-03T00:00:00"/>
    <s v="Avg of 4 NM Projects"/>
    <x v="10"/>
    <n v="22.909999999999997"/>
  </r>
  <r>
    <n v="2019"/>
    <x v="8"/>
    <n v="3"/>
    <n v="3"/>
    <s v="ON"/>
    <d v="2019-05-03T00:00:00"/>
    <s v="Avg of 4 NM Projects"/>
    <x v="11"/>
    <n v="25.984999999999999"/>
  </r>
  <r>
    <n v="2019"/>
    <x v="8"/>
    <n v="3"/>
    <n v="3"/>
    <s v="ON"/>
    <d v="2019-05-03T00:00:00"/>
    <s v="Avg of 4 NM Projects"/>
    <x v="12"/>
    <n v="21.509999999999998"/>
  </r>
  <r>
    <n v="2019"/>
    <x v="8"/>
    <n v="3"/>
    <n v="3"/>
    <s v="ON"/>
    <d v="2019-05-03T00:00:00"/>
    <s v="Avg of 4 NM Projects"/>
    <x v="13"/>
    <n v="21.244999999999997"/>
  </r>
  <r>
    <n v="2019"/>
    <x v="8"/>
    <n v="3"/>
    <n v="3"/>
    <s v="ON"/>
    <d v="2019-05-03T00:00:00"/>
    <s v="Avg of 4 NM Projects"/>
    <x v="14"/>
    <n v="19.71"/>
  </r>
  <r>
    <n v="2019"/>
    <x v="8"/>
    <n v="3"/>
    <n v="3"/>
    <s v="ON"/>
    <d v="2019-05-03T00:00:00"/>
    <s v="Avg of 4 NM Projects"/>
    <x v="15"/>
    <n v="17.024999999999999"/>
  </r>
  <r>
    <n v="2019"/>
    <x v="8"/>
    <n v="3"/>
    <n v="3"/>
    <s v="ON"/>
    <d v="2019-05-03T00:00:00"/>
    <s v="Avg of 4 NM Projects"/>
    <x v="16"/>
    <n v="15.87"/>
  </r>
  <r>
    <n v="2019"/>
    <x v="8"/>
    <n v="3"/>
    <n v="3"/>
    <s v="ON"/>
    <d v="2019-05-03T00:00:00"/>
    <s v="Avg of 4 NM Projects"/>
    <x v="17"/>
    <n v="8.8299999999999983"/>
  </r>
  <r>
    <n v="2019"/>
    <x v="8"/>
    <n v="3"/>
    <n v="3"/>
    <s v="ON"/>
    <d v="2019-05-03T00:00:00"/>
    <s v="Avg of 4 NM Projects"/>
    <x v="18"/>
    <n v="3.2049999999999996"/>
  </r>
  <r>
    <n v="2019"/>
    <x v="8"/>
    <n v="3"/>
    <n v="3"/>
    <s v="ON"/>
    <d v="2019-05-03T00:00:00"/>
    <s v="Avg of 4 NM Projects"/>
    <x v="19"/>
    <n v="0.13"/>
  </r>
  <r>
    <n v="2019"/>
    <x v="8"/>
    <n v="3"/>
    <n v="3"/>
    <s v="ON"/>
    <d v="2019-05-03T00:00:00"/>
    <s v="Avg of 4 NM Projects"/>
    <x v="20"/>
    <n v="-0.13"/>
  </r>
  <r>
    <n v="2019"/>
    <x v="8"/>
    <n v="3"/>
    <n v="3"/>
    <s v="ON"/>
    <d v="2019-05-03T00:00:00"/>
    <s v="Avg of 4 NM Projects"/>
    <x v="21"/>
    <n v="-0.26"/>
  </r>
  <r>
    <n v="2019"/>
    <x v="8"/>
    <n v="3"/>
    <n v="3"/>
    <s v="ON"/>
    <d v="2019-05-03T00:00:00"/>
    <s v="Avg of 4 NM Projects"/>
    <x v="22"/>
    <n v="0"/>
  </r>
  <r>
    <n v="2019"/>
    <x v="8"/>
    <n v="3"/>
    <n v="3"/>
    <s v="OFF"/>
    <d v="2019-05-03T00:00:00"/>
    <s v="Avg of 4 NM Projects"/>
    <x v="23"/>
    <n v="0"/>
  </r>
  <r>
    <n v="2019"/>
    <x v="8"/>
    <n v="4"/>
    <n v="4"/>
    <s v="OFF"/>
    <d v="2019-05-04T00:00:00"/>
    <s v="Avg of 4 NM Projects"/>
    <x v="0"/>
    <n v="-0.13"/>
  </r>
  <r>
    <n v="2019"/>
    <x v="8"/>
    <n v="4"/>
    <n v="4"/>
    <s v="OFF"/>
    <d v="2019-05-04T00:00:00"/>
    <s v="Avg of 4 NM Projects"/>
    <x v="1"/>
    <n v="-0.39"/>
  </r>
  <r>
    <n v="2019"/>
    <x v="8"/>
    <n v="4"/>
    <n v="4"/>
    <s v="OFF"/>
    <d v="2019-05-04T00:00:00"/>
    <s v="Avg of 4 NM Projects"/>
    <x v="2"/>
    <n v="-0.13"/>
  </r>
  <r>
    <n v="2019"/>
    <x v="8"/>
    <n v="4"/>
    <n v="4"/>
    <s v="OFF"/>
    <d v="2019-05-04T00:00:00"/>
    <s v="Avg of 4 NM Projects"/>
    <x v="3"/>
    <n v="-0.13"/>
  </r>
  <r>
    <n v="2019"/>
    <x v="8"/>
    <n v="4"/>
    <n v="4"/>
    <s v="OFF"/>
    <d v="2019-05-04T00:00:00"/>
    <s v="Avg of 4 NM Projects"/>
    <x v="4"/>
    <n v="0"/>
  </r>
  <r>
    <n v="2019"/>
    <x v="8"/>
    <n v="4"/>
    <n v="4"/>
    <s v="OFF"/>
    <d v="2019-05-04T00:00:00"/>
    <s v="Avg of 4 NM Projects"/>
    <x v="5"/>
    <n v="-0.26"/>
  </r>
  <r>
    <n v="2019"/>
    <x v="8"/>
    <n v="4"/>
    <n v="4"/>
    <s v="OFF"/>
    <d v="2019-05-04T00:00:00"/>
    <s v="Avg of 4 NM Projects"/>
    <x v="6"/>
    <n v="1.5350000000000001"/>
  </r>
  <r>
    <n v="2019"/>
    <x v="8"/>
    <n v="4"/>
    <n v="4"/>
    <s v="ON"/>
    <d v="2019-05-04T00:00:00"/>
    <s v="Avg of 4 NM Projects"/>
    <x v="7"/>
    <n v="13.06"/>
  </r>
  <r>
    <n v="2019"/>
    <x v="8"/>
    <n v="4"/>
    <n v="4"/>
    <s v="ON"/>
    <d v="2019-05-04T00:00:00"/>
    <s v="Avg of 4 NM Projects"/>
    <x v="8"/>
    <n v="27.909999999999997"/>
  </r>
  <r>
    <n v="2019"/>
    <x v="8"/>
    <n v="4"/>
    <n v="4"/>
    <s v="ON"/>
    <d v="2019-05-04T00:00:00"/>
    <s v="Avg of 4 NM Projects"/>
    <x v="9"/>
    <n v="32.64"/>
  </r>
  <r>
    <n v="2019"/>
    <x v="8"/>
    <n v="4"/>
    <n v="4"/>
    <s v="ON"/>
    <d v="2019-05-04T00:00:00"/>
    <s v="Avg of 4 NM Projects"/>
    <x v="10"/>
    <n v="46.34"/>
  </r>
  <r>
    <n v="2019"/>
    <x v="8"/>
    <n v="4"/>
    <n v="4"/>
    <s v="ON"/>
    <d v="2019-05-04T00:00:00"/>
    <s v="Avg of 4 NM Projects"/>
    <x v="11"/>
    <n v="52.480000000000004"/>
  </r>
  <r>
    <n v="2019"/>
    <x v="8"/>
    <n v="4"/>
    <n v="4"/>
    <s v="ON"/>
    <d v="2019-05-04T00:00:00"/>
    <s v="Avg of 4 NM Projects"/>
    <x v="12"/>
    <n v="52.225000000000001"/>
  </r>
  <r>
    <n v="2019"/>
    <x v="8"/>
    <n v="4"/>
    <n v="4"/>
    <s v="ON"/>
    <d v="2019-05-04T00:00:00"/>
    <s v="Avg of 4 NM Projects"/>
    <x v="13"/>
    <n v="35.840000000000003"/>
  </r>
  <r>
    <n v="2019"/>
    <x v="8"/>
    <n v="4"/>
    <n v="4"/>
    <s v="ON"/>
    <d v="2019-05-04T00:00:00"/>
    <s v="Avg of 4 NM Projects"/>
    <x v="14"/>
    <n v="44.164999999999999"/>
  </r>
  <r>
    <n v="2019"/>
    <x v="8"/>
    <n v="4"/>
    <n v="4"/>
    <s v="ON"/>
    <d v="2019-05-04T00:00:00"/>
    <s v="Avg of 4 NM Projects"/>
    <x v="15"/>
    <n v="46.34"/>
  </r>
  <r>
    <n v="2019"/>
    <x v="8"/>
    <n v="4"/>
    <n v="4"/>
    <s v="ON"/>
    <d v="2019-05-04T00:00:00"/>
    <s v="Avg of 4 NM Projects"/>
    <x v="16"/>
    <n v="29.18"/>
  </r>
  <r>
    <n v="2019"/>
    <x v="8"/>
    <n v="4"/>
    <n v="4"/>
    <s v="ON"/>
    <d v="2019-05-04T00:00:00"/>
    <s v="Avg of 4 NM Projects"/>
    <x v="17"/>
    <n v="21.895"/>
  </r>
  <r>
    <n v="2019"/>
    <x v="8"/>
    <n v="4"/>
    <n v="4"/>
    <s v="ON"/>
    <d v="2019-05-04T00:00:00"/>
    <s v="Avg of 4 NM Projects"/>
    <x v="18"/>
    <n v="5.8949999999999996"/>
  </r>
  <r>
    <n v="2019"/>
    <x v="8"/>
    <n v="4"/>
    <n v="4"/>
    <s v="ON"/>
    <d v="2019-05-04T00:00:00"/>
    <s v="Avg of 4 NM Projects"/>
    <x v="19"/>
    <n v="1.2799999999999998"/>
  </r>
  <r>
    <n v="2019"/>
    <x v="8"/>
    <n v="4"/>
    <n v="4"/>
    <s v="ON"/>
    <d v="2019-05-04T00:00:00"/>
    <s v="Avg of 4 NM Projects"/>
    <x v="20"/>
    <n v="-0.13"/>
  </r>
  <r>
    <n v="2019"/>
    <x v="8"/>
    <n v="4"/>
    <n v="4"/>
    <s v="ON"/>
    <d v="2019-05-04T00:00:00"/>
    <s v="Avg of 4 NM Projects"/>
    <x v="21"/>
    <n v="-0.26"/>
  </r>
  <r>
    <n v="2019"/>
    <x v="8"/>
    <n v="4"/>
    <n v="4"/>
    <s v="ON"/>
    <d v="2019-05-04T00:00:00"/>
    <s v="Avg of 4 NM Projects"/>
    <x v="22"/>
    <n v="0"/>
  </r>
  <r>
    <n v="2019"/>
    <x v="8"/>
    <n v="4"/>
    <n v="4"/>
    <s v="OFF"/>
    <d v="2019-05-04T00:00:00"/>
    <s v="Avg of 4 NM Projects"/>
    <x v="23"/>
    <n v="-0.13"/>
  </r>
  <r>
    <n v="2019"/>
    <x v="8"/>
    <n v="5"/>
    <n v="5"/>
    <s v="OFF"/>
    <d v="2019-05-05T00:00:00"/>
    <s v="Avg of 4 NM Projects"/>
    <x v="0"/>
    <n v="0"/>
  </r>
  <r>
    <n v="2019"/>
    <x v="8"/>
    <n v="5"/>
    <n v="5"/>
    <s v="OFF"/>
    <d v="2019-05-05T00:00:00"/>
    <s v="Avg of 4 NM Projects"/>
    <x v="1"/>
    <n v="0"/>
  </r>
  <r>
    <n v="2019"/>
    <x v="8"/>
    <n v="5"/>
    <n v="5"/>
    <s v="OFF"/>
    <d v="2019-05-05T00:00:00"/>
    <s v="Avg of 4 NM Projects"/>
    <x v="2"/>
    <n v="0"/>
  </r>
  <r>
    <n v="2019"/>
    <x v="8"/>
    <n v="5"/>
    <n v="5"/>
    <s v="OFF"/>
    <d v="2019-05-05T00:00:00"/>
    <s v="Avg of 4 NM Projects"/>
    <x v="3"/>
    <n v="-0.39"/>
  </r>
  <r>
    <n v="2019"/>
    <x v="8"/>
    <n v="5"/>
    <n v="5"/>
    <s v="OFF"/>
    <d v="2019-05-05T00:00:00"/>
    <s v="Avg of 4 NM Projects"/>
    <x v="4"/>
    <n v="0"/>
  </r>
  <r>
    <n v="2019"/>
    <x v="8"/>
    <n v="5"/>
    <n v="5"/>
    <s v="OFF"/>
    <d v="2019-05-05T00:00:00"/>
    <s v="Avg of 4 NM Projects"/>
    <x v="5"/>
    <n v="-0.38500000000000001"/>
  </r>
  <r>
    <n v="2019"/>
    <x v="8"/>
    <n v="5"/>
    <n v="5"/>
    <s v="OFF"/>
    <d v="2019-05-05T00:00:00"/>
    <s v="Avg of 4 NM Projects"/>
    <x v="6"/>
    <n v="9.2149999999999999"/>
  </r>
  <r>
    <n v="2019"/>
    <x v="8"/>
    <n v="5"/>
    <n v="5"/>
    <s v="ON"/>
    <d v="2019-05-05T00:00:00"/>
    <s v="Avg of 4 NM Projects"/>
    <x v="7"/>
    <n v="31.739999999999995"/>
  </r>
  <r>
    <n v="2019"/>
    <x v="8"/>
    <n v="5"/>
    <n v="5"/>
    <s v="ON"/>
    <d v="2019-05-05T00:00:00"/>
    <s v="Avg of 4 NM Projects"/>
    <x v="8"/>
    <n v="57.215000000000003"/>
  </r>
  <r>
    <n v="2019"/>
    <x v="8"/>
    <n v="5"/>
    <n v="5"/>
    <s v="ON"/>
    <d v="2019-05-05T00:00:00"/>
    <s v="Avg of 4 NM Projects"/>
    <x v="9"/>
    <n v="76.029999999999987"/>
  </r>
  <r>
    <n v="2019"/>
    <x v="8"/>
    <n v="5"/>
    <n v="5"/>
    <s v="ON"/>
    <d v="2019-05-05T00:00:00"/>
    <s v="Avg of 4 NM Projects"/>
    <x v="10"/>
    <n v="106.22999999999999"/>
  </r>
  <r>
    <n v="2019"/>
    <x v="8"/>
    <n v="5"/>
    <n v="5"/>
    <s v="ON"/>
    <d v="2019-05-05T00:00:00"/>
    <s v="Avg of 4 NM Projects"/>
    <x v="11"/>
    <n v="125.05999999999999"/>
  </r>
  <r>
    <n v="2019"/>
    <x v="8"/>
    <n v="5"/>
    <n v="5"/>
    <s v="ON"/>
    <d v="2019-05-05T00:00:00"/>
    <s v="Avg of 4 NM Projects"/>
    <x v="12"/>
    <n v="125.95"/>
  </r>
  <r>
    <n v="2019"/>
    <x v="8"/>
    <n v="5"/>
    <n v="5"/>
    <s v="ON"/>
    <d v="2019-05-05T00:00:00"/>
    <s v="Avg of 4 NM Projects"/>
    <x v="13"/>
    <n v="117.5"/>
  </r>
  <r>
    <n v="2019"/>
    <x v="8"/>
    <n v="5"/>
    <n v="5"/>
    <s v="ON"/>
    <d v="2019-05-05T00:00:00"/>
    <s v="Avg of 4 NM Projects"/>
    <x v="14"/>
    <n v="103.80499999999999"/>
  </r>
  <r>
    <n v="2019"/>
    <x v="8"/>
    <n v="5"/>
    <n v="5"/>
    <s v="ON"/>
    <d v="2019-05-05T00:00:00"/>
    <s v="Avg of 4 NM Projects"/>
    <x v="15"/>
    <n v="86.91"/>
  </r>
  <r>
    <n v="2019"/>
    <x v="8"/>
    <n v="5"/>
    <n v="5"/>
    <s v="ON"/>
    <d v="2019-05-05T00:00:00"/>
    <s v="Avg of 4 NM Projects"/>
    <x v="16"/>
    <n v="60.67"/>
  </r>
  <r>
    <n v="2019"/>
    <x v="8"/>
    <n v="5"/>
    <n v="5"/>
    <s v="ON"/>
    <d v="2019-05-05T00:00:00"/>
    <s v="Avg of 4 NM Projects"/>
    <x v="17"/>
    <n v="46.850000000000009"/>
  </r>
  <r>
    <n v="2019"/>
    <x v="8"/>
    <n v="5"/>
    <n v="5"/>
    <s v="ON"/>
    <d v="2019-05-05T00:00:00"/>
    <s v="Avg of 4 NM Projects"/>
    <x v="18"/>
    <n v="22.525000000000002"/>
  </r>
  <r>
    <n v="2019"/>
    <x v="8"/>
    <n v="5"/>
    <n v="5"/>
    <s v="ON"/>
    <d v="2019-05-05T00:00:00"/>
    <s v="Avg of 4 NM Projects"/>
    <x v="19"/>
    <n v="3.1999999999999997"/>
  </r>
  <r>
    <n v="2019"/>
    <x v="8"/>
    <n v="5"/>
    <n v="5"/>
    <s v="ON"/>
    <d v="2019-05-05T00:00:00"/>
    <s v="Avg of 4 NM Projects"/>
    <x v="20"/>
    <n v="-0.13"/>
  </r>
  <r>
    <n v="2019"/>
    <x v="8"/>
    <n v="5"/>
    <n v="5"/>
    <s v="ON"/>
    <d v="2019-05-05T00:00:00"/>
    <s v="Avg of 4 NM Projects"/>
    <x v="21"/>
    <n v="-0.13"/>
  </r>
  <r>
    <n v="2019"/>
    <x v="8"/>
    <n v="5"/>
    <n v="5"/>
    <s v="ON"/>
    <d v="2019-05-05T00:00:00"/>
    <s v="Avg of 4 NM Projects"/>
    <x v="22"/>
    <n v="0"/>
  </r>
  <r>
    <n v="2019"/>
    <x v="8"/>
    <n v="5"/>
    <n v="5"/>
    <s v="OFF"/>
    <d v="2019-05-05T00:00:00"/>
    <s v="Avg of 4 NM Projects"/>
    <x v="23"/>
    <n v="0"/>
  </r>
  <r>
    <n v="2019"/>
    <x v="8"/>
    <n v="6"/>
    <n v="6"/>
    <s v="OFF"/>
    <d v="2019-05-06T00:00:00"/>
    <s v="Avg of 4 NM Projects"/>
    <x v="0"/>
    <n v="-0.13"/>
  </r>
  <r>
    <n v="2019"/>
    <x v="8"/>
    <n v="6"/>
    <n v="6"/>
    <s v="OFF"/>
    <d v="2019-05-06T00:00:00"/>
    <s v="Avg of 4 NM Projects"/>
    <x v="1"/>
    <n v="-0.39"/>
  </r>
  <r>
    <n v="2019"/>
    <x v="8"/>
    <n v="6"/>
    <n v="6"/>
    <s v="OFF"/>
    <d v="2019-05-06T00:00:00"/>
    <s v="Avg of 4 NM Projects"/>
    <x v="2"/>
    <n v="0"/>
  </r>
  <r>
    <n v="2019"/>
    <x v="8"/>
    <n v="6"/>
    <n v="6"/>
    <s v="OFF"/>
    <d v="2019-05-06T00:00:00"/>
    <s v="Avg of 4 NM Projects"/>
    <x v="3"/>
    <n v="0"/>
  </r>
  <r>
    <n v="2019"/>
    <x v="8"/>
    <n v="6"/>
    <n v="6"/>
    <s v="OFF"/>
    <d v="2019-05-06T00:00:00"/>
    <s v="Avg of 4 NM Projects"/>
    <x v="4"/>
    <n v="0"/>
  </r>
  <r>
    <n v="2019"/>
    <x v="8"/>
    <n v="6"/>
    <n v="6"/>
    <s v="OFF"/>
    <d v="2019-05-06T00:00:00"/>
    <s v="Avg of 4 NM Projects"/>
    <x v="5"/>
    <n v="-0.26"/>
  </r>
  <r>
    <n v="2019"/>
    <x v="8"/>
    <n v="6"/>
    <n v="6"/>
    <s v="OFF"/>
    <d v="2019-05-06T00:00:00"/>
    <s v="Avg of 4 NM Projects"/>
    <x v="6"/>
    <n v="7.81"/>
  </r>
  <r>
    <n v="2019"/>
    <x v="8"/>
    <n v="6"/>
    <n v="6"/>
    <s v="ON"/>
    <d v="2019-05-06T00:00:00"/>
    <s v="Avg of 4 NM Projects"/>
    <x v="7"/>
    <n v="33.795000000000002"/>
  </r>
  <r>
    <n v="2019"/>
    <x v="8"/>
    <n v="6"/>
    <n v="6"/>
    <s v="ON"/>
    <d v="2019-05-06T00:00:00"/>
    <s v="Avg of 4 NM Projects"/>
    <x v="8"/>
    <n v="65.92"/>
  </r>
  <r>
    <n v="2019"/>
    <x v="8"/>
    <n v="6"/>
    <n v="6"/>
    <s v="ON"/>
    <d v="2019-05-06T00:00:00"/>
    <s v="Avg of 4 NM Projects"/>
    <x v="9"/>
    <n v="84.094999999999999"/>
  </r>
  <r>
    <n v="2019"/>
    <x v="8"/>
    <n v="6"/>
    <n v="6"/>
    <s v="ON"/>
    <d v="2019-05-06T00:00:00"/>
    <s v="Avg of 4 NM Projects"/>
    <x v="10"/>
    <n v="100.60499999999999"/>
  </r>
  <r>
    <n v="2019"/>
    <x v="8"/>
    <n v="6"/>
    <n v="6"/>
    <s v="ON"/>
    <d v="2019-05-06T00:00:00"/>
    <s v="Avg of 4 NM Projects"/>
    <x v="11"/>
    <n v="130.82"/>
  </r>
  <r>
    <n v="2019"/>
    <x v="8"/>
    <n v="6"/>
    <n v="6"/>
    <s v="ON"/>
    <d v="2019-05-06T00:00:00"/>
    <s v="Avg of 4 NM Projects"/>
    <x v="12"/>
    <n v="137.47"/>
  </r>
  <r>
    <n v="2019"/>
    <x v="8"/>
    <n v="6"/>
    <n v="6"/>
    <s v="ON"/>
    <d v="2019-05-06T00:00:00"/>
    <s v="Avg of 4 NM Projects"/>
    <x v="13"/>
    <n v="141.44499999999999"/>
  </r>
  <r>
    <n v="2019"/>
    <x v="8"/>
    <n v="6"/>
    <n v="6"/>
    <s v="ON"/>
    <d v="2019-05-06T00:00:00"/>
    <s v="Avg of 4 NM Projects"/>
    <x v="14"/>
    <n v="112.645"/>
  </r>
  <r>
    <n v="2019"/>
    <x v="8"/>
    <n v="6"/>
    <n v="6"/>
    <s v="ON"/>
    <d v="2019-05-06T00:00:00"/>
    <s v="Avg of 4 NM Projects"/>
    <x v="15"/>
    <n v="80.639999999999986"/>
  </r>
  <r>
    <n v="2019"/>
    <x v="8"/>
    <n v="6"/>
    <n v="6"/>
    <s v="ON"/>
    <d v="2019-05-06T00:00:00"/>
    <s v="Avg of 4 NM Projects"/>
    <x v="16"/>
    <n v="59.775000000000006"/>
  </r>
  <r>
    <n v="2019"/>
    <x v="8"/>
    <n v="6"/>
    <n v="6"/>
    <s v="ON"/>
    <d v="2019-05-06T00:00:00"/>
    <s v="Avg of 4 NM Projects"/>
    <x v="17"/>
    <n v="38.4"/>
  </r>
  <r>
    <n v="2019"/>
    <x v="8"/>
    <n v="6"/>
    <n v="6"/>
    <s v="ON"/>
    <d v="2019-05-06T00:00:00"/>
    <s v="Avg of 4 NM Projects"/>
    <x v="18"/>
    <n v="17.405000000000001"/>
  </r>
  <r>
    <n v="2019"/>
    <x v="8"/>
    <n v="6"/>
    <n v="6"/>
    <s v="ON"/>
    <d v="2019-05-06T00:00:00"/>
    <s v="Avg of 4 NM Projects"/>
    <x v="19"/>
    <n v="2.4249999999999998"/>
  </r>
  <r>
    <n v="2019"/>
    <x v="8"/>
    <n v="6"/>
    <n v="6"/>
    <s v="ON"/>
    <d v="2019-05-06T00:00:00"/>
    <s v="Avg of 4 NM Projects"/>
    <x v="20"/>
    <n v="-0.13"/>
  </r>
  <r>
    <n v="2019"/>
    <x v="8"/>
    <n v="6"/>
    <n v="6"/>
    <s v="ON"/>
    <d v="2019-05-06T00:00:00"/>
    <s v="Avg of 4 NM Projects"/>
    <x v="21"/>
    <n v="0"/>
  </r>
  <r>
    <n v="2019"/>
    <x v="8"/>
    <n v="6"/>
    <n v="6"/>
    <s v="ON"/>
    <d v="2019-05-06T00:00:00"/>
    <s v="Avg of 4 NM Projects"/>
    <x v="22"/>
    <n v="0"/>
  </r>
  <r>
    <n v="2019"/>
    <x v="8"/>
    <n v="6"/>
    <n v="6"/>
    <s v="OFF"/>
    <d v="2019-05-06T00:00:00"/>
    <s v="Avg of 4 NM Projects"/>
    <x v="23"/>
    <n v="-0.39"/>
  </r>
  <r>
    <n v="2019"/>
    <x v="8"/>
    <n v="7"/>
    <n v="7"/>
    <s v="OFF"/>
    <d v="2019-05-07T00:00:00"/>
    <s v="Avg of 4 NM Projects"/>
    <x v="0"/>
    <n v="-0.13"/>
  </r>
  <r>
    <n v="2019"/>
    <x v="8"/>
    <n v="7"/>
    <n v="7"/>
    <s v="OFF"/>
    <d v="2019-05-07T00:00:00"/>
    <s v="Avg of 4 NM Projects"/>
    <x v="1"/>
    <n v="0"/>
  </r>
  <r>
    <n v="2019"/>
    <x v="8"/>
    <n v="7"/>
    <n v="7"/>
    <s v="OFF"/>
    <d v="2019-05-07T00:00:00"/>
    <s v="Avg of 4 NM Projects"/>
    <x v="2"/>
    <n v="0"/>
  </r>
  <r>
    <n v="2019"/>
    <x v="8"/>
    <n v="7"/>
    <n v="7"/>
    <s v="OFF"/>
    <d v="2019-05-07T00:00:00"/>
    <s v="Avg of 4 NM Projects"/>
    <x v="3"/>
    <n v="-0.26"/>
  </r>
  <r>
    <n v="2019"/>
    <x v="8"/>
    <n v="7"/>
    <n v="7"/>
    <s v="OFF"/>
    <d v="2019-05-07T00:00:00"/>
    <s v="Avg of 4 NM Projects"/>
    <x v="4"/>
    <n v="-0.13"/>
  </r>
  <r>
    <n v="2019"/>
    <x v="8"/>
    <n v="7"/>
    <n v="7"/>
    <s v="OFF"/>
    <d v="2019-05-07T00:00:00"/>
    <s v="Avg of 4 NM Projects"/>
    <x v="5"/>
    <n v="-0.26"/>
  </r>
  <r>
    <n v="2019"/>
    <x v="8"/>
    <n v="7"/>
    <n v="7"/>
    <s v="OFF"/>
    <d v="2019-05-07T00:00:00"/>
    <s v="Avg of 4 NM Projects"/>
    <x v="6"/>
    <n v="6.02"/>
  </r>
  <r>
    <n v="2019"/>
    <x v="8"/>
    <n v="7"/>
    <n v="7"/>
    <s v="OFF"/>
    <d v="2019-05-07T00:00:00"/>
    <s v="Avg of 4 NM Projects"/>
    <x v="7"/>
    <n v="29.175000000000001"/>
  </r>
  <r>
    <n v="2019"/>
    <x v="8"/>
    <n v="7"/>
    <n v="7"/>
    <s v="OFF"/>
    <d v="2019-05-07T00:00:00"/>
    <s v="Avg of 4 NM Projects"/>
    <x v="8"/>
    <n v="54.784999999999997"/>
  </r>
  <r>
    <n v="2019"/>
    <x v="8"/>
    <n v="7"/>
    <n v="7"/>
    <s v="OFF"/>
    <d v="2019-05-07T00:00:00"/>
    <s v="Avg of 4 NM Projects"/>
    <x v="9"/>
    <n v="69.63000000000001"/>
  </r>
  <r>
    <n v="2019"/>
    <x v="8"/>
    <n v="7"/>
    <n v="7"/>
    <s v="OFF"/>
    <d v="2019-05-07T00:00:00"/>
    <s v="Avg of 4 NM Projects"/>
    <x v="10"/>
    <n v="78.72999999999999"/>
  </r>
  <r>
    <n v="2019"/>
    <x v="8"/>
    <n v="7"/>
    <n v="7"/>
    <s v="OFF"/>
    <d v="2019-05-07T00:00:00"/>
    <s v="Avg of 4 NM Projects"/>
    <x v="11"/>
    <n v="88.32"/>
  </r>
  <r>
    <n v="2019"/>
    <x v="8"/>
    <n v="7"/>
    <n v="7"/>
    <s v="OFF"/>
    <d v="2019-05-07T00:00:00"/>
    <s v="Avg of 4 NM Projects"/>
    <x v="12"/>
    <n v="92.414999999999992"/>
  </r>
  <r>
    <n v="2019"/>
    <x v="8"/>
    <n v="7"/>
    <n v="7"/>
    <s v="OFF"/>
    <d v="2019-05-07T00:00:00"/>
    <s v="Avg of 4 NM Projects"/>
    <x v="13"/>
    <n v="96"/>
  </r>
  <r>
    <n v="2019"/>
    <x v="8"/>
    <n v="7"/>
    <n v="7"/>
    <s v="OFF"/>
    <d v="2019-05-07T00:00:00"/>
    <s v="Avg of 4 NM Projects"/>
    <x v="14"/>
    <n v="94.59"/>
  </r>
  <r>
    <n v="2019"/>
    <x v="8"/>
    <n v="7"/>
    <n v="7"/>
    <s v="OFF"/>
    <d v="2019-05-07T00:00:00"/>
    <s v="Avg of 4 NM Projects"/>
    <x v="15"/>
    <n v="106.37"/>
  </r>
  <r>
    <n v="2019"/>
    <x v="8"/>
    <n v="7"/>
    <n v="7"/>
    <s v="OFF"/>
    <d v="2019-05-07T00:00:00"/>
    <s v="Avg of 4 NM Projects"/>
    <x v="16"/>
    <n v="82.044999999999987"/>
  </r>
  <r>
    <n v="2019"/>
    <x v="8"/>
    <n v="7"/>
    <n v="7"/>
    <s v="OFF"/>
    <d v="2019-05-07T00:00:00"/>
    <s v="Avg of 4 NM Projects"/>
    <x v="17"/>
    <n v="54.66"/>
  </r>
  <r>
    <n v="2019"/>
    <x v="8"/>
    <n v="7"/>
    <n v="7"/>
    <s v="OFF"/>
    <d v="2019-05-07T00:00:00"/>
    <s v="Avg of 4 NM Projects"/>
    <x v="18"/>
    <n v="25.47"/>
  </r>
  <r>
    <n v="2019"/>
    <x v="8"/>
    <n v="7"/>
    <n v="7"/>
    <s v="OFF"/>
    <d v="2019-05-07T00:00:00"/>
    <s v="Avg of 4 NM Projects"/>
    <x v="19"/>
    <n v="4.7350000000000003"/>
  </r>
  <r>
    <n v="2019"/>
    <x v="8"/>
    <n v="7"/>
    <n v="7"/>
    <s v="OFF"/>
    <d v="2019-05-07T00:00:00"/>
    <s v="Avg of 4 NM Projects"/>
    <x v="20"/>
    <n v="-0.13"/>
  </r>
  <r>
    <n v="2019"/>
    <x v="8"/>
    <n v="7"/>
    <n v="7"/>
    <s v="OFF"/>
    <d v="2019-05-07T00:00:00"/>
    <s v="Avg of 4 NM Projects"/>
    <x v="21"/>
    <n v="0"/>
  </r>
  <r>
    <n v="2019"/>
    <x v="8"/>
    <n v="7"/>
    <n v="7"/>
    <s v="OFF"/>
    <d v="2019-05-07T00:00:00"/>
    <s v="Avg of 4 NM Projects"/>
    <x v="22"/>
    <n v="0"/>
  </r>
  <r>
    <n v="2019"/>
    <x v="8"/>
    <n v="7"/>
    <n v="7"/>
    <s v="OFF"/>
    <d v="2019-05-07T00:00:00"/>
    <s v="Avg of 4 NM Projects"/>
    <x v="23"/>
    <n v="-0.26"/>
  </r>
  <r>
    <n v="2019"/>
    <x v="8"/>
    <n v="8"/>
    <n v="1"/>
    <s v="OFF"/>
    <d v="2019-05-08T00:00:00"/>
    <s v="Avg of 4 NM Projects"/>
    <x v="0"/>
    <n v="-0.13"/>
  </r>
  <r>
    <n v="2019"/>
    <x v="8"/>
    <n v="8"/>
    <n v="1"/>
    <s v="OFF"/>
    <d v="2019-05-08T00:00:00"/>
    <s v="Avg of 4 NM Projects"/>
    <x v="1"/>
    <n v="-0.26"/>
  </r>
  <r>
    <n v="2019"/>
    <x v="8"/>
    <n v="8"/>
    <n v="1"/>
    <s v="OFF"/>
    <d v="2019-05-08T00:00:00"/>
    <s v="Avg of 4 NM Projects"/>
    <x v="2"/>
    <n v="0"/>
  </r>
  <r>
    <n v="2019"/>
    <x v="8"/>
    <n v="8"/>
    <n v="1"/>
    <s v="OFF"/>
    <d v="2019-05-08T00:00:00"/>
    <s v="Avg of 4 NM Projects"/>
    <x v="3"/>
    <n v="-0.26"/>
  </r>
  <r>
    <n v="2019"/>
    <x v="8"/>
    <n v="8"/>
    <n v="1"/>
    <s v="OFF"/>
    <d v="2019-05-08T00:00:00"/>
    <s v="Avg of 4 NM Projects"/>
    <x v="4"/>
    <n v="0"/>
  </r>
  <r>
    <n v="2019"/>
    <x v="8"/>
    <n v="8"/>
    <n v="1"/>
    <s v="OFF"/>
    <d v="2019-05-08T00:00:00"/>
    <s v="Avg of 4 NM Projects"/>
    <x v="5"/>
    <n v="-0.26"/>
  </r>
  <r>
    <n v="2019"/>
    <x v="8"/>
    <n v="8"/>
    <n v="1"/>
    <s v="OFF"/>
    <d v="2019-05-08T00:00:00"/>
    <s v="Avg of 4 NM Projects"/>
    <x v="6"/>
    <n v="12.03"/>
  </r>
  <r>
    <n v="2019"/>
    <x v="8"/>
    <n v="8"/>
    <n v="1"/>
    <s v="OFF"/>
    <d v="2019-05-08T00:00:00"/>
    <s v="Avg of 4 NM Projects"/>
    <x v="7"/>
    <n v="57.09"/>
  </r>
  <r>
    <n v="2019"/>
    <x v="8"/>
    <n v="8"/>
    <n v="1"/>
    <s v="OFF"/>
    <d v="2019-05-08T00:00:00"/>
    <s v="Avg of 4 NM Projects"/>
    <x v="8"/>
    <n v="106.24"/>
  </r>
  <r>
    <n v="2019"/>
    <x v="8"/>
    <n v="8"/>
    <n v="1"/>
    <s v="OFF"/>
    <d v="2019-05-08T00:00:00"/>
    <s v="Avg of 4 NM Projects"/>
    <x v="9"/>
    <n v="133.76499999999999"/>
  </r>
  <r>
    <n v="2019"/>
    <x v="8"/>
    <n v="8"/>
    <n v="1"/>
    <s v="OFF"/>
    <d v="2019-05-08T00:00:00"/>
    <s v="Avg of 4 NM Projects"/>
    <x v="10"/>
    <n v="152.69999999999999"/>
  </r>
  <r>
    <n v="2019"/>
    <x v="8"/>
    <n v="8"/>
    <n v="1"/>
    <s v="OFF"/>
    <d v="2019-05-08T00:00:00"/>
    <s v="Avg of 4 NM Projects"/>
    <x v="11"/>
    <n v="163.19999999999999"/>
  </r>
  <r>
    <n v="2019"/>
    <x v="8"/>
    <n v="8"/>
    <n v="1"/>
    <s v="OFF"/>
    <d v="2019-05-08T00:00:00"/>
    <s v="Avg of 4 NM Projects"/>
    <x v="12"/>
    <n v="164.73"/>
  </r>
  <r>
    <n v="2019"/>
    <x v="8"/>
    <n v="8"/>
    <n v="1"/>
    <s v="OFF"/>
    <d v="2019-05-08T00:00:00"/>
    <s v="Avg of 4 NM Projects"/>
    <x v="13"/>
    <n v="161.155"/>
  </r>
  <r>
    <n v="2019"/>
    <x v="8"/>
    <n v="8"/>
    <n v="1"/>
    <s v="OFF"/>
    <d v="2019-05-08T00:00:00"/>
    <s v="Avg of 4 NM Projects"/>
    <x v="14"/>
    <n v="149.62"/>
  </r>
  <r>
    <n v="2019"/>
    <x v="8"/>
    <n v="8"/>
    <n v="1"/>
    <s v="OFF"/>
    <d v="2019-05-08T00:00:00"/>
    <s v="Avg of 4 NM Projects"/>
    <x v="15"/>
    <n v="131.32999999999998"/>
  </r>
  <r>
    <n v="2019"/>
    <x v="8"/>
    <n v="8"/>
    <n v="1"/>
    <s v="OFF"/>
    <d v="2019-05-08T00:00:00"/>
    <s v="Avg of 4 NM Projects"/>
    <x v="16"/>
    <n v="105.35499999999999"/>
  </r>
  <r>
    <n v="2019"/>
    <x v="8"/>
    <n v="8"/>
    <n v="1"/>
    <s v="OFF"/>
    <d v="2019-05-08T00:00:00"/>
    <s v="Avg of 4 NM Projects"/>
    <x v="17"/>
    <n v="71.295000000000002"/>
  </r>
  <r>
    <n v="2019"/>
    <x v="8"/>
    <n v="8"/>
    <n v="1"/>
    <s v="OFF"/>
    <d v="2019-05-08T00:00:00"/>
    <s v="Avg of 4 NM Projects"/>
    <x v="18"/>
    <n v="31.49"/>
  </r>
  <r>
    <n v="2019"/>
    <x v="8"/>
    <n v="8"/>
    <n v="1"/>
    <s v="OFF"/>
    <d v="2019-05-08T00:00:00"/>
    <s v="Avg of 4 NM Projects"/>
    <x v="19"/>
    <n v="6.1450000000000005"/>
  </r>
  <r>
    <n v="2019"/>
    <x v="8"/>
    <n v="8"/>
    <n v="1"/>
    <s v="OFF"/>
    <d v="2019-05-08T00:00:00"/>
    <s v="Avg of 4 NM Projects"/>
    <x v="20"/>
    <n v="-0.26"/>
  </r>
  <r>
    <n v="2019"/>
    <x v="8"/>
    <n v="8"/>
    <n v="1"/>
    <s v="OFF"/>
    <d v="2019-05-08T00:00:00"/>
    <s v="Avg of 4 NM Projects"/>
    <x v="21"/>
    <n v="-0.26"/>
  </r>
  <r>
    <n v="2019"/>
    <x v="8"/>
    <n v="8"/>
    <n v="1"/>
    <s v="OFF"/>
    <d v="2019-05-08T00:00:00"/>
    <s v="Avg of 4 NM Projects"/>
    <x v="22"/>
    <n v="0"/>
  </r>
  <r>
    <n v="2019"/>
    <x v="8"/>
    <n v="8"/>
    <n v="1"/>
    <s v="OFF"/>
    <d v="2019-05-08T00:00:00"/>
    <s v="Avg of 4 NM Projects"/>
    <x v="23"/>
    <n v="0"/>
  </r>
  <r>
    <n v="2019"/>
    <x v="8"/>
    <n v="9"/>
    <n v="2"/>
    <s v="OFF"/>
    <d v="2019-05-09T00:00:00"/>
    <s v="Avg of 4 NM Projects"/>
    <x v="0"/>
    <n v="0"/>
  </r>
  <r>
    <n v="2019"/>
    <x v="8"/>
    <n v="9"/>
    <n v="2"/>
    <s v="OFF"/>
    <d v="2019-05-09T00:00:00"/>
    <s v="Avg of 4 NM Projects"/>
    <x v="1"/>
    <n v="0"/>
  </r>
  <r>
    <n v="2019"/>
    <x v="8"/>
    <n v="9"/>
    <n v="2"/>
    <s v="OFF"/>
    <d v="2019-05-09T00:00:00"/>
    <s v="Avg of 4 NM Projects"/>
    <x v="2"/>
    <n v="-0.26"/>
  </r>
  <r>
    <n v="2019"/>
    <x v="8"/>
    <n v="9"/>
    <n v="2"/>
    <s v="OFF"/>
    <d v="2019-05-09T00:00:00"/>
    <s v="Avg of 4 NM Projects"/>
    <x v="3"/>
    <n v="-0.13"/>
  </r>
  <r>
    <n v="2019"/>
    <x v="8"/>
    <n v="9"/>
    <n v="2"/>
    <s v="OFF"/>
    <d v="2019-05-09T00:00:00"/>
    <s v="Avg of 4 NM Projects"/>
    <x v="4"/>
    <n v="-0.13"/>
  </r>
  <r>
    <n v="2019"/>
    <x v="8"/>
    <n v="9"/>
    <n v="2"/>
    <s v="OFF"/>
    <d v="2019-05-09T00:00:00"/>
    <s v="Avg of 4 NM Projects"/>
    <x v="5"/>
    <n v="-0.13"/>
  </r>
  <r>
    <n v="2019"/>
    <x v="8"/>
    <n v="9"/>
    <n v="2"/>
    <s v="OFF"/>
    <d v="2019-05-09T00:00:00"/>
    <s v="Avg of 4 NM Projects"/>
    <x v="6"/>
    <n v="11.905000000000001"/>
  </r>
  <r>
    <n v="2019"/>
    <x v="8"/>
    <n v="9"/>
    <n v="2"/>
    <s v="ON"/>
    <d v="2019-05-09T00:00:00"/>
    <s v="Avg of 4 NM Projects"/>
    <x v="7"/>
    <n v="57.984999999999999"/>
  </r>
  <r>
    <n v="2019"/>
    <x v="8"/>
    <n v="9"/>
    <n v="2"/>
    <s v="ON"/>
    <d v="2019-05-09T00:00:00"/>
    <s v="Avg of 4 NM Projects"/>
    <x v="8"/>
    <n v="91.26"/>
  </r>
  <r>
    <n v="2019"/>
    <x v="8"/>
    <n v="9"/>
    <n v="2"/>
    <s v="ON"/>
    <d v="2019-05-09T00:00:00"/>
    <s v="Avg of 4 NM Projects"/>
    <x v="9"/>
    <n v="122.62"/>
  </r>
  <r>
    <n v="2019"/>
    <x v="8"/>
    <n v="9"/>
    <n v="2"/>
    <s v="ON"/>
    <d v="2019-05-09T00:00:00"/>
    <s v="Avg of 4 NM Projects"/>
    <x v="10"/>
    <n v="140.54500000000002"/>
  </r>
  <r>
    <n v="2019"/>
    <x v="8"/>
    <n v="9"/>
    <n v="2"/>
    <s v="ON"/>
    <d v="2019-05-09T00:00:00"/>
    <s v="Avg of 4 NM Projects"/>
    <x v="11"/>
    <n v="149.5"/>
  </r>
  <r>
    <n v="2019"/>
    <x v="8"/>
    <n v="9"/>
    <n v="2"/>
    <s v="ON"/>
    <d v="2019-05-09T00:00:00"/>
    <s v="Avg of 4 NM Projects"/>
    <x v="12"/>
    <n v="150.39500000000001"/>
  </r>
  <r>
    <n v="2019"/>
    <x v="8"/>
    <n v="9"/>
    <n v="2"/>
    <s v="ON"/>
    <d v="2019-05-09T00:00:00"/>
    <s v="Avg of 4 NM Projects"/>
    <x v="13"/>
    <n v="146.815"/>
  </r>
  <r>
    <n v="2019"/>
    <x v="8"/>
    <n v="9"/>
    <n v="2"/>
    <s v="ON"/>
    <d v="2019-05-09T00:00:00"/>
    <s v="Avg of 4 NM Projects"/>
    <x v="14"/>
    <n v="133.88999999999999"/>
  </r>
  <r>
    <n v="2019"/>
    <x v="8"/>
    <n v="9"/>
    <n v="2"/>
    <s v="ON"/>
    <d v="2019-05-09T00:00:00"/>
    <s v="Avg of 4 NM Projects"/>
    <x v="15"/>
    <n v="107.65499999999999"/>
  </r>
  <r>
    <n v="2019"/>
    <x v="8"/>
    <n v="9"/>
    <n v="2"/>
    <s v="ON"/>
    <d v="2019-05-09T00:00:00"/>
    <s v="Avg of 4 NM Projects"/>
    <x v="16"/>
    <n v="83.07"/>
  </r>
  <r>
    <n v="2019"/>
    <x v="8"/>
    <n v="9"/>
    <n v="2"/>
    <s v="ON"/>
    <d v="2019-05-09T00:00:00"/>
    <s v="Avg of 4 NM Projects"/>
    <x v="17"/>
    <n v="39.549999999999997"/>
  </r>
  <r>
    <n v="2019"/>
    <x v="8"/>
    <n v="9"/>
    <n v="2"/>
    <s v="ON"/>
    <d v="2019-05-09T00:00:00"/>
    <s v="Avg of 4 NM Projects"/>
    <x v="18"/>
    <n v="18.684999999999999"/>
  </r>
  <r>
    <n v="2019"/>
    <x v="8"/>
    <n v="9"/>
    <n v="2"/>
    <s v="ON"/>
    <d v="2019-05-09T00:00:00"/>
    <s v="Avg of 4 NM Projects"/>
    <x v="19"/>
    <n v="2.94"/>
  </r>
  <r>
    <n v="2019"/>
    <x v="8"/>
    <n v="9"/>
    <n v="2"/>
    <s v="ON"/>
    <d v="2019-05-09T00:00:00"/>
    <s v="Avg of 4 NM Projects"/>
    <x v="20"/>
    <n v="-0.13"/>
  </r>
  <r>
    <n v="2019"/>
    <x v="8"/>
    <n v="9"/>
    <n v="2"/>
    <s v="ON"/>
    <d v="2019-05-09T00:00:00"/>
    <s v="Avg of 4 NM Projects"/>
    <x v="21"/>
    <n v="0"/>
  </r>
  <r>
    <n v="2019"/>
    <x v="8"/>
    <n v="9"/>
    <n v="2"/>
    <s v="ON"/>
    <d v="2019-05-09T00:00:00"/>
    <s v="Avg of 4 NM Projects"/>
    <x v="22"/>
    <n v="-0.26"/>
  </r>
  <r>
    <n v="2019"/>
    <x v="8"/>
    <n v="9"/>
    <n v="2"/>
    <s v="OFF"/>
    <d v="2019-05-09T00:00:00"/>
    <s v="Avg of 4 NM Projects"/>
    <x v="23"/>
    <n v="-0.13"/>
  </r>
  <r>
    <n v="2019"/>
    <x v="8"/>
    <n v="10"/>
    <n v="3"/>
    <s v="OFF"/>
    <d v="2019-05-10T00:00:00"/>
    <s v="Avg of 4 NM Projects"/>
    <x v="0"/>
    <n v="0"/>
  </r>
  <r>
    <n v="2019"/>
    <x v="8"/>
    <n v="10"/>
    <n v="3"/>
    <s v="OFF"/>
    <d v="2019-05-10T00:00:00"/>
    <s v="Avg of 4 NM Projects"/>
    <x v="1"/>
    <n v="-0.26"/>
  </r>
  <r>
    <n v="2019"/>
    <x v="8"/>
    <n v="10"/>
    <n v="3"/>
    <s v="OFF"/>
    <d v="2019-05-10T00:00:00"/>
    <s v="Avg of 4 NM Projects"/>
    <x v="2"/>
    <n v="-0.13"/>
  </r>
  <r>
    <n v="2019"/>
    <x v="8"/>
    <n v="10"/>
    <n v="3"/>
    <s v="OFF"/>
    <d v="2019-05-10T00:00:00"/>
    <s v="Avg of 4 NM Projects"/>
    <x v="3"/>
    <n v="-0.13"/>
  </r>
  <r>
    <n v="2019"/>
    <x v="8"/>
    <n v="10"/>
    <n v="3"/>
    <s v="OFF"/>
    <d v="2019-05-10T00:00:00"/>
    <s v="Avg of 4 NM Projects"/>
    <x v="4"/>
    <n v="0"/>
  </r>
  <r>
    <n v="2019"/>
    <x v="8"/>
    <n v="10"/>
    <n v="3"/>
    <s v="OFF"/>
    <d v="2019-05-10T00:00:00"/>
    <s v="Avg of 4 NM Projects"/>
    <x v="5"/>
    <n v="-0.13"/>
  </r>
  <r>
    <n v="2019"/>
    <x v="8"/>
    <n v="10"/>
    <n v="3"/>
    <s v="OFF"/>
    <d v="2019-05-10T00:00:00"/>
    <s v="Avg of 4 NM Projects"/>
    <x v="6"/>
    <n v="5.4999999999999991"/>
  </r>
  <r>
    <n v="2019"/>
    <x v="8"/>
    <n v="10"/>
    <n v="3"/>
    <s v="ON"/>
    <d v="2019-05-10T00:00:00"/>
    <s v="Avg of 4 NM Projects"/>
    <x v="7"/>
    <n v="28.42"/>
  </r>
  <r>
    <n v="2019"/>
    <x v="8"/>
    <n v="10"/>
    <n v="3"/>
    <s v="ON"/>
    <d v="2019-05-10T00:00:00"/>
    <s v="Avg of 4 NM Projects"/>
    <x v="8"/>
    <n v="53.765000000000001"/>
  </r>
  <r>
    <n v="2019"/>
    <x v="8"/>
    <n v="10"/>
    <n v="3"/>
    <s v="ON"/>
    <d v="2019-05-10T00:00:00"/>
    <s v="Avg of 4 NM Projects"/>
    <x v="9"/>
    <n v="68.87"/>
  </r>
  <r>
    <n v="2019"/>
    <x v="8"/>
    <n v="10"/>
    <n v="3"/>
    <s v="ON"/>
    <d v="2019-05-10T00:00:00"/>
    <s v="Avg of 4 NM Projects"/>
    <x v="10"/>
    <n v="71.295000000000002"/>
  </r>
  <r>
    <n v="2019"/>
    <x v="8"/>
    <n v="10"/>
    <n v="3"/>
    <s v="ON"/>
    <d v="2019-05-10T00:00:00"/>
    <s v="Avg of 4 NM Projects"/>
    <x v="11"/>
    <n v="65.02"/>
  </r>
  <r>
    <n v="2019"/>
    <x v="8"/>
    <n v="10"/>
    <n v="3"/>
    <s v="ON"/>
    <d v="2019-05-10T00:00:00"/>
    <s v="Avg of 4 NM Projects"/>
    <x v="12"/>
    <n v="30.845000000000002"/>
  </r>
  <r>
    <n v="2019"/>
    <x v="8"/>
    <n v="10"/>
    <n v="3"/>
    <s v="ON"/>
    <d v="2019-05-10T00:00:00"/>
    <s v="Avg of 4 NM Projects"/>
    <x v="13"/>
    <n v="29.189999999999998"/>
  </r>
  <r>
    <n v="2019"/>
    <x v="8"/>
    <n v="10"/>
    <n v="3"/>
    <s v="ON"/>
    <d v="2019-05-10T00:00:00"/>
    <s v="Avg of 4 NM Projects"/>
    <x v="14"/>
    <n v="29.06"/>
  </r>
  <r>
    <n v="2019"/>
    <x v="8"/>
    <n v="10"/>
    <n v="3"/>
    <s v="ON"/>
    <d v="2019-05-10T00:00:00"/>
    <s v="Avg of 4 NM Projects"/>
    <x v="15"/>
    <n v="30.855000000000004"/>
  </r>
  <r>
    <n v="2019"/>
    <x v="8"/>
    <n v="10"/>
    <n v="3"/>
    <s v="ON"/>
    <d v="2019-05-10T00:00:00"/>
    <s v="Avg of 4 NM Projects"/>
    <x v="16"/>
    <n v="28.8"/>
  </r>
  <r>
    <n v="2019"/>
    <x v="8"/>
    <n v="10"/>
    <n v="3"/>
    <s v="ON"/>
    <d v="2019-05-10T00:00:00"/>
    <s v="Avg of 4 NM Projects"/>
    <x v="17"/>
    <n v="17.025000000000002"/>
  </r>
  <r>
    <n v="2019"/>
    <x v="8"/>
    <n v="10"/>
    <n v="3"/>
    <s v="ON"/>
    <d v="2019-05-10T00:00:00"/>
    <s v="Avg of 4 NM Projects"/>
    <x v="18"/>
    <n v="9.86"/>
  </r>
  <r>
    <n v="2019"/>
    <x v="8"/>
    <n v="10"/>
    <n v="3"/>
    <s v="ON"/>
    <d v="2019-05-10T00:00:00"/>
    <s v="Avg of 4 NM Projects"/>
    <x v="19"/>
    <n v="1.7949999999999999"/>
  </r>
  <r>
    <n v="2019"/>
    <x v="8"/>
    <n v="10"/>
    <n v="3"/>
    <s v="ON"/>
    <d v="2019-05-10T00:00:00"/>
    <s v="Avg of 4 NM Projects"/>
    <x v="20"/>
    <n v="-0.39"/>
  </r>
  <r>
    <n v="2019"/>
    <x v="8"/>
    <n v="10"/>
    <n v="3"/>
    <s v="ON"/>
    <d v="2019-05-10T00:00:00"/>
    <s v="Avg of 4 NM Projects"/>
    <x v="21"/>
    <n v="-0.13"/>
  </r>
  <r>
    <n v="2019"/>
    <x v="8"/>
    <n v="10"/>
    <n v="3"/>
    <s v="ON"/>
    <d v="2019-05-10T00:00:00"/>
    <s v="Avg of 4 NM Projects"/>
    <x v="22"/>
    <n v="-0.13"/>
  </r>
  <r>
    <n v="2019"/>
    <x v="8"/>
    <n v="10"/>
    <n v="3"/>
    <s v="OFF"/>
    <d v="2019-05-10T00:00:00"/>
    <s v="Avg of 4 NM Projects"/>
    <x v="23"/>
    <n v="0"/>
  </r>
  <r>
    <n v="2019"/>
    <x v="8"/>
    <n v="11"/>
    <n v="4"/>
    <s v="OFF"/>
    <d v="2019-05-11T00:00:00"/>
    <s v="Avg of 4 NM Projects"/>
    <x v="0"/>
    <n v="-0.39"/>
  </r>
  <r>
    <n v="2019"/>
    <x v="8"/>
    <n v="11"/>
    <n v="4"/>
    <s v="OFF"/>
    <d v="2019-05-11T00:00:00"/>
    <s v="Avg of 4 NM Projects"/>
    <x v="1"/>
    <n v="0"/>
  </r>
  <r>
    <n v="2019"/>
    <x v="8"/>
    <n v="11"/>
    <n v="4"/>
    <s v="OFF"/>
    <d v="2019-05-11T00:00:00"/>
    <s v="Avg of 4 NM Projects"/>
    <x v="2"/>
    <n v="0"/>
  </r>
  <r>
    <n v="2019"/>
    <x v="8"/>
    <n v="11"/>
    <n v="4"/>
    <s v="OFF"/>
    <d v="2019-05-11T00:00:00"/>
    <s v="Avg of 4 NM Projects"/>
    <x v="3"/>
    <n v="-0.13"/>
  </r>
  <r>
    <n v="2019"/>
    <x v="8"/>
    <n v="11"/>
    <n v="4"/>
    <s v="OFF"/>
    <d v="2019-05-11T00:00:00"/>
    <s v="Avg of 4 NM Projects"/>
    <x v="4"/>
    <n v="-0.13"/>
  </r>
  <r>
    <n v="2019"/>
    <x v="8"/>
    <n v="11"/>
    <n v="4"/>
    <s v="OFF"/>
    <d v="2019-05-11T00:00:00"/>
    <s v="Avg of 4 NM Projects"/>
    <x v="5"/>
    <n v="-5.0000000000000044E-3"/>
  </r>
  <r>
    <n v="2019"/>
    <x v="8"/>
    <n v="11"/>
    <n v="4"/>
    <s v="OFF"/>
    <d v="2019-05-11T00:00:00"/>
    <s v="Avg of 4 NM Projects"/>
    <x v="6"/>
    <n v="9.6000000000000014"/>
  </r>
  <r>
    <n v="2019"/>
    <x v="8"/>
    <n v="11"/>
    <n v="4"/>
    <s v="ON"/>
    <d v="2019-05-11T00:00:00"/>
    <s v="Avg of 4 NM Projects"/>
    <x v="7"/>
    <n v="33.67"/>
  </r>
  <r>
    <n v="2019"/>
    <x v="8"/>
    <n v="11"/>
    <n v="4"/>
    <s v="ON"/>
    <d v="2019-05-11T00:00:00"/>
    <s v="Avg of 4 NM Projects"/>
    <x v="8"/>
    <n v="81.275000000000006"/>
  </r>
  <r>
    <n v="2019"/>
    <x v="8"/>
    <n v="11"/>
    <n v="4"/>
    <s v="ON"/>
    <d v="2019-05-11T00:00:00"/>
    <s v="Avg of 4 NM Projects"/>
    <x v="9"/>
    <n v="98.175000000000011"/>
  </r>
  <r>
    <n v="2019"/>
    <x v="8"/>
    <n v="11"/>
    <n v="4"/>
    <s v="ON"/>
    <d v="2019-05-11T00:00:00"/>
    <s v="Avg of 4 NM Projects"/>
    <x v="10"/>
    <n v="122.88"/>
  </r>
  <r>
    <n v="2019"/>
    <x v="8"/>
    <n v="11"/>
    <n v="4"/>
    <s v="ON"/>
    <d v="2019-05-11T00:00:00"/>
    <s v="Avg of 4 NM Projects"/>
    <x v="11"/>
    <n v="114.94500000000001"/>
  </r>
  <r>
    <n v="2019"/>
    <x v="8"/>
    <n v="11"/>
    <n v="4"/>
    <s v="ON"/>
    <d v="2019-05-11T00:00:00"/>
    <s v="Avg of 4 NM Projects"/>
    <x v="12"/>
    <n v="123.00999999999999"/>
  </r>
  <r>
    <n v="2019"/>
    <x v="8"/>
    <n v="11"/>
    <n v="4"/>
    <s v="ON"/>
    <d v="2019-05-11T00:00:00"/>
    <s v="Avg of 4 NM Projects"/>
    <x v="13"/>
    <n v="122.11000000000001"/>
  </r>
  <r>
    <n v="2019"/>
    <x v="8"/>
    <n v="11"/>
    <n v="4"/>
    <s v="ON"/>
    <d v="2019-05-11T00:00:00"/>
    <s v="Avg of 4 NM Projects"/>
    <x v="14"/>
    <n v="114.30499999999999"/>
  </r>
  <r>
    <n v="2019"/>
    <x v="8"/>
    <n v="11"/>
    <n v="4"/>
    <s v="ON"/>
    <d v="2019-05-11T00:00:00"/>
    <s v="Avg of 4 NM Projects"/>
    <x v="15"/>
    <n v="104.065"/>
  </r>
  <r>
    <n v="2019"/>
    <x v="8"/>
    <n v="11"/>
    <n v="4"/>
    <s v="ON"/>
    <d v="2019-05-11T00:00:00"/>
    <s v="Avg of 4 NM Projects"/>
    <x v="16"/>
    <n v="74.875"/>
  </r>
  <r>
    <n v="2019"/>
    <x v="8"/>
    <n v="11"/>
    <n v="4"/>
    <s v="ON"/>
    <d v="2019-05-11T00:00:00"/>
    <s v="Avg of 4 NM Projects"/>
    <x v="17"/>
    <n v="50.174999999999997"/>
  </r>
  <r>
    <n v="2019"/>
    <x v="8"/>
    <n v="11"/>
    <n v="4"/>
    <s v="ON"/>
    <d v="2019-05-11T00:00:00"/>
    <s v="Avg of 4 NM Projects"/>
    <x v="18"/>
    <n v="24.32"/>
  </r>
  <r>
    <n v="2019"/>
    <x v="8"/>
    <n v="11"/>
    <n v="4"/>
    <s v="ON"/>
    <d v="2019-05-11T00:00:00"/>
    <s v="Avg of 4 NM Projects"/>
    <x v="19"/>
    <n v="5.5"/>
  </r>
  <r>
    <n v="2019"/>
    <x v="8"/>
    <n v="11"/>
    <n v="4"/>
    <s v="ON"/>
    <d v="2019-05-11T00:00:00"/>
    <s v="Avg of 4 NM Projects"/>
    <x v="20"/>
    <n v="-0.13"/>
  </r>
  <r>
    <n v="2019"/>
    <x v="8"/>
    <n v="11"/>
    <n v="4"/>
    <s v="ON"/>
    <d v="2019-05-11T00:00:00"/>
    <s v="Avg of 4 NM Projects"/>
    <x v="21"/>
    <n v="0"/>
  </r>
  <r>
    <n v="2019"/>
    <x v="8"/>
    <n v="11"/>
    <n v="4"/>
    <s v="ON"/>
    <d v="2019-05-11T00:00:00"/>
    <s v="Avg of 4 NM Projects"/>
    <x v="22"/>
    <n v="-0.26"/>
  </r>
  <r>
    <n v="2019"/>
    <x v="8"/>
    <n v="11"/>
    <n v="4"/>
    <s v="OFF"/>
    <d v="2019-05-11T00:00:00"/>
    <s v="Avg of 4 NM Projects"/>
    <x v="23"/>
    <n v="-0.26"/>
  </r>
  <r>
    <n v="2019"/>
    <x v="8"/>
    <n v="12"/>
    <n v="5"/>
    <s v="OFF"/>
    <d v="2019-05-12T00:00:00"/>
    <s v="Avg of 4 NM Projects"/>
    <x v="0"/>
    <n v="0"/>
  </r>
  <r>
    <n v="2019"/>
    <x v="8"/>
    <n v="12"/>
    <n v="5"/>
    <s v="OFF"/>
    <d v="2019-05-12T00:00:00"/>
    <s v="Avg of 4 NM Projects"/>
    <x v="1"/>
    <n v="0"/>
  </r>
  <r>
    <n v="2019"/>
    <x v="8"/>
    <n v="12"/>
    <n v="5"/>
    <s v="OFF"/>
    <d v="2019-05-12T00:00:00"/>
    <s v="Avg of 4 NM Projects"/>
    <x v="2"/>
    <n v="-0.13"/>
  </r>
  <r>
    <n v="2019"/>
    <x v="8"/>
    <n v="12"/>
    <n v="5"/>
    <s v="OFF"/>
    <d v="2019-05-12T00:00:00"/>
    <s v="Avg of 4 NM Projects"/>
    <x v="3"/>
    <n v="-0.26"/>
  </r>
  <r>
    <n v="2019"/>
    <x v="8"/>
    <n v="12"/>
    <n v="5"/>
    <s v="OFF"/>
    <d v="2019-05-12T00:00:00"/>
    <s v="Avg of 4 NM Projects"/>
    <x v="4"/>
    <n v="-0.13"/>
  </r>
  <r>
    <n v="2019"/>
    <x v="8"/>
    <n v="12"/>
    <n v="5"/>
    <s v="OFF"/>
    <d v="2019-05-12T00:00:00"/>
    <s v="Avg of 4 NM Projects"/>
    <x v="5"/>
    <n v="0"/>
  </r>
  <r>
    <n v="2019"/>
    <x v="8"/>
    <n v="12"/>
    <n v="5"/>
    <s v="OFF"/>
    <d v="2019-05-12T00:00:00"/>
    <s v="Avg of 4 NM Projects"/>
    <x v="6"/>
    <n v="11.904999999999999"/>
  </r>
  <r>
    <n v="2019"/>
    <x v="8"/>
    <n v="12"/>
    <n v="5"/>
    <s v="ON"/>
    <d v="2019-05-12T00:00:00"/>
    <s v="Avg of 4 NM Projects"/>
    <x v="7"/>
    <n v="41.604999999999997"/>
  </r>
  <r>
    <n v="2019"/>
    <x v="8"/>
    <n v="12"/>
    <n v="5"/>
    <s v="ON"/>
    <d v="2019-05-12T00:00:00"/>
    <s v="Avg of 4 NM Projects"/>
    <x v="8"/>
    <n v="76.550000000000011"/>
  </r>
  <r>
    <n v="2019"/>
    <x v="8"/>
    <n v="12"/>
    <n v="5"/>
    <s v="ON"/>
    <d v="2019-05-12T00:00:00"/>
    <s v="Avg of 4 NM Projects"/>
    <x v="9"/>
    <n v="103.80500000000001"/>
  </r>
  <r>
    <n v="2019"/>
    <x v="8"/>
    <n v="12"/>
    <n v="5"/>
    <s v="ON"/>
    <d v="2019-05-12T00:00:00"/>
    <s v="Avg of 4 NM Projects"/>
    <x v="10"/>
    <n v="118.66"/>
  </r>
  <r>
    <n v="2019"/>
    <x v="8"/>
    <n v="12"/>
    <n v="5"/>
    <s v="ON"/>
    <d v="2019-05-12T00:00:00"/>
    <s v="Avg of 4 NM Projects"/>
    <x v="11"/>
    <n v="123.01"/>
  </r>
  <r>
    <n v="2019"/>
    <x v="8"/>
    <n v="12"/>
    <n v="5"/>
    <s v="ON"/>
    <d v="2019-05-12T00:00:00"/>
    <s v="Avg of 4 NM Projects"/>
    <x v="12"/>
    <n v="126.20999999999998"/>
  </r>
  <r>
    <n v="2019"/>
    <x v="8"/>
    <n v="12"/>
    <n v="5"/>
    <s v="ON"/>
    <d v="2019-05-12T00:00:00"/>
    <s v="Avg of 4 NM Projects"/>
    <x v="13"/>
    <n v="128.38499999999999"/>
  </r>
  <r>
    <n v="2019"/>
    <x v="8"/>
    <n v="12"/>
    <n v="5"/>
    <s v="ON"/>
    <d v="2019-05-12T00:00:00"/>
    <s v="Avg of 4 NM Projects"/>
    <x v="14"/>
    <n v="118.66499999999999"/>
  </r>
  <r>
    <n v="2019"/>
    <x v="8"/>
    <n v="12"/>
    <n v="5"/>
    <s v="ON"/>
    <d v="2019-05-12T00:00:00"/>
    <s v="Avg of 4 NM Projects"/>
    <x v="15"/>
    <n v="98.56"/>
  </r>
  <r>
    <n v="2019"/>
    <x v="8"/>
    <n v="12"/>
    <n v="5"/>
    <s v="ON"/>
    <d v="2019-05-12T00:00:00"/>
    <s v="Avg of 4 NM Projects"/>
    <x v="16"/>
    <n v="73.724999999999994"/>
  </r>
  <r>
    <n v="2019"/>
    <x v="8"/>
    <n v="12"/>
    <n v="5"/>
    <s v="ON"/>
    <d v="2019-05-12T00:00:00"/>
    <s v="Avg of 4 NM Projects"/>
    <x v="17"/>
    <n v="53.120000000000005"/>
  </r>
  <r>
    <n v="2019"/>
    <x v="8"/>
    <n v="12"/>
    <n v="5"/>
    <s v="ON"/>
    <d v="2019-05-12T00:00:00"/>
    <s v="Avg of 4 NM Projects"/>
    <x v="18"/>
    <n v="32.630000000000003"/>
  </r>
  <r>
    <n v="2019"/>
    <x v="8"/>
    <n v="12"/>
    <n v="5"/>
    <s v="ON"/>
    <d v="2019-05-12T00:00:00"/>
    <s v="Avg of 4 NM Projects"/>
    <x v="19"/>
    <n v="7.8149999999999995"/>
  </r>
  <r>
    <n v="2019"/>
    <x v="8"/>
    <n v="12"/>
    <n v="5"/>
    <s v="ON"/>
    <d v="2019-05-12T00:00:00"/>
    <s v="Avg of 4 NM Projects"/>
    <x v="20"/>
    <n v="-0.13"/>
  </r>
  <r>
    <n v="2019"/>
    <x v="8"/>
    <n v="12"/>
    <n v="5"/>
    <s v="ON"/>
    <d v="2019-05-12T00:00:00"/>
    <s v="Avg of 4 NM Projects"/>
    <x v="21"/>
    <n v="0"/>
  </r>
  <r>
    <n v="2019"/>
    <x v="8"/>
    <n v="12"/>
    <n v="5"/>
    <s v="ON"/>
    <d v="2019-05-12T00:00:00"/>
    <s v="Avg of 4 NM Projects"/>
    <x v="22"/>
    <n v="0"/>
  </r>
  <r>
    <n v="2019"/>
    <x v="8"/>
    <n v="12"/>
    <n v="5"/>
    <s v="OFF"/>
    <d v="2019-05-12T00:00:00"/>
    <s v="Avg of 4 NM Projects"/>
    <x v="23"/>
    <n v="0"/>
  </r>
  <r>
    <n v="2019"/>
    <x v="8"/>
    <n v="13"/>
    <n v="6"/>
    <s v="OFF"/>
    <d v="2019-05-13T00:00:00"/>
    <s v="Avg of 4 NM Projects"/>
    <x v="0"/>
    <n v="-0.26"/>
  </r>
  <r>
    <n v="2019"/>
    <x v="8"/>
    <n v="13"/>
    <n v="6"/>
    <s v="OFF"/>
    <d v="2019-05-13T00:00:00"/>
    <s v="Avg of 4 NM Projects"/>
    <x v="1"/>
    <n v="-0.13"/>
  </r>
  <r>
    <n v="2019"/>
    <x v="8"/>
    <n v="13"/>
    <n v="6"/>
    <s v="OFF"/>
    <d v="2019-05-13T00:00:00"/>
    <s v="Avg of 4 NM Projects"/>
    <x v="2"/>
    <n v="-0.13"/>
  </r>
  <r>
    <n v="2019"/>
    <x v="8"/>
    <n v="13"/>
    <n v="6"/>
    <s v="OFF"/>
    <d v="2019-05-13T00:00:00"/>
    <s v="Avg of 4 NM Projects"/>
    <x v="3"/>
    <n v="0"/>
  </r>
  <r>
    <n v="2019"/>
    <x v="8"/>
    <n v="13"/>
    <n v="6"/>
    <s v="OFF"/>
    <d v="2019-05-13T00:00:00"/>
    <s v="Avg of 4 NM Projects"/>
    <x v="4"/>
    <n v="-0.13"/>
  </r>
  <r>
    <n v="2019"/>
    <x v="8"/>
    <n v="13"/>
    <n v="6"/>
    <s v="OFF"/>
    <d v="2019-05-13T00:00:00"/>
    <s v="Avg of 4 NM Projects"/>
    <x v="5"/>
    <n v="0.125"/>
  </r>
  <r>
    <n v="2019"/>
    <x v="8"/>
    <n v="13"/>
    <n v="6"/>
    <s v="OFF"/>
    <d v="2019-05-13T00:00:00"/>
    <s v="Avg of 4 NM Projects"/>
    <x v="6"/>
    <n v="12.030000000000001"/>
  </r>
  <r>
    <n v="2019"/>
    <x v="8"/>
    <n v="13"/>
    <n v="6"/>
    <s v="ON"/>
    <d v="2019-05-13T00:00:00"/>
    <s v="Avg of 4 NM Projects"/>
    <x v="7"/>
    <n v="42.76"/>
  </r>
  <r>
    <n v="2019"/>
    <x v="8"/>
    <n v="13"/>
    <n v="6"/>
    <s v="ON"/>
    <d v="2019-05-13T00:00:00"/>
    <s v="Avg of 4 NM Projects"/>
    <x v="8"/>
    <n v="85.38"/>
  </r>
  <r>
    <n v="2019"/>
    <x v="8"/>
    <n v="13"/>
    <n v="6"/>
    <s v="ON"/>
    <d v="2019-05-13T00:00:00"/>
    <s v="Avg of 4 NM Projects"/>
    <x v="9"/>
    <n v="109.05"/>
  </r>
  <r>
    <n v="2019"/>
    <x v="8"/>
    <n v="13"/>
    <n v="6"/>
    <s v="ON"/>
    <d v="2019-05-13T00:00:00"/>
    <s v="Avg of 4 NM Projects"/>
    <x v="10"/>
    <n v="112.12499999999999"/>
  </r>
  <r>
    <n v="2019"/>
    <x v="8"/>
    <n v="13"/>
    <n v="6"/>
    <s v="ON"/>
    <d v="2019-05-13T00:00:00"/>
    <s v="Avg of 4 NM Projects"/>
    <x v="11"/>
    <n v="128"/>
  </r>
  <r>
    <n v="2019"/>
    <x v="8"/>
    <n v="13"/>
    <n v="6"/>
    <s v="ON"/>
    <d v="2019-05-13T00:00:00"/>
    <s v="Avg of 4 NM Projects"/>
    <x v="12"/>
    <n v="130.81"/>
  </r>
  <r>
    <n v="2019"/>
    <x v="8"/>
    <n v="13"/>
    <n v="6"/>
    <s v="ON"/>
    <d v="2019-05-13T00:00:00"/>
    <s v="Avg of 4 NM Projects"/>
    <x v="13"/>
    <n v="109.31"/>
  </r>
  <r>
    <n v="2019"/>
    <x v="8"/>
    <n v="13"/>
    <n v="6"/>
    <s v="ON"/>
    <d v="2019-05-13T00:00:00"/>
    <s v="Avg of 4 NM Projects"/>
    <x v="14"/>
    <n v="107.39499999999998"/>
  </r>
  <r>
    <n v="2019"/>
    <x v="8"/>
    <n v="13"/>
    <n v="6"/>
    <s v="ON"/>
    <d v="2019-05-13T00:00:00"/>
    <s v="Avg of 4 NM Projects"/>
    <x v="15"/>
    <n v="88.58"/>
  </r>
  <r>
    <n v="2019"/>
    <x v="8"/>
    <n v="13"/>
    <n v="6"/>
    <s v="ON"/>
    <d v="2019-05-13T00:00:00"/>
    <s v="Avg of 4 NM Projects"/>
    <x v="16"/>
    <n v="62.084999999999994"/>
  </r>
  <r>
    <n v="2019"/>
    <x v="8"/>
    <n v="13"/>
    <n v="6"/>
    <s v="ON"/>
    <d v="2019-05-13T00:00:00"/>
    <s v="Avg of 4 NM Projects"/>
    <x v="17"/>
    <n v="46.595000000000006"/>
  </r>
  <r>
    <n v="2019"/>
    <x v="8"/>
    <n v="13"/>
    <n v="6"/>
    <s v="ON"/>
    <d v="2019-05-13T00:00:00"/>
    <s v="Avg of 4 NM Projects"/>
    <x v="18"/>
    <n v="19.975000000000001"/>
  </r>
  <r>
    <n v="2019"/>
    <x v="8"/>
    <n v="13"/>
    <n v="6"/>
    <s v="ON"/>
    <d v="2019-05-13T00:00:00"/>
    <s v="Avg of 4 NM Projects"/>
    <x v="19"/>
    <n v="3.8449999999999998"/>
  </r>
  <r>
    <n v="2019"/>
    <x v="8"/>
    <n v="13"/>
    <n v="6"/>
    <s v="ON"/>
    <d v="2019-05-13T00:00:00"/>
    <s v="Avg of 4 NM Projects"/>
    <x v="20"/>
    <n v="-0.26"/>
  </r>
  <r>
    <n v="2019"/>
    <x v="8"/>
    <n v="13"/>
    <n v="6"/>
    <s v="ON"/>
    <d v="2019-05-13T00:00:00"/>
    <s v="Avg of 4 NM Projects"/>
    <x v="21"/>
    <n v="-0.13"/>
  </r>
  <r>
    <n v="2019"/>
    <x v="8"/>
    <n v="13"/>
    <n v="6"/>
    <s v="ON"/>
    <d v="2019-05-13T00:00:00"/>
    <s v="Avg of 4 NM Projects"/>
    <x v="22"/>
    <n v="0"/>
  </r>
  <r>
    <n v="2019"/>
    <x v="8"/>
    <n v="13"/>
    <n v="6"/>
    <s v="OFF"/>
    <d v="2019-05-13T00:00:00"/>
    <s v="Avg of 4 NM Projects"/>
    <x v="23"/>
    <n v="-0.13"/>
  </r>
  <r>
    <n v="2019"/>
    <x v="8"/>
    <n v="14"/>
    <n v="7"/>
    <s v="OFF"/>
    <d v="2019-05-14T00:00:00"/>
    <s v="Avg of 4 NM Projects"/>
    <x v="0"/>
    <n v="0"/>
  </r>
  <r>
    <n v="2019"/>
    <x v="8"/>
    <n v="14"/>
    <n v="7"/>
    <s v="OFF"/>
    <d v="2019-05-14T00:00:00"/>
    <s v="Avg of 4 NM Projects"/>
    <x v="1"/>
    <n v="-0.26"/>
  </r>
  <r>
    <n v="2019"/>
    <x v="8"/>
    <n v="14"/>
    <n v="7"/>
    <s v="OFF"/>
    <d v="2019-05-14T00:00:00"/>
    <s v="Avg of 4 NM Projects"/>
    <x v="2"/>
    <n v="-0.13"/>
  </r>
  <r>
    <n v="2019"/>
    <x v="8"/>
    <n v="14"/>
    <n v="7"/>
    <s v="OFF"/>
    <d v="2019-05-14T00:00:00"/>
    <s v="Avg of 4 NM Projects"/>
    <x v="3"/>
    <n v="-0.39"/>
  </r>
  <r>
    <n v="2019"/>
    <x v="8"/>
    <n v="14"/>
    <n v="7"/>
    <s v="OFF"/>
    <d v="2019-05-14T00:00:00"/>
    <s v="Avg of 4 NM Projects"/>
    <x v="4"/>
    <n v="0"/>
  </r>
  <r>
    <n v="2019"/>
    <x v="8"/>
    <n v="14"/>
    <n v="7"/>
    <s v="OFF"/>
    <d v="2019-05-14T00:00:00"/>
    <s v="Avg of 4 NM Projects"/>
    <x v="5"/>
    <n v="0"/>
  </r>
  <r>
    <n v="2019"/>
    <x v="8"/>
    <n v="14"/>
    <n v="7"/>
    <s v="OFF"/>
    <d v="2019-05-14T00:00:00"/>
    <s v="Avg of 4 NM Projects"/>
    <x v="6"/>
    <n v="8.7050000000000001"/>
  </r>
  <r>
    <n v="2019"/>
    <x v="8"/>
    <n v="14"/>
    <n v="7"/>
    <s v="OFF"/>
    <d v="2019-05-14T00:00:00"/>
    <s v="Avg of 4 NM Projects"/>
    <x v="7"/>
    <n v="37.765000000000001"/>
  </r>
  <r>
    <n v="2019"/>
    <x v="8"/>
    <n v="14"/>
    <n v="7"/>
    <s v="OFF"/>
    <d v="2019-05-14T00:00:00"/>
    <s v="Avg of 4 NM Projects"/>
    <x v="8"/>
    <n v="68.224999999999994"/>
  </r>
  <r>
    <n v="2019"/>
    <x v="8"/>
    <n v="14"/>
    <n v="7"/>
    <s v="OFF"/>
    <d v="2019-05-14T00:00:00"/>
    <s v="Avg of 4 NM Projects"/>
    <x v="9"/>
    <n v="81.284999999999997"/>
  </r>
  <r>
    <n v="2019"/>
    <x v="8"/>
    <n v="14"/>
    <n v="7"/>
    <s v="OFF"/>
    <d v="2019-05-14T00:00:00"/>
    <s v="Avg of 4 NM Projects"/>
    <x v="10"/>
    <n v="94.080000000000013"/>
  </r>
  <r>
    <n v="2019"/>
    <x v="8"/>
    <n v="14"/>
    <n v="7"/>
    <s v="OFF"/>
    <d v="2019-05-14T00:00:00"/>
    <s v="Avg of 4 NM Projects"/>
    <x v="11"/>
    <n v="105.35500000000002"/>
  </r>
  <r>
    <n v="2019"/>
    <x v="8"/>
    <n v="14"/>
    <n v="7"/>
    <s v="OFF"/>
    <d v="2019-05-14T00:00:00"/>
    <s v="Avg of 4 NM Projects"/>
    <x v="12"/>
    <n v="110.85"/>
  </r>
  <r>
    <n v="2019"/>
    <x v="8"/>
    <n v="14"/>
    <n v="7"/>
    <s v="OFF"/>
    <d v="2019-05-14T00:00:00"/>
    <s v="Avg of 4 NM Projects"/>
    <x v="13"/>
    <n v="107.38500000000001"/>
  </r>
  <r>
    <n v="2019"/>
    <x v="8"/>
    <n v="14"/>
    <n v="7"/>
    <s v="OFF"/>
    <d v="2019-05-14T00:00:00"/>
    <s v="Avg of 4 NM Projects"/>
    <x v="14"/>
    <n v="99.584999999999994"/>
  </r>
  <r>
    <n v="2019"/>
    <x v="8"/>
    <n v="14"/>
    <n v="7"/>
    <s v="OFF"/>
    <d v="2019-05-14T00:00:00"/>
    <s v="Avg of 4 NM Projects"/>
    <x v="15"/>
    <n v="79.865000000000009"/>
  </r>
  <r>
    <n v="2019"/>
    <x v="8"/>
    <n v="14"/>
    <n v="7"/>
    <s v="OFF"/>
    <d v="2019-05-14T00:00:00"/>
    <s v="Avg of 4 NM Projects"/>
    <x v="16"/>
    <n v="62.975000000000001"/>
  </r>
  <r>
    <n v="2019"/>
    <x v="8"/>
    <n v="14"/>
    <n v="7"/>
    <s v="OFF"/>
    <d v="2019-05-14T00:00:00"/>
    <s v="Avg of 4 NM Projects"/>
    <x v="17"/>
    <n v="42.879999999999995"/>
  </r>
  <r>
    <n v="2019"/>
    <x v="8"/>
    <n v="14"/>
    <n v="7"/>
    <s v="OFF"/>
    <d v="2019-05-14T00:00:00"/>
    <s v="Avg of 4 NM Projects"/>
    <x v="18"/>
    <n v="21.369999999999997"/>
  </r>
  <r>
    <n v="2019"/>
    <x v="8"/>
    <n v="14"/>
    <n v="7"/>
    <s v="OFF"/>
    <d v="2019-05-14T00:00:00"/>
    <s v="Avg of 4 NM Projects"/>
    <x v="19"/>
    <n v="5.125"/>
  </r>
  <r>
    <n v="2019"/>
    <x v="8"/>
    <n v="14"/>
    <n v="7"/>
    <s v="OFF"/>
    <d v="2019-05-14T00:00:00"/>
    <s v="Avg of 4 NM Projects"/>
    <x v="20"/>
    <n v="-0.26"/>
  </r>
  <r>
    <n v="2019"/>
    <x v="8"/>
    <n v="14"/>
    <n v="7"/>
    <s v="OFF"/>
    <d v="2019-05-14T00:00:00"/>
    <s v="Avg of 4 NM Projects"/>
    <x v="21"/>
    <n v="-0.13"/>
  </r>
  <r>
    <n v="2019"/>
    <x v="8"/>
    <n v="14"/>
    <n v="7"/>
    <s v="OFF"/>
    <d v="2019-05-14T00:00:00"/>
    <s v="Avg of 4 NM Projects"/>
    <x v="22"/>
    <n v="-0.13"/>
  </r>
  <r>
    <n v="2019"/>
    <x v="8"/>
    <n v="14"/>
    <n v="7"/>
    <s v="OFF"/>
    <d v="2019-05-14T00:00:00"/>
    <s v="Avg of 4 NM Projects"/>
    <x v="23"/>
    <n v="-0.26"/>
  </r>
  <r>
    <n v="2019"/>
    <x v="8"/>
    <n v="15"/>
    <n v="1"/>
    <s v="OFF"/>
    <d v="2019-05-15T00:00:00"/>
    <s v="Avg of 4 NM Projects"/>
    <x v="0"/>
    <n v="0"/>
  </r>
  <r>
    <n v="2019"/>
    <x v="8"/>
    <n v="15"/>
    <n v="1"/>
    <s v="OFF"/>
    <d v="2019-05-15T00:00:00"/>
    <s v="Avg of 4 NM Projects"/>
    <x v="1"/>
    <n v="-0.13"/>
  </r>
  <r>
    <n v="2019"/>
    <x v="8"/>
    <n v="15"/>
    <n v="1"/>
    <s v="OFF"/>
    <d v="2019-05-15T00:00:00"/>
    <s v="Avg of 4 NM Projects"/>
    <x v="2"/>
    <n v="-0.13"/>
  </r>
  <r>
    <n v="2019"/>
    <x v="8"/>
    <n v="15"/>
    <n v="1"/>
    <s v="OFF"/>
    <d v="2019-05-15T00:00:00"/>
    <s v="Avg of 4 NM Projects"/>
    <x v="3"/>
    <n v="0"/>
  </r>
  <r>
    <n v="2019"/>
    <x v="8"/>
    <n v="15"/>
    <n v="1"/>
    <s v="OFF"/>
    <d v="2019-05-15T00:00:00"/>
    <s v="Avg of 4 NM Projects"/>
    <x v="4"/>
    <n v="0"/>
  </r>
  <r>
    <n v="2019"/>
    <x v="8"/>
    <n v="15"/>
    <n v="1"/>
    <s v="OFF"/>
    <d v="2019-05-15T00:00:00"/>
    <s v="Avg of 4 NM Projects"/>
    <x v="5"/>
    <n v="-0.13"/>
  </r>
  <r>
    <n v="2019"/>
    <x v="8"/>
    <n v="15"/>
    <n v="1"/>
    <s v="OFF"/>
    <d v="2019-05-15T00:00:00"/>
    <s v="Avg of 4 NM Projects"/>
    <x v="6"/>
    <n v="4.3499999999999996"/>
  </r>
  <r>
    <n v="2019"/>
    <x v="8"/>
    <n v="15"/>
    <n v="1"/>
    <s v="OFF"/>
    <d v="2019-05-15T00:00:00"/>
    <s v="Avg of 4 NM Projects"/>
    <x v="7"/>
    <n v="17.149999999999999"/>
  </r>
  <r>
    <n v="2019"/>
    <x v="8"/>
    <n v="15"/>
    <n v="1"/>
    <s v="OFF"/>
    <d v="2019-05-15T00:00:00"/>
    <s v="Avg of 4 NM Projects"/>
    <x v="8"/>
    <n v="27.265000000000001"/>
  </r>
  <r>
    <n v="2019"/>
    <x v="8"/>
    <n v="15"/>
    <n v="1"/>
    <s v="OFF"/>
    <d v="2019-05-15T00:00:00"/>
    <s v="Avg of 4 NM Projects"/>
    <x v="9"/>
    <n v="41.480000000000004"/>
  </r>
  <r>
    <n v="2019"/>
    <x v="8"/>
    <n v="15"/>
    <n v="1"/>
    <s v="OFF"/>
    <d v="2019-05-15T00:00:00"/>
    <s v="Avg of 4 NM Projects"/>
    <x v="10"/>
    <n v="52.1"/>
  </r>
  <r>
    <n v="2019"/>
    <x v="8"/>
    <n v="15"/>
    <n v="1"/>
    <s v="OFF"/>
    <d v="2019-05-15T00:00:00"/>
    <s v="Avg of 4 NM Projects"/>
    <x v="11"/>
    <n v="39.424999999999997"/>
  </r>
  <r>
    <n v="2019"/>
    <x v="8"/>
    <n v="15"/>
    <n v="1"/>
    <s v="OFF"/>
    <d v="2019-05-15T00:00:00"/>
    <s v="Avg of 4 NM Projects"/>
    <x v="12"/>
    <n v="51.965000000000003"/>
  </r>
  <r>
    <n v="2019"/>
    <x v="8"/>
    <n v="15"/>
    <n v="1"/>
    <s v="OFF"/>
    <d v="2019-05-15T00:00:00"/>
    <s v="Avg of 4 NM Projects"/>
    <x v="13"/>
    <n v="57.995000000000005"/>
  </r>
  <r>
    <n v="2019"/>
    <x v="8"/>
    <n v="15"/>
    <n v="1"/>
    <s v="OFF"/>
    <d v="2019-05-15T00:00:00"/>
    <s v="Avg of 4 NM Projects"/>
    <x v="14"/>
    <n v="45.445"/>
  </r>
  <r>
    <n v="2019"/>
    <x v="8"/>
    <n v="15"/>
    <n v="1"/>
    <s v="OFF"/>
    <d v="2019-05-15T00:00:00"/>
    <s v="Avg of 4 NM Projects"/>
    <x v="15"/>
    <n v="52.734999999999999"/>
  </r>
  <r>
    <n v="2019"/>
    <x v="8"/>
    <n v="15"/>
    <n v="1"/>
    <s v="OFF"/>
    <d v="2019-05-15T00:00:00"/>
    <s v="Avg of 4 NM Projects"/>
    <x v="16"/>
    <n v="47.489999999999995"/>
  </r>
  <r>
    <n v="2019"/>
    <x v="8"/>
    <n v="15"/>
    <n v="1"/>
    <s v="OFF"/>
    <d v="2019-05-15T00:00:00"/>
    <s v="Avg of 4 NM Projects"/>
    <x v="17"/>
    <n v="30.98"/>
  </r>
  <r>
    <n v="2019"/>
    <x v="8"/>
    <n v="15"/>
    <n v="1"/>
    <s v="OFF"/>
    <d v="2019-05-15T00:00:00"/>
    <s v="Avg of 4 NM Projects"/>
    <x v="18"/>
    <n v="16.254999999999999"/>
  </r>
  <r>
    <n v="2019"/>
    <x v="8"/>
    <n v="15"/>
    <n v="1"/>
    <s v="OFF"/>
    <d v="2019-05-15T00:00:00"/>
    <s v="Avg of 4 NM Projects"/>
    <x v="19"/>
    <n v="2.9449999999999998"/>
  </r>
  <r>
    <n v="2019"/>
    <x v="8"/>
    <n v="15"/>
    <n v="1"/>
    <s v="OFF"/>
    <d v="2019-05-15T00:00:00"/>
    <s v="Avg of 4 NM Projects"/>
    <x v="20"/>
    <n v="0"/>
  </r>
  <r>
    <n v="2019"/>
    <x v="8"/>
    <n v="15"/>
    <n v="1"/>
    <s v="OFF"/>
    <d v="2019-05-15T00:00:00"/>
    <s v="Avg of 4 NM Projects"/>
    <x v="21"/>
    <n v="0"/>
  </r>
  <r>
    <n v="2019"/>
    <x v="8"/>
    <n v="15"/>
    <n v="1"/>
    <s v="OFF"/>
    <d v="2019-05-15T00:00:00"/>
    <s v="Avg of 4 NM Projects"/>
    <x v="22"/>
    <n v="-0.26"/>
  </r>
  <r>
    <n v="2019"/>
    <x v="8"/>
    <n v="15"/>
    <n v="1"/>
    <s v="OFF"/>
    <d v="2019-05-15T00:00:00"/>
    <s v="Avg of 4 NM Projects"/>
    <x v="23"/>
    <n v="-0.13"/>
  </r>
  <r>
    <n v="2019"/>
    <x v="8"/>
    <n v="16"/>
    <n v="2"/>
    <s v="OFF"/>
    <d v="2019-05-16T00:00:00"/>
    <s v="Avg of 4 NM Projects"/>
    <x v="0"/>
    <n v="-0.26"/>
  </r>
  <r>
    <n v="2019"/>
    <x v="8"/>
    <n v="16"/>
    <n v="2"/>
    <s v="OFF"/>
    <d v="2019-05-16T00:00:00"/>
    <s v="Avg of 4 NM Projects"/>
    <x v="1"/>
    <n v="0"/>
  </r>
  <r>
    <n v="2019"/>
    <x v="8"/>
    <n v="16"/>
    <n v="2"/>
    <s v="OFF"/>
    <d v="2019-05-16T00:00:00"/>
    <s v="Avg of 4 NM Projects"/>
    <x v="2"/>
    <n v="-0.13"/>
  </r>
  <r>
    <n v="2019"/>
    <x v="8"/>
    <n v="16"/>
    <n v="2"/>
    <s v="OFF"/>
    <d v="2019-05-16T00:00:00"/>
    <s v="Avg of 4 NM Projects"/>
    <x v="3"/>
    <n v="-0.26"/>
  </r>
  <r>
    <n v="2019"/>
    <x v="8"/>
    <n v="16"/>
    <n v="2"/>
    <s v="OFF"/>
    <d v="2019-05-16T00:00:00"/>
    <s v="Avg of 4 NM Projects"/>
    <x v="4"/>
    <n v="0"/>
  </r>
  <r>
    <n v="2019"/>
    <x v="8"/>
    <n v="16"/>
    <n v="2"/>
    <s v="OFF"/>
    <d v="2019-05-16T00:00:00"/>
    <s v="Avg of 4 NM Projects"/>
    <x v="5"/>
    <n v="0"/>
  </r>
  <r>
    <n v="2019"/>
    <x v="8"/>
    <n v="16"/>
    <n v="2"/>
    <s v="OFF"/>
    <d v="2019-05-16T00:00:00"/>
    <s v="Avg of 4 NM Projects"/>
    <x v="6"/>
    <n v="13.185"/>
  </r>
  <r>
    <n v="2019"/>
    <x v="8"/>
    <n v="16"/>
    <n v="2"/>
    <s v="ON"/>
    <d v="2019-05-16T00:00:00"/>
    <s v="Avg of 4 NM Projects"/>
    <x v="7"/>
    <n v="46.074999999999996"/>
  </r>
  <r>
    <n v="2019"/>
    <x v="8"/>
    <n v="16"/>
    <n v="2"/>
    <s v="ON"/>
    <d v="2019-05-16T00:00:00"/>
    <s v="Avg of 4 NM Projects"/>
    <x v="8"/>
    <n v="67.070000000000007"/>
  </r>
  <r>
    <n v="2019"/>
    <x v="8"/>
    <n v="16"/>
    <n v="2"/>
    <s v="ON"/>
    <d v="2019-05-16T00:00:00"/>
    <s v="Avg of 4 NM Projects"/>
    <x v="9"/>
    <n v="83.580000000000013"/>
  </r>
  <r>
    <n v="2019"/>
    <x v="8"/>
    <n v="16"/>
    <n v="2"/>
    <s v="ON"/>
    <d v="2019-05-16T00:00:00"/>
    <s v="Avg of 4 NM Projects"/>
    <x v="10"/>
    <n v="121.09"/>
  </r>
  <r>
    <n v="2019"/>
    <x v="8"/>
    <n v="16"/>
    <n v="2"/>
    <s v="ON"/>
    <d v="2019-05-16T00:00:00"/>
    <s v="Avg of 4 NM Projects"/>
    <x v="11"/>
    <n v="129.79499999999999"/>
  </r>
  <r>
    <n v="2019"/>
    <x v="8"/>
    <n v="16"/>
    <n v="2"/>
    <s v="ON"/>
    <d v="2019-05-16T00:00:00"/>
    <s v="Avg of 4 NM Projects"/>
    <x v="12"/>
    <n v="140.03000000000003"/>
  </r>
  <r>
    <n v="2019"/>
    <x v="8"/>
    <n v="16"/>
    <n v="2"/>
    <s v="ON"/>
    <d v="2019-05-16T00:00:00"/>
    <s v="Avg of 4 NM Projects"/>
    <x v="13"/>
    <n v="135.30000000000001"/>
  </r>
  <r>
    <n v="2019"/>
    <x v="8"/>
    <n v="16"/>
    <n v="2"/>
    <s v="ON"/>
    <d v="2019-05-16T00:00:00"/>
    <s v="Avg of 4 NM Projects"/>
    <x v="14"/>
    <n v="123.005"/>
  </r>
  <r>
    <n v="2019"/>
    <x v="8"/>
    <n v="16"/>
    <n v="2"/>
    <s v="ON"/>
    <d v="2019-05-16T00:00:00"/>
    <s v="Avg of 4 NM Projects"/>
    <x v="15"/>
    <n v="113.405"/>
  </r>
  <r>
    <n v="2019"/>
    <x v="8"/>
    <n v="16"/>
    <n v="2"/>
    <s v="ON"/>
    <d v="2019-05-16T00:00:00"/>
    <s v="Avg of 4 NM Projects"/>
    <x v="16"/>
    <n v="91.39"/>
  </r>
  <r>
    <n v="2019"/>
    <x v="8"/>
    <n v="16"/>
    <n v="2"/>
    <s v="ON"/>
    <d v="2019-05-16T00:00:00"/>
    <s v="Avg of 4 NM Projects"/>
    <x v="17"/>
    <n v="66.685000000000002"/>
  </r>
  <r>
    <n v="2019"/>
    <x v="8"/>
    <n v="16"/>
    <n v="2"/>
    <s v="ON"/>
    <d v="2019-05-16T00:00:00"/>
    <s v="Avg of 4 NM Projects"/>
    <x v="18"/>
    <n v="29.574999999999999"/>
  </r>
  <r>
    <n v="2019"/>
    <x v="8"/>
    <n v="16"/>
    <n v="2"/>
    <s v="ON"/>
    <d v="2019-05-16T00:00:00"/>
    <s v="Avg of 4 NM Projects"/>
    <x v="19"/>
    <n v="8.06"/>
  </r>
  <r>
    <n v="2019"/>
    <x v="8"/>
    <n v="16"/>
    <n v="2"/>
    <s v="ON"/>
    <d v="2019-05-16T00:00:00"/>
    <s v="Avg of 4 NM Projects"/>
    <x v="20"/>
    <n v="-0.26"/>
  </r>
  <r>
    <n v="2019"/>
    <x v="8"/>
    <n v="16"/>
    <n v="2"/>
    <s v="ON"/>
    <d v="2019-05-16T00:00:00"/>
    <s v="Avg of 4 NM Projects"/>
    <x v="21"/>
    <n v="-0.13"/>
  </r>
  <r>
    <n v="2019"/>
    <x v="8"/>
    <n v="16"/>
    <n v="2"/>
    <s v="ON"/>
    <d v="2019-05-16T00:00:00"/>
    <s v="Avg of 4 NM Projects"/>
    <x v="22"/>
    <n v="-0.13"/>
  </r>
  <r>
    <n v="2019"/>
    <x v="8"/>
    <n v="16"/>
    <n v="2"/>
    <s v="OFF"/>
    <d v="2019-05-16T00:00:00"/>
    <s v="Avg of 4 NM Projects"/>
    <x v="23"/>
    <n v="0"/>
  </r>
  <r>
    <n v="2019"/>
    <x v="8"/>
    <n v="17"/>
    <n v="3"/>
    <s v="OFF"/>
    <d v="2019-05-17T00:00:00"/>
    <s v="Avg of 4 NM Projects"/>
    <x v="0"/>
    <n v="-0.13"/>
  </r>
  <r>
    <n v="2019"/>
    <x v="8"/>
    <n v="17"/>
    <n v="3"/>
    <s v="OFF"/>
    <d v="2019-05-17T00:00:00"/>
    <s v="Avg of 4 NM Projects"/>
    <x v="1"/>
    <n v="-0.13"/>
  </r>
  <r>
    <n v="2019"/>
    <x v="8"/>
    <n v="17"/>
    <n v="3"/>
    <s v="OFF"/>
    <d v="2019-05-17T00:00:00"/>
    <s v="Avg of 4 NM Projects"/>
    <x v="2"/>
    <n v="-0.13"/>
  </r>
  <r>
    <n v="2019"/>
    <x v="8"/>
    <n v="17"/>
    <n v="3"/>
    <s v="OFF"/>
    <d v="2019-05-17T00:00:00"/>
    <s v="Avg of 4 NM Projects"/>
    <x v="3"/>
    <n v="0"/>
  </r>
  <r>
    <n v="2019"/>
    <x v="8"/>
    <n v="17"/>
    <n v="3"/>
    <s v="OFF"/>
    <d v="2019-05-17T00:00:00"/>
    <s v="Avg of 4 NM Projects"/>
    <x v="4"/>
    <n v="-0.13"/>
  </r>
  <r>
    <n v="2019"/>
    <x v="8"/>
    <n v="17"/>
    <n v="3"/>
    <s v="OFF"/>
    <d v="2019-05-17T00:00:00"/>
    <s v="Avg of 4 NM Projects"/>
    <x v="5"/>
    <n v="0.26"/>
  </r>
  <r>
    <n v="2019"/>
    <x v="8"/>
    <n v="17"/>
    <n v="3"/>
    <s v="OFF"/>
    <d v="2019-05-17T00:00:00"/>
    <s v="Avg of 4 NM Projects"/>
    <x v="6"/>
    <n v="4.99"/>
  </r>
  <r>
    <n v="2019"/>
    <x v="8"/>
    <n v="17"/>
    <n v="3"/>
    <s v="ON"/>
    <d v="2019-05-17T00:00:00"/>
    <s v="Avg of 4 NM Projects"/>
    <x v="7"/>
    <n v="11.135000000000002"/>
  </r>
  <r>
    <n v="2019"/>
    <x v="8"/>
    <n v="17"/>
    <n v="3"/>
    <s v="ON"/>
    <d v="2019-05-17T00:00:00"/>
    <s v="Avg of 4 NM Projects"/>
    <x v="8"/>
    <n v="19.714999999999996"/>
  </r>
  <r>
    <n v="2019"/>
    <x v="8"/>
    <n v="17"/>
    <n v="3"/>
    <s v="ON"/>
    <d v="2019-05-17T00:00:00"/>
    <s v="Avg of 4 NM Projects"/>
    <x v="9"/>
    <n v="38.274999999999999"/>
  </r>
  <r>
    <n v="2019"/>
    <x v="8"/>
    <n v="17"/>
    <n v="3"/>
    <s v="ON"/>
    <d v="2019-05-17T00:00:00"/>
    <s v="Avg of 4 NM Projects"/>
    <x v="10"/>
    <n v="46.855000000000004"/>
  </r>
  <r>
    <n v="2019"/>
    <x v="8"/>
    <n v="17"/>
    <n v="3"/>
    <s v="ON"/>
    <d v="2019-05-17T00:00:00"/>
    <s v="Avg of 4 NM Projects"/>
    <x v="11"/>
    <n v="76.415000000000006"/>
  </r>
  <r>
    <n v="2019"/>
    <x v="8"/>
    <n v="17"/>
    <n v="3"/>
    <s v="ON"/>
    <d v="2019-05-17T00:00:00"/>
    <s v="Avg of 4 NM Projects"/>
    <x v="12"/>
    <n v="78.199999999999989"/>
  </r>
  <r>
    <n v="2019"/>
    <x v="8"/>
    <n v="17"/>
    <n v="3"/>
    <s v="ON"/>
    <d v="2019-05-17T00:00:00"/>
    <s v="Avg of 4 NM Projects"/>
    <x v="13"/>
    <n v="114.3"/>
  </r>
  <r>
    <n v="2019"/>
    <x v="8"/>
    <n v="17"/>
    <n v="3"/>
    <s v="ON"/>
    <d v="2019-05-17T00:00:00"/>
    <s v="Avg of 4 NM Projects"/>
    <x v="14"/>
    <n v="111.35499999999999"/>
  </r>
  <r>
    <n v="2019"/>
    <x v="8"/>
    <n v="17"/>
    <n v="3"/>
    <s v="ON"/>
    <d v="2019-05-17T00:00:00"/>
    <s v="Avg of 4 NM Projects"/>
    <x v="15"/>
    <n v="87.43"/>
  </r>
  <r>
    <n v="2019"/>
    <x v="8"/>
    <n v="17"/>
    <n v="3"/>
    <s v="ON"/>
    <d v="2019-05-17T00:00:00"/>
    <s v="Avg of 4 NM Projects"/>
    <x v="16"/>
    <n v="69.88"/>
  </r>
  <r>
    <n v="2019"/>
    <x v="8"/>
    <n v="17"/>
    <n v="3"/>
    <s v="ON"/>
    <d v="2019-05-17T00:00:00"/>
    <s v="Avg of 4 NM Projects"/>
    <x v="17"/>
    <n v="57.72"/>
  </r>
  <r>
    <n v="2019"/>
    <x v="8"/>
    <n v="17"/>
    <n v="3"/>
    <s v="ON"/>
    <d v="2019-05-17T00:00:00"/>
    <s v="Avg of 4 NM Projects"/>
    <x v="18"/>
    <n v="29.569999999999997"/>
  </r>
  <r>
    <n v="2019"/>
    <x v="8"/>
    <n v="17"/>
    <n v="3"/>
    <s v="ON"/>
    <d v="2019-05-17T00:00:00"/>
    <s v="Avg of 4 NM Projects"/>
    <x v="19"/>
    <n v="6.28"/>
  </r>
  <r>
    <n v="2019"/>
    <x v="8"/>
    <n v="17"/>
    <n v="3"/>
    <s v="ON"/>
    <d v="2019-05-17T00:00:00"/>
    <s v="Avg of 4 NM Projects"/>
    <x v="20"/>
    <n v="0"/>
  </r>
  <r>
    <n v="2019"/>
    <x v="8"/>
    <n v="17"/>
    <n v="3"/>
    <s v="ON"/>
    <d v="2019-05-17T00:00:00"/>
    <s v="Avg of 4 NM Projects"/>
    <x v="21"/>
    <n v="-0.13"/>
  </r>
  <r>
    <n v="2019"/>
    <x v="8"/>
    <n v="17"/>
    <n v="3"/>
    <s v="ON"/>
    <d v="2019-05-17T00:00:00"/>
    <s v="Avg of 4 NM Projects"/>
    <x v="22"/>
    <n v="0"/>
  </r>
  <r>
    <n v="2019"/>
    <x v="8"/>
    <n v="17"/>
    <n v="3"/>
    <s v="OFF"/>
    <d v="2019-05-17T00:00:00"/>
    <s v="Avg of 4 NM Projects"/>
    <x v="23"/>
    <n v="-0.26"/>
  </r>
  <r>
    <n v="2019"/>
    <x v="8"/>
    <n v="18"/>
    <n v="4"/>
    <s v="OFF"/>
    <d v="2019-05-18T00:00:00"/>
    <s v="Avg of 4 NM Projects"/>
    <x v="0"/>
    <n v="0"/>
  </r>
  <r>
    <n v="2019"/>
    <x v="8"/>
    <n v="18"/>
    <n v="4"/>
    <s v="OFF"/>
    <d v="2019-05-18T00:00:00"/>
    <s v="Avg of 4 NM Projects"/>
    <x v="1"/>
    <n v="-0.13"/>
  </r>
  <r>
    <n v="2019"/>
    <x v="8"/>
    <n v="18"/>
    <n v="4"/>
    <s v="OFF"/>
    <d v="2019-05-18T00:00:00"/>
    <s v="Avg of 4 NM Projects"/>
    <x v="2"/>
    <n v="0"/>
  </r>
  <r>
    <n v="2019"/>
    <x v="8"/>
    <n v="18"/>
    <n v="4"/>
    <s v="OFF"/>
    <d v="2019-05-18T00:00:00"/>
    <s v="Avg of 4 NM Projects"/>
    <x v="3"/>
    <n v="-0.26"/>
  </r>
  <r>
    <n v="2019"/>
    <x v="8"/>
    <n v="18"/>
    <n v="4"/>
    <s v="OFF"/>
    <d v="2019-05-18T00:00:00"/>
    <s v="Avg of 4 NM Projects"/>
    <x v="4"/>
    <n v="-0.13"/>
  </r>
  <r>
    <n v="2019"/>
    <x v="8"/>
    <n v="18"/>
    <n v="4"/>
    <s v="OFF"/>
    <d v="2019-05-18T00:00:00"/>
    <s v="Avg of 4 NM Projects"/>
    <x v="5"/>
    <n v="0.255"/>
  </r>
  <r>
    <n v="2019"/>
    <x v="8"/>
    <n v="18"/>
    <n v="4"/>
    <s v="OFF"/>
    <d v="2019-05-18T00:00:00"/>
    <s v="Avg of 4 NM Projects"/>
    <x v="6"/>
    <n v="9.86"/>
  </r>
  <r>
    <n v="2019"/>
    <x v="8"/>
    <n v="18"/>
    <n v="4"/>
    <s v="ON"/>
    <d v="2019-05-18T00:00:00"/>
    <s v="Avg of 4 NM Projects"/>
    <x v="7"/>
    <n v="41.734999999999999"/>
  </r>
  <r>
    <n v="2019"/>
    <x v="8"/>
    <n v="18"/>
    <n v="4"/>
    <s v="ON"/>
    <d v="2019-05-18T00:00:00"/>
    <s v="Avg of 4 NM Projects"/>
    <x v="8"/>
    <n v="71.805000000000007"/>
  </r>
  <r>
    <n v="2019"/>
    <x v="8"/>
    <n v="18"/>
    <n v="4"/>
    <s v="ON"/>
    <d v="2019-05-18T00:00:00"/>
    <s v="Avg of 4 NM Projects"/>
    <x v="9"/>
    <n v="93.824999999999989"/>
  </r>
  <r>
    <n v="2019"/>
    <x v="8"/>
    <n v="18"/>
    <n v="4"/>
    <s v="ON"/>
    <d v="2019-05-18T00:00:00"/>
    <s v="Avg of 4 NM Projects"/>
    <x v="10"/>
    <n v="116.86499999999999"/>
  </r>
  <r>
    <n v="2019"/>
    <x v="8"/>
    <n v="18"/>
    <n v="4"/>
    <s v="ON"/>
    <d v="2019-05-18T00:00:00"/>
    <s v="Avg of 4 NM Projects"/>
    <x v="11"/>
    <n v="123.65"/>
  </r>
  <r>
    <n v="2019"/>
    <x v="8"/>
    <n v="18"/>
    <n v="4"/>
    <s v="ON"/>
    <d v="2019-05-18T00:00:00"/>
    <s v="Avg of 4 NM Projects"/>
    <x v="12"/>
    <n v="116.355"/>
  </r>
  <r>
    <n v="2019"/>
    <x v="8"/>
    <n v="18"/>
    <n v="4"/>
    <s v="ON"/>
    <d v="2019-05-18T00:00:00"/>
    <s v="Avg of 4 NM Projects"/>
    <x v="13"/>
    <n v="109.82000000000001"/>
  </r>
  <r>
    <n v="2019"/>
    <x v="8"/>
    <n v="18"/>
    <n v="4"/>
    <s v="ON"/>
    <d v="2019-05-18T00:00:00"/>
    <s v="Avg of 4 NM Projects"/>
    <x v="14"/>
    <n v="104.965"/>
  </r>
  <r>
    <n v="2019"/>
    <x v="8"/>
    <n v="18"/>
    <n v="4"/>
    <s v="ON"/>
    <d v="2019-05-18T00:00:00"/>
    <s v="Avg of 4 NM Projects"/>
    <x v="15"/>
    <n v="89.600000000000009"/>
  </r>
  <r>
    <n v="2019"/>
    <x v="8"/>
    <n v="18"/>
    <n v="4"/>
    <s v="ON"/>
    <d v="2019-05-18T00:00:00"/>
    <s v="Avg of 4 NM Projects"/>
    <x v="16"/>
    <n v="75.394999999999996"/>
  </r>
  <r>
    <n v="2019"/>
    <x v="8"/>
    <n v="18"/>
    <n v="4"/>
    <s v="ON"/>
    <d v="2019-05-18T00:00:00"/>
    <s v="Avg of 4 NM Projects"/>
    <x v="17"/>
    <n v="54.144999999999996"/>
  </r>
  <r>
    <n v="2019"/>
    <x v="8"/>
    <n v="18"/>
    <n v="4"/>
    <s v="ON"/>
    <d v="2019-05-18T00:00:00"/>
    <s v="Avg of 4 NM Projects"/>
    <x v="18"/>
    <n v="25.599999999999998"/>
  </r>
  <r>
    <n v="2019"/>
    <x v="8"/>
    <n v="18"/>
    <n v="4"/>
    <s v="ON"/>
    <d v="2019-05-18T00:00:00"/>
    <s v="Avg of 4 NM Projects"/>
    <x v="19"/>
    <n v="6.0150000000000006"/>
  </r>
  <r>
    <n v="2019"/>
    <x v="8"/>
    <n v="18"/>
    <n v="4"/>
    <s v="ON"/>
    <d v="2019-05-18T00:00:00"/>
    <s v="Avg of 4 NM Projects"/>
    <x v="20"/>
    <n v="-0.26"/>
  </r>
  <r>
    <n v="2019"/>
    <x v="8"/>
    <n v="18"/>
    <n v="4"/>
    <s v="ON"/>
    <d v="2019-05-18T00:00:00"/>
    <s v="Avg of 4 NM Projects"/>
    <x v="21"/>
    <n v="-0.39"/>
  </r>
  <r>
    <n v="2019"/>
    <x v="8"/>
    <n v="18"/>
    <n v="4"/>
    <s v="ON"/>
    <d v="2019-05-18T00:00:00"/>
    <s v="Avg of 4 NM Projects"/>
    <x v="22"/>
    <n v="-0.13"/>
  </r>
  <r>
    <n v="2019"/>
    <x v="8"/>
    <n v="18"/>
    <n v="4"/>
    <s v="OFF"/>
    <d v="2019-05-18T00:00:00"/>
    <s v="Avg of 4 NM Projects"/>
    <x v="23"/>
    <n v="0"/>
  </r>
  <r>
    <n v="2019"/>
    <x v="8"/>
    <n v="19"/>
    <n v="5"/>
    <s v="OFF"/>
    <d v="2019-05-19T00:00:00"/>
    <s v="Avg of 4 NM Projects"/>
    <x v="0"/>
    <n v="-0.13"/>
  </r>
  <r>
    <n v="2019"/>
    <x v="8"/>
    <n v="19"/>
    <n v="5"/>
    <s v="OFF"/>
    <d v="2019-05-19T00:00:00"/>
    <s v="Avg of 4 NM Projects"/>
    <x v="1"/>
    <n v="-0.13"/>
  </r>
  <r>
    <n v="2019"/>
    <x v="8"/>
    <n v="19"/>
    <n v="5"/>
    <s v="OFF"/>
    <d v="2019-05-19T00:00:00"/>
    <s v="Avg of 4 NM Projects"/>
    <x v="2"/>
    <n v="0"/>
  </r>
  <r>
    <n v="2019"/>
    <x v="8"/>
    <n v="19"/>
    <n v="5"/>
    <s v="OFF"/>
    <d v="2019-05-19T00:00:00"/>
    <s v="Avg of 4 NM Projects"/>
    <x v="3"/>
    <n v="-0.26"/>
  </r>
  <r>
    <n v="2019"/>
    <x v="8"/>
    <n v="19"/>
    <n v="5"/>
    <s v="OFF"/>
    <d v="2019-05-19T00:00:00"/>
    <s v="Avg of 4 NM Projects"/>
    <x v="4"/>
    <n v="0"/>
  </r>
  <r>
    <n v="2019"/>
    <x v="8"/>
    <n v="19"/>
    <n v="5"/>
    <s v="OFF"/>
    <d v="2019-05-19T00:00:00"/>
    <s v="Avg of 4 NM Projects"/>
    <x v="5"/>
    <n v="0.26"/>
  </r>
  <r>
    <n v="2019"/>
    <x v="8"/>
    <n v="19"/>
    <n v="5"/>
    <s v="OFF"/>
    <d v="2019-05-19T00:00:00"/>
    <s v="Avg of 4 NM Projects"/>
    <x v="6"/>
    <n v="7.0350000000000001"/>
  </r>
  <r>
    <n v="2019"/>
    <x v="8"/>
    <n v="19"/>
    <n v="5"/>
    <s v="ON"/>
    <d v="2019-05-19T00:00:00"/>
    <s v="Avg of 4 NM Projects"/>
    <x v="7"/>
    <n v="32.770000000000003"/>
  </r>
  <r>
    <n v="2019"/>
    <x v="8"/>
    <n v="19"/>
    <n v="5"/>
    <s v="ON"/>
    <d v="2019-05-19T00:00:00"/>
    <s v="Avg of 4 NM Projects"/>
    <x v="8"/>
    <n v="48.385000000000005"/>
  </r>
  <r>
    <n v="2019"/>
    <x v="8"/>
    <n v="19"/>
    <n v="5"/>
    <s v="ON"/>
    <d v="2019-05-19T00:00:00"/>
    <s v="Avg of 4 NM Projects"/>
    <x v="9"/>
    <n v="61.31"/>
  </r>
  <r>
    <n v="2019"/>
    <x v="8"/>
    <n v="19"/>
    <n v="5"/>
    <s v="ON"/>
    <d v="2019-05-19T00:00:00"/>
    <s v="Avg of 4 NM Projects"/>
    <x v="10"/>
    <n v="69.245000000000005"/>
  </r>
  <r>
    <n v="2019"/>
    <x v="8"/>
    <n v="19"/>
    <n v="5"/>
    <s v="ON"/>
    <d v="2019-05-19T00:00:00"/>
    <s v="Avg of 4 NM Projects"/>
    <x v="11"/>
    <n v="58.234999999999992"/>
  </r>
  <r>
    <n v="2019"/>
    <x v="8"/>
    <n v="19"/>
    <n v="5"/>
    <s v="ON"/>
    <d v="2019-05-19T00:00:00"/>
    <s v="Avg of 4 NM Projects"/>
    <x v="12"/>
    <n v="69.25"/>
  </r>
  <r>
    <n v="2019"/>
    <x v="8"/>
    <n v="19"/>
    <n v="5"/>
    <s v="ON"/>
    <d v="2019-05-19T00:00:00"/>
    <s v="Avg of 4 NM Projects"/>
    <x v="13"/>
    <n v="61.694999999999993"/>
  </r>
  <r>
    <n v="2019"/>
    <x v="8"/>
    <n v="19"/>
    <n v="5"/>
    <s v="ON"/>
    <d v="2019-05-19T00:00:00"/>
    <s v="Avg of 4 NM Projects"/>
    <x v="14"/>
    <n v="77.185000000000002"/>
  </r>
  <r>
    <n v="2019"/>
    <x v="8"/>
    <n v="19"/>
    <n v="5"/>
    <s v="ON"/>
    <d v="2019-05-19T00:00:00"/>
    <s v="Avg of 4 NM Projects"/>
    <x v="15"/>
    <n v="72.444999999999993"/>
  </r>
  <r>
    <n v="2019"/>
    <x v="8"/>
    <n v="19"/>
    <n v="5"/>
    <s v="ON"/>
    <d v="2019-05-19T00:00:00"/>
    <s v="Avg of 4 NM Projects"/>
    <x v="16"/>
    <n v="56.325000000000003"/>
  </r>
  <r>
    <n v="2019"/>
    <x v="8"/>
    <n v="19"/>
    <n v="5"/>
    <s v="ON"/>
    <d v="2019-05-19T00:00:00"/>
    <s v="Avg of 4 NM Projects"/>
    <x v="17"/>
    <n v="25.47"/>
  </r>
  <r>
    <n v="2019"/>
    <x v="8"/>
    <n v="19"/>
    <n v="5"/>
    <s v="ON"/>
    <d v="2019-05-19T00:00:00"/>
    <s v="Avg of 4 NM Projects"/>
    <x v="18"/>
    <n v="11.770000000000001"/>
  </r>
  <r>
    <n v="2019"/>
    <x v="8"/>
    <n v="19"/>
    <n v="5"/>
    <s v="ON"/>
    <d v="2019-05-19T00:00:00"/>
    <s v="Avg of 4 NM Projects"/>
    <x v="19"/>
    <n v="4.1049999999999995"/>
  </r>
  <r>
    <n v="2019"/>
    <x v="8"/>
    <n v="19"/>
    <n v="5"/>
    <s v="ON"/>
    <d v="2019-05-19T00:00:00"/>
    <s v="Avg of 4 NM Projects"/>
    <x v="20"/>
    <n v="-0.39"/>
  </r>
  <r>
    <n v="2019"/>
    <x v="8"/>
    <n v="19"/>
    <n v="5"/>
    <s v="ON"/>
    <d v="2019-05-19T00:00:00"/>
    <s v="Avg of 4 NM Projects"/>
    <x v="21"/>
    <n v="0"/>
  </r>
  <r>
    <n v="2019"/>
    <x v="8"/>
    <n v="19"/>
    <n v="5"/>
    <s v="ON"/>
    <d v="2019-05-19T00:00:00"/>
    <s v="Avg of 4 NM Projects"/>
    <x v="22"/>
    <n v="-0.13"/>
  </r>
  <r>
    <n v="2019"/>
    <x v="8"/>
    <n v="19"/>
    <n v="5"/>
    <s v="OFF"/>
    <d v="2019-05-19T00:00:00"/>
    <s v="Avg of 4 NM Projects"/>
    <x v="23"/>
    <n v="-0.13"/>
  </r>
  <r>
    <n v="2019"/>
    <x v="8"/>
    <n v="20"/>
    <n v="6"/>
    <s v="OFF"/>
    <d v="2019-05-20T00:00:00"/>
    <s v="Avg of 4 NM Projects"/>
    <x v="0"/>
    <n v="0"/>
  </r>
  <r>
    <n v="2019"/>
    <x v="8"/>
    <n v="20"/>
    <n v="6"/>
    <s v="OFF"/>
    <d v="2019-05-20T00:00:00"/>
    <s v="Avg of 4 NM Projects"/>
    <x v="1"/>
    <n v="0"/>
  </r>
  <r>
    <n v="2019"/>
    <x v="8"/>
    <n v="20"/>
    <n v="6"/>
    <s v="OFF"/>
    <d v="2019-05-20T00:00:00"/>
    <s v="Avg of 4 NM Projects"/>
    <x v="2"/>
    <n v="-0.26"/>
  </r>
  <r>
    <n v="2019"/>
    <x v="8"/>
    <n v="20"/>
    <n v="6"/>
    <s v="OFF"/>
    <d v="2019-05-20T00:00:00"/>
    <s v="Avg of 4 NM Projects"/>
    <x v="3"/>
    <n v="-0.26"/>
  </r>
  <r>
    <n v="2019"/>
    <x v="8"/>
    <n v="20"/>
    <n v="6"/>
    <s v="OFF"/>
    <d v="2019-05-20T00:00:00"/>
    <s v="Avg of 4 NM Projects"/>
    <x v="4"/>
    <n v="0"/>
  </r>
  <r>
    <n v="2019"/>
    <x v="8"/>
    <n v="20"/>
    <n v="6"/>
    <s v="OFF"/>
    <d v="2019-05-20T00:00:00"/>
    <s v="Avg of 4 NM Projects"/>
    <x v="5"/>
    <n v="-0.13"/>
  </r>
  <r>
    <n v="2019"/>
    <x v="8"/>
    <n v="20"/>
    <n v="6"/>
    <s v="OFF"/>
    <d v="2019-05-20T00:00:00"/>
    <s v="Avg of 4 NM Projects"/>
    <x v="6"/>
    <n v="1.665"/>
  </r>
  <r>
    <n v="2019"/>
    <x v="8"/>
    <n v="20"/>
    <n v="6"/>
    <s v="ON"/>
    <d v="2019-05-20T00:00:00"/>
    <s v="Avg of 4 NM Projects"/>
    <x v="7"/>
    <n v="14.09"/>
  </r>
  <r>
    <n v="2019"/>
    <x v="8"/>
    <n v="20"/>
    <n v="6"/>
    <s v="ON"/>
    <d v="2019-05-20T00:00:00"/>
    <s v="Avg of 4 NM Projects"/>
    <x v="8"/>
    <n v="20.094999999999999"/>
  </r>
  <r>
    <n v="2019"/>
    <x v="8"/>
    <n v="20"/>
    <n v="6"/>
    <s v="ON"/>
    <d v="2019-05-20T00:00:00"/>
    <s v="Avg of 4 NM Projects"/>
    <x v="9"/>
    <n v="39.040000000000006"/>
  </r>
  <r>
    <n v="2019"/>
    <x v="8"/>
    <n v="20"/>
    <n v="6"/>
    <s v="ON"/>
    <d v="2019-05-20T00:00:00"/>
    <s v="Avg of 4 NM Projects"/>
    <x v="10"/>
    <n v="69.88"/>
  </r>
  <r>
    <n v="2019"/>
    <x v="8"/>
    <n v="20"/>
    <n v="6"/>
    <s v="ON"/>
    <d v="2019-05-20T00:00:00"/>
    <s v="Avg of 4 NM Projects"/>
    <x v="11"/>
    <n v="83.844999999999999"/>
  </r>
  <r>
    <n v="2019"/>
    <x v="8"/>
    <n v="20"/>
    <n v="6"/>
    <s v="ON"/>
    <d v="2019-05-20T00:00:00"/>
    <s v="Avg of 4 NM Projects"/>
    <x v="12"/>
    <n v="81.144999999999996"/>
  </r>
  <r>
    <n v="2019"/>
    <x v="8"/>
    <n v="20"/>
    <n v="6"/>
    <s v="ON"/>
    <d v="2019-05-20T00:00:00"/>
    <s v="Avg of 4 NM Projects"/>
    <x v="13"/>
    <n v="56.834999999999994"/>
  </r>
  <r>
    <n v="2019"/>
    <x v="8"/>
    <n v="20"/>
    <n v="6"/>
    <s v="ON"/>
    <d v="2019-05-20T00:00:00"/>
    <s v="Avg of 4 NM Projects"/>
    <x v="14"/>
    <n v="60.67"/>
  </r>
  <r>
    <n v="2019"/>
    <x v="8"/>
    <n v="20"/>
    <n v="6"/>
    <s v="ON"/>
    <d v="2019-05-20T00:00:00"/>
    <s v="Avg of 4 NM Projects"/>
    <x v="15"/>
    <n v="75.134999999999991"/>
  </r>
  <r>
    <n v="2019"/>
    <x v="8"/>
    <n v="20"/>
    <n v="6"/>
    <s v="ON"/>
    <d v="2019-05-20T00:00:00"/>
    <s v="Avg of 4 NM Projects"/>
    <x v="16"/>
    <n v="63.614999999999995"/>
  </r>
  <r>
    <n v="2019"/>
    <x v="8"/>
    <n v="20"/>
    <n v="6"/>
    <s v="ON"/>
    <d v="2019-05-20T00:00:00"/>
    <s v="Avg of 4 NM Projects"/>
    <x v="17"/>
    <n v="55.685000000000002"/>
  </r>
  <r>
    <n v="2019"/>
    <x v="8"/>
    <n v="20"/>
    <n v="6"/>
    <s v="ON"/>
    <d v="2019-05-20T00:00:00"/>
    <s v="Avg of 4 NM Projects"/>
    <x v="18"/>
    <n v="27.644999999999996"/>
  </r>
  <r>
    <n v="2019"/>
    <x v="8"/>
    <n v="20"/>
    <n v="6"/>
    <s v="ON"/>
    <d v="2019-05-20T00:00:00"/>
    <s v="Avg of 4 NM Projects"/>
    <x v="19"/>
    <n v="5.5"/>
  </r>
  <r>
    <n v="2019"/>
    <x v="8"/>
    <n v="20"/>
    <n v="6"/>
    <s v="ON"/>
    <d v="2019-05-20T00:00:00"/>
    <s v="Avg of 4 NM Projects"/>
    <x v="20"/>
    <n v="-0.13"/>
  </r>
  <r>
    <n v="2019"/>
    <x v="8"/>
    <n v="20"/>
    <n v="6"/>
    <s v="ON"/>
    <d v="2019-05-20T00:00:00"/>
    <s v="Avg of 4 NM Projects"/>
    <x v="21"/>
    <n v="-0.13"/>
  </r>
  <r>
    <n v="2019"/>
    <x v="8"/>
    <n v="20"/>
    <n v="6"/>
    <s v="ON"/>
    <d v="2019-05-20T00:00:00"/>
    <s v="Avg of 4 NM Projects"/>
    <x v="22"/>
    <n v="-0.26"/>
  </r>
  <r>
    <n v="2019"/>
    <x v="8"/>
    <n v="20"/>
    <n v="6"/>
    <s v="OFF"/>
    <d v="2019-05-20T00:00:00"/>
    <s v="Avg of 4 NM Projects"/>
    <x v="23"/>
    <n v="-0.26"/>
  </r>
  <r>
    <n v="2019"/>
    <x v="8"/>
    <n v="21"/>
    <n v="7"/>
    <s v="OFF"/>
    <d v="2019-05-21T00:00:00"/>
    <s v="Avg of 4 NM Projects"/>
    <x v="0"/>
    <n v="0"/>
  </r>
  <r>
    <n v="2019"/>
    <x v="8"/>
    <n v="21"/>
    <n v="7"/>
    <s v="OFF"/>
    <d v="2019-05-21T00:00:00"/>
    <s v="Avg of 4 NM Projects"/>
    <x v="1"/>
    <n v="-0.13"/>
  </r>
  <r>
    <n v="2019"/>
    <x v="8"/>
    <n v="21"/>
    <n v="7"/>
    <s v="OFF"/>
    <d v="2019-05-21T00:00:00"/>
    <s v="Avg of 4 NM Projects"/>
    <x v="2"/>
    <n v="0"/>
  </r>
  <r>
    <n v="2019"/>
    <x v="8"/>
    <n v="21"/>
    <n v="7"/>
    <s v="OFF"/>
    <d v="2019-05-21T00:00:00"/>
    <s v="Avg of 4 NM Projects"/>
    <x v="3"/>
    <n v="-0.13"/>
  </r>
  <r>
    <n v="2019"/>
    <x v="8"/>
    <n v="21"/>
    <n v="7"/>
    <s v="OFF"/>
    <d v="2019-05-21T00:00:00"/>
    <s v="Avg of 4 NM Projects"/>
    <x v="4"/>
    <n v="-0.26"/>
  </r>
  <r>
    <n v="2019"/>
    <x v="8"/>
    <n v="21"/>
    <n v="7"/>
    <s v="OFF"/>
    <d v="2019-05-21T00:00:00"/>
    <s v="Avg of 4 NM Projects"/>
    <x v="5"/>
    <n v="0.255"/>
  </r>
  <r>
    <n v="2019"/>
    <x v="8"/>
    <n v="21"/>
    <n v="7"/>
    <s v="OFF"/>
    <d v="2019-05-21T00:00:00"/>
    <s v="Avg of 4 NM Projects"/>
    <x v="6"/>
    <n v="9.6"/>
  </r>
  <r>
    <n v="2019"/>
    <x v="8"/>
    <n v="21"/>
    <n v="7"/>
    <s v="OFF"/>
    <d v="2019-05-21T00:00:00"/>
    <s v="Avg of 4 NM Projects"/>
    <x v="7"/>
    <n v="39.814999999999998"/>
  </r>
  <r>
    <n v="2019"/>
    <x v="8"/>
    <n v="21"/>
    <n v="7"/>
    <s v="OFF"/>
    <d v="2019-05-21T00:00:00"/>
    <s v="Avg of 4 NM Projects"/>
    <x v="8"/>
    <n v="64.504999999999995"/>
  </r>
  <r>
    <n v="2019"/>
    <x v="8"/>
    <n v="21"/>
    <n v="7"/>
    <s v="OFF"/>
    <d v="2019-05-21T00:00:00"/>
    <s v="Avg of 4 NM Projects"/>
    <x v="9"/>
    <n v="83.460000000000008"/>
  </r>
  <r>
    <n v="2019"/>
    <x v="8"/>
    <n v="21"/>
    <n v="7"/>
    <s v="OFF"/>
    <d v="2019-05-21T00:00:00"/>
    <s v="Avg of 4 NM Projects"/>
    <x v="10"/>
    <n v="100.22"/>
  </r>
  <r>
    <n v="2019"/>
    <x v="8"/>
    <n v="21"/>
    <n v="7"/>
    <s v="OFF"/>
    <d v="2019-05-21T00:00:00"/>
    <s v="Avg of 4 NM Projects"/>
    <x v="11"/>
    <n v="110.075"/>
  </r>
  <r>
    <n v="2019"/>
    <x v="8"/>
    <n v="21"/>
    <n v="7"/>
    <s v="OFF"/>
    <d v="2019-05-21T00:00:00"/>
    <s v="Avg of 4 NM Projects"/>
    <x v="12"/>
    <n v="123.13"/>
  </r>
  <r>
    <n v="2019"/>
    <x v="8"/>
    <n v="21"/>
    <n v="7"/>
    <s v="OFF"/>
    <d v="2019-05-21T00:00:00"/>
    <s v="Avg of 4 NM Projects"/>
    <x v="13"/>
    <n v="123.515"/>
  </r>
  <r>
    <n v="2019"/>
    <x v="8"/>
    <n v="21"/>
    <n v="7"/>
    <s v="OFF"/>
    <d v="2019-05-21T00:00:00"/>
    <s v="Avg of 4 NM Projects"/>
    <x v="14"/>
    <n v="116.605"/>
  </r>
  <r>
    <n v="2019"/>
    <x v="8"/>
    <n v="21"/>
    <n v="7"/>
    <s v="OFF"/>
    <d v="2019-05-21T00:00:00"/>
    <s v="Avg of 4 NM Projects"/>
    <x v="15"/>
    <n v="109.69499999999999"/>
  </r>
  <r>
    <n v="2019"/>
    <x v="8"/>
    <n v="21"/>
    <n v="7"/>
    <s v="OFF"/>
    <d v="2019-05-21T00:00:00"/>
    <s v="Avg of 4 NM Projects"/>
    <x v="16"/>
    <n v="84.22"/>
  </r>
  <r>
    <n v="2019"/>
    <x v="8"/>
    <n v="21"/>
    <n v="7"/>
    <s v="OFF"/>
    <d v="2019-05-21T00:00:00"/>
    <s v="Avg of 4 NM Projects"/>
    <x v="17"/>
    <n v="57.984999999999999"/>
  </r>
  <r>
    <n v="2019"/>
    <x v="8"/>
    <n v="21"/>
    <n v="7"/>
    <s v="OFF"/>
    <d v="2019-05-21T00:00:00"/>
    <s v="Avg of 4 NM Projects"/>
    <x v="18"/>
    <n v="26.24"/>
  </r>
  <r>
    <n v="2019"/>
    <x v="8"/>
    <n v="21"/>
    <n v="7"/>
    <s v="OFF"/>
    <d v="2019-05-21T00:00:00"/>
    <s v="Avg of 4 NM Projects"/>
    <x v="19"/>
    <n v="4.8600000000000003"/>
  </r>
  <r>
    <n v="2019"/>
    <x v="8"/>
    <n v="21"/>
    <n v="7"/>
    <s v="OFF"/>
    <d v="2019-05-21T00:00:00"/>
    <s v="Avg of 4 NM Projects"/>
    <x v="20"/>
    <n v="-0.26"/>
  </r>
  <r>
    <n v="2019"/>
    <x v="8"/>
    <n v="21"/>
    <n v="7"/>
    <s v="OFF"/>
    <d v="2019-05-21T00:00:00"/>
    <s v="Avg of 4 NM Projects"/>
    <x v="21"/>
    <n v="-0.13"/>
  </r>
  <r>
    <n v="2019"/>
    <x v="8"/>
    <n v="21"/>
    <n v="7"/>
    <s v="OFF"/>
    <d v="2019-05-21T00:00:00"/>
    <s v="Avg of 4 NM Projects"/>
    <x v="22"/>
    <n v="0"/>
  </r>
  <r>
    <n v="2019"/>
    <x v="8"/>
    <n v="21"/>
    <n v="7"/>
    <s v="OFF"/>
    <d v="2019-05-21T00:00:00"/>
    <s v="Avg of 4 NM Projects"/>
    <x v="23"/>
    <n v="0"/>
  </r>
  <r>
    <n v="2019"/>
    <x v="8"/>
    <n v="22"/>
    <n v="1"/>
    <s v="OFF"/>
    <d v="2019-05-22T00:00:00"/>
    <s v="Avg of 4 NM Projects"/>
    <x v="0"/>
    <n v="-0.26"/>
  </r>
  <r>
    <n v="2019"/>
    <x v="8"/>
    <n v="22"/>
    <n v="1"/>
    <s v="OFF"/>
    <d v="2019-05-22T00:00:00"/>
    <s v="Avg of 4 NM Projects"/>
    <x v="1"/>
    <n v="-0.13"/>
  </r>
  <r>
    <n v="2019"/>
    <x v="8"/>
    <n v="22"/>
    <n v="1"/>
    <s v="OFF"/>
    <d v="2019-05-22T00:00:00"/>
    <s v="Avg of 4 NM Projects"/>
    <x v="2"/>
    <n v="0"/>
  </r>
  <r>
    <n v="2019"/>
    <x v="8"/>
    <n v="22"/>
    <n v="1"/>
    <s v="OFF"/>
    <d v="2019-05-22T00:00:00"/>
    <s v="Avg of 4 NM Projects"/>
    <x v="3"/>
    <n v="0"/>
  </r>
  <r>
    <n v="2019"/>
    <x v="8"/>
    <n v="22"/>
    <n v="1"/>
    <s v="OFF"/>
    <d v="2019-05-22T00:00:00"/>
    <s v="Avg of 4 NM Projects"/>
    <x v="4"/>
    <n v="-0.13"/>
  </r>
  <r>
    <n v="2019"/>
    <x v="8"/>
    <n v="22"/>
    <n v="1"/>
    <s v="OFF"/>
    <d v="2019-05-22T00:00:00"/>
    <s v="Avg of 4 NM Projects"/>
    <x v="5"/>
    <n v="0.255"/>
  </r>
  <r>
    <n v="2019"/>
    <x v="8"/>
    <n v="22"/>
    <n v="1"/>
    <s v="OFF"/>
    <d v="2019-05-22T00:00:00"/>
    <s v="Avg of 4 NM Projects"/>
    <x v="6"/>
    <n v="13.184999999999999"/>
  </r>
  <r>
    <n v="2019"/>
    <x v="8"/>
    <n v="22"/>
    <n v="1"/>
    <s v="OFF"/>
    <d v="2019-05-22T00:00:00"/>
    <s v="Avg of 4 NM Projects"/>
    <x v="7"/>
    <n v="44.54"/>
  </r>
  <r>
    <n v="2019"/>
    <x v="8"/>
    <n v="22"/>
    <n v="1"/>
    <s v="OFF"/>
    <d v="2019-05-22T00:00:00"/>
    <s v="Avg of 4 NM Projects"/>
    <x v="8"/>
    <n v="72.574999999999989"/>
  </r>
  <r>
    <n v="2019"/>
    <x v="8"/>
    <n v="22"/>
    <n v="1"/>
    <s v="OFF"/>
    <d v="2019-05-22T00:00:00"/>
    <s v="Avg of 4 NM Projects"/>
    <x v="9"/>
    <n v="95.10499999999999"/>
  </r>
  <r>
    <n v="2019"/>
    <x v="8"/>
    <n v="22"/>
    <n v="1"/>
    <s v="OFF"/>
    <d v="2019-05-22T00:00:00"/>
    <s v="Avg of 4 NM Projects"/>
    <x v="10"/>
    <n v="112.12499999999999"/>
  </r>
  <r>
    <n v="2019"/>
    <x v="8"/>
    <n v="22"/>
    <n v="1"/>
    <s v="OFF"/>
    <d v="2019-05-22T00:00:00"/>
    <s v="Avg of 4 NM Projects"/>
    <x v="11"/>
    <n v="116.60499999999999"/>
  </r>
  <r>
    <n v="2019"/>
    <x v="8"/>
    <n v="22"/>
    <n v="1"/>
    <s v="OFF"/>
    <d v="2019-05-22T00:00:00"/>
    <s v="Avg of 4 NM Projects"/>
    <x v="12"/>
    <n v="104.57499999999999"/>
  </r>
  <r>
    <n v="2019"/>
    <x v="8"/>
    <n v="22"/>
    <n v="1"/>
    <s v="OFF"/>
    <d v="2019-05-22T00:00:00"/>
    <s v="Avg of 4 NM Projects"/>
    <x v="13"/>
    <n v="94.72"/>
  </r>
  <r>
    <n v="2019"/>
    <x v="8"/>
    <n v="22"/>
    <n v="1"/>
    <s v="OFF"/>
    <d v="2019-05-22T00:00:00"/>
    <s v="Avg of 4 NM Projects"/>
    <x v="14"/>
    <n v="87.81"/>
  </r>
  <r>
    <n v="2019"/>
    <x v="8"/>
    <n v="22"/>
    <n v="1"/>
    <s v="OFF"/>
    <d v="2019-05-22T00:00:00"/>
    <s v="Avg of 4 NM Projects"/>
    <x v="15"/>
    <n v="74.375"/>
  </r>
  <r>
    <n v="2019"/>
    <x v="8"/>
    <n v="22"/>
    <n v="1"/>
    <s v="OFF"/>
    <d v="2019-05-22T00:00:00"/>
    <s v="Avg of 4 NM Projects"/>
    <x v="16"/>
    <n v="49.66"/>
  </r>
  <r>
    <n v="2019"/>
    <x v="8"/>
    <n v="22"/>
    <n v="1"/>
    <s v="OFF"/>
    <d v="2019-05-22T00:00:00"/>
    <s v="Avg of 4 NM Projects"/>
    <x v="17"/>
    <n v="39.549999999999997"/>
  </r>
  <r>
    <n v="2019"/>
    <x v="8"/>
    <n v="22"/>
    <n v="1"/>
    <s v="OFF"/>
    <d v="2019-05-22T00:00:00"/>
    <s v="Avg of 4 NM Projects"/>
    <x v="18"/>
    <n v="16.510000000000002"/>
  </r>
  <r>
    <n v="2019"/>
    <x v="8"/>
    <n v="22"/>
    <n v="1"/>
    <s v="OFF"/>
    <d v="2019-05-22T00:00:00"/>
    <s v="Avg of 4 NM Projects"/>
    <x v="19"/>
    <n v="3.2"/>
  </r>
  <r>
    <n v="2019"/>
    <x v="8"/>
    <n v="22"/>
    <n v="1"/>
    <s v="OFF"/>
    <d v="2019-05-22T00:00:00"/>
    <s v="Avg of 4 NM Projects"/>
    <x v="20"/>
    <n v="0"/>
  </r>
  <r>
    <n v="2019"/>
    <x v="8"/>
    <n v="22"/>
    <n v="1"/>
    <s v="OFF"/>
    <d v="2019-05-22T00:00:00"/>
    <s v="Avg of 4 NM Projects"/>
    <x v="21"/>
    <n v="0"/>
  </r>
  <r>
    <n v="2019"/>
    <x v="8"/>
    <n v="22"/>
    <n v="1"/>
    <s v="OFF"/>
    <d v="2019-05-22T00:00:00"/>
    <s v="Avg of 4 NM Projects"/>
    <x v="22"/>
    <n v="-0.13"/>
  </r>
  <r>
    <n v="2019"/>
    <x v="8"/>
    <n v="22"/>
    <n v="1"/>
    <s v="OFF"/>
    <d v="2019-05-22T00:00:00"/>
    <s v="Avg of 4 NM Projects"/>
    <x v="23"/>
    <n v="-0.39"/>
  </r>
  <r>
    <n v="2019"/>
    <x v="8"/>
    <n v="23"/>
    <n v="2"/>
    <s v="OFF"/>
    <d v="2019-05-23T00:00:00"/>
    <s v="Avg of 4 NM Projects"/>
    <x v="0"/>
    <n v="-0.26"/>
  </r>
  <r>
    <n v="2019"/>
    <x v="8"/>
    <n v="23"/>
    <n v="2"/>
    <s v="OFF"/>
    <d v="2019-05-23T00:00:00"/>
    <s v="Avg of 4 NM Projects"/>
    <x v="1"/>
    <n v="-0.26"/>
  </r>
  <r>
    <n v="2019"/>
    <x v="8"/>
    <n v="23"/>
    <n v="2"/>
    <s v="OFF"/>
    <d v="2019-05-23T00:00:00"/>
    <s v="Avg of 4 NM Projects"/>
    <x v="2"/>
    <n v="0"/>
  </r>
  <r>
    <n v="2019"/>
    <x v="8"/>
    <n v="23"/>
    <n v="2"/>
    <s v="OFF"/>
    <d v="2019-05-23T00:00:00"/>
    <s v="Avg of 4 NM Projects"/>
    <x v="3"/>
    <n v="-0.13"/>
  </r>
  <r>
    <n v="2019"/>
    <x v="8"/>
    <n v="23"/>
    <n v="2"/>
    <s v="OFF"/>
    <d v="2019-05-23T00:00:00"/>
    <s v="Avg of 4 NM Projects"/>
    <x v="4"/>
    <n v="0"/>
  </r>
  <r>
    <n v="2019"/>
    <x v="8"/>
    <n v="23"/>
    <n v="2"/>
    <s v="OFF"/>
    <d v="2019-05-23T00:00:00"/>
    <s v="Avg of 4 NM Projects"/>
    <x v="5"/>
    <n v="0.38500000000000001"/>
  </r>
  <r>
    <n v="2019"/>
    <x v="8"/>
    <n v="23"/>
    <n v="2"/>
    <s v="OFF"/>
    <d v="2019-05-23T00:00:00"/>
    <s v="Avg of 4 NM Projects"/>
    <x v="6"/>
    <n v="14.719999999999999"/>
  </r>
  <r>
    <n v="2019"/>
    <x v="8"/>
    <n v="23"/>
    <n v="2"/>
    <s v="ON"/>
    <d v="2019-05-23T00:00:00"/>
    <s v="Avg of 4 NM Projects"/>
    <x v="7"/>
    <n v="58.875"/>
  </r>
  <r>
    <n v="2019"/>
    <x v="8"/>
    <n v="23"/>
    <n v="2"/>
    <s v="ON"/>
    <d v="2019-05-23T00:00:00"/>
    <s v="Avg of 4 NM Projects"/>
    <x v="8"/>
    <n v="97.795000000000002"/>
  </r>
  <r>
    <n v="2019"/>
    <x v="8"/>
    <n v="23"/>
    <n v="2"/>
    <s v="ON"/>
    <d v="2019-05-23T00:00:00"/>
    <s v="Avg of 4 NM Projects"/>
    <x v="9"/>
    <n v="113.27500000000001"/>
  </r>
  <r>
    <n v="2019"/>
    <x v="8"/>
    <n v="23"/>
    <n v="2"/>
    <s v="ON"/>
    <d v="2019-05-23T00:00:00"/>
    <s v="Avg of 4 NM Projects"/>
    <x v="10"/>
    <n v="103.80500000000001"/>
  </r>
  <r>
    <n v="2019"/>
    <x v="8"/>
    <n v="23"/>
    <n v="2"/>
    <s v="ON"/>
    <d v="2019-05-23T00:00:00"/>
    <s v="Avg of 4 NM Projects"/>
    <x v="11"/>
    <n v="99.460000000000008"/>
  </r>
  <r>
    <n v="2019"/>
    <x v="8"/>
    <n v="23"/>
    <n v="2"/>
    <s v="ON"/>
    <d v="2019-05-23T00:00:00"/>
    <s v="Avg of 4 NM Projects"/>
    <x v="12"/>
    <n v="94.844999999999999"/>
  </r>
  <r>
    <n v="2019"/>
    <x v="8"/>
    <n v="23"/>
    <n v="2"/>
    <s v="ON"/>
    <d v="2019-05-23T00:00:00"/>
    <s v="Avg of 4 NM Projects"/>
    <x v="13"/>
    <n v="79.875"/>
  </r>
  <r>
    <n v="2019"/>
    <x v="8"/>
    <n v="23"/>
    <n v="2"/>
    <s v="ON"/>
    <d v="2019-05-23T00:00:00"/>
    <s v="Avg of 4 NM Projects"/>
    <x v="14"/>
    <n v="71.81"/>
  </r>
  <r>
    <n v="2019"/>
    <x v="8"/>
    <n v="23"/>
    <n v="2"/>
    <s v="ON"/>
    <d v="2019-05-23T00:00:00"/>
    <s v="Avg of 4 NM Projects"/>
    <x v="15"/>
    <n v="68.355000000000004"/>
  </r>
  <r>
    <n v="2019"/>
    <x v="8"/>
    <n v="23"/>
    <n v="2"/>
    <s v="ON"/>
    <d v="2019-05-23T00:00:00"/>
    <s v="Avg of 4 NM Projects"/>
    <x v="16"/>
    <n v="54.139999999999993"/>
  </r>
  <r>
    <n v="2019"/>
    <x v="8"/>
    <n v="23"/>
    <n v="2"/>
    <s v="ON"/>
    <d v="2019-05-23T00:00:00"/>
    <s v="Avg of 4 NM Projects"/>
    <x v="17"/>
    <n v="32.774999999999999"/>
  </r>
  <r>
    <n v="2019"/>
    <x v="8"/>
    <n v="23"/>
    <n v="2"/>
    <s v="ON"/>
    <d v="2019-05-23T00:00:00"/>
    <s v="Avg of 4 NM Projects"/>
    <x v="18"/>
    <n v="11.010000000000002"/>
  </r>
  <r>
    <n v="2019"/>
    <x v="8"/>
    <n v="23"/>
    <n v="2"/>
    <s v="ON"/>
    <d v="2019-05-23T00:00:00"/>
    <s v="Avg of 4 NM Projects"/>
    <x v="19"/>
    <n v="1.7850000000000001"/>
  </r>
  <r>
    <n v="2019"/>
    <x v="8"/>
    <n v="23"/>
    <n v="2"/>
    <s v="ON"/>
    <d v="2019-05-23T00:00:00"/>
    <s v="Avg of 4 NM Projects"/>
    <x v="20"/>
    <n v="-0.13"/>
  </r>
  <r>
    <n v="2019"/>
    <x v="8"/>
    <n v="23"/>
    <n v="2"/>
    <s v="ON"/>
    <d v="2019-05-23T00:00:00"/>
    <s v="Avg of 4 NM Projects"/>
    <x v="21"/>
    <n v="-0.13"/>
  </r>
  <r>
    <n v="2019"/>
    <x v="8"/>
    <n v="23"/>
    <n v="2"/>
    <s v="ON"/>
    <d v="2019-05-23T00:00:00"/>
    <s v="Avg of 4 NM Projects"/>
    <x v="22"/>
    <n v="-0.13"/>
  </r>
  <r>
    <n v="2019"/>
    <x v="8"/>
    <n v="23"/>
    <n v="2"/>
    <s v="OFF"/>
    <d v="2019-05-23T00:00:00"/>
    <s v="Avg of 4 NM Projects"/>
    <x v="23"/>
    <n v="0"/>
  </r>
  <r>
    <n v="2019"/>
    <x v="8"/>
    <n v="24"/>
    <n v="3"/>
    <s v="OFF"/>
    <d v="2019-05-24T00:00:00"/>
    <s v="Avg of 4 NM Projects"/>
    <x v="0"/>
    <n v="0"/>
  </r>
  <r>
    <n v="2019"/>
    <x v="8"/>
    <n v="24"/>
    <n v="3"/>
    <s v="OFF"/>
    <d v="2019-05-24T00:00:00"/>
    <s v="Avg of 4 NM Projects"/>
    <x v="1"/>
    <n v="-0.13"/>
  </r>
  <r>
    <n v="2019"/>
    <x v="8"/>
    <n v="24"/>
    <n v="3"/>
    <s v="OFF"/>
    <d v="2019-05-24T00:00:00"/>
    <s v="Avg of 4 NM Projects"/>
    <x v="2"/>
    <n v="-0.26"/>
  </r>
  <r>
    <n v="2019"/>
    <x v="8"/>
    <n v="24"/>
    <n v="3"/>
    <s v="OFF"/>
    <d v="2019-05-24T00:00:00"/>
    <s v="Avg of 4 NM Projects"/>
    <x v="3"/>
    <n v="-0.26"/>
  </r>
  <r>
    <n v="2019"/>
    <x v="8"/>
    <n v="24"/>
    <n v="3"/>
    <s v="OFF"/>
    <d v="2019-05-24T00:00:00"/>
    <s v="Avg of 4 NM Projects"/>
    <x v="4"/>
    <n v="-0.13"/>
  </r>
  <r>
    <n v="2019"/>
    <x v="8"/>
    <n v="24"/>
    <n v="3"/>
    <s v="OFF"/>
    <d v="2019-05-24T00:00:00"/>
    <s v="Avg of 4 NM Projects"/>
    <x v="5"/>
    <n v="-0.26"/>
  </r>
  <r>
    <n v="2019"/>
    <x v="8"/>
    <n v="24"/>
    <n v="3"/>
    <s v="OFF"/>
    <d v="2019-05-24T00:00:00"/>
    <s v="Avg of 4 NM Projects"/>
    <x v="6"/>
    <n v="5.8900000000000006"/>
  </r>
  <r>
    <n v="2019"/>
    <x v="8"/>
    <n v="24"/>
    <n v="3"/>
    <s v="ON"/>
    <d v="2019-05-24T00:00:00"/>
    <s v="Avg of 4 NM Projects"/>
    <x v="7"/>
    <n v="23.3"/>
  </r>
  <r>
    <n v="2019"/>
    <x v="8"/>
    <n v="24"/>
    <n v="3"/>
    <s v="ON"/>
    <d v="2019-05-24T00:00:00"/>
    <s v="Avg of 4 NM Projects"/>
    <x v="8"/>
    <n v="33.924999999999997"/>
  </r>
  <r>
    <n v="2019"/>
    <x v="8"/>
    <n v="24"/>
    <n v="3"/>
    <s v="ON"/>
    <d v="2019-05-24T00:00:00"/>
    <s v="Avg of 4 NM Projects"/>
    <x v="9"/>
    <n v="44.804999999999993"/>
  </r>
  <r>
    <n v="2019"/>
    <x v="8"/>
    <n v="24"/>
    <n v="3"/>
    <s v="ON"/>
    <d v="2019-05-24T00:00:00"/>
    <s v="Avg of 4 NM Projects"/>
    <x v="10"/>
    <n v="79.10499999999999"/>
  </r>
  <r>
    <n v="2019"/>
    <x v="8"/>
    <n v="24"/>
    <n v="3"/>
    <s v="ON"/>
    <d v="2019-05-24T00:00:00"/>
    <s v="Avg of 4 NM Projects"/>
    <x v="11"/>
    <n v="91.135000000000005"/>
  </r>
  <r>
    <n v="2019"/>
    <x v="8"/>
    <n v="24"/>
    <n v="3"/>
    <s v="ON"/>
    <d v="2019-05-24T00:00:00"/>
    <s v="Avg of 4 NM Projects"/>
    <x v="12"/>
    <n v="92.155000000000001"/>
  </r>
  <r>
    <n v="2019"/>
    <x v="8"/>
    <n v="24"/>
    <n v="3"/>
    <s v="ON"/>
    <d v="2019-05-24T00:00:00"/>
    <s v="Avg of 4 NM Projects"/>
    <x v="13"/>
    <n v="92.795000000000002"/>
  </r>
  <r>
    <n v="2019"/>
    <x v="8"/>
    <n v="24"/>
    <n v="3"/>
    <s v="ON"/>
    <d v="2019-05-24T00:00:00"/>
    <s v="Avg of 4 NM Projects"/>
    <x v="14"/>
    <n v="98.94"/>
  </r>
  <r>
    <n v="2019"/>
    <x v="8"/>
    <n v="24"/>
    <n v="3"/>
    <s v="ON"/>
    <d v="2019-05-24T00:00:00"/>
    <s v="Avg of 4 NM Projects"/>
    <x v="15"/>
    <n v="83.84"/>
  </r>
  <r>
    <n v="2019"/>
    <x v="8"/>
    <n v="24"/>
    <n v="3"/>
    <s v="ON"/>
    <d v="2019-05-24T00:00:00"/>
    <s v="Avg of 4 NM Projects"/>
    <x v="16"/>
    <n v="60.415000000000006"/>
  </r>
  <r>
    <n v="2019"/>
    <x v="8"/>
    <n v="24"/>
    <n v="3"/>
    <s v="ON"/>
    <d v="2019-05-24T00:00:00"/>
    <s v="Avg of 4 NM Projects"/>
    <x v="17"/>
    <n v="41.35"/>
  </r>
  <r>
    <n v="2019"/>
    <x v="8"/>
    <n v="24"/>
    <n v="3"/>
    <s v="ON"/>
    <d v="2019-05-24T00:00:00"/>
    <s v="Avg of 4 NM Projects"/>
    <x v="18"/>
    <n v="28.67"/>
  </r>
  <r>
    <n v="2019"/>
    <x v="8"/>
    <n v="24"/>
    <n v="3"/>
    <s v="ON"/>
    <d v="2019-05-24T00:00:00"/>
    <s v="Avg of 4 NM Projects"/>
    <x v="19"/>
    <n v="7.4250000000000007"/>
  </r>
  <r>
    <n v="2019"/>
    <x v="8"/>
    <n v="24"/>
    <n v="3"/>
    <s v="ON"/>
    <d v="2019-05-24T00:00:00"/>
    <s v="Avg of 4 NM Projects"/>
    <x v="20"/>
    <n v="-0.13"/>
  </r>
  <r>
    <n v="2019"/>
    <x v="8"/>
    <n v="24"/>
    <n v="3"/>
    <s v="ON"/>
    <d v="2019-05-24T00:00:00"/>
    <s v="Avg of 4 NM Projects"/>
    <x v="21"/>
    <n v="0"/>
  </r>
  <r>
    <n v="2019"/>
    <x v="8"/>
    <n v="24"/>
    <n v="3"/>
    <s v="ON"/>
    <d v="2019-05-24T00:00:00"/>
    <s v="Avg of 4 NM Projects"/>
    <x v="22"/>
    <n v="-0.13"/>
  </r>
  <r>
    <n v="2019"/>
    <x v="8"/>
    <n v="24"/>
    <n v="3"/>
    <s v="OFF"/>
    <d v="2019-05-24T00:00:00"/>
    <s v="Avg of 4 NM Projects"/>
    <x v="23"/>
    <n v="-0.26"/>
  </r>
  <r>
    <n v="2019"/>
    <x v="8"/>
    <n v="25"/>
    <n v="4"/>
    <s v="OFF"/>
    <d v="2019-05-25T00:00:00"/>
    <s v="Avg of 4 NM Projects"/>
    <x v="0"/>
    <n v="-0.13"/>
  </r>
  <r>
    <n v="2019"/>
    <x v="8"/>
    <n v="25"/>
    <n v="4"/>
    <s v="OFF"/>
    <d v="2019-05-25T00:00:00"/>
    <s v="Avg of 4 NM Projects"/>
    <x v="1"/>
    <n v="-0.13"/>
  </r>
  <r>
    <n v="2019"/>
    <x v="8"/>
    <n v="25"/>
    <n v="4"/>
    <s v="OFF"/>
    <d v="2019-05-25T00:00:00"/>
    <s v="Avg of 4 NM Projects"/>
    <x v="2"/>
    <n v="-0.13"/>
  </r>
  <r>
    <n v="2019"/>
    <x v="8"/>
    <n v="25"/>
    <n v="4"/>
    <s v="OFF"/>
    <d v="2019-05-25T00:00:00"/>
    <s v="Avg of 4 NM Projects"/>
    <x v="3"/>
    <n v="0"/>
  </r>
  <r>
    <n v="2019"/>
    <x v="8"/>
    <n v="25"/>
    <n v="4"/>
    <s v="OFF"/>
    <d v="2019-05-25T00:00:00"/>
    <s v="Avg of 4 NM Projects"/>
    <x v="4"/>
    <n v="-0.26"/>
  </r>
  <r>
    <n v="2019"/>
    <x v="8"/>
    <n v="25"/>
    <n v="4"/>
    <s v="OFF"/>
    <d v="2019-05-25T00:00:00"/>
    <s v="Avg of 4 NM Projects"/>
    <x v="5"/>
    <n v="1.2850000000000001"/>
  </r>
  <r>
    <n v="2019"/>
    <x v="8"/>
    <n v="25"/>
    <n v="4"/>
    <s v="OFF"/>
    <d v="2019-05-25T00:00:00"/>
    <s v="Avg of 4 NM Projects"/>
    <x v="6"/>
    <n v="16.649999999999999"/>
  </r>
  <r>
    <n v="2019"/>
    <x v="8"/>
    <n v="25"/>
    <n v="4"/>
    <s v="ON"/>
    <d v="2019-05-25T00:00:00"/>
    <s v="Avg of 4 NM Projects"/>
    <x v="7"/>
    <n v="42.37"/>
  </r>
  <r>
    <n v="2019"/>
    <x v="8"/>
    <n v="25"/>
    <n v="4"/>
    <s v="ON"/>
    <d v="2019-05-25T00:00:00"/>
    <s v="Avg of 4 NM Projects"/>
    <x v="8"/>
    <n v="73.349999999999994"/>
  </r>
  <r>
    <n v="2019"/>
    <x v="8"/>
    <n v="25"/>
    <n v="4"/>
    <s v="ON"/>
    <d v="2019-05-25T00:00:00"/>
    <s v="Avg of 4 NM Projects"/>
    <x v="9"/>
    <n v="116.735"/>
  </r>
  <r>
    <n v="2019"/>
    <x v="8"/>
    <n v="25"/>
    <n v="4"/>
    <s v="ON"/>
    <d v="2019-05-25T00:00:00"/>
    <s v="Avg of 4 NM Projects"/>
    <x v="10"/>
    <n v="139.52000000000001"/>
  </r>
  <r>
    <n v="2019"/>
    <x v="8"/>
    <n v="25"/>
    <n v="4"/>
    <s v="ON"/>
    <d v="2019-05-25T00:00:00"/>
    <s v="Avg of 4 NM Projects"/>
    <x v="11"/>
    <n v="139.13499999999999"/>
  </r>
  <r>
    <n v="2019"/>
    <x v="8"/>
    <n v="25"/>
    <n v="4"/>
    <s v="ON"/>
    <d v="2019-05-25T00:00:00"/>
    <s v="Avg of 4 NM Projects"/>
    <x v="12"/>
    <n v="106.24"/>
  </r>
  <r>
    <n v="2019"/>
    <x v="8"/>
    <n v="25"/>
    <n v="4"/>
    <s v="ON"/>
    <d v="2019-05-25T00:00:00"/>
    <s v="Avg of 4 NM Projects"/>
    <x v="13"/>
    <n v="74.245000000000005"/>
  </r>
  <r>
    <n v="2019"/>
    <x v="8"/>
    <n v="25"/>
    <n v="4"/>
    <s v="ON"/>
    <d v="2019-05-25T00:00:00"/>
    <s v="Avg of 4 NM Projects"/>
    <x v="14"/>
    <n v="64.39"/>
  </r>
  <r>
    <n v="2019"/>
    <x v="8"/>
    <n v="25"/>
    <n v="4"/>
    <s v="ON"/>
    <d v="2019-05-25T00:00:00"/>
    <s v="Avg of 4 NM Projects"/>
    <x v="15"/>
    <n v="61.95"/>
  </r>
  <r>
    <n v="2019"/>
    <x v="8"/>
    <n v="25"/>
    <n v="4"/>
    <s v="ON"/>
    <d v="2019-05-25T00:00:00"/>
    <s v="Avg of 4 NM Projects"/>
    <x v="16"/>
    <n v="50.169999999999995"/>
  </r>
  <r>
    <n v="2019"/>
    <x v="8"/>
    <n v="25"/>
    <n v="4"/>
    <s v="ON"/>
    <d v="2019-05-25T00:00:00"/>
    <s v="Avg of 4 NM Projects"/>
    <x v="17"/>
    <n v="38.269999999999996"/>
  </r>
  <r>
    <n v="2019"/>
    <x v="8"/>
    <n v="25"/>
    <n v="4"/>
    <s v="ON"/>
    <d v="2019-05-25T00:00:00"/>
    <s v="Avg of 4 NM Projects"/>
    <x v="18"/>
    <n v="14.72"/>
  </r>
  <r>
    <n v="2019"/>
    <x v="8"/>
    <n v="25"/>
    <n v="4"/>
    <s v="ON"/>
    <d v="2019-05-25T00:00:00"/>
    <s v="Avg of 4 NM Projects"/>
    <x v="19"/>
    <n v="3.33"/>
  </r>
  <r>
    <n v="2019"/>
    <x v="8"/>
    <n v="25"/>
    <n v="4"/>
    <s v="ON"/>
    <d v="2019-05-25T00:00:00"/>
    <s v="Avg of 4 NM Projects"/>
    <x v="20"/>
    <n v="-0.13"/>
  </r>
  <r>
    <n v="2019"/>
    <x v="8"/>
    <n v="25"/>
    <n v="4"/>
    <s v="ON"/>
    <d v="2019-05-25T00:00:00"/>
    <s v="Avg of 4 NM Projects"/>
    <x v="21"/>
    <n v="-0.13"/>
  </r>
  <r>
    <n v="2019"/>
    <x v="8"/>
    <n v="25"/>
    <n v="4"/>
    <s v="ON"/>
    <d v="2019-05-25T00:00:00"/>
    <s v="Avg of 4 NM Projects"/>
    <x v="22"/>
    <n v="-0.26"/>
  </r>
  <r>
    <n v="2019"/>
    <x v="8"/>
    <n v="25"/>
    <n v="4"/>
    <s v="OFF"/>
    <d v="2019-05-25T00:00:00"/>
    <s v="Avg of 4 NM Projects"/>
    <x v="23"/>
    <n v="-0.26"/>
  </r>
  <r>
    <n v="2019"/>
    <x v="8"/>
    <n v="26"/>
    <n v="5"/>
    <s v="OFF"/>
    <d v="2019-05-26T00:00:00"/>
    <s v="Avg of 4 NM Projects"/>
    <x v="0"/>
    <n v="0"/>
  </r>
  <r>
    <n v="2019"/>
    <x v="8"/>
    <n v="26"/>
    <n v="5"/>
    <s v="OFF"/>
    <d v="2019-05-26T00:00:00"/>
    <s v="Avg of 4 NM Projects"/>
    <x v="1"/>
    <n v="0"/>
  </r>
  <r>
    <n v="2019"/>
    <x v="8"/>
    <n v="26"/>
    <n v="5"/>
    <s v="OFF"/>
    <d v="2019-05-26T00:00:00"/>
    <s v="Avg of 4 NM Projects"/>
    <x v="2"/>
    <n v="0"/>
  </r>
  <r>
    <n v="2019"/>
    <x v="8"/>
    <n v="26"/>
    <n v="5"/>
    <s v="OFF"/>
    <d v="2019-05-26T00:00:00"/>
    <s v="Avg of 4 NM Projects"/>
    <x v="3"/>
    <n v="0"/>
  </r>
  <r>
    <n v="2019"/>
    <x v="8"/>
    <n v="26"/>
    <n v="5"/>
    <s v="OFF"/>
    <d v="2019-05-26T00:00:00"/>
    <s v="Avg of 4 NM Projects"/>
    <x v="4"/>
    <n v="-0.13"/>
  </r>
  <r>
    <n v="2019"/>
    <x v="8"/>
    <n v="26"/>
    <n v="5"/>
    <s v="OFF"/>
    <d v="2019-05-26T00:00:00"/>
    <s v="Avg of 4 NM Projects"/>
    <x v="5"/>
    <n v="0.13"/>
  </r>
  <r>
    <n v="2019"/>
    <x v="8"/>
    <n v="26"/>
    <n v="5"/>
    <s v="OFF"/>
    <d v="2019-05-26T00:00:00"/>
    <s v="Avg of 4 NM Projects"/>
    <x v="6"/>
    <n v="4.6100000000000003"/>
  </r>
  <r>
    <n v="2019"/>
    <x v="8"/>
    <n v="26"/>
    <n v="5"/>
    <s v="ON"/>
    <d v="2019-05-26T00:00:00"/>
    <s v="Avg of 4 NM Projects"/>
    <x v="7"/>
    <n v="16.509999999999998"/>
  </r>
  <r>
    <n v="2019"/>
    <x v="8"/>
    <n v="26"/>
    <n v="5"/>
    <s v="ON"/>
    <d v="2019-05-26T00:00:00"/>
    <s v="Avg of 4 NM Projects"/>
    <x v="8"/>
    <n v="55.814999999999998"/>
  </r>
  <r>
    <n v="2019"/>
    <x v="8"/>
    <n v="26"/>
    <n v="5"/>
    <s v="ON"/>
    <d v="2019-05-26T00:00:00"/>
    <s v="Avg of 4 NM Projects"/>
    <x v="9"/>
    <n v="56.314999999999998"/>
  </r>
  <r>
    <n v="2019"/>
    <x v="8"/>
    <n v="26"/>
    <n v="5"/>
    <s v="ON"/>
    <d v="2019-05-26T00:00:00"/>
    <s v="Avg of 4 NM Projects"/>
    <x v="10"/>
    <n v="45.435000000000002"/>
  </r>
  <r>
    <n v="2019"/>
    <x v="8"/>
    <n v="26"/>
    <n v="5"/>
    <s v="ON"/>
    <d v="2019-05-26T00:00:00"/>
    <s v="Avg of 4 NM Projects"/>
    <x v="11"/>
    <n v="62.974999999999994"/>
  </r>
  <r>
    <n v="2019"/>
    <x v="8"/>
    <n v="26"/>
    <n v="5"/>
    <s v="ON"/>
    <d v="2019-05-26T00:00:00"/>
    <s v="Avg of 4 NM Projects"/>
    <x v="12"/>
    <n v="75.649999999999991"/>
  </r>
  <r>
    <n v="2019"/>
    <x v="8"/>
    <n v="26"/>
    <n v="5"/>
    <s v="ON"/>
    <d v="2019-05-26T00:00:00"/>
    <s v="Avg of 4 NM Projects"/>
    <x v="13"/>
    <n v="63.099999999999994"/>
  </r>
  <r>
    <n v="2019"/>
    <x v="8"/>
    <n v="26"/>
    <n v="5"/>
    <s v="ON"/>
    <d v="2019-05-26T00:00:00"/>
    <s v="Avg of 4 NM Projects"/>
    <x v="14"/>
    <n v="75.784999999999997"/>
  </r>
  <r>
    <n v="2019"/>
    <x v="8"/>
    <n v="26"/>
    <n v="5"/>
    <s v="ON"/>
    <d v="2019-05-26T00:00:00"/>
    <s v="Avg of 4 NM Projects"/>
    <x v="15"/>
    <n v="84.734999999999999"/>
  </r>
  <r>
    <n v="2019"/>
    <x v="8"/>
    <n v="26"/>
    <n v="5"/>
    <s v="ON"/>
    <d v="2019-05-26T00:00:00"/>
    <s v="Avg of 4 NM Projects"/>
    <x v="16"/>
    <n v="66.299999999999983"/>
  </r>
  <r>
    <n v="2019"/>
    <x v="8"/>
    <n v="26"/>
    <n v="5"/>
    <s v="ON"/>
    <d v="2019-05-26T00:00:00"/>
    <s v="Avg of 4 NM Projects"/>
    <x v="17"/>
    <n v="45.695"/>
  </r>
  <r>
    <n v="2019"/>
    <x v="8"/>
    <n v="26"/>
    <n v="5"/>
    <s v="ON"/>
    <d v="2019-05-26T00:00:00"/>
    <s v="Avg of 4 NM Projects"/>
    <x v="18"/>
    <n v="27.004999999999999"/>
  </r>
  <r>
    <n v="2019"/>
    <x v="8"/>
    <n v="26"/>
    <n v="5"/>
    <s v="ON"/>
    <d v="2019-05-26T00:00:00"/>
    <s v="Avg of 4 NM Projects"/>
    <x v="19"/>
    <n v="6.66"/>
  </r>
  <r>
    <n v="2019"/>
    <x v="8"/>
    <n v="26"/>
    <n v="5"/>
    <s v="ON"/>
    <d v="2019-05-26T00:00:00"/>
    <s v="Avg of 4 NM Projects"/>
    <x v="20"/>
    <n v="-0.13"/>
  </r>
  <r>
    <n v="2019"/>
    <x v="8"/>
    <n v="26"/>
    <n v="5"/>
    <s v="ON"/>
    <d v="2019-05-26T00:00:00"/>
    <s v="Avg of 4 NM Projects"/>
    <x v="21"/>
    <n v="-0.13"/>
  </r>
  <r>
    <n v="2019"/>
    <x v="8"/>
    <n v="26"/>
    <n v="5"/>
    <s v="ON"/>
    <d v="2019-05-26T00:00:00"/>
    <s v="Avg of 4 NM Projects"/>
    <x v="22"/>
    <n v="-0.13"/>
  </r>
  <r>
    <n v="2019"/>
    <x v="8"/>
    <n v="26"/>
    <n v="5"/>
    <s v="OFF"/>
    <d v="2019-05-26T00:00:00"/>
    <s v="Avg of 4 NM Projects"/>
    <x v="23"/>
    <n v="0"/>
  </r>
  <r>
    <n v="2019"/>
    <x v="8"/>
    <n v="27"/>
    <n v="6"/>
    <s v="OFF"/>
    <d v="2019-05-27T00:00:00"/>
    <s v="Avg of 4 NM Projects"/>
    <x v="0"/>
    <n v="0"/>
  </r>
  <r>
    <n v="2019"/>
    <x v="8"/>
    <n v="27"/>
    <n v="6"/>
    <s v="OFF"/>
    <d v="2019-05-27T00:00:00"/>
    <s v="Avg of 4 NM Projects"/>
    <x v="1"/>
    <n v="-0.13"/>
  </r>
  <r>
    <n v="2019"/>
    <x v="8"/>
    <n v="27"/>
    <n v="6"/>
    <s v="OFF"/>
    <d v="2019-05-27T00:00:00"/>
    <s v="Avg of 4 NM Projects"/>
    <x v="2"/>
    <n v="0"/>
  </r>
  <r>
    <n v="2019"/>
    <x v="8"/>
    <n v="27"/>
    <n v="6"/>
    <s v="OFF"/>
    <d v="2019-05-27T00:00:00"/>
    <s v="Avg of 4 NM Projects"/>
    <x v="3"/>
    <n v="0"/>
  </r>
  <r>
    <n v="2019"/>
    <x v="8"/>
    <n v="27"/>
    <n v="6"/>
    <s v="OFF"/>
    <d v="2019-05-27T00:00:00"/>
    <s v="Avg of 4 NM Projects"/>
    <x v="4"/>
    <n v="0"/>
  </r>
  <r>
    <n v="2019"/>
    <x v="8"/>
    <n v="27"/>
    <n v="6"/>
    <s v="OFF"/>
    <d v="2019-05-27T00:00:00"/>
    <s v="Avg of 4 NM Projects"/>
    <x v="5"/>
    <n v="0.255"/>
  </r>
  <r>
    <n v="2019"/>
    <x v="8"/>
    <n v="27"/>
    <n v="6"/>
    <s v="OFF"/>
    <d v="2019-05-27T00:00:00"/>
    <s v="Avg of 4 NM Projects"/>
    <x v="6"/>
    <n v="13.184999999999999"/>
  </r>
  <r>
    <n v="2019"/>
    <x v="8"/>
    <n v="27"/>
    <n v="6"/>
    <s v="ON"/>
    <d v="2019-05-27T00:00:00"/>
    <s v="Avg of 4 NM Projects"/>
    <x v="7"/>
    <n v="51.204999999999998"/>
  </r>
  <r>
    <n v="2019"/>
    <x v="8"/>
    <n v="27"/>
    <n v="6"/>
    <s v="ON"/>
    <d v="2019-05-27T00:00:00"/>
    <s v="Avg of 4 NM Projects"/>
    <x v="8"/>
    <n v="76.545000000000002"/>
  </r>
  <r>
    <n v="2019"/>
    <x v="8"/>
    <n v="27"/>
    <n v="6"/>
    <s v="ON"/>
    <d v="2019-05-27T00:00:00"/>
    <s v="Avg of 4 NM Projects"/>
    <x v="9"/>
    <n v="97.03"/>
  </r>
  <r>
    <n v="2019"/>
    <x v="8"/>
    <n v="27"/>
    <n v="6"/>
    <s v="ON"/>
    <d v="2019-05-27T00:00:00"/>
    <s v="Avg of 4 NM Projects"/>
    <x v="10"/>
    <n v="76.155000000000001"/>
  </r>
  <r>
    <n v="2019"/>
    <x v="8"/>
    <n v="27"/>
    <n v="6"/>
    <s v="ON"/>
    <d v="2019-05-27T00:00:00"/>
    <s v="Avg of 4 NM Projects"/>
    <x v="11"/>
    <n v="69.245000000000005"/>
  </r>
  <r>
    <n v="2019"/>
    <x v="8"/>
    <n v="27"/>
    <n v="6"/>
    <s v="ON"/>
    <d v="2019-05-27T00:00:00"/>
    <s v="Avg of 4 NM Projects"/>
    <x v="12"/>
    <n v="47.230000000000004"/>
  </r>
  <r>
    <n v="2019"/>
    <x v="8"/>
    <n v="27"/>
    <n v="6"/>
    <s v="ON"/>
    <d v="2019-05-27T00:00:00"/>
    <s v="Avg of 4 NM Projects"/>
    <x v="13"/>
    <n v="47.875"/>
  </r>
  <r>
    <n v="2019"/>
    <x v="8"/>
    <n v="27"/>
    <n v="6"/>
    <s v="ON"/>
    <d v="2019-05-27T00:00:00"/>
    <s v="Avg of 4 NM Projects"/>
    <x v="14"/>
    <n v="62.334999999999994"/>
  </r>
  <r>
    <n v="2019"/>
    <x v="8"/>
    <n v="27"/>
    <n v="6"/>
    <s v="ON"/>
    <d v="2019-05-27T00:00:00"/>
    <s v="Avg of 4 NM Projects"/>
    <x v="15"/>
    <n v="68.474999999999994"/>
  </r>
  <r>
    <n v="2019"/>
    <x v="8"/>
    <n v="27"/>
    <n v="6"/>
    <s v="ON"/>
    <d v="2019-05-27T00:00:00"/>
    <s v="Avg of 4 NM Projects"/>
    <x v="16"/>
    <n v="50.945"/>
  </r>
  <r>
    <n v="2019"/>
    <x v="8"/>
    <n v="27"/>
    <n v="6"/>
    <s v="ON"/>
    <d v="2019-05-27T00:00:00"/>
    <s v="Avg of 4 NM Projects"/>
    <x v="17"/>
    <n v="40.450000000000003"/>
  </r>
  <r>
    <n v="2019"/>
    <x v="8"/>
    <n v="27"/>
    <n v="6"/>
    <s v="ON"/>
    <d v="2019-05-27T00:00:00"/>
    <s v="Avg of 4 NM Projects"/>
    <x v="18"/>
    <n v="20.094999999999999"/>
  </r>
  <r>
    <n v="2019"/>
    <x v="8"/>
    <n v="27"/>
    <n v="6"/>
    <s v="ON"/>
    <d v="2019-05-27T00:00:00"/>
    <s v="Avg of 4 NM Projects"/>
    <x v="19"/>
    <n v="4.99"/>
  </r>
  <r>
    <n v="2019"/>
    <x v="8"/>
    <n v="27"/>
    <n v="6"/>
    <s v="ON"/>
    <d v="2019-05-27T00:00:00"/>
    <s v="Avg of 4 NM Projects"/>
    <x v="20"/>
    <n v="-0.26"/>
  </r>
  <r>
    <n v="2019"/>
    <x v="8"/>
    <n v="27"/>
    <n v="6"/>
    <s v="ON"/>
    <d v="2019-05-27T00:00:00"/>
    <s v="Avg of 4 NM Projects"/>
    <x v="21"/>
    <n v="-0.13"/>
  </r>
  <r>
    <n v="2019"/>
    <x v="8"/>
    <n v="27"/>
    <n v="6"/>
    <s v="ON"/>
    <d v="2019-05-27T00:00:00"/>
    <s v="Avg of 4 NM Projects"/>
    <x v="22"/>
    <n v="0"/>
  </r>
  <r>
    <n v="2019"/>
    <x v="8"/>
    <n v="27"/>
    <n v="6"/>
    <s v="OFF"/>
    <d v="2019-05-27T00:00:00"/>
    <s v="Avg of 4 NM Projects"/>
    <x v="23"/>
    <n v="-0.13"/>
  </r>
  <r>
    <n v="2019"/>
    <x v="8"/>
    <n v="28"/>
    <n v="7"/>
    <s v="OFF"/>
    <d v="2019-05-28T00:00:00"/>
    <s v="Avg of 4 NM Projects"/>
    <x v="0"/>
    <n v="0"/>
  </r>
  <r>
    <n v="2019"/>
    <x v="8"/>
    <n v="28"/>
    <n v="7"/>
    <s v="OFF"/>
    <d v="2019-05-28T00:00:00"/>
    <s v="Avg of 4 NM Projects"/>
    <x v="1"/>
    <n v="0"/>
  </r>
  <r>
    <n v="2019"/>
    <x v="8"/>
    <n v="28"/>
    <n v="7"/>
    <s v="OFF"/>
    <d v="2019-05-28T00:00:00"/>
    <s v="Avg of 4 NM Projects"/>
    <x v="2"/>
    <n v="0"/>
  </r>
  <r>
    <n v="2019"/>
    <x v="8"/>
    <n v="28"/>
    <n v="7"/>
    <s v="OFF"/>
    <d v="2019-05-28T00:00:00"/>
    <s v="Avg of 4 NM Projects"/>
    <x v="3"/>
    <n v="0"/>
  </r>
  <r>
    <n v="2019"/>
    <x v="8"/>
    <n v="28"/>
    <n v="7"/>
    <s v="OFF"/>
    <d v="2019-05-28T00:00:00"/>
    <s v="Avg of 4 NM Projects"/>
    <x v="4"/>
    <n v="-0.39"/>
  </r>
  <r>
    <n v="2019"/>
    <x v="8"/>
    <n v="28"/>
    <n v="7"/>
    <s v="OFF"/>
    <d v="2019-05-28T00:00:00"/>
    <s v="Avg of 4 NM Projects"/>
    <x v="5"/>
    <n v="0.64500000000000002"/>
  </r>
  <r>
    <n v="2019"/>
    <x v="8"/>
    <n v="28"/>
    <n v="7"/>
    <s v="OFF"/>
    <d v="2019-05-28T00:00:00"/>
    <s v="Avg of 4 NM Projects"/>
    <x v="6"/>
    <n v="10.114999999999998"/>
  </r>
  <r>
    <n v="2019"/>
    <x v="8"/>
    <n v="28"/>
    <n v="7"/>
    <s v="OFF"/>
    <d v="2019-05-28T00:00:00"/>
    <s v="Avg of 4 NM Projects"/>
    <x v="7"/>
    <n v="17.795000000000002"/>
  </r>
  <r>
    <n v="2019"/>
    <x v="8"/>
    <n v="28"/>
    <n v="7"/>
    <s v="OFF"/>
    <d v="2019-05-28T00:00:00"/>
    <s v="Avg of 4 NM Projects"/>
    <x v="8"/>
    <n v="27.52"/>
  </r>
  <r>
    <n v="2019"/>
    <x v="8"/>
    <n v="28"/>
    <n v="7"/>
    <s v="OFF"/>
    <d v="2019-05-28T00:00:00"/>
    <s v="Avg of 4 NM Projects"/>
    <x v="9"/>
    <n v="51.97"/>
  </r>
  <r>
    <n v="2019"/>
    <x v="8"/>
    <n v="28"/>
    <n v="7"/>
    <s v="OFF"/>
    <d v="2019-05-28T00:00:00"/>
    <s v="Avg of 4 NM Projects"/>
    <x v="10"/>
    <n v="43.78"/>
  </r>
  <r>
    <n v="2019"/>
    <x v="8"/>
    <n v="28"/>
    <n v="7"/>
    <s v="OFF"/>
    <d v="2019-05-28T00:00:00"/>
    <s v="Avg of 4 NM Projects"/>
    <x v="11"/>
    <n v="65.92"/>
  </r>
  <r>
    <n v="2019"/>
    <x v="8"/>
    <n v="28"/>
    <n v="7"/>
    <s v="OFF"/>
    <d v="2019-05-28T00:00:00"/>
    <s v="Avg of 4 NM Projects"/>
    <x v="12"/>
    <n v="83.454999999999984"/>
  </r>
  <r>
    <n v="2019"/>
    <x v="8"/>
    <n v="28"/>
    <n v="7"/>
    <s v="OFF"/>
    <d v="2019-05-28T00:00:00"/>
    <s v="Avg of 4 NM Projects"/>
    <x v="13"/>
    <n v="88.314999999999998"/>
  </r>
  <r>
    <n v="2019"/>
    <x v="8"/>
    <n v="28"/>
    <n v="7"/>
    <s v="OFF"/>
    <d v="2019-05-28T00:00:00"/>
    <s v="Avg of 4 NM Projects"/>
    <x v="14"/>
    <n v="76.155000000000001"/>
  </r>
  <r>
    <n v="2019"/>
    <x v="8"/>
    <n v="28"/>
    <n v="7"/>
    <s v="OFF"/>
    <d v="2019-05-28T00:00:00"/>
    <s v="Avg of 4 NM Projects"/>
    <x v="15"/>
    <n v="47.864999999999995"/>
  </r>
  <r>
    <n v="2019"/>
    <x v="8"/>
    <n v="28"/>
    <n v="7"/>
    <s v="OFF"/>
    <d v="2019-05-28T00:00:00"/>
    <s v="Avg of 4 NM Projects"/>
    <x v="16"/>
    <n v="36.864999999999995"/>
  </r>
  <r>
    <n v="2019"/>
    <x v="8"/>
    <n v="28"/>
    <n v="7"/>
    <s v="OFF"/>
    <d v="2019-05-28T00:00:00"/>
    <s v="Avg of 4 NM Projects"/>
    <x v="17"/>
    <n v="33.785000000000004"/>
  </r>
  <r>
    <n v="2019"/>
    <x v="8"/>
    <n v="28"/>
    <n v="7"/>
    <s v="OFF"/>
    <d v="2019-05-28T00:00:00"/>
    <s v="Avg of 4 NM Projects"/>
    <x v="18"/>
    <n v="14.594999999999999"/>
  </r>
  <r>
    <n v="2019"/>
    <x v="8"/>
    <n v="28"/>
    <n v="7"/>
    <s v="OFF"/>
    <d v="2019-05-28T00:00:00"/>
    <s v="Avg of 4 NM Projects"/>
    <x v="19"/>
    <n v="3.5799999999999996"/>
  </r>
  <r>
    <n v="2019"/>
    <x v="8"/>
    <n v="28"/>
    <n v="7"/>
    <s v="OFF"/>
    <d v="2019-05-28T00:00:00"/>
    <s v="Avg of 4 NM Projects"/>
    <x v="20"/>
    <n v="-0.13"/>
  </r>
  <r>
    <n v="2019"/>
    <x v="8"/>
    <n v="28"/>
    <n v="7"/>
    <s v="OFF"/>
    <d v="2019-05-28T00:00:00"/>
    <s v="Avg of 4 NM Projects"/>
    <x v="21"/>
    <n v="-0.26"/>
  </r>
  <r>
    <n v="2019"/>
    <x v="8"/>
    <n v="28"/>
    <n v="7"/>
    <s v="OFF"/>
    <d v="2019-05-28T00:00:00"/>
    <s v="Avg of 4 NM Projects"/>
    <x v="22"/>
    <n v="0"/>
  </r>
  <r>
    <n v="2019"/>
    <x v="8"/>
    <n v="28"/>
    <n v="7"/>
    <s v="OFF"/>
    <d v="2019-05-28T00:00:00"/>
    <s v="Avg of 4 NM Projects"/>
    <x v="23"/>
    <n v="0"/>
  </r>
  <r>
    <n v="2019"/>
    <x v="8"/>
    <n v="29"/>
    <n v="1"/>
    <s v="OFF"/>
    <d v="2019-05-29T00:00:00"/>
    <s v="Avg of 4 NM Projects"/>
    <x v="0"/>
    <n v="-0.26"/>
  </r>
  <r>
    <n v="2019"/>
    <x v="8"/>
    <n v="29"/>
    <n v="1"/>
    <s v="OFF"/>
    <d v="2019-05-29T00:00:00"/>
    <s v="Avg of 4 NM Projects"/>
    <x v="1"/>
    <n v="0"/>
  </r>
  <r>
    <n v="2019"/>
    <x v="8"/>
    <n v="29"/>
    <n v="1"/>
    <s v="OFF"/>
    <d v="2019-05-29T00:00:00"/>
    <s v="Avg of 4 NM Projects"/>
    <x v="2"/>
    <n v="-0.26"/>
  </r>
  <r>
    <n v="2019"/>
    <x v="8"/>
    <n v="29"/>
    <n v="1"/>
    <s v="OFF"/>
    <d v="2019-05-29T00:00:00"/>
    <s v="Avg of 4 NM Projects"/>
    <x v="3"/>
    <n v="-0.13"/>
  </r>
  <r>
    <n v="2019"/>
    <x v="8"/>
    <n v="29"/>
    <n v="1"/>
    <s v="OFF"/>
    <d v="2019-05-29T00:00:00"/>
    <s v="Avg of 4 NM Projects"/>
    <x v="4"/>
    <n v="-0.13"/>
  </r>
  <r>
    <n v="2019"/>
    <x v="8"/>
    <n v="29"/>
    <n v="1"/>
    <s v="OFF"/>
    <d v="2019-05-29T00:00:00"/>
    <s v="Avg of 4 NM Projects"/>
    <x v="5"/>
    <n v="1.41"/>
  </r>
  <r>
    <n v="2019"/>
    <x v="8"/>
    <n v="29"/>
    <n v="1"/>
    <s v="OFF"/>
    <d v="2019-05-29T00:00:00"/>
    <s v="Avg of 4 NM Projects"/>
    <x v="6"/>
    <n v="13.824999999999999"/>
  </r>
  <r>
    <n v="2019"/>
    <x v="8"/>
    <n v="29"/>
    <n v="1"/>
    <s v="OFF"/>
    <d v="2019-05-29T00:00:00"/>
    <s v="Avg of 4 NM Projects"/>
    <x v="7"/>
    <n v="45.57"/>
  </r>
  <r>
    <n v="2019"/>
    <x v="8"/>
    <n v="29"/>
    <n v="1"/>
    <s v="OFF"/>
    <d v="2019-05-29T00:00:00"/>
    <s v="Avg of 4 NM Projects"/>
    <x v="8"/>
    <n v="78.209999999999994"/>
  </r>
  <r>
    <n v="2019"/>
    <x v="8"/>
    <n v="29"/>
    <n v="1"/>
    <s v="OFF"/>
    <d v="2019-05-29T00:00:00"/>
    <s v="Avg of 4 NM Projects"/>
    <x v="9"/>
    <n v="87.295000000000002"/>
  </r>
  <r>
    <n v="2019"/>
    <x v="8"/>
    <n v="29"/>
    <n v="1"/>
    <s v="OFF"/>
    <d v="2019-05-29T00:00:00"/>
    <s v="Avg of 4 NM Projects"/>
    <x v="10"/>
    <n v="102.78999999999999"/>
  </r>
  <r>
    <n v="2019"/>
    <x v="8"/>
    <n v="29"/>
    <n v="1"/>
    <s v="OFF"/>
    <d v="2019-05-29T00:00:00"/>
    <s v="Avg of 4 NM Projects"/>
    <x v="11"/>
    <n v="110.08"/>
  </r>
  <r>
    <n v="2019"/>
    <x v="8"/>
    <n v="29"/>
    <n v="1"/>
    <s v="OFF"/>
    <d v="2019-05-29T00:00:00"/>
    <s v="Avg of 4 NM Projects"/>
    <x v="12"/>
    <n v="114.815"/>
  </r>
  <r>
    <n v="2019"/>
    <x v="8"/>
    <n v="29"/>
    <n v="1"/>
    <s v="OFF"/>
    <d v="2019-05-29T00:00:00"/>
    <s v="Avg of 4 NM Projects"/>
    <x v="13"/>
    <n v="117.75999999999999"/>
  </r>
  <r>
    <n v="2019"/>
    <x v="8"/>
    <n v="29"/>
    <n v="1"/>
    <s v="OFF"/>
    <d v="2019-05-29T00:00:00"/>
    <s v="Avg of 4 NM Projects"/>
    <x v="14"/>
    <n v="122.63"/>
  </r>
  <r>
    <n v="2019"/>
    <x v="8"/>
    <n v="29"/>
    <n v="1"/>
    <s v="OFF"/>
    <d v="2019-05-29T00:00:00"/>
    <s v="Avg of 4 NM Projects"/>
    <x v="15"/>
    <n v="111.49"/>
  </r>
  <r>
    <n v="2019"/>
    <x v="8"/>
    <n v="29"/>
    <n v="1"/>
    <s v="OFF"/>
    <d v="2019-05-29T00:00:00"/>
    <s v="Avg of 4 NM Projects"/>
    <x v="16"/>
    <n v="92.93"/>
  </r>
  <r>
    <n v="2019"/>
    <x v="8"/>
    <n v="29"/>
    <n v="1"/>
    <s v="OFF"/>
    <d v="2019-05-29T00:00:00"/>
    <s v="Avg of 4 NM Projects"/>
    <x v="17"/>
    <n v="73.084999999999994"/>
  </r>
  <r>
    <n v="2019"/>
    <x v="8"/>
    <n v="29"/>
    <n v="1"/>
    <s v="OFF"/>
    <d v="2019-05-29T00:00:00"/>
    <s v="Avg of 4 NM Projects"/>
    <x v="18"/>
    <n v="33.534999999999997"/>
  </r>
  <r>
    <n v="2019"/>
    <x v="8"/>
    <n v="29"/>
    <n v="1"/>
    <s v="OFF"/>
    <d v="2019-05-29T00:00:00"/>
    <s v="Avg of 4 NM Projects"/>
    <x v="19"/>
    <n v="9.08"/>
  </r>
  <r>
    <n v="2019"/>
    <x v="8"/>
    <n v="29"/>
    <n v="1"/>
    <s v="OFF"/>
    <d v="2019-05-29T00:00:00"/>
    <s v="Avg of 4 NM Projects"/>
    <x v="20"/>
    <n v="-0.13"/>
  </r>
  <r>
    <n v="2019"/>
    <x v="8"/>
    <n v="29"/>
    <n v="1"/>
    <s v="OFF"/>
    <d v="2019-05-29T00:00:00"/>
    <s v="Avg of 4 NM Projects"/>
    <x v="21"/>
    <n v="0"/>
  </r>
  <r>
    <n v="2019"/>
    <x v="8"/>
    <n v="29"/>
    <n v="1"/>
    <s v="OFF"/>
    <d v="2019-05-29T00:00:00"/>
    <s v="Avg of 4 NM Projects"/>
    <x v="22"/>
    <n v="0"/>
  </r>
  <r>
    <n v="2019"/>
    <x v="8"/>
    <n v="29"/>
    <n v="1"/>
    <s v="OFF"/>
    <d v="2019-05-29T00:00:00"/>
    <s v="Avg of 4 NM Projects"/>
    <x v="23"/>
    <n v="0"/>
  </r>
  <r>
    <n v="2019"/>
    <x v="8"/>
    <n v="30"/>
    <n v="2"/>
    <s v="OFF"/>
    <d v="2019-05-30T00:00:00"/>
    <s v="Avg of 4 NM Projects"/>
    <x v="0"/>
    <n v="-0.26"/>
  </r>
  <r>
    <n v="2019"/>
    <x v="8"/>
    <n v="30"/>
    <n v="2"/>
    <s v="OFF"/>
    <d v="2019-05-30T00:00:00"/>
    <s v="Avg of 4 NM Projects"/>
    <x v="1"/>
    <n v="-0.13"/>
  </r>
  <r>
    <n v="2019"/>
    <x v="8"/>
    <n v="30"/>
    <n v="2"/>
    <s v="OFF"/>
    <d v="2019-05-30T00:00:00"/>
    <s v="Avg of 4 NM Projects"/>
    <x v="2"/>
    <n v="-0.13"/>
  </r>
  <r>
    <n v="2019"/>
    <x v="8"/>
    <n v="30"/>
    <n v="2"/>
    <s v="OFF"/>
    <d v="2019-05-30T00:00:00"/>
    <s v="Avg of 4 NM Projects"/>
    <x v="3"/>
    <n v="-0.13"/>
  </r>
  <r>
    <n v="2019"/>
    <x v="8"/>
    <n v="30"/>
    <n v="2"/>
    <s v="OFF"/>
    <d v="2019-05-30T00:00:00"/>
    <s v="Avg of 4 NM Projects"/>
    <x v="4"/>
    <n v="-0.13"/>
  </r>
  <r>
    <n v="2019"/>
    <x v="8"/>
    <n v="30"/>
    <n v="2"/>
    <s v="OFF"/>
    <d v="2019-05-30T00:00:00"/>
    <s v="Avg of 4 NM Projects"/>
    <x v="5"/>
    <n v="1.03"/>
  </r>
  <r>
    <n v="2019"/>
    <x v="8"/>
    <n v="30"/>
    <n v="2"/>
    <s v="OFF"/>
    <d v="2019-05-30T00:00:00"/>
    <s v="Avg of 4 NM Projects"/>
    <x v="6"/>
    <n v="14.969999999999999"/>
  </r>
  <r>
    <n v="2019"/>
    <x v="8"/>
    <n v="30"/>
    <n v="2"/>
    <s v="ON"/>
    <d v="2019-05-30T00:00:00"/>
    <s v="Avg of 4 NM Projects"/>
    <x v="7"/>
    <n v="52.475000000000001"/>
  </r>
  <r>
    <n v="2019"/>
    <x v="8"/>
    <n v="30"/>
    <n v="2"/>
    <s v="ON"/>
    <d v="2019-05-30T00:00:00"/>
    <s v="Avg of 4 NM Projects"/>
    <x v="8"/>
    <n v="96.385000000000005"/>
  </r>
  <r>
    <n v="2019"/>
    <x v="8"/>
    <n v="30"/>
    <n v="2"/>
    <s v="ON"/>
    <d v="2019-05-30T00:00:00"/>
    <s v="Avg of 4 NM Projects"/>
    <x v="9"/>
    <n v="123.00999999999999"/>
  </r>
  <r>
    <n v="2019"/>
    <x v="8"/>
    <n v="30"/>
    <n v="2"/>
    <s v="ON"/>
    <d v="2019-05-30T00:00:00"/>
    <s v="Avg of 4 NM Projects"/>
    <x v="10"/>
    <n v="131.45499999999998"/>
  </r>
  <r>
    <n v="2019"/>
    <x v="8"/>
    <n v="30"/>
    <n v="2"/>
    <s v="ON"/>
    <d v="2019-05-30T00:00:00"/>
    <s v="Avg of 4 NM Projects"/>
    <x v="11"/>
    <n v="132.47499999999999"/>
  </r>
  <r>
    <n v="2019"/>
    <x v="8"/>
    <n v="30"/>
    <n v="2"/>
    <s v="ON"/>
    <d v="2019-05-30T00:00:00"/>
    <s v="Avg of 4 NM Projects"/>
    <x v="12"/>
    <n v="119.55"/>
  </r>
  <r>
    <n v="2019"/>
    <x v="8"/>
    <n v="30"/>
    <n v="2"/>
    <s v="ON"/>
    <d v="2019-05-30T00:00:00"/>
    <s v="Avg of 4 NM Projects"/>
    <x v="13"/>
    <n v="142.85"/>
  </r>
  <r>
    <n v="2019"/>
    <x v="8"/>
    <n v="30"/>
    <n v="2"/>
    <s v="ON"/>
    <d v="2019-05-30T00:00:00"/>
    <s v="Avg of 4 NM Projects"/>
    <x v="14"/>
    <n v="130.82"/>
  </r>
  <r>
    <n v="2019"/>
    <x v="8"/>
    <n v="30"/>
    <n v="2"/>
    <s v="ON"/>
    <d v="2019-05-30T00:00:00"/>
    <s v="Avg of 4 NM Projects"/>
    <x v="15"/>
    <n v="108.16"/>
  </r>
  <r>
    <n v="2019"/>
    <x v="8"/>
    <n v="30"/>
    <n v="2"/>
    <s v="ON"/>
    <d v="2019-05-30T00:00:00"/>
    <s v="Avg of 4 NM Projects"/>
    <x v="16"/>
    <n v="74.884999999999991"/>
  </r>
  <r>
    <n v="2019"/>
    <x v="8"/>
    <n v="30"/>
    <n v="2"/>
    <s v="ON"/>
    <d v="2019-05-30T00:00:00"/>
    <s v="Avg of 4 NM Projects"/>
    <x v="17"/>
    <n v="53.120000000000005"/>
  </r>
  <r>
    <n v="2019"/>
    <x v="8"/>
    <n v="30"/>
    <n v="2"/>
    <s v="ON"/>
    <d v="2019-05-30T00:00:00"/>
    <s v="Avg of 4 NM Projects"/>
    <x v="18"/>
    <n v="29.700000000000003"/>
  </r>
  <r>
    <n v="2019"/>
    <x v="8"/>
    <n v="30"/>
    <n v="2"/>
    <s v="ON"/>
    <d v="2019-05-30T00:00:00"/>
    <s v="Avg of 4 NM Projects"/>
    <x v="19"/>
    <n v="10.625"/>
  </r>
  <r>
    <n v="2019"/>
    <x v="8"/>
    <n v="30"/>
    <n v="2"/>
    <s v="ON"/>
    <d v="2019-05-30T00:00:00"/>
    <s v="Avg of 4 NM Projects"/>
    <x v="20"/>
    <n v="-0.13"/>
  </r>
  <r>
    <n v="2019"/>
    <x v="8"/>
    <n v="30"/>
    <n v="2"/>
    <s v="ON"/>
    <d v="2019-05-30T00:00:00"/>
    <s v="Avg of 4 NM Projects"/>
    <x v="21"/>
    <n v="0"/>
  </r>
  <r>
    <n v="2019"/>
    <x v="8"/>
    <n v="30"/>
    <n v="2"/>
    <s v="ON"/>
    <d v="2019-05-30T00:00:00"/>
    <s v="Avg of 4 NM Projects"/>
    <x v="22"/>
    <n v="0"/>
  </r>
  <r>
    <n v="2019"/>
    <x v="8"/>
    <n v="30"/>
    <n v="2"/>
    <s v="OFF"/>
    <d v="2019-05-30T00:00:00"/>
    <s v="Avg of 4 NM Projects"/>
    <x v="23"/>
    <n v="-0.26"/>
  </r>
  <r>
    <n v="2019"/>
    <x v="8"/>
    <n v="31"/>
    <n v="3"/>
    <s v="OFF"/>
    <d v="2019-05-31T00:00:00"/>
    <s v="Avg of 4 NM Projects"/>
    <x v="0"/>
    <n v="-0.13"/>
  </r>
  <r>
    <n v="2019"/>
    <x v="8"/>
    <n v="31"/>
    <n v="3"/>
    <s v="OFF"/>
    <d v="2019-05-31T00:00:00"/>
    <s v="Avg of 4 NM Projects"/>
    <x v="1"/>
    <n v="-0.13"/>
  </r>
  <r>
    <n v="2019"/>
    <x v="8"/>
    <n v="31"/>
    <n v="3"/>
    <s v="OFF"/>
    <d v="2019-05-31T00:00:00"/>
    <s v="Avg of 4 NM Projects"/>
    <x v="2"/>
    <n v="-0.13"/>
  </r>
  <r>
    <n v="2019"/>
    <x v="8"/>
    <n v="31"/>
    <n v="3"/>
    <s v="OFF"/>
    <d v="2019-05-31T00:00:00"/>
    <s v="Avg of 4 NM Projects"/>
    <x v="3"/>
    <n v="-0.26"/>
  </r>
  <r>
    <n v="2019"/>
    <x v="8"/>
    <n v="31"/>
    <n v="3"/>
    <s v="OFF"/>
    <d v="2019-05-31T00:00:00"/>
    <s v="Avg of 4 NM Projects"/>
    <x v="4"/>
    <n v="-0.13"/>
  </r>
  <r>
    <n v="2019"/>
    <x v="8"/>
    <n v="31"/>
    <n v="3"/>
    <s v="OFF"/>
    <d v="2019-05-31T00:00:00"/>
    <s v="Avg of 4 NM Projects"/>
    <x v="5"/>
    <n v="1.415"/>
  </r>
  <r>
    <n v="2019"/>
    <x v="8"/>
    <n v="31"/>
    <n v="3"/>
    <s v="OFF"/>
    <d v="2019-05-31T00:00:00"/>
    <s v="Avg of 4 NM Projects"/>
    <x v="6"/>
    <n v="13.569999999999997"/>
  </r>
  <r>
    <n v="2019"/>
    <x v="8"/>
    <n v="31"/>
    <n v="3"/>
    <s v="ON"/>
    <d v="2019-05-31T00:00:00"/>
    <s v="Avg of 4 NM Projects"/>
    <x v="7"/>
    <n v="45.57"/>
  </r>
  <r>
    <n v="2019"/>
    <x v="8"/>
    <n v="31"/>
    <n v="3"/>
    <s v="ON"/>
    <d v="2019-05-31T00:00:00"/>
    <s v="Avg of 4 NM Projects"/>
    <x v="8"/>
    <n v="81.664999999999992"/>
  </r>
  <r>
    <n v="2019"/>
    <x v="8"/>
    <n v="31"/>
    <n v="3"/>
    <s v="ON"/>
    <d v="2019-05-31T00:00:00"/>
    <s v="Avg of 4 NM Projects"/>
    <x v="9"/>
    <n v="115.07"/>
  </r>
  <r>
    <n v="2019"/>
    <x v="8"/>
    <n v="31"/>
    <n v="3"/>
    <s v="ON"/>
    <d v="2019-05-31T00:00:00"/>
    <s v="Avg of 4 NM Projects"/>
    <x v="10"/>
    <n v="133.51"/>
  </r>
  <r>
    <n v="2019"/>
    <x v="8"/>
    <n v="31"/>
    <n v="3"/>
    <s v="ON"/>
    <d v="2019-05-31T00:00:00"/>
    <s v="Avg of 4 NM Projects"/>
    <x v="11"/>
    <n v="146.68"/>
  </r>
  <r>
    <n v="2019"/>
    <x v="8"/>
    <n v="31"/>
    <n v="3"/>
    <s v="ON"/>
    <d v="2019-05-31T00:00:00"/>
    <s v="Avg of 4 NM Projects"/>
    <x v="12"/>
    <n v="148.09"/>
  </r>
  <r>
    <n v="2019"/>
    <x v="8"/>
    <n v="31"/>
    <n v="3"/>
    <s v="ON"/>
    <d v="2019-05-31T00:00:00"/>
    <s v="Avg of 4 NM Projects"/>
    <x v="13"/>
    <n v="141.185"/>
  </r>
  <r>
    <n v="2019"/>
    <x v="8"/>
    <n v="31"/>
    <n v="3"/>
    <s v="ON"/>
    <d v="2019-05-31T00:00:00"/>
    <s v="Avg of 4 NM Projects"/>
    <x v="14"/>
    <n v="124.035"/>
  </r>
  <r>
    <n v="2019"/>
    <x v="8"/>
    <n v="31"/>
    <n v="3"/>
    <s v="ON"/>
    <d v="2019-05-31T00:00:00"/>
    <s v="Avg of 4 NM Projects"/>
    <x v="15"/>
    <n v="82.304999999999993"/>
  </r>
  <r>
    <n v="2019"/>
    <x v="8"/>
    <n v="31"/>
    <n v="3"/>
    <s v="ON"/>
    <d v="2019-05-31T00:00:00"/>
    <s v="Avg of 4 NM Projects"/>
    <x v="16"/>
    <n v="58.37"/>
  </r>
  <r>
    <n v="2019"/>
    <x v="8"/>
    <n v="31"/>
    <n v="3"/>
    <s v="ON"/>
    <d v="2019-05-31T00:00:00"/>
    <s v="Avg of 4 NM Projects"/>
    <x v="17"/>
    <n v="37.76"/>
  </r>
  <r>
    <n v="2019"/>
    <x v="8"/>
    <n v="31"/>
    <n v="3"/>
    <s v="ON"/>
    <d v="2019-05-31T00:00:00"/>
    <s v="Avg of 4 NM Projects"/>
    <x v="18"/>
    <n v="19.975000000000001"/>
  </r>
  <r>
    <n v="2019"/>
    <x v="8"/>
    <n v="31"/>
    <n v="3"/>
    <s v="ON"/>
    <d v="2019-05-31T00:00:00"/>
    <s v="Avg of 4 NM Projects"/>
    <x v="19"/>
    <n v="5.7549999999999999"/>
  </r>
  <r>
    <n v="2019"/>
    <x v="8"/>
    <n v="31"/>
    <n v="3"/>
    <s v="ON"/>
    <d v="2019-05-31T00:00:00"/>
    <s v="Avg of 4 NM Projects"/>
    <x v="20"/>
    <n v="0.13"/>
  </r>
  <r>
    <n v="2019"/>
    <x v="8"/>
    <n v="31"/>
    <n v="3"/>
    <s v="ON"/>
    <d v="2019-05-31T00:00:00"/>
    <s v="Avg of 4 NM Projects"/>
    <x v="21"/>
    <n v="-0.13"/>
  </r>
  <r>
    <n v="2019"/>
    <x v="8"/>
    <n v="31"/>
    <n v="3"/>
    <s v="ON"/>
    <d v="2019-05-31T00:00:00"/>
    <s v="Avg of 4 NM Projects"/>
    <x v="22"/>
    <n v="-0.13"/>
  </r>
  <r>
    <n v="2019"/>
    <x v="8"/>
    <n v="31"/>
    <n v="3"/>
    <s v="OFF"/>
    <d v="2019-05-31T00:00:00"/>
    <s v="Avg of 4 NM Projects"/>
    <x v="23"/>
    <n v="-0.13"/>
  </r>
  <r>
    <n v="2019"/>
    <x v="9"/>
    <n v="1"/>
    <n v="1"/>
    <s v="OFF"/>
    <d v="2019-06-01T00:00:00"/>
    <s v="Avg of 4 NM Projects"/>
    <x v="0"/>
    <n v="0"/>
  </r>
  <r>
    <n v="2019"/>
    <x v="9"/>
    <n v="1"/>
    <n v="1"/>
    <s v="OFF"/>
    <d v="2019-06-01T00:00:00"/>
    <s v="Avg of 4 NM Projects"/>
    <x v="1"/>
    <n v="-0.39"/>
  </r>
  <r>
    <n v="2019"/>
    <x v="9"/>
    <n v="1"/>
    <n v="1"/>
    <s v="OFF"/>
    <d v="2019-06-01T00:00:00"/>
    <s v="Avg of 4 NM Projects"/>
    <x v="2"/>
    <n v="0"/>
  </r>
  <r>
    <n v="2019"/>
    <x v="9"/>
    <n v="1"/>
    <n v="1"/>
    <s v="OFF"/>
    <d v="2019-06-01T00:00:00"/>
    <s v="Avg of 4 NM Projects"/>
    <x v="3"/>
    <n v="0"/>
  </r>
  <r>
    <n v="2019"/>
    <x v="9"/>
    <n v="1"/>
    <n v="1"/>
    <s v="OFF"/>
    <d v="2019-06-01T00:00:00"/>
    <s v="Avg of 4 NM Projects"/>
    <x v="4"/>
    <n v="0"/>
  </r>
  <r>
    <n v="2019"/>
    <x v="9"/>
    <n v="1"/>
    <n v="1"/>
    <s v="OFF"/>
    <d v="2019-06-01T00:00:00"/>
    <s v="Avg of 4 NM Projects"/>
    <x v="5"/>
    <n v="-0.13"/>
  </r>
  <r>
    <n v="2019"/>
    <x v="9"/>
    <n v="1"/>
    <n v="1"/>
    <s v="OFF"/>
    <d v="2019-06-01T00:00:00"/>
    <s v="Avg of 4 NM Projects"/>
    <x v="6"/>
    <n v="5.629999999999999"/>
  </r>
  <r>
    <n v="2019"/>
    <x v="9"/>
    <n v="1"/>
    <n v="1"/>
    <s v="OFF"/>
    <d v="2019-06-01T00:00:00"/>
    <s v="Avg of 4 NM Projects"/>
    <x v="7"/>
    <n v="17.024999999999999"/>
  </r>
  <r>
    <n v="2019"/>
    <x v="9"/>
    <n v="1"/>
    <n v="1"/>
    <s v="OFF"/>
    <d v="2019-06-01T00:00:00"/>
    <s v="Avg of 4 NM Projects"/>
    <x v="8"/>
    <n v="17.785"/>
  </r>
  <r>
    <n v="2019"/>
    <x v="9"/>
    <n v="1"/>
    <n v="1"/>
    <s v="OFF"/>
    <d v="2019-06-01T00:00:00"/>
    <s v="Avg of 4 NM Projects"/>
    <x v="9"/>
    <n v="27.015000000000001"/>
  </r>
  <r>
    <n v="2019"/>
    <x v="9"/>
    <n v="1"/>
    <n v="1"/>
    <s v="OFF"/>
    <d v="2019-06-01T00:00:00"/>
    <s v="Avg of 4 NM Projects"/>
    <x v="10"/>
    <n v="45.185000000000002"/>
  </r>
  <r>
    <n v="2019"/>
    <x v="9"/>
    <n v="1"/>
    <n v="1"/>
    <s v="OFF"/>
    <d v="2019-06-01T00:00:00"/>
    <s v="Avg of 4 NM Projects"/>
    <x v="11"/>
    <n v="57.989999999999995"/>
  </r>
  <r>
    <n v="2019"/>
    <x v="9"/>
    <n v="1"/>
    <n v="1"/>
    <s v="OFF"/>
    <d v="2019-06-01T00:00:00"/>
    <s v="Avg of 4 NM Projects"/>
    <x v="12"/>
    <n v="67.709999999999994"/>
  </r>
  <r>
    <n v="2019"/>
    <x v="9"/>
    <n v="1"/>
    <n v="1"/>
    <s v="OFF"/>
    <d v="2019-06-01T00:00:00"/>
    <s v="Avg of 4 NM Projects"/>
    <x v="13"/>
    <n v="93.06"/>
  </r>
  <r>
    <n v="2019"/>
    <x v="9"/>
    <n v="1"/>
    <n v="1"/>
    <s v="OFF"/>
    <d v="2019-06-01T00:00:00"/>
    <s v="Avg of 4 NM Projects"/>
    <x v="14"/>
    <n v="80.905000000000001"/>
  </r>
  <r>
    <n v="2019"/>
    <x v="9"/>
    <n v="1"/>
    <n v="1"/>
    <s v="OFF"/>
    <d v="2019-06-01T00:00:00"/>
    <s v="Avg of 4 NM Projects"/>
    <x v="15"/>
    <n v="57.604999999999997"/>
  </r>
  <r>
    <n v="2019"/>
    <x v="9"/>
    <n v="1"/>
    <n v="1"/>
    <s v="OFF"/>
    <d v="2019-06-01T00:00:00"/>
    <s v="Avg of 4 NM Projects"/>
    <x v="16"/>
    <n v="41.22"/>
  </r>
  <r>
    <n v="2019"/>
    <x v="9"/>
    <n v="1"/>
    <n v="1"/>
    <s v="OFF"/>
    <d v="2019-06-01T00:00:00"/>
    <s v="Avg of 4 NM Projects"/>
    <x v="17"/>
    <n v="27.905000000000001"/>
  </r>
  <r>
    <n v="2019"/>
    <x v="9"/>
    <n v="1"/>
    <n v="1"/>
    <s v="OFF"/>
    <d v="2019-06-01T00:00:00"/>
    <s v="Avg of 4 NM Projects"/>
    <x v="18"/>
    <n v="13.57"/>
  </r>
  <r>
    <n v="2019"/>
    <x v="9"/>
    <n v="1"/>
    <n v="1"/>
    <s v="OFF"/>
    <d v="2019-06-01T00:00:00"/>
    <s v="Avg of 4 NM Projects"/>
    <x v="19"/>
    <n v="4.0949999999999998"/>
  </r>
  <r>
    <n v="2019"/>
    <x v="9"/>
    <n v="1"/>
    <n v="1"/>
    <s v="OFF"/>
    <d v="2019-06-01T00:00:00"/>
    <s v="Avg of 4 NM Projects"/>
    <x v="20"/>
    <n v="0.13"/>
  </r>
  <r>
    <n v="2019"/>
    <x v="9"/>
    <n v="1"/>
    <n v="1"/>
    <s v="OFF"/>
    <d v="2019-06-01T00:00:00"/>
    <s v="Avg of 4 NM Projects"/>
    <x v="21"/>
    <n v="-0.26"/>
  </r>
  <r>
    <n v="2019"/>
    <x v="9"/>
    <n v="1"/>
    <n v="1"/>
    <s v="OFF"/>
    <d v="2019-06-01T00:00:00"/>
    <s v="Avg of 4 NM Projects"/>
    <x v="22"/>
    <n v="-0.39"/>
  </r>
  <r>
    <n v="2019"/>
    <x v="9"/>
    <n v="1"/>
    <n v="1"/>
    <s v="OFF"/>
    <d v="2019-06-01T00:00:00"/>
    <s v="Avg of 4 NM Projects"/>
    <x v="23"/>
    <n v="-0.13"/>
  </r>
  <r>
    <n v="2019"/>
    <x v="9"/>
    <n v="2"/>
    <n v="2"/>
    <s v="OFF"/>
    <d v="2019-06-02T00:00:00"/>
    <s v="Avg of 4 NM Projects"/>
    <x v="0"/>
    <n v="-0.13"/>
  </r>
  <r>
    <n v="2019"/>
    <x v="9"/>
    <n v="2"/>
    <n v="2"/>
    <s v="OFF"/>
    <d v="2019-06-02T00:00:00"/>
    <s v="Avg of 4 NM Projects"/>
    <x v="1"/>
    <n v="0"/>
  </r>
  <r>
    <n v="2019"/>
    <x v="9"/>
    <n v="2"/>
    <n v="2"/>
    <s v="OFF"/>
    <d v="2019-06-02T00:00:00"/>
    <s v="Avg of 4 NM Projects"/>
    <x v="2"/>
    <n v="0"/>
  </r>
  <r>
    <n v="2019"/>
    <x v="9"/>
    <n v="2"/>
    <n v="2"/>
    <s v="OFF"/>
    <d v="2019-06-02T00:00:00"/>
    <s v="Avg of 4 NM Projects"/>
    <x v="3"/>
    <n v="0"/>
  </r>
  <r>
    <n v="2019"/>
    <x v="9"/>
    <n v="2"/>
    <n v="2"/>
    <s v="OFF"/>
    <d v="2019-06-02T00:00:00"/>
    <s v="Avg of 4 NM Projects"/>
    <x v="4"/>
    <n v="0"/>
  </r>
  <r>
    <n v="2019"/>
    <x v="9"/>
    <n v="2"/>
    <n v="2"/>
    <s v="OFF"/>
    <d v="2019-06-02T00:00:00"/>
    <s v="Avg of 4 NM Projects"/>
    <x v="5"/>
    <n v="-0.39"/>
  </r>
  <r>
    <n v="2019"/>
    <x v="9"/>
    <n v="2"/>
    <n v="2"/>
    <s v="OFF"/>
    <d v="2019-06-02T00:00:00"/>
    <s v="Avg of 4 NM Projects"/>
    <x v="6"/>
    <n v="2.4350000000000001"/>
  </r>
  <r>
    <n v="2019"/>
    <x v="9"/>
    <n v="2"/>
    <n v="2"/>
    <s v="ON"/>
    <d v="2019-06-02T00:00:00"/>
    <s v="Avg of 4 NM Projects"/>
    <x v="7"/>
    <n v="16"/>
  </r>
  <r>
    <n v="2019"/>
    <x v="9"/>
    <n v="2"/>
    <n v="2"/>
    <s v="ON"/>
    <d v="2019-06-02T00:00:00"/>
    <s v="Avg of 4 NM Projects"/>
    <x v="8"/>
    <n v="37.89"/>
  </r>
  <r>
    <n v="2019"/>
    <x v="9"/>
    <n v="2"/>
    <n v="2"/>
    <s v="ON"/>
    <d v="2019-06-02T00:00:00"/>
    <s v="Avg of 4 NM Projects"/>
    <x v="9"/>
    <n v="52.86"/>
  </r>
  <r>
    <n v="2019"/>
    <x v="9"/>
    <n v="2"/>
    <n v="2"/>
    <s v="ON"/>
    <d v="2019-06-02T00:00:00"/>
    <s v="Avg of 4 NM Projects"/>
    <x v="10"/>
    <n v="62.339999999999996"/>
  </r>
  <r>
    <n v="2019"/>
    <x v="9"/>
    <n v="2"/>
    <n v="2"/>
    <s v="ON"/>
    <d v="2019-06-02T00:00:00"/>
    <s v="Avg of 4 NM Projects"/>
    <x v="11"/>
    <n v="84.740000000000009"/>
  </r>
  <r>
    <n v="2019"/>
    <x v="9"/>
    <n v="2"/>
    <n v="2"/>
    <s v="ON"/>
    <d v="2019-06-02T00:00:00"/>
    <s v="Avg of 4 NM Projects"/>
    <x v="12"/>
    <n v="57.344999999999999"/>
  </r>
  <r>
    <n v="2019"/>
    <x v="9"/>
    <n v="2"/>
    <n v="2"/>
    <s v="ON"/>
    <d v="2019-06-02T00:00:00"/>
    <s v="Avg of 4 NM Projects"/>
    <x v="13"/>
    <n v="59.645000000000003"/>
  </r>
  <r>
    <n v="2019"/>
    <x v="9"/>
    <n v="2"/>
    <n v="2"/>
    <s v="ON"/>
    <d v="2019-06-02T00:00:00"/>
    <s v="Avg of 4 NM Projects"/>
    <x v="14"/>
    <n v="96.254999999999995"/>
  </r>
  <r>
    <n v="2019"/>
    <x v="9"/>
    <n v="2"/>
    <n v="2"/>
    <s v="ON"/>
    <d v="2019-06-02T00:00:00"/>
    <s v="Avg of 4 NM Projects"/>
    <x v="15"/>
    <n v="95.234999999999999"/>
  </r>
  <r>
    <n v="2019"/>
    <x v="9"/>
    <n v="2"/>
    <n v="2"/>
    <s v="ON"/>
    <d v="2019-06-02T00:00:00"/>
    <s v="Avg of 4 NM Projects"/>
    <x v="16"/>
    <n v="66.435000000000002"/>
  </r>
  <r>
    <n v="2019"/>
    <x v="9"/>
    <n v="2"/>
    <n v="2"/>
    <s v="ON"/>
    <d v="2019-06-02T00:00:00"/>
    <s v="Avg of 4 NM Projects"/>
    <x v="17"/>
    <n v="50.695"/>
  </r>
  <r>
    <n v="2019"/>
    <x v="9"/>
    <n v="2"/>
    <n v="2"/>
    <s v="ON"/>
    <d v="2019-06-02T00:00:00"/>
    <s v="Avg of 4 NM Projects"/>
    <x v="18"/>
    <n v="30.72"/>
  </r>
  <r>
    <n v="2019"/>
    <x v="9"/>
    <n v="2"/>
    <n v="2"/>
    <s v="ON"/>
    <d v="2019-06-02T00:00:00"/>
    <s v="Avg of 4 NM Projects"/>
    <x v="19"/>
    <n v="7.9349999999999996"/>
  </r>
  <r>
    <n v="2019"/>
    <x v="9"/>
    <n v="2"/>
    <n v="2"/>
    <s v="ON"/>
    <d v="2019-06-02T00:00:00"/>
    <s v="Avg of 4 NM Projects"/>
    <x v="20"/>
    <n v="0.39"/>
  </r>
  <r>
    <n v="2019"/>
    <x v="9"/>
    <n v="2"/>
    <n v="2"/>
    <s v="ON"/>
    <d v="2019-06-02T00:00:00"/>
    <s v="Avg of 4 NM Projects"/>
    <x v="21"/>
    <n v="-0.26"/>
  </r>
  <r>
    <n v="2019"/>
    <x v="9"/>
    <n v="2"/>
    <n v="2"/>
    <s v="ON"/>
    <d v="2019-06-02T00:00:00"/>
    <s v="Avg of 4 NM Projects"/>
    <x v="22"/>
    <n v="-0.13"/>
  </r>
  <r>
    <n v="2019"/>
    <x v="9"/>
    <n v="2"/>
    <n v="2"/>
    <s v="OFF"/>
    <d v="2019-06-02T00:00:00"/>
    <s v="Avg of 4 NM Projects"/>
    <x v="23"/>
    <n v="0"/>
  </r>
  <r>
    <n v="2019"/>
    <x v="9"/>
    <n v="3"/>
    <n v="3"/>
    <s v="OFF"/>
    <d v="2019-06-03T00:00:00"/>
    <s v="Avg of 4 NM Projects"/>
    <x v="0"/>
    <n v="0"/>
  </r>
  <r>
    <n v="2019"/>
    <x v="9"/>
    <n v="3"/>
    <n v="3"/>
    <s v="OFF"/>
    <d v="2019-06-03T00:00:00"/>
    <s v="Avg of 4 NM Projects"/>
    <x v="1"/>
    <n v="-0.13"/>
  </r>
  <r>
    <n v="2019"/>
    <x v="9"/>
    <n v="3"/>
    <n v="3"/>
    <s v="OFF"/>
    <d v="2019-06-03T00:00:00"/>
    <s v="Avg of 4 NM Projects"/>
    <x v="2"/>
    <n v="0"/>
  </r>
  <r>
    <n v="2019"/>
    <x v="9"/>
    <n v="3"/>
    <n v="3"/>
    <s v="OFF"/>
    <d v="2019-06-03T00:00:00"/>
    <s v="Avg of 4 NM Projects"/>
    <x v="3"/>
    <n v="-0.13"/>
  </r>
  <r>
    <n v="2019"/>
    <x v="9"/>
    <n v="3"/>
    <n v="3"/>
    <s v="OFF"/>
    <d v="2019-06-03T00:00:00"/>
    <s v="Avg of 4 NM Projects"/>
    <x v="4"/>
    <n v="0"/>
  </r>
  <r>
    <n v="2019"/>
    <x v="9"/>
    <n v="3"/>
    <n v="3"/>
    <s v="OFF"/>
    <d v="2019-06-03T00:00:00"/>
    <s v="Avg of 4 NM Projects"/>
    <x v="5"/>
    <n v="0.77"/>
  </r>
  <r>
    <n v="2019"/>
    <x v="9"/>
    <n v="3"/>
    <n v="3"/>
    <s v="OFF"/>
    <d v="2019-06-03T00:00:00"/>
    <s v="Avg of 4 NM Projects"/>
    <x v="6"/>
    <n v="17.149999999999999"/>
  </r>
  <r>
    <n v="2019"/>
    <x v="9"/>
    <n v="3"/>
    <n v="3"/>
    <s v="ON"/>
    <d v="2019-06-03T00:00:00"/>
    <s v="Avg of 4 NM Projects"/>
    <x v="7"/>
    <n v="63.61"/>
  </r>
  <r>
    <n v="2019"/>
    <x v="9"/>
    <n v="3"/>
    <n v="3"/>
    <s v="ON"/>
    <d v="2019-06-03T00:00:00"/>
    <s v="Avg of 4 NM Projects"/>
    <x v="8"/>
    <n v="100.61000000000001"/>
  </r>
  <r>
    <n v="2019"/>
    <x v="9"/>
    <n v="3"/>
    <n v="3"/>
    <s v="ON"/>
    <d v="2019-06-03T00:00:00"/>
    <s v="Avg of 4 NM Projects"/>
    <x v="9"/>
    <n v="116.735"/>
  </r>
  <r>
    <n v="2019"/>
    <x v="9"/>
    <n v="3"/>
    <n v="3"/>
    <s v="ON"/>
    <d v="2019-06-03T00:00:00"/>
    <s v="Avg of 4 NM Projects"/>
    <x v="10"/>
    <n v="121.98500000000001"/>
  </r>
  <r>
    <n v="2019"/>
    <x v="9"/>
    <n v="3"/>
    <n v="3"/>
    <s v="ON"/>
    <d v="2019-06-03T00:00:00"/>
    <s v="Avg of 4 NM Projects"/>
    <x v="11"/>
    <n v="136.69999999999999"/>
  </r>
  <r>
    <n v="2019"/>
    <x v="9"/>
    <n v="3"/>
    <n v="3"/>
    <s v="ON"/>
    <d v="2019-06-03T00:00:00"/>
    <s v="Avg of 4 NM Projects"/>
    <x v="12"/>
    <n v="121.86"/>
  </r>
  <r>
    <n v="2019"/>
    <x v="9"/>
    <n v="3"/>
    <n v="3"/>
    <s v="ON"/>
    <d v="2019-06-03T00:00:00"/>
    <s v="Avg of 4 NM Projects"/>
    <x v="13"/>
    <n v="109.95"/>
  </r>
  <r>
    <n v="2019"/>
    <x v="9"/>
    <n v="3"/>
    <n v="3"/>
    <s v="ON"/>
    <d v="2019-06-03T00:00:00"/>
    <s v="Avg of 4 NM Projects"/>
    <x v="14"/>
    <n v="104.58000000000001"/>
  </r>
  <r>
    <n v="2019"/>
    <x v="9"/>
    <n v="3"/>
    <n v="3"/>
    <s v="ON"/>
    <d v="2019-06-03T00:00:00"/>
    <s v="Avg of 4 NM Projects"/>
    <x v="15"/>
    <n v="81.66"/>
  </r>
  <r>
    <n v="2019"/>
    <x v="9"/>
    <n v="3"/>
    <n v="3"/>
    <s v="ON"/>
    <d v="2019-06-03T00:00:00"/>
    <s v="Avg of 4 NM Projects"/>
    <x v="16"/>
    <n v="64.77000000000001"/>
  </r>
  <r>
    <n v="2019"/>
    <x v="9"/>
    <n v="3"/>
    <n v="3"/>
    <s v="ON"/>
    <d v="2019-06-03T00:00:00"/>
    <s v="Avg of 4 NM Projects"/>
    <x v="17"/>
    <n v="45.575000000000003"/>
  </r>
  <r>
    <n v="2019"/>
    <x v="9"/>
    <n v="3"/>
    <n v="3"/>
    <s v="ON"/>
    <d v="2019-06-03T00:00:00"/>
    <s v="Avg of 4 NM Projects"/>
    <x v="18"/>
    <n v="22.27"/>
  </r>
  <r>
    <n v="2019"/>
    <x v="9"/>
    <n v="3"/>
    <n v="3"/>
    <s v="ON"/>
    <d v="2019-06-03T00:00:00"/>
    <s v="Avg of 4 NM Projects"/>
    <x v="19"/>
    <n v="5.76"/>
  </r>
  <r>
    <n v="2019"/>
    <x v="9"/>
    <n v="3"/>
    <n v="3"/>
    <s v="ON"/>
    <d v="2019-06-03T00:00:00"/>
    <s v="Avg of 4 NM Projects"/>
    <x v="20"/>
    <n v="0"/>
  </r>
  <r>
    <n v="2019"/>
    <x v="9"/>
    <n v="3"/>
    <n v="3"/>
    <s v="ON"/>
    <d v="2019-06-03T00:00:00"/>
    <s v="Avg of 4 NM Projects"/>
    <x v="21"/>
    <n v="-0.13"/>
  </r>
  <r>
    <n v="2019"/>
    <x v="9"/>
    <n v="3"/>
    <n v="3"/>
    <s v="ON"/>
    <d v="2019-06-03T00:00:00"/>
    <s v="Avg of 4 NM Projects"/>
    <x v="22"/>
    <n v="-0.39"/>
  </r>
  <r>
    <n v="2019"/>
    <x v="9"/>
    <n v="3"/>
    <n v="3"/>
    <s v="OFF"/>
    <d v="2019-06-03T00:00:00"/>
    <s v="Avg of 4 NM Projects"/>
    <x v="23"/>
    <n v="0"/>
  </r>
  <r>
    <n v="2019"/>
    <x v="9"/>
    <n v="4"/>
    <n v="4"/>
    <s v="OFF"/>
    <d v="2019-06-04T00:00:00"/>
    <s v="Avg of 4 NM Projects"/>
    <x v="0"/>
    <n v="-0.13"/>
  </r>
  <r>
    <n v="2019"/>
    <x v="9"/>
    <n v="4"/>
    <n v="4"/>
    <s v="OFF"/>
    <d v="2019-06-04T00:00:00"/>
    <s v="Avg of 4 NM Projects"/>
    <x v="1"/>
    <n v="-0.13"/>
  </r>
  <r>
    <n v="2019"/>
    <x v="9"/>
    <n v="4"/>
    <n v="4"/>
    <s v="OFF"/>
    <d v="2019-06-04T00:00:00"/>
    <s v="Avg of 4 NM Projects"/>
    <x v="2"/>
    <n v="0"/>
  </r>
  <r>
    <n v="2019"/>
    <x v="9"/>
    <n v="4"/>
    <n v="4"/>
    <s v="OFF"/>
    <d v="2019-06-04T00:00:00"/>
    <s v="Avg of 4 NM Projects"/>
    <x v="3"/>
    <n v="0"/>
  </r>
  <r>
    <n v="2019"/>
    <x v="9"/>
    <n v="4"/>
    <n v="4"/>
    <s v="OFF"/>
    <d v="2019-06-04T00:00:00"/>
    <s v="Avg of 4 NM Projects"/>
    <x v="4"/>
    <n v="-0.13"/>
  </r>
  <r>
    <n v="2019"/>
    <x v="9"/>
    <n v="4"/>
    <n v="4"/>
    <s v="OFF"/>
    <d v="2019-06-04T00:00:00"/>
    <s v="Avg of 4 NM Projects"/>
    <x v="5"/>
    <n v="0.51"/>
  </r>
  <r>
    <n v="2019"/>
    <x v="9"/>
    <n v="4"/>
    <n v="4"/>
    <s v="OFF"/>
    <d v="2019-06-04T00:00:00"/>
    <s v="Avg of 4 NM Projects"/>
    <x v="6"/>
    <n v="9.0850000000000009"/>
  </r>
  <r>
    <n v="2019"/>
    <x v="9"/>
    <n v="4"/>
    <n v="4"/>
    <s v="ON"/>
    <d v="2019-06-04T00:00:00"/>
    <s v="Avg of 4 NM Projects"/>
    <x v="7"/>
    <n v="30.594999999999999"/>
  </r>
  <r>
    <n v="2019"/>
    <x v="9"/>
    <n v="4"/>
    <n v="4"/>
    <s v="ON"/>
    <d v="2019-06-04T00:00:00"/>
    <s v="Avg of 4 NM Projects"/>
    <x v="8"/>
    <n v="51.714999999999996"/>
  </r>
  <r>
    <n v="2019"/>
    <x v="9"/>
    <n v="4"/>
    <n v="4"/>
    <s v="ON"/>
    <d v="2019-06-04T00:00:00"/>
    <s v="Avg of 4 NM Projects"/>
    <x v="9"/>
    <n v="57.725000000000009"/>
  </r>
  <r>
    <n v="2019"/>
    <x v="9"/>
    <n v="4"/>
    <n v="4"/>
    <s v="ON"/>
    <d v="2019-06-04T00:00:00"/>
    <s v="Avg of 4 NM Projects"/>
    <x v="10"/>
    <n v="71.42"/>
  </r>
  <r>
    <n v="2019"/>
    <x v="9"/>
    <n v="4"/>
    <n v="4"/>
    <s v="ON"/>
    <d v="2019-06-04T00:00:00"/>
    <s v="Avg of 4 NM Projects"/>
    <x v="11"/>
    <n v="68.475000000000009"/>
  </r>
  <r>
    <n v="2019"/>
    <x v="9"/>
    <n v="4"/>
    <n v="4"/>
    <s v="ON"/>
    <d v="2019-06-04T00:00:00"/>
    <s v="Avg of 4 NM Projects"/>
    <x v="12"/>
    <n v="74.88"/>
  </r>
  <r>
    <n v="2019"/>
    <x v="9"/>
    <n v="4"/>
    <n v="4"/>
    <s v="ON"/>
    <d v="2019-06-04T00:00:00"/>
    <s v="Avg of 4 NM Projects"/>
    <x v="13"/>
    <n v="54.524999999999999"/>
  </r>
  <r>
    <n v="2019"/>
    <x v="9"/>
    <n v="4"/>
    <n v="4"/>
    <s v="ON"/>
    <d v="2019-06-04T00:00:00"/>
    <s v="Avg of 4 NM Projects"/>
    <x v="14"/>
    <n v="59.91"/>
  </r>
  <r>
    <n v="2019"/>
    <x v="9"/>
    <n v="4"/>
    <n v="4"/>
    <s v="ON"/>
    <d v="2019-06-04T00:00:00"/>
    <s v="Avg of 4 NM Projects"/>
    <x v="15"/>
    <n v="51.835000000000001"/>
  </r>
  <r>
    <n v="2019"/>
    <x v="9"/>
    <n v="4"/>
    <n v="4"/>
    <s v="ON"/>
    <d v="2019-06-04T00:00:00"/>
    <s v="Avg of 4 NM Projects"/>
    <x v="16"/>
    <n v="33.414999999999992"/>
  </r>
  <r>
    <n v="2019"/>
    <x v="9"/>
    <n v="4"/>
    <n v="4"/>
    <s v="ON"/>
    <d v="2019-06-04T00:00:00"/>
    <s v="Avg of 4 NM Projects"/>
    <x v="17"/>
    <n v="16.515000000000001"/>
  </r>
  <r>
    <n v="2019"/>
    <x v="9"/>
    <n v="4"/>
    <n v="4"/>
    <s v="ON"/>
    <d v="2019-06-04T00:00:00"/>
    <s v="Avg of 4 NM Projects"/>
    <x v="18"/>
    <n v="13.96"/>
  </r>
  <r>
    <n v="2019"/>
    <x v="9"/>
    <n v="4"/>
    <n v="4"/>
    <s v="ON"/>
    <d v="2019-06-04T00:00:00"/>
    <s v="Avg of 4 NM Projects"/>
    <x v="19"/>
    <n v="5.12"/>
  </r>
  <r>
    <n v="2019"/>
    <x v="9"/>
    <n v="4"/>
    <n v="4"/>
    <s v="ON"/>
    <d v="2019-06-04T00:00:00"/>
    <s v="Avg of 4 NM Projects"/>
    <x v="20"/>
    <n v="0.13"/>
  </r>
  <r>
    <n v="2019"/>
    <x v="9"/>
    <n v="4"/>
    <n v="4"/>
    <s v="ON"/>
    <d v="2019-06-04T00:00:00"/>
    <s v="Avg of 4 NM Projects"/>
    <x v="21"/>
    <n v="-0.13"/>
  </r>
  <r>
    <n v="2019"/>
    <x v="9"/>
    <n v="4"/>
    <n v="4"/>
    <s v="ON"/>
    <d v="2019-06-04T00:00:00"/>
    <s v="Avg of 4 NM Projects"/>
    <x v="22"/>
    <n v="-0.39"/>
  </r>
  <r>
    <n v="2019"/>
    <x v="9"/>
    <n v="4"/>
    <n v="4"/>
    <s v="OFF"/>
    <d v="2019-06-04T00:00:00"/>
    <s v="Avg of 4 NM Projects"/>
    <x v="23"/>
    <n v="0"/>
  </r>
  <r>
    <n v="2019"/>
    <x v="9"/>
    <n v="5"/>
    <n v="5"/>
    <s v="OFF"/>
    <d v="2019-06-05T00:00:00"/>
    <s v="Avg of 4 NM Projects"/>
    <x v="0"/>
    <n v="0"/>
  </r>
  <r>
    <n v="2019"/>
    <x v="9"/>
    <n v="5"/>
    <n v="5"/>
    <s v="OFF"/>
    <d v="2019-06-05T00:00:00"/>
    <s v="Avg of 4 NM Projects"/>
    <x v="1"/>
    <n v="0"/>
  </r>
  <r>
    <n v="2019"/>
    <x v="9"/>
    <n v="5"/>
    <n v="5"/>
    <s v="OFF"/>
    <d v="2019-06-05T00:00:00"/>
    <s v="Avg of 4 NM Projects"/>
    <x v="2"/>
    <n v="-0.26"/>
  </r>
  <r>
    <n v="2019"/>
    <x v="9"/>
    <n v="5"/>
    <n v="5"/>
    <s v="OFF"/>
    <d v="2019-06-05T00:00:00"/>
    <s v="Avg of 4 NM Projects"/>
    <x v="3"/>
    <n v="0"/>
  </r>
  <r>
    <n v="2019"/>
    <x v="9"/>
    <n v="5"/>
    <n v="5"/>
    <s v="OFF"/>
    <d v="2019-06-05T00:00:00"/>
    <s v="Avg of 4 NM Projects"/>
    <x v="4"/>
    <n v="0"/>
  </r>
  <r>
    <n v="2019"/>
    <x v="9"/>
    <n v="5"/>
    <n v="5"/>
    <s v="OFF"/>
    <d v="2019-06-05T00:00:00"/>
    <s v="Avg of 4 NM Projects"/>
    <x v="5"/>
    <n v="-0.39"/>
  </r>
  <r>
    <n v="2019"/>
    <x v="9"/>
    <n v="5"/>
    <n v="5"/>
    <s v="OFF"/>
    <d v="2019-06-05T00:00:00"/>
    <s v="Avg of 4 NM Projects"/>
    <x v="6"/>
    <n v="3.585"/>
  </r>
  <r>
    <n v="2019"/>
    <x v="9"/>
    <n v="5"/>
    <n v="5"/>
    <s v="ON"/>
    <d v="2019-06-05T00:00:00"/>
    <s v="Avg of 4 NM Projects"/>
    <x v="7"/>
    <n v="22.659999999999997"/>
  </r>
  <r>
    <n v="2019"/>
    <x v="9"/>
    <n v="5"/>
    <n v="5"/>
    <s v="ON"/>
    <d v="2019-06-05T00:00:00"/>
    <s v="Avg of 4 NM Projects"/>
    <x v="8"/>
    <n v="42.615000000000002"/>
  </r>
  <r>
    <n v="2019"/>
    <x v="9"/>
    <n v="5"/>
    <n v="5"/>
    <s v="ON"/>
    <d v="2019-06-05T00:00:00"/>
    <s v="Avg of 4 NM Projects"/>
    <x v="9"/>
    <n v="62.595000000000006"/>
  </r>
  <r>
    <n v="2019"/>
    <x v="9"/>
    <n v="5"/>
    <n v="5"/>
    <s v="ON"/>
    <d v="2019-06-05T00:00:00"/>
    <s v="Avg of 4 NM Projects"/>
    <x v="10"/>
    <n v="77.305000000000007"/>
  </r>
  <r>
    <n v="2019"/>
    <x v="9"/>
    <n v="5"/>
    <n v="5"/>
    <s v="ON"/>
    <d v="2019-06-05T00:00:00"/>
    <s v="Avg of 4 NM Projects"/>
    <x v="11"/>
    <n v="81.284999999999997"/>
  </r>
  <r>
    <n v="2019"/>
    <x v="9"/>
    <n v="5"/>
    <n v="5"/>
    <s v="ON"/>
    <d v="2019-06-05T00:00:00"/>
    <s v="Avg of 4 NM Projects"/>
    <x v="12"/>
    <n v="77.185000000000002"/>
  </r>
  <r>
    <n v="2019"/>
    <x v="9"/>
    <n v="5"/>
    <n v="5"/>
    <s v="ON"/>
    <d v="2019-06-05T00:00:00"/>
    <s v="Avg of 4 NM Projects"/>
    <x v="13"/>
    <n v="71.944999999999993"/>
  </r>
  <r>
    <n v="2019"/>
    <x v="9"/>
    <n v="5"/>
    <n v="5"/>
    <s v="ON"/>
    <d v="2019-06-05T00:00:00"/>
    <s v="Avg of 4 NM Projects"/>
    <x v="14"/>
    <n v="62.844999999999999"/>
  </r>
  <r>
    <n v="2019"/>
    <x v="9"/>
    <n v="5"/>
    <n v="5"/>
    <s v="ON"/>
    <d v="2019-06-05T00:00:00"/>
    <s v="Avg of 4 NM Projects"/>
    <x v="15"/>
    <n v="51.454999999999998"/>
  </r>
  <r>
    <n v="2019"/>
    <x v="9"/>
    <n v="5"/>
    <n v="5"/>
    <s v="ON"/>
    <d v="2019-06-05T00:00:00"/>
    <s v="Avg of 4 NM Projects"/>
    <x v="16"/>
    <n v="40.450000000000003"/>
  </r>
  <r>
    <n v="2019"/>
    <x v="9"/>
    <n v="5"/>
    <n v="5"/>
    <s v="ON"/>
    <d v="2019-06-05T00:00:00"/>
    <s v="Avg of 4 NM Projects"/>
    <x v="17"/>
    <n v="28.29"/>
  </r>
  <r>
    <n v="2019"/>
    <x v="9"/>
    <n v="5"/>
    <n v="5"/>
    <s v="ON"/>
    <d v="2019-06-05T00:00:00"/>
    <s v="Avg of 4 NM Projects"/>
    <x v="18"/>
    <n v="16.64"/>
  </r>
  <r>
    <n v="2019"/>
    <x v="9"/>
    <n v="5"/>
    <n v="5"/>
    <s v="ON"/>
    <d v="2019-06-05T00:00:00"/>
    <s v="Avg of 4 NM Projects"/>
    <x v="19"/>
    <n v="4.0949999999999989"/>
  </r>
  <r>
    <n v="2019"/>
    <x v="9"/>
    <n v="5"/>
    <n v="5"/>
    <s v="ON"/>
    <d v="2019-06-05T00:00:00"/>
    <s v="Avg of 4 NM Projects"/>
    <x v="20"/>
    <n v="0.13"/>
  </r>
  <r>
    <n v="2019"/>
    <x v="9"/>
    <n v="5"/>
    <n v="5"/>
    <s v="ON"/>
    <d v="2019-06-05T00:00:00"/>
    <s v="Avg of 4 NM Projects"/>
    <x v="21"/>
    <n v="-0.13"/>
  </r>
  <r>
    <n v="2019"/>
    <x v="9"/>
    <n v="5"/>
    <n v="5"/>
    <s v="ON"/>
    <d v="2019-06-05T00:00:00"/>
    <s v="Avg of 4 NM Projects"/>
    <x v="22"/>
    <n v="-0.13"/>
  </r>
  <r>
    <n v="2019"/>
    <x v="9"/>
    <n v="5"/>
    <n v="5"/>
    <s v="OFF"/>
    <d v="2019-06-05T00:00:00"/>
    <s v="Avg of 4 NM Projects"/>
    <x v="23"/>
    <n v="-0.13"/>
  </r>
  <r>
    <n v="2019"/>
    <x v="9"/>
    <n v="6"/>
    <n v="6"/>
    <s v="OFF"/>
    <d v="2019-06-06T00:00:00"/>
    <s v="Avg of 4 NM Projects"/>
    <x v="0"/>
    <n v="-0.13"/>
  </r>
  <r>
    <n v="2019"/>
    <x v="9"/>
    <n v="6"/>
    <n v="6"/>
    <s v="OFF"/>
    <d v="2019-06-06T00:00:00"/>
    <s v="Avg of 4 NM Projects"/>
    <x v="1"/>
    <n v="-0.13"/>
  </r>
  <r>
    <n v="2019"/>
    <x v="9"/>
    <n v="6"/>
    <n v="6"/>
    <s v="OFF"/>
    <d v="2019-06-06T00:00:00"/>
    <s v="Avg of 4 NM Projects"/>
    <x v="2"/>
    <n v="-0.13"/>
  </r>
  <r>
    <n v="2019"/>
    <x v="9"/>
    <n v="6"/>
    <n v="6"/>
    <s v="OFF"/>
    <d v="2019-06-06T00:00:00"/>
    <s v="Avg of 4 NM Projects"/>
    <x v="3"/>
    <n v="-0.13"/>
  </r>
  <r>
    <n v="2019"/>
    <x v="9"/>
    <n v="6"/>
    <n v="6"/>
    <s v="OFF"/>
    <d v="2019-06-06T00:00:00"/>
    <s v="Avg of 4 NM Projects"/>
    <x v="4"/>
    <n v="0"/>
  </r>
  <r>
    <n v="2019"/>
    <x v="9"/>
    <n v="6"/>
    <n v="6"/>
    <s v="OFF"/>
    <d v="2019-06-06T00:00:00"/>
    <s v="Avg of 4 NM Projects"/>
    <x v="5"/>
    <n v="0.51"/>
  </r>
  <r>
    <n v="2019"/>
    <x v="9"/>
    <n v="6"/>
    <n v="6"/>
    <s v="OFF"/>
    <d v="2019-06-06T00:00:00"/>
    <s v="Avg of 4 NM Projects"/>
    <x v="6"/>
    <n v="8.06"/>
  </r>
  <r>
    <n v="2019"/>
    <x v="9"/>
    <n v="6"/>
    <n v="6"/>
    <s v="ON"/>
    <d v="2019-06-06T00:00:00"/>
    <s v="Avg of 4 NM Projects"/>
    <x v="7"/>
    <n v="23.169999999999998"/>
  </r>
  <r>
    <n v="2019"/>
    <x v="9"/>
    <n v="6"/>
    <n v="6"/>
    <s v="ON"/>
    <d v="2019-06-06T00:00:00"/>
    <s v="Avg of 4 NM Projects"/>
    <x v="8"/>
    <n v="63.745000000000005"/>
  </r>
  <r>
    <n v="2019"/>
    <x v="9"/>
    <n v="6"/>
    <n v="6"/>
    <s v="ON"/>
    <d v="2019-06-06T00:00:00"/>
    <s v="Avg of 4 NM Projects"/>
    <x v="9"/>
    <n v="82.69"/>
  </r>
  <r>
    <n v="2019"/>
    <x v="9"/>
    <n v="6"/>
    <n v="6"/>
    <s v="ON"/>
    <d v="2019-06-06T00:00:00"/>
    <s v="Avg of 4 NM Projects"/>
    <x v="10"/>
    <n v="104.315"/>
  </r>
  <r>
    <n v="2019"/>
    <x v="9"/>
    <n v="6"/>
    <n v="6"/>
    <s v="ON"/>
    <d v="2019-06-06T00:00:00"/>
    <s v="Avg of 4 NM Projects"/>
    <x v="11"/>
    <n v="123.13500000000001"/>
  </r>
  <r>
    <n v="2019"/>
    <x v="9"/>
    <n v="6"/>
    <n v="6"/>
    <s v="ON"/>
    <d v="2019-06-06T00:00:00"/>
    <s v="Avg of 4 NM Projects"/>
    <x v="12"/>
    <n v="114.56"/>
  </r>
  <r>
    <n v="2019"/>
    <x v="9"/>
    <n v="6"/>
    <n v="6"/>
    <s v="ON"/>
    <d v="2019-06-06T00:00:00"/>
    <s v="Avg of 4 NM Projects"/>
    <x v="13"/>
    <n v="105.72499999999999"/>
  </r>
  <r>
    <n v="2019"/>
    <x v="9"/>
    <n v="6"/>
    <n v="6"/>
    <s v="ON"/>
    <d v="2019-06-06T00:00:00"/>
    <s v="Avg of 4 NM Projects"/>
    <x v="14"/>
    <n v="106.495"/>
  </r>
  <r>
    <n v="2019"/>
    <x v="9"/>
    <n v="6"/>
    <n v="6"/>
    <s v="ON"/>
    <d v="2019-06-06T00:00:00"/>
    <s v="Avg of 4 NM Projects"/>
    <x v="15"/>
    <n v="104.71"/>
  </r>
  <r>
    <n v="2019"/>
    <x v="9"/>
    <n v="6"/>
    <n v="6"/>
    <s v="ON"/>
    <d v="2019-06-06T00:00:00"/>
    <s v="Avg of 4 NM Projects"/>
    <x v="16"/>
    <n v="87.69"/>
  </r>
  <r>
    <n v="2019"/>
    <x v="9"/>
    <n v="6"/>
    <n v="6"/>
    <s v="ON"/>
    <d v="2019-06-06T00:00:00"/>
    <s v="Avg of 4 NM Projects"/>
    <x v="17"/>
    <n v="56.96"/>
  </r>
  <r>
    <n v="2019"/>
    <x v="9"/>
    <n v="6"/>
    <n v="6"/>
    <s v="ON"/>
    <d v="2019-06-06T00:00:00"/>
    <s v="Avg of 4 NM Projects"/>
    <x v="18"/>
    <n v="32.125"/>
  </r>
  <r>
    <n v="2019"/>
    <x v="9"/>
    <n v="6"/>
    <n v="6"/>
    <s v="ON"/>
    <d v="2019-06-06T00:00:00"/>
    <s v="Avg of 4 NM Projects"/>
    <x v="19"/>
    <n v="7.42"/>
  </r>
  <r>
    <n v="2019"/>
    <x v="9"/>
    <n v="6"/>
    <n v="6"/>
    <s v="ON"/>
    <d v="2019-06-06T00:00:00"/>
    <s v="Avg of 4 NM Projects"/>
    <x v="20"/>
    <n v="0.13"/>
  </r>
  <r>
    <n v="2019"/>
    <x v="9"/>
    <n v="6"/>
    <n v="6"/>
    <s v="ON"/>
    <d v="2019-06-06T00:00:00"/>
    <s v="Avg of 4 NM Projects"/>
    <x v="21"/>
    <n v="-0.13"/>
  </r>
  <r>
    <n v="2019"/>
    <x v="9"/>
    <n v="6"/>
    <n v="6"/>
    <s v="ON"/>
    <d v="2019-06-06T00:00:00"/>
    <s v="Avg of 4 NM Projects"/>
    <x v="22"/>
    <n v="0"/>
  </r>
  <r>
    <n v="2019"/>
    <x v="9"/>
    <n v="6"/>
    <n v="6"/>
    <s v="OFF"/>
    <d v="2019-06-06T00:00:00"/>
    <s v="Avg of 4 NM Projects"/>
    <x v="23"/>
    <n v="0"/>
  </r>
  <r>
    <n v="2019"/>
    <x v="9"/>
    <n v="7"/>
    <n v="7"/>
    <s v="OFF"/>
    <d v="2019-06-07T00:00:00"/>
    <s v="Avg of 4 NM Projects"/>
    <x v="0"/>
    <n v="-0.13"/>
  </r>
  <r>
    <n v="2019"/>
    <x v="9"/>
    <n v="7"/>
    <n v="7"/>
    <s v="OFF"/>
    <d v="2019-06-07T00:00:00"/>
    <s v="Avg of 4 NM Projects"/>
    <x v="1"/>
    <n v="-0.13"/>
  </r>
  <r>
    <n v="2019"/>
    <x v="9"/>
    <n v="7"/>
    <n v="7"/>
    <s v="OFF"/>
    <d v="2019-06-07T00:00:00"/>
    <s v="Avg of 4 NM Projects"/>
    <x v="2"/>
    <n v="0"/>
  </r>
  <r>
    <n v="2019"/>
    <x v="9"/>
    <n v="7"/>
    <n v="7"/>
    <s v="OFF"/>
    <d v="2019-06-07T00:00:00"/>
    <s v="Avg of 4 NM Projects"/>
    <x v="3"/>
    <n v="-0.26"/>
  </r>
  <r>
    <n v="2019"/>
    <x v="9"/>
    <n v="7"/>
    <n v="7"/>
    <s v="OFF"/>
    <d v="2019-06-07T00:00:00"/>
    <s v="Avg of 4 NM Projects"/>
    <x v="4"/>
    <n v="-0.13"/>
  </r>
  <r>
    <n v="2019"/>
    <x v="9"/>
    <n v="7"/>
    <n v="7"/>
    <s v="OFF"/>
    <d v="2019-06-07T00:00:00"/>
    <s v="Avg of 4 NM Projects"/>
    <x v="5"/>
    <n v="0.38500000000000001"/>
  </r>
  <r>
    <n v="2019"/>
    <x v="9"/>
    <n v="7"/>
    <n v="7"/>
    <s v="OFF"/>
    <d v="2019-06-07T00:00:00"/>
    <s v="Avg of 4 NM Projects"/>
    <x v="6"/>
    <n v="11.514999999999999"/>
  </r>
  <r>
    <n v="2019"/>
    <x v="9"/>
    <n v="7"/>
    <n v="7"/>
    <s v="OFF"/>
    <d v="2019-06-07T00:00:00"/>
    <s v="Avg of 4 NM Projects"/>
    <x v="7"/>
    <n v="42.620000000000005"/>
  </r>
  <r>
    <n v="2019"/>
    <x v="9"/>
    <n v="7"/>
    <n v="7"/>
    <s v="OFF"/>
    <d v="2019-06-07T00:00:00"/>
    <s v="Avg of 4 NM Projects"/>
    <x v="8"/>
    <n v="64.134999999999991"/>
  </r>
  <r>
    <n v="2019"/>
    <x v="9"/>
    <n v="7"/>
    <n v="7"/>
    <s v="OFF"/>
    <d v="2019-06-07T00:00:00"/>
    <s v="Avg of 4 NM Projects"/>
    <x v="9"/>
    <n v="96.50500000000001"/>
  </r>
  <r>
    <n v="2019"/>
    <x v="9"/>
    <n v="7"/>
    <n v="7"/>
    <s v="OFF"/>
    <d v="2019-06-07T00:00:00"/>
    <s v="Avg of 4 NM Projects"/>
    <x v="10"/>
    <n v="104.83999999999999"/>
  </r>
  <r>
    <n v="2019"/>
    <x v="9"/>
    <n v="7"/>
    <n v="7"/>
    <s v="OFF"/>
    <d v="2019-06-07T00:00:00"/>
    <s v="Avg of 4 NM Projects"/>
    <x v="11"/>
    <n v="109.955"/>
  </r>
  <r>
    <n v="2019"/>
    <x v="9"/>
    <n v="7"/>
    <n v="7"/>
    <s v="OFF"/>
    <d v="2019-06-07T00:00:00"/>
    <s v="Avg of 4 NM Projects"/>
    <x v="12"/>
    <n v="129.28500000000003"/>
  </r>
  <r>
    <n v="2019"/>
    <x v="9"/>
    <n v="7"/>
    <n v="7"/>
    <s v="OFF"/>
    <d v="2019-06-07T00:00:00"/>
    <s v="Avg of 4 NM Projects"/>
    <x v="13"/>
    <n v="134.26999999999998"/>
  </r>
  <r>
    <n v="2019"/>
    <x v="9"/>
    <n v="7"/>
    <n v="7"/>
    <s v="OFF"/>
    <d v="2019-06-07T00:00:00"/>
    <s v="Avg of 4 NM Projects"/>
    <x v="14"/>
    <n v="103.935"/>
  </r>
  <r>
    <n v="2019"/>
    <x v="9"/>
    <n v="7"/>
    <n v="7"/>
    <s v="OFF"/>
    <d v="2019-06-07T00:00:00"/>
    <s v="Avg of 4 NM Projects"/>
    <x v="15"/>
    <n v="93.954999999999998"/>
  </r>
  <r>
    <n v="2019"/>
    <x v="9"/>
    <n v="7"/>
    <n v="7"/>
    <s v="OFF"/>
    <d v="2019-06-07T00:00:00"/>
    <s v="Avg of 4 NM Projects"/>
    <x v="16"/>
    <n v="87.68"/>
  </r>
  <r>
    <n v="2019"/>
    <x v="9"/>
    <n v="7"/>
    <n v="7"/>
    <s v="OFF"/>
    <d v="2019-06-07T00:00:00"/>
    <s v="Avg of 4 NM Projects"/>
    <x v="17"/>
    <n v="49.284999999999997"/>
  </r>
  <r>
    <n v="2019"/>
    <x v="9"/>
    <n v="7"/>
    <n v="7"/>
    <s v="OFF"/>
    <d v="2019-06-07T00:00:00"/>
    <s v="Avg of 4 NM Projects"/>
    <x v="18"/>
    <n v="27.650000000000002"/>
  </r>
  <r>
    <n v="2019"/>
    <x v="9"/>
    <n v="7"/>
    <n v="7"/>
    <s v="OFF"/>
    <d v="2019-06-07T00:00:00"/>
    <s v="Avg of 4 NM Projects"/>
    <x v="19"/>
    <n v="5.7650000000000006"/>
  </r>
  <r>
    <n v="2019"/>
    <x v="9"/>
    <n v="7"/>
    <n v="7"/>
    <s v="OFF"/>
    <d v="2019-06-07T00:00:00"/>
    <s v="Avg of 4 NM Projects"/>
    <x v="20"/>
    <n v="0.26"/>
  </r>
  <r>
    <n v="2019"/>
    <x v="9"/>
    <n v="7"/>
    <n v="7"/>
    <s v="OFF"/>
    <d v="2019-06-07T00:00:00"/>
    <s v="Avg of 4 NM Projects"/>
    <x v="21"/>
    <n v="0"/>
  </r>
  <r>
    <n v="2019"/>
    <x v="9"/>
    <n v="7"/>
    <n v="7"/>
    <s v="OFF"/>
    <d v="2019-06-07T00:00:00"/>
    <s v="Avg of 4 NM Projects"/>
    <x v="22"/>
    <n v="-0.13"/>
  </r>
  <r>
    <n v="2019"/>
    <x v="9"/>
    <n v="7"/>
    <n v="7"/>
    <s v="OFF"/>
    <d v="2019-06-07T00:00:00"/>
    <s v="Avg of 4 NM Projects"/>
    <x v="23"/>
    <n v="0"/>
  </r>
  <r>
    <n v="2019"/>
    <x v="9"/>
    <n v="8"/>
    <n v="1"/>
    <s v="OFF"/>
    <d v="2019-06-08T00:00:00"/>
    <s v="Avg of 4 NM Projects"/>
    <x v="0"/>
    <n v="-0.13"/>
  </r>
  <r>
    <n v="2019"/>
    <x v="9"/>
    <n v="8"/>
    <n v="1"/>
    <s v="OFF"/>
    <d v="2019-06-08T00:00:00"/>
    <s v="Avg of 4 NM Projects"/>
    <x v="1"/>
    <n v="0"/>
  </r>
  <r>
    <n v="2019"/>
    <x v="9"/>
    <n v="8"/>
    <n v="1"/>
    <s v="OFF"/>
    <d v="2019-06-08T00:00:00"/>
    <s v="Avg of 4 NM Projects"/>
    <x v="2"/>
    <n v="-0.13"/>
  </r>
  <r>
    <n v="2019"/>
    <x v="9"/>
    <n v="8"/>
    <n v="1"/>
    <s v="OFF"/>
    <d v="2019-06-08T00:00:00"/>
    <s v="Avg of 4 NM Projects"/>
    <x v="3"/>
    <n v="-0.13"/>
  </r>
  <r>
    <n v="2019"/>
    <x v="9"/>
    <n v="8"/>
    <n v="1"/>
    <s v="OFF"/>
    <d v="2019-06-08T00:00:00"/>
    <s v="Avg of 4 NM Projects"/>
    <x v="4"/>
    <n v="-0.13"/>
  </r>
  <r>
    <n v="2019"/>
    <x v="9"/>
    <n v="8"/>
    <n v="1"/>
    <s v="OFF"/>
    <d v="2019-06-08T00:00:00"/>
    <s v="Avg of 4 NM Projects"/>
    <x v="5"/>
    <n v="0.255"/>
  </r>
  <r>
    <n v="2019"/>
    <x v="9"/>
    <n v="8"/>
    <n v="1"/>
    <s v="OFF"/>
    <d v="2019-06-08T00:00:00"/>
    <s v="Avg of 4 NM Projects"/>
    <x v="6"/>
    <n v="12.925000000000001"/>
  </r>
  <r>
    <n v="2019"/>
    <x v="9"/>
    <n v="8"/>
    <n v="1"/>
    <s v="OFF"/>
    <d v="2019-06-08T00:00:00"/>
    <s v="Avg of 4 NM Projects"/>
    <x v="7"/>
    <n v="48.125"/>
  </r>
  <r>
    <n v="2019"/>
    <x v="9"/>
    <n v="8"/>
    <n v="1"/>
    <s v="OFF"/>
    <d v="2019-06-08T00:00:00"/>
    <s v="Avg of 4 NM Projects"/>
    <x v="8"/>
    <n v="96.515000000000001"/>
  </r>
  <r>
    <n v="2019"/>
    <x v="9"/>
    <n v="8"/>
    <n v="1"/>
    <s v="OFF"/>
    <d v="2019-06-08T00:00:00"/>
    <s v="Avg of 4 NM Projects"/>
    <x v="9"/>
    <n v="102.14500000000001"/>
  </r>
  <r>
    <n v="2019"/>
    <x v="9"/>
    <n v="8"/>
    <n v="1"/>
    <s v="OFF"/>
    <d v="2019-06-08T00:00:00"/>
    <s v="Avg of 4 NM Projects"/>
    <x v="10"/>
    <n v="119.93"/>
  </r>
  <r>
    <n v="2019"/>
    <x v="9"/>
    <n v="8"/>
    <n v="1"/>
    <s v="OFF"/>
    <d v="2019-06-08T00:00:00"/>
    <s v="Avg of 4 NM Projects"/>
    <x v="11"/>
    <n v="127.87500000000001"/>
  </r>
  <r>
    <n v="2019"/>
    <x v="9"/>
    <n v="8"/>
    <n v="1"/>
    <s v="OFF"/>
    <d v="2019-06-08T00:00:00"/>
    <s v="Avg of 4 NM Projects"/>
    <x v="12"/>
    <n v="152.57499999999999"/>
  </r>
  <r>
    <n v="2019"/>
    <x v="9"/>
    <n v="8"/>
    <n v="1"/>
    <s v="OFF"/>
    <d v="2019-06-08T00:00:00"/>
    <s v="Avg of 4 NM Projects"/>
    <x v="13"/>
    <n v="147.46"/>
  </r>
  <r>
    <n v="2019"/>
    <x v="9"/>
    <n v="8"/>
    <n v="1"/>
    <s v="OFF"/>
    <d v="2019-06-08T00:00:00"/>
    <s v="Avg of 4 NM Projects"/>
    <x v="14"/>
    <n v="138.88499999999999"/>
  </r>
  <r>
    <n v="2019"/>
    <x v="9"/>
    <n v="8"/>
    <n v="1"/>
    <s v="OFF"/>
    <d v="2019-06-08T00:00:00"/>
    <s v="Avg of 4 NM Projects"/>
    <x v="15"/>
    <n v="126.46499999999999"/>
  </r>
  <r>
    <n v="2019"/>
    <x v="9"/>
    <n v="8"/>
    <n v="1"/>
    <s v="OFF"/>
    <d v="2019-06-08T00:00:00"/>
    <s v="Avg of 4 NM Projects"/>
    <x v="16"/>
    <n v="99.070000000000007"/>
  </r>
  <r>
    <n v="2019"/>
    <x v="9"/>
    <n v="8"/>
    <n v="1"/>
    <s v="OFF"/>
    <d v="2019-06-08T00:00:00"/>
    <s v="Avg of 4 NM Projects"/>
    <x v="17"/>
    <n v="71.680000000000007"/>
  </r>
  <r>
    <n v="2019"/>
    <x v="9"/>
    <n v="8"/>
    <n v="1"/>
    <s v="OFF"/>
    <d v="2019-06-08T00:00:00"/>
    <s v="Avg of 4 NM Projects"/>
    <x v="18"/>
    <n v="38.4"/>
  </r>
  <r>
    <n v="2019"/>
    <x v="9"/>
    <n v="8"/>
    <n v="1"/>
    <s v="OFF"/>
    <d v="2019-06-08T00:00:00"/>
    <s v="Avg of 4 NM Projects"/>
    <x v="19"/>
    <n v="8.5649999999999995"/>
  </r>
  <r>
    <n v="2019"/>
    <x v="9"/>
    <n v="8"/>
    <n v="1"/>
    <s v="OFF"/>
    <d v="2019-06-08T00:00:00"/>
    <s v="Avg of 4 NM Projects"/>
    <x v="20"/>
    <n v="0.39"/>
  </r>
  <r>
    <n v="2019"/>
    <x v="9"/>
    <n v="8"/>
    <n v="1"/>
    <s v="OFF"/>
    <d v="2019-06-08T00:00:00"/>
    <s v="Avg of 4 NM Projects"/>
    <x v="21"/>
    <n v="-0.13"/>
  </r>
  <r>
    <n v="2019"/>
    <x v="9"/>
    <n v="8"/>
    <n v="1"/>
    <s v="OFF"/>
    <d v="2019-06-08T00:00:00"/>
    <s v="Avg of 4 NM Projects"/>
    <x v="22"/>
    <n v="-0.13"/>
  </r>
  <r>
    <n v="2019"/>
    <x v="9"/>
    <n v="8"/>
    <n v="1"/>
    <s v="OFF"/>
    <d v="2019-06-08T00:00:00"/>
    <s v="Avg of 4 NM Projects"/>
    <x v="23"/>
    <n v="0"/>
  </r>
  <r>
    <n v="2019"/>
    <x v="9"/>
    <n v="9"/>
    <n v="2"/>
    <s v="OFF"/>
    <d v="2019-06-09T00:00:00"/>
    <s v="Avg of 4 NM Projects"/>
    <x v="0"/>
    <n v="0"/>
  </r>
  <r>
    <n v="2019"/>
    <x v="9"/>
    <n v="9"/>
    <n v="2"/>
    <s v="OFF"/>
    <d v="2019-06-09T00:00:00"/>
    <s v="Avg of 4 NM Projects"/>
    <x v="1"/>
    <n v="0"/>
  </r>
  <r>
    <n v="2019"/>
    <x v="9"/>
    <n v="9"/>
    <n v="2"/>
    <s v="OFF"/>
    <d v="2019-06-09T00:00:00"/>
    <s v="Avg of 4 NM Projects"/>
    <x v="2"/>
    <n v="-0.13"/>
  </r>
  <r>
    <n v="2019"/>
    <x v="9"/>
    <n v="9"/>
    <n v="2"/>
    <s v="OFF"/>
    <d v="2019-06-09T00:00:00"/>
    <s v="Avg of 4 NM Projects"/>
    <x v="3"/>
    <n v="-0.13"/>
  </r>
  <r>
    <n v="2019"/>
    <x v="9"/>
    <n v="9"/>
    <n v="2"/>
    <s v="OFF"/>
    <d v="2019-06-09T00:00:00"/>
    <s v="Avg of 4 NM Projects"/>
    <x v="4"/>
    <n v="0"/>
  </r>
  <r>
    <n v="2019"/>
    <x v="9"/>
    <n v="9"/>
    <n v="2"/>
    <s v="OFF"/>
    <d v="2019-06-09T00:00:00"/>
    <s v="Avg of 4 NM Projects"/>
    <x v="5"/>
    <n v="1.03"/>
  </r>
  <r>
    <n v="2019"/>
    <x v="9"/>
    <n v="9"/>
    <n v="2"/>
    <s v="OFF"/>
    <d v="2019-06-09T00:00:00"/>
    <s v="Avg of 4 NM Projects"/>
    <x v="6"/>
    <n v="16.254999999999999"/>
  </r>
  <r>
    <n v="2019"/>
    <x v="9"/>
    <n v="9"/>
    <n v="2"/>
    <s v="ON"/>
    <d v="2019-06-09T00:00:00"/>
    <s v="Avg of 4 NM Projects"/>
    <x v="7"/>
    <n v="59.004999999999995"/>
  </r>
  <r>
    <n v="2019"/>
    <x v="9"/>
    <n v="9"/>
    <n v="2"/>
    <s v="ON"/>
    <d v="2019-06-09T00:00:00"/>
    <s v="Avg of 4 NM Projects"/>
    <x v="8"/>
    <n v="93.174999999999997"/>
  </r>
  <r>
    <n v="2019"/>
    <x v="9"/>
    <n v="9"/>
    <n v="2"/>
    <s v="ON"/>
    <d v="2019-06-09T00:00:00"/>
    <s v="Avg of 4 NM Projects"/>
    <x v="9"/>
    <n v="120.705"/>
  </r>
  <r>
    <n v="2019"/>
    <x v="9"/>
    <n v="9"/>
    <n v="2"/>
    <s v="ON"/>
    <d v="2019-06-09T00:00:00"/>
    <s v="Avg of 4 NM Projects"/>
    <x v="10"/>
    <n v="136.82999999999998"/>
  </r>
  <r>
    <n v="2019"/>
    <x v="9"/>
    <n v="9"/>
    <n v="2"/>
    <s v="ON"/>
    <d v="2019-06-09T00:00:00"/>
    <s v="Avg of 4 NM Projects"/>
    <x v="11"/>
    <n v="133.11500000000001"/>
  </r>
  <r>
    <n v="2019"/>
    <x v="9"/>
    <n v="9"/>
    <n v="2"/>
    <s v="ON"/>
    <d v="2019-06-09T00:00:00"/>
    <s v="Avg of 4 NM Projects"/>
    <x v="12"/>
    <n v="138.495"/>
  </r>
  <r>
    <n v="2019"/>
    <x v="9"/>
    <n v="9"/>
    <n v="2"/>
    <s v="ON"/>
    <d v="2019-06-09T00:00:00"/>
    <s v="Avg of 4 NM Projects"/>
    <x v="13"/>
    <n v="145.14999999999998"/>
  </r>
  <r>
    <n v="2019"/>
    <x v="9"/>
    <n v="9"/>
    <n v="2"/>
    <s v="ON"/>
    <d v="2019-06-09T00:00:00"/>
    <s v="Avg of 4 NM Projects"/>
    <x v="14"/>
    <n v="135.67999999999998"/>
  </r>
  <r>
    <n v="2019"/>
    <x v="9"/>
    <n v="9"/>
    <n v="2"/>
    <s v="ON"/>
    <d v="2019-06-09T00:00:00"/>
    <s v="Avg of 4 NM Projects"/>
    <x v="15"/>
    <n v="117.12"/>
  </r>
  <r>
    <n v="2019"/>
    <x v="9"/>
    <n v="9"/>
    <n v="2"/>
    <s v="ON"/>
    <d v="2019-06-09T00:00:00"/>
    <s v="Avg of 4 NM Projects"/>
    <x v="16"/>
    <n v="96"/>
  </r>
  <r>
    <n v="2019"/>
    <x v="9"/>
    <n v="9"/>
    <n v="2"/>
    <s v="ON"/>
    <d v="2019-06-09T00:00:00"/>
    <s v="Avg of 4 NM Projects"/>
    <x v="17"/>
    <n v="72.954999999999998"/>
  </r>
  <r>
    <n v="2019"/>
    <x v="9"/>
    <n v="9"/>
    <n v="2"/>
    <s v="ON"/>
    <d v="2019-06-09T00:00:00"/>
    <s v="Avg of 4 NM Projects"/>
    <x v="18"/>
    <n v="34.179999999999993"/>
  </r>
  <r>
    <n v="2019"/>
    <x v="9"/>
    <n v="9"/>
    <n v="2"/>
    <s v="ON"/>
    <d v="2019-06-09T00:00:00"/>
    <s v="Avg of 4 NM Projects"/>
    <x v="19"/>
    <n v="8.7050000000000018"/>
  </r>
  <r>
    <n v="2019"/>
    <x v="9"/>
    <n v="9"/>
    <n v="2"/>
    <s v="ON"/>
    <d v="2019-06-09T00:00:00"/>
    <s v="Avg of 4 NM Projects"/>
    <x v="20"/>
    <n v="0.90500000000000003"/>
  </r>
  <r>
    <n v="2019"/>
    <x v="9"/>
    <n v="9"/>
    <n v="2"/>
    <s v="ON"/>
    <d v="2019-06-09T00:00:00"/>
    <s v="Avg of 4 NM Projects"/>
    <x v="21"/>
    <n v="-0.13"/>
  </r>
  <r>
    <n v="2019"/>
    <x v="9"/>
    <n v="9"/>
    <n v="2"/>
    <s v="ON"/>
    <d v="2019-06-09T00:00:00"/>
    <s v="Avg of 4 NM Projects"/>
    <x v="22"/>
    <n v="-0.26"/>
  </r>
  <r>
    <n v="2019"/>
    <x v="9"/>
    <n v="9"/>
    <n v="2"/>
    <s v="OFF"/>
    <d v="2019-06-09T00:00:00"/>
    <s v="Avg of 4 NM Projects"/>
    <x v="23"/>
    <n v="-0.13"/>
  </r>
  <r>
    <n v="2019"/>
    <x v="9"/>
    <n v="10"/>
    <n v="3"/>
    <s v="OFF"/>
    <d v="2019-06-10T00:00:00"/>
    <s v="Avg of 4 NM Projects"/>
    <x v="0"/>
    <n v="0"/>
  </r>
  <r>
    <n v="2019"/>
    <x v="9"/>
    <n v="10"/>
    <n v="3"/>
    <s v="OFF"/>
    <d v="2019-06-10T00:00:00"/>
    <s v="Avg of 4 NM Projects"/>
    <x v="1"/>
    <n v="0"/>
  </r>
  <r>
    <n v="2019"/>
    <x v="9"/>
    <n v="10"/>
    <n v="3"/>
    <s v="OFF"/>
    <d v="2019-06-10T00:00:00"/>
    <s v="Avg of 4 NM Projects"/>
    <x v="2"/>
    <n v="-0.13"/>
  </r>
  <r>
    <n v="2019"/>
    <x v="9"/>
    <n v="10"/>
    <n v="3"/>
    <s v="OFF"/>
    <d v="2019-06-10T00:00:00"/>
    <s v="Avg of 4 NM Projects"/>
    <x v="3"/>
    <n v="-0.13"/>
  </r>
  <r>
    <n v="2019"/>
    <x v="9"/>
    <n v="10"/>
    <n v="3"/>
    <s v="OFF"/>
    <d v="2019-06-10T00:00:00"/>
    <s v="Avg of 4 NM Projects"/>
    <x v="4"/>
    <n v="-0.39"/>
  </r>
  <r>
    <n v="2019"/>
    <x v="9"/>
    <n v="10"/>
    <n v="3"/>
    <s v="OFF"/>
    <d v="2019-06-10T00:00:00"/>
    <s v="Avg of 4 NM Projects"/>
    <x v="5"/>
    <n v="1.5349999999999999"/>
  </r>
  <r>
    <n v="2019"/>
    <x v="9"/>
    <n v="10"/>
    <n v="3"/>
    <s v="OFF"/>
    <d v="2019-06-10T00:00:00"/>
    <s v="Avg of 4 NM Projects"/>
    <x v="6"/>
    <n v="19.330000000000002"/>
  </r>
  <r>
    <n v="2019"/>
    <x v="9"/>
    <n v="10"/>
    <n v="3"/>
    <s v="ON"/>
    <d v="2019-06-10T00:00:00"/>
    <s v="Avg of 4 NM Projects"/>
    <x v="7"/>
    <n v="66.045000000000002"/>
  </r>
  <r>
    <n v="2019"/>
    <x v="9"/>
    <n v="10"/>
    <n v="3"/>
    <s v="ON"/>
    <d v="2019-06-10T00:00:00"/>
    <s v="Avg of 4 NM Projects"/>
    <x v="8"/>
    <n v="100.095"/>
  </r>
  <r>
    <n v="2019"/>
    <x v="9"/>
    <n v="10"/>
    <n v="3"/>
    <s v="ON"/>
    <d v="2019-06-10T00:00:00"/>
    <s v="Avg of 4 NM Projects"/>
    <x v="9"/>
    <n v="124.54999999999998"/>
  </r>
  <r>
    <n v="2019"/>
    <x v="9"/>
    <n v="10"/>
    <n v="3"/>
    <s v="ON"/>
    <d v="2019-06-10T00:00:00"/>
    <s v="Avg of 4 NM Projects"/>
    <x v="10"/>
    <n v="140.41000000000003"/>
  </r>
  <r>
    <n v="2019"/>
    <x v="9"/>
    <n v="10"/>
    <n v="3"/>
    <s v="ON"/>
    <d v="2019-06-10T00:00:00"/>
    <s v="Avg of 4 NM Projects"/>
    <x v="11"/>
    <n v="149.76"/>
  </r>
  <r>
    <n v="2019"/>
    <x v="9"/>
    <n v="10"/>
    <n v="3"/>
    <s v="ON"/>
    <d v="2019-06-10T00:00:00"/>
    <s v="Avg of 4 NM Projects"/>
    <x v="12"/>
    <n v="154.88"/>
  </r>
  <r>
    <n v="2019"/>
    <x v="9"/>
    <n v="10"/>
    <n v="3"/>
    <s v="ON"/>
    <d v="2019-06-10T00:00:00"/>
    <s v="Avg of 4 NM Projects"/>
    <x v="13"/>
    <n v="126.08"/>
  </r>
  <r>
    <n v="2019"/>
    <x v="9"/>
    <n v="10"/>
    <n v="3"/>
    <s v="ON"/>
    <d v="2019-06-10T00:00:00"/>
    <s v="Avg of 4 NM Projects"/>
    <x v="14"/>
    <n v="133.11500000000001"/>
  </r>
  <r>
    <n v="2019"/>
    <x v="9"/>
    <n v="10"/>
    <n v="3"/>
    <s v="ON"/>
    <d v="2019-06-10T00:00:00"/>
    <s v="Avg of 4 NM Projects"/>
    <x v="15"/>
    <n v="115.71499999999999"/>
  </r>
  <r>
    <n v="2019"/>
    <x v="9"/>
    <n v="10"/>
    <n v="3"/>
    <s v="ON"/>
    <d v="2019-06-10T00:00:00"/>
    <s v="Avg of 4 NM Projects"/>
    <x v="16"/>
    <n v="72.699999999999989"/>
  </r>
  <r>
    <n v="2019"/>
    <x v="9"/>
    <n v="10"/>
    <n v="3"/>
    <s v="ON"/>
    <d v="2019-06-10T00:00:00"/>
    <s v="Avg of 4 NM Projects"/>
    <x v="17"/>
    <n v="54.53"/>
  </r>
  <r>
    <n v="2019"/>
    <x v="9"/>
    <n v="10"/>
    <n v="3"/>
    <s v="ON"/>
    <d v="2019-06-10T00:00:00"/>
    <s v="Avg of 4 NM Projects"/>
    <x v="18"/>
    <n v="33.29"/>
  </r>
  <r>
    <n v="2019"/>
    <x v="9"/>
    <n v="10"/>
    <n v="3"/>
    <s v="ON"/>
    <d v="2019-06-10T00:00:00"/>
    <s v="Avg of 4 NM Projects"/>
    <x v="19"/>
    <n v="8.32"/>
  </r>
  <r>
    <n v="2019"/>
    <x v="9"/>
    <n v="10"/>
    <n v="3"/>
    <s v="ON"/>
    <d v="2019-06-10T00:00:00"/>
    <s v="Avg of 4 NM Projects"/>
    <x v="20"/>
    <n v="0.26"/>
  </r>
  <r>
    <n v="2019"/>
    <x v="9"/>
    <n v="10"/>
    <n v="3"/>
    <s v="ON"/>
    <d v="2019-06-10T00:00:00"/>
    <s v="Avg of 4 NM Projects"/>
    <x v="21"/>
    <n v="-0.13"/>
  </r>
  <r>
    <n v="2019"/>
    <x v="9"/>
    <n v="10"/>
    <n v="3"/>
    <s v="ON"/>
    <d v="2019-06-10T00:00:00"/>
    <s v="Avg of 4 NM Projects"/>
    <x v="22"/>
    <n v="-0.13"/>
  </r>
  <r>
    <n v="2019"/>
    <x v="9"/>
    <n v="10"/>
    <n v="3"/>
    <s v="OFF"/>
    <d v="2019-06-10T00:00:00"/>
    <s v="Avg of 4 NM Projects"/>
    <x v="23"/>
    <n v="-0.13"/>
  </r>
  <r>
    <n v="2019"/>
    <x v="9"/>
    <n v="11"/>
    <n v="4"/>
    <s v="OFF"/>
    <d v="2019-06-11T00:00:00"/>
    <s v="Avg of 4 NM Projects"/>
    <x v="0"/>
    <n v="-0.13"/>
  </r>
  <r>
    <n v="2019"/>
    <x v="9"/>
    <n v="11"/>
    <n v="4"/>
    <s v="OFF"/>
    <d v="2019-06-11T00:00:00"/>
    <s v="Avg of 4 NM Projects"/>
    <x v="1"/>
    <n v="0"/>
  </r>
  <r>
    <n v="2019"/>
    <x v="9"/>
    <n v="11"/>
    <n v="4"/>
    <s v="OFF"/>
    <d v="2019-06-11T00:00:00"/>
    <s v="Avg of 4 NM Projects"/>
    <x v="2"/>
    <n v="-0.13"/>
  </r>
  <r>
    <n v="2019"/>
    <x v="9"/>
    <n v="11"/>
    <n v="4"/>
    <s v="OFF"/>
    <d v="2019-06-11T00:00:00"/>
    <s v="Avg of 4 NM Projects"/>
    <x v="3"/>
    <n v="0"/>
  </r>
  <r>
    <n v="2019"/>
    <x v="9"/>
    <n v="11"/>
    <n v="4"/>
    <s v="OFF"/>
    <d v="2019-06-11T00:00:00"/>
    <s v="Avg of 4 NM Projects"/>
    <x v="4"/>
    <n v="-0.13"/>
  </r>
  <r>
    <n v="2019"/>
    <x v="9"/>
    <n v="11"/>
    <n v="4"/>
    <s v="OFF"/>
    <d v="2019-06-11T00:00:00"/>
    <s v="Avg of 4 NM Projects"/>
    <x v="5"/>
    <n v="0.125"/>
  </r>
  <r>
    <n v="2019"/>
    <x v="9"/>
    <n v="11"/>
    <n v="4"/>
    <s v="OFF"/>
    <d v="2019-06-11T00:00:00"/>
    <s v="Avg of 4 NM Projects"/>
    <x v="6"/>
    <n v="9.7299999999999986"/>
  </r>
  <r>
    <n v="2019"/>
    <x v="9"/>
    <n v="11"/>
    <n v="4"/>
    <s v="ON"/>
    <d v="2019-06-11T00:00:00"/>
    <s v="Avg of 4 NM Projects"/>
    <x v="7"/>
    <n v="38.015000000000008"/>
  </r>
  <r>
    <n v="2019"/>
    <x v="9"/>
    <n v="11"/>
    <n v="4"/>
    <s v="ON"/>
    <d v="2019-06-11T00:00:00"/>
    <s v="Avg of 4 NM Projects"/>
    <x v="8"/>
    <n v="60.67"/>
  </r>
  <r>
    <n v="2019"/>
    <x v="9"/>
    <n v="11"/>
    <n v="4"/>
    <s v="ON"/>
    <d v="2019-06-11T00:00:00"/>
    <s v="Avg of 4 NM Projects"/>
    <x v="9"/>
    <n v="73.86"/>
  </r>
  <r>
    <n v="2019"/>
    <x v="9"/>
    <n v="11"/>
    <n v="4"/>
    <s v="ON"/>
    <d v="2019-06-11T00:00:00"/>
    <s v="Avg of 4 NM Projects"/>
    <x v="10"/>
    <n v="85.625"/>
  </r>
  <r>
    <n v="2019"/>
    <x v="9"/>
    <n v="11"/>
    <n v="4"/>
    <s v="ON"/>
    <d v="2019-06-11T00:00:00"/>
    <s v="Avg of 4 NM Projects"/>
    <x v="11"/>
    <n v="93.949999999999989"/>
  </r>
  <r>
    <n v="2019"/>
    <x v="9"/>
    <n v="11"/>
    <n v="4"/>
    <s v="ON"/>
    <d v="2019-06-11T00:00:00"/>
    <s v="Avg of 4 NM Projects"/>
    <x v="12"/>
    <n v="103.16500000000002"/>
  </r>
  <r>
    <n v="2019"/>
    <x v="9"/>
    <n v="11"/>
    <n v="4"/>
    <s v="ON"/>
    <d v="2019-06-11T00:00:00"/>
    <s v="Avg of 4 NM Projects"/>
    <x v="13"/>
    <n v="97.03"/>
  </r>
  <r>
    <n v="2019"/>
    <x v="9"/>
    <n v="11"/>
    <n v="4"/>
    <s v="ON"/>
    <d v="2019-06-11T00:00:00"/>
    <s v="Avg of 4 NM Projects"/>
    <x v="14"/>
    <n v="103.17"/>
  </r>
  <r>
    <n v="2019"/>
    <x v="9"/>
    <n v="11"/>
    <n v="4"/>
    <s v="ON"/>
    <d v="2019-06-11T00:00:00"/>
    <s v="Avg of 4 NM Projects"/>
    <x v="15"/>
    <n v="88.19"/>
  </r>
  <r>
    <n v="2019"/>
    <x v="9"/>
    <n v="11"/>
    <n v="4"/>
    <s v="ON"/>
    <d v="2019-06-11T00:00:00"/>
    <s v="Avg of 4 NM Projects"/>
    <x v="16"/>
    <n v="70.14500000000001"/>
  </r>
  <r>
    <n v="2019"/>
    <x v="9"/>
    <n v="11"/>
    <n v="4"/>
    <s v="ON"/>
    <d v="2019-06-11T00:00:00"/>
    <s v="Avg of 4 NM Projects"/>
    <x v="17"/>
    <n v="53.505000000000003"/>
  </r>
  <r>
    <n v="2019"/>
    <x v="9"/>
    <n v="11"/>
    <n v="4"/>
    <s v="ON"/>
    <d v="2019-06-11T00:00:00"/>
    <s v="Avg of 4 NM Projects"/>
    <x v="18"/>
    <n v="35.204999999999998"/>
  </r>
  <r>
    <n v="2019"/>
    <x v="9"/>
    <n v="11"/>
    <n v="4"/>
    <s v="ON"/>
    <d v="2019-06-11T00:00:00"/>
    <s v="Avg of 4 NM Projects"/>
    <x v="19"/>
    <n v="8.19"/>
  </r>
  <r>
    <n v="2019"/>
    <x v="9"/>
    <n v="11"/>
    <n v="4"/>
    <s v="ON"/>
    <d v="2019-06-11T00:00:00"/>
    <s v="Avg of 4 NM Projects"/>
    <x v="20"/>
    <n v="0.13"/>
  </r>
  <r>
    <n v="2019"/>
    <x v="9"/>
    <n v="11"/>
    <n v="4"/>
    <s v="ON"/>
    <d v="2019-06-11T00:00:00"/>
    <s v="Avg of 4 NM Projects"/>
    <x v="21"/>
    <n v="0"/>
  </r>
  <r>
    <n v="2019"/>
    <x v="9"/>
    <n v="11"/>
    <n v="4"/>
    <s v="ON"/>
    <d v="2019-06-11T00:00:00"/>
    <s v="Avg of 4 NM Projects"/>
    <x v="22"/>
    <n v="0"/>
  </r>
  <r>
    <n v="2019"/>
    <x v="9"/>
    <n v="11"/>
    <n v="4"/>
    <s v="OFF"/>
    <d v="2019-06-11T00:00:00"/>
    <s v="Avg of 4 NM Projects"/>
    <x v="23"/>
    <n v="0"/>
  </r>
  <r>
    <n v="2019"/>
    <x v="9"/>
    <n v="12"/>
    <n v="5"/>
    <s v="OFF"/>
    <d v="2019-06-12T00:00:00"/>
    <s v="Avg of 4 NM Projects"/>
    <x v="0"/>
    <n v="-0.26"/>
  </r>
  <r>
    <n v="2019"/>
    <x v="9"/>
    <n v="12"/>
    <n v="5"/>
    <s v="OFF"/>
    <d v="2019-06-12T00:00:00"/>
    <s v="Avg of 4 NM Projects"/>
    <x v="1"/>
    <n v="-0.26"/>
  </r>
  <r>
    <n v="2019"/>
    <x v="9"/>
    <n v="12"/>
    <n v="5"/>
    <s v="OFF"/>
    <d v="2019-06-12T00:00:00"/>
    <s v="Avg of 4 NM Projects"/>
    <x v="2"/>
    <n v="-0.13"/>
  </r>
  <r>
    <n v="2019"/>
    <x v="9"/>
    <n v="12"/>
    <n v="5"/>
    <s v="OFF"/>
    <d v="2019-06-12T00:00:00"/>
    <s v="Avg of 4 NM Projects"/>
    <x v="3"/>
    <n v="-0.13"/>
  </r>
  <r>
    <n v="2019"/>
    <x v="9"/>
    <n v="12"/>
    <n v="5"/>
    <s v="OFF"/>
    <d v="2019-06-12T00:00:00"/>
    <s v="Avg of 4 NM Projects"/>
    <x v="4"/>
    <n v="-0.13"/>
  </r>
  <r>
    <n v="2019"/>
    <x v="9"/>
    <n v="12"/>
    <n v="5"/>
    <s v="OFF"/>
    <d v="2019-06-12T00:00:00"/>
    <s v="Avg of 4 NM Projects"/>
    <x v="5"/>
    <n v="1.1600000000000001"/>
  </r>
  <r>
    <n v="2019"/>
    <x v="9"/>
    <n v="12"/>
    <n v="5"/>
    <s v="OFF"/>
    <d v="2019-06-12T00:00:00"/>
    <s v="Avg of 4 NM Projects"/>
    <x v="6"/>
    <n v="17.664999999999999"/>
  </r>
  <r>
    <n v="2019"/>
    <x v="9"/>
    <n v="12"/>
    <n v="5"/>
    <s v="ON"/>
    <d v="2019-06-12T00:00:00"/>
    <s v="Avg of 4 NM Projects"/>
    <x v="7"/>
    <n v="60.03"/>
  </r>
  <r>
    <n v="2019"/>
    <x v="9"/>
    <n v="12"/>
    <n v="5"/>
    <s v="ON"/>
    <d v="2019-06-12T00:00:00"/>
    <s v="Avg of 4 NM Projects"/>
    <x v="8"/>
    <n v="95.24"/>
  </r>
  <r>
    <n v="2019"/>
    <x v="9"/>
    <n v="12"/>
    <n v="5"/>
    <s v="ON"/>
    <d v="2019-06-12T00:00:00"/>
    <s v="Avg of 4 NM Projects"/>
    <x v="9"/>
    <n v="122.765"/>
  </r>
  <r>
    <n v="2019"/>
    <x v="9"/>
    <n v="12"/>
    <n v="5"/>
    <s v="ON"/>
    <d v="2019-06-12T00:00:00"/>
    <s v="Avg of 4 NM Projects"/>
    <x v="10"/>
    <n v="140.67500000000001"/>
  </r>
  <r>
    <n v="2019"/>
    <x v="9"/>
    <n v="12"/>
    <n v="5"/>
    <s v="ON"/>
    <d v="2019-06-12T00:00:00"/>
    <s v="Avg of 4 NM Projects"/>
    <x v="11"/>
    <n v="152.83500000000001"/>
  </r>
  <r>
    <n v="2019"/>
    <x v="9"/>
    <n v="12"/>
    <n v="5"/>
    <s v="ON"/>
    <d v="2019-06-12T00:00:00"/>
    <s v="Avg of 4 NM Projects"/>
    <x v="12"/>
    <n v="155.13999999999999"/>
  </r>
  <r>
    <n v="2019"/>
    <x v="9"/>
    <n v="12"/>
    <n v="5"/>
    <s v="ON"/>
    <d v="2019-06-12T00:00:00"/>
    <s v="Avg of 4 NM Projects"/>
    <x v="13"/>
    <n v="153.97999999999999"/>
  </r>
  <r>
    <n v="2019"/>
    <x v="9"/>
    <n v="12"/>
    <n v="5"/>
    <s v="ON"/>
    <d v="2019-06-12T00:00:00"/>
    <s v="Avg of 4 NM Projects"/>
    <x v="14"/>
    <n v="141.82500000000002"/>
  </r>
  <r>
    <n v="2019"/>
    <x v="9"/>
    <n v="12"/>
    <n v="5"/>
    <s v="ON"/>
    <d v="2019-06-12T00:00:00"/>
    <s v="Avg of 4 NM Projects"/>
    <x v="15"/>
    <n v="120.58000000000001"/>
  </r>
  <r>
    <n v="2019"/>
    <x v="9"/>
    <n v="12"/>
    <n v="5"/>
    <s v="ON"/>
    <d v="2019-06-12T00:00:00"/>
    <s v="Avg of 4 NM Projects"/>
    <x v="16"/>
    <n v="96.894999999999996"/>
  </r>
  <r>
    <n v="2019"/>
    <x v="9"/>
    <n v="12"/>
    <n v="5"/>
    <s v="ON"/>
    <d v="2019-06-12T00:00:00"/>
    <s v="Avg of 4 NM Projects"/>
    <x v="17"/>
    <n v="71.685000000000002"/>
  </r>
  <r>
    <n v="2019"/>
    <x v="9"/>
    <n v="12"/>
    <n v="5"/>
    <s v="ON"/>
    <d v="2019-06-12T00:00:00"/>
    <s v="Avg of 4 NM Projects"/>
    <x v="18"/>
    <n v="37"/>
  </r>
  <r>
    <n v="2019"/>
    <x v="9"/>
    <n v="12"/>
    <n v="5"/>
    <s v="ON"/>
    <d v="2019-06-12T00:00:00"/>
    <s v="Avg of 4 NM Projects"/>
    <x v="19"/>
    <n v="8.57"/>
  </r>
  <r>
    <n v="2019"/>
    <x v="9"/>
    <n v="12"/>
    <n v="5"/>
    <s v="ON"/>
    <d v="2019-06-12T00:00:00"/>
    <s v="Avg of 4 NM Projects"/>
    <x v="20"/>
    <n v="0.26"/>
  </r>
  <r>
    <n v="2019"/>
    <x v="9"/>
    <n v="12"/>
    <n v="5"/>
    <s v="ON"/>
    <d v="2019-06-12T00:00:00"/>
    <s v="Avg of 4 NM Projects"/>
    <x v="21"/>
    <n v="-0.13"/>
  </r>
  <r>
    <n v="2019"/>
    <x v="9"/>
    <n v="12"/>
    <n v="5"/>
    <s v="ON"/>
    <d v="2019-06-12T00:00:00"/>
    <s v="Avg of 4 NM Projects"/>
    <x v="22"/>
    <n v="-0.26"/>
  </r>
  <r>
    <n v="2019"/>
    <x v="9"/>
    <n v="12"/>
    <n v="5"/>
    <s v="OFF"/>
    <d v="2019-06-12T00:00:00"/>
    <s v="Avg of 4 NM Projects"/>
    <x v="23"/>
    <n v="0"/>
  </r>
  <r>
    <n v="2019"/>
    <x v="9"/>
    <n v="13"/>
    <n v="6"/>
    <s v="OFF"/>
    <d v="2019-06-13T00:00:00"/>
    <s v="Avg of 4 NM Projects"/>
    <x v="0"/>
    <n v="0"/>
  </r>
  <r>
    <n v="2019"/>
    <x v="9"/>
    <n v="13"/>
    <n v="6"/>
    <s v="OFF"/>
    <d v="2019-06-13T00:00:00"/>
    <s v="Avg of 4 NM Projects"/>
    <x v="1"/>
    <n v="0"/>
  </r>
  <r>
    <n v="2019"/>
    <x v="9"/>
    <n v="13"/>
    <n v="6"/>
    <s v="OFF"/>
    <d v="2019-06-13T00:00:00"/>
    <s v="Avg of 4 NM Projects"/>
    <x v="2"/>
    <n v="0"/>
  </r>
  <r>
    <n v="2019"/>
    <x v="9"/>
    <n v="13"/>
    <n v="6"/>
    <s v="OFF"/>
    <d v="2019-06-13T00:00:00"/>
    <s v="Avg of 4 NM Projects"/>
    <x v="3"/>
    <n v="-0.13"/>
  </r>
  <r>
    <n v="2019"/>
    <x v="9"/>
    <n v="13"/>
    <n v="6"/>
    <s v="OFF"/>
    <d v="2019-06-13T00:00:00"/>
    <s v="Avg of 4 NM Projects"/>
    <x v="4"/>
    <n v="-0.26"/>
  </r>
  <r>
    <n v="2019"/>
    <x v="9"/>
    <n v="13"/>
    <n v="6"/>
    <s v="OFF"/>
    <d v="2019-06-13T00:00:00"/>
    <s v="Avg of 4 NM Projects"/>
    <x v="5"/>
    <n v="1.29"/>
  </r>
  <r>
    <n v="2019"/>
    <x v="9"/>
    <n v="13"/>
    <n v="6"/>
    <s v="OFF"/>
    <d v="2019-06-13T00:00:00"/>
    <s v="Avg of 4 NM Projects"/>
    <x v="6"/>
    <n v="15.865000000000002"/>
  </r>
  <r>
    <n v="2019"/>
    <x v="9"/>
    <n v="13"/>
    <n v="6"/>
    <s v="ON"/>
    <d v="2019-06-13T00:00:00"/>
    <s v="Avg of 4 NM Projects"/>
    <x v="7"/>
    <n v="45.06"/>
  </r>
  <r>
    <n v="2019"/>
    <x v="9"/>
    <n v="13"/>
    <n v="6"/>
    <s v="ON"/>
    <d v="2019-06-13T00:00:00"/>
    <s v="Avg of 4 NM Projects"/>
    <x v="8"/>
    <n v="65.025000000000006"/>
  </r>
  <r>
    <n v="2019"/>
    <x v="9"/>
    <n v="13"/>
    <n v="6"/>
    <s v="ON"/>
    <d v="2019-06-13T00:00:00"/>
    <s v="Avg of 4 NM Projects"/>
    <x v="9"/>
    <n v="81.534999999999997"/>
  </r>
  <r>
    <n v="2019"/>
    <x v="9"/>
    <n v="13"/>
    <n v="6"/>
    <s v="ON"/>
    <d v="2019-06-13T00:00:00"/>
    <s v="Avg of 4 NM Projects"/>
    <x v="10"/>
    <n v="74.875"/>
  </r>
  <r>
    <n v="2019"/>
    <x v="9"/>
    <n v="13"/>
    <n v="6"/>
    <s v="ON"/>
    <d v="2019-06-13T00:00:00"/>
    <s v="Avg of 4 NM Projects"/>
    <x v="11"/>
    <n v="68.864999999999995"/>
  </r>
  <r>
    <n v="2019"/>
    <x v="9"/>
    <n v="13"/>
    <n v="6"/>
    <s v="ON"/>
    <d v="2019-06-13T00:00:00"/>
    <s v="Avg of 4 NM Projects"/>
    <x v="12"/>
    <n v="56.2"/>
  </r>
  <r>
    <n v="2019"/>
    <x v="9"/>
    <n v="13"/>
    <n v="6"/>
    <s v="ON"/>
    <d v="2019-06-13T00:00:00"/>
    <s v="Avg of 4 NM Projects"/>
    <x v="13"/>
    <n v="49.534999999999997"/>
  </r>
  <r>
    <n v="2019"/>
    <x v="9"/>
    <n v="13"/>
    <n v="6"/>
    <s v="ON"/>
    <d v="2019-06-13T00:00:00"/>
    <s v="Avg of 4 NM Projects"/>
    <x v="14"/>
    <n v="87.685000000000002"/>
  </r>
  <r>
    <n v="2019"/>
    <x v="9"/>
    <n v="13"/>
    <n v="6"/>
    <s v="ON"/>
    <d v="2019-06-13T00:00:00"/>
    <s v="Avg of 4 NM Projects"/>
    <x v="15"/>
    <n v="66.429999999999993"/>
  </r>
  <r>
    <n v="2019"/>
    <x v="9"/>
    <n v="13"/>
    <n v="6"/>
    <s v="ON"/>
    <d v="2019-06-13T00:00:00"/>
    <s v="Avg of 4 NM Projects"/>
    <x v="16"/>
    <n v="44.67"/>
  </r>
  <r>
    <n v="2019"/>
    <x v="9"/>
    <n v="13"/>
    <n v="6"/>
    <s v="ON"/>
    <d v="2019-06-13T00:00:00"/>
    <s v="Avg of 4 NM Projects"/>
    <x v="17"/>
    <n v="20.48"/>
  </r>
  <r>
    <n v="2019"/>
    <x v="9"/>
    <n v="13"/>
    <n v="6"/>
    <s v="ON"/>
    <d v="2019-06-13T00:00:00"/>
    <s v="Avg of 4 NM Projects"/>
    <x v="18"/>
    <n v="6.665"/>
  </r>
  <r>
    <n v="2019"/>
    <x v="9"/>
    <n v="13"/>
    <n v="6"/>
    <s v="ON"/>
    <d v="2019-06-13T00:00:00"/>
    <s v="Avg of 4 NM Projects"/>
    <x v="19"/>
    <n v="3.33"/>
  </r>
  <r>
    <n v="2019"/>
    <x v="9"/>
    <n v="13"/>
    <n v="6"/>
    <s v="ON"/>
    <d v="2019-06-13T00:00:00"/>
    <s v="Avg of 4 NM Projects"/>
    <x v="20"/>
    <n v="0"/>
  </r>
  <r>
    <n v="2019"/>
    <x v="9"/>
    <n v="13"/>
    <n v="6"/>
    <s v="ON"/>
    <d v="2019-06-13T00:00:00"/>
    <s v="Avg of 4 NM Projects"/>
    <x v="21"/>
    <n v="0"/>
  </r>
  <r>
    <n v="2019"/>
    <x v="9"/>
    <n v="13"/>
    <n v="6"/>
    <s v="ON"/>
    <d v="2019-06-13T00:00:00"/>
    <s v="Avg of 4 NM Projects"/>
    <x v="22"/>
    <n v="0"/>
  </r>
  <r>
    <n v="2019"/>
    <x v="9"/>
    <n v="13"/>
    <n v="6"/>
    <s v="OFF"/>
    <d v="2019-06-13T00:00:00"/>
    <s v="Avg of 4 NM Projects"/>
    <x v="23"/>
    <n v="-0.13"/>
  </r>
  <r>
    <n v="2019"/>
    <x v="9"/>
    <n v="14"/>
    <n v="7"/>
    <s v="OFF"/>
    <d v="2019-06-14T00:00:00"/>
    <s v="Avg of 4 NM Projects"/>
    <x v="0"/>
    <n v="0"/>
  </r>
  <r>
    <n v="2019"/>
    <x v="9"/>
    <n v="14"/>
    <n v="7"/>
    <s v="OFF"/>
    <d v="2019-06-14T00:00:00"/>
    <s v="Avg of 4 NM Projects"/>
    <x v="1"/>
    <n v="-0.13"/>
  </r>
  <r>
    <n v="2019"/>
    <x v="9"/>
    <n v="14"/>
    <n v="7"/>
    <s v="OFF"/>
    <d v="2019-06-14T00:00:00"/>
    <s v="Avg of 4 NM Projects"/>
    <x v="2"/>
    <n v="-0.13"/>
  </r>
  <r>
    <n v="2019"/>
    <x v="9"/>
    <n v="14"/>
    <n v="7"/>
    <s v="OFF"/>
    <d v="2019-06-14T00:00:00"/>
    <s v="Avg of 4 NM Projects"/>
    <x v="3"/>
    <n v="0"/>
  </r>
  <r>
    <n v="2019"/>
    <x v="9"/>
    <n v="14"/>
    <n v="7"/>
    <s v="OFF"/>
    <d v="2019-06-14T00:00:00"/>
    <s v="Avg of 4 NM Projects"/>
    <x v="4"/>
    <n v="-0.26"/>
  </r>
  <r>
    <n v="2019"/>
    <x v="9"/>
    <n v="14"/>
    <n v="7"/>
    <s v="OFF"/>
    <d v="2019-06-14T00:00:00"/>
    <s v="Avg of 4 NM Projects"/>
    <x v="5"/>
    <n v="0.51500000000000001"/>
  </r>
  <r>
    <n v="2019"/>
    <x v="9"/>
    <n v="14"/>
    <n v="7"/>
    <s v="OFF"/>
    <d v="2019-06-14T00:00:00"/>
    <s v="Avg of 4 NM Projects"/>
    <x v="6"/>
    <n v="7.9450000000000003"/>
  </r>
  <r>
    <n v="2019"/>
    <x v="9"/>
    <n v="14"/>
    <n v="7"/>
    <s v="OFF"/>
    <d v="2019-06-14T00:00:00"/>
    <s v="Avg of 4 NM Projects"/>
    <x v="7"/>
    <n v="28.674999999999997"/>
  </r>
  <r>
    <n v="2019"/>
    <x v="9"/>
    <n v="14"/>
    <n v="7"/>
    <s v="OFF"/>
    <d v="2019-06-14T00:00:00"/>
    <s v="Avg of 4 NM Projects"/>
    <x v="8"/>
    <n v="45.95"/>
  </r>
  <r>
    <n v="2019"/>
    <x v="9"/>
    <n v="14"/>
    <n v="7"/>
    <s v="OFF"/>
    <d v="2019-06-14T00:00:00"/>
    <s v="Avg of 4 NM Projects"/>
    <x v="9"/>
    <n v="70.91"/>
  </r>
  <r>
    <n v="2019"/>
    <x v="9"/>
    <n v="14"/>
    <n v="7"/>
    <s v="OFF"/>
    <d v="2019-06-14T00:00:00"/>
    <s v="Avg of 4 NM Projects"/>
    <x v="10"/>
    <n v="65.284999999999997"/>
  </r>
  <r>
    <n v="2019"/>
    <x v="9"/>
    <n v="14"/>
    <n v="7"/>
    <s v="OFF"/>
    <d v="2019-06-14T00:00:00"/>
    <s v="Avg of 4 NM Projects"/>
    <x v="11"/>
    <n v="74.495000000000005"/>
  </r>
  <r>
    <n v="2019"/>
    <x v="9"/>
    <n v="14"/>
    <n v="7"/>
    <s v="OFF"/>
    <d v="2019-06-14T00:00:00"/>
    <s v="Avg of 4 NM Projects"/>
    <x v="12"/>
    <n v="57.22"/>
  </r>
  <r>
    <n v="2019"/>
    <x v="9"/>
    <n v="14"/>
    <n v="7"/>
    <s v="OFF"/>
    <d v="2019-06-14T00:00:00"/>
    <s v="Avg of 4 NM Projects"/>
    <x v="13"/>
    <n v="48.005000000000003"/>
  </r>
  <r>
    <n v="2019"/>
    <x v="9"/>
    <n v="14"/>
    <n v="7"/>
    <s v="OFF"/>
    <d v="2019-06-14T00:00:00"/>
    <s v="Avg of 4 NM Projects"/>
    <x v="14"/>
    <n v="54.78"/>
  </r>
  <r>
    <n v="2019"/>
    <x v="9"/>
    <n v="14"/>
    <n v="7"/>
    <s v="OFF"/>
    <d v="2019-06-14T00:00:00"/>
    <s v="Avg of 4 NM Projects"/>
    <x v="15"/>
    <n v="41.734999999999999"/>
  </r>
  <r>
    <n v="2019"/>
    <x v="9"/>
    <n v="14"/>
    <n v="7"/>
    <s v="OFF"/>
    <d v="2019-06-14T00:00:00"/>
    <s v="Avg of 4 NM Projects"/>
    <x v="16"/>
    <n v="43.129999999999995"/>
  </r>
  <r>
    <n v="2019"/>
    <x v="9"/>
    <n v="14"/>
    <n v="7"/>
    <s v="OFF"/>
    <d v="2019-06-14T00:00:00"/>
    <s v="Avg of 4 NM Projects"/>
    <x v="17"/>
    <n v="21.245000000000001"/>
  </r>
  <r>
    <n v="2019"/>
    <x v="9"/>
    <n v="14"/>
    <n v="7"/>
    <s v="OFF"/>
    <d v="2019-06-14T00:00:00"/>
    <s v="Avg of 4 NM Projects"/>
    <x v="18"/>
    <n v="9.09"/>
  </r>
  <r>
    <n v="2019"/>
    <x v="9"/>
    <n v="14"/>
    <n v="7"/>
    <s v="OFF"/>
    <d v="2019-06-14T00:00:00"/>
    <s v="Avg of 4 NM Projects"/>
    <x v="19"/>
    <n v="2.4299999999999997"/>
  </r>
  <r>
    <n v="2019"/>
    <x v="9"/>
    <n v="14"/>
    <n v="7"/>
    <s v="OFF"/>
    <d v="2019-06-14T00:00:00"/>
    <s v="Avg of 4 NM Projects"/>
    <x v="20"/>
    <n v="-0.26"/>
  </r>
  <r>
    <n v="2019"/>
    <x v="9"/>
    <n v="14"/>
    <n v="7"/>
    <s v="OFF"/>
    <d v="2019-06-14T00:00:00"/>
    <s v="Avg of 4 NM Projects"/>
    <x v="21"/>
    <n v="0"/>
  </r>
  <r>
    <n v="2019"/>
    <x v="9"/>
    <n v="14"/>
    <n v="7"/>
    <s v="OFF"/>
    <d v="2019-06-14T00:00:00"/>
    <s v="Avg of 4 NM Projects"/>
    <x v="22"/>
    <n v="0"/>
  </r>
  <r>
    <n v="2019"/>
    <x v="9"/>
    <n v="14"/>
    <n v="7"/>
    <s v="OFF"/>
    <d v="2019-06-14T00:00:00"/>
    <s v="Avg of 4 NM Projects"/>
    <x v="23"/>
    <n v="-0.26"/>
  </r>
  <r>
    <n v="2019"/>
    <x v="9"/>
    <n v="15"/>
    <n v="1"/>
    <s v="OFF"/>
    <d v="2019-06-15T00:00:00"/>
    <s v="Avg of 4 NM Projects"/>
    <x v="0"/>
    <n v="0"/>
  </r>
  <r>
    <n v="2019"/>
    <x v="9"/>
    <n v="15"/>
    <n v="1"/>
    <s v="OFF"/>
    <d v="2019-06-15T00:00:00"/>
    <s v="Avg of 4 NM Projects"/>
    <x v="1"/>
    <n v="-0.13"/>
  </r>
  <r>
    <n v="2019"/>
    <x v="9"/>
    <n v="15"/>
    <n v="1"/>
    <s v="OFF"/>
    <d v="2019-06-15T00:00:00"/>
    <s v="Avg of 4 NM Projects"/>
    <x v="2"/>
    <n v="-0.13"/>
  </r>
  <r>
    <n v="2019"/>
    <x v="9"/>
    <n v="15"/>
    <n v="1"/>
    <s v="OFF"/>
    <d v="2019-06-15T00:00:00"/>
    <s v="Avg of 4 NM Projects"/>
    <x v="3"/>
    <n v="0"/>
  </r>
  <r>
    <n v="2019"/>
    <x v="9"/>
    <n v="15"/>
    <n v="1"/>
    <s v="OFF"/>
    <d v="2019-06-15T00:00:00"/>
    <s v="Avg of 4 NM Projects"/>
    <x v="4"/>
    <n v="-0.13"/>
  </r>
  <r>
    <n v="2019"/>
    <x v="9"/>
    <n v="15"/>
    <n v="1"/>
    <s v="OFF"/>
    <d v="2019-06-15T00:00:00"/>
    <s v="Avg of 4 NM Projects"/>
    <x v="5"/>
    <n v="-5.0000000000000044E-3"/>
  </r>
  <r>
    <n v="2019"/>
    <x v="9"/>
    <n v="15"/>
    <n v="1"/>
    <s v="OFF"/>
    <d v="2019-06-15T00:00:00"/>
    <s v="Avg of 4 NM Projects"/>
    <x v="6"/>
    <n v="6.7850000000000001"/>
  </r>
  <r>
    <n v="2019"/>
    <x v="9"/>
    <n v="15"/>
    <n v="1"/>
    <s v="OFF"/>
    <d v="2019-06-15T00:00:00"/>
    <s v="Avg of 4 NM Projects"/>
    <x v="7"/>
    <n v="16.765000000000001"/>
  </r>
  <r>
    <n v="2019"/>
    <x v="9"/>
    <n v="15"/>
    <n v="1"/>
    <s v="OFF"/>
    <d v="2019-06-15T00:00:00"/>
    <s v="Avg of 4 NM Projects"/>
    <x v="8"/>
    <n v="47.234999999999999"/>
  </r>
  <r>
    <n v="2019"/>
    <x v="9"/>
    <n v="15"/>
    <n v="1"/>
    <s v="OFF"/>
    <d v="2019-06-15T00:00:00"/>
    <s v="Avg of 4 NM Projects"/>
    <x v="9"/>
    <n v="60.924999999999997"/>
  </r>
  <r>
    <n v="2019"/>
    <x v="9"/>
    <n v="15"/>
    <n v="1"/>
    <s v="OFF"/>
    <d v="2019-06-15T00:00:00"/>
    <s v="Avg of 4 NM Projects"/>
    <x v="10"/>
    <n v="97.789999999999992"/>
  </r>
  <r>
    <n v="2019"/>
    <x v="9"/>
    <n v="15"/>
    <n v="1"/>
    <s v="OFF"/>
    <d v="2019-06-15T00:00:00"/>
    <s v="Avg of 4 NM Projects"/>
    <x v="11"/>
    <n v="121.98500000000001"/>
  </r>
  <r>
    <n v="2019"/>
    <x v="9"/>
    <n v="15"/>
    <n v="1"/>
    <s v="OFF"/>
    <d v="2019-06-15T00:00:00"/>
    <s v="Avg of 4 NM Projects"/>
    <x v="12"/>
    <n v="125.94499999999999"/>
  </r>
  <r>
    <n v="2019"/>
    <x v="9"/>
    <n v="15"/>
    <n v="1"/>
    <s v="OFF"/>
    <d v="2019-06-15T00:00:00"/>
    <s v="Avg of 4 NM Projects"/>
    <x v="13"/>
    <n v="124.15499999999999"/>
  </r>
  <r>
    <n v="2019"/>
    <x v="9"/>
    <n v="15"/>
    <n v="1"/>
    <s v="OFF"/>
    <d v="2019-06-15T00:00:00"/>
    <s v="Avg of 4 NM Projects"/>
    <x v="14"/>
    <n v="109.315"/>
  </r>
  <r>
    <n v="2019"/>
    <x v="9"/>
    <n v="15"/>
    <n v="1"/>
    <s v="OFF"/>
    <d v="2019-06-15T00:00:00"/>
    <s v="Avg of 4 NM Projects"/>
    <x v="15"/>
    <n v="88.830000000000013"/>
  </r>
  <r>
    <n v="2019"/>
    <x v="9"/>
    <n v="15"/>
    <n v="1"/>
    <s v="OFF"/>
    <d v="2019-06-15T00:00:00"/>
    <s v="Avg of 4 NM Projects"/>
    <x v="16"/>
    <n v="73.984999999999999"/>
  </r>
  <r>
    <n v="2019"/>
    <x v="9"/>
    <n v="15"/>
    <n v="1"/>
    <s v="OFF"/>
    <d v="2019-06-15T00:00:00"/>
    <s v="Avg of 4 NM Projects"/>
    <x v="17"/>
    <n v="41.34"/>
  </r>
  <r>
    <n v="2019"/>
    <x v="9"/>
    <n v="15"/>
    <n v="1"/>
    <s v="OFF"/>
    <d v="2019-06-15T00:00:00"/>
    <s v="Avg of 4 NM Projects"/>
    <x v="18"/>
    <n v="20.995000000000001"/>
  </r>
  <r>
    <n v="2019"/>
    <x v="9"/>
    <n v="15"/>
    <n v="1"/>
    <s v="OFF"/>
    <d v="2019-06-15T00:00:00"/>
    <s v="Avg of 4 NM Projects"/>
    <x v="19"/>
    <n v="4.7350000000000003"/>
  </r>
  <r>
    <n v="2019"/>
    <x v="9"/>
    <n v="15"/>
    <n v="1"/>
    <s v="OFF"/>
    <d v="2019-06-15T00:00:00"/>
    <s v="Avg of 4 NM Projects"/>
    <x v="20"/>
    <n v="0.13"/>
  </r>
  <r>
    <n v="2019"/>
    <x v="9"/>
    <n v="15"/>
    <n v="1"/>
    <s v="OFF"/>
    <d v="2019-06-15T00:00:00"/>
    <s v="Avg of 4 NM Projects"/>
    <x v="21"/>
    <n v="0"/>
  </r>
  <r>
    <n v="2019"/>
    <x v="9"/>
    <n v="15"/>
    <n v="1"/>
    <s v="OFF"/>
    <d v="2019-06-15T00:00:00"/>
    <s v="Avg of 4 NM Projects"/>
    <x v="22"/>
    <n v="0"/>
  </r>
  <r>
    <n v="2019"/>
    <x v="9"/>
    <n v="15"/>
    <n v="1"/>
    <s v="OFF"/>
    <d v="2019-06-15T00:00:00"/>
    <s v="Avg of 4 NM Projects"/>
    <x v="23"/>
    <n v="-0.13"/>
  </r>
  <r>
    <n v="2019"/>
    <x v="9"/>
    <n v="16"/>
    <n v="2"/>
    <s v="OFF"/>
    <d v="2019-06-16T00:00:00"/>
    <s v="Avg of 4 NM Projects"/>
    <x v="0"/>
    <n v="-0.13"/>
  </r>
  <r>
    <n v="2019"/>
    <x v="9"/>
    <n v="16"/>
    <n v="2"/>
    <s v="OFF"/>
    <d v="2019-06-16T00:00:00"/>
    <s v="Avg of 4 NM Projects"/>
    <x v="1"/>
    <n v="-0.13"/>
  </r>
  <r>
    <n v="2019"/>
    <x v="9"/>
    <n v="16"/>
    <n v="2"/>
    <s v="OFF"/>
    <d v="2019-06-16T00:00:00"/>
    <s v="Avg of 4 NM Projects"/>
    <x v="2"/>
    <n v="-0.13"/>
  </r>
  <r>
    <n v="2019"/>
    <x v="9"/>
    <n v="16"/>
    <n v="2"/>
    <s v="OFF"/>
    <d v="2019-06-16T00:00:00"/>
    <s v="Avg of 4 NM Projects"/>
    <x v="3"/>
    <n v="-0.13"/>
  </r>
  <r>
    <n v="2019"/>
    <x v="9"/>
    <n v="16"/>
    <n v="2"/>
    <s v="OFF"/>
    <d v="2019-06-16T00:00:00"/>
    <s v="Avg of 4 NM Projects"/>
    <x v="4"/>
    <n v="-0.26"/>
  </r>
  <r>
    <n v="2019"/>
    <x v="9"/>
    <n v="16"/>
    <n v="2"/>
    <s v="OFF"/>
    <d v="2019-06-16T00:00:00"/>
    <s v="Avg of 4 NM Projects"/>
    <x v="5"/>
    <n v="1.665"/>
  </r>
  <r>
    <n v="2019"/>
    <x v="9"/>
    <n v="16"/>
    <n v="2"/>
    <s v="OFF"/>
    <d v="2019-06-16T00:00:00"/>
    <s v="Avg of 4 NM Projects"/>
    <x v="6"/>
    <n v="15.870000000000001"/>
  </r>
  <r>
    <n v="2019"/>
    <x v="9"/>
    <n v="16"/>
    <n v="2"/>
    <s v="ON"/>
    <d v="2019-06-16T00:00:00"/>
    <s v="Avg of 4 NM Projects"/>
    <x v="7"/>
    <n v="43.515000000000001"/>
  </r>
  <r>
    <n v="2019"/>
    <x v="9"/>
    <n v="16"/>
    <n v="2"/>
    <s v="ON"/>
    <d v="2019-06-16T00:00:00"/>
    <s v="Avg of 4 NM Projects"/>
    <x v="8"/>
    <n v="78.594999999999999"/>
  </r>
  <r>
    <n v="2019"/>
    <x v="9"/>
    <n v="16"/>
    <n v="2"/>
    <s v="ON"/>
    <d v="2019-06-16T00:00:00"/>
    <s v="Avg of 4 NM Projects"/>
    <x v="9"/>
    <n v="111.86999999999999"/>
  </r>
  <r>
    <n v="2019"/>
    <x v="9"/>
    <n v="16"/>
    <n v="2"/>
    <s v="ON"/>
    <d v="2019-06-16T00:00:00"/>
    <s v="Avg of 4 NM Projects"/>
    <x v="10"/>
    <n v="133.12499999999997"/>
  </r>
  <r>
    <n v="2019"/>
    <x v="9"/>
    <n v="16"/>
    <n v="2"/>
    <s v="ON"/>
    <d v="2019-06-16T00:00:00"/>
    <s v="Avg of 4 NM Projects"/>
    <x v="11"/>
    <n v="141.185"/>
  </r>
  <r>
    <n v="2019"/>
    <x v="9"/>
    <n v="16"/>
    <n v="2"/>
    <s v="ON"/>
    <d v="2019-06-16T00:00:00"/>
    <s v="Avg of 4 NM Projects"/>
    <x v="12"/>
    <n v="124.55"/>
  </r>
  <r>
    <n v="2019"/>
    <x v="9"/>
    <n v="16"/>
    <n v="2"/>
    <s v="ON"/>
    <d v="2019-06-16T00:00:00"/>
    <s v="Avg of 4 NM Projects"/>
    <x v="13"/>
    <n v="133.25"/>
  </r>
  <r>
    <n v="2019"/>
    <x v="9"/>
    <n v="16"/>
    <n v="2"/>
    <s v="ON"/>
    <d v="2019-06-16T00:00:00"/>
    <s v="Avg of 4 NM Projects"/>
    <x v="14"/>
    <n v="125.44000000000001"/>
  </r>
  <r>
    <n v="2019"/>
    <x v="9"/>
    <n v="16"/>
    <n v="2"/>
    <s v="ON"/>
    <d v="2019-06-16T00:00:00"/>
    <s v="Avg of 4 NM Projects"/>
    <x v="15"/>
    <n v="110.465"/>
  </r>
  <r>
    <n v="2019"/>
    <x v="9"/>
    <n v="16"/>
    <n v="2"/>
    <s v="ON"/>
    <d v="2019-06-16T00:00:00"/>
    <s v="Avg of 4 NM Projects"/>
    <x v="16"/>
    <n v="76.03"/>
  </r>
  <r>
    <n v="2019"/>
    <x v="9"/>
    <n v="16"/>
    <n v="2"/>
    <s v="ON"/>
    <d v="2019-06-16T00:00:00"/>
    <s v="Avg of 4 NM Projects"/>
    <x v="17"/>
    <n v="59.774999999999991"/>
  </r>
  <r>
    <n v="2019"/>
    <x v="9"/>
    <n v="16"/>
    <n v="2"/>
    <s v="ON"/>
    <d v="2019-06-16T00:00:00"/>
    <s v="Avg of 4 NM Projects"/>
    <x v="18"/>
    <n v="30.844999999999999"/>
  </r>
  <r>
    <n v="2019"/>
    <x v="9"/>
    <n v="16"/>
    <n v="2"/>
    <s v="ON"/>
    <d v="2019-06-16T00:00:00"/>
    <s v="Avg of 4 NM Projects"/>
    <x v="19"/>
    <n v="8.6999999999999993"/>
  </r>
  <r>
    <n v="2019"/>
    <x v="9"/>
    <n v="16"/>
    <n v="2"/>
    <s v="ON"/>
    <d v="2019-06-16T00:00:00"/>
    <s v="Avg of 4 NM Projects"/>
    <x v="20"/>
    <n v="0.51500000000000001"/>
  </r>
  <r>
    <n v="2019"/>
    <x v="9"/>
    <n v="16"/>
    <n v="2"/>
    <s v="ON"/>
    <d v="2019-06-16T00:00:00"/>
    <s v="Avg of 4 NM Projects"/>
    <x v="21"/>
    <n v="-0.13"/>
  </r>
  <r>
    <n v="2019"/>
    <x v="9"/>
    <n v="16"/>
    <n v="2"/>
    <s v="ON"/>
    <d v="2019-06-16T00:00:00"/>
    <s v="Avg of 4 NM Projects"/>
    <x v="22"/>
    <n v="0"/>
  </r>
  <r>
    <n v="2019"/>
    <x v="9"/>
    <n v="16"/>
    <n v="2"/>
    <s v="OFF"/>
    <d v="2019-06-16T00:00:00"/>
    <s v="Avg of 4 NM Projects"/>
    <x v="23"/>
    <n v="0"/>
  </r>
  <r>
    <n v="2019"/>
    <x v="9"/>
    <n v="17"/>
    <n v="3"/>
    <s v="OFF"/>
    <d v="2019-06-17T00:00:00"/>
    <s v="Avg of 4 NM Projects"/>
    <x v="0"/>
    <n v="-0.13"/>
  </r>
  <r>
    <n v="2019"/>
    <x v="9"/>
    <n v="17"/>
    <n v="3"/>
    <s v="OFF"/>
    <d v="2019-06-17T00:00:00"/>
    <s v="Avg of 4 NM Projects"/>
    <x v="1"/>
    <n v="0"/>
  </r>
  <r>
    <n v="2019"/>
    <x v="9"/>
    <n v="17"/>
    <n v="3"/>
    <s v="OFF"/>
    <d v="2019-06-17T00:00:00"/>
    <s v="Avg of 4 NM Projects"/>
    <x v="2"/>
    <n v="-0.13"/>
  </r>
  <r>
    <n v="2019"/>
    <x v="9"/>
    <n v="17"/>
    <n v="3"/>
    <s v="OFF"/>
    <d v="2019-06-17T00:00:00"/>
    <s v="Avg of 4 NM Projects"/>
    <x v="3"/>
    <n v="-0.26"/>
  </r>
  <r>
    <n v="2019"/>
    <x v="9"/>
    <n v="17"/>
    <n v="3"/>
    <s v="OFF"/>
    <d v="2019-06-17T00:00:00"/>
    <s v="Avg of 4 NM Projects"/>
    <x v="4"/>
    <n v="-0.13"/>
  </r>
  <r>
    <n v="2019"/>
    <x v="9"/>
    <n v="17"/>
    <n v="3"/>
    <s v="OFF"/>
    <d v="2019-06-17T00:00:00"/>
    <s v="Avg of 4 NM Projects"/>
    <x v="5"/>
    <n v="1.03"/>
  </r>
  <r>
    <n v="2019"/>
    <x v="9"/>
    <n v="17"/>
    <n v="3"/>
    <s v="OFF"/>
    <d v="2019-06-17T00:00:00"/>
    <s v="Avg of 4 NM Projects"/>
    <x v="6"/>
    <n v="16.38"/>
  </r>
  <r>
    <n v="2019"/>
    <x v="9"/>
    <n v="17"/>
    <n v="3"/>
    <s v="ON"/>
    <d v="2019-06-17T00:00:00"/>
    <s v="Avg of 4 NM Projects"/>
    <x v="7"/>
    <n v="60.924999999999997"/>
  </r>
  <r>
    <n v="2019"/>
    <x v="9"/>
    <n v="17"/>
    <n v="3"/>
    <s v="ON"/>
    <d v="2019-06-17T00:00:00"/>
    <s v="Avg of 4 NM Projects"/>
    <x v="8"/>
    <n v="98.685000000000002"/>
  </r>
  <r>
    <n v="2019"/>
    <x v="9"/>
    <n v="17"/>
    <n v="3"/>
    <s v="ON"/>
    <d v="2019-06-17T00:00:00"/>
    <s v="Avg of 4 NM Projects"/>
    <x v="9"/>
    <n v="109.69499999999999"/>
  </r>
  <r>
    <n v="2019"/>
    <x v="9"/>
    <n v="17"/>
    <n v="3"/>
    <s v="ON"/>
    <d v="2019-06-17T00:00:00"/>
    <s v="Avg of 4 NM Projects"/>
    <x v="10"/>
    <n v="131.72000000000003"/>
  </r>
  <r>
    <n v="2019"/>
    <x v="9"/>
    <n v="17"/>
    <n v="3"/>
    <s v="ON"/>
    <d v="2019-06-17T00:00:00"/>
    <s v="Avg of 4 NM Projects"/>
    <x v="11"/>
    <n v="142.85499999999999"/>
  </r>
  <r>
    <n v="2019"/>
    <x v="9"/>
    <n v="17"/>
    <n v="3"/>
    <s v="ON"/>
    <d v="2019-06-17T00:00:00"/>
    <s v="Avg of 4 NM Projects"/>
    <x v="12"/>
    <n v="145.79499999999999"/>
  </r>
  <r>
    <n v="2019"/>
    <x v="9"/>
    <n v="17"/>
    <n v="3"/>
    <s v="ON"/>
    <d v="2019-06-17T00:00:00"/>
    <s v="Avg of 4 NM Projects"/>
    <x v="13"/>
    <n v="140.29"/>
  </r>
  <r>
    <n v="2019"/>
    <x v="9"/>
    <n v="17"/>
    <n v="3"/>
    <s v="ON"/>
    <d v="2019-06-17T00:00:00"/>
    <s v="Avg of 4 NM Projects"/>
    <x v="14"/>
    <n v="130.69"/>
  </r>
  <r>
    <n v="2019"/>
    <x v="9"/>
    <n v="17"/>
    <n v="3"/>
    <s v="ON"/>
    <d v="2019-06-17T00:00:00"/>
    <s v="Avg of 4 NM Projects"/>
    <x v="15"/>
    <n v="115.46"/>
  </r>
  <r>
    <n v="2019"/>
    <x v="9"/>
    <n v="17"/>
    <n v="3"/>
    <s v="ON"/>
    <d v="2019-06-17T00:00:00"/>
    <s v="Avg of 4 NM Projects"/>
    <x v="16"/>
    <n v="94.585000000000008"/>
  </r>
  <r>
    <n v="2019"/>
    <x v="9"/>
    <n v="17"/>
    <n v="3"/>
    <s v="ON"/>
    <d v="2019-06-17T00:00:00"/>
    <s v="Avg of 4 NM Projects"/>
    <x v="17"/>
    <n v="68.61"/>
  </r>
  <r>
    <n v="2019"/>
    <x v="9"/>
    <n v="17"/>
    <n v="3"/>
    <s v="ON"/>
    <d v="2019-06-17T00:00:00"/>
    <s v="Avg of 4 NM Projects"/>
    <x v="18"/>
    <n v="32.644999999999996"/>
  </r>
  <r>
    <n v="2019"/>
    <x v="9"/>
    <n v="17"/>
    <n v="3"/>
    <s v="ON"/>
    <d v="2019-06-17T00:00:00"/>
    <s v="Avg of 4 NM Projects"/>
    <x v="19"/>
    <n v="10.5"/>
  </r>
  <r>
    <n v="2019"/>
    <x v="9"/>
    <n v="17"/>
    <n v="3"/>
    <s v="ON"/>
    <d v="2019-06-17T00:00:00"/>
    <s v="Avg of 4 NM Projects"/>
    <x v="20"/>
    <n v="0.89500000000000002"/>
  </r>
  <r>
    <n v="2019"/>
    <x v="9"/>
    <n v="17"/>
    <n v="3"/>
    <s v="ON"/>
    <d v="2019-06-17T00:00:00"/>
    <s v="Avg of 4 NM Projects"/>
    <x v="21"/>
    <n v="-0.13"/>
  </r>
  <r>
    <n v="2019"/>
    <x v="9"/>
    <n v="17"/>
    <n v="3"/>
    <s v="ON"/>
    <d v="2019-06-17T00:00:00"/>
    <s v="Avg of 4 NM Projects"/>
    <x v="22"/>
    <n v="-0.26"/>
  </r>
  <r>
    <n v="2019"/>
    <x v="9"/>
    <n v="17"/>
    <n v="3"/>
    <s v="OFF"/>
    <d v="2019-06-17T00:00:00"/>
    <s v="Avg of 4 NM Projects"/>
    <x v="23"/>
    <n v="0"/>
  </r>
  <r>
    <n v="2019"/>
    <x v="9"/>
    <n v="18"/>
    <n v="4"/>
    <s v="OFF"/>
    <d v="2019-06-18T00:00:00"/>
    <s v="Avg of 4 NM Projects"/>
    <x v="0"/>
    <n v="0"/>
  </r>
  <r>
    <n v="2019"/>
    <x v="9"/>
    <n v="18"/>
    <n v="4"/>
    <s v="OFF"/>
    <d v="2019-06-18T00:00:00"/>
    <s v="Avg of 4 NM Projects"/>
    <x v="1"/>
    <n v="-0.13"/>
  </r>
  <r>
    <n v="2019"/>
    <x v="9"/>
    <n v="18"/>
    <n v="4"/>
    <s v="OFF"/>
    <d v="2019-06-18T00:00:00"/>
    <s v="Avg of 4 NM Projects"/>
    <x v="2"/>
    <n v="-0.13"/>
  </r>
  <r>
    <n v="2019"/>
    <x v="9"/>
    <n v="18"/>
    <n v="4"/>
    <s v="OFF"/>
    <d v="2019-06-18T00:00:00"/>
    <s v="Avg of 4 NM Projects"/>
    <x v="3"/>
    <n v="0"/>
  </r>
  <r>
    <n v="2019"/>
    <x v="9"/>
    <n v="18"/>
    <n v="4"/>
    <s v="OFF"/>
    <d v="2019-06-18T00:00:00"/>
    <s v="Avg of 4 NM Projects"/>
    <x v="4"/>
    <n v="-0.26"/>
  </r>
  <r>
    <n v="2019"/>
    <x v="9"/>
    <n v="18"/>
    <n v="4"/>
    <s v="OFF"/>
    <d v="2019-06-18T00:00:00"/>
    <s v="Avg of 4 NM Projects"/>
    <x v="5"/>
    <n v="1.9200000000000002"/>
  </r>
  <r>
    <n v="2019"/>
    <x v="9"/>
    <n v="18"/>
    <n v="4"/>
    <s v="OFF"/>
    <d v="2019-06-18T00:00:00"/>
    <s v="Avg of 4 NM Projects"/>
    <x v="6"/>
    <n v="14.33"/>
  </r>
  <r>
    <n v="2019"/>
    <x v="9"/>
    <n v="18"/>
    <n v="4"/>
    <s v="ON"/>
    <d v="2019-06-18T00:00:00"/>
    <s v="Avg of 4 NM Projects"/>
    <x v="7"/>
    <n v="37.25"/>
  </r>
  <r>
    <n v="2019"/>
    <x v="9"/>
    <n v="18"/>
    <n v="4"/>
    <s v="ON"/>
    <d v="2019-06-18T00:00:00"/>
    <s v="Avg of 4 NM Projects"/>
    <x v="8"/>
    <n v="60.29"/>
  </r>
  <r>
    <n v="2019"/>
    <x v="9"/>
    <n v="18"/>
    <n v="4"/>
    <s v="ON"/>
    <d v="2019-06-18T00:00:00"/>
    <s v="Avg of 4 NM Projects"/>
    <x v="9"/>
    <n v="84.72999999999999"/>
  </r>
  <r>
    <n v="2019"/>
    <x v="9"/>
    <n v="18"/>
    <n v="4"/>
    <s v="ON"/>
    <d v="2019-06-18T00:00:00"/>
    <s v="Avg of 4 NM Projects"/>
    <x v="10"/>
    <n v="109.185"/>
  </r>
  <r>
    <n v="2019"/>
    <x v="9"/>
    <n v="18"/>
    <n v="4"/>
    <s v="ON"/>
    <d v="2019-06-18T00:00:00"/>
    <s v="Avg of 4 NM Projects"/>
    <x v="11"/>
    <n v="97.534999999999982"/>
  </r>
  <r>
    <n v="2019"/>
    <x v="9"/>
    <n v="18"/>
    <n v="4"/>
    <s v="ON"/>
    <d v="2019-06-18T00:00:00"/>
    <s v="Avg of 4 NM Projects"/>
    <x v="12"/>
    <n v="80.13"/>
  </r>
  <r>
    <n v="2019"/>
    <x v="9"/>
    <n v="18"/>
    <n v="4"/>
    <s v="ON"/>
    <d v="2019-06-18T00:00:00"/>
    <s v="Avg of 4 NM Projects"/>
    <x v="13"/>
    <n v="77.699999999999989"/>
  </r>
  <r>
    <n v="2019"/>
    <x v="9"/>
    <n v="18"/>
    <n v="4"/>
    <s v="ON"/>
    <d v="2019-06-18T00:00:00"/>
    <s v="Avg of 4 NM Projects"/>
    <x v="14"/>
    <n v="86.79"/>
  </r>
  <r>
    <n v="2019"/>
    <x v="9"/>
    <n v="18"/>
    <n v="4"/>
    <s v="ON"/>
    <d v="2019-06-18T00:00:00"/>
    <s v="Avg of 4 NM Projects"/>
    <x v="15"/>
    <n v="81.28"/>
  </r>
  <r>
    <n v="2019"/>
    <x v="9"/>
    <n v="18"/>
    <n v="4"/>
    <s v="ON"/>
    <d v="2019-06-18T00:00:00"/>
    <s v="Avg of 4 NM Projects"/>
    <x v="16"/>
    <n v="59.39"/>
  </r>
  <r>
    <n v="2019"/>
    <x v="9"/>
    <n v="18"/>
    <n v="4"/>
    <s v="ON"/>
    <d v="2019-06-18T00:00:00"/>
    <s v="Avg of 4 NM Projects"/>
    <x v="17"/>
    <n v="36.094999999999999"/>
  </r>
  <r>
    <n v="2019"/>
    <x v="9"/>
    <n v="18"/>
    <n v="4"/>
    <s v="ON"/>
    <d v="2019-06-18T00:00:00"/>
    <s v="Avg of 4 NM Projects"/>
    <x v="18"/>
    <n v="16.899999999999999"/>
  </r>
  <r>
    <n v="2019"/>
    <x v="9"/>
    <n v="18"/>
    <n v="4"/>
    <s v="ON"/>
    <d v="2019-06-18T00:00:00"/>
    <s v="Avg of 4 NM Projects"/>
    <x v="19"/>
    <n v="5.4999999999999991"/>
  </r>
  <r>
    <n v="2019"/>
    <x v="9"/>
    <n v="18"/>
    <n v="4"/>
    <s v="ON"/>
    <d v="2019-06-18T00:00:00"/>
    <s v="Avg of 4 NM Projects"/>
    <x v="20"/>
    <n v="0.13"/>
  </r>
  <r>
    <n v="2019"/>
    <x v="9"/>
    <n v="18"/>
    <n v="4"/>
    <s v="ON"/>
    <d v="2019-06-18T00:00:00"/>
    <s v="Avg of 4 NM Projects"/>
    <x v="21"/>
    <n v="-0.13"/>
  </r>
  <r>
    <n v="2019"/>
    <x v="9"/>
    <n v="18"/>
    <n v="4"/>
    <s v="ON"/>
    <d v="2019-06-18T00:00:00"/>
    <s v="Avg of 4 NM Projects"/>
    <x v="22"/>
    <n v="0"/>
  </r>
  <r>
    <n v="2019"/>
    <x v="9"/>
    <n v="18"/>
    <n v="4"/>
    <s v="OFF"/>
    <d v="2019-06-18T00:00:00"/>
    <s v="Avg of 4 NM Projects"/>
    <x v="23"/>
    <n v="-0.13"/>
  </r>
  <r>
    <n v="2019"/>
    <x v="9"/>
    <n v="19"/>
    <n v="5"/>
    <s v="OFF"/>
    <d v="2019-06-19T00:00:00"/>
    <s v="Avg of 4 NM Projects"/>
    <x v="0"/>
    <n v="0"/>
  </r>
  <r>
    <n v="2019"/>
    <x v="9"/>
    <n v="19"/>
    <n v="5"/>
    <s v="OFF"/>
    <d v="2019-06-19T00:00:00"/>
    <s v="Avg of 4 NM Projects"/>
    <x v="1"/>
    <n v="-0.13"/>
  </r>
  <r>
    <n v="2019"/>
    <x v="9"/>
    <n v="19"/>
    <n v="5"/>
    <s v="OFF"/>
    <d v="2019-06-19T00:00:00"/>
    <s v="Avg of 4 NM Projects"/>
    <x v="2"/>
    <n v="0"/>
  </r>
  <r>
    <n v="2019"/>
    <x v="9"/>
    <n v="19"/>
    <n v="5"/>
    <s v="OFF"/>
    <d v="2019-06-19T00:00:00"/>
    <s v="Avg of 4 NM Projects"/>
    <x v="3"/>
    <n v="0"/>
  </r>
  <r>
    <n v="2019"/>
    <x v="9"/>
    <n v="19"/>
    <n v="5"/>
    <s v="OFF"/>
    <d v="2019-06-19T00:00:00"/>
    <s v="Avg of 4 NM Projects"/>
    <x v="4"/>
    <n v="-0.26"/>
  </r>
  <r>
    <n v="2019"/>
    <x v="9"/>
    <n v="19"/>
    <n v="5"/>
    <s v="OFF"/>
    <d v="2019-06-19T00:00:00"/>
    <s v="Avg of 4 NM Projects"/>
    <x v="5"/>
    <n v="1.0249999999999999"/>
  </r>
  <r>
    <n v="2019"/>
    <x v="9"/>
    <n v="19"/>
    <n v="5"/>
    <s v="OFF"/>
    <d v="2019-06-19T00:00:00"/>
    <s v="Avg of 4 NM Projects"/>
    <x v="6"/>
    <n v="10.629999999999999"/>
  </r>
  <r>
    <n v="2019"/>
    <x v="9"/>
    <n v="19"/>
    <n v="5"/>
    <s v="ON"/>
    <d v="2019-06-19T00:00:00"/>
    <s v="Avg of 4 NM Projects"/>
    <x v="7"/>
    <n v="35.08"/>
  </r>
  <r>
    <n v="2019"/>
    <x v="9"/>
    <n v="19"/>
    <n v="5"/>
    <s v="ON"/>
    <d v="2019-06-19T00:00:00"/>
    <s v="Avg of 4 NM Projects"/>
    <x v="8"/>
    <n v="56.699999999999996"/>
  </r>
  <r>
    <n v="2019"/>
    <x v="9"/>
    <n v="19"/>
    <n v="5"/>
    <s v="ON"/>
    <d v="2019-06-19T00:00:00"/>
    <s v="Avg of 4 NM Projects"/>
    <x v="9"/>
    <n v="80.385000000000005"/>
  </r>
  <r>
    <n v="2019"/>
    <x v="9"/>
    <n v="19"/>
    <n v="5"/>
    <s v="ON"/>
    <d v="2019-06-19T00:00:00"/>
    <s v="Avg of 4 NM Projects"/>
    <x v="10"/>
    <n v="91.135000000000005"/>
  </r>
  <r>
    <n v="2019"/>
    <x v="9"/>
    <n v="19"/>
    <n v="5"/>
    <s v="ON"/>
    <d v="2019-06-19T00:00:00"/>
    <s v="Avg of 4 NM Projects"/>
    <x v="11"/>
    <n v="91.134999999999991"/>
  </r>
  <r>
    <n v="2019"/>
    <x v="9"/>
    <n v="19"/>
    <n v="5"/>
    <s v="ON"/>
    <d v="2019-06-19T00:00:00"/>
    <s v="Avg of 4 NM Projects"/>
    <x v="12"/>
    <n v="128.25"/>
  </r>
  <r>
    <n v="2019"/>
    <x v="9"/>
    <n v="19"/>
    <n v="5"/>
    <s v="ON"/>
    <d v="2019-06-19T00:00:00"/>
    <s v="Avg of 4 NM Projects"/>
    <x v="13"/>
    <n v="101.36999999999999"/>
  </r>
  <r>
    <n v="2019"/>
    <x v="9"/>
    <n v="19"/>
    <n v="5"/>
    <s v="ON"/>
    <d v="2019-06-19T00:00:00"/>
    <s v="Avg of 4 NM Projects"/>
    <x v="14"/>
    <n v="104.44"/>
  </r>
  <r>
    <n v="2019"/>
    <x v="9"/>
    <n v="19"/>
    <n v="5"/>
    <s v="ON"/>
    <d v="2019-06-19T00:00:00"/>
    <s v="Avg of 4 NM Projects"/>
    <x v="15"/>
    <n v="83.585000000000008"/>
  </r>
  <r>
    <n v="2019"/>
    <x v="9"/>
    <n v="19"/>
    <n v="5"/>
    <s v="ON"/>
    <d v="2019-06-19T00:00:00"/>
    <s v="Avg of 4 NM Projects"/>
    <x v="16"/>
    <n v="80.13"/>
  </r>
  <r>
    <n v="2019"/>
    <x v="9"/>
    <n v="19"/>
    <n v="5"/>
    <s v="ON"/>
    <d v="2019-06-19T00:00:00"/>
    <s v="Avg of 4 NM Projects"/>
    <x v="17"/>
    <n v="60.28"/>
  </r>
  <r>
    <n v="2019"/>
    <x v="9"/>
    <n v="19"/>
    <n v="5"/>
    <s v="ON"/>
    <d v="2019-06-19T00:00:00"/>
    <s v="Avg of 4 NM Projects"/>
    <x v="18"/>
    <n v="32.130000000000003"/>
  </r>
  <r>
    <n v="2019"/>
    <x v="9"/>
    <n v="19"/>
    <n v="5"/>
    <s v="ON"/>
    <d v="2019-06-19T00:00:00"/>
    <s v="Avg of 4 NM Projects"/>
    <x v="19"/>
    <n v="7.4150000000000009"/>
  </r>
  <r>
    <n v="2019"/>
    <x v="9"/>
    <n v="19"/>
    <n v="5"/>
    <s v="ON"/>
    <d v="2019-06-19T00:00:00"/>
    <s v="Avg of 4 NM Projects"/>
    <x v="20"/>
    <n v="0.26"/>
  </r>
  <r>
    <n v="2019"/>
    <x v="9"/>
    <n v="19"/>
    <n v="5"/>
    <s v="ON"/>
    <d v="2019-06-19T00:00:00"/>
    <s v="Avg of 4 NM Projects"/>
    <x v="21"/>
    <n v="-0.13"/>
  </r>
  <r>
    <n v="2019"/>
    <x v="9"/>
    <n v="19"/>
    <n v="5"/>
    <s v="ON"/>
    <d v="2019-06-19T00:00:00"/>
    <s v="Avg of 4 NM Projects"/>
    <x v="22"/>
    <n v="0"/>
  </r>
  <r>
    <n v="2019"/>
    <x v="9"/>
    <n v="19"/>
    <n v="5"/>
    <s v="OFF"/>
    <d v="2019-06-19T00:00:00"/>
    <s v="Avg of 4 NM Projects"/>
    <x v="23"/>
    <n v="0"/>
  </r>
  <r>
    <n v="2019"/>
    <x v="9"/>
    <n v="20"/>
    <n v="6"/>
    <s v="OFF"/>
    <d v="2019-06-20T00:00:00"/>
    <s v="Avg of 4 NM Projects"/>
    <x v="0"/>
    <n v="-0.13"/>
  </r>
  <r>
    <n v="2019"/>
    <x v="9"/>
    <n v="20"/>
    <n v="6"/>
    <s v="OFF"/>
    <d v="2019-06-20T00:00:00"/>
    <s v="Avg of 4 NM Projects"/>
    <x v="1"/>
    <n v="-0.13"/>
  </r>
  <r>
    <n v="2019"/>
    <x v="9"/>
    <n v="20"/>
    <n v="6"/>
    <s v="OFF"/>
    <d v="2019-06-20T00:00:00"/>
    <s v="Avg of 4 NM Projects"/>
    <x v="2"/>
    <n v="-0.13"/>
  </r>
  <r>
    <n v="2019"/>
    <x v="9"/>
    <n v="20"/>
    <n v="6"/>
    <s v="OFF"/>
    <d v="2019-06-20T00:00:00"/>
    <s v="Avg of 4 NM Projects"/>
    <x v="3"/>
    <n v="0"/>
  </r>
  <r>
    <n v="2019"/>
    <x v="9"/>
    <n v="20"/>
    <n v="6"/>
    <s v="OFF"/>
    <d v="2019-06-20T00:00:00"/>
    <s v="Avg of 4 NM Projects"/>
    <x v="4"/>
    <n v="-0.13"/>
  </r>
  <r>
    <n v="2019"/>
    <x v="9"/>
    <n v="20"/>
    <n v="6"/>
    <s v="OFF"/>
    <d v="2019-06-20T00:00:00"/>
    <s v="Avg of 4 NM Projects"/>
    <x v="5"/>
    <n v="1.1499999999999999"/>
  </r>
  <r>
    <n v="2019"/>
    <x v="9"/>
    <n v="20"/>
    <n v="6"/>
    <s v="OFF"/>
    <d v="2019-06-20T00:00:00"/>
    <s v="Avg of 4 NM Projects"/>
    <x v="6"/>
    <n v="11.145"/>
  </r>
  <r>
    <n v="2019"/>
    <x v="9"/>
    <n v="20"/>
    <n v="6"/>
    <s v="ON"/>
    <d v="2019-06-20T00:00:00"/>
    <s v="Avg of 4 NM Projects"/>
    <x v="7"/>
    <n v="36.089999999999996"/>
  </r>
  <r>
    <n v="2019"/>
    <x v="9"/>
    <n v="20"/>
    <n v="6"/>
    <s v="ON"/>
    <d v="2019-06-20T00:00:00"/>
    <s v="Avg of 4 NM Projects"/>
    <x v="8"/>
    <n v="58.755000000000003"/>
  </r>
  <r>
    <n v="2019"/>
    <x v="9"/>
    <n v="20"/>
    <n v="6"/>
    <s v="ON"/>
    <d v="2019-06-20T00:00:00"/>
    <s v="Avg of 4 NM Projects"/>
    <x v="9"/>
    <n v="69.885000000000005"/>
  </r>
  <r>
    <n v="2019"/>
    <x v="9"/>
    <n v="20"/>
    <n v="6"/>
    <s v="ON"/>
    <d v="2019-06-20T00:00:00"/>
    <s v="Avg of 4 NM Projects"/>
    <x v="10"/>
    <n v="72.319999999999993"/>
  </r>
  <r>
    <n v="2019"/>
    <x v="9"/>
    <n v="20"/>
    <n v="6"/>
    <s v="ON"/>
    <d v="2019-06-20T00:00:00"/>
    <s v="Avg of 4 NM Projects"/>
    <x v="11"/>
    <n v="78.464999999999989"/>
  </r>
  <r>
    <n v="2019"/>
    <x v="9"/>
    <n v="20"/>
    <n v="6"/>
    <s v="ON"/>
    <d v="2019-06-20T00:00:00"/>
    <s v="Avg of 4 NM Projects"/>
    <x v="12"/>
    <n v="83.335000000000008"/>
  </r>
  <r>
    <n v="2019"/>
    <x v="9"/>
    <n v="20"/>
    <n v="6"/>
    <s v="ON"/>
    <d v="2019-06-20T00:00:00"/>
    <s v="Avg of 4 NM Projects"/>
    <x v="13"/>
    <n v="72.954999999999998"/>
  </r>
  <r>
    <n v="2019"/>
    <x v="9"/>
    <n v="20"/>
    <n v="6"/>
    <s v="ON"/>
    <d v="2019-06-20T00:00:00"/>
    <s v="Avg of 4 NM Projects"/>
    <x v="14"/>
    <n v="67.45"/>
  </r>
  <r>
    <n v="2019"/>
    <x v="9"/>
    <n v="20"/>
    <n v="6"/>
    <s v="ON"/>
    <d v="2019-06-20T00:00:00"/>
    <s v="Avg of 4 NM Projects"/>
    <x v="15"/>
    <n v="67.33"/>
  </r>
  <r>
    <n v="2019"/>
    <x v="9"/>
    <n v="20"/>
    <n v="6"/>
    <s v="ON"/>
    <d v="2019-06-20T00:00:00"/>
    <s v="Avg of 4 NM Projects"/>
    <x v="16"/>
    <n v="58.11"/>
  </r>
  <r>
    <n v="2019"/>
    <x v="9"/>
    <n v="20"/>
    <n v="6"/>
    <s v="ON"/>
    <d v="2019-06-20T00:00:00"/>
    <s v="Avg of 4 NM Projects"/>
    <x v="17"/>
    <n v="47.744999999999997"/>
  </r>
  <r>
    <n v="2019"/>
    <x v="9"/>
    <n v="20"/>
    <n v="6"/>
    <s v="ON"/>
    <d v="2019-06-20T00:00:00"/>
    <s v="Avg of 4 NM Projects"/>
    <x v="18"/>
    <n v="28.414999999999999"/>
  </r>
  <r>
    <n v="2019"/>
    <x v="9"/>
    <n v="20"/>
    <n v="6"/>
    <s v="ON"/>
    <d v="2019-06-20T00:00:00"/>
    <s v="Avg of 4 NM Projects"/>
    <x v="19"/>
    <n v="8.3199999999999985"/>
  </r>
  <r>
    <n v="2019"/>
    <x v="9"/>
    <n v="20"/>
    <n v="6"/>
    <s v="ON"/>
    <d v="2019-06-20T00:00:00"/>
    <s v="Avg of 4 NM Projects"/>
    <x v="20"/>
    <n v="0.26"/>
  </r>
  <r>
    <n v="2019"/>
    <x v="9"/>
    <n v="20"/>
    <n v="6"/>
    <s v="ON"/>
    <d v="2019-06-20T00:00:00"/>
    <s v="Avg of 4 NM Projects"/>
    <x v="21"/>
    <n v="0"/>
  </r>
  <r>
    <n v="2019"/>
    <x v="9"/>
    <n v="20"/>
    <n v="6"/>
    <s v="ON"/>
    <d v="2019-06-20T00:00:00"/>
    <s v="Avg of 4 NM Projects"/>
    <x v="22"/>
    <n v="-0.13"/>
  </r>
  <r>
    <n v="2019"/>
    <x v="9"/>
    <n v="20"/>
    <n v="6"/>
    <s v="OFF"/>
    <d v="2019-06-20T00:00:00"/>
    <s v="Avg of 4 NM Projects"/>
    <x v="23"/>
    <n v="-0.26"/>
  </r>
  <r>
    <n v="2019"/>
    <x v="9"/>
    <n v="21"/>
    <n v="7"/>
    <s v="OFF"/>
    <d v="2019-06-21T00:00:00"/>
    <s v="Avg of 4 NM Projects"/>
    <x v="0"/>
    <n v="0"/>
  </r>
  <r>
    <n v="2019"/>
    <x v="9"/>
    <n v="21"/>
    <n v="7"/>
    <s v="OFF"/>
    <d v="2019-06-21T00:00:00"/>
    <s v="Avg of 4 NM Projects"/>
    <x v="1"/>
    <n v="-0.26"/>
  </r>
  <r>
    <n v="2019"/>
    <x v="9"/>
    <n v="21"/>
    <n v="7"/>
    <s v="OFF"/>
    <d v="2019-06-21T00:00:00"/>
    <s v="Avg of 4 NM Projects"/>
    <x v="2"/>
    <n v="0"/>
  </r>
  <r>
    <n v="2019"/>
    <x v="9"/>
    <n v="21"/>
    <n v="7"/>
    <s v="OFF"/>
    <d v="2019-06-21T00:00:00"/>
    <s v="Avg of 4 NM Projects"/>
    <x v="3"/>
    <n v="-0.13"/>
  </r>
  <r>
    <n v="2019"/>
    <x v="9"/>
    <n v="21"/>
    <n v="7"/>
    <s v="OFF"/>
    <d v="2019-06-21T00:00:00"/>
    <s v="Avg of 4 NM Projects"/>
    <x v="4"/>
    <n v="-0.13"/>
  </r>
  <r>
    <n v="2019"/>
    <x v="9"/>
    <n v="21"/>
    <n v="7"/>
    <s v="OFF"/>
    <d v="2019-06-21T00:00:00"/>
    <s v="Avg of 4 NM Projects"/>
    <x v="5"/>
    <n v="0.51500000000000001"/>
  </r>
  <r>
    <n v="2019"/>
    <x v="9"/>
    <n v="21"/>
    <n v="7"/>
    <s v="OFF"/>
    <d v="2019-06-21T00:00:00"/>
    <s v="Avg of 4 NM Projects"/>
    <x v="6"/>
    <n v="11.899999999999999"/>
  </r>
  <r>
    <n v="2019"/>
    <x v="9"/>
    <n v="21"/>
    <n v="7"/>
    <s v="OFF"/>
    <d v="2019-06-21T00:00:00"/>
    <s v="Avg of 4 NM Projects"/>
    <x v="7"/>
    <n v="40.58"/>
  </r>
  <r>
    <n v="2019"/>
    <x v="9"/>
    <n v="21"/>
    <n v="7"/>
    <s v="OFF"/>
    <d v="2019-06-21T00:00:00"/>
    <s v="Avg of 4 NM Projects"/>
    <x v="8"/>
    <n v="70.66"/>
  </r>
  <r>
    <n v="2019"/>
    <x v="9"/>
    <n v="21"/>
    <n v="7"/>
    <s v="OFF"/>
    <d v="2019-06-21T00:00:00"/>
    <s v="Avg of 4 NM Projects"/>
    <x v="9"/>
    <n v="81.914999999999992"/>
  </r>
  <r>
    <n v="2019"/>
    <x v="9"/>
    <n v="21"/>
    <n v="7"/>
    <s v="OFF"/>
    <d v="2019-06-21T00:00:00"/>
    <s v="Avg of 4 NM Projects"/>
    <x v="10"/>
    <n v="113.79499999999999"/>
  </r>
  <r>
    <n v="2019"/>
    <x v="9"/>
    <n v="21"/>
    <n v="7"/>
    <s v="OFF"/>
    <d v="2019-06-21T00:00:00"/>
    <s v="Avg of 4 NM Projects"/>
    <x v="11"/>
    <n v="124.03500000000001"/>
  </r>
  <r>
    <n v="2019"/>
    <x v="9"/>
    <n v="21"/>
    <n v="7"/>
    <s v="OFF"/>
    <d v="2019-06-21T00:00:00"/>
    <s v="Avg of 4 NM Projects"/>
    <x v="12"/>
    <n v="141.05500000000001"/>
  </r>
  <r>
    <n v="2019"/>
    <x v="9"/>
    <n v="21"/>
    <n v="7"/>
    <s v="OFF"/>
    <d v="2019-06-21T00:00:00"/>
    <s v="Avg of 4 NM Projects"/>
    <x v="13"/>
    <n v="137.97499999999999"/>
  </r>
  <r>
    <n v="2019"/>
    <x v="9"/>
    <n v="21"/>
    <n v="7"/>
    <s v="OFF"/>
    <d v="2019-06-21T00:00:00"/>
    <s v="Avg of 4 NM Projects"/>
    <x v="14"/>
    <n v="126.97"/>
  </r>
  <r>
    <n v="2019"/>
    <x v="9"/>
    <n v="21"/>
    <n v="7"/>
    <s v="OFF"/>
    <d v="2019-06-21T00:00:00"/>
    <s v="Avg of 4 NM Projects"/>
    <x v="15"/>
    <n v="101.375"/>
  </r>
  <r>
    <n v="2019"/>
    <x v="9"/>
    <n v="21"/>
    <n v="7"/>
    <s v="OFF"/>
    <d v="2019-06-21T00:00:00"/>
    <s v="Avg of 4 NM Projects"/>
    <x v="16"/>
    <n v="86.264999999999986"/>
  </r>
  <r>
    <n v="2019"/>
    <x v="9"/>
    <n v="21"/>
    <n v="7"/>
    <s v="OFF"/>
    <d v="2019-06-21T00:00:00"/>
    <s v="Avg of 4 NM Projects"/>
    <x v="17"/>
    <n v="61.82"/>
  </r>
  <r>
    <n v="2019"/>
    <x v="9"/>
    <n v="21"/>
    <n v="7"/>
    <s v="OFF"/>
    <d v="2019-06-21T00:00:00"/>
    <s v="Avg of 4 NM Projects"/>
    <x v="18"/>
    <n v="32.25"/>
  </r>
  <r>
    <n v="2019"/>
    <x v="9"/>
    <n v="21"/>
    <n v="7"/>
    <s v="OFF"/>
    <d v="2019-06-21T00:00:00"/>
    <s v="Avg of 4 NM Projects"/>
    <x v="19"/>
    <n v="7.55"/>
  </r>
  <r>
    <n v="2019"/>
    <x v="9"/>
    <n v="21"/>
    <n v="7"/>
    <s v="OFF"/>
    <d v="2019-06-21T00:00:00"/>
    <s v="Avg of 4 NM Projects"/>
    <x v="20"/>
    <n v="0.125"/>
  </r>
  <r>
    <n v="2019"/>
    <x v="9"/>
    <n v="21"/>
    <n v="7"/>
    <s v="OFF"/>
    <d v="2019-06-21T00:00:00"/>
    <s v="Avg of 4 NM Projects"/>
    <x v="21"/>
    <n v="0"/>
  </r>
  <r>
    <n v="2019"/>
    <x v="9"/>
    <n v="21"/>
    <n v="7"/>
    <s v="OFF"/>
    <d v="2019-06-21T00:00:00"/>
    <s v="Avg of 4 NM Projects"/>
    <x v="22"/>
    <n v="-0.26"/>
  </r>
  <r>
    <n v="2019"/>
    <x v="9"/>
    <n v="21"/>
    <n v="7"/>
    <s v="OFF"/>
    <d v="2019-06-21T00:00:00"/>
    <s v="Avg of 4 NM Projects"/>
    <x v="23"/>
    <n v="0"/>
  </r>
  <r>
    <n v="2019"/>
    <x v="9"/>
    <n v="22"/>
    <n v="1"/>
    <s v="OFF"/>
    <d v="2019-06-22T00:00:00"/>
    <s v="Avg of 4 NM Projects"/>
    <x v="0"/>
    <n v="0"/>
  </r>
  <r>
    <n v="2019"/>
    <x v="9"/>
    <n v="22"/>
    <n v="1"/>
    <s v="OFF"/>
    <d v="2019-06-22T00:00:00"/>
    <s v="Avg of 4 NM Projects"/>
    <x v="1"/>
    <n v="-0.26"/>
  </r>
  <r>
    <n v="2019"/>
    <x v="9"/>
    <n v="22"/>
    <n v="1"/>
    <s v="OFF"/>
    <d v="2019-06-22T00:00:00"/>
    <s v="Avg of 4 NM Projects"/>
    <x v="2"/>
    <n v="-0.13"/>
  </r>
  <r>
    <n v="2019"/>
    <x v="9"/>
    <n v="22"/>
    <n v="1"/>
    <s v="OFF"/>
    <d v="2019-06-22T00:00:00"/>
    <s v="Avg of 4 NM Projects"/>
    <x v="3"/>
    <n v="-0.13"/>
  </r>
  <r>
    <n v="2019"/>
    <x v="9"/>
    <n v="22"/>
    <n v="1"/>
    <s v="OFF"/>
    <d v="2019-06-22T00:00:00"/>
    <s v="Avg of 4 NM Projects"/>
    <x v="4"/>
    <n v="0"/>
  </r>
  <r>
    <n v="2019"/>
    <x v="9"/>
    <n v="22"/>
    <n v="1"/>
    <s v="OFF"/>
    <d v="2019-06-22T00:00:00"/>
    <s v="Avg of 4 NM Projects"/>
    <x v="5"/>
    <n v="1.0249999999999999"/>
  </r>
  <r>
    <n v="2019"/>
    <x v="9"/>
    <n v="22"/>
    <n v="1"/>
    <s v="OFF"/>
    <d v="2019-06-22T00:00:00"/>
    <s v="Avg of 4 NM Projects"/>
    <x v="6"/>
    <n v="15.105"/>
  </r>
  <r>
    <n v="2019"/>
    <x v="9"/>
    <n v="22"/>
    <n v="1"/>
    <s v="OFF"/>
    <d v="2019-06-22T00:00:00"/>
    <s v="Avg of 4 NM Projects"/>
    <x v="7"/>
    <n v="51.199999999999996"/>
  </r>
  <r>
    <n v="2019"/>
    <x v="9"/>
    <n v="22"/>
    <n v="1"/>
    <s v="OFF"/>
    <d v="2019-06-22T00:00:00"/>
    <s v="Avg of 4 NM Projects"/>
    <x v="8"/>
    <n v="101.11500000000001"/>
  </r>
  <r>
    <n v="2019"/>
    <x v="9"/>
    <n v="22"/>
    <n v="1"/>
    <s v="OFF"/>
    <d v="2019-06-22T00:00:00"/>
    <s v="Avg of 4 NM Projects"/>
    <x v="9"/>
    <n v="121.22"/>
  </r>
  <r>
    <n v="2019"/>
    <x v="9"/>
    <n v="22"/>
    <n v="1"/>
    <s v="OFF"/>
    <d v="2019-06-22T00:00:00"/>
    <s v="Avg of 4 NM Projects"/>
    <x v="10"/>
    <n v="143.1"/>
  </r>
  <r>
    <n v="2019"/>
    <x v="9"/>
    <n v="22"/>
    <n v="1"/>
    <s v="OFF"/>
    <d v="2019-06-22T00:00:00"/>
    <s v="Avg of 4 NM Projects"/>
    <x v="11"/>
    <n v="149.505"/>
  </r>
  <r>
    <n v="2019"/>
    <x v="9"/>
    <n v="22"/>
    <n v="1"/>
    <s v="OFF"/>
    <d v="2019-06-22T00:00:00"/>
    <s v="Avg of 4 NM Projects"/>
    <x v="12"/>
    <n v="147.71"/>
  </r>
  <r>
    <n v="2019"/>
    <x v="9"/>
    <n v="22"/>
    <n v="1"/>
    <s v="OFF"/>
    <d v="2019-06-22T00:00:00"/>
    <s v="Avg of 4 NM Projects"/>
    <x v="13"/>
    <n v="142.33500000000001"/>
  </r>
  <r>
    <n v="2019"/>
    <x v="9"/>
    <n v="22"/>
    <n v="1"/>
    <s v="OFF"/>
    <d v="2019-06-22T00:00:00"/>
    <s v="Avg of 4 NM Projects"/>
    <x v="14"/>
    <n v="126.84500000000001"/>
  </r>
  <r>
    <n v="2019"/>
    <x v="9"/>
    <n v="22"/>
    <n v="1"/>
    <s v="OFF"/>
    <d v="2019-06-22T00:00:00"/>
    <s v="Avg of 4 NM Projects"/>
    <x v="15"/>
    <n v="121.34"/>
  </r>
  <r>
    <n v="2019"/>
    <x v="9"/>
    <n v="22"/>
    <n v="1"/>
    <s v="OFF"/>
    <d v="2019-06-22T00:00:00"/>
    <s v="Avg of 4 NM Projects"/>
    <x v="16"/>
    <n v="98.045000000000002"/>
  </r>
  <r>
    <n v="2019"/>
    <x v="9"/>
    <n v="22"/>
    <n v="1"/>
    <s v="OFF"/>
    <d v="2019-06-22T00:00:00"/>
    <s v="Avg of 4 NM Projects"/>
    <x v="17"/>
    <n v="66.039999999999992"/>
  </r>
  <r>
    <n v="2019"/>
    <x v="9"/>
    <n v="22"/>
    <n v="1"/>
    <s v="OFF"/>
    <d v="2019-06-22T00:00:00"/>
    <s v="Avg of 4 NM Projects"/>
    <x v="18"/>
    <n v="30.344999999999999"/>
  </r>
  <r>
    <n v="2019"/>
    <x v="9"/>
    <n v="22"/>
    <n v="1"/>
    <s v="OFF"/>
    <d v="2019-06-22T00:00:00"/>
    <s v="Avg of 4 NM Projects"/>
    <x v="19"/>
    <n v="10.37"/>
  </r>
  <r>
    <n v="2019"/>
    <x v="9"/>
    <n v="22"/>
    <n v="1"/>
    <s v="OFF"/>
    <d v="2019-06-22T00:00:00"/>
    <s v="Avg of 4 NM Projects"/>
    <x v="20"/>
    <n v="1.165"/>
  </r>
  <r>
    <n v="2019"/>
    <x v="9"/>
    <n v="22"/>
    <n v="1"/>
    <s v="OFF"/>
    <d v="2019-06-22T00:00:00"/>
    <s v="Avg of 4 NM Projects"/>
    <x v="21"/>
    <n v="0"/>
  </r>
  <r>
    <n v="2019"/>
    <x v="9"/>
    <n v="22"/>
    <n v="1"/>
    <s v="OFF"/>
    <d v="2019-06-22T00:00:00"/>
    <s v="Avg of 4 NM Projects"/>
    <x v="22"/>
    <n v="0"/>
  </r>
  <r>
    <n v="2019"/>
    <x v="9"/>
    <n v="22"/>
    <n v="1"/>
    <s v="OFF"/>
    <d v="2019-06-22T00:00:00"/>
    <s v="Avg of 4 NM Projects"/>
    <x v="23"/>
    <n v="-0.13"/>
  </r>
  <r>
    <n v="2019"/>
    <x v="9"/>
    <n v="23"/>
    <n v="2"/>
    <s v="OFF"/>
    <d v="2019-06-23T00:00:00"/>
    <s v="Avg of 4 NM Projects"/>
    <x v="0"/>
    <n v="-0.26"/>
  </r>
  <r>
    <n v="2019"/>
    <x v="9"/>
    <n v="23"/>
    <n v="2"/>
    <s v="OFF"/>
    <d v="2019-06-23T00:00:00"/>
    <s v="Avg of 4 NM Projects"/>
    <x v="1"/>
    <n v="0"/>
  </r>
  <r>
    <n v="2019"/>
    <x v="9"/>
    <n v="23"/>
    <n v="2"/>
    <s v="OFF"/>
    <d v="2019-06-23T00:00:00"/>
    <s v="Avg of 4 NM Projects"/>
    <x v="2"/>
    <n v="0"/>
  </r>
  <r>
    <n v="2019"/>
    <x v="9"/>
    <n v="23"/>
    <n v="2"/>
    <s v="OFF"/>
    <d v="2019-06-23T00:00:00"/>
    <s v="Avg of 4 NM Projects"/>
    <x v="3"/>
    <n v="-0.26"/>
  </r>
  <r>
    <n v="2019"/>
    <x v="9"/>
    <n v="23"/>
    <n v="2"/>
    <s v="OFF"/>
    <d v="2019-06-23T00:00:00"/>
    <s v="Avg of 4 NM Projects"/>
    <x v="4"/>
    <n v="-0.26"/>
  </r>
  <r>
    <n v="2019"/>
    <x v="9"/>
    <n v="23"/>
    <n v="2"/>
    <s v="OFF"/>
    <d v="2019-06-23T00:00:00"/>
    <s v="Avg of 4 NM Projects"/>
    <x v="5"/>
    <n v="0.77500000000000002"/>
  </r>
  <r>
    <n v="2019"/>
    <x v="9"/>
    <n v="23"/>
    <n v="2"/>
    <s v="OFF"/>
    <d v="2019-06-23T00:00:00"/>
    <s v="Avg of 4 NM Projects"/>
    <x v="6"/>
    <n v="11.774999999999999"/>
  </r>
  <r>
    <n v="2019"/>
    <x v="9"/>
    <n v="23"/>
    <n v="2"/>
    <s v="ON"/>
    <d v="2019-06-23T00:00:00"/>
    <s v="Avg of 4 NM Projects"/>
    <x v="7"/>
    <n v="48.379999999999995"/>
  </r>
  <r>
    <n v="2019"/>
    <x v="9"/>
    <n v="23"/>
    <n v="2"/>
    <s v="ON"/>
    <d v="2019-06-23T00:00:00"/>
    <s v="Avg of 4 NM Projects"/>
    <x v="8"/>
    <n v="75.52000000000001"/>
  </r>
  <r>
    <n v="2019"/>
    <x v="9"/>
    <n v="23"/>
    <n v="2"/>
    <s v="ON"/>
    <d v="2019-06-23T00:00:00"/>
    <s v="Avg of 4 NM Projects"/>
    <x v="9"/>
    <n v="80"/>
  </r>
  <r>
    <n v="2019"/>
    <x v="9"/>
    <n v="23"/>
    <n v="2"/>
    <s v="ON"/>
    <d v="2019-06-23T00:00:00"/>
    <s v="Avg of 4 NM Projects"/>
    <x v="10"/>
    <n v="88.694999999999993"/>
  </r>
  <r>
    <n v="2019"/>
    <x v="9"/>
    <n v="23"/>
    <n v="2"/>
    <s v="ON"/>
    <d v="2019-06-23T00:00:00"/>
    <s v="Avg of 4 NM Projects"/>
    <x v="11"/>
    <n v="94.85499999999999"/>
  </r>
  <r>
    <n v="2019"/>
    <x v="9"/>
    <n v="23"/>
    <n v="2"/>
    <s v="ON"/>
    <d v="2019-06-23T00:00:00"/>
    <s v="Avg of 4 NM Projects"/>
    <x v="12"/>
    <n v="104.06500000000001"/>
  </r>
  <r>
    <n v="2019"/>
    <x v="9"/>
    <n v="23"/>
    <n v="2"/>
    <s v="ON"/>
    <d v="2019-06-23T00:00:00"/>
    <s v="Avg of 4 NM Projects"/>
    <x v="13"/>
    <n v="86.399999999999991"/>
  </r>
  <r>
    <n v="2019"/>
    <x v="9"/>
    <n v="23"/>
    <n v="2"/>
    <s v="ON"/>
    <d v="2019-06-23T00:00:00"/>
    <s v="Avg of 4 NM Projects"/>
    <x v="14"/>
    <n v="106.63"/>
  </r>
  <r>
    <n v="2019"/>
    <x v="9"/>
    <n v="23"/>
    <n v="2"/>
    <s v="ON"/>
    <d v="2019-06-23T00:00:00"/>
    <s v="Avg of 4 NM Projects"/>
    <x v="15"/>
    <n v="94.585000000000008"/>
  </r>
  <r>
    <n v="2019"/>
    <x v="9"/>
    <n v="23"/>
    <n v="2"/>
    <s v="ON"/>
    <d v="2019-06-23T00:00:00"/>
    <s v="Avg of 4 NM Projects"/>
    <x v="16"/>
    <n v="73.47"/>
  </r>
  <r>
    <n v="2019"/>
    <x v="9"/>
    <n v="23"/>
    <n v="2"/>
    <s v="ON"/>
    <d v="2019-06-23T00:00:00"/>
    <s v="Avg of 4 NM Projects"/>
    <x v="17"/>
    <n v="51.074999999999996"/>
  </r>
  <r>
    <n v="2019"/>
    <x v="9"/>
    <n v="23"/>
    <n v="2"/>
    <s v="ON"/>
    <d v="2019-06-23T00:00:00"/>
    <s v="Avg of 4 NM Projects"/>
    <x v="18"/>
    <n v="22.914999999999999"/>
  </r>
  <r>
    <n v="2019"/>
    <x v="9"/>
    <n v="23"/>
    <n v="2"/>
    <s v="ON"/>
    <d v="2019-06-23T00:00:00"/>
    <s v="Avg of 4 NM Projects"/>
    <x v="19"/>
    <n v="6.6550000000000002"/>
  </r>
  <r>
    <n v="2019"/>
    <x v="9"/>
    <n v="23"/>
    <n v="2"/>
    <s v="ON"/>
    <d v="2019-06-23T00:00:00"/>
    <s v="Avg of 4 NM Projects"/>
    <x v="20"/>
    <n v="0.13"/>
  </r>
  <r>
    <n v="2019"/>
    <x v="9"/>
    <n v="23"/>
    <n v="2"/>
    <s v="ON"/>
    <d v="2019-06-23T00:00:00"/>
    <s v="Avg of 4 NM Projects"/>
    <x v="21"/>
    <n v="0"/>
  </r>
  <r>
    <n v="2019"/>
    <x v="9"/>
    <n v="23"/>
    <n v="2"/>
    <s v="ON"/>
    <d v="2019-06-23T00:00:00"/>
    <s v="Avg of 4 NM Projects"/>
    <x v="22"/>
    <n v="-0.13"/>
  </r>
  <r>
    <n v="2019"/>
    <x v="9"/>
    <n v="23"/>
    <n v="2"/>
    <s v="OFF"/>
    <d v="2019-06-23T00:00:00"/>
    <s v="Avg of 4 NM Projects"/>
    <x v="23"/>
    <n v="0"/>
  </r>
  <r>
    <n v="2019"/>
    <x v="9"/>
    <n v="24"/>
    <n v="3"/>
    <s v="OFF"/>
    <d v="2019-06-24T00:00:00"/>
    <s v="Avg of 4 NM Projects"/>
    <x v="0"/>
    <n v="-0.26"/>
  </r>
  <r>
    <n v="2019"/>
    <x v="9"/>
    <n v="24"/>
    <n v="3"/>
    <s v="OFF"/>
    <d v="2019-06-24T00:00:00"/>
    <s v="Avg of 4 NM Projects"/>
    <x v="1"/>
    <n v="0"/>
  </r>
  <r>
    <n v="2019"/>
    <x v="9"/>
    <n v="24"/>
    <n v="3"/>
    <s v="OFF"/>
    <d v="2019-06-24T00:00:00"/>
    <s v="Avg of 4 NM Projects"/>
    <x v="2"/>
    <n v="0"/>
  </r>
  <r>
    <n v="2019"/>
    <x v="9"/>
    <n v="24"/>
    <n v="3"/>
    <s v="OFF"/>
    <d v="2019-06-24T00:00:00"/>
    <s v="Avg of 4 NM Projects"/>
    <x v="3"/>
    <n v="-0.13"/>
  </r>
  <r>
    <n v="2019"/>
    <x v="9"/>
    <n v="24"/>
    <n v="3"/>
    <s v="OFF"/>
    <d v="2019-06-24T00:00:00"/>
    <s v="Avg of 4 NM Projects"/>
    <x v="4"/>
    <n v="-0.26"/>
  </r>
  <r>
    <n v="2019"/>
    <x v="9"/>
    <n v="24"/>
    <n v="3"/>
    <s v="OFF"/>
    <d v="2019-06-24T00:00:00"/>
    <s v="Avg of 4 NM Projects"/>
    <x v="5"/>
    <n v="0.255"/>
  </r>
  <r>
    <n v="2019"/>
    <x v="9"/>
    <n v="24"/>
    <n v="3"/>
    <s v="OFF"/>
    <d v="2019-06-24T00:00:00"/>
    <s v="Avg of 4 NM Projects"/>
    <x v="6"/>
    <n v="8.9600000000000009"/>
  </r>
  <r>
    <n v="2019"/>
    <x v="9"/>
    <n v="24"/>
    <n v="3"/>
    <s v="ON"/>
    <d v="2019-06-24T00:00:00"/>
    <s v="Avg of 4 NM Projects"/>
    <x v="7"/>
    <n v="36.344999999999999"/>
  </r>
  <r>
    <n v="2019"/>
    <x v="9"/>
    <n v="24"/>
    <n v="3"/>
    <s v="ON"/>
    <d v="2019-06-24T00:00:00"/>
    <s v="Avg of 4 NM Projects"/>
    <x v="8"/>
    <n v="56.96"/>
  </r>
  <r>
    <n v="2019"/>
    <x v="9"/>
    <n v="24"/>
    <n v="3"/>
    <s v="ON"/>
    <d v="2019-06-24T00:00:00"/>
    <s v="Avg of 4 NM Projects"/>
    <x v="9"/>
    <n v="73.349999999999994"/>
  </r>
  <r>
    <n v="2019"/>
    <x v="9"/>
    <n v="24"/>
    <n v="3"/>
    <s v="ON"/>
    <d v="2019-06-24T00:00:00"/>
    <s v="Avg of 4 NM Projects"/>
    <x v="10"/>
    <n v="100.22999999999999"/>
  </r>
  <r>
    <n v="2019"/>
    <x v="9"/>
    <n v="24"/>
    <n v="3"/>
    <s v="ON"/>
    <d v="2019-06-24T00:00:00"/>
    <s v="Avg of 4 NM Projects"/>
    <x v="11"/>
    <n v="102.905"/>
  </r>
  <r>
    <n v="2019"/>
    <x v="9"/>
    <n v="24"/>
    <n v="3"/>
    <s v="ON"/>
    <d v="2019-06-24T00:00:00"/>
    <s v="Avg of 4 NM Projects"/>
    <x v="12"/>
    <n v="97.025000000000006"/>
  </r>
  <r>
    <n v="2019"/>
    <x v="9"/>
    <n v="24"/>
    <n v="3"/>
    <s v="ON"/>
    <d v="2019-06-24T00:00:00"/>
    <s v="Avg of 4 NM Projects"/>
    <x v="13"/>
    <n v="98.814999999999998"/>
  </r>
  <r>
    <n v="2019"/>
    <x v="9"/>
    <n v="24"/>
    <n v="3"/>
    <s v="ON"/>
    <d v="2019-06-24T00:00:00"/>
    <s v="Avg of 4 NM Projects"/>
    <x v="14"/>
    <n v="99.584999999999994"/>
  </r>
  <r>
    <n v="2019"/>
    <x v="9"/>
    <n v="24"/>
    <n v="3"/>
    <s v="ON"/>
    <d v="2019-06-24T00:00:00"/>
    <s v="Avg of 4 NM Projects"/>
    <x v="15"/>
    <n v="78.465000000000003"/>
  </r>
  <r>
    <n v="2019"/>
    <x v="9"/>
    <n v="24"/>
    <n v="3"/>
    <s v="ON"/>
    <d v="2019-06-24T00:00:00"/>
    <s v="Avg of 4 NM Projects"/>
    <x v="16"/>
    <n v="60.674999999999997"/>
  </r>
  <r>
    <n v="2019"/>
    <x v="9"/>
    <n v="24"/>
    <n v="3"/>
    <s v="ON"/>
    <d v="2019-06-24T00:00:00"/>
    <s v="Avg of 4 NM Projects"/>
    <x v="17"/>
    <n v="42.115000000000009"/>
  </r>
  <r>
    <n v="2019"/>
    <x v="9"/>
    <n v="24"/>
    <n v="3"/>
    <s v="ON"/>
    <d v="2019-06-24T00:00:00"/>
    <s v="Avg of 4 NM Projects"/>
    <x v="18"/>
    <n v="21.25"/>
  </r>
  <r>
    <n v="2019"/>
    <x v="9"/>
    <n v="24"/>
    <n v="3"/>
    <s v="ON"/>
    <d v="2019-06-24T00:00:00"/>
    <s v="Avg of 4 NM Projects"/>
    <x v="19"/>
    <n v="6.4049999999999994"/>
  </r>
  <r>
    <n v="2019"/>
    <x v="9"/>
    <n v="24"/>
    <n v="3"/>
    <s v="ON"/>
    <d v="2019-06-24T00:00:00"/>
    <s v="Avg of 4 NM Projects"/>
    <x v="20"/>
    <n v="0.13"/>
  </r>
  <r>
    <n v="2019"/>
    <x v="9"/>
    <n v="24"/>
    <n v="3"/>
    <s v="ON"/>
    <d v="2019-06-24T00:00:00"/>
    <s v="Avg of 4 NM Projects"/>
    <x v="21"/>
    <n v="0"/>
  </r>
  <r>
    <n v="2019"/>
    <x v="9"/>
    <n v="24"/>
    <n v="3"/>
    <s v="ON"/>
    <d v="2019-06-24T00:00:00"/>
    <s v="Avg of 4 NM Projects"/>
    <x v="22"/>
    <n v="0"/>
  </r>
  <r>
    <n v="2019"/>
    <x v="9"/>
    <n v="24"/>
    <n v="3"/>
    <s v="OFF"/>
    <d v="2019-06-24T00:00:00"/>
    <s v="Avg of 4 NM Projects"/>
    <x v="23"/>
    <n v="0"/>
  </r>
  <r>
    <n v="2019"/>
    <x v="9"/>
    <n v="25"/>
    <n v="4"/>
    <s v="OFF"/>
    <d v="2019-06-25T00:00:00"/>
    <s v="Avg of 4 NM Projects"/>
    <x v="0"/>
    <n v="0"/>
  </r>
  <r>
    <n v="2019"/>
    <x v="9"/>
    <n v="25"/>
    <n v="4"/>
    <s v="OFF"/>
    <d v="2019-06-25T00:00:00"/>
    <s v="Avg of 4 NM Projects"/>
    <x v="1"/>
    <n v="-0.39"/>
  </r>
  <r>
    <n v="2019"/>
    <x v="9"/>
    <n v="25"/>
    <n v="4"/>
    <s v="OFF"/>
    <d v="2019-06-25T00:00:00"/>
    <s v="Avg of 4 NM Projects"/>
    <x v="2"/>
    <n v="-0.26"/>
  </r>
  <r>
    <n v="2019"/>
    <x v="9"/>
    <n v="25"/>
    <n v="4"/>
    <s v="OFF"/>
    <d v="2019-06-25T00:00:00"/>
    <s v="Avg of 4 NM Projects"/>
    <x v="3"/>
    <n v="0"/>
  </r>
  <r>
    <n v="2019"/>
    <x v="9"/>
    <n v="25"/>
    <n v="4"/>
    <s v="OFF"/>
    <d v="2019-06-25T00:00:00"/>
    <s v="Avg of 4 NM Projects"/>
    <x v="4"/>
    <n v="0"/>
  </r>
  <r>
    <n v="2019"/>
    <x v="9"/>
    <n v="25"/>
    <n v="4"/>
    <s v="OFF"/>
    <d v="2019-06-25T00:00:00"/>
    <s v="Avg of 4 NM Projects"/>
    <x v="5"/>
    <n v="2.3049999999999997"/>
  </r>
  <r>
    <n v="2019"/>
    <x v="9"/>
    <n v="25"/>
    <n v="4"/>
    <s v="OFF"/>
    <d v="2019-06-25T00:00:00"/>
    <s v="Avg of 4 NM Projects"/>
    <x v="6"/>
    <n v="10.614999999999998"/>
  </r>
  <r>
    <n v="2019"/>
    <x v="9"/>
    <n v="25"/>
    <n v="4"/>
    <s v="ON"/>
    <d v="2019-06-25T00:00:00"/>
    <s v="Avg of 4 NM Projects"/>
    <x v="7"/>
    <n v="34.43"/>
  </r>
  <r>
    <n v="2019"/>
    <x v="9"/>
    <n v="25"/>
    <n v="4"/>
    <s v="ON"/>
    <d v="2019-06-25T00:00:00"/>
    <s v="Avg of 4 NM Projects"/>
    <x v="8"/>
    <n v="45.7"/>
  </r>
  <r>
    <n v="2019"/>
    <x v="9"/>
    <n v="25"/>
    <n v="4"/>
    <s v="ON"/>
    <d v="2019-06-25T00:00:00"/>
    <s v="Avg of 4 NM Projects"/>
    <x v="9"/>
    <n v="63.620000000000005"/>
  </r>
  <r>
    <n v="2019"/>
    <x v="9"/>
    <n v="25"/>
    <n v="4"/>
    <s v="ON"/>
    <d v="2019-06-25T00:00:00"/>
    <s v="Avg of 4 NM Projects"/>
    <x v="10"/>
    <n v="81.03"/>
  </r>
  <r>
    <n v="2019"/>
    <x v="9"/>
    <n v="25"/>
    <n v="4"/>
    <s v="ON"/>
    <d v="2019-06-25T00:00:00"/>
    <s v="Avg of 4 NM Projects"/>
    <x v="11"/>
    <n v="84.48"/>
  </r>
  <r>
    <n v="2019"/>
    <x v="9"/>
    <n v="25"/>
    <n v="4"/>
    <s v="ON"/>
    <d v="2019-06-25T00:00:00"/>
    <s v="Avg of 4 NM Projects"/>
    <x v="12"/>
    <n v="91.14"/>
  </r>
  <r>
    <n v="2019"/>
    <x v="9"/>
    <n v="25"/>
    <n v="4"/>
    <s v="ON"/>
    <d v="2019-06-25T00:00:00"/>
    <s v="Avg of 4 NM Projects"/>
    <x v="13"/>
    <n v="97.41"/>
  </r>
  <r>
    <n v="2019"/>
    <x v="9"/>
    <n v="25"/>
    <n v="4"/>
    <s v="ON"/>
    <d v="2019-06-25T00:00:00"/>
    <s v="Avg of 4 NM Projects"/>
    <x v="14"/>
    <n v="84.734999999999985"/>
  </r>
  <r>
    <n v="2019"/>
    <x v="9"/>
    <n v="25"/>
    <n v="4"/>
    <s v="ON"/>
    <d v="2019-06-25T00:00:00"/>
    <s v="Avg of 4 NM Projects"/>
    <x v="15"/>
    <n v="74.875"/>
  </r>
  <r>
    <n v="2019"/>
    <x v="9"/>
    <n v="25"/>
    <n v="4"/>
    <s v="ON"/>
    <d v="2019-06-25T00:00:00"/>
    <s v="Avg of 4 NM Projects"/>
    <x v="16"/>
    <n v="69.12"/>
  </r>
  <r>
    <n v="2019"/>
    <x v="9"/>
    <n v="25"/>
    <n v="4"/>
    <s v="ON"/>
    <d v="2019-06-25T00:00:00"/>
    <s v="Avg of 4 NM Projects"/>
    <x v="17"/>
    <n v="59.394999999999996"/>
  </r>
  <r>
    <n v="2019"/>
    <x v="9"/>
    <n v="25"/>
    <n v="4"/>
    <s v="ON"/>
    <d v="2019-06-25T00:00:00"/>
    <s v="Avg of 4 NM Projects"/>
    <x v="18"/>
    <n v="35.454999999999998"/>
  </r>
  <r>
    <n v="2019"/>
    <x v="9"/>
    <n v="25"/>
    <n v="4"/>
    <s v="ON"/>
    <d v="2019-06-25T00:00:00"/>
    <s v="Avg of 4 NM Projects"/>
    <x v="19"/>
    <n v="9.6"/>
  </r>
  <r>
    <n v="2019"/>
    <x v="9"/>
    <n v="25"/>
    <n v="4"/>
    <s v="ON"/>
    <d v="2019-06-25T00:00:00"/>
    <s v="Avg of 4 NM Projects"/>
    <x v="20"/>
    <n v="0.64500000000000002"/>
  </r>
  <r>
    <n v="2019"/>
    <x v="9"/>
    <n v="25"/>
    <n v="4"/>
    <s v="ON"/>
    <d v="2019-06-25T00:00:00"/>
    <s v="Avg of 4 NM Projects"/>
    <x v="21"/>
    <n v="-0.13"/>
  </r>
  <r>
    <n v="2019"/>
    <x v="9"/>
    <n v="25"/>
    <n v="4"/>
    <s v="ON"/>
    <d v="2019-06-25T00:00:00"/>
    <s v="Avg of 4 NM Projects"/>
    <x v="22"/>
    <n v="0"/>
  </r>
  <r>
    <n v="2019"/>
    <x v="9"/>
    <n v="25"/>
    <n v="4"/>
    <s v="OFF"/>
    <d v="2019-06-25T00:00:00"/>
    <s v="Avg of 4 NM Projects"/>
    <x v="23"/>
    <n v="-0.13"/>
  </r>
  <r>
    <n v="2019"/>
    <x v="9"/>
    <n v="26"/>
    <n v="5"/>
    <s v="OFF"/>
    <d v="2019-06-26T00:00:00"/>
    <s v="Avg of 4 NM Projects"/>
    <x v="0"/>
    <n v="-0.13"/>
  </r>
  <r>
    <n v="2019"/>
    <x v="9"/>
    <n v="26"/>
    <n v="5"/>
    <s v="OFF"/>
    <d v="2019-06-26T00:00:00"/>
    <s v="Avg of 4 NM Projects"/>
    <x v="1"/>
    <n v="-0.26"/>
  </r>
  <r>
    <n v="2019"/>
    <x v="9"/>
    <n v="26"/>
    <n v="5"/>
    <s v="OFF"/>
    <d v="2019-06-26T00:00:00"/>
    <s v="Avg of 4 NM Projects"/>
    <x v="2"/>
    <n v="0"/>
  </r>
  <r>
    <n v="2019"/>
    <x v="9"/>
    <n v="26"/>
    <n v="5"/>
    <s v="OFF"/>
    <d v="2019-06-26T00:00:00"/>
    <s v="Avg of 4 NM Projects"/>
    <x v="3"/>
    <n v="0"/>
  </r>
  <r>
    <n v="2019"/>
    <x v="9"/>
    <n v="26"/>
    <n v="5"/>
    <s v="OFF"/>
    <d v="2019-06-26T00:00:00"/>
    <s v="Avg of 4 NM Projects"/>
    <x v="4"/>
    <n v="0"/>
  </r>
  <r>
    <n v="2019"/>
    <x v="9"/>
    <n v="26"/>
    <n v="5"/>
    <s v="OFF"/>
    <d v="2019-06-26T00:00:00"/>
    <s v="Avg of 4 NM Projects"/>
    <x v="5"/>
    <n v="0.51"/>
  </r>
  <r>
    <n v="2019"/>
    <x v="9"/>
    <n v="26"/>
    <n v="5"/>
    <s v="OFF"/>
    <d v="2019-06-26T00:00:00"/>
    <s v="Avg of 4 NM Projects"/>
    <x v="6"/>
    <n v="14.719999999999999"/>
  </r>
  <r>
    <n v="2019"/>
    <x v="9"/>
    <n v="26"/>
    <n v="5"/>
    <s v="ON"/>
    <d v="2019-06-26T00:00:00"/>
    <s v="Avg of 4 NM Projects"/>
    <x v="7"/>
    <n v="60.8"/>
  </r>
  <r>
    <n v="2019"/>
    <x v="9"/>
    <n v="26"/>
    <n v="5"/>
    <s v="ON"/>
    <d v="2019-06-26T00:00:00"/>
    <s v="Avg of 4 NM Projects"/>
    <x v="8"/>
    <n v="99.2"/>
  </r>
  <r>
    <n v="2019"/>
    <x v="9"/>
    <n v="26"/>
    <n v="5"/>
    <s v="ON"/>
    <d v="2019-06-26T00:00:00"/>
    <s v="Avg of 4 NM Projects"/>
    <x v="9"/>
    <n v="120.965"/>
  </r>
  <r>
    <n v="2019"/>
    <x v="9"/>
    <n v="26"/>
    <n v="5"/>
    <s v="ON"/>
    <d v="2019-06-26T00:00:00"/>
    <s v="Avg of 4 NM Projects"/>
    <x v="10"/>
    <n v="138.5"/>
  </r>
  <r>
    <n v="2019"/>
    <x v="9"/>
    <n v="26"/>
    <n v="5"/>
    <s v="ON"/>
    <d v="2019-06-26T00:00:00"/>
    <s v="Avg of 4 NM Projects"/>
    <x v="11"/>
    <n v="151.81"/>
  </r>
  <r>
    <n v="2019"/>
    <x v="9"/>
    <n v="26"/>
    <n v="5"/>
    <s v="ON"/>
    <d v="2019-06-26T00:00:00"/>
    <s v="Avg of 4 NM Projects"/>
    <x v="12"/>
    <n v="146.04"/>
  </r>
  <r>
    <n v="2019"/>
    <x v="9"/>
    <n v="26"/>
    <n v="5"/>
    <s v="ON"/>
    <d v="2019-06-26T00:00:00"/>
    <s v="Avg of 4 NM Projects"/>
    <x v="13"/>
    <n v="140.80000000000001"/>
  </r>
  <r>
    <n v="2019"/>
    <x v="9"/>
    <n v="26"/>
    <n v="5"/>
    <s v="ON"/>
    <d v="2019-06-26T00:00:00"/>
    <s v="Avg of 4 NM Projects"/>
    <x v="14"/>
    <n v="137.85500000000002"/>
  </r>
  <r>
    <n v="2019"/>
    <x v="9"/>
    <n v="26"/>
    <n v="5"/>
    <s v="ON"/>
    <d v="2019-06-26T00:00:00"/>
    <s v="Avg of 4 NM Projects"/>
    <x v="15"/>
    <n v="118.27"/>
  </r>
  <r>
    <n v="2019"/>
    <x v="9"/>
    <n v="26"/>
    <n v="5"/>
    <s v="ON"/>
    <d v="2019-06-26T00:00:00"/>
    <s v="Avg of 4 NM Projects"/>
    <x v="16"/>
    <n v="87.935000000000002"/>
  </r>
  <r>
    <n v="2019"/>
    <x v="9"/>
    <n v="26"/>
    <n v="5"/>
    <s v="ON"/>
    <d v="2019-06-26T00:00:00"/>
    <s v="Avg of 4 NM Projects"/>
    <x v="17"/>
    <n v="53.51"/>
  </r>
  <r>
    <n v="2019"/>
    <x v="9"/>
    <n v="26"/>
    <n v="5"/>
    <s v="ON"/>
    <d v="2019-06-26T00:00:00"/>
    <s v="Avg of 4 NM Projects"/>
    <x v="18"/>
    <n v="25.61"/>
  </r>
  <r>
    <n v="2019"/>
    <x v="9"/>
    <n v="26"/>
    <n v="5"/>
    <s v="ON"/>
    <d v="2019-06-26T00:00:00"/>
    <s v="Avg of 4 NM Projects"/>
    <x v="19"/>
    <n v="7.2949999999999999"/>
  </r>
  <r>
    <n v="2019"/>
    <x v="9"/>
    <n v="26"/>
    <n v="5"/>
    <s v="ON"/>
    <d v="2019-06-26T00:00:00"/>
    <s v="Avg of 4 NM Projects"/>
    <x v="20"/>
    <n v="1.4100000000000001"/>
  </r>
  <r>
    <n v="2019"/>
    <x v="9"/>
    <n v="26"/>
    <n v="5"/>
    <s v="ON"/>
    <d v="2019-06-26T00:00:00"/>
    <s v="Avg of 4 NM Projects"/>
    <x v="21"/>
    <n v="-0.26"/>
  </r>
  <r>
    <n v="2019"/>
    <x v="9"/>
    <n v="26"/>
    <n v="5"/>
    <s v="ON"/>
    <d v="2019-06-26T00:00:00"/>
    <s v="Avg of 4 NM Projects"/>
    <x v="22"/>
    <n v="0"/>
  </r>
  <r>
    <n v="2019"/>
    <x v="9"/>
    <n v="26"/>
    <n v="5"/>
    <s v="OFF"/>
    <d v="2019-06-26T00:00:00"/>
    <s v="Avg of 4 NM Projects"/>
    <x v="23"/>
    <n v="0"/>
  </r>
  <r>
    <n v="2019"/>
    <x v="9"/>
    <n v="27"/>
    <n v="6"/>
    <s v="OFF"/>
    <d v="2019-06-27T00:00:00"/>
    <s v="Avg of 4 NM Projects"/>
    <x v="0"/>
    <n v="0"/>
  </r>
  <r>
    <n v="2019"/>
    <x v="9"/>
    <n v="27"/>
    <n v="6"/>
    <s v="OFF"/>
    <d v="2019-06-27T00:00:00"/>
    <s v="Avg of 4 NM Projects"/>
    <x v="1"/>
    <n v="-0.13"/>
  </r>
  <r>
    <n v="2019"/>
    <x v="9"/>
    <n v="27"/>
    <n v="6"/>
    <s v="OFF"/>
    <d v="2019-06-27T00:00:00"/>
    <s v="Avg of 4 NM Projects"/>
    <x v="2"/>
    <n v="0"/>
  </r>
  <r>
    <n v="2019"/>
    <x v="9"/>
    <n v="27"/>
    <n v="6"/>
    <s v="OFF"/>
    <d v="2019-06-27T00:00:00"/>
    <s v="Avg of 4 NM Projects"/>
    <x v="3"/>
    <n v="-0.13"/>
  </r>
  <r>
    <n v="2019"/>
    <x v="9"/>
    <n v="27"/>
    <n v="6"/>
    <s v="OFF"/>
    <d v="2019-06-27T00:00:00"/>
    <s v="Avg of 4 NM Projects"/>
    <x v="4"/>
    <n v="-0.13"/>
  </r>
  <r>
    <n v="2019"/>
    <x v="9"/>
    <n v="27"/>
    <n v="6"/>
    <s v="OFF"/>
    <d v="2019-06-27T00:00:00"/>
    <s v="Avg of 4 NM Projects"/>
    <x v="5"/>
    <n v="1.2849999999999999"/>
  </r>
  <r>
    <n v="2019"/>
    <x v="9"/>
    <n v="27"/>
    <n v="6"/>
    <s v="OFF"/>
    <d v="2019-06-27T00:00:00"/>
    <s v="Avg of 4 NM Projects"/>
    <x v="6"/>
    <n v="15.104999999999999"/>
  </r>
  <r>
    <n v="2019"/>
    <x v="9"/>
    <n v="27"/>
    <n v="6"/>
    <s v="ON"/>
    <d v="2019-06-27T00:00:00"/>
    <s v="Avg of 4 NM Projects"/>
    <x v="7"/>
    <n v="49.924999999999997"/>
  </r>
  <r>
    <n v="2019"/>
    <x v="9"/>
    <n v="27"/>
    <n v="6"/>
    <s v="ON"/>
    <d v="2019-06-27T00:00:00"/>
    <s v="Avg of 4 NM Projects"/>
    <x v="8"/>
    <n v="78.97"/>
  </r>
  <r>
    <n v="2019"/>
    <x v="9"/>
    <n v="27"/>
    <n v="6"/>
    <s v="ON"/>
    <d v="2019-06-27T00:00:00"/>
    <s v="Avg of 4 NM Projects"/>
    <x v="9"/>
    <n v="104.185"/>
  </r>
  <r>
    <n v="2019"/>
    <x v="9"/>
    <n v="27"/>
    <n v="6"/>
    <s v="ON"/>
    <d v="2019-06-27T00:00:00"/>
    <s v="Avg of 4 NM Projects"/>
    <x v="10"/>
    <n v="123.645"/>
  </r>
  <r>
    <n v="2019"/>
    <x v="9"/>
    <n v="27"/>
    <n v="6"/>
    <s v="ON"/>
    <d v="2019-06-27T00:00:00"/>
    <s v="Avg of 4 NM Projects"/>
    <x v="11"/>
    <n v="138.10499999999999"/>
  </r>
  <r>
    <n v="2019"/>
    <x v="9"/>
    <n v="27"/>
    <n v="6"/>
    <s v="ON"/>
    <d v="2019-06-27T00:00:00"/>
    <s v="Avg of 4 NM Projects"/>
    <x v="12"/>
    <n v="135.035"/>
  </r>
  <r>
    <n v="2019"/>
    <x v="9"/>
    <n v="27"/>
    <n v="6"/>
    <s v="ON"/>
    <d v="2019-06-27T00:00:00"/>
    <s v="Avg of 4 NM Projects"/>
    <x v="13"/>
    <n v="122.755"/>
  </r>
  <r>
    <n v="2019"/>
    <x v="9"/>
    <n v="27"/>
    <n v="6"/>
    <s v="ON"/>
    <d v="2019-06-27T00:00:00"/>
    <s v="Avg of 4 NM Projects"/>
    <x v="14"/>
    <n v="95.36"/>
  </r>
  <r>
    <n v="2019"/>
    <x v="9"/>
    <n v="27"/>
    <n v="6"/>
    <s v="ON"/>
    <d v="2019-06-27T00:00:00"/>
    <s v="Avg of 4 NM Projects"/>
    <x v="15"/>
    <n v="92.795000000000002"/>
  </r>
  <r>
    <n v="2019"/>
    <x v="9"/>
    <n v="27"/>
    <n v="6"/>
    <s v="ON"/>
    <d v="2019-06-27T00:00:00"/>
    <s v="Avg of 4 NM Projects"/>
    <x v="16"/>
    <n v="82.305000000000007"/>
  </r>
  <r>
    <n v="2019"/>
    <x v="9"/>
    <n v="27"/>
    <n v="6"/>
    <s v="ON"/>
    <d v="2019-06-27T00:00:00"/>
    <s v="Avg of 4 NM Projects"/>
    <x v="17"/>
    <n v="54.405000000000001"/>
  </r>
  <r>
    <n v="2019"/>
    <x v="9"/>
    <n v="27"/>
    <n v="6"/>
    <s v="ON"/>
    <d v="2019-06-27T00:00:00"/>
    <s v="Avg of 4 NM Projects"/>
    <x v="18"/>
    <n v="24.439999999999998"/>
  </r>
  <r>
    <n v="2019"/>
    <x v="9"/>
    <n v="27"/>
    <n v="6"/>
    <s v="ON"/>
    <d v="2019-06-27T00:00:00"/>
    <s v="Avg of 4 NM Projects"/>
    <x v="19"/>
    <n v="5.6349999999999998"/>
  </r>
  <r>
    <n v="2019"/>
    <x v="9"/>
    <n v="27"/>
    <n v="6"/>
    <s v="ON"/>
    <d v="2019-06-27T00:00:00"/>
    <s v="Avg of 4 NM Projects"/>
    <x v="20"/>
    <n v="0.13"/>
  </r>
  <r>
    <n v="2019"/>
    <x v="9"/>
    <n v="27"/>
    <n v="6"/>
    <s v="ON"/>
    <d v="2019-06-27T00:00:00"/>
    <s v="Avg of 4 NM Projects"/>
    <x v="21"/>
    <n v="0"/>
  </r>
  <r>
    <n v="2019"/>
    <x v="9"/>
    <n v="27"/>
    <n v="6"/>
    <s v="ON"/>
    <d v="2019-06-27T00:00:00"/>
    <s v="Avg of 4 NM Projects"/>
    <x v="22"/>
    <n v="-0.13"/>
  </r>
  <r>
    <n v="2019"/>
    <x v="9"/>
    <n v="27"/>
    <n v="6"/>
    <s v="OFF"/>
    <d v="2019-06-27T00:00:00"/>
    <s v="Avg of 4 NM Projects"/>
    <x v="23"/>
    <n v="-0.13"/>
  </r>
  <r>
    <n v="2019"/>
    <x v="9"/>
    <n v="28"/>
    <n v="7"/>
    <s v="OFF"/>
    <d v="2019-06-28T00:00:00"/>
    <s v="Avg of 4 NM Projects"/>
    <x v="0"/>
    <n v="-0.13"/>
  </r>
  <r>
    <n v="2019"/>
    <x v="9"/>
    <n v="28"/>
    <n v="7"/>
    <s v="OFF"/>
    <d v="2019-06-28T00:00:00"/>
    <s v="Avg of 4 NM Projects"/>
    <x v="1"/>
    <n v="-0.26"/>
  </r>
  <r>
    <n v="2019"/>
    <x v="9"/>
    <n v="28"/>
    <n v="7"/>
    <s v="OFF"/>
    <d v="2019-06-28T00:00:00"/>
    <s v="Avg of 4 NM Projects"/>
    <x v="2"/>
    <n v="0"/>
  </r>
  <r>
    <n v="2019"/>
    <x v="9"/>
    <n v="28"/>
    <n v="7"/>
    <s v="OFF"/>
    <d v="2019-06-28T00:00:00"/>
    <s v="Avg of 4 NM Projects"/>
    <x v="3"/>
    <n v="0"/>
  </r>
  <r>
    <n v="2019"/>
    <x v="9"/>
    <n v="28"/>
    <n v="7"/>
    <s v="OFF"/>
    <d v="2019-06-28T00:00:00"/>
    <s v="Avg of 4 NM Projects"/>
    <x v="4"/>
    <n v="0"/>
  </r>
  <r>
    <n v="2019"/>
    <x v="9"/>
    <n v="28"/>
    <n v="7"/>
    <s v="OFF"/>
    <d v="2019-06-28T00:00:00"/>
    <s v="Avg of 4 NM Projects"/>
    <x v="5"/>
    <n v="0.38500000000000001"/>
  </r>
  <r>
    <n v="2019"/>
    <x v="9"/>
    <n v="28"/>
    <n v="7"/>
    <s v="OFF"/>
    <d v="2019-06-28T00:00:00"/>
    <s v="Avg of 4 NM Projects"/>
    <x v="6"/>
    <n v="8.58"/>
  </r>
  <r>
    <n v="2019"/>
    <x v="9"/>
    <n v="28"/>
    <n v="7"/>
    <s v="OFF"/>
    <d v="2019-06-28T00:00:00"/>
    <s v="Avg of 4 NM Projects"/>
    <x v="7"/>
    <n v="35.204999999999998"/>
  </r>
  <r>
    <n v="2019"/>
    <x v="9"/>
    <n v="28"/>
    <n v="7"/>
    <s v="OFF"/>
    <d v="2019-06-28T00:00:00"/>
    <s v="Avg of 4 NM Projects"/>
    <x v="8"/>
    <n v="54.400000000000006"/>
  </r>
  <r>
    <n v="2019"/>
    <x v="9"/>
    <n v="28"/>
    <n v="7"/>
    <s v="OFF"/>
    <d v="2019-06-28T00:00:00"/>
    <s v="Avg of 4 NM Projects"/>
    <x v="9"/>
    <n v="69.245000000000005"/>
  </r>
  <r>
    <n v="2019"/>
    <x v="9"/>
    <n v="28"/>
    <n v="7"/>
    <s v="OFF"/>
    <d v="2019-06-28T00:00:00"/>
    <s v="Avg of 4 NM Projects"/>
    <x v="10"/>
    <n v="89.97999999999999"/>
  </r>
  <r>
    <n v="2019"/>
    <x v="9"/>
    <n v="28"/>
    <n v="7"/>
    <s v="OFF"/>
    <d v="2019-06-28T00:00:00"/>
    <s v="Avg of 4 NM Projects"/>
    <x v="11"/>
    <n v="95.864999999999995"/>
  </r>
  <r>
    <n v="2019"/>
    <x v="9"/>
    <n v="28"/>
    <n v="7"/>
    <s v="OFF"/>
    <d v="2019-06-28T00:00:00"/>
    <s v="Avg of 4 NM Projects"/>
    <x v="12"/>
    <n v="96.385000000000005"/>
  </r>
  <r>
    <n v="2019"/>
    <x v="9"/>
    <n v="28"/>
    <n v="7"/>
    <s v="OFF"/>
    <d v="2019-06-28T00:00:00"/>
    <s v="Avg of 4 NM Projects"/>
    <x v="13"/>
    <n v="88.06"/>
  </r>
  <r>
    <n v="2019"/>
    <x v="9"/>
    <n v="28"/>
    <n v="7"/>
    <s v="OFF"/>
    <d v="2019-06-28T00:00:00"/>
    <s v="Avg of 4 NM Projects"/>
    <x v="14"/>
    <n v="87.300000000000011"/>
  </r>
  <r>
    <n v="2019"/>
    <x v="9"/>
    <n v="28"/>
    <n v="7"/>
    <s v="OFF"/>
    <d v="2019-06-28T00:00:00"/>
    <s v="Avg of 4 NM Projects"/>
    <x v="15"/>
    <n v="65.144999999999996"/>
  </r>
  <r>
    <n v="2019"/>
    <x v="9"/>
    <n v="28"/>
    <n v="7"/>
    <s v="OFF"/>
    <d v="2019-06-28T00:00:00"/>
    <s v="Avg of 4 NM Projects"/>
    <x v="16"/>
    <n v="43.77"/>
  </r>
  <r>
    <n v="2019"/>
    <x v="9"/>
    <n v="28"/>
    <n v="7"/>
    <s v="OFF"/>
    <d v="2019-06-28T00:00:00"/>
    <s v="Avg of 4 NM Projects"/>
    <x v="17"/>
    <n v="31.614999999999998"/>
  </r>
  <r>
    <n v="2019"/>
    <x v="9"/>
    <n v="28"/>
    <n v="7"/>
    <s v="OFF"/>
    <d v="2019-06-28T00:00:00"/>
    <s v="Avg of 4 NM Projects"/>
    <x v="18"/>
    <n v="25.594999999999999"/>
  </r>
  <r>
    <n v="2019"/>
    <x v="9"/>
    <n v="28"/>
    <n v="7"/>
    <s v="OFF"/>
    <d v="2019-06-28T00:00:00"/>
    <s v="Avg of 4 NM Projects"/>
    <x v="19"/>
    <n v="6.27"/>
  </r>
  <r>
    <n v="2019"/>
    <x v="9"/>
    <n v="28"/>
    <n v="7"/>
    <s v="OFF"/>
    <d v="2019-06-28T00:00:00"/>
    <s v="Avg of 4 NM Projects"/>
    <x v="20"/>
    <n v="-0.13"/>
  </r>
  <r>
    <n v="2019"/>
    <x v="9"/>
    <n v="28"/>
    <n v="7"/>
    <s v="OFF"/>
    <d v="2019-06-28T00:00:00"/>
    <s v="Avg of 4 NM Projects"/>
    <x v="21"/>
    <n v="0"/>
  </r>
  <r>
    <n v="2019"/>
    <x v="9"/>
    <n v="28"/>
    <n v="7"/>
    <s v="OFF"/>
    <d v="2019-06-28T00:00:00"/>
    <s v="Avg of 4 NM Projects"/>
    <x v="22"/>
    <n v="-0.13"/>
  </r>
  <r>
    <n v="2019"/>
    <x v="9"/>
    <n v="28"/>
    <n v="7"/>
    <s v="OFF"/>
    <d v="2019-06-28T00:00:00"/>
    <s v="Avg of 4 NM Projects"/>
    <x v="23"/>
    <n v="0"/>
  </r>
  <r>
    <n v="2019"/>
    <x v="9"/>
    <n v="29"/>
    <n v="1"/>
    <s v="OFF"/>
    <d v="2019-06-29T00:00:00"/>
    <s v="Avg of 4 NM Projects"/>
    <x v="0"/>
    <n v="0"/>
  </r>
  <r>
    <n v="2019"/>
    <x v="9"/>
    <n v="29"/>
    <n v="1"/>
    <s v="OFF"/>
    <d v="2019-06-29T00:00:00"/>
    <s v="Avg of 4 NM Projects"/>
    <x v="1"/>
    <n v="0"/>
  </r>
  <r>
    <n v="2019"/>
    <x v="9"/>
    <n v="29"/>
    <n v="1"/>
    <s v="OFF"/>
    <d v="2019-06-29T00:00:00"/>
    <s v="Avg of 4 NM Projects"/>
    <x v="2"/>
    <n v="-0.13"/>
  </r>
  <r>
    <n v="2019"/>
    <x v="9"/>
    <n v="29"/>
    <n v="1"/>
    <s v="OFF"/>
    <d v="2019-06-29T00:00:00"/>
    <s v="Avg of 4 NM Projects"/>
    <x v="3"/>
    <n v="-0.39"/>
  </r>
  <r>
    <n v="2019"/>
    <x v="9"/>
    <n v="29"/>
    <n v="1"/>
    <s v="OFF"/>
    <d v="2019-06-29T00:00:00"/>
    <s v="Avg of 4 NM Projects"/>
    <x v="4"/>
    <n v="0"/>
  </r>
  <r>
    <n v="2019"/>
    <x v="9"/>
    <n v="29"/>
    <n v="1"/>
    <s v="OFF"/>
    <d v="2019-06-29T00:00:00"/>
    <s v="Avg of 4 NM Projects"/>
    <x v="5"/>
    <n v="0.51500000000000001"/>
  </r>
  <r>
    <n v="2019"/>
    <x v="9"/>
    <n v="29"/>
    <n v="1"/>
    <s v="OFF"/>
    <d v="2019-06-29T00:00:00"/>
    <s v="Avg of 4 NM Projects"/>
    <x v="6"/>
    <n v="9.5949999999999989"/>
  </r>
  <r>
    <n v="2019"/>
    <x v="9"/>
    <n v="29"/>
    <n v="1"/>
    <s v="OFF"/>
    <d v="2019-06-29T00:00:00"/>
    <s v="Avg of 4 NM Projects"/>
    <x v="7"/>
    <n v="35.33"/>
  </r>
  <r>
    <n v="2019"/>
    <x v="9"/>
    <n v="29"/>
    <n v="1"/>
    <s v="OFF"/>
    <d v="2019-06-29T00:00:00"/>
    <s v="Avg of 4 NM Projects"/>
    <x v="8"/>
    <n v="51.97"/>
  </r>
  <r>
    <n v="2019"/>
    <x v="9"/>
    <n v="29"/>
    <n v="1"/>
    <s v="OFF"/>
    <d v="2019-06-29T00:00:00"/>
    <s v="Avg of 4 NM Projects"/>
    <x v="9"/>
    <n v="62.334999999999994"/>
  </r>
  <r>
    <n v="2019"/>
    <x v="9"/>
    <n v="29"/>
    <n v="1"/>
    <s v="OFF"/>
    <d v="2019-06-29T00:00:00"/>
    <s v="Avg of 4 NM Projects"/>
    <x v="10"/>
    <n v="79.105000000000004"/>
  </r>
  <r>
    <n v="2019"/>
    <x v="9"/>
    <n v="29"/>
    <n v="1"/>
    <s v="OFF"/>
    <d v="2019-06-29T00:00:00"/>
    <s v="Avg of 4 NM Projects"/>
    <x v="11"/>
    <n v="86.91"/>
  </r>
  <r>
    <n v="2019"/>
    <x v="9"/>
    <n v="29"/>
    <n v="1"/>
    <s v="OFF"/>
    <d v="2019-06-29T00:00:00"/>
    <s v="Avg of 4 NM Projects"/>
    <x v="12"/>
    <n v="80.77"/>
  </r>
  <r>
    <n v="2019"/>
    <x v="9"/>
    <n v="29"/>
    <n v="1"/>
    <s v="OFF"/>
    <d v="2019-06-29T00:00:00"/>
    <s v="Avg of 4 NM Projects"/>
    <x v="13"/>
    <n v="89.344999999999999"/>
  </r>
  <r>
    <n v="2019"/>
    <x v="9"/>
    <n v="29"/>
    <n v="1"/>
    <s v="OFF"/>
    <d v="2019-06-29T00:00:00"/>
    <s v="Avg of 4 NM Projects"/>
    <x v="14"/>
    <n v="99.199999999999989"/>
  </r>
  <r>
    <n v="2019"/>
    <x v="9"/>
    <n v="29"/>
    <n v="1"/>
    <s v="OFF"/>
    <d v="2019-06-29T00:00:00"/>
    <s v="Avg of 4 NM Projects"/>
    <x v="15"/>
    <n v="79.490000000000009"/>
  </r>
  <r>
    <n v="2019"/>
    <x v="9"/>
    <n v="29"/>
    <n v="1"/>
    <s v="OFF"/>
    <d v="2019-06-29T00:00:00"/>
    <s v="Avg of 4 NM Projects"/>
    <x v="16"/>
    <n v="68.484999999999999"/>
  </r>
  <r>
    <n v="2019"/>
    <x v="9"/>
    <n v="29"/>
    <n v="1"/>
    <s v="OFF"/>
    <d v="2019-06-29T00:00:00"/>
    <s v="Avg of 4 NM Projects"/>
    <x v="17"/>
    <n v="57.730000000000004"/>
  </r>
  <r>
    <n v="2019"/>
    <x v="9"/>
    <n v="29"/>
    <n v="1"/>
    <s v="OFF"/>
    <d v="2019-06-29T00:00:00"/>
    <s v="Avg of 4 NM Projects"/>
    <x v="18"/>
    <n v="33.144999999999996"/>
  </r>
  <r>
    <n v="2019"/>
    <x v="9"/>
    <n v="29"/>
    <n v="1"/>
    <s v="OFF"/>
    <d v="2019-06-29T00:00:00"/>
    <s v="Avg of 4 NM Projects"/>
    <x v="19"/>
    <n v="6.6549999999999994"/>
  </r>
  <r>
    <n v="2019"/>
    <x v="9"/>
    <n v="29"/>
    <n v="1"/>
    <s v="OFF"/>
    <d v="2019-06-29T00:00:00"/>
    <s v="Avg of 4 NM Projects"/>
    <x v="20"/>
    <n v="0.26"/>
  </r>
  <r>
    <n v="2019"/>
    <x v="9"/>
    <n v="29"/>
    <n v="1"/>
    <s v="OFF"/>
    <d v="2019-06-29T00:00:00"/>
    <s v="Avg of 4 NM Projects"/>
    <x v="21"/>
    <n v="0"/>
  </r>
  <r>
    <n v="2019"/>
    <x v="9"/>
    <n v="29"/>
    <n v="1"/>
    <s v="OFF"/>
    <d v="2019-06-29T00:00:00"/>
    <s v="Avg of 4 NM Projects"/>
    <x v="22"/>
    <n v="-0.13"/>
  </r>
  <r>
    <n v="2019"/>
    <x v="9"/>
    <n v="29"/>
    <n v="1"/>
    <s v="OFF"/>
    <d v="2019-06-29T00:00:00"/>
    <s v="Avg of 4 NM Projects"/>
    <x v="23"/>
    <n v="0"/>
  </r>
  <r>
    <n v="2019"/>
    <x v="9"/>
    <n v="30"/>
    <n v="2"/>
    <s v="OFF"/>
    <d v="2019-06-30T00:00:00"/>
    <s v="Avg of 4 NM Projects"/>
    <x v="0"/>
    <n v="-0.39"/>
  </r>
  <r>
    <n v="2019"/>
    <x v="9"/>
    <n v="30"/>
    <n v="2"/>
    <s v="OFF"/>
    <d v="2019-06-30T00:00:00"/>
    <s v="Avg of 4 NM Projects"/>
    <x v="1"/>
    <n v="-0.13"/>
  </r>
  <r>
    <n v="2019"/>
    <x v="9"/>
    <n v="30"/>
    <n v="2"/>
    <s v="OFF"/>
    <d v="2019-06-30T00:00:00"/>
    <s v="Avg of 4 NM Projects"/>
    <x v="2"/>
    <n v="0"/>
  </r>
  <r>
    <n v="2019"/>
    <x v="9"/>
    <n v="30"/>
    <n v="2"/>
    <s v="OFF"/>
    <d v="2019-06-30T00:00:00"/>
    <s v="Avg of 4 NM Projects"/>
    <x v="3"/>
    <n v="-0.13"/>
  </r>
  <r>
    <n v="2019"/>
    <x v="9"/>
    <n v="30"/>
    <n v="2"/>
    <s v="OFF"/>
    <d v="2019-06-30T00:00:00"/>
    <s v="Avg of 4 NM Projects"/>
    <x v="4"/>
    <n v="0"/>
  </r>
  <r>
    <n v="2019"/>
    <x v="9"/>
    <n v="30"/>
    <n v="2"/>
    <s v="OFF"/>
    <d v="2019-06-30T00:00:00"/>
    <s v="Avg of 4 NM Projects"/>
    <x v="5"/>
    <n v="-0.13"/>
  </r>
  <r>
    <n v="2019"/>
    <x v="9"/>
    <n v="30"/>
    <n v="2"/>
    <s v="OFF"/>
    <d v="2019-06-30T00:00:00"/>
    <s v="Avg of 4 NM Projects"/>
    <x v="6"/>
    <n v="7.4249999999999989"/>
  </r>
  <r>
    <n v="2019"/>
    <x v="9"/>
    <n v="30"/>
    <n v="2"/>
    <s v="ON"/>
    <d v="2019-06-30T00:00:00"/>
    <s v="Avg of 4 NM Projects"/>
    <x v="7"/>
    <n v="32"/>
  </r>
  <r>
    <n v="2019"/>
    <x v="9"/>
    <n v="30"/>
    <n v="2"/>
    <s v="ON"/>
    <d v="2019-06-30T00:00:00"/>
    <s v="Avg of 4 NM Projects"/>
    <x v="8"/>
    <n v="46.849999999999994"/>
  </r>
  <r>
    <n v="2019"/>
    <x v="9"/>
    <n v="30"/>
    <n v="2"/>
    <s v="ON"/>
    <d v="2019-06-30T00:00:00"/>
    <s v="Avg of 4 NM Projects"/>
    <x v="9"/>
    <n v="66.424999999999997"/>
  </r>
  <r>
    <n v="2019"/>
    <x v="9"/>
    <n v="30"/>
    <n v="2"/>
    <s v="ON"/>
    <d v="2019-06-30T00:00:00"/>
    <s v="Avg of 4 NM Projects"/>
    <x v="10"/>
    <n v="56.965000000000003"/>
  </r>
  <r>
    <n v="2019"/>
    <x v="9"/>
    <n v="30"/>
    <n v="2"/>
    <s v="ON"/>
    <d v="2019-06-30T00:00:00"/>
    <s v="Avg of 4 NM Projects"/>
    <x v="11"/>
    <n v="67.194999999999993"/>
  </r>
  <r>
    <n v="2019"/>
    <x v="9"/>
    <n v="30"/>
    <n v="2"/>
    <s v="ON"/>
    <d v="2019-06-30T00:00:00"/>
    <s v="Avg of 4 NM Projects"/>
    <x v="12"/>
    <n v="86.02"/>
  </r>
  <r>
    <n v="2019"/>
    <x v="9"/>
    <n v="30"/>
    <n v="2"/>
    <s v="ON"/>
    <d v="2019-06-30T00:00:00"/>
    <s v="Avg of 4 NM Projects"/>
    <x v="13"/>
    <n v="66.295000000000002"/>
  </r>
  <r>
    <n v="2019"/>
    <x v="9"/>
    <n v="30"/>
    <n v="2"/>
    <s v="ON"/>
    <d v="2019-06-30T00:00:00"/>
    <s v="Avg of 4 NM Projects"/>
    <x v="14"/>
    <n v="70.655000000000001"/>
  </r>
  <r>
    <n v="2019"/>
    <x v="9"/>
    <n v="30"/>
    <n v="2"/>
    <s v="ON"/>
    <d v="2019-06-30T00:00:00"/>
    <s v="Avg of 4 NM Projects"/>
    <x v="15"/>
    <n v="96.759999999999991"/>
  </r>
  <r>
    <n v="2019"/>
    <x v="9"/>
    <n v="30"/>
    <n v="2"/>
    <s v="ON"/>
    <d v="2019-06-30T00:00:00"/>
    <s v="Avg of 4 NM Projects"/>
    <x v="16"/>
    <n v="69.88"/>
  </r>
  <r>
    <n v="2019"/>
    <x v="9"/>
    <n v="30"/>
    <n v="2"/>
    <s v="ON"/>
    <d v="2019-06-30T00:00:00"/>
    <s v="Avg of 4 NM Projects"/>
    <x v="17"/>
    <n v="32"/>
  </r>
  <r>
    <n v="2019"/>
    <x v="9"/>
    <n v="30"/>
    <n v="2"/>
    <s v="ON"/>
    <d v="2019-06-30T00:00:00"/>
    <s v="Avg of 4 NM Projects"/>
    <x v="18"/>
    <n v="25.215"/>
  </r>
  <r>
    <n v="2019"/>
    <x v="9"/>
    <n v="30"/>
    <n v="2"/>
    <s v="ON"/>
    <d v="2019-06-30T00:00:00"/>
    <s v="Avg of 4 NM Projects"/>
    <x v="19"/>
    <n v="7.94"/>
  </r>
  <r>
    <n v="2019"/>
    <x v="9"/>
    <n v="30"/>
    <n v="2"/>
    <s v="ON"/>
    <d v="2019-06-30T00:00:00"/>
    <s v="Avg of 4 NM Projects"/>
    <x v="20"/>
    <n v="0.51500000000000001"/>
  </r>
  <r>
    <n v="2019"/>
    <x v="9"/>
    <n v="30"/>
    <n v="2"/>
    <s v="ON"/>
    <d v="2019-06-30T00:00:00"/>
    <s v="Avg of 4 NM Projects"/>
    <x v="21"/>
    <n v="-0.13"/>
  </r>
  <r>
    <n v="2019"/>
    <x v="9"/>
    <n v="30"/>
    <n v="2"/>
    <s v="ON"/>
    <d v="2019-06-30T00:00:00"/>
    <s v="Avg of 4 NM Projects"/>
    <x v="22"/>
    <n v="0"/>
  </r>
  <r>
    <n v="2019"/>
    <x v="9"/>
    <n v="30"/>
    <n v="2"/>
    <s v="OFF"/>
    <d v="2019-06-30T00:00:00"/>
    <s v="Avg of 4 NM Projects"/>
    <x v="23"/>
    <n v="0"/>
  </r>
  <r>
    <n v="2019"/>
    <x v="10"/>
    <n v="1"/>
    <n v="1"/>
    <s v="OFF"/>
    <d v="2019-07-01T00:00:00"/>
    <s v="Avg of 4 NM Projects"/>
    <x v="0"/>
    <n v="0"/>
  </r>
  <r>
    <n v="2019"/>
    <x v="10"/>
    <n v="1"/>
    <n v="1"/>
    <s v="OFF"/>
    <d v="2019-07-01T00:00:00"/>
    <s v="Avg of 4 NM Projects"/>
    <x v="1"/>
    <n v="-0.13"/>
  </r>
  <r>
    <n v="2019"/>
    <x v="10"/>
    <n v="1"/>
    <n v="1"/>
    <s v="OFF"/>
    <d v="2019-07-01T00:00:00"/>
    <s v="Avg of 4 NM Projects"/>
    <x v="2"/>
    <n v="-0.26"/>
  </r>
  <r>
    <n v="2019"/>
    <x v="10"/>
    <n v="1"/>
    <n v="1"/>
    <s v="OFF"/>
    <d v="2019-07-01T00:00:00"/>
    <s v="Avg of 4 NM Projects"/>
    <x v="3"/>
    <n v="0"/>
  </r>
  <r>
    <n v="2019"/>
    <x v="10"/>
    <n v="1"/>
    <n v="1"/>
    <s v="OFF"/>
    <d v="2019-07-01T00:00:00"/>
    <s v="Avg of 4 NM Projects"/>
    <x v="4"/>
    <n v="-0.13"/>
  </r>
  <r>
    <n v="2019"/>
    <x v="10"/>
    <n v="1"/>
    <n v="1"/>
    <s v="OFF"/>
    <d v="2019-07-01T00:00:00"/>
    <s v="Avg of 4 NM Projects"/>
    <x v="5"/>
    <n v="0.90500000000000003"/>
  </r>
  <r>
    <n v="2019"/>
    <x v="10"/>
    <n v="1"/>
    <n v="1"/>
    <s v="OFF"/>
    <d v="2019-07-01T00:00:00"/>
    <s v="Avg of 4 NM Projects"/>
    <x v="6"/>
    <n v="12.55"/>
  </r>
  <r>
    <n v="2019"/>
    <x v="10"/>
    <n v="1"/>
    <n v="1"/>
    <s v="OFF"/>
    <d v="2019-07-01T00:00:00"/>
    <s v="Avg of 4 NM Projects"/>
    <x v="7"/>
    <n v="47.104999999999997"/>
  </r>
  <r>
    <n v="2019"/>
    <x v="10"/>
    <n v="1"/>
    <n v="1"/>
    <s v="OFF"/>
    <d v="2019-07-01T00:00:00"/>
    <s v="Avg of 4 NM Projects"/>
    <x v="8"/>
    <n v="76.8"/>
  </r>
  <r>
    <n v="2019"/>
    <x v="10"/>
    <n v="1"/>
    <n v="1"/>
    <s v="OFF"/>
    <d v="2019-07-01T00:00:00"/>
    <s v="Avg of 4 NM Projects"/>
    <x v="9"/>
    <n v="109.69"/>
  </r>
  <r>
    <n v="2019"/>
    <x v="10"/>
    <n v="1"/>
    <n v="1"/>
    <s v="OFF"/>
    <d v="2019-07-01T00:00:00"/>
    <s v="Avg of 4 NM Projects"/>
    <x v="10"/>
    <n v="117.89"/>
  </r>
  <r>
    <n v="2019"/>
    <x v="10"/>
    <n v="1"/>
    <n v="1"/>
    <s v="OFF"/>
    <d v="2019-07-01T00:00:00"/>
    <s v="Avg of 4 NM Projects"/>
    <x v="11"/>
    <n v="129.41"/>
  </r>
  <r>
    <n v="2019"/>
    <x v="10"/>
    <n v="1"/>
    <n v="1"/>
    <s v="OFF"/>
    <d v="2019-07-01T00:00:00"/>
    <s v="Avg of 4 NM Projects"/>
    <x v="12"/>
    <n v="136.44999999999999"/>
  </r>
  <r>
    <n v="2019"/>
    <x v="10"/>
    <n v="1"/>
    <n v="1"/>
    <s v="OFF"/>
    <d v="2019-07-01T00:00:00"/>
    <s v="Avg of 4 NM Projects"/>
    <x v="13"/>
    <n v="124.16"/>
  </r>
  <r>
    <n v="2019"/>
    <x v="10"/>
    <n v="1"/>
    <n v="1"/>
    <s v="OFF"/>
    <d v="2019-07-01T00:00:00"/>
    <s v="Avg of 4 NM Projects"/>
    <x v="14"/>
    <n v="122.88000000000001"/>
  </r>
  <r>
    <n v="2019"/>
    <x v="10"/>
    <n v="1"/>
    <n v="1"/>
    <s v="OFF"/>
    <d v="2019-07-01T00:00:00"/>
    <s v="Avg of 4 NM Projects"/>
    <x v="15"/>
    <n v="118.13999999999999"/>
  </r>
  <r>
    <n v="2019"/>
    <x v="10"/>
    <n v="1"/>
    <n v="1"/>
    <s v="OFF"/>
    <d v="2019-07-01T00:00:00"/>
    <s v="Avg of 4 NM Projects"/>
    <x v="16"/>
    <n v="94.465000000000003"/>
  </r>
  <r>
    <n v="2019"/>
    <x v="10"/>
    <n v="1"/>
    <n v="1"/>
    <s v="OFF"/>
    <d v="2019-07-01T00:00:00"/>
    <s v="Avg of 4 NM Projects"/>
    <x v="17"/>
    <n v="68.739999999999995"/>
  </r>
  <r>
    <n v="2019"/>
    <x v="10"/>
    <n v="1"/>
    <n v="1"/>
    <s v="OFF"/>
    <d v="2019-07-01T00:00:00"/>
    <s v="Avg of 4 NM Projects"/>
    <x v="18"/>
    <n v="33.795000000000002"/>
  </r>
  <r>
    <n v="2019"/>
    <x v="10"/>
    <n v="1"/>
    <n v="1"/>
    <s v="OFF"/>
    <d v="2019-07-01T00:00:00"/>
    <s v="Avg of 4 NM Projects"/>
    <x v="19"/>
    <n v="10.24"/>
  </r>
  <r>
    <n v="2019"/>
    <x v="10"/>
    <n v="1"/>
    <n v="1"/>
    <s v="OFF"/>
    <d v="2019-07-01T00:00:00"/>
    <s v="Avg of 4 NM Projects"/>
    <x v="20"/>
    <n v="0.64500000000000002"/>
  </r>
  <r>
    <n v="2019"/>
    <x v="10"/>
    <n v="1"/>
    <n v="1"/>
    <s v="OFF"/>
    <d v="2019-07-01T00:00:00"/>
    <s v="Avg of 4 NM Projects"/>
    <x v="21"/>
    <n v="-0.26"/>
  </r>
  <r>
    <n v="2019"/>
    <x v="10"/>
    <n v="1"/>
    <n v="1"/>
    <s v="OFF"/>
    <d v="2019-07-01T00:00:00"/>
    <s v="Avg of 4 NM Projects"/>
    <x v="22"/>
    <n v="0"/>
  </r>
  <r>
    <n v="2019"/>
    <x v="10"/>
    <n v="1"/>
    <n v="1"/>
    <s v="OFF"/>
    <d v="2019-07-01T00:00:00"/>
    <s v="Avg of 4 NM Projects"/>
    <x v="23"/>
    <n v="-0.13"/>
  </r>
  <r>
    <n v="2019"/>
    <x v="10"/>
    <n v="2"/>
    <n v="2"/>
    <s v="OFF"/>
    <d v="2019-07-02T00:00:00"/>
    <s v="Avg of 4 NM Projects"/>
    <x v="0"/>
    <n v="-0.13"/>
  </r>
  <r>
    <n v="2019"/>
    <x v="10"/>
    <n v="2"/>
    <n v="2"/>
    <s v="OFF"/>
    <d v="2019-07-02T00:00:00"/>
    <s v="Avg of 4 NM Projects"/>
    <x v="1"/>
    <n v="-0.26"/>
  </r>
  <r>
    <n v="2019"/>
    <x v="10"/>
    <n v="2"/>
    <n v="2"/>
    <s v="OFF"/>
    <d v="2019-07-02T00:00:00"/>
    <s v="Avg of 4 NM Projects"/>
    <x v="2"/>
    <n v="0"/>
  </r>
  <r>
    <n v="2019"/>
    <x v="10"/>
    <n v="2"/>
    <n v="2"/>
    <s v="OFF"/>
    <d v="2019-07-02T00:00:00"/>
    <s v="Avg of 4 NM Projects"/>
    <x v="3"/>
    <n v="0"/>
  </r>
  <r>
    <n v="2019"/>
    <x v="10"/>
    <n v="2"/>
    <n v="2"/>
    <s v="OFF"/>
    <d v="2019-07-02T00:00:00"/>
    <s v="Avg of 4 NM Projects"/>
    <x v="4"/>
    <n v="-0.13"/>
  </r>
  <r>
    <n v="2019"/>
    <x v="10"/>
    <n v="2"/>
    <n v="2"/>
    <s v="OFF"/>
    <d v="2019-07-02T00:00:00"/>
    <s v="Avg of 4 NM Projects"/>
    <x v="5"/>
    <n v="0.39"/>
  </r>
  <r>
    <n v="2019"/>
    <x v="10"/>
    <n v="2"/>
    <n v="2"/>
    <s v="OFF"/>
    <d v="2019-07-02T00:00:00"/>
    <s v="Avg of 4 NM Projects"/>
    <x v="6"/>
    <n v="11.899999999999999"/>
  </r>
  <r>
    <n v="2019"/>
    <x v="10"/>
    <n v="2"/>
    <n v="2"/>
    <s v="ON"/>
    <d v="2019-07-02T00:00:00"/>
    <s v="Avg of 4 NM Projects"/>
    <x v="7"/>
    <n v="50.685000000000002"/>
  </r>
  <r>
    <n v="2019"/>
    <x v="10"/>
    <n v="2"/>
    <n v="2"/>
    <s v="ON"/>
    <d v="2019-07-02T00:00:00"/>
    <s v="Avg of 4 NM Projects"/>
    <x v="8"/>
    <n v="81.155000000000001"/>
  </r>
  <r>
    <n v="2019"/>
    <x v="10"/>
    <n v="2"/>
    <n v="2"/>
    <s v="ON"/>
    <d v="2019-07-02T00:00:00"/>
    <s v="Avg of 4 NM Projects"/>
    <x v="9"/>
    <n v="112.895"/>
  </r>
  <r>
    <n v="2019"/>
    <x v="10"/>
    <n v="2"/>
    <n v="2"/>
    <s v="ON"/>
    <d v="2019-07-02T00:00:00"/>
    <s v="Avg of 4 NM Projects"/>
    <x v="10"/>
    <n v="128.13"/>
  </r>
  <r>
    <n v="2019"/>
    <x v="10"/>
    <n v="2"/>
    <n v="2"/>
    <s v="ON"/>
    <d v="2019-07-02T00:00:00"/>
    <s v="Avg of 4 NM Projects"/>
    <x v="11"/>
    <n v="132.86000000000001"/>
  </r>
  <r>
    <n v="2019"/>
    <x v="10"/>
    <n v="2"/>
    <n v="2"/>
    <s v="ON"/>
    <d v="2019-07-02T00:00:00"/>
    <s v="Avg of 4 NM Projects"/>
    <x v="12"/>
    <n v="131.45500000000001"/>
  </r>
  <r>
    <n v="2019"/>
    <x v="10"/>
    <n v="2"/>
    <n v="2"/>
    <s v="ON"/>
    <d v="2019-07-02T00:00:00"/>
    <s v="Avg of 4 NM Projects"/>
    <x v="13"/>
    <n v="126.97499999999999"/>
  </r>
  <r>
    <n v="2019"/>
    <x v="10"/>
    <n v="2"/>
    <n v="2"/>
    <s v="ON"/>
    <d v="2019-07-02T00:00:00"/>
    <s v="Avg of 4 NM Projects"/>
    <x v="14"/>
    <n v="108.67"/>
  </r>
  <r>
    <n v="2019"/>
    <x v="10"/>
    <n v="2"/>
    <n v="2"/>
    <s v="ON"/>
    <d v="2019-07-02T00:00:00"/>
    <s v="Avg of 4 NM Projects"/>
    <x v="15"/>
    <n v="108.80499999999998"/>
  </r>
  <r>
    <n v="2019"/>
    <x v="10"/>
    <n v="2"/>
    <n v="2"/>
    <s v="ON"/>
    <d v="2019-07-02T00:00:00"/>
    <s v="Avg of 4 NM Projects"/>
    <x v="16"/>
    <n v="88.964999999999989"/>
  </r>
  <r>
    <n v="2019"/>
    <x v="10"/>
    <n v="2"/>
    <n v="2"/>
    <s v="ON"/>
    <d v="2019-07-02T00:00:00"/>
    <s v="Avg of 4 NM Projects"/>
    <x v="17"/>
    <n v="60.295000000000002"/>
  </r>
  <r>
    <n v="2019"/>
    <x v="10"/>
    <n v="2"/>
    <n v="2"/>
    <s v="ON"/>
    <d v="2019-07-02T00:00:00"/>
    <s v="Avg of 4 NM Projects"/>
    <x v="18"/>
    <n v="31.740000000000002"/>
  </r>
  <r>
    <n v="2019"/>
    <x v="10"/>
    <n v="2"/>
    <n v="2"/>
    <s v="ON"/>
    <d v="2019-07-02T00:00:00"/>
    <s v="Avg of 4 NM Projects"/>
    <x v="19"/>
    <n v="5.6349999999999998"/>
  </r>
  <r>
    <n v="2019"/>
    <x v="10"/>
    <n v="2"/>
    <n v="2"/>
    <s v="ON"/>
    <d v="2019-07-02T00:00:00"/>
    <s v="Avg of 4 NM Projects"/>
    <x v="20"/>
    <n v="0.26"/>
  </r>
  <r>
    <n v="2019"/>
    <x v="10"/>
    <n v="2"/>
    <n v="2"/>
    <s v="ON"/>
    <d v="2019-07-02T00:00:00"/>
    <s v="Avg of 4 NM Projects"/>
    <x v="21"/>
    <n v="0"/>
  </r>
  <r>
    <n v="2019"/>
    <x v="10"/>
    <n v="2"/>
    <n v="2"/>
    <s v="ON"/>
    <d v="2019-07-02T00:00:00"/>
    <s v="Avg of 4 NM Projects"/>
    <x v="22"/>
    <n v="0"/>
  </r>
  <r>
    <n v="2019"/>
    <x v="10"/>
    <n v="2"/>
    <n v="2"/>
    <s v="OFF"/>
    <d v="2019-07-02T00:00:00"/>
    <s v="Avg of 4 NM Projects"/>
    <x v="23"/>
    <n v="-0.13"/>
  </r>
  <r>
    <n v="2019"/>
    <x v="10"/>
    <n v="3"/>
    <n v="3"/>
    <s v="OFF"/>
    <d v="2019-07-03T00:00:00"/>
    <s v="Avg of 4 NM Projects"/>
    <x v="0"/>
    <n v="-0.13"/>
  </r>
  <r>
    <n v="2019"/>
    <x v="10"/>
    <n v="3"/>
    <n v="3"/>
    <s v="OFF"/>
    <d v="2019-07-03T00:00:00"/>
    <s v="Avg of 4 NM Projects"/>
    <x v="1"/>
    <n v="-0.26"/>
  </r>
  <r>
    <n v="2019"/>
    <x v="10"/>
    <n v="3"/>
    <n v="3"/>
    <s v="OFF"/>
    <d v="2019-07-03T00:00:00"/>
    <s v="Avg of 4 NM Projects"/>
    <x v="2"/>
    <n v="0"/>
  </r>
  <r>
    <n v="2019"/>
    <x v="10"/>
    <n v="3"/>
    <n v="3"/>
    <s v="OFF"/>
    <d v="2019-07-03T00:00:00"/>
    <s v="Avg of 4 NM Projects"/>
    <x v="3"/>
    <n v="0"/>
  </r>
  <r>
    <n v="2019"/>
    <x v="10"/>
    <n v="3"/>
    <n v="3"/>
    <s v="OFF"/>
    <d v="2019-07-03T00:00:00"/>
    <s v="Avg of 4 NM Projects"/>
    <x v="4"/>
    <n v="0"/>
  </r>
  <r>
    <n v="2019"/>
    <x v="10"/>
    <n v="3"/>
    <n v="3"/>
    <s v="OFF"/>
    <d v="2019-07-03T00:00:00"/>
    <s v="Avg of 4 NM Projects"/>
    <x v="5"/>
    <n v="0.38500000000000001"/>
  </r>
  <r>
    <n v="2019"/>
    <x v="10"/>
    <n v="3"/>
    <n v="3"/>
    <s v="OFF"/>
    <d v="2019-07-03T00:00:00"/>
    <s v="Avg of 4 NM Projects"/>
    <x v="6"/>
    <n v="12.675000000000001"/>
  </r>
  <r>
    <n v="2019"/>
    <x v="10"/>
    <n v="3"/>
    <n v="3"/>
    <s v="ON"/>
    <d v="2019-07-03T00:00:00"/>
    <s v="Avg of 4 NM Projects"/>
    <x v="7"/>
    <n v="47.62"/>
  </r>
  <r>
    <n v="2019"/>
    <x v="10"/>
    <n v="3"/>
    <n v="3"/>
    <s v="ON"/>
    <d v="2019-07-03T00:00:00"/>
    <s v="Avg of 4 NM Projects"/>
    <x v="8"/>
    <n v="85.884999999999991"/>
  </r>
  <r>
    <n v="2019"/>
    <x v="10"/>
    <n v="3"/>
    <n v="3"/>
    <s v="ON"/>
    <d v="2019-07-03T00:00:00"/>
    <s v="Avg of 4 NM Projects"/>
    <x v="9"/>
    <n v="110.845"/>
  </r>
  <r>
    <n v="2019"/>
    <x v="10"/>
    <n v="3"/>
    <n v="3"/>
    <s v="ON"/>
    <d v="2019-07-03T00:00:00"/>
    <s v="Avg of 4 NM Projects"/>
    <x v="10"/>
    <n v="123.78"/>
  </r>
  <r>
    <n v="2019"/>
    <x v="10"/>
    <n v="3"/>
    <n v="3"/>
    <s v="ON"/>
    <d v="2019-07-03T00:00:00"/>
    <s v="Avg of 4 NM Projects"/>
    <x v="11"/>
    <n v="133.37"/>
  </r>
  <r>
    <n v="2019"/>
    <x v="10"/>
    <n v="3"/>
    <n v="3"/>
    <s v="ON"/>
    <d v="2019-07-03T00:00:00"/>
    <s v="Avg of 4 NM Projects"/>
    <x v="12"/>
    <n v="140.79999999999998"/>
  </r>
  <r>
    <n v="2019"/>
    <x v="10"/>
    <n v="3"/>
    <n v="3"/>
    <s v="ON"/>
    <d v="2019-07-03T00:00:00"/>
    <s v="Avg of 4 NM Projects"/>
    <x v="13"/>
    <n v="136.95499999999998"/>
  </r>
  <r>
    <n v="2019"/>
    <x v="10"/>
    <n v="3"/>
    <n v="3"/>
    <s v="ON"/>
    <d v="2019-07-03T00:00:00"/>
    <s v="Avg of 4 NM Projects"/>
    <x v="14"/>
    <n v="132.22499999999999"/>
  </r>
  <r>
    <n v="2019"/>
    <x v="10"/>
    <n v="3"/>
    <n v="3"/>
    <s v="ON"/>
    <d v="2019-07-03T00:00:00"/>
    <s v="Avg of 4 NM Projects"/>
    <x v="15"/>
    <n v="121.08499999999999"/>
  </r>
  <r>
    <n v="2019"/>
    <x v="10"/>
    <n v="3"/>
    <n v="3"/>
    <s v="ON"/>
    <d v="2019-07-03T00:00:00"/>
    <s v="Avg of 4 NM Projects"/>
    <x v="16"/>
    <n v="98.814999999999998"/>
  </r>
  <r>
    <n v="2019"/>
    <x v="10"/>
    <n v="3"/>
    <n v="3"/>
    <s v="ON"/>
    <d v="2019-07-03T00:00:00"/>
    <s v="Avg of 4 NM Projects"/>
    <x v="17"/>
    <n v="73.349999999999994"/>
  </r>
  <r>
    <n v="2019"/>
    <x v="10"/>
    <n v="3"/>
    <n v="3"/>
    <s v="ON"/>
    <d v="2019-07-03T00:00:00"/>
    <s v="Avg of 4 NM Projects"/>
    <x v="18"/>
    <n v="38.53"/>
  </r>
  <r>
    <n v="2019"/>
    <x v="10"/>
    <n v="3"/>
    <n v="3"/>
    <s v="ON"/>
    <d v="2019-07-03T00:00:00"/>
    <s v="Avg of 4 NM Projects"/>
    <x v="19"/>
    <n v="8.9550000000000001"/>
  </r>
  <r>
    <n v="2019"/>
    <x v="10"/>
    <n v="3"/>
    <n v="3"/>
    <s v="ON"/>
    <d v="2019-07-03T00:00:00"/>
    <s v="Avg of 4 NM Projects"/>
    <x v="20"/>
    <n v="0.90500000000000003"/>
  </r>
  <r>
    <n v="2019"/>
    <x v="10"/>
    <n v="3"/>
    <n v="3"/>
    <s v="ON"/>
    <d v="2019-07-03T00:00:00"/>
    <s v="Avg of 4 NM Projects"/>
    <x v="21"/>
    <n v="-0.26"/>
  </r>
  <r>
    <n v="2019"/>
    <x v="10"/>
    <n v="3"/>
    <n v="3"/>
    <s v="ON"/>
    <d v="2019-07-03T00:00:00"/>
    <s v="Avg of 4 NM Projects"/>
    <x v="22"/>
    <n v="-0.13"/>
  </r>
  <r>
    <n v="2019"/>
    <x v="10"/>
    <n v="3"/>
    <n v="3"/>
    <s v="OFF"/>
    <d v="2019-07-03T00:00:00"/>
    <s v="Avg of 4 NM Projects"/>
    <x v="23"/>
    <n v="0"/>
  </r>
  <r>
    <n v="2019"/>
    <x v="10"/>
    <n v="4"/>
    <n v="4"/>
    <s v="OFF"/>
    <d v="2019-07-04T00:00:00"/>
    <s v="Avg of 4 NM Projects"/>
    <x v="0"/>
    <n v="-0.13"/>
  </r>
  <r>
    <n v="2019"/>
    <x v="10"/>
    <n v="4"/>
    <n v="4"/>
    <s v="OFF"/>
    <d v="2019-07-04T00:00:00"/>
    <s v="Avg of 4 NM Projects"/>
    <x v="1"/>
    <n v="-0.13"/>
  </r>
  <r>
    <n v="2019"/>
    <x v="10"/>
    <n v="4"/>
    <n v="4"/>
    <s v="OFF"/>
    <d v="2019-07-04T00:00:00"/>
    <s v="Avg of 4 NM Projects"/>
    <x v="2"/>
    <n v="-0.13"/>
  </r>
  <r>
    <n v="2019"/>
    <x v="10"/>
    <n v="4"/>
    <n v="4"/>
    <s v="OFF"/>
    <d v="2019-07-04T00:00:00"/>
    <s v="Avg of 4 NM Projects"/>
    <x v="3"/>
    <n v="0"/>
  </r>
  <r>
    <n v="2019"/>
    <x v="10"/>
    <n v="4"/>
    <n v="4"/>
    <s v="OFF"/>
    <d v="2019-07-04T00:00:00"/>
    <s v="Avg of 4 NM Projects"/>
    <x v="4"/>
    <n v="-0.26"/>
  </r>
  <r>
    <n v="2019"/>
    <x v="10"/>
    <n v="4"/>
    <n v="4"/>
    <s v="OFF"/>
    <d v="2019-07-04T00:00:00"/>
    <s v="Avg of 4 NM Projects"/>
    <x v="5"/>
    <n v="0.64500000000000002"/>
  </r>
  <r>
    <n v="2019"/>
    <x v="10"/>
    <n v="4"/>
    <n v="4"/>
    <s v="OFF"/>
    <d v="2019-07-04T00:00:00"/>
    <s v="Avg of 4 NM Projects"/>
    <x v="6"/>
    <n v="12.67"/>
  </r>
  <r>
    <n v="2019"/>
    <x v="10"/>
    <n v="4"/>
    <n v="4"/>
    <s v="ON"/>
    <d v="2019-07-04T00:00:00"/>
    <s v="Avg of 4 NM Projects"/>
    <x v="7"/>
    <n v="55.815000000000005"/>
  </r>
  <r>
    <n v="2019"/>
    <x v="10"/>
    <n v="4"/>
    <n v="4"/>
    <s v="ON"/>
    <d v="2019-07-04T00:00:00"/>
    <s v="Avg of 4 NM Projects"/>
    <x v="8"/>
    <n v="90.375000000000014"/>
  </r>
  <r>
    <n v="2019"/>
    <x v="10"/>
    <n v="4"/>
    <n v="4"/>
    <s v="ON"/>
    <d v="2019-07-04T00:00:00"/>
    <s v="Avg of 4 NM Projects"/>
    <x v="9"/>
    <n v="109.57000000000001"/>
  </r>
  <r>
    <n v="2019"/>
    <x v="10"/>
    <n v="4"/>
    <n v="4"/>
    <s v="ON"/>
    <d v="2019-07-04T00:00:00"/>
    <s v="Avg of 4 NM Projects"/>
    <x v="10"/>
    <n v="118.91"/>
  </r>
  <r>
    <n v="2019"/>
    <x v="10"/>
    <n v="4"/>
    <n v="4"/>
    <s v="ON"/>
    <d v="2019-07-04T00:00:00"/>
    <s v="Avg of 4 NM Projects"/>
    <x v="11"/>
    <n v="128.255"/>
  </r>
  <r>
    <n v="2019"/>
    <x v="10"/>
    <n v="4"/>
    <n v="4"/>
    <s v="ON"/>
    <d v="2019-07-04T00:00:00"/>
    <s v="Avg of 4 NM Projects"/>
    <x v="12"/>
    <n v="133.12"/>
  </r>
  <r>
    <n v="2019"/>
    <x v="10"/>
    <n v="4"/>
    <n v="4"/>
    <s v="ON"/>
    <d v="2019-07-04T00:00:00"/>
    <s v="Avg of 4 NM Projects"/>
    <x v="13"/>
    <n v="132.48000000000002"/>
  </r>
  <r>
    <n v="2019"/>
    <x v="10"/>
    <n v="4"/>
    <n v="4"/>
    <s v="ON"/>
    <d v="2019-07-04T00:00:00"/>
    <s v="Avg of 4 NM Projects"/>
    <x v="14"/>
    <n v="133.5"/>
  </r>
  <r>
    <n v="2019"/>
    <x v="10"/>
    <n v="4"/>
    <n v="4"/>
    <s v="ON"/>
    <d v="2019-07-04T00:00:00"/>
    <s v="Avg of 4 NM Projects"/>
    <x v="15"/>
    <n v="117.88500000000001"/>
  </r>
  <r>
    <n v="2019"/>
    <x v="10"/>
    <n v="4"/>
    <n v="4"/>
    <s v="ON"/>
    <d v="2019-07-04T00:00:00"/>
    <s v="Avg of 4 NM Projects"/>
    <x v="16"/>
    <n v="96.89"/>
  </r>
  <r>
    <n v="2019"/>
    <x v="10"/>
    <n v="4"/>
    <n v="4"/>
    <s v="ON"/>
    <d v="2019-07-04T00:00:00"/>
    <s v="Avg of 4 NM Projects"/>
    <x v="17"/>
    <n v="70.010000000000005"/>
  </r>
  <r>
    <n v="2019"/>
    <x v="10"/>
    <n v="4"/>
    <n v="4"/>
    <s v="ON"/>
    <d v="2019-07-04T00:00:00"/>
    <s v="Avg of 4 NM Projects"/>
    <x v="18"/>
    <n v="35.454999999999998"/>
  </r>
  <r>
    <n v="2019"/>
    <x v="10"/>
    <n v="4"/>
    <n v="4"/>
    <s v="ON"/>
    <d v="2019-07-04T00:00:00"/>
    <s v="Avg of 4 NM Projects"/>
    <x v="19"/>
    <n v="9.7249999999999996"/>
  </r>
  <r>
    <n v="2019"/>
    <x v="10"/>
    <n v="4"/>
    <n v="4"/>
    <s v="ON"/>
    <d v="2019-07-04T00:00:00"/>
    <s v="Avg of 4 NM Projects"/>
    <x v="20"/>
    <n v="1.04"/>
  </r>
  <r>
    <n v="2019"/>
    <x v="10"/>
    <n v="4"/>
    <n v="4"/>
    <s v="ON"/>
    <d v="2019-07-04T00:00:00"/>
    <s v="Avg of 4 NM Projects"/>
    <x v="21"/>
    <n v="-0.13"/>
  </r>
  <r>
    <n v="2019"/>
    <x v="10"/>
    <n v="4"/>
    <n v="4"/>
    <s v="ON"/>
    <d v="2019-07-04T00:00:00"/>
    <s v="Avg of 4 NM Projects"/>
    <x v="22"/>
    <n v="-0.39"/>
  </r>
  <r>
    <n v="2019"/>
    <x v="10"/>
    <n v="4"/>
    <n v="4"/>
    <s v="OFF"/>
    <d v="2019-07-04T00:00:00"/>
    <s v="Avg of 4 NM Projects"/>
    <x v="23"/>
    <n v="0"/>
  </r>
  <r>
    <n v="2019"/>
    <x v="10"/>
    <n v="5"/>
    <n v="5"/>
    <s v="OFF"/>
    <d v="2019-07-05T00:00:00"/>
    <s v="Avg of 4 NM Projects"/>
    <x v="0"/>
    <n v="0"/>
  </r>
  <r>
    <n v="2019"/>
    <x v="10"/>
    <n v="5"/>
    <n v="5"/>
    <s v="OFF"/>
    <d v="2019-07-05T00:00:00"/>
    <s v="Avg of 4 NM Projects"/>
    <x v="1"/>
    <n v="-0.13"/>
  </r>
  <r>
    <n v="2019"/>
    <x v="10"/>
    <n v="5"/>
    <n v="5"/>
    <s v="OFF"/>
    <d v="2019-07-05T00:00:00"/>
    <s v="Avg of 4 NM Projects"/>
    <x v="2"/>
    <n v="0"/>
  </r>
  <r>
    <n v="2019"/>
    <x v="10"/>
    <n v="5"/>
    <n v="5"/>
    <s v="OFF"/>
    <d v="2019-07-05T00:00:00"/>
    <s v="Avg of 4 NM Projects"/>
    <x v="3"/>
    <n v="0"/>
  </r>
  <r>
    <n v="2019"/>
    <x v="10"/>
    <n v="5"/>
    <n v="5"/>
    <s v="OFF"/>
    <d v="2019-07-05T00:00:00"/>
    <s v="Avg of 4 NM Projects"/>
    <x v="4"/>
    <n v="0"/>
  </r>
  <r>
    <n v="2019"/>
    <x v="10"/>
    <n v="5"/>
    <n v="5"/>
    <s v="OFF"/>
    <d v="2019-07-05T00:00:00"/>
    <s v="Avg of 4 NM Projects"/>
    <x v="5"/>
    <n v="0.13"/>
  </r>
  <r>
    <n v="2019"/>
    <x v="10"/>
    <n v="5"/>
    <n v="5"/>
    <s v="OFF"/>
    <d v="2019-07-05T00:00:00"/>
    <s v="Avg of 4 NM Projects"/>
    <x v="6"/>
    <n v="11.134999999999998"/>
  </r>
  <r>
    <n v="2019"/>
    <x v="10"/>
    <n v="5"/>
    <n v="5"/>
    <s v="ON"/>
    <d v="2019-07-05T00:00:00"/>
    <s v="Avg of 4 NM Projects"/>
    <x v="7"/>
    <n v="46.344999999999999"/>
  </r>
  <r>
    <n v="2019"/>
    <x v="10"/>
    <n v="5"/>
    <n v="5"/>
    <s v="ON"/>
    <d v="2019-07-05T00:00:00"/>
    <s v="Avg of 4 NM Projects"/>
    <x v="8"/>
    <n v="69.88000000000001"/>
  </r>
  <r>
    <n v="2019"/>
    <x v="10"/>
    <n v="5"/>
    <n v="5"/>
    <s v="ON"/>
    <d v="2019-07-05T00:00:00"/>
    <s v="Avg of 4 NM Projects"/>
    <x v="9"/>
    <n v="90.36999999999999"/>
  </r>
  <r>
    <n v="2019"/>
    <x v="10"/>
    <n v="5"/>
    <n v="5"/>
    <s v="ON"/>
    <d v="2019-07-05T00:00:00"/>
    <s v="Avg of 4 NM Projects"/>
    <x v="10"/>
    <n v="93.700000000000017"/>
  </r>
  <r>
    <n v="2019"/>
    <x v="10"/>
    <n v="5"/>
    <n v="5"/>
    <s v="ON"/>
    <d v="2019-07-05T00:00:00"/>
    <s v="Avg of 4 NM Projects"/>
    <x v="11"/>
    <n v="104.71000000000001"/>
  </r>
  <r>
    <n v="2019"/>
    <x v="10"/>
    <n v="5"/>
    <n v="5"/>
    <s v="ON"/>
    <d v="2019-07-05T00:00:00"/>
    <s v="Avg of 4 NM Projects"/>
    <x v="12"/>
    <n v="122.88"/>
  </r>
  <r>
    <n v="2019"/>
    <x v="10"/>
    <n v="5"/>
    <n v="5"/>
    <s v="ON"/>
    <d v="2019-07-05T00:00:00"/>
    <s v="Avg of 4 NM Projects"/>
    <x v="13"/>
    <n v="117.89"/>
  </r>
  <r>
    <n v="2019"/>
    <x v="10"/>
    <n v="5"/>
    <n v="5"/>
    <s v="ON"/>
    <d v="2019-07-05T00:00:00"/>
    <s v="Avg of 4 NM Projects"/>
    <x v="14"/>
    <n v="114.18"/>
  </r>
  <r>
    <n v="2019"/>
    <x v="10"/>
    <n v="5"/>
    <n v="5"/>
    <s v="ON"/>
    <d v="2019-07-05T00:00:00"/>
    <s v="Avg of 4 NM Projects"/>
    <x v="15"/>
    <n v="86.4"/>
  </r>
  <r>
    <n v="2019"/>
    <x v="10"/>
    <n v="5"/>
    <n v="5"/>
    <s v="ON"/>
    <d v="2019-07-05T00:00:00"/>
    <s v="Avg of 4 NM Projects"/>
    <x v="16"/>
    <n v="74.75"/>
  </r>
  <r>
    <n v="2019"/>
    <x v="10"/>
    <n v="5"/>
    <n v="5"/>
    <s v="ON"/>
    <d v="2019-07-05T00:00:00"/>
    <s v="Avg of 4 NM Projects"/>
    <x v="17"/>
    <n v="44.935000000000002"/>
  </r>
  <r>
    <n v="2019"/>
    <x v="10"/>
    <n v="5"/>
    <n v="5"/>
    <s v="ON"/>
    <d v="2019-07-05T00:00:00"/>
    <s v="Avg of 4 NM Projects"/>
    <x v="18"/>
    <n v="32.89"/>
  </r>
  <r>
    <n v="2019"/>
    <x v="10"/>
    <n v="5"/>
    <n v="5"/>
    <s v="ON"/>
    <d v="2019-07-05T00:00:00"/>
    <s v="Avg of 4 NM Projects"/>
    <x v="19"/>
    <n v="9.3449999999999989"/>
  </r>
  <r>
    <n v="2019"/>
    <x v="10"/>
    <n v="5"/>
    <n v="5"/>
    <s v="ON"/>
    <d v="2019-07-05T00:00:00"/>
    <s v="Avg of 4 NM Projects"/>
    <x v="20"/>
    <n v="0"/>
  </r>
  <r>
    <n v="2019"/>
    <x v="10"/>
    <n v="5"/>
    <n v="5"/>
    <s v="ON"/>
    <d v="2019-07-05T00:00:00"/>
    <s v="Avg of 4 NM Projects"/>
    <x v="21"/>
    <n v="-0.26"/>
  </r>
  <r>
    <n v="2019"/>
    <x v="10"/>
    <n v="5"/>
    <n v="5"/>
    <s v="ON"/>
    <d v="2019-07-05T00:00:00"/>
    <s v="Avg of 4 NM Projects"/>
    <x v="22"/>
    <n v="-0.26"/>
  </r>
  <r>
    <n v="2019"/>
    <x v="10"/>
    <n v="5"/>
    <n v="5"/>
    <s v="OFF"/>
    <d v="2019-07-05T00:00:00"/>
    <s v="Avg of 4 NM Projects"/>
    <x v="23"/>
    <n v="0"/>
  </r>
  <r>
    <n v="2019"/>
    <x v="10"/>
    <n v="6"/>
    <n v="6"/>
    <s v="OFF"/>
    <d v="2019-07-06T00:00:00"/>
    <s v="Avg of 4 NM Projects"/>
    <x v="0"/>
    <n v="0"/>
  </r>
  <r>
    <n v="2019"/>
    <x v="10"/>
    <n v="6"/>
    <n v="6"/>
    <s v="OFF"/>
    <d v="2019-07-06T00:00:00"/>
    <s v="Avg of 4 NM Projects"/>
    <x v="1"/>
    <n v="0"/>
  </r>
  <r>
    <n v="2019"/>
    <x v="10"/>
    <n v="6"/>
    <n v="6"/>
    <s v="OFF"/>
    <d v="2019-07-06T00:00:00"/>
    <s v="Avg of 4 NM Projects"/>
    <x v="2"/>
    <n v="0"/>
  </r>
  <r>
    <n v="2019"/>
    <x v="10"/>
    <n v="6"/>
    <n v="6"/>
    <s v="OFF"/>
    <d v="2019-07-06T00:00:00"/>
    <s v="Avg of 4 NM Projects"/>
    <x v="3"/>
    <n v="0"/>
  </r>
  <r>
    <n v="2019"/>
    <x v="10"/>
    <n v="6"/>
    <n v="6"/>
    <s v="OFF"/>
    <d v="2019-07-06T00:00:00"/>
    <s v="Avg of 4 NM Projects"/>
    <x v="4"/>
    <n v="0"/>
  </r>
  <r>
    <n v="2019"/>
    <x v="10"/>
    <n v="6"/>
    <n v="6"/>
    <s v="OFF"/>
    <d v="2019-07-06T00:00:00"/>
    <s v="Avg of 4 NM Projects"/>
    <x v="5"/>
    <n v="0.38"/>
  </r>
  <r>
    <n v="2019"/>
    <x v="10"/>
    <n v="6"/>
    <n v="6"/>
    <s v="OFF"/>
    <d v="2019-07-06T00:00:00"/>
    <s v="Avg of 4 NM Projects"/>
    <x v="6"/>
    <n v="8.3149999999999995"/>
  </r>
  <r>
    <n v="2019"/>
    <x v="10"/>
    <n v="6"/>
    <n v="6"/>
    <s v="ON"/>
    <d v="2019-07-06T00:00:00"/>
    <s v="Avg of 4 NM Projects"/>
    <x v="7"/>
    <n v="21.119999999999997"/>
  </r>
  <r>
    <n v="2019"/>
    <x v="10"/>
    <n v="6"/>
    <n v="6"/>
    <s v="ON"/>
    <d v="2019-07-06T00:00:00"/>
    <s v="Avg of 4 NM Projects"/>
    <x v="8"/>
    <n v="34.31"/>
  </r>
  <r>
    <n v="2019"/>
    <x v="10"/>
    <n v="6"/>
    <n v="6"/>
    <s v="ON"/>
    <d v="2019-07-06T00:00:00"/>
    <s v="Avg of 4 NM Projects"/>
    <x v="9"/>
    <n v="60.42"/>
  </r>
  <r>
    <n v="2019"/>
    <x v="10"/>
    <n v="6"/>
    <n v="6"/>
    <s v="ON"/>
    <d v="2019-07-06T00:00:00"/>
    <s v="Avg of 4 NM Projects"/>
    <x v="10"/>
    <n v="94.465000000000003"/>
  </r>
  <r>
    <n v="2019"/>
    <x v="10"/>
    <n v="6"/>
    <n v="6"/>
    <s v="ON"/>
    <d v="2019-07-06T00:00:00"/>
    <s v="Avg of 4 NM Projects"/>
    <x v="11"/>
    <n v="99.834999999999994"/>
  </r>
  <r>
    <n v="2019"/>
    <x v="10"/>
    <n v="6"/>
    <n v="6"/>
    <s v="ON"/>
    <d v="2019-07-06T00:00:00"/>
    <s v="Avg of 4 NM Projects"/>
    <x v="12"/>
    <n v="88.705000000000013"/>
  </r>
  <r>
    <n v="2019"/>
    <x v="10"/>
    <n v="6"/>
    <n v="6"/>
    <s v="ON"/>
    <d v="2019-07-06T00:00:00"/>
    <s v="Avg of 4 NM Projects"/>
    <x v="13"/>
    <n v="83.075000000000003"/>
  </r>
  <r>
    <n v="2019"/>
    <x v="10"/>
    <n v="6"/>
    <n v="6"/>
    <s v="ON"/>
    <d v="2019-07-06T00:00:00"/>
    <s v="Avg of 4 NM Projects"/>
    <x v="14"/>
    <n v="74.37"/>
  </r>
  <r>
    <n v="2019"/>
    <x v="10"/>
    <n v="6"/>
    <n v="6"/>
    <s v="ON"/>
    <d v="2019-07-06T00:00:00"/>
    <s v="Avg of 4 NM Projects"/>
    <x v="15"/>
    <n v="74.62"/>
  </r>
  <r>
    <n v="2019"/>
    <x v="10"/>
    <n v="6"/>
    <n v="6"/>
    <s v="ON"/>
    <d v="2019-07-06T00:00:00"/>
    <s v="Avg of 4 NM Projects"/>
    <x v="16"/>
    <n v="63.870000000000005"/>
  </r>
  <r>
    <n v="2019"/>
    <x v="10"/>
    <n v="6"/>
    <n v="6"/>
    <s v="ON"/>
    <d v="2019-07-06T00:00:00"/>
    <s v="Avg of 4 NM Projects"/>
    <x v="17"/>
    <n v="31.864999999999998"/>
  </r>
  <r>
    <n v="2019"/>
    <x v="10"/>
    <n v="6"/>
    <n v="6"/>
    <s v="ON"/>
    <d v="2019-07-06T00:00:00"/>
    <s v="Avg of 4 NM Projects"/>
    <x v="18"/>
    <n v="25.990000000000002"/>
  </r>
  <r>
    <n v="2019"/>
    <x v="10"/>
    <n v="6"/>
    <n v="6"/>
    <s v="ON"/>
    <d v="2019-07-06T00:00:00"/>
    <s v="Avg of 4 NM Projects"/>
    <x v="19"/>
    <n v="11.52"/>
  </r>
  <r>
    <n v="2019"/>
    <x v="10"/>
    <n v="6"/>
    <n v="6"/>
    <s v="ON"/>
    <d v="2019-07-06T00:00:00"/>
    <s v="Avg of 4 NM Projects"/>
    <x v="20"/>
    <n v="0.90500000000000003"/>
  </r>
  <r>
    <n v="2019"/>
    <x v="10"/>
    <n v="6"/>
    <n v="6"/>
    <s v="ON"/>
    <d v="2019-07-06T00:00:00"/>
    <s v="Avg of 4 NM Projects"/>
    <x v="21"/>
    <n v="-0.13"/>
  </r>
  <r>
    <n v="2019"/>
    <x v="10"/>
    <n v="6"/>
    <n v="6"/>
    <s v="ON"/>
    <d v="2019-07-06T00:00:00"/>
    <s v="Avg of 4 NM Projects"/>
    <x v="22"/>
    <n v="0"/>
  </r>
  <r>
    <n v="2019"/>
    <x v="10"/>
    <n v="6"/>
    <n v="6"/>
    <s v="OFF"/>
    <d v="2019-07-06T00:00:00"/>
    <s v="Avg of 4 NM Projects"/>
    <x v="23"/>
    <n v="-0.13"/>
  </r>
  <r>
    <n v="2019"/>
    <x v="10"/>
    <n v="7"/>
    <n v="7"/>
    <s v="OFF"/>
    <d v="2019-07-07T00:00:00"/>
    <s v="Avg of 4 NM Projects"/>
    <x v="0"/>
    <n v="0"/>
  </r>
  <r>
    <n v="2019"/>
    <x v="10"/>
    <n v="7"/>
    <n v="7"/>
    <s v="OFF"/>
    <d v="2019-07-07T00:00:00"/>
    <s v="Avg of 4 NM Projects"/>
    <x v="1"/>
    <n v="0"/>
  </r>
  <r>
    <n v="2019"/>
    <x v="10"/>
    <n v="7"/>
    <n v="7"/>
    <s v="OFF"/>
    <d v="2019-07-07T00:00:00"/>
    <s v="Avg of 4 NM Projects"/>
    <x v="2"/>
    <n v="0"/>
  </r>
  <r>
    <n v="2019"/>
    <x v="10"/>
    <n v="7"/>
    <n v="7"/>
    <s v="OFF"/>
    <d v="2019-07-07T00:00:00"/>
    <s v="Avg of 4 NM Projects"/>
    <x v="3"/>
    <n v="-0.13"/>
  </r>
  <r>
    <n v="2019"/>
    <x v="10"/>
    <n v="7"/>
    <n v="7"/>
    <s v="OFF"/>
    <d v="2019-07-07T00:00:00"/>
    <s v="Avg of 4 NM Projects"/>
    <x v="4"/>
    <n v="-0.13"/>
  </r>
  <r>
    <n v="2019"/>
    <x v="10"/>
    <n v="7"/>
    <n v="7"/>
    <s v="OFF"/>
    <d v="2019-07-07T00:00:00"/>
    <s v="Avg of 4 NM Projects"/>
    <x v="5"/>
    <n v="0.13"/>
  </r>
  <r>
    <n v="2019"/>
    <x v="10"/>
    <n v="7"/>
    <n v="7"/>
    <s v="OFF"/>
    <d v="2019-07-07T00:00:00"/>
    <s v="Avg of 4 NM Projects"/>
    <x v="6"/>
    <n v="12.414999999999999"/>
  </r>
  <r>
    <n v="2019"/>
    <x v="10"/>
    <n v="7"/>
    <n v="7"/>
    <s v="OFF"/>
    <d v="2019-07-07T00:00:00"/>
    <s v="Avg of 4 NM Projects"/>
    <x v="7"/>
    <n v="60.925000000000004"/>
  </r>
  <r>
    <n v="2019"/>
    <x v="10"/>
    <n v="7"/>
    <n v="7"/>
    <s v="OFF"/>
    <d v="2019-07-07T00:00:00"/>
    <s v="Avg of 4 NM Projects"/>
    <x v="8"/>
    <n v="99.2"/>
  </r>
  <r>
    <n v="2019"/>
    <x v="10"/>
    <n v="7"/>
    <n v="7"/>
    <s v="OFF"/>
    <d v="2019-07-07T00:00:00"/>
    <s v="Avg of 4 NM Projects"/>
    <x v="9"/>
    <n v="124.16500000000001"/>
  </r>
  <r>
    <n v="2019"/>
    <x v="10"/>
    <n v="7"/>
    <n v="7"/>
    <s v="OFF"/>
    <d v="2019-07-07T00:00:00"/>
    <s v="Avg of 4 NM Projects"/>
    <x v="10"/>
    <n v="136.96499999999997"/>
  </r>
  <r>
    <n v="2019"/>
    <x v="10"/>
    <n v="7"/>
    <n v="7"/>
    <s v="OFF"/>
    <d v="2019-07-07T00:00:00"/>
    <s v="Avg of 4 NM Projects"/>
    <x v="11"/>
    <n v="150.66"/>
  </r>
  <r>
    <n v="2019"/>
    <x v="10"/>
    <n v="7"/>
    <n v="7"/>
    <s v="OFF"/>
    <d v="2019-07-07T00:00:00"/>
    <s v="Avg of 4 NM Projects"/>
    <x v="12"/>
    <n v="138.61500000000001"/>
  </r>
  <r>
    <n v="2019"/>
    <x v="10"/>
    <n v="7"/>
    <n v="7"/>
    <s v="OFF"/>
    <d v="2019-07-07T00:00:00"/>
    <s v="Avg of 4 NM Projects"/>
    <x v="13"/>
    <n v="143.36500000000001"/>
  </r>
  <r>
    <n v="2019"/>
    <x v="10"/>
    <n v="7"/>
    <n v="7"/>
    <s v="OFF"/>
    <d v="2019-07-07T00:00:00"/>
    <s v="Avg of 4 NM Projects"/>
    <x v="14"/>
    <n v="139.26"/>
  </r>
  <r>
    <n v="2019"/>
    <x v="10"/>
    <n v="7"/>
    <n v="7"/>
    <s v="OFF"/>
    <d v="2019-07-07T00:00:00"/>
    <s v="Avg of 4 NM Projects"/>
    <x v="15"/>
    <n v="123.005"/>
  </r>
  <r>
    <n v="2019"/>
    <x v="10"/>
    <n v="7"/>
    <n v="7"/>
    <s v="OFF"/>
    <d v="2019-07-07T00:00:00"/>
    <s v="Avg of 4 NM Projects"/>
    <x v="16"/>
    <n v="103.81"/>
  </r>
  <r>
    <n v="2019"/>
    <x v="10"/>
    <n v="7"/>
    <n v="7"/>
    <s v="OFF"/>
    <d v="2019-07-07T00:00:00"/>
    <s v="Avg of 4 NM Projects"/>
    <x v="17"/>
    <n v="74.875"/>
  </r>
  <r>
    <n v="2019"/>
    <x v="10"/>
    <n v="7"/>
    <n v="7"/>
    <s v="OFF"/>
    <d v="2019-07-07T00:00:00"/>
    <s v="Avg of 4 NM Projects"/>
    <x v="18"/>
    <n v="41.345000000000006"/>
  </r>
  <r>
    <n v="2019"/>
    <x v="10"/>
    <n v="7"/>
    <n v="7"/>
    <s v="OFF"/>
    <d v="2019-07-07T00:00:00"/>
    <s v="Avg of 4 NM Projects"/>
    <x v="19"/>
    <n v="9.08"/>
  </r>
  <r>
    <n v="2019"/>
    <x v="10"/>
    <n v="7"/>
    <n v="7"/>
    <s v="OFF"/>
    <d v="2019-07-07T00:00:00"/>
    <s v="Avg of 4 NM Projects"/>
    <x v="20"/>
    <n v="0.77"/>
  </r>
  <r>
    <n v="2019"/>
    <x v="10"/>
    <n v="7"/>
    <n v="7"/>
    <s v="OFF"/>
    <d v="2019-07-07T00:00:00"/>
    <s v="Avg of 4 NM Projects"/>
    <x v="21"/>
    <n v="-0.13"/>
  </r>
  <r>
    <n v="2019"/>
    <x v="10"/>
    <n v="7"/>
    <n v="7"/>
    <s v="OFF"/>
    <d v="2019-07-07T00:00:00"/>
    <s v="Avg of 4 NM Projects"/>
    <x v="22"/>
    <n v="0"/>
  </r>
  <r>
    <n v="2019"/>
    <x v="10"/>
    <n v="7"/>
    <n v="7"/>
    <s v="OFF"/>
    <d v="2019-07-07T00:00:00"/>
    <s v="Avg of 4 NM Projects"/>
    <x v="23"/>
    <n v="0"/>
  </r>
  <r>
    <n v="2019"/>
    <x v="10"/>
    <n v="8"/>
    <n v="1"/>
    <s v="OFF"/>
    <d v="2019-07-08T00:00:00"/>
    <s v="Avg of 4 NM Projects"/>
    <x v="0"/>
    <n v="-0.26"/>
  </r>
  <r>
    <n v="2019"/>
    <x v="10"/>
    <n v="8"/>
    <n v="1"/>
    <s v="OFF"/>
    <d v="2019-07-08T00:00:00"/>
    <s v="Avg of 4 NM Projects"/>
    <x v="1"/>
    <n v="0"/>
  </r>
  <r>
    <n v="2019"/>
    <x v="10"/>
    <n v="8"/>
    <n v="1"/>
    <s v="OFF"/>
    <d v="2019-07-08T00:00:00"/>
    <s v="Avg of 4 NM Projects"/>
    <x v="2"/>
    <n v="-0.13"/>
  </r>
  <r>
    <n v="2019"/>
    <x v="10"/>
    <n v="8"/>
    <n v="1"/>
    <s v="OFF"/>
    <d v="2019-07-08T00:00:00"/>
    <s v="Avg of 4 NM Projects"/>
    <x v="3"/>
    <n v="0"/>
  </r>
  <r>
    <n v="2019"/>
    <x v="10"/>
    <n v="8"/>
    <n v="1"/>
    <s v="OFF"/>
    <d v="2019-07-08T00:00:00"/>
    <s v="Avg of 4 NM Projects"/>
    <x v="4"/>
    <n v="-0.26"/>
  </r>
  <r>
    <n v="2019"/>
    <x v="10"/>
    <n v="8"/>
    <n v="1"/>
    <s v="OFF"/>
    <d v="2019-07-08T00:00:00"/>
    <s v="Avg of 4 NM Projects"/>
    <x v="5"/>
    <n v="0.51500000000000001"/>
  </r>
  <r>
    <n v="2019"/>
    <x v="10"/>
    <n v="8"/>
    <n v="1"/>
    <s v="OFF"/>
    <d v="2019-07-08T00:00:00"/>
    <s v="Avg of 4 NM Projects"/>
    <x v="6"/>
    <n v="12.285"/>
  </r>
  <r>
    <n v="2019"/>
    <x v="10"/>
    <n v="8"/>
    <n v="1"/>
    <s v="OFF"/>
    <d v="2019-07-08T00:00:00"/>
    <s v="Avg of 4 NM Projects"/>
    <x v="7"/>
    <n v="57.854999999999997"/>
  </r>
  <r>
    <n v="2019"/>
    <x v="10"/>
    <n v="8"/>
    <n v="1"/>
    <s v="OFF"/>
    <d v="2019-07-08T00:00:00"/>
    <s v="Avg of 4 NM Projects"/>
    <x v="8"/>
    <n v="96.124999999999986"/>
  </r>
  <r>
    <n v="2019"/>
    <x v="10"/>
    <n v="8"/>
    <n v="1"/>
    <s v="OFF"/>
    <d v="2019-07-08T00:00:00"/>
    <s v="Avg of 4 NM Projects"/>
    <x v="9"/>
    <n v="120.57499999999999"/>
  </r>
  <r>
    <n v="2019"/>
    <x v="10"/>
    <n v="8"/>
    <n v="1"/>
    <s v="OFF"/>
    <d v="2019-07-08T00:00:00"/>
    <s v="Avg of 4 NM Projects"/>
    <x v="10"/>
    <n v="135.16499999999999"/>
  </r>
  <r>
    <n v="2019"/>
    <x v="10"/>
    <n v="8"/>
    <n v="1"/>
    <s v="OFF"/>
    <d v="2019-07-08T00:00:00"/>
    <s v="Avg of 4 NM Projects"/>
    <x v="11"/>
    <n v="145.15"/>
  </r>
  <r>
    <n v="2019"/>
    <x v="10"/>
    <n v="8"/>
    <n v="1"/>
    <s v="OFF"/>
    <d v="2019-07-08T00:00:00"/>
    <s v="Avg of 4 NM Projects"/>
    <x v="12"/>
    <n v="148.22999999999999"/>
  </r>
  <r>
    <n v="2019"/>
    <x v="10"/>
    <n v="8"/>
    <n v="1"/>
    <s v="OFF"/>
    <d v="2019-07-08T00:00:00"/>
    <s v="Avg of 4 NM Projects"/>
    <x v="13"/>
    <n v="146.05500000000001"/>
  </r>
  <r>
    <n v="2019"/>
    <x v="10"/>
    <n v="8"/>
    <n v="1"/>
    <s v="OFF"/>
    <d v="2019-07-08T00:00:00"/>
    <s v="Avg of 4 NM Projects"/>
    <x v="14"/>
    <n v="139.51500000000001"/>
  </r>
  <r>
    <n v="2019"/>
    <x v="10"/>
    <n v="8"/>
    <n v="1"/>
    <s v="OFF"/>
    <d v="2019-07-08T00:00:00"/>
    <s v="Avg of 4 NM Projects"/>
    <x v="15"/>
    <n v="118.91"/>
  </r>
  <r>
    <n v="2019"/>
    <x v="10"/>
    <n v="8"/>
    <n v="1"/>
    <s v="OFF"/>
    <d v="2019-07-08T00:00:00"/>
    <s v="Avg of 4 NM Projects"/>
    <x v="16"/>
    <n v="101.51"/>
  </r>
  <r>
    <n v="2019"/>
    <x v="10"/>
    <n v="8"/>
    <n v="1"/>
    <s v="OFF"/>
    <d v="2019-07-08T00:00:00"/>
    <s v="Avg of 4 NM Projects"/>
    <x v="17"/>
    <n v="75.27"/>
  </r>
  <r>
    <n v="2019"/>
    <x v="10"/>
    <n v="8"/>
    <n v="1"/>
    <s v="OFF"/>
    <d v="2019-07-08T00:00:00"/>
    <s v="Avg of 4 NM Projects"/>
    <x v="18"/>
    <n v="37.890000000000008"/>
  </r>
  <r>
    <n v="2019"/>
    <x v="10"/>
    <n v="8"/>
    <n v="1"/>
    <s v="OFF"/>
    <d v="2019-07-08T00:00:00"/>
    <s v="Avg of 4 NM Projects"/>
    <x v="19"/>
    <n v="11.14"/>
  </r>
  <r>
    <n v="2019"/>
    <x v="10"/>
    <n v="8"/>
    <n v="1"/>
    <s v="OFF"/>
    <d v="2019-07-08T00:00:00"/>
    <s v="Avg of 4 NM Projects"/>
    <x v="20"/>
    <n v="0.39"/>
  </r>
  <r>
    <n v="2019"/>
    <x v="10"/>
    <n v="8"/>
    <n v="1"/>
    <s v="OFF"/>
    <d v="2019-07-08T00:00:00"/>
    <s v="Avg of 4 NM Projects"/>
    <x v="21"/>
    <n v="0"/>
  </r>
  <r>
    <n v="2019"/>
    <x v="10"/>
    <n v="8"/>
    <n v="1"/>
    <s v="OFF"/>
    <d v="2019-07-08T00:00:00"/>
    <s v="Avg of 4 NM Projects"/>
    <x v="22"/>
    <n v="0"/>
  </r>
  <r>
    <n v="2019"/>
    <x v="10"/>
    <n v="8"/>
    <n v="1"/>
    <s v="OFF"/>
    <d v="2019-07-08T00:00:00"/>
    <s v="Avg of 4 NM Projects"/>
    <x v="23"/>
    <n v="0"/>
  </r>
  <r>
    <n v="2019"/>
    <x v="10"/>
    <n v="9"/>
    <n v="2"/>
    <s v="OFF"/>
    <d v="2019-07-09T00:00:00"/>
    <s v="Avg of 4 NM Projects"/>
    <x v="0"/>
    <n v="0"/>
  </r>
  <r>
    <n v="2019"/>
    <x v="10"/>
    <n v="9"/>
    <n v="2"/>
    <s v="OFF"/>
    <d v="2019-07-09T00:00:00"/>
    <s v="Avg of 4 NM Projects"/>
    <x v="1"/>
    <n v="-0.13"/>
  </r>
  <r>
    <n v="2019"/>
    <x v="10"/>
    <n v="9"/>
    <n v="2"/>
    <s v="OFF"/>
    <d v="2019-07-09T00:00:00"/>
    <s v="Avg of 4 NM Projects"/>
    <x v="2"/>
    <n v="-0.13"/>
  </r>
  <r>
    <n v="2019"/>
    <x v="10"/>
    <n v="9"/>
    <n v="2"/>
    <s v="OFF"/>
    <d v="2019-07-09T00:00:00"/>
    <s v="Avg of 4 NM Projects"/>
    <x v="3"/>
    <n v="-0.26"/>
  </r>
  <r>
    <n v="2019"/>
    <x v="10"/>
    <n v="9"/>
    <n v="2"/>
    <s v="OFF"/>
    <d v="2019-07-09T00:00:00"/>
    <s v="Avg of 4 NM Projects"/>
    <x v="4"/>
    <n v="-0.13"/>
  </r>
  <r>
    <n v="2019"/>
    <x v="10"/>
    <n v="9"/>
    <n v="2"/>
    <s v="OFF"/>
    <d v="2019-07-09T00:00:00"/>
    <s v="Avg of 4 NM Projects"/>
    <x v="5"/>
    <n v="0.51500000000000001"/>
  </r>
  <r>
    <n v="2019"/>
    <x v="10"/>
    <n v="9"/>
    <n v="2"/>
    <s v="OFF"/>
    <d v="2019-07-09T00:00:00"/>
    <s v="Avg of 4 NM Projects"/>
    <x v="6"/>
    <n v="12.41"/>
  </r>
  <r>
    <n v="2019"/>
    <x v="10"/>
    <n v="9"/>
    <n v="2"/>
    <s v="ON"/>
    <d v="2019-07-09T00:00:00"/>
    <s v="Avg of 4 NM Projects"/>
    <x v="7"/>
    <n v="48.125000000000007"/>
  </r>
  <r>
    <n v="2019"/>
    <x v="10"/>
    <n v="9"/>
    <n v="2"/>
    <s v="ON"/>
    <d v="2019-07-09T00:00:00"/>
    <s v="Avg of 4 NM Projects"/>
    <x v="8"/>
    <n v="87.17"/>
  </r>
  <r>
    <n v="2019"/>
    <x v="10"/>
    <n v="9"/>
    <n v="2"/>
    <s v="ON"/>
    <d v="2019-07-09T00:00:00"/>
    <s v="Avg of 4 NM Projects"/>
    <x v="9"/>
    <n v="116.35"/>
  </r>
  <r>
    <n v="2019"/>
    <x v="10"/>
    <n v="9"/>
    <n v="2"/>
    <s v="ON"/>
    <d v="2019-07-09T00:00:00"/>
    <s v="Avg of 4 NM Projects"/>
    <x v="10"/>
    <n v="134.27000000000001"/>
  </r>
  <r>
    <n v="2019"/>
    <x v="10"/>
    <n v="9"/>
    <n v="2"/>
    <s v="ON"/>
    <d v="2019-07-09T00:00:00"/>
    <s v="Avg of 4 NM Projects"/>
    <x v="11"/>
    <n v="143.36500000000001"/>
  </r>
  <r>
    <n v="2019"/>
    <x v="10"/>
    <n v="9"/>
    <n v="2"/>
    <s v="ON"/>
    <d v="2019-07-09T00:00:00"/>
    <s v="Avg of 4 NM Projects"/>
    <x v="12"/>
    <n v="122.50000000000001"/>
  </r>
  <r>
    <n v="2019"/>
    <x v="10"/>
    <n v="9"/>
    <n v="2"/>
    <s v="ON"/>
    <d v="2019-07-09T00:00:00"/>
    <s v="Avg of 4 NM Projects"/>
    <x v="13"/>
    <n v="119.94499999999999"/>
  </r>
  <r>
    <n v="2019"/>
    <x v="10"/>
    <n v="9"/>
    <n v="2"/>
    <s v="ON"/>
    <d v="2019-07-09T00:00:00"/>
    <s v="Avg of 4 NM Projects"/>
    <x v="14"/>
    <n v="112"/>
  </r>
  <r>
    <n v="2019"/>
    <x v="10"/>
    <n v="9"/>
    <n v="2"/>
    <s v="ON"/>
    <d v="2019-07-09T00:00:00"/>
    <s v="Avg of 4 NM Projects"/>
    <x v="15"/>
    <n v="78.97999999999999"/>
  </r>
  <r>
    <n v="2019"/>
    <x v="10"/>
    <n v="9"/>
    <n v="2"/>
    <s v="ON"/>
    <d v="2019-07-09T00:00:00"/>
    <s v="Avg of 4 NM Projects"/>
    <x v="16"/>
    <n v="78.08"/>
  </r>
  <r>
    <n v="2019"/>
    <x v="10"/>
    <n v="9"/>
    <n v="2"/>
    <s v="ON"/>
    <d v="2019-07-09T00:00:00"/>
    <s v="Avg of 4 NM Projects"/>
    <x v="17"/>
    <n v="55.554999999999993"/>
  </r>
  <r>
    <n v="2019"/>
    <x v="10"/>
    <n v="9"/>
    <n v="2"/>
    <s v="ON"/>
    <d v="2019-07-09T00:00:00"/>
    <s v="Avg of 4 NM Projects"/>
    <x v="18"/>
    <n v="29.19"/>
  </r>
  <r>
    <n v="2019"/>
    <x v="10"/>
    <n v="9"/>
    <n v="2"/>
    <s v="ON"/>
    <d v="2019-07-09T00:00:00"/>
    <s v="Avg of 4 NM Projects"/>
    <x v="19"/>
    <n v="7.8049999999999997"/>
  </r>
  <r>
    <n v="2019"/>
    <x v="10"/>
    <n v="9"/>
    <n v="2"/>
    <s v="ON"/>
    <d v="2019-07-09T00:00:00"/>
    <s v="Avg of 4 NM Projects"/>
    <x v="20"/>
    <n v="0.26"/>
  </r>
  <r>
    <n v="2019"/>
    <x v="10"/>
    <n v="9"/>
    <n v="2"/>
    <s v="ON"/>
    <d v="2019-07-09T00:00:00"/>
    <s v="Avg of 4 NM Projects"/>
    <x v="21"/>
    <n v="-0.13"/>
  </r>
  <r>
    <n v="2019"/>
    <x v="10"/>
    <n v="9"/>
    <n v="2"/>
    <s v="ON"/>
    <d v="2019-07-09T00:00:00"/>
    <s v="Avg of 4 NM Projects"/>
    <x v="22"/>
    <n v="0"/>
  </r>
  <r>
    <n v="2019"/>
    <x v="10"/>
    <n v="9"/>
    <n v="2"/>
    <s v="OFF"/>
    <d v="2019-07-09T00:00:00"/>
    <s v="Avg of 4 NM Projects"/>
    <x v="23"/>
    <n v="0"/>
  </r>
  <r>
    <n v="2019"/>
    <x v="10"/>
    <n v="10"/>
    <n v="3"/>
    <s v="OFF"/>
    <d v="2019-07-10T00:00:00"/>
    <s v="Avg of 4 NM Projects"/>
    <x v="0"/>
    <n v="0"/>
  </r>
  <r>
    <n v="2019"/>
    <x v="10"/>
    <n v="10"/>
    <n v="3"/>
    <s v="OFF"/>
    <d v="2019-07-10T00:00:00"/>
    <s v="Avg of 4 NM Projects"/>
    <x v="1"/>
    <n v="0"/>
  </r>
  <r>
    <n v="2019"/>
    <x v="10"/>
    <n v="10"/>
    <n v="3"/>
    <s v="OFF"/>
    <d v="2019-07-10T00:00:00"/>
    <s v="Avg of 4 NM Projects"/>
    <x v="2"/>
    <n v="-0.39"/>
  </r>
  <r>
    <n v="2019"/>
    <x v="10"/>
    <n v="10"/>
    <n v="3"/>
    <s v="OFF"/>
    <d v="2019-07-10T00:00:00"/>
    <s v="Avg of 4 NM Projects"/>
    <x v="3"/>
    <n v="-0.13"/>
  </r>
  <r>
    <n v="2019"/>
    <x v="10"/>
    <n v="10"/>
    <n v="3"/>
    <s v="OFF"/>
    <d v="2019-07-10T00:00:00"/>
    <s v="Avg of 4 NM Projects"/>
    <x v="4"/>
    <n v="-0.13"/>
  </r>
  <r>
    <n v="2019"/>
    <x v="10"/>
    <n v="10"/>
    <n v="3"/>
    <s v="OFF"/>
    <d v="2019-07-10T00:00:00"/>
    <s v="Avg of 4 NM Projects"/>
    <x v="5"/>
    <n v="1.665"/>
  </r>
  <r>
    <n v="2019"/>
    <x v="10"/>
    <n v="10"/>
    <n v="3"/>
    <s v="OFF"/>
    <d v="2019-07-10T00:00:00"/>
    <s v="Avg of 4 NM Projects"/>
    <x v="6"/>
    <n v="9.9849999999999994"/>
  </r>
  <r>
    <n v="2019"/>
    <x v="10"/>
    <n v="10"/>
    <n v="3"/>
    <s v="ON"/>
    <d v="2019-07-10T00:00:00"/>
    <s v="Avg of 4 NM Projects"/>
    <x v="7"/>
    <n v="38.79"/>
  </r>
  <r>
    <n v="2019"/>
    <x v="10"/>
    <n v="10"/>
    <n v="3"/>
    <s v="ON"/>
    <d v="2019-07-10T00:00:00"/>
    <s v="Avg of 4 NM Projects"/>
    <x v="8"/>
    <n v="65.664999999999992"/>
  </r>
  <r>
    <n v="2019"/>
    <x v="10"/>
    <n v="10"/>
    <n v="3"/>
    <s v="ON"/>
    <d v="2019-07-10T00:00:00"/>
    <s v="Avg of 4 NM Projects"/>
    <x v="9"/>
    <n v="95.36"/>
  </r>
  <r>
    <n v="2019"/>
    <x v="10"/>
    <n v="10"/>
    <n v="3"/>
    <s v="ON"/>
    <d v="2019-07-10T00:00:00"/>
    <s v="Avg of 4 NM Projects"/>
    <x v="10"/>
    <n v="123.27"/>
  </r>
  <r>
    <n v="2019"/>
    <x v="10"/>
    <n v="10"/>
    <n v="3"/>
    <s v="ON"/>
    <d v="2019-07-10T00:00:00"/>
    <s v="Avg of 4 NM Projects"/>
    <x v="11"/>
    <n v="129.285"/>
  </r>
  <r>
    <n v="2019"/>
    <x v="10"/>
    <n v="10"/>
    <n v="3"/>
    <s v="ON"/>
    <d v="2019-07-10T00:00:00"/>
    <s v="Avg of 4 NM Projects"/>
    <x v="12"/>
    <n v="132.99"/>
  </r>
  <r>
    <n v="2019"/>
    <x v="10"/>
    <n v="10"/>
    <n v="3"/>
    <s v="ON"/>
    <d v="2019-07-10T00:00:00"/>
    <s v="Avg of 4 NM Projects"/>
    <x v="13"/>
    <n v="123.00999999999999"/>
  </r>
  <r>
    <n v="2019"/>
    <x v="10"/>
    <n v="10"/>
    <n v="3"/>
    <s v="ON"/>
    <d v="2019-07-10T00:00:00"/>
    <s v="Avg of 4 NM Projects"/>
    <x v="14"/>
    <n v="98.945000000000007"/>
  </r>
  <r>
    <n v="2019"/>
    <x v="10"/>
    <n v="10"/>
    <n v="3"/>
    <s v="ON"/>
    <d v="2019-07-10T00:00:00"/>
    <s v="Avg of 4 NM Projects"/>
    <x v="15"/>
    <n v="66.045000000000002"/>
  </r>
  <r>
    <n v="2019"/>
    <x v="10"/>
    <n v="10"/>
    <n v="3"/>
    <s v="ON"/>
    <d v="2019-07-10T00:00:00"/>
    <s v="Avg of 4 NM Projects"/>
    <x v="16"/>
    <n v="66.819999999999993"/>
  </r>
  <r>
    <n v="2019"/>
    <x v="10"/>
    <n v="10"/>
    <n v="3"/>
    <s v="ON"/>
    <d v="2019-07-10T00:00:00"/>
    <s v="Avg of 4 NM Projects"/>
    <x v="17"/>
    <n v="51.075000000000003"/>
  </r>
  <r>
    <n v="2019"/>
    <x v="10"/>
    <n v="10"/>
    <n v="3"/>
    <s v="ON"/>
    <d v="2019-07-10T00:00:00"/>
    <s v="Avg of 4 NM Projects"/>
    <x v="18"/>
    <n v="31.360000000000003"/>
  </r>
  <r>
    <n v="2019"/>
    <x v="10"/>
    <n v="10"/>
    <n v="3"/>
    <s v="ON"/>
    <d v="2019-07-10T00:00:00"/>
    <s v="Avg of 4 NM Projects"/>
    <x v="19"/>
    <n v="9.2199999999999989"/>
  </r>
  <r>
    <n v="2019"/>
    <x v="10"/>
    <n v="10"/>
    <n v="3"/>
    <s v="ON"/>
    <d v="2019-07-10T00:00:00"/>
    <s v="Avg of 4 NM Projects"/>
    <x v="20"/>
    <n v="0.52"/>
  </r>
  <r>
    <n v="2019"/>
    <x v="10"/>
    <n v="10"/>
    <n v="3"/>
    <s v="ON"/>
    <d v="2019-07-10T00:00:00"/>
    <s v="Avg of 4 NM Projects"/>
    <x v="21"/>
    <n v="0"/>
  </r>
  <r>
    <n v="2019"/>
    <x v="10"/>
    <n v="10"/>
    <n v="3"/>
    <s v="ON"/>
    <d v="2019-07-10T00:00:00"/>
    <s v="Avg of 4 NM Projects"/>
    <x v="22"/>
    <n v="-0.13"/>
  </r>
  <r>
    <n v="2019"/>
    <x v="10"/>
    <n v="10"/>
    <n v="3"/>
    <s v="OFF"/>
    <d v="2019-07-10T00:00:00"/>
    <s v="Avg of 4 NM Projects"/>
    <x v="23"/>
    <n v="0"/>
  </r>
  <r>
    <n v="2019"/>
    <x v="10"/>
    <n v="11"/>
    <n v="4"/>
    <s v="OFF"/>
    <d v="2019-07-11T00:00:00"/>
    <s v="Avg of 4 NM Projects"/>
    <x v="0"/>
    <n v="0"/>
  </r>
  <r>
    <n v="2019"/>
    <x v="10"/>
    <n v="11"/>
    <n v="4"/>
    <s v="OFF"/>
    <d v="2019-07-11T00:00:00"/>
    <s v="Avg of 4 NM Projects"/>
    <x v="1"/>
    <n v="0"/>
  </r>
  <r>
    <n v="2019"/>
    <x v="10"/>
    <n v="11"/>
    <n v="4"/>
    <s v="OFF"/>
    <d v="2019-07-11T00:00:00"/>
    <s v="Avg of 4 NM Projects"/>
    <x v="2"/>
    <n v="0"/>
  </r>
  <r>
    <n v="2019"/>
    <x v="10"/>
    <n v="11"/>
    <n v="4"/>
    <s v="OFF"/>
    <d v="2019-07-11T00:00:00"/>
    <s v="Avg of 4 NM Projects"/>
    <x v="3"/>
    <n v="-0.26"/>
  </r>
  <r>
    <n v="2019"/>
    <x v="10"/>
    <n v="11"/>
    <n v="4"/>
    <s v="OFF"/>
    <d v="2019-07-11T00:00:00"/>
    <s v="Avg of 4 NM Projects"/>
    <x v="4"/>
    <n v="-0.26"/>
  </r>
  <r>
    <n v="2019"/>
    <x v="10"/>
    <n v="11"/>
    <n v="4"/>
    <s v="OFF"/>
    <d v="2019-07-11T00:00:00"/>
    <s v="Avg of 4 NM Projects"/>
    <x v="5"/>
    <n v="0.52"/>
  </r>
  <r>
    <n v="2019"/>
    <x v="10"/>
    <n v="11"/>
    <n v="4"/>
    <s v="OFF"/>
    <d v="2019-07-11T00:00:00"/>
    <s v="Avg of 4 NM Projects"/>
    <x v="6"/>
    <n v="12.670000000000002"/>
  </r>
  <r>
    <n v="2019"/>
    <x v="10"/>
    <n v="11"/>
    <n v="4"/>
    <s v="ON"/>
    <d v="2019-07-11T00:00:00"/>
    <s v="Avg of 4 NM Projects"/>
    <x v="7"/>
    <n v="51.965000000000003"/>
  </r>
  <r>
    <n v="2019"/>
    <x v="10"/>
    <n v="11"/>
    <n v="4"/>
    <s v="ON"/>
    <d v="2019-07-11T00:00:00"/>
    <s v="Avg of 4 NM Projects"/>
    <x v="8"/>
    <n v="81.284999999999997"/>
  </r>
  <r>
    <n v="2019"/>
    <x v="10"/>
    <n v="11"/>
    <n v="4"/>
    <s v="ON"/>
    <d v="2019-07-11T00:00:00"/>
    <s v="Avg of 4 NM Projects"/>
    <x v="9"/>
    <n v="95.35499999999999"/>
  </r>
  <r>
    <n v="2019"/>
    <x v="10"/>
    <n v="11"/>
    <n v="4"/>
    <s v="ON"/>
    <d v="2019-07-11T00:00:00"/>
    <s v="Avg of 4 NM Projects"/>
    <x v="10"/>
    <n v="105.86"/>
  </r>
  <r>
    <n v="2019"/>
    <x v="10"/>
    <n v="11"/>
    <n v="4"/>
    <s v="ON"/>
    <d v="2019-07-11T00:00:00"/>
    <s v="Avg of 4 NM Projects"/>
    <x v="11"/>
    <n v="104.83499999999999"/>
  </r>
  <r>
    <n v="2019"/>
    <x v="10"/>
    <n v="11"/>
    <n v="4"/>
    <s v="ON"/>
    <d v="2019-07-11T00:00:00"/>
    <s v="Avg of 4 NM Projects"/>
    <x v="12"/>
    <n v="106.625"/>
  </r>
  <r>
    <n v="2019"/>
    <x v="10"/>
    <n v="11"/>
    <n v="4"/>
    <s v="ON"/>
    <d v="2019-07-11T00:00:00"/>
    <s v="Avg of 4 NM Projects"/>
    <x v="13"/>
    <n v="98.82"/>
  </r>
  <r>
    <n v="2019"/>
    <x v="10"/>
    <n v="11"/>
    <n v="4"/>
    <s v="ON"/>
    <d v="2019-07-11T00:00:00"/>
    <s v="Avg of 4 NM Projects"/>
    <x v="14"/>
    <n v="100.61"/>
  </r>
  <r>
    <n v="2019"/>
    <x v="10"/>
    <n v="11"/>
    <n v="4"/>
    <s v="ON"/>
    <d v="2019-07-11T00:00:00"/>
    <s v="Avg of 4 NM Projects"/>
    <x v="15"/>
    <n v="93.574999999999989"/>
  </r>
  <r>
    <n v="2019"/>
    <x v="10"/>
    <n v="11"/>
    <n v="4"/>
    <s v="ON"/>
    <d v="2019-07-11T00:00:00"/>
    <s v="Avg of 4 NM Projects"/>
    <x v="16"/>
    <n v="75.52000000000001"/>
  </r>
  <r>
    <n v="2019"/>
    <x v="10"/>
    <n v="11"/>
    <n v="4"/>
    <s v="ON"/>
    <d v="2019-07-11T00:00:00"/>
    <s v="Avg of 4 NM Projects"/>
    <x v="17"/>
    <n v="48.25"/>
  </r>
  <r>
    <n v="2019"/>
    <x v="10"/>
    <n v="11"/>
    <n v="4"/>
    <s v="ON"/>
    <d v="2019-07-11T00:00:00"/>
    <s v="Avg of 4 NM Projects"/>
    <x v="18"/>
    <n v="23.040000000000003"/>
  </r>
  <r>
    <n v="2019"/>
    <x v="10"/>
    <n v="11"/>
    <n v="4"/>
    <s v="ON"/>
    <d v="2019-07-11T00:00:00"/>
    <s v="Avg of 4 NM Projects"/>
    <x v="19"/>
    <n v="6.7799999999999994"/>
  </r>
  <r>
    <n v="2019"/>
    <x v="10"/>
    <n v="11"/>
    <n v="4"/>
    <s v="ON"/>
    <d v="2019-07-11T00:00:00"/>
    <s v="Avg of 4 NM Projects"/>
    <x v="20"/>
    <n v="0.51500000000000001"/>
  </r>
  <r>
    <n v="2019"/>
    <x v="10"/>
    <n v="11"/>
    <n v="4"/>
    <s v="ON"/>
    <d v="2019-07-11T00:00:00"/>
    <s v="Avg of 4 NM Projects"/>
    <x v="21"/>
    <n v="-0.13"/>
  </r>
  <r>
    <n v="2019"/>
    <x v="10"/>
    <n v="11"/>
    <n v="4"/>
    <s v="ON"/>
    <d v="2019-07-11T00:00:00"/>
    <s v="Avg of 4 NM Projects"/>
    <x v="22"/>
    <n v="0"/>
  </r>
  <r>
    <n v="2019"/>
    <x v="10"/>
    <n v="11"/>
    <n v="4"/>
    <s v="OFF"/>
    <d v="2019-07-11T00:00:00"/>
    <s v="Avg of 4 NM Projects"/>
    <x v="23"/>
    <n v="0"/>
  </r>
  <r>
    <n v="2019"/>
    <x v="10"/>
    <n v="12"/>
    <n v="5"/>
    <s v="OFF"/>
    <d v="2019-07-12T00:00:00"/>
    <s v="Avg of 4 NM Projects"/>
    <x v="0"/>
    <n v="-0.26"/>
  </r>
  <r>
    <n v="2019"/>
    <x v="10"/>
    <n v="12"/>
    <n v="5"/>
    <s v="OFF"/>
    <d v="2019-07-12T00:00:00"/>
    <s v="Avg of 4 NM Projects"/>
    <x v="1"/>
    <n v="0"/>
  </r>
  <r>
    <n v="2019"/>
    <x v="10"/>
    <n v="12"/>
    <n v="5"/>
    <s v="OFF"/>
    <d v="2019-07-12T00:00:00"/>
    <s v="Avg of 4 NM Projects"/>
    <x v="2"/>
    <n v="0"/>
  </r>
  <r>
    <n v="2019"/>
    <x v="10"/>
    <n v="12"/>
    <n v="5"/>
    <s v="OFF"/>
    <d v="2019-07-12T00:00:00"/>
    <s v="Avg of 4 NM Projects"/>
    <x v="3"/>
    <n v="-0.13"/>
  </r>
  <r>
    <n v="2019"/>
    <x v="10"/>
    <n v="12"/>
    <n v="5"/>
    <s v="OFF"/>
    <d v="2019-07-12T00:00:00"/>
    <s v="Avg of 4 NM Projects"/>
    <x v="4"/>
    <n v="-0.13"/>
  </r>
  <r>
    <n v="2019"/>
    <x v="10"/>
    <n v="12"/>
    <n v="5"/>
    <s v="OFF"/>
    <d v="2019-07-12T00:00:00"/>
    <s v="Avg of 4 NM Projects"/>
    <x v="5"/>
    <n v="-0.13500000000000001"/>
  </r>
  <r>
    <n v="2019"/>
    <x v="10"/>
    <n v="12"/>
    <n v="5"/>
    <s v="OFF"/>
    <d v="2019-07-12T00:00:00"/>
    <s v="Avg of 4 NM Projects"/>
    <x v="6"/>
    <n v="4.87"/>
  </r>
  <r>
    <n v="2019"/>
    <x v="10"/>
    <n v="12"/>
    <n v="5"/>
    <s v="ON"/>
    <d v="2019-07-12T00:00:00"/>
    <s v="Avg of 4 NM Projects"/>
    <x v="7"/>
    <n v="21.505000000000003"/>
  </r>
  <r>
    <n v="2019"/>
    <x v="10"/>
    <n v="12"/>
    <n v="5"/>
    <s v="ON"/>
    <d v="2019-07-12T00:00:00"/>
    <s v="Avg of 4 NM Projects"/>
    <x v="8"/>
    <n v="56.83"/>
  </r>
  <r>
    <n v="2019"/>
    <x v="10"/>
    <n v="12"/>
    <n v="5"/>
    <s v="ON"/>
    <d v="2019-07-12T00:00:00"/>
    <s v="Avg of 4 NM Projects"/>
    <x v="9"/>
    <n v="55.930000000000007"/>
  </r>
  <r>
    <n v="2019"/>
    <x v="10"/>
    <n v="12"/>
    <n v="5"/>
    <s v="ON"/>
    <d v="2019-07-12T00:00:00"/>
    <s v="Avg of 4 NM Projects"/>
    <x v="10"/>
    <n v="92.41"/>
  </r>
  <r>
    <n v="2019"/>
    <x v="10"/>
    <n v="12"/>
    <n v="5"/>
    <s v="ON"/>
    <d v="2019-07-12T00:00:00"/>
    <s v="Avg of 4 NM Projects"/>
    <x v="11"/>
    <n v="100.86499999999999"/>
  </r>
  <r>
    <n v="2019"/>
    <x v="10"/>
    <n v="12"/>
    <n v="5"/>
    <s v="ON"/>
    <d v="2019-07-12T00:00:00"/>
    <s v="Avg of 4 NM Projects"/>
    <x v="12"/>
    <n v="115.07499999999999"/>
  </r>
  <r>
    <n v="2019"/>
    <x v="10"/>
    <n v="12"/>
    <n v="5"/>
    <s v="ON"/>
    <d v="2019-07-12T00:00:00"/>
    <s v="Avg of 4 NM Projects"/>
    <x v="13"/>
    <n v="104.58"/>
  </r>
  <r>
    <n v="2019"/>
    <x v="10"/>
    <n v="12"/>
    <n v="5"/>
    <s v="ON"/>
    <d v="2019-07-12T00:00:00"/>
    <s v="Avg of 4 NM Projects"/>
    <x v="14"/>
    <n v="103.28999999999999"/>
  </r>
  <r>
    <n v="2019"/>
    <x v="10"/>
    <n v="12"/>
    <n v="5"/>
    <s v="ON"/>
    <d v="2019-07-12T00:00:00"/>
    <s v="Avg of 4 NM Projects"/>
    <x v="15"/>
    <n v="112.64500000000001"/>
  </r>
  <r>
    <n v="2019"/>
    <x v="10"/>
    <n v="12"/>
    <n v="5"/>
    <s v="ON"/>
    <d v="2019-07-12T00:00:00"/>
    <s v="Avg of 4 NM Projects"/>
    <x v="16"/>
    <n v="95.1"/>
  </r>
  <r>
    <n v="2019"/>
    <x v="10"/>
    <n v="12"/>
    <n v="5"/>
    <s v="ON"/>
    <d v="2019-07-12T00:00:00"/>
    <s v="Avg of 4 NM Projects"/>
    <x v="17"/>
    <n v="63.875"/>
  </r>
  <r>
    <n v="2019"/>
    <x v="10"/>
    <n v="12"/>
    <n v="5"/>
    <s v="ON"/>
    <d v="2019-07-12T00:00:00"/>
    <s v="Avg of 4 NM Projects"/>
    <x v="18"/>
    <n v="36.354999999999997"/>
  </r>
  <r>
    <n v="2019"/>
    <x v="10"/>
    <n v="12"/>
    <n v="5"/>
    <s v="ON"/>
    <d v="2019-07-12T00:00:00"/>
    <s v="Avg of 4 NM Projects"/>
    <x v="19"/>
    <n v="9.3449999999999989"/>
  </r>
  <r>
    <n v="2019"/>
    <x v="10"/>
    <n v="12"/>
    <n v="5"/>
    <s v="ON"/>
    <d v="2019-07-12T00:00:00"/>
    <s v="Avg of 4 NM Projects"/>
    <x v="20"/>
    <n v="0.26"/>
  </r>
  <r>
    <n v="2019"/>
    <x v="10"/>
    <n v="12"/>
    <n v="5"/>
    <s v="ON"/>
    <d v="2019-07-12T00:00:00"/>
    <s v="Avg of 4 NM Projects"/>
    <x v="21"/>
    <n v="0"/>
  </r>
  <r>
    <n v="2019"/>
    <x v="10"/>
    <n v="12"/>
    <n v="5"/>
    <s v="ON"/>
    <d v="2019-07-12T00:00:00"/>
    <s v="Avg of 4 NM Projects"/>
    <x v="22"/>
    <n v="0"/>
  </r>
  <r>
    <n v="2019"/>
    <x v="10"/>
    <n v="12"/>
    <n v="5"/>
    <s v="OFF"/>
    <d v="2019-07-12T00:00:00"/>
    <s v="Avg of 4 NM Projects"/>
    <x v="23"/>
    <n v="-0.26"/>
  </r>
  <r>
    <n v="2019"/>
    <x v="10"/>
    <n v="13"/>
    <n v="6"/>
    <s v="OFF"/>
    <d v="2019-07-13T00:00:00"/>
    <s v="Avg of 4 NM Projects"/>
    <x v="0"/>
    <n v="-0.13"/>
  </r>
  <r>
    <n v="2019"/>
    <x v="10"/>
    <n v="13"/>
    <n v="6"/>
    <s v="OFF"/>
    <d v="2019-07-13T00:00:00"/>
    <s v="Avg of 4 NM Projects"/>
    <x v="1"/>
    <n v="-0.26"/>
  </r>
  <r>
    <n v="2019"/>
    <x v="10"/>
    <n v="13"/>
    <n v="6"/>
    <s v="OFF"/>
    <d v="2019-07-13T00:00:00"/>
    <s v="Avg of 4 NM Projects"/>
    <x v="2"/>
    <n v="-0.13"/>
  </r>
  <r>
    <n v="2019"/>
    <x v="10"/>
    <n v="13"/>
    <n v="6"/>
    <s v="OFF"/>
    <d v="2019-07-13T00:00:00"/>
    <s v="Avg of 4 NM Projects"/>
    <x v="3"/>
    <n v="0"/>
  </r>
  <r>
    <n v="2019"/>
    <x v="10"/>
    <n v="13"/>
    <n v="6"/>
    <s v="OFF"/>
    <d v="2019-07-13T00:00:00"/>
    <s v="Avg of 4 NM Projects"/>
    <x v="4"/>
    <n v="0"/>
  </r>
  <r>
    <n v="2019"/>
    <x v="10"/>
    <n v="13"/>
    <n v="6"/>
    <s v="OFF"/>
    <d v="2019-07-13T00:00:00"/>
    <s v="Avg of 4 NM Projects"/>
    <x v="5"/>
    <n v="0.51500000000000001"/>
  </r>
  <r>
    <n v="2019"/>
    <x v="10"/>
    <n v="13"/>
    <n v="6"/>
    <s v="OFF"/>
    <d v="2019-07-13T00:00:00"/>
    <s v="Avg of 4 NM Projects"/>
    <x v="6"/>
    <n v="11.52"/>
  </r>
  <r>
    <n v="2019"/>
    <x v="10"/>
    <n v="13"/>
    <n v="6"/>
    <s v="ON"/>
    <d v="2019-07-13T00:00:00"/>
    <s v="Avg of 4 NM Projects"/>
    <x v="7"/>
    <n v="52.604999999999997"/>
  </r>
  <r>
    <n v="2019"/>
    <x v="10"/>
    <n v="13"/>
    <n v="6"/>
    <s v="ON"/>
    <d v="2019-07-13T00:00:00"/>
    <s v="Avg of 4 NM Projects"/>
    <x v="8"/>
    <n v="88.064999999999998"/>
  </r>
  <r>
    <n v="2019"/>
    <x v="10"/>
    <n v="13"/>
    <n v="6"/>
    <s v="ON"/>
    <d v="2019-07-13T00:00:00"/>
    <s v="Avg of 4 NM Projects"/>
    <x v="9"/>
    <n v="113.41000000000001"/>
  </r>
  <r>
    <n v="2019"/>
    <x v="10"/>
    <n v="13"/>
    <n v="6"/>
    <s v="ON"/>
    <d v="2019-07-13T00:00:00"/>
    <s v="Avg of 4 NM Projects"/>
    <x v="10"/>
    <n v="129.54"/>
  </r>
  <r>
    <n v="2019"/>
    <x v="10"/>
    <n v="13"/>
    <n v="6"/>
    <s v="ON"/>
    <d v="2019-07-13T00:00:00"/>
    <s v="Avg of 4 NM Projects"/>
    <x v="11"/>
    <n v="144.005"/>
  </r>
  <r>
    <n v="2019"/>
    <x v="10"/>
    <n v="13"/>
    <n v="6"/>
    <s v="ON"/>
    <d v="2019-07-13T00:00:00"/>
    <s v="Avg of 4 NM Projects"/>
    <x v="12"/>
    <n v="137.97999999999999"/>
  </r>
  <r>
    <n v="2019"/>
    <x v="10"/>
    <n v="13"/>
    <n v="6"/>
    <s v="ON"/>
    <d v="2019-07-13T00:00:00"/>
    <s v="Avg of 4 NM Projects"/>
    <x v="13"/>
    <n v="134.91500000000002"/>
  </r>
  <r>
    <n v="2019"/>
    <x v="10"/>
    <n v="13"/>
    <n v="6"/>
    <s v="ON"/>
    <d v="2019-07-13T00:00:00"/>
    <s v="Avg of 4 NM Projects"/>
    <x v="14"/>
    <n v="126.07499999999999"/>
  </r>
  <r>
    <n v="2019"/>
    <x v="10"/>
    <n v="13"/>
    <n v="6"/>
    <s v="ON"/>
    <d v="2019-07-13T00:00:00"/>
    <s v="Avg of 4 NM Projects"/>
    <x v="15"/>
    <n v="111.36500000000001"/>
  </r>
  <r>
    <n v="2019"/>
    <x v="10"/>
    <n v="13"/>
    <n v="6"/>
    <s v="ON"/>
    <d v="2019-07-13T00:00:00"/>
    <s v="Avg of 4 NM Projects"/>
    <x v="16"/>
    <n v="89.855000000000004"/>
  </r>
  <r>
    <n v="2019"/>
    <x v="10"/>
    <n v="13"/>
    <n v="6"/>
    <s v="ON"/>
    <d v="2019-07-13T00:00:00"/>
    <s v="Avg of 4 NM Projects"/>
    <x v="17"/>
    <n v="57.599999999999994"/>
  </r>
  <r>
    <n v="2019"/>
    <x v="10"/>
    <n v="13"/>
    <n v="6"/>
    <s v="ON"/>
    <d v="2019-07-13T00:00:00"/>
    <s v="Avg of 4 NM Projects"/>
    <x v="18"/>
    <n v="25.860000000000003"/>
  </r>
  <r>
    <n v="2019"/>
    <x v="10"/>
    <n v="13"/>
    <n v="6"/>
    <s v="ON"/>
    <d v="2019-07-13T00:00:00"/>
    <s v="Avg of 4 NM Projects"/>
    <x v="19"/>
    <n v="7.4249999999999998"/>
  </r>
  <r>
    <n v="2019"/>
    <x v="10"/>
    <n v="13"/>
    <n v="6"/>
    <s v="ON"/>
    <d v="2019-07-13T00:00:00"/>
    <s v="Avg of 4 NM Projects"/>
    <x v="20"/>
    <n v="0.13"/>
  </r>
  <r>
    <n v="2019"/>
    <x v="10"/>
    <n v="13"/>
    <n v="6"/>
    <s v="ON"/>
    <d v="2019-07-13T00:00:00"/>
    <s v="Avg of 4 NM Projects"/>
    <x v="21"/>
    <n v="-0.13"/>
  </r>
  <r>
    <n v="2019"/>
    <x v="10"/>
    <n v="13"/>
    <n v="6"/>
    <s v="ON"/>
    <d v="2019-07-13T00:00:00"/>
    <s v="Avg of 4 NM Projects"/>
    <x v="22"/>
    <n v="0"/>
  </r>
  <r>
    <n v="2019"/>
    <x v="10"/>
    <n v="13"/>
    <n v="6"/>
    <s v="OFF"/>
    <d v="2019-07-13T00:00:00"/>
    <s v="Avg of 4 NM Projects"/>
    <x v="23"/>
    <n v="0"/>
  </r>
  <r>
    <n v="2019"/>
    <x v="10"/>
    <n v="14"/>
    <n v="7"/>
    <s v="OFF"/>
    <d v="2019-07-14T00:00:00"/>
    <s v="Avg of 4 NM Projects"/>
    <x v="0"/>
    <n v="0"/>
  </r>
  <r>
    <n v="2019"/>
    <x v="10"/>
    <n v="14"/>
    <n v="7"/>
    <s v="OFF"/>
    <d v="2019-07-14T00:00:00"/>
    <s v="Avg of 4 NM Projects"/>
    <x v="1"/>
    <n v="0"/>
  </r>
  <r>
    <n v="2019"/>
    <x v="10"/>
    <n v="14"/>
    <n v="7"/>
    <s v="OFF"/>
    <d v="2019-07-14T00:00:00"/>
    <s v="Avg of 4 NM Projects"/>
    <x v="2"/>
    <n v="-0.13"/>
  </r>
  <r>
    <n v="2019"/>
    <x v="10"/>
    <n v="14"/>
    <n v="7"/>
    <s v="OFF"/>
    <d v="2019-07-14T00:00:00"/>
    <s v="Avg of 4 NM Projects"/>
    <x v="3"/>
    <n v="-0.13"/>
  </r>
  <r>
    <n v="2019"/>
    <x v="10"/>
    <n v="14"/>
    <n v="7"/>
    <s v="OFF"/>
    <d v="2019-07-14T00:00:00"/>
    <s v="Avg of 4 NM Projects"/>
    <x v="4"/>
    <n v="-0.13"/>
  </r>
  <r>
    <n v="2019"/>
    <x v="10"/>
    <n v="14"/>
    <n v="7"/>
    <s v="OFF"/>
    <d v="2019-07-14T00:00:00"/>
    <s v="Avg of 4 NM Projects"/>
    <x v="5"/>
    <n v="0"/>
  </r>
  <r>
    <n v="2019"/>
    <x v="10"/>
    <n v="14"/>
    <n v="7"/>
    <s v="OFF"/>
    <d v="2019-07-14T00:00:00"/>
    <s v="Avg of 4 NM Projects"/>
    <x v="6"/>
    <n v="6.1400000000000006"/>
  </r>
  <r>
    <n v="2019"/>
    <x v="10"/>
    <n v="14"/>
    <n v="7"/>
    <s v="OFF"/>
    <d v="2019-07-14T00:00:00"/>
    <s v="Avg of 4 NM Projects"/>
    <x v="7"/>
    <n v="22.145"/>
  </r>
  <r>
    <n v="2019"/>
    <x v="10"/>
    <n v="14"/>
    <n v="7"/>
    <s v="OFF"/>
    <d v="2019-07-14T00:00:00"/>
    <s v="Avg of 4 NM Projects"/>
    <x v="8"/>
    <n v="43.649999999999991"/>
  </r>
  <r>
    <n v="2019"/>
    <x v="10"/>
    <n v="14"/>
    <n v="7"/>
    <s v="OFF"/>
    <d v="2019-07-14T00:00:00"/>
    <s v="Avg of 4 NM Projects"/>
    <x v="9"/>
    <n v="65.664999999999992"/>
  </r>
  <r>
    <n v="2019"/>
    <x v="10"/>
    <n v="14"/>
    <n v="7"/>
    <s v="OFF"/>
    <d v="2019-07-14T00:00:00"/>
    <s v="Avg of 4 NM Projects"/>
    <x v="10"/>
    <n v="81.545000000000002"/>
  </r>
  <r>
    <n v="2019"/>
    <x v="10"/>
    <n v="14"/>
    <n v="7"/>
    <s v="OFF"/>
    <d v="2019-07-14T00:00:00"/>
    <s v="Avg of 4 NM Projects"/>
    <x v="11"/>
    <n v="79.490000000000009"/>
  </r>
  <r>
    <n v="2019"/>
    <x v="10"/>
    <n v="14"/>
    <n v="7"/>
    <s v="OFF"/>
    <d v="2019-07-14T00:00:00"/>
    <s v="Avg of 4 NM Projects"/>
    <x v="12"/>
    <n v="61.185000000000002"/>
  </r>
  <r>
    <n v="2019"/>
    <x v="10"/>
    <n v="14"/>
    <n v="7"/>
    <s v="OFF"/>
    <d v="2019-07-14T00:00:00"/>
    <s v="Avg of 4 NM Projects"/>
    <x v="13"/>
    <n v="66.44"/>
  </r>
  <r>
    <n v="2019"/>
    <x v="10"/>
    <n v="14"/>
    <n v="7"/>
    <s v="OFF"/>
    <d v="2019-07-14T00:00:00"/>
    <s v="Avg of 4 NM Projects"/>
    <x v="14"/>
    <n v="53.505000000000003"/>
  </r>
  <r>
    <n v="2019"/>
    <x v="10"/>
    <n v="14"/>
    <n v="7"/>
    <s v="OFF"/>
    <d v="2019-07-14T00:00:00"/>
    <s v="Avg of 4 NM Projects"/>
    <x v="15"/>
    <n v="53.76"/>
  </r>
  <r>
    <n v="2019"/>
    <x v="10"/>
    <n v="14"/>
    <n v="7"/>
    <s v="OFF"/>
    <d v="2019-07-14T00:00:00"/>
    <s v="Avg of 4 NM Projects"/>
    <x v="16"/>
    <n v="46.08"/>
  </r>
  <r>
    <n v="2019"/>
    <x v="10"/>
    <n v="14"/>
    <n v="7"/>
    <s v="OFF"/>
    <d v="2019-07-14T00:00:00"/>
    <s v="Avg of 4 NM Projects"/>
    <x v="17"/>
    <n v="39.81"/>
  </r>
  <r>
    <n v="2019"/>
    <x v="10"/>
    <n v="14"/>
    <n v="7"/>
    <s v="OFF"/>
    <d v="2019-07-14T00:00:00"/>
    <s v="Avg of 4 NM Projects"/>
    <x v="18"/>
    <n v="23.799999999999997"/>
  </r>
  <r>
    <n v="2019"/>
    <x v="10"/>
    <n v="14"/>
    <n v="7"/>
    <s v="OFF"/>
    <d v="2019-07-14T00:00:00"/>
    <s v="Avg of 4 NM Projects"/>
    <x v="19"/>
    <n v="6.7799999999999994"/>
  </r>
  <r>
    <n v="2019"/>
    <x v="10"/>
    <n v="14"/>
    <n v="7"/>
    <s v="OFF"/>
    <d v="2019-07-14T00:00:00"/>
    <s v="Avg of 4 NM Projects"/>
    <x v="20"/>
    <n v="0.39"/>
  </r>
  <r>
    <n v="2019"/>
    <x v="10"/>
    <n v="14"/>
    <n v="7"/>
    <s v="OFF"/>
    <d v="2019-07-14T00:00:00"/>
    <s v="Avg of 4 NM Projects"/>
    <x v="21"/>
    <n v="-0.13"/>
  </r>
  <r>
    <n v="2019"/>
    <x v="10"/>
    <n v="14"/>
    <n v="7"/>
    <s v="OFF"/>
    <d v="2019-07-14T00:00:00"/>
    <s v="Avg of 4 NM Projects"/>
    <x v="22"/>
    <n v="0"/>
  </r>
  <r>
    <n v="2019"/>
    <x v="10"/>
    <n v="14"/>
    <n v="7"/>
    <s v="OFF"/>
    <d v="2019-07-14T00:00:00"/>
    <s v="Avg of 4 NM Projects"/>
    <x v="23"/>
    <n v="0"/>
  </r>
  <r>
    <n v="2019"/>
    <x v="10"/>
    <n v="15"/>
    <n v="1"/>
    <s v="OFF"/>
    <d v="2019-07-15T00:00:00"/>
    <s v="Avg of 4 NM Projects"/>
    <x v="0"/>
    <n v="0"/>
  </r>
  <r>
    <n v="2019"/>
    <x v="10"/>
    <n v="15"/>
    <n v="1"/>
    <s v="OFF"/>
    <d v="2019-07-15T00:00:00"/>
    <s v="Avg of 4 NM Projects"/>
    <x v="1"/>
    <n v="-0.13"/>
  </r>
  <r>
    <n v="2019"/>
    <x v="10"/>
    <n v="15"/>
    <n v="1"/>
    <s v="OFF"/>
    <d v="2019-07-15T00:00:00"/>
    <s v="Avg of 4 NM Projects"/>
    <x v="2"/>
    <n v="0"/>
  </r>
  <r>
    <n v="2019"/>
    <x v="10"/>
    <n v="15"/>
    <n v="1"/>
    <s v="OFF"/>
    <d v="2019-07-15T00:00:00"/>
    <s v="Avg of 4 NM Projects"/>
    <x v="3"/>
    <n v="0"/>
  </r>
  <r>
    <n v="2019"/>
    <x v="10"/>
    <n v="15"/>
    <n v="1"/>
    <s v="OFF"/>
    <d v="2019-07-15T00:00:00"/>
    <s v="Avg of 4 NM Projects"/>
    <x v="4"/>
    <n v="-0.39"/>
  </r>
  <r>
    <n v="2019"/>
    <x v="10"/>
    <n v="15"/>
    <n v="1"/>
    <s v="OFF"/>
    <d v="2019-07-15T00:00:00"/>
    <s v="Avg of 4 NM Projects"/>
    <x v="5"/>
    <n v="0.125"/>
  </r>
  <r>
    <n v="2019"/>
    <x v="10"/>
    <n v="15"/>
    <n v="1"/>
    <s v="OFF"/>
    <d v="2019-07-15T00:00:00"/>
    <s v="Avg of 4 NM Projects"/>
    <x v="6"/>
    <n v="11.905000000000001"/>
  </r>
  <r>
    <n v="2019"/>
    <x v="10"/>
    <n v="15"/>
    <n v="1"/>
    <s v="OFF"/>
    <d v="2019-07-15T00:00:00"/>
    <s v="Avg of 4 NM Projects"/>
    <x v="7"/>
    <n v="40.585000000000001"/>
  </r>
  <r>
    <n v="2019"/>
    <x v="10"/>
    <n v="15"/>
    <n v="1"/>
    <s v="OFF"/>
    <d v="2019-07-15T00:00:00"/>
    <s v="Avg of 4 NM Projects"/>
    <x v="8"/>
    <n v="57.085000000000001"/>
  </r>
  <r>
    <n v="2019"/>
    <x v="10"/>
    <n v="15"/>
    <n v="1"/>
    <s v="OFF"/>
    <d v="2019-07-15T00:00:00"/>
    <s v="Avg of 4 NM Projects"/>
    <x v="9"/>
    <n v="92.544999999999987"/>
  </r>
  <r>
    <n v="2019"/>
    <x v="10"/>
    <n v="15"/>
    <n v="1"/>
    <s v="OFF"/>
    <d v="2019-07-15T00:00:00"/>
    <s v="Avg of 4 NM Projects"/>
    <x v="10"/>
    <n v="126.85"/>
  </r>
  <r>
    <n v="2019"/>
    <x v="10"/>
    <n v="15"/>
    <n v="1"/>
    <s v="OFF"/>
    <d v="2019-07-15T00:00:00"/>
    <s v="Avg of 4 NM Projects"/>
    <x v="11"/>
    <n v="134.14499999999998"/>
  </r>
  <r>
    <n v="2019"/>
    <x v="10"/>
    <n v="15"/>
    <n v="1"/>
    <s v="OFF"/>
    <d v="2019-07-15T00:00:00"/>
    <s v="Avg of 4 NM Projects"/>
    <x v="12"/>
    <n v="135.81"/>
  </r>
  <r>
    <n v="2019"/>
    <x v="10"/>
    <n v="15"/>
    <n v="1"/>
    <s v="OFF"/>
    <d v="2019-07-15T00:00:00"/>
    <s v="Avg of 4 NM Projects"/>
    <x v="13"/>
    <n v="137.86000000000001"/>
  </r>
  <r>
    <n v="2019"/>
    <x v="10"/>
    <n v="15"/>
    <n v="1"/>
    <s v="OFF"/>
    <d v="2019-07-15T00:00:00"/>
    <s v="Avg of 4 NM Projects"/>
    <x v="14"/>
    <n v="132.22499999999999"/>
  </r>
  <r>
    <n v="2019"/>
    <x v="10"/>
    <n v="15"/>
    <n v="1"/>
    <s v="OFF"/>
    <d v="2019-07-15T00:00:00"/>
    <s v="Avg of 4 NM Projects"/>
    <x v="15"/>
    <n v="109.19"/>
  </r>
  <r>
    <n v="2019"/>
    <x v="10"/>
    <n v="15"/>
    <n v="1"/>
    <s v="OFF"/>
    <d v="2019-07-15T00:00:00"/>
    <s v="Avg of 4 NM Projects"/>
    <x v="16"/>
    <n v="94.465000000000003"/>
  </r>
  <r>
    <n v="2019"/>
    <x v="10"/>
    <n v="15"/>
    <n v="1"/>
    <s v="OFF"/>
    <d v="2019-07-15T00:00:00"/>
    <s v="Avg of 4 NM Projects"/>
    <x v="17"/>
    <n v="70.53"/>
  </r>
  <r>
    <n v="2019"/>
    <x v="10"/>
    <n v="15"/>
    <n v="1"/>
    <s v="OFF"/>
    <d v="2019-07-15T00:00:00"/>
    <s v="Avg of 4 NM Projects"/>
    <x v="18"/>
    <n v="34.94"/>
  </r>
  <r>
    <n v="2019"/>
    <x v="10"/>
    <n v="15"/>
    <n v="1"/>
    <s v="OFF"/>
    <d v="2019-07-15T00:00:00"/>
    <s v="Avg of 4 NM Projects"/>
    <x v="19"/>
    <n v="9.4749999999999996"/>
  </r>
  <r>
    <n v="2019"/>
    <x v="10"/>
    <n v="15"/>
    <n v="1"/>
    <s v="OFF"/>
    <d v="2019-07-15T00:00:00"/>
    <s v="Avg of 4 NM Projects"/>
    <x v="20"/>
    <n v="0.52"/>
  </r>
  <r>
    <n v="2019"/>
    <x v="10"/>
    <n v="15"/>
    <n v="1"/>
    <s v="OFF"/>
    <d v="2019-07-15T00:00:00"/>
    <s v="Avg of 4 NM Projects"/>
    <x v="21"/>
    <n v="-0.13"/>
  </r>
  <r>
    <n v="2019"/>
    <x v="10"/>
    <n v="15"/>
    <n v="1"/>
    <s v="OFF"/>
    <d v="2019-07-15T00:00:00"/>
    <s v="Avg of 4 NM Projects"/>
    <x v="22"/>
    <n v="-0.26"/>
  </r>
  <r>
    <n v="2019"/>
    <x v="10"/>
    <n v="15"/>
    <n v="1"/>
    <s v="OFF"/>
    <d v="2019-07-15T00:00:00"/>
    <s v="Avg of 4 NM Projects"/>
    <x v="23"/>
    <n v="0"/>
  </r>
  <r>
    <n v="2019"/>
    <x v="10"/>
    <n v="16"/>
    <n v="2"/>
    <s v="OFF"/>
    <d v="2019-07-16T00:00:00"/>
    <s v="Avg of 4 NM Projects"/>
    <x v="0"/>
    <n v="0"/>
  </r>
  <r>
    <n v="2019"/>
    <x v="10"/>
    <n v="16"/>
    <n v="2"/>
    <s v="OFF"/>
    <d v="2019-07-16T00:00:00"/>
    <s v="Avg of 4 NM Projects"/>
    <x v="1"/>
    <n v="0"/>
  </r>
  <r>
    <n v="2019"/>
    <x v="10"/>
    <n v="16"/>
    <n v="2"/>
    <s v="OFF"/>
    <d v="2019-07-16T00:00:00"/>
    <s v="Avg of 4 NM Projects"/>
    <x v="2"/>
    <n v="0"/>
  </r>
  <r>
    <n v="2019"/>
    <x v="10"/>
    <n v="16"/>
    <n v="2"/>
    <s v="OFF"/>
    <d v="2019-07-16T00:00:00"/>
    <s v="Avg of 4 NM Projects"/>
    <x v="3"/>
    <n v="-0.13"/>
  </r>
  <r>
    <n v="2019"/>
    <x v="10"/>
    <n v="16"/>
    <n v="2"/>
    <s v="OFF"/>
    <d v="2019-07-16T00:00:00"/>
    <s v="Avg of 4 NM Projects"/>
    <x v="4"/>
    <n v="0"/>
  </r>
  <r>
    <n v="2019"/>
    <x v="10"/>
    <n v="16"/>
    <n v="2"/>
    <s v="OFF"/>
    <d v="2019-07-16T00:00:00"/>
    <s v="Avg of 4 NM Projects"/>
    <x v="5"/>
    <n v="0.52"/>
  </r>
  <r>
    <n v="2019"/>
    <x v="10"/>
    <n v="16"/>
    <n v="2"/>
    <s v="OFF"/>
    <d v="2019-07-16T00:00:00"/>
    <s v="Avg of 4 NM Projects"/>
    <x v="6"/>
    <n v="12.42"/>
  </r>
  <r>
    <n v="2019"/>
    <x v="10"/>
    <n v="16"/>
    <n v="2"/>
    <s v="ON"/>
    <d v="2019-07-16T00:00:00"/>
    <s v="Avg of 4 NM Projects"/>
    <x v="7"/>
    <n v="49.024999999999999"/>
  </r>
  <r>
    <n v="2019"/>
    <x v="10"/>
    <n v="16"/>
    <n v="2"/>
    <s v="ON"/>
    <d v="2019-07-16T00:00:00"/>
    <s v="Avg of 4 NM Projects"/>
    <x v="8"/>
    <n v="80.52"/>
  </r>
  <r>
    <n v="2019"/>
    <x v="10"/>
    <n v="16"/>
    <n v="2"/>
    <s v="ON"/>
    <d v="2019-07-16T00:00:00"/>
    <s v="Avg of 4 NM Projects"/>
    <x v="9"/>
    <n v="111.23500000000001"/>
  </r>
  <r>
    <n v="2019"/>
    <x v="10"/>
    <n v="16"/>
    <n v="2"/>
    <s v="ON"/>
    <d v="2019-07-16T00:00:00"/>
    <s v="Avg of 4 NM Projects"/>
    <x v="10"/>
    <n v="121.47500000000001"/>
  </r>
  <r>
    <n v="2019"/>
    <x v="10"/>
    <n v="16"/>
    <n v="2"/>
    <s v="ON"/>
    <d v="2019-07-16T00:00:00"/>
    <s v="Avg of 4 NM Projects"/>
    <x v="11"/>
    <n v="116.74499999999999"/>
  </r>
  <r>
    <n v="2019"/>
    <x v="10"/>
    <n v="16"/>
    <n v="2"/>
    <s v="ON"/>
    <d v="2019-07-16T00:00:00"/>
    <s v="Avg of 4 NM Projects"/>
    <x v="12"/>
    <n v="86.14500000000001"/>
  </r>
  <r>
    <n v="2019"/>
    <x v="10"/>
    <n v="16"/>
    <n v="2"/>
    <s v="ON"/>
    <d v="2019-07-16T00:00:00"/>
    <s v="Avg of 4 NM Projects"/>
    <x v="13"/>
    <n v="86.02"/>
  </r>
  <r>
    <n v="2019"/>
    <x v="10"/>
    <n v="16"/>
    <n v="2"/>
    <s v="ON"/>
    <d v="2019-07-16T00:00:00"/>
    <s v="Avg of 4 NM Projects"/>
    <x v="14"/>
    <n v="100.35499999999999"/>
  </r>
  <r>
    <n v="2019"/>
    <x v="10"/>
    <n v="16"/>
    <n v="2"/>
    <s v="ON"/>
    <d v="2019-07-16T00:00:00"/>
    <s v="Avg of 4 NM Projects"/>
    <x v="15"/>
    <n v="96.385000000000005"/>
  </r>
  <r>
    <n v="2019"/>
    <x v="10"/>
    <n v="16"/>
    <n v="2"/>
    <s v="ON"/>
    <d v="2019-07-16T00:00:00"/>
    <s v="Avg of 4 NM Projects"/>
    <x v="16"/>
    <n v="84.22"/>
  </r>
  <r>
    <n v="2019"/>
    <x v="10"/>
    <n v="16"/>
    <n v="2"/>
    <s v="ON"/>
    <d v="2019-07-16T00:00:00"/>
    <s v="Avg of 4 NM Projects"/>
    <x v="17"/>
    <n v="64.77"/>
  </r>
  <r>
    <n v="2019"/>
    <x v="10"/>
    <n v="16"/>
    <n v="2"/>
    <s v="ON"/>
    <d v="2019-07-16T00:00:00"/>
    <s v="Avg of 4 NM Projects"/>
    <x v="18"/>
    <n v="28.675000000000001"/>
  </r>
  <r>
    <n v="2019"/>
    <x v="10"/>
    <n v="16"/>
    <n v="2"/>
    <s v="ON"/>
    <d v="2019-07-16T00:00:00"/>
    <s v="Avg of 4 NM Projects"/>
    <x v="19"/>
    <n v="6.785000000000001"/>
  </r>
  <r>
    <n v="2019"/>
    <x v="10"/>
    <n v="16"/>
    <n v="2"/>
    <s v="ON"/>
    <d v="2019-07-16T00:00:00"/>
    <s v="Avg of 4 NM Projects"/>
    <x v="20"/>
    <n v="0.39"/>
  </r>
  <r>
    <n v="2019"/>
    <x v="10"/>
    <n v="16"/>
    <n v="2"/>
    <s v="ON"/>
    <d v="2019-07-16T00:00:00"/>
    <s v="Avg of 4 NM Projects"/>
    <x v="21"/>
    <n v="-0.39"/>
  </r>
  <r>
    <n v="2019"/>
    <x v="10"/>
    <n v="16"/>
    <n v="2"/>
    <s v="ON"/>
    <d v="2019-07-16T00:00:00"/>
    <s v="Avg of 4 NM Projects"/>
    <x v="22"/>
    <n v="0"/>
  </r>
  <r>
    <n v="2019"/>
    <x v="10"/>
    <n v="16"/>
    <n v="2"/>
    <s v="OFF"/>
    <d v="2019-07-16T00:00:00"/>
    <s v="Avg of 4 NM Projects"/>
    <x v="23"/>
    <n v="0"/>
  </r>
  <r>
    <n v="2019"/>
    <x v="10"/>
    <n v="17"/>
    <n v="3"/>
    <s v="OFF"/>
    <d v="2019-07-17T00:00:00"/>
    <s v="Avg of 4 NM Projects"/>
    <x v="0"/>
    <n v="0"/>
  </r>
  <r>
    <n v="2019"/>
    <x v="10"/>
    <n v="17"/>
    <n v="3"/>
    <s v="OFF"/>
    <d v="2019-07-17T00:00:00"/>
    <s v="Avg of 4 NM Projects"/>
    <x v="1"/>
    <n v="-0.13"/>
  </r>
  <r>
    <n v="2019"/>
    <x v="10"/>
    <n v="17"/>
    <n v="3"/>
    <s v="OFF"/>
    <d v="2019-07-17T00:00:00"/>
    <s v="Avg of 4 NM Projects"/>
    <x v="2"/>
    <n v="-0.26"/>
  </r>
  <r>
    <n v="2019"/>
    <x v="10"/>
    <n v="17"/>
    <n v="3"/>
    <s v="OFF"/>
    <d v="2019-07-17T00:00:00"/>
    <s v="Avg of 4 NM Projects"/>
    <x v="3"/>
    <n v="-0.13"/>
  </r>
  <r>
    <n v="2019"/>
    <x v="10"/>
    <n v="17"/>
    <n v="3"/>
    <s v="OFF"/>
    <d v="2019-07-17T00:00:00"/>
    <s v="Avg of 4 NM Projects"/>
    <x v="4"/>
    <n v="-0.13"/>
  </r>
  <r>
    <n v="2019"/>
    <x v="10"/>
    <n v="17"/>
    <n v="3"/>
    <s v="OFF"/>
    <d v="2019-07-17T00:00:00"/>
    <s v="Avg of 4 NM Projects"/>
    <x v="5"/>
    <n v="-0.26"/>
  </r>
  <r>
    <n v="2019"/>
    <x v="10"/>
    <n v="17"/>
    <n v="3"/>
    <s v="OFF"/>
    <d v="2019-07-17T00:00:00"/>
    <s v="Avg of 4 NM Projects"/>
    <x v="6"/>
    <n v="1.66"/>
  </r>
  <r>
    <n v="2019"/>
    <x v="10"/>
    <n v="17"/>
    <n v="3"/>
    <s v="ON"/>
    <d v="2019-07-17T00:00:00"/>
    <s v="Avg of 4 NM Projects"/>
    <x v="7"/>
    <n v="4.3599999999999994"/>
  </r>
  <r>
    <n v="2019"/>
    <x v="10"/>
    <n v="17"/>
    <n v="3"/>
    <s v="ON"/>
    <d v="2019-07-17T00:00:00"/>
    <s v="Avg of 4 NM Projects"/>
    <x v="8"/>
    <n v="13.95"/>
  </r>
  <r>
    <n v="2019"/>
    <x v="10"/>
    <n v="17"/>
    <n v="3"/>
    <s v="ON"/>
    <d v="2019-07-17T00:00:00"/>
    <s v="Avg of 4 NM Projects"/>
    <x v="9"/>
    <n v="29.96"/>
  </r>
  <r>
    <n v="2019"/>
    <x v="10"/>
    <n v="17"/>
    <n v="3"/>
    <s v="ON"/>
    <d v="2019-07-17T00:00:00"/>
    <s v="Avg of 4 NM Projects"/>
    <x v="10"/>
    <n v="46.464999999999996"/>
  </r>
  <r>
    <n v="2019"/>
    <x v="10"/>
    <n v="17"/>
    <n v="3"/>
    <s v="ON"/>
    <d v="2019-07-17T00:00:00"/>
    <s v="Avg of 4 NM Projects"/>
    <x v="11"/>
    <n v="70.27000000000001"/>
  </r>
  <r>
    <n v="2019"/>
    <x v="10"/>
    <n v="17"/>
    <n v="3"/>
    <s v="ON"/>
    <d v="2019-07-17T00:00:00"/>
    <s v="Avg of 4 NM Projects"/>
    <x v="12"/>
    <n v="84.61"/>
  </r>
  <r>
    <n v="2019"/>
    <x v="10"/>
    <n v="17"/>
    <n v="3"/>
    <s v="ON"/>
    <d v="2019-07-17T00:00:00"/>
    <s v="Avg of 4 NM Projects"/>
    <x v="13"/>
    <n v="81.665000000000006"/>
  </r>
  <r>
    <n v="2019"/>
    <x v="10"/>
    <n v="17"/>
    <n v="3"/>
    <s v="ON"/>
    <d v="2019-07-17T00:00:00"/>
    <s v="Avg of 4 NM Projects"/>
    <x v="14"/>
    <n v="50.304999999999993"/>
  </r>
  <r>
    <n v="2019"/>
    <x v="10"/>
    <n v="17"/>
    <n v="3"/>
    <s v="ON"/>
    <d v="2019-07-17T00:00:00"/>
    <s v="Avg of 4 NM Projects"/>
    <x v="15"/>
    <n v="31.869999999999997"/>
  </r>
  <r>
    <n v="2019"/>
    <x v="10"/>
    <n v="17"/>
    <n v="3"/>
    <s v="ON"/>
    <d v="2019-07-17T00:00:00"/>
    <s v="Avg of 4 NM Projects"/>
    <x v="16"/>
    <n v="35.585000000000001"/>
  </r>
  <r>
    <n v="2019"/>
    <x v="10"/>
    <n v="17"/>
    <n v="3"/>
    <s v="ON"/>
    <d v="2019-07-17T00:00:00"/>
    <s v="Avg of 4 NM Projects"/>
    <x v="17"/>
    <n v="32.130000000000003"/>
  </r>
  <r>
    <n v="2019"/>
    <x v="10"/>
    <n v="17"/>
    <n v="3"/>
    <s v="ON"/>
    <d v="2019-07-17T00:00:00"/>
    <s v="Avg of 4 NM Projects"/>
    <x v="18"/>
    <n v="20.23"/>
  </r>
  <r>
    <n v="2019"/>
    <x v="10"/>
    <n v="17"/>
    <n v="3"/>
    <s v="ON"/>
    <d v="2019-07-17T00:00:00"/>
    <s v="Avg of 4 NM Projects"/>
    <x v="19"/>
    <n v="9.0849999999999991"/>
  </r>
  <r>
    <n v="2019"/>
    <x v="10"/>
    <n v="17"/>
    <n v="3"/>
    <s v="ON"/>
    <d v="2019-07-17T00:00:00"/>
    <s v="Avg of 4 NM Projects"/>
    <x v="20"/>
    <n v="0.90500000000000003"/>
  </r>
  <r>
    <n v="2019"/>
    <x v="10"/>
    <n v="17"/>
    <n v="3"/>
    <s v="ON"/>
    <d v="2019-07-17T00:00:00"/>
    <s v="Avg of 4 NM Projects"/>
    <x v="21"/>
    <n v="-0.13"/>
  </r>
  <r>
    <n v="2019"/>
    <x v="10"/>
    <n v="17"/>
    <n v="3"/>
    <s v="ON"/>
    <d v="2019-07-17T00:00:00"/>
    <s v="Avg of 4 NM Projects"/>
    <x v="22"/>
    <n v="0"/>
  </r>
  <r>
    <n v="2019"/>
    <x v="10"/>
    <n v="17"/>
    <n v="3"/>
    <s v="OFF"/>
    <d v="2019-07-17T00:00:00"/>
    <s v="Avg of 4 NM Projects"/>
    <x v="23"/>
    <n v="0"/>
  </r>
  <r>
    <n v="2019"/>
    <x v="10"/>
    <n v="18"/>
    <n v="4"/>
    <s v="OFF"/>
    <d v="2019-07-18T00:00:00"/>
    <s v="Avg of 4 NM Projects"/>
    <x v="0"/>
    <n v="0"/>
  </r>
  <r>
    <n v="2019"/>
    <x v="10"/>
    <n v="18"/>
    <n v="4"/>
    <s v="OFF"/>
    <d v="2019-07-18T00:00:00"/>
    <s v="Avg of 4 NM Projects"/>
    <x v="1"/>
    <n v="-0.13"/>
  </r>
  <r>
    <n v="2019"/>
    <x v="10"/>
    <n v="18"/>
    <n v="4"/>
    <s v="OFF"/>
    <d v="2019-07-18T00:00:00"/>
    <s v="Avg of 4 NM Projects"/>
    <x v="2"/>
    <n v="-0.13"/>
  </r>
  <r>
    <n v="2019"/>
    <x v="10"/>
    <n v="18"/>
    <n v="4"/>
    <s v="OFF"/>
    <d v="2019-07-18T00:00:00"/>
    <s v="Avg of 4 NM Projects"/>
    <x v="3"/>
    <n v="-0.26"/>
  </r>
  <r>
    <n v="2019"/>
    <x v="10"/>
    <n v="18"/>
    <n v="4"/>
    <s v="OFF"/>
    <d v="2019-07-18T00:00:00"/>
    <s v="Avg of 4 NM Projects"/>
    <x v="4"/>
    <n v="-0.13"/>
  </r>
  <r>
    <n v="2019"/>
    <x v="10"/>
    <n v="18"/>
    <n v="4"/>
    <s v="OFF"/>
    <d v="2019-07-18T00:00:00"/>
    <s v="Avg of 4 NM Projects"/>
    <x v="5"/>
    <n v="0.39"/>
  </r>
  <r>
    <n v="2019"/>
    <x v="10"/>
    <n v="18"/>
    <n v="4"/>
    <s v="OFF"/>
    <d v="2019-07-18T00:00:00"/>
    <s v="Avg of 4 NM Projects"/>
    <x v="6"/>
    <n v="10.75"/>
  </r>
  <r>
    <n v="2019"/>
    <x v="10"/>
    <n v="18"/>
    <n v="4"/>
    <s v="ON"/>
    <d v="2019-07-18T00:00:00"/>
    <s v="Avg of 4 NM Projects"/>
    <x v="7"/>
    <n v="46.72"/>
  </r>
  <r>
    <n v="2019"/>
    <x v="10"/>
    <n v="18"/>
    <n v="4"/>
    <s v="ON"/>
    <d v="2019-07-18T00:00:00"/>
    <s v="Avg of 4 NM Projects"/>
    <x v="8"/>
    <n v="96.13"/>
  </r>
  <r>
    <n v="2019"/>
    <x v="10"/>
    <n v="18"/>
    <n v="4"/>
    <s v="ON"/>
    <d v="2019-07-18T00:00:00"/>
    <s v="Avg of 4 NM Projects"/>
    <x v="9"/>
    <n v="118.52499999999999"/>
  </r>
  <r>
    <n v="2019"/>
    <x v="10"/>
    <n v="18"/>
    <n v="4"/>
    <s v="ON"/>
    <d v="2019-07-18T00:00:00"/>
    <s v="Avg of 4 NM Projects"/>
    <x v="10"/>
    <n v="138.24"/>
  </r>
  <r>
    <n v="2019"/>
    <x v="10"/>
    <n v="18"/>
    <n v="4"/>
    <s v="ON"/>
    <d v="2019-07-18T00:00:00"/>
    <s v="Avg of 4 NM Projects"/>
    <x v="11"/>
    <n v="138.875"/>
  </r>
  <r>
    <n v="2019"/>
    <x v="10"/>
    <n v="18"/>
    <n v="4"/>
    <s v="ON"/>
    <d v="2019-07-18T00:00:00"/>
    <s v="Avg of 4 NM Projects"/>
    <x v="12"/>
    <n v="144.76500000000001"/>
  </r>
  <r>
    <n v="2019"/>
    <x v="10"/>
    <n v="18"/>
    <n v="4"/>
    <s v="ON"/>
    <d v="2019-07-18T00:00:00"/>
    <s v="Avg of 4 NM Projects"/>
    <x v="13"/>
    <n v="147.45999999999998"/>
  </r>
  <r>
    <n v="2019"/>
    <x v="10"/>
    <n v="18"/>
    <n v="4"/>
    <s v="ON"/>
    <d v="2019-07-18T00:00:00"/>
    <s v="Avg of 4 NM Projects"/>
    <x v="14"/>
    <n v="131.57999999999998"/>
  </r>
  <r>
    <n v="2019"/>
    <x v="10"/>
    <n v="18"/>
    <n v="4"/>
    <s v="ON"/>
    <d v="2019-07-18T00:00:00"/>
    <s v="Avg of 4 NM Projects"/>
    <x v="15"/>
    <n v="110.34"/>
  </r>
  <r>
    <n v="2019"/>
    <x v="10"/>
    <n v="18"/>
    <n v="4"/>
    <s v="ON"/>
    <d v="2019-07-18T00:00:00"/>
    <s v="Avg of 4 NM Projects"/>
    <x v="16"/>
    <n v="80.894999999999996"/>
  </r>
  <r>
    <n v="2019"/>
    <x v="10"/>
    <n v="18"/>
    <n v="4"/>
    <s v="ON"/>
    <d v="2019-07-18T00:00:00"/>
    <s v="Avg of 4 NM Projects"/>
    <x v="17"/>
    <n v="59.769999999999996"/>
  </r>
  <r>
    <n v="2019"/>
    <x v="10"/>
    <n v="18"/>
    <n v="4"/>
    <s v="ON"/>
    <d v="2019-07-18T00:00:00"/>
    <s v="Avg of 4 NM Projects"/>
    <x v="18"/>
    <n v="35.33"/>
  </r>
  <r>
    <n v="2019"/>
    <x v="10"/>
    <n v="18"/>
    <n v="4"/>
    <s v="ON"/>
    <d v="2019-07-18T00:00:00"/>
    <s v="Avg of 4 NM Projects"/>
    <x v="19"/>
    <n v="8.7000000000000011"/>
  </r>
  <r>
    <n v="2019"/>
    <x v="10"/>
    <n v="18"/>
    <n v="4"/>
    <s v="ON"/>
    <d v="2019-07-18T00:00:00"/>
    <s v="Avg of 4 NM Projects"/>
    <x v="20"/>
    <n v="0.255"/>
  </r>
  <r>
    <n v="2019"/>
    <x v="10"/>
    <n v="18"/>
    <n v="4"/>
    <s v="ON"/>
    <d v="2019-07-18T00:00:00"/>
    <s v="Avg of 4 NM Projects"/>
    <x v="21"/>
    <n v="0"/>
  </r>
  <r>
    <n v="2019"/>
    <x v="10"/>
    <n v="18"/>
    <n v="4"/>
    <s v="ON"/>
    <d v="2019-07-18T00:00:00"/>
    <s v="Avg of 4 NM Projects"/>
    <x v="22"/>
    <n v="-0.26"/>
  </r>
  <r>
    <n v="2019"/>
    <x v="10"/>
    <n v="18"/>
    <n v="4"/>
    <s v="OFF"/>
    <d v="2019-07-18T00:00:00"/>
    <s v="Avg of 4 NM Projects"/>
    <x v="23"/>
    <n v="-0.13"/>
  </r>
  <r>
    <n v="2019"/>
    <x v="10"/>
    <n v="19"/>
    <n v="5"/>
    <s v="OFF"/>
    <d v="2019-07-19T00:00:00"/>
    <s v="Avg of 4 NM Projects"/>
    <x v="0"/>
    <n v="-0.13"/>
  </r>
  <r>
    <n v="2019"/>
    <x v="10"/>
    <n v="19"/>
    <n v="5"/>
    <s v="OFF"/>
    <d v="2019-07-19T00:00:00"/>
    <s v="Avg of 4 NM Projects"/>
    <x v="1"/>
    <n v="0"/>
  </r>
  <r>
    <n v="2019"/>
    <x v="10"/>
    <n v="19"/>
    <n v="5"/>
    <s v="OFF"/>
    <d v="2019-07-19T00:00:00"/>
    <s v="Avg of 4 NM Projects"/>
    <x v="2"/>
    <n v="-0.13"/>
  </r>
  <r>
    <n v="2019"/>
    <x v="10"/>
    <n v="19"/>
    <n v="5"/>
    <s v="OFF"/>
    <d v="2019-07-19T00:00:00"/>
    <s v="Avg of 4 NM Projects"/>
    <x v="3"/>
    <n v="0"/>
  </r>
  <r>
    <n v="2019"/>
    <x v="10"/>
    <n v="19"/>
    <n v="5"/>
    <s v="OFF"/>
    <d v="2019-07-19T00:00:00"/>
    <s v="Avg of 4 NM Projects"/>
    <x v="4"/>
    <n v="0"/>
  </r>
  <r>
    <n v="2019"/>
    <x v="10"/>
    <n v="19"/>
    <n v="5"/>
    <s v="OFF"/>
    <d v="2019-07-19T00:00:00"/>
    <s v="Avg of 4 NM Projects"/>
    <x v="5"/>
    <n v="-0.26"/>
  </r>
  <r>
    <n v="2019"/>
    <x v="10"/>
    <n v="19"/>
    <n v="5"/>
    <s v="OFF"/>
    <d v="2019-07-19T00:00:00"/>
    <s v="Avg of 4 NM Projects"/>
    <x v="6"/>
    <n v="10.49"/>
  </r>
  <r>
    <n v="2019"/>
    <x v="10"/>
    <n v="19"/>
    <n v="5"/>
    <s v="ON"/>
    <d v="2019-07-19T00:00:00"/>
    <s v="Avg of 4 NM Projects"/>
    <x v="7"/>
    <n v="48.504999999999995"/>
  </r>
  <r>
    <n v="2019"/>
    <x v="10"/>
    <n v="19"/>
    <n v="5"/>
    <s v="ON"/>
    <d v="2019-07-19T00:00:00"/>
    <s v="Avg of 4 NM Projects"/>
    <x v="8"/>
    <n v="76.805000000000007"/>
  </r>
  <r>
    <n v="2019"/>
    <x v="10"/>
    <n v="19"/>
    <n v="5"/>
    <s v="ON"/>
    <d v="2019-07-19T00:00:00"/>
    <s v="Avg of 4 NM Projects"/>
    <x v="9"/>
    <n v="102.15"/>
  </r>
  <r>
    <n v="2019"/>
    <x v="10"/>
    <n v="19"/>
    <n v="5"/>
    <s v="ON"/>
    <d v="2019-07-19T00:00:00"/>
    <s v="Avg of 4 NM Projects"/>
    <x v="10"/>
    <n v="117.37500000000001"/>
  </r>
  <r>
    <n v="2019"/>
    <x v="10"/>
    <n v="19"/>
    <n v="5"/>
    <s v="ON"/>
    <d v="2019-07-19T00:00:00"/>
    <s v="Avg of 4 NM Projects"/>
    <x v="11"/>
    <n v="127.35999999999999"/>
  </r>
  <r>
    <n v="2019"/>
    <x v="10"/>
    <n v="19"/>
    <n v="5"/>
    <s v="ON"/>
    <d v="2019-07-19T00:00:00"/>
    <s v="Avg of 4 NM Projects"/>
    <x v="12"/>
    <n v="122.495"/>
  </r>
  <r>
    <n v="2019"/>
    <x v="10"/>
    <n v="19"/>
    <n v="5"/>
    <s v="ON"/>
    <d v="2019-07-19T00:00:00"/>
    <s v="Avg of 4 NM Projects"/>
    <x v="13"/>
    <n v="111.61500000000001"/>
  </r>
  <r>
    <n v="2019"/>
    <x v="10"/>
    <n v="19"/>
    <n v="5"/>
    <s v="ON"/>
    <d v="2019-07-19T00:00:00"/>
    <s v="Avg of 4 NM Projects"/>
    <x v="14"/>
    <n v="110.46"/>
  </r>
  <r>
    <n v="2019"/>
    <x v="10"/>
    <n v="19"/>
    <n v="5"/>
    <s v="ON"/>
    <d v="2019-07-19T00:00:00"/>
    <s v="Avg of 4 NM Projects"/>
    <x v="15"/>
    <n v="101.11499999999999"/>
  </r>
  <r>
    <n v="2019"/>
    <x v="10"/>
    <n v="19"/>
    <n v="5"/>
    <s v="ON"/>
    <d v="2019-07-19T00:00:00"/>
    <s v="Avg of 4 NM Projects"/>
    <x v="16"/>
    <n v="82.055000000000007"/>
  </r>
  <r>
    <n v="2019"/>
    <x v="10"/>
    <n v="19"/>
    <n v="5"/>
    <s v="ON"/>
    <d v="2019-07-19T00:00:00"/>
    <s v="Avg of 4 NM Projects"/>
    <x v="17"/>
    <n v="57.86"/>
  </r>
  <r>
    <n v="2019"/>
    <x v="10"/>
    <n v="19"/>
    <n v="5"/>
    <s v="ON"/>
    <d v="2019-07-19T00:00:00"/>
    <s v="Avg of 4 NM Projects"/>
    <x v="18"/>
    <n v="33.015000000000001"/>
  </r>
  <r>
    <n v="2019"/>
    <x v="10"/>
    <n v="19"/>
    <n v="5"/>
    <s v="ON"/>
    <d v="2019-07-19T00:00:00"/>
    <s v="Avg of 4 NM Projects"/>
    <x v="19"/>
    <n v="8.6999999999999993"/>
  </r>
  <r>
    <n v="2019"/>
    <x v="10"/>
    <n v="19"/>
    <n v="5"/>
    <s v="ON"/>
    <d v="2019-07-19T00:00:00"/>
    <s v="Avg of 4 NM Projects"/>
    <x v="20"/>
    <n v="0.65"/>
  </r>
  <r>
    <n v="2019"/>
    <x v="10"/>
    <n v="19"/>
    <n v="5"/>
    <s v="ON"/>
    <d v="2019-07-19T00:00:00"/>
    <s v="Avg of 4 NM Projects"/>
    <x v="21"/>
    <n v="-0.26"/>
  </r>
  <r>
    <n v="2019"/>
    <x v="10"/>
    <n v="19"/>
    <n v="5"/>
    <s v="ON"/>
    <d v="2019-07-19T00:00:00"/>
    <s v="Avg of 4 NM Projects"/>
    <x v="22"/>
    <n v="0"/>
  </r>
  <r>
    <n v="2019"/>
    <x v="10"/>
    <n v="19"/>
    <n v="5"/>
    <s v="OFF"/>
    <d v="2019-07-19T00:00:00"/>
    <s v="Avg of 4 NM Projects"/>
    <x v="23"/>
    <n v="-0.26"/>
  </r>
  <r>
    <n v="2019"/>
    <x v="10"/>
    <n v="20"/>
    <n v="6"/>
    <s v="OFF"/>
    <d v="2019-07-20T00:00:00"/>
    <s v="Avg of 4 NM Projects"/>
    <x v="0"/>
    <n v="0"/>
  </r>
  <r>
    <n v="2019"/>
    <x v="10"/>
    <n v="20"/>
    <n v="6"/>
    <s v="OFF"/>
    <d v="2019-07-20T00:00:00"/>
    <s v="Avg of 4 NM Projects"/>
    <x v="1"/>
    <n v="0"/>
  </r>
  <r>
    <n v="2019"/>
    <x v="10"/>
    <n v="20"/>
    <n v="6"/>
    <s v="OFF"/>
    <d v="2019-07-20T00:00:00"/>
    <s v="Avg of 4 NM Projects"/>
    <x v="2"/>
    <n v="-0.26"/>
  </r>
  <r>
    <n v="2019"/>
    <x v="10"/>
    <n v="20"/>
    <n v="6"/>
    <s v="OFF"/>
    <d v="2019-07-20T00:00:00"/>
    <s v="Avg of 4 NM Projects"/>
    <x v="3"/>
    <n v="-0.13"/>
  </r>
  <r>
    <n v="2019"/>
    <x v="10"/>
    <n v="20"/>
    <n v="6"/>
    <s v="OFF"/>
    <d v="2019-07-20T00:00:00"/>
    <s v="Avg of 4 NM Projects"/>
    <x v="4"/>
    <n v="-0.13"/>
  </r>
  <r>
    <n v="2019"/>
    <x v="10"/>
    <n v="20"/>
    <n v="6"/>
    <s v="OFF"/>
    <d v="2019-07-20T00:00:00"/>
    <s v="Avg of 4 NM Projects"/>
    <x v="5"/>
    <n v="0"/>
  </r>
  <r>
    <n v="2019"/>
    <x v="10"/>
    <n v="20"/>
    <n v="6"/>
    <s v="OFF"/>
    <d v="2019-07-20T00:00:00"/>
    <s v="Avg of 4 NM Projects"/>
    <x v="6"/>
    <n v="7.6749999999999998"/>
  </r>
  <r>
    <n v="2019"/>
    <x v="10"/>
    <n v="20"/>
    <n v="6"/>
    <s v="ON"/>
    <d v="2019-07-20T00:00:00"/>
    <s v="Avg of 4 NM Projects"/>
    <x v="7"/>
    <n v="37.76"/>
  </r>
  <r>
    <n v="2019"/>
    <x v="10"/>
    <n v="20"/>
    <n v="6"/>
    <s v="ON"/>
    <d v="2019-07-20T00:00:00"/>
    <s v="Avg of 4 NM Projects"/>
    <x v="8"/>
    <n v="66.174999999999997"/>
  </r>
  <r>
    <n v="2019"/>
    <x v="10"/>
    <n v="20"/>
    <n v="6"/>
    <s v="ON"/>
    <d v="2019-07-20T00:00:00"/>
    <s v="Avg of 4 NM Projects"/>
    <x v="9"/>
    <n v="98.050000000000011"/>
  </r>
  <r>
    <n v="2019"/>
    <x v="10"/>
    <n v="20"/>
    <n v="6"/>
    <s v="ON"/>
    <d v="2019-07-20T00:00:00"/>
    <s v="Avg of 4 NM Projects"/>
    <x v="10"/>
    <n v="125.30500000000001"/>
  </r>
  <r>
    <n v="2019"/>
    <x v="10"/>
    <n v="20"/>
    <n v="6"/>
    <s v="ON"/>
    <d v="2019-07-20T00:00:00"/>
    <s v="Avg of 4 NM Projects"/>
    <x v="11"/>
    <n v="137.47"/>
  </r>
  <r>
    <n v="2019"/>
    <x v="10"/>
    <n v="20"/>
    <n v="6"/>
    <s v="ON"/>
    <d v="2019-07-20T00:00:00"/>
    <s v="Avg of 4 NM Projects"/>
    <x v="12"/>
    <n v="144.76500000000001"/>
  </r>
  <r>
    <n v="2019"/>
    <x v="10"/>
    <n v="20"/>
    <n v="6"/>
    <s v="ON"/>
    <d v="2019-07-20T00:00:00"/>
    <s v="Avg of 4 NM Projects"/>
    <x v="13"/>
    <n v="139.26"/>
  </r>
  <r>
    <n v="2019"/>
    <x v="10"/>
    <n v="20"/>
    <n v="6"/>
    <s v="ON"/>
    <d v="2019-07-20T00:00:00"/>
    <s v="Avg of 4 NM Projects"/>
    <x v="14"/>
    <n v="135.42000000000002"/>
  </r>
  <r>
    <n v="2019"/>
    <x v="10"/>
    <n v="20"/>
    <n v="6"/>
    <s v="ON"/>
    <d v="2019-07-20T00:00:00"/>
    <s v="Avg of 4 NM Projects"/>
    <x v="15"/>
    <n v="119.80499999999999"/>
  </r>
  <r>
    <n v="2019"/>
    <x v="10"/>
    <n v="20"/>
    <n v="6"/>
    <s v="ON"/>
    <d v="2019-07-20T00:00:00"/>
    <s v="Avg of 4 NM Projects"/>
    <x v="16"/>
    <n v="93.69"/>
  </r>
  <r>
    <n v="2019"/>
    <x v="10"/>
    <n v="20"/>
    <n v="6"/>
    <s v="ON"/>
    <d v="2019-07-20T00:00:00"/>
    <s v="Avg of 4 NM Projects"/>
    <x v="17"/>
    <n v="57.215000000000003"/>
  </r>
  <r>
    <n v="2019"/>
    <x v="10"/>
    <n v="20"/>
    <n v="6"/>
    <s v="ON"/>
    <d v="2019-07-20T00:00:00"/>
    <s v="Avg of 4 NM Projects"/>
    <x v="18"/>
    <n v="22.145"/>
  </r>
  <r>
    <n v="2019"/>
    <x v="10"/>
    <n v="20"/>
    <n v="6"/>
    <s v="ON"/>
    <d v="2019-07-20T00:00:00"/>
    <s v="Avg of 4 NM Projects"/>
    <x v="19"/>
    <n v="5.125"/>
  </r>
  <r>
    <n v="2019"/>
    <x v="10"/>
    <n v="20"/>
    <n v="6"/>
    <s v="ON"/>
    <d v="2019-07-20T00:00:00"/>
    <s v="Avg of 4 NM Projects"/>
    <x v="20"/>
    <n v="0.39"/>
  </r>
  <r>
    <n v="2019"/>
    <x v="10"/>
    <n v="20"/>
    <n v="6"/>
    <s v="ON"/>
    <d v="2019-07-20T00:00:00"/>
    <s v="Avg of 4 NM Projects"/>
    <x v="21"/>
    <n v="-0.39"/>
  </r>
  <r>
    <n v="2019"/>
    <x v="10"/>
    <n v="20"/>
    <n v="6"/>
    <s v="ON"/>
    <d v="2019-07-20T00:00:00"/>
    <s v="Avg of 4 NM Projects"/>
    <x v="22"/>
    <n v="-0.13"/>
  </r>
  <r>
    <n v="2019"/>
    <x v="10"/>
    <n v="20"/>
    <n v="6"/>
    <s v="OFF"/>
    <d v="2019-07-20T00:00:00"/>
    <s v="Avg of 4 NM Projects"/>
    <x v="23"/>
    <n v="0"/>
  </r>
  <r>
    <n v="2019"/>
    <x v="10"/>
    <n v="21"/>
    <n v="7"/>
    <s v="OFF"/>
    <d v="2019-07-21T00:00:00"/>
    <s v="Avg of 4 NM Projects"/>
    <x v="0"/>
    <n v="-0.13"/>
  </r>
  <r>
    <n v="2019"/>
    <x v="10"/>
    <n v="21"/>
    <n v="7"/>
    <s v="OFF"/>
    <d v="2019-07-21T00:00:00"/>
    <s v="Avg of 4 NM Projects"/>
    <x v="1"/>
    <n v="0"/>
  </r>
  <r>
    <n v="2019"/>
    <x v="10"/>
    <n v="21"/>
    <n v="7"/>
    <s v="OFF"/>
    <d v="2019-07-21T00:00:00"/>
    <s v="Avg of 4 NM Projects"/>
    <x v="2"/>
    <n v="0"/>
  </r>
  <r>
    <n v="2019"/>
    <x v="10"/>
    <n v="21"/>
    <n v="7"/>
    <s v="OFF"/>
    <d v="2019-07-21T00:00:00"/>
    <s v="Avg of 4 NM Projects"/>
    <x v="3"/>
    <n v="0"/>
  </r>
  <r>
    <n v="2019"/>
    <x v="10"/>
    <n v="21"/>
    <n v="7"/>
    <s v="OFF"/>
    <d v="2019-07-21T00:00:00"/>
    <s v="Avg of 4 NM Projects"/>
    <x v="4"/>
    <n v="-0.13"/>
  </r>
  <r>
    <n v="2019"/>
    <x v="10"/>
    <n v="21"/>
    <n v="7"/>
    <s v="OFF"/>
    <d v="2019-07-21T00:00:00"/>
    <s v="Avg of 4 NM Projects"/>
    <x v="5"/>
    <n v="-0.26"/>
  </r>
  <r>
    <n v="2019"/>
    <x v="10"/>
    <n v="21"/>
    <n v="7"/>
    <s v="OFF"/>
    <d v="2019-07-21T00:00:00"/>
    <s v="Avg of 4 NM Projects"/>
    <x v="6"/>
    <n v="5.3699999999999992"/>
  </r>
  <r>
    <n v="2019"/>
    <x v="10"/>
    <n v="21"/>
    <n v="7"/>
    <s v="OFF"/>
    <d v="2019-07-21T00:00:00"/>
    <s v="Avg of 4 NM Projects"/>
    <x v="7"/>
    <n v="34.049999999999997"/>
  </r>
  <r>
    <n v="2019"/>
    <x v="10"/>
    <n v="21"/>
    <n v="7"/>
    <s v="OFF"/>
    <d v="2019-07-21T00:00:00"/>
    <s v="Avg of 4 NM Projects"/>
    <x v="8"/>
    <n v="65.784999999999997"/>
  </r>
  <r>
    <n v="2019"/>
    <x v="10"/>
    <n v="21"/>
    <n v="7"/>
    <s v="OFF"/>
    <d v="2019-07-21T00:00:00"/>
    <s v="Avg of 4 NM Projects"/>
    <x v="9"/>
    <n v="96.125"/>
  </r>
  <r>
    <n v="2019"/>
    <x v="10"/>
    <n v="21"/>
    <n v="7"/>
    <s v="OFF"/>
    <d v="2019-07-21T00:00:00"/>
    <s v="Avg of 4 NM Projects"/>
    <x v="10"/>
    <n v="107.77000000000002"/>
  </r>
  <r>
    <n v="2019"/>
    <x v="10"/>
    <n v="21"/>
    <n v="7"/>
    <s v="OFF"/>
    <d v="2019-07-21T00:00:00"/>
    <s v="Avg of 4 NM Projects"/>
    <x v="11"/>
    <n v="113.02500000000001"/>
  </r>
  <r>
    <n v="2019"/>
    <x v="10"/>
    <n v="21"/>
    <n v="7"/>
    <s v="OFF"/>
    <d v="2019-07-21T00:00:00"/>
    <s v="Avg of 4 NM Projects"/>
    <x v="12"/>
    <n v="140.80000000000001"/>
  </r>
  <r>
    <n v="2019"/>
    <x v="10"/>
    <n v="21"/>
    <n v="7"/>
    <s v="OFF"/>
    <d v="2019-07-21T00:00:00"/>
    <s v="Avg of 4 NM Projects"/>
    <x v="13"/>
    <n v="127.86499999999999"/>
  </r>
  <r>
    <n v="2019"/>
    <x v="10"/>
    <n v="21"/>
    <n v="7"/>
    <s v="OFF"/>
    <d v="2019-07-21T00:00:00"/>
    <s v="Avg of 4 NM Projects"/>
    <x v="14"/>
    <n v="102.65"/>
  </r>
  <r>
    <n v="2019"/>
    <x v="10"/>
    <n v="21"/>
    <n v="7"/>
    <s v="OFF"/>
    <d v="2019-07-21T00:00:00"/>
    <s v="Avg of 4 NM Projects"/>
    <x v="15"/>
    <n v="111.10499999999999"/>
  </r>
  <r>
    <n v="2019"/>
    <x v="10"/>
    <n v="21"/>
    <n v="7"/>
    <s v="OFF"/>
    <d v="2019-07-21T00:00:00"/>
    <s v="Avg of 4 NM Projects"/>
    <x v="16"/>
    <n v="93.44"/>
  </r>
  <r>
    <n v="2019"/>
    <x v="10"/>
    <n v="21"/>
    <n v="7"/>
    <s v="OFF"/>
    <d v="2019-07-21T00:00:00"/>
    <s v="Avg of 4 NM Projects"/>
    <x v="17"/>
    <n v="59.265000000000001"/>
  </r>
  <r>
    <n v="2019"/>
    <x v="10"/>
    <n v="21"/>
    <n v="7"/>
    <s v="OFF"/>
    <d v="2019-07-21T00:00:00"/>
    <s v="Avg of 4 NM Projects"/>
    <x v="18"/>
    <n v="36.480000000000004"/>
  </r>
  <r>
    <n v="2019"/>
    <x v="10"/>
    <n v="21"/>
    <n v="7"/>
    <s v="OFF"/>
    <d v="2019-07-21T00:00:00"/>
    <s v="Avg of 4 NM Projects"/>
    <x v="19"/>
    <n v="7.55"/>
  </r>
  <r>
    <n v="2019"/>
    <x v="10"/>
    <n v="21"/>
    <n v="7"/>
    <s v="OFF"/>
    <d v="2019-07-21T00:00:00"/>
    <s v="Avg of 4 NM Projects"/>
    <x v="20"/>
    <n v="0.26"/>
  </r>
  <r>
    <n v="2019"/>
    <x v="10"/>
    <n v="21"/>
    <n v="7"/>
    <s v="OFF"/>
    <d v="2019-07-21T00:00:00"/>
    <s v="Avg of 4 NM Projects"/>
    <x v="21"/>
    <n v="-0.13"/>
  </r>
  <r>
    <n v="2019"/>
    <x v="10"/>
    <n v="21"/>
    <n v="7"/>
    <s v="OFF"/>
    <d v="2019-07-21T00:00:00"/>
    <s v="Avg of 4 NM Projects"/>
    <x v="22"/>
    <n v="0"/>
  </r>
  <r>
    <n v="2019"/>
    <x v="10"/>
    <n v="21"/>
    <n v="7"/>
    <s v="OFF"/>
    <d v="2019-07-21T00:00:00"/>
    <s v="Avg of 4 NM Projects"/>
    <x v="23"/>
    <n v="-0.13"/>
  </r>
  <r>
    <n v="2019"/>
    <x v="10"/>
    <n v="22"/>
    <n v="1"/>
    <s v="OFF"/>
    <d v="2019-07-22T00:00:00"/>
    <s v="Avg of 4 NM Projects"/>
    <x v="0"/>
    <n v="-0.13"/>
  </r>
  <r>
    <n v="2019"/>
    <x v="10"/>
    <n v="22"/>
    <n v="1"/>
    <s v="OFF"/>
    <d v="2019-07-22T00:00:00"/>
    <s v="Avg of 4 NM Projects"/>
    <x v="1"/>
    <n v="0"/>
  </r>
  <r>
    <n v="2019"/>
    <x v="10"/>
    <n v="22"/>
    <n v="1"/>
    <s v="OFF"/>
    <d v="2019-07-22T00:00:00"/>
    <s v="Avg of 4 NM Projects"/>
    <x v="2"/>
    <n v="0"/>
  </r>
  <r>
    <n v="2019"/>
    <x v="10"/>
    <n v="22"/>
    <n v="1"/>
    <s v="OFF"/>
    <d v="2019-07-22T00:00:00"/>
    <s v="Avg of 4 NM Projects"/>
    <x v="3"/>
    <n v="0"/>
  </r>
  <r>
    <n v="2019"/>
    <x v="10"/>
    <n v="22"/>
    <n v="1"/>
    <s v="OFF"/>
    <d v="2019-07-22T00:00:00"/>
    <s v="Avg of 4 NM Projects"/>
    <x v="4"/>
    <n v="-0.26"/>
  </r>
  <r>
    <n v="2019"/>
    <x v="10"/>
    <n v="22"/>
    <n v="1"/>
    <s v="OFF"/>
    <d v="2019-07-22T00:00:00"/>
    <s v="Avg of 4 NM Projects"/>
    <x v="5"/>
    <n v="0.39"/>
  </r>
  <r>
    <n v="2019"/>
    <x v="10"/>
    <n v="22"/>
    <n v="1"/>
    <s v="OFF"/>
    <d v="2019-07-22T00:00:00"/>
    <s v="Avg of 4 NM Projects"/>
    <x v="6"/>
    <n v="9.2149999999999999"/>
  </r>
  <r>
    <n v="2019"/>
    <x v="10"/>
    <n v="22"/>
    <n v="1"/>
    <s v="OFF"/>
    <d v="2019-07-22T00:00:00"/>
    <s v="Avg of 4 NM Projects"/>
    <x v="7"/>
    <n v="21.760000000000005"/>
  </r>
  <r>
    <n v="2019"/>
    <x v="10"/>
    <n v="22"/>
    <n v="1"/>
    <s v="OFF"/>
    <d v="2019-07-22T00:00:00"/>
    <s v="Avg of 4 NM Projects"/>
    <x v="8"/>
    <n v="37.760000000000005"/>
  </r>
  <r>
    <n v="2019"/>
    <x v="10"/>
    <n v="22"/>
    <n v="1"/>
    <s v="OFF"/>
    <d v="2019-07-22T00:00:00"/>
    <s v="Avg of 4 NM Projects"/>
    <x v="9"/>
    <n v="53.375"/>
  </r>
  <r>
    <n v="2019"/>
    <x v="10"/>
    <n v="22"/>
    <n v="1"/>
    <s v="OFF"/>
    <d v="2019-07-22T00:00:00"/>
    <s v="Avg of 4 NM Projects"/>
    <x v="10"/>
    <n v="54.015000000000001"/>
  </r>
  <r>
    <n v="2019"/>
    <x v="10"/>
    <n v="22"/>
    <n v="1"/>
    <s v="OFF"/>
    <d v="2019-07-22T00:00:00"/>
    <s v="Avg of 4 NM Projects"/>
    <x v="11"/>
    <n v="41.989999999999995"/>
  </r>
  <r>
    <n v="2019"/>
    <x v="10"/>
    <n v="22"/>
    <n v="1"/>
    <s v="OFF"/>
    <d v="2019-07-22T00:00:00"/>
    <s v="Avg of 4 NM Projects"/>
    <x v="12"/>
    <n v="42.879999999999995"/>
  </r>
  <r>
    <n v="2019"/>
    <x v="10"/>
    <n v="22"/>
    <n v="1"/>
    <s v="OFF"/>
    <d v="2019-07-22T00:00:00"/>
    <s v="Avg of 4 NM Projects"/>
    <x v="13"/>
    <n v="59.39"/>
  </r>
  <r>
    <n v="2019"/>
    <x v="10"/>
    <n v="22"/>
    <n v="1"/>
    <s v="OFF"/>
    <d v="2019-07-22T00:00:00"/>
    <s v="Avg of 4 NM Projects"/>
    <x v="14"/>
    <n v="54.274999999999991"/>
  </r>
  <r>
    <n v="2019"/>
    <x v="10"/>
    <n v="22"/>
    <n v="1"/>
    <s v="OFF"/>
    <d v="2019-07-22T00:00:00"/>
    <s v="Avg of 4 NM Projects"/>
    <x v="15"/>
    <n v="41.465000000000003"/>
  </r>
  <r>
    <n v="2019"/>
    <x v="10"/>
    <n v="22"/>
    <n v="1"/>
    <s v="OFF"/>
    <d v="2019-07-22T00:00:00"/>
    <s v="Avg of 4 NM Projects"/>
    <x v="16"/>
    <n v="44.42"/>
  </r>
  <r>
    <n v="2019"/>
    <x v="10"/>
    <n v="22"/>
    <n v="1"/>
    <s v="OFF"/>
    <d v="2019-07-22T00:00:00"/>
    <s v="Avg of 4 NM Projects"/>
    <x v="17"/>
    <n v="24.32"/>
  </r>
  <r>
    <n v="2019"/>
    <x v="10"/>
    <n v="22"/>
    <n v="1"/>
    <s v="OFF"/>
    <d v="2019-07-22T00:00:00"/>
    <s v="Avg of 4 NM Projects"/>
    <x v="18"/>
    <n v="22.785000000000004"/>
  </r>
  <r>
    <n v="2019"/>
    <x v="10"/>
    <n v="22"/>
    <n v="1"/>
    <s v="OFF"/>
    <d v="2019-07-22T00:00:00"/>
    <s v="Avg of 4 NM Projects"/>
    <x v="19"/>
    <n v="5.1249999999999991"/>
  </r>
  <r>
    <n v="2019"/>
    <x v="10"/>
    <n v="22"/>
    <n v="1"/>
    <s v="OFF"/>
    <d v="2019-07-22T00:00:00"/>
    <s v="Avg of 4 NM Projects"/>
    <x v="20"/>
    <n v="0.13"/>
  </r>
  <r>
    <n v="2019"/>
    <x v="10"/>
    <n v="22"/>
    <n v="1"/>
    <s v="OFF"/>
    <d v="2019-07-22T00:00:00"/>
    <s v="Avg of 4 NM Projects"/>
    <x v="21"/>
    <n v="0"/>
  </r>
  <r>
    <n v="2019"/>
    <x v="10"/>
    <n v="22"/>
    <n v="1"/>
    <s v="OFF"/>
    <d v="2019-07-22T00:00:00"/>
    <s v="Avg of 4 NM Projects"/>
    <x v="22"/>
    <n v="-0.39"/>
  </r>
  <r>
    <n v="2019"/>
    <x v="10"/>
    <n v="22"/>
    <n v="1"/>
    <s v="OFF"/>
    <d v="2019-07-22T00:00:00"/>
    <s v="Avg of 4 NM Projects"/>
    <x v="23"/>
    <n v="-0.13"/>
  </r>
  <r>
    <n v="2019"/>
    <x v="10"/>
    <n v="23"/>
    <n v="2"/>
    <s v="OFF"/>
    <d v="2019-07-23T00:00:00"/>
    <s v="Avg of 4 NM Projects"/>
    <x v="0"/>
    <n v="-0.13"/>
  </r>
  <r>
    <n v="2019"/>
    <x v="10"/>
    <n v="23"/>
    <n v="2"/>
    <s v="OFF"/>
    <d v="2019-07-23T00:00:00"/>
    <s v="Avg of 4 NM Projects"/>
    <x v="1"/>
    <n v="-0.13"/>
  </r>
  <r>
    <n v="2019"/>
    <x v="10"/>
    <n v="23"/>
    <n v="2"/>
    <s v="OFF"/>
    <d v="2019-07-23T00:00:00"/>
    <s v="Avg of 4 NM Projects"/>
    <x v="2"/>
    <n v="-0.13"/>
  </r>
  <r>
    <n v="2019"/>
    <x v="10"/>
    <n v="23"/>
    <n v="2"/>
    <s v="OFF"/>
    <d v="2019-07-23T00:00:00"/>
    <s v="Avg of 4 NM Projects"/>
    <x v="3"/>
    <n v="0"/>
  </r>
  <r>
    <n v="2019"/>
    <x v="10"/>
    <n v="23"/>
    <n v="2"/>
    <s v="OFF"/>
    <d v="2019-07-23T00:00:00"/>
    <s v="Avg of 4 NM Projects"/>
    <x v="4"/>
    <n v="-0.13"/>
  </r>
  <r>
    <n v="2019"/>
    <x v="10"/>
    <n v="23"/>
    <n v="2"/>
    <s v="OFF"/>
    <d v="2019-07-23T00:00:00"/>
    <s v="Avg of 4 NM Projects"/>
    <x v="5"/>
    <n v="-0.26"/>
  </r>
  <r>
    <n v="2019"/>
    <x v="10"/>
    <n v="23"/>
    <n v="2"/>
    <s v="OFF"/>
    <d v="2019-07-23T00:00:00"/>
    <s v="Avg of 4 NM Projects"/>
    <x v="6"/>
    <n v="4.3449999999999998"/>
  </r>
  <r>
    <n v="2019"/>
    <x v="10"/>
    <n v="23"/>
    <n v="2"/>
    <s v="ON"/>
    <d v="2019-07-23T00:00:00"/>
    <s v="Avg of 4 NM Projects"/>
    <x v="7"/>
    <n v="16.509999999999998"/>
  </r>
  <r>
    <n v="2019"/>
    <x v="10"/>
    <n v="23"/>
    <n v="2"/>
    <s v="ON"/>
    <d v="2019-07-23T00:00:00"/>
    <s v="Avg of 4 NM Projects"/>
    <x v="8"/>
    <n v="31.234999999999999"/>
  </r>
  <r>
    <n v="2019"/>
    <x v="10"/>
    <n v="23"/>
    <n v="2"/>
    <s v="ON"/>
    <d v="2019-07-23T00:00:00"/>
    <s v="Avg of 4 NM Projects"/>
    <x v="9"/>
    <n v="46.204999999999998"/>
  </r>
  <r>
    <n v="2019"/>
    <x v="10"/>
    <n v="23"/>
    <n v="2"/>
    <s v="ON"/>
    <d v="2019-07-23T00:00:00"/>
    <s v="Avg of 4 NM Projects"/>
    <x v="10"/>
    <n v="70.655000000000001"/>
  </r>
  <r>
    <n v="2019"/>
    <x v="10"/>
    <n v="23"/>
    <n v="2"/>
    <s v="ON"/>
    <d v="2019-07-23T00:00:00"/>
    <s v="Avg of 4 NM Projects"/>
    <x v="11"/>
    <n v="86.78"/>
  </r>
  <r>
    <n v="2019"/>
    <x v="10"/>
    <n v="23"/>
    <n v="2"/>
    <s v="ON"/>
    <d v="2019-07-23T00:00:00"/>
    <s v="Avg of 4 NM Projects"/>
    <x v="12"/>
    <n v="102.535"/>
  </r>
  <r>
    <n v="2019"/>
    <x v="10"/>
    <n v="23"/>
    <n v="2"/>
    <s v="ON"/>
    <d v="2019-07-23T00:00:00"/>
    <s v="Avg of 4 NM Projects"/>
    <x v="13"/>
    <n v="91.139999999999986"/>
  </r>
  <r>
    <n v="2019"/>
    <x v="10"/>
    <n v="23"/>
    <n v="2"/>
    <s v="ON"/>
    <d v="2019-07-23T00:00:00"/>
    <s v="Avg of 4 NM Projects"/>
    <x v="14"/>
    <n v="66.56"/>
  </r>
  <r>
    <n v="2019"/>
    <x v="10"/>
    <n v="23"/>
    <n v="2"/>
    <s v="ON"/>
    <d v="2019-07-23T00:00:00"/>
    <s v="Avg of 4 NM Projects"/>
    <x v="15"/>
    <n v="55.165000000000006"/>
  </r>
  <r>
    <n v="2019"/>
    <x v="10"/>
    <n v="23"/>
    <n v="2"/>
    <s v="ON"/>
    <d v="2019-07-23T00:00:00"/>
    <s v="Avg of 4 NM Projects"/>
    <x v="16"/>
    <n v="47.745000000000005"/>
  </r>
  <r>
    <n v="2019"/>
    <x v="10"/>
    <n v="23"/>
    <n v="2"/>
    <s v="ON"/>
    <d v="2019-07-23T00:00:00"/>
    <s v="Avg of 4 NM Projects"/>
    <x v="17"/>
    <n v="36.355000000000004"/>
  </r>
  <r>
    <n v="2019"/>
    <x v="10"/>
    <n v="23"/>
    <n v="2"/>
    <s v="ON"/>
    <d v="2019-07-23T00:00:00"/>
    <s v="Avg of 4 NM Projects"/>
    <x v="18"/>
    <n v="20.355"/>
  </r>
  <r>
    <n v="2019"/>
    <x v="10"/>
    <n v="23"/>
    <n v="2"/>
    <s v="ON"/>
    <d v="2019-07-23T00:00:00"/>
    <s v="Avg of 4 NM Projects"/>
    <x v="19"/>
    <n v="5.8849999999999998"/>
  </r>
  <r>
    <n v="2019"/>
    <x v="10"/>
    <n v="23"/>
    <n v="2"/>
    <s v="ON"/>
    <d v="2019-07-23T00:00:00"/>
    <s v="Avg of 4 NM Projects"/>
    <x v="20"/>
    <n v="0"/>
  </r>
  <r>
    <n v="2019"/>
    <x v="10"/>
    <n v="23"/>
    <n v="2"/>
    <s v="ON"/>
    <d v="2019-07-23T00:00:00"/>
    <s v="Avg of 4 NM Projects"/>
    <x v="21"/>
    <n v="-0.13"/>
  </r>
  <r>
    <n v="2019"/>
    <x v="10"/>
    <n v="23"/>
    <n v="2"/>
    <s v="ON"/>
    <d v="2019-07-23T00:00:00"/>
    <s v="Avg of 4 NM Projects"/>
    <x v="22"/>
    <n v="-0.13"/>
  </r>
  <r>
    <n v="2019"/>
    <x v="10"/>
    <n v="23"/>
    <n v="2"/>
    <s v="OFF"/>
    <d v="2019-07-23T00:00:00"/>
    <s v="Avg of 4 NM Projects"/>
    <x v="23"/>
    <n v="0"/>
  </r>
  <r>
    <n v="2019"/>
    <x v="10"/>
    <n v="24"/>
    <n v="3"/>
    <s v="OFF"/>
    <d v="2019-07-24T00:00:00"/>
    <s v="Avg of 4 NM Projects"/>
    <x v="0"/>
    <n v="-0.13"/>
  </r>
  <r>
    <n v="2019"/>
    <x v="10"/>
    <n v="24"/>
    <n v="3"/>
    <s v="OFF"/>
    <d v="2019-07-24T00:00:00"/>
    <s v="Avg of 4 NM Projects"/>
    <x v="1"/>
    <n v="-0.13"/>
  </r>
  <r>
    <n v="2019"/>
    <x v="10"/>
    <n v="24"/>
    <n v="3"/>
    <s v="OFF"/>
    <d v="2019-07-24T00:00:00"/>
    <s v="Avg of 4 NM Projects"/>
    <x v="2"/>
    <n v="0"/>
  </r>
  <r>
    <n v="2019"/>
    <x v="10"/>
    <n v="24"/>
    <n v="3"/>
    <s v="OFF"/>
    <d v="2019-07-24T00:00:00"/>
    <s v="Avg of 4 NM Projects"/>
    <x v="3"/>
    <n v="0"/>
  </r>
  <r>
    <n v="2019"/>
    <x v="10"/>
    <n v="24"/>
    <n v="3"/>
    <s v="OFF"/>
    <d v="2019-07-24T00:00:00"/>
    <s v="Avg of 4 NM Projects"/>
    <x v="4"/>
    <n v="-0.13"/>
  </r>
  <r>
    <n v="2019"/>
    <x v="10"/>
    <n v="24"/>
    <n v="3"/>
    <s v="OFF"/>
    <d v="2019-07-24T00:00:00"/>
    <s v="Avg of 4 NM Projects"/>
    <x v="5"/>
    <n v="-0.13"/>
  </r>
  <r>
    <n v="2019"/>
    <x v="10"/>
    <n v="24"/>
    <n v="3"/>
    <s v="OFF"/>
    <d v="2019-07-24T00:00:00"/>
    <s v="Avg of 4 NM Projects"/>
    <x v="6"/>
    <n v="9.08"/>
  </r>
  <r>
    <n v="2019"/>
    <x v="10"/>
    <n v="24"/>
    <n v="3"/>
    <s v="ON"/>
    <d v="2019-07-24T00:00:00"/>
    <s v="Avg of 4 NM Projects"/>
    <x v="7"/>
    <n v="41.344999999999999"/>
  </r>
  <r>
    <n v="2019"/>
    <x v="10"/>
    <n v="24"/>
    <n v="3"/>
    <s v="ON"/>
    <d v="2019-07-24T00:00:00"/>
    <s v="Avg of 4 NM Projects"/>
    <x v="8"/>
    <n v="77.819999999999993"/>
  </r>
  <r>
    <n v="2019"/>
    <x v="10"/>
    <n v="24"/>
    <n v="3"/>
    <s v="ON"/>
    <d v="2019-07-24T00:00:00"/>
    <s v="Avg of 4 NM Projects"/>
    <x v="9"/>
    <n v="116.22000000000001"/>
  </r>
  <r>
    <n v="2019"/>
    <x v="10"/>
    <n v="24"/>
    <n v="3"/>
    <s v="ON"/>
    <d v="2019-07-24T00:00:00"/>
    <s v="Avg of 4 NM Projects"/>
    <x v="10"/>
    <n v="135.04"/>
  </r>
  <r>
    <n v="2019"/>
    <x v="10"/>
    <n v="24"/>
    <n v="3"/>
    <s v="ON"/>
    <d v="2019-07-24T00:00:00"/>
    <s v="Avg of 4 NM Projects"/>
    <x v="11"/>
    <n v="134.38999999999999"/>
  </r>
  <r>
    <n v="2019"/>
    <x v="10"/>
    <n v="24"/>
    <n v="3"/>
    <s v="ON"/>
    <d v="2019-07-24T00:00:00"/>
    <s v="Avg of 4 NM Projects"/>
    <x v="12"/>
    <n v="105.35000000000001"/>
  </r>
  <r>
    <n v="2019"/>
    <x v="10"/>
    <n v="24"/>
    <n v="3"/>
    <s v="ON"/>
    <d v="2019-07-24T00:00:00"/>
    <s v="Avg of 4 NM Projects"/>
    <x v="13"/>
    <n v="120.32499999999999"/>
  </r>
  <r>
    <n v="2019"/>
    <x v="10"/>
    <n v="24"/>
    <n v="3"/>
    <s v="ON"/>
    <d v="2019-07-24T00:00:00"/>
    <s v="Avg of 4 NM Projects"/>
    <x v="14"/>
    <n v="117.63"/>
  </r>
  <r>
    <n v="2019"/>
    <x v="10"/>
    <n v="24"/>
    <n v="3"/>
    <s v="ON"/>
    <d v="2019-07-24T00:00:00"/>
    <s v="Avg of 4 NM Projects"/>
    <x v="15"/>
    <n v="108.29"/>
  </r>
  <r>
    <n v="2019"/>
    <x v="10"/>
    <n v="24"/>
    <n v="3"/>
    <s v="ON"/>
    <d v="2019-07-24T00:00:00"/>
    <s v="Avg of 4 NM Projects"/>
    <x v="16"/>
    <n v="83.965000000000003"/>
  </r>
  <r>
    <n v="2019"/>
    <x v="10"/>
    <n v="24"/>
    <n v="3"/>
    <s v="ON"/>
    <d v="2019-07-24T00:00:00"/>
    <s v="Avg of 4 NM Projects"/>
    <x v="17"/>
    <n v="61.695"/>
  </r>
  <r>
    <n v="2019"/>
    <x v="10"/>
    <n v="24"/>
    <n v="3"/>
    <s v="ON"/>
    <d v="2019-07-24T00:00:00"/>
    <s v="Avg of 4 NM Projects"/>
    <x v="18"/>
    <n v="27.905000000000001"/>
  </r>
  <r>
    <n v="2019"/>
    <x v="10"/>
    <n v="24"/>
    <n v="3"/>
    <s v="ON"/>
    <d v="2019-07-24T00:00:00"/>
    <s v="Avg of 4 NM Projects"/>
    <x v="19"/>
    <n v="6.7850000000000001"/>
  </r>
  <r>
    <n v="2019"/>
    <x v="10"/>
    <n v="24"/>
    <n v="3"/>
    <s v="ON"/>
    <d v="2019-07-24T00:00:00"/>
    <s v="Avg of 4 NM Projects"/>
    <x v="20"/>
    <n v="0"/>
  </r>
  <r>
    <n v="2019"/>
    <x v="10"/>
    <n v="24"/>
    <n v="3"/>
    <s v="ON"/>
    <d v="2019-07-24T00:00:00"/>
    <s v="Avg of 4 NM Projects"/>
    <x v="21"/>
    <n v="-0.26"/>
  </r>
  <r>
    <n v="2019"/>
    <x v="10"/>
    <n v="24"/>
    <n v="3"/>
    <s v="ON"/>
    <d v="2019-07-24T00:00:00"/>
    <s v="Avg of 4 NM Projects"/>
    <x v="22"/>
    <n v="-0.13"/>
  </r>
  <r>
    <n v="2019"/>
    <x v="10"/>
    <n v="24"/>
    <n v="3"/>
    <s v="OFF"/>
    <d v="2019-07-24T00:00:00"/>
    <s v="Avg of 4 NM Projects"/>
    <x v="23"/>
    <n v="0"/>
  </r>
  <r>
    <n v="2019"/>
    <x v="10"/>
    <n v="25"/>
    <n v="4"/>
    <s v="OFF"/>
    <d v="2019-07-25T00:00:00"/>
    <s v="Avg of 4 NM Projects"/>
    <x v="0"/>
    <n v="-0.13"/>
  </r>
  <r>
    <n v="2019"/>
    <x v="10"/>
    <n v="25"/>
    <n v="4"/>
    <s v="OFF"/>
    <d v="2019-07-25T00:00:00"/>
    <s v="Avg of 4 NM Projects"/>
    <x v="1"/>
    <n v="0"/>
  </r>
  <r>
    <n v="2019"/>
    <x v="10"/>
    <n v="25"/>
    <n v="4"/>
    <s v="OFF"/>
    <d v="2019-07-25T00:00:00"/>
    <s v="Avg of 4 NM Projects"/>
    <x v="2"/>
    <n v="0"/>
  </r>
  <r>
    <n v="2019"/>
    <x v="10"/>
    <n v="25"/>
    <n v="4"/>
    <s v="OFF"/>
    <d v="2019-07-25T00:00:00"/>
    <s v="Avg of 4 NM Projects"/>
    <x v="3"/>
    <n v="0"/>
  </r>
  <r>
    <n v="2019"/>
    <x v="10"/>
    <n v="25"/>
    <n v="4"/>
    <s v="OFF"/>
    <d v="2019-07-25T00:00:00"/>
    <s v="Avg of 4 NM Projects"/>
    <x v="4"/>
    <n v="-0.26"/>
  </r>
  <r>
    <n v="2019"/>
    <x v="10"/>
    <n v="25"/>
    <n v="4"/>
    <s v="OFF"/>
    <d v="2019-07-25T00:00:00"/>
    <s v="Avg of 4 NM Projects"/>
    <x v="5"/>
    <n v="0.13"/>
  </r>
  <r>
    <n v="2019"/>
    <x v="10"/>
    <n v="25"/>
    <n v="4"/>
    <s v="OFF"/>
    <d v="2019-07-25T00:00:00"/>
    <s v="Avg of 4 NM Projects"/>
    <x v="6"/>
    <n v="8.7050000000000001"/>
  </r>
  <r>
    <n v="2019"/>
    <x v="10"/>
    <n v="25"/>
    <n v="4"/>
    <s v="ON"/>
    <d v="2019-07-25T00:00:00"/>
    <s v="Avg of 4 NM Projects"/>
    <x v="7"/>
    <n v="29.82"/>
  </r>
  <r>
    <n v="2019"/>
    <x v="10"/>
    <n v="25"/>
    <n v="4"/>
    <s v="ON"/>
    <d v="2019-07-25T00:00:00"/>
    <s v="Avg of 4 NM Projects"/>
    <x v="8"/>
    <n v="59.65"/>
  </r>
  <r>
    <n v="2019"/>
    <x v="10"/>
    <n v="25"/>
    <n v="4"/>
    <s v="ON"/>
    <d v="2019-07-25T00:00:00"/>
    <s v="Avg of 4 NM Projects"/>
    <x v="9"/>
    <n v="67.070000000000007"/>
  </r>
  <r>
    <n v="2019"/>
    <x v="10"/>
    <n v="25"/>
    <n v="4"/>
    <s v="ON"/>
    <d v="2019-07-25T00:00:00"/>
    <s v="Avg of 4 NM Projects"/>
    <x v="10"/>
    <n v="89.47"/>
  </r>
  <r>
    <n v="2019"/>
    <x v="10"/>
    <n v="25"/>
    <n v="4"/>
    <s v="ON"/>
    <d v="2019-07-25T00:00:00"/>
    <s v="Avg of 4 NM Projects"/>
    <x v="11"/>
    <n v="94.34"/>
  </r>
  <r>
    <n v="2019"/>
    <x v="10"/>
    <n v="25"/>
    <n v="4"/>
    <s v="ON"/>
    <d v="2019-07-25T00:00:00"/>
    <s v="Avg of 4 NM Projects"/>
    <x v="12"/>
    <n v="94.594999999999999"/>
  </r>
  <r>
    <n v="2019"/>
    <x v="10"/>
    <n v="25"/>
    <n v="4"/>
    <s v="ON"/>
    <d v="2019-07-25T00:00:00"/>
    <s v="Avg of 4 NM Projects"/>
    <x v="13"/>
    <n v="95.10499999999999"/>
  </r>
  <r>
    <n v="2019"/>
    <x v="10"/>
    <n v="25"/>
    <n v="4"/>
    <s v="ON"/>
    <d v="2019-07-25T00:00:00"/>
    <s v="Avg of 4 NM Projects"/>
    <x v="14"/>
    <n v="65.284999999999997"/>
  </r>
  <r>
    <n v="2019"/>
    <x v="10"/>
    <n v="25"/>
    <n v="4"/>
    <s v="ON"/>
    <d v="2019-07-25T00:00:00"/>
    <s v="Avg of 4 NM Projects"/>
    <x v="15"/>
    <n v="76.295000000000002"/>
  </r>
  <r>
    <n v="2019"/>
    <x v="10"/>
    <n v="25"/>
    <n v="4"/>
    <s v="ON"/>
    <d v="2019-07-25T00:00:00"/>
    <s v="Avg of 4 NM Projects"/>
    <x v="16"/>
    <n v="52.74499999999999"/>
  </r>
  <r>
    <n v="2019"/>
    <x v="10"/>
    <n v="25"/>
    <n v="4"/>
    <s v="ON"/>
    <d v="2019-07-25T00:00:00"/>
    <s v="Avg of 4 NM Projects"/>
    <x v="17"/>
    <n v="44.16"/>
  </r>
  <r>
    <n v="2019"/>
    <x v="10"/>
    <n v="25"/>
    <n v="4"/>
    <s v="ON"/>
    <d v="2019-07-25T00:00:00"/>
    <s v="Avg of 4 NM Projects"/>
    <x v="18"/>
    <n v="19.579999999999998"/>
  </r>
  <r>
    <n v="2019"/>
    <x v="10"/>
    <n v="25"/>
    <n v="4"/>
    <s v="ON"/>
    <d v="2019-07-25T00:00:00"/>
    <s v="Avg of 4 NM Projects"/>
    <x v="19"/>
    <n v="4.0949999999999998"/>
  </r>
  <r>
    <n v="2019"/>
    <x v="10"/>
    <n v="25"/>
    <n v="4"/>
    <s v="ON"/>
    <d v="2019-07-25T00:00:00"/>
    <s v="Avg of 4 NM Projects"/>
    <x v="20"/>
    <n v="-0.13"/>
  </r>
  <r>
    <n v="2019"/>
    <x v="10"/>
    <n v="25"/>
    <n v="4"/>
    <s v="ON"/>
    <d v="2019-07-25T00:00:00"/>
    <s v="Avg of 4 NM Projects"/>
    <x v="21"/>
    <n v="-0.13"/>
  </r>
  <r>
    <n v="2019"/>
    <x v="10"/>
    <n v="25"/>
    <n v="4"/>
    <s v="ON"/>
    <d v="2019-07-25T00:00:00"/>
    <s v="Avg of 4 NM Projects"/>
    <x v="22"/>
    <n v="0"/>
  </r>
  <r>
    <n v="2019"/>
    <x v="10"/>
    <n v="25"/>
    <n v="4"/>
    <s v="OFF"/>
    <d v="2019-07-25T00:00:00"/>
    <s v="Avg of 4 NM Projects"/>
    <x v="23"/>
    <n v="0"/>
  </r>
  <r>
    <n v="2019"/>
    <x v="10"/>
    <n v="26"/>
    <n v="5"/>
    <s v="OFF"/>
    <d v="2019-07-26T00:00:00"/>
    <s v="Avg of 4 NM Projects"/>
    <x v="0"/>
    <n v="0"/>
  </r>
  <r>
    <n v="2019"/>
    <x v="10"/>
    <n v="26"/>
    <n v="5"/>
    <s v="OFF"/>
    <d v="2019-07-26T00:00:00"/>
    <s v="Avg of 4 NM Projects"/>
    <x v="1"/>
    <n v="0"/>
  </r>
  <r>
    <n v="2019"/>
    <x v="10"/>
    <n v="26"/>
    <n v="5"/>
    <s v="OFF"/>
    <d v="2019-07-26T00:00:00"/>
    <s v="Avg of 4 NM Projects"/>
    <x v="2"/>
    <n v="-0.26"/>
  </r>
  <r>
    <n v="2019"/>
    <x v="10"/>
    <n v="26"/>
    <n v="5"/>
    <s v="OFF"/>
    <d v="2019-07-26T00:00:00"/>
    <s v="Avg of 4 NM Projects"/>
    <x v="3"/>
    <n v="-0.13"/>
  </r>
  <r>
    <n v="2019"/>
    <x v="10"/>
    <n v="26"/>
    <n v="5"/>
    <s v="OFF"/>
    <d v="2019-07-26T00:00:00"/>
    <s v="Avg of 4 NM Projects"/>
    <x v="4"/>
    <n v="-0.13"/>
  </r>
  <r>
    <n v="2019"/>
    <x v="10"/>
    <n v="26"/>
    <n v="5"/>
    <s v="OFF"/>
    <d v="2019-07-26T00:00:00"/>
    <s v="Avg of 4 NM Projects"/>
    <x v="5"/>
    <n v="-0.13"/>
  </r>
  <r>
    <n v="2019"/>
    <x v="10"/>
    <n v="26"/>
    <n v="5"/>
    <s v="OFF"/>
    <d v="2019-07-26T00:00:00"/>
    <s v="Avg of 4 NM Projects"/>
    <x v="6"/>
    <n v="6.4050000000000011"/>
  </r>
  <r>
    <n v="2019"/>
    <x v="10"/>
    <n v="26"/>
    <n v="5"/>
    <s v="ON"/>
    <d v="2019-07-26T00:00:00"/>
    <s v="Avg of 4 NM Projects"/>
    <x v="7"/>
    <n v="26.75"/>
  </r>
  <r>
    <n v="2019"/>
    <x v="10"/>
    <n v="26"/>
    <n v="5"/>
    <s v="ON"/>
    <d v="2019-07-26T00:00:00"/>
    <s v="Avg of 4 NM Projects"/>
    <x v="8"/>
    <n v="51.584999999999994"/>
  </r>
  <r>
    <n v="2019"/>
    <x v="10"/>
    <n v="26"/>
    <n v="5"/>
    <s v="ON"/>
    <d v="2019-07-26T00:00:00"/>
    <s v="Avg of 4 NM Projects"/>
    <x v="9"/>
    <n v="72.835000000000008"/>
  </r>
  <r>
    <n v="2019"/>
    <x v="10"/>
    <n v="26"/>
    <n v="5"/>
    <s v="ON"/>
    <d v="2019-07-26T00:00:00"/>
    <s v="Avg of 4 NM Projects"/>
    <x v="10"/>
    <n v="83.325000000000003"/>
  </r>
  <r>
    <n v="2019"/>
    <x v="10"/>
    <n v="26"/>
    <n v="5"/>
    <s v="ON"/>
    <d v="2019-07-26T00:00:00"/>
    <s v="Avg of 4 NM Projects"/>
    <x v="11"/>
    <n v="94.460000000000008"/>
  </r>
  <r>
    <n v="2019"/>
    <x v="10"/>
    <n v="26"/>
    <n v="5"/>
    <s v="ON"/>
    <d v="2019-07-26T00:00:00"/>
    <s v="Avg of 4 NM Projects"/>
    <x v="12"/>
    <n v="101.38"/>
  </r>
  <r>
    <n v="2019"/>
    <x v="10"/>
    <n v="26"/>
    <n v="5"/>
    <s v="ON"/>
    <d v="2019-07-26T00:00:00"/>
    <s v="Avg of 4 NM Projects"/>
    <x v="13"/>
    <n v="95.745000000000005"/>
  </r>
  <r>
    <n v="2019"/>
    <x v="10"/>
    <n v="26"/>
    <n v="5"/>
    <s v="ON"/>
    <d v="2019-07-26T00:00:00"/>
    <s v="Avg of 4 NM Projects"/>
    <x v="14"/>
    <n v="83.45"/>
  </r>
  <r>
    <n v="2019"/>
    <x v="10"/>
    <n v="26"/>
    <n v="5"/>
    <s v="ON"/>
    <d v="2019-07-26T00:00:00"/>
    <s v="Avg of 4 NM Projects"/>
    <x v="15"/>
    <n v="75.650000000000006"/>
  </r>
  <r>
    <n v="2019"/>
    <x v="10"/>
    <n v="26"/>
    <n v="5"/>
    <s v="ON"/>
    <d v="2019-07-26T00:00:00"/>
    <s v="Avg of 4 NM Projects"/>
    <x v="16"/>
    <n v="77.95"/>
  </r>
  <r>
    <n v="2019"/>
    <x v="10"/>
    <n v="26"/>
    <n v="5"/>
    <s v="ON"/>
    <d v="2019-07-26T00:00:00"/>
    <s v="Avg of 4 NM Projects"/>
    <x v="17"/>
    <n v="58.75"/>
  </r>
  <r>
    <n v="2019"/>
    <x v="10"/>
    <n v="26"/>
    <n v="5"/>
    <s v="ON"/>
    <d v="2019-07-26T00:00:00"/>
    <s v="Avg of 4 NM Projects"/>
    <x v="18"/>
    <n v="32.119999999999997"/>
  </r>
  <r>
    <n v="2019"/>
    <x v="10"/>
    <n v="26"/>
    <n v="5"/>
    <s v="ON"/>
    <d v="2019-07-26T00:00:00"/>
    <s v="Avg of 4 NM Projects"/>
    <x v="19"/>
    <n v="6.1400000000000006"/>
  </r>
  <r>
    <n v="2019"/>
    <x v="10"/>
    <n v="26"/>
    <n v="5"/>
    <s v="ON"/>
    <d v="2019-07-26T00:00:00"/>
    <s v="Avg of 4 NM Projects"/>
    <x v="20"/>
    <n v="0"/>
  </r>
  <r>
    <n v="2019"/>
    <x v="10"/>
    <n v="26"/>
    <n v="5"/>
    <s v="ON"/>
    <d v="2019-07-26T00:00:00"/>
    <s v="Avg of 4 NM Projects"/>
    <x v="21"/>
    <n v="-0.26"/>
  </r>
  <r>
    <n v="2019"/>
    <x v="10"/>
    <n v="26"/>
    <n v="5"/>
    <s v="ON"/>
    <d v="2019-07-26T00:00:00"/>
    <s v="Avg of 4 NM Projects"/>
    <x v="22"/>
    <n v="0"/>
  </r>
  <r>
    <n v="2019"/>
    <x v="10"/>
    <n v="26"/>
    <n v="5"/>
    <s v="OFF"/>
    <d v="2019-07-26T00:00:00"/>
    <s v="Avg of 4 NM Projects"/>
    <x v="23"/>
    <n v="-0.13"/>
  </r>
  <r>
    <n v="2019"/>
    <x v="10"/>
    <n v="27"/>
    <n v="6"/>
    <s v="OFF"/>
    <d v="2019-07-27T00:00:00"/>
    <s v="Avg of 4 NM Projects"/>
    <x v="0"/>
    <n v="0"/>
  </r>
  <r>
    <n v="2019"/>
    <x v="10"/>
    <n v="27"/>
    <n v="6"/>
    <s v="OFF"/>
    <d v="2019-07-27T00:00:00"/>
    <s v="Avg of 4 NM Projects"/>
    <x v="1"/>
    <n v="0"/>
  </r>
  <r>
    <n v="2019"/>
    <x v="10"/>
    <n v="27"/>
    <n v="6"/>
    <s v="OFF"/>
    <d v="2019-07-27T00:00:00"/>
    <s v="Avg of 4 NM Projects"/>
    <x v="2"/>
    <n v="0"/>
  </r>
  <r>
    <n v="2019"/>
    <x v="10"/>
    <n v="27"/>
    <n v="6"/>
    <s v="OFF"/>
    <d v="2019-07-27T00:00:00"/>
    <s v="Avg of 4 NM Projects"/>
    <x v="3"/>
    <n v="-0.13"/>
  </r>
  <r>
    <n v="2019"/>
    <x v="10"/>
    <n v="27"/>
    <n v="6"/>
    <s v="OFF"/>
    <d v="2019-07-27T00:00:00"/>
    <s v="Avg of 4 NM Projects"/>
    <x v="4"/>
    <n v="-0.13"/>
  </r>
  <r>
    <n v="2019"/>
    <x v="10"/>
    <n v="27"/>
    <n v="6"/>
    <s v="OFF"/>
    <d v="2019-07-27T00:00:00"/>
    <s v="Avg of 4 NM Projects"/>
    <x v="5"/>
    <n v="0.38500000000000001"/>
  </r>
  <r>
    <n v="2019"/>
    <x v="10"/>
    <n v="27"/>
    <n v="6"/>
    <s v="OFF"/>
    <d v="2019-07-27T00:00:00"/>
    <s v="Avg of 4 NM Projects"/>
    <x v="6"/>
    <n v="6.0150000000000006"/>
  </r>
  <r>
    <n v="2019"/>
    <x v="10"/>
    <n v="27"/>
    <n v="6"/>
    <s v="ON"/>
    <d v="2019-07-27T00:00:00"/>
    <s v="Avg of 4 NM Projects"/>
    <x v="7"/>
    <n v="32"/>
  </r>
  <r>
    <n v="2019"/>
    <x v="10"/>
    <n v="27"/>
    <n v="6"/>
    <s v="ON"/>
    <d v="2019-07-27T00:00:00"/>
    <s v="Avg of 4 NM Projects"/>
    <x v="8"/>
    <n v="46.215000000000003"/>
  </r>
  <r>
    <n v="2019"/>
    <x v="10"/>
    <n v="27"/>
    <n v="6"/>
    <s v="ON"/>
    <d v="2019-07-27T00:00:00"/>
    <s v="Avg of 4 NM Projects"/>
    <x v="9"/>
    <n v="67.330000000000013"/>
  </r>
  <r>
    <n v="2019"/>
    <x v="10"/>
    <n v="27"/>
    <n v="6"/>
    <s v="ON"/>
    <d v="2019-07-27T00:00:00"/>
    <s v="Avg of 4 NM Projects"/>
    <x v="10"/>
    <n v="86.784999999999997"/>
  </r>
  <r>
    <n v="2019"/>
    <x v="10"/>
    <n v="27"/>
    <n v="6"/>
    <s v="ON"/>
    <d v="2019-07-27T00:00:00"/>
    <s v="Avg of 4 NM Projects"/>
    <x v="11"/>
    <n v="107.65"/>
  </r>
  <r>
    <n v="2019"/>
    <x v="10"/>
    <n v="27"/>
    <n v="6"/>
    <s v="ON"/>
    <d v="2019-07-27T00:00:00"/>
    <s v="Avg of 4 NM Projects"/>
    <x v="12"/>
    <n v="121.985"/>
  </r>
  <r>
    <n v="2019"/>
    <x v="10"/>
    <n v="27"/>
    <n v="6"/>
    <s v="ON"/>
    <d v="2019-07-27T00:00:00"/>
    <s v="Avg of 4 NM Projects"/>
    <x v="13"/>
    <n v="126.85000000000001"/>
  </r>
  <r>
    <n v="2019"/>
    <x v="10"/>
    <n v="27"/>
    <n v="6"/>
    <s v="ON"/>
    <d v="2019-07-27T00:00:00"/>
    <s v="Avg of 4 NM Projects"/>
    <x v="14"/>
    <n v="113.02"/>
  </r>
  <r>
    <n v="2019"/>
    <x v="10"/>
    <n v="27"/>
    <n v="6"/>
    <s v="ON"/>
    <d v="2019-07-27T00:00:00"/>
    <s v="Avg of 4 NM Projects"/>
    <x v="15"/>
    <n v="98.170000000000016"/>
  </r>
  <r>
    <n v="2019"/>
    <x v="10"/>
    <n v="27"/>
    <n v="6"/>
    <s v="ON"/>
    <d v="2019-07-27T00:00:00"/>
    <s v="Avg of 4 NM Projects"/>
    <x v="16"/>
    <n v="82.175000000000011"/>
  </r>
  <r>
    <n v="2019"/>
    <x v="10"/>
    <n v="27"/>
    <n v="6"/>
    <s v="ON"/>
    <d v="2019-07-27T00:00:00"/>
    <s v="Avg of 4 NM Projects"/>
    <x v="17"/>
    <n v="52.354999999999997"/>
  </r>
  <r>
    <n v="2019"/>
    <x v="10"/>
    <n v="27"/>
    <n v="6"/>
    <s v="ON"/>
    <d v="2019-07-27T00:00:00"/>
    <s v="Avg of 4 NM Projects"/>
    <x v="18"/>
    <n v="29.434999999999999"/>
  </r>
  <r>
    <n v="2019"/>
    <x v="10"/>
    <n v="27"/>
    <n v="6"/>
    <s v="ON"/>
    <d v="2019-07-27T00:00:00"/>
    <s v="Avg of 4 NM Projects"/>
    <x v="19"/>
    <n v="7.4150000000000009"/>
  </r>
  <r>
    <n v="2019"/>
    <x v="10"/>
    <n v="27"/>
    <n v="6"/>
    <s v="ON"/>
    <d v="2019-07-27T00:00:00"/>
    <s v="Avg of 4 NM Projects"/>
    <x v="20"/>
    <n v="-0.26"/>
  </r>
  <r>
    <n v="2019"/>
    <x v="10"/>
    <n v="27"/>
    <n v="6"/>
    <s v="ON"/>
    <d v="2019-07-27T00:00:00"/>
    <s v="Avg of 4 NM Projects"/>
    <x v="21"/>
    <n v="0"/>
  </r>
  <r>
    <n v="2019"/>
    <x v="10"/>
    <n v="27"/>
    <n v="6"/>
    <s v="ON"/>
    <d v="2019-07-27T00:00:00"/>
    <s v="Avg of 4 NM Projects"/>
    <x v="22"/>
    <n v="0"/>
  </r>
  <r>
    <n v="2019"/>
    <x v="10"/>
    <n v="27"/>
    <n v="6"/>
    <s v="OFF"/>
    <d v="2019-07-27T00:00:00"/>
    <s v="Avg of 4 NM Projects"/>
    <x v="23"/>
    <n v="0"/>
  </r>
  <r>
    <n v="2019"/>
    <x v="10"/>
    <n v="28"/>
    <n v="7"/>
    <s v="OFF"/>
    <d v="2019-07-28T00:00:00"/>
    <s v="Avg of 4 NM Projects"/>
    <x v="0"/>
    <n v="0"/>
  </r>
  <r>
    <n v="2019"/>
    <x v="10"/>
    <n v="28"/>
    <n v="7"/>
    <s v="OFF"/>
    <d v="2019-07-28T00:00:00"/>
    <s v="Avg of 4 NM Projects"/>
    <x v="1"/>
    <n v="0"/>
  </r>
  <r>
    <n v="2019"/>
    <x v="10"/>
    <n v="28"/>
    <n v="7"/>
    <s v="OFF"/>
    <d v="2019-07-28T00:00:00"/>
    <s v="Avg of 4 NM Projects"/>
    <x v="2"/>
    <n v="-0.13"/>
  </r>
  <r>
    <n v="2019"/>
    <x v="10"/>
    <n v="28"/>
    <n v="7"/>
    <s v="OFF"/>
    <d v="2019-07-28T00:00:00"/>
    <s v="Avg of 4 NM Projects"/>
    <x v="3"/>
    <n v="-0.39"/>
  </r>
  <r>
    <n v="2019"/>
    <x v="10"/>
    <n v="28"/>
    <n v="7"/>
    <s v="OFF"/>
    <d v="2019-07-28T00:00:00"/>
    <s v="Avg of 4 NM Projects"/>
    <x v="4"/>
    <n v="0"/>
  </r>
  <r>
    <n v="2019"/>
    <x v="10"/>
    <n v="28"/>
    <n v="7"/>
    <s v="OFF"/>
    <d v="2019-07-28T00:00:00"/>
    <s v="Avg of 4 NM Projects"/>
    <x v="5"/>
    <n v="-0.26"/>
  </r>
  <r>
    <n v="2019"/>
    <x v="10"/>
    <n v="28"/>
    <n v="7"/>
    <s v="OFF"/>
    <d v="2019-07-28T00:00:00"/>
    <s v="Avg of 4 NM Projects"/>
    <x v="6"/>
    <n v="8.0599999999999987"/>
  </r>
  <r>
    <n v="2019"/>
    <x v="10"/>
    <n v="28"/>
    <n v="7"/>
    <s v="OFF"/>
    <d v="2019-07-28T00:00:00"/>
    <s v="Avg of 4 NM Projects"/>
    <x v="7"/>
    <n v="40.195000000000007"/>
  </r>
  <r>
    <n v="2019"/>
    <x v="10"/>
    <n v="28"/>
    <n v="7"/>
    <s v="OFF"/>
    <d v="2019-07-28T00:00:00"/>
    <s v="Avg of 4 NM Projects"/>
    <x v="8"/>
    <n v="77.180000000000007"/>
  </r>
  <r>
    <n v="2019"/>
    <x v="10"/>
    <n v="28"/>
    <n v="7"/>
    <s v="OFF"/>
    <d v="2019-07-28T00:00:00"/>
    <s v="Avg of 4 NM Projects"/>
    <x v="9"/>
    <n v="90.749999999999986"/>
  </r>
  <r>
    <n v="2019"/>
    <x v="10"/>
    <n v="28"/>
    <n v="7"/>
    <s v="OFF"/>
    <d v="2019-07-28T00:00:00"/>
    <s v="Avg of 4 NM Projects"/>
    <x v="10"/>
    <n v="105.21499999999999"/>
  </r>
  <r>
    <n v="2019"/>
    <x v="10"/>
    <n v="28"/>
    <n v="7"/>
    <s v="OFF"/>
    <d v="2019-07-28T00:00:00"/>
    <s v="Avg of 4 NM Projects"/>
    <x v="11"/>
    <n v="97.925000000000011"/>
  </r>
  <r>
    <n v="2019"/>
    <x v="10"/>
    <n v="28"/>
    <n v="7"/>
    <s v="OFF"/>
    <d v="2019-07-28T00:00:00"/>
    <s v="Avg of 4 NM Projects"/>
    <x v="12"/>
    <n v="78.08"/>
  </r>
  <r>
    <n v="2019"/>
    <x v="10"/>
    <n v="28"/>
    <n v="7"/>
    <s v="OFF"/>
    <d v="2019-07-28T00:00:00"/>
    <s v="Avg of 4 NM Projects"/>
    <x v="13"/>
    <n v="91.65"/>
  </r>
  <r>
    <n v="2019"/>
    <x v="10"/>
    <n v="28"/>
    <n v="7"/>
    <s v="OFF"/>
    <d v="2019-07-28T00:00:00"/>
    <s v="Avg of 4 NM Projects"/>
    <x v="14"/>
    <n v="82.305000000000007"/>
  </r>
  <r>
    <n v="2019"/>
    <x v="10"/>
    <n v="28"/>
    <n v="7"/>
    <s v="OFF"/>
    <d v="2019-07-28T00:00:00"/>
    <s v="Avg of 4 NM Projects"/>
    <x v="15"/>
    <n v="50.56"/>
  </r>
  <r>
    <n v="2019"/>
    <x v="10"/>
    <n v="28"/>
    <n v="7"/>
    <s v="OFF"/>
    <d v="2019-07-28T00:00:00"/>
    <s v="Avg of 4 NM Projects"/>
    <x v="16"/>
    <n v="34.17"/>
  </r>
  <r>
    <n v="2019"/>
    <x v="10"/>
    <n v="28"/>
    <n v="7"/>
    <s v="OFF"/>
    <d v="2019-07-28T00:00:00"/>
    <s v="Avg of 4 NM Projects"/>
    <x v="17"/>
    <n v="37.25"/>
  </r>
  <r>
    <n v="2019"/>
    <x v="10"/>
    <n v="28"/>
    <n v="7"/>
    <s v="OFF"/>
    <d v="2019-07-28T00:00:00"/>
    <s v="Avg of 4 NM Projects"/>
    <x v="18"/>
    <n v="22.53"/>
  </r>
  <r>
    <n v="2019"/>
    <x v="10"/>
    <n v="28"/>
    <n v="7"/>
    <s v="OFF"/>
    <d v="2019-07-28T00:00:00"/>
    <s v="Avg of 4 NM Projects"/>
    <x v="19"/>
    <n v="6.02"/>
  </r>
  <r>
    <n v="2019"/>
    <x v="10"/>
    <n v="28"/>
    <n v="7"/>
    <s v="OFF"/>
    <d v="2019-07-28T00:00:00"/>
    <s v="Avg of 4 NM Projects"/>
    <x v="20"/>
    <n v="0.13"/>
  </r>
  <r>
    <n v="2019"/>
    <x v="10"/>
    <n v="28"/>
    <n v="7"/>
    <s v="OFF"/>
    <d v="2019-07-28T00:00:00"/>
    <s v="Avg of 4 NM Projects"/>
    <x v="21"/>
    <n v="-0.13"/>
  </r>
  <r>
    <n v="2019"/>
    <x v="10"/>
    <n v="28"/>
    <n v="7"/>
    <s v="OFF"/>
    <d v="2019-07-28T00:00:00"/>
    <s v="Avg of 4 NM Projects"/>
    <x v="22"/>
    <n v="-0.39"/>
  </r>
  <r>
    <n v="2019"/>
    <x v="10"/>
    <n v="28"/>
    <n v="7"/>
    <s v="OFF"/>
    <d v="2019-07-28T00:00:00"/>
    <s v="Avg of 4 NM Projects"/>
    <x v="23"/>
    <n v="-0.13"/>
  </r>
  <r>
    <n v="2019"/>
    <x v="10"/>
    <n v="29"/>
    <n v="1"/>
    <s v="OFF"/>
    <d v="2019-07-29T00:00:00"/>
    <s v="Avg of 4 NM Projects"/>
    <x v="0"/>
    <n v="-0.13"/>
  </r>
  <r>
    <n v="2019"/>
    <x v="10"/>
    <n v="29"/>
    <n v="1"/>
    <s v="OFF"/>
    <d v="2019-07-29T00:00:00"/>
    <s v="Avg of 4 NM Projects"/>
    <x v="1"/>
    <n v="-0.13"/>
  </r>
  <r>
    <n v="2019"/>
    <x v="10"/>
    <n v="29"/>
    <n v="1"/>
    <s v="OFF"/>
    <d v="2019-07-29T00:00:00"/>
    <s v="Avg of 4 NM Projects"/>
    <x v="2"/>
    <n v="0"/>
  </r>
  <r>
    <n v="2019"/>
    <x v="10"/>
    <n v="29"/>
    <n v="1"/>
    <s v="OFF"/>
    <d v="2019-07-29T00:00:00"/>
    <s v="Avg of 4 NM Projects"/>
    <x v="3"/>
    <n v="-0.13"/>
  </r>
  <r>
    <n v="2019"/>
    <x v="10"/>
    <n v="29"/>
    <n v="1"/>
    <s v="OFF"/>
    <d v="2019-07-29T00:00:00"/>
    <s v="Avg of 4 NM Projects"/>
    <x v="4"/>
    <n v="0"/>
  </r>
  <r>
    <n v="2019"/>
    <x v="10"/>
    <n v="29"/>
    <n v="1"/>
    <s v="OFF"/>
    <d v="2019-07-29T00:00:00"/>
    <s v="Avg of 4 NM Projects"/>
    <x v="5"/>
    <n v="-0.26"/>
  </r>
  <r>
    <n v="2019"/>
    <x v="10"/>
    <n v="29"/>
    <n v="1"/>
    <s v="OFF"/>
    <d v="2019-07-29T00:00:00"/>
    <s v="Avg of 4 NM Projects"/>
    <x v="6"/>
    <n v="6.65"/>
  </r>
  <r>
    <n v="2019"/>
    <x v="10"/>
    <n v="29"/>
    <n v="1"/>
    <s v="OFF"/>
    <d v="2019-07-29T00:00:00"/>
    <s v="Avg of 4 NM Projects"/>
    <x v="7"/>
    <n v="34.045000000000002"/>
  </r>
  <r>
    <n v="2019"/>
    <x v="10"/>
    <n v="29"/>
    <n v="1"/>
    <s v="OFF"/>
    <d v="2019-07-29T00:00:00"/>
    <s v="Avg of 4 NM Projects"/>
    <x v="8"/>
    <n v="64.509999999999991"/>
  </r>
  <r>
    <n v="2019"/>
    <x v="10"/>
    <n v="29"/>
    <n v="1"/>
    <s v="OFF"/>
    <d v="2019-07-29T00:00:00"/>
    <s v="Avg of 4 NM Projects"/>
    <x v="9"/>
    <n v="95.999999999999986"/>
  </r>
  <r>
    <n v="2019"/>
    <x v="10"/>
    <n v="29"/>
    <n v="1"/>
    <s v="OFF"/>
    <d v="2019-07-29T00:00:00"/>
    <s v="Avg of 4 NM Projects"/>
    <x v="10"/>
    <n v="125.05500000000001"/>
  </r>
  <r>
    <n v="2019"/>
    <x v="10"/>
    <n v="29"/>
    <n v="1"/>
    <s v="OFF"/>
    <d v="2019-07-29T00:00:00"/>
    <s v="Avg of 4 NM Projects"/>
    <x v="11"/>
    <n v="131.58000000000001"/>
  </r>
  <r>
    <n v="2019"/>
    <x v="10"/>
    <n v="29"/>
    <n v="1"/>
    <s v="OFF"/>
    <d v="2019-07-29T00:00:00"/>
    <s v="Avg of 4 NM Projects"/>
    <x v="12"/>
    <n v="134.14499999999998"/>
  </r>
  <r>
    <n v="2019"/>
    <x v="10"/>
    <n v="29"/>
    <n v="1"/>
    <s v="OFF"/>
    <d v="2019-07-29T00:00:00"/>
    <s v="Avg of 4 NM Projects"/>
    <x v="13"/>
    <n v="137.47000000000003"/>
  </r>
  <r>
    <n v="2019"/>
    <x v="10"/>
    <n v="29"/>
    <n v="1"/>
    <s v="OFF"/>
    <d v="2019-07-29T00:00:00"/>
    <s v="Avg of 4 NM Projects"/>
    <x v="14"/>
    <n v="134.02000000000001"/>
  </r>
  <r>
    <n v="2019"/>
    <x v="10"/>
    <n v="29"/>
    <n v="1"/>
    <s v="OFF"/>
    <d v="2019-07-29T00:00:00"/>
    <s v="Avg of 4 NM Projects"/>
    <x v="15"/>
    <n v="109.57"/>
  </r>
  <r>
    <n v="2019"/>
    <x v="10"/>
    <n v="29"/>
    <n v="1"/>
    <s v="OFF"/>
    <d v="2019-07-29T00:00:00"/>
    <s v="Avg of 4 NM Projects"/>
    <x v="16"/>
    <n v="93.69"/>
  </r>
  <r>
    <n v="2019"/>
    <x v="10"/>
    <n v="29"/>
    <n v="1"/>
    <s v="OFF"/>
    <d v="2019-07-29T00:00:00"/>
    <s v="Avg of 4 NM Projects"/>
    <x v="17"/>
    <n v="68.48"/>
  </r>
  <r>
    <n v="2019"/>
    <x v="10"/>
    <n v="29"/>
    <n v="1"/>
    <s v="OFF"/>
    <d v="2019-07-29T00:00:00"/>
    <s v="Avg of 4 NM Projects"/>
    <x v="18"/>
    <n v="33.414999999999999"/>
  </r>
  <r>
    <n v="2019"/>
    <x v="10"/>
    <n v="29"/>
    <n v="1"/>
    <s v="OFF"/>
    <d v="2019-07-29T00:00:00"/>
    <s v="Avg of 4 NM Projects"/>
    <x v="19"/>
    <n v="7.2949999999999999"/>
  </r>
  <r>
    <n v="2019"/>
    <x v="10"/>
    <n v="29"/>
    <n v="1"/>
    <s v="OFF"/>
    <d v="2019-07-29T00:00:00"/>
    <s v="Avg of 4 NM Projects"/>
    <x v="20"/>
    <n v="-0.13"/>
  </r>
  <r>
    <n v="2019"/>
    <x v="10"/>
    <n v="29"/>
    <n v="1"/>
    <s v="OFF"/>
    <d v="2019-07-29T00:00:00"/>
    <s v="Avg of 4 NM Projects"/>
    <x v="21"/>
    <n v="0"/>
  </r>
  <r>
    <n v="2019"/>
    <x v="10"/>
    <n v="29"/>
    <n v="1"/>
    <s v="OFF"/>
    <d v="2019-07-29T00:00:00"/>
    <s v="Avg of 4 NM Projects"/>
    <x v="22"/>
    <n v="-0.13"/>
  </r>
  <r>
    <n v="2019"/>
    <x v="10"/>
    <n v="29"/>
    <n v="1"/>
    <s v="OFF"/>
    <d v="2019-07-29T00:00:00"/>
    <s v="Avg of 4 NM Projects"/>
    <x v="23"/>
    <n v="-0.13"/>
  </r>
  <r>
    <n v="2019"/>
    <x v="10"/>
    <n v="30"/>
    <n v="2"/>
    <s v="OFF"/>
    <d v="2019-07-30T00:00:00"/>
    <s v="Avg of 4 NM Projects"/>
    <x v="0"/>
    <n v="0"/>
  </r>
  <r>
    <n v="2019"/>
    <x v="10"/>
    <n v="30"/>
    <n v="2"/>
    <s v="OFF"/>
    <d v="2019-07-30T00:00:00"/>
    <s v="Avg of 4 NM Projects"/>
    <x v="1"/>
    <n v="-0.13"/>
  </r>
  <r>
    <n v="2019"/>
    <x v="10"/>
    <n v="30"/>
    <n v="2"/>
    <s v="OFF"/>
    <d v="2019-07-30T00:00:00"/>
    <s v="Avg of 4 NM Projects"/>
    <x v="2"/>
    <n v="-0.26"/>
  </r>
  <r>
    <n v="2019"/>
    <x v="10"/>
    <n v="30"/>
    <n v="2"/>
    <s v="OFF"/>
    <d v="2019-07-30T00:00:00"/>
    <s v="Avg of 4 NM Projects"/>
    <x v="3"/>
    <n v="-0.26"/>
  </r>
  <r>
    <n v="2019"/>
    <x v="10"/>
    <n v="30"/>
    <n v="2"/>
    <s v="OFF"/>
    <d v="2019-07-30T00:00:00"/>
    <s v="Avg of 4 NM Projects"/>
    <x v="4"/>
    <n v="0"/>
  </r>
  <r>
    <n v="2019"/>
    <x v="10"/>
    <n v="30"/>
    <n v="2"/>
    <s v="OFF"/>
    <d v="2019-07-30T00:00:00"/>
    <s v="Avg of 4 NM Projects"/>
    <x v="5"/>
    <n v="-0.13"/>
  </r>
  <r>
    <n v="2019"/>
    <x v="10"/>
    <n v="30"/>
    <n v="2"/>
    <s v="OFF"/>
    <d v="2019-07-30T00:00:00"/>
    <s v="Avg of 4 NM Projects"/>
    <x v="6"/>
    <n v="8.0549999999999997"/>
  </r>
  <r>
    <n v="2019"/>
    <x v="10"/>
    <n v="30"/>
    <n v="2"/>
    <s v="ON"/>
    <d v="2019-07-30T00:00:00"/>
    <s v="Avg of 4 NM Projects"/>
    <x v="7"/>
    <n v="39.045000000000002"/>
  </r>
  <r>
    <n v="2019"/>
    <x v="10"/>
    <n v="30"/>
    <n v="2"/>
    <s v="ON"/>
    <d v="2019-07-30T00:00:00"/>
    <s v="Avg of 4 NM Projects"/>
    <x v="8"/>
    <n v="84.865000000000009"/>
  </r>
  <r>
    <n v="2019"/>
    <x v="10"/>
    <n v="30"/>
    <n v="2"/>
    <s v="ON"/>
    <d v="2019-07-30T00:00:00"/>
    <s v="Avg of 4 NM Projects"/>
    <x v="9"/>
    <n v="112.77"/>
  </r>
  <r>
    <n v="2019"/>
    <x v="10"/>
    <n v="30"/>
    <n v="2"/>
    <s v="ON"/>
    <d v="2019-07-30T00:00:00"/>
    <s v="Avg of 4 NM Projects"/>
    <x v="10"/>
    <n v="131.07"/>
  </r>
  <r>
    <n v="2019"/>
    <x v="10"/>
    <n v="30"/>
    <n v="2"/>
    <s v="ON"/>
    <d v="2019-07-30T00:00:00"/>
    <s v="Avg of 4 NM Projects"/>
    <x v="11"/>
    <n v="133.63"/>
  </r>
  <r>
    <n v="2019"/>
    <x v="10"/>
    <n v="30"/>
    <n v="2"/>
    <s v="ON"/>
    <d v="2019-07-30T00:00:00"/>
    <s v="Avg of 4 NM Projects"/>
    <x v="12"/>
    <n v="127.99499999999999"/>
  </r>
  <r>
    <n v="2019"/>
    <x v="10"/>
    <n v="30"/>
    <n v="2"/>
    <s v="ON"/>
    <d v="2019-07-30T00:00:00"/>
    <s v="Avg of 4 NM Projects"/>
    <x v="13"/>
    <n v="125.185"/>
  </r>
  <r>
    <n v="2019"/>
    <x v="10"/>
    <n v="30"/>
    <n v="2"/>
    <s v="ON"/>
    <d v="2019-07-30T00:00:00"/>
    <s v="Avg of 4 NM Projects"/>
    <x v="14"/>
    <n v="110.58999999999999"/>
  </r>
  <r>
    <n v="2019"/>
    <x v="10"/>
    <n v="30"/>
    <n v="2"/>
    <s v="ON"/>
    <d v="2019-07-30T00:00:00"/>
    <s v="Avg of 4 NM Projects"/>
    <x v="15"/>
    <n v="104.58"/>
  </r>
  <r>
    <n v="2019"/>
    <x v="10"/>
    <n v="30"/>
    <n v="2"/>
    <s v="ON"/>
    <d v="2019-07-30T00:00:00"/>
    <s v="Avg of 4 NM Projects"/>
    <x v="16"/>
    <n v="73.344999999999999"/>
  </r>
  <r>
    <n v="2019"/>
    <x v="10"/>
    <n v="30"/>
    <n v="2"/>
    <s v="ON"/>
    <d v="2019-07-30T00:00:00"/>
    <s v="Avg of 4 NM Projects"/>
    <x v="17"/>
    <n v="36.230000000000004"/>
  </r>
  <r>
    <n v="2019"/>
    <x v="10"/>
    <n v="30"/>
    <n v="2"/>
    <s v="ON"/>
    <d v="2019-07-30T00:00:00"/>
    <s v="Avg of 4 NM Projects"/>
    <x v="18"/>
    <n v="22.274999999999999"/>
  </r>
  <r>
    <n v="2019"/>
    <x v="10"/>
    <n v="30"/>
    <n v="2"/>
    <s v="ON"/>
    <d v="2019-07-30T00:00:00"/>
    <s v="Avg of 4 NM Projects"/>
    <x v="19"/>
    <n v="4.74"/>
  </r>
  <r>
    <n v="2019"/>
    <x v="10"/>
    <n v="30"/>
    <n v="2"/>
    <s v="ON"/>
    <d v="2019-07-30T00:00:00"/>
    <s v="Avg of 4 NM Projects"/>
    <x v="20"/>
    <n v="-0.13"/>
  </r>
  <r>
    <n v="2019"/>
    <x v="10"/>
    <n v="30"/>
    <n v="2"/>
    <s v="ON"/>
    <d v="2019-07-30T00:00:00"/>
    <s v="Avg of 4 NM Projects"/>
    <x v="21"/>
    <n v="-0.13"/>
  </r>
  <r>
    <n v="2019"/>
    <x v="10"/>
    <n v="30"/>
    <n v="2"/>
    <s v="ON"/>
    <d v="2019-07-30T00:00:00"/>
    <s v="Avg of 4 NM Projects"/>
    <x v="22"/>
    <n v="0"/>
  </r>
  <r>
    <n v="2019"/>
    <x v="10"/>
    <n v="30"/>
    <n v="2"/>
    <s v="OFF"/>
    <d v="2019-07-30T00:00:00"/>
    <s v="Avg of 4 NM Projects"/>
    <x v="23"/>
    <n v="0"/>
  </r>
  <r>
    <n v="2019"/>
    <x v="10"/>
    <n v="31"/>
    <n v="3"/>
    <s v="OFF"/>
    <d v="2019-07-31T00:00:00"/>
    <s v="Avg of 4 NM Projects"/>
    <x v="0"/>
    <n v="0"/>
  </r>
  <r>
    <n v="2019"/>
    <x v="10"/>
    <n v="31"/>
    <n v="3"/>
    <s v="OFF"/>
    <d v="2019-07-31T00:00:00"/>
    <s v="Avg of 4 NM Projects"/>
    <x v="1"/>
    <n v="-0.39"/>
  </r>
  <r>
    <n v="2019"/>
    <x v="10"/>
    <n v="31"/>
    <n v="3"/>
    <s v="OFF"/>
    <d v="2019-07-31T00:00:00"/>
    <s v="Avg of 4 NM Projects"/>
    <x v="2"/>
    <n v="-0.13"/>
  </r>
  <r>
    <n v="2019"/>
    <x v="10"/>
    <n v="31"/>
    <n v="3"/>
    <s v="OFF"/>
    <d v="2019-07-31T00:00:00"/>
    <s v="Avg of 4 NM Projects"/>
    <x v="3"/>
    <n v="-0.13"/>
  </r>
  <r>
    <n v="2019"/>
    <x v="10"/>
    <n v="31"/>
    <n v="3"/>
    <s v="OFF"/>
    <d v="2019-07-31T00:00:00"/>
    <s v="Avg of 4 NM Projects"/>
    <x v="4"/>
    <n v="-0.26"/>
  </r>
  <r>
    <n v="2019"/>
    <x v="10"/>
    <n v="31"/>
    <n v="3"/>
    <s v="OFF"/>
    <d v="2019-07-31T00:00:00"/>
    <s v="Avg of 4 NM Projects"/>
    <x v="5"/>
    <n v="-0.26"/>
  </r>
  <r>
    <n v="2019"/>
    <x v="10"/>
    <n v="31"/>
    <n v="3"/>
    <s v="OFF"/>
    <d v="2019-07-31T00:00:00"/>
    <s v="Avg of 4 NM Projects"/>
    <x v="6"/>
    <n v="4.995000000000001"/>
  </r>
  <r>
    <n v="2019"/>
    <x v="10"/>
    <n v="31"/>
    <n v="3"/>
    <s v="ON"/>
    <d v="2019-07-31T00:00:00"/>
    <s v="Avg of 4 NM Projects"/>
    <x v="7"/>
    <n v="26.879999999999995"/>
  </r>
  <r>
    <n v="2019"/>
    <x v="10"/>
    <n v="31"/>
    <n v="3"/>
    <s v="ON"/>
    <d v="2019-07-31T00:00:00"/>
    <s v="Avg of 4 NM Projects"/>
    <x v="8"/>
    <n v="45.435000000000002"/>
  </r>
  <r>
    <n v="2019"/>
    <x v="10"/>
    <n v="31"/>
    <n v="3"/>
    <s v="ON"/>
    <d v="2019-07-31T00:00:00"/>
    <s v="Avg of 4 NM Projects"/>
    <x v="9"/>
    <n v="65.534999999999997"/>
  </r>
  <r>
    <n v="2019"/>
    <x v="10"/>
    <n v="31"/>
    <n v="3"/>
    <s v="ON"/>
    <d v="2019-07-31T00:00:00"/>
    <s v="Avg of 4 NM Projects"/>
    <x v="10"/>
    <n v="104.19499999999999"/>
  </r>
  <r>
    <n v="2019"/>
    <x v="10"/>
    <n v="31"/>
    <n v="3"/>
    <s v="ON"/>
    <d v="2019-07-31T00:00:00"/>
    <s v="Avg of 4 NM Projects"/>
    <x v="11"/>
    <n v="125.69499999999999"/>
  </r>
  <r>
    <n v="2019"/>
    <x v="10"/>
    <n v="31"/>
    <n v="3"/>
    <s v="ON"/>
    <d v="2019-07-31T00:00:00"/>
    <s v="Avg of 4 NM Projects"/>
    <x v="12"/>
    <n v="132.48500000000001"/>
  </r>
  <r>
    <n v="2019"/>
    <x v="10"/>
    <n v="31"/>
    <n v="3"/>
    <s v="ON"/>
    <d v="2019-07-31T00:00:00"/>
    <s v="Avg of 4 NM Projects"/>
    <x v="13"/>
    <n v="116.47499999999999"/>
  </r>
  <r>
    <n v="2019"/>
    <x v="10"/>
    <n v="31"/>
    <n v="3"/>
    <s v="ON"/>
    <d v="2019-07-31T00:00:00"/>
    <s v="Avg of 4 NM Projects"/>
    <x v="14"/>
    <n v="87.674999999999983"/>
  </r>
  <r>
    <n v="2019"/>
    <x v="10"/>
    <n v="31"/>
    <n v="3"/>
    <s v="ON"/>
    <d v="2019-07-31T00:00:00"/>
    <s v="Avg of 4 NM Projects"/>
    <x v="15"/>
    <n v="62.34"/>
  </r>
  <r>
    <n v="2019"/>
    <x v="10"/>
    <n v="31"/>
    <n v="3"/>
    <s v="ON"/>
    <d v="2019-07-31T00:00:00"/>
    <s v="Avg of 4 NM Projects"/>
    <x v="16"/>
    <n v="44.034999999999997"/>
  </r>
  <r>
    <n v="2019"/>
    <x v="10"/>
    <n v="31"/>
    <n v="3"/>
    <s v="ON"/>
    <d v="2019-07-31T00:00:00"/>
    <s v="Avg of 4 NM Projects"/>
    <x v="17"/>
    <n v="42.754999999999995"/>
  </r>
  <r>
    <n v="2019"/>
    <x v="10"/>
    <n v="31"/>
    <n v="3"/>
    <s v="ON"/>
    <d v="2019-07-31T00:00:00"/>
    <s v="Avg of 4 NM Projects"/>
    <x v="18"/>
    <n v="24.57"/>
  </r>
  <r>
    <n v="2019"/>
    <x v="10"/>
    <n v="31"/>
    <n v="3"/>
    <s v="ON"/>
    <d v="2019-07-31T00:00:00"/>
    <s v="Avg of 4 NM Projects"/>
    <x v="19"/>
    <n v="7.4149999999999991"/>
  </r>
  <r>
    <n v="2019"/>
    <x v="10"/>
    <n v="31"/>
    <n v="3"/>
    <s v="ON"/>
    <d v="2019-07-31T00:00:00"/>
    <s v="Avg of 4 NM Projects"/>
    <x v="20"/>
    <n v="-0.13"/>
  </r>
  <r>
    <n v="2019"/>
    <x v="10"/>
    <n v="31"/>
    <n v="3"/>
    <s v="ON"/>
    <d v="2019-07-31T00:00:00"/>
    <s v="Avg of 4 NM Projects"/>
    <x v="21"/>
    <n v="0"/>
  </r>
  <r>
    <n v="2019"/>
    <x v="10"/>
    <n v="31"/>
    <n v="3"/>
    <s v="ON"/>
    <d v="2019-07-31T00:00:00"/>
    <s v="Avg of 4 NM Projects"/>
    <x v="22"/>
    <n v="-0.13"/>
  </r>
  <r>
    <n v="2019"/>
    <x v="10"/>
    <n v="31"/>
    <n v="3"/>
    <s v="OFF"/>
    <d v="2019-07-31T00:00:00"/>
    <s v="Avg of 4 NM Projects"/>
    <x v="23"/>
    <n v="-0.13"/>
  </r>
  <r>
    <n v="2019"/>
    <x v="11"/>
    <n v="1"/>
    <n v="1"/>
    <s v="OFF"/>
    <d v="2019-08-01T00:00:00"/>
    <s v="Avg of 4 NM Projects"/>
    <x v="0"/>
    <n v="0"/>
  </r>
  <r>
    <n v="2019"/>
    <x v="11"/>
    <n v="1"/>
    <n v="1"/>
    <s v="OFF"/>
    <d v="2019-08-01T00:00:00"/>
    <s v="Avg of 4 NM Projects"/>
    <x v="1"/>
    <n v="-0.26"/>
  </r>
  <r>
    <n v="2019"/>
    <x v="11"/>
    <n v="1"/>
    <n v="1"/>
    <s v="OFF"/>
    <d v="2019-08-01T00:00:00"/>
    <s v="Avg of 4 NM Projects"/>
    <x v="2"/>
    <n v="0"/>
  </r>
  <r>
    <n v="2019"/>
    <x v="11"/>
    <n v="1"/>
    <n v="1"/>
    <s v="OFF"/>
    <d v="2019-08-01T00:00:00"/>
    <s v="Avg of 4 NM Projects"/>
    <x v="3"/>
    <n v="0"/>
  </r>
  <r>
    <n v="2019"/>
    <x v="11"/>
    <n v="1"/>
    <n v="1"/>
    <s v="OFF"/>
    <d v="2019-08-01T00:00:00"/>
    <s v="Avg of 4 NM Projects"/>
    <x v="4"/>
    <n v="-0.13"/>
  </r>
  <r>
    <n v="2019"/>
    <x v="11"/>
    <n v="1"/>
    <n v="1"/>
    <s v="OFF"/>
    <d v="2019-08-01T00:00:00"/>
    <s v="Avg of 4 NM Projects"/>
    <x v="5"/>
    <n v="-0.13"/>
  </r>
  <r>
    <n v="2019"/>
    <x v="11"/>
    <n v="1"/>
    <n v="1"/>
    <s v="OFF"/>
    <d v="2019-08-01T00:00:00"/>
    <s v="Avg of 4 NM Projects"/>
    <x v="6"/>
    <n v="8.31"/>
  </r>
  <r>
    <n v="2019"/>
    <x v="11"/>
    <n v="1"/>
    <n v="1"/>
    <s v="OFF"/>
    <d v="2019-08-01T00:00:00"/>
    <s v="Avg of 4 NM Projects"/>
    <x v="7"/>
    <n v="35.97"/>
  </r>
  <r>
    <n v="2019"/>
    <x v="11"/>
    <n v="1"/>
    <n v="1"/>
    <s v="OFF"/>
    <d v="2019-08-01T00:00:00"/>
    <s v="Avg of 4 NM Projects"/>
    <x v="8"/>
    <n v="69.885000000000005"/>
  </r>
  <r>
    <n v="2019"/>
    <x v="11"/>
    <n v="1"/>
    <n v="1"/>
    <s v="OFF"/>
    <d v="2019-08-01T00:00:00"/>
    <s v="Avg of 4 NM Projects"/>
    <x v="9"/>
    <n v="95.36"/>
  </r>
  <r>
    <n v="2019"/>
    <x v="11"/>
    <n v="1"/>
    <n v="1"/>
    <s v="OFF"/>
    <d v="2019-08-01T00:00:00"/>
    <s v="Avg of 4 NM Projects"/>
    <x v="10"/>
    <n v="105.09"/>
  </r>
  <r>
    <n v="2019"/>
    <x v="11"/>
    <n v="1"/>
    <n v="1"/>
    <s v="OFF"/>
    <d v="2019-08-01T00:00:00"/>
    <s v="Avg of 4 NM Projects"/>
    <x v="11"/>
    <n v="126.98"/>
  </r>
  <r>
    <n v="2019"/>
    <x v="11"/>
    <n v="1"/>
    <n v="1"/>
    <s v="OFF"/>
    <d v="2019-08-01T00:00:00"/>
    <s v="Avg of 4 NM Projects"/>
    <x v="12"/>
    <n v="120.19"/>
  </r>
  <r>
    <n v="2019"/>
    <x v="11"/>
    <n v="1"/>
    <n v="1"/>
    <s v="OFF"/>
    <d v="2019-08-01T00:00:00"/>
    <s v="Avg of 4 NM Projects"/>
    <x v="13"/>
    <n v="98.054999999999993"/>
  </r>
  <r>
    <n v="2019"/>
    <x v="11"/>
    <n v="1"/>
    <n v="1"/>
    <s v="OFF"/>
    <d v="2019-08-01T00:00:00"/>
    <s v="Avg of 4 NM Projects"/>
    <x v="14"/>
    <n v="75.385000000000005"/>
  </r>
  <r>
    <n v="2019"/>
    <x v="11"/>
    <n v="1"/>
    <n v="1"/>
    <s v="OFF"/>
    <d v="2019-08-01T00:00:00"/>
    <s v="Avg of 4 NM Projects"/>
    <x v="15"/>
    <n v="81.405000000000001"/>
  </r>
  <r>
    <n v="2019"/>
    <x v="11"/>
    <n v="1"/>
    <n v="1"/>
    <s v="OFF"/>
    <d v="2019-08-01T00:00:00"/>
    <s v="Avg of 4 NM Projects"/>
    <x v="16"/>
    <n v="74.754999999999995"/>
  </r>
  <r>
    <n v="2019"/>
    <x v="11"/>
    <n v="1"/>
    <n v="1"/>
    <s v="OFF"/>
    <d v="2019-08-01T00:00:00"/>
    <s v="Avg of 4 NM Projects"/>
    <x v="17"/>
    <n v="50.305000000000007"/>
  </r>
  <r>
    <n v="2019"/>
    <x v="11"/>
    <n v="1"/>
    <n v="1"/>
    <s v="OFF"/>
    <d v="2019-08-01T00:00:00"/>
    <s v="Avg of 4 NM Projects"/>
    <x v="18"/>
    <n v="23.035000000000004"/>
  </r>
  <r>
    <n v="2019"/>
    <x v="11"/>
    <n v="1"/>
    <n v="1"/>
    <s v="OFF"/>
    <d v="2019-08-01T00:00:00"/>
    <s v="Avg of 4 NM Projects"/>
    <x v="19"/>
    <n v="4.8599999999999994"/>
  </r>
  <r>
    <n v="2019"/>
    <x v="11"/>
    <n v="1"/>
    <n v="1"/>
    <s v="OFF"/>
    <d v="2019-08-01T00:00:00"/>
    <s v="Avg of 4 NM Projects"/>
    <x v="20"/>
    <n v="0"/>
  </r>
  <r>
    <n v="2019"/>
    <x v="11"/>
    <n v="1"/>
    <n v="1"/>
    <s v="OFF"/>
    <d v="2019-08-01T00:00:00"/>
    <s v="Avg of 4 NM Projects"/>
    <x v="21"/>
    <n v="-0.13"/>
  </r>
  <r>
    <n v="2019"/>
    <x v="11"/>
    <n v="1"/>
    <n v="1"/>
    <s v="OFF"/>
    <d v="2019-08-01T00:00:00"/>
    <s v="Avg of 4 NM Projects"/>
    <x v="22"/>
    <n v="0"/>
  </r>
  <r>
    <n v="2019"/>
    <x v="11"/>
    <n v="1"/>
    <n v="1"/>
    <s v="OFF"/>
    <d v="2019-08-01T00:00:00"/>
    <s v="Avg of 4 NM Projects"/>
    <x v="23"/>
    <n v="0"/>
  </r>
  <r>
    <n v="2019"/>
    <x v="11"/>
    <n v="2"/>
    <n v="2"/>
    <s v="OFF"/>
    <d v="2019-08-02T00:00:00"/>
    <s v="Avg of 4 NM Projects"/>
    <x v="0"/>
    <n v="-0.13"/>
  </r>
  <r>
    <n v="2019"/>
    <x v="11"/>
    <n v="2"/>
    <n v="2"/>
    <s v="OFF"/>
    <d v="2019-08-02T00:00:00"/>
    <s v="Avg of 4 NM Projects"/>
    <x v="1"/>
    <n v="-0.13"/>
  </r>
  <r>
    <n v="2019"/>
    <x v="11"/>
    <n v="2"/>
    <n v="2"/>
    <s v="OFF"/>
    <d v="2019-08-02T00:00:00"/>
    <s v="Avg of 4 NM Projects"/>
    <x v="2"/>
    <n v="-0.13"/>
  </r>
  <r>
    <n v="2019"/>
    <x v="11"/>
    <n v="2"/>
    <n v="2"/>
    <s v="OFF"/>
    <d v="2019-08-02T00:00:00"/>
    <s v="Avg of 4 NM Projects"/>
    <x v="3"/>
    <n v="0"/>
  </r>
  <r>
    <n v="2019"/>
    <x v="11"/>
    <n v="2"/>
    <n v="2"/>
    <s v="OFF"/>
    <d v="2019-08-02T00:00:00"/>
    <s v="Avg of 4 NM Projects"/>
    <x v="4"/>
    <n v="0"/>
  </r>
  <r>
    <n v="2019"/>
    <x v="11"/>
    <n v="2"/>
    <n v="2"/>
    <s v="OFF"/>
    <d v="2019-08-02T00:00:00"/>
    <s v="Avg of 4 NM Projects"/>
    <x v="5"/>
    <n v="-0.52"/>
  </r>
  <r>
    <n v="2019"/>
    <x v="11"/>
    <n v="2"/>
    <n v="2"/>
    <s v="OFF"/>
    <d v="2019-08-02T00:00:00"/>
    <s v="Avg of 4 NM Projects"/>
    <x v="6"/>
    <n v="5.76"/>
  </r>
  <r>
    <n v="2019"/>
    <x v="11"/>
    <n v="2"/>
    <n v="2"/>
    <s v="ON"/>
    <d v="2019-08-02T00:00:00"/>
    <s v="Avg of 4 NM Projects"/>
    <x v="7"/>
    <n v="34.69"/>
  </r>
  <r>
    <n v="2019"/>
    <x v="11"/>
    <n v="2"/>
    <n v="2"/>
    <s v="ON"/>
    <d v="2019-08-02T00:00:00"/>
    <s v="Avg of 4 NM Projects"/>
    <x v="8"/>
    <n v="60.92"/>
  </r>
  <r>
    <n v="2019"/>
    <x v="11"/>
    <n v="2"/>
    <n v="2"/>
    <s v="ON"/>
    <d v="2019-08-02T00:00:00"/>
    <s v="Avg of 4 NM Projects"/>
    <x v="9"/>
    <n v="83.97"/>
  </r>
  <r>
    <n v="2019"/>
    <x v="11"/>
    <n v="2"/>
    <n v="2"/>
    <s v="ON"/>
    <d v="2019-08-02T00:00:00"/>
    <s v="Avg of 4 NM Projects"/>
    <x v="10"/>
    <n v="104.70500000000001"/>
  </r>
  <r>
    <n v="2019"/>
    <x v="11"/>
    <n v="2"/>
    <n v="2"/>
    <s v="ON"/>
    <d v="2019-08-02T00:00:00"/>
    <s v="Avg of 4 NM Projects"/>
    <x v="11"/>
    <n v="105.97999999999999"/>
  </r>
  <r>
    <n v="2019"/>
    <x v="11"/>
    <n v="2"/>
    <n v="2"/>
    <s v="ON"/>
    <d v="2019-08-02T00:00:00"/>
    <s v="Avg of 4 NM Projects"/>
    <x v="12"/>
    <n v="126.08500000000001"/>
  </r>
  <r>
    <n v="2019"/>
    <x v="11"/>
    <n v="2"/>
    <n v="2"/>
    <s v="ON"/>
    <d v="2019-08-02T00:00:00"/>
    <s v="Avg of 4 NM Projects"/>
    <x v="13"/>
    <n v="126.205"/>
  </r>
  <r>
    <n v="2019"/>
    <x v="11"/>
    <n v="2"/>
    <n v="2"/>
    <s v="ON"/>
    <d v="2019-08-02T00:00:00"/>
    <s v="Avg of 4 NM Projects"/>
    <x v="14"/>
    <n v="107.13999999999999"/>
  </r>
  <r>
    <n v="2019"/>
    <x v="11"/>
    <n v="2"/>
    <n v="2"/>
    <s v="ON"/>
    <d v="2019-08-02T00:00:00"/>
    <s v="Avg of 4 NM Projects"/>
    <x v="15"/>
    <n v="98.304999999999978"/>
  </r>
  <r>
    <n v="2019"/>
    <x v="11"/>
    <n v="2"/>
    <n v="2"/>
    <s v="ON"/>
    <d v="2019-08-02T00:00:00"/>
    <s v="Avg of 4 NM Projects"/>
    <x v="16"/>
    <n v="75.39"/>
  </r>
  <r>
    <n v="2019"/>
    <x v="11"/>
    <n v="2"/>
    <n v="2"/>
    <s v="ON"/>
    <d v="2019-08-02T00:00:00"/>
    <s v="Avg of 4 NM Projects"/>
    <x v="17"/>
    <n v="50.435000000000002"/>
  </r>
  <r>
    <n v="2019"/>
    <x v="11"/>
    <n v="2"/>
    <n v="2"/>
    <s v="ON"/>
    <d v="2019-08-02T00:00:00"/>
    <s v="Avg of 4 NM Projects"/>
    <x v="18"/>
    <n v="22.01"/>
  </r>
  <r>
    <n v="2019"/>
    <x v="11"/>
    <n v="2"/>
    <n v="2"/>
    <s v="ON"/>
    <d v="2019-08-02T00:00:00"/>
    <s v="Avg of 4 NM Projects"/>
    <x v="19"/>
    <n v="5.4950000000000001"/>
  </r>
  <r>
    <n v="2019"/>
    <x v="11"/>
    <n v="2"/>
    <n v="2"/>
    <s v="ON"/>
    <d v="2019-08-02T00:00:00"/>
    <s v="Avg of 4 NM Projects"/>
    <x v="20"/>
    <n v="-0.26"/>
  </r>
  <r>
    <n v="2019"/>
    <x v="11"/>
    <n v="2"/>
    <n v="2"/>
    <s v="ON"/>
    <d v="2019-08-02T00:00:00"/>
    <s v="Avg of 4 NM Projects"/>
    <x v="21"/>
    <n v="0"/>
  </r>
  <r>
    <n v="2019"/>
    <x v="11"/>
    <n v="2"/>
    <n v="2"/>
    <s v="ON"/>
    <d v="2019-08-02T00:00:00"/>
    <s v="Avg of 4 NM Projects"/>
    <x v="22"/>
    <n v="-0.13"/>
  </r>
  <r>
    <n v="2019"/>
    <x v="11"/>
    <n v="2"/>
    <n v="2"/>
    <s v="OFF"/>
    <d v="2019-08-02T00:00:00"/>
    <s v="Avg of 4 NM Projects"/>
    <x v="23"/>
    <n v="-0.13"/>
  </r>
  <r>
    <n v="2019"/>
    <x v="11"/>
    <n v="3"/>
    <n v="3"/>
    <s v="OFF"/>
    <d v="2019-08-03T00:00:00"/>
    <s v="Avg of 4 NM Projects"/>
    <x v="0"/>
    <n v="0"/>
  </r>
  <r>
    <n v="2019"/>
    <x v="11"/>
    <n v="3"/>
    <n v="3"/>
    <s v="OFF"/>
    <d v="2019-08-03T00:00:00"/>
    <s v="Avg of 4 NM Projects"/>
    <x v="1"/>
    <n v="-0.26"/>
  </r>
  <r>
    <n v="2019"/>
    <x v="11"/>
    <n v="3"/>
    <n v="3"/>
    <s v="OFF"/>
    <d v="2019-08-03T00:00:00"/>
    <s v="Avg of 4 NM Projects"/>
    <x v="2"/>
    <n v="0"/>
  </r>
  <r>
    <n v="2019"/>
    <x v="11"/>
    <n v="3"/>
    <n v="3"/>
    <s v="OFF"/>
    <d v="2019-08-03T00:00:00"/>
    <s v="Avg of 4 NM Projects"/>
    <x v="3"/>
    <n v="0"/>
  </r>
  <r>
    <n v="2019"/>
    <x v="11"/>
    <n v="3"/>
    <n v="3"/>
    <s v="OFF"/>
    <d v="2019-08-03T00:00:00"/>
    <s v="Avg of 4 NM Projects"/>
    <x v="4"/>
    <n v="-0.13"/>
  </r>
  <r>
    <n v="2019"/>
    <x v="11"/>
    <n v="3"/>
    <n v="3"/>
    <s v="OFF"/>
    <d v="2019-08-03T00:00:00"/>
    <s v="Avg of 4 NM Projects"/>
    <x v="5"/>
    <n v="-0.26"/>
  </r>
  <r>
    <n v="2019"/>
    <x v="11"/>
    <n v="3"/>
    <n v="3"/>
    <s v="OFF"/>
    <d v="2019-08-03T00:00:00"/>
    <s v="Avg of 4 NM Projects"/>
    <x v="6"/>
    <n v="4.4850000000000003"/>
  </r>
  <r>
    <n v="2019"/>
    <x v="11"/>
    <n v="3"/>
    <n v="3"/>
    <s v="ON"/>
    <d v="2019-08-03T00:00:00"/>
    <s v="Avg of 4 NM Projects"/>
    <x v="7"/>
    <n v="23.67"/>
  </r>
  <r>
    <n v="2019"/>
    <x v="11"/>
    <n v="3"/>
    <n v="3"/>
    <s v="ON"/>
    <d v="2019-08-03T00:00:00"/>
    <s v="Avg of 4 NM Projects"/>
    <x v="8"/>
    <n v="49.155000000000001"/>
  </r>
  <r>
    <n v="2019"/>
    <x v="11"/>
    <n v="3"/>
    <n v="3"/>
    <s v="ON"/>
    <d v="2019-08-03T00:00:00"/>
    <s v="Avg of 4 NM Projects"/>
    <x v="9"/>
    <n v="66.69"/>
  </r>
  <r>
    <n v="2019"/>
    <x v="11"/>
    <n v="3"/>
    <n v="3"/>
    <s v="ON"/>
    <d v="2019-08-03T00:00:00"/>
    <s v="Avg of 4 NM Projects"/>
    <x v="10"/>
    <n v="86.664999999999992"/>
  </r>
  <r>
    <n v="2019"/>
    <x v="11"/>
    <n v="3"/>
    <n v="3"/>
    <s v="ON"/>
    <d v="2019-08-03T00:00:00"/>
    <s v="Avg of 4 NM Projects"/>
    <x v="11"/>
    <n v="86.149999999999991"/>
  </r>
  <r>
    <n v="2019"/>
    <x v="11"/>
    <n v="3"/>
    <n v="3"/>
    <s v="ON"/>
    <d v="2019-08-03T00:00:00"/>
    <s v="Avg of 4 NM Projects"/>
    <x v="12"/>
    <n v="107.905"/>
  </r>
  <r>
    <n v="2019"/>
    <x v="11"/>
    <n v="3"/>
    <n v="3"/>
    <s v="ON"/>
    <d v="2019-08-03T00:00:00"/>
    <s v="Avg of 4 NM Projects"/>
    <x v="13"/>
    <n v="108.93"/>
  </r>
  <r>
    <n v="2019"/>
    <x v="11"/>
    <n v="3"/>
    <n v="3"/>
    <s v="ON"/>
    <d v="2019-08-03T00:00:00"/>
    <s v="Avg of 4 NM Projects"/>
    <x v="14"/>
    <n v="89.344999999999999"/>
  </r>
  <r>
    <n v="2019"/>
    <x v="11"/>
    <n v="3"/>
    <n v="3"/>
    <s v="ON"/>
    <d v="2019-08-03T00:00:00"/>
    <s v="Avg of 4 NM Projects"/>
    <x v="15"/>
    <n v="74.375"/>
  </r>
  <r>
    <n v="2019"/>
    <x v="11"/>
    <n v="3"/>
    <n v="3"/>
    <s v="ON"/>
    <d v="2019-08-03T00:00:00"/>
    <s v="Avg of 4 NM Projects"/>
    <x v="16"/>
    <n v="49.66"/>
  </r>
  <r>
    <n v="2019"/>
    <x v="11"/>
    <n v="3"/>
    <n v="3"/>
    <s v="ON"/>
    <d v="2019-08-03T00:00:00"/>
    <s v="Avg of 4 NM Projects"/>
    <x v="17"/>
    <n v="30.595000000000002"/>
  </r>
  <r>
    <n v="2019"/>
    <x v="11"/>
    <n v="3"/>
    <n v="3"/>
    <s v="ON"/>
    <d v="2019-08-03T00:00:00"/>
    <s v="Avg of 4 NM Projects"/>
    <x v="18"/>
    <n v="17.925000000000001"/>
  </r>
  <r>
    <n v="2019"/>
    <x v="11"/>
    <n v="3"/>
    <n v="3"/>
    <s v="ON"/>
    <d v="2019-08-03T00:00:00"/>
    <s v="Avg of 4 NM Projects"/>
    <x v="19"/>
    <n v="2.1749999999999998"/>
  </r>
  <r>
    <n v="2019"/>
    <x v="11"/>
    <n v="3"/>
    <n v="3"/>
    <s v="ON"/>
    <d v="2019-08-03T00:00:00"/>
    <s v="Avg of 4 NM Projects"/>
    <x v="20"/>
    <n v="-0.26"/>
  </r>
  <r>
    <n v="2019"/>
    <x v="11"/>
    <n v="3"/>
    <n v="3"/>
    <s v="ON"/>
    <d v="2019-08-03T00:00:00"/>
    <s v="Avg of 4 NM Projects"/>
    <x v="21"/>
    <n v="-0.13"/>
  </r>
  <r>
    <n v="2019"/>
    <x v="11"/>
    <n v="3"/>
    <n v="3"/>
    <s v="ON"/>
    <d v="2019-08-03T00:00:00"/>
    <s v="Avg of 4 NM Projects"/>
    <x v="22"/>
    <n v="-0.26"/>
  </r>
  <r>
    <n v="2019"/>
    <x v="11"/>
    <n v="3"/>
    <n v="3"/>
    <s v="OFF"/>
    <d v="2019-08-03T00:00:00"/>
    <s v="Avg of 4 NM Projects"/>
    <x v="23"/>
    <n v="0"/>
  </r>
  <r>
    <n v="2019"/>
    <x v="11"/>
    <n v="4"/>
    <n v="4"/>
    <s v="OFF"/>
    <d v="2019-08-04T00:00:00"/>
    <s v="Avg of 4 NM Projects"/>
    <x v="0"/>
    <n v="0"/>
  </r>
  <r>
    <n v="2019"/>
    <x v="11"/>
    <n v="4"/>
    <n v="4"/>
    <s v="OFF"/>
    <d v="2019-08-04T00:00:00"/>
    <s v="Avg of 4 NM Projects"/>
    <x v="1"/>
    <n v="0"/>
  </r>
  <r>
    <n v="2019"/>
    <x v="11"/>
    <n v="4"/>
    <n v="4"/>
    <s v="OFF"/>
    <d v="2019-08-04T00:00:00"/>
    <s v="Avg of 4 NM Projects"/>
    <x v="2"/>
    <n v="0"/>
  </r>
  <r>
    <n v="2019"/>
    <x v="11"/>
    <n v="4"/>
    <n v="4"/>
    <s v="OFF"/>
    <d v="2019-08-04T00:00:00"/>
    <s v="Avg of 4 NM Projects"/>
    <x v="3"/>
    <n v="0"/>
  </r>
  <r>
    <n v="2019"/>
    <x v="11"/>
    <n v="4"/>
    <n v="4"/>
    <s v="OFF"/>
    <d v="2019-08-04T00:00:00"/>
    <s v="Avg of 4 NM Projects"/>
    <x v="4"/>
    <n v="-0.26"/>
  </r>
  <r>
    <n v="2019"/>
    <x v="11"/>
    <n v="4"/>
    <n v="4"/>
    <s v="OFF"/>
    <d v="2019-08-04T00:00:00"/>
    <s v="Avg of 4 NM Projects"/>
    <x v="5"/>
    <n v="-0.26"/>
  </r>
  <r>
    <n v="2019"/>
    <x v="11"/>
    <n v="4"/>
    <n v="4"/>
    <s v="OFF"/>
    <d v="2019-08-04T00:00:00"/>
    <s v="Avg of 4 NM Projects"/>
    <x v="6"/>
    <n v="4.09"/>
  </r>
  <r>
    <n v="2019"/>
    <x v="11"/>
    <n v="4"/>
    <n v="4"/>
    <s v="ON"/>
    <d v="2019-08-04T00:00:00"/>
    <s v="Avg of 4 NM Projects"/>
    <x v="7"/>
    <n v="22.15"/>
  </r>
  <r>
    <n v="2019"/>
    <x v="11"/>
    <n v="4"/>
    <n v="4"/>
    <s v="ON"/>
    <d v="2019-08-04T00:00:00"/>
    <s v="Avg of 4 NM Projects"/>
    <x v="8"/>
    <n v="48.510000000000005"/>
  </r>
  <r>
    <n v="2019"/>
    <x v="11"/>
    <n v="4"/>
    <n v="4"/>
    <s v="ON"/>
    <d v="2019-08-04T00:00:00"/>
    <s v="Avg of 4 NM Projects"/>
    <x v="9"/>
    <n v="78.98"/>
  </r>
  <r>
    <n v="2019"/>
    <x v="11"/>
    <n v="4"/>
    <n v="4"/>
    <s v="ON"/>
    <d v="2019-08-04T00:00:00"/>
    <s v="Avg of 4 NM Projects"/>
    <x v="10"/>
    <n v="98.820000000000007"/>
  </r>
  <r>
    <n v="2019"/>
    <x v="11"/>
    <n v="4"/>
    <n v="4"/>
    <s v="ON"/>
    <d v="2019-08-04T00:00:00"/>
    <s v="Avg of 4 NM Projects"/>
    <x v="11"/>
    <n v="114.81"/>
  </r>
  <r>
    <n v="2019"/>
    <x v="11"/>
    <n v="4"/>
    <n v="4"/>
    <s v="ON"/>
    <d v="2019-08-04T00:00:00"/>
    <s v="Avg of 4 NM Projects"/>
    <x v="12"/>
    <n v="124.92"/>
  </r>
  <r>
    <n v="2019"/>
    <x v="11"/>
    <n v="4"/>
    <n v="4"/>
    <s v="ON"/>
    <d v="2019-08-04T00:00:00"/>
    <s v="Avg of 4 NM Projects"/>
    <x v="13"/>
    <n v="125.955"/>
  </r>
  <r>
    <n v="2019"/>
    <x v="11"/>
    <n v="4"/>
    <n v="4"/>
    <s v="ON"/>
    <d v="2019-08-04T00:00:00"/>
    <s v="Avg of 4 NM Projects"/>
    <x v="14"/>
    <n v="111.74000000000001"/>
  </r>
  <r>
    <n v="2019"/>
    <x v="11"/>
    <n v="4"/>
    <n v="4"/>
    <s v="ON"/>
    <d v="2019-08-04T00:00:00"/>
    <s v="Avg of 4 NM Projects"/>
    <x v="15"/>
    <n v="71.685000000000002"/>
  </r>
  <r>
    <n v="2019"/>
    <x v="11"/>
    <n v="4"/>
    <n v="4"/>
    <s v="ON"/>
    <d v="2019-08-04T00:00:00"/>
    <s v="Avg of 4 NM Projects"/>
    <x v="16"/>
    <n v="65.534999999999997"/>
  </r>
  <r>
    <n v="2019"/>
    <x v="11"/>
    <n v="4"/>
    <n v="4"/>
    <s v="ON"/>
    <d v="2019-08-04T00:00:00"/>
    <s v="Avg of 4 NM Projects"/>
    <x v="17"/>
    <n v="60.935000000000002"/>
  </r>
  <r>
    <n v="2019"/>
    <x v="11"/>
    <n v="4"/>
    <n v="4"/>
    <s v="ON"/>
    <d v="2019-08-04T00:00:00"/>
    <s v="Avg of 4 NM Projects"/>
    <x v="18"/>
    <n v="33.024999999999999"/>
  </r>
  <r>
    <n v="2019"/>
    <x v="11"/>
    <n v="4"/>
    <n v="4"/>
    <s v="ON"/>
    <d v="2019-08-04T00:00:00"/>
    <s v="Avg of 4 NM Projects"/>
    <x v="19"/>
    <n v="6.6549999999999994"/>
  </r>
  <r>
    <n v="2019"/>
    <x v="11"/>
    <n v="4"/>
    <n v="4"/>
    <s v="ON"/>
    <d v="2019-08-04T00:00:00"/>
    <s v="Avg of 4 NM Projects"/>
    <x v="20"/>
    <n v="-0.39"/>
  </r>
  <r>
    <n v="2019"/>
    <x v="11"/>
    <n v="4"/>
    <n v="4"/>
    <s v="ON"/>
    <d v="2019-08-04T00:00:00"/>
    <s v="Avg of 4 NM Projects"/>
    <x v="21"/>
    <n v="0"/>
  </r>
  <r>
    <n v="2019"/>
    <x v="11"/>
    <n v="4"/>
    <n v="4"/>
    <s v="ON"/>
    <d v="2019-08-04T00:00:00"/>
    <s v="Avg of 4 NM Projects"/>
    <x v="22"/>
    <n v="-0.13"/>
  </r>
  <r>
    <n v="2019"/>
    <x v="11"/>
    <n v="4"/>
    <n v="4"/>
    <s v="OFF"/>
    <d v="2019-08-04T00:00:00"/>
    <s v="Avg of 4 NM Projects"/>
    <x v="23"/>
    <n v="-0.26"/>
  </r>
  <r>
    <n v="2019"/>
    <x v="11"/>
    <n v="5"/>
    <n v="5"/>
    <s v="OFF"/>
    <d v="2019-08-05T00:00:00"/>
    <s v="Avg of 4 NM Projects"/>
    <x v="0"/>
    <n v="0"/>
  </r>
  <r>
    <n v="2019"/>
    <x v="11"/>
    <n v="5"/>
    <n v="5"/>
    <s v="OFF"/>
    <d v="2019-08-05T00:00:00"/>
    <s v="Avg of 4 NM Projects"/>
    <x v="1"/>
    <n v="0"/>
  </r>
  <r>
    <n v="2019"/>
    <x v="11"/>
    <n v="5"/>
    <n v="5"/>
    <s v="OFF"/>
    <d v="2019-08-05T00:00:00"/>
    <s v="Avg of 4 NM Projects"/>
    <x v="2"/>
    <n v="0"/>
  </r>
  <r>
    <n v="2019"/>
    <x v="11"/>
    <n v="5"/>
    <n v="5"/>
    <s v="OFF"/>
    <d v="2019-08-05T00:00:00"/>
    <s v="Avg of 4 NM Projects"/>
    <x v="3"/>
    <n v="-0.26"/>
  </r>
  <r>
    <n v="2019"/>
    <x v="11"/>
    <n v="5"/>
    <n v="5"/>
    <s v="OFF"/>
    <d v="2019-08-05T00:00:00"/>
    <s v="Avg of 4 NM Projects"/>
    <x v="4"/>
    <n v="0"/>
  </r>
  <r>
    <n v="2019"/>
    <x v="11"/>
    <n v="5"/>
    <n v="5"/>
    <s v="OFF"/>
    <d v="2019-08-05T00:00:00"/>
    <s v="Avg of 4 NM Projects"/>
    <x v="5"/>
    <n v="-0.26"/>
  </r>
  <r>
    <n v="2019"/>
    <x v="11"/>
    <n v="5"/>
    <n v="5"/>
    <s v="OFF"/>
    <d v="2019-08-05T00:00:00"/>
    <s v="Avg of 4 NM Projects"/>
    <x v="6"/>
    <n v="6.2750000000000004"/>
  </r>
  <r>
    <n v="2019"/>
    <x v="11"/>
    <n v="5"/>
    <n v="5"/>
    <s v="ON"/>
    <d v="2019-08-05T00:00:00"/>
    <s v="Avg of 4 NM Projects"/>
    <x v="7"/>
    <n v="33.664999999999999"/>
  </r>
  <r>
    <n v="2019"/>
    <x v="11"/>
    <n v="5"/>
    <n v="5"/>
    <s v="ON"/>
    <d v="2019-08-05T00:00:00"/>
    <s v="Avg of 4 NM Projects"/>
    <x v="8"/>
    <n v="79.364999999999995"/>
  </r>
  <r>
    <n v="2019"/>
    <x v="11"/>
    <n v="5"/>
    <n v="5"/>
    <s v="ON"/>
    <d v="2019-08-05T00:00:00"/>
    <s v="Avg of 4 NM Projects"/>
    <x v="9"/>
    <n v="107.015"/>
  </r>
  <r>
    <n v="2019"/>
    <x v="11"/>
    <n v="5"/>
    <n v="5"/>
    <s v="ON"/>
    <d v="2019-08-05T00:00:00"/>
    <s v="Avg of 4 NM Projects"/>
    <x v="10"/>
    <n v="121.47499999999999"/>
  </r>
  <r>
    <n v="2019"/>
    <x v="11"/>
    <n v="5"/>
    <n v="5"/>
    <s v="ON"/>
    <d v="2019-08-05T00:00:00"/>
    <s v="Avg of 4 NM Projects"/>
    <x v="11"/>
    <n v="136.58000000000001"/>
  </r>
  <r>
    <n v="2019"/>
    <x v="11"/>
    <n v="5"/>
    <n v="5"/>
    <s v="ON"/>
    <d v="2019-08-05T00:00:00"/>
    <s v="Avg of 4 NM Projects"/>
    <x v="12"/>
    <n v="146.04499999999999"/>
  </r>
  <r>
    <n v="2019"/>
    <x v="11"/>
    <n v="5"/>
    <n v="5"/>
    <s v="ON"/>
    <d v="2019-08-05T00:00:00"/>
    <s v="Avg of 4 NM Projects"/>
    <x v="13"/>
    <n v="143.36500000000001"/>
  </r>
  <r>
    <n v="2019"/>
    <x v="11"/>
    <n v="5"/>
    <n v="5"/>
    <s v="ON"/>
    <d v="2019-08-05T00:00:00"/>
    <s v="Avg of 4 NM Projects"/>
    <x v="14"/>
    <n v="132.23000000000002"/>
  </r>
  <r>
    <n v="2019"/>
    <x v="11"/>
    <n v="5"/>
    <n v="5"/>
    <s v="ON"/>
    <d v="2019-08-05T00:00:00"/>
    <s v="Avg of 4 NM Projects"/>
    <x v="15"/>
    <n v="116.215"/>
  </r>
  <r>
    <n v="2019"/>
    <x v="11"/>
    <n v="5"/>
    <n v="5"/>
    <s v="ON"/>
    <d v="2019-08-05T00:00:00"/>
    <s v="Avg of 4 NM Projects"/>
    <x v="16"/>
    <n v="88.19"/>
  </r>
  <r>
    <n v="2019"/>
    <x v="11"/>
    <n v="5"/>
    <n v="5"/>
    <s v="ON"/>
    <d v="2019-08-05T00:00:00"/>
    <s v="Avg of 4 NM Projects"/>
    <x v="17"/>
    <n v="66.045000000000002"/>
  </r>
  <r>
    <n v="2019"/>
    <x v="11"/>
    <n v="5"/>
    <n v="5"/>
    <s v="ON"/>
    <d v="2019-08-05T00:00:00"/>
    <s v="Avg of 4 NM Projects"/>
    <x v="18"/>
    <n v="29.184999999999999"/>
  </r>
  <r>
    <n v="2019"/>
    <x v="11"/>
    <n v="5"/>
    <n v="5"/>
    <s v="ON"/>
    <d v="2019-08-05T00:00:00"/>
    <s v="Avg of 4 NM Projects"/>
    <x v="19"/>
    <n v="5.375"/>
  </r>
  <r>
    <n v="2019"/>
    <x v="11"/>
    <n v="5"/>
    <n v="5"/>
    <s v="ON"/>
    <d v="2019-08-05T00:00:00"/>
    <s v="Avg of 4 NM Projects"/>
    <x v="20"/>
    <n v="-0.13"/>
  </r>
  <r>
    <n v="2019"/>
    <x v="11"/>
    <n v="5"/>
    <n v="5"/>
    <s v="ON"/>
    <d v="2019-08-05T00:00:00"/>
    <s v="Avg of 4 NM Projects"/>
    <x v="21"/>
    <n v="-0.26"/>
  </r>
  <r>
    <n v="2019"/>
    <x v="11"/>
    <n v="5"/>
    <n v="5"/>
    <s v="ON"/>
    <d v="2019-08-05T00:00:00"/>
    <s v="Avg of 4 NM Projects"/>
    <x v="22"/>
    <n v="0"/>
  </r>
  <r>
    <n v="2019"/>
    <x v="11"/>
    <n v="5"/>
    <n v="5"/>
    <s v="OFF"/>
    <d v="2019-08-05T00:00:00"/>
    <s v="Avg of 4 NM Projects"/>
    <x v="23"/>
    <n v="0"/>
  </r>
  <r>
    <n v="2019"/>
    <x v="11"/>
    <n v="6"/>
    <n v="6"/>
    <s v="OFF"/>
    <d v="2019-08-06T00:00:00"/>
    <s v="Avg of 4 NM Projects"/>
    <x v="0"/>
    <n v="0"/>
  </r>
  <r>
    <n v="2019"/>
    <x v="11"/>
    <n v="6"/>
    <n v="6"/>
    <s v="OFF"/>
    <d v="2019-08-06T00:00:00"/>
    <s v="Avg of 4 NM Projects"/>
    <x v="1"/>
    <n v="-0.13"/>
  </r>
  <r>
    <n v="2019"/>
    <x v="11"/>
    <n v="6"/>
    <n v="6"/>
    <s v="OFF"/>
    <d v="2019-08-06T00:00:00"/>
    <s v="Avg of 4 NM Projects"/>
    <x v="2"/>
    <n v="-0.13"/>
  </r>
  <r>
    <n v="2019"/>
    <x v="11"/>
    <n v="6"/>
    <n v="6"/>
    <s v="OFF"/>
    <d v="2019-08-06T00:00:00"/>
    <s v="Avg of 4 NM Projects"/>
    <x v="3"/>
    <n v="0"/>
  </r>
  <r>
    <n v="2019"/>
    <x v="11"/>
    <n v="6"/>
    <n v="6"/>
    <s v="OFF"/>
    <d v="2019-08-06T00:00:00"/>
    <s v="Avg of 4 NM Projects"/>
    <x v="4"/>
    <n v="-0.39"/>
  </r>
  <r>
    <n v="2019"/>
    <x v="11"/>
    <n v="6"/>
    <n v="6"/>
    <s v="OFF"/>
    <d v="2019-08-06T00:00:00"/>
    <s v="Avg of 4 NM Projects"/>
    <x v="5"/>
    <n v="-0.13"/>
  </r>
  <r>
    <n v="2019"/>
    <x v="11"/>
    <n v="6"/>
    <n v="6"/>
    <s v="OFF"/>
    <d v="2019-08-06T00:00:00"/>
    <s v="Avg of 4 NM Projects"/>
    <x v="6"/>
    <n v="5.88"/>
  </r>
  <r>
    <n v="2019"/>
    <x v="11"/>
    <n v="6"/>
    <n v="6"/>
    <s v="ON"/>
    <d v="2019-08-06T00:00:00"/>
    <s v="Avg of 4 NM Projects"/>
    <x v="7"/>
    <n v="35.590000000000003"/>
  </r>
  <r>
    <n v="2019"/>
    <x v="11"/>
    <n v="6"/>
    <n v="6"/>
    <s v="ON"/>
    <d v="2019-08-06T00:00:00"/>
    <s v="Avg of 4 NM Projects"/>
    <x v="8"/>
    <n v="82.564999999999998"/>
  </r>
  <r>
    <n v="2019"/>
    <x v="11"/>
    <n v="6"/>
    <n v="6"/>
    <s v="ON"/>
    <d v="2019-08-06T00:00:00"/>
    <s v="Avg of 4 NM Projects"/>
    <x v="9"/>
    <n v="107.53"/>
  </r>
  <r>
    <n v="2019"/>
    <x v="11"/>
    <n v="6"/>
    <n v="6"/>
    <s v="ON"/>
    <d v="2019-08-06T00:00:00"/>
    <s v="Avg of 4 NM Projects"/>
    <x v="10"/>
    <n v="124.035"/>
  </r>
  <r>
    <n v="2019"/>
    <x v="11"/>
    <n v="6"/>
    <n v="6"/>
    <s v="ON"/>
    <d v="2019-08-06T00:00:00"/>
    <s v="Avg of 4 NM Projects"/>
    <x v="11"/>
    <n v="136.96"/>
  </r>
  <r>
    <n v="2019"/>
    <x v="11"/>
    <n v="6"/>
    <n v="6"/>
    <s v="ON"/>
    <d v="2019-08-06T00:00:00"/>
    <s v="Avg of 4 NM Projects"/>
    <x v="12"/>
    <n v="129.405"/>
  </r>
  <r>
    <n v="2019"/>
    <x v="11"/>
    <n v="6"/>
    <n v="6"/>
    <s v="ON"/>
    <d v="2019-08-06T00:00:00"/>
    <s v="Avg of 4 NM Projects"/>
    <x v="13"/>
    <n v="130.17500000000001"/>
  </r>
  <r>
    <n v="2019"/>
    <x v="11"/>
    <n v="6"/>
    <n v="6"/>
    <s v="ON"/>
    <d v="2019-08-06T00:00:00"/>
    <s v="Avg of 4 NM Projects"/>
    <x v="14"/>
    <n v="112.9"/>
  </r>
  <r>
    <n v="2019"/>
    <x v="11"/>
    <n v="6"/>
    <n v="6"/>
    <s v="ON"/>
    <d v="2019-08-06T00:00:00"/>
    <s v="Avg of 4 NM Projects"/>
    <x v="15"/>
    <n v="95.875"/>
  </r>
  <r>
    <n v="2019"/>
    <x v="11"/>
    <n v="6"/>
    <n v="6"/>
    <s v="ON"/>
    <d v="2019-08-06T00:00:00"/>
    <s v="Avg of 4 NM Projects"/>
    <x v="16"/>
    <n v="62.465000000000003"/>
  </r>
  <r>
    <n v="2019"/>
    <x v="11"/>
    <n v="6"/>
    <n v="6"/>
    <s v="ON"/>
    <d v="2019-08-06T00:00:00"/>
    <s v="Avg of 4 NM Projects"/>
    <x v="17"/>
    <n v="31.750000000000004"/>
  </r>
  <r>
    <n v="2019"/>
    <x v="11"/>
    <n v="6"/>
    <n v="6"/>
    <s v="ON"/>
    <d v="2019-08-06T00:00:00"/>
    <s v="Avg of 4 NM Projects"/>
    <x v="18"/>
    <n v="19.45"/>
  </r>
  <r>
    <n v="2019"/>
    <x v="11"/>
    <n v="6"/>
    <n v="6"/>
    <s v="ON"/>
    <d v="2019-08-06T00:00:00"/>
    <s v="Avg of 4 NM Projects"/>
    <x v="19"/>
    <n v="1.665"/>
  </r>
  <r>
    <n v="2019"/>
    <x v="11"/>
    <n v="6"/>
    <n v="6"/>
    <s v="ON"/>
    <d v="2019-08-06T00:00:00"/>
    <s v="Avg of 4 NM Projects"/>
    <x v="20"/>
    <n v="-0.39"/>
  </r>
  <r>
    <n v="2019"/>
    <x v="11"/>
    <n v="6"/>
    <n v="6"/>
    <s v="ON"/>
    <d v="2019-08-06T00:00:00"/>
    <s v="Avg of 4 NM Projects"/>
    <x v="21"/>
    <n v="0"/>
  </r>
  <r>
    <n v="2019"/>
    <x v="11"/>
    <n v="6"/>
    <n v="6"/>
    <s v="ON"/>
    <d v="2019-08-06T00:00:00"/>
    <s v="Avg of 4 NM Projects"/>
    <x v="22"/>
    <n v="-0.13"/>
  </r>
  <r>
    <n v="2019"/>
    <x v="11"/>
    <n v="6"/>
    <n v="6"/>
    <s v="OFF"/>
    <d v="2019-08-06T00:00:00"/>
    <s v="Avg of 4 NM Projects"/>
    <x v="23"/>
    <n v="-0.26"/>
  </r>
  <r>
    <n v="2019"/>
    <x v="11"/>
    <n v="7"/>
    <n v="7"/>
    <s v="OFF"/>
    <d v="2019-08-07T00:00:00"/>
    <s v="Avg of 4 NM Projects"/>
    <x v="0"/>
    <n v="0"/>
  </r>
  <r>
    <n v="2019"/>
    <x v="11"/>
    <n v="7"/>
    <n v="7"/>
    <s v="OFF"/>
    <d v="2019-08-07T00:00:00"/>
    <s v="Avg of 4 NM Projects"/>
    <x v="1"/>
    <n v="0"/>
  </r>
  <r>
    <n v="2019"/>
    <x v="11"/>
    <n v="7"/>
    <n v="7"/>
    <s v="OFF"/>
    <d v="2019-08-07T00:00:00"/>
    <s v="Avg of 4 NM Projects"/>
    <x v="2"/>
    <n v="-0.26"/>
  </r>
  <r>
    <n v="2019"/>
    <x v="11"/>
    <n v="7"/>
    <n v="7"/>
    <s v="OFF"/>
    <d v="2019-08-07T00:00:00"/>
    <s v="Avg of 4 NM Projects"/>
    <x v="3"/>
    <n v="0"/>
  </r>
  <r>
    <n v="2019"/>
    <x v="11"/>
    <n v="7"/>
    <n v="7"/>
    <s v="OFF"/>
    <d v="2019-08-07T00:00:00"/>
    <s v="Avg of 4 NM Projects"/>
    <x v="4"/>
    <n v="-0.13"/>
  </r>
  <r>
    <n v="2019"/>
    <x v="11"/>
    <n v="7"/>
    <n v="7"/>
    <s v="OFF"/>
    <d v="2019-08-07T00:00:00"/>
    <s v="Avg of 4 NM Projects"/>
    <x v="5"/>
    <n v="-0.13"/>
  </r>
  <r>
    <n v="2019"/>
    <x v="11"/>
    <n v="7"/>
    <n v="7"/>
    <s v="OFF"/>
    <d v="2019-08-07T00:00:00"/>
    <s v="Avg of 4 NM Projects"/>
    <x v="6"/>
    <n v="5.5050000000000008"/>
  </r>
  <r>
    <n v="2019"/>
    <x v="11"/>
    <n v="7"/>
    <n v="7"/>
    <s v="OFF"/>
    <d v="2019-08-07T00:00:00"/>
    <s v="Avg of 4 NM Projects"/>
    <x v="7"/>
    <n v="18.945"/>
  </r>
  <r>
    <n v="2019"/>
    <x v="11"/>
    <n v="7"/>
    <n v="7"/>
    <s v="OFF"/>
    <d v="2019-08-07T00:00:00"/>
    <s v="Avg of 4 NM Projects"/>
    <x v="8"/>
    <n v="22.91"/>
  </r>
  <r>
    <n v="2019"/>
    <x v="11"/>
    <n v="7"/>
    <n v="7"/>
    <s v="OFF"/>
    <d v="2019-08-07T00:00:00"/>
    <s v="Avg of 4 NM Projects"/>
    <x v="9"/>
    <n v="47.494999999999997"/>
  </r>
  <r>
    <n v="2019"/>
    <x v="11"/>
    <n v="7"/>
    <n v="7"/>
    <s v="OFF"/>
    <d v="2019-08-07T00:00:00"/>
    <s v="Avg of 4 NM Projects"/>
    <x v="10"/>
    <n v="49.914999999999999"/>
  </r>
  <r>
    <n v="2019"/>
    <x v="11"/>
    <n v="7"/>
    <n v="7"/>
    <s v="OFF"/>
    <d v="2019-08-07T00:00:00"/>
    <s v="Avg of 4 NM Projects"/>
    <x v="11"/>
    <n v="72.325000000000003"/>
  </r>
  <r>
    <n v="2019"/>
    <x v="11"/>
    <n v="7"/>
    <n v="7"/>
    <s v="OFF"/>
    <d v="2019-08-07T00:00:00"/>
    <s v="Avg of 4 NM Projects"/>
    <x v="12"/>
    <n v="79.62"/>
  </r>
  <r>
    <n v="2019"/>
    <x v="11"/>
    <n v="7"/>
    <n v="7"/>
    <s v="OFF"/>
    <d v="2019-08-07T00:00:00"/>
    <s v="Avg of 4 NM Projects"/>
    <x v="13"/>
    <n v="54.53"/>
  </r>
  <r>
    <n v="2019"/>
    <x v="11"/>
    <n v="7"/>
    <n v="7"/>
    <s v="OFF"/>
    <d v="2019-08-07T00:00:00"/>
    <s v="Avg of 4 NM Projects"/>
    <x v="14"/>
    <n v="39.549999999999997"/>
  </r>
  <r>
    <n v="2019"/>
    <x v="11"/>
    <n v="7"/>
    <n v="7"/>
    <s v="OFF"/>
    <d v="2019-08-07T00:00:00"/>
    <s v="Avg of 4 NM Projects"/>
    <x v="15"/>
    <n v="46.34"/>
  </r>
  <r>
    <n v="2019"/>
    <x v="11"/>
    <n v="7"/>
    <n v="7"/>
    <s v="OFF"/>
    <d v="2019-08-07T00:00:00"/>
    <s v="Avg of 4 NM Projects"/>
    <x v="16"/>
    <n v="41.989999999999995"/>
  </r>
  <r>
    <n v="2019"/>
    <x v="11"/>
    <n v="7"/>
    <n v="7"/>
    <s v="OFF"/>
    <d v="2019-08-07T00:00:00"/>
    <s v="Avg of 4 NM Projects"/>
    <x v="17"/>
    <n v="34.299999999999997"/>
  </r>
  <r>
    <n v="2019"/>
    <x v="11"/>
    <n v="7"/>
    <n v="7"/>
    <s v="OFF"/>
    <d v="2019-08-07T00:00:00"/>
    <s v="Avg of 4 NM Projects"/>
    <x v="18"/>
    <n v="14.844999999999999"/>
  </r>
  <r>
    <n v="2019"/>
    <x v="11"/>
    <n v="7"/>
    <n v="7"/>
    <s v="OFF"/>
    <d v="2019-08-07T00:00:00"/>
    <s v="Avg of 4 NM Projects"/>
    <x v="19"/>
    <n v="2.56"/>
  </r>
  <r>
    <n v="2019"/>
    <x v="11"/>
    <n v="7"/>
    <n v="7"/>
    <s v="OFF"/>
    <d v="2019-08-07T00:00:00"/>
    <s v="Avg of 4 NM Projects"/>
    <x v="20"/>
    <n v="-0.13"/>
  </r>
  <r>
    <n v="2019"/>
    <x v="11"/>
    <n v="7"/>
    <n v="7"/>
    <s v="OFF"/>
    <d v="2019-08-07T00:00:00"/>
    <s v="Avg of 4 NM Projects"/>
    <x v="21"/>
    <n v="-0.13"/>
  </r>
  <r>
    <n v="2019"/>
    <x v="11"/>
    <n v="7"/>
    <n v="7"/>
    <s v="OFF"/>
    <d v="2019-08-07T00:00:00"/>
    <s v="Avg of 4 NM Projects"/>
    <x v="22"/>
    <n v="0"/>
  </r>
  <r>
    <n v="2019"/>
    <x v="11"/>
    <n v="7"/>
    <n v="7"/>
    <s v="OFF"/>
    <d v="2019-08-07T00:00:00"/>
    <s v="Avg of 4 NM Projects"/>
    <x v="23"/>
    <n v="0"/>
  </r>
  <r>
    <n v="2019"/>
    <x v="11"/>
    <n v="8"/>
    <n v="1"/>
    <s v="OFF"/>
    <d v="2019-08-08T00:00:00"/>
    <s v="Avg of 4 NM Projects"/>
    <x v="0"/>
    <n v="-0.13"/>
  </r>
  <r>
    <n v="2019"/>
    <x v="11"/>
    <n v="8"/>
    <n v="1"/>
    <s v="OFF"/>
    <d v="2019-08-08T00:00:00"/>
    <s v="Avg of 4 NM Projects"/>
    <x v="1"/>
    <n v="-0.26"/>
  </r>
  <r>
    <n v="2019"/>
    <x v="11"/>
    <n v="8"/>
    <n v="1"/>
    <s v="OFF"/>
    <d v="2019-08-08T00:00:00"/>
    <s v="Avg of 4 NM Projects"/>
    <x v="2"/>
    <n v="-0.13"/>
  </r>
  <r>
    <n v="2019"/>
    <x v="11"/>
    <n v="8"/>
    <n v="1"/>
    <s v="OFF"/>
    <d v="2019-08-08T00:00:00"/>
    <s v="Avg of 4 NM Projects"/>
    <x v="3"/>
    <n v="0"/>
  </r>
  <r>
    <n v="2019"/>
    <x v="11"/>
    <n v="8"/>
    <n v="1"/>
    <s v="OFF"/>
    <d v="2019-08-08T00:00:00"/>
    <s v="Avg of 4 NM Projects"/>
    <x v="4"/>
    <n v="0"/>
  </r>
  <r>
    <n v="2019"/>
    <x v="11"/>
    <n v="8"/>
    <n v="1"/>
    <s v="OFF"/>
    <d v="2019-08-08T00:00:00"/>
    <s v="Avg of 4 NM Projects"/>
    <x v="5"/>
    <n v="-0.26"/>
  </r>
  <r>
    <n v="2019"/>
    <x v="11"/>
    <n v="8"/>
    <n v="1"/>
    <s v="OFF"/>
    <d v="2019-08-08T00:00:00"/>
    <s v="Avg of 4 NM Projects"/>
    <x v="6"/>
    <n v="3.0750000000000002"/>
  </r>
  <r>
    <n v="2019"/>
    <x v="11"/>
    <n v="8"/>
    <n v="1"/>
    <s v="OFF"/>
    <d v="2019-08-08T00:00:00"/>
    <s v="Avg of 4 NM Projects"/>
    <x v="7"/>
    <n v="19.704999999999998"/>
  </r>
  <r>
    <n v="2019"/>
    <x v="11"/>
    <n v="8"/>
    <n v="1"/>
    <s v="OFF"/>
    <d v="2019-08-08T00:00:00"/>
    <s v="Avg of 4 NM Projects"/>
    <x v="8"/>
    <n v="47.489999999999995"/>
  </r>
  <r>
    <n v="2019"/>
    <x v="11"/>
    <n v="8"/>
    <n v="1"/>
    <s v="OFF"/>
    <d v="2019-08-08T00:00:00"/>
    <s v="Avg of 4 NM Projects"/>
    <x v="9"/>
    <n v="49.919999999999995"/>
  </r>
  <r>
    <n v="2019"/>
    <x v="11"/>
    <n v="8"/>
    <n v="1"/>
    <s v="OFF"/>
    <d v="2019-08-08T00:00:00"/>
    <s v="Avg of 4 NM Projects"/>
    <x v="10"/>
    <n v="73.215000000000003"/>
  </r>
  <r>
    <n v="2019"/>
    <x v="11"/>
    <n v="8"/>
    <n v="1"/>
    <s v="OFF"/>
    <d v="2019-08-08T00:00:00"/>
    <s v="Avg of 4 NM Projects"/>
    <x v="11"/>
    <n v="86.139999999999986"/>
  </r>
  <r>
    <n v="2019"/>
    <x v="11"/>
    <n v="8"/>
    <n v="1"/>
    <s v="OFF"/>
    <d v="2019-08-08T00:00:00"/>
    <s v="Avg of 4 NM Projects"/>
    <x v="12"/>
    <n v="89.984999999999999"/>
  </r>
  <r>
    <n v="2019"/>
    <x v="11"/>
    <n v="8"/>
    <n v="1"/>
    <s v="OFF"/>
    <d v="2019-08-08T00:00:00"/>
    <s v="Avg of 4 NM Projects"/>
    <x v="13"/>
    <n v="97.405000000000001"/>
  </r>
  <r>
    <n v="2019"/>
    <x v="11"/>
    <n v="8"/>
    <n v="1"/>
    <s v="OFF"/>
    <d v="2019-08-08T00:00:00"/>
    <s v="Avg of 4 NM Projects"/>
    <x v="14"/>
    <n v="89.6"/>
  </r>
  <r>
    <n v="2019"/>
    <x v="11"/>
    <n v="8"/>
    <n v="1"/>
    <s v="OFF"/>
    <d v="2019-08-08T00:00:00"/>
    <s v="Avg of 4 NM Projects"/>
    <x v="15"/>
    <n v="85.50500000000001"/>
  </r>
  <r>
    <n v="2019"/>
    <x v="11"/>
    <n v="8"/>
    <n v="1"/>
    <s v="OFF"/>
    <d v="2019-08-08T00:00:00"/>
    <s v="Avg of 4 NM Projects"/>
    <x v="16"/>
    <n v="65.53"/>
  </r>
  <r>
    <n v="2019"/>
    <x v="11"/>
    <n v="8"/>
    <n v="1"/>
    <s v="OFF"/>
    <d v="2019-08-08T00:00:00"/>
    <s v="Avg of 4 NM Projects"/>
    <x v="17"/>
    <n v="46.074999999999996"/>
  </r>
  <r>
    <n v="2019"/>
    <x v="11"/>
    <n v="8"/>
    <n v="1"/>
    <s v="OFF"/>
    <d v="2019-08-08T00:00:00"/>
    <s v="Avg of 4 NM Projects"/>
    <x v="18"/>
    <n v="19.71"/>
  </r>
  <r>
    <n v="2019"/>
    <x v="11"/>
    <n v="8"/>
    <n v="1"/>
    <s v="OFF"/>
    <d v="2019-08-08T00:00:00"/>
    <s v="Avg of 4 NM Projects"/>
    <x v="19"/>
    <n v="2.3100000000000005"/>
  </r>
  <r>
    <n v="2019"/>
    <x v="11"/>
    <n v="8"/>
    <n v="1"/>
    <s v="OFF"/>
    <d v="2019-08-08T00:00:00"/>
    <s v="Avg of 4 NM Projects"/>
    <x v="20"/>
    <n v="0"/>
  </r>
  <r>
    <n v="2019"/>
    <x v="11"/>
    <n v="8"/>
    <n v="1"/>
    <s v="OFF"/>
    <d v="2019-08-08T00:00:00"/>
    <s v="Avg of 4 NM Projects"/>
    <x v="21"/>
    <n v="-0.13"/>
  </r>
  <r>
    <n v="2019"/>
    <x v="11"/>
    <n v="8"/>
    <n v="1"/>
    <s v="OFF"/>
    <d v="2019-08-08T00:00:00"/>
    <s v="Avg of 4 NM Projects"/>
    <x v="22"/>
    <n v="0"/>
  </r>
  <r>
    <n v="2019"/>
    <x v="11"/>
    <n v="8"/>
    <n v="1"/>
    <s v="OFF"/>
    <d v="2019-08-08T00:00:00"/>
    <s v="Avg of 4 NM Projects"/>
    <x v="23"/>
    <n v="0"/>
  </r>
  <r>
    <n v="2019"/>
    <x v="11"/>
    <n v="9"/>
    <n v="2"/>
    <s v="OFF"/>
    <d v="2019-08-09T00:00:00"/>
    <s v="Avg of 4 NM Projects"/>
    <x v="0"/>
    <n v="0"/>
  </r>
  <r>
    <n v="2019"/>
    <x v="11"/>
    <n v="9"/>
    <n v="2"/>
    <s v="OFF"/>
    <d v="2019-08-09T00:00:00"/>
    <s v="Avg of 4 NM Projects"/>
    <x v="1"/>
    <n v="-0.39"/>
  </r>
  <r>
    <n v="2019"/>
    <x v="11"/>
    <n v="9"/>
    <n v="2"/>
    <s v="OFF"/>
    <d v="2019-08-09T00:00:00"/>
    <s v="Avg of 4 NM Projects"/>
    <x v="2"/>
    <n v="0"/>
  </r>
  <r>
    <n v="2019"/>
    <x v="11"/>
    <n v="9"/>
    <n v="2"/>
    <s v="OFF"/>
    <d v="2019-08-09T00:00:00"/>
    <s v="Avg of 4 NM Projects"/>
    <x v="3"/>
    <n v="0"/>
  </r>
  <r>
    <n v="2019"/>
    <x v="11"/>
    <n v="9"/>
    <n v="2"/>
    <s v="OFF"/>
    <d v="2019-08-09T00:00:00"/>
    <s v="Avg of 4 NM Projects"/>
    <x v="4"/>
    <n v="0"/>
  </r>
  <r>
    <n v="2019"/>
    <x v="11"/>
    <n v="9"/>
    <n v="2"/>
    <s v="OFF"/>
    <d v="2019-08-09T00:00:00"/>
    <s v="Avg of 4 NM Projects"/>
    <x v="5"/>
    <n v="-0.39"/>
  </r>
  <r>
    <n v="2019"/>
    <x v="11"/>
    <n v="9"/>
    <n v="2"/>
    <s v="OFF"/>
    <d v="2019-08-09T00:00:00"/>
    <s v="Avg of 4 NM Projects"/>
    <x v="6"/>
    <n v="5.8849999999999998"/>
  </r>
  <r>
    <n v="2019"/>
    <x v="11"/>
    <n v="9"/>
    <n v="2"/>
    <s v="ON"/>
    <d v="2019-08-09T00:00:00"/>
    <s v="Avg of 4 NM Projects"/>
    <x v="7"/>
    <n v="19.2"/>
  </r>
  <r>
    <n v="2019"/>
    <x v="11"/>
    <n v="9"/>
    <n v="2"/>
    <s v="ON"/>
    <d v="2019-08-09T00:00:00"/>
    <s v="Avg of 4 NM Projects"/>
    <x v="8"/>
    <n v="47.614999999999995"/>
  </r>
  <r>
    <n v="2019"/>
    <x v="11"/>
    <n v="9"/>
    <n v="2"/>
    <s v="ON"/>
    <d v="2019-08-09T00:00:00"/>
    <s v="Avg of 4 NM Projects"/>
    <x v="9"/>
    <n v="71.044999999999987"/>
  </r>
  <r>
    <n v="2019"/>
    <x v="11"/>
    <n v="9"/>
    <n v="2"/>
    <s v="ON"/>
    <d v="2019-08-09T00:00:00"/>
    <s v="Avg of 4 NM Projects"/>
    <x v="10"/>
    <n v="81.155000000000001"/>
  </r>
  <r>
    <n v="2019"/>
    <x v="11"/>
    <n v="9"/>
    <n v="2"/>
    <s v="ON"/>
    <d v="2019-08-09T00:00:00"/>
    <s v="Avg of 4 NM Projects"/>
    <x v="11"/>
    <n v="88.835000000000008"/>
  </r>
  <r>
    <n v="2019"/>
    <x v="11"/>
    <n v="9"/>
    <n v="2"/>
    <s v="ON"/>
    <d v="2019-08-09T00:00:00"/>
    <s v="Avg of 4 NM Projects"/>
    <x v="12"/>
    <n v="100.605"/>
  </r>
  <r>
    <n v="2019"/>
    <x v="11"/>
    <n v="9"/>
    <n v="2"/>
    <s v="ON"/>
    <d v="2019-08-09T00:00:00"/>
    <s v="Avg of 4 NM Projects"/>
    <x v="13"/>
    <n v="98.04"/>
  </r>
  <r>
    <n v="2019"/>
    <x v="11"/>
    <n v="9"/>
    <n v="2"/>
    <s v="ON"/>
    <d v="2019-08-09T00:00:00"/>
    <s v="Avg of 4 NM Projects"/>
    <x v="14"/>
    <n v="101.5"/>
  </r>
  <r>
    <n v="2019"/>
    <x v="11"/>
    <n v="9"/>
    <n v="2"/>
    <s v="ON"/>
    <d v="2019-08-09T00:00:00"/>
    <s v="Avg of 4 NM Projects"/>
    <x v="15"/>
    <n v="82.564999999999998"/>
  </r>
  <r>
    <n v="2019"/>
    <x v="11"/>
    <n v="9"/>
    <n v="2"/>
    <s v="ON"/>
    <d v="2019-08-09T00:00:00"/>
    <s v="Avg of 4 NM Projects"/>
    <x v="16"/>
    <n v="60.675000000000004"/>
  </r>
  <r>
    <n v="2019"/>
    <x v="11"/>
    <n v="9"/>
    <n v="2"/>
    <s v="ON"/>
    <d v="2019-08-09T00:00:00"/>
    <s v="Avg of 4 NM Projects"/>
    <x v="17"/>
    <n v="44.164999999999999"/>
  </r>
  <r>
    <n v="2019"/>
    <x v="11"/>
    <n v="9"/>
    <n v="2"/>
    <s v="ON"/>
    <d v="2019-08-09T00:00:00"/>
    <s v="Avg of 4 NM Projects"/>
    <x v="18"/>
    <n v="11.525000000000002"/>
  </r>
  <r>
    <n v="2019"/>
    <x v="11"/>
    <n v="9"/>
    <n v="2"/>
    <s v="ON"/>
    <d v="2019-08-09T00:00:00"/>
    <s v="Avg of 4 NM Projects"/>
    <x v="19"/>
    <n v="3.08"/>
  </r>
  <r>
    <n v="2019"/>
    <x v="11"/>
    <n v="9"/>
    <n v="2"/>
    <s v="ON"/>
    <d v="2019-08-09T00:00:00"/>
    <s v="Avg of 4 NM Projects"/>
    <x v="20"/>
    <n v="-0.39"/>
  </r>
  <r>
    <n v="2019"/>
    <x v="11"/>
    <n v="9"/>
    <n v="2"/>
    <s v="ON"/>
    <d v="2019-08-09T00:00:00"/>
    <s v="Avg of 4 NM Projects"/>
    <x v="21"/>
    <n v="-0.13"/>
  </r>
  <r>
    <n v="2019"/>
    <x v="11"/>
    <n v="9"/>
    <n v="2"/>
    <s v="ON"/>
    <d v="2019-08-09T00:00:00"/>
    <s v="Avg of 4 NM Projects"/>
    <x v="22"/>
    <n v="0"/>
  </r>
  <r>
    <n v="2019"/>
    <x v="11"/>
    <n v="9"/>
    <n v="2"/>
    <s v="OFF"/>
    <d v="2019-08-09T00:00:00"/>
    <s v="Avg of 4 NM Projects"/>
    <x v="23"/>
    <n v="0"/>
  </r>
  <r>
    <n v="2019"/>
    <x v="11"/>
    <n v="10"/>
    <n v="3"/>
    <s v="OFF"/>
    <d v="2019-08-10T00:00:00"/>
    <s v="Avg of 4 NM Projects"/>
    <x v="0"/>
    <n v="-0.13"/>
  </r>
  <r>
    <n v="2019"/>
    <x v="11"/>
    <n v="10"/>
    <n v="3"/>
    <s v="OFF"/>
    <d v="2019-08-10T00:00:00"/>
    <s v="Avg of 4 NM Projects"/>
    <x v="1"/>
    <n v="-0.26"/>
  </r>
  <r>
    <n v="2019"/>
    <x v="11"/>
    <n v="10"/>
    <n v="3"/>
    <s v="OFF"/>
    <d v="2019-08-10T00:00:00"/>
    <s v="Avg of 4 NM Projects"/>
    <x v="2"/>
    <n v="0"/>
  </r>
  <r>
    <n v="2019"/>
    <x v="11"/>
    <n v="10"/>
    <n v="3"/>
    <s v="OFF"/>
    <d v="2019-08-10T00:00:00"/>
    <s v="Avg of 4 NM Projects"/>
    <x v="3"/>
    <n v="0"/>
  </r>
  <r>
    <n v="2019"/>
    <x v="11"/>
    <n v="10"/>
    <n v="3"/>
    <s v="OFF"/>
    <d v="2019-08-10T00:00:00"/>
    <s v="Avg of 4 NM Projects"/>
    <x v="4"/>
    <n v="-0.13"/>
  </r>
  <r>
    <n v="2019"/>
    <x v="11"/>
    <n v="10"/>
    <n v="3"/>
    <s v="OFF"/>
    <d v="2019-08-10T00:00:00"/>
    <s v="Avg of 4 NM Projects"/>
    <x v="5"/>
    <n v="-0.26"/>
  </r>
  <r>
    <n v="2019"/>
    <x v="11"/>
    <n v="10"/>
    <n v="3"/>
    <s v="OFF"/>
    <d v="2019-08-10T00:00:00"/>
    <s v="Avg of 4 NM Projects"/>
    <x v="6"/>
    <n v="2.56"/>
  </r>
  <r>
    <n v="2019"/>
    <x v="11"/>
    <n v="10"/>
    <n v="3"/>
    <s v="ON"/>
    <d v="2019-08-10T00:00:00"/>
    <s v="Avg of 4 NM Projects"/>
    <x v="7"/>
    <n v="19.84"/>
  </r>
  <r>
    <n v="2019"/>
    <x v="11"/>
    <n v="10"/>
    <n v="3"/>
    <s v="ON"/>
    <d v="2019-08-10T00:00:00"/>
    <s v="Avg of 4 NM Projects"/>
    <x v="8"/>
    <n v="51.585000000000001"/>
  </r>
  <r>
    <n v="2019"/>
    <x v="11"/>
    <n v="10"/>
    <n v="3"/>
    <s v="ON"/>
    <d v="2019-08-10T00:00:00"/>
    <s v="Avg of 4 NM Projects"/>
    <x v="9"/>
    <n v="80.765000000000015"/>
  </r>
  <r>
    <n v="2019"/>
    <x v="11"/>
    <n v="10"/>
    <n v="3"/>
    <s v="ON"/>
    <d v="2019-08-10T00:00:00"/>
    <s v="Avg of 4 NM Projects"/>
    <x v="10"/>
    <n v="92.29"/>
  </r>
  <r>
    <n v="2019"/>
    <x v="11"/>
    <n v="10"/>
    <n v="3"/>
    <s v="ON"/>
    <d v="2019-08-10T00:00:00"/>
    <s v="Avg of 4 NM Projects"/>
    <x v="11"/>
    <n v="97.28"/>
  </r>
  <r>
    <n v="2019"/>
    <x v="11"/>
    <n v="10"/>
    <n v="3"/>
    <s v="ON"/>
    <d v="2019-08-10T00:00:00"/>
    <s v="Avg of 4 NM Projects"/>
    <x v="12"/>
    <n v="97.02"/>
  </r>
  <r>
    <n v="2019"/>
    <x v="11"/>
    <n v="10"/>
    <n v="3"/>
    <s v="ON"/>
    <d v="2019-08-10T00:00:00"/>
    <s v="Avg of 4 NM Projects"/>
    <x v="13"/>
    <n v="94.21"/>
  </r>
  <r>
    <n v="2019"/>
    <x v="11"/>
    <n v="10"/>
    <n v="3"/>
    <s v="ON"/>
    <d v="2019-08-10T00:00:00"/>
    <s v="Avg of 4 NM Projects"/>
    <x v="14"/>
    <n v="79.995000000000005"/>
  </r>
  <r>
    <n v="2019"/>
    <x v="11"/>
    <n v="10"/>
    <n v="3"/>
    <s v="ON"/>
    <d v="2019-08-10T00:00:00"/>
    <s v="Avg of 4 NM Projects"/>
    <x v="15"/>
    <n v="49.41"/>
  </r>
  <r>
    <n v="2019"/>
    <x v="11"/>
    <n v="10"/>
    <n v="3"/>
    <s v="ON"/>
    <d v="2019-08-10T00:00:00"/>
    <s v="Avg of 4 NM Projects"/>
    <x v="16"/>
    <n v="60.67"/>
  </r>
  <r>
    <n v="2019"/>
    <x v="11"/>
    <n v="10"/>
    <n v="3"/>
    <s v="ON"/>
    <d v="2019-08-10T00:00:00"/>
    <s v="Avg of 4 NM Projects"/>
    <x v="17"/>
    <n v="52.734999999999999"/>
  </r>
  <r>
    <n v="2019"/>
    <x v="11"/>
    <n v="10"/>
    <n v="3"/>
    <s v="ON"/>
    <d v="2019-08-10T00:00:00"/>
    <s v="Avg of 4 NM Projects"/>
    <x v="18"/>
    <n v="25.73"/>
  </r>
  <r>
    <n v="2019"/>
    <x v="11"/>
    <n v="10"/>
    <n v="3"/>
    <s v="ON"/>
    <d v="2019-08-10T00:00:00"/>
    <s v="Avg of 4 NM Projects"/>
    <x v="19"/>
    <n v="4.3499999999999996"/>
  </r>
  <r>
    <n v="2019"/>
    <x v="11"/>
    <n v="10"/>
    <n v="3"/>
    <s v="ON"/>
    <d v="2019-08-10T00:00:00"/>
    <s v="Avg of 4 NM Projects"/>
    <x v="20"/>
    <n v="0"/>
  </r>
  <r>
    <n v="2019"/>
    <x v="11"/>
    <n v="10"/>
    <n v="3"/>
    <s v="ON"/>
    <d v="2019-08-10T00:00:00"/>
    <s v="Avg of 4 NM Projects"/>
    <x v="21"/>
    <n v="-0.13"/>
  </r>
  <r>
    <n v="2019"/>
    <x v="11"/>
    <n v="10"/>
    <n v="3"/>
    <s v="ON"/>
    <d v="2019-08-10T00:00:00"/>
    <s v="Avg of 4 NM Projects"/>
    <x v="22"/>
    <n v="0"/>
  </r>
  <r>
    <n v="2019"/>
    <x v="11"/>
    <n v="10"/>
    <n v="3"/>
    <s v="OFF"/>
    <d v="2019-08-10T00:00:00"/>
    <s v="Avg of 4 NM Projects"/>
    <x v="23"/>
    <n v="-0.26"/>
  </r>
  <r>
    <n v="2019"/>
    <x v="11"/>
    <n v="11"/>
    <n v="4"/>
    <s v="OFF"/>
    <d v="2019-08-11T00:00:00"/>
    <s v="Avg of 4 NM Projects"/>
    <x v="0"/>
    <n v="-0.13"/>
  </r>
  <r>
    <n v="2019"/>
    <x v="11"/>
    <n v="11"/>
    <n v="4"/>
    <s v="OFF"/>
    <d v="2019-08-11T00:00:00"/>
    <s v="Avg of 4 NM Projects"/>
    <x v="1"/>
    <n v="0"/>
  </r>
  <r>
    <n v="2019"/>
    <x v="11"/>
    <n v="11"/>
    <n v="4"/>
    <s v="OFF"/>
    <d v="2019-08-11T00:00:00"/>
    <s v="Avg of 4 NM Projects"/>
    <x v="2"/>
    <n v="0"/>
  </r>
  <r>
    <n v="2019"/>
    <x v="11"/>
    <n v="11"/>
    <n v="4"/>
    <s v="OFF"/>
    <d v="2019-08-11T00:00:00"/>
    <s v="Avg of 4 NM Projects"/>
    <x v="3"/>
    <n v="0"/>
  </r>
  <r>
    <n v="2019"/>
    <x v="11"/>
    <n v="11"/>
    <n v="4"/>
    <s v="OFF"/>
    <d v="2019-08-11T00:00:00"/>
    <s v="Avg of 4 NM Projects"/>
    <x v="4"/>
    <n v="0"/>
  </r>
  <r>
    <n v="2019"/>
    <x v="11"/>
    <n v="11"/>
    <n v="4"/>
    <s v="OFF"/>
    <d v="2019-08-11T00:00:00"/>
    <s v="Avg of 4 NM Projects"/>
    <x v="5"/>
    <n v="-0.39"/>
  </r>
  <r>
    <n v="2019"/>
    <x v="11"/>
    <n v="11"/>
    <n v="4"/>
    <s v="OFF"/>
    <d v="2019-08-11T00:00:00"/>
    <s v="Avg of 4 NM Projects"/>
    <x v="6"/>
    <n v="3.8400000000000003"/>
  </r>
  <r>
    <n v="2019"/>
    <x v="11"/>
    <n v="11"/>
    <n v="4"/>
    <s v="ON"/>
    <d v="2019-08-11T00:00:00"/>
    <s v="Avg of 4 NM Projects"/>
    <x v="7"/>
    <n v="26.229999999999997"/>
  </r>
  <r>
    <n v="2019"/>
    <x v="11"/>
    <n v="11"/>
    <n v="4"/>
    <s v="ON"/>
    <d v="2019-08-11T00:00:00"/>
    <s v="Avg of 4 NM Projects"/>
    <x v="8"/>
    <n v="51.075000000000003"/>
  </r>
  <r>
    <n v="2019"/>
    <x v="11"/>
    <n v="11"/>
    <n v="4"/>
    <s v="ON"/>
    <d v="2019-08-11T00:00:00"/>
    <s v="Avg of 4 NM Projects"/>
    <x v="9"/>
    <n v="74.115000000000009"/>
  </r>
  <r>
    <n v="2019"/>
    <x v="11"/>
    <n v="11"/>
    <n v="4"/>
    <s v="ON"/>
    <d v="2019-08-11T00:00:00"/>
    <s v="Avg of 4 NM Projects"/>
    <x v="10"/>
    <n v="105.98499999999999"/>
  </r>
  <r>
    <n v="2019"/>
    <x v="11"/>
    <n v="11"/>
    <n v="4"/>
    <s v="ON"/>
    <d v="2019-08-11T00:00:00"/>
    <s v="Avg of 4 NM Projects"/>
    <x v="11"/>
    <n v="116.48500000000001"/>
  </r>
  <r>
    <n v="2019"/>
    <x v="11"/>
    <n v="11"/>
    <n v="4"/>
    <s v="ON"/>
    <d v="2019-08-11T00:00:00"/>
    <s v="Avg of 4 NM Projects"/>
    <x v="12"/>
    <n v="126.86"/>
  </r>
  <r>
    <n v="2019"/>
    <x v="11"/>
    <n v="11"/>
    <n v="4"/>
    <s v="ON"/>
    <d v="2019-08-11T00:00:00"/>
    <s v="Avg of 4 NM Projects"/>
    <x v="13"/>
    <n v="123.64500000000001"/>
  </r>
  <r>
    <n v="2019"/>
    <x v="11"/>
    <n v="11"/>
    <n v="4"/>
    <s v="ON"/>
    <d v="2019-08-11T00:00:00"/>
    <s v="Avg of 4 NM Projects"/>
    <x v="14"/>
    <n v="122.24000000000001"/>
  </r>
  <r>
    <n v="2019"/>
    <x v="11"/>
    <n v="11"/>
    <n v="4"/>
    <s v="ON"/>
    <d v="2019-08-11T00:00:00"/>
    <s v="Avg of 4 NM Projects"/>
    <x v="15"/>
    <n v="99.454999999999998"/>
  </r>
  <r>
    <n v="2019"/>
    <x v="11"/>
    <n v="11"/>
    <n v="4"/>
    <s v="ON"/>
    <d v="2019-08-11T00:00:00"/>
    <s v="Avg of 4 NM Projects"/>
    <x v="16"/>
    <n v="50.95"/>
  </r>
  <r>
    <n v="2019"/>
    <x v="11"/>
    <n v="11"/>
    <n v="4"/>
    <s v="ON"/>
    <d v="2019-08-11T00:00:00"/>
    <s v="Avg of 4 NM Projects"/>
    <x v="17"/>
    <n v="41.475000000000001"/>
  </r>
  <r>
    <n v="2019"/>
    <x v="11"/>
    <n v="11"/>
    <n v="4"/>
    <s v="ON"/>
    <d v="2019-08-11T00:00:00"/>
    <s v="Avg of 4 NM Projects"/>
    <x v="18"/>
    <n v="21.89"/>
  </r>
  <r>
    <n v="2019"/>
    <x v="11"/>
    <n v="11"/>
    <n v="4"/>
    <s v="ON"/>
    <d v="2019-08-11T00:00:00"/>
    <s v="Avg of 4 NM Projects"/>
    <x v="19"/>
    <n v="5.1099999999999994"/>
  </r>
  <r>
    <n v="2019"/>
    <x v="11"/>
    <n v="11"/>
    <n v="4"/>
    <s v="ON"/>
    <d v="2019-08-11T00:00:00"/>
    <s v="Avg of 4 NM Projects"/>
    <x v="20"/>
    <n v="-0.13"/>
  </r>
  <r>
    <n v="2019"/>
    <x v="11"/>
    <n v="11"/>
    <n v="4"/>
    <s v="ON"/>
    <d v="2019-08-11T00:00:00"/>
    <s v="Avg of 4 NM Projects"/>
    <x v="21"/>
    <n v="0"/>
  </r>
  <r>
    <n v="2019"/>
    <x v="11"/>
    <n v="11"/>
    <n v="4"/>
    <s v="ON"/>
    <d v="2019-08-11T00:00:00"/>
    <s v="Avg of 4 NM Projects"/>
    <x v="22"/>
    <n v="0"/>
  </r>
  <r>
    <n v="2019"/>
    <x v="11"/>
    <n v="11"/>
    <n v="4"/>
    <s v="OFF"/>
    <d v="2019-08-11T00:00:00"/>
    <s v="Avg of 4 NM Projects"/>
    <x v="23"/>
    <n v="-0.13"/>
  </r>
  <r>
    <n v="2019"/>
    <x v="11"/>
    <n v="12"/>
    <n v="5"/>
    <s v="OFF"/>
    <d v="2019-08-12T00:00:00"/>
    <s v="Avg of 4 NM Projects"/>
    <x v="0"/>
    <n v="0"/>
  </r>
  <r>
    <n v="2019"/>
    <x v="11"/>
    <n v="12"/>
    <n v="5"/>
    <s v="OFF"/>
    <d v="2019-08-12T00:00:00"/>
    <s v="Avg of 4 NM Projects"/>
    <x v="1"/>
    <n v="0"/>
  </r>
  <r>
    <n v="2019"/>
    <x v="11"/>
    <n v="12"/>
    <n v="5"/>
    <s v="OFF"/>
    <d v="2019-08-12T00:00:00"/>
    <s v="Avg of 4 NM Projects"/>
    <x v="2"/>
    <n v="-0.26"/>
  </r>
  <r>
    <n v="2019"/>
    <x v="11"/>
    <n v="12"/>
    <n v="5"/>
    <s v="OFF"/>
    <d v="2019-08-12T00:00:00"/>
    <s v="Avg of 4 NM Projects"/>
    <x v="3"/>
    <n v="-0.13"/>
  </r>
  <r>
    <n v="2019"/>
    <x v="11"/>
    <n v="12"/>
    <n v="5"/>
    <s v="OFF"/>
    <d v="2019-08-12T00:00:00"/>
    <s v="Avg of 4 NM Projects"/>
    <x v="4"/>
    <n v="-0.13"/>
  </r>
  <r>
    <n v="2019"/>
    <x v="11"/>
    <n v="12"/>
    <n v="5"/>
    <s v="OFF"/>
    <d v="2019-08-12T00:00:00"/>
    <s v="Avg of 4 NM Projects"/>
    <x v="5"/>
    <n v="-0.26"/>
  </r>
  <r>
    <n v="2019"/>
    <x v="11"/>
    <n v="12"/>
    <n v="5"/>
    <s v="OFF"/>
    <d v="2019-08-12T00:00:00"/>
    <s v="Avg of 4 NM Projects"/>
    <x v="6"/>
    <n v="4.6050000000000004"/>
  </r>
  <r>
    <n v="2019"/>
    <x v="11"/>
    <n v="12"/>
    <n v="5"/>
    <s v="ON"/>
    <d v="2019-08-12T00:00:00"/>
    <s v="Avg of 4 NM Projects"/>
    <x v="7"/>
    <n v="28.544999999999998"/>
  </r>
  <r>
    <n v="2019"/>
    <x v="11"/>
    <n v="12"/>
    <n v="5"/>
    <s v="ON"/>
    <d v="2019-08-12T00:00:00"/>
    <s v="Avg of 4 NM Projects"/>
    <x v="8"/>
    <n v="53.504999999999995"/>
  </r>
  <r>
    <n v="2019"/>
    <x v="11"/>
    <n v="12"/>
    <n v="5"/>
    <s v="ON"/>
    <d v="2019-08-12T00:00:00"/>
    <s v="Avg of 4 NM Projects"/>
    <x v="9"/>
    <n v="82.174999999999997"/>
  </r>
  <r>
    <n v="2019"/>
    <x v="11"/>
    <n v="12"/>
    <n v="5"/>
    <s v="ON"/>
    <d v="2019-08-12T00:00:00"/>
    <s v="Avg of 4 NM Projects"/>
    <x v="10"/>
    <n v="95.100000000000009"/>
  </r>
  <r>
    <n v="2019"/>
    <x v="11"/>
    <n v="12"/>
    <n v="5"/>
    <s v="ON"/>
    <d v="2019-08-12T00:00:00"/>
    <s v="Avg of 4 NM Projects"/>
    <x v="11"/>
    <n v="119.30000000000001"/>
  </r>
  <r>
    <n v="2019"/>
    <x v="11"/>
    <n v="12"/>
    <n v="5"/>
    <s v="ON"/>
    <d v="2019-08-12T00:00:00"/>
    <s v="Avg of 4 NM Projects"/>
    <x v="12"/>
    <n v="91.009999999999991"/>
  </r>
  <r>
    <n v="2019"/>
    <x v="11"/>
    <n v="12"/>
    <n v="5"/>
    <s v="ON"/>
    <d v="2019-08-12T00:00:00"/>
    <s v="Avg of 4 NM Projects"/>
    <x v="13"/>
    <n v="89.860000000000014"/>
  </r>
  <r>
    <n v="2019"/>
    <x v="11"/>
    <n v="12"/>
    <n v="5"/>
    <s v="ON"/>
    <d v="2019-08-12T00:00:00"/>
    <s v="Avg of 4 NM Projects"/>
    <x v="14"/>
    <n v="69.754999999999995"/>
  </r>
  <r>
    <n v="2019"/>
    <x v="11"/>
    <n v="12"/>
    <n v="5"/>
    <s v="ON"/>
    <d v="2019-08-12T00:00:00"/>
    <s v="Avg of 4 NM Projects"/>
    <x v="15"/>
    <n v="60.81"/>
  </r>
  <r>
    <n v="2019"/>
    <x v="11"/>
    <n v="12"/>
    <n v="5"/>
    <s v="ON"/>
    <d v="2019-08-12T00:00:00"/>
    <s v="Avg of 4 NM Projects"/>
    <x v="16"/>
    <n v="35.32"/>
  </r>
  <r>
    <n v="2019"/>
    <x v="11"/>
    <n v="12"/>
    <n v="5"/>
    <s v="ON"/>
    <d v="2019-08-12T00:00:00"/>
    <s v="Avg of 4 NM Projects"/>
    <x v="17"/>
    <n v="21.375"/>
  </r>
  <r>
    <n v="2019"/>
    <x v="11"/>
    <n v="12"/>
    <n v="5"/>
    <s v="ON"/>
    <d v="2019-08-12T00:00:00"/>
    <s v="Avg of 4 NM Projects"/>
    <x v="18"/>
    <n v="12.67"/>
  </r>
  <r>
    <n v="2019"/>
    <x v="11"/>
    <n v="12"/>
    <n v="5"/>
    <s v="ON"/>
    <d v="2019-08-12T00:00:00"/>
    <s v="Avg of 4 NM Projects"/>
    <x v="19"/>
    <n v="1.4100000000000001"/>
  </r>
  <r>
    <n v="2019"/>
    <x v="11"/>
    <n v="12"/>
    <n v="5"/>
    <s v="ON"/>
    <d v="2019-08-12T00:00:00"/>
    <s v="Avg of 4 NM Projects"/>
    <x v="20"/>
    <n v="0"/>
  </r>
  <r>
    <n v="2019"/>
    <x v="11"/>
    <n v="12"/>
    <n v="5"/>
    <s v="ON"/>
    <d v="2019-08-12T00:00:00"/>
    <s v="Avg of 4 NM Projects"/>
    <x v="21"/>
    <n v="0"/>
  </r>
  <r>
    <n v="2019"/>
    <x v="11"/>
    <n v="12"/>
    <n v="5"/>
    <s v="ON"/>
    <d v="2019-08-12T00:00:00"/>
    <s v="Avg of 4 NM Projects"/>
    <x v="22"/>
    <n v="0"/>
  </r>
  <r>
    <n v="2019"/>
    <x v="11"/>
    <n v="12"/>
    <n v="5"/>
    <s v="OFF"/>
    <d v="2019-08-12T00:00:00"/>
    <s v="Avg of 4 NM Projects"/>
    <x v="23"/>
    <n v="0"/>
  </r>
  <r>
    <n v="2019"/>
    <x v="11"/>
    <n v="13"/>
    <n v="6"/>
    <s v="OFF"/>
    <d v="2019-08-13T00:00:00"/>
    <s v="Avg of 4 NM Projects"/>
    <x v="0"/>
    <n v="-0.26"/>
  </r>
  <r>
    <n v="2019"/>
    <x v="11"/>
    <n v="13"/>
    <n v="6"/>
    <s v="OFF"/>
    <d v="2019-08-13T00:00:00"/>
    <s v="Avg of 4 NM Projects"/>
    <x v="1"/>
    <n v="0"/>
  </r>
  <r>
    <n v="2019"/>
    <x v="11"/>
    <n v="13"/>
    <n v="6"/>
    <s v="OFF"/>
    <d v="2019-08-13T00:00:00"/>
    <s v="Avg of 4 NM Projects"/>
    <x v="2"/>
    <n v="-0.13"/>
  </r>
  <r>
    <n v="2019"/>
    <x v="11"/>
    <n v="13"/>
    <n v="6"/>
    <s v="OFF"/>
    <d v="2019-08-13T00:00:00"/>
    <s v="Avg of 4 NM Projects"/>
    <x v="3"/>
    <n v="0"/>
  </r>
  <r>
    <n v="2019"/>
    <x v="11"/>
    <n v="13"/>
    <n v="6"/>
    <s v="OFF"/>
    <d v="2019-08-13T00:00:00"/>
    <s v="Avg of 4 NM Projects"/>
    <x v="4"/>
    <n v="-0.26"/>
  </r>
  <r>
    <n v="2019"/>
    <x v="11"/>
    <n v="13"/>
    <n v="6"/>
    <s v="OFF"/>
    <d v="2019-08-13T00:00:00"/>
    <s v="Avg of 4 NM Projects"/>
    <x v="5"/>
    <n v="-0.26"/>
  </r>
  <r>
    <n v="2019"/>
    <x v="11"/>
    <n v="13"/>
    <n v="6"/>
    <s v="OFF"/>
    <d v="2019-08-13T00:00:00"/>
    <s v="Avg of 4 NM Projects"/>
    <x v="6"/>
    <n v="5.12"/>
  </r>
  <r>
    <n v="2019"/>
    <x v="11"/>
    <n v="13"/>
    <n v="6"/>
    <s v="ON"/>
    <d v="2019-08-13T00:00:00"/>
    <s v="Avg of 4 NM Projects"/>
    <x v="7"/>
    <n v="28.925000000000001"/>
  </r>
  <r>
    <n v="2019"/>
    <x v="11"/>
    <n v="13"/>
    <n v="6"/>
    <s v="ON"/>
    <d v="2019-08-13T00:00:00"/>
    <s v="Avg of 4 NM Projects"/>
    <x v="8"/>
    <n v="66.694999999999993"/>
  </r>
  <r>
    <n v="2019"/>
    <x v="11"/>
    <n v="13"/>
    <n v="6"/>
    <s v="ON"/>
    <d v="2019-08-13T00:00:00"/>
    <s v="Avg of 4 NM Projects"/>
    <x v="9"/>
    <n v="86.53"/>
  </r>
  <r>
    <n v="2019"/>
    <x v="11"/>
    <n v="13"/>
    <n v="6"/>
    <s v="ON"/>
    <d v="2019-08-13T00:00:00"/>
    <s v="Avg of 4 NM Projects"/>
    <x v="10"/>
    <n v="95.875"/>
  </r>
  <r>
    <n v="2019"/>
    <x v="11"/>
    <n v="13"/>
    <n v="6"/>
    <s v="ON"/>
    <d v="2019-08-13T00:00:00"/>
    <s v="Avg of 4 NM Projects"/>
    <x v="11"/>
    <n v="108.545"/>
  </r>
  <r>
    <n v="2019"/>
    <x v="11"/>
    <n v="13"/>
    <n v="6"/>
    <s v="ON"/>
    <d v="2019-08-13T00:00:00"/>
    <s v="Avg of 4 NM Projects"/>
    <x v="12"/>
    <n v="104.19"/>
  </r>
  <r>
    <n v="2019"/>
    <x v="11"/>
    <n v="13"/>
    <n v="6"/>
    <s v="ON"/>
    <d v="2019-08-13T00:00:00"/>
    <s v="Avg of 4 NM Projects"/>
    <x v="13"/>
    <n v="99.330000000000013"/>
  </r>
  <r>
    <n v="2019"/>
    <x v="11"/>
    <n v="13"/>
    <n v="6"/>
    <s v="ON"/>
    <d v="2019-08-13T00:00:00"/>
    <s v="Avg of 4 NM Projects"/>
    <x v="14"/>
    <n v="89.6"/>
  </r>
  <r>
    <n v="2019"/>
    <x v="11"/>
    <n v="13"/>
    <n v="6"/>
    <s v="ON"/>
    <d v="2019-08-13T00:00:00"/>
    <s v="Avg of 4 NM Projects"/>
    <x v="15"/>
    <n v="66.69"/>
  </r>
  <r>
    <n v="2019"/>
    <x v="11"/>
    <n v="13"/>
    <n v="6"/>
    <s v="ON"/>
    <d v="2019-08-13T00:00:00"/>
    <s v="Avg of 4 NM Projects"/>
    <x v="16"/>
    <n v="56.960000000000008"/>
  </r>
  <r>
    <n v="2019"/>
    <x v="11"/>
    <n v="13"/>
    <n v="6"/>
    <s v="ON"/>
    <d v="2019-08-13T00:00:00"/>
    <s v="Avg of 4 NM Projects"/>
    <x v="17"/>
    <n v="40.570000000000007"/>
  </r>
  <r>
    <n v="2019"/>
    <x v="11"/>
    <n v="13"/>
    <n v="6"/>
    <s v="ON"/>
    <d v="2019-08-13T00:00:00"/>
    <s v="Avg of 4 NM Projects"/>
    <x v="18"/>
    <n v="18.175000000000001"/>
  </r>
  <r>
    <n v="2019"/>
    <x v="11"/>
    <n v="13"/>
    <n v="6"/>
    <s v="ON"/>
    <d v="2019-08-13T00:00:00"/>
    <s v="Avg of 4 NM Projects"/>
    <x v="19"/>
    <n v="2.6899999999999995"/>
  </r>
  <r>
    <n v="2019"/>
    <x v="11"/>
    <n v="13"/>
    <n v="6"/>
    <s v="ON"/>
    <d v="2019-08-13T00:00:00"/>
    <s v="Avg of 4 NM Projects"/>
    <x v="20"/>
    <n v="-0.26"/>
  </r>
  <r>
    <n v="2019"/>
    <x v="11"/>
    <n v="13"/>
    <n v="6"/>
    <s v="ON"/>
    <d v="2019-08-13T00:00:00"/>
    <s v="Avg of 4 NM Projects"/>
    <x v="21"/>
    <n v="0"/>
  </r>
  <r>
    <n v="2019"/>
    <x v="11"/>
    <n v="13"/>
    <n v="6"/>
    <s v="ON"/>
    <d v="2019-08-13T00:00:00"/>
    <s v="Avg of 4 NM Projects"/>
    <x v="22"/>
    <n v="0"/>
  </r>
  <r>
    <n v="2019"/>
    <x v="11"/>
    <n v="13"/>
    <n v="6"/>
    <s v="OFF"/>
    <d v="2019-08-13T00:00:00"/>
    <s v="Avg of 4 NM Projects"/>
    <x v="23"/>
    <n v="-0.13"/>
  </r>
  <r>
    <n v="2019"/>
    <x v="11"/>
    <n v="14"/>
    <n v="7"/>
    <s v="OFF"/>
    <d v="2019-08-14T00:00:00"/>
    <s v="Avg of 4 NM Projects"/>
    <x v="0"/>
    <n v="0"/>
  </r>
  <r>
    <n v="2019"/>
    <x v="11"/>
    <n v="14"/>
    <n v="7"/>
    <s v="OFF"/>
    <d v="2019-08-14T00:00:00"/>
    <s v="Avg of 4 NM Projects"/>
    <x v="1"/>
    <n v="-0.26"/>
  </r>
  <r>
    <n v="2019"/>
    <x v="11"/>
    <n v="14"/>
    <n v="7"/>
    <s v="OFF"/>
    <d v="2019-08-14T00:00:00"/>
    <s v="Avg of 4 NM Projects"/>
    <x v="2"/>
    <n v="0"/>
  </r>
  <r>
    <n v="2019"/>
    <x v="11"/>
    <n v="14"/>
    <n v="7"/>
    <s v="OFF"/>
    <d v="2019-08-14T00:00:00"/>
    <s v="Avg of 4 NM Projects"/>
    <x v="3"/>
    <n v="-0.26"/>
  </r>
  <r>
    <n v="2019"/>
    <x v="11"/>
    <n v="14"/>
    <n v="7"/>
    <s v="OFF"/>
    <d v="2019-08-14T00:00:00"/>
    <s v="Avg of 4 NM Projects"/>
    <x v="4"/>
    <n v="0"/>
  </r>
  <r>
    <n v="2019"/>
    <x v="11"/>
    <n v="14"/>
    <n v="7"/>
    <s v="OFF"/>
    <d v="2019-08-14T00:00:00"/>
    <s v="Avg of 4 NM Projects"/>
    <x v="5"/>
    <n v="-0.39"/>
  </r>
  <r>
    <n v="2019"/>
    <x v="11"/>
    <n v="14"/>
    <n v="7"/>
    <s v="OFF"/>
    <d v="2019-08-14T00:00:00"/>
    <s v="Avg of 4 NM Projects"/>
    <x v="6"/>
    <n v="3.1950000000000003"/>
  </r>
  <r>
    <n v="2019"/>
    <x v="11"/>
    <n v="14"/>
    <n v="7"/>
    <s v="OFF"/>
    <d v="2019-08-14T00:00:00"/>
    <s v="Avg of 4 NM Projects"/>
    <x v="7"/>
    <n v="19.71"/>
  </r>
  <r>
    <n v="2019"/>
    <x v="11"/>
    <n v="14"/>
    <n v="7"/>
    <s v="OFF"/>
    <d v="2019-08-14T00:00:00"/>
    <s v="Avg of 4 NM Projects"/>
    <x v="8"/>
    <n v="36.99"/>
  </r>
  <r>
    <n v="2019"/>
    <x v="11"/>
    <n v="14"/>
    <n v="7"/>
    <s v="OFF"/>
    <d v="2019-08-14T00:00:00"/>
    <s v="Avg of 4 NM Projects"/>
    <x v="9"/>
    <n v="61.95"/>
  </r>
  <r>
    <n v="2019"/>
    <x v="11"/>
    <n v="14"/>
    <n v="7"/>
    <s v="OFF"/>
    <d v="2019-08-14T00:00:00"/>
    <s v="Avg of 4 NM Projects"/>
    <x v="10"/>
    <n v="74.495000000000005"/>
  </r>
  <r>
    <n v="2019"/>
    <x v="11"/>
    <n v="14"/>
    <n v="7"/>
    <s v="OFF"/>
    <d v="2019-08-14T00:00:00"/>
    <s v="Avg of 4 NM Projects"/>
    <x v="11"/>
    <n v="83.59"/>
  </r>
  <r>
    <n v="2019"/>
    <x v="11"/>
    <n v="14"/>
    <n v="7"/>
    <s v="OFF"/>
    <d v="2019-08-14T00:00:00"/>
    <s v="Avg of 4 NM Projects"/>
    <x v="12"/>
    <n v="105.08999999999999"/>
  </r>
  <r>
    <n v="2019"/>
    <x v="11"/>
    <n v="14"/>
    <n v="7"/>
    <s v="OFF"/>
    <d v="2019-08-14T00:00:00"/>
    <s v="Avg of 4 NM Projects"/>
    <x v="13"/>
    <n v="109.31500000000001"/>
  </r>
  <r>
    <n v="2019"/>
    <x v="11"/>
    <n v="14"/>
    <n v="7"/>
    <s v="OFF"/>
    <d v="2019-08-14T00:00:00"/>
    <s v="Avg of 4 NM Projects"/>
    <x v="14"/>
    <n v="112.24999999999999"/>
  </r>
  <r>
    <n v="2019"/>
    <x v="11"/>
    <n v="14"/>
    <n v="7"/>
    <s v="OFF"/>
    <d v="2019-08-14T00:00:00"/>
    <s v="Avg of 4 NM Projects"/>
    <x v="15"/>
    <n v="91.014999999999986"/>
  </r>
  <r>
    <n v="2019"/>
    <x v="11"/>
    <n v="14"/>
    <n v="7"/>
    <s v="OFF"/>
    <d v="2019-08-14T00:00:00"/>
    <s v="Avg of 4 NM Projects"/>
    <x v="16"/>
    <n v="69.510000000000005"/>
  </r>
  <r>
    <n v="2019"/>
    <x v="11"/>
    <n v="14"/>
    <n v="7"/>
    <s v="OFF"/>
    <d v="2019-08-14T00:00:00"/>
    <s v="Avg of 4 NM Projects"/>
    <x v="17"/>
    <n v="46.075000000000003"/>
  </r>
  <r>
    <n v="2019"/>
    <x v="11"/>
    <n v="14"/>
    <n v="7"/>
    <s v="OFF"/>
    <d v="2019-08-14T00:00:00"/>
    <s v="Avg of 4 NM Projects"/>
    <x v="18"/>
    <n v="19.074999999999999"/>
  </r>
  <r>
    <n v="2019"/>
    <x v="11"/>
    <n v="14"/>
    <n v="7"/>
    <s v="OFF"/>
    <d v="2019-08-14T00:00:00"/>
    <s v="Avg of 4 NM Projects"/>
    <x v="19"/>
    <n v="2.95"/>
  </r>
  <r>
    <n v="2019"/>
    <x v="11"/>
    <n v="14"/>
    <n v="7"/>
    <s v="OFF"/>
    <d v="2019-08-14T00:00:00"/>
    <s v="Avg of 4 NM Projects"/>
    <x v="20"/>
    <n v="0"/>
  </r>
  <r>
    <n v="2019"/>
    <x v="11"/>
    <n v="14"/>
    <n v="7"/>
    <s v="OFF"/>
    <d v="2019-08-14T00:00:00"/>
    <s v="Avg of 4 NM Projects"/>
    <x v="21"/>
    <n v="-0.13"/>
  </r>
  <r>
    <n v="2019"/>
    <x v="11"/>
    <n v="14"/>
    <n v="7"/>
    <s v="OFF"/>
    <d v="2019-08-14T00:00:00"/>
    <s v="Avg of 4 NM Projects"/>
    <x v="22"/>
    <n v="0"/>
  </r>
  <r>
    <n v="2019"/>
    <x v="11"/>
    <n v="14"/>
    <n v="7"/>
    <s v="OFF"/>
    <d v="2019-08-14T00:00:00"/>
    <s v="Avg of 4 NM Projects"/>
    <x v="23"/>
    <n v="-0.13"/>
  </r>
  <r>
    <n v="2019"/>
    <x v="11"/>
    <n v="15"/>
    <n v="1"/>
    <s v="OFF"/>
    <d v="2019-08-15T00:00:00"/>
    <s v="Avg of 4 NM Projects"/>
    <x v="0"/>
    <n v="-0.13"/>
  </r>
  <r>
    <n v="2019"/>
    <x v="11"/>
    <n v="15"/>
    <n v="1"/>
    <s v="OFF"/>
    <d v="2019-08-15T00:00:00"/>
    <s v="Avg of 4 NM Projects"/>
    <x v="1"/>
    <n v="0"/>
  </r>
  <r>
    <n v="2019"/>
    <x v="11"/>
    <n v="15"/>
    <n v="1"/>
    <s v="OFF"/>
    <d v="2019-08-15T00:00:00"/>
    <s v="Avg of 4 NM Projects"/>
    <x v="2"/>
    <n v="-0.13"/>
  </r>
  <r>
    <n v="2019"/>
    <x v="11"/>
    <n v="15"/>
    <n v="1"/>
    <s v="OFF"/>
    <d v="2019-08-15T00:00:00"/>
    <s v="Avg of 4 NM Projects"/>
    <x v="3"/>
    <n v="0"/>
  </r>
  <r>
    <n v="2019"/>
    <x v="11"/>
    <n v="15"/>
    <n v="1"/>
    <s v="OFF"/>
    <d v="2019-08-15T00:00:00"/>
    <s v="Avg of 4 NM Projects"/>
    <x v="4"/>
    <n v="-0.13"/>
  </r>
  <r>
    <n v="2019"/>
    <x v="11"/>
    <n v="15"/>
    <n v="1"/>
    <s v="OFF"/>
    <d v="2019-08-15T00:00:00"/>
    <s v="Avg of 4 NM Projects"/>
    <x v="5"/>
    <n v="-0.13"/>
  </r>
  <r>
    <n v="2019"/>
    <x v="11"/>
    <n v="15"/>
    <n v="1"/>
    <s v="OFF"/>
    <d v="2019-08-15T00:00:00"/>
    <s v="Avg of 4 NM Projects"/>
    <x v="6"/>
    <n v="3.8450000000000006"/>
  </r>
  <r>
    <n v="2019"/>
    <x v="11"/>
    <n v="15"/>
    <n v="1"/>
    <s v="OFF"/>
    <d v="2019-08-15T00:00:00"/>
    <s v="Avg of 4 NM Projects"/>
    <x v="7"/>
    <n v="25.465"/>
  </r>
  <r>
    <n v="2019"/>
    <x v="11"/>
    <n v="15"/>
    <n v="1"/>
    <s v="OFF"/>
    <d v="2019-08-15T00:00:00"/>
    <s v="Avg of 4 NM Projects"/>
    <x v="8"/>
    <n v="55.805000000000007"/>
  </r>
  <r>
    <n v="2019"/>
    <x v="11"/>
    <n v="15"/>
    <n v="1"/>
    <s v="OFF"/>
    <d v="2019-08-15T00:00:00"/>
    <s v="Avg of 4 NM Projects"/>
    <x v="9"/>
    <n v="86.14"/>
  </r>
  <r>
    <n v="2019"/>
    <x v="11"/>
    <n v="15"/>
    <n v="1"/>
    <s v="OFF"/>
    <d v="2019-08-15T00:00:00"/>
    <s v="Avg of 4 NM Projects"/>
    <x v="10"/>
    <n v="126.595"/>
  </r>
  <r>
    <n v="2019"/>
    <x v="11"/>
    <n v="15"/>
    <n v="1"/>
    <s v="OFF"/>
    <d v="2019-08-15T00:00:00"/>
    <s v="Avg of 4 NM Projects"/>
    <x v="11"/>
    <n v="133.51"/>
  </r>
  <r>
    <n v="2019"/>
    <x v="11"/>
    <n v="15"/>
    <n v="1"/>
    <s v="OFF"/>
    <d v="2019-08-15T00:00:00"/>
    <s v="Avg of 4 NM Projects"/>
    <x v="12"/>
    <n v="113.66"/>
  </r>
  <r>
    <n v="2019"/>
    <x v="11"/>
    <n v="15"/>
    <n v="1"/>
    <s v="OFF"/>
    <d v="2019-08-15T00:00:00"/>
    <s v="Avg of 4 NM Projects"/>
    <x v="13"/>
    <n v="102.78"/>
  </r>
  <r>
    <n v="2019"/>
    <x v="11"/>
    <n v="15"/>
    <n v="1"/>
    <s v="OFF"/>
    <d v="2019-08-15T00:00:00"/>
    <s v="Avg of 4 NM Projects"/>
    <x v="14"/>
    <n v="107.905"/>
  </r>
  <r>
    <n v="2019"/>
    <x v="11"/>
    <n v="15"/>
    <n v="1"/>
    <s v="OFF"/>
    <d v="2019-08-15T00:00:00"/>
    <s v="Avg of 4 NM Projects"/>
    <x v="15"/>
    <n v="108.92500000000001"/>
  </r>
  <r>
    <n v="2019"/>
    <x v="11"/>
    <n v="15"/>
    <n v="1"/>
    <s v="OFF"/>
    <d v="2019-08-15T00:00:00"/>
    <s v="Avg of 4 NM Projects"/>
    <x v="16"/>
    <n v="84.224999999999994"/>
  </r>
  <r>
    <n v="2019"/>
    <x v="11"/>
    <n v="15"/>
    <n v="1"/>
    <s v="OFF"/>
    <d v="2019-08-15T00:00:00"/>
    <s v="Avg of 4 NM Projects"/>
    <x v="17"/>
    <n v="58.239999999999995"/>
  </r>
  <r>
    <n v="2019"/>
    <x v="11"/>
    <n v="15"/>
    <n v="1"/>
    <s v="OFF"/>
    <d v="2019-08-15T00:00:00"/>
    <s v="Avg of 4 NM Projects"/>
    <x v="18"/>
    <n v="23.035"/>
  </r>
  <r>
    <n v="2019"/>
    <x v="11"/>
    <n v="15"/>
    <n v="1"/>
    <s v="OFF"/>
    <d v="2019-08-15T00:00:00"/>
    <s v="Avg of 4 NM Projects"/>
    <x v="19"/>
    <n v="2.82"/>
  </r>
  <r>
    <n v="2019"/>
    <x v="11"/>
    <n v="15"/>
    <n v="1"/>
    <s v="OFF"/>
    <d v="2019-08-15T00:00:00"/>
    <s v="Avg of 4 NM Projects"/>
    <x v="20"/>
    <n v="-0.26"/>
  </r>
  <r>
    <n v="2019"/>
    <x v="11"/>
    <n v="15"/>
    <n v="1"/>
    <s v="OFF"/>
    <d v="2019-08-15T00:00:00"/>
    <s v="Avg of 4 NM Projects"/>
    <x v="21"/>
    <n v="-0.13"/>
  </r>
  <r>
    <n v="2019"/>
    <x v="11"/>
    <n v="15"/>
    <n v="1"/>
    <s v="OFF"/>
    <d v="2019-08-15T00:00:00"/>
    <s v="Avg of 4 NM Projects"/>
    <x v="22"/>
    <n v="0"/>
  </r>
  <r>
    <n v="2019"/>
    <x v="11"/>
    <n v="15"/>
    <n v="1"/>
    <s v="OFF"/>
    <d v="2019-08-15T00:00:00"/>
    <s v="Avg of 4 NM Projects"/>
    <x v="23"/>
    <n v="0"/>
  </r>
  <r>
    <n v="2019"/>
    <x v="11"/>
    <n v="16"/>
    <n v="2"/>
    <s v="OFF"/>
    <d v="2019-08-16T00:00:00"/>
    <s v="Avg of 4 NM Projects"/>
    <x v="0"/>
    <n v="-0.13"/>
  </r>
  <r>
    <n v="2019"/>
    <x v="11"/>
    <n v="16"/>
    <n v="2"/>
    <s v="OFF"/>
    <d v="2019-08-16T00:00:00"/>
    <s v="Avg of 4 NM Projects"/>
    <x v="1"/>
    <n v="0"/>
  </r>
  <r>
    <n v="2019"/>
    <x v="11"/>
    <n v="16"/>
    <n v="2"/>
    <s v="OFF"/>
    <d v="2019-08-16T00:00:00"/>
    <s v="Avg of 4 NM Projects"/>
    <x v="2"/>
    <n v="-0.26"/>
  </r>
  <r>
    <n v="2019"/>
    <x v="11"/>
    <n v="16"/>
    <n v="2"/>
    <s v="OFF"/>
    <d v="2019-08-16T00:00:00"/>
    <s v="Avg of 4 NM Projects"/>
    <x v="3"/>
    <n v="0"/>
  </r>
  <r>
    <n v="2019"/>
    <x v="11"/>
    <n v="16"/>
    <n v="2"/>
    <s v="OFF"/>
    <d v="2019-08-16T00:00:00"/>
    <s v="Avg of 4 NM Projects"/>
    <x v="4"/>
    <n v="-0.26"/>
  </r>
  <r>
    <n v="2019"/>
    <x v="11"/>
    <n v="16"/>
    <n v="2"/>
    <s v="OFF"/>
    <d v="2019-08-16T00:00:00"/>
    <s v="Avg of 4 NM Projects"/>
    <x v="5"/>
    <n v="-0.26"/>
  </r>
  <r>
    <n v="2019"/>
    <x v="11"/>
    <n v="16"/>
    <n v="2"/>
    <s v="OFF"/>
    <d v="2019-08-16T00:00:00"/>
    <s v="Avg of 4 NM Projects"/>
    <x v="6"/>
    <n v="2.5649999999999995"/>
  </r>
  <r>
    <n v="2019"/>
    <x v="11"/>
    <n v="16"/>
    <n v="2"/>
    <s v="ON"/>
    <d v="2019-08-16T00:00:00"/>
    <s v="Avg of 4 NM Projects"/>
    <x v="7"/>
    <n v="18.939999999999998"/>
  </r>
  <r>
    <n v="2019"/>
    <x v="11"/>
    <n v="16"/>
    <n v="2"/>
    <s v="ON"/>
    <d v="2019-08-16T00:00:00"/>
    <s v="Avg of 4 NM Projects"/>
    <x v="8"/>
    <n v="50.684999999999995"/>
  </r>
  <r>
    <n v="2019"/>
    <x v="11"/>
    <n v="16"/>
    <n v="2"/>
    <s v="ON"/>
    <d v="2019-08-16T00:00:00"/>
    <s v="Avg of 4 NM Projects"/>
    <x v="9"/>
    <n v="62.714999999999996"/>
  </r>
  <r>
    <n v="2019"/>
    <x v="11"/>
    <n v="16"/>
    <n v="2"/>
    <s v="ON"/>
    <d v="2019-08-16T00:00:00"/>
    <s v="Avg of 4 NM Projects"/>
    <x v="10"/>
    <n v="83.460000000000008"/>
  </r>
  <r>
    <n v="2019"/>
    <x v="11"/>
    <n v="16"/>
    <n v="2"/>
    <s v="ON"/>
    <d v="2019-08-16T00:00:00"/>
    <s v="Avg of 4 NM Projects"/>
    <x v="11"/>
    <n v="93.445000000000007"/>
  </r>
  <r>
    <n v="2019"/>
    <x v="11"/>
    <n v="16"/>
    <n v="2"/>
    <s v="ON"/>
    <d v="2019-08-16T00:00:00"/>
    <s v="Avg of 4 NM Projects"/>
    <x v="12"/>
    <n v="96.514999999999986"/>
  </r>
  <r>
    <n v="2019"/>
    <x v="11"/>
    <n v="16"/>
    <n v="2"/>
    <s v="ON"/>
    <d v="2019-08-16T00:00:00"/>
    <s v="Avg of 4 NM Projects"/>
    <x v="13"/>
    <n v="116.61"/>
  </r>
  <r>
    <n v="2019"/>
    <x v="11"/>
    <n v="16"/>
    <n v="2"/>
    <s v="ON"/>
    <d v="2019-08-16T00:00:00"/>
    <s v="Avg of 4 NM Projects"/>
    <x v="14"/>
    <n v="120.955"/>
  </r>
  <r>
    <n v="2019"/>
    <x v="11"/>
    <n v="16"/>
    <n v="2"/>
    <s v="ON"/>
    <d v="2019-08-16T00:00:00"/>
    <s v="Avg of 4 NM Projects"/>
    <x v="15"/>
    <n v="99.584999999999994"/>
  </r>
  <r>
    <n v="2019"/>
    <x v="11"/>
    <n v="16"/>
    <n v="2"/>
    <s v="ON"/>
    <d v="2019-08-16T00:00:00"/>
    <s v="Avg of 4 NM Projects"/>
    <x v="16"/>
    <n v="79.614999999999995"/>
  </r>
  <r>
    <n v="2019"/>
    <x v="11"/>
    <n v="16"/>
    <n v="2"/>
    <s v="ON"/>
    <d v="2019-08-16T00:00:00"/>
    <s v="Avg of 4 NM Projects"/>
    <x v="17"/>
    <n v="48"/>
  </r>
  <r>
    <n v="2019"/>
    <x v="11"/>
    <n v="16"/>
    <n v="2"/>
    <s v="ON"/>
    <d v="2019-08-16T00:00:00"/>
    <s v="Avg of 4 NM Projects"/>
    <x v="18"/>
    <n v="17.925000000000001"/>
  </r>
  <r>
    <n v="2019"/>
    <x v="11"/>
    <n v="16"/>
    <n v="2"/>
    <s v="ON"/>
    <d v="2019-08-16T00:00:00"/>
    <s v="Avg of 4 NM Projects"/>
    <x v="19"/>
    <n v="2.1749999999999998"/>
  </r>
  <r>
    <n v="2019"/>
    <x v="11"/>
    <n v="16"/>
    <n v="2"/>
    <s v="ON"/>
    <d v="2019-08-16T00:00:00"/>
    <s v="Avg of 4 NM Projects"/>
    <x v="20"/>
    <n v="-0.13"/>
  </r>
  <r>
    <n v="2019"/>
    <x v="11"/>
    <n v="16"/>
    <n v="2"/>
    <s v="ON"/>
    <d v="2019-08-16T00:00:00"/>
    <s v="Avg of 4 NM Projects"/>
    <x v="21"/>
    <n v="-0.13"/>
  </r>
  <r>
    <n v="2019"/>
    <x v="11"/>
    <n v="16"/>
    <n v="2"/>
    <s v="ON"/>
    <d v="2019-08-16T00:00:00"/>
    <s v="Avg of 4 NM Projects"/>
    <x v="22"/>
    <n v="-0.39"/>
  </r>
  <r>
    <n v="2019"/>
    <x v="11"/>
    <n v="16"/>
    <n v="2"/>
    <s v="OFF"/>
    <d v="2019-08-16T00:00:00"/>
    <s v="Avg of 4 NM Projects"/>
    <x v="23"/>
    <n v="0"/>
  </r>
  <r>
    <n v="2019"/>
    <x v="11"/>
    <n v="17"/>
    <n v="3"/>
    <s v="OFF"/>
    <d v="2019-08-17T00:00:00"/>
    <s v="Avg of 4 NM Projects"/>
    <x v="0"/>
    <n v="0"/>
  </r>
  <r>
    <n v="2019"/>
    <x v="11"/>
    <n v="17"/>
    <n v="3"/>
    <s v="OFF"/>
    <d v="2019-08-17T00:00:00"/>
    <s v="Avg of 4 NM Projects"/>
    <x v="1"/>
    <n v="0"/>
  </r>
  <r>
    <n v="2019"/>
    <x v="11"/>
    <n v="17"/>
    <n v="3"/>
    <s v="OFF"/>
    <d v="2019-08-17T00:00:00"/>
    <s v="Avg of 4 NM Projects"/>
    <x v="2"/>
    <n v="0"/>
  </r>
  <r>
    <n v="2019"/>
    <x v="11"/>
    <n v="17"/>
    <n v="3"/>
    <s v="OFF"/>
    <d v="2019-08-17T00:00:00"/>
    <s v="Avg of 4 NM Projects"/>
    <x v="3"/>
    <n v="0"/>
  </r>
  <r>
    <n v="2019"/>
    <x v="11"/>
    <n v="17"/>
    <n v="3"/>
    <s v="OFF"/>
    <d v="2019-08-17T00:00:00"/>
    <s v="Avg of 4 NM Projects"/>
    <x v="4"/>
    <n v="-0.26"/>
  </r>
  <r>
    <n v="2019"/>
    <x v="11"/>
    <n v="17"/>
    <n v="3"/>
    <s v="OFF"/>
    <d v="2019-08-17T00:00:00"/>
    <s v="Avg of 4 NM Projects"/>
    <x v="5"/>
    <n v="-0.39"/>
  </r>
  <r>
    <n v="2019"/>
    <x v="11"/>
    <n v="17"/>
    <n v="3"/>
    <s v="OFF"/>
    <d v="2019-08-17T00:00:00"/>
    <s v="Avg of 4 NM Projects"/>
    <x v="6"/>
    <n v="3.3299999999999996"/>
  </r>
  <r>
    <n v="2019"/>
    <x v="11"/>
    <n v="17"/>
    <n v="3"/>
    <s v="ON"/>
    <d v="2019-08-17T00:00:00"/>
    <s v="Avg of 4 NM Projects"/>
    <x v="7"/>
    <n v="16.259999999999998"/>
  </r>
  <r>
    <n v="2019"/>
    <x v="11"/>
    <n v="17"/>
    <n v="3"/>
    <s v="ON"/>
    <d v="2019-08-17T00:00:00"/>
    <s v="Avg of 4 NM Projects"/>
    <x v="8"/>
    <n v="41.47"/>
  </r>
  <r>
    <n v="2019"/>
    <x v="11"/>
    <n v="17"/>
    <n v="3"/>
    <s v="ON"/>
    <d v="2019-08-17T00:00:00"/>
    <s v="Avg of 4 NM Projects"/>
    <x v="9"/>
    <n v="68.864999999999995"/>
  </r>
  <r>
    <n v="2019"/>
    <x v="11"/>
    <n v="17"/>
    <n v="3"/>
    <s v="ON"/>
    <d v="2019-08-17T00:00:00"/>
    <s v="Avg of 4 NM Projects"/>
    <x v="10"/>
    <n v="69.504999999999995"/>
  </r>
  <r>
    <n v="2019"/>
    <x v="11"/>
    <n v="17"/>
    <n v="3"/>
    <s v="ON"/>
    <d v="2019-08-17T00:00:00"/>
    <s v="Avg of 4 NM Projects"/>
    <x v="11"/>
    <n v="99.204999999999998"/>
  </r>
  <r>
    <n v="2019"/>
    <x v="11"/>
    <n v="17"/>
    <n v="3"/>
    <s v="ON"/>
    <d v="2019-08-17T00:00:00"/>
    <s v="Avg of 4 NM Projects"/>
    <x v="12"/>
    <n v="81.53"/>
  </r>
  <r>
    <n v="2019"/>
    <x v="11"/>
    <n v="17"/>
    <n v="3"/>
    <s v="ON"/>
    <d v="2019-08-17T00:00:00"/>
    <s v="Avg of 4 NM Projects"/>
    <x v="13"/>
    <n v="61.95000000000001"/>
  </r>
  <r>
    <n v="2019"/>
    <x v="11"/>
    <n v="17"/>
    <n v="3"/>
    <s v="ON"/>
    <d v="2019-08-17T00:00:00"/>
    <s v="Avg of 4 NM Projects"/>
    <x v="14"/>
    <n v="60.800000000000004"/>
  </r>
  <r>
    <n v="2019"/>
    <x v="11"/>
    <n v="17"/>
    <n v="3"/>
    <s v="ON"/>
    <d v="2019-08-17T00:00:00"/>
    <s v="Avg of 4 NM Projects"/>
    <x v="15"/>
    <n v="51.33"/>
  </r>
  <r>
    <n v="2019"/>
    <x v="11"/>
    <n v="17"/>
    <n v="3"/>
    <s v="ON"/>
    <d v="2019-08-17T00:00:00"/>
    <s v="Avg of 4 NM Projects"/>
    <x v="16"/>
    <n v="25.605"/>
  </r>
  <r>
    <n v="2019"/>
    <x v="11"/>
    <n v="17"/>
    <n v="3"/>
    <s v="ON"/>
    <d v="2019-08-17T00:00:00"/>
    <s v="Avg of 4 NM Projects"/>
    <x v="17"/>
    <n v="10.244999999999999"/>
  </r>
  <r>
    <n v="2019"/>
    <x v="11"/>
    <n v="17"/>
    <n v="3"/>
    <s v="ON"/>
    <d v="2019-08-17T00:00:00"/>
    <s v="Avg of 4 NM Projects"/>
    <x v="18"/>
    <n v="2.69"/>
  </r>
  <r>
    <n v="2019"/>
    <x v="11"/>
    <n v="17"/>
    <n v="3"/>
    <s v="ON"/>
    <d v="2019-08-17T00:00:00"/>
    <s v="Avg of 4 NM Projects"/>
    <x v="19"/>
    <n v="-0.39"/>
  </r>
  <r>
    <n v="2019"/>
    <x v="11"/>
    <n v="17"/>
    <n v="3"/>
    <s v="ON"/>
    <d v="2019-08-17T00:00:00"/>
    <s v="Avg of 4 NM Projects"/>
    <x v="20"/>
    <n v="0"/>
  </r>
  <r>
    <n v="2019"/>
    <x v="11"/>
    <n v="17"/>
    <n v="3"/>
    <s v="ON"/>
    <d v="2019-08-17T00:00:00"/>
    <s v="Avg of 4 NM Projects"/>
    <x v="21"/>
    <n v="0"/>
  </r>
  <r>
    <n v="2019"/>
    <x v="11"/>
    <n v="17"/>
    <n v="3"/>
    <s v="ON"/>
    <d v="2019-08-17T00:00:00"/>
    <s v="Avg of 4 NM Projects"/>
    <x v="22"/>
    <n v="-0.13"/>
  </r>
  <r>
    <n v="2019"/>
    <x v="11"/>
    <n v="17"/>
    <n v="3"/>
    <s v="OFF"/>
    <d v="2019-08-17T00:00:00"/>
    <s v="Avg of 4 NM Projects"/>
    <x v="23"/>
    <n v="-0.13"/>
  </r>
  <r>
    <n v="2019"/>
    <x v="11"/>
    <n v="18"/>
    <n v="4"/>
    <s v="OFF"/>
    <d v="2019-08-18T00:00:00"/>
    <s v="Avg of 4 NM Projects"/>
    <x v="0"/>
    <n v="-0.13"/>
  </r>
  <r>
    <n v="2019"/>
    <x v="11"/>
    <n v="18"/>
    <n v="4"/>
    <s v="OFF"/>
    <d v="2019-08-18T00:00:00"/>
    <s v="Avg of 4 NM Projects"/>
    <x v="1"/>
    <n v="0"/>
  </r>
  <r>
    <n v="2019"/>
    <x v="11"/>
    <n v="18"/>
    <n v="4"/>
    <s v="OFF"/>
    <d v="2019-08-18T00:00:00"/>
    <s v="Avg of 4 NM Projects"/>
    <x v="2"/>
    <n v="-0.39"/>
  </r>
  <r>
    <n v="2019"/>
    <x v="11"/>
    <n v="18"/>
    <n v="4"/>
    <s v="OFF"/>
    <d v="2019-08-18T00:00:00"/>
    <s v="Avg of 4 NM Projects"/>
    <x v="3"/>
    <n v="0"/>
  </r>
  <r>
    <n v="2019"/>
    <x v="11"/>
    <n v="18"/>
    <n v="4"/>
    <s v="OFF"/>
    <d v="2019-08-18T00:00:00"/>
    <s v="Avg of 4 NM Projects"/>
    <x v="4"/>
    <n v="0"/>
  </r>
  <r>
    <n v="2019"/>
    <x v="11"/>
    <n v="18"/>
    <n v="4"/>
    <s v="OFF"/>
    <d v="2019-08-18T00:00:00"/>
    <s v="Avg of 4 NM Projects"/>
    <x v="5"/>
    <n v="-0.52"/>
  </r>
  <r>
    <n v="2019"/>
    <x v="11"/>
    <n v="18"/>
    <n v="4"/>
    <s v="OFF"/>
    <d v="2019-08-18T00:00:00"/>
    <s v="Avg of 4 NM Projects"/>
    <x v="6"/>
    <n v="2.0449999999999999"/>
  </r>
  <r>
    <n v="2019"/>
    <x v="11"/>
    <n v="18"/>
    <n v="4"/>
    <s v="ON"/>
    <d v="2019-08-18T00:00:00"/>
    <s v="Avg of 4 NM Projects"/>
    <x v="7"/>
    <n v="11.905000000000001"/>
  </r>
  <r>
    <n v="2019"/>
    <x v="11"/>
    <n v="18"/>
    <n v="4"/>
    <s v="ON"/>
    <d v="2019-08-18T00:00:00"/>
    <s v="Avg of 4 NM Projects"/>
    <x v="8"/>
    <n v="21.25"/>
  </r>
  <r>
    <n v="2019"/>
    <x v="11"/>
    <n v="18"/>
    <n v="4"/>
    <s v="ON"/>
    <d v="2019-08-18T00:00:00"/>
    <s v="Avg of 4 NM Projects"/>
    <x v="9"/>
    <n v="38.524999999999999"/>
  </r>
  <r>
    <n v="2019"/>
    <x v="11"/>
    <n v="18"/>
    <n v="4"/>
    <s v="ON"/>
    <d v="2019-08-18T00:00:00"/>
    <s v="Avg of 4 NM Projects"/>
    <x v="10"/>
    <n v="72.449999999999989"/>
  </r>
  <r>
    <n v="2019"/>
    <x v="11"/>
    <n v="18"/>
    <n v="4"/>
    <s v="ON"/>
    <d v="2019-08-18T00:00:00"/>
    <s v="Avg of 4 NM Projects"/>
    <x v="11"/>
    <n v="73.600000000000009"/>
  </r>
  <r>
    <n v="2019"/>
    <x v="11"/>
    <n v="18"/>
    <n v="4"/>
    <s v="ON"/>
    <d v="2019-08-18T00:00:00"/>
    <s v="Avg of 4 NM Projects"/>
    <x v="12"/>
    <n v="77.44"/>
  </r>
  <r>
    <n v="2019"/>
    <x v="11"/>
    <n v="18"/>
    <n v="4"/>
    <s v="ON"/>
    <d v="2019-08-18T00:00:00"/>
    <s v="Avg of 4 NM Projects"/>
    <x v="13"/>
    <n v="72.694999999999993"/>
  </r>
  <r>
    <n v="2019"/>
    <x v="11"/>
    <n v="18"/>
    <n v="4"/>
    <s v="ON"/>
    <d v="2019-08-18T00:00:00"/>
    <s v="Avg of 4 NM Projects"/>
    <x v="14"/>
    <n v="66.564999999999998"/>
  </r>
  <r>
    <n v="2019"/>
    <x v="11"/>
    <n v="18"/>
    <n v="4"/>
    <s v="ON"/>
    <d v="2019-08-18T00:00:00"/>
    <s v="Avg of 4 NM Projects"/>
    <x v="15"/>
    <n v="59.265000000000001"/>
  </r>
  <r>
    <n v="2019"/>
    <x v="11"/>
    <n v="18"/>
    <n v="4"/>
    <s v="ON"/>
    <d v="2019-08-18T00:00:00"/>
    <s v="Avg of 4 NM Projects"/>
    <x v="16"/>
    <n v="50.814999999999998"/>
  </r>
  <r>
    <n v="2019"/>
    <x v="11"/>
    <n v="18"/>
    <n v="4"/>
    <s v="ON"/>
    <d v="2019-08-18T00:00:00"/>
    <s v="Avg of 4 NM Projects"/>
    <x v="17"/>
    <n v="26.88"/>
  </r>
  <r>
    <n v="2019"/>
    <x v="11"/>
    <n v="18"/>
    <n v="4"/>
    <s v="ON"/>
    <d v="2019-08-18T00:00:00"/>
    <s v="Avg of 4 NM Projects"/>
    <x v="18"/>
    <n v="12.165000000000001"/>
  </r>
  <r>
    <n v="2019"/>
    <x v="11"/>
    <n v="18"/>
    <n v="4"/>
    <s v="ON"/>
    <d v="2019-08-18T00:00:00"/>
    <s v="Avg of 4 NM Projects"/>
    <x v="19"/>
    <n v="1.92"/>
  </r>
  <r>
    <n v="2019"/>
    <x v="11"/>
    <n v="18"/>
    <n v="4"/>
    <s v="ON"/>
    <d v="2019-08-18T00:00:00"/>
    <s v="Avg of 4 NM Projects"/>
    <x v="20"/>
    <n v="-0.13"/>
  </r>
  <r>
    <n v="2019"/>
    <x v="11"/>
    <n v="18"/>
    <n v="4"/>
    <s v="ON"/>
    <d v="2019-08-18T00:00:00"/>
    <s v="Avg of 4 NM Projects"/>
    <x v="21"/>
    <n v="-0.13"/>
  </r>
  <r>
    <n v="2019"/>
    <x v="11"/>
    <n v="18"/>
    <n v="4"/>
    <s v="ON"/>
    <d v="2019-08-18T00:00:00"/>
    <s v="Avg of 4 NM Projects"/>
    <x v="22"/>
    <n v="-0.13"/>
  </r>
  <r>
    <n v="2019"/>
    <x v="11"/>
    <n v="18"/>
    <n v="4"/>
    <s v="OFF"/>
    <d v="2019-08-18T00:00:00"/>
    <s v="Avg of 4 NM Projects"/>
    <x v="23"/>
    <n v="0"/>
  </r>
  <r>
    <n v="2019"/>
    <x v="11"/>
    <n v="19"/>
    <n v="5"/>
    <s v="OFF"/>
    <d v="2019-08-19T00:00:00"/>
    <s v="Avg of 4 NM Projects"/>
    <x v="0"/>
    <n v="-0.13"/>
  </r>
  <r>
    <n v="2019"/>
    <x v="11"/>
    <n v="19"/>
    <n v="5"/>
    <s v="OFF"/>
    <d v="2019-08-19T00:00:00"/>
    <s v="Avg of 4 NM Projects"/>
    <x v="1"/>
    <n v="0"/>
  </r>
  <r>
    <n v="2019"/>
    <x v="11"/>
    <n v="19"/>
    <n v="5"/>
    <s v="OFF"/>
    <d v="2019-08-19T00:00:00"/>
    <s v="Avg of 4 NM Projects"/>
    <x v="2"/>
    <n v="-0.13"/>
  </r>
  <r>
    <n v="2019"/>
    <x v="11"/>
    <n v="19"/>
    <n v="5"/>
    <s v="OFF"/>
    <d v="2019-08-19T00:00:00"/>
    <s v="Avg of 4 NM Projects"/>
    <x v="3"/>
    <n v="-0.13"/>
  </r>
  <r>
    <n v="2019"/>
    <x v="11"/>
    <n v="19"/>
    <n v="5"/>
    <s v="OFF"/>
    <d v="2019-08-19T00:00:00"/>
    <s v="Avg of 4 NM Projects"/>
    <x v="4"/>
    <n v="-0.13"/>
  </r>
  <r>
    <n v="2019"/>
    <x v="11"/>
    <n v="19"/>
    <n v="5"/>
    <s v="OFF"/>
    <d v="2019-08-19T00:00:00"/>
    <s v="Avg of 4 NM Projects"/>
    <x v="5"/>
    <n v="-0.26"/>
  </r>
  <r>
    <n v="2019"/>
    <x v="11"/>
    <n v="19"/>
    <n v="5"/>
    <s v="OFF"/>
    <d v="2019-08-19T00:00:00"/>
    <s v="Avg of 4 NM Projects"/>
    <x v="6"/>
    <n v="4.22"/>
  </r>
  <r>
    <n v="2019"/>
    <x v="11"/>
    <n v="19"/>
    <n v="5"/>
    <s v="ON"/>
    <d v="2019-08-19T00:00:00"/>
    <s v="Avg of 4 NM Projects"/>
    <x v="7"/>
    <n v="22.784999999999997"/>
  </r>
  <r>
    <n v="2019"/>
    <x v="11"/>
    <n v="19"/>
    <n v="5"/>
    <s v="ON"/>
    <d v="2019-08-19T00:00:00"/>
    <s v="Avg of 4 NM Projects"/>
    <x v="8"/>
    <n v="47.74"/>
  </r>
  <r>
    <n v="2019"/>
    <x v="11"/>
    <n v="19"/>
    <n v="5"/>
    <s v="ON"/>
    <d v="2019-08-19T00:00:00"/>
    <s v="Avg of 4 NM Projects"/>
    <x v="9"/>
    <n v="64.509999999999991"/>
  </r>
  <r>
    <n v="2019"/>
    <x v="11"/>
    <n v="19"/>
    <n v="5"/>
    <s v="ON"/>
    <d v="2019-08-19T00:00:00"/>
    <s v="Avg of 4 NM Projects"/>
    <x v="10"/>
    <n v="102.14"/>
  </r>
  <r>
    <n v="2019"/>
    <x v="11"/>
    <n v="19"/>
    <n v="5"/>
    <s v="ON"/>
    <d v="2019-08-19T00:00:00"/>
    <s v="Avg of 4 NM Projects"/>
    <x v="11"/>
    <n v="96.89500000000001"/>
  </r>
  <r>
    <n v="2019"/>
    <x v="11"/>
    <n v="19"/>
    <n v="5"/>
    <s v="ON"/>
    <d v="2019-08-19T00:00:00"/>
    <s v="Avg of 4 NM Projects"/>
    <x v="12"/>
    <n v="92.665000000000006"/>
  </r>
  <r>
    <n v="2019"/>
    <x v="11"/>
    <n v="19"/>
    <n v="5"/>
    <s v="ON"/>
    <d v="2019-08-19T00:00:00"/>
    <s v="Avg of 4 NM Projects"/>
    <x v="13"/>
    <n v="107.515"/>
  </r>
  <r>
    <n v="2019"/>
    <x v="11"/>
    <n v="19"/>
    <n v="5"/>
    <s v="ON"/>
    <d v="2019-08-19T00:00:00"/>
    <s v="Avg of 4 NM Projects"/>
    <x v="14"/>
    <n v="104.84"/>
  </r>
  <r>
    <n v="2019"/>
    <x v="11"/>
    <n v="19"/>
    <n v="5"/>
    <s v="ON"/>
    <d v="2019-08-19T00:00:00"/>
    <s v="Avg of 4 NM Projects"/>
    <x v="15"/>
    <n v="97.8"/>
  </r>
  <r>
    <n v="2019"/>
    <x v="11"/>
    <n v="19"/>
    <n v="5"/>
    <s v="ON"/>
    <d v="2019-08-19T00:00:00"/>
    <s v="Avg of 4 NM Projects"/>
    <x v="16"/>
    <n v="75.14"/>
  </r>
  <r>
    <n v="2019"/>
    <x v="11"/>
    <n v="19"/>
    <n v="5"/>
    <s v="ON"/>
    <d v="2019-08-19T00:00:00"/>
    <s v="Avg of 4 NM Projects"/>
    <x v="17"/>
    <n v="55.17"/>
  </r>
  <r>
    <n v="2019"/>
    <x v="11"/>
    <n v="19"/>
    <n v="5"/>
    <s v="ON"/>
    <d v="2019-08-19T00:00:00"/>
    <s v="Avg of 4 NM Projects"/>
    <x v="18"/>
    <n v="20.99"/>
  </r>
  <r>
    <n v="2019"/>
    <x v="11"/>
    <n v="19"/>
    <n v="5"/>
    <s v="ON"/>
    <d v="2019-08-19T00:00:00"/>
    <s v="Avg of 4 NM Projects"/>
    <x v="19"/>
    <n v="3.2050000000000001"/>
  </r>
  <r>
    <n v="2019"/>
    <x v="11"/>
    <n v="19"/>
    <n v="5"/>
    <s v="ON"/>
    <d v="2019-08-19T00:00:00"/>
    <s v="Avg of 4 NM Projects"/>
    <x v="20"/>
    <n v="0"/>
  </r>
  <r>
    <n v="2019"/>
    <x v="11"/>
    <n v="19"/>
    <n v="5"/>
    <s v="ON"/>
    <d v="2019-08-19T00:00:00"/>
    <s v="Avg of 4 NM Projects"/>
    <x v="21"/>
    <n v="-0.13"/>
  </r>
  <r>
    <n v="2019"/>
    <x v="11"/>
    <n v="19"/>
    <n v="5"/>
    <s v="ON"/>
    <d v="2019-08-19T00:00:00"/>
    <s v="Avg of 4 NM Projects"/>
    <x v="22"/>
    <n v="0"/>
  </r>
  <r>
    <n v="2019"/>
    <x v="11"/>
    <n v="19"/>
    <n v="5"/>
    <s v="OFF"/>
    <d v="2019-08-19T00:00:00"/>
    <s v="Avg of 4 NM Projects"/>
    <x v="23"/>
    <n v="-0.39"/>
  </r>
  <r>
    <n v="2019"/>
    <x v="11"/>
    <n v="20"/>
    <n v="6"/>
    <s v="OFF"/>
    <d v="2019-08-20T00:00:00"/>
    <s v="Avg of 4 NM Projects"/>
    <x v="0"/>
    <n v="0"/>
  </r>
  <r>
    <n v="2019"/>
    <x v="11"/>
    <n v="20"/>
    <n v="6"/>
    <s v="OFF"/>
    <d v="2019-08-20T00:00:00"/>
    <s v="Avg of 4 NM Projects"/>
    <x v="1"/>
    <n v="0"/>
  </r>
  <r>
    <n v="2019"/>
    <x v="11"/>
    <n v="20"/>
    <n v="6"/>
    <s v="OFF"/>
    <d v="2019-08-20T00:00:00"/>
    <s v="Avg of 4 NM Projects"/>
    <x v="2"/>
    <n v="0"/>
  </r>
  <r>
    <n v="2019"/>
    <x v="11"/>
    <n v="20"/>
    <n v="6"/>
    <s v="OFF"/>
    <d v="2019-08-20T00:00:00"/>
    <s v="Avg of 4 NM Projects"/>
    <x v="3"/>
    <n v="-0.26"/>
  </r>
  <r>
    <n v="2019"/>
    <x v="11"/>
    <n v="20"/>
    <n v="6"/>
    <s v="OFF"/>
    <d v="2019-08-20T00:00:00"/>
    <s v="Avg of 4 NM Projects"/>
    <x v="4"/>
    <n v="0"/>
  </r>
  <r>
    <n v="2019"/>
    <x v="11"/>
    <n v="20"/>
    <n v="6"/>
    <s v="OFF"/>
    <d v="2019-08-20T00:00:00"/>
    <s v="Avg of 4 NM Projects"/>
    <x v="5"/>
    <n v="-0.52"/>
  </r>
  <r>
    <n v="2019"/>
    <x v="11"/>
    <n v="20"/>
    <n v="6"/>
    <s v="OFF"/>
    <d v="2019-08-20T00:00:00"/>
    <s v="Avg of 4 NM Projects"/>
    <x v="6"/>
    <n v="3.3250000000000002"/>
  </r>
  <r>
    <n v="2019"/>
    <x v="11"/>
    <n v="20"/>
    <n v="6"/>
    <s v="ON"/>
    <d v="2019-08-20T00:00:00"/>
    <s v="Avg of 4 NM Projects"/>
    <x v="7"/>
    <n v="28.67"/>
  </r>
  <r>
    <n v="2019"/>
    <x v="11"/>
    <n v="20"/>
    <n v="6"/>
    <s v="ON"/>
    <d v="2019-08-20T00:00:00"/>
    <s v="Avg of 4 NM Projects"/>
    <x v="8"/>
    <n v="78.98"/>
  </r>
  <r>
    <n v="2019"/>
    <x v="11"/>
    <n v="20"/>
    <n v="6"/>
    <s v="ON"/>
    <d v="2019-08-20T00:00:00"/>
    <s v="Avg of 4 NM Projects"/>
    <x v="9"/>
    <n v="109.57"/>
  </r>
  <r>
    <n v="2019"/>
    <x v="11"/>
    <n v="20"/>
    <n v="6"/>
    <s v="ON"/>
    <d v="2019-08-20T00:00:00"/>
    <s v="Avg of 4 NM Projects"/>
    <x v="10"/>
    <n v="128.505"/>
  </r>
  <r>
    <n v="2019"/>
    <x v="11"/>
    <n v="20"/>
    <n v="6"/>
    <s v="ON"/>
    <d v="2019-08-20T00:00:00"/>
    <s v="Avg of 4 NM Projects"/>
    <x v="11"/>
    <n v="132.47499999999999"/>
  </r>
  <r>
    <n v="2019"/>
    <x v="11"/>
    <n v="20"/>
    <n v="6"/>
    <s v="ON"/>
    <d v="2019-08-20T00:00:00"/>
    <s v="Avg of 4 NM Projects"/>
    <x v="12"/>
    <n v="132.60999999999999"/>
  </r>
  <r>
    <n v="2019"/>
    <x v="11"/>
    <n v="20"/>
    <n v="6"/>
    <s v="ON"/>
    <d v="2019-08-20T00:00:00"/>
    <s v="Avg of 4 NM Projects"/>
    <x v="13"/>
    <n v="136.065"/>
  </r>
  <r>
    <n v="2019"/>
    <x v="11"/>
    <n v="20"/>
    <n v="6"/>
    <s v="ON"/>
    <d v="2019-08-20T00:00:00"/>
    <s v="Avg of 4 NM Projects"/>
    <x v="14"/>
    <n v="122.88"/>
  </r>
  <r>
    <n v="2019"/>
    <x v="11"/>
    <n v="20"/>
    <n v="6"/>
    <s v="ON"/>
    <d v="2019-08-20T00:00:00"/>
    <s v="Avg of 4 NM Projects"/>
    <x v="15"/>
    <n v="106.75"/>
  </r>
  <r>
    <n v="2019"/>
    <x v="11"/>
    <n v="20"/>
    <n v="6"/>
    <s v="ON"/>
    <d v="2019-08-20T00:00:00"/>
    <s v="Avg of 4 NM Projects"/>
    <x v="16"/>
    <n v="84.60499999999999"/>
  </r>
  <r>
    <n v="2019"/>
    <x v="11"/>
    <n v="20"/>
    <n v="6"/>
    <s v="ON"/>
    <d v="2019-08-20T00:00:00"/>
    <s v="Avg of 4 NM Projects"/>
    <x v="17"/>
    <n v="60.03"/>
  </r>
  <r>
    <n v="2019"/>
    <x v="11"/>
    <n v="20"/>
    <n v="6"/>
    <s v="ON"/>
    <d v="2019-08-20T00:00:00"/>
    <s v="Avg of 4 NM Projects"/>
    <x v="18"/>
    <n v="22.28"/>
  </r>
  <r>
    <n v="2019"/>
    <x v="11"/>
    <n v="20"/>
    <n v="6"/>
    <s v="ON"/>
    <d v="2019-08-20T00:00:00"/>
    <s v="Avg of 4 NM Projects"/>
    <x v="19"/>
    <n v="1.925"/>
  </r>
  <r>
    <n v="2019"/>
    <x v="11"/>
    <n v="20"/>
    <n v="6"/>
    <s v="ON"/>
    <d v="2019-08-20T00:00:00"/>
    <s v="Avg of 4 NM Projects"/>
    <x v="20"/>
    <n v="-0.26"/>
  </r>
  <r>
    <n v="2019"/>
    <x v="11"/>
    <n v="20"/>
    <n v="6"/>
    <s v="ON"/>
    <d v="2019-08-20T00:00:00"/>
    <s v="Avg of 4 NM Projects"/>
    <x v="21"/>
    <n v="-0.13"/>
  </r>
  <r>
    <n v="2019"/>
    <x v="11"/>
    <n v="20"/>
    <n v="6"/>
    <s v="ON"/>
    <d v="2019-08-20T00:00:00"/>
    <s v="Avg of 4 NM Projects"/>
    <x v="22"/>
    <n v="0"/>
  </r>
  <r>
    <n v="2019"/>
    <x v="11"/>
    <n v="20"/>
    <n v="6"/>
    <s v="OFF"/>
    <d v="2019-08-20T00:00:00"/>
    <s v="Avg of 4 NM Projects"/>
    <x v="23"/>
    <n v="-0.13"/>
  </r>
  <r>
    <n v="2019"/>
    <x v="11"/>
    <n v="21"/>
    <n v="7"/>
    <s v="OFF"/>
    <d v="2019-08-21T00:00:00"/>
    <s v="Avg of 4 NM Projects"/>
    <x v="0"/>
    <n v="-0.13"/>
  </r>
  <r>
    <n v="2019"/>
    <x v="11"/>
    <n v="21"/>
    <n v="7"/>
    <s v="OFF"/>
    <d v="2019-08-21T00:00:00"/>
    <s v="Avg of 4 NM Projects"/>
    <x v="1"/>
    <n v="0"/>
  </r>
  <r>
    <n v="2019"/>
    <x v="11"/>
    <n v="21"/>
    <n v="7"/>
    <s v="OFF"/>
    <d v="2019-08-21T00:00:00"/>
    <s v="Avg of 4 NM Projects"/>
    <x v="2"/>
    <n v="-0.26"/>
  </r>
  <r>
    <n v="2019"/>
    <x v="11"/>
    <n v="21"/>
    <n v="7"/>
    <s v="OFF"/>
    <d v="2019-08-21T00:00:00"/>
    <s v="Avg of 4 NM Projects"/>
    <x v="3"/>
    <n v="-0.13"/>
  </r>
  <r>
    <n v="2019"/>
    <x v="11"/>
    <n v="21"/>
    <n v="7"/>
    <s v="OFF"/>
    <d v="2019-08-21T00:00:00"/>
    <s v="Avg of 4 NM Projects"/>
    <x v="4"/>
    <n v="0"/>
  </r>
  <r>
    <n v="2019"/>
    <x v="11"/>
    <n v="21"/>
    <n v="7"/>
    <s v="OFF"/>
    <d v="2019-08-21T00:00:00"/>
    <s v="Avg of 4 NM Projects"/>
    <x v="5"/>
    <n v="-0.13"/>
  </r>
  <r>
    <n v="2019"/>
    <x v="11"/>
    <n v="21"/>
    <n v="7"/>
    <s v="OFF"/>
    <d v="2019-08-21T00:00:00"/>
    <s v="Avg of 4 NM Projects"/>
    <x v="6"/>
    <n v="3.1999999999999997"/>
  </r>
  <r>
    <n v="2019"/>
    <x v="11"/>
    <n v="21"/>
    <n v="7"/>
    <s v="OFF"/>
    <d v="2019-08-21T00:00:00"/>
    <s v="Avg of 4 NM Projects"/>
    <x v="7"/>
    <n v="22.14"/>
  </r>
  <r>
    <n v="2019"/>
    <x v="11"/>
    <n v="21"/>
    <n v="7"/>
    <s v="OFF"/>
    <d v="2019-08-21T00:00:00"/>
    <s v="Avg of 4 NM Projects"/>
    <x v="8"/>
    <n v="61.185000000000002"/>
  </r>
  <r>
    <n v="2019"/>
    <x v="11"/>
    <n v="21"/>
    <n v="7"/>
    <s v="OFF"/>
    <d v="2019-08-21T00:00:00"/>
    <s v="Avg of 4 NM Projects"/>
    <x v="9"/>
    <n v="90.114999999999995"/>
  </r>
  <r>
    <n v="2019"/>
    <x v="11"/>
    <n v="21"/>
    <n v="7"/>
    <s v="OFF"/>
    <d v="2019-08-21T00:00:00"/>
    <s v="Avg of 4 NM Projects"/>
    <x v="10"/>
    <n v="82.429999999999993"/>
  </r>
  <r>
    <n v="2019"/>
    <x v="11"/>
    <n v="21"/>
    <n v="7"/>
    <s v="OFF"/>
    <d v="2019-08-21T00:00:00"/>
    <s v="Avg of 4 NM Projects"/>
    <x v="11"/>
    <n v="78.465000000000003"/>
  </r>
  <r>
    <n v="2019"/>
    <x v="11"/>
    <n v="21"/>
    <n v="7"/>
    <s v="OFF"/>
    <d v="2019-08-21T00:00:00"/>
    <s v="Avg of 4 NM Projects"/>
    <x v="12"/>
    <n v="79.105000000000004"/>
  </r>
  <r>
    <n v="2019"/>
    <x v="11"/>
    <n v="21"/>
    <n v="7"/>
    <s v="OFF"/>
    <d v="2019-08-21T00:00:00"/>
    <s v="Avg of 4 NM Projects"/>
    <x v="13"/>
    <n v="83.449999999999989"/>
  </r>
  <r>
    <n v="2019"/>
    <x v="11"/>
    <n v="21"/>
    <n v="7"/>
    <s v="OFF"/>
    <d v="2019-08-21T00:00:00"/>
    <s v="Avg of 4 NM Projects"/>
    <x v="14"/>
    <n v="64.64"/>
  </r>
  <r>
    <n v="2019"/>
    <x v="11"/>
    <n v="21"/>
    <n v="7"/>
    <s v="OFF"/>
    <d v="2019-08-21T00:00:00"/>
    <s v="Avg of 4 NM Projects"/>
    <x v="15"/>
    <n v="44.800000000000004"/>
  </r>
  <r>
    <n v="2019"/>
    <x v="11"/>
    <n v="21"/>
    <n v="7"/>
    <s v="OFF"/>
    <d v="2019-08-21T00:00:00"/>
    <s v="Avg of 4 NM Projects"/>
    <x v="16"/>
    <n v="40.195"/>
  </r>
  <r>
    <n v="2019"/>
    <x v="11"/>
    <n v="21"/>
    <n v="7"/>
    <s v="OFF"/>
    <d v="2019-08-21T00:00:00"/>
    <s v="Avg of 4 NM Projects"/>
    <x v="17"/>
    <n v="34.69"/>
  </r>
  <r>
    <n v="2019"/>
    <x v="11"/>
    <n v="21"/>
    <n v="7"/>
    <s v="OFF"/>
    <d v="2019-08-21T00:00:00"/>
    <s v="Avg of 4 NM Projects"/>
    <x v="18"/>
    <n v="14.975"/>
  </r>
  <r>
    <n v="2019"/>
    <x v="11"/>
    <n v="21"/>
    <n v="7"/>
    <s v="OFF"/>
    <d v="2019-08-21T00:00:00"/>
    <s v="Avg of 4 NM Projects"/>
    <x v="19"/>
    <n v="1.54"/>
  </r>
  <r>
    <n v="2019"/>
    <x v="11"/>
    <n v="21"/>
    <n v="7"/>
    <s v="OFF"/>
    <d v="2019-08-21T00:00:00"/>
    <s v="Avg of 4 NM Projects"/>
    <x v="20"/>
    <n v="-0.26"/>
  </r>
  <r>
    <n v="2019"/>
    <x v="11"/>
    <n v="21"/>
    <n v="7"/>
    <s v="OFF"/>
    <d v="2019-08-21T00:00:00"/>
    <s v="Avg of 4 NM Projects"/>
    <x v="21"/>
    <n v="0"/>
  </r>
  <r>
    <n v="2019"/>
    <x v="11"/>
    <n v="21"/>
    <n v="7"/>
    <s v="OFF"/>
    <d v="2019-08-21T00:00:00"/>
    <s v="Avg of 4 NM Projects"/>
    <x v="22"/>
    <n v="0"/>
  </r>
  <r>
    <n v="2019"/>
    <x v="11"/>
    <n v="21"/>
    <n v="7"/>
    <s v="OFF"/>
    <d v="2019-08-21T00:00:00"/>
    <s v="Avg of 4 NM Projects"/>
    <x v="23"/>
    <n v="-0.13"/>
  </r>
  <r>
    <n v="2019"/>
    <x v="11"/>
    <n v="22"/>
    <n v="1"/>
    <s v="OFF"/>
    <d v="2019-08-22T00:00:00"/>
    <s v="Avg of 4 NM Projects"/>
    <x v="0"/>
    <n v="0"/>
  </r>
  <r>
    <n v="2019"/>
    <x v="11"/>
    <n v="22"/>
    <n v="1"/>
    <s v="OFF"/>
    <d v="2019-08-22T00:00:00"/>
    <s v="Avg of 4 NM Projects"/>
    <x v="1"/>
    <n v="-0.13"/>
  </r>
  <r>
    <n v="2019"/>
    <x v="11"/>
    <n v="22"/>
    <n v="1"/>
    <s v="OFF"/>
    <d v="2019-08-22T00:00:00"/>
    <s v="Avg of 4 NM Projects"/>
    <x v="2"/>
    <n v="0"/>
  </r>
  <r>
    <n v="2019"/>
    <x v="11"/>
    <n v="22"/>
    <n v="1"/>
    <s v="OFF"/>
    <d v="2019-08-22T00:00:00"/>
    <s v="Avg of 4 NM Projects"/>
    <x v="3"/>
    <n v="-0.13"/>
  </r>
  <r>
    <n v="2019"/>
    <x v="11"/>
    <n v="22"/>
    <n v="1"/>
    <s v="OFF"/>
    <d v="2019-08-22T00:00:00"/>
    <s v="Avg of 4 NM Projects"/>
    <x v="4"/>
    <n v="-0.13"/>
  </r>
  <r>
    <n v="2019"/>
    <x v="11"/>
    <n v="22"/>
    <n v="1"/>
    <s v="OFF"/>
    <d v="2019-08-22T00:00:00"/>
    <s v="Avg of 4 NM Projects"/>
    <x v="5"/>
    <n v="-0.26"/>
  </r>
  <r>
    <n v="2019"/>
    <x v="11"/>
    <n v="22"/>
    <n v="1"/>
    <s v="OFF"/>
    <d v="2019-08-22T00:00:00"/>
    <s v="Avg of 4 NM Projects"/>
    <x v="6"/>
    <n v="1.1549999999999998"/>
  </r>
  <r>
    <n v="2019"/>
    <x v="11"/>
    <n v="22"/>
    <n v="1"/>
    <s v="OFF"/>
    <d v="2019-08-22T00:00:00"/>
    <s v="Avg of 4 NM Projects"/>
    <x v="7"/>
    <n v="9.9849999999999994"/>
  </r>
  <r>
    <n v="2019"/>
    <x v="11"/>
    <n v="22"/>
    <n v="1"/>
    <s v="OFF"/>
    <d v="2019-08-22T00:00:00"/>
    <s v="Avg of 4 NM Projects"/>
    <x v="8"/>
    <n v="19.079999999999998"/>
  </r>
  <r>
    <n v="2019"/>
    <x v="11"/>
    <n v="22"/>
    <n v="1"/>
    <s v="OFF"/>
    <d v="2019-08-22T00:00:00"/>
    <s v="Avg of 4 NM Projects"/>
    <x v="9"/>
    <n v="36.094999999999999"/>
  </r>
  <r>
    <n v="2019"/>
    <x v="11"/>
    <n v="22"/>
    <n v="1"/>
    <s v="OFF"/>
    <d v="2019-08-22T00:00:00"/>
    <s v="Avg of 4 NM Projects"/>
    <x v="10"/>
    <n v="43"/>
  </r>
  <r>
    <n v="2019"/>
    <x v="11"/>
    <n v="22"/>
    <n v="1"/>
    <s v="OFF"/>
    <d v="2019-08-22T00:00:00"/>
    <s v="Avg of 4 NM Projects"/>
    <x v="11"/>
    <n v="53.76"/>
  </r>
  <r>
    <n v="2019"/>
    <x v="11"/>
    <n v="22"/>
    <n v="1"/>
    <s v="OFF"/>
    <d v="2019-08-22T00:00:00"/>
    <s v="Avg of 4 NM Projects"/>
    <x v="12"/>
    <n v="60.29"/>
  </r>
  <r>
    <n v="2019"/>
    <x v="11"/>
    <n v="22"/>
    <n v="1"/>
    <s v="OFF"/>
    <d v="2019-08-22T00:00:00"/>
    <s v="Avg of 4 NM Projects"/>
    <x v="13"/>
    <n v="72.83"/>
  </r>
  <r>
    <n v="2019"/>
    <x v="11"/>
    <n v="22"/>
    <n v="1"/>
    <s v="OFF"/>
    <d v="2019-08-22T00:00:00"/>
    <s v="Avg of 4 NM Projects"/>
    <x v="14"/>
    <n v="61.564999999999998"/>
  </r>
  <r>
    <n v="2019"/>
    <x v="11"/>
    <n v="22"/>
    <n v="1"/>
    <s v="OFF"/>
    <d v="2019-08-22T00:00:00"/>
    <s v="Avg of 4 NM Projects"/>
    <x v="15"/>
    <n v="65.67"/>
  </r>
  <r>
    <n v="2019"/>
    <x v="11"/>
    <n v="22"/>
    <n v="1"/>
    <s v="OFF"/>
    <d v="2019-08-22T00:00:00"/>
    <s v="Avg of 4 NM Projects"/>
    <x v="16"/>
    <n v="69.504999999999995"/>
  </r>
  <r>
    <n v="2019"/>
    <x v="11"/>
    <n v="22"/>
    <n v="1"/>
    <s v="OFF"/>
    <d v="2019-08-22T00:00:00"/>
    <s v="Avg of 4 NM Projects"/>
    <x v="17"/>
    <n v="33.53"/>
  </r>
  <r>
    <n v="2019"/>
    <x v="11"/>
    <n v="22"/>
    <n v="1"/>
    <s v="OFF"/>
    <d v="2019-08-22T00:00:00"/>
    <s v="Avg of 4 NM Projects"/>
    <x v="18"/>
    <n v="13.695"/>
  </r>
  <r>
    <n v="2019"/>
    <x v="11"/>
    <n v="22"/>
    <n v="1"/>
    <s v="OFF"/>
    <d v="2019-08-22T00:00:00"/>
    <s v="Avg of 4 NM Projects"/>
    <x v="19"/>
    <n v="1.29"/>
  </r>
  <r>
    <n v="2019"/>
    <x v="11"/>
    <n v="22"/>
    <n v="1"/>
    <s v="OFF"/>
    <d v="2019-08-22T00:00:00"/>
    <s v="Avg of 4 NM Projects"/>
    <x v="20"/>
    <n v="0"/>
  </r>
  <r>
    <n v="2019"/>
    <x v="11"/>
    <n v="22"/>
    <n v="1"/>
    <s v="OFF"/>
    <d v="2019-08-22T00:00:00"/>
    <s v="Avg of 4 NM Projects"/>
    <x v="21"/>
    <n v="-0.13"/>
  </r>
  <r>
    <n v="2019"/>
    <x v="11"/>
    <n v="22"/>
    <n v="1"/>
    <s v="OFF"/>
    <d v="2019-08-22T00:00:00"/>
    <s v="Avg of 4 NM Projects"/>
    <x v="22"/>
    <n v="0"/>
  </r>
  <r>
    <n v="2019"/>
    <x v="11"/>
    <n v="22"/>
    <n v="1"/>
    <s v="OFF"/>
    <d v="2019-08-22T00:00:00"/>
    <s v="Avg of 4 NM Projects"/>
    <x v="23"/>
    <n v="0"/>
  </r>
  <r>
    <n v="2019"/>
    <x v="11"/>
    <n v="23"/>
    <n v="2"/>
    <s v="OFF"/>
    <d v="2019-08-23T00:00:00"/>
    <s v="Avg of 4 NM Projects"/>
    <x v="0"/>
    <n v="-0.26"/>
  </r>
  <r>
    <n v="2019"/>
    <x v="11"/>
    <n v="23"/>
    <n v="2"/>
    <s v="OFF"/>
    <d v="2019-08-23T00:00:00"/>
    <s v="Avg of 4 NM Projects"/>
    <x v="1"/>
    <n v="-0.13"/>
  </r>
  <r>
    <n v="2019"/>
    <x v="11"/>
    <n v="23"/>
    <n v="2"/>
    <s v="OFF"/>
    <d v="2019-08-23T00:00:00"/>
    <s v="Avg of 4 NM Projects"/>
    <x v="2"/>
    <n v="-0.13"/>
  </r>
  <r>
    <n v="2019"/>
    <x v="11"/>
    <n v="23"/>
    <n v="2"/>
    <s v="OFF"/>
    <d v="2019-08-23T00:00:00"/>
    <s v="Avg of 4 NM Projects"/>
    <x v="3"/>
    <n v="-0.13"/>
  </r>
  <r>
    <n v="2019"/>
    <x v="11"/>
    <n v="23"/>
    <n v="2"/>
    <s v="OFF"/>
    <d v="2019-08-23T00:00:00"/>
    <s v="Avg of 4 NM Projects"/>
    <x v="4"/>
    <n v="-0.13"/>
  </r>
  <r>
    <n v="2019"/>
    <x v="11"/>
    <n v="23"/>
    <n v="2"/>
    <s v="OFF"/>
    <d v="2019-08-23T00:00:00"/>
    <s v="Avg of 4 NM Projects"/>
    <x v="5"/>
    <n v="-0.13"/>
  </r>
  <r>
    <n v="2019"/>
    <x v="11"/>
    <n v="23"/>
    <n v="2"/>
    <s v="OFF"/>
    <d v="2019-08-23T00:00:00"/>
    <s v="Avg of 4 NM Projects"/>
    <x v="6"/>
    <n v="2.6899999999999995"/>
  </r>
  <r>
    <n v="2019"/>
    <x v="11"/>
    <n v="23"/>
    <n v="2"/>
    <s v="ON"/>
    <d v="2019-08-23T00:00:00"/>
    <s v="Avg of 4 NM Projects"/>
    <x v="7"/>
    <n v="27.01"/>
  </r>
  <r>
    <n v="2019"/>
    <x v="11"/>
    <n v="23"/>
    <n v="2"/>
    <s v="ON"/>
    <d v="2019-08-23T00:00:00"/>
    <s v="Avg of 4 NM Projects"/>
    <x v="8"/>
    <n v="80.510000000000005"/>
  </r>
  <r>
    <n v="2019"/>
    <x v="11"/>
    <n v="23"/>
    <n v="2"/>
    <s v="ON"/>
    <d v="2019-08-23T00:00:00"/>
    <s v="Avg of 4 NM Projects"/>
    <x v="9"/>
    <n v="112.76999999999998"/>
  </r>
  <r>
    <n v="2019"/>
    <x v="11"/>
    <n v="23"/>
    <n v="2"/>
    <s v="ON"/>
    <d v="2019-08-23T00:00:00"/>
    <s v="Avg of 4 NM Projects"/>
    <x v="10"/>
    <n v="131.57999999999998"/>
  </r>
  <r>
    <n v="2019"/>
    <x v="11"/>
    <n v="23"/>
    <n v="2"/>
    <s v="ON"/>
    <d v="2019-08-23T00:00:00"/>
    <s v="Avg of 4 NM Projects"/>
    <x v="11"/>
    <n v="136.065"/>
  </r>
  <r>
    <n v="2019"/>
    <x v="11"/>
    <n v="23"/>
    <n v="2"/>
    <s v="ON"/>
    <d v="2019-08-23T00:00:00"/>
    <s v="Avg of 4 NM Projects"/>
    <x v="12"/>
    <n v="122.24000000000002"/>
  </r>
  <r>
    <n v="2019"/>
    <x v="11"/>
    <n v="23"/>
    <n v="2"/>
    <s v="ON"/>
    <d v="2019-08-23T00:00:00"/>
    <s v="Avg of 4 NM Projects"/>
    <x v="13"/>
    <n v="118.78500000000001"/>
  </r>
  <r>
    <n v="2019"/>
    <x v="11"/>
    <n v="23"/>
    <n v="2"/>
    <s v="ON"/>
    <d v="2019-08-23T00:00:00"/>
    <s v="Avg of 4 NM Projects"/>
    <x v="14"/>
    <n v="112.38499999999999"/>
  </r>
  <r>
    <n v="2019"/>
    <x v="11"/>
    <n v="23"/>
    <n v="2"/>
    <s v="ON"/>
    <d v="2019-08-23T00:00:00"/>
    <s v="Avg of 4 NM Projects"/>
    <x v="15"/>
    <n v="99.45"/>
  </r>
  <r>
    <n v="2019"/>
    <x v="11"/>
    <n v="23"/>
    <n v="2"/>
    <s v="ON"/>
    <d v="2019-08-23T00:00:00"/>
    <s v="Avg of 4 NM Projects"/>
    <x v="16"/>
    <n v="85.25"/>
  </r>
  <r>
    <n v="2019"/>
    <x v="11"/>
    <n v="23"/>
    <n v="2"/>
    <s v="ON"/>
    <d v="2019-08-23T00:00:00"/>
    <s v="Avg of 4 NM Projects"/>
    <x v="17"/>
    <n v="56.32"/>
  </r>
  <r>
    <n v="2019"/>
    <x v="11"/>
    <n v="23"/>
    <n v="2"/>
    <s v="ON"/>
    <d v="2019-08-23T00:00:00"/>
    <s v="Avg of 4 NM Projects"/>
    <x v="18"/>
    <n v="20.745000000000001"/>
  </r>
  <r>
    <n v="2019"/>
    <x v="11"/>
    <n v="23"/>
    <n v="2"/>
    <s v="ON"/>
    <d v="2019-08-23T00:00:00"/>
    <s v="Avg of 4 NM Projects"/>
    <x v="19"/>
    <n v="1.93"/>
  </r>
  <r>
    <n v="2019"/>
    <x v="11"/>
    <n v="23"/>
    <n v="2"/>
    <s v="ON"/>
    <d v="2019-08-23T00:00:00"/>
    <s v="Avg of 4 NM Projects"/>
    <x v="20"/>
    <n v="-0.13"/>
  </r>
  <r>
    <n v="2019"/>
    <x v="11"/>
    <n v="23"/>
    <n v="2"/>
    <s v="ON"/>
    <d v="2019-08-23T00:00:00"/>
    <s v="Avg of 4 NM Projects"/>
    <x v="21"/>
    <n v="-0.13"/>
  </r>
  <r>
    <n v="2019"/>
    <x v="11"/>
    <n v="23"/>
    <n v="2"/>
    <s v="ON"/>
    <d v="2019-08-23T00:00:00"/>
    <s v="Avg of 4 NM Projects"/>
    <x v="22"/>
    <n v="0"/>
  </r>
  <r>
    <n v="2019"/>
    <x v="11"/>
    <n v="23"/>
    <n v="2"/>
    <s v="OFF"/>
    <d v="2019-08-23T00:00:00"/>
    <s v="Avg of 4 NM Projects"/>
    <x v="23"/>
    <n v="0"/>
  </r>
  <r>
    <n v="2019"/>
    <x v="11"/>
    <n v="24"/>
    <n v="3"/>
    <s v="OFF"/>
    <d v="2019-08-24T00:00:00"/>
    <s v="Avg of 4 NM Projects"/>
    <x v="0"/>
    <n v="-0.26"/>
  </r>
  <r>
    <n v="2019"/>
    <x v="11"/>
    <n v="24"/>
    <n v="3"/>
    <s v="OFF"/>
    <d v="2019-08-24T00:00:00"/>
    <s v="Avg of 4 NM Projects"/>
    <x v="1"/>
    <n v="-0.13"/>
  </r>
  <r>
    <n v="2019"/>
    <x v="11"/>
    <n v="24"/>
    <n v="3"/>
    <s v="OFF"/>
    <d v="2019-08-24T00:00:00"/>
    <s v="Avg of 4 NM Projects"/>
    <x v="2"/>
    <n v="0"/>
  </r>
  <r>
    <n v="2019"/>
    <x v="11"/>
    <n v="24"/>
    <n v="3"/>
    <s v="OFF"/>
    <d v="2019-08-24T00:00:00"/>
    <s v="Avg of 4 NM Projects"/>
    <x v="3"/>
    <n v="-0.13"/>
  </r>
  <r>
    <n v="2019"/>
    <x v="11"/>
    <n v="24"/>
    <n v="3"/>
    <s v="OFF"/>
    <d v="2019-08-24T00:00:00"/>
    <s v="Avg of 4 NM Projects"/>
    <x v="4"/>
    <n v="-0.13"/>
  </r>
  <r>
    <n v="2019"/>
    <x v="11"/>
    <n v="24"/>
    <n v="3"/>
    <s v="OFF"/>
    <d v="2019-08-24T00:00:00"/>
    <s v="Avg of 4 NM Projects"/>
    <x v="5"/>
    <n v="-0.26"/>
  </r>
  <r>
    <n v="2019"/>
    <x v="11"/>
    <n v="24"/>
    <n v="3"/>
    <s v="OFF"/>
    <d v="2019-08-24T00:00:00"/>
    <s v="Avg of 4 NM Projects"/>
    <x v="6"/>
    <n v="1.66"/>
  </r>
  <r>
    <n v="2019"/>
    <x v="11"/>
    <n v="24"/>
    <n v="3"/>
    <s v="ON"/>
    <d v="2019-08-24T00:00:00"/>
    <s v="Avg of 4 NM Projects"/>
    <x v="7"/>
    <n v="13.440000000000001"/>
  </r>
  <r>
    <n v="2019"/>
    <x v="11"/>
    <n v="24"/>
    <n v="3"/>
    <s v="ON"/>
    <d v="2019-08-24T00:00:00"/>
    <s v="Avg of 4 NM Projects"/>
    <x v="8"/>
    <n v="36.984999999999999"/>
  </r>
  <r>
    <n v="2019"/>
    <x v="11"/>
    <n v="24"/>
    <n v="3"/>
    <s v="ON"/>
    <d v="2019-08-24T00:00:00"/>
    <s v="Avg of 4 NM Projects"/>
    <x v="9"/>
    <n v="60.539999999999992"/>
  </r>
  <r>
    <n v="2019"/>
    <x v="11"/>
    <n v="24"/>
    <n v="3"/>
    <s v="ON"/>
    <d v="2019-08-24T00:00:00"/>
    <s v="Avg of 4 NM Projects"/>
    <x v="10"/>
    <n v="82.044999999999987"/>
  </r>
  <r>
    <n v="2019"/>
    <x v="11"/>
    <n v="24"/>
    <n v="3"/>
    <s v="ON"/>
    <d v="2019-08-24T00:00:00"/>
    <s v="Avg of 4 NM Projects"/>
    <x v="11"/>
    <n v="89.35"/>
  </r>
  <r>
    <n v="2019"/>
    <x v="11"/>
    <n v="24"/>
    <n v="3"/>
    <s v="ON"/>
    <d v="2019-08-24T00:00:00"/>
    <s v="Avg of 4 NM Projects"/>
    <x v="12"/>
    <n v="96"/>
  </r>
  <r>
    <n v="2019"/>
    <x v="11"/>
    <n v="24"/>
    <n v="3"/>
    <s v="ON"/>
    <d v="2019-08-24T00:00:00"/>
    <s v="Avg of 4 NM Projects"/>
    <x v="13"/>
    <n v="103.42499999999998"/>
  </r>
  <r>
    <n v="2019"/>
    <x v="11"/>
    <n v="24"/>
    <n v="3"/>
    <s v="ON"/>
    <d v="2019-08-24T00:00:00"/>
    <s v="Avg of 4 NM Projects"/>
    <x v="14"/>
    <n v="92.545000000000002"/>
  </r>
  <r>
    <n v="2019"/>
    <x v="11"/>
    <n v="24"/>
    <n v="3"/>
    <s v="ON"/>
    <d v="2019-08-24T00:00:00"/>
    <s v="Avg of 4 NM Projects"/>
    <x v="15"/>
    <n v="98.69"/>
  </r>
  <r>
    <n v="2019"/>
    <x v="11"/>
    <n v="24"/>
    <n v="3"/>
    <s v="ON"/>
    <d v="2019-08-24T00:00:00"/>
    <s v="Avg of 4 NM Projects"/>
    <x v="16"/>
    <n v="80.759999999999991"/>
  </r>
  <r>
    <n v="2019"/>
    <x v="11"/>
    <n v="24"/>
    <n v="3"/>
    <s v="ON"/>
    <d v="2019-08-24T00:00:00"/>
    <s v="Avg of 4 NM Projects"/>
    <x v="17"/>
    <n v="54.145000000000003"/>
  </r>
  <r>
    <n v="2019"/>
    <x v="11"/>
    <n v="24"/>
    <n v="3"/>
    <s v="ON"/>
    <d v="2019-08-24T00:00:00"/>
    <s v="Avg of 4 NM Projects"/>
    <x v="18"/>
    <n v="17.274999999999999"/>
  </r>
  <r>
    <n v="2019"/>
    <x v="11"/>
    <n v="24"/>
    <n v="3"/>
    <s v="ON"/>
    <d v="2019-08-24T00:00:00"/>
    <s v="Avg of 4 NM Projects"/>
    <x v="19"/>
    <n v="1.5449999999999999"/>
  </r>
  <r>
    <n v="2019"/>
    <x v="11"/>
    <n v="24"/>
    <n v="3"/>
    <s v="ON"/>
    <d v="2019-08-24T00:00:00"/>
    <s v="Avg of 4 NM Projects"/>
    <x v="20"/>
    <n v="0"/>
  </r>
  <r>
    <n v="2019"/>
    <x v="11"/>
    <n v="24"/>
    <n v="3"/>
    <s v="ON"/>
    <d v="2019-08-24T00:00:00"/>
    <s v="Avg of 4 NM Projects"/>
    <x v="21"/>
    <n v="-0.13"/>
  </r>
  <r>
    <n v="2019"/>
    <x v="11"/>
    <n v="24"/>
    <n v="3"/>
    <s v="ON"/>
    <d v="2019-08-24T00:00:00"/>
    <s v="Avg of 4 NM Projects"/>
    <x v="22"/>
    <n v="-0.13"/>
  </r>
  <r>
    <n v="2019"/>
    <x v="11"/>
    <n v="24"/>
    <n v="3"/>
    <s v="OFF"/>
    <d v="2019-08-24T00:00:00"/>
    <s v="Avg of 4 NM Projects"/>
    <x v="23"/>
    <n v="-0.13"/>
  </r>
  <r>
    <n v="2019"/>
    <x v="11"/>
    <n v="25"/>
    <n v="4"/>
    <s v="OFF"/>
    <d v="2019-08-25T00:00:00"/>
    <s v="Avg of 4 NM Projects"/>
    <x v="0"/>
    <n v="-0.26"/>
  </r>
  <r>
    <n v="2019"/>
    <x v="11"/>
    <n v="25"/>
    <n v="4"/>
    <s v="OFF"/>
    <d v="2019-08-25T00:00:00"/>
    <s v="Avg of 4 NM Projects"/>
    <x v="1"/>
    <n v="0"/>
  </r>
  <r>
    <n v="2019"/>
    <x v="11"/>
    <n v="25"/>
    <n v="4"/>
    <s v="OFF"/>
    <d v="2019-08-25T00:00:00"/>
    <s v="Avg of 4 NM Projects"/>
    <x v="2"/>
    <n v="0"/>
  </r>
  <r>
    <n v="2019"/>
    <x v="11"/>
    <n v="25"/>
    <n v="4"/>
    <s v="OFF"/>
    <d v="2019-08-25T00:00:00"/>
    <s v="Avg of 4 NM Projects"/>
    <x v="3"/>
    <n v="-0.13"/>
  </r>
  <r>
    <n v="2019"/>
    <x v="11"/>
    <n v="25"/>
    <n v="4"/>
    <s v="OFF"/>
    <d v="2019-08-25T00:00:00"/>
    <s v="Avg of 4 NM Projects"/>
    <x v="4"/>
    <n v="-0.13"/>
  </r>
  <r>
    <n v="2019"/>
    <x v="11"/>
    <n v="25"/>
    <n v="4"/>
    <s v="OFF"/>
    <d v="2019-08-25T00:00:00"/>
    <s v="Avg of 4 NM Projects"/>
    <x v="5"/>
    <n v="0"/>
  </r>
  <r>
    <n v="2019"/>
    <x v="11"/>
    <n v="25"/>
    <n v="4"/>
    <s v="OFF"/>
    <d v="2019-08-25T00:00:00"/>
    <s v="Avg of 4 NM Projects"/>
    <x v="6"/>
    <n v="3.07"/>
  </r>
  <r>
    <n v="2019"/>
    <x v="11"/>
    <n v="25"/>
    <n v="4"/>
    <s v="ON"/>
    <d v="2019-08-25T00:00:00"/>
    <s v="Avg of 4 NM Projects"/>
    <x v="7"/>
    <n v="21.765000000000001"/>
  </r>
  <r>
    <n v="2019"/>
    <x v="11"/>
    <n v="25"/>
    <n v="4"/>
    <s v="ON"/>
    <d v="2019-08-25T00:00:00"/>
    <s v="Avg of 4 NM Projects"/>
    <x v="8"/>
    <n v="57.61"/>
  </r>
  <r>
    <n v="2019"/>
    <x v="11"/>
    <n v="25"/>
    <n v="4"/>
    <s v="ON"/>
    <d v="2019-08-25T00:00:00"/>
    <s v="Avg of 4 NM Projects"/>
    <x v="9"/>
    <n v="92.164999999999992"/>
  </r>
  <r>
    <n v="2019"/>
    <x v="11"/>
    <n v="25"/>
    <n v="4"/>
    <s v="ON"/>
    <d v="2019-08-25T00:00:00"/>
    <s v="Avg of 4 NM Projects"/>
    <x v="10"/>
    <n v="115.075"/>
  </r>
  <r>
    <n v="2019"/>
    <x v="11"/>
    <n v="25"/>
    <n v="4"/>
    <s v="ON"/>
    <d v="2019-08-25T00:00:00"/>
    <s v="Avg of 4 NM Projects"/>
    <x v="11"/>
    <n v="138.875"/>
  </r>
  <r>
    <n v="2019"/>
    <x v="11"/>
    <n v="25"/>
    <n v="4"/>
    <s v="ON"/>
    <d v="2019-08-25T00:00:00"/>
    <s v="Avg of 4 NM Projects"/>
    <x v="12"/>
    <n v="112.63999999999999"/>
  </r>
  <r>
    <n v="2019"/>
    <x v="11"/>
    <n v="25"/>
    <n v="4"/>
    <s v="ON"/>
    <d v="2019-08-25T00:00:00"/>
    <s v="Avg of 4 NM Projects"/>
    <x v="13"/>
    <n v="114.94"/>
  </r>
  <r>
    <n v="2019"/>
    <x v="11"/>
    <n v="25"/>
    <n v="4"/>
    <s v="ON"/>
    <d v="2019-08-25T00:00:00"/>
    <s v="Avg of 4 NM Projects"/>
    <x v="14"/>
    <n v="105.85"/>
  </r>
  <r>
    <n v="2019"/>
    <x v="11"/>
    <n v="25"/>
    <n v="4"/>
    <s v="ON"/>
    <d v="2019-08-25T00:00:00"/>
    <s v="Avg of 4 NM Projects"/>
    <x v="15"/>
    <n v="95.614999999999995"/>
  </r>
  <r>
    <n v="2019"/>
    <x v="11"/>
    <n v="25"/>
    <n v="4"/>
    <s v="ON"/>
    <d v="2019-08-25T00:00:00"/>
    <s v="Avg of 4 NM Projects"/>
    <x v="16"/>
    <n v="74.625"/>
  </r>
  <r>
    <n v="2019"/>
    <x v="11"/>
    <n v="25"/>
    <n v="4"/>
    <s v="ON"/>
    <d v="2019-08-25T00:00:00"/>
    <s v="Avg of 4 NM Projects"/>
    <x v="17"/>
    <n v="46.589999999999996"/>
  </r>
  <r>
    <n v="2019"/>
    <x v="11"/>
    <n v="25"/>
    <n v="4"/>
    <s v="ON"/>
    <d v="2019-08-25T00:00:00"/>
    <s v="Avg of 4 NM Projects"/>
    <x v="18"/>
    <n v="17.669999999999998"/>
  </r>
  <r>
    <n v="2019"/>
    <x v="11"/>
    <n v="25"/>
    <n v="4"/>
    <s v="ON"/>
    <d v="2019-08-25T00:00:00"/>
    <s v="Avg of 4 NM Projects"/>
    <x v="19"/>
    <n v="1.03"/>
  </r>
  <r>
    <n v="2019"/>
    <x v="11"/>
    <n v="25"/>
    <n v="4"/>
    <s v="ON"/>
    <d v="2019-08-25T00:00:00"/>
    <s v="Avg of 4 NM Projects"/>
    <x v="20"/>
    <n v="0"/>
  </r>
  <r>
    <n v="2019"/>
    <x v="11"/>
    <n v="25"/>
    <n v="4"/>
    <s v="ON"/>
    <d v="2019-08-25T00:00:00"/>
    <s v="Avg of 4 NM Projects"/>
    <x v="21"/>
    <n v="-0.13"/>
  </r>
  <r>
    <n v="2019"/>
    <x v="11"/>
    <n v="25"/>
    <n v="4"/>
    <s v="ON"/>
    <d v="2019-08-25T00:00:00"/>
    <s v="Avg of 4 NM Projects"/>
    <x v="22"/>
    <n v="0"/>
  </r>
  <r>
    <n v="2019"/>
    <x v="11"/>
    <n v="25"/>
    <n v="4"/>
    <s v="OFF"/>
    <d v="2019-08-25T00:00:00"/>
    <s v="Avg of 4 NM Projects"/>
    <x v="23"/>
    <n v="-0.13"/>
  </r>
  <r>
    <n v="2019"/>
    <x v="11"/>
    <n v="26"/>
    <n v="5"/>
    <s v="OFF"/>
    <d v="2019-08-26T00:00:00"/>
    <s v="Avg of 4 NM Projects"/>
    <x v="0"/>
    <n v="0"/>
  </r>
  <r>
    <n v="2019"/>
    <x v="11"/>
    <n v="26"/>
    <n v="5"/>
    <s v="OFF"/>
    <d v="2019-08-26T00:00:00"/>
    <s v="Avg of 4 NM Projects"/>
    <x v="1"/>
    <n v="-0.13"/>
  </r>
  <r>
    <n v="2019"/>
    <x v="11"/>
    <n v="26"/>
    <n v="5"/>
    <s v="OFF"/>
    <d v="2019-08-26T00:00:00"/>
    <s v="Avg of 4 NM Projects"/>
    <x v="2"/>
    <n v="-0.26"/>
  </r>
  <r>
    <n v="2019"/>
    <x v="11"/>
    <n v="26"/>
    <n v="5"/>
    <s v="OFF"/>
    <d v="2019-08-26T00:00:00"/>
    <s v="Avg of 4 NM Projects"/>
    <x v="3"/>
    <n v="0"/>
  </r>
  <r>
    <n v="2019"/>
    <x v="11"/>
    <n v="26"/>
    <n v="5"/>
    <s v="OFF"/>
    <d v="2019-08-26T00:00:00"/>
    <s v="Avg of 4 NM Projects"/>
    <x v="4"/>
    <n v="0"/>
  </r>
  <r>
    <n v="2019"/>
    <x v="11"/>
    <n v="26"/>
    <n v="5"/>
    <s v="OFF"/>
    <d v="2019-08-26T00:00:00"/>
    <s v="Avg of 4 NM Projects"/>
    <x v="5"/>
    <n v="0"/>
  </r>
  <r>
    <n v="2019"/>
    <x v="11"/>
    <n v="26"/>
    <n v="5"/>
    <s v="OFF"/>
    <d v="2019-08-26T00:00:00"/>
    <s v="Avg of 4 NM Projects"/>
    <x v="6"/>
    <n v="1.6700000000000002"/>
  </r>
  <r>
    <n v="2019"/>
    <x v="11"/>
    <n v="26"/>
    <n v="5"/>
    <s v="ON"/>
    <d v="2019-08-26T00:00:00"/>
    <s v="Avg of 4 NM Projects"/>
    <x v="7"/>
    <n v="25.984999999999999"/>
  </r>
  <r>
    <n v="2019"/>
    <x v="11"/>
    <n v="26"/>
    <n v="5"/>
    <s v="ON"/>
    <d v="2019-08-26T00:00:00"/>
    <s v="Avg of 4 NM Projects"/>
    <x v="8"/>
    <n v="69.12"/>
  </r>
  <r>
    <n v="2019"/>
    <x v="11"/>
    <n v="26"/>
    <n v="5"/>
    <s v="ON"/>
    <d v="2019-08-26T00:00:00"/>
    <s v="Avg of 4 NM Projects"/>
    <x v="9"/>
    <n v="104.19499999999999"/>
  </r>
  <r>
    <n v="2019"/>
    <x v="11"/>
    <n v="26"/>
    <n v="5"/>
    <s v="ON"/>
    <d v="2019-08-26T00:00:00"/>
    <s v="Avg of 4 NM Projects"/>
    <x v="10"/>
    <n v="114.30500000000001"/>
  </r>
  <r>
    <n v="2019"/>
    <x v="11"/>
    <n v="26"/>
    <n v="5"/>
    <s v="ON"/>
    <d v="2019-08-26T00:00:00"/>
    <s v="Avg of 4 NM Projects"/>
    <x v="11"/>
    <n v="124.16"/>
  </r>
  <r>
    <n v="2019"/>
    <x v="11"/>
    <n v="26"/>
    <n v="5"/>
    <s v="ON"/>
    <d v="2019-08-26T00:00:00"/>
    <s v="Avg of 4 NM Projects"/>
    <x v="12"/>
    <n v="115.58500000000001"/>
  </r>
  <r>
    <n v="2019"/>
    <x v="11"/>
    <n v="26"/>
    <n v="5"/>
    <s v="ON"/>
    <d v="2019-08-26T00:00:00"/>
    <s v="Avg of 4 NM Projects"/>
    <x v="13"/>
    <n v="98.045000000000002"/>
  </r>
  <r>
    <n v="2019"/>
    <x v="11"/>
    <n v="26"/>
    <n v="5"/>
    <s v="ON"/>
    <d v="2019-08-26T00:00:00"/>
    <s v="Avg of 4 NM Projects"/>
    <x v="14"/>
    <n v="88.575000000000003"/>
  </r>
  <r>
    <n v="2019"/>
    <x v="11"/>
    <n v="26"/>
    <n v="5"/>
    <s v="ON"/>
    <d v="2019-08-26T00:00:00"/>
    <s v="Avg of 4 NM Projects"/>
    <x v="15"/>
    <n v="88.32"/>
  </r>
  <r>
    <n v="2019"/>
    <x v="11"/>
    <n v="26"/>
    <n v="5"/>
    <s v="ON"/>
    <d v="2019-08-26T00:00:00"/>
    <s v="Avg of 4 NM Projects"/>
    <x v="16"/>
    <n v="62.725000000000001"/>
  </r>
  <r>
    <n v="2019"/>
    <x v="11"/>
    <n v="26"/>
    <n v="5"/>
    <s v="ON"/>
    <d v="2019-08-26T00:00:00"/>
    <s v="Avg of 4 NM Projects"/>
    <x v="17"/>
    <n v="46.335000000000001"/>
  </r>
  <r>
    <n v="2019"/>
    <x v="11"/>
    <n v="26"/>
    <n v="5"/>
    <s v="ON"/>
    <d v="2019-08-26T00:00:00"/>
    <s v="Avg of 4 NM Projects"/>
    <x v="18"/>
    <n v="17.285"/>
  </r>
  <r>
    <n v="2019"/>
    <x v="11"/>
    <n v="26"/>
    <n v="5"/>
    <s v="ON"/>
    <d v="2019-08-26T00:00:00"/>
    <s v="Avg of 4 NM Projects"/>
    <x v="19"/>
    <n v="1.1600000000000001"/>
  </r>
  <r>
    <n v="2019"/>
    <x v="11"/>
    <n v="26"/>
    <n v="5"/>
    <s v="ON"/>
    <d v="2019-08-26T00:00:00"/>
    <s v="Avg of 4 NM Projects"/>
    <x v="20"/>
    <n v="-0.13"/>
  </r>
  <r>
    <n v="2019"/>
    <x v="11"/>
    <n v="26"/>
    <n v="5"/>
    <s v="ON"/>
    <d v="2019-08-26T00:00:00"/>
    <s v="Avg of 4 NM Projects"/>
    <x v="21"/>
    <n v="-0.13"/>
  </r>
  <r>
    <n v="2019"/>
    <x v="11"/>
    <n v="26"/>
    <n v="5"/>
    <s v="ON"/>
    <d v="2019-08-26T00:00:00"/>
    <s v="Avg of 4 NM Projects"/>
    <x v="22"/>
    <n v="-0.13"/>
  </r>
  <r>
    <n v="2019"/>
    <x v="11"/>
    <n v="26"/>
    <n v="5"/>
    <s v="OFF"/>
    <d v="2019-08-26T00:00:00"/>
    <s v="Avg of 4 NM Projects"/>
    <x v="23"/>
    <n v="-0.13"/>
  </r>
  <r>
    <n v="2019"/>
    <x v="11"/>
    <n v="27"/>
    <n v="6"/>
    <s v="OFF"/>
    <d v="2019-08-27T00:00:00"/>
    <s v="Avg of 4 NM Projects"/>
    <x v="0"/>
    <n v="0"/>
  </r>
  <r>
    <n v="2019"/>
    <x v="11"/>
    <n v="27"/>
    <n v="6"/>
    <s v="OFF"/>
    <d v="2019-08-27T00:00:00"/>
    <s v="Avg of 4 NM Projects"/>
    <x v="1"/>
    <n v="0"/>
  </r>
  <r>
    <n v="2019"/>
    <x v="11"/>
    <n v="27"/>
    <n v="6"/>
    <s v="OFF"/>
    <d v="2019-08-27T00:00:00"/>
    <s v="Avg of 4 NM Projects"/>
    <x v="2"/>
    <n v="-0.13"/>
  </r>
  <r>
    <n v="2019"/>
    <x v="11"/>
    <n v="27"/>
    <n v="6"/>
    <s v="OFF"/>
    <d v="2019-08-27T00:00:00"/>
    <s v="Avg of 4 NM Projects"/>
    <x v="3"/>
    <n v="-0.13"/>
  </r>
  <r>
    <n v="2019"/>
    <x v="11"/>
    <n v="27"/>
    <n v="6"/>
    <s v="OFF"/>
    <d v="2019-08-27T00:00:00"/>
    <s v="Avg of 4 NM Projects"/>
    <x v="4"/>
    <n v="0"/>
  </r>
  <r>
    <n v="2019"/>
    <x v="11"/>
    <n v="27"/>
    <n v="6"/>
    <s v="OFF"/>
    <d v="2019-08-27T00:00:00"/>
    <s v="Avg of 4 NM Projects"/>
    <x v="5"/>
    <n v="-0.13"/>
  </r>
  <r>
    <n v="2019"/>
    <x v="11"/>
    <n v="27"/>
    <n v="6"/>
    <s v="OFF"/>
    <d v="2019-08-27T00:00:00"/>
    <s v="Avg of 4 NM Projects"/>
    <x v="6"/>
    <n v="2.0499999999999998"/>
  </r>
  <r>
    <n v="2019"/>
    <x v="11"/>
    <n v="27"/>
    <n v="6"/>
    <s v="ON"/>
    <d v="2019-08-27T00:00:00"/>
    <s v="Avg of 4 NM Projects"/>
    <x v="7"/>
    <n v="23.294999999999995"/>
  </r>
  <r>
    <n v="2019"/>
    <x v="11"/>
    <n v="27"/>
    <n v="6"/>
    <s v="ON"/>
    <d v="2019-08-27T00:00:00"/>
    <s v="Avg of 4 NM Projects"/>
    <x v="8"/>
    <n v="69"/>
  </r>
  <r>
    <n v="2019"/>
    <x v="11"/>
    <n v="27"/>
    <n v="6"/>
    <s v="ON"/>
    <d v="2019-08-27T00:00:00"/>
    <s v="Avg of 4 NM Projects"/>
    <x v="9"/>
    <n v="97.920000000000016"/>
  </r>
  <r>
    <n v="2019"/>
    <x v="11"/>
    <n v="27"/>
    <n v="6"/>
    <s v="ON"/>
    <d v="2019-08-27T00:00:00"/>
    <s v="Avg of 4 NM Projects"/>
    <x v="10"/>
    <n v="112.50500000000001"/>
  </r>
  <r>
    <n v="2019"/>
    <x v="11"/>
    <n v="27"/>
    <n v="6"/>
    <s v="ON"/>
    <d v="2019-08-27T00:00:00"/>
    <s v="Avg of 4 NM Projects"/>
    <x v="11"/>
    <n v="129.155"/>
  </r>
  <r>
    <n v="2019"/>
    <x v="11"/>
    <n v="27"/>
    <n v="6"/>
    <s v="ON"/>
    <d v="2019-08-27T00:00:00"/>
    <s v="Avg of 4 NM Projects"/>
    <x v="12"/>
    <n v="125.69499999999999"/>
  </r>
  <r>
    <n v="2019"/>
    <x v="11"/>
    <n v="27"/>
    <n v="6"/>
    <s v="ON"/>
    <d v="2019-08-27T00:00:00"/>
    <s v="Avg of 4 NM Projects"/>
    <x v="13"/>
    <n v="110.20499999999998"/>
  </r>
  <r>
    <n v="2019"/>
    <x v="11"/>
    <n v="27"/>
    <n v="6"/>
    <s v="ON"/>
    <d v="2019-08-27T00:00:00"/>
    <s v="Avg of 4 NM Projects"/>
    <x v="14"/>
    <n v="100.61"/>
  </r>
  <r>
    <n v="2019"/>
    <x v="11"/>
    <n v="27"/>
    <n v="6"/>
    <s v="ON"/>
    <d v="2019-08-27T00:00:00"/>
    <s v="Avg of 4 NM Projects"/>
    <x v="15"/>
    <n v="74.88"/>
  </r>
  <r>
    <n v="2019"/>
    <x v="11"/>
    <n v="27"/>
    <n v="6"/>
    <s v="ON"/>
    <d v="2019-08-27T00:00:00"/>
    <s v="Avg of 4 NM Projects"/>
    <x v="16"/>
    <n v="52.734999999999992"/>
  </r>
  <r>
    <n v="2019"/>
    <x v="11"/>
    <n v="27"/>
    <n v="6"/>
    <s v="ON"/>
    <d v="2019-08-27T00:00:00"/>
    <s v="Avg of 4 NM Projects"/>
    <x v="17"/>
    <n v="32.515000000000001"/>
  </r>
  <r>
    <n v="2019"/>
    <x v="11"/>
    <n v="27"/>
    <n v="6"/>
    <s v="ON"/>
    <d v="2019-08-27T00:00:00"/>
    <s v="Avg of 4 NM Projects"/>
    <x v="18"/>
    <n v="11.654999999999999"/>
  </r>
  <r>
    <n v="2019"/>
    <x v="11"/>
    <n v="27"/>
    <n v="6"/>
    <s v="ON"/>
    <d v="2019-08-27T00:00:00"/>
    <s v="Avg of 4 NM Projects"/>
    <x v="19"/>
    <n v="1.165"/>
  </r>
  <r>
    <n v="2019"/>
    <x v="11"/>
    <n v="27"/>
    <n v="6"/>
    <s v="ON"/>
    <d v="2019-08-27T00:00:00"/>
    <s v="Avg of 4 NM Projects"/>
    <x v="20"/>
    <n v="-0.13"/>
  </r>
  <r>
    <n v="2019"/>
    <x v="11"/>
    <n v="27"/>
    <n v="6"/>
    <s v="ON"/>
    <d v="2019-08-27T00:00:00"/>
    <s v="Avg of 4 NM Projects"/>
    <x v="21"/>
    <n v="-0.13"/>
  </r>
  <r>
    <n v="2019"/>
    <x v="11"/>
    <n v="27"/>
    <n v="6"/>
    <s v="ON"/>
    <d v="2019-08-27T00:00:00"/>
    <s v="Avg of 4 NM Projects"/>
    <x v="22"/>
    <n v="-0.13"/>
  </r>
  <r>
    <n v="2019"/>
    <x v="11"/>
    <n v="27"/>
    <n v="6"/>
    <s v="OFF"/>
    <d v="2019-08-27T00:00:00"/>
    <s v="Avg of 4 NM Projects"/>
    <x v="23"/>
    <n v="-0.13"/>
  </r>
  <r>
    <n v="2019"/>
    <x v="11"/>
    <n v="28"/>
    <n v="7"/>
    <s v="OFF"/>
    <d v="2019-08-28T00:00:00"/>
    <s v="Avg of 4 NM Projects"/>
    <x v="0"/>
    <n v="-0.26"/>
  </r>
  <r>
    <n v="2019"/>
    <x v="11"/>
    <n v="28"/>
    <n v="7"/>
    <s v="OFF"/>
    <d v="2019-08-28T00:00:00"/>
    <s v="Avg of 4 NM Projects"/>
    <x v="1"/>
    <n v="0"/>
  </r>
  <r>
    <n v="2019"/>
    <x v="11"/>
    <n v="28"/>
    <n v="7"/>
    <s v="OFF"/>
    <d v="2019-08-28T00:00:00"/>
    <s v="Avg of 4 NM Projects"/>
    <x v="2"/>
    <n v="0"/>
  </r>
  <r>
    <n v="2019"/>
    <x v="11"/>
    <n v="28"/>
    <n v="7"/>
    <s v="OFF"/>
    <d v="2019-08-28T00:00:00"/>
    <s v="Avg of 4 NM Projects"/>
    <x v="3"/>
    <n v="-0.26"/>
  </r>
  <r>
    <n v="2019"/>
    <x v="11"/>
    <n v="28"/>
    <n v="7"/>
    <s v="OFF"/>
    <d v="2019-08-28T00:00:00"/>
    <s v="Avg of 4 NM Projects"/>
    <x v="4"/>
    <n v="0"/>
  </r>
  <r>
    <n v="2019"/>
    <x v="11"/>
    <n v="28"/>
    <n v="7"/>
    <s v="OFF"/>
    <d v="2019-08-28T00:00:00"/>
    <s v="Avg of 4 NM Projects"/>
    <x v="5"/>
    <n v="0"/>
  </r>
  <r>
    <n v="2019"/>
    <x v="11"/>
    <n v="28"/>
    <n v="7"/>
    <s v="OFF"/>
    <d v="2019-08-28T00:00:00"/>
    <s v="Avg of 4 NM Projects"/>
    <x v="6"/>
    <n v="1.155"/>
  </r>
  <r>
    <n v="2019"/>
    <x v="11"/>
    <n v="28"/>
    <n v="7"/>
    <s v="OFF"/>
    <d v="2019-08-28T00:00:00"/>
    <s v="Avg of 4 NM Projects"/>
    <x v="7"/>
    <n v="17.150000000000002"/>
  </r>
  <r>
    <n v="2019"/>
    <x v="11"/>
    <n v="28"/>
    <n v="7"/>
    <s v="OFF"/>
    <d v="2019-08-28T00:00:00"/>
    <s v="Avg of 4 NM Projects"/>
    <x v="8"/>
    <n v="43.010000000000005"/>
  </r>
  <r>
    <n v="2019"/>
    <x v="11"/>
    <n v="28"/>
    <n v="7"/>
    <s v="OFF"/>
    <d v="2019-08-28T00:00:00"/>
    <s v="Avg of 4 NM Projects"/>
    <x v="9"/>
    <n v="87.420000000000016"/>
  </r>
  <r>
    <n v="2019"/>
    <x v="11"/>
    <n v="28"/>
    <n v="7"/>
    <s v="OFF"/>
    <d v="2019-08-28T00:00:00"/>
    <s v="Avg of 4 NM Projects"/>
    <x v="10"/>
    <n v="86.265000000000001"/>
  </r>
  <r>
    <n v="2019"/>
    <x v="11"/>
    <n v="28"/>
    <n v="7"/>
    <s v="OFF"/>
    <d v="2019-08-28T00:00:00"/>
    <s v="Avg of 4 NM Projects"/>
    <x v="11"/>
    <n v="89.97999999999999"/>
  </r>
  <r>
    <n v="2019"/>
    <x v="11"/>
    <n v="28"/>
    <n v="7"/>
    <s v="OFF"/>
    <d v="2019-08-28T00:00:00"/>
    <s v="Avg of 4 NM Projects"/>
    <x v="12"/>
    <n v="79.740000000000009"/>
  </r>
  <r>
    <n v="2019"/>
    <x v="11"/>
    <n v="28"/>
    <n v="7"/>
    <s v="OFF"/>
    <d v="2019-08-28T00:00:00"/>
    <s v="Avg of 4 NM Projects"/>
    <x v="13"/>
    <n v="93.31"/>
  </r>
  <r>
    <n v="2019"/>
    <x v="11"/>
    <n v="28"/>
    <n v="7"/>
    <s v="OFF"/>
    <d v="2019-08-28T00:00:00"/>
    <s v="Avg of 4 NM Projects"/>
    <x v="14"/>
    <n v="70.14500000000001"/>
  </r>
  <r>
    <n v="2019"/>
    <x v="11"/>
    <n v="28"/>
    <n v="7"/>
    <s v="OFF"/>
    <d v="2019-08-28T00:00:00"/>
    <s v="Avg of 4 NM Projects"/>
    <x v="15"/>
    <n v="50.31"/>
  </r>
  <r>
    <n v="2019"/>
    <x v="11"/>
    <n v="28"/>
    <n v="7"/>
    <s v="OFF"/>
    <d v="2019-08-28T00:00:00"/>
    <s v="Avg of 4 NM Projects"/>
    <x v="16"/>
    <n v="27.645"/>
  </r>
  <r>
    <n v="2019"/>
    <x v="11"/>
    <n v="28"/>
    <n v="7"/>
    <s v="OFF"/>
    <d v="2019-08-28T00:00:00"/>
    <s v="Avg of 4 NM Projects"/>
    <x v="17"/>
    <n v="17.155000000000001"/>
  </r>
  <r>
    <n v="2019"/>
    <x v="11"/>
    <n v="28"/>
    <n v="7"/>
    <s v="OFF"/>
    <d v="2019-08-28T00:00:00"/>
    <s v="Avg of 4 NM Projects"/>
    <x v="18"/>
    <n v="9.35"/>
  </r>
  <r>
    <n v="2019"/>
    <x v="11"/>
    <n v="28"/>
    <n v="7"/>
    <s v="OFF"/>
    <d v="2019-08-28T00:00:00"/>
    <s v="Avg of 4 NM Projects"/>
    <x v="19"/>
    <n v="0.39"/>
  </r>
  <r>
    <n v="2019"/>
    <x v="11"/>
    <n v="28"/>
    <n v="7"/>
    <s v="OFF"/>
    <d v="2019-08-28T00:00:00"/>
    <s v="Avg of 4 NM Projects"/>
    <x v="20"/>
    <n v="-0.13"/>
  </r>
  <r>
    <n v="2019"/>
    <x v="11"/>
    <n v="28"/>
    <n v="7"/>
    <s v="OFF"/>
    <d v="2019-08-28T00:00:00"/>
    <s v="Avg of 4 NM Projects"/>
    <x v="21"/>
    <n v="0"/>
  </r>
  <r>
    <n v="2019"/>
    <x v="11"/>
    <n v="28"/>
    <n v="7"/>
    <s v="OFF"/>
    <d v="2019-08-28T00:00:00"/>
    <s v="Avg of 4 NM Projects"/>
    <x v="22"/>
    <n v="-0.39"/>
  </r>
  <r>
    <n v="2019"/>
    <x v="11"/>
    <n v="28"/>
    <n v="7"/>
    <s v="OFF"/>
    <d v="2019-08-28T00:00:00"/>
    <s v="Avg of 4 NM Projects"/>
    <x v="23"/>
    <n v="-0.13"/>
  </r>
  <r>
    <n v="2019"/>
    <x v="11"/>
    <n v="29"/>
    <n v="1"/>
    <s v="OFF"/>
    <d v="2019-08-29T00:00:00"/>
    <s v="Avg of 4 NM Projects"/>
    <x v="0"/>
    <n v="0"/>
  </r>
  <r>
    <n v="2019"/>
    <x v="11"/>
    <n v="29"/>
    <n v="1"/>
    <s v="OFF"/>
    <d v="2019-08-29T00:00:00"/>
    <s v="Avg of 4 NM Projects"/>
    <x v="1"/>
    <n v="-0.13"/>
  </r>
  <r>
    <n v="2019"/>
    <x v="11"/>
    <n v="29"/>
    <n v="1"/>
    <s v="OFF"/>
    <d v="2019-08-29T00:00:00"/>
    <s v="Avg of 4 NM Projects"/>
    <x v="2"/>
    <n v="0"/>
  </r>
  <r>
    <n v="2019"/>
    <x v="11"/>
    <n v="29"/>
    <n v="1"/>
    <s v="OFF"/>
    <d v="2019-08-29T00:00:00"/>
    <s v="Avg of 4 NM Projects"/>
    <x v="3"/>
    <n v="0"/>
  </r>
  <r>
    <n v="2019"/>
    <x v="11"/>
    <n v="29"/>
    <n v="1"/>
    <s v="OFF"/>
    <d v="2019-08-29T00:00:00"/>
    <s v="Avg of 4 NM Projects"/>
    <x v="4"/>
    <n v="0"/>
  </r>
  <r>
    <n v="2019"/>
    <x v="11"/>
    <n v="29"/>
    <n v="1"/>
    <s v="OFF"/>
    <d v="2019-08-29T00:00:00"/>
    <s v="Avg of 4 NM Projects"/>
    <x v="5"/>
    <n v="-0.26"/>
  </r>
  <r>
    <n v="2019"/>
    <x v="11"/>
    <n v="29"/>
    <n v="1"/>
    <s v="OFF"/>
    <d v="2019-08-29T00:00:00"/>
    <s v="Avg of 4 NM Projects"/>
    <x v="6"/>
    <n v="1.6700000000000002"/>
  </r>
  <r>
    <n v="2019"/>
    <x v="11"/>
    <n v="29"/>
    <n v="1"/>
    <s v="OFF"/>
    <d v="2019-08-29T00:00:00"/>
    <s v="Avg of 4 NM Projects"/>
    <x v="7"/>
    <n v="18.82"/>
  </r>
  <r>
    <n v="2019"/>
    <x v="11"/>
    <n v="29"/>
    <n v="1"/>
    <s v="OFF"/>
    <d v="2019-08-29T00:00:00"/>
    <s v="Avg of 4 NM Projects"/>
    <x v="8"/>
    <n v="50.819999999999993"/>
  </r>
  <r>
    <n v="2019"/>
    <x v="11"/>
    <n v="29"/>
    <n v="1"/>
    <s v="OFF"/>
    <d v="2019-08-29T00:00:00"/>
    <s v="Avg of 4 NM Projects"/>
    <x v="9"/>
    <n v="84.74"/>
  </r>
  <r>
    <n v="2019"/>
    <x v="11"/>
    <n v="29"/>
    <n v="1"/>
    <s v="OFF"/>
    <d v="2019-08-29T00:00:00"/>
    <s v="Avg of 4 NM Projects"/>
    <x v="10"/>
    <n v="110.33499999999999"/>
  </r>
  <r>
    <n v="2019"/>
    <x v="11"/>
    <n v="29"/>
    <n v="1"/>
    <s v="OFF"/>
    <d v="2019-08-29T00:00:00"/>
    <s v="Avg of 4 NM Projects"/>
    <x v="11"/>
    <n v="124.55"/>
  </r>
  <r>
    <n v="2019"/>
    <x v="11"/>
    <n v="29"/>
    <n v="1"/>
    <s v="OFF"/>
    <d v="2019-08-29T00:00:00"/>
    <s v="Avg of 4 NM Projects"/>
    <x v="12"/>
    <n v="113.27500000000001"/>
  </r>
  <r>
    <n v="2019"/>
    <x v="11"/>
    <n v="29"/>
    <n v="1"/>
    <s v="OFF"/>
    <d v="2019-08-29T00:00:00"/>
    <s v="Avg of 4 NM Projects"/>
    <x v="13"/>
    <n v="120.32000000000001"/>
  </r>
  <r>
    <n v="2019"/>
    <x v="11"/>
    <n v="29"/>
    <n v="1"/>
    <s v="OFF"/>
    <d v="2019-08-29T00:00:00"/>
    <s v="Avg of 4 NM Projects"/>
    <x v="14"/>
    <n v="108.02499999999998"/>
  </r>
  <r>
    <n v="2019"/>
    <x v="11"/>
    <n v="29"/>
    <n v="1"/>
    <s v="OFF"/>
    <d v="2019-08-29T00:00:00"/>
    <s v="Avg of 4 NM Projects"/>
    <x v="15"/>
    <n v="77.180000000000007"/>
  </r>
  <r>
    <n v="2019"/>
    <x v="11"/>
    <n v="29"/>
    <n v="1"/>
    <s v="OFF"/>
    <d v="2019-08-29T00:00:00"/>
    <s v="Avg of 4 NM Projects"/>
    <x v="16"/>
    <n v="56.064999999999998"/>
  </r>
  <r>
    <n v="2019"/>
    <x v="11"/>
    <n v="29"/>
    <n v="1"/>
    <s v="OFF"/>
    <d v="2019-08-29T00:00:00"/>
    <s v="Avg of 4 NM Projects"/>
    <x v="17"/>
    <n v="27.265000000000001"/>
  </r>
  <r>
    <n v="2019"/>
    <x v="11"/>
    <n v="29"/>
    <n v="1"/>
    <s v="OFF"/>
    <d v="2019-08-29T00:00:00"/>
    <s v="Avg of 4 NM Projects"/>
    <x v="18"/>
    <n v="16.760000000000002"/>
  </r>
  <r>
    <n v="2019"/>
    <x v="11"/>
    <n v="29"/>
    <n v="1"/>
    <s v="OFF"/>
    <d v="2019-08-29T00:00:00"/>
    <s v="Avg of 4 NM Projects"/>
    <x v="19"/>
    <n v="1.0249999999999999"/>
  </r>
  <r>
    <n v="2019"/>
    <x v="11"/>
    <n v="29"/>
    <n v="1"/>
    <s v="OFF"/>
    <d v="2019-08-29T00:00:00"/>
    <s v="Avg of 4 NM Projects"/>
    <x v="20"/>
    <n v="0"/>
  </r>
  <r>
    <n v="2019"/>
    <x v="11"/>
    <n v="29"/>
    <n v="1"/>
    <s v="OFF"/>
    <d v="2019-08-29T00:00:00"/>
    <s v="Avg of 4 NM Projects"/>
    <x v="21"/>
    <n v="-0.13"/>
  </r>
  <r>
    <n v="2019"/>
    <x v="11"/>
    <n v="29"/>
    <n v="1"/>
    <s v="OFF"/>
    <d v="2019-08-29T00:00:00"/>
    <s v="Avg of 4 NM Projects"/>
    <x v="22"/>
    <n v="0"/>
  </r>
  <r>
    <n v="2019"/>
    <x v="11"/>
    <n v="29"/>
    <n v="1"/>
    <s v="OFF"/>
    <d v="2019-08-29T00:00:00"/>
    <s v="Avg of 4 NM Projects"/>
    <x v="23"/>
    <n v="0"/>
  </r>
  <r>
    <n v="2019"/>
    <x v="11"/>
    <n v="30"/>
    <n v="2"/>
    <s v="OFF"/>
    <d v="2019-08-30T00:00:00"/>
    <s v="Avg of 4 NM Projects"/>
    <x v="0"/>
    <n v="0"/>
  </r>
  <r>
    <n v="2019"/>
    <x v="11"/>
    <n v="30"/>
    <n v="2"/>
    <s v="OFF"/>
    <d v="2019-08-30T00:00:00"/>
    <s v="Avg of 4 NM Projects"/>
    <x v="1"/>
    <n v="-0.26"/>
  </r>
  <r>
    <n v="2019"/>
    <x v="11"/>
    <n v="30"/>
    <n v="2"/>
    <s v="OFF"/>
    <d v="2019-08-30T00:00:00"/>
    <s v="Avg of 4 NM Projects"/>
    <x v="2"/>
    <n v="0"/>
  </r>
  <r>
    <n v="2019"/>
    <x v="11"/>
    <n v="30"/>
    <n v="2"/>
    <s v="OFF"/>
    <d v="2019-08-30T00:00:00"/>
    <s v="Avg of 4 NM Projects"/>
    <x v="3"/>
    <n v="-0.26"/>
  </r>
  <r>
    <n v="2019"/>
    <x v="11"/>
    <n v="30"/>
    <n v="2"/>
    <s v="OFF"/>
    <d v="2019-08-30T00:00:00"/>
    <s v="Avg of 4 NM Projects"/>
    <x v="4"/>
    <n v="-0.13"/>
  </r>
  <r>
    <n v="2019"/>
    <x v="11"/>
    <n v="30"/>
    <n v="2"/>
    <s v="OFF"/>
    <d v="2019-08-30T00:00:00"/>
    <s v="Avg of 4 NM Projects"/>
    <x v="5"/>
    <n v="0"/>
  </r>
  <r>
    <n v="2019"/>
    <x v="11"/>
    <n v="30"/>
    <n v="2"/>
    <s v="OFF"/>
    <d v="2019-08-30T00:00:00"/>
    <s v="Avg of 4 NM Projects"/>
    <x v="6"/>
    <n v="1.0249999999999999"/>
  </r>
  <r>
    <n v="2019"/>
    <x v="11"/>
    <n v="30"/>
    <n v="2"/>
    <s v="ON"/>
    <d v="2019-08-30T00:00:00"/>
    <s v="Avg of 4 NM Projects"/>
    <x v="7"/>
    <n v="15.235000000000001"/>
  </r>
  <r>
    <n v="2019"/>
    <x v="11"/>
    <n v="30"/>
    <n v="2"/>
    <s v="ON"/>
    <d v="2019-08-30T00:00:00"/>
    <s v="Avg of 4 NM Projects"/>
    <x v="8"/>
    <n v="34.685000000000002"/>
  </r>
  <r>
    <n v="2019"/>
    <x v="11"/>
    <n v="30"/>
    <n v="2"/>
    <s v="ON"/>
    <d v="2019-08-30T00:00:00"/>
    <s v="Avg of 4 NM Projects"/>
    <x v="9"/>
    <n v="47.61"/>
  </r>
  <r>
    <n v="2019"/>
    <x v="11"/>
    <n v="30"/>
    <n v="2"/>
    <s v="ON"/>
    <d v="2019-08-30T00:00:00"/>
    <s v="Avg of 4 NM Projects"/>
    <x v="10"/>
    <n v="44.29"/>
  </r>
  <r>
    <n v="2019"/>
    <x v="11"/>
    <n v="30"/>
    <n v="2"/>
    <s v="ON"/>
    <d v="2019-08-30T00:00:00"/>
    <s v="Avg of 4 NM Projects"/>
    <x v="11"/>
    <n v="56.064999999999998"/>
  </r>
  <r>
    <n v="2019"/>
    <x v="11"/>
    <n v="30"/>
    <n v="2"/>
    <s v="ON"/>
    <d v="2019-08-30T00:00:00"/>
    <s v="Avg of 4 NM Projects"/>
    <x v="12"/>
    <n v="62.204999999999998"/>
  </r>
  <r>
    <n v="2019"/>
    <x v="11"/>
    <n v="30"/>
    <n v="2"/>
    <s v="ON"/>
    <d v="2019-08-30T00:00:00"/>
    <s v="Avg of 4 NM Projects"/>
    <x v="13"/>
    <n v="80.64"/>
  </r>
  <r>
    <n v="2019"/>
    <x v="11"/>
    <n v="30"/>
    <n v="2"/>
    <s v="ON"/>
    <d v="2019-08-30T00:00:00"/>
    <s v="Avg of 4 NM Projects"/>
    <x v="14"/>
    <n v="81.02"/>
  </r>
  <r>
    <n v="2019"/>
    <x v="11"/>
    <n v="30"/>
    <n v="2"/>
    <s v="ON"/>
    <d v="2019-08-30T00:00:00"/>
    <s v="Avg of 4 NM Projects"/>
    <x v="15"/>
    <n v="59.519999999999996"/>
  </r>
  <r>
    <n v="2019"/>
    <x v="11"/>
    <n v="30"/>
    <n v="2"/>
    <s v="ON"/>
    <d v="2019-08-30T00:00:00"/>
    <s v="Avg of 4 NM Projects"/>
    <x v="16"/>
    <n v="48.769999999999996"/>
  </r>
  <r>
    <n v="2019"/>
    <x v="11"/>
    <n v="30"/>
    <n v="2"/>
    <s v="ON"/>
    <d v="2019-08-30T00:00:00"/>
    <s v="Avg of 4 NM Projects"/>
    <x v="17"/>
    <n v="29.315000000000005"/>
  </r>
  <r>
    <n v="2019"/>
    <x v="11"/>
    <n v="30"/>
    <n v="2"/>
    <s v="ON"/>
    <d v="2019-08-30T00:00:00"/>
    <s v="Avg of 4 NM Projects"/>
    <x v="18"/>
    <n v="11.265000000000001"/>
  </r>
  <r>
    <n v="2019"/>
    <x v="11"/>
    <n v="30"/>
    <n v="2"/>
    <s v="ON"/>
    <d v="2019-08-30T00:00:00"/>
    <s v="Avg of 4 NM Projects"/>
    <x v="19"/>
    <n v="0.9"/>
  </r>
  <r>
    <n v="2019"/>
    <x v="11"/>
    <n v="30"/>
    <n v="2"/>
    <s v="ON"/>
    <d v="2019-08-30T00:00:00"/>
    <s v="Avg of 4 NM Projects"/>
    <x v="20"/>
    <n v="-0.13"/>
  </r>
  <r>
    <n v="2019"/>
    <x v="11"/>
    <n v="30"/>
    <n v="2"/>
    <s v="ON"/>
    <d v="2019-08-30T00:00:00"/>
    <s v="Avg of 4 NM Projects"/>
    <x v="21"/>
    <n v="-0.13"/>
  </r>
  <r>
    <n v="2019"/>
    <x v="11"/>
    <n v="30"/>
    <n v="2"/>
    <s v="ON"/>
    <d v="2019-08-30T00:00:00"/>
    <s v="Avg of 4 NM Projects"/>
    <x v="22"/>
    <n v="-0.13"/>
  </r>
  <r>
    <n v="2019"/>
    <x v="11"/>
    <n v="30"/>
    <n v="2"/>
    <s v="OFF"/>
    <d v="2019-08-30T00:00:00"/>
    <s v="Avg of 4 NM Projects"/>
    <x v="23"/>
    <n v="0"/>
  </r>
  <r>
    <n v="2019"/>
    <x v="11"/>
    <n v="31"/>
    <n v="3"/>
    <s v="OFF"/>
    <d v="2019-08-31T00:00:00"/>
    <s v="Avg of 4 NM Projects"/>
    <x v="0"/>
    <n v="0"/>
  </r>
  <r>
    <n v="2019"/>
    <x v="11"/>
    <n v="31"/>
    <n v="3"/>
    <s v="OFF"/>
    <d v="2019-08-31T00:00:00"/>
    <s v="Avg of 4 NM Projects"/>
    <x v="1"/>
    <n v="0"/>
  </r>
  <r>
    <n v="2019"/>
    <x v="11"/>
    <n v="31"/>
    <n v="3"/>
    <s v="OFF"/>
    <d v="2019-08-31T00:00:00"/>
    <s v="Avg of 4 NM Projects"/>
    <x v="2"/>
    <n v="-0.39"/>
  </r>
  <r>
    <n v="2019"/>
    <x v="11"/>
    <n v="31"/>
    <n v="3"/>
    <s v="OFF"/>
    <d v="2019-08-31T00:00:00"/>
    <s v="Avg of 4 NM Projects"/>
    <x v="3"/>
    <n v="0"/>
  </r>
  <r>
    <n v="2019"/>
    <x v="11"/>
    <n v="31"/>
    <n v="3"/>
    <s v="OFF"/>
    <d v="2019-08-31T00:00:00"/>
    <s v="Avg of 4 NM Projects"/>
    <x v="4"/>
    <n v="-0.13"/>
  </r>
  <r>
    <n v="2019"/>
    <x v="11"/>
    <n v="31"/>
    <n v="3"/>
    <s v="OFF"/>
    <d v="2019-08-31T00:00:00"/>
    <s v="Avg of 4 NM Projects"/>
    <x v="5"/>
    <n v="0"/>
  </r>
  <r>
    <n v="2019"/>
    <x v="11"/>
    <n v="31"/>
    <n v="3"/>
    <s v="OFF"/>
    <d v="2019-08-31T00:00:00"/>
    <s v="Avg of 4 NM Projects"/>
    <x v="6"/>
    <n v="1.5399999999999998"/>
  </r>
  <r>
    <n v="2019"/>
    <x v="11"/>
    <n v="31"/>
    <n v="3"/>
    <s v="ON"/>
    <d v="2019-08-31T00:00:00"/>
    <s v="Avg of 4 NM Projects"/>
    <x v="7"/>
    <n v="18.435000000000002"/>
  </r>
  <r>
    <n v="2019"/>
    <x v="11"/>
    <n v="31"/>
    <n v="3"/>
    <s v="ON"/>
    <d v="2019-08-31T00:00:00"/>
    <s v="Avg of 4 NM Projects"/>
    <x v="8"/>
    <n v="42.625"/>
  </r>
  <r>
    <n v="2019"/>
    <x v="11"/>
    <n v="31"/>
    <n v="3"/>
    <s v="ON"/>
    <d v="2019-08-31T00:00:00"/>
    <s v="Avg of 4 NM Projects"/>
    <x v="9"/>
    <n v="84.72999999999999"/>
  </r>
  <r>
    <n v="2019"/>
    <x v="11"/>
    <n v="31"/>
    <n v="3"/>
    <s v="ON"/>
    <d v="2019-08-31T00:00:00"/>
    <s v="Avg of 4 NM Projects"/>
    <x v="10"/>
    <n v="106.245"/>
  </r>
  <r>
    <n v="2019"/>
    <x v="11"/>
    <n v="31"/>
    <n v="3"/>
    <s v="ON"/>
    <d v="2019-08-31T00:00:00"/>
    <s v="Avg of 4 NM Projects"/>
    <x v="11"/>
    <n v="110.33"/>
  </r>
  <r>
    <n v="2019"/>
    <x v="11"/>
    <n v="31"/>
    <n v="3"/>
    <s v="ON"/>
    <d v="2019-08-31T00:00:00"/>
    <s v="Avg of 4 NM Projects"/>
    <x v="12"/>
    <n v="108.30000000000001"/>
  </r>
  <r>
    <n v="2019"/>
    <x v="11"/>
    <n v="31"/>
    <n v="3"/>
    <s v="ON"/>
    <d v="2019-08-31T00:00:00"/>
    <s v="Avg of 4 NM Projects"/>
    <x v="13"/>
    <n v="105.20500000000001"/>
  </r>
  <r>
    <n v="2019"/>
    <x v="11"/>
    <n v="31"/>
    <n v="3"/>
    <s v="ON"/>
    <d v="2019-08-31T00:00:00"/>
    <s v="Avg of 4 NM Projects"/>
    <x v="14"/>
    <n v="108.8"/>
  </r>
  <r>
    <n v="2019"/>
    <x v="11"/>
    <n v="31"/>
    <n v="3"/>
    <s v="ON"/>
    <d v="2019-08-31T00:00:00"/>
    <s v="Avg of 4 NM Projects"/>
    <x v="15"/>
    <n v="100.22"/>
  </r>
  <r>
    <n v="2019"/>
    <x v="11"/>
    <n v="31"/>
    <n v="3"/>
    <s v="ON"/>
    <d v="2019-08-31T00:00:00"/>
    <s v="Avg of 4 NM Projects"/>
    <x v="16"/>
    <n v="70.400000000000006"/>
  </r>
  <r>
    <n v="2019"/>
    <x v="11"/>
    <n v="31"/>
    <n v="3"/>
    <s v="ON"/>
    <d v="2019-08-31T00:00:00"/>
    <s v="Avg of 4 NM Projects"/>
    <x v="17"/>
    <n v="40.71"/>
  </r>
  <r>
    <n v="2019"/>
    <x v="11"/>
    <n v="31"/>
    <n v="3"/>
    <s v="ON"/>
    <d v="2019-08-31T00:00:00"/>
    <s v="Avg of 4 NM Projects"/>
    <x v="18"/>
    <n v="12.549999999999999"/>
  </r>
  <r>
    <n v="2019"/>
    <x v="11"/>
    <n v="31"/>
    <n v="3"/>
    <s v="ON"/>
    <d v="2019-08-31T00:00:00"/>
    <s v="Avg of 4 NM Projects"/>
    <x v="19"/>
    <n v="0.51500000000000001"/>
  </r>
  <r>
    <n v="2019"/>
    <x v="11"/>
    <n v="31"/>
    <n v="3"/>
    <s v="ON"/>
    <d v="2019-08-31T00:00:00"/>
    <s v="Avg of 4 NM Projects"/>
    <x v="20"/>
    <n v="-0.26"/>
  </r>
  <r>
    <n v="2019"/>
    <x v="11"/>
    <n v="31"/>
    <n v="3"/>
    <s v="ON"/>
    <d v="2019-08-31T00:00:00"/>
    <s v="Avg of 4 NM Projects"/>
    <x v="21"/>
    <n v="0"/>
  </r>
  <r>
    <n v="2019"/>
    <x v="11"/>
    <n v="31"/>
    <n v="3"/>
    <s v="ON"/>
    <d v="2019-08-31T00:00:00"/>
    <s v="Avg of 4 NM Projects"/>
    <x v="22"/>
    <n v="-0.26"/>
  </r>
  <r>
    <n v="2019"/>
    <x v="11"/>
    <n v="31"/>
    <n v="3"/>
    <s v="OFF"/>
    <d v="2019-08-31T00:00:00"/>
    <s v="Avg of 4 NM Projects"/>
    <x v="23"/>
    <n v="-0.13"/>
  </r>
</pivotCacheRecords>
</file>

<file path=xl/pivotCache/pivotCacheRecords2.xml><?xml version="1.0" encoding="utf-8"?>
<pivotCacheRecords xmlns="http://schemas.openxmlformats.org/spreadsheetml/2006/main" xmlns:r="http://schemas.openxmlformats.org/officeDocument/2006/relationships" count="8760">
  <r>
    <x v="0"/>
    <n v="1"/>
    <n v="1"/>
    <x v="0"/>
    <d v="2018-09-01T00:00:00"/>
    <s v="Avg of 4 NM Projects"/>
    <n v="1"/>
    <n v="0"/>
    <n v="0"/>
    <n v="27.61"/>
    <n v="22.59"/>
    <n v="0"/>
  </r>
  <r>
    <x v="0"/>
    <n v="1"/>
    <n v="1"/>
    <x v="0"/>
    <d v="2018-09-01T00:00:00"/>
    <s v="Avg of 4 NM Projects"/>
    <n v="2"/>
    <n v="0"/>
    <n v="0"/>
    <n v="23.48"/>
    <n v="20.58"/>
    <n v="0"/>
  </r>
  <r>
    <x v="0"/>
    <n v="1"/>
    <n v="1"/>
    <x v="0"/>
    <d v="2018-09-01T00:00:00"/>
    <s v="Avg of 4 NM Projects"/>
    <n v="3"/>
    <n v="-0.13"/>
    <n v="-7.3033707865168538E-4"/>
    <n v="22.48"/>
    <n v="22.18"/>
    <n v="-2.8833999999999999E-3"/>
  </r>
  <r>
    <x v="0"/>
    <n v="1"/>
    <n v="1"/>
    <x v="0"/>
    <d v="2018-09-01T00:00:00"/>
    <s v="Avg of 4 NM Projects"/>
    <n v="4"/>
    <n v="-0.26"/>
    <n v="-1.4606741573033708E-3"/>
    <n v="23.56"/>
    <n v="22.27"/>
    <n v="-5.7902000000000006E-3"/>
  </r>
  <r>
    <x v="0"/>
    <n v="1"/>
    <n v="1"/>
    <x v="0"/>
    <d v="2018-09-01T00:00:00"/>
    <s v="Avg of 4 NM Projects"/>
    <n v="5"/>
    <n v="0"/>
    <n v="0"/>
    <n v="22.31"/>
    <n v="22.26"/>
    <n v="0"/>
  </r>
  <r>
    <x v="0"/>
    <n v="1"/>
    <n v="1"/>
    <x v="0"/>
    <d v="2018-09-01T00:00:00"/>
    <s v="Avg of 4 NM Projects"/>
    <n v="6"/>
    <n v="-0.13"/>
    <n v="-7.3033707865168538E-4"/>
    <n v="23.56"/>
    <n v="23.13"/>
    <n v="-3.0068999999999999E-3"/>
  </r>
  <r>
    <x v="0"/>
    <n v="1"/>
    <n v="1"/>
    <x v="0"/>
    <d v="2018-09-01T00:00:00"/>
    <s v="Avg of 4 NM Projects"/>
    <n v="7"/>
    <n v="1.28"/>
    <n v="7.1910112359550565E-3"/>
    <n v="24.58"/>
    <n v="22.05"/>
    <n v="2.8223999999999999E-2"/>
  </r>
  <r>
    <x v="0"/>
    <n v="1"/>
    <n v="1"/>
    <x v="0"/>
    <d v="2018-09-01T00:00:00"/>
    <s v="Avg of 4 NM Projects"/>
    <n v="8"/>
    <n v="17.405000000000001"/>
    <n v="9.7780898876404496E-2"/>
    <n v="24.43"/>
    <n v="19.5"/>
    <n v="0.33939750000000002"/>
  </r>
  <r>
    <x v="0"/>
    <n v="1"/>
    <n v="1"/>
    <x v="0"/>
    <d v="2018-09-01T00:00:00"/>
    <s v="Avg of 4 NM Projects"/>
    <n v="9"/>
    <n v="51.2"/>
    <n v="0.28764044943820227"/>
    <n v="22.73"/>
    <n v="22.06"/>
    <n v="1.129472"/>
  </r>
  <r>
    <x v="0"/>
    <n v="1"/>
    <n v="1"/>
    <x v="0"/>
    <d v="2018-09-01T00:00:00"/>
    <s v="Avg of 4 NM Projects"/>
    <n v="10"/>
    <n v="80.765000000000001"/>
    <n v="0.45373595505617975"/>
    <n v="24.28"/>
    <n v="23.4"/>
    <n v="1.8899009999999998"/>
  </r>
  <r>
    <x v="0"/>
    <n v="1"/>
    <n v="1"/>
    <x v="0"/>
    <d v="2018-09-01T00:00:00"/>
    <s v="Avg of 4 NM Projects"/>
    <n v="11"/>
    <n v="109.185"/>
    <n v="0.61339887640449442"/>
    <n v="24.43"/>
    <n v="22.44"/>
    <n v="2.4501114000000004"/>
  </r>
  <r>
    <x v="0"/>
    <n v="1"/>
    <n v="1"/>
    <x v="0"/>
    <d v="2018-09-01T00:00:00"/>
    <s v="Avg of 4 NM Projects"/>
    <n v="12"/>
    <n v="134.13999999999999"/>
    <n v="0.7535955056179775"/>
    <n v="29.7"/>
    <n v="24.67"/>
    <n v="3.3092337999999999"/>
  </r>
  <r>
    <x v="0"/>
    <n v="1"/>
    <n v="1"/>
    <x v="0"/>
    <d v="2018-09-01T00:00:00"/>
    <s v="Avg of 4 NM Projects"/>
    <n v="13"/>
    <n v="139.91"/>
    <n v="0.78601123595505618"/>
    <n v="28.09"/>
    <n v="25.92"/>
    <n v="3.6264672"/>
  </r>
  <r>
    <x v="0"/>
    <n v="1"/>
    <n v="1"/>
    <x v="0"/>
    <d v="2018-09-01T00:00:00"/>
    <s v="Avg of 4 NM Projects"/>
    <n v="14"/>
    <n v="141.95499999999998"/>
    <n v="0.79749999999999988"/>
    <n v="30.12"/>
    <n v="25.53"/>
    <n v="3.6241111499999996"/>
  </r>
  <r>
    <x v="0"/>
    <n v="1"/>
    <n v="1"/>
    <x v="0"/>
    <d v="2018-09-01T00:00:00"/>
    <s v="Avg of 4 NM Projects"/>
    <n v="15"/>
    <n v="126.845"/>
    <n v="0.71261235955056179"/>
    <n v="33.97"/>
    <n v="30.51"/>
    <n v="3.8700409499999999"/>
  </r>
  <r>
    <x v="0"/>
    <n v="1"/>
    <n v="1"/>
    <x v="0"/>
    <d v="2018-09-01T00:00:00"/>
    <s v="Avg of 4 NM Projects"/>
    <n v="16"/>
    <n v="102.52500000000001"/>
    <n v="0.57598314606741574"/>
    <n v="33.9"/>
    <n v="36.86"/>
    <n v="3.7790715000000001"/>
  </r>
  <r>
    <x v="0"/>
    <n v="1"/>
    <n v="1"/>
    <x v="0"/>
    <d v="2018-09-01T00:00:00"/>
    <s v="Avg of 4 NM Projects"/>
    <n v="17"/>
    <n v="80.640000000000015"/>
    <n v="0.45303370786516861"/>
    <n v="34.4"/>
    <n v="36.369999999999997"/>
    <n v="2.9328768000000003"/>
  </r>
  <r>
    <x v="0"/>
    <n v="1"/>
    <n v="1"/>
    <x v="0"/>
    <d v="2018-09-01T00:00:00"/>
    <s v="Avg of 4 NM Projects"/>
    <n v="18"/>
    <n v="45.694999999999993"/>
    <n v="0.2567134831460674"/>
    <n v="39.229999999999997"/>
    <n v="34.619999999999997"/>
    <n v="1.5819608999999997"/>
  </r>
  <r>
    <x v="0"/>
    <n v="1"/>
    <n v="1"/>
    <x v="0"/>
    <d v="2018-09-01T00:00:00"/>
    <s v="Avg of 4 NM Projects"/>
    <n v="19"/>
    <n v="11.524999999999999"/>
    <n v="6.4747191011235952E-2"/>
    <n v="37.31"/>
    <n v="28.93"/>
    <n v="0.33341824999999992"/>
  </r>
  <r>
    <x v="0"/>
    <n v="1"/>
    <n v="1"/>
    <x v="0"/>
    <d v="2018-09-01T00:00:00"/>
    <s v="Avg of 4 NM Projects"/>
    <n v="20"/>
    <n v="0.26"/>
    <n v="1.4606741573033708E-3"/>
    <n v="39.54"/>
    <n v="26.66"/>
    <n v="6.9316000000000004E-3"/>
  </r>
  <r>
    <x v="0"/>
    <n v="1"/>
    <n v="1"/>
    <x v="0"/>
    <d v="2018-09-01T00:00:00"/>
    <s v="Avg of 4 NM Projects"/>
    <n v="21"/>
    <n v="-0.13"/>
    <n v="-7.3033707865168538E-4"/>
    <n v="34.19"/>
    <n v="28.52"/>
    <n v="-3.7076000000000001E-3"/>
  </r>
  <r>
    <x v="0"/>
    <n v="1"/>
    <n v="1"/>
    <x v="0"/>
    <d v="2018-09-01T00:00:00"/>
    <s v="Avg of 4 NM Projects"/>
    <n v="22"/>
    <n v="-0.13"/>
    <n v="-7.3033707865168538E-4"/>
    <n v="27.04"/>
    <n v="23.42"/>
    <n v="-3.0446000000000006E-3"/>
  </r>
  <r>
    <x v="0"/>
    <n v="1"/>
    <n v="1"/>
    <x v="0"/>
    <d v="2018-09-01T00:00:00"/>
    <s v="Avg of 4 NM Projects"/>
    <n v="23"/>
    <n v="0"/>
    <n v="0"/>
    <n v="26.63"/>
    <n v="21.36"/>
    <n v="0"/>
  </r>
  <r>
    <x v="0"/>
    <n v="1"/>
    <n v="1"/>
    <x v="0"/>
    <d v="2018-09-01T00:00:00"/>
    <s v="Avg of 4 NM Projects"/>
    <n v="24"/>
    <n v="-0.13"/>
    <n v="-7.3033707865168538E-4"/>
    <n v="26.87"/>
    <n v="19.66"/>
    <n v="-2.5558E-3"/>
  </r>
  <r>
    <x v="0"/>
    <n v="2"/>
    <n v="2"/>
    <x v="0"/>
    <d v="2018-09-02T00:00:00"/>
    <s v="Avg of 4 NM Projects"/>
    <n v="1"/>
    <n v="-0.26"/>
    <n v="-1.4606741573033708E-3"/>
    <n v="21.8"/>
    <n v="26.06"/>
    <n v="-6.7755999999999997E-3"/>
  </r>
  <r>
    <x v="0"/>
    <n v="2"/>
    <n v="2"/>
    <x v="0"/>
    <d v="2018-09-02T00:00:00"/>
    <s v="Avg of 4 NM Projects"/>
    <n v="2"/>
    <n v="0"/>
    <n v="0"/>
    <n v="16.64"/>
    <n v="22.1"/>
    <n v="0"/>
  </r>
  <r>
    <x v="0"/>
    <n v="2"/>
    <n v="2"/>
    <x v="0"/>
    <d v="2018-09-02T00:00:00"/>
    <s v="Avg of 4 NM Projects"/>
    <n v="3"/>
    <n v="-0.13"/>
    <n v="-7.3033707865168538E-4"/>
    <n v="18.82"/>
    <n v="22.5"/>
    <n v="-2.9250000000000001E-3"/>
  </r>
  <r>
    <x v="0"/>
    <n v="2"/>
    <n v="2"/>
    <x v="0"/>
    <d v="2018-09-02T00:00:00"/>
    <s v="Avg of 4 NM Projects"/>
    <n v="4"/>
    <n v="-0.13"/>
    <n v="-7.3033707865168538E-4"/>
    <n v="18.52"/>
    <n v="22.5"/>
    <n v="-2.9250000000000001E-3"/>
  </r>
  <r>
    <x v="0"/>
    <n v="2"/>
    <n v="2"/>
    <x v="0"/>
    <d v="2018-09-02T00:00:00"/>
    <s v="Avg of 4 NM Projects"/>
    <n v="5"/>
    <n v="-0.13"/>
    <n v="-7.3033707865168538E-4"/>
    <n v="17.77"/>
    <n v="22.27"/>
    <n v="-2.8951000000000003E-3"/>
  </r>
  <r>
    <x v="0"/>
    <n v="2"/>
    <n v="2"/>
    <x v="0"/>
    <d v="2018-09-02T00:00:00"/>
    <s v="Avg of 4 NM Projects"/>
    <n v="6"/>
    <n v="0"/>
    <n v="0"/>
    <n v="17.16"/>
    <n v="22.28"/>
    <n v="0"/>
  </r>
  <r>
    <x v="0"/>
    <n v="2"/>
    <n v="2"/>
    <x v="0"/>
    <d v="2018-09-02T00:00:00"/>
    <s v="Avg of 4 NM Projects"/>
    <n v="7"/>
    <n v="0.64"/>
    <n v="3.5955056179775282E-3"/>
    <n v="20.010000000000002"/>
    <n v="22.59"/>
    <n v="1.4457599999999999E-2"/>
  </r>
  <r>
    <x v="0"/>
    <n v="2"/>
    <n v="2"/>
    <x v="1"/>
    <d v="2018-09-02T00:00:00"/>
    <s v="Avg of 4 NM Projects"/>
    <n v="8"/>
    <n v="14.209999999999997"/>
    <n v="7.9831460674157292E-2"/>
    <n v="21.33"/>
    <n v="17.22"/>
    <n v="0.24469619999999995"/>
  </r>
  <r>
    <x v="0"/>
    <n v="2"/>
    <n v="2"/>
    <x v="1"/>
    <d v="2018-09-02T00:00:00"/>
    <s v="Avg of 4 NM Projects"/>
    <n v="9"/>
    <n v="21.51"/>
    <n v="0.12084269662921349"/>
    <n v="21.35"/>
    <n v="18.809999999999999"/>
    <n v="0.40460309999999999"/>
  </r>
  <r>
    <x v="0"/>
    <n v="2"/>
    <n v="2"/>
    <x v="1"/>
    <d v="2018-09-02T00:00:00"/>
    <s v="Avg of 4 NM Projects"/>
    <n v="10"/>
    <n v="50.69"/>
    <n v="0.28477528089887638"/>
    <n v="24.01"/>
    <n v="23.19"/>
    <n v="1.1755011"/>
  </r>
  <r>
    <x v="0"/>
    <n v="2"/>
    <n v="2"/>
    <x v="1"/>
    <d v="2018-09-02T00:00:00"/>
    <s v="Avg of 4 NM Projects"/>
    <n v="11"/>
    <n v="66.685000000000002"/>
    <n v="0.37463483146067417"/>
    <n v="24.8"/>
    <n v="23.66"/>
    <n v="1.5777671"/>
  </r>
  <r>
    <x v="0"/>
    <n v="2"/>
    <n v="2"/>
    <x v="1"/>
    <d v="2018-09-02T00:00:00"/>
    <s v="Avg of 4 NM Projects"/>
    <n v="12"/>
    <n v="75.009999999999991"/>
    <n v="0.42140449438202243"/>
    <n v="28.66"/>
    <n v="22.94"/>
    <n v="1.7207294"/>
  </r>
  <r>
    <x v="0"/>
    <n v="2"/>
    <n v="2"/>
    <x v="1"/>
    <d v="2018-09-02T00:00:00"/>
    <s v="Avg of 4 NM Projects"/>
    <n v="13"/>
    <n v="68.099999999999994"/>
    <n v="0.38258426966292131"/>
    <n v="29.58"/>
    <n v="23.6"/>
    <n v="1.6071599999999999"/>
  </r>
  <r>
    <x v="0"/>
    <n v="2"/>
    <n v="2"/>
    <x v="1"/>
    <d v="2018-09-02T00:00:00"/>
    <s v="Avg of 4 NM Projects"/>
    <n v="14"/>
    <n v="40.954999999999998"/>
    <n v="0.23008426966292134"/>
    <n v="33.06"/>
    <n v="24.66"/>
    <n v="1.0099503000000001"/>
  </r>
  <r>
    <x v="0"/>
    <n v="2"/>
    <n v="2"/>
    <x v="1"/>
    <d v="2018-09-02T00:00:00"/>
    <s v="Avg of 4 NM Projects"/>
    <n v="15"/>
    <n v="34.82"/>
    <n v="0.19561797752808988"/>
    <n v="33.53"/>
    <n v="35.520000000000003"/>
    <n v="1.2368064000000001"/>
  </r>
  <r>
    <x v="0"/>
    <n v="2"/>
    <n v="2"/>
    <x v="1"/>
    <d v="2018-09-02T00:00:00"/>
    <s v="Avg of 4 NM Projects"/>
    <n v="16"/>
    <n v="33.29"/>
    <n v="0.18702247191011234"/>
    <n v="40.85"/>
    <n v="42.08"/>
    <n v="1.4008431999999997"/>
  </r>
  <r>
    <x v="0"/>
    <n v="2"/>
    <n v="2"/>
    <x v="1"/>
    <d v="2018-09-02T00:00:00"/>
    <s v="Avg of 4 NM Projects"/>
    <n v="17"/>
    <n v="34.809999999999995"/>
    <n v="0.19556179775280896"/>
    <n v="42.97"/>
    <n v="40.49"/>
    <n v="1.4094568999999999"/>
  </r>
  <r>
    <x v="0"/>
    <n v="2"/>
    <n v="2"/>
    <x v="1"/>
    <d v="2018-09-02T00:00:00"/>
    <s v="Avg of 4 NM Projects"/>
    <n v="18"/>
    <n v="18.695"/>
    <n v="0.10502808988764045"/>
    <n v="42.76"/>
    <n v="41.34"/>
    <n v="0.77285130000000002"/>
  </r>
  <r>
    <x v="0"/>
    <n v="2"/>
    <n v="2"/>
    <x v="1"/>
    <d v="2018-09-02T00:00:00"/>
    <s v="Avg of 4 NM Projects"/>
    <n v="19"/>
    <n v="6.4050000000000002"/>
    <n v="3.5983146067415733E-2"/>
    <n v="39.11"/>
    <n v="39.96"/>
    <n v="0.2559438"/>
  </r>
  <r>
    <x v="0"/>
    <n v="2"/>
    <n v="2"/>
    <x v="1"/>
    <d v="2018-09-02T00:00:00"/>
    <s v="Avg of 4 NM Projects"/>
    <n v="20"/>
    <n v="0.26"/>
    <n v="1.4606741573033708E-3"/>
    <n v="39.47"/>
    <n v="39.18"/>
    <n v="1.0186799999999999E-2"/>
  </r>
  <r>
    <x v="0"/>
    <n v="2"/>
    <n v="2"/>
    <x v="1"/>
    <d v="2018-09-02T00:00:00"/>
    <s v="Avg of 4 NM Projects"/>
    <n v="21"/>
    <n v="-0.13"/>
    <n v="-7.3033707865168538E-4"/>
    <n v="40.520000000000003"/>
    <n v="35.1"/>
    <n v="-4.5630000000000002E-3"/>
  </r>
  <r>
    <x v="0"/>
    <n v="2"/>
    <n v="2"/>
    <x v="1"/>
    <d v="2018-09-02T00:00:00"/>
    <s v="Avg of 4 NM Projects"/>
    <n v="22"/>
    <n v="0"/>
    <n v="0"/>
    <n v="31.25"/>
    <n v="37.42"/>
    <n v="0"/>
  </r>
  <r>
    <x v="0"/>
    <n v="2"/>
    <n v="2"/>
    <x v="1"/>
    <d v="2018-09-02T00:00:00"/>
    <s v="Avg of 4 NM Projects"/>
    <n v="23"/>
    <n v="-0.26"/>
    <n v="-1.4606741573033708E-3"/>
    <n v="28.76"/>
    <n v="32.07"/>
    <n v="-8.3382000000000005E-3"/>
  </r>
  <r>
    <x v="0"/>
    <n v="2"/>
    <n v="2"/>
    <x v="0"/>
    <d v="2018-09-02T00:00:00"/>
    <s v="Avg of 4 NM Projects"/>
    <n v="24"/>
    <n v="-0.26"/>
    <n v="-1.4606741573033708E-3"/>
    <n v="29.25"/>
    <n v="28.03"/>
    <n v="-7.2878000000000005E-3"/>
  </r>
  <r>
    <x v="0"/>
    <n v="3"/>
    <n v="3"/>
    <x v="0"/>
    <d v="2018-09-03T00:00:00"/>
    <s v="Avg of 4 NM Projects"/>
    <n v="1"/>
    <n v="-0.13"/>
    <n v="-7.3033707865168538E-4"/>
    <n v="27.13"/>
    <n v="28.89"/>
    <n v="-3.7556999999999998E-3"/>
  </r>
  <r>
    <x v="0"/>
    <n v="3"/>
    <n v="3"/>
    <x v="0"/>
    <d v="2018-09-03T00:00:00"/>
    <s v="Avg of 4 NM Projects"/>
    <n v="2"/>
    <n v="0"/>
    <n v="0"/>
    <n v="23.7"/>
    <n v="27.29"/>
    <n v="0"/>
  </r>
  <r>
    <x v="0"/>
    <n v="3"/>
    <n v="3"/>
    <x v="0"/>
    <d v="2018-09-03T00:00:00"/>
    <s v="Avg of 4 NM Projects"/>
    <n v="3"/>
    <n v="-0.13"/>
    <n v="-7.3033707865168538E-4"/>
    <n v="22.27"/>
    <n v="26.24"/>
    <n v="-3.4112000000000001E-3"/>
  </r>
  <r>
    <x v="0"/>
    <n v="3"/>
    <n v="3"/>
    <x v="0"/>
    <d v="2018-09-03T00:00:00"/>
    <s v="Avg of 4 NM Projects"/>
    <n v="4"/>
    <n v="0"/>
    <n v="0"/>
    <n v="21.34"/>
    <n v="26.92"/>
    <n v="0"/>
  </r>
  <r>
    <x v="0"/>
    <n v="3"/>
    <n v="3"/>
    <x v="0"/>
    <d v="2018-09-03T00:00:00"/>
    <s v="Avg of 4 NM Projects"/>
    <n v="5"/>
    <n v="-0.13"/>
    <n v="-7.3033707865168538E-4"/>
    <n v="21.5"/>
    <n v="26.9"/>
    <n v="-3.4969999999999997E-3"/>
  </r>
  <r>
    <x v="0"/>
    <n v="3"/>
    <n v="3"/>
    <x v="0"/>
    <d v="2018-09-03T00:00:00"/>
    <s v="Avg of 4 NM Projects"/>
    <n v="6"/>
    <n v="0"/>
    <n v="0"/>
    <n v="21.56"/>
    <n v="29.06"/>
    <n v="0"/>
  </r>
  <r>
    <x v="0"/>
    <n v="3"/>
    <n v="3"/>
    <x v="0"/>
    <d v="2018-09-03T00:00:00"/>
    <s v="Avg of 4 NM Projects"/>
    <n v="7"/>
    <n v="0.89500000000000002"/>
    <n v="5.0280898876404493E-3"/>
    <n v="22.24"/>
    <n v="26.43"/>
    <n v="2.3654849999999998E-2"/>
  </r>
  <r>
    <x v="0"/>
    <n v="3"/>
    <n v="3"/>
    <x v="1"/>
    <d v="2018-09-03T00:00:00"/>
    <s v="Avg of 4 NM Projects"/>
    <n v="8"/>
    <n v="12.29"/>
    <n v="6.9044943820224719E-2"/>
    <n v="23.39"/>
    <n v="25.77"/>
    <n v="0.31671329999999992"/>
  </r>
  <r>
    <x v="0"/>
    <n v="3"/>
    <n v="3"/>
    <x v="1"/>
    <d v="2018-09-03T00:00:00"/>
    <s v="Avg of 4 NM Projects"/>
    <n v="9"/>
    <n v="44.03"/>
    <n v="0.24735955056179776"/>
    <n v="23.43"/>
    <n v="36.36"/>
    <n v="1.6009308"/>
  </r>
  <r>
    <x v="0"/>
    <n v="3"/>
    <n v="3"/>
    <x v="1"/>
    <d v="2018-09-03T00:00:00"/>
    <s v="Avg of 4 NM Projects"/>
    <n v="10"/>
    <n v="80.39"/>
    <n v="0.45162921348314605"/>
    <n v="27.13"/>
    <n v="56.91"/>
    <n v="4.5749949000000001"/>
  </r>
  <r>
    <x v="0"/>
    <n v="3"/>
    <n v="3"/>
    <x v="1"/>
    <d v="2018-09-03T00:00:00"/>
    <s v="Avg of 4 NM Projects"/>
    <n v="11"/>
    <n v="109.18"/>
    <n v="0.61337078651685395"/>
    <n v="31.94"/>
    <n v="59.57"/>
    <n v="6.5038526000000001"/>
  </r>
  <r>
    <x v="0"/>
    <n v="3"/>
    <n v="3"/>
    <x v="1"/>
    <d v="2018-09-03T00:00:00"/>
    <s v="Avg of 4 NM Projects"/>
    <n v="12"/>
    <n v="118.14999999999999"/>
    <n v="0.66376404494382013"/>
    <n v="39.03"/>
    <n v="56.73"/>
    <n v="6.7026494999999997"/>
  </r>
  <r>
    <x v="0"/>
    <n v="3"/>
    <n v="3"/>
    <x v="1"/>
    <d v="2018-09-03T00:00:00"/>
    <s v="Avg of 4 NM Projects"/>
    <n v="13"/>
    <n v="96.25"/>
    <n v="0.5407303370786517"/>
    <n v="58.12"/>
    <n v="63.65"/>
    <n v="6.1263125"/>
  </r>
  <r>
    <x v="0"/>
    <n v="3"/>
    <n v="3"/>
    <x v="1"/>
    <d v="2018-09-03T00:00:00"/>
    <s v="Avg of 4 NM Projects"/>
    <n v="14"/>
    <n v="95.62"/>
    <n v="0.53719101123595503"/>
    <n v="49.03"/>
    <n v="75.3"/>
    <n v="7.2001859999999995"/>
  </r>
  <r>
    <x v="0"/>
    <n v="3"/>
    <n v="3"/>
    <x v="1"/>
    <d v="2018-09-03T00:00:00"/>
    <s v="Avg of 4 NM Projects"/>
    <n v="15"/>
    <n v="71.424999999999997"/>
    <n v="0.40126404494382023"/>
    <n v="52.21"/>
    <n v="218.64"/>
    <n v="15.616361999999999"/>
  </r>
  <r>
    <x v="0"/>
    <n v="3"/>
    <n v="3"/>
    <x v="1"/>
    <d v="2018-09-03T00:00:00"/>
    <s v="Avg of 4 NM Projects"/>
    <n v="16"/>
    <n v="54.53"/>
    <n v="0.30634831460674156"/>
    <n v="58.66"/>
    <n v="561.69000000000005"/>
    <n v="30.628955700000002"/>
  </r>
  <r>
    <x v="0"/>
    <n v="3"/>
    <n v="3"/>
    <x v="1"/>
    <d v="2018-09-03T00:00:00"/>
    <s v="Avg of 4 NM Projects"/>
    <n v="17"/>
    <n v="53.120000000000005"/>
    <n v="0.29842696629213483"/>
    <n v="60.81"/>
    <n v="1093.49"/>
    <n v="58.086188800000002"/>
  </r>
  <r>
    <x v="0"/>
    <n v="3"/>
    <n v="3"/>
    <x v="1"/>
    <d v="2018-09-03T00:00:00"/>
    <s v="Avg of 4 NM Projects"/>
    <n v="18"/>
    <n v="33.664999999999999"/>
    <n v="0.18912921348314607"/>
    <n v="60.85"/>
    <n v="2396.86"/>
    <n v="80.690291899999991"/>
  </r>
  <r>
    <x v="0"/>
    <n v="3"/>
    <n v="3"/>
    <x v="1"/>
    <d v="2018-09-03T00:00:00"/>
    <s v="Avg of 4 NM Projects"/>
    <n v="19"/>
    <n v="8.07"/>
    <n v="4.5337078651685396E-2"/>
    <n v="58.68"/>
    <n v="772.92"/>
    <n v="6.2374643999999995"/>
  </r>
  <r>
    <x v="0"/>
    <n v="3"/>
    <n v="3"/>
    <x v="1"/>
    <d v="2018-09-03T00:00:00"/>
    <s v="Avg of 4 NM Projects"/>
    <n v="20"/>
    <n v="0"/>
    <n v="0"/>
    <n v="57.59"/>
    <n v="237.68"/>
    <n v="0"/>
  </r>
  <r>
    <x v="0"/>
    <n v="3"/>
    <n v="3"/>
    <x v="1"/>
    <d v="2018-09-03T00:00:00"/>
    <s v="Avg of 4 NM Projects"/>
    <n v="21"/>
    <n v="0"/>
    <n v="0"/>
    <n v="57.02"/>
    <n v="170.88"/>
    <n v="0"/>
  </r>
  <r>
    <x v="0"/>
    <n v="3"/>
    <n v="3"/>
    <x v="1"/>
    <d v="2018-09-03T00:00:00"/>
    <s v="Avg of 4 NM Projects"/>
    <n v="22"/>
    <n v="-0.39"/>
    <n v="-2.1910112359550564E-3"/>
    <n v="40.89"/>
    <n v="68.45"/>
    <n v="-2.6695500000000004E-2"/>
  </r>
  <r>
    <x v="0"/>
    <n v="3"/>
    <n v="3"/>
    <x v="1"/>
    <d v="2018-09-03T00:00:00"/>
    <s v="Avg of 4 NM Projects"/>
    <n v="23"/>
    <n v="0"/>
    <n v="0"/>
    <n v="35.78"/>
    <n v="44.75"/>
    <n v="0"/>
  </r>
  <r>
    <x v="0"/>
    <n v="3"/>
    <n v="3"/>
    <x v="0"/>
    <d v="2018-09-03T00:00:00"/>
    <s v="Avg of 4 NM Projects"/>
    <n v="24"/>
    <n v="0"/>
    <n v="0"/>
    <n v="33.35"/>
    <n v="46.83"/>
    <n v="0"/>
  </r>
  <r>
    <x v="0"/>
    <n v="4"/>
    <n v="4"/>
    <x v="0"/>
    <d v="2018-09-04T00:00:00"/>
    <s v="Avg of 4 NM Projects"/>
    <n v="1"/>
    <n v="0"/>
    <n v="0"/>
    <n v="42.42"/>
    <n v="58.03"/>
    <n v="0"/>
  </r>
  <r>
    <x v="0"/>
    <n v="4"/>
    <n v="4"/>
    <x v="0"/>
    <d v="2018-09-04T00:00:00"/>
    <s v="Avg of 4 NM Projects"/>
    <n v="2"/>
    <n v="-0.26"/>
    <n v="-1.4606741573033708E-3"/>
    <n v="42.45"/>
    <n v="43.96"/>
    <n v="-1.14296E-2"/>
  </r>
  <r>
    <x v="0"/>
    <n v="4"/>
    <n v="4"/>
    <x v="0"/>
    <d v="2018-09-04T00:00:00"/>
    <s v="Avg of 4 NM Projects"/>
    <n v="3"/>
    <n v="0"/>
    <n v="0"/>
    <n v="39.07"/>
    <n v="64.8"/>
    <n v="0"/>
  </r>
  <r>
    <x v="0"/>
    <n v="4"/>
    <n v="4"/>
    <x v="0"/>
    <d v="2018-09-04T00:00:00"/>
    <s v="Avg of 4 NM Projects"/>
    <n v="4"/>
    <n v="-0.13"/>
    <n v="-7.3033707865168538E-4"/>
    <n v="39.46"/>
    <n v="55.32"/>
    <n v="-7.1916000000000002E-3"/>
  </r>
  <r>
    <x v="0"/>
    <n v="4"/>
    <n v="4"/>
    <x v="0"/>
    <d v="2018-09-04T00:00:00"/>
    <s v="Avg of 4 NM Projects"/>
    <n v="5"/>
    <n v="-0.39"/>
    <n v="-2.1910112359550564E-3"/>
    <n v="39.47"/>
    <n v="53.31"/>
    <n v="-2.0790900000000001E-2"/>
  </r>
  <r>
    <x v="0"/>
    <n v="4"/>
    <n v="4"/>
    <x v="0"/>
    <d v="2018-09-04T00:00:00"/>
    <s v="Avg of 4 NM Projects"/>
    <n v="6"/>
    <n v="0"/>
    <n v="0"/>
    <n v="40"/>
    <n v="60.9"/>
    <n v="0"/>
  </r>
  <r>
    <x v="0"/>
    <n v="4"/>
    <n v="4"/>
    <x v="0"/>
    <d v="2018-09-04T00:00:00"/>
    <s v="Avg of 4 NM Projects"/>
    <n v="7"/>
    <n v="0.64"/>
    <n v="3.5955056179775282E-3"/>
    <n v="45.17"/>
    <n v="66.930000000000007"/>
    <n v="4.2835200000000011E-2"/>
  </r>
  <r>
    <x v="0"/>
    <n v="4"/>
    <n v="4"/>
    <x v="1"/>
    <d v="2018-09-04T00:00:00"/>
    <s v="Avg of 4 NM Projects"/>
    <n v="8"/>
    <n v="10.879999999999999"/>
    <n v="6.1123595505617974E-2"/>
    <n v="41.37"/>
    <n v="71.52"/>
    <n v="0.77813759999999987"/>
  </r>
  <r>
    <x v="0"/>
    <n v="4"/>
    <n v="4"/>
    <x v="1"/>
    <d v="2018-09-04T00:00:00"/>
    <s v="Avg of 4 NM Projects"/>
    <n v="9"/>
    <n v="40.32"/>
    <n v="0.22651685393258428"/>
    <n v="43.99"/>
    <n v="51.73"/>
    <n v="2.0857535999999999"/>
  </r>
  <r>
    <x v="0"/>
    <n v="4"/>
    <n v="4"/>
    <x v="1"/>
    <d v="2018-09-04T00:00:00"/>
    <s v="Avg of 4 NM Projects"/>
    <n v="10"/>
    <n v="60.664999999999999"/>
    <n v="0.34081460674157305"/>
    <n v="43.88"/>
    <n v="40.17"/>
    <n v="2.4369130500000002"/>
  </r>
  <r>
    <x v="0"/>
    <n v="4"/>
    <n v="4"/>
    <x v="1"/>
    <d v="2018-09-04T00:00:00"/>
    <s v="Avg of 4 NM Projects"/>
    <n v="11"/>
    <n v="70.655000000000001"/>
    <n v="0.39693820224719101"/>
    <n v="56.2"/>
    <n v="49.07"/>
    <n v="3.4670408500000001"/>
  </r>
  <r>
    <x v="0"/>
    <n v="4"/>
    <n v="4"/>
    <x v="1"/>
    <d v="2018-09-04T00:00:00"/>
    <s v="Avg of 4 NM Projects"/>
    <n v="12"/>
    <n v="113.405"/>
    <n v="0.63710674157303371"/>
    <n v="64.05"/>
    <n v="67.98"/>
    <n v="7.709271900000001"/>
  </r>
  <r>
    <x v="0"/>
    <n v="4"/>
    <n v="4"/>
    <x v="1"/>
    <d v="2018-09-04T00:00:00"/>
    <s v="Avg of 4 NM Projects"/>
    <n v="13"/>
    <n v="120.45"/>
    <n v="0.67668539325842703"/>
    <n v="80.53"/>
    <n v="66.8"/>
    <n v="8.0460599999999989"/>
  </r>
  <r>
    <x v="0"/>
    <n v="4"/>
    <n v="4"/>
    <x v="1"/>
    <d v="2018-09-04T00:00:00"/>
    <s v="Avg of 4 NM Projects"/>
    <n v="14"/>
    <n v="115.84"/>
    <n v="0.65078651685393263"/>
    <n v="100"/>
    <n v="71.5"/>
    <n v="8.2825600000000001"/>
  </r>
  <r>
    <x v="0"/>
    <n v="4"/>
    <n v="4"/>
    <x v="1"/>
    <d v="2018-09-04T00:00:00"/>
    <s v="Avg of 4 NM Projects"/>
    <n v="15"/>
    <n v="104.19"/>
    <n v="0.58533707865168538"/>
    <n v="99.4"/>
    <n v="88.37"/>
    <n v="9.2072702999999994"/>
  </r>
  <r>
    <x v="0"/>
    <n v="4"/>
    <n v="4"/>
    <x v="1"/>
    <d v="2018-09-04T00:00:00"/>
    <s v="Avg of 4 NM Projects"/>
    <n v="16"/>
    <n v="88.83"/>
    <n v="0.49904494382022468"/>
    <n v="92.75"/>
    <n v="78.319999999999993"/>
    <n v="6.9571655999999997"/>
  </r>
  <r>
    <x v="0"/>
    <n v="4"/>
    <n v="4"/>
    <x v="1"/>
    <d v="2018-09-04T00:00:00"/>
    <s v="Avg of 4 NM Projects"/>
    <n v="17"/>
    <n v="50.815000000000005"/>
    <n v="0.28547752808988769"/>
    <n v="93.31"/>
    <n v="78.7"/>
    <n v="3.9991405000000002"/>
  </r>
  <r>
    <x v="0"/>
    <n v="4"/>
    <n v="4"/>
    <x v="1"/>
    <d v="2018-09-04T00:00:00"/>
    <s v="Avg of 4 NM Projects"/>
    <n v="18"/>
    <n v="37.244999999999997"/>
    <n v="0.20924157303370786"/>
    <n v="89.7"/>
    <n v="77.56"/>
    <n v="2.8887221999999997"/>
  </r>
  <r>
    <x v="0"/>
    <n v="4"/>
    <n v="4"/>
    <x v="1"/>
    <d v="2018-09-04T00:00:00"/>
    <s v="Avg of 4 NM Projects"/>
    <n v="19"/>
    <n v="8.83"/>
    <n v="4.9606741573033707E-2"/>
    <n v="88"/>
    <n v="76.91"/>
    <n v="0.67911529999999998"/>
  </r>
  <r>
    <x v="0"/>
    <n v="4"/>
    <n v="4"/>
    <x v="1"/>
    <d v="2018-09-04T00:00:00"/>
    <s v="Avg of 4 NM Projects"/>
    <n v="20"/>
    <n v="0"/>
    <n v="0"/>
    <n v="78.13"/>
    <n v="78.12"/>
    <n v="0"/>
  </r>
  <r>
    <x v="0"/>
    <n v="4"/>
    <n v="4"/>
    <x v="1"/>
    <d v="2018-09-04T00:00:00"/>
    <s v="Avg of 4 NM Projects"/>
    <n v="21"/>
    <n v="0"/>
    <n v="0"/>
    <n v="72.13"/>
    <n v="67.86"/>
    <n v="0"/>
  </r>
  <r>
    <x v="0"/>
    <n v="4"/>
    <n v="4"/>
    <x v="1"/>
    <d v="2018-09-04T00:00:00"/>
    <s v="Avg of 4 NM Projects"/>
    <n v="22"/>
    <n v="0"/>
    <n v="0"/>
    <n v="49.92"/>
    <n v="40.659999999999997"/>
    <n v="0"/>
  </r>
  <r>
    <x v="0"/>
    <n v="4"/>
    <n v="4"/>
    <x v="1"/>
    <d v="2018-09-04T00:00:00"/>
    <s v="Avg of 4 NM Projects"/>
    <n v="23"/>
    <n v="-0.13"/>
    <n v="-7.3033707865168538E-4"/>
    <n v="43.38"/>
    <n v="33.549999999999997"/>
    <n v="-4.3614999999999991E-3"/>
  </r>
  <r>
    <x v="0"/>
    <n v="4"/>
    <n v="4"/>
    <x v="0"/>
    <d v="2018-09-04T00:00:00"/>
    <s v="Avg of 4 NM Projects"/>
    <n v="24"/>
    <n v="-0.26"/>
    <n v="-1.4606741573033708E-3"/>
    <n v="42.32"/>
    <n v="38.299999999999997"/>
    <n v="-9.9579999999999998E-3"/>
  </r>
  <r>
    <x v="0"/>
    <n v="5"/>
    <n v="5"/>
    <x v="0"/>
    <d v="2018-09-05T00:00:00"/>
    <s v="Avg of 4 NM Projects"/>
    <n v="1"/>
    <n v="0"/>
    <n v="0"/>
    <n v="30.62"/>
    <n v="32.130000000000003"/>
    <n v="0"/>
  </r>
  <r>
    <x v="0"/>
    <n v="5"/>
    <n v="5"/>
    <x v="0"/>
    <d v="2018-09-05T00:00:00"/>
    <s v="Avg of 4 NM Projects"/>
    <n v="2"/>
    <n v="-0.13"/>
    <n v="-7.3033707865168538E-4"/>
    <n v="30.15"/>
    <n v="41.71"/>
    <n v="-5.4222999999999997E-3"/>
  </r>
  <r>
    <x v="0"/>
    <n v="5"/>
    <n v="5"/>
    <x v="0"/>
    <d v="2018-09-05T00:00:00"/>
    <s v="Avg of 4 NM Projects"/>
    <n v="3"/>
    <n v="0"/>
    <n v="0"/>
    <n v="28.23"/>
    <n v="34.6"/>
    <n v="0"/>
  </r>
  <r>
    <x v="0"/>
    <n v="5"/>
    <n v="5"/>
    <x v="0"/>
    <d v="2018-09-05T00:00:00"/>
    <s v="Avg of 4 NM Projects"/>
    <n v="4"/>
    <n v="-0.13"/>
    <n v="-7.3033707865168538E-4"/>
    <n v="26.82"/>
    <n v="29.09"/>
    <n v="-3.7817000000000003E-3"/>
  </r>
  <r>
    <x v="0"/>
    <n v="5"/>
    <n v="5"/>
    <x v="0"/>
    <d v="2018-09-05T00:00:00"/>
    <s v="Avg of 4 NM Projects"/>
    <n v="5"/>
    <n v="0"/>
    <n v="0"/>
    <n v="26.59"/>
    <n v="28.22"/>
    <n v="0"/>
  </r>
  <r>
    <x v="0"/>
    <n v="5"/>
    <n v="5"/>
    <x v="0"/>
    <d v="2018-09-05T00:00:00"/>
    <s v="Avg of 4 NM Projects"/>
    <n v="6"/>
    <n v="-0.13"/>
    <n v="-7.3033707865168538E-4"/>
    <n v="30.67"/>
    <n v="36.799999999999997"/>
    <n v="-4.7840000000000001E-3"/>
  </r>
  <r>
    <x v="0"/>
    <n v="5"/>
    <n v="5"/>
    <x v="0"/>
    <d v="2018-09-05T00:00:00"/>
    <s v="Avg of 4 NM Projects"/>
    <n v="7"/>
    <n v="0.255"/>
    <n v="1.4325842696629213E-3"/>
    <n v="35.4"/>
    <n v="44.26"/>
    <n v="1.1286299999999999E-2"/>
  </r>
  <r>
    <x v="0"/>
    <n v="5"/>
    <n v="5"/>
    <x v="1"/>
    <d v="2018-09-05T00:00:00"/>
    <s v="Avg of 4 NM Projects"/>
    <n v="8"/>
    <n v="13.18"/>
    <n v="7.4044943820224723E-2"/>
    <n v="42.82"/>
    <n v="42.14"/>
    <n v="0.55540520000000004"/>
  </r>
  <r>
    <x v="0"/>
    <n v="5"/>
    <n v="5"/>
    <x v="1"/>
    <d v="2018-09-05T00:00:00"/>
    <s v="Avg of 4 NM Projects"/>
    <n v="9"/>
    <n v="47.36"/>
    <n v="0.2660674157303371"/>
    <n v="45.39"/>
    <n v="40.409999999999997"/>
    <n v="1.9138175999999998"/>
  </r>
  <r>
    <x v="0"/>
    <n v="5"/>
    <n v="5"/>
    <x v="1"/>
    <d v="2018-09-05T00:00:00"/>
    <s v="Avg of 4 NM Projects"/>
    <n v="10"/>
    <n v="83.710000000000008"/>
    <n v="0.47028089887640456"/>
    <n v="44.67"/>
    <n v="34.229999999999997"/>
    <n v="2.8653933"/>
  </r>
  <r>
    <x v="0"/>
    <n v="5"/>
    <n v="5"/>
    <x v="1"/>
    <d v="2018-09-05T00:00:00"/>
    <s v="Avg of 4 NM Projects"/>
    <n v="11"/>
    <n v="124.54999999999998"/>
    <n v="0.69971910112359537"/>
    <n v="44.64"/>
    <n v="31.56"/>
    <n v="3.9307979999999993"/>
  </r>
  <r>
    <x v="0"/>
    <n v="5"/>
    <n v="5"/>
    <x v="1"/>
    <d v="2018-09-05T00:00:00"/>
    <s v="Avg of 4 NM Projects"/>
    <n v="12"/>
    <n v="133.88999999999999"/>
    <n v="0.752191011235955"/>
    <n v="49.34"/>
    <n v="38.869999999999997"/>
    <n v="5.2043042999999987"/>
  </r>
  <r>
    <x v="0"/>
    <n v="5"/>
    <n v="5"/>
    <x v="1"/>
    <d v="2018-09-05T00:00:00"/>
    <s v="Avg of 4 NM Projects"/>
    <n v="13"/>
    <n v="137.345"/>
    <n v="0.77160112359550559"/>
    <n v="57.12"/>
    <n v="53.53"/>
    <n v="7.3520778499999997"/>
  </r>
  <r>
    <x v="0"/>
    <n v="5"/>
    <n v="5"/>
    <x v="1"/>
    <d v="2018-09-05T00:00:00"/>
    <s v="Avg of 4 NM Projects"/>
    <n v="14"/>
    <n v="131.96"/>
    <n v="0.74134831460674167"/>
    <n v="70.959999999999994"/>
    <n v="61.66"/>
    <n v="8.1366535999999989"/>
  </r>
  <r>
    <x v="0"/>
    <n v="5"/>
    <n v="5"/>
    <x v="1"/>
    <d v="2018-09-05T00:00:00"/>
    <s v="Avg of 4 NM Projects"/>
    <n v="15"/>
    <n v="122.87999999999998"/>
    <n v="0.69033707865168525"/>
    <n v="77.02"/>
    <n v="67.62"/>
    <n v="8.309145599999999"/>
  </r>
  <r>
    <x v="0"/>
    <n v="5"/>
    <n v="5"/>
    <x v="1"/>
    <d v="2018-09-05T00:00:00"/>
    <s v="Avg of 4 NM Projects"/>
    <n v="16"/>
    <n v="104.71"/>
    <n v="0.58825842696629205"/>
    <n v="78.73"/>
    <n v="89.6"/>
    <n v="9.3820160000000001"/>
  </r>
  <r>
    <x v="0"/>
    <n v="5"/>
    <n v="5"/>
    <x v="1"/>
    <d v="2018-09-05T00:00:00"/>
    <s v="Avg of 4 NM Projects"/>
    <n v="17"/>
    <n v="80.899999999999991"/>
    <n v="0.45449438202247189"/>
    <n v="85.98"/>
    <n v="124.2"/>
    <n v="10.047779999999999"/>
  </r>
  <r>
    <x v="0"/>
    <n v="5"/>
    <n v="5"/>
    <x v="1"/>
    <d v="2018-09-05T00:00:00"/>
    <s v="Avg of 4 NM Projects"/>
    <n v="18"/>
    <n v="45.824999999999996"/>
    <n v="0.25744382022471907"/>
    <n v="78"/>
    <n v="102.86"/>
    <n v="4.7135594999999997"/>
  </r>
  <r>
    <x v="0"/>
    <n v="5"/>
    <n v="5"/>
    <x v="1"/>
    <d v="2018-09-05T00:00:00"/>
    <s v="Avg of 4 NM Projects"/>
    <n v="19"/>
    <n v="11.399999999999999"/>
    <n v="6.4044943820224715E-2"/>
    <n v="72.16"/>
    <n v="72.319999999999993"/>
    <n v="0.82444799999999985"/>
  </r>
  <r>
    <x v="0"/>
    <n v="5"/>
    <n v="5"/>
    <x v="1"/>
    <d v="2018-09-05T00:00:00"/>
    <s v="Avg of 4 NM Projects"/>
    <n v="20"/>
    <n v="0.13"/>
    <n v="7.3033707865168538E-4"/>
    <n v="65.23"/>
    <n v="70.760000000000005"/>
    <n v="9.1988E-3"/>
  </r>
  <r>
    <x v="0"/>
    <n v="5"/>
    <n v="5"/>
    <x v="1"/>
    <d v="2018-09-05T00:00:00"/>
    <s v="Avg of 4 NM Projects"/>
    <n v="21"/>
    <n v="-0.26"/>
    <n v="-1.4606741573033708E-3"/>
    <n v="58.74"/>
    <n v="64.900000000000006"/>
    <n v="-1.6874000000000004E-2"/>
  </r>
  <r>
    <x v="0"/>
    <n v="5"/>
    <n v="5"/>
    <x v="1"/>
    <d v="2018-09-05T00:00:00"/>
    <s v="Avg of 4 NM Projects"/>
    <n v="22"/>
    <n v="-0.13"/>
    <n v="-7.3033707865168538E-4"/>
    <n v="46.96"/>
    <n v="59.25"/>
    <n v="-7.7025000000000001E-3"/>
  </r>
  <r>
    <x v="0"/>
    <n v="5"/>
    <n v="5"/>
    <x v="1"/>
    <d v="2018-09-05T00:00:00"/>
    <s v="Avg of 4 NM Projects"/>
    <n v="23"/>
    <n v="-0.13"/>
    <n v="-7.3033707865168538E-4"/>
    <n v="39.67"/>
    <n v="55.3"/>
    <n v="-7.1890000000000001E-3"/>
  </r>
  <r>
    <x v="0"/>
    <n v="5"/>
    <n v="5"/>
    <x v="0"/>
    <d v="2018-09-05T00:00:00"/>
    <s v="Avg of 4 NM Projects"/>
    <n v="24"/>
    <n v="-0.13"/>
    <n v="-7.3033707865168538E-4"/>
    <n v="35.69"/>
    <n v="110.25"/>
    <n v="-1.4332500000000001E-2"/>
  </r>
  <r>
    <x v="0"/>
    <n v="6"/>
    <n v="6"/>
    <x v="0"/>
    <d v="2018-09-06T00:00:00"/>
    <s v="Avg of 4 NM Projects"/>
    <n v="1"/>
    <n v="-0.26"/>
    <n v="-1.4606741573033708E-3"/>
    <n v="29.21"/>
    <n v="37.89"/>
    <n v="-9.8513999999999997E-3"/>
  </r>
  <r>
    <x v="0"/>
    <n v="6"/>
    <n v="6"/>
    <x v="0"/>
    <d v="2018-09-06T00:00:00"/>
    <s v="Avg of 4 NM Projects"/>
    <n v="2"/>
    <n v="0"/>
    <n v="0"/>
    <n v="29.29"/>
    <n v="34.18"/>
    <n v="0"/>
  </r>
  <r>
    <x v="0"/>
    <n v="6"/>
    <n v="6"/>
    <x v="0"/>
    <d v="2018-09-06T00:00:00"/>
    <s v="Avg of 4 NM Projects"/>
    <n v="3"/>
    <n v="0"/>
    <n v="0"/>
    <n v="27.24"/>
    <n v="28.04"/>
    <n v="0"/>
  </r>
  <r>
    <x v="0"/>
    <n v="6"/>
    <n v="6"/>
    <x v="0"/>
    <d v="2018-09-06T00:00:00"/>
    <s v="Avg of 4 NM Projects"/>
    <n v="4"/>
    <n v="-0.13"/>
    <n v="-7.3033707865168538E-4"/>
    <n v="26.62"/>
    <n v="27.26"/>
    <n v="-3.5438000000000006E-3"/>
  </r>
  <r>
    <x v="0"/>
    <n v="6"/>
    <n v="6"/>
    <x v="0"/>
    <d v="2018-09-06T00:00:00"/>
    <s v="Avg of 4 NM Projects"/>
    <n v="5"/>
    <n v="0"/>
    <n v="0"/>
    <n v="27.21"/>
    <n v="28.43"/>
    <n v="0"/>
  </r>
  <r>
    <x v="0"/>
    <n v="6"/>
    <n v="6"/>
    <x v="0"/>
    <d v="2018-09-06T00:00:00"/>
    <s v="Avg of 4 NM Projects"/>
    <n v="6"/>
    <n v="-0.13"/>
    <n v="-7.3033707865168538E-4"/>
    <n v="29.33"/>
    <n v="33.61"/>
    <n v="-4.3692999999999996E-3"/>
  </r>
  <r>
    <x v="0"/>
    <n v="6"/>
    <n v="6"/>
    <x v="0"/>
    <d v="2018-09-06T00:00:00"/>
    <s v="Avg of 4 NM Projects"/>
    <n v="7"/>
    <n v="0.38500000000000001"/>
    <n v="2.1629213483146067E-3"/>
    <n v="37.549999999999997"/>
    <n v="37.479999999999997"/>
    <n v="1.4429799999999998E-2"/>
  </r>
  <r>
    <x v="0"/>
    <n v="6"/>
    <n v="6"/>
    <x v="1"/>
    <d v="2018-09-06T00:00:00"/>
    <s v="Avg of 4 NM Projects"/>
    <n v="8"/>
    <n v="7.2999999999999989"/>
    <n v="4.1011235955056173E-2"/>
    <n v="40.44"/>
    <n v="42.66"/>
    <n v="0.31141799999999997"/>
  </r>
  <r>
    <x v="0"/>
    <n v="6"/>
    <n v="6"/>
    <x v="1"/>
    <d v="2018-09-06T00:00:00"/>
    <s v="Avg of 4 NM Projects"/>
    <n v="9"/>
    <n v="19.974999999999998"/>
    <n v="0.1122191011235955"/>
    <n v="41.13"/>
    <n v="41.29"/>
    <n v="0.82476774999999991"/>
  </r>
  <r>
    <x v="0"/>
    <n v="6"/>
    <n v="6"/>
    <x v="1"/>
    <d v="2018-09-06T00:00:00"/>
    <s v="Avg of 4 NM Projects"/>
    <n v="10"/>
    <n v="54.53"/>
    <n v="0.30634831460674156"/>
    <n v="42.38"/>
    <n v="36.46"/>
    <n v="1.9881638000000001"/>
  </r>
  <r>
    <x v="0"/>
    <n v="6"/>
    <n v="6"/>
    <x v="1"/>
    <d v="2018-09-06T00:00:00"/>
    <s v="Avg of 4 NM Projects"/>
    <n v="11"/>
    <n v="82.05"/>
    <n v="0.46095505617977528"/>
    <n v="49.27"/>
    <n v="40.82"/>
    <n v="3.349281"/>
  </r>
  <r>
    <x v="0"/>
    <n v="6"/>
    <n v="6"/>
    <x v="1"/>
    <d v="2018-09-06T00:00:00"/>
    <s v="Avg of 4 NM Projects"/>
    <n v="12"/>
    <n v="88.57"/>
    <n v="0.4975842696629213"/>
    <n v="55.89"/>
    <n v="49.93"/>
    <n v="4.4223000999999993"/>
  </r>
  <r>
    <x v="0"/>
    <n v="6"/>
    <n v="6"/>
    <x v="1"/>
    <d v="2018-09-06T00:00:00"/>
    <s v="Avg of 4 NM Projects"/>
    <n v="13"/>
    <n v="99.84"/>
    <n v="0.56089887640449443"/>
    <n v="68.12"/>
    <n v="60.85"/>
    <n v="6.0752639999999998"/>
  </r>
  <r>
    <x v="0"/>
    <n v="6"/>
    <n v="6"/>
    <x v="1"/>
    <d v="2018-09-06T00:00:00"/>
    <s v="Avg of 4 NM Projects"/>
    <n v="14"/>
    <n v="105.09"/>
    <n v="0.59039325842696633"/>
    <n v="81.08"/>
    <n v="73.569999999999993"/>
    <n v="7.731471299999999"/>
  </r>
  <r>
    <x v="0"/>
    <n v="6"/>
    <n v="6"/>
    <x v="1"/>
    <d v="2018-09-06T00:00:00"/>
    <s v="Avg of 4 NM Projects"/>
    <n v="15"/>
    <n v="95.360000000000014"/>
    <n v="0.53573033707865181"/>
    <n v="87.63"/>
    <n v="80.72"/>
    <n v="7.6974592000000008"/>
  </r>
  <r>
    <x v="0"/>
    <n v="6"/>
    <n v="6"/>
    <x v="1"/>
    <d v="2018-09-06T00:00:00"/>
    <s v="Avg of 4 NM Projects"/>
    <n v="16"/>
    <n v="86.4"/>
    <n v="0.48539325842696635"/>
    <n v="98.19"/>
    <n v="92.31"/>
    <n v="7.9755840000000005"/>
  </r>
  <r>
    <x v="0"/>
    <n v="6"/>
    <n v="6"/>
    <x v="1"/>
    <d v="2018-09-06T00:00:00"/>
    <s v="Avg of 4 NM Projects"/>
    <n v="17"/>
    <n v="59.785000000000004"/>
    <n v="0.33587078651685398"/>
    <n v="96.23"/>
    <n v="62.5"/>
    <n v="3.7365625000000007"/>
  </r>
  <r>
    <x v="0"/>
    <n v="6"/>
    <n v="6"/>
    <x v="1"/>
    <d v="2018-09-06T00:00:00"/>
    <s v="Avg of 4 NM Projects"/>
    <n v="18"/>
    <n v="31.105000000000004"/>
    <n v="0.17474719101123598"/>
    <n v="85.75"/>
    <n v="54.42"/>
    <n v="1.6927341000000005"/>
  </r>
  <r>
    <x v="0"/>
    <n v="6"/>
    <n v="6"/>
    <x v="1"/>
    <d v="2018-09-06T00:00:00"/>
    <s v="Avg of 4 NM Projects"/>
    <n v="19"/>
    <n v="10.24"/>
    <n v="5.7528089887640452E-2"/>
    <n v="67.95"/>
    <n v="43.17"/>
    <n v="0.44206080000000003"/>
  </r>
  <r>
    <x v="0"/>
    <n v="6"/>
    <n v="6"/>
    <x v="1"/>
    <d v="2018-09-06T00:00:00"/>
    <s v="Avg of 4 NM Projects"/>
    <n v="20"/>
    <n v="0"/>
    <n v="0"/>
    <n v="66.349999999999994"/>
    <n v="38.549999999999997"/>
    <n v="0"/>
  </r>
  <r>
    <x v="0"/>
    <n v="6"/>
    <n v="6"/>
    <x v="1"/>
    <d v="2018-09-06T00:00:00"/>
    <s v="Avg of 4 NM Projects"/>
    <n v="21"/>
    <n v="0"/>
    <n v="0"/>
    <n v="51.81"/>
    <n v="32.49"/>
    <n v="0"/>
  </r>
  <r>
    <x v="0"/>
    <n v="6"/>
    <n v="6"/>
    <x v="1"/>
    <d v="2018-09-06T00:00:00"/>
    <s v="Avg of 4 NM Projects"/>
    <n v="22"/>
    <n v="0"/>
    <n v="0"/>
    <n v="42.16"/>
    <n v="33.01"/>
    <n v="0"/>
  </r>
  <r>
    <x v="0"/>
    <n v="6"/>
    <n v="6"/>
    <x v="1"/>
    <d v="2018-09-06T00:00:00"/>
    <s v="Avg of 4 NM Projects"/>
    <n v="23"/>
    <n v="-0.13"/>
    <n v="-7.3033707865168538E-4"/>
    <n v="36.51"/>
    <n v="33.67"/>
    <n v="-4.3771000000000001E-3"/>
  </r>
  <r>
    <x v="0"/>
    <n v="6"/>
    <n v="6"/>
    <x v="0"/>
    <d v="2018-09-06T00:00:00"/>
    <s v="Avg of 4 NM Projects"/>
    <n v="24"/>
    <n v="-0.13"/>
    <n v="-7.3033707865168538E-4"/>
    <n v="34.07"/>
    <n v="28.72"/>
    <n v="-3.7336000000000001E-3"/>
  </r>
  <r>
    <x v="0"/>
    <n v="7"/>
    <n v="7"/>
    <x v="0"/>
    <d v="2018-09-07T00:00:00"/>
    <s v="Avg of 4 NM Projects"/>
    <n v="1"/>
    <n v="0"/>
    <n v="0"/>
    <n v="28.02"/>
    <n v="26.28"/>
    <n v="0"/>
  </r>
  <r>
    <x v="0"/>
    <n v="7"/>
    <n v="7"/>
    <x v="0"/>
    <d v="2018-09-07T00:00:00"/>
    <s v="Avg of 4 NM Projects"/>
    <n v="2"/>
    <n v="0"/>
    <n v="0"/>
    <n v="26.11"/>
    <n v="28.4"/>
    <n v="0"/>
  </r>
  <r>
    <x v="0"/>
    <n v="7"/>
    <n v="7"/>
    <x v="0"/>
    <d v="2018-09-07T00:00:00"/>
    <s v="Avg of 4 NM Projects"/>
    <n v="3"/>
    <n v="-0.13"/>
    <n v="-7.3033707865168538E-4"/>
    <n v="25.91"/>
    <n v="31.32"/>
    <n v="-4.0715999999999999E-3"/>
  </r>
  <r>
    <x v="0"/>
    <n v="7"/>
    <n v="7"/>
    <x v="0"/>
    <d v="2018-09-07T00:00:00"/>
    <s v="Avg of 4 NM Projects"/>
    <n v="4"/>
    <n v="-0.13"/>
    <n v="-7.3033707865168538E-4"/>
    <n v="25.41"/>
    <n v="30.7"/>
    <n v="-3.9909999999999998E-3"/>
  </r>
  <r>
    <x v="0"/>
    <n v="7"/>
    <n v="7"/>
    <x v="0"/>
    <d v="2018-09-07T00:00:00"/>
    <s v="Avg of 4 NM Projects"/>
    <n v="5"/>
    <n v="0"/>
    <n v="0"/>
    <n v="25.83"/>
    <n v="30.68"/>
    <n v="0"/>
  </r>
  <r>
    <x v="0"/>
    <n v="7"/>
    <n v="7"/>
    <x v="0"/>
    <d v="2018-09-07T00:00:00"/>
    <s v="Avg of 4 NM Projects"/>
    <n v="6"/>
    <n v="-0.26"/>
    <n v="-1.4606741573033708E-3"/>
    <n v="26.57"/>
    <n v="33.58"/>
    <n v="-8.7308000000000004E-3"/>
  </r>
  <r>
    <x v="0"/>
    <n v="7"/>
    <n v="7"/>
    <x v="0"/>
    <d v="2018-09-07T00:00:00"/>
    <s v="Avg of 4 NM Projects"/>
    <n v="7"/>
    <n v="0.76500000000000001"/>
    <n v="4.2977528089887642E-3"/>
    <n v="34.700000000000003"/>
    <n v="37.4"/>
    <n v="2.8611000000000001E-2"/>
  </r>
  <r>
    <x v="0"/>
    <n v="7"/>
    <n v="7"/>
    <x v="0"/>
    <d v="2018-09-07T00:00:00"/>
    <s v="Avg of 4 NM Projects"/>
    <n v="8"/>
    <n v="10.115000000000002"/>
    <n v="5.6825842696629228E-2"/>
    <n v="35.590000000000003"/>
    <n v="45.37"/>
    <n v="0.45891755000000006"/>
  </r>
  <r>
    <x v="0"/>
    <n v="7"/>
    <n v="7"/>
    <x v="0"/>
    <d v="2018-09-07T00:00:00"/>
    <s v="Avg of 4 NM Projects"/>
    <n v="9"/>
    <n v="39.809999999999995"/>
    <n v="0.22365168539325839"/>
    <n v="38.03"/>
    <n v="45.5"/>
    <n v="1.8113549999999998"/>
  </r>
  <r>
    <x v="0"/>
    <n v="7"/>
    <n v="7"/>
    <x v="0"/>
    <d v="2018-09-07T00:00:00"/>
    <s v="Avg of 4 NM Projects"/>
    <n v="10"/>
    <n v="95.61"/>
    <n v="0.5371348314606742"/>
    <n v="38.53"/>
    <n v="45.1"/>
    <n v="4.312011"/>
  </r>
  <r>
    <x v="0"/>
    <n v="7"/>
    <n v="7"/>
    <x v="0"/>
    <d v="2018-09-07T00:00:00"/>
    <s v="Avg of 4 NM Projects"/>
    <n v="11"/>
    <n v="129.03"/>
    <n v="0.72488764044943821"/>
    <n v="37.15"/>
    <n v="42.97"/>
    <n v="5.5444190999999998"/>
  </r>
  <r>
    <x v="0"/>
    <n v="7"/>
    <n v="7"/>
    <x v="0"/>
    <d v="2018-09-07T00:00:00"/>
    <s v="Avg of 4 NM Projects"/>
    <n v="12"/>
    <n v="122.11500000000001"/>
    <n v="0.68603932584269667"/>
    <n v="37.840000000000003"/>
    <n v="40.1"/>
    <n v="4.896811500000001"/>
  </r>
  <r>
    <x v="0"/>
    <n v="7"/>
    <n v="7"/>
    <x v="0"/>
    <d v="2018-09-07T00:00:00"/>
    <s v="Avg of 4 NM Projects"/>
    <n v="13"/>
    <n v="137.6"/>
    <n v="0.77303370786516856"/>
    <n v="38.67"/>
    <n v="46.11"/>
    <n v="6.3447360000000002"/>
  </r>
  <r>
    <x v="0"/>
    <n v="7"/>
    <n v="7"/>
    <x v="0"/>
    <d v="2018-09-07T00:00:00"/>
    <s v="Avg of 4 NM Projects"/>
    <n v="14"/>
    <n v="119.93"/>
    <n v="0.67376404494382025"/>
    <n v="42.24"/>
    <n v="41.18"/>
    <n v="4.9387174000000007"/>
  </r>
  <r>
    <x v="0"/>
    <n v="7"/>
    <n v="7"/>
    <x v="0"/>
    <d v="2018-09-07T00:00:00"/>
    <s v="Avg of 4 NM Projects"/>
    <n v="15"/>
    <n v="89.984999999999999"/>
    <n v="0.50553370786516849"/>
    <n v="39.39"/>
    <n v="29.76"/>
    <n v="2.6779536000000004"/>
  </r>
  <r>
    <x v="0"/>
    <n v="7"/>
    <n v="7"/>
    <x v="0"/>
    <d v="2018-09-07T00:00:00"/>
    <s v="Avg of 4 NM Projects"/>
    <n v="16"/>
    <n v="66.430000000000007"/>
    <n v="0.37320224719101125"/>
    <n v="41.51"/>
    <n v="28.51"/>
    <n v="1.8939193000000003"/>
  </r>
  <r>
    <x v="0"/>
    <n v="7"/>
    <n v="7"/>
    <x v="0"/>
    <d v="2018-09-07T00:00:00"/>
    <s v="Avg of 4 NM Projects"/>
    <n v="17"/>
    <n v="49.795000000000002"/>
    <n v="0.27974719101123596"/>
    <n v="41.6"/>
    <n v="33.119999999999997"/>
    <n v="1.6492103999999999"/>
  </r>
  <r>
    <x v="0"/>
    <n v="7"/>
    <n v="7"/>
    <x v="0"/>
    <d v="2018-09-07T00:00:00"/>
    <s v="Avg of 4 NM Projects"/>
    <n v="18"/>
    <n v="27.130000000000003"/>
    <n v="0.15241573033707867"/>
    <n v="36.35"/>
    <n v="33.19"/>
    <n v="0.90044469999999999"/>
  </r>
  <r>
    <x v="0"/>
    <n v="7"/>
    <n v="7"/>
    <x v="0"/>
    <d v="2018-09-07T00:00:00"/>
    <s v="Avg of 4 NM Projects"/>
    <n v="19"/>
    <n v="6.7799999999999994"/>
    <n v="3.8089887640449432E-2"/>
    <n v="34.85"/>
    <n v="32.65"/>
    <n v="0.22136699999999995"/>
  </r>
  <r>
    <x v="0"/>
    <n v="7"/>
    <n v="7"/>
    <x v="0"/>
    <d v="2018-09-07T00:00:00"/>
    <s v="Avg of 4 NM Projects"/>
    <n v="20"/>
    <n v="-0.26"/>
    <n v="-1.4606741573033708E-3"/>
    <n v="34.869999999999997"/>
    <n v="32.53"/>
    <n v="-8.4578000000000014E-3"/>
  </r>
  <r>
    <x v="0"/>
    <n v="7"/>
    <n v="7"/>
    <x v="0"/>
    <d v="2018-09-07T00:00:00"/>
    <s v="Avg of 4 NM Projects"/>
    <n v="21"/>
    <n v="-0.13"/>
    <n v="-7.3033707865168538E-4"/>
    <n v="33.020000000000003"/>
    <n v="30.13"/>
    <n v="-3.9169000000000001E-3"/>
  </r>
  <r>
    <x v="0"/>
    <n v="7"/>
    <n v="7"/>
    <x v="0"/>
    <d v="2018-09-07T00:00:00"/>
    <s v="Avg of 4 NM Projects"/>
    <n v="22"/>
    <n v="-0.13"/>
    <n v="-7.3033707865168538E-4"/>
    <n v="30.7"/>
    <n v="28.21"/>
    <n v="-3.6673000000000005E-3"/>
  </r>
  <r>
    <x v="0"/>
    <n v="7"/>
    <n v="7"/>
    <x v="0"/>
    <d v="2018-09-07T00:00:00"/>
    <s v="Avg of 4 NM Projects"/>
    <n v="23"/>
    <n v="0"/>
    <n v="0"/>
    <n v="26.42"/>
    <n v="28.65"/>
    <n v="0"/>
  </r>
  <r>
    <x v="0"/>
    <n v="7"/>
    <n v="7"/>
    <x v="0"/>
    <d v="2018-09-07T00:00:00"/>
    <s v="Avg of 4 NM Projects"/>
    <n v="24"/>
    <n v="-0.13"/>
    <n v="-7.3033707865168538E-4"/>
    <n v="24.29"/>
    <n v="23.31"/>
    <n v="-3.0303000000000001E-3"/>
  </r>
  <r>
    <x v="0"/>
    <n v="8"/>
    <n v="1"/>
    <x v="0"/>
    <d v="2018-09-08T00:00:00"/>
    <s v="Avg of 4 NM Projects"/>
    <n v="1"/>
    <n v="-0.13"/>
    <n v="-7.3033707865168538E-4"/>
    <n v="26.03"/>
    <n v="24.21"/>
    <n v="-3.1473000000000004E-3"/>
  </r>
  <r>
    <x v="0"/>
    <n v="8"/>
    <n v="1"/>
    <x v="0"/>
    <d v="2018-09-08T00:00:00"/>
    <s v="Avg of 4 NM Projects"/>
    <n v="2"/>
    <n v="0"/>
    <n v="0"/>
    <n v="24.45"/>
    <n v="22.61"/>
    <n v="0"/>
  </r>
  <r>
    <x v="0"/>
    <n v="8"/>
    <n v="1"/>
    <x v="0"/>
    <d v="2018-09-08T00:00:00"/>
    <s v="Avg of 4 NM Projects"/>
    <n v="3"/>
    <n v="0"/>
    <n v="0"/>
    <n v="23.71"/>
    <n v="21.24"/>
    <n v="0"/>
  </r>
  <r>
    <x v="0"/>
    <n v="8"/>
    <n v="1"/>
    <x v="0"/>
    <d v="2018-09-08T00:00:00"/>
    <s v="Avg of 4 NM Projects"/>
    <n v="4"/>
    <n v="0"/>
    <n v="0"/>
    <n v="23.07"/>
    <n v="20.38"/>
    <n v="0"/>
  </r>
  <r>
    <x v="0"/>
    <n v="8"/>
    <n v="1"/>
    <x v="0"/>
    <d v="2018-09-08T00:00:00"/>
    <s v="Avg of 4 NM Projects"/>
    <n v="5"/>
    <n v="-0.39"/>
    <n v="-2.1910112359550564E-3"/>
    <n v="22.04"/>
    <n v="19.86"/>
    <n v="-7.7454000000000004E-3"/>
  </r>
  <r>
    <x v="0"/>
    <n v="8"/>
    <n v="1"/>
    <x v="0"/>
    <d v="2018-09-08T00:00:00"/>
    <s v="Avg of 4 NM Projects"/>
    <n v="6"/>
    <n v="0"/>
    <n v="0"/>
    <n v="23.57"/>
    <n v="23.27"/>
    <n v="0"/>
  </r>
  <r>
    <x v="0"/>
    <n v="8"/>
    <n v="1"/>
    <x v="0"/>
    <d v="2018-09-08T00:00:00"/>
    <s v="Avg of 4 NM Projects"/>
    <n v="7"/>
    <n v="0.38500000000000001"/>
    <n v="2.1629213483146067E-3"/>
    <n v="22.26"/>
    <n v="29.01"/>
    <n v="1.1168850000000001E-2"/>
  </r>
  <r>
    <x v="0"/>
    <n v="8"/>
    <n v="1"/>
    <x v="0"/>
    <d v="2018-09-08T00:00:00"/>
    <s v="Avg of 4 NM Projects"/>
    <n v="8"/>
    <n v="16.244999999999997"/>
    <n v="9.1264044943820205E-2"/>
    <n v="24.11"/>
    <n v="27.12"/>
    <n v="0.44056439999999991"/>
  </r>
  <r>
    <x v="0"/>
    <n v="8"/>
    <n v="1"/>
    <x v="0"/>
    <d v="2018-09-08T00:00:00"/>
    <s v="Avg of 4 NM Projects"/>
    <n v="9"/>
    <n v="51.45"/>
    <n v="0.28904494382022472"/>
    <n v="25.85"/>
    <n v="32.93"/>
    <n v="1.6942485"/>
  </r>
  <r>
    <x v="0"/>
    <n v="8"/>
    <n v="1"/>
    <x v="0"/>
    <d v="2018-09-08T00:00:00"/>
    <s v="Avg of 4 NM Projects"/>
    <n v="10"/>
    <n v="84.859999999999985"/>
    <n v="0.47674157303370779"/>
    <n v="30.43"/>
    <n v="33.65"/>
    <n v="2.8555389999999994"/>
  </r>
  <r>
    <x v="0"/>
    <n v="8"/>
    <n v="1"/>
    <x v="0"/>
    <d v="2018-09-08T00:00:00"/>
    <s v="Avg of 4 NM Projects"/>
    <n v="11"/>
    <n v="88.965000000000003"/>
    <n v="0.49980337078651688"/>
    <n v="31.29"/>
    <n v="30.66"/>
    <n v="2.7276669"/>
  </r>
  <r>
    <x v="0"/>
    <n v="8"/>
    <n v="1"/>
    <x v="0"/>
    <d v="2018-09-08T00:00:00"/>
    <s v="Avg of 4 NM Projects"/>
    <n v="12"/>
    <n v="100.355"/>
    <n v="0.56379213483146073"/>
    <n v="28.15"/>
    <n v="24.48"/>
    <n v="2.4566903999999998"/>
  </r>
  <r>
    <x v="0"/>
    <n v="8"/>
    <n v="1"/>
    <x v="0"/>
    <d v="2018-09-08T00:00:00"/>
    <s v="Avg of 4 NM Projects"/>
    <n v="13"/>
    <n v="108.66999999999999"/>
    <n v="0.610505617977528"/>
    <n v="28.85"/>
    <n v="23.2"/>
    <n v="2.5211439999999996"/>
  </r>
  <r>
    <x v="0"/>
    <n v="8"/>
    <n v="1"/>
    <x v="0"/>
    <d v="2018-09-08T00:00:00"/>
    <s v="Avg of 4 NM Projects"/>
    <n v="14"/>
    <n v="115.71000000000001"/>
    <n v="0.65005617977528096"/>
    <n v="29.36"/>
    <n v="22.63"/>
    <n v="2.6185173000000002"/>
  </r>
  <r>
    <x v="0"/>
    <n v="8"/>
    <n v="1"/>
    <x v="0"/>
    <d v="2018-09-08T00:00:00"/>
    <s v="Avg of 4 NM Projects"/>
    <n v="15"/>
    <n v="103.17000000000002"/>
    <n v="0.57960674157303382"/>
    <n v="30.79"/>
    <n v="22.96"/>
    <n v="2.3687832000000002"/>
  </r>
  <r>
    <x v="0"/>
    <n v="8"/>
    <n v="1"/>
    <x v="0"/>
    <d v="2018-09-08T00:00:00"/>
    <s v="Avg of 4 NM Projects"/>
    <n v="16"/>
    <n v="91.525000000000006"/>
    <n v="0.51418539325842705"/>
    <n v="33.1"/>
    <n v="22.95"/>
    <n v="2.1004987500000003"/>
  </r>
  <r>
    <x v="0"/>
    <n v="8"/>
    <n v="1"/>
    <x v="0"/>
    <d v="2018-09-08T00:00:00"/>
    <s v="Avg of 4 NM Projects"/>
    <n v="17"/>
    <n v="69.24499999999999"/>
    <n v="0.38901685393258423"/>
    <n v="31.94"/>
    <n v="25.01"/>
    <n v="1.7318174499999999"/>
  </r>
  <r>
    <x v="0"/>
    <n v="8"/>
    <n v="1"/>
    <x v="0"/>
    <d v="2018-09-08T00:00:00"/>
    <s v="Avg of 4 NM Projects"/>
    <n v="18"/>
    <n v="38.914999999999999"/>
    <n v="0.21862359550561797"/>
    <n v="30.6"/>
    <n v="23.05"/>
    <n v="0.89699075000000006"/>
  </r>
  <r>
    <x v="0"/>
    <n v="8"/>
    <n v="1"/>
    <x v="0"/>
    <d v="2018-09-08T00:00:00"/>
    <s v="Avg of 4 NM Projects"/>
    <n v="19"/>
    <n v="11.52"/>
    <n v="6.471910112359551E-2"/>
    <n v="32.340000000000003"/>
    <n v="29.13"/>
    <n v="0.33557759999999998"/>
  </r>
  <r>
    <x v="0"/>
    <n v="8"/>
    <n v="1"/>
    <x v="0"/>
    <d v="2018-09-08T00:00:00"/>
    <s v="Avg of 4 NM Projects"/>
    <n v="20"/>
    <n v="0"/>
    <n v="0"/>
    <n v="32.9"/>
    <n v="34.1"/>
    <n v="0"/>
  </r>
  <r>
    <x v="0"/>
    <n v="8"/>
    <n v="1"/>
    <x v="0"/>
    <d v="2018-09-08T00:00:00"/>
    <s v="Avg of 4 NM Projects"/>
    <n v="21"/>
    <n v="0"/>
    <n v="0"/>
    <n v="28.82"/>
    <n v="25.38"/>
    <n v="0"/>
  </r>
  <r>
    <x v="0"/>
    <n v="8"/>
    <n v="1"/>
    <x v="0"/>
    <d v="2018-09-08T00:00:00"/>
    <s v="Avg of 4 NM Projects"/>
    <n v="22"/>
    <n v="-0.39"/>
    <n v="-2.1910112359550564E-3"/>
    <n v="23.6"/>
    <n v="20.54"/>
    <n v="-8.0105999999999997E-3"/>
  </r>
  <r>
    <x v="0"/>
    <n v="8"/>
    <n v="1"/>
    <x v="0"/>
    <d v="2018-09-08T00:00:00"/>
    <s v="Avg of 4 NM Projects"/>
    <n v="23"/>
    <n v="0"/>
    <n v="0"/>
    <n v="23.92"/>
    <n v="19.829999999999998"/>
    <n v="0"/>
  </r>
  <r>
    <x v="0"/>
    <n v="8"/>
    <n v="1"/>
    <x v="0"/>
    <d v="2018-09-08T00:00:00"/>
    <s v="Avg of 4 NM Projects"/>
    <n v="24"/>
    <n v="-0.26"/>
    <n v="-1.4606741573033708E-3"/>
    <n v="20.63"/>
    <n v="20.93"/>
    <n v="-5.4418000000000001E-3"/>
  </r>
  <r>
    <x v="0"/>
    <n v="9"/>
    <n v="2"/>
    <x v="0"/>
    <d v="2018-09-09T00:00:00"/>
    <s v="Avg of 4 NM Projects"/>
    <n v="1"/>
    <n v="0"/>
    <n v="0"/>
    <n v="22.81"/>
    <n v="19.28"/>
    <n v="0"/>
  </r>
  <r>
    <x v="0"/>
    <n v="9"/>
    <n v="2"/>
    <x v="0"/>
    <d v="2018-09-09T00:00:00"/>
    <s v="Avg of 4 NM Projects"/>
    <n v="2"/>
    <n v="-0.13"/>
    <n v="-7.3033707865168538E-4"/>
    <n v="19.66"/>
    <n v="21.55"/>
    <n v="-2.8015000000000002E-3"/>
  </r>
  <r>
    <x v="0"/>
    <n v="9"/>
    <n v="2"/>
    <x v="0"/>
    <d v="2018-09-09T00:00:00"/>
    <s v="Avg of 4 NM Projects"/>
    <n v="3"/>
    <n v="0"/>
    <n v="0"/>
    <n v="21.8"/>
    <n v="23.85"/>
    <n v="0"/>
  </r>
  <r>
    <x v="0"/>
    <n v="9"/>
    <n v="2"/>
    <x v="0"/>
    <d v="2018-09-09T00:00:00"/>
    <s v="Avg of 4 NM Projects"/>
    <n v="4"/>
    <n v="-0.13"/>
    <n v="-7.3033707865168538E-4"/>
    <n v="19.27"/>
    <n v="20.95"/>
    <n v="-2.7235000000000002E-3"/>
  </r>
  <r>
    <x v="0"/>
    <n v="9"/>
    <n v="2"/>
    <x v="0"/>
    <d v="2018-09-09T00:00:00"/>
    <s v="Avg of 4 NM Projects"/>
    <n v="5"/>
    <n v="-0.13"/>
    <n v="-7.3033707865168538E-4"/>
    <n v="19.3"/>
    <n v="20.84"/>
    <n v="-2.7092000000000001E-3"/>
  </r>
  <r>
    <x v="0"/>
    <n v="9"/>
    <n v="2"/>
    <x v="0"/>
    <d v="2018-09-09T00:00:00"/>
    <s v="Avg of 4 NM Projects"/>
    <n v="6"/>
    <n v="0"/>
    <n v="0"/>
    <n v="18.91"/>
    <n v="20.85"/>
    <n v="0"/>
  </r>
  <r>
    <x v="0"/>
    <n v="9"/>
    <n v="2"/>
    <x v="0"/>
    <d v="2018-09-09T00:00:00"/>
    <s v="Avg of 4 NM Projects"/>
    <n v="7"/>
    <n v="0.52"/>
    <n v="2.9213483146067415E-3"/>
    <n v="22.66"/>
    <n v="23.53"/>
    <n v="1.2235600000000001E-2"/>
  </r>
  <r>
    <x v="0"/>
    <n v="9"/>
    <n v="2"/>
    <x v="1"/>
    <d v="2018-09-09T00:00:00"/>
    <s v="Avg of 4 NM Projects"/>
    <n v="8"/>
    <n v="18.560000000000002"/>
    <n v="0.10426966292134833"/>
    <n v="23.02"/>
    <n v="19.36"/>
    <n v="0.35932160000000002"/>
  </r>
  <r>
    <x v="0"/>
    <n v="9"/>
    <n v="2"/>
    <x v="1"/>
    <d v="2018-09-09T00:00:00"/>
    <s v="Avg of 4 NM Projects"/>
    <n v="9"/>
    <n v="58.875"/>
    <n v="0.33075842696629215"/>
    <n v="21.24"/>
    <n v="19.7"/>
    <n v="1.1598374999999999"/>
  </r>
  <r>
    <x v="0"/>
    <n v="9"/>
    <n v="2"/>
    <x v="1"/>
    <d v="2018-09-09T00:00:00"/>
    <s v="Avg of 4 NM Projects"/>
    <n v="10"/>
    <n v="87.674999999999997"/>
    <n v="0.49255617977528088"/>
    <n v="24.08"/>
    <n v="27.29"/>
    <n v="2.3926507499999996"/>
  </r>
  <r>
    <x v="0"/>
    <n v="9"/>
    <n v="2"/>
    <x v="1"/>
    <d v="2018-09-09T00:00:00"/>
    <s v="Avg of 4 NM Projects"/>
    <n v="11"/>
    <n v="98.050000000000011"/>
    <n v="0.55084269662921359"/>
    <n v="24.5"/>
    <n v="27.39"/>
    <n v="2.6855895000000003"/>
  </r>
  <r>
    <x v="0"/>
    <n v="9"/>
    <n v="2"/>
    <x v="1"/>
    <d v="2018-09-09T00:00:00"/>
    <s v="Avg of 4 NM Projects"/>
    <n v="12"/>
    <n v="109.30999999999999"/>
    <n v="0.6141011235955055"/>
    <n v="26.31"/>
    <n v="28.38"/>
    <n v="3.1022177999999996"/>
  </r>
  <r>
    <x v="0"/>
    <n v="9"/>
    <n v="2"/>
    <x v="1"/>
    <d v="2018-09-09T00:00:00"/>
    <s v="Avg of 4 NM Projects"/>
    <n v="13"/>
    <n v="113.41"/>
    <n v="0.63713483146067418"/>
    <n v="26.54"/>
    <n v="24.71"/>
    <n v="2.8023611000000002"/>
  </r>
  <r>
    <x v="0"/>
    <n v="9"/>
    <n v="2"/>
    <x v="1"/>
    <d v="2018-09-09T00:00:00"/>
    <s v="Avg of 4 NM Projects"/>
    <n v="14"/>
    <n v="115.07499999999999"/>
    <n v="0.64648876404494371"/>
    <n v="26.24"/>
    <n v="21.48"/>
    <n v="2.4718109999999998"/>
  </r>
  <r>
    <x v="0"/>
    <n v="9"/>
    <n v="2"/>
    <x v="1"/>
    <d v="2018-09-09T00:00:00"/>
    <s v="Avg of 4 NM Projects"/>
    <n v="15"/>
    <n v="100.48499999999999"/>
    <n v="0.56452247191011229"/>
    <n v="24.19"/>
    <n v="19.79"/>
    <n v="1.9885981499999996"/>
  </r>
  <r>
    <x v="0"/>
    <n v="9"/>
    <n v="2"/>
    <x v="1"/>
    <d v="2018-09-09T00:00:00"/>
    <s v="Avg of 4 NM Projects"/>
    <n v="16"/>
    <n v="86.53"/>
    <n v="0.48612359550561801"/>
    <n v="21.65"/>
    <n v="19.55"/>
    <n v="1.6916615000000002"/>
  </r>
  <r>
    <x v="0"/>
    <n v="9"/>
    <n v="2"/>
    <x v="1"/>
    <d v="2018-09-09T00:00:00"/>
    <s v="Avg of 4 NM Projects"/>
    <n v="17"/>
    <n v="58.12"/>
    <n v="0.32651685393258423"/>
    <n v="23.51"/>
    <n v="19.72"/>
    <n v="1.1461263999999998"/>
  </r>
  <r>
    <x v="0"/>
    <n v="9"/>
    <n v="2"/>
    <x v="1"/>
    <d v="2018-09-09T00:00:00"/>
    <s v="Avg of 4 NM Projects"/>
    <n v="18"/>
    <n v="25.855"/>
    <n v="0.14525280898876405"/>
    <n v="28.97"/>
    <n v="20.079999999999998"/>
    <n v="0.51916839999999997"/>
  </r>
  <r>
    <x v="0"/>
    <n v="9"/>
    <n v="2"/>
    <x v="1"/>
    <d v="2018-09-09T00:00:00"/>
    <s v="Avg of 4 NM Projects"/>
    <n v="19"/>
    <n v="8.07"/>
    <n v="4.5337078651685396E-2"/>
    <n v="31.87"/>
    <n v="21.63"/>
    <n v="0.17455410000000002"/>
  </r>
  <r>
    <x v="0"/>
    <n v="9"/>
    <n v="2"/>
    <x v="1"/>
    <d v="2018-09-09T00:00:00"/>
    <s v="Avg of 4 NM Projects"/>
    <n v="20"/>
    <n v="0"/>
    <n v="0"/>
    <n v="36.409999999999997"/>
    <n v="27.21"/>
    <n v="0"/>
  </r>
  <r>
    <x v="0"/>
    <n v="9"/>
    <n v="2"/>
    <x v="1"/>
    <d v="2018-09-09T00:00:00"/>
    <s v="Avg of 4 NM Projects"/>
    <n v="21"/>
    <n v="0"/>
    <n v="0"/>
    <n v="33"/>
    <n v="24.3"/>
    <n v="0"/>
  </r>
  <r>
    <x v="0"/>
    <n v="9"/>
    <n v="2"/>
    <x v="1"/>
    <d v="2018-09-09T00:00:00"/>
    <s v="Avg of 4 NM Projects"/>
    <n v="22"/>
    <n v="-0.13"/>
    <n v="-7.3033707865168538E-4"/>
    <n v="24.15"/>
    <n v="22.97"/>
    <n v="-2.9860999999999998E-3"/>
  </r>
  <r>
    <x v="0"/>
    <n v="9"/>
    <n v="2"/>
    <x v="1"/>
    <d v="2018-09-09T00:00:00"/>
    <s v="Avg of 4 NM Projects"/>
    <n v="23"/>
    <n v="-0.13"/>
    <n v="-7.3033707865168538E-4"/>
    <n v="22.96"/>
    <n v="19.21"/>
    <n v="-2.4973E-3"/>
  </r>
  <r>
    <x v="0"/>
    <n v="9"/>
    <n v="2"/>
    <x v="0"/>
    <d v="2018-09-09T00:00:00"/>
    <s v="Avg of 4 NM Projects"/>
    <n v="24"/>
    <n v="-0.26"/>
    <n v="-1.4606741573033708E-3"/>
    <n v="22.99"/>
    <n v="19.45"/>
    <n v="-5.0570000000000007E-3"/>
  </r>
  <r>
    <x v="0"/>
    <n v="10"/>
    <n v="3"/>
    <x v="0"/>
    <d v="2018-09-10T00:00:00"/>
    <s v="Avg of 4 NM Projects"/>
    <n v="1"/>
    <n v="0"/>
    <n v="0"/>
    <n v="21.62"/>
    <n v="18.32"/>
    <n v="0"/>
  </r>
  <r>
    <x v="0"/>
    <n v="10"/>
    <n v="3"/>
    <x v="0"/>
    <d v="2018-09-10T00:00:00"/>
    <s v="Avg of 4 NM Projects"/>
    <n v="2"/>
    <n v="-0.13"/>
    <n v="-7.3033707865168538E-4"/>
    <n v="20.190000000000001"/>
    <n v="17.239999999999998"/>
    <n v="-2.2412E-3"/>
  </r>
  <r>
    <x v="0"/>
    <n v="10"/>
    <n v="3"/>
    <x v="0"/>
    <d v="2018-09-10T00:00:00"/>
    <s v="Avg of 4 NM Projects"/>
    <n v="3"/>
    <n v="-0.26"/>
    <n v="-1.4606741573033708E-3"/>
    <n v="18.329999999999998"/>
    <n v="17.190000000000001"/>
    <n v="-4.4694000000000001E-3"/>
  </r>
  <r>
    <x v="0"/>
    <n v="10"/>
    <n v="3"/>
    <x v="0"/>
    <d v="2018-09-10T00:00:00"/>
    <s v="Avg of 4 NM Projects"/>
    <n v="4"/>
    <n v="0"/>
    <n v="0"/>
    <n v="18.32"/>
    <n v="17.600000000000001"/>
    <n v="0"/>
  </r>
  <r>
    <x v="0"/>
    <n v="10"/>
    <n v="3"/>
    <x v="0"/>
    <d v="2018-09-10T00:00:00"/>
    <s v="Avg of 4 NM Projects"/>
    <n v="5"/>
    <n v="-0.13"/>
    <n v="-7.3033707865168538E-4"/>
    <n v="20.420000000000002"/>
    <n v="17.670000000000002"/>
    <n v="-2.2971000000000003E-3"/>
  </r>
  <r>
    <x v="0"/>
    <n v="10"/>
    <n v="3"/>
    <x v="0"/>
    <d v="2018-09-10T00:00:00"/>
    <s v="Avg of 4 NM Projects"/>
    <n v="6"/>
    <n v="-0.13"/>
    <n v="-7.3033707865168538E-4"/>
    <n v="22.91"/>
    <n v="-42.35"/>
    <n v="5.5055000000000008E-3"/>
  </r>
  <r>
    <x v="0"/>
    <n v="10"/>
    <n v="3"/>
    <x v="0"/>
    <d v="2018-09-10T00:00:00"/>
    <s v="Avg of 4 NM Projects"/>
    <n v="7"/>
    <n v="0.65"/>
    <n v="3.6516853932584271E-3"/>
    <n v="26.04"/>
    <n v="18.25"/>
    <n v="1.1862500000000002E-2"/>
  </r>
  <r>
    <x v="0"/>
    <n v="10"/>
    <n v="3"/>
    <x v="1"/>
    <d v="2018-09-10T00:00:00"/>
    <s v="Avg of 4 NM Projects"/>
    <n v="8"/>
    <n v="15.364999999999998"/>
    <n v="8.6320224719101113E-2"/>
    <n v="28.86"/>
    <n v="22.14"/>
    <n v="0.34018109999999996"/>
  </r>
  <r>
    <x v="0"/>
    <n v="10"/>
    <n v="3"/>
    <x v="1"/>
    <d v="2018-09-10T00:00:00"/>
    <s v="Avg of 4 NM Projects"/>
    <n v="9"/>
    <n v="41.725000000000001"/>
    <n v="0.23441011235955056"/>
    <n v="24.16"/>
    <n v="38.520000000000003"/>
    <n v="1.6072470000000003"/>
  </r>
  <r>
    <x v="0"/>
    <n v="10"/>
    <n v="3"/>
    <x v="1"/>
    <d v="2018-09-10T00:00:00"/>
    <s v="Avg of 4 NM Projects"/>
    <n v="10"/>
    <n v="67.704999999999998"/>
    <n v="0.38036516853932584"/>
    <n v="27.52"/>
    <n v="28.66"/>
    <n v="1.9404252999999998"/>
  </r>
  <r>
    <x v="0"/>
    <n v="10"/>
    <n v="3"/>
    <x v="1"/>
    <d v="2018-09-10T00:00:00"/>
    <s v="Avg of 4 NM Projects"/>
    <n v="11"/>
    <n v="83.45"/>
    <n v="0.46882022471910112"/>
    <n v="31.18"/>
    <n v="34.6"/>
    <n v="2.8873700000000002"/>
  </r>
  <r>
    <x v="0"/>
    <n v="10"/>
    <n v="3"/>
    <x v="1"/>
    <d v="2018-09-10T00:00:00"/>
    <s v="Avg of 4 NM Projects"/>
    <n v="12"/>
    <n v="96.004999999999995"/>
    <n v="0.53935393258426967"/>
    <n v="32.6"/>
    <n v="33.090000000000003"/>
    <n v="3.1768054500000003"/>
  </r>
  <r>
    <x v="0"/>
    <n v="10"/>
    <n v="3"/>
    <x v="1"/>
    <d v="2018-09-10T00:00:00"/>
    <s v="Avg of 4 NM Projects"/>
    <n v="13"/>
    <n v="94.465000000000003"/>
    <n v="0.53070224719101122"/>
    <n v="31.91"/>
    <n v="26.02"/>
    <n v="2.4579792999999999"/>
  </r>
  <r>
    <x v="0"/>
    <n v="10"/>
    <n v="3"/>
    <x v="1"/>
    <d v="2018-09-10T00:00:00"/>
    <s v="Avg of 4 NM Projects"/>
    <n v="14"/>
    <n v="86.914999999999992"/>
    <n v="0.48828651685393254"/>
    <n v="32.4"/>
    <n v="23.45"/>
    <n v="2.0381567499999997"/>
  </r>
  <r>
    <x v="0"/>
    <n v="10"/>
    <n v="3"/>
    <x v="1"/>
    <d v="2018-09-10T00:00:00"/>
    <s v="Avg of 4 NM Projects"/>
    <n v="15"/>
    <n v="57.34"/>
    <n v="0.32213483146067418"/>
    <n v="32.159999999999997"/>
    <n v="25.32"/>
    <n v="1.4518488000000003"/>
  </r>
  <r>
    <x v="0"/>
    <n v="10"/>
    <n v="3"/>
    <x v="1"/>
    <d v="2018-09-10T00:00:00"/>
    <s v="Avg of 4 NM Projects"/>
    <n v="16"/>
    <n v="37.119999999999997"/>
    <n v="0.2085393258426966"/>
    <n v="33.659999999999997"/>
    <n v="23.98"/>
    <n v="0.89013759999999986"/>
  </r>
  <r>
    <x v="0"/>
    <n v="10"/>
    <n v="3"/>
    <x v="1"/>
    <d v="2018-09-10T00:00:00"/>
    <s v="Avg of 4 NM Projects"/>
    <n v="17"/>
    <n v="18.429999999999996"/>
    <n v="0.10353932584269661"/>
    <n v="35.020000000000003"/>
    <n v="24.21"/>
    <n v="0.44619029999999993"/>
  </r>
  <r>
    <x v="0"/>
    <n v="10"/>
    <n v="3"/>
    <x v="1"/>
    <d v="2018-09-10T00:00:00"/>
    <s v="Avg of 4 NM Projects"/>
    <n v="18"/>
    <n v="8.83"/>
    <n v="4.9606741573033707E-2"/>
    <n v="37.450000000000003"/>
    <n v="23.13"/>
    <n v="0.2042379"/>
  </r>
  <r>
    <x v="0"/>
    <n v="10"/>
    <n v="3"/>
    <x v="1"/>
    <d v="2018-09-10T00:00:00"/>
    <s v="Avg of 4 NM Projects"/>
    <n v="19"/>
    <n v="1.41"/>
    <n v="7.9213483146067416E-3"/>
    <n v="38.67"/>
    <n v="22.86"/>
    <n v="3.22326E-2"/>
  </r>
  <r>
    <x v="0"/>
    <n v="10"/>
    <n v="3"/>
    <x v="1"/>
    <d v="2018-09-10T00:00:00"/>
    <s v="Avg of 4 NM Projects"/>
    <n v="20"/>
    <n v="-0.13"/>
    <n v="-7.3033707865168538E-4"/>
    <n v="41.93"/>
    <n v="19.79"/>
    <n v="-2.5726999999999998E-3"/>
  </r>
  <r>
    <x v="0"/>
    <n v="10"/>
    <n v="3"/>
    <x v="1"/>
    <d v="2018-09-10T00:00:00"/>
    <s v="Avg of 4 NM Projects"/>
    <n v="21"/>
    <n v="-0.13"/>
    <n v="-7.3033707865168538E-4"/>
    <n v="37.83"/>
    <n v="19.97"/>
    <n v="-2.5961000000000001E-3"/>
  </r>
  <r>
    <x v="0"/>
    <n v="10"/>
    <n v="3"/>
    <x v="1"/>
    <d v="2018-09-10T00:00:00"/>
    <s v="Avg of 4 NM Projects"/>
    <n v="22"/>
    <n v="0"/>
    <n v="0"/>
    <n v="32.299999999999997"/>
    <n v="19.260000000000002"/>
    <n v="0"/>
  </r>
  <r>
    <x v="0"/>
    <n v="10"/>
    <n v="3"/>
    <x v="1"/>
    <d v="2018-09-10T00:00:00"/>
    <s v="Avg of 4 NM Projects"/>
    <n v="23"/>
    <n v="0"/>
    <n v="0"/>
    <n v="28.92"/>
    <n v="17.03"/>
    <n v="0"/>
  </r>
  <r>
    <x v="0"/>
    <n v="10"/>
    <n v="3"/>
    <x v="0"/>
    <d v="2018-09-10T00:00:00"/>
    <s v="Avg of 4 NM Projects"/>
    <n v="24"/>
    <n v="-0.13"/>
    <n v="-7.3033707865168538E-4"/>
    <n v="26.32"/>
    <n v="17.88"/>
    <n v="-2.3243999999999999E-3"/>
  </r>
  <r>
    <x v="0"/>
    <n v="11"/>
    <n v="4"/>
    <x v="0"/>
    <d v="2018-09-11T00:00:00"/>
    <s v="Avg of 4 NM Projects"/>
    <n v="1"/>
    <n v="-0.26"/>
    <n v="-1.4606741573033708E-3"/>
    <n v="22.57"/>
    <n v="17.87"/>
    <n v="-4.6462000000000005E-3"/>
  </r>
  <r>
    <x v="0"/>
    <n v="11"/>
    <n v="4"/>
    <x v="0"/>
    <d v="2018-09-11T00:00:00"/>
    <s v="Avg of 4 NM Projects"/>
    <n v="2"/>
    <n v="-0.13"/>
    <n v="-7.3033707865168538E-4"/>
    <n v="21.29"/>
    <n v="17.79"/>
    <n v="-2.3127E-3"/>
  </r>
  <r>
    <x v="0"/>
    <n v="11"/>
    <n v="4"/>
    <x v="0"/>
    <d v="2018-09-11T00:00:00"/>
    <s v="Avg of 4 NM Projects"/>
    <n v="3"/>
    <n v="0"/>
    <n v="0"/>
    <n v="22.44"/>
    <n v="11.34"/>
    <n v="0"/>
  </r>
  <r>
    <x v="0"/>
    <n v="11"/>
    <n v="4"/>
    <x v="0"/>
    <d v="2018-09-11T00:00:00"/>
    <s v="Avg of 4 NM Projects"/>
    <n v="4"/>
    <n v="0"/>
    <n v="0"/>
    <n v="22.04"/>
    <n v="13.62"/>
    <n v="0"/>
  </r>
  <r>
    <x v="0"/>
    <n v="11"/>
    <n v="4"/>
    <x v="0"/>
    <d v="2018-09-11T00:00:00"/>
    <s v="Avg of 4 NM Projects"/>
    <n v="5"/>
    <n v="-0.13"/>
    <n v="-7.3033707865168538E-4"/>
    <n v="22.48"/>
    <n v="4.4400000000000004"/>
    <n v="-5.7720000000000004E-4"/>
  </r>
  <r>
    <x v="0"/>
    <n v="11"/>
    <n v="4"/>
    <x v="0"/>
    <d v="2018-09-11T00:00:00"/>
    <s v="Avg of 4 NM Projects"/>
    <n v="6"/>
    <n v="0"/>
    <n v="0"/>
    <n v="25.51"/>
    <n v="18.11"/>
    <n v="0"/>
  </r>
  <r>
    <x v="0"/>
    <n v="11"/>
    <n v="4"/>
    <x v="0"/>
    <d v="2018-09-11T00:00:00"/>
    <s v="Avg of 4 NM Projects"/>
    <n v="7"/>
    <n v="-0.26"/>
    <n v="-1.4606741573033708E-3"/>
    <n v="29.71"/>
    <n v="18.29"/>
    <n v="-4.7553999999999999E-3"/>
  </r>
  <r>
    <x v="0"/>
    <n v="11"/>
    <n v="4"/>
    <x v="1"/>
    <d v="2018-09-11T00:00:00"/>
    <s v="Avg of 4 NM Projects"/>
    <n v="8"/>
    <n v="3.4549999999999996"/>
    <n v="1.941011235955056E-2"/>
    <n v="28.01"/>
    <n v="19.46"/>
    <n v="6.7234299999999997E-2"/>
  </r>
  <r>
    <x v="0"/>
    <n v="11"/>
    <n v="4"/>
    <x v="1"/>
    <d v="2018-09-11T00:00:00"/>
    <s v="Avg of 4 NM Projects"/>
    <n v="9"/>
    <n v="12.804999999999998"/>
    <n v="7.1938202247190997E-2"/>
    <n v="28.53"/>
    <n v="20.32"/>
    <n v="0.26019759999999997"/>
  </r>
  <r>
    <x v="0"/>
    <n v="11"/>
    <n v="4"/>
    <x v="1"/>
    <d v="2018-09-11T00:00:00"/>
    <s v="Avg of 4 NM Projects"/>
    <n v="10"/>
    <n v="20.475000000000001"/>
    <n v="0.11502808988764046"/>
    <n v="30.18"/>
    <n v="19.96"/>
    <n v="0.40868100000000002"/>
  </r>
  <r>
    <x v="0"/>
    <n v="11"/>
    <n v="4"/>
    <x v="1"/>
    <d v="2018-09-11T00:00:00"/>
    <s v="Avg of 4 NM Projects"/>
    <n v="11"/>
    <n v="25.984999999999999"/>
    <n v="0.14598314606741572"/>
    <n v="31.97"/>
    <n v="19.899999999999999"/>
    <n v="0.51710149999999999"/>
  </r>
  <r>
    <x v="0"/>
    <n v="11"/>
    <n v="4"/>
    <x v="1"/>
    <d v="2018-09-11T00:00:00"/>
    <s v="Avg of 4 NM Projects"/>
    <n v="12"/>
    <n v="50.554999999999993"/>
    <n v="0.28401685393258425"/>
    <n v="31.93"/>
    <n v="11.12"/>
    <n v="0.56217159999999988"/>
  </r>
  <r>
    <x v="0"/>
    <n v="11"/>
    <n v="4"/>
    <x v="1"/>
    <d v="2018-09-11T00:00:00"/>
    <s v="Avg of 4 NM Projects"/>
    <n v="13"/>
    <n v="65.665000000000006"/>
    <n v="0.3689044943820225"/>
    <n v="33.79"/>
    <n v="19.57"/>
    <n v="1.2850640500000001"/>
  </r>
  <r>
    <x v="0"/>
    <n v="11"/>
    <n v="4"/>
    <x v="1"/>
    <d v="2018-09-11T00:00:00"/>
    <s v="Avg of 4 NM Projects"/>
    <n v="14"/>
    <n v="73.724999999999994"/>
    <n v="0.41418539325842696"/>
    <n v="38.24"/>
    <n v="20.6"/>
    <n v="1.5187349999999999"/>
  </r>
  <r>
    <x v="0"/>
    <n v="11"/>
    <n v="4"/>
    <x v="1"/>
    <d v="2018-09-11T00:00:00"/>
    <s v="Avg of 4 NM Projects"/>
    <n v="15"/>
    <n v="60.16"/>
    <n v="0.33797752808988762"/>
    <n v="38.56"/>
    <n v="20.68"/>
    <n v="1.2441088"/>
  </r>
  <r>
    <x v="0"/>
    <n v="11"/>
    <n v="4"/>
    <x v="1"/>
    <d v="2018-09-11T00:00:00"/>
    <s v="Avg of 4 NM Projects"/>
    <n v="16"/>
    <n v="38.524999999999999"/>
    <n v="0.21643258426966291"/>
    <n v="40.56"/>
    <n v="20.22"/>
    <n v="0.77897549999999993"/>
  </r>
  <r>
    <x v="0"/>
    <n v="11"/>
    <n v="4"/>
    <x v="1"/>
    <d v="2018-09-11T00:00:00"/>
    <s v="Avg of 4 NM Projects"/>
    <n v="17"/>
    <n v="39.17"/>
    <n v="0.22005617977528091"/>
    <n v="42.63"/>
    <n v="20.7"/>
    <n v="0.81081899999999996"/>
  </r>
  <r>
    <x v="0"/>
    <n v="11"/>
    <n v="4"/>
    <x v="1"/>
    <d v="2018-09-11T00:00:00"/>
    <s v="Avg of 4 NM Projects"/>
    <n v="18"/>
    <n v="23.560000000000002"/>
    <n v="0.13235955056179777"/>
    <n v="41.79"/>
    <n v="21.74"/>
    <n v="0.51219439999999994"/>
  </r>
  <r>
    <x v="0"/>
    <n v="11"/>
    <n v="4"/>
    <x v="1"/>
    <d v="2018-09-11T00:00:00"/>
    <s v="Avg of 4 NM Projects"/>
    <n v="19"/>
    <n v="4.7350000000000003"/>
    <n v="2.6601123595505621E-2"/>
    <n v="38.799999999999997"/>
    <n v="22.84"/>
    <n v="0.1081474"/>
  </r>
  <r>
    <x v="0"/>
    <n v="11"/>
    <n v="4"/>
    <x v="1"/>
    <d v="2018-09-11T00:00:00"/>
    <s v="Avg of 4 NM Projects"/>
    <n v="20"/>
    <n v="-0.26"/>
    <n v="-1.4606741573033708E-3"/>
    <n v="41.99"/>
    <n v="25.42"/>
    <n v="-6.6092000000000008E-3"/>
  </r>
  <r>
    <x v="0"/>
    <n v="11"/>
    <n v="4"/>
    <x v="1"/>
    <d v="2018-09-11T00:00:00"/>
    <s v="Avg of 4 NM Projects"/>
    <n v="21"/>
    <n v="0"/>
    <n v="0"/>
    <n v="41.37"/>
    <n v="23.94"/>
    <n v="0"/>
  </r>
  <r>
    <x v="0"/>
    <n v="11"/>
    <n v="4"/>
    <x v="1"/>
    <d v="2018-09-11T00:00:00"/>
    <s v="Avg of 4 NM Projects"/>
    <n v="22"/>
    <n v="-0.13"/>
    <n v="-7.3033707865168538E-4"/>
    <n v="29.49"/>
    <n v="21.19"/>
    <n v="-2.7547000000000001E-3"/>
  </r>
  <r>
    <x v="0"/>
    <n v="11"/>
    <n v="4"/>
    <x v="1"/>
    <d v="2018-09-11T00:00:00"/>
    <s v="Avg of 4 NM Projects"/>
    <n v="23"/>
    <n v="0"/>
    <n v="0"/>
    <n v="29.86"/>
    <n v="18.28"/>
    <n v="0"/>
  </r>
  <r>
    <x v="0"/>
    <n v="11"/>
    <n v="4"/>
    <x v="0"/>
    <d v="2018-09-11T00:00:00"/>
    <s v="Avg of 4 NM Projects"/>
    <n v="24"/>
    <n v="-0.26"/>
    <n v="-1.4606741573033708E-3"/>
    <n v="30.45"/>
    <n v="19.88"/>
    <n v="-5.1688000000000003E-3"/>
  </r>
  <r>
    <x v="0"/>
    <n v="12"/>
    <n v="5"/>
    <x v="0"/>
    <d v="2018-09-12T00:00:00"/>
    <s v="Avg of 4 NM Projects"/>
    <n v="1"/>
    <n v="0"/>
    <n v="0"/>
    <n v="23.03"/>
    <n v="19.37"/>
    <n v="0"/>
  </r>
  <r>
    <x v="0"/>
    <n v="12"/>
    <n v="5"/>
    <x v="0"/>
    <d v="2018-09-12T00:00:00"/>
    <s v="Avg of 4 NM Projects"/>
    <n v="2"/>
    <n v="0"/>
    <n v="0"/>
    <n v="22.47"/>
    <n v="20.9"/>
    <n v="0"/>
  </r>
  <r>
    <x v="0"/>
    <n v="12"/>
    <n v="5"/>
    <x v="0"/>
    <d v="2018-09-12T00:00:00"/>
    <s v="Avg of 4 NM Projects"/>
    <n v="3"/>
    <n v="0"/>
    <n v="0"/>
    <n v="20.79"/>
    <n v="16.14"/>
    <n v="0"/>
  </r>
  <r>
    <x v="0"/>
    <n v="12"/>
    <n v="5"/>
    <x v="0"/>
    <d v="2018-09-12T00:00:00"/>
    <s v="Avg of 4 NM Projects"/>
    <n v="4"/>
    <n v="-0.13"/>
    <n v="-7.3033707865168538E-4"/>
    <n v="20.51"/>
    <n v="19.93"/>
    <n v="-2.5909000000000001E-3"/>
  </r>
  <r>
    <x v="0"/>
    <n v="12"/>
    <n v="5"/>
    <x v="0"/>
    <d v="2018-09-12T00:00:00"/>
    <s v="Avg of 4 NM Projects"/>
    <n v="5"/>
    <n v="-0.26"/>
    <n v="-1.4606741573033708E-3"/>
    <n v="20.89"/>
    <n v="18.899999999999999"/>
    <n v="-4.914E-3"/>
  </r>
  <r>
    <x v="0"/>
    <n v="12"/>
    <n v="5"/>
    <x v="0"/>
    <d v="2018-09-12T00:00:00"/>
    <s v="Avg of 4 NM Projects"/>
    <n v="6"/>
    <n v="-0.13"/>
    <n v="-7.3033707865168538E-4"/>
    <n v="23.21"/>
    <n v="19.8"/>
    <n v="-2.5740000000000003E-3"/>
  </r>
  <r>
    <x v="0"/>
    <n v="12"/>
    <n v="5"/>
    <x v="0"/>
    <d v="2018-09-12T00:00:00"/>
    <s v="Avg of 4 NM Projects"/>
    <n v="7"/>
    <n v="0"/>
    <n v="0"/>
    <n v="29.67"/>
    <n v="23.78"/>
    <n v="0"/>
  </r>
  <r>
    <x v="0"/>
    <n v="12"/>
    <n v="5"/>
    <x v="1"/>
    <d v="2018-09-12T00:00:00"/>
    <s v="Avg of 4 NM Projects"/>
    <n v="8"/>
    <n v="7.0349999999999993"/>
    <n v="3.9522471910112357E-2"/>
    <n v="33.549999999999997"/>
    <n v="25.03"/>
    <n v="0.17608604999999999"/>
  </r>
  <r>
    <x v="0"/>
    <n v="12"/>
    <n v="5"/>
    <x v="1"/>
    <d v="2018-09-12T00:00:00"/>
    <s v="Avg of 4 NM Projects"/>
    <n v="9"/>
    <n v="31.615000000000002"/>
    <n v="0.17761235955056182"/>
    <n v="33.24"/>
    <n v="31.59"/>
    <n v="0.99871785000000013"/>
  </r>
  <r>
    <x v="0"/>
    <n v="12"/>
    <n v="5"/>
    <x v="1"/>
    <d v="2018-09-12T00:00:00"/>
    <s v="Avg of 4 NM Projects"/>
    <n v="10"/>
    <n v="79.615000000000009"/>
    <n v="0.44727528089887647"/>
    <n v="34.31"/>
    <n v="32.31"/>
    <n v="2.5723606500000007"/>
  </r>
  <r>
    <x v="0"/>
    <n v="12"/>
    <n v="5"/>
    <x v="1"/>
    <d v="2018-09-12T00:00:00"/>
    <s v="Avg of 4 NM Projects"/>
    <n v="11"/>
    <n v="89.344999999999999"/>
    <n v="0.50193820224719099"/>
    <n v="33.32"/>
    <n v="29.1"/>
    <n v="2.5999395000000001"/>
  </r>
  <r>
    <x v="0"/>
    <n v="12"/>
    <n v="5"/>
    <x v="1"/>
    <d v="2018-09-12T00:00:00"/>
    <s v="Avg of 4 NM Projects"/>
    <n v="12"/>
    <n v="79.61"/>
    <n v="0.44724719101123595"/>
    <n v="32.43"/>
    <n v="25.57"/>
    <n v="2.0356277"/>
  </r>
  <r>
    <x v="0"/>
    <n v="12"/>
    <n v="5"/>
    <x v="1"/>
    <d v="2018-09-12T00:00:00"/>
    <s v="Avg of 4 NM Projects"/>
    <n v="13"/>
    <n v="95.105000000000004"/>
    <n v="0.53429775280898884"/>
    <n v="32.68"/>
    <n v="29.77"/>
    <n v="2.8312758499999999"/>
  </r>
  <r>
    <x v="0"/>
    <n v="12"/>
    <n v="5"/>
    <x v="1"/>
    <d v="2018-09-12T00:00:00"/>
    <s v="Avg of 4 NM Projects"/>
    <n v="14"/>
    <n v="87.81"/>
    <n v="0.49331460674157307"/>
    <n v="34.33"/>
    <n v="26.21"/>
    <n v="2.3015001000000002"/>
  </r>
  <r>
    <x v="0"/>
    <n v="12"/>
    <n v="5"/>
    <x v="1"/>
    <d v="2018-09-12T00:00:00"/>
    <s v="Avg of 4 NM Projects"/>
    <n v="15"/>
    <n v="86.14"/>
    <n v="0.4839325842696629"/>
    <n v="35.85"/>
    <n v="26.33"/>
    <n v="2.2680661999999998"/>
  </r>
  <r>
    <x v="0"/>
    <n v="12"/>
    <n v="5"/>
    <x v="1"/>
    <d v="2018-09-12T00:00:00"/>
    <s v="Avg of 4 NM Projects"/>
    <n v="16"/>
    <n v="68.215000000000003"/>
    <n v="0.38323033707865173"/>
    <n v="35.909999999999997"/>
    <n v="24.45"/>
    <n v="1.6678567500000001"/>
  </r>
  <r>
    <x v="0"/>
    <n v="12"/>
    <n v="5"/>
    <x v="1"/>
    <d v="2018-09-12T00:00:00"/>
    <s v="Avg of 4 NM Projects"/>
    <n v="17"/>
    <n v="43.774999999999999"/>
    <n v="0.24592696629213481"/>
    <n v="35.97"/>
    <n v="23.61"/>
    <n v="1.03352775"/>
  </r>
  <r>
    <x v="0"/>
    <n v="12"/>
    <n v="5"/>
    <x v="1"/>
    <d v="2018-09-12T00:00:00"/>
    <s v="Avg of 4 NM Projects"/>
    <n v="18"/>
    <n v="25.089999999999996"/>
    <n v="0.14095505617977527"/>
    <n v="37.229999999999997"/>
    <n v="25.77"/>
    <n v="0.6465692999999999"/>
  </r>
  <r>
    <x v="0"/>
    <n v="12"/>
    <n v="5"/>
    <x v="1"/>
    <d v="2018-09-12T00:00:00"/>
    <s v="Avg of 4 NM Projects"/>
    <n v="19"/>
    <n v="6.02"/>
    <n v="3.3820224719101122E-2"/>
    <n v="35.9"/>
    <n v="26.25"/>
    <n v="0.15802499999999997"/>
  </r>
  <r>
    <x v="0"/>
    <n v="12"/>
    <n v="5"/>
    <x v="1"/>
    <d v="2018-09-12T00:00:00"/>
    <s v="Avg of 4 NM Projects"/>
    <n v="20"/>
    <n v="-0.13"/>
    <n v="-7.3033707865168538E-4"/>
    <n v="38.26"/>
    <n v="32.25"/>
    <n v="-4.1925E-3"/>
  </r>
  <r>
    <x v="0"/>
    <n v="12"/>
    <n v="5"/>
    <x v="1"/>
    <d v="2018-09-12T00:00:00"/>
    <s v="Avg of 4 NM Projects"/>
    <n v="21"/>
    <n v="0"/>
    <n v="0"/>
    <n v="35.61"/>
    <n v="32.31"/>
    <n v="0"/>
  </r>
  <r>
    <x v="0"/>
    <n v="12"/>
    <n v="5"/>
    <x v="1"/>
    <d v="2018-09-12T00:00:00"/>
    <s v="Avg of 4 NM Projects"/>
    <n v="22"/>
    <n v="-0.13"/>
    <n v="-7.3033707865168538E-4"/>
    <n v="33.58"/>
    <n v="30.79"/>
    <n v="-4.0026999999999997E-3"/>
  </r>
  <r>
    <x v="0"/>
    <n v="12"/>
    <n v="5"/>
    <x v="1"/>
    <d v="2018-09-12T00:00:00"/>
    <s v="Avg of 4 NM Projects"/>
    <n v="23"/>
    <n v="-0.13"/>
    <n v="-7.3033707865168538E-4"/>
    <n v="26.32"/>
    <n v="25.45"/>
    <n v="-3.3084999999999998E-3"/>
  </r>
  <r>
    <x v="0"/>
    <n v="12"/>
    <n v="5"/>
    <x v="0"/>
    <d v="2018-09-12T00:00:00"/>
    <s v="Avg of 4 NM Projects"/>
    <n v="24"/>
    <n v="0"/>
    <n v="0"/>
    <n v="27.3"/>
    <n v="23.08"/>
    <n v="0"/>
  </r>
  <r>
    <x v="0"/>
    <n v="13"/>
    <n v="6"/>
    <x v="0"/>
    <d v="2018-09-13T00:00:00"/>
    <s v="Avg of 4 NM Projects"/>
    <n v="1"/>
    <n v="-0.13"/>
    <n v="-7.3033707865168538E-4"/>
    <n v="22.46"/>
    <n v="20.18"/>
    <n v="-2.6234000000000001E-3"/>
  </r>
  <r>
    <x v="0"/>
    <n v="13"/>
    <n v="6"/>
    <x v="0"/>
    <d v="2018-09-13T00:00:00"/>
    <s v="Avg of 4 NM Projects"/>
    <n v="2"/>
    <n v="0"/>
    <n v="0"/>
    <n v="21.99"/>
    <n v="20.89"/>
    <n v="0"/>
  </r>
  <r>
    <x v="0"/>
    <n v="13"/>
    <n v="6"/>
    <x v="0"/>
    <d v="2018-09-13T00:00:00"/>
    <s v="Avg of 4 NM Projects"/>
    <n v="3"/>
    <n v="0"/>
    <n v="0"/>
    <n v="20.11"/>
    <n v="19.89"/>
    <n v="0"/>
  </r>
  <r>
    <x v="0"/>
    <n v="13"/>
    <n v="6"/>
    <x v="0"/>
    <d v="2018-09-13T00:00:00"/>
    <s v="Avg of 4 NM Projects"/>
    <n v="4"/>
    <n v="-0.13"/>
    <n v="-7.3033707865168538E-4"/>
    <n v="19.940000000000001"/>
    <n v="19.89"/>
    <n v="-2.5857000000000002E-3"/>
  </r>
  <r>
    <x v="0"/>
    <n v="13"/>
    <n v="6"/>
    <x v="0"/>
    <d v="2018-09-13T00:00:00"/>
    <s v="Avg of 4 NM Projects"/>
    <n v="5"/>
    <n v="-0.26"/>
    <n v="-1.4606741573033708E-3"/>
    <n v="20.440000000000001"/>
    <n v="20.25"/>
    <n v="-5.2650000000000006E-3"/>
  </r>
  <r>
    <x v="0"/>
    <n v="13"/>
    <n v="6"/>
    <x v="0"/>
    <d v="2018-09-13T00:00:00"/>
    <s v="Avg of 4 NM Projects"/>
    <n v="6"/>
    <n v="-0.26"/>
    <n v="-1.4606741573033708E-3"/>
    <n v="23.34"/>
    <n v="21.35"/>
    <n v="-5.5510000000000004E-3"/>
  </r>
  <r>
    <x v="0"/>
    <n v="13"/>
    <n v="6"/>
    <x v="0"/>
    <d v="2018-09-13T00:00:00"/>
    <s v="Avg of 4 NM Projects"/>
    <n v="7"/>
    <n v="0.64"/>
    <n v="3.5955056179775282E-3"/>
    <n v="31.67"/>
    <n v="33.94"/>
    <n v="2.1721599999999997E-2"/>
  </r>
  <r>
    <x v="0"/>
    <n v="13"/>
    <n v="6"/>
    <x v="1"/>
    <d v="2018-09-13T00:00:00"/>
    <s v="Avg of 4 NM Projects"/>
    <n v="8"/>
    <n v="15.875"/>
    <n v="8.9185393258426962E-2"/>
    <n v="33.840000000000003"/>
    <n v="35.47"/>
    <n v="0.5630862499999999"/>
  </r>
  <r>
    <x v="0"/>
    <n v="13"/>
    <n v="6"/>
    <x v="1"/>
    <d v="2018-09-13T00:00:00"/>
    <s v="Avg of 4 NM Projects"/>
    <n v="9"/>
    <n v="48.129999999999995"/>
    <n v="0.27039325842696627"/>
    <n v="32.96"/>
    <n v="35.04"/>
    <n v="1.6864751999999998"/>
  </r>
  <r>
    <x v="0"/>
    <n v="13"/>
    <n v="6"/>
    <x v="1"/>
    <d v="2018-09-13T00:00:00"/>
    <s v="Avg of 4 NM Projects"/>
    <n v="10"/>
    <n v="84.350000000000009"/>
    <n v="0.47387640449438206"/>
    <n v="35.950000000000003"/>
    <n v="35.36"/>
    <n v="2.9826160000000006"/>
  </r>
  <r>
    <x v="0"/>
    <n v="13"/>
    <n v="6"/>
    <x v="1"/>
    <d v="2018-09-13T00:00:00"/>
    <s v="Avg of 4 NM Projects"/>
    <n v="11"/>
    <n v="122.10999999999999"/>
    <n v="0.68601123595505609"/>
    <n v="30.69"/>
    <n v="31.69"/>
    <n v="3.8696658999999993"/>
  </r>
  <r>
    <x v="0"/>
    <n v="13"/>
    <n v="6"/>
    <x v="1"/>
    <d v="2018-09-13T00:00:00"/>
    <s v="Avg of 4 NM Projects"/>
    <n v="12"/>
    <n v="140.80000000000001"/>
    <n v="0.79101123595505629"/>
    <n v="33.31"/>
    <n v="29.19"/>
    <n v="4.1099519999999998"/>
  </r>
  <r>
    <x v="0"/>
    <n v="13"/>
    <n v="6"/>
    <x v="1"/>
    <d v="2018-09-13T00:00:00"/>
    <s v="Avg of 4 NM Projects"/>
    <n v="13"/>
    <n v="143.23000000000002"/>
    <n v="0.80466292134831474"/>
    <n v="32.43"/>
    <n v="39.229999999999997"/>
    <n v="5.6189129000000007"/>
  </r>
  <r>
    <x v="0"/>
    <n v="13"/>
    <n v="6"/>
    <x v="1"/>
    <d v="2018-09-13T00:00:00"/>
    <s v="Avg of 4 NM Projects"/>
    <n v="14"/>
    <n v="137.72999999999999"/>
    <n v="0.77376404494382012"/>
    <n v="33.369999999999997"/>
    <n v="39.369999999999997"/>
    <n v="5.4224300999999997"/>
  </r>
  <r>
    <x v="0"/>
    <n v="13"/>
    <n v="6"/>
    <x v="1"/>
    <d v="2018-09-13T00:00:00"/>
    <s v="Avg of 4 NM Projects"/>
    <n v="15"/>
    <n v="127.22999999999999"/>
    <n v="0.71477528089887632"/>
    <n v="34.89"/>
    <n v="41.45"/>
    <n v="5.2736834999999997"/>
  </r>
  <r>
    <x v="0"/>
    <n v="13"/>
    <n v="6"/>
    <x v="1"/>
    <d v="2018-09-13T00:00:00"/>
    <s v="Avg of 4 NM Projects"/>
    <n v="16"/>
    <n v="105.99"/>
    <n v="0.59544943820224716"/>
    <n v="35.340000000000003"/>
    <n v="41.22"/>
    <n v="4.3689077999999997"/>
  </r>
  <r>
    <x v="0"/>
    <n v="13"/>
    <n v="6"/>
    <x v="1"/>
    <d v="2018-09-13T00:00:00"/>
    <s v="Avg of 4 NM Projects"/>
    <n v="17"/>
    <n v="75.644999999999996"/>
    <n v="0.42497191011235952"/>
    <n v="35.200000000000003"/>
    <n v="43.56"/>
    <n v="3.2950962000000001"/>
  </r>
  <r>
    <x v="0"/>
    <n v="13"/>
    <n v="6"/>
    <x v="1"/>
    <d v="2018-09-13T00:00:00"/>
    <s v="Avg of 4 NM Projects"/>
    <n v="18"/>
    <n v="44.16"/>
    <n v="0.24808988764044942"/>
    <n v="35.090000000000003"/>
    <n v="44.54"/>
    <n v="1.9668863999999999"/>
  </r>
  <r>
    <x v="0"/>
    <n v="13"/>
    <n v="6"/>
    <x v="1"/>
    <d v="2018-09-13T00:00:00"/>
    <s v="Avg of 4 NM Projects"/>
    <n v="19"/>
    <n v="8.19"/>
    <n v="4.6011235955056178E-2"/>
    <n v="35.51"/>
    <n v="46.44"/>
    <n v="0.3803436"/>
  </r>
  <r>
    <x v="0"/>
    <n v="13"/>
    <n v="6"/>
    <x v="1"/>
    <d v="2018-09-13T00:00:00"/>
    <s v="Avg of 4 NM Projects"/>
    <n v="20"/>
    <n v="0"/>
    <n v="0"/>
    <n v="35.35"/>
    <n v="46.58"/>
    <n v="0"/>
  </r>
  <r>
    <x v="0"/>
    <n v="13"/>
    <n v="6"/>
    <x v="1"/>
    <d v="2018-09-13T00:00:00"/>
    <s v="Avg of 4 NM Projects"/>
    <n v="21"/>
    <n v="-0.13"/>
    <n v="-7.3033707865168538E-4"/>
    <n v="34.21"/>
    <n v="50.11"/>
    <n v="-6.5143000000000006E-3"/>
  </r>
  <r>
    <x v="0"/>
    <n v="13"/>
    <n v="6"/>
    <x v="1"/>
    <d v="2018-09-13T00:00:00"/>
    <s v="Avg of 4 NM Projects"/>
    <n v="22"/>
    <n v="0"/>
    <n v="0"/>
    <n v="29.96"/>
    <n v="46.18"/>
    <n v="0"/>
  </r>
  <r>
    <x v="0"/>
    <n v="13"/>
    <n v="6"/>
    <x v="1"/>
    <d v="2018-09-13T00:00:00"/>
    <s v="Avg of 4 NM Projects"/>
    <n v="23"/>
    <n v="-0.26"/>
    <n v="-1.4606741573033708E-3"/>
    <n v="26.32"/>
    <n v="37.83"/>
    <n v="-9.8358000000000004E-3"/>
  </r>
  <r>
    <x v="0"/>
    <n v="13"/>
    <n v="6"/>
    <x v="0"/>
    <d v="2018-09-13T00:00:00"/>
    <s v="Avg of 4 NM Projects"/>
    <n v="24"/>
    <n v="-0.26"/>
    <n v="-1.4606741573033708E-3"/>
    <n v="26.8"/>
    <n v="36.159999999999997"/>
    <n v="-9.4015999999999995E-3"/>
  </r>
  <r>
    <x v="0"/>
    <n v="14"/>
    <n v="7"/>
    <x v="0"/>
    <d v="2018-09-14T00:00:00"/>
    <s v="Avg of 4 NM Projects"/>
    <n v="1"/>
    <n v="0"/>
    <n v="0"/>
    <n v="23.95"/>
    <n v="25.01"/>
    <n v="0"/>
  </r>
  <r>
    <x v="0"/>
    <n v="14"/>
    <n v="7"/>
    <x v="0"/>
    <d v="2018-09-14T00:00:00"/>
    <s v="Avg of 4 NM Projects"/>
    <n v="2"/>
    <n v="0"/>
    <n v="0"/>
    <n v="23.74"/>
    <n v="23.63"/>
    <n v="0"/>
  </r>
  <r>
    <x v="0"/>
    <n v="14"/>
    <n v="7"/>
    <x v="0"/>
    <d v="2018-09-14T00:00:00"/>
    <s v="Avg of 4 NM Projects"/>
    <n v="3"/>
    <n v="-0.26"/>
    <n v="-1.4606741573033708E-3"/>
    <n v="22.52"/>
    <n v="24.2"/>
    <n v="-6.2919999999999998E-3"/>
  </r>
  <r>
    <x v="0"/>
    <n v="14"/>
    <n v="7"/>
    <x v="0"/>
    <d v="2018-09-14T00:00:00"/>
    <s v="Avg of 4 NM Projects"/>
    <n v="4"/>
    <n v="-0.13"/>
    <n v="-7.3033707865168538E-4"/>
    <n v="22.7"/>
    <n v="23.46"/>
    <n v="-3.0498000000000001E-3"/>
  </r>
  <r>
    <x v="0"/>
    <n v="14"/>
    <n v="7"/>
    <x v="0"/>
    <d v="2018-09-14T00:00:00"/>
    <s v="Avg of 4 NM Projects"/>
    <n v="5"/>
    <n v="0"/>
    <n v="0"/>
    <n v="21.7"/>
    <n v="23.74"/>
    <n v="0"/>
  </r>
  <r>
    <x v="0"/>
    <n v="14"/>
    <n v="7"/>
    <x v="0"/>
    <d v="2018-09-14T00:00:00"/>
    <s v="Avg of 4 NM Projects"/>
    <n v="6"/>
    <n v="-0.26"/>
    <n v="-1.4606741573033708E-3"/>
    <n v="24.64"/>
    <n v="26.04"/>
    <n v="-6.7704000000000002E-3"/>
  </r>
  <r>
    <x v="0"/>
    <n v="14"/>
    <n v="7"/>
    <x v="0"/>
    <d v="2018-09-14T00:00:00"/>
    <s v="Avg of 4 NM Projects"/>
    <n v="7"/>
    <n v="0.13"/>
    <n v="7.3033707865168538E-4"/>
    <n v="28.5"/>
    <n v="26.4"/>
    <n v="3.4320000000000002E-3"/>
  </r>
  <r>
    <x v="0"/>
    <n v="14"/>
    <n v="7"/>
    <x v="0"/>
    <d v="2018-09-14T00:00:00"/>
    <s v="Avg of 4 NM Projects"/>
    <n v="8"/>
    <n v="11.525"/>
    <n v="6.4747191011235952E-2"/>
    <n v="27.83"/>
    <n v="31.86"/>
    <n v="0.36718650000000003"/>
  </r>
  <r>
    <x v="0"/>
    <n v="14"/>
    <n v="7"/>
    <x v="0"/>
    <d v="2018-09-14T00:00:00"/>
    <s v="Avg of 4 NM Projects"/>
    <n v="9"/>
    <n v="36.479999999999997"/>
    <n v="0.20494382022471908"/>
    <n v="26.42"/>
    <n v="32.96"/>
    <n v="1.2023807999999998"/>
  </r>
  <r>
    <x v="0"/>
    <n v="14"/>
    <n v="7"/>
    <x v="0"/>
    <d v="2018-09-14T00:00:00"/>
    <s v="Avg of 4 NM Projects"/>
    <n v="10"/>
    <n v="52.989999999999995"/>
    <n v="0.29769662921348311"/>
    <n v="30.09"/>
    <n v="39.96"/>
    <n v="2.1174803999999998"/>
  </r>
  <r>
    <x v="0"/>
    <n v="14"/>
    <n v="7"/>
    <x v="0"/>
    <d v="2018-09-14T00:00:00"/>
    <s v="Avg of 4 NM Projects"/>
    <n v="11"/>
    <n v="69.375"/>
    <n v="0.38974719101123595"/>
    <n v="30.5"/>
    <n v="33.82"/>
    <n v="2.3462624999999999"/>
  </r>
  <r>
    <x v="0"/>
    <n v="14"/>
    <n v="7"/>
    <x v="0"/>
    <d v="2018-09-14T00:00:00"/>
    <s v="Avg of 4 NM Projects"/>
    <n v="12"/>
    <n v="82.94"/>
    <n v="0.46595505617977528"/>
    <n v="32.229999999999997"/>
    <n v="45.1"/>
    <n v="3.7405940000000002"/>
  </r>
  <r>
    <x v="0"/>
    <n v="14"/>
    <n v="7"/>
    <x v="0"/>
    <d v="2018-09-14T00:00:00"/>
    <s v="Avg of 4 NM Projects"/>
    <n v="13"/>
    <n v="88.83"/>
    <n v="0.49904494382022468"/>
    <n v="32.270000000000003"/>
    <n v="45.66"/>
    <n v="4.0559778"/>
  </r>
  <r>
    <x v="0"/>
    <n v="14"/>
    <n v="7"/>
    <x v="0"/>
    <d v="2018-09-14T00:00:00"/>
    <s v="Avg of 4 NM Projects"/>
    <n v="14"/>
    <n v="93.57"/>
    <n v="0.52567415730337075"/>
    <n v="34.729999999999997"/>
    <n v="52.09"/>
    <n v="4.8740613000000002"/>
  </r>
  <r>
    <x v="0"/>
    <n v="14"/>
    <n v="7"/>
    <x v="0"/>
    <d v="2018-09-14T00:00:00"/>
    <s v="Avg of 4 NM Projects"/>
    <n v="15"/>
    <n v="81.92"/>
    <n v="0.46022471910112361"/>
    <n v="34.869999999999997"/>
    <n v="63.27"/>
    <n v="5.1830784000000003"/>
  </r>
  <r>
    <x v="0"/>
    <n v="14"/>
    <n v="7"/>
    <x v="0"/>
    <d v="2018-09-14T00:00:00"/>
    <s v="Avg of 4 NM Projects"/>
    <n v="16"/>
    <n v="70.140000000000015"/>
    <n v="0.39404494382022481"/>
    <n v="34.94"/>
    <n v="65.180000000000007"/>
    <n v="4.5717252000000013"/>
  </r>
  <r>
    <x v="0"/>
    <n v="14"/>
    <n v="7"/>
    <x v="0"/>
    <d v="2018-09-14T00:00:00"/>
    <s v="Avg of 4 NM Projects"/>
    <n v="17"/>
    <n v="56.064999999999998"/>
    <n v="0.31497191011235953"/>
    <n v="34.97"/>
    <n v="66.09"/>
    <n v="3.70533585"/>
  </r>
  <r>
    <x v="0"/>
    <n v="14"/>
    <n v="7"/>
    <x v="0"/>
    <d v="2018-09-14T00:00:00"/>
    <s v="Avg of 4 NM Projects"/>
    <n v="18"/>
    <n v="29.055"/>
    <n v="0.16323033707865167"/>
    <n v="34.78"/>
    <n v="60.28"/>
    <n v="1.7514354000000001"/>
  </r>
  <r>
    <x v="0"/>
    <n v="14"/>
    <n v="7"/>
    <x v="0"/>
    <d v="2018-09-14T00:00:00"/>
    <s v="Avg of 4 NM Projects"/>
    <n v="19"/>
    <n v="5.8849999999999998"/>
    <n v="3.3061797752808986E-2"/>
    <n v="34.880000000000003"/>
    <n v="55.92"/>
    <n v="0.32908920000000003"/>
  </r>
  <r>
    <x v="0"/>
    <n v="14"/>
    <n v="7"/>
    <x v="0"/>
    <d v="2018-09-14T00:00:00"/>
    <s v="Avg of 4 NM Projects"/>
    <n v="20"/>
    <n v="-0.39"/>
    <n v="-2.1910112359550564E-3"/>
    <n v="34.619999999999997"/>
    <n v="45.28"/>
    <n v="-1.7659200000000003E-2"/>
  </r>
  <r>
    <x v="0"/>
    <n v="14"/>
    <n v="7"/>
    <x v="0"/>
    <d v="2018-09-14T00:00:00"/>
    <s v="Avg of 4 NM Projects"/>
    <n v="21"/>
    <n v="-0.26"/>
    <n v="-1.4606741573033708E-3"/>
    <n v="31.27"/>
    <n v="56.53"/>
    <n v="-1.46978E-2"/>
  </r>
  <r>
    <x v="0"/>
    <n v="14"/>
    <n v="7"/>
    <x v="0"/>
    <d v="2018-09-14T00:00:00"/>
    <s v="Avg of 4 NM Projects"/>
    <n v="22"/>
    <n v="0"/>
    <n v="0"/>
    <n v="26.23"/>
    <n v="41.81"/>
    <n v="0"/>
  </r>
  <r>
    <x v="0"/>
    <n v="14"/>
    <n v="7"/>
    <x v="0"/>
    <d v="2018-09-14T00:00:00"/>
    <s v="Avg of 4 NM Projects"/>
    <n v="23"/>
    <n v="0"/>
    <n v="0"/>
    <n v="26.32"/>
    <n v="28.86"/>
    <n v="0"/>
  </r>
  <r>
    <x v="0"/>
    <n v="14"/>
    <n v="7"/>
    <x v="0"/>
    <d v="2018-09-14T00:00:00"/>
    <s v="Avg of 4 NM Projects"/>
    <n v="24"/>
    <n v="0"/>
    <n v="0"/>
    <n v="26.37"/>
    <n v="32.130000000000003"/>
    <n v="0"/>
  </r>
  <r>
    <x v="0"/>
    <n v="15"/>
    <n v="1"/>
    <x v="0"/>
    <d v="2018-09-15T00:00:00"/>
    <s v="Avg of 4 NM Projects"/>
    <n v="1"/>
    <n v="-0.13"/>
    <n v="-7.3033707865168538E-4"/>
    <n v="25.62"/>
    <n v="26.66"/>
    <n v="-3.4658000000000002E-3"/>
  </r>
  <r>
    <x v="0"/>
    <n v="15"/>
    <n v="1"/>
    <x v="0"/>
    <d v="2018-09-15T00:00:00"/>
    <s v="Avg of 4 NM Projects"/>
    <n v="2"/>
    <n v="-0.13"/>
    <n v="-7.3033707865168538E-4"/>
    <n v="25.38"/>
    <n v="29.56"/>
    <n v="-3.8427999999999999E-3"/>
  </r>
  <r>
    <x v="0"/>
    <n v="15"/>
    <n v="1"/>
    <x v="0"/>
    <d v="2018-09-15T00:00:00"/>
    <s v="Avg of 4 NM Projects"/>
    <n v="3"/>
    <n v="0"/>
    <n v="0"/>
    <n v="23.99"/>
    <n v="28.59"/>
    <n v="0"/>
  </r>
  <r>
    <x v="0"/>
    <n v="15"/>
    <n v="1"/>
    <x v="0"/>
    <d v="2018-09-15T00:00:00"/>
    <s v="Avg of 4 NM Projects"/>
    <n v="4"/>
    <n v="-0.13"/>
    <n v="-7.3033707865168538E-4"/>
    <n v="24.15"/>
    <n v="28.39"/>
    <n v="-3.6906999999999999E-3"/>
  </r>
  <r>
    <x v="0"/>
    <n v="15"/>
    <n v="1"/>
    <x v="0"/>
    <d v="2018-09-15T00:00:00"/>
    <s v="Avg of 4 NM Projects"/>
    <n v="5"/>
    <n v="-0.13"/>
    <n v="-7.3033707865168538E-4"/>
    <n v="23.5"/>
    <n v="29.21"/>
    <n v="-3.7973000000000004E-3"/>
  </r>
  <r>
    <x v="0"/>
    <n v="15"/>
    <n v="1"/>
    <x v="0"/>
    <d v="2018-09-15T00:00:00"/>
    <s v="Avg of 4 NM Projects"/>
    <n v="6"/>
    <n v="0"/>
    <n v="0"/>
    <n v="25.79"/>
    <n v="35.700000000000003"/>
    <n v="0"/>
  </r>
  <r>
    <x v="0"/>
    <n v="15"/>
    <n v="1"/>
    <x v="0"/>
    <d v="2018-09-15T00:00:00"/>
    <s v="Avg of 4 NM Projects"/>
    <n v="7"/>
    <n v="0.51500000000000001"/>
    <n v="2.8932584269662923E-3"/>
    <n v="25.65"/>
    <n v="54.39"/>
    <n v="2.801085E-2"/>
  </r>
  <r>
    <x v="0"/>
    <n v="15"/>
    <n v="1"/>
    <x v="0"/>
    <d v="2018-09-15T00:00:00"/>
    <s v="Avg of 4 NM Projects"/>
    <n v="8"/>
    <n v="20.350000000000001"/>
    <n v="0.11432584269662922"/>
    <n v="24.59"/>
    <n v="47.71"/>
    <n v="0.97089850000000011"/>
  </r>
  <r>
    <x v="0"/>
    <n v="15"/>
    <n v="1"/>
    <x v="0"/>
    <d v="2018-09-15T00:00:00"/>
    <s v="Avg of 4 NM Projects"/>
    <n v="9"/>
    <n v="59.015000000000001"/>
    <n v="0.3315449438202247"/>
    <n v="25.18"/>
    <n v="40.68"/>
    <n v="2.4007301999999999"/>
  </r>
  <r>
    <x v="0"/>
    <n v="15"/>
    <n v="1"/>
    <x v="0"/>
    <d v="2018-09-15T00:00:00"/>
    <s v="Avg of 4 NM Projects"/>
    <n v="10"/>
    <n v="97.15"/>
    <n v="0.54578651685393265"/>
    <n v="27.87"/>
    <n v="56.45"/>
    <n v="5.4841175"/>
  </r>
  <r>
    <x v="0"/>
    <n v="15"/>
    <n v="1"/>
    <x v="0"/>
    <d v="2018-09-15T00:00:00"/>
    <s v="Avg of 4 NM Projects"/>
    <n v="11"/>
    <n v="124.53999999999999"/>
    <n v="0.69966292134831454"/>
    <n v="32.159999999999997"/>
    <n v="35.9"/>
    <n v="4.4709859999999999"/>
  </r>
  <r>
    <x v="0"/>
    <n v="15"/>
    <n v="1"/>
    <x v="0"/>
    <d v="2018-09-15T00:00:00"/>
    <s v="Avg of 4 NM Projects"/>
    <n v="12"/>
    <n v="132.61000000000001"/>
    <n v="0.74500000000000011"/>
    <n v="32.17"/>
    <n v="40.840000000000003"/>
    <n v="5.4157924000000008"/>
  </r>
  <r>
    <x v="0"/>
    <n v="15"/>
    <n v="1"/>
    <x v="0"/>
    <d v="2018-09-15T00:00:00"/>
    <s v="Avg of 4 NM Projects"/>
    <n v="13"/>
    <n v="120.70499999999998"/>
    <n v="0.67811797752808978"/>
    <n v="32.619999999999997"/>
    <n v="43.21"/>
    <n v="5.215663049999999"/>
  </r>
  <r>
    <x v="0"/>
    <n v="15"/>
    <n v="1"/>
    <x v="0"/>
    <d v="2018-09-15T00:00:00"/>
    <s v="Avg of 4 NM Projects"/>
    <n v="14"/>
    <n v="105.465"/>
    <n v="0.59250000000000003"/>
    <n v="32.82"/>
    <n v="44.02"/>
    <n v="4.6425692999999999"/>
  </r>
  <r>
    <x v="0"/>
    <n v="15"/>
    <n v="1"/>
    <x v="0"/>
    <d v="2018-09-15T00:00:00"/>
    <s v="Avg of 4 NM Projects"/>
    <n v="15"/>
    <n v="77.174999999999997"/>
    <n v="0.43356741573033708"/>
    <n v="35.53"/>
    <n v="49.22"/>
    <n v="3.7985535000000001"/>
  </r>
  <r>
    <x v="0"/>
    <n v="15"/>
    <n v="1"/>
    <x v="0"/>
    <d v="2018-09-15T00:00:00"/>
    <s v="Avg of 4 NM Projects"/>
    <n v="16"/>
    <n v="63.495000000000005"/>
    <n v="0.35671348314606743"/>
    <n v="40"/>
    <n v="53.25"/>
    <n v="3.3811087500000001"/>
  </r>
  <r>
    <x v="0"/>
    <n v="15"/>
    <n v="1"/>
    <x v="0"/>
    <d v="2018-09-15T00:00:00"/>
    <s v="Avg of 4 NM Projects"/>
    <n v="17"/>
    <n v="42.11"/>
    <n v="0.23657303370786517"/>
    <n v="41.16"/>
    <n v="57.67"/>
    <n v="2.4284837000000001"/>
  </r>
  <r>
    <x v="0"/>
    <n v="15"/>
    <n v="1"/>
    <x v="0"/>
    <d v="2018-09-15T00:00:00"/>
    <s v="Avg of 4 NM Projects"/>
    <n v="18"/>
    <n v="22.904999999999998"/>
    <n v="0.12867977528089886"/>
    <n v="40.380000000000003"/>
    <n v="68.52"/>
    <n v="1.5694505999999997"/>
  </r>
  <r>
    <x v="0"/>
    <n v="15"/>
    <n v="1"/>
    <x v="0"/>
    <d v="2018-09-15T00:00:00"/>
    <s v="Avg of 4 NM Projects"/>
    <n v="19"/>
    <n v="3.7149999999999999"/>
    <n v="2.0870786516853933E-2"/>
    <n v="38.97"/>
    <n v="73.92"/>
    <n v="0.27461279999999999"/>
  </r>
  <r>
    <x v="0"/>
    <n v="15"/>
    <n v="1"/>
    <x v="0"/>
    <d v="2018-09-15T00:00:00"/>
    <s v="Avg of 4 NM Projects"/>
    <n v="20"/>
    <n v="-0.13"/>
    <n v="-7.3033707865168538E-4"/>
    <n v="40"/>
    <n v="63.28"/>
    <n v="-8.2264E-3"/>
  </r>
  <r>
    <x v="0"/>
    <n v="15"/>
    <n v="1"/>
    <x v="0"/>
    <d v="2018-09-15T00:00:00"/>
    <s v="Avg of 4 NM Projects"/>
    <n v="21"/>
    <n v="0"/>
    <n v="0"/>
    <n v="36"/>
    <n v="40.840000000000003"/>
    <n v="0"/>
  </r>
  <r>
    <x v="0"/>
    <n v="15"/>
    <n v="1"/>
    <x v="0"/>
    <d v="2018-09-15T00:00:00"/>
    <s v="Avg of 4 NM Projects"/>
    <n v="22"/>
    <n v="0"/>
    <n v="0"/>
    <n v="32.17"/>
    <n v="32.9"/>
    <n v="0"/>
  </r>
  <r>
    <x v="0"/>
    <n v="15"/>
    <n v="1"/>
    <x v="0"/>
    <d v="2018-09-15T00:00:00"/>
    <s v="Avg of 4 NM Projects"/>
    <n v="23"/>
    <n v="-0.13"/>
    <n v="-7.3033707865168538E-4"/>
    <n v="28.07"/>
    <n v="33.57"/>
    <n v="-4.364100000000001E-3"/>
  </r>
  <r>
    <x v="0"/>
    <n v="15"/>
    <n v="1"/>
    <x v="0"/>
    <d v="2018-09-15T00:00:00"/>
    <s v="Avg of 4 NM Projects"/>
    <n v="24"/>
    <n v="-0.26"/>
    <n v="-1.4606741573033708E-3"/>
    <n v="25.71"/>
    <n v="28.25"/>
    <n v="-7.3450000000000008E-3"/>
  </r>
  <r>
    <x v="0"/>
    <n v="16"/>
    <n v="2"/>
    <x v="0"/>
    <d v="2018-09-16T00:00:00"/>
    <s v="Avg of 4 NM Projects"/>
    <n v="1"/>
    <n v="-0.13"/>
    <n v="-7.3033707865168538E-4"/>
    <n v="29.09"/>
    <n v="25.07"/>
    <n v="-3.2591E-3"/>
  </r>
  <r>
    <x v="0"/>
    <n v="16"/>
    <n v="2"/>
    <x v="0"/>
    <d v="2018-09-16T00:00:00"/>
    <s v="Avg of 4 NM Projects"/>
    <n v="2"/>
    <n v="-0.39"/>
    <n v="-2.1910112359550564E-3"/>
    <n v="26.8"/>
    <n v="27.15"/>
    <n v="-1.0588499999999999E-2"/>
  </r>
  <r>
    <x v="0"/>
    <n v="16"/>
    <n v="2"/>
    <x v="0"/>
    <d v="2018-09-16T00:00:00"/>
    <s v="Avg of 4 NM Projects"/>
    <n v="3"/>
    <n v="0"/>
    <n v="0"/>
    <n v="27.94"/>
    <n v="28.56"/>
    <n v="0"/>
  </r>
  <r>
    <x v="0"/>
    <n v="16"/>
    <n v="2"/>
    <x v="0"/>
    <d v="2018-09-16T00:00:00"/>
    <s v="Avg of 4 NM Projects"/>
    <n v="4"/>
    <n v="0"/>
    <n v="0"/>
    <n v="28.71"/>
    <n v="32.15"/>
    <n v="0"/>
  </r>
  <r>
    <x v="0"/>
    <n v="16"/>
    <n v="2"/>
    <x v="0"/>
    <d v="2018-09-16T00:00:00"/>
    <s v="Avg of 4 NM Projects"/>
    <n v="5"/>
    <n v="0"/>
    <n v="0"/>
    <n v="28"/>
    <n v="27.53"/>
    <n v="0"/>
  </r>
  <r>
    <x v="0"/>
    <n v="16"/>
    <n v="2"/>
    <x v="0"/>
    <d v="2018-09-16T00:00:00"/>
    <s v="Avg of 4 NM Projects"/>
    <n v="6"/>
    <n v="-0.13"/>
    <n v="-7.3033707865168538E-4"/>
    <n v="28.73"/>
    <n v="30.47"/>
    <n v="-3.9611000000000004E-3"/>
  </r>
  <r>
    <x v="0"/>
    <n v="16"/>
    <n v="2"/>
    <x v="0"/>
    <d v="2018-09-16T00:00:00"/>
    <s v="Avg of 4 NM Projects"/>
    <n v="7"/>
    <n v="-0.13"/>
    <n v="-7.3033707865168538E-4"/>
    <n v="26.87"/>
    <n v="30"/>
    <n v="-3.9000000000000003E-3"/>
  </r>
  <r>
    <x v="0"/>
    <n v="16"/>
    <n v="2"/>
    <x v="1"/>
    <d v="2018-09-16T00:00:00"/>
    <s v="Avg of 4 NM Projects"/>
    <n v="8"/>
    <n v="11.645"/>
    <n v="6.5421348314606734E-2"/>
    <n v="27.88"/>
    <n v="27.66"/>
    <n v="0.32210070000000002"/>
  </r>
  <r>
    <x v="0"/>
    <n v="16"/>
    <n v="2"/>
    <x v="1"/>
    <d v="2018-09-16T00:00:00"/>
    <s v="Avg of 4 NM Projects"/>
    <n v="9"/>
    <n v="51.585000000000001"/>
    <n v="0.28980337078651686"/>
    <n v="23.28"/>
    <n v="22.09"/>
    <n v="1.1395126500000001"/>
  </r>
  <r>
    <x v="0"/>
    <n v="16"/>
    <n v="2"/>
    <x v="1"/>
    <d v="2018-09-16T00:00:00"/>
    <s v="Avg of 4 NM Projects"/>
    <n v="10"/>
    <n v="89.734999999999985"/>
    <n v="0.50412921348314599"/>
    <n v="25.85"/>
    <n v="23.44"/>
    <n v="2.1033883999999996"/>
  </r>
  <r>
    <x v="0"/>
    <n v="16"/>
    <n v="2"/>
    <x v="1"/>
    <d v="2018-09-16T00:00:00"/>
    <s v="Avg of 4 NM Projects"/>
    <n v="11"/>
    <n v="113.145"/>
    <n v="0.63564606741573026"/>
    <n v="32.74"/>
    <n v="23.18"/>
    <n v="2.6227010999999996"/>
  </r>
  <r>
    <x v="0"/>
    <n v="16"/>
    <n v="2"/>
    <x v="1"/>
    <d v="2018-09-16T00:00:00"/>
    <s v="Avg of 4 NM Projects"/>
    <n v="12"/>
    <n v="120.83"/>
    <n v="0.67882022471910108"/>
    <n v="33.81"/>
    <n v="23.91"/>
    <n v="2.8890452999999998"/>
  </r>
  <r>
    <x v="0"/>
    <n v="16"/>
    <n v="2"/>
    <x v="1"/>
    <d v="2018-09-16T00:00:00"/>
    <s v="Avg of 4 NM Projects"/>
    <n v="13"/>
    <n v="102.00999999999999"/>
    <n v="0.57308988764044944"/>
    <n v="36.25"/>
    <n v="38.56"/>
    <n v="3.9335056000000002"/>
  </r>
  <r>
    <x v="0"/>
    <n v="16"/>
    <n v="2"/>
    <x v="1"/>
    <d v="2018-09-16T00:00:00"/>
    <s v="Avg of 4 NM Projects"/>
    <n v="14"/>
    <n v="92.28"/>
    <n v="0.51842696629213481"/>
    <n v="39.75"/>
    <n v="52.37"/>
    <n v="4.8327035999999994"/>
  </r>
  <r>
    <x v="0"/>
    <n v="16"/>
    <n v="2"/>
    <x v="1"/>
    <d v="2018-09-16T00:00:00"/>
    <s v="Avg of 4 NM Projects"/>
    <n v="15"/>
    <n v="99.715000000000003"/>
    <n v="0.56019662921348312"/>
    <n v="40.1"/>
    <n v="61.04"/>
    <n v="6.0866036000000001"/>
  </r>
  <r>
    <x v="0"/>
    <n v="16"/>
    <n v="2"/>
    <x v="1"/>
    <d v="2018-09-16T00:00:00"/>
    <s v="Avg of 4 NM Projects"/>
    <n v="16"/>
    <n v="82.564999999999998"/>
    <n v="0.46384831460674159"/>
    <n v="43.78"/>
    <n v="151.41"/>
    <n v="12.50116665"/>
  </r>
  <r>
    <x v="0"/>
    <n v="16"/>
    <n v="2"/>
    <x v="1"/>
    <d v="2018-09-16T00:00:00"/>
    <s v="Avg of 4 NM Projects"/>
    <n v="17"/>
    <n v="61.305000000000007"/>
    <n v="0.3444101123595506"/>
    <n v="46.77"/>
    <n v="313.75"/>
    <n v="19.234443750000001"/>
  </r>
  <r>
    <x v="0"/>
    <n v="16"/>
    <n v="2"/>
    <x v="1"/>
    <d v="2018-09-16T00:00:00"/>
    <s v="Avg of 4 NM Projects"/>
    <n v="18"/>
    <n v="34.049999999999997"/>
    <n v="0.19129213483146065"/>
    <n v="48.77"/>
    <n v="239.96"/>
    <n v="8.1706380000000003"/>
  </r>
  <r>
    <x v="0"/>
    <n v="16"/>
    <n v="2"/>
    <x v="1"/>
    <d v="2018-09-16T00:00:00"/>
    <s v="Avg of 4 NM Projects"/>
    <n v="19"/>
    <n v="5.2450000000000001"/>
    <n v="2.946629213483146E-2"/>
    <n v="41.58"/>
    <n v="160.55000000000001"/>
    <n v="0.84208475000000005"/>
  </r>
  <r>
    <x v="0"/>
    <n v="16"/>
    <n v="2"/>
    <x v="1"/>
    <d v="2018-09-16T00:00:00"/>
    <s v="Avg of 4 NM Projects"/>
    <n v="20"/>
    <n v="-0.13"/>
    <n v="-7.3033707865168538E-4"/>
    <n v="44"/>
    <n v="124.17"/>
    <n v="-1.61421E-2"/>
  </r>
  <r>
    <x v="0"/>
    <n v="16"/>
    <n v="2"/>
    <x v="1"/>
    <d v="2018-09-16T00:00:00"/>
    <s v="Avg of 4 NM Projects"/>
    <n v="21"/>
    <n v="-0.13"/>
    <n v="-7.3033707865168538E-4"/>
    <n v="40.54"/>
    <n v="88.04"/>
    <n v="-1.1445200000000001E-2"/>
  </r>
  <r>
    <x v="0"/>
    <n v="16"/>
    <n v="2"/>
    <x v="1"/>
    <d v="2018-09-16T00:00:00"/>
    <s v="Avg of 4 NM Projects"/>
    <n v="22"/>
    <n v="0"/>
    <n v="0"/>
    <n v="33.409999999999997"/>
    <n v="46.47"/>
    <n v="0"/>
  </r>
  <r>
    <x v="0"/>
    <n v="16"/>
    <n v="2"/>
    <x v="1"/>
    <d v="2018-09-16T00:00:00"/>
    <s v="Avg of 4 NM Projects"/>
    <n v="23"/>
    <n v="-0.13"/>
    <n v="-7.3033707865168538E-4"/>
    <n v="30.24"/>
    <n v="37.94"/>
    <n v="-4.9322000000000003E-3"/>
  </r>
  <r>
    <x v="0"/>
    <n v="16"/>
    <n v="2"/>
    <x v="0"/>
    <d v="2018-09-16T00:00:00"/>
    <s v="Avg of 4 NM Projects"/>
    <n v="24"/>
    <n v="0"/>
    <n v="0"/>
    <n v="29.96"/>
    <n v="27.28"/>
    <n v="0"/>
  </r>
  <r>
    <x v="0"/>
    <n v="17"/>
    <n v="3"/>
    <x v="0"/>
    <d v="2018-09-17T00:00:00"/>
    <s v="Avg of 4 NM Projects"/>
    <n v="1"/>
    <n v="-0.26"/>
    <n v="-1.4606741573033708E-3"/>
    <n v="27.95"/>
    <n v="34.44"/>
    <n v="-8.9543999999999995E-3"/>
  </r>
  <r>
    <x v="0"/>
    <n v="17"/>
    <n v="3"/>
    <x v="0"/>
    <d v="2018-09-17T00:00:00"/>
    <s v="Avg of 4 NM Projects"/>
    <n v="2"/>
    <n v="-0.13"/>
    <n v="-7.3033707865168538E-4"/>
    <n v="26.96"/>
    <n v="31.52"/>
    <n v="-4.0975999999999999E-3"/>
  </r>
  <r>
    <x v="0"/>
    <n v="17"/>
    <n v="3"/>
    <x v="0"/>
    <d v="2018-09-17T00:00:00"/>
    <s v="Avg of 4 NM Projects"/>
    <n v="3"/>
    <n v="0"/>
    <n v="0"/>
    <n v="27.86"/>
    <n v="68.209999999999994"/>
    <n v="0"/>
  </r>
  <r>
    <x v="0"/>
    <n v="17"/>
    <n v="3"/>
    <x v="0"/>
    <d v="2018-09-17T00:00:00"/>
    <s v="Avg of 4 NM Projects"/>
    <n v="4"/>
    <n v="-0.13"/>
    <n v="-7.3033707865168538E-4"/>
    <n v="26.66"/>
    <n v="72.19"/>
    <n v="-9.384700000000001E-3"/>
  </r>
  <r>
    <x v="0"/>
    <n v="17"/>
    <n v="3"/>
    <x v="0"/>
    <d v="2018-09-17T00:00:00"/>
    <s v="Avg of 4 NM Projects"/>
    <n v="5"/>
    <n v="0"/>
    <n v="0"/>
    <n v="28.19"/>
    <n v="103.4"/>
    <n v="0"/>
  </r>
  <r>
    <x v="0"/>
    <n v="17"/>
    <n v="3"/>
    <x v="0"/>
    <d v="2018-09-17T00:00:00"/>
    <s v="Avg of 4 NM Projects"/>
    <n v="6"/>
    <n v="-0.13"/>
    <n v="-7.3033707865168538E-4"/>
    <n v="27.35"/>
    <n v="49.97"/>
    <n v="-6.4961000000000003E-3"/>
  </r>
  <r>
    <x v="0"/>
    <n v="17"/>
    <n v="3"/>
    <x v="0"/>
    <d v="2018-09-17T00:00:00"/>
    <s v="Avg of 4 NM Projects"/>
    <n v="7"/>
    <n v="0.26"/>
    <n v="1.4606741573033708E-3"/>
    <n v="33.24"/>
    <n v="45.06"/>
    <n v="1.17156E-2"/>
  </r>
  <r>
    <x v="0"/>
    <n v="17"/>
    <n v="3"/>
    <x v="1"/>
    <d v="2018-09-17T00:00:00"/>
    <s v="Avg of 4 NM Projects"/>
    <n v="8"/>
    <n v="12.155000000000001"/>
    <n v="6.8286516853932597E-2"/>
    <n v="35.31"/>
    <n v="41.94"/>
    <n v="0.50978069999999998"/>
  </r>
  <r>
    <x v="0"/>
    <n v="17"/>
    <n v="3"/>
    <x v="1"/>
    <d v="2018-09-17T00:00:00"/>
    <s v="Avg of 4 NM Projects"/>
    <n v="9"/>
    <n v="40.704999999999998"/>
    <n v="0.22867977528089886"/>
    <n v="33.46"/>
    <n v="37.26"/>
    <n v="1.5166682999999999"/>
  </r>
  <r>
    <x v="0"/>
    <n v="17"/>
    <n v="3"/>
    <x v="1"/>
    <d v="2018-09-17T00:00:00"/>
    <s v="Avg of 4 NM Projects"/>
    <n v="10"/>
    <n v="60.81"/>
    <n v="0.34162921348314607"/>
    <n v="38.5"/>
    <n v="33.4"/>
    <n v="2.0310540000000001"/>
  </r>
  <r>
    <x v="0"/>
    <n v="17"/>
    <n v="3"/>
    <x v="1"/>
    <d v="2018-09-17T00:00:00"/>
    <s v="Avg of 4 NM Projects"/>
    <n v="11"/>
    <n v="100.095"/>
    <n v="0.56233146067415729"/>
    <n v="41.21"/>
    <n v="34.64"/>
    <n v="3.4672908000000002"/>
  </r>
  <r>
    <x v="0"/>
    <n v="17"/>
    <n v="3"/>
    <x v="1"/>
    <d v="2018-09-17T00:00:00"/>
    <s v="Avg of 4 NM Projects"/>
    <n v="12"/>
    <n v="125.44"/>
    <n v="0.70471910112359548"/>
    <n v="45.56"/>
    <n v="47.96"/>
    <n v="6.0161023999999994"/>
  </r>
  <r>
    <x v="0"/>
    <n v="17"/>
    <n v="3"/>
    <x v="1"/>
    <d v="2018-09-17T00:00:00"/>
    <s v="Avg of 4 NM Projects"/>
    <n v="13"/>
    <n v="107.905"/>
    <n v="0.60620786516853931"/>
    <n v="53.95"/>
    <n v="60.05"/>
    <n v="6.4796952499999998"/>
  </r>
  <r>
    <x v="0"/>
    <n v="17"/>
    <n v="3"/>
    <x v="1"/>
    <d v="2018-09-17T00:00:00"/>
    <s v="Avg of 4 NM Projects"/>
    <n v="14"/>
    <n v="94.460000000000008"/>
    <n v="0.53067415730337086"/>
    <n v="54.94"/>
    <n v="71.790000000000006"/>
    <n v="6.7812834000000013"/>
  </r>
  <r>
    <x v="0"/>
    <n v="17"/>
    <n v="3"/>
    <x v="1"/>
    <d v="2018-09-17T00:00:00"/>
    <s v="Avg of 4 NM Projects"/>
    <n v="15"/>
    <n v="86.91"/>
    <n v="0.48825842696629213"/>
    <n v="58.08"/>
    <n v="71.16"/>
    <n v="6.1845156000000001"/>
  </r>
  <r>
    <x v="0"/>
    <n v="17"/>
    <n v="3"/>
    <x v="1"/>
    <d v="2018-09-17T00:00:00"/>
    <s v="Avg of 4 NM Projects"/>
    <n v="16"/>
    <n v="81.534999999999997"/>
    <n v="0.45806179775280897"/>
    <n v="56.89"/>
    <n v="62.85"/>
    <n v="5.1244747500000001"/>
  </r>
  <r>
    <x v="0"/>
    <n v="17"/>
    <n v="3"/>
    <x v="1"/>
    <d v="2018-09-17T00:00:00"/>
    <s v="Avg of 4 NM Projects"/>
    <n v="17"/>
    <n v="54.784999999999997"/>
    <n v="0.30778089887640447"/>
    <n v="56.36"/>
    <n v="55.83"/>
    <n v="3.0586465499999997"/>
  </r>
  <r>
    <x v="0"/>
    <n v="17"/>
    <n v="3"/>
    <x v="1"/>
    <d v="2018-09-17T00:00:00"/>
    <s v="Avg of 4 NM Projects"/>
    <n v="18"/>
    <n v="21.504999999999999"/>
    <n v="0.12081460674157303"/>
    <n v="56.44"/>
    <n v="48.75"/>
    <n v="1.0483687499999998"/>
  </r>
  <r>
    <x v="0"/>
    <n v="17"/>
    <n v="3"/>
    <x v="1"/>
    <d v="2018-09-17T00:00:00"/>
    <s v="Avg of 4 NM Projects"/>
    <n v="19"/>
    <n v="3.4550000000000005"/>
    <n v="1.9410112359550563E-2"/>
    <n v="55.11"/>
    <n v="61.23"/>
    <n v="0.21154965000000001"/>
  </r>
  <r>
    <x v="0"/>
    <n v="17"/>
    <n v="3"/>
    <x v="1"/>
    <d v="2018-09-17T00:00:00"/>
    <s v="Avg of 4 NM Projects"/>
    <n v="20"/>
    <n v="-0.39"/>
    <n v="-2.1910112359550564E-3"/>
    <n v="56.01"/>
    <n v="72.260000000000005"/>
    <n v="-2.8181400000000002E-2"/>
  </r>
  <r>
    <x v="0"/>
    <n v="17"/>
    <n v="3"/>
    <x v="1"/>
    <d v="2018-09-17T00:00:00"/>
    <s v="Avg of 4 NM Projects"/>
    <n v="21"/>
    <n v="-0.13"/>
    <n v="-7.3033707865168538E-4"/>
    <n v="54.53"/>
    <n v="59.34"/>
    <n v="-7.7142000000000009E-3"/>
  </r>
  <r>
    <x v="0"/>
    <n v="17"/>
    <n v="3"/>
    <x v="1"/>
    <d v="2018-09-17T00:00:00"/>
    <s v="Avg of 4 NM Projects"/>
    <n v="22"/>
    <n v="-0.13"/>
    <n v="-7.3033707865168538E-4"/>
    <n v="37.17"/>
    <n v="46.11"/>
    <n v="-5.9943000000000001E-3"/>
  </r>
  <r>
    <x v="0"/>
    <n v="17"/>
    <n v="3"/>
    <x v="1"/>
    <d v="2018-09-17T00:00:00"/>
    <s v="Avg of 4 NM Projects"/>
    <n v="23"/>
    <n v="-0.13"/>
    <n v="-7.3033707865168538E-4"/>
    <n v="32.9"/>
    <n v="39.76"/>
    <n v="-5.1688000000000003E-3"/>
  </r>
  <r>
    <x v="0"/>
    <n v="17"/>
    <n v="3"/>
    <x v="0"/>
    <d v="2018-09-17T00:00:00"/>
    <s v="Avg of 4 NM Projects"/>
    <n v="24"/>
    <n v="0"/>
    <n v="0"/>
    <n v="28.41"/>
    <n v="30.97"/>
    <n v="0"/>
  </r>
  <r>
    <x v="0"/>
    <n v="18"/>
    <n v="4"/>
    <x v="0"/>
    <d v="2018-09-18T00:00:00"/>
    <s v="Avg of 4 NM Projects"/>
    <n v="1"/>
    <n v="-0.13"/>
    <n v="-7.3033707865168538E-4"/>
    <n v="28.52"/>
    <n v="28.16"/>
    <n v="-3.6608000000000001E-3"/>
  </r>
  <r>
    <x v="0"/>
    <n v="18"/>
    <n v="4"/>
    <x v="0"/>
    <d v="2018-09-18T00:00:00"/>
    <s v="Avg of 4 NM Projects"/>
    <n v="2"/>
    <n v="0"/>
    <n v="0"/>
    <n v="28.51"/>
    <n v="36.96"/>
    <n v="0"/>
  </r>
  <r>
    <x v="0"/>
    <n v="18"/>
    <n v="4"/>
    <x v="0"/>
    <d v="2018-09-18T00:00:00"/>
    <s v="Avg of 4 NM Projects"/>
    <n v="3"/>
    <n v="0"/>
    <n v="0"/>
    <n v="31.92"/>
    <n v="34.46"/>
    <n v="0"/>
  </r>
  <r>
    <x v="0"/>
    <n v="18"/>
    <n v="4"/>
    <x v="0"/>
    <d v="2018-09-18T00:00:00"/>
    <s v="Avg of 4 NM Projects"/>
    <n v="4"/>
    <n v="-0.13"/>
    <n v="-7.3033707865168538E-4"/>
    <n v="27.87"/>
    <n v="30.77"/>
    <n v="-4.0000999999999995E-3"/>
  </r>
  <r>
    <x v="0"/>
    <n v="18"/>
    <n v="4"/>
    <x v="0"/>
    <d v="2018-09-18T00:00:00"/>
    <s v="Avg of 4 NM Projects"/>
    <n v="5"/>
    <n v="0"/>
    <n v="0"/>
    <n v="34.82"/>
    <n v="34.42"/>
    <n v="0"/>
  </r>
  <r>
    <x v="0"/>
    <n v="18"/>
    <n v="4"/>
    <x v="0"/>
    <d v="2018-09-18T00:00:00"/>
    <s v="Avg of 4 NM Projects"/>
    <n v="6"/>
    <n v="-0.13"/>
    <n v="-7.3033707865168538E-4"/>
    <n v="36.76"/>
    <n v="32.56"/>
    <n v="-4.2328000000000001E-3"/>
  </r>
  <r>
    <x v="0"/>
    <n v="18"/>
    <n v="4"/>
    <x v="0"/>
    <d v="2018-09-18T00:00:00"/>
    <s v="Avg of 4 NM Projects"/>
    <n v="7"/>
    <n v="-0.39"/>
    <n v="-2.1910112359550564E-3"/>
    <n v="39.68"/>
    <n v="40.54"/>
    <n v="-1.5810600000000001E-2"/>
  </r>
  <r>
    <x v="0"/>
    <n v="18"/>
    <n v="4"/>
    <x v="1"/>
    <d v="2018-09-18T00:00:00"/>
    <s v="Avg of 4 NM Projects"/>
    <n v="8"/>
    <n v="9.0849999999999991"/>
    <n v="5.1039325842696624E-2"/>
    <n v="43.3"/>
    <n v="55.05"/>
    <n v="0.50012924999999986"/>
  </r>
  <r>
    <x v="0"/>
    <n v="18"/>
    <n v="4"/>
    <x v="1"/>
    <d v="2018-09-18T00:00:00"/>
    <s v="Avg of 4 NM Projects"/>
    <n v="9"/>
    <n v="31.994999999999997"/>
    <n v="0.17974719101123593"/>
    <n v="43.52"/>
    <n v="56.19"/>
    <n v="1.7977990499999998"/>
  </r>
  <r>
    <x v="0"/>
    <n v="18"/>
    <n v="4"/>
    <x v="1"/>
    <d v="2018-09-18T00:00:00"/>
    <s v="Avg of 4 NM Projects"/>
    <n v="10"/>
    <n v="83.960000000000008"/>
    <n v="0.47168539325842701"/>
    <n v="43.62"/>
    <n v="60.28"/>
    <n v="5.0611088000000013"/>
  </r>
  <r>
    <x v="0"/>
    <n v="18"/>
    <n v="4"/>
    <x v="1"/>
    <d v="2018-09-18T00:00:00"/>
    <s v="Avg of 4 NM Projects"/>
    <n v="11"/>
    <n v="104.19000000000001"/>
    <n v="0.58533707865168549"/>
    <n v="43.67"/>
    <n v="63.36"/>
    <n v="6.6014784000000013"/>
  </r>
  <r>
    <x v="0"/>
    <n v="18"/>
    <n v="4"/>
    <x v="1"/>
    <d v="2018-09-18T00:00:00"/>
    <s v="Avg of 4 NM Projects"/>
    <n v="12"/>
    <n v="109.44000000000001"/>
    <n v="0.61483146067415739"/>
    <n v="45.2"/>
    <n v="57.77"/>
    <n v="6.3223488000000003"/>
  </r>
  <r>
    <x v="0"/>
    <n v="18"/>
    <n v="4"/>
    <x v="1"/>
    <d v="2018-09-18T00:00:00"/>
    <s v="Avg of 4 NM Projects"/>
    <n v="13"/>
    <n v="125.43500000000002"/>
    <n v="0.70469101123595512"/>
    <n v="46.02"/>
    <n v="56.8"/>
    <n v="7.1247080000000009"/>
  </r>
  <r>
    <x v="0"/>
    <n v="18"/>
    <n v="4"/>
    <x v="1"/>
    <d v="2018-09-18T00:00:00"/>
    <s v="Avg of 4 NM Projects"/>
    <n v="14"/>
    <n v="121.60499999999999"/>
    <n v="0.68317415730337072"/>
    <n v="49.62"/>
    <n v="50.36"/>
    <n v="6.1240277999999995"/>
  </r>
  <r>
    <x v="0"/>
    <n v="18"/>
    <n v="4"/>
    <x v="1"/>
    <d v="2018-09-18T00:00:00"/>
    <s v="Avg of 4 NM Projects"/>
    <n v="15"/>
    <n v="95.99499999999999"/>
    <n v="0.53929775280898873"/>
    <n v="47.18"/>
    <n v="45.9"/>
    <n v="4.4061704999999991"/>
  </r>
  <r>
    <x v="0"/>
    <n v="18"/>
    <n v="4"/>
    <x v="1"/>
    <d v="2018-09-18T00:00:00"/>
    <s v="Avg of 4 NM Projects"/>
    <n v="16"/>
    <n v="86.4"/>
    <n v="0.48539325842696635"/>
    <n v="48.23"/>
    <n v="46.11"/>
    <n v="3.9839039999999999"/>
  </r>
  <r>
    <x v="0"/>
    <n v="18"/>
    <n v="4"/>
    <x v="1"/>
    <d v="2018-09-18T00:00:00"/>
    <s v="Avg of 4 NM Projects"/>
    <n v="17"/>
    <n v="66.304999999999993"/>
    <n v="0.37249999999999994"/>
    <n v="50.87"/>
    <n v="48.2"/>
    <n v="3.1959009999999997"/>
  </r>
  <r>
    <x v="0"/>
    <n v="18"/>
    <n v="4"/>
    <x v="1"/>
    <d v="2018-09-18T00:00:00"/>
    <s v="Avg of 4 NM Projects"/>
    <n v="18"/>
    <n v="32.26"/>
    <n v="0.18123595505617976"/>
    <n v="50.02"/>
    <n v="49.33"/>
    <n v="1.5913857999999999"/>
  </r>
  <r>
    <x v="0"/>
    <n v="18"/>
    <n v="4"/>
    <x v="1"/>
    <d v="2018-09-18T00:00:00"/>
    <s v="Avg of 4 NM Projects"/>
    <n v="19"/>
    <n v="4.6049999999999995"/>
    <n v="2.5870786516853931E-2"/>
    <n v="48.83"/>
    <n v="53.06"/>
    <n v="0.24434129999999998"/>
  </r>
  <r>
    <x v="0"/>
    <n v="18"/>
    <n v="4"/>
    <x v="1"/>
    <d v="2018-09-18T00:00:00"/>
    <s v="Avg of 4 NM Projects"/>
    <n v="20"/>
    <n v="-0.52"/>
    <n v="-2.9213483146067415E-3"/>
    <n v="50.91"/>
    <n v="53.1"/>
    <n v="-2.7612000000000001E-2"/>
  </r>
  <r>
    <x v="0"/>
    <n v="18"/>
    <n v="4"/>
    <x v="1"/>
    <d v="2018-09-18T00:00:00"/>
    <s v="Avg of 4 NM Projects"/>
    <n v="21"/>
    <n v="-0.13"/>
    <n v="-7.3033707865168538E-4"/>
    <n v="46.77"/>
    <n v="45.07"/>
    <n v="-5.8591000000000008E-3"/>
  </r>
  <r>
    <x v="0"/>
    <n v="18"/>
    <n v="4"/>
    <x v="1"/>
    <d v="2018-09-18T00:00:00"/>
    <s v="Avg of 4 NM Projects"/>
    <n v="22"/>
    <n v="0"/>
    <n v="0"/>
    <n v="35.92"/>
    <n v="46.3"/>
    <n v="0"/>
  </r>
  <r>
    <x v="0"/>
    <n v="18"/>
    <n v="4"/>
    <x v="1"/>
    <d v="2018-09-18T00:00:00"/>
    <s v="Avg of 4 NM Projects"/>
    <n v="23"/>
    <n v="-0.13"/>
    <n v="-7.3033707865168538E-4"/>
    <n v="28.66"/>
    <n v="42.06"/>
    <n v="-5.4678000000000001E-3"/>
  </r>
  <r>
    <x v="0"/>
    <n v="18"/>
    <n v="4"/>
    <x v="0"/>
    <d v="2018-09-18T00:00:00"/>
    <s v="Avg of 4 NM Projects"/>
    <n v="24"/>
    <n v="0"/>
    <n v="0"/>
    <n v="29.79"/>
    <n v="30.51"/>
    <n v="0"/>
  </r>
  <r>
    <x v="0"/>
    <n v="19"/>
    <n v="5"/>
    <x v="0"/>
    <d v="2018-09-19T00:00:00"/>
    <s v="Avg of 4 NM Projects"/>
    <n v="1"/>
    <n v="0"/>
    <n v="0"/>
    <n v="31.47"/>
    <n v="26.79"/>
    <n v="0"/>
  </r>
  <r>
    <x v="0"/>
    <n v="19"/>
    <n v="5"/>
    <x v="0"/>
    <d v="2018-09-19T00:00:00"/>
    <s v="Avg of 4 NM Projects"/>
    <n v="2"/>
    <n v="0"/>
    <n v="0"/>
    <n v="36.04"/>
    <n v="31.44"/>
    <n v="0"/>
  </r>
  <r>
    <x v="0"/>
    <n v="19"/>
    <n v="5"/>
    <x v="0"/>
    <d v="2018-09-19T00:00:00"/>
    <s v="Avg of 4 NM Projects"/>
    <n v="3"/>
    <n v="-0.39"/>
    <n v="-2.1910112359550564E-3"/>
    <n v="27.25"/>
    <n v="25.36"/>
    <n v="-9.8903999999999988E-3"/>
  </r>
  <r>
    <x v="0"/>
    <n v="19"/>
    <n v="5"/>
    <x v="0"/>
    <d v="2018-09-19T00:00:00"/>
    <s v="Avg of 4 NM Projects"/>
    <n v="4"/>
    <n v="0"/>
    <n v="0"/>
    <n v="26.04"/>
    <n v="24.77"/>
    <n v="0"/>
  </r>
  <r>
    <x v="0"/>
    <n v="19"/>
    <n v="5"/>
    <x v="0"/>
    <d v="2018-09-19T00:00:00"/>
    <s v="Avg of 4 NM Projects"/>
    <n v="5"/>
    <n v="0"/>
    <n v="0"/>
    <n v="25.83"/>
    <n v="24.37"/>
    <n v="0"/>
  </r>
  <r>
    <x v="0"/>
    <n v="19"/>
    <n v="5"/>
    <x v="0"/>
    <d v="2018-09-19T00:00:00"/>
    <s v="Avg of 4 NM Projects"/>
    <n v="6"/>
    <n v="-0.13"/>
    <n v="-7.3033707865168538E-4"/>
    <n v="26.65"/>
    <n v="25.39"/>
    <n v="-3.3007000000000002E-3"/>
  </r>
  <r>
    <x v="0"/>
    <n v="19"/>
    <n v="5"/>
    <x v="0"/>
    <d v="2018-09-19T00:00:00"/>
    <s v="Avg of 4 NM Projects"/>
    <n v="7"/>
    <n v="-0.13"/>
    <n v="-7.3033707865168538E-4"/>
    <n v="34.69"/>
    <n v="28.18"/>
    <n v="-3.6634000000000002E-3"/>
  </r>
  <r>
    <x v="0"/>
    <n v="19"/>
    <n v="5"/>
    <x v="1"/>
    <d v="2018-09-19T00:00:00"/>
    <s v="Avg of 4 NM Projects"/>
    <n v="8"/>
    <n v="14.34"/>
    <n v="8.0561797752808986E-2"/>
    <n v="37.83"/>
    <n v="31.47"/>
    <n v="0.45127979999999995"/>
  </r>
  <r>
    <x v="0"/>
    <n v="19"/>
    <n v="5"/>
    <x v="1"/>
    <d v="2018-09-19T00:00:00"/>
    <s v="Avg of 4 NM Projects"/>
    <n v="9"/>
    <n v="48.894999999999996"/>
    <n v="0.27469101123595502"/>
    <n v="33.54"/>
    <n v="29.21"/>
    <n v="1.4282229499999999"/>
  </r>
  <r>
    <x v="0"/>
    <n v="19"/>
    <n v="5"/>
    <x v="1"/>
    <d v="2018-09-19T00:00:00"/>
    <s v="Avg of 4 NM Projects"/>
    <n v="10"/>
    <n v="85.375"/>
    <n v="0.47963483146067415"/>
    <n v="37.85"/>
    <n v="38.1"/>
    <n v="3.2527874999999997"/>
  </r>
  <r>
    <x v="0"/>
    <n v="19"/>
    <n v="5"/>
    <x v="1"/>
    <d v="2018-09-19T00:00:00"/>
    <s v="Avg of 4 NM Projects"/>
    <n v="11"/>
    <n v="101.88999999999999"/>
    <n v="0.5724157303370786"/>
    <n v="36.130000000000003"/>
    <n v="38.44"/>
    <n v="3.9166515999999993"/>
  </r>
  <r>
    <x v="0"/>
    <n v="19"/>
    <n v="5"/>
    <x v="1"/>
    <d v="2018-09-19T00:00:00"/>
    <s v="Avg of 4 NM Projects"/>
    <n v="12"/>
    <n v="101.245"/>
    <n v="0.56879213483146074"/>
    <n v="33.979999999999997"/>
    <n v="42.61"/>
    <n v="4.3140494500000006"/>
  </r>
  <r>
    <x v="0"/>
    <n v="19"/>
    <n v="5"/>
    <x v="1"/>
    <d v="2018-09-19T00:00:00"/>
    <s v="Avg of 4 NM Projects"/>
    <n v="13"/>
    <n v="100.60999999999999"/>
    <n v="0.56522471910112349"/>
    <n v="36.270000000000003"/>
    <n v="42.55"/>
    <n v="4.2809554999999992"/>
  </r>
  <r>
    <x v="0"/>
    <n v="19"/>
    <n v="5"/>
    <x v="1"/>
    <d v="2018-09-19T00:00:00"/>
    <s v="Avg of 4 NM Projects"/>
    <n v="14"/>
    <n v="93.574999999999989"/>
    <n v="0.52570224719101122"/>
    <n v="36.229999999999997"/>
    <n v="43.19"/>
    <n v="4.0415042499999991"/>
  </r>
  <r>
    <x v="0"/>
    <n v="19"/>
    <n v="5"/>
    <x v="1"/>
    <d v="2018-09-19T00:00:00"/>
    <s v="Avg of 4 NM Projects"/>
    <n v="15"/>
    <n v="79.22999999999999"/>
    <n v="0.44511235955056172"/>
    <n v="36.28"/>
    <n v="41.47"/>
    <n v="3.2856680999999992"/>
  </r>
  <r>
    <x v="0"/>
    <n v="19"/>
    <n v="5"/>
    <x v="1"/>
    <d v="2018-09-19T00:00:00"/>
    <s v="Avg of 4 NM Projects"/>
    <n v="16"/>
    <n v="62.849999999999994"/>
    <n v="0.35308988764044941"/>
    <n v="36.43"/>
    <n v="45.59"/>
    <n v="2.8653314999999999"/>
  </r>
  <r>
    <x v="0"/>
    <n v="19"/>
    <n v="5"/>
    <x v="1"/>
    <d v="2018-09-19T00:00:00"/>
    <s v="Avg of 4 NM Projects"/>
    <n v="17"/>
    <n v="43.65"/>
    <n v="0.24522471910112359"/>
    <n v="37.92"/>
    <n v="54.5"/>
    <n v="2.3789249999999997"/>
  </r>
  <r>
    <x v="0"/>
    <n v="19"/>
    <n v="5"/>
    <x v="1"/>
    <d v="2018-09-19T00:00:00"/>
    <s v="Avg of 4 NM Projects"/>
    <n v="18"/>
    <n v="19.07"/>
    <n v="0.10713483146067417"/>
    <n v="36.159999999999997"/>
    <n v="50.94"/>
    <n v="0.97142580000000001"/>
  </r>
  <r>
    <x v="0"/>
    <n v="19"/>
    <n v="5"/>
    <x v="1"/>
    <d v="2018-09-19T00:00:00"/>
    <s v="Avg of 4 NM Projects"/>
    <n v="19"/>
    <n v="2.6899999999999995"/>
    <n v="1.5112359550561795E-2"/>
    <n v="34.03"/>
    <n v="52.82"/>
    <n v="0.14208579999999998"/>
  </r>
  <r>
    <x v="0"/>
    <n v="19"/>
    <n v="5"/>
    <x v="1"/>
    <d v="2018-09-19T00:00:00"/>
    <s v="Avg of 4 NM Projects"/>
    <n v="20"/>
    <n v="0"/>
    <n v="0"/>
    <n v="35.28"/>
    <n v="49.45"/>
    <n v="0"/>
  </r>
  <r>
    <x v="0"/>
    <n v="19"/>
    <n v="5"/>
    <x v="1"/>
    <d v="2018-09-19T00:00:00"/>
    <s v="Avg of 4 NM Projects"/>
    <n v="21"/>
    <n v="-0.13"/>
    <n v="-7.3033707865168538E-4"/>
    <n v="32.79"/>
    <n v="44.13"/>
    <n v="-5.7369000000000005E-3"/>
  </r>
  <r>
    <x v="0"/>
    <n v="19"/>
    <n v="5"/>
    <x v="1"/>
    <d v="2018-09-19T00:00:00"/>
    <s v="Avg of 4 NM Projects"/>
    <n v="22"/>
    <n v="-0.13"/>
    <n v="-7.3033707865168538E-4"/>
    <n v="27.96"/>
    <n v="33.43"/>
    <n v="-4.3459000000000006E-3"/>
  </r>
  <r>
    <x v="0"/>
    <n v="19"/>
    <n v="5"/>
    <x v="1"/>
    <d v="2018-09-19T00:00:00"/>
    <s v="Avg of 4 NM Projects"/>
    <n v="23"/>
    <n v="0"/>
    <n v="0"/>
    <n v="24.29"/>
    <n v="29.65"/>
    <n v="0"/>
  </r>
  <r>
    <x v="0"/>
    <n v="19"/>
    <n v="5"/>
    <x v="0"/>
    <d v="2018-09-19T00:00:00"/>
    <s v="Avg of 4 NM Projects"/>
    <n v="24"/>
    <n v="-0.13"/>
    <n v="-7.3033707865168538E-4"/>
    <n v="26.14"/>
    <n v="26.09"/>
    <n v="-3.3917000000000001E-3"/>
  </r>
  <r>
    <x v="0"/>
    <n v="20"/>
    <n v="6"/>
    <x v="0"/>
    <d v="2018-09-20T00:00:00"/>
    <s v="Avg of 4 NM Projects"/>
    <n v="1"/>
    <n v="-0.13"/>
    <n v="-7.3033707865168538E-4"/>
    <n v="25.28"/>
    <n v="24.4"/>
    <n v="-3.1719999999999999E-3"/>
  </r>
  <r>
    <x v="0"/>
    <n v="20"/>
    <n v="6"/>
    <x v="0"/>
    <d v="2018-09-20T00:00:00"/>
    <s v="Avg of 4 NM Projects"/>
    <n v="2"/>
    <n v="-0.13"/>
    <n v="-7.3033707865168538E-4"/>
    <n v="24.92"/>
    <n v="34.979999999999997"/>
    <n v="-4.5474000000000001E-3"/>
  </r>
  <r>
    <x v="0"/>
    <n v="20"/>
    <n v="6"/>
    <x v="0"/>
    <d v="2018-09-20T00:00:00"/>
    <s v="Avg of 4 NM Projects"/>
    <n v="3"/>
    <n v="0"/>
    <n v="0"/>
    <n v="23.41"/>
    <n v="27.17"/>
    <n v="0"/>
  </r>
  <r>
    <x v="0"/>
    <n v="20"/>
    <n v="6"/>
    <x v="0"/>
    <d v="2018-09-20T00:00:00"/>
    <s v="Avg of 4 NM Projects"/>
    <n v="4"/>
    <n v="0"/>
    <n v="0"/>
    <n v="21.77"/>
    <n v="25.86"/>
    <n v="0"/>
  </r>
  <r>
    <x v="0"/>
    <n v="20"/>
    <n v="6"/>
    <x v="0"/>
    <d v="2018-09-20T00:00:00"/>
    <s v="Avg of 4 NM Projects"/>
    <n v="5"/>
    <n v="-0.13"/>
    <n v="-7.3033707865168538E-4"/>
    <n v="23.5"/>
    <n v="26.19"/>
    <n v="-3.4047000000000005E-3"/>
  </r>
  <r>
    <x v="0"/>
    <n v="20"/>
    <n v="6"/>
    <x v="0"/>
    <d v="2018-09-20T00:00:00"/>
    <s v="Avg of 4 NM Projects"/>
    <n v="6"/>
    <n v="0"/>
    <n v="0"/>
    <n v="25.35"/>
    <n v="26.55"/>
    <n v="0"/>
  </r>
  <r>
    <x v="0"/>
    <n v="20"/>
    <n v="6"/>
    <x v="0"/>
    <d v="2018-09-20T00:00:00"/>
    <s v="Avg of 4 NM Projects"/>
    <n v="7"/>
    <n v="-0.26"/>
    <n v="-1.4606741573033708E-3"/>
    <n v="29.92"/>
    <n v="30.87"/>
    <n v="-8.0262000000000007E-3"/>
  </r>
  <r>
    <x v="0"/>
    <n v="20"/>
    <n v="6"/>
    <x v="1"/>
    <d v="2018-09-20T00:00:00"/>
    <s v="Avg of 4 NM Projects"/>
    <n v="8"/>
    <n v="13.82"/>
    <n v="7.7640449438202253E-2"/>
    <n v="35.71"/>
    <n v="46.45"/>
    <n v="0.64193900000000004"/>
  </r>
  <r>
    <x v="0"/>
    <n v="20"/>
    <n v="6"/>
    <x v="1"/>
    <d v="2018-09-20T00:00:00"/>
    <s v="Avg of 4 NM Projects"/>
    <n v="9"/>
    <n v="38.659999999999997"/>
    <n v="0.21719101123595505"/>
    <n v="34.42"/>
    <n v="51.18"/>
    <n v="1.9786187999999998"/>
  </r>
  <r>
    <x v="0"/>
    <n v="20"/>
    <n v="6"/>
    <x v="1"/>
    <d v="2018-09-20T00:00:00"/>
    <s v="Avg of 4 NM Projects"/>
    <n v="10"/>
    <n v="56.834999999999994"/>
    <n v="0.31929775280898876"/>
    <n v="35.35"/>
    <n v="50.02"/>
    <n v="2.8428867000000002"/>
  </r>
  <r>
    <x v="0"/>
    <n v="20"/>
    <n v="6"/>
    <x v="1"/>
    <d v="2018-09-20T00:00:00"/>
    <s v="Avg of 4 NM Projects"/>
    <n v="11"/>
    <n v="76.415000000000006"/>
    <n v="0.4292977528089888"/>
    <n v="34.76"/>
    <n v="40.17"/>
    <n v="3.0695905500000005"/>
  </r>
  <r>
    <x v="0"/>
    <n v="20"/>
    <n v="6"/>
    <x v="1"/>
    <d v="2018-09-20T00:00:00"/>
    <s v="Avg of 4 NM Projects"/>
    <n v="12"/>
    <n v="84.344999999999999"/>
    <n v="0.47384831460674159"/>
    <n v="37.93"/>
    <n v="39.14"/>
    <n v="3.3012633"/>
  </r>
  <r>
    <x v="0"/>
    <n v="20"/>
    <n v="6"/>
    <x v="1"/>
    <d v="2018-09-20T00:00:00"/>
    <s v="Avg of 4 NM Projects"/>
    <n v="13"/>
    <n v="90.625"/>
    <n v="0.5091292134831461"/>
    <n v="37.26"/>
    <n v="34.69"/>
    <n v="3.14378125"/>
  </r>
  <r>
    <x v="0"/>
    <n v="20"/>
    <n v="6"/>
    <x v="1"/>
    <d v="2018-09-20T00:00:00"/>
    <s v="Avg of 4 NM Projects"/>
    <n v="14"/>
    <n v="85"/>
    <n v="0.47752808988764045"/>
    <n v="39.82"/>
    <n v="41.61"/>
    <n v="3.5368499999999998"/>
  </r>
  <r>
    <x v="0"/>
    <n v="20"/>
    <n v="6"/>
    <x v="1"/>
    <d v="2018-09-20T00:00:00"/>
    <s v="Avg of 4 NM Projects"/>
    <n v="15"/>
    <n v="87.804999999999993"/>
    <n v="0.49328651685393254"/>
    <n v="40.65"/>
    <n v="54.01"/>
    <n v="4.7423480499999995"/>
  </r>
  <r>
    <x v="0"/>
    <n v="20"/>
    <n v="6"/>
    <x v="1"/>
    <d v="2018-09-20T00:00:00"/>
    <s v="Avg of 4 NM Projects"/>
    <n v="16"/>
    <n v="75.39500000000001"/>
    <n v="0.42356741573033713"/>
    <n v="41.23"/>
    <n v="52.81"/>
    <n v="3.9816099500000011"/>
  </r>
  <r>
    <x v="0"/>
    <n v="20"/>
    <n v="6"/>
    <x v="1"/>
    <d v="2018-09-20T00:00:00"/>
    <s v="Avg of 4 NM Projects"/>
    <n v="17"/>
    <n v="51.08"/>
    <n v="0.28696629213483144"/>
    <n v="42.04"/>
    <n v="57.87"/>
    <n v="2.9559995999999997"/>
  </r>
  <r>
    <x v="0"/>
    <n v="20"/>
    <n v="6"/>
    <x v="1"/>
    <d v="2018-09-20T00:00:00"/>
    <s v="Avg of 4 NM Projects"/>
    <n v="18"/>
    <n v="22.01"/>
    <n v="0.12365168539325844"/>
    <n v="42.46"/>
    <n v="54.01"/>
    <n v="1.1887600999999999"/>
  </r>
  <r>
    <x v="0"/>
    <n v="20"/>
    <n v="6"/>
    <x v="1"/>
    <d v="2018-09-20T00:00:00"/>
    <s v="Avg of 4 NM Projects"/>
    <n v="19"/>
    <n v="2.6849999999999996"/>
    <n v="1.5084269662921345E-2"/>
    <n v="44.28"/>
    <n v="51.96"/>
    <n v="0.13951259999999999"/>
  </r>
  <r>
    <x v="0"/>
    <n v="20"/>
    <n v="6"/>
    <x v="1"/>
    <d v="2018-09-20T00:00:00"/>
    <s v="Avg of 4 NM Projects"/>
    <n v="20"/>
    <n v="-0.13"/>
    <n v="-7.3033707865168538E-4"/>
    <n v="46.45"/>
    <n v="52.5"/>
    <n v="-6.8250000000000003E-3"/>
  </r>
  <r>
    <x v="0"/>
    <n v="20"/>
    <n v="6"/>
    <x v="1"/>
    <d v="2018-09-20T00:00:00"/>
    <s v="Avg of 4 NM Projects"/>
    <n v="21"/>
    <n v="-0.13"/>
    <n v="-7.3033707865168538E-4"/>
    <n v="41.63"/>
    <n v="44.93"/>
    <n v="-5.8409000000000004E-3"/>
  </r>
  <r>
    <x v="0"/>
    <n v="20"/>
    <n v="6"/>
    <x v="1"/>
    <d v="2018-09-20T00:00:00"/>
    <s v="Avg of 4 NM Projects"/>
    <n v="22"/>
    <n v="-0.26"/>
    <n v="-1.4606741573033708E-3"/>
    <n v="34.19"/>
    <n v="35.65"/>
    <n v="-9.2689999999999995E-3"/>
  </r>
  <r>
    <x v="0"/>
    <n v="20"/>
    <n v="6"/>
    <x v="1"/>
    <d v="2018-09-20T00:00:00"/>
    <s v="Avg of 4 NM Projects"/>
    <n v="23"/>
    <n v="0"/>
    <n v="0"/>
    <n v="25.82"/>
    <n v="31.65"/>
    <n v="0"/>
  </r>
  <r>
    <x v="0"/>
    <n v="20"/>
    <n v="6"/>
    <x v="0"/>
    <d v="2018-09-20T00:00:00"/>
    <s v="Avg of 4 NM Projects"/>
    <n v="24"/>
    <n v="0"/>
    <n v="0"/>
    <n v="27.85"/>
    <n v="27.12"/>
    <n v="0"/>
  </r>
  <r>
    <x v="0"/>
    <n v="21"/>
    <n v="7"/>
    <x v="0"/>
    <d v="2018-09-21T00:00:00"/>
    <s v="Avg of 4 NM Projects"/>
    <n v="1"/>
    <n v="0"/>
    <n v="0"/>
    <n v="32.01"/>
    <n v="25.29"/>
    <n v="0"/>
  </r>
  <r>
    <x v="0"/>
    <n v="21"/>
    <n v="7"/>
    <x v="0"/>
    <d v="2018-09-21T00:00:00"/>
    <s v="Avg of 4 NM Projects"/>
    <n v="2"/>
    <n v="0"/>
    <n v="0"/>
    <n v="29.98"/>
    <n v="27.76"/>
    <n v="0"/>
  </r>
  <r>
    <x v="0"/>
    <n v="21"/>
    <n v="7"/>
    <x v="0"/>
    <d v="2018-09-21T00:00:00"/>
    <s v="Avg of 4 NM Projects"/>
    <n v="3"/>
    <n v="-0.26"/>
    <n v="-1.4606741573033708E-3"/>
    <n v="28.96"/>
    <n v="30.83"/>
    <n v="-8.0158E-3"/>
  </r>
  <r>
    <x v="0"/>
    <n v="21"/>
    <n v="7"/>
    <x v="0"/>
    <d v="2018-09-21T00:00:00"/>
    <s v="Avg of 4 NM Projects"/>
    <n v="4"/>
    <n v="-0.13"/>
    <n v="-7.3033707865168538E-4"/>
    <n v="29.08"/>
    <n v="27.49"/>
    <n v="-3.5737E-3"/>
  </r>
  <r>
    <x v="0"/>
    <n v="21"/>
    <n v="7"/>
    <x v="0"/>
    <d v="2018-09-21T00:00:00"/>
    <s v="Avg of 4 NM Projects"/>
    <n v="5"/>
    <n v="-0.13"/>
    <n v="-7.3033707865168538E-4"/>
    <n v="29.16"/>
    <n v="25.41"/>
    <n v="-3.3033000000000003E-3"/>
  </r>
  <r>
    <x v="0"/>
    <n v="21"/>
    <n v="7"/>
    <x v="0"/>
    <d v="2018-09-21T00:00:00"/>
    <s v="Avg of 4 NM Projects"/>
    <n v="6"/>
    <n v="0"/>
    <n v="0"/>
    <n v="28.94"/>
    <n v="24.24"/>
    <n v="0"/>
  </r>
  <r>
    <x v="0"/>
    <n v="21"/>
    <n v="7"/>
    <x v="0"/>
    <d v="2018-09-21T00:00:00"/>
    <s v="Avg of 4 NM Projects"/>
    <n v="7"/>
    <n v="-0.39"/>
    <n v="-2.1910112359550564E-3"/>
    <n v="38.979999999999997"/>
    <n v="27.64"/>
    <n v="-1.07796E-2"/>
  </r>
  <r>
    <x v="0"/>
    <n v="21"/>
    <n v="7"/>
    <x v="0"/>
    <d v="2018-09-21T00:00:00"/>
    <s v="Avg of 4 NM Projects"/>
    <n v="8"/>
    <n v="9.2199999999999989"/>
    <n v="5.179775280898876E-2"/>
    <n v="40"/>
    <n v="28.29"/>
    <n v="0.26083379999999995"/>
  </r>
  <r>
    <x v="0"/>
    <n v="21"/>
    <n v="7"/>
    <x v="0"/>
    <d v="2018-09-21T00:00:00"/>
    <s v="Avg of 4 NM Projects"/>
    <n v="9"/>
    <n v="31.225000000000001"/>
    <n v="0.17542134831460676"/>
    <n v="39.86"/>
    <n v="30.57"/>
    <n v="0.9545482500000001"/>
  </r>
  <r>
    <x v="0"/>
    <n v="21"/>
    <n v="7"/>
    <x v="0"/>
    <d v="2018-09-21T00:00:00"/>
    <s v="Avg of 4 NM Projects"/>
    <n v="10"/>
    <n v="52.1"/>
    <n v="0.29269662921348316"/>
    <n v="35.89"/>
    <n v="33.630000000000003"/>
    <n v="1.7521230000000003"/>
  </r>
  <r>
    <x v="0"/>
    <n v="21"/>
    <n v="7"/>
    <x v="0"/>
    <d v="2018-09-21T00:00:00"/>
    <s v="Avg of 4 NM Projects"/>
    <n v="11"/>
    <n v="62.335000000000001"/>
    <n v="0.35019662921348316"/>
    <n v="33.090000000000003"/>
    <n v="33.29"/>
    <n v="2.07513215"/>
  </r>
  <r>
    <x v="0"/>
    <n v="21"/>
    <n v="7"/>
    <x v="0"/>
    <d v="2018-09-21T00:00:00"/>
    <s v="Avg of 4 NM Projects"/>
    <n v="12"/>
    <n v="68.61"/>
    <n v="0.3854494382022472"/>
    <n v="37.64"/>
    <n v="29.46"/>
    <n v="2.0212506000000001"/>
  </r>
  <r>
    <x v="0"/>
    <n v="21"/>
    <n v="7"/>
    <x v="0"/>
    <d v="2018-09-21T00:00:00"/>
    <s v="Avg of 4 NM Projects"/>
    <n v="13"/>
    <n v="76.295000000000002"/>
    <n v="0.42862359550561796"/>
    <n v="40.4"/>
    <n v="24.76"/>
    <n v="1.8890642000000002"/>
  </r>
  <r>
    <x v="0"/>
    <n v="21"/>
    <n v="7"/>
    <x v="0"/>
    <d v="2018-09-21T00:00:00"/>
    <s v="Avg of 4 NM Projects"/>
    <n v="14"/>
    <n v="78.849999999999994"/>
    <n v="0.44297752808988761"/>
    <n v="46.09"/>
    <n v="24.28"/>
    <n v="1.9144779999999999"/>
  </r>
  <r>
    <x v="0"/>
    <n v="21"/>
    <n v="7"/>
    <x v="0"/>
    <d v="2018-09-21T00:00:00"/>
    <s v="Avg of 4 NM Projects"/>
    <n v="15"/>
    <n v="67.58"/>
    <n v="0.37966292134831459"/>
    <n v="46"/>
    <n v="27.26"/>
    <n v="1.8422308000000001"/>
  </r>
  <r>
    <x v="0"/>
    <n v="21"/>
    <n v="7"/>
    <x v="0"/>
    <d v="2018-09-21T00:00:00"/>
    <s v="Avg of 4 NM Projects"/>
    <n v="16"/>
    <n v="53.89"/>
    <n v="0.30275280898876405"/>
    <n v="45.97"/>
    <n v="24.88"/>
    <n v="1.3407832"/>
  </r>
  <r>
    <x v="0"/>
    <n v="21"/>
    <n v="7"/>
    <x v="0"/>
    <d v="2018-09-21T00:00:00"/>
    <s v="Avg of 4 NM Projects"/>
    <n v="17"/>
    <n v="42.11"/>
    <n v="0.23657303370786517"/>
    <n v="48.7"/>
    <n v="26.04"/>
    <n v="1.0965444"/>
  </r>
  <r>
    <x v="0"/>
    <n v="21"/>
    <n v="7"/>
    <x v="0"/>
    <d v="2018-09-21T00:00:00"/>
    <s v="Avg of 4 NM Projects"/>
    <n v="18"/>
    <n v="19.709999999999997"/>
    <n v="0.11073033707865167"/>
    <n v="47.66"/>
    <n v="23.64"/>
    <n v="0.46594439999999998"/>
  </r>
  <r>
    <x v="0"/>
    <n v="21"/>
    <n v="7"/>
    <x v="0"/>
    <d v="2018-09-21T00:00:00"/>
    <s v="Avg of 4 NM Projects"/>
    <n v="19"/>
    <n v="1.7899999999999998"/>
    <n v="1.0056179775280899E-2"/>
    <n v="46.06"/>
    <n v="22.72"/>
    <n v="4.0668799999999991E-2"/>
  </r>
  <r>
    <x v="0"/>
    <n v="21"/>
    <n v="7"/>
    <x v="0"/>
    <d v="2018-09-21T00:00:00"/>
    <s v="Avg of 4 NM Projects"/>
    <n v="20"/>
    <n v="-0.13"/>
    <n v="-7.3033707865168538E-4"/>
    <n v="48.05"/>
    <n v="21.92"/>
    <n v="-2.8496000000000003E-3"/>
  </r>
  <r>
    <x v="0"/>
    <n v="21"/>
    <n v="7"/>
    <x v="0"/>
    <d v="2018-09-21T00:00:00"/>
    <s v="Avg of 4 NM Projects"/>
    <n v="21"/>
    <n v="0"/>
    <n v="0"/>
    <n v="45.65"/>
    <n v="21.63"/>
    <n v="0"/>
  </r>
  <r>
    <x v="0"/>
    <n v="21"/>
    <n v="7"/>
    <x v="0"/>
    <d v="2018-09-21T00:00:00"/>
    <s v="Avg of 4 NM Projects"/>
    <n v="22"/>
    <n v="-0.26"/>
    <n v="-1.4606741573033708E-3"/>
    <n v="40.19"/>
    <n v="26.14"/>
    <n v="-6.7964000000000002E-3"/>
  </r>
  <r>
    <x v="0"/>
    <n v="21"/>
    <n v="7"/>
    <x v="0"/>
    <d v="2018-09-21T00:00:00"/>
    <s v="Avg of 4 NM Projects"/>
    <n v="23"/>
    <n v="0"/>
    <n v="0"/>
    <n v="34.31"/>
    <n v="23.49"/>
    <n v="0"/>
  </r>
  <r>
    <x v="0"/>
    <n v="21"/>
    <n v="7"/>
    <x v="0"/>
    <d v="2018-09-21T00:00:00"/>
    <s v="Avg of 4 NM Projects"/>
    <n v="24"/>
    <n v="0"/>
    <n v="0"/>
    <n v="30.49"/>
    <n v="21.67"/>
    <n v="0"/>
  </r>
  <r>
    <x v="0"/>
    <n v="22"/>
    <n v="1"/>
    <x v="0"/>
    <d v="2018-09-22T00:00:00"/>
    <s v="Avg of 4 NM Projects"/>
    <n v="1"/>
    <n v="0"/>
    <n v="0"/>
    <n v="40.770000000000003"/>
    <n v="22.89"/>
    <n v="0"/>
  </r>
  <r>
    <x v="0"/>
    <n v="22"/>
    <n v="1"/>
    <x v="0"/>
    <d v="2018-09-22T00:00:00"/>
    <s v="Avg of 4 NM Projects"/>
    <n v="2"/>
    <n v="-0.13"/>
    <n v="-7.3033707865168538E-4"/>
    <n v="41.49"/>
    <n v="21.62"/>
    <n v="-2.8106000000000003E-3"/>
  </r>
  <r>
    <x v="0"/>
    <n v="22"/>
    <n v="1"/>
    <x v="0"/>
    <d v="2018-09-22T00:00:00"/>
    <s v="Avg of 4 NM Projects"/>
    <n v="3"/>
    <n v="-0.13"/>
    <n v="-7.3033707865168538E-4"/>
    <n v="40.71"/>
    <n v="22.77"/>
    <n v="-2.9601000000000002E-3"/>
  </r>
  <r>
    <x v="0"/>
    <n v="22"/>
    <n v="1"/>
    <x v="0"/>
    <d v="2018-09-22T00:00:00"/>
    <s v="Avg of 4 NM Projects"/>
    <n v="4"/>
    <n v="-0.13"/>
    <n v="-7.3033707865168538E-4"/>
    <n v="37.29"/>
    <n v="25.66"/>
    <n v="-3.3358000000000003E-3"/>
  </r>
  <r>
    <x v="0"/>
    <n v="22"/>
    <n v="1"/>
    <x v="0"/>
    <d v="2018-09-22T00:00:00"/>
    <s v="Avg of 4 NM Projects"/>
    <n v="5"/>
    <n v="-0.26"/>
    <n v="-1.4606741573033708E-3"/>
    <n v="35.659999999999997"/>
    <n v="28.09"/>
    <n v="-7.3033999999999998E-3"/>
  </r>
  <r>
    <x v="0"/>
    <n v="22"/>
    <n v="1"/>
    <x v="0"/>
    <d v="2018-09-22T00:00:00"/>
    <s v="Avg of 4 NM Projects"/>
    <n v="6"/>
    <n v="0"/>
    <n v="0"/>
    <n v="37.53"/>
    <n v="33.409999999999997"/>
    <n v="0"/>
  </r>
  <r>
    <x v="0"/>
    <n v="22"/>
    <n v="1"/>
    <x v="0"/>
    <d v="2018-09-22T00:00:00"/>
    <s v="Avg of 4 NM Projects"/>
    <n v="7"/>
    <n v="0"/>
    <n v="0"/>
    <n v="34.5"/>
    <n v="82.71"/>
    <n v="0"/>
  </r>
  <r>
    <x v="0"/>
    <n v="22"/>
    <n v="1"/>
    <x v="0"/>
    <d v="2018-09-22T00:00:00"/>
    <s v="Avg of 4 NM Projects"/>
    <n v="8"/>
    <n v="10.239999999999998"/>
    <n v="5.7528089887640438E-2"/>
    <n v="32.76"/>
    <n v="45.21"/>
    <n v="0.46295039999999993"/>
  </r>
  <r>
    <x v="0"/>
    <n v="22"/>
    <n v="1"/>
    <x v="0"/>
    <d v="2018-09-22T00:00:00"/>
    <s v="Avg of 4 NM Projects"/>
    <n v="9"/>
    <n v="40.19"/>
    <n v="0.22578651685393258"/>
    <n v="28.93"/>
    <n v="26.86"/>
    <n v="1.0795033999999999"/>
  </r>
  <r>
    <x v="0"/>
    <n v="22"/>
    <n v="1"/>
    <x v="0"/>
    <d v="2018-09-22T00:00:00"/>
    <s v="Avg of 4 NM Projects"/>
    <n v="10"/>
    <n v="69.114999999999995"/>
    <n v="0.38828651685393256"/>
    <n v="32.74"/>
    <n v="24.47"/>
    <n v="1.6912440499999999"/>
  </r>
  <r>
    <x v="0"/>
    <n v="22"/>
    <n v="1"/>
    <x v="0"/>
    <d v="2018-09-22T00:00:00"/>
    <s v="Avg of 4 NM Projects"/>
    <n v="11"/>
    <n v="109.82"/>
    <n v="0.61696629213483145"/>
    <n v="32.770000000000003"/>
    <n v="22.24"/>
    <n v="2.4423967999999996"/>
  </r>
  <r>
    <x v="0"/>
    <n v="22"/>
    <n v="1"/>
    <x v="0"/>
    <d v="2018-09-22T00:00:00"/>
    <s v="Avg of 4 NM Projects"/>
    <n v="12"/>
    <n v="121.72499999999999"/>
    <n v="0.68384831460674156"/>
    <n v="57.68"/>
    <n v="22.5"/>
    <n v="2.7388124999999999"/>
  </r>
  <r>
    <x v="0"/>
    <n v="22"/>
    <n v="1"/>
    <x v="0"/>
    <d v="2018-09-22T00:00:00"/>
    <s v="Avg of 4 NM Projects"/>
    <n v="13"/>
    <n v="130.30000000000001"/>
    <n v="0.73202247191011238"/>
    <n v="47.65"/>
    <n v="21.8"/>
    <n v="2.8405400000000003"/>
  </r>
  <r>
    <x v="0"/>
    <n v="22"/>
    <n v="1"/>
    <x v="0"/>
    <d v="2018-09-22T00:00:00"/>
    <s v="Avg of 4 NM Projects"/>
    <n v="14"/>
    <n v="109.69500000000001"/>
    <n v="0.61626404494382026"/>
    <n v="35.19"/>
    <n v="19.739999999999998"/>
    <n v="2.1653793000000001"/>
  </r>
  <r>
    <x v="0"/>
    <n v="22"/>
    <n v="1"/>
    <x v="0"/>
    <d v="2018-09-22T00:00:00"/>
    <s v="Avg of 4 NM Projects"/>
    <n v="15"/>
    <n v="91.26"/>
    <n v="0.51269662921348313"/>
    <n v="39.33"/>
    <n v="15.97"/>
    <n v="1.4574222000000001"/>
  </r>
  <r>
    <x v="0"/>
    <n v="22"/>
    <n v="1"/>
    <x v="0"/>
    <d v="2018-09-22T00:00:00"/>
    <s v="Avg of 4 NM Projects"/>
    <n v="16"/>
    <n v="65.915000000000006"/>
    <n v="0.370308988764045"/>
    <n v="42.4"/>
    <n v="19.57"/>
    <n v="1.2899565500000001"/>
  </r>
  <r>
    <x v="0"/>
    <n v="22"/>
    <n v="1"/>
    <x v="0"/>
    <d v="2018-09-22T00:00:00"/>
    <s v="Avg of 4 NM Projects"/>
    <n v="17"/>
    <n v="42.875"/>
    <n v="0.24087078651685392"/>
    <n v="45.82"/>
    <n v="17.43"/>
    <n v="0.74731124999999998"/>
  </r>
  <r>
    <x v="0"/>
    <n v="22"/>
    <n v="1"/>
    <x v="0"/>
    <d v="2018-09-22T00:00:00"/>
    <s v="Avg of 4 NM Projects"/>
    <n v="18"/>
    <n v="21.505000000000003"/>
    <n v="0.12081460674157304"/>
    <n v="44.28"/>
    <n v="19.670000000000002"/>
    <n v="0.42300335000000006"/>
  </r>
  <r>
    <x v="0"/>
    <n v="22"/>
    <n v="1"/>
    <x v="0"/>
    <d v="2018-09-22T00:00:00"/>
    <s v="Avg of 4 NM Projects"/>
    <n v="19"/>
    <n v="3.0749999999999997"/>
    <n v="1.7275280898876404E-2"/>
    <n v="45.59"/>
    <n v="19.89"/>
    <n v="6.1161750000000001E-2"/>
  </r>
  <r>
    <x v="0"/>
    <n v="22"/>
    <n v="1"/>
    <x v="0"/>
    <d v="2018-09-22T00:00:00"/>
    <s v="Avg of 4 NM Projects"/>
    <n v="20"/>
    <n v="0"/>
    <n v="0"/>
    <n v="49.91"/>
    <n v="20.97"/>
    <n v="0"/>
  </r>
  <r>
    <x v="0"/>
    <n v="22"/>
    <n v="1"/>
    <x v="0"/>
    <d v="2018-09-22T00:00:00"/>
    <s v="Avg of 4 NM Projects"/>
    <n v="21"/>
    <n v="-0.26"/>
    <n v="-1.4606741573033708E-3"/>
    <n v="45.62"/>
    <n v="20.83"/>
    <n v="-5.4158000000000001E-3"/>
  </r>
  <r>
    <x v="0"/>
    <n v="22"/>
    <n v="1"/>
    <x v="0"/>
    <d v="2018-09-22T00:00:00"/>
    <s v="Avg of 4 NM Projects"/>
    <n v="22"/>
    <n v="-0.13"/>
    <n v="-7.3033707865168538E-4"/>
    <n v="33.729999999999997"/>
    <n v="23.69"/>
    <n v="-3.0797000000000003E-3"/>
  </r>
  <r>
    <x v="0"/>
    <n v="22"/>
    <n v="1"/>
    <x v="0"/>
    <d v="2018-09-22T00:00:00"/>
    <s v="Avg of 4 NM Projects"/>
    <n v="23"/>
    <n v="0"/>
    <n v="0"/>
    <n v="30.37"/>
    <n v="22.65"/>
    <n v="0"/>
  </r>
  <r>
    <x v="0"/>
    <n v="22"/>
    <n v="1"/>
    <x v="0"/>
    <d v="2018-09-22T00:00:00"/>
    <s v="Avg of 4 NM Projects"/>
    <n v="24"/>
    <n v="0"/>
    <n v="0"/>
    <n v="28.63"/>
    <n v="17.53"/>
    <n v="0"/>
  </r>
  <r>
    <x v="0"/>
    <n v="23"/>
    <n v="2"/>
    <x v="0"/>
    <d v="2018-09-23T00:00:00"/>
    <s v="Avg of 4 NM Projects"/>
    <n v="1"/>
    <n v="-0.13"/>
    <n v="-7.3033707865168538E-4"/>
    <n v="20.84"/>
    <n v="18.38"/>
    <n v="-2.3893999999999999E-3"/>
  </r>
  <r>
    <x v="0"/>
    <n v="23"/>
    <n v="2"/>
    <x v="0"/>
    <d v="2018-09-23T00:00:00"/>
    <s v="Avg of 4 NM Projects"/>
    <n v="2"/>
    <n v="0"/>
    <n v="0"/>
    <n v="17.64"/>
    <n v="18.45"/>
    <n v="0"/>
  </r>
  <r>
    <x v="0"/>
    <n v="23"/>
    <n v="2"/>
    <x v="0"/>
    <d v="2018-09-23T00:00:00"/>
    <s v="Avg of 4 NM Projects"/>
    <n v="3"/>
    <n v="0"/>
    <n v="0"/>
    <n v="20.8"/>
    <n v="18.989999999999998"/>
    <n v="0"/>
  </r>
  <r>
    <x v="0"/>
    <n v="23"/>
    <n v="2"/>
    <x v="0"/>
    <d v="2018-09-23T00:00:00"/>
    <s v="Avg of 4 NM Projects"/>
    <n v="4"/>
    <n v="-0.26"/>
    <n v="-1.4606741573033708E-3"/>
    <n v="21.25"/>
    <n v="18.100000000000001"/>
    <n v="-4.7060000000000001E-3"/>
  </r>
  <r>
    <x v="0"/>
    <n v="23"/>
    <n v="2"/>
    <x v="0"/>
    <d v="2018-09-23T00:00:00"/>
    <s v="Avg of 4 NM Projects"/>
    <n v="5"/>
    <n v="-0.13"/>
    <n v="-7.3033707865168538E-4"/>
    <n v="20.420000000000002"/>
    <n v="20.59"/>
    <n v="-2.6766999999999997E-3"/>
  </r>
  <r>
    <x v="0"/>
    <n v="23"/>
    <n v="2"/>
    <x v="0"/>
    <d v="2018-09-23T00:00:00"/>
    <s v="Avg of 4 NM Projects"/>
    <n v="6"/>
    <n v="0"/>
    <n v="0"/>
    <n v="21.25"/>
    <n v="22.57"/>
    <n v="0"/>
  </r>
  <r>
    <x v="0"/>
    <n v="23"/>
    <n v="2"/>
    <x v="0"/>
    <d v="2018-09-23T00:00:00"/>
    <s v="Avg of 4 NM Projects"/>
    <n v="7"/>
    <n v="-0.13"/>
    <n v="-7.3033707865168538E-4"/>
    <n v="21.2"/>
    <n v="19.25"/>
    <n v="-2.5025E-3"/>
  </r>
  <r>
    <x v="0"/>
    <n v="23"/>
    <n v="2"/>
    <x v="1"/>
    <d v="2018-09-23T00:00:00"/>
    <s v="Avg of 4 NM Projects"/>
    <n v="8"/>
    <n v="12.549999999999999"/>
    <n v="7.0505617977528079E-2"/>
    <n v="23.28"/>
    <n v="20.53"/>
    <n v="0.25765149999999998"/>
  </r>
  <r>
    <x v="0"/>
    <n v="23"/>
    <n v="2"/>
    <x v="1"/>
    <d v="2018-09-23T00:00:00"/>
    <s v="Avg of 4 NM Projects"/>
    <n v="9"/>
    <n v="40.200000000000003"/>
    <n v="0.2258426966292135"/>
    <n v="27.47"/>
    <n v="23.05"/>
    <n v="0.92661000000000016"/>
  </r>
  <r>
    <x v="0"/>
    <n v="23"/>
    <n v="2"/>
    <x v="1"/>
    <d v="2018-09-23T00:00:00"/>
    <s v="Avg of 4 NM Projects"/>
    <n v="10"/>
    <n v="59.51"/>
    <n v="0.33432584269662918"/>
    <n v="28.17"/>
    <n v="25.56"/>
    <n v="1.5210755999999999"/>
  </r>
  <r>
    <x v="0"/>
    <n v="23"/>
    <n v="2"/>
    <x v="1"/>
    <d v="2018-09-23T00:00:00"/>
    <s v="Avg of 4 NM Projects"/>
    <n v="11"/>
    <n v="72.064999999999998"/>
    <n v="0.40485955056179773"/>
    <n v="28.02"/>
    <n v="26.18"/>
    <n v="1.8866616999999999"/>
  </r>
  <r>
    <x v="0"/>
    <n v="23"/>
    <n v="2"/>
    <x v="1"/>
    <d v="2018-09-23T00:00:00"/>
    <s v="Avg of 4 NM Projects"/>
    <n v="12"/>
    <n v="71.164999999999992"/>
    <n v="0.39980337078651679"/>
    <n v="31.07"/>
    <n v="23.05"/>
    <n v="1.64035325"/>
  </r>
  <r>
    <x v="0"/>
    <n v="23"/>
    <n v="2"/>
    <x v="1"/>
    <d v="2018-09-23T00:00:00"/>
    <s v="Avg of 4 NM Projects"/>
    <n v="13"/>
    <n v="80.509999999999991"/>
    <n v="0.45230337078651678"/>
    <n v="31.29"/>
    <n v="20.61"/>
    <n v="1.6593110999999996"/>
  </r>
  <r>
    <x v="0"/>
    <n v="23"/>
    <n v="2"/>
    <x v="1"/>
    <d v="2018-09-23T00:00:00"/>
    <s v="Avg of 4 NM Projects"/>
    <n v="14"/>
    <n v="68.349999999999994"/>
    <n v="0.38398876404494381"/>
    <n v="29.04"/>
    <n v="19.239999999999998"/>
    <n v="1.3150539999999999"/>
  </r>
  <r>
    <x v="0"/>
    <n v="23"/>
    <n v="2"/>
    <x v="1"/>
    <d v="2018-09-23T00:00:00"/>
    <s v="Avg of 4 NM Projects"/>
    <n v="15"/>
    <n v="60.805"/>
    <n v="0.3416011235955056"/>
    <n v="27.34"/>
    <n v="17.510000000000002"/>
    <n v="1.0646955500000002"/>
  </r>
  <r>
    <x v="0"/>
    <n v="23"/>
    <n v="2"/>
    <x v="1"/>
    <d v="2018-09-23T00:00:00"/>
    <s v="Avg of 4 NM Projects"/>
    <n v="16"/>
    <n v="48.13"/>
    <n v="0.27039325842696632"/>
    <n v="29.2"/>
    <n v="19.12"/>
    <n v="0.92024560000000011"/>
  </r>
  <r>
    <x v="0"/>
    <n v="23"/>
    <n v="2"/>
    <x v="1"/>
    <d v="2018-09-23T00:00:00"/>
    <s v="Avg of 4 NM Projects"/>
    <n v="17"/>
    <n v="27.77"/>
    <n v="0.15601123595505617"/>
    <n v="31.02"/>
    <n v="20.25"/>
    <n v="0.56234249999999997"/>
  </r>
  <r>
    <x v="0"/>
    <n v="23"/>
    <n v="2"/>
    <x v="1"/>
    <d v="2018-09-23T00:00:00"/>
    <s v="Avg of 4 NM Projects"/>
    <n v="18"/>
    <n v="15.74"/>
    <n v="8.8426966292134826E-2"/>
    <n v="31.28"/>
    <n v="22.46"/>
    <n v="0.35352040000000001"/>
  </r>
  <r>
    <x v="0"/>
    <n v="23"/>
    <n v="2"/>
    <x v="1"/>
    <d v="2018-09-23T00:00:00"/>
    <s v="Avg of 4 NM Projects"/>
    <n v="19"/>
    <n v="1.2850000000000001"/>
    <n v="7.2191011235955066E-3"/>
    <n v="33.159999999999997"/>
    <n v="31.98"/>
    <n v="4.1094300000000007E-2"/>
  </r>
  <r>
    <x v="0"/>
    <n v="23"/>
    <n v="2"/>
    <x v="1"/>
    <d v="2018-09-23T00:00:00"/>
    <s v="Avg of 4 NM Projects"/>
    <n v="20"/>
    <n v="0"/>
    <n v="0"/>
    <n v="49.41"/>
    <n v="40.85"/>
    <n v="0"/>
  </r>
  <r>
    <x v="0"/>
    <n v="23"/>
    <n v="2"/>
    <x v="1"/>
    <d v="2018-09-23T00:00:00"/>
    <s v="Avg of 4 NM Projects"/>
    <n v="21"/>
    <n v="-0.13"/>
    <n v="-7.3033707865168538E-4"/>
    <n v="36.74"/>
    <n v="27.86"/>
    <n v="-3.6218000000000001E-3"/>
  </r>
  <r>
    <x v="0"/>
    <n v="23"/>
    <n v="2"/>
    <x v="1"/>
    <d v="2018-09-23T00:00:00"/>
    <s v="Avg of 4 NM Projects"/>
    <n v="22"/>
    <n v="-0.13"/>
    <n v="-7.3033707865168538E-4"/>
    <n v="30.76"/>
    <n v="21.37"/>
    <n v="-2.7781000000000004E-3"/>
  </r>
  <r>
    <x v="0"/>
    <n v="23"/>
    <n v="2"/>
    <x v="1"/>
    <d v="2018-09-23T00:00:00"/>
    <s v="Avg of 4 NM Projects"/>
    <n v="23"/>
    <n v="0"/>
    <n v="0"/>
    <n v="22.71"/>
    <n v="10.96"/>
    <n v="0"/>
  </r>
  <r>
    <x v="0"/>
    <n v="23"/>
    <n v="2"/>
    <x v="0"/>
    <d v="2018-09-23T00:00:00"/>
    <s v="Avg of 4 NM Projects"/>
    <n v="24"/>
    <n v="-0.26"/>
    <n v="-1.4606741573033708E-3"/>
    <n v="21.02"/>
    <n v="3.69"/>
    <n v="-9.5940000000000001E-4"/>
  </r>
  <r>
    <x v="0"/>
    <n v="24"/>
    <n v="3"/>
    <x v="0"/>
    <d v="2018-09-24T00:00:00"/>
    <s v="Avg of 4 NM Projects"/>
    <n v="1"/>
    <n v="-0.13"/>
    <n v="-7.3033707865168538E-4"/>
    <n v="17.489999999999998"/>
    <n v="2.99"/>
    <n v="-3.8870000000000007E-4"/>
  </r>
  <r>
    <x v="0"/>
    <n v="24"/>
    <n v="3"/>
    <x v="0"/>
    <d v="2018-09-24T00:00:00"/>
    <s v="Avg of 4 NM Projects"/>
    <n v="2"/>
    <n v="-0.13"/>
    <n v="-7.3033707865168538E-4"/>
    <n v="17.600000000000001"/>
    <n v="6.57"/>
    <n v="-8.5410000000000011E-4"/>
  </r>
  <r>
    <x v="0"/>
    <n v="24"/>
    <n v="3"/>
    <x v="0"/>
    <d v="2018-09-24T00:00:00"/>
    <s v="Avg of 4 NM Projects"/>
    <n v="3"/>
    <n v="0"/>
    <n v="0"/>
    <n v="16.66"/>
    <n v="1.21"/>
    <n v="0"/>
  </r>
  <r>
    <x v="0"/>
    <n v="24"/>
    <n v="3"/>
    <x v="0"/>
    <d v="2018-09-24T00:00:00"/>
    <s v="Avg of 4 NM Projects"/>
    <n v="4"/>
    <n v="-0.13"/>
    <n v="-7.3033707865168538E-4"/>
    <n v="13.76"/>
    <n v="18.940000000000001"/>
    <n v="-2.4622000000000003E-3"/>
  </r>
  <r>
    <x v="0"/>
    <n v="24"/>
    <n v="3"/>
    <x v="0"/>
    <d v="2018-09-24T00:00:00"/>
    <s v="Avg of 4 NM Projects"/>
    <n v="5"/>
    <n v="-0.26"/>
    <n v="-1.4606741573033708E-3"/>
    <n v="16.649999999999999"/>
    <n v="9.19"/>
    <n v="-2.3893999999999999E-3"/>
  </r>
  <r>
    <x v="0"/>
    <n v="24"/>
    <n v="3"/>
    <x v="0"/>
    <d v="2018-09-24T00:00:00"/>
    <s v="Avg of 4 NM Projects"/>
    <n v="6"/>
    <n v="0"/>
    <n v="0"/>
    <n v="19.13"/>
    <n v="13.25"/>
    <n v="0"/>
  </r>
  <r>
    <x v="0"/>
    <n v="24"/>
    <n v="3"/>
    <x v="0"/>
    <d v="2018-09-24T00:00:00"/>
    <s v="Avg of 4 NM Projects"/>
    <n v="7"/>
    <n v="-0.13"/>
    <n v="-7.3033707865168538E-4"/>
    <n v="29.04"/>
    <n v="22.94"/>
    <n v="-2.9822000000000004E-3"/>
  </r>
  <r>
    <x v="0"/>
    <n v="24"/>
    <n v="3"/>
    <x v="1"/>
    <d v="2018-09-24T00:00:00"/>
    <s v="Avg of 4 NM Projects"/>
    <n v="8"/>
    <n v="7.9350000000000005"/>
    <n v="4.457865168539326E-2"/>
    <n v="31.09"/>
    <n v="19.97"/>
    <n v="0.15846194999999999"/>
  </r>
  <r>
    <x v="0"/>
    <n v="24"/>
    <n v="3"/>
    <x v="1"/>
    <d v="2018-09-24T00:00:00"/>
    <s v="Avg of 4 NM Projects"/>
    <n v="9"/>
    <n v="39.164999999999992"/>
    <n v="0.22002808988764042"/>
    <n v="23.48"/>
    <n v="18.149999999999999"/>
    <n v="0.7108447499999998"/>
  </r>
  <r>
    <x v="0"/>
    <n v="24"/>
    <n v="3"/>
    <x v="1"/>
    <d v="2018-09-24T00:00:00"/>
    <s v="Avg of 4 NM Projects"/>
    <n v="10"/>
    <n v="68.099999999999994"/>
    <n v="0.38258426966292131"/>
    <n v="26.61"/>
    <n v="19.64"/>
    <n v="1.3374839999999999"/>
  </r>
  <r>
    <x v="0"/>
    <n v="24"/>
    <n v="3"/>
    <x v="1"/>
    <d v="2018-09-24T00:00:00"/>
    <s v="Avg of 4 NM Projects"/>
    <n v="11"/>
    <n v="80.894999999999996"/>
    <n v="0.45446629213483142"/>
    <n v="27.1"/>
    <n v="20.85"/>
    <n v="1.6866607499999999"/>
  </r>
  <r>
    <x v="0"/>
    <n v="24"/>
    <n v="3"/>
    <x v="1"/>
    <d v="2018-09-24T00:00:00"/>
    <s v="Avg of 4 NM Projects"/>
    <n v="12"/>
    <n v="90.24499999999999"/>
    <n v="0.50699438202247182"/>
    <n v="30.51"/>
    <n v="20.21"/>
    <n v="1.8238514499999998"/>
  </r>
  <r>
    <x v="0"/>
    <n v="24"/>
    <n v="3"/>
    <x v="1"/>
    <d v="2018-09-24T00:00:00"/>
    <s v="Avg of 4 NM Projects"/>
    <n v="13"/>
    <n v="69.894999999999996"/>
    <n v="0.39266853932584267"/>
    <n v="28.3"/>
    <n v="20.83"/>
    <n v="1.4559128499999998"/>
  </r>
  <r>
    <x v="0"/>
    <n v="24"/>
    <n v="3"/>
    <x v="1"/>
    <d v="2018-09-24T00:00:00"/>
    <s v="Avg of 4 NM Projects"/>
    <n v="14"/>
    <n v="48.634999999999998"/>
    <n v="0.27323033707865169"/>
    <n v="28.26"/>
    <n v="20.97"/>
    <n v="1.0198759499999999"/>
  </r>
  <r>
    <x v="0"/>
    <n v="24"/>
    <n v="3"/>
    <x v="1"/>
    <d v="2018-09-24T00:00:00"/>
    <s v="Avg of 4 NM Projects"/>
    <n v="15"/>
    <n v="40.959999999999994"/>
    <n v="0.23011235955056175"/>
    <n v="28.37"/>
    <n v="20.78"/>
    <n v="0.85114879999999993"/>
  </r>
  <r>
    <x v="0"/>
    <n v="24"/>
    <n v="3"/>
    <x v="1"/>
    <d v="2018-09-24T00:00:00"/>
    <s v="Avg of 4 NM Projects"/>
    <n v="16"/>
    <n v="32.515000000000001"/>
    <n v="0.1826685393258427"/>
    <n v="28.24"/>
    <n v="20.89"/>
    <n v="0.6792383500000001"/>
  </r>
  <r>
    <x v="0"/>
    <n v="24"/>
    <n v="3"/>
    <x v="1"/>
    <d v="2018-09-24T00:00:00"/>
    <s v="Avg of 4 NM Projects"/>
    <n v="17"/>
    <n v="32.255000000000003"/>
    <n v="0.18120786516853934"/>
    <n v="31.37"/>
    <n v="21.09"/>
    <n v="0.68025795"/>
  </r>
  <r>
    <x v="0"/>
    <n v="24"/>
    <n v="3"/>
    <x v="1"/>
    <d v="2018-09-24T00:00:00"/>
    <s v="Avg of 4 NM Projects"/>
    <n v="18"/>
    <n v="12.290000000000001"/>
    <n v="6.9044943820224719E-2"/>
    <n v="34.369999999999997"/>
    <n v="22.64"/>
    <n v="0.27824560000000004"/>
  </r>
  <r>
    <x v="0"/>
    <n v="24"/>
    <n v="3"/>
    <x v="1"/>
    <d v="2018-09-24T00:00:00"/>
    <s v="Avg of 4 NM Projects"/>
    <n v="19"/>
    <n v="1.1600000000000001"/>
    <n v="6.5168539325842706E-3"/>
    <n v="39.68"/>
    <n v="21.26"/>
    <n v="2.4661600000000002E-2"/>
  </r>
  <r>
    <x v="0"/>
    <n v="24"/>
    <n v="3"/>
    <x v="1"/>
    <d v="2018-09-24T00:00:00"/>
    <s v="Avg of 4 NM Projects"/>
    <n v="20"/>
    <n v="0"/>
    <n v="0"/>
    <n v="43.04"/>
    <n v="23.01"/>
    <n v="0"/>
  </r>
  <r>
    <x v="0"/>
    <n v="24"/>
    <n v="3"/>
    <x v="1"/>
    <d v="2018-09-24T00:00:00"/>
    <s v="Avg of 4 NM Projects"/>
    <n v="21"/>
    <n v="-0.26"/>
    <n v="-1.4606741573033708E-3"/>
    <n v="34.200000000000003"/>
    <n v="22.58"/>
    <n v="-5.8707999999999998E-3"/>
  </r>
  <r>
    <x v="0"/>
    <n v="24"/>
    <n v="3"/>
    <x v="1"/>
    <d v="2018-09-24T00:00:00"/>
    <s v="Avg of 4 NM Projects"/>
    <n v="22"/>
    <n v="-0.13"/>
    <n v="-7.3033707865168538E-4"/>
    <n v="27.32"/>
    <n v="22.24"/>
    <n v="-2.8912E-3"/>
  </r>
  <r>
    <x v="0"/>
    <n v="24"/>
    <n v="3"/>
    <x v="1"/>
    <d v="2018-09-24T00:00:00"/>
    <s v="Avg of 4 NM Projects"/>
    <n v="23"/>
    <n v="0"/>
    <n v="0"/>
    <n v="26.23"/>
    <n v="12.14"/>
    <n v="0"/>
  </r>
  <r>
    <x v="0"/>
    <n v="24"/>
    <n v="3"/>
    <x v="0"/>
    <d v="2018-09-24T00:00:00"/>
    <s v="Avg of 4 NM Projects"/>
    <n v="24"/>
    <n v="0"/>
    <n v="0"/>
    <n v="23.95"/>
    <n v="13.66"/>
    <n v="0"/>
  </r>
  <r>
    <x v="0"/>
    <n v="25"/>
    <n v="4"/>
    <x v="0"/>
    <d v="2018-09-25T00:00:00"/>
    <s v="Avg of 4 NM Projects"/>
    <n v="1"/>
    <n v="-0.13"/>
    <n v="-7.3033707865168538E-4"/>
    <n v="20.260000000000002"/>
    <n v="14.38"/>
    <n v="-1.8694000000000002E-3"/>
  </r>
  <r>
    <x v="0"/>
    <n v="25"/>
    <n v="4"/>
    <x v="0"/>
    <d v="2018-09-25T00:00:00"/>
    <s v="Avg of 4 NM Projects"/>
    <n v="2"/>
    <n v="0"/>
    <n v="0"/>
    <n v="18.18"/>
    <n v="17.29"/>
    <n v="0"/>
  </r>
  <r>
    <x v="0"/>
    <n v="25"/>
    <n v="4"/>
    <x v="0"/>
    <d v="2018-09-25T00:00:00"/>
    <s v="Avg of 4 NM Projects"/>
    <n v="3"/>
    <n v="0"/>
    <n v="0"/>
    <n v="16.52"/>
    <n v="9.6300000000000008"/>
    <n v="0"/>
  </r>
  <r>
    <x v="0"/>
    <n v="25"/>
    <n v="4"/>
    <x v="0"/>
    <d v="2018-09-25T00:00:00"/>
    <s v="Avg of 4 NM Projects"/>
    <n v="4"/>
    <n v="-0.13"/>
    <n v="-7.3033707865168538E-4"/>
    <n v="13.42"/>
    <n v="8.0500000000000007"/>
    <n v="-1.0465000000000001E-3"/>
  </r>
  <r>
    <x v="0"/>
    <n v="25"/>
    <n v="4"/>
    <x v="0"/>
    <d v="2018-09-25T00:00:00"/>
    <s v="Avg of 4 NM Projects"/>
    <n v="5"/>
    <n v="-0.13"/>
    <n v="-7.3033707865168538E-4"/>
    <n v="16.48"/>
    <n v="14.18"/>
    <n v="-1.8434E-3"/>
  </r>
  <r>
    <x v="0"/>
    <n v="25"/>
    <n v="4"/>
    <x v="0"/>
    <d v="2018-09-25T00:00:00"/>
    <s v="Avg of 4 NM Projects"/>
    <n v="6"/>
    <n v="-0.13"/>
    <n v="-7.3033707865168538E-4"/>
    <n v="19.420000000000002"/>
    <n v="17.43"/>
    <n v="-2.2659000000000004E-3"/>
  </r>
  <r>
    <x v="0"/>
    <n v="25"/>
    <n v="4"/>
    <x v="0"/>
    <d v="2018-09-25T00:00:00"/>
    <s v="Avg of 4 NM Projects"/>
    <n v="7"/>
    <n v="-0.26"/>
    <n v="-1.4606741573033708E-3"/>
    <n v="27.81"/>
    <n v="19.579999999999998"/>
    <n v="-5.0907999999999995E-3"/>
  </r>
  <r>
    <x v="0"/>
    <n v="25"/>
    <n v="4"/>
    <x v="1"/>
    <d v="2018-09-25T00:00:00"/>
    <s v="Avg of 4 NM Projects"/>
    <n v="8"/>
    <n v="5.2449999999999992"/>
    <n v="2.9466292134831457E-2"/>
    <n v="36.93"/>
    <n v="20.65"/>
    <n v="0.10830924999999998"/>
  </r>
  <r>
    <x v="0"/>
    <n v="25"/>
    <n v="4"/>
    <x v="1"/>
    <d v="2018-09-25T00:00:00"/>
    <s v="Avg of 4 NM Projects"/>
    <n v="9"/>
    <n v="14.719999999999997"/>
    <n v="8.2696629213483128E-2"/>
    <n v="29.11"/>
    <n v="21.73"/>
    <n v="0.31986559999999992"/>
  </r>
  <r>
    <x v="0"/>
    <n v="25"/>
    <n v="4"/>
    <x v="1"/>
    <d v="2018-09-25T00:00:00"/>
    <s v="Avg of 4 NM Projects"/>
    <n v="10"/>
    <n v="26.88"/>
    <n v="0.15101123595505617"/>
    <n v="27.16"/>
    <n v="20.79"/>
    <n v="0.55883519999999998"/>
  </r>
  <r>
    <x v="0"/>
    <n v="25"/>
    <n v="4"/>
    <x v="1"/>
    <d v="2018-09-25T00:00:00"/>
    <s v="Avg of 4 NM Projects"/>
    <n v="11"/>
    <n v="46.72"/>
    <n v="0.26247191011235954"/>
    <n v="28.79"/>
    <n v="23.65"/>
    <n v="1.1049279999999999"/>
  </r>
  <r>
    <x v="0"/>
    <n v="25"/>
    <n v="4"/>
    <x v="1"/>
    <d v="2018-09-25T00:00:00"/>
    <s v="Avg of 4 NM Projects"/>
    <n v="12"/>
    <n v="34.424999999999997"/>
    <n v="0.19339887640449438"/>
    <n v="30.47"/>
    <n v="23.82"/>
    <n v="0.82000349999999989"/>
  </r>
  <r>
    <x v="0"/>
    <n v="25"/>
    <n v="4"/>
    <x v="1"/>
    <d v="2018-09-25T00:00:00"/>
    <s v="Avg of 4 NM Projects"/>
    <n v="13"/>
    <n v="45.18"/>
    <n v="0.2538202247191011"/>
    <n v="30.11"/>
    <n v="35.32"/>
    <n v="1.5957576"/>
  </r>
  <r>
    <x v="0"/>
    <n v="25"/>
    <n v="4"/>
    <x v="1"/>
    <d v="2018-09-25T00:00:00"/>
    <s v="Avg of 4 NM Projects"/>
    <n v="14"/>
    <n v="56.699999999999996"/>
    <n v="0.31853932584269662"/>
    <n v="31.83"/>
    <n v="36.880000000000003"/>
    <n v="2.0910959999999998"/>
  </r>
  <r>
    <x v="0"/>
    <n v="25"/>
    <n v="4"/>
    <x v="1"/>
    <d v="2018-09-25T00:00:00"/>
    <s v="Avg of 4 NM Projects"/>
    <n v="15"/>
    <n v="52.99"/>
    <n v="0.29769662921348317"/>
    <n v="31.74"/>
    <n v="34.159999999999997"/>
    <n v="1.8101383999999998"/>
  </r>
  <r>
    <x v="0"/>
    <n v="25"/>
    <n v="4"/>
    <x v="1"/>
    <d v="2018-09-25T00:00:00"/>
    <s v="Avg of 4 NM Projects"/>
    <n v="16"/>
    <n v="52.224999999999994"/>
    <n v="0.29339887640449436"/>
    <n v="32.57"/>
    <n v="30.55"/>
    <n v="1.5954737499999998"/>
  </r>
  <r>
    <x v="0"/>
    <n v="25"/>
    <n v="4"/>
    <x v="1"/>
    <d v="2018-09-25T00:00:00"/>
    <s v="Avg of 4 NM Projects"/>
    <n v="17"/>
    <n v="38.4"/>
    <n v="0.21573033707865169"/>
    <n v="33.72"/>
    <n v="27.89"/>
    <n v="1.0709759999999999"/>
  </r>
  <r>
    <x v="0"/>
    <n v="25"/>
    <n v="4"/>
    <x v="1"/>
    <d v="2018-09-25T00:00:00"/>
    <s v="Avg of 4 NM Projects"/>
    <n v="18"/>
    <n v="16.004999999999999"/>
    <n v="8.9915730337078642E-2"/>
    <n v="37.44"/>
    <n v="26.51"/>
    <n v="0.42429254999999999"/>
  </r>
  <r>
    <x v="0"/>
    <n v="25"/>
    <n v="4"/>
    <x v="1"/>
    <d v="2018-09-25T00:00:00"/>
    <s v="Avg of 4 NM Projects"/>
    <n v="19"/>
    <n v="0.89500000000000002"/>
    <n v="5.0280898876404493E-3"/>
    <n v="40.82"/>
    <n v="22.31"/>
    <n v="1.9967450000000001E-2"/>
  </r>
  <r>
    <x v="0"/>
    <n v="25"/>
    <n v="4"/>
    <x v="1"/>
    <d v="2018-09-25T00:00:00"/>
    <s v="Avg of 4 NM Projects"/>
    <n v="20"/>
    <n v="0"/>
    <n v="0"/>
    <n v="41.64"/>
    <n v="22.47"/>
    <n v="0"/>
  </r>
  <r>
    <x v="0"/>
    <n v="25"/>
    <n v="4"/>
    <x v="1"/>
    <d v="2018-09-25T00:00:00"/>
    <s v="Avg of 4 NM Projects"/>
    <n v="21"/>
    <n v="-0.13"/>
    <n v="-7.3033707865168538E-4"/>
    <n v="37.409999999999997"/>
    <n v="23.56"/>
    <n v="-3.0627999999999996E-3"/>
  </r>
  <r>
    <x v="0"/>
    <n v="25"/>
    <n v="4"/>
    <x v="1"/>
    <d v="2018-09-25T00:00:00"/>
    <s v="Avg of 4 NM Projects"/>
    <n v="22"/>
    <n v="-0.13"/>
    <n v="-7.3033707865168538E-4"/>
    <n v="29.96"/>
    <n v="24.18"/>
    <n v="-3.1434000000000002E-3"/>
  </r>
  <r>
    <x v="0"/>
    <n v="25"/>
    <n v="4"/>
    <x v="1"/>
    <d v="2018-09-25T00:00:00"/>
    <s v="Avg of 4 NM Projects"/>
    <n v="23"/>
    <n v="0"/>
    <n v="0"/>
    <n v="28.4"/>
    <n v="7.69"/>
    <n v="0"/>
  </r>
  <r>
    <x v="0"/>
    <n v="25"/>
    <n v="4"/>
    <x v="0"/>
    <d v="2018-09-25T00:00:00"/>
    <s v="Avg of 4 NM Projects"/>
    <n v="24"/>
    <n v="-0.13"/>
    <n v="-7.3033707865168538E-4"/>
    <n v="26.35"/>
    <n v="12.18"/>
    <n v="-1.5834E-3"/>
  </r>
  <r>
    <x v="0"/>
    <n v="26"/>
    <n v="5"/>
    <x v="0"/>
    <d v="2018-09-26T00:00:00"/>
    <s v="Avg of 4 NM Projects"/>
    <n v="1"/>
    <n v="-0.13"/>
    <n v="-7.3033707865168538E-4"/>
    <n v="23.75"/>
    <n v="4.3499999999999996"/>
    <n v="-5.6550000000000003E-4"/>
  </r>
  <r>
    <x v="0"/>
    <n v="26"/>
    <n v="5"/>
    <x v="0"/>
    <d v="2018-09-26T00:00:00"/>
    <s v="Avg of 4 NM Projects"/>
    <n v="2"/>
    <n v="-0.13"/>
    <n v="-7.3033707865168538E-4"/>
    <n v="23.4"/>
    <n v="17.32"/>
    <n v="-2.2516000000000003E-3"/>
  </r>
  <r>
    <x v="0"/>
    <n v="26"/>
    <n v="5"/>
    <x v="0"/>
    <d v="2018-09-26T00:00:00"/>
    <s v="Avg of 4 NM Projects"/>
    <n v="3"/>
    <n v="0"/>
    <n v="0"/>
    <n v="23.25"/>
    <n v="-1.45"/>
    <n v="0"/>
  </r>
  <r>
    <x v="0"/>
    <n v="26"/>
    <n v="5"/>
    <x v="0"/>
    <d v="2018-09-26T00:00:00"/>
    <s v="Avg of 4 NM Projects"/>
    <n v="4"/>
    <n v="-0.13"/>
    <n v="-7.3033707865168538E-4"/>
    <n v="23.21"/>
    <n v="12.8"/>
    <n v="-1.6640000000000001E-3"/>
  </r>
  <r>
    <x v="0"/>
    <n v="26"/>
    <n v="5"/>
    <x v="0"/>
    <d v="2018-09-26T00:00:00"/>
    <s v="Avg of 4 NM Projects"/>
    <n v="5"/>
    <n v="-0.13"/>
    <n v="-7.3033707865168538E-4"/>
    <n v="23.4"/>
    <n v="7.71"/>
    <n v="-1.0023E-3"/>
  </r>
  <r>
    <x v="0"/>
    <n v="26"/>
    <n v="5"/>
    <x v="0"/>
    <d v="2018-09-26T00:00:00"/>
    <s v="Avg of 4 NM Projects"/>
    <n v="6"/>
    <n v="0"/>
    <n v="0"/>
    <n v="25.53"/>
    <n v="21.18"/>
    <n v="0"/>
  </r>
  <r>
    <x v="0"/>
    <n v="26"/>
    <n v="5"/>
    <x v="0"/>
    <d v="2018-09-26T00:00:00"/>
    <s v="Avg of 4 NM Projects"/>
    <n v="7"/>
    <n v="-0.13"/>
    <n v="-7.3033707865168538E-4"/>
    <n v="30.18"/>
    <n v="17.34"/>
    <n v="-2.2542E-3"/>
  </r>
  <r>
    <x v="0"/>
    <n v="26"/>
    <n v="5"/>
    <x v="1"/>
    <d v="2018-09-26T00:00:00"/>
    <s v="Avg of 4 NM Projects"/>
    <n v="8"/>
    <n v="10.370000000000001"/>
    <n v="5.8258426966292139E-2"/>
    <n v="31.91"/>
    <n v="23.18"/>
    <n v="0.24037660000000002"/>
  </r>
  <r>
    <x v="0"/>
    <n v="26"/>
    <n v="5"/>
    <x v="1"/>
    <d v="2018-09-26T00:00:00"/>
    <s v="Avg of 4 NM Projects"/>
    <n v="9"/>
    <n v="25.085000000000001"/>
    <n v="0.14092696629213483"/>
    <n v="35.270000000000003"/>
    <n v="30.63"/>
    <n v="0.76835355000000005"/>
  </r>
  <r>
    <x v="0"/>
    <n v="26"/>
    <n v="5"/>
    <x v="1"/>
    <d v="2018-09-26T00:00:00"/>
    <s v="Avg of 4 NM Projects"/>
    <n v="10"/>
    <n v="35.204999999999998"/>
    <n v="0.19778089887640449"/>
    <n v="31.59"/>
    <n v="30.88"/>
    <n v="1.0871303999999999"/>
  </r>
  <r>
    <x v="0"/>
    <n v="26"/>
    <n v="5"/>
    <x v="1"/>
    <d v="2018-09-26T00:00:00"/>
    <s v="Avg of 4 NM Projects"/>
    <n v="11"/>
    <n v="23.035"/>
    <n v="0.12941011235955055"/>
    <n v="32.56"/>
    <n v="31.76"/>
    <n v="0.73159160000000012"/>
  </r>
  <r>
    <x v="0"/>
    <n v="26"/>
    <n v="5"/>
    <x v="1"/>
    <d v="2018-09-26T00:00:00"/>
    <s v="Avg of 4 NM Projects"/>
    <n v="12"/>
    <n v="14.974999999999998"/>
    <n v="8.4129213483146059E-2"/>
    <n v="38.81"/>
    <n v="30.55"/>
    <n v="0.45748624999999993"/>
  </r>
  <r>
    <x v="0"/>
    <n v="26"/>
    <n v="5"/>
    <x v="1"/>
    <d v="2018-09-26T00:00:00"/>
    <s v="Avg of 4 NM Projects"/>
    <n v="13"/>
    <n v="13.304999999999996"/>
    <n v="7.4747191011235933E-2"/>
    <n v="44.75"/>
    <n v="26.44"/>
    <n v="0.35178419999999994"/>
  </r>
  <r>
    <x v="0"/>
    <n v="26"/>
    <n v="5"/>
    <x v="1"/>
    <d v="2018-09-26T00:00:00"/>
    <s v="Avg of 4 NM Projects"/>
    <n v="14"/>
    <n v="16.38"/>
    <n v="9.2022471910112355E-2"/>
    <n v="50.65"/>
    <n v="28.34"/>
    <n v="0.46420919999999993"/>
  </r>
  <r>
    <x v="0"/>
    <n v="26"/>
    <n v="5"/>
    <x v="1"/>
    <d v="2018-09-26T00:00:00"/>
    <s v="Avg of 4 NM Projects"/>
    <n v="15"/>
    <n v="9.5950000000000006"/>
    <n v="5.3904494382022473E-2"/>
    <n v="47.48"/>
    <n v="24.49"/>
    <n v="0.23498155000000001"/>
  </r>
  <r>
    <x v="0"/>
    <n v="26"/>
    <n v="5"/>
    <x v="1"/>
    <d v="2018-09-26T00:00:00"/>
    <s v="Avg of 4 NM Projects"/>
    <n v="16"/>
    <n v="5.25"/>
    <n v="2.9494382022471909E-2"/>
    <n v="50.66"/>
    <n v="29.55"/>
    <n v="0.15513750000000001"/>
  </r>
  <r>
    <x v="0"/>
    <n v="26"/>
    <n v="5"/>
    <x v="1"/>
    <d v="2018-09-26T00:00:00"/>
    <s v="Avg of 4 NM Projects"/>
    <n v="17"/>
    <n v="5.89"/>
    <n v="3.3089887640449435E-2"/>
    <n v="49.99"/>
    <n v="31.39"/>
    <n v="0.1848871"/>
  </r>
  <r>
    <x v="0"/>
    <n v="26"/>
    <n v="5"/>
    <x v="1"/>
    <d v="2018-09-26T00:00:00"/>
    <s v="Avg of 4 NM Projects"/>
    <n v="18"/>
    <n v="5.8899999999999988"/>
    <n v="3.3089887640449428E-2"/>
    <n v="47.64"/>
    <n v="26.62"/>
    <n v="0.15679179999999995"/>
  </r>
  <r>
    <x v="0"/>
    <n v="26"/>
    <n v="5"/>
    <x v="1"/>
    <d v="2018-09-26T00:00:00"/>
    <s v="Avg of 4 NM Projects"/>
    <n v="19"/>
    <n v="1.155"/>
    <n v="6.4887640449438205E-3"/>
    <n v="49.9"/>
    <n v="27.39"/>
    <n v="3.1635450000000002E-2"/>
  </r>
  <r>
    <x v="0"/>
    <n v="26"/>
    <n v="5"/>
    <x v="1"/>
    <d v="2018-09-26T00:00:00"/>
    <s v="Avg of 4 NM Projects"/>
    <n v="20"/>
    <n v="0"/>
    <n v="0"/>
    <n v="51.83"/>
    <n v="34.69"/>
    <n v="0"/>
  </r>
  <r>
    <x v="0"/>
    <n v="26"/>
    <n v="5"/>
    <x v="1"/>
    <d v="2018-09-26T00:00:00"/>
    <s v="Avg of 4 NM Projects"/>
    <n v="21"/>
    <n v="-0.39"/>
    <n v="-2.1910112359550564E-3"/>
    <n v="46.04"/>
    <n v="27.66"/>
    <n v="-1.0787399999999999E-2"/>
  </r>
  <r>
    <x v="0"/>
    <n v="26"/>
    <n v="5"/>
    <x v="1"/>
    <d v="2018-09-26T00:00:00"/>
    <s v="Avg of 4 NM Projects"/>
    <n v="22"/>
    <n v="0"/>
    <n v="0"/>
    <n v="34.49"/>
    <n v="32.869999999999997"/>
    <n v="0"/>
  </r>
  <r>
    <x v="0"/>
    <n v="26"/>
    <n v="5"/>
    <x v="1"/>
    <d v="2018-09-26T00:00:00"/>
    <s v="Avg of 4 NM Projects"/>
    <n v="23"/>
    <n v="0"/>
    <n v="0"/>
    <n v="26.79"/>
    <n v="26.96"/>
    <n v="0"/>
  </r>
  <r>
    <x v="0"/>
    <n v="26"/>
    <n v="5"/>
    <x v="0"/>
    <d v="2018-09-26T00:00:00"/>
    <s v="Avg of 4 NM Projects"/>
    <n v="24"/>
    <n v="-0.26"/>
    <n v="-1.4606741573033708E-3"/>
    <n v="25.98"/>
    <n v="32.909999999999997"/>
    <n v="-8.5565999999999993E-3"/>
  </r>
  <r>
    <x v="0"/>
    <n v="27"/>
    <n v="6"/>
    <x v="0"/>
    <d v="2018-09-27T00:00:00"/>
    <s v="Avg of 4 NM Projects"/>
    <n v="1"/>
    <n v="0"/>
    <n v="0"/>
    <n v="26.2"/>
    <n v="34.25"/>
    <n v="0"/>
  </r>
  <r>
    <x v="0"/>
    <n v="27"/>
    <n v="6"/>
    <x v="0"/>
    <d v="2018-09-27T00:00:00"/>
    <s v="Avg of 4 NM Projects"/>
    <n v="2"/>
    <n v="-0.13"/>
    <n v="-7.3033707865168538E-4"/>
    <n v="26.72"/>
    <n v="28.48"/>
    <n v="-3.7024000000000002E-3"/>
  </r>
  <r>
    <x v="0"/>
    <n v="27"/>
    <n v="6"/>
    <x v="0"/>
    <d v="2018-09-27T00:00:00"/>
    <s v="Avg of 4 NM Projects"/>
    <n v="3"/>
    <n v="0"/>
    <n v="0"/>
    <n v="23.77"/>
    <n v="27.04"/>
    <n v="0"/>
  </r>
  <r>
    <x v="0"/>
    <n v="27"/>
    <n v="6"/>
    <x v="0"/>
    <d v="2018-09-27T00:00:00"/>
    <s v="Avg of 4 NM Projects"/>
    <n v="4"/>
    <n v="-0.26"/>
    <n v="-1.4606741573033708E-3"/>
    <n v="21.43"/>
    <n v="23.97"/>
    <n v="-6.2321999999999994E-3"/>
  </r>
  <r>
    <x v="0"/>
    <n v="27"/>
    <n v="6"/>
    <x v="0"/>
    <d v="2018-09-27T00:00:00"/>
    <s v="Avg of 4 NM Projects"/>
    <n v="5"/>
    <n v="0"/>
    <n v="0"/>
    <n v="22.14"/>
    <n v="17.27"/>
    <n v="0"/>
  </r>
  <r>
    <x v="0"/>
    <n v="27"/>
    <n v="6"/>
    <x v="0"/>
    <d v="2018-09-27T00:00:00"/>
    <s v="Avg of 4 NM Projects"/>
    <n v="6"/>
    <n v="0"/>
    <n v="0"/>
    <n v="24.35"/>
    <n v="24.79"/>
    <n v="0"/>
  </r>
  <r>
    <x v="0"/>
    <n v="27"/>
    <n v="6"/>
    <x v="0"/>
    <d v="2018-09-27T00:00:00"/>
    <s v="Avg of 4 NM Projects"/>
    <n v="7"/>
    <n v="-0.26"/>
    <n v="-1.4606741573033708E-3"/>
    <n v="30.77"/>
    <n v="36.78"/>
    <n v="-9.5628000000000015E-3"/>
  </r>
  <r>
    <x v="0"/>
    <n v="27"/>
    <n v="6"/>
    <x v="1"/>
    <d v="2018-09-27T00:00:00"/>
    <s v="Avg of 4 NM Projects"/>
    <n v="8"/>
    <n v="6.0150000000000006"/>
    <n v="3.379213483146068E-2"/>
    <n v="32.270000000000003"/>
    <n v="34"/>
    <n v="0.20451000000000003"/>
  </r>
  <r>
    <x v="0"/>
    <n v="27"/>
    <n v="6"/>
    <x v="1"/>
    <d v="2018-09-27T00:00:00"/>
    <s v="Avg of 4 NM Projects"/>
    <n v="9"/>
    <n v="24.57"/>
    <n v="0.13803370786516855"/>
    <n v="32.11"/>
    <n v="43.95"/>
    <n v="1.0798515"/>
  </r>
  <r>
    <x v="0"/>
    <n v="27"/>
    <n v="6"/>
    <x v="1"/>
    <d v="2018-09-27T00:00:00"/>
    <s v="Avg of 4 NM Projects"/>
    <n v="10"/>
    <n v="88.19"/>
    <n v="0.49544943820224718"/>
    <n v="32.909999999999997"/>
    <n v="26.45"/>
    <n v="2.3326255000000002"/>
  </r>
  <r>
    <x v="0"/>
    <n v="27"/>
    <n v="6"/>
    <x v="1"/>
    <d v="2018-09-27T00:00:00"/>
    <s v="Avg of 4 NM Projects"/>
    <n v="11"/>
    <n v="121.08500000000001"/>
    <n v="0.68025280898876406"/>
    <n v="32.86"/>
    <n v="22.58"/>
    <n v="2.7340993"/>
  </r>
  <r>
    <x v="0"/>
    <n v="27"/>
    <n v="6"/>
    <x v="1"/>
    <d v="2018-09-27T00:00:00"/>
    <s v="Avg of 4 NM Projects"/>
    <n v="12"/>
    <n v="120.83500000000001"/>
    <n v="0.67884831460674167"/>
    <n v="31.9"/>
    <n v="20.55"/>
    <n v="2.4831592500000004"/>
  </r>
  <r>
    <x v="0"/>
    <n v="27"/>
    <n v="6"/>
    <x v="1"/>
    <d v="2018-09-27T00:00:00"/>
    <s v="Avg of 4 NM Projects"/>
    <n v="13"/>
    <n v="125.82499999999999"/>
    <n v="0.70688202247191001"/>
    <n v="29.98"/>
    <n v="21.36"/>
    <n v="2.6876219999999997"/>
  </r>
  <r>
    <x v="0"/>
    <n v="27"/>
    <n v="6"/>
    <x v="1"/>
    <d v="2018-09-27T00:00:00"/>
    <s v="Avg of 4 NM Projects"/>
    <n v="14"/>
    <n v="126.58500000000001"/>
    <n v="0.71115168539325846"/>
    <n v="30.29"/>
    <n v="23.15"/>
    <n v="2.9304427500000001"/>
  </r>
  <r>
    <x v="0"/>
    <n v="27"/>
    <n v="6"/>
    <x v="1"/>
    <d v="2018-09-27T00:00:00"/>
    <s v="Avg of 4 NM Projects"/>
    <n v="15"/>
    <n v="112.9"/>
    <n v="0.63426966292134834"/>
    <n v="31.57"/>
    <n v="27.16"/>
    <n v="3.0663640000000001"/>
  </r>
  <r>
    <x v="0"/>
    <n v="27"/>
    <n v="6"/>
    <x v="1"/>
    <d v="2018-09-27T00:00:00"/>
    <s v="Avg of 4 NM Projects"/>
    <n v="16"/>
    <n v="76.42"/>
    <n v="0.42932584269662921"/>
    <n v="31.47"/>
    <n v="35.61"/>
    <n v="2.7213162000000004"/>
  </r>
  <r>
    <x v="0"/>
    <n v="27"/>
    <n v="6"/>
    <x v="1"/>
    <d v="2018-09-27T00:00:00"/>
    <s v="Avg of 4 NM Projects"/>
    <n v="17"/>
    <n v="48.26"/>
    <n v="0.27112359550561799"/>
    <n v="32.58"/>
    <n v="38.270000000000003"/>
    <n v="1.8469101999999999"/>
  </r>
  <r>
    <x v="0"/>
    <n v="27"/>
    <n v="6"/>
    <x v="1"/>
    <d v="2018-09-27T00:00:00"/>
    <s v="Avg of 4 NM Projects"/>
    <n v="18"/>
    <n v="21.759999999999998"/>
    <n v="0.12224719101123595"/>
    <n v="34.130000000000003"/>
    <n v="41.78"/>
    <n v="0.90913279999999996"/>
  </r>
  <r>
    <x v="0"/>
    <n v="27"/>
    <n v="6"/>
    <x v="1"/>
    <d v="2018-09-27T00:00:00"/>
    <s v="Avg of 4 NM Projects"/>
    <n v="19"/>
    <n v="1.29"/>
    <n v="7.2471910112359549E-3"/>
    <n v="34.659999999999997"/>
    <n v="49.43"/>
    <n v="6.3764700000000007E-2"/>
  </r>
  <r>
    <x v="0"/>
    <n v="27"/>
    <n v="6"/>
    <x v="1"/>
    <d v="2018-09-27T00:00:00"/>
    <s v="Avg of 4 NM Projects"/>
    <n v="20"/>
    <n v="0"/>
    <n v="0"/>
    <n v="36.29"/>
    <n v="74.23"/>
    <n v="0"/>
  </r>
  <r>
    <x v="0"/>
    <n v="27"/>
    <n v="6"/>
    <x v="1"/>
    <d v="2018-09-27T00:00:00"/>
    <s v="Avg of 4 NM Projects"/>
    <n v="21"/>
    <n v="0"/>
    <n v="0"/>
    <n v="33.99"/>
    <n v="74.510000000000005"/>
    <n v="0"/>
  </r>
  <r>
    <x v="0"/>
    <n v="27"/>
    <n v="6"/>
    <x v="1"/>
    <d v="2018-09-27T00:00:00"/>
    <s v="Avg of 4 NM Projects"/>
    <n v="22"/>
    <n v="-0.13"/>
    <n v="-7.3033707865168538E-4"/>
    <n v="30.23"/>
    <n v="72.239999999999995"/>
    <n v="-9.3911999999999989E-3"/>
  </r>
  <r>
    <x v="0"/>
    <n v="27"/>
    <n v="6"/>
    <x v="1"/>
    <d v="2018-09-27T00:00:00"/>
    <s v="Avg of 4 NM Projects"/>
    <n v="23"/>
    <n v="-0.13"/>
    <n v="-7.3033707865168538E-4"/>
    <n v="23.85"/>
    <n v="52.36"/>
    <n v="-6.8068E-3"/>
  </r>
  <r>
    <x v="0"/>
    <n v="27"/>
    <n v="6"/>
    <x v="0"/>
    <d v="2018-09-27T00:00:00"/>
    <s v="Avg of 4 NM Projects"/>
    <n v="24"/>
    <n v="-0.13"/>
    <n v="-7.3033707865168538E-4"/>
    <n v="23.26"/>
    <n v="34.200000000000003"/>
    <n v="-4.4460000000000003E-3"/>
  </r>
  <r>
    <x v="0"/>
    <n v="28"/>
    <n v="7"/>
    <x v="0"/>
    <d v="2018-09-28T00:00:00"/>
    <s v="Avg of 4 NM Projects"/>
    <n v="1"/>
    <n v="-0.13"/>
    <n v="-7.3033707865168538E-4"/>
    <n v="27.14"/>
    <n v="25.69"/>
    <n v="-3.3397000000000001E-3"/>
  </r>
  <r>
    <x v="0"/>
    <n v="28"/>
    <n v="7"/>
    <x v="0"/>
    <d v="2018-09-28T00:00:00"/>
    <s v="Avg of 4 NM Projects"/>
    <n v="2"/>
    <n v="0"/>
    <n v="0"/>
    <n v="26.6"/>
    <n v="26.07"/>
    <n v="0"/>
  </r>
  <r>
    <x v="0"/>
    <n v="28"/>
    <n v="7"/>
    <x v="0"/>
    <d v="2018-09-28T00:00:00"/>
    <s v="Avg of 4 NM Projects"/>
    <n v="3"/>
    <n v="-0.13"/>
    <n v="-7.3033707865168538E-4"/>
    <n v="26.38"/>
    <n v="22.95"/>
    <n v="-2.9834999999999996E-3"/>
  </r>
  <r>
    <x v="0"/>
    <n v="28"/>
    <n v="7"/>
    <x v="0"/>
    <d v="2018-09-28T00:00:00"/>
    <s v="Avg of 4 NM Projects"/>
    <n v="4"/>
    <n v="-0.13"/>
    <n v="-7.3033707865168538E-4"/>
    <n v="22.79"/>
    <n v="22.92"/>
    <n v="-2.9796000000000007E-3"/>
  </r>
  <r>
    <x v="0"/>
    <n v="28"/>
    <n v="7"/>
    <x v="0"/>
    <d v="2018-09-28T00:00:00"/>
    <s v="Avg of 4 NM Projects"/>
    <n v="5"/>
    <n v="-0.26"/>
    <n v="-1.4606741573033708E-3"/>
    <n v="25.46"/>
    <n v="22.89"/>
    <n v="-5.9514000000000008E-3"/>
  </r>
  <r>
    <x v="0"/>
    <n v="28"/>
    <n v="7"/>
    <x v="0"/>
    <d v="2018-09-28T00:00:00"/>
    <s v="Avg of 4 NM Projects"/>
    <n v="6"/>
    <n v="-0.13"/>
    <n v="-7.3033707865168538E-4"/>
    <n v="25.83"/>
    <n v="19.440000000000001"/>
    <n v="-2.5272000000000003E-3"/>
  </r>
  <r>
    <x v="0"/>
    <n v="28"/>
    <n v="7"/>
    <x v="0"/>
    <d v="2018-09-28T00:00:00"/>
    <s v="Avg of 4 NM Projects"/>
    <n v="7"/>
    <n v="-0.13"/>
    <n v="-7.3033707865168538E-4"/>
    <n v="31.11"/>
    <n v="31.6"/>
    <n v="-4.1080000000000005E-3"/>
  </r>
  <r>
    <x v="0"/>
    <n v="28"/>
    <n v="7"/>
    <x v="0"/>
    <d v="2018-09-28T00:00:00"/>
    <s v="Avg of 4 NM Projects"/>
    <n v="8"/>
    <n v="2.4400000000000004"/>
    <n v="1.3707865168539328E-2"/>
    <n v="40.4"/>
    <n v="39.090000000000003"/>
    <n v="9.5379600000000023E-2"/>
  </r>
  <r>
    <x v="0"/>
    <n v="28"/>
    <n v="7"/>
    <x v="0"/>
    <d v="2018-09-28T00:00:00"/>
    <s v="Avg of 4 NM Projects"/>
    <n v="9"/>
    <n v="11.135"/>
    <n v="6.2556179775280898E-2"/>
    <n v="34.82"/>
    <n v="39.58"/>
    <n v="0.44072329999999998"/>
  </r>
  <r>
    <x v="0"/>
    <n v="28"/>
    <n v="7"/>
    <x v="0"/>
    <d v="2018-09-28T00:00:00"/>
    <s v="Avg of 4 NM Projects"/>
    <n v="10"/>
    <n v="22.91"/>
    <n v="0.12870786516853933"/>
    <n v="38.979999999999997"/>
    <n v="50.81"/>
    <n v="1.1640571"/>
  </r>
  <r>
    <x v="0"/>
    <n v="28"/>
    <n v="7"/>
    <x v="0"/>
    <d v="2018-09-28T00:00:00"/>
    <s v="Avg of 4 NM Projects"/>
    <n v="11"/>
    <n v="60.42"/>
    <n v="0.33943820224719101"/>
    <n v="34.54"/>
    <n v="40.11"/>
    <n v="2.4234461999999999"/>
  </r>
  <r>
    <x v="0"/>
    <n v="28"/>
    <n v="7"/>
    <x v="0"/>
    <d v="2018-09-28T00:00:00"/>
    <s v="Avg of 4 NM Projects"/>
    <n v="12"/>
    <n v="72.064999999999998"/>
    <n v="0.40485955056179773"/>
    <n v="34.92"/>
    <n v="40.409999999999997"/>
    <n v="2.9121466499999995"/>
  </r>
  <r>
    <x v="0"/>
    <n v="28"/>
    <n v="7"/>
    <x v="0"/>
    <d v="2018-09-28T00:00:00"/>
    <s v="Avg of 4 NM Projects"/>
    <n v="13"/>
    <n v="73.97999999999999"/>
    <n v="0.41561797752808982"/>
    <n v="31.46"/>
    <n v="35.42"/>
    <n v="2.6203715999999999"/>
  </r>
  <r>
    <x v="0"/>
    <n v="28"/>
    <n v="7"/>
    <x v="0"/>
    <d v="2018-09-28T00:00:00"/>
    <s v="Avg of 4 NM Projects"/>
    <n v="14"/>
    <n v="64.900000000000006"/>
    <n v="0.36460674157303374"/>
    <n v="33"/>
    <n v="21.73"/>
    <n v="1.410277"/>
  </r>
  <r>
    <x v="0"/>
    <n v="28"/>
    <n v="7"/>
    <x v="0"/>
    <d v="2018-09-28T00:00:00"/>
    <s v="Avg of 4 NM Projects"/>
    <n v="15"/>
    <n v="67.59"/>
    <n v="0.37971910112359553"/>
    <n v="30.5"/>
    <n v="20.82"/>
    <n v="1.4072237999999999"/>
  </r>
  <r>
    <x v="0"/>
    <n v="28"/>
    <n v="7"/>
    <x v="0"/>
    <d v="2018-09-28T00:00:00"/>
    <s v="Avg of 4 NM Projects"/>
    <n v="16"/>
    <n v="59.010000000000005"/>
    <n v="0.33151685393258429"/>
    <n v="30.36"/>
    <n v="21.31"/>
    <n v="1.2575031000000001"/>
  </r>
  <r>
    <x v="0"/>
    <n v="28"/>
    <n v="7"/>
    <x v="0"/>
    <d v="2018-09-28T00:00:00"/>
    <s v="Avg of 4 NM Projects"/>
    <n v="17"/>
    <n v="36.99"/>
    <n v="0.20780898876404497"/>
    <n v="30.21"/>
    <n v="23.86"/>
    <n v="0.88258140000000007"/>
  </r>
  <r>
    <x v="0"/>
    <n v="28"/>
    <n v="7"/>
    <x v="0"/>
    <d v="2018-09-28T00:00:00"/>
    <s v="Avg of 4 NM Projects"/>
    <n v="18"/>
    <n v="14.850000000000001"/>
    <n v="8.3426966292134835E-2"/>
    <n v="32.94"/>
    <n v="25.59"/>
    <n v="0.3800115"/>
  </r>
  <r>
    <x v="0"/>
    <n v="28"/>
    <n v="7"/>
    <x v="0"/>
    <d v="2018-09-28T00:00:00"/>
    <s v="Avg of 4 NM Projects"/>
    <n v="19"/>
    <n v="0.51"/>
    <n v="2.8651685393258426E-3"/>
    <n v="35.9"/>
    <n v="27.64"/>
    <n v="1.40964E-2"/>
  </r>
  <r>
    <x v="0"/>
    <n v="28"/>
    <n v="7"/>
    <x v="0"/>
    <d v="2018-09-28T00:00:00"/>
    <s v="Avg of 4 NM Projects"/>
    <n v="20"/>
    <n v="0"/>
    <n v="0"/>
    <n v="40.36"/>
    <n v="37.82"/>
    <n v="0"/>
  </r>
  <r>
    <x v="0"/>
    <n v="28"/>
    <n v="7"/>
    <x v="0"/>
    <d v="2018-09-28T00:00:00"/>
    <s v="Avg of 4 NM Projects"/>
    <n v="21"/>
    <n v="-0.13"/>
    <n v="-7.3033707865168538E-4"/>
    <n v="31.21"/>
    <n v="22.97"/>
    <n v="-2.9860999999999998E-3"/>
  </r>
  <r>
    <x v="0"/>
    <n v="28"/>
    <n v="7"/>
    <x v="0"/>
    <d v="2018-09-28T00:00:00"/>
    <s v="Avg of 4 NM Projects"/>
    <n v="22"/>
    <n v="-0.13"/>
    <n v="-7.3033707865168538E-4"/>
    <n v="31.92"/>
    <n v="27.95"/>
    <n v="-3.6335E-3"/>
  </r>
  <r>
    <x v="0"/>
    <n v="28"/>
    <n v="7"/>
    <x v="0"/>
    <d v="2018-09-28T00:00:00"/>
    <s v="Avg of 4 NM Projects"/>
    <n v="23"/>
    <n v="0"/>
    <n v="0"/>
    <n v="27.56"/>
    <n v="50.8"/>
    <n v="0"/>
  </r>
  <r>
    <x v="0"/>
    <n v="28"/>
    <n v="7"/>
    <x v="0"/>
    <d v="2018-09-28T00:00:00"/>
    <s v="Avg of 4 NM Projects"/>
    <n v="24"/>
    <n v="-0.13"/>
    <n v="-7.3033707865168538E-4"/>
    <n v="25.46"/>
    <n v="29.41"/>
    <n v="-3.8233E-3"/>
  </r>
  <r>
    <x v="0"/>
    <n v="29"/>
    <n v="1"/>
    <x v="0"/>
    <d v="2018-09-29T00:00:00"/>
    <s v="Avg of 4 NM Projects"/>
    <n v="1"/>
    <n v="0"/>
    <n v="0"/>
    <n v="24.12"/>
    <n v="-6.55"/>
    <n v="0"/>
  </r>
  <r>
    <x v="0"/>
    <n v="29"/>
    <n v="1"/>
    <x v="0"/>
    <d v="2018-09-29T00:00:00"/>
    <s v="Avg of 4 NM Projects"/>
    <n v="2"/>
    <n v="-0.26"/>
    <n v="-1.4606741573033708E-3"/>
    <n v="21.05"/>
    <n v="-9.17"/>
    <n v="2.3841999999999999E-3"/>
  </r>
  <r>
    <x v="0"/>
    <n v="29"/>
    <n v="1"/>
    <x v="0"/>
    <d v="2018-09-29T00:00:00"/>
    <s v="Avg of 4 NM Projects"/>
    <n v="3"/>
    <n v="0"/>
    <n v="0"/>
    <n v="20.47"/>
    <n v="-4.38"/>
    <n v="0"/>
  </r>
  <r>
    <x v="0"/>
    <n v="29"/>
    <n v="1"/>
    <x v="0"/>
    <d v="2018-09-29T00:00:00"/>
    <s v="Avg of 4 NM Projects"/>
    <n v="4"/>
    <n v="-0.13"/>
    <n v="-7.3033707865168538E-4"/>
    <n v="21.61"/>
    <n v="10.71"/>
    <n v="-1.3923000000000002E-3"/>
  </r>
  <r>
    <x v="0"/>
    <n v="29"/>
    <n v="1"/>
    <x v="0"/>
    <d v="2018-09-29T00:00:00"/>
    <s v="Avg of 4 NM Projects"/>
    <n v="5"/>
    <n v="-0.13"/>
    <n v="-7.3033707865168538E-4"/>
    <n v="21.4"/>
    <n v="10.87"/>
    <n v="-1.4131E-3"/>
  </r>
  <r>
    <x v="0"/>
    <n v="29"/>
    <n v="1"/>
    <x v="0"/>
    <d v="2018-09-29T00:00:00"/>
    <s v="Avg of 4 NM Projects"/>
    <n v="6"/>
    <n v="-0.26"/>
    <n v="-1.4606741573033708E-3"/>
    <n v="21.44"/>
    <n v="16.54"/>
    <n v="-4.3003999999999994E-3"/>
  </r>
  <r>
    <x v="0"/>
    <n v="29"/>
    <n v="1"/>
    <x v="0"/>
    <d v="2018-09-29T00:00:00"/>
    <s v="Avg of 4 NM Projects"/>
    <n v="7"/>
    <n v="-0.13"/>
    <n v="-7.3033707865168538E-4"/>
    <n v="28.72"/>
    <n v="21.69"/>
    <n v="-2.8197000000000001E-3"/>
  </r>
  <r>
    <x v="0"/>
    <n v="29"/>
    <n v="1"/>
    <x v="0"/>
    <d v="2018-09-29T00:00:00"/>
    <s v="Avg of 4 NM Projects"/>
    <n v="8"/>
    <n v="11.52"/>
    <n v="6.471910112359551E-2"/>
    <n v="26.21"/>
    <n v="24.3"/>
    <n v="0.27993599999999996"/>
  </r>
  <r>
    <x v="0"/>
    <n v="29"/>
    <n v="1"/>
    <x v="0"/>
    <d v="2018-09-29T00:00:00"/>
    <s v="Avg of 4 NM Projects"/>
    <n v="9"/>
    <n v="58.875"/>
    <n v="0.33075842696629215"/>
    <n v="25.63"/>
    <n v="19.12"/>
    <n v="1.1256900000000001"/>
  </r>
  <r>
    <x v="0"/>
    <n v="29"/>
    <n v="1"/>
    <x v="0"/>
    <d v="2018-09-29T00:00:00"/>
    <s v="Avg of 4 NM Projects"/>
    <n v="10"/>
    <n v="85.764999999999986"/>
    <n v="0.48182584269662915"/>
    <n v="28.03"/>
    <n v="19.899999999999999"/>
    <n v="1.7067234999999996"/>
  </r>
  <r>
    <x v="0"/>
    <n v="29"/>
    <n v="1"/>
    <x v="0"/>
    <d v="2018-09-29T00:00:00"/>
    <s v="Avg of 4 NM Projects"/>
    <n v="11"/>
    <n v="103.55500000000001"/>
    <n v="0.58176966292134835"/>
    <n v="28.25"/>
    <n v="17.690000000000001"/>
    <n v="1.8318879500000003"/>
  </r>
  <r>
    <x v="0"/>
    <n v="29"/>
    <n v="1"/>
    <x v="0"/>
    <d v="2018-09-29T00:00:00"/>
    <s v="Avg of 4 NM Projects"/>
    <n v="12"/>
    <n v="124.79499999999999"/>
    <n v="0.70109550561797751"/>
    <n v="29.94"/>
    <n v="15.54"/>
    <n v="1.9393142999999997"/>
  </r>
  <r>
    <x v="0"/>
    <n v="29"/>
    <n v="1"/>
    <x v="0"/>
    <d v="2018-09-29T00:00:00"/>
    <s v="Avg of 4 NM Projects"/>
    <n v="13"/>
    <n v="114.30500000000001"/>
    <n v="0.64216292134831465"/>
    <n v="27.31"/>
    <n v="17.38"/>
    <n v="1.9866208999999999"/>
  </r>
  <r>
    <x v="0"/>
    <n v="29"/>
    <n v="1"/>
    <x v="0"/>
    <d v="2018-09-29T00:00:00"/>
    <s v="Avg of 4 NM Projects"/>
    <n v="14"/>
    <n v="118.655"/>
    <n v="0.66660112359550561"/>
    <n v="25.06"/>
    <n v="19.34"/>
    <n v="2.2947876999999997"/>
  </r>
  <r>
    <x v="0"/>
    <n v="29"/>
    <n v="1"/>
    <x v="0"/>
    <d v="2018-09-29T00:00:00"/>
    <s v="Avg of 4 NM Projects"/>
    <n v="15"/>
    <n v="102.77500000000001"/>
    <n v="0.57738764044943824"/>
    <n v="26.38"/>
    <n v="18.670000000000002"/>
    <n v="1.9188092500000002"/>
  </r>
  <r>
    <x v="0"/>
    <n v="29"/>
    <n v="1"/>
    <x v="0"/>
    <d v="2018-09-29T00:00:00"/>
    <s v="Avg of 4 NM Projects"/>
    <n v="16"/>
    <n v="79.75"/>
    <n v="0.44803370786516855"/>
    <n v="25"/>
    <n v="18.809999999999999"/>
    <n v="1.5000974999999999"/>
  </r>
  <r>
    <x v="0"/>
    <n v="29"/>
    <n v="1"/>
    <x v="0"/>
    <d v="2018-09-29T00:00:00"/>
    <s v="Avg of 4 NM Projects"/>
    <n v="17"/>
    <n v="50.305"/>
    <n v="0.2826123595505618"/>
    <n v="28.15"/>
    <n v="21.02"/>
    <n v="1.0574110999999999"/>
  </r>
  <r>
    <x v="0"/>
    <n v="29"/>
    <n v="1"/>
    <x v="0"/>
    <d v="2018-09-29T00:00:00"/>
    <s v="Avg of 4 NM Projects"/>
    <n v="18"/>
    <n v="18.95"/>
    <n v="0.10646067415730337"/>
    <n v="31.26"/>
    <n v="27.69"/>
    <n v="0.52472549999999996"/>
  </r>
  <r>
    <x v="0"/>
    <n v="29"/>
    <n v="1"/>
    <x v="0"/>
    <d v="2018-09-29T00:00:00"/>
    <s v="Avg of 4 NM Projects"/>
    <n v="19"/>
    <n v="0.39"/>
    <n v="2.1910112359550564E-3"/>
    <n v="39.020000000000003"/>
    <n v="42.06"/>
    <n v="1.6403400000000002E-2"/>
  </r>
  <r>
    <x v="0"/>
    <n v="29"/>
    <n v="1"/>
    <x v="0"/>
    <d v="2018-09-29T00:00:00"/>
    <s v="Avg of 4 NM Projects"/>
    <n v="20"/>
    <n v="0"/>
    <n v="0"/>
    <n v="44.18"/>
    <n v="41.51"/>
    <n v="0"/>
  </r>
  <r>
    <x v="0"/>
    <n v="29"/>
    <n v="1"/>
    <x v="0"/>
    <d v="2018-09-29T00:00:00"/>
    <s v="Avg of 4 NM Projects"/>
    <n v="21"/>
    <n v="0"/>
    <n v="0"/>
    <n v="35.270000000000003"/>
    <n v="33.299999999999997"/>
    <n v="0"/>
  </r>
  <r>
    <x v="0"/>
    <n v="29"/>
    <n v="1"/>
    <x v="0"/>
    <d v="2018-09-29T00:00:00"/>
    <s v="Avg of 4 NM Projects"/>
    <n v="22"/>
    <n v="0"/>
    <n v="0"/>
    <n v="28.54"/>
    <n v="32.549999999999997"/>
    <n v="0"/>
  </r>
  <r>
    <x v="0"/>
    <n v="29"/>
    <n v="1"/>
    <x v="0"/>
    <d v="2018-09-29T00:00:00"/>
    <s v="Avg of 4 NM Projects"/>
    <n v="23"/>
    <n v="0"/>
    <n v="0"/>
    <n v="23.82"/>
    <n v="31.79"/>
    <n v="0"/>
  </r>
  <r>
    <x v="0"/>
    <n v="29"/>
    <n v="1"/>
    <x v="0"/>
    <d v="2018-09-29T00:00:00"/>
    <s v="Avg of 4 NM Projects"/>
    <n v="24"/>
    <n v="-0.13"/>
    <n v="-7.3033707865168538E-4"/>
    <n v="20.41"/>
    <n v="38.25"/>
    <n v="-4.9725000000000004E-3"/>
  </r>
  <r>
    <x v="0"/>
    <n v="30"/>
    <n v="2"/>
    <x v="0"/>
    <d v="2018-09-30T00:00:00"/>
    <s v="Avg of 4 NM Projects"/>
    <n v="1"/>
    <n v="-0.13"/>
    <n v="-7.3033707865168538E-4"/>
    <n v="19.14"/>
    <n v="18.14"/>
    <n v="-2.3582E-3"/>
  </r>
  <r>
    <x v="0"/>
    <n v="30"/>
    <n v="2"/>
    <x v="0"/>
    <d v="2018-09-30T00:00:00"/>
    <s v="Avg of 4 NM Projects"/>
    <n v="2"/>
    <n v="-0.13"/>
    <n v="-7.3033707865168538E-4"/>
    <n v="17.190000000000001"/>
    <n v="16.84"/>
    <n v="-2.1892000000000001E-3"/>
  </r>
  <r>
    <x v="0"/>
    <n v="30"/>
    <n v="2"/>
    <x v="0"/>
    <d v="2018-09-30T00:00:00"/>
    <s v="Avg of 4 NM Projects"/>
    <n v="3"/>
    <n v="0"/>
    <n v="0"/>
    <n v="16.690000000000001"/>
    <n v="18.62"/>
    <n v="0"/>
  </r>
  <r>
    <x v="0"/>
    <n v="30"/>
    <n v="2"/>
    <x v="0"/>
    <d v="2018-09-30T00:00:00"/>
    <s v="Avg of 4 NM Projects"/>
    <n v="4"/>
    <n v="-0.13"/>
    <n v="-7.3033707865168538E-4"/>
    <n v="16.66"/>
    <n v="19.010000000000002"/>
    <n v="-2.4713000000000001E-3"/>
  </r>
  <r>
    <x v="0"/>
    <n v="30"/>
    <n v="2"/>
    <x v="0"/>
    <d v="2018-09-30T00:00:00"/>
    <s v="Avg of 4 NM Projects"/>
    <n v="5"/>
    <n v="-0.13"/>
    <n v="-7.3033707865168538E-4"/>
    <n v="17.03"/>
    <n v="11.13"/>
    <n v="-1.4469000000000001E-3"/>
  </r>
  <r>
    <x v="0"/>
    <n v="30"/>
    <n v="2"/>
    <x v="0"/>
    <d v="2018-09-30T00:00:00"/>
    <s v="Avg of 4 NM Projects"/>
    <n v="6"/>
    <n v="-0.13"/>
    <n v="-7.3033707865168538E-4"/>
    <n v="16.98"/>
    <n v="15.88"/>
    <n v="-2.0644000000000001E-3"/>
  </r>
  <r>
    <x v="0"/>
    <n v="30"/>
    <n v="2"/>
    <x v="0"/>
    <d v="2018-09-30T00:00:00"/>
    <s v="Avg of 4 NM Projects"/>
    <n v="7"/>
    <n v="-0.39"/>
    <n v="-2.1910112359550564E-3"/>
    <n v="19.940000000000001"/>
    <n v="18.059999999999999"/>
    <n v="-7.0434E-3"/>
  </r>
  <r>
    <x v="0"/>
    <n v="30"/>
    <n v="2"/>
    <x v="1"/>
    <d v="2018-09-30T00:00:00"/>
    <s v="Avg of 4 NM Projects"/>
    <n v="8"/>
    <n v="13.950000000000001"/>
    <n v="7.8370786516853932E-2"/>
    <n v="19.37"/>
    <n v="0.54"/>
    <n v="7.5330000000000015E-3"/>
  </r>
  <r>
    <x v="0"/>
    <n v="30"/>
    <n v="2"/>
    <x v="1"/>
    <d v="2018-09-30T00:00:00"/>
    <s v="Avg of 4 NM Projects"/>
    <n v="9"/>
    <n v="47.355000000000004"/>
    <n v="0.26603932584269663"/>
    <n v="20.64"/>
    <n v="18.89"/>
    <n v="0.89453595000000008"/>
  </r>
  <r>
    <x v="0"/>
    <n v="30"/>
    <n v="2"/>
    <x v="1"/>
    <d v="2018-09-30T00:00:00"/>
    <s v="Avg of 4 NM Projects"/>
    <n v="10"/>
    <n v="52.984999999999999"/>
    <n v="0.2976685393258427"/>
    <n v="21.92"/>
    <n v="19.510000000000002"/>
    <n v="1.03373735"/>
  </r>
  <r>
    <x v="0"/>
    <n v="30"/>
    <n v="2"/>
    <x v="1"/>
    <d v="2018-09-30T00:00:00"/>
    <s v="Avg of 4 NM Projects"/>
    <n v="11"/>
    <n v="60.164999999999999"/>
    <n v="0.33800561797752809"/>
    <n v="23.51"/>
    <n v="12.26"/>
    <n v="0.73762289999999997"/>
  </r>
  <r>
    <x v="0"/>
    <n v="30"/>
    <n v="2"/>
    <x v="1"/>
    <d v="2018-09-30T00:00:00"/>
    <s v="Avg of 4 NM Projects"/>
    <n v="12"/>
    <n v="67.97"/>
    <n v="0.38185393258426964"/>
    <n v="22.73"/>
    <n v="6.07"/>
    <n v="0.4125779"/>
  </r>
  <r>
    <x v="0"/>
    <n v="30"/>
    <n v="2"/>
    <x v="1"/>
    <d v="2018-09-30T00:00:00"/>
    <s v="Avg of 4 NM Projects"/>
    <n v="13"/>
    <n v="87.555000000000007"/>
    <n v="0.49188202247191015"/>
    <n v="22.68"/>
    <n v="17.91"/>
    <n v="1.5681100500000003"/>
  </r>
  <r>
    <x v="0"/>
    <n v="30"/>
    <n v="2"/>
    <x v="1"/>
    <d v="2018-09-30T00:00:00"/>
    <s v="Avg of 4 NM Projects"/>
    <n v="14"/>
    <n v="67.709999999999994"/>
    <n v="0.38039325842696625"/>
    <n v="20.55"/>
    <n v="13.2"/>
    <n v="0.89377199999999979"/>
  </r>
  <r>
    <x v="0"/>
    <n v="30"/>
    <n v="2"/>
    <x v="1"/>
    <d v="2018-09-30T00:00:00"/>
    <s v="Avg of 4 NM Projects"/>
    <n v="15"/>
    <n v="69.12"/>
    <n v="0.38831460674157303"/>
    <n v="22.32"/>
    <n v="13.19"/>
    <n v="0.91169280000000008"/>
  </r>
  <r>
    <x v="0"/>
    <n v="30"/>
    <n v="2"/>
    <x v="1"/>
    <d v="2018-09-30T00:00:00"/>
    <s v="Avg of 4 NM Projects"/>
    <n v="16"/>
    <n v="57.86"/>
    <n v="0.3250561797752809"/>
    <n v="22.42"/>
    <n v="18.91"/>
    <n v="1.0941326"/>
  </r>
  <r>
    <x v="0"/>
    <n v="30"/>
    <n v="2"/>
    <x v="1"/>
    <d v="2018-09-30T00:00:00"/>
    <s v="Avg of 4 NM Projects"/>
    <n v="17"/>
    <n v="34.175000000000004"/>
    <n v="0.19199438202247193"/>
    <n v="24.25"/>
    <n v="22.04"/>
    <n v="0.75321700000000014"/>
  </r>
  <r>
    <x v="0"/>
    <n v="30"/>
    <n v="2"/>
    <x v="1"/>
    <d v="2018-09-30T00:00:00"/>
    <s v="Avg of 4 NM Projects"/>
    <n v="18"/>
    <n v="8.5749999999999993"/>
    <n v="4.8174157303370782E-2"/>
    <n v="30.01"/>
    <n v="32.82"/>
    <n v="0.28143149999999995"/>
  </r>
  <r>
    <x v="0"/>
    <n v="30"/>
    <n v="2"/>
    <x v="1"/>
    <d v="2018-09-30T00:00:00"/>
    <s v="Avg of 4 NM Projects"/>
    <n v="19"/>
    <n v="0.13"/>
    <n v="7.3033707865168538E-4"/>
    <n v="35.200000000000003"/>
    <n v="60.01"/>
    <n v="7.8013000000000006E-3"/>
  </r>
  <r>
    <x v="0"/>
    <n v="30"/>
    <n v="2"/>
    <x v="1"/>
    <d v="2018-09-30T00:00:00"/>
    <s v="Avg of 4 NM Projects"/>
    <n v="20"/>
    <n v="-0.26"/>
    <n v="-1.4606741573033708E-3"/>
    <n v="39.020000000000003"/>
    <n v="57.27"/>
    <n v="-1.4890200000000003E-2"/>
  </r>
  <r>
    <x v="0"/>
    <n v="30"/>
    <n v="2"/>
    <x v="1"/>
    <d v="2018-09-30T00:00:00"/>
    <s v="Avg of 4 NM Projects"/>
    <n v="21"/>
    <n v="-0.13"/>
    <n v="-7.3033707865168538E-4"/>
    <n v="33"/>
    <n v="35.159999999999997"/>
    <n v="-4.570799999999999E-3"/>
  </r>
  <r>
    <x v="0"/>
    <n v="30"/>
    <n v="2"/>
    <x v="1"/>
    <d v="2018-09-30T00:00:00"/>
    <s v="Avg of 4 NM Projects"/>
    <n v="22"/>
    <n v="0"/>
    <n v="0"/>
    <n v="26.39"/>
    <n v="22.46"/>
    <n v="0"/>
  </r>
  <r>
    <x v="0"/>
    <n v="30"/>
    <n v="2"/>
    <x v="1"/>
    <d v="2018-09-30T00:00:00"/>
    <s v="Avg of 4 NM Projects"/>
    <n v="23"/>
    <n v="0"/>
    <n v="0"/>
    <n v="27.16"/>
    <n v="27.23"/>
    <n v="0"/>
  </r>
  <r>
    <x v="0"/>
    <n v="30"/>
    <n v="2"/>
    <x v="0"/>
    <d v="2018-09-30T00:00:00"/>
    <s v="Avg of 4 NM Projects"/>
    <n v="24"/>
    <n v="-0.13"/>
    <n v="-7.3033707865168538E-4"/>
    <n v="25.72"/>
    <n v="27.68"/>
    <n v="-3.5984000000000003E-3"/>
  </r>
  <r>
    <x v="1"/>
    <n v="1"/>
    <n v="1"/>
    <x v="0"/>
    <d v="2018-10-01T00:00:00"/>
    <s v="Avg of 4 NM Projects"/>
    <n v="1"/>
    <n v="-0.26"/>
    <n v="-1.4606741573033708E-3"/>
    <n v="27.84"/>
    <n v="38.21"/>
    <n v="-9.9346000000000018E-3"/>
  </r>
  <r>
    <x v="1"/>
    <n v="1"/>
    <n v="1"/>
    <x v="0"/>
    <d v="2018-10-01T00:00:00"/>
    <s v="Avg of 4 NM Projects"/>
    <n v="2"/>
    <n v="0"/>
    <n v="0"/>
    <n v="25.08"/>
    <n v="31.72"/>
    <n v="0"/>
  </r>
  <r>
    <x v="1"/>
    <n v="1"/>
    <n v="1"/>
    <x v="0"/>
    <d v="2018-10-01T00:00:00"/>
    <s v="Avg of 4 NM Projects"/>
    <n v="3"/>
    <n v="0"/>
    <n v="0"/>
    <n v="24.37"/>
    <n v="24.78"/>
    <n v="0"/>
  </r>
  <r>
    <x v="1"/>
    <n v="1"/>
    <n v="1"/>
    <x v="0"/>
    <d v="2018-10-01T00:00:00"/>
    <s v="Avg of 4 NM Projects"/>
    <n v="4"/>
    <n v="0"/>
    <n v="0"/>
    <n v="27.57"/>
    <n v="25.75"/>
    <n v="0"/>
  </r>
  <r>
    <x v="1"/>
    <n v="1"/>
    <n v="1"/>
    <x v="0"/>
    <d v="2018-10-01T00:00:00"/>
    <s v="Avg of 4 NM Projects"/>
    <n v="5"/>
    <n v="-0.13"/>
    <n v="-7.3033707865168538E-4"/>
    <n v="32.520000000000003"/>
    <n v="22.65"/>
    <n v="-2.9445000000000001E-3"/>
  </r>
  <r>
    <x v="1"/>
    <n v="1"/>
    <n v="1"/>
    <x v="0"/>
    <d v="2018-10-01T00:00:00"/>
    <s v="Avg of 4 NM Projects"/>
    <n v="6"/>
    <n v="-0.13"/>
    <n v="-7.3033707865168538E-4"/>
    <n v="42.84"/>
    <n v="29.76"/>
    <n v="-3.8688000000000004E-3"/>
  </r>
  <r>
    <x v="1"/>
    <n v="1"/>
    <n v="1"/>
    <x v="0"/>
    <d v="2018-10-01T00:00:00"/>
    <s v="Avg of 4 NM Projects"/>
    <n v="7"/>
    <n v="-0.39"/>
    <n v="-2.1910112359550564E-3"/>
    <n v="50.35"/>
    <n v="41.24"/>
    <n v="-1.60836E-2"/>
  </r>
  <r>
    <x v="1"/>
    <n v="1"/>
    <n v="1"/>
    <x v="0"/>
    <d v="2018-10-01T00:00:00"/>
    <s v="Avg of 4 NM Projects"/>
    <n v="8"/>
    <n v="8.9650000000000016"/>
    <n v="5.036516853932585E-2"/>
    <n v="77.02"/>
    <n v="61.1"/>
    <n v="0.54776150000000012"/>
  </r>
  <r>
    <x v="1"/>
    <n v="1"/>
    <n v="1"/>
    <x v="0"/>
    <d v="2018-10-01T00:00:00"/>
    <s v="Avg of 4 NM Projects"/>
    <n v="9"/>
    <n v="33.03"/>
    <n v="0.18556179775280898"/>
    <n v="32.43"/>
    <n v="36.01"/>
    <n v="1.1894103"/>
  </r>
  <r>
    <x v="1"/>
    <n v="1"/>
    <n v="1"/>
    <x v="0"/>
    <d v="2018-10-01T00:00:00"/>
    <s v="Avg of 4 NM Projects"/>
    <n v="10"/>
    <n v="58.239999999999995"/>
    <n v="0.32719101123595501"/>
    <n v="34.06"/>
    <n v="39.47"/>
    <n v="2.2987327999999998"/>
  </r>
  <r>
    <x v="1"/>
    <n v="1"/>
    <n v="1"/>
    <x v="0"/>
    <d v="2018-10-01T00:00:00"/>
    <s v="Avg of 4 NM Projects"/>
    <n v="11"/>
    <n v="77.31"/>
    <n v="0.43432584269662922"/>
    <n v="37.18"/>
    <n v="55.28"/>
    <n v="4.2736968000000006"/>
  </r>
  <r>
    <x v="1"/>
    <n v="1"/>
    <n v="1"/>
    <x v="0"/>
    <d v="2018-10-01T00:00:00"/>
    <s v="Avg of 4 NM Projects"/>
    <n v="12"/>
    <n v="89.855000000000004"/>
    <n v="0.50480337078651683"/>
    <n v="40.909999999999997"/>
    <n v="60.1"/>
    <n v="5.4002854999999998"/>
  </r>
  <r>
    <x v="1"/>
    <n v="1"/>
    <n v="1"/>
    <x v="0"/>
    <d v="2018-10-01T00:00:00"/>
    <s v="Avg of 4 NM Projects"/>
    <n v="13"/>
    <n v="92.42"/>
    <n v="0.51921348314606741"/>
    <n v="43.57"/>
    <n v="60.95"/>
    <n v="5.6329990000000008"/>
  </r>
  <r>
    <x v="1"/>
    <n v="1"/>
    <n v="1"/>
    <x v="0"/>
    <d v="2018-10-01T00:00:00"/>
    <s v="Avg of 4 NM Projects"/>
    <n v="14"/>
    <n v="93.189999999999984"/>
    <n v="0.52353932584269658"/>
    <n v="46.47"/>
    <n v="56.18"/>
    <n v="5.2354141999999992"/>
  </r>
  <r>
    <x v="1"/>
    <n v="1"/>
    <n v="1"/>
    <x v="0"/>
    <d v="2018-10-01T00:00:00"/>
    <s v="Avg of 4 NM Projects"/>
    <n v="15"/>
    <n v="82.694999999999993"/>
    <n v="0.4645786516853932"/>
    <n v="44.85"/>
    <n v="42.59"/>
    <n v="3.5219800500000003"/>
  </r>
  <r>
    <x v="1"/>
    <n v="1"/>
    <n v="1"/>
    <x v="0"/>
    <d v="2018-10-01T00:00:00"/>
    <s v="Avg of 4 NM Projects"/>
    <n v="16"/>
    <n v="66.819999999999993"/>
    <n v="0.37539325842696625"/>
    <n v="44.62"/>
    <n v="44.39"/>
    <n v="2.9661398000000001"/>
  </r>
  <r>
    <x v="1"/>
    <n v="1"/>
    <n v="1"/>
    <x v="0"/>
    <d v="2018-10-01T00:00:00"/>
    <s v="Avg of 4 NM Projects"/>
    <n v="17"/>
    <n v="43.394999999999996"/>
    <n v="0.24379213483146064"/>
    <n v="49.36"/>
    <n v="48.2"/>
    <n v="2.0916390000000002"/>
  </r>
  <r>
    <x v="1"/>
    <n v="1"/>
    <n v="1"/>
    <x v="0"/>
    <d v="2018-10-01T00:00:00"/>
    <s v="Avg of 4 NM Projects"/>
    <n v="18"/>
    <n v="17.149999999999999"/>
    <n v="9.6348314606741564E-2"/>
    <n v="56.26"/>
    <n v="51.26"/>
    <n v="0.87910899999999992"/>
  </r>
  <r>
    <x v="1"/>
    <n v="1"/>
    <n v="1"/>
    <x v="0"/>
    <d v="2018-10-01T00:00:00"/>
    <s v="Avg of 4 NM Projects"/>
    <n v="19"/>
    <n v="0.64"/>
    <n v="3.5955056179775282E-3"/>
    <n v="66.56"/>
    <n v="59.29"/>
    <n v="3.7945599999999996E-2"/>
  </r>
  <r>
    <x v="1"/>
    <n v="1"/>
    <n v="1"/>
    <x v="0"/>
    <d v="2018-10-01T00:00:00"/>
    <s v="Avg of 4 NM Projects"/>
    <n v="20"/>
    <n v="0"/>
    <n v="0"/>
    <n v="63.69"/>
    <n v="55.89"/>
    <n v="0"/>
  </r>
  <r>
    <x v="1"/>
    <n v="1"/>
    <n v="1"/>
    <x v="0"/>
    <d v="2018-10-01T00:00:00"/>
    <s v="Avg of 4 NM Projects"/>
    <n v="21"/>
    <n v="-0.39"/>
    <n v="-2.1910112359550564E-3"/>
    <n v="50.51"/>
    <n v="46.99"/>
    <n v="-1.8326100000000001E-2"/>
  </r>
  <r>
    <x v="1"/>
    <n v="1"/>
    <n v="1"/>
    <x v="0"/>
    <d v="2018-10-01T00:00:00"/>
    <s v="Avg of 4 NM Projects"/>
    <n v="22"/>
    <n v="0"/>
    <n v="0"/>
    <n v="40.71"/>
    <n v="50.9"/>
    <n v="0"/>
  </r>
  <r>
    <x v="1"/>
    <n v="1"/>
    <n v="1"/>
    <x v="0"/>
    <d v="2018-10-01T00:00:00"/>
    <s v="Avg of 4 NM Projects"/>
    <n v="23"/>
    <n v="-0.13"/>
    <n v="-7.3033707865168538E-4"/>
    <n v="36.92"/>
    <n v="44.27"/>
    <n v="-5.7551000000000008E-3"/>
  </r>
  <r>
    <x v="1"/>
    <n v="1"/>
    <n v="1"/>
    <x v="0"/>
    <d v="2018-10-01T00:00:00"/>
    <s v="Avg of 4 NM Projects"/>
    <n v="24"/>
    <n v="-0.13"/>
    <n v="-7.3033707865168538E-4"/>
    <n v="36.159999999999997"/>
    <n v="37.26"/>
    <n v="-4.8437999999999997E-3"/>
  </r>
  <r>
    <x v="1"/>
    <n v="2"/>
    <n v="2"/>
    <x v="0"/>
    <d v="2018-10-02T00:00:00"/>
    <s v="Avg of 4 NM Projects"/>
    <n v="1"/>
    <n v="0"/>
    <n v="0"/>
    <n v="39.43"/>
    <n v="38.9"/>
    <n v="0"/>
  </r>
  <r>
    <x v="1"/>
    <n v="2"/>
    <n v="2"/>
    <x v="0"/>
    <d v="2018-10-02T00:00:00"/>
    <s v="Avg of 4 NM Projects"/>
    <n v="2"/>
    <n v="0"/>
    <n v="0"/>
    <n v="40.61"/>
    <n v="39.270000000000003"/>
    <n v="0"/>
  </r>
  <r>
    <x v="1"/>
    <n v="2"/>
    <n v="2"/>
    <x v="0"/>
    <d v="2018-10-02T00:00:00"/>
    <s v="Avg of 4 NM Projects"/>
    <n v="3"/>
    <n v="0"/>
    <n v="0"/>
    <n v="34.49"/>
    <n v="38.72"/>
    <n v="0"/>
  </r>
  <r>
    <x v="1"/>
    <n v="2"/>
    <n v="2"/>
    <x v="0"/>
    <d v="2018-10-02T00:00:00"/>
    <s v="Avg of 4 NM Projects"/>
    <n v="4"/>
    <n v="-0.13"/>
    <n v="-7.3033707865168538E-4"/>
    <n v="34.229999999999997"/>
    <n v="63.96"/>
    <n v="-8.3148000000000007E-3"/>
  </r>
  <r>
    <x v="1"/>
    <n v="2"/>
    <n v="2"/>
    <x v="0"/>
    <d v="2018-10-02T00:00:00"/>
    <s v="Avg of 4 NM Projects"/>
    <n v="5"/>
    <n v="0"/>
    <n v="0"/>
    <n v="35.94"/>
    <n v="49.55"/>
    <n v="0"/>
  </r>
  <r>
    <x v="1"/>
    <n v="2"/>
    <n v="2"/>
    <x v="0"/>
    <d v="2018-10-02T00:00:00"/>
    <s v="Avg of 4 NM Projects"/>
    <n v="6"/>
    <n v="-0.13"/>
    <n v="-7.3033707865168538E-4"/>
    <n v="39.33"/>
    <n v="34.9"/>
    <n v="-4.5370000000000002E-3"/>
  </r>
  <r>
    <x v="1"/>
    <n v="2"/>
    <n v="2"/>
    <x v="0"/>
    <d v="2018-10-02T00:00:00"/>
    <s v="Avg of 4 NM Projects"/>
    <n v="7"/>
    <n v="-0.65"/>
    <n v="-3.6516853932584271E-3"/>
    <n v="46.63"/>
    <n v="34.770000000000003"/>
    <n v="-2.2600500000000003E-2"/>
  </r>
  <r>
    <x v="1"/>
    <n v="2"/>
    <n v="2"/>
    <x v="1"/>
    <d v="2018-10-02T00:00:00"/>
    <s v="Avg of 4 NM Projects"/>
    <n v="8"/>
    <n v="7.55"/>
    <n v="4.2415730337078648E-2"/>
    <n v="48.84"/>
    <n v="36.28"/>
    <n v="0.27391399999999999"/>
  </r>
  <r>
    <x v="1"/>
    <n v="2"/>
    <n v="2"/>
    <x v="1"/>
    <d v="2018-10-02T00:00:00"/>
    <s v="Avg of 4 NM Projects"/>
    <n v="9"/>
    <n v="30.204999999999998"/>
    <n v="0.16969101123595504"/>
    <n v="45.67"/>
    <n v="38.31"/>
    <n v="1.1571535500000001"/>
  </r>
  <r>
    <x v="1"/>
    <n v="2"/>
    <n v="2"/>
    <x v="1"/>
    <d v="2018-10-02T00:00:00"/>
    <s v="Avg of 4 NM Projects"/>
    <n v="10"/>
    <n v="52.48"/>
    <n v="0.29483146067415728"/>
    <n v="46.61"/>
    <n v="40.82"/>
    <n v="2.1422336"/>
  </r>
  <r>
    <x v="1"/>
    <n v="2"/>
    <n v="2"/>
    <x v="1"/>
    <d v="2018-10-02T00:00:00"/>
    <s v="Avg of 4 NM Projects"/>
    <n v="11"/>
    <n v="65.795000000000002"/>
    <n v="0.36963483146067416"/>
    <n v="49.32"/>
    <n v="42.58"/>
    <n v="2.8015511000000002"/>
  </r>
  <r>
    <x v="1"/>
    <n v="2"/>
    <n v="2"/>
    <x v="1"/>
    <d v="2018-10-02T00:00:00"/>
    <s v="Avg of 4 NM Projects"/>
    <n v="12"/>
    <n v="74.37"/>
    <n v="0.41780898876404499"/>
    <n v="45.65"/>
    <n v="44.75"/>
    <n v="3.3280575000000003"/>
  </r>
  <r>
    <x v="1"/>
    <n v="2"/>
    <n v="2"/>
    <x v="1"/>
    <d v="2018-10-02T00:00:00"/>
    <s v="Avg of 4 NM Projects"/>
    <n v="13"/>
    <n v="75.14"/>
    <n v="0.42213483146067415"/>
    <n v="41.89"/>
    <n v="45.8"/>
    <n v="3.4414119999999997"/>
  </r>
  <r>
    <x v="1"/>
    <n v="2"/>
    <n v="2"/>
    <x v="1"/>
    <d v="2018-10-02T00:00:00"/>
    <s v="Avg of 4 NM Projects"/>
    <n v="14"/>
    <n v="71.685000000000002"/>
    <n v="0.40272471910112362"/>
    <n v="42.33"/>
    <n v="38.07"/>
    <n v="2.72904795"/>
  </r>
  <r>
    <x v="1"/>
    <n v="2"/>
    <n v="2"/>
    <x v="1"/>
    <d v="2018-10-02T00:00:00"/>
    <s v="Avg of 4 NM Projects"/>
    <n v="15"/>
    <n v="64.259999999999991"/>
    <n v="0.36101123595505613"/>
    <n v="42.09"/>
    <n v="37.950000000000003"/>
    <n v="2.4386669999999997"/>
  </r>
  <r>
    <x v="1"/>
    <n v="2"/>
    <n v="2"/>
    <x v="1"/>
    <d v="2018-10-02T00:00:00"/>
    <s v="Avg of 4 NM Projects"/>
    <n v="16"/>
    <n v="50.685000000000002"/>
    <n v="0.28474719101123597"/>
    <n v="43.16"/>
    <n v="37.299999999999997"/>
    <n v="1.8905504999999998"/>
  </r>
  <r>
    <x v="1"/>
    <n v="2"/>
    <n v="2"/>
    <x v="1"/>
    <d v="2018-10-02T00:00:00"/>
    <s v="Avg of 4 NM Projects"/>
    <n v="17"/>
    <n v="33.67"/>
    <n v="0.18915730337078654"/>
    <n v="48.73"/>
    <n v="38.89"/>
    <n v="1.3094263000000002"/>
  </r>
  <r>
    <x v="1"/>
    <n v="2"/>
    <n v="2"/>
    <x v="1"/>
    <d v="2018-10-02T00:00:00"/>
    <s v="Avg of 4 NM Projects"/>
    <n v="18"/>
    <n v="11.27"/>
    <n v="6.3314606741573035E-2"/>
    <n v="54.22"/>
    <n v="41.49"/>
    <n v="0.46759230000000002"/>
  </r>
  <r>
    <x v="1"/>
    <n v="2"/>
    <n v="2"/>
    <x v="1"/>
    <d v="2018-10-02T00:00:00"/>
    <s v="Avg of 4 NM Projects"/>
    <n v="19"/>
    <n v="0.38500000000000001"/>
    <n v="2.1629213483146067E-3"/>
    <n v="59.84"/>
    <n v="43.16"/>
    <n v="1.6616599999999999E-2"/>
  </r>
  <r>
    <x v="1"/>
    <n v="2"/>
    <n v="2"/>
    <x v="1"/>
    <d v="2018-10-02T00:00:00"/>
    <s v="Avg of 4 NM Projects"/>
    <n v="20"/>
    <n v="-0.13"/>
    <n v="-7.3033707865168538E-4"/>
    <n v="56.39"/>
    <n v="42.28"/>
    <n v="-5.4964000000000002E-3"/>
  </r>
  <r>
    <x v="1"/>
    <n v="2"/>
    <n v="2"/>
    <x v="1"/>
    <d v="2018-10-02T00:00:00"/>
    <s v="Avg of 4 NM Projects"/>
    <n v="21"/>
    <n v="-0.13"/>
    <n v="-7.3033707865168538E-4"/>
    <n v="45.52"/>
    <n v="44.24"/>
    <n v="-5.7512000000000006E-3"/>
  </r>
  <r>
    <x v="1"/>
    <n v="2"/>
    <n v="2"/>
    <x v="1"/>
    <d v="2018-10-02T00:00:00"/>
    <s v="Avg of 4 NM Projects"/>
    <n v="22"/>
    <n v="-0.13"/>
    <n v="-7.3033707865168538E-4"/>
    <n v="39.68"/>
    <n v="35.479999999999997"/>
    <n v="-4.6124E-3"/>
  </r>
  <r>
    <x v="1"/>
    <n v="2"/>
    <n v="2"/>
    <x v="1"/>
    <d v="2018-10-02T00:00:00"/>
    <s v="Avg of 4 NM Projects"/>
    <n v="23"/>
    <n v="0"/>
    <n v="0"/>
    <n v="35.35"/>
    <n v="29.21"/>
    <n v="0"/>
  </r>
  <r>
    <x v="1"/>
    <n v="2"/>
    <n v="2"/>
    <x v="0"/>
    <d v="2018-10-02T00:00:00"/>
    <s v="Avg of 4 NM Projects"/>
    <n v="24"/>
    <n v="-0.26"/>
    <n v="-1.4606741573033708E-3"/>
    <n v="39.71"/>
    <n v="27.28"/>
    <n v="-7.0928000000000007E-3"/>
  </r>
  <r>
    <x v="1"/>
    <n v="3"/>
    <n v="3"/>
    <x v="0"/>
    <d v="2018-10-03T00:00:00"/>
    <s v="Avg of 4 NM Projects"/>
    <n v="1"/>
    <n v="-0.26"/>
    <n v="-1.4606741573033708E-3"/>
    <n v="34.31"/>
    <n v="28.44"/>
    <n v="-7.3944000000000006E-3"/>
  </r>
  <r>
    <x v="1"/>
    <n v="3"/>
    <n v="3"/>
    <x v="0"/>
    <d v="2018-10-03T00:00:00"/>
    <s v="Avg of 4 NM Projects"/>
    <n v="2"/>
    <n v="0"/>
    <n v="0"/>
    <n v="32.17"/>
    <n v="28.35"/>
    <n v="0"/>
  </r>
  <r>
    <x v="1"/>
    <n v="3"/>
    <n v="3"/>
    <x v="0"/>
    <d v="2018-10-03T00:00:00"/>
    <s v="Avg of 4 NM Projects"/>
    <n v="3"/>
    <n v="0"/>
    <n v="0"/>
    <n v="31.07"/>
    <n v="26.39"/>
    <n v="0"/>
  </r>
  <r>
    <x v="1"/>
    <n v="3"/>
    <n v="3"/>
    <x v="0"/>
    <d v="2018-10-03T00:00:00"/>
    <s v="Avg of 4 NM Projects"/>
    <n v="4"/>
    <n v="0"/>
    <n v="0"/>
    <n v="30.51"/>
    <n v="25.98"/>
    <n v="0"/>
  </r>
  <r>
    <x v="1"/>
    <n v="3"/>
    <n v="3"/>
    <x v="0"/>
    <d v="2018-10-03T00:00:00"/>
    <s v="Avg of 4 NM Projects"/>
    <n v="5"/>
    <n v="0"/>
    <n v="0"/>
    <n v="30.52"/>
    <n v="25.11"/>
    <n v="0"/>
  </r>
  <r>
    <x v="1"/>
    <n v="3"/>
    <n v="3"/>
    <x v="0"/>
    <d v="2018-10-03T00:00:00"/>
    <s v="Avg of 4 NM Projects"/>
    <n v="6"/>
    <n v="0"/>
    <n v="0"/>
    <n v="38.58"/>
    <n v="23.9"/>
    <n v="0"/>
  </r>
  <r>
    <x v="1"/>
    <n v="3"/>
    <n v="3"/>
    <x v="0"/>
    <d v="2018-10-03T00:00:00"/>
    <s v="Avg of 4 NM Projects"/>
    <n v="7"/>
    <n v="-0.39"/>
    <n v="-2.1910112359550564E-3"/>
    <n v="49.52"/>
    <n v="8.16"/>
    <n v="-3.1824000000000002E-3"/>
  </r>
  <r>
    <x v="1"/>
    <n v="3"/>
    <n v="3"/>
    <x v="1"/>
    <d v="2018-10-03T00:00:00"/>
    <s v="Avg of 4 NM Projects"/>
    <n v="8"/>
    <n v="6.4050000000000002"/>
    <n v="3.5983146067415733E-2"/>
    <n v="52.73"/>
    <n v="28.83"/>
    <n v="0.18465614999999999"/>
  </r>
  <r>
    <x v="1"/>
    <n v="3"/>
    <n v="3"/>
    <x v="1"/>
    <d v="2018-10-03T00:00:00"/>
    <s v="Avg of 4 NM Projects"/>
    <n v="9"/>
    <n v="31.484999999999996"/>
    <n v="0.17688202247191009"/>
    <n v="53.32"/>
    <n v="29.79"/>
    <n v="0.9379381499999998"/>
  </r>
  <r>
    <x v="1"/>
    <n v="3"/>
    <n v="3"/>
    <x v="1"/>
    <d v="2018-10-03T00:00:00"/>
    <s v="Avg of 4 NM Projects"/>
    <n v="10"/>
    <n v="57.094999999999999"/>
    <n v="0.32075842696629214"/>
    <n v="49.81"/>
    <n v="30.46"/>
    <n v="1.7391137000000001"/>
  </r>
  <r>
    <x v="1"/>
    <n v="3"/>
    <n v="3"/>
    <x v="1"/>
    <d v="2018-10-03T00:00:00"/>
    <s v="Avg of 4 NM Projects"/>
    <n v="11"/>
    <n v="74.240000000000009"/>
    <n v="0.41707865168539332"/>
    <n v="47.91"/>
    <n v="33.08"/>
    <n v="2.4558592000000004"/>
  </r>
  <r>
    <x v="1"/>
    <n v="3"/>
    <n v="3"/>
    <x v="1"/>
    <d v="2018-10-03T00:00:00"/>
    <s v="Avg of 4 NM Projects"/>
    <n v="12"/>
    <n v="83.84"/>
    <n v="0.47101123595505617"/>
    <n v="48.23"/>
    <n v="34.200000000000003"/>
    <n v="2.8673280000000005"/>
  </r>
  <r>
    <x v="1"/>
    <n v="3"/>
    <n v="3"/>
    <x v="1"/>
    <d v="2018-10-03T00:00:00"/>
    <s v="Avg of 4 NM Projects"/>
    <n v="13"/>
    <n v="90.37"/>
    <n v="0.50769662921348313"/>
    <n v="45.02"/>
    <n v="32.83"/>
    <n v="2.9668470999999998"/>
  </r>
  <r>
    <x v="1"/>
    <n v="3"/>
    <n v="3"/>
    <x v="1"/>
    <d v="2018-10-03T00:00:00"/>
    <s v="Avg of 4 NM Projects"/>
    <n v="14"/>
    <n v="87.300000000000011"/>
    <n v="0.49044943820224723"/>
    <n v="48.49"/>
    <n v="30.91"/>
    <n v="2.6984430000000001"/>
  </r>
  <r>
    <x v="1"/>
    <n v="3"/>
    <n v="3"/>
    <x v="1"/>
    <d v="2018-10-03T00:00:00"/>
    <s v="Avg of 4 NM Projects"/>
    <n v="15"/>
    <n v="75.265000000000001"/>
    <n v="0.42283707865168541"/>
    <n v="49.57"/>
    <n v="31.87"/>
    <n v="2.3986955499999998"/>
  </r>
  <r>
    <x v="1"/>
    <n v="3"/>
    <n v="3"/>
    <x v="1"/>
    <d v="2018-10-03T00:00:00"/>
    <s v="Avg of 4 NM Projects"/>
    <n v="16"/>
    <n v="57.6"/>
    <n v="0.32359550561797756"/>
    <n v="50.69"/>
    <n v="35.229999999999997"/>
    <n v="2.0292479999999999"/>
  </r>
  <r>
    <x v="1"/>
    <n v="3"/>
    <n v="3"/>
    <x v="1"/>
    <d v="2018-10-03T00:00:00"/>
    <s v="Avg of 4 NM Projects"/>
    <n v="17"/>
    <n v="34.18"/>
    <n v="0.19202247191011235"/>
    <n v="54.66"/>
    <n v="33.68"/>
    <n v="1.1511823999999999"/>
  </r>
  <r>
    <x v="1"/>
    <n v="3"/>
    <n v="3"/>
    <x v="1"/>
    <d v="2018-10-03T00:00:00"/>
    <s v="Avg of 4 NM Projects"/>
    <n v="18"/>
    <n v="11.524999999999999"/>
    <n v="6.4747191011235952E-2"/>
    <n v="54.46"/>
    <n v="35.159999999999997"/>
    <n v="0.40521899999999994"/>
  </r>
  <r>
    <x v="1"/>
    <n v="3"/>
    <n v="3"/>
    <x v="1"/>
    <d v="2018-10-03T00:00:00"/>
    <s v="Avg of 4 NM Projects"/>
    <n v="19"/>
    <n v="0.26"/>
    <n v="1.4606741573033708E-3"/>
    <n v="59.21"/>
    <n v="35.93"/>
    <n v="9.3418000000000008E-3"/>
  </r>
  <r>
    <x v="1"/>
    <n v="3"/>
    <n v="3"/>
    <x v="1"/>
    <d v="2018-10-03T00:00:00"/>
    <s v="Avg of 4 NM Projects"/>
    <n v="20"/>
    <n v="-0.26"/>
    <n v="-1.4606741573033708E-3"/>
    <n v="62.14"/>
    <n v="37.619999999999997"/>
    <n v="-9.7812000000000003E-3"/>
  </r>
  <r>
    <x v="1"/>
    <n v="3"/>
    <n v="3"/>
    <x v="1"/>
    <d v="2018-10-03T00:00:00"/>
    <s v="Avg of 4 NM Projects"/>
    <n v="21"/>
    <n v="-0.13"/>
    <n v="-7.3033707865168538E-4"/>
    <n v="45.52"/>
    <n v="34.74"/>
    <n v="-4.5162000000000006E-3"/>
  </r>
  <r>
    <x v="1"/>
    <n v="3"/>
    <n v="3"/>
    <x v="1"/>
    <d v="2018-10-03T00:00:00"/>
    <s v="Avg of 4 NM Projects"/>
    <n v="22"/>
    <n v="0"/>
    <n v="0"/>
    <n v="43.01"/>
    <n v="33.58"/>
    <n v="0"/>
  </r>
  <r>
    <x v="1"/>
    <n v="3"/>
    <n v="3"/>
    <x v="1"/>
    <d v="2018-10-03T00:00:00"/>
    <s v="Avg of 4 NM Projects"/>
    <n v="23"/>
    <n v="0"/>
    <n v="0"/>
    <n v="37.75"/>
    <n v="26.88"/>
    <n v="0"/>
  </r>
  <r>
    <x v="1"/>
    <n v="3"/>
    <n v="3"/>
    <x v="0"/>
    <d v="2018-10-03T00:00:00"/>
    <s v="Avg of 4 NM Projects"/>
    <n v="24"/>
    <n v="-0.13"/>
    <n v="-7.3033707865168538E-4"/>
    <n v="37.979999999999997"/>
    <n v="25.55"/>
    <n v="-3.3215000000000002E-3"/>
  </r>
  <r>
    <x v="1"/>
    <n v="4"/>
    <n v="4"/>
    <x v="0"/>
    <d v="2018-10-04T00:00:00"/>
    <s v="Avg of 4 NM Projects"/>
    <n v="1"/>
    <n v="0"/>
    <n v="0"/>
    <n v="29.69"/>
    <n v="24.81"/>
    <n v="0"/>
  </r>
  <r>
    <x v="1"/>
    <n v="4"/>
    <n v="4"/>
    <x v="0"/>
    <d v="2018-10-04T00:00:00"/>
    <s v="Avg of 4 NM Projects"/>
    <n v="2"/>
    <n v="-0.13"/>
    <n v="-7.3033707865168538E-4"/>
    <n v="28.06"/>
    <n v="24.37"/>
    <n v="-3.1681000000000005E-3"/>
  </r>
  <r>
    <x v="1"/>
    <n v="4"/>
    <n v="4"/>
    <x v="0"/>
    <d v="2018-10-04T00:00:00"/>
    <s v="Avg of 4 NM Projects"/>
    <n v="3"/>
    <n v="-0.13"/>
    <n v="-7.3033707865168538E-4"/>
    <n v="25.94"/>
    <n v="22.91"/>
    <n v="-2.9783000000000001E-3"/>
  </r>
  <r>
    <x v="1"/>
    <n v="4"/>
    <n v="4"/>
    <x v="0"/>
    <d v="2018-10-04T00:00:00"/>
    <s v="Avg of 4 NM Projects"/>
    <n v="4"/>
    <n v="0"/>
    <n v="0"/>
    <n v="25.75"/>
    <n v="22.49"/>
    <n v="0"/>
  </r>
  <r>
    <x v="1"/>
    <n v="4"/>
    <n v="4"/>
    <x v="0"/>
    <d v="2018-10-04T00:00:00"/>
    <s v="Avg of 4 NM Projects"/>
    <n v="5"/>
    <n v="0"/>
    <n v="0"/>
    <n v="27.09"/>
    <n v="22.57"/>
    <n v="0"/>
  </r>
  <r>
    <x v="1"/>
    <n v="4"/>
    <n v="4"/>
    <x v="0"/>
    <d v="2018-10-04T00:00:00"/>
    <s v="Avg of 4 NM Projects"/>
    <n v="6"/>
    <n v="0"/>
    <n v="0"/>
    <n v="29.74"/>
    <n v="21.85"/>
    <n v="0"/>
  </r>
  <r>
    <x v="1"/>
    <n v="4"/>
    <n v="4"/>
    <x v="0"/>
    <d v="2018-10-04T00:00:00"/>
    <s v="Avg of 4 NM Projects"/>
    <n v="7"/>
    <n v="-0.65"/>
    <n v="-3.6516853932584271E-3"/>
    <n v="42.71"/>
    <n v="31.86"/>
    <n v="-2.0708999999999998E-2"/>
  </r>
  <r>
    <x v="1"/>
    <n v="4"/>
    <n v="4"/>
    <x v="1"/>
    <d v="2018-10-04T00:00:00"/>
    <s v="Avg of 4 NM Projects"/>
    <n v="8"/>
    <n v="8.58"/>
    <n v="4.8202247191011238E-2"/>
    <n v="47.25"/>
    <n v="32.78"/>
    <n v="0.28125240000000001"/>
  </r>
  <r>
    <x v="1"/>
    <n v="4"/>
    <n v="4"/>
    <x v="1"/>
    <d v="2018-10-04T00:00:00"/>
    <s v="Avg of 4 NM Projects"/>
    <n v="9"/>
    <n v="22.909999999999997"/>
    <n v="0.1287078651685393"/>
    <n v="41.48"/>
    <n v="32.82"/>
    <n v="0.75190619999999986"/>
  </r>
  <r>
    <x v="1"/>
    <n v="4"/>
    <n v="4"/>
    <x v="1"/>
    <d v="2018-10-04T00:00:00"/>
    <s v="Avg of 4 NM Projects"/>
    <n v="10"/>
    <n v="43.645000000000003"/>
    <n v="0.24519662921348317"/>
    <n v="39.909999999999997"/>
    <n v="35.82"/>
    <n v="1.5633639000000001"/>
  </r>
  <r>
    <x v="1"/>
    <n v="4"/>
    <n v="4"/>
    <x v="1"/>
    <d v="2018-10-04T00:00:00"/>
    <s v="Avg of 4 NM Projects"/>
    <n v="11"/>
    <n v="52.354999999999997"/>
    <n v="0.29412921348314602"/>
    <n v="38.64"/>
    <n v="39.43"/>
    <n v="2.0643576499999998"/>
  </r>
  <r>
    <x v="1"/>
    <n v="4"/>
    <n v="4"/>
    <x v="1"/>
    <d v="2018-10-04T00:00:00"/>
    <s v="Avg of 4 NM Projects"/>
    <n v="12"/>
    <n v="56.835000000000008"/>
    <n v="0.31929775280898881"/>
    <n v="38.96"/>
    <n v="36.409999999999997"/>
    <n v="2.06936235"/>
  </r>
  <r>
    <x v="1"/>
    <n v="4"/>
    <n v="4"/>
    <x v="1"/>
    <d v="2018-10-04T00:00:00"/>
    <s v="Avg of 4 NM Projects"/>
    <n v="13"/>
    <n v="86.015000000000001"/>
    <n v="0.48323033707865171"/>
    <n v="39.340000000000003"/>
    <n v="31.27"/>
    <n v="2.6896890500000001"/>
  </r>
  <r>
    <x v="1"/>
    <n v="4"/>
    <n v="4"/>
    <x v="1"/>
    <d v="2018-10-04T00:00:00"/>
    <s v="Avg of 4 NM Projects"/>
    <n v="14"/>
    <n v="71.424999999999997"/>
    <n v="0.40126404494382023"/>
    <n v="43.59"/>
    <n v="34.57"/>
    <n v="2.4691622499999997"/>
  </r>
  <r>
    <x v="1"/>
    <n v="4"/>
    <n v="4"/>
    <x v="1"/>
    <d v="2018-10-04T00:00:00"/>
    <s v="Avg of 4 NM Projects"/>
    <n v="15"/>
    <n v="48.634999999999998"/>
    <n v="0.27323033707865169"/>
    <n v="44.84"/>
    <n v="39"/>
    <n v="1.8967649999999998"/>
  </r>
  <r>
    <x v="1"/>
    <n v="4"/>
    <n v="4"/>
    <x v="1"/>
    <d v="2018-10-04T00:00:00"/>
    <s v="Avg of 4 NM Projects"/>
    <n v="16"/>
    <n v="38.655000000000001"/>
    <n v="0.21716292134831461"/>
    <n v="48.05"/>
    <n v="39.880000000000003"/>
    <n v="1.5415614"/>
  </r>
  <r>
    <x v="1"/>
    <n v="4"/>
    <n v="4"/>
    <x v="1"/>
    <d v="2018-10-04T00:00:00"/>
    <s v="Avg of 4 NM Projects"/>
    <n v="17"/>
    <n v="19.839999999999996"/>
    <n v="0.11146067415730335"/>
    <n v="52.82"/>
    <n v="35.15"/>
    <n v="0.69737599999999988"/>
  </r>
  <r>
    <x v="1"/>
    <n v="4"/>
    <n v="4"/>
    <x v="1"/>
    <d v="2018-10-04T00:00:00"/>
    <s v="Avg of 4 NM Projects"/>
    <n v="18"/>
    <n v="5.2450000000000001"/>
    <n v="2.946629213483146E-2"/>
    <n v="54.88"/>
    <n v="37.25"/>
    <n v="0.19537625"/>
  </r>
  <r>
    <x v="1"/>
    <n v="4"/>
    <n v="4"/>
    <x v="1"/>
    <d v="2018-10-04T00:00:00"/>
    <s v="Avg of 4 NM Projects"/>
    <n v="19"/>
    <n v="0"/>
    <n v="0"/>
    <n v="67.06"/>
    <n v="45.04"/>
    <n v="0"/>
  </r>
  <r>
    <x v="1"/>
    <n v="4"/>
    <n v="4"/>
    <x v="1"/>
    <d v="2018-10-04T00:00:00"/>
    <s v="Avg of 4 NM Projects"/>
    <n v="20"/>
    <n v="0"/>
    <n v="0"/>
    <n v="65.59"/>
    <n v="51.34"/>
    <n v="0"/>
  </r>
  <r>
    <x v="1"/>
    <n v="4"/>
    <n v="4"/>
    <x v="1"/>
    <d v="2018-10-04T00:00:00"/>
    <s v="Avg of 4 NM Projects"/>
    <n v="21"/>
    <n v="0"/>
    <n v="0"/>
    <n v="52.65"/>
    <n v="51.2"/>
    <n v="0"/>
  </r>
  <r>
    <x v="1"/>
    <n v="4"/>
    <n v="4"/>
    <x v="1"/>
    <d v="2018-10-04T00:00:00"/>
    <s v="Avg of 4 NM Projects"/>
    <n v="22"/>
    <n v="0"/>
    <n v="0"/>
    <n v="43.6"/>
    <n v="40.54"/>
    <n v="0"/>
  </r>
  <r>
    <x v="1"/>
    <n v="4"/>
    <n v="4"/>
    <x v="1"/>
    <d v="2018-10-04T00:00:00"/>
    <s v="Avg of 4 NM Projects"/>
    <n v="23"/>
    <n v="-0.13"/>
    <n v="-7.3033707865168538E-4"/>
    <n v="34.75"/>
    <n v="38.619999999999997"/>
    <n v="-5.0206000000000001E-3"/>
  </r>
  <r>
    <x v="1"/>
    <n v="4"/>
    <n v="4"/>
    <x v="0"/>
    <d v="2018-10-04T00:00:00"/>
    <s v="Avg of 4 NM Projects"/>
    <n v="24"/>
    <n v="-0.26"/>
    <n v="-1.4606741573033708E-3"/>
    <n v="35.9"/>
    <n v="34.06"/>
    <n v="-8.8556000000000017E-3"/>
  </r>
  <r>
    <x v="1"/>
    <n v="5"/>
    <n v="5"/>
    <x v="0"/>
    <d v="2018-10-05T00:00:00"/>
    <s v="Avg of 4 NM Projects"/>
    <n v="1"/>
    <n v="-0.13"/>
    <n v="-7.3033707865168538E-4"/>
    <n v="27.97"/>
    <n v="31.52"/>
    <n v="-4.0975999999999999E-3"/>
  </r>
  <r>
    <x v="1"/>
    <n v="5"/>
    <n v="5"/>
    <x v="0"/>
    <d v="2018-10-05T00:00:00"/>
    <s v="Avg of 4 NM Projects"/>
    <n v="2"/>
    <n v="0"/>
    <n v="0"/>
    <n v="27.95"/>
    <n v="28"/>
    <n v="0"/>
  </r>
  <r>
    <x v="1"/>
    <n v="5"/>
    <n v="5"/>
    <x v="0"/>
    <d v="2018-10-05T00:00:00"/>
    <s v="Avg of 4 NM Projects"/>
    <n v="3"/>
    <n v="-0.26"/>
    <n v="-1.4606741573033708E-3"/>
    <n v="25.55"/>
    <n v="26.01"/>
    <n v="-6.7626000000000006E-3"/>
  </r>
  <r>
    <x v="1"/>
    <n v="5"/>
    <n v="5"/>
    <x v="0"/>
    <d v="2018-10-05T00:00:00"/>
    <s v="Avg of 4 NM Projects"/>
    <n v="4"/>
    <n v="-0.13"/>
    <n v="-7.3033707865168538E-4"/>
    <n v="25.38"/>
    <n v="25.57"/>
    <n v="-3.3241E-3"/>
  </r>
  <r>
    <x v="1"/>
    <n v="5"/>
    <n v="5"/>
    <x v="0"/>
    <d v="2018-10-05T00:00:00"/>
    <s v="Avg of 4 NM Projects"/>
    <n v="5"/>
    <n v="0"/>
    <n v="0"/>
    <n v="25.43"/>
    <n v="27.32"/>
    <n v="0"/>
  </r>
  <r>
    <x v="1"/>
    <n v="5"/>
    <n v="5"/>
    <x v="0"/>
    <d v="2018-10-05T00:00:00"/>
    <s v="Avg of 4 NM Projects"/>
    <n v="6"/>
    <n v="-0.13"/>
    <n v="-7.3033707865168538E-4"/>
    <n v="27.24"/>
    <n v="35.43"/>
    <n v="-4.6059000000000004E-3"/>
  </r>
  <r>
    <x v="1"/>
    <n v="5"/>
    <n v="5"/>
    <x v="0"/>
    <d v="2018-10-05T00:00:00"/>
    <s v="Avg of 4 NM Projects"/>
    <n v="7"/>
    <n v="-0.26"/>
    <n v="-1.4606741573033708E-3"/>
    <n v="44.31"/>
    <n v="43.31"/>
    <n v="-1.1260600000000001E-2"/>
  </r>
  <r>
    <x v="1"/>
    <n v="5"/>
    <n v="5"/>
    <x v="1"/>
    <d v="2018-10-05T00:00:00"/>
    <s v="Avg of 4 NM Projects"/>
    <n v="8"/>
    <n v="15.110000000000001"/>
    <n v="8.4887640449438209E-2"/>
    <n v="46.34"/>
    <n v="40.74"/>
    <n v="0.61558140000000006"/>
  </r>
  <r>
    <x v="1"/>
    <n v="5"/>
    <n v="5"/>
    <x v="1"/>
    <d v="2018-10-05T00:00:00"/>
    <s v="Avg of 4 NM Projects"/>
    <n v="9"/>
    <n v="52.349999999999994"/>
    <n v="0.29410112359550561"/>
    <n v="41.56"/>
    <n v="42.08"/>
    <n v="2.2028879999999993"/>
  </r>
  <r>
    <x v="1"/>
    <n v="5"/>
    <n v="5"/>
    <x v="1"/>
    <d v="2018-10-05T00:00:00"/>
    <s v="Avg of 4 NM Projects"/>
    <n v="10"/>
    <n v="79.995000000000005"/>
    <n v="0.44941011235955058"/>
    <n v="44.47"/>
    <n v="35.659999999999997"/>
    <n v="2.8526216999999998"/>
  </r>
  <r>
    <x v="1"/>
    <n v="5"/>
    <n v="5"/>
    <x v="1"/>
    <d v="2018-10-05T00:00:00"/>
    <s v="Avg of 4 NM Projects"/>
    <n v="11"/>
    <n v="95.61"/>
    <n v="0.5371348314606742"/>
    <n v="43.23"/>
    <n v="32.26"/>
    <n v="3.0843786"/>
  </r>
  <r>
    <x v="1"/>
    <n v="5"/>
    <n v="5"/>
    <x v="1"/>
    <d v="2018-10-05T00:00:00"/>
    <s v="Avg of 4 NM Projects"/>
    <n v="12"/>
    <n v="117.38"/>
    <n v="0.65943820224719096"/>
    <n v="42.38"/>
    <n v="31.64"/>
    <n v="3.7139031999999998"/>
  </r>
  <r>
    <x v="1"/>
    <n v="5"/>
    <n v="5"/>
    <x v="1"/>
    <d v="2018-10-05T00:00:00"/>
    <s v="Avg of 4 NM Projects"/>
    <n v="13"/>
    <n v="119.42"/>
    <n v="0.67089887640449442"/>
    <n v="40.340000000000003"/>
    <n v="40.46"/>
    <n v="4.8317332000000004"/>
  </r>
  <r>
    <x v="1"/>
    <n v="5"/>
    <n v="5"/>
    <x v="1"/>
    <d v="2018-10-05T00:00:00"/>
    <s v="Avg of 4 NM Projects"/>
    <n v="14"/>
    <n v="118.145"/>
    <n v="0.66373595505617977"/>
    <n v="42.11"/>
    <n v="42.28"/>
    <n v="4.9951706000000007"/>
  </r>
  <r>
    <x v="1"/>
    <n v="5"/>
    <n v="5"/>
    <x v="1"/>
    <d v="2018-10-05T00:00:00"/>
    <s v="Avg of 4 NM Projects"/>
    <n v="15"/>
    <n v="102.785"/>
    <n v="0.57744382022471907"/>
    <n v="39.25"/>
    <n v="45.02"/>
    <n v="4.6273807000000007"/>
  </r>
  <r>
    <x v="1"/>
    <n v="5"/>
    <n v="5"/>
    <x v="1"/>
    <d v="2018-10-05T00:00:00"/>
    <s v="Avg of 4 NM Projects"/>
    <n v="16"/>
    <n v="84.224999999999994"/>
    <n v="0.47317415730337076"/>
    <n v="42.12"/>
    <n v="50.36"/>
    <n v="4.2415709999999995"/>
  </r>
  <r>
    <x v="1"/>
    <n v="5"/>
    <n v="5"/>
    <x v="1"/>
    <d v="2018-10-05T00:00:00"/>
    <s v="Avg of 4 NM Projects"/>
    <n v="17"/>
    <n v="54.145000000000003"/>
    <n v="0.30418539325842697"/>
    <n v="43.28"/>
    <n v="51.8"/>
    <n v="2.8047109999999997"/>
  </r>
  <r>
    <x v="1"/>
    <n v="5"/>
    <n v="5"/>
    <x v="1"/>
    <d v="2018-10-05T00:00:00"/>
    <s v="Avg of 4 NM Projects"/>
    <n v="18"/>
    <n v="13.695"/>
    <n v="7.6938202247191015E-2"/>
    <n v="43.25"/>
    <n v="58.97"/>
    <n v="0.80759415000000001"/>
  </r>
  <r>
    <x v="1"/>
    <n v="5"/>
    <n v="5"/>
    <x v="1"/>
    <d v="2018-10-05T00:00:00"/>
    <s v="Avg of 4 NM Projects"/>
    <n v="19"/>
    <n v="-0.13"/>
    <n v="-7.3033707865168538E-4"/>
    <n v="49.4"/>
    <n v="75.709999999999994"/>
    <n v="-9.8423E-3"/>
  </r>
  <r>
    <x v="1"/>
    <n v="5"/>
    <n v="5"/>
    <x v="1"/>
    <d v="2018-10-05T00:00:00"/>
    <s v="Avg of 4 NM Projects"/>
    <n v="20"/>
    <n v="-0.13"/>
    <n v="-7.3033707865168538E-4"/>
    <n v="46.38"/>
    <n v="74.040000000000006"/>
    <n v="-9.6252000000000022E-3"/>
  </r>
  <r>
    <x v="1"/>
    <n v="5"/>
    <n v="5"/>
    <x v="1"/>
    <d v="2018-10-05T00:00:00"/>
    <s v="Avg of 4 NM Projects"/>
    <n v="21"/>
    <n v="0"/>
    <n v="0"/>
    <n v="44.95"/>
    <n v="72.88"/>
    <n v="0"/>
  </r>
  <r>
    <x v="1"/>
    <n v="5"/>
    <n v="5"/>
    <x v="1"/>
    <d v="2018-10-05T00:00:00"/>
    <s v="Avg of 4 NM Projects"/>
    <n v="22"/>
    <n v="0"/>
    <n v="0"/>
    <n v="42.57"/>
    <n v="77.53"/>
    <n v="0"/>
  </r>
  <r>
    <x v="1"/>
    <n v="5"/>
    <n v="5"/>
    <x v="1"/>
    <d v="2018-10-05T00:00:00"/>
    <s v="Avg of 4 NM Projects"/>
    <n v="23"/>
    <n v="-0.13"/>
    <n v="-7.3033707865168538E-4"/>
    <n v="35.56"/>
    <n v="78.56"/>
    <n v="-1.0212800000000001E-2"/>
  </r>
  <r>
    <x v="1"/>
    <n v="5"/>
    <n v="5"/>
    <x v="0"/>
    <d v="2018-10-05T00:00:00"/>
    <s v="Avg of 4 NM Projects"/>
    <n v="24"/>
    <n v="-0.26"/>
    <n v="-1.4606741573033708E-3"/>
    <n v="36.659999999999997"/>
    <n v="42.4"/>
    <n v="-1.1023999999999999E-2"/>
  </r>
  <r>
    <x v="1"/>
    <n v="6"/>
    <n v="6"/>
    <x v="0"/>
    <d v="2018-10-06T00:00:00"/>
    <s v="Avg of 4 NM Projects"/>
    <n v="1"/>
    <n v="0"/>
    <n v="0"/>
    <n v="34.590000000000003"/>
    <n v="43.62"/>
    <n v="0"/>
  </r>
  <r>
    <x v="1"/>
    <n v="6"/>
    <n v="6"/>
    <x v="0"/>
    <d v="2018-10-06T00:00:00"/>
    <s v="Avg of 4 NM Projects"/>
    <n v="2"/>
    <n v="0"/>
    <n v="0"/>
    <n v="29.8"/>
    <n v="37.46"/>
    <n v="0"/>
  </r>
  <r>
    <x v="1"/>
    <n v="6"/>
    <n v="6"/>
    <x v="0"/>
    <d v="2018-10-06T00:00:00"/>
    <s v="Avg of 4 NM Projects"/>
    <n v="3"/>
    <n v="-0.13"/>
    <n v="-7.3033707865168538E-4"/>
    <n v="28.23"/>
    <n v="32.700000000000003"/>
    <n v="-4.2510000000000004E-3"/>
  </r>
  <r>
    <x v="1"/>
    <n v="6"/>
    <n v="6"/>
    <x v="0"/>
    <d v="2018-10-06T00:00:00"/>
    <s v="Avg of 4 NM Projects"/>
    <n v="4"/>
    <n v="0"/>
    <n v="0"/>
    <n v="27.89"/>
    <n v="34.54"/>
    <n v="0"/>
  </r>
  <r>
    <x v="1"/>
    <n v="6"/>
    <n v="6"/>
    <x v="0"/>
    <d v="2018-10-06T00:00:00"/>
    <s v="Avg of 4 NM Projects"/>
    <n v="5"/>
    <n v="-0.13"/>
    <n v="-7.3033707865168538E-4"/>
    <n v="28.3"/>
    <n v="30.27"/>
    <n v="-3.9351000000000004E-3"/>
  </r>
  <r>
    <x v="1"/>
    <n v="6"/>
    <n v="6"/>
    <x v="0"/>
    <d v="2018-10-06T00:00:00"/>
    <s v="Avg of 4 NM Projects"/>
    <n v="6"/>
    <n v="0"/>
    <n v="0"/>
    <n v="28.25"/>
    <n v="42.3"/>
    <n v="0"/>
  </r>
  <r>
    <x v="1"/>
    <n v="6"/>
    <n v="6"/>
    <x v="0"/>
    <d v="2018-10-06T00:00:00"/>
    <s v="Avg of 4 NM Projects"/>
    <n v="7"/>
    <n v="-0.52"/>
    <n v="-2.9213483146067415E-3"/>
    <n v="29.26"/>
    <n v="78.39"/>
    <n v="-4.0762800000000002E-2"/>
  </r>
  <r>
    <x v="1"/>
    <n v="6"/>
    <n v="6"/>
    <x v="1"/>
    <d v="2018-10-06T00:00:00"/>
    <s v="Avg of 4 NM Projects"/>
    <n v="8"/>
    <n v="1.7950000000000002"/>
    <n v="1.008426966292135E-2"/>
    <n v="30.33"/>
    <n v="47.76"/>
    <n v="8.5729200000000005E-2"/>
  </r>
  <r>
    <x v="1"/>
    <n v="6"/>
    <n v="6"/>
    <x v="1"/>
    <d v="2018-10-06T00:00:00"/>
    <s v="Avg of 4 NM Projects"/>
    <n v="9"/>
    <n v="14.080000000000002"/>
    <n v="7.9101123595505626E-2"/>
    <n v="30.91"/>
    <n v="56.89"/>
    <n v="0.80101120000000015"/>
  </r>
  <r>
    <x v="1"/>
    <n v="6"/>
    <n v="6"/>
    <x v="1"/>
    <d v="2018-10-06T00:00:00"/>
    <s v="Avg of 4 NM Projects"/>
    <n v="10"/>
    <n v="35.839999999999996"/>
    <n v="0.20134831460674155"/>
    <n v="34.78"/>
    <n v="63.33"/>
    <n v="2.2697471999999999"/>
  </r>
  <r>
    <x v="1"/>
    <n v="6"/>
    <n v="6"/>
    <x v="1"/>
    <d v="2018-10-06T00:00:00"/>
    <s v="Avg of 4 NM Projects"/>
    <n v="11"/>
    <n v="45.83"/>
    <n v="0.25747191011235954"/>
    <n v="32.25"/>
    <n v="71.52"/>
    <n v="3.2777615999999998"/>
  </r>
  <r>
    <x v="1"/>
    <n v="6"/>
    <n v="6"/>
    <x v="1"/>
    <d v="2018-10-06T00:00:00"/>
    <s v="Avg of 4 NM Projects"/>
    <n v="12"/>
    <n v="54.28"/>
    <n v="0.30494382022471911"/>
    <n v="31.16"/>
    <n v="55.39"/>
    <n v="3.0065691999999999"/>
  </r>
  <r>
    <x v="1"/>
    <n v="6"/>
    <n v="6"/>
    <x v="1"/>
    <d v="2018-10-06T00:00:00"/>
    <s v="Avg of 4 NM Projects"/>
    <n v="13"/>
    <n v="50.31"/>
    <n v="0.28264044943820227"/>
    <n v="26.59"/>
    <n v="43.35"/>
    <n v="2.1809385000000003"/>
  </r>
  <r>
    <x v="1"/>
    <n v="6"/>
    <n v="6"/>
    <x v="1"/>
    <d v="2018-10-06T00:00:00"/>
    <s v="Avg of 4 NM Projects"/>
    <n v="14"/>
    <n v="51.199999999999996"/>
    <n v="0.28764044943820222"/>
    <n v="25.33"/>
    <n v="42.38"/>
    <n v="2.1698559999999998"/>
  </r>
  <r>
    <x v="1"/>
    <n v="6"/>
    <n v="6"/>
    <x v="1"/>
    <d v="2018-10-06T00:00:00"/>
    <s v="Avg of 4 NM Projects"/>
    <n v="15"/>
    <n v="46.85"/>
    <n v="0.26320224719101126"/>
    <n v="25.38"/>
    <n v="43.72"/>
    <n v="2.0482819999999999"/>
  </r>
  <r>
    <x v="1"/>
    <n v="6"/>
    <n v="6"/>
    <x v="1"/>
    <d v="2018-10-06T00:00:00"/>
    <s v="Avg of 4 NM Projects"/>
    <n v="16"/>
    <n v="42.24"/>
    <n v="0.23730337078651687"/>
    <n v="29.96"/>
    <n v="47.22"/>
    <n v="1.9945728"/>
  </r>
  <r>
    <x v="1"/>
    <n v="6"/>
    <n v="6"/>
    <x v="1"/>
    <d v="2018-10-06T00:00:00"/>
    <s v="Avg of 4 NM Projects"/>
    <n v="17"/>
    <n v="23.549999999999997"/>
    <n v="0.13230337078651683"/>
    <n v="33"/>
    <n v="51.95"/>
    <n v="1.2234224999999999"/>
  </r>
  <r>
    <x v="1"/>
    <n v="6"/>
    <n v="6"/>
    <x v="1"/>
    <d v="2018-10-06T00:00:00"/>
    <s v="Avg of 4 NM Projects"/>
    <n v="18"/>
    <n v="8.7149999999999999"/>
    <n v="4.8960674157303367E-2"/>
    <n v="35.26"/>
    <n v="56.23"/>
    <n v="0.49004444999999996"/>
  </r>
  <r>
    <x v="1"/>
    <n v="6"/>
    <n v="6"/>
    <x v="1"/>
    <d v="2018-10-06T00:00:00"/>
    <s v="Avg of 4 NM Projects"/>
    <n v="19"/>
    <n v="-0.26"/>
    <n v="-1.4606741573033708E-3"/>
    <n v="44.9"/>
    <n v="53.62"/>
    <n v="-1.3941200000000001E-2"/>
  </r>
  <r>
    <x v="1"/>
    <n v="6"/>
    <n v="6"/>
    <x v="1"/>
    <d v="2018-10-06T00:00:00"/>
    <s v="Avg of 4 NM Projects"/>
    <n v="20"/>
    <n v="0"/>
    <n v="0"/>
    <n v="43.54"/>
    <n v="53.73"/>
    <n v="0"/>
  </r>
  <r>
    <x v="1"/>
    <n v="6"/>
    <n v="6"/>
    <x v="1"/>
    <d v="2018-10-06T00:00:00"/>
    <s v="Avg of 4 NM Projects"/>
    <n v="21"/>
    <n v="-0.13"/>
    <n v="-7.3033707865168538E-4"/>
    <n v="34.83"/>
    <n v="44.72"/>
    <n v="-5.8136000000000004E-3"/>
  </r>
  <r>
    <x v="1"/>
    <n v="6"/>
    <n v="6"/>
    <x v="1"/>
    <d v="2018-10-06T00:00:00"/>
    <s v="Avg of 4 NM Projects"/>
    <n v="22"/>
    <n v="-0.13"/>
    <n v="-7.3033707865168538E-4"/>
    <n v="29.98"/>
    <n v="38.61"/>
    <n v="-5.0193E-3"/>
  </r>
  <r>
    <x v="1"/>
    <n v="6"/>
    <n v="6"/>
    <x v="1"/>
    <d v="2018-10-06T00:00:00"/>
    <s v="Avg of 4 NM Projects"/>
    <n v="23"/>
    <n v="-0.26"/>
    <n v="-1.4606741573033708E-3"/>
    <n v="26.89"/>
    <n v="26.03"/>
    <n v="-6.7678E-3"/>
  </r>
  <r>
    <x v="1"/>
    <n v="6"/>
    <n v="6"/>
    <x v="0"/>
    <d v="2018-10-06T00:00:00"/>
    <s v="Avg of 4 NM Projects"/>
    <n v="24"/>
    <n v="0"/>
    <n v="0"/>
    <n v="29.12"/>
    <n v="24.96"/>
    <n v="0"/>
  </r>
  <r>
    <x v="1"/>
    <n v="7"/>
    <n v="7"/>
    <x v="0"/>
    <d v="2018-10-07T00:00:00"/>
    <s v="Avg of 4 NM Projects"/>
    <n v="1"/>
    <n v="-0.13"/>
    <n v="-7.3033707865168538E-4"/>
    <n v="31.82"/>
    <n v="27.89"/>
    <n v="-3.6256999999999999E-3"/>
  </r>
  <r>
    <x v="1"/>
    <n v="7"/>
    <n v="7"/>
    <x v="0"/>
    <d v="2018-10-07T00:00:00"/>
    <s v="Avg of 4 NM Projects"/>
    <n v="2"/>
    <n v="0"/>
    <n v="0"/>
    <n v="35.96"/>
    <n v="29.78"/>
    <n v="0"/>
  </r>
  <r>
    <x v="1"/>
    <n v="7"/>
    <n v="7"/>
    <x v="0"/>
    <d v="2018-10-07T00:00:00"/>
    <s v="Avg of 4 NM Projects"/>
    <n v="3"/>
    <n v="0"/>
    <n v="0"/>
    <n v="35.96"/>
    <n v="35.21"/>
    <n v="0"/>
  </r>
  <r>
    <x v="1"/>
    <n v="7"/>
    <n v="7"/>
    <x v="0"/>
    <d v="2018-10-07T00:00:00"/>
    <s v="Avg of 4 NM Projects"/>
    <n v="4"/>
    <n v="-0.13"/>
    <n v="-7.3033707865168538E-4"/>
    <n v="29.94"/>
    <n v="28.84"/>
    <n v="-3.7492000000000003E-3"/>
  </r>
  <r>
    <x v="1"/>
    <n v="7"/>
    <n v="7"/>
    <x v="0"/>
    <d v="2018-10-07T00:00:00"/>
    <s v="Avg of 4 NM Projects"/>
    <n v="5"/>
    <n v="0"/>
    <n v="0"/>
    <n v="29.43"/>
    <n v="24.48"/>
    <n v="0"/>
  </r>
  <r>
    <x v="1"/>
    <n v="7"/>
    <n v="7"/>
    <x v="0"/>
    <d v="2018-10-07T00:00:00"/>
    <s v="Avg of 4 NM Projects"/>
    <n v="6"/>
    <n v="0"/>
    <n v="0"/>
    <n v="30.51"/>
    <n v="27.13"/>
    <n v="0"/>
  </r>
  <r>
    <x v="1"/>
    <n v="7"/>
    <n v="7"/>
    <x v="0"/>
    <d v="2018-10-07T00:00:00"/>
    <s v="Avg of 4 NM Projects"/>
    <n v="7"/>
    <n v="-0.26"/>
    <n v="-1.4606741573033708E-3"/>
    <n v="29.53"/>
    <n v="24.14"/>
    <n v="-6.2764000000000006E-3"/>
  </r>
  <r>
    <x v="1"/>
    <n v="7"/>
    <n v="7"/>
    <x v="0"/>
    <d v="2018-10-07T00:00:00"/>
    <s v="Avg of 4 NM Projects"/>
    <n v="8"/>
    <n v="0.89500000000000002"/>
    <n v="5.0280898876404493E-3"/>
    <n v="27.46"/>
    <n v="24.73"/>
    <n v="2.213335E-2"/>
  </r>
  <r>
    <x v="1"/>
    <n v="7"/>
    <n v="7"/>
    <x v="0"/>
    <d v="2018-10-07T00:00:00"/>
    <s v="Avg of 4 NM Projects"/>
    <n v="9"/>
    <n v="12.93"/>
    <n v="7.2640449438202248E-2"/>
    <n v="34.25"/>
    <n v="26.7"/>
    <n v="0.34523100000000001"/>
  </r>
  <r>
    <x v="1"/>
    <n v="7"/>
    <n v="7"/>
    <x v="0"/>
    <d v="2018-10-07T00:00:00"/>
    <s v="Avg of 4 NM Projects"/>
    <n v="10"/>
    <n v="29.695"/>
    <n v="0.16682584269662923"/>
    <n v="39.33"/>
    <n v="26.49"/>
    <n v="0.78662054999999997"/>
  </r>
  <r>
    <x v="1"/>
    <n v="7"/>
    <n v="7"/>
    <x v="0"/>
    <d v="2018-10-07T00:00:00"/>
    <s v="Avg of 4 NM Projects"/>
    <n v="11"/>
    <n v="39.56"/>
    <n v="0.22224719101123597"/>
    <n v="42.94"/>
    <n v="25.32"/>
    <n v="1.0016592"/>
  </r>
  <r>
    <x v="1"/>
    <n v="7"/>
    <n v="7"/>
    <x v="0"/>
    <d v="2018-10-07T00:00:00"/>
    <s v="Avg of 4 NM Projects"/>
    <n v="12"/>
    <n v="37.754999999999995"/>
    <n v="0.21210674157303369"/>
    <n v="41.66"/>
    <n v="28.19"/>
    <n v="1.0643134499999998"/>
  </r>
  <r>
    <x v="1"/>
    <n v="7"/>
    <n v="7"/>
    <x v="0"/>
    <d v="2018-10-07T00:00:00"/>
    <s v="Avg of 4 NM Projects"/>
    <n v="13"/>
    <n v="23.04"/>
    <n v="0.12943820224719102"/>
    <n v="43.3"/>
    <n v="37"/>
    <n v="0.85248000000000002"/>
  </r>
  <r>
    <x v="1"/>
    <n v="7"/>
    <n v="7"/>
    <x v="0"/>
    <d v="2018-10-07T00:00:00"/>
    <s v="Avg of 4 NM Projects"/>
    <n v="14"/>
    <n v="16.254999999999999"/>
    <n v="9.1320224719101117E-2"/>
    <n v="44.95"/>
    <n v="38.93"/>
    <n v="0.63280714999999998"/>
  </r>
  <r>
    <x v="1"/>
    <n v="7"/>
    <n v="7"/>
    <x v="0"/>
    <d v="2018-10-07T00:00:00"/>
    <s v="Avg of 4 NM Projects"/>
    <n v="15"/>
    <n v="23.804999999999996"/>
    <n v="0.13373595505617974"/>
    <n v="46.11"/>
    <n v="40.35"/>
    <n v="0.96053174999999991"/>
  </r>
  <r>
    <x v="1"/>
    <n v="7"/>
    <n v="7"/>
    <x v="0"/>
    <d v="2018-10-07T00:00:00"/>
    <s v="Avg of 4 NM Projects"/>
    <n v="16"/>
    <n v="22.4"/>
    <n v="0.12584269662921346"/>
    <n v="55"/>
    <n v="51.74"/>
    <n v="1.1589759999999998"/>
  </r>
  <r>
    <x v="1"/>
    <n v="7"/>
    <n v="7"/>
    <x v="0"/>
    <d v="2018-10-07T00:00:00"/>
    <s v="Avg of 4 NM Projects"/>
    <n v="17"/>
    <n v="18.559999999999999"/>
    <n v="0.1042696629213483"/>
    <n v="56.96"/>
    <n v="55.93"/>
    <n v="1.0380608"/>
  </r>
  <r>
    <x v="1"/>
    <n v="7"/>
    <n v="7"/>
    <x v="0"/>
    <d v="2018-10-07T00:00:00"/>
    <s v="Avg of 4 NM Projects"/>
    <n v="18"/>
    <n v="2.1749999999999998"/>
    <n v="1.2219101123595505E-2"/>
    <n v="60.27"/>
    <n v="56.23"/>
    <n v="0.12230024999999997"/>
  </r>
  <r>
    <x v="1"/>
    <n v="7"/>
    <n v="7"/>
    <x v="0"/>
    <d v="2018-10-07T00:00:00"/>
    <s v="Avg of 4 NM Projects"/>
    <n v="19"/>
    <n v="0"/>
    <n v="0"/>
    <n v="65.55"/>
    <n v="57.65"/>
    <n v="0"/>
  </r>
  <r>
    <x v="1"/>
    <n v="7"/>
    <n v="7"/>
    <x v="0"/>
    <d v="2018-10-07T00:00:00"/>
    <s v="Avg of 4 NM Projects"/>
    <n v="20"/>
    <n v="0"/>
    <n v="0"/>
    <n v="67.569999999999993"/>
    <n v="43.44"/>
    <n v="0"/>
  </r>
  <r>
    <x v="1"/>
    <n v="7"/>
    <n v="7"/>
    <x v="0"/>
    <d v="2018-10-07T00:00:00"/>
    <s v="Avg of 4 NM Projects"/>
    <n v="21"/>
    <n v="0"/>
    <n v="0"/>
    <n v="57.04"/>
    <n v="36.22"/>
    <n v="0"/>
  </r>
  <r>
    <x v="1"/>
    <n v="7"/>
    <n v="7"/>
    <x v="0"/>
    <d v="2018-10-07T00:00:00"/>
    <s v="Avg of 4 NM Projects"/>
    <n v="22"/>
    <n v="0"/>
    <n v="0"/>
    <n v="44.41"/>
    <n v="33.950000000000003"/>
    <n v="0"/>
  </r>
  <r>
    <x v="1"/>
    <n v="7"/>
    <n v="7"/>
    <x v="0"/>
    <d v="2018-10-07T00:00:00"/>
    <s v="Avg of 4 NM Projects"/>
    <n v="23"/>
    <n v="0"/>
    <n v="0"/>
    <n v="37.89"/>
    <n v="20.04"/>
    <n v="0"/>
  </r>
  <r>
    <x v="1"/>
    <n v="7"/>
    <n v="7"/>
    <x v="0"/>
    <d v="2018-10-07T00:00:00"/>
    <s v="Avg of 4 NM Projects"/>
    <n v="24"/>
    <n v="-0.26"/>
    <n v="-1.4606741573033708E-3"/>
    <n v="35.33"/>
    <n v="13.03"/>
    <n v="-3.3877999999999998E-3"/>
  </r>
  <r>
    <x v="1"/>
    <n v="8"/>
    <n v="1"/>
    <x v="0"/>
    <d v="2018-10-08T00:00:00"/>
    <s v="Avg of 4 NM Projects"/>
    <n v="1"/>
    <n v="-0.13"/>
    <n v="-7.3033707865168538E-4"/>
    <n v="35.89"/>
    <n v="20.81"/>
    <n v="-2.7052999999999999E-3"/>
  </r>
  <r>
    <x v="1"/>
    <n v="8"/>
    <n v="1"/>
    <x v="0"/>
    <d v="2018-10-08T00:00:00"/>
    <s v="Avg of 4 NM Projects"/>
    <n v="2"/>
    <n v="0"/>
    <n v="0"/>
    <n v="34.39"/>
    <n v="21.5"/>
    <n v="0"/>
  </r>
  <r>
    <x v="1"/>
    <n v="8"/>
    <n v="1"/>
    <x v="0"/>
    <d v="2018-10-08T00:00:00"/>
    <s v="Avg of 4 NM Projects"/>
    <n v="3"/>
    <n v="-0.13"/>
    <n v="-7.3033707865168538E-4"/>
    <n v="35.159999999999997"/>
    <n v="20.59"/>
    <n v="-2.6766999999999997E-3"/>
  </r>
  <r>
    <x v="1"/>
    <n v="8"/>
    <n v="1"/>
    <x v="0"/>
    <d v="2018-10-08T00:00:00"/>
    <s v="Avg of 4 NM Projects"/>
    <n v="4"/>
    <n v="0"/>
    <n v="0"/>
    <n v="34.799999999999997"/>
    <n v="20.55"/>
    <n v="0"/>
  </r>
  <r>
    <x v="1"/>
    <n v="8"/>
    <n v="1"/>
    <x v="0"/>
    <d v="2018-10-08T00:00:00"/>
    <s v="Avg of 4 NM Projects"/>
    <n v="5"/>
    <n v="-0.13"/>
    <n v="-7.3033707865168538E-4"/>
    <n v="32.76"/>
    <n v="22.37"/>
    <n v="-2.9081000000000003E-3"/>
  </r>
  <r>
    <x v="1"/>
    <n v="8"/>
    <n v="1"/>
    <x v="0"/>
    <d v="2018-10-08T00:00:00"/>
    <s v="Avg of 4 NM Projects"/>
    <n v="6"/>
    <n v="0"/>
    <n v="0"/>
    <n v="28.28"/>
    <n v="24.82"/>
    <n v="0"/>
  </r>
  <r>
    <x v="1"/>
    <n v="8"/>
    <n v="1"/>
    <x v="0"/>
    <d v="2018-10-08T00:00:00"/>
    <s v="Avg of 4 NM Projects"/>
    <n v="7"/>
    <n v="-0.52"/>
    <n v="-2.9213483146067415E-3"/>
    <n v="30.51"/>
    <n v="24.56"/>
    <n v="-1.27712E-2"/>
  </r>
  <r>
    <x v="1"/>
    <n v="8"/>
    <n v="1"/>
    <x v="0"/>
    <d v="2018-10-08T00:00:00"/>
    <s v="Avg of 4 NM Projects"/>
    <n v="8"/>
    <n v="0.51"/>
    <n v="2.8651685393258426E-3"/>
    <n v="32.89"/>
    <n v="26.54"/>
    <n v="1.35354E-2"/>
  </r>
  <r>
    <x v="1"/>
    <n v="8"/>
    <n v="1"/>
    <x v="0"/>
    <d v="2018-10-08T00:00:00"/>
    <s v="Avg of 4 NM Projects"/>
    <n v="9"/>
    <n v="4.9950000000000001"/>
    <n v="2.8061797752808988E-2"/>
    <n v="34.18"/>
    <n v="24.9"/>
    <n v="0.1243755"/>
  </r>
  <r>
    <x v="1"/>
    <n v="8"/>
    <n v="1"/>
    <x v="0"/>
    <d v="2018-10-08T00:00:00"/>
    <s v="Avg of 4 NM Projects"/>
    <n v="10"/>
    <n v="11.780000000000001"/>
    <n v="6.6179775280898884E-2"/>
    <n v="36.89"/>
    <n v="31.32"/>
    <n v="0.36894960000000004"/>
  </r>
  <r>
    <x v="1"/>
    <n v="8"/>
    <n v="1"/>
    <x v="0"/>
    <d v="2018-10-08T00:00:00"/>
    <s v="Avg of 4 NM Projects"/>
    <n v="11"/>
    <n v="33.79"/>
    <n v="0.18983146067415729"/>
    <n v="44.11"/>
    <n v="42.55"/>
    <n v="1.4377644999999997"/>
  </r>
  <r>
    <x v="1"/>
    <n v="8"/>
    <n v="1"/>
    <x v="0"/>
    <d v="2018-10-08T00:00:00"/>
    <s v="Avg of 4 NM Projects"/>
    <n v="12"/>
    <n v="35.844999999999999"/>
    <n v="0.20137640449438202"/>
    <n v="45.51"/>
    <n v="36.590000000000003"/>
    <n v="1.3115685500000003"/>
  </r>
  <r>
    <x v="1"/>
    <n v="8"/>
    <n v="1"/>
    <x v="0"/>
    <d v="2018-10-08T00:00:00"/>
    <s v="Avg of 4 NM Projects"/>
    <n v="13"/>
    <n v="56.575000000000003"/>
    <n v="0.31783707865168542"/>
    <n v="37.840000000000003"/>
    <n v="32.96"/>
    <n v="1.8647120000000001"/>
  </r>
  <r>
    <x v="1"/>
    <n v="8"/>
    <n v="1"/>
    <x v="0"/>
    <d v="2018-10-08T00:00:00"/>
    <s v="Avg of 4 NM Projects"/>
    <n v="14"/>
    <n v="50.564999999999998"/>
    <n v="0.28407303370786513"/>
    <n v="39.65"/>
    <n v="33.43"/>
    <n v="1.6903879499999999"/>
  </r>
  <r>
    <x v="1"/>
    <n v="8"/>
    <n v="1"/>
    <x v="0"/>
    <d v="2018-10-08T00:00:00"/>
    <s v="Avg of 4 NM Projects"/>
    <n v="15"/>
    <n v="35.204999999999998"/>
    <n v="0.19778089887640449"/>
    <n v="38.42"/>
    <n v="33.869999999999997"/>
    <n v="1.1923933499999999"/>
  </r>
  <r>
    <x v="1"/>
    <n v="8"/>
    <n v="1"/>
    <x v="0"/>
    <d v="2018-10-08T00:00:00"/>
    <s v="Avg of 4 NM Projects"/>
    <n v="16"/>
    <n v="36.35"/>
    <n v="0.20421348314606744"/>
    <n v="39.450000000000003"/>
    <n v="32.75"/>
    <n v="1.1904625000000002"/>
  </r>
  <r>
    <x v="1"/>
    <n v="8"/>
    <n v="1"/>
    <x v="0"/>
    <d v="2018-10-08T00:00:00"/>
    <s v="Avg of 4 NM Projects"/>
    <n v="17"/>
    <n v="17.535"/>
    <n v="9.8511235955056176E-2"/>
    <n v="43.33"/>
    <n v="35.53"/>
    <n v="0.62301855000000006"/>
  </r>
  <r>
    <x v="1"/>
    <n v="8"/>
    <n v="1"/>
    <x v="0"/>
    <d v="2018-10-08T00:00:00"/>
    <s v="Avg of 4 NM Projects"/>
    <n v="18"/>
    <n v="6.15"/>
    <n v="3.4550561797752809E-2"/>
    <n v="48.48"/>
    <n v="40.799999999999997"/>
    <n v="0.25091999999999998"/>
  </r>
  <r>
    <x v="1"/>
    <n v="8"/>
    <n v="1"/>
    <x v="0"/>
    <d v="2018-10-08T00:00:00"/>
    <s v="Avg of 4 NM Projects"/>
    <n v="19"/>
    <n v="-0.13"/>
    <n v="-7.3033707865168538E-4"/>
    <n v="51.68"/>
    <n v="34.69"/>
    <n v="-4.5096999999999993E-3"/>
  </r>
  <r>
    <x v="1"/>
    <n v="8"/>
    <n v="1"/>
    <x v="0"/>
    <d v="2018-10-08T00:00:00"/>
    <s v="Avg of 4 NM Projects"/>
    <n v="20"/>
    <n v="-0.13"/>
    <n v="-7.3033707865168538E-4"/>
    <n v="51.21"/>
    <n v="27.48"/>
    <n v="-3.5723999999999999E-3"/>
  </r>
  <r>
    <x v="1"/>
    <n v="8"/>
    <n v="1"/>
    <x v="0"/>
    <d v="2018-10-08T00:00:00"/>
    <s v="Avg of 4 NM Projects"/>
    <n v="21"/>
    <n v="0"/>
    <n v="0"/>
    <n v="37.83"/>
    <n v="25.52"/>
    <n v="0"/>
  </r>
  <r>
    <x v="1"/>
    <n v="8"/>
    <n v="1"/>
    <x v="0"/>
    <d v="2018-10-08T00:00:00"/>
    <s v="Avg of 4 NM Projects"/>
    <n v="22"/>
    <n v="0"/>
    <n v="0"/>
    <n v="34.4"/>
    <n v="24.35"/>
    <n v="0"/>
  </r>
  <r>
    <x v="1"/>
    <n v="8"/>
    <n v="1"/>
    <x v="0"/>
    <d v="2018-10-08T00:00:00"/>
    <s v="Avg of 4 NM Projects"/>
    <n v="23"/>
    <n v="0"/>
    <n v="0"/>
    <n v="28.47"/>
    <n v="21.15"/>
    <n v="0"/>
  </r>
  <r>
    <x v="1"/>
    <n v="8"/>
    <n v="1"/>
    <x v="0"/>
    <d v="2018-10-08T00:00:00"/>
    <s v="Avg of 4 NM Projects"/>
    <n v="24"/>
    <n v="0"/>
    <n v="0"/>
    <n v="30.13"/>
    <n v="21.47"/>
    <n v="0"/>
  </r>
  <r>
    <x v="1"/>
    <n v="9"/>
    <n v="2"/>
    <x v="0"/>
    <d v="2018-10-09T00:00:00"/>
    <s v="Avg of 4 NM Projects"/>
    <n v="1"/>
    <n v="-0.13"/>
    <n v="-7.3033707865168538E-4"/>
    <n v="25.29"/>
    <n v="18.579999999999998"/>
    <n v="-2.4153999999999998E-3"/>
  </r>
  <r>
    <x v="1"/>
    <n v="9"/>
    <n v="2"/>
    <x v="0"/>
    <d v="2018-10-09T00:00:00"/>
    <s v="Avg of 4 NM Projects"/>
    <n v="2"/>
    <n v="-0.26"/>
    <n v="-1.4606741573033708E-3"/>
    <n v="25.35"/>
    <n v="20.68"/>
    <n v="-5.3768000000000002E-3"/>
  </r>
  <r>
    <x v="1"/>
    <n v="9"/>
    <n v="2"/>
    <x v="0"/>
    <d v="2018-10-09T00:00:00"/>
    <s v="Avg of 4 NM Projects"/>
    <n v="3"/>
    <n v="-0.13"/>
    <n v="-7.3033707865168538E-4"/>
    <n v="23.26"/>
    <n v="20.11"/>
    <n v="-2.6143E-3"/>
  </r>
  <r>
    <x v="1"/>
    <n v="9"/>
    <n v="2"/>
    <x v="0"/>
    <d v="2018-10-09T00:00:00"/>
    <s v="Avg of 4 NM Projects"/>
    <n v="4"/>
    <n v="-0.26"/>
    <n v="-1.4606741573033708E-3"/>
    <n v="23.28"/>
    <n v="19.71"/>
    <n v="-5.1246E-3"/>
  </r>
  <r>
    <x v="1"/>
    <n v="9"/>
    <n v="2"/>
    <x v="0"/>
    <d v="2018-10-09T00:00:00"/>
    <s v="Avg of 4 NM Projects"/>
    <n v="5"/>
    <n v="0"/>
    <n v="0"/>
    <n v="25.75"/>
    <n v="20.6"/>
    <n v="0"/>
  </r>
  <r>
    <x v="1"/>
    <n v="9"/>
    <n v="2"/>
    <x v="0"/>
    <d v="2018-10-09T00:00:00"/>
    <s v="Avg of 4 NM Projects"/>
    <n v="6"/>
    <n v="0"/>
    <n v="0"/>
    <n v="32.57"/>
    <n v="20.59"/>
    <n v="0"/>
  </r>
  <r>
    <x v="1"/>
    <n v="9"/>
    <n v="2"/>
    <x v="0"/>
    <d v="2018-10-09T00:00:00"/>
    <s v="Avg of 4 NM Projects"/>
    <n v="7"/>
    <n v="0"/>
    <n v="0"/>
    <n v="38.35"/>
    <n v="24.2"/>
    <n v="0"/>
  </r>
  <r>
    <x v="1"/>
    <n v="9"/>
    <n v="2"/>
    <x v="1"/>
    <d v="2018-10-09T00:00:00"/>
    <s v="Avg of 4 NM Projects"/>
    <n v="8"/>
    <n v="2.5599999999999996"/>
    <n v="1.4382022471910109E-2"/>
    <n v="40.4"/>
    <n v="28.95"/>
    <n v="7.4111999999999983E-2"/>
  </r>
  <r>
    <x v="1"/>
    <n v="9"/>
    <n v="2"/>
    <x v="1"/>
    <d v="2018-10-09T00:00:00"/>
    <s v="Avg of 4 NM Projects"/>
    <n v="9"/>
    <n v="14.465"/>
    <n v="8.1264044943820224E-2"/>
    <n v="39.97"/>
    <n v="29.62"/>
    <n v="0.42845330000000004"/>
  </r>
  <r>
    <x v="1"/>
    <n v="9"/>
    <n v="2"/>
    <x v="1"/>
    <d v="2018-10-09T00:00:00"/>
    <s v="Avg of 4 NM Projects"/>
    <n v="10"/>
    <n v="28.03"/>
    <n v="0.15747191011235956"/>
    <n v="41.91"/>
    <n v="32.42"/>
    <n v="0.9087326"/>
  </r>
  <r>
    <x v="1"/>
    <n v="9"/>
    <n v="2"/>
    <x v="1"/>
    <d v="2018-10-09T00:00:00"/>
    <s v="Avg of 4 NM Projects"/>
    <n v="11"/>
    <n v="49.789999999999992"/>
    <n v="0.27971910112359544"/>
    <n v="45.15"/>
    <n v="28.35"/>
    <n v="1.4115464999999998"/>
  </r>
  <r>
    <x v="1"/>
    <n v="9"/>
    <n v="2"/>
    <x v="1"/>
    <d v="2018-10-09T00:00:00"/>
    <s v="Avg of 4 NM Projects"/>
    <n v="12"/>
    <n v="39.430000000000007"/>
    <n v="0.2215168539325843"/>
    <n v="51.31"/>
    <n v="27.93"/>
    <n v="1.1012799000000002"/>
  </r>
  <r>
    <x v="1"/>
    <n v="9"/>
    <n v="2"/>
    <x v="1"/>
    <d v="2018-10-09T00:00:00"/>
    <s v="Avg of 4 NM Projects"/>
    <n v="13"/>
    <n v="22.79"/>
    <n v="0.12803370786516854"/>
    <n v="50.63"/>
    <n v="31.5"/>
    <n v="0.717885"/>
  </r>
  <r>
    <x v="1"/>
    <n v="9"/>
    <n v="2"/>
    <x v="1"/>
    <d v="2018-10-09T00:00:00"/>
    <s v="Avg of 4 NM Projects"/>
    <n v="14"/>
    <n v="26.11"/>
    <n v="0.14668539325842697"/>
    <n v="55.74"/>
    <n v="40.01"/>
    <n v="1.0446611000000001"/>
  </r>
  <r>
    <x v="1"/>
    <n v="9"/>
    <n v="2"/>
    <x v="1"/>
    <d v="2018-10-09T00:00:00"/>
    <s v="Avg of 4 NM Projects"/>
    <n v="15"/>
    <n v="34.18"/>
    <n v="0.19202247191011235"/>
    <n v="56.91"/>
    <n v="37.869999999999997"/>
    <n v="1.2943965999999998"/>
  </r>
  <r>
    <x v="1"/>
    <n v="9"/>
    <n v="2"/>
    <x v="1"/>
    <d v="2018-10-09T00:00:00"/>
    <s v="Avg of 4 NM Projects"/>
    <n v="16"/>
    <n v="31.360000000000003"/>
    <n v="0.1761797752808989"/>
    <n v="56.95"/>
    <n v="32.409999999999997"/>
    <n v="1.0163776"/>
  </r>
  <r>
    <x v="1"/>
    <n v="9"/>
    <n v="2"/>
    <x v="1"/>
    <d v="2018-10-09T00:00:00"/>
    <s v="Avg of 4 NM Projects"/>
    <n v="17"/>
    <n v="18.174999999999997"/>
    <n v="0.10210674157303369"/>
    <n v="65.28"/>
    <n v="41.95"/>
    <n v="0.76244124999999996"/>
  </r>
  <r>
    <x v="1"/>
    <n v="9"/>
    <n v="2"/>
    <x v="1"/>
    <d v="2018-10-09T00:00:00"/>
    <s v="Avg of 4 NM Projects"/>
    <n v="18"/>
    <n v="4.8599999999999994"/>
    <n v="2.7303370786516852E-2"/>
    <n v="63.14"/>
    <n v="47.16"/>
    <n v="0.22919759999999997"/>
  </r>
  <r>
    <x v="1"/>
    <n v="9"/>
    <n v="2"/>
    <x v="1"/>
    <d v="2018-10-09T00:00:00"/>
    <s v="Avg of 4 NM Projects"/>
    <n v="19"/>
    <n v="-0.52"/>
    <n v="-2.9213483146067415E-3"/>
    <n v="77.28"/>
    <n v="52.24"/>
    <n v="-2.7164800000000003E-2"/>
  </r>
  <r>
    <x v="1"/>
    <n v="9"/>
    <n v="2"/>
    <x v="1"/>
    <d v="2018-10-09T00:00:00"/>
    <s v="Avg of 4 NM Projects"/>
    <n v="20"/>
    <n v="0"/>
    <n v="0"/>
    <n v="77.14"/>
    <n v="52.62"/>
    <n v="0"/>
  </r>
  <r>
    <x v="1"/>
    <n v="9"/>
    <n v="2"/>
    <x v="1"/>
    <d v="2018-10-09T00:00:00"/>
    <s v="Avg of 4 NM Projects"/>
    <n v="21"/>
    <n v="-0.13"/>
    <n v="-7.3033707865168538E-4"/>
    <n v="54.27"/>
    <n v="38.83"/>
    <n v="-5.0479000000000001E-3"/>
  </r>
  <r>
    <x v="1"/>
    <n v="9"/>
    <n v="2"/>
    <x v="1"/>
    <d v="2018-10-09T00:00:00"/>
    <s v="Avg of 4 NM Projects"/>
    <n v="22"/>
    <n v="-0.13"/>
    <n v="-7.3033707865168538E-4"/>
    <n v="45.32"/>
    <n v="35.53"/>
    <n v="-4.6189000000000004E-3"/>
  </r>
  <r>
    <x v="1"/>
    <n v="9"/>
    <n v="2"/>
    <x v="1"/>
    <d v="2018-10-09T00:00:00"/>
    <s v="Avg of 4 NM Projects"/>
    <n v="23"/>
    <n v="-0.13"/>
    <n v="-7.3033707865168538E-4"/>
    <n v="37.01"/>
    <n v="26.95"/>
    <n v="-3.5034999999999997E-3"/>
  </r>
  <r>
    <x v="1"/>
    <n v="9"/>
    <n v="2"/>
    <x v="0"/>
    <d v="2018-10-09T00:00:00"/>
    <s v="Avg of 4 NM Projects"/>
    <n v="24"/>
    <n v="0"/>
    <n v="0"/>
    <n v="33.68"/>
    <n v="22.81"/>
    <n v="0"/>
  </r>
  <r>
    <x v="1"/>
    <n v="10"/>
    <n v="3"/>
    <x v="0"/>
    <d v="2018-10-10T00:00:00"/>
    <s v="Avg of 4 NM Projects"/>
    <n v="1"/>
    <n v="0"/>
    <n v="0"/>
    <n v="33.22"/>
    <n v="28.69"/>
    <n v="0"/>
  </r>
  <r>
    <x v="1"/>
    <n v="10"/>
    <n v="3"/>
    <x v="0"/>
    <d v="2018-10-10T00:00:00"/>
    <s v="Avg of 4 NM Projects"/>
    <n v="2"/>
    <n v="0"/>
    <n v="0"/>
    <n v="28.5"/>
    <n v="27.33"/>
    <n v="0"/>
  </r>
  <r>
    <x v="1"/>
    <n v="10"/>
    <n v="3"/>
    <x v="0"/>
    <d v="2018-10-10T00:00:00"/>
    <s v="Avg of 4 NM Projects"/>
    <n v="3"/>
    <n v="0"/>
    <n v="0"/>
    <n v="26.33"/>
    <n v="23.89"/>
    <n v="0"/>
  </r>
  <r>
    <x v="1"/>
    <n v="10"/>
    <n v="3"/>
    <x v="0"/>
    <d v="2018-10-10T00:00:00"/>
    <s v="Avg of 4 NM Projects"/>
    <n v="4"/>
    <n v="0"/>
    <n v="0"/>
    <n v="26.43"/>
    <n v="24.03"/>
    <n v="0"/>
  </r>
  <r>
    <x v="1"/>
    <n v="10"/>
    <n v="3"/>
    <x v="0"/>
    <d v="2018-10-10T00:00:00"/>
    <s v="Avg of 4 NM Projects"/>
    <n v="5"/>
    <n v="-0.13"/>
    <n v="-7.3033707865168538E-4"/>
    <n v="28.48"/>
    <n v="24.22"/>
    <n v="-3.1486000000000001E-3"/>
  </r>
  <r>
    <x v="1"/>
    <n v="10"/>
    <n v="3"/>
    <x v="0"/>
    <d v="2018-10-10T00:00:00"/>
    <s v="Avg of 4 NM Projects"/>
    <n v="6"/>
    <n v="-0.26"/>
    <n v="-1.4606741573033708E-3"/>
    <n v="35.74"/>
    <n v="24.22"/>
    <n v="-6.2972000000000002E-3"/>
  </r>
  <r>
    <x v="1"/>
    <n v="10"/>
    <n v="3"/>
    <x v="0"/>
    <d v="2018-10-10T00:00:00"/>
    <s v="Avg of 4 NM Projects"/>
    <n v="7"/>
    <n v="0"/>
    <n v="0"/>
    <n v="50.08"/>
    <n v="33.26"/>
    <n v="0"/>
  </r>
  <r>
    <x v="1"/>
    <n v="10"/>
    <n v="3"/>
    <x v="1"/>
    <d v="2018-10-10T00:00:00"/>
    <s v="Avg of 4 NM Projects"/>
    <n v="8"/>
    <n v="2.4350000000000005"/>
    <n v="1.3679775280898879E-2"/>
    <n v="46.36"/>
    <n v="47.1"/>
    <n v="0.11468850000000003"/>
  </r>
  <r>
    <x v="1"/>
    <n v="10"/>
    <n v="3"/>
    <x v="1"/>
    <d v="2018-10-10T00:00:00"/>
    <s v="Avg of 4 NM Projects"/>
    <n v="9"/>
    <n v="11.39"/>
    <n v="6.398876404494383E-2"/>
    <n v="40.770000000000003"/>
    <n v="31.22"/>
    <n v="0.35559580000000002"/>
  </r>
  <r>
    <x v="1"/>
    <n v="10"/>
    <n v="3"/>
    <x v="1"/>
    <d v="2018-10-10T00:00:00"/>
    <s v="Avg of 4 NM Projects"/>
    <n v="10"/>
    <n v="37.114999999999995"/>
    <n v="0.20851123595505616"/>
    <n v="38.200000000000003"/>
    <n v="30.41"/>
    <n v="1.1286671499999998"/>
  </r>
  <r>
    <x v="1"/>
    <n v="10"/>
    <n v="3"/>
    <x v="1"/>
    <d v="2018-10-10T00:00:00"/>
    <s v="Avg of 4 NM Projects"/>
    <n v="11"/>
    <n v="49.025000000000006"/>
    <n v="0.2754213483146068"/>
    <n v="44.4"/>
    <n v="32.619999999999997"/>
    <n v="1.5991955"/>
  </r>
  <r>
    <x v="1"/>
    <n v="10"/>
    <n v="3"/>
    <x v="1"/>
    <d v="2018-10-10T00:00:00"/>
    <s v="Avg of 4 NM Projects"/>
    <n v="12"/>
    <n v="89.085000000000008"/>
    <n v="0.50047752808988766"/>
    <n v="46.3"/>
    <n v="33.840000000000003"/>
    <n v="3.014636400000001"/>
  </r>
  <r>
    <x v="1"/>
    <n v="10"/>
    <n v="3"/>
    <x v="1"/>
    <d v="2018-10-10T00:00:00"/>
    <s v="Avg of 4 NM Projects"/>
    <n v="13"/>
    <n v="96.384999999999991"/>
    <n v="0.54148876404494373"/>
    <n v="49.58"/>
    <n v="34.93"/>
    <n v="3.3667280499999999"/>
  </r>
  <r>
    <x v="1"/>
    <n v="10"/>
    <n v="3"/>
    <x v="1"/>
    <d v="2018-10-10T00:00:00"/>
    <s v="Avg of 4 NM Projects"/>
    <n v="14"/>
    <n v="88.575000000000003"/>
    <n v="0.49761235955056182"/>
    <n v="57.96"/>
    <n v="37.15"/>
    <n v="3.2905612500000001"/>
  </r>
  <r>
    <x v="1"/>
    <n v="10"/>
    <n v="3"/>
    <x v="1"/>
    <d v="2018-10-10T00:00:00"/>
    <s v="Avg of 4 NM Projects"/>
    <n v="15"/>
    <n v="78.204999999999998"/>
    <n v="0.43935393258426964"/>
    <n v="62.76"/>
    <n v="66.62"/>
    <n v="5.2100171"/>
  </r>
  <r>
    <x v="1"/>
    <n v="10"/>
    <n v="3"/>
    <x v="1"/>
    <d v="2018-10-10T00:00:00"/>
    <s v="Avg of 4 NM Projects"/>
    <n v="16"/>
    <n v="56.194999999999993"/>
    <n v="0.3157022471910112"/>
    <n v="62.31"/>
    <n v="67.61"/>
    <n v="3.7993439499999995"/>
  </r>
  <r>
    <x v="1"/>
    <n v="10"/>
    <n v="3"/>
    <x v="1"/>
    <d v="2018-10-10T00:00:00"/>
    <s v="Avg of 4 NM Projects"/>
    <n v="17"/>
    <n v="43.394999999999996"/>
    <n v="0.24379213483146064"/>
    <n v="63.26"/>
    <n v="67.94"/>
    <n v="2.9482562999999997"/>
  </r>
  <r>
    <x v="1"/>
    <n v="10"/>
    <n v="3"/>
    <x v="1"/>
    <d v="2018-10-10T00:00:00"/>
    <s v="Avg of 4 NM Projects"/>
    <n v="18"/>
    <n v="9.09"/>
    <n v="5.106741573033708E-2"/>
    <n v="64.61"/>
    <n v="56.03"/>
    <n v="0.50931269999999995"/>
  </r>
  <r>
    <x v="1"/>
    <n v="10"/>
    <n v="3"/>
    <x v="1"/>
    <d v="2018-10-10T00:00:00"/>
    <s v="Avg of 4 NM Projects"/>
    <n v="19"/>
    <n v="-0.13"/>
    <n v="-7.3033707865168538E-4"/>
    <n v="75.430000000000007"/>
    <n v="41.5"/>
    <n v="-5.3950000000000005E-3"/>
  </r>
  <r>
    <x v="1"/>
    <n v="10"/>
    <n v="3"/>
    <x v="1"/>
    <d v="2018-10-10T00:00:00"/>
    <s v="Avg of 4 NM Projects"/>
    <n v="20"/>
    <n v="-0.13"/>
    <n v="-7.3033707865168538E-4"/>
    <n v="72.040000000000006"/>
    <n v="43.05"/>
    <n v="-5.5964999999999999E-3"/>
  </r>
  <r>
    <x v="1"/>
    <n v="10"/>
    <n v="3"/>
    <x v="1"/>
    <d v="2018-10-10T00:00:00"/>
    <s v="Avg of 4 NM Projects"/>
    <n v="21"/>
    <n v="0"/>
    <n v="0"/>
    <n v="57"/>
    <n v="48.99"/>
    <n v="0"/>
  </r>
  <r>
    <x v="1"/>
    <n v="10"/>
    <n v="3"/>
    <x v="1"/>
    <d v="2018-10-10T00:00:00"/>
    <s v="Avg of 4 NM Projects"/>
    <n v="22"/>
    <n v="-0.13"/>
    <n v="-7.3033707865168538E-4"/>
    <n v="46.62"/>
    <n v="42.45"/>
    <n v="-5.5185000000000008E-3"/>
  </r>
  <r>
    <x v="1"/>
    <n v="10"/>
    <n v="3"/>
    <x v="1"/>
    <d v="2018-10-10T00:00:00"/>
    <s v="Avg of 4 NM Projects"/>
    <n v="23"/>
    <n v="0"/>
    <n v="0"/>
    <n v="38.65"/>
    <n v="36.71"/>
    <n v="0"/>
  </r>
  <r>
    <x v="1"/>
    <n v="10"/>
    <n v="3"/>
    <x v="0"/>
    <d v="2018-10-10T00:00:00"/>
    <s v="Avg of 4 NM Projects"/>
    <n v="24"/>
    <n v="0"/>
    <n v="0"/>
    <n v="36.21"/>
    <n v="33.18"/>
    <n v="0"/>
  </r>
  <r>
    <x v="1"/>
    <n v="11"/>
    <n v="4"/>
    <x v="0"/>
    <d v="2018-10-11T00:00:00"/>
    <s v="Avg of 4 NM Projects"/>
    <n v="1"/>
    <n v="-0.13"/>
    <n v="-7.3033707865168538E-4"/>
    <n v="28.62"/>
    <n v="30.12"/>
    <n v="-3.9156E-3"/>
  </r>
  <r>
    <x v="1"/>
    <n v="11"/>
    <n v="4"/>
    <x v="0"/>
    <d v="2018-10-11T00:00:00"/>
    <s v="Avg of 4 NM Projects"/>
    <n v="2"/>
    <n v="0"/>
    <n v="0"/>
    <n v="31.58"/>
    <n v="44.99"/>
    <n v="0"/>
  </r>
  <r>
    <x v="1"/>
    <n v="11"/>
    <n v="4"/>
    <x v="0"/>
    <d v="2018-10-11T00:00:00"/>
    <s v="Avg of 4 NM Projects"/>
    <n v="3"/>
    <n v="0"/>
    <n v="0"/>
    <n v="26.68"/>
    <n v="39.14"/>
    <n v="0"/>
  </r>
  <r>
    <x v="1"/>
    <n v="11"/>
    <n v="4"/>
    <x v="0"/>
    <d v="2018-10-11T00:00:00"/>
    <s v="Avg of 4 NM Projects"/>
    <n v="4"/>
    <n v="-0.13"/>
    <n v="-7.3033707865168538E-4"/>
    <n v="25.08"/>
    <n v="29.17"/>
    <n v="-3.7921000000000005E-3"/>
  </r>
  <r>
    <x v="1"/>
    <n v="11"/>
    <n v="4"/>
    <x v="0"/>
    <d v="2018-10-11T00:00:00"/>
    <s v="Avg of 4 NM Projects"/>
    <n v="5"/>
    <n v="-0.26"/>
    <n v="-1.4606741573033708E-3"/>
    <n v="25.88"/>
    <n v="35.299999999999997"/>
    <n v="-9.1779999999999987E-3"/>
  </r>
  <r>
    <x v="1"/>
    <n v="11"/>
    <n v="4"/>
    <x v="0"/>
    <d v="2018-10-11T00:00:00"/>
    <s v="Avg of 4 NM Projects"/>
    <n v="6"/>
    <n v="0"/>
    <n v="0"/>
    <n v="33.64"/>
    <n v="38.119999999999997"/>
    <n v="0"/>
  </r>
  <r>
    <x v="1"/>
    <n v="11"/>
    <n v="4"/>
    <x v="0"/>
    <d v="2018-10-11T00:00:00"/>
    <s v="Avg of 4 NM Projects"/>
    <n v="7"/>
    <n v="0"/>
    <n v="0"/>
    <n v="35.35"/>
    <n v="42.94"/>
    <n v="0"/>
  </r>
  <r>
    <x v="1"/>
    <n v="11"/>
    <n v="4"/>
    <x v="1"/>
    <d v="2018-10-11T00:00:00"/>
    <s v="Avg of 4 NM Projects"/>
    <n v="8"/>
    <n v="1.5349999999999997"/>
    <n v="8.6235955056179758E-3"/>
    <n v="38.4"/>
    <n v="59.93"/>
    <n v="9.1992549999999979E-2"/>
  </r>
  <r>
    <x v="1"/>
    <n v="11"/>
    <n v="4"/>
    <x v="1"/>
    <d v="2018-10-11T00:00:00"/>
    <s v="Avg of 4 NM Projects"/>
    <n v="9"/>
    <n v="11.395"/>
    <n v="6.4016853932584272E-2"/>
    <n v="37.61"/>
    <n v="52.64"/>
    <n v="0.59983280000000005"/>
  </r>
  <r>
    <x v="1"/>
    <n v="11"/>
    <n v="4"/>
    <x v="1"/>
    <d v="2018-10-11T00:00:00"/>
    <s v="Avg of 4 NM Projects"/>
    <n v="10"/>
    <n v="18.815000000000001"/>
    <n v="0.10570224719101125"/>
    <n v="40.130000000000003"/>
    <n v="71.39"/>
    <n v="1.3432028500000002"/>
  </r>
  <r>
    <x v="1"/>
    <n v="11"/>
    <n v="4"/>
    <x v="1"/>
    <d v="2018-10-11T00:00:00"/>
    <s v="Avg of 4 NM Projects"/>
    <n v="11"/>
    <n v="41.72"/>
    <n v="0.23438202247191012"/>
    <n v="37.299999999999997"/>
    <n v="57.96"/>
    <n v="2.4180911999999997"/>
  </r>
  <r>
    <x v="1"/>
    <n v="11"/>
    <n v="4"/>
    <x v="1"/>
    <d v="2018-10-11T00:00:00"/>
    <s v="Avg of 4 NM Projects"/>
    <n v="12"/>
    <n v="43.264999999999993"/>
    <n v="0.24306179775280895"/>
    <n v="37.29"/>
    <n v="60.89"/>
    <n v="2.6344058499999998"/>
  </r>
  <r>
    <x v="1"/>
    <n v="11"/>
    <n v="4"/>
    <x v="1"/>
    <d v="2018-10-11T00:00:00"/>
    <s v="Avg of 4 NM Projects"/>
    <n v="13"/>
    <n v="41.47"/>
    <n v="0.23297752808988764"/>
    <n v="37.24"/>
    <n v="54.56"/>
    <n v="2.2626032"/>
  </r>
  <r>
    <x v="1"/>
    <n v="11"/>
    <n v="4"/>
    <x v="1"/>
    <d v="2018-10-11T00:00:00"/>
    <s v="Avg of 4 NM Projects"/>
    <n v="14"/>
    <n v="26.88"/>
    <n v="0.15101123595505617"/>
    <n v="37.159999999999997"/>
    <n v="51.61"/>
    <n v="1.3872768"/>
  </r>
  <r>
    <x v="1"/>
    <n v="11"/>
    <n v="4"/>
    <x v="1"/>
    <d v="2018-10-11T00:00:00"/>
    <s v="Avg of 4 NM Projects"/>
    <n v="15"/>
    <n v="21.754999999999999"/>
    <n v="0.12221910112359551"/>
    <n v="37.01"/>
    <n v="50.32"/>
    <n v="1.0947115999999999"/>
  </r>
  <r>
    <x v="1"/>
    <n v="11"/>
    <n v="4"/>
    <x v="1"/>
    <d v="2018-10-11T00:00:00"/>
    <s v="Avg of 4 NM Projects"/>
    <n v="16"/>
    <n v="12.035"/>
    <n v="6.7612359550561801E-2"/>
    <n v="36.880000000000003"/>
    <n v="50.3"/>
    <n v="0.60536049999999997"/>
  </r>
  <r>
    <x v="1"/>
    <n v="11"/>
    <n v="4"/>
    <x v="1"/>
    <d v="2018-10-11T00:00:00"/>
    <s v="Avg of 4 NM Projects"/>
    <n v="17"/>
    <n v="6.91"/>
    <n v="3.8820224719101126E-2"/>
    <n v="37.75"/>
    <n v="50.66"/>
    <n v="0.35006059999999994"/>
  </r>
  <r>
    <x v="1"/>
    <n v="11"/>
    <n v="4"/>
    <x v="1"/>
    <d v="2018-10-11T00:00:00"/>
    <s v="Avg of 4 NM Projects"/>
    <n v="18"/>
    <n v="1.155"/>
    <n v="6.4887640449438205E-3"/>
    <n v="40.99"/>
    <n v="50.19"/>
    <n v="5.7969449999999999E-2"/>
  </r>
  <r>
    <x v="1"/>
    <n v="11"/>
    <n v="4"/>
    <x v="1"/>
    <d v="2018-10-11T00:00:00"/>
    <s v="Avg of 4 NM Projects"/>
    <n v="19"/>
    <n v="0"/>
    <n v="0"/>
    <n v="50.33"/>
    <n v="49.53"/>
    <n v="0"/>
  </r>
  <r>
    <x v="1"/>
    <n v="11"/>
    <n v="4"/>
    <x v="1"/>
    <d v="2018-10-11T00:00:00"/>
    <s v="Avg of 4 NM Projects"/>
    <n v="20"/>
    <n v="-0.13"/>
    <n v="-7.3033707865168538E-4"/>
    <n v="45.12"/>
    <n v="42.59"/>
    <n v="-5.5367000000000003E-3"/>
  </r>
  <r>
    <x v="1"/>
    <n v="11"/>
    <n v="4"/>
    <x v="1"/>
    <d v="2018-10-11T00:00:00"/>
    <s v="Avg of 4 NM Projects"/>
    <n v="21"/>
    <n v="0"/>
    <n v="0"/>
    <n v="38.659999999999997"/>
    <n v="32.93"/>
    <n v="0"/>
  </r>
  <r>
    <x v="1"/>
    <n v="11"/>
    <n v="4"/>
    <x v="1"/>
    <d v="2018-10-11T00:00:00"/>
    <s v="Avg of 4 NM Projects"/>
    <n v="22"/>
    <n v="-0.13"/>
    <n v="-7.3033707865168538E-4"/>
    <n v="36.43"/>
    <n v="29.25"/>
    <n v="-3.8025000000000003E-3"/>
  </r>
  <r>
    <x v="1"/>
    <n v="11"/>
    <n v="4"/>
    <x v="1"/>
    <d v="2018-10-11T00:00:00"/>
    <s v="Avg of 4 NM Projects"/>
    <n v="23"/>
    <n v="-0.13"/>
    <n v="-7.3033707865168538E-4"/>
    <n v="35.5"/>
    <n v="31.15"/>
    <n v="-4.0495000000000001E-3"/>
  </r>
  <r>
    <x v="1"/>
    <n v="11"/>
    <n v="4"/>
    <x v="0"/>
    <d v="2018-10-11T00:00:00"/>
    <s v="Avg of 4 NM Projects"/>
    <n v="24"/>
    <n v="0"/>
    <n v="0"/>
    <n v="37.35"/>
    <n v="36.93"/>
    <n v="0"/>
  </r>
  <r>
    <x v="1"/>
    <n v="12"/>
    <n v="5"/>
    <x v="0"/>
    <d v="2018-10-12T00:00:00"/>
    <s v="Avg of 4 NM Projects"/>
    <n v="1"/>
    <n v="0"/>
    <n v="0"/>
    <n v="41.94"/>
    <n v="33.4"/>
    <n v="0"/>
  </r>
  <r>
    <x v="1"/>
    <n v="12"/>
    <n v="5"/>
    <x v="0"/>
    <d v="2018-10-12T00:00:00"/>
    <s v="Avg of 4 NM Projects"/>
    <n v="2"/>
    <n v="-0.13"/>
    <n v="-7.3033707865168538E-4"/>
    <n v="37.64"/>
    <n v="28.28"/>
    <n v="-3.6764000000000002E-3"/>
  </r>
  <r>
    <x v="1"/>
    <n v="12"/>
    <n v="5"/>
    <x v="0"/>
    <d v="2018-10-12T00:00:00"/>
    <s v="Avg of 4 NM Projects"/>
    <n v="3"/>
    <n v="-0.26"/>
    <n v="-1.4606741573033708E-3"/>
    <n v="34.07"/>
    <n v="27.97"/>
    <n v="-7.2721999999999995E-3"/>
  </r>
  <r>
    <x v="1"/>
    <n v="12"/>
    <n v="5"/>
    <x v="0"/>
    <d v="2018-10-12T00:00:00"/>
    <s v="Avg of 4 NM Projects"/>
    <n v="4"/>
    <n v="-0.13"/>
    <n v="-7.3033707865168538E-4"/>
    <n v="32.79"/>
    <n v="28.97"/>
    <n v="-3.7660999999999997E-3"/>
  </r>
  <r>
    <x v="1"/>
    <n v="12"/>
    <n v="5"/>
    <x v="0"/>
    <d v="2018-10-12T00:00:00"/>
    <s v="Avg of 4 NM Projects"/>
    <n v="5"/>
    <n v="0"/>
    <n v="0"/>
    <n v="33.700000000000003"/>
    <n v="28.61"/>
    <n v="0"/>
  </r>
  <r>
    <x v="1"/>
    <n v="12"/>
    <n v="5"/>
    <x v="0"/>
    <d v="2018-10-12T00:00:00"/>
    <s v="Avg of 4 NM Projects"/>
    <n v="6"/>
    <n v="-0.26"/>
    <n v="-1.4606741573033708E-3"/>
    <n v="37.880000000000003"/>
    <n v="29.61"/>
    <n v="-7.6985999999999999E-3"/>
  </r>
  <r>
    <x v="1"/>
    <n v="12"/>
    <n v="5"/>
    <x v="0"/>
    <d v="2018-10-12T00:00:00"/>
    <s v="Avg of 4 NM Projects"/>
    <n v="7"/>
    <n v="0"/>
    <n v="0"/>
    <n v="47.22"/>
    <n v="47.15"/>
    <n v="0"/>
  </r>
  <r>
    <x v="1"/>
    <n v="12"/>
    <n v="5"/>
    <x v="1"/>
    <d v="2018-10-12T00:00:00"/>
    <s v="Avg of 4 NM Projects"/>
    <n v="8"/>
    <n v="6.27"/>
    <n v="3.522471910112359E-2"/>
    <n v="56.43"/>
    <n v="63.54"/>
    <n v="0.39839579999999997"/>
  </r>
  <r>
    <x v="1"/>
    <n v="12"/>
    <n v="5"/>
    <x v="1"/>
    <d v="2018-10-12T00:00:00"/>
    <s v="Avg of 4 NM Projects"/>
    <n v="9"/>
    <n v="22.279999999999998"/>
    <n v="0.12516853932584268"/>
    <n v="51.55"/>
    <n v="66.69"/>
    <n v="1.4858531999999998"/>
  </r>
  <r>
    <x v="1"/>
    <n v="12"/>
    <n v="5"/>
    <x v="1"/>
    <d v="2018-10-12T00:00:00"/>
    <s v="Avg of 4 NM Projects"/>
    <n v="10"/>
    <n v="52.61"/>
    <n v="0.295561797752809"/>
    <n v="44.06"/>
    <n v="62.26"/>
    <n v="3.2754985999999997"/>
  </r>
  <r>
    <x v="1"/>
    <n v="12"/>
    <n v="5"/>
    <x v="1"/>
    <d v="2018-10-12T00:00:00"/>
    <s v="Avg of 4 NM Projects"/>
    <n v="11"/>
    <n v="77.7"/>
    <n v="0.43651685393258427"/>
    <n v="41.85"/>
    <n v="58.99"/>
    <n v="4.5835230000000005"/>
  </r>
  <r>
    <x v="1"/>
    <n v="12"/>
    <n v="5"/>
    <x v="1"/>
    <d v="2018-10-12T00:00:00"/>
    <s v="Avg of 4 NM Projects"/>
    <n v="12"/>
    <n v="89.984999999999999"/>
    <n v="0.50553370786516849"/>
    <n v="40.51"/>
    <n v="52.93"/>
    <n v="4.7629060499999998"/>
  </r>
  <r>
    <x v="1"/>
    <n v="12"/>
    <n v="5"/>
    <x v="1"/>
    <d v="2018-10-12T00:00:00"/>
    <s v="Avg of 4 NM Projects"/>
    <n v="13"/>
    <n v="106.105"/>
    <n v="0.59609550561797753"/>
    <n v="39.229999999999997"/>
    <n v="46.33"/>
    <n v="4.9158446500000004"/>
  </r>
  <r>
    <x v="1"/>
    <n v="12"/>
    <n v="5"/>
    <x v="1"/>
    <d v="2018-10-12T00:00:00"/>
    <s v="Avg of 4 NM Projects"/>
    <n v="14"/>
    <n v="122.36499999999999"/>
    <n v="0.68744382022471906"/>
    <n v="36.950000000000003"/>
    <n v="27.63"/>
    <n v="3.3809449499999995"/>
  </r>
  <r>
    <x v="1"/>
    <n v="12"/>
    <n v="5"/>
    <x v="1"/>
    <d v="2018-10-12T00:00:00"/>
    <s v="Avg of 4 NM Projects"/>
    <n v="15"/>
    <n v="106.88500000000001"/>
    <n v="0.60047752808988764"/>
    <n v="35.729999999999997"/>
    <n v="26.17"/>
    <n v="2.7971804500000004"/>
  </r>
  <r>
    <x v="1"/>
    <n v="12"/>
    <n v="5"/>
    <x v="1"/>
    <d v="2018-10-12T00:00:00"/>
    <s v="Avg of 4 NM Projects"/>
    <n v="16"/>
    <n v="81.660000000000011"/>
    <n v="0.45876404494382028"/>
    <n v="37.909999999999997"/>
    <n v="26.02"/>
    <n v="2.1247932"/>
  </r>
  <r>
    <x v="1"/>
    <n v="12"/>
    <n v="5"/>
    <x v="1"/>
    <d v="2018-10-12T00:00:00"/>
    <s v="Avg of 4 NM Projects"/>
    <n v="17"/>
    <n v="43.129999999999995"/>
    <n v="0.24230337078651684"/>
    <n v="35.57"/>
    <n v="27.93"/>
    <n v="1.2046208999999999"/>
  </r>
  <r>
    <x v="1"/>
    <n v="12"/>
    <n v="5"/>
    <x v="1"/>
    <d v="2018-10-12T00:00:00"/>
    <s v="Avg of 4 NM Projects"/>
    <n v="18"/>
    <n v="10.114999999999998"/>
    <n v="5.6825842696629207E-2"/>
    <n v="37.78"/>
    <n v="37.92"/>
    <n v="0.38356079999999998"/>
  </r>
  <r>
    <x v="1"/>
    <n v="12"/>
    <n v="5"/>
    <x v="1"/>
    <d v="2018-10-12T00:00:00"/>
    <s v="Avg of 4 NM Projects"/>
    <n v="19"/>
    <n v="-0.13"/>
    <n v="-7.3033707865168538E-4"/>
    <n v="42.38"/>
    <n v="43.03"/>
    <n v="-5.5939000000000006E-3"/>
  </r>
  <r>
    <x v="1"/>
    <n v="12"/>
    <n v="5"/>
    <x v="1"/>
    <d v="2018-10-12T00:00:00"/>
    <s v="Avg of 4 NM Projects"/>
    <n v="20"/>
    <n v="0"/>
    <n v="0"/>
    <n v="40.36"/>
    <n v="56.33"/>
    <n v="0"/>
  </r>
  <r>
    <x v="1"/>
    <n v="12"/>
    <n v="5"/>
    <x v="1"/>
    <d v="2018-10-12T00:00:00"/>
    <s v="Avg of 4 NM Projects"/>
    <n v="21"/>
    <n v="0"/>
    <n v="0"/>
    <n v="36.119999999999997"/>
    <n v="46.88"/>
    <n v="0"/>
  </r>
  <r>
    <x v="1"/>
    <n v="12"/>
    <n v="5"/>
    <x v="1"/>
    <d v="2018-10-12T00:00:00"/>
    <s v="Avg of 4 NM Projects"/>
    <n v="22"/>
    <n v="-0.13"/>
    <n v="-7.3033707865168538E-4"/>
    <n v="34.42"/>
    <n v="24.77"/>
    <n v="-3.2201E-3"/>
  </r>
  <r>
    <x v="1"/>
    <n v="12"/>
    <n v="5"/>
    <x v="1"/>
    <d v="2018-10-12T00:00:00"/>
    <s v="Avg of 4 NM Projects"/>
    <n v="23"/>
    <n v="0"/>
    <n v="0"/>
    <n v="30.73"/>
    <n v="23.67"/>
    <n v="0"/>
  </r>
  <r>
    <x v="1"/>
    <n v="12"/>
    <n v="5"/>
    <x v="0"/>
    <d v="2018-10-12T00:00:00"/>
    <s v="Avg of 4 NM Projects"/>
    <n v="24"/>
    <n v="-0.13"/>
    <n v="-7.3033707865168538E-4"/>
    <n v="27.24"/>
    <n v="19.23"/>
    <n v="-2.4999000000000002E-3"/>
  </r>
  <r>
    <x v="1"/>
    <n v="13"/>
    <n v="6"/>
    <x v="0"/>
    <d v="2018-10-13T00:00:00"/>
    <s v="Avg of 4 NM Projects"/>
    <n v="1"/>
    <n v="-0.13"/>
    <n v="-7.3033707865168538E-4"/>
    <n v="31.71"/>
    <n v="22.23"/>
    <n v="-2.8899000000000004E-3"/>
  </r>
  <r>
    <x v="1"/>
    <n v="13"/>
    <n v="6"/>
    <x v="0"/>
    <d v="2018-10-13T00:00:00"/>
    <s v="Avg of 4 NM Projects"/>
    <n v="2"/>
    <n v="-0.13"/>
    <n v="-7.3033707865168538E-4"/>
    <n v="33.299999999999997"/>
    <n v="23.44"/>
    <n v="-3.0472000000000003E-3"/>
  </r>
  <r>
    <x v="1"/>
    <n v="13"/>
    <n v="6"/>
    <x v="0"/>
    <d v="2018-10-13T00:00:00"/>
    <s v="Avg of 4 NM Projects"/>
    <n v="3"/>
    <n v="0"/>
    <n v="0"/>
    <n v="32.22"/>
    <n v="24.05"/>
    <n v="0"/>
  </r>
  <r>
    <x v="1"/>
    <n v="13"/>
    <n v="6"/>
    <x v="0"/>
    <d v="2018-10-13T00:00:00"/>
    <s v="Avg of 4 NM Projects"/>
    <n v="4"/>
    <n v="-0.13"/>
    <n v="-7.3033707865168538E-4"/>
    <n v="27.47"/>
    <n v="24.74"/>
    <n v="-3.2161999999999998E-3"/>
  </r>
  <r>
    <x v="1"/>
    <n v="13"/>
    <n v="6"/>
    <x v="0"/>
    <d v="2018-10-13T00:00:00"/>
    <s v="Avg of 4 NM Projects"/>
    <n v="5"/>
    <n v="-0.13"/>
    <n v="-7.3033707865168538E-4"/>
    <n v="29.6"/>
    <n v="24.13"/>
    <n v="-3.1368999999999998E-3"/>
  </r>
  <r>
    <x v="1"/>
    <n v="13"/>
    <n v="6"/>
    <x v="0"/>
    <d v="2018-10-13T00:00:00"/>
    <s v="Avg of 4 NM Projects"/>
    <n v="6"/>
    <n v="-0.13"/>
    <n v="-7.3033707865168538E-4"/>
    <n v="29.17"/>
    <n v="24.23"/>
    <n v="-3.1499000000000002E-3"/>
  </r>
  <r>
    <x v="1"/>
    <n v="13"/>
    <n v="6"/>
    <x v="0"/>
    <d v="2018-10-13T00:00:00"/>
    <s v="Avg of 4 NM Projects"/>
    <n v="7"/>
    <n v="0"/>
    <n v="0"/>
    <n v="32.29"/>
    <n v="25.73"/>
    <n v="0"/>
  </r>
  <r>
    <x v="1"/>
    <n v="13"/>
    <n v="6"/>
    <x v="1"/>
    <d v="2018-10-13T00:00:00"/>
    <s v="Avg of 4 NM Projects"/>
    <n v="8"/>
    <n v="5.125"/>
    <n v="2.8792134831460675E-2"/>
    <n v="33.99"/>
    <n v="34.36"/>
    <n v="0.176095"/>
  </r>
  <r>
    <x v="1"/>
    <n v="13"/>
    <n v="6"/>
    <x v="1"/>
    <d v="2018-10-13T00:00:00"/>
    <s v="Avg of 4 NM Projects"/>
    <n v="9"/>
    <n v="29.44"/>
    <n v="0.16539325842696631"/>
    <n v="38.69"/>
    <n v="47.18"/>
    <n v="1.3889792000000001"/>
  </r>
  <r>
    <x v="1"/>
    <n v="13"/>
    <n v="6"/>
    <x v="1"/>
    <d v="2018-10-13T00:00:00"/>
    <s v="Avg of 4 NM Projects"/>
    <n v="10"/>
    <n v="58.244999999999997"/>
    <n v="0.32721910112359548"/>
    <n v="40.69"/>
    <n v="49.51"/>
    <n v="2.8837099500000001"/>
  </r>
  <r>
    <x v="1"/>
    <n v="13"/>
    <n v="6"/>
    <x v="1"/>
    <d v="2018-10-13T00:00:00"/>
    <s v="Avg of 4 NM Projects"/>
    <n v="11"/>
    <n v="72.064999999999998"/>
    <n v="0.40485955056179773"/>
    <n v="41.57"/>
    <n v="53.94"/>
    <n v="3.8871861000000001"/>
  </r>
  <r>
    <x v="1"/>
    <n v="13"/>
    <n v="6"/>
    <x v="1"/>
    <d v="2018-10-13T00:00:00"/>
    <s v="Avg of 4 NM Projects"/>
    <n v="12"/>
    <n v="82.56"/>
    <n v="0.46382022471910112"/>
    <n v="41.55"/>
    <n v="47.55"/>
    <n v="3.9257279999999999"/>
  </r>
  <r>
    <x v="1"/>
    <n v="13"/>
    <n v="6"/>
    <x v="1"/>
    <d v="2018-10-13T00:00:00"/>
    <s v="Avg of 4 NM Projects"/>
    <n v="13"/>
    <n v="84.47999999999999"/>
    <n v="0.47460674157303367"/>
    <n v="38.71"/>
    <n v="37.94"/>
    <n v="3.2051711999999992"/>
  </r>
  <r>
    <x v="1"/>
    <n v="13"/>
    <n v="6"/>
    <x v="1"/>
    <d v="2018-10-13T00:00:00"/>
    <s v="Avg of 4 NM Projects"/>
    <n v="14"/>
    <n v="63.484999999999992"/>
    <n v="0.35665730337078649"/>
    <n v="34.83"/>
    <n v="31.64"/>
    <n v="2.0086653999999999"/>
  </r>
  <r>
    <x v="1"/>
    <n v="13"/>
    <n v="6"/>
    <x v="1"/>
    <d v="2018-10-13T00:00:00"/>
    <s v="Avg of 4 NM Projects"/>
    <n v="15"/>
    <n v="36.61"/>
    <n v="0.2056741573033708"/>
    <n v="32.380000000000003"/>
    <n v="29.92"/>
    <n v="1.0953712"/>
  </r>
  <r>
    <x v="1"/>
    <n v="13"/>
    <n v="6"/>
    <x v="1"/>
    <d v="2018-10-13T00:00:00"/>
    <s v="Avg of 4 NM Projects"/>
    <n v="16"/>
    <n v="39.17"/>
    <n v="0.22005617977528091"/>
    <n v="28.23"/>
    <n v="21.64"/>
    <n v="0.84763880000000003"/>
  </r>
  <r>
    <x v="1"/>
    <n v="13"/>
    <n v="6"/>
    <x v="1"/>
    <d v="2018-10-13T00:00:00"/>
    <s v="Avg of 4 NM Projects"/>
    <n v="17"/>
    <n v="23.04"/>
    <n v="0.12943820224719102"/>
    <n v="33.340000000000003"/>
    <n v="22.37"/>
    <n v="0.5154048"/>
  </r>
  <r>
    <x v="1"/>
    <n v="13"/>
    <n v="6"/>
    <x v="1"/>
    <d v="2018-10-13T00:00:00"/>
    <s v="Avg of 4 NM Projects"/>
    <n v="18"/>
    <n v="6.5250000000000004"/>
    <n v="3.6657303370786522E-2"/>
    <n v="39.47"/>
    <n v="33.07"/>
    <n v="0.21578175000000002"/>
  </r>
  <r>
    <x v="1"/>
    <n v="13"/>
    <n v="6"/>
    <x v="1"/>
    <d v="2018-10-13T00:00:00"/>
    <s v="Avg of 4 NM Projects"/>
    <n v="19"/>
    <n v="-0.39"/>
    <n v="-2.1910112359550564E-3"/>
    <n v="47.35"/>
    <n v="47.8"/>
    <n v="-1.8641999999999999E-2"/>
  </r>
  <r>
    <x v="1"/>
    <n v="13"/>
    <n v="6"/>
    <x v="1"/>
    <d v="2018-10-13T00:00:00"/>
    <s v="Avg of 4 NM Projects"/>
    <n v="20"/>
    <n v="-0.13"/>
    <n v="-7.3033707865168538E-4"/>
    <n v="44.34"/>
    <n v="45.15"/>
    <n v="-5.8695000000000006E-3"/>
  </r>
  <r>
    <x v="1"/>
    <n v="13"/>
    <n v="6"/>
    <x v="1"/>
    <d v="2018-10-13T00:00:00"/>
    <s v="Avg of 4 NM Projects"/>
    <n v="21"/>
    <n v="-0.13"/>
    <n v="-7.3033707865168538E-4"/>
    <n v="36.42"/>
    <n v="40.54"/>
    <n v="-5.2702000000000001E-3"/>
  </r>
  <r>
    <x v="1"/>
    <n v="13"/>
    <n v="6"/>
    <x v="1"/>
    <d v="2018-10-13T00:00:00"/>
    <s v="Avg of 4 NM Projects"/>
    <n v="22"/>
    <n v="0"/>
    <n v="0"/>
    <n v="32.82"/>
    <n v="27.87"/>
    <n v="0"/>
  </r>
  <r>
    <x v="1"/>
    <n v="13"/>
    <n v="6"/>
    <x v="1"/>
    <d v="2018-10-13T00:00:00"/>
    <s v="Avg of 4 NM Projects"/>
    <n v="23"/>
    <n v="-0.13"/>
    <n v="-7.3033707865168538E-4"/>
    <n v="29.27"/>
    <n v="21.6"/>
    <n v="-2.8080000000000002E-3"/>
  </r>
  <r>
    <x v="1"/>
    <n v="13"/>
    <n v="6"/>
    <x v="0"/>
    <d v="2018-10-13T00:00:00"/>
    <s v="Avg of 4 NM Projects"/>
    <n v="24"/>
    <n v="-0.13"/>
    <n v="-7.3033707865168538E-4"/>
    <n v="30.89"/>
    <n v="21.05"/>
    <n v="-2.7365000000000002E-3"/>
  </r>
  <r>
    <x v="1"/>
    <n v="14"/>
    <n v="7"/>
    <x v="0"/>
    <d v="2018-10-14T00:00:00"/>
    <s v="Avg of 4 NM Projects"/>
    <n v="1"/>
    <n v="0"/>
    <n v="0"/>
    <n v="26.32"/>
    <n v="20.23"/>
    <n v="0"/>
  </r>
  <r>
    <x v="1"/>
    <n v="14"/>
    <n v="7"/>
    <x v="0"/>
    <d v="2018-10-14T00:00:00"/>
    <s v="Avg of 4 NM Projects"/>
    <n v="2"/>
    <n v="0"/>
    <n v="0"/>
    <n v="24.11"/>
    <n v="21.94"/>
    <n v="0"/>
  </r>
  <r>
    <x v="1"/>
    <n v="14"/>
    <n v="7"/>
    <x v="0"/>
    <d v="2018-10-14T00:00:00"/>
    <s v="Avg of 4 NM Projects"/>
    <n v="3"/>
    <n v="-0.13"/>
    <n v="-7.3033707865168538E-4"/>
    <n v="23.6"/>
    <n v="21.15"/>
    <n v="-2.7494999999999998E-3"/>
  </r>
  <r>
    <x v="1"/>
    <n v="14"/>
    <n v="7"/>
    <x v="0"/>
    <d v="2018-10-14T00:00:00"/>
    <s v="Avg of 4 NM Projects"/>
    <n v="4"/>
    <n v="-0.13"/>
    <n v="-7.3033707865168538E-4"/>
    <n v="22.48"/>
    <n v="22.27"/>
    <n v="-2.8951000000000003E-3"/>
  </r>
  <r>
    <x v="1"/>
    <n v="14"/>
    <n v="7"/>
    <x v="0"/>
    <d v="2018-10-14T00:00:00"/>
    <s v="Avg of 4 NM Projects"/>
    <n v="5"/>
    <n v="-0.13"/>
    <n v="-7.3033707865168538E-4"/>
    <n v="21.49"/>
    <n v="20.8"/>
    <n v="-2.7040000000000002E-3"/>
  </r>
  <r>
    <x v="1"/>
    <n v="14"/>
    <n v="7"/>
    <x v="0"/>
    <d v="2018-10-14T00:00:00"/>
    <s v="Avg of 4 NM Projects"/>
    <n v="6"/>
    <n v="-0.13"/>
    <n v="-7.3033707865168538E-4"/>
    <n v="23.76"/>
    <n v="22.54"/>
    <n v="-2.9302E-3"/>
  </r>
  <r>
    <x v="1"/>
    <n v="14"/>
    <n v="7"/>
    <x v="0"/>
    <d v="2018-10-14T00:00:00"/>
    <s v="Avg of 4 NM Projects"/>
    <n v="7"/>
    <n v="-0.13"/>
    <n v="-7.3033707865168538E-4"/>
    <n v="26.23"/>
    <n v="22.74"/>
    <n v="-2.9562E-3"/>
  </r>
  <r>
    <x v="1"/>
    <n v="14"/>
    <n v="7"/>
    <x v="0"/>
    <d v="2018-10-14T00:00:00"/>
    <s v="Avg of 4 NM Projects"/>
    <n v="8"/>
    <n v="0.89499999999999991"/>
    <n v="5.0280898876404493E-3"/>
    <n v="26.21"/>
    <n v="23.22"/>
    <n v="2.0781899999999996E-2"/>
  </r>
  <r>
    <x v="1"/>
    <n v="14"/>
    <n v="7"/>
    <x v="0"/>
    <d v="2018-10-14T00:00:00"/>
    <s v="Avg of 4 NM Projects"/>
    <n v="9"/>
    <n v="26.235000000000003"/>
    <n v="0.14738764044943822"/>
    <n v="26.76"/>
    <n v="22.8"/>
    <n v="0.59815800000000008"/>
  </r>
  <r>
    <x v="1"/>
    <n v="14"/>
    <n v="7"/>
    <x v="0"/>
    <d v="2018-10-14T00:00:00"/>
    <s v="Avg of 4 NM Projects"/>
    <n v="10"/>
    <n v="52.61"/>
    <n v="0.295561797752809"/>
    <n v="28.25"/>
    <n v="26.69"/>
    <n v="1.4041609000000002"/>
  </r>
  <r>
    <x v="1"/>
    <n v="14"/>
    <n v="7"/>
    <x v="0"/>
    <d v="2018-10-14T00:00:00"/>
    <s v="Avg of 4 NM Projects"/>
    <n v="11"/>
    <n v="61.565000000000005"/>
    <n v="0.34587078651685393"/>
    <n v="30.97"/>
    <n v="21.58"/>
    <n v="1.3285727000000001"/>
  </r>
  <r>
    <x v="1"/>
    <n v="14"/>
    <n v="7"/>
    <x v="0"/>
    <d v="2018-10-14T00:00:00"/>
    <s v="Avg of 4 NM Projects"/>
    <n v="12"/>
    <n v="78.075000000000003"/>
    <n v="0.43862359550561797"/>
    <n v="28.41"/>
    <n v="22.55"/>
    <n v="1.7605912500000003"/>
  </r>
  <r>
    <x v="1"/>
    <n v="14"/>
    <n v="7"/>
    <x v="0"/>
    <d v="2018-10-14T00:00:00"/>
    <s v="Avg of 4 NM Projects"/>
    <n v="13"/>
    <n v="83.71"/>
    <n v="0.47028089887640445"/>
    <n v="27.52"/>
    <n v="22"/>
    <n v="1.8416199999999998"/>
  </r>
  <r>
    <x v="1"/>
    <n v="14"/>
    <n v="7"/>
    <x v="0"/>
    <d v="2018-10-14T00:00:00"/>
    <s v="Avg of 4 NM Projects"/>
    <n v="14"/>
    <n v="80.125"/>
    <n v="0.45014044943820225"/>
    <n v="25.75"/>
    <n v="20.85"/>
    <n v="1.6706062500000001"/>
  </r>
  <r>
    <x v="1"/>
    <n v="14"/>
    <n v="7"/>
    <x v="0"/>
    <d v="2018-10-14T00:00:00"/>
    <s v="Avg of 4 NM Projects"/>
    <n v="15"/>
    <n v="66.825000000000003"/>
    <n v="0.37542134831460677"/>
    <n v="25.91"/>
    <n v="22.05"/>
    <n v="1.4734912500000001"/>
  </r>
  <r>
    <x v="1"/>
    <n v="14"/>
    <n v="7"/>
    <x v="0"/>
    <d v="2018-10-14T00:00:00"/>
    <s v="Avg of 4 NM Projects"/>
    <n v="16"/>
    <n v="47.484999999999999"/>
    <n v="0.26676966292134829"/>
    <n v="26.65"/>
    <n v="22.46"/>
    <n v="1.0665131000000001"/>
  </r>
  <r>
    <x v="1"/>
    <n v="14"/>
    <n v="7"/>
    <x v="0"/>
    <d v="2018-10-14T00:00:00"/>
    <s v="Avg of 4 NM Projects"/>
    <n v="17"/>
    <n v="27.27"/>
    <n v="0.15320224719101122"/>
    <n v="30"/>
    <n v="33.67"/>
    <n v="0.91818090000000008"/>
  </r>
  <r>
    <x v="1"/>
    <n v="14"/>
    <n v="7"/>
    <x v="0"/>
    <d v="2018-10-14T00:00:00"/>
    <s v="Avg of 4 NM Projects"/>
    <n v="18"/>
    <n v="5.76"/>
    <n v="3.2359550561797755E-2"/>
    <n v="34.83"/>
    <n v="49.73"/>
    <n v="0.2864448"/>
  </r>
  <r>
    <x v="1"/>
    <n v="14"/>
    <n v="7"/>
    <x v="0"/>
    <d v="2018-10-14T00:00:00"/>
    <s v="Avg of 4 NM Projects"/>
    <n v="19"/>
    <n v="0"/>
    <n v="0"/>
    <n v="48.07"/>
    <n v="64.48"/>
    <n v="0"/>
  </r>
  <r>
    <x v="1"/>
    <n v="14"/>
    <n v="7"/>
    <x v="0"/>
    <d v="2018-10-14T00:00:00"/>
    <s v="Avg of 4 NM Projects"/>
    <n v="20"/>
    <n v="0"/>
    <n v="0"/>
    <n v="44.95"/>
    <n v="59.05"/>
    <n v="0"/>
  </r>
  <r>
    <x v="1"/>
    <n v="14"/>
    <n v="7"/>
    <x v="0"/>
    <d v="2018-10-14T00:00:00"/>
    <s v="Avg of 4 NM Projects"/>
    <n v="21"/>
    <n v="0"/>
    <n v="0"/>
    <n v="37.57"/>
    <n v="42.16"/>
    <n v="0"/>
  </r>
  <r>
    <x v="1"/>
    <n v="14"/>
    <n v="7"/>
    <x v="0"/>
    <d v="2018-10-14T00:00:00"/>
    <s v="Avg of 4 NM Projects"/>
    <n v="22"/>
    <n v="-0.13"/>
    <n v="-7.3033707865168538E-4"/>
    <n v="31.45"/>
    <n v="46.38"/>
    <n v="-6.0294000000000007E-3"/>
  </r>
  <r>
    <x v="1"/>
    <n v="14"/>
    <n v="7"/>
    <x v="0"/>
    <d v="2018-10-14T00:00:00"/>
    <s v="Avg of 4 NM Projects"/>
    <n v="23"/>
    <n v="-0.13"/>
    <n v="-7.3033707865168538E-4"/>
    <n v="26.82"/>
    <n v="33.450000000000003"/>
    <n v="-4.3485000000000008E-3"/>
  </r>
  <r>
    <x v="1"/>
    <n v="14"/>
    <n v="7"/>
    <x v="0"/>
    <d v="2018-10-14T00:00:00"/>
    <s v="Avg of 4 NM Projects"/>
    <n v="24"/>
    <n v="-0.26"/>
    <n v="-1.4606741573033708E-3"/>
    <n v="23.88"/>
    <n v="30.15"/>
    <n v="-7.8389999999999987E-3"/>
  </r>
  <r>
    <x v="1"/>
    <n v="15"/>
    <n v="1"/>
    <x v="0"/>
    <d v="2018-10-15T00:00:00"/>
    <s v="Avg of 4 NM Projects"/>
    <n v="1"/>
    <n v="-0.13"/>
    <n v="-7.3033707865168538E-4"/>
    <n v="22.31"/>
    <n v="25.99"/>
    <n v="-3.3786999999999997E-3"/>
  </r>
  <r>
    <x v="1"/>
    <n v="15"/>
    <n v="1"/>
    <x v="0"/>
    <d v="2018-10-15T00:00:00"/>
    <s v="Avg of 4 NM Projects"/>
    <n v="2"/>
    <n v="-0.13"/>
    <n v="-7.3033707865168538E-4"/>
    <n v="22.79"/>
    <n v="25.26"/>
    <n v="-3.2838000000000003E-3"/>
  </r>
  <r>
    <x v="1"/>
    <n v="15"/>
    <n v="1"/>
    <x v="0"/>
    <d v="2018-10-15T00:00:00"/>
    <s v="Avg of 4 NM Projects"/>
    <n v="3"/>
    <n v="-0.13"/>
    <n v="-7.3033707865168538E-4"/>
    <n v="21.69"/>
    <n v="25.85"/>
    <n v="-3.3605000000000006E-3"/>
  </r>
  <r>
    <x v="1"/>
    <n v="15"/>
    <n v="1"/>
    <x v="0"/>
    <d v="2018-10-15T00:00:00"/>
    <s v="Avg of 4 NM Projects"/>
    <n v="4"/>
    <n v="-0.13"/>
    <n v="-7.3033707865168538E-4"/>
    <n v="21.58"/>
    <n v="33.14"/>
    <n v="-4.3081999999999999E-3"/>
  </r>
  <r>
    <x v="1"/>
    <n v="15"/>
    <n v="1"/>
    <x v="0"/>
    <d v="2018-10-15T00:00:00"/>
    <s v="Avg of 4 NM Projects"/>
    <n v="5"/>
    <n v="0"/>
    <n v="0"/>
    <n v="22.57"/>
    <n v="75.56"/>
    <n v="0"/>
  </r>
  <r>
    <x v="1"/>
    <n v="15"/>
    <n v="1"/>
    <x v="0"/>
    <d v="2018-10-15T00:00:00"/>
    <s v="Avg of 4 NM Projects"/>
    <n v="6"/>
    <n v="0"/>
    <n v="0"/>
    <n v="25.57"/>
    <n v="31.54"/>
    <n v="0"/>
  </r>
  <r>
    <x v="1"/>
    <n v="15"/>
    <n v="1"/>
    <x v="0"/>
    <d v="2018-10-15T00:00:00"/>
    <s v="Avg of 4 NM Projects"/>
    <n v="7"/>
    <n v="-0.13"/>
    <n v="-7.3033707865168538E-4"/>
    <n v="39.369999999999997"/>
    <n v="80.2"/>
    <n v="-1.0426E-2"/>
  </r>
  <r>
    <x v="1"/>
    <n v="15"/>
    <n v="1"/>
    <x v="0"/>
    <d v="2018-10-15T00:00:00"/>
    <s v="Avg of 4 NM Projects"/>
    <n v="8"/>
    <n v="2.5549999999999997"/>
    <n v="1.4353932584269662E-2"/>
    <n v="41.53"/>
    <n v="61.94"/>
    <n v="0.15825669999999997"/>
  </r>
  <r>
    <x v="1"/>
    <n v="15"/>
    <n v="1"/>
    <x v="0"/>
    <d v="2018-10-15T00:00:00"/>
    <s v="Avg of 4 NM Projects"/>
    <n v="9"/>
    <n v="13.319999999999999"/>
    <n v="7.4831460674157302E-2"/>
    <n v="40.75"/>
    <n v="50"/>
    <n v="0.66599999999999993"/>
  </r>
  <r>
    <x v="1"/>
    <n v="15"/>
    <n v="1"/>
    <x v="0"/>
    <d v="2018-10-15T00:00:00"/>
    <s v="Avg of 4 NM Projects"/>
    <n v="10"/>
    <n v="18.684999999999999"/>
    <n v="0.10497191011235954"/>
    <n v="44.57"/>
    <n v="57.68"/>
    <n v="1.0777508"/>
  </r>
  <r>
    <x v="1"/>
    <n v="15"/>
    <n v="1"/>
    <x v="0"/>
    <d v="2018-10-15T00:00:00"/>
    <s v="Avg of 4 NM Projects"/>
    <n v="11"/>
    <n v="27.774999999999999"/>
    <n v="0.15603932584269661"/>
    <n v="45.34"/>
    <n v="58.1"/>
    <n v="1.6137275"/>
  </r>
  <r>
    <x v="1"/>
    <n v="15"/>
    <n v="1"/>
    <x v="0"/>
    <d v="2018-10-15T00:00:00"/>
    <s v="Avg of 4 NM Projects"/>
    <n v="12"/>
    <n v="38.909999999999997"/>
    <n v="0.2185955056179775"/>
    <n v="47.19"/>
    <n v="85.8"/>
    <n v="3.3384779999999994"/>
  </r>
  <r>
    <x v="1"/>
    <n v="15"/>
    <n v="1"/>
    <x v="0"/>
    <d v="2018-10-15T00:00:00"/>
    <s v="Avg of 4 NM Projects"/>
    <n v="13"/>
    <n v="50.69"/>
    <n v="0.28477528089887638"/>
    <n v="43.98"/>
    <n v="70.78"/>
    <n v="3.5878381999999998"/>
  </r>
  <r>
    <x v="1"/>
    <n v="15"/>
    <n v="1"/>
    <x v="0"/>
    <d v="2018-10-15T00:00:00"/>
    <s v="Avg of 4 NM Projects"/>
    <n v="14"/>
    <n v="51.2"/>
    <n v="0.28764044943820227"/>
    <n v="39.880000000000003"/>
    <n v="74.08"/>
    <n v="3.7928960000000003"/>
  </r>
  <r>
    <x v="1"/>
    <n v="15"/>
    <n v="1"/>
    <x v="0"/>
    <d v="2018-10-15T00:00:00"/>
    <s v="Avg of 4 NM Projects"/>
    <n v="15"/>
    <n v="45.955000000000005"/>
    <n v="0.25817415730337084"/>
    <n v="39.67"/>
    <n v="85.28"/>
    <n v="3.9190424000000008"/>
  </r>
  <r>
    <x v="1"/>
    <n v="15"/>
    <n v="1"/>
    <x v="0"/>
    <d v="2018-10-15T00:00:00"/>
    <s v="Avg of 4 NM Projects"/>
    <n v="16"/>
    <n v="22.02"/>
    <n v="0.12370786516853932"/>
    <n v="39.590000000000003"/>
    <n v="85.02"/>
    <n v="1.8721403999999997"/>
  </r>
  <r>
    <x v="1"/>
    <n v="15"/>
    <n v="1"/>
    <x v="0"/>
    <d v="2018-10-15T00:00:00"/>
    <s v="Avg of 4 NM Projects"/>
    <n v="17"/>
    <n v="9.9849999999999994"/>
    <n v="5.6095505617977527E-2"/>
    <n v="40.07"/>
    <n v="83.15"/>
    <n v="0.83025274999999998"/>
  </r>
  <r>
    <x v="1"/>
    <n v="15"/>
    <n v="1"/>
    <x v="0"/>
    <d v="2018-10-15T00:00:00"/>
    <s v="Avg of 4 NM Projects"/>
    <n v="18"/>
    <n v="2.4350000000000001"/>
    <n v="1.3679775280898877E-2"/>
    <n v="44.52"/>
    <n v="86.38"/>
    <n v="0.2103353"/>
  </r>
  <r>
    <x v="1"/>
    <n v="15"/>
    <n v="1"/>
    <x v="0"/>
    <d v="2018-10-15T00:00:00"/>
    <s v="Avg of 4 NM Projects"/>
    <n v="19"/>
    <n v="0"/>
    <n v="0"/>
    <n v="52.69"/>
    <n v="154.27000000000001"/>
    <n v="0"/>
  </r>
  <r>
    <x v="1"/>
    <n v="15"/>
    <n v="1"/>
    <x v="0"/>
    <d v="2018-10-15T00:00:00"/>
    <s v="Avg of 4 NM Projects"/>
    <n v="20"/>
    <n v="-0.13"/>
    <n v="-7.3033707865168538E-4"/>
    <n v="48.3"/>
    <n v="121.03"/>
    <n v="-1.5733899999999999E-2"/>
  </r>
  <r>
    <x v="1"/>
    <n v="15"/>
    <n v="1"/>
    <x v="0"/>
    <d v="2018-10-15T00:00:00"/>
    <s v="Avg of 4 NM Projects"/>
    <n v="21"/>
    <n v="-0.13"/>
    <n v="-7.3033707865168538E-4"/>
    <n v="40.99"/>
    <n v="74.150000000000006"/>
    <n v="-9.6395000000000022E-3"/>
  </r>
  <r>
    <x v="1"/>
    <n v="15"/>
    <n v="1"/>
    <x v="0"/>
    <d v="2018-10-15T00:00:00"/>
    <s v="Avg of 4 NM Projects"/>
    <n v="22"/>
    <n v="-0.26"/>
    <n v="-1.4606741573033708E-3"/>
    <n v="36.11"/>
    <n v="46.06"/>
    <n v="-1.1975600000000001E-2"/>
  </r>
  <r>
    <x v="1"/>
    <n v="15"/>
    <n v="1"/>
    <x v="0"/>
    <d v="2018-10-15T00:00:00"/>
    <s v="Avg of 4 NM Projects"/>
    <n v="23"/>
    <n v="0"/>
    <n v="0"/>
    <n v="29.81"/>
    <n v="35.090000000000003"/>
    <n v="0"/>
  </r>
  <r>
    <x v="1"/>
    <n v="15"/>
    <n v="1"/>
    <x v="0"/>
    <d v="2018-10-15T00:00:00"/>
    <s v="Avg of 4 NM Projects"/>
    <n v="24"/>
    <n v="0"/>
    <n v="0"/>
    <n v="26"/>
    <n v="26.61"/>
    <n v="0"/>
  </r>
  <r>
    <x v="1"/>
    <n v="16"/>
    <n v="2"/>
    <x v="0"/>
    <d v="2018-10-16T00:00:00"/>
    <s v="Avg of 4 NM Projects"/>
    <n v="1"/>
    <n v="0"/>
    <n v="0"/>
    <n v="28.37"/>
    <n v="64.650000000000006"/>
    <n v="0"/>
  </r>
  <r>
    <x v="1"/>
    <n v="16"/>
    <n v="2"/>
    <x v="0"/>
    <d v="2018-10-16T00:00:00"/>
    <s v="Avg of 4 NM Projects"/>
    <n v="2"/>
    <n v="0"/>
    <n v="0"/>
    <n v="26.09"/>
    <n v="60.11"/>
    <n v="0"/>
  </r>
  <r>
    <x v="1"/>
    <n v="16"/>
    <n v="2"/>
    <x v="0"/>
    <d v="2018-10-16T00:00:00"/>
    <s v="Avg of 4 NM Projects"/>
    <n v="3"/>
    <n v="0"/>
    <n v="0"/>
    <n v="24.36"/>
    <n v="42"/>
    <n v="0"/>
  </r>
  <r>
    <x v="1"/>
    <n v="16"/>
    <n v="2"/>
    <x v="0"/>
    <d v="2018-10-16T00:00:00"/>
    <s v="Avg of 4 NM Projects"/>
    <n v="4"/>
    <n v="-0.13"/>
    <n v="-7.3033707865168538E-4"/>
    <n v="25.82"/>
    <n v="39.090000000000003"/>
    <n v="-5.0817000000000006E-3"/>
  </r>
  <r>
    <x v="1"/>
    <n v="16"/>
    <n v="2"/>
    <x v="0"/>
    <d v="2018-10-16T00:00:00"/>
    <s v="Avg of 4 NM Projects"/>
    <n v="5"/>
    <n v="0"/>
    <n v="0"/>
    <n v="26.43"/>
    <n v="43.82"/>
    <n v="0"/>
  </r>
  <r>
    <x v="1"/>
    <n v="16"/>
    <n v="2"/>
    <x v="0"/>
    <d v="2018-10-16T00:00:00"/>
    <s v="Avg of 4 NM Projects"/>
    <n v="6"/>
    <n v="-0.26"/>
    <n v="-1.4606741573033708E-3"/>
    <n v="27.78"/>
    <n v="35.090000000000003"/>
    <n v="-9.123400000000002E-3"/>
  </r>
  <r>
    <x v="1"/>
    <n v="16"/>
    <n v="2"/>
    <x v="0"/>
    <d v="2018-10-16T00:00:00"/>
    <s v="Avg of 4 NM Projects"/>
    <n v="7"/>
    <n v="-0.26"/>
    <n v="-1.4606741573033708E-3"/>
    <n v="35.69"/>
    <n v="106.73"/>
    <n v="-2.7749800000000002E-2"/>
  </r>
  <r>
    <x v="1"/>
    <n v="16"/>
    <n v="2"/>
    <x v="1"/>
    <d v="2018-10-16T00:00:00"/>
    <s v="Avg of 4 NM Projects"/>
    <n v="8"/>
    <n v="1.5399999999999998"/>
    <n v="8.6516853932584251E-3"/>
    <n v="37.229999999999997"/>
    <n v="36.35"/>
    <n v="5.5978999999999994E-2"/>
  </r>
  <r>
    <x v="1"/>
    <n v="16"/>
    <n v="2"/>
    <x v="1"/>
    <d v="2018-10-16T00:00:00"/>
    <s v="Avg of 4 NM Projects"/>
    <n v="9"/>
    <n v="8.8350000000000009"/>
    <n v="4.9634831460674163E-2"/>
    <n v="37.159999999999997"/>
    <n v="32.479999999999997"/>
    <n v="0.28696080000000002"/>
  </r>
  <r>
    <x v="1"/>
    <n v="16"/>
    <n v="2"/>
    <x v="1"/>
    <d v="2018-10-16T00:00:00"/>
    <s v="Avg of 4 NM Projects"/>
    <n v="10"/>
    <n v="24.45"/>
    <n v="0.13735955056179774"/>
    <n v="30.51"/>
    <n v="21.71"/>
    <n v="0.53080949999999993"/>
  </r>
  <r>
    <x v="1"/>
    <n v="16"/>
    <n v="2"/>
    <x v="1"/>
    <d v="2018-10-16T00:00:00"/>
    <s v="Avg of 4 NM Projects"/>
    <n v="11"/>
    <n v="42.874999999999993"/>
    <n v="0.2408707865168539"/>
    <n v="27.74"/>
    <n v="21.85"/>
    <n v="0.93681874999999992"/>
  </r>
  <r>
    <x v="1"/>
    <n v="16"/>
    <n v="2"/>
    <x v="1"/>
    <d v="2018-10-16T00:00:00"/>
    <s v="Avg of 4 NM Projects"/>
    <n v="12"/>
    <n v="48.900000000000006"/>
    <n v="0.27471910112359554"/>
    <n v="26.11"/>
    <n v="23.02"/>
    <n v="1.1256780000000002"/>
  </r>
  <r>
    <x v="1"/>
    <n v="16"/>
    <n v="2"/>
    <x v="1"/>
    <d v="2018-10-16T00:00:00"/>
    <s v="Avg of 4 NM Projects"/>
    <n v="13"/>
    <n v="52.22"/>
    <n v="0.29337078651685394"/>
    <n v="25.18"/>
    <n v="22.42"/>
    <n v="1.1707724000000002"/>
  </r>
  <r>
    <x v="1"/>
    <n v="16"/>
    <n v="2"/>
    <x v="1"/>
    <d v="2018-10-16T00:00:00"/>
    <s v="Avg of 4 NM Projects"/>
    <n v="14"/>
    <n v="47.75"/>
    <n v="0.26825842696629215"/>
    <n v="24.24"/>
    <n v="23.17"/>
    <n v="1.1063675000000002"/>
  </r>
  <r>
    <x v="1"/>
    <n v="16"/>
    <n v="2"/>
    <x v="1"/>
    <d v="2018-10-16T00:00:00"/>
    <s v="Avg of 4 NM Projects"/>
    <n v="15"/>
    <n v="30.59"/>
    <n v="0.17185393258426968"/>
    <n v="24.33"/>
    <n v="23.14"/>
    <n v="0.70785260000000005"/>
  </r>
  <r>
    <x v="1"/>
    <n v="16"/>
    <n v="2"/>
    <x v="1"/>
    <d v="2018-10-16T00:00:00"/>
    <s v="Avg of 4 NM Projects"/>
    <n v="16"/>
    <n v="27.515000000000001"/>
    <n v="0.15457865168539325"/>
    <n v="25.57"/>
    <n v="23.05"/>
    <n v="0.63422075000000011"/>
  </r>
  <r>
    <x v="1"/>
    <n v="16"/>
    <n v="2"/>
    <x v="1"/>
    <d v="2018-10-16T00:00:00"/>
    <s v="Avg of 4 NM Projects"/>
    <n v="17"/>
    <n v="11.135"/>
    <n v="6.2556179775280898E-2"/>
    <n v="27.97"/>
    <n v="28.09"/>
    <n v="0.31278214999999998"/>
  </r>
  <r>
    <x v="1"/>
    <n v="16"/>
    <n v="2"/>
    <x v="1"/>
    <d v="2018-10-16T00:00:00"/>
    <s v="Avg of 4 NM Projects"/>
    <n v="18"/>
    <n v="1.9250000000000003"/>
    <n v="1.0814606741573035E-2"/>
    <n v="36.08"/>
    <n v="51.33"/>
    <n v="9.8810250000000016E-2"/>
  </r>
  <r>
    <x v="1"/>
    <n v="16"/>
    <n v="2"/>
    <x v="1"/>
    <d v="2018-10-16T00:00:00"/>
    <s v="Avg of 4 NM Projects"/>
    <n v="19"/>
    <n v="-0.13"/>
    <n v="-7.3033707865168538E-4"/>
    <n v="50.7"/>
    <n v="55.56"/>
    <n v="-7.2228000000000006E-3"/>
  </r>
  <r>
    <x v="1"/>
    <n v="16"/>
    <n v="2"/>
    <x v="1"/>
    <d v="2018-10-16T00:00:00"/>
    <s v="Avg of 4 NM Projects"/>
    <n v="20"/>
    <n v="0"/>
    <n v="0"/>
    <n v="49.57"/>
    <n v="52.41"/>
    <n v="0"/>
  </r>
  <r>
    <x v="1"/>
    <n v="16"/>
    <n v="2"/>
    <x v="1"/>
    <d v="2018-10-16T00:00:00"/>
    <s v="Avg of 4 NM Projects"/>
    <n v="21"/>
    <n v="-0.13"/>
    <n v="-7.3033707865168538E-4"/>
    <n v="41.02"/>
    <n v="43.05"/>
    <n v="-5.5964999999999999E-3"/>
  </r>
  <r>
    <x v="1"/>
    <n v="16"/>
    <n v="2"/>
    <x v="1"/>
    <d v="2018-10-16T00:00:00"/>
    <s v="Avg of 4 NM Projects"/>
    <n v="22"/>
    <n v="-0.13"/>
    <n v="-7.3033707865168538E-4"/>
    <n v="34.33"/>
    <n v="36.58"/>
    <n v="-4.7553999999999999E-3"/>
  </r>
  <r>
    <x v="1"/>
    <n v="16"/>
    <n v="2"/>
    <x v="1"/>
    <d v="2018-10-16T00:00:00"/>
    <s v="Avg of 4 NM Projects"/>
    <n v="23"/>
    <n v="-0.13"/>
    <n v="-7.3033707865168538E-4"/>
    <n v="35.26"/>
    <n v="36.86"/>
    <n v="-4.7918000000000006E-3"/>
  </r>
  <r>
    <x v="1"/>
    <n v="16"/>
    <n v="2"/>
    <x v="0"/>
    <d v="2018-10-16T00:00:00"/>
    <s v="Avg of 4 NM Projects"/>
    <n v="24"/>
    <n v="0"/>
    <n v="0"/>
    <n v="30.57"/>
    <n v="25.43"/>
    <n v="0"/>
  </r>
  <r>
    <x v="1"/>
    <n v="17"/>
    <n v="3"/>
    <x v="0"/>
    <d v="2018-10-17T00:00:00"/>
    <s v="Avg of 4 NM Projects"/>
    <n v="1"/>
    <n v="-0.26"/>
    <n v="-1.4606741573033708E-3"/>
    <n v="28.69"/>
    <n v="25.26"/>
    <n v="-6.5676000000000007E-3"/>
  </r>
  <r>
    <x v="1"/>
    <n v="17"/>
    <n v="3"/>
    <x v="0"/>
    <d v="2018-10-17T00:00:00"/>
    <s v="Avg of 4 NM Projects"/>
    <n v="2"/>
    <n v="-0.13"/>
    <n v="-7.3033707865168538E-4"/>
    <n v="28.62"/>
    <n v="25.92"/>
    <n v="-3.3695999999999999E-3"/>
  </r>
  <r>
    <x v="1"/>
    <n v="17"/>
    <n v="3"/>
    <x v="0"/>
    <d v="2018-10-17T00:00:00"/>
    <s v="Avg of 4 NM Projects"/>
    <n v="3"/>
    <n v="-0.26"/>
    <n v="-1.4606741573033708E-3"/>
    <n v="25.85"/>
    <n v="25.63"/>
    <n v="-6.6638000000000001E-3"/>
  </r>
  <r>
    <x v="1"/>
    <n v="17"/>
    <n v="3"/>
    <x v="0"/>
    <d v="2018-10-17T00:00:00"/>
    <s v="Avg of 4 NM Projects"/>
    <n v="4"/>
    <n v="0"/>
    <n v="0"/>
    <n v="26.05"/>
    <n v="25.39"/>
    <n v="0"/>
  </r>
  <r>
    <x v="1"/>
    <n v="17"/>
    <n v="3"/>
    <x v="0"/>
    <d v="2018-10-17T00:00:00"/>
    <s v="Avg of 4 NM Projects"/>
    <n v="5"/>
    <n v="-0.13"/>
    <n v="-7.3033707865168538E-4"/>
    <n v="25.96"/>
    <n v="25.16"/>
    <n v="-3.2707999999999999E-3"/>
  </r>
  <r>
    <x v="1"/>
    <n v="17"/>
    <n v="3"/>
    <x v="0"/>
    <d v="2018-10-17T00:00:00"/>
    <s v="Avg of 4 NM Projects"/>
    <n v="6"/>
    <n v="0"/>
    <n v="0"/>
    <n v="30.78"/>
    <n v="30.67"/>
    <n v="0"/>
  </r>
  <r>
    <x v="1"/>
    <n v="17"/>
    <n v="3"/>
    <x v="0"/>
    <d v="2018-10-17T00:00:00"/>
    <s v="Avg of 4 NM Projects"/>
    <n v="7"/>
    <n v="0"/>
    <n v="0"/>
    <n v="35.549999999999997"/>
    <n v="39.29"/>
    <n v="0"/>
  </r>
  <r>
    <x v="1"/>
    <n v="17"/>
    <n v="3"/>
    <x v="1"/>
    <d v="2018-10-17T00:00:00"/>
    <s v="Avg of 4 NM Projects"/>
    <n v="8"/>
    <n v="4.4799999999999995"/>
    <n v="2.5168539325842693E-2"/>
    <n v="45"/>
    <n v="50.53"/>
    <n v="0.22637439999999998"/>
  </r>
  <r>
    <x v="1"/>
    <n v="17"/>
    <n v="3"/>
    <x v="1"/>
    <d v="2018-10-17T00:00:00"/>
    <s v="Avg of 4 NM Projects"/>
    <n v="9"/>
    <n v="37.764999999999993"/>
    <n v="0.21216292134831458"/>
    <n v="41.74"/>
    <n v="38.659999999999997"/>
    <n v="1.4599948999999997"/>
  </r>
  <r>
    <x v="1"/>
    <n v="17"/>
    <n v="3"/>
    <x v="1"/>
    <d v="2018-10-17T00:00:00"/>
    <s v="Avg of 4 NM Projects"/>
    <n v="10"/>
    <n v="60.8"/>
    <n v="0.34157303370786513"/>
    <n v="29.38"/>
    <n v="28.24"/>
    <n v="1.7169919999999996"/>
  </r>
  <r>
    <x v="1"/>
    <n v="17"/>
    <n v="3"/>
    <x v="1"/>
    <d v="2018-10-17T00:00:00"/>
    <s v="Avg of 4 NM Projects"/>
    <n v="11"/>
    <n v="51.08"/>
    <n v="0.28696629213483144"/>
    <n v="30.05"/>
    <n v="27.56"/>
    <n v="1.4077647999999998"/>
  </r>
  <r>
    <x v="1"/>
    <n v="17"/>
    <n v="3"/>
    <x v="1"/>
    <d v="2018-10-17T00:00:00"/>
    <s v="Avg of 4 NM Projects"/>
    <n v="12"/>
    <n v="48.269999999999996"/>
    <n v="0.27117977528089887"/>
    <n v="29.68"/>
    <n v="26.21"/>
    <n v="1.2651566999999999"/>
  </r>
  <r>
    <x v="1"/>
    <n v="17"/>
    <n v="3"/>
    <x v="1"/>
    <d v="2018-10-17T00:00:00"/>
    <s v="Avg of 4 NM Projects"/>
    <n v="13"/>
    <n v="72.19"/>
    <n v="0.40556179775280898"/>
    <n v="29.42"/>
    <n v="25.91"/>
    <n v="1.8704429"/>
  </r>
  <r>
    <x v="1"/>
    <n v="17"/>
    <n v="3"/>
    <x v="1"/>
    <d v="2018-10-17T00:00:00"/>
    <s v="Avg of 4 NM Projects"/>
    <n v="14"/>
    <n v="81.66"/>
    <n v="0.45876404494382023"/>
    <n v="29.38"/>
    <n v="26.47"/>
    <n v="2.1615402000000001"/>
  </r>
  <r>
    <x v="1"/>
    <n v="17"/>
    <n v="3"/>
    <x v="1"/>
    <d v="2018-10-17T00:00:00"/>
    <s v="Avg of 4 NM Projects"/>
    <n v="15"/>
    <n v="79.61999999999999"/>
    <n v="0.44730337078651677"/>
    <n v="29.37"/>
    <n v="28.06"/>
    <n v="2.2341371999999997"/>
  </r>
  <r>
    <x v="1"/>
    <n v="17"/>
    <n v="3"/>
    <x v="1"/>
    <d v="2018-10-17T00:00:00"/>
    <s v="Avg of 4 NM Projects"/>
    <n v="16"/>
    <n v="55.164999999999992"/>
    <n v="0.30991573033707859"/>
    <n v="30.05"/>
    <n v="28.71"/>
    <n v="1.5837871499999998"/>
  </r>
  <r>
    <x v="1"/>
    <n v="17"/>
    <n v="3"/>
    <x v="1"/>
    <d v="2018-10-17T00:00:00"/>
    <s v="Avg of 4 NM Projects"/>
    <n v="17"/>
    <n v="31.229999999999997"/>
    <n v="0.17544943820224718"/>
    <n v="32.32"/>
    <n v="35.36"/>
    <n v="1.1042927999999999"/>
  </r>
  <r>
    <x v="1"/>
    <n v="17"/>
    <n v="3"/>
    <x v="1"/>
    <d v="2018-10-17T00:00:00"/>
    <s v="Avg of 4 NM Projects"/>
    <n v="18"/>
    <n v="8.3249999999999993"/>
    <n v="4.6769662921348314E-2"/>
    <n v="41.02"/>
    <n v="33.33"/>
    <n v="0.27747224999999998"/>
  </r>
  <r>
    <x v="1"/>
    <n v="17"/>
    <n v="3"/>
    <x v="1"/>
    <d v="2018-10-17T00:00:00"/>
    <s v="Avg of 4 NM Projects"/>
    <n v="19"/>
    <n v="-0.13"/>
    <n v="-7.3033707865168538E-4"/>
    <n v="46.1"/>
    <n v="31.58"/>
    <n v="-4.1053999999999995E-3"/>
  </r>
  <r>
    <x v="1"/>
    <n v="17"/>
    <n v="3"/>
    <x v="1"/>
    <d v="2018-10-17T00:00:00"/>
    <s v="Avg of 4 NM Projects"/>
    <n v="20"/>
    <n v="-0.13"/>
    <n v="-7.3033707865168538E-4"/>
    <n v="44.6"/>
    <n v="31.73"/>
    <n v="-4.1248999999999999E-3"/>
  </r>
  <r>
    <x v="1"/>
    <n v="17"/>
    <n v="3"/>
    <x v="1"/>
    <d v="2018-10-17T00:00:00"/>
    <s v="Avg of 4 NM Projects"/>
    <n v="21"/>
    <n v="0"/>
    <n v="0"/>
    <n v="41.13"/>
    <n v="29.75"/>
    <n v="0"/>
  </r>
  <r>
    <x v="1"/>
    <n v="17"/>
    <n v="3"/>
    <x v="1"/>
    <d v="2018-10-17T00:00:00"/>
    <s v="Avg of 4 NM Projects"/>
    <n v="22"/>
    <n v="-0.13"/>
    <n v="-7.3033707865168538E-4"/>
    <n v="33.83"/>
    <n v="26.19"/>
    <n v="-3.4047000000000005E-3"/>
  </r>
  <r>
    <x v="1"/>
    <n v="17"/>
    <n v="3"/>
    <x v="1"/>
    <d v="2018-10-17T00:00:00"/>
    <s v="Avg of 4 NM Projects"/>
    <n v="23"/>
    <n v="-0.13"/>
    <n v="-7.3033707865168538E-4"/>
    <n v="32.49"/>
    <n v="26.42"/>
    <n v="-3.4346000000000003E-3"/>
  </r>
  <r>
    <x v="1"/>
    <n v="17"/>
    <n v="3"/>
    <x v="0"/>
    <d v="2018-10-17T00:00:00"/>
    <s v="Avg of 4 NM Projects"/>
    <n v="24"/>
    <n v="0"/>
    <n v="0"/>
    <n v="30.1"/>
    <n v="25.13"/>
    <n v="0"/>
  </r>
  <r>
    <x v="1"/>
    <n v="18"/>
    <n v="4"/>
    <x v="0"/>
    <d v="2018-10-18T00:00:00"/>
    <s v="Avg of 4 NM Projects"/>
    <n v="1"/>
    <n v="0"/>
    <n v="0"/>
    <n v="29.2"/>
    <n v="24.74"/>
    <n v="0"/>
  </r>
  <r>
    <x v="1"/>
    <n v="18"/>
    <n v="4"/>
    <x v="0"/>
    <d v="2018-10-18T00:00:00"/>
    <s v="Avg of 4 NM Projects"/>
    <n v="2"/>
    <n v="-0.13"/>
    <n v="-7.3033707865168538E-4"/>
    <n v="31.26"/>
    <n v="25.26"/>
    <n v="-3.2838000000000003E-3"/>
  </r>
  <r>
    <x v="1"/>
    <n v="18"/>
    <n v="4"/>
    <x v="0"/>
    <d v="2018-10-18T00:00:00"/>
    <s v="Avg of 4 NM Projects"/>
    <n v="3"/>
    <n v="-0.13"/>
    <n v="-7.3033707865168538E-4"/>
    <n v="29.11"/>
    <n v="24.41"/>
    <n v="-3.1733000000000004E-3"/>
  </r>
  <r>
    <x v="1"/>
    <n v="18"/>
    <n v="4"/>
    <x v="0"/>
    <d v="2018-10-18T00:00:00"/>
    <s v="Avg of 4 NM Projects"/>
    <n v="4"/>
    <n v="-0.13"/>
    <n v="-7.3033707865168538E-4"/>
    <n v="30.01"/>
    <n v="27.63"/>
    <n v="-3.5918999999999999E-3"/>
  </r>
  <r>
    <x v="1"/>
    <n v="18"/>
    <n v="4"/>
    <x v="0"/>
    <d v="2018-10-18T00:00:00"/>
    <s v="Avg of 4 NM Projects"/>
    <n v="5"/>
    <n v="0"/>
    <n v="0"/>
    <n v="29.12"/>
    <n v="27.52"/>
    <n v="0"/>
  </r>
  <r>
    <x v="1"/>
    <n v="18"/>
    <n v="4"/>
    <x v="0"/>
    <d v="2018-10-18T00:00:00"/>
    <s v="Avg of 4 NM Projects"/>
    <n v="6"/>
    <n v="-0.13"/>
    <n v="-7.3033707865168538E-4"/>
    <n v="30.43"/>
    <n v="26.73"/>
    <n v="-3.4749000000000004E-3"/>
  </r>
  <r>
    <x v="1"/>
    <n v="18"/>
    <n v="4"/>
    <x v="0"/>
    <d v="2018-10-18T00:00:00"/>
    <s v="Avg of 4 NM Projects"/>
    <n v="7"/>
    <n v="-0.13"/>
    <n v="-7.3033707865168538E-4"/>
    <n v="48.24"/>
    <n v="28.05"/>
    <n v="-3.6465E-3"/>
  </r>
  <r>
    <x v="1"/>
    <n v="18"/>
    <n v="4"/>
    <x v="1"/>
    <d v="2018-10-18T00:00:00"/>
    <s v="Avg of 4 NM Projects"/>
    <n v="8"/>
    <n v="0.77"/>
    <n v="4.3258426966292134E-3"/>
    <n v="50.31"/>
    <n v="28.85"/>
    <n v="2.2214500000000002E-2"/>
  </r>
  <r>
    <x v="1"/>
    <n v="18"/>
    <n v="4"/>
    <x v="1"/>
    <d v="2018-10-18T00:00:00"/>
    <s v="Avg of 4 NM Projects"/>
    <n v="9"/>
    <n v="8.9649999999999999"/>
    <n v="5.0365168539325843E-2"/>
    <n v="42"/>
    <n v="33.479999999999997"/>
    <n v="0.30014819999999998"/>
  </r>
  <r>
    <x v="1"/>
    <n v="18"/>
    <n v="4"/>
    <x v="1"/>
    <d v="2018-10-18T00:00:00"/>
    <s v="Avg of 4 NM Projects"/>
    <n v="10"/>
    <n v="48.515000000000001"/>
    <n v="0.2725561797752809"/>
    <n v="37.729999999999997"/>
    <n v="29.09"/>
    <n v="1.41130135"/>
  </r>
  <r>
    <x v="1"/>
    <n v="18"/>
    <n v="4"/>
    <x v="1"/>
    <d v="2018-10-18T00:00:00"/>
    <s v="Avg of 4 NM Projects"/>
    <n v="11"/>
    <n v="66.554999999999993"/>
    <n v="0.37390449438202245"/>
    <n v="35.08"/>
    <n v="29.93"/>
    <n v="1.9919911499999998"/>
  </r>
  <r>
    <x v="1"/>
    <n v="18"/>
    <n v="4"/>
    <x v="1"/>
    <d v="2018-10-18T00:00:00"/>
    <s v="Avg of 4 NM Projects"/>
    <n v="12"/>
    <n v="96"/>
    <n v="0.5393258426966292"/>
    <n v="35.119999999999997"/>
    <n v="27.39"/>
    <n v="2.6294400000000002"/>
  </r>
  <r>
    <x v="1"/>
    <n v="18"/>
    <n v="4"/>
    <x v="1"/>
    <d v="2018-10-18T00:00:00"/>
    <s v="Avg of 4 NM Projects"/>
    <n v="13"/>
    <n v="121.855"/>
    <n v="0.68457865168539334"/>
    <n v="33.909999999999997"/>
    <n v="26.18"/>
    <n v="3.1901638999999999"/>
  </r>
  <r>
    <x v="1"/>
    <n v="18"/>
    <n v="4"/>
    <x v="1"/>
    <d v="2018-10-18T00:00:00"/>
    <s v="Avg of 4 NM Projects"/>
    <n v="14"/>
    <n v="107.52"/>
    <n v="0.60404494382022467"/>
    <n v="36.85"/>
    <n v="17.559999999999999"/>
    <n v="1.8880511999999998"/>
  </r>
  <r>
    <x v="1"/>
    <n v="18"/>
    <n v="4"/>
    <x v="1"/>
    <d v="2018-10-18T00:00:00"/>
    <s v="Avg of 4 NM Projects"/>
    <n v="15"/>
    <n v="89.724999999999994"/>
    <n v="0.50407303370786516"/>
    <n v="34.869999999999997"/>
    <n v="17.829999999999998"/>
    <n v="1.5997967499999997"/>
  </r>
  <r>
    <x v="1"/>
    <n v="18"/>
    <n v="4"/>
    <x v="1"/>
    <d v="2018-10-18T00:00:00"/>
    <s v="Avg of 4 NM Projects"/>
    <n v="16"/>
    <n v="65.924999999999997"/>
    <n v="0.37036516853932583"/>
    <n v="34.83"/>
    <n v="22.75"/>
    <n v="1.49979375"/>
  </r>
  <r>
    <x v="1"/>
    <n v="18"/>
    <n v="4"/>
    <x v="1"/>
    <d v="2018-10-18T00:00:00"/>
    <s v="Avg of 4 NM Projects"/>
    <n v="17"/>
    <n v="34.945"/>
    <n v="0.19632022471910113"/>
    <n v="37.229999999999997"/>
    <n v="24.86"/>
    <n v="0.86873270000000002"/>
  </r>
  <r>
    <x v="1"/>
    <n v="18"/>
    <n v="4"/>
    <x v="1"/>
    <d v="2018-10-18T00:00:00"/>
    <s v="Avg of 4 NM Projects"/>
    <n v="18"/>
    <n v="7.8049999999999997"/>
    <n v="4.3848314606741573E-2"/>
    <n v="45.29"/>
    <n v="28.92"/>
    <n v="0.22572060000000002"/>
  </r>
  <r>
    <x v="1"/>
    <n v="18"/>
    <n v="4"/>
    <x v="1"/>
    <d v="2018-10-18T00:00:00"/>
    <s v="Avg of 4 NM Projects"/>
    <n v="19"/>
    <n v="-0.26"/>
    <n v="-1.4606741573033708E-3"/>
    <n v="57.12"/>
    <n v="38.090000000000003"/>
    <n v="-9.9034000000000014E-3"/>
  </r>
  <r>
    <x v="1"/>
    <n v="18"/>
    <n v="4"/>
    <x v="1"/>
    <d v="2018-10-18T00:00:00"/>
    <s v="Avg of 4 NM Projects"/>
    <n v="20"/>
    <n v="0"/>
    <n v="0"/>
    <n v="54.71"/>
    <n v="60"/>
    <n v="0"/>
  </r>
  <r>
    <x v="1"/>
    <n v="18"/>
    <n v="4"/>
    <x v="1"/>
    <d v="2018-10-18T00:00:00"/>
    <s v="Avg of 4 NM Projects"/>
    <n v="21"/>
    <n v="0"/>
    <n v="0"/>
    <n v="47.81"/>
    <n v="37.83"/>
    <n v="0"/>
  </r>
  <r>
    <x v="1"/>
    <n v="18"/>
    <n v="4"/>
    <x v="1"/>
    <d v="2018-10-18T00:00:00"/>
    <s v="Avg of 4 NM Projects"/>
    <n v="22"/>
    <n v="-0.26"/>
    <n v="-1.4606741573033708E-3"/>
    <n v="42.85"/>
    <n v="43.82"/>
    <n v="-1.1393200000000001E-2"/>
  </r>
  <r>
    <x v="1"/>
    <n v="18"/>
    <n v="4"/>
    <x v="1"/>
    <d v="2018-10-18T00:00:00"/>
    <s v="Avg of 4 NM Projects"/>
    <n v="23"/>
    <n v="0"/>
    <n v="0"/>
    <n v="39.18"/>
    <n v="31.74"/>
    <n v="0"/>
  </r>
  <r>
    <x v="1"/>
    <n v="18"/>
    <n v="4"/>
    <x v="0"/>
    <d v="2018-10-18T00:00:00"/>
    <s v="Avg of 4 NM Projects"/>
    <n v="24"/>
    <n v="-0.13"/>
    <n v="-7.3033707865168538E-4"/>
    <n v="37.11"/>
    <n v="29.11"/>
    <n v="-3.7843E-3"/>
  </r>
  <r>
    <x v="1"/>
    <n v="19"/>
    <n v="5"/>
    <x v="0"/>
    <d v="2018-10-19T00:00:00"/>
    <s v="Avg of 4 NM Projects"/>
    <n v="1"/>
    <n v="0"/>
    <n v="0"/>
    <n v="29.51"/>
    <n v="26.44"/>
    <n v="0"/>
  </r>
  <r>
    <x v="1"/>
    <n v="19"/>
    <n v="5"/>
    <x v="0"/>
    <d v="2018-10-19T00:00:00"/>
    <s v="Avg of 4 NM Projects"/>
    <n v="2"/>
    <n v="0"/>
    <n v="0"/>
    <n v="30.47"/>
    <n v="27.55"/>
    <n v="0"/>
  </r>
  <r>
    <x v="1"/>
    <n v="19"/>
    <n v="5"/>
    <x v="0"/>
    <d v="2018-10-19T00:00:00"/>
    <s v="Avg of 4 NM Projects"/>
    <n v="3"/>
    <n v="-0.26"/>
    <n v="-1.4606741573033708E-3"/>
    <n v="27.84"/>
    <n v="27.04"/>
    <n v="-7.0304E-3"/>
  </r>
  <r>
    <x v="1"/>
    <n v="19"/>
    <n v="5"/>
    <x v="0"/>
    <d v="2018-10-19T00:00:00"/>
    <s v="Avg of 4 NM Projects"/>
    <n v="4"/>
    <n v="0"/>
    <n v="0"/>
    <n v="27.7"/>
    <n v="26.97"/>
    <n v="0"/>
  </r>
  <r>
    <x v="1"/>
    <n v="19"/>
    <n v="5"/>
    <x v="0"/>
    <d v="2018-10-19T00:00:00"/>
    <s v="Avg of 4 NM Projects"/>
    <n v="5"/>
    <n v="-0.13"/>
    <n v="-7.3033707865168538E-4"/>
    <n v="29.33"/>
    <n v="30.23"/>
    <n v="-3.9299000000000001E-3"/>
  </r>
  <r>
    <x v="1"/>
    <n v="19"/>
    <n v="5"/>
    <x v="0"/>
    <d v="2018-10-19T00:00:00"/>
    <s v="Avg of 4 NM Projects"/>
    <n v="6"/>
    <n v="0"/>
    <n v="0"/>
    <n v="32.69"/>
    <n v="31.74"/>
    <n v="0"/>
  </r>
  <r>
    <x v="1"/>
    <n v="19"/>
    <n v="5"/>
    <x v="0"/>
    <d v="2018-10-19T00:00:00"/>
    <s v="Avg of 4 NM Projects"/>
    <n v="7"/>
    <n v="-0.26"/>
    <n v="-1.4606741573033708E-3"/>
    <n v="42.74"/>
    <n v="41.05"/>
    <n v="-1.0673E-2"/>
  </r>
  <r>
    <x v="1"/>
    <n v="19"/>
    <n v="5"/>
    <x v="1"/>
    <d v="2018-10-19T00:00:00"/>
    <s v="Avg of 4 NM Projects"/>
    <n v="8"/>
    <n v="5.25"/>
    <n v="2.9494382022471909E-2"/>
    <n v="46.59"/>
    <n v="46.95"/>
    <n v="0.2464875"/>
  </r>
  <r>
    <x v="1"/>
    <n v="19"/>
    <n v="5"/>
    <x v="1"/>
    <d v="2018-10-19T00:00:00"/>
    <s v="Avg of 4 NM Projects"/>
    <n v="9"/>
    <n v="38.274999999999999"/>
    <n v="0.21502808988764044"/>
    <n v="42"/>
    <n v="44.97"/>
    <n v="1.7212267499999998"/>
  </r>
  <r>
    <x v="1"/>
    <n v="19"/>
    <n v="5"/>
    <x v="1"/>
    <d v="2018-10-19T00:00:00"/>
    <s v="Avg of 4 NM Projects"/>
    <n v="10"/>
    <n v="65.025000000000006"/>
    <n v="0.365308988764045"/>
    <n v="37.450000000000003"/>
    <n v="42.1"/>
    <n v="2.7375525000000001"/>
  </r>
  <r>
    <x v="1"/>
    <n v="19"/>
    <n v="5"/>
    <x v="1"/>
    <d v="2018-10-19T00:00:00"/>
    <s v="Avg of 4 NM Projects"/>
    <n v="11"/>
    <n v="93.309999999999988"/>
    <n v="0.52421348314606731"/>
    <n v="31.2"/>
    <n v="35.11"/>
    <n v="3.2761140999999991"/>
  </r>
  <r>
    <x v="1"/>
    <n v="19"/>
    <n v="5"/>
    <x v="1"/>
    <d v="2018-10-19T00:00:00"/>
    <s v="Avg of 4 NM Projects"/>
    <n v="12"/>
    <n v="111.105"/>
    <n v="0.62418539325842703"/>
    <n v="31.13"/>
    <n v="30.89"/>
    <n v="3.4320334500000005"/>
  </r>
  <r>
    <x v="1"/>
    <n v="19"/>
    <n v="5"/>
    <x v="1"/>
    <d v="2018-10-19T00:00:00"/>
    <s v="Avg of 4 NM Projects"/>
    <n v="13"/>
    <n v="131.32999999999998"/>
    <n v="0.73780898876404488"/>
    <n v="30.72"/>
    <n v="25.03"/>
    <n v="3.2871899"/>
  </r>
  <r>
    <x v="1"/>
    <n v="19"/>
    <n v="5"/>
    <x v="1"/>
    <d v="2018-10-19T00:00:00"/>
    <s v="Avg of 4 NM Projects"/>
    <n v="14"/>
    <n v="122.88000000000001"/>
    <n v="0.69033707865168548"/>
    <n v="29.22"/>
    <n v="25.24"/>
    <n v="3.1014911999999999"/>
  </r>
  <r>
    <x v="1"/>
    <n v="19"/>
    <n v="5"/>
    <x v="1"/>
    <d v="2018-10-19T00:00:00"/>
    <s v="Avg of 4 NM Projects"/>
    <n v="15"/>
    <n v="111.995"/>
    <n v="0.62918539325842704"/>
    <n v="29.17"/>
    <n v="24.89"/>
    <n v="2.78755555"/>
  </r>
  <r>
    <x v="1"/>
    <n v="19"/>
    <n v="5"/>
    <x v="1"/>
    <d v="2018-10-19T00:00:00"/>
    <s v="Avg of 4 NM Projects"/>
    <n v="16"/>
    <n v="68.22999999999999"/>
    <n v="0.38331460674157297"/>
    <n v="29.24"/>
    <n v="26.22"/>
    <n v="1.7889905999999995"/>
  </r>
  <r>
    <x v="1"/>
    <n v="19"/>
    <n v="5"/>
    <x v="1"/>
    <d v="2018-10-19T00:00:00"/>
    <s v="Avg of 4 NM Projects"/>
    <n v="17"/>
    <n v="34.564999999999998"/>
    <n v="0.19418539325842696"/>
    <n v="29.37"/>
    <n v="27.68"/>
    <n v="0.95675919999999992"/>
  </r>
  <r>
    <x v="1"/>
    <n v="19"/>
    <n v="5"/>
    <x v="1"/>
    <d v="2018-10-19T00:00:00"/>
    <s v="Avg of 4 NM Projects"/>
    <n v="18"/>
    <n v="5.2499999999999991"/>
    <n v="2.9494382022471906E-2"/>
    <n v="36.69"/>
    <n v="35.729999999999997"/>
    <n v="0.18758249999999996"/>
  </r>
  <r>
    <x v="1"/>
    <n v="19"/>
    <n v="5"/>
    <x v="1"/>
    <d v="2018-10-19T00:00:00"/>
    <s v="Avg of 4 NM Projects"/>
    <n v="19"/>
    <n v="-0.26"/>
    <n v="-1.4606741573033708E-3"/>
    <n v="51.11"/>
    <n v="28.89"/>
    <n v="-7.5113999999999997E-3"/>
  </r>
  <r>
    <x v="1"/>
    <n v="19"/>
    <n v="5"/>
    <x v="1"/>
    <d v="2018-10-19T00:00:00"/>
    <s v="Avg of 4 NM Projects"/>
    <n v="20"/>
    <n v="-0.13"/>
    <n v="-7.3033707865168538E-4"/>
    <n v="46.06"/>
    <n v="31.39"/>
    <n v="-4.0807000000000005E-3"/>
  </r>
  <r>
    <x v="1"/>
    <n v="19"/>
    <n v="5"/>
    <x v="1"/>
    <d v="2018-10-19T00:00:00"/>
    <s v="Avg of 4 NM Projects"/>
    <n v="21"/>
    <n v="0"/>
    <n v="0"/>
    <n v="35.33"/>
    <n v="25.71"/>
    <n v="0"/>
  </r>
  <r>
    <x v="1"/>
    <n v="19"/>
    <n v="5"/>
    <x v="1"/>
    <d v="2018-10-19T00:00:00"/>
    <s v="Avg of 4 NM Projects"/>
    <n v="22"/>
    <n v="0"/>
    <n v="0"/>
    <n v="31.15"/>
    <n v="38.08"/>
    <n v="0"/>
  </r>
  <r>
    <x v="1"/>
    <n v="19"/>
    <n v="5"/>
    <x v="1"/>
    <d v="2018-10-19T00:00:00"/>
    <s v="Avg of 4 NM Projects"/>
    <n v="23"/>
    <n v="-0.26"/>
    <n v="-1.4606741573033708E-3"/>
    <n v="30"/>
    <n v="41.35"/>
    <n v="-1.0751000000000002E-2"/>
  </r>
  <r>
    <x v="1"/>
    <n v="19"/>
    <n v="5"/>
    <x v="0"/>
    <d v="2018-10-19T00:00:00"/>
    <s v="Avg of 4 NM Projects"/>
    <n v="24"/>
    <n v="-0.13"/>
    <n v="-7.3033707865168538E-4"/>
    <n v="28.13"/>
    <n v="45.49"/>
    <n v="-5.9137E-3"/>
  </r>
  <r>
    <x v="1"/>
    <n v="20"/>
    <n v="6"/>
    <x v="0"/>
    <d v="2018-10-20T00:00:00"/>
    <s v="Avg of 4 NM Projects"/>
    <n v="1"/>
    <n v="-0.13"/>
    <n v="-7.3033707865168538E-4"/>
    <n v="24.75"/>
    <n v="44.26"/>
    <n v="-5.7537999999999999E-3"/>
  </r>
  <r>
    <x v="1"/>
    <n v="20"/>
    <n v="6"/>
    <x v="0"/>
    <d v="2018-10-20T00:00:00"/>
    <s v="Avg of 4 NM Projects"/>
    <n v="2"/>
    <n v="-0.13"/>
    <n v="-7.3033707865168538E-4"/>
    <n v="23.69"/>
    <n v="39.83"/>
    <n v="-5.1779E-3"/>
  </r>
  <r>
    <x v="1"/>
    <n v="20"/>
    <n v="6"/>
    <x v="0"/>
    <d v="2018-10-20T00:00:00"/>
    <s v="Avg of 4 NM Projects"/>
    <n v="3"/>
    <n v="0"/>
    <n v="0"/>
    <n v="24.22"/>
    <n v="37.31"/>
    <n v="0"/>
  </r>
  <r>
    <x v="1"/>
    <n v="20"/>
    <n v="6"/>
    <x v="0"/>
    <d v="2018-10-20T00:00:00"/>
    <s v="Avg of 4 NM Projects"/>
    <n v="4"/>
    <n v="0"/>
    <n v="0"/>
    <n v="23.41"/>
    <n v="45.22"/>
    <n v="0"/>
  </r>
  <r>
    <x v="1"/>
    <n v="20"/>
    <n v="6"/>
    <x v="0"/>
    <d v="2018-10-20T00:00:00"/>
    <s v="Avg of 4 NM Projects"/>
    <n v="5"/>
    <n v="-0.13"/>
    <n v="-7.3033707865168538E-4"/>
    <n v="23.6"/>
    <n v="48.19"/>
    <n v="-6.2646999999999998E-3"/>
  </r>
  <r>
    <x v="1"/>
    <n v="20"/>
    <n v="6"/>
    <x v="0"/>
    <d v="2018-10-20T00:00:00"/>
    <s v="Avg of 4 NM Projects"/>
    <n v="6"/>
    <n v="-0.13"/>
    <n v="-7.3033707865168538E-4"/>
    <n v="24.67"/>
    <n v="41.8"/>
    <n v="-5.4340000000000005E-3"/>
  </r>
  <r>
    <x v="1"/>
    <n v="20"/>
    <n v="6"/>
    <x v="0"/>
    <d v="2018-10-20T00:00:00"/>
    <s v="Avg of 4 NM Projects"/>
    <n v="7"/>
    <n v="-0.13"/>
    <n v="-7.3033707865168538E-4"/>
    <n v="29.75"/>
    <n v="60.01"/>
    <n v="-7.8013000000000006E-3"/>
  </r>
  <r>
    <x v="1"/>
    <n v="20"/>
    <n v="6"/>
    <x v="1"/>
    <d v="2018-10-20T00:00:00"/>
    <s v="Avg of 4 NM Projects"/>
    <n v="8"/>
    <n v="2.8149999999999999"/>
    <n v="1.5814606741573034E-2"/>
    <n v="29.81"/>
    <n v="70.349999999999994"/>
    <n v="0.19803525"/>
  </r>
  <r>
    <x v="1"/>
    <n v="20"/>
    <n v="6"/>
    <x v="1"/>
    <d v="2018-10-20T00:00:00"/>
    <s v="Avg of 4 NM Projects"/>
    <n v="9"/>
    <n v="23.04"/>
    <n v="0.12943820224719102"/>
    <n v="31.21"/>
    <n v="45.25"/>
    <n v="1.0425599999999999"/>
  </r>
  <r>
    <x v="1"/>
    <n v="20"/>
    <n v="6"/>
    <x v="1"/>
    <d v="2018-10-20T00:00:00"/>
    <s v="Avg of 4 NM Projects"/>
    <n v="10"/>
    <n v="49.53"/>
    <n v="0.27825842696629216"/>
    <n v="31.53"/>
    <n v="51.58"/>
    <n v="2.5547574000000002"/>
  </r>
  <r>
    <x v="1"/>
    <n v="20"/>
    <n v="6"/>
    <x v="1"/>
    <d v="2018-10-20T00:00:00"/>
    <s v="Avg of 4 NM Projects"/>
    <n v="11"/>
    <n v="83.715000000000003"/>
    <n v="0.47030898876404498"/>
    <n v="35.17"/>
    <n v="35.21"/>
    <n v="2.9476051500000002"/>
  </r>
  <r>
    <x v="1"/>
    <n v="20"/>
    <n v="6"/>
    <x v="1"/>
    <d v="2018-10-20T00:00:00"/>
    <s v="Avg of 4 NM Projects"/>
    <n v="12"/>
    <n v="103.03999999999999"/>
    <n v="0.57887640449438194"/>
    <n v="33.86"/>
    <n v="23.3"/>
    <n v="2.4008319999999999"/>
  </r>
  <r>
    <x v="1"/>
    <n v="20"/>
    <n v="6"/>
    <x v="1"/>
    <d v="2018-10-20T00:00:00"/>
    <s v="Avg of 4 NM Projects"/>
    <n v="13"/>
    <n v="109.44499999999999"/>
    <n v="0.61485955056179775"/>
    <n v="28.64"/>
    <n v="23.38"/>
    <n v="2.5588240999999998"/>
  </r>
  <r>
    <x v="1"/>
    <n v="20"/>
    <n v="6"/>
    <x v="1"/>
    <d v="2018-10-20T00:00:00"/>
    <s v="Avg of 4 NM Projects"/>
    <n v="14"/>
    <n v="116.095"/>
    <n v="0.65221910112359549"/>
    <n v="27.71"/>
    <n v="23.85"/>
    <n v="2.7688657499999998"/>
  </r>
  <r>
    <x v="1"/>
    <n v="20"/>
    <n v="6"/>
    <x v="1"/>
    <d v="2018-10-20T00:00:00"/>
    <s v="Avg of 4 NM Projects"/>
    <n v="15"/>
    <n v="98.814999999999998"/>
    <n v="0.55514044943820229"/>
    <n v="27.75"/>
    <n v="22.2"/>
    <n v="2.1936929999999997"/>
  </r>
  <r>
    <x v="1"/>
    <n v="20"/>
    <n v="6"/>
    <x v="1"/>
    <d v="2018-10-20T00:00:00"/>
    <s v="Avg of 4 NM Projects"/>
    <n v="16"/>
    <n v="63.099999999999994"/>
    <n v="0.35449438202247185"/>
    <n v="25.41"/>
    <n v="22.4"/>
    <n v="1.4134399999999998"/>
  </r>
  <r>
    <x v="1"/>
    <n v="20"/>
    <n v="6"/>
    <x v="1"/>
    <d v="2018-10-20T00:00:00"/>
    <s v="Avg of 4 NM Projects"/>
    <n v="17"/>
    <n v="39.045000000000002"/>
    <n v="0.21935393258426966"/>
    <n v="28.17"/>
    <n v="24.01"/>
    <n v="0.93747045000000018"/>
  </r>
  <r>
    <x v="1"/>
    <n v="20"/>
    <n v="6"/>
    <x v="1"/>
    <d v="2018-10-20T00:00:00"/>
    <s v="Avg of 4 NM Projects"/>
    <n v="18"/>
    <n v="4.7350000000000003"/>
    <n v="2.6601123595505621E-2"/>
    <n v="31.88"/>
    <n v="35.96"/>
    <n v="0.17027059999999999"/>
  </r>
  <r>
    <x v="1"/>
    <n v="20"/>
    <n v="6"/>
    <x v="1"/>
    <d v="2018-10-20T00:00:00"/>
    <s v="Avg of 4 NM Projects"/>
    <n v="19"/>
    <n v="0"/>
    <n v="0"/>
    <n v="45.57"/>
    <n v="52.78"/>
    <n v="0"/>
  </r>
  <r>
    <x v="1"/>
    <n v="20"/>
    <n v="6"/>
    <x v="1"/>
    <d v="2018-10-20T00:00:00"/>
    <s v="Avg of 4 NM Projects"/>
    <n v="20"/>
    <n v="-0.26"/>
    <n v="-1.4606741573033708E-3"/>
    <n v="42.39"/>
    <n v="31.71"/>
    <n v="-8.2445999999999995E-3"/>
  </r>
  <r>
    <x v="1"/>
    <n v="20"/>
    <n v="6"/>
    <x v="1"/>
    <d v="2018-10-20T00:00:00"/>
    <s v="Avg of 4 NM Projects"/>
    <n v="21"/>
    <n v="0"/>
    <n v="0"/>
    <n v="30.48"/>
    <n v="42.54"/>
    <n v="0"/>
  </r>
  <r>
    <x v="1"/>
    <n v="20"/>
    <n v="6"/>
    <x v="1"/>
    <d v="2018-10-20T00:00:00"/>
    <s v="Avg of 4 NM Projects"/>
    <n v="22"/>
    <n v="0"/>
    <n v="0"/>
    <n v="29.54"/>
    <n v="35.58"/>
    <n v="0"/>
  </r>
  <r>
    <x v="1"/>
    <n v="20"/>
    <n v="6"/>
    <x v="1"/>
    <d v="2018-10-20T00:00:00"/>
    <s v="Avg of 4 NM Projects"/>
    <n v="23"/>
    <n v="-0.13"/>
    <n v="-7.3033707865168538E-4"/>
    <n v="29.63"/>
    <n v="33.659999999999997"/>
    <n v="-4.3758E-3"/>
  </r>
  <r>
    <x v="1"/>
    <n v="20"/>
    <n v="6"/>
    <x v="0"/>
    <d v="2018-10-20T00:00:00"/>
    <s v="Avg of 4 NM Projects"/>
    <n v="24"/>
    <n v="-0.13"/>
    <n v="-7.3033707865168538E-4"/>
    <n v="27.11"/>
    <n v="29.79"/>
    <n v="-3.8727000000000002E-3"/>
  </r>
  <r>
    <x v="1"/>
    <n v="21"/>
    <n v="7"/>
    <x v="0"/>
    <d v="2018-10-21T00:00:00"/>
    <s v="Avg of 4 NM Projects"/>
    <n v="1"/>
    <n v="-0.26"/>
    <n v="-1.4606741573033708E-3"/>
    <n v="34.39"/>
    <n v="26.59"/>
    <n v="-6.9134000000000001E-3"/>
  </r>
  <r>
    <x v="1"/>
    <n v="21"/>
    <n v="7"/>
    <x v="0"/>
    <d v="2018-10-21T00:00:00"/>
    <s v="Avg of 4 NM Projects"/>
    <n v="2"/>
    <n v="0"/>
    <n v="0"/>
    <n v="31.69"/>
    <n v="36.56"/>
    <n v="0"/>
  </r>
  <r>
    <x v="1"/>
    <n v="21"/>
    <n v="7"/>
    <x v="0"/>
    <d v="2018-10-21T00:00:00"/>
    <s v="Avg of 4 NM Projects"/>
    <n v="3"/>
    <n v="0"/>
    <n v="0"/>
    <n v="27.9"/>
    <n v="37.33"/>
    <n v="0"/>
  </r>
  <r>
    <x v="1"/>
    <n v="21"/>
    <n v="7"/>
    <x v="0"/>
    <d v="2018-10-21T00:00:00"/>
    <s v="Avg of 4 NM Projects"/>
    <n v="4"/>
    <n v="0"/>
    <n v="0"/>
    <n v="27.72"/>
    <n v="26.37"/>
    <n v="0"/>
  </r>
  <r>
    <x v="1"/>
    <n v="21"/>
    <n v="7"/>
    <x v="0"/>
    <d v="2018-10-21T00:00:00"/>
    <s v="Avg of 4 NM Projects"/>
    <n v="5"/>
    <n v="0"/>
    <n v="0"/>
    <n v="27.79"/>
    <n v="25.45"/>
    <n v="0"/>
  </r>
  <r>
    <x v="1"/>
    <n v="21"/>
    <n v="7"/>
    <x v="0"/>
    <d v="2018-10-21T00:00:00"/>
    <s v="Avg of 4 NM Projects"/>
    <n v="6"/>
    <n v="0"/>
    <n v="0"/>
    <n v="30.51"/>
    <n v="23.1"/>
    <n v="0"/>
  </r>
  <r>
    <x v="1"/>
    <n v="21"/>
    <n v="7"/>
    <x v="0"/>
    <d v="2018-10-21T00:00:00"/>
    <s v="Avg of 4 NM Projects"/>
    <n v="7"/>
    <n v="-0.26"/>
    <n v="-1.4606741573033708E-3"/>
    <n v="31.18"/>
    <n v="24.02"/>
    <n v="-6.2452000000000002E-3"/>
  </r>
  <r>
    <x v="1"/>
    <n v="21"/>
    <n v="7"/>
    <x v="0"/>
    <d v="2018-10-21T00:00:00"/>
    <s v="Avg of 4 NM Projects"/>
    <n v="8"/>
    <n v="1.2799999999999998"/>
    <n v="7.1910112359550547E-3"/>
    <n v="30.47"/>
    <n v="23.17"/>
    <n v="2.9657599999999999E-2"/>
  </r>
  <r>
    <x v="1"/>
    <n v="21"/>
    <n v="7"/>
    <x v="0"/>
    <d v="2018-10-21T00:00:00"/>
    <s v="Avg of 4 NM Projects"/>
    <n v="9"/>
    <n v="20.740000000000002"/>
    <n v="0.11651685393258428"/>
    <n v="35.049999999999997"/>
    <n v="29.62"/>
    <n v="0.61431880000000016"/>
  </r>
  <r>
    <x v="1"/>
    <n v="21"/>
    <n v="7"/>
    <x v="0"/>
    <d v="2018-10-21T00:00:00"/>
    <s v="Avg of 4 NM Projects"/>
    <n v="10"/>
    <n v="41.984999999999999"/>
    <n v="0.23587078651685392"/>
    <n v="38.51"/>
    <n v="35.79"/>
    <n v="1.5026431499999999"/>
  </r>
  <r>
    <x v="1"/>
    <n v="21"/>
    <n v="7"/>
    <x v="0"/>
    <d v="2018-10-21T00:00:00"/>
    <s v="Avg of 4 NM Projects"/>
    <n v="11"/>
    <n v="58.24"/>
    <n v="0.32719101123595506"/>
    <n v="40.44"/>
    <n v="40.5"/>
    <n v="2.3587200000000004"/>
  </r>
  <r>
    <x v="1"/>
    <n v="21"/>
    <n v="7"/>
    <x v="0"/>
    <d v="2018-10-21T00:00:00"/>
    <s v="Avg of 4 NM Projects"/>
    <n v="12"/>
    <n v="66.694999999999993"/>
    <n v="0.374691011235955"/>
    <n v="35.86"/>
    <n v="35.75"/>
    <n v="2.3843462499999997"/>
  </r>
  <r>
    <x v="1"/>
    <n v="21"/>
    <n v="7"/>
    <x v="0"/>
    <d v="2018-10-21T00:00:00"/>
    <s v="Avg of 4 NM Projects"/>
    <n v="13"/>
    <n v="70.78"/>
    <n v="0.39764044943820226"/>
    <n v="35.85"/>
    <n v="30.16"/>
    <n v="2.1347247999999999"/>
  </r>
  <r>
    <x v="1"/>
    <n v="21"/>
    <n v="7"/>
    <x v="0"/>
    <d v="2018-10-21T00:00:00"/>
    <s v="Avg of 4 NM Projects"/>
    <n v="14"/>
    <n v="67.834999999999994"/>
    <n v="0.3810955056179775"/>
    <n v="31.83"/>
    <n v="31.65"/>
    <n v="2.1469777499999996"/>
  </r>
  <r>
    <x v="1"/>
    <n v="21"/>
    <n v="7"/>
    <x v="0"/>
    <d v="2018-10-21T00:00:00"/>
    <s v="Avg of 4 NM Projects"/>
    <n v="15"/>
    <n v="61.319999999999993"/>
    <n v="0.34449438202247185"/>
    <n v="31.01"/>
    <n v="26.34"/>
    <n v="1.6151688"/>
  </r>
  <r>
    <x v="1"/>
    <n v="21"/>
    <n v="7"/>
    <x v="0"/>
    <d v="2018-10-21T00:00:00"/>
    <s v="Avg of 4 NM Projects"/>
    <n v="16"/>
    <n v="46.725000000000009"/>
    <n v="0.26250000000000007"/>
    <n v="31.67"/>
    <n v="26.02"/>
    <n v="1.2157845000000003"/>
  </r>
  <r>
    <x v="1"/>
    <n v="21"/>
    <n v="7"/>
    <x v="0"/>
    <d v="2018-10-21T00:00:00"/>
    <s v="Avg of 4 NM Projects"/>
    <n v="17"/>
    <n v="19.195"/>
    <n v="0.10783707865168539"/>
    <n v="37.229999999999997"/>
    <n v="24.9"/>
    <n v="0.47795549999999998"/>
  </r>
  <r>
    <x v="1"/>
    <n v="21"/>
    <n v="7"/>
    <x v="0"/>
    <d v="2018-10-21T00:00:00"/>
    <s v="Avg of 4 NM Projects"/>
    <n v="18"/>
    <n v="2.4350000000000001"/>
    <n v="1.3679775280898877E-2"/>
    <n v="45.19"/>
    <n v="37.47"/>
    <n v="9.123945E-2"/>
  </r>
  <r>
    <x v="1"/>
    <n v="21"/>
    <n v="7"/>
    <x v="0"/>
    <d v="2018-10-21T00:00:00"/>
    <s v="Avg of 4 NM Projects"/>
    <n v="19"/>
    <n v="-0.13"/>
    <n v="-7.3033707865168538E-4"/>
    <n v="55.42"/>
    <n v="73.44"/>
    <n v="-9.5472000000000005E-3"/>
  </r>
  <r>
    <x v="1"/>
    <n v="21"/>
    <n v="7"/>
    <x v="0"/>
    <d v="2018-10-21T00:00:00"/>
    <s v="Avg of 4 NM Projects"/>
    <n v="20"/>
    <n v="-0.13"/>
    <n v="-7.3033707865168538E-4"/>
    <n v="52.12"/>
    <n v="56.66"/>
    <n v="-7.3658000000000005E-3"/>
  </r>
  <r>
    <x v="1"/>
    <n v="21"/>
    <n v="7"/>
    <x v="0"/>
    <d v="2018-10-21T00:00:00"/>
    <s v="Avg of 4 NM Projects"/>
    <n v="21"/>
    <n v="0"/>
    <n v="0"/>
    <n v="46.67"/>
    <n v="34.65"/>
    <n v="0"/>
  </r>
  <r>
    <x v="1"/>
    <n v="21"/>
    <n v="7"/>
    <x v="0"/>
    <d v="2018-10-21T00:00:00"/>
    <s v="Avg of 4 NM Projects"/>
    <n v="22"/>
    <n v="-0.13"/>
    <n v="-7.3033707865168538E-4"/>
    <n v="37.92"/>
    <n v="31.81"/>
    <n v="-4.1352999999999997E-3"/>
  </r>
  <r>
    <x v="1"/>
    <n v="21"/>
    <n v="7"/>
    <x v="0"/>
    <d v="2018-10-21T00:00:00"/>
    <s v="Avg of 4 NM Projects"/>
    <n v="23"/>
    <n v="-0.26"/>
    <n v="-1.4606741573033708E-3"/>
    <n v="35.020000000000003"/>
    <n v="31.62"/>
    <n v="-8.2212000000000014E-3"/>
  </r>
  <r>
    <x v="1"/>
    <n v="21"/>
    <n v="7"/>
    <x v="0"/>
    <d v="2018-10-21T00:00:00"/>
    <s v="Avg of 4 NM Projects"/>
    <n v="24"/>
    <n v="0"/>
    <n v="0"/>
    <n v="34.94"/>
    <n v="33.56"/>
    <n v="0"/>
  </r>
  <r>
    <x v="1"/>
    <n v="22"/>
    <n v="1"/>
    <x v="0"/>
    <d v="2018-10-22T00:00:00"/>
    <s v="Avg of 4 NM Projects"/>
    <n v="1"/>
    <n v="0"/>
    <n v="0"/>
    <n v="29.85"/>
    <n v="29.46"/>
    <n v="0"/>
  </r>
  <r>
    <x v="1"/>
    <n v="22"/>
    <n v="1"/>
    <x v="0"/>
    <d v="2018-10-22T00:00:00"/>
    <s v="Avg of 4 NM Projects"/>
    <n v="2"/>
    <n v="0"/>
    <n v="0"/>
    <n v="29.2"/>
    <n v="27.44"/>
    <n v="0"/>
  </r>
  <r>
    <x v="1"/>
    <n v="22"/>
    <n v="1"/>
    <x v="0"/>
    <d v="2018-10-22T00:00:00"/>
    <s v="Avg of 4 NM Projects"/>
    <n v="3"/>
    <n v="-0.13"/>
    <n v="-7.3033707865168538E-4"/>
    <n v="29.55"/>
    <n v="29.37"/>
    <n v="-3.8181000000000005E-3"/>
  </r>
  <r>
    <x v="1"/>
    <n v="22"/>
    <n v="1"/>
    <x v="0"/>
    <d v="2018-10-22T00:00:00"/>
    <s v="Avg of 4 NM Projects"/>
    <n v="4"/>
    <n v="-0.13"/>
    <n v="-7.3033707865168538E-4"/>
    <n v="30.01"/>
    <n v="31.41"/>
    <n v="-4.0833000000000006E-3"/>
  </r>
  <r>
    <x v="1"/>
    <n v="22"/>
    <n v="1"/>
    <x v="0"/>
    <d v="2018-10-22T00:00:00"/>
    <s v="Avg of 4 NM Projects"/>
    <n v="5"/>
    <n v="0"/>
    <n v="0"/>
    <n v="33.11"/>
    <n v="30.02"/>
    <n v="0"/>
  </r>
  <r>
    <x v="1"/>
    <n v="22"/>
    <n v="1"/>
    <x v="0"/>
    <d v="2018-10-22T00:00:00"/>
    <s v="Avg of 4 NM Projects"/>
    <n v="6"/>
    <n v="-0.13"/>
    <n v="-7.3033707865168538E-4"/>
    <n v="37.57"/>
    <n v="42.37"/>
    <n v="-5.5081000000000001E-3"/>
  </r>
  <r>
    <x v="1"/>
    <n v="22"/>
    <n v="1"/>
    <x v="0"/>
    <d v="2018-10-22T00:00:00"/>
    <s v="Avg of 4 NM Projects"/>
    <n v="7"/>
    <n v="0"/>
    <n v="0"/>
    <n v="48.61"/>
    <n v="76.17"/>
    <n v="0"/>
  </r>
  <r>
    <x v="1"/>
    <n v="22"/>
    <n v="1"/>
    <x v="0"/>
    <d v="2018-10-22T00:00:00"/>
    <s v="Avg of 4 NM Projects"/>
    <n v="8"/>
    <n v="2.3050000000000002"/>
    <n v="1.2949438202247192E-2"/>
    <n v="60"/>
    <n v="329.31"/>
    <n v="0.75905955000000003"/>
  </r>
  <r>
    <x v="1"/>
    <n v="22"/>
    <n v="1"/>
    <x v="0"/>
    <d v="2018-10-22T00:00:00"/>
    <s v="Avg of 4 NM Projects"/>
    <n v="9"/>
    <n v="27.654999999999998"/>
    <n v="0.15536516853932583"/>
    <n v="60"/>
    <n v="182.53"/>
    <n v="5.0478671500000001"/>
  </r>
  <r>
    <x v="1"/>
    <n v="22"/>
    <n v="1"/>
    <x v="0"/>
    <d v="2018-10-22T00:00:00"/>
    <s v="Avg of 4 NM Projects"/>
    <n v="10"/>
    <n v="43.519999999999996"/>
    <n v="0.2444943820224719"/>
    <n v="51.13"/>
    <n v="47.05"/>
    <n v="2.0476159999999997"/>
  </r>
  <r>
    <x v="1"/>
    <n v="22"/>
    <n v="1"/>
    <x v="0"/>
    <d v="2018-10-22T00:00:00"/>
    <s v="Avg of 4 NM Projects"/>
    <n v="11"/>
    <n v="64.765000000000001"/>
    <n v="0.36384831460674155"/>
    <n v="50.42"/>
    <n v="39.82"/>
    <n v="2.5789423"/>
  </r>
  <r>
    <x v="1"/>
    <n v="22"/>
    <n v="1"/>
    <x v="0"/>
    <d v="2018-10-22T00:00:00"/>
    <s v="Avg of 4 NM Projects"/>
    <n v="12"/>
    <n v="97.8"/>
    <n v="0.54943820224719098"/>
    <n v="45.36"/>
    <n v="41.18"/>
    <n v="4.0274039999999998"/>
  </r>
  <r>
    <x v="1"/>
    <n v="22"/>
    <n v="1"/>
    <x v="0"/>
    <d v="2018-10-22T00:00:00"/>
    <s v="Avg of 4 NM Projects"/>
    <n v="13"/>
    <n v="89.60499999999999"/>
    <n v="0.50339887640449432"/>
    <n v="42.28"/>
    <n v="56.44"/>
    <n v="5.0573061999999993"/>
  </r>
  <r>
    <x v="1"/>
    <n v="22"/>
    <n v="1"/>
    <x v="0"/>
    <d v="2018-10-22T00:00:00"/>
    <s v="Avg of 4 NM Projects"/>
    <n v="14"/>
    <n v="64.515000000000001"/>
    <n v="0.3624438202247191"/>
    <n v="43.92"/>
    <n v="57.21"/>
    <n v="3.69090315"/>
  </r>
  <r>
    <x v="1"/>
    <n v="22"/>
    <n v="1"/>
    <x v="0"/>
    <d v="2018-10-22T00:00:00"/>
    <s v="Avg of 4 NM Projects"/>
    <n v="15"/>
    <n v="40.064999999999998"/>
    <n v="0.22508426966292133"/>
    <n v="39.1"/>
    <n v="58.99"/>
    <n v="2.3634343499999999"/>
  </r>
  <r>
    <x v="1"/>
    <n v="22"/>
    <n v="1"/>
    <x v="0"/>
    <d v="2018-10-22T00:00:00"/>
    <s v="Avg of 4 NM Projects"/>
    <n v="16"/>
    <n v="37.244999999999997"/>
    <n v="0.20924157303370786"/>
    <n v="37.479999999999997"/>
    <n v="53.04"/>
    <n v="1.9754747999999998"/>
  </r>
  <r>
    <x v="1"/>
    <n v="22"/>
    <n v="1"/>
    <x v="0"/>
    <d v="2018-10-22T00:00:00"/>
    <s v="Avg of 4 NM Projects"/>
    <n v="17"/>
    <n v="20.225000000000001"/>
    <n v="0.11362359550561799"/>
    <n v="37.01"/>
    <n v="69.34"/>
    <n v="1.4024015000000001"/>
  </r>
  <r>
    <x v="1"/>
    <n v="22"/>
    <n v="1"/>
    <x v="0"/>
    <d v="2018-10-22T00:00:00"/>
    <s v="Avg of 4 NM Projects"/>
    <n v="18"/>
    <n v="2.6850000000000001"/>
    <n v="1.5084269662921349E-2"/>
    <n v="46.42"/>
    <n v="72.39"/>
    <n v="0.19436715000000002"/>
  </r>
  <r>
    <x v="1"/>
    <n v="22"/>
    <n v="1"/>
    <x v="0"/>
    <d v="2018-10-22T00:00:00"/>
    <s v="Avg of 4 NM Projects"/>
    <n v="19"/>
    <n v="-0.13"/>
    <n v="-7.3033707865168538E-4"/>
    <n v="63.21"/>
    <n v="74.709999999999994"/>
    <n v="-9.7122999999999984E-3"/>
  </r>
  <r>
    <x v="1"/>
    <n v="22"/>
    <n v="1"/>
    <x v="0"/>
    <d v="2018-10-22T00:00:00"/>
    <s v="Avg of 4 NM Projects"/>
    <n v="20"/>
    <n v="-0.26"/>
    <n v="-1.4606741573033708E-3"/>
    <n v="65"/>
    <n v="73.12"/>
    <n v="-1.9011200000000002E-2"/>
  </r>
  <r>
    <x v="1"/>
    <n v="22"/>
    <n v="1"/>
    <x v="0"/>
    <d v="2018-10-22T00:00:00"/>
    <s v="Avg of 4 NM Projects"/>
    <n v="21"/>
    <n v="-0.13"/>
    <n v="-7.3033707865168538E-4"/>
    <n v="50.61"/>
    <n v="50.18"/>
    <n v="-6.5234000000000004E-3"/>
  </r>
  <r>
    <x v="1"/>
    <n v="22"/>
    <n v="1"/>
    <x v="0"/>
    <d v="2018-10-22T00:00:00"/>
    <s v="Avg of 4 NM Projects"/>
    <n v="22"/>
    <n v="-0.26"/>
    <n v="-1.4606741573033708E-3"/>
    <n v="43.24"/>
    <n v="61.52"/>
    <n v="-1.5995200000000001E-2"/>
  </r>
  <r>
    <x v="1"/>
    <n v="22"/>
    <n v="1"/>
    <x v="0"/>
    <d v="2018-10-22T00:00:00"/>
    <s v="Avg of 4 NM Projects"/>
    <n v="23"/>
    <n v="-0.13"/>
    <n v="-7.3033707865168538E-4"/>
    <n v="34.01"/>
    <n v="42.9"/>
    <n v="-5.5770000000000004E-3"/>
  </r>
  <r>
    <x v="1"/>
    <n v="22"/>
    <n v="1"/>
    <x v="0"/>
    <d v="2018-10-22T00:00:00"/>
    <s v="Avg of 4 NM Projects"/>
    <n v="24"/>
    <n v="0"/>
    <n v="0"/>
    <n v="33.159999999999997"/>
    <n v="39.33"/>
    <n v="0"/>
  </r>
  <r>
    <x v="1"/>
    <n v="23"/>
    <n v="2"/>
    <x v="0"/>
    <d v="2018-10-23T00:00:00"/>
    <s v="Avg of 4 NM Projects"/>
    <n v="1"/>
    <n v="0"/>
    <n v="0"/>
    <n v="40.03"/>
    <n v="61.1"/>
    <n v="0"/>
  </r>
  <r>
    <x v="1"/>
    <n v="23"/>
    <n v="2"/>
    <x v="0"/>
    <d v="2018-10-23T00:00:00"/>
    <s v="Avg of 4 NM Projects"/>
    <n v="2"/>
    <n v="-0.13"/>
    <n v="-7.3033707865168538E-4"/>
    <n v="36.26"/>
    <n v="55.44"/>
    <n v="-7.2072000000000004E-3"/>
  </r>
  <r>
    <x v="1"/>
    <n v="23"/>
    <n v="2"/>
    <x v="0"/>
    <d v="2018-10-23T00:00:00"/>
    <s v="Avg of 4 NM Projects"/>
    <n v="3"/>
    <n v="0"/>
    <n v="0"/>
    <n v="37.15"/>
    <n v="148.74"/>
    <n v="0"/>
  </r>
  <r>
    <x v="1"/>
    <n v="23"/>
    <n v="2"/>
    <x v="0"/>
    <d v="2018-10-23T00:00:00"/>
    <s v="Avg of 4 NM Projects"/>
    <n v="4"/>
    <n v="0"/>
    <n v="0"/>
    <n v="35.409999999999997"/>
    <n v="42.65"/>
    <n v="0"/>
  </r>
  <r>
    <x v="1"/>
    <n v="23"/>
    <n v="2"/>
    <x v="0"/>
    <d v="2018-10-23T00:00:00"/>
    <s v="Avg of 4 NM Projects"/>
    <n v="5"/>
    <n v="-0.13"/>
    <n v="-7.3033707865168538E-4"/>
    <n v="42.8"/>
    <n v="56.4"/>
    <n v="-7.332E-3"/>
  </r>
  <r>
    <x v="1"/>
    <n v="23"/>
    <n v="2"/>
    <x v="0"/>
    <d v="2018-10-23T00:00:00"/>
    <s v="Avg of 4 NM Projects"/>
    <n v="6"/>
    <n v="-0.26"/>
    <n v="-1.4606741573033708E-3"/>
    <n v="42.94"/>
    <n v="58.41"/>
    <n v="-1.51866E-2"/>
  </r>
  <r>
    <x v="1"/>
    <n v="23"/>
    <n v="2"/>
    <x v="0"/>
    <d v="2018-10-23T00:00:00"/>
    <s v="Avg of 4 NM Projects"/>
    <n v="7"/>
    <n v="0"/>
    <n v="0"/>
    <n v="45.99"/>
    <n v="77"/>
    <n v="0"/>
  </r>
  <r>
    <x v="1"/>
    <n v="23"/>
    <n v="2"/>
    <x v="1"/>
    <d v="2018-10-23T00:00:00"/>
    <s v="Avg of 4 NM Projects"/>
    <n v="8"/>
    <n v="2.5599999999999996"/>
    <n v="1.4382022471910109E-2"/>
    <n v="52"/>
    <n v="61.16"/>
    <n v="0.15656959999999998"/>
  </r>
  <r>
    <x v="1"/>
    <n v="23"/>
    <n v="2"/>
    <x v="1"/>
    <d v="2018-10-23T00:00:00"/>
    <s v="Avg of 4 NM Projects"/>
    <n v="9"/>
    <n v="30.335000000000001"/>
    <n v="0.17042134831460676"/>
    <n v="53.93"/>
    <n v="48.54"/>
    <n v="1.4724609"/>
  </r>
  <r>
    <x v="1"/>
    <n v="23"/>
    <n v="2"/>
    <x v="1"/>
    <d v="2018-10-23T00:00:00"/>
    <s v="Avg of 4 NM Projects"/>
    <n v="10"/>
    <n v="50.180000000000007"/>
    <n v="0.2819101123595506"/>
    <n v="51.7"/>
    <n v="52.78"/>
    <n v="2.6485004000000005"/>
  </r>
  <r>
    <x v="1"/>
    <n v="23"/>
    <n v="2"/>
    <x v="1"/>
    <d v="2018-10-23T00:00:00"/>
    <s v="Avg of 4 NM Projects"/>
    <n v="11"/>
    <n v="81.795000000000002"/>
    <n v="0.45952247191011236"/>
    <n v="47.06"/>
    <n v="52.14"/>
    <n v="4.2647912999999997"/>
  </r>
  <r>
    <x v="1"/>
    <n v="23"/>
    <n v="2"/>
    <x v="1"/>
    <d v="2018-10-23T00:00:00"/>
    <s v="Avg of 4 NM Projects"/>
    <n v="12"/>
    <n v="90.625"/>
    <n v="0.5091292134831461"/>
    <n v="43.25"/>
    <n v="70.16"/>
    <n v="6.35825"/>
  </r>
  <r>
    <x v="1"/>
    <n v="23"/>
    <n v="2"/>
    <x v="1"/>
    <d v="2018-10-23T00:00:00"/>
    <s v="Avg of 4 NM Projects"/>
    <n v="13"/>
    <n v="74.240000000000009"/>
    <n v="0.41707865168539332"/>
    <n v="39.18"/>
    <n v="77.040000000000006"/>
    <n v="5.7194496000000008"/>
  </r>
  <r>
    <x v="1"/>
    <n v="23"/>
    <n v="2"/>
    <x v="1"/>
    <d v="2018-10-23T00:00:00"/>
    <s v="Avg of 4 NM Projects"/>
    <n v="14"/>
    <n v="60.544999999999995"/>
    <n v="0.34014044943820221"/>
    <n v="41.38"/>
    <n v="58.05"/>
    <n v="3.5146372499999994"/>
  </r>
  <r>
    <x v="1"/>
    <n v="23"/>
    <n v="2"/>
    <x v="1"/>
    <d v="2018-10-23T00:00:00"/>
    <s v="Avg of 4 NM Projects"/>
    <n v="15"/>
    <n v="50.814999999999998"/>
    <n v="0.28547752808988763"/>
    <n v="40.57"/>
    <n v="42.95"/>
    <n v="2.18250425"/>
  </r>
  <r>
    <x v="1"/>
    <n v="23"/>
    <n v="2"/>
    <x v="1"/>
    <d v="2018-10-23T00:00:00"/>
    <s v="Avg of 4 NM Projects"/>
    <n v="16"/>
    <n v="21.634999999999998"/>
    <n v="0.12154494382022471"/>
    <n v="40.57"/>
    <n v="37.5"/>
    <n v="0.81131249999999988"/>
  </r>
  <r>
    <x v="1"/>
    <n v="23"/>
    <n v="2"/>
    <x v="1"/>
    <d v="2018-10-23T00:00:00"/>
    <s v="Avg of 4 NM Projects"/>
    <n v="17"/>
    <n v="8.7099999999999991"/>
    <n v="4.8932584269662918E-2"/>
    <n v="44.14"/>
    <n v="53.7"/>
    <n v="0.46772699999999995"/>
  </r>
  <r>
    <x v="1"/>
    <n v="23"/>
    <n v="2"/>
    <x v="1"/>
    <d v="2018-10-23T00:00:00"/>
    <s v="Avg of 4 NM Projects"/>
    <n v="18"/>
    <n v="1.0249999999999999"/>
    <n v="5.7584269662921345E-3"/>
    <n v="53.95"/>
    <n v="62.02"/>
    <n v="6.3570500000000002E-2"/>
  </r>
  <r>
    <x v="1"/>
    <n v="23"/>
    <n v="2"/>
    <x v="1"/>
    <d v="2018-10-23T00:00:00"/>
    <s v="Avg of 4 NM Projects"/>
    <n v="19"/>
    <n v="-0.13"/>
    <n v="-7.3033707865168538E-4"/>
    <n v="57.19"/>
    <n v="79.400000000000006"/>
    <n v="-1.0322000000000001E-2"/>
  </r>
  <r>
    <x v="1"/>
    <n v="23"/>
    <n v="2"/>
    <x v="1"/>
    <d v="2018-10-23T00:00:00"/>
    <s v="Avg of 4 NM Projects"/>
    <n v="20"/>
    <n v="-0.13"/>
    <n v="-7.3033707865168538E-4"/>
    <n v="53.96"/>
    <n v="71.06"/>
    <n v="-9.2378000000000009E-3"/>
  </r>
  <r>
    <x v="1"/>
    <n v="23"/>
    <n v="2"/>
    <x v="1"/>
    <d v="2018-10-23T00:00:00"/>
    <s v="Avg of 4 NM Projects"/>
    <n v="21"/>
    <n v="-0.13"/>
    <n v="-7.3033707865168538E-4"/>
    <n v="44.08"/>
    <n v="64.39"/>
    <n v="-8.3707000000000018E-3"/>
  </r>
  <r>
    <x v="1"/>
    <n v="23"/>
    <n v="2"/>
    <x v="1"/>
    <d v="2018-10-23T00:00:00"/>
    <s v="Avg of 4 NM Projects"/>
    <n v="22"/>
    <n v="0"/>
    <n v="0"/>
    <n v="40.15"/>
    <n v="33.380000000000003"/>
    <n v="0"/>
  </r>
  <r>
    <x v="1"/>
    <n v="23"/>
    <n v="2"/>
    <x v="1"/>
    <d v="2018-10-23T00:00:00"/>
    <s v="Avg of 4 NM Projects"/>
    <n v="23"/>
    <n v="-0.13"/>
    <n v="-7.3033707865168538E-4"/>
    <n v="33.380000000000003"/>
    <n v="28.9"/>
    <n v="-3.7569999999999999E-3"/>
  </r>
  <r>
    <x v="1"/>
    <n v="23"/>
    <n v="2"/>
    <x v="0"/>
    <d v="2018-10-23T00:00:00"/>
    <s v="Avg of 4 NM Projects"/>
    <n v="24"/>
    <n v="0"/>
    <n v="0"/>
    <n v="32.56"/>
    <n v="30.34"/>
    <n v="0"/>
  </r>
  <r>
    <x v="1"/>
    <n v="24"/>
    <n v="3"/>
    <x v="0"/>
    <d v="2018-10-24T00:00:00"/>
    <s v="Avg of 4 NM Projects"/>
    <n v="1"/>
    <n v="0"/>
    <n v="0"/>
    <n v="58.35"/>
    <n v="33.58"/>
    <n v="0"/>
  </r>
  <r>
    <x v="1"/>
    <n v="24"/>
    <n v="3"/>
    <x v="0"/>
    <d v="2018-10-24T00:00:00"/>
    <s v="Avg of 4 NM Projects"/>
    <n v="2"/>
    <n v="-0.13"/>
    <n v="-7.3033707865168538E-4"/>
    <n v="44.8"/>
    <n v="47.46"/>
    <n v="-6.1698000000000005E-3"/>
  </r>
  <r>
    <x v="1"/>
    <n v="24"/>
    <n v="3"/>
    <x v="0"/>
    <d v="2018-10-24T00:00:00"/>
    <s v="Avg of 4 NM Projects"/>
    <n v="3"/>
    <n v="-0.26"/>
    <n v="-1.4606741573033708E-3"/>
    <n v="41.02"/>
    <n v="53.92"/>
    <n v="-1.4019200000000001E-2"/>
  </r>
  <r>
    <x v="1"/>
    <n v="24"/>
    <n v="3"/>
    <x v="0"/>
    <d v="2018-10-24T00:00:00"/>
    <s v="Avg of 4 NM Projects"/>
    <n v="4"/>
    <n v="-0.13"/>
    <n v="-7.3033707865168538E-4"/>
    <n v="38.53"/>
    <n v="33.33"/>
    <n v="-4.3328999999999998E-3"/>
  </r>
  <r>
    <x v="1"/>
    <n v="24"/>
    <n v="3"/>
    <x v="0"/>
    <d v="2018-10-24T00:00:00"/>
    <s v="Avg of 4 NM Projects"/>
    <n v="5"/>
    <n v="0"/>
    <n v="0"/>
    <n v="36.03"/>
    <n v="36.659999999999997"/>
    <n v="0"/>
  </r>
  <r>
    <x v="1"/>
    <n v="24"/>
    <n v="3"/>
    <x v="0"/>
    <d v="2018-10-24T00:00:00"/>
    <s v="Avg of 4 NM Projects"/>
    <n v="6"/>
    <n v="0"/>
    <n v="0"/>
    <n v="50.82"/>
    <n v="48.6"/>
    <n v="0"/>
  </r>
  <r>
    <x v="1"/>
    <n v="24"/>
    <n v="3"/>
    <x v="0"/>
    <d v="2018-10-24T00:00:00"/>
    <s v="Avg of 4 NM Projects"/>
    <n v="7"/>
    <n v="0"/>
    <n v="0"/>
    <n v="49.35"/>
    <n v="33.67"/>
    <n v="0"/>
  </r>
  <r>
    <x v="1"/>
    <n v="24"/>
    <n v="3"/>
    <x v="1"/>
    <d v="2018-10-24T00:00:00"/>
    <s v="Avg of 4 NM Projects"/>
    <n v="8"/>
    <n v="0.125"/>
    <n v="7.0224719101123594E-4"/>
    <n v="55.61"/>
    <n v="52.22"/>
    <n v="6.5274999999999994E-3"/>
  </r>
  <r>
    <x v="1"/>
    <n v="24"/>
    <n v="3"/>
    <x v="1"/>
    <d v="2018-10-24T00:00:00"/>
    <s v="Avg of 4 NM Projects"/>
    <n v="9"/>
    <n v="4.0999999999999996"/>
    <n v="2.3033707865168538E-2"/>
    <n v="51.46"/>
    <n v="47.39"/>
    <n v="0.19429899999999997"/>
  </r>
  <r>
    <x v="1"/>
    <n v="24"/>
    <n v="3"/>
    <x v="1"/>
    <d v="2018-10-24T00:00:00"/>
    <s v="Avg of 4 NM Projects"/>
    <n v="10"/>
    <n v="16.380000000000003"/>
    <n v="9.2022471910112369E-2"/>
    <n v="46.22"/>
    <n v="38.31"/>
    <n v="0.62751780000000013"/>
  </r>
  <r>
    <x v="1"/>
    <n v="24"/>
    <n v="3"/>
    <x v="1"/>
    <d v="2018-10-24T00:00:00"/>
    <s v="Avg of 4 NM Projects"/>
    <n v="11"/>
    <n v="14.340000000000002"/>
    <n v="8.0561797752809E-2"/>
    <n v="44.42"/>
    <n v="45.26"/>
    <n v="0.64902840000000006"/>
  </r>
  <r>
    <x v="1"/>
    <n v="24"/>
    <n v="3"/>
    <x v="1"/>
    <d v="2018-10-24T00:00:00"/>
    <s v="Avg of 4 NM Projects"/>
    <n v="12"/>
    <n v="15.105000000000002"/>
    <n v="8.4859550561797767E-2"/>
    <n v="42.83"/>
    <n v="45.31"/>
    <n v="0.68440755000000009"/>
  </r>
  <r>
    <x v="1"/>
    <n v="24"/>
    <n v="3"/>
    <x v="1"/>
    <d v="2018-10-24T00:00:00"/>
    <s v="Avg of 4 NM Projects"/>
    <n v="13"/>
    <n v="4.3499999999999996"/>
    <n v="2.443820224719101E-2"/>
    <n v="39.659999999999997"/>
    <n v="37.08"/>
    <n v="0.16129799999999997"/>
  </r>
  <r>
    <x v="1"/>
    <n v="24"/>
    <n v="3"/>
    <x v="1"/>
    <d v="2018-10-24T00:00:00"/>
    <s v="Avg of 4 NM Projects"/>
    <n v="14"/>
    <n v="8.5799999999999983"/>
    <n v="4.8202247191011224E-2"/>
    <n v="39.56"/>
    <n v="32.68"/>
    <n v="0.28039439999999999"/>
  </r>
  <r>
    <x v="1"/>
    <n v="24"/>
    <n v="3"/>
    <x v="1"/>
    <d v="2018-10-24T00:00:00"/>
    <s v="Avg of 4 NM Projects"/>
    <n v="15"/>
    <n v="5.629999999999999"/>
    <n v="3.1629213483146061E-2"/>
    <n v="35.08"/>
    <n v="32.04"/>
    <n v="0.18038519999999997"/>
  </r>
  <r>
    <x v="1"/>
    <n v="24"/>
    <n v="3"/>
    <x v="1"/>
    <d v="2018-10-24T00:00:00"/>
    <s v="Avg of 4 NM Projects"/>
    <n v="16"/>
    <n v="7.17"/>
    <n v="4.0280898876404493E-2"/>
    <n v="34.39"/>
    <n v="31.62"/>
    <n v="0.22671540000000001"/>
  </r>
  <r>
    <x v="1"/>
    <n v="24"/>
    <n v="3"/>
    <x v="1"/>
    <d v="2018-10-24T00:00:00"/>
    <s v="Avg of 4 NM Projects"/>
    <n v="17"/>
    <n v="6.1449999999999996"/>
    <n v="3.4522471910112359E-2"/>
    <n v="39.22"/>
    <n v="35.049999999999997"/>
    <n v="0.21538224999999997"/>
  </r>
  <r>
    <x v="1"/>
    <n v="24"/>
    <n v="3"/>
    <x v="1"/>
    <d v="2018-10-24T00:00:00"/>
    <s v="Avg of 4 NM Projects"/>
    <n v="18"/>
    <n v="1.7949999999999999"/>
    <n v="1.0084269662921348E-2"/>
    <n v="56.59"/>
    <n v="42.85"/>
    <n v="7.6915750000000005E-2"/>
  </r>
  <r>
    <x v="1"/>
    <n v="24"/>
    <n v="3"/>
    <x v="1"/>
    <d v="2018-10-24T00:00:00"/>
    <s v="Avg of 4 NM Projects"/>
    <n v="19"/>
    <n v="0"/>
    <n v="0"/>
    <n v="72.400000000000006"/>
    <n v="52.62"/>
    <n v="0"/>
  </r>
  <r>
    <x v="1"/>
    <n v="24"/>
    <n v="3"/>
    <x v="1"/>
    <d v="2018-10-24T00:00:00"/>
    <s v="Avg of 4 NM Projects"/>
    <n v="20"/>
    <n v="-0.26"/>
    <n v="-1.4606741573033708E-3"/>
    <n v="64.290000000000006"/>
    <n v="46.58"/>
    <n v="-1.21108E-2"/>
  </r>
  <r>
    <x v="1"/>
    <n v="24"/>
    <n v="3"/>
    <x v="1"/>
    <d v="2018-10-24T00:00:00"/>
    <s v="Avg of 4 NM Projects"/>
    <n v="21"/>
    <n v="0"/>
    <n v="0"/>
    <n v="64.28"/>
    <n v="38.04"/>
    <n v="0"/>
  </r>
  <r>
    <x v="1"/>
    <n v="24"/>
    <n v="3"/>
    <x v="1"/>
    <d v="2018-10-24T00:00:00"/>
    <s v="Avg of 4 NM Projects"/>
    <n v="22"/>
    <n v="-0.26"/>
    <n v="-1.4606741573033708E-3"/>
    <n v="51.49"/>
    <n v="29.05"/>
    <n v="-7.5530000000000007E-3"/>
  </r>
  <r>
    <x v="1"/>
    <n v="24"/>
    <n v="3"/>
    <x v="1"/>
    <d v="2018-10-24T00:00:00"/>
    <s v="Avg of 4 NM Projects"/>
    <n v="23"/>
    <n v="-0.13"/>
    <n v="-7.3033707865168538E-4"/>
    <n v="49.1"/>
    <n v="27.33"/>
    <n v="-3.5528999999999999E-3"/>
  </r>
  <r>
    <x v="1"/>
    <n v="24"/>
    <n v="3"/>
    <x v="0"/>
    <d v="2018-10-24T00:00:00"/>
    <s v="Avg of 4 NM Projects"/>
    <n v="24"/>
    <n v="-0.13"/>
    <n v="-7.3033707865168538E-4"/>
    <n v="39.159999999999997"/>
    <n v="22.15"/>
    <n v="-2.8794999999999997E-3"/>
  </r>
  <r>
    <x v="1"/>
    <n v="25"/>
    <n v="4"/>
    <x v="0"/>
    <d v="2018-10-25T00:00:00"/>
    <s v="Avg of 4 NM Projects"/>
    <n v="1"/>
    <n v="-0.13"/>
    <n v="-7.3033707865168538E-4"/>
    <n v="38.07"/>
    <n v="28.92"/>
    <n v="-3.7596000000000001E-3"/>
  </r>
  <r>
    <x v="1"/>
    <n v="25"/>
    <n v="4"/>
    <x v="0"/>
    <d v="2018-10-25T00:00:00"/>
    <s v="Avg of 4 NM Projects"/>
    <n v="2"/>
    <n v="0"/>
    <n v="0"/>
    <n v="35.1"/>
    <n v="28.27"/>
    <n v="0"/>
  </r>
  <r>
    <x v="1"/>
    <n v="25"/>
    <n v="4"/>
    <x v="0"/>
    <d v="2018-10-25T00:00:00"/>
    <s v="Avg of 4 NM Projects"/>
    <n v="3"/>
    <n v="0"/>
    <n v="0"/>
    <n v="35.619999999999997"/>
    <n v="29.35"/>
    <n v="0"/>
  </r>
  <r>
    <x v="1"/>
    <n v="25"/>
    <n v="4"/>
    <x v="0"/>
    <d v="2018-10-25T00:00:00"/>
    <s v="Avg of 4 NM Projects"/>
    <n v="4"/>
    <n v="0"/>
    <n v="0"/>
    <n v="35.79"/>
    <n v="27.68"/>
    <n v="0"/>
  </r>
  <r>
    <x v="1"/>
    <n v="25"/>
    <n v="4"/>
    <x v="0"/>
    <d v="2018-10-25T00:00:00"/>
    <s v="Avg of 4 NM Projects"/>
    <n v="5"/>
    <n v="-0.26"/>
    <n v="-1.4606741573033708E-3"/>
    <n v="35.79"/>
    <n v="29.8"/>
    <n v="-7.7480000000000005E-3"/>
  </r>
  <r>
    <x v="1"/>
    <n v="25"/>
    <n v="4"/>
    <x v="0"/>
    <d v="2018-10-25T00:00:00"/>
    <s v="Avg of 4 NM Projects"/>
    <n v="6"/>
    <n v="0"/>
    <n v="0"/>
    <n v="42.01"/>
    <n v="29.9"/>
    <n v="0"/>
  </r>
  <r>
    <x v="1"/>
    <n v="25"/>
    <n v="4"/>
    <x v="0"/>
    <d v="2018-10-25T00:00:00"/>
    <s v="Avg of 4 NM Projects"/>
    <n v="7"/>
    <n v="-0.13"/>
    <n v="-7.3033707865168538E-4"/>
    <n v="54.63"/>
    <n v="43.11"/>
    <n v="-5.6043000000000004E-3"/>
  </r>
  <r>
    <x v="1"/>
    <n v="25"/>
    <n v="4"/>
    <x v="1"/>
    <d v="2018-10-25T00:00:00"/>
    <s v="Avg of 4 NM Projects"/>
    <n v="8"/>
    <n v="-0.13"/>
    <n v="-7.3033707865168538E-4"/>
    <n v="67.38"/>
    <n v="53.71"/>
    <n v="-6.9823000000000003E-3"/>
  </r>
  <r>
    <x v="1"/>
    <n v="25"/>
    <n v="4"/>
    <x v="1"/>
    <d v="2018-10-25T00:00:00"/>
    <s v="Avg of 4 NM Projects"/>
    <n v="9"/>
    <n v="5.379999999999999"/>
    <n v="3.0224719101123589E-2"/>
    <n v="58.56"/>
    <n v="47.73"/>
    <n v="0.25678739999999994"/>
  </r>
  <r>
    <x v="1"/>
    <n v="25"/>
    <n v="4"/>
    <x v="1"/>
    <d v="2018-10-25T00:00:00"/>
    <s v="Avg of 4 NM Projects"/>
    <n v="10"/>
    <n v="18.689999999999998"/>
    <n v="0.10499999999999998"/>
    <n v="45.96"/>
    <n v="38.770000000000003"/>
    <n v="0.72461129999999996"/>
  </r>
  <r>
    <x v="1"/>
    <n v="25"/>
    <n v="4"/>
    <x v="1"/>
    <d v="2018-10-25T00:00:00"/>
    <s v="Avg of 4 NM Projects"/>
    <n v="11"/>
    <n v="27.004999999999995"/>
    <n v="0.15171348314606739"/>
    <n v="38.17"/>
    <n v="31.9"/>
    <n v="0.86145949999999982"/>
  </r>
  <r>
    <x v="1"/>
    <n v="25"/>
    <n v="4"/>
    <x v="1"/>
    <d v="2018-10-25T00:00:00"/>
    <s v="Avg of 4 NM Projects"/>
    <n v="12"/>
    <n v="20.604999999999997"/>
    <n v="0.11575842696629211"/>
    <n v="36.21"/>
    <n v="31.27"/>
    <n v="0.64431834999999993"/>
  </r>
  <r>
    <x v="1"/>
    <n v="25"/>
    <n v="4"/>
    <x v="1"/>
    <d v="2018-10-25T00:00:00"/>
    <s v="Avg of 4 NM Projects"/>
    <n v="13"/>
    <n v="25.984999999999999"/>
    <n v="0.14598314606741572"/>
    <n v="34.020000000000003"/>
    <n v="29.36"/>
    <n v="0.76291959999999992"/>
  </r>
  <r>
    <x v="1"/>
    <n v="25"/>
    <n v="4"/>
    <x v="1"/>
    <d v="2018-10-25T00:00:00"/>
    <s v="Avg of 4 NM Projects"/>
    <n v="14"/>
    <n v="19.844999999999999"/>
    <n v="0.11148876404494382"/>
    <n v="33.01"/>
    <n v="29.71"/>
    <n v="0.58959495000000006"/>
  </r>
  <r>
    <x v="1"/>
    <n v="25"/>
    <n v="4"/>
    <x v="1"/>
    <d v="2018-10-25T00:00:00"/>
    <s v="Avg of 4 NM Projects"/>
    <n v="15"/>
    <n v="14.085000000000001"/>
    <n v="7.9129213483146069E-2"/>
    <n v="32.89"/>
    <n v="28.78"/>
    <n v="0.40536630000000001"/>
  </r>
  <r>
    <x v="1"/>
    <n v="25"/>
    <n v="4"/>
    <x v="1"/>
    <d v="2018-10-25T00:00:00"/>
    <s v="Avg of 4 NM Projects"/>
    <n v="16"/>
    <n v="12.29"/>
    <n v="6.9044943820224719E-2"/>
    <n v="32.9"/>
    <n v="29.94"/>
    <n v="0.36796260000000003"/>
  </r>
  <r>
    <x v="1"/>
    <n v="25"/>
    <n v="4"/>
    <x v="1"/>
    <d v="2018-10-25T00:00:00"/>
    <s v="Avg of 4 NM Projects"/>
    <n v="17"/>
    <n v="4.4800000000000004"/>
    <n v="2.51685393258427E-2"/>
    <n v="40.57"/>
    <n v="31.3"/>
    <n v="0.14022400000000002"/>
  </r>
  <r>
    <x v="1"/>
    <n v="25"/>
    <n v="4"/>
    <x v="1"/>
    <d v="2018-10-25T00:00:00"/>
    <s v="Avg of 4 NM Projects"/>
    <n v="18"/>
    <n v="0.64500000000000002"/>
    <n v="3.6235955056179775E-3"/>
    <n v="51.45"/>
    <n v="42.72"/>
    <n v="2.75544E-2"/>
  </r>
  <r>
    <x v="1"/>
    <n v="25"/>
    <n v="4"/>
    <x v="1"/>
    <d v="2018-10-25T00:00:00"/>
    <s v="Avg of 4 NM Projects"/>
    <n v="19"/>
    <n v="0"/>
    <n v="0"/>
    <n v="61.7"/>
    <n v="54.66"/>
    <n v="0"/>
  </r>
  <r>
    <x v="1"/>
    <n v="25"/>
    <n v="4"/>
    <x v="1"/>
    <d v="2018-10-25T00:00:00"/>
    <s v="Avg of 4 NM Projects"/>
    <n v="20"/>
    <n v="-0.26"/>
    <n v="-1.4606741573033708E-3"/>
    <n v="60.5"/>
    <n v="47.46"/>
    <n v="-1.2339600000000001E-2"/>
  </r>
  <r>
    <x v="1"/>
    <n v="25"/>
    <n v="4"/>
    <x v="1"/>
    <d v="2018-10-25T00:00:00"/>
    <s v="Avg of 4 NM Projects"/>
    <n v="21"/>
    <n v="0"/>
    <n v="0"/>
    <n v="55.13"/>
    <n v="38.869999999999997"/>
    <n v="0"/>
  </r>
  <r>
    <x v="1"/>
    <n v="25"/>
    <n v="4"/>
    <x v="1"/>
    <d v="2018-10-25T00:00:00"/>
    <s v="Avg of 4 NM Projects"/>
    <n v="22"/>
    <n v="-0.26"/>
    <n v="-1.4606741573033708E-3"/>
    <n v="48.35"/>
    <n v="33.28"/>
    <n v="-8.6528000000000004E-3"/>
  </r>
  <r>
    <x v="1"/>
    <n v="25"/>
    <n v="4"/>
    <x v="1"/>
    <d v="2018-10-25T00:00:00"/>
    <s v="Avg of 4 NM Projects"/>
    <n v="23"/>
    <n v="0"/>
    <n v="0"/>
    <n v="42.16"/>
    <n v="30.09"/>
    <n v="0"/>
  </r>
  <r>
    <x v="1"/>
    <n v="25"/>
    <n v="4"/>
    <x v="0"/>
    <d v="2018-10-25T00:00:00"/>
    <s v="Avg of 4 NM Projects"/>
    <n v="24"/>
    <n v="0"/>
    <n v="0"/>
    <n v="38.78"/>
    <n v="24.96"/>
    <n v="0"/>
  </r>
  <r>
    <x v="1"/>
    <n v="26"/>
    <n v="5"/>
    <x v="0"/>
    <d v="2018-10-26T00:00:00"/>
    <s v="Avg of 4 NM Projects"/>
    <n v="1"/>
    <n v="0"/>
    <n v="0"/>
    <n v="34.549999999999997"/>
    <n v="27.73"/>
    <n v="0"/>
  </r>
  <r>
    <x v="1"/>
    <n v="26"/>
    <n v="5"/>
    <x v="0"/>
    <d v="2018-10-26T00:00:00"/>
    <s v="Avg of 4 NM Projects"/>
    <n v="2"/>
    <n v="-0.13"/>
    <n v="-7.3033707865168538E-4"/>
    <n v="32.08"/>
    <n v="26.24"/>
    <n v="-3.4112000000000001E-3"/>
  </r>
  <r>
    <x v="1"/>
    <n v="26"/>
    <n v="5"/>
    <x v="0"/>
    <d v="2018-10-26T00:00:00"/>
    <s v="Avg of 4 NM Projects"/>
    <n v="3"/>
    <n v="0"/>
    <n v="0"/>
    <n v="32.03"/>
    <n v="25.63"/>
    <n v="0"/>
  </r>
  <r>
    <x v="1"/>
    <n v="26"/>
    <n v="5"/>
    <x v="0"/>
    <d v="2018-10-26T00:00:00"/>
    <s v="Avg of 4 NM Projects"/>
    <n v="4"/>
    <n v="-0.39"/>
    <n v="-2.1910112359550564E-3"/>
    <n v="32.909999999999997"/>
    <n v="23.83"/>
    <n v="-9.2937000000000002E-3"/>
  </r>
  <r>
    <x v="1"/>
    <n v="26"/>
    <n v="5"/>
    <x v="0"/>
    <d v="2018-10-26T00:00:00"/>
    <s v="Avg of 4 NM Projects"/>
    <n v="5"/>
    <n v="0"/>
    <n v="0"/>
    <n v="29.63"/>
    <n v="28.78"/>
    <n v="0"/>
  </r>
  <r>
    <x v="1"/>
    <n v="26"/>
    <n v="5"/>
    <x v="0"/>
    <d v="2018-10-26T00:00:00"/>
    <s v="Avg of 4 NM Projects"/>
    <n v="6"/>
    <n v="-0.13"/>
    <n v="-7.3033707865168538E-4"/>
    <n v="36.729999999999997"/>
    <n v="25.94"/>
    <n v="-3.3722000000000001E-3"/>
  </r>
  <r>
    <x v="1"/>
    <n v="26"/>
    <n v="5"/>
    <x v="0"/>
    <d v="2018-10-26T00:00:00"/>
    <s v="Avg of 4 NM Projects"/>
    <n v="7"/>
    <n v="-0.13"/>
    <n v="-7.3033707865168538E-4"/>
    <n v="51.6"/>
    <n v="36.04"/>
    <n v="-4.6851999999999996E-3"/>
  </r>
  <r>
    <x v="1"/>
    <n v="26"/>
    <n v="5"/>
    <x v="1"/>
    <d v="2018-10-26T00:00:00"/>
    <s v="Avg of 4 NM Projects"/>
    <n v="8"/>
    <n v="0.89499999999999991"/>
    <n v="5.0280898876404493E-3"/>
    <n v="55.32"/>
    <n v="47.13"/>
    <n v="4.2181349999999992E-2"/>
  </r>
  <r>
    <x v="1"/>
    <n v="26"/>
    <n v="5"/>
    <x v="1"/>
    <d v="2018-10-26T00:00:00"/>
    <s v="Avg of 4 NM Projects"/>
    <n v="9"/>
    <n v="18.044999999999998"/>
    <n v="0.10137640449438201"/>
    <n v="52.46"/>
    <n v="40.94"/>
    <n v="0.73876229999999987"/>
  </r>
  <r>
    <x v="1"/>
    <n v="26"/>
    <n v="5"/>
    <x v="1"/>
    <d v="2018-10-26T00:00:00"/>
    <s v="Avg of 4 NM Projects"/>
    <n v="10"/>
    <n v="36.35"/>
    <n v="0.20421348314606744"/>
    <n v="46.37"/>
    <n v="31.63"/>
    <n v="1.1497505000000001"/>
  </r>
  <r>
    <x v="1"/>
    <n v="26"/>
    <n v="5"/>
    <x v="1"/>
    <d v="2018-10-26T00:00:00"/>
    <s v="Avg of 4 NM Projects"/>
    <n v="11"/>
    <n v="54.524999999999999"/>
    <n v="0.30632022471910114"/>
    <n v="41.8"/>
    <n v="31.18"/>
    <n v="1.7000895"/>
  </r>
  <r>
    <x v="1"/>
    <n v="26"/>
    <n v="5"/>
    <x v="1"/>
    <d v="2018-10-26T00:00:00"/>
    <s v="Avg of 4 NM Projects"/>
    <n v="12"/>
    <n v="68.094999999999999"/>
    <n v="0.38255617977528089"/>
    <n v="34.49"/>
    <n v="27.56"/>
    <n v="1.8766981999999999"/>
  </r>
  <r>
    <x v="1"/>
    <n v="26"/>
    <n v="5"/>
    <x v="1"/>
    <d v="2018-10-26T00:00:00"/>
    <s v="Avg of 4 NM Projects"/>
    <n v="13"/>
    <n v="74.5"/>
    <n v="0.41853932584269665"/>
    <n v="34.35"/>
    <n v="26.87"/>
    <n v="2.0018150000000001"/>
  </r>
  <r>
    <x v="1"/>
    <n v="26"/>
    <n v="5"/>
    <x v="1"/>
    <d v="2018-10-26T00:00:00"/>
    <s v="Avg of 4 NM Projects"/>
    <n v="14"/>
    <n v="70.91"/>
    <n v="0.39837078651685393"/>
    <n v="34.25"/>
    <n v="27.17"/>
    <n v="1.9266247000000001"/>
  </r>
  <r>
    <x v="1"/>
    <n v="26"/>
    <n v="5"/>
    <x v="1"/>
    <d v="2018-10-26T00:00:00"/>
    <s v="Avg of 4 NM Projects"/>
    <n v="15"/>
    <n v="62.335000000000001"/>
    <n v="0.35019662921348316"/>
    <n v="33.549999999999997"/>
    <n v="27.09"/>
    <n v="1.68865515"/>
  </r>
  <r>
    <x v="1"/>
    <n v="26"/>
    <n v="5"/>
    <x v="1"/>
    <d v="2018-10-26T00:00:00"/>
    <s v="Avg of 4 NM Projects"/>
    <n v="16"/>
    <n v="44.674999999999997"/>
    <n v="0.25098314606741573"/>
    <n v="33.96"/>
    <n v="28.94"/>
    <n v="1.2928944999999998"/>
  </r>
  <r>
    <x v="1"/>
    <n v="26"/>
    <n v="5"/>
    <x v="1"/>
    <d v="2018-10-26T00:00:00"/>
    <s v="Avg of 4 NM Projects"/>
    <n v="17"/>
    <n v="21.495000000000001"/>
    <n v="0.12075842696629215"/>
    <n v="34.369999999999997"/>
    <n v="28.95"/>
    <n v="0.62228024999999998"/>
  </r>
  <r>
    <x v="1"/>
    <n v="26"/>
    <n v="5"/>
    <x v="1"/>
    <d v="2018-10-26T00:00:00"/>
    <s v="Avg of 4 NM Projects"/>
    <n v="18"/>
    <n v="2.8149999999999995"/>
    <n v="1.5814606741573031E-2"/>
    <n v="39.130000000000003"/>
    <n v="32.39"/>
    <n v="9.1177849999999991E-2"/>
  </r>
  <r>
    <x v="1"/>
    <n v="26"/>
    <n v="5"/>
    <x v="1"/>
    <d v="2018-10-26T00:00:00"/>
    <s v="Avg of 4 NM Projects"/>
    <n v="19"/>
    <n v="-0.13"/>
    <n v="-7.3033707865168538E-4"/>
    <n v="49.23"/>
    <n v="45.92"/>
    <n v="-5.9696000000000003E-3"/>
  </r>
  <r>
    <x v="1"/>
    <n v="26"/>
    <n v="5"/>
    <x v="1"/>
    <d v="2018-10-26T00:00:00"/>
    <s v="Avg of 4 NM Projects"/>
    <n v="20"/>
    <n v="0"/>
    <n v="0"/>
    <n v="46.15"/>
    <n v="39.15"/>
    <n v="0"/>
  </r>
  <r>
    <x v="1"/>
    <n v="26"/>
    <n v="5"/>
    <x v="1"/>
    <d v="2018-10-26T00:00:00"/>
    <s v="Avg of 4 NM Projects"/>
    <n v="21"/>
    <n v="-0.13"/>
    <n v="-7.3033707865168538E-4"/>
    <n v="39.18"/>
    <n v="29.87"/>
    <n v="-3.8831E-3"/>
  </r>
  <r>
    <x v="1"/>
    <n v="26"/>
    <n v="5"/>
    <x v="1"/>
    <d v="2018-10-26T00:00:00"/>
    <s v="Avg of 4 NM Projects"/>
    <n v="22"/>
    <n v="-0.13"/>
    <n v="-7.3033707865168538E-4"/>
    <n v="35.340000000000003"/>
    <n v="28.52"/>
    <n v="-3.7076000000000001E-3"/>
  </r>
  <r>
    <x v="1"/>
    <n v="26"/>
    <n v="5"/>
    <x v="1"/>
    <d v="2018-10-26T00:00:00"/>
    <s v="Avg of 4 NM Projects"/>
    <n v="23"/>
    <n v="0"/>
    <n v="0"/>
    <n v="34.619999999999997"/>
    <n v="28.12"/>
    <n v="0"/>
  </r>
  <r>
    <x v="1"/>
    <n v="26"/>
    <n v="5"/>
    <x v="0"/>
    <d v="2018-10-26T00:00:00"/>
    <s v="Avg of 4 NM Projects"/>
    <n v="24"/>
    <n v="-0.13"/>
    <n v="-7.3033707865168538E-4"/>
    <n v="35.46"/>
    <n v="41.18"/>
    <n v="-5.3533999999999995E-3"/>
  </r>
  <r>
    <x v="1"/>
    <n v="27"/>
    <n v="6"/>
    <x v="0"/>
    <d v="2018-10-27T00:00:00"/>
    <s v="Avg of 4 NM Projects"/>
    <n v="1"/>
    <n v="-0.13"/>
    <n v="-7.3033707865168538E-4"/>
    <n v="44.28"/>
    <n v="49.94"/>
    <n v="-6.4921999999999992E-3"/>
  </r>
  <r>
    <x v="1"/>
    <n v="27"/>
    <n v="6"/>
    <x v="0"/>
    <d v="2018-10-27T00:00:00"/>
    <s v="Avg of 4 NM Projects"/>
    <n v="2"/>
    <n v="0"/>
    <n v="0"/>
    <n v="40.46"/>
    <n v="48.18"/>
    <n v="0"/>
  </r>
  <r>
    <x v="1"/>
    <n v="27"/>
    <n v="6"/>
    <x v="0"/>
    <d v="2018-10-27T00:00:00"/>
    <s v="Avg of 4 NM Projects"/>
    <n v="3"/>
    <n v="-0.13"/>
    <n v="-7.3033707865168538E-4"/>
    <n v="40.520000000000003"/>
    <n v="42.72"/>
    <n v="-5.5536000000000005E-3"/>
  </r>
  <r>
    <x v="1"/>
    <n v="27"/>
    <n v="6"/>
    <x v="0"/>
    <d v="2018-10-27T00:00:00"/>
    <s v="Avg of 4 NM Projects"/>
    <n v="4"/>
    <n v="0"/>
    <n v="0"/>
    <n v="37.770000000000003"/>
    <n v="29.59"/>
    <n v="0"/>
  </r>
  <r>
    <x v="1"/>
    <n v="27"/>
    <n v="6"/>
    <x v="0"/>
    <d v="2018-10-27T00:00:00"/>
    <s v="Avg of 4 NM Projects"/>
    <n v="5"/>
    <n v="-0.26"/>
    <n v="-1.4606741573033708E-3"/>
    <n v="31.86"/>
    <n v="30.02"/>
    <n v="-7.8052E-3"/>
  </r>
  <r>
    <x v="1"/>
    <n v="27"/>
    <n v="6"/>
    <x v="0"/>
    <d v="2018-10-27T00:00:00"/>
    <s v="Avg of 4 NM Projects"/>
    <n v="6"/>
    <n v="0"/>
    <n v="0"/>
    <n v="32.51"/>
    <n v="30.77"/>
    <n v="0"/>
  </r>
  <r>
    <x v="1"/>
    <n v="27"/>
    <n v="6"/>
    <x v="0"/>
    <d v="2018-10-27T00:00:00"/>
    <s v="Avg of 4 NM Projects"/>
    <n v="7"/>
    <n v="-0.13"/>
    <n v="-7.3033707865168538E-4"/>
    <n v="34.020000000000003"/>
    <n v="31.24"/>
    <n v="-4.0612000000000001E-3"/>
  </r>
  <r>
    <x v="1"/>
    <n v="27"/>
    <n v="6"/>
    <x v="1"/>
    <d v="2018-10-27T00:00:00"/>
    <s v="Avg of 4 NM Projects"/>
    <n v="8"/>
    <n v="0.13"/>
    <n v="7.3033707865168538E-4"/>
    <n v="33.83"/>
    <n v="31.79"/>
    <n v="4.1326999999999996E-3"/>
  </r>
  <r>
    <x v="1"/>
    <n v="27"/>
    <n v="6"/>
    <x v="1"/>
    <d v="2018-10-27T00:00:00"/>
    <s v="Avg of 4 NM Projects"/>
    <n v="9"/>
    <n v="11.774999999999999"/>
    <n v="6.6151685393258414E-2"/>
    <n v="40.33"/>
    <n v="33.54"/>
    <n v="0.39493349999999994"/>
  </r>
  <r>
    <x v="1"/>
    <n v="27"/>
    <n v="6"/>
    <x v="1"/>
    <d v="2018-10-27T00:00:00"/>
    <s v="Avg of 4 NM Projects"/>
    <n v="10"/>
    <n v="26.495000000000005"/>
    <n v="0.14884831460674161"/>
    <n v="43.33"/>
    <n v="43.37"/>
    <n v="1.1490881500000001"/>
  </r>
  <r>
    <x v="1"/>
    <n v="27"/>
    <n v="6"/>
    <x v="1"/>
    <d v="2018-10-27T00:00:00"/>
    <s v="Avg of 4 NM Projects"/>
    <n v="11"/>
    <n v="44.81"/>
    <n v="0.25174157303370787"/>
    <n v="47.13"/>
    <n v="59.93"/>
    <n v="2.6854633000000003"/>
  </r>
  <r>
    <x v="1"/>
    <n v="27"/>
    <n v="6"/>
    <x v="1"/>
    <d v="2018-10-27T00:00:00"/>
    <s v="Avg of 4 NM Projects"/>
    <n v="12"/>
    <n v="52.47"/>
    <n v="0.29477528089887639"/>
    <n v="46.48"/>
    <n v="66.209999999999994"/>
    <n v="3.4740386999999995"/>
  </r>
  <r>
    <x v="1"/>
    <n v="27"/>
    <n v="6"/>
    <x v="1"/>
    <d v="2018-10-27T00:00:00"/>
    <s v="Avg of 4 NM Projects"/>
    <n v="13"/>
    <n v="65.795000000000002"/>
    <n v="0.36963483146067416"/>
    <n v="41.98"/>
    <n v="52.51"/>
    <n v="3.45489545"/>
  </r>
  <r>
    <x v="1"/>
    <n v="27"/>
    <n v="6"/>
    <x v="1"/>
    <d v="2018-10-27T00:00:00"/>
    <s v="Avg of 4 NM Projects"/>
    <n v="14"/>
    <n v="65.660000000000011"/>
    <n v="0.36887640449438208"/>
    <n v="36.729999999999997"/>
    <n v="47.42"/>
    <n v="3.1135972000000005"/>
  </r>
  <r>
    <x v="1"/>
    <n v="27"/>
    <n v="6"/>
    <x v="1"/>
    <d v="2018-10-27T00:00:00"/>
    <s v="Avg of 4 NM Projects"/>
    <n v="15"/>
    <n v="49.54"/>
    <n v="0.27831460674157305"/>
    <n v="32.78"/>
    <n v="38.700000000000003"/>
    <n v="1.9171980000000002"/>
  </r>
  <r>
    <x v="1"/>
    <n v="27"/>
    <n v="6"/>
    <x v="1"/>
    <d v="2018-10-27T00:00:00"/>
    <s v="Avg of 4 NM Projects"/>
    <n v="16"/>
    <n v="34.954999999999998"/>
    <n v="0.19637640449438201"/>
    <n v="33.68"/>
    <n v="30.88"/>
    <n v="1.0794104"/>
  </r>
  <r>
    <x v="1"/>
    <n v="27"/>
    <n v="6"/>
    <x v="1"/>
    <d v="2018-10-27T00:00:00"/>
    <s v="Avg of 4 NM Projects"/>
    <n v="17"/>
    <n v="19.970000000000002"/>
    <n v="0.11219101123595507"/>
    <n v="37.17"/>
    <n v="28.5"/>
    <n v="0.56914500000000012"/>
  </r>
  <r>
    <x v="1"/>
    <n v="27"/>
    <n v="6"/>
    <x v="1"/>
    <d v="2018-10-27T00:00:00"/>
    <s v="Avg of 4 NM Projects"/>
    <n v="18"/>
    <n v="0.89500000000000002"/>
    <n v="5.0280898876404493E-3"/>
    <n v="41.36"/>
    <n v="32.51"/>
    <n v="2.9096449999999996E-2"/>
  </r>
  <r>
    <x v="1"/>
    <n v="27"/>
    <n v="6"/>
    <x v="1"/>
    <d v="2018-10-27T00:00:00"/>
    <s v="Avg of 4 NM Projects"/>
    <n v="19"/>
    <n v="0"/>
    <n v="0"/>
    <n v="47.1"/>
    <n v="52.39"/>
    <n v="0"/>
  </r>
  <r>
    <x v="1"/>
    <n v="27"/>
    <n v="6"/>
    <x v="1"/>
    <d v="2018-10-27T00:00:00"/>
    <s v="Avg of 4 NM Projects"/>
    <n v="20"/>
    <n v="0"/>
    <n v="0"/>
    <n v="44.38"/>
    <n v="50.96"/>
    <n v="0"/>
  </r>
  <r>
    <x v="1"/>
    <n v="27"/>
    <n v="6"/>
    <x v="1"/>
    <d v="2018-10-27T00:00:00"/>
    <s v="Avg of 4 NM Projects"/>
    <n v="21"/>
    <n v="0"/>
    <n v="0"/>
    <n v="40.1"/>
    <n v="37.15"/>
    <n v="0"/>
  </r>
  <r>
    <x v="1"/>
    <n v="27"/>
    <n v="6"/>
    <x v="1"/>
    <d v="2018-10-27T00:00:00"/>
    <s v="Avg of 4 NM Projects"/>
    <n v="22"/>
    <n v="0"/>
    <n v="0"/>
    <n v="35"/>
    <n v="31.23"/>
    <n v="0"/>
  </r>
  <r>
    <x v="1"/>
    <n v="27"/>
    <n v="6"/>
    <x v="1"/>
    <d v="2018-10-27T00:00:00"/>
    <s v="Avg of 4 NM Projects"/>
    <n v="23"/>
    <n v="-0.26"/>
    <n v="-1.4606741573033708E-3"/>
    <n v="30.76"/>
    <n v="29.98"/>
    <n v="-7.7948000000000002E-3"/>
  </r>
  <r>
    <x v="1"/>
    <n v="27"/>
    <n v="6"/>
    <x v="0"/>
    <d v="2018-10-27T00:00:00"/>
    <s v="Avg of 4 NM Projects"/>
    <n v="24"/>
    <n v="-0.26"/>
    <n v="-1.4606741573033708E-3"/>
    <n v="31.01"/>
    <n v="44.73"/>
    <n v="-1.1629799999999999E-2"/>
  </r>
  <r>
    <x v="1"/>
    <n v="28"/>
    <n v="7"/>
    <x v="0"/>
    <d v="2018-10-28T00:00:00"/>
    <s v="Avg of 4 NM Projects"/>
    <n v="1"/>
    <n v="-0.26"/>
    <n v="-1.4606741573033708E-3"/>
    <n v="32.049999999999997"/>
    <n v="54.32"/>
    <n v="-1.4123200000000001E-2"/>
  </r>
  <r>
    <x v="1"/>
    <n v="28"/>
    <n v="7"/>
    <x v="0"/>
    <d v="2018-10-28T00:00:00"/>
    <s v="Avg of 4 NM Projects"/>
    <n v="2"/>
    <n v="-0.13"/>
    <n v="-7.3033707865168538E-4"/>
    <n v="33.520000000000003"/>
    <n v="58.72"/>
    <n v="-7.6336000000000008E-3"/>
  </r>
  <r>
    <x v="1"/>
    <n v="28"/>
    <n v="7"/>
    <x v="0"/>
    <d v="2018-10-28T00:00:00"/>
    <s v="Avg of 4 NM Projects"/>
    <n v="3"/>
    <n v="0"/>
    <n v="0"/>
    <n v="31.33"/>
    <n v="51.29"/>
    <n v="0"/>
  </r>
  <r>
    <x v="1"/>
    <n v="28"/>
    <n v="7"/>
    <x v="0"/>
    <d v="2018-10-28T00:00:00"/>
    <s v="Avg of 4 NM Projects"/>
    <n v="4"/>
    <n v="0"/>
    <n v="0"/>
    <n v="31.14"/>
    <n v="68.97"/>
    <n v="0"/>
  </r>
  <r>
    <x v="1"/>
    <n v="28"/>
    <n v="7"/>
    <x v="0"/>
    <d v="2018-10-28T00:00:00"/>
    <s v="Avg of 4 NM Projects"/>
    <n v="5"/>
    <n v="-0.26"/>
    <n v="-1.4606741573033708E-3"/>
    <n v="29.12"/>
    <n v="72.19"/>
    <n v="-1.8769400000000002E-2"/>
  </r>
  <r>
    <x v="1"/>
    <n v="28"/>
    <n v="7"/>
    <x v="0"/>
    <d v="2018-10-28T00:00:00"/>
    <s v="Avg of 4 NM Projects"/>
    <n v="6"/>
    <n v="0"/>
    <n v="0"/>
    <n v="30.64"/>
    <n v="68.94"/>
    <n v="0"/>
  </r>
  <r>
    <x v="1"/>
    <n v="28"/>
    <n v="7"/>
    <x v="0"/>
    <d v="2018-10-28T00:00:00"/>
    <s v="Avg of 4 NM Projects"/>
    <n v="7"/>
    <n v="-0.13"/>
    <n v="-7.3033707865168538E-4"/>
    <n v="32.06"/>
    <n v="44.29"/>
    <n v="-5.7577000000000001E-3"/>
  </r>
  <r>
    <x v="1"/>
    <n v="28"/>
    <n v="7"/>
    <x v="0"/>
    <d v="2018-10-28T00:00:00"/>
    <s v="Avg of 4 NM Projects"/>
    <n v="8"/>
    <n v="1.0249999999999999"/>
    <n v="5.7584269662921345E-3"/>
    <n v="31.2"/>
    <n v="40.53"/>
    <n v="4.1543250000000004E-2"/>
  </r>
  <r>
    <x v="1"/>
    <n v="28"/>
    <n v="7"/>
    <x v="0"/>
    <d v="2018-10-28T00:00:00"/>
    <s v="Avg of 4 NM Projects"/>
    <n v="9"/>
    <n v="20.355"/>
    <n v="0.11435393258426967"/>
    <n v="34.85"/>
    <n v="42.02"/>
    <n v="0.85531710000000005"/>
  </r>
  <r>
    <x v="1"/>
    <n v="28"/>
    <n v="7"/>
    <x v="0"/>
    <d v="2018-10-28T00:00:00"/>
    <s v="Avg of 4 NM Projects"/>
    <n v="10"/>
    <n v="44.285000000000004"/>
    <n v="0.2487921348314607"/>
    <n v="38.49"/>
    <n v="55.29"/>
    <n v="2.4485176500000003"/>
  </r>
  <r>
    <x v="1"/>
    <n v="28"/>
    <n v="7"/>
    <x v="0"/>
    <d v="2018-10-28T00:00:00"/>
    <s v="Avg of 4 NM Projects"/>
    <n v="11"/>
    <n v="62.594999999999999"/>
    <n v="0.35165730337078649"/>
    <n v="42.5"/>
    <n v="62.73"/>
    <n v="3.9265843499999997"/>
  </r>
  <r>
    <x v="1"/>
    <n v="28"/>
    <n v="7"/>
    <x v="0"/>
    <d v="2018-10-28T00:00:00"/>
    <s v="Avg of 4 NM Projects"/>
    <n v="12"/>
    <n v="72.58"/>
    <n v="0.40775280898876404"/>
    <n v="43.35"/>
    <n v="55.13"/>
    <n v="4.0013354000000003"/>
  </r>
  <r>
    <x v="1"/>
    <n v="28"/>
    <n v="7"/>
    <x v="0"/>
    <d v="2018-10-28T00:00:00"/>
    <s v="Avg of 4 NM Projects"/>
    <n v="13"/>
    <n v="67.454999999999998"/>
    <n v="0.37896067415730333"/>
    <n v="37.869999999999997"/>
    <n v="52.43"/>
    <n v="3.5366656499999998"/>
  </r>
  <r>
    <x v="1"/>
    <n v="28"/>
    <n v="7"/>
    <x v="0"/>
    <d v="2018-10-28T00:00:00"/>
    <s v="Avg of 4 NM Projects"/>
    <n v="14"/>
    <n v="69.63"/>
    <n v="0.39117977528089887"/>
    <n v="31.64"/>
    <n v="52.12"/>
    <n v="3.6291155999999996"/>
  </r>
  <r>
    <x v="1"/>
    <n v="28"/>
    <n v="7"/>
    <x v="0"/>
    <d v="2018-10-28T00:00:00"/>
    <s v="Avg of 4 NM Projects"/>
    <n v="15"/>
    <n v="58.11"/>
    <n v="0.32646067415730334"/>
    <n v="31.38"/>
    <n v="53.79"/>
    <n v="3.1257368999999997"/>
  </r>
  <r>
    <x v="1"/>
    <n v="28"/>
    <n v="7"/>
    <x v="0"/>
    <d v="2018-10-28T00:00:00"/>
    <s v="Avg of 4 NM Projects"/>
    <n v="16"/>
    <n v="37.630000000000003"/>
    <n v="0.2114044943820225"/>
    <n v="28.91"/>
    <n v="51.09"/>
    <n v="1.9225167000000003"/>
  </r>
  <r>
    <x v="1"/>
    <n v="28"/>
    <n v="7"/>
    <x v="0"/>
    <d v="2018-10-28T00:00:00"/>
    <s v="Avg of 4 NM Projects"/>
    <n v="17"/>
    <n v="12.545"/>
    <n v="7.0477528089887637E-2"/>
    <n v="30.77"/>
    <n v="52.61"/>
    <n v="0.65999244999999995"/>
  </r>
  <r>
    <x v="1"/>
    <n v="28"/>
    <n v="7"/>
    <x v="0"/>
    <d v="2018-10-28T00:00:00"/>
    <s v="Avg of 4 NM Projects"/>
    <n v="18"/>
    <n v="0.9"/>
    <n v="5.0561797752808994E-3"/>
    <n v="40.67"/>
    <n v="59.31"/>
    <n v="5.3379000000000003E-2"/>
  </r>
  <r>
    <x v="1"/>
    <n v="28"/>
    <n v="7"/>
    <x v="0"/>
    <d v="2018-10-28T00:00:00"/>
    <s v="Avg of 4 NM Projects"/>
    <n v="19"/>
    <n v="0"/>
    <n v="0"/>
    <n v="47.12"/>
    <n v="57.73"/>
    <n v="0"/>
  </r>
  <r>
    <x v="1"/>
    <n v="28"/>
    <n v="7"/>
    <x v="0"/>
    <d v="2018-10-28T00:00:00"/>
    <s v="Avg of 4 NM Projects"/>
    <n v="20"/>
    <n v="-0.13"/>
    <n v="-7.3033707865168538E-4"/>
    <n v="46.57"/>
    <n v="52.8"/>
    <n v="-6.8640000000000003E-3"/>
  </r>
  <r>
    <x v="1"/>
    <n v="28"/>
    <n v="7"/>
    <x v="0"/>
    <d v="2018-10-28T00:00:00"/>
    <s v="Avg of 4 NM Projects"/>
    <n v="21"/>
    <n v="0"/>
    <n v="0"/>
    <n v="36.590000000000003"/>
    <n v="50.62"/>
    <n v="0"/>
  </r>
  <r>
    <x v="1"/>
    <n v="28"/>
    <n v="7"/>
    <x v="0"/>
    <d v="2018-10-28T00:00:00"/>
    <s v="Avg of 4 NM Projects"/>
    <n v="22"/>
    <n v="0"/>
    <n v="0"/>
    <n v="31"/>
    <n v="28.6"/>
    <n v="0"/>
  </r>
  <r>
    <x v="1"/>
    <n v="28"/>
    <n v="7"/>
    <x v="0"/>
    <d v="2018-10-28T00:00:00"/>
    <s v="Avg of 4 NM Projects"/>
    <n v="23"/>
    <n v="-0.26"/>
    <n v="-1.4606741573033708E-3"/>
    <n v="32.54"/>
    <n v="38.29"/>
    <n v="-9.9554000000000014E-3"/>
  </r>
  <r>
    <x v="1"/>
    <n v="28"/>
    <n v="7"/>
    <x v="0"/>
    <d v="2018-10-28T00:00:00"/>
    <s v="Avg of 4 NM Projects"/>
    <n v="24"/>
    <n v="0"/>
    <n v="0"/>
    <n v="32.659999999999997"/>
    <n v="29.09"/>
    <n v="0"/>
  </r>
  <r>
    <x v="1"/>
    <n v="29"/>
    <n v="1"/>
    <x v="0"/>
    <d v="2018-10-29T00:00:00"/>
    <s v="Avg of 4 NM Projects"/>
    <n v="1"/>
    <n v="-0.26"/>
    <n v="-1.4606741573033708E-3"/>
    <n v="32.64"/>
    <n v="27.29"/>
    <n v="-7.0954E-3"/>
  </r>
  <r>
    <x v="1"/>
    <n v="29"/>
    <n v="1"/>
    <x v="0"/>
    <d v="2018-10-29T00:00:00"/>
    <s v="Avg of 4 NM Projects"/>
    <n v="2"/>
    <n v="0"/>
    <n v="0"/>
    <n v="31.8"/>
    <n v="27.38"/>
    <n v="0"/>
  </r>
  <r>
    <x v="1"/>
    <n v="29"/>
    <n v="1"/>
    <x v="0"/>
    <d v="2018-10-29T00:00:00"/>
    <s v="Avg of 4 NM Projects"/>
    <n v="3"/>
    <n v="-0.13"/>
    <n v="-7.3033707865168538E-4"/>
    <n v="30.82"/>
    <n v="25.39"/>
    <n v="-3.3007000000000002E-3"/>
  </r>
  <r>
    <x v="1"/>
    <n v="29"/>
    <n v="1"/>
    <x v="0"/>
    <d v="2018-10-29T00:00:00"/>
    <s v="Avg of 4 NM Projects"/>
    <n v="4"/>
    <n v="-0.13"/>
    <n v="-7.3033707865168538E-4"/>
    <n v="29.08"/>
    <n v="25.91"/>
    <n v="-3.3683000000000003E-3"/>
  </r>
  <r>
    <x v="1"/>
    <n v="29"/>
    <n v="1"/>
    <x v="0"/>
    <d v="2018-10-29T00:00:00"/>
    <s v="Avg of 4 NM Projects"/>
    <n v="5"/>
    <n v="0"/>
    <n v="0"/>
    <n v="32.43"/>
    <n v="27.63"/>
    <n v="0"/>
  </r>
  <r>
    <x v="1"/>
    <n v="29"/>
    <n v="1"/>
    <x v="0"/>
    <d v="2018-10-29T00:00:00"/>
    <s v="Avg of 4 NM Projects"/>
    <n v="6"/>
    <n v="0"/>
    <n v="0"/>
    <n v="35.85"/>
    <n v="25.59"/>
    <n v="0"/>
  </r>
  <r>
    <x v="1"/>
    <n v="29"/>
    <n v="1"/>
    <x v="0"/>
    <d v="2018-10-29T00:00:00"/>
    <s v="Avg of 4 NM Projects"/>
    <n v="7"/>
    <n v="0"/>
    <n v="0"/>
    <n v="40.78"/>
    <n v="29.86"/>
    <n v="0"/>
  </r>
  <r>
    <x v="1"/>
    <n v="29"/>
    <n v="1"/>
    <x v="0"/>
    <d v="2018-10-29T00:00:00"/>
    <s v="Avg of 4 NM Projects"/>
    <n v="8"/>
    <n v="-0.39"/>
    <n v="-2.1910112359550564E-3"/>
    <n v="50"/>
    <n v="42.33"/>
    <n v="-1.6508700000000001E-2"/>
  </r>
  <r>
    <x v="1"/>
    <n v="29"/>
    <n v="1"/>
    <x v="0"/>
    <d v="2018-10-29T00:00:00"/>
    <s v="Avg of 4 NM Projects"/>
    <n v="9"/>
    <n v="2.56"/>
    <n v="1.4382022471910113E-2"/>
    <n v="44.28"/>
    <n v="52.43"/>
    <n v="0.1342208"/>
  </r>
  <r>
    <x v="1"/>
    <n v="29"/>
    <n v="1"/>
    <x v="0"/>
    <d v="2018-10-29T00:00:00"/>
    <s v="Avg of 4 NM Projects"/>
    <n v="10"/>
    <n v="9.2149999999999999"/>
    <n v="5.1769662921348311E-2"/>
    <n v="40.5"/>
    <n v="39.71"/>
    <n v="0.36592765000000005"/>
  </r>
  <r>
    <x v="1"/>
    <n v="29"/>
    <n v="1"/>
    <x v="0"/>
    <d v="2018-10-29T00:00:00"/>
    <s v="Avg of 4 NM Projects"/>
    <n v="11"/>
    <n v="13.824999999999999"/>
    <n v="7.7668539325842695E-2"/>
    <n v="45.03"/>
    <n v="46.25"/>
    <n v="0.63940624999999995"/>
  </r>
  <r>
    <x v="1"/>
    <n v="29"/>
    <n v="1"/>
    <x v="0"/>
    <d v="2018-10-29T00:00:00"/>
    <s v="Avg of 4 NM Projects"/>
    <n v="12"/>
    <n v="17.405000000000001"/>
    <n v="9.7780898876404496E-2"/>
    <n v="41.13"/>
    <n v="29.77"/>
    <n v="0.51814684999999994"/>
  </r>
  <r>
    <x v="1"/>
    <n v="29"/>
    <n v="1"/>
    <x v="0"/>
    <d v="2018-10-29T00:00:00"/>
    <s v="Avg of 4 NM Projects"/>
    <n v="13"/>
    <n v="16.384999999999998"/>
    <n v="9.2050561797752797E-2"/>
    <n v="36.409999999999997"/>
    <n v="28.9"/>
    <n v="0.47352649999999996"/>
  </r>
  <r>
    <x v="1"/>
    <n v="29"/>
    <n v="1"/>
    <x v="0"/>
    <d v="2018-10-29T00:00:00"/>
    <s v="Avg of 4 NM Projects"/>
    <n v="14"/>
    <n v="12.54"/>
    <n v="7.044943820224718E-2"/>
    <n v="30.95"/>
    <n v="29.05"/>
    <n v="0.36428699999999997"/>
  </r>
  <r>
    <x v="1"/>
    <n v="29"/>
    <n v="1"/>
    <x v="0"/>
    <d v="2018-10-29T00:00:00"/>
    <s v="Avg of 4 NM Projects"/>
    <n v="15"/>
    <n v="11.899999999999999"/>
    <n v="6.6853932584269651E-2"/>
    <n v="30.03"/>
    <n v="30.05"/>
    <n v="0.357595"/>
  </r>
  <r>
    <x v="1"/>
    <n v="29"/>
    <n v="1"/>
    <x v="0"/>
    <d v="2018-10-29T00:00:00"/>
    <s v="Avg of 4 NM Projects"/>
    <n v="16"/>
    <n v="9.7299999999999986"/>
    <n v="5.4662921348314603E-2"/>
    <n v="30.2"/>
    <n v="28.25"/>
    <n v="0.27487249999999996"/>
  </r>
  <r>
    <x v="1"/>
    <n v="29"/>
    <n v="1"/>
    <x v="0"/>
    <d v="2018-10-29T00:00:00"/>
    <s v="Avg of 4 NM Projects"/>
    <n v="17"/>
    <n v="3.3349999999999995"/>
    <n v="1.8735955056179771E-2"/>
    <n v="33"/>
    <n v="30.53"/>
    <n v="0.10181754999999998"/>
  </r>
  <r>
    <x v="1"/>
    <n v="29"/>
    <n v="1"/>
    <x v="0"/>
    <d v="2018-10-29T00:00:00"/>
    <s v="Avg of 4 NM Projects"/>
    <n v="18"/>
    <n v="-0.13"/>
    <n v="-7.3033707865168538E-4"/>
    <n v="43.09"/>
    <n v="38.65"/>
    <n v="-5.0244999999999995E-3"/>
  </r>
  <r>
    <x v="1"/>
    <n v="29"/>
    <n v="1"/>
    <x v="0"/>
    <d v="2018-10-29T00:00:00"/>
    <s v="Avg of 4 NM Projects"/>
    <n v="19"/>
    <n v="0"/>
    <n v="0"/>
    <n v="50.17"/>
    <n v="47.75"/>
    <n v="0"/>
  </r>
  <r>
    <x v="1"/>
    <n v="29"/>
    <n v="1"/>
    <x v="0"/>
    <d v="2018-10-29T00:00:00"/>
    <s v="Avg of 4 NM Projects"/>
    <n v="20"/>
    <n v="-0.13"/>
    <n v="-7.3033707865168538E-4"/>
    <n v="44.51"/>
    <n v="39.75"/>
    <n v="-5.1675000000000002E-3"/>
  </r>
  <r>
    <x v="1"/>
    <n v="29"/>
    <n v="1"/>
    <x v="0"/>
    <d v="2018-10-29T00:00:00"/>
    <s v="Avg of 4 NM Projects"/>
    <n v="21"/>
    <n v="0"/>
    <n v="0"/>
    <n v="33.950000000000003"/>
    <n v="32.15"/>
    <n v="0"/>
  </r>
  <r>
    <x v="1"/>
    <n v="29"/>
    <n v="1"/>
    <x v="0"/>
    <d v="2018-10-29T00:00:00"/>
    <s v="Avg of 4 NM Projects"/>
    <n v="22"/>
    <n v="-0.13"/>
    <n v="-7.3033707865168538E-4"/>
    <n v="31.03"/>
    <n v="30.06"/>
    <n v="-3.9078000000000003E-3"/>
  </r>
  <r>
    <x v="1"/>
    <n v="29"/>
    <n v="1"/>
    <x v="0"/>
    <d v="2018-10-29T00:00:00"/>
    <s v="Avg of 4 NM Projects"/>
    <n v="23"/>
    <n v="0"/>
    <n v="0"/>
    <n v="30.71"/>
    <n v="27.58"/>
    <n v="0"/>
  </r>
  <r>
    <x v="1"/>
    <n v="29"/>
    <n v="1"/>
    <x v="0"/>
    <d v="2018-10-29T00:00:00"/>
    <s v="Avg of 4 NM Projects"/>
    <n v="24"/>
    <n v="-0.13"/>
    <n v="-7.3033707865168538E-4"/>
    <n v="30.27"/>
    <n v="23.39"/>
    <n v="-3.0407000000000003E-3"/>
  </r>
  <r>
    <x v="1"/>
    <n v="30"/>
    <n v="2"/>
    <x v="0"/>
    <d v="2018-10-30T00:00:00"/>
    <s v="Avg of 4 NM Projects"/>
    <n v="1"/>
    <n v="0"/>
    <n v="0"/>
    <n v="37.5"/>
    <n v="26.74"/>
    <n v="0"/>
  </r>
  <r>
    <x v="1"/>
    <n v="30"/>
    <n v="2"/>
    <x v="0"/>
    <d v="2018-10-30T00:00:00"/>
    <s v="Avg of 4 NM Projects"/>
    <n v="2"/>
    <n v="0"/>
    <n v="0"/>
    <n v="35.869999999999997"/>
    <n v="26.13"/>
    <n v="0"/>
  </r>
  <r>
    <x v="1"/>
    <n v="30"/>
    <n v="2"/>
    <x v="0"/>
    <d v="2018-10-30T00:00:00"/>
    <s v="Avg of 4 NM Projects"/>
    <n v="3"/>
    <n v="-0.26"/>
    <n v="-1.4606741573033708E-3"/>
    <n v="35.82"/>
    <n v="23.28"/>
    <n v="-6.0528000000000005E-3"/>
  </r>
  <r>
    <x v="1"/>
    <n v="30"/>
    <n v="2"/>
    <x v="0"/>
    <d v="2018-10-30T00:00:00"/>
    <s v="Avg of 4 NM Projects"/>
    <n v="4"/>
    <n v="0"/>
    <n v="0"/>
    <n v="32.909999999999997"/>
    <n v="23.18"/>
    <n v="0"/>
  </r>
  <r>
    <x v="1"/>
    <n v="30"/>
    <n v="2"/>
    <x v="0"/>
    <d v="2018-10-30T00:00:00"/>
    <s v="Avg of 4 NM Projects"/>
    <n v="5"/>
    <n v="-0.13"/>
    <n v="-7.3033707865168538E-4"/>
    <n v="34.76"/>
    <n v="24.89"/>
    <n v="-3.2357000000000002E-3"/>
  </r>
  <r>
    <x v="1"/>
    <n v="30"/>
    <n v="2"/>
    <x v="0"/>
    <d v="2018-10-30T00:00:00"/>
    <s v="Avg of 4 NM Projects"/>
    <n v="6"/>
    <n v="-0.13"/>
    <n v="-7.3033707865168538E-4"/>
    <n v="38.43"/>
    <n v="26.96"/>
    <n v="-3.5048000000000002E-3"/>
  </r>
  <r>
    <x v="1"/>
    <n v="30"/>
    <n v="2"/>
    <x v="0"/>
    <d v="2018-10-30T00:00:00"/>
    <s v="Avg of 4 NM Projects"/>
    <n v="7"/>
    <n v="0"/>
    <n v="0"/>
    <n v="49.23"/>
    <n v="18.920000000000002"/>
    <n v="0"/>
  </r>
  <r>
    <x v="1"/>
    <n v="30"/>
    <n v="2"/>
    <x v="1"/>
    <d v="2018-10-30T00:00:00"/>
    <s v="Avg of 4 NM Projects"/>
    <n v="8"/>
    <n v="-0.13"/>
    <n v="-7.3033707865168538E-4"/>
    <n v="55.94"/>
    <n v="29.37"/>
    <n v="-3.8181000000000005E-3"/>
  </r>
  <r>
    <x v="1"/>
    <n v="30"/>
    <n v="2"/>
    <x v="1"/>
    <d v="2018-10-30T00:00:00"/>
    <s v="Avg of 4 NM Projects"/>
    <n v="9"/>
    <n v="3.585"/>
    <n v="2.0140449438202247E-2"/>
    <n v="47.11"/>
    <n v="28.94"/>
    <n v="0.10374989999999999"/>
  </r>
  <r>
    <x v="1"/>
    <n v="30"/>
    <n v="2"/>
    <x v="1"/>
    <d v="2018-10-30T00:00:00"/>
    <s v="Avg of 4 NM Projects"/>
    <n v="10"/>
    <n v="7.55"/>
    <n v="4.2415730337078648E-2"/>
    <n v="40.15"/>
    <n v="26.5"/>
    <n v="0.20007499999999998"/>
  </r>
  <r>
    <x v="1"/>
    <n v="30"/>
    <n v="2"/>
    <x v="1"/>
    <d v="2018-10-30T00:00:00"/>
    <s v="Avg of 4 NM Projects"/>
    <n v="11"/>
    <n v="12.415000000000001"/>
    <n v="6.9747191011235957E-2"/>
    <n v="36.33"/>
    <n v="27.35"/>
    <n v="0.33955025000000005"/>
  </r>
  <r>
    <x v="1"/>
    <n v="30"/>
    <n v="2"/>
    <x v="1"/>
    <d v="2018-10-30T00:00:00"/>
    <s v="Avg of 4 NM Projects"/>
    <n v="12"/>
    <n v="13.315"/>
    <n v="7.4803370786516846E-2"/>
    <n v="31.18"/>
    <n v="28.77"/>
    <n v="0.38307254999999996"/>
  </r>
  <r>
    <x v="1"/>
    <n v="30"/>
    <n v="2"/>
    <x v="1"/>
    <d v="2018-10-30T00:00:00"/>
    <s v="Avg of 4 NM Projects"/>
    <n v="13"/>
    <n v="17.795000000000002"/>
    <n v="9.9971910112359563E-2"/>
    <n v="30.19"/>
    <n v="27.22"/>
    <n v="0.48437990000000003"/>
  </r>
  <r>
    <x v="1"/>
    <n v="30"/>
    <n v="2"/>
    <x v="1"/>
    <d v="2018-10-30T00:00:00"/>
    <s v="Avg of 4 NM Projects"/>
    <n v="14"/>
    <n v="14.329999999999998"/>
    <n v="8.0505617977528074E-2"/>
    <n v="30.18"/>
    <n v="26"/>
    <n v="0.37257999999999991"/>
  </r>
  <r>
    <x v="1"/>
    <n v="30"/>
    <n v="2"/>
    <x v="1"/>
    <d v="2018-10-30T00:00:00"/>
    <s v="Avg of 4 NM Projects"/>
    <n v="15"/>
    <n v="11.14"/>
    <n v="6.2584269662921355E-2"/>
    <n v="29.02"/>
    <n v="24.89"/>
    <n v="0.27727460000000004"/>
  </r>
  <r>
    <x v="1"/>
    <n v="30"/>
    <n v="2"/>
    <x v="1"/>
    <d v="2018-10-30T00:00:00"/>
    <s v="Avg of 4 NM Projects"/>
    <n v="16"/>
    <n v="12.414999999999999"/>
    <n v="6.9747191011235957E-2"/>
    <n v="29.97"/>
    <n v="25.16"/>
    <n v="0.31236140000000001"/>
  </r>
  <r>
    <x v="1"/>
    <n v="30"/>
    <n v="2"/>
    <x v="1"/>
    <d v="2018-10-30T00:00:00"/>
    <s v="Avg of 4 NM Projects"/>
    <n v="17"/>
    <n v="15.11"/>
    <n v="8.4887640449438195E-2"/>
    <n v="30.61"/>
    <n v="27.49"/>
    <n v="0.41537389999999996"/>
  </r>
  <r>
    <x v="1"/>
    <n v="30"/>
    <n v="2"/>
    <x v="1"/>
    <d v="2018-10-30T00:00:00"/>
    <s v="Avg of 4 NM Projects"/>
    <n v="18"/>
    <n v="0"/>
    <n v="0"/>
    <n v="41.25"/>
    <n v="32.6"/>
    <n v="0"/>
  </r>
  <r>
    <x v="1"/>
    <n v="30"/>
    <n v="2"/>
    <x v="1"/>
    <d v="2018-10-30T00:00:00"/>
    <s v="Avg of 4 NM Projects"/>
    <n v="19"/>
    <n v="0"/>
    <n v="0"/>
    <n v="50.89"/>
    <n v="39.57"/>
    <n v="0"/>
  </r>
  <r>
    <x v="1"/>
    <n v="30"/>
    <n v="2"/>
    <x v="1"/>
    <d v="2018-10-30T00:00:00"/>
    <s v="Avg of 4 NM Projects"/>
    <n v="20"/>
    <n v="-0.26"/>
    <n v="-1.4606741573033708E-3"/>
    <n v="51.8"/>
    <n v="39.26"/>
    <n v="-1.0207599999999999E-2"/>
  </r>
  <r>
    <x v="1"/>
    <n v="30"/>
    <n v="2"/>
    <x v="1"/>
    <d v="2018-10-30T00:00:00"/>
    <s v="Avg of 4 NM Projects"/>
    <n v="21"/>
    <n v="0"/>
    <n v="0"/>
    <n v="47.2"/>
    <n v="35.46"/>
    <n v="0"/>
  </r>
  <r>
    <x v="1"/>
    <n v="30"/>
    <n v="2"/>
    <x v="1"/>
    <d v="2018-10-30T00:00:00"/>
    <s v="Avg of 4 NM Projects"/>
    <n v="22"/>
    <n v="-0.26"/>
    <n v="-1.4606741573033708E-3"/>
    <n v="38.93"/>
    <n v="29.96"/>
    <n v="-7.7895999999999998E-3"/>
  </r>
  <r>
    <x v="1"/>
    <n v="30"/>
    <n v="2"/>
    <x v="1"/>
    <d v="2018-10-30T00:00:00"/>
    <s v="Avg of 4 NM Projects"/>
    <n v="23"/>
    <n v="0"/>
    <n v="0"/>
    <n v="32.369999999999997"/>
    <n v="27.9"/>
    <n v="0"/>
  </r>
  <r>
    <x v="1"/>
    <n v="30"/>
    <n v="2"/>
    <x v="0"/>
    <d v="2018-10-30T00:00:00"/>
    <s v="Avg of 4 NM Projects"/>
    <n v="24"/>
    <n v="0"/>
    <n v="0"/>
    <n v="31.52"/>
    <n v="21.75"/>
    <n v="0"/>
  </r>
  <r>
    <x v="1"/>
    <n v="31"/>
    <n v="3"/>
    <x v="0"/>
    <d v="2018-10-31T00:00:00"/>
    <s v="Avg of 4 NM Projects"/>
    <n v="1"/>
    <n v="-0.13"/>
    <n v="-7.3033707865168538E-4"/>
    <n v="27.72"/>
    <n v="26.95"/>
    <n v="-3.5034999999999997E-3"/>
  </r>
  <r>
    <x v="1"/>
    <n v="31"/>
    <n v="3"/>
    <x v="0"/>
    <d v="2018-10-31T00:00:00"/>
    <s v="Avg of 4 NM Projects"/>
    <n v="2"/>
    <n v="-0.13"/>
    <n v="-7.3033707865168538E-4"/>
    <n v="26.07"/>
    <n v="24.8"/>
    <n v="-3.2240000000000003E-3"/>
  </r>
  <r>
    <x v="1"/>
    <n v="31"/>
    <n v="3"/>
    <x v="0"/>
    <d v="2018-10-31T00:00:00"/>
    <s v="Avg of 4 NM Projects"/>
    <n v="3"/>
    <n v="0"/>
    <n v="0"/>
    <n v="24.95"/>
    <n v="19.23"/>
    <n v="0"/>
  </r>
  <r>
    <x v="1"/>
    <n v="31"/>
    <n v="3"/>
    <x v="0"/>
    <d v="2018-10-31T00:00:00"/>
    <s v="Avg of 4 NM Projects"/>
    <n v="4"/>
    <n v="0"/>
    <n v="0"/>
    <n v="24.89"/>
    <n v="7.08"/>
    <n v="0"/>
  </r>
  <r>
    <x v="1"/>
    <n v="31"/>
    <n v="3"/>
    <x v="0"/>
    <d v="2018-10-31T00:00:00"/>
    <s v="Avg of 4 NM Projects"/>
    <n v="5"/>
    <n v="0"/>
    <n v="0"/>
    <n v="25.91"/>
    <n v="20.46"/>
    <n v="0"/>
  </r>
  <r>
    <x v="1"/>
    <n v="31"/>
    <n v="3"/>
    <x v="0"/>
    <d v="2018-10-31T00:00:00"/>
    <s v="Avg of 4 NM Projects"/>
    <n v="6"/>
    <n v="0"/>
    <n v="0"/>
    <n v="30.98"/>
    <n v="25.51"/>
    <n v="0"/>
  </r>
  <r>
    <x v="1"/>
    <n v="31"/>
    <n v="3"/>
    <x v="0"/>
    <d v="2018-10-31T00:00:00"/>
    <s v="Avg of 4 NM Projects"/>
    <n v="7"/>
    <n v="-0.26"/>
    <n v="-1.4606741573033708E-3"/>
    <n v="39.29"/>
    <n v="38.57"/>
    <n v="-1.0028199999999999E-2"/>
  </r>
  <r>
    <x v="1"/>
    <n v="31"/>
    <n v="3"/>
    <x v="1"/>
    <d v="2018-10-31T00:00:00"/>
    <s v="Avg of 4 NM Projects"/>
    <n v="8"/>
    <n v="-5.0000000000000044E-3"/>
    <n v="-2.8089887640449463E-5"/>
    <n v="44.43"/>
    <n v="40.76"/>
    <n v="-2.0380000000000018E-4"/>
  </r>
  <r>
    <x v="1"/>
    <n v="31"/>
    <n v="3"/>
    <x v="1"/>
    <d v="2018-10-31T00:00:00"/>
    <s v="Avg of 4 NM Projects"/>
    <n v="9"/>
    <n v="1.92"/>
    <n v="1.0786516853932584E-2"/>
    <n v="41.48"/>
    <n v="36.71"/>
    <n v="7.0483199999999996E-2"/>
  </r>
  <r>
    <x v="1"/>
    <n v="31"/>
    <n v="3"/>
    <x v="1"/>
    <d v="2018-10-31T00:00:00"/>
    <s v="Avg of 4 NM Projects"/>
    <n v="10"/>
    <n v="13.44"/>
    <n v="7.5505617977528083E-2"/>
    <n v="32.11"/>
    <n v="32.22"/>
    <n v="0.43303679999999994"/>
  </r>
  <r>
    <x v="1"/>
    <n v="31"/>
    <n v="3"/>
    <x v="1"/>
    <d v="2018-10-31T00:00:00"/>
    <s v="Avg of 4 NM Projects"/>
    <n v="11"/>
    <n v="19.450000000000003"/>
    <n v="0.10926966292134833"/>
    <n v="29.11"/>
    <n v="26.73"/>
    <n v="0.51989850000000015"/>
  </r>
  <r>
    <x v="1"/>
    <n v="31"/>
    <n v="3"/>
    <x v="1"/>
    <d v="2018-10-31T00:00:00"/>
    <s v="Avg of 4 NM Projects"/>
    <n v="12"/>
    <n v="17.149999999999999"/>
    <n v="9.6348314606741564E-2"/>
    <n v="29.19"/>
    <n v="30.01"/>
    <n v="0.51467150000000006"/>
  </r>
  <r>
    <x v="1"/>
    <n v="31"/>
    <n v="3"/>
    <x v="1"/>
    <d v="2018-10-31T00:00:00"/>
    <s v="Avg of 4 NM Projects"/>
    <n v="13"/>
    <n v="11.775"/>
    <n v="6.6151685393258428E-2"/>
    <n v="27.76"/>
    <n v="25.91"/>
    <n v="0.30509025000000001"/>
  </r>
  <r>
    <x v="1"/>
    <n v="31"/>
    <n v="3"/>
    <x v="1"/>
    <d v="2018-10-31T00:00:00"/>
    <s v="Avg of 4 NM Projects"/>
    <n v="14"/>
    <n v="8.9600000000000009"/>
    <n v="5.03370786516854E-2"/>
    <n v="27.43"/>
    <n v="24.89"/>
    <n v="0.22301440000000003"/>
  </r>
  <r>
    <x v="1"/>
    <n v="31"/>
    <n v="3"/>
    <x v="1"/>
    <d v="2018-10-31T00:00:00"/>
    <s v="Avg of 4 NM Projects"/>
    <n v="15"/>
    <n v="7.1700000000000008"/>
    <n v="4.02808988764045E-2"/>
    <n v="27.12"/>
    <n v="23.96"/>
    <n v="0.17179320000000001"/>
  </r>
  <r>
    <x v="1"/>
    <n v="31"/>
    <n v="3"/>
    <x v="1"/>
    <d v="2018-10-31T00:00:00"/>
    <s v="Avg of 4 NM Projects"/>
    <n v="16"/>
    <n v="13.824999999999999"/>
    <n v="7.7668539325842695E-2"/>
    <n v="27.45"/>
    <n v="23.66"/>
    <n v="0.32709949999999999"/>
  </r>
  <r>
    <x v="1"/>
    <n v="31"/>
    <n v="3"/>
    <x v="1"/>
    <d v="2018-10-31T00:00:00"/>
    <s v="Avg of 4 NM Projects"/>
    <n v="17"/>
    <n v="9.8550000000000004"/>
    <n v="5.5365168539325847E-2"/>
    <n v="29.5"/>
    <n v="26.83"/>
    <n v="0.26440965"/>
  </r>
  <r>
    <x v="1"/>
    <n v="31"/>
    <n v="3"/>
    <x v="1"/>
    <d v="2018-10-31T00:00:00"/>
    <s v="Avg of 4 NM Projects"/>
    <n v="18"/>
    <n v="0.38500000000000001"/>
    <n v="2.1629213483146067E-3"/>
    <n v="34.909999999999997"/>
    <n v="31.33"/>
    <n v="1.206205E-2"/>
  </r>
  <r>
    <x v="1"/>
    <n v="31"/>
    <n v="3"/>
    <x v="1"/>
    <d v="2018-10-31T00:00:00"/>
    <s v="Avg of 4 NM Projects"/>
    <n v="19"/>
    <n v="0"/>
    <n v="0"/>
    <n v="40.81"/>
    <n v="33.53"/>
    <n v="0"/>
  </r>
  <r>
    <x v="1"/>
    <n v="31"/>
    <n v="3"/>
    <x v="1"/>
    <d v="2018-10-31T00:00:00"/>
    <s v="Avg of 4 NM Projects"/>
    <n v="20"/>
    <n v="-0.39"/>
    <n v="-2.1910112359550564E-3"/>
    <n v="39.590000000000003"/>
    <n v="30.35"/>
    <n v="-1.1836500000000002E-2"/>
  </r>
  <r>
    <x v="1"/>
    <n v="31"/>
    <n v="3"/>
    <x v="1"/>
    <d v="2018-10-31T00:00:00"/>
    <s v="Avg of 4 NM Projects"/>
    <n v="21"/>
    <n v="-0.13"/>
    <n v="-7.3033707865168538E-4"/>
    <n v="35.07"/>
    <n v="27.08"/>
    <n v="-3.5203999999999999E-3"/>
  </r>
  <r>
    <x v="1"/>
    <n v="31"/>
    <n v="3"/>
    <x v="1"/>
    <d v="2018-10-31T00:00:00"/>
    <s v="Avg of 4 NM Projects"/>
    <n v="22"/>
    <n v="0"/>
    <n v="0"/>
    <n v="29.63"/>
    <n v="26.23"/>
    <n v="0"/>
  </r>
  <r>
    <x v="1"/>
    <n v="31"/>
    <n v="3"/>
    <x v="1"/>
    <d v="2018-10-31T00:00:00"/>
    <s v="Avg of 4 NM Projects"/>
    <n v="23"/>
    <n v="0"/>
    <n v="0"/>
    <n v="28.4"/>
    <n v="27.05"/>
    <n v="0"/>
  </r>
  <r>
    <x v="1"/>
    <n v="31"/>
    <n v="3"/>
    <x v="0"/>
    <d v="2018-10-31T00:00:00"/>
    <s v="Avg of 4 NM Projects"/>
    <n v="24"/>
    <n v="0"/>
    <n v="0"/>
    <n v="23.72"/>
    <n v="21.92"/>
    <n v="0"/>
  </r>
  <r>
    <x v="2"/>
    <n v="1"/>
    <n v="1"/>
    <x v="0"/>
    <d v="2018-11-01T00:00:00"/>
    <s v="Avg of 4 NM Projects"/>
    <n v="1"/>
    <n v="-0.13"/>
    <n v="-7.3033707865168538E-4"/>
    <n v="22.7"/>
    <n v="13.17"/>
    <n v="-1.7121E-3"/>
  </r>
  <r>
    <x v="2"/>
    <n v="1"/>
    <n v="1"/>
    <x v="0"/>
    <d v="2018-11-01T00:00:00"/>
    <s v="Avg of 4 NM Projects"/>
    <n v="2"/>
    <n v="0"/>
    <n v="0"/>
    <n v="24.12"/>
    <n v="21.7"/>
    <n v="0"/>
  </r>
  <r>
    <x v="2"/>
    <n v="1"/>
    <n v="1"/>
    <x v="0"/>
    <d v="2018-11-01T00:00:00"/>
    <s v="Avg of 4 NM Projects"/>
    <n v="3"/>
    <n v="0"/>
    <n v="0"/>
    <n v="17.84"/>
    <n v="20.079999999999998"/>
    <n v="0"/>
  </r>
  <r>
    <x v="2"/>
    <n v="1"/>
    <n v="1"/>
    <x v="0"/>
    <d v="2018-11-01T00:00:00"/>
    <s v="Avg of 4 NM Projects"/>
    <n v="4"/>
    <n v="0"/>
    <n v="0"/>
    <n v="17.84"/>
    <n v="14.46"/>
    <n v="0"/>
  </r>
  <r>
    <x v="2"/>
    <n v="1"/>
    <n v="1"/>
    <x v="0"/>
    <d v="2018-11-01T00:00:00"/>
    <s v="Avg of 4 NM Projects"/>
    <n v="5"/>
    <n v="0"/>
    <n v="0"/>
    <n v="18.59"/>
    <n v="20.84"/>
    <n v="0"/>
  </r>
  <r>
    <x v="2"/>
    <n v="1"/>
    <n v="1"/>
    <x v="0"/>
    <d v="2018-11-01T00:00:00"/>
    <s v="Avg of 4 NM Projects"/>
    <n v="6"/>
    <n v="-0.26"/>
    <n v="-1.4606741573033708E-3"/>
    <n v="26.2"/>
    <n v="27.53"/>
    <n v="-7.1578000000000006E-3"/>
  </r>
  <r>
    <x v="2"/>
    <n v="1"/>
    <n v="1"/>
    <x v="0"/>
    <d v="2018-11-01T00:00:00"/>
    <s v="Avg of 4 NM Projects"/>
    <n v="7"/>
    <n v="-0.26"/>
    <n v="-1.4606741573033708E-3"/>
    <n v="31.17"/>
    <n v="30.75"/>
    <n v="-7.9950000000000004E-3"/>
  </r>
  <r>
    <x v="2"/>
    <n v="1"/>
    <n v="1"/>
    <x v="0"/>
    <d v="2018-11-01T00:00:00"/>
    <s v="Avg of 4 NM Projects"/>
    <n v="8"/>
    <n v="-0.13"/>
    <n v="-7.3033707865168538E-4"/>
    <n v="33.79"/>
    <n v="35.31"/>
    <n v="-4.5903000000000003E-3"/>
  </r>
  <r>
    <x v="2"/>
    <n v="1"/>
    <n v="1"/>
    <x v="0"/>
    <d v="2018-11-01T00:00:00"/>
    <s v="Avg of 4 NM Projects"/>
    <n v="9"/>
    <n v="4.7300000000000004"/>
    <n v="2.6573033707865172E-2"/>
    <n v="33.08"/>
    <n v="27.09"/>
    <n v="0.12813570000000002"/>
  </r>
  <r>
    <x v="2"/>
    <n v="1"/>
    <n v="1"/>
    <x v="0"/>
    <d v="2018-11-01T00:00:00"/>
    <s v="Avg of 4 NM Projects"/>
    <n v="10"/>
    <n v="9.7250000000000014"/>
    <n v="5.4634831460674167E-2"/>
    <n v="39.26"/>
    <n v="36.119999999999997"/>
    <n v="0.35126700000000005"/>
  </r>
  <r>
    <x v="2"/>
    <n v="1"/>
    <n v="1"/>
    <x v="0"/>
    <d v="2018-11-01T00:00:00"/>
    <s v="Avg of 4 NM Projects"/>
    <n v="11"/>
    <n v="17.535"/>
    <n v="9.8511235955056176E-2"/>
    <n v="39"/>
    <n v="39.03"/>
    <n v="0.68439105000000011"/>
  </r>
  <r>
    <x v="2"/>
    <n v="1"/>
    <n v="1"/>
    <x v="0"/>
    <d v="2018-11-01T00:00:00"/>
    <s v="Avg of 4 NM Projects"/>
    <n v="12"/>
    <n v="27.130000000000003"/>
    <n v="0.15241573033707867"/>
    <n v="39"/>
    <n v="36.799999999999997"/>
    <n v="0.99838400000000005"/>
  </r>
  <r>
    <x v="2"/>
    <n v="1"/>
    <n v="1"/>
    <x v="0"/>
    <d v="2018-11-01T00:00:00"/>
    <s v="Avg of 4 NM Projects"/>
    <n v="13"/>
    <n v="29.95"/>
    <n v="0.16825842696629212"/>
    <n v="38.51"/>
    <n v="31.97"/>
    <n v="0.95750150000000001"/>
  </r>
  <r>
    <x v="2"/>
    <n v="1"/>
    <n v="1"/>
    <x v="0"/>
    <d v="2018-11-01T00:00:00"/>
    <s v="Avg of 4 NM Projects"/>
    <n v="14"/>
    <n v="26.240000000000002"/>
    <n v="0.14741573033707867"/>
    <n v="36.19"/>
    <n v="29.15"/>
    <n v="0.76489600000000002"/>
  </r>
  <r>
    <x v="2"/>
    <n v="1"/>
    <n v="1"/>
    <x v="0"/>
    <d v="2018-11-01T00:00:00"/>
    <s v="Avg of 4 NM Projects"/>
    <n v="15"/>
    <n v="23.164999999999999"/>
    <n v="0.13014044943820224"/>
    <n v="37.799999999999997"/>
    <n v="37.450000000000003"/>
    <n v="0.86752925000000003"/>
  </r>
  <r>
    <x v="2"/>
    <n v="1"/>
    <n v="1"/>
    <x v="0"/>
    <d v="2018-11-01T00:00:00"/>
    <s v="Avg of 4 NM Projects"/>
    <n v="16"/>
    <n v="14.845000000000001"/>
    <n v="8.3398876404494379E-2"/>
    <n v="36.68"/>
    <n v="43.85"/>
    <n v="0.65095325000000004"/>
  </r>
  <r>
    <x v="2"/>
    <n v="1"/>
    <n v="1"/>
    <x v="0"/>
    <d v="2018-11-01T00:00:00"/>
    <s v="Avg of 4 NM Projects"/>
    <n v="17"/>
    <n v="3.7149999999999999"/>
    <n v="2.0870786516853933E-2"/>
    <n v="39.43"/>
    <n v="29.87"/>
    <n v="0.11096705"/>
  </r>
  <r>
    <x v="2"/>
    <n v="1"/>
    <n v="1"/>
    <x v="0"/>
    <d v="2018-11-01T00:00:00"/>
    <s v="Avg of 4 NM Projects"/>
    <n v="18"/>
    <n v="-0.13"/>
    <n v="-7.3033707865168538E-4"/>
    <n v="49.72"/>
    <n v="32.020000000000003"/>
    <n v="-4.1626000000000007E-3"/>
  </r>
  <r>
    <x v="2"/>
    <n v="1"/>
    <n v="1"/>
    <x v="0"/>
    <d v="2018-11-01T00:00:00"/>
    <s v="Avg of 4 NM Projects"/>
    <n v="19"/>
    <n v="0"/>
    <n v="0"/>
    <n v="48.68"/>
    <n v="36.619999999999997"/>
    <n v="0"/>
  </r>
  <r>
    <x v="2"/>
    <n v="1"/>
    <n v="1"/>
    <x v="0"/>
    <d v="2018-11-01T00:00:00"/>
    <s v="Avg of 4 NM Projects"/>
    <n v="20"/>
    <n v="0"/>
    <n v="0"/>
    <n v="40.71"/>
    <n v="42.78"/>
    <n v="0"/>
  </r>
  <r>
    <x v="2"/>
    <n v="1"/>
    <n v="1"/>
    <x v="0"/>
    <d v="2018-11-01T00:00:00"/>
    <s v="Avg of 4 NM Projects"/>
    <n v="21"/>
    <n v="-0.13"/>
    <n v="-7.3033707865168538E-4"/>
    <n v="33.909999999999997"/>
    <n v="43.3"/>
    <n v="-5.6289999999999995E-3"/>
  </r>
  <r>
    <x v="2"/>
    <n v="1"/>
    <n v="1"/>
    <x v="0"/>
    <d v="2018-11-01T00:00:00"/>
    <s v="Avg of 4 NM Projects"/>
    <n v="22"/>
    <n v="0"/>
    <n v="0"/>
    <n v="29.42"/>
    <n v="32.340000000000003"/>
    <n v="0"/>
  </r>
  <r>
    <x v="2"/>
    <n v="1"/>
    <n v="1"/>
    <x v="0"/>
    <d v="2018-11-01T00:00:00"/>
    <s v="Avg of 4 NM Projects"/>
    <n v="23"/>
    <n v="-0.13"/>
    <n v="-7.3033707865168538E-4"/>
    <n v="25.87"/>
    <n v="27.66"/>
    <n v="-3.5958000000000001E-3"/>
  </r>
  <r>
    <x v="2"/>
    <n v="1"/>
    <n v="1"/>
    <x v="0"/>
    <d v="2018-11-01T00:00:00"/>
    <s v="Avg of 4 NM Projects"/>
    <n v="24"/>
    <n v="-0.26"/>
    <n v="-1.4606741573033708E-3"/>
    <n v="22.73"/>
    <n v="23"/>
    <n v="-5.9800000000000001E-3"/>
  </r>
  <r>
    <x v="2"/>
    <n v="2"/>
    <n v="2"/>
    <x v="0"/>
    <d v="2018-11-02T00:00:00"/>
    <s v="Avg of 4 NM Projects"/>
    <n v="1"/>
    <n v="0"/>
    <n v="0"/>
    <n v="25.28"/>
    <n v="32.56"/>
    <n v="0"/>
  </r>
  <r>
    <x v="2"/>
    <n v="2"/>
    <n v="2"/>
    <x v="0"/>
    <d v="2018-11-02T00:00:00"/>
    <s v="Avg of 4 NM Projects"/>
    <n v="2"/>
    <n v="0"/>
    <n v="0"/>
    <n v="25.36"/>
    <n v="35.840000000000003"/>
    <n v="0"/>
  </r>
  <r>
    <x v="2"/>
    <n v="2"/>
    <n v="2"/>
    <x v="0"/>
    <d v="2018-11-02T00:00:00"/>
    <s v="Avg of 4 NM Projects"/>
    <n v="3"/>
    <n v="-0.13"/>
    <n v="-7.3033707865168538E-4"/>
    <n v="23.77"/>
    <n v="31.11"/>
    <n v="-4.0442999999999998E-3"/>
  </r>
  <r>
    <x v="2"/>
    <n v="2"/>
    <n v="2"/>
    <x v="0"/>
    <d v="2018-11-02T00:00:00"/>
    <s v="Avg of 4 NM Projects"/>
    <n v="4"/>
    <n v="-0.26"/>
    <n v="-1.4606741573033708E-3"/>
    <n v="25.16"/>
    <n v="26.83"/>
    <n v="-6.9757999999999999E-3"/>
  </r>
  <r>
    <x v="2"/>
    <n v="2"/>
    <n v="2"/>
    <x v="0"/>
    <d v="2018-11-02T00:00:00"/>
    <s v="Avg of 4 NM Projects"/>
    <n v="5"/>
    <n v="0"/>
    <n v="0"/>
    <n v="25.19"/>
    <n v="24.25"/>
    <n v="0"/>
  </r>
  <r>
    <x v="2"/>
    <n v="2"/>
    <n v="2"/>
    <x v="0"/>
    <d v="2018-11-02T00:00:00"/>
    <s v="Avg of 4 NM Projects"/>
    <n v="6"/>
    <n v="-0.13"/>
    <n v="-7.3033707865168538E-4"/>
    <n v="28.63"/>
    <n v="23.85"/>
    <n v="-3.1005000000000004E-3"/>
  </r>
  <r>
    <x v="2"/>
    <n v="2"/>
    <n v="2"/>
    <x v="0"/>
    <d v="2018-11-02T00:00:00"/>
    <s v="Avg of 4 NM Projects"/>
    <n v="7"/>
    <n v="-0.13"/>
    <n v="-7.3033707865168538E-4"/>
    <n v="33.25"/>
    <n v="22.54"/>
    <n v="-2.9302E-3"/>
  </r>
  <r>
    <x v="2"/>
    <n v="2"/>
    <n v="2"/>
    <x v="1"/>
    <d v="2018-11-02T00:00:00"/>
    <s v="Avg of 4 NM Projects"/>
    <n v="8"/>
    <n v="-0.13"/>
    <n v="-7.3033707865168538E-4"/>
    <n v="31.72"/>
    <n v="28.8"/>
    <n v="-3.7440000000000004E-3"/>
  </r>
  <r>
    <x v="2"/>
    <n v="2"/>
    <n v="2"/>
    <x v="1"/>
    <d v="2018-11-02T00:00:00"/>
    <s v="Avg of 4 NM Projects"/>
    <n v="9"/>
    <n v="0.26"/>
    <n v="1.4606741573033708E-3"/>
    <n v="33.94"/>
    <n v="46.08"/>
    <n v="1.19808E-2"/>
  </r>
  <r>
    <x v="2"/>
    <n v="2"/>
    <n v="2"/>
    <x v="1"/>
    <d v="2018-11-02T00:00:00"/>
    <s v="Avg of 4 NM Projects"/>
    <n v="10"/>
    <n v="3.2050000000000001"/>
    <n v="1.8005617977528091E-2"/>
    <n v="38.57"/>
    <n v="41.78"/>
    <n v="0.13390489999999999"/>
  </r>
  <r>
    <x v="2"/>
    <n v="2"/>
    <n v="2"/>
    <x v="1"/>
    <d v="2018-11-02T00:00:00"/>
    <s v="Avg of 4 NM Projects"/>
    <n v="11"/>
    <n v="8.07"/>
    <n v="4.5337078651685396E-2"/>
    <n v="39"/>
    <n v="40.700000000000003"/>
    <n v="0.32844899999999999"/>
  </r>
  <r>
    <x v="2"/>
    <n v="2"/>
    <n v="2"/>
    <x v="1"/>
    <d v="2018-11-02T00:00:00"/>
    <s v="Avg of 4 NM Projects"/>
    <n v="12"/>
    <n v="12.284999999999998"/>
    <n v="6.9016853932584263E-2"/>
    <n v="38.76"/>
    <n v="51.8"/>
    <n v="0.63636299999999979"/>
  </r>
  <r>
    <x v="2"/>
    <n v="2"/>
    <n v="2"/>
    <x v="1"/>
    <d v="2018-11-02T00:00:00"/>
    <s v="Avg of 4 NM Projects"/>
    <n v="13"/>
    <n v="19.715"/>
    <n v="0.11075842696629214"/>
    <n v="33.74"/>
    <n v="56.61"/>
    <n v="1.11606615"/>
  </r>
  <r>
    <x v="2"/>
    <n v="2"/>
    <n v="2"/>
    <x v="1"/>
    <d v="2018-11-02T00:00:00"/>
    <s v="Avg of 4 NM Projects"/>
    <n v="14"/>
    <n v="27.005000000000003"/>
    <n v="0.15171348314606742"/>
    <n v="38.51"/>
    <n v="46.99"/>
    <n v="1.2689649500000002"/>
  </r>
  <r>
    <x v="2"/>
    <n v="2"/>
    <n v="2"/>
    <x v="1"/>
    <d v="2018-11-02T00:00:00"/>
    <s v="Avg of 4 NM Projects"/>
    <n v="15"/>
    <n v="24.194999999999997"/>
    <n v="0.13592696629213483"/>
    <n v="33.72"/>
    <n v="41.9"/>
    <n v="1.0137704999999999"/>
  </r>
  <r>
    <x v="2"/>
    <n v="2"/>
    <n v="2"/>
    <x v="1"/>
    <d v="2018-11-02T00:00:00"/>
    <s v="Avg of 4 NM Projects"/>
    <n v="16"/>
    <n v="13.57"/>
    <n v="7.6235955056179777E-2"/>
    <n v="31.38"/>
    <n v="54.24"/>
    <n v="0.73603680000000005"/>
  </r>
  <r>
    <x v="2"/>
    <n v="2"/>
    <n v="2"/>
    <x v="1"/>
    <d v="2018-11-02T00:00:00"/>
    <s v="Avg of 4 NM Projects"/>
    <n v="17"/>
    <n v="3.7200000000000006"/>
    <n v="2.0898876404494386E-2"/>
    <n v="38.5"/>
    <n v="39.78"/>
    <n v="0.14798160000000005"/>
  </r>
  <r>
    <x v="2"/>
    <n v="2"/>
    <n v="2"/>
    <x v="1"/>
    <d v="2018-11-02T00:00:00"/>
    <s v="Avg of 4 NM Projects"/>
    <n v="18"/>
    <n v="-0.39"/>
    <n v="-2.1910112359550564E-3"/>
    <n v="42.1"/>
    <n v="39.520000000000003"/>
    <n v="-1.5412800000000003E-2"/>
  </r>
  <r>
    <x v="2"/>
    <n v="2"/>
    <n v="2"/>
    <x v="1"/>
    <d v="2018-11-02T00:00:00"/>
    <s v="Avg of 4 NM Projects"/>
    <n v="19"/>
    <n v="0"/>
    <n v="0"/>
    <n v="41.76"/>
    <n v="34.26"/>
    <n v="0"/>
  </r>
  <r>
    <x v="2"/>
    <n v="2"/>
    <n v="2"/>
    <x v="1"/>
    <d v="2018-11-02T00:00:00"/>
    <s v="Avg of 4 NM Projects"/>
    <n v="20"/>
    <n v="0"/>
    <n v="0"/>
    <n v="38.380000000000003"/>
    <n v="36.71"/>
    <n v="0"/>
  </r>
  <r>
    <x v="2"/>
    <n v="2"/>
    <n v="2"/>
    <x v="1"/>
    <d v="2018-11-02T00:00:00"/>
    <s v="Avg of 4 NM Projects"/>
    <n v="21"/>
    <n v="-0.13"/>
    <n v="-7.3033707865168538E-4"/>
    <n v="32.64"/>
    <n v="40.21"/>
    <n v="-5.2273000000000007E-3"/>
  </r>
  <r>
    <x v="2"/>
    <n v="2"/>
    <n v="2"/>
    <x v="1"/>
    <d v="2018-11-02T00:00:00"/>
    <s v="Avg of 4 NM Projects"/>
    <n v="22"/>
    <n v="-0.13"/>
    <n v="-7.3033707865168538E-4"/>
    <n v="28.47"/>
    <n v="44.9"/>
    <n v="-5.8370000000000002E-3"/>
  </r>
  <r>
    <x v="2"/>
    <n v="2"/>
    <n v="2"/>
    <x v="1"/>
    <d v="2018-11-02T00:00:00"/>
    <s v="Avg of 4 NM Projects"/>
    <n v="23"/>
    <n v="0"/>
    <n v="0"/>
    <n v="28.12"/>
    <n v="28.77"/>
    <n v="0"/>
  </r>
  <r>
    <x v="2"/>
    <n v="2"/>
    <n v="2"/>
    <x v="0"/>
    <d v="2018-11-02T00:00:00"/>
    <s v="Avg of 4 NM Projects"/>
    <n v="24"/>
    <n v="-0.26"/>
    <n v="-1.4606741573033708E-3"/>
    <n v="27.52"/>
    <n v="24.73"/>
    <n v="-6.4298000000000003E-3"/>
  </r>
  <r>
    <x v="2"/>
    <n v="3"/>
    <n v="3"/>
    <x v="0"/>
    <d v="2018-11-03T00:00:00"/>
    <s v="Avg of 4 NM Projects"/>
    <n v="1"/>
    <n v="-0.13"/>
    <n v="-7.3033707865168538E-4"/>
    <n v="35.979999999999997"/>
    <n v="32.130000000000003"/>
    <n v="-4.1769000000000008E-3"/>
  </r>
  <r>
    <x v="2"/>
    <n v="3"/>
    <n v="3"/>
    <x v="0"/>
    <d v="2018-11-03T00:00:00"/>
    <s v="Avg of 4 NM Projects"/>
    <n v="2"/>
    <n v="0"/>
    <n v="0"/>
    <n v="29.01"/>
    <n v="21.58"/>
    <n v="0"/>
  </r>
  <r>
    <x v="2"/>
    <n v="3"/>
    <n v="3"/>
    <x v="0"/>
    <d v="2018-11-03T00:00:00"/>
    <s v="Avg of 4 NM Projects"/>
    <n v="3"/>
    <n v="0"/>
    <n v="0"/>
    <n v="29.32"/>
    <n v="23.13"/>
    <n v="0"/>
  </r>
  <r>
    <x v="2"/>
    <n v="3"/>
    <n v="3"/>
    <x v="0"/>
    <d v="2018-11-03T00:00:00"/>
    <s v="Avg of 4 NM Projects"/>
    <n v="4"/>
    <n v="-0.13"/>
    <n v="-7.3033707865168538E-4"/>
    <n v="28.57"/>
    <n v="23.17"/>
    <n v="-3.0121000000000002E-3"/>
  </r>
  <r>
    <x v="2"/>
    <n v="3"/>
    <n v="3"/>
    <x v="0"/>
    <d v="2018-11-03T00:00:00"/>
    <s v="Avg of 4 NM Projects"/>
    <n v="5"/>
    <n v="-0.13"/>
    <n v="-7.3033707865168538E-4"/>
    <n v="28.61"/>
    <n v="21.25"/>
    <n v="-2.7625000000000002E-3"/>
  </r>
  <r>
    <x v="2"/>
    <n v="3"/>
    <n v="3"/>
    <x v="0"/>
    <d v="2018-11-03T00:00:00"/>
    <s v="Avg of 4 NM Projects"/>
    <n v="6"/>
    <n v="0"/>
    <n v="0"/>
    <n v="29.03"/>
    <n v="21.87"/>
    <n v="0"/>
  </r>
  <r>
    <x v="2"/>
    <n v="3"/>
    <n v="3"/>
    <x v="0"/>
    <d v="2018-11-03T00:00:00"/>
    <s v="Avg of 4 NM Projects"/>
    <n v="7"/>
    <n v="-0.13"/>
    <n v="-7.3033707865168538E-4"/>
    <n v="29.4"/>
    <n v="22.41"/>
    <n v="-2.9133000000000002E-3"/>
  </r>
  <r>
    <x v="2"/>
    <n v="3"/>
    <n v="3"/>
    <x v="1"/>
    <d v="2018-11-03T00:00:00"/>
    <s v="Avg of 4 NM Projects"/>
    <n v="8"/>
    <n v="-0.26"/>
    <n v="-1.4606741573033708E-3"/>
    <n v="30.41"/>
    <n v="23.6"/>
    <n v="-6.1360000000000008E-3"/>
  </r>
  <r>
    <x v="2"/>
    <n v="3"/>
    <n v="3"/>
    <x v="1"/>
    <d v="2018-11-03T00:00:00"/>
    <s v="Avg of 4 NM Projects"/>
    <n v="9"/>
    <n v="0.89500000000000002"/>
    <n v="5.0280898876404493E-3"/>
    <n v="30.76"/>
    <n v="24.87"/>
    <n v="2.2258650000000001E-2"/>
  </r>
  <r>
    <x v="2"/>
    <n v="3"/>
    <n v="3"/>
    <x v="1"/>
    <d v="2018-11-03T00:00:00"/>
    <s v="Avg of 4 NM Projects"/>
    <n v="10"/>
    <n v="3.4599999999999995"/>
    <n v="1.9438202247191009E-2"/>
    <n v="38"/>
    <n v="33.93"/>
    <n v="0.11739779999999998"/>
  </r>
  <r>
    <x v="2"/>
    <n v="3"/>
    <n v="3"/>
    <x v="1"/>
    <d v="2018-11-03T00:00:00"/>
    <s v="Avg of 4 NM Projects"/>
    <n v="11"/>
    <n v="4.99"/>
    <n v="2.8033707865168539E-2"/>
    <n v="33.76"/>
    <n v="46.16"/>
    <n v="0.23033839999999997"/>
  </r>
  <r>
    <x v="2"/>
    <n v="3"/>
    <n v="3"/>
    <x v="1"/>
    <d v="2018-11-03T00:00:00"/>
    <s v="Avg of 4 NM Projects"/>
    <n v="12"/>
    <n v="6.78"/>
    <n v="3.8089887640449439E-2"/>
    <n v="33.51"/>
    <n v="48.49"/>
    <n v="0.3287622"/>
  </r>
  <r>
    <x v="2"/>
    <n v="3"/>
    <n v="3"/>
    <x v="1"/>
    <d v="2018-11-03T00:00:00"/>
    <s v="Avg of 4 NM Projects"/>
    <n v="13"/>
    <n v="6.66"/>
    <n v="3.7415730337078651E-2"/>
    <n v="27.91"/>
    <n v="33.130000000000003"/>
    <n v="0.2206458"/>
  </r>
  <r>
    <x v="2"/>
    <n v="3"/>
    <n v="3"/>
    <x v="1"/>
    <d v="2018-11-03T00:00:00"/>
    <s v="Avg of 4 NM Projects"/>
    <n v="14"/>
    <n v="4.6049999999999995"/>
    <n v="2.5870786516853931E-2"/>
    <n v="26.68"/>
    <n v="18.920000000000002"/>
    <n v="8.7126599999999998E-2"/>
  </r>
  <r>
    <x v="2"/>
    <n v="3"/>
    <n v="3"/>
    <x v="1"/>
    <d v="2018-11-03T00:00:00"/>
    <s v="Avg of 4 NM Projects"/>
    <n v="15"/>
    <n v="8.7050000000000001"/>
    <n v="4.8904494382022469E-2"/>
    <n v="26.62"/>
    <n v="15.26"/>
    <n v="0.13283829999999999"/>
  </r>
  <r>
    <x v="2"/>
    <n v="3"/>
    <n v="3"/>
    <x v="1"/>
    <d v="2018-11-03T00:00:00"/>
    <s v="Avg of 4 NM Projects"/>
    <n v="16"/>
    <n v="10.885000000000002"/>
    <n v="6.1151685393258437E-2"/>
    <n v="25.44"/>
    <n v="15.21"/>
    <n v="0.16556085000000004"/>
  </r>
  <r>
    <x v="2"/>
    <n v="3"/>
    <n v="3"/>
    <x v="1"/>
    <d v="2018-11-03T00:00:00"/>
    <s v="Avg of 4 NM Projects"/>
    <n v="17"/>
    <n v="5.12"/>
    <n v="2.8764044943820226E-2"/>
    <n v="27.03"/>
    <n v="20.2"/>
    <n v="0.10342399999999999"/>
  </r>
  <r>
    <x v="2"/>
    <n v="3"/>
    <n v="3"/>
    <x v="1"/>
    <d v="2018-11-03T00:00:00"/>
    <s v="Avg of 4 NM Projects"/>
    <n v="18"/>
    <n v="0.64500000000000002"/>
    <n v="3.6235955056179775E-3"/>
    <n v="32.729999999999997"/>
    <n v="23.11"/>
    <n v="1.4905950000000001E-2"/>
  </r>
  <r>
    <x v="2"/>
    <n v="3"/>
    <n v="3"/>
    <x v="1"/>
    <d v="2018-11-03T00:00:00"/>
    <s v="Avg of 4 NM Projects"/>
    <n v="19"/>
    <n v="0"/>
    <n v="0"/>
    <n v="34.57"/>
    <n v="28.82"/>
    <n v="0"/>
  </r>
  <r>
    <x v="2"/>
    <n v="3"/>
    <n v="3"/>
    <x v="1"/>
    <d v="2018-11-03T00:00:00"/>
    <s v="Avg of 4 NM Projects"/>
    <n v="20"/>
    <n v="-0.13"/>
    <n v="-7.3033707865168538E-4"/>
    <n v="31.22"/>
    <n v="27.86"/>
    <n v="-3.6218000000000001E-3"/>
  </r>
  <r>
    <x v="2"/>
    <n v="3"/>
    <n v="3"/>
    <x v="1"/>
    <d v="2018-11-03T00:00:00"/>
    <s v="Avg of 4 NM Projects"/>
    <n v="21"/>
    <n v="-0.13"/>
    <n v="-7.3033707865168538E-4"/>
    <n v="29.45"/>
    <n v="21.48"/>
    <n v="-2.7924E-3"/>
  </r>
  <r>
    <x v="2"/>
    <n v="3"/>
    <n v="3"/>
    <x v="1"/>
    <d v="2018-11-03T00:00:00"/>
    <s v="Avg of 4 NM Projects"/>
    <n v="22"/>
    <n v="0"/>
    <n v="0"/>
    <n v="27.22"/>
    <n v="19.940000000000001"/>
    <n v="0"/>
  </r>
  <r>
    <x v="2"/>
    <n v="3"/>
    <n v="3"/>
    <x v="1"/>
    <d v="2018-11-03T00:00:00"/>
    <s v="Avg of 4 NM Projects"/>
    <n v="23"/>
    <n v="0"/>
    <n v="0"/>
    <n v="27.27"/>
    <n v="22.31"/>
    <n v="0"/>
  </r>
  <r>
    <x v="2"/>
    <n v="3"/>
    <n v="3"/>
    <x v="0"/>
    <d v="2018-11-03T00:00:00"/>
    <s v="Avg of 4 NM Projects"/>
    <n v="24"/>
    <n v="0"/>
    <n v="0"/>
    <n v="28.3"/>
    <n v="21.82"/>
    <n v="0"/>
  </r>
  <r>
    <x v="2"/>
    <n v="4"/>
    <n v="4"/>
    <x v="0"/>
    <d v="2018-11-04T00:00:00"/>
    <s v="Avg of 4 NM Projects"/>
    <n v="1"/>
    <n v="0"/>
    <n v="0"/>
    <n v="27.59"/>
    <n v="9.66"/>
    <n v="0"/>
  </r>
  <r>
    <x v="2"/>
    <n v="4"/>
    <n v="4"/>
    <x v="0"/>
    <d v="2018-11-04T00:00:00"/>
    <s v="Avg of 4 NM Projects"/>
    <n v="2"/>
    <n v="-8.666666666666667E-2"/>
    <n v="-4.8689138576779025E-4"/>
    <n v="27.26"/>
    <n v="3.27"/>
    <n v="-2.834E-4"/>
  </r>
  <r>
    <x v="2"/>
    <n v="4"/>
    <n v="4"/>
    <x v="0"/>
    <d v="2018-11-04T00:00:00"/>
    <s v="Avg of 4 NM Projects"/>
    <n v="3"/>
    <n v="-0.26"/>
    <n v="-1.4606741573033708E-3"/>
    <n v="25.1"/>
    <n v="5.24"/>
    <n v="-1.3624000000000002E-3"/>
  </r>
  <r>
    <x v="2"/>
    <n v="4"/>
    <n v="4"/>
    <x v="0"/>
    <d v="2018-11-04T00:00:00"/>
    <s v="Avg of 4 NM Projects"/>
    <n v="4"/>
    <n v="0"/>
    <n v="0"/>
    <n v="25.12"/>
    <n v="8.42"/>
    <n v="0"/>
  </r>
  <r>
    <x v="2"/>
    <n v="4"/>
    <n v="4"/>
    <x v="0"/>
    <d v="2018-11-04T00:00:00"/>
    <s v="Avg of 4 NM Projects"/>
    <n v="5"/>
    <n v="0"/>
    <n v="0"/>
    <n v="27"/>
    <n v="4.03"/>
    <n v="0"/>
  </r>
  <r>
    <x v="2"/>
    <n v="4"/>
    <n v="4"/>
    <x v="0"/>
    <d v="2018-11-04T00:00:00"/>
    <s v="Avg of 4 NM Projects"/>
    <n v="6"/>
    <n v="-0.13"/>
    <n v="-7.3033707865168538E-4"/>
    <n v="25.67"/>
    <n v="1.91"/>
    <n v="-2.4830000000000002E-4"/>
  </r>
  <r>
    <x v="2"/>
    <n v="4"/>
    <n v="4"/>
    <x v="0"/>
    <d v="2018-11-04T00:00:00"/>
    <s v="Avg of 4 NM Projects"/>
    <n v="7"/>
    <n v="0"/>
    <n v="0"/>
    <n v="28"/>
    <n v="4.43"/>
    <n v="0"/>
  </r>
  <r>
    <x v="2"/>
    <n v="4"/>
    <n v="4"/>
    <x v="1"/>
    <d v="2018-11-04T00:00:00"/>
    <s v="Avg of 4 NM Projects"/>
    <n v="8"/>
    <n v="1.41"/>
    <n v="7.9213483146067416E-3"/>
    <n v="28.68"/>
    <n v="21.91"/>
    <n v="3.0893099999999996E-2"/>
  </r>
  <r>
    <x v="2"/>
    <n v="4"/>
    <n v="4"/>
    <x v="1"/>
    <d v="2018-11-04T00:00:00"/>
    <s v="Avg of 4 NM Projects"/>
    <n v="9"/>
    <n v="13.825000000000001"/>
    <n v="7.7668539325842709E-2"/>
    <n v="28.99"/>
    <n v="18.71"/>
    <n v="0.25866575000000008"/>
  </r>
  <r>
    <x v="2"/>
    <n v="4"/>
    <n v="4"/>
    <x v="1"/>
    <d v="2018-11-04T00:00:00"/>
    <s v="Avg of 4 NM Projects"/>
    <n v="10"/>
    <n v="41.725000000000001"/>
    <n v="0.23441011235955056"/>
    <n v="30.3"/>
    <n v="14.5"/>
    <n v="0.60501250000000006"/>
  </r>
  <r>
    <x v="2"/>
    <n v="4"/>
    <n v="4"/>
    <x v="1"/>
    <d v="2018-11-04T00:00:00"/>
    <s v="Avg of 4 NM Projects"/>
    <n v="11"/>
    <n v="65.41"/>
    <n v="0.36747191011235952"/>
    <n v="29.2"/>
    <n v="17.13"/>
    <n v="1.1204732999999998"/>
  </r>
  <r>
    <x v="2"/>
    <n v="4"/>
    <n v="4"/>
    <x v="1"/>
    <d v="2018-11-04T00:00:00"/>
    <s v="Avg of 4 NM Projects"/>
    <n v="12"/>
    <n v="68.23"/>
    <n v="0.38331460674157308"/>
    <n v="27.32"/>
    <n v="4.3099999999999996"/>
    <n v="0.29407130000000004"/>
  </r>
  <r>
    <x v="2"/>
    <n v="4"/>
    <n v="4"/>
    <x v="1"/>
    <d v="2018-11-04T00:00:00"/>
    <s v="Avg of 4 NM Projects"/>
    <n v="13"/>
    <n v="83.454999999999998"/>
    <n v="0.46884831460674159"/>
    <n v="25.41"/>
    <n v="11.02"/>
    <n v="0.91967409999999994"/>
  </r>
  <r>
    <x v="2"/>
    <n v="4"/>
    <n v="4"/>
    <x v="1"/>
    <d v="2018-11-04T00:00:00"/>
    <s v="Avg of 4 NM Projects"/>
    <n v="14"/>
    <n v="75.655000000000001"/>
    <n v="0.42502808988764046"/>
    <n v="25.81"/>
    <n v="12.91"/>
    <n v="0.97670604999999999"/>
  </r>
  <r>
    <x v="2"/>
    <n v="4"/>
    <n v="4"/>
    <x v="1"/>
    <d v="2018-11-04T00:00:00"/>
    <s v="Avg of 4 NM Projects"/>
    <n v="15"/>
    <n v="51.969999999999992"/>
    <n v="0.29196629213483144"/>
    <n v="25.83"/>
    <n v="18.670000000000002"/>
    <n v="0.97027989999999986"/>
  </r>
  <r>
    <x v="2"/>
    <n v="4"/>
    <n v="4"/>
    <x v="1"/>
    <d v="2018-11-04T00:00:00"/>
    <s v="Avg of 4 NM Projects"/>
    <n v="16"/>
    <n v="23.935000000000002"/>
    <n v="0.13446629213483147"/>
    <n v="27.81"/>
    <n v="22.89"/>
    <n v="0.54787215"/>
  </r>
  <r>
    <x v="2"/>
    <n v="4"/>
    <n v="4"/>
    <x v="1"/>
    <d v="2018-11-04T00:00:00"/>
    <s v="Avg of 4 NM Projects"/>
    <n v="17"/>
    <n v="3.3349999999999995"/>
    <n v="1.8735955056179771E-2"/>
    <n v="34.130000000000003"/>
    <n v="27.84"/>
    <n v="9.2846399999999982E-2"/>
  </r>
  <r>
    <x v="2"/>
    <n v="4"/>
    <n v="4"/>
    <x v="1"/>
    <d v="2018-11-04T00:00:00"/>
    <s v="Avg of 4 NM Projects"/>
    <n v="18"/>
    <n v="0"/>
    <n v="0"/>
    <n v="45.57"/>
    <n v="29.56"/>
    <n v="0"/>
  </r>
  <r>
    <x v="2"/>
    <n v="4"/>
    <n v="4"/>
    <x v="1"/>
    <d v="2018-11-04T00:00:00"/>
    <s v="Avg of 4 NM Projects"/>
    <n v="19"/>
    <n v="0"/>
    <n v="0"/>
    <n v="39.229999999999997"/>
    <n v="31.46"/>
    <n v="0"/>
  </r>
  <r>
    <x v="2"/>
    <n v="4"/>
    <n v="4"/>
    <x v="1"/>
    <d v="2018-11-04T00:00:00"/>
    <s v="Avg of 4 NM Projects"/>
    <n v="20"/>
    <n v="0"/>
    <n v="0"/>
    <n v="33.71"/>
    <n v="35.06"/>
    <n v="0"/>
  </r>
  <r>
    <x v="2"/>
    <n v="4"/>
    <n v="4"/>
    <x v="1"/>
    <d v="2018-11-04T00:00:00"/>
    <s v="Avg of 4 NM Projects"/>
    <n v="21"/>
    <n v="-0.13"/>
    <n v="-7.3033707865168538E-4"/>
    <n v="29.35"/>
    <n v="30.95"/>
    <n v="-4.0235000000000002E-3"/>
  </r>
  <r>
    <x v="2"/>
    <n v="4"/>
    <n v="4"/>
    <x v="1"/>
    <d v="2018-11-04T00:00:00"/>
    <s v="Avg of 4 NM Projects"/>
    <n v="22"/>
    <n v="-0.13"/>
    <n v="-7.3033707865168538E-4"/>
    <n v="29.87"/>
    <n v="24.14"/>
    <n v="-3.1382000000000003E-3"/>
  </r>
  <r>
    <x v="2"/>
    <n v="4"/>
    <n v="4"/>
    <x v="1"/>
    <d v="2018-11-04T00:00:00"/>
    <s v="Avg of 4 NM Projects"/>
    <n v="23"/>
    <n v="-0.13"/>
    <n v="-7.3033707865168538E-4"/>
    <n v="27.75"/>
    <n v="23.2"/>
    <n v="-3.016E-3"/>
  </r>
  <r>
    <x v="2"/>
    <n v="4"/>
    <n v="4"/>
    <x v="0"/>
    <d v="2018-11-04T00:00:00"/>
    <s v="Avg of 4 NM Projects"/>
    <n v="24"/>
    <n v="0"/>
    <n v="0"/>
    <n v="21.63"/>
    <n v="28.29"/>
    <n v="0"/>
  </r>
  <r>
    <x v="2"/>
    <n v="5"/>
    <n v="5"/>
    <x v="0"/>
    <d v="2018-11-05T00:00:00"/>
    <s v="Avg of 4 NM Projects"/>
    <n v="1"/>
    <n v="0"/>
    <n v="0"/>
    <n v="29.43"/>
    <n v="27.9"/>
    <n v="0"/>
  </r>
  <r>
    <x v="2"/>
    <n v="5"/>
    <n v="5"/>
    <x v="0"/>
    <d v="2018-11-05T00:00:00"/>
    <s v="Avg of 4 NM Projects"/>
    <n v="2"/>
    <n v="-8.666666666666667E-2"/>
    <n v="-4.8689138576779025E-4"/>
    <n v="26.61"/>
    <n v="16.399999999999999"/>
    <n v="-1.4213333333333333E-3"/>
  </r>
  <r>
    <x v="2"/>
    <n v="5"/>
    <n v="5"/>
    <x v="0"/>
    <d v="2018-11-05T00:00:00"/>
    <s v="Avg of 4 NM Projects"/>
    <n v="3"/>
    <n v="-0.13"/>
    <n v="-7.3033707865168538E-4"/>
    <n v="25.46"/>
    <n v="13.14"/>
    <n v="-1.7082000000000002E-3"/>
  </r>
  <r>
    <x v="2"/>
    <n v="5"/>
    <n v="5"/>
    <x v="0"/>
    <d v="2018-11-05T00:00:00"/>
    <s v="Avg of 4 NM Projects"/>
    <n v="4"/>
    <n v="-0.13"/>
    <n v="-7.3033707865168538E-4"/>
    <n v="22.91"/>
    <n v="0.99"/>
    <n v="-1.2870000000000001E-4"/>
  </r>
  <r>
    <x v="2"/>
    <n v="5"/>
    <n v="5"/>
    <x v="0"/>
    <d v="2018-11-05T00:00:00"/>
    <s v="Avg of 4 NM Projects"/>
    <n v="5"/>
    <n v="0"/>
    <n v="0"/>
    <n v="27.77"/>
    <n v="-20.95"/>
    <n v="0"/>
  </r>
  <r>
    <x v="2"/>
    <n v="5"/>
    <n v="5"/>
    <x v="0"/>
    <d v="2018-11-05T00:00:00"/>
    <s v="Avg of 4 NM Projects"/>
    <n v="6"/>
    <n v="-0.13"/>
    <n v="-7.3033707865168538E-4"/>
    <n v="29.74"/>
    <n v="11.97"/>
    <n v="-1.5560999999999999E-3"/>
  </r>
  <r>
    <x v="2"/>
    <n v="5"/>
    <n v="5"/>
    <x v="0"/>
    <d v="2018-11-05T00:00:00"/>
    <s v="Avg of 4 NM Projects"/>
    <n v="7"/>
    <n v="-0.13"/>
    <n v="-7.3033707865168538E-4"/>
    <n v="36.799999999999997"/>
    <n v="27.2"/>
    <n v="-3.5360000000000001E-3"/>
  </r>
  <r>
    <x v="2"/>
    <n v="5"/>
    <n v="5"/>
    <x v="1"/>
    <d v="2018-11-05T00:00:00"/>
    <s v="Avg of 4 NM Projects"/>
    <n v="8"/>
    <n v="6.7850000000000001"/>
    <n v="3.8117977528089889E-2"/>
    <n v="41.84"/>
    <n v="30.61"/>
    <n v="0.20768885000000001"/>
  </r>
  <r>
    <x v="2"/>
    <n v="5"/>
    <n v="5"/>
    <x v="1"/>
    <d v="2018-11-05T00:00:00"/>
    <s v="Avg of 4 NM Projects"/>
    <n v="9"/>
    <n v="10.495000000000001"/>
    <n v="5.8960674157303376E-2"/>
    <n v="40"/>
    <n v="31.42"/>
    <n v="0.32975290000000007"/>
  </r>
  <r>
    <x v="2"/>
    <n v="5"/>
    <n v="5"/>
    <x v="1"/>
    <d v="2018-11-05T00:00:00"/>
    <s v="Avg of 4 NM Projects"/>
    <n v="10"/>
    <n v="21.504999999999999"/>
    <n v="0.12081460674157303"/>
    <n v="36.799999999999997"/>
    <n v="36.58"/>
    <n v="0.78665289999999988"/>
  </r>
  <r>
    <x v="2"/>
    <n v="5"/>
    <n v="5"/>
    <x v="1"/>
    <d v="2018-11-05T00:00:00"/>
    <s v="Avg of 4 NM Projects"/>
    <n v="11"/>
    <n v="24.060000000000002"/>
    <n v="0.13516853932584272"/>
    <n v="44.28"/>
    <n v="47.97"/>
    <n v="1.1541582000000001"/>
  </r>
  <r>
    <x v="2"/>
    <n v="5"/>
    <n v="5"/>
    <x v="1"/>
    <d v="2018-11-05T00:00:00"/>
    <s v="Avg of 4 NM Projects"/>
    <n v="12"/>
    <n v="20.740000000000002"/>
    <n v="0.11651685393258428"/>
    <n v="47.87"/>
    <n v="42.87"/>
    <n v="0.88912380000000002"/>
  </r>
  <r>
    <x v="2"/>
    <n v="5"/>
    <n v="5"/>
    <x v="1"/>
    <d v="2018-11-05T00:00:00"/>
    <s v="Avg of 4 NM Projects"/>
    <n v="13"/>
    <n v="5.38"/>
    <n v="3.0224719101123596E-2"/>
    <n v="46.08"/>
    <n v="35.840000000000003"/>
    <n v="0.19281920000000002"/>
  </r>
  <r>
    <x v="2"/>
    <n v="5"/>
    <n v="5"/>
    <x v="1"/>
    <d v="2018-11-05T00:00:00"/>
    <s v="Avg of 4 NM Projects"/>
    <n v="14"/>
    <n v="6.9099999999999993"/>
    <n v="3.8820224719101119E-2"/>
    <n v="46.42"/>
    <n v="35.479999999999997"/>
    <n v="0.24516679999999993"/>
  </r>
  <r>
    <x v="2"/>
    <n v="5"/>
    <n v="5"/>
    <x v="1"/>
    <d v="2018-11-05T00:00:00"/>
    <s v="Avg of 4 NM Projects"/>
    <n v="15"/>
    <n v="6.2749999999999995"/>
    <n v="3.5252808988764039E-2"/>
    <n v="43.21"/>
    <n v="32.49"/>
    <n v="0.20387474999999999"/>
  </r>
  <r>
    <x v="2"/>
    <n v="5"/>
    <n v="5"/>
    <x v="1"/>
    <d v="2018-11-05T00:00:00"/>
    <s v="Avg of 4 NM Projects"/>
    <n v="16"/>
    <n v="2.4400000000000004"/>
    <n v="1.3707865168539328E-2"/>
    <n v="44.33"/>
    <n v="31.69"/>
    <n v="7.732360000000002E-2"/>
  </r>
  <r>
    <x v="2"/>
    <n v="5"/>
    <n v="5"/>
    <x v="1"/>
    <d v="2018-11-05T00:00:00"/>
    <s v="Avg of 4 NM Projects"/>
    <n v="17"/>
    <n v="-0.13"/>
    <n v="-7.3033707865168538E-4"/>
    <n v="44.3"/>
    <n v="48.6"/>
    <n v="-6.3180000000000007E-3"/>
  </r>
  <r>
    <x v="2"/>
    <n v="5"/>
    <n v="5"/>
    <x v="1"/>
    <d v="2018-11-05T00:00:00"/>
    <s v="Avg of 4 NM Projects"/>
    <n v="18"/>
    <n v="0"/>
    <n v="0"/>
    <n v="53.22"/>
    <n v="55.15"/>
    <n v="0"/>
  </r>
  <r>
    <x v="2"/>
    <n v="5"/>
    <n v="5"/>
    <x v="1"/>
    <d v="2018-11-05T00:00:00"/>
    <s v="Avg of 4 NM Projects"/>
    <n v="19"/>
    <n v="0"/>
    <n v="0"/>
    <n v="48.57"/>
    <n v="54.65"/>
    <n v="0"/>
  </r>
  <r>
    <x v="2"/>
    <n v="5"/>
    <n v="5"/>
    <x v="1"/>
    <d v="2018-11-05T00:00:00"/>
    <s v="Avg of 4 NM Projects"/>
    <n v="20"/>
    <n v="0"/>
    <n v="0"/>
    <n v="41.54"/>
    <n v="43.51"/>
    <n v="0"/>
  </r>
  <r>
    <x v="2"/>
    <n v="5"/>
    <n v="5"/>
    <x v="1"/>
    <d v="2018-11-05T00:00:00"/>
    <s v="Avg of 4 NM Projects"/>
    <n v="21"/>
    <n v="-0.26"/>
    <n v="-1.4606741573033708E-3"/>
    <n v="34.590000000000003"/>
    <n v="46.56"/>
    <n v="-1.2105600000000001E-2"/>
  </r>
  <r>
    <x v="2"/>
    <n v="5"/>
    <n v="5"/>
    <x v="1"/>
    <d v="2018-11-05T00:00:00"/>
    <s v="Avg of 4 NM Projects"/>
    <n v="22"/>
    <n v="0"/>
    <n v="0"/>
    <n v="28.69"/>
    <n v="45.52"/>
    <n v="0"/>
  </r>
  <r>
    <x v="2"/>
    <n v="5"/>
    <n v="5"/>
    <x v="1"/>
    <d v="2018-11-05T00:00:00"/>
    <s v="Avg of 4 NM Projects"/>
    <n v="23"/>
    <n v="-0.13"/>
    <n v="-7.3033707865168538E-4"/>
    <n v="28.58"/>
    <n v="23.78"/>
    <n v="-3.0914000000000002E-3"/>
  </r>
  <r>
    <x v="2"/>
    <n v="5"/>
    <n v="5"/>
    <x v="0"/>
    <d v="2018-11-05T00:00:00"/>
    <s v="Avg of 4 NM Projects"/>
    <n v="24"/>
    <n v="0"/>
    <n v="0"/>
    <n v="27.02"/>
    <n v="21.95"/>
    <n v="0"/>
  </r>
  <r>
    <x v="2"/>
    <n v="6"/>
    <n v="6"/>
    <x v="0"/>
    <d v="2018-11-06T00:00:00"/>
    <s v="Avg of 4 NM Projects"/>
    <n v="1"/>
    <n v="-0.39"/>
    <n v="-2.1910112359550564E-3"/>
    <n v="27.6"/>
    <n v="22.74"/>
    <n v="-8.8685999999999991E-3"/>
  </r>
  <r>
    <x v="2"/>
    <n v="6"/>
    <n v="6"/>
    <x v="0"/>
    <d v="2018-11-06T00:00:00"/>
    <s v="Avg of 4 NM Projects"/>
    <n v="2"/>
    <n v="0"/>
    <n v="0"/>
    <n v="25.1"/>
    <n v="23"/>
    <n v="0"/>
  </r>
  <r>
    <x v="2"/>
    <n v="6"/>
    <n v="6"/>
    <x v="0"/>
    <d v="2018-11-06T00:00:00"/>
    <s v="Avg of 4 NM Projects"/>
    <n v="3"/>
    <n v="-0.13"/>
    <n v="-7.3033707865168538E-4"/>
    <n v="22.06"/>
    <n v="14.65"/>
    <n v="-1.9045000000000002E-3"/>
  </r>
  <r>
    <x v="2"/>
    <n v="6"/>
    <n v="6"/>
    <x v="0"/>
    <d v="2018-11-06T00:00:00"/>
    <s v="Avg of 4 NM Projects"/>
    <n v="4"/>
    <n v="-0.13"/>
    <n v="-7.3033707865168538E-4"/>
    <n v="21.97"/>
    <n v="23.27"/>
    <n v="-3.0251000000000002E-3"/>
  </r>
  <r>
    <x v="2"/>
    <n v="6"/>
    <n v="6"/>
    <x v="0"/>
    <d v="2018-11-06T00:00:00"/>
    <s v="Avg of 4 NM Projects"/>
    <n v="5"/>
    <n v="0"/>
    <n v="0"/>
    <n v="24.64"/>
    <n v="24.46"/>
    <n v="0"/>
  </r>
  <r>
    <x v="2"/>
    <n v="6"/>
    <n v="6"/>
    <x v="0"/>
    <d v="2018-11-06T00:00:00"/>
    <s v="Avg of 4 NM Projects"/>
    <n v="6"/>
    <n v="0"/>
    <n v="0"/>
    <n v="27.71"/>
    <n v="24.92"/>
    <n v="0"/>
  </r>
  <r>
    <x v="2"/>
    <n v="6"/>
    <n v="6"/>
    <x v="0"/>
    <d v="2018-11-06T00:00:00"/>
    <s v="Avg of 4 NM Projects"/>
    <n v="7"/>
    <n v="0"/>
    <n v="0"/>
    <n v="32.049999999999997"/>
    <n v="27.44"/>
    <n v="0"/>
  </r>
  <r>
    <x v="2"/>
    <n v="6"/>
    <n v="6"/>
    <x v="1"/>
    <d v="2018-11-06T00:00:00"/>
    <s v="Avg of 4 NM Projects"/>
    <n v="8"/>
    <n v="2.6950000000000003"/>
    <n v="1.5140449438202249E-2"/>
    <n v="33.35"/>
    <n v="25.61"/>
    <n v="6.9018950000000009E-2"/>
  </r>
  <r>
    <x v="2"/>
    <n v="6"/>
    <n v="6"/>
    <x v="1"/>
    <d v="2018-11-06T00:00:00"/>
    <s v="Avg of 4 NM Projects"/>
    <n v="9"/>
    <n v="8.19"/>
    <n v="4.6011235955056178E-2"/>
    <n v="33.340000000000003"/>
    <n v="27.3"/>
    <n v="0.22358699999999998"/>
  </r>
  <r>
    <x v="2"/>
    <n v="6"/>
    <n v="6"/>
    <x v="1"/>
    <d v="2018-11-06T00:00:00"/>
    <s v="Avg of 4 NM Projects"/>
    <n v="10"/>
    <n v="12.29"/>
    <n v="6.9044943820224719E-2"/>
    <n v="33.56"/>
    <n v="27.3"/>
    <n v="0.33551700000000001"/>
  </r>
  <r>
    <x v="2"/>
    <n v="6"/>
    <n v="6"/>
    <x v="1"/>
    <d v="2018-11-06T00:00:00"/>
    <s v="Avg of 4 NM Projects"/>
    <n v="11"/>
    <n v="13.184999999999999"/>
    <n v="7.4073033707865166E-2"/>
    <n v="39.270000000000003"/>
    <n v="28.06"/>
    <n v="0.36997109999999994"/>
  </r>
  <r>
    <x v="2"/>
    <n v="6"/>
    <n v="6"/>
    <x v="1"/>
    <d v="2018-11-06T00:00:00"/>
    <s v="Avg of 4 NM Projects"/>
    <n v="12"/>
    <n v="9.09"/>
    <n v="5.106741573033708E-2"/>
    <n v="37.83"/>
    <n v="36.840000000000003"/>
    <n v="0.3348756"/>
  </r>
  <r>
    <x v="2"/>
    <n v="6"/>
    <n v="6"/>
    <x v="1"/>
    <d v="2018-11-06T00:00:00"/>
    <s v="Avg of 4 NM Projects"/>
    <n v="13"/>
    <n v="12.67"/>
    <n v="7.1179775280898874E-2"/>
    <n v="38.67"/>
    <n v="46.74"/>
    <n v="0.59219580000000005"/>
  </r>
  <r>
    <x v="2"/>
    <n v="6"/>
    <n v="6"/>
    <x v="1"/>
    <d v="2018-11-06T00:00:00"/>
    <s v="Avg of 4 NM Projects"/>
    <n v="14"/>
    <n v="4.3550000000000004"/>
    <n v="2.4466292134831463E-2"/>
    <n v="37.78"/>
    <n v="39.840000000000003"/>
    <n v="0.17350320000000002"/>
  </r>
  <r>
    <x v="2"/>
    <n v="6"/>
    <n v="6"/>
    <x v="1"/>
    <d v="2018-11-06T00:00:00"/>
    <s v="Avg of 4 NM Projects"/>
    <n v="15"/>
    <n v="7.6800000000000006"/>
    <n v="4.3146067415730342E-2"/>
    <n v="38.729999999999997"/>
    <n v="32.270000000000003"/>
    <n v="0.24783360000000004"/>
  </r>
  <r>
    <x v="2"/>
    <n v="6"/>
    <n v="6"/>
    <x v="1"/>
    <d v="2018-11-06T00:00:00"/>
    <s v="Avg of 4 NM Projects"/>
    <n v="16"/>
    <n v="3.2049999999999996"/>
    <n v="1.8005617977528088E-2"/>
    <n v="38.619999999999997"/>
    <n v="29.86"/>
    <n v="9.5701299999999989E-2"/>
  </r>
  <r>
    <x v="2"/>
    <n v="6"/>
    <n v="6"/>
    <x v="1"/>
    <d v="2018-11-06T00:00:00"/>
    <s v="Avg of 4 NM Projects"/>
    <n v="17"/>
    <n v="-0.26"/>
    <n v="-1.4606741573033708E-3"/>
    <n v="41.97"/>
    <n v="36.08"/>
    <n v="-9.3807999999999999E-3"/>
  </r>
  <r>
    <x v="2"/>
    <n v="6"/>
    <n v="6"/>
    <x v="1"/>
    <d v="2018-11-06T00:00:00"/>
    <s v="Avg of 4 NM Projects"/>
    <n v="18"/>
    <n v="0"/>
    <n v="0"/>
    <n v="48.68"/>
    <n v="45.12"/>
    <n v="0"/>
  </r>
  <r>
    <x v="2"/>
    <n v="6"/>
    <n v="6"/>
    <x v="1"/>
    <d v="2018-11-06T00:00:00"/>
    <s v="Avg of 4 NM Projects"/>
    <n v="19"/>
    <n v="-0.13"/>
    <n v="-7.3033707865168538E-4"/>
    <n v="42.08"/>
    <n v="45.48"/>
    <n v="-5.9123999999999999E-3"/>
  </r>
  <r>
    <x v="2"/>
    <n v="6"/>
    <n v="6"/>
    <x v="1"/>
    <d v="2018-11-06T00:00:00"/>
    <s v="Avg of 4 NM Projects"/>
    <n v="20"/>
    <n v="0"/>
    <n v="0"/>
    <n v="40.340000000000003"/>
    <n v="38.31"/>
    <n v="0"/>
  </r>
  <r>
    <x v="2"/>
    <n v="6"/>
    <n v="6"/>
    <x v="1"/>
    <d v="2018-11-06T00:00:00"/>
    <s v="Avg of 4 NM Projects"/>
    <n v="21"/>
    <n v="-0.13"/>
    <n v="-7.3033707865168538E-4"/>
    <n v="33.53"/>
    <n v="39.01"/>
    <n v="-5.0712999999999999E-3"/>
  </r>
  <r>
    <x v="2"/>
    <n v="6"/>
    <n v="6"/>
    <x v="1"/>
    <d v="2018-11-06T00:00:00"/>
    <s v="Avg of 4 NM Projects"/>
    <n v="22"/>
    <n v="-0.13"/>
    <n v="-7.3033707865168538E-4"/>
    <n v="32"/>
    <n v="39.5"/>
    <n v="-5.1349999999999998E-3"/>
  </r>
  <r>
    <x v="2"/>
    <n v="6"/>
    <n v="6"/>
    <x v="1"/>
    <d v="2018-11-06T00:00:00"/>
    <s v="Avg of 4 NM Projects"/>
    <n v="23"/>
    <n v="0"/>
    <n v="0"/>
    <n v="28.02"/>
    <n v="25.53"/>
    <n v="0"/>
  </r>
  <r>
    <x v="2"/>
    <n v="6"/>
    <n v="6"/>
    <x v="0"/>
    <d v="2018-11-06T00:00:00"/>
    <s v="Avg of 4 NM Projects"/>
    <n v="24"/>
    <n v="0"/>
    <n v="0"/>
    <n v="25.53"/>
    <n v="22.23"/>
    <n v="0"/>
  </r>
  <r>
    <x v="2"/>
    <n v="7"/>
    <n v="7"/>
    <x v="0"/>
    <d v="2018-11-07T00:00:00"/>
    <s v="Avg of 4 NM Projects"/>
    <n v="1"/>
    <n v="-0.13"/>
    <n v="-7.3033707865168538E-4"/>
    <n v="23.5"/>
    <n v="23.82"/>
    <n v="-3.0966000000000001E-3"/>
  </r>
  <r>
    <x v="2"/>
    <n v="7"/>
    <n v="7"/>
    <x v="0"/>
    <d v="2018-11-07T00:00:00"/>
    <s v="Avg of 4 NM Projects"/>
    <n v="2"/>
    <n v="-0.13"/>
    <n v="-7.3033707865168538E-4"/>
    <n v="21.42"/>
    <n v="26.06"/>
    <n v="-3.3877999999999998E-3"/>
  </r>
  <r>
    <x v="2"/>
    <n v="7"/>
    <n v="7"/>
    <x v="0"/>
    <d v="2018-11-07T00:00:00"/>
    <s v="Avg of 4 NM Projects"/>
    <n v="3"/>
    <n v="-0.13"/>
    <n v="-7.3033707865168538E-4"/>
    <n v="18.64"/>
    <n v="24.59"/>
    <n v="-3.1966999999999998E-3"/>
  </r>
  <r>
    <x v="2"/>
    <n v="7"/>
    <n v="7"/>
    <x v="0"/>
    <d v="2018-11-07T00:00:00"/>
    <s v="Avg of 4 NM Projects"/>
    <n v="4"/>
    <n v="-0.13"/>
    <n v="-7.3033707865168538E-4"/>
    <n v="18.64"/>
    <n v="20.76"/>
    <n v="-2.6988000000000003E-3"/>
  </r>
  <r>
    <x v="2"/>
    <n v="7"/>
    <n v="7"/>
    <x v="0"/>
    <d v="2018-11-07T00:00:00"/>
    <s v="Avg of 4 NM Projects"/>
    <n v="5"/>
    <n v="0"/>
    <n v="0"/>
    <n v="20"/>
    <n v="23.44"/>
    <n v="0"/>
  </r>
  <r>
    <x v="2"/>
    <n v="7"/>
    <n v="7"/>
    <x v="0"/>
    <d v="2018-11-07T00:00:00"/>
    <s v="Avg of 4 NM Projects"/>
    <n v="6"/>
    <n v="-0.26"/>
    <n v="-1.4606741573033708E-3"/>
    <n v="23.74"/>
    <n v="35.26"/>
    <n v="-9.1675999999999997E-3"/>
  </r>
  <r>
    <x v="2"/>
    <n v="7"/>
    <n v="7"/>
    <x v="0"/>
    <d v="2018-11-07T00:00:00"/>
    <s v="Avg of 4 NM Projects"/>
    <n v="7"/>
    <n v="-0.13"/>
    <n v="-7.3033707865168538E-4"/>
    <n v="28.77"/>
    <n v="41.98"/>
    <n v="-5.4573999999999994E-3"/>
  </r>
  <r>
    <x v="2"/>
    <n v="7"/>
    <n v="7"/>
    <x v="0"/>
    <d v="2018-11-07T00:00:00"/>
    <s v="Avg of 4 NM Projects"/>
    <n v="8"/>
    <n v="3.8400000000000003"/>
    <n v="2.1573033707865171E-2"/>
    <n v="31.04"/>
    <n v="44.28"/>
    <n v="0.17003520000000003"/>
  </r>
  <r>
    <x v="2"/>
    <n v="7"/>
    <n v="7"/>
    <x v="0"/>
    <d v="2018-11-07T00:00:00"/>
    <s v="Avg of 4 NM Projects"/>
    <n v="9"/>
    <n v="15.864999999999998"/>
    <n v="8.9129213483146064E-2"/>
    <n v="29.76"/>
    <n v="36.86"/>
    <n v="0.58478389999999991"/>
  </r>
  <r>
    <x v="2"/>
    <n v="7"/>
    <n v="7"/>
    <x v="0"/>
    <d v="2018-11-07T00:00:00"/>
    <s v="Avg of 4 NM Projects"/>
    <n v="10"/>
    <n v="28.675000000000001"/>
    <n v="0.16109550561797753"/>
    <n v="27.64"/>
    <n v="23.79"/>
    <n v="0.6821782500000001"/>
  </r>
  <r>
    <x v="2"/>
    <n v="7"/>
    <n v="7"/>
    <x v="0"/>
    <d v="2018-11-07T00:00:00"/>
    <s v="Avg of 4 NM Projects"/>
    <n v="11"/>
    <n v="36.989999999999995"/>
    <n v="0.20780898876404491"/>
    <n v="29.57"/>
    <n v="24.2"/>
    <n v="0.8951579999999999"/>
  </r>
  <r>
    <x v="2"/>
    <n v="7"/>
    <n v="7"/>
    <x v="0"/>
    <d v="2018-11-07T00:00:00"/>
    <s v="Avg of 4 NM Projects"/>
    <n v="12"/>
    <n v="42.489999999999995"/>
    <n v="0.23870786516853928"/>
    <n v="30.23"/>
    <n v="24.08"/>
    <n v="1.0231591999999998"/>
  </r>
  <r>
    <x v="2"/>
    <n v="7"/>
    <n v="7"/>
    <x v="0"/>
    <d v="2018-11-07T00:00:00"/>
    <s v="Avg of 4 NM Projects"/>
    <n v="13"/>
    <n v="37.5"/>
    <n v="0.21067415730337077"/>
    <n v="28.01"/>
    <n v="23.77"/>
    <n v="0.89137500000000003"/>
  </r>
  <r>
    <x v="2"/>
    <n v="7"/>
    <n v="7"/>
    <x v="0"/>
    <d v="2018-11-07T00:00:00"/>
    <s v="Avg of 4 NM Projects"/>
    <n v="14"/>
    <n v="40.325000000000003"/>
    <n v="0.22654494382022475"/>
    <n v="28"/>
    <n v="24.09"/>
    <n v="0.97142925000000002"/>
  </r>
  <r>
    <x v="2"/>
    <n v="7"/>
    <n v="7"/>
    <x v="0"/>
    <d v="2018-11-07T00:00:00"/>
    <s v="Avg of 4 NM Projects"/>
    <n v="15"/>
    <n v="35.33"/>
    <n v="0.19848314606741571"/>
    <n v="27.11"/>
    <n v="24.66"/>
    <n v="0.87123779999999995"/>
  </r>
  <r>
    <x v="2"/>
    <n v="7"/>
    <n v="7"/>
    <x v="0"/>
    <d v="2018-11-07T00:00:00"/>
    <s v="Avg of 4 NM Projects"/>
    <n v="16"/>
    <n v="15.36"/>
    <n v="8.6292134831460671E-2"/>
    <n v="30.01"/>
    <n v="32.86"/>
    <n v="0.5047296"/>
  </r>
  <r>
    <x v="2"/>
    <n v="7"/>
    <n v="7"/>
    <x v="0"/>
    <d v="2018-11-07T00:00:00"/>
    <s v="Avg of 4 NM Projects"/>
    <n v="17"/>
    <n v="0.13"/>
    <n v="7.3033707865168538E-4"/>
    <n v="38.31"/>
    <n v="39.5"/>
    <n v="5.1349999999999998E-3"/>
  </r>
  <r>
    <x v="2"/>
    <n v="7"/>
    <n v="7"/>
    <x v="0"/>
    <d v="2018-11-07T00:00:00"/>
    <s v="Avg of 4 NM Projects"/>
    <n v="18"/>
    <n v="-0.26"/>
    <n v="-1.4606741573033708E-3"/>
    <n v="45.28"/>
    <n v="62.45"/>
    <n v="-1.6237000000000001E-2"/>
  </r>
  <r>
    <x v="2"/>
    <n v="7"/>
    <n v="7"/>
    <x v="0"/>
    <d v="2018-11-07T00:00:00"/>
    <s v="Avg of 4 NM Projects"/>
    <n v="19"/>
    <n v="-0.13"/>
    <n v="-7.3033707865168538E-4"/>
    <n v="41.97"/>
    <n v="44.56"/>
    <n v="-5.7928000000000007E-3"/>
  </r>
  <r>
    <x v="2"/>
    <n v="7"/>
    <n v="7"/>
    <x v="0"/>
    <d v="2018-11-07T00:00:00"/>
    <s v="Avg of 4 NM Projects"/>
    <n v="20"/>
    <n v="0"/>
    <n v="0"/>
    <n v="33.270000000000003"/>
    <n v="49.5"/>
    <n v="0"/>
  </r>
  <r>
    <x v="2"/>
    <n v="7"/>
    <n v="7"/>
    <x v="0"/>
    <d v="2018-11-07T00:00:00"/>
    <s v="Avg of 4 NM Projects"/>
    <n v="21"/>
    <n v="-0.13"/>
    <n v="-7.3033707865168538E-4"/>
    <n v="30.95"/>
    <n v="54.31"/>
    <n v="-7.0603000000000003E-3"/>
  </r>
  <r>
    <x v="2"/>
    <n v="7"/>
    <n v="7"/>
    <x v="0"/>
    <d v="2018-11-07T00:00:00"/>
    <s v="Avg of 4 NM Projects"/>
    <n v="22"/>
    <n v="0"/>
    <n v="0"/>
    <n v="27.17"/>
    <n v="38.29"/>
    <n v="0"/>
  </r>
  <r>
    <x v="2"/>
    <n v="7"/>
    <n v="7"/>
    <x v="0"/>
    <d v="2018-11-07T00:00:00"/>
    <s v="Avg of 4 NM Projects"/>
    <n v="23"/>
    <n v="-0.13"/>
    <n v="-7.3033707865168538E-4"/>
    <n v="25.8"/>
    <n v="32.46"/>
    <n v="-4.2198000000000001E-3"/>
  </r>
  <r>
    <x v="2"/>
    <n v="7"/>
    <n v="7"/>
    <x v="0"/>
    <d v="2018-11-07T00:00:00"/>
    <s v="Avg of 4 NM Projects"/>
    <n v="24"/>
    <n v="-0.13"/>
    <n v="-7.3033707865168538E-4"/>
    <n v="24.21"/>
    <n v="22.1"/>
    <n v="-2.8730000000000001E-3"/>
  </r>
  <r>
    <x v="2"/>
    <n v="8"/>
    <n v="1"/>
    <x v="0"/>
    <d v="2018-11-08T00:00:00"/>
    <s v="Avg of 4 NM Projects"/>
    <n v="1"/>
    <n v="0"/>
    <n v="0"/>
    <n v="25.09"/>
    <n v="25.19"/>
    <n v="0"/>
  </r>
  <r>
    <x v="2"/>
    <n v="8"/>
    <n v="1"/>
    <x v="0"/>
    <d v="2018-11-08T00:00:00"/>
    <s v="Avg of 4 NM Projects"/>
    <n v="2"/>
    <n v="-0.39"/>
    <n v="-2.1910112359550564E-3"/>
    <n v="23.58"/>
    <n v="23.97"/>
    <n v="-9.3483000000000004E-3"/>
  </r>
  <r>
    <x v="2"/>
    <n v="8"/>
    <n v="1"/>
    <x v="0"/>
    <d v="2018-11-08T00:00:00"/>
    <s v="Avg of 4 NM Projects"/>
    <n v="3"/>
    <n v="0"/>
    <n v="0"/>
    <n v="20.67"/>
    <n v="21.78"/>
    <n v="0"/>
  </r>
  <r>
    <x v="2"/>
    <n v="8"/>
    <n v="1"/>
    <x v="0"/>
    <d v="2018-11-08T00:00:00"/>
    <s v="Avg of 4 NM Projects"/>
    <n v="4"/>
    <n v="-0.26"/>
    <n v="-1.4606741573033708E-3"/>
    <n v="20.47"/>
    <n v="20.51"/>
    <n v="-5.3325999999999998E-3"/>
  </r>
  <r>
    <x v="2"/>
    <n v="8"/>
    <n v="1"/>
    <x v="0"/>
    <d v="2018-11-08T00:00:00"/>
    <s v="Avg of 4 NM Projects"/>
    <n v="5"/>
    <n v="0"/>
    <n v="0"/>
    <n v="23.2"/>
    <n v="23.51"/>
    <n v="0"/>
  </r>
  <r>
    <x v="2"/>
    <n v="8"/>
    <n v="1"/>
    <x v="0"/>
    <d v="2018-11-08T00:00:00"/>
    <s v="Avg of 4 NM Projects"/>
    <n v="6"/>
    <n v="0"/>
    <n v="0"/>
    <n v="30.5"/>
    <n v="28.51"/>
    <n v="0"/>
  </r>
  <r>
    <x v="2"/>
    <n v="8"/>
    <n v="1"/>
    <x v="0"/>
    <d v="2018-11-08T00:00:00"/>
    <s v="Avg of 4 NM Projects"/>
    <n v="7"/>
    <n v="0"/>
    <n v="0"/>
    <n v="35.69"/>
    <n v="37.08"/>
    <n v="0"/>
  </r>
  <r>
    <x v="2"/>
    <n v="8"/>
    <n v="1"/>
    <x v="0"/>
    <d v="2018-11-08T00:00:00"/>
    <s v="Avg of 4 NM Projects"/>
    <n v="8"/>
    <n v="16.895"/>
    <n v="9.4915730337078646E-2"/>
    <n v="45.01"/>
    <n v="53.6"/>
    <n v="0.90557200000000004"/>
  </r>
  <r>
    <x v="2"/>
    <n v="8"/>
    <n v="1"/>
    <x v="0"/>
    <d v="2018-11-08T00:00:00"/>
    <s v="Avg of 4 NM Projects"/>
    <n v="9"/>
    <n v="51.45"/>
    <n v="0.28904494382022472"/>
    <n v="36.79"/>
    <n v="51.12"/>
    <n v="2.6301239999999999"/>
  </r>
  <r>
    <x v="2"/>
    <n v="8"/>
    <n v="1"/>
    <x v="0"/>
    <d v="2018-11-08T00:00:00"/>
    <s v="Avg of 4 NM Projects"/>
    <n v="10"/>
    <n v="82.429999999999993"/>
    <n v="0.46308988764044939"/>
    <n v="34.799999999999997"/>
    <n v="50.52"/>
    <n v="4.1643635999999997"/>
  </r>
  <r>
    <x v="2"/>
    <n v="8"/>
    <n v="1"/>
    <x v="0"/>
    <d v="2018-11-08T00:00:00"/>
    <s v="Avg of 4 NM Projects"/>
    <n v="11"/>
    <n v="92.289999999999992"/>
    <n v="0.51848314606741563"/>
    <n v="31.27"/>
    <n v="44.43"/>
    <n v="4.1004446999999997"/>
  </r>
  <r>
    <x v="2"/>
    <n v="8"/>
    <n v="1"/>
    <x v="0"/>
    <d v="2018-11-08T00:00:00"/>
    <s v="Avg of 4 NM Projects"/>
    <n v="12"/>
    <n v="83.844999999999999"/>
    <n v="0.47103932584269664"/>
    <n v="31.18"/>
    <n v="40.049999999999997"/>
    <n v="3.3579922499999997"/>
  </r>
  <r>
    <x v="2"/>
    <n v="8"/>
    <n v="1"/>
    <x v="0"/>
    <d v="2018-11-08T00:00:00"/>
    <s v="Avg of 4 NM Projects"/>
    <n v="13"/>
    <n v="68.099999999999994"/>
    <n v="0.38258426966292131"/>
    <n v="31.1"/>
    <n v="32.15"/>
    <n v="2.1894149999999994"/>
  </r>
  <r>
    <x v="2"/>
    <n v="8"/>
    <n v="1"/>
    <x v="0"/>
    <d v="2018-11-08T00:00:00"/>
    <s v="Avg of 4 NM Projects"/>
    <n v="14"/>
    <n v="62.084999999999994"/>
    <n v="0.34879213483146065"/>
    <n v="31.52"/>
    <n v="32.19"/>
    <n v="1.9985161499999997"/>
  </r>
  <r>
    <x v="2"/>
    <n v="8"/>
    <n v="1"/>
    <x v="0"/>
    <d v="2018-11-08T00:00:00"/>
    <s v="Avg of 4 NM Projects"/>
    <n v="15"/>
    <n v="41.599999999999994"/>
    <n v="0.23370786516853928"/>
    <n v="31.68"/>
    <n v="34.26"/>
    <n v="1.4252159999999996"/>
  </r>
  <r>
    <x v="2"/>
    <n v="8"/>
    <n v="1"/>
    <x v="0"/>
    <d v="2018-11-08T00:00:00"/>
    <s v="Avg of 4 NM Projects"/>
    <n v="16"/>
    <n v="16.13"/>
    <n v="9.061797752808988E-2"/>
    <n v="31.87"/>
    <n v="53.65"/>
    <n v="0.86537449999999994"/>
  </r>
  <r>
    <x v="2"/>
    <n v="8"/>
    <n v="1"/>
    <x v="0"/>
    <d v="2018-11-08T00:00:00"/>
    <s v="Avg of 4 NM Projects"/>
    <n v="17"/>
    <n v="0.64"/>
    <n v="3.5955056179775282E-3"/>
    <n v="43.1"/>
    <n v="44.62"/>
    <n v="2.85568E-2"/>
  </r>
  <r>
    <x v="2"/>
    <n v="8"/>
    <n v="1"/>
    <x v="0"/>
    <d v="2018-11-08T00:00:00"/>
    <s v="Avg of 4 NM Projects"/>
    <n v="18"/>
    <n v="0"/>
    <n v="0"/>
    <n v="51.05"/>
    <n v="71.27"/>
    <n v="0"/>
  </r>
  <r>
    <x v="2"/>
    <n v="8"/>
    <n v="1"/>
    <x v="0"/>
    <d v="2018-11-08T00:00:00"/>
    <s v="Avg of 4 NM Projects"/>
    <n v="19"/>
    <n v="0"/>
    <n v="0"/>
    <n v="46.42"/>
    <n v="52.36"/>
    <n v="0"/>
  </r>
  <r>
    <x v="2"/>
    <n v="8"/>
    <n v="1"/>
    <x v="0"/>
    <d v="2018-11-08T00:00:00"/>
    <s v="Avg of 4 NM Projects"/>
    <n v="20"/>
    <n v="0"/>
    <n v="0"/>
    <n v="42.68"/>
    <n v="47.43"/>
    <n v="0"/>
  </r>
  <r>
    <x v="2"/>
    <n v="8"/>
    <n v="1"/>
    <x v="0"/>
    <d v="2018-11-08T00:00:00"/>
    <s v="Avg of 4 NM Projects"/>
    <n v="21"/>
    <n v="-0.13"/>
    <n v="-7.3033707865168538E-4"/>
    <n v="37.299999999999997"/>
    <n v="49.24"/>
    <n v="-6.4012000000000001E-3"/>
  </r>
  <r>
    <x v="2"/>
    <n v="8"/>
    <n v="1"/>
    <x v="0"/>
    <d v="2018-11-08T00:00:00"/>
    <s v="Avg of 4 NM Projects"/>
    <n v="22"/>
    <n v="0"/>
    <n v="0"/>
    <n v="34.4"/>
    <n v="38.75"/>
    <n v="0"/>
  </r>
  <r>
    <x v="2"/>
    <n v="8"/>
    <n v="1"/>
    <x v="0"/>
    <d v="2018-11-08T00:00:00"/>
    <s v="Avg of 4 NM Projects"/>
    <n v="23"/>
    <n v="-0.26"/>
    <n v="-1.4606741573033708E-3"/>
    <n v="34.04"/>
    <n v="35.65"/>
    <n v="-9.2689999999999995E-3"/>
  </r>
  <r>
    <x v="2"/>
    <n v="8"/>
    <n v="1"/>
    <x v="0"/>
    <d v="2018-11-08T00:00:00"/>
    <s v="Avg of 4 NM Projects"/>
    <n v="24"/>
    <n v="0"/>
    <n v="0"/>
    <n v="30.75"/>
    <n v="31.3"/>
    <n v="0"/>
  </r>
  <r>
    <x v="2"/>
    <n v="9"/>
    <n v="2"/>
    <x v="0"/>
    <d v="2018-11-09T00:00:00"/>
    <s v="Avg of 4 NM Projects"/>
    <n v="1"/>
    <n v="-0.26"/>
    <n v="-1.4606741573033708E-3"/>
    <n v="39.229999999999997"/>
    <n v="29.94"/>
    <n v="-7.7844000000000003E-3"/>
  </r>
  <r>
    <x v="2"/>
    <n v="9"/>
    <n v="2"/>
    <x v="0"/>
    <d v="2018-11-09T00:00:00"/>
    <s v="Avg of 4 NM Projects"/>
    <n v="2"/>
    <n v="-0.13"/>
    <n v="-7.3033707865168538E-4"/>
    <n v="35.99"/>
    <n v="26.85"/>
    <n v="-3.4905000000000005E-3"/>
  </r>
  <r>
    <x v="2"/>
    <n v="9"/>
    <n v="2"/>
    <x v="0"/>
    <d v="2018-11-09T00:00:00"/>
    <s v="Avg of 4 NM Projects"/>
    <n v="3"/>
    <n v="0"/>
    <n v="0"/>
    <n v="33.35"/>
    <n v="27.19"/>
    <n v="0"/>
  </r>
  <r>
    <x v="2"/>
    <n v="9"/>
    <n v="2"/>
    <x v="0"/>
    <d v="2018-11-09T00:00:00"/>
    <s v="Avg of 4 NM Projects"/>
    <n v="4"/>
    <n v="-0.26"/>
    <n v="-1.4606741573033708E-3"/>
    <n v="33.36"/>
    <n v="30.53"/>
    <n v="-7.9378000000000001E-3"/>
  </r>
  <r>
    <x v="2"/>
    <n v="9"/>
    <n v="2"/>
    <x v="0"/>
    <d v="2018-11-09T00:00:00"/>
    <s v="Avg of 4 NM Projects"/>
    <n v="5"/>
    <n v="0"/>
    <n v="0"/>
    <n v="33.28"/>
    <n v="28.9"/>
    <n v="0"/>
  </r>
  <r>
    <x v="2"/>
    <n v="9"/>
    <n v="2"/>
    <x v="0"/>
    <d v="2018-11-09T00:00:00"/>
    <s v="Avg of 4 NM Projects"/>
    <n v="6"/>
    <n v="0"/>
    <n v="0"/>
    <n v="39.83"/>
    <n v="28.86"/>
    <n v="0"/>
  </r>
  <r>
    <x v="2"/>
    <n v="9"/>
    <n v="2"/>
    <x v="0"/>
    <d v="2018-11-09T00:00:00"/>
    <s v="Avg of 4 NM Projects"/>
    <n v="7"/>
    <n v="0.13"/>
    <n v="7.3033707865168538E-4"/>
    <n v="41.79"/>
    <n v="36.99"/>
    <n v="4.8087000000000008E-3"/>
  </r>
  <r>
    <x v="2"/>
    <n v="9"/>
    <n v="2"/>
    <x v="1"/>
    <d v="2018-11-09T00:00:00"/>
    <s v="Avg of 4 NM Projects"/>
    <n v="8"/>
    <n v="16.509999999999998"/>
    <n v="9.2752808988764035E-2"/>
    <n v="49.49"/>
    <n v="35.57"/>
    <n v="0.58726069999999997"/>
  </r>
  <r>
    <x v="2"/>
    <n v="9"/>
    <n v="2"/>
    <x v="1"/>
    <d v="2018-11-09T00:00:00"/>
    <s v="Avg of 4 NM Projects"/>
    <n v="9"/>
    <n v="30.974999999999998"/>
    <n v="0.17401685393258426"/>
    <n v="41.19"/>
    <n v="26.92"/>
    <n v="0.833847"/>
  </r>
  <r>
    <x v="2"/>
    <n v="9"/>
    <n v="2"/>
    <x v="1"/>
    <d v="2018-11-09T00:00:00"/>
    <s v="Avg of 4 NM Projects"/>
    <n v="10"/>
    <n v="44.414999999999999"/>
    <n v="0.24952247191011234"/>
    <n v="43.18"/>
    <n v="26.26"/>
    <n v="1.1663379"/>
  </r>
  <r>
    <x v="2"/>
    <n v="9"/>
    <n v="2"/>
    <x v="1"/>
    <d v="2018-11-09T00:00:00"/>
    <s v="Avg of 4 NM Projects"/>
    <n v="11"/>
    <n v="45.31"/>
    <n v="0.25455056179775282"/>
    <n v="45"/>
    <n v="32.270000000000003"/>
    <n v="1.4621537000000002"/>
  </r>
  <r>
    <x v="2"/>
    <n v="9"/>
    <n v="2"/>
    <x v="1"/>
    <d v="2018-11-09T00:00:00"/>
    <s v="Avg of 4 NM Projects"/>
    <n v="12"/>
    <n v="41.854999999999997"/>
    <n v="0.23514044943820223"/>
    <n v="47"/>
    <n v="37.97"/>
    <n v="1.5892343499999997"/>
  </r>
  <r>
    <x v="2"/>
    <n v="9"/>
    <n v="2"/>
    <x v="1"/>
    <d v="2018-11-09T00:00:00"/>
    <s v="Avg of 4 NM Projects"/>
    <n v="13"/>
    <n v="41.085000000000001"/>
    <n v="0.23081460674157303"/>
    <n v="47.18"/>
    <n v="33.590000000000003"/>
    <n v="1.3800451500000002"/>
  </r>
  <r>
    <x v="2"/>
    <n v="9"/>
    <n v="2"/>
    <x v="1"/>
    <d v="2018-11-09T00:00:00"/>
    <s v="Avg of 4 NM Projects"/>
    <n v="14"/>
    <n v="25.09"/>
    <n v="0.14095505617977527"/>
    <n v="47"/>
    <n v="36.56"/>
    <n v="0.91729040000000006"/>
  </r>
  <r>
    <x v="2"/>
    <n v="9"/>
    <n v="2"/>
    <x v="1"/>
    <d v="2018-11-09T00:00:00"/>
    <s v="Avg of 4 NM Projects"/>
    <n v="15"/>
    <n v="12.67"/>
    <n v="7.1179775280898874E-2"/>
    <n v="44.69"/>
    <n v="33.21"/>
    <n v="0.42077070000000005"/>
  </r>
  <r>
    <x v="2"/>
    <n v="9"/>
    <n v="2"/>
    <x v="1"/>
    <d v="2018-11-09T00:00:00"/>
    <s v="Avg of 4 NM Projects"/>
    <n v="16"/>
    <n v="8.58"/>
    <n v="4.8202247191011238E-2"/>
    <n v="43.44"/>
    <n v="31.34"/>
    <n v="0.2688972"/>
  </r>
  <r>
    <x v="2"/>
    <n v="9"/>
    <n v="2"/>
    <x v="1"/>
    <d v="2018-11-09T00:00:00"/>
    <s v="Avg of 4 NM Projects"/>
    <n v="17"/>
    <n v="0.51500000000000001"/>
    <n v="2.8932584269662923E-3"/>
    <n v="46.37"/>
    <n v="31.73"/>
    <n v="1.634095E-2"/>
  </r>
  <r>
    <x v="2"/>
    <n v="9"/>
    <n v="2"/>
    <x v="1"/>
    <d v="2018-11-09T00:00:00"/>
    <s v="Avg of 4 NM Projects"/>
    <n v="18"/>
    <n v="0"/>
    <n v="0"/>
    <n v="57.67"/>
    <n v="32.74"/>
    <n v="0"/>
  </r>
  <r>
    <x v="2"/>
    <n v="9"/>
    <n v="2"/>
    <x v="1"/>
    <d v="2018-11-09T00:00:00"/>
    <s v="Avg of 4 NM Projects"/>
    <n v="19"/>
    <n v="0"/>
    <n v="0"/>
    <n v="46.87"/>
    <n v="31.65"/>
    <n v="0"/>
  </r>
  <r>
    <x v="2"/>
    <n v="9"/>
    <n v="2"/>
    <x v="1"/>
    <d v="2018-11-09T00:00:00"/>
    <s v="Avg of 4 NM Projects"/>
    <n v="20"/>
    <n v="-0.26"/>
    <n v="-1.4606741573033708E-3"/>
    <n v="45.67"/>
    <n v="30.81"/>
    <n v="-8.0105999999999997E-3"/>
  </r>
  <r>
    <x v="2"/>
    <n v="9"/>
    <n v="2"/>
    <x v="1"/>
    <d v="2018-11-09T00:00:00"/>
    <s v="Avg of 4 NM Projects"/>
    <n v="21"/>
    <n v="0"/>
    <n v="0"/>
    <n v="35.340000000000003"/>
    <n v="30.74"/>
    <n v="0"/>
  </r>
  <r>
    <x v="2"/>
    <n v="9"/>
    <n v="2"/>
    <x v="1"/>
    <d v="2018-11-09T00:00:00"/>
    <s v="Avg of 4 NM Projects"/>
    <n v="22"/>
    <n v="-0.13"/>
    <n v="-7.3033707865168538E-4"/>
    <n v="33.700000000000003"/>
    <n v="29.58"/>
    <n v="-3.8453999999999997E-3"/>
  </r>
  <r>
    <x v="2"/>
    <n v="9"/>
    <n v="2"/>
    <x v="1"/>
    <d v="2018-11-09T00:00:00"/>
    <s v="Avg of 4 NM Projects"/>
    <n v="23"/>
    <n v="-0.26"/>
    <n v="-1.4606741573033708E-3"/>
    <n v="31.29"/>
    <n v="28.64"/>
    <n v="-7.4464000000000006E-3"/>
  </r>
  <r>
    <x v="2"/>
    <n v="9"/>
    <n v="2"/>
    <x v="0"/>
    <d v="2018-11-09T00:00:00"/>
    <s v="Avg of 4 NM Projects"/>
    <n v="24"/>
    <n v="-0.13"/>
    <n v="-7.3033707865168538E-4"/>
    <n v="35"/>
    <n v="27.43"/>
    <n v="-3.5658999999999999E-3"/>
  </r>
  <r>
    <x v="2"/>
    <n v="10"/>
    <n v="3"/>
    <x v="0"/>
    <d v="2018-11-10T00:00:00"/>
    <s v="Avg of 4 NM Projects"/>
    <n v="1"/>
    <n v="-0.13"/>
    <n v="-7.3033707865168538E-4"/>
    <n v="25.42"/>
    <n v="27.13"/>
    <n v="-3.5268999999999999E-3"/>
  </r>
  <r>
    <x v="2"/>
    <n v="10"/>
    <n v="3"/>
    <x v="0"/>
    <d v="2018-11-10T00:00:00"/>
    <s v="Avg of 4 NM Projects"/>
    <n v="2"/>
    <n v="0"/>
    <n v="0"/>
    <n v="22.08"/>
    <n v="20.76"/>
    <n v="0"/>
  </r>
  <r>
    <x v="2"/>
    <n v="10"/>
    <n v="3"/>
    <x v="0"/>
    <d v="2018-11-10T00:00:00"/>
    <s v="Avg of 4 NM Projects"/>
    <n v="3"/>
    <n v="-0.26"/>
    <n v="-1.4606741573033708E-3"/>
    <n v="19.75"/>
    <n v="19.96"/>
    <n v="-5.1896000000000008E-3"/>
  </r>
  <r>
    <x v="2"/>
    <n v="10"/>
    <n v="3"/>
    <x v="0"/>
    <d v="2018-11-10T00:00:00"/>
    <s v="Avg of 4 NM Projects"/>
    <n v="4"/>
    <n v="0"/>
    <n v="0"/>
    <n v="18.07"/>
    <n v="25.48"/>
    <n v="0"/>
  </r>
  <r>
    <x v="2"/>
    <n v="10"/>
    <n v="3"/>
    <x v="0"/>
    <d v="2018-11-10T00:00:00"/>
    <s v="Avg of 4 NM Projects"/>
    <n v="5"/>
    <n v="-0.13"/>
    <n v="-7.3033707865168538E-4"/>
    <n v="19.559999999999999"/>
    <n v="27.71"/>
    <n v="-3.6023000000000001E-3"/>
  </r>
  <r>
    <x v="2"/>
    <n v="10"/>
    <n v="3"/>
    <x v="0"/>
    <d v="2018-11-10T00:00:00"/>
    <s v="Avg of 4 NM Projects"/>
    <n v="6"/>
    <n v="0"/>
    <n v="0"/>
    <n v="21.42"/>
    <n v="28.9"/>
    <n v="0"/>
  </r>
  <r>
    <x v="2"/>
    <n v="10"/>
    <n v="3"/>
    <x v="0"/>
    <d v="2018-11-10T00:00:00"/>
    <s v="Avg of 4 NM Projects"/>
    <n v="7"/>
    <n v="0"/>
    <n v="0"/>
    <n v="27.41"/>
    <n v="30.36"/>
    <n v="0"/>
  </r>
  <r>
    <x v="2"/>
    <n v="10"/>
    <n v="3"/>
    <x v="1"/>
    <d v="2018-11-10T00:00:00"/>
    <s v="Avg of 4 NM Projects"/>
    <n v="8"/>
    <n v="1.155"/>
    <n v="6.4887640449438205E-3"/>
    <n v="28.44"/>
    <n v="29.83"/>
    <n v="3.4453649999999995E-2"/>
  </r>
  <r>
    <x v="2"/>
    <n v="10"/>
    <n v="3"/>
    <x v="1"/>
    <d v="2018-11-10T00:00:00"/>
    <s v="Avg of 4 NM Projects"/>
    <n v="9"/>
    <n v="3.3249999999999997"/>
    <n v="1.8679775280898876E-2"/>
    <n v="31.39"/>
    <n v="33.32"/>
    <n v="0.11078899999999998"/>
  </r>
  <r>
    <x v="2"/>
    <n v="10"/>
    <n v="3"/>
    <x v="1"/>
    <d v="2018-11-10T00:00:00"/>
    <s v="Avg of 4 NM Projects"/>
    <n v="10"/>
    <n v="7.68"/>
    <n v="4.3146067415730335E-2"/>
    <n v="33.25"/>
    <n v="35.51"/>
    <n v="0.27271679999999998"/>
  </r>
  <r>
    <x v="2"/>
    <n v="10"/>
    <n v="3"/>
    <x v="1"/>
    <d v="2018-11-10T00:00:00"/>
    <s v="Avg of 4 NM Projects"/>
    <n v="11"/>
    <n v="17.79"/>
    <n v="9.9943820224719093E-2"/>
    <n v="35"/>
    <n v="28.89"/>
    <n v="0.51395309999999994"/>
  </r>
  <r>
    <x v="2"/>
    <n v="10"/>
    <n v="3"/>
    <x v="1"/>
    <d v="2018-11-10T00:00:00"/>
    <s v="Avg of 4 NM Projects"/>
    <n v="12"/>
    <n v="28.93"/>
    <n v="0.16252808988764045"/>
    <n v="34.72"/>
    <n v="27.5"/>
    <n v="0.79557500000000003"/>
  </r>
  <r>
    <x v="2"/>
    <n v="10"/>
    <n v="3"/>
    <x v="1"/>
    <d v="2018-11-10T00:00:00"/>
    <s v="Avg of 4 NM Projects"/>
    <n v="13"/>
    <n v="50.174999999999997"/>
    <n v="0.28188202247191008"/>
    <n v="33.270000000000003"/>
    <n v="19.88"/>
    <n v="0.99747899999999989"/>
  </r>
  <r>
    <x v="2"/>
    <n v="10"/>
    <n v="3"/>
    <x v="1"/>
    <d v="2018-11-10T00:00:00"/>
    <s v="Avg of 4 NM Projects"/>
    <n v="14"/>
    <n v="54.534999999999997"/>
    <n v="0.30637640449438203"/>
    <n v="31.86"/>
    <n v="3.47"/>
    <n v="0.18923645"/>
  </r>
  <r>
    <x v="2"/>
    <n v="10"/>
    <n v="3"/>
    <x v="1"/>
    <d v="2018-11-10T00:00:00"/>
    <s v="Avg of 4 NM Projects"/>
    <n v="15"/>
    <n v="32.135000000000005"/>
    <n v="0.18053370786516856"/>
    <n v="31.41"/>
    <n v="15.64"/>
    <n v="0.50259140000000013"/>
  </r>
  <r>
    <x v="2"/>
    <n v="10"/>
    <n v="3"/>
    <x v="1"/>
    <d v="2018-11-10T00:00:00"/>
    <s v="Avg of 4 NM Projects"/>
    <n v="16"/>
    <n v="6.53"/>
    <n v="3.6685393258426971E-2"/>
    <n v="35.32"/>
    <n v="30.88"/>
    <n v="0.2016464"/>
  </r>
  <r>
    <x v="2"/>
    <n v="10"/>
    <n v="3"/>
    <x v="1"/>
    <d v="2018-11-10T00:00:00"/>
    <s v="Avg of 4 NM Projects"/>
    <n v="17"/>
    <n v="0"/>
    <n v="0"/>
    <n v="49"/>
    <n v="42.61"/>
    <n v="0"/>
  </r>
  <r>
    <x v="2"/>
    <n v="10"/>
    <n v="3"/>
    <x v="1"/>
    <d v="2018-11-10T00:00:00"/>
    <s v="Avg of 4 NM Projects"/>
    <n v="18"/>
    <n v="0"/>
    <n v="0"/>
    <n v="59.15"/>
    <n v="57.4"/>
    <n v="0"/>
  </r>
  <r>
    <x v="2"/>
    <n v="10"/>
    <n v="3"/>
    <x v="1"/>
    <d v="2018-11-10T00:00:00"/>
    <s v="Avg of 4 NM Projects"/>
    <n v="19"/>
    <n v="-0.13"/>
    <n v="-7.3033707865168538E-4"/>
    <n v="51.62"/>
    <n v="41.63"/>
    <n v="-5.4118999999999999E-3"/>
  </r>
  <r>
    <x v="2"/>
    <n v="10"/>
    <n v="3"/>
    <x v="1"/>
    <d v="2018-11-10T00:00:00"/>
    <s v="Avg of 4 NM Projects"/>
    <n v="20"/>
    <n v="-0.26"/>
    <n v="-1.4606741573033708E-3"/>
    <n v="49"/>
    <n v="36.24"/>
    <n v="-9.4224000000000009E-3"/>
  </r>
  <r>
    <x v="2"/>
    <n v="10"/>
    <n v="3"/>
    <x v="1"/>
    <d v="2018-11-10T00:00:00"/>
    <s v="Avg of 4 NM Projects"/>
    <n v="21"/>
    <n v="-0.26"/>
    <n v="-1.4606741573033708E-3"/>
    <n v="40.409999999999997"/>
    <n v="46.18"/>
    <n v="-1.20068E-2"/>
  </r>
  <r>
    <x v="2"/>
    <n v="10"/>
    <n v="3"/>
    <x v="1"/>
    <d v="2018-11-10T00:00:00"/>
    <s v="Avg of 4 NM Projects"/>
    <n v="22"/>
    <n v="0"/>
    <n v="0"/>
    <n v="38.36"/>
    <n v="35.03"/>
    <n v="0"/>
  </r>
  <r>
    <x v="2"/>
    <n v="10"/>
    <n v="3"/>
    <x v="1"/>
    <d v="2018-11-10T00:00:00"/>
    <s v="Avg of 4 NM Projects"/>
    <n v="23"/>
    <n v="0"/>
    <n v="0"/>
    <n v="35.299999999999997"/>
    <n v="29.77"/>
    <n v="0"/>
  </r>
  <r>
    <x v="2"/>
    <n v="10"/>
    <n v="3"/>
    <x v="0"/>
    <d v="2018-11-10T00:00:00"/>
    <s v="Avg of 4 NM Projects"/>
    <n v="24"/>
    <n v="0"/>
    <n v="0"/>
    <n v="34.93"/>
    <n v="30.9"/>
    <n v="0"/>
  </r>
  <r>
    <x v="2"/>
    <n v="11"/>
    <n v="4"/>
    <x v="0"/>
    <d v="2018-11-11T00:00:00"/>
    <s v="Avg of 4 NM Projects"/>
    <n v="1"/>
    <n v="-0.13"/>
    <n v="-7.3033707865168538E-4"/>
    <n v="32.43"/>
    <n v="34.32"/>
    <n v="-4.4615999999999996E-3"/>
  </r>
  <r>
    <x v="2"/>
    <n v="11"/>
    <n v="4"/>
    <x v="0"/>
    <d v="2018-11-11T00:00:00"/>
    <s v="Avg of 4 NM Projects"/>
    <n v="2"/>
    <n v="0"/>
    <n v="0"/>
    <n v="35.44"/>
    <n v="32.03"/>
    <n v="0"/>
  </r>
  <r>
    <x v="2"/>
    <n v="11"/>
    <n v="4"/>
    <x v="0"/>
    <d v="2018-11-11T00:00:00"/>
    <s v="Avg of 4 NM Projects"/>
    <n v="3"/>
    <n v="-0.26"/>
    <n v="-1.4606741573033708E-3"/>
    <n v="29.82"/>
    <n v="32.200000000000003"/>
    <n v="-8.372000000000001E-3"/>
  </r>
  <r>
    <x v="2"/>
    <n v="11"/>
    <n v="4"/>
    <x v="0"/>
    <d v="2018-11-11T00:00:00"/>
    <s v="Avg of 4 NM Projects"/>
    <n v="4"/>
    <n v="-0.26"/>
    <n v="-1.4606741573033708E-3"/>
    <n v="29.78"/>
    <n v="27.41"/>
    <n v="-7.1266000000000003E-3"/>
  </r>
  <r>
    <x v="2"/>
    <n v="11"/>
    <n v="4"/>
    <x v="0"/>
    <d v="2018-11-11T00:00:00"/>
    <s v="Avg of 4 NM Projects"/>
    <n v="5"/>
    <n v="0"/>
    <n v="0"/>
    <n v="29.96"/>
    <n v="25.16"/>
    <n v="0"/>
  </r>
  <r>
    <x v="2"/>
    <n v="11"/>
    <n v="4"/>
    <x v="0"/>
    <d v="2018-11-11T00:00:00"/>
    <s v="Avg of 4 NM Projects"/>
    <n v="6"/>
    <n v="0"/>
    <n v="0"/>
    <n v="29.55"/>
    <n v="26.72"/>
    <n v="0"/>
  </r>
  <r>
    <x v="2"/>
    <n v="11"/>
    <n v="4"/>
    <x v="0"/>
    <d v="2018-11-11T00:00:00"/>
    <s v="Avg of 4 NM Projects"/>
    <n v="7"/>
    <n v="-0.26"/>
    <n v="-1.4606741573033708E-3"/>
    <n v="36.96"/>
    <n v="29.22"/>
    <n v="-7.5972000000000001E-3"/>
  </r>
  <r>
    <x v="2"/>
    <n v="11"/>
    <n v="4"/>
    <x v="1"/>
    <d v="2018-11-11T00:00:00"/>
    <s v="Avg of 4 NM Projects"/>
    <n v="8"/>
    <n v="9.09"/>
    <n v="5.106741573033708E-2"/>
    <n v="37.299999999999997"/>
    <n v="28.28"/>
    <n v="0.25706519999999999"/>
  </r>
  <r>
    <x v="2"/>
    <n v="11"/>
    <n v="4"/>
    <x v="1"/>
    <d v="2018-11-11T00:00:00"/>
    <s v="Avg of 4 NM Projects"/>
    <n v="9"/>
    <n v="30.075000000000003"/>
    <n v="0.1689606741573034"/>
    <n v="38.03"/>
    <n v="17.05"/>
    <n v="0.51277875000000006"/>
  </r>
  <r>
    <x v="2"/>
    <n v="11"/>
    <n v="4"/>
    <x v="1"/>
    <d v="2018-11-11T00:00:00"/>
    <s v="Avg of 4 NM Projects"/>
    <n v="10"/>
    <n v="51.069999999999993"/>
    <n v="0.28691011235955055"/>
    <n v="38.22"/>
    <n v="1.7"/>
    <n v="8.6818999999999993E-2"/>
  </r>
  <r>
    <x v="2"/>
    <n v="11"/>
    <n v="4"/>
    <x v="1"/>
    <d v="2018-11-11T00:00:00"/>
    <s v="Avg of 4 NM Projects"/>
    <n v="11"/>
    <n v="66.3"/>
    <n v="0.37247191011235953"/>
    <n v="37.700000000000003"/>
    <n v="-0.61"/>
    <n v="-4.0443E-2"/>
  </r>
  <r>
    <x v="2"/>
    <n v="11"/>
    <n v="4"/>
    <x v="1"/>
    <d v="2018-11-11T00:00:00"/>
    <s v="Avg of 4 NM Projects"/>
    <n v="12"/>
    <n v="78.335000000000008"/>
    <n v="0.44008426966292141"/>
    <n v="37.29"/>
    <n v="2.84"/>
    <n v="0.22247140000000001"/>
  </r>
  <r>
    <x v="2"/>
    <n v="11"/>
    <n v="4"/>
    <x v="1"/>
    <d v="2018-11-11T00:00:00"/>
    <s v="Avg of 4 NM Projects"/>
    <n v="13"/>
    <n v="86.14500000000001"/>
    <n v="0.48396067415730343"/>
    <n v="36.79"/>
    <n v="22.73"/>
    <n v="1.9580758500000002"/>
  </r>
  <r>
    <x v="2"/>
    <n v="11"/>
    <n v="4"/>
    <x v="1"/>
    <d v="2018-11-11T00:00:00"/>
    <s v="Avg of 4 NM Projects"/>
    <n v="14"/>
    <n v="77.44"/>
    <n v="0.43505617977528088"/>
    <n v="33.94"/>
    <n v="17.100000000000001"/>
    <n v="1.3242240000000001"/>
  </r>
  <r>
    <x v="2"/>
    <n v="11"/>
    <n v="4"/>
    <x v="1"/>
    <d v="2018-11-11T00:00:00"/>
    <s v="Avg of 4 NM Projects"/>
    <n v="15"/>
    <n v="52.61"/>
    <n v="0.295561797752809"/>
    <n v="34.89"/>
    <n v="28.27"/>
    <n v="1.4872847"/>
  </r>
  <r>
    <x v="2"/>
    <n v="11"/>
    <n v="4"/>
    <x v="1"/>
    <d v="2018-11-11T00:00:00"/>
    <s v="Avg of 4 NM Projects"/>
    <n v="16"/>
    <n v="25.215000000000003"/>
    <n v="0.14165730337078652"/>
    <n v="35.74"/>
    <n v="33.18"/>
    <n v="0.83663370000000004"/>
  </r>
  <r>
    <x v="2"/>
    <n v="11"/>
    <n v="4"/>
    <x v="1"/>
    <d v="2018-11-11T00:00:00"/>
    <s v="Avg of 4 NM Projects"/>
    <n v="17"/>
    <n v="0.51500000000000001"/>
    <n v="2.8932584269662923E-3"/>
    <n v="62.19"/>
    <n v="35.18"/>
    <n v="1.81177E-2"/>
  </r>
  <r>
    <x v="2"/>
    <n v="11"/>
    <n v="4"/>
    <x v="1"/>
    <d v="2018-11-11T00:00:00"/>
    <s v="Avg of 4 NM Projects"/>
    <n v="18"/>
    <n v="0"/>
    <n v="0"/>
    <n v="74.150000000000006"/>
    <n v="43.67"/>
    <n v="0"/>
  </r>
  <r>
    <x v="2"/>
    <n v="11"/>
    <n v="4"/>
    <x v="1"/>
    <d v="2018-11-11T00:00:00"/>
    <s v="Avg of 4 NM Projects"/>
    <n v="19"/>
    <n v="0"/>
    <n v="0"/>
    <n v="64.040000000000006"/>
    <n v="58.82"/>
    <n v="0"/>
  </r>
  <r>
    <x v="2"/>
    <n v="11"/>
    <n v="4"/>
    <x v="1"/>
    <d v="2018-11-11T00:00:00"/>
    <s v="Avg of 4 NM Projects"/>
    <n v="20"/>
    <n v="-0.13"/>
    <n v="-7.3033707865168538E-4"/>
    <n v="62.02"/>
    <n v="35.770000000000003"/>
    <n v="-4.6500999999999999E-3"/>
  </r>
  <r>
    <x v="2"/>
    <n v="11"/>
    <n v="4"/>
    <x v="1"/>
    <d v="2018-11-11T00:00:00"/>
    <s v="Avg of 4 NM Projects"/>
    <n v="21"/>
    <n v="0"/>
    <n v="0"/>
    <n v="38.71"/>
    <n v="32.64"/>
    <n v="0"/>
  </r>
  <r>
    <x v="2"/>
    <n v="11"/>
    <n v="4"/>
    <x v="1"/>
    <d v="2018-11-11T00:00:00"/>
    <s v="Avg of 4 NM Projects"/>
    <n v="22"/>
    <n v="0"/>
    <n v="0"/>
    <n v="37.630000000000003"/>
    <n v="29.88"/>
    <n v="0"/>
  </r>
  <r>
    <x v="2"/>
    <n v="11"/>
    <n v="4"/>
    <x v="1"/>
    <d v="2018-11-11T00:00:00"/>
    <s v="Avg of 4 NM Projects"/>
    <n v="23"/>
    <n v="-0.13"/>
    <n v="-7.3033707865168538E-4"/>
    <n v="35.700000000000003"/>
    <n v="25.25"/>
    <n v="-3.2825000000000003E-3"/>
  </r>
  <r>
    <x v="2"/>
    <n v="11"/>
    <n v="4"/>
    <x v="0"/>
    <d v="2018-11-11T00:00:00"/>
    <s v="Avg of 4 NM Projects"/>
    <n v="24"/>
    <n v="-0.13"/>
    <n v="-7.3033707865168538E-4"/>
    <n v="34.82"/>
    <n v="23.7"/>
    <n v="-3.081E-3"/>
  </r>
  <r>
    <x v="2"/>
    <n v="12"/>
    <n v="5"/>
    <x v="0"/>
    <d v="2018-11-12T00:00:00"/>
    <s v="Avg of 4 NM Projects"/>
    <n v="1"/>
    <n v="-0.13"/>
    <n v="-7.3033707865168538E-4"/>
    <n v="32.35"/>
    <n v="25.06"/>
    <n v="-3.2577999999999999E-3"/>
  </r>
  <r>
    <x v="2"/>
    <n v="12"/>
    <n v="5"/>
    <x v="0"/>
    <d v="2018-11-12T00:00:00"/>
    <s v="Avg of 4 NM Projects"/>
    <n v="2"/>
    <n v="-0.13"/>
    <n v="-7.3033707865168538E-4"/>
    <n v="29.74"/>
    <n v="22.07"/>
    <n v="-2.8690999999999999E-3"/>
  </r>
  <r>
    <x v="2"/>
    <n v="12"/>
    <n v="5"/>
    <x v="0"/>
    <d v="2018-11-12T00:00:00"/>
    <s v="Avg of 4 NM Projects"/>
    <n v="3"/>
    <n v="0"/>
    <n v="0"/>
    <n v="29.53"/>
    <n v="22.52"/>
    <n v="0"/>
  </r>
  <r>
    <x v="2"/>
    <n v="12"/>
    <n v="5"/>
    <x v="0"/>
    <d v="2018-11-12T00:00:00"/>
    <s v="Avg of 4 NM Projects"/>
    <n v="4"/>
    <n v="0"/>
    <n v="0"/>
    <n v="27.48"/>
    <n v="26.37"/>
    <n v="0"/>
  </r>
  <r>
    <x v="2"/>
    <n v="12"/>
    <n v="5"/>
    <x v="0"/>
    <d v="2018-11-12T00:00:00"/>
    <s v="Avg of 4 NM Projects"/>
    <n v="5"/>
    <n v="-0.13"/>
    <n v="-7.3033707865168538E-4"/>
    <n v="29.05"/>
    <n v="25.2"/>
    <n v="-3.2759999999999998E-3"/>
  </r>
  <r>
    <x v="2"/>
    <n v="12"/>
    <n v="5"/>
    <x v="0"/>
    <d v="2018-11-12T00:00:00"/>
    <s v="Avg of 4 NM Projects"/>
    <n v="6"/>
    <n v="-0.39"/>
    <n v="-2.1910112359550564E-3"/>
    <n v="33.93"/>
    <n v="30.93"/>
    <n v="-1.2062699999999999E-2"/>
  </r>
  <r>
    <x v="2"/>
    <n v="12"/>
    <n v="5"/>
    <x v="0"/>
    <d v="2018-11-12T00:00:00"/>
    <s v="Avg of 4 NM Projects"/>
    <n v="7"/>
    <n v="-0.13"/>
    <n v="-7.3033707865168538E-4"/>
    <n v="38.5"/>
    <n v="35.96"/>
    <n v="-4.6748000000000007E-3"/>
  </r>
  <r>
    <x v="2"/>
    <n v="12"/>
    <n v="5"/>
    <x v="1"/>
    <d v="2018-11-12T00:00:00"/>
    <s v="Avg of 4 NM Projects"/>
    <n v="8"/>
    <n v="3.2050000000000001"/>
    <n v="1.8005617977528091E-2"/>
    <n v="40.549999999999997"/>
    <n v="48.17"/>
    <n v="0.15438484999999999"/>
  </r>
  <r>
    <x v="2"/>
    <n v="12"/>
    <n v="5"/>
    <x v="1"/>
    <d v="2018-11-12T00:00:00"/>
    <s v="Avg of 4 NM Projects"/>
    <n v="9"/>
    <n v="9.3449999999999989"/>
    <n v="5.2499999999999991E-2"/>
    <n v="40.549999999999997"/>
    <n v="37.9"/>
    <n v="0.35417549999999992"/>
  </r>
  <r>
    <x v="2"/>
    <n v="12"/>
    <n v="5"/>
    <x v="1"/>
    <d v="2018-11-12T00:00:00"/>
    <s v="Avg of 4 NM Projects"/>
    <n v="10"/>
    <n v="19.59"/>
    <n v="0.1100561797752809"/>
    <n v="40.9"/>
    <n v="29.94"/>
    <n v="0.58652459999999995"/>
  </r>
  <r>
    <x v="2"/>
    <n v="12"/>
    <n v="5"/>
    <x v="1"/>
    <d v="2018-11-12T00:00:00"/>
    <s v="Avg of 4 NM Projects"/>
    <n v="11"/>
    <n v="34.43"/>
    <n v="0.19342696629213482"/>
    <n v="37.840000000000003"/>
    <n v="32.75"/>
    <n v="1.1275824999999999"/>
  </r>
  <r>
    <x v="2"/>
    <n v="12"/>
    <n v="5"/>
    <x v="1"/>
    <d v="2018-11-12T00:00:00"/>
    <s v="Avg of 4 NM Projects"/>
    <n v="12"/>
    <n v="44.544999999999995"/>
    <n v="0.25025280898876401"/>
    <n v="37.01"/>
    <n v="30"/>
    <n v="1.3363499999999999"/>
  </r>
  <r>
    <x v="2"/>
    <n v="12"/>
    <n v="5"/>
    <x v="1"/>
    <d v="2018-11-12T00:00:00"/>
    <s v="Avg of 4 NM Projects"/>
    <n v="13"/>
    <n v="38.784999999999997"/>
    <n v="0.21789325842696627"/>
    <n v="35.92"/>
    <n v="35.46"/>
    <n v="1.3753161"/>
  </r>
  <r>
    <x v="2"/>
    <n v="12"/>
    <n v="5"/>
    <x v="1"/>
    <d v="2018-11-12T00:00:00"/>
    <s v="Avg of 4 NM Projects"/>
    <n v="14"/>
    <n v="24.319999999999997"/>
    <n v="0.13662921348314605"/>
    <n v="35.96"/>
    <n v="36.44"/>
    <n v="0.88622079999999981"/>
  </r>
  <r>
    <x v="2"/>
    <n v="12"/>
    <n v="5"/>
    <x v="1"/>
    <d v="2018-11-12T00:00:00"/>
    <s v="Avg of 4 NM Projects"/>
    <n v="15"/>
    <n v="13.31"/>
    <n v="7.4775280898876403E-2"/>
    <n v="35.950000000000003"/>
    <n v="41.64"/>
    <n v="0.55422840000000007"/>
  </r>
  <r>
    <x v="2"/>
    <n v="12"/>
    <n v="5"/>
    <x v="1"/>
    <d v="2018-11-12T00:00:00"/>
    <s v="Avg of 4 NM Projects"/>
    <n v="16"/>
    <n v="6.1449999999999996"/>
    <n v="3.4522471910112359E-2"/>
    <n v="37.68"/>
    <n v="56.65"/>
    <n v="0.34811424999999996"/>
  </r>
  <r>
    <x v="2"/>
    <n v="12"/>
    <n v="5"/>
    <x v="1"/>
    <d v="2018-11-12T00:00:00"/>
    <s v="Avg of 4 NM Projects"/>
    <n v="17"/>
    <n v="-0.13"/>
    <n v="-7.3033707865168538E-4"/>
    <n v="54.99"/>
    <n v="64.430000000000007"/>
    <n v="-8.3759000000000021E-3"/>
  </r>
  <r>
    <x v="2"/>
    <n v="12"/>
    <n v="5"/>
    <x v="1"/>
    <d v="2018-11-12T00:00:00"/>
    <s v="Avg of 4 NM Projects"/>
    <n v="18"/>
    <n v="0"/>
    <n v="0"/>
    <n v="76.23"/>
    <n v="92.33"/>
    <n v="0"/>
  </r>
  <r>
    <x v="2"/>
    <n v="12"/>
    <n v="5"/>
    <x v="1"/>
    <d v="2018-11-12T00:00:00"/>
    <s v="Avg of 4 NM Projects"/>
    <n v="19"/>
    <n v="-0.13"/>
    <n v="-7.3033707865168538E-4"/>
    <n v="73.45"/>
    <n v="95.8"/>
    <n v="-1.2454E-2"/>
  </r>
  <r>
    <x v="2"/>
    <n v="12"/>
    <n v="5"/>
    <x v="1"/>
    <d v="2018-11-12T00:00:00"/>
    <s v="Avg of 4 NM Projects"/>
    <n v="20"/>
    <n v="0"/>
    <n v="0"/>
    <n v="57.72"/>
    <n v="76.739999999999995"/>
    <n v="0"/>
  </r>
  <r>
    <x v="2"/>
    <n v="12"/>
    <n v="5"/>
    <x v="1"/>
    <d v="2018-11-12T00:00:00"/>
    <s v="Avg of 4 NM Projects"/>
    <n v="21"/>
    <n v="-0.13"/>
    <n v="-7.3033707865168538E-4"/>
    <n v="48.22"/>
    <n v="72.069999999999993"/>
    <n v="-9.3691E-3"/>
  </r>
  <r>
    <x v="2"/>
    <n v="12"/>
    <n v="5"/>
    <x v="1"/>
    <d v="2018-11-12T00:00:00"/>
    <s v="Avg of 4 NM Projects"/>
    <n v="22"/>
    <n v="0"/>
    <n v="0"/>
    <n v="37.83"/>
    <n v="44.38"/>
    <n v="0"/>
  </r>
  <r>
    <x v="2"/>
    <n v="12"/>
    <n v="5"/>
    <x v="1"/>
    <d v="2018-11-12T00:00:00"/>
    <s v="Avg of 4 NM Projects"/>
    <n v="23"/>
    <n v="-0.26"/>
    <n v="-1.4606741573033708E-3"/>
    <n v="37.659999999999997"/>
    <n v="34.18"/>
    <n v="-8.8868000000000003E-3"/>
  </r>
  <r>
    <x v="2"/>
    <n v="12"/>
    <n v="5"/>
    <x v="0"/>
    <d v="2018-11-12T00:00:00"/>
    <s v="Avg of 4 NM Projects"/>
    <n v="24"/>
    <n v="0"/>
    <n v="0"/>
    <n v="30.19"/>
    <n v="31.96"/>
    <n v="0"/>
  </r>
  <r>
    <x v="2"/>
    <n v="13"/>
    <n v="6"/>
    <x v="0"/>
    <d v="2018-11-13T00:00:00"/>
    <s v="Avg of 4 NM Projects"/>
    <n v="1"/>
    <n v="-0.13"/>
    <n v="-7.3033707865168538E-4"/>
    <n v="28.87"/>
    <n v="29.06"/>
    <n v="-3.7778E-3"/>
  </r>
  <r>
    <x v="2"/>
    <n v="13"/>
    <n v="6"/>
    <x v="0"/>
    <d v="2018-11-13T00:00:00"/>
    <s v="Avg of 4 NM Projects"/>
    <n v="2"/>
    <n v="-0.13"/>
    <n v="-7.3033707865168538E-4"/>
    <n v="27.31"/>
    <n v="28.66"/>
    <n v="-3.7258E-3"/>
  </r>
  <r>
    <x v="2"/>
    <n v="13"/>
    <n v="6"/>
    <x v="0"/>
    <d v="2018-11-13T00:00:00"/>
    <s v="Avg of 4 NM Projects"/>
    <n v="3"/>
    <n v="-0.26"/>
    <n v="-1.4606741573033708E-3"/>
    <n v="23.18"/>
    <n v="26.27"/>
    <n v="-6.8302000000000007E-3"/>
  </r>
  <r>
    <x v="2"/>
    <n v="13"/>
    <n v="6"/>
    <x v="0"/>
    <d v="2018-11-13T00:00:00"/>
    <s v="Avg of 4 NM Projects"/>
    <n v="4"/>
    <n v="0"/>
    <n v="0"/>
    <n v="23.26"/>
    <n v="29.16"/>
    <n v="0"/>
  </r>
  <r>
    <x v="2"/>
    <n v="13"/>
    <n v="6"/>
    <x v="0"/>
    <d v="2018-11-13T00:00:00"/>
    <s v="Avg of 4 NM Projects"/>
    <n v="5"/>
    <n v="0"/>
    <n v="0"/>
    <n v="24.28"/>
    <n v="30.03"/>
    <n v="0"/>
  </r>
  <r>
    <x v="2"/>
    <n v="13"/>
    <n v="6"/>
    <x v="0"/>
    <d v="2018-11-13T00:00:00"/>
    <s v="Avg of 4 NM Projects"/>
    <n v="6"/>
    <n v="0"/>
    <n v="0"/>
    <n v="28.04"/>
    <n v="32.79"/>
    <n v="0"/>
  </r>
  <r>
    <x v="2"/>
    <n v="13"/>
    <n v="6"/>
    <x v="0"/>
    <d v="2018-11-13T00:00:00"/>
    <s v="Avg of 4 NM Projects"/>
    <n v="7"/>
    <n v="-0.26"/>
    <n v="-1.4606741573033708E-3"/>
    <n v="36.67"/>
    <n v="59.63"/>
    <n v="-1.5503800000000002E-2"/>
  </r>
  <r>
    <x v="2"/>
    <n v="13"/>
    <n v="6"/>
    <x v="1"/>
    <d v="2018-11-13T00:00:00"/>
    <s v="Avg of 4 NM Projects"/>
    <n v="8"/>
    <n v="0.77"/>
    <n v="4.3258426966292134E-3"/>
    <n v="38.380000000000003"/>
    <n v="52.14"/>
    <n v="4.0147800000000004E-2"/>
  </r>
  <r>
    <x v="2"/>
    <n v="13"/>
    <n v="6"/>
    <x v="1"/>
    <d v="2018-11-13T00:00:00"/>
    <s v="Avg of 4 NM Projects"/>
    <n v="9"/>
    <n v="6.15"/>
    <n v="3.4550561797752809E-2"/>
    <n v="41.04"/>
    <n v="70.06"/>
    <n v="0.430869"/>
  </r>
  <r>
    <x v="2"/>
    <n v="13"/>
    <n v="6"/>
    <x v="1"/>
    <d v="2018-11-13T00:00:00"/>
    <s v="Avg of 4 NM Projects"/>
    <n v="10"/>
    <n v="9.6"/>
    <n v="5.3932584269662923E-2"/>
    <n v="40.950000000000003"/>
    <n v="72.650000000000006"/>
    <n v="0.69744000000000006"/>
  </r>
  <r>
    <x v="2"/>
    <n v="13"/>
    <n v="6"/>
    <x v="1"/>
    <d v="2018-11-13T00:00:00"/>
    <s v="Avg of 4 NM Projects"/>
    <n v="11"/>
    <n v="8.06"/>
    <n v="4.5280898876404498E-2"/>
    <n v="48.45"/>
    <n v="71.930000000000007"/>
    <n v="0.57975580000000015"/>
  </r>
  <r>
    <x v="2"/>
    <n v="13"/>
    <n v="6"/>
    <x v="1"/>
    <d v="2018-11-13T00:00:00"/>
    <s v="Avg of 4 NM Projects"/>
    <n v="12"/>
    <n v="11.785"/>
    <n v="6.6207865168539326E-2"/>
    <n v="48.82"/>
    <n v="71.05"/>
    <n v="0.83732424999999999"/>
  </r>
  <r>
    <x v="2"/>
    <n v="13"/>
    <n v="6"/>
    <x v="1"/>
    <d v="2018-11-13T00:00:00"/>
    <s v="Avg of 4 NM Projects"/>
    <n v="13"/>
    <n v="12.795"/>
    <n v="7.1882022471910112E-2"/>
    <n v="45.75"/>
    <n v="54.55"/>
    <n v="0.69796724999999993"/>
  </r>
  <r>
    <x v="2"/>
    <n v="13"/>
    <n v="6"/>
    <x v="1"/>
    <d v="2018-11-13T00:00:00"/>
    <s v="Avg of 4 NM Projects"/>
    <n v="14"/>
    <n v="8.5749999999999993"/>
    <n v="4.8174157303370782E-2"/>
    <n v="41.33"/>
    <n v="50.59"/>
    <n v="0.43380925000000004"/>
  </r>
  <r>
    <x v="2"/>
    <n v="13"/>
    <n v="6"/>
    <x v="1"/>
    <d v="2018-11-13T00:00:00"/>
    <s v="Avg of 4 NM Projects"/>
    <n v="15"/>
    <n v="4.4800000000000004"/>
    <n v="2.51685393258427E-2"/>
    <n v="40.119999999999997"/>
    <n v="48.73"/>
    <n v="0.21831040000000002"/>
  </r>
  <r>
    <x v="2"/>
    <n v="13"/>
    <n v="6"/>
    <x v="1"/>
    <d v="2018-11-13T00:00:00"/>
    <s v="Avg of 4 NM Projects"/>
    <n v="16"/>
    <n v="0.77"/>
    <n v="4.3258426966292134E-3"/>
    <n v="40.74"/>
    <n v="51.7"/>
    <n v="3.9809000000000004E-2"/>
  </r>
  <r>
    <x v="2"/>
    <n v="13"/>
    <n v="6"/>
    <x v="1"/>
    <d v="2018-11-13T00:00:00"/>
    <s v="Avg of 4 NM Projects"/>
    <n v="17"/>
    <n v="0"/>
    <n v="0"/>
    <n v="47.79"/>
    <n v="56.88"/>
    <n v="0"/>
  </r>
  <r>
    <x v="2"/>
    <n v="13"/>
    <n v="6"/>
    <x v="1"/>
    <d v="2018-11-13T00:00:00"/>
    <s v="Avg of 4 NM Projects"/>
    <n v="18"/>
    <n v="0"/>
    <n v="0"/>
    <n v="65"/>
    <n v="69.87"/>
    <n v="0"/>
  </r>
  <r>
    <x v="2"/>
    <n v="13"/>
    <n v="6"/>
    <x v="1"/>
    <d v="2018-11-13T00:00:00"/>
    <s v="Avg of 4 NM Projects"/>
    <n v="19"/>
    <n v="0"/>
    <n v="0"/>
    <n v="55.63"/>
    <n v="54.92"/>
    <n v="0"/>
  </r>
  <r>
    <x v="2"/>
    <n v="13"/>
    <n v="6"/>
    <x v="1"/>
    <d v="2018-11-13T00:00:00"/>
    <s v="Avg of 4 NM Projects"/>
    <n v="20"/>
    <n v="-0.26"/>
    <n v="-1.4606741573033708E-3"/>
    <n v="42.21"/>
    <n v="38.74"/>
    <n v="-1.00724E-2"/>
  </r>
  <r>
    <x v="2"/>
    <n v="13"/>
    <n v="6"/>
    <x v="1"/>
    <d v="2018-11-13T00:00:00"/>
    <s v="Avg of 4 NM Projects"/>
    <n v="21"/>
    <n v="0"/>
    <n v="0"/>
    <n v="41.4"/>
    <n v="38.06"/>
    <n v="0"/>
  </r>
  <r>
    <x v="2"/>
    <n v="13"/>
    <n v="6"/>
    <x v="1"/>
    <d v="2018-11-13T00:00:00"/>
    <s v="Avg of 4 NM Projects"/>
    <n v="22"/>
    <n v="0"/>
    <n v="0"/>
    <n v="38.479999999999997"/>
    <n v="42.7"/>
    <n v="0"/>
  </r>
  <r>
    <x v="2"/>
    <n v="13"/>
    <n v="6"/>
    <x v="1"/>
    <d v="2018-11-13T00:00:00"/>
    <s v="Avg of 4 NM Projects"/>
    <n v="23"/>
    <n v="-0.39"/>
    <n v="-2.1910112359550564E-3"/>
    <n v="35.369999999999997"/>
    <n v="28.28"/>
    <n v="-1.1029200000000001E-2"/>
  </r>
  <r>
    <x v="2"/>
    <n v="13"/>
    <n v="6"/>
    <x v="0"/>
    <d v="2018-11-13T00:00:00"/>
    <s v="Avg of 4 NM Projects"/>
    <n v="24"/>
    <n v="-0.13"/>
    <n v="-7.3033707865168538E-4"/>
    <n v="30.69"/>
    <n v="25.43"/>
    <n v="-3.3059000000000001E-3"/>
  </r>
  <r>
    <x v="2"/>
    <n v="14"/>
    <n v="7"/>
    <x v="0"/>
    <d v="2018-11-14T00:00:00"/>
    <s v="Avg of 4 NM Projects"/>
    <n v="1"/>
    <n v="-0.13"/>
    <n v="-7.3033707865168538E-4"/>
    <n v="36.42"/>
    <n v="13.74"/>
    <n v="-1.7861999999999999E-3"/>
  </r>
  <r>
    <x v="2"/>
    <n v="14"/>
    <n v="7"/>
    <x v="0"/>
    <d v="2018-11-14T00:00:00"/>
    <s v="Avg of 4 NM Projects"/>
    <n v="2"/>
    <n v="0"/>
    <n v="0"/>
    <n v="35.53"/>
    <n v="14.24"/>
    <n v="0"/>
  </r>
  <r>
    <x v="2"/>
    <n v="14"/>
    <n v="7"/>
    <x v="0"/>
    <d v="2018-11-14T00:00:00"/>
    <s v="Avg of 4 NM Projects"/>
    <n v="3"/>
    <n v="-0.26"/>
    <n v="-1.4606741573033708E-3"/>
    <n v="32.19"/>
    <n v="19.48"/>
    <n v="-5.0648000000000004E-3"/>
  </r>
  <r>
    <x v="2"/>
    <n v="14"/>
    <n v="7"/>
    <x v="0"/>
    <d v="2018-11-14T00:00:00"/>
    <s v="Avg of 4 NM Projects"/>
    <n v="4"/>
    <n v="0"/>
    <n v="0"/>
    <n v="31.04"/>
    <n v="20.9"/>
    <n v="0"/>
  </r>
  <r>
    <x v="2"/>
    <n v="14"/>
    <n v="7"/>
    <x v="0"/>
    <d v="2018-11-14T00:00:00"/>
    <s v="Avg of 4 NM Projects"/>
    <n v="5"/>
    <n v="0"/>
    <n v="0"/>
    <n v="31.34"/>
    <n v="22.42"/>
    <n v="0"/>
  </r>
  <r>
    <x v="2"/>
    <n v="14"/>
    <n v="7"/>
    <x v="0"/>
    <d v="2018-11-14T00:00:00"/>
    <s v="Avg of 4 NM Projects"/>
    <n v="6"/>
    <n v="-0.13"/>
    <n v="-7.3033707865168538E-4"/>
    <n v="41.96"/>
    <n v="24.09"/>
    <n v="-3.1316999999999998E-3"/>
  </r>
  <r>
    <x v="2"/>
    <n v="14"/>
    <n v="7"/>
    <x v="0"/>
    <d v="2018-11-14T00:00:00"/>
    <s v="Avg of 4 NM Projects"/>
    <n v="7"/>
    <n v="-0.13"/>
    <n v="-7.3033707865168538E-4"/>
    <n v="50.84"/>
    <n v="49.47"/>
    <n v="-6.4310999999999995E-3"/>
  </r>
  <r>
    <x v="2"/>
    <n v="14"/>
    <n v="7"/>
    <x v="0"/>
    <d v="2018-11-14T00:00:00"/>
    <s v="Avg of 4 NM Projects"/>
    <n v="8"/>
    <n v="1.6649999999999998"/>
    <n v="9.3539325842696627E-3"/>
    <n v="76.83"/>
    <n v="50.63"/>
    <n v="8.4298949999999997E-2"/>
  </r>
  <r>
    <x v="2"/>
    <n v="14"/>
    <n v="7"/>
    <x v="0"/>
    <d v="2018-11-14T00:00:00"/>
    <s v="Avg of 4 NM Projects"/>
    <n v="9"/>
    <n v="4.74"/>
    <n v="2.6629213483146067E-2"/>
    <n v="60.47"/>
    <n v="39.83"/>
    <n v="0.1887942"/>
  </r>
  <r>
    <x v="2"/>
    <n v="14"/>
    <n v="7"/>
    <x v="0"/>
    <d v="2018-11-14T00:00:00"/>
    <s v="Avg of 4 NM Projects"/>
    <n v="10"/>
    <n v="10.75"/>
    <n v="6.0393258426966294E-2"/>
    <n v="51.77"/>
    <n v="28.45"/>
    <n v="0.30583749999999998"/>
  </r>
  <r>
    <x v="2"/>
    <n v="14"/>
    <n v="7"/>
    <x v="0"/>
    <d v="2018-11-14T00:00:00"/>
    <s v="Avg of 4 NM Projects"/>
    <n v="11"/>
    <n v="15.105"/>
    <n v="8.4859550561797753E-2"/>
    <n v="59.63"/>
    <n v="28.65"/>
    <n v="0.43275824999999996"/>
  </r>
  <r>
    <x v="2"/>
    <n v="14"/>
    <n v="7"/>
    <x v="0"/>
    <d v="2018-11-14T00:00:00"/>
    <s v="Avg of 4 NM Projects"/>
    <n v="12"/>
    <n v="20.09"/>
    <n v="0.11286516853932584"/>
    <n v="55.12"/>
    <n v="23.06"/>
    <n v="0.4632754"/>
  </r>
  <r>
    <x v="2"/>
    <n v="14"/>
    <n v="7"/>
    <x v="0"/>
    <d v="2018-11-14T00:00:00"/>
    <s v="Avg of 4 NM Projects"/>
    <n v="13"/>
    <n v="18.435000000000002"/>
    <n v="0.10356741573033709"/>
    <n v="53.8"/>
    <n v="19.309999999999999"/>
    <n v="0.35597984999999999"/>
  </r>
  <r>
    <x v="2"/>
    <n v="14"/>
    <n v="7"/>
    <x v="0"/>
    <d v="2018-11-14T00:00:00"/>
    <s v="Avg of 4 NM Projects"/>
    <n v="14"/>
    <n v="18.560000000000002"/>
    <n v="0.10426966292134833"/>
    <n v="53.71"/>
    <n v="36.54"/>
    <n v="0.67818240000000007"/>
  </r>
  <r>
    <x v="2"/>
    <n v="14"/>
    <n v="7"/>
    <x v="0"/>
    <d v="2018-11-14T00:00:00"/>
    <s v="Avg of 4 NM Projects"/>
    <n v="15"/>
    <n v="15.874999999999998"/>
    <n v="8.9185393258426962E-2"/>
    <n v="54.64"/>
    <n v="37.22"/>
    <n v="0.59086749999999999"/>
  </r>
  <r>
    <x v="2"/>
    <n v="14"/>
    <n v="7"/>
    <x v="0"/>
    <d v="2018-11-14T00:00:00"/>
    <s v="Avg of 4 NM Projects"/>
    <n v="16"/>
    <n v="6.1400000000000006"/>
    <n v="3.449438202247191E-2"/>
    <n v="63.8"/>
    <n v="44.34"/>
    <n v="0.27224760000000003"/>
  </r>
  <r>
    <x v="2"/>
    <n v="14"/>
    <n v="7"/>
    <x v="0"/>
    <d v="2018-11-14T00:00:00"/>
    <s v="Avg of 4 NM Projects"/>
    <n v="17"/>
    <n v="0.13"/>
    <n v="7.3033707865168538E-4"/>
    <n v="89.37"/>
    <n v="68.91"/>
    <n v="8.9582999999999989E-3"/>
  </r>
  <r>
    <x v="2"/>
    <n v="14"/>
    <n v="7"/>
    <x v="0"/>
    <d v="2018-11-14T00:00:00"/>
    <s v="Avg of 4 NM Projects"/>
    <n v="18"/>
    <n v="-0.39"/>
    <n v="-2.1910112359550564E-3"/>
    <n v="98.45"/>
    <n v="96.36"/>
    <n v="-3.7580400000000007E-2"/>
  </r>
  <r>
    <x v="2"/>
    <n v="14"/>
    <n v="7"/>
    <x v="0"/>
    <d v="2018-11-14T00:00:00"/>
    <s v="Avg of 4 NM Projects"/>
    <n v="19"/>
    <n v="-0.26"/>
    <n v="-1.4606741573033708E-3"/>
    <n v="90.82"/>
    <n v="103.92"/>
    <n v="-2.70192E-2"/>
  </r>
  <r>
    <x v="2"/>
    <n v="14"/>
    <n v="7"/>
    <x v="0"/>
    <d v="2018-11-14T00:00:00"/>
    <s v="Avg of 4 NM Projects"/>
    <n v="20"/>
    <n v="0"/>
    <n v="0"/>
    <n v="85.16"/>
    <n v="110.03"/>
    <n v="0"/>
  </r>
  <r>
    <x v="2"/>
    <n v="14"/>
    <n v="7"/>
    <x v="0"/>
    <d v="2018-11-14T00:00:00"/>
    <s v="Avg of 4 NM Projects"/>
    <n v="21"/>
    <n v="0"/>
    <n v="0"/>
    <n v="80.209999999999994"/>
    <n v="121.63"/>
    <n v="0"/>
  </r>
  <r>
    <x v="2"/>
    <n v="14"/>
    <n v="7"/>
    <x v="0"/>
    <d v="2018-11-14T00:00:00"/>
    <s v="Avg of 4 NM Projects"/>
    <n v="22"/>
    <n v="0"/>
    <n v="0"/>
    <n v="69.27"/>
    <n v="126.33"/>
    <n v="0"/>
  </r>
  <r>
    <x v="2"/>
    <n v="14"/>
    <n v="7"/>
    <x v="0"/>
    <d v="2018-11-14T00:00:00"/>
    <s v="Avg of 4 NM Projects"/>
    <n v="23"/>
    <n v="-0.13"/>
    <n v="-7.3033707865168538E-4"/>
    <n v="59.13"/>
    <n v="86.46"/>
    <n v="-1.1239799999999999E-2"/>
  </r>
  <r>
    <x v="2"/>
    <n v="14"/>
    <n v="7"/>
    <x v="0"/>
    <d v="2018-11-14T00:00:00"/>
    <s v="Avg of 4 NM Projects"/>
    <n v="24"/>
    <n v="0"/>
    <n v="0"/>
    <n v="60.97"/>
    <n v="58.79"/>
    <n v="0"/>
  </r>
  <r>
    <x v="2"/>
    <n v="15"/>
    <n v="1"/>
    <x v="0"/>
    <d v="2018-11-15T00:00:00"/>
    <s v="Avg of 4 NM Projects"/>
    <n v="1"/>
    <n v="-0.13"/>
    <n v="-7.3033707865168538E-4"/>
    <n v="88.64"/>
    <n v="61.8"/>
    <n v="-8.0340000000000012E-3"/>
  </r>
  <r>
    <x v="2"/>
    <n v="15"/>
    <n v="1"/>
    <x v="0"/>
    <d v="2018-11-15T00:00:00"/>
    <s v="Avg of 4 NM Projects"/>
    <n v="2"/>
    <n v="-0.26"/>
    <n v="-1.4606741573033708E-3"/>
    <n v="76.739999999999995"/>
    <n v="59.75"/>
    <n v="-1.5535E-2"/>
  </r>
  <r>
    <x v="2"/>
    <n v="15"/>
    <n v="1"/>
    <x v="0"/>
    <d v="2018-11-15T00:00:00"/>
    <s v="Avg of 4 NM Projects"/>
    <n v="3"/>
    <n v="-0.13"/>
    <n v="-7.3033707865168538E-4"/>
    <n v="76.180000000000007"/>
    <n v="68.099999999999994"/>
    <n v="-8.8529999999999998E-3"/>
  </r>
  <r>
    <x v="2"/>
    <n v="15"/>
    <n v="1"/>
    <x v="0"/>
    <d v="2018-11-15T00:00:00"/>
    <s v="Avg of 4 NM Projects"/>
    <n v="4"/>
    <n v="0"/>
    <n v="0"/>
    <n v="75.16"/>
    <n v="62.18"/>
    <n v="0"/>
  </r>
  <r>
    <x v="2"/>
    <n v="15"/>
    <n v="1"/>
    <x v="0"/>
    <d v="2018-11-15T00:00:00"/>
    <s v="Avg of 4 NM Projects"/>
    <n v="5"/>
    <n v="0"/>
    <n v="0"/>
    <n v="76.23"/>
    <n v="58.07"/>
    <n v="0"/>
  </r>
  <r>
    <x v="2"/>
    <n v="15"/>
    <n v="1"/>
    <x v="0"/>
    <d v="2018-11-15T00:00:00"/>
    <s v="Avg of 4 NM Projects"/>
    <n v="6"/>
    <n v="0"/>
    <n v="0"/>
    <n v="96.52"/>
    <n v="63.93"/>
    <n v="0"/>
  </r>
  <r>
    <x v="2"/>
    <n v="15"/>
    <n v="1"/>
    <x v="0"/>
    <d v="2018-11-15T00:00:00"/>
    <s v="Avg of 4 NM Projects"/>
    <n v="7"/>
    <n v="-0.26"/>
    <n v="-1.4606741573033708E-3"/>
    <n v="97.99"/>
    <n v="80.709999999999994"/>
    <n v="-2.0984599999999999E-2"/>
  </r>
  <r>
    <x v="2"/>
    <n v="15"/>
    <n v="1"/>
    <x v="0"/>
    <d v="2018-11-15T00:00:00"/>
    <s v="Avg of 4 NM Projects"/>
    <n v="8"/>
    <n v="9.73"/>
    <n v="5.466292134831461E-2"/>
    <n v="99.7"/>
    <n v="86.54"/>
    <n v="0.84203420000000007"/>
  </r>
  <r>
    <x v="2"/>
    <n v="15"/>
    <n v="1"/>
    <x v="0"/>
    <d v="2018-11-15T00:00:00"/>
    <s v="Avg of 4 NM Projects"/>
    <n v="9"/>
    <n v="27.78"/>
    <n v="0.15606741573033708"/>
    <n v="97.6"/>
    <n v="90.27"/>
    <n v="2.5077006000000002"/>
  </r>
  <r>
    <x v="2"/>
    <n v="15"/>
    <n v="1"/>
    <x v="0"/>
    <d v="2018-11-15T00:00:00"/>
    <s v="Avg of 4 NM Projects"/>
    <n v="10"/>
    <n v="47.105000000000004"/>
    <n v="0.26463483146067418"/>
    <n v="96.79"/>
    <n v="109.91"/>
    <n v="5.1773105500000005"/>
  </r>
  <r>
    <x v="2"/>
    <n v="15"/>
    <n v="1"/>
    <x v="0"/>
    <d v="2018-11-15T00:00:00"/>
    <s v="Avg of 4 NM Projects"/>
    <n v="11"/>
    <n v="59.905000000000001"/>
    <n v="0.33654494382022471"/>
    <n v="98.39"/>
    <n v="84.73"/>
    <n v="5.0757506499999998"/>
  </r>
  <r>
    <x v="2"/>
    <n v="15"/>
    <n v="1"/>
    <x v="0"/>
    <d v="2018-11-15T00:00:00"/>
    <s v="Avg of 4 NM Projects"/>
    <n v="12"/>
    <n v="60.42"/>
    <n v="0.33943820224719101"/>
    <n v="98.16"/>
    <n v="68.27"/>
    <n v="4.1248733999999994"/>
  </r>
  <r>
    <x v="2"/>
    <n v="15"/>
    <n v="1"/>
    <x v="0"/>
    <d v="2018-11-15T00:00:00"/>
    <s v="Avg of 4 NM Projects"/>
    <n v="13"/>
    <n v="63.36"/>
    <n v="0.3559550561797753"/>
    <n v="85.09"/>
    <n v="87.05"/>
    <n v="5.5154879999999995"/>
  </r>
  <r>
    <x v="2"/>
    <n v="15"/>
    <n v="1"/>
    <x v="0"/>
    <d v="2018-11-15T00:00:00"/>
    <s v="Avg of 4 NM Projects"/>
    <n v="14"/>
    <n v="52.605000000000004"/>
    <n v="0.29553370786516858"/>
    <n v="86.5"/>
    <n v="111.99"/>
    <n v="5.8912339500000002"/>
  </r>
  <r>
    <x v="2"/>
    <n v="15"/>
    <n v="1"/>
    <x v="0"/>
    <d v="2018-11-15T00:00:00"/>
    <s v="Avg of 4 NM Projects"/>
    <n v="15"/>
    <n v="29.95"/>
    <n v="0.16825842696629212"/>
    <n v="86.42"/>
    <n v="103.89"/>
    <n v="3.1115054999999998"/>
  </r>
  <r>
    <x v="2"/>
    <n v="15"/>
    <n v="1"/>
    <x v="0"/>
    <d v="2018-11-15T00:00:00"/>
    <s v="Avg of 4 NM Projects"/>
    <n v="16"/>
    <n v="7.6750000000000007"/>
    <n v="4.3117977528089893E-2"/>
    <n v="90"/>
    <n v="107.25"/>
    <n v="0.82314375000000006"/>
  </r>
  <r>
    <x v="2"/>
    <n v="15"/>
    <n v="1"/>
    <x v="0"/>
    <d v="2018-11-15T00:00:00"/>
    <s v="Avg of 4 NM Projects"/>
    <n v="17"/>
    <n v="0"/>
    <n v="0"/>
    <n v="97.44"/>
    <n v="80.41"/>
    <n v="0"/>
  </r>
  <r>
    <x v="2"/>
    <n v="15"/>
    <n v="1"/>
    <x v="0"/>
    <d v="2018-11-15T00:00:00"/>
    <s v="Avg of 4 NM Projects"/>
    <n v="18"/>
    <n v="-0.26"/>
    <n v="-1.4606741573033708E-3"/>
    <n v="101.33"/>
    <n v="105.37"/>
    <n v="-2.7396200000000002E-2"/>
  </r>
  <r>
    <x v="2"/>
    <n v="15"/>
    <n v="1"/>
    <x v="0"/>
    <d v="2018-11-15T00:00:00"/>
    <s v="Avg of 4 NM Projects"/>
    <n v="19"/>
    <n v="0"/>
    <n v="0"/>
    <n v="98.87"/>
    <n v="108.53"/>
    <n v="0"/>
  </r>
  <r>
    <x v="2"/>
    <n v="15"/>
    <n v="1"/>
    <x v="0"/>
    <d v="2018-11-15T00:00:00"/>
    <s v="Avg of 4 NM Projects"/>
    <n v="20"/>
    <n v="0"/>
    <n v="0"/>
    <n v="90.93"/>
    <n v="118.78"/>
    <n v="0"/>
  </r>
  <r>
    <x v="2"/>
    <n v="15"/>
    <n v="1"/>
    <x v="0"/>
    <d v="2018-11-15T00:00:00"/>
    <s v="Avg of 4 NM Projects"/>
    <n v="21"/>
    <n v="-0.13"/>
    <n v="-7.3033707865168538E-4"/>
    <n v="84.56"/>
    <n v="126.11"/>
    <n v="-1.6394300000000001E-2"/>
  </r>
  <r>
    <x v="2"/>
    <n v="15"/>
    <n v="1"/>
    <x v="0"/>
    <d v="2018-11-15T00:00:00"/>
    <s v="Avg of 4 NM Projects"/>
    <n v="22"/>
    <n v="-0.13"/>
    <n v="-7.3033707865168538E-4"/>
    <n v="72.47"/>
    <n v="151.83000000000001"/>
    <n v="-1.9737900000000003E-2"/>
  </r>
  <r>
    <x v="2"/>
    <n v="15"/>
    <n v="1"/>
    <x v="0"/>
    <d v="2018-11-15T00:00:00"/>
    <s v="Avg of 4 NM Projects"/>
    <n v="23"/>
    <n v="-0.13"/>
    <n v="-7.3033707865168538E-4"/>
    <n v="60.57"/>
    <n v="97.7"/>
    <n v="-1.2701E-2"/>
  </r>
  <r>
    <x v="2"/>
    <n v="15"/>
    <n v="1"/>
    <x v="0"/>
    <d v="2018-11-15T00:00:00"/>
    <s v="Avg of 4 NM Projects"/>
    <n v="24"/>
    <n v="0"/>
    <n v="0"/>
    <n v="55.5"/>
    <n v="71.260000000000005"/>
    <n v="0"/>
  </r>
  <r>
    <x v="2"/>
    <n v="16"/>
    <n v="2"/>
    <x v="0"/>
    <d v="2018-11-16T00:00:00"/>
    <s v="Avg of 4 NM Projects"/>
    <n v="1"/>
    <n v="-0.13"/>
    <n v="-7.3033707865168538E-4"/>
    <n v="79.430000000000007"/>
    <n v="106.9"/>
    <n v="-1.3897000000000001E-2"/>
  </r>
  <r>
    <x v="2"/>
    <n v="16"/>
    <n v="2"/>
    <x v="0"/>
    <d v="2018-11-16T00:00:00"/>
    <s v="Avg of 4 NM Projects"/>
    <n v="2"/>
    <n v="0"/>
    <n v="0"/>
    <n v="55.8"/>
    <n v="89.62"/>
    <n v="0"/>
  </r>
  <r>
    <x v="2"/>
    <n v="16"/>
    <n v="2"/>
    <x v="0"/>
    <d v="2018-11-16T00:00:00"/>
    <s v="Avg of 4 NM Projects"/>
    <n v="3"/>
    <n v="0"/>
    <n v="0"/>
    <n v="49.67"/>
    <n v="93.35"/>
    <n v="0"/>
  </r>
  <r>
    <x v="2"/>
    <n v="16"/>
    <n v="2"/>
    <x v="0"/>
    <d v="2018-11-16T00:00:00"/>
    <s v="Avg of 4 NM Projects"/>
    <n v="4"/>
    <n v="-0.13"/>
    <n v="-7.3033707865168538E-4"/>
    <n v="52.51"/>
    <n v="86.7"/>
    <n v="-1.1271000000000002E-2"/>
  </r>
  <r>
    <x v="2"/>
    <n v="16"/>
    <n v="2"/>
    <x v="0"/>
    <d v="2018-11-16T00:00:00"/>
    <s v="Avg of 4 NM Projects"/>
    <n v="5"/>
    <n v="-0.13"/>
    <n v="-7.3033707865168538E-4"/>
    <n v="66.47"/>
    <n v="86.32"/>
    <n v="-1.1221599999999998E-2"/>
  </r>
  <r>
    <x v="2"/>
    <n v="16"/>
    <n v="2"/>
    <x v="0"/>
    <d v="2018-11-16T00:00:00"/>
    <s v="Avg of 4 NM Projects"/>
    <n v="6"/>
    <n v="-0.13"/>
    <n v="-7.3033707865168538E-4"/>
    <n v="75.03"/>
    <n v="83.11"/>
    <n v="-1.0804299999999999E-2"/>
  </r>
  <r>
    <x v="2"/>
    <n v="16"/>
    <n v="2"/>
    <x v="0"/>
    <d v="2018-11-16T00:00:00"/>
    <s v="Avg of 4 NM Projects"/>
    <n v="7"/>
    <n v="-0.52"/>
    <n v="-2.9213483146067415E-3"/>
    <n v="88.57"/>
    <n v="71.27"/>
    <n v="-3.70604E-2"/>
  </r>
  <r>
    <x v="2"/>
    <n v="16"/>
    <n v="2"/>
    <x v="1"/>
    <d v="2018-11-16T00:00:00"/>
    <s v="Avg of 4 NM Projects"/>
    <n v="8"/>
    <n v="0.255"/>
    <n v="1.4325842696629213E-3"/>
    <n v="99.8"/>
    <n v="74.069999999999993"/>
    <n v="1.8887850000000001E-2"/>
  </r>
  <r>
    <x v="2"/>
    <n v="16"/>
    <n v="2"/>
    <x v="1"/>
    <d v="2018-11-16T00:00:00"/>
    <s v="Avg of 4 NM Projects"/>
    <n v="9"/>
    <n v="2.4300000000000002"/>
    <n v="1.3651685393258428E-2"/>
    <n v="99.29"/>
    <n v="119.23"/>
    <n v="0.28972890000000001"/>
  </r>
  <r>
    <x v="2"/>
    <n v="16"/>
    <n v="2"/>
    <x v="1"/>
    <d v="2018-11-16T00:00:00"/>
    <s v="Avg of 4 NM Projects"/>
    <n v="10"/>
    <n v="7.2949999999999999"/>
    <n v="4.0983146067415731E-2"/>
    <n v="90"/>
    <n v="142.30000000000001"/>
    <n v="1.0380785000000001"/>
  </r>
  <r>
    <x v="2"/>
    <n v="16"/>
    <n v="2"/>
    <x v="1"/>
    <d v="2018-11-16T00:00:00"/>
    <s v="Avg of 4 NM Projects"/>
    <n v="11"/>
    <n v="6.1449999999999996"/>
    <n v="3.4522471910112359E-2"/>
    <n v="70"/>
    <n v="125.55"/>
    <n v="0.77150474999999996"/>
  </r>
  <r>
    <x v="2"/>
    <n v="16"/>
    <n v="2"/>
    <x v="1"/>
    <d v="2018-11-16T00:00:00"/>
    <s v="Avg of 4 NM Projects"/>
    <n v="12"/>
    <n v="15.355"/>
    <n v="8.6264044943820228E-2"/>
    <n v="65.709999999999994"/>
    <n v="107.17"/>
    <n v="1.64559535"/>
  </r>
  <r>
    <x v="2"/>
    <n v="16"/>
    <n v="2"/>
    <x v="1"/>
    <d v="2018-11-16T00:00:00"/>
    <s v="Avg of 4 NM Projects"/>
    <n v="13"/>
    <n v="11.649999999999999"/>
    <n v="6.544943820224719E-2"/>
    <n v="59.3"/>
    <n v="101.36"/>
    <n v="1.1808439999999998"/>
  </r>
  <r>
    <x v="2"/>
    <n v="16"/>
    <n v="2"/>
    <x v="1"/>
    <d v="2018-11-16T00:00:00"/>
    <s v="Avg of 4 NM Projects"/>
    <n v="14"/>
    <n v="9.2100000000000009"/>
    <n v="5.1741573033707869E-2"/>
    <n v="55.66"/>
    <n v="56.24"/>
    <n v="0.51797040000000005"/>
  </r>
  <r>
    <x v="2"/>
    <n v="16"/>
    <n v="2"/>
    <x v="1"/>
    <d v="2018-11-16T00:00:00"/>
    <s v="Avg of 4 NM Projects"/>
    <n v="15"/>
    <n v="20.605"/>
    <n v="0.11575842696629214"/>
    <n v="54.02"/>
    <n v="50.57"/>
    <n v="1.04199485"/>
  </r>
  <r>
    <x v="2"/>
    <n v="16"/>
    <n v="2"/>
    <x v="1"/>
    <d v="2018-11-16T00:00:00"/>
    <s v="Avg of 4 NM Projects"/>
    <n v="16"/>
    <n v="6.5299999999999994"/>
    <n v="3.6685393258426964E-2"/>
    <n v="53.63"/>
    <n v="48.77"/>
    <n v="0.31846809999999998"/>
  </r>
  <r>
    <x v="2"/>
    <n v="16"/>
    <n v="2"/>
    <x v="1"/>
    <d v="2018-11-16T00:00:00"/>
    <s v="Avg of 4 NM Projects"/>
    <n v="17"/>
    <n v="0"/>
    <n v="0"/>
    <n v="95"/>
    <n v="55.58"/>
    <n v="0"/>
  </r>
  <r>
    <x v="2"/>
    <n v="16"/>
    <n v="2"/>
    <x v="1"/>
    <d v="2018-11-16T00:00:00"/>
    <s v="Avg of 4 NM Projects"/>
    <n v="18"/>
    <n v="0"/>
    <n v="0"/>
    <n v="99.45"/>
    <n v="91.3"/>
    <n v="0"/>
  </r>
  <r>
    <x v="2"/>
    <n v="16"/>
    <n v="2"/>
    <x v="1"/>
    <d v="2018-11-16T00:00:00"/>
    <s v="Avg of 4 NM Projects"/>
    <n v="19"/>
    <n v="-0.26"/>
    <n v="-1.4606741573033708E-3"/>
    <n v="89.08"/>
    <n v="59.1"/>
    <n v="-1.5366000000000001E-2"/>
  </r>
  <r>
    <x v="2"/>
    <n v="16"/>
    <n v="2"/>
    <x v="1"/>
    <d v="2018-11-16T00:00:00"/>
    <s v="Avg of 4 NM Projects"/>
    <n v="20"/>
    <n v="-0.13"/>
    <n v="-7.3033707865168538E-4"/>
    <n v="61.02"/>
    <n v="52.87"/>
    <n v="-6.8731E-3"/>
  </r>
  <r>
    <x v="2"/>
    <n v="16"/>
    <n v="2"/>
    <x v="1"/>
    <d v="2018-11-16T00:00:00"/>
    <s v="Avg of 4 NM Projects"/>
    <n v="21"/>
    <n v="0"/>
    <n v="0"/>
    <n v="55.14"/>
    <n v="51.84"/>
    <n v="0"/>
  </r>
  <r>
    <x v="2"/>
    <n v="16"/>
    <n v="2"/>
    <x v="1"/>
    <d v="2018-11-16T00:00:00"/>
    <s v="Avg of 4 NM Projects"/>
    <n v="22"/>
    <n v="0"/>
    <n v="0"/>
    <n v="49.17"/>
    <n v="49.81"/>
    <n v="0"/>
  </r>
  <r>
    <x v="2"/>
    <n v="16"/>
    <n v="2"/>
    <x v="1"/>
    <d v="2018-11-16T00:00:00"/>
    <s v="Avg of 4 NM Projects"/>
    <n v="23"/>
    <n v="-0.13"/>
    <n v="-7.3033707865168538E-4"/>
    <n v="47.9"/>
    <n v="41.76"/>
    <n v="-5.4288000000000001E-3"/>
  </r>
  <r>
    <x v="2"/>
    <n v="16"/>
    <n v="2"/>
    <x v="0"/>
    <d v="2018-11-16T00:00:00"/>
    <s v="Avg of 4 NM Projects"/>
    <n v="24"/>
    <n v="-0.13"/>
    <n v="-7.3033707865168538E-4"/>
    <n v="47.48"/>
    <n v="40.53"/>
    <n v="-5.2689E-3"/>
  </r>
  <r>
    <x v="2"/>
    <n v="17"/>
    <n v="3"/>
    <x v="0"/>
    <d v="2018-11-17T00:00:00"/>
    <s v="Avg of 4 NM Projects"/>
    <n v="1"/>
    <n v="0"/>
    <n v="0"/>
    <n v="88.26"/>
    <n v="42.6"/>
    <n v="0"/>
  </r>
  <r>
    <x v="2"/>
    <n v="17"/>
    <n v="3"/>
    <x v="0"/>
    <d v="2018-11-17T00:00:00"/>
    <s v="Avg of 4 NM Projects"/>
    <n v="2"/>
    <n v="-0.26"/>
    <n v="-1.4606741573033708E-3"/>
    <n v="57.27"/>
    <n v="47.15"/>
    <n v="-1.2259000000000001E-2"/>
  </r>
  <r>
    <x v="2"/>
    <n v="17"/>
    <n v="3"/>
    <x v="0"/>
    <d v="2018-11-17T00:00:00"/>
    <s v="Avg of 4 NM Projects"/>
    <n v="3"/>
    <n v="-0.13"/>
    <n v="-7.3033707865168538E-4"/>
    <n v="58.78"/>
    <n v="41.87"/>
    <n v="-5.4431000000000002E-3"/>
  </r>
  <r>
    <x v="2"/>
    <n v="17"/>
    <n v="3"/>
    <x v="0"/>
    <d v="2018-11-17T00:00:00"/>
    <s v="Avg of 4 NM Projects"/>
    <n v="4"/>
    <n v="0"/>
    <n v="0"/>
    <n v="58.16"/>
    <n v="39.909999999999997"/>
    <n v="0"/>
  </r>
  <r>
    <x v="2"/>
    <n v="17"/>
    <n v="3"/>
    <x v="0"/>
    <d v="2018-11-17T00:00:00"/>
    <s v="Avg of 4 NM Projects"/>
    <n v="5"/>
    <n v="0"/>
    <n v="0"/>
    <n v="61.78"/>
    <n v="45.5"/>
    <n v="0"/>
  </r>
  <r>
    <x v="2"/>
    <n v="17"/>
    <n v="3"/>
    <x v="0"/>
    <d v="2018-11-17T00:00:00"/>
    <s v="Avg of 4 NM Projects"/>
    <n v="6"/>
    <n v="-0.13"/>
    <n v="-7.3033707865168538E-4"/>
    <n v="58.35"/>
    <n v="39.14"/>
    <n v="-5.0882000000000002E-3"/>
  </r>
  <r>
    <x v="2"/>
    <n v="17"/>
    <n v="3"/>
    <x v="0"/>
    <d v="2018-11-17T00:00:00"/>
    <s v="Avg of 4 NM Projects"/>
    <n v="7"/>
    <n v="-0.13"/>
    <n v="-7.3033707865168538E-4"/>
    <n v="54.7"/>
    <n v="42.89"/>
    <n v="-5.5757000000000003E-3"/>
  </r>
  <r>
    <x v="2"/>
    <n v="17"/>
    <n v="3"/>
    <x v="1"/>
    <d v="2018-11-17T00:00:00"/>
    <s v="Avg of 4 NM Projects"/>
    <n v="8"/>
    <n v="0.26"/>
    <n v="1.4606741573033708E-3"/>
    <n v="60.16"/>
    <n v="56.86"/>
    <n v="1.4783599999999999E-2"/>
  </r>
  <r>
    <x v="2"/>
    <n v="17"/>
    <n v="3"/>
    <x v="1"/>
    <d v="2018-11-17T00:00:00"/>
    <s v="Avg of 4 NM Projects"/>
    <n v="9"/>
    <n v="3.3250000000000002"/>
    <n v="1.8679775280898876E-2"/>
    <n v="55.22"/>
    <n v="72.989999999999995"/>
    <n v="0.24269174999999998"/>
  </r>
  <r>
    <x v="2"/>
    <n v="17"/>
    <n v="3"/>
    <x v="1"/>
    <d v="2018-11-17T00:00:00"/>
    <s v="Avg of 4 NM Projects"/>
    <n v="10"/>
    <n v="11.26"/>
    <n v="6.3258426966292136E-2"/>
    <n v="53.68"/>
    <n v="61.66"/>
    <n v="0.6942915999999999"/>
  </r>
  <r>
    <x v="2"/>
    <n v="17"/>
    <n v="3"/>
    <x v="1"/>
    <d v="2018-11-17T00:00:00"/>
    <s v="Avg of 4 NM Projects"/>
    <n v="11"/>
    <n v="13.565"/>
    <n v="7.6207865168539321E-2"/>
    <n v="46.76"/>
    <n v="42.34"/>
    <n v="0.57434210000000008"/>
  </r>
  <r>
    <x v="2"/>
    <n v="17"/>
    <n v="3"/>
    <x v="1"/>
    <d v="2018-11-17T00:00:00"/>
    <s v="Avg of 4 NM Projects"/>
    <n v="12"/>
    <n v="12.545"/>
    <n v="7.0477528089887637E-2"/>
    <n v="50.31"/>
    <n v="47.59"/>
    <n v="0.59701655000000009"/>
  </r>
  <r>
    <x v="2"/>
    <n v="17"/>
    <n v="3"/>
    <x v="1"/>
    <d v="2018-11-17T00:00:00"/>
    <s v="Avg of 4 NM Projects"/>
    <n v="13"/>
    <n v="14.085000000000001"/>
    <n v="7.9129213483146069E-2"/>
    <n v="45.53"/>
    <n v="85.7"/>
    <n v="1.2070845000000001"/>
  </r>
  <r>
    <x v="2"/>
    <n v="17"/>
    <n v="3"/>
    <x v="1"/>
    <d v="2018-11-17T00:00:00"/>
    <s v="Avg of 4 NM Projects"/>
    <n v="14"/>
    <n v="19.325000000000003"/>
    <n v="0.1085674157303371"/>
    <n v="45.55"/>
    <n v="67.319999999999993"/>
    <n v="1.300959"/>
  </r>
  <r>
    <x v="2"/>
    <n v="17"/>
    <n v="3"/>
    <x v="1"/>
    <d v="2018-11-17T00:00:00"/>
    <s v="Avg of 4 NM Projects"/>
    <n v="15"/>
    <n v="15.23"/>
    <n v="8.5561797752808991E-2"/>
    <n v="54.2"/>
    <n v="113.48"/>
    <n v="1.7283004000000002"/>
  </r>
  <r>
    <x v="2"/>
    <n v="17"/>
    <n v="3"/>
    <x v="1"/>
    <d v="2018-11-17T00:00:00"/>
    <s v="Avg of 4 NM Projects"/>
    <n v="16"/>
    <n v="5.2449999999999992"/>
    <n v="2.9466292134831457E-2"/>
    <n v="56.84"/>
    <n v="78.709999999999994"/>
    <n v="0.41283394999999989"/>
  </r>
  <r>
    <x v="2"/>
    <n v="17"/>
    <n v="3"/>
    <x v="1"/>
    <d v="2018-11-17T00:00:00"/>
    <s v="Avg of 4 NM Projects"/>
    <n v="17"/>
    <n v="-0.26"/>
    <n v="-1.4606741573033708E-3"/>
    <n v="63.63"/>
    <n v="93.02"/>
    <n v="-2.4185199999999997E-2"/>
  </r>
  <r>
    <x v="2"/>
    <n v="17"/>
    <n v="3"/>
    <x v="1"/>
    <d v="2018-11-17T00:00:00"/>
    <s v="Avg of 4 NM Projects"/>
    <n v="18"/>
    <n v="0"/>
    <n v="0"/>
    <n v="86.35"/>
    <n v="98.27"/>
    <n v="0"/>
  </r>
  <r>
    <x v="2"/>
    <n v="17"/>
    <n v="3"/>
    <x v="1"/>
    <d v="2018-11-17T00:00:00"/>
    <s v="Avg of 4 NM Projects"/>
    <n v="19"/>
    <n v="-0.13"/>
    <n v="-7.3033707865168538E-4"/>
    <n v="75.08"/>
    <n v="67.5"/>
    <n v="-8.7749999999999998E-3"/>
  </r>
  <r>
    <x v="2"/>
    <n v="17"/>
    <n v="3"/>
    <x v="1"/>
    <d v="2018-11-17T00:00:00"/>
    <s v="Avg of 4 NM Projects"/>
    <n v="20"/>
    <n v="0"/>
    <n v="0"/>
    <n v="61.17"/>
    <n v="82.42"/>
    <n v="0"/>
  </r>
  <r>
    <x v="2"/>
    <n v="17"/>
    <n v="3"/>
    <x v="1"/>
    <d v="2018-11-17T00:00:00"/>
    <s v="Avg of 4 NM Projects"/>
    <n v="21"/>
    <n v="0"/>
    <n v="0"/>
    <n v="64.150000000000006"/>
    <n v="45.33"/>
    <n v="0"/>
  </r>
  <r>
    <x v="2"/>
    <n v="17"/>
    <n v="3"/>
    <x v="1"/>
    <d v="2018-11-17T00:00:00"/>
    <s v="Avg of 4 NM Projects"/>
    <n v="22"/>
    <n v="-0.26"/>
    <n v="-1.4606741573033708E-3"/>
    <n v="56.9"/>
    <n v="40.72"/>
    <n v="-1.05872E-2"/>
  </r>
  <r>
    <x v="2"/>
    <n v="17"/>
    <n v="3"/>
    <x v="1"/>
    <d v="2018-11-17T00:00:00"/>
    <s v="Avg of 4 NM Projects"/>
    <n v="23"/>
    <n v="-0.26"/>
    <n v="-1.4606741573033708E-3"/>
    <n v="49.91"/>
    <n v="37.270000000000003"/>
    <n v="-9.6902000000000012E-3"/>
  </r>
  <r>
    <x v="2"/>
    <n v="17"/>
    <n v="3"/>
    <x v="0"/>
    <d v="2018-11-17T00:00:00"/>
    <s v="Avg of 4 NM Projects"/>
    <n v="24"/>
    <n v="0"/>
    <n v="0"/>
    <n v="52.71"/>
    <n v="38.83"/>
    <n v="0"/>
  </r>
  <r>
    <x v="2"/>
    <n v="18"/>
    <n v="4"/>
    <x v="0"/>
    <d v="2018-11-18T00:00:00"/>
    <s v="Avg of 4 NM Projects"/>
    <n v="1"/>
    <n v="0"/>
    <n v="0"/>
    <n v="48.81"/>
    <n v="37.869999999999997"/>
    <n v="0"/>
  </r>
  <r>
    <x v="2"/>
    <n v="18"/>
    <n v="4"/>
    <x v="0"/>
    <d v="2018-11-18T00:00:00"/>
    <s v="Avg of 4 NM Projects"/>
    <n v="2"/>
    <n v="-0.13"/>
    <n v="-7.3033707865168538E-4"/>
    <n v="45.56"/>
    <n v="34.65"/>
    <n v="-4.5044999999999998E-3"/>
  </r>
  <r>
    <x v="2"/>
    <n v="18"/>
    <n v="4"/>
    <x v="0"/>
    <d v="2018-11-18T00:00:00"/>
    <s v="Avg of 4 NM Projects"/>
    <n v="3"/>
    <n v="-0.13"/>
    <n v="-7.3033707865168538E-4"/>
    <n v="45.69"/>
    <n v="27.02"/>
    <n v="-3.5125999999999998E-3"/>
  </r>
  <r>
    <x v="2"/>
    <n v="18"/>
    <n v="4"/>
    <x v="0"/>
    <d v="2018-11-18T00:00:00"/>
    <s v="Avg of 4 NM Projects"/>
    <n v="4"/>
    <n v="0"/>
    <n v="0"/>
    <n v="49.16"/>
    <n v="32.549999999999997"/>
    <n v="0"/>
  </r>
  <r>
    <x v="2"/>
    <n v="18"/>
    <n v="4"/>
    <x v="0"/>
    <d v="2018-11-18T00:00:00"/>
    <s v="Avg of 4 NM Projects"/>
    <n v="5"/>
    <n v="0"/>
    <n v="0"/>
    <n v="51.07"/>
    <n v="31.57"/>
    <n v="0"/>
  </r>
  <r>
    <x v="2"/>
    <n v="18"/>
    <n v="4"/>
    <x v="0"/>
    <d v="2018-11-18T00:00:00"/>
    <s v="Avg of 4 NM Projects"/>
    <n v="6"/>
    <n v="-0.13"/>
    <n v="-7.3033707865168538E-4"/>
    <n v="51.28"/>
    <n v="32.49"/>
    <n v="-4.2237000000000004E-3"/>
  </r>
  <r>
    <x v="2"/>
    <n v="18"/>
    <n v="4"/>
    <x v="0"/>
    <d v="2018-11-18T00:00:00"/>
    <s v="Avg of 4 NM Projects"/>
    <n v="7"/>
    <n v="-0.26"/>
    <n v="-1.4606741573033708E-3"/>
    <n v="49.07"/>
    <n v="43.17"/>
    <n v="-1.1224200000000002E-2"/>
  </r>
  <r>
    <x v="2"/>
    <n v="18"/>
    <n v="4"/>
    <x v="1"/>
    <d v="2018-11-18T00:00:00"/>
    <s v="Avg of 4 NM Projects"/>
    <n v="8"/>
    <n v="4.7399999999999993"/>
    <n v="2.6629213483146064E-2"/>
    <n v="50.02"/>
    <n v="47.48"/>
    <n v="0.22505519999999996"/>
  </r>
  <r>
    <x v="2"/>
    <n v="18"/>
    <n v="4"/>
    <x v="1"/>
    <d v="2018-11-18T00:00:00"/>
    <s v="Avg of 4 NM Projects"/>
    <n v="9"/>
    <n v="22.395"/>
    <n v="0.12581460674157302"/>
    <n v="60.63"/>
    <n v="36.93"/>
    <n v="0.82704734999999996"/>
  </r>
  <r>
    <x v="2"/>
    <n v="18"/>
    <n v="4"/>
    <x v="1"/>
    <d v="2018-11-18T00:00:00"/>
    <s v="Avg of 4 NM Projects"/>
    <n v="10"/>
    <n v="32.634999999999998"/>
    <n v="0.18334269662921346"/>
    <n v="62.41"/>
    <n v="37.51"/>
    <n v="1.2241388499999999"/>
  </r>
  <r>
    <x v="2"/>
    <n v="18"/>
    <n v="4"/>
    <x v="1"/>
    <d v="2018-11-18T00:00:00"/>
    <s v="Avg of 4 NM Projects"/>
    <n v="11"/>
    <n v="31.615000000000002"/>
    <n v="0.17761235955056182"/>
    <n v="61.31"/>
    <n v="61.11"/>
    <n v="1.9319926500000002"/>
  </r>
  <r>
    <x v="2"/>
    <n v="18"/>
    <n v="4"/>
    <x v="1"/>
    <d v="2018-11-18T00:00:00"/>
    <s v="Avg of 4 NM Projects"/>
    <n v="12"/>
    <n v="26.36"/>
    <n v="0.14808988764044945"/>
    <n v="51.71"/>
    <n v="79.12"/>
    <n v="2.0856032"/>
  </r>
  <r>
    <x v="2"/>
    <n v="18"/>
    <n v="4"/>
    <x v="1"/>
    <d v="2018-11-18T00:00:00"/>
    <s v="Avg of 4 NM Projects"/>
    <n v="13"/>
    <n v="23.290000000000003"/>
    <n v="0.1308426966292135"/>
    <n v="53.41"/>
    <n v="92.85"/>
    <n v="2.1624765000000004"/>
  </r>
  <r>
    <x v="2"/>
    <n v="18"/>
    <n v="4"/>
    <x v="1"/>
    <d v="2018-11-18T00:00:00"/>
    <s v="Avg of 4 NM Projects"/>
    <n v="14"/>
    <n v="18.939999999999998"/>
    <n v="0.10640449438202246"/>
    <n v="49.49"/>
    <n v="99.18"/>
    <n v="1.8784692000000001"/>
  </r>
  <r>
    <x v="2"/>
    <n v="18"/>
    <n v="4"/>
    <x v="1"/>
    <d v="2018-11-18T00:00:00"/>
    <s v="Avg of 4 NM Projects"/>
    <n v="15"/>
    <n v="7.2949999999999999"/>
    <n v="4.0983146067415731E-2"/>
    <n v="53.44"/>
    <n v="108.85"/>
    <n v="0.79406074999999998"/>
  </r>
  <r>
    <x v="2"/>
    <n v="18"/>
    <n v="4"/>
    <x v="1"/>
    <d v="2018-11-18T00:00:00"/>
    <s v="Avg of 4 NM Projects"/>
    <n v="16"/>
    <n v="1.5350000000000001"/>
    <n v="8.6235955056179776E-3"/>
    <n v="65.02"/>
    <n v="109.57"/>
    <n v="0.16818995"/>
  </r>
  <r>
    <x v="2"/>
    <n v="18"/>
    <n v="4"/>
    <x v="1"/>
    <d v="2018-11-18T00:00:00"/>
    <s v="Avg of 4 NM Projects"/>
    <n v="17"/>
    <n v="0"/>
    <n v="0"/>
    <n v="95.67"/>
    <n v="147.88"/>
    <n v="0"/>
  </r>
  <r>
    <x v="2"/>
    <n v="18"/>
    <n v="4"/>
    <x v="1"/>
    <d v="2018-11-18T00:00:00"/>
    <s v="Avg of 4 NM Projects"/>
    <n v="18"/>
    <n v="0"/>
    <n v="0"/>
    <n v="105.74"/>
    <n v="215.23"/>
    <n v="0"/>
  </r>
  <r>
    <x v="2"/>
    <n v="18"/>
    <n v="4"/>
    <x v="1"/>
    <d v="2018-11-18T00:00:00"/>
    <s v="Avg of 4 NM Projects"/>
    <n v="19"/>
    <n v="-0.13"/>
    <n v="-7.3033707865168538E-4"/>
    <n v="95.93"/>
    <n v="182.23"/>
    <n v="-2.3689899999999996E-2"/>
  </r>
  <r>
    <x v="2"/>
    <n v="18"/>
    <n v="4"/>
    <x v="1"/>
    <d v="2018-11-18T00:00:00"/>
    <s v="Avg of 4 NM Projects"/>
    <n v="20"/>
    <n v="0"/>
    <n v="0"/>
    <n v="95.33"/>
    <n v="149.58000000000001"/>
    <n v="0"/>
  </r>
  <r>
    <x v="2"/>
    <n v="18"/>
    <n v="4"/>
    <x v="1"/>
    <d v="2018-11-18T00:00:00"/>
    <s v="Avg of 4 NM Projects"/>
    <n v="21"/>
    <n v="-0.13"/>
    <n v="-7.3033707865168538E-4"/>
    <n v="71.7"/>
    <n v="113.63"/>
    <n v="-1.4771900000000001E-2"/>
  </r>
  <r>
    <x v="2"/>
    <n v="18"/>
    <n v="4"/>
    <x v="1"/>
    <d v="2018-11-18T00:00:00"/>
    <s v="Avg of 4 NM Projects"/>
    <n v="22"/>
    <n v="0"/>
    <n v="0"/>
    <n v="53.03"/>
    <n v="58.65"/>
    <n v="0"/>
  </r>
  <r>
    <x v="2"/>
    <n v="18"/>
    <n v="4"/>
    <x v="1"/>
    <d v="2018-11-18T00:00:00"/>
    <s v="Avg of 4 NM Projects"/>
    <n v="23"/>
    <n v="-0.13"/>
    <n v="-7.3033707865168538E-4"/>
    <n v="48.24"/>
    <n v="51.52"/>
    <n v="-6.6976000000000006E-3"/>
  </r>
  <r>
    <x v="2"/>
    <n v="18"/>
    <n v="4"/>
    <x v="0"/>
    <d v="2018-11-18T00:00:00"/>
    <s v="Avg of 4 NM Projects"/>
    <n v="24"/>
    <n v="-0.13"/>
    <n v="-7.3033707865168538E-4"/>
    <n v="42.58"/>
    <n v="79.540000000000006"/>
    <n v="-1.0340200000000001E-2"/>
  </r>
  <r>
    <x v="2"/>
    <n v="19"/>
    <n v="5"/>
    <x v="0"/>
    <d v="2018-11-19T00:00:00"/>
    <s v="Avg of 4 NM Projects"/>
    <n v="1"/>
    <n v="-0.13"/>
    <n v="-7.3033707865168538E-4"/>
    <n v="41.97"/>
    <n v="57.73"/>
    <n v="-7.5049000000000001E-3"/>
  </r>
  <r>
    <x v="2"/>
    <n v="19"/>
    <n v="5"/>
    <x v="0"/>
    <d v="2018-11-19T00:00:00"/>
    <s v="Avg of 4 NM Projects"/>
    <n v="2"/>
    <n v="-0.13"/>
    <n v="-7.3033707865168538E-4"/>
    <n v="35.08"/>
    <n v="49.26"/>
    <n v="-6.4038000000000003E-3"/>
  </r>
  <r>
    <x v="2"/>
    <n v="19"/>
    <n v="5"/>
    <x v="0"/>
    <d v="2018-11-19T00:00:00"/>
    <s v="Avg of 4 NM Projects"/>
    <n v="3"/>
    <n v="0"/>
    <n v="0"/>
    <n v="33.07"/>
    <n v="62.63"/>
    <n v="0"/>
  </r>
  <r>
    <x v="2"/>
    <n v="19"/>
    <n v="5"/>
    <x v="0"/>
    <d v="2018-11-19T00:00:00"/>
    <s v="Avg of 4 NM Projects"/>
    <n v="4"/>
    <n v="-0.13"/>
    <n v="-7.3033707865168538E-4"/>
    <n v="31.67"/>
    <n v="63.72"/>
    <n v="-8.2836000000000003E-3"/>
  </r>
  <r>
    <x v="2"/>
    <n v="19"/>
    <n v="5"/>
    <x v="0"/>
    <d v="2018-11-19T00:00:00"/>
    <s v="Avg of 4 NM Projects"/>
    <n v="5"/>
    <n v="-0.13"/>
    <n v="-7.3033707865168538E-4"/>
    <n v="38.29"/>
    <n v="63.72"/>
    <n v="-8.2836000000000003E-3"/>
  </r>
  <r>
    <x v="2"/>
    <n v="19"/>
    <n v="5"/>
    <x v="0"/>
    <d v="2018-11-19T00:00:00"/>
    <s v="Avg of 4 NM Projects"/>
    <n v="6"/>
    <n v="0"/>
    <n v="0"/>
    <n v="55.57"/>
    <n v="58.55"/>
    <n v="0"/>
  </r>
  <r>
    <x v="2"/>
    <n v="19"/>
    <n v="5"/>
    <x v="0"/>
    <d v="2018-11-19T00:00:00"/>
    <s v="Avg of 4 NM Projects"/>
    <n v="7"/>
    <n v="0"/>
    <n v="0"/>
    <n v="77.290000000000006"/>
    <n v="64.37"/>
    <n v="0"/>
  </r>
  <r>
    <x v="2"/>
    <n v="19"/>
    <n v="5"/>
    <x v="1"/>
    <d v="2018-11-19T00:00:00"/>
    <s v="Avg of 4 NM Projects"/>
    <n v="8"/>
    <n v="0.38500000000000001"/>
    <n v="2.1629213483146067E-3"/>
    <n v="104.07"/>
    <n v="95.05"/>
    <n v="3.6594250000000002E-2"/>
  </r>
  <r>
    <x v="2"/>
    <n v="19"/>
    <n v="5"/>
    <x v="1"/>
    <d v="2018-11-19T00:00:00"/>
    <s v="Avg of 4 NM Projects"/>
    <n v="9"/>
    <n v="3.97"/>
    <n v="2.2303370786516855E-2"/>
    <n v="106.7"/>
    <n v="73.099999999999994"/>
    <n v="0.29020699999999999"/>
  </r>
  <r>
    <x v="2"/>
    <n v="19"/>
    <n v="5"/>
    <x v="1"/>
    <d v="2018-11-19T00:00:00"/>
    <s v="Avg of 4 NM Projects"/>
    <n v="10"/>
    <n v="6.1499999999999995"/>
    <n v="3.4550561797752809E-2"/>
    <n v="100.11"/>
    <n v="63.97"/>
    <n v="0.39341549999999997"/>
  </r>
  <r>
    <x v="2"/>
    <n v="19"/>
    <n v="5"/>
    <x v="1"/>
    <d v="2018-11-19T00:00:00"/>
    <s v="Avg of 4 NM Projects"/>
    <n v="11"/>
    <n v="5.24"/>
    <n v="2.9438202247191011E-2"/>
    <n v="92.34"/>
    <n v="78.510000000000005"/>
    <n v="0.41139240000000005"/>
  </r>
  <r>
    <x v="2"/>
    <n v="19"/>
    <n v="5"/>
    <x v="1"/>
    <d v="2018-11-19T00:00:00"/>
    <s v="Avg of 4 NM Projects"/>
    <n v="12"/>
    <n v="6.91"/>
    <n v="3.8820224719101126E-2"/>
    <n v="85"/>
    <n v="84.14"/>
    <n v="0.58140740000000002"/>
  </r>
  <r>
    <x v="2"/>
    <n v="19"/>
    <n v="5"/>
    <x v="1"/>
    <d v="2018-11-19T00:00:00"/>
    <s v="Avg of 4 NM Projects"/>
    <n v="13"/>
    <n v="10.494999999999999"/>
    <n v="5.8960674157303369E-2"/>
    <n v="83.34"/>
    <n v="84.24"/>
    <n v="0.88409879999999985"/>
  </r>
  <r>
    <x v="2"/>
    <n v="19"/>
    <n v="5"/>
    <x v="1"/>
    <d v="2018-11-19T00:00:00"/>
    <s v="Avg of 4 NM Projects"/>
    <n v="14"/>
    <n v="13.055"/>
    <n v="7.3342696629213486E-2"/>
    <n v="76.09"/>
    <n v="83.58"/>
    <n v="1.0911369"/>
  </r>
  <r>
    <x v="2"/>
    <n v="19"/>
    <n v="5"/>
    <x v="1"/>
    <d v="2018-11-19T00:00:00"/>
    <s v="Avg of 4 NM Projects"/>
    <n v="15"/>
    <n v="9.2149999999999999"/>
    <n v="5.1769662921348311E-2"/>
    <n v="83"/>
    <n v="66.42"/>
    <n v="0.6120603"/>
  </r>
  <r>
    <x v="2"/>
    <n v="19"/>
    <n v="5"/>
    <x v="1"/>
    <d v="2018-11-19T00:00:00"/>
    <s v="Avg of 4 NM Projects"/>
    <n v="16"/>
    <n v="0.64500000000000002"/>
    <n v="3.6235955056179775E-3"/>
    <n v="86.8"/>
    <n v="66.59"/>
    <n v="4.2950550000000004E-2"/>
  </r>
  <r>
    <x v="2"/>
    <n v="19"/>
    <n v="5"/>
    <x v="1"/>
    <d v="2018-11-19T00:00:00"/>
    <s v="Avg of 4 NM Projects"/>
    <n v="17"/>
    <n v="0"/>
    <n v="0"/>
    <n v="109.58"/>
    <n v="88.19"/>
    <n v="0"/>
  </r>
  <r>
    <x v="2"/>
    <n v="19"/>
    <n v="5"/>
    <x v="1"/>
    <d v="2018-11-19T00:00:00"/>
    <s v="Avg of 4 NM Projects"/>
    <n v="18"/>
    <n v="-0.39"/>
    <n v="-2.1910112359550564E-3"/>
    <n v="117"/>
    <n v="84.02"/>
    <n v="-3.27678E-2"/>
  </r>
  <r>
    <x v="2"/>
    <n v="19"/>
    <n v="5"/>
    <x v="1"/>
    <d v="2018-11-19T00:00:00"/>
    <s v="Avg of 4 NM Projects"/>
    <n v="19"/>
    <n v="0"/>
    <n v="0"/>
    <n v="111.86"/>
    <n v="78.55"/>
    <n v="0"/>
  </r>
  <r>
    <x v="2"/>
    <n v="19"/>
    <n v="5"/>
    <x v="1"/>
    <d v="2018-11-19T00:00:00"/>
    <s v="Avg of 4 NM Projects"/>
    <n v="20"/>
    <n v="0"/>
    <n v="0"/>
    <n v="86.56"/>
    <n v="81"/>
    <n v="0"/>
  </r>
  <r>
    <x v="2"/>
    <n v="19"/>
    <n v="5"/>
    <x v="1"/>
    <d v="2018-11-19T00:00:00"/>
    <s v="Avg of 4 NM Projects"/>
    <n v="21"/>
    <n v="0"/>
    <n v="0"/>
    <n v="83.6"/>
    <n v="77.540000000000006"/>
    <n v="0"/>
  </r>
  <r>
    <x v="2"/>
    <n v="19"/>
    <n v="5"/>
    <x v="1"/>
    <d v="2018-11-19T00:00:00"/>
    <s v="Avg of 4 NM Projects"/>
    <n v="22"/>
    <n v="-0.13"/>
    <n v="-7.3033707865168538E-4"/>
    <n v="67.81"/>
    <n v="81.59"/>
    <n v="-1.06067E-2"/>
  </r>
  <r>
    <x v="2"/>
    <n v="19"/>
    <n v="5"/>
    <x v="1"/>
    <d v="2018-11-19T00:00:00"/>
    <s v="Avg of 4 NM Projects"/>
    <n v="23"/>
    <n v="-0.13"/>
    <n v="-7.3033707865168538E-4"/>
    <n v="56.29"/>
    <n v="60.5"/>
    <n v="-7.8650000000000005E-3"/>
  </r>
  <r>
    <x v="2"/>
    <n v="19"/>
    <n v="5"/>
    <x v="0"/>
    <d v="2018-11-19T00:00:00"/>
    <s v="Avg of 4 NM Projects"/>
    <n v="24"/>
    <n v="0"/>
    <n v="0"/>
    <n v="56.52"/>
    <n v="91.29"/>
    <n v="0"/>
  </r>
  <r>
    <x v="2"/>
    <n v="20"/>
    <n v="6"/>
    <x v="0"/>
    <d v="2018-11-20T00:00:00"/>
    <s v="Avg of 4 NM Projects"/>
    <n v="1"/>
    <n v="-0.26"/>
    <n v="-1.4606741573033708E-3"/>
    <n v="66.08"/>
    <n v="108.61"/>
    <n v="-2.8238600000000003E-2"/>
  </r>
  <r>
    <x v="2"/>
    <n v="20"/>
    <n v="6"/>
    <x v="0"/>
    <d v="2018-11-20T00:00:00"/>
    <s v="Avg of 4 NM Projects"/>
    <n v="2"/>
    <n v="-0.13"/>
    <n v="-7.3033707865168538E-4"/>
    <n v="70.48"/>
    <n v="62.47"/>
    <n v="-8.1211000000000009E-3"/>
  </r>
  <r>
    <x v="2"/>
    <n v="20"/>
    <n v="6"/>
    <x v="0"/>
    <d v="2018-11-20T00:00:00"/>
    <s v="Avg of 4 NM Projects"/>
    <n v="3"/>
    <n v="-0.13"/>
    <n v="-7.3033707865168538E-4"/>
    <n v="65.22"/>
    <n v="78.33"/>
    <n v="-1.01829E-2"/>
  </r>
  <r>
    <x v="2"/>
    <n v="20"/>
    <n v="6"/>
    <x v="0"/>
    <d v="2018-11-20T00:00:00"/>
    <s v="Avg of 4 NM Projects"/>
    <n v="4"/>
    <n v="-0.13"/>
    <n v="-7.3033707865168538E-4"/>
    <n v="65.91"/>
    <n v="149.09"/>
    <n v="-1.9381700000000002E-2"/>
  </r>
  <r>
    <x v="2"/>
    <n v="20"/>
    <n v="6"/>
    <x v="0"/>
    <d v="2018-11-20T00:00:00"/>
    <s v="Avg of 4 NM Projects"/>
    <n v="5"/>
    <n v="-0.13"/>
    <n v="-7.3033707865168538E-4"/>
    <n v="71.010000000000005"/>
    <n v="130.96"/>
    <n v="-1.7024800000000003E-2"/>
  </r>
  <r>
    <x v="2"/>
    <n v="20"/>
    <n v="6"/>
    <x v="0"/>
    <d v="2018-11-20T00:00:00"/>
    <s v="Avg of 4 NM Projects"/>
    <n v="6"/>
    <n v="0"/>
    <n v="0"/>
    <n v="70.37"/>
    <n v="73.13"/>
    <n v="0"/>
  </r>
  <r>
    <x v="2"/>
    <n v="20"/>
    <n v="6"/>
    <x v="0"/>
    <d v="2018-11-20T00:00:00"/>
    <s v="Avg of 4 NM Projects"/>
    <n v="7"/>
    <n v="0"/>
    <n v="0"/>
    <n v="90.77"/>
    <n v="92.69"/>
    <n v="0"/>
  </r>
  <r>
    <x v="2"/>
    <n v="20"/>
    <n v="6"/>
    <x v="1"/>
    <d v="2018-11-20T00:00:00"/>
    <s v="Avg of 4 NM Projects"/>
    <n v="8"/>
    <n v="0.26"/>
    <n v="1.4606741573033708E-3"/>
    <n v="106.02"/>
    <n v="153.22"/>
    <n v="3.9837200000000003E-2"/>
  </r>
  <r>
    <x v="2"/>
    <n v="20"/>
    <n v="6"/>
    <x v="1"/>
    <d v="2018-11-20T00:00:00"/>
    <s v="Avg of 4 NM Projects"/>
    <n v="9"/>
    <n v="6.15"/>
    <n v="3.4550561797752809E-2"/>
    <n v="99.93"/>
    <n v="128.31"/>
    <n v="0.78910650000000004"/>
  </r>
  <r>
    <x v="2"/>
    <n v="20"/>
    <n v="6"/>
    <x v="1"/>
    <d v="2018-11-20T00:00:00"/>
    <s v="Avg of 4 NM Projects"/>
    <n v="10"/>
    <n v="18.045000000000002"/>
    <n v="0.10137640449438204"/>
    <n v="100.95"/>
    <n v="87.34"/>
    <n v="1.5760503000000001"/>
  </r>
  <r>
    <x v="2"/>
    <n v="20"/>
    <n v="6"/>
    <x v="1"/>
    <d v="2018-11-20T00:00:00"/>
    <s v="Avg of 4 NM Projects"/>
    <n v="11"/>
    <n v="23.294999999999998"/>
    <n v="0.13087078651685391"/>
    <n v="109.22"/>
    <n v="97.61"/>
    <n v="2.2738249499999998"/>
  </r>
  <r>
    <x v="2"/>
    <n v="20"/>
    <n v="6"/>
    <x v="1"/>
    <d v="2018-11-20T00:00:00"/>
    <s v="Avg of 4 NM Projects"/>
    <n v="12"/>
    <n v="25.594999999999999"/>
    <n v="0.14379213483146067"/>
    <n v="110.94"/>
    <n v="81.81"/>
    <n v="2.0939269500000002"/>
  </r>
  <r>
    <x v="2"/>
    <n v="20"/>
    <n v="6"/>
    <x v="1"/>
    <d v="2018-11-20T00:00:00"/>
    <s v="Avg of 4 NM Projects"/>
    <n v="13"/>
    <n v="17.925000000000001"/>
    <n v="0.10070224719101124"/>
    <n v="104.89"/>
    <n v="72.319999999999993"/>
    <n v="1.2963359999999999"/>
  </r>
  <r>
    <x v="2"/>
    <n v="20"/>
    <n v="6"/>
    <x v="1"/>
    <d v="2018-11-20T00:00:00"/>
    <s v="Avg of 4 NM Projects"/>
    <n v="14"/>
    <n v="11.39"/>
    <n v="6.398876404494383E-2"/>
    <n v="85.66"/>
    <n v="69.89"/>
    <n v="0.79604710000000001"/>
  </r>
  <r>
    <x v="2"/>
    <n v="20"/>
    <n v="6"/>
    <x v="1"/>
    <d v="2018-11-20T00:00:00"/>
    <s v="Avg of 4 NM Projects"/>
    <n v="15"/>
    <n v="7.42"/>
    <n v="4.1685393258426968E-2"/>
    <n v="90.04"/>
    <n v="59.28"/>
    <n v="0.43985760000000002"/>
  </r>
  <r>
    <x v="2"/>
    <n v="20"/>
    <n v="6"/>
    <x v="1"/>
    <d v="2018-11-20T00:00:00"/>
    <s v="Avg of 4 NM Projects"/>
    <n v="16"/>
    <n v="2.4350000000000005"/>
    <n v="1.3679775280898879E-2"/>
    <n v="102.35"/>
    <n v="64.02"/>
    <n v="0.15588870000000002"/>
  </r>
  <r>
    <x v="2"/>
    <n v="20"/>
    <n v="6"/>
    <x v="1"/>
    <d v="2018-11-20T00:00:00"/>
    <s v="Avg of 4 NM Projects"/>
    <n v="17"/>
    <n v="-0.13"/>
    <n v="-7.3033707865168538E-4"/>
    <n v="117.06"/>
    <n v="80.38"/>
    <n v="-1.0449399999999999E-2"/>
  </r>
  <r>
    <x v="2"/>
    <n v="20"/>
    <n v="6"/>
    <x v="1"/>
    <d v="2018-11-20T00:00:00"/>
    <s v="Avg of 4 NM Projects"/>
    <n v="18"/>
    <n v="0"/>
    <n v="0"/>
    <n v="130"/>
    <n v="70.180000000000007"/>
    <n v="0"/>
  </r>
  <r>
    <x v="2"/>
    <n v="20"/>
    <n v="6"/>
    <x v="1"/>
    <d v="2018-11-20T00:00:00"/>
    <s v="Avg of 4 NM Projects"/>
    <n v="19"/>
    <n v="-0.13"/>
    <n v="-7.3033707865168538E-4"/>
    <n v="121.5"/>
    <n v="71.180000000000007"/>
    <n v="-9.2534000000000002E-3"/>
  </r>
  <r>
    <x v="2"/>
    <n v="20"/>
    <n v="6"/>
    <x v="1"/>
    <d v="2018-11-20T00:00:00"/>
    <s v="Avg of 4 NM Projects"/>
    <n v="20"/>
    <n v="0"/>
    <n v="0"/>
    <n v="104.87"/>
    <n v="70.62"/>
    <n v="0"/>
  </r>
  <r>
    <x v="2"/>
    <n v="20"/>
    <n v="6"/>
    <x v="1"/>
    <d v="2018-11-20T00:00:00"/>
    <s v="Avg of 4 NM Projects"/>
    <n v="21"/>
    <n v="-0.13"/>
    <n v="-7.3033707865168538E-4"/>
    <n v="87.6"/>
    <n v="68.86"/>
    <n v="-8.9518000000000011E-3"/>
  </r>
  <r>
    <x v="2"/>
    <n v="20"/>
    <n v="6"/>
    <x v="1"/>
    <d v="2018-11-20T00:00:00"/>
    <s v="Avg of 4 NM Projects"/>
    <n v="22"/>
    <n v="0"/>
    <n v="0"/>
    <n v="73.03"/>
    <n v="66.09"/>
    <n v="0"/>
  </r>
  <r>
    <x v="2"/>
    <n v="20"/>
    <n v="6"/>
    <x v="1"/>
    <d v="2018-11-20T00:00:00"/>
    <s v="Avg of 4 NM Projects"/>
    <n v="23"/>
    <n v="-0.13"/>
    <n v="-7.3033707865168538E-4"/>
    <n v="60.03"/>
    <n v="61.64"/>
    <n v="-8.0132000000000016E-3"/>
  </r>
  <r>
    <x v="2"/>
    <n v="20"/>
    <n v="6"/>
    <x v="0"/>
    <d v="2018-11-20T00:00:00"/>
    <s v="Avg of 4 NM Projects"/>
    <n v="24"/>
    <n v="-0.13"/>
    <n v="-7.3033707865168538E-4"/>
    <n v="54.42"/>
    <n v="34.86"/>
    <n v="-4.5318000000000008E-3"/>
  </r>
  <r>
    <x v="2"/>
    <n v="21"/>
    <n v="7"/>
    <x v="0"/>
    <d v="2018-11-21T00:00:00"/>
    <s v="Avg of 4 NM Projects"/>
    <n v="1"/>
    <n v="0"/>
    <n v="0"/>
    <n v="93.6"/>
    <n v="23.62"/>
    <n v="0"/>
  </r>
  <r>
    <x v="2"/>
    <n v="21"/>
    <n v="7"/>
    <x v="0"/>
    <d v="2018-11-21T00:00:00"/>
    <s v="Avg of 4 NM Projects"/>
    <n v="2"/>
    <n v="-0.13"/>
    <n v="-7.3033707865168538E-4"/>
    <n v="93.21"/>
    <n v="35.64"/>
    <n v="-4.6332000000000005E-3"/>
  </r>
  <r>
    <x v="2"/>
    <n v="21"/>
    <n v="7"/>
    <x v="0"/>
    <d v="2018-11-21T00:00:00"/>
    <s v="Avg of 4 NM Projects"/>
    <n v="3"/>
    <n v="0"/>
    <n v="0"/>
    <n v="87.52"/>
    <n v="37.450000000000003"/>
    <n v="0"/>
  </r>
  <r>
    <x v="2"/>
    <n v="21"/>
    <n v="7"/>
    <x v="0"/>
    <d v="2018-11-21T00:00:00"/>
    <s v="Avg of 4 NM Projects"/>
    <n v="4"/>
    <n v="0"/>
    <n v="0"/>
    <n v="85.33"/>
    <n v="34.68"/>
    <n v="0"/>
  </r>
  <r>
    <x v="2"/>
    <n v="21"/>
    <n v="7"/>
    <x v="0"/>
    <d v="2018-11-21T00:00:00"/>
    <s v="Avg of 4 NM Projects"/>
    <n v="5"/>
    <n v="-0.13"/>
    <n v="-7.3033707865168538E-4"/>
    <n v="73.86"/>
    <n v="43.48"/>
    <n v="-5.6524000000000001E-3"/>
  </r>
  <r>
    <x v="2"/>
    <n v="21"/>
    <n v="7"/>
    <x v="0"/>
    <d v="2018-11-21T00:00:00"/>
    <s v="Avg of 4 NM Projects"/>
    <n v="6"/>
    <n v="0"/>
    <n v="0"/>
    <n v="94.04"/>
    <n v="47.38"/>
    <n v="0"/>
  </r>
  <r>
    <x v="2"/>
    <n v="21"/>
    <n v="7"/>
    <x v="0"/>
    <d v="2018-11-21T00:00:00"/>
    <s v="Avg of 4 NM Projects"/>
    <n v="7"/>
    <n v="-0.13"/>
    <n v="-7.3033707865168538E-4"/>
    <n v="116.02"/>
    <n v="79.45"/>
    <n v="-1.0328500000000001E-2"/>
  </r>
  <r>
    <x v="2"/>
    <n v="21"/>
    <n v="7"/>
    <x v="0"/>
    <d v="2018-11-21T00:00:00"/>
    <s v="Avg of 4 NM Projects"/>
    <n v="8"/>
    <n v="4.6000000000000005"/>
    <n v="2.5842696629213485E-2"/>
    <n v="128.09"/>
    <n v="96.69"/>
    <n v="0.44477400000000006"/>
  </r>
  <r>
    <x v="2"/>
    <n v="21"/>
    <n v="7"/>
    <x v="0"/>
    <d v="2018-11-21T00:00:00"/>
    <s v="Avg of 4 NM Projects"/>
    <n v="9"/>
    <n v="19.975000000000001"/>
    <n v="0.11221910112359551"/>
    <n v="116.42"/>
    <n v="88.71"/>
    <n v="1.77198225"/>
  </r>
  <r>
    <x v="2"/>
    <n v="21"/>
    <n v="7"/>
    <x v="0"/>
    <d v="2018-11-21T00:00:00"/>
    <s v="Avg of 4 NM Projects"/>
    <n v="10"/>
    <n v="35.840000000000003"/>
    <n v="0.2013483146067416"/>
    <n v="109.81"/>
    <n v="82.97"/>
    <n v="2.9736448000000002"/>
  </r>
  <r>
    <x v="2"/>
    <n v="21"/>
    <n v="7"/>
    <x v="0"/>
    <d v="2018-11-21T00:00:00"/>
    <s v="Avg of 4 NM Projects"/>
    <n v="11"/>
    <n v="48.12"/>
    <n v="0.27033707865168538"/>
    <n v="129.54"/>
    <n v="135.06"/>
    <n v="6.4990872"/>
  </r>
  <r>
    <x v="2"/>
    <n v="21"/>
    <n v="7"/>
    <x v="0"/>
    <d v="2018-11-21T00:00:00"/>
    <s v="Avg of 4 NM Projects"/>
    <n v="12"/>
    <n v="48.39"/>
    <n v="0.27185393258426965"/>
    <n v="123.68"/>
    <n v="146.94"/>
    <n v="7.1104265999999994"/>
  </r>
  <r>
    <x v="2"/>
    <n v="21"/>
    <n v="7"/>
    <x v="0"/>
    <d v="2018-11-21T00:00:00"/>
    <s v="Avg of 4 NM Projects"/>
    <n v="13"/>
    <n v="46.080000000000005"/>
    <n v="0.25887640449438204"/>
    <n v="117.53"/>
    <n v="134.86000000000001"/>
    <n v="6.2143488000000016"/>
  </r>
  <r>
    <x v="2"/>
    <n v="21"/>
    <n v="7"/>
    <x v="0"/>
    <d v="2018-11-21T00:00:00"/>
    <s v="Avg of 4 NM Projects"/>
    <n v="14"/>
    <n v="40.835000000000001"/>
    <n v="0.22941011235955056"/>
    <n v="107.29"/>
    <n v="140.04"/>
    <n v="5.7185333999999992"/>
  </r>
  <r>
    <x v="2"/>
    <n v="21"/>
    <n v="7"/>
    <x v="0"/>
    <d v="2018-11-21T00:00:00"/>
    <s v="Avg of 4 NM Projects"/>
    <n v="15"/>
    <n v="19.329999999999998"/>
    <n v="0.10859550561797753"/>
    <n v="101.02"/>
    <n v="116.57"/>
    <n v="2.2532980999999994"/>
  </r>
  <r>
    <x v="2"/>
    <n v="21"/>
    <n v="7"/>
    <x v="0"/>
    <d v="2018-11-21T00:00:00"/>
    <s v="Avg of 4 NM Projects"/>
    <n v="16"/>
    <n v="7.4249999999999998"/>
    <n v="4.1713483146067418E-2"/>
    <n v="110.08"/>
    <n v="89.64"/>
    <n v="0.66557699999999997"/>
  </r>
  <r>
    <x v="2"/>
    <n v="21"/>
    <n v="7"/>
    <x v="0"/>
    <d v="2018-11-21T00:00:00"/>
    <s v="Avg of 4 NM Projects"/>
    <n v="17"/>
    <n v="-0.13"/>
    <n v="-7.3033707865168538E-4"/>
    <n v="145.47999999999999"/>
    <n v="92.47"/>
    <n v="-1.20211E-2"/>
  </r>
  <r>
    <x v="2"/>
    <n v="21"/>
    <n v="7"/>
    <x v="0"/>
    <d v="2018-11-21T00:00:00"/>
    <s v="Avg of 4 NM Projects"/>
    <n v="18"/>
    <n v="-0.26"/>
    <n v="-1.4606741573033708E-3"/>
    <n v="178.98"/>
    <n v="78.78"/>
    <n v="-2.0482800000000002E-2"/>
  </r>
  <r>
    <x v="2"/>
    <n v="21"/>
    <n v="7"/>
    <x v="0"/>
    <d v="2018-11-21T00:00:00"/>
    <s v="Avg of 4 NM Projects"/>
    <n v="19"/>
    <n v="0"/>
    <n v="0"/>
    <n v="160.83000000000001"/>
    <n v="76.59"/>
    <n v="0"/>
  </r>
  <r>
    <x v="2"/>
    <n v="21"/>
    <n v="7"/>
    <x v="0"/>
    <d v="2018-11-21T00:00:00"/>
    <s v="Avg of 4 NM Projects"/>
    <n v="20"/>
    <n v="0"/>
    <n v="0"/>
    <n v="154.56"/>
    <n v="57.21"/>
    <n v="0"/>
  </r>
  <r>
    <x v="2"/>
    <n v="21"/>
    <n v="7"/>
    <x v="0"/>
    <d v="2018-11-21T00:00:00"/>
    <s v="Avg of 4 NM Projects"/>
    <n v="21"/>
    <n v="-0.26"/>
    <n v="-1.4606741573033708E-3"/>
    <n v="138.38999999999999"/>
    <n v="73.239999999999995"/>
    <n v="-1.9042400000000001E-2"/>
  </r>
  <r>
    <x v="2"/>
    <n v="21"/>
    <n v="7"/>
    <x v="0"/>
    <d v="2018-11-21T00:00:00"/>
    <s v="Avg of 4 NM Projects"/>
    <n v="22"/>
    <n v="0"/>
    <n v="0"/>
    <n v="124.3"/>
    <n v="69.13"/>
    <n v="0"/>
  </r>
  <r>
    <x v="2"/>
    <n v="21"/>
    <n v="7"/>
    <x v="0"/>
    <d v="2018-11-21T00:00:00"/>
    <s v="Avg of 4 NM Projects"/>
    <n v="23"/>
    <n v="-0.26"/>
    <n v="-1.4606741573033708E-3"/>
    <n v="108.97"/>
    <n v="42.35"/>
    <n v="-1.1011000000000002E-2"/>
  </r>
  <r>
    <x v="2"/>
    <n v="21"/>
    <n v="7"/>
    <x v="0"/>
    <d v="2018-11-21T00:00:00"/>
    <s v="Avg of 4 NM Projects"/>
    <n v="24"/>
    <n v="0"/>
    <n v="0"/>
    <n v="116.02"/>
    <n v="57.6"/>
    <n v="0"/>
  </r>
  <r>
    <x v="2"/>
    <n v="22"/>
    <n v="1"/>
    <x v="0"/>
    <d v="2018-11-22T00:00:00"/>
    <s v="Avg of 4 NM Projects"/>
    <n v="1"/>
    <n v="-0.13"/>
    <n v="-7.3033707865168538E-4"/>
    <n v="79.16"/>
    <n v="90"/>
    <n v="-1.17E-2"/>
  </r>
  <r>
    <x v="2"/>
    <n v="22"/>
    <n v="1"/>
    <x v="0"/>
    <d v="2018-11-22T00:00:00"/>
    <s v="Avg of 4 NM Projects"/>
    <n v="2"/>
    <n v="-0.13"/>
    <n v="-7.3033707865168538E-4"/>
    <n v="71.540000000000006"/>
    <n v="76.400000000000006"/>
    <n v="-9.9319999999999999E-3"/>
  </r>
  <r>
    <x v="2"/>
    <n v="22"/>
    <n v="1"/>
    <x v="0"/>
    <d v="2018-11-22T00:00:00"/>
    <s v="Avg of 4 NM Projects"/>
    <n v="3"/>
    <n v="0"/>
    <n v="0"/>
    <n v="66.3"/>
    <n v="43.31"/>
    <n v="0"/>
  </r>
  <r>
    <x v="2"/>
    <n v="22"/>
    <n v="1"/>
    <x v="0"/>
    <d v="2018-11-22T00:00:00"/>
    <s v="Avg of 4 NM Projects"/>
    <n v="4"/>
    <n v="-0.13"/>
    <n v="-7.3033707865168538E-4"/>
    <n v="66.41"/>
    <n v="45.14"/>
    <n v="-5.8681999999999996E-3"/>
  </r>
  <r>
    <x v="2"/>
    <n v="22"/>
    <n v="1"/>
    <x v="0"/>
    <d v="2018-11-22T00:00:00"/>
    <s v="Avg of 4 NM Projects"/>
    <n v="5"/>
    <n v="-0.26"/>
    <n v="-1.4606741573033708E-3"/>
    <n v="69.89"/>
    <n v="93.04"/>
    <n v="-2.4190400000000004E-2"/>
  </r>
  <r>
    <x v="2"/>
    <n v="22"/>
    <n v="1"/>
    <x v="0"/>
    <d v="2018-11-22T00:00:00"/>
    <s v="Avg of 4 NM Projects"/>
    <n v="6"/>
    <n v="-0.13"/>
    <n v="-7.3033707865168538E-4"/>
    <n v="79.349999999999994"/>
    <n v="133.31"/>
    <n v="-1.73303E-2"/>
  </r>
  <r>
    <x v="2"/>
    <n v="22"/>
    <n v="1"/>
    <x v="0"/>
    <d v="2018-11-22T00:00:00"/>
    <s v="Avg of 4 NM Projects"/>
    <n v="7"/>
    <n v="-0.13"/>
    <n v="-7.3033707865168538E-4"/>
    <n v="85.78"/>
    <n v="75.930000000000007"/>
    <n v="-9.8709000000000002E-3"/>
  </r>
  <r>
    <x v="2"/>
    <n v="22"/>
    <n v="1"/>
    <x v="0"/>
    <d v="2018-11-22T00:00:00"/>
    <s v="Avg of 4 NM Projects"/>
    <n v="8"/>
    <n v="0.255"/>
    <n v="1.4325842696629213E-3"/>
    <n v="109.89"/>
    <n v="118.19"/>
    <n v="3.0138449999999997E-2"/>
  </r>
  <r>
    <x v="2"/>
    <n v="22"/>
    <n v="1"/>
    <x v="0"/>
    <d v="2018-11-22T00:00:00"/>
    <s v="Avg of 4 NM Projects"/>
    <n v="9"/>
    <n v="2.8149999999999999"/>
    <n v="1.5814606741573034E-2"/>
    <n v="125"/>
    <n v="208.42"/>
    <n v="0.5867022999999999"/>
  </r>
  <r>
    <x v="2"/>
    <n v="22"/>
    <n v="1"/>
    <x v="0"/>
    <d v="2018-11-22T00:00:00"/>
    <s v="Avg of 4 NM Projects"/>
    <n v="10"/>
    <n v="4.4749999999999996"/>
    <n v="2.5140449438202244E-2"/>
    <n v="129.53"/>
    <n v="118.36"/>
    <n v="0.52966099999999994"/>
  </r>
  <r>
    <x v="2"/>
    <n v="22"/>
    <n v="1"/>
    <x v="0"/>
    <d v="2018-11-22T00:00:00"/>
    <s v="Avg of 4 NM Projects"/>
    <n v="11"/>
    <n v="8.4450000000000003"/>
    <n v="4.7443820224719102E-2"/>
    <n v="131.75"/>
    <n v="161.6"/>
    <n v="1.3647119999999999"/>
  </r>
  <r>
    <x v="2"/>
    <n v="22"/>
    <n v="1"/>
    <x v="0"/>
    <d v="2018-11-22T00:00:00"/>
    <s v="Avg of 4 NM Projects"/>
    <n v="12"/>
    <n v="11.135000000000002"/>
    <n v="6.2556179775280912E-2"/>
    <n v="134.41999999999999"/>
    <n v="171.4"/>
    <n v="1.9085390000000004"/>
  </r>
  <r>
    <x v="2"/>
    <n v="22"/>
    <n v="1"/>
    <x v="0"/>
    <d v="2018-11-22T00:00:00"/>
    <s v="Avg of 4 NM Projects"/>
    <n v="13"/>
    <n v="11.900000000000002"/>
    <n v="6.6853932584269679E-2"/>
    <n v="120.04"/>
    <n v="120.3"/>
    <n v="1.4315700000000002"/>
  </r>
  <r>
    <x v="2"/>
    <n v="22"/>
    <n v="1"/>
    <x v="0"/>
    <d v="2018-11-22T00:00:00"/>
    <s v="Avg of 4 NM Projects"/>
    <n v="14"/>
    <n v="11.009999999999998"/>
    <n v="6.1853932584269654E-2"/>
    <n v="105.8"/>
    <n v="58.18"/>
    <n v="0.64056179999999985"/>
  </r>
  <r>
    <x v="2"/>
    <n v="22"/>
    <n v="1"/>
    <x v="0"/>
    <d v="2018-11-22T00:00:00"/>
    <s v="Avg of 4 NM Projects"/>
    <n v="15"/>
    <n v="11.135"/>
    <n v="6.2556179775280898E-2"/>
    <n v="90.11"/>
    <n v="77.7"/>
    <n v="0.86518950000000006"/>
  </r>
  <r>
    <x v="2"/>
    <n v="22"/>
    <n v="1"/>
    <x v="0"/>
    <d v="2018-11-22T00:00:00"/>
    <s v="Avg of 4 NM Projects"/>
    <n v="16"/>
    <n v="3.0699999999999994"/>
    <n v="1.7247191011235952E-2"/>
    <n v="93.33"/>
    <n v="92.92"/>
    <n v="0.28526439999999997"/>
  </r>
  <r>
    <x v="2"/>
    <n v="22"/>
    <n v="1"/>
    <x v="0"/>
    <d v="2018-11-22T00:00:00"/>
    <s v="Avg of 4 NM Projects"/>
    <n v="17"/>
    <n v="-0.26"/>
    <n v="-1.4606741573033708E-3"/>
    <n v="127.81"/>
    <n v="99"/>
    <n v="-2.5740000000000002E-2"/>
  </r>
  <r>
    <x v="2"/>
    <n v="22"/>
    <n v="1"/>
    <x v="0"/>
    <d v="2018-11-22T00:00:00"/>
    <s v="Avg of 4 NM Projects"/>
    <n v="18"/>
    <n v="0"/>
    <n v="0"/>
    <n v="144.87"/>
    <n v="82.53"/>
    <n v="0"/>
  </r>
  <r>
    <x v="2"/>
    <n v="22"/>
    <n v="1"/>
    <x v="0"/>
    <d v="2018-11-22T00:00:00"/>
    <s v="Avg of 4 NM Projects"/>
    <n v="19"/>
    <n v="-0.13"/>
    <n v="-7.3033707865168538E-4"/>
    <n v="134.31"/>
    <n v="80.86"/>
    <n v="-1.0511800000000002E-2"/>
  </r>
  <r>
    <x v="2"/>
    <n v="22"/>
    <n v="1"/>
    <x v="0"/>
    <d v="2018-11-22T00:00:00"/>
    <s v="Avg of 4 NM Projects"/>
    <n v="20"/>
    <n v="-0.39"/>
    <n v="-2.1910112359550564E-3"/>
    <n v="129.68"/>
    <n v="80.41"/>
    <n v="-3.1359900000000003E-2"/>
  </r>
  <r>
    <x v="2"/>
    <n v="22"/>
    <n v="1"/>
    <x v="0"/>
    <d v="2018-11-22T00:00:00"/>
    <s v="Avg of 4 NM Projects"/>
    <n v="21"/>
    <n v="0"/>
    <n v="0"/>
    <n v="127.33"/>
    <n v="104.91"/>
    <n v="0"/>
  </r>
  <r>
    <x v="2"/>
    <n v="22"/>
    <n v="1"/>
    <x v="0"/>
    <d v="2018-11-22T00:00:00"/>
    <s v="Avg of 4 NM Projects"/>
    <n v="22"/>
    <n v="-0.13"/>
    <n v="-7.3033707865168538E-4"/>
    <n v="122.38"/>
    <n v="89.27"/>
    <n v="-1.16051E-2"/>
  </r>
  <r>
    <x v="2"/>
    <n v="22"/>
    <n v="1"/>
    <x v="0"/>
    <d v="2018-11-22T00:00:00"/>
    <s v="Avg of 4 NM Projects"/>
    <n v="23"/>
    <n v="0"/>
    <n v="0"/>
    <n v="106.03"/>
    <n v="57.9"/>
    <n v="0"/>
  </r>
  <r>
    <x v="2"/>
    <n v="22"/>
    <n v="1"/>
    <x v="0"/>
    <d v="2018-11-22T00:00:00"/>
    <s v="Avg of 4 NM Projects"/>
    <n v="24"/>
    <n v="-0.26"/>
    <n v="-1.4606741573033708E-3"/>
    <n v="124.86"/>
    <n v="51.76"/>
    <n v="-1.34576E-2"/>
  </r>
  <r>
    <x v="2"/>
    <n v="23"/>
    <n v="2"/>
    <x v="0"/>
    <d v="2018-11-23T00:00:00"/>
    <s v="Avg of 4 NM Projects"/>
    <n v="1"/>
    <n v="0"/>
    <n v="0"/>
    <n v="112.01"/>
    <n v="115.47"/>
    <n v="0"/>
  </r>
  <r>
    <x v="2"/>
    <n v="23"/>
    <n v="2"/>
    <x v="0"/>
    <d v="2018-11-23T00:00:00"/>
    <s v="Avg of 4 NM Projects"/>
    <n v="2"/>
    <n v="-0.26"/>
    <n v="-1.4606741573033708E-3"/>
    <n v="87.46"/>
    <n v="118.16"/>
    <n v="-3.0721599999999998E-2"/>
  </r>
  <r>
    <x v="2"/>
    <n v="23"/>
    <n v="2"/>
    <x v="0"/>
    <d v="2018-11-23T00:00:00"/>
    <s v="Avg of 4 NM Projects"/>
    <n v="3"/>
    <n v="0"/>
    <n v="0"/>
    <n v="87.95"/>
    <n v="96.51"/>
    <n v="0"/>
  </r>
  <r>
    <x v="2"/>
    <n v="23"/>
    <n v="2"/>
    <x v="0"/>
    <d v="2018-11-23T00:00:00"/>
    <s v="Avg of 4 NM Projects"/>
    <n v="4"/>
    <n v="-0.13"/>
    <n v="-7.3033707865168538E-4"/>
    <n v="87.15"/>
    <n v="102.3"/>
    <n v="-1.3299E-2"/>
  </r>
  <r>
    <x v="2"/>
    <n v="23"/>
    <n v="2"/>
    <x v="0"/>
    <d v="2018-11-23T00:00:00"/>
    <s v="Avg of 4 NM Projects"/>
    <n v="5"/>
    <n v="0"/>
    <n v="0"/>
    <n v="88.43"/>
    <n v="97.06"/>
    <n v="0"/>
  </r>
  <r>
    <x v="2"/>
    <n v="23"/>
    <n v="2"/>
    <x v="0"/>
    <d v="2018-11-23T00:00:00"/>
    <s v="Avg of 4 NM Projects"/>
    <n v="6"/>
    <n v="-0.13"/>
    <n v="-7.3033707865168538E-4"/>
    <n v="98.09"/>
    <n v="154.94"/>
    <n v="-2.0142199999999999E-2"/>
  </r>
  <r>
    <x v="2"/>
    <n v="23"/>
    <n v="2"/>
    <x v="0"/>
    <d v="2018-11-23T00:00:00"/>
    <s v="Avg of 4 NM Projects"/>
    <n v="7"/>
    <n v="-0.13"/>
    <n v="-7.3033707865168538E-4"/>
    <n v="113.72"/>
    <n v="146.6"/>
    <n v="-1.9057999999999999E-2"/>
  </r>
  <r>
    <x v="2"/>
    <n v="23"/>
    <n v="2"/>
    <x v="1"/>
    <d v="2018-11-23T00:00:00"/>
    <s v="Avg of 4 NM Projects"/>
    <n v="8"/>
    <n v="2.6849999999999996"/>
    <n v="1.5084269662921345E-2"/>
    <n v="129.27000000000001"/>
    <n v="95.26"/>
    <n v="0.25577309999999998"/>
  </r>
  <r>
    <x v="2"/>
    <n v="23"/>
    <n v="2"/>
    <x v="1"/>
    <d v="2018-11-23T00:00:00"/>
    <s v="Avg of 4 NM Projects"/>
    <n v="9"/>
    <n v="21.634999999999998"/>
    <n v="0.12154494382022471"/>
    <n v="117.84"/>
    <n v="59.23"/>
    <n v="1.28144105"/>
  </r>
  <r>
    <x v="2"/>
    <n v="23"/>
    <n v="2"/>
    <x v="1"/>
    <d v="2018-11-23T00:00:00"/>
    <s v="Avg of 4 NM Projects"/>
    <n v="10"/>
    <n v="33.145000000000003"/>
    <n v="0.18620786516853935"/>
    <n v="128.36000000000001"/>
    <n v="55.74"/>
    <n v="1.8475023000000004"/>
  </r>
  <r>
    <x v="2"/>
    <n v="23"/>
    <n v="2"/>
    <x v="1"/>
    <d v="2018-11-23T00:00:00"/>
    <s v="Avg of 4 NM Projects"/>
    <n v="11"/>
    <n v="43.525000000000006"/>
    <n v="0.24452247191011239"/>
    <n v="119.27"/>
    <n v="50.9"/>
    <n v="2.2154225000000003"/>
  </r>
  <r>
    <x v="2"/>
    <n v="23"/>
    <n v="2"/>
    <x v="1"/>
    <d v="2018-11-23T00:00:00"/>
    <s v="Avg of 4 NM Projects"/>
    <n v="12"/>
    <n v="51.455000000000005"/>
    <n v="0.28907303370786519"/>
    <n v="104.85"/>
    <n v="53"/>
    <n v="2.7271150000000004"/>
  </r>
  <r>
    <x v="2"/>
    <n v="23"/>
    <n v="2"/>
    <x v="1"/>
    <d v="2018-11-23T00:00:00"/>
    <s v="Avg of 4 NM Projects"/>
    <n v="13"/>
    <n v="37.119999999999997"/>
    <n v="0.2085393258426966"/>
    <n v="88.8"/>
    <n v="51.52"/>
    <n v="1.9124223999999999"/>
  </r>
  <r>
    <x v="2"/>
    <n v="23"/>
    <n v="2"/>
    <x v="1"/>
    <d v="2018-11-23T00:00:00"/>
    <s v="Avg of 4 NM Projects"/>
    <n v="14"/>
    <n v="36.995000000000005"/>
    <n v="0.20783707865168541"/>
    <n v="89.42"/>
    <n v="58.95"/>
    <n v="2.1808552500000005"/>
  </r>
  <r>
    <x v="2"/>
    <n v="23"/>
    <n v="2"/>
    <x v="1"/>
    <d v="2018-11-23T00:00:00"/>
    <s v="Avg of 4 NM Projects"/>
    <n v="15"/>
    <n v="24.704999999999998"/>
    <n v="0.13879213483146066"/>
    <n v="86.78"/>
    <n v="67.23"/>
    <n v="1.66091715"/>
  </r>
  <r>
    <x v="2"/>
    <n v="23"/>
    <n v="2"/>
    <x v="1"/>
    <d v="2018-11-23T00:00:00"/>
    <s v="Avg of 4 NM Projects"/>
    <n v="16"/>
    <n v="3.0699999999999994"/>
    <n v="1.7247191011235952E-2"/>
    <n v="91.53"/>
    <n v="109.32"/>
    <n v="0.33561239999999992"/>
  </r>
  <r>
    <x v="2"/>
    <n v="23"/>
    <n v="2"/>
    <x v="1"/>
    <d v="2018-11-23T00:00:00"/>
    <s v="Avg of 4 NM Projects"/>
    <n v="17"/>
    <n v="-0.13"/>
    <n v="-7.3033707865168538E-4"/>
    <n v="132.22"/>
    <n v="113.37"/>
    <n v="-1.4738100000000001E-2"/>
  </r>
  <r>
    <x v="2"/>
    <n v="23"/>
    <n v="2"/>
    <x v="1"/>
    <d v="2018-11-23T00:00:00"/>
    <s v="Avg of 4 NM Projects"/>
    <n v="18"/>
    <n v="0"/>
    <n v="0"/>
    <n v="153.30000000000001"/>
    <n v="134.26"/>
    <n v="0"/>
  </r>
  <r>
    <x v="2"/>
    <n v="23"/>
    <n v="2"/>
    <x v="1"/>
    <d v="2018-11-23T00:00:00"/>
    <s v="Avg of 4 NM Projects"/>
    <n v="19"/>
    <n v="0"/>
    <n v="0"/>
    <n v="137.72999999999999"/>
    <n v="113.25"/>
    <n v="0"/>
  </r>
  <r>
    <x v="2"/>
    <n v="23"/>
    <n v="2"/>
    <x v="1"/>
    <d v="2018-11-23T00:00:00"/>
    <s v="Avg of 4 NM Projects"/>
    <n v="20"/>
    <n v="-0.13"/>
    <n v="-7.3033707865168538E-4"/>
    <n v="126.89"/>
    <n v="78.22"/>
    <n v="-1.01686E-2"/>
  </r>
  <r>
    <x v="2"/>
    <n v="23"/>
    <n v="2"/>
    <x v="1"/>
    <d v="2018-11-23T00:00:00"/>
    <s v="Avg of 4 NM Projects"/>
    <n v="21"/>
    <n v="-0.26"/>
    <n v="-1.4606741573033708E-3"/>
    <n v="109.12"/>
    <n v="65.56"/>
    <n v="-1.7045600000000001E-2"/>
  </r>
  <r>
    <x v="2"/>
    <n v="23"/>
    <n v="2"/>
    <x v="1"/>
    <d v="2018-11-23T00:00:00"/>
    <s v="Avg of 4 NM Projects"/>
    <n v="22"/>
    <n v="-0.26"/>
    <n v="-1.4606741573033708E-3"/>
    <n v="90.92"/>
    <n v="79.37"/>
    <n v="-2.0636200000000004E-2"/>
  </r>
  <r>
    <x v="2"/>
    <n v="23"/>
    <n v="2"/>
    <x v="1"/>
    <d v="2018-11-23T00:00:00"/>
    <s v="Avg of 4 NM Projects"/>
    <n v="23"/>
    <n v="-0.13"/>
    <n v="-7.3033707865168538E-4"/>
    <n v="85.46"/>
    <n v="71.14"/>
    <n v="-9.2481999999999998E-3"/>
  </r>
  <r>
    <x v="2"/>
    <n v="23"/>
    <n v="2"/>
    <x v="0"/>
    <d v="2018-11-23T00:00:00"/>
    <s v="Avg of 4 NM Projects"/>
    <n v="24"/>
    <n v="0"/>
    <n v="0"/>
    <n v="92.06"/>
    <n v="84.27"/>
    <n v="0"/>
  </r>
  <r>
    <x v="2"/>
    <n v="24"/>
    <n v="3"/>
    <x v="0"/>
    <d v="2018-11-24T00:00:00"/>
    <s v="Avg of 4 NM Projects"/>
    <n v="1"/>
    <n v="-0.13"/>
    <n v="-7.3033707865168538E-4"/>
    <n v="89.79"/>
    <n v="46.97"/>
    <n v="-6.1060999999999997E-3"/>
  </r>
  <r>
    <x v="2"/>
    <n v="24"/>
    <n v="3"/>
    <x v="0"/>
    <d v="2018-11-24T00:00:00"/>
    <s v="Avg of 4 NM Projects"/>
    <n v="2"/>
    <n v="0"/>
    <n v="0"/>
    <n v="101.78"/>
    <n v="50.59"/>
    <n v="0"/>
  </r>
  <r>
    <x v="2"/>
    <n v="24"/>
    <n v="3"/>
    <x v="0"/>
    <d v="2018-11-24T00:00:00"/>
    <s v="Avg of 4 NM Projects"/>
    <n v="3"/>
    <n v="0"/>
    <n v="0"/>
    <n v="99"/>
    <n v="61.31"/>
    <n v="0"/>
  </r>
  <r>
    <x v="2"/>
    <n v="24"/>
    <n v="3"/>
    <x v="0"/>
    <d v="2018-11-24T00:00:00"/>
    <s v="Avg of 4 NM Projects"/>
    <n v="4"/>
    <n v="-0.26"/>
    <n v="-1.4606741573033708E-3"/>
    <n v="92.05"/>
    <n v="63.85"/>
    <n v="-1.6601000000000001E-2"/>
  </r>
  <r>
    <x v="2"/>
    <n v="24"/>
    <n v="3"/>
    <x v="0"/>
    <d v="2018-11-24T00:00:00"/>
    <s v="Avg of 4 NM Projects"/>
    <n v="5"/>
    <n v="-0.13"/>
    <n v="-7.3033707865168538E-4"/>
    <n v="92.11"/>
    <n v="63.95"/>
    <n v="-8.3135000000000014E-3"/>
  </r>
  <r>
    <x v="2"/>
    <n v="24"/>
    <n v="3"/>
    <x v="0"/>
    <d v="2018-11-24T00:00:00"/>
    <s v="Avg of 4 NM Projects"/>
    <n v="6"/>
    <n v="-0.13"/>
    <n v="-7.3033707865168538E-4"/>
    <n v="100.6"/>
    <n v="49.59"/>
    <n v="-6.4467000000000005E-3"/>
  </r>
  <r>
    <x v="2"/>
    <n v="24"/>
    <n v="3"/>
    <x v="0"/>
    <d v="2018-11-24T00:00:00"/>
    <s v="Avg of 4 NM Projects"/>
    <n v="7"/>
    <n v="0"/>
    <n v="0"/>
    <n v="94.43"/>
    <n v="49.02"/>
    <n v="0"/>
  </r>
  <r>
    <x v="2"/>
    <n v="24"/>
    <n v="3"/>
    <x v="1"/>
    <d v="2018-11-24T00:00:00"/>
    <s v="Avg of 4 NM Projects"/>
    <n v="8"/>
    <n v="0.505"/>
    <n v="2.8370786516853934E-3"/>
    <n v="94.53"/>
    <n v="49.83"/>
    <n v="2.516415E-2"/>
  </r>
  <r>
    <x v="2"/>
    <n v="24"/>
    <n v="3"/>
    <x v="1"/>
    <d v="2018-11-24T00:00:00"/>
    <s v="Avg of 4 NM Projects"/>
    <n v="9"/>
    <n v="7.1749999999999998"/>
    <n v="4.0308988764044942E-2"/>
    <n v="107.84"/>
    <n v="52.88"/>
    <n v="0.37941399999999997"/>
  </r>
  <r>
    <x v="2"/>
    <n v="24"/>
    <n v="3"/>
    <x v="1"/>
    <d v="2018-11-24T00:00:00"/>
    <s v="Avg of 4 NM Projects"/>
    <n v="10"/>
    <n v="13.95"/>
    <n v="7.8370786516853932E-2"/>
    <n v="108.52"/>
    <n v="47.45"/>
    <n v="0.6619275"/>
  </r>
  <r>
    <x v="2"/>
    <n v="24"/>
    <n v="3"/>
    <x v="1"/>
    <d v="2018-11-24T00:00:00"/>
    <s v="Avg of 4 NM Projects"/>
    <n v="11"/>
    <n v="22.405000000000001"/>
    <n v="0.12587078651685393"/>
    <n v="99.78"/>
    <n v="48.7"/>
    <n v="1.0911235000000001"/>
  </r>
  <r>
    <x v="2"/>
    <n v="24"/>
    <n v="3"/>
    <x v="1"/>
    <d v="2018-11-24T00:00:00"/>
    <s v="Avg of 4 NM Projects"/>
    <n v="12"/>
    <n v="27.905000000000001"/>
    <n v="0.15676966292134831"/>
    <n v="103.02"/>
    <n v="52.91"/>
    <n v="1.47645355"/>
  </r>
  <r>
    <x v="2"/>
    <n v="24"/>
    <n v="3"/>
    <x v="1"/>
    <d v="2018-11-24T00:00:00"/>
    <s v="Avg of 4 NM Projects"/>
    <n v="13"/>
    <n v="37.884999999999998"/>
    <n v="0.21283707865168539"/>
    <n v="78.38"/>
    <n v="47.81"/>
    <n v="1.8112818500000001"/>
  </r>
  <r>
    <x v="2"/>
    <n v="24"/>
    <n v="3"/>
    <x v="1"/>
    <d v="2018-11-24T00:00:00"/>
    <s v="Avg of 4 NM Projects"/>
    <n v="14"/>
    <n v="47.364999999999995"/>
    <n v="0.26609550561797751"/>
    <n v="73.83"/>
    <n v="47.98"/>
    <n v="2.2725726999999996"/>
  </r>
  <r>
    <x v="2"/>
    <n v="24"/>
    <n v="3"/>
    <x v="1"/>
    <d v="2018-11-24T00:00:00"/>
    <s v="Avg of 4 NM Projects"/>
    <n v="15"/>
    <n v="34.045000000000002"/>
    <n v="0.19126404494382024"/>
    <n v="71.010000000000005"/>
    <n v="54.69"/>
    <n v="1.8619210499999999"/>
  </r>
  <r>
    <x v="2"/>
    <n v="24"/>
    <n v="3"/>
    <x v="1"/>
    <d v="2018-11-24T00:00:00"/>
    <s v="Avg of 4 NM Projects"/>
    <n v="16"/>
    <n v="13.565"/>
    <n v="7.6207865168539321E-2"/>
    <n v="96.18"/>
    <n v="70.150000000000006"/>
    <n v="0.95158474999999998"/>
  </r>
  <r>
    <x v="2"/>
    <n v="24"/>
    <n v="3"/>
    <x v="1"/>
    <d v="2018-11-24T00:00:00"/>
    <s v="Avg of 4 NM Projects"/>
    <n v="17"/>
    <n v="-0.13"/>
    <n v="-7.3033707865168538E-4"/>
    <n v="110.52"/>
    <n v="98.35"/>
    <n v="-1.2785499999999998E-2"/>
  </r>
  <r>
    <x v="2"/>
    <n v="24"/>
    <n v="3"/>
    <x v="1"/>
    <d v="2018-11-24T00:00:00"/>
    <s v="Avg of 4 NM Projects"/>
    <n v="18"/>
    <n v="-0.13"/>
    <n v="-7.3033707865168538E-4"/>
    <n v="124.48"/>
    <n v="66.430000000000007"/>
    <n v="-8.6359000000000019E-3"/>
  </r>
  <r>
    <x v="2"/>
    <n v="24"/>
    <n v="3"/>
    <x v="1"/>
    <d v="2018-11-24T00:00:00"/>
    <s v="Avg of 4 NM Projects"/>
    <n v="19"/>
    <n v="-0.13"/>
    <n v="-7.3033707865168538E-4"/>
    <n v="111.57"/>
    <n v="63.87"/>
    <n v="-8.3031000000000008E-3"/>
  </r>
  <r>
    <x v="2"/>
    <n v="24"/>
    <n v="3"/>
    <x v="1"/>
    <d v="2018-11-24T00:00:00"/>
    <s v="Avg of 4 NM Projects"/>
    <n v="20"/>
    <n v="-0.13"/>
    <n v="-7.3033707865168538E-4"/>
    <n v="78.5"/>
    <n v="54.65"/>
    <n v="-7.1044999999999997E-3"/>
  </r>
  <r>
    <x v="2"/>
    <n v="24"/>
    <n v="3"/>
    <x v="1"/>
    <d v="2018-11-24T00:00:00"/>
    <s v="Avg of 4 NM Projects"/>
    <n v="21"/>
    <n v="-0.13"/>
    <n v="-7.3033707865168538E-4"/>
    <n v="78.209999999999994"/>
    <n v="47.28"/>
    <n v="-6.1464000000000006E-3"/>
  </r>
  <r>
    <x v="2"/>
    <n v="24"/>
    <n v="3"/>
    <x v="1"/>
    <d v="2018-11-24T00:00:00"/>
    <s v="Avg of 4 NM Projects"/>
    <n v="22"/>
    <n v="-0.13"/>
    <n v="-7.3033707865168538E-4"/>
    <n v="66.31"/>
    <n v="49"/>
    <n v="-6.3699999999999998E-3"/>
  </r>
  <r>
    <x v="2"/>
    <n v="24"/>
    <n v="3"/>
    <x v="1"/>
    <d v="2018-11-24T00:00:00"/>
    <s v="Avg of 4 NM Projects"/>
    <n v="23"/>
    <n v="-0.13"/>
    <n v="-7.3033707865168538E-4"/>
    <n v="54.4"/>
    <n v="47.71"/>
    <n v="-6.2023E-3"/>
  </r>
  <r>
    <x v="2"/>
    <n v="24"/>
    <n v="3"/>
    <x v="0"/>
    <d v="2018-11-24T00:00:00"/>
    <s v="Avg of 4 NM Projects"/>
    <n v="24"/>
    <n v="-0.13"/>
    <n v="-7.3033707865168538E-4"/>
    <n v="57.18"/>
    <n v="63.5"/>
    <n v="-8.2550000000000002E-3"/>
  </r>
  <r>
    <x v="2"/>
    <n v="25"/>
    <n v="4"/>
    <x v="0"/>
    <d v="2018-11-25T00:00:00"/>
    <s v="Avg of 4 NM Projects"/>
    <n v="1"/>
    <n v="-0.13"/>
    <n v="-7.3033707865168538E-4"/>
    <n v="42.42"/>
    <n v="59.13"/>
    <n v="-7.6869000000000009E-3"/>
  </r>
  <r>
    <x v="2"/>
    <n v="25"/>
    <n v="4"/>
    <x v="0"/>
    <d v="2018-11-25T00:00:00"/>
    <s v="Avg of 4 NM Projects"/>
    <n v="2"/>
    <n v="-0.13"/>
    <n v="-7.3033707865168538E-4"/>
    <n v="46.25"/>
    <n v="44.47"/>
    <n v="-5.7811E-3"/>
  </r>
  <r>
    <x v="2"/>
    <n v="25"/>
    <n v="4"/>
    <x v="0"/>
    <d v="2018-11-25T00:00:00"/>
    <s v="Avg of 4 NM Projects"/>
    <n v="3"/>
    <n v="0"/>
    <n v="0"/>
    <n v="40.840000000000003"/>
    <n v="45.55"/>
    <n v="0"/>
  </r>
  <r>
    <x v="2"/>
    <n v="25"/>
    <n v="4"/>
    <x v="0"/>
    <d v="2018-11-25T00:00:00"/>
    <s v="Avg of 4 NM Projects"/>
    <n v="4"/>
    <n v="-0.13"/>
    <n v="-7.3033707865168538E-4"/>
    <n v="40.86"/>
    <n v="50.8"/>
    <n v="-6.6040000000000005E-3"/>
  </r>
  <r>
    <x v="2"/>
    <n v="25"/>
    <n v="4"/>
    <x v="0"/>
    <d v="2018-11-25T00:00:00"/>
    <s v="Avg of 4 NM Projects"/>
    <n v="5"/>
    <n v="0"/>
    <n v="0"/>
    <n v="40.85"/>
    <n v="51.76"/>
    <n v="0"/>
  </r>
  <r>
    <x v="2"/>
    <n v="25"/>
    <n v="4"/>
    <x v="0"/>
    <d v="2018-11-25T00:00:00"/>
    <s v="Avg of 4 NM Projects"/>
    <n v="6"/>
    <n v="-0.13"/>
    <n v="-7.3033707865168538E-4"/>
    <n v="49.13"/>
    <n v="47.72"/>
    <n v="-6.2036000000000001E-3"/>
  </r>
  <r>
    <x v="2"/>
    <n v="25"/>
    <n v="4"/>
    <x v="0"/>
    <d v="2018-11-25T00:00:00"/>
    <s v="Avg of 4 NM Projects"/>
    <n v="7"/>
    <n v="-0.26"/>
    <n v="-1.4606741573033708E-3"/>
    <n v="42.98"/>
    <n v="40.92"/>
    <n v="-1.0639200000000001E-2"/>
  </r>
  <r>
    <x v="2"/>
    <n v="25"/>
    <n v="4"/>
    <x v="1"/>
    <d v="2018-11-25T00:00:00"/>
    <s v="Avg of 4 NM Projects"/>
    <n v="8"/>
    <n v="0.38"/>
    <n v="2.1348314606741575E-3"/>
    <n v="46.51"/>
    <n v="39.130000000000003"/>
    <n v="1.4869400000000001E-2"/>
  </r>
  <r>
    <x v="2"/>
    <n v="25"/>
    <n v="4"/>
    <x v="1"/>
    <d v="2018-11-25T00:00:00"/>
    <s v="Avg of 4 NM Projects"/>
    <n v="9"/>
    <n v="5.375"/>
    <n v="3.0196629213483147E-2"/>
    <n v="50.7"/>
    <n v="38.29"/>
    <n v="0.20580875000000001"/>
  </r>
  <r>
    <x v="2"/>
    <n v="25"/>
    <n v="4"/>
    <x v="1"/>
    <d v="2018-11-25T00:00:00"/>
    <s v="Avg of 4 NM Projects"/>
    <n v="10"/>
    <n v="27.519999999999996"/>
    <n v="0.1546067415730337"/>
    <n v="57.28"/>
    <n v="40.28"/>
    <n v="1.1085056"/>
  </r>
  <r>
    <x v="2"/>
    <n v="25"/>
    <n v="4"/>
    <x v="1"/>
    <d v="2018-11-25T00:00:00"/>
    <s v="Avg of 4 NM Projects"/>
    <n v="11"/>
    <n v="24.840000000000003"/>
    <n v="0.13955056179775283"/>
    <n v="58.15"/>
    <n v="47.93"/>
    <n v="1.1905812"/>
  </r>
  <r>
    <x v="2"/>
    <n v="25"/>
    <n v="4"/>
    <x v="1"/>
    <d v="2018-11-25T00:00:00"/>
    <s v="Avg of 4 NM Projects"/>
    <n v="12"/>
    <n v="23.805"/>
    <n v="0.13373595505617977"/>
    <n v="67.239999999999995"/>
    <n v="62.2"/>
    <n v="1.4806710000000001"/>
  </r>
  <r>
    <x v="2"/>
    <n v="25"/>
    <n v="4"/>
    <x v="1"/>
    <d v="2018-11-25T00:00:00"/>
    <s v="Avg of 4 NM Projects"/>
    <n v="13"/>
    <n v="13.185"/>
    <n v="7.4073033707865166E-2"/>
    <n v="66.64"/>
    <n v="67.7"/>
    <n v="0.89262450000000015"/>
  </r>
  <r>
    <x v="2"/>
    <n v="25"/>
    <n v="4"/>
    <x v="1"/>
    <d v="2018-11-25T00:00:00"/>
    <s v="Avg of 4 NM Projects"/>
    <n v="14"/>
    <n v="3.71"/>
    <n v="2.0842696629213484E-2"/>
    <n v="55.16"/>
    <n v="79.87"/>
    <n v="0.29631770000000002"/>
  </r>
  <r>
    <x v="2"/>
    <n v="25"/>
    <n v="4"/>
    <x v="1"/>
    <d v="2018-11-25T00:00:00"/>
    <s v="Avg of 4 NM Projects"/>
    <n v="15"/>
    <n v="2.3049999999999997"/>
    <n v="1.294943820224719E-2"/>
    <n v="53.92"/>
    <n v="86.62"/>
    <n v="0.19965910000000001"/>
  </r>
  <r>
    <x v="2"/>
    <n v="25"/>
    <n v="4"/>
    <x v="1"/>
    <d v="2018-11-25T00:00:00"/>
    <s v="Avg of 4 NM Projects"/>
    <n v="16"/>
    <n v="0.13"/>
    <n v="7.3033707865168538E-4"/>
    <n v="65.45"/>
    <n v="89.98"/>
    <n v="1.1697400000000002E-2"/>
  </r>
  <r>
    <x v="2"/>
    <n v="25"/>
    <n v="4"/>
    <x v="1"/>
    <d v="2018-11-25T00:00:00"/>
    <s v="Avg of 4 NM Projects"/>
    <n v="17"/>
    <n v="-0.26"/>
    <n v="-1.4606741573033708E-3"/>
    <n v="87.03"/>
    <n v="107.07"/>
    <n v="-2.78382E-2"/>
  </r>
  <r>
    <x v="2"/>
    <n v="25"/>
    <n v="4"/>
    <x v="1"/>
    <d v="2018-11-25T00:00:00"/>
    <s v="Avg of 4 NM Projects"/>
    <n v="18"/>
    <n v="0"/>
    <n v="0"/>
    <n v="114.53"/>
    <n v="106.25"/>
    <n v="0"/>
  </r>
  <r>
    <x v="2"/>
    <n v="25"/>
    <n v="4"/>
    <x v="1"/>
    <d v="2018-11-25T00:00:00"/>
    <s v="Avg of 4 NM Projects"/>
    <n v="19"/>
    <n v="-0.13"/>
    <n v="-7.3033707865168538E-4"/>
    <n v="86.91"/>
    <n v="99.24"/>
    <n v="-1.29012E-2"/>
  </r>
  <r>
    <x v="2"/>
    <n v="25"/>
    <n v="4"/>
    <x v="1"/>
    <d v="2018-11-25T00:00:00"/>
    <s v="Avg of 4 NM Projects"/>
    <n v="20"/>
    <n v="-0.26"/>
    <n v="-1.4606741573033708E-3"/>
    <n v="70.38"/>
    <n v="103.23"/>
    <n v="-2.68398E-2"/>
  </r>
  <r>
    <x v="2"/>
    <n v="25"/>
    <n v="4"/>
    <x v="1"/>
    <d v="2018-11-25T00:00:00"/>
    <s v="Avg of 4 NM Projects"/>
    <n v="21"/>
    <n v="-0.13"/>
    <n v="-7.3033707865168538E-4"/>
    <n v="66.349999999999994"/>
    <n v="93.48"/>
    <n v="-1.2152400000000001E-2"/>
  </r>
  <r>
    <x v="2"/>
    <n v="25"/>
    <n v="4"/>
    <x v="1"/>
    <d v="2018-11-25T00:00:00"/>
    <s v="Avg of 4 NM Projects"/>
    <n v="22"/>
    <n v="0"/>
    <n v="0"/>
    <n v="54.19"/>
    <n v="65.739999999999995"/>
    <n v="0"/>
  </r>
  <r>
    <x v="2"/>
    <n v="25"/>
    <n v="4"/>
    <x v="1"/>
    <d v="2018-11-25T00:00:00"/>
    <s v="Avg of 4 NM Projects"/>
    <n v="23"/>
    <n v="-0.13"/>
    <n v="-7.3033707865168538E-4"/>
    <n v="41.55"/>
    <n v="46.46"/>
    <n v="-6.0398000000000006E-3"/>
  </r>
  <r>
    <x v="2"/>
    <n v="25"/>
    <n v="4"/>
    <x v="0"/>
    <d v="2018-11-25T00:00:00"/>
    <s v="Avg of 4 NM Projects"/>
    <n v="24"/>
    <n v="-0.26"/>
    <n v="-1.4606741573033708E-3"/>
    <n v="42.14"/>
    <n v="60.54"/>
    <n v="-1.5740400000000002E-2"/>
  </r>
  <r>
    <x v="2"/>
    <n v="26"/>
    <n v="5"/>
    <x v="0"/>
    <d v="2018-11-26T00:00:00"/>
    <s v="Avg of 4 NM Projects"/>
    <n v="1"/>
    <n v="-0.26"/>
    <n v="-1.4606741573033708E-3"/>
    <n v="55.11"/>
    <n v="60.52"/>
    <n v="-1.5735200000000001E-2"/>
  </r>
  <r>
    <x v="2"/>
    <n v="26"/>
    <n v="5"/>
    <x v="0"/>
    <d v="2018-11-26T00:00:00"/>
    <s v="Avg of 4 NM Projects"/>
    <n v="2"/>
    <n v="0"/>
    <n v="0"/>
    <n v="51.61"/>
    <n v="83.88"/>
    <n v="0"/>
  </r>
  <r>
    <x v="2"/>
    <n v="26"/>
    <n v="5"/>
    <x v="0"/>
    <d v="2018-11-26T00:00:00"/>
    <s v="Avg of 4 NM Projects"/>
    <n v="3"/>
    <n v="-0.13"/>
    <n v="-7.3033707865168538E-4"/>
    <n v="57.84"/>
    <n v="124.18"/>
    <n v="-1.6143399999999999E-2"/>
  </r>
  <r>
    <x v="2"/>
    <n v="26"/>
    <n v="5"/>
    <x v="0"/>
    <d v="2018-11-26T00:00:00"/>
    <s v="Avg of 4 NM Projects"/>
    <n v="4"/>
    <n v="0"/>
    <n v="0"/>
    <n v="57.86"/>
    <n v="60.32"/>
    <n v="0"/>
  </r>
  <r>
    <x v="2"/>
    <n v="26"/>
    <n v="5"/>
    <x v="0"/>
    <d v="2018-11-26T00:00:00"/>
    <s v="Avg of 4 NM Projects"/>
    <n v="5"/>
    <n v="0"/>
    <n v="0"/>
    <n v="51.91"/>
    <n v="52.09"/>
    <n v="0"/>
  </r>
  <r>
    <x v="2"/>
    <n v="26"/>
    <n v="5"/>
    <x v="0"/>
    <d v="2018-11-26T00:00:00"/>
    <s v="Avg of 4 NM Projects"/>
    <n v="6"/>
    <n v="-0.39"/>
    <n v="-2.1910112359550564E-3"/>
    <n v="69.78"/>
    <n v="61.14"/>
    <n v="-2.3844600000000001E-2"/>
  </r>
  <r>
    <x v="2"/>
    <n v="26"/>
    <n v="5"/>
    <x v="0"/>
    <d v="2018-11-26T00:00:00"/>
    <s v="Avg of 4 NM Projects"/>
    <n v="7"/>
    <n v="-0.26"/>
    <n v="-1.4606741573033708E-3"/>
    <n v="85.81"/>
    <n v="104.62"/>
    <n v="-2.7201200000000005E-2"/>
  </r>
  <r>
    <x v="2"/>
    <n v="26"/>
    <n v="5"/>
    <x v="1"/>
    <d v="2018-11-26T00:00:00"/>
    <s v="Avg of 4 NM Projects"/>
    <n v="8"/>
    <n v="-0.13"/>
    <n v="-7.3033707865168538E-4"/>
    <n v="103.78"/>
    <n v="115.32"/>
    <n v="-1.4991600000000001E-2"/>
  </r>
  <r>
    <x v="2"/>
    <n v="26"/>
    <n v="5"/>
    <x v="1"/>
    <d v="2018-11-26T00:00:00"/>
    <s v="Avg of 4 NM Projects"/>
    <n v="9"/>
    <n v="3.2"/>
    <n v="1.7977528089887642E-2"/>
    <n v="77.45"/>
    <n v="110.34"/>
    <n v="0.35308800000000001"/>
  </r>
  <r>
    <x v="2"/>
    <n v="26"/>
    <n v="5"/>
    <x v="1"/>
    <d v="2018-11-26T00:00:00"/>
    <s v="Avg of 4 NM Projects"/>
    <n v="10"/>
    <n v="10.370000000000001"/>
    <n v="5.8258426966292139E-2"/>
    <n v="74.510000000000005"/>
    <n v="88.94"/>
    <n v="0.92230780000000001"/>
  </r>
  <r>
    <x v="2"/>
    <n v="26"/>
    <n v="5"/>
    <x v="1"/>
    <d v="2018-11-26T00:00:00"/>
    <s v="Avg of 4 NM Projects"/>
    <n v="11"/>
    <n v="15.234999999999999"/>
    <n v="8.5589887640449433E-2"/>
    <n v="75.09"/>
    <n v="75.680000000000007"/>
    <n v="1.1529848"/>
  </r>
  <r>
    <x v="2"/>
    <n v="26"/>
    <n v="5"/>
    <x v="1"/>
    <d v="2018-11-26T00:00:00"/>
    <s v="Avg of 4 NM Projects"/>
    <n v="12"/>
    <n v="17.925000000000001"/>
    <n v="0.10070224719101124"/>
    <n v="85.03"/>
    <n v="80.8"/>
    <n v="1.44834"/>
  </r>
  <r>
    <x v="2"/>
    <n v="26"/>
    <n v="5"/>
    <x v="1"/>
    <d v="2018-11-26T00:00:00"/>
    <s v="Avg of 4 NM Projects"/>
    <n v="13"/>
    <n v="14.46"/>
    <n v="8.1235955056179782E-2"/>
    <n v="86.68"/>
    <n v="69.989999999999995"/>
    <n v="1.0120553999999999"/>
  </r>
  <r>
    <x v="2"/>
    <n v="26"/>
    <n v="5"/>
    <x v="1"/>
    <d v="2018-11-26T00:00:00"/>
    <s v="Avg of 4 NM Projects"/>
    <n v="14"/>
    <n v="9.2149999999999999"/>
    <n v="5.1769662921348311E-2"/>
    <n v="84.73"/>
    <n v="69.900000000000006"/>
    <n v="0.64412849999999999"/>
  </r>
  <r>
    <x v="2"/>
    <n v="26"/>
    <n v="5"/>
    <x v="1"/>
    <d v="2018-11-26T00:00:00"/>
    <s v="Avg of 4 NM Projects"/>
    <n v="15"/>
    <n v="5.375"/>
    <n v="3.0196629213483147E-2"/>
    <n v="75.150000000000006"/>
    <n v="73.89"/>
    <n v="0.39715875"/>
  </r>
  <r>
    <x v="2"/>
    <n v="26"/>
    <n v="5"/>
    <x v="1"/>
    <d v="2018-11-26T00:00:00"/>
    <s v="Avg of 4 NM Projects"/>
    <n v="16"/>
    <n v="1.1499999999999999"/>
    <n v="6.4606741573033704E-3"/>
    <n v="85.04"/>
    <n v="80.91"/>
    <n v="9.304649999999999E-2"/>
  </r>
  <r>
    <x v="2"/>
    <n v="26"/>
    <n v="5"/>
    <x v="1"/>
    <d v="2018-11-26T00:00:00"/>
    <s v="Avg of 4 NM Projects"/>
    <n v="17"/>
    <n v="0"/>
    <n v="0"/>
    <n v="100.7"/>
    <n v="86.73"/>
    <n v="0"/>
  </r>
  <r>
    <x v="2"/>
    <n v="26"/>
    <n v="5"/>
    <x v="1"/>
    <d v="2018-11-26T00:00:00"/>
    <s v="Avg of 4 NM Projects"/>
    <n v="18"/>
    <n v="-0.13"/>
    <n v="-7.3033707865168538E-4"/>
    <n v="109.05"/>
    <n v="81.650000000000006"/>
    <n v="-1.0614500000000001E-2"/>
  </r>
  <r>
    <x v="2"/>
    <n v="26"/>
    <n v="5"/>
    <x v="1"/>
    <d v="2018-11-26T00:00:00"/>
    <s v="Avg of 4 NM Projects"/>
    <n v="19"/>
    <n v="0"/>
    <n v="0"/>
    <n v="109.97"/>
    <n v="69.84"/>
    <n v="0"/>
  </r>
  <r>
    <x v="2"/>
    <n v="26"/>
    <n v="5"/>
    <x v="1"/>
    <d v="2018-11-26T00:00:00"/>
    <s v="Avg of 4 NM Projects"/>
    <n v="20"/>
    <n v="-0.13"/>
    <n v="-7.3033707865168538E-4"/>
    <n v="77.13"/>
    <n v="69.28"/>
    <n v="-9.0064000000000012E-3"/>
  </r>
  <r>
    <x v="2"/>
    <n v="26"/>
    <n v="5"/>
    <x v="1"/>
    <d v="2018-11-26T00:00:00"/>
    <s v="Avg of 4 NM Projects"/>
    <n v="21"/>
    <n v="0"/>
    <n v="0"/>
    <n v="75.27"/>
    <n v="51.76"/>
    <n v="0"/>
  </r>
  <r>
    <x v="2"/>
    <n v="26"/>
    <n v="5"/>
    <x v="1"/>
    <d v="2018-11-26T00:00:00"/>
    <s v="Avg of 4 NM Projects"/>
    <n v="22"/>
    <n v="-0.13"/>
    <n v="-7.3033707865168538E-4"/>
    <n v="72.569999999999993"/>
    <n v="47.75"/>
    <n v="-6.2075000000000003E-3"/>
  </r>
  <r>
    <x v="2"/>
    <n v="26"/>
    <n v="5"/>
    <x v="1"/>
    <d v="2018-11-26T00:00:00"/>
    <s v="Avg of 4 NM Projects"/>
    <n v="23"/>
    <n v="-0.39"/>
    <n v="-2.1910112359550564E-3"/>
    <n v="48.74"/>
    <n v="40.159999999999997"/>
    <n v="-1.56624E-2"/>
  </r>
  <r>
    <x v="2"/>
    <n v="26"/>
    <n v="5"/>
    <x v="0"/>
    <d v="2018-11-26T00:00:00"/>
    <s v="Avg of 4 NM Projects"/>
    <n v="24"/>
    <n v="0"/>
    <n v="0"/>
    <n v="55.27"/>
    <n v="42.14"/>
    <n v="0"/>
  </r>
  <r>
    <x v="2"/>
    <n v="27"/>
    <n v="6"/>
    <x v="0"/>
    <d v="2018-11-27T00:00:00"/>
    <s v="Avg of 4 NM Projects"/>
    <n v="1"/>
    <n v="-0.13"/>
    <n v="-7.3033707865168538E-4"/>
    <n v="51.06"/>
    <n v="37.880000000000003"/>
    <n v="-4.9244000000000007E-3"/>
  </r>
  <r>
    <x v="2"/>
    <n v="27"/>
    <n v="6"/>
    <x v="0"/>
    <d v="2018-11-27T00:00:00"/>
    <s v="Avg of 4 NM Projects"/>
    <n v="2"/>
    <n v="-0.26"/>
    <n v="-1.4606741573033708E-3"/>
    <n v="48.49"/>
    <n v="39.97"/>
    <n v="-1.0392200000000001E-2"/>
  </r>
  <r>
    <x v="2"/>
    <n v="27"/>
    <n v="6"/>
    <x v="0"/>
    <d v="2018-11-27T00:00:00"/>
    <s v="Avg of 4 NM Projects"/>
    <n v="3"/>
    <n v="-0.13"/>
    <n v="-7.3033707865168538E-4"/>
    <n v="44.85"/>
    <n v="39.72"/>
    <n v="-5.1636E-3"/>
  </r>
  <r>
    <x v="2"/>
    <n v="27"/>
    <n v="6"/>
    <x v="0"/>
    <d v="2018-11-27T00:00:00"/>
    <s v="Avg of 4 NM Projects"/>
    <n v="4"/>
    <n v="-0.13"/>
    <n v="-7.3033707865168538E-4"/>
    <n v="44.99"/>
    <n v="40.21"/>
    <n v="-5.2273000000000007E-3"/>
  </r>
  <r>
    <x v="2"/>
    <n v="27"/>
    <n v="6"/>
    <x v="0"/>
    <d v="2018-11-27T00:00:00"/>
    <s v="Avg of 4 NM Projects"/>
    <n v="5"/>
    <n v="0"/>
    <n v="0"/>
    <n v="45.69"/>
    <n v="39.35"/>
    <n v="0"/>
  </r>
  <r>
    <x v="2"/>
    <n v="27"/>
    <n v="6"/>
    <x v="0"/>
    <d v="2018-11-27T00:00:00"/>
    <s v="Avg of 4 NM Projects"/>
    <n v="6"/>
    <n v="0"/>
    <n v="0"/>
    <n v="45.8"/>
    <n v="38.1"/>
    <n v="0"/>
  </r>
  <r>
    <x v="2"/>
    <n v="27"/>
    <n v="6"/>
    <x v="0"/>
    <d v="2018-11-27T00:00:00"/>
    <s v="Avg of 4 NM Projects"/>
    <n v="7"/>
    <n v="0"/>
    <n v="0"/>
    <n v="49.02"/>
    <n v="46.13"/>
    <n v="0"/>
  </r>
  <r>
    <x v="2"/>
    <n v="27"/>
    <n v="6"/>
    <x v="1"/>
    <d v="2018-11-27T00:00:00"/>
    <s v="Avg of 4 NM Projects"/>
    <n v="8"/>
    <n v="-0.255"/>
    <n v="-1.4325842696629213E-3"/>
    <n v="63.39"/>
    <n v="65.87"/>
    <n v="-1.6796850000000002E-2"/>
  </r>
  <r>
    <x v="2"/>
    <n v="27"/>
    <n v="6"/>
    <x v="1"/>
    <d v="2018-11-27T00:00:00"/>
    <s v="Avg of 4 NM Projects"/>
    <n v="9"/>
    <n v="-0.26"/>
    <n v="-1.4606741573033708E-3"/>
    <n v="52.79"/>
    <n v="73.459999999999994"/>
    <n v="-1.9099599999999998E-2"/>
  </r>
  <r>
    <x v="2"/>
    <n v="27"/>
    <n v="6"/>
    <x v="1"/>
    <d v="2018-11-27T00:00:00"/>
    <s v="Avg of 4 NM Projects"/>
    <n v="10"/>
    <n v="0.76500000000000001"/>
    <n v="4.2977528089887642E-3"/>
    <n v="46.25"/>
    <n v="48.27"/>
    <n v="3.6926550000000009E-2"/>
  </r>
  <r>
    <x v="2"/>
    <n v="27"/>
    <n v="6"/>
    <x v="1"/>
    <d v="2018-11-27T00:00:00"/>
    <s v="Avg of 4 NM Projects"/>
    <n v="11"/>
    <n v="1.4049999999999998"/>
    <n v="7.8932584269662907E-3"/>
    <n v="47.62"/>
    <n v="39.26"/>
    <n v="5.5160299999999995E-2"/>
  </r>
  <r>
    <x v="2"/>
    <n v="27"/>
    <n v="6"/>
    <x v="1"/>
    <d v="2018-11-27T00:00:00"/>
    <s v="Avg of 4 NM Projects"/>
    <n v="12"/>
    <n v="1.79"/>
    <n v="1.0056179775280899E-2"/>
    <n v="47.97"/>
    <n v="37.46"/>
    <n v="6.7053399999999999E-2"/>
  </r>
  <r>
    <x v="2"/>
    <n v="27"/>
    <n v="6"/>
    <x v="1"/>
    <d v="2018-11-27T00:00:00"/>
    <s v="Avg of 4 NM Projects"/>
    <n v="13"/>
    <n v="0.76500000000000001"/>
    <n v="4.2977528089887642E-3"/>
    <n v="48.23"/>
    <n v="37.869999999999997"/>
    <n v="2.8970549999999998E-2"/>
  </r>
  <r>
    <x v="2"/>
    <n v="27"/>
    <n v="6"/>
    <x v="1"/>
    <d v="2018-11-27T00:00:00"/>
    <s v="Avg of 4 NM Projects"/>
    <n v="14"/>
    <n v="0.76500000000000001"/>
    <n v="4.2977528089887642E-3"/>
    <n v="41.25"/>
    <n v="38.520000000000003"/>
    <n v="2.9467800000000002E-2"/>
  </r>
  <r>
    <x v="2"/>
    <n v="27"/>
    <n v="6"/>
    <x v="1"/>
    <d v="2018-11-27T00:00:00"/>
    <s v="Avg of 4 NM Projects"/>
    <n v="15"/>
    <n v="0.255"/>
    <n v="1.4325842696629213E-3"/>
    <n v="40.57"/>
    <n v="47.89"/>
    <n v="1.2211949999999999E-2"/>
  </r>
  <r>
    <x v="2"/>
    <n v="27"/>
    <n v="6"/>
    <x v="1"/>
    <d v="2018-11-27T00:00:00"/>
    <s v="Avg of 4 NM Projects"/>
    <n v="16"/>
    <n v="-0.51"/>
    <n v="-2.8651685393258426E-3"/>
    <n v="41.16"/>
    <n v="69.150000000000006"/>
    <n v="-3.5266499999999999E-2"/>
  </r>
  <r>
    <x v="2"/>
    <n v="27"/>
    <n v="6"/>
    <x v="1"/>
    <d v="2018-11-27T00:00:00"/>
    <s v="Avg of 4 NM Projects"/>
    <n v="17"/>
    <n v="-0.51"/>
    <n v="-2.8651685393258426E-3"/>
    <n v="63.33"/>
    <n v="65.14"/>
    <n v="-3.3221400000000005E-2"/>
  </r>
  <r>
    <x v="2"/>
    <n v="27"/>
    <n v="6"/>
    <x v="1"/>
    <d v="2018-11-27T00:00:00"/>
    <s v="Avg of 4 NM Projects"/>
    <n v="18"/>
    <n v="-0.64"/>
    <n v="-3.5955056179775282E-3"/>
    <n v="90.31"/>
    <n v="78.709999999999994"/>
    <n v="-5.0374399999999993E-2"/>
  </r>
  <r>
    <x v="2"/>
    <n v="27"/>
    <n v="6"/>
    <x v="1"/>
    <d v="2018-11-27T00:00:00"/>
    <s v="Avg of 4 NM Projects"/>
    <n v="19"/>
    <n v="-0.51"/>
    <n v="-2.8651685393258426E-3"/>
    <n v="86.04"/>
    <n v="71.16"/>
    <n v="-3.6291599999999993E-2"/>
  </r>
  <r>
    <x v="2"/>
    <n v="27"/>
    <n v="6"/>
    <x v="1"/>
    <d v="2018-11-27T00:00:00"/>
    <s v="Avg of 4 NM Projects"/>
    <n v="20"/>
    <n v="-0.51500000000000001"/>
    <n v="-2.8932584269662923E-3"/>
    <n v="58.46"/>
    <n v="75.819999999999993"/>
    <n v="-3.90473E-2"/>
  </r>
  <r>
    <x v="2"/>
    <n v="27"/>
    <n v="6"/>
    <x v="1"/>
    <d v="2018-11-27T00:00:00"/>
    <s v="Avg of 4 NM Projects"/>
    <n v="21"/>
    <n v="-0.64"/>
    <n v="-3.5955056179775282E-3"/>
    <n v="47.4"/>
    <n v="69.39"/>
    <n v="-4.4409600000000007E-2"/>
  </r>
  <r>
    <x v="2"/>
    <n v="27"/>
    <n v="6"/>
    <x v="1"/>
    <d v="2018-11-27T00:00:00"/>
    <s v="Avg of 4 NM Projects"/>
    <n v="22"/>
    <n v="-0.51"/>
    <n v="-2.8651685393258426E-3"/>
    <n v="41.57"/>
    <n v="42.66"/>
    <n v="-2.1756599999999997E-2"/>
  </r>
  <r>
    <x v="2"/>
    <n v="27"/>
    <n v="6"/>
    <x v="1"/>
    <d v="2018-11-27T00:00:00"/>
    <s v="Avg of 4 NM Projects"/>
    <n v="23"/>
    <n v="-0.77"/>
    <n v="-4.3258426966292134E-3"/>
    <n v="39.28"/>
    <n v="39.799999999999997"/>
    <n v="-3.0645999999999996E-2"/>
  </r>
  <r>
    <x v="2"/>
    <n v="27"/>
    <n v="6"/>
    <x v="0"/>
    <d v="2018-11-27T00:00:00"/>
    <s v="Avg of 4 NM Projects"/>
    <n v="24"/>
    <n v="-0.51"/>
    <n v="-2.8651685393258426E-3"/>
    <n v="42.36"/>
    <n v="43.7"/>
    <n v="-2.2287000000000001E-2"/>
  </r>
  <r>
    <x v="2"/>
    <n v="28"/>
    <n v="7"/>
    <x v="0"/>
    <d v="2018-11-28T00:00:00"/>
    <s v="Avg of 4 NM Projects"/>
    <n v="1"/>
    <n v="-0.51500000000000001"/>
    <n v="-2.8932584269662923E-3"/>
    <n v="41.02"/>
    <n v="40.33"/>
    <n v="-2.0769949999999999E-2"/>
  </r>
  <r>
    <x v="2"/>
    <n v="28"/>
    <n v="7"/>
    <x v="0"/>
    <d v="2018-11-28T00:00:00"/>
    <s v="Avg of 4 NM Projects"/>
    <n v="2"/>
    <n v="-0.51"/>
    <n v="-2.8651685393258426E-3"/>
    <n v="43.16"/>
    <n v="38.19"/>
    <n v="-1.9476900000000002E-2"/>
  </r>
  <r>
    <x v="2"/>
    <n v="28"/>
    <n v="7"/>
    <x v="0"/>
    <d v="2018-11-28T00:00:00"/>
    <s v="Avg of 4 NM Projects"/>
    <n v="3"/>
    <n v="-0.51"/>
    <n v="-2.8651685393258426E-3"/>
    <n v="40.020000000000003"/>
    <n v="32.840000000000003"/>
    <n v="-1.6748400000000004E-2"/>
  </r>
  <r>
    <x v="2"/>
    <n v="28"/>
    <n v="7"/>
    <x v="0"/>
    <d v="2018-11-28T00:00:00"/>
    <s v="Avg of 4 NM Projects"/>
    <n v="4"/>
    <n v="-0.64"/>
    <n v="-3.5955056179775282E-3"/>
    <n v="39.369999999999997"/>
    <n v="35.950000000000003"/>
    <n v="-2.3008000000000004E-2"/>
  </r>
  <r>
    <x v="2"/>
    <n v="28"/>
    <n v="7"/>
    <x v="0"/>
    <d v="2018-11-28T00:00:00"/>
    <s v="Avg of 4 NM Projects"/>
    <n v="5"/>
    <n v="-0.38500000000000001"/>
    <n v="-2.1629213483146067E-3"/>
    <n v="43.35"/>
    <n v="41.26"/>
    <n v="-1.5885099999999999E-2"/>
  </r>
  <r>
    <x v="2"/>
    <n v="28"/>
    <n v="7"/>
    <x v="0"/>
    <d v="2018-11-28T00:00:00"/>
    <s v="Avg of 4 NM Projects"/>
    <n v="6"/>
    <n v="-0.51"/>
    <n v="-2.8651685393258426E-3"/>
    <n v="44.36"/>
    <n v="43.48"/>
    <n v="-2.2174799999999998E-2"/>
  </r>
  <r>
    <x v="2"/>
    <n v="28"/>
    <n v="7"/>
    <x v="0"/>
    <d v="2018-11-28T00:00:00"/>
    <s v="Avg of 4 NM Projects"/>
    <n v="7"/>
    <n v="-0.64"/>
    <n v="-3.5955056179775282E-3"/>
    <n v="58.25"/>
    <n v="42.69"/>
    <n v="-2.7321600000000001E-2"/>
  </r>
  <r>
    <x v="2"/>
    <n v="28"/>
    <n v="7"/>
    <x v="0"/>
    <d v="2018-11-28T00:00:00"/>
    <s v="Avg of 4 NM Projects"/>
    <n v="8"/>
    <n v="-0.64"/>
    <n v="-3.5955056179775282E-3"/>
    <n v="55.82"/>
    <n v="48.25"/>
    <n v="-3.0879999999999998E-2"/>
  </r>
  <r>
    <x v="2"/>
    <n v="28"/>
    <n v="7"/>
    <x v="0"/>
    <d v="2018-11-28T00:00:00"/>
    <s v="Avg of 4 NM Projects"/>
    <n v="9"/>
    <n v="5.0000000000000044E-3"/>
    <n v="2.8089887640449463E-5"/>
    <n v="53.02"/>
    <n v="43.01"/>
    <n v="2.1505000000000019E-4"/>
  </r>
  <r>
    <x v="2"/>
    <n v="28"/>
    <n v="7"/>
    <x v="0"/>
    <d v="2018-11-28T00:00:00"/>
    <s v="Avg of 4 NM Projects"/>
    <n v="10"/>
    <n v="1.41"/>
    <n v="7.9213483146067416E-3"/>
    <n v="51.68"/>
    <n v="37.340000000000003"/>
    <n v="5.2649399999999999E-2"/>
  </r>
  <r>
    <x v="2"/>
    <n v="28"/>
    <n v="7"/>
    <x v="0"/>
    <d v="2018-11-28T00:00:00"/>
    <s v="Avg of 4 NM Projects"/>
    <n v="11"/>
    <n v="4.3549999999999995"/>
    <n v="2.4466292134831459E-2"/>
    <n v="54.04"/>
    <n v="39.28"/>
    <n v="0.17106439999999998"/>
  </r>
  <r>
    <x v="2"/>
    <n v="28"/>
    <n v="7"/>
    <x v="0"/>
    <d v="2018-11-28T00:00:00"/>
    <s v="Avg of 4 NM Projects"/>
    <n v="12"/>
    <n v="14.34"/>
    <n v="8.0561797752808986E-2"/>
    <n v="52.13"/>
    <n v="41.99"/>
    <n v="0.60213660000000002"/>
  </r>
  <r>
    <x v="2"/>
    <n v="28"/>
    <n v="7"/>
    <x v="0"/>
    <d v="2018-11-28T00:00:00"/>
    <s v="Avg of 4 NM Projects"/>
    <n v="13"/>
    <n v="17.795000000000002"/>
    <n v="9.9971910112359563E-2"/>
    <n v="50.14"/>
    <n v="42.41"/>
    <n v="0.75468595000000005"/>
  </r>
  <r>
    <x v="2"/>
    <n v="28"/>
    <n v="7"/>
    <x v="0"/>
    <d v="2018-11-28T00:00:00"/>
    <s v="Avg of 4 NM Projects"/>
    <n v="14"/>
    <n v="14.34"/>
    <n v="8.0561797752808986E-2"/>
    <n v="49.12"/>
    <n v="41.7"/>
    <n v="0.59797800000000012"/>
  </r>
  <r>
    <x v="2"/>
    <n v="28"/>
    <n v="7"/>
    <x v="0"/>
    <d v="2018-11-28T00:00:00"/>
    <s v="Avg of 4 NM Projects"/>
    <n v="15"/>
    <n v="9.4649999999999999"/>
    <n v="5.3174157303370786E-2"/>
    <n v="49.13"/>
    <n v="52.15"/>
    <n v="0.49359974999999995"/>
  </r>
  <r>
    <x v="2"/>
    <n v="28"/>
    <n v="7"/>
    <x v="0"/>
    <d v="2018-11-28T00:00:00"/>
    <s v="Avg of 4 NM Projects"/>
    <n v="16"/>
    <n v="2.69"/>
    <n v="1.5112359550561798E-2"/>
    <n v="54.06"/>
    <n v="59.66"/>
    <n v="0.1604854"/>
  </r>
  <r>
    <x v="2"/>
    <n v="28"/>
    <n v="7"/>
    <x v="0"/>
    <d v="2018-11-28T00:00:00"/>
    <s v="Avg of 4 NM Projects"/>
    <n v="17"/>
    <n v="-0.255"/>
    <n v="-1.4325842696629213E-3"/>
    <n v="78.03"/>
    <n v="69.02"/>
    <n v="-1.7600099999999997E-2"/>
  </r>
  <r>
    <x v="2"/>
    <n v="28"/>
    <n v="7"/>
    <x v="0"/>
    <d v="2018-11-28T00:00:00"/>
    <s v="Avg of 4 NM Projects"/>
    <n v="18"/>
    <n v="-0.13"/>
    <n v="-7.3033707865168538E-4"/>
    <n v="85.62"/>
    <n v="67.39"/>
    <n v="-8.7606999999999997E-3"/>
  </r>
  <r>
    <x v="2"/>
    <n v="28"/>
    <n v="7"/>
    <x v="0"/>
    <d v="2018-11-28T00:00:00"/>
    <s v="Avg of 4 NM Projects"/>
    <n v="19"/>
    <n v="-0.13"/>
    <n v="-7.3033707865168538E-4"/>
    <n v="80.89"/>
    <n v="72.38"/>
    <n v="-9.4094000000000001E-3"/>
  </r>
  <r>
    <x v="2"/>
    <n v="28"/>
    <n v="7"/>
    <x v="0"/>
    <d v="2018-11-28T00:00:00"/>
    <s v="Avg of 4 NM Projects"/>
    <n v="20"/>
    <n v="-0.13"/>
    <n v="-7.3033707865168538E-4"/>
    <n v="62.69"/>
    <n v="74.64"/>
    <n v="-9.7032000000000004E-3"/>
  </r>
  <r>
    <x v="2"/>
    <n v="28"/>
    <n v="7"/>
    <x v="0"/>
    <d v="2018-11-28T00:00:00"/>
    <s v="Avg of 4 NM Projects"/>
    <n v="21"/>
    <n v="-0.13"/>
    <n v="-7.3033707865168538E-4"/>
    <n v="50.77"/>
    <n v="58.9"/>
    <n v="-7.6569999999999997E-3"/>
  </r>
  <r>
    <x v="2"/>
    <n v="28"/>
    <n v="7"/>
    <x v="0"/>
    <d v="2018-11-28T00:00:00"/>
    <s v="Avg of 4 NM Projects"/>
    <n v="22"/>
    <n v="-0.52"/>
    <n v="-2.9213483146067415E-3"/>
    <n v="49.39"/>
    <n v="54.59"/>
    <n v="-2.8386800000000004E-2"/>
  </r>
  <r>
    <x v="2"/>
    <n v="28"/>
    <n v="7"/>
    <x v="0"/>
    <d v="2018-11-28T00:00:00"/>
    <s v="Avg of 4 NM Projects"/>
    <n v="23"/>
    <n v="-0.13"/>
    <n v="-7.3033707865168538E-4"/>
    <n v="47.88"/>
    <n v="37.74"/>
    <n v="-4.9062000000000003E-3"/>
  </r>
  <r>
    <x v="2"/>
    <n v="28"/>
    <n v="7"/>
    <x v="0"/>
    <d v="2018-11-28T00:00:00"/>
    <s v="Avg of 4 NM Projects"/>
    <n v="24"/>
    <n v="-0.13"/>
    <n v="-7.3033707865168538E-4"/>
    <n v="49.08"/>
    <n v="39.04"/>
    <n v="-5.0751999999999993E-3"/>
  </r>
  <r>
    <x v="2"/>
    <n v="29"/>
    <n v="1"/>
    <x v="0"/>
    <d v="2018-11-29T00:00:00"/>
    <s v="Avg of 4 NM Projects"/>
    <n v="1"/>
    <n v="-0.13"/>
    <n v="-7.3033707865168538E-4"/>
    <n v="34.92"/>
    <n v="45.01"/>
    <n v="-5.8513000000000003E-3"/>
  </r>
  <r>
    <x v="2"/>
    <n v="29"/>
    <n v="1"/>
    <x v="0"/>
    <d v="2018-11-29T00:00:00"/>
    <s v="Avg of 4 NM Projects"/>
    <n v="2"/>
    <n v="-0.26"/>
    <n v="-1.4606741573033708E-3"/>
    <n v="34.58"/>
    <n v="37.86"/>
    <n v="-9.843600000000001E-3"/>
  </r>
  <r>
    <x v="2"/>
    <n v="29"/>
    <n v="1"/>
    <x v="0"/>
    <d v="2018-11-29T00:00:00"/>
    <s v="Avg of 4 NM Projects"/>
    <n v="3"/>
    <n v="-0.26"/>
    <n v="-1.4606741573033708E-3"/>
    <n v="34.5"/>
    <n v="39.26"/>
    <n v="-1.0207599999999999E-2"/>
  </r>
  <r>
    <x v="2"/>
    <n v="29"/>
    <n v="1"/>
    <x v="0"/>
    <d v="2018-11-29T00:00:00"/>
    <s v="Avg of 4 NM Projects"/>
    <n v="4"/>
    <n v="-0.39"/>
    <n v="-2.1910112359550564E-3"/>
    <n v="35.01"/>
    <n v="40.590000000000003"/>
    <n v="-1.5830100000000003E-2"/>
  </r>
  <r>
    <x v="2"/>
    <n v="29"/>
    <n v="1"/>
    <x v="0"/>
    <d v="2018-11-29T00:00:00"/>
    <s v="Avg of 4 NM Projects"/>
    <n v="5"/>
    <n v="-0.26"/>
    <n v="-1.4606741573033708E-3"/>
    <n v="36.979999999999997"/>
    <n v="51.1"/>
    <n v="-1.3286000000000001E-2"/>
  </r>
  <r>
    <x v="2"/>
    <n v="29"/>
    <n v="1"/>
    <x v="0"/>
    <d v="2018-11-29T00:00:00"/>
    <s v="Avg of 4 NM Projects"/>
    <n v="6"/>
    <n v="-0.13"/>
    <n v="-7.3033707865168538E-4"/>
    <n v="50.29"/>
    <n v="52.1"/>
    <n v="-6.7730000000000004E-3"/>
  </r>
  <r>
    <x v="2"/>
    <n v="29"/>
    <n v="1"/>
    <x v="0"/>
    <d v="2018-11-29T00:00:00"/>
    <s v="Avg of 4 NM Projects"/>
    <n v="7"/>
    <n v="-0.13"/>
    <n v="-7.3033707865168538E-4"/>
    <n v="52.78"/>
    <n v="51.81"/>
    <n v="-6.7353000000000005E-3"/>
  </r>
  <r>
    <x v="2"/>
    <n v="29"/>
    <n v="1"/>
    <x v="0"/>
    <d v="2018-11-29T00:00:00"/>
    <s v="Avg of 4 NM Projects"/>
    <n v="8"/>
    <n v="-5.0000000000000044E-3"/>
    <n v="-2.8089887640449463E-5"/>
    <n v="63.41"/>
    <n v="65.73"/>
    <n v="-3.2865000000000032E-4"/>
  </r>
  <r>
    <x v="2"/>
    <n v="29"/>
    <n v="1"/>
    <x v="0"/>
    <d v="2018-11-29T00:00:00"/>
    <s v="Avg of 4 NM Projects"/>
    <n v="9"/>
    <n v="3.8449999999999998"/>
    <n v="2.1601123595505617E-2"/>
    <n v="59.29"/>
    <n v="48.4"/>
    <n v="0.18609799999999999"/>
  </r>
  <r>
    <x v="2"/>
    <n v="29"/>
    <n v="1"/>
    <x v="0"/>
    <d v="2018-11-29T00:00:00"/>
    <s v="Avg of 4 NM Projects"/>
    <n v="10"/>
    <n v="7.4250000000000007"/>
    <n v="4.1713483146067418E-2"/>
    <n v="47.62"/>
    <n v="38.619999999999997"/>
    <n v="0.28675350000000005"/>
  </r>
  <r>
    <x v="2"/>
    <n v="29"/>
    <n v="1"/>
    <x v="0"/>
    <d v="2018-11-29T00:00:00"/>
    <s v="Avg of 4 NM Projects"/>
    <n v="11"/>
    <n v="7.17"/>
    <n v="4.0280898876404493E-2"/>
    <n v="49.74"/>
    <n v="42.05"/>
    <n v="0.3014985"/>
  </r>
  <r>
    <x v="2"/>
    <n v="29"/>
    <n v="1"/>
    <x v="0"/>
    <d v="2018-11-29T00:00:00"/>
    <s v="Avg of 4 NM Projects"/>
    <n v="12"/>
    <n v="6.1449999999999996"/>
    <n v="3.4522471910112359E-2"/>
    <n v="46.54"/>
    <n v="48.8"/>
    <n v="0.29987599999999998"/>
  </r>
  <r>
    <x v="2"/>
    <n v="29"/>
    <n v="1"/>
    <x v="0"/>
    <d v="2018-11-29T00:00:00"/>
    <s v="Avg of 4 NM Projects"/>
    <n v="13"/>
    <n v="9.7250000000000014"/>
    <n v="5.4634831460674167E-2"/>
    <n v="46.38"/>
    <n v="51.23"/>
    <n v="0.49821175000000006"/>
  </r>
  <r>
    <x v="2"/>
    <n v="29"/>
    <n v="1"/>
    <x v="0"/>
    <d v="2018-11-29T00:00:00"/>
    <s v="Avg of 4 NM Projects"/>
    <n v="14"/>
    <n v="12.285"/>
    <n v="6.9016853932584277E-2"/>
    <n v="45.14"/>
    <n v="44.41"/>
    <n v="0.54557684999999989"/>
  </r>
  <r>
    <x v="2"/>
    <n v="29"/>
    <n v="1"/>
    <x v="0"/>
    <d v="2018-11-29T00:00:00"/>
    <s v="Avg of 4 NM Projects"/>
    <n v="15"/>
    <n v="7.1750000000000007"/>
    <n v="4.0308988764044949E-2"/>
    <n v="46.74"/>
    <n v="55.44"/>
    <n v="0.39778200000000002"/>
  </r>
  <r>
    <x v="2"/>
    <n v="29"/>
    <n v="1"/>
    <x v="0"/>
    <d v="2018-11-29T00:00:00"/>
    <s v="Avg of 4 NM Projects"/>
    <n v="16"/>
    <n v="1.2800000000000002"/>
    <n v="7.1910112359550573E-3"/>
    <n v="49.72"/>
    <n v="54.38"/>
    <n v="6.9606400000000027E-2"/>
  </r>
  <r>
    <x v="2"/>
    <n v="29"/>
    <n v="1"/>
    <x v="0"/>
    <d v="2018-11-29T00:00:00"/>
    <s v="Avg of 4 NM Projects"/>
    <n v="17"/>
    <n v="-0.90500000000000003"/>
    <n v="-5.0842696629213487E-3"/>
    <n v="75.42"/>
    <n v="57.56"/>
    <n v="-5.2091800000000008E-2"/>
  </r>
  <r>
    <x v="2"/>
    <n v="29"/>
    <n v="1"/>
    <x v="0"/>
    <d v="2018-11-29T00:00:00"/>
    <s v="Avg of 4 NM Projects"/>
    <n v="18"/>
    <n v="-0.64"/>
    <n v="-3.5955056179775282E-3"/>
    <n v="84.35"/>
    <n v="70.930000000000007"/>
    <n v="-4.5395200000000004E-2"/>
  </r>
  <r>
    <x v="2"/>
    <n v="29"/>
    <n v="1"/>
    <x v="0"/>
    <d v="2018-11-29T00:00:00"/>
    <s v="Avg of 4 NM Projects"/>
    <n v="19"/>
    <n v="-0.64"/>
    <n v="-3.5955056179775282E-3"/>
    <n v="83.34"/>
    <n v="67.680000000000007"/>
    <n v="-4.3315200000000005E-2"/>
  </r>
  <r>
    <x v="2"/>
    <n v="29"/>
    <n v="1"/>
    <x v="0"/>
    <d v="2018-11-29T00:00:00"/>
    <s v="Avg of 4 NM Projects"/>
    <n v="20"/>
    <n v="-0.51"/>
    <n v="-2.8651685393258426E-3"/>
    <n v="73.19"/>
    <n v="70.75"/>
    <n v="-3.6082500000000003E-2"/>
  </r>
  <r>
    <x v="2"/>
    <n v="29"/>
    <n v="1"/>
    <x v="0"/>
    <d v="2018-11-29T00:00:00"/>
    <s v="Avg of 4 NM Projects"/>
    <n v="21"/>
    <n v="-0.51"/>
    <n v="-2.8651685393258426E-3"/>
    <n v="63.46"/>
    <n v="65.739999999999995"/>
    <n v="-3.3527399999999999E-2"/>
  </r>
  <r>
    <x v="2"/>
    <n v="29"/>
    <n v="1"/>
    <x v="0"/>
    <d v="2018-11-29T00:00:00"/>
    <s v="Avg of 4 NM Projects"/>
    <n v="22"/>
    <n v="-0.64"/>
    <n v="-3.5955056179775282E-3"/>
    <n v="61.49"/>
    <n v="57.13"/>
    <n v="-3.6563200000000004E-2"/>
  </r>
  <r>
    <x v="2"/>
    <n v="29"/>
    <n v="1"/>
    <x v="0"/>
    <d v="2018-11-29T00:00:00"/>
    <s v="Avg of 4 NM Projects"/>
    <n v="23"/>
    <n v="-0.51"/>
    <n v="-2.8651685393258426E-3"/>
    <n v="50.45"/>
    <n v="47.17"/>
    <n v="-2.4056700000000004E-2"/>
  </r>
  <r>
    <x v="2"/>
    <n v="29"/>
    <n v="1"/>
    <x v="0"/>
    <d v="2018-11-29T00:00:00"/>
    <s v="Avg of 4 NM Projects"/>
    <n v="24"/>
    <n v="-0.77"/>
    <n v="-4.3258426966292134E-3"/>
    <n v="51.84"/>
    <n v="51.29"/>
    <n v="-3.9493299999999995E-2"/>
  </r>
  <r>
    <x v="2"/>
    <n v="30"/>
    <n v="2"/>
    <x v="0"/>
    <d v="2018-11-30T00:00:00"/>
    <s v="Avg of 4 NM Projects"/>
    <n v="1"/>
    <n v="-0.64"/>
    <n v="-3.5955056179775282E-3"/>
    <n v="49.68"/>
    <n v="45.76"/>
    <n v="-2.9286400000000001E-2"/>
  </r>
  <r>
    <x v="2"/>
    <n v="30"/>
    <n v="2"/>
    <x v="0"/>
    <d v="2018-11-30T00:00:00"/>
    <s v="Avg of 4 NM Projects"/>
    <n v="2"/>
    <n v="-0.64"/>
    <n v="-3.5955056179775282E-3"/>
    <n v="47.03"/>
    <n v="41.21"/>
    <n v="-2.6374400000000003E-2"/>
  </r>
  <r>
    <x v="2"/>
    <n v="30"/>
    <n v="2"/>
    <x v="0"/>
    <d v="2018-11-30T00:00:00"/>
    <s v="Avg of 4 NM Projects"/>
    <n v="3"/>
    <n v="-0.77"/>
    <n v="-4.3258426966292134E-3"/>
    <n v="46.93"/>
    <n v="46.85"/>
    <n v="-3.6074500000000002E-2"/>
  </r>
  <r>
    <x v="2"/>
    <n v="30"/>
    <n v="2"/>
    <x v="0"/>
    <d v="2018-11-30T00:00:00"/>
    <s v="Avg of 4 NM Projects"/>
    <n v="4"/>
    <n v="-0.64"/>
    <n v="-3.5955056179775282E-3"/>
    <n v="47.5"/>
    <n v="47.52"/>
    <n v="-3.0412800000000004E-2"/>
  </r>
  <r>
    <x v="2"/>
    <n v="30"/>
    <n v="2"/>
    <x v="0"/>
    <d v="2018-11-30T00:00:00"/>
    <s v="Avg of 4 NM Projects"/>
    <n v="5"/>
    <n v="-0.51"/>
    <n v="-2.8651685393258426E-3"/>
    <n v="47.5"/>
    <n v="45.34"/>
    <n v="-2.3123400000000002E-2"/>
  </r>
  <r>
    <x v="2"/>
    <n v="30"/>
    <n v="2"/>
    <x v="0"/>
    <d v="2018-11-30T00:00:00"/>
    <s v="Avg of 4 NM Projects"/>
    <n v="6"/>
    <n v="-0.51"/>
    <n v="-2.8651685393258426E-3"/>
    <n v="47.55"/>
    <n v="41.68"/>
    <n v="-2.1256800000000003E-2"/>
  </r>
  <r>
    <x v="2"/>
    <n v="30"/>
    <n v="2"/>
    <x v="0"/>
    <d v="2018-11-30T00:00:00"/>
    <s v="Avg of 4 NM Projects"/>
    <n v="7"/>
    <n v="-0.9"/>
    <n v="-5.0561797752808994E-3"/>
    <n v="53.41"/>
    <n v="57.48"/>
    <n v="-5.1732E-2"/>
  </r>
  <r>
    <x v="2"/>
    <n v="30"/>
    <n v="2"/>
    <x v="1"/>
    <d v="2018-11-30T00:00:00"/>
    <s v="Avg of 4 NM Projects"/>
    <n v="8"/>
    <n v="4.0949999999999998"/>
    <n v="2.3005617977528089E-2"/>
    <n v="76.739999999999995"/>
    <n v="82.65"/>
    <n v="0.33845175"/>
  </r>
  <r>
    <x v="2"/>
    <n v="30"/>
    <n v="2"/>
    <x v="1"/>
    <d v="2018-11-30T00:00:00"/>
    <s v="Avg of 4 NM Projects"/>
    <n v="9"/>
    <n v="23.94"/>
    <n v="0.13449438202247191"/>
    <n v="59.46"/>
    <n v="76.34"/>
    <n v="1.8275796000000002"/>
  </r>
  <r>
    <x v="2"/>
    <n v="30"/>
    <n v="2"/>
    <x v="1"/>
    <d v="2018-11-30T00:00:00"/>
    <s v="Avg of 4 NM Projects"/>
    <n v="10"/>
    <n v="41.09"/>
    <n v="0.2308426966292135"/>
    <n v="50.51"/>
    <n v="83.83"/>
    <n v="3.4445747"/>
  </r>
  <r>
    <x v="2"/>
    <n v="30"/>
    <n v="2"/>
    <x v="1"/>
    <d v="2018-11-30T00:00:00"/>
    <s v="Avg of 4 NM Projects"/>
    <n v="11"/>
    <n v="52.73"/>
    <n v="0.29623595505617978"/>
    <n v="49.25"/>
    <n v="68.510000000000005"/>
    <n v="3.6125322999999998"/>
  </r>
  <r>
    <x v="2"/>
    <n v="30"/>
    <n v="2"/>
    <x v="1"/>
    <d v="2018-11-30T00:00:00"/>
    <s v="Avg of 4 NM Projects"/>
    <n v="12"/>
    <n v="59.39"/>
    <n v="0.33365168539325846"/>
    <n v="50.54"/>
    <n v="78.56"/>
    <n v="4.6656784"/>
  </r>
  <r>
    <x v="2"/>
    <n v="30"/>
    <n v="2"/>
    <x v="1"/>
    <d v="2018-11-30T00:00:00"/>
    <s v="Avg of 4 NM Projects"/>
    <n v="13"/>
    <n v="52.099999999999994"/>
    <n v="0.29269662921348311"/>
    <n v="51.22"/>
    <n v="92.35"/>
    <n v="4.8114349999999995"/>
  </r>
  <r>
    <x v="2"/>
    <n v="30"/>
    <n v="2"/>
    <x v="1"/>
    <d v="2018-11-30T00:00:00"/>
    <s v="Avg of 4 NM Projects"/>
    <n v="14"/>
    <n v="40.064999999999998"/>
    <n v="0.22508426966292133"/>
    <n v="53.47"/>
    <n v="95.23"/>
    <n v="3.8153899499999997"/>
  </r>
  <r>
    <x v="2"/>
    <n v="30"/>
    <n v="2"/>
    <x v="1"/>
    <d v="2018-11-30T00:00:00"/>
    <s v="Avg of 4 NM Projects"/>
    <n v="15"/>
    <n v="14.715"/>
    <n v="8.2668539325842699E-2"/>
    <n v="63.12"/>
    <n v="88.41"/>
    <n v="1.30095315"/>
  </r>
  <r>
    <x v="2"/>
    <n v="30"/>
    <n v="2"/>
    <x v="1"/>
    <d v="2018-11-30T00:00:00"/>
    <s v="Avg of 4 NM Projects"/>
    <n v="16"/>
    <n v="2.1800000000000002"/>
    <n v="1.2247191011235956E-2"/>
    <n v="69.5"/>
    <n v="83.9"/>
    <n v="0.18290200000000001"/>
  </r>
  <r>
    <x v="2"/>
    <n v="30"/>
    <n v="2"/>
    <x v="1"/>
    <d v="2018-11-30T00:00:00"/>
    <s v="Avg of 4 NM Projects"/>
    <n v="17"/>
    <n v="-0.26"/>
    <n v="-1.4606741573033708E-3"/>
    <n v="79.900000000000006"/>
    <n v="81.48"/>
    <n v="-2.1184800000000004E-2"/>
  </r>
  <r>
    <x v="2"/>
    <n v="30"/>
    <n v="2"/>
    <x v="1"/>
    <d v="2018-11-30T00:00:00"/>
    <s v="Avg of 4 NM Projects"/>
    <n v="18"/>
    <n v="-0.89500000000000002"/>
    <n v="-5.0280898876404493E-3"/>
    <n v="90.3"/>
    <n v="85.16"/>
    <n v="-7.62182E-2"/>
  </r>
  <r>
    <x v="2"/>
    <n v="30"/>
    <n v="2"/>
    <x v="1"/>
    <d v="2018-11-30T00:00:00"/>
    <s v="Avg of 4 NM Projects"/>
    <n v="19"/>
    <n v="-1.2799999999999998"/>
    <n v="-7.1910112359550547E-3"/>
    <n v="78.27"/>
    <n v="95.89"/>
    <n v="-0.12273919999999998"/>
  </r>
  <r>
    <x v="2"/>
    <n v="30"/>
    <n v="2"/>
    <x v="1"/>
    <d v="2018-11-30T00:00:00"/>
    <s v="Avg of 4 NM Projects"/>
    <n v="20"/>
    <n v="-1.41"/>
    <n v="-7.9213483146067416E-3"/>
    <n v="63.14"/>
    <n v="102.23"/>
    <n v="-0.14414429999999998"/>
  </r>
  <r>
    <x v="2"/>
    <n v="30"/>
    <n v="2"/>
    <x v="1"/>
    <d v="2018-11-30T00:00:00"/>
    <s v="Avg of 4 NM Projects"/>
    <n v="21"/>
    <n v="-1.1499999999999999"/>
    <n v="-6.4606741573033704E-3"/>
    <n v="61.17"/>
    <n v="82.52"/>
    <n v="-9.4897999999999982E-2"/>
  </r>
  <r>
    <x v="2"/>
    <n v="30"/>
    <n v="2"/>
    <x v="1"/>
    <d v="2018-11-30T00:00:00"/>
    <s v="Avg of 4 NM Projects"/>
    <n v="22"/>
    <n v="-1.2799999999999998"/>
    <n v="-7.1910112359550547E-3"/>
    <n v="53.4"/>
    <n v="60.69"/>
    <n v="-7.768319999999998E-2"/>
  </r>
  <r>
    <x v="2"/>
    <n v="30"/>
    <n v="2"/>
    <x v="1"/>
    <d v="2018-11-30T00:00:00"/>
    <s v="Avg of 4 NM Projects"/>
    <n v="23"/>
    <n v="-1.2799999999999998"/>
    <n v="-7.1910112359550547E-3"/>
    <n v="46.71"/>
    <n v="54.64"/>
    <n v="-6.9939199999999979E-2"/>
  </r>
  <r>
    <x v="2"/>
    <n v="30"/>
    <n v="2"/>
    <x v="0"/>
    <d v="2018-11-30T00:00:00"/>
    <s v="Avg of 4 NM Projects"/>
    <n v="24"/>
    <n v="-1.1499999999999999"/>
    <n v="-6.4606741573033704E-3"/>
    <n v="46.81"/>
    <n v="50.65"/>
    <n v="-5.8247499999999994E-2"/>
  </r>
  <r>
    <x v="3"/>
    <n v="1"/>
    <n v="1"/>
    <x v="0"/>
    <d v="2018-12-01T00:00:00"/>
    <s v="Avg of 4 NM Projects"/>
    <n v="1"/>
    <n v="-1.2799999999999998"/>
    <n v="-7.1910112359550547E-3"/>
    <n v="52.16"/>
    <n v="44.88"/>
    <n v="-5.7446399999999995E-2"/>
  </r>
  <r>
    <x v="3"/>
    <n v="1"/>
    <n v="1"/>
    <x v="0"/>
    <d v="2018-12-01T00:00:00"/>
    <s v="Avg of 4 NM Projects"/>
    <n v="2"/>
    <n v="-1.1499999999999999"/>
    <n v="-6.4606741573033704E-3"/>
    <n v="53.96"/>
    <n v="39.520000000000003"/>
    <n v="-4.5448000000000002E-2"/>
  </r>
  <r>
    <x v="3"/>
    <n v="1"/>
    <n v="1"/>
    <x v="0"/>
    <d v="2018-12-01T00:00:00"/>
    <s v="Avg of 4 NM Projects"/>
    <n v="3"/>
    <n v="-1.1499999999999999"/>
    <n v="-6.4606741573033704E-3"/>
    <n v="67.599999999999994"/>
    <n v="43.48"/>
    <n v="-5.0001999999999998E-2"/>
  </r>
  <r>
    <x v="3"/>
    <n v="1"/>
    <n v="1"/>
    <x v="0"/>
    <d v="2018-12-01T00:00:00"/>
    <s v="Avg of 4 NM Projects"/>
    <n v="4"/>
    <n v="-1.2799999999999998"/>
    <n v="-7.1910112359550547E-3"/>
    <n v="47.5"/>
    <n v="40.03"/>
    <n v="-5.123839999999999E-2"/>
  </r>
  <r>
    <x v="3"/>
    <n v="1"/>
    <n v="1"/>
    <x v="0"/>
    <d v="2018-12-01T00:00:00"/>
    <s v="Avg of 4 NM Projects"/>
    <n v="5"/>
    <n v="-1.1499999999999999"/>
    <n v="-6.4606741573033704E-3"/>
    <n v="50.89"/>
    <n v="39.94"/>
    <n v="-4.5931E-2"/>
  </r>
  <r>
    <x v="3"/>
    <n v="1"/>
    <n v="1"/>
    <x v="0"/>
    <d v="2018-12-01T00:00:00"/>
    <s v="Avg of 4 NM Projects"/>
    <n v="6"/>
    <n v="-1.1549999999999998"/>
    <n v="-6.4887640449438188E-3"/>
    <n v="48.2"/>
    <n v="43.57"/>
    <n v="-5.0323349999999989E-2"/>
  </r>
  <r>
    <x v="3"/>
    <n v="1"/>
    <n v="1"/>
    <x v="0"/>
    <d v="2018-12-01T00:00:00"/>
    <s v="Avg of 4 NM Projects"/>
    <n v="7"/>
    <n v="-1.1499999999999999"/>
    <n v="-6.4606741573033704E-3"/>
    <n v="47.26"/>
    <n v="44.18"/>
    <n v="-5.0806999999999998E-2"/>
  </r>
  <r>
    <x v="3"/>
    <n v="1"/>
    <n v="1"/>
    <x v="0"/>
    <d v="2018-12-01T00:00:00"/>
    <s v="Avg of 4 NM Projects"/>
    <n v="8"/>
    <n v="-1.4099999999999997"/>
    <n v="-7.9213483146067399E-3"/>
    <n v="59.71"/>
    <n v="42.21"/>
    <n v="-5.9516099999999988E-2"/>
  </r>
  <r>
    <x v="3"/>
    <n v="1"/>
    <n v="1"/>
    <x v="0"/>
    <d v="2018-12-01T00:00:00"/>
    <s v="Avg of 4 NM Projects"/>
    <n v="9"/>
    <n v="0.51500000000000012"/>
    <n v="2.8932584269662927E-3"/>
    <n v="57.44"/>
    <n v="42.63"/>
    <n v="2.1954450000000004E-2"/>
  </r>
  <r>
    <x v="3"/>
    <n v="1"/>
    <n v="1"/>
    <x v="0"/>
    <d v="2018-12-01T00:00:00"/>
    <s v="Avg of 4 NM Projects"/>
    <n v="10"/>
    <n v="2.5649999999999999"/>
    <n v="1.4410112359550562E-2"/>
    <n v="59.85"/>
    <n v="37.04"/>
    <n v="9.5007599999999998E-2"/>
  </r>
  <r>
    <x v="3"/>
    <n v="1"/>
    <n v="1"/>
    <x v="0"/>
    <d v="2018-12-01T00:00:00"/>
    <s v="Avg of 4 NM Projects"/>
    <n v="11"/>
    <n v="5.125"/>
    <n v="2.8792134831460675E-2"/>
    <n v="58.02"/>
    <n v="33.65"/>
    <n v="0.17245624999999998"/>
  </r>
  <r>
    <x v="3"/>
    <n v="1"/>
    <n v="1"/>
    <x v="0"/>
    <d v="2018-12-01T00:00:00"/>
    <s v="Avg of 4 NM Projects"/>
    <n v="12"/>
    <n v="7.17"/>
    <n v="4.0280898876404493E-2"/>
    <n v="55.74"/>
    <n v="31.98"/>
    <n v="0.22929660000000002"/>
  </r>
  <r>
    <x v="3"/>
    <n v="1"/>
    <n v="1"/>
    <x v="0"/>
    <d v="2018-12-01T00:00:00"/>
    <s v="Avg of 4 NM Projects"/>
    <n v="13"/>
    <n v="6.2750000000000004"/>
    <n v="3.5252808988764046E-2"/>
    <n v="55.7"/>
    <n v="31.43"/>
    <n v="0.19722325000000002"/>
  </r>
  <r>
    <x v="3"/>
    <n v="1"/>
    <n v="1"/>
    <x v="0"/>
    <d v="2018-12-01T00:00:00"/>
    <s v="Avg of 4 NM Projects"/>
    <n v="14"/>
    <n v="4.9899999999999993"/>
    <n v="2.8033707865168535E-2"/>
    <n v="44.49"/>
    <n v="33.01"/>
    <n v="0.16471989999999997"/>
  </r>
  <r>
    <x v="3"/>
    <n v="1"/>
    <n v="1"/>
    <x v="0"/>
    <d v="2018-12-01T00:00:00"/>
    <s v="Avg of 4 NM Projects"/>
    <n v="15"/>
    <n v="3.2"/>
    <n v="1.7977528089887642E-2"/>
    <n v="45.76"/>
    <n v="37.340000000000003"/>
    <n v="0.11948800000000001"/>
  </r>
  <r>
    <x v="3"/>
    <n v="1"/>
    <n v="1"/>
    <x v="0"/>
    <d v="2018-12-01T00:00:00"/>
    <s v="Avg of 4 NM Projects"/>
    <n v="16"/>
    <n v="-0.37499999999999989"/>
    <n v="-2.1067415730337074E-3"/>
    <n v="49.98"/>
    <n v="36.85"/>
    <n v="-1.3818749999999996E-2"/>
  </r>
  <r>
    <x v="3"/>
    <n v="1"/>
    <n v="1"/>
    <x v="0"/>
    <d v="2018-12-01T00:00:00"/>
    <s v="Avg of 4 NM Projects"/>
    <n v="17"/>
    <n v="-1.4100000000000001"/>
    <n v="-7.9213483146067416E-3"/>
    <n v="78.87"/>
    <n v="44.51"/>
    <n v="-6.2759099999999998E-2"/>
  </r>
  <r>
    <x v="3"/>
    <n v="1"/>
    <n v="1"/>
    <x v="0"/>
    <d v="2018-12-01T00:00:00"/>
    <s v="Avg of 4 NM Projects"/>
    <n v="18"/>
    <n v="-1.0249999999999999"/>
    <n v="-5.7584269662921345E-3"/>
    <n v="95.23"/>
    <n v="57.54"/>
    <n v="-5.8978499999999996E-2"/>
  </r>
  <r>
    <x v="3"/>
    <n v="1"/>
    <n v="1"/>
    <x v="0"/>
    <d v="2018-12-01T00:00:00"/>
    <s v="Avg of 4 NM Projects"/>
    <n v="19"/>
    <n v="-1.1499999999999999"/>
    <n v="-6.4606741573033704E-3"/>
    <n v="78.239999999999995"/>
    <n v="59.94"/>
    <n v="-6.8930999999999992E-2"/>
  </r>
  <r>
    <x v="3"/>
    <n v="1"/>
    <n v="1"/>
    <x v="0"/>
    <d v="2018-12-01T00:00:00"/>
    <s v="Avg of 4 NM Projects"/>
    <n v="20"/>
    <n v="-1.2849999999999997"/>
    <n v="-7.219101123595504E-3"/>
    <n v="62.28"/>
    <n v="55.9"/>
    <n v="-7.1831499999999979E-2"/>
  </r>
  <r>
    <x v="3"/>
    <n v="1"/>
    <n v="1"/>
    <x v="0"/>
    <d v="2018-12-01T00:00:00"/>
    <s v="Avg of 4 NM Projects"/>
    <n v="21"/>
    <n v="-1.2799999999999998"/>
    <n v="-7.1910112359550547E-3"/>
    <n v="51.57"/>
    <n v="48.39"/>
    <n v="-6.1939199999999993E-2"/>
  </r>
  <r>
    <x v="3"/>
    <n v="1"/>
    <n v="1"/>
    <x v="0"/>
    <d v="2018-12-01T00:00:00"/>
    <s v="Avg of 4 NM Projects"/>
    <n v="22"/>
    <n v="-1.1499999999999999"/>
    <n v="-6.4606741573033704E-3"/>
    <n v="50.03"/>
    <n v="51.73"/>
    <n v="-5.9489499999999994E-2"/>
  </r>
  <r>
    <x v="3"/>
    <n v="1"/>
    <n v="1"/>
    <x v="0"/>
    <d v="2018-12-01T00:00:00"/>
    <s v="Avg of 4 NM Projects"/>
    <n v="23"/>
    <n v="-1.1499999999999999"/>
    <n v="-6.4606741573033704E-3"/>
    <n v="46.95"/>
    <n v="37.590000000000003"/>
    <n v="-4.3228500000000003E-2"/>
  </r>
  <r>
    <x v="3"/>
    <n v="1"/>
    <n v="1"/>
    <x v="0"/>
    <d v="2018-12-01T00:00:00"/>
    <s v="Avg of 4 NM Projects"/>
    <n v="24"/>
    <n v="-1.1499999999999999"/>
    <n v="-6.4606741573033704E-3"/>
    <n v="40.340000000000003"/>
    <n v="38.86"/>
    <n v="-4.4688999999999993E-2"/>
  </r>
  <r>
    <x v="3"/>
    <n v="2"/>
    <n v="2"/>
    <x v="0"/>
    <d v="2018-12-02T00:00:00"/>
    <s v="Avg of 4 NM Projects"/>
    <n v="1"/>
    <n v="-1.1499999999999999"/>
    <n v="-6.4606741573033704E-3"/>
    <n v="40.96"/>
    <n v="46.35"/>
    <n v="-5.3302499999999996E-2"/>
  </r>
  <r>
    <x v="3"/>
    <n v="2"/>
    <n v="2"/>
    <x v="0"/>
    <d v="2018-12-02T00:00:00"/>
    <s v="Avg of 4 NM Projects"/>
    <n v="2"/>
    <n v="-1.1549999999999998"/>
    <n v="-6.4887640449438188E-3"/>
    <n v="37.81"/>
    <n v="41.34"/>
    <n v="-4.7747699999999997E-2"/>
  </r>
  <r>
    <x v="3"/>
    <n v="2"/>
    <n v="2"/>
    <x v="0"/>
    <d v="2018-12-02T00:00:00"/>
    <s v="Avg of 4 NM Projects"/>
    <n v="3"/>
    <n v="-1.1499999999999999"/>
    <n v="-6.4606741573033704E-3"/>
    <n v="44.53"/>
    <n v="40.549999999999997"/>
    <n v="-4.6632499999999993E-2"/>
  </r>
  <r>
    <x v="3"/>
    <n v="2"/>
    <n v="2"/>
    <x v="0"/>
    <d v="2018-12-02T00:00:00"/>
    <s v="Avg of 4 NM Projects"/>
    <n v="4"/>
    <n v="-1.1499999999999999"/>
    <n v="-6.4606741573033704E-3"/>
    <n v="38.53"/>
    <n v="37.659999999999997"/>
    <n v="-4.3308999999999993E-2"/>
  </r>
  <r>
    <x v="3"/>
    <n v="2"/>
    <n v="2"/>
    <x v="0"/>
    <d v="2018-12-02T00:00:00"/>
    <s v="Avg of 4 NM Projects"/>
    <n v="5"/>
    <n v="-1.1499999999999999"/>
    <n v="-6.4606741573033704E-3"/>
    <n v="39.81"/>
    <n v="42.16"/>
    <n v="-4.8483999999999992E-2"/>
  </r>
  <r>
    <x v="3"/>
    <n v="2"/>
    <n v="2"/>
    <x v="0"/>
    <d v="2018-12-02T00:00:00"/>
    <s v="Avg of 4 NM Projects"/>
    <n v="6"/>
    <n v="-1.1549999999999998"/>
    <n v="-6.4887640449438188E-3"/>
    <n v="45.65"/>
    <n v="44.48"/>
    <n v="-5.1374399999999987E-2"/>
  </r>
  <r>
    <x v="3"/>
    <n v="2"/>
    <n v="2"/>
    <x v="0"/>
    <d v="2018-12-02T00:00:00"/>
    <s v="Avg of 4 NM Projects"/>
    <n v="7"/>
    <n v="-1.41"/>
    <n v="-7.9213483146067416E-3"/>
    <n v="45.32"/>
    <n v="47.01"/>
    <n v="-6.6284099999999999E-2"/>
  </r>
  <r>
    <x v="3"/>
    <n v="2"/>
    <n v="2"/>
    <x v="1"/>
    <d v="2018-12-02T00:00:00"/>
    <s v="Avg of 4 NM Projects"/>
    <n v="8"/>
    <n v="-1.1499999999999999"/>
    <n v="-6.4606741573033704E-3"/>
    <n v="54.68"/>
    <n v="40.42"/>
    <n v="-4.6482999999999997E-2"/>
  </r>
  <r>
    <x v="3"/>
    <n v="2"/>
    <n v="2"/>
    <x v="1"/>
    <d v="2018-12-02T00:00:00"/>
    <s v="Avg of 4 NM Projects"/>
    <n v="9"/>
    <n v="2.1800000000000002"/>
    <n v="1.2247191011235956E-2"/>
    <n v="36.21"/>
    <n v="46.3"/>
    <n v="0.100934"/>
  </r>
  <r>
    <x v="3"/>
    <n v="2"/>
    <n v="2"/>
    <x v="1"/>
    <d v="2018-12-02T00:00:00"/>
    <s v="Avg of 4 NM Projects"/>
    <n v="10"/>
    <n v="4.6099999999999994"/>
    <n v="2.589887640449438E-2"/>
    <n v="46.81"/>
    <n v="71.8"/>
    <n v="0.33099799999999996"/>
  </r>
  <r>
    <x v="3"/>
    <n v="2"/>
    <n v="2"/>
    <x v="1"/>
    <d v="2018-12-02T00:00:00"/>
    <s v="Avg of 4 NM Projects"/>
    <n v="11"/>
    <n v="5.8849999999999998"/>
    <n v="3.3061797752808986E-2"/>
    <n v="49.45"/>
    <n v="78.959999999999994"/>
    <n v="0.46467959999999991"/>
  </r>
  <r>
    <x v="3"/>
    <n v="2"/>
    <n v="2"/>
    <x v="1"/>
    <d v="2018-12-02T00:00:00"/>
    <s v="Avg of 4 NM Projects"/>
    <n v="12"/>
    <n v="8.7049999999999983"/>
    <n v="4.8904494382022462E-2"/>
    <n v="54.33"/>
    <n v="83.76"/>
    <n v="0.72913079999999986"/>
  </r>
  <r>
    <x v="3"/>
    <n v="2"/>
    <n v="2"/>
    <x v="1"/>
    <d v="2018-12-02T00:00:00"/>
    <s v="Avg of 4 NM Projects"/>
    <n v="13"/>
    <n v="13.44"/>
    <n v="7.5505617977528083E-2"/>
    <n v="52.82"/>
    <n v="89.2"/>
    <n v="1.1988479999999999"/>
  </r>
  <r>
    <x v="3"/>
    <n v="2"/>
    <n v="2"/>
    <x v="1"/>
    <d v="2018-12-02T00:00:00"/>
    <s v="Avg of 4 NM Projects"/>
    <n v="14"/>
    <n v="7.42"/>
    <n v="4.1685393258426968E-2"/>
    <n v="50.98"/>
    <n v="86.37"/>
    <n v="0.64086540000000003"/>
  </r>
  <r>
    <x v="3"/>
    <n v="2"/>
    <n v="2"/>
    <x v="1"/>
    <d v="2018-12-02T00:00:00"/>
    <s v="Avg of 4 NM Projects"/>
    <n v="15"/>
    <n v="5.12"/>
    <n v="2.8764044943820226E-2"/>
    <n v="42.27"/>
    <n v="75.819999999999993"/>
    <n v="0.3881984"/>
  </r>
  <r>
    <x v="3"/>
    <n v="2"/>
    <n v="2"/>
    <x v="1"/>
    <d v="2018-12-02T00:00:00"/>
    <s v="Avg of 4 NM Projects"/>
    <n v="16"/>
    <n v="0.13"/>
    <n v="7.3033707865168538E-4"/>
    <n v="44.56"/>
    <n v="77.05"/>
    <n v="1.0016500000000001E-2"/>
  </r>
  <r>
    <x v="3"/>
    <n v="2"/>
    <n v="2"/>
    <x v="1"/>
    <d v="2018-12-02T00:00:00"/>
    <s v="Avg of 4 NM Projects"/>
    <n v="17"/>
    <n v="-1.1499999999999999"/>
    <n v="-6.4606741573033704E-3"/>
    <n v="71.23"/>
    <n v="88.71"/>
    <n v="-0.10201649999999998"/>
  </r>
  <r>
    <x v="3"/>
    <n v="2"/>
    <n v="2"/>
    <x v="1"/>
    <d v="2018-12-02T00:00:00"/>
    <s v="Avg of 4 NM Projects"/>
    <n v="18"/>
    <n v="-1.0249999999999999"/>
    <n v="-5.7584269662921345E-3"/>
    <n v="71.63"/>
    <n v="92.76"/>
    <n v="-9.5078999999999997E-2"/>
  </r>
  <r>
    <x v="3"/>
    <n v="2"/>
    <n v="2"/>
    <x v="1"/>
    <d v="2018-12-02T00:00:00"/>
    <s v="Avg of 4 NM Projects"/>
    <n v="19"/>
    <n v="-1.1499999999999999"/>
    <n v="-6.4606741573033704E-3"/>
    <n v="49.76"/>
    <n v="83.13"/>
    <n v="-9.559949999999999E-2"/>
  </r>
  <r>
    <x v="3"/>
    <n v="2"/>
    <n v="2"/>
    <x v="1"/>
    <d v="2018-12-02T00:00:00"/>
    <s v="Avg of 4 NM Projects"/>
    <n v="20"/>
    <n v="-1.1549999999999998"/>
    <n v="-6.4887640449438188E-3"/>
    <n v="45.48"/>
    <n v="85.89"/>
    <n v="-9.9202949999999984E-2"/>
  </r>
  <r>
    <x v="3"/>
    <n v="2"/>
    <n v="2"/>
    <x v="1"/>
    <d v="2018-12-02T00:00:00"/>
    <s v="Avg of 4 NM Projects"/>
    <n v="21"/>
    <n v="-1.2799999999999998"/>
    <n v="-7.1910112359550547E-3"/>
    <n v="36.19"/>
    <n v="89.68"/>
    <n v="-0.11479039999999999"/>
  </r>
  <r>
    <x v="3"/>
    <n v="2"/>
    <n v="2"/>
    <x v="1"/>
    <d v="2018-12-02T00:00:00"/>
    <s v="Avg of 4 NM Projects"/>
    <n v="22"/>
    <n v="-1.2799999999999998"/>
    <n v="-7.1910112359550547E-3"/>
    <n v="34.950000000000003"/>
    <n v="94.29"/>
    <n v="-0.1206912"/>
  </r>
  <r>
    <x v="3"/>
    <n v="2"/>
    <n v="2"/>
    <x v="1"/>
    <d v="2018-12-02T00:00:00"/>
    <s v="Avg of 4 NM Projects"/>
    <n v="23"/>
    <n v="-1.0249999999999999"/>
    <n v="-5.7584269662921345E-3"/>
    <n v="34.53"/>
    <n v="65.77"/>
    <n v="-6.7414249999999995E-2"/>
  </r>
  <r>
    <x v="3"/>
    <n v="2"/>
    <n v="2"/>
    <x v="0"/>
    <d v="2018-12-02T00:00:00"/>
    <s v="Avg of 4 NM Projects"/>
    <n v="24"/>
    <n v="-1.2799999999999998"/>
    <n v="-7.1910112359550547E-3"/>
    <n v="30.94"/>
    <n v="32.03"/>
    <n v="-4.0998399999999997E-2"/>
  </r>
  <r>
    <x v="3"/>
    <n v="3"/>
    <n v="3"/>
    <x v="0"/>
    <d v="2018-12-03T00:00:00"/>
    <s v="Avg of 4 NM Projects"/>
    <n v="1"/>
    <n v="-1.2799999999999998"/>
    <n v="-7.1910112359550547E-3"/>
    <n v="32.42"/>
    <n v="37.409999999999997"/>
    <n v="-4.7884799999999991E-2"/>
  </r>
  <r>
    <x v="3"/>
    <n v="3"/>
    <n v="3"/>
    <x v="0"/>
    <d v="2018-12-03T00:00:00"/>
    <s v="Avg of 4 NM Projects"/>
    <n v="2"/>
    <n v="-1.1499999999999999"/>
    <n v="-6.4606741573033704E-3"/>
    <n v="28.87"/>
    <n v="36.25"/>
    <n v="-4.1687500000000002E-2"/>
  </r>
  <r>
    <x v="3"/>
    <n v="3"/>
    <n v="3"/>
    <x v="0"/>
    <d v="2018-12-03T00:00:00"/>
    <s v="Avg of 4 NM Projects"/>
    <n v="3"/>
    <n v="-1.4099999999999997"/>
    <n v="-7.9213483146067399E-3"/>
    <n v="27.16"/>
    <n v="33.44"/>
    <n v="-4.7150399999999981E-2"/>
  </r>
  <r>
    <x v="3"/>
    <n v="3"/>
    <n v="3"/>
    <x v="0"/>
    <d v="2018-12-03T00:00:00"/>
    <s v="Avg of 4 NM Projects"/>
    <n v="4"/>
    <n v="-1.0249999999999999"/>
    <n v="-5.7584269662921345E-3"/>
    <n v="23.05"/>
    <n v="34.869999999999997"/>
    <n v="-3.5741749999999996E-2"/>
  </r>
  <r>
    <x v="3"/>
    <n v="3"/>
    <n v="3"/>
    <x v="0"/>
    <d v="2018-12-03T00:00:00"/>
    <s v="Avg of 4 NM Projects"/>
    <n v="5"/>
    <n v="-1.2799999999999998"/>
    <n v="-7.1910112359550547E-3"/>
    <n v="32.409999999999997"/>
    <n v="38.729999999999997"/>
    <n v="-4.9574399999999991E-2"/>
  </r>
  <r>
    <x v="3"/>
    <n v="3"/>
    <n v="3"/>
    <x v="0"/>
    <d v="2018-12-03T00:00:00"/>
    <s v="Avg of 4 NM Projects"/>
    <n v="6"/>
    <n v="-1.1499999999999999"/>
    <n v="-6.4606741573033704E-3"/>
    <n v="35.83"/>
    <n v="42.84"/>
    <n v="-4.9265999999999997E-2"/>
  </r>
  <r>
    <x v="3"/>
    <n v="3"/>
    <n v="3"/>
    <x v="0"/>
    <d v="2018-12-03T00:00:00"/>
    <s v="Avg of 4 NM Projects"/>
    <n v="7"/>
    <n v="-1.0249999999999999"/>
    <n v="-5.7584269662921345E-3"/>
    <n v="42.79"/>
    <n v="84.34"/>
    <n v="-8.6448499999999998E-2"/>
  </r>
  <r>
    <x v="3"/>
    <n v="3"/>
    <n v="3"/>
    <x v="1"/>
    <d v="2018-12-03T00:00:00"/>
    <s v="Avg of 4 NM Projects"/>
    <n v="8"/>
    <n v="5.0000000000000044E-3"/>
    <n v="2.8089887640449463E-5"/>
    <n v="53.5"/>
    <n v="95.51"/>
    <n v="4.7755000000000047E-4"/>
  </r>
  <r>
    <x v="3"/>
    <n v="3"/>
    <n v="3"/>
    <x v="1"/>
    <d v="2018-12-03T00:00:00"/>
    <s v="Avg of 4 NM Projects"/>
    <n v="9"/>
    <n v="14.08"/>
    <n v="7.9101123595505612E-2"/>
    <n v="45.15"/>
    <n v="80.03"/>
    <n v="1.1268224"/>
  </r>
  <r>
    <x v="3"/>
    <n v="3"/>
    <n v="3"/>
    <x v="1"/>
    <d v="2018-12-03T00:00:00"/>
    <s v="Avg of 4 NM Projects"/>
    <n v="10"/>
    <n v="30.974999999999998"/>
    <n v="0.17401685393258426"/>
    <n v="39.85"/>
    <n v="44.65"/>
    <n v="1.3830337499999998"/>
  </r>
  <r>
    <x v="3"/>
    <n v="3"/>
    <n v="3"/>
    <x v="1"/>
    <d v="2018-12-03T00:00:00"/>
    <s v="Avg of 4 NM Projects"/>
    <n v="11"/>
    <n v="36.99"/>
    <n v="0.20780898876404497"/>
    <n v="42.1"/>
    <n v="36.450000000000003"/>
    <n v="1.3482855000000002"/>
  </r>
  <r>
    <x v="3"/>
    <n v="3"/>
    <n v="3"/>
    <x v="1"/>
    <d v="2018-12-03T00:00:00"/>
    <s v="Avg of 4 NM Projects"/>
    <n v="12"/>
    <n v="34.56"/>
    <n v="0.19415730337078652"/>
    <n v="39.42"/>
    <n v="37.450000000000003"/>
    <n v="1.2942720000000001"/>
  </r>
  <r>
    <x v="3"/>
    <n v="3"/>
    <n v="3"/>
    <x v="1"/>
    <d v="2018-12-03T00:00:00"/>
    <s v="Avg of 4 NM Projects"/>
    <n v="13"/>
    <n v="28.675000000000001"/>
    <n v="0.16109550561797753"/>
    <n v="37.46"/>
    <n v="37.020000000000003"/>
    <n v="1.0615485"/>
  </r>
  <r>
    <x v="3"/>
    <n v="3"/>
    <n v="3"/>
    <x v="1"/>
    <d v="2018-12-03T00:00:00"/>
    <s v="Avg of 4 NM Projects"/>
    <n v="14"/>
    <n v="25.725000000000001"/>
    <n v="0.14452247191011236"/>
    <n v="38.9"/>
    <n v="39.51"/>
    <n v="1.0163947500000001"/>
  </r>
  <r>
    <x v="3"/>
    <n v="3"/>
    <n v="3"/>
    <x v="1"/>
    <d v="2018-12-03T00:00:00"/>
    <s v="Avg of 4 NM Projects"/>
    <n v="15"/>
    <n v="17.02"/>
    <n v="9.5617977528089884E-2"/>
    <n v="39.43"/>
    <n v="40.33"/>
    <n v="0.68641659999999993"/>
  </r>
  <r>
    <x v="3"/>
    <n v="3"/>
    <n v="3"/>
    <x v="1"/>
    <d v="2018-12-03T00:00:00"/>
    <s v="Avg of 4 NM Projects"/>
    <n v="16"/>
    <n v="4.4800000000000004"/>
    <n v="2.51685393258427E-2"/>
    <n v="48.18"/>
    <n v="36.700000000000003"/>
    <n v="0.16441600000000003"/>
  </r>
  <r>
    <x v="3"/>
    <n v="3"/>
    <n v="3"/>
    <x v="1"/>
    <d v="2018-12-03T00:00:00"/>
    <s v="Avg of 4 NM Projects"/>
    <n v="17"/>
    <n v="-1.4099999999999997"/>
    <n v="-7.9213483146067399E-3"/>
    <n v="63.82"/>
    <n v="47.64"/>
    <n v="-6.7172399999999979E-2"/>
  </r>
  <r>
    <x v="3"/>
    <n v="3"/>
    <n v="3"/>
    <x v="1"/>
    <d v="2018-12-03T00:00:00"/>
    <s v="Avg of 4 NM Projects"/>
    <n v="18"/>
    <n v="-1.2799999999999998"/>
    <n v="-7.1910112359550547E-3"/>
    <n v="82.34"/>
    <n v="74.73"/>
    <n v="-9.5654400000000001E-2"/>
  </r>
  <r>
    <x v="3"/>
    <n v="3"/>
    <n v="3"/>
    <x v="1"/>
    <d v="2018-12-03T00:00:00"/>
    <s v="Avg of 4 NM Projects"/>
    <n v="19"/>
    <n v="-1.0249999999999999"/>
    <n v="-5.7584269662921345E-3"/>
    <n v="76.83"/>
    <n v="67.88"/>
    <n v="-6.9576999999999986E-2"/>
  </r>
  <r>
    <x v="3"/>
    <n v="3"/>
    <n v="3"/>
    <x v="1"/>
    <d v="2018-12-03T00:00:00"/>
    <s v="Avg of 4 NM Projects"/>
    <n v="20"/>
    <n v="-1.2799999999999998"/>
    <n v="-7.1910112359550547E-3"/>
    <n v="63.79"/>
    <n v="69.87"/>
    <n v="-8.9433600000000002E-2"/>
  </r>
  <r>
    <x v="3"/>
    <n v="3"/>
    <n v="3"/>
    <x v="1"/>
    <d v="2018-12-03T00:00:00"/>
    <s v="Avg of 4 NM Projects"/>
    <n v="21"/>
    <n v="-1.1499999999999999"/>
    <n v="-6.4606741573033704E-3"/>
    <n v="50.93"/>
    <n v="59.07"/>
    <n v="-6.7930499999999991E-2"/>
  </r>
  <r>
    <x v="3"/>
    <n v="3"/>
    <n v="3"/>
    <x v="1"/>
    <d v="2018-12-03T00:00:00"/>
    <s v="Avg of 4 NM Projects"/>
    <n v="22"/>
    <n v="-1.0249999999999999"/>
    <n v="-5.7584269662921345E-3"/>
    <n v="43.34"/>
    <n v="38.270000000000003"/>
    <n v="-3.9226750000000005E-2"/>
  </r>
  <r>
    <x v="3"/>
    <n v="3"/>
    <n v="3"/>
    <x v="1"/>
    <d v="2018-12-03T00:00:00"/>
    <s v="Avg of 4 NM Projects"/>
    <n v="23"/>
    <n v="-1.41"/>
    <n v="-7.9213483146067416E-3"/>
    <n v="41.23"/>
    <n v="40.67"/>
    <n v="-5.7344699999999998E-2"/>
  </r>
  <r>
    <x v="3"/>
    <n v="3"/>
    <n v="3"/>
    <x v="0"/>
    <d v="2018-12-03T00:00:00"/>
    <s v="Avg of 4 NM Projects"/>
    <n v="24"/>
    <n v="-1.2799999999999998"/>
    <n v="-7.1910112359550547E-3"/>
    <n v="37"/>
    <n v="41.97"/>
    <n v="-5.3721599999999987E-2"/>
  </r>
  <r>
    <x v="3"/>
    <n v="4"/>
    <n v="4"/>
    <x v="0"/>
    <d v="2018-12-04T00:00:00"/>
    <s v="Avg of 4 NM Projects"/>
    <n v="1"/>
    <n v="-1.1499999999999999"/>
    <n v="-6.4606741573033704E-3"/>
    <n v="40.14"/>
    <n v="46.43"/>
    <n v="-5.3394499999999991E-2"/>
  </r>
  <r>
    <x v="3"/>
    <n v="4"/>
    <n v="4"/>
    <x v="0"/>
    <d v="2018-12-04T00:00:00"/>
    <s v="Avg of 4 NM Projects"/>
    <n v="2"/>
    <n v="-1.1499999999999999"/>
    <n v="-6.4606741573033704E-3"/>
    <n v="39.090000000000003"/>
    <n v="31.58"/>
    <n v="-3.6316999999999995E-2"/>
  </r>
  <r>
    <x v="3"/>
    <n v="4"/>
    <n v="4"/>
    <x v="0"/>
    <d v="2018-12-04T00:00:00"/>
    <s v="Avg of 4 NM Projects"/>
    <n v="3"/>
    <n v="-1.2799999999999998"/>
    <n v="-7.1910112359550547E-3"/>
    <n v="40.25"/>
    <n v="35.450000000000003"/>
    <n v="-4.5376E-2"/>
  </r>
  <r>
    <x v="3"/>
    <n v="4"/>
    <n v="4"/>
    <x v="0"/>
    <d v="2018-12-04T00:00:00"/>
    <s v="Avg of 4 NM Projects"/>
    <n v="4"/>
    <n v="-1.0249999999999999"/>
    <n v="-5.7584269662921345E-3"/>
    <n v="40.29"/>
    <n v="35.369999999999997"/>
    <n v="-3.6254249999999995E-2"/>
  </r>
  <r>
    <x v="3"/>
    <n v="4"/>
    <n v="4"/>
    <x v="0"/>
    <d v="2018-12-04T00:00:00"/>
    <s v="Avg of 4 NM Projects"/>
    <n v="5"/>
    <n v="-1.41"/>
    <n v="-7.9213483146067416E-3"/>
    <n v="39.26"/>
    <n v="36.049999999999997"/>
    <n v="-5.0830499999999994E-2"/>
  </r>
  <r>
    <x v="3"/>
    <n v="4"/>
    <n v="4"/>
    <x v="0"/>
    <d v="2018-12-04T00:00:00"/>
    <s v="Avg of 4 NM Projects"/>
    <n v="6"/>
    <n v="-1.1499999999999999"/>
    <n v="-6.4606741573033704E-3"/>
    <n v="40.200000000000003"/>
    <n v="30.66"/>
    <n v="-3.5258999999999999E-2"/>
  </r>
  <r>
    <x v="3"/>
    <n v="4"/>
    <n v="4"/>
    <x v="0"/>
    <d v="2018-12-04T00:00:00"/>
    <s v="Avg of 4 NM Projects"/>
    <n v="7"/>
    <n v="-0.9"/>
    <n v="-5.0561797752808994E-3"/>
    <n v="49.4"/>
    <n v="49.41"/>
    <n v="-4.4469000000000002E-2"/>
  </r>
  <r>
    <x v="3"/>
    <n v="4"/>
    <n v="4"/>
    <x v="1"/>
    <d v="2018-12-04T00:00:00"/>
    <s v="Avg of 4 NM Projects"/>
    <n v="8"/>
    <n v="2.8200000000000003"/>
    <n v="1.5842696629213483E-2"/>
    <n v="59.08"/>
    <n v="93.28"/>
    <n v="0.26304960000000005"/>
  </r>
  <r>
    <x v="3"/>
    <n v="4"/>
    <n v="4"/>
    <x v="1"/>
    <d v="2018-12-04T00:00:00"/>
    <s v="Avg of 4 NM Projects"/>
    <n v="9"/>
    <n v="20.605"/>
    <n v="0.11575842696629214"/>
    <n v="55.74"/>
    <n v="68.61"/>
    <n v="1.41370905"/>
  </r>
  <r>
    <x v="3"/>
    <n v="4"/>
    <n v="4"/>
    <x v="1"/>
    <d v="2018-12-04T00:00:00"/>
    <s v="Avg of 4 NM Projects"/>
    <n v="10"/>
    <n v="35.33"/>
    <n v="0.19848314606741571"/>
    <n v="52.44"/>
    <n v="38.08"/>
    <n v="1.3453663999999999"/>
  </r>
  <r>
    <x v="3"/>
    <n v="4"/>
    <n v="4"/>
    <x v="1"/>
    <d v="2018-12-04T00:00:00"/>
    <s v="Avg of 4 NM Projects"/>
    <n v="11"/>
    <n v="47.74"/>
    <n v="0.26820224719101127"/>
    <n v="77.45"/>
    <n v="51.06"/>
    <n v="2.4376044000000001"/>
  </r>
  <r>
    <x v="3"/>
    <n v="4"/>
    <n v="4"/>
    <x v="1"/>
    <d v="2018-12-04T00:00:00"/>
    <s v="Avg of 4 NM Projects"/>
    <n v="12"/>
    <n v="51.584999999999994"/>
    <n v="0.2898033707865168"/>
    <n v="76.73"/>
    <n v="40"/>
    <n v="2.0633999999999997"/>
  </r>
  <r>
    <x v="3"/>
    <n v="4"/>
    <n v="4"/>
    <x v="1"/>
    <d v="2018-12-04T00:00:00"/>
    <s v="Avg of 4 NM Projects"/>
    <n v="13"/>
    <n v="52.484999999999999"/>
    <n v="0.29485955056179775"/>
    <n v="68.42"/>
    <n v="42.98"/>
    <n v="2.2558053"/>
  </r>
  <r>
    <x v="3"/>
    <n v="4"/>
    <n v="4"/>
    <x v="1"/>
    <d v="2018-12-04T00:00:00"/>
    <s v="Avg of 4 NM Projects"/>
    <n v="14"/>
    <n v="44.674999999999997"/>
    <n v="0.25098314606741573"/>
    <n v="64.55"/>
    <n v="46.42"/>
    <n v="2.0738134999999995"/>
  </r>
  <r>
    <x v="3"/>
    <n v="4"/>
    <n v="4"/>
    <x v="1"/>
    <d v="2018-12-04T00:00:00"/>
    <s v="Avg of 4 NM Projects"/>
    <n v="15"/>
    <n v="28.805"/>
    <n v="0.16182584269662922"/>
    <n v="70.11"/>
    <n v="48.99"/>
    <n v="1.4111569500000001"/>
  </r>
  <r>
    <x v="3"/>
    <n v="4"/>
    <n v="4"/>
    <x v="1"/>
    <d v="2018-12-04T00:00:00"/>
    <s v="Avg of 4 NM Projects"/>
    <n v="16"/>
    <n v="7.0350000000000001"/>
    <n v="3.9522471910112357E-2"/>
    <n v="72.44"/>
    <n v="58.9"/>
    <n v="0.41436149999999999"/>
  </r>
  <r>
    <x v="3"/>
    <n v="4"/>
    <n v="4"/>
    <x v="1"/>
    <d v="2018-12-04T00:00:00"/>
    <s v="Avg of 4 NM Projects"/>
    <n v="17"/>
    <n v="-0.26"/>
    <n v="-1.4606741573033708E-3"/>
    <n v="99.64"/>
    <n v="62.65"/>
    <n v="-1.6289000000000001E-2"/>
  </r>
  <r>
    <x v="3"/>
    <n v="4"/>
    <n v="4"/>
    <x v="1"/>
    <d v="2018-12-04T00:00:00"/>
    <s v="Avg of 4 NM Projects"/>
    <n v="18"/>
    <n v="-1.1499999999999999"/>
    <n v="-6.4606741573033704E-3"/>
    <n v="119.02"/>
    <n v="77.86"/>
    <n v="-8.9538999999999994E-2"/>
  </r>
  <r>
    <x v="3"/>
    <n v="4"/>
    <n v="4"/>
    <x v="1"/>
    <d v="2018-12-04T00:00:00"/>
    <s v="Avg of 4 NM Projects"/>
    <n v="19"/>
    <n v="-1.1499999999999999"/>
    <n v="-6.4606741573033704E-3"/>
    <n v="102.97"/>
    <n v="70.14"/>
    <n v="-8.0660999999999997E-2"/>
  </r>
  <r>
    <x v="3"/>
    <n v="4"/>
    <n v="4"/>
    <x v="1"/>
    <d v="2018-12-04T00:00:00"/>
    <s v="Avg of 4 NM Projects"/>
    <n v="20"/>
    <n v="-1.2799999999999998"/>
    <n v="-7.1910112359550547E-3"/>
    <n v="99.88"/>
    <n v="63.26"/>
    <n v="-8.0972799999999984E-2"/>
  </r>
  <r>
    <x v="3"/>
    <n v="4"/>
    <n v="4"/>
    <x v="1"/>
    <d v="2018-12-04T00:00:00"/>
    <s v="Avg of 4 NM Projects"/>
    <n v="21"/>
    <n v="-1.2799999999999998"/>
    <n v="-7.1910112359550547E-3"/>
    <n v="92.06"/>
    <n v="60.45"/>
    <n v="-7.7375999999999986E-2"/>
  </r>
  <r>
    <x v="3"/>
    <n v="4"/>
    <n v="4"/>
    <x v="1"/>
    <d v="2018-12-04T00:00:00"/>
    <s v="Avg of 4 NM Projects"/>
    <n v="22"/>
    <n v="-1.1499999999999999"/>
    <n v="-6.4606741573033704E-3"/>
    <n v="84.05"/>
    <n v="43.8"/>
    <n v="-5.0369999999999991E-2"/>
  </r>
  <r>
    <x v="3"/>
    <n v="4"/>
    <n v="4"/>
    <x v="1"/>
    <d v="2018-12-04T00:00:00"/>
    <s v="Avg of 4 NM Projects"/>
    <n v="23"/>
    <n v="-1.2799999999999998"/>
    <n v="-7.1910112359550547E-3"/>
    <n v="76.45"/>
    <n v="35.42"/>
    <n v="-4.5337599999999992E-2"/>
  </r>
  <r>
    <x v="3"/>
    <n v="4"/>
    <n v="4"/>
    <x v="0"/>
    <d v="2018-12-04T00:00:00"/>
    <s v="Avg of 4 NM Projects"/>
    <n v="24"/>
    <n v="-1.2799999999999998"/>
    <n v="-7.1910112359550547E-3"/>
    <n v="68.599999999999994"/>
    <n v="38.39"/>
    <n v="-4.9139199999999994E-2"/>
  </r>
  <r>
    <x v="3"/>
    <n v="5"/>
    <n v="5"/>
    <x v="0"/>
    <d v="2018-12-05T00:00:00"/>
    <s v="Avg of 4 NM Projects"/>
    <n v="1"/>
    <n v="-1.2799999999999998"/>
    <n v="-7.1910112359550547E-3"/>
    <n v="87.6"/>
    <n v="43.87"/>
    <n v="-5.6153599999999991E-2"/>
  </r>
  <r>
    <x v="3"/>
    <n v="5"/>
    <n v="5"/>
    <x v="0"/>
    <d v="2018-12-05T00:00:00"/>
    <s v="Avg of 4 NM Projects"/>
    <n v="2"/>
    <n v="-1.1499999999999999"/>
    <n v="-6.4606741573033704E-3"/>
    <n v="86.58"/>
    <n v="50.64"/>
    <n v="-5.8235999999999996E-2"/>
  </r>
  <r>
    <x v="3"/>
    <n v="5"/>
    <n v="5"/>
    <x v="0"/>
    <d v="2018-12-05T00:00:00"/>
    <s v="Avg of 4 NM Projects"/>
    <n v="3"/>
    <n v="-1.2799999999999998"/>
    <n v="-7.1910112359550547E-3"/>
    <n v="78.599999999999994"/>
    <n v="51.13"/>
    <n v="-6.5446400000000002E-2"/>
  </r>
  <r>
    <x v="3"/>
    <n v="5"/>
    <n v="5"/>
    <x v="0"/>
    <d v="2018-12-05T00:00:00"/>
    <s v="Avg of 4 NM Projects"/>
    <n v="4"/>
    <n v="-1.2799999999999998"/>
    <n v="-7.1910112359550547E-3"/>
    <n v="71.7"/>
    <n v="42.15"/>
    <n v="-5.3951999999999993E-2"/>
  </r>
  <r>
    <x v="3"/>
    <n v="5"/>
    <n v="5"/>
    <x v="0"/>
    <d v="2018-12-05T00:00:00"/>
    <s v="Avg of 4 NM Projects"/>
    <n v="5"/>
    <n v="-1.1549999999999998"/>
    <n v="-6.4887640449438188E-3"/>
    <n v="78.599999999999994"/>
    <n v="45"/>
    <n v="-5.1974999999999993E-2"/>
  </r>
  <r>
    <x v="3"/>
    <n v="5"/>
    <n v="5"/>
    <x v="0"/>
    <d v="2018-12-05T00:00:00"/>
    <s v="Avg of 4 NM Projects"/>
    <n v="6"/>
    <n v="-1.2799999999999998"/>
    <n v="-7.1910112359550547E-3"/>
    <n v="91.6"/>
    <n v="55.95"/>
    <n v="-7.1615999999999999E-2"/>
  </r>
  <r>
    <x v="3"/>
    <n v="5"/>
    <n v="5"/>
    <x v="0"/>
    <d v="2018-12-05T00:00:00"/>
    <s v="Avg of 4 NM Projects"/>
    <n v="7"/>
    <n v="-0.77"/>
    <n v="-4.3258426966292134E-3"/>
    <n v="91.1"/>
    <n v="69.53"/>
    <n v="-5.3538099999999998E-2"/>
  </r>
  <r>
    <x v="3"/>
    <n v="5"/>
    <n v="5"/>
    <x v="1"/>
    <d v="2018-12-05T00:00:00"/>
    <s v="Avg of 4 NM Projects"/>
    <n v="8"/>
    <n v="0.51"/>
    <n v="2.8651685393258426E-3"/>
    <n v="97.37"/>
    <n v="76.19"/>
    <n v="3.8856899999999993E-2"/>
  </r>
  <r>
    <x v="3"/>
    <n v="5"/>
    <n v="5"/>
    <x v="1"/>
    <d v="2018-12-05T00:00:00"/>
    <s v="Avg of 4 NM Projects"/>
    <n v="9"/>
    <n v="8.06"/>
    <n v="4.5280898876404498E-2"/>
    <n v="92.55"/>
    <n v="62.16"/>
    <n v="0.50100959999999994"/>
  </r>
  <r>
    <x v="3"/>
    <n v="5"/>
    <n v="5"/>
    <x v="1"/>
    <d v="2018-12-05T00:00:00"/>
    <s v="Avg of 4 NM Projects"/>
    <n v="10"/>
    <n v="17.785"/>
    <n v="9.9915730337078651E-2"/>
    <n v="68.97"/>
    <n v="34.869999999999997"/>
    <n v="0.62016294999999988"/>
  </r>
  <r>
    <x v="3"/>
    <n v="5"/>
    <n v="5"/>
    <x v="1"/>
    <d v="2018-12-05T00:00:00"/>
    <s v="Avg of 4 NM Projects"/>
    <n v="11"/>
    <n v="26.625"/>
    <n v="0.14957865168539325"/>
    <n v="66.42"/>
    <n v="37.619999999999997"/>
    <n v="1.0016324999999999"/>
  </r>
  <r>
    <x v="3"/>
    <n v="5"/>
    <n v="5"/>
    <x v="1"/>
    <d v="2018-12-05T00:00:00"/>
    <s v="Avg of 4 NM Projects"/>
    <n v="12"/>
    <n v="27.135000000000002"/>
    <n v="0.15244382022471911"/>
    <n v="63.92"/>
    <n v="33.43"/>
    <n v="0.90712305000000004"/>
  </r>
  <r>
    <x v="3"/>
    <n v="5"/>
    <n v="5"/>
    <x v="1"/>
    <d v="2018-12-05T00:00:00"/>
    <s v="Avg of 4 NM Projects"/>
    <n v="13"/>
    <n v="19.075000000000003"/>
    <n v="0.10716292134831462"/>
    <n v="62.62"/>
    <n v="36.35"/>
    <n v="0.69337625000000014"/>
  </r>
  <r>
    <x v="3"/>
    <n v="5"/>
    <n v="5"/>
    <x v="1"/>
    <d v="2018-12-05T00:00:00"/>
    <s v="Avg of 4 NM Projects"/>
    <n v="14"/>
    <n v="12.03"/>
    <n v="6.7584269662921345E-2"/>
    <n v="62.58"/>
    <n v="53"/>
    <n v="0.63758999999999988"/>
  </r>
  <r>
    <x v="3"/>
    <n v="5"/>
    <n v="5"/>
    <x v="1"/>
    <d v="2018-12-05T00:00:00"/>
    <s v="Avg of 4 NM Projects"/>
    <n v="15"/>
    <n v="3.9699999999999998"/>
    <n v="2.2303370786516851E-2"/>
    <n v="65.62"/>
    <n v="49.32"/>
    <n v="0.19580039999999999"/>
  </r>
  <r>
    <x v="3"/>
    <n v="5"/>
    <n v="5"/>
    <x v="1"/>
    <d v="2018-12-05T00:00:00"/>
    <s v="Avg of 4 NM Projects"/>
    <n v="16"/>
    <n v="0.51500000000000001"/>
    <n v="2.8932584269662923E-3"/>
    <n v="68.02"/>
    <n v="55.8"/>
    <n v="2.8736999999999999E-2"/>
  </r>
  <r>
    <x v="3"/>
    <n v="5"/>
    <n v="5"/>
    <x v="1"/>
    <d v="2018-12-05T00:00:00"/>
    <s v="Avg of 4 NM Projects"/>
    <n v="17"/>
    <n v="-0.9"/>
    <n v="-5.0561797752808994E-3"/>
    <n v="100.73"/>
    <n v="72.989999999999995"/>
    <n v="-6.5690999999999999E-2"/>
  </r>
  <r>
    <x v="3"/>
    <n v="5"/>
    <n v="5"/>
    <x v="1"/>
    <d v="2018-12-05T00:00:00"/>
    <s v="Avg of 4 NM Projects"/>
    <n v="18"/>
    <n v="-1.2799999999999998"/>
    <n v="-7.1910112359550547E-3"/>
    <n v="108.83"/>
    <n v="71.75"/>
    <n v="-9.1839999999999991E-2"/>
  </r>
  <r>
    <x v="3"/>
    <n v="5"/>
    <n v="5"/>
    <x v="1"/>
    <d v="2018-12-05T00:00:00"/>
    <s v="Avg of 4 NM Projects"/>
    <n v="19"/>
    <n v="-1.2799999999999998"/>
    <n v="-7.1910112359550547E-3"/>
    <n v="107"/>
    <n v="74.319999999999993"/>
    <n v="-9.5129599999999981E-2"/>
  </r>
  <r>
    <x v="3"/>
    <n v="5"/>
    <n v="5"/>
    <x v="1"/>
    <d v="2018-12-05T00:00:00"/>
    <s v="Avg of 4 NM Projects"/>
    <n v="20"/>
    <n v="-1.2799999999999998"/>
    <n v="-7.1910112359550547E-3"/>
    <n v="103"/>
    <n v="61.3"/>
    <n v="-7.8463999999999978E-2"/>
  </r>
  <r>
    <x v="3"/>
    <n v="5"/>
    <n v="5"/>
    <x v="1"/>
    <d v="2018-12-05T00:00:00"/>
    <s v="Avg of 4 NM Projects"/>
    <n v="21"/>
    <n v="-1.1499999999999999"/>
    <n v="-6.4606741573033704E-3"/>
    <n v="86.41"/>
    <n v="53.56"/>
    <n v="-6.1594000000000003E-2"/>
  </r>
  <r>
    <x v="3"/>
    <n v="5"/>
    <n v="5"/>
    <x v="1"/>
    <d v="2018-12-05T00:00:00"/>
    <s v="Avg of 4 NM Projects"/>
    <n v="22"/>
    <n v="-1.1499999999999999"/>
    <n v="-6.4606741573033704E-3"/>
    <n v="75.73"/>
    <n v="52.45"/>
    <n v="-6.0317499999999996E-2"/>
  </r>
  <r>
    <x v="3"/>
    <n v="5"/>
    <n v="5"/>
    <x v="1"/>
    <d v="2018-12-05T00:00:00"/>
    <s v="Avg of 4 NM Projects"/>
    <n v="23"/>
    <n v="-1.1499999999999999"/>
    <n v="-6.4606741573033704E-3"/>
    <n v="69.14"/>
    <n v="50.71"/>
    <n v="-5.83165E-2"/>
  </r>
  <r>
    <x v="3"/>
    <n v="5"/>
    <n v="5"/>
    <x v="0"/>
    <d v="2018-12-05T00:00:00"/>
    <s v="Avg of 4 NM Projects"/>
    <n v="24"/>
    <n v="-1.2799999999999998"/>
    <n v="-7.1910112359550547E-3"/>
    <n v="57.2"/>
    <n v="46.82"/>
    <n v="-5.9929599999999993E-2"/>
  </r>
  <r>
    <x v="3"/>
    <n v="6"/>
    <n v="6"/>
    <x v="0"/>
    <d v="2018-12-06T00:00:00"/>
    <s v="Avg of 4 NM Projects"/>
    <n v="1"/>
    <n v="-1.1549999999999998"/>
    <n v="-6.4887640449438188E-3"/>
    <n v="53.89"/>
    <n v="33.880000000000003"/>
    <n v="-3.9131399999999997E-2"/>
  </r>
  <r>
    <x v="3"/>
    <n v="6"/>
    <n v="6"/>
    <x v="0"/>
    <d v="2018-12-06T00:00:00"/>
    <s v="Avg of 4 NM Projects"/>
    <n v="2"/>
    <n v="-1.2799999999999998"/>
    <n v="-7.1910112359550547E-3"/>
    <n v="51.87"/>
    <n v="24.78"/>
    <n v="-3.1718399999999994E-2"/>
  </r>
  <r>
    <x v="3"/>
    <n v="6"/>
    <n v="6"/>
    <x v="0"/>
    <d v="2018-12-06T00:00:00"/>
    <s v="Avg of 4 NM Projects"/>
    <n v="3"/>
    <n v="-1.1499999999999999"/>
    <n v="-6.4606741573033704E-3"/>
    <n v="52.17"/>
    <n v="29.51"/>
    <n v="-3.3936500000000001E-2"/>
  </r>
  <r>
    <x v="3"/>
    <n v="6"/>
    <n v="6"/>
    <x v="0"/>
    <d v="2018-12-06T00:00:00"/>
    <s v="Avg of 4 NM Projects"/>
    <n v="4"/>
    <n v="-1.1499999999999999"/>
    <n v="-6.4606741573033704E-3"/>
    <n v="53.34"/>
    <n v="25.08"/>
    <n v="-2.8841999999999996E-2"/>
  </r>
  <r>
    <x v="3"/>
    <n v="6"/>
    <n v="6"/>
    <x v="0"/>
    <d v="2018-12-06T00:00:00"/>
    <s v="Avg of 4 NM Projects"/>
    <n v="5"/>
    <n v="-1.2799999999999998"/>
    <n v="-7.1910112359550547E-3"/>
    <n v="52.54"/>
    <n v="32.44"/>
    <n v="-4.1523199999999989E-2"/>
  </r>
  <r>
    <x v="3"/>
    <n v="6"/>
    <n v="6"/>
    <x v="0"/>
    <d v="2018-12-06T00:00:00"/>
    <s v="Avg of 4 NM Projects"/>
    <n v="6"/>
    <n v="-1.1549999999999998"/>
    <n v="-6.4887640449438188E-3"/>
    <n v="54.6"/>
    <n v="30.69"/>
    <n v="-3.5446949999999991E-2"/>
  </r>
  <r>
    <x v="3"/>
    <n v="6"/>
    <n v="6"/>
    <x v="0"/>
    <d v="2018-12-06T00:00:00"/>
    <s v="Avg of 4 NM Projects"/>
    <n v="7"/>
    <n v="-0.9"/>
    <n v="-5.0561797752808994E-3"/>
    <n v="74.319999999999993"/>
    <n v="51.21"/>
    <n v="-4.6088999999999998E-2"/>
  </r>
  <r>
    <x v="3"/>
    <n v="6"/>
    <n v="6"/>
    <x v="1"/>
    <d v="2018-12-06T00:00:00"/>
    <s v="Avg of 4 NM Projects"/>
    <n v="8"/>
    <n v="-0.26"/>
    <n v="-1.4606741573033708E-3"/>
    <n v="74.489999999999995"/>
    <n v="59.24"/>
    <n v="-1.5402400000000002E-2"/>
  </r>
  <r>
    <x v="3"/>
    <n v="6"/>
    <n v="6"/>
    <x v="1"/>
    <d v="2018-12-06T00:00:00"/>
    <s v="Avg of 4 NM Projects"/>
    <n v="9"/>
    <n v="4.2200000000000006"/>
    <n v="2.370786516853933E-2"/>
    <n v="62.54"/>
    <n v="32.44"/>
    <n v="0.13689680000000001"/>
  </r>
  <r>
    <x v="3"/>
    <n v="6"/>
    <n v="6"/>
    <x v="1"/>
    <d v="2018-12-06T00:00:00"/>
    <s v="Avg of 4 NM Projects"/>
    <n v="10"/>
    <n v="15.364999999999998"/>
    <n v="8.6320224719101113E-2"/>
    <n v="53.18"/>
    <n v="16.690000000000001"/>
    <n v="0.25644184999999997"/>
  </r>
  <r>
    <x v="3"/>
    <n v="6"/>
    <n v="6"/>
    <x v="1"/>
    <d v="2018-12-06T00:00:00"/>
    <s v="Avg of 4 NM Projects"/>
    <n v="11"/>
    <n v="16.384999999999998"/>
    <n v="9.2050561797752797E-2"/>
    <n v="49.31"/>
    <n v="30.31"/>
    <n v="0.49662934999999991"/>
  </r>
  <r>
    <x v="3"/>
    <n v="6"/>
    <n v="6"/>
    <x v="1"/>
    <d v="2018-12-06T00:00:00"/>
    <s v="Avg of 4 NM Projects"/>
    <n v="12"/>
    <n v="26.494999999999997"/>
    <n v="0.14884831460674156"/>
    <n v="48.9"/>
    <n v="35.11"/>
    <n v="0.93023944999999997"/>
  </r>
  <r>
    <x v="3"/>
    <n v="6"/>
    <n v="6"/>
    <x v="1"/>
    <d v="2018-12-06T00:00:00"/>
    <s v="Avg of 4 NM Projects"/>
    <n v="13"/>
    <n v="27.520000000000003"/>
    <n v="0.15460674157303372"/>
    <n v="48.97"/>
    <n v="32.28"/>
    <n v="0.88834560000000007"/>
  </r>
  <r>
    <x v="3"/>
    <n v="6"/>
    <n v="6"/>
    <x v="1"/>
    <d v="2018-12-06T00:00:00"/>
    <s v="Avg of 4 NM Projects"/>
    <n v="14"/>
    <n v="30.080000000000002"/>
    <n v="0.16898876404494384"/>
    <n v="49.15"/>
    <n v="31.52"/>
    <n v="0.94812160000000001"/>
  </r>
  <r>
    <x v="3"/>
    <n v="6"/>
    <n v="6"/>
    <x v="1"/>
    <d v="2018-12-06T00:00:00"/>
    <s v="Avg of 4 NM Projects"/>
    <n v="15"/>
    <n v="8.9599999999999991"/>
    <n v="5.0337078651685387E-2"/>
    <n v="49.1"/>
    <n v="24.56"/>
    <n v="0.22005759999999999"/>
  </r>
  <r>
    <x v="3"/>
    <n v="6"/>
    <n v="6"/>
    <x v="1"/>
    <d v="2018-12-06T00:00:00"/>
    <s v="Avg of 4 NM Projects"/>
    <n v="16"/>
    <n v="2.4350000000000001"/>
    <n v="1.3679775280898877E-2"/>
    <n v="52.24"/>
    <n v="35.82"/>
    <n v="8.7221699999999999E-2"/>
  </r>
  <r>
    <x v="3"/>
    <n v="6"/>
    <n v="6"/>
    <x v="1"/>
    <d v="2018-12-06T00:00:00"/>
    <s v="Avg of 4 NM Projects"/>
    <n v="17"/>
    <n v="-0.39"/>
    <n v="-2.1910112359550564E-3"/>
    <n v="65.83"/>
    <n v="48.89"/>
    <n v="-1.90671E-2"/>
  </r>
  <r>
    <x v="3"/>
    <n v="6"/>
    <n v="6"/>
    <x v="1"/>
    <d v="2018-12-06T00:00:00"/>
    <s v="Avg of 4 NM Projects"/>
    <n v="18"/>
    <n v="-0.13"/>
    <n v="-7.3033707865168538E-4"/>
    <n v="79.900000000000006"/>
    <n v="50"/>
    <n v="-6.4999999999999997E-3"/>
  </r>
  <r>
    <x v="3"/>
    <n v="6"/>
    <n v="6"/>
    <x v="1"/>
    <d v="2018-12-06T00:00:00"/>
    <s v="Avg of 4 NM Projects"/>
    <n v="19"/>
    <n v="-0.13"/>
    <n v="-7.3033707865168538E-4"/>
    <n v="75.42"/>
    <n v="43"/>
    <n v="-5.5899999999999995E-3"/>
  </r>
  <r>
    <x v="3"/>
    <n v="6"/>
    <n v="6"/>
    <x v="1"/>
    <d v="2018-12-06T00:00:00"/>
    <s v="Avg of 4 NM Projects"/>
    <n v="20"/>
    <n v="-0.26"/>
    <n v="-1.4606741573033708E-3"/>
    <n v="67.47"/>
    <n v="46.88"/>
    <n v="-1.2188800000000001E-2"/>
  </r>
  <r>
    <x v="3"/>
    <n v="6"/>
    <n v="6"/>
    <x v="1"/>
    <d v="2018-12-06T00:00:00"/>
    <s v="Avg of 4 NM Projects"/>
    <n v="21"/>
    <n v="-0.13"/>
    <n v="-7.3033707865168538E-4"/>
    <n v="56.26"/>
    <n v="42.97"/>
    <n v="-5.5861000000000001E-3"/>
  </r>
  <r>
    <x v="3"/>
    <n v="6"/>
    <n v="6"/>
    <x v="1"/>
    <d v="2018-12-06T00:00:00"/>
    <s v="Avg of 4 NM Projects"/>
    <n v="22"/>
    <n v="-0.13"/>
    <n v="-7.3033707865168538E-4"/>
    <n v="52.21"/>
    <n v="41.63"/>
    <n v="-5.4118999999999999E-3"/>
  </r>
  <r>
    <x v="3"/>
    <n v="6"/>
    <n v="6"/>
    <x v="1"/>
    <d v="2018-12-06T00:00:00"/>
    <s v="Avg of 4 NM Projects"/>
    <n v="23"/>
    <n v="0"/>
    <n v="0"/>
    <n v="48.94"/>
    <n v="37.86"/>
    <n v="0"/>
  </r>
  <r>
    <x v="3"/>
    <n v="6"/>
    <n v="6"/>
    <x v="0"/>
    <d v="2018-12-06T00:00:00"/>
    <s v="Avg of 4 NM Projects"/>
    <n v="24"/>
    <n v="-0.26"/>
    <n v="-1.4606741573033708E-3"/>
    <n v="47.17"/>
    <n v="36.56"/>
    <n v="-9.5056000000000012E-3"/>
  </r>
  <r>
    <x v="3"/>
    <n v="7"/>
    <n v="7"/>
    <x v="0"/>
    <d v="2018-12-07T00:00:00"/>
    <s v="Avg of 4 NM Projects"/>
    <n v="1"/>
    <n v="0"/>
    <n v="0"/>
    <n v="41.27"/>
    <n v="10.78"/>
    <n v="0"/>
  </r>
  <r>
    <x v="3"/>
    <n v="7"/>
    <n v="7"/>
    <x v="0"/>
    <d v="2018-12-07T00:00:00"/>
    <s v="Avg of 4 NM Projects"/>
    <n v="2"/>
    <n v="-0.13"/>
    <n v="-7.3033707865168538E-4"/>
    <n v="40.020000000000003"/>
    <n v="-14.53"/>
    <n v="1.8889E-3"/>
  </r>
  <r>
    <x v="3"/>
    <n v="7"/>
    <n v="7"/>
    <x v="0"/>
    <d v="2018-12-07T00:00:00"/>
    <s v="Avg of 4 NM Projects"/>
    <n v="3"/>
    <n v="-0.26"/>
    <n v="-1.4606741573033708E-3"/>
    <n v="37.299999999999997"/>
    <n v="5.68"/>
    <n v="-1.4767999999999999E-3"/>
  </r>
  <r>
    <x v="3"/>
    <n v="7"/>
    <n v="7"/>
    <x v="0"/>
    <d v="2018-12-07T00:00:00"/>
    <s v="Avg of 4 NM Projects"/>
    <n v="4"/>
    <n v="-0.39"/>
    <n v="-2.1910112359550564E-3"/>
    <n v="37.32"/>
    <n v="21.76"/>
    <n v="-8.4864000000000016E-3"/>
  </r>
  <r>
    <x v="3"/>
    <n v="7"/>
    <n v="7"/>
    <x v="0"/>
    <d v="2018-12-07T00:00:00"/>
    <s v="Avg of 4 NM Projects"/>
    <n v="5"/>
    <n v="-0.13"/>
    <n v="-7.3033707865168538E-4"/>
    <n v="41.11"/>
    <n v="22.93"/>
    <n v="-2.9809000000000003E-3"/>
  </r>
  <r>
    <x v="3"/>
    <n v="7"/>
    <n v="7"/>
    <x v="0"/>
    <d v="2018-12-07T00:00:00"/>
    <s v="Avg of 4 NM Projects"/>
    <n v="6"/>
    <n v="0"/>
    <n v="0"/>
    <n v="51.83"/>
    <n v="18.93"/>
    <n v="0"/>
  </r>
  <r>
    <x v="3"/>
    <n v="7"/>
    <n v="7"/>
    <x v="0"/>
    <d v="2018-12-07T00:00:00"/>
    <s v="Avg of 4 NM Projects"/>
    <n v="7"/>
    <n v="-0.13"/>
    <n v="-7.3033707865168538E-4"/>
    <n v="58.84"/>
    <n v="44.07"/>
    <n v="-5.7291E-3"/>
  </r>
  <r>
    <x v="3"/>
    <n v="7"/>
    <n v="7"/>
    <x v="0"/>
    <d v="2018-12-07T00:00:00"/>
    <s v="Avg of 4 NM Projects"/>
    <n v="8"/>
    <n v="-0.38500000000000001"/>
    <n v="-2.1629213483146067E-3"/>
    <n v="65.45"/>
    <n v="51.26"/>
    <n v="-1.9735099999999998E-2"/>
  </r>
  <r>
    <x v="3"/>
    <n v="7"/>
    <n v="7"/>
    <x v="0"/>
    <d v="2018-12-07T00:00:00"/>
    <s v="Avg of 4 NM Projects"/>
    <n v="9"/>
    <n v="0.64"/>
    <n v="3.5955056179775282E-3"/>
    <n v="56.69"/>
    <n v="41.35"/>
    <n v="2.6464000000000001E-2"/>
  </r>
  <r>
    <x v="3"/>
    <n v="7"/>
    <n v="7"/>
    <x v="0"/>
    <d v="2018-12-07T00:00:00"/>
    <s v="Avg of 4 NM Projects"/>
    <n v="10"/>
    <n v="3.7050000000000001"/>
    <n v="2.0814606741573035E-2"/>
    <n v="51.45"/>
    <n v="12.43"/>
    <n v="4.6053150000000001E-2"/>
  </r>
  <r>
    <x v="3"/>
    <n v="7"/>
    <n v="7"/>
    <x v="0"/>
    <d v="2018-12-07T00:00:00"/>
    <s v="Avg of 4 NM Projects"/>
    <n v="11"/>
    <n v="7.415"/>
    <n v="4.1657303370786519E-2"/>
    <n v="52.13"/>
    <n v="25.27"/>
    <n v="0.18737704999999999"/>
  </r>
  <r>
    <x v="3"/>
    <n v="7"/>
    <n v="7"/>
    <x v="0"/>
    <d v="2018-12-07T00:00:00"/>
    <s v="Avg of 4 NM Projects"/>
    <n v="12"/>
    <n v="10.240000000000002"/>
    <n v="5.7528089887640459E-2"/>
    <n v="50.99"/>
    <n v="30.66"/>
    <n v="0.31395840000000003"/>
  </r>
  <r>
    <x v="3"/>
    <n v="7"/>
    <n v="7"/>
    <x v="0"/>
    <d v="2018-12-07T00:00:00"/>
    <s v="Avg of 4 NM Projects"/>
    <n v="13"/>
    <n v="17.149999999999999"/>
    <n v="9.6348314606741564E-2"/>
    <n v="50.35"/>
    <n v="30.88"/>
    <n v="0.52959199999999995"/>
  </r>
  <r>
    <x v="3"/>
    <n v="7"/>
    <n v="7"/>
    <x v="0"/>
    <d v="2018-12-07T00:00:00"/>
    <s v="Avg of 4 NM Projects"/>
    <n v="14"/>
    <n v="16.125"/>
    <n v="9.0589887640449437E-2"/>
    <n v="50.31"/>
    <n v="34.380000000000003"/>
    <n v="0.55437750000000008"/>
  </r>
  <r>
    <x v="3"/>
    <n v="7"/>
    <n v="7"/>
    <x v="0"/>
    <d v="2018-12-07T00:00:00"/>
    <s v="Avg of 4 NM Projects"/>
    <n v="15"/>
    <n v="9.8500000000000014"/>
    <n v="5.5337078651685398E-2"/>
    <n v="50.86"/>
    <n v="47.03"/>
    <n v="0.46324550000000009"/>
  </r>
  <r>
    <x v="3"/>
    <n v="7"/>
    <n v="7"/>
    <x v="0"/>
    <d v="2018-12-07T00:00:00"/>
    <s v="Avg of 4 NM Projects"/>
    <n v="16"/>
    <n v="1.28"/>
    <n v="7.1910112359550565E-3"/>
    <n v="54.28"/>
    <n v="49.76"/>
    <n v="6.3692799999999994E-2"/>
  </r>
  <r>
    <x v="3"/>
    <n v="7"/>
    <n v="7"/>
    <x v="0"/>
    <d v="2018-12-07T00:00:00"/>
    <s v="Avg of 4 NM Projects"/>
    <n v="17"/>
    <n v="-0.26"/>
    <n v="-1.4606741573033708E-3"/>
    <n v="79.41"/>
    <n v="42.34"/>
    <n v="-1.1008400000000002E-2"/>
  </r>
  <r>
    <x v="3"/>
    <n v="7"/>
    <n v="7"/>
    <x v="0"/>
    <d v="2018-12-07T00:00:00"/>
    <s v="Avg of 4 NM Projects"/>
    <n v="18"/>
    <n v="-0.26"/>
    <n v="-1.4606741573033708E-3"/>
    <n v="87.18"/>
    <n v="49.86"/>
    <n v="-1.2963599999999999E-2"/>
  </r>
  <r>
    <x v="3"/>
    <n v="7"/>
    <n v="7"/>
    <x v="0"/>
    <d v="2018-12-07T00:00:00"/>
    <s v="Avg of 4 NM Projects"/>
    <n v="19"/>
    <n v="-0.13"/>
    <n v="-7.3033707865168538E-4"/>
    <n v="76.8"/>
    <n v="37.380000000000003"/>
    <n v="-4.8594000000000007E-3"/>
  </r>
  <r>
    <x v="3"/>
    <n v="7"/>
    <n v="7"/>
    <x v="0"/>
    <d v="2018-12-07T00:00:00"/>
    <s v="Avg of 4 NM Projects"/>
    <n v="20"/>
    <n v="-0.13"/>
    <n v="-7.3033707865168538E-4"/>
    <n v="73.819999999999993"/>
    <n v="38.67"/>
    <n v="-5.0271000000000005E-3"/>
  </r>
  <r>
    <x v="3"/>
    <n v="7"/>
    <n v="7"/>
    <x v="0"/>
    <d v="2018-12-07T00:00:00"/>
    <s v="Avg of 4 NM Projects"/>
    <n v="21"/>
    <n v="-0.13"/>
    <n v="-7.3033707865168538E-4"/>
    <n v="64.08"/>
    <n v="39.700000000000003"/>
    <n v="-5.1610000000000007E-3"/>
  </r>
  <r>
    <x v="3"/>
    <n v="7"/>
    <n v="7"/>
    <x v="0"/>
    <d v="2018-12-07T00:00:00"/>
    <s v="Avg of 4 NM Projects"/>
    <n v="22"/>
    <n v="-0.26"/>
    <n v="-1.4606741573033708E-3"/>
    <n v="59.99"/>
    <n v="35.9"/>
    <n v="-9.3340000000000003E-3"/>
  </r>
  <r>
    <x v="3"/>
    <n v="7"/>
    <n v="7"/>
    <x v="0"/>
    <d v="2018-12-07T00:00:00"/>
    <s v="Avg of 4 NM Projects"/>
    <n v="23"/>
    <n v="0"/>
    <n v="0"/>
    <n v="59.89"/>
    <n v="45.09"/>
    <n v="0"/>
  </r>
  <r>
    <x v="3"/>
    <n v="7"/>
    <n v="7"/>
    <x v="0"/>
    <d v="2018-12-07T00:00:00"/>
    <s v="Avg of 4 NM Projects"/>
    <n v="24"/>
    <n v="-0.52"/>
    <n v="-2.9213483146067415E-3"/>
    <n v="62.24"/>
    <n v="43.58"/>
    <n v="-2.26616E-2"/>
  </r>
  <r>
    <x v="3"/>
    <n v="8"/>
    <n v="1"/>
    <x v="0"/>
    <d v="2018-12-08T00:00:00"/>
    <s v="Avg of 4 NM Projects"/>
    <n v="1"/>
    <n v="0"/>
    <n v="0"/>
    <n v="44.3"/>
    <n v="39.89"/>
    <n v="0"/>
  </r>
  <r>
    <x v="3"/>
    <n v="8"/>
    <n v="1"/>
    <x v="0"/>
    <d v="2018-12-08T00:00:00"/>
    <s v="Avg of 4 NM Projects"/>
    <n v="2"/>
    <n v="-0.13"/>
    <n v="-7.3033707865168538E-4"/>
    <n v="40.9"/>
    <n v="41.06"/>
    <n v="-5.3378000000000002E-3"/>
  </r>
  <r>
    <x v="3"/>
    <n v="8"/>
    <n v="1"/>
    <x v="0"/>
    <d v="2018-12-08T00:00:00"/>
    <s v="Avg of 4 NM Projects"/>
    <n v="3"/>
    <n v="-0.26"/>
    <n v="-1.4606741573033708E-3"/>
    <n v="37.090000000000003"/>
    <n v="31.59"/>
    <n v="-8.2133999999999992E-3"/>
  </r>
  <r>
    <x v="3"/>
    <n v="8"/>
    <n v="1"/>
    <x v="0"/>
    <d v="2018-12-08T00:00:00"/>
    <s v="Avg of 4 NM Projects"/>
    <n v="4"/>
    <n v="0"/>
    <n v="0"/>
    <n v="35.840000000000003"/>
    <n v="26.78"/>
    <n v="0"/>
  </r>
  <r>
    <x v="3"/>
    <n v="8"/>
    <n v="1"/>
    <x v="0"/>
    <d v="2018-12-08T00:00:00"/>
    <s v="Avg of 4 NM Projects"/>
    <n v="5"/>
    <n v="-0.13"/>
    <n v="-7.3033707865168538E-4"/>
    <n v="38.5"/>
    <n v="38.1"/>
    <n v="-4.9529999999999999E-3"/>
  </r>
  <r>
    <x v="3"/>
    <n v="8"/>
    <n v="1"/>
    <x v="0"/>
    <d v="2018-12-08T00:00:00"/>
    <s v="Avg of 4 NM Projects"/>
    <n v="6"/>
    <n v="0"/>
    <n v="0"/>
    <n v="43.55"/>
    <n v="41.39"/>
    <n v="0"/>
  </r>
  <r>
    <x v="3"/>
    <n v="8"/>
    <n v="1"/>
    <x v="0"/>
    <d v="2018-12-08T00:00:00"/>
    <s v="Avg of 4 NM Projects"/>
    <n v="7"/>
    <n v="-0.26"/>
    <n v="-1.4606741573033708E-3"/>
    <n v="46.85"/>
    <n v="35.880000000000003"/>
    <n v="-9.3288000000000017E-3"/>
  </r>
  <r>
    <x v="3"/>
    <n v="8"/>
    <n v="1"/>
    <x v="0"/>
    <d v="2018-12-08T00:00:00"/>
    <s v="Avg of 4 NM Projects"/>
    <n v="8"/>
    <n v="-0.26"/>
    <n v="-1.4606741573033708E-3"/>
    <n v="48.36"/>
    <n v="57.86"/>
    <n v="-1.5043599999999999E-2"/>
  </r>
  <r>
    <x v="3"/>
    <n v="8"/>
    <n v="1"/>
    <x v="0"/>
    <d v="2018-12-08T00:00:00"/>
    <s v="Avg of 4 NM Projects"/>
    <n v="9"/>
    <n v="1.79"/>
    <n v="1.0056179775280899E-2"/>
    <n v="54.74"/>
    <n v="47.59"/>
    <n v="8.5186100000000015E-2"/>
  </r>
  <r>
    <x v="3"/>
    <n v="8"/>
    <n v="1"/>
    <x v="0"/>
    <d v="2018-12-08T00:00:00"/>
    <s v="Avg of 4 NM Projects"/>
    <n v="10"/>
    <n v="7.68"/>
    <n v="4.3146067415730335E-2"/>
    <n v="55.72"/>
    <n v="31.22"/>
    <n v="0.23976959999999997"/>
  </r>
  <r>
    <x v="3"/>
    <n v="8"/>
    <n v="1"/>
    <x v="0"/>
    <d v="2018-12-08T00:00:00"/>
    <s v="Avg of 4 NM Projects"/>
    <n v="11"/>
    <n v="14.085000000000001"/>
    <n v="7.9129213483146069E-2"/>
    <n v="55.66"/>
    <n v="40.54"/>
    <n v="0.57100589999999996"/>
  </r>
  <r>
    <x v="3"/>
    <n v="8"/>
    <n v="1"/>
    <x v="0"/>
    <d v="2018-12-08T00:00:00"/>
    <s v="Avg of 4 NM Projects"/>
    <n v="12"/>
    <n v="18.045000000000002"/>
    <n v="0.10137640449438204"/>
    <n v="49.55"/>
    <n v="36.08"/>
    <n v="0.65106360000000008"/>
  </r>
  <r>
    <x v="3"/>
    <n v="8"/>
    <n v="1"/>
    <x v="0"/>
    <d v="2018-12-08T00:00:00"/>
    <s v="Avg of 4 NM Projects"/>
    <n v="13"/>
    <n v="20.48"/>
    <n v="0.1150561797752809"/>
    <n v="48.9"/>
    <n v="39.53"/>
    <n v="0.80957440000000003"/>
  </r>
  <r>
    <x v="3"/>
    <n v="8"/>
    <n v="1"/>
    <x v="0"/>
    <d v="2018-12-08T00:00:00"/>
    <s v="Avg of 4 NM Projects"/>
    <n v="14"/>
    <n v="22.144999999999996"/>
    <n v="0.12441011235955055"/>
    <n v="48.34"/>
    <n v="35.5"/>
    <n v="0.78614749999999978"/>
  </r>
  <r>
    <x v="3"/>
    <n v="8"/>
    <n v="1"/>
    <x v="0"/>
    <d v="2018-12-08T00:00:00"/>
    <s v="Avg of 4 NM Projects"/>
    <n v="15"/>
    <n v="20.100000000000001"/>
    <n v="0.11292134831460675"/>
    <n v="48.19"/>
    <n v="55.44"/>
    <n v="1.114344"/>
  </r>
  <r>
    <x v="3"/>
    <n v="8"/>
    <n v="1"/>
    <x v="0"/>
    <d v="2018-12-08T00:00:00"/>
    <s v="Avg of 4 NM Projects"/>
    <n v="16"/>
    <n v="4.3499999999999996"/>
    <n v="2.443820224719101E-2"/>
    <n v="51.98"/>
    <n v="60.6"/>
    <n v="0.26360999999999996"/>
  </r>
  <r>
    <x v="3"/>
    <n v="8"/>
    <n v="1"/>
    <x v="0"/>
    <d v="2018-12-08T00:00:00"/>
    <s v="Avg of 4 NM Projects"/>
    <n v="17"/>
    <n v="-0.13"/>
    <n v="-7.3033707865168538E-4"/>
    <n v="74.319999999999993"/>
    <n v="59.26"/>
    <n v="-7.7038000000000002E-3"/>
  </r>
  <r>
    <x v="3"/>
    <n v="8"/>
    <n v="1"/>
    <x v="0"/>
    <d v="2018-12-08T00:00:00"/>
    <s v="Avg of 4 NM Projects"/>
    <n v="18"/>
    <n v="-0.26"/>
    <n v="-1.4606741573033708E-3"/>
    <n v="79.23"/>
    <n v="75.760000000000005"/>
    <n v="-1.9697600000000003E-2"/>
  </r>
  <r>
    <x v="3"/>
    <n v="8"/>
    <n v="1"/>
    <x v="0"/>
    <d v="2018-12-08T00:00:00"/>
    <s v="Avg of 4 NM Projects"/>
    <n v="19"/>
    <n v="0"/>
    <n v="0"/>
    <n v="74.06"/>
    <n v="64.319999999999993"/>
    <n v="0"/>
  </r>
  <r>
    <x v="3"/>
    <n v="8"/>
    <n v="1"/>
    <x v="0"/>
    <d v="2018-12-08T00:00:00"/>
    <s v="Avg of 4 NM Projects"/>
    <n v="20"/>
    <n v="-0.13"/>
    <n v="-7.3033707865168538E-4"/>
    <n v="64.91"/>
    <n v="58.39"/>
    <n v="-7.5906999999999997E-3"/>
  </r>
  <r>
    <x v="3"/>
    <n v="8"/>
    <n v="1"/>
    <x v="0"/>
    <d v="2018-12-08T00:00:00"/>
    <s v="Avg of 4 NM Projects"/>
    <n v="21"/>
    <n v="-0.26"/>
    <n v="-1.4606741573033708E-3"/>
    <n v="57.72"/>
    <n v="51.92"/>
    <n v="-1.3499199999999999E-2"/>
  </r>
  <r>
    <x v="3"/>
    <n v="8"/>
    <n v="1"/>
    <x v="0"/>
    <d v="2018-12-08T00:00:00"/>
    <s v="Avg of 4 NM Projects"/>
    <n v="22"/>
    <n v="-0.13"/>
    <n v="-7.3033707865168538E-4"/>
    <n v="52.07"/>
    <n v="41.05"/>
    <n v="-5.3365000000000001E-3"/>
  </r>
  <r>
    <x v="3"/>
    <n v="8"/>
    <n v="1"/>
    <x v="0"/>
    <d v="2018-12-08T00:00:00"/>
    <s v="Avg of 4 NM Projects"/>
    <n v="23"/>
    <n v="-0.26"/>
    <n v="-1.4606741573033708E-3"/>
    <n v="51.13"/>
    <n v="54.46"/>
    <n v="-1.4159600000000001E-2"/>
  </r>
  <r>
    <x v="3"/>
    <n v="8"/>
    <n v="1"/>
    <x v="0"/>
    <d v="2018-12-08T00:00:00"/>
    <s v="Avg of 4 NM Projects"/>
    <n v="24"/>
    <n v="-0.13"/>
    <n v="-7.3033707865168538E-4"/>
    <n v="46.63"/>
    <n v="44.09"/>
    <n v="-5.731700000000001E-3"/>
  </r>
  <r>
    <x v="3"/>
    <n v="9"/>
    <n v="2"/>
    <x v="0"/>
    <d v="2018-12-09T00:00:00"/>
    <s v="Avg of 4 NM Projects"/>
    <n v="1"/>
    <n v="-0.26"/>
    <n v="-1.4606741573033708E-3"/>
    <n v="45.1"/>
    <n v="55.88"/>
    <n v="-1.45288E-2"/>
  </r>
  <r>
    <x v="3"/>
    <n v="9"/>
    <n v="2"/>
    <x v="0"/>
    <d v="2018-12-09T00:00:00"/>
    <s v="Avg of 4 NM Projects"/>
    <n v="2"/>
    <n v="-0.13"/>
    <n v="-7.3033707865168538E-4"/>
    <n v="41.35"/>
    <n v="47.27"/>
    <n v="-6.1451000000000006E-3"/>
  </r>
  <r>
    <x v="3"/>
    <n v="9"/>
    <n v="2"/>
    <x v="0"/>
    <d v="2018-12-09T00:00:00"/>
    <s v="Avg of 4 NM Projects"/>
    <n v="3"/>
    <n v="-0.13"/>
    <n v="-7.3033707865168538E-4"/>
    <n v="39.4"/>
    <n v="40.520000000000003"/>
    <n v="-5.2676000000000008E-3"/>
  </r>
  <r>
    <x v="3"/>
    <n v="9"/>
    <n v="2"/>
    <x v="0"/>
    <d v="2018-12-09T00:00:00"/>
    <s v="Avg of 4 NM Projects"/>
    <n v="4"/>
    <n v="-0.52"/>
    <n v="-2.9213483146067415E-3"/>
    <n v="38.68"/>
    <n v="37.07"/>
    <n v="-1.9276400000000003E-2"/>
  </r>
  <r>
    <x v="3"/>
    <n v="9"/>
    <n v="2"/>
    <x v="0"/>
    <d v="2018-12-09T00:00:00"/>
    <s v="Avg of 4 NM Projects"/>
    <n v="5"/>
    <n v="-0.13"/>
    <n v="-7.3033707865168538E-4"/>
    <n v="37.04"/>
    <n v="40.799999999999997"/>
    <n v="-5.3039999999999997E-3"/>
  </r>
  <r>
    <x v="3"/>
    <n v="9"/>
    <n v="2"/>
    <x v="0"/>
    <d v="2018-12-09T00:00:00"/>
    <s v="Avg of 4 NM Projects"/>
    <n v="6"/>
    <n v="-0.26"/>
    <n v="-1.4606741573033708E-3"/>
    <n v="38.200000000000003"/>
    <n v="49.98"/>
    <n v="-1.2994799999999999E-2"/>
  </r>
  <r>
    <x v="3"/>
    <n v="9"/>
    <n v="2"/>
    <x v="0"/>
    <d v="2018-12-09T00:00:00"/>
    <s v="Avg of 4 NM Projects"/>
    <n v="7"/>
    <n v="-0.13"/>
    <n v="-7.3033707865168538E-4"/>
    <n v="45.48"/>
    <n v="46.07"/>
    <n v="-5.9891000000000007E-3"/>
  </r>
  <r>
    <x v="3"/>
    <n v="9"/>
    <n v="2"/>
    <x v="1"/>
    <d v="2018-12-09T00:00:00"/>
    <s v="Avg of 4 NM Projects"/>
    <n v="8"/>
    <n v="-0.13"/>
    <n v="-7.3033707865168538E-4"/>
    <n v="38.56"/>
    <n v="59.13"/>
    <n v="-7.6869000000000009E-3"/>
  </r>
  <r>
    <x v="3"/>
    <n v="9"/>
    <n v="2"/>
    <x v="1"/>
    <d v="2018-12-09T00:00:00"/>
    <s v="Avg of 4 NM Projects"/>
    <n v="9"/>
    <n v="4.6049999999999995"/>
    <n v="2.5870786516853931E-2"/>
    <n v="48.34"/>
    <n v="50.6"/>
    <n v="0.23301299999999997"/>
  </r>
  <r>
    <x v="3"/>
    <n v="9"/>
    <n v="2"/>
    <x v="1"/>
    <d v="2018-12-09T00:00:00"/>
    <s v="Avg of 4 NM Projects"/>
    <n v="10"/>
    <n v="8.7100000000000009"/>
    <n v="4.8932584269662925E-2"/>
    <n v="48.58"/>
    <n v="77.88"/>
    <n v="0.67833480000000002"/>
  </r>
  <r>
    <x v="3"/>
    <n v="9"/>
    <n v="2"/>
    <x v="1"/>
    <d v="2018-12-09T00:00:00"/>
    <s v="Avg of 4 NM Projects"/>
    <n v="11"/>
    <n v="10.37"/>
    <n v="5.8258426966292132E-2"/>
    <n v="48.02"/>
    <n v="70.87"/>
    <n v="0.73492189999999991"/>
  </r>
  <r>
    <x v="3"/>
    <n v="9"/>
    <n v="2"/>
    <x v="1"/>
    <d v="2018-12-09T00:00:00"/>
    <s v="Avg of 4 NM Projects"/>
    <n v="12"/>
    <n v="10.370000000000001"/>
    <n v="5.8258426966292139E-2"/>
    <n v="47.78"/>
    <n v="53.36"/>
    <n v="0.55334320000000004"/>
  </r>
  <r>
    <x v="3"/>
    <n v="9"/>
    <n v="2"/>
    <x v="1"/>
    <d v="2018-12-09T00:00:00"/>
    <s v="Avg of 4 NM Projects"/>
    <n v="13"/>
    <n v="8.7000000000000011"/>
    <n v="4.8876404494382027E-2"/>
    <n v="41.5"/>
    <n v="50.1"/>
    <n v="0.43587000000000004"/>
  </r>
  <r>
    <x v="3"/>
    <n v="9"/>
    <n v="2"/>
    <x v="1"/>
    <d v="2018-12-09T00:00:00"/>
    <s v="Avg of 4 NM Projects"/>
    <n v="14"/>
    <n v="11.9"/>
    <n v="6.6853932584269665E-2"/>
    <n v="38.9"/>
    <n v="53.23"/>
    <n v="0.63343700000000003"/>
  </r>
  <r>
    <x v="3"/>
    <n v="9"/>
    <n v="2"/>
    <x v="1"/>
    <d v="2018-12-09T00:00:00"/>
    <s v="Avg of 4 NM Projects"/>
    <n v="15"/>
    <n v="6.27"/>
    <n v="3.522471910112359E-2"/>
    <n v="37.78"/>
    <n v="56.48"/>
    <n v="0.35412959999999999"/>
  </r>
  <r>
    <x v="3"/>
    <n v="9"/>
    <n v="2"/>
    <x v="1"/>
    <d v="2018-12-09T00:00:00"/>
    <s v="Avg of 4 NM Projects"/>
    <n v="16"/>
    <n v="0.9"/>
    <n v="5.0561797752808994E-3"/>
    <n v="48.15"/>
    <n v="82.9"/>
    <n v="7.461000000000001E-2"/>
  </r>
  <r>
    <x v="3"/>
    <n v="9"/>
    <n v="2"/>
    <x v="1"/>
    <d v="2018-12-09T00:00:00"/>
    <s v="Avg of 4 NM Projects"/>
    <n v="17"/>
    <n v="-0.26"/>
    <n v="-1.4606741573033708E-3"/>
    <n v="67.89"/>
    <n v="75.47"/>
    <n v="-1.9622199999999999E-2"/>
  </r>
  <r>
    <x v="3"/>
    <n v="9"/>
    <n v="2"/>
    <x v="1"/>
    <d v="2018-12-09T00:00:00"/>
    <s v="Avg of 4 NM Projects"/>
    <n v="18"/>
    <n v="-0.26"/>
    <n v="-1.4606741573033708E-3"/>
    <n v="73.38"/>
    <n v="90.4"/>
    <n v="-2.3504000000000001E-2"/>
  </r>
  <r>
    <x v="3"/>
    <n v="9"/>
    <n v="2"/>
    <x v="1"/>
    <d v="2018-12-09T00:00:00"/>
    <s v="Avg of 4 NM Projects"/>
    <n v="19"/>
    <n v="-0.13"/>
    <n v="-7.3033707865168538E-4"/>
    <n v="66.86"/>
    <n v="87.21"/>
    <n v="-1.13373E-2"/>
  </r>
  <r>
    <x v="3"/>
    <n v="9"/>
    <n v="2"/>
    <x v="1"/>
    <d v="2018-12-09T00:00:00"/>
    <s v="Avg of 4 NM Projects"/>
    <n v="20"/>
    <n v="-0.13"/>
    <n v="-7.3033707865168538E-4"/>
    <n v="63.2"/>
    <n v="93.03"/>
    <n v="-1.2093900000000001E-2"/>
  </r>
  <r>
    <x v="3"/>
    <n v="9"/>
    <n v="2"/>
    <x v="1"/>
    <d v="2018-12-09T00:00:00"/>
    <s v="Avg of 4 NM Projects"/>
    <n v="21"/>
    <n v="-0.26"/>
    <n v="-1.4606741573033708E-3"/>
    <n v="54.23"/>
    <n v="79.739999999999995"/>
    <n v="-2.0732399999999998E-2"/>
  </r>
  <r>
    <x v="3"/>
    <n v="9"/>
    <n v="2"/>
    <x v="1"/>
    <d v="2018-12-09T00:00:00"/>
    <s v="Avg of 4 NM Projects"/>
    <n v="22"/>
    <n v="0"/>
    <n v="0"/>
    <n v="53.06"/>
    <n v="61.31"/>
    <n v="0"/>
  </r>
  <r>
    <x v="3"/>
    <n v="9"/>
    <n v="2"/>
    <x v="1"/>
    <d v="2018-12-09T00:00:00"/>
    <s v="Avg of 4 NM Projects"/>
    <n v="23"/>
    <n v="-0.13"/>
    <n v="-7.3033707865168538E-4"/>
    <n v="47.22"/>
    <n v="50.7"/>
    <n v="-6.5910000000000005E-3"/>
  </r>
  <r>
    <x v="3"/>
    <n v="9"/>
    <n v="2"/>
    <x v="0"/>
    <d v="2018-12-09T00:00:00"/>
    <s v="Avg of 4 NM Projects"/>
    <n v="24"/>
    <n v="-0.39"/>
    <n v="-2.1910112359550564E-3"/>
    <n v="33.94"/>
    <n v="65.78"/>
    <n v="-2.5654200000000002E-2"/>
  </r>
  <r>
    <x v="3"/>
    <n v="10"/>
    <n v="3"/>
    <x v="0"/>
    <d v="2018-12-10T00:00:00"/>
    <s v="Avg of 4 NM Projects"/>
    <n v="1"/>
    <n v="-0.26"/>
    <n v="-1.4606741573033708E-3"/>
    <n v="47.04"/>
    <n v="45.31"/>
    <n v="-1.1780600000000002E-2"/>
  </r>
  <r>
    <x v="3"/>
    <n v="10"/>
    <n v="3"/>
    <x v="0"/>
    <d v="2018-12-10T00:00:00"/>
    <s v="Avg of 4 NM Projects"/>
    <n v="2"/>
    <n v="-0.13"/>
    <n v="-7.3033707865168538E-4"/>
    <n v="43.9"/>
    <n v="47.19"/>
    <n v="-6.1346999999999999E-3"/>
  </r>
  <r>
    <x v="3"/>
    <n v="10"/>
    <n v="3"/>
    <x v="0"/>
    <d v="2018-12-10T00:00:00"/>
    <s v="Avg of 4 NM Projects"/>
    <n v="3"/>
    <n v="-0.13"/>
    <n v="-7.3033707865168538E-4"/>
    <n v="42.61"/>
    <n v="50.16"/>
    <n v="-6.5207999999999993E-3"/>
  </r>
  <r>
    <x v="3"/>
    <n v="10"/>
    <n v="3"/>
    <x v="0"/>
    <d v="2018-12-10T00:00:00"/>
    <s v="Avg of 4 NM Projects"/>
    <n v="4"/>
    <n v="-0.13"/>
    <n v="-7.3033707865168538E-4"/>
    <n v="45.3"/>
    <n v="58.28"/>
    <n v="-7.5764000000000005E-3"/>
  </r>
  <r>
    <x v="3"/>
    <n v="10"/>
    <n v="3"/>
    <x v="0"/>
    <d v="2018-12-10T00:00:00"/>
    <s v="Avg of 4 NM Projects"/>
    <n v="5"/>
    <n v="-0.13"/>
    <n v="-7.3033707865168538E-4"/>
    <n v="44.6"/>
    <n v="61.07"/>
    <n v="-7.939100000000001E-3"/>
  </r>
  <r>
    <x v="3"/>
    <n v="10"/>
    <n v="3"/>
    <x v="0"/>
    <d v="2018-12-10T00:00:00"/>
    <s v="Avg of 4 NM Projects"/>
    <n v="6"/>
    <n v="-0.26"/>
    <n v="-1.4606741573033708E-3"/>
    <n v="55.02"/>
    <n v="78.52"/>
    <n v="-2.0415199999999998E-2"/>
  </r>
  <r>
    <x v="3"/>
    <n v="10"/>
    <n v="3"/>
    <x v="0"/>
    <d v="2018-12-10T00:00:00"/>
    <s v="Avg of 4 NM Projects"/>
    <n v="7"/>
    <n v="-0.39"/>
    <n v="-2.1910112359550564E-3"/>
    <n v="74.319999999999993"/>
    <n v="74.069999999999993"/>
    <n v="-2.8887300000000001E-2"/>
  </r>
  <r>
    <x v="3"/>
    <n v="10"/>
    <n v="3"/>
    <x v="1"/>
    <d v="2018-12-10T00:00:00"/>
    <s v="Avg of 4 NM Projects"/>
    <n v="8"/>
    <n v="-0.13"/>
    <n v="-7.3033707865168538E-4"/>
    <n v="84.62"/>
    <n v="86.96"/>
    <n v="-1.13048E-2"/>
  </r>
  <r>
    <x v="3"/>
    <n v="10"/>
    <n v="3"/>
    <x v="1"/>
    <d v="2018-12-10T00:00:00"/>
    <s v="Avg of 4 NM Projects"/>
    <n v="9"/>
    <n v="2.3049999999999997"/>
    <n v="1.294943820224719E-2"/>
    <n v="81.05"/>
    <n v="81.48"/>
    <n v="0.18781139999999999"/>
  </r>
  <r>
    <x v="3"/>
    <n v="10"/>
    <n v="3"/>
    <x v="1"/>
    <d v="2018-12-10T00:00:00"/>
    <s v="Avg of 4 NM Projects"/>
    <n v="10"/>
    <n v="11.515000000000001"/>
    <n v="6.4691011235955054E-2"/>
    <n v="65.95"/>
    <n v="54.61"/>
    <n v="0.62883414999999998"/>
  </r>
  <r>
    <x v="3"/>
    <n v="10"/>
    <n v="3"/>
    <x v="1"/>
    <d v="2018-12-10T00:00:00"/>
    <s v="Avg of 4 NM Projects"/>
    <n v="11"/>
    <n v="23.934999999999999"/>
    <n v="0.13446629213483147"/>
    <n v="54.29"/>
    <n v="47.21"/>
    <n v="1.1299713499999999"/>
  </r>
  <r>
    <x v="3"/>
    <n v="10"/>
    <n v="3"/>
    <x v="1"/>
    <d v="2018-12-10T00:00:00"/>
    <s v="Avg of 4 NM Projects"/>
    <n v="12"/>
    <n v="30.974999999999998"/>
    <n v="0.17401685393258426"/>
    <n v="52.67"/>
    <n v="45.36"/>
    <n v="1.4050259999999999"/>
  </r>
  <r>
    <x v="3"/>
    <n v="10"/>
    <n v="3"/>
    <x v="1"/>
    <d v="2018-12-10T00:00:00"/>
    <s v="Avg of 4 NM Projects"/>
    <n v="13"/>
    <n v="37.625"/>
    <n v="0.21137640449438203"/>
    <n v="50.61"/>
    <n v="39.15"/>
    <n v="1.47301875"/>
  </r>
  <r>
    <x v="3"/>
    <n v="10"/>
    <n v="3"/>
    <x v="1"/>
    <d v="2018-12-10T00:00:00"/>
    <s v="Avg of 4 NM Projects"/>
    <n v="14"/>
    <n v="39.935000000000002"/>
    <n v="0.22435393258426967"/>
    <n v="51.04"/>
    <n v="43.35"/>
    <n v="1.73118225"/>
  </r>
  <r>
    <x v="3"/>
    <n v="10"/>
    <n v="3"/>
    <x v="1"/>
    <d v="2018-12-10T00:00:00"/>
    <s v="Avg of 4 NM Projects"/>
    <n v="15"/>
    <n v="32.380000000000003"/>
    <n v="0.18191011235955057"/>
    <n v="51.41"/>
    <n v="49.37"/>
    <n v="1.5986005999999999"/>
  </r>
  <r>
    <x v="3"/>
    <n v="10"/>
    <n v="3"/>
    <x v="1"/>
    <d v="2018-12-10T00:00:00"/>
    <s v="Avg of 4 NM Projects"/>
    <n v="16"/>
    <n v="10.11"/>
    <n v="5.6797752808988758E-2"/>
    <n v="55.88"/>
    <n v="58.93"/>
    <n v="0.59578229999999999"/>
  </r>
  <r>
    <x v="3"/>
    <n v="10"/>
    <n v="3"/>
    <x v="1"/>
    <d v="2018-12-10T00:00:00"/>
    <s v="Avg of 4 NM Projects"/>
    <n v="17"/>
    <n v="-0.13"/>
    <n v="-7.3033707865168538E-4"/>
    <n v="87.07"/>
    <n v="63.27"/>
    <n v="-8.2251000000000008E-3"/>
  </r>
  <r>
    <x v="3"/>
    <n v="10"/>
    <n v="3"/>
    <x v="1"/>
    <d v="2018-12-10T00:00:00"/>
    <s v="Avg of 4 NM Projects"/>
    <n v="18"/>
    <n v="-0.13"/>
    <n v="-7.3033707865168538E-4"/>
    <n v="90.97"/>
    <n v="87.75"/>
    <n v="-1.1407500000000001E-2"/>
  </r>
  <r>
    <x v="3"/>
    <n v="10"/>
    <n v="3"/>
    <x v="1"/>
    <d v="2018-12-10T00:00:00"/>
    <s v="Avg of 4 NM Projects"/>
    <n v="19"/>
    <n v="-0.39"/>
    <n v="-2.1910112359550564E-3"/>
    <n v="88.52"/>
    <n v="78.36"/>
    <n v="-3.0560400000000001E-2"/>
  </r>
  <r>
    <x v="3"/>
    <n v="10"/>
    <n v="3"/>
    <x v="1"/>
    <d v="2018-12-10T00:00:00"/>
    <s v="Avg of 4 NM Projects"/>
    <n v="20"/>
    <n v="-0.13"/>
    <n v="-7.3033707865168538E-4"/>
    <n v="83.28"/>
    <n v="74.87"/>
    <n v="-9.7330999999999997E-3"/>
  </r>
  <r>
    <x v="3"/>
    <n v="10"/>
    <n v="3"/>
    <x v="1"/>
    <d v="2018-12-10T00:00:00"/>
    <s v="Avg of 4 NM Projects"/>
    <n v="21"/>
    <n v="-0.13"/>
    <n v="-7.3033707865168538E-4"/>
    <n v="78.900000000000006"/>
    <n v="78.010000000000005"/>
    <n v="-1.0141300000000001E-2"/>
  </r>
  <r>
    <x v="3"/>
    <n v="10"/>
    <n v="3"/>
    <x v="1"/>
    <d v="2018-12-10T00:00:00"/>
    <s v="Avg of 4 NM Projects"/>
    <n v="22"/>
    <n v="-0.13"/>
    <n v="-7.3033707865168538E-4"/>
    <n v="64.569999999999993"/>
    <n v="49.91"/>
    <n v="-6.4882999999999998E-3"/>
  </r>
  <r>
    <x v="3"/>
    <n v="10"/>
    <n v="3"/>
    <x v="1"/>
    <d v="2018-12-10T00:00:00"/>
    <s v="Avg of 4 NM Projects"/>
    <n v="23"/>
    <n v="-0.26"/>
    <n v="-1.4606741573033708E-3"/>
    <n v="60.63"/>
    <n v="55.97"/>
    <n v="-1.4552200000000001E-2"/>
  </r>
  <r>
    <x v="3"/>
    <n v="10"/>
    <n v="3"/>
    <x v="0"/>
    <d v="2018-12-10T00:00:00"/>
    <s v="Avg of 4 NM Projects"/>
    <n v="24"/>
    <n v="-0.13"/>
    <n v="-7.3033707865168538E-4"/>
    <n v="47.02"/>
    <n v="70.92"/>
    <n v="-9.2195999999999997E-3"/>
  </r>
  <r>
    <x v="3"/>
    <n v="11"/>
    <n v="4"/>
    <x v="0"/>
    <d v="2018-12-11T00:00:00"/>
    <s v="Avg of 4 NM Projects"/>
    <n v="1"/>
    <n v="-0.26"/>
    <n v="-1.4606741573033708E-3"/>
    <n v="72.239999999999995"/>
    <n v="54.31"/>
    <n v="-1.4120600000000001E-2"/>
  </r>
  <r>
    <x v="3"/>
    <n v="11"/>
    <n v="4"/>
    <x v="0"/>
    <d v="2018-12-11T00:00:00"/>
    <s v="Avg of 4 NM Projects"/>
    <n v="2"/>
    <n v="-0.39"/>
    <n v="-2.1910112359550564E-3"/>
    <n v="68.44"/>
    <n v="67.45"/>
    <n v="-2.6305500000000002E-2"/>
  </r>
  <r>
    <x v="3"/>
    <n v="11"/>
    <n v="4"/>
    <x v="0"/>
    <d v="2018-12-11T00:00:00"/>
    <s v="Avg of 4 NM Projects"/>
    <n v="3"/>
    <n v="-0.13"/>
    <n v="-7.3033707865168538E-4"/>
    <n v="65.38"/>
    <n v="77.819999999999993"/>
    <n v="-1.01166E-2"/>
  </r>
  <r>
    <x v="3"/>
    <n v="11"/>
    <n v="4"/>
    <x v="0"/>
    <d v="2018-12-11T00:00:00"/>
    <s v="Avg of 4 NM Projects"/>
    <n v="4"/>
    <n v="-0.26"/>
    <n v="-1.4606741573033708E-3"/>
    <n v="58.31"/>
    <n v="89.63"/>
    <n v="-2.33038E-2"/>
  </r>
  <r>
    <x v="3"/>
    <n v="11"/>
    <n v="4"/>
    <x v="0"/>
    <d v="2018-12-11T00:00:00"/>
    <s v="Avg of 4 NM Projects"/>
    <n v="5"/>
    <n v="-0.13"/>
    <n v="-7.3033707865168538E-4"/>
    <n v="58.35"/>
    <n v="80.34"/>
    <n v="-1.0444200000000001E-2"/>
  </r>
  <r>
    <x v="3"/>
    <n v="11"/>
    <n v="4"/>
    <x v="0"/>
    <d v="2018-12-11T00:00:00"/>
    <s v="Avg of 4 NM Projects"/>
    <n v="6"/>
    <n v="-0.13"/>
    <n v="-7.3033707865168538E-4"/>
    <n v="80.040000000000006"/>
    <n v="147.43"/>
    <n v="-1.91659E-2"/>
  </r>
  <r>
    <x v="3"/>
    <n v="11"/>
    <n v="4"/>
    <x v="0"/>
    <d v="2018-12-11T00:00:00"/>
    <s v="Avg of 4 NM Projects"/>
    <n v="7"/>
    <n v="-0.13"/>
    <n v="-7.3033707865168538E-4"/>
    <n v="88.27"/>
    <n v="132.37"/>
    <n v="-1.72081E-2"/>
  </r>
  <r>
    <x v="3"/>
    <n v="11"/>
    <n v="4"/>
    <x v="1"/>
    <d v="2018-12-11T00:00:00"/>
    <s v="Avg of 4 NM Projects"/>
    <n v="8"/>
    <n v="0.13"/>
    <n v="7.3033707865168538E-4"/>
    <n v="96.83"/>
    <n v="159.77000000000001"/>
    <n v="2.0770100000000003E-2"/>
  </r>
  <r>
    <x v="3"/>
    <n v="11"/>
    <n v="4"/>
    <x v="1"/>
    <d v="2018-12-11T00:00:00"/>
    <s v="Avg of 4 NM Projects"/>
    <n v="9"/>
    <n v="6.2650000000000006"/>
    <n v="3.5196629213483148E-2"/>
    <n v="88.68"/>
    <n v="138.01"/>
    <n v="0.86463265"/>
  </r>
  <r>
    <x v="3"/>
    <n v="11"/>
    <n v="4"/>
    <x v="1"/>
    <d v="2018-12-11T00:00:00"/>
    <s v="Avg of 4 NM Projects"/>
    <n v="10"/>
    <n v="15.870000000000001"/>
    <n v="8.915730337078652E-2"/>
    <n v="81.09"/>
    <n v="71.45"/>
    <n v="1.1339115000000002"/>
  </r>
  <r>
    <x v="3"/>
    <n v="11"/>
    <n v="4"/>
    <x v="1"/>
    <d v="2018-12-11T00:00:00"/>
    <s v="Avg of 4 NM Projects"/>
    <n v="11"/>
    <n v="27.39"/>
    <n v="0.15387640449438203"/>
    <n v="57.57"/>
    <n v="53.36"/>
    <n v="1.4615304"/>
  </r>
  <r>
    <x v="3"/>
    <n v="11"/>
    <n v="4"/>
    <x v="1"/>
    <d v="2018-12-11T00:00:00"/>
    <s v="Avg of 4 NM Projects"/>
    <n v="12"/>
    <n v="22.02"/>
    <n v="0.12370786516853932"/>
    <n v="52.25"/>
    <n v="51.31"/>
    <n v="1.1298462"/>
  </r>
  <r>
    <x v="3"/>
    <n v="11"/>
    <n v="4"/>
    <x v="1"/>
    <d v="2018-12-11T00:00:00"/>
    <s v="Avg of 4 NM Projects"/>
    <n v="13"/>
    <n v="21.504999999999999"/>
    <n v="0.12081460674157303"/>
    <n v="51.19"/>
    <n v="50.73"/>
    <n v="1.0909486499999999"/>
  </r>
  <r>
    <x v="3"/>
    <n v="11"/>
    <n v="4"/>
    <x v="1"/>
    <d v="2018-12-11T00:00:00"/>
    <s v="Avg of 4 NM Projects"/>
    <n v="14"/>
    <n v="22.02"/>
    <n v="0.12370786516853932"/>
    <n v="50.81"/>
    <n v="54.77"/>
    <n v="1.2060354"/>
  </r>
  <r>
    <x v="3"/>
    <n v="11"/>
    <n v="4"/>
    <x v="1"/>
    <d v="2018-12-11T00:00:00"/>
    <s v="Avg of 4 NM Projects"/>
    <n v="15"/>
    <n v="24.064999999999998"/>
    <n v="0.13519662921348313"/>
    <n v="51.51"/>
    <n v="63.48"/>
    <n v="1.5276461999999997"/>
  </r>
  <r>
    <x v="3"/>
    <n v="11"/>
    <n v="4"/>
    <x v="1"/>
    <d v="2018-12-11T00:00:00"/>
    <s v="Avg of 4 NM Projects"/>
    <n v="16"/>
    <n v="8.5749999999999993"/>
    <n v="4.8174157303370782E-2"/>
    <n v="51.2"/>
    <n v="95.51"/>
    <n v="0.81899825000000004"/>
  </r>
  <r>
    <x v="3"/>
    <n v="11"/>
    <n v="4"/>
    <x v="1"/>
    <d v="2018-12-11T00:00:00"/>
    <s v="Avg of 4 NM Projects"/>
    <n v="17"/>
    <n v="-0.26"/>
    <n v="-1.4606741573033708E-3"/>
    <n v="83.24"/>
    <n v="103.66"/>
    <n v="-2.6951599999999999E-2"/>
  </r>
  <r>
    <x v="3"/>
    <n v="11"/>
    <n v="4"/>
    <x v="1"/>
    <d v="2018-12-11T00:00:00"/>
    <s v="Avg of 4 NM Projects"/>
    <n v="18"/>
    <n v="-0.39"/>
    <n v="-2.1910112359550564E-3"/>
    <n v="97.05"/>
    <n v="139.55000000000001"/>
    <n v="-5.4424500000000008E-2"/>
  </r>
  <r>
    <x v="3"/>
    <n v="11"/>
    <n v="4"/>
    <x v="1"/>
    <d v="2018-12-11T00:00:00"/>
    <s v="Avg of 4 NM Projects"/>
    <n v="19"/>
    <n v="-0.13"/>
    <n v="-7.3033707865168538E-4"/>
    <n v="93.86"/>
    <n v="131.21"/>
    <n v="-1.7057300000000001E-2"/>
  </r>
  <r>
    <x v="3"/>
    <n v="11"/>
    <n v="4"/>
    <x v="1"/>
    <d v="2018-12-11T00:00:00"/>
    <s v="Avg of 4 NM Projects"/>
    <n v="20"/>
    <n v="-0.13"/>
    <n v="-7.3033707865168538E-4"/>
    <n v="88.42"/>
    <n v="130.12"/>
    <n v="-1.6915600000000003E-2"/>
  </r>
  <r>
    <x v="3"/>
    <n v="11"/>
    <n v="4"/>
    <x v="1"/>
    <d v="2018-12-11T00:00:00"/>
    <s v="Avg of 4 NM Projects"/>
    <n v="21"/>
    <n v="-0.13"/>
    <n v="-7.3033707865168538E-4"/>
    <n v="76.569999999999993"/>
    <n v="122.04"/>
    <n v="-1.5865200000000003E-2"/>
  </r>
  <r>
    <x v="3"/>
    <n v="11"/>
    <n v="4"/>
    <x v="1"/>
    <d v="2018-12-11T00:00:00"/>
    <s v="Avg of 4 NM Projects"/>
    <n v="22"/>
    <n v="-0.13"/>
    <n v="-7.3033707865168538E-4"/>
    <n v="58.49"/>
    <n v="74.66"/>
    <n v="-9.7058000000000005E-3"/>
  </r>
  <r>
    <x v="3"/>
    <n v="11"/>
    <n v="4"/>
    <x v="1"/>
    <d v="2018-12-11T00:00:00"/>
    <s v="Avg of 4 NM Projects"/>
    <n v="23"/>
    <n v="-0.26"/>
    <n v="-1.4606741573033708E-3"/>
    <n v="50.1"/>
    <n v="51.64"/>
    <n v="-1.3426400000000002E-2"/>
  </r>
  <r>
    <x v="3"/>
    <n v="11"/>
    <n v="4"/>
    <x v="0"/>
    <d v="2018-12-11T00:00:00"/>
    <s v="Avg of 4 NM Projects"/>
    <n v="24"/>
    <n v="-0.26"/>
    <n v="-1.4606741573033708E-3"/>
    <n v="49.72"/>
    <n v="93.24"/>
    <n v="-2.4242400000000001E-2"/>
  </r>
  <r>
    <x v="3"/>
    <n v="12"/>
    <n v="5"/>
    <x v="0"/>
    <d v="2018-12-12T00:00:00"/>
    <s v="Avg of 4 NM Projects"/>
    <n v="1"/>
    <n v="-0.13"/>
    <n v="-7.3033707865168538E-4"/>
    <n v="57.91"/>
    <n v="71.8"/>
    <n v="-9.3340000000000003E-3"/>
  </r>
  <r>
    <x v="3"/>
    <n v="12"/>
    <n v="5"/>
    <x v="0"/>
    <d v="2018-12-12T00:00:00"/>
    <s v="Avg of 4 NM Projects"/>
    <n v="2"/>
    <n v="-0.13"/>
    <n v="-7.3033707865168538E-4"/>
    <n v="57.14"/>
    <n v="109.72"/>
    <n v="-1.42636E-2"/>
  </r>
  <r>
    <x v="3"/>
    <n v="12"/>
    <n v="5"/>
    <x v="0"/>
    <d v="2018-12-12T00:00:00"/>
    <s v="Avg of 4 NM Projects"/>
    <n v="3"/>
    <n v="-0.13"/>
    <n v="-7.3033707865168538E-4"/>
    <n v="56.85"/>
    <n v="110.76"/>
    <n v="-1.4398800000000002E-2"/>
  </r>
  <r>
    <x v="3"/>
    <n v="12"/>
    <n v="5"/>
    <x v="0"/>
    <d v="2018-12-12T00:00:00"/>
    <s v="Avg of 4 NM Projects"/>
    <n v="4"/>
    <n v="-0.26"/>
    <n v="-1.4606741573033708E-3"/>
    <n v="55.94"/>
    <n v="63"/>
    <n v="-1.6379999999999999E-2"/>
  </r>
  <r>
    <x v="3"/>
    <n v="12"/>
    <n v="5"/>
    <x v="0"/>
    <d v="2018-12-12T00:00:00"/>
    <s v="Avg of 4 NM Projects"/>
    <n v="5"/>
    <n v="-0.26"/>
    <n v="-1.4606741573033708E-3"/>
    <n v="57.04"/>
    <n v="81.040000000000006"/>
    <n v="-2.1070400000000003E-2"/>
  </r>
  <r>
    <x v="3"/>
    <n v="12"/>
    <n v="5"/>
    <x v="0"/>
    <d v="2018-12-12T00:00:00"/>
    <s v="Avg of 4 NM Projects"/>
    <n v="6"/>
    <n v="-0.26"/>
    <n v="-1.4606741573033708E-3"/>
    <n v="63.54"/>
    <n v="57.31"/>
    <n v="-1.49006E-2"/>
  </r>
  <r>
    <x v="3"/>
    <n v="12"/>
    <n v="5"/>
    <x v="0"/>
    <d v="2018-12-12T00:00:00"/>
    <s v="Avg of 4 NM Projects"/>
    <n v="7"/>
    <n v="-0.26"/>
    <n v="-1.4606741573033708E-3"/>
    <n v="89.12"/>
    <n v="96.06"/>
    <n v="-2.4975600000000001E-2"/>
  </r>
  <r>
    <x v="3"/>
    <n v="12"/>
    <n v="5"/>
    <x v="1"/>
    <d v="2018-12-12T00:00:00"/>
    <s v="Avg of 4 NM Projects"/>
    <n v="8"/>
    <n v="-0.51500000000000001"/>
    <n v="-2.8932584269662923E-3"/>
    <n v="101.66"/>
    <n v="112.78"/>
    <n v="-5.8081700000000007E-2"/>
  </r>
  <r>
    <x v="3"/>
    <n v="12"/>
    <n v="5"/>
    <x v="1"/>
    <d v="2018-12-12T00:00:00"/>
    <s v="Avg of 4 NM Projects"/>
    <n v="9"/>
    <n v="0.51"/>
    <n v="2.8651685393258426E-3"/>
    <n v="96.29"/>
    <n v="59.78"/>
    <n v="3.0487799999999999E-2"/>
  </r>
  <r>
    <x v="3"/>
    <n v="12"/>
    <n v="5"/>
    <x v="1"/>
    <d v="2018-12-12T00:00:00"/>
    <s v="Avg of 4 NM Projects"/>
    <n v="10"/>
    <n v="3.0749999999999997"/>
    <n v="1.7275280898876404E-2"/>
    <n v="72.319999999999993"/>
    <n v="44.47"/>
    <n v="0.13674524999999998"/>
  </r>
  <r>
    <x v="3"/>
    <n v="12"/>
    <n v="5"/>
    <x v="1"/>
    <d v="2018-12-12T00:00:00"/>
    <s v="Avg of 4 NM Projects"/>
    <n v="11"/>
    <n v="18.809999999999999"/>
    <n v="0.10567415730337078"/>
    <n v="66.8"/>
    <n v="47.67"/>
    <n v="0.89667269999999999"/>
  </r>
  <r>
    <x v="3"/>
    <n v="12"/>
    <n v="5"/>
    <x v="1"/>
    <d v="2018-12-12T00:00:00"/>
    <s v="Avg of 4 NM Projects"/>
    <n v="12"/>
    <n v="28.93"/>
    <n v="0.16252808988764045"/>
    <n v="64.45"/>
    <n v="50.14"/>
    <n v="1.4505501999999999"/>
  </r>
  <r>
    <x v="3"/>
    <n v="12"/>
    <n v="5"/>
    <x v="1"/>
    <d v="2018-12-12T00:00:00"/>
    <s v="Avg of 4 NM Projects"/>
    <n v="13"/>
    <n v="29.174999999999997"/>
    <n v="0.16390449438202245"/>
    <n v="58.16"/>
    <n v="45.59"/>
    <n v="1.33008825"/>
  </r>
  <r>
    <x v="3"/>
    <n v="12"/>
    <n v="5"/>
    <x v="1"/>
    <d v="2018-12-12T00:00:00"/>
    <s v="Avg of 4 NM Projects"/>
    <n v="14"/>
    <n v="26.619999999999997"/>
    <n v="0.14955056179775281"/>
    <n v="61.46"/>
    <n v="50.45"/>
    <n v="1.3429790000000001"/>
  </r>
  <r>
    <x v="3"/>
    <n v="12"/>
    <n v="5"/>
    <x v="1"/>
    <d v="2018-12-12T00:00:00"/>
    <s v="Avg of 4 NM Projects"/>
    <n v="15"/>
    <n v="20.224999999999998"/>
    <n v="0.11362359550561797"/>
    <n v="64.56"/>
    <n v="57.19"/>
    <n v="1.1566677499999998"/>
  </r>
  <r>
    <x v="3"/>
    <n v="12"/>
    <n v="5"/>
    <x v="1"/>
    <d v="2018-12-12T00:00:00"/>
    <s v="Avg of 4 NM Projects"/>
    <n v="16"/>
    <n v="8.8349999999999991"/>
    <n v="4.9634831460674149E-2"/>
    <n v="62.36"/>
    <n v="69.489999999999995"/>
    <n v="0.61394414999999991"/>
  </r>
  <r>
    <x v="3"/>
    <n v="12"/>
    <n v="5"/>
    <x v="1"/>
    <d v="2018-12-12T00:00:00"/>
    <s v="Avg of 4 NM Projects"/>
    <n v="17"/>
    <n v="-0.38500000000000001"/>
    <n v="-2.1629213483146067E-3"/>
    <n v="103.39"/>
    <n v="94.3"/>
    <n v="-3.6305500000000004E-2"/>
  </r>
  <r>
    <x v="3"/>
    <n v="12"/>
    <n v="5"/>
    <x v="1"/>
    <d v="2018-12-12T00:00:00"/>
    <s v="Avg of 4 NM Projects"/>
    <n v="18"/>
    <n v="0"/>
    <n v="0"/>
    <n v="116.53"/>
    <n v="87.42"/>
    <n v="0"/>
  </r>
  <r>
    <x v="3"/>
    <n v="12"/>
    <n v="5"/>
    <x v="1"/>
    <d v="2018-12-12T00:00:00"/>
    <s v="Avg of 4 NM Projects"/>
    <n v="19"/>
    <n v="-0.26"/>
    <n v="-1.4606741573033708E-3"/>
    <n v="112.96"/>
    <n v="83.29"/>
    <n v="-2.1655400000000005E-2"/>
  </r>
  <r>
    <x v="3"/>
    <n v="12"/>
    <n v="5"/>
    <x v="1"/>
    <d v="2018-12-12T00:00:00"/>
    <s v="Avg of 4 NM Projects"/>
    <n v="20"/>
    <n v="-0.26"/>
    <n v="-1.4606741573033708E-3"/>
    <n v="104.01"/>
    <n v="77.48"/>
    <n v="-2.0144800000000001E-2"/>
  </r>
  <r>
    <x v="3"/>
    <n v="12"/>
    <n v="5"/>
    <x v="1"/>
    <d v="2018-12-12T00:00:00"/>
    <s v="Avg of 4 NM Projects"/>
    <n v="21"/>
    <n v="-0.39"/>
    <n v="-2.1910112359550564E-3"/>
    <n v="90.25"/>
    <n v="73.5"/>
    <n v="-2.8665000000000003E-2"/>
  </r>
  <r>
    <x v="3"/>
    <n v="12"/>
    <n v="5"/>
    <x v="1"/>
    <d v="2018-12-12T00:00:00"/>
    <s v="Avg of 4 NM Projects"/>
    <n v="22"/>
    <n v="-0.13"/>
    <n v="-7.3033707865168538E-4"/>
    <n v="73.099999999999994"/>
    <n v="61.08"/>
    <n v="-7.9404000000000002E-3"/>
  </r>
  <r>
    <x v="3"/>
    <n v="12"/>
    <n v="5"/>
    <x v="1"/>
    <d v="2018-12-12T00:00:00"/>
    <s v="Avg of 4 NM Projects"/>
    <n v="23"/>
    <n v="-0.13"/>
    <n v="-7.3033707865168538E-4"/>
    <n v="66.819999999999993"/>
    <n v="58.31"/>
    <n v="-7.5802999999999999E-3"/>
  </r>
  <r>
    <x v="3"/>
    <n v="12"/>
    <n v="5"/>
    <x v="0"/>
    <d v="2018-12-12T00:00:00"/>
    <s v="Avg of 4 NM Projects"/>
    <n v="24"/>
    <n v="-0.13"/>
    <n v="-7.3033707865168538E-4"/>
    <n v="61.3"/>
    <n v="62.25"/>
    <n v="-8.0925000000000007E-3"/>
  </r>
  <r>
    <x v="3"/>
    <n v="13"/>
    <n v="6"/>
    <x v="0"/>
    <d v="2018-12-13T00:00:00"/>
    <s v="Avg of 4 NM Projects"/>
    <n v="1"/>
    <n v="-0.13"/>
    <n v="-7.3033707865168538E-4"/>
    <n v="71.3"/>
    <n v="57.1"/>
    <n v="-7.4229999999999999E-3"/>
  </r>
  <r>
    <x v="3"/>
    <n v="13"/>
    <n v="6"/>
    <x v="0"/>
    <d v="2018-12-13T00:00:00"/>
    <s v="Avg of 4 NM Projects"/>
    <n v="2"/>
    <n v="-0.26"/>
    <n v="-1.4606741573033708E-3"/>
    <n v="65.069999999999993"/>
    <n v="52.31"/>
    <n v="-1.3600600000000003E-2"/>
  </r>
  <r>
    <x v="3"/>
    <n v="13"/>
    <n v="6"/>
    <x v="0"/>
    <d v="2018-12-13T00:00:00"/>
    <s v="Avg of 4 NM Projects"/>
    <n v="3"/>
    <n v="-0.13"/>
    <n v="-7.3033707865168538E-4"/>
    <n v="62.66"/>
    <n v="51.45"/>
    <n v="-6.6885E-3"/>
  </r>
  <r>
    <x v="3"/>
    <n v="13"/>
    <n v="6"/>
    <x v="0"/>
    <d v="2018-12-13T00:00:00"/>
    <s v="Avg of 4 NM Projects"/>
    <n v="4"/>
    <n v="-0.39"/>
    <n v="-2.1910112359550564E-3"/>
    <n v="61.4"/>
    <n v="52.51"/>
    <n v="-2.0478899999999998E-2"/>
  </r>
  <r>
    <x v="3"/>
    <n v="13"/>
    <n v="6"/>
    <x v="0"/>
    <d v="2018-12-13T00:00:00"/>
    <s v="Avg of 4 NM Projects"/>
    <n v="5"/>
    <n v="-0.13"/>
    <n v="-7.3033707865168538E-4"/>
    <n v="63.13"/>
    <n v="53.03"/>
    <n v="-6.8939000000000005E-3"/>
  </r>
  <r>
    <x v="3"/>
    <n v="13"/>
    <n v="6"/>
    <x v="0"/>
    <d v="2018-12-13T00:00:00"/>
    <s v="Avg of 4 NM Projects"/>
    <n v="6"/>
    <n v="-0.26"/>
    <n v="-1.4606741573033708E-3"/>
    <n v="75.28"/>
    <n v="55.53"/>
    <n v="-1.4437800000000001E-2"/>
  </r>
  <r>
    <x v="3"/>
    <n v="13"/>
    <n v="6"/>
    <x v="0"/>
    <d v="2018-12-13T00:00:00"/>
    <s v="Avg of 4 NM Projects"/>
    <n v="7"/>
    <n v="-0.13"/>
    <n v="-7.3033707865168538E-4"/>
    <n v="92.19"/>
    <n v="105.26"/>
    <n v="-1.3683800000000001E-2"/>
  </r>
  <r>
    <x v="3"/>
    <n v="13"/>
    <n v="6"/>
    <x v="1"/>
    <d v="2018-12-13T00:00:00"/>
    <s v="Avg of 4 NM Projects"/>
    <n v="8"/>
    <n v="0.77"/>
    <n v="4.3258426966292134E-3"/>
    <n v="101.15"/>
    <n v="98.77"/>
    <n v="7.6052899999999993E-2"/>
  </r>
  <r>
    <x v="3"/>
    <n v="13"/>
    <n v="6"/>
    <x v="1"/>
    <d v="2018-12-13T00:00:00"/>
    <s v="Avg of 4 NM Projects"/>
    <n v="9"/>
    <n v="9.9749999999999996"/>
    <n v="5.6039325842696629E-2"/>
    <n v="98.29"/>
    <n v="78.48"/>
    <n v="0.78283799999999992"/>
  </r>
  <r>
    <x v="3"/>
    <n v="13"/>
    <n v="6"/>
    <x v="1"/>
    <d v="2018-12-13T00:00:00"/>
    <s v="Avg of 4 NM Projects"/>
    <n v="10"/>
    <n v="21.119999999999997"/>
    <n v="0.11865168539325842"/>
    <n v="87.28"/>
    <n v="61.59"/>
    <n v="1.3007808000000001"/>
  </r>
  <r>
    <x v="3"/>
    <n v="13"/>
    <n v="6"/>
    <x v="1"/>
    <d v="2018-12-13T00:00:00"/>
    <s v="Avg of 4 NM Projects"/>
    <n v="11"/>
    <n v="29.305"/>
    <n v="0.16463483146067415"/>
    <n v="75.290000000000006"/>
    <n v="62.49"/>
    <n v="1.83126945"/>
  </r>
  <r>
    <x v="3"/>
    <n v="13"/>
    <n v="6"/>
    <x v="1"/>
    <d v="2018-12-13T00:00:00"/>
    <s v="Avg of 4 NM Projects"/>
    <n v="12"/>
    <n v="31.49"/>
    <n v="0.17691011235955056"/>
    <n v="73.41"/>
    <n v="59.56"/>
    <n v="1.8755443999999999"/>
  </r>
  <r>
    <x v="3"/>
    <n v="13"/>
    <n v="6"/>
    <x v="1"/>
    <d v="2018-12-13T00:00:00"/>
    <s v="Avg of 4 NM Projects"/>
    <n v="13"/>
    <n v="30.204999999999998"/>
    <n v="0.16969101123595504"/>
    <n v="68.5"/>
    <n v="57.58"/>
    <n v="1.7392038999999997"/>
  </r>
  <r>
    <x v="3"/>
    <n v="13"/>
    <n v="6"/>
    <x v="1"/>
    <d v="2018-12-13T00:00:00"/>
    <s v="Avg of 4 NM Projects"/>
    <n v="14"/>
    <n v="26.11"/>
    <n v="0.14668539325842697"/>
    <n v="68.5"/>
    <n v="70.05"/>
    <n v="1.8290055000000001"/>
  </r>
  <r>
    <x v="3"/>
    <n v="13"/>
    <n v="6"/>
    <x v="1"/>
    <d v="2018-12-13T00:00:00"/>
    <s v="Avg of 4 NM Projects"/>
    <n v="15"/>
    <n v="17.41"/>
    <n v="9.7808988764044938E-2"/>
    <n v="68.180000000000007"/>
    <n v="79.31"/>
    <n v="1.3807871"/>
  </r>
  <r>
    <x v="3"/>
    <n v="13"/>
    <n v="6"/>
    <x v="1"/>
    <d v="2018-12-13T00:00:00"/>
    <s v="Avg of 4 NM Projects"/>
    <n v="16"/>
    <n v="3.7050000000000001"/>
    <n v="2.0814606741573035E-2"/>
    <n v="70.2"/>
    <n v="84.41"/>
    <n v="0.31273905000000002"/>
  </r>
  <r>
    <x v="3"/>
    <n v="13"/>
    <n v="6"/>
    <x v="1"/>
    <d v="2018-12-13T00:00:00"/>
    <s v="Avg of 4 NM Projects"/>
    <n v="17"/>
    <n v="-0.26"/>
    <n v="-1.4606741573033708E-3"/>
    <n v="102.03"/>
    <n v="88.42"/>
    <n v="-2.2989200000000001E-2"/>
  </r>
  <r>
    <x v="3"/>
    <n v="13"/>
    <n v="6"/>
    <x v="1"/>
    <d v="2018-12-13T00:00:00"/>
    <s v="Avg of 4 NM Projects"/>
    <n v="18"/>
    <n v="-0.26"/>
    <n v="-1.4606741573033708E-3"/>
    <n v="109.22"/>
    <n v="96.67"/>
    <n v="-2.5134199999999999E-2"/>
  </r>
  <r>
    <x v="3"/>
    <n v="13"/>
    <n v="6"/>
    <x v="1"/>
    <d v="2018-12-13T00:00:00"/>
    <s v="Avg of 4 NM Projects"/>
    <n v="19"/>
    <n v="-0.13"/>
    <n v="-7.3033707865168538E-4"/>
    <n v="103.23"/>
    <n v="83.64"/>
    <n v="-1.0873200000000001E-2"/>
  </r>
  <r>
    <x v="3"/>
    <n v="13"/>
    <n v="6"/>
    <x v="1"/>
    <d v="2018-12-13T00:00:00"/>
    <s v="Avg of 4 NM Projects"/>
    <n v="20"/>
    <n v="-0.13"/>
    <n v="-7.3033707865168538E-4"/>
    <n v="91.27"/>
    <n v="68.739999999999995"/>
    <n v="-8.9362E-3"/>
  </r>
  <r>
    <x v="3"/>
    <n v="13"/>
    <n v="6"/>
    <x v="1"/>
    <d v="2018-12-13T00:00:00"/>
    <s v="Avg of 4 NM Projects"/>
    <n v="21"/>
    <n v="-0.13"/>
    <n v="-7.3033707865168538E-4"/>
    <n v="77.349999999999994"/>
    <n v="61.53"/>
    <n v="-7.9989000000000015E-3"/>
  </r>
  <r>
    <x v="3"/>
    <n v="13"/>
    <n v="6"/>
    <x v="1"/>
    <d v="2018-12-13T00:00:00"/>
    <s v="Avg of 4 NM Projects"/>
    <n v="22"/>
    <n v="-0.26"/>
    <n v="-1.4606741573033708E-3"/>
    <n v="69.099999999999994"/>
    <n v="46.31"/>
    <n v="-1.2040600000000002E-2"/>
  </r>
  <r>
    <x v="3"/>
    <n v="13"/>
    <n v="6"/>
    <x v="1"/>
    <d v="2018-12-13T00:00:00"/>
    <s v="Avg of 4 NM Projects"/>
    <n v="23"/>
    <n v="-0.26"/>
    <n v="-1.4606741573033708E-3"/>
    <n v="53.34"/>
    <n v="43.44"/>
    <n v="-1.12944E-2"/>
  </r>
  <r>
    <x v="3"/>
    <n v="13"/>
    <n v="6"/>
    <x v="0"/>
    <d v="2018-12-13T00:00:00"/>
    <s v="Avg of 4 NM Projects"/>
    <n v="24"/>
    <n v="-0.26"/>
    <n v="-1.4606741573033708E-3"/>
    <n v="57.05"/>
    <n v="41.48"/>
    <n v="-1.0784799999999999E-2"/>
  </r>
  <r>
    <x v="3"/>
    <n v="14"/>
    <n v="7"/>
    <x v="0"/>
    <d v="2018-12-14T00:00:00"/>
    <s v="Avg of 4 NM Projects"/>
    <n v="1"/>
    <n v="-0.13"/>
    <n v="-7.3033707865168538E-4"/>
    <n v="62.79"/>
    <n v="45.7"/>
    <n v="-5.941000000000001E-3"/>
  </r>
  <r>
    <x v="3"/>
    <n v="14"/>
    <n v="7"/>
    <x v="0"/>
    <d v="2018-12-14T00:00:00"/>
    <s v="Avg of 4 NM Projects"/>
    <n v="2"/>
    <n v="-0.255"/>
    <n v="-1.4325842696629213E-3"/>
    <n v="57.25"/>
    <n v="47.07"/>
    <n v="-1.2002850000000001E-2"/>
  </r>
  <r>
    <x v="3"/>
    <n v="14"/>
    <n v="7"/>
    <x v="0"/>
    <d v="2018-12-14T00:00:00"/>
    <s v="Avg of 4 NM Projects"/>
    <n v="3"/>
    <n v="-0.26"/>
    <n v="-1.4606741573033708E-3"/>
    <n v="48.17"/>
    <n v="46.6"/>
    <n v="-1.2116000000000002E-2"/>
  </r>
  <r>
    <x v="3"/>
    <n v="14"/>
    <n v="7"/>
    <x v="0"/>
    <d v="2018-12-14T00:00:00"/>
    <s v="Avg of 4 NM Projects"/>
    <n v="4"/>
    <n v="-0.13"/>
    <n v="-7.3033707865168538E-4"/>
    <n v="51.6"/>
    <n v="46.14"/>
    <n v="-5.9982000000000004E-3"/>
  </r>
  <r>
    <x v="3"/>
    <n v="14"/>
    <n v="7"/>
    <x v="0"/>
    <d v="2018-12-14T00:00:00"/>
    <s v="Avg of 4 NM Projects"/>
    <n v="5"/>
    <n v="-0.26"/>
    <n v="-1.4606741573033708E-3"/>
    <n v="57.2"/>
    <n v="46.08"/>
    <n v="-1.19808E-2"/>
  </r>
  <r>
    <x v="3"/>
    <n v="14"/>
    <n v="7"/>
    <x v="0"/>
    <d v="2018-12-14T00:00:00"/>
    <s v="Avg of 4 NM Projects"/>
    <n v="6"/>
    <n v="-0.13"/>
    <n v="-7.3033707865168538E-4"/>
    <n v="67.06"/>
    <n v="53.07"/>
    <n v="-6.8991000000000009E-3"/>
  </r>
  <r>
    <x v="3"/>
    <n v="14"/>
    <n v="7"/>
    <x v="0"/>
    <d v="2018-12-14T00:00:00"/>
    <s v="Avg of 4 NM Projects"/>
    <n v="7"/>
    <n v="-0.39"/>
    <n v="-2.1910112359550564E-3"/>
    <n v="70.319999999999993"/>
    <n v="66.650000000000006"/>
    <n v="-2.5993500000000006E-2"/>
  </r>
  <r>
    <x v="3"/>
    <n v="14"/>
    <n v="7"/>
    <x v="0"/>
    <d v="2018-12-14T00:00:00"/>
    <s v="Avg of 4 NM Projects"/>
    <n v="8"/>
    <n v="-0.255"/>
    <n v="-1.4325842696629213E-3"/>
    <n v="70.73"/>
    <n v="72.22"/>
    <n v="-1.8416100000000001E-2"/>
  </r>
  <r>
    <x v="3"/>
    <n v="14"/>
    <n v="7"/>
    <x v="0"/>
    <d v="2018-12-14T00:00:00"/>
    <s v="Avg of 4 NM Projects"/>
    <n v="9"/>
    <n v="2.82"/>
    <n v="1.5842696629213483E-2"/>
    <n v="70.94"/>
    <n v="60.57"/>
    <n v="0.1708074"/>
  </r>
  <r>
    <x v="3"/>
    <n v="14"/>
    <n v="7"/>
    <x v="0"/>
    <d v="2018-12-14T00:00:00"/>
    <s v="Avg of 4 NM Projects"/>
    <n v="10"/>
    <n v="20.099999999999998"/>
    <n v="0.11292134831460673"/>
    <n v="67.37"/>
    <n v="56.88"/>
    <n v="1.1432880000000001"/>
  </r>
  <r>
    <x v="3"/>
    <n v="14"/>
    <n v="7"/>
    <x v="0"/>
    <d v="2018-12-14T00:00:00"/>
    <s v="Avg of 4 NM Projects"/>
    <n v="11"/>
    <n v="16.004999999999999"/>
    <n v="8.9915730337078642E-2"/>
    <n v="61.4"/>
    <n v="35.92"/>
    <n v="0.57489959999999996"/>
  </r>
  <r>
    <x v="3"/>
    <n v="14"/>
    <n v="7"/>
    <x v="0"/>
    <d v="2018-12-14T00:00:00"/>
    <s v="Avg of 4 NM Projects"/>
    <n v="12"/>
    <n v="9.0850000000000009"/>
    <n v="5.1039325842696631E-2"/>
    <n v="53.85"/>
    <n v="35.67"/>
    <n v="0.32406195000000004"/>
  </r>
  <r>
    <x v="3"/>
    <n v="14"/>
    <n v="7"/>
    <x v="0"/>
    <d v="2018-12-14T00:00:00"/>
    <s v="Avg of 4 NM Projects"/>
    <n v="13"/>
    <n v="8.6999999999999993"/>
    <n v="4.887640449438202E-2"/>
    <n v="48.04"/>
    <n v="37.47"/>
    <n v="0.32598899999999997"/>
  </r>
  <r>
    <x v="3"/>
    <n v="14"/>
    <n v="7"/>
    <x v="0"/>
    <d v="2018-12-14T00:00:00"/>
    <s v="Avg of 4 NM Projects"/>
    <n v="14"/>
    <n v="5.245000000000001"/>
    <n v="2.9466292134831467E-2"/>
    <n v="47.74"/>
    <n v="37.99"/>
    <n v="0.19925755000000003"/>
  </r>
  <r>
    <x v="3"/>
    <n v="14"/>
    <n v="7"/>
    <x v="0"/>
    <d v="2018-12-14T00:00:00"/>
    <s v="Avg of 4 NM Projects"/>
    <n v="15"/>
    <n v="3.07"/>
    <n v="1.7247191011235955E-2"/>
    <n v="47.65"/>
    <n v="40.380000000000003"/>
    <n v="0.1239666"/>
  </r>
  <r>
    <x v="3"/>
    <n v="14"/>
    <n v="7"/>
    <x v="0"/>
    <d v="2018-12-14T00:00:00"/>
    <s v="Avg of 4 NM Projects"/>
    <n v="16"/>
    <n v="0.64"/>
    <n v="3.5955056179775282E-3"/>
    <n v="50.38"/>
    <n v="41.72"/>
    <n v="2.67008E-2"/>
  </r>
  <r>
    <x v="3"/>
    <n v="14"/>
    <n v="7"/>
    <x v="0"/>
    <d v="2018-12-14T00:00:00"/>
    <s v="Avg of 4 NM Projects"/>
    <n v="17"/>
    <n v="-0.255"/>
    <n v="-1.4325842696629213E-3"/>
    <n v="68.89"/>
    <n v="48.95"/>
    <n v="-1.248225E-2"/>
  </r>
  <r>
    <x v="3"/>
    <n v="14"/>
    <n v="7"/>
    <x v="0"/>
    <d v="2018-12-14T00:00:00"/>
    <s v="Avg of 4 NM Projects"/>
    <n v="18"/>
    <n v="-0.26"/>
    <n v="-1.4606741573033708E-3"/>
    <n v="78.37"/>
    <n v="47.09"/>
    <n v="-1.2243400000000002E-2"/>
  </r>
  <r>
    <x v="3"/>
    <n v="14"/>
    <n v="7"/>
    <x v="0"/>
    <d v="2018-12-14T00:00:00"/>
    <s v="Avg of 4 NM Projects"/>
    <n v="19"/>
    <n v="-0.26"/>
    <n v="-1.4606741573033708E-3"/>
    <n v="67.13"/>
    <n v="44.82"/>
    <n v="-1.1653200000000001E-2"/>
  </r>
  <r>
    <x v="3"/>
    <n v="14"/>
    <n v="7"/>
    <x v="0"/>
    <d v="2018-12-14T00:00:00"/>
    <s v="Avg of 4 NM Projects"/>
    <n v="20"/>
    <n v="-0.39"/>
    <n v="-2.1910112359550564E-3"/>
    <n v="56.05"/>
    <n v="37.01"/>
    <n v="-1.44339E-2"/>
  </r>
  <r>
    <x v="3"/>
    <n v="14"/>
    <n v="7"/>
    <x v="0"/>
    <d v="2018-12-14T00:00:00"/>
    <s v="Avg of 4 NM Projects"/>
    <n v="21"/>
    <n v="-0.26"/>
    <n v="-1.4606741573033708E-3"/>
    <n v="51.07"/>
    <n v="35.68"/>
    <n v="-9.2768E-3"/>
  </r>
  <r>
    <x v="3"/>
    <n v="14"/>
    <n v="7"/>
    <x v="0"/>
    <d v="2018-12-14T00:00:00"/>
    <s v="Avg of 4 NM Projects"/>
    <n v="22"/>
    <n v="-0.255"/>
    <n v="-1.4325842696629213E-3"/>
    <n v="49.1"/>
    <n v="36.200000000000003"/>
    <n v="-9.2310000000000014E-3"/>
  </r>
  <r>
    <x v="3"/>
    <n v="14"/>
    <n v="7"/>
    <x v="0"/>
    <d v="2018-12-14T00:00:00"/>
    <s v="Avg of 4 NM Projects"/>
    <n v="23"/>
    <n v="-0.13"/>
    <n v="-7.3033707865168538E-4"/>
    <n v="46.93"/>
    <n v="46.26"/>
    <n v="-6.0137999999999997E-3"/>
  </r>
  <r>
    <x v="3"/>
    <n v="14"/>
    <n v="7"/>
    <x v="0"/>
    <d v="2018-12-14T00:00:00"/>
    <s v="Avg of 4 NM Projects"/>
    <n v="24"/>
    <n v="-0.13"/>
    <n v="-7.3033707865168538E-4"/>
    <n v="39.29"/>
    <n v="33.450000000000003"/>
    <n v="-4.3485000000000008E-3"/>
  </r>
  <r>
    <x v="3"/>
    <n v="15"/>
    <n v="1"/>
    <x v="0"/>
    <d v="2018-12-15T00:00:00"/>
    <s v="Avg of 4 NM Projects"/>
    <n v="1"/>
    <n v="-0.26"/>
    <n v="-1.4606741573033708E-3"/>
    <n v="32.270000000000003"/>
    <n v="28.3"/>
    <n v="-7.3580000000000008E-3"/>
  </r>
  <r>
    <x v="3"/>
    <n v="15"/>
    <n v="1"/>
    <x v="0"/>
    <d v="2018-12-15T00:00:00"/>
    <s v="Avg of 4 NM Projects"/>
    <n v="2"/>
    <n v="-0.26"/>
    <n v="-1.4606741573033708E-3"/>
    <n v="30.85"/>
    <n v="15.22"/>
    <n v="-3.9572000000000001E-3"/>
  </r>
  <r>
    <x v="3"/>
    <n v="15"/>
    <n v="1"/>
    <x v="0"/>
    <d v="2018-12-15T00:00:00"/>
    <s v="Avg of 4 NM Projects"/>
    <n v="3"/>
    <n v="-0.26"/>
    <n v="-1.4606741573033708E-3"/>
    <n v="31.05"/>
    <n v="24.07"/>
    <n v="-6.2582000000000002E-3"/>
  </r>
  <r>
    <x v="3"/>
    <n v="15"/>
    <n v="1"/>
    <x v="0"/>
    <d v="2018-12-15T00:00:00"/>
    <s v="Avg of 4 NM Projects"/>
    <n v="4"/>
    <n v="-0.38500000000000001"/>
    <n v="-2.1629213483146067E-3"/>
    <n v="30.77"/>
    <n v="28.3"/>
    <n v="-1.0895500000000001E-2"/>
  </r>
  <r>
    <x v="3"/>
    <n v="15"/>
    <n v="1"/>
    <x v="0"/>
    <d v="2018-12-15T00:00:00"/>
    <s v="Avg of 4 NM Projects"/>
    <n v="5"/>
    <n v="-0.13"/>
    <n v="-7.3033707865168538E-4"/>
    <n v="30.79"/>
    <n v="21.07"/>
    <n v="-2.7391E-3"/>
  </r>
  <r>
    <x v="3"/>
    <n v="15"/>
    <n v="1"/>
    <x v="0"/>
    <d v="2018-12-15T00:00:00"/>
    <s v="Avg of 4 NM Projects"/>
    <n v="6"/>
    <n v="-0.13"/>
    <n v="-7.3033707865168538E-4"/>
    <n v="32.29"/>
    <n v="29.13"/>
    <n v="-3.7869000000000002E-3"/>
  </r>
  <r>
    <x v="3"/>
    <n v="15"/>
    <n v="1"/>
    <x v="0"/>
    <d v="2018-12-15T00:00:00"/>
    <s v="Avg of 4 NM Projects"/>
    <n v="7"/>
    <n v="-0.13"/>
    <n v="-7.3033707865168538E-4"/>
    <n v="37.69"/>
    <n v="29.04"/>
    <n v="-3.7751999999999998E-3"/>
  </r>
  <r>
    <x v="3"/>
    <n v="15"/>
    <n v="1"/>
    <x v="0"/>
    <d v="2018-12-15T00:00:00"/>
    <s v="Avg of 4 NM Projects"/>
    <n v="8"/>
    <n v="0"/>
    <n v="0"/>
    <n v="35.49"/>
    <n v="32.79"/>
    <n v="0"/>
  </r>
  <r>
    <x v="3"/>
    <n v="15"/>
    <n v="1"/>
    <x v="0"/>
    <d v="2018-12-15T00:00:00"/>
    <s v="Avg of 4 NM Projects"/>
    <n v="9"/>
    <n v="3.835"/>
    <n v="2.1544943820224718E-2"/>
    <n v="35.67"/>
    <n v="35.58"/>
    <n v="0.1364493"/>
  </r>
  <r>
    <x v="3"/>
    <n v="15"/>
    <n v="1"/>
    <x v="0"/>
    <d v="2018-12-15T00:00:00"/>
    <s v="Avg of 4 NM Projects"/>
    <n v="10"/>
    <n v="10.234999999999999"/>
    <n v="5.7499999999999996E-2"/>
    <n v="43.43"/>
    <n v="31.73"/>
    <n v="0.32475654999999998"/>
  </r>
  <r>
    <x v="3"/>
    <n v="15"/>
    <n v="1"/>
    <x v="0"/>
    <d v="2018-12-15T00:00:00"/>
    <s v="Avg of 4 NM Projects"/>
    <n v="11"/>
    <n v="23.549999999999997"/>
    <n v="0.13230337078651683"/>
    <n v="40.89"/>
    <n v="30.97"/>
    <n v="0.72934349999999981"/>
  </r>
  <r>
    <x v="3"/>
    <n v="15"/>
    <n v="1"/>
    <x v="0"/>
    <d v="2018-12-15T00:00:00"/>
    <s v="Avg of 4 NM Projects"/>
    <n v="12"/>
    <n v="32.9"/>
    <n v="0.18483146067415729"/>
    <n v="38.799999999999997"/>
    <n v="30.41"/>
    <n v="1.000489"/>
  </r>
  <r>
    <x v="3"/>
    <n v="15"/>
    <n v="1"/>
    <x v="0"/>
    <d v="2018-12-15T00:00:00"/>
    <s v="Avg of 4 NM Projects"/>
    <n v="13"/>
    <n v="23.3"/>
    <n v="0.13089887640449438"/>
    <n v="37.619999999999997"/>
    <n v="30.55"/>
    <n v="0.71181500000000009"/>
  </r>
  <r>
    <x v="3"/>
    <n v="15"/>
    <n v="1"/>
    <x v="0"/>
    <d v="2018-12-15T00:00:00"/>
    <s v="Avg of 4 NM Projects"/>
    <n v="14"/>
    <n v="15.62"/>
    <n v="8.7752808988764044E-2"/>
    <n v="36.46"/>
    <n v="31.22"/>
    <n v="0.48765639999999999"/>
  </r>
  <r>
    <x v="3"/>
    <n v="15"/>
    <n v="1"/>
    <x v="0"/>
    <d v="2018-12-15T00:00:00"/>
    <s v="Avg of 4 NM Projects"/>
    <n v="15"/>
    <n v="4.87"/>
    <n v="2.7359550561797754E-2"/>
    <n v="37.4"/>
    <n v="30.79"/>
    <n v="0.14994730000000001"/>
  </r>
  <r>
    <x v="3"/>
    <n v="15"/>
    <n v="1"/>
    <x v="0"/>
    <d v="2018-12-15T00:00:00"/>
    <s v="Avg of 4 NM Projects"/>
    <n v="16"/>
    <n v="1.53"/>
    <n v="8.5955056179775283E-3"/>
    <n v="41.39"/>
    <n v="32.08"/>
    <n v="4.9082399999999998E-2"/>
  </r>
  <r>
    <x v="3"/>
    <n v="15"/>
    <n v="1"/>
    <x v="0"/>
    <d v="2018-12-15T00:00:00"/>
    <s v="Avg of 4 NM Projects"/>
    <n v="17"/>
    <n v="-0.255"/>
    <n v="-1.4325842696629213E-3"/>
    <n v="56.2"/>
    <n v="40.57"/>
    <n v="-1.034535E-2"/>
  </r>
  <r>
    <x v="3"/>
    <n v="15"/>
    <n v="1"/>
    <x v="0"/>
    <d v="2018-12-15T00:00:00"/>
    <s v="Avg of 4 NM Projects"/>
    <n v="18"/>
    <n v="-0.64"/>
    <n v="-3.5955056179775282E-3"/>
    <n v="65.31"/>
    <n v="36.33"/>
    <n v="-2.32512E-2"/>
  </r>
  <r>
    <x v="3"/>
    <n v="15"/>
    <n v="1"/>
    <x v="0"/>
    <d v="2018-12-15T00:00:00"/>
    <s v="Avg of 4 NM Projects"/>
    <n v="19"/>
    <n v="-0.51"/>
    <n v="-2.8651685393258426E-3"/>
    <n v="57.2"/>
    <n v="34.17"/>
    <n v="-1.74267E-2"/>
  </r>
  <r>
    <x v="3"/>
    <n v="15"/>
    <n v="1"/>
    <x v="0"/>
    <d v="2018-12-15T00:00:00"/>
    <s v="Avg of 4 NM Projects"/>
    <n v="20"/>
    <n v="-0.51"/>
    <n v="-2.8651685393258426E-3"/>
    <n v="45.33"/>
    <n v="30.82"/>
    <n v="-1.5718200000000002E-2"/>
  </r>
  <r>
    <x v="3"/>
    <n v="15"/>
    <n v="1"/>
    <x v="0"/>
    <d v="2018-12-15T00:00:00"/>
    <s v="Avg of 4 NM Projects"/>
    <n v="21"/>
    <n v="-0.9"/>
    <n v="-5.0561797752808994E-3"/>
    <n v="45.28"/>
    <n v="31.25"/>
    <n v="-2.8125000000000001E-2"/>
  </r>
  <r>
    <x v="3"/>
    <n v="15"/>
    <n v="1"/>
    <x v="0"/>
    <d v="2018-12-15T00:00:00"/>
    <s v="Avg of 4 NM Projects"/>
    <n v="22"/>
    <n v="-0.51"/>
    <n v="-2.8651685393258426E-3"/>
    <n v="43.12"/>
    <n v="31.6"/>
    <n v="-1.6115999999999998E-2"/>
  </r>
  <r>
    <x v="3"/>
    <n v="15"/>
    <n v="1"/>
    <x v="0"/>
    <d v="2018-12-15T00:00:00"/>
    <s v="Avg of 4 NM Projects"/>
    <n v="23"/>
    <n v="-0.51"/>
    <n v="-2.8651685393258426E-3"/>
    <n v="35.5"/>
    <n v="30.15"/>
    <n v="-1.53765E-2"/>
  </r>
  <r>
    <x v="3"/>
    <n v="15"/>
    <n v="1"/>
    <x v="0"/>
    <d v="2018-12-15T00:00:00"/>
    <s v="Avg of 4 NM Projects"/>
    <n v="24"/>
    <n v="-0.9"/>
    <n v="-5.0561797752808994E-3"/>
    <n v="31.84"/>
    <n v="27.55"/>
    <n v="-2.4795000000000001E-2"/>
  </r>
  <r>
    <x v="3"/>
    <n v="16"/>
    <n v="2"/>
    <x v="0"/>
    <d v="2018-12-16T00:00:00"/>
    <s v="Avg of 4 NM Projects"/>
    <n v="1"/>
    <n v="-0.64"/>
    <n v="-3.5955056179775282E-3"/>
    <n v="26.92"/>
    <n v="22.17"/>
    <n v="-1.41888E-2"/>
  </r>
  <r>
    <x v="3"/>
    <n v="16"/>
    <n v="2"/>
    <x v="0"/>
    <d v="2018-12-16T00:00:00"/>
    <s v="Avg of 4 NM Projects"/>
    <n v="2"/>
    <n v="-0.51"/>
    <n v="-2.8651685393258426E-3"/>
    <n v="25.2"/>
    <n v="25.18"/>
    <n v="-1.2841799999999999E-2"/>
  </r>
  <r>
    <x v="3"/>
    <n v="16"/>
    <n v="2"/>
    <x v="0"/>
    <d v="2018-12-16T00:00:00"/>
    <s v="Avg of 4 NM Projects"/>
    <n v="3"/>
    <n v="-0.64"/>
    <n v="-3.5955056179775282E-3"/>
    <n v="18.46"/>
    <n v="8.11"/>
    <n v="-5.1903999999999995E-3"/>
  </r>
  <r>
    <x v="3"/>
    <n v="16"/>
    <n v="2"/>
    <x v="0"/>
    <d v="2018-12-16T00:00:00"/>
    <s v="Avg of 4 NM Projects"/>
    <n v="4"/>
    <n v="-0.77"/>
    <n v="-4.3258426966292134E-3"/>
    <n v="18.47"/>
    <n v="15.46"/>
    <n v="-1.1904200000000002E-2"/>
  </r>
  <r>
    <x v="3"/>
    <n v="16"/>
    <n v="2"/>
    <x v="0"/>
    <d v="2018-12-16T00:00:00"/>
    <s v="Avg of 4 NM Projects"/>
    <n v="5"/>
    <n v="-0.64"/>
    <n v="-3.5955056179775282E-3"/>
    <n v="24.82"/>
    <n v="12.78"/>
    <n v="-8.1791999999999993E-3"/>
  </r>
  <r>
    <x v="3"/>
    <n v="16"/>
    <n v="2"/>
    <x v="0"/>
    <d v="2018-12-16T00:00:00"/>
    <s v="Avg of 4 NM Projects"/>
    <n v="6"/>
    <n v="-0.51"/>
    <n v="-2.8651685393258426E-3"/>
    <n v="25.73"/>
    <n v="20.190000000000001"/>
    <n v="-1.0296900000000001E-2"/>
  </r>
  <r>
    <x v="3"/>
    <n v="16"/>
    <n v="2"/>
    <x v="0"/>
    <d v="2018-12-16T00:00:00"/>
    <s v="Avg of 4 NM Projects"/>
    <n v="7"/>
    <n v="-0.64"/>
    <n v="-3.5955056179775282E-3"/>
    <n v="33.32"/>
    <n v="22.75"/>
    <n v="-1.456E-2"/>
  </r>
  <r>
    <x v="3"/>
    <n v="16"/>
    <n v="2"/>
    <x v="1"/>
    <d v="2018-12-16T00:00:00"/>
    <s v="Avg of 4 NM Projects"/>
    <n v="8"/>
    <n v="-0.51"/>
    <n v="-2.8651685393258426E-3"/>
    <n v="29.86"/>
    <n v="27.05"/>
    <n v="-1.37955E-2"/>
  </r>
  <r>
    <x v="3"/>
    <n v="16"/>
    <n v="2"/>
    <x v="1"/>
    <d v="2018-12-16T00:00:00"/>
    <s v="Avg of 4 NM Projects"/>
    <n v="9"/>
    <n v="12.675000000000001"/>
    <n v="7.120786516853933E-2"/>
    <n v="31.67"/>
    <n v="28.36"/>
    <n v="0.35946300000000003"/>
  </r>
  <r>
    <x v="3"/>
    <n v="16"/>
    <n v="2"/>
    <x v="1"/>
    <d v="2018-12-16T00:00:00"/>
    <s v="Avg of 4 NM Projects"/>
    <n v="10"/>
    <n v="10.239999999999998"/>
    <n v="5.7528089887640438E-2"/>
    <n v="38.92"/>
    <n v="33.06"/>
    <n v="0.33853439999999996"/>
  </r>
  <r>
    <x v="3"/>
    <n v="16"/>
    <n v="2"/>
    <x v="1"/>
    <d v="2018-12-16T00:00:00"/>
    <s v="Avg of 4 NM Projects"/>
    <n v="11"/>
    <n v="17.795000000000002"/>
    <n v="9.9971910112359563E-2"/>
    <n v="44.6"/>
    <n v="37.33"/>
    <n v="0.66428735000000005"/>
  </r>
  <r>
    <x v="3"/>
    <n v="16"/>
    <n v="2"/>
    <x v="1"/>
    <d v="2018-12-16T00:00:00"/>
    <s v="Avg of 4 NM Projects"/>
    <n v="12"/>
    <n v="27.774999999999999"/>
    <n v="0.15603932584269661"/>
    <n v="49.89"/>
    <n v="39.83"/>
    <n v="1.1062782499999999"/>
  </r>
  <r>
    <x v="3"/>
    <n v="16"/>
    <n v="2"/>
    <x v="1"/>
    <d v="2018-12-16T00:00:00"/>
    <s v="Avg of 4 NM Projects"/>
    <n v="13"/>
    <n v="20.225000000000001"/>
    <n v="0.11362359550561799"/>
    <n v="44.87"/>
    <n v="37.520000000000003"/>
    <n v="0.75884200000000013"/>
  </r>
  <r>
    <x v="3"/>
    <n v="16"/>
    <n v="2"/>
    <x v="1"/>
    <d v="2018-12-16T00:00:00"/>
    <s v="Avg of 4 NM Projects"/>
    <n v="14"/>
    <n v="11.005000000000001"/>
    <n v="6.1825842696629218E-2"/>
    <n v="44.78"/>
    <n v="38.869999999999997"/>
    <n v="0.42776434999999996"/>
  </r>
  <r>
    <x v="3"/>
    <n v="16"/>
    <n v="2"/>
    <x v="1"/>
    <d v="2018-12-16T00:00:00"/>
    <s v="Avg of 4 NM Projects"/>
    <n v="15"/>
    <n v="5.379999999999999"/>
    <n v="3.0224719101123589E-2"/>
    <n v="45.01"/>
    <n v="37"/>
    <n v="0.19905999999999999"/>
  </r>
  <r>
    <x v="3"/>
    <n v="16"/>
    <n v="2"/>
    <x v="1"/>
    <d v="2018-12-16T00:00:00"/>
    <s v="Avg of 4 NM Projects"/>
    <n v="16"/>
    <n v="0.89500000000000002"/>
    <n v="5.0280898876404493E-3"/>
    <n v="47.68"/>
    <n v="39.619999999999997"/>
    <n v="3.5459899999999996E-2"/>
  </r>
  <r>
    <x v="3"/>
    <n v="16"/>
    <n v="2"/>
    <x v="1"/>
    <d v="2018-12-16T00:00:00"/>
    <s v="Avg of 4 NM Projects"/>
    <n v="17"/>
    <n v="-0.77"/>
    <n v="-4.3258426966292134E-3"/>
    <n v="62.79"/>
    <n v="45.47"/>
    <n v="-3.5011899999999999E-2"/>
  </r>
  <r>
    <x v="3"/>
    <n v="16"/>
    <n v="2"/>
    <x v="1"/>
    <d v="2018-12-16T00:00:00"/>
    <s v="Avg of 4 NM Projects"/>
    <n v="18"/>
    <n v="-0.77"/>
    <n v="-4.3258426966292134E-3"/>
    <n v="76"/>
    <n v="42.15"/>
    <n v="-3.2455499999999998E-2"/>
  </r>
  <r>
    <x v="3"/>
    <n v="16"/>
    <n v="2"/>
    <x v="1"/>
    <d v="2018-12-16T00:00:00"/>
    <s v="Avg of 4 NM Projects"/>
    <n v="19"/>
    <n v="-0.51"/>
    <n v="-2.8651685393258426E-3"/>
    <n v="63.55"/>
    <n v="48.34"/>
    <n v="-2.4653400000000002E-2"/>
  </r>
  <r>
    <x v="3"/>
    <n v="16"/>
    <n v="2"/>
    <x v="1"/>
    <d v="2018-12-16T00:00:00"/>
    <s v="Avg of 4 NM Projects"/>
    <n v="20"/>
    <n v="-0.77"/>
    <n v="-4.3258426966292134E-3"/>
    <n v="62.26"/>
    <n v="35.26"/>
    <n v="-2.7150199999999999E-2"/>
  </r>
  <r>
    <x v="3"/>
    <n v="16"/>
    <n v="2"/>
    <x v="1"/>
    <d v="2018-12-16T00:00:00"/>
    <s v="Avg of 4 NM Projects"/>
    <n v="21"/>
    <n v="-0.77"/>
    <n v="-4.3258426966292134E-3"/>
    <n v="49.94"/>
    <n v="37.86"/>
    <n v="-2.91522E-2"/>
  </r>
  <r>
    <x v="3"/>
    <n v="16"/>
    <n v="2"/>
    <x v="1"/>
    <d v="2018-12-16T00:00:00"/>
    <s v="Avg of 4 NM Projects"/>
    <n v="22"/>
    <n v="-0.51"/>
    <n v="-2.8651685393258426E-3"/>
    <n v="42.25"/>
    <n v="31.98"/>
    <n v="-1.6309799999999999E-2"/>
  </r>
  <r>
    <x v="3"/>
    <n v="16"/>
    <n v="2"/>
    <x v="1"/>
    <d v="2018-12-16T00:00:00"/>
    <s v="Avg of 4 NM Projects"/>
    <n v="23"/>
    <n v="-0.51"/>
    <n v="-2.8651685393258426E-3"/>
    <n v="39.479999999999997"/>
    <n v="48.13"/>
    <n v="-2.4546300000000004E-2"/>
  </r>
  <r>
    <x v="3"/>
    <n v="16"/>
    <n v="2"/>
    <x v="0"/>
    <d v="2018-12-16T00:00:00"/>
    <s v="Avg of 4 NM Projects"/>
    <n v="24"/>
    <n v="-0.77"/>
    <n v="-4.3258426966292134E-3"/>
    <n v="38.49"/>
    <n v="37.04"/>
    <n v="-2.8520800000000002E-2"/>
  </r>
  <r>
    <x v="3"/>
    <n v="17"/>
    <n v="3"/>
    <x v="0"/>
    <d v="2018-12-17T00:00:00"/>
    <s v="Avg of 4 NM Projects"/>
    <n v="1"/>
    <n v="-0.51"/>
    <n v="-2.8651685393258426E-3"/>
    <n v="30.66"/>
    <n v="28.37"/>
    <n v="-1.4468699999999999E-2"/>
  </r>
  <r>
    <x v="3"/>
    <n v="17"/>
    <n v="3"/>
    <x v="0"/>
    <d v="2018-12-17T00:00:00"/>
    <s v="Avg of 4 NM Projects"/>
    <n v="2"/>
    <n v="-0.51"/>
    <n v="-2.8651685393258426E-3"/>
    <n v="30.46"/>
    <n v="28.73"/>
    <n v="-1.46523E-2"/>
  </r>
  <r>
    <x v="3"/>
    <n v="17"/>
    <n v="3"/>
    <x v="0"/>
    <d v="2018-12-17T00:00:00"/>
    <s v="Avg of 4 NM Projects"/>
    <n v="3"/>
    <n v="-0.64"/>
    <n v="-3.5955056179775282E-3"/>
    <n v="25.8"/>
    <n v="25.82"/>
    <n v="-1.6524799999999999E-2"/>
  </r>
  <r>
    <x v="3"/>
    <n v="17"/>
    <n v="3"/>
    <x v="0"/>
    <d v="2018-12-17T00:00:00"/>
    <s v="Avg of 4 NM Projects"/>
    <n v="4"/>
    <n v="-0.77"/>
    <n v="-4.3258426966292134E-3"/>
    <n v="26.3"/>
    <n v="25.57"/>
    <n v="-1.9688899999999999E-2"/>
  </r>
  <r>
    <x v="3"/>
    <n v="17"/>
    <n v="3"/>
    <x v="0"/>
    <d v="2018-12-17T00:00:00"/>
    <s v="Avg of 4 NM Projects"/>
    <n v="5"/>
    <n v="-0.51"/>
    <n v="-2.8651685393258426E-3"/>
    <n v="31.98"/>
    <n v="10.62"/>
    <n v="-5.4161999999999995E-3"/>
  </r>
  <r>
    <x v="3"/>
    <n v="17"/>
    <n v="3"/>
    <x v="0"/>
    <d v="2018-12-17T00:00:00"/>
    <s v="Avg of 4 NM Projects"/>
    <n v="6"/>
    <n v="-0.77"/>
    <n v="-4.3258426966292134E-3"/>
    <n v="38.86"/>
    <n v="25.75"/>
    <n v="-1.9827500000000001E-2"/>
  </r>
  <r>
    <x v="3"/>
    <n v="17"/>
    <n v="3"/>
    <x v="0"/>
    <d v="2018-12-17T00:00:00"/>
    <s v="Avg of 4 NM Projects"/>
    <n v="7"/>
    <n v="-0.77"/>
    <n v="-4.3258426966292134E-3"/>
    <n v="49.07"/>
    <n v="52.1"/>
    <n v="-4.0117000000000007E-2"/>
  </r>
  <r>
    <x v="3"/>
    <n v="17"/>
    <n v="3"/>
    <x v="1"/>
    <d v="2018-12-17T00:00:00"/>
    <s v="Avg of 4 NM Projects"/>
    <n v="8"/>
    <n v="-0.64"/>
    <n v="-3.5955056179775282E-3"/>
    <n v="66.63"/>
    <n v="67.45"/>
    <n v="-4.3167999999999998E-2"/>
  </r>
  <r>
    <x v="3"/>
    <n v="17"/>
    <n v="3"/>
    <x v="1"/>
    <d v="2018-12-17T00:00:00"/>
    <s v="Avg of 4 NM Projects"/>
    <n v="9"/>
    <n v="2.6849999999999996"/>
    <n v="1.5084269662921345E-2"/>
    <n v="63.78"/>
    <n v="55.12"/>
    <n v="0.14799719999999997"/>
  </r>
  <r>
    <x v="3"/>
    <n v="17"/>
    <n v="3"/>
    <x v="1"/>
    <d v="2018-12-17T00:00:00"/>
    <s v="Avg of 4 NM Projects"/>
    <n v="10"/>
    <n v="7.3"/>
    <n v="4.101123595505618E-2"/>
    <n v="48.97"/>
    <n v="51.39"/>
    <n v="0.37514700000000001"/>
  </r>
  <r>
    <x v="3"/>
    <n v="17"/>
    <n v="3"/>
    <x v="1"/>
    <d v="2018-12-17T00:00:00"/>
    <s v="Avg of 4 NM Projects"/>
    <n v="11"/>
    <n v="10.885"/>
    <n v="6.1151685393258423E-2"/>
    <n v="49.02"/>
    <n v="49.07"/>
    <n v="0.53412694999999999"/>
  </r>
  <r>
    <x v="3"/>
    <n v="17"/>
    <n v="3"/>
    <x v="1"/>
    <d v="2018-12-17T00:00:00"/>
    <s v="Avg of 4 NM Projects"/>
    <n v="12"/>
    <n v="10.110000000000001"/>
    <n v="5.6797752808988772E-2"/>
    <n v="44.57"/>
    <n v="46.71"/>
    <n v="0.47223810000000011"/>
  </r>
  <r>
    <x v="3"/>
    <n v="17"/>
    <n v="3"/>
    <x v="1"/>
    <d v="2018-12-17T00:00:00"/>
    <s v="Avg of 4 NM Projects"/>
    <n v="13"/>
    <n v="9.5949999999999989"/>
    <n v="5.3904494382022466E-2"/>
    <n v="44.72"/>
    <n v="39.78"/>
    <n v="0.38168909999999995"/>
  </r>
  <r>
    <x v="3"/>
    <n v="17"/>
    <n v="3"/>
    <x v="1"/>
    <d v="2018-12-17T00:00:00"/>
    <s v="Avg of 4 NM Projects"/>
    <n v="14"/>
    <n v="7.5549999999999997"/>
    <n v="4.2443820224719098E-2"/>
    <n v="44.31"/>
    <n v="40.93"/>
    <n v="0.30922614999999998"/>
  </r>
  <r>
    <x v="3"/>
    <n v="17"/>
    <n v="3"/>
    <x v="1"/>
    <d v="2018-12-17T00:00:00"/>
    <s v="Avg of 4 NM Projects"/>
    <n v="15"/>
    <n v="6.6550000000000002"/>
    <n v="3.7387640449438202E-2"/>
    <n v="44.48"/>
    <n v="39.04"/>
    <n v="0.25981119999999996"/>
  </r>
  <r>
    <x v="3"/>
    <n v="17"/>
    <n v="3"/>
    <x v="1"/>
    <d v="2018-12-17T00:00:00"/>
    <s v="Avg of 4 NM Projects"/>
    <n v="16"/>
    <n v="1.7999999999999998"/>
    <n v="1.0112359550561797E-2"/>
    <n v="47.78"/>
    <n v="40.07"/>
    <n v="7.2125999999999996E-2"/>
  </r>
  <r>
    <x v="3"/>
    <n v="17"/>
    <n v="3"/>
    <x v="1"/>
    <d v="2018-12-17T00:00:00"/>
    <s v="Avg of 4 NM Projects"/>
    <n v="17"/>
    <n v="-0.77"/>
    <n v="-4.3258426966292134E-3"/>
    <n v="63.69"/>
    <n v="49.44"/>
    <n v="-3.8068799999999993E-2"/>
  </r>
  <r>
    <x v="3"/>
    <n v="17"/>
    <n v="3"/>
    <x v="1"/>
    <d v="2018-12-17T00:00:00"/>
    <s v="Avg of 4 NM Projects"/>
    <n v="18"/>
    <n v="-0.64"/>
    <n v="-3.5955056179775282E-3"/>
    <n v="75.86"/>
    <n v="52.88"/>
    <n v="-3.3843200000000004E-2"/>
  </r>
  <r>
    <x v="3"/>
    <n v="17"/>
    <n v="3"/>
    <x v="1"/>
    <d v="2018-12-17T00:00:00"/>
    <s v="Avg of 4 NM Projects"/>
    <n v="19"/>
    <n v="-0.51"/>
    <n v="-2.8651685393258426E-3"/>
    <n v="68.599999999999994"/>
    <n v="50.47"/>
    <n v="-2.5739700000000001E-2"/>
  </r>
  <r>
    <x v="3"/>
    <n v="17"/>
    <n v="3"/>
    <x v="1"/>
    <d v="2018-12-17T00:00:00"/>
    <s v="Avg of 4 NM Projects"/>
    <n v="20"/>
    <n v="-0.9"/>
    <n v="-5.0561797752808994E-3"/>
    <n v="65.510000000000005"/>
    <n v="41.09"/>
    <n v="-3.6981E-2"/>
  </r>
  <r>
    <x v="3"/>
    <n v="17"/>
    <n v="3"/>
    <x v="1"/>
    <d v="2018-12-17T00:00:00"/>
    <s v="Avg of 4 NM Projects"/>
    <n v="21"/>
    <n v="-0.51"/>
    <n v="-2.8651685393258426E-3"/>
    <n v="63.33"/>
    <n v="39.119999999999997"/>
    <n v="-1.9951199999999999E-2"/>
  </r>
  <r>
    <x v="3"/>
    <n v="17"/>
    <n v="3"/>
    <x v="1"/>
    <d v="2018-12-17T00:00:00"/>
    <s v="Avg of 4 NM Projects"/>
    <n v="22"/>
    <n v="-0.64"/>
    <n v="-3.5955056179775282E-3"/>
    <n v="48.96"/>
    <n v="38.020000000000003"/>
    <n v="-2.4332800000000002E-2"/>
  </r>
  <r>
    <x v="3"/>
    <n v="17"/>
    <n v="3"/>
    <x v="1"/>
    <d v="2018-12-17T00:00:00"/>
    <s v="Avg of 4 NM Projects"/>
    <n v="23"/>
    <n v="-0.64"/>
    <n v="-3.5955056179775282E-3"/>
    <n v="43.9"/>
    <n v="36.64"/>
    <n v="-2.3449600000000001E-2"/>
  </r>
  <r>
    <x v="3"/>
    <n v="17"/>
    <n v="3"/>
    <x v="0"/>
    <d v="2018-12-17T00:00:00"/>
    <s v="Avg of 4 NM Projects"/>
    <n v="24"/>
    <n v="-0.77"/>
    <n v="-4.3258426966292134E-3"/>
    <n v="36.340000000000003"/>
    <n v="12.2"/>
    <n v="-9.3939999999999996E-3"/>
  </r>
  <r>
    <x v="3"/>
    <n v="18"/>
    <n v="4"/>
    <x v="0"/>
    <d v="2018-12-18T00:00:00"/>
    <s v="Avg of 4 NM Projects"/>
    <n v="1"/>
    <n v="-0.51"/>
    <n v="-2.8651685393258426E-3"/>
    <n v="26.65"/>
    <n v="23.89"/>
    <n v="-1.2183900000000001E-2"/>
  </r>
  <r>
    <x v="3"/>
    <n v="18"/>
    <n v="4"/>
    <x v="0"/>
    <d v="2018-12-18T00:00:00"/>
    <s v="Avg of 4 NM Projects"/>
    <n v="2"/>
    <n v="-0.51"/>
    <n v="-2.8651685393258426E-3"/>
    <n v="29.5"/>
    <n v="29.99"/>
    <n v="-1.52949E-2"/>
  </r>
  <r>
    <x v="3"/>
    <n v="18"/>
    <n v="4"/>
    <x v="0"/>
    <d v="2018-12-18T00:00:00"/>
    <s v="Avg of 4 NM Projects"/>
    <n v="3"/>
    <n v="-0.77"/>
    <n v="-4.3258426966292134E-3"/>
    <n v="26.21"/>
    <n v="19.5"/>
    <n v="-1.5015000000000001E-2"/>
  </r>
  <r>
    <x v="3"/>
    <n v="18"/>
    <n v="4"/>
    <x v="0"/>
    <d v="2018-12-18T00:00:00"/>
    <s v="Avg of 4 NM Projects"/>
    <n v="4"/>
    <n v="-0.64"/>
    <n v="-3.5955056179775282E-3"/>
    <n v="26.34"/>
    <n v="25.82"/>
    <n v="-1.6524799999999999E-2"/>
  </r>
  <r>
    <x v="3"/>
    <n v="18"/>
    <n v="4"/>
    <x v="0"/>
    <d v="2018-12-18T00:00:00"/>
    <s v="Avg of 4 NM Projects"/>
    <n v="5"/>
    <n v="-0.64"/>
    <n v="-3.5955056179775282E-3"/>
    <n v="29.88"/>
    <n v="36.909999999999997"/>
    <n v="-2.3622399999999998E-2"/>
  </r>
  <r>
    <x v="3"/>
    <n v="18"/>
    <n v="4"/>
    <x v="0"/>
    <d v="2018-12-18T00:00:00"/>
    <s v="Avg of 4 NM Projects"/>
    <n v="6"/>
    <n v="-0.77"/>
    <n v="-4.3258426966292134E-3"/>
    <n v="35.33"/>
    <n v="38.6"/>
    <n v="-2.9722000000000002E-2"/>
  </r>
  <r>
    <x v="3"/>
    <n v="18"/>
    <n v="4"/>
    <x v="0"/>
    <d v="2018-12-18T00:00:00"/>
    <s v="Avg of 4 NM Projects"/>
    <n v="7"/>
    <n v="-0.77"/>
    <n v="-4.3258426966292134E-3"/>
    <n v="55.8"/>
    <n v="46.38"/>
    <n v="-3.5712600000000004E-2"/>
  </r>
  <r>
    <x v="3"/>
    <n v="18"/>
    <n v="4"/>
    <x v="1"/>
    <d v="2018-12-18T00:00:00"/>
    <s v="Avg of 4 NM Projects"/>
    <n v="8"/>
    <n v="-0.38500000000000001"/>
    <n v="-2.1629213483146067E-3"/>
    <n v="74.040000000000006"/>
    <n v="55.11"/>
    <n v="-2.1217349999999999E-2"/>
  </r>
  <r>
    <x v="3"/>
    <n v="18"/>
    <n v="4"/>
    <x v="1"/>
    <d v="2018-12-18T00:00:00"/>
    <s v="Avg of 4 NM Projects"/>
    <n v="9"/>
    <n v="1.03"/>
    <n v="5.7865168539325846E-3"/>
    <n v="66.3"/>
    <n v="51.91"/>
    <n v="5.3467299999999995E-2"/>
  </r>
  <r>
    <x v="3"/>
    <n v="18"/>
    <n v="4"/>
    <x v="1"/>
    <d v="2018-12-18T00:00:00"/>
    <s v="Avg of 4 NM Projects"/>
    <n v="10"/>
    <n v="3.7149999999999999"/>
    <n v="2.0870786516853933E-2"/>
    <n v="51.17"/>
    <n v="47.28"/>
    <n v="0.1756452"/>
  </r>
  <r>
    <x v="3"/>
    <n v="18"/>
    <n v="4"/>
    <x v="1"/>
    <d v="2018-12-18T00:00:00"/>
    <s v="Avg of 4 NM Projects"/>
    <n v="11"/>
    <n v="7.5500000000000007"/>
    <n v="4.2415730337078655E-2"/>
    <n v="48.63"/>
    <n v="40.1"/>
    <n v="0.30275500000000005"/>
  </r>
  <r>
    <x v="3"/>
    <n v="18"/>
    <n v="4"/>
    <x v="1"/>
    <d v="2018-12-18T00:00:00"/>
    <s v="Avg of 4 NM Projects"/>
    <n v="12"/>
    <n v="11.77"/>
    <n v="6.6123595505617971E-2"/>
    <n v="45"/>
    <n v="29.78"/>
    <n v="0.35051060000000001"/>
  </r>
  <r>
    <x v="3"/>
    <n v="18"/>
    <n v="4"/>
    <x v="1"/>
    <d v="2018-12-18T00:00:00"/>
    <s v="Avg of 4 NM Projects"/>
    <n v="13"/>
    <n v="13.44"/>
    <n v="7.5505617977528083E-2"/>
    <n v="43.79"/>
    <n v="18.13"/>
    <n v="0.24366719999999997"/>
  </r>
  <r>
    <x v="3"/>
    <n v="18"/>
    <n v="4"/>
    <x v="1"/>
    <d v="2018-12-18T00:00:00"/>
    <s v="Avg of 4 NM Projects"/>
    <n v="14"/>
    <n v="10.625"/>
    <n v="5.9691011235955056E-2"/>
    <n v="42.21"/>
    <n v="39.97"/>
    <n v="0.42468124999999995"/>
  </r>
  <r>
    <x v="3"/>
    <n v="18"/>
    <n v="4"/>
    <x v="1"/>
    <d v="2018-12-18T00:00:00"/>
    <s v="Avg of 4 NM Projects"/>
    <n v="15"/>
    <n v="2.8149999999999999"/>
    <n v="1.5814606741573034E-2"/>
    <n v="46.74"/>
    <n v="43.29"/>
    <n v="0.12186135000000001"/>
  </r>
  <r>
    <x v="3"/>
    <n v="18"/>
    <n v="4"/>
    <x v="1"/>
    <d v="2018-12-18T00:00:00"/>
    <s v="Avg of 4 NM Projects"/>
    <n v="16"/>
    <n v="0.51"/>
    <n v="2.8651685393258426E-3"/>
    <n v="48.35"/>
    <n v="43.64"/>
    <n v="2.2256399999999999E-2"/>
  </r>
  <r>
    <x v="3"/>
    <n v="18"/>
    <n v="4"/>
    <x v="1"/>
    <d v="2018-12-18T00:00:00"/>
    <s v="Avg of 4 NM Projects"/>
    <n v="17"/>
    <n v="-1.5449999999999997"/>
    <n v="-8.6797752808988743E-3"/>
    <n v="70.02"/>
    <n v="46.36"/>
    <n v="-7.1626199999999987E-2"/>
  </r>
  <r>
    <x v="3"/>
    <n v="18"/>
    <n v="4"/>
    <x v="1"/>
    <d v="2018-12-18T00:00:00"/>
    <s v="Avg of 4 NM Projects"/>
    <n v="18"/>
    <n v="-1.1499999999999999"/>
    <n v="-6.4606741573033704E-3"/>
    <n v="73.569999999999993"/>
    <n v="52.09"/>
    <n v="-5.9903499999999998E-2"/>
  </r>
  <r>
    <x v="3"/>
    <n v="18"/>
    <n v="4"/>
    <x v="1"/>
    <d v="2018-12-18T00:00:00"/>
    <s v="Avg of 4 NM Projects"/>
    <n v="19"/>
    <n v="-1.28"/>
    <n v="-7.1910112359550565E-3"/>
    <n v="71.64"/>
    <n v="49.57"/>
    <n v="-6.3449600000000009E-2"/>
  </r>
  <r>
    <x v="3"/>
    <n v="18"/>
    <n v="4"/>
    <x v="1"/>
    <d v="2018-12-18T00:00:00"/>
    <s v="Avg of 4 NM Projects"/>
    <n v="20"/>
    <n v="-1.28"/>
    <n v="-7.1910112359550565E-3"/>
    <n v="68"/>
    <n v="48.95"/>
    <n v="-6.2656000000000003E-2"/>
  </r>
  <r>
    <x v="3"/>
    <n v="18"/>
    <n v="4"/>
    <x v="1"/>
    <d v="2018-12-18T00:00:00"/>
    <s v="Avg of 4 NM Projects"/>
    <n v="21"/>
    <n v="-1.4100000000000001"/>
    <n v="-7.9213483146067416E-3"/>
    <n v="70.8"/>
    <n v="49.92"/>
    <n v="-7.0387200000000011E-2"/>
  </r>
  <r>
    <x v="3"/>
    <n v="18"/>
    <n v="4"/>
    <x v="1"/>
    <d v="2018-12-18T00:00:00"/>
    <s v="Avg of 4 NM Projects"/>
    <n v="22"/>
    <n v="-1.1499999999999999"/>
    <n v="-6.4606741573033704E-3"/>
    <n v="60.57"/>
    <n v="54.04"/>
    <n v="-6.2145999999999993E-2"/>
  </r>
  <r>
    <x v="3"/>
    <n v="18"/>
    <n v="4"/>
    <x v="1"/>
    <d v="2018-12-18T00:00:00"/>
    <s v="Avg of 4 NM Projects"/>
    <n v="23"/>
    <n v="-1.54"/>
    <n v="-8.6516853932584268E-3"/>
    <n v="54.06"/>
    <n v="45.76"/>
    <n v="-7.0470400000000002E-2"/>
  </r>
  <r>
    <x v="3"/>
    <n v="18"/>
    <n v="4"/>
    <x v="0"/>
    <d v="2018-12-18T00:00:00"/>
    <s v="Avg of 4 NM Projects"/>
    <n v="24"/>
    <n v="-1.28"/>
    <n v="-7.1910112359550565E-3"/>
    <n v="35.6"/>
    <n v="29.22"/>
    <n v="-3.74016E-2"/>
  </r>
  <r>
    <x v="3"/>
    <n v="19"/>
    <n v="5"/>
    <x v="0"/>
    <d v="2018-12-19T00:00:00"/>
    <s v="Avg of 4 NM Projects"/>
    <n v="1"/>
    <n v="-1.28"/>
    <n v="-7.1910112359550565E-3"/>
    <n v="35.57"/>
    <n v="34"/>
    <n v="-4.3520000000000003E-2"/>
  </r>
  <r>
    <x v="3"/>
    <n v="19"/>
    <n v="5"/>
    <x v="0"/>
    <d v="2018-12-19T00:00:00"/>
    <s v="Avg of 4 NM Projects"/>
    <n v="2"/>
    <n v="-1.1499999999999999"/>
    <n v="-6.4606741573033704E-3"/>
    <n v="35.06"/>
    <n v="23.99"/>
    <n v="-2.7588499999999995E-2"/>
  </r>
  <r>
    <x v="3"/>
    <n v="19"/>
    <n v="5"/>
    <x v="0"/>
    <d v="2018-12-19T00:00:00"/>
    <s v="Avg of 4 NM Projects"/>
    <n v="3"/>
    <n v="-1.28"/>
    <n v="-7.1910112359550565E-3"/>
    <n v="31.59"/>
    <n v="25.96"/>
    <n v="-3.3228800000000003E-2"/>
  </r>
  <r>
    <x v="3"/>
    <n v="19"/>
    <n v="5"/>
    <x v="0"/>
    <d v="2018-12-19T00:00:00"/>
    <s v="Avg of 4 NM Projects"/>
    <n v="4"/>
    <n v="-1.41"/>
    <n v="-7.9213483146067416E-3"/>
    <n v="31.69"/>
    <n v="24.49"/>
    <n v="-3.4530899999999996E-2"/>
  </r>
  <r>
    <x v="3"/>
    <n v="19"/>
    <n v="5"/>
    <x v="0"/>
    <d v="2018-12-19T00:00:00"/>
    <s v="Avg of 4 NM Projects"/>
    <n v="5"/>
    <n v="-1.28"/>
    <n v="-7.1910112359550565E-3"/>
    <n v="34"/>
    <n v="23.91"/>
    <n v="-3.0604800000000001E-2"/>
  </r>
  <r>
    <x v="3"/>
    <n v="19"/>
    <n v="5"/>
    <x v="0"/>
    <d v="2018-12-19T00:00:00"/>
    <s v="Avg of 4 NM Projects"/>
    <n v="6"/>
    <n v="-1.4100000000000001"/>
    <n v="-7.9213483146067416E-3"/>
    <n v="49.69"/>
    <n v="33.200000000000003"/>
    <n v="-4.6812000000000013E-2"/>
  </r>
  <r>
    <x v="3"/>
    <n v="19"/>
    <n v="5"/>
    <x v="0"/>
    <d v="2018-12-19T00:00:00"/>
    <s v="Avg of 4 NM Projects"/>
    <n v="7"/>
    <n v="-0.26"/>
    <n v="-1.4606741573033708E-3"/>
    <n v="60.19"/>
    <n v="67.47"/>
    <n v="-1.7542200000000001E-2"/>
  </r>
  <r>
    <x v="3"/>
    <n v="19"/>
    <n v="5"/>
    <x v="1"/>
    <d v="2018-12-19T00:00:00"/>
    <s v="Avg of 4 NM Projects"/>
    <n v="8"/>
    <n v="-0.255"/>
    <n v="-1.4325842696629213E-3"/>
    <n v="68.69"/>
    <n v="68.87"/>
    <n v="-1.756185E-2"/>
  </r>
  <r>
    <x v="3"/>
    <n v="19"/>
    <n v="5"/>
    <x v="1"/>
    <d v="2018-12-19T00:00:00"/>
    <s v="Avg of 4 NM Projects"/>
    <n v="9"/>
    <n v="6.6550000000000011"/>
    <n v="3.7387640449438209E-2"/>
    <n v="63.78"/>
    <n v="59.07"/>
    <n v="0.39311085000000007"/>
  </r>
  <r>
    <x v="3"/>
    <n v="19"/>
    <n v="5"/>
    <x v="1"/>
    <d v="2018-12-19T00:00:00"/>
    <s v="Avg of 4 NM Projects"/>
    <n v="10"/>
    <n v="16.634999999999998"/>
    <n v="9.3455056179775273E-2"/>
    <n v="49.56"/>
    <n v="42.46"/>
    <n v="0.70632209999999995"/>
  </r>
  <r>
    <x v="3"/>
    <n v="19"/>
    <n v="5"/>
    <x v="1"/>
    <d v="2018-12-19T00:00:00"/>
    <s v="Avg of 4 NM Projects"/>
    <n v="11"/>
    <n v="27.65"/>
    <n v="0.15533707865168539"/>
    <n v="37.67"/>
    <n v="33.32"/>
    <n v="0.92129799999999995"/>
  </r>
  <r>
    <x v="3"/>
    <n v="19"/>
    <n v="5"/>
    <x v="1"/>
    <d v="2018-12-19T00:00:00"/>
    <s v="Avg of 4 NM Projects"/>
    <n v="12"/>
    <n v="18.560000000000002"/>
    <n v="0.10426966292134833"/>
    <n v="35.340000000000003"/>
    <n v="31.15"/>
    <n v="0.57814399999999999"/>
  </r>
  <r>
    <x v="3"/>
    <n v="19"/>
    <n v="5"/>
    <x v="1"/>
    <d v="2018-12-19T00:00:00"/>
    <s v="Avg of 4 NM Projects"/>
    <n v="13"/>
    <n v="5.5"/>
    <n v="3.0898876404494381E-2"/>
    <n v="34.700000000000003"/>
    <n v="30.05"/>
    <n v="0.16527500000000001"/>
  </r>
  <r>
    <x v="3"/>
    <n v="19"/>
    <n v="5"/>
    <x v="1"/>
    <d v="2018-12-19T00:00:00"/>
    <s v="Avg of 4 NM Projects"/>
    <n v="14"/>
    <n v="8.7050000000000001"/>
    <n v="4.8904494382022469E-2"/>
    <n v="34.74"/>
    <n v="29.22"/>
    <n v="0.25436009999999998"/>
  </r>
  <r>
    <x v="3"/>
    <n v="19"/>
    <n v="5"/>
    <x v="1"/>
    <d v="2018-12-19T00:00:00"/>
    <s v="Avg of 4 NM Projects"/>
    <n v="15"/>
    <n v="5.25"/>
    <n v="2.9494382022471909E-2"/>
    <n v="35.22"/>
    <n v="33.840000000000003"/>
    <n v="0.17766000000000001"/>
  </r>
  <r>
    <x v="3"/>
    <n v="19"/>
    <n v="5"/>
    <x v="1"/>
    <d v="2018-12-19T00:00:00"/>
    <s v="Avg of 4 NM Projects"/>
    <n v="16"/>
    <n v="1.155"/>
    <n v="6.4887640449438205E-3"/>
    <n v="36.520000000000003"/>
    <n v="33.56"/>
    <n v="3.8761799999999999E-2"/>
  </r>
  <r>
    <x v="3"/>
    <n v="19"/>
    <n v="5"/>
    <x v="1"/>
    <d v="2018-12-19T00:00:00"/>
    <s v="Avg of 4 NM Projects"/>
    <n v="17"/>
    <n v="-0.77"/>
    <n v="-4.3258426966292134E-3"/>
    <n v="46.16"/>
    <n v="36.380000000000003"/>
    <n v="-2.8012600000000002E-2"/>
  </r>
  <r>
    <x v="3"/>
    <n v="19"/>
    <n v="5"/>
    <x v="1"/>
    <d v="2018-12-19T00:00:00"/>
    <s v="Avg of 4 NM Projects"/>
    <n v="18"/>
    <n v="-1.4100000000000001"/>
    <n v="-7.9213483146067416E-3"/>
    <n v="61.54"/>
    <n v="38.47"/>
    <n v="-5.4242700000000005E-2"/>
  </r>
  <r>
    <x v="3"/>
    <n v="19"/>
    <n v="5"/>
    <x v="1"/>
    <d v="2018-12-19T00:00:00"/>
    <s v="Avg of 4 NM Projects"/>
    <n v="19"/>
    <n v="-1.1499999999999999"/>
    <n v="-6.4606741573033704E-3"/>
    <n v="60.6"/>
    <n v="39.74"/>
    <n v="-4.5700999999999999E-2"/>
  </r>
  <r>
    <x v="3"/>
    <n v="19"/>
    <n v="5"/>
    <x v="1"/>
    <d v="2018-12-19T00:00:00"/>
    <s v="Avg of 4 NM Projects"/>
    <n v="20"/>
    <n v="-1.41"/>
    <n v="-7.9213483146067416E-3"/>
    <n v="46.68"/>
    <n v="41"/>
    <n v="-5.7809999999999993E-2"/>
  </r>
  <r>
    <x v="3"/>
    <n v="19"/>
    <n v="5"/>
    <x v="1"/>
    <d v="2018-12-19T00:00:00"/>
    <s v="Avg of 4 NM Projects"/>
    <n v="21"/>
    <n v="-1.4100000000000001"/>
    <n v="-7.9213483146067416E-3"/>
    <n v="44.31"/>
    <n v="38.83"/>
    <n v="-5.4750300000000002E-2"/>
  </r>
  <r>
    <x v="3"/>
    <n v="19"/>
    <n v="5"/>
    <x v="1"/>
    <d v="2018-12-19T00:00:00"/>
    <s v="Avg of 4 NM Projects"/>
    <n v="22"/>
    <n v="-1.4100000000000001"/>
    <n v="-7.9213483146067416E-3"/>
    <n v="39.93"/>
    <n v="33.369999999999997"/>
    <n v="-4.7051700000000002E-2"/>
  </r>
  <r>
    <x v="3"/>
    <n v="19"/>
    <n v="5"/>
    <x v="1"/>
    <d v="2018-12-19T00:00:00"/>
    <s v="Avg of 4 NM Projects"/>
    <n v="23"/>
    <n v="-1.28"/>
    <n v="-7.1910112359550565E-3"/>
    <n v="37.130000000000003"/>
    <n v="25.04"/>
    <n v="-3.2051200000000002E-2"/>
  </r>
  <r>
    <x v="3"/>
    <n v="19"/>
    <n v="5"/>
    <x v="0"/>
    <d v="2018-12-19T00:00:00"/>
    <s v="Avg of 4 NM Projects"/>
    <n v="24"/>
    <n v="-1.1499999999999999"/>
    <n v="-6.4606741573033704E-3"/>
    <n v="38.21"/>
    <n v="73.97"/>
    <n v="-8.5065499999999988E-2"/>
  </r>
  <r>
    <x v="3"/>
    <n v="20"/>
    <n v="6"/>
    <x v="0"/>
    <d v="2018-12-20T00:00:00"/>
    <s v="Avg of 4 NM Projects"/>
    <n v="1"/>
    <n v="-1.4100000000000001"/>
    <n v="-7.9213483146067416E-3"/>
    <n v="42.81"/>
    <n v="36.9"/>
    <n v="-5.2029000000000006E-2"/>
  </r>
  <r>
    <x v="3"/>
    <n v="20"/>
    <n v="6"/>
    <x v="0"/>
    <d v="2018-12-20T00:00:00"/>
    <s v="Avg of 4 NM Projects"/>
    <n v="2"/>
    <n v="-1.28"/>
    <n v="-7.1910112359550565E-3"/>
    <n v="38.57"/>
    <n v="26.16"/>
    <n v="-3.3484800000000002E-2"/>
  </r>
  <r>
    <x v="3"/>
    <n v="20"/>
    <n v="6"/>
    <x v="0"/>
    <d v="2018-12-20T00:00:00"/>
    <s v="Avg of 4 NM Projects"/>
    <n v="3"/>
    <n v="-1.4100000000000001"/>
    <n v="-7.9213483146067416E-3"/>
    <n v="33.5"/>
    <n v="29.28"/>
    <n v="-4.1284800000000003E-2"/>
  </r>
  <r>
    <x v="3"/>
    <n v="20"/>
    <n v="6"/>
    <x v="0"/>
    <d v="2018-12-20T00:00:00"/>
    <s v="Avg of 4 NM Projects"/>
    <n v="4"/>
    <n v="-1.4099999999999997"/>
    <n v="-7.9213483146067399E-3"/>
    <n v="33.5"/>
    <n v="34.18"/>
    <n v="-4.8193799999999988E-2"/>
  </r>
  <r>
    <x v="3"/>
    <n v="20"/>
    <n v="6"/>
    <x v="0"/>
    <d v="2018-12-20T00:00:00"/>
    <s v="Avg of 4 NM Projects"/>
    <n v="5"/>
    <n v="-1.28"/>
    <n v="-7.1910112359550565E-3"/>
    <n v="44.04"/>
    <n v="40.92"/>
    <n v="-5.2377600000000003E-2"/>
  </r>
  <r>
    <x v="3"/>
    <n v="20"/>
    <n v="6"/>
    <x v="0"/>
    <d v="2018-12-20T00:00:00"/>
    <s v="Avg of 4 NM Projects"/>
    <n v="6"/>
    <n v="-1.28"/>
    <n v="-7.1910112359550565E-3"/>
    <n v="53.49"/>
    <n v="53.04"/>
    <n v="-6.7891199999999999E-2"/>
  </r>
  <r>
    <x v="3"/>
    <n v="20"/>
    <n v="6"/>
    <x v="0"/>
    <d v="2018-12-20T00:00:00"/>
    <s v="Avg of 4 NM Projects"/>
    <n v="7"/>
    <n v="-0.64500000000000002"/>
    <n v="-3.6235955056179775E-3"/>
    <n v="58.21"/>
    <n v="57.07"/>
    <n v="-3.681015E-2"/>
  </r>
  <r>
    <x v="3"/>
    <n v="20"/>
    <n v="6"/>
    <x v="1"/>
    <d v="2018-12-20T00:00:00"/>
    <s v="Avg of 4 NM Projects"/>
    <n v="8"/>
    <n v="0.51500000000000001"/>
    <n v="2.8932584269662923E-3"/>
    <n v="49.84"/>
    <n v="45.43"/>
    <n v="2.3396450000000003E-2"/>
  </r>
  <r>
    <x v="3"/>
    <n v="20"/>
    <n v="6"/>
    <x v="1"/>
    <d v="2018-12-20T00:00:00"/>
    <s v="Avg of 4 NM Projects"/>
    <n v="9"/>
    <n v="11.01"/>
    <n v="6.1853932584269661E-2"/>
    <n v="43.25"/>
    <n v="39.94"/>
    <n v="0.4397394"/>
  </r>
  <r>
    <x v="3"/>
    <n v="20"/>
    <n v="6"/>
    <x v="1"/>
    <d v="2018-12-20T00:00:00"/>
    <s v="Avg of 4 NM Projects"/>
    <n v="10"/>
    <n v="23.04"/>
    <n v="0.12943820224719102"/>
    <n v="38.020000000000003"/>
    <n v="31.14"/>
    <n v="0.71746560000000004"/>
  </r>
  <r>
    <x v="3"/>
    <n v="20"/>
    <n v="6"/>
    <x v="1"/>
    <d v="2018-12-20T00:00:00"/>
    <s v="Avg of 4 NM Projects"/>
    <n v="11"/>
    <n v="42.625"/>
    <n v="0.23946629213483145"/>
    <n v="35.770000000000003"/>
    <n v="28.79"/>
    <n v="1.22717375"/>
  </r>
  <r>
    <x v="3"/>
    <n v="20"/>
    <n v="6"/>
    <x v="1"/>
    <d v="2018-12-20T00:00:00"/>
    <s v="Avg of 4 NM Projects"/>
    <n v="12"/>
    <n v="42.75"/>
    <n v="0.2401685393258427"/>
    <n v="35.17"/>
    <n v="28.5"/>
    <n v="1.218375"/>
  </r>
  <r>
    <x v="3"/>
    <n v="20"/>
    <n v="6"/>
    <x v="1"/>
    <d v="2018-12-20T00:00:00"/>
    <s v="Avg of 4 NM Projects"/>
    <n v="13"/>
    <n v="45.564999999999998"/>
    <n v="0.25598314606741573"/>
    <n v="32.68"/>
    <n v="29.02"/>
    <n v="1.3222962999999999"/>
  </r>
  <r>
    <x v="3"/>
    <n v="20"/>
    <n v="6"/>
    <x v="1"/>
    <d v="2018-12-20T00:00:00"/>
    <s v="Avg of 4 NM Projects"/>
    <n v="14"/>
    <n v="34.049999999999997"/>
    <n v="0.19129213483146065"/>
    <n v="32.67"/>
    <n v="27.84"/>
    <n v="0.94795199999999991"/>
  </r>
  <r>
    <x v="3"/>
    <n v="20"/>
    <n v="6"/>
    <x v="1"/>
    <d v="2018-12-20T00:00:00"/>
    <s v="Avg of 4 NM Projects"/>
    <n v="15"/>
    <n v="23.675000000000001"/>
    <n v="0.13300561797752811"/>
    <n v="32.9"/>
    <n v="29.53"/>
    <n v="0.69912275000000002"/>
  </r>
  <r>
    <x v="3"/>
    <n v="20"/>
    <n v="6"/>
    <x v="1"/>
    <d v="2018-12-20T00:00:00"/>
    <s v="Avg of 4 NM Projects"/>
    <n v="16"/>
    <n v="5.2450000000000001"/>
    <n v="2.946629213483146E-2"/>
    <n v="32.380000000000003"/>
    <n v="29.42"/>
    <n v="0.15430790000000003"/>
  </r>
  <r>
    <x v="3"/>
    <n v="20"/>
    <n v="6"/>
    <x v="1"/>
    <d v="2018-12-20T00:00:00"/>
    <s v="Avg of 4 NM Projects"/>
    <n v="17"/>
    <n v="-1.03"/>
    <n v="-5.7865168539325846E-3"/>
    <n v="46.56"/>
    <n v="41.36"/>
    <n v="-4.2600800000000001E-2"/>
  </r>
  <r>
    <x v="3"/>
    <n v="20"/>
    <n v="6"/>
    <x v="1"/>
    <d v="2018-12-20T00:00:00"/>
    <s v="Avg of 4 NM Projects"/>
    <n v="18"/>
    <n v="-1.1499999999999999"/>
    <n v="-6.4606741573033704E-3"/>
    <n v="51"/>
    <n v="44.78"/>
    <n v="-5.1497000000000001E-2"/>
  </r>
  <r>
    <x v="3"/>
    <n v="20"/>
    <n v="6"/>
    <x v="1"/>
    <d v="2018-12-20T00:00:00"/>
    <s v="Avg of 4 NM Projects"/>
    <n v="19"/>
    <n v="-1.1499999999999999"/>
    <n v="-6.4606741573033704E-3"/>
    <n v="46.5"/>
    <n v="39.590000000000003"/>
    <n v="-4.55285E-2"/>
  </r>
  <r>
    <x v="3"/>
    <n v="20"/>
    <n v="6"/>
    <x v="1"/>
    <d v="2018-12-20T00:00:00"/>
    <s v="Avg of 4 NM Projects"/>
    <n v="20"/>
    <n v="-1.1499999999999999"/>
    <n v="-6.4606741573033704E-3"/>
    <n v="39.46"/>
    <n v="35.56"/>
    <n v="-4.0894E-2"/>
  </r>
  <r>
    <x v="3"/>
    <n v="20"/>
    <n v="6"/>
    <x v="1"/>
    <d v="2018-12-20T00:00:00"/>
    <s v="Avg of 4 NM Projects"/>
    <n v="21"/>
    <n v="-1.54"/>
    <n v="-8.6516853932584268E-3"/>
    <n v="32.94"/>
    <n v="28.48"/>
    <n v="-4.3859200000000001E-2"/>
  </r>
  <r>
    <x v="3"/>
    <n v="20"/>
    <n v="6"/>
    <x v="1"/>
    <d v="2018-12-20T00:00:00"/>
    <s v="Avg of 4 NM Projects"/>
    <n v="22"/>
    <n v="-1.1499999999999999"/>
    <n v="-6.4606741573033704E-3"/>
    <n v="35.15"/>
    <n v="28.37"/>
    <n v="-3.2625499999999995E-2"/>
  </r>
  <r>
    <x v="3"/>
    <n v="20"/>
    <n v="6"/>
    <x v="1"/>
    <d v="2018-12-20T00:00:00"/>
    <s v="Avg of 4 NM Projects"/>
    <n v="23"/>
    <n v="-1.54"/>
    <n v="-8.6516853932584268E-3"/>
    <n v="32.090000000000003"/>
    <n v="32.82"/>
    <n v="-5.0542799999999999E-2"/>
  </r>
  <r>
    <x v="3"/>
    <n v="20"/>
    <n v="6"/>
    <x v="0"/>
    <d v="2018-12-20T00:00:00"/>
    <s v="Avg of 4 NM Projects"/>
    <n v="24"/>
    <n v="-1.28"/>
    <n v="-7.1910112359550565E-3"/>
    <n v="30.75"/>
    <n v="29.08"/>
    <n v="-3.7222400000000003E-2"/>
  </r>
  <r>
    <x v="3"/>
    <n v="21"/>
    <n v="7"/>
    <x v="0"/>
    <d v="2018-12-21T00:00:00"/>
    <s v="Avg of 4 NM Projects"/>
    <n v="1"/>
    <n v="-1.2799999999999998"/>
    <n v="-7.1910112359550547E-3"/>
    <n v="27.64"/>
    <n v="23.4"/>
    <n v="-2.9951999999999996E-2"/>
  </r>
  <r>
    <x v="3"/>
    <n v="21"/>
    <n v="7"/>
    <x v="0"/>
    <d v="2018-12-21T00:00:00"/>
    <s v="Avg of 4 NM Projects"/>
    <n v="2"/>
    <n v="-1.28"/>
    <n v="-7.1910112359550565E-3"/>
    <n v="27.69"/>
    <n v="21.58"/>
    <n v="-2.7622399999999998E-2"/>
  </r>
  <r>
    <x v="3"/>
    <n v="21"/>
    <n v="7"/>
    <x v="0"/>
    <d v="2018-12-21T00:00:00"/>
    <s v="Avg of 4 NM Projects"/>
    <n v="3"/>
    <n v="-1.1499999999999999"/>
    <n v="-6.4606741573033704E-3"/>
    <n v="23.15"/>
    <n v="27.21"/>
    <n v="-3.12915E-2"/>
  </r>
  <r>
    <x v="3"/>
    <n v="21"/>
    <n v="7"/>
    <x v="0"/>
    <d v="2018-12-21T00:00:00"/>
    <s v="Avg of 4 NM Projects"/>
    <n v="4"/>
    <n v="-1.2799999999999998"/>
    <n v="-7.1910112359550547E-3"/>
    <n v="23.13"/>
    <n v="22.18"/>
    <n v="-2.8390399999999996E-2"/>
  </r>
  <r>
    <x v="3"/>
    <n v="21"/>
    <n v="7"/>
    <x v="0"/>
    <d v="2018-12-21T00:00:00"/>
    <s v="Avg of 4 NM Projects"/>
    <n v="5"/>
    <n v="-1.28"/>
    <n v="-7.1910112359550565E-3"/>
    <n v="25.62"/>
    <n v="17.13"/>
    <n v="-2.1926399999999999E-2"/>
  </r>
  <r>
    <x v="3"/>
    <n v="21"/>
    <n v="7"/>
    <x v="0"/>
    <d v="2018-12-21T00:00:00"/>
    <s v="Avg of 4 NM Projects"/>
    <n v="6"/>
    <n v="-1.2799999999999998"/>
    <n v="-7.1910112359550547E-3"/>
    <n v="27.71"/>
    <n v="24.16"/>
    <n v="-3.0924799999999995E-2"/>
  </r>
  <r>
    <x v="3"/>
    <n v="21"/>
    <n v="7"/>
    <x v="0"/>
    <d v="2018-12-21T00:00:00"/>
    <s v="Avg of 4 NM Projects"/>
    <n v="7"/>
    <n v="-0.77"/>
    <n v="-4.3258426966292134E-3"/>
    <n v="30.39"/>
    <n v="25.2"/>
    <n v="-1.9404000000000001E-2"/>
  </r>
  <r>
    <x v="3"/>
    <n v="21"/>
    <n v="7"/>
    <x v="0"/>
    <d v="2018-12-21T00:00:00"/>
    <s v="Avg of 4 NM Projects"/>
    <n v="8"/>
    <n v="-0.125"/>
    <n v="-7.0224719101123594E-4"/>
    <n v="28.87"/>
    <n v="27.61"/>
    <n v="-3.4512499999999999E-3"/>
  </r>
  <r>
    <x v="3"/>
    <n v="21"/>
    <n v="7"/>
    <x v="0"/>
    <d v="2018-12-21T00:00:00"/>
    <s v="Avg of 4 NM Projects"/>
    <n v="9"/>
    <n v="7.5549999999999997"/>
    <n v="4.2443820224719098E-2"/>
    <n v="28.7"/>
    <n v="27.1"/>
    <n v="0.20474049999999999"/>
  </r>
  <r>
    <x v="3"/>
    <n v="21"/>
    <n v="7"/>
    <x v="0"/>
    <d v="2018-12-21T00:00:00"/>
    <s v="Avg of 4 NM Projects"/>
    <n v="10"/>
    <n v="22.66"/>
    <n v="0.12730337078651685"/>
    <n v="33.76"/>
    <n v="31.5"/>
    <n v="0.71378999999999992"/>
  </r>
  <r>
    <x v="3"/>
    <n v="21"/>
    <n v="7"/>
    <x v="0"/>
    <d v="2018-12-21T00:00:00"/>
    <s v="Avg of 4 NM Projects"/>
    <n v="11"/>
    <n v="36.225000000000001"/>
    <n v="0.20351123595505619"/>
    <n v="40.119999999999997"/>
    <n v="42.09"/>
    <n v="1.52471025"/>
  </r>
  <r>
    <x v="3"/>
    <n v="21"/>
    <n v="7"/>
    <x v="0"/>
    <d v="2018-12-21T00:00:00"/>
    <s v="Avg of 4 NM Projects"/>
    <n v="12"/>
    <n v="41.344999999999999"/>
    <n v="0.23227528089887639"/>
    <n v="36.4"/>
    <n v="39.86"/>
    <n v="1.6480117000000001"/>
  </r>
  <r>
    <x v="3"/>
    <n v="21"/>
    <n v="7"/>
    <x v="0"/>
    <d v="2018-12-21T00:00:00"/>
    <s v="Avg of 4 NM Projects"/>
    <n v="13"/>
    <n v="42.494999999999997"/>
    <n v="0.23873595505617975"/>
    <n v="36.049999999999997"/>
    <n v="33.97"/>
    <n v="1.4435551499999999"/>
  </r>
  <r>
    <x v="3"/>
    <n v="21"/>
    <n v="7"/>
    <x v="0"/>
    <d v="2018-12-21T00:00:00"/>
    <s v="Avg of 4 NM Projects"/>
    <n v="14"/>
    <n v="34.555"/>
    <n v="0.19412921348314607"/>
    <n v="34.840000000000003"/>
    <n v="38.130000000000003"/>
    <n v="1.3175821500000002"/>
  </r>
  <r>
    <x v="3"/>
    <n v="21"/>
    <n v="7"/>
    <x v="0"/>
    <d v="2018-12-21T00:00:00"/>
    <s v="Avg of 4 NM Projects"/>
    <n v="15"/>
    <n v="23.555"/>
    <n v="0.1323314606741573"/>
    <n v="35.99"/>
    <n v="31.54"/>
    <n v="0.74292469999999988"/>
  </r>
  <r>
    <x v="3"/>
    <n v="21"/>
    <n v="7"/>
    <x v="0"/>
    <d v="2018-12-21T00:00:00"/>
    <s v="Avg of 4 NM Projects"/>
    <n v="16"/>
    <n v="8.0649999999999995"/>
    <n v="4.530898876404494E-2"/>
    <n v="35.99"/>
    <n v="26.25"/>
    <n v="0.21170624999999998"/>
  </r>
  <r>
    <x v="3"/>
    <n v="21"/>
    <n v="7"/>
    <x v="0"/>
    <d v="2018-12-21T00:00:00"/>
    <s v="Avg of 4 NM Projects"/>
    <n v="17"/>
    <n v="-0.255"/>
    <n v="-1.4325842696629213E-3"/>
    <n v="34.630000000000003"/>
    <n v="26.29"/>
    <n v="-6.7039500000000002E-3"/>
  </r>
  <r>
    <x v="3"/>
    <n v="21"/>
    <n v="7"/>
    <x v="0"/>
    <d v="2018-12-21T00:00:00"/>
    <s v="Avg of 4 NM Projects"/>
    <n v="18"/>
    <n v="-1.4149999999999998"/>
    <n v="-7.9494382022471891E-3"/>
    <n v="36.659999999999997"/>
    <n v="25.29"/>
    <n v="-3.5785349999999994E-2"/>
  </r>
  <r>
    <x v="3"/>
    <n v="21"/>
    <n v="7"/>
    <x v="0"/>
    <d v="2018-12-21T00:00:00"/>
    <s v="Avg of 4 NM Projects"/>
    <n v="19"/>
    <n v="-1.2799999999999998"/>
    <n v="-7.1910112359550547E-3"/>
    <n v="32"/>
    <n v="22.65"/>
    <n v="-2.8991999999999993E-2"/>
  </r>
  <r>
    <x v="3"/>
    <n v="21"/>
    <n v="7"/>
    <x v="0"/>
    <d v="2018-12-21T00:00:00"/>
    <s v="Avg of 4 NM Projects"/>
    <n v="20"/>
    <n v="-1.4100000000000001"/>
    <n v="-7.9213483146067416E-3"/>
    <n v="30.71"/>
    <n v="22.28"/>
    <n v="-3.1414800000000007E-2"/>
  </r>
  <r>
    <x v="3"/>
    <n v="21"/>
    <n v="7"/>
    <x v="0"/>
    <d v="2018-12-21T00:00:00"/>
    <s v="Avg of 4 NM Projects"/>
    <n v="21"/>
    <n v="-1.1499999999999999"/>
    <n v="-6.4606741573033704E-3"/>
    <n v="31.3"/>
    <n v="23.03"/>
    <n v="-2.6484500000000001E-2"/>
  </r>
  <r>
    <x v="3"/>
    <n v="21"/>
    <n v="7"/>
    <x v="0"/>
    <d v="2018-12-21T00:00:00"/>
    <s v="Avg of 4 NM Projects"/>
    <n v="22"/>
    <n v="-1.1499999999999999"/>
    <n v="-6.4606741573033704E-3"/>
    <n v="30.04"/>
    <n v="25.88"/>
    <n v="-2.9761999999999997E-2"/>
  </r>
  <r>
    <x v="3"/>
    <n v="21"/>
    <n v="7"/>
    <x v="0"/>
    <d v="2018-12-21T00:00:00"/>
    <s v="Avg of 4 NM Projects"/>
    <n v="23"/>
    <n v="-1.28"/>
    <n v="-7.1910112359550565E-3"/>
    <n v="27.49"/>
    <n v="25.04"/>
    <n v="-3.2051200000000002E-2"/>
  </r>
  <r>
    <x v="3"/>
    <n v="21"/>
    <n v="7"/>
    <x v="0"/>
    <d v="2018-12-21T00:00:00"/>
    <s v="Avg of 4 NM Projects"/>
    <n v="24"/>
    <n v="-1.2799999999999998"/>
    <n v="-7.1910112359550547E-3"/>
    <n v="23.45"/>
    <n v="18.13"/>
    <n v="-2.3206399999999995E-2"/>
  </r>
  <r>
    <x v="3"/>
    <n v="22"/>
    <n v="1"/>
    <x v="0"/>
    <d v="2018-12-22T00:00:00"/>
    <s v="Avg of 4 NM Projects"/>
    <n v="1"/>
    <n v="-1.4100000000000001"/>
    <n v="-7.9213483146067416E-3"/>
    <n v="17.920000000000002"/>
    <n v="15.35"/>
    <n v="-2.1643500000000003E-2"/>
  </r>
  <r>
    <x v="3"/>
    <n v="22"/>
    <n v="1"/>
    <x v="0"/>
    <d v="2018-12-22T00:00:00"/>
    <s v="Avg of 4 NM Projects"/>
    <n v="2"/>
    <n v="-1.2799999999999998"/>
    <n v="-7.1910112359550547E-3"/>
    <n v="13.41"/>
    <n v="12.43"/>
    <n v="-1.5910399999999998E-2"/>
  </r>
  <r>
    <x v="3"/>
    <n v="22"/>
    <n v="1"/>
    <x v="0"/>
    <d v="2018-12-22T00:00:00"/>
    <s v="Avg of 4 NM Projects"/>
    <n v="3"/>
    <n v="-1.28"/>
    <n v="-7.1910112359550565E-3"/>
    <n v="15.19"/>
    <n v="2.64"/>
    <n v="-3.3792000000000006E-3"/>
  </r>
  <r>
    <x v="3"/>
    <n v="22"/>
    <n v="1"/>
    <x v="0"/>
    <d v="2018-12-22T00:00:00"/>
    <s v="Avg of 4 NM Projects"/>
    <n v="4"/>
    <n v="-1.4099999999999997"/>
    <n v="-7.9213483146067399E-3"/>
    <n v="15.15"/>
    <n v="1.84"/>
    <n v="-2.5943999999999993E-3"/>
  </r>
  <r>
    <x v="3"/>
    <n v="22"/>
    <n v="1"/>
    <x v="0"/>
    <d v="2018-12-22T00:00:00"/>
    <s v="Avg of 4 NM Projects"/>
    <n v="5"/>
    <n v="-1.28"/>
    <n v="-7.1910112359550565E-3"/>
    <n v="15.67"/>
    <n v="9.77"/>
    <n v="-1.2505599999999999E-2"/>
  </r>
  <r>
    <x v="3"/>
    <n v="22"/>
    <n v="1"/>
    <x v="0"/>
    <d v="2018-12-22T00:00:00"/>
    <s v="Avg of 4 NM Projects"/>
    <n v="6"/>
    <n v="-1.1499999999999999"/>
    <n v="-6.4606741573033704E-3"/>
    <n v="10.78"/>
    <n v="9.9700000000000006"/>
    <n v="-1.14655E-2"/>
  </r>
  <r>
    <x v="3"/>
    <n v="22"/>
    <n v="1"/>
    <x v="0"/>
    <d v="2018-12-22T00:00:00"/>
    <s v="Avg of 4 NM Projects"/>
    <n v="7"/>
    <n v="-1.1549999999999998"/>
    <n v="-6.4887640449438188E-3"/>
    <n v="20.41"/>
    <n v="-9.31"/>
    <n v="1.0753049999999998E-2"/>
  </r>
  <r>
    <x v="3"/>
    <n v="22"/>
    <n v="1"/>
    <x v="0"/>
    <d v="2018-12-22T00:00:00"/>
    <s v="Avg of 4 NM Projects"/>
    <n v="8"/>
    <n v="-0.38500000000000001"/>
    <n v="-2.1629213483146067E-3"/>
    <n v="22.67"/>
    <n v="-13.24"/>
    <n v="5.0974000000000002E-3"/>
  </r>
  <r>
    <x v="3"/>
    <n v="22"/>
    <n v="1"/>
    <x v="0"/>
    <d v="2018-12-22T00:00:00"/>
    <s v="Avg of 4 NM Projects"/>
    <n v="9"/>
    <n v="0.64500000000000002"/>
    <n v="3.6235955056179775E-3"/>
    <n v="27.97"/>
    <n v="14.27"/>
    <n v="9.2041499999999995E-3"/>
  </r>
  <r>
    <x v="3"/>
    <n v="22"/>
    <n v="1"/>
    <x v="0"/>
    <d v="2018-12-22T00:00:00"/>
    <s v="Avg of 4 NM Projects"/>
    <n v="10"/>
    <n v="4.22"/>
    <n v="2.3707865168539323E-2"/>
    <n v="29.48"/>
    <n v="30.35"/>
    <n v="0.128077"/>
  </r>
  <r>
    <x v="3"/>
    <n v="22"/>
    <n v="1"/>
    <x v="0"/>
    <d v="2018-12-22T00:00:00"/>
    <s v="Avg of 4 NM Projects"/>
    <n v="11"/>
    <n v="5.76"/>
    <n v="3.2359550561797755E-2"/>
    <n v="32.47"/>
    <n v="32.299999999999997"/>
    <n v="0.18604799999999996"/>
  </r>
  <r>
    <x v="3"/>
    <n v="22"/>
    <n v="1"/>
    <x v="0"/>
    <d v="2018-12-22T00:00:00"/>
    <s v="Avg of 4 NM Projects"/>
    <n v="12"/>
    <n v="6.4049999999999994"/>
    <n v="3.5983146067415726E-2"/>
    <n v="34.409999999999997"/>
    <n v="29.11"/>
    <n v="0.18644954999999999"/>
  </r>
  <r>
    <x v="3"/>
    <n v="22"/>
    <n v="1"/>
    <x v="0"/>
    <d v="2018-12-22T00:00:00"/>
    <s v="Avg of 4 NM Projects"/>
    <n v="13"/>
    <n v="4.6100000000000003"/>
    <n v="2.5898876404494384E-2"/>
    <n v="32.69"/>
    <n v="25.02"/>
    <n v="0.11534220000000001"/>
  </r>
  <r>
    <x v="3"/>
    <n v="22"/>
    <n v="1"/>
    <x v="0"/>
    <d v="2018-12-22T00:00:00"/>
    <s v="Avg of 4 NM Projects"/>
    <n v="14"/>
    <n v="4.9950000000000001"/>
    <n v="2.8061797752808988E-2"/>
    <n v="32.409999999999997"/>
    <n v="23.62"/>
    <n v="0.11798190000000001"/>
  </r>
  <r>
    <x v="3"/>
    <n v="22"/>
    <n v="1"/>
    <x v="0"/>
    <d v="2018-12-22T00:00:00"/>
    <s v="Avg of 4 NM Projects"/>
    <n v="15"/>
    <n v="2.69"/>
    <n v="1.5112359550561798E-2"/>
    <n v="30.78"/>
    <n v="22.42"/>
    <n v="6.0309800000000004E-2"/>
  </r>
  <r>
    <x v="3"/>
    <n v="22"/>
    <n v="1"/>
    <x v="0"/>
    <d v="2018-12-22T00:00:00"/>
    <s v="Avg of 4 NM Projects"/>
    <n v="16"/>
    <n v="-1.0249999999999999"/>
    <n v="-5.7584269662921345E-3"/>
    <n v="28.8"/>
    <n v="23.07"/>
    <n v="-2.3646749999999998E-2"/>
  </r>
  <r>
    <x v="3"/>
    <n v="22"/>
    <n v="1"/>
    <x v="0"/>
    <d v="2018-12-22T00:00:00"/>
    <s v="Avg of 4 NM Projects"/>
    <n v="17"/>
    <n v="-1.54"/>
    <n v="-8.6516853932584268E-3"/>
    <n v="33.659999999999997"/>
    <n v="27.77"/>
    <n v="-4.27658E-2"/>
  </r>
  <r>
    <x v="3"/>
    <n v="22"/>
    <n v="1"/>
    <x v="0"/>
    <d v="2018-12-22T00:00:00"/>
    <s v="Avg of 4 NM Projects"/>
    <n v="18"/>
    <n v="-1.2799999999999998"/>
    <n v="-7.1910112359550547E-3"/>
    <n v="43.96"/>
    <n v="31.18"/>
    <n v="-3.9910399999999999E-2"/>
  </r>
  <r>
    <x v="3"/>
    <n v="22"/>
    <n v="1"/>
    <x v="0"/>
    <d v="2018-12-22T00:00:00"/>
    <s v="Avg of 4 NM Projects"/>
    <n v="19"/>
    <n v="-1.28"/>
    <n v="-7.1910112359550565E-3"/>
    <n v="36.979999999999997"/>
    <n v="31.84"/>
    <n v="-4.0755200000000005E-2"/>
  </r>
  <r>
    <x v="3"/>
    <n v="22"/>
    <n v="1"/>
    <x v="0"/>
    <d v="2018-12-22T00:00:00"/>
    <s v="Avg of 4 NM Projects"/>
    <n v="20"/>
    <n v="-1.1499999999999999"/>
    <n v="-6.4606741573033704E-3"/>
    <n v="33.97"/>
    <n v="34.65"/>
    <n v="-3.9847499999999994E-2"/>
  </r>
  <r>
    <x v="3"/>
    <n v="22"/>
    <n v="1"/>
    <x v="0"/>
    <d v="2018-12-22T00:00:00"/>
    <s v="Avg of 4 NM Projects"/>
    <n v="21"/>
    <n v="-1.2799999999999998"/>
    <n v="-7.1910112359550547E-3"/>
    <n v="32.83"/>
    <n v="32.840000000000003"/>
    <n v="-4.2035199999999995E-2"/>
  </r>
  <r>
    <x v="3"/>
    <n v="22"/>
    <n v="1"/>
    <x v="0"/>
    <d v="2018-12-22T00:00:00"/>
    <s v="Avg of 4 NM Projects"/>
    <n v="22"/>
    <n v="-1.28"/>
    <n v="-7.1910112359550565E-3"/>
    <n v="28.88"/>
    <n v="28.54"/>
    <n v="-3.65312E-2"/>
  </r>
  <r>
    <x v="3"/>
    <n v="22"/>
    <n v="1"/>
    <x v="0"/>
    <d v="2018-12-22T00:00:00"/>
    <s v="Avg of 4 NM Projects"/>
    <n v="23"/>
    <n v="-1.4100000000000001"/>
    <n v="-7.9213483146067416E-3"/>
    <n v="27.44"/>
    <n v="28.17"/>
    <n v="-3.9719700000000004E-2"/>
  </r>
  <r>
    <x v="3"/>
    <n v="22"/>
    <n v="1"/>
    <x v="0"/>
    <d v="2018-12-22T00:00:00"/>
    <s v="Avg of 4 NM Projects"/>
    <n v="24"/>
    <n v="-1.1499999999999999"/>
    <n v="-6.4606741573033704E-3"/>
    <n v="22.34"/>
    <n v="22.97"/>
    <n v="-2.6415499999999998E-2"/>
  </r>
  <r>
    <x v="3"/>
    <n v="23"/>
    <n v="2"/>
    <x v="0"/>
    <d v="2018-12-23T00:00:00"/>
    <s v="Avg of 4 NM Projects"/>
    <n v="1"/>
    <n v="-1.54"/>
    <n v="-8.6516853932584268E-3"/>
    <n v="22.67"/>
    <n v="23.17"/>
    <n v="-3.56818E-2"/>
  </r>
  <r>
    <x v="3"/>
    <n v="23"/>
    <n v="2"/>
    <x v="0"/>
    <d v="2018-12-23T00:00:00"/>
    <s v="Avg of 4 NM Projects"/>
    <n v="2"/>
    <n v="-1.28"/>
    <n v="-7.1910112359550565E-3"/>
    <n v="20.89"/>
    <n v="22.46"/>
    <n v="-2.8748800000000001E-2"/>
  </r>
  <r>
    <x v="3"/>
    <n v="23"/>
    <n v="2"/>
    <x v="0"/>
    <d v="2018-12-23T00:00:00"/>
    <s v="Avg of 4 NM Projects"/>
    <n v="3"/>
    <n v="-1.2799999999999998"/>
    <n v="-7.1910112359550547E-3"/>
    <n v="20.96"/>
    <n v="23.84"/>
    <n v="-3.0515199999999996E-2"/>
  </r>
  <r>
    <x v="3"/>
    <n v="23"/>
    <n v="2"/>
    <x v="0"/>
    <d v="2018-12-23T00:00:00"/>
    <s v="Avg of 4 NM Projects"/>
    <n v="4"/>
    <n v="-1.28"/>
    <n v="-7.1910112359550565E-3"/>
    <n v="20.91"/>
    <n v="24.61"/>
    <n v="-3.1500800000000002E-2"/>
  </r>
  <r>
    <x v="3"/>
    <n v="23"/>
    <n v="2"/>
    <x v="0"/>
    <d v="2018-12-23T00:00:00"/>
    <s v="Avg of 4 NM Projects"/>
    <n v="5"/>
    <n v="-1.1499999999999999"/>
    <n v="-6.4606741573033704E-3"/>
    <n v="21.27"/>
    <n v="24.26"/>
    <n v="-2.7899E-2"/>
  </r>
  <r>
    <x v="3"/>
    <n v="23"/>
    <n v="2"/>
    <x v="0"/>
    <d v="2018-12-23T00:00:00"/>
    <s v="Avg of 4 NM Projects"/>
    <n v="6"/>
    <n v="-1.54"/>
    <n v="-8.6516853932584268E-3"/>
    <n v="22.48"/>
    <n v="25.64"/>
    <n v="-3.9485600000000003E-2"/>
  </r>
  <r>
    <x v="3"/>
    <n v="23"/>
    <n v="2"/>
    <x v="0"/>
    <d v="2018-12-23T00:00:00"/>
    <s v="Avg of 4 NM Projects"/>
    <n v="7"/>
    <n v="-1.2799999999999998"/>
    <n v="-7.1910112359550547E-3"/>
    <n v="21.12"/>
    <n v="10.37"/>
    <n v="-1.3273599999999997E-2"/>
  </r>
  <r>
    <x v="3"/>
    <n v="23"/>
    <n v="2"/>
    <x v="1"/>
    <d v="2018-12-23T00:00:00"/>
    <s v="Avg of 4 NM Projects"/>
    <n v="8"/>
    <n v="-1.54"/>
    <n v="-8.6516853932584268E-3"/>
    <n v="22.81"/>
    <n v="27.34"/>
    <n v="-4.2103599999999998E-2"/>
  </r>
  <r>
    <x v="3"/>
    <n v="23"/>
    <n v="2"/>
    <x v="1"/>
    <d v="2018-12-23T00:00:00"/>
    <s v="Avg of 4 NM Projects"/>
    <n v="9"/>
    <n v="2.5649999999999999"/>
    <n v="1.4410112359550562E-2"/>
    <n v="24.05"/>
    <n v="32.799999999999997"/>
    <n v="8.4131999999999985E-2"/>
  </r>
  <r>
    <x v="3"/>
    <n v="23"/>
    <n v="2"/>
    <x v="1"/>
    <d v="2018-12-23T00:00:00"/>
    <s v="Avg of 4 NM Projects"/>
    <n v="10"/>
    <n v="7.8049999999999997"/>
    <n v="4.3848314606741573E-2"/>
    <n v="24.86"/>
    <n v="26.78"/>
    <n v="0.20901790000000001"/>
  </r>
  <r>
    <x v="3"/>
    <n v="23"/>
    <n v="2"/>
    <x v="1"/>
    <d v="2018-12-23T00:00:00"/>
    <s v="Avg of 4 NM Projects"/>
    <n v="11"/>
    <n v="13.445"/>
    <n v="7.553370786516854E-2"/>
    <n v="25.95"/>
    <n v="23.62"/>
    <n v="0.31757089999999999"/>
  </r>
  <r>
    <x v="3"/>
    <n v="23"/>
    <n v="2"/>
    <x v="1"/>
    <d v="2018-12-23T00:00:00"/>
    <s v="Avg of 4 NM Projects"/>
    <n v="12"/>
    <n v="13.315000000000001"/>
    <n v="7.480337078651686E-2"/>
    <n v="26.33"/>
    <n v="21.81"/>
    <n v="0.29040015000000002"/>
  </r>
  <r>
    <x v="3"/>
    <n v="23"/>
    <n v="2"/>
    <x v="1"/>
    <d v="2018-12-23T00:00:00"/>
    <s v="Avg of 4 NM Projects"/>
    <n v="13"/>
    <n v="24.45"/>
    <n v="0.13735955056179774"/>
    <n v="25.9"/>
    <n v="22.5"/>
    <n v="0.55012499999999998"/>
  </r>
  <r>
    <x v="3"/>
    <n v="23"/>
    <n v="2"/>
    <x v="1"/>
    <d v="2018-12-23T00:00:00"/>
    <s v="Avg of 4 NM Projects"/>
    <n v="14"/>
    <n v="27.650000000000002"/>
    <n v="0.15533707865168542"/>
    <n v="25.95"/>
    <n v="25.04"/>
    <n v="0.69235599999999997"/>
  </r>
  <r>
    <x v="3"/>
    <n v="23"/>
    <n v="2"/>
    <x v="1"/>
    <d v="2018-12-23T00:00:00"/>
    <s v="Avg of 4 NM Projects"/>
    <n v="15"/>
    <n v="26.5"/>
    <n v="0.14887640449438203"/>
    <n v="26.78"/>
    <n v="27.01"/>
    <n v="0.71576499999999998"/>
  </r>
  <r>
    <x v="3"/>
    <n v="23"/>
    <n v="2"/>
    <x v="1"/>
    <d v="2018-12-23T00:00:00"/>
    <s v="Avg of 4 NM Projects"/>
    <n v="16"/>
    <n v="10.625"/>
    <n v="5.9691011235955056E-2"/>
    <n v="27.19"/>
    <n v="27.81"/>
    <n v="0.29548124999999997"/>
  </r>
  <r>
    <x v="3"/>
    <n v="23"/>
    <n v="2"/>
    <x v="1"/>
    <d v="2018-12-23T00:00:00"/>
    <s v="Avg of 4 NM Projects"/>
    <n v="17"/>
    <n v="-1.28"/>
    <n v="-7.1910112359550565E-3"/>
    <n v="31.66"/>
    <n v="33.75"/>
    <n v="-4.3200000000000002E-2"/>
  </r>
  <r>
    <x v="3"/>
    <n v="23"/>
    <n v="2"/>
    <x v="1"/>
    <d v="2018-12-23T00:00:00"/>
    <s v="Avg of 4 NM Projects"/>
    <n v="18"/>
    <n v="-1.2799999999999998"/>
    <n v="-7.1910112359550547E-3"/>
    <n v="40.72"/>
    <n v="50.59"/>
    <n v="-6.4755199999999985E-2"/>
  </r>
  <r>
    <x v="3"/>
    <n v="23"/>
    <n v="2"/>
    <x v="1"/>
    <d v="2018-12-23T00:00:00"/>
    <s v="Avg of 4 NM Projects"/>
    <n v="19"/>
    <n v="-1.2799999999999998"/>
    <n v="-7.1910112359550547E-3"/>
    <n v="40.49"/>
    <n v="51.99"/>
    <n v="-6.6547199999999987E-2"/>
  </r>
  <r>
    <x v="3"/>
    <n v="23"/>
    <n v="2"/>
    <x v="1"/>
    <d v="2018-12-23T00:00:00"/>
    <s v="Avg of 4 NM Projects"/>
    <n v="20"/>
    <n v="-1.4100000000000001"/>
    <n v="-7.9213483146067416E-3"/>
    <n v="35.75"/>
    <n v="47.72"/>
    <n v="-6.7285200000000003E-2"/>
  </r>
  <r>
    <x v="3"/>
    <n v="23"/>
    <n v="2"/>
    <x v="1"/>
    <d v="2018-12-23T00:00:00"/>
    <s v="Avg of 4 NM Projects"/>
    <n v="21"/>
    <n v="-1.4099999999999997"/>
    <n v="-7.9213483146067399E-3"/>
    <n v="33.090000000000003"/>
    <n v="46.03"/>
    <n v="-6.4902299999999982E-2"/>
  </r>
  <r>
    <x v="3"/>
    <n v="23"/>
    <n v="2"/>
    <x v="1"/>
    <d v="2018-12-23T00:00:00"/>
    <s v="Avg of 4 NM Projects"/>
    <n v="22"/>
    <n v="-1.4100000000000001"/>
    <n v="-7.9213483146067416E-3"/>
    <n v="29.75"/>
    <n v="48.68"/>
    <n v="-6.86388E-2"/>
  </r>
  <r>
    <x v="3"/>
    <n v="23"/>
    <n v="2"/>
    <x v="1"/>
    <d v="2018-12-23T00:00:00"/>
    <s v="Avg of 4 NM Projects"/>
    <n v="23"/>
    <n v="-1.1499999999999999"/>
    <n v="-6.4606741573033704E-3"/>
    <n v="29.01"/>
    <n v="49.9"/>
    <n v="-5.7384999999999992E-2"/>
  </r>
  <r>
    <x v="3"/>
    <n v="23"/>
    <n v="2"/>
    <x v="0"/>
    <d v="2018-12-23T00:00:00"/>
    <s v="Avg of 4 NM Projects"/>
    <n v="24"/>
    <n v="-1.28"/>
    <n v="-7.1910112359550565E-3"/>
    <n v="28.58"/>
    <n v="53.11"/>
    <n v="-6.7980800000000008E-2"/>
  </r>
  <r>
    <x v="3"/>
    <n v="24"/>
    <n v="3"/>
    <x v="0"/>
    <d v="2018-12-24T00:00:00"/>
    <s v="Avg of 4 NM Projects"/>
    <n v="1"/>
    <n v="-1.28"/>
    <n v="-7.1910112359550565E-3"/>
    <n v="29.69"/>
    <n v="35.1"/>
    <n v="-4.4928000000000003E-2"/>
  </r>
  <r>
    <x v="3"/>
    <n v="24"/>
    <n v="3"/>
    <x v="0"/>
    <d v="2018-12-24T00:00:00"/>
    <s v="Avg of 4 NM Projects"/>
    <n v="2"/>
    <n v="-1.2799999999999998"/>
    <n v="-7.1910112359550547E-3"/>
    <n v="26.01"/>
    <n v="28.23"/>
    <n v="-3.613439999999999E-2"/>
  </r>
  <r>
    <x v="3"/>
    <n v="24"/>
    <n v="3"/>
    <x v="0"/>
    <d v="2018-12-24T00:00:00"/>
    <s v="Avg of 4 NM Projects"/>
    <n v="3"/>
    <n v="-1.4100000000000001"/>
    <n v="-7.9213483146067416E-3"/>
    <n v="25.97"/>
    <n v="27.62"/>
    <n v="-3.8944200000000005E-2"/>
  </r>
  <r>
    <x v="3"/>
    <n v="24"/>
    <n v="3"/>
    <x v="0"/>
    <d v="2018-12-24T00:00:00"/>
    <s v="Avg of 4 NM Projects"/>
    <n v="4"/>
    <n v="-1.28"/>
    <n v="-7.1910112359550565E-3"/>
    <n v="25.91"/>
    <n v="30.66"/>
    <n v="-3.9244799999999996E-2"/>
  </r>
  <r>
    <x v="3"/>
    <n v="24"/>
    <n v="3"/>
    <x v="0"/>
    <d v="2018-12-24T00:00:00"/>
    <s v="Avg of 4 NM Projects"/>
    <n v="5"/>
    <n v="-1.2799999999999998"/>
    <n v="-7.1910112359550547E-3"/>
    <n v="29.02"/>
    <n v="31.35"/>
    <n v="-4.012799999999999E-2"/>
  </r>
  <r>
    <x v="3"/>
    <n v="24"/>
    <n v="3"/>
    <x v="0"/>
    <d v="2018-12-24T00:00:00"/>
    <s v="Avg of 4 NM Projects"/>
    <n v="6"/>
    <n v="-1.28"/>
    <n v="-7.1910112359550565E-3"/>
    <n v="31.72"/>
    <n v="29.86"/>
    <n v="-3.8220799999999999E-2"/>
  </r>
  <r>
    <x v="3"/>
    <n v="24"/>
    <n v="3"/>
    <x v="0"/>
    <d v="2018-12-24T00:00:00"/>
    <s v="Avg of 4 NM Projects"/>
    <n v="7"/>
    <n v="-1.1499999999999999"/>
    <n v="-6.4606741573033704E-3"/>
    <n v="29.93"/>
    <n v="12.85"/>
    <n v="-1.4777499999999997E-2"/>
  </r>
  <r>
    <x v="3"/>
    <n v="24"/>
    <n v="3"/>
    <x v="1"/>
    <d v="2018-12-24T00:00:00"/>
    <s v="Avg of 4 NM Projects"/>
    <n v="8"/>
    <n v="-1.4100000000000001"/>
    <n v="-7.9213483146067416E-3"/>
    <n v="35.4"/>
    <n v="35.69"/>
    <n v="-5.0322900000000004E-2"/>
  </r>
  <r>
    <x v="3"/>
    <n v="24"/>
    <n v="3"/>
    <x v="1"/>
    <d v="2018-12-24T00:00:00"/>
    <s v="Avg of 4 NM Projects"/>
    <n v="9"/>
    <n v="4.9850000000000003"/>
    <n v="2.8005617977528093E-2"/>
    <n v="36.14"/>
    <n v="41.13"/>
    <n v="0.20503305000000002"/>
  </r>
  <r>
    <x v="3"/>
    <n v="24"/>
    <n v="3"/>
    <x v="1"/>
    <d v="2018-12-24T00:00:00"/>
    <s v="Avg of 4 NM Projects"/>
    <n v="10"/>
    <n v="14.98"/>
    <n v="8.4157303370786515E-2"/>
    <n v="47"/>
    <n v="52.94"/>
    <n v="0.7930412"/>
  </r>
  <r>
    <x v="3"/>
    <n v="24"/>
    <n v="3"/>
    <x v="1"/>
    <d v="2018-12-24T00:00:00"/>
    <s v="Avg of 4 NM Projects"/>
    <n v="11"/>
    <n v="23.169999999999998"/>
    <n v="0.13016853932584269"/>
    <n v="51.32"/>
    <n v="54.1"/>
    <n v="1.2534969999999999"/>
  </r>
  <r>
    <x v="3"/>
    <n v="24"/>
    <n v="3"/>
    <x v="1"/>
    <d v="2018-12-24T00:00:00"/>
    <s v="Avg of 4 NM Projects"/>
    <n v="12"/>
    <n v="34.56"/>
    <n v="0.19415730337078652"/>
    <n v="49.29"/>
    <n v="38.49"/>
    <n v="1.3302144"/>
  </r>
  <r>
    <x v="3"/>
    <n v="24"/>
    <n v="3"/>
    <x v="1"/>
    <d v="2018-12-24T00:00:00"/>
    <s v="Avg of 4 NM Projects"/>
    <n v="13"/>
    <n v="35.58"/>
    <n v="0.19988764044943819"/>
    <n v="47.38"/>
    <n v="35.47"/>
    <n v="1.2620226000000001"/>
  </r>
  <r>
    <x v="3"/>
    <n v="24"/>
    <n v="3"/>
    <x v="1"/>
    <d v="2018-12-24T00:00:00"/>
    <s v="Avg of 4 NM Projects"/>
    <n v="14"/>
    <n v="18.945000000000004"/>
    <n v="0.10643258426966294"/>
    <n v="43.75"/>
    <n v="33.46"/>
    <n v="0.63389970000000018"/>
  </r>
  <r>
    <x v="3"/>
    <n v="24"/>
    <n v="3"/>
    <x v="1"/>
    <d v="2018-12-24T00:00:00"/>
    <s v="Avg of 4 NM Projects"/>
    <n v="15"/>
    <n v="8.0649999999999995"/>
    <n v="4.530898876404494E-2"/>
    <n v="44.84"/>
    <n v="32.08"/>
    <n v="0.25872519999999999"/>
  </r>
  <r>
    <x v="3"/>
    <n v="24"/>
    <n v="3"/>
    <x v="1"/>
    <d v="2018-12-24T00:00:00"/>
    <s v="Avg of 4 NM Projects"/>
    <n v="16"/>
    <n v="0.64"/>
    <n v="3.5955056179775282E-3"/>
    <n v="45"/>
    <n v="35.700000000000003"/>
    <n v="2.2848000000000004E-2"/>
  </r>
  <r>
    <x v="3"/>
    <n v="24"/>
    <n v="3"/>
    <x v="1"/>
    <d v="2018-12-24T00:00:00"/>
    <s v="Avg of 4 NM Projects"/>
    <n v="17"/>
    <n v="-1.4100000000000001"/>
    <n v="-7.9213483146067416E-3"/>
    <n v="49.55"/>
    <n v="43.75"/>
    <n v="-6.1687500000000006E-2"/>
  </r>
  <r>
    <x v="3"/>
    <n v="24"/>
    <n v="3"/>
    <x v="1"/>
    <d v="2018-12-24T00:00:00"/>
    <s v="Avg of 4 NM Projects"/>
    <n v="18"/>
    <n v="-1.41"/>
    <n v="-7.9213483146067416E-3"/>
    <n v="60.81"/>
    <n v="33.99"/>
    <n v="-4.79259E-2"/>
  </r>
  <r>
    <x v="3"/>
    <n v="24"/>
    <n v="3"/>
    <x v="1"/>
    <d v="2018-12-24T00:00:00"/>
    <s v="Avg of 4 NM Projects"/>
    <n v="19"/>
    <n v="-1.1499999999999999"/>
    <n v="-6.4606741573033704E-3"/>
    <n v="51.65"/>
    <n v="32.01"/>
    <n v="-3.6811499999999997E-2"/>
  </r>
  <r>
    <x v="3"/>
    <n v="24"/>
    <n v="3"/>
    <x v="1"/>
    <d v="2018-12-24T00:00:00"/>
    <s v="Avg of 4 NM Projects"/>
    <n v="20"/>
    <n v="-1.28"/>
    <n v="-7.1910112359550565E-3"/>
    <n v="48.33"/>
    <n v="28.86"/>
    <n v="-3.6940800000000003E-2"/>
  </r>
  <r>
    <x v="3"/>
    <n v="24"/>
    <n v="3"/>
    <x v="1"/>
    <d v="2018-12-24T00:00:00"/>
    <s v="Avg of 4 NM Projects"/>
    <n v="21"/>
    <n v="-1.2799999999999998"/>
    <n v="-7.1910112359550547E-3"/>
    <n v="41.33"/>
    <n v="24.92"/>
    <n v="-3.1897599999999998E-2"/>
  </r>
  <r>
    <x v="3"/>
    <n v="24"/>
    <n v="3"/>
    <x v="1"/>
    <d v="2018-12-24T00:00:00"/>
    <s v="Avg of 4 NM Projects"/>
    <n v="22"/>
    <n v="-1.4100000000000001"/>
    <n v="-7.9213483146067416E-3"/>
    <n v="33.67"/>
    <n v="24.66"/>
    <n v="-3.4770599999999999E-2"/>
  </r>
  <r>
    <x v="3"/>
    <n v="24"/>
    <n v="3"/>
    <x v="1"/>
    <d v="2018-12-24T00:00:00"/>
    <s v="Avg of 4 NM Projects"/>
    <n v="23"/>
    <n v="-1.1499999999999999"/>
    <n v="-6.4606741573033704E-3"/>
    <n v="35.86"/>
    <n v="23.42"/>
    <n v="-2.6932999999999999E-2"/>
  </r>
  <r>
    <x v="3"/>
    <n v="24"/>
    <n v="3"/>
    <x v="0"/>
    <d v="2018-12-24T00:00:00"/>
    <s v="Avg of 4 NM Projects"/>
    <n v="24"/>
    <n v="-1.4100000000000001"/>
    <n v="-7.9213483146067416E-3"/>
    <n v="34.659999999999997"/>
    <n v="25.16"/>
    <n v="-3.547560000000001E-2"/>
  </r>
  <r>
    <x v="3"/>
    <n v="25"/>
    <n v="4"/>
    <x v="0"/>
    <d v="2018-12-25T00:00:00"/>
    <s v="Avg of 4 NM Projects"/>
    <n v="1"/>
    <n v="-1.1499999999999999"/>
    <n v="-6.4606741573033704E-3"/>
    <n v="34.24"/>
    <n v="29.03"/>
    <n v="-3.3384499999999998E-2"/>
  </r>
  <r>
    <x v="3"/>
    <n v="25"/>
    <n v="4"/>
    <x v="0"/>
    <d v="2018-12-25T00:00:00"/>
    <s v="Avg of 4 NM Projects"/>
    <n v="2"/>
    <n v="-1.28"/>
    <n v="-7.1910112359550565E-3"/>
    <n v="29.7"/>
    <n v="24.55"/>
    <n v="-3.1424000000000001E-2"/>
  </r>
  <r>
    <x v="3"/>
    <n v="25"/>
    <n v="4"/>
    <x v="0"/>
    <d v="2018-12-25T00:00:00"/>
    <s v="Avg of 4 NM Projects"/>
    <n v="3"/>
    <n v="-1.28"/>
    <n v="-7.1910112359550565E-3"/>
    <n v="28.9"/>
    <n v="24.69"/>
    <n v="-3.1603199999999998E-2"/>
  </r>
  <r>
    <x v="3"/>
    <n v="25"/>
    <n v="4"/>
    <x v="0"/>
    <d v="2018-12-25T00:00:00"/>
    <s v="Avg of 4 NM Projects"/>
    <n v="4"/>
    <n v="-1.41"/>
    <n v="-7.9213483146067416E-3"/>
    <n v="28.94"/>
    <n v="15"/>
    <n v="-2.1149999999999999E-2"/>
  </r>
  <r>
    <x v="3"/>
    <n v="25"/>
    <n v="4"/>
    <x v="0"/>
    <d v="2018-12-25T00:00:00"/>
    <s v="Avg of 4 NM Projects"/>
    <n v="5"/>
    <n v="-1.54"/>
    <n v="-8.6516853932584268E-3"/>
    <n v="28.93"/>
    <n v="22.66"/>
    <n v="-3.4896400000000001E-2"/>
  </r>
  <r>
    <x v="3"/>
    <n v="25"/>
    <n v="4"/>
    <x v="0"/>
    <d v="2018-12-25T00:00:00"/>
    <s v="Avg of 4 NM Projects"/>
    <n v="6"/>
    <n v="-1.1499999999999999"/>
    <n v="-6.4606741573033704E-3"/>
    <n v="31.26"/>
    <n v="24.31"/>
    <n v="-2.7956499999999995E-2"/>
  </r>
  <r>
    <x v="3"/>
    <n v="25"/>
    <n v="4"/>
    <x v="0"/>
    <d v="2018-12-25T00:00:00"/>
    <s v="Avg of 4 NM Projects"/>
    <n v="7"/>
    <n v="-1.28"/>
    <n v="-7.1910112359550565E-3"/>
    <n v="30.85"/>
    <n v="24.51"/>
    <n v="-3.1372799999999999E-2"/>
  </r>
  <r>
    <x v="3"/>
    <n v="25"/>
    <n v="4"/>
    <x v="1"/>
    <d v="2018-12-25T00:00:00"/>
    <s v="Avg of 4 NM Projects"/>
    <n v="8"/>
    <n v="-1.1549999999999998"/>
    <n v="-6.4887640449438188E-3"/>
    <n v="34.28"/>
    <n v="29.49"/>
    <n v="-3.4060949999999993E-2"/>
  </r>
  <r>
    <x v="3"/>
    <n v="25"/>
    <n v="4"/>
    <x v="1"/>
    <d v="2018-12-25T00:00:00"/>
    <s v="Avg of 4 NM Projects"/>
    <n v="9"/>
    <n v="8.83"/>
    <n v="4.9606741573033707E-2"/>
    <n v="37.53"/>
    <n v="27.73"/>
    <n v="0.24485590000000002"/>
  </r>
  <r>
    <x v="3"/>
    <n v="25"/>
    <n v="4"/>
    <x v="1"/>
    <d v="2018-12-25T00:00:00"/>
    <s v="Avg of 4 NM Projects"/>
    <n v="10"/>
    <n v="18.815000000000001"/>
    <n v="0.10570224719101125"/>
    <n v="39.56"/>
    <n v="24.37"/>
    <n v="0.45852155000000006"/>
  </r>
  <r>
    <x v="3"/>
    <n v="25"/>
    <n v="4"/>
    <x v="1"/>
    <d v="2018-12-25T00:00:00"/>
    <s v="Avg of 4 NM Projects"/>
    <n v="11"/>
    <n v="33.409999999999997"/>
    <n v="0.18769662921348312"/>
    <n v="39.549999999999997"/>
    <n v="23.54"/>
    <n v="0.78647139999999993"/>
  </r>
  <r>
    <x v="3"/>
    <n v="25"/>
    <n v="4"/>
    <x v="1"/>
    <d v="2018-12-25T00:00:00"/>
    <s v="Avg of 4 NM Projects"/>
    <n v="12"/>
    <n v="39.545000000000002"/>
    <n v="0.22216292134831461"/>
    <n v="39.049999999999997"/>
    <n v="23.08"/>
    <n v="0.91269859999999992"/>
  </r>
  <r>
    <x v="3"/>
    <n v="25"/>
    <n v="4"/>
    <x v="1"/>
    <d v="2018-12-25T00:00:00"/>
    <s v="Avg of 4 NM Projects"/>
    <n v="13"/>
    <n v="40.450000000000003"/>
    <n v="0.22724719101123597"/>
    <n v="37.9"/>
    <n v="19.559999999999999"/>
    <n v="0.79120199999999996"/>
  </r>
  <r>
    <x v="3"/>
    <n v="25"/>
    <n v="4"/>
    <x v="1"/>
    <d v="2018-12-25T00:00:00"/>
    <s v="Avg of 4 NM Projects"/>
    <n v="14"/>
    <n v="36.480000000000004"/>
    <n v="0.20494382022471913"/>
    <n v="36.56"/>
    <n v="12.13"/>
    <n v="0.44250240000000007"/>
  </r>
  <r>
    <x v="3"/>
    <n v="25"/>
    <n v="4"/>
    <x v="1"/>
    <d v="2018-12-25T00:00:00"/>
    <s v="Avg of 4 NM Projects"/>
    <n v="15"/>
    <n v="27.13"/>
    <n v="0.15241573033707864"/>
    <n v="39.29"/>
    <n v="21.68"/>
    <n v="0.58817839999999999"/>
  </r>
  <r>
    <x v="3"/>
    <n v="25"/>
    <n v="4"/>
    <x v="1"/>
    <d v="2018-12-25T00:00:00"/>
    <s v="Avg of 4 NM Projects"/>
    <n v="16"/>
    <n v="11.525000000000002"/>
    <n v="6.4747191011235966E-2"/>
    <n v="37"/>
    <n v="23.53"/>
    <n v="0.27118325000000004"/>
  </r>
  <r>
    <x v="3"/>
    <n v="25"/>
    <n v="4"/>
    <x v="1"/>
    <d v="2018-12-25T00:00:00"/>
    <s v="Avg of 4 NM Projects"/>
    <n v="17"/>
    <n v="-1.1499999999999999"/>
    <n v="-6.4606741573033704E-3"/>
    <n v="39.43"/>
    <n v="25.02"/>
    <n v="-2.8772999999999996E-2"/>
  </r>
  <r>
    <x v="3"/>
    <n v="25"/>
    <n v="4"/>
    <x v="1"/>
    <d v="2018-12-25T00:00:00"/>
    <s v="Avg of 4 NM Projects"/>
    <n v="18"/>
    <n v="-1.28"/>
    <n v="-7.1910112359550565E-3"/>
    <n v="52.27"/>
    <n v="25.84"/>
    <n v="-3.3075199999999999E-2"/>
  </r>
  <r>
    <x v="3"/>
    <n v="25"/>
    <n v="4"/>
    <x v="1"/>
    <d v="2018-12-25T00:00:00"/>
    <s v="Avg of 4 NM Projects"/>
    <n v="19"/>
    <n v="-1.41"/>
    <n v="-7.9213483146067416E-3"/>
    <n v="48.49"/>
    <n v="25.9"/>
    <n v="-3.6518999999999996E-2"/>
  </r>
  <r>
    <x v="3"/>
    <n v="25"/>
    <n v="4"/>
    <x v="1"/>
    <d v="2018-12-25T00:00:00"/>
    <s v="Avg of 4 NM Projects"/>
    <n v="20"/>
    <n v="-1.4100000000000001"/>
    <n v="-7.9213483146067416E-3"/>
    <n v="40.72"/>
    <n v="25.72"/>
    <n v="-3.6265199999999997E-2"/>
  </r>
  <r>
    <x v="3"/>
    <n v="25"/>
    <n v="4"/>
    <x v="1"/>
    <d v="2018-12-25T00:00:00"/>
    <s v="Avg of 4 NM Projects"/>
    <n v="21"/>
    <n v="-1.2799999999999998"/>
    <n v="-7.1910112359550547E-3"/>
    <n v="36.65"/>
    <n v="25.66"/>
    <n v="-3.2844799999999993E-2"/>
  </r>
  <r>
    <x v="3"/>
    <n v="25"/>
    <n v="4"/>
    <x v="1"/>
    <d v="2018-12-25T00:00:00"/>
    <s v="Avg of 4 NM Projects"/>
    <n v="22"/>
    <n v="-1.28"/>
    <n v="-7.1910112359550565E-3"/>
    <n v="36.94"/>
    <n v="25.46"/>
    <n v="-3.2588800000000001E-2"/>
  </r>
  <r>
    <x v="3"/>
    <n v="25"/>
    <n v="4"/>
    <x v="1"/>
    <d v="2018-12-25T00:00:00"/>
    <s v="Avg of 4 NM Projects"/>
    <n v="23"/>
    <n v="-1.4100000000000001"/>
    <n v="-7.9213483146067416E-3"/>
    <n v="34.32"/>
    <n v="30.88"/>
    <n v="-4.3540800000000004E-2"/>
  </r>
  <r>
    <x v="3"/>
    <n v="25"/>
    <n v="4"/>
    <x v="0"/>
    <d v="2018-12-25T00:00:00"/>
    <s v="Avg of 4 NM Projects"/>
    <n v="24"/>
    <n v="-1.2799999999999998"/>
    <n v="-7.1910112359550547E-3"/>
    <n v="29.65"/>
    <n v="28"/>
    <n v="-3.5839999999999997E-2"/>
  </r>
  <r>
    <x v="3"/>
    <n v="26"/>
    <n v="5"/>
    <x v="0"/>
    <d v="2018-12-26T00:00:00"/>
    <s v="Avg of 4 NM Projects"/>
    <n v="1"/>
    <n v="-1.28"/>
    <n v="-7.1910112359550565E-3"/>
    <n v="35.18"/>
    <n v="22.83"/>
    <n v="-2.9222399999999996E-2"/>
  </r>
  <r>
    <x v="3"/>
    <n v="26"/>
    <n v="5"/>
    <x v="0"/>
    <d v="2018-12-26T00:00:00"/>
    <s v="Avg of 4 NM Projects"/>
    <n v="2"/>
    <n v="-1.4100000000000001"/>
    <n v="-7.9213483146067416E-3"/>
    <n v="35.82"/>
    <n v="24.03"/>
    <n v="-3.3882300000000011E-2"/>
  </r>
  <r>
    <x v="3"/>
    <n v="26"/>
    <n v="5"/>
    <x v="0"/>
    <d v="2018-12-26T00:00:00"/>
    <s v="Avg of 4 NM Projects"/>
    <n v="3"/>
    <n v="-1.2799999999999998"/>
    <n v="-7.1910112359550547E-3"/>
    <n v="32.92"/>
    <n v="21.53"/>
    <n v="-2.75584E-2"/>
  </r>
  <r>
    <x v="3"/>
    <n v="26"/>
    <n v="5"/>
    <x v="0"/>
    <d v="2018-12-26T00:00:00"/>
    <s v="Avg of 4 NM Projects"/>
    <n v="4"/>
    <n v="-1.4100000000000001"/>
    <n v="-7.9213483146067416E-3"/>
    <n v="34.57"/>
    <n v="22.47"/>
    <n v="-3.1682700000000001E-2"/>
  </r>
  <r>
    <x v="3"/>
    <n v="26"/>
    <n v="5"/>
    <x v="0"/>
    <d v="2018-12-26T00:00:00"/>
    <s v="Avg of 4 NM Projects"/>
    <n v="5"/>
    <n v="-1.28"/>
    <n v="-7.1910112359550565E-3"/>
    <n v="34.5"/>
    <n v="19.57"/>
    <n v="-2.5049600000000002E-2"/>
  </r>
  <r>
    <x v="3"/>
    <n v="26"/>
    <n v="5"/>
    <x v="0"/>
    <d v="2018-12-26T00:00:00"/>
    <s v="Avg of 4 NM Projects"/>
    <n v="6"/>
    <n v="-1.2799999999999998"/>
    <n v="-7.1910112359550547E-3"/>
    <n v="34.28"/>
    <n v="21.61"/>
    <n v="-2.7660799999999996E-2"/>
  </r>
  <r>
    <x v="3"/>
    <n v="26"/>
    <n v="5"/>
    <x v="0"/>
    <d v="2018-12-26T00:00:00"/>
    <s v="Avg of 4 NM Projects"/>
    <n v="7"/>
    <n v="-1.0249999999999999"/>
    <n v="-5.7584269662921345E-3"/>
    <n v="39.67"/>
    <n v="23.99"/>
    <n v="-2.4589749999999994E-2"/>
  </r>
  <r>
    <x v="3"/>
    <n v="26"/>
    <n v="5"/>
    <x v="1"/>
    <d v="2018-12-26T00:00:00"/>
    <s v="Avg of 4 NM Projects"/>
    <n v="8"/>
    <n v="0.13"/>
    <n v="7.3033707865168538E-4"/>
    <n v="40.51"/>
    <n v="27.43"/>
    <n v="3.5658999999999999E-3"/>
  </r>
  <r>
    <x v="3"/>
    <n v="26"/>
    <n v="5"/>
    <x v="1"/>
    <d v="2018-12-26T00:00:00"/>
    <s v="Avg of 4 NM Projects"/>
    <n v="9"/>
    <n v="14.844999999999999"/>
    <n v="8.3398876404494379E-2"/>
    <n v="51.81"/>
    <n v="28.95"/>
    <n v="0.42976274999999997"/>
  </r>
  <r>
    <x v="3"/>
    <n v="26"/>
    <n v="5"/>
    <x v="1"/>
    <d v="2018-12-26T00:00:00"/>
    <s v="Avg of 4 NM Projects"/>
    <n v="10"/>
    <n v="19.835000000000001"/>
    <n v="0.11143258426966293"/>
    <n v="43.89"/>
    <n v="32.409999999999997"/>
    <n v="0.64285234999999996"/>
  </r>
  <r>
    <x v="3"/>
    <n v="26"/>
    <n v="5"/>
    <x v="1"/>
    <d v="2018-12-26T00:00:00"/>
    <s v="Avg of 4 NM Projects"/>
    <n v="11"/>
    <n v="17.669999999999998"/>
    <n v="9.9269662921348298E-2"/>
    <n v="40.98"/>
    <n v="32.950000000000003"/>
    <n v="0.58222649999999998"/>
  </r>
  <r>
    <x v="3"/>
    <n v="26"/>
    <n v="5"/>
    <x v="1"/>
    <d v="2018-12-26T00:00:00"/>
    <s v="Avg of 4 NM Projects"/>
    <n v="12"/>
    <n v="22.395000000000003"/>
    <n v="0.12581460674157305"/>
    <n v="40.950000000000003"/>
    <n v="32.03"/>
    <n v="0.7173118500000002"/>
  </r>
  <r>
    <x v="3"/>
    <n v="26"/>
    <n v="5"/>
    <x v="1"/>
    <d v="2018-12-26T00:00:00"/>
    <s v="Avg of 4 NM Projects"/>
    <n v="13"/>
    <n v="30.590000000000003"/>
    <n v="0.17185393258426968"/>
    <n v="40.92"/>
    <n v="29.66"/>
    <n v="0.90729940000000009"/>
  </r>
  <r>
    <x v="3"/>
    <n v="26"/>
    <n v="5"/>
    <x v="1"/>
    <d v="2018-12-26T00:00:00"/>
    <s v="Avg of 4 NM Projects"/>
    <n v="14"/>
    <n v="24.700000000000003"/>
    <n v="0.13876404494382025"/>
    <n v="38.6"/>
    <n v="27.26"/>
    <n v="0.67332200000000009"/>
  </r>
  <r>
    <x v="3"/>
    <n v="26"/>
    <n v="5"/>
    <x v="1"/>
    <d v="2018-12-26T00:00:00"/>
    <s v="Avg of 4 NM Projects"/>
    <n v="15"/>
    <n v="15.620000000000001"/>
    <n v="8.7752808988764044E-2"/>
    <n v="38.6"/>
    <n v="27.39"/>
    <n v="0.42783180000000004"/>
  </r>
  <r>
    <x v="3"/>
    <n v="26"/>
    <n v="5"/>
    <x v="1"/>
    <d v="2018-12-26T00:00:00"/>
    <s v="Avg of 4 NM Projects"/>
    <n v="16"/>
    <n v="1.66"/>
    <n v="9.3258426966292135E-3"/>
    <n v="45.96"/>
    <n v="41.05"/>
    <n v="6.8142999999999981E-2"/>
  </r>
  <r>
    <x v="3"/>
    <n v="26"/>
    <n v="5"/>
    <x v="1"/>
    <d v="2018-12-26T00:00:00"/>
    <s v="Avg of 4 NM Projects"/>
    <n v="17"/>
    <n v="-0.89500000000000002"/>
    <n v="-5.0280898876404493E-3"/>
    <n v="60.8"/>
    <n v="40.92"/>
    <n v="-3.66234E-2"/>
  </r>
  <r>
    <x v="3"/>
    <n v="26"/>
    <n v="5"/>
    <x v="1"/>
    <d v="2018-12-26T00:00:00"/>
    <s v="Avg of 4 NM Projects"/>
    <n v="18"/>
    <n v="-1.1499999999999999"/>
    <n v="-6.4606741573033704E-3"/>
    <n v="83.51"/>
    <n v="43.05"/>
    <n v="-4.9507499999999996E-2"/>
  </r>
  <r>
    <x v="3"/>
    <n v="26"/>
    <n v="5"/>
    <x v="1"/>
    <d v="2018-12-26T00:00:00"/>
    <s v="Avg of 4 NM Projects"/>
    <n v="19"/>
    <n v="-1.41"/>
    <n v="-7.9213483146067416E-3"/>
    <n v="62.58"/>
    <n v="36.75"/>
    <n v="-5.1817499999999996E-2"/>
  </r>
  <r>
    <x v="3"/>
    <n v="26"/>
    <n v="5"/>
    <x v="1"/>
    <d v="2018-12-26T00:00:00"/>
    <s v="Avg of 4 NM Projects"/>
    <n v="20"/>
    <n v="-1.1499999999999999"/>
    <n v="-6.4606741573033704E-3"/>
    <n v="54.99"/>
    <n v="32.83"/>
    <n v="-3.7754499999999996E-2"/>
  </r>
  <r>
    <x v="3"/>
    <n v="26"/>
    <n v="5"/>
    <x v="1"/>
    <d v="2018-12-26T00:00:00"/>
    <s v="Avg of 4 NM Projects"/>
    <n v="21"/>
    <n v="-1.2799999999999998"/>
    <n v="-7.1910112359550547E-3"/>
    <n v="46.44"/>
    <n v="30.97"/>
    <n v="-3.9641599999999992E-2"/>
  </r>
  <r>
    <x v="3"/>
    <n v="26"/>
    <n v="5"/>
    <x v="1"/>
    <d v="2018-12-26T00:00:00"/>
    <s v="Avg of 4 NM Projects"/>
    <n v="22"/>
    <n v="-1.1499999999999999"/>
    <n v="-6.4606741573033704E-3"/>
    <n v="43.28"/>
    <n v="25.65"/>
    <n v="-2.9497499999999996E-2"/>
  </r>
  <r>
    <x v="3"/>
    <n v="26"/>
    <n v="5"/>
    <x v="1"/>
    <d v="2018-12-26T00:00:00"/>
    <s v="Avg of 4 NM Projects"/>
    <n v="23"/>
    <n v="-1.4099999999999997"/>
    <n v="-7.9213483146067399E-3"/>
    <n v="34.380000000000003"/>
    <n v="21.64"/>
    <n v="-3.0512399999999995E-2"/>
  </r>
  <r>
    <x v="3"/>
    <n v="26"/>
    <n v="5"/>
    <x v="0"/>
    <d v="2018-12-26T00:00:00"/>
    <s v="Avg of 4 NM Projects"/>
    <n v="24"/>
    <n v="-1.28"/>
    <n v="-7.1910112359550565E-3"/>
    <n v="33.590000000000003"/>
    <n v="24.63"/>
    <n v="-3.1526399999999996E-2"/>
  </r>
  <r>
    <x v="3"/>
    <n v="27"/>
    <n v="6"/>
    <x v="0"/>
    <d v="2018-12-27T00:00:00"/>
    <s v="Avg of 4 NM Projects"/>
    <n v="1"/>
    <n v="-1.2799999999999998"/>
    <n v="-7.1910112359550547E-3"/>
    <n v="29.37"/>
    <n v="19.02"/>
    <n v="-2.4345599999999998E-2"/>
  </r>
  <r>
    <x v="3"/>
    <n v="27"/>
    <n v="6"/>
    <x v="0"/>
    <d v="2018-12-27T00:00:00"/>
    <s v="Avg of 4 NM Projects"/>
    <n v="2"/>
    <n v="-1.1499999999999999"/>
    <n v="-6.4606741573033704E-3"/>
    <n v="29.1"/>
    <n v="22.15"/>
    <n v="-2.5472499999999995E-2"/>
  </r>
  <r>
    <x v="3"/>
    <n v="27"/>
    <n v="6"/>
    <x v="0"/>
    <d v="2018-12-27T00:00:00"/>
    <s v="Avg of 4 NM Projects"/>
    <n v="3"/>
    <n v="-1.2799999999999998"/>
    <n v="-7.1910112359550547E-3"/>
    <n v="26.61"/>
    <n v="17.5"/>
    <n v="-2.2399999999999996E-2"/>
  </r>
  <r>
    <x v="3"/>
    <n v="27"/>
    <n v="6"/>
    <x v="0"/>
    <d v="2018-12-27T00:00:00"/>
    <s v="Avg of 4 NM Projects"/>
    <n v="4"/>
    <n v="-1.2799999999999998"/>
    <n v="-7.1910112359550547E-3"/>
    <n v="27.54"/>
    <n v="13.91"/>
    <n v="-1.7804799999999996E-2"/>
  </r>
  <r>
    <x v="3"/>
    <n v="27"/>
    <n v="6"/>
    <x v="0"/>
    <d v="2018-12-27T00:00:00"/>
    <s v="Avg of 4 NM Projects"/>
    <n v="5"/>
    <n v="-1.54"/>
    <n v="-8.6516853932584268E-3"/>
    <n v="29.22"/>
    <n v="15.97"/>
    <n v="-2.4593800000000002E-2"/>
  </r>
  <r>
    <x v="3"/>
    <n v="27"/>
    <n v="6"/>
    <x v="0"/>
    <d v="2018-12-27T00:00:00"/>
    <s v="Avg of 4 NM Projects"/>
    <n v="6"/>
    <n v="-1.1499999999999999"/>
    <n v="-6.4606741573033704E-3"/>
    <n v="31.51"/>
    <n v="23.37"/>
    <n v="-2.68755E-2"/>
  </r>
  <r>
    <x v="3"/>
    <n v="27"/>
    <n v="6"/>
    <x v="0"/>
    <d v="2018-12-27T00:00:00"/>
    <s v="Avg of 4 NM Projects"/>
    <n v="7"/>
    <n v="-1.1499999999999999"/>
    <n v="-6.4606741573033704E-3"/>
    <n v="39.340000000000003"/>
    <n v="23.4"/>
    <n v="-2.6909999999999996E-2"/>
  </r>
  <r>
    <x v="3"/>
    <n v="27"/>
    <n v="6"/>
    <x v="1"/>
    <d v="2018-12-27T00:00:00"/>
    <s v="Avg of 4 NM Projects"/>
    <n v="8"/>
    <n v="-1.1499999999999999"/>
    <n v="-6.4606741573033704E-3"/>
    <n v="36.76"/>
    <n v="25.43"/>
    <n v="-2.92445E-2"/>
  </r>
  <r>
    <x v="3"/>
    <n v="27"/>
    <n v="6"/>
    <x v="1"/>
    <d v="2018-12-27T00:00:00"/>
    <s v="Avg of 4 NM Projects"/>
    <n v="9"/>
    <n v="7.3"/>
    <n v="4.101123595505618E-2"/>
    <n v="37.85"/>
    <n v="26.5"/>
    <n v="0.19344999999999998"/>
  </r>
  <r>
    <x v="3"/>
    <n v="27"/>
    <n v="6"/>
    <x v="1"/>
    <d v="2018-12-27T00:00:00"/>
    <s v="Avg of 4 NM Projects"/>
    <n v="10"/>
    <n v="18.180000000000003"/>
    <n v="0.10213483146067417"/>
    <n v="41.05"/>
    <n v="23.43"/>
    <n v="0.42595740000000004"/>
  </r>
  <r>
    <x v="3"/>
    <n v="27"/>
    <n v="6"/>
    <x v="1"/>
    <d v="2018-12-27T00:00:00"/>
    <s v="Avg of 4 NM Projects"/>
    <n v="11"/>
    <n v="28.155000000000001"/>
    <n v="0.15817415730337078"/>
    <n v="36.299999999999997"/>
    <n v="19.21"/>
    <n v="0.54085755000000002"/>
  </r>
  <r>
    <x v="3"/>
    <n v="27"/>
    <n v="6"/>
    <x v="1"/>
    <d v="2018-12-27T00:00:00"/>
    <s v="Avg of 4 NM Projects"/>
    <n v="12"/>
    <n v="36.865000000000002"/>
    <n v="0.20710674157303371"/>
    <n v="35.89"/>
    <n v="23.07"/>
    <n v="0.85047555000000008"/>
  </r>
  <r>
    <x v="3"/>
    <n v="27"/>
    <n v="6"/>
    <x v="1"/>
    <d v="2018-12-27T00:00:00"/>
    <s v="Avg of 4 NM Projects"/>
    <n v="13"/>
    <n v="40.064999999999998"/>
    <n v="0.22508426966292133"/>
    <n v="34.03"/>
    <n v="20.03"/>
    <n v="0.80250195000000002"/>
  </r>
  <r>
    <x v="3"/>
    <n v="27"/>
    <n v="6"/>
    <x v="1"/>
    <d v="2018-12-27T00:00:00"/>
    <s v="Avg of 4 NM Projects"/>
    <n v="14"/>
    <n v="34.814999999999998"/>
    <n v="0.19558988764044943"/>
    <n v="34.270000000000003"/>
    <n v="22.38"/>
    <n v="0.7791596999999999"/>
  </r>
  <r>
    <x v="3"/>
    <n v="27"/>
    <n v="6"/>
    <x v="1"/>
    <d v="2018-12-27T00:00:00"/>
    <s v="Avg of 4 NM Projects"/>
    <n v="15"/>
    <n v="24.32"/>
    <n v="0.13662921348314608"/>
    <n v="32.18"/>
    <n v="19.440000000000001"/>
    <n v="0.47278080000000006"/>
  </r>
  <r>
    <x v="3"/>
    <n v="27"/>
    <n v="6"/>
    <x v="1"/>
    <d v="2018-12-27T00:00:00"/>
    <s v="Avg of 4 NM Projects"/>
    <n v="16"/>
    <n v="8.3199999999999985"/>
    <n v="4.6741573033707857E-2"/>
    <n v="33.92"/>
    <n v="22.58"/>
    <n v="0.18786559999999994"/>
  </r>
  <r>
    <x v="3"/>
    <n v="27"/>
    <n v="6"/>
    <x v="1"/>
    <d v="2018-12-27T00:00:00"/>
    <s v="Avg of 4 NM Projects"/>
    <n v="17"/>
    <n v="-1.2799999999999998"/>
    <n v="-7.1910112359550547E-3"/>
    <n v="47.21"/>
    <n v="26.59"/>
    <n v="-3.4035199999999995E-2"/>
  </r>
  <r>
    <x v="3"/>
    <n v="27"/>
    <n v="6"/>
    <x v="1"/>
    <d v="2018-12-27T00:00:00"/>
    <s v="Avg of 4 NM Projects"/>
    <n v="18"/>
    <n v="-1.1499999999999999"/>
    <n v="-6.4606741573033704E-3"/>
    <n v="62.61"/>
    <n v="37.369999999999997"/>
    <n v="-4.29755E-2"/>
  </r>
  <r>
    <x v="3"/>
    <n v="27"/>
    <n v="6"/>
    <x v="1"/>
    <d v="2018-12-27T00:00:00"/>
    <s v="Avg of 4 NM Projects"/>
    <n v="19"/>
    <n v="-1.2799999999999998"/>
    <n v="-7.1910112359550547E-3"/>
    <n v="53.22"/>
    <n v="30.51"/>
    <n v="-3.9052799999999999E-2"/>
  </r>
  <r>
    <x v="3"/>
    <n v="27"/>
    <n v="6"/>
    <x v="1"/>
    <d v="2018-12-27T00:00:00"/>
    <s v="Avg of 4 NM Projects"/>
    <n v="20"/>
    <n v="-1.1499999999999999"/>
    <n v="-6.4606741573033704E-3"/>
    <n v="52.05"/>
    <n v="30.97"/>
    <n v="-3.5615499999999994E-2"/>
  </r>
  <r>
    <x v="3"/>
    <n v="27"/>
    <n v="6"/>
    <x v="1"/>
    <d v="2018-12-27T00:00:00"/>
    <s v="Avg of 4 NM Projects"/>
    <n v="21"/>
    <n v="-1.2799999999999998"/>
    <n v="-7.1910112359550547E-3"/>
    <n v="40.15"/>
    <n v="27.02"/>
    <n v="-3.4585599999999994E-2"/>
  </r>
  <r>
    <x v="3"/>
    <n v="27"/>
    <n v="6"/>
    <x v="1"/>
    <d v="2018-12-27T00:00:00"/>
    <s v="Avg of 4 NM Projects"/>
    <n v="22"/>
    <n v="-1.1499999999999999"/>
    <n v="-6.4606741573033704E-3"/>
    <n v="36.42"/>
    <n v="23.62"/>
    <n v="-2.7163E-2"/>
  </r>
  <r>
    <x v="3"/>
    <n v="27"/>
    <n v="6"/>
    <x v="1"/>
    <d v="2018-12-27T00:00:00"/>
    <s v="Avg of 4 NM Projects"/>
    <n v="23"/>
    <n v="-1.28"/>
    <n v="-7.1910112359550565E-3"/>
    <n v="32.42"/>
    <n v="19.64"/>
    <n v="-2.5139200000000004E-2"/>
  </r>
  <r>
    <x v="3"/>
    <n v="27"/>
    <n v="6"/>
    <x v="0"/>
    <d v="2018-12-27T00:00:00"/>
    <s v="Avg of 4 NM Projects"/>
    <n v="24"/>
    <n v="-1.1499999999999999"/>
    <n v="-6.4606741573033704E-3"/>
    <n v="29.52"/>
    <n v="24.72"/>
    <n v="-2.8427999999999998E-2"/>
  </r>
  <r>
    <x v="3"/>
    <n v="28"/>
    <n v="7"/>
    <x v="0"/>
    <d v="2018-12-28T00:00:00"/>
    <s v="Avg of 4 NM Projects"/>
    <n v="1"/>
    <n v="-1.1499999999999999"/>
    <n v="-6.4606741573033704E-3"/>
    <n v="25.4"/>
    <n v="24.73"/>
    <n v="-2.84395E-2"/>
  </r>
  <r>
    <x v="3"/>
    <n v="28"/>
    <n v="7"/>
    <x v="0"/>
    <d v="2018-12-28T00:00:00"/>
    <s v="Avg of 4 NM Projects"/>
    <n v="2"/>
    <n v="-1.67"/>
    <n v="-9.382022471910112E-3"/>
    <n v="25.43"/>
    <n v="22.59"/>
    <n v="-3.7725299999999996E-2"/>
  </r>
  <r>
    <x v="3"/>
    <n v="28"/>
    <n v="7"/>
    <x v="0"/>
    <d v="2018-12-28T00:00:00"/>
    <s v="Avg of 4 NM Projects"/>
    <n v="3"/>
    <n v="-1.1499999999999999"/>
    <n v="-6.4606741573033704E-3"/>
    <n v="22.48"/>
    <n v="21.32"/>
    <n v="-2.4517999999999998E-2"/>
  </r>
  <r>
    <x v="3"/>
    <n v="28"/>
    <n v="7"/>
    <x v="0"/>
    <d v="2018-12-28T00:00:00"/>
    <s v="Avg of 4 NM Projects"/>
    <n v="4"/>
    <n v="-1.41"/>
    <n v="-7.9213483146067416E-3"/>
    <n v="20.89"/>
    <n v="22.05"/>
    <n v="-3.10905E-2"/>
  </r>
  <r>
    <x v="3"/>
    <n v="28"/>
    <n v="7"/>
    <x v="0"/>
    <d v="2018-12-28T00:00:00"/>
    <s v="Avg of 4 NM Projects"/>
    <n v="5"/>
    <n v="-1.4100000000000001"/>
    <n v="-7.9213483146067416E-3"/>
    <n v="22.11"/>
    <n v="15.78"/>
    <n v="-2.22498E-2"/>
  </r>
  <r>
    <x v="3"/>
    <n v="28"/>
    <n v="7"/>
    <x v="0"/>
    <d v="2018-12-28T00:00:00"/>
    <s v="Avg of 4 NM Projects"/>
    <n v="6"/>
    <n v="-1.1499999999999999"/>
    <n v="-6.4606741573033704E-3"/>
    <n v="25.37"/>
    <n v="20.61"/>
    <n v="-2.3701499999999997E-2"/>
  </r>
  <r>
    <x v="3"/>
    <n v="28"/>
    <n v="7"/>
    <x v="0"/>
    <d v="2018-12-28T00:00:00"/>
    <s v="Avg of 4 NM Projects"/>
    <n v="7"/>
    <n v="-1.1499999999999999"/>
    <n v="-6.4606741573033704E-3"/>
    <n v="27.7"/>
    <n v="22.21"/>
    <n v="-2.5541499999999998E-2"/>
  </r>
  <r>
    <x v="3"/>
    <n v="28"/>
    <n v="7"/>
    <x v="0"/>
    <d v="2018-12-28T00:00:00"/>
    <s v="Avg of 4 NM Projects"/>
    <n v="8"/>
    <n v="-1.2799999999999998"/>
    <n v="-7.1910112359550547E-3"/>
    <n v="29.46"/>
    <n v="21.44"/>
    <n v="-2.7443199999999997E-2"/>
  </r>
  <r>
    <x v="3"/>
    <n v="28"/>
    <n v="7"/>
    <x v="0"/>
    <d v="2018-12-28T00:00:00"/>
    <s v="Avg of 4 NM Projects"/>
    <n v="9"/>
    <n v="1.4099999999999997"/>
    <n v="7.9213483146067399E-3"/>
    <n v="31.87"/>
    <n v="24.55"/>
    <n v="3.4615499999999993E-2"/>
  </r>
  <r>
    <x v="3"/>
    <n v="28"/>
    <n v="7"/>
    <x v="0"/>
    <d v="2018-12-28T00:00:00"/>
    <s v="Avg of 4 NM Projects"/>
    <n v="10"/>
    <n v="6.9149999999999991"/>
    <n v="3.8848314606741569E-2"/>
    <n v="32.03"/>
    <n v="37.549999999999997"/>
    <n v="0.25965824999999998"/>
  </r>
  <r>
    <x v="3"/>
    <n v="28"/>
    <n v="7"/>
    <x v="0"/>
    <d v="2018-12-28T00:00:00"/>
    <s v="Avg of 4 NM Projects"/>
    <n v="11"/>
    <n v="12.159999999999998"/>
    <n v="6.8314606741573025E-2"/>
    <n v="32.01"/>
    <n v="47.97"/>
    <n v="0.58331519999999992"/>
  </r>
  <r>
    <x v="3"/>
    <n v="28"/>
    <n v="7"/>
    <x v="0"/>
    <d v="2018-12-28T00:00:00"/>
    <s v="Avg of 4 NM Projects"/>
    <n v="12"/>
    <n v="13.565"/>
    <n v="7.6207865168539321E-2"/>
    <n v="33.369999999999997"/>
    <n v="40.56"/>
    <n v="0.55019640000000003"/>
  </r>
  <r>
    <x v="3"/>
    <n v="28"/>
    <n v="7"/>
    <x v="0"/>
    <d v="2018-12-28T00:00:00"/>
    <s v="Avg of 4 NM Projects"/>
    <n v="13"/>
    <n v="12.42"/>
    <n v="6.9775280898876399E-2"/>
    <n v="31.6"/>
    <n v="38.22"/>
    <n v="0.47469239999999996"/>
  </r>
  <r>
    <x v="3"/>
    <n v="28"/>
    <n v="7"/>
    <x v="0"/>
    <d v="2018-12-28T00:00:00"/>
    <s v="Avg of 4 NM Projects"/>
    <n v="14"/>
    <n v="10.88"/>
    <n v="6.1123595505617981E-2"/>
    <n v="27.85"/>
    <n v="36.78"/>
    <n v="0.40016640000000009"/>
  </r>
  <r>
    <x v="3"/>
    <n v="28"/>
    <n v="7"/>
    <x v="0"/>
    <d v="2018-12-28T00:00:00"/>
    <s v="Avg of 4 NM Projects"/>
    <n v="15"/>
    <n v="4.22"/>
    <n v="2.3707865168539323E-2"/>
    <n v="26.73"/>
    <n v="36.020000000000003"/>
    <n v="0.15200440000000001"/>
  </r>
  <r>
    <x v="3"/>
    <n v="28"/>
    <n v="7"/>
    <x v="0"/>
    <d v="2018-12-28T00:00:00"/>
    <s v="Avg of 4 NM Projects"/>
    <n v="16"/>
    <n v="0"/>
    <n v="0"/>
    <n v="27.86"/>
    <n v="36.700000000000003"/>
    <n v="0"/>
  </r>
  <r>
    <x v="3"/>
    <n v="28"/>
    <n v="7"/>
    <x v="0"/>
    <d v="2018-12-28T00:00:00"/>
    <s v="Avg of 4 NM Projects"/>
    <n v="17"/>
    <n v="-1.2799999999999998"/>
    <n v="-7.1910112359550547E-3"/>
    <n v="31.98"/>
    <n v="35.28"/>
    <n v="-4.5158399999999994E-2"/>
  </r>
  <r>
    <x v="3"/>
    <n v="28"/>
    <n v="7"/>
    <x v="0"/>
    <d v="2018-12-28T00:00:00"/>
    <s v="Avg of 4 NM Projects"/>
    <n v="18"/>
    <n v="-1.1499999999999999"/>
    <n v="-6.4606741573033704E-3"/>
    <n v="37.94"/>
    <n v="38.04"/>
    <n v="-4.3745999999999993E-2"/>
  </r>
  <r>
    <x v="3"/>
    <n v="28"/>
    <n v="7"/>
    <x v="0"/>
    <d v="2018-12-28T00:00:00"/>
    <s v="Avg of 4 NM Projects"/>
    <n v="19"/>
    <n v="-1.1499999999999999"/>
    <n v="-6.4606741573033704E-3"/>
    <n v="32.06"/>
    <n v="30.64"/>
    <n v="-3.5235999999999996E-2"/>
  </r>
  <r>
    <x v="3"/>
    <n v="28"/>
    <n v="7"/>
    <x v="0"/>
    <d v="2018-12-28T00:00:00"/>
    <s v="Avg of 4 NM Projects"/>
    <n v="20"/>
    <n v="-1.4100000000000001"/>
    <n v="-7.9213483146067416E-3"/>
    <n v="27.18"/>
    <n v="24.18"/>
    <n v="-3.40938E-2"/>
  </r>
  <r>
    <x v="3"/>
    <n v="28"/>
    <n v="7"/>
    <x v="0"/>
    <d v="2018-12-28T00:00:00"/>
    <s v="Avg of 4 NM Projects"/>
    <n v="21"/>
    <n v="-1.2799999999999998"/>
    <n v="-7.1910112359550547E-3"/>
    <n v="26.56"/>
    <n v="23.05"/>
    <n v="-2.9503999999999999E-2"/>
  </r>
  <r>
    <x v="3"/>
    <n v="28"/>
    <n v="7"/>
    <x v="0"/>
    <d v="2018-12-28T00:00:00"/>
    <s v="Avg of 4 NM Projects"/>
    <n v="22"/>
    <n v="-1.2799999999999998"/>
    <n v="-7.1910112359550547E-3"/>
    <n v="24.77"/>
    <n v="21.29"/>
    <n v="-2.7251199999999993E-2"/>
  </r>
  <r>
    <x v="3"/>
    <n v="28"/>
    <n v="7"/>
    <x v="0"/>
    <d v="2018-12-28T00:00:00"/>
    <s v="Avg of 4 NM Projects"/>
    <n v="23"/>
    <n v="-1.2799999999999998"/>
    <n v="-7.1910112359550547E-3"/>
    <n v="25.23"/>
    <n v="10.16"/>
    <n v="-1.3004799999999997E-2"/>
  </r>
  <r>
    <x v="3"/>
    <n v="28"/>
    <n v="7"/>
    <x v="0"/>
    <d v="2018-12-28T00:00:00"/>
    <s v="Avg of 4 NM Projects"/>
    <n v="24"/>
    <n v="-1.28"/>
    <n v="-7.1910112359550565E-3"/>
    <n v="24.57"/>
    <n v="11.09"/>
    <n v="-1.41952E-2"/>
  </r>
  <r>
    <x v="3"/>
    <n v="29"/>
    <n v="1"/>
    <x v="0"/>
    <d v="2018-12-29T00:00:00"/>
    <s v="Avg of 4 NM Projects"/>
    <n v="1"/>
    <n v="-1.1499999999999999"/>
    <n v="-6.4606741573033704E-3"/>
    <n v="18.03"/>
    <n v="6.68"/>
    <n v="-7.6819999999999996E-3"/>
  </r>
  <r>
    <x v="3"/>
    <n v="29"/>
    <n v="1"/>
    <x v="0"/>
    <d v="2018-12-29T00:00:00"/>
    <s v="Avg of 4 NM Projects"/>
    <n v="2"/>
    <n v="-1.2799999999999998"/>
    <n v="-7.1910112359550547E-3"/>
    <n v="14.84"/>
    <n v="-15.45"/>
    <n v="1.9775999999999995E-2"/>
  </r>
  <r>
    <x v="3"/>
    <n v="29"/>
    <n v="1"/>
    <x v="0"/>
    <d v="2018-12-29T00:00:00"/>
    <s v="Avg of 4 NM Projects"/>
    <n v="3"/>
    <n v="-1.28"/>
    <n v="-7.1910112359550565E-3"/>
    <n v="14.92"/>
    <n v="8.5500000000000007"/>
    <n v="-1.0944000000000001E-2"/>
  </r>
  <r>
    <x v="3"/>
    <n v="29"/>
    <n v="1"/>
    <x v="0"/>
    <d v="2018-12-29T00:00:00"/>
    <s v="Avg of 4 NM Projects"/>
    <n v="4"/>
    <n v="-1.2799999999999998"/>
    <n v="-7.1910112359550547E-3"/>
    <n v="12.22"/>
    <n v="12.52"/>
    <n v="-1.6025599999999997E-2"/>
  </r>
  <r>
    <x v="3"/>
    <n v="29"/>
    <n v="1"/>
    <x v="0"/>
    <d v="2018-12-29T00:00:00"/>
    <s v="Avg of 4 NM Projects"/>
    <n v="5"/>
    <n v="-1.2799999999999998"/>
    <n v="-7.1910112359550547E-3"/>
    <n v="13.37"/>
    <n v="13.9"/>
    <n v="-1.7791999999999999E-2"/>
  </r>
  <r>
    <x v="3"/>
    <n v="29"/>
    <n v="1"/>
    <x v="0"/>
    <d v="2018-12-29T00:00:00"/>
    <s v="Avg of 4 NM Projects"/>
    <n v="6"/>
    <n v="-1.2799999999999998"/>
    <n v="-7.1910112359550547E-3"/>
    <n v="11.01"/>
    <n v="-9.77"/>
    <n v="1.2505599999999997E-2"/>
  </r>
  <r>
    <x v="3"/>
    <n v="29"/>
    <n v="1"/>
    <x v="0"/>
    <d v="2018-12-29T00:00:00"/>
    <s v="Avg of 4 NM Projects"/>
    <n v="7"/>
    <n v="-1.4100000000000001"/>
    <n v="-7.9213483146067416E-3"/>
    <n v="16.850000000000001"/>
    <n v="-1.52"/>
    <n v="2.1432000000000001E-3"/>
  </r>
  <r>
    <x v="3"/>
    <n v="29"/>
    <n v="1"/>
    <x v="0"/>
    <d v="2018-12-29T00:00:00"/>
    <s v="Avg of 4 NM Projects"/>
    <n v="8"/>
    <n v="-1.1549999999999998"/>
    <n v="-6.4887640449438188E-3"/>
    <n v="20.04"/>
    <n v="-11.11"/>
    <n v="1.2832049999999998E-2"/>
  </r>
  <r>
    <x v="3"/>
    <n v="29"/>
    <n v="1"/>
    <x v="0"/>
    <d v="2018-12-29T00:00:00"/>
    <s v="Avg of 4 NM Projects"/>
    <n v="9"/>
    <n v="1.28"/>
    <n v="7.1910112359550565E-3"/>
    <n v="22.59"/>
    <n v="-1.44"/>
    <n v="-1.8431999999999999E-3"/>
  </r>
  <r>
    <x v="3"/>
    <n v="29"/>
    <n v="1"/>
    <x v="0"/>
    <d v="2018-12-29T00:00:00"/>
    <s v="Avg of 4 NM Projects"/>
    <n v="10"/>
    <n v="5.8899999999999988"/>
    <n v="3.3089887640449428E-2"/>
    <n v="25"/>
    <n v="15.35"/>
    <n v="9.0411499999999978E-2"/>
  </r>
  <r>
    <x v="3"/>
    <n v="29"/>
    <n v="1"/>
    <x v="0"/>
    <d v="2018-12-29T00:00:00"/>
    <s v="Avg of 4 NM Projects"/>
    <n v="11"/>
    <n v="6.5350000000000001"/>
    <n v="3.6713483146067413E-2"/>
    <n v="25.83"/>
    <n v="4.42"/>
    <n v="2.8884699999999999E-2"/>
  </r>
  <r>
    <x v="3"/>
    <n v="29"/>
    <n v="1"/>
    <x v="0"/>
    <d v="2018-12-29T00:00:00"/>
    <s v="Avg of 4 NM Projects"/>
    <n v="12"/>
    <n v="7.6750000000000007"/>
    <n v="4.3117977528089893E-2"/>
    <n v="27.19"/>
    <n v="3.48"/>
    <n v="2.6709000000000004E-2"/>
  </r>
  <r>
    <x v="3"/>
    <n v="29"/>
    <n v="1"/>
    <x v="0"/>
    <d v="2018-12-29T00:00:00"/>
    <s v="Avg of 4 NM Projects"/>
    <n v="13"/>
    <n v="5.89"/>
    <n v="3.3089887640449435E-2"/>
    <n v="25.81"/>
    <n v="21.66"/>
    <n v="0.12757740000000001"/>
  </r>
  <r>
    <x v="3"/>
    <n v="29"/>
    <n v="1"/>
    <x v="0"/>
    <d v="2018-12-29T00:00:00"/>
    <s v="Avg of 4 NM Projects"/>
    <n v="14"/>
    <n v="3.7149999999999999"/>
    <n v="2.0870786516853933E-2"/>
    <n v="25.57"/>
    <n v="22.11"/>
    <n v="8.2138649999999994E-2"/>
  </r>
  <r>
    <x v="3"/>
    <n v="29"/>
    <n v="1"/>
    <x v="0"/>
    <d v="2018-12-29T00:00:00"/>
    <s v="Avg of 4 NM Projects"/>
    <n v="15"/>
    <n v="1.5299999999999998"/>
    <n v="8.5955056179775266E-3"/>
    <n v="25.37"/>
    <n v="12.72"/>
    <n v="1.9461599999999996E-2"/>
  </r>
  <r>
    <x v="3"/>
    <n v="29"/>
    <n v="1"/>
    <x v="0"/>
    <d v="2018-12-29T00:00:00"/>
    <s v="Avg of 4 NM Projects"/>
    <n v="16"/>
    <n v="-0.5149999999999999"/>
    <n v="-2.8932584269662914E-3"/>
    <n v="26.4"/>
    <n v="12.98"/>
    <n v="-6.6846999999999983E-3"/>
  </r>
  <r>
    <x v="3"/>
    <n v="29"/>
    <n v="1"/>
    <x v="0"/>
    <d v="2018-12-29T00:00:00"/>
    <s v="Avg of 4 NM Projects"/>
    <n v="17"/>
    <n v="-1.2799999999999998"/>
    <n v="-7.1910112359550547E-3"/>
    <n v="27.29"/>
    <n v="19.329999999999998"/>
    <n v="-2.4742399999999994E-2"/>
  </r>
  <r>
    <x v="3"/>
    <n v="29"/>
    <n v="1"/>
    <x v="0"/>
    <d v="2018-12-29T00:00:00"/>
    <s v="Avg of 4 NM Projects"/>
    <n v="18"/>
    <n v="-1.2799999999999998"/>
    <n v="-7.1910112359550547E-3"/>
    <n v="39.25"/>
    <n v="24.64"/>
    <n v="-3.1539199999999996E-2"/>
  </r>
  <r>
    <x v="3"/>
    <n v="29"/>
    <n v="1"/>
    <x v="0"/>
    <d v="2018-12-29T00:00:00"/>
    <s v="Avg of 4 NM Projects"/>
    <n v="19"/>
    <n v="-1.2799999999999998"/>
    <n v="-7.1910112359550547E-3"/>
    <n v="33.020000000000003"/>
    <n v="29.95"/>
    <n v="-3.8335999999999988E-2"/>
  </r>
  <r>
    <x v="3"/>
    <n v="29"/>
    <n v="1"/>
    <x v="0"/>
    <d v="2018-12-29T00:00:00"/>
    <s v="Avg of 4 NM Projects"/>
    <n v="20"/>
    <n v="-1.1499999999999999"/>
    <n v="-6.4606741573033704E-3"/>
    <n v="29.42"/>
    <n v="24.12"/>
    <n v="-2.7737999999999999E-2"/>
  </r>
  <r>
    <x v="3"/>
    <n v="29"/>
    <n v="1"/>
    <x v="0"/>
    <d v="2018-12-29T00:00:00"/>
    <s v="Avg of 4 NM Projects"/>
    <n v="21"/>
    <n v="-1.28"/>
    <n v="-7.1910112359550565E-3"/>
    <n v="27.15"/>
    <n v="22.23"/>
    <n v="-2.8454400000000001E-2"/>
  </r>
  <r>
    <x v="3"/>
    <n v="29"/>
    <n v="1"/>
    <x v="0"/>
    <d v="2018-12-29T00:00:00"/>
    <s v="Avg of 4 NM Projects"/>
    <n v="22"/>
    <n v="-1.2799999999999998"/>
    <n v="-7.1910112359550547E-3"/>
    <n v="25.5"/>
    <n v="20.329999999999998"/>
    <n v="-2.6022399999999994E-2"/>
  </r>
  <r>
    <x v="3"/>
    <n v="29"/>
    <n v="1"/>
    <x v="0"/>
    <d v="2018-12-29T00:00:00"/>
    <s v="Avg of 4 NM Projects"/>
    <n v="23"/>
    <n v="-1.1499999999999999"/>
    <n v="-6.4606741573033704E-3"/>
    <n v="25.8"/>
    <n v="14.66"/>
    <n v="-1.6858999999999999E-2"/>
  </r>
  <r>
    <x v="3"/>
    <n v="29"/>
    <n v="1"/>
    <x v="0"/>
    <d v="2018-12-29T00:00:00"/>
    <s v="Avg of 4 NM Projects"/>
    <n v="24"/>
    <n v="-1.2799999999999998"/>
    <n v="-7.1910112359550547E-3"/>
    <n v="25.36"/>
    <n v="10.050000000000001"/>
    <n v="-1.2863999999999999E-2"/>
  </r>
  <r>
    <x v="3"/>
    <n v="30"/>
    <n v="2"/>
    <x v="0"/>
    <d v="2018-12-30T00:00:00"/>
    <s v="Avg of 4 NM Projects"/>
    <n v="1"/>
    <n v="-1.4100000000000001"/>
    <n v="-7.9213483146067416E-3"/>
    <n v="20.75"/>
    <n v="7.44"/>
    <n v="-1.04904E-2"/>
  </r>
  <r>
    <x v="3"/>
    <n v="30"/>
    <n v="2"/>
    <x v="0"/>
    <d v="2018-12-30T00:00:00"/>
    <s v="Avg of 4 NM Projects"/>
    <n v="2"/>
    <n v="-1.4099999999999997"/>
    <n v="-7.9213483146067399E-3"/>
    <n v="20.350000000000001"/>
    <n v="10.199999999999999"/>
    <n v="-1.4381999999999995E-2"/>
  </r>
  <r>
    <x v="3"/>
    <n v="30"/>
    <n v="2"/>
    <x v="0"/>
    <d v="2018-12-30T00:00:00"/>
    <s v="Avg of 4 NM Projects"/>
    <n v="3"/>
    <n v="-1.1499999999999999"/>
    <n v="-6.4606741573033704E-3"/>
    <n v="19.53"/>
    <n v="16.850000000000001"/>
    <n v="-1.9377500000000002E-2"/>
  </r>
  <r>
    <x v="3"/>
    <n v="30"/>
    <n v="2"/>
    <x v="0"/>
    <d v="2018-12-30T00:00:00"/>
    <s v="Avg of 4 NM Projects"/>
    <n v="4"/>
    <n v="-1.2799999999999998"/>
    <n v="-7.1910112359550547E-3"/>
    <n v="19.79"/>
    <n v="20.03"/>
    <n v="-2.5638399999999999E-2"/>
  </r>
  <r>
    <x v="3"/>
    <n v="30"/>
    <n v="2"/>
    <x v="0"/>
    <d v="2018-12-30T00:00:00"/>
    <s v="Avg of 4 NM Projects"/>
    <n v="5"/>
    <n v="-1.1499999999999999"/>
    <n v="-6.4606741573033704E-3"/>
    <n v="20.329999999999998"/>
    <n v="12.3"/>
    <n v="-1.4145E-2"/>
  </r>
  <r>
    <x v="3"/>
    <n v="30"/>
    <n v="2"/>
    <x v="0"/>
    <d v="2018-12-30T00:00:00"/>
    <s v="Avg of 4 NM Projects"/>
    <n v="6"/>
    <n v="-1.1499999999999999"/>
    <n v="-6.4606741573033704E-3"/>
    <n v="21.79"/>
    <n v="16.72"/>
    <n v="-1.9227999999999999E-2"/>
  </r>
  <r>
    <x v="3"/>
    <n v="30"/>
    <n v="2"/>
    <x v="0"/>
    <d v="2018-12-30T00:00:00"/>
    <s v="Avg of 4 NM Projects"/>
    <n v="7"/>
    <n v="-1.1499999999999999"/>
    <n v="-6.4606741573033704E-3"/>
    <n v="24.65"/>
    <n v="-11.42"/>
    <n v="1.3132999999999999E-2"/>
  </r>
  <r>
    <x v="3"/>
    <n v="30"/>
    <n v="2"/>
    <x v="1"/>
    <d v="2018-12-30T00:00:00"/>
    <s v="Avg of 4 NM Projects"/>
    <n v="8"/>
    <n v="-1.2799999999999998"/>
    <n v="-7.1910112359550547E-3"/>
    <n v="24.65"/>
    <n v="21.29"/>
    <n v="-2.7251199999999993E-2"/>
  </r>
  <r>
    <x v="3"/>
    <n v="30"/>
    <n v="2"/>
    <x v="1"/>
    <d v="2018-12-30T00:00:00"/>
    <s v="Avg of 4 NM Projects"/>
    <n v="9"/>
    <n v="-0.3849999999999999"/>
    <n v="-2.1629213483146063E-3"/>
    <n v="26.83"/>
    <n v="23.55"/>
    <n v="-9.0667499999999967E-3"/>
  </r>
  <r>
    <x v="3"/>
    <n v="30"/>
    <n v="2"/>
    <x v="1"/>
    <d v="2018-12-30T00:00:00"/>
    <s v="Avg of 4 NM Projects"/>
    <n v="10"/>
    <n v="6.2700000000000005"/>
    <n v="3.5224719101123597E-2"/>
    <n v="33.19"/>
    <n v="26.88"/>
    <n v="0.16853760000000001"/>
  </r>
  <r>
    <x v="3"/>
    <n v="30"/>
    <n v="2"/>
    <x v="1"/>
    <d v="2018-12-30T00:00:00"/>
    <s v="Avg of 4 NM Projects"/>
    <n v="11"/>
    <n v="16.130000000000003"/>
    <n v="9.0617977528089907E-2"/>
    <n v="34.47"/>
    <n v="27.22"/>
    <n v="0.43905860000000008"/>
  </r>
  <r>
    <x v="3"/>
    <n v="30"/>
    <n v="2"/>
    <x v="1"/>
    <d v="2018-12-30T00:00:00"/>
    <s v="Avg of 4 NM Projects"/>
    <n v="12"/>
    <n v="27.13"/>
    <n v="0.15241573033707864"/>
    <n v="31.95"/>
    <n v="27.33"/>
    <n v="0.74146289999999992"/>
  </r>
  <r>
    <x v="3"/>
    <n v="30"/>
    <n v="2"/>
    <x v="1"/>
    <d v="2018-12-30T00:00:00"/>
    <s v="Avg of 4 NM Projects"/>
    <n v="13"/>
    <n v="35.965000000000003"/>
    <n v="0.20205056179775283"/>
    <n v="31.62"/>
    <n v="27.51"/>
    <n v="0.98939715000000017"/>
  </r>
  <r>
    <x v="3"/>
    <n v="30"/>
    <n v="2"/>
    <x v="1"/>
    <d v="2018-12-30T00:00:00"/>
    <s v="Avg of 4 NM Projects"/>
    <n v="14"/>
    <n v="35.965000000000003"/>
    <n v="0.20205056179775283"/>
    <n v="29.97"/>
    <n v="27.26"/>
    <n v="0.98040590000000016"/>
  </r>
  <r>
    <x v="3"/>
    <n v="30"/>
    <n v="2"/>
    <x v="1"/>
    <d v="2018-12-30T00:00:00"/>
    <s v="Avg of 4 NM Projects"/>
    <n v="15"/>
    <n v="22.524999999999999"/>
    <n v="0.12654494382022471"/>
    <n v="27.62"/>
    <n v="23.24"/>
    <n v="0.52348099999999986"/>
  </r>
  <r>
    <x v="3"/>
    <n v="30"/>
    <n v="2"/>
    <x v="1"/>
    <d v="2018-12-30T00:00:00"/>
    <s v="Avg of 4 NM Projects"/>
    <n v="16"/>
    <n v="4.4799999999999995"/>
    <n v="2.5168539325842693E-2"/>
    <n v="26.7"/>
    <n v="22.7"/>
    <n v="0.10169599999999998"/>
  </r>
  <r>
    <x v="3"/>
    <n v="30"/>
    <n v="2"/>
    <x v="1"/>
    <d v="2018-12-30T00:00:00"/>
    <s v="Avg of 4 NM Projects"/>
    <n v="17"/>
    <n v="-1.4099999999999997"/>
    <n v="-7.9213483146067399E-3"/>
    <n v="37.76"/>
    <n v="27.91"/>
    <n v="-3.9353099999999988E-2"/>
  </r>
  <r>
    <x v="3"/>
    <n v="30"/>
    <n v="2"/>
    <x v="1"/>
    <d v="2018-12-30T00:00:00"/>
    <s v="Avg of 4 NM Projects"/>
    <n v="18"/>
    <n v="-1.0249999999999999"/>
    <n v="-5.7584269662921345E-3"/>
    <n v="43.1"/>
    <n v="38.380000000000003"/>
    <n v="-3.9339499999999999E-2"/>
  </r>
  <r>
    <x v="3"/>
    <n v="30"/>
    <n v="2"/>
    <x v="1"/>
    <d v="2018-12-30T00:00:00"/>
    <s v="Avg of 4 NM Projects"/>
    <n v="19"/>
    <n v="-1.1499999999999999"/>
    <n v="-6.4606741573033704E-3"/>
    <n v="47"/>
    <n v="26.97"/>
    <n v="-3.1015499999999994E-2"/>
  </r>
  <r>
    <x v="3"/>
    <n v="30"/>
    <n v="2"/>
    <x v="1"/>
    <d v="2018-12-30T00:00:00"/>
    <s v="Avg of 4 NM Projects"/>
    <n v="20"/>
    <n v="-1.2799999999999998"/>
    <n v="-7.1910112359550547E-3"/>
    <n v="42.96"/>
    <n v="29.04"/>
    <n v="-3.7171199999999995E-2"/>
  </r>
  <r>
    <x v="3"/>
    <n v="30"/>
    <n v="2"/>
    <x v="1"/>
    <d v="2018-12-30T00:00:00"/>
    <s v="Avg of 4 NM Projects"/>
    <n v="21"/>
    <n v="-1.2799999999999998"/>
    <n v="-7.1910112359550547E-3"/>
    <n v="39.65"/>
    <n v="51.07"/>
    <n v="-6.5369599999999986E-2"/>
  </r>
  <r>
    <x v="3"/>
    <n v="30"/>
    <n v="2"/>
    <x v="1"/>
    <d v="2018-12-30T00:00:00"/>
    <s v="Avg of 4 NM Projects"/>
    <n v="22"/>
    <n v="-1.2799999999999998"/>
    <n v="-7.1910112359550547E-3"/>
    <n v="35.340000000000003"/>
    <n v="27.94"/>
    <n v="-3.5763199999999995E-2"/>
  </r>
  <r>
    <x v="3"/>
    <n v="30"/>
    <n v="2"/>
    <x v="1"/>
    <d v="2018-12-30T00:00:00"/>
    <s v="Avg of 4 NM Projects"/>
    <n v="23"/>
    <n v="-1.1549999999999998"/>
    <n v="-6.4887640449438188E-3"/>
    <n v="29.71"/>
    <n v="33.17"/>
    <n v="-3.8311349999999994E-2"/>
  </r>
  <r>
    <x v="3"/>
    <n v="30"/>
    <n v="2"/>
    <x v="0"/>
    <d v="2018-12-30T00:00:00"/>
    <s v="Avg of 4 NM Projects"/>
    <n v="24"/>
    <n v="-1.2799999999999998"/>
    <n v="-7.1910112359550547E-3"/>
    <n v="26.05"/>
    <n v="31.84"/>
    <n v="-4.0755199999999998E-2"/>
  </r>
  <r>
    <x v="3"/>
    <n v="31"/>
    <n v="3"/>
    <x v="0"/>
    <d v="2018-12-31T00:00:00"/>
    <s v="Avg of 4 NM Projects"/>
    <n v="1"/>
    <n v="-1.2799999999999998"/>
    <n v="-7.1910112359550547E-3"/>
    <n v="23.81"/>
    <n v="33.229999999999997"/>
    <n v="-4.2534399999999993E-2"/>
  </r>
  <r>
    <x v="3"/>
    <n v="31"/>
    <n v="3"/>
    <x v="0"/>
    <d v="2018-12-31T00:00:00"/>
    <s v="Avg of 4 NM Projects"/>
    <n v="2"/>
    <n v="-1.1499999999999999"/>
    <n v="-6.4606741573033704E-3"/>
    <n v="23.49"/>
    <n v="33.549999999999997"/>
    <n v="-3.8582499999999999E-2"/>
  </r>
  <r>
    <x v="3"/>
    <n v="31"/>
    <n v="3"/>
    <x v="0"/>
    <d v="2018-12-31T00:00:00"/>
    <s v="Avg of 4 NM Projects"/>
    <n v="3"/>
    <n v="-1.1499999999999999"/>
    <n v="-6.4606741573033704E-3"/>
    <n v="20.88"/>
    <n v="25.93"/>
    <n v="-2.9819499999999999E-2"/>
  </r>
  <r>
    <x v="3"/>
    <n v="31"/>
    <n v="3"/>
    <x v="0"/>
    <d v="2018-12-31T00:00:00"/>
    <s v="Avg of 4 NM Projects"/>
    <n v="4"/>
    <n v="-1.28"/>
    <n v="-7.1910112359550565E-3"/>
    <n v="20.92"/>
    <n v="26.18"/>
    <n v="-3.3510399999999996E-2"/>
  </r>
  <r>
    <x v="3"/>
    <n v="31"/>
    <n v="3"/>
    <x v="0"/>
    <d v="2018-12-31T00:00:00"/>
    <s v="Avg of 4 NM Projects"/>
    <n v="5"/>
    <n v="-1.2799999999999998"/>
    <n v="-7.1910112359550547E-3"/>
    <n v="23.55"/>
    <n v="53.73"/>
    <n v="-6.8774399999999986E-2"/>
  </r>
  <r>
    <x v="3"/>
    <n v="31"/>
    <n v="3"/>
    <x v="0"/>
    <d v="2018-12-31T00:00:00"/>
    <s v="Avg of 4 NM Projects"/>
    <n v="6"/>
    <n v="-1.0249999999999999"/>
    <n v="-5.7584269662921345E-3"/>
    <n v="23.69"/>
    <n v="59.4"/>
    <n v="-6.0884999999999988E-2"/>
  </r>
  <r>
    <x v="3"/>
    <n v="31"/>
    <n v="3"/>
    <x v="0"/>
    <d v="2018-12-31T00:00:00"/>
    <s v="Avg of 4 NM Projects"/>
    <n v="7"/>
    <n v="-1.41"/>
    <n v="-7.9213483146067416E-3"/>
    <n v="33.6"/>
    <n v="54.74"/>
    <n v="-7.7183399999999985E-2"/>
  </r>
  <r>
    <x v="3"/>
    <n v="31"/>
    <n v="3"/>
    <x v="1"/>
    <d v="2018-12-31T00:00:00"/>
    <s v="Avg of 4 NM Projects"/>
    <n v="8"/>
    <n v="-1.2799999999999998"/>
    <n v="-7.1910112359550547E-3"/>
    <n v="33.130000000000003"/>
    <n v="31.52"/>
    <n v="-4.0345599999999988E-2"/>
  </r>
  <r>
    <x v="3"/>
    <n v="31"/>
    <n v="3"/>
    <x v="1"/>
    <d v="2018-12-31T00:00:00"/>
    <s v="Avg of 4 NM Projects"/>
    <n v="9"/>
    <n v="2.9499999999999997"/>
    <n v="1.6573033707865167E-2"/>
    <n v="39.72"/>
    <n v="27.78"/>
    <n v="8.1950999999999996E-2"/>
  </r>
  <r>
    <x v="3"/>
    <n v="31"/>
    <n v="3"/>
    <x v="1"/>
    <d v="2018-12-31T00:00:00"/>
    <s v="Avg of 4 NM Projects"/>
    <n v="10"/>
    <n v="8.3249999999999993"/>
    <n v="4.6769662921348314E-2"/>
    <n v="38.340000000000003"/>
    <n v="26.24"/>
    <n v="0.21844799999999998"/>
  </r>
  <r>
    <x v="3"/>
    <n v="31"/>
    <n v="3"/>
    <x v="1"/>
    <d v="2018-12-31T00:00:00"/>
    <s v="Avg of 4 NM Projects"/>
    <n v="11"/>
    <n v="15.485000000000001"/>
    <n v="8.6994382022471922E-2"/>
    <n v="30.23"/>
    <n v="24.46"/>
    <n v="0.37876310000000007"/>
  </r>
  <r>
    <x v="3"/>
    <n v="31"/>
    <n v="3"/>
    <x v="1"/>
    <d v="2018-12-31T00:00:00"/>
    <s v="Avg of 4 NM Projects"/>
    <n v="12"/>
    <n v="34.945"/>
    <n v="0.19632022471910113"/>
    <n v="30.18"/>
    <n v="26.42"/>
    <n v="0.92324690000000009"/>
  </r>
  <r>
    <x v="3"/>
    <n v="31"/>
    <n v="3"/>
    <x v="1"/>
    <d v="2018-12-31T00:00:00"/>
    <s v="Avg of 4 NM Projects"/>
    <n v="13"/>
    <n v="37.245000000000005"/>
    <n v="0.20924157303370788"/>
    <n v="31.83"/>
    <n v="28.39"/>
    <n v="1.0573855500000002"/>
  </r>
  <r>
    <x v="3"/>
    <n v="31"/>
    <n v="3"/>
    <x v="1"/>
    <d v="2018-12-31T00:00:00"/>
    <s v="Avg of 4 NM Projects"/>
    <n v="14"/>
    <n v="21.5"/>
    <n v="0.12078651685393259"/>
    <n v="27.15"/>
    <n v="27.42"/>
    <n v="0.58953000000000011"/>
  </r>
  <r>
    <x v="3"/>
    <n v="31"/>
    <n v="3"/>
    <x v="1"/>
    <d v="2018-12-31T00:00:00"/>
    <s v="Avg of 4 NM Projects"/>
    <n v="15"/>
    <n v="9.73"/>
    <n v="5.466292134831461E-2"/>
    <n v="27.56"/>
    <n v="26.73"/>
    <n v="0.26008290000000001"/>
  </r>
  <r>
    <x v="3"/>
    <n v="31"/>
    <n v="3"/>
    <x v="1"/>
    <d v="2018-12-31T00:00:00"/>
    <s v="Avg of 4 NM Projects"/>
    <n v="16"/>
    <n v="1.7949999999999999"/>
    <n v="1.0084269662921348E-2"/>
    <n v="30.28"/>
    <n v="26.35"/>
    <n v="4.729825E-2"/>
  </r>
  <r>
    <x v="3"/>
    <n v="31"/>
    <n v="3"/>
    <x v="1"/>
    <d v="2018-12-31T00:00:00"/>
    <s v="Avg of 4 NM Projects"/>
    <n v="17"/>
    <n v="-1.1549999999999998"/>
    <n v="-6.4887640449438188E-3"/>
    <n v="39.81"/>
    <n v="29.74"/>
    <n v="-3.434969999999999E-2"/>
  </r>
  <r>
    <x v="3"/>
    <n v="31"/>
    <n v="3"/>
    <x v="1"/>
    <d v="2018-12-31T00:00:00"/>
    <s v="Avg of 4 NM Projects"/>
    <n v="18"/>
    <n v="-1.2799999999999998"/>
    <n v="-7.1910112359550547E-3"/>
    <n v="44.25"/>
    <n v="28.35"/>
    <n v="-3.6287999999999994E-2"/>
  </r>
  <r>
    <x v="3"/>
    <n v="31"/>
    <n v="3"/>
    <x v="1"/>
    <d v="2018-12-31T00:00:00"/>
    <s v="Avg of 4 NM Projects"/>
    <n v="19"/>
    <n v="-1.1499999999999999"/>
    <n v="-6.4606741573033704E-3"/>
    <n v="37.74"/>
    <n v="26.79"/>
    <n v="-3.0808499999999996E-2"/>
  </r>
  <r>
    <x v="3"/>
    <n v="31"/>
    <n v="3"/>
    <x v="1"/>
    <d v="2018-12-31T00:00:00"/>
    <s v="Avg of 4 NM Projects"/>
    <n v="20"/>
    <n v="-1.1499999999999999"/>
    <n v="-6.4606741573033704E-3"/>
    <n v="30.72"/>
    <n v="24.14"/>
    <n v="-2.7761000000000001E-2"/>
  </r>
  <r>
    <x v="3"/>
    <n v="31"/>
    <n v="3"/>
    <x v="1"/>
    <d v="2018-12-31T00:00:00"/>
    <s v="Avg of 4 NM Projects"/>
    <n v="21"/>
    <n v="-1.2799999999999998"/>
    <n v="-7.1910112359550547E-3"/>
    <n v="26.17"/>
    <n v="20.77"/>
    <n v="-2.6585599999999997E-2"/>
  </r>
  <r>
    <x v="3"/>
    <n v="31"/>
    <n v="3"/>
    <x v="1"/>
    <d v="2018-12-31T00:00:00"/>
    <s v="Avg of 4 NM Projects"/>
    <n v="22"/>
    <n v="-1.1499999999999999"/>
    <n v="-6.4606741573033704E-3"/>
    <n v="26.94"/>
    <n v="21.92"/>
    <n v="-2.5207999999999998E-2"/>
  </r>
  <r>
    <x v="3"/>
    <n v="31"/>
    <n v="3"/>
    <x v="1"/>
    <d v="2018-12-31T00:00:00"/>
    <s v="Avg of 4 NM Projects"/>
    <n v="23"/>
    <n v="-1.41"/>
    <n v="-7.9213483146067416E-3"/>
    <n v="26"/>
    <n v="24.43"/>
    <n v="-3.4446299999999999E-2"/>
  </r>
  <r>
    <x v="3"/>
    <n v="31"/>
    <n v="3"/>
    <x v="0"/>
    <d v="2018-12-31T00:00:00"/>
    <s v="Avg of 4 NM Projects"/>
    <n v="24"/>
    <n v="-1.1499999999999999"/>
    <n v="-6.4606741573033704E-3"/>
    <n v="25.97"/>
    <n v="39.049999999999997"/>
    <n v="-4.4907499999999989E-2"/>
  </r>
  <r>
    <x v="4"/>
    <n v="1"/>
    <n v="1"/>
    <x v="0"/>
    <d v="2019-01-01T00:00:00"/>
    <s v="Avg of 4 NM Projects"/>
    <n v="1"/>
    <n v="-1.1499999999999999"/>
    <n v="-6.4606741573033704E-3"/>
    <n v="25.63"/>
    <n v="34.659999999999997"/>
    <n v="-3.9858999999999992E-2"/>
  </r>
  <r>
    <x v="4"/>
    <n v="1"/>
    <n v="1"/>
    <x v="0"/>
    <d v="2019-01-01T00:00:00"/>
    <s v="Avg of 4 NM Projects"/>
    <n v="2"/>
    <n v="-1.1499999999999999"/>
    <n v="-6.4606741573033704E-3"/>
    <n v="20.49"/>
    <n v="37.86"/>
    <n v="-4.3538999999999994E-2"/>
  </r>
  <r>
    <x v="4"/>
    <n v="1"/>
    <n v="1"/>
    <x v="0"/>
    <d v="2019-01-01T00:00:00"/>
    <s v="Avg of 4 NM Projects"/>
    <n v="3"/>
    <n v="-1.2799999999999998"/>
    <n v="-7.1910112359550547E-3"/>
    <n v="18.86"/>
    <n v="20.88"/>
    <n v="-2.6726399999999994E-2"/>
  </r>
  <r>
    <x v="4"/>
    <n v="1"/>
    <n v="1"/>
    <x v="0"/>
    <d v="2019-01-01T00:00:00"/>
    <s v="Avg of 4 NM Projects"/>
    <n v="4"/>
    <n v="-1.1499999999999999"/>
    <n v="-6.4606741573033704E-3"/>
    <n v="19.12"/>
    <n v="18.11"/>
    <n v="-2.0826499999999998E-2"/>
  </r>
  <r>
    <x v="4"/>
    <n v="1"/>
    <n v="1"/>
    <x v="0"/>
    <d v="2019-01-01T00:00:00"/>
    <s v="Avg of 4 NM Projects"/>
    <n v="5"/>
    <n v="-1.2849999999999997"/>
    <n v="-7.219101123595504E-3"/>
    <n v="17.8"/>
    <n v="7.39"/>
    <n v="-9.4961499999999966E-3"/>
  </r>
  <r>
    <x v="4"/>
    <n v="1"/>
    <n v="1"/>
    <x v="0"/>
    <d v="2019-01-01T00:00:00"/>
    <s v="Avg of 4 NM Projects"/>
    <n v="6"/>
    <n v="-1.1499999999999999"/>
    <n v="-6.4606741573033704E-3"/>
    <n v="20.22"/>
    <n v="17.64"/>
    <n v="-2.0285999999999998E-2"/>
  </r>
  <r>
    <x v="4"/>
    <n v="1"/>
    <n v="1"/>
    <x v="0"/>
    <d v="2019-01-01T00:00:00"/>
    <s v="Avg of 4 NM Projects"/>
    <n v="7"/>
    <n v="-1.1499999999999999"/>
    <n v="-6.4606741573033704E-3"/>
    <n v="20.64"/>
    <n v="10.63"/>
    <n v="-1.2224500000000001E-2"/>
  </r>
  <r>
    <x v="4"/>
    <n v="1"/>
    <n v="1"/>
    <x v="0"/>
    <d v="2019-01-01T00:00:00"/>
    <s v="Avg of 4 NM Projects"/>
    <n v="8"/>
    <n v="-1.5399999999999998"/>
    <n v="-8.6516853932584251E-3"/>
    <n v="23"/>
    <n v="-43.82"/>
    <n v="6.7482799999999996E-2"/>
  </r>
  <r>
    <x v="4"/>
    <n v="1"/>
    <n v="1"/>
    <x v="0"/>
    <d v="2019-01-01T00:00:00"/>
    <s v="Avg of 4 NM Projects"/>
    <n v="9"/>
    <n v="-0.125"/>
    <n v="-7.0224719101123594E-4"/>
    <n v="23.76"/>
    <n v="-19.48"/>
    <n v="2.4350000000000001E-3"/>
  </r>
  <r>
    <x v="4"/>
    <n v="1"/>
    <n v="1"/>
    <x v="0"/>
    <d v="2019-01-01T00:00:00"/>
    <s v="Avg of 4 NM Projects"/>
    <n v="10"/>
    <n v="4.7349999999999994"/>
    <n v="2.6601123595505614E-2"/>
    <n v="22.37"/>
    <n v="18.98"/>
    <n v="8.9870299999999986E-2"/>
  </r>
  <r>
    <x v="4"/>
    <n v="1"/>
    <n v="1"/>
    <x v="0"/>
    <d v="2019-01-01T00:00:00"/>
    <s v="Avg of 4 NM Projects"/>
    <n v="11"/>
    <n v="10.76"/>
    <n v="6.0449438202247192E-2"/>
    <n v="25.27"/>
    <n v="11.9"/>
    <n v="0.12804400000000002"/>
  </r>
  <r>
    <x v="4"/>
    <n v="1"/>
    <n v="1"/>
    <x v="0"/>
    <d v="2019-01-01T00:00:00"/>
    <s v="Avg of 4 NM Projects"/>
    <n v="12"/>
    <n v="11.01"/>
    <n v="6.1853932584269661E-2"/>
    <n v="25.61"/>
    <n v="2.5099999999999998"/>
    <n v="2.7635099999999999E-2"/>
  </r>
  <r>
    <x v="4"/>
    <n v="1"/>
    <n v="1"/>
    <x v="0"/>
    <d v="2019-01-01T00:00:00"/>
    <s v="Avg of 4 NM Projects"/>
    <n v="13"/>
    <n v="8.44"/>
    <n v="4.7415730337078646E-2"/>
    <n v="25.61"/>
    <n v="11.24"/>
    <n v="9.4865599999999994E-2"/>
  </r>
  <r>
    <x v="4"/>
    <n v="1"/>
    <n v="1"/>
    <x v="0"/>
    <d v="2019-01-01T00:00:00"/>
    <s v="Avg of 4 NM Projects"/>
    <n v="14"/>
    <n v="7.55"/>
    <n v="4.2415730337078648E-2"/>
    <n v="25.36"/>
    <n v="11.22"/>
    <n v="8.4710999999999995E-2"/>
  </r>
  <r>
    <x v="4"/>
    <n v="1"/>
    <n v="1"/>
    <x v="0"/>
    <d v="2019-01-01T00:00:00"/>
    <s v="Avg of 4 NM Projects"/>
    <n v="15"/>
    <n v="7.6749999999999989"/>
    <n v="4.3117977528089879E-2"/>
    <n v="25.32"/>
    <n v="17.91"/>
    <n v="0.13745924999999998"/>
  </r>
  <r>
    <x v="4"/>
    <n v="1"/>
    <n v="1"/>
    <x v="0"/>
    <d v="2019-01-01T00:00:00"/>
    <s v="Avg of 4 NM Projects"/>
    <n v="16"/>
    <n v="2.5600000000000005"/>
    <n v="1.4382022471910115E-2"/>
    <n v="24.37"/>
    <n v="16.09"/>
    <n v="4.1190400000000009E-2"/>
  </r>
  <r>
    <x v="4"/>
    <n v="1"/>
    <n v="1"/>
    <x v="0"/>
    <d v="2019-01-01T00:00:00"/>
    <s v="Avg of 4 NM Projects"/>
    <n v="17"/>
    <n v="-1.0249999999999999"/>
    <n v="-5.7584269662921345E-3"/>
    <n v="26.13"/>
    <n v="17.82"/>
    <n v="-1.82655E-2"/>
  </r>
  <r>
    <x v="4"/>
    <n v="1"/>
    <n v="1"/>
    <x v="0"/>
    <d v="2019-01-01T00:00:00"/>
    <s v="Avg of 4 NM Projects"/>
    <n v="18"/>
    <n v="-1.4100000000000001"/>
    <n v="-7.9213483146067416E-3"/>
    <n v="37.369999999999997"/>
    <n v="24.3"/>
    <n v="-3.4263000000000002E-2"/>
  </r>
  <r>
    <x v="4"/>
    <n v="1"/>
    <n v="1"/>
    <x v="0"/>
    <d v="2019-01-01T00:00:00"/>
    <s v="Avg of 4 NM Projects"/>
    <n v="19"/>
    <n v="-1.1499999999999999"/>
    <n v="-6.4606741573033704E-3"/>
    <n v="33.5"/>
    <n v="22.23"/>
    <n v="-2.55645E-2"/>
  </r>
  <r>
    <x v="4"/>
    <n v="1"/>
    <n v="1"/>
    <x v="0"/>
    <d v="2019-01-01T00:00:00"/>
    <s v="Avg of 4 NM Projects"/>
    <n v="20"/>
    <n v="-1.4100000000000001"/>
    <n v="-7.9213483146067416E-3"/>
    <n v="28.95"/>
    <n v="21.64"/>
    <n v="-3.0512400000000002E-2"/>
  </r>
  <r>
    <x v="4"/>
    <n v="1"/>
    <n v="1"/>
    <x v="0"/>
    <d v="2019-01-01T00:00:00"/>
    <s v="Avg of 4 NM Projects"/>
    <n v="21"/>
    <n v="-1.2799999999999998"/>
    <n v="-7.1910112359550547E-3"/>
    <n v="25.84"/>
    <n v="22.82"/>
    <n v="-2.9209599999999995E-2"/>
  </r>
  <r>
    <x v="4"/>
    <n v="1"/>
    <n v="1"/>
    <x v="0"/>
    <d v="2019-01-01T00:00:00"/>
    <s v="Avg of 4 NM Projects"/>
    <n v="22"/>
    <n v="-1.28"/>
    <n v="-7.1910112359550565E-3"/>
    <n v="24.97"/>
    <n v="19.940000000000001"/>
    <n v="-2.5523200000000003E-2"/>
  </r>
  <r>
    <x v="4"/>
    <n v="1"/>
    <n v="1"/>
    <x v="0"/>
    <d v="2019-01-01T00:00:00"/>
    <s v="Avg of 4 NM Projects"/>
    <n v="23"/>
    <n v="-1.2799999999999998"/>
    <n v="-7.1910112359550547E-3"/>
    <n v="24.5"/>
    <n v="18.989999999999998"/>
    <n v="-2.4307199999999994E-2"/>
  </r>
  <r>
    <x v="4"/>
    <n v="1"/>
    <n v="1"/>
    <x v="0"/>
    <d v="2019-01-01T00:00:00"/>
    <s v="Avg of 4 NM Projects"/>
    <n v="24"/>
    <n v="-1.54"/>
    <n v="-8.6516853932584268E-3"/>
    <n v="23.73"/>
    <n v="17.7"/>
    <n v="-2.7257999999999998E-2"/>
  </r>
  <r>
    <x v="4"/>
    <n v="2"/>
    <n v="2"/>
    <x v="0"/>
    <d v="2019-01-02T00:00:00"/>
    <s v="Avg of 4 NM Projects"/>
    <n v="1"/>
    <n v="-1.1499999999999999"/>
    <n v="-6.4606741573033704E-3"/>
    <n v="24.65"/>
    <n v="3.62"/>
    <n v="-4.1629999999999992E-3"/>
  </r>
  <r>
    <x v="4"/>
    <n v="2"/>
    <n v="2"/>
    <x v="0"/>
    <d v="2019-01-02T00:00:00"/>
    <s v="Avg of 4 NM Projects"/>
    <n v="2"/>
    <n v="-1.28"/>
    <n v="-7.1910112359550565E-3"/>
    <n v="23.47"/>
    <n v="0.56999999999999995"/>
    <n v="-7.2959999999999995E-4"/>
  </r>
  <r>
    <x v="4"/>
    <n v="2"/>
    <n v="2"/>
    <x v="0"/>
    <d v="2019-01-02T00:00:00"/>
    <s v="Avg of 4 NM Projects"/>
    <n v="3"/>
    <n v="-1.4099999999999997"/>
    <n v="-7.9213483146067399E-3"/>
    <n v="20.059999999999999"/>
    <n v="18.66"/>
    <n v="-2.6310599999999993E-2"/>
  </r>
  <r>
    <x v="4"/>
    <n v="2"/>
    <n v="2"/>
    <x v="0"/>
    <d v="2019-01-02T00:00:00"/>
    <s v="Avg of 4 NM Projects"/>
    <n v="4"/>
    <n v="-1.2799999999999998"/>
    <n v="-7.1910112359550547E-3"/>
    <n v="22"/>
    <n v="22.31"/>
    <n v="-2.8556799999999997E-2"/>
  </r>
  <r>
    <x v="4"/>
    <n v="2"/>
    <n v="2"/>
    <x v="0"/>
    <d v="2019-01-02T00:00:00"/>
    <s v="Avg of 4 NM Projects"/>
    <n v="5"/>
    <n v="-1.28"/>
    <n v="-7.1910112359550565E-3"/>
    <n v="24.85"/>
    <n v="18.62"/>
    <n v="-2.38336E-2"/>
  </r>
  <r>
    <x v="4"/>
    <n v="2"/>
    <n v="2"/>
    <x v="0"/>
    <d v="2019-01-02T00:00:00"/>
    <s v="Avg of 4 NM Projects"/>
    <n v="6"/>
    <n v="-1.1499999999999999"/>
    <n v="-6.4606741573033704E-3"/>
    <n v="29.31"/>
    <n v="16.489999999999998"/>
    <n v="-1.8963499999999998E-2"/>
  </r>
  <r>
    <x v="4"/>
    <n v="2"/>
    <n v="2"/>
    <x v="0"/>
    <d v="2019-01-02T00:00:00"/>
    <s v="Avg of 4 NM Projects"/>
    <n v="7"/>
    <n v="-1.1499999999999999"/>
    <n v="-6.4606741573033704E-3"/>
    <n v="32.36"/>
    <n v="29.6"/>
    <n v="-3.4040000000000001E-2"/>
  </r>
  <r>
    <x v="4"/>
    <n v="2"/>
    <n v="2"/>
    <x v="1"/>
    <d v="2019-01-02T00:00:00"/>
    <s v="Avg of 4 NM Projects"/>
    <n v="8"/>
    <n v="-0.6349999999999999"/>
    <n v="-3.5674157303370781E-3"/>
    <n v="29.17"/>
    <n v="30.28"/>
    <n v="-1.92278E-2"/>
  </r>
  <r>
    <x v="4"/>
    <n v="2"/>
    <n v="2"/>
    <x v="1"/>
    <d v="2019-01-02T00:00:00"/>
    <s v="Avg of 4 NM Projects"/>
    <n v="9"/>
    <n v="14.47"/>
    <n v="8.129213483146068E-2"/>
    <n v="28.39"/>
    <n v="25.41"/>
    <n v="0.36768270000000003"/>
  </r>
  <r>
    <x v="4"/>
    <n v="2"/>
    <n v="2"/>
    <x v="1"/>
    <d v="2019-01-02T00:00:00"/>
    <s v="Avg of 4 NM Projects"/>
    <n v="10"/>
    <n v="27.395"/>
    <n v="0.15390449438202247"/>
    <n v="25.67"/>
    <n v="21.77"/>
    <n v="0.59638914999999992"/>
  </r>
  <r>
    <x v="4"/>
    <n v="2"/>
    <n v="2"/>
    <x v="1"/>
    <d v="2019-01-02T00:00:00"/>
    <s v="Avg of 4 NM Projects"/>
    <n v="11"/>
    <n v="42.104999999999997"/>
    <n v="0.2365449438202247"/>
    <n v="30.16"/>
    <n v="24.25"/>
    <n v="1.0210462499999999"/>
  </r>
  <r>
    <x v="4"/>
    <n v="2"/>
    <n v="2"/>
    <x v="1"/>
    <d v="2019-01-02T00:00:00"/>
    <s v="Avg of 4 NM Projects"/>
    <n v="12"/>
    <n v="50.3"/>
    <n v="0.28258426966292133"/>
    <n v="26.87"/>
    <n v="25.21"/>
    <n v="1.2680629999999999"/>
  </r>
  <r>
    <x v="4"/>
    <n v="2"/>
    <n v="2"/>
    <x v="1"/>
    <d v="2019-01-02T00:00:00"/>
    <s v="Avg of 4 NM Projects"/>
    <n v="13"/>
    <n v="46.975000000000001"/>
    <n v="0.26390449438202246"/>
    <n v="25.58"/>
    <n v="23.93"/>
    <n v="1.12411175"/>
  </r>
  <r>
    <x v="4"/>
    <n v="2"/>
    <n v="2"/>
    <x v="1"/>
    <d v="2019-01-02T00:00:00"/>
    <s v="Avg of 4 NM Projects"/>
    <n v="14"/>
    <n v="40.964999999999996"/>
    <n v="0.23014044943820222"/>
    <n v="25.8"/>
    <n v="24.53"/>
    <n v="1.00487145"/>
  </r>
  <r>
    <x v="4"/>
    <n v="2"/>
    <n v="2"/>
    <x v="1"/>
    <d v="2019-01-02T00:00:00"/>
    <s v="Avg of 4 NM Projects"/>
    <n v="15"/>
    <n v="29.055"/>
    <n v="0.16323033707865167"/>
    <n v="27.03"/>
    <n v="25.43"/>
    <n v="0.73886865000000002"/>
  </r>
  <r>
    <x v="4"/>
    <n v="2"/>
    <n v="2"/>
    <x v="1"/>
    <d v="2019-01-02T00:00:00"/>
    <s v="Avg of 4 NM Projects"/>
    <n v="16"/>
    <n v="8.9649999999999999"/>
    <n v="5.0365168539325843E-2"/>
    <n v="30.46"/>
    <n v="30.26"/>
    <n v="0.27128090000000005"/>
  </r>
  <r>
    <x v="4"/>
    <n v="2"/>
    <n v="2"/>
    <x v="1"/>
    <d v="2019-01-02T00:00:00"/>
    <s v="Avg of 4 NM Projects"/>
    <n v="17"/>
    <n v="-1.28"/>
    <n v="-7.1910112359550565E-3"/>
    <n v="41.64"/>
    <n v="35.799999999999997"/>
    <n v="-4.5823999999999997E-2"/>
  </r>
  <r>
    <x v="4"/>
    <n v="2"/>
    <n v="2"/>
    <x v="1"/>
    <d v="2019-01-02T00:00:00"/>
    <s v="Avg of 4 NM Projects"/>
    <n v="18"/>
    <n v="-1.41"/>
    <n v="-7.9213483146067416E-3"/>
    <n v="61.79"/>
    <n v="39.26"/>
    <n v="-5.5356599999999992E-2"/>
  </r>
  <r>
    <x v="4"/>
    <n v="2"/>
    <n v="2"/>
    <x v="1"/>
    <d v="2019-01-02T00:00:00"/>
    <s v="Avg of 4 NM Projects"/>
    <n v="19"/>
    <n v="-1.2799999999999998"/>
    <n v="-7.1910112359550547E-3"/>
    <n v="60.42"/>
    <n v="67.11"/>
    <n v="-8.5900799999999986E-2"/>
  </r>
  <r>
    <x v="4"/>
    <n v="2"/>
    <n v="2"/>
    <x v="1"/>
    <d v="2019-01-02T00:00:00"/>
    <s v="Avg of 4 NM Projects"/>
    <n v="20"/>
    <n v="-1.1499999999999999"/>
    <n v="-6.4606741573033704E-3"/>
    <n v="54.09"/>
    <n v="32.72"/>
    <n v="-3.7627999999999995E-2"/>
  </r>
  <r>
    <x v="4"/>
    <n v="2"/>
    <n v="2"/>
    <x v="1"/>
    <d v="2019-01-02T00:00:00"/>
    <s v="Avg of 4 NM Projects"/>
    <n v="21"/>
    <n v="-1.1499999999999999"/>
    <n v="-6.4606741573033704E-3"/>
    <n v="46.21"/>
    <n v="28.31"/>
    <n v="-3.2556499999999995E-2"/>
  </r>
  <r>
    <x v="4"/>
    <n v="2"/>
    <n v="2"/>
    <x v="1"/>
    <d v="2019-01-02T00:00:00"/>
    <s v="Avg of 4 NM Projects"/>
    <n v="22"/>
    <n v="-1.1499999999999999"/>
    <n v="-6.4606741573033704E-3"/>
    <n v="38.549999999999997"/>
    <n v="27.99"/>
    <n v="-3.2188499999999995E-2"/>
  </r>
  <r>
    <x v="4"/>
    <n v="2"/>
    <n v="2"/>
    <x v="1"/>
    <d v="2019-01-02T00:00:00"/>
    <s v="Avg of 4 NM Projects"/>
    <n v="23"/>
    <n v="-1.4100000000000001"/>
    <n v="-7.9213483146067416E-3"/>
    <n v="33.82"/>
    <n v="25.34"/>
    <n v="-3.5729400000000008E-2"/>
  </r>
  <r>
    <x v="4"/>
    <n v="2"/>
    <n v="2"/>
    <x v="0"/>
    <d v="2019-01-02T00:00:00"/>
    <s v="Avg of 4 NM Projects"/>
    <n v="24"/>
    <n v="-1.1499999999999999"/>
    <n v="-6.4606741573033704E-3"/>
    <n v="25.78"/>
    <n v="24.22"/>
    <n v="-2.7852999999999999E-2"/>
  </r>
  <r>
    <x v="4"/>
    <n v="3"/>
    <n v="3"/>
    <x v="0"/>
    <d v="2019-01-03T00:00:00"/>
    <s v="Avg of 4 NM Projects"/>
    <n v="1"/>
    <n v="-1.41"/>
    <n v="-7.9213483146067416E-3"/>
    <n v="33.869999999999997"/>
    <n v="24.58"/>
    <n v="-3.4657799999999996E-2"/>
  </r>
  <r>
    <x v="4"/>
    <n v="3"/>
    <n v="3"/>
    <x v="0"/>
    <d v="2019-01-03T00:00:00"/>
    <s v="Avg of 4 NM Projects"/>
    <n v="2"/>
    <n v="-1.1499999999999999"/>
    <n v="-6.4606741573033704E-3"/>
    <n v="30.84"/>
    <n v="23.38"/>
    <n v="-2.6886999999999998E-2"/>
  </r>
  <r>
    <x v="4"/>
    <n v="3"/>
    <n v="3"/>
    <x v="0"/>
    <d v="2019-01-03T00:00:00"/>
    <s v="Avg of 4 NM Projects"/>
    <n v="3"/>
    <n v="-1.28"/>
    <n v="-7.1910112359550565E-3"/>
    <n v="28.04"/>
    <n v="22.28"/>
    <n v="-2.8518400000000003E-2"/>
  </r>
  <r>
    <x v="4"/>
    <n v="3"/>
    <n v="3"/>
    <x v="0"/>
    <d v="2019-01-03T00:00:00"/>
    <s v="Avg of 4 NM Projects"/>
    <n v="4"/>
    <n v="-1.1499999999999999"/>
    <n v="-6.4606741573033704E-3"/>
    <n v="28.21"/>
    <n v="20.329999999999998"/>
    <n v="-2.3379499999999998E-2"/>
  </r>
  <r>
    <x v="4"/>
    <n v="3"/>
    <n v="3"/>
    <x v="0"/>
    <d v="2019-01-03T00:00:00"/>
    <s v="Avg of 4 NM Projects"/>
    <n v="5"/>
    <n v="-1.4099999999999997"/>
    <n v="-7.9213483146067399E-3"/>
    <n v="30.85"/>
    <n v="20.82"/>
    <n v="-2.9356199999999995E-2"/>
  </r>
  <r>
    <x v="4"/>
    <n v="3"/>
    <n v="3"/>
    <x v="0"/>
    <d v="2019-01-03T00:00:00"/>
    <s v="Avg of 4 NM Projects"/>
    <n v="6"/>
    <n v="-1.2799999999999998"/>
    <n v="-7.1910112359550547E-3"/>
    <n v="38.08"/>
    <n v="25.17"/>
    <n v="-3.2217599999999999E-2"/>
  </r>
  <r>
    <x v="4"/>
    <n v="3"/>
    <n v="3"/>
    <x v="0"/>
    <d v="2019-01-03T00:00:00"/>
    <s v="Avg of 4 NM Projects"/>
    <n v="7"/>
    <n v="-1.2799999999999998"/>
    <n v="-7.1910112359550547E-3"/>
    <n v="47.6"/>
    <n v="33.56"/>
    <n v="-4.2956799999999996E-2"/>
  </r>
  <r>
    <x v="4"/>
    <n v="3"/>
    <n v="3"/>
    <x v="1"/>
    <d v="2019-01-03T00:00:00"/>
    <s v="Avg of 4 NM Projects"/>
    <n v="8"/>
    <n v="-1.54"/>
    <n v="-8.6516853932584268E-3"/>
    <n v="47.6"/>
    <n v="32.409999999999997"/>
    <n v="-4.9911399999999995E-2"/>
  </r>
  <r>
    <x v="4"/>
    <n v="3"/>
    <n v="3"/>
    <x v="1"/>
    <d v="2019-01-03T00:00:00"/>
    <s v="Avg of 4 NM Projects"/>
    <n v="9"/>
    <n v="-1.02"/>
    <n v="-5.7303370786516853E-3"/>
    <n v="42.95"/>
    <n v="34.97"/>
    <n v="-3.5669399999999997E-2"/>
  </r>
  <r>
    <x v="4"/>
    <n v="3"/>
    <n v="3"/>
    <x v="1"/>
    <d v="2019-01-03T00:00:00"/>
    <s v="Avg of 4 NM Projects"/>
    <n v="10"/>
    <n v="0.64"/>
    <n v="3.5955056179775282E-3"/>
    <n v="42.67"/>
    <n v="38.880000000000003"/>
    <n v="2.4883200000000001E-2"/>
  </r>
  <r>
    <x v="4"/>
    <n v="3"/>
    <n v="3"/>
    <x v="1"/>
    <d v="2019-01-03T00:00:00"/>
    <s v="Avg of 4 NM Projects"/>
    <n v="11"/>
    <n v="12.805"/>
    <n v="7.193820224719101E-2"/>
    <n v="38.19"/>
    <n v="40.81"/>
    <n v="0.52257204999999995"/>
  </r>
  <r>
    <x v="4"/>
    <n v="3"/>
    <n v="3"/>
    <x v="1"/>
    <d v="2019-01-03T00:00:00"/>
    <s v="Avg of 4 NM Projects"/>
    <n v="12"/>
    <n v="10.365"/>
    <n v="5.8230337078651689E-2"/>
    <n v="34.409999999999997"/>
    <n v="26.72"/>
    <n v="0.27695279999999994"/>
  </r>
  <r>
    <x v="4"/>
    <n v="3"/>
    <n v="3"/>
    <x v="1"/>
    <d v="2019-01-03T00:00:00"/>
    <s v="Avg of 4 NM Projects"/>
    <n v="13"/>
    <n v="7.5499999999999989"/>
    <n v="4.2415730337078648E-2"/>
    <n v="28.13"/>
    <n v="24.35"/>
    <n v="0.18384249999999996"/>
  </r>
  <r>
    <x v="4"/>
    <n v="3"/>
    <n v="3"/>
    <x v="1"/>
    <d v="2019-01-03T00:00:00"/>
    <s v="Avg of 4 NM Projects"/>
    <n v="14"/>
    <n v="5.5049999999999999"/>
    <n v="3.092696629213483E-2"/>
    <n v="27.25"/>
    <n v="24.81"/>
    <n v="0.13657905000000001"/>
  </r>
  <r>
    <x v="4"/>
    <n v="3"/>
    <n v="3"/>
    <x v="1"/>
    <d v="2019-01-03T00:00:00"/>
    <s v="Avg of 4 NM Projects"/>
    <n v="15"/>
    <n v="4.2249999999999996"/>
    <n v="2.3735955056179772E-2"/>
    <n v="27.29"/>
    <n v="28.48"/>
    <n v="0.12032799999999999"/>
  </r>
  <r>
    <x v="4"/>
    <n v="3"/>
    <n v="3"/>
    <x v="1"/>
    <d v="2019-01-03T00:00:00"/>
    <s v="Avg of 4 NM Projects"/>
    <n v="16"/>
    <n v="0.26"/>
    <n v="1.4606741573033708E-3"/>
    <n v="27.16"/>
    <n v="32.36"/>
    <n v="8.4136000000000002E-3"/>
  </r>
  <r>
    <x v="4"/>
    <n v="3"/>
    <n v="3"/>
    <x v="1"/>
    <d v="2019-01-03T00:00:00"/>
    <s v="Avg of 4 NM Projects"/>
    <n v="17"/>
    <n v="-1.1499999999999999"/>
    <n v="-6.4606741573033704E-3"/>
    <n v="32.81"/>
    <n v="37.880000000000003"/>
    <n v="-4.3561999999999997E-2"/>
  </r>
  <r>
    <x v="4"/>
    <n v="3"/>
    <n v="3"/>
    <x v="1"/>
    <d v="2019-01-03T00:00:00"/>
    <s v="Avg of 4 NM Projects"/>
    <n v="18"/>
    <n v="-1.0249999999999999"/>
    <n v="-5.7584269662921345E-3"/>
    <n v="44.06"/>
    <n v="27.31"/>
    <n v="-2.7992749999999997E-2"/>
  </r>
  <r>
    <x v="4"/>
    <n v="3"/>
    <n v="3"/>
    <x v="1"/>
    <d v="2019-01-03T00:00:00"/>
    <s v="Avg of 4 NM Projects"/>
    <n v="19"/>
    <n v="-1.2799999999999998"/>
    <n v="-7.1910112359550547E-3"/>
    <n v="41.24"/>
    <n v="29.95"/>
    <n v="-3.8335999999999988E-2"/>
  </r>
  <r>
    <x v="4"/>
    <n v="3"/>
    <n v="3"/>
    <x v="1"/>
    <d v="2019-01-03T00:00:00"/>
    <s v="Avg of 4 NM Projects"/>
    <n v="20"/>
    <n v="-1.2799999999999998"/>
    <n v="-7.1910112359550547E-3"/>
    <n v="39.229999999999997"/>
    <n v="24.77"/>
    <n v="-3.1705599999999994E-2"/>
  </r>
  <r>
    <x v="4"/>
    <n v="3"/>
    <n v="3"/>
    <x v="1"/>
    <d v="2019-01-03T00:00:00"/>
    <s v="Avg of 4 NM Projects"/>
    <n v="21"/>
    <n v="-1.2799999999999998"/>
    <n v="-7.1910112359550547E-3"/>
    <n v="33.61"/>
    <n v="24.49"/>
    <n v="-3.1347199999999992E-2"/>
  </r>
  <r>
    <x v="4"/>
    <n v="3"/>
    <n v="3"/>
    <x v="1"/>
    <d v="2019-01-03T00:00:00"/>
    <s v="Avg of 4 NM Projects"/>
    <n v="22"/>
    <n v="-1.2849999999999999"/>
    <n v="-7.2191011235955048E-3"/>
    <n v="29.16"/>
    <n v="25.49"/>
    <n v="-3.2754649999999996E-2"/>
  </r>
  <r>
    <x v="4"/>
    <n v="3"/>
    <n v="3"/>
    <x v="1"/>
    <d v="2019-01-03T00:00:00"/>
    <s v="Avg of 4 NM Projects"/>
    <n v="23"/>
    <n v="-1.2799999999999998"/>
    <n v="-7.1910112359550547E-3"/>
    <n v="25.78"/>
    <n v="22.77"/>
    <n v="-2.9145599999999994E-2"/>
  </r>
  <r>
    <x v="4"/>
    <n v="3"/>
    <n v="3"/>
    <x v="0"/>
    <d v="2019-01-03T00:00:00"/>
    <s v="Avg of 4 NM Projects"/>
    <n v="24"/>
    <n v="-1.1499999999999999"/>
    <n v="-6.4606741573033704E-3"/>
    <n v="24.92"/>
    <n v="21.01"/>
    <n v="-2.4161499999999999E-2"/>
  </r>
  <r>
    <x v="4"/>
    <n v="4"/>
    <n v="4"/>
    <x v="0"/>
    <d v="2019-01-04T00:00:00"/>
    <s v="Avg of 4 NM Projects"/>
    <n v="1"/>
    <n v="-1.1499999999999999"/>
    <n v="-6.4606741573033704E-3"/>
    <n v="22.18"/>
    <n v="19.21"/>
    <n v="-2.20915E-2"/>
  </r>
  <r>
    <x v="4"/>
    <n v="4"/>
    <n v="4"/>
    <x v="0"/>
    <d v="2019-01-04T00:00:00"/>
    <s v="Avg of 4 NM Projects"/>
    <n v="2"/>
    <n v="-1.1499999999999999"/>
    <n v="-6.4606741573033704E-3"/>
    <n v="22.91"/>
    <n v="21.15"/>
    <n v="-2.4322499999999997E-2"/>
  </r>
  <r>
    <x v="4"/>
    <n v="4"/>
    <n v="4"/>
    <x v="0"/>
    <d v="2019-01-04T00:00:00"/>
    <s v="Avg of 4 NM Projects"/>
    <n v="3"/>
    <n v="-1.2799999999999998"/>
    <n v="-7.1910112359550547E-3"/>
    <n v="22.16"/>
    <n v="20.170000000000002"/>
    <n v="-2.58176E-2"/>
  </r>
  <r>
    <x v="4"/>
    <n v="4"/>
    <n v="4"/>
    <x v="0"/>
    <d v="2019-01-04T00:00:00"/>
    <s v="Avg of 4 NM Projects"/>
    <n v="4"/>
    <n v="-1.2799999999999998"/>
    <n v="-7.1910112359550547E-3"/>
    <n v="22.15"/>
    <n v="20.99"/>
    <n v="-2.6867199999999994E-2"/>
  </r>
  <r>
    <x v="4"/>
    <n v="4"/>
    <n v="4"/>
    <x v="0"/>
    <d v="2019-01-04T00:00:00"/>
    <s v="Avg of 4 NM Projects"/>
    <n v="5"/>
    <n v="-1.2799999999999998"/>
    <n v="-7.1910112359550547E-3"/>
    <n v="22.22"/>
    <n v="21.79"/>
    <n v="-2.7891199999999994E-2"/>
  </r>
  <r>
    <x v="4"/>
    <n v="4"/>
    <n v="4"/>
    <x v="0"/>
    <d v="2019-01-04T00:00:00"/>
    <s v="Avg of 4 NM Projects"/>
    <n v="6"/>
    <n v="-1.0249999999999999"/>
    <n v="-5.7584269662921345E-3"/>
    <n v="29.72"/>
    <n v="27.42"/>
    <n v="-2.8105499999999999E-2"/>
  </r>
  <r>
    <x v="4"/>
    <n v="4"/>
    <n v="4"/>
    <x v="0"/>
    <d v="2019-01-04T00:00:00"/>
    <s v="Avg of 4 NM Projects"/>
    <n v="7"/>
    <n v="-1.1499999999999999"/>
    <n v="-6.4606741573033704E-3"/>
    <n v="29.05"/>
    <n v="24.68"/>
    <n v="-2.8381999999999998E-2"/>
  </r>
  <r>
    <x v="4"/>
    <n v="4"/>
    <n v="4"/>
    <x v="1"/>
    <d v="2019-01-04T00:00:00"/>
    <s v="Avg of 4 NM Projects"/>
    <n v="8"/>
    <n v="-1.54"/>
    <n v="-8.6516853932584268E-3"/>
    <n v="31.16"/>
    <n v="22.95"/>
    <n v="-3.5342999999999999E-2"/>
  </r>
  <r>
    <x v="4"/>
    <n v="4"/>
    <n v="4"/>
    <x v="1"/>
    <d v="2019-01-04T00:00:00"/>
    <s v="Avg of 4 NM Projects"/>
    <n v="9"/>
    <n v="-0.89499999999999991"/>
    <n v="-5.0280898876404493E-3"/>
    <n v="27.29"/>
    <n v="21.94"/>
    <n v="-1.9636299999999999E-2"/>
  </r>
  <r>
    <x v="4"/>
    <n v="4"/>
    <n v="4"/>
    <x v="1"/>
    <d v="2019-01-04T00:00:00"/>
    <s v="Avg of 4 NM Projects"/>
    <n v="10"/>
    <n v="0.26000000000000012"/>
    <n v="1.4606741573033714E-3"/>
    <n v="23.98"/>
    <n v="20.78"/>
    <n v="5.4028000000000027E-3"/>
  </r>
  <r>
    <x v="4"/>
    <n v="4"/>
    <n v="4"/>
    <x v="1"/>
    <d v="2019-01-04T00:00:00"/>
    <s v="Avg of 4 NM Projects"/>
    <n v="11"/>
    <n v="5.5"/>
    <n v="3.0898876404494381E-2"/>
    <n v="23.11"/>
    <n v="20.190000000000001"/>
    <n v="0.111045"/>
  </r>
  <r>
    <x v="4"/>
    <n v="4"/>
    <n v="4"/>
    <x v="1"/>
    <d v="2019-01-04T00:00:00"/>
    <s v="Avg of 4 NM Projects"/>
    <n v="12"/>
    <n v="12.42"/>
    <n v="6.9775280898876399E-2"/>
    <n v="22.55"/>
    <n v="19.809999999999999"/>
    <n v="0.24604019999999996"/>
  </r>
  <r>
    <x v="4"/>
    <n v="4"/>
    <n v="4"/>
    <x v="1"/>
    <d v="2019-01-04T00:00:00"/>
    <s v="Avg of 4 NM Projects"/>
    <n v="13"/>
    <n v="30.595000000000002"/>
    <n v="0.17188202247191012"/>
    <n v="22.28"/>
    <n v="20.07"/>
    <n v="0.61404164999999999"/>
  </r>
  <r>
    <x v="4"/>
    <n v="4"/>
    <n v="4"/>
    <x v="1"/>
    <d v="2019-01-04T00:00:00"/>
    <s v="Avg of 4 NM Projects"/>
    <n v="14"/>
    <n v="26.5"/>
    <n v="0.14887640449438203"/>
    <n v="21.83"/>
    <n v="20.14"/>
    <n v="0.53371000000000002"/>
  </r>
  <r>
    <x v="4"/>
    <n v="4"/>
    <n v="4"/>
    <x v="1"/>
    <d v="2019-01-04T00:00:00"/>
    <s v="Avg of 4 NM Projects"/>
    <n v="15"/>
    <n v="7.43"/>
    <n v="4.1741573033707867E-2"/>
    <n v="22.01"/>
    <n v="21.3"/>
    <n v="0.15825899999999998"/>
  </r>
  <r>
    <x v="4"/>
    <n v="4"/>
    <n v="4"/>
    <x v="1"/>
    <d v="2019-01-04T00:00:00"/>
    <s v="Avg of 4 NM Projects"/>
    <n v="16"/>
    <n v="0.125"/>
    <n v="7.0224719101123594E-4"/>
    <n v="22.69"/>
    <n v="21.93"/>
    <n v="2.7412499999999998E-3"/>
  </r>
  <r>
    <x v="4"/>
    <n v="4"/>
    <n v="4"/>
    <x v="1"/>
    <d v="2019-01-04T00:00:00"/>
    <s v="Avg of 4 NM Projects"/>
    <n v="17"/>
    <n v="-1.1499999999999999"/>
    <n v="-6.4606741573033704E-3"/>
    <n v="23.83"/>
    <n v="27.96"/>
    <n v="-3.2153999999999995E-2"/>
  </r>
  <r>
    <x v="4"/>
    <n v="4"/>
    <n v="4"/>
    <x v="1"/>
    <d v="2019-01-04T00:00:00"/>
    <s v="Avg of 4 NM Projects"/>
    <n v="18"/>
    <n v="-1.2799999999999998"/>
    <n v="-7.1910112359550547E-3"/>
    <n v="32.53"/>
    <n v="27.87"/>
    <n v="-3.5673599999999993E-2"/>
  </r>
  <r>
    <x v="4"/>
    <n v="4"/>
    <n v="4"/>
    <x v="1"/>
    <d v="2019-01-04T00:00:00"/>
    <s v="Avg of 4 NM Projects"/>
    <n v="19"/>
    <n v="-1.1499999999999999"/>
    <n v="-6.4606741573033704E-3"/>
    <n v="30.48"/>
    <n v="26.83"/>
    <n v="-3.0854499999999993E-2"/>
  </r>
  <r>
    <x v="4"/>
    <n v="4"/>
    <n v="4"/>
    <x v="1"/>
    <d v="2019-01-04T00:00:00"/>
    <s v="Avg of 4 NM Projects"/>
    <n v="20"/>
    <n v="-1.1549999999999998"/>
    <n v="-6.4887640449438188E-3"/>
    <n v="25.62"/>
    <n v="22.26"/>
    <n v="-2.5710299999999995E-2"/>
  </r>
  <r>
    <x v="4"/>
    <n v="4"/>
    <n v="4"/>
    <x v="1"/>
    <d v="2019-01-04T00:00:00"/>
    <s v="Avg of 4 NM Projects"/>
    <n v="21"/>
    <n v="-1.4099999999999997"/>
    <n v="-7.9213483146067399E-3"/>
    <n v="24.05"/>
    <n v="21.62"/>
    <n v="-3.0484199999999993E-2"/>
  </r>
  <r>
    <x v="4"/>
    <n v="4"/>
    <n v="4"/>
    <x v="1"/>
    <d v="2019-01-04T00:00:00"/>
    <s v="Avg of 4 NM Projects"/>
    <n v="22"/>
    <n v="-1.1499999999999999"/>
    <n v="-6.4606741573033704E-3"/>
    <n v="23.59"/>
    <n v="27.71"/>
    <n v="-3.1866499999999999E-2"/>
  </r>
  <r>
    <x v="4"/>
    <n v="4"/>
    <n v="4"/>
    <x v="1"/>
    <d v="2019-01-04T00:00:00"/>
    <s v="Avg of 4 NM Projects"/>
    <n v="23"/>
    <n v="-1.2799999999999998"/>
    <n v="-7.1910112359550547E-3"/>
    <n v="23.57"/>
    <n v="22.32"/>
    <n v="-2.8569599999999997E-2"/>
  </r>
  <r>
    <x v="4"/>
    <n v="4"/>
    <n v="4"/>
    <x v="0"/>
    <d v="2019-01-04T00:00:00"/>
    <s v="Avg of 4 NM Projects"/>
    <n v="24"/>
    <n v="-1.4099999999999997"/>
    <n v="-7.9213483146067399E-3"/>
    <n v="23.39"/>
    <n v="29.74"/>
    <n v="-4.1933399999999989E-2"/>
  </r>
  <r>
    <x v="4"/>
    <n v="5"/>
    <n v="5"/>
    <x v="0"/>
    <d v="2019-01-05T00:00:00"/>
    <s v="Avg of 4 NM Projects"/>
    <n v="1"/>
    <n v="-1.2799999999999998"/>
    <n v="-7.1910112359550547E-3"/>
    <n v="22.78"/>
    <n v="37.9"/>
    <n v="-4.8511999999999993E-2"/>
  </r>
  <r>
    <x v="4"/>
    <n v="5"/>
    <n v="5"/>
    <x v="0"/>
    <d v="2019-01-05T00:00:00"/>
    <s v="Avg of 4 NM Projects"/>
    <n v="2"/>
    <n v="-1.1499999999999999"/>
    <n v="-6.4606741573033704E-3"/>
    <n v="20.14"/>
    <n v="21.06"/>
    <n v="-2.4218999999999997E-2"/>
  </r>
  <r>
    <x v="4"/>
    <n v="5"/>
    <n v="5"/>
    <x v="0"/>
    <d v="2019-01-05T00:00:00"/>
    <s v="Avg of 4 NM Projects"/>
    <n v="3"/>
    <n v="-1.1499999999999999"/>
    <n v="-6.4606741573033704E-3"/>
    <n v="19.600000000000001"/>
    <n v="17.190000000000001"/>
    <n v="-1.9768499999999998E-2"/>
  </r>
  <r>
    <x v="4"/>
    <n v="5"/>
    <n v="5"/>
    <x v="0"/>
    <d v="2019-01-05T00:00:00"/>
    <s v="Avg of 4 NM Projects"/>
    <n v="4"/>
    <n v="-1.1499999999999999"/>
    <n v="-6.4606741573033704E-3"/>
    <n v="18.73"/>
    <n v="19.71"/>
    <n v="-2.2666499999999999E-2"/>
  </r>
  <r>
    <x v="4"/>
    <n v="5"/>
    <n v="5"/>
    <x v="0"/>
    <d v="2019-01-05T00:00:00"/>
    <s v="Avg of 4 NM Projects"/>
    <n v="5"/>
    <n v="-1.0249999999999999"/>
    <n v="-5.7584269662921345E-3"/>
    <n v="19.66"/>
    <n v="19.149999999999999"/>
    <n v="-1.9628749999999997E-2"/>
  </r>
  <r>
    <x v="4"/>
    <n v="5"/>
    <n v="5"/>
    <x v="0"/>
    <d v="2019-01-05T00:00:00"/>
    <s v="Avg of 4 NM Projects"/>
    <n v="6"/>
    <n v="-1.2799999999999998"/>
    <n v="-7.1910112359550547E-3"/>
    <n v="20.5"/>
    <n v="21.94"/>
    <n v="-2.8083199999999999E-2"/>
  </r>
  <r>
    <x v="4"/>
    <n v="5"/>
    <n v="5"/>
    <x v="0"/>
    <d v="2019-01-05T00:00:00"/>
    <s v="Avg of 4 NM Projects"/>
    <n v="7"/>
    <n v="-1.2799999999999998"/>
    <n v="-7.1910112359550547E-3"/>
    <n v="25.79"/>
    <n v="25.75"/>
    <n v="-3.2959999999999996E-2"/>
  </r>
  <r>
    <x v="4"/>
    <n v="5"/>
    <n v="5"/>
    <x v="1"/>
    <d v="2019-01-05T00:00:00"/>
    <s v="Avg of 4 NM Projects"/>
    <n v="8"/>
    <n v="-1.1499999999999999"/>
    <n v="-6.4606741573033704E-3"/>
    <n v="23.68"/>
    <n v="22.42"/>
    <n v="-2.5783E-2"/>
  </r>
  <r>
    <x v="4"/>
    <n v="5"/>
    <n v="5"/>
    <x v="1"/>
    <d v="2019-01-05T00:00:00"/>
    <s v="Avg of 4 NM Projects"/>
    <n v="9"/>
    <n v="8.0650000000000013"/>
    <n v="4.5308988764044954E-2"/>
    <n v="23.53"/>
    <n v="15.54"/>
    <n v="0.12533010000000003"/>
  </r>
  <r>
    <x v="4"/>
    <n v="5"/>
    <n v="5"/>
    <x v="1"/>
    <d v="2019-01-05T00:00:00"/>
    <s v="Avg of 4 NM Projects"/>
    <n v="10"/>
    <n v="7.43"/>
    <n v="4.1741573033707867E-2"/>
    <n v="31"/>
    <n v="21.6"/>
    <n v="0.16048799999999999"/>
  </r>
  <r>
    <x v="4"/>
    <n v="5"/>
    <n v="5"/>
    <x v="1"/>
    <d v="2019-01-05T00:00:00"/>
    <s v="Avg of 4 NM Projects"/>
    <n v="11"/>
    <n v="17.024999999999999"/>
    <n v="9.5646067415730326E-2"/>
    <n v="33.67"/>
    <n v="23.08"/>
    <n v="0.39293699999999998"/>
  </r>
  <r>
    <x v="4"/>
    <n v="5"/>
    <n v="5"/>
    <x v="1"/>
    <d v="2019-01-05T00:00:00"/>
    <s v="Avg of 4 NM Projects"/>
    <n v="12"/>
    <n v="19.585000000000001"/>
    <n v="0.11002808988764046"/>
    <n v="33.54"/>
    <n v="24.69"/>
    <n v="0.48355365000000006"/>
  </r>
  <r>
    <x v="4"/>
    <n v="5"/>
    <n v="5"/>
    <x v="1"/>
    <d v="2019-01-05T00:00:00"/>
    <s v="Avg of 4 NM Projects"/>
    <n v="13"/>
    <n v="17.41"/>
    <n v="9.7808988764044938E-2"/>
    <n v="33.06"/>
    <n v="24.24"/>
    <n v="0.42201839999999996"/>
  </r>
  <r>
    <x v="4"/>
    <n v="5"/>
    <n v="5"/>
    <x v="1"/>
    <d v="2019-01-05T00:00:00"/>
    <s v="Avg of 4 NM Projects"/>
    <n v="14"/>
    <n v="19.71"/>
    <n v="0.11073033707865169"/>
    <n v="32.020000000000003"/>
    <n v="25.52"/>
    <n v="0.50299919999999998"/>
  </r>
  <r>
    <x v="4"/>
    <n v="5"/>
    <n v="5"/>
    <x v="1"/>
    <d v="2019-01-05T00:00:00"/>
    <s v="Avg of 4 NM Projects"/>
    <n v="15"/>
    <n v="9.99"/>
    <n v="5.6123595505617976E-2"/>
    <n v="31.62"/>
    <n v="26.87"/>
    <n v="0.26843130000000004"/>
  </r>
  <r>
    <x v="4"/>
    <n v="5"/>
    <n v="5"/>
    <x v="1"/>
    <d v="2019-01-05T00:00:00"/>
    <s v="Avg of 4 NM Projects"/>
    <n v="16"/>
    <n v="6.1449999999999996"/>
    <n v="3.4522471910112359E-2"/>
    <n v="29.15"/>
    <n v="28.76"/>
    <n v="0.1767302"/>
  </r>
  <r>
    <x v="4"/>
    <n v="5"/>
    <n v="5"/>
    <x v="1"/>
    <d v="2019-01-05T00:00:00"/>
    <s v="Avg of 4 NM Projects"/>
    <n v="17"/>
    <n v="-1.2799999999999998"/>
    <n v="-7.1910112359550547E-3"/>
    <n v="37"/>
    <n v="30.32"/>
    <n v="-3.8809599999999993E-2"/>
  </r>
  <r>
    <x v="4"/>
    <n v="5"/>
    <n v="5"/>
    <x v="1"/>
    <d v="2019-01-05T00:00:00"/>
    <s v="Avg of 4 NM Projects"/>
    <n v="18"/>
    <n v="-1.1499999999999999"/>
    <n v="-6.4606741573033704E-3"/>
    <n v="41.6"/>
    <n v="27.2"/>
    <n v="-3.1279999999999995E-2"/>
  </r>
  <r>
    <x v="4"/>
    <n v="5"/>
    <n v="5"/>
    <x v="1"/>
    <d v="2019-01-05T00:00:00"/>
    <s v="Avg of 4 NM Projects"/>
    <n v="19"/>
    <n v="-1.1499999999999999"/>
    <n v="-6.4606741573033704E-3"/>
    <n v="33.61"/>
    <n v="23.84"/>
    <n v="-2.7415999999999996E-2"/>
  </r>
  <r>
    <x v="4"/>
    <n v="5"/>
    <n v="5"/>
    <x v="1"/>
    <d v="2019-01-05T00:00:00"/>
    <s v="Avg of 4 NM Projects"/>
    <n v="20"/>
    <n v="-1.1499999999999999"/>
    <n v="-6.4606741573033704E-3"/>
    <n v="28.89"/>
    <n v="22.42"/>
    <n v="-2.5783E-2"/>
  </r>
  <r>
    <x v="4"/>
    <n v="5"/>
    <n v="5"/>
    <x v="1"/>
    <d v="2019-01-05T00:00:00"/>
    <s v="Avg of 4 NM Projects"/>
    <n v="21"/>
    <n v="-1.2799999999999998"/>
    <n v="-7.1910112359550547E-3"/>
    <n v="27.18"/>
    <n v="22.16"/>
    <n v="-2.8364799999999996E-2"/>
  </r>
  <r>
    <x v="4"/>
    <n v="5"/>
    <n v="5"/>
    <x v="1"/>
    <d v="2019-01-05T00:00:00"/>
    <s v="Avg of 4 NM Projects"/>
    <n v="22"/>
    <n v="-1.2799999999999998"/>
    <n v="-7.1910112359550547E-3"/>
    <n v="24.68"/>
    <n v="21.84"/>
    <n v="-2.7955199999999993E-2"/>
  </r>
  <r>
    <x v="4"/>
    <n v="5"/>
    <n v="5"/>
    <x v="1"/>
    <d v="2019-01-05T00:00:00"/>
    <s v="Avg of 4 NM Projects"/>
    <n v="23"/>
    <n v="-1.41"/>
    <n v="-7.9213483146067416E-3"/>
    <n v="23.77"/>
    <n v="23.13"/>
    <n v="-3.2613299999999998E-2"/>
  </r>
  <r>
    <x v="4"/>
    <n v="5"/>
    <n v="5"/>
    <x v="0"/>
    <d v="2019-01-05T00:00:00"/>
    <s v="Avg of 4 NM Projects"/>
    <n v="24"/>
    <n v="-1.4100000000000001"/>
    <n v="-7.9213483146067416E-3"/>
    <n v="24.73"/>
    <n v="29.32"/>
    <n v="-4.1341200000000008E-2"/>
  </r>
  <r>
    <x v="4"/>
    <n v="6"/>
    <n v="6"/>
    <x v="0"/>
    <d v="2019-01-06T00:00:00"/>
    <s v="Avg of 4 NM Projects"/>
    <n v="1"/>
    <n v="-1.2799999999999998"/>
    <n v="-7.1910112359550547E-3"/>
    <n v="20.67"/>
    <n v="16.82"/>
    <n v="-2.1529599999999999E-2"/>
  </r>
  <r>
    <x v="4"/>
    <n v="6"/>
    <n v="6"/>
    <x v="0"/>
    <d v="2019-01-06T00:00:00"/>
    <s v="Avg of 4 NM Projects"/>
    <n v="2"/>
    <n v="-1.1499999999999999"/>
    <n v="-6.4606741573033704E-3"/>
    <n v="20.239999999999998"/>
    <n v="15.94"/>
    <n v="-1.8331E-2"/>
  </r>
  <r>
    <x v="4"/>
    <n v="6"/>
    <n v="6"/>
    <x v="0"/>
    <d v="2019-01-06T00:00:00"/>
    <s v="Avg of 4 NM Projects"/>
    <n v="3"/>
    <n v="-1.1499999999999999"/>
    <n v="-6.4606741573033704E-3"/>
    <n v="18.71"/>
    <n v="18.34"/>
    <n v="-2.1090999999999999E-2"/>
  </r>
  <r>
    <x v="4"/>
    <n v="6"/>
    <n v="6"/>
    <x v="0"/>
    <d v="2019-01-06T00:00:00"/>
    <s v="Avg of 4 NM Projects"/>
    <n v="4"/>
    <n v="-1.2799999999999998"/>
    <n v="-7.1910112359550547E-3"/>
    <n v="20.14"/>
    <n v="18.649999999999999"/>
    <n v="-2.3871999999999994E-2"/>
  </r>
  <r>
    <x v="4"/>
    <n v="6"/>
    <n v="6"/>
    <x v="0"/>
    <d v="2019-01-06T00:00:00"/>
    <s v="Avg of 4 NM Projects"/>
    <n v="5"/>
    <n v="-1.2799999999999998"/>
    <n v="-7.1910112359550547E-3"/>
    <n v="19.98"/>
    <n v="18.68"/>
    <n v="-2.3910399999999995E-2"/>
  </r>
  <r>
    <x v="4"/>
    <n v="6"/>
    <n v="6"/>
    <x v="0"/>
    <d v="2019-01-06T00:00:00"/>
    <s v="Avg of 4 NM Projects"/>
    <n v="6"/>
    <n v="-1.1499999999999999"/>
    <n v="-6.4606741573033704E-3"/>
    <n v="20.36"/>
    <n v="19.23"/>
    <n v="-2.2114499999999999E-2"/>
  </r>
  <r>
    <x v="4"/>
    <n v="6"/>
    <n v="6"/>
    <x v="0"/>
    <d v="2019-01-06T00:00:00"/>
    <s v="Avg of 4 NM Projects"/>
    <n v="7"/>
    <n v="-1.2799999999999998"/>
    <n v="-7.1910112359550547E-3"/>
    <n v="20.66"/>
    <n v="17.88"/>
    <n v="-2.2886399999999994E-2"/>
  </r>
  <r>
    <x v="4"/>
    <n v="6"/>
    <n v="6"/>
    <x v="1"/>
    <d v="2019-01-06T00:00:00"/>
    <s v="Avg of 4 NM Projects"/>
    <n v="8"/>
    <n v="-1.1499999999999999"/>
    <n v="-6.4606741573033704E-3"/>
    <n v="19.89"/>
    <n v="28.02"/>
    <n v="-3.2223000000000002E-2"/>
  </r>
  <r>
    <x v="4"/>
    <n v="6"/>
    <n v="6"/>
    <x v="1"/>
    <d v="2019-01-06T00:00:00"/>
    <s v="Avg of 4 NM Projects"/>
    <n v="9"/>
    <n v="-0.9"/>
    <n v="-5.0561797752808994E-3"/>
    <n v="21.53"/>
    <n v="30.75"/>
    <n v="-2.7675000000000002E-2"/>
  </r>
  <r>
    <x v="4"/>
    <n v="6"/>
    <n v="6"/>
    <x v="1"/>
    <d v="2019-01-06T00:00:00"/>
    <s v="Avg of 4 NM Projects"/>
    <n v="10"/>
    <n v="0.38500000000000001"/>
    <n v="2.1629213483146067E-3"/>
    <n v="21.58"/>
    <n v="45.18"/>
    <n v="1.7394300000000001E-2"/>
  </r>
  <r>
    <x v="4"/>
    <n v="6"/>
    <n v="6"/>
    <x v="1"/>
    <d v="2019-01-06T00:00:00"/>
    <s v="Avg of 4 NM Projects"/>
    <n v="11"/>
    <n v="2.9450000000000003"/>
    <n v="1.6544943820224721E-2"/>
    <n v="21.65"/>
    <n v="32.32"/>
    <n v="9.5182400000000014E-2"/>
  </r>
  <r>
    <x v="4"/>
    <n v="6"/>
    <n v="6"/>
    <x v="1"/>
    <d v="2019-01-06T00:00:00"/>
    <s v="Avg of 4 NM Projects"/>
    <n v="12"/>
    <n v="4.3549999999999995"/>
    <n v="2.4466292134831459E-2"/>
    <n v="21.61"/>
    <n v="31.41"/>
    <n v="0.13679054999999998"/>
  </r>
  <r>
    <x v="4"/>
    <n v="6"/>
    <n v="6"/>
    <x v="1"/>
    <d v="2019-01-06T00:00:00"/>
    <s v="Avg of 4 NM Projects"/>
    <n v="13"/>
    <n v="3.8449999999999998"/>
    <n v="2.1601123595505617E-2"/>
    <n v="21.51"/>
    <n v="21.66"/>
    <n v="8.3282699999999987E-2"/>
  </r>
  <r>
    <x v="4"/>
    <n v="6"/>
    <n v="6"/>
    <x v="1"/>
    <d v="2019-01-06T00:00:00"/>
    <s v="Avg of 4 NM Projects"/>
    <n v="14"/>
    <n v="2.2999999999999998"/>
    <n v="1.2921348314606741E-2"/>
    <n v="21.25"/>
    <n v="20.46"/>
    <n v="4.7058000000000003E-2"/>
  </r>
  <r>
    <x v="4"/>
    <n v="6"/>
    <n v="6"/>
    <x v="1"/>
    <d v="2019-01-06T00:00:00"/>
    <s v="Avg of 4 NM Projects"/>
    <n v="15"/>
    <n v="1.4100000000000001"/>
    <n v="7.9213483146067416E-3"/>
    <n v="21.54"/>
    <n v="20.3"/>
    <n v="2.8623000000000006E-2"/>
  </r>
  <r>
    <x v="4"/>
    <n v="6"/>
    <n v="6"/>
    <x v="1"/>
    <d v="2019-01-06T00:00:00"/>
    <s v="Avg of 4 NM Projects"/>
    <n v="16"/>
    <n v="-0.255"/>
    <n v="-1.4325842696629213E-3"/>
    <n v="20.420000000000002"/>
    <n v="21.02"/>
    <n v="-5.3601000000000005E-3"/>
  </r>
  <r>
    <x v="4"/>
    <n v="6"/>
    <n v="6"/>
    <x v="1"/>
    <d v="2019-01-06T00:00:00"/>
    <s v="Avg of 4 NM Projects"/>
    <n v="17"/>
    <n v="-1.2799999999999998"/>
    <n v="-7.1910112359550547E-3"/>
    <n v="23.91"/>
    <n v="23.18"/>
    <n v="-2.9670399999999993E-2"/>
  </r>
  <r>
    <x v="4"/>
    <n v="6"/>
    <n v="6"/>
    <x v="1"/>
    <d v="2019-01-06T00:00:00"/>
    <s v="Avg of 4 NM Projects"/>
    <n v="18"/>
    <n v="-1.2799999999999998"/>
    <n v="-7.1910112359550547E-3"/>
    <n v="39.43"/>
    <n v="38.39"/>
    <n v="-4.9139199999999994E-2"/>
  </r>
  <r>
    <x v="4"/>
    <n v="6"/>
    <n v="6"/>
    <x v="1"/>
    <d v="2019-01-06T00:00:00"/>
    <s v="Avg of 4 NM Projects"/>
    <n v="19"/>
    <n v="-1.1499999999999999"/>
    <n v="-6.4606741573033704E-3"/>
    <n v="32.75"/>
    <n v="34.61"/>
    <n v="-3.9801499999999997E-2"/>
  </r>
  <r>
    <x v="4"/>
    <n v="6"/>
    <n v="6"/>
    <x v="1"/>
    <d v="2019-01-06T00:00:00"/>
    <s v="Avg of 4 NM Projects"/>
    <n v="20"/>
    <n v="-1.1499999999999999"/>
    <n v="-6.4606741573033704E-3"/>
    <n v="32.200000000000003"/>
    <n v="33.75"/>
    <n v="-3.88125E-2"/>
  </r>
  <r>
    <x v="4"/>
    <n v="6"/>
    <n v="6"/>
    <x v="1"/>
    <d v="2019-01-06T00:00:00"/>
    <s v="Avg of 4 NM Projects"/>
    <n v="21"/>
    <n v="-1.2799999999999998"/>
    <n v="-7.1910112359550547E-3"/>
    <n v="26.35"/>
    <n v="29.27"/>
    <n v="-3.7465599999999995E-2"/>
  </r>
  <r>
    <x v="4"/>
    <n v="6"/>
    <n v="6"/>
    <x v="1"/>
    <d v="2019-01-06T00:00:00"/>
    <s v="Avg of 4 NM Projects"/>
    <n v="22"/>
    <n v="-1.4100000000000001"/>
    <n v="-7.9213483146067416E-3"/>
    <n v="30.72"/>
    <n v="28.26"/>
    <n v="-3.984660000000001E-2"/>
  </r>
  <r>
    <x v="4"/>
    <n v="6"/>
    <n v="6"/>
    <x v="1"/>
    <d v="2019-01-06T00:00:00"/>
    <s v="Avg of 4 NM Projects"/>
    <n v="23"/>
    <n v="-1.1499999999999999"/>
    <n v="-6.4606741573033704E-3"/>
    <n v="21.7"/>
    <n v="20.45"/>
    <n v="-2.3517499999999997E-2"/>
  </r>
  <r>
    <x v="4"/>
    <n v="6"/>
    <n v="6"/>
    <x v="0"/>
    <d v="2019-01-06T00:00:00"/>
    <s v="Avg of 4 NM Projects"/>
    <n v="24"/>
    <n v="-1.28"/>
    <n v="-7.1910112359550565E-3"/>
    <n v="22.2"/>
    <n v="19.670000000000002"/>
    <n v="-2.5177600000000001E-2"/>
  </r>
  <r>
    <x v="4"/>
    <n v="7"/>
    <n v="7"/>
    <x v="0"/>
    <d v="2019-01-07T00:00:00"/>
    <s v="Avg of 4 NM Projects"/>
    <n v="1"/>
    <n v="-1.2799999999999998"/>
    <n v="-7.1910112359550547E-3"/>
    <n v="24.62"/>
    <n v="15.63"/>
    <n v="-2.0006400000000001E-2"/>
  </r>
  <r>
    <x v="4"/>
    <n v="7"/>
    <n v="7"/>
    <x v="0"/>
    <d v="2019-01-07T00:00:00"/>
    <s v="Avg of 4 NM Projects"/>
    <n v="2"/>
    <n v="-1.54"/>
    <n v="-8.6516853932584268E-3"/>
    <n v="21.73"/>
    <n v="12.76"/>
    <n v="-1.9650400000000002E-2"/>
  </r>
  <r>
    <x v="4"/>
    <n v="7"/>
    <n v="7"/>
    <x v="0"/>
    <d v="2019-01-07T00:00:00"/>
    <s v="Avg of 4 NM Projects"/>
    <n v="3"/>
    <n v="-1.4100000000000001"/>
    <n v="-7.9213483146067416E-3"/>
    <n v="21.87"/>
    <n v="13.77"/>
    <n v="-1.9415700000000001E-2"/>
  </r>
  <r>
    <x v="4"/>
    <n v="7"/>
    <n v="7"/>
    <x v="0"/>
    <d v="2019-01-07T00:00:00"/>
    <s v="Avg of 4 NM Projects"/>
    <n v="4"/>
    <n v="-1.2799999999999998"/>
    <n v="-7.1910112359550547E-3"/>
    <n v="22.45"/>
    <n v="15.83"/>
    <n v="-2.0262399999999996E-2"/>
  </r>
  <r>
    <x v="4"/>
    <n v="7"/>
    <n v="7"/>
    <x v="0"/>
    <d v="2019-01-07T00:00:00"/>
    <s v="Avg of 4 NM Projects"/>
    <n v="5"/>
    <n v="-1.1499999999999999"/>
    <n v="-6.4606741573033704E-3"/>
    <n v="24.93"/>
    <n v="15.36"/>
    <n v="-1.7663999999999999E-2"/>
  </r>
  <r>
    <x v="4"/>
    <n v="7"/>
    <n v="7"/>
    <x v="0"/>
    <d v="2019-01-07T00:00:00"/>
    <s v="Avg of 4 NM Projects"/>
    <n v="6"/>
    <n v="-1.28"/>
    <n v="-7.1910112359550565E-3"/>
    <n v="32.5"/>
    <n v="5.97"/>
    <n v="-7.6415999999999993E-3"/>
  </r>
  <r>
    <x v="4"/>
    <n v="7"/>
    <n v="7"/>
    <x v="0"/>
    <d v="2019-01-07T00:00:00"/>
    <s v="Avg of 4 NM Projects"/>
    <n v="7"/>
    <n v="-1.2799999999999998"/>
    <n v="-7.1910112359550547E-3"/>
    <n v="36.590000000000003"/>
    <n v="23.03"/>
    <n v="-2.9478399999999998E-2"/>
  </r>
  <r>
    <x v="4"/>
    <n v="7"/>
    <n v="7"/>
    <x v="0"/>
    <d v="2019-01-07T00:00:00"/>
    <s v="Avg of 4 NM Projects"/>
    <n v="8"/>
    <n v="-1.28"/>
    <n v="-7.1910112359550565E-3"/>
    <n v="37.200000000000003"/>
    <n v="28.41"/>
    <n v="-3.6364800000000003E-2"/>
  </r>
  <r>
    <x v="4"/>
    <n v="7"/>
    <n v="7"/>
    <x v="0"/>
    <d v="2019-01-07T00:00:00"/>
    <s v="Avg of 4 NM Projects"/>
    <n v="9"/>
    <n v="9.34"/>
    <n v="5.2471910112359549E-2"/>
    <n v="31.32"/>
    <n v="21.46"/>
    <n v="0.20043639999999999"/>
  </r>
  <r>
    <x v="4"/>
    <n v="7"/>
    <n v="7"/>
    <x v="0"/>
    <d v="2019-01-07T00:00:00"/>
    <s v="Avg of 4 NM Projects"/>
    <n v="10"/>
    <n v="18.05"/>
    <n v="0.10140449438202248"/>
    <n v="29.22"/>
    <n v="21.11"/>
    <n v="0.38103550000000003"/>
  </r>
  <r>
    <x v="4"/>
    <n v="7"/>
    <n v="7"/>
    <x v="0"/>
    <d v="2019-01-07T00:00:00"/>
    <s v="Avg of 4 NM Projects"/>
    <n v="11"/>
    <n v="31.229999999999997"/>
    <n v="0.17544943820224718"/>
    <n v="27.9"/>
    <n v="21.98"/>
    <n v="0.68643539999999992"/>
  </r>
  <r>
    <x v="4"/>
    <n v="7"/>
    <n v="7"/>
    <x v="0"/>
    <d v="2019-01-07T00:00:00"/>
    <s v="Avg of 4 NM Projects"/>
    <n v="12"/>
    <n v="28.540000000000003"/>
    <n v="0.16033707865168542"/>
    <n v="27.22"/>
    <n v="16.559999999999999"/>
    <n v="0.47262240000000005"/>
  </r>
  <r>
    <x v="4"/>
    <n v="7"/>
    <n v="7"/>
    <x v="0"/>
    <d v="2019-01-07T00:00:00"/>
    <s v="Avg of 4 NM Projects"/>
    <n v="13"/>
    <n v="20.48"/>
    <n v="0.1150561797752809"/>
    <n v="24.9"/>
    <n v="21.59"/>
    <n v="0.44216320000000003"/>
  </r>
  <r>
    <x v="4"/>
    <n v="7"/>
    <n v="7"/>
    <x v="0"/>
    <d v="2019-01-07T00:00:00"/>
    <s v="Avg of 4 NM Projects"/>
    <n v="14"/>
    <n v="13.570000000000002"/>
    <n v="7.6235955056179791E-2"/>
    <n v="24.87"/>
    <n v="23.69"/>
    <n v="0.32147330000000007"/>
  </r>
  <r>
    <x v="4"/>
    <n v="7"/>
    <n v="7"/>
    <x v="0"/>
    <d v="2019-01-07T00:00:00"/>
    <s v="Avg of 4 NM Projects"/>
    <n v="15"/>
    <n v="8.0649999999999995"/>
    <n v="4.530898876404494E-2"/>
    <n v="24.95"/>
    <n v="23.71"/>
    <n v="0.19122115000000001"/>
  </r>
  <r>
    <x v="4"/>
    <n v="7"/>
    <n v="7"/>
    <x v="0"/>
    <d v="2019-01-07T00:00:00"/>
    <s v="Avg of 4 NM Projects"/>
    <n v="16"/>
    <n v="1.5350000000000001"/>
    <n v="8.6235955056179776E-3"/>
    <n v="24.95"/>
    <n v="27.18"/>
    <n v="4.172130000000001E-2"/>
  </r>
  <r>
    <x v="4"/>
    <n v="7"/>
    <n v="7"/>
    <x v="0"/>
    <d v="2019-01-07T00:00:00"/>
    <s v="Avg of 4 NM Projects"/>
    <n v="17"/>
    <n v="-1.4099999999999997"/>
    <n v="-7.9213483146067399E-3"/>
    <n v="35.42"/>
    <n v="29.88"/>
    <n v="-4.2130799999999989E-2"/>
  </r>
  <r>
    <x v="4"/>
    <n v="7"/>
    <n v="7"/>
    <x v="0"/>
    <d v="2019-01-07T00:00:00"/>
    <s v="Avg of 4 NM Projects"/>
    <n v="18"/>
    <n v="-1.1499999999999999"/>
    <n v="-6.4606741573033704E-3"/>
    <n v="42.59"/>
    <n v="28.34"/>
    <n v="-3.2590999999999995E-2"/>
  </r>
  <r>
    <x v="4"/>
    <n v="7"/>
    <n v="7"/>
    <x v="0"/>
    <d v="2019-01-07T00:00:00"/>
    <s v="Avg of 4 NM Projects"/>
    <n v="19"/>
    <n v="-1.2799999999999998"/>
    <n v="-7.1910112359550547E-3"/>
    <n v="36.299999999999997"/>
    <n v="30.76"/>
    <n v="-3.9372799999999999E-2"/>
  </r>
  <r>
    <x v="4"/>
    <n v="7"/>
    <n v="7"/>
    <x v="0"/>
    <d v="2019-01-07T00:00:00"/>
    <s v="Avg of 4 NM Projects"/>
    <n v="20"/>
    <n v="-1.2799999999999998"/>
    <n v="-7.1910112359550547E-3"/>
    <n v="34.99"/>
    <n v="28.91"/>
    <n v="-3.7004799999999997E-2"/>
  </r>
  <r>
    <x v="4"/>
    <n v="7"/>
    <n v="7"/>
    <x v="0"/>
    <d v="2019-01-07T00:00:00"/>
    <s v="Avg of 4 NM Projects"/>
    <n v="21"/>
    <n v="-1.4100000000000001"/>
    <n v="-7.9213483146067416E-3"/>
    <n v="27.37"/>
    <n v="23.29"/>
    <n v="-3.2838900000000004E-2"/>
  </r>
  <r>
    <x v="4"/>
    <n v="7"/>
    <n v="7"/>
    <x v="0"/>
    <d v="2019-01-07T00:00:00"/>
    <s v="Avg of 4 NM Projects"/>
    <n v="22"/>
    <n v="-1.1499999999999999"/>
    <n v="-6.4606741573033704E-3"/>
    <n v="28.47"/>
    <n v="22.85"/>
    <n v="-2.6277499999999999E-2"/>
  </r>
  <r>
    <x v="4"/>
    <n v="7"/>
    <n v="7"/>
    <x v="0"/>
    <d v="2019-01-07T00:00:00"/>
    <s v="Avg of 4 NM Projects"/>
    <n v="23"/>
    <n v="-1.1499999999999999"/>
    <n v="-6.4606741573033704E-3"/>
    <n v="24.73"/>
    <n v="25.06"/>
    <n v="-2.8818999999999994E-2"/>
  </r>
  <r>
    <x v="4"/>
    <n v="7"/>
    <n v="7"/>
    <x v="0"/>
    <d v="2019-01-07T00:00:00"/>
    <s v="Avg of 4 NM Projects"/>
    <n v="24"/>
    <n v="-1.2799999999999998"/>
    <n v="-7.1910112359550547E-3"/>
    <n v="25.73"/>
    <n v="28.58"/>
    <n v="-3.6582399999999994E-2"/>
  </r>
  <r>
    <x v="4"/>
    <n v="8"/>
    <n v="1"/>
    <x v="0"/>
    <d v="2019-01-08T00:00:00"/>
    <s v="Avg of 4 NM Projects"/>
    <n v="1"/>
    <n v="-1.4100000000000001"/>
    <n v="-7.9213483146067416E-3"/>
    <n v="24.53"/>
    <n v="23.12"/>
    <n v="-3.2599200000000002E-2"/>
  </r>
  <r>
    <x v="4"/>
    <n v="8"/>
    <n v="1"/>
    <x v="0"/>
    <d v="2019-01-08T00:00:00"/>
    <s v="Avg of 4 NM Projects"/>
    <n v="2"/>
    <n v="-1.1499999999999999"/>
    <n v="-6.4606741573033704E-3"/>
    <n v="23.68"/>
    <n v="22.69"/>
    <n v="-2.6093499999999999E-2"/>
  </r>
  <r>
    <x v="4"/>
    <n v="8"/>
    <n v="1"/>
    <x v="0"/>
    <d v="2019-01-08T00:00:00"/>
    <s v="Avg of 4 NM Projects"/>
    <n v="3"/>
    <n v="-1.1499999999999999"/>
    <n v="-6.4606741573033704E-3"/>
    <n v="21.34"/>
    <n v="16.37"/>
    <n v="-1.8825499999999998E-2"/>
  </r>
  <r>
    <x v="4"/>
    <n v="8"/>
    <n v="1"/>
    <x v="0"/>
    <d v="2019-01-08T00:00:00"/>
    <s v="Avg of 4 NM Projects"/>
    <n v="4"/>
    <n v="-1.2799999999999998"/>
    <n v="-7.1910112359550547E-3"/>
    <n v="21.49"/>
    <n v="20.58"/>
    <n v="-2.6342399999999995E-2"/>
  </r>
  <r>
    <x v="4"/>
    <n v="8"/>
    <n v="1"/>
    <x v="0"/>
    <d v="2019-01-08T00:00:00"/>
    <s v="Avg of 4 NM Projects"/>
    <n v="5"/>
    <n v="-1.1499999999999999"/>
    <n v="-6.4606741573033704E-3"/>
    <n v="21.79"/>
    <n v="20.66"/>
    <n v="-2.3758999999999995E-2"/>
  </r>
  <r>
    <x v="4"/>
    <n v="8"/>
    <n v="1"/>
    <x v="0"/>
    <d v="2019-01-08T00:00:00"/>
    <s v="Avg of 4 NM Projects"/>
    <n v="6"/>
    <n v="-1.1499999999999999"/>
    <n v="-6.4606741573033704E-3"/>
    <n v="24.28"/>
    <n v="26.49"/>
    <n v="-3.0463499999999998E-2"/>
  </r>
  <r>
    <x v="4"/>
    <n v="8"/>
    <n v="1"/>
    <x v="0"/>
    <d v="2019-01-08T00:00:00"/>
    <s v="Avg of 4 NM Projects"/>
    <n v="7"/>
    <n v="-1.415"/>
    <n v="-7.9494382022471909E-3"/>
    <n v="33.270000000000003"/>
    <n v="28.29"/>
    <n v="-4.0030349999999999E-2"/>
  </r>
  <r>
    <x v="4"/>
    <n v="8"/>
    <n v="1"/>
    <x v="0"/>
    <d v="2019-01-08T00:00:00"/>
    <s v="Avg of 4 NM Projects"/>
    <n v="8"/>
    <n v="-1.2849999999999997"/>
    <n v="-7.219101123595504E-3"/>
    <n v="35.590000000000003"/>
    <n v="31.7"/>
    <n v="-4.0734499999999993E-2"/>
  </r>
  <r>
    <x v="4"/>
    <n v="8"/>
    <n v="1"/>
    <x v="0"/>
    <d v="2019-01-08T00:00:00"/>
    <s v="Avg of 4 NM Projects"/>
    <n v="9"/>
    <n v="-0.25"/>
    <n v="-1.4044943820224719E-3"/>
    <n v="33.15"/>
    <n v="31.64"/>
    <n v="-7.9100000000000004E-3"/>
  </r>
  <r>
    <x v="4"/>
    <n v="8"/>
    <n v="1"/>
    <x v="0"/>
    <d v="2019-01-08T00:00:00"/>
    <s v="Avg of 4 NM Projects"/>
    <n v="10"/>
    <n v="0.89500000000000002"/>
    <n v="5.0280898876404493E-3"/>
    <n v="28.37"/>
    <n v="37.6"/>
    <n v="3.3652000000000001E-2"/>
  </r>
  <r>
    <x v="4"/>
    <n v="8"/>
    <n v="1"/>
    <x v="0"/>
    <d v="2019-01-08T00:00:00"/>
    <s v="Avg of 4 NM Projects"/>
    <n v="11"/>
    <n v="3.3250000000000002"/>
    <n v="1.8679775280898876E-2"/>
    <n v="28.36"/>
    <n v="38.9"/>
    <n v="0.1293425"/>
  </r>
  <r>
    <x v="4"/>
    <n v="8"/>
    <n v="1"/>
    <x v="0"/>
    <d v="2019-01-08T00:00:00"/>
    <s v="Avg of 4 NM Projects"/>
    <n v="12"/>
    <n v="4.0999999999999996"/>
    <n v="2.3033707865168538E-2"/>
    <n v="30.84"/>
    <n v="36.659999999999997"/>
    <n v="0.150306"/>
  </r>
  <r>
    <x v="4"/>
    <n v="8"/>
    <n v="1"/>
    <x v="0"/>
    <d v="2019-01-08T00:00:00"/>
    <s v="Avg of 4 NM Projects"/>
    <n v="13"/>
    <n v="4.4800000000000004"/>
    <n v="2.51685393258427E-2"/>
    <n v="28.37"/>
    <n v="36.590000000000003"/>
    <n v="0.16392320000000005"/>
  </r>
  <r>
    <x v="4"/>
    <n v="8"/>
    <n v="1"/>
    <x v="0"/>
    <d v="2019-01-08T00:00:00"/>
    <s v="Avg of 4 NM Projects"/>
    <n v="14"/>
    <n v="3.9649999999999999"/>
    <n v="2.2275280898876405E-2"/>
    <n v="27.26"/>
    <n v="32.19"/>
    <n v="0.12763335000000001"/>
  </r>
  <r>
    <x v="4"/>
    <n v="8"/>
    <n v="1"/>
    <x v="0"/>
    <d v="2019-01-08T00:00:00"/>
    <s v="Avg of 4 NM Projects"/>
    <n v="15"/>
    <n v="1.79"/>
    <n v="1.0056179775280899E-2"/>
    <n v="29.08"/>
    <n v="32.659999999999997"/>
    <n v="5.8461399999999997E-2"/>
  </r>
  <r>
    <x v="4"/>
    <n v="8"/>
    <n v="1"/>
    <x v="0"/>
    <d v="2019-01-08T00:00:00"/>
    <s v="Avg of 4 NM Projects"/>
    <n v="16"/>
    <n v="-0.25499999999999989"/>
    <n v="-1.4325842696629207E-3"/>
    <n v="26.18"/>
    <n v="28"/>
    <n v="-7.139999999999997E-3"/>
  </r>
  <r>
    <x v="4"/>
    <n v="8"/>
    <n v="1"/>
    <x v="0"/>
    <d v="2019-01-08T00:00:00"/>
    <s v="Avg of 4 NM Projects"/>
    <n v="17"/>
    <n v="-1.4100000000000001"/>
    <n v="-7.9213483146067416E-3"/>
    <n v="33.04"/>
    <n v="34.56"/>
    <n v="-4.8729600000000005E-2"/>
  </r>
  <r>
    <x v="4"/>
    <n v="8"/>
    <n v="1"/>
    <x v="0"/>
    <d v="2019-01-08T00:00:00"/>
    <s v="Avg of 4 NM Projects"/>
    <n v="18"/>
    <n v="-1.2849999999999997"/>
    <n v="-7.219101123595504E-3"/>
    <n v="36.81"/>
    <n v="38.86"/>
    <n v="-4.9935099999999982E-2"/>
  </r>
  <r>
    <x v="4"/>
    <n v="8"/>
    <n v="1"/>
    <x v="0"/>
    <d v="2019-01-08T00:00:00"/>
    <s v="Avg of 4 NM Projects"/>
    <n v="19"/>
    <n v="-1.2799999999999998"/>
    <n v="-7.1910112359550547E-3"/>
    <n v="32.869999999999997"/>
    <n v="36.67"/>
    <n v="-4.6937599999999996E-2"/>
  </r>
  <r>
    <x v="4"/>
    <n v="8"/>
    <n v="1"/>
    <x v="0"/>
    <d v="2019-01-08T00:00:00"/>
    <s v="Avg of 4 NM Projects"/>
    <n v="20"/>
    <n v="-1.2799999999999998"/>
    <n v="-7.1910112359550547E-3"/>
    <n v="28.47"/>
    <n v="37.11"/>
    <n v="-4.7500799999999989E-2"/>
  </r>
  <r>
    <x v="4"/>
    <n v="8"/>
    <n v="1"/>
    <x v="0"/>
    <d v="2019-01-08T00:00:00"/>
    <s v="Avg of 4 NM Projects"/>
    <n v="21"/>
    <n v="-1.2799999999999998"/>
    <n v="-7.1910112359550547E-3"/>
    <n v="25.8"/>
    <n v="35.21"/>
    <n v="-4.5068799999999999E-2"/>
  </r>
  <r>
    <x v="4"/>
    <n v="8"/>
    <n v="1"/>
    <x v="0"/>
    <d v="2019-01-08T00:00:00"/>
    <s v="Avg of 4 NM Projects"/>
    <n v="22"/>
    <n v="-1.1499999999999999"/>
    <n v="-6.4606741573033704E-3"/>
    <n v="24.66"/>
    <n v="32.950000000000003"/>
    <n v="-3.7892499999999996E-2"/>
  </r>
  <r>
    <x v="4"/>
    <n v="8"/>
    <n v="1"/>
    <x v="0"/>
    <d v="2019-01-08T00:00:00"/>
    <s v="Avg of 4 NM Projects"/>
    <n v="23"/>
    <n v="-1.1499999999999999"/>
    <n v="-6.4606741573033704E-3"/>
    <n v="23.23"/>
    <n v="23.88"/>
    <n v="-2.7461999999999997E-2"/>
  </r>
  <r>
    <x v="4"/>
    <n v="8"/>
    <n v="1"/>
    <x v="0"/>
    <d v="2019-01-08T00:00:00"/>
    <s v="Avg of 4 NM Projects"/>
    <n v="24"/>
    <n v="-1.2799999999999998"/>
    <n v="-7.1910112359550547E-3"/>
    <n v="20.49"/>
    <n v="21.16"/>
    <n v="-2.7084799999999999E-2"/>
  </r>
  <r>
    <x v="4"/>
    <n v="9"/>
    <n v="2"/>
    <x v="0"/>
    <d v="2019-01-09T00:00:00"/>
    <s v="Avg of 4 NM Projects"/>
    <n v="1"/>
    <n v="-1.2799999999999998"/>
    <n v="-7.1910112359550547E-3"/>
    <n v="18.5"/>
    <n v="18.16"/>
    <n v="-2.3244799999999999E-2"/>
  </r>
  <r>
    <x v="4"/>
    <n v="9"/>
    <n v="2"/>
    <x v="0"/>
    <d v="2019-01-09T00:00:00"/>
    <s v="Avg of 4 NM Projects"/>
    <n v="2"/>
    <n v="-1.1499999999999999"/>
    <n v="-6.4606741573033704E-3"/>
    <n v="17.62"/>
    <n v="19.350000000000001"/>
    <n v="-2.2252500000000001E-2"/>
  </r>
  <r>
    <x v="4"/>
    <n v="9"/>
    <n v="2"/>
    <x v="0"/>
    <d v="2019-01-09T00:00:00"/>
    <s v="Avg of 4 NM Projects"/>
    <n v="3"/>
    <n v="-1.1499999999999999"/>
    <n v="-6.4606741573033704E-3"/>
    <n v="17.3"/>
    <n v="17.62"/>
    <n v="-2.0263E-2"/>
  </r>
  <r>
    <x v="4"/>
    <n v="9"/>
    <n v="2"/>
    <x v="0"/>
    <d v="2019-01-09T00:00:00"/>
    <s v="Avg of 4 NM Projects"/>
    <n v="4"/>
    <n v="-1.1549999999999998"/>
    <n v="-6.4887640449438188E-3"/>
    <n v="17.22"/>
    <n v="18.18"/>
    <n v="-2.0997899999999996E-2"/>
  </r>
  <r>
    <x v="4"/>
    <n v="9"/>
    <n v="2"/>
    <x v="0"/>
    <d v="2019-01-09T00:00:00"/>
    <s v="Avg of 4 NM Projects"/>
    <n v="5"/>
    <n v="-1.1499999999999999"/>
    <n v="-6.4606741573033704E-3"/>
    <n v="19.38"/>
    <n v="20.23"/>
    <n v="-2.3264499999999997E-2"/>
  </r>
  <r>
    <x v="4"/>
    <n v="9"/>
    <n v="2"/>
    <x v="0"/>
    <d v="2019-01-09T00:00:00"/>
    <s v="Avg of 4 NM Projects"/>
    <n v="6"/>
    <n v="-1.2799999999999998"/>
    <n v="-7.1910112359550547E-3"/>
    <n v="20.38"/>
    <n v="20.71"/>
    <n v="-2.6508799999999996E-2"/>
  </r>
  <r>
    <x v="4"/>
    <n v="9"/>
    <n v="2"/>
    <x v="0"/>
    <d v="2019-01-09T00:00:00"/>
    <s v="Avg of 4 NM Projects"/>
    <n v="7"/>
    <n v="-0.64"/>
    <n v="-3.5955056179775282E-3"/>
    <n v="29.94"/>
    <n v="22.7"/>
    <n v="-1.4528000000000001E-2"/>
  </r>
  <r>
    <x v="4"/>
    <n v="9"/>
    <n v="2"/>
    <x v="1"/>
    <d v="2019-01-09T00:00:00"/>
    <s v="Avg of 4 NM Projects"/>
    <n v="8"/>
    <n v="-0.64500000000000002"/>
    <n v="-3.6235955056179775E-3"/>
    <n v="28.79"/>
    <n v="29.22"/>
    <n v="-1.8846900000000003E-2"/>
  </r>
  <r>
    <x v="4"/>
    <n v="9"/>
    <n v="2"/>
    <x v="1"/>
    <d v="2019-01-09T00:00:00"/>
    <s v="Avg of 4 NM Projects"/>
    <n v="9"/>
    <n v="-0.255"/>
    <n v="-1.4325842696629213E-3"/>
    <n v="26.04"/>
    <n v="24.24"/>
    <n v="-6.1811999999999995E-3"/>
  </r>
  <r>
    <x v="4"/>
    <n v="9"/>
    <n v="2"/>
    <x v="1"/>
    <d v="2019-01-09T00:00:00"/>
    <s v="Avg of 4 NM Projects"/>
    <n v="10"/>
    <n v="-5.0000000000000044E-3"/>
    <n v="-2.8089887640449463E-5"/>
    <n v="27.7"/>
    <n v="22.25"/>
    <n v="-1.112500000000001E-4"/>
  </r>
  <r>
    <x v="4"/>
    <n v="9"/>
    <n v="2"/>
    <x v="1"/>
    <d v="2019-01-09T00:00:00"/>
    <s v="Avg of 4 NM Projects"/>
    <n v="11"/>
    <n v="2.17"/>
    <n v="1.2191011235955056E-2"/>
    <n v="31.84"/>
    <n v="25.65"/>
    <n v="5.5660499999999995E-2"/>
  </r>
  <r>
    <x v="4"/>
    <n v="9"/>
    <n v="2"/>
    <x v="1"/>
    <d v="2019-01-09T00:00:00"/>
    <s v="Avg of 4 NM Projects"/>
    <n v="12"/>
    <n v="1.5350000000000001"/>
    <n v="8.6235955056179776E-3"/>
    <n v="30.2"/>
    <n v="23.13"/>
    <n v="3.5504550000000003E-2"/>
  </r>
  <r>
    <x v="4"/>
    <n v="9"/>
    <n v="2"/>
    <x v="1"/>
    <d v="2019-01-09T00:00:00"/>
    <s v="Avg of 4 NM Projects"/>
    <n v="13"/>
    <n v="1.66"/>
    <n v="9.3258426966292135E-3"/>
    <n v="28.92"/>
    <n v="29.71"/>
    <n v="4.9318599999999997E-2"/>
  </r>
  <r>
    <x v="4"/>
    <n v="9"/>
    <n v="2"/>
    <x v="1"/>
    <d v="2019-01-09T00:00:00"/>
    <s v="Avg of 4 NM Projects"/>
    <n v="14"/>
    <n v="0.76500000000000001"/>
    <n v="4.2977528089887642E-3"/>
    <n v="27.81"/>
    <n v="28.43"/>
    <n v="2.174895E-2"/>
  </r>
  <r>
    <x v="4"/>
    <n v="9"/>
    <n v="2"/>
    <x v="1"/>
    <d v="2019-01-09T00:00:00"/>
    <s v="Avg of 4 NM Projects"/>
    <n v="15"/>
    <n v="0.38500000000000001"/>
    <n v="2.1629213483146067E-3"/>
    <n v="27.33"/>
    <n v="23.37"/>
    <n v="8.9974500000000006E-3"/>
  </r>
  <r>
    <x v="4"/>
    <n v="9"/>
    <n v="2"/>
    <x v="1"/>
    <d v="2019-01-09T00:00:00"/>
    <s v="Avg of 4 NM Projects"/>
    <n v="16"/>
    <n v="0.26"/>
    <n v="1.4606741573033708E-3"/>
    <n v="29.2"/>
    <n v="31.43"/>
    <n v="8.1718000000000016E-3"/>
  </r>
  <r>
    <x v="4"/>
    <n v="9"/>
    <n v="2"/>
    <x v="1"/>
    <d v="2019-01-09T00:00:00"/>
    <s v="Avg of 4 NM Projects"/>
    <n v="17"/>
    <n v="-1.0249999999999999"/>
    <n v="-5.7584269662921345E-3"/>
    <n v="35.32"/>
    <n v="24.76"/>
    <n v="-2.5378999999999999E-2"/>
  </r>
  <r>
    <x v="4"/>
    <n v="9"/>
    <n v="2"/>
    <x v="1"/>
    <d v="2019-01-09T00:00:00"/>
    <s v="Avg of 4 NM Projects"/>
    <n v="18"/>
    <n v="-1.0249999999999999"/>
    <n v="-5.7584269662921345E-3"/>
    <n v="43.71"/>
    <n v="29.05"/>
    <n v="-2.9776249999999997E-2"/>
  </r>
  <r>
    <x v="4"/>
    <n v="9"/>
    <n v="2"/>
    <x v="1"/>
    <d v="2019-01-09T00:00:00"/>
    <s v="Avg of 4 NM Projects"/>
    <n v="19"/>
    <n v="0"/>
    <n v="0"/>
    <n v="37.81"/>
    <n v="40.29"/>
    <n v="0"/>
  </r>
  <r>
    <x v="4"/>
    <n v="9"/>
    <n v="2"/>
    <x v="1"/>
    <d v="2019-01-09T00:00:00"/>
    <s v="Avg of 4 NM Projects"/>
    <n v="20"/>
    <n v="-1.1499999999999999"/>
    <n v="-6.4606741573033704E-3"/>
    <n v="35.6"/>
    <n v="32.770000000000003"/>
    <n v="-3.7685499999999997E-2"/>
  </r>
  <r>
    <x v="4"/>
    <n v="9"/>
    <n v="2"/>
    <x v="1"/>
    <d v="2019-01-09T00:00:00"/>
    <s v="Avg of 4 NM Projects"/>
    <n v="21"/>
    <n v="-1.4099999999999997"/>
    <n v="-7.9213483146067399E-3"/>
    <n v="33.549999999999997"/>
    <n v="34.630000000000003"/>
    <n v="-4.8828299999999991E-2"/>
  </r>
  <r>
    <x v="4"/>
    <n v="9"/>
    <n v="2"/>
    <x v="1"/>
    <d v="2019-01-09T00:00:00"/>
    <s v="Avg of 4 NM Projects"/>
    <n v="22"/>
    <n v="-1.1499999999999999"/>
    <n v="-6.4606741573033704E-3"/>
    <n v="27.91"/>
    <n v="25.72"/>
    <n v="-2.9577999999999997E-2"/>
  </r>
  <r>
    <x v="4"/>
    <n v="9"/>
    <n v="2"/>
    <x v="1"/>
    <d v="2019-01-09T00:00:00"/>
    <s v="Avg of 4 NM Projects"/>
    <n v="23"/>
    <n v="-1.4100000000000001"/>
    <n v="-7.9213483146067416E-3"/>
    <n v="27.52"/>
    <n v="25.23"/>
    <n v="-3.5574300000000003E-2"/>
  </r>
  <r>
    <x v="4"/>
    <n v="9"/>
    <n v="2"/>
    <x v="0"/>
    <d v="2019-01-09T00:00:00"/>
    <s v="Avg of 4 NM Projects"/>
    <n v="24"/>
    <n v="-1.41"/>
    <n v="-7.9213483146067416E-3"/>
    <n v="27.8"/>
    <n v="21.85"/>
    <n v="-3.0808499999999999E-2"/>
  </r>
  <r>
    <x v="4"/>
    <n v="10"/>
    <n v="3"/>
    <x v="0"/>
    <d v="2019-01-10T00:00:00"/>
    <s v="Avg of 4 NM Projects"/>
    <n v="1"/>
    <n v="-1.1499999999999999"/>
    <n v="-6.4606741573033704E-3"/>
    <n v="17.739999999999998"/>
    <n v="21.34"/>
    <n v="-2.4540999999999997E-2"/>
  </r>
  <r>
    <x v="4"/>
    <n v="10"/>
    <n v="3"/>
    <x v="0"/>
    <d v="2019-01-10T00:00:00"/>
    <s v="Avg of 4 NM Projects"/>
    <n v="2"/>
    <n v="-1.1499999999999999"/>
    <n v="-6.4606741573033704E-3"/>
    <n v="17.399999999999999"/>
    <n v="24.59"/>
    <n v="-2.8278499999999998E-2"/>
  </r>
  <r>
    <x v="4"/>
    <n v="10"/>
    <n v="3"/>
    <x v="0"/>
    <d v="2019-01-10T00:00:00"/>
    <s v="Avg of 4 NM Projects"/>
    <n v="3"/>
    <n v="-1.4099999999999997"/>
    <n v="-7.9213483146067399E-3"/>
    <n v="17.600000000000001"/>
    <n v="10.77"/>
    <n v="-1.5185699999999995E-2"/>
  </r>
  <r>
    <x v="4"/>
    <n v="10"/>
    <n v="3"/>
    <x v="0"/>
    <d v="2019-01-10T00:00:00"/>
    <s v="Avg of 4 NM Projects"/>
    <n v="4"/>
    <n v="-1.2799999999999998"/>
    <n v="-7.1910112359550547E-3"/>
    <n v="17.79"/>
    <n v="24.07"/>
    <n v="-3.0809599999999996E-2"/>
  </r>
  <r>
    <x v="4"/>
    <n v="10"/>
    <n v="3"/>
    <x v="0"/>
    <d v="2019-01-10T00:00:00"/>
    <s v="Avg of 4 NM Projects"/>
    <n v="5"/>
    <n v="-1.1499999999999999"/>
    <n v="-6.4606741573033704E-3"/>
    <n v="17.84"/>
    <n v="18.66"/>
    <n v="-2.1458999999999999E-2"/>
  </r>
  <r>
    <x v="4"/>
    <n v="10"/>
    <n v="3"/>
    <x v="0"/>
    <d v="2019-01-10T00:00:00"/>
    <s v="Avg of 4 NM Projects"/>
    <n v="6"/>
    <n v="-1.1499999999999999"/>
    <n v="-6.4606741573033704E-3"/>
    <n v="20.34"/>
    <n v="8.51"/>
    <n v="-9.7864999999999983E-3"/>
  </r>
  <r>
    <x v="4"/>
    <n v="10"/>
    <n v="3"/>
    <x v="0"/>
    <d v="2019-01-10T00:00:00"/>
    <s v="Avg of 4 NM Projects"/>
    <n v="7"/>
    <n v="-0.64"/>
    <n v="-3.5955056179775282E-3"/>
    <n v="29.22"/>
    <n v="31.23"/>
    <n v="-1.99872E-2"/>
  </r>
  <r>
    <x v="4"/>
    <n v="10"/>
    <n v="3"/>
    <x v="1"/>
    <d v="2019-01-10T00:00:00"/>
    <s v="Avg of 4 NM Projects"/>
    <n v="8"/>
    <n v="-0.51500000000000001"/>
    <n v="-2.8932584269662923E-3"/>
    <n v="32.86"/>
    <n v="39.6"/>
    <n v="-2.0394000000000002E-2"/>
  </r>
  <r>
    <x v="4"/>
    <n v="10"/>
    <n v="3"/>
    <x v="1"/>
    <d v="2019-01-10T00:00:00"/>
    <s v="Avg of 4 NM Projects"/>
    <n v="9"/>
    <n v="5.76"/>
    <n v="3.2359550561797755E-2"/>
    <n v="31.76"/>
    <n v="42.07"/>
    <n v="0.24232319999999999"/>
  </r>
  <r>
    <x v="4"/>
    <n v="10"/>
    <n v="3"/>
    <x v="1"/>
    <d v="2019-01-10T00:00:00"/>
    <s v="Avg of 4 NM Projects"/>
    <n v="10"/>
    <n v="12.16"/>
    <n v="6.8314606741573039E-2"/>
    <n v="31.49"/>
    <n v="49.43"/>
    <n v="0.60106879999999996"/>
  </r>
  <r>
    <x v="4"/>
    <n v="10"/>
    <n v="3"/>
    <x v="1"/>
    <d v="2019-01-10T00:00:00"/>
    <s v="Avg of 4 NM Projects"/>
    <n v="11"/>
    <n v="21.37"/>
    <n v="0.12005617977528091"/>
    <n v="37.68"/>
    <n v="51.16"/>
    <n v="1.0932891999999999"/>
  </r>
  <r>
    <x v="4"/>
    <n v="10"/>
    <n v="3"/>
    <x v="1"/>
    <d v="2019-01-10T00:00:00"/>
    <s v="Avg of 4 NM Projects"/>
    <n v="12"/>
    <n v="24.700000000000003"/>
    <n v="0.13876404494382025"/>
    <n v="33.22"/>
    <n v="47.62"/>
    <n v="1.1762140000000001"/>
  </r>
  <r>
    <x v="4"/>
    <n v="10"/>
    <n v="3"/>
    <x v="1"/>
    <d v="2019-01-10T00:00:00"/>
    <s v="Avg of 4 NM Projects"/>
    <n v="13"/>
    <n v="26.49"/>
    <n v="0.14882022471910111"/>
    <n v="31.44"/>
    <n v="41.63"/>
    <n v="1.1027787"/>
  </r>
  <r>
    <x v="4"/>
    <n v="10"/>
    <n v="3"/>
    <x v="1"/>
    <d v="2019-01-10T00:00:00"/>
    <s v="Avg of 4 NM Projects"/>
    <n v="14"/>
    <n v="25.849999999999998"/>
    <n v="0.14522471910112358"/>
    <n v="31.64"/>
    <n v="43.58"/>
    <n v="1.1265429999999999"/>
  </r>
  <r>
    <x v="4"/>
    <n v="10"/>
    <n v="3"/>
    <x v="1"/>
    <d v="2019-01-10T00:00:00"/>
    <s v="Avg of 4 NM Projects"/>
    <n v="15"/>
    <n v="22.915000000000003"/>
    <n v="0.1287359550561798"/>
    <n v="31.49"/>
    <n v="42"/>
    <n v="0.96243000000000012"/>
  </r>
  <r>
    <x v="4"/>
    <n v="10"/>
    <n v="3"/>
    <x v="1"/>
    <d v="2019-01-10T00:00:00"/>
    <s v="Avg of 4 NM Projects"/>
    <n v="16"/>
    <n v="11.774999999999999"/>
    <n v="6.6151685393258414E-2"/>
    <n v="32.68"/>
    <n v="41.65"/>
    <n v="0.49042874999999991"/>
  </r>
  <r>
    <x v="4"/>
    <n v="10"/>
    <n v="3"/>
    <x v="1"/>
    <d v="2019-01-10T00:00:00"/>
    <s v="Avg of 4 NM Projects"/>
    <n v="17"/>
    <n v="-0.13"/>
    <n v="-7.3033707865168538E-4"/>
    <n v="39.880000000000003"/>
    <n v="44.76"/>
    <n v="-5.8187999999999998E-3"/>
  </r>
  <r>
    <x v="4"/>
    <n v="10"/>
    <n v="3"/>
    <x v="1"/>
    <d v="2019-01-10T00:00:00"/>
    <s v="Avg of 4 NM Projects"/>
    <n v="18"/>
    <n v="-1.4100000000000001"/>
    <n v="-7.9213483146067416E-3"/>
    <n v="52.03"/>
    <n v="58.96"/>
    <n v="-8.3133600000000016E-2"/>
  </r>
  <r>
    <x v="4"/>
    <n v="10"/>
    <n v="3"/>
    <x v="1"/>
    <d v="2019-01-10T00:00:00"/>
    <s v="Avg of 4 NM Projects"/>
    <n v="19"/>
    <n v="-1.54"/>
    <n v="-8.6516853932584268E-3"/>
    <n v="49.88"/>
    <n v="57.08"/>
    <n v="-8.7903200000000001E-2"/>
  </r>
  <r>
    <x v="4"/>
    <n v="10"/>
    <n v="3"/>
    <x v="1"/>
    <d v="2019-01-10T00:00:00"/>
    <s v="Avg of 4 NM Projects"/>
    <n v="20"/>
    <n v="-1.54"/>
    <n v="-8.6516853932584268E-3"/>
    <n v="45"/>
    <n v="54.55"/>
    <n v="-8.4006999999999984E-2"/>
  </r>
  <r>
    <x v="4"/>
    <n v="10"/>
    <n v="3"/>
    <x v="1"/>
    <d v="2019-01-10T00:00:00"/>
    <s v="Avg of 4 NM Projects"/>
    <n v="21"/>
    <n v="-1.54"/>
    <n v="-8.6516853932584268E-3"/>
    <n v="42.65"/>
    <n v="53.69"/>
    <n v="-8.2682599999999995E-2"/>
  </r>
  <r>
    <x v="4"/>
    <n v="10"/>
    <n v="3"/>
    <x v="1"/>
    <d v="2019-01-10T00:00:00"/>
    <s v="Avg of 4 NM Projects"/>
    <n v="22"/>
    <n v="-1.41"/>
    <n v="-7.9213483146067416E-3"/>
    <n v="40.14"/>
    <n v="50.32"/>
    <n v="-7.0951200000000006E-2"/>
  </r>
  <r>
    <x v="4"/>
    <n v="10"/>
    <n v="3"/>
    <x v="1"/>
    <d v="2019-01-10T00:00:00"/>
    <s v="Avg of 4 NM Projects"/>
    <n v="23"/>
    <n v="-1.41"/>
    <n v="-7.9213483146067416E-3"/>
    <n v="38.42"/>
    <n v="31.86"/>
    <n v="-4.4922599999999993E-2"/>
  </r>
  <r>
    <x v="4"/>
    <n v="10"/>
    <n v="3"/>
    <x v="0"/>
    <d v="2019-01-10T00:00:00"/>
    <s v="Avg of 4 NM Projects"/>
    <n v="24"/>
    <n v="-1.41"/>
    <n v="-7.9213483146067416E-3"/>
    <n v="35"/>
    <n v="31.43"/>
    <n v="-4.4316299999999996E-2"/>
  </r>
  <r>
    <x v="4"/>
    <n v="11"/>
    <n v="4"/>
    <x v="0"/>
    <d v="2019-01-11T00:00:00"/>
    <s v="Avg of 4 NM Projects"/>
    <n v="1"/>
    <n v="-1.67"/>
    <n v="-9.382022471910112E-3"/>
    <n v="39.08"/>
    <n v="45.46"/>
    <n v="-7.5918200000000005E-2"/>
  </r>
  <r>
    <x v="4"/>
    <n v="11"/>
    <n v="4"/>
    <x v="0"/>
    <d v="2019-01-11T00:00:00"/>
    <s v="Avg of 4 NM Projects"/>
    <n v="2"/>
    <n v="-1.54"/>
    <n v="-8.6516853932584268E-3"/>
    <n v="36.82"/>
    <n v="41.94"/>
    <n v="-6.4587599999999995E-2"/>
  </r>
  <r>
    <x v="4"/>
    <n v="11"/>
    <n v="4"/>
    <x v="0"/>
    <d v="2019-01-11T00:00:00"/>
    <s v="Avg of 4 NM Projects"/>
    <n v="3"/>
    <n v="-1.4100000000000001"/>
    <n v="-7.9213483146067416E-3"/>
    <n v="35.58"/>
    <n v="46.96"/>
    <n v="-6.6213600000000011E-2"/>
  </r>
  <r>
    <x v="4"/>
    <n v="11"/>
    <n v="4"/>
    <x v="0"/>
    <d v="2019-01-11T00:00:00"/>
    <s v="Avg of 4 NM Projects"/>
    <n v="4"/>
    <n v="-1.41"/>
    <n v="-7.9213483146067416E-3"/>
    <n v="33.549999999999997"/>
    <n v="50.7"/>
    <n v="-7.1486999999999995E-2"/>
  </r>
  <r>
    <x v="4"/>
    <n v="11"/>
    <n v="4"/>
    <x v="0"/>
    <d v="2019-01-11T00:00:00"/>
    <s v="Avg of 4 NM Projects"/>
    <n v="5"/>
    <n v="-1.4100000000000001"/>
    <n v="-7.9213483146067416E-3"/>
    <n v="33.65"/>
    <n v="48.84"/>
    <n v="-6.886440000000002E-2"/>
  </r>
  <r>
    <x v="4"/>
    <n v="11"/>
    <n v="4"/>
    <x v="0"/>
    <d v="2019-01-11T00:00:00"/>
    <s v="Avg of 4 NM Projects"/>
    <n v="6"/>
    <n v="-1.4100000000000001"/>
    <n v="-7.9213483146067416E-3"/>
    <n v="47.56"/>
    <n v="80.25"/>
    <n v="-0.11315250000000002"/>
  </r>
  <r>
    <x v="4"/>
    <n v="11"/>
    <n v="4"/>
    <x v="0"/>
    <d v="2019-01-11T00:00:00"/>
    <s v="Avg of 4 NM Projects"/>
    <n v="7"/>
    <n v="-1.1499999999999999"/>
    <n v="-6.4606741573033704E-3"/>
    <n v="58.35"/>
    <n v="65.66"/>
    <n v="-7.5508999999999993E-2"/>
  </r>
  <r>
    <x v="4"/>
    <n v="11"/>
    <n v="4"/>
    <x v="1"/>
    <d v="2019-01-11T00:00:00"/>
    <s v="Avg of 4 NM Projects"/>
    <n v="8"/>
    <n v="-0.9"/>
    <n v="-5.0561797752808994E-3"/>
    <n v="58.66"/>
    <n v="61.1"/>
    <n v="-5.4990000000000004E-2"/>
  </r>
  <r>
    <x v="4"/>
    <n v="11"/>
    <n v="4"/>
    <x v="1"/>
    <d v="2019-01-11T00:00:00"/>
    <s v="Avg of 4 NM Projects"/>
    <n v="9"/>
    <n v="0.9"/>
    <n v="5.0561797752808994E-3"/>
    <n v="51.41"/>
    <n v="46.41"/>
    <n v="4.1769000000000001E-2"/>
  </r>
  <r>
    <x v="4"/>
    <n v="11"/>
    <n v="4"/>
    <x v="1"/>
    <d v="2019-01-11T00:00:00"/>
    <s v="Avg of 4 NM Projects"/>
    <n v="10"/>
    <n v="2.6850000000000005"/>
    <n v="1.5084269662921351E-2"/>
    <n v="46.78"/>
    <n v="37.79"/>
    <n v="0.10146615000000002"/>
  </r>
  <r>
    <x v="4"/>
    <n v="11"/>
    <n v="4"/>
    <x v="1"/>
    <d v="2019-01-11T00:00:00"/>
    <s v="Avg of 4 NM Projects"/>
    <n v="11"/>
    <n v="8.7050000000000001"/>
    <n v="4.8904494382022469E-2"/>
    <n v="54.17"/>
    <n v="41"/>
    <n v="0.35690500000000003"/>
  </r>
  <r>
    <x v="4"/>
    <n v="11"/>
    <n v="4"/>
    <x v="1"/>
    <d v="2019-01-11T00:00:00"/>
    <s v="Avg of 4 NM Projects"/>
    <n v="12"/>
    <n v="13.96"/>
    <n v="7.8426966292134831E-2"/>
    <n v="45.2"/>
    <n v="40.4"/>
    <n v="0.56398400000000004"/>
  </r>
  <r>
    <x v="4"/>
    <n v="11"/>
    <n v="4"/>
    <x v="1"/>
    <d v="2019-01-11T00:00:00"/>
    <s v="Avg of 4 NM Projects"/>
    <n v="13"/>
    <n v="13.565"/>
    <n v="7.6207865168539321E-2"/>
    <n v="42.69"/>
    <n v="42.21"/>
    <n v="0.57257865000000008"/>
  </r>
  <r>
    <x v="4"/>
    <n v="11"/>
    <n v="4"/>
    <x v="1"/>
    <d v="2019-01-11T00:00:00"/>
    <s v="Avg of 4 NM Projects"/>
    <n v="14"/>
    <n v="12.54"/>
    <n v="7.044943820224718E-2"/>
    <n v="43.92"/>
    <n v="45.23"/>
    <n v="0.56718419999999992"/>
  </r>
  <r>
    <x v="4"/>
    <n v="11"/>
    <n v="4"/>
    <x v="1"/>
    <d v="2019-01-11T00:00:00"/>
    <s v="Avg of 4 NM Projects"/>
    <n v="15"/>
    <n v="7.04"/>
    <n v="3.9550561797752806E-2"/>
    <n v="42.88"/>
    <n v="47.51"/>
    <n v="0.3344704"/>
  </r>
  <r>
    <x v="4"/>
    <n v="11"/>
    <n v="4"/>
    <x v="1"/>
    <d v="2019-01-11T00:00:00"/>
    <s v="Avg of 4 NM Projects"/>
    <n v="16"/>
    <n v="2.3050000000000002"/>
    <n v="1.2949438202247192E-2"/>
    <n v="51.85"/>
    <n v="50.41"/>
    <n v="0.11619504999999999"/>
  </r>
  <r>
    <x v="4"/>
    <n v="11"/>
    <n v="4"/>
    <x v="1"/>
    <d v="2019-01-11T00:00:00"/>
    <s v="Avg of 4 NM Projects"/>
    <n v="17"/>
    <n v="-0.51500000000000001"/>
    <n v="-2.8932584269662923E-3"/>
    <n v="59.5"/>
    <n v="47.47"/>
    <n v="-2.4447050000000001E-2"/>
  </r>
  <r>
    <x v="4"/>
    <n v="11"/>
    <n v="4"/>
    <x v="1"/>
    <d v="2019-01-11T00:00:00"/>
    <s v="Avg of 4 NM Projects"/>
    <n v="18"/>
    <n v="-0.13"/>
    <n v="-7.3033707865168538E-4"/>
    <n v="65.97"/>
    <n v="53.02"/>
    <n v="-6.8926000000000005E-3"/>
  </r>
  <r>
    <x v="4"/>
    <n v="11"/>
    <n v="4"/>
    <x v="1"/>
    <d v="2019-01-11T00:00:00"/>
    <s v="Avg of 4 NM Projects"/>
    <n v="19"/>
    <n v="-0.26"/>
    <n v="-1.4606741573033708E-3"/>
    <n v="63.14"/>
    <n v="52.42"/>
    <n v="-1.3629200000000001E-2"/>
  </r>
  <r>
    <x v="4"/>
    <n v="11"/>
    <n v="4"/>
    <x v="1"/>
    <d v="2019-01-11T00:00:00"/>
    <s v="Avg of 4 NM Projects"/>
    <n v="20"/>
    <n v="0"/>
    <n v="0"/>
    <n v="59.62"/>
    <n v="51.61"/>
    <n v="0"/>
  </r>
  <r>
    <x v="4"/>
    <n v="11"/>
    <n v="4"/>
    <x v="1"/>
    <d v="2019-01-11T00:00:00"/>
    <s v="Avg of 4 NM Projects"/>
    <n v="21"/>
    <n v="-0.13"/>
    <n v="-7.3033707865168538E-4"/>
    <n v="59.27"/>
    <n v="51.79"/>
    <n v="-6.7327000000000003E-3"/>
  </r>
  <r>
    <x v="4"/>
    <n v="11"/>
    <n v="4"/>
    <x v="1"/>
    <d v="2019-01-11T00:00:00"/>
    <s v="Avg of 4 NM Projects"/>
    <n v="22"/>
    <n v="0"/>
    <n v="0"/>
    <n v="53.58"/>
    <n v="52.36"/>
    <n v="0"/>
  </r>
  <r>
    <x v="4"/>
    <n v="11"/>
    <n v="4"/>
    <x v="1"/>
    <d v="2019-01-11T00:00:00"/>
    <s v="Avg of 4 NM Projects"/>
    <n v="23"/>
    <n v="-0.39"/>
    <n v="-2.1910112359550564E-3"/>
    <n v="51.56"/>
    <n v="49.98"/>
    <n v="-1.9492200000000001E-2"/>
  </r>
  <r>
    <x v="4"/>
    <n v="11"/>
    <n v="4"/>
    <x v="0"/>
    <d v="2019-01-11T00:00:00"/>
    <s v="Avg of 4 NM Projects"/>
    <n v="24"/>
    <n v="-0.13"/>
    <n v="-7.3033707865168538E-4"/>
    <n v="52.48"/>
    <n v="42.12"/>
    <n v="-5.4755999999999997E-3"/>
  </r>
  <r>
    <x v="4"/>
    <n v="12"/>
    <n v="5"/>
    <x v="0"/>
    <d v="2019-01-12T00:00:00"/>
    <s v="Avg of 4 NM Projects"/>
    <n v="1"/>
    <n v="-0.13"/>
    <n v="-7.3033707865168538E-4"/>
    <n v="54.49"/>
    <n v="37.020000000000003"/>
    <n v="-4.8126000000000011E-3"/>
  </r>
  <r>
    <x v="4"/>
    <n v="12"/>
    <n v="5"/>
    <x v="0"/>
    <d v="2019-01-12T00:00:00"/>
    <s v="Avg of 4 NM Projects"/>
    <n v="2"/>
    <n v="0"/>
    <n v="0"/>
    <n v="51.5"/>
    <n v="43.5"/>
    <n v="0"/>
  </r>
  <r>
    <x v="4"/>
    <n v="12"/>
    <n v="5"/>
    <x v="0"/>
    <d v="2019-01-12T00:00:00"/>
    <s v="Avg of 4 NM Projects"/>
    <n v="3"/>
    <n v="-0.13"/>
    <n v="-7.3033707865168538E-4"/>
    <n v="50.9"/>
    <n v="56.04"/>
    <n v="-7.2852000000000004E-3"/>
  </r>
  <r>
    <x v="4"/>
    <n v="12"/>
    <n v="5"/>
    <x v="0"/>
    <d v="2019-01-12T00:00:00"/>
    <s v="Avg of 4 NM Projects"/>
    <n v="4"/>
    <n v="-0.13"/>
    <n v="-7.3033707865168538E-4"/>
    <n v="49.36"/>
    <n v="72.58"/>
    <n v="-9.4354E-3"/>
  </r>
  <r>
    <x v="4"/>
    <n v="12"/>
    <n v="5"/>
    <x v="0"/>
    <d v="2019-01-12T00:00:00"/>
    <s v="Avg of 4 NM Projects"/>
    <n v="5"/>
    <n v="-0.13"/>
    <n v="-7.3033707865168538E-4"/>
    <n v="51.9"/>
    <n v="47.66"/>
    <n v="-6.1958000000000004E-3"/>
  </r>
  <r>
    <x v="4"/>
    <n v="12"/>
    <n v="5"/>
    <x v="0"/>
    <d v="2019-01-12T00:00:00"/>
    <s v="Avg of 4 NM Projects"/>
    <n v="6"/>
    <n v="-0.26"/>
    <n v="-1.4606741573033708E-3"/>
    <n v="61.05"/>
    <n v="58.65"/>
    <n v="-1.5249E-2"/>
  </r>
  <r>
    <x v="4"/>
    <n v="12"/>
    <n v="5"/>
    <x v="0"/>
    <d v="2019-01-12T00:00:00"/>
    <s v="Avg of 4 NM Projects"/>
    <n v="7"/>
    <n v="-0.26"/>
    <n v="-1.4606741573033708E-3"/>
    <n v="62.8"/>
    <n v="58.59"/>
    <n v="-1.5233400000000001E-2"/>
  </r>
  <r>
    <x v="4"/>
    <n v="12"/>
    <n v="5"/>
    <x v="1"/>
    <d v="2019-01-12T00:00:00"/>
    <s v="Avg of 4 NM Projects"/>
    <n v="8"/>
    <n v="-0.51500000000000001"/>
    <n v="-2.8932584269662923E-3"/>
    <n v="63.43"/>
    <n v="63.2"/>
    <n v="-3.2548000000000001E-2"/>
  </r>
  <r>
    <x v="4"/>
    <n v="12"/>
    <n v="5"/>
    <x v="1"/>
    <d v="2019-01-12T00:00:00"/>
    <s v="Avg of 4 NM Projects"/>
    <n v="9"/>
    <n v="2.56"/>
    <n v="1.4382022471910113E-2"/>
    <n v="63.87"/>
    <n v="76.099999999999994"/>
    <n v="0.19481599999999999"/>
  </r>
  <r>
    <x v="4"/>
    <n v="12"/>
    <n v="5"/>
    <x v="1"/>
    <d v="2019-01-12T00:00:00"/>
    <s v="Avg of 4 NM Projects"/>
    <n v="10"/>
    <n v="7.5449999999999999"/>
    <n v="4.2387640449438199E-2"/>
    <n v="55.25"/>
    <n v="74.23"/>
    <n v="0.56006535000000013"/>
  </r>
  <r>
    <x v="4"/>
    <n v="12"/>
    <n v="5"/>
    <x v="1"/>
    <d v="2019-01-12T00:00:00"/>
    <s v="Avg of 4 NM Projects"/>
    <n v="11"/>
    <n v="14.074999999999999"/>
    <n v="7.907303370786517E-2"/>
    <n v="46.52"/>
    <n v="47.35"/>
    <n v="0.66645124999999994"/>
  </r>
  <r>
    <x v="4"/>
    <n v="12"/>
    <n v="5"/>
    <x v="1"/>
    <d v="2019-01-12T00:00:00"/>
    <s v="Avg of 4 NM Projects"/>
    <n v="12"/>
    <n v="18.175000000000001"/>
    <n v="0.10210674157303372"/>
    <n v="44.15"/>
    <n v="44.11"/>
    <n v="0.80169924999999997"/>
  </r>
  <r>
    <x v="4"/>
    <n v="12"/>
    <n v="5"/>
    <x v="1"/>
    <d v="2019-01-12T00:00:00"/>
    <s v="Avg of 4 NM Projects"/>
    <n v="13"/>
    <n v="19.454999999999998"/>
    <n v="0.10929775280898875"/>
    <n v="43.5"/>
    <n v="41.92"/>
    <n v="0.81555359999999999"/>
  </r>
  <r>
    <x v="4"/>
    <n v="12"/>
    <n v="5"/>
    <x v="1"/>
    <d v="2019-01-12T00:00:00"/>
    <s v="Avg of 4 NM Projects"/>
    <n v="14"/>
    <n v="17.41"/>
    <n v="9.7808988764044938E-2"/>
    <n v="40.49"/>
    <n v="39.700000000000003"/>
    <n v="0.69117700000000004"/>
  </r>
  <r>
    <x v="4"/>
    <n v="12"/>
    <n v="5"/>
    <x v="1"/>
    <d v="2019-01-12T00:00:00"/>
    <s v="Avg of 4 NM Projects"/>
    <n v="15"/>
    <n v="12.67"/>
    <n v="7.1179775280898874E-2"/>
    <n v="38.57"/>
    <n v="39.57"/>
    <n v="0.50135189999999996"/>
  </r>
  <r>
    <x v="4"/>
    <n v="12"/>
    <n v="5"/>
    <x v="1"/>
    <d v="2019-01-12T00:00:00"/>
    <s v="Avg of 4 NM Projects"/>
    <n v="16"/>
    <n v="6.91"/>
    <n v="3.8820224719101126E-2"/>
    <n v="41.83"/>
    <n v="44.91"/>
    <n v="0.3103281"/>
  </r>
  <r>
    <x v="4"/>
    <n v="12"/>
    <n v="5"/>
    <x v="1"/>
    <d v="2019-01-12T00:00:00"/>
    <s v="Avg of 4 NM Projects"/>
    <n v="17"/>
    <n v="-0.38500000000000001"/>
    <n v="-2.1629213483146067E-3"/>
    <n v="63.61"/>
    <n v="54.61"/>
    <n v="-2.1024850000000001E-2"/>
  </r>
  <r>
    <x v="4"/>
    <n v="12"/>
    <n v="5"/>
    <x v="1"/>
    <d v="2019-01-12T00:00:00"/>
    <s v="Avg of 4 NM Projects"/>
    <n v="18"/>
    <n v="-0.89500000000000002"/>
    <n v="-5.0280898876404493E-3"/>
    <n v="74.400000000000006"/>
    <n v="65.36"/>
    <n v="-5.8497199999999999E-2"/>
  </r>
  <r>
    <x v="4"/>
    <n v="12"/>
    <n v="5"/>
    <x v="1"/>
    <d v="2019-01-12T00:00:00"/>
    <s v="Avg of 4 NM Projects"/>
    <n v="19"/>
    <n v="-1.0249999999999999"/>
    <n v="-5.7584269662921345E-3"/>
    <n v="65.959999999999994"/>
    <n v="63.17"/>
    <n v="-6.4749249999999994E-2"/>
  </r>
  <r>
    <x v="4"/>
    <n v="12"/>
    <n v="5"/>
    <x v="1"/>
    <d v="2019-01-12T00:00:00"/>
    <s v="Avg of 4 NM Projects"/>
    <n v="20"/>
    <n v="-1.0249999999999999"/>
    <n v="-5.7584269662921345E-3"/>
    <n v="62.52"/>
    <n v="66.84"/>
    <n v="-6.8511000000000002E-2"/>
  </r>
  <r>
    <x v="4"/>
    <n v="12"/>
    <n v="5"/>
    <x v="1"/>
    <d v="2019-01-12T00:00:00"/>
    <s v="Avg of 4 NM Projects"/>
    <n v="21"/>
    <n v="-1.0249999999999999"/>
    <n v="-5.7584269662921345E-3"/>
    <n v="54.36"/>
    <n v="68.790000000000006"/>
    <n v="-7.0509749999999996E-2"/>
  </r>
  <r>
    <x v="4"/>
    <n v="12"/>
    <n v="5"/>
    <x v="1"/>
    <d v="2019-01-12T00:00:00"/>
    <s v="Avg of 4 NM Projects"/>
    <n v="22"/>
    <n v="-0.89500000000000002"/>
    <n v="-5.0280898876404493E-3"/>
    <n v="46.65"/>
    <n v="51.24"/>
    <n v="-4.5859799999999999E-2"/>
  </r>
  <r>
    <x v="4"/>
    <n v="12"/>
    <n v="5"/>
    <x v="1"/>
    <d v="2019-01-12T00:00:00"/>
    <s v="Avg of 4 NM Projects"/>
    <n v="23"/>
    <n v="-1.0249999999999999"/>
    <n v="-5.7584269662921345E-3"/>
    <n v="44.07"/>
    <n v="41.31"/>
    <n v="-4.2342749999999998E-2"/>
  </r>
  <r>
    <x v="4"/>
    <n v="12"/>
    <n v="5"/>
    <x v="0"/>
    <d v="2019-01-12T00:00:00"/>
    <s v="Avg of 4 NM Projects"/>
    <n v="24"/>
    <n v="-1.4149999999999996"/>
    <n v="-7.9494382022471891E-3"/>
    <n v="46.69"/>
    <n v="43.3"/>
    <n v="-6.1269499999999977E-2"/>
  </r>
  <r>
    <x v="4"/>
    <n v="13"/>
    <n v="6"/>
    <x v="0"/>
    <d v="2019-01-13T00:00:00"/>
    <s v="Avg of 4 NM Projects"/>
    <n v="1"/>
    <n v="-0.89500000000000002"/>
    <n v="-5.0280898876404493E-3"/>
    <n v="40.5"/>
    <n v="39.65"/>
    <n v="-3.5486749999999997E-2"/>
  </r>
  <r>
    <x v="4"/>
    <n v="13"/>
    <n v="6"/>
    <x v="0"/>
    <d v="2019-01-13T00:00:00"/>
    <s v="Avg of 4 NM Projects"/>
    <n v="2"/>
    <n v="-1.1549999999999998"/>
    <n v="-6.4887640449438188E-3"/>
    <n v="40.380000000000003"/>
    <n v="40.1"/>
    <n v="-4.6315499999999996E-2"/>
  </r>
  <r>
    <x v="4"/>
    <n v="13"/>
    <n v="6"/>
    <x v="0"/>
    <d v="2019-01-13T00:00:00"/>
    <s v="Avg of 4 NM Projects"/>
    <n v="3"/>
    <n v="-1.2849999999999997"/>
    <n v="-7.219101123595504E-3"/>
    <n v="38.630000000000003"/>
    <n v="39.270000000000003"/>
    <n v="-5.0461949999999992E-2"/>
  </r>
  <r>
    <x v="4"/>
    <n v="13"/>
    <n v="6"/>
    <x v="0"/>
    <d v="2019-01-13T00:00:00"/>
    <s v="Avg of 4 NM Projects"/>
    <n v="4"/>
    <n v="-1.0249999999999999"/>
    <n v="-5.7584269662921345E-3"/>
    <n v="38.549999999999997"/>
    <n v="38.32"/>
    <n v="-3.9278E-2"/>
  </r>
  <r>
    <x v="4"/>
    <n v="13"/>
    <n v="6"/>
    <x v="0"/>
    <d v="2019-01-13T00:00:00"/>
    <s v="Avg of 4 NM Projects"/>
    <n v="5"/>
    <n v="-0.89500000000000002"/>
    <n v="-5.0280898876404493E-3"/>
    <n v="39.369999999999997"/>
    <n v="36.32"/>
    <n v="-3.2506399999999998E-2"/>
  </r>
  <r>
    <x v="4"/>
    <n v="13"/>
    <n v="6"/>
    <x v="0"/>
    <d v="2019-01-13T00:00:00"/>
    <s v="Avg of 4 NM Projects"/>
    <n v="6"/>
    <n v="-1.0249999999999999"/>
    <n v="-5.7584269662921345E-3"/>
    <n v="39.56"/>
    <n v="38.25"/>
    <n v="-3.9206249999999998E-2"/>
  </r>
  <r>
    <x v="4"/>
    <n v="13"/>
    <n v="6"/>
    <x v="0"/>
    <d v="2019-01-13T00:00:00"/>
    <s v="Avg of 4 NM Projects"/>
    <n v="7"/>
    <n v="-1.1549999999999998"/>
    <n v="-6.4887640449438188E-3"/>
    <n v="45.67"/>
    <n v="39.17"/>
    <n v="-4.524135E-2"/>
  </r>
  <r>
    <x v="4"/>
    <n v="13"/>
    <n v="6"/>
    <x v="1"/>
    <d v="2019-01-13T00:00:00"/>
    <s v="Avg of 4 NM Projects"/>
    <n v="8"/>
    <n v="-1.0249999999999999"/>
    <n v="-5.7584269662921345E-3"/>
    <n v="47.98"/>
    <n v="38.93"/>
    <n v="-3.9903249999999994E-2"/>
  </r>
  <r>
    <x v="4"/>
    <n v="13"/>
    <n v="6"/>
    <x v="1"/>
    <d v="2019-01-13T00:00:00"/>
    <s v="Avg of 4 NM Projects"/>
    <n v="9"/>
    <n v="1.4050000000000002"/>
    <n v="7.8932584269662941E-3"/>
    <n v="57.08"/>
    <n v="46.72"/>
    <n v="6.5641600000000008E-2"/>
  </r>
  <r>
    <x v="4"/>
    <n v="13"/>
    <n v="6"/>
    <x v="1"/>
    <d v="2019-01-13T00:00:00"/>
    <s v="Avg of 4 NM Projects"/>
    <n v="10"/>
    <n v="3.1900000000000004"/>
    <n v="1.7921348314606744E-2"/>
    <n v="53.3"/>
    <n v="45.44"/>
    <n v="0.14495360000000002"/>
  </r>
  <r>
    <x v="4"/>
    <n v="13"/>
    <n v="6"/>
    <x v="1"/>
    <d v="2019-01-13T00:00:00"/>
    <s v="Avg of 4 NM Projects"/>
    <n v="11"/>
    <n v="7.17"/>
    <n v="4.0280898876404493E-2"/>
    <n v="58.29"/>
    <n v="43.45"/>
    <n v="0.31153649999999999"/>
  </r>
  <r>
    <x v="4"/>
    <n v="13"/>
    <n v="6"/>
    <x v="1"/>
    <d v="2019-01-13T00:00:00"/>
    <s v="Avg of 4 NM Projects"/>
    <n v="12"/>
    <n v="18.299999999999997"/>
    <n v="0.10280898876404493"/>
    <n v="51.57"/>
    <n v="49.13"/>
    <n v="0.89907899999999996"/>
  </r>
  <r>
    <x v="4"/>
    <n v="13"/>
    <n v="6"/>
    <x v="1"/>
    <d v="2019-01-13T00:00:00"/>
    <s v="Avg of 4 NM Projects"/>
    <n v="13"/>
    <n v="22.655000000000001"/>
    <n v="0.12727528089887641"/>
    <n v="43.89"/>
    <n v="44.21"/>
    <n v="1.0015775500000001"/>
  </r>
  <r>
    <x v="4"/>
    <n v="13"/>
    <n v="6"/>
    <x v="1"/>
    <d v="2019-01-13T00:00:00"/>
    <s v="Avg of 4 NM Projects"/>
    <n v="14"/>
    <n v="21.504999999999999"/>
    <n v="0.12081460674157303"/>
    <n v="42.64"/>
    <n v="43.47"/>
    <n v="0.93482234999999991"/>
  </r>
  <r>
    <x v="4"/>
    <n v="13"/>
    <n v="6"/>
    <x v="1"/>
    <d v="2019-01-13T00:00:00"/>
    <s v="Avg of 4 NM Projects"/>
    <n v="15"/>
    <n v="19.585000000000001"/>
    <n v="0.11002808988764046"/>
    <n v="42.88"/>
    <n v="46.31"/>
    <n v="0.90698135000000013"/>
  </r>
  <r>
    <x v="4"/>
    <n v="13"/>
    <n v="6"/>
    <x v="1"/>
    <d v="2019-01-13T00:00:00"/>
    <s v="Avg of 4 NM Projects"/>
    <n v="16"/>
    <n v="12.160000000000002"/>
    <n v="6.8314606741573039E-2"/>
    <n v="43.34"/>
    <n v="50.76"/>
    <n v="0.61724160000000006"/>
  </r>
  <r>
    <x v="4"/>
    <n v="13"/>
    <n v="6"/>
    <x v="1"/>
    <d v="2019-01-13T00:00:00"/>
    <s v="Avg of 4 NM Projects"/>
    <n v="17"/>
    <n v="0.12999999999999989"/>
    <n v="7.3033707865168484E-4"/>
    <n v="59.4"/>
    <n v="56.22"/>
    <n v="7.3085999999999941E-3"/>
  </r>
  <r>
    <x v="4"/>
    <n v="13"/>
    <n v="6"/>
    <x v="1"/>
    <d v="2019-01-13T00:00:00"/>
    <s v="Avg of 4 NM Projects"/>
    <n v="18"/>
    <n v="-1.2849999999999999"/>
    <n v="-7.2191011235955048E-3"/>
    <n v="78.400000000000006"/>
    <n v="99.56"/>
    <n v="-0.12793459999999998"/>
  </r>
  <r>
    <x v="4"/>
    <n v="13"/>
    <n v="6"/>
    <x v="1"/>
    <d v="2019-01-13T00:00:00"/>
    <s v="Avg of 4 NM Projects"/>
    <n v="19"/>
    <n v="-1.0249999999999999"/>
    <n v="-5.7584269662921345E-3"/>
    <n v="75.489999999999995"/>
    <n v="106.86"/>
    <n v="-0.10953149999999999"/>
  </r>
  <r>
    <x v="4"/>
    <n v="13"/>
    <n v="6"/>
    <x v="1"/>
    <d v="2019-01-13T00:00:00"/>
    <s v="Avg of 4 NM Projects"/>
    <n v="20"/>
    <n v="-1.0249999999999999"/>
    <n v="-5.7584269662921345E-3"/>
    <n v="59.59"/>
    <n v="78.099999999999994"/>
    <n v="-8.0052499999999985E-2"/>
  </r>
  <r>
    <x v="4"/>
    <n v="13"/>
    <n v="6"/>
    <x v="1"/>
    <d v="2019-01-13T00:00:00"/>
    <s v="Avg of 4 NM Projects"/>
    <n v="21"/>
    <n v="-0.89500000000000002"/>
    <n v="-5.0280898876404493E-3"/>
    <n v="58.66"/>
    <n v="71.34"/>
    <n v="-6.3849300000000012E-2"/>
  </r>
  <r>
    <x v="4"/>
    <n v="13"/>
    <n v="6"/>
    <x v="1"/>
    <d v="2019-01-13T00:00:00"/>
    <s v="Avg of 4 NM Projects"/>
    <n v="22"/>
    <n v="-1.4099999999999997"/>
    <n v="-7.9213483146067399E-3"/>
    <n v="51.38"/>
    <n v="53.78"/>
    <n v="-7.5829799999999989E-2"/>
  </r>
  <r>
    <x v="4"/>
    <n v="13"/>
    <n v="6"/>
    <x v="1"/>
    <d v="2019-01-13T00:00:00"/>
    <s v="Avg of 4 NM Projects"/>
    <n v="23"/>
    <n v="-1.28"/>
    <n v="-7.1910112359550565E-3"/>
    <n v="43.39"/>
    <n v="43"/>
    <n v="-5.5039999999999999E-2"/>
  </r>
  <r>
    <x v="4"/>
    <n v="13"/>
    <n v="6"/>
    <x v="0"/>
    <d v="2019-01-13T00:00:00"/>
    <s v="Avg of 4 NM Projects"/>
    <n v="24"/>
    <n v="-1.2799999999999998"/>
    <n v="-7.1910112359550547E-3"/>
    <n v="45.16"/>
    <n v="46.57"/>
    <n v="-5.9609599999999992E-2"/>
  </r>
  <r>
    <x v="4"/>
    <n v="14"/>
    <n v="7"/>
    <x v="0"/>
    <d v="2019-01-14T00:00:00"/>
    <s v="Avg of 4 NM Projects"/>
    <n v="1"/>
    <n v="-1.28"/>
    <n v="-7.1910112359550565E-3"/>
    <n v="45.01"/>
    <n v="59.6"/>
    <n v="-7.6287999999999995E-2"/>
  </r>
  <r>
    <x v="4"/>
    <n v="14"/>
    <n v="7"/>
    <x v="0"/>
    <d v="2019-01-14T00:00:00"/>
    <s v="Avg of 4 NM Projects"/>
    <n v="2"/>
    <n v="-1.1499999999999999"/>
    <n v="-6.4606741573033704E-3"/>
    <n v="45.34"/>
    <n v="50.05"/>
    <n v="-5.7557499999999991E-2"/>
  </r>
  <r>
    <x v="4"/>
    <n v="14"/>
    <n v="7"/>
    <x v="0"/>
    <d v="2019-01-14T00:00:00"/>
    <s v="Avg of 4 NM Projects"/>
    <n v="3"/>
    <n v="-1.4100000000000001"/>
    <n v="-7.9213483146067416E-3"/>
    <n v="40.65"/>
    <n v="47.24"/>
    <n v="-6.6608399999999998E-2"/>
  </r>
  <r>
    <x v="4"/>
    <n v="14"/>
    <n v="7"/>
    <x v="0"/>
    <d v="2019-01-14T00:00:00"/>
    <s v="Avg of 4 NM Projects"/>
    <n v="4"/>
    <n v="-1.2799999999999998"/>
    <n v="-7.1910112359550547E-3"/>
    <n v="45.06"/>
    <n v="65.150000000000006"/>
    <n v="-8.3391999999999994E-2"/>
  </r>
  <r>
    <x v="4"/>
    <n v="14"/>
    <n v="7"/>
    <x v="0"/>
    <d v="2019-01-14T00:00:00"/>
    <s v="Avg of 4 NM Projects"/>
    <n v="5"/>
    <n v="-1.67"/>
    <n v="-9.382022471910112E-3"/>
    <n v="46.75"/>
    <n v="45.78"/>
    <n v="-7.6452600000000009E-2"/>
  </r>
  <r>
    <x v="4"/>
    <n v="14"/>
    <n v="7"/>
    <x v="0"/>
    <d v="2019-01-14T00:00:00"/>
    <s v="Avg of 4 NM Projects"/>
    <n v="6"/>
    <n v="-1.2799999999999998"/>
    <n v="-7.1910112359550547E-3"/>
    <n v="63.5"/>
    <n v="48.98"/>
    <n v="-6.2694399999999983E-2"/>
  </r>
  <r>
    <x v="4"/>
    <n v="14"/>
    <n v="7"/>
    <x v="0"/>
    <d v="2019-01-14T00:00:00"/>
    <s v="Avg of 4 NM Projects"/>
    <n v="7"/>
    <n v="-1.28"/>
    <n v="-7.1910112359550565E-3"/>
    <n v="70.12"/>
    <n v="69.84"/>
    <n v="-8.9395200000000008E-2"/>
  </r>
  <r>
    <x v="4"/>
    <n v="14"/>
    <n v="7"/>
    <x v="0"/>
    <d v="2019-01-14T00:00:00"/>
    <s v="Avg of 4 NM Projects"/>
    <n v="8"/>
    <n v="-1.1499999999999999"/>
    <n v="-6.4606741573033704E-3"/>
    <n v="74.83"/>
    <n v="88.46"/>
    <n v="-0.10172899999999999"/>
  </r>
  <r>
    <x v="4"/>
    <n v="14"/>
    <n v="7"/>
    <x v="0"/>
    <d v="2019-01-14T00:00:00"/>
    <s v="Avg of 4 NM Projects"/>
    <n v="9"/>
    <n v="4.2249999999999996"/>
    <n v="2.3735955056179772E-2"/>
    <n v="70.739999999999995"/>
    <n v="78.680000000000007"/>
    <n v="0.33242300000000002"/>
  </r>
  <r>
    <x v="4"/>
    <n v="14"/>
    <n v="7"/>
    <x v="0"/>
    <d v="2019-01-14T00:00:00"/>
    <s v="Avg of 4 NM Projects"/>
    <n v="10"/>
    <n v="13.06"/>
    <n v="7.3370786516853942E-2"/>
    <n v="68.069999999999993"/>
    <n v="83.84"/>
    <n v="1.0949504000000001"/>
  </r>
  <r>
    <x v="4"/>
    <n v="14"/>
    <n v="7"/>
    <x v="0"/>
    <d v="2019-01-14T00:00:00"/>
    <s v="Avg of 4 NM Projects"/>
    <n v="11"/>
    <n v="28.285"/>
    <n v="0.15890449438202248"/>
    <n v="46.8"/>
    <n v="74.42"/>
    <n v="2.1049697000000003"/>
  </r>
  <r>
    <x v="4"/>
    <n v="14"/>
    <n v="7"/>
    <x v="0"/>
    <d v="2019-01-14T00:00:00"/>
    <s v="Avg of 4 NM Projects"/>
    <n v="12"/>
    <n v="32.515000000000001"/>
    <n v="0.1826685393258427"/>
    <n v="45.2"/>
    <n v="50.6"/>
    <n v="1.645259"/>
  </r>
  <r>
    <x v="4"/>
    <n v="14"/>
    <n v="7"/>
    <x v="0"/>
    <d v="2019-01-14T00:00:00"/>
    <s v="Avg of 4 NM Projects"/>
    <n v="13"/>
    <n v="34.305"/>
    <n v="0.1927247191011236"/>
    <n v="44.2"/>
    <n v="46.27"/>
    <n v="1.5872923500000002"/>
  </r>
  <r>
    <x v="4"/>
    <n v="14"/>
    <n v="7"/>
    <x v="0"/>
    <d v="2019-01-14T00:00:00"/>
    <s v="Avg of 4 NM Projects"/>
    <n v="14"/>
    <n v="29.689999999999998"/>
    <n v="0.16679775280898876"/>
    <n v="42.48"/>
    <n v="45.22"/>
    <n v="1.3425817999999998"/>
  </r>
  <r>
    <x v="4"/>
    <n v="14"/>
    <n v="7"/>
    <x v="0"/>
    <d v="2019-01-14T00:00:00"/>
    <s v="Avg of 4 NM Projects"/>
    <n v="15"/>
    <n v="20.86"/>
    <n v="0.11719101123595506"/>
    <n v="44.26"/>
    <n v="52.96"/>
    <n v="1.1047456"/>
  </r>
  <r>
    <x v="4"/>
    <n v="14"/>
    <n v="7"/>
    <x v="0"/>
    <d v="2019-01-14T00:00:00"/>
    <s v="Avg of 4 NM Projects"/>
    <n v="16"/>
    <n v="12.03"/>
    <n v="6.7584269662921345E-2"/>
    <n v="46.58"/>
    <n v="49.01"/>
    <n v="0.58959030000000001"/>
  </r>
  <r>
    <x v="4"/>
    <n v="14"/>
    <n v="7"/>
    <x v="0"/>
    <d v="2019-01-14T00:00:00"/>
    <s v="Avg of 4 NM Projects"/>
    <n v="17"/>
    <n v="0"/>
    <n v="0"/>
    <n v="54.43"/>
    <n v="60"/>
    <n v="0"/>
  </r>
  <r>
    <x v="4"/>
    <n v="14"/>
    <n v="7"/>
    <x v="0"/>
    <d v="2019-01-14T00:00:00"/>
    <s v="Avg of 4 NM Projects"/>
    <n v="18"/>
    <n v="-0.89500000000000002"/>
    <n v="-5.0280898876404493E-3"/>
    <n v="71.36"/>
    <n v="97.44"/>
    <n v="-8.7208800000000003E-2"/>
  </r>
  <r>
    <x v="4"/>
    <n v="14"/>
    <n v="7"/>
    <x v="0"/>
    <d v="2019-01-14T00:00:00"/>
    <s v="Avg of 4 NM Projects"/>
    <n v="19"/>
    <n v="-1.1549999999999998"/>
    <n v="-6.4887640449438188E-3"/>
    <n v="69.75"/>
    <n v="112.28"/>
    <n v="-0.12968339999999998"/>
  </r>
  <r>
    <x v="4"/>
    <n v="14"/>
    <n v="7"/>
    <x v="0"/>
    <d v="2019-01-14T00:00:00"/>
    <s v="Avg of 4 NM Projects"/>
    <n v="20"/>
    <n v="-1.1549999999999998"/>
    <n v="-6.4887640449438188E-3"/>
    <n v="65.62"/>
    <n v="99.36"/>
    <n v="-0.11476079999999997"/>
  </r>
  <r>
    <x v="4"/>
    <n v="14"/>
    <n v="7"/>
    <x v="0"/>
    <d v="2019-01-14T00:00:00"/>
    <s v="Avg of 4 NM Projects"/>
    <n v="21"/>
    <n v="-1.2849999999999999"/>
    <n v="-7.2191011235955048E-3"/>
    <n v="53.47"/>
    <n v="90.52"/>
    <n v="-0.1163182"/>
  </r>
  <r>
    <x v="4"/>
    <n v="14"/>
    <n v="7"/>
    <x v="0"/>
    <d v="2019-01-14T00:00:00"/>
    <s v="Avg of 4 NM Projects"/>
    <n v="22"/>
    <n v="-1.2799999999999998"/>
    <n v="-7.1910112359550547E-3"/>
    <n v="52.54"/>
    <n v="75.37"/>
    <n v="-9.6473599999999993E-2"/>
  </r>
  <r>
    <x v="4"/>
    <n v="14"/>
    <n v="7"/>
    <x v="0"/>
    <d v="2019-01-14T00:00:00"/>
    <s v="Avg of 4 NM Projects"/>
    <n v="23"/>
    <n v="-1.1549999999999998"/>
    <n v="-6.4887640449438188E-3"/>
    <n v="42.55"/>
    <n v="96.7"/>
    <n v="-0.1116885"/>
  </r>
  <r>
    <x v="4"/>
    <n v="14"/>
    <n v="7"/>
    <x v="0"/>
    <d v="2019-01-14T00:00:00"/>
    <s v="Avg of 4 NM Projects"/>
    <n v="24"/>
    <n v="-1.0249999999999999"/>
    <n v="-5.7584269662921345E-3"/>
    <n v="39.57"/>
    <n v="61"/>
    <n v="-6.2524999999999997E-2"/>
  </r>
  <r>
    <x v="4"/>
    <n v="15"/>
    <n v="1"/>
    <x v="0"/>
    <d v="2019-01-15T00:00:00"/>
    <s v="Avg of 4 NM Projects"/>
    <n v="1"/>
    <n v="-1.0249999999999999"/>
    <n v="-5.7584269662921345E-3"/>
    <n v="59.93"/>
    <n v="65.73"/>
    <n v="-6.7373249999999996E-2"/>
  </r>
  <r>
    <x v="4"/>
    <n v="15"/>
    <n v="1"/>
    <x v="0"/>
    <d v="2019-01-15T00:00:00"/>
    <s v="Avg of 4 NM Projects"/>
    <n v="2"/>
    <n v="-1.0249999999999999"/>
    <n v="-5.7584269662921345E-3"/>
    <n v="59.84"/>
    <n v="96.18"/>
    <n v="-9.8584499999999992E-2"/>
  </r>
  <r>
    <x v="4"/>
    <n v="15"/>
    <n v="1"/>
    <x v="0"/>
    <d v="2019-01-15T00:00:00"/>
    <s v="Avg of 4 NM Projects"/>
    <n v="3"/>
    <n v="-1.1549999999999998"/>
    <n v="-6.4887640449438188E-3"/>
    <n v="58.8"/>
    <n v="102.17"/>
    <n v="-0.11800634999999998"/>
  </r>
  <r>
    <x v="4"/>
    <n v="15"/>
    <n v="1"/>
    <x v="0"/>
    <d v="2019-01-15T00:00:00"/>
    <s v="Avg of 4 NM Projects"/>
    <n v="4"/>
    <n v="-1.1549999999999998"/>
    <n v="-6.4887640449438188E-3"/>
    <n v="59.45"/>
    <n v="95.23"/>
    <n v="-0.10999064999999998"/>
  </r>
  <r>
    <x v="4"/>
    <n v="15"/>
    <n v="1"/>
    <x v="0"/>
    <d v="2019-01-15T00:00:00"/>
    <s v="Avg of 4 NM Projects"/>
    <n v="5"/>
    <n v="-1.1549999999999998"/>
    <n v="-6.4887640449438188E-3"/>
    <n v="59.34"/>
    <n v="67.8"/>
    <n v="-7.830899999999999E-2"/>
  </r>
  <r>
    <x v="4"/>
    <n v="15"/>
    <n v="1"/>
    <x v="0"/>
    <d v="2019-01-15T00:00:00"/>
    <s v="Avg of 4 NM Projects"/>
    <n v="6"/>
    <n v="-1.0249999999999999"/>
    <n v="-5.7584269662921345E-3"/>
    <n v="69.760000000000005"/>
    <n v="67.349999999999994"/>
    <n v="-6.9033749999999977E-2"/>
  </r>
  <r>
    <x v="4"/>
    <n v="15"/>
    <n v="1"/>
    <x v="0"/>
    <d v="2019-01-15T00:00:00"/>
    <s v="Avg of 4 NM Projects"/>
    <n v="7"/>
    <n v="-0.89500000000000002"/>
    <n v="-5.0280898876404493E-3"/>
    <n v="84.15"/>
    <n v="101.61"/>
    <n v="-9.0940950000000007E-2"/>
  </r>
  <r>
    <x v="4"/>
    <n v="15"/>
    <n v="1"/>
    <x v="0"/>
    <d v="2019-01-15T00:00:00"/>
    <s v="Avg of 4 NM Projects"/>
    <n v="8"/>
    <n v="-1.67"/>
    <n v="-9.382022471910112E-3"/>
    <n v="79.77"/>
    <n v="135.13"/>
    <n v="-0.22566709999999998"/>
  </r>
  <r>
    <x v="4"/>
    <n v="15"/>
    <n v="1"/>
    <x v="0"/>
    <d v="2019-01-15T00:00:00"/>
    <s v="Avg of 4 NM Projects"/>
    <n v="9"/>
    <n v="-0.6399999999999999"/>
    <n v="-3.5955056179775274E-3"/>
    <n v="77.91"/>
    <n v="143.81"/>
    <n v="-9.2038399999999979E-2"/>
  </r>
  <r>
    <x v="4"/>
    <n v="15"/>
    <n v="1"/>
    <x v="0"/>
    <d v="2019-01-15T00:00:00"/>
    <s v="Avg of 4 NM Projects"/>
    <n v="10"/>
    <n v="1.2749999999999999"/>
    <n v="7.1629213483146064E-3"/>
    <n v="75.599999999999994"/>
    <n v="86.21"/>
    <n v="0.10991774999999998"/>
  </r>
  <r>
    <x v="4"/>
    <n v="15"/>
    <n v="1"/>
    <x v="0"/>
    <d v="2019-01-15T00:00:00"/>
    <s v="Avg of 4 NM Projects"/>
    <n v="11"/>
    <n v="6.66"/>
    <n v="3.7415730337078651E-2"/>
    <n v="55.93"/>
    <n v="58.7"/>
    <n v="0.39094200000000001"/>
  </r>
  <r>
    <x v="4"/>
    <n v="15"/>
    <n v="1"/>
    <x v="0"/>
    <d v="2019-01-15T00:00:00"/>
    <s v="Avg of 4 NM Projects"/>
    <n v="12"/>
    <n v="13.309999999999999"/>
    <n v="7.4775280898876403E-2"/>
    <n v="53.06"/>
    <n v="62.72"/>
    <n v="0.83480319999999997"/>
  </r>
  <r>
    <x v="4"/>
    <n v="15"/>
    <n v="1"/>
    <x v="0"/>
    <d v="2019-01-15T00:00:00"/>
    <s v="Avg of 4 NM Projects"/>
    <n v="13"/>
    <n v="14.21"/>
    <n v="7.9831460674157306E-2"/>
    <n v="49.91"/>
    <n v="58.61"/>
    <n v="0.83284810000000009"/>
  </r>
  <r>
    <x v="4"/>
    <n v="15"/>
    <n v="1"/>
    <x v="0"/>
    <d v="2019-01-15T00:00:00"/>
    <s v="Avg of 4 NM Projects"/>
    <n v="14"/>
    <n v="14.85"/>
    <n v="8.3426966292134835E-2"/>
    <n v="48.73"/>
    <n v="59.49"/>
    <n v="0.8834265"/>
  </r>
  <r>
    <x v="4"/>
    <n v="15"/>
    <n v="1"/>
    <x v="0"/>
    <d v="2019-01-15T00:00:00"/>
    <s v="Avg of 4 NM Projects"/>
    <n v="15"/>
    <n v="12.42"/>
    <n v="6.9775280898876399E-2"/>
    <n v="48.69"/>
    <n v="65.150000000000006"/>
    <n v="0.80916299999999997"/>
  </r>
  <r>
    <x v="4"/>
    <n v="15"/>
    <n v="1"/>
    <x v="0"/>
    <d v="2019-01-15T00:00:00"/>
    <s v="Avg of 4 NM Projects"/>
    <n v="16"/>
    <n v="7.81"/>
    <n v="4.3876404494382022E-2"/>
    <n v="50.54"/>
    <n v="81.02"/>
    <n v="0.63276619999999995"/>
  </r>
  <r>
    <x v="4"/>
    <n v="15"/>
    <n v="1"/>
    <x v="0"/>
    <d v="2019-01-15T00:00:00"/>
    <s v="Avg of 4 NM Projects"/>
    <n v="17"/>
    <n v="-0.26"/>
    <n v="-1.4606741573033708E-3"/>
    <n v="61.92"/>
    <n v="94.2"/>
    <n v="-2.4492E-2"/>
  </r>
  <r>
    <x v="4"/>
    <n v="15"/>
    <n v="1"/>
    <x v="0"/>
    <d v="2019-01-15T00:00:00"/>
    <s v="Avg of 4 NM Projects"/>
    <n v="18"/>
    <n v="-0.9"/>
    <n v="-5.0561797752808994E-3"/>
    <n v="82.45"/>
    <n v="142.44"/>
    <n v="-0.128196"/>
  </r>
  <r>
    <x v="4"/>
    <n v="15"/>
    <n v="1"/>
    <x v="0"/>
    <d v="2019-01-15T00:00:00"/>
    <s v="Avg of 4 NM Projects"/>
    <n v="19"/>
    <n v="-0.9"/>
    <n v="-5.0561797752808994E-3"/>
    <n v="82.89"/>
    <n v="138.75"/>
    <n v="-0.124875"/>
  </r>
  <r>
    <x v="4"/>
    <n v="15"/>
    <n v="1"/>
    <x v="0"/>
    <d v="2019-01-15T00:00:00"/>
    <s v="Avg of 4 NM Projects"/>
    <n v="20"/>
    <n v="-0.89500000000000002"/>
    <n v="-5.0280898876404493E-3"/>
    <n v="77.010000000000005"/>
    <n v="116.44"/>
    <n v="-0.10421380000000001"/>
  </r>
  <r>
    <x v="4"/>
    <n v="15"/>
    <n v="1"/>
    <x v="0"/>
    <d v="2019-01-15T00:00:00"/>
    <s v="Avg of 4 NM Projects"/>
    <n v="21"/>
    <n v="-0.9"/>
    <n v="-5.0561797752808994E-3"/>
    <n v="66.92"/>
    <n v="90.46"/>
    <n v="-8.1414E-2"/>
  </r>
  <r>
    <x v="4"/>
    <n v="15"/>
    <n v="1"/>
    <x v="0"/>
    <d v="2019-01-15T00:00:00"/>
    <s v="Avg of 4 NM Projects"/>
    <n v="22"/>
    <n v="-0.77"/>
    <n v="-4.3258426966292134E-3"/>
    <n v="56.23"/>
    <n v="76.709999999999994"/>
    <n v="-5.90667E-2"/>
  </r>
  <r>
    <x v="4"/>
    <n v="15"/>
    <n v="1"/>
    <x v="0"/>
    <d v="2019-01-15T00:00:00"/>
    <s v="Avg of 4 NM Projects"/>
    <n v="23"/>
    <n v="-0.77"/>
    <n v="-4.3258426966292134E-3"/>
    <n v="54.72"/>
    <n v="73.11"/>
    <n v="-5.6294699999999996E-2"/>
  </r>
  <r>
    <x v="4"/>
    <n v="15"/>
    <n v="1"/>
    <x v="0"/>
    <d v="2019-01-15T00:00:00"/>
    <s v="Avg of 4 NM Projects"/>
    <n v="24"/>
    <n v="-1.0249999999999999"/>
    <n v="-5.7584269662921345E-3"/>
    <n v="50.74"/>
    <n v="92.76"/>
    <n v="-9.5078999999999997E-2"/>
  </r>
  <r>
    <x v="4"/>
    <n v="16"/>
    <n v="2"/>
    <x v="0"/>
    <d v="2019-01-16T00:00:00"/>
    <s v="Avg of 4 NM Projects"/>
    <n v="1"/>
    <n v="-1.03"/>
    <n v="-5.7865168539325846E-3"/>
    <n v="65.27"/>
    <n v="127.57"/>
    <n v="-0.13139709999999999"/>
  </r>
  <r>
    <x v="4"/>
    <n v="16"/>
    <n v="2"/>
    <x v="0"/>
    <d v="2019-01-16T00:00:00"/>
    <s v="Avg of 4 NM Projects"/>
    <n v="2"/>
    <n v="-0.77"/>
    <n v="-4.3258426966292134E-3"/>
    <n v="67.180000000000007"/>
    <n v="78.010000000000005"/>
    <n v="-6.0067700000000002E-2"/>
  </r>
  <r>
    <x v="4"/>
    <n v="16"/>
    <n v="2"/>
    <x v="0"/>
    <d v="2019-01-16T00:00:00"/>
    <s v="Avg of 4 NM Projects"/>
    <n v="3"/>
    <n v="-0.77"/>
    <n v="-4.3258426966292134E-3"/>
    <n v="65.23"/>
    <n v="64.260000000000005"/>
    <n v="-4.9480200000000002E-2"/>
  </r>
  <r>
    <x v="4"/>
    <n v="16"/>
    <n v="2"/>
    <x v="0"/>
    <d v="2019-01-16T00:00:00"/>
    <s v="Avg of 4 NM Projects"/>
    <n v="4"/>
    <n v="-0.77"/>
    <n v="-4.3258426966292134E-3"/>
    <n v="66.28"/>
    <n v="60.83"/>
    <n v="-4.6839100000000002E-2"/>
  </r>
  <r>
    <x v="4"/>
    <n v="16"/>
    <n v="2"/>
    <x v="0"/>
    <d v="2019-01-16T00:00:00"/>
    <s v="Avg of 4 NM Projects"/>
    <n v="5"/>
    <n v="-0.9"/>
    <n v="-5.0561797752808994E-3"/>
    <n v="69.900000000000006"/>
    <n v="63.26"/>
    <n v="-5.6933999999999998E-2"/>
  </r>
  <r>
    <x v="4"/>
    <n v="16"/>
    <n v="2"/>
    <x v="0"/>
    <d v="2019-01-16T00:00:00"/>
    <s v="Avg of 4 NM Projects"/>
    <n v="6"/>
    <n v="-0.77"/>
    <n v="-4.3258426966292134E-3"/>
    <n v="74.930000000000007"/>
    <n v="67.39"/>
    <n v="-5.18903E-2"/>
  </r>
  <r>
    <x v="4"/>
    <n v="16"/>
    <n v="2"/>
    <x v="0"/>
    <d v="2019-01-16T00:00:00"/>
    <s v="Avg of 4 NM Projects"/>
    <n v="7"/>
    <n v="-1.03"/>
    <n v="-5.7865168539325846E-3"/>
    <n v="82.98"/>
    <n v="74.819999999999993"/>
    <n v="-7.7064599999999997E-2"/>
  </r>
  <r>
    <x v="4"/>
    <n v="16"/>
    <n v="2"/>
    <x v="1"/>
    <d v="2019-01-16T00:00:00"/>
    <s v="Avg of 4 NM Projects"/>
    <n v="8"/>
    <n v="-1.1549999999999998"/>
    <n v="-6.4887640449438188E-3"/>
    <n v="90.36"/>
    <n v="95.79"/>
    <n v="-0.11063744999999998"/>
  </r>
  <r>
    <x v="4"/>
    <n v="16"/>
    <n v="2"/>
    <x v="1"/>
    <d v="2019-01-16T00:00:00"/>
    <s v="Avg of 4 NM Projects"/>
    <n v="9"/>
    <n v="0.38500000000000001"/>
    <n v="2.1629213483146067E-3"/>
    <n v="90.3"/>
    <n v="81.22"/>
    <n v="3.1269699999999997E-2"/>
  </r>
  <r>
    <x v="4"/>
    <n v="16"/>
    <n v="2"/>
    <x v="1"/>
    <d v="2019-01-16T00:00:00"/>
    <s v="Avg of 4 NM Projects"/>
    <n v="10"/>
    <n v="8.0649999999999995"/>
    <n v="4.530898876404494E-2"/>
    <n v="84.11"/>
    <n v="61.84"/>
    <n v="0.49873960000000001"/>
  </r>
  <r>
    <x v="4"/>
    <n v="16"/>
    <n v="2"/>
    <x v="1"/>
    <d v="2019-01-16T00:00:00"/>
    <s v="Avg of 4 NM Projects"/>
    <n v="11"/>
    <n v="10.234999999999999"/>
    <n v="5.7499999999999996E-2"/>
    <n v="63.35"/>
    <n v="69.22"/>
    <n v="0.70846669999999989"/>
  </r>
  <r>
    <x v="4"/>
    <n v="16"/>
    <n v="2"/>
    <x v="1"/>
    <d v="2019-01-16T00:00:00"/>
    <s v="Avg of 4 NM Projects"/>
    <n v="12"/>
    <n v="10.62"/>
    <n v="5.96629213483146E-2"/>
    <n v="60.83"/>
    <n v="83.06"/>
    <n v="0.88209719999999991"/>
  </r>
  <r>
    <x v="4"/>
    <n v="16"/>
    <n v="2"/>
    <x v="1"/>
    <d v="2019-01-16T00:00:00"/>
    <s v="Avg of 4 NM Projects"/>
    <n v="13"/>
    <n v="11.135"/>
    <n v="6.2556179775280898E-2"/>
    <n v="60.39"/>
    <n v="77.17"/>
    <n v="0.85928795000000002"/>
  </r>
  <r>
    <x v="4"/>
    <n v="16"/>
    <n v="2"/>
    <x v="1"/>
    <d v="2019-01-16T00:00:00"/>
    <s v="Avg of 4 NM Projects"/>
    <n v="14"/>
    <n v="3.08"/>
    <n v="1.7303370786516854E-2"/>
    <n v="59.6"/>
    <n v="73.61"/>
    <n v="0.22671880000000003"/>
  </r>
  <r>
    <x v="4"/>
    <n v="16"/>
    <n v="2"/>
    <x v="1"/>
    <d v="2019-01-16T00:00:00"/>
    <s v="Avg of 4 NM Projects"/>
    <n v="15"/>
    <n v="0.89500000000000002"/>
    <n v="5.0280898876404493E-3"/>
    <n v="59.31"/>
    <n v="73.16"/>
    <n v="6.54782E-2"/>
  </r>
  <r>
    <x v="4"/>
    <n v="16"/>
    <n v="2"/>
    <x v="1"/>
    <d v="2019-01-16T00:00:00"/>
    <s v="Avg of 4 NM Projects"/>
    <n v="16"/>
    <n v="-0.255"/>
    <n v="-1.4325842696629213E-3"/>
    <n v="60.08"/>
    <n v="68.209999999999994"/>
    <n v="-1.7393549999999997E-2"/>
  </r>
  <r>
    <x v="4"/>
    <n v="16"/>
    <n v="2"/>
    <x v="1"/>
    <d v="2019-01-16T00:00:00"/>
    <s v="Avg of 4 NM Projects"/>
    <n v="17"/>
    <n v="-0.64"/>
    <n v="-3.5955056179775282E-3"/>
    <n v="70.59"/>
    <n v="66.34"/>
    <n v="-4.2457600000000005E-2"/>
  </r>
  <r>
    <x v="4"/>
    <n v="16"/>
    <n v="2"/>
    <x v="1"/>
    <d v="2019-01-16T00:00:00"/>
    <s v="Avg of 4 NM Projects"/>
    <n v="18"/>
    <n v="-0.77"/>
    <n v="-4.3258426966292134E-3"/>
    <n v="92.1"/>
    <n v="96.87"/>
    <n v="-7.4589900000000001E-2"/>
  </r>
  <r>
    <x v="4"/>
    <n v="16"/>
    <n v="2"/>
    <x v="1"/>
    <d v="2019-01-16T00:00:00"/>
    <s v="Avg of 4 NM Projects"/>
    <n v="19"/>
    <n v="-0.77"/>
    <n v="-4.3258426966292134E-3"/>
    <n v="80.97"/>
    <n v="88.01"/>
    <n v="-6.77677E-2"/>
  </r>
  <r>
    <x v="4"/>
    <n v="16"/>
    <n v="2"/>
    <x v="1"/>
    <d v="2019-01-16T00:00:00"/>
    <s v="Avg of 4 NM Projects"/>
    <n v="20"/>
    <n v="-0.77"/>
    <n v="-4.3258426966292134E-3"/>
    <n v="71.72"/>
    <n v="59.48"/>
    <n v="-4.5799599999999996E-2"/>
  </r>
  <r>
    <x v="4"/>
    <n v="16"/>
    <n v="2"/>
    <x v="1"/>
    <d v="2019-01-16T00:00:00"/>
    <s v="Avg of 4 NM Projects"/>
    <n v="21"/>
    <n v="-0.9"/>
    <n v="-5.0561797752808994E-3"/>
    <n v="66.25"/>
    <n v="60.53"/>
    <n v="-5.4477000000000005E-2"/>
  </r>
  <r>
    <x v="4"/>
    <n v="16"/>
    <n v="2"/>
    <x v="1"/>
    <d v="2019-01-16T00:00:00"/>
    <s v="Avg of 4 NM Projects"/>
    <n v="22"/>
    <n v="-1.03"/>
    <n v="-5.7865168539325846E-3"/>
    <n v="65.88"/>
    <n v="54.58"/>
    <n v="-5.6217400000000001E-2"/>
  </r>
  <r>
    <x v="4"/>
    <n v="16"/>
    <n v="2"/>
    <x v="1"/>
    <d v="2019-01-16T00:00:00"/>
    <s v="Avg of 4 NM Projects"/>
    <n v="23"/>
    <n v="-0.9"/>
    <n v="-5.0561797752808994E-3"/>
    <n v="58.27"/>
    <n v="46.43"/>
    <n v="-4.1786999999999998E-2"/>
  </r>
  <r>
    <x v="4"/>
    <n v="16"/>
    <n v="2"/>
    <x v="0"/>
    <d v="2019-01-16T00:00:00"/>
    <s v="Avg of 4 NM Projects"/>
    <n v="24"/>
    <n v="-0.64"/>
    <n v="-3.5955056179775282E-3"/>
    <n v="62.12"/>
    <n v="31.19"/>
    <n v="-1.9961599999999999E-2"/>
  </r>
  <r>
    <x v="4"/>
    <n v="17"/>
    <n v="3"/>
    <x v="0"/>
    <d v="2019-01-17T00:00:00"/>
    <s v="Avg of 4 NM Projects"/>
    <n v="1"/>
    <n v="-0.77"/>
    <n v="-4.3258426966292134E-3"/>
    <n v="92.31"/>
    <n v="41.37"/>
    <n v="-3.1854899999999998E-2"/>
  </r>
  <r>
    <x v="4"/>
    <n v="17"/>
    <n v="3"/>
    <x v="0"/>
    <d v="2019-01-17T00:00:00"/>
    <s v="Avg of 4 NM Projects"/>
    <n v="2"/>
    <n v="-0.77"/>
    <n v="-4.3258426966292134E-3"/>
    <n v="93.22"/>
    <n v="33.14"/>
    <n v="-2.55178E-2"/>
  </r>
  <r>
    <x v="4"/>
    <n v="17"/>
    <n v="3"/>
    <x v="0"/>
    <d v="2019-01-17T00:00:00"/>
    <s v="Avg of 4 NM Projects"/>
    <n v="3"/>
    <n v="-1.03"/>
    <n v="-5.7865168539325846E-3"/>
    <n v="89.19"/>
    <n v="31.16"/>
    <n v="-3.20948E-2"/>
  </r>
  <r>
    <x v="4"/>
    <n v="17"/>
    <n v="3"/>
    <x v="0"/>
    <d v="2019-01-17T00:00:00"/>
    <s v="Avg of 4 NM Projects"/>
    <n v="4"/>
    <n v="-0.77"/>
    <n v="-4.3258426966292134E-3"/>
    <n v="89.59"/>
    <n v="22.15"/>
    <n v="-1.7055499999999998E-2"/>
  </r>
  <r>
    <x v="4"/>
    <n v="17"/>
    <n v="3"/>
    <x v="0"/>
    <d v="2019-01-17T00:00:00"/>
    <s v="Avg of 4 NM Projects"/>
    <n v="5"/>
    <n v="-0.77"/>
    <n v="-4.3258426966292134E-3"/>
    <n v="93.41"/>
    <n v="15.34"/>
    <n v="-1.1811799999999999E-2"/>
  </r>
  <r>
    <x v="4"/>
    <n v="17"/>
    <n v="3"/>
    <x v="0"/>
    <d v="2019-01-17T00:00:00"/>
    <s v="Avg of 4 NM Projects"/>
    <n v="6"/>
    <n v="-0.9"/>
    <n v="-5.0561797752808994E-3"/>
    <n v="94.01"/>
    <n v="20.420000000000002"/>
    <n v="-1.8378000000000002E-2"/>
  </r>
  <r>
    <x v="4"/>
    <n v="17"/>
    <n v="3"/>
    <x v="0"/>
    <d v="2019-01-17T00:00:00"/>
    <s v="Avg of 4 NM Projects"/>
    <n v="7"/>
    <n v="-0.77"/>
    <n v="-4.3258426966292134E-3"/>
    <n v="124.77"/>
    <n v="61.21"/>
    <n v="-4.7131700000000006E-2"/>
  </r>
  <r>
    <x v="4"/>
    <n v="17"/>
    <n v="3"/>
    <x v="1"/>
    <d v="2019-01-17T00:00:00"/>
    <s v="Avg of 4 NM Projects"/>
    <n v="8"/>
    <n v="-0.51"/>
    <n v="-2.8651685393258426E-3"/>
    <n v="126"/>
    <n v="69.040000000000006"/>
    <n v="-3.521040000000001E-2"/>
  </r>
  <r>
    <x v="4"/>
    <n v="17"/>
    <n v="3"/>
    <x v="1"/>
    <d v="2019-01-17T00:00:00"/>
    <s v="Avg of 4 NM Projects"/>
    <n v="9"/>
    <n v="7.1650000000000009"/>
    <n v="4.0252808988764051E-2"/>
    <n v="109.55"/>
    <n v="60.67"/>
    <n v="0.43470055000000007"/>
  </r>
  <r>
    <x v="4"/>
    <n v="17"/>
    <n v="3"/>
    <x v="1"/>
    <d v="2019-01-17T00:00:00"/>
    <s v="Avg of 4 NM Projects"/>
    <n v="10"/>
    <n v="14.845000000000001"/>
    <n v="8.3398876404494379E-2"/>
    <n v="93.62"/>
    <n v="30.62"/>
    <n v="0.45455390000000007"/>
  </r>
  <r>
    <x v="4"/>
    <n v="17"/>
    <n v="3"/>
    <x v="1"/>
    <d v="2019-01-17T00:00:00"/>
    <s v="Avg of 4 NM Projects"/>
    <n v="11"/>
    <n v="24.954999999999998"/>
    <n v="0.14019662921348314"/>
    <n v="91.16"/>
    <n v="48.61"/>
    <n v="1.2130625499999999"/>
  </r>
  <r>
    <x v="4"/>
    <n v="17"/>
    <n v="3"/>
    <x v="1"/>
    <d v="2019-01-17T00:00:00"/>
    <s v="Avg of 4 NM Projects"/>
    <n v="12"/>
    <n v="31.36"/>
    <n v="0.17617977528089887"/>
    <n v="93.83"/>
    <n v="51.44"/>
    <n v="1.6131583999999999"/>
  </r>
  <r>
    <x v="4"/>
    <n v="17"/>
    <n v="3"/>
    <x v="1"/>
    <d v="2019-01-17T00:00:00"/>
    <s v="Avg of 4 NM Projects"/>
    <n v="13"/>
    <n v="31.360000000000003"/>
    <n v="0.1761797752808989"/>
    <n v="84.79"/>
    <n v="45.09"/>
    <n v="1.4140224000000003"/>
  </r>
  <r>
    <x v="4"/>
    <n v="17"/>
    <n v="3"/>
    <x v="1"/>
    <d v="2019-01-17T00:00:00"/>
    <s v="Avg of 4 NM Projects"/>
    <n v="14"/>
    <n v="33.020000000000003"/>
    <n v="0.1855056179775281"/>
    <n v="84.69"/>
    <n v="52.75"/>
    <n v="1.741805"/>
  </r>
  <r>
    <x v="4"/>
    <n v="17"/>
    <n v="3"/>
    <x v="1"/>
    <d v="2019-01-17T00:00:00"/>
    <s v="Avg of 4 NM Projects"/>
    <n v="15"/>
    <n v="22.02"/>
    <n v="0.12370786516853932"/>
    <n v="84.5"/>
    <n v="63.11"/>
    <n v="1.3896822"/>
  </r>
  <r>
    <x v="4"/>
    <n v="17"/>
    <n v="3"/>
    <x v="1"/>
    <d v="2019-01-17T00:00:00"/>
    <s v="Avg of 4 NM Projects"/>
    <n v="16"/>
    <n v="8.9649999999999999"/>
    <n v="5.0365168539325843E-2"/>
    <n v="88.12"/>
    <n v="68.069999999999993"/>
    <n v="0.61024754999999997"/>
  </r>
  <r>
    <x v="4"/>
    <n v="17"/>
    <n v="3"/>
    <x v="1"/>
    <d v="2019-01-17T00:00:00"/>
    <s v="Avg of 4 NM Projects"/>
    <n v="17"/>
    <n v="0.255"/>
    <n v="1.4325842696629213E-3"/>
    <n v="111.9"/>
    <n v="79.59"/>
    <n v="2.0295450000000003E-2"/>
  </r>
  <r>
    <x v="4"/>
    <n v="17"/>
    <n v="3"/>
    <x v="1"/>
    <d v="2019-01-17T00:00:00"/>
    <s v="Avg of 4 NM Projects"/>
    <n v="18"/>
    <n v="-0.64"/>
    <n v="-3.5955056179775282E-3"/>
    <n v="125.22"/>
    <n v="93.95"/>
    <n v="-6.0128000000000001E-2"/>
  </r>
  <r>
    <x v="4"/>
    <n v="17"/>
    <n v="3"/>
    <x v="1"/>
    <d v="2019-01-17T00:00:00"/>
    <s v="Avg of 4 NM Projects"/>
    <n v="19"/>
    <n v="-0.9"/>
    <n v="-5.0561797752808994E-3"/>
    <n v="124.83"/>
    <n v="98.71"/>
    <n v="-8.8839000000000001E-2"/>
  </r>
  <r>
    <x v="4"/>
    <n v="17"/>
    <n v="3"/>
    <x v="1"/>
    <d v="2019-01-17T00:00:00"/>
    <s v="Avg of 4 NM Projects"/>
    <n v="20"/>
    <n v="-0.64"/>
    <n v="-3.5955056179775282E-3"/>
    <n v="107.65"/>
    <n v="96.02"/>
    <n v="-6.1452799999999995E-2"/>
  </r>
  <r>
    <x v="4"/>
    <n v="17"/>
    <n v="3"/>
    <x v="1"/>
    <d v="2019-01-17T00:00:00"/>
    <s v="Avg of 4 NM Projects"/>
    <n v="21"/>
    <n v="-1.1600000000000001"/>
    <n v="-6.5168539325842706E-3"/>
    <n v="101.57"/>
    <n v="80.260000000000005"/>
    <n v="-9.310160000000002E-2"/>
  </r>
  <r>
    <x v="4"/>
    <n v="17"/>
    <n v="3"/>
    <x v="1"/>
    <d v="2019-01-17T00:00:00"/>
    <s v="Avg of 4 NM Projects"/>
    <n v="22"/>
    <n v="-0.64"/>
    <n v="-3.5955056179775282E-3"/>
    <n v="93.03"/>
    <n v="66.17"/>
    <n v="-4.2348800000000006E-2"/>
  </r>
  <r>
    <x v="4"/>
    <n v="17"/>
    <n v="3"/>
    <x v="1"/>
    <d v="2019-01-17T00:00:00"/>
    <s v="Avg of 4 NM Projects"/>
    <n v="23"/>
    <n v="-0.9"/>
    <n v="-5.0561797752808994E-3"/>
    <n v="86.84"/>
    <n v="60.27"/>
    <n v="-5.4243E-2"/>
  </r>
  <r>
    <x v="4"/>
    <n v="17"/>
    <n v="3"/>
    <x v="0"/>
    <d v="2019-01-17T00:00:00"/>
    <s v="Avg of 4 NM Projects"/>
    <n v="24"/>
    <n v="-0.77"/>
    <n v="-4.3258426966292134E-3"/>
    <n v="92.03"/>
    <n v="64.959999999999994"/>
    <n v="-5.00192E-2"/>
  </r>
  <r>
    <x v="4"/>
    <n v="18"/>
    <n v="4"/>
    <x v="0"/>
    <d v="2019-01-18T00:00:00"/>
    <s v="Avg of 4 NM Projects"/>
    <n v="1"/>
    <n v="-0.9"/>
    <n v="-5.0561797752808994E-3"/>
    <n v="65.02"/>
    <n v="61.11"/>
    <n v="-5.4998999999999999E-2"/>
  </r>
  <r>
    <x v="4"/>
    <n v="18"/>
    <n v="4"/>
    <x v="0"/>
    <d v="2019-01-18T00:00:00"/>
    <s v="Avg of 4 NM Projects"/>
    <n v="2"/>
    <n v="-0.77"/>
    <n v="-4.3258426966292134E-3"/>
    <n v="59.02"/>
    <n v="42.11"/>
    <n v="-3.2424700000000001E-2"/>
  </r>
  <r>
    <x v="4"/>
    <n v="18"/>
    <n v="4"/>
    <x v="0"/>
    <d v="2019-01-18T00:00:00"/>
    <s v="Avg of 4 NM Projects"/>
    <n v="3"/>
    <n v="-0.77"/>
    <n v="-4.3258426966292134E-3"/>
    <n v="56.68"/>
    <n v="45.39"/>
    <n v="-3.4950299999999997E-2"/>
  </r>
  <r>
    <x v="4"/>
    <n v="18"/>
    <n v="4"/>
    <x v="0"/>
    <d v="2019-01-18T00:00:00"/>
    <s v="Avg of 4 NM Projects"/>
    <n v="4"/>
    <n v="-0.77"/>
    <n v="-4.3258426966292134E-3"/>
    <n v="55.21"/>
    <n v="47.85"/>
    <n v="-3.6844500000000002E-2"/>
  </r>
  <r>
    <x v="4"/>
    <n v="18"/>
    <n v="4"/>
    <x v="0"/>
    <d v="2019-01-18T00:00:00"/>
    <s v="Avg of 4 NM Projects"/>
    <n v="5"/>
    <n v="-0.77"/>
    <n v="-4.3258426966292134E-3"/>
    <n v="58.4"/>
    <n v="51.09"/>
    <n v="-3.9339300000000001E-2"/>
  </r>
  <r>
    <x v="4"/>
    <n v="18"/>
    <n v="4"/>
    <x v="0"/>
    <d v="2019-01-18T00:00:00"/>
    <s v="Avg of 4 NM Projects"/>
    <n v="6"/>
    <n v="-0.77"/>
    <n v="-4.3258426966292134E-3"/>
    <n v="73.569999999999993"/>
    <n v="66.02"/>
    <n v="-5.0835400000000003E-2"/>
  </r>
  <r>
    <x v="4"/>
    <n v="18"/>
    <n v="4"/>
    <x v="0"/>
    <d v="2019-01-18T00:00:00"/>
    <s v="Avg of 4 NM Projects"/>
    <n v="7"/>
    <n v="-0.9"/>
    <n v="-5.0561797752808994E-3"/>
    <n v="81.599999999999994"/>
    <n v="94.21"/>
    <n v="-8.4789000000000003E-2"/>
  </r>
  <r>
    <x v="4"/>
    <n v="18"/>
    <n v="4"/>
    <x v="1"/>
    <d v="2019-01-18T00:00:00"/>
    <s v="Avg of 4 NM Projects"/>
    <n v="8"/>
    <n v="-1.2799999999999998"/>
    <n v="-7.1910112359550547E-3"/>
    <n v="94.32"/>
    <n v="103.01"/>
    <n v="-0.13185279999999996"/>
  </r>
  <r>
    <x v="4"/>
    <n v="18"/>
    <n v="4"/>
    <x v="1"/>
    <d v="2019-01-18T00:00:00"/>
    <s v="Avg of 4 NM Projects"/>
    <n v="9"/>
    <n v="1.41"/>
    <n v="7.9213483146067416E-3"/>
    <n v="90.07"/>
    <n v="87.02"/>
    <n v="0.12269819999999998"/>
  </r>
  <r>
    <x v="4"/>
    <n v="18"/>
    <n v="4"/>
    <x v="1"/>
    <d v="2019-01-18T00:00:00"/>
    <s v="Avg of 4 NM Projects"/>
    <n v="10"/>
    <n v="3.33"/>
    <n v="1.8707865168539325E-2"/>
    <n v="76.38"/>
    <n v="75.760000000000005"/>
    <n v="0.25228080000000003"/>
  </r>
  <r>
    <x v="4"/>
    <n v="18"/>
    <n v="4"/>
    <x v="1"/>
    <d v="2019-01-18T00:00:00"/>
    <s v="Avg of 4 NM Projects"/>
    <n v="11"/>
    <n v="5.89"/>
    <n v="3.3089887640449435E-2"/>
    <n v="74.14"/>
    <n v="86.96"/>
    <n v="0.51219439999999994"/>
  </r>
  <r>
    <x v="4"/>
    <n v="18"/>
    <n v="4"/>
    <x v="1"/>
    <d v="2019-01-18T00:00:00"/>
    <s v="Avg of 4 NM Projects"/>
    <n v="12"/>
    <n v="8.4400000000000013"/>
    <n v="4.741573033707866E-2"/>
    <n v="68.290000000000006"/>
    <n v="71.44"/>
    <n v="0.60295360000000009"/>
  </r>
  <r>
    <x v="4"/>
    <n v="18"/>
    <n v="4"/>
    <x v="1"/>
    <d v="2019-01-18T00:00:00"/>
    <s v="Avg of 4 NM Projects"/>
    <n v="13"/>
    <n v="7.1649999999999991"/>
    <n v="4.0252808988764037E-2"/>
    <n v="65.02"/>
    <n v="62.33"/>
    <n v="0.44659444999999992"/>
  </r>
  <r>
    <x v="4"/>
    <n v="18"/>
    <n v="4"/>
    <x v="1"/>
    <d v="2019-01-18T00:00:00"/>
    <s v="Avg of 4 NM Projects"/>
    <n v="14"/>
    <n v="3.8349999999999995"/>
    <n v="2.1544943820224715E-2"/>
    <n v="62.29"/>
    <n v="59.36"/>
    <n v="0.22764559999999998"/>
  </r>
  <r>
    <x v="4"/>
    <n v="18"/>
    <n v="4"/>
    <x v="1"/>
    <d v="2019-01-18T00:00:00"/>
    <s v="Avg of 4 NM Projects"/>
    <n v="15"/>
    <n v="2.04"/>
    <n v="1.1460674157303371E-2"/>
    <n v="60.29"/>
    <n v="59.5"/>
    <n v="0.12138"/>
  </r>
  <r>
    <x v="4"/>
    <n v="18"/>
    <n v="4"/>
    <x v="1"/>
    <d v="2019-01-18T00:00:00"/>
    <s v="Avg of 4 NM Projects"/>
    <n v="16"/>
    <n v="1.92"/>
    <n v="1.0786516853932584E-2"/>
    <n v="61.84"/>
    <n v="67.790000000000006"/>
    <n v="0.13015680000000002"/>
  </r>
  <r>
    <x v="4"/>
    <n v="18"/>
    <n v="4"/>
    <x v="1"/>
    <d v="2019-01-18T00:00:00"/>
    <s v="Avg of 4 NM Projects"/>
    <n v="17"/>
    <n v="-1.1499999999999999"/>
    <n v="-6.4606741573033704E-3"/>
    <n v="74.349999999999994"/>
    <n v="72"/>
    <n v="-8.2799999999999999E-2"/>
  </r>
  <r>
    <x v="4"/>
    <n v="18"/>
    <n v="4"/>
    <x v="1"/>
    <d v="2019-01-18T00:00:00"/>
    <s v="Avg of 4 NM Projects"/>
    <n v="18"/>
    <n v="-1.28"/>
    <n v="-7.1910112359550565E-3"/>
    <n v="91.86"/>
    <n v="75.650000000000006"/>
    <n v="-9.6832000000000001E-2"/>
  </r>
  <r>
    <x v="4"/>
    <n v="18"/>
    <n v="4"/>
    <x v="1"/>
    <d v="2019-01-18T00:00:00"/>
    <s v="Avg of 4 NM Projects"/>
    <n v="19"/>
    <n v="-1.28"/>
    <n v="-7.1910112359550565E-3"/>
    <n v="79.09"/>
    <n v="68"/>
    <n v="-8.7040000000000006E-2"/>
  </r>
  <r>
    <x v="4"/>
    <n v="18"/>
    <n v="4"/>
    <x v="1"/>
    <d v="2019-01-18T00:00:00"/>
    <s v="Avg of 4 NM Projects"/>
    <n v="20"/>
    <n v="-1.54"/>
    <n v="-8.6516853932584268E-3"/>
    <n v="73.42"/>
    <n v="63.8"/>
    <n v="-9.8251999999999992E-2"/>
  </r>
  <r>
    <x v="4"/>
    <n v="18"/>
    <n v="4"/>
    <x v="1"/>
    <d v="2019-01-18T00:00:00"/>
    <s v="Avg of 4 NM Projects"/>
    <n v="21"/>
    <n v="-1.54"/>
    <n v="-8.6516853932584268E-3"/>
    <n v="69.97"/>
    <n v="57.23"/>
    <n v="-8.8134199999999996E-2"/>
  </r>
  <r>
    <x v="4"/>
    <n v="18"/>
    <n v="4"/>
    <x v="1"/>
    <d v="2019-01-18T00:00:00"/>
    <s v="Avg of 4 NM Projects"/>
    <n v="22"/>
    <n v="-1.4100000000000001"/>
    <n v="-7.9213483146067416E-3"/>
    <n v="64.09"/>
    <n v="59.28"/>
    <n v="-8.3584800000000015E-2"/>
  </r>
  <r>
    <x v="4"/>
    <n v="18"/>
    <n v="4"/>
    <x v="1"/>
    <d v="2019-01-18T00:00:00"/>
    <s v="Avg of 4 NM Projects"/>
    <n v="23"/>
    <n v="-1.54"/>
    <n v="-8.6516853932584268E-3"/>
    <n v="56.39"/>
    <n v="42.2"/>
    <n v="-6.4988000000000004E-2"/>
  </r>
  <r>
    <x v="4"/>
    <n v="18"/>
    <n v="4"/>
    <x v="0"/>
    <d v="2019-01-18T00:00:00"/>
    <s v="Avg of 4 NM Projects"/>
    <n v="24"/>
    <n v="-1.28"/>
    <n v="-7.1910112359550565E-3"/>
    <n v="51.9"/>
    <n v="43.05"/>
    <n v="-5.5104E-2"/>
  </r>
  <r>
    <x v="4"/>
    <n v="19"/>
    <n v="5"/>
    <x v="0"/>
    <d v="2019-01-19T00:00:00"/>
    <s v="Avg of 4 NM Projects"/>
    <n v="1"/>
    <n v="-1.41"/>
    <n v="-7.9213483146067416E-3"/>
    <n v="50.96"/>
    <n v="44.7"/>
    <n v="-6.3027E-2"/>
  </r>
  <r>
    <x v="4"/>
    <n v="19"/>
    <n v="5"/>
    <x v="0"/>
    <d v="2019-01-19T00:00:00"/>
    <s v="Avg of 4 NM Projects"/>
    <n v="2"/>
    <n v="-1.4100000000000001"/>
    <n v="-7.9213483146067416E-3"/>
    <n v="50.42"/>
    <n v="42.15"/>
    <n v="-5.9431500000000005E-2"/>
  </r>
  <r>
    <x v="4"/>
    <n v="19"/>
    <n v="5"/>
    <x v="0"/>
    <d v="2019-01-19T00:00:00"/>
    <s v="Avg of 4 NM Projects"/>
    <n v="3"/>
    <n v="-1.7999999999999998"/>
    <n v="-1.0112359550561797E-2"/>
    <n v="50.66"/>
    <n v="42.11"/>
    <n v="-7.579799999999999E-2"/>
  </r>
  <r>
    <x v="4"/>
    <n v="19"/>
    <n v="5"/>
    <x v="0"/>
    <d v="2019-01-19T00:00:00"/>
    <s v="Avg of 4 NM Projects"/>
    <n v="4"/>
    <n v="-1.28"/>
    <n v="-7.1910112359550565E-3"/>
    <n v="52.42"/>
    <n v="47.56"/>
    <n v="-6.0876800000000002E-2"/>
  </r>
  <r>
    <x v="4"/>
    <n v="19"/>
    <n v="5"/>
    <x v="0"/>
    <d v="2019-01-19T00:00:00"/>
    <s v="Avg of 4 NM Projects"/>
    <n v="5"/>
    <n v="-1.4100000000000001"/>
    <n v="-7.9213483146067416E-3"/>
    <n v="52"/>
    <n v="41.9"/>
    <n v="-5.9079E-2"/>
  </r>
  <r>
    <x v="4"/>
    <n v="19"/>
    <n v="5"/>
    <x v="0"/>
    <d v="2019-01-19T00:00:00"/>
    <s v="Avg of 4 NM Projects"/>
    <n v="6"/>
    <n v="-1.41"/>
    <n v="-7.9213483146067416E-3"/>
    <n v="51.18"/>
    <n v="25.59"/>
    <n v="-3.60819E-2"/>
  </r>
  <r>
    <x v="4"/>
    <n v="19"/>
    <n v="5"/>
    <x v="0"/>
    <d v="2019-01-19T00:00:00"/>
    <s v="Avg of 4 NM Projects"/>
    <n v="7"/>
    <n v="-1.2799999999999998"/>
    <n v="-7.1910112359550547E-3"/>
    <n v="51.07"/>
    <n v="42.72"/>
    <n v="-5.468159999999999E-2"/>
  </r>
  <r>
    <x v="4"/>
    <n v="19"/>
    <n v="5"/>
    <x v="1"/>
    <d v="2019-01-19T00:00:00"/>
    <s v="Avg of 4 NM Projects"/>
    <n v="8"/>
    <n v="-1.5349999999999999"/>
    <n v="-8.6235955056179776E-3"/>
    <n v="79.41"/>
    <n v="47.09"/>
    <n v="-7.2283150000000004E-2"/>
  </r>
  <r>
    <x v="4"/>
    <n v="19"/>
    <n v="5"/>
    <x v="1"/>
    <d v="2019-01-19T00:00:00"/>
    <s v="Avg of 4 NM Projects"/>
    <n v="9"/>
    <n v="5.0000000000001155E-3"/>
    <n v="2.8089887640450086E-5"/>
    <n v="92.32"/>
    <n v="45.83"/>
    <n v="2.291500000000053E-4"/>
  </r>
  <r>
    <x v="4"/>
    <n v="19"/>
    <n v="5"/>
    <x v="1"/>
    <d v="2019-01-19T00:00:00"/>
    <s v="Avg of 4 NM Projects"/>
    <n v="10"/>
    <n v="2.4299999999999997"/>
    <n v="1.3651685393258426E-2"/>
    <n v="94.73"/>
    <n v="42.91"/>
    <n v="0.10427129999999998"/>
  </r>
  <r>
    <x v="4"/>
    <n v="19"/>
    <n v="5"/>
    <x v="1"/>
    <d v="2019-01-19T00:00:00"/>
    <s v="Avg of 4 NM Projects"/>
    <n v="11"/>
    <n v="2.6950000000000003"/>
    <n v="1.5140449438202249E-2"/>
    <n v="100.11"/>
    <n v="66.17"/>
    <n v="0.17832815000000002"/>
  </r>
  <r>
    <x v="4"/>
    <n v="19"/>
    <n v="5"/>
    <x v="1"/>
    <d v="2019-01-19T00:00:00"/>
    <s v="Avg of 4 NM Projects"/>
    <n v="12"/>
    <n v="3.07"/>
    <n v="1.7247191011235955E-2"/>
    <n v="99.02"/>
    <n v="91.76"/>
    <n v="0.28170319999999999"/>
  </r>
  <r>
    <x v="4"/>
    <n v="19"/>
    <n v="5"/>
    <x v="1"/>
    <d v="2019-01-19T00:00:00"/>
    <s v="Avg of 4 NM Projects"/>
    <n v="13"/>
    <n v="2.56"/>
    <n v="1.4382022471910113E-2"/>
    <n v="87.11"/>
    <n v="68.010000000000005"/>
    <n v="0.1741056"/>
  </r>
  <r>
    <x v="4"/>
    <n v="19"/>
    <n v="5"/>
    <x v="1"/>
    <d v="2019-01-19T00:00:00"/>
    <s v="Avg of 4 NM Projects"/>
    <n v="14"/>
    <n v="1.28"/>
    <n v="7.1910112359550565E-3"/>
    <n v="86.79"/>
    <n v="61.05"/>
    <n v="7.8143999999999991E-2"/>
  </r>
  <r>
    <x v="4"/>
    <n v="19"/>
    <n v="5"/>
    <x v="1"/>
    <d v="2019-01-19T00:00:00"/>
    <s v="Avg of 4 NM Projects"/>
    <n v="15"/>
    <n v="-0.2599999999999999"/>
    <n v="-1.4606741573033701E-3"/>
    <n v="86.66"/>
    <n v="78.58"/>
    <n v="-2.0430799999999992E-2"/>
  </r>
  <r>
    <x v="4"/>
    <n v="19"/>
    <n v="5"/>
    <x v="1"/>
    <d v="2019-01-19T00:00:00"/>
    <s v="Avg of 4 NM Projects"/>
    <n v="16"/>
    <n v="-1.4100000000000001"/>
    <n v="-7.9213483146067416E-3"/>
    <n v="92.11"/>
    <n v="95.68"/>
    <n v="-0.13490880000000002"/>
  </r>
  <r>
    <x v="4"/>
    <n v="19"/>
    <n v="5"/>
    <x v="1"/>
    <d v="2019-01-19T00:00:00"/>
    <s v="Avg of 4 NM Projects"/>
    <n v="17"/>
    <n v="-1.28"/>
    <n v="-7.1910112359550565E-3"/>
    <n v="113.45"/>
    <n v="121.37"/>
    <n v="-0.15535360000000001"/>
  </r>
  <r>
    <x v="4"/>
    <n v="19"/>
    <n v="5"/>
    <x v="1"/>
    <d v="2019-01-19T00:00:00"/>
    <s v="Avg of 4 NM Projects"/>
    <n v="18"/>
    <n v="-1.54"/>
    <n v="-8.6516853932584268E-3"/>
    <n v="125.63"/>
    <n v="112.2"/>
    <n v="-0.172788"/>
  </r>
  <r>
    <x v="4"/>
    <n v="19"/>
    <n v="5"/>
    <x v="1"/>
    <d v="2019-01-19T00:00:00"/>
    <s v="Avg of 4 NM Projects"/>
    <n v="19"/>
    <n v="-1.4100000000000001"/>
    <n v="-7.9213483146067416E-3"/>
    <n v="120"/>
    <n v="94.35"/>
    <n v="-0.1330335"/>
  </r>
  <r>
    <x v="4"/>
    <n v="19"/>
    <n v="5"/>
    <x v="1"/>
    <d v="2019-01-19T00:00:00"/>
    <s v="Avg of 4 NM Projects"/>
    <n v="20"/>
    <n v="-1.28"/>
    <n v="-7.1910112359550565E-3"/>
    <n v="113.25"/>
    <n v="78.150000000000006"/>
    <n v="-0.10003200000000001"/>
  </r>
  <r>
    <x v="4"/>
    <n v="19"/>
    <n v="5"/>
    <x v="1"/>
    <d v="2019-01-19T00:00:00"/>
    <s v="Avg of 4 NM Projects"/>
    <n v="21"/>
    <n v="-1.41"/>
    <n v="-7.9213483146067416E-3"/>
    <n v="105.67"/>
    <n v="74.900000000000006"/>
    <n v="-0.10560900000000001"/>
  </r>
  <r>
    <x v="4"/>
    <n v="19"/>
    <n v="5"/>
    <x v="1"/>
    <d v="2019-01-19T00:00:00"/>
    <s v="Avg of 4 NM Projects"/>
    <n v="22"/>
    <n v="-1.54"/>
    <n v="-8.6516853932584268E-3"/>
    <n v="87.25"/>
    <n v="49.18"/>
    <n v="-7.5737200000000005E-2"/>
  </r>
  <r>
    <x v="4"/>
    <n v="19"/>
    <n v="5"/>
    <x v="1"/>
    <d v="2019-01-19T00:00:00"/>
    <s v="Avg of 4 NM Projects"/>
    <n v="23"/>
    <n v="-1.4100000000000001"/>
    <n v="-7.9213483146067416E-3"/>
    <n v="90.47"/>
    <n v="61.99"/>
    <n v="-8.7405900000000022E-2"/>
  </r>
  <r>
    <x v="4"/>
    <n v="19"/>
    <n v="5"/>
    <x v="0"/>
    <d v="2019-01-19T00:00:00"/>
    <s v="Avg of 4 NM Projects"/>
    <n v="24"/>
    <n v="-1.54"/>
    <n v="-8.6516853932584268E-3"/>
    <n v="92.52"/>
    <n v="75.09"/>
    <n v="-0.11563860000000001"/>
  </r>
  <r>
    <x v="4"/>
    <n v="20"/>
    <n v="6"/>
    <x v="0"/>
    <d v="2019-01-20T00:00:00"/>
    <s v="Avg of 4 NM Projects"/>
    <n v="1"/>
    <n v="-1.67"/>
    <n v="-9.382022471910112E-3"/>
    <n v="89.39"/>
    <n v="112.35"/>
    <n v="-0.18762449999999997"/>
  </r>
  <r>
    <x v="4"/>
    <n v="20"/>
    <n v="6"/>
    <x v="0"/>
    <d v="2019-01-20T00:00:00"/>
    <s v="Avg of 4 NM Projects"/>
    <n v="2"/>
    <n v="-0.13"/>
    <n v="-7.3033707865168538E-4"/>
    <n v="72.209999999999994"/>
    <n v="156.51"/>
    <n v="-2.0346299999999998E-2"/>
  </r>
  <r>
    <x v="4"/>
    <n v="20"/>
    <n v="6"/>
    <x v="0"/>
    <d v="2019-01-20T00:00:00"/>
    <s v="Avg of 4 NM Projects"/>
    <n v="3"/>
    <n v="-1.41"/>
    <n v="-7.9213483146067416E-3"/>
    <n v="67.069999999999993"/>
    <n v="142.47999999999999"/>
    <n v="-0.20089679999999999"/>
  </r>
  <r>
    <x v="4"/>
    <n v="20"/>
    <n v="6"/>
    <x v="0"/>
    <d v="2019-01-20T00:00:00"/>
    <s v="Avg of 4 NM Projects"/>
    <n v="4"/>
    <n v="-1.28"/>
    <n v="-7.1910112359550565E-3"/>
    <n v="72.599999999999994"/>
    <n v="62.43"/>
    <n v="-7.9910399999999993E-2"/>
  </r>
  <r>
    <x v="4"/>
    <n v="20"/>
    <n v="6"/>
    <x v="0"/>
    <d v="2019-01-20T00:00:00"/>
    <s v="Avg of 4 NM Projects"/>
    <n v="5"/>
    <n v="-1.54"/>
    <n v="-8.6516853932584268E-3"/>
    <n v="55.72"/>
    <n v="61.96"/>
    <n v="-9.54184E-2"/>
  </r>
  <r>
    <x v="4"/>
    <n v="20"/>
    <n v="6"/>
    <x v="0"/>
    <d v="2019-01-20T00:00:00"/>
    <s v="Avg of 4 NM Projects"/>
    <n v="6"/>
    <n v="-1.41"/>
    <n v="-7.9213483146067416E-3"/>
    <n v="72.459999999999994"/>
    <n v="73.27"/>
    <n v="-0.10331069999999998"/>
  </r>
  <r>
    <x v="4"/>
    <n v="20"/>
    <n v="6"/>
    <x v="0"/>
    <d v="2019-01-20T00:00:00"/>
    <s v="Avg of 4 NM Projects"/>
    <n v="7"/>
    <n v="-1.41"/>
    <n v="-7.9213483146067416E-3"/>
    <n v="72.42"/>
    <n v="48.42"/>
    <n v="-6.8272199999999991E-2"/>
  </r>
  <r>
    <x v="4"/>
    <n v="20"/>
    <n v="6"/>
    <x v="1"/>
    <d v="2019-01-20T00:00:00"/>
    <s v="Avg of 4 NM Projects"/>
    <n v="8"/>
    <n v="-1.54"/>
    <n v="-8.6516853932584268E-3"/>
    <n v="59.56"/>
    <n v="19.55"/>
    <n v="-3.0107000000000002E-2"/>
  </r>
  <r>
    <x v="4"/>
    <n v="20"/>
    <n v="6"/>
    <x v="1"/>
    <d v="2019-01-20T00:00:00"/>
    <s v="Avg of 4 NM Projects"/>
    <n v="9"/>
    <n v="0.255"/>
    <n v="1.4325842696629213E-3"/>
    <n v="82.78"/>
    <n v="50.42"/>
    <n v="1.2857100000000002E-2"/>
  </r>
  <r>
    <x v="4"/>
    <n v="20"/>
    <n v="6"/>
    <x v="1"/>
    <d v="2019-01-20T00:00:00"/>
    <s v="Avg of 4 NM Projects"/>
    <n v="10"/>
    <n v="-0.38500000000000001"/>
    <n v="-2.1629213483146067E-3"/>
    <n v="91.57"/>
    <n v="57.87"/>
    <n v="-2.227995E-2"/>
  </r>
  <r>
    <x v="4"/>
    <n v="20"/>
    <n v="6"/>
    <x v="1"/>
    <d v="2019-01-20T00:00:00"/>
    <s v="Avg of 4 NM Projects"/>
    <n v="11"/>
    <n v="-0.13"/>
    <n v="-7.3033707865168538E-4"/>
    <n v="91.98"/>
    <n v="94.47"/>
    <n v="-1.22811E-2"/>
  </r>
  <r>
    <x v="4"/>
    <n v="20"/>
    <n v="6"/>
    <x v="1"/>
    <d v="2019-01-20T00:00:00"/>
    <s v="Avg of 4 NM Projects"/>
    <n v="12"/>
    <n v="0.7649999999999999"/>
    <n v="4.2977528089887633E-3"/>
    <n v="86.18"/>
    <n v="100.53"/>
    <n v="7.6905449999999986E-2"/>
  </r>
  <r>
    <x v="4"/>
    <n v="20"/>
    <n v="6"/>
    <x v="1"/>
    <d v="2019-01-20T00:00:00"/>
    <s v="Avg of 4 NM Projects"/>
    <n v="13"/>
    <n v="0.77"/>
    <n v="4.3258426966292134E-3"/>
    <n v="89.94"/>
    <n v="112.89"/>
    <n v="8.6925300000000011E-2"/>
  </r>
  <r>
    <x v="4"/>
    <n v="20"/>
    <n v="6"/>
    <x v="1"/>
    <d v="2019-01-20T00:00:00"/>
    <s v="Avg of 4 NM Projects"/>
    <n v="14"/>
    <n v="5.6349999999999998"/>
    <n v="3.1657303370786517E-2"/>
    <n v="88.22"/>
    <n v="77.819999999999993"/>
    <n v="0.4385156999999999"/>
  </r>
  <r>
    <x v="4"/>
    <n v="20"/>
    <n v="6"/>
    <x v="1"/>
    <d v="2019-01-20T00:00:00"/>
    <s v="Avg of 4 NM Projects"/>
    <n v="15"/>
    <n v="10.494999999999999"/>
    <n v="5.8960674157303369E-2"/>
    <n v="90.53"/>
    <n v="99.42"/>
    <n v="1.0434129000000001"/>
  </r>
  <r>
    <x v="4"/>
    <n v="20"/>
    <n v="6"/>
    <x v="1"/>
    <d v="2019-01-20T00:00:00"/>
    <s v="Avg of 4 NM Projects"/>
    <n v="16"/>
    <n v="5.12"/>
    <n v="2.8764044943820226E-2"/>
    <n v="90.37"/>
    <n v="92.61"/>
    <n v="0.47416320000000001"/>
  </r>
  <r>
    <x v="4"/>
    <n v="20"/>
    <n v="6"/>
    <x v="1"/>
    <d v="2019-01-20T00:00:00"/>
    <s v="Avg of 4 NM Projects"/>
    <n v="17"/>
    <n v="-1.2799999999999998"/>
    <n v="-7.1910112359550547E-3"/>
    <n v="102.99"/>
    <n v="66.03"/>
    <n v="-8.451839999999998E-2"/>
  </r>
  <r>
    <x v="4"/>
    <n v="20"/>
    <n v="6"/>
    <x v="1"/>
    <d v="2019-01-20T00:00:00"/>
    <s v="Avg of 4 NM Projects"/>
    <n v="18"/>
    <n v="-1.28"/>
    <n v="-7.1910112359550565E-3"/>
    <n v="129.9"/>
    <n v="89.25"/>
    <n v="-0.11424000000000001"/>
  </r>
  <r>
    <x v="4"/>
    <n v="20"/>
    <n v="6"/>
    <x v="1"/>
    <d v="2019-01-20T00:00:00"/>
    <s v="Avg of 4 NM Projects"/>
    <n v="19"/>
    <n v="-1.28"/>
    <n v="-7.1910112359550565E-3"/>
    <n v="132.74"/>
    <n v="70.900000000000006"/>
    <n v="-9.0752000000000013E-2"/>
  </r>
  <r>
    <x v="4"/>
    <n v="20"/>
    <n v="6"/>
    <x v="1"/>
    <d v="2019-01-20T00:00:00"/>
    <s v="Avg of 4 NM Projects"/>
    <n v="20"/>
    <n v="-1.54"/>
    <n v="-8.6516853932584268E-3"/>
    <n v="108.81"/>
    <n v="53.73"/>
    <n v="-8.274419999999999E-2"/>
  </r>
  <r>
    <x v="4"/>
    <n v="20"/>
    <n v="6"/>
    <x v="1"/>
    <d v="2019-01-20T00:00:00"/>
    <s v="Avg of 4 NM Projects"/>
    <n v="21"/>
    <n v="-1.4100000000000001"/>
    <n v="-7.9213483146067416E-3"/>
    <n v="103.68"/>
    <n v="56.04"/>
    <n v="-7.9016400000000001E-2"/>
  </r>
  <r>
    <x v="4"/>
    <n v="20"/>
    <n v="6"/>
    <x v="1"/>
    <d v="2019-01-20T00:00:00"/>
    <s v="Avg of 4 NM Projects"/>
    <n v="22"/>
    <n v="-1.28"/>
    <n v="-7.1910112359550565E-3"/>
    <n v="99.34"/>
    <n v="59.95"/>
    <n v="-7.6735999999999999E-2"/>
  </r>
  <r>
    <x v="4"/>
    <n v="20"/>
    <n v="6"/>
    <x v="1"/>
    <d v="2019-01-20T00:00:00"/>
    <s v="Avg of 4 NM Projects"/>
    <n v="23"/>
    <n v="-1.7999999999999998"/>
    <n v="-1.0112359550561797E-2"/>
    <n v="100.53"/>
    <n v="57.83"/>
    <n v="-0.10409399999999998"/>
  </r>
  <r>
    <x v="4"/>
    <n v="20"/>
    <n v="6"/>
    <x v="0"/>
    <d v="2019-01-20T00:00:00"/>
    <s v="Avg of 4 NM Projects"/>
    <n v="24"/>
    <n v="-1.28"/>
    <n v="-7.1910112359550565E-3"/>
    <n v="112.94"/>
    <n v="65.430000000000007"/>
    <n v="-8.3750400000000016E-2"/>
  </r>
  <r>
    <x v="4"/>
    <n v="21"/>
    <n v="7"/>
    <x v="0"/>
    <d v="2019-01-21T00:00:00"/>
    <s v="Avg of 4 NM Projects"/>
    <n v="1"/>
    <n v="-1.41"/>
    <n v="-7.9213483146067416E-3"/>
    <n v="95.76"/>
    <n v="57.31"/>
    <n v="-8.0807100000000007E-2"/>
  </r>
  <r>
    <x v="4"/>
    <n v="21"/>
    <n v="7"/>
    <x v="0"/>
    <d v="2019-01-21T00:00:00"/>
    <s v="Avg of 4 NM Projects"/>
    <n v="2"/>
    <n v="-1.41"/>
    <n v="-7.9213483146067416E-3"/>
    <n v="91.78"/>
    <n v="54.58"/>
    <n v="-7.6957799999999993E-2"/>
  </r>
  <r>
    <x v="4"/>
    <n v="21"/>
    <n v="7"/>
    <x v="0"/>
    <d v="2019-01-21T00:00:00"/>
    <s v="Avg of 4 NM Projects"/>
    <n v="3"/>
    <n v="-1.28"/>
    <n v="-7.1910112359550565E-3"/>
    <n v="73.459999999999994"/>
    <n v="40.28"/>
    <n v="-5.1558400000000004E-2"/>
  </r>
  <r>
    <x v="4"/>
    <n v="21"/>
    <n v="7"/>
    <x v="0"/>
    <d v="2019-01-21T00:00:00"/>
    <s v="Avg of 4 NM Projects"/>
    <n v="4"/>
    <n v="-1.28"/>
    <n v="-7.1910112359550565E-3"/>
    <n v="85.77"/>
    <n v="54.91"/>
    <n v="-7.0284800000000008E-2"/>
  </r>
  <r>
    <x v="4"/>
    <n v="21"/>
    <n v="7"/>
    <x v="0"/>
    <d v="2019-01-21T00:00:00"/>
    <s v="Avg of 4 NM Projects"/>
    <n v="5"/>
    <n v="-1.54"/>
    <n v="-8.6516853932584268E-3"/>
    <n v="87.36"/>
    <n v="55.18"/>
    <n v="-8.4977200000000003E-2"/>
  </r>
  <r>
    <x v="4"/>
    <n v="21"/>
    <n v="7"/>
    <x v="0"/>
    <d v="2019-01-21T00:00:00"/>
    <s v="Avg of 4 NM Projects"/>
    <n v="6"/>
    <n v="-1.4100000000000001"/>
    <n v="-7.9213483146067416E-3"/>
    <n v="103.43"/>
    <n v="54.1"/>
    <n v="-7.6281000000000002E-2"/>
  </r>
  <r>
    <x v="4"/>
    <n v="21"/>
    <n v="7"/>
    <x v="0"/>
    <d v="2019-01-21T00:00:00"/>
    <s v="Avg of 4 NM Projects"/>
    <n v="7"/>
    <n v="-1.67"/>
    <n v="-9.382022471910112E-3"/>
    <n v="122.12"/>
    <n v="55.44"/>
    <n v="-9.2584799999999981E-2"/>
  </r>
  <r>
    <x v="4"/>
    <n v="21"/>
    <n v="7"/>
    <x v="0"/>
    <d v="2019-01-21T00:00:00"/>
    <s v="Avg of 4 NM Projects"/>
    <n v="8"/>
    <n v="-1.4100000000000001"/>
    <n v="-7.9213483146067416E-3"/>
    <n v="107.22"/>
    <n v="53.57"/>
    <n v="-7.5533700000000009E-2"/>
  </r>
  <r>
    <x v="4"/>
    <n v="21"/>
    <n v="7"/>
    <x v="0"/>
    <d v="2019-01-21T00:00:00"/>
    <s v="Avg of 4 NM Projects"/>
    <n v="9"/>
    <n v="-0.255"/>
    <n v="-1.4325842696629213E-3"/>
    <n v="116.92"/>
    <n v="106"/>
    <n v="-2.7030000000000002E-2"/>
  </r>
  <r>
    <x v="4"/>
    <n v="21"/>
    <n v="7"/>
    <x v="0"/>
    <d v="2019-01-21T00:00:00"/>
    <s v="Avg of 4 NM Projects"/>
    <n v="10"/>
    <n v="1.0250000000000001"/>
    <n v="5.7584269662921354E-3"/>
    <n v="127.06"/>
    <n v="142.80000000000001"/>
    <n v="0.14637000000000003"/>
  </r>
  <r>
    <x v="4"/>
    <n v="21"/>
    <n v="7"/>
    <x v="0"/>
    <d v="2019-01-21T00:00:00"/>
    <s v="Avg of 4 NM Projects"/>
    <n v="11"/>
    <n v="3.9649999999999999"/>
    <n v="2.2275280898876405E-2"/>
    <n v="134.35"/>
    <n v="144.11000000000001"/>
    <n v="0.57139614999999999"/>
  </r>
  <r>
    <x v="4"/>
    <n v="21"/>
    <n v="7"/>
    <x v="0"/>
    <d v="2019-01-21T00:00:00"/>
    <s v="Avg of 4 NM Projects"/>
    <n v="12"/>
    <n v="2.4349999999999996"/>
    <n v="1.3679775280898874E-2"/>
    <n v="134.41999999999999"/>
    <n v="144.13"/>
    <n v="0.35095654999999992"/>
  </r>
  <r>
    <x v="4"/>
    <n v="21"/>
    <n v="7"/>
    <x v="0"/>
    <d v="2019-01-21T00:00:00"/>
    <s v="Avg of 4 NM Projects"/>
    <n v="13"/>
    <n v="3.7199999999999998"/>
    <n v="2.0898876404494379E-2"/>
    <n v="131.09"/>
    <n v="143.09"/>
    <n v="0.53229479999999996"/>
  </r>
  <r>
    <x v="4"/>
    <n v="21"/>
    <n v="7"/>
    <x v="0"/>
    <d v="2019-01-21T00:00:00"/>
    <s v="Avg of 4 NM Projects"/>
    <n v="14"/>
    <n v="5.38"/>
    <n v="3.0224719101123596E-2"/>
    <n v="130.16"/>
    <n v="151.16"/>
    <n v="0.81324079999999987"/>
  </r>
  <r>
    <x v="4"/>
    <n v="21"/>
    <n v="7"/>
    <x v="0"/>
    <d v="2019-01-21T00:00:00"/>
    <s v="Avg of 4 NM Projects"/>
    <n v="15"/>
    <n v="2.4349999999999996"/>
    <n v="1.3679775280898874E-2"/>
    <n v="127.27"/>
    <n v="147.72"/>
    <n v="0.35969819999999991"/>
  </r>
  <r>
    <x v="4"/>
    <n v="21"/>
    <n v="7"/>
    <x v="0"/>
    <d v="2019-01-21T00:00:00"/>
    <s v="Avg of 4 NM Projects"/>
    <n v="16"/>
    <n v="0"/>
    <n v="0"/>
    <n v="124.02"/>
    <n v="132.32"/>
    <n v="0"/>
  </r>
  <r>
    <x v="4"/>
    <n v="21"/>
    <n v="7"/>
    <x v="0"/>
    <d v="2019-01-21T00:00:00"/>
    <s v="Avg of 4 NM Projects"/>
    <n v="17"/>
    <n v="-1.28"/>
    <n v="-7.1910112359550565E-3"/>
    <n v="135.49"/>
    <n v="134.74"/>
    <n v="-0.17246720000000001"/>
  </r>
  <r>
    <x v="4"/>
    <n v="21"/>
    <n v="7"/>
    <x v="0"/>
    <d v="2019-01-21T00:00:00"/>
    <s v="Avg of 4 NM Projects"/>
    <n v="18"/>
    <n v="-1.4100000000000001"/>
    <n v="-7.9213483146067416E-3"/>
    <n v="178.43"/>
    <n v="158.84"/>
    <n v="-0.22396440000000004"/>
  </r>
  <r>
    <x v="4"/>
    <n v="21"/>
    <n v="7"/>
    <x v="0"/>
    <d v="2019-01-21T00:00:00"/>
    <s v="Avg of 4 NM Projects"/>
    <n v="19"/>
    <n v="-1.4100000000000001"/>
    <n v="-7.9213483146067416E-3"/>
    <n v="151"/>
    <n v="156.04"/>
    <n v="-0.2200164"/>
  </r>
  <r>
    <x v="4"/>
    <n v="21"/>
    <n v="7"/>
    <x v="0"/>
    <d v="2019-01-21T00:00:00"/>
    <s v="Avg of 4 NM Projects"/>
    <n v="20"/>
    <n v="-1.41"/>
    <n v="-7.9213483146067416E-3"/>
    <n v="140.80000000000001"/>
    <n v="147.31"/>
    <n v="-0.20770710000000001"/>
  </r>
  <r>
    <x v="4"/>
    <n v="21"/>
    <n v="7"/>
    <x v="0"/>
    <d v="2019-01-21T00:00:00"/>
    <s v="Avg of 4 NM Projects"/>
    <n v="21"/>
    <n v="-1.28"/>
    <n v="-7.1910112359550565E-3"/>
    <n v="125.18"/>
    <n v="138.93"/>
    <n v="-0.17783040000000003"/>
  </r>
  <r>
    <x v="4"/>
    <n v="21"/>
    <n v="7"/>
    <x v="0"/>
    <d v="2019-01-21T00:00:00"/>
    <s v="Avg of 4 NM Projects"/>
    <n v="22"/>
    <n v="-1.67"/>
    <n v="-9.382022471910112E-3"/>
    <n v="123.89"/>
    <n v="143.5"/>
    <n v="-0.23964499999999997"/>
  </r>
  <r>
    <x v="4"/>
    <n v="21"/>
    <n v="7"/>
    <x v="0"/>
    <d v="2019-01-21T00:00:00"/>
    <s v="Avg of 4 NM Projects"/>
    <n v="23"/>
    <n v="-1.4100000000000001"/>
    <n v="-7.9213483146067416E-3"/>
    <n v="115.73"/>
    <n v="100.81"/>
    <n v="-0.14214210000000002"/>
  </r>
  <r>
    <x v="4"/>
    <n v="21"/>
    <n v="7"/>
    <x v="0"/>
    <d v="2019-01-21T00:00:00"/>
    <s v="Avg of 4 NM Projects"/>
    <n v="24"/>
    <n v="-1.28"/>
    <n v="-7.1910112359550565E-3"/>
    <n v="118.08"/>
    <n v="96.68"/>
    <n v="-0.12375040000000001"/>
  </r>
  <r>
    <x v="4"/>
    <n v="22"/>
    <n v="1"/>
    <x v="0"/>
    <d v="2019-01-22T00:00:00"/>
    <s v="Avg of 4 NM Projects"/>
    <n v="1"/>
    <n v="-1.67"/>
    <n v="-9.382022471910112E-3"/>
    <n v="107.66"/>
    <n v="124.68"/>
    <n v="-0.2082156"/>
  </r>
  <r>
    <x v="4"/>
    <n v="22"/>
    <n v="1"/>
    <x v="0"/>
    <d v="2019-01-22T00:00:00"/>
    <s v="Avg of 4 NM Projects"/>
    <n v="2"/>
    <n v="-1.41"/>
    <n v="-7.9213483146067416E-3"/>
    <n v="106.71"/>
    <n v="146.04"/>
    <n v="-0.20591639999999997"/>
  </r>
  <r>
    <x v="4"/>
    <n v="22"/>
    <n v="1"/>
    <x v="0"/>
    <d v="2019-01-22T00:00:00"/>
    <s v="Avg of 4 NM Projects"/>
    <n v="3"/>
    <n v="-1.28"/>
    <n v="-7.1910112359550565E-3"/>
    <n v="104.84"/>
    <n v="124.55"/>
    <n v="-0.15942400000000001"/>
  </r>
  <r>
    <x v="4"/>
    <n v="22"/>
    <n v="1"/>
    <x v="0"/>
    <d v="2019-01-22T00:00:00"/>
    <s v="Avg of 4 NM Projects"/>
    <n v="4"/>
    <n v="-1.665"/>
    <n v="-9.3539325842696627E-3"/>
    <n v="103.93"/>
    <n v="121.32"/>
    <n v="-0.20199779999999998"/>
  </r>
  <r>
    <x v="4"/>
    <n v="22"/>
    <n v="1"/>
    <x v="0"/>
    <d v="2019-01-22T00:00:00"/>
    <s v="Avg of 4 NM Projects"/>
    <n v="5"/>
    <n v="-1.28"/>
    <n v="-7.1910112359550565E-3"/>
    <n v="106.58"/>
    <n v="129.91"/>
    <n v="-0.16628479999999998"/>
  </r>
  <r>
    <x v="4"/>
    <n v="22"/>
    <n v="1"/>
    <x v="0"/>
    <d v="2019-01-22T00:00:00"/>
    <s v="Avg of 4 NM Projects"/>
    <n v="6"/>
    <n v="-1.54"/>
    <n v="-8.6516853932584268E-3"/>
    <n v="113.77"/>
    <n v="148.54"/>
    <n v="-0.2287516"/>
  </r>
  <r>
    <x v="4"/>
    <n v="22"/>
    <n v="1"/>
    <x v="0"/>
    <d v="2019-01-22T00:00:00"/>
    <s v="Avg of 4 NM Projects"/>
    <n v="7"/>
    <n v="-1.28"/>
    <n v="-7.1910112359550565E-3"/>
    <n v="166.75"/>
    <n v="154.97999999999999"/>
    <n v="-0.19837439999999998"/>
  </r>
  <r>
    <x v="4"/>
    <n v="22"/>
    <n v="1"/>
    <x v="0"/>
    <d v="2019-01-22T00:00:00"/>
    <s v="Avg of 4 NM Projects"/>
    <n v="8"/>
    <n v="-1.7949999999999999"/>
    <n v="-1.0084269662921348E-2"/>
    <n v="139.32"/>
    <n v="139.13999999999999"/>
    <n v="-0.24975629999999996"/>
  </r>
  <r>
    <x v="4"/>
    <n v="22"/>
    <n v="1"/>
    <x v="0"/>
    <d v="2019-01-22T00:00:00"/>
    <s v="Avg of 4 NM Projects"/>
    <n v="9"/>
    <n v="0.255"/>
    <n v="1.4325842696629213E-3"/>
    <n v="114.14"/>
    <n v="133.99"/>
    <n v="3.4167450000000002E-2"/>
  </r>
  <r>
    <x v="4"/>
    <n v="22"/>
    <n v="1"/>
    <x v="0"/>
    <d v="2019-01-22T00:00:00"/>
    <s v="Avg of 4 NM Projects"/>
    <n v="10"/>
    <n v="1.9249999999999998"/>
    <n v="1.0814606741573033E-2"/>
    <n v="109.2"/>
    <n v="128.88"/>
    <n v="0.24809399999999995"/>
  </r>
  <r>
    <x v="4"/>
    <n v="22"/>
    <n v="1"/>
    <x v="0"/>
    <d v="2019-01-22T00:00:00"/>
    <s v="Avg of 4 NM Projects"/>
    <n v="11"/>
    <n v="3.8449999999999998"/>
    <n v="2.1601123595505617E-2"/>
    <n v="109.27"/>
    <n v="131.88999999999999"/>
    <n v="0.50711704999999985"/>
  </r>
  <r>
    <x v="4"/>
    <n v="22"/>
    <n v="1"/>
    <x v="0"/>
    <d v="2019-01-22T00:00:00"/>
    <s v="Avg of 4 NM Projects"/>
    <n v="12"/>
    <n v="4.3550000000000004"/>
    <n v="2.4466292134831463E-2"/>
    <n v="102.01"/>
    <n v="130.09"/>
    <n v="0.56654195000000007"/>
  </r>
  <r>
    <x v="4"/>
    <n v="22"/>
    <n v="1"/>
    <x v="0"/>
    <d v="2019-01-22T00:00:00"/>
    <s v="Avg of 4 NM Projects"/>
    <n v="13"/>
    <n v="4.0950000000000006"/>
    <n v="2.3005617977528092E-2"/>
    <n v="99.53"/>
    <n v="98.98"/>
    <n v="0.40532310000000005"/>
  </r>
  <r>
    <x v="4"/>
    <n v="22"/>
    <n v="1"/>
    <x v="0"/>
    <d v="2019-01-22T00:00:00"/>
    <s v="Avg of 4 NM Projects"/>
    <n v="14"/>
    <n v="3.2"/>
    <n v="1.7977528089887642E-2"/>
    <n v="96.75"/>
    <n v="91.62"/>
    <n v="0.293184"/>
  </r>
  <r>
    <x v="4"/>
    <n v="22"/>
    <n v="1"/>
    <x v="0"/>
    <d v="2019-01-22T00:00:00"/>
    <s v="Avg of 4 NM Projects"/>
    <n v="15"/>
    <n v="1.66"/>
    <n v="9.3258426966292135E-3"/>
    <n v="95.11"/>
    <n v="92.3"/>
    <n v="0.15321799999999999"/>
  </r>
  <r>
    <x v="4"/>
    <n v="22"/>
    <n v="1"/>
    <x v="0"/>
    <d v="2019-01-22T00:00:00"/>
    <s v="Avg of 4 NM Projects"/>
    <n v="16"/>
    <n v="-0.12999999999999989"/>
    <n v="-7.3033707865168484E-4"/>
    <n v="90.7"/>
    <n v="97.57"/>
    <n v="-1.2684099999999988E-2"/>
  </r>
  <r>
    <x v="4"/>
    <n v="22"/>
    <n v="1"/>
    <x v="0"/>
    <d v="2019-01-22T00:00:00"/>
    <s v="Avg of 4 NM Projects"/>
    <n v="17"/>
    <n v="-1.2799999999999998"/>
    <n v="-7.1910112359550547E-3"/>
    <n v="95.95"/>
    <n v="108.02"/>
    <n v="-0.13826559999999999"/>
  </r>
  <r>
    <x v="4"/>
    <n v="22"/>
    <n v="1"/>
    <x v="0"/>
    <d v="2019-01-22T00:00:00"/>
    <s v="Avg of 4 NM Projects"/>
    <n v="18"/>
    <n v="-1.41"/>
    <n v="-7.9213483146067416E-3"/>
    <n v="127.68"/>
    <n v="127.32"/>
    <n v="-0.17952119999999999"/>
  </r>
  <r>
    <x v="4"/>
    <n v="22"/>
    <n v="1"/>
    <x v="0"/>
    <d v="2019-01-22T00:00:00"/>
    <s v="Avg of 4 NM Projects"/>
    <n v="19"/>
    <n v="-1.54"/>
    <n v="-8.6516853932584268E-3"/>
    <n v="127.04"/>
    <n v="122.29"/>
    <n v="-0.18832660000000001"/>
  </r>
  <r>
    <x v="4"/>
    <n v="22"/>
    <n v="1"/>
    <x v="0"/>
    <d v="2019-01-22T00:00:00"/>
    <s v="Avg of 4 NM Projects"/>
    <n v="20"/>
    <n v="-1.54"/>
    <n v="-8.6516853932584268E-3"/>
    <n v="124.6"/>
    <n v="108.84"/>
    <n v="-0.16761360000000003"/>
  </r>
  <r>
    <x v="4"/>
    <n v="22"/>
    <n v="1"/>
    <x v="0"/>
    <d v="2019-01-22T00:00:00"/>
    <s v="Avg of 4 NM Projects"/>
    <n v="21"/>
    <n v="-1.41"/>
    <n v="-7.9213483146067416E-3"/>
    <n v="98.41"/>
    <n v="94.41"/>
    <n v="-0.13311809999999999"/>
  </r>
  <r>
    <x v="4"/>
    <n v="22"/>
    <n v="1"/>
    <x v="0"/>
    <d v="2019-01-22T00:00:00"/>
    <s v="Avg of 4 NM Projects"/>
    <n v="22"/>
    <n v="-1.54"/>
    <n v="-8.6516853932584268E-3"/>
    <n v="90.19"/>
    <n v="79.930000000000007"/>
    <n v="-0.12309220000000001"/>
  </r>
  <r>
    <x v="4"/>
    <n v="22"/>
    <n v="1"/>
    <x v="0"/>
    <d v="2019-01-22T00:00:00"/>
    <s v="Avg of 4 NM Projects"/>
    <n v="23"/>
    <n v="-1.41"/>
    <n v="-7.9213483146067416E-3"/>
    <n v="90.92"/>
    <n v="68.55"/>
    <n v="-9.6655499999999991E-2"/>
  </r>
  <r>
    <x v="4"/>
    <n v="22"/>
    <n v="1"/>
    <x v="0"/>
    <d v="2019-01-22T00:00:00"/>
    <s v="Avg of 4 NM Projects"/>
    <n v="24"/>
    <n v="-1.41"/>
    <n v="-7.9213483146067416E-3"/>
    <n v="88.13"/>
    <n v="58.6"/>
    <n v="-8.2625999999999991E-2"/>
  </r>
  <r>
    <x v="4"/>
    <n v="23"/>
    <n v="2"/>
    <x v="0"/>
    <d v="2019-01-23T00:00:00"/>
    <s v="Avg of 4 NM Projects"/>
    <n v="1"/>
    <n v="-1.41"/>
    <n v="-7.9213483146067416E-3"/>
    <n v="83.28"/>
    <n v="77.22"/>
    <n v="-0.10888019999999998"/>
  </r>
  <r>
    <x v="4"/>
    <n v="23"/>
    <n v="2"/>
    <x v="0"/>
    <d v="2019-01-23T00:00:00"/>
    <s v="Avg of 4 NM Projects"/>
    <n v="2"/>
    <n v="-1.67"/>
    <n v="-9.382022471910112E-3"/>
    <n v="67.010000000000005"/>
    <n v="81.150000000000006"/>
    <n v="-0.13552049999999999"/>
  </r>
  <r>
    <x v="4"/>
    <n v="23"/>
    <n v="2"/>
    <x v="0"/>
    <d v="2019-01-23T00:00:00"/>
    <s v="Avg of 4 NM Projects"/>
    <n v="3"/>
    <n v="-1.41"/>
    <n v="-7.9213483146067416E-3"/>
    <n v="65.95"/>
    <n v="104.16"/>
    <n v="-0.14686560000000001"/>
  </r>
  <r>
    <x v="4"/>
    <n v="23"/>
    <n v="2"/>
    <x v="0"/>
    <d v="2019-01-23T00:00:00"/>
    <s v="Avg of 4 NM Projects"/>
    <n v="4"/>
    <n v="-1.54"/>
    <n v="-8.6516853932584268E-3"/>
    <n v="66.09"/>
    <n v="98.64"/>
    <n v="-0.1519056"/>
  </r>
  <r>
    <x v="4"/>
    <n v="23"/>
    <n v="2"/>
    <x v="0"/>
    <d v="2019-01-23T00:00:00"/>
    <s v="Avg of 4 NM Projects"/>
    <n v="5"/>
    <n v="-1.7999999999999998"/>
    <n v="-1.0112359550561797E-2"/>
    <n v="71.17"/>
    <n v="69.849999999999994"/>
    <n v="-0.12572999999999998"/>
  </r>
  <r>
    <x v="4"/>
    <n v="23"/>
    <n v="2"/>
    <x v="0"/>
    <d v="2019-01-23T00:00:00"/>
    <s v="Avg of 4 NM Projects"/>
    <n v="6"/>
    <n v="-1.4100000000000001"/>
    <n v="-7.9213483146067416E-3"/>
    <n v="67.05"/>
    <n v="79.489999999999995"/>
    <n v="-0.1120809"/>
  </r>
  <r>
    <x v="4"/>
    <n v="23"/>
    <n v="2"/>
    <x v="0"/>
    <d v="2019-01-23T00:00:00"/>
    <s v="Avg of 4 NM Projects"/>
    <n v="7"/>
    <n v="-1.28"/>
    <n v="-7.1910112359550565E-3"/>
    <n v="94.99"/>
    <n v="102.4"/>
    <n v="-0.13107199999999999"/>
  </r>
  <r>
    <x v="4"/>
    <n v="23"/>
    <n v="2"/>
    <x v="1"/>
    <d v="2019-01-23T00:00:00"/>
    <s v="Avg of 4 NM Projects"/>
    <n v="8"/>
    <n v="-1.41"/>
    <n v="-7.9213483146067416E-3"/>
    <n v="102.45"/>
    <n v="96.04"/>
    <n v="-0.13541640000000002"/>
  </r>
  <r>
    <x v="4"/>
    <n v="23"/>
    <n v="2"/>
    <x v="1"/>
    <d v="2019-01-23T00:00:00"/>
    <s v="Avg of 4 NM Projects"/>
    <n v="9"/>
    <n v="-1.2800000000000002"/>
    <n v="-7.1910112359550573E-3"/>
    <n v="100.88"/>
    <n v="84.7"/>
    <n v="-0.10841600000000003"/>
  </r>
  <r>
    <x v="4"/>
    <n v="23"/>
    <n v="2"/>
    <x v="1"/>
    <d v="2019-01-23T00:00:00"/>
    <s v="Avg of 4 NM Projects"/>
    <n v="10"/>
    <n v="-0.25499999999999989"/>
    <n v="-1.4325842696629207E-3"/>
    <n v="99.65"/>
    <n v="86.35"/>
    <n v="-2.201924999999999E-2"/>
  </r>
  <r>
    <x v="4"/>
    <n v="23"/>
    <n v="2"/>
    <x v="1"/>
    <d v="2019-01-23T00:00:00"/>
    <s v="Avg of 4 NM Projects"/>
    <n v="11"/>
    <n v="-0.26"/>
    <n v="-1.4606741573033708E-3"/>
    <n v="63.93"/>
    <n v="54.42"/>
    <n v="-1.4149200000000001E-2"/>
  </r>
  <r>
    <x v="4"/>
    <n v="23"/>
    <n v="2"/>
    <x v="1"/>
    <d v="2019-01-23T00:00:00"/>
    <s v="Avg of 4 NM Projects"/>
    <n v="12"/>
    <n v="0.77"/>
    <n v="4.3258426966292134E-3"/>
    <n v="61.7"/>
    <n v="61.34"/>
    <n v="4.7231800000000004E-2"/>
  </r>
  <r>
    <x v="4"/>
    <n v="23"/>
    <n v="2"/>
    <x v="1"/>
    <d v="2019-01-23T00:00:00"/>
    <s v="Avg of 4 NM Projects"/>
    <n v="13"/>
    <n v="3.3250000000000002"/>
    <n v="1.8679775280898876E-2"/>
    <n v="56.97"/>
    <n v="66.31"/>
    <n v="0.22048075000000003"/>
  </r>
  <r>
    <x v="4"/>
    <n v="23"/>
    <n v="2"/>
    <x v="1"/>
    <d v="2019-01-23T00:00:00"/>
    <s v="Avg of 4 NM Projects"/>
    <n v="14"/>
    <n v="3.4550000000000005"/>
    <n v="1.9410112359550563E-2"/>
    <n v="53.13"/>
    <n v="59.72"/>
    <n v="0.2063326"/>
  </r>
  <r>
    <x v="4"/>
    <n v="23"/>
    <n v="2"/>
    <x v="1"/>
    <d v="2019-01-23T00:00:00"/>
    <s v="Avg of 4 NM Projects"/>
    <n v="15"/>
    <n v="1.54"/>
    <n v="8.6516853932584268E-3"/>
    <n v="52.82"/>
    <n v="55.99"/>
    <n v="8.6224600000000012E-2"/>
  </r>
  <r>
    <x v="4"/>
    <n v="23"/>
    <n v="2"/>
    <x v="1"/>
    <d v="2019-01-23T00:00:00"/>
    <s v="Avg of 4 NM Projects"/>
    <n v="16"/>
    <n v="1.5349999999999999"/>
    <n v="8.6235955056179776E-3"/>
    <n v="53.49"/>
    <n v="59.41"/>
    <n v="9.119434999999998E-2"/>
  </r>
  <r>
    <x v="4"/>
    <n v="23"/>
    <n v="2"/>
    <x v="1"/>
    <d v="2019-01-23T00:00:00"/>
    <s v="Avg of 4 NM Projects"/>
    <n v="17"/>
    <n v="0"/>
    <n v="0"/>
    <n v="55.63"/>
    <n v="61.98"/>
    <n v="0"/>
  </r>
  <r>
    <x v="4"/>
    <n v="23"/>
    <n v="2"/>
    <x v="1"/>
    <d v="2019-01-23T00:00:00"/>
    <s v="Avg of 4 NM Projects"/>
    <n v="18"/>
    <n v="-0.77"/>
    <n v="-4.3258426966292134E-3"/>
    <n v="70.88"/>
    <n v="69.05"/>
    <n v="-5.31685E-2"/>
  </r>
  <r>
    <x v="4"/>
    <n v="23"/>
    <n v="2"/>
    <x v="1"/>
    <d v="2019-01-23T00:00:00"/>
    <s v="Avg of 4 NM Projects"/>
    <n v="19"/>
    <n v="-0.77"/>
    <n v="-4.3258426966292134E-3"/>
    <n v="60.85"/>
    <n v="66.41"/>
    <n v="-5.1135699999999999E-2"/>
  </r>
  <r>
    <x v="4"/>
    <n v="23"/>
    <n v="2"/>
    <x v="1"/>
    <d v="2019-01-23T00:00:00"/>
    <s v="Avg of 4 NM Projects"/>
    <n v="20"/>
    <n v="-0.51"/>
    <n v="-2.8651685393258426E-3"/>
    <n v="54.66"/>
    <n v="52.63"/>
    <n v="-2.6841300000000002E-2"/>
  </r>
  <r>
    <x v="4"/>
    <n v="23"/>
    <n v="2"/>
    <x v="1"/>
    <d v="2019-01-23T00:00:00"/>
    <s v="Avg of 4 NM Projects"/>
    <n v="21"/>
    <n v="-0.64"/>
    <n v="-3.5955056179775282E-3"/>
    <n v="53.36"/>
    <n v="40.82"/>
    <n v="-2.61248E-2"/>
  </r>
  <r>
    <x v="4"/>
    <n v="23"/>
    <n v="2"/>
    <x v="1"/>
    <d v="2019-01-23T00:00:00"/>
    <s v="Avg of 4 NM Projects"/>
    <n v="22"/>
    <n v="-0.51"/>
    <n v="-2.8651685393258426E-3"/>
    <n v="45.97"/>
    <n v="34.29"/>
    <n v="-1.7487900000000001E-2"/>
  </r>
  <r>
    <x v="4"/>
    <n v="23"/>
    <n v="2"/>
    <x v="1"/>
    <d v="2019-01-23T00:00:00"/>
    <s v="Avg of 4 NM Projects"/>
    <n v="23"/>
    <n v="-0.64"/>
    <n v="-3.5955056179775282E-3"/>
    <n v="42.84"/>
    <n v="31.2"/>
    <n v="-1.9968E-2"/>
  </r>
  <r>
    <x v="4"/>
    <n v="23"/>
    <n v="2"/>
    <x v="0"/>
    <d v="2019-01-23T00:00:00"/>
    <s v="Avg of 4 NM Projects"/>
    <n v="24"/>
    <n v="-0.51"/>
    <n v="-2.8651685393258426E-3"/>
    <n v="39.869999999999997"/>
    <n v="13.92"/>
    <n v="-7.0992E-3"/>
  </r>
  <r>
    <x v="4"/>
    <n v="24"/>
    <n v="3"/>
    <x v="0"/>
    <d v="2019-01-24T00:00:00"/>
    <s v="Avg of 4 NM Projects"/>
    <n v="1"/>
    <n v="-0.77"/>
    <n v="-4.3258426966292134E-3"/>
    <n v="24.42"/>
    <n v="27.24"/>
    <n v="-2.0974799999999998E-2"/>
  </r>
  <r>
    <x v="4"/>
    <n v="24"/>
    <n v="3"/>
    <x v="0"/>
    <d v="2019-01-24T00:00:00"/>
    <s v="Avg of 4 NM Projects"/>
    <n v="2"/>
    <n v="-0.38500000000000001"/>
    <n v="-2.1629213483146067E-3"/>
    <n v="24.44"/>
    <n v="22.73"/>
    <n v="-8.7510500000000015E-3"/>
  </r>
  <r>
    <x v="4"/>
    <n v="24"/>
    <n v="3"/>
    <x v="0"/>
    <d v="2019-01-24T00:00:00"/>
    <s v="Avg of 4 NM Projects"/>
    <n v="3"/>
    <n v="-0.64"/>
    <n v="-3.5955056179775282E-3"/>
    <n v="24.14"/>
    <n v="22.88"/>
    <n v="-1.46432E-2"/>
  </r>
  <r>
    <x v="4"/>
    <n v="24"/>
    <n v="3"/>
    <x v="0"/>
    <d v="2019-01-24T00:00:00"/>
    <s v="Avg of 4 NM Projects"/>
    <n v="4"/>
    <n v="-0.38500000000000001"/>
    <n v="-2.1629213483146067E-3"/>
    <n v="22.98"/>
    <n v="22.53"/>
    <n v="-8.6740500000000009E-3"/>
  </r>
  <r>
    <x v="4"/>
    <n v="24"/>
    <n v="3"/>
    <x v="0"/>
    <d v="2019-01-24T00:00:00"/>
    <s v="Avg of 4 NM Projects"/>
    <n v="5"/>
    <n v="-0.51"/>
    <n v="-2.8651685393258426E-3"/>
    <n v="23.57"/>
    <n v="22.88"/>
    <n v="-1.16688E-2"/>
  </r>
  <r>
    <x v="4"/>
    <n v="24"/>
    <n v="3"/>
    <x v="0"/>
    <d v="2019-01-24T00:00:00"/>
    <s v="Avg of 4 NM Projects"/>
    <n v="6"/>
    <n v="-0.64"/>
    <n v="-3.5955056179775282E-3"/>
    <n v="25.11"/>
    <n v="24.56"/>
    <n v="-1.57184E-2"/>
  </r>
  <r>
    <x v="4"/>
    <n v="24"/>
    <n v="3"/>
    <x v="0"/>
    <d v="2019-01-24T00:00:00"/>
    <s v="Avg of 4 NM Projects"/>
    <n v="7"/>
    <n v="-0.13"/>
    <n v="-7.3033707865168538E-4"/>
    <n v="36.61"/>
    <n v="24.91"/>
    <n v="-3.2383000000000004E-3"/>
  </r>
  <r>
    <x v="4"/>
    <n v="24"/>
    <n v="3"/>
    <x v="1"/>
    <d v="2019-01-24T00:00:00"/>
    <s v="Avg of 4 NM Projects"/>
    <n v="8"/>
    <n v="-1.415"/>
    <n v="-7.9494382022471909E-3"/>
    <n v="40.49"/>
    <n v="26.07"/>
    <n v="-3.6889050000000007E-2"/>
  </r>
  <r>
    <x v="4"/>
    <n v="24"/>
    <n v="3"/>
    <x v="1"/>
    <d v="2019-01-24T00:00:00"/>
    <s v="Avg of 4 NM Projects"/>
    <n v="9"/>
    <n v="0.77500000000000002"/>
    <n v="4.3539325842696626E-3"/>
    <n v="41.19"/>
    <n v="32.32"/>
    <n v="2.5048000000000001E-2"/>
  </r>
  <r>
    <x v="4"/>
    <n v="24"/>
    <n v="3"/>
    <x v="1"/>
    <d v="2019-01-24T00:00:00"/>
    <s v="Avg of 4 NM Projects"/>
    <n v="10"/>
    <n v="6.5299999999999994"/>
    <n v="3.6685393258426964E-2"/>
    <n v="44.76"/>
    <n v="32.22"/>
    <n v="0.21039659999999999"/>
  </r>
  <r>
    <x v="4"/>
    <n v="24"/>
    <n v="3"/>
    <x v="1"/>
    <d v="2019-01-24T00:00:00"/>
    <s v="Avg of 4 NM Projects"/>
    <n v="11"/>
    <n v="13.44"/>
    <n v="7.5505617977528083E-2"/>
    <n v="36.15"/>
    <n v="28.55"/>
    <n v="0.383712"/>
  </r>
  <r>
    <x v="4"/>
    <n v="24"/>
    <n v="3"/>
    <x v="1"/>
    <d v="2019-01-24T00:00:00"/>
    <s v="Avg of 4 NM Projects"/>
    <n v="12"/>
    <n v="16.899999999999999"/>
    <n v="9.4943820224719089E-2"/>
    <n v="34.97"/>
    <n v="42.02"/>
    <n v="0.71013800000000005"/>
  </r>
  <r>
    <x v="4"/>
    <n v="24"/>
    <n v="3"/>
    <x v="1"/>
    <d v="2019-01-24T00:00:00"/>
    <s v="Avg of 4 NM Projects"/>
    <n v="13"/>
    <n v="23.3"/>
    <n v="0.13089887640449438"/>
    <n v="34.880000000000003"/>
    <n v="43.89"/>
    <n v="1.022637"/>
  </r>
  <r>
    <x v="4"/>
    <n v="24"/>
    <n v="3"/>
    <x v="1"/>
    <d v="2019-01-24T00:00:00"/>
    <s v="Avg of 4 NM Projects"/>
    <n v="14"/>
    <n v="23.685000000000002"/>
    <n v="0.13306179775280899"/>
    <n v="35.51"/>
    <n v="47.19"/>
    <n v="1.1176951500000001"/>
  </r>
  <r>
    <x v="4"/>
    <n v="24"/>
    <n v="3"/>
    <x v="1"/>
    <d v="2019-01-24T00:00:00"/>
    <s v="Avg of 4 NM Projects"/>
    <n v="15"/>
    <n v="11.139999999999999"/>
    <n v="6.2584269662921341E-2"/>
    <n v="37.840000000000003"/>
    <n v="45.14"/>
    <n v="0.50285959999999996"/>
  </r>
  <r>
    <x v="4"/>
    <n v="24"/>
    <n v="3"/>
    <x v="1"/>
    <d v="2019-01-24T00:00:00"/>
    <s v="Avg of 4 NM Projects"/>
    <n v="16"/>
    <n v="4.2249999999999996"/>
    <n v="2.3735955056179772E-2"/>
    <n v="34.36"/>
    <n v="34.909999999999997"/>
    <n v="0.14749474999999998"/>
  </r>
  <r>
    <x v="4"/>
    <n v="24"/>
    <n v="3"/>
    <x v="1"/>
    <d v="2019-01-24T00:00:00"/>
    <s v="Avg of 4 NM Projects"/>
    <n v="17"/>
    <n v="-0.51"/>
    <n v="-2.8651685393258426E-3"/>
    <n v="44.94"/>
    <n v="42.78"/>
    <n v="-2.1817800000000002E-2"/>
  </r>
  <r>
    <x v="4"/>
    <n v="24"/>
    <n v="3"/>
    <x v="1"/>
    <d v="2019-01-24T00:00:00"/>
    <s v="Avg of 4 NM Projects"/>
    <n v="18"/>
    <n v="-0.51"/>
    <n v="-2.8651685393258426E-3"/>
    <n v="54.86"/>
    <n v="36.78"/>
    <n v="-1.8757799999999998E-2"/>
  </r>
  <r>
    <x v="4"/>
    <n v="24"/>
    <n v="3"/>
    <x v="1"/>
    <d v="2019-01-24T00:00:00"/>
    <s v="Avg of 4 NM Projects"/>
    <n v="19"/>
    <n v="-0.51"/>
    <n v="-2.8651685393258426E-3"/>
    <n v="51"/>
    <n v="31.11"/>
    <n v="-1.5866100000000001E-2"/>
  </r>
  <r>
    <x v="4"/>
    <n v="24"/>
    <n v="3"/>
    <x v="1"/>
    <d v="2019-01-24T00:00:00"/>
    <s v="Avg of 4 NM Projects"/>
    <n v="20"/>
    <n v="-0.77"/>
    <n v="-4.3258426966292134E-3"/>
    <n v="49.12"/>
    <n v="28.89"/>
    <n v="-2.2245299999999999E-2"/>
  </r>
  <r>
    <x v="4"/>
    <n v="24"/>
    <n v="3"/>
    <x v="1"/>
    <d v="2019-01-24T00:00:00"/>
    <s v="Avg of 4 NM Projects"/>
    <n v="21"/>
    <n v="-0.77"/>
    <n v="-4.3258426966292134E-3"/>
    <n v="44.75"/>
    <n v="26.53"/>
    <n v="-2.0428100000000001E-2"/>
  </r>
  <r>
    <x v="4"/>
    <n v="24"/>
    <n v="3"/>
    <x v="1"/>
    <d v="2019-01-24T00:00:00"/>
    <s v="Avg of 4 NM Projects"/>
    <n v="22"/>
    <n v="-0.51"/>
    <n v="-2.8651685393258426E-3"/>
    <n v="37.700000000000003"/>
    <n v="25.3"/>
    <n v="-1.2903000000000001E-2"/>
  </r>
  <r>
    <x v="4"/>
    <n v="24"/>
    <n v="3"/>
    <x v="1"/>
    <d v="2019-01-24T00:00:00"/>
    <s v="Avg of 4 NM Projects"/>
    <n v="23"/>
    <n v="-0.9"/>
    <n v="-5.0561797752808994E-3"/>
    <n v="30.61"/>
    <n v="9.3800000000000008"/>
    <n v="-8.4419999999999999E-3"/>
  </r>
  <r>
    <x v="4"/>
    <n v="24"/>
    <n v="3"/>
    <x v="0"/>
    <d v="2019-01-24T00:00:00"/>
    <s v="Avg of 4 NM Projects"/>
    <n v="24"/>
    <n v="-0.64"/>
    <n v="-3.5955056179775282E-3"/>
    <n v="37.770000000000003"/>
    <n v="4.8899999999999997"/>
    <n v="-3.1295999999999997E-3"/>
  </r>
  <r>
    <x v="4"/>
    <n v="25"/>
    <n v="4"/>
    <x v="0"/>
    <d v="2019-01-25T00:00:00"/>
    <s v="Avg of 4 NM Projects"/>
    <n v="1"/>
    <n v="-0.51"/>
    <n v="-2.8651685393258426E-3"/>
    <n v="27.68"/>
    <n v="13.15"/>
    <n v="-6.7064999999999998E-3"/>
  </r>
  <r>
    <x v="4"/>
    <n v="25"/>
    <n v="4"/>
    <x v="0"/>
    <d v="2019-01-25T00:00:00"/>
    <s v="Avg of 4 NM Projects"/>
    <n v="2"/>
    <n v="-0.64"/>
    <n v="-3.5955056179775282E-3"/>
    <n v="27.26"/>
    <n v="5.74"/>
    <n v="-3.6736000000000004E-3"/>
  </r>
  <r>
    <x v="4"/>
    <n v="25"/>
    <n v="4"/>
    <x v="0"/>
    <d v="2019-01-25T00:00:00"/>
    <s v="Avg of 4 NM Projects"/>
    <n v="3"/>
    <n v="-0.64"/>
    <n v="-3.5955056179775282E-3"/>
    <n v="24.48"/>
    <n v="-2.58"/>
    <n v="1.6512E-3"/>
  </r>
  <r>
    <x v="4"/>
    <n v="25"/>
    <n v="4"/>
    <x v="0"/>
    <d v="2019-01-25T00:00:00"/>
    <s v="Avg of 4 NM Projects"/>
    <n v="4"/>
    <n v="-0.77"/>
    <n v="-4.3258426966292134E-3"/>
    <n v="24.15"/>
    <n v="4.37"/>
    <n v="-3.3649000000000001E-3"/>
  </r>
  <r>
    <x v="4"/>
    <n v="25"/>
    <n v="4"/>
    <x v="0"/>
    <d v="2019-01-25T00:00:00"/>
    <s v="Avg of 4 NM Projects"/>
    <n v="5"/>
    <n v="-0.77"/>
    <n v="-4.3258426966292134E-3"/>
    <n v="27.12"/>
    <n v="0.45"/>
    <n v="-3.4650000000000002E-4"/>
  </r>
  <r>
    <x v="4"/>
    <n v="25"/>
    <n v="4"/>
    <x v="0"/>
    <d v="2019-01-25T00:00:00"/>
    <s v="Avg of 4 NM Projects"/>
    <n v="6"/>
    <n v="-0.64"/>
    <n v="-3.5955056179775282E-3"/>
    <n v="29.7"/>
    <n v="-1.32"/>
    <n v="8.4480000000000015E-4"/>
  </r>
  <r>
    <x v="4"/>
    <n v="25"/>
    <n v="4"/>
    <x v="0"/>
    <d v="2019-01-25T00:00:00"/>
    <s v="Avg of 4 NM Projects"/>
    <n v="7"/>
    <n v="-0.64"/>
    <n v="-3.5955056179775282E-3"/>
    <n v="48.09"/>
    <n v="30.08"/>
    <n v="-1.92512E-2"/>
  </r>
  <r>
    <x v="4"/>
    <n v="25"/>
    <n v="4"/>
    <x v="1"/>
    <d v="2019-01-25T00:00:00"/>
    <s v="Avg of 4 NM Projects"/>
    <n v="8"/>
    <n v="-0.125"/>
    <n v="-7.0224719101123594E-4"/>
    <n v="45"/>
    <n v="45.18"/>
    <n v="-5.6474999999999997E-3"/>
  </r>
  <r>
    <x v="4"/>
    <n v="25"/>
    <n v="4"/>
    <x v="1"/>
    <d v="2019-01-25T00:00:00"/>
    <s v="Avg of 4 NM Projects"/>
    <n v="9"/>
    <n v="9.6"/>
    <n v="5.3932584269662923E-2"/>
    <n v="42.82"/>
    <n v="41.9"/>
    <n v="0.40223999999999993"/>
  </r>
  <r>
    <x v="4"/>
    <n v="25"/>
    <n v="4"/>
    <x v="1"/>
    <d v="2019-01-25T00:00:00"/>
    <s v="Avg of 4 NM Projects"/>
    <n v="10"/>
    <n v="19.459999999999997"/>
    <n v="0.10932584269662921"/>
    <n v="41.04"/>
    <n v="28.07"/>
    <n v="0.5462421999999999"/>
  </r>
  <r>
    <x v="4"/>
    <n v="25"/>
    <n v="4"/>
    <x v="1"/>
    <d v="2019-01-25T00:00:00"/>
    <s v="Avg of 4 NM Projects"/>
    <n v="11"/>
    <n v="44.415000000000006"/>
    <n v="0.2495224719101124"/>
    <n v="49.77"/>
    <n v="34.5"/>
    <n v="1.5323175"/>
  </r>
  <r>
    <x v="4"/>
    <n v="25"/>
    <n v="4"/>
    <x v="1"/>
    <d v="2019-01-25T00:00:00"/>
    <s v="Avg of 4 NM Projects"/>
    <n v="12"/>
    <n v="55.805"/>
    <n v="0.3135112359550562"/>
    <n v="49.37"/>
    <n v="38.22"/>
    <n v="2.1328670999999999"/>
  </r>
  <r>
    <x v="4"/>
    <n v="25"/>
    <n v="4"/>
    <x v="1"/>
    <d v="2019-01-25T00:00:00"/>
    <s v="Avg of 4 NM Projects"/>
    <n v="13"/>
    <n v="51.975000000000001"/>
    <n v="0.29199438202247191"/>
    <n v="47.76"/>
    <n v="24.41"/>
    <n v="1.26870975"/>
  </r>
  <r>
    <x v="4"/>
    <n v="25"/>
    <n v="4"/>
    <x v="1"/>
    <d v="2019-01-25T00:00:00"/>
    <s v="Avg of 4 NM Projects"/>
    <n v="14"/>
    <n v="48.640000000000008"/>
    <n v="0.27325842696629216"/>
    <n v="48.99"/>
    <n v="28.23"/>
    <n v="1.3731072000000002"/>
  </r>
  <r>
    <x v="4"/>
    <n v="25"/>
    <n v="4"/>
    <x v="1"/>
    <d v="2019-01-25T00:00:00"/>
    <s v="Avg of 4 NM Projects"/>
    <n v="15"/>
    <n v="39.939999999999991"/>
    <n v="0.22438202247191005"/>
    <n v="49.68"/>
    <n v="28.71"/>
    <n v="1.1466773999999997"/>
  </r>
  <r>
    <x v="4"/>
    <n v="25"/>
    <n v="4"/>
    <x v="1"/>
    <d v="2019-01-25T00:00:00"/>
    <s v="Avg of 4 NM Projects"/>
    <n v="16"/>
    <n v="23.294999999999998"/>
    <n v="0.13087078651685391"/>
    <n v="49.8"/>
    <n v="29.08"/>
    <n v="0.67741859999999987"/>
  </r>
  <r>
    <x v="4"/>
    <n v="25"/>
    <n v="4"/>
    <x v="1"/>
    <d v="2019-01-25T00:00:00"/>
    <s v="Avg of 4 NM Projects"/>
    <n v="17"/>
    <n v="3.84"/>
    <n v="2.1573033707865168E-2"/>
    <n v="53.78"/>
    <n v="44.31"/>
    <n v="0.17015039999999998"/>
  </r>
  <r>
    <x v="4"/>
    <n v="25"/>
    <n v="4"/>
    <x v="1"/>
    <d v="2019-01-25T00:00:00"/>
    <s v="Avg of 4 NM Projects"/>
    <n v="18"/>
    <n v="-0.64"/>
    <n v="-3.5955056179775282E-3"/>
    <n v="64.31"/>
    <n v="58.54"/>
    <n v="-3.7465600000000002E-2"/>
  </r>
  <r>
    <x v="4"/>
    <n v="25"/>
    <n v="4"/>
    <x v="1"/>
    <d v="2019-01-25T00:00:00"/>
    <s v="Avg of 4 NM Projects"/>
    <n v="19"/>
    <n v="-0.51"/>
    <n v="-2.8651685393258426E-3"/>
    <n v="62.19"/>
    <n v="58.82"/>
    <n v="-2.9998199999999999E-2"/>
  </r>
  <r>
    <x v="4"/>
    <n v="25"/>
    <n v="4"/>
    <x v="1"/>
    <d v="2019-01-25T00:00:00"/>
    <s v="Avg of 4 NM Projects"/>
    <n v="20"/>
    <n v="-0.77"/>
    <n v="-4.3258426966292134E-3"/>
    <n v="62.2"/>
    <n v="42.64"/>
    <n v="-3.2832800000000002E-2"/>
  </r>
  <r>
    <x v="4"/>
    <n v="25"/>
    <n v="4"/>
    <x v="1"/>
    <d v="2019-01-25T00:00:00"/>
    <s v="Avg of 4 NM Projects"/>
    <n v="21"/>
    <n v="-0.51"/>
    <n v="-2.8651685393258426E-3"/>
    <n v="60.32"/>
    <n v="41.17"/>
    <n v="-2.09967E-2"/>
  </r>
  <r>
    <x v="4"/>
    <n v="25"/>
    <n v="4"/>
    <x v="1"/>
    <d v="2019-01-25T00:00:00"/>
    <s v="Avg of 4 NM Projects"/>
    <n v="22"/>
    <n v="-0.64"/>
    <n v="-3.5955056179775282E-3"/>
    <n v="52.92"/>
    <n v="38.29"/>
    <n v="-2.4505600000000002E-2"/>
  </r>
  <r>
    <x v="4"/>
    <n v="25"/>
    <n v="4"/>
    <x v="1"/>
    <d v="2019-01-25T00:00:00"/>
    <s v="Avg of 4 NM Projects"/>
    <n v="23"/>
    <n v="-0.77"/>
    <n v="-4.3258426966292134E-3"/>
    <n v="49.92"/>
    <n v="25.85"/>
    <n v="-1.9904500000000002E-2"/>
  </r>
  <r>
    <x v="4"/>
    <n v="25"/>
    <n v="4"/>
    <x v="0"/>
    <d v="2019-01-25T00:00:00"/>
    <s v="Avg of 4 NM Projects"/>
    <n v="24"/>
    <n v="-0.51"/>
    <n v="-2.8651685393258426E-3"/>
    <n v="49.38"/>
    <n v="38.159999999999997"/>
    <n v="-1.9461599999999996E-2"/>
  </r>
  <r>
    <x v="4"/>
    <n v="26"/>
    <n v="5"/>
    <x v="0"/>
    <d v="2019-01-26T00:00:00"/>
    <s v="Avg of 4 NM Projects"/>
    <n v="1"/>
    <n v="-0.9"/>
    <n v="-5.0561797752808994E-3"/>
    <n v="43.42"/>
    <n v="49.34"/>
    <n v="-4.4406000000000008E-2"/>
  </r>
  <r>
    <x v="4"/>
    <n v="26"/>
    <n v="5"/>
    <x v="0"/>
    <d v="2019-01-26T00:00:00"/>
    <s v="Avg of 4 NM Projects"/>
    <n v="2"/>
    <n v="-0.64"/>
    <n v="-3.5955056179775282E-3"/>
    <n v="45.57"/>
    <n v="47.14"/>
    <n v="-3.0169600000000001E-2"/>
  </r>
  <r>
    <x v="4"/>
    <n v="26"/>
    <n v="5"/>
    <x v="0"/>
    <d v="2019-01-26T00:00:00"/>
    <s v="Avg of 4 NM Projects"/>
    <n v="3"/>
    <n v="-0.64"/>
    <n v="-3.5955056179775282E-3"/>
    <n v="47.51"/>
    <n v="32.99"/>
    <n v="-2.1113600000000003E-2"/>
  </r>
  <r>
    <x v="4"/>
    <n v="26"/>
    <n v="5"/>
    <x v="0"/>
    <d v="2019-01-26T00:00:00"/>
    <s v="Avg of 4 NM Projects"/>
    <n v="4"/>
    <n v="-0.77"/>
    <n v="-4.3258426966292134E-3"/>
    <n v="48.16"/>
    <n v="43.18"/>
    <n v="-3.3248600000000003E-2"/>
  </r>
  <r>
    <x v="4"/>
    <n v="26"/>
    <n v="5"/>
    <x v="0"/>
    <d v="2019-01-26T00:00:00"/>
    <s v="Avg of 4 NM Projects"/>
    <n v="5"/>
    <n v="-0.64"/>
    <n v="-3.5955056179775282E-3"/>
    <n v="51.5"/>
    <n v="46.02"/>
    <n v="-2.9452800000000005E-2"/>
  </r>
  <r>
    <x v="4"/>
    <n v="26"/>
    <n v="5"/>
    <x v="0"/>
    <d v="2019-01-26T00:00:00"/>
    <s v="Avg of 4 NM Projects"/>
    <n v="6"/>
    <n v="-0.77"/>
    <n v="-4.3258426966292134E-3"/>
    <n v="51.72"/>
    <n v="35.56"/>
    <n v="-2.7381200000000005E-2"/>
  </r>
  <r>
    <x v="4"/>
    <n v="26"/>
    <n v="5"/>
    <x v="0"/>
    <d v="2019-01-26T00:00:00"/>
    <s v="Avg of 4 NM Projects"/>
    <n v="7"/>
    <n v="-1.03"/>
    <n v="-5.7865168539325846E-3"/>
    <n v="68.599999999999994"/>
    <n v="35.15"/>
    <n v="-3.6204500000000001E-2"/>
  </r>
  <r>
    <x v="4"/>
    <n v="26"/>
    <n v="5"/>
    <x v="1"/>
    <d v="2019-01-26T00:00:00"/>
    <s v="Avg of 4 NM Projects"/>
    <n v="8"/>
    <n v="0.38500000000000001"/>
    <n v="2.1629213483146067E-3"/>
    <n v="55.47"/>
    <n v="43.86"/>
    <n v="1.6886099999999998E-2"/>
  </r>
  <r>
    <x v="4"/>
    <n v="26"/>
    <n v="5"/>
    <x v="1"/>
    <d v="2019-01-26T00:00:00"/>
    <s v="Avg of 4 NM Projects"/>
    <n v="9"/>
    <n v="21.76"/>
    <n v="0.12224719101123596"/>
    <n v="63.51"/>
    <n v="50.65"/>
    <n v="1.102144"/>
  </r>
  <r>
    <x v="4"/>
    <n v="26"/>
    <n v="5"/>
    <x v="1"/>
    <d v="2019-01-26T00:00:00"/>
    <s v="Avg of 4 NM Projects"/>
    <n v="10"/>
    <n v="36.22"/>
    <n v="0.20348314606741572"/>
    <n v="60.24"/>
    <n v="35.79"/>
    <n v="1.2963137999999998"/>
  </r>
  <r>
    <x v="4"/>
    <n v="26"/>
    <n v="5"/>
    <x v="1"/>
    <d v="2019-01-26T00:00:00"/>
    <s v="Avg of 4 NM Projects"/>
    <n v="11"/>
    <n v="49.914999999999999"/>
    <n v="0.28042134831460674"/>
    <n v="55.65"/>
    <n v="44.64"/>
    <n v="2.2282055999999999"/>
  </r>
  <r>
    <x v="4"/>
    <n v="26"/>
    <n v="5"/>
    <x v="1"/>
    <d v="2019-01-26T00:00:00"/>
    <s v="Avg of 4 NM Projects"/>
    <n v="12"/>
    <n v="59.140000000000008"/>
    <n v="0.33224719101123601"/>
    <n v="51.92"/>
    <n v="13.52"/>
    <n v="0.79957280000000008"/>
  </r>
  <r>
    <x v="4"/>
    <n v="26"/>
    <n v="5"/>
    <x v="1"/>
    <d v="2019-01-26T00:00:00"/>
    <s v="Avg of 4 NM Projects"/>
    <n v="13"/>
    <n v="47.999999999999993"/>
    <n v="0.26966292134831454"/>
    <n v="49"/>
    <n v="-1.08"/>
    <n v="-5.1839999999999997E-2"/>
  </r>
  <r>
    <x v="4"/>
    <n v="26"/>
    <n v="5"/>
    <x v="1"/>
    <d v="2019-01-26T00:00:00"/>
    <s v="Avg of 4 NM Projects"/>
    <n v="14"/>
    <n v="42.495000000000005"/>
    <n v="0.23873595505617981"/>
    <n v="46.86"/>
    <n v="27.51"/>
    <n v="1.1690374500000003"/>
  </r>
  <r>
    <x v="4"/>
    <n v="26"/>
    <n v="5"/>
    <x v="1"/>
    <d v="2019-01-26T00:00:00"/>
    <s v="Avg of 4 NM Projects"/>
    <n v="15"/>
    <n v="33.79"/>
    <n v="0.18983146067415729"/>
    <n v="47.64"/>
    <n v="29.01"/>
    <n v="0.98024790000000006"/>
  </r>
  <r>
    <x v="4"/>
    <n v="26"/>
    <n v="5"/>
    <x v="1"/>
    <d v="2019-01-26T00:00:00"/>
    <s v="Avg of 4 NM Projects"/>
    <n v="16"/>
    <n v="28.544999999999998"/>
    <n v="0.16036516853932584"/>
    <n v="51.57"/>
    <n v="42.74"/>
    <n v="1.2200133"/>
  </r>
  <r>
    <x v="4"/>
    <n v="26"/>
    <n v="5"/>
    <x v="1"/>
    <d v="2019-01-26T00:00:00"/>
    <s v="Avg of 4 NM Projects"/>
    <n v="17"/>
    <n v="4.0949999999999998"/>
    <n v="2.3005617977528089E-2"/>
    <n v="59.46"/>
    <n v="53.63"/>
    <n v="0.21961485"/>
  </r>
  <r>
    <x v="4"/>
    <n v="26"/>
    <n v="5"/>
    <x v="1"/>
    <d v="2019-01-26T00:00:00"/>
    <s v="Avg of 4 NM Projects"/>
    <n v="18"/>
    <n v="-0.77"/>
    <n v="-4.3258426966292134E-3"/>
    <n v="72.37"/>
    <n v="59.45"/>
    <n v="-4.5776500000000005E-2"/>
  </r>
  <r>
    <x v="4"/>
    <n v="26"/>
    <n v="5"/>
    <x v="1"/>
    <d v="2019-01-26T00:00:00"/>
    <s v="Avg of 4 NM Projects"/>
    <n v="19"/>
    <n v="-0.77"/>
    <n v="-4.3258426966292134E-3"/>
    <n v="63.34"/>
    <n v="54.02"/>
    <n v="-4.1595400000000005E-2"/>
  </r>
  <r>
    <x v="4"/>
    <n v="26"/>
    <n v="5"/>
    <x v="1"/>
    <d v="2019-01-26T00:00:00"/>
    <s v="Avg of 4 NM Projects"/>
    <n v="20"/>
    <n v="-0.77"/>
    <n v="-4.3258426966292134E-3"/>
    <n v="59.93"/>
    <n v="50.93"/>
    <n v="-3.9216099999999997E-2"/>
  </r>
  <r>
    <x v="4"/>
    <n v="26"/>
    <n v="5"/>
    <x v="1"/>
    <d v="2019-01-26T00:00:00"/>
    <s v="Avg of 4 NM Projects"/>
    <n v="21"/>
    <n v="-0.9"/>
    <n v="-5.0561797752808994E-3"/>
    <n v="52.14"/>
    <n v="56.13"/>
    <n v="-5.0517000000000006E-2"/>
  </r>
  <r>
    <x v="4"/>
    <n v="26"/>
    <n v="5"/>
    <x v="1"/>
    <d v="2019-01-26T00:00:00"/>
    <s v="Avg of 4 NM Projects"/>
    <n v="22"/>
    <n v="-0.77"/>
    <n v="-4.3258426966292134E-3"/>
    <n v="47.23"/>
    <n v="34.24"/>
    <n v="-2.6364800000000001E-2"/>
  </r>
  <r>
    <x v="4"/>
    <n v="26"/>
    <n v="5"/>
    <x v="1"/>
    <d v="2019-01-26T00:00:00"/>
    <s v="Avg of 4 NM Projects"/>
    <n v="23"/>
    <n v="-1.03"/>
    <n v="-5.7865168539325846E-3"/>
    <n v="48.11"/>
    <n v="48.89"/>
    <n v="-5.0356700000000004E-2"/>
  </r>
  <r>
    <x v="4"/>
    <n v="26"/>
    <n v="5"/>
    <x v="0"/>
    <d v="2019-01-26T00:00:00"/>
    <s v="Avg of 4 NM Projects"/>
    <n v="24"/>
    <n v="-0.77"/>
    <n v="-4.3258426966292134E-3"/>
    <n v="44.75"/>
    <n v="54.32"/>
    <n v="-4.18264E-2"/>
  </r>
  <r>
    <x v="4"/>
    <n v="27"/>
    <n v="6"/>
    <x v="0"/>
    <d v="2019-01-27T00:00:00"/>
    <s v="Avg of 4 NM Projects"/>
    <n v="1"/>
    <n v="-0.77"/>
    <n v="-4.3258426966292134E-3"/>
    <n v="52.17"/>
    <n v="63.3"/>
    <n v="-4.8741E-2"/>
  </r>
  <r>
    <x v="4"/>
    <n v="27"/>
    <n v="6"/>
    <x v="0"/>
    <d v="2019-01-27T00:00:00"/>
    <s v="Avg of 4 NM Projects"/>
    <n v="2"/>
    <n v="-0.9"/>
    <n v="-5.0561797752808994E-3"/>
    <n v="47.55"/>
    <n v="37.630000000000003"/>
    <n v="-3.3867000000000001E-2"/>
  </r>
  <r>
    <x v="4"/>
    <n v="27"/>
    <n v="6"/>
    <x v="0"/>
    <d v="2019-01-27T00:00:00"/>
    <s v="Avg of 4 NM Projects"/>
    <n v="3"/>
    <n v="-1.0249999999999999"/>
    <n v="-5.7584269662921345E-3"/>
    <n v="40.770000000000003"/>
    <n v="36.78"/>
    <n v="-3.7699500000000004E-2"/>
  </r>
  <r>
    <x v="4"/>
    <n v="27"/>
    <n v="6"/>
    <x v="0"/>
    <d v="2019-01-27T00:00:00"/>
    <s v="Avg of 4 NM Projects"/>
    <n v="4"/>
    <n v="-1.0249999999999999"/>
    <n v="-5.7584269662921345E-3"/>
    <n v="41.76"/>
    <n v="42.7"/>
    <n v="-4.3767500000000001E-2"/>
  </r>
  <r>
    <x v="4"/>
    <n v="27"/>
    <n v="6"/>
    <x v="0"/>
    <d v="2019-01-27T00:00:00"/>
    <s v="Avg of 4 NM Projects"/>
    <n v="5"/>
    <n v="-0.9"/>
    <n v="-5.0561797752808994E-3"/>
    <n v="46.45"/>
    <n v="55.66"/>
    <n v="-5.0094E-2"/>
  </r>
  <r>
    <x v="4"/>
    <n v="27"/>
    <n v="6"/>
    <x v="0"/>
    <d v="2019-01-27T00:00:00"/>
    <s v="Avg of 4 NM Projects"/>
    <n v="6"/>
    <n v="-1.0249999999999999"/>
    <n v="-5.7584269662921345E-3"/>
    <n v="52.02"/>
    <n v="63.51"/>
    <n v="-6.5097749999999996E-2"/>
  </r>
  <r>
    <x v="4"/>
    <n v="27"/>
    <n v="6"/>
    <x v="0"/>
    <d v="2019-01-27T00:00:00"/>
    <s v="Avg of 4 NM Projects"/>
    <n v="7"/>
    <n v="-1.0249999999999999"/>
    <n v="-5.7584269662921345E-3"/>
    <n v="48.05"/>
    <n v="40.479999999999997"/>
    <n v="-4.1491999999999987E-2"/>
  </r>
  <r>
    <x v="4"/>
    <n v="27"/>
    <n v="6"/>
    <x v="1"/>
    <d v="2019-01-27T00:00:00"/>
    <s v="Avg of 4 NM Projects"/>
    <n v="8"/>
    <n v="-0.63500000000000001"/>
    <n v="-3.5674157303370786E-3"/>
    <n v="40.479999999999997"/>
    <n v="43.87"/>
    <n v="-2.7857449999999999E-2"/>
  </r>
  <r>
    <x v="4"/>
    <n v="27"/>
    <n v="6"/>
    <x v="1"/>
    <d v="2019-01-27T00:00:00"/>
    <s v="Avg of 4 NM Projects"/>
    <n v="9"/>
    <n v="19.330000000000002"/>
    <n v="0.10859550561797754"/>
    <n v="44.58"/>
    <n v="61.97"/>
    <n v="1.1978801000000001"/>
  </r>
  <r>
    <x v="4"/>
    <n v="27"/>
    <n v="6"/>
    <x v="1"/>
    <d v="2019-01-27T00:00:00"/>
    <s v="Avg of 4 NM Projects"/>
    <n v="10"/>
    <n v="34.17499999999999"/>
    <n v="0.19199438202247185"/>
    <n v="41.36"/>
    <n v="30.4"/>
    <n v="1.0389199999999996"/>
  </r>
  <r>
    <x v="4"/>
    <n v="27"/>
    <n v="6"/>
    <x v="1"/>
    <d v="2019-01-27T00:00:00"/>
    <s v="Avg of 4 NM Projects"/>
    <n v="11"/>
    <n v="24.71"/>
    <n v="0.13882022471910113"/>
    <n v="39.76"/>
    <n v="27.78"/>
    <n v="0.68644380000000005"/>
  </r>
  <r>
    <x v="4"/>
    <n v="27"/>
    <n v="6"/>
    <x v="1"/>
    <d v="2019-01-27T00:00:00"/>
    <s v="Avg of 4 NM Projects"/>
    <n v="12"/>
    <n v="20.734999999999999"/>
    <n v="0.11648876404494382"/>
    <n v="37.21"/>
    <n v="25.66"/>
    <n v="0.53206010000000004"/>
  </r>
  <r>
    <x v="4"/>
    <n v="27"/>
    <n v="6"/>
    <x v="1"/>
    <d v="2019-01-27T00:00:00"/>
    <s v="Avg of 4 NM Projects"/>
    <n v="13"/>
    <n v="18.684999999999999"/>
    <n v="0.10497191011235954"/>
    <n v="36.35"/>
    <n v="28.27"/>
    <n v="0.52822494999999992"/>
  </r>
  <r>
    <x v="4"/>
    <n v="27"/>
    <n v="6"/>
    <x v="1"/>
    <d v="2019-01-27T00:00:00"/>
    <s v="Avg of 4 NM Projects"/>
    <n v="14"/>
    <n v="10.75"/>
    <n v="6.0393258426966294E-2"/>
    <n v="34.11"/>
    <n v="31.33"/>
    <n v="0.33679749999999997"/>
  </r>
  <r>
    <x v="4"/>
    <n v="27"/>
    <n v="6"/>
    <x v="1"/>
    <d v="2019-01-27T00:00:00"/>
    <s v="Avg of 4 NM Projects"/>
    <n v="15"/>
    <n v="4.6150000000000002"/>
    <n v="2.5926966292134833E-2"/>
    <n v="30.62"/>
    <n v="26.28"/>
    <n v="0.12128220000000002"/>
  </r>
  <r>
    <x v="4"/>
    <n v="27"/>
    <n v="6"/>
    <x v="1"/>
    <d v="2019-01-27T00:00:00"/>
    <s v="Avg of 4 NM Projects"/>
    <n v="16"/>
    <n v="1.1499999999999999"/>
    <n v="6.4606741573033704E-3"/>
    <n v="32.82"/>
    <n v="27.11"/>
    <n v="3.1176499999999996E-2"/>
  </r>
  <r>
    <x v="4"/>
    <n v="27"/>
    <n v="6"/>
    <x v="1"/>
    <d v="2019-01-27T00:00:00"/>
    <s v="Avg of 4 NM Projects"/>
    <n v="17"/>
    <n v="-1.0249999999999999"/>
    <n v="-5.7584269662921345E-3"/>
    <n v="35.03"/>
    <n v="29.17"/>
    <n v="-2.9899249999999999E-2"/>
  </r>
  <r>
    <x v="4"/>
    <n v="27"/>
    <n v="6"/>
    <x v="1"/>
    <d v="2019-01-27T00:00:00"/>
    <s v="Avg of 4 NM Projects"/>
    <n v="18"/>
    <n v="-1.0249999999999999"/>
    <n v="-5.7584269662921345E-3"/>
    <n v="51.74"/>
    <n v="48.09"/>
    <n v="-4.9292249999999996E-2"/>
  </r>
  <r>
    <x v="4"/>
    <n v="27"/>
    <n v="6"/>
    <x v="1"/>
    <d v="2019-01-27T00:00:00"/>
    <s v="Avg of 4 NM Projects"/>
    <n v="19"/>
    <n v="-0.77"/>
    <n v="-4.3258426966292134E-3"/>
    <n v="49.19"/>
    <n v="52.26"/>
    <n v="-4.0240200000000004E-2"/>
  </r>
  <r>
    <x v="4"/>
    <n v="27"/>
    <n v="6"/>
    <x v="1"/>
    <d v="2019-01-27T00:00:00"/>
    <s v="Avg of 4 NM Projects"/>
    <n v="20"/>
    <n v="-0.89500000000000002"/>
    <n v="-5.0280898876404493E-3"/>
    <n v="38.85"/>
    <n v="36.840000000000003"/>
    <n v="-3.2971800000000002E-2"/>
  </r>
  <r>
    <x v="4"/>
    <n v="27"/>
    <n v="6"/>
    <x v="1"/>
    <d v="2019-01-27T00:00:00"/>
    <s v="Avg of 4 NM Projects"/>
    <n v="21"/>
    <n v="-0.77"/>
    <n v="-4.3258426966292134E-3"/>
    <n v="35.72"/>
    <n v="26.04"/>
    <n v="-2.0050800000000001E-2"/>
  </r>
  <r>
    <x v="4"/>
    <n v="27"/>
    <n v="6"/>
    <x v="1"/>
    <d v="2019-01-27T00:00:00"/>
    <s v="Avg of 4 NM Projects"/>
    <n v="22"/>
    <n v="-0.89500000000000002"/>
    <n v="-5.0280898876404493E-3"/>
    <n v="33.47"/>
    <n v="16.260000000000002"/>
    <n v="-1.4552700000000002E-2"/>
  </r>
  <r>
    <x v="4"/>
    <n v="27"/>
    <n v="6"/>
    <x v="1"/>
    <d v="2019-01-27T00:00:00"/>
    <s v="Avg of 4 NM Projects"/>
    <n v="23"/>
    <n v="-0.89500000000000002"/>
    <n v="-5.0280898876404493E-3"/>
    <n v="29.31"/>
    <n v="-1.26"/>
    <n v="1.1276999999999999E-3"/>
  </r>
  <r>
    <x v="4"/>
    <n v="27"/>
    <n v="6"/>
    <x v="0"/>
    <d v="2019-01-27T00:00:00"/>
    <s v="Avg of 4 NM Projects"/>
    <n v="24"/>
    <n v="-1.03"/>
    <n v="-5.7865168539325846E-3"/>
    <n v="27.24"/>
    <n v="-23.55"/>
    <n v="2.4256500000000004E-2"/>
  </r>
  <r>
    <x v="4"/>
    <n v="28"/>
    <n v="7"/>
    <x v="0"/>
    <d v="2019-01-28T00:00:00"/>
    <s v="Avg of 4 NM Projects"/>
    <n v="1"/>
    <n v="-0.89500000000000002"/>
    <n v="-5.0280898876404493E-3"/>
    <n v="32.75"/>
    <n v="-11.07"/>
    <n v="9.9076500000000005E-3"/>
  </r>
  <r>
    <x v="4"/>
    <n v="28"/>
    <n v="7"/>
    <x v="0"/>
    <d v="2019-01-28T00:00:00"/>
    <s v="Avg of 4 NM Projects"/>
    <n v="2"/>
    <n v="-1.0249999999999999"/>
    <n v="-5.7584269662921345E-3"/>
    <n v="30.9"/>
    <n v="21.42"/>
    <n v="-2.1955499999999999E-2"/>
  </r>
  <r>
    <x v="4"/>
    <n v="28"/>
    <n v="7"/>
    <x v="0"/>
    <d v="2019-01-28T00:00:00"/>
    <s v="Avg of 4 NM Projects"/>
    <n v="3"/>
    <n v="-0.77"/>
    <n v="-4.3258426966292134E-3"/>
    <n v="29.81"/>
    <n v="17.55"/>
    <n v="-1.3513500000000001E-2"/>
  </r>
  <r>
    <x v="4"/>
    <n v="28"/>
    <n v="7"/>
    <x v="0"/>
    <d v="2019-01-28T00:00:00"/>
    <s v="Avg of 4 NM Projects"/>
    <n v="4"/>
    <n v="-1.0249999999999999"/>
    <n v="-5.7584269662921345E-3"/>
    <n v="31.26"/>
    <n v="-14.38"/>
    <n v="1.4739499999999999E-2"/>
  </r>
  <r>
    <x v="4"/>
    <n v="28"/>
    <n v="7"/>
    <x v="0"/>
    <d v="2019-01-28T00:00:00"/>
    <s v="Avg of 4 NM Projects"/>
    <n v="5"/>
    <n v="-0.89500000000000002"/>
    <n v="-5.0280898876404493E-3"/>
    <n v="32.79"/>
    <n v="8.4600000000000009"/>
    <n v="-7.5717000000000007E-3"/>
  </r>
  <r>
    <x v="4"/>
    <n v="28"/>
    <n v="7"/>
    <x v="0"/>
    <d v="2019-01-28T00:00:00"/>
    <s v="Avg of 4 NM Projects"/>
    <n v="6"/>
    <n v="-0.9"/>
    <n v="-5.0561797752808994E-3"/>
    <n v="46.91"/>
    <n v="39.36"/>
    <n v="-3.5423999999999997E-2"/>
  </r>
  <r>
    <x v="4"/>
    <n v="28"/>
    <n v="7"/>
    <x v="0"/>
    <d v="2019-01-28T00:00:00"/>
    <s v="Avg of 4 NM Projects"/>
    <n v="7"/>
    <n v="-1.0249999999999999"/>
    <n v="-5.7584269662921345E-3"/>
    <n v="82.54"/>
    <n v="58.16"/>
    <n v="-5.9613999999999993E-2"/>
  </r>
  <r>
    <x v="4"/>
    <n v="28"/>
    <n v="7"/>
    <x v="0"/>
    <d v="2019-01-28T00:00:00"/>
    <s v="Avg of 4 NM Projects"/>
    <n v="8"/>
    <n v="0.13"/>
    <n v="7.3033707865168538E-4"/>
    <n v="79.53"/>
    <n v="51.94"/>
    <n v="6.7521999999999999E-3"/>
  </r>
  <r>
    <x v="4"/>
    <n v="28"/>
    <n v="7"/>
    <x v="0"/>
    <d v="2019-01-28T00:00:00"/>
    <s v="Avg of 4 NM Projects"/>
    <n v="9"/>
    <n v="10.24"/>
    <n v="5.7528089887640452E-2"/>
    <n v="64.52"/>
    <n v="52.02"/>
    <n v="0.53268479999999996"/>
  </r>
  <r>
    <x v="4"/>
    <n v="28"/>
    <n v="7"/>
    <x v="0"/>
    <d v="2019-01-28T00:00:00"/>
    <s v="Avg of 4 NM Projects"/>
    <n v="10"/>
    <n v="26.104999999999997"/>
    <n v="0.1466573033707865"/>
    <n v="63.04"/>
    <n v="28.34"/>
    <n v="0.73981569999999985"/>
  </r>
  <r>
    <x v="4"/>
    <n v="28"/>
    <n v="7"/>
    <x v="0"/>
    <d v="2019-01-28T00:00:00"/>
    <s v="Avg of 4 NM Projects"/>
    <n v="11"/>
    <n v="50.56"/>
    <n v="0.28404494382022472"/>
    <n v="80.42"/>
    <n v="34.56"/>
    <n v="1.7473536000000001"/>
  </r>
  <r>
    <x v="4"/>
    <n v="28"/>
    <n v="7"/>
    <x v="0"/>
    <d v="2019-01-28T00:00:00"/>
    <s v="Avg of 4 NM Projects"/>
    <n v="12"/>
    <n v="53.634999999999998"/>
    <n v="0.30132022471910114"/>
    <n v="73.59"/>
    <n v="31.45"/>
    <n v="1.6868207499999999"/>
  </r>
  <r>
    <x v="4"/>
    <n v="28"/>
    <n v="7"/>
    <x v="0"/>
    <d v="2019-01-28T00:00:00"/>
    <s v="Avg of 4 NM Projects"/>
    <n v="13"/>
    <n v="51.585000000000001"/>
    <n v="0.28980337078651686"/>
    <n v="70.59"/>
    <n v="38.56"/>
    <n v="1.9891175999999999"/>
  </r>
  <r>
    <x v="4"/>
    <n v="28"/>
    <n v="7"/>
    <x v="0"/>
    <d v="2019-01-28T00:00:00"/>
    <s v="Avg of 4 NM Projects"/>
    <n v="14"/>
    <n v="47.23"/>
    <n v="0.26533707865168538"/>
    <n v="66.459999999999994"/>
    <n v="44.61"/>
    <n v="2.1069303000000001"/>
  </r>
  <r>
    <x v="4"/>
    <n v="28"/>
    <n v="7"/>
    <x v="0"/>
    <d v="2019-01-28T00:00:00"/>
    <s v="Avg of 4 NM Projects"/>
    <n v="15"/>
    <n v="33.92"/>
    <n v="0.19056179775280899"/>
    <n v="69.73"/>
    <n v="46.28"/>
    <n v="1.5698176000000001"/>
  </r>
  <r>
    <x v="4"/>
    <n v="28"/>
    <n v="7"/>
    <x v="0"/>
    <d v="2019-01-28T00:00:00"/>
    <s v="Avg of 4 NM Projects"/>
    <n v="16"/>
    <n v="20.099999999999998"/>
    <n v="0.11292134831460673"/>
    <n v="77.62"/>
    <n v="48.45"/>
    <n v="0.97384499999999996"/>
  </r>
  <r>
    <x v="4"/>
    <n v="28"/>
    <n v="7"/>
    <x v="0"/>
    <d v="2019-01-28T00:00:00"/>
    <s v="Avg of 4 NM Projects"/>
    <n v="17"/>
    <n v="1.03"/>
    <n v="5.7865168539325846E-3"/>
    <n v="82.68"/>
    <n v="65.209999999999994"/>
    <n v="6.7166299999999998E-2"/>
  </r>
  <r>
    <x v="4"/>
    <n v="28"/>
    <n v="7"/>
    <x v="0"/>
    <d v="2019-01-28T00:00:00"/>
    <s v="Avg of 4 NM Projects"/>
    <n v="18"/>
    <n v="-0.9"/>
    <n v="-5.0561797752808994E-3"/>
    <n v="114.97"/>
    <n v="97.37"/>
    <n v="-8.7633000000000016E-2"/>
  </r>
  <r>
    <x v="4"/>
    <n v="28"/>
    <n v="7"/>
    <x v="0"/>
    <d v="2019-01-28T00:00:00"/>
    <s v="Avg of 4 NM Projects"/>
    <n v="19"/>
    <n v="-0.77"/>
    <n v="-4.3258426966292134E-3"/>
    <n v="107.29"/>
    <n v="131.02000000000001"/>
    <n v="-0.1008854"/>
  </r>
  <r>
    <x v="4"/>
    <n v="28"/>
    <n v="7"/>
    <x v="0"/>
    <d v="2019-01-28T00:00:00"/>
    <s v="Avg of 4 NM Projects"/>
    <n v="20"/>
    <n v="-0.89500000000000002"/>
    <n v="-5.0280898876404493E-3"/>
    <n v="89.6"/>
    <n v="114.41"/>
    <n v="-0.10239695"/>
  </r>
  <r>
    <x v="4"/>
    <n v="28"/>
    <n v="7"/>
    <x v="0"/>
    <d v="2019-01-28T00:00:00"/>
    <s v="Avg of 4 NM Projects"/>
    <n v="21"/>
    <n v="-1.0249999999999999"/>
    <n v="-5.7584269662921345E-3"/>
    <n v="86.78"/>
    <n v="99.52"/>
    <n v="-0.10200799999999999"/>
  </r>
  <r>
    <x v="4"/>
    <n v="28"/>
    <n v="7"/>
    <x v="0"/>
    <d v="2019-01-28T00:00:00"/>
    <s v="Avg of 4 NM Projects"/>
    <n v="22"/>
    <n v="-1.0249999999999999"/>
    <n v="-5.7584269662921345E-3"/>
    <n v="80.98"/>
    <n v="72.92"/>
    <n v="-7.474299999999999E-2"/>
  </r>
  <r>
    <x v="4"/>
    <n v="28"/>
    <n v="7"/>
    <x v="0"/>
    <d v="2019-01-28T00:00:00"/>
    <s v="Avg of 4 NM Projects"/>
    <n v="23"/>
    <n v="-0.9"/>
    <n v="-5.0561797752808994E-3"/>
    <n v="61.5"/>
    <n v="64.45"/>
    <n v="-5.8005000000000001E-2"/>
  </r>
  <r>
    <x v="4"/>
    <n v="28"/>
    <n v="7"/>
    <x v="0"/>
    <d v="2019-01-28T00:00:00"/>
    <s v="Avg of 4 NM Projects"/>
    <n v="24"/>
    <n v="-0.89500000000000002"/>
    <n v="-5.0280898876404493E-3"/>
    <n v="57.29"/>
    <n v="60.57"/>
    <n v="-5.4210149999999999E-2"/>
  </r>
  <r>
    <x v="4"/>
    <n v="29"/>
    <n v="1"/>
    <x v="0"/>
    <d v="2019-01-29T00:00:00"/>
    <s v="Avg of 4 NM Projects"/>
    <n v="1"/>
    <n v="-1.0249999999999999"/>
    <n v="-5.7584269662921345E-3"/>
    <n v="82.18"/>
    <n v="92.44"/>
    <n v="-9.4750999999999988E-2"/>
  </r>
  <r>
    <x v="4"/>
    <n v="29"/>
    <n v="1"/>
    <x v="0"/>
    <d v="2019-01-29T00:00:00"/>
    <s v="Avg of 4 NM Projects"/>
    <n v="2"/>
    <n v="-0.77"/>
    <n v="-4.3258426966292134E-3"/>
    <n v="80.84"/>
    <n v="90.46"/>
    <n v="-6.9654199999999999E-2"/>
  </r>
  <r>
    <x v="4"/>
    <n v="29"/>
    <n v="1"/>
    <x v="0"/>
    <d v="2019-01-29T00:00:00"/>
    <s v="Avg of 4 NM Projects"/>
    <n v="3"/>
    <n v="-1.0249999999999999"/>
    <n v="-5.7584269662921345E-3"/>
    <n v="86.05"/>
    <n v="80.73"/>
    <n v="-8.2748249999999995E-2"/>
  </r>
  <r>
    <x v="4"/>
    <n v="29"/>
    <n v="1"/>
    <x v="0"/>
    <d v="2019-01-29T00:00:00"/>
    <s v="Avg of 4 NM Projects"/>
    <n v="4"/>
    <n v="-1.0249999999999999"/>
    <n v="-5.7584269662921345E-3"/>
    <n v="82.09"/>
    <n v="121.44"/>
    <n v="-0.12447599999999999"/>
  </r>
  <r>
    <x v="4"/>
    <n v="29"/>
    <n v="1"/>
    <x v="0"/>
    <d v="2019-01-29T00:00:00"/>
    <s v="Avg of 4 NM Projects"/>
    <n v="5"/>
    <n v="-0.89500000000000002"/>
    <n v="-5.0280898876404493E-3"/>
    <n v="85.48"/>
    <n v="123.47"/>
    <n v="-0.11050565"/>
  </r>
  <r>
    <x v="4"/>
    <n v="29"/>
    <n v="1"/>
    <x v="0"/>
    <d v="2019-01-29T00:00:00"/>
    <s v="Avg of 4 NM Projects"/>
    <n v="6"/>
    <n v="-0.77"/>
    <n v="-4.3258426966292134E-3"/>
    <n v="86.38"/>
    <n v="144.63"/>
    <n v="-0.11136509999999999"/>
  </r>
  <r>
    <x v="4"/>
    <n v="29"/>
    <n v="1"/>
    <x v="0"/>
    <d v="2019-01-29T00:00:00"/>
    <s v="Avg of 4 NM Projects"/>
    <n v="7"/>
    <n v="-1.0249999999999999"/>
    <n v="-5.7584269662921345E-3"/>
    <n v="97.66"/>
    <n v="126.64"/>
    <n v="-0.12980599999999998"/>
  </r>
  <r>
    <x v="4"/>
    <n v="29"/>
    <n v="1"/>
    <x v="0"/>
    <d v="2019-01-29T00:00:00"/>
    <s v="Avg of 4 NM Projects"/>
    <n v="8"/>
    <n v="1.0249999999999999"/>
    <n v="5.7584269662921345E-3"/>
    <n v="94.33"/>
    <n v="126.64"/>
    <n v="0.12980599999999998"/>
  </r>
  <r>
    <x v="4"/>
    <n v="29"/>
    <n v="1"/>
    <x v="0"/>
    <d v="2019-01-29T00:00:00"/>
    <s v="Avg of 4 NM Projects"/>
    <n v="9"/>
    <n v="19.585000000000001"/>
    <n v="0.11002808988764046"/>
    <n v="93.75"/>
    <n v="88.06"/>
    <n v="1.7246551000000001"/>
  </r>
  <r>
    <x v="4"/>
    <n v="29"/>
    <n v="1"/>
    <x v="0"/>
    <d v="2019-01-29T00:00:00"/>
    <s v="Avg of 4 NM Projects"/>
    <n v="10"/>
    <n v="25.855"/>
    <n v="0.14525280898876405"/>
    <n v="78.31"/>
    <n v="75"/>
    <n v="1.939125"/>
  </r>
  <r>
    <x v="4"/>
    <n v="29"/>
    <n v="1"/>
    <x v="0"/>
    <d v="2019-01-29T00:00:00"/>
    <s v="Avg of 4 NM Projects"/>
    <n v="11"/>
    <n v="26.625"/>
    <n v="0.14957865168539325"/>
    <n v="65.47"/>
    <n v="65.790000000000006"/>
    <n v="1.75165875"/>
  </r>
  <r>
    <x v="4"/>
    <n v="29"/>
    <n v="1"/>
    <x v="0"/>
    <d v="2019-01-29T00:00:00"/>
    <s v="Avg of 4 NM Projects"/>
    <n v="12"/>
    <n v="38.015000000000001"/>
    <n v="0.21356741573033708"/>
    <n v="65.8"/>
    <n v="63.87"/>
    <n v="2.4280180499999999"/>
  </r>
  <r>
    <x v="4"/>
    <n v="29"/>
    <n v="1"/>
    <x v="0"/>
    <d v="2019-01-29T00:00:00"/>
    <s v="Avg of 4 NM Projects"/>
    <n v="13"/>
    <n v="33.019999999999996"/>
    <n v="0.18550561797752807"/>
    <n v="64.959999999999994"/>
    <n v="76.27"/>
    <n v="2.5184353999999995"/>
  </r>
  <r>
    <x v="4"/>
    <n v="29"/>
    <n v="1"/>
    <x v="0"/>
    <d v="2019-01-29T00:00:00"/>
    <s v="Avg of 4 NM Projects"/>
    <n v="14"/>
    <n v="18.945"/>
    <n v="0.10643258426966293"/>
    <n v="64.69"/>
    <n v="75.19"/>
    <n v="1.42447455"/>
  </r>
  <r>
    <x v="4"/>
    <n v="29"/>
    <n v="1"/>
    <x v="0"/>
    <d v="2019-01-29T00:00:00"/>
    <s v="Avg of 4 NM Projects"/>
    <n v="15"/>
    <n v="15.615"/>
    <n v="8.7724719101123602E-2"/>
    <n v="61.9"/>
    <n v="68.02"/>
    <n v="1.0621323"/>
  </r>
  <r>
    <x v="4"/>
    <n v="29"/>
    <n v="1"/>
    <x v="0"/>
    <d v="2019-01-29T00:00:00"/>
    <s v="Avg of 4 NM Projects"/>
    <n v="16"/>
    <n v="6.0149999999999997"/>
    <n v="3.3792134831460673E-2"/>
    <n v="63.25"/>
    <n v="67.11"/>
    <n v="0.40366664999999996"/>
  </r>
  <r>
    <x v="4"/>
    <n v="29"/>
    <n v="1"/>
    <x v="0"/>
    <d v="2019-01-29T00:00:00"/>
    <s v="Avg of 4 NM Projects"/>
    <n v="17"/>
    <n v="-0.37999999999999989"/>
    <n v="-2.1348314606741566E-3"/>
    <n v="67.650000000000006"/>
    <n v="67.23"/>
    <n v="-2.5547399999999994E-2"/>
  </r>
  <r>
    <x v="4"/>
    <n v="29"/>
    <n v="1"/>
    <x v="0"/>
    <d v="2019-01-29T00:00:00"/>
    <s v="Avg of 4 NM Projects"/>
    <n v="18"/>
    <n v="-1.4099999999999997"/>
    <n v="-7.9213483146067399E-3"/>
    <n v="94.21"/>
    <n v="85.08"/>
    <n v="-0.11996279999999997"/>
  </r>
  <r>
    <x v="4"/>
    <n v="29"/>
    <n v="1"/>
    <x v="0"/>
    <d v="2019-01-29T00:00:00"/>
    <s v="Avg of 4 NM Projects"/>
    <n v="19"/>
    <n v="-1.1499999999999999"/>
    <n v="-6.4606741573033704E-3"/>
    <n v="89.92"/>
    <n v="81.14"/>
    <n v="-9.3310999999999991E-2"/>
  </r>
  <r>
    <x v="4"/>
    <n v="29"/>
    <n v="1"/>
    <x v="0"/>
    <d v="2019-01-29T00:00:00"/>
    <s v="Avg of 4 NM Projects"/>
    <n v="20"/>
    <n v="-1.1499999999999999"/>
    <n v="-6.4606741573033704E-3"/>
    <n v="71.88"/>
    <n v="63.8"/>
    <n v="-7.3369999999999991E-2"/>
  </r>
  <r>
    <x v="4"/>
    <n v="29"/>
    <n v="1"/>
    <x v="0"/>
    <d v="2019-01-29T00:00:00"/>
    <s v="Avg of 4 NM Projects"/>
    <n v="21"/>
    <n v="-1.1499999999999999"/>
    <n v="-6.4606741573033704E-3"/>
    <n v="64.680000000000007"/>
    <n v="65.77"/>
    <n v="-7.5635499999999994E-2"/>
  </r>
  <r>
    <x v="4"/>
    <n v="29"/>
    <n v="1"/>
    <x v="0"/>
    <d v="2019-01-29T00:00:00"/>
    <s v="Avg of 4 NM Projects"/>
    <n v="22"/>
    <n v="-1.4100000000000001"/>
    <n v="-7.9213483146067416E-3"/>
    <n v="55.73"/>
    <n v="56.03"/>
    <n v="-7.9002300000000011E-2"/>
  </r>
  <r>
    <x v="4"/>
    <n v="29"/>
    <n v="1"/>
    <x v="0"/>
    <d v="2019-01-29T00:00:00"/>
    <s v="Avg of 4 NM Projects"/>
    <n v="23"/>
    <n v="-1.41"/>
    <n v="-7.9213483146067416E-3"/>
    <n v="52.79"/>
    <n v="49.01"/>
    <n v="-6.9104099999999988E-2"/>
  </r>
  <r>
    <x v="4"/>
    <n v="29"/>
    <n v="1"/>
    <x v="0"/>
    <d v="2019-01-29T00:00:00"/>
    <s v="Avg of 4 NM Projects"/>
    <n v="24"/>
    <n v="-1.4100000000000001"/>
    <n v="-7.9213483146067416E-3"/>
    <n v="46.9"/>
    <n v="37.450000000000003"/>
    <n v="-5.2804500000000011E-2"/>
  </r>
  <r>
    <x v="4"/>
    <n v="30"/>
    <n v="2"/>
    <x v="0"/>
    <d v="2019-01-30T00:00:00"/>
    <s v="Avg of 4 NM Projects"/>
    <n v="1"/>
    <n v="-1.2799999999999998"/>
    <n v="-7.1910112359550547E-3"/>
    <n v="58.39"/>
    <n v="16.72"/>
    <n v="-2.1401599999999996E-2"/>
  </r>
  <r>
    <x v="4"/>
    <n v="30"/>
    <n v="2"/>
    <x v="0"/>
    <d v="2019-01-30T00:00:00"/>
    <s v="Avg of 4 NM Projects"/>
    <n v="2"/>
    <n v="-1.28"/>
    <n v="-7.1910112359550565E-3"/>
    <n v="52.4"/>
    <n v="10.119999999999999"/>
    <n v="-1.2953599999999999E-2"/>
  </r>
  <r>
    <x v="4"/>
    <n v="30"/>
    <n v="2"/>
    <x v="0"/>
    <d v="2019-01-30T00:00:00"/>
    <s v="Avg of 4 NM Projects"/>
    <n v="3"/>
    <n v="-1.1499999999999999"/>
    <n v="-6.4606741573033704E-3"/>
    <n v="49.38"/>
    <n v="11.22"/>
    <n v="-1.2903000000000001E-2"/>
  </r>
  <r>
    <x v="4"/>
    <n v="30"/>
    <n v="2"/>
    <x v="0"/>
    <d v="2019-01-30T00:00:00"/>
    <s v="Avg of 4 NM Projects"/>
    <n v="4"/>
    <n v="-1.28"/>
    <n v="-7.1910112359550565E-3"/>
    <n v="51.11"/>
    <n v="0"/>
    <n v="0"/>
  </r>
  <r>
    <x v="4"/>
    <n v="30"/>
    <n v="2"/>
    <x v="0"/>
    <d v="2019-01-30T00:00:00"/>
    <s v="Avg of 4 NM Projects"/>
    <n v="5"/>
    <n v="-1.2799999999999998"/>
    <n v="-7.1910112359550547E-3"/>
    <n v="53.05"/>
    <n v="5.6"/>
    <n v="-7.1679999999999982E-3"/>
  </r>
  <r>
    <x v="4"/>
    <n v="30"/>
    <n v="2"/>
    <x v="0"/>
    <d v="2019-01-30T00:00:00"/>
    <s v="Avg of 4 NM Projects"/>
    <n v="6"/>
    <n v="-1.2799999999999998"/>
    <n v="-7.1910112359550547E-3"/>
    <n v="66.37"/>
    <n v="-26.7"/>
    <n v="3.4175999999999998E-2"/>
  </r>
  <r>
    <x v="4"/>
    <n v="30"/>
    <n v="2"/>
    <x v="0"/>
    <d v="2019-01-30T00:00:00"/>
    <s v="Avg of 4 NM Projects"/>
    <n v="7"/>
    <n v="-1.4100000000000001"/>
    <n v="-7.9213483146067416E-3"/>
    <n v="75.89"/>
    <n v="45.63"/>
    <n v="-6.4338300000000001E-2"/>
  </r>
  <r>
    <x v="4"/>
    <n v="30"/>
    <n v="2"/>
    <x v="1"/>
    <d v="2019-01-30T00:00:00"/>
    <s v="Avg of 4 NM Projects"/>
    <n v="8"/>
    <n v="-1.4100000000000001"/>
    <n v="-7.9213483146067416E-3"/>
    <n v="76.760000000000005"/>
    <n v="47.32"/>
    <n v="-6.6721200000000008E-2"/>
  </r>
  <r>
    <x v="4"/>
    <n v="30"/>
    <n v="2"/>
    <x v="1"/>
    <d v="2019-01-30T00:00:00"/>
    <s v="Avg of 4 NM Projects"/>
    <n v="9"/>
    <n v="3.58"/>
    <n v="2.0112359550561797E-2"/>
    <n v="73.53"/>
    <n v="50.68"/>
    <n v="0.18143440000000002"/>
  </r>
  <r>
    <x v="4"/>
    <n v="30"/>
    <n v="2"/>
    <x v="1"/>
    <d v="2019-01-30T00:00:00"/>
    <s v="Avg of 4 NM Projects"/>
    <n v="10"/>
    <n v="9.2099999999999991"/>
    <n v="5.1741573033707862E-2"/>
    <n v="68.52"/>
    <n v="43.26"/>
    <n v="0.39842459999999996"/>
  </r>
  <r>
    <x v="4"/>
    <n v="30"/>
    <n v="2"/>
    <x v="1"/>
    <d v="2019-01-30T00:00:00"/>
    <s v="Avg of 4 NM Projects"/>
    <n v="11"/>
    <n v="16.265000000000001"/>
    <n v="9.137640449438203E-2"/>
    <n v="95.01"/>
    <n v="58.11"/>
    <n v="0.94515915000000006"/>
  </r>
  <r>
    <x v="4"/>
    <n v="30"/>
    <n v="2"/>
    <x v="1"/>
    <d v="2019-01-30T00:00:00"/>
    <s v="Avg of 4 NM Projects"/>
    <n v="12"/>
    <n v="24.314999999999998"/>
    <n v="0.13660112359550561"/>
    <n v="88.73"/>
    <n v="58.48"/>
    <n v="1.4219411999999998"/>
  </r>
  <r>
    <x v="4"/>
    <n v="30"/>
    <n v="2"/>
    <x v="1"/>
    <d v="2019-01-30T00:00:00"/>
    <s v="Avg of 4 NM Projects"/>
    <n v="13"/>
    <n v="33.79"/>
    <n v="0.18983146067415729"/>
    <n v="86.92"/>
    <n v="53"/>
    <n v="1.79087"/>
  </r>
  <r>
    <x v="4"/>
    <n v="30"/>
    <n v="2"/>
    <x v="1"/>
    <d v="2019-01-30T00:00:00"/>
    <s v="Avg of 4 NM Projects"/>
    <n v="14"/>
    <n v="38.4"/>
    <n v="0.21573033707865169"/>
    <n v="87.22"/>
    <n v="39.299999999999997"/>
    <n v="1.5091199999999998"/>
  </r>
  <r>
    <x v="4"/>
    <n v="30"/>
    <n v="2"/>
    <x v="1"/>
    <d v="2019-01-30T00:00:00"/>
    <s v="Avg of 4 NM Projects"/>
    <n v="15"/>
    <n v="38.269999999999996"/>
    <n v="0.21499999999999997"/>
    <n v="89.58"/>
    <n v="0"/>
    <n v="0"/>
  </r>
  <r>
    <x v="4"/>
    <n v="30"/>
    <n v="2"/>
    <x v="1"/>
    <d v="2019-01-30T00:00:00"/>
    <s v="Avg of 4 NM Projects"/>
    <n v="16"/>
    <n v="13.445"/>
    <n v="7.553370786516854E-2"/>
    <n v="89.59"/>
    <n v="30.48"/>
    <n v="0.40980359999999999"/>
  </r>
  <r>
    <x v="4"/>
    <n v="30"/>
    <n v="2"/>
    <x v="1"/>
    <d v="2019-01-30T00:00:00"/>
    <s v="Avg of 4 NM Projects"/>
    <n v="17"/>
    <n v="0.77"/>
    <n v="4.3258426966292134E-3"/>
    <n v="96.09"/>
    <n v="49.93"/>
    <n v="3.8446100000000004E-2"/>
  </r>
  <r>
    <x v="4"/>
    <n v="30"/>
    <n v="2"/>
    <x v="1"/>
    <d v="2019-01-30T00:00:00"/>
    <s v="Avg of 4 NM Projects"/>
    <n v="18"/>
    <n v="-1.1499999999999999"/>
    <n v="-6.4606741573033704E-3"/>
    <n v="143.81"/>
    <n v="59.55"/>
    <n v="-6.8482499999999988E-2"/>
  </r>
  <r>
    <x v="4"/>
    <n v="30"/>
    <n v="2"/>
    <x v="1"/>
    <d v="2019-01-30T00:00:00"/>
    <s v="Avg of 4 NM Projects"/>
    <n v="19"/>
    <n v="-1.28"/>
    <n v="-7.1910112359550565E-3"/>
    <n v="150.59"/>
    <n v="65.459999999999994"/>
    <n v="-8.3788799999999997E-2"/>
  </r>
  <r>
    <x v="4"/>
    <n v="30"/>
    <n v="2"/>
    <x v="1"/>
    <d v="2019-01-30T00:00:00"/>
    <s v="Avg of 4 NM Projects"/>
    <n v="20"/>
    <n v="-1.2799999999999998"/>
    <n v="-7.1910112359550547E-3"/>
    <n v="134.31"/>
    <n v="67.47"/>
    <n v="-8.6361599999999983E-2"/>
  </r>
  <r>
    <x v="4"/>
    <n v="30"/>
    <n v="2"/>
    <x v="1"/>
    <d v="2019-01-30T00:00:00"/>
    <s v="Avg of 4 NM Projects"/>
    <n v="21"/>
    <n v="-1.5399999999999998"/>
    <n v="-8.6516853932584251E-3"/>
    <n v="126.79"/>
    <n v="66.86"/>
    <n v="-0.10296439999999998"/>
  </r>
  <r>
    <x v="4"/>
    <n v="30"/>
    <n v="2"/>
    <x v="1"/>
    <d v="2019-01-30T00:00:00"/>
    <s v="Avg of 4 NM Projects"/>
    <n v="22"/>
    <n v="-1.28"/>
    <n v="-7.1910112359550565E-3"/>
    <n v="110.94"/>
    <n v="55.87"/>
    <n v="-7.1513599999999997E-2"/>
  </r>
  <r>
    <x v="4"/>
    <n v="30"/>
    <n v="2"/>
    <x v="1"/>
    <d v="2019-01-30T00:00:00"/>
    <s v="Avg of 4 NM Projects"/>
    <n v="23"/>
    <n v="-1.1499999999999999"/>
    <n v="-6.4606741573033704E-3"/>
    <n v="95.36"/>
    <n v="51.04"/>
    <n v="-5.8695999999999998E-2"/>
  </r>
  <r>
    <x v="4"/>
    <n v="30"/>
    <n v="2"/>
    <x v="0"/>
    <d v="2019-01-30T00:00:00"/>
    <s v="Avg of 4 NM Projects"/>
    <n v="24"/>
    <n v="-1.28"/>
    <n v="-7.1910112359550565E-3"/>
    <n v="93.37"/>
    <n v="49.7"/>
    <n v="-6.3616000000000006E-2"/>
  </r>
  <r>
    <x v="4"/>
    <n v="31"/>
    <n v="3"/>
    <x v="0"/>
    <d v="2019-01-31T00:00:00"/>
    <s v="Avg of 4 NM Projects"/>
    <n v="1"/>
    <n v="-1.2799999999999998"/>
    <n v="-7.1910112359550547E-3"/>
    <n v="70.67"/>
    <n v="49.9"/>
    <n v="-6.3871999999999984E-2"/>
  </r>
  <r>
    <x v="4"/>
    <n v="31"/>
    <n v="3"/>
    <x v="0"/>
    <d v="2019-01-31T00:00:00"/>
    <s v="Avg of 4 NM Projects"/>
    <n v="2"/>
    <n v="-1.28"/>
    <n v="-7.1910112359550565E-3"/>
    <n v="71.459999999999994"/>
    <n v="52.81"/>
    <n v="-6.7596799999999999E-2"/>
  </r>
  <r>
    <x v="4"/>
    <n v="31"/>
    <n v="3"/>
    <x v="0"/>
    <d v="2019-01-31T00:00:00"/>
    <s v="Avg of 4 NM Projects"/>
    <n v="3"/>
    <n v="-1.1499999999999999"/>
    <n v="-6.4606741573033704E-3"/>
    <n v="70.260000000000005"/>
    <n v="51.13"/>
    <n v="-5.8799500000000005E-2"/>
  </r>
  <r>
    <x v="4"/>
    <n v="31"/>
    <n v="3"/>
    <x v="0"/>
    <d v="2019-01-31T00:00:00"/>
    <s v="Avg of 4 NM Projects"/>
    <n v="4"/>
    <n v="-1.67"/>
    <n v="-9.382022471910112E-3"/>
    <n v="70.23"/>
    <n v="44.01"/>
    <n v="-7.3496699999999984E-2"/>
  </r>
  <r>
    <x v="4"/>
    <n v="31"/>
    <n v="3"/>
    <x v="0"/>
    <d v="2019-01-31T00:00:00"/>
    <s v="Avg of 4 NM Projects"/>
    <n v="5"/>
    <n v="-1.1499999999999999"/>
    <n v="-6.4606741573033704E-3"/>
    <n v="71.319999999999993"/>
    <n v="42.46"/>
    <n v="-4.8828999999999997E-2"/>
  </r>
  <r>
    <x v="4"/>
    <n v="31"/>
    <n v="3"/>
    <x v="0"/>
    <d v="2019-01-31T00:00:00"/>
    <s v="Avg of 4 NM Projects"/>
    <n v="6"/>
    <n v="-1.4100000000000001"/>
    <n v="-7.9213483146067416E-3"/>
    <n v="74.290000000000006"/>
    <n v="40.6"/>
    <n v="-5.7246000000000012E-2"/>
  </r>
  <r>
    <x v="4"/>
    <n v="31"/>
    <n v="3"/>
    <x v="0"/>
    <d v="2019-01-31T00:00:00"/>
    <s v="Avg of 4 NM Projects"/>
    <n v="7"/>
    <n v="-1.1499999999999999"/>
    <n v="-6.4606741573033704E-3"/>
    <n v="99.9"/>
    <n v="54.32"/>
    <n v="-6.2467999999999996E-2"/>
  </r>
  <r>
    <x v="4"/>
    <n v="31"/>
    <n v="3"/>
    <x v="1"/>
    <d v="2019-01-31T00:00:00"/>
    <s v="Avg of 4 NM Projects"/>
    <n v="8"/>
    <n v="1.9200000000000002"/>
    <n v="1.0786516853932586E-2"/>
    <n v="88.42"/>
    <n v="70.349999999999994"/>
    <n v="0.135072"/>
  </r>
  <r>
    <x v="4"/>
    <n v="31"/>
    <n v="3"/>
    <x v="1"/>
    <d v="2019-01-31T00:00:00"/>
    <s v="Avg of 4 NM Projects"/>
    <n v="9"/>
    <n v="18.175000000000001"/>
    <n v="0.10210674157303372"/>
    <n v="83.71"/>
    <n v="69.459999999999994"/>
    <n v="1.2624355"/>
  </r>
  <r>
    <x v="4"/>
    <n v="31"/>
    <n v="3"/>
    <x v="1"/>
    <d v="2019-01-31T00:00:00"/>
    <s v="Avg of 4 NM Projects"/>
    <n v="10"/>
    <n v="41.475000000000001"/>
    <n v="0.23300561797752808"/>
    <n v="79.510000000000005"/>
    <n v="62.11"/>
    <n v="2.5760122500000002"/>
  </r>
  <r>
    <x v="4"/>
    <n v="31"/>
    <n v="3"/>
    <x v="1"/>
    <d v="2019-01-31T00:00:00"/>
    <s v="Avg of 4 NM Projects"/>
    <n v="11"/>
    <n v="57.350000000000009"/>
    <n v="0.32219101123595512"/>
    <n v="113.23"/>
    <n v="60.96"/>
    <n v="3.4960560000000003"/>
  </r>
  <r>
    <x v="4"/>
    <n v="31"/>
    <n v="3"/>
    <x v="1"/>
    <d v="2019-01-31T00:00:00"/>
    <s v="Avg of 4 NM Projects"/>
    <n v="12"/>
    <n v="64.39"/>
    <n v="0.36174157303370785"/>
    <n v="98.88"/>
    <n v="56.05"/>
    <n v="3.6090594999999999"/>
  </r>
  <r>
    <x v="4"/>
    <n v="31"/>
    <n v="3"/>
    <x v="1"/>
    <d v="2019-01-31T00:00:00"/>
    <s v="Avg of 4 NM Projects"/>
    <n v="13"/>
    <n v="58.5"/>
    <n v="0.32865168539325845"/>
    <n v="91"/>
    <n v="57.92"/>
    <n v="3.3883200000000002"/>
  </r>
  <r>
    <x v="4"/>
    <n v="31"/>
    <n v="3"/>
    <x v="1"/>
    <d v="2019-01-31T00:00:00"/>
    <s v="Avg of 4 NM Projects"/>
    <n v="14"/>
    <n v="38.524999999999999"/>
    <n v="0.21643258426966291"/>
    <n v="90.41"/>
    <n v="55.61"/>
    <n v="2.1423752500000002"/>
  </r>
  <r>
    <x v="4"/>
    <n v="31"/>
    <n v="3"/>
    <x v="1"/>
    <d v="2019-01-31T00:00:00"/>
    <s v="Avg of 4 NM Projects"/>
    <n v="15"/>
    <n v="20.22"/>
    <n v="0.11359550561797752"/>
    <n v="94.51"/>
    <n v="54.83"/>
    <n v="1.1086625999999999"/>
  </r>
  <r>
    <x v="4"/>
    <n v="31"/>
    <n v="3"/>
    <x v="1"/>
    <d v="2019-01-31T00:00:00"/>
    <s v="Avg of 4 NM Projects"/>
    <n v="16"/>
    <n v="7.1649999999999991"/>
    <n v="4.0252808988764037E-2"/>
    <n v="97.89"/>
    <n v="56.08"/>
    <n v="0.40181319999999993"/>
  </r>
  <r>
    <x v="4"/>
    <n v="31"/>
    <n v="3"/>
    <x v="1"/>
    <d v="2019-01-31T00:00:00"/>
    <s v="Avg of 4 NM Projects"/>
    <n v="17"/>
    <n v="-0.12499999999999989"/>
    <n v="-7.0224719101123529E-4"/>
    <n v="111.26"/>
    <n v="55.81"/>
    <n v="-6.9762499999999937E-3"/>
  </r>
  <r>
    <x v="4"/>
    <n v="31"/>
    <n v="3"/>
    <x v="1"/>
    <d v="2019-01-31T00:00:00"/>
    <s v="Avg of 4 NM Projects"/>
    <n v="18"/>
    <n v="-1.54"/>
    <n v="-8.6516853932584268E-3"/>
    <n v="126.66"/>
    <n v="63.75"/>
    <n v="-9.8174999999999998E-2"/>
  </r>
  <r>
    <x v="4"/>
    <n v="31"/>
    <n v="3"/>
    <x v="1"/>
    <d v="2019-01-31T00:00:00"/>
    <s v="Avg of 4 NM Projects"/>
    <n v="19"/>
    <n v="-1.1499999999999999"/>
    <n v="-6.4606741573033704E-3"/>
    <n v="122.76"/>
    <n v="67.599999999999994"/>
    <n v="-7.7739999999999976E-2"/>
  </r>
  <r>
    <x v="4"/>
    <n v="31"/>
    <n v="3"/>
    <x v="1"/>
    <d v="2019-01-31T00:00:00"/>
    <s v="Avg of 4 NM Projects"/>
    <n v="20"/>
    <n v="-1.28"/>
    <n v="-7.1910112359550565E-3"/>
    <n v="116.02"/>
    <n v="60.15"/>
    <n v="-7.6992000000000005E-2"/>
  </r>
  <r>
    <x v="4"/>
    <n v="31"/>
    <n v="3"/>
    <x v="1"/>
    <d v="2019-01-31T00:00:00"/>
    <s v="Avg of 4 NM Projects"/>
    <n v="21"/>
    <n v="-1.2799999999999998"/>
    <n v="-7.1910112359550547E-3"/>
    <n v="101.63"/>
    <n v="57.55"/>
    <n v="-7.3663999999999993E-2"/>
  </r>
  <r>
    <x v="4"/>
    <n v="31"/>
    <n v="3"/>
    <x v="1"/>
    <d v="2019-01-31T00:00:00"/>
    <s v="Avg of 4 NM Projects"/>
    <n v="22"/>
    <n v="-1.28"/>
    <n v="-7.1910112359550565E-3"/>
    <n v="92.56"/>
    <n v="56.08"/>
    <n v="-7.1782399999999996E-2"/>
  </r>
  <r>
    <x v="4"/>
    <n v="31"/>
    <n v="3"/>
    <x v="1"/>
    <d v="2019-01-31T00:00:00"/>
    <s v="Avg of 4 NM Projects"/>
    <n v="23"/>
    <n v="-1.1499999999999999"/>
    <n v="-6.4606741573033704E-3"/>
    <n v="88.15"/>
    <n v="51.81"/>
    <n v="-5.9581499999999996E-2"/>
  </r>
  <r>
    <x v="4"/>
    <n v="31"/>
    <n v="3"/>
    <x v="0"/>
    <d v="2019-01-31T00:00:00"/>
    <s v="Avg of 4 NM Projects"/>
    <n v="24"/>
    <n v="-1.4100000000000001"/>
    <n v="-7.9213483146067416E-3"/>
    <n v="92.19"/>
    <n v="54.68"/>
    <n v="-7.7098800000000009E-2"/>
  </r>
  <r>
    <x v="5"/>
    <n v="1"/>
    <n v="1"/>
    <x v="0"/>
    <d v="2019-02-01T00:00:00"/>
    <s v="Avg of 4 NM Projects"/>
    <n v="1"/>
    <n v="-1.54"/>
    <n v="-8.6516853932584268E-3"/>
    <n v="46.86"/>
    <n v="49.86"/>
    <n v="-7.6784400000000003E-2"/>
  </r>
  <r>
    <x v="5"/>
    <n v="1"/>
    <n v="1"/>
    <x v="0"/>
    <d v="2019-02-01T00:00:00"/>
    <s v="Avg of 4 NM Projects"/>
    <n v="2"/>
    <n v="-1.1499999999999999"/>
    <n v="-6.4606741573033704E-3"/>
    <n v="46.03"/>
    <n v="38.86"/>
    <n v="-4.4688999999999993E-2"/>
  </r>
  <r>
    <x v="5"/>
    <n v="1"/>
    <n v="1"/>
    <x v="0"/>
    <d v="2019-02-01T00:00:00"/>
    <s v="Avg of 4 NM Projects"/>
    <n v="3"/>
    <n v="-1.28"/>
    <n v="-7.1910112359550565E-3"/>
    <n v="45.78"/>
    <n v="40.659999999999997"/>
    <n v="-5.2044799999999995E-2"/>
  </r>
  <r>
    <x v="5"/>
    <n v="1"/>
    <n v="1"/>
    <x v="0"/>
    <d v="2019-02-01T00:00:00"/>
    <s v="Avg of 4 NM Projects"/>
    <n v="4"/>
    <n v="-1.41"/>
    <n v="-7.9213483146067416E-3"/>
    <n v="45.55"/>
    <n v="43.05"/>
    <n v="-6.0700499999999991E-2"/>
  </r>
  <r>
    <x v="5"/>
    <n v="1"/>
    <n v="1"/>
    <x v="0"/>
    <d v="2019-02-01T00:00:00"/>
    <s v="Avg of 4 NM Projects"/>
    <n v="5"/>
    <n v="-1.4099999999999997"/>
    <n v="-7.9213483146067399E-3"/>
    <n v="46.12"/>
    <n v="49.83"/>
    <n v="-7.0260299999999984E-2"/>
  </r>
  <r>
    <x v="5"/>
    <n v="1"/>
    <n v="1"/>
    <x v="0"/>
    <d v="2019-02-01T00:00:00"/>
    <s v="Avg of 4 NM Projects"/>
    <n v="6"/>
    <n v="-1.28"/>
    <n v="-7.1910112359550565E-3"/>
    <n v="63.26"/>
    <n v="117.79"/>
    <n v="-0.15077120000000002"/>
  </r>
  <r>
    <x v="5"/>
    <n v="1"/>
    <n v="1"/>
    <x v="0"/>
    <d v="2019-02-01T00:00:00"/>
    <s v="Avg of 4 NM Projects"/>
    <n v="7"/>
    <n v="-1.1499999999999999"/>
    <n v="-6.4606741573033704E-3"/>
    <n v="85.1"/>
    <n v="70.510000000000005"/>
    <n v="-8.1086500000000006E-2"/>
  </r>
  <r>
    <x v="5"/>
    <n v="1"/>
    <n v="1"/>
    <x v="0"/>
    <d v="2019-02-01T00:00:00"/>
    <s v="Avg of 4 NM Projects"/>
    <n v="8"/>
    <n v="0.13"/>
    <n v="7.3033707865168538E-4"/>
    <n v="75.89"/>
    <n v="73.56"/>
    <n v="9.5628000000000015E-3"/>
  </r>
  <r>
    <x v="5"/>
    <n v="1"/>
    <n v="1"/>
    <x v="0"/>
    <d v="2019-02-01T00:00:00"/>
    <s v="Avg of 4 NM Projects"/>
    <n v="9"/>
    <n v="13.955"/>
    <n v="7.8398876404494389E-2"/>
    <n v="71.540000000000006"/>
    <n v="68.53"/>
    <n v="0.95633614999999994"/>
  </r>
  <r>
    <x v="5"/>
    <n v="1"/>
    <n v="1"/>
    <x v="0"/>
    <d v="2019-02-01T00:00:00"/>
    <s v="Avg of 4 NM Projects"/>
    <n v="10"/>
    <n v="25.35"/>
    <n v="0.14241573033707866"/>
    <n v="68.45"/>
    <n v="56.44"/>
    <n v="1.4307540000000001"/>
  </r>
  <r>
    <x v="5"/>
    <n v="1"/>
    <n v="1"/>
    <x v="0"/>
    <d v="2019-02-01T00:00:00"/>
    <s v="Avg of 4 NM Projects"/>
    <n v="11"/>
    <n v="36.480000000000004"/>
    <n v="0.20494382022471913"/>
    <n v="50.52"/>
    <n v="46.08"/>
    <n v="1.6809984000000002"/>
  </r>
  <r>
    <x v="5"/>
    <n v="1"/>
    <n v="1"/>
    <x v="0"/>
    <d v="2019-02-01T00:00:00"/>
    <s v="Avg of 4 NM Projects"/>
    <n v="12"/>
    <n v="41.08"/>
    <n v="0.23078651685393259"/>
    <n v="48.28"/>
    <n v="43.86"/>
    <n v="1.8017687999999998"/>
  </r>
  <r>
    <x v="5"/>
    <n v="1"/>
    <n v="1"/>
    <x v="0"/>
    <d v="2019-02-01T00:00:00"/>
    <s v="Avg of 4 NM Projects"/>
    <n v="13"/>
    <n v="48.51"/>
    <n v="0.27252808988764043"/>
    <n v="47.23"/>
    <n v="44.38"/>
    <n v="2.1528738000000001"/>
  </r>
  <r>
    <x v="5"/>
    <n v="1"/>
    <n v="1"/>
    <x v="0"/>
    <d v="2019-02-01T00:00:00"/>
    <s v="Avg of 4 NM Projects"/>
    <n v="14"/>
    <n v="50.944999999999993"/>
    <n v="0.2862078651685393"/>
    <n v="46.88"/>
    <n v="43.77"/>
    <n v="2.2298626499999998"/>
  </r>
  <r>
    <x v="5"/>
    <n v="1"/>
    <n v="1"/>
    <x v="0"/>
    <d v="2019-02-01T00:00:00"/>
    <s v="Avg of 4 NM Projects"/>
    <n v="15"/>
    <n v="47.23"/>
    <n v="0.26533707865168538"/>
    <n v="46.26"/>
    <n v="44.08"/>
    <n v="2.0818983999999996"/>
  </r>
  <r>
    <x v="5"/>
    <n v="1"/>
    <n v="1"/>
    <x v="0"/>
    <d v="2019-02-01T00:00:00"/>
    <s v="Avg of 4 NM Projects"/>
    <n v="16"/>
    <n v="35.33"/>
    <n v="0.19848314606741571"/>
    <n v="46.68"/>
    <n v="44.74"/>
    <n v="1.5806642"/>
  </r>
  <r>
    <x v="5"/>
    <n v="1"/>
    <n v="1"/>
    <x v="0"/>
    <d v="2019-02-01T00:00:00"/>
    <s v="Avg of 4 NM Projects"/>
    <n v="17"/>
    <n v="7.04"/>
    <n v="3.9550561797752806E-2"/>
    <n v="49.04"/>
    <n v="47.7"/>
    <n v="0.33580800000000005"/>
  </r>
  <r>
    <x v="5"/>
    <n v="1"/>
    <n v="1"/>
    <x v="0"/>
    <d v="2019-02-01T00:00:00"/>
    <s v="Avg of 4 NM Projects"/>
    <n v="18"/>
    <n v="-0.64"/>
    <n v="-3.5955056179775282E-3"/>
    <n v="72.849999999999994"/>
    <n v="59.23"/>
    <n v="-3.7907199999999995E-2"/>
  </r>
  <r>
    <x v="5"/>
    <n v="1"/>
    <n v="1"/>
    <x v="0"/>
    <d v="2019-02-01T00:00:00"/>
    <s v="Avg of 4 NM Projects"/>
    <n v="19"/>
    <n v="-0.77"/>
    <n v="-4.3258426966292134E-3"/>
    <n v="69.790000000000006"/>
    <n v="63.68"/>
    <n v="-4.9033599999999997E-2"/>
  </r>
  <r>
    <x v="5"/>
    <n v="1"/>
    <n v="1"/>
    <x v="0"/>
    <d v="2019-02-01T00:00:00"/>
    <s v="Avg of 4 NM Projects"/>
    <n v="20"/>
    <n v="-0.51"/>
    <n v="-2.8651685393258426E-3"/>
    <n v="55.02"/>
    <n v="57.37"/>
    <n v="-2.9258699999999999E-2"/>
  </r>
  <r>
    <x v="5"/>
    <n v="1"/>
    <n v="1"/>
    <x v="0"/>
    <d v="2019-02-01T00:00:00"/>
    <s v="Avg of 4 NM Projects"/>
    <n v="21"/>
    <n v="-0.64"/>
    <n v="-3.5955056179775282E-3"/>
    <n v="50.38"/>
    <n v="54.66"/>
    <n v="-3.4982399999999997E-2"/>
  </r>
  <r>
    <x v="5"/>
    <n v="1"/>
    <n v="1"/>
    <x v="0"/>
    <d v="2019-02-01T00:00:00"/>
    <s v="Avg of 4 NM Projects"/>
    <n v="22"/>
    <n v="-0.64"/>
    <n v="-3.5955056179775282E-3"/>
    <n v="50.58"/>
    <n v="42.25"/>
    <n v="-2.7039999999999998E-2"/>
  </r>
  <r>
    <x v="5"/>
    <n v="1"/>
    <n v="1"/>
    <x v="0"/>
    <d v="2019-02-01T00:00:00"/>
    <s v="Avg of 4 NM Projects"/>
    <n v="23"/>
    <n v="-0.51"/>
    <n v="-2.8651685393258426E-3"/>
    <n v="46.78"/>
    <n v="44.93"/>
    <n v="-2.2914300000000002E-2"/>
  </r>
  <r>
    <x v="5"/>
    <n v="1"/>
    <n v="1"/>
    <x v="0"/>
    <d v="2019-02-01T00:00:00"/>
    <s v="Avg of 4 NM Projects"/>
    <n v="24"/>
    <n v="-0.51"/>
    <n v="-2.8651685393258426E-3"/>
    <n v="47.39"/>
    <n v="56.99"/>
    <n v="-2.9064900000000001E-2"/>
  </r>
  <r>
    <x v="5"/>
    <n v="2"/>
    <n v="2"/>
    <x v="0"/>
    <d v="2019-02-02T00:00:00"/>
    <s v="Avg of 4 NM Projects"/>
    <n v="1"/>
    <n v="-0.64"/>
    <n v="-3.5955056179775282E-3"/>
    <n v="50.06"/>
    <n v="50.23"/>
    <n v="-3.2147200000000001E-2"/>
  </r>
  <r>
    <x v="5"/>
    <n v="2"/>
    <n v="2"/>
    <x v="0"/>
    <d v="2019-02-02T00:00:00"/>
    <s v="Avg of 4 NM Projects"/>
    <n v="2"/>
    <n v="-0.51"/>
    <n v="-2.8651685393258426E-3"/>
    <n v="49.86"/>
    <n v="59.09"/>
    <n v="-3.0135900000000004E-2"/>
  </r>
  <r>
    <x v="5"/>
    <n v="2"/>
    <n v="2"/>
    <x v="0"/>
    <d v="2019-02-02T00:00:00"/>
    <s v="Avg of 4 NM Projects"/>
    <n v="3"/>
    <n v="-0.77"/>
    <n v="-4.3258426966292134E-3"/>
    <n v="49.84"/>
    <n v="70.3"/>
    <n v="-5.4130999999999999E-2"/>
  </r>
  <r>
    <x v="5"/>
    <n v="2"/>
    <n v="2"/>
    <x v="0"/>
    <d v="2019-02-02T00:00:00"/>
    <s v="Avg of 4 NM Projects"/>
    <n v="4"/>
    <n v="-0.64"/>
    <n v="-3.5955056179775282E-3"/>
    <n v="49.97"/>
    <n v="64.08"/>
    <n v="-4.1011200000000005E-2"/>
  </r>
  <r>
    <x v="5"/>
    <n v="2"/>
    <n v="2"/>
    <x v="0"/>
    <d v="2019-02-02T00:00:00"/>
    <s v="Avg of 4 NM Projects"/>
    <n v="5"/>
    <n v="-0.64"/>
    <n v="-3.5955056179775282E-3"/>
    <n v="50.27"/>
    <n v="67.709999999999994"/>
    <n v="-4.3334399999999995E-2"/>
  </r>
  <r>
    <x v="5"/>
    <n v="2"/>
    <n v="2"/>
    <x v="0"/>
    <d v="2019-02-02T00:00:00"/>
    <s v="Avg of 4 NM Projects"/>
    <n v="6"/>
    <n v="-0.51"/>
    <n v="-2.8651685393258426E-3"/>
    <n v="49.69"/>
    <n v="102.19"/>
    <n v="-5.2116900000000001E-2"/>
  </r>
  <r>
    <x v="5"/>
    <n v="2"/>
    <n v="2"/>
    <x v="0"/>
    <d v="2019-02-02T00:00:00"/>
    <s v="Avg of 4 NM Projects"/>
    <n v="7"/>
    <n v="-0.64"/>
    <n v="-3.5955056179775282E-3"/>
    <n v="59.05"/>
    <n v="127.65"/>
    <n v="-8.1696000000000019E-2"/>
  </r>
  <r>
    <x v="5"/>
    <n v="2"/>
    <n v="2"/>
    <x v="1"/>
    <d v="2019-02-02T00:00:00"/>
    <s v="Avg of 4 NM Projects"/>
    <n v="8"/>
    <n v="-0.51"/>
    <n v="-2.8651685393258426E-3"/>
    <n v="50.58"/>
    <n v="126.39"/>
    <n v="-6.44589E-2"/>
  </r>
  <r>
    <x v="5"/>
    <n v="2"/>
    <n v="2"/>
    <x v="1"/>
    <d v="2019-02-02T00:00:00"/>
    <s v="Avg of 4 NM Projects"/>
    <n v="9"/>
    <n v="4.22"/>
    <n v="2.3707865168539323E-2"/>
    <n v="56.93"/>
    <n v="107.61"/>
    <n v="0.45411419999999997"/>
  </r>
  <r>
    <x v="5"/>
    <n v="2"/>
    <n v="2"/>
    <x v="1"/>
    <d v="2019-02-02T00:00:00"/>
    <s v="Avg of 4 NM Projects"/>
    <n v="10"/>
    <n v="14.330000000000002"/>
    <n v="8.0505617977528102E-2"/>
    <n v="51.15"/>
    <n v="104.61"/>
    <n v="1.4990613000000002"/>
  </r>
  <r>
    <x v="5"/>
    <n v="2"/>
    <n v="2"/>
    <x v="1"/>
    <d v="2019-02-02T00:00:00"/>
    <s v="Avg of 4 NM Projects"/>
    <n v="11"/>
    <n v="19.329999999999998"/>
    <n v="0.10859550561797753"/>
    <n v="49.53"/>
    <n v="48.53"/>
    <n v="0.9380849"/>
  </r>
  <r>
    <x v="5"/>
    <n v="2"/>
    <n v="2"/>
    <x v="1"/>
    <d v="2019-02-02T00:00:00"/>
    <s v="Avg of 4 NM Projects"/>
    <n v="12"/>
    <n v="20.36"/>
    <n v="0.11438202247191011"/>
    <n v="49.63"/>
    <n v="40.090000000000003"/>
    <n v="0.81623240000000008"/>
  </r>
  <r>
    <x v="5"/>
    <n v="2"/>
    <n v="2"/>
    <x v="1"/>
    <d v="2019-02-02T00:00:00"/>
    <s v="Avg of 4 NM Projects"/>
    <n v="13"/>
    <n v="19.579999999999998"/>
    <n v="0.10999999999999999"/>
    <n v="42.68"/>
    <n v="39.65"/>
    <n v="0.7763469999999999"/>
  </r>
  <r>
    <x v="5"/>
    <n v="2"/>
    <n v="2"/>
    <x v="1"/>
    <d v="2019-02-02T00:00:00"/>
    <s v="Avg of 4 NM Projects"/>
    <n v="14"/>
    <n v="16.125"/>
    <n v="9.0589887640449437E-2"/>
    <n v="40.11"/>
    <n v="39.51"/>
    <n v="0.63709875000000005"/>
  </r>
  <r>
    <x v="5"/>
    <n v="2"/>
    <n v="2"/>
    <x v="1"/>
    <d v="2019-02-02T00:00:00"/>
    <s v="Avg of 4 NM Projects"/>
    <n v="15"/>
    <n v="10.879999999999999"/>
    <n v="6.1123595505617974E-2"/>
    <n v="38.549999999999997"/>
    <n v="39.159999999999997"/>
    <n v="0.42606079999999991"/>
  </r>
  <r>
    <x v="5"/>
    <n v="2"/>
    <n v="2"/>
    <x v="1"/>
    <d v="2019-02-02T00:00:00"/>
    <s v="Avg of 4 NM Projects"/>
    <n v="16"/>
    <n v="4.3549999999999995"/>
    <n v="2.4466292134831459E-2"/>
    <n v="40.26"/>
    <n v="37.950000000000003"/>
    <n v="0.16527224999999998"/>
  </r>
  <r>
    <x v="5"/>
    <n v="2"/>
    <n v="2"/>
    <x v="1"/>
    <d v="2019-02-02T00:00:00"/>
    <s v="Avg of 4 NM Projects"/>
    <n v="17"/>
    <n v="-0.38"/>
    <n v="-2.1348314606741575E-3"/>
    <n v="40.46"/>
    <n v="33.07"/>
    <n v="-1.2566600000000001E-2"/>
  </r>
  <r>
    <x v="5"/>
    <n v="2"/>
    <n v="2"/>
    <x v="1"/>
    <d v="2019-02-02T00:00:00"/>
    <s v="Avg of 4 NM Projects"/>
    <n v="18"/>
    <n v="-1.8"/>
    <n v="-1.0112359550561799E-2"/>
    <n v="54.09"/>
    <n v="33.69"/>
    <n v="-6.0641999999999995E-2"/>
  </r>
  <r>
    <x v="5"/>
    <n v="2"/>
    <n v="2"/>
    <x v="1"/>
    <d v="2019-02-02T00:00:00"/>
    <s v="Avg of 4 NM Projects"/>
    <n v="19"/>
    <n v="-1.54"/>
    <n v="-8.6516853932584268E-3"/>
    <n v="52.57"/>
    <n v="33.93"/>
    <n v="-5.2252199999999999E-2"/>
  </r>
  <r>
    <x v="5"/>
    <n v="2"/>
    <n v="2"/>
    <x v="1"/>
    <d v="2019-02-02T00:00:00"/>
    <s v="Avg of 4 NM Projects"/>
    <n v="20"/>
    <n v="-1.41"/>
    <n v="-7.9213483146067416E-3"/>
    <n v="43.08"/>
    <n v="31.27"/>
    <n v="-4.4090699999999997E-2"/>
  </r>
  <r>
    <x v="5"/>
    <n v="2"/>
    <n v="2"/>
    <x v="1"/>
    <d v="2019-02-02T00:00:00"/>
    <s v="Avg of 4 NM Projects"/>
    <n v="21"/>
    <n v="-1.41"/>
    <n v="-7.9213483146067416E-3"/>
    <n v="47.83"/>
    <n v="39.770000000000003"/>
    <n v="-5.6075700000000006E-2"/>
  </r>
  <r>
    <x v="5"/>
    <n v="2"/>
    <n v="2"/>
    <x v="1"/>
    <d v="2019-02-02T00:00:00"/>
    <s v="Avg of 4 NM Projects"/>
    <n v="22"/>
    <n v="-1.41"/>
    <n v="-7.9213483146067416E-3"/>
    <n v="40.25"/>
    <n v="40.04"/>
    <n v="-5.6456399999999997E-2"/>
  </r>
  <r>
    <x v="5"/>
    <n v="2"/>
    <n v="2"/>
    <x v="1"/>
    <d v="2019-02-02T00:00:00"/>
    <s v="Avg of 4 NM Projects"/>
    <n v="23"/>
    <n v="-1.54"/>
    <n v="-8.6516853932584268E-3"/>
    <n v="38.22"/>
    <n v="34.42"/>
    <n v="-5.3006800000000007E-2"/>
  </r>
  <r>
    <x v="5"/>
    <n v="2"/>
    <n v="2"/>
    <x v="0"/>
    <d v="2019-02-02T00:00:00"/>
    <s v="Avg of 4 NM Projects"/>
    <n v="24"/>
    <n v="-1.41"/>
    <n v="-7.9213483146067416E-3"/>
    <n v="37.93"/>
    <n v="30.55"/>
    <n v="-4.3075499999999996E-2"/>
  </r>
  <r>
    <x v="5"/>
    <n v="3"/>
    <n v="3"/>
    <x v="0"/>
    <d v="2019-02-03T00:00:00"/>
    <s v="Avg of 4 NM Projects"/>
    <n v="1"/>
    <n v="-1.54"/>
    <n v="-8.6516853932584268E-3"/>
    <n v="40.47"/>
    <n v="43.05"/>
    <n v="-6.6296999999999995E-2"/>
  </r>
  <r>
    <x v="5"/>
    <n v="3"/>
    <n v="3"/>
    <x v="0"/>
    <d v="2019-02-03T00:00:00"/>
    <s v="Avg of 4 NM Projects"/>
    <n v="2"/>
    <n v="-1.54"/>
    <n v="-8.6516853932584268E-3"/>
    <n v="33.950000000000003"/>
    <n v="38.46"/>
    <n v="-5.92284E-2"/>
  </r>
  <r>
    <x v="5"/>
    <n v="3"/>
    <n v="3"/>
    <x v="0"/>
    <d v="2019-02-03T00:00:00"/>
    <s v="Avg of 4 NM Projects"/>
    <n v="3"/>
    <n v="-1.41"/>
    <n v="-7.9213483146067416E-3"/>
    <n v="37.700000000000003"/>
    <n v="34.4"/>
    <n v="-4.8503999999999999E-2"/>
  </r>
  <r>
    <x v="5"/>
    <n v="3"/>
    <n v="3"/>
    <x v="0"/>
    <d v="2019-02-03T00:00:00"/>
    <s v="Avg of 4 NM Projects"/>
    <n v="4"/>
    <n v="-1.67"/>
    <n v="-9.382022471910112E-3"/>
    <n v="37.700000000000003"/>
    <n v="28.54"/>
    <n v="-4.7661799999999997E-2"/>
  </r>
  <r>
    <x v="5"/>
    <n v="3"/>
    <n v="3"/>
    <x v="0"/>
    <d v="2019-02-03T00:00:00"/>
    <s v="Avg of 4 NM Projects"/>
    <n v="5"/>
    <n v="-1.54"/>
    <n v="-8.6516853932584268E-3"/>
    <n v="33.94"/>
    <n v="27.03"/>
    <n v="-4.1626200000000002E-2"/>
  </r>
  <r>
    <x v="5"/>
    <n v="3"/>
    <n v="3"/>
    <x v="0"/>
    <d v="2019-02-03T00:00:00"/>
    <s v="Avg of 4 NM Projects"/>
    <n v="6"/>
    <n v="-1.41"/>
    <n v="-7.9213483146067416E-3"/>
    <n v="41.14"/>
    <n v="26.15"/>
    <n v="-3.6871499999999995E-2"/>
  </r>
  <r>
    <x v="5"/>
    <n v="3"/>
    <n v="3"/>
    <x v="0"/>
    <d v="2019-02-03T00:00:00"/>
    <s v="Avg of 4 NM Projects"/>
    <n v="7"/>
    <n v="-1.41"/>
    <n v="-7.9213483146067416E-3"/>
    <n v="38.26"/>
    <n v="22.63"/>
    <n v="-3.1908299999999994E-2"/>
  </r>
  <r>
    <x v="5"/>
    <n v="3"/>
    <n v="3"/>
    <x v="1"/>
    <d v="2019-02-03T00:00:00"/>
    <s v="Avg of 4 NM Projects"/>
    <n v="8"/>
    <n v="-0.51499999999999979"/>
    <n v="-2.893258426966291E-3"/>
    <n v="40.26"/>
    <n v="27.01"/>
    <n v="-1.3910149999999994E-2"/>
  </r>
  <r>
    <x v="5"/>
    <n v="3"/>
    <n v="3"/>
    <x v="1"/>
    <d v="2019-02-03T00:00:00"/>
    <s v="Avg of 4 NM Projects"/>
    <n v="9"/>
    <n v="4.7449999999999992"/>
    <n v="2.6657303370786513E-2"/>
    <n v="39.01"/>
    <n v="32.119999999999997"/>
    <n v="0.15240939999999997"/>
  </r>
  <r>
    <x v="5"/>
    <n v="3"/>
    <n v="3"/>
    <x v="1"/>
    <d v="2019-02-03T00:00:00"/>
    <s v="Avg of 4 NM Projects"/>
    <n v="10"/>
    <n v="8.19"/>
    <n v="4.6011235955056178E-2"/>
    <n v="38.96"/>
    <n v="65.08"/>
    <n v="0.53300519999999996"/>
  </r>
  <r>
    <x v="5"/>
    <n v="3"/>
    <n v="3"/>
    <x v="1"/>
    <d v="2019-02-03T00:00:00"/>
    <s v="Avg of 4 NM Projects"/>
    <n v="11"/>
    <n v="21.37"/>
    <n v="0.12005617977528091"/>
    <n v="35.1"/>
    <n v="63.99"/>
    <n v="1.3674663"/>
  </r>
  <r>
    <x v="5"/>
    <n v="3"/>
    <n v="3"/>
    <x v="1"/>
    <d v="2019-02-03T00:00:00"/>
    <s v="Avg of 4 NM Projects"/>
    <n v="12"/>
    <n v="17.535"/>
    <n v="9.8511235955056176E-2"/>
    <n v="34.5"/>
    <n v="62.57"/>
    <n v="1.09716495"/>
  </r>
  <r>
    <x v="5"/>
    <n v="3"/>
    <n v="3"/>
    <x v="1"/>
    <d v="2019-02-03T00:00:00"/>
    <s v="Avg of 4 NM Projects"/>
    <n v="13"/>
    <n v="16.515000000000001"/>
    <n v="9.2780898876404491E-2"/>
    <n v="39.64"/>
    <n v="59.4"/>
    <n v="0.98099099999999995"/>
  </r>
  <r>
    <x v="5"/>
    <n v="3"/>
    <n v="3"/>
    <x v="1"/>
    <d v="2019-02-03T00:00:00"/>
    <s v="Avg of 4 NM Projects"/>
    <n v="14"/>
    <n v="12.929999999999998"/>
    <n v="7.2640449438202234E-2"/>
    <n v="35.32"/>
    <n v="39.53"/>
    <n v="0.51112289999999994"/>
  </r>
  <r>
    <x v="5"/>
    <n v="3"/>
    <n v="3"/>
    <x v="1"/>
    <d v="2019-02-03T00:00:00"/>
    <s v="Avg of 4 NM Projects"/>
    <n v="15"/>
    <n v="8.4499999999999993"/>
    <n v="4.7471910112359544E-2"/>
    <n v="33.81"/>
    <n v="26.86"/>
    <n v="0.22696699999999997"/>
  </r>
  <r>
    <x v="5"/>
    <n v="3"/>
    <n v="3"/>
    <x v="1"/>
    <d v="2019-02-03T00:00:00"/>
    <s v="Avg of 4 NM Projects"/>
    <n v="16"/>
    <n v="3.71"/>
    <n v="2.0842696629213484E-2"/>
    <n v="35.06"/>
    <n v="23.84"/>
    <n v="8.8446399999999994E-2"/>
  </r>
  <r>
    <x v="5"/>
    <n v="3"/>
    <n v="3"/>
    <x v="1"/>
    <d v="2019-02-03T00:00:00"/>
    <s v="Avg of 4 NM Projects"/>
    <n v="17"/>
    <n v="-0.89499999999999991"/>
    <n v="-5.0280898876404493E-3"/>
    <n v="38.369999999999997"/>
    <n v="27.34"/>
    <n v="-2.4469299999999996E-2"/>
  </r>
  <r>
    <x v="5"/>
    <n v="3"/>
    <n v="3"/>
    <x v="1"/>
    <d v="2019-02-03T00:00:00"/>
    <s v="Avg of 4 NM Projects"/>
    <n v="18"/>
    <n v="-1.41"/>
    <n v="-7.9213483146067416E-3"/>
    <n v="57.43"/>
    <n v="32.04"/>
    <n v="-4.5176399999999992E-2"/>
  </r>
  <r>
    <x v="5"/>
    <n v="3"/>
    <n v="3"/>
    <x v="1"/>
    <d v="2019-02-03T00:00:00"/>
    <s v="Avg of 4 NM Projects"/>
    <n v="19"/>
    <n v="-1.28"/>
    <n v="-7.1910112359550565E-3"/>
    <n v="54.88"/>
    <n v="27.3"/>
    <n v="-3.4944000000000003E-2"/>
  </r>
  <r>
    <x v="5"/>
    <n v="3"/>
    <n v="3"/>
    <x v="1"/>
    <d v="2019-02-03T00:00:00"/>
    <s v="Avg of 4 NM Projects"/>
    <n v="20"/>
    <n v="-1.41"/>
    <n v="-7.9213483146067416E-3"/>
    <n v="45.52"/>
    <n v="22.4"/>
    <n v="-3.1583999999999994E-2"/>
  </r>
  <r>
    <x v="5"/>
    <n v="3"/>
    <n v="3"/>
    <x v="1"/>
    <d v="2019-02-03T00:00:00"/>
    <s v="Avg of 4 NM Projects"/>
    <n v="21"/>
    <n v="-1.4100000000000001"/>
    <n v="-7.9213483146067416E-3"/>
    <n v="32.049999999999997"/>
    <n v="22.73"/>
    <n v="-3.2049300000000003E-2"/>
  </r>
  <r>
    <x v="5"/>
    <n v="3"/>
    <n v="3"/>
    <x v="1"/>
    <d v="2019-02-03T00:00:00"/>
    <s v="Avg of 4 NM Projects"/>
    <n v="22"/>
    <n v="-1.67"/>
    <n v="-9.382022471910112E-3"/>
    <n v="34.6"/>
    <n v="23.73"/>
    <n v="-3.96291E-2"/>
  </r>
  <r>
    <x v="5"/>
    <n v="3"/>
    <n v="3"/>
    <x v="1"/>
    <d v="2019-02-03T00:00:00"/>
    <s v="Avg of 4 NM Projects"/>
    <n v="23"/>
    <n v="-1.28"/>
    <n v="-7.1910112359550565E-3"/>
    <n v="39.83"/>
    <n v="35.03"/>
    <n v="-4.48384E-2"/>
  </r>
  <r>
    <x v="5"/>
    <n v="3"/>
    <n v="3"/>
    <x v="0"/>
    <d v="2019-02-03T00:00:00"/>
    <s v="Avg of 4 NM Projects"/>
    <n v="24"/>
    <n v="-1.41"/>
    <n v="-7.9213483146067416E-3"/>
    <n v="32.26"/>
    <n v="50.31"/>
    <n v="-7.0937100000000003E-2"/>
  </r>
  <r>
    <x v="5"/>
    <n v="4"/>
    <n v="4"/>
    <x v="0"/>
    <d v="2019-02-04T00:00:00"/>
    <s v="Avg of 4 NM Projects"/>
    <n v="1"/>
    <n v="-1.54"/>
    <n v="-8.6516853932584268E-3"/>
    <n v="27.73"/>
    <n v="23.25"/>
    <n v="-3.5804999999999997E-2"/>
  </r>
  <r>
    <x v="5"/>
    <n v="4"/>
    <n v="4"/>
    <x v="0"/>
    <d v="2019-02-04T00:00:00"/>
    <s v="Avg of 4 NM Projects"/>
    <n v="2"/>
    <n v="-1.4100000000000001"/>
    <n v="-7.9213483146067416E-3"/>
    <n v="25.52"/>
    <n v="23.01"/>
    <n v="-3.2444100000000003E-2"/>
  </r>
  <r>
    <x v="5"/>
    <n v="4"/>
    <n v="4"/>
    <x v="0"/>
    <d v="2019-02-04T00:00:00"/>
    <s v="Avg of 4 NM Projects"/>
    <n v="3"/>
    <n v="-1.54"/>
    <n v="-8.6516853932584268E-3"/>
    <n v="25.36"/>
    <n v="21.1"/>
    <n v="-3.2494000000000002E-2"/>
  </r>
  <r>
    <x v="5"/>
    <n v="4"/>
    <n v="4"/>
    <x v="0"/>
    <d v="2019-02-04T00:00:00"/>
    <s v="Avg of 4 NM Projects"/>
    <n v="4"/>
    <n v="-1.41"/>
    <n v="-7.9213483146067416E-3"/>
    <n v="24.94"/>
    <n v="22.66"/>
    <n v="-3.1950599999999996E-2"/>
  </r>
  <r>
    <x v="5"/>
    <n v="4"/>
    <n v="4"/>
    <x v="0"/>
    <d v="2019-02-04T00:00:00"/>
    <s v="Avg of 4 NM Projects"/>
    <n v="5"/>
    <n v="-1.4100000000000001"/>
    <n v="-7.9213483146067416E-3"/>
    <n v="26.96"/>
    <n v="23.56"/>
    <n v="-3.3219600000000002E-2"/>
  </r>
  <r>
    <x v="5"/>
    <n v="4"/>
    <n v="4"/>
    <x v="0"/>
    <d v="2019-02-04T00:00:00"/>
    <s v="Avg of 4 NM Projects"/>
    <n v="6"/>
    <n v="-1.41"/>
    <n v="-7.9213483146067416E-3"/>
    <n v="35.369999999999997"/>
    <n v="25.88"/>
    <n v="-3.649079999999999E-2"/>
  </r>
  <r>
    <x v="5"/>
    <n v="4"/>
    <n v="4"/>
    <x v="0"/>
    <d v="2019-02-04T00:00:00"/>
    <s v="Avg of 4 NM Projects"/>
    <n v="7"/>
    <n v="-1.28"/>
    <n v="-7.1910112359550565E-3"/>
    <n v="64.41"/>
    <n v="46.96"/>
    <n v="-6.0108800000000004E-2"/>
  </r>
  <r>
    <x v="5"/>
    <n v="4"/>
    <n v="4"/>
    <x v="1"/>
    <d v="2019-02-04T00:00:00"/>
    <s v="Avg of 4 NM Projects"/>
    <n v="8"/>
    <n v="-1.2849999999999997"/>
    <n v="-7.219101123595504E-3"/>
    <n v="51.61"/>
    <n v="57.32"/>
    <n v="-7.3656199999999977E-2"/>
  </r>
  <r>
    <x v="5"/>
    <n v="4"/>
    <n v="4"/>
    <x v="1"/>
    <d v="2019-02-04T00:00:00"/>
    <s v="Avg of 4 NM Projects"/>
    <n v="9"/>
    <n v="1.9200000000000004"/>
    <n v="1.0786516853932586E-2"/>
    <n v="48.16"/>
    <n v="45.45"/>
    <n v="8.7264000000000022E-2"/>
  </r>
  <r>
    <x v="5"/>
    <n v="4"/>
    <n v="4"/>
    <x v="1"/>
    <d v="2019-02-04T00:00:00"/>
    <s v="Avg of 4 NM Projects"/>
    <n v="10"/>
    <n v="8.9550000000000001"/>
    <n v="5.0308988764044944E-2"/>
    <n v="39.79"/>
    <n v="28.55"/>
    <n v="0.25566525000000001"/>
  </r>
  <r>
    <x v="5"/>
    <n v="4"/>
    <n v="4"/>
    <x v="1"/>
    <d v="2019-02-04T00:00:00"/>
    <s v="Avg of 4 NM Projects"/>
    <n v="11"/>
    <n v="10.879999999999999"/>
    <n v="6.1123595505617974E-2"/>
    <n v="38.409999999999997"/>
    <n v="23.08"/>
    <n v="0.25111039999999996"/>
  </r>
  <r>
    <x v="5"/>
    <n v="4"/>
    <n v="4"/>
    <x v="1"/>
    <d v="2019-02-04T00:00:00"/>
    <s v="Avg of 4 NM Projects"/>
    <n v="12"/>
    <n v="11.9"/>
    <n v="6.6853932584269665E-2"/>
    <n v="33.049999999999997"/>
    <n v="23.32"/>
    <n v="0.27750800000000003"/>
  </r>
  <r>
    <x v="5"/>
    <n v="4"/>
    <n v="4"/>
    <x v="1"/>
    <d v="2019-02-04T00:00:00"/>
    <s v="Avg of 4 NM Projects"/>
    <n v="13"/>
    <n v="14.21"/>
    <n v="7.9831460674157306E-2"/>
    <n v="31.78"/>
    <n v="20.9"/>
    <n v="0.296989"/>
  </r>
  <r>
    <x v="5"/>
    <n v="4"/>
    <n v="4"/>
    <x v="1"/>
    <d v="2019-02-04T00:00:00"/>
    <s v="Avg of 4 NM Projects"/>
    <n v="14"/>
    <n v="10.115"/>
    <n v="5.6825842696629214E-2"/>
    <n v="31.89"/>
    <n v="20.38"/>
    <n v="0.20614369999999999"/>
  </r>
  <r>
    <x v="5"/>
    <n v="4"/>
    <n v="4"/>
    <x v="1"/>
    <d v="2019-02-04T00:00:00"/>
    <s v="Avg of 4 NM Projects"/>
    <n v="15"/>
    <n v="5.7649999999999997"/>
    <n v="3.2387640449438197E-2"/>
    <n v="31.4"/>
    <n v="20.260000000000002"/>
    <n v="0.1167989"/>
  </r>
  <r>
    <x v="5"/>
    <n v="4"/>
    <n v="4"/>
    <x v="1"/>
    <d v="2019-02-04T00:00:00"/>
    <s v="Avg of 4 NM Projects"/>
    <n v="16"/>
    <n v="2.0499999999999998"/>
    <n v="1.1516853932584269E-2"/>
    <n v="33.29"/>
    <n v="23.15"/>
    <n v="4.7457499999999993E-2"/>
  </r>
  <r>
    <x v="5"/>
    <n v="4"/>
    <n v="4"/>
    <x v="1"/>
    <d v="2019-02-04T00:00:00"/>
    <s v="Avg of 4 NM Projects"/>
    <n v="17"/>
    <n v="-0.76500000000000001"/>
    <n v="-4.2977528089887642E-3"/>
    <n v="39.74"/>
    <n v="32.18"/>
    <n v="-2.4617699999999999E-2"/>
  </r>
  <r>
    <x v="5"/>
    <n v="4"/>
    <n v="4"/>
    <x v="1"/>
    <d v="2019-02-04T00:00:00"/>
    <s v="Avg of 4 NM Projects"/>
    <n v="18"/>
    <n v="-1.67"/>
    <n v="-9.382022471910112E-3"/>
    <n v="57.57"/>
    <n v="42.76"/>
    <n v="-7.1409199999999992E-2"/>
  </r>
  <r>
    <x v="5"/>
    <n v="4"/>
    <n v="4"/>
    <x v="1"/>
    <d v="2019-02-04T00:00:00"/>
    <s v="Avg of 4 NM Projects"/>
    <n v="19"/>
    <n v="-1.4100000000000001"/>
    <n v="-7.9213483146067416E-3"/>
    <n v="57.79"/>
    <n v="33.03"/>
    <n v="-4.6572300000000004E-2"/>
  </r>
  <r>
    <x v="5"/>
    <n v="4"/>
    <n v="4"/>
    <x v="1"/>
    <d v="2019-02-04T00:00:00"/>
    <s v="Avg of 4 NM Projects"/>
    <n v="20"/>
    <n v="-1.54"/>
    <n v="-8.6516853932584268E-3"/>
    <n v="54.83"/>
    <n v="27.08"/>
    <n v="-4.1703199999999996E-2"/>
  </r>
  <r>
    <x v="5"/>
    <n v="4"/>
    <n v="4"/>
    <x v="1"/>
    <d v="2019-02-04T00:00:00"/>
    <s v="Avg of 4 NM Projects"/>
    <n v="21"/>
    <n v="-1.4100000000000001"/>
    <n v="-7.9213483146067416E-3"/>
    <n v="50.59"/>
    <n v="24.63"/>
    <n v="-3.4728300000000004E-2"/>
  </r>
  <r>
    <x v="5"/>
    <n v="4"/>
    <n v="4"/>
    <x v="1"/>
    <d v="2019-02-04T00:00:00"/>
    <s v="Avg of 4 NM Projects"/>
    <n v="22"/>
    <n v="-1.54"/>
    <n v="-8.6516853932584268E-3"/>
    <n v="36.79"/>
    <n v="20.170000000000002"/>
    <n v="-3.1061800000000001E-2"/>
  </r>
  <r>
    <x v="5"/>
    <n v="4"/>
    <n v="4"/>
    <x v="1"/>
    <d v="2019-02-04T00:00:00"/>
    <s v="Avg of 4 NM Projects"/>
    <n v="23"/>
    <n v="-1.28"/>
    <n v="-7.1910112359550565E-3"/>
    <n v="27.57"/>
    <n v="17.010000000000002"/>
    <n v="-2.1772800000000005E-2"/>
  </r>
  <r>
    <x v="5"/>
    <n v="4"/>
    <n v="4"/>
    <x v="0"/>
    <d v="2019-02-04T00:00:00"/>
    <s v="Avg of 4 NM Projects"/>
    <n v="24"/>
    <n v="-1.54"/>
    <n v="-8.6516853932584268E-3"/>
    <n v="32.229999999999997"/>
    <n v="12.11"/>
    <n v="-1.86494E-2"/>
  </r>
  <r>
    <x v="5"/>
    <n v="5"/>
    <n v="5"/>
    <x v="0"/>
    <d v="2019-02-05T00:00:00"/>
    <s v="Avg of 4 NM Projects"/>
    <n v="1"/>
    <n v="-1.28"/>
    <n v="-7.1910112359550565E-3"/>
    <n v="22.59"/>
    <n v="5.54"/>
    <n v="-7.0912000000000006E-3"/>
  </r>
  <r>
    <x v="5"/>
    <n v="5"/>
    <n v="5"/>
    <x v="0"/>
    <d v="2019-02-05T00:00:00"/>
    <s v="Avg of 4 NM Projects"/>
    <n v="2"/>
    <n v="-1.54"/>
    <n v="-8.6516853932584268E-3"/>
    <n v="23.02"/>
    <n v="15.02"/>
    <n v="-2.31308E-2"/>
  </r>
  <r>
    <x v="5"/>
    <n v="5"/>
    <n v="5"/>
    <x v="0"/>
    <d v="2019-02-05T00:00:00"/>
    <s v="Avg of 4 NM Projects"/>
    <n v="3"/>
    <n v="-1.28"/>
    <n v="-7.1910112359550565E-3"/>
    <n v="22.47"/>
    <n v="16.13"/>
    <n v="-2.0646399999999999E-2"/>
  </r>
  <r>
    <x v="5"/>
    <n v="5"/>
    <n v="5"/>
    <x v="0"/>
    <d v="2019-02-05T00:00:00"/>
    <s v="Avg of 4 NM Projects"/>
    <n v="4"/>
    <n v="-1.41"/>
    <n v="-7.9213483146067416E-3"/>
    <n v="22.13"/>
    <n v="15.09"/>
    <n v="-2.1276899999999998E-2"/>
  </r>
  <r>
    <x v="5"/>
    <n v="5"/>
    <n v="5"/>
    <x v="0"/>
    <d v="2019-02-05T00:00:00"/>
    <s v="Avg of 4 NM Projects"/>
    <n v="5"/>
    <n v="-1.4100000000000001"/>
    <n v="-7.9213483146067416E-3"/>
    <n v="21.88"/>
    <n v="7.1"/>
    <n v="-1.0011000000000001E-2"/>
  </r>
  <r>
    <x v="5"/>
    <n v="5"/>
    <n v="5"/>
    <x v="0"/>
    <d v="2019-02-05T00:00:00"/>
    <s v="Avg of 4 NM Projects"/>
    <n v="6"/>
    <n v="-1.41"/>
    <n v="-7.9213483146067416E-3"/>
    <n v="25.9"/>
    <n v="4.26"/>
    <n v="-6.0066E-3"/>
  </r>
  <r>
    <x v="5"/>
    <n v="5"/>
    <n v="5"/>
    <x v="0"/>
    <d v="2019-02-05T00:00:00"/>
    <s v="Avg of 4 NM Projects"/>
    <n v="7"/>
    <n v="-1.4100000000000001"/>
    <n v="-7.9213483146067416E-3"/>
    <n v="28.94"/>
    <n v="13.69"/>
    <n v="-1.9302900000000001E-2"/>
  </r>
  <r>
    <x v="5"/>
    <n v="5"/>
    <n v="5"/>
    <x v="1"/>
    <d v="2019-02-05T00:00:00"/>
    <s v="Avg of 4 NM Projects"/>
    <n v="8"/>
    <n v="-1.4100000000000001"/>
    <n v="-7.9213483146067416E-3"/>
    <n v="26.19"/>
    <n v="20.56"/>
    <n v="-2.8989600000000001E-2"/>
  </r>
  <r>
    <x v="5"/>
    <n v="5"/>
    <n v="5"/>
    <x v="1"/>
    <d v="2019-02-05T00:00:00"/>
    <s v="Avg of 4 NM Projects"/>
    <n v="9"/>
    <n v="1.5350000000000001"/>
    <n v="8.6235955056179776E-3"/>
    <n v="23.88"/>
    <n v="20.32"/>
    <n v="3.1191200000000002E-2"/>
  </r>
  <r>
    <x v="5"/>
    <n v="5"/>
    <n v="5"/>
    <x v="1"/>
    <d v="2019-02-05T00:00:00"/>
    <s v="Avg of 4 NM Projects"/>
    <n v="10"/>
    <n v="11.649999999999999"/>
    <n v="6.544943820224719E-2"/>
    <n v="23.37"/>
    <n v="20.05"/>
    <n v="0.23358249999999997"/>
  </r>
  <r>
    <x v="5"/>
    <n v="5"/>
    <n v="5"/>
    <x v="1"/>
    <d v="2019-02-05T00:00:00"/>
    <s v="Avg of 4 NM Projects"/>
    <n v="11"/>
    <n v="23.04"/>
    <n v="0.12943820224719102"/>
    <n v="22.99"/>
    <n v="18.78"/>
    <n v="0.43269120000000005"/>
  </r>
  <r>
    <x v="5"/>
    <n v="5"/>
    <n v="5"/>
    <x v="1"/>
    <d v="2019-02-05T00:00:00"/>
    <s v="Avg of 4 NM Projects"/>
    <n v="12"/>
    <n v="36.74"/>
    <n v="0.20640449438202249"/>
    <n v="23.29"/>
    <n v="15.24"/>
    <n v="0.55991760000000002"/>
  </r>
  <r>
    <x v="5"/>
    <n v="5"/>
    <n v="5"/>
    <x v="1"/>
    <d v="2019-02-05T00:00:00"/>
    <s v="Avg of 4 NM Projects"/>
    <n v="13"/>
    <n v="40.194999999999993"/>
    <n v="0.225814606741573"/>
    <n v="22.72"/>
    <n v="14.63"/>
    <n v="0.58805284999999996"/>
  </r>
  <r>
    <x v="5"/>
    <n v="5"/>
    <n v="5"/>
    <x v="1"/>
    <d v="2019-02-05T00:00:00"/>
    <s v="Avg of 4 NM Projects"/>
    <n v="14"/>
    <n v="32.899999999999991"/>
    <n v="0.18483146067415726"/>
    <n v="22.8"/>
    <n v="10.84"/>
    <n v="0.3566359999999999"/>
  </r>
  <r>
    <x v="5"/>
    <n v="5"/>
    <n v="5"/>
    <x v="1"/>
    <d v="2019-02-05T00:00:00"/>
    <s v="Avg of 4 NM Projects"/>
    <n v="15"/>
    <n v="26.88"/>
    <n v="0.15101123595505617"/>
    <n v="22.79"/>
    <n v="10.46"/>
    <n v="0.28116479999999999"/>
  </r>
  <r>
    <x v="5"/>
    <n v="5"/>
    <n v="5"/>
    <x v="1"/>
    <d v="2019-02-05T00:00:00"/>
    <s v="Avg of 4 NM Projects"/>
    <n v="16"/>
    <n v="15.62"/>
    <n v="8.7752808988764044E-2"/>
    <n v="23.33"/>
    <n v="10.53"/>
    <n v="0.16447859999999997"/>
  </r>
  <r>
    <x v="5"/>
    <n v="5"/>
    <n v="5"/>
    <x v="1"/>
    <d v="2019-02-05T00:00:00"/>
    <s v="Avg of 4 NM Projects"/>
    <n v="17"/>
    <n v="3.97"/>
    <n v="2.2303370786516855E-2"/>
    <n v="23.87"/>
    <n v="18.09"/>
    <n v="7.1817300000000001E-2"/>
  </r>
  <r>
    <x v="5"/>
    <n v="5"/>
    <n v="5"/>
    <x v="1"/>
    <d v="2019-02-05T00:00:00"/>
    <s v="Avg of 4 NM Projects"/>
    <n v="18"/>
    <n v="-1.0249999999999999"/>
    <n v="-5.7584269662921345E-3"/>
    <n v="34.35"/>
    <n v="19.28"/>
    <n v="-1.9762000000000002E-2"/>
  </r>
  <r>
    <x v="5"/>
    <n v="5"/>
    <n v="5"/>
    <x v="1"/>
    <d v="2019-02-05T00:00:00"/>
    <s v="Avg of 4 NM Projects"/>
    <n v="19"/>
    <n v="-0.89500000000000002"/>
    <n v="-5.0280898876404493E-3"/>
    <n v="27.83"/>
    <n v="19"/>
    <n v="-1.7004999999999999E-2"/>
  </r>
  <r>
    <x v="5"/>
    <n v="5"/>
    <n v="5"/>
    <x v="1"/>
    <d v="2019-02-05T00:00:00"/>
    <s v="Avg of 4 NM Projects"/>
    <n v="20"/>
    <n v="-0.89500000000000002"/>
    <n v="-5.0280898876404493E-3"/>
    <n v="25.54"/>
    <n v="18.100000000000001"/>
    <n v="-1.6199500000000002E-2"/>
  </r>
  <r>
    <x v="5"/>
    <n v="5"/>
    <n v="5"/>
    <x v="1"/>
    <d v="2019-02-05T00:00:00"/>
    <s v="Avg of 4 NM Projects"/>
    <n v="21"/>
    <n v="-0.89500000000000002"/>
    <n v="-5.0280898876404493E-3"/>
    <n v="25.25"/>
    <n v="17.420000000000002"/>
    <n v="-1.5590900000000001E-2"/>
  </r>
  <r>
    <x v="5"/>
    <n v="5"/>
    <n v="5"/>
    <x v="1"/>
    <d v="2019-02-05T00:00:00"/>
    <s v="Avg of 4 NM Projects"/>
    <n v="22"/>
    <n v="-1.155"/>
    <n v="-6.4887640449438205E-3"/>
    <n v="22.82"/>
    <n v="18.82"/>
    <n v="-2.1737100000000002E-2"/>
  </r>
  <r>
    <x v="5"/>
    <n v="5"/>
    <n v="5"/>
    <x v="1"/>
    <d v="2019-02-05T00:00:00"/>
    <s v="Avg of 4 NM Projects"/>
    <n v="23"/>
    <n v="-1.1549999999999998"/>
    <n v="-6.4887640449438188E-3"/>
    <n v="23.27"/>
    <n v="12.96"/>
    <n v="-1.4968799999999997E-2"/>
  </r>
  <r>
    <x v="5"/>
    <n v="5"/>
    <n v="5"/>
    <x v="0"/>
    <d v="2019-02-05T00:00:00"/>
    <s v="Avg of 4 NM Projects"/>
    <n v="24"/>
    <n v="-0.89500000000000002"/>
    <n v="-5.0280898876404493E-3"/>
    <n v="23.13"/>
    <n v="-6.34"/>
    <n v="5.6742999999999993E-3"/>
  </r>
  <r>
    <x v="5"/>
    <n v="6"/>
    <n v="6"/>
    <x v="0"/>
    <d v="2019-02-06T00:00:00"/>
    <s v="Avg of 4 NM Projects"/>
    <n v="1"/>
    <n v="-1.0249999999999999"/>
    <n v="-5.7584269662921345E-3"/>
    <n v="13.22"/>
    <n v="7.63"/>
    <n v="-7.8207499999999996E-3"/>
  </r>
  <r>
    <x v="5"/>
    <n v="6"/>
    <n v="6"/>
    <x v="0"/>
    <d v="2019-02-06T00:00:00"/>
    <s v="Avg of 4 NM Projects"/>
    <n v="2"/>
    <n v="-1.0249999999999999"/>
    <n v="-5.7584269662921345E-3"/>
    <n v="13.57"/>
    <n v="12.76"/>
    <n v="-1.3078999999999999E-2"/>
  </r>
  <r>
    <x v="5"/>
    <n v="6"/>
    <n v="6"/>
    <x v="0"/>
    <d v="2019-02-06T00:00:00"/>
    <s v="Avg of 4 NM Projects"/>
    <n v="3"/>
    <n v="-1.0249999999999999"/>
    <n v="-5.7584269662921345E-3"/>
    <n v="13.58"/>
    <n v="3.42"/>
    <n v="-3.5054999999999995E-3"/>
  </r>
  <r>
    <x v="5"/>
    <n v="6"/>
    <n v="6"/>
    <x v="0"/>
    <d v="2019-02-06T00:00:00"/>
    <s v="Avg of 4 NM Projects"/>
    <n v="4"/>
    <n v="-1.0249999999999999"/>
    <n v="-5.7584269662921345E-3"/>
    <n v="13.44"/>
    <n v="6.52"/>
    <n v="-6.6829999999999988E-3"/>
  </r>
  <r>
    <x v="5"/>
    <n v="6"/>
    <n v="6"/>
    <x v="0"/>
    <d v="2019-02-06T00:00:00"/>
    <s v="Avg of 4 NM Projects"/>
    <n v="5"/>
    <n v="-1.0249999999999999"/>
    <n v="-5.7584269662921345E-3"/>
    <n v="14.3"/>
    <n v="17.239999999999998"/>
    <n v="-1.7670999999999996E-2"/>
  </r>
  <r>
    <x v="5"/>
    <n v="6"/>
    <n v="6"/>
    <x v="0"/>
    <d v="2019-02-06T00:00:00"/>
    <s v="Avg of 4 NM Projects"/>
    <n v="6"/>
    <n v="-1.0249999999999999"/>
    <n v="-5.7584269662921345E-3"/>
    <n v="21.6"/>
    <n v="17.559999999999999"/>
    <n v="-1.7998999999999998E-2"/>
  </r>
  <r>
    <x v="5"/>
    <n v="6"/>
    <n v="6"/>
    <x v="0"/>
    <d v="2019-02-06T00:00:00"/>
    <s v="Avg of 4 NM Projects"/>
    <n v="7"/>
    <n v="-1.0249999999999999"/>
    <n v="-5.7584269662921345E-3"/>
    <n v="29.74"/>
    <n v="18.11"/>
    <n v="-1.8562749999999996E-2"/>
  </r>
  <r>
    <x v="5"/>
    <n v="6"/>
    <n v="6"/>
    <x v="1"/>
    <d v="2019-02-06T00:00:00"/>
    <s v="Avg of 4 NM Projects"/>
    <n v="8"/>
    <n v="1.0249999999999999"/>
    <n v="5.7584269662921345E-3"/>
    <n v="39.32"/>
    <n v="26.68"/>
    <n v="2.7346999999999996E-2"/>
  </r>
  <r>
    <x v="5"/>
    <n v="6"/>
    <n v="6"/>
    <x v="1"/>
    <d v="2019-02-06T00:00:00"/>
    <s v="Avg of 4 NM Projects"/>
    <n v="9"/>
    <n v="10.370000000000001"/>
    <n v="5.8258426966292139E-2"/>
    <n v="30.71"/>
    <n v="28.95"/>
    <n v="0.30021150000000002"/>
  </r>
  <r>
    <x v="5"/>
    <n v="6"/>
    <n v="6"/>
    <x v="1"/>
    <d v="2019-02-06T00:00:00"/>
    <s v="Avg of 4 NM Projects"/>
    <n v="10"/>
    <n v="19.2"/>
    <n v="0.10786516853932585"/>
    <n v="28.09"/>
    <n v="20.25"/>
    <n v="0.38880000000000003"/>
  </r>
  <r>
    <x v="5"/>
    <n v="6"/>
    <n v="6"/>
    <x v="1"/>
    <d v="2019-02-06T00:00:00"/>
    <s v="Avg of 4 NM Projects"/>
    <n v="11"/>
    <n v="24.704999999999998"/>
    <n v="0.13879213483146066"/>
    <n v="31.13"/>
    <n v="20.16"/>
    <n v="0.49805280000000002"/>
  </r>
  <r>
    <x v="5"/>
    <n v="6"/>
    <n v="6"/>
    <x v="1"/>
    <d v="2019-02-06T00:00:00"/>
    <s v="Avg of 4 NM Projects"/>
    <n v="12"/>
    <n v="35.840000000000003"/>
    <n v="0.2013483146067416"/>
    <n v="30.67"/>
    <n v="19.37"/>
    <n v="0.69422080000000008"/>
  </r>
  <r>
    <x v="5"/>
    <n v="6"/>
    <n v="6"/>
    <x v="1"/>
    <d v="2019-02-06T00:00:00"/>
    <s v="Avg of 4 NM Projects"/>
    <n v="13"/>
    <n v="27.265000000000001"/>
    <n v="0.15317415730337078"/>
    <n v="29.5"/>
    <n v="19.02"/>
    <n v="0.51858029999999999"/>
  </r>
  <r>
    <x v="5"/>
    <n v="6"/>
    <n v="6"/>
    <x v="1"/>
    <d v="2019-02-06T00:00:00"/>
    <s v="Avg of 4 NM Projects"/>
    <n v="14"/>
    <n v="17.41"/>
    <n v="9.7808988764044938E-2"/>
    <n v="29.71"/>
    <n v="9.5299999999999994"/>
    <n v="0.16591729999999999"/>
  </r>
  <r>
    <x v="5"/>
    <n v="6"/>
    <n v="6"/>
    <x v="1"/>
    <d v="2019-02-06T00:00:00"/>
    <s v="Avg of 4 NM Projects"/>
    <n v="15"/>
    <n v="12.54"/>
    <n v="7.044943820224718E-2"/>
    <n v="28.1"/>
    <n v="19.75"/>
    <n v="0.247665"/>
  </r>
  <r>
    <x v="5"/>
    <n v="6"/>
    <n v="6"/>
    <x v="1"/>
    <d v="2019-02-06T00:00:00"/>
    <s v="Avg of 4 NM Projects"/>
    <n v="16"/>
    <n v="5.3699999999999992"/>
    <n v="3.0168539325842691E-2"/>
    <n v="29.05"/>
    <n v="23.47"/>
    <n v="0.12603389999999998"/>
  </r>
  <r>
    <x v="5"/>
    <n v="6"/>
    <n v="6"/>
    <x v="1"/>
    <d v="2019-02-06T00:00:00"/>
    <s v="Avg of 4 NM Projects"/>
    <n v="17"/>
    <n v="0.39"/>
    <n v="2.1910112359550564E-3"/>
    <n v="31.46"/>
    <n v="29.9"/>
    <n v="1.1660999999999999E-2"/>
  </r>
  <r>
    <x v="5"/>
    <n v="6"/>
    <n v="6"/>
    <x v="1"/>
    <d v="2019-02-06T00:00:00"/>
    <s v="Avg of 4 NM Projects"/>
    <n v="18"/>
    <n v="-1.2799999999999998"/>
    <n v="-7.1910112359550547E-3"/>
    <n v="45.91"/>
    <n v="36.99"/>
    <n v="-4.7347199999999992E-2"/>
  </r>
  <r>
    <x v="5"/>
    <n v="6"/>
    <n v="6"/>
    <x v="1"/>
    <d v="2019-02-06T00:00:00"/>
    <s v="Avg of 4 NM Projects"/>
    <n v="19"/>
    <n v="-1.54"/>
    <n v="-8.6516853932584268E-3"/>
    <n v="41.29"/>
    <n v="33.880000000000003"/>
    <n v="-5.2175200000000005E-2"/>
  </r>
  <r>
    <x v="5"/>
    <n v="6"/>
    <n v="6"/>
    <x v="1"/>
    <d v="2019-02-06T00:00:00"/>
    <s v="Avg of 4 NM Projects"/>
    <n v="20"/>
    <n v="-1.28"/>
    <n v="-7.1910112359550565E-3"/>
    <n v="36.200000000000003"/>
    <n v="30.63"/>
    <n v="-3.9206400000000002E-2"/>
  </r>
  <r>
    <x v="5"/>
    <n v="6"/>
    <n v="6"/>
    <x v="1"/>
    <d v="2019-02-06T00:00:00"/>
    <s v="Avg of 4 NM Projects"/>
    <n v="21"/>
    <n v="-1.54"/>
    <n v="-8.6516853932584268E-3"/>
    <n v="32.06"/>
    <n v="32.06"/>
    <n v="-4.9372400000000004E-2"/>
  </r>
  <r>
    <x v="5"/>
    <n v="6"/>
    <n v="6"/>
    <x v="1"/>
    <d v="2019-02-06T00:00:00"/>
    <s v="Avg of 4 NM Projects"/>
    <n v="22"/>
    <n v="-1.41"/>
    <n v="-7.9213483146067416E-3"/>
    <n v="30.09"/>
    <n v="28.67"/>
    <n v="-4.0424700000000001E-2"/>
  </r>
  <r>
    <x v="5"/>
    <n v="6"/>
    <n v="6"/>
    <x v="1"/>
    <d v="2019-02-06T00:00:00"/>
    <s v="Avg of 4 NM Projects"/>
    <n v="23"/>
    <n v="-1.4100000000000001"/>
    <n v="-7.9213483146067416E-3"/>
    <n v="26.67"/>
    <n v="19.59"/>
    <n v="-2.7621900000000005E-2"/>
  </r>
  <r>
    <x v="5"/>
    <n v="6"/>
    <n v="6"/>
    <x v="0"/>
    <d v="2019-02-06T00:00:00"/>
    <s v="Avg of 4 NM Projects"/>
    <n v="24"/>
    <n v="-1.41"/>
    <n v="-7.9213483146067416E-3"/>
    <n v="27.2"/>
    <n v="23.69"/>
    <n v="-3.3402899999999999E-2"/>
  </r>
  <r>
    <x v="5"/>
    <n v="7"/>
    <n v="7"/>
    <x v="0"/>
    <d v="2019-02-07T00:00:00"/>
    <s v="Avg of 4 NM Projects"/>
    <n v="1"/>
    <n v="-1.54"/>
    <n v="-8.6516853932584268E-3"/>
    <n v="18.84"/>
    <n v="18.22"/>
    <n v="-2.8058799999999998E-2"/>
  </r>
  <r>
    <x v="5"/>
    <n v="7"/>
    <n v="7"/>
    <x v="0"/>
    <d v="2019-02-07T00:00:00"/>
    <s v="Avg of 4 NM Projects"/>
    <n v="2"/>
    <n v="-1.4100000000000001"/>
    <n v="-7.9213483146067416E-3"/>
    <n v="17.57"/>
    <n v="17.45"/>
    <n v="-2.4604500000000001E-2"/>
  </r>
  <r>
    <x v="5"/>
    <n v="7"/>
    <n v="7"/>
    <x v="0"/>
    <d v="2019-02-07T00:00:00"/>
    <s v="Avg of 4 NM Projects"/>
    <n v="3"/>
    <n v="-1.41"/>
    <n v="-7.9213483146067416E-3"/>
    <n v="16.309999999999999"/>
    <n v="17.96"/>
    <n v="-2.5323599999999998E-2"/>
  </r>
  <r>
    <x v="5"/>
    <n v="7"/>
    <n v="7"/>
    <x v="0"/>
    <d v="2019-02-07T00:00:00"/>
    <s v="Avg of 4 NM Projects"/>
    <n v="4"/>
    <n v="-1.41"/>
    <n v="-7.9213483146067416E-3"/>
    <n v="18.61"/>
    <n v="18.170000000000002"/>
    <n v="-2.5619700000000002E-2"/>
  </r>
  <r>
    <x v="5"/>
    <n v="7"/>
    <n v="7"/>
    <x v="0"/>
    <d v="2019-02-07T00:00:00"/>
    <s v="Avg of 4 NM Projects"/>
    <n v="5"/>
    <n v="-1.41"/>
    <n v="-7.9213483146067416E-3"/>
    <n v="18.920000000000002"/>
    <n v="18.25"/>
    <n v="-2.5732499999999998E-2"/>
  </r>
  <r>
    <x v="5"/>
    <n v="7"/>
    <n v="7"/>
    <x v="0"/>
    <d v="2019-02-07T00:00:00"/>
    <s v="Avg of 4 NM Projects"/>
    <n v="6"/>
    <n v="-1.54"/>
    <n v="-8.6516853932584268E-3"/>
    <n v="20.94"/>
    <n v="20.56"/>
    <n v="-3.16624E-2"/>
  </r>
  <r>
    <x v="5"/>
    <n v="7"/>
    <n v="7"/>
    <x v="0"/>
    <d v="2019-02-07T00:00:00"/>
    <s v="Avg of 4 NM Projects"/>
    <n v="7"/>
    <n v="-1.4100000000000001"/>
    <n v="-7.9213483146067416E-3"/>
    <n v="29.1"/>
    <n v="28.48"/>
    <n v="-4.0156800000000006E-2"/>
  </r>
  <r>
    <x v="5"/>
    <n v="7"/>
    <n v="7"/>
    <x v="0"/>
    <d v="2019-02-07T00:00:00"/>
    <s v="Avg of 4 NM Projects"/>
    <n v="8"/>
    <n v="-1.7949999999999999"/>
    <n v="-1.0084269662921348E-2"/>
    <n v="31.69"/>
    <n v="29.52"/>
    <n v="-5.2988399999999998E-2"/>
  </r>
  <r>
    <x v="5"/>
    <n v="7"/>
    <n v="7"/>
    <x v="0"/>
    <d v="2019-02-07T00:00:00"/>
    <s v="Avg of 4 NM Projects"/>
    <n v="9"/>
    <n v="1.6600000000000001"/>
    <n v="9.3258426966292135E-3"/>
    <n v="23.8"/>
    <n v="35.659999999999997"/>
    <n v="5.9195600000000001E-2"/>
  </r>
  <r>
    <x v="5"/>
    <n v="7"/>
    <n v="7"/>
    <x v="0"/>
    <d v="2019-02-07T00:00:00"/>
    <s v="Avg of 4 NM Projects"/>
    <n v="10"/>
    <n v="4.4800000000000004"/>
    <n v="2.51685393258427E-2"/>
    <n v="23.73"/>
    <n v="25.77"/>
    <n v="0.1154496"/>
  </r>
  <r>
    <x v="5"/>
    <n v="7"/>
    <n v="7"/>
    <x v="0"/>
    <d v="2019-02-07T00:00:00"/>
    <s v="Avg of 4 NM Projects"/>
    <n v="11"/>
    <n v="7.81"/>
    <n v="4.3876404494382022E-2"/>
    <n v="23.61"/>
    <n v="23.84"/>
    <n v="0.18619039999999998"/>
  </r>
  <r>
    <x v="5"/>
    <n v="7"/>
    <n v="7"/>
    <x v="0"/>
    <d v="2019-02-07T00:00:00"/>
    <s v="Avg of 4 NM Projects"/>
    <n v="12"/>
    <n v="7.9350000000000005"/>
    <n v="4.457865168539326E-2"/>
    <n v="23.15"/>
    <n v="26.99"/>
    <n v="0.21416565000000001"/>
  </r>
  <r>
    <x v="5"/>
    <n v="7"/>
    <n v="7"/>
    <x v="0"/>
    <d v="2019-02-07T00:00:00"/>
    <s v="Avg of 4 NM Projects"/>
    <n v="13"/>
    <n v="7.43"/>
    <n v="4.1741573033707867E-2"/>
    <n v="22.97"/>
    <n v="23.79"/>
    <n v="0.17675969999999999"/>
  </r>
  <r>
    <x v="5"/>
    <n v="7"/>
    <n v="7"/>
    <x v="0"/>
    <d v="2019-02-07T00:00:00"/>
    <s v="Avg of 4 NM Projects"/>
    <n v="14"/>
    <n v="6.78"/>
    <n v="3.8089887640449439E-2"/>
    <n v="22.87"/>
    <n v="23.84"/>
    <n v="0.16163520000000001"/>
  </r>
  <r>
    <x v="5"/>
    <n v="7"/>
    <n v="7"/>
    <x v="0"/>
    <d v="2019-02-07T00:00:00"/>
    <s v="Avg of 4 NM Projects"/>
    <n v="15"/>
    <n v="3.4550000000000001"/>
    <n v="1.9410112359550563E-2"/>
    <n v="22.87"/>
    <n v="22.68"/>
    <n v="7.8359399999999996E-2"/>
  </r>
  <r>
    <x v="5"/>
    <n v="7"/>
    <n v="7"/>
    <x v="0"/>
    <d v="2019-02-07T00:00:00"/>
    <s v="Avg of 4 NM Projects"/>
    <n v="16"/>
    <n v="0.7649999999999999"/>
    <n v="4.2977528089887633E-3"/>
    <n v="22.86"/>
    <n v="23.52"/>
    <n v="1.79928E-2"/>
  </r>
  <r>
    <x v="5"/>
    <n v="7"/>
    <n v="7"/>
    <x v="0"/>
    <d v="2019-02-07T00:00:00"/>
    <s v="Avg of 4 NM Projects"/>
    <n v="17"/>
    <n v="-1.0249999999999999"/>
    <n v="-5.7584269662921345E-3"/>
    <n v="23.79"/>
    <n v="28.44"/>
    <n v="-2.9151E-2"/>
  </r>
  <r>
    <x v="5"/>
    <n v="7"/>
    <n v="7"/>
    <x v="0"/>
    <d v="2019-02-07T00:00:00"/>
    <s v="Avg of 4 NM Projects"/>
    <n v="18"/>
    <n v="-1.54"/>
    <n v="-8.6516853932584268E-3"/>
    <n v="33.9"/>
    <n v="30.37"/>
    <n v="-4.67698E-2"/>
  </r>
  <r>
    <x v="5"/>
    <n v="7"/>
    <n v="7"/>
    <x v="0"/>
    <d v="2019-02-07T00:00:00"/>
    <s v="Avg of 4 NM Projects"/>
    <n v="19"/>
    <n v="-1.54"/>
    <n v="-8.6516853932584268E-3"/>
    <n v="24.3"/>
    <n v="34.909999999999997"/>
    <n v="-5.3761399999999994E-2"/>
  </r>
  <r>
    <x v="5"/>
    <n v="7"/>
    <n v="7"/>
    <x v="0"/>
    <d v="2019-02-07T00:00:00"/>
    <s v="Avg of 4 NM Projects"/>
    <n v="20"/>
    <n v="-1.4100000000000001"/>
    <n v="-7.9213483146067416E-3"/>
    <n v="22.92"/>
    <n v="26.69"/>
    <n v="-3.7632900000000004E-2"/>
  </r>
  <r>
    <x v="5"/>
    <n v="7"/>
    <n v="7"/>
    <x v="0"/>
    <d v="2019-02-07T00:00:00"/>
    <s v="Avg of 4 NM Projects"/>
    <n v="21"/>
    <n v="-1.28"/>
    <n v="-7.1910112359550565E-3"/>
    <n v="24.88"/>
    <n v="27.23"/>
    <n v="-3.4854400000000001E-2"/>
  </r>
  <r>
    <x v="5"/>
    <n v="7"/>
    <n v="7"/>
    <x v="0"/>
    <d v="2019-02-07T00:00:00"/>
    <s v="Avg of 4 NM Projects"/>
    <n v="22"/>
    <n v="-1.28"/>
    <n v="-7.1910112359550565E-3"/>
    <n v="23.43"/>
    <n v="22.59"/>
    <n v="-2.8915199999999999E-2"/>
  </r>
  <r>
    <x v="5"/>
    <n v="7"/>
    <n v="7"/>
    <x v="0"/>
    <d v="2019-02-07T00:00:00"/>
    <s v="Avg of 4 NM Projects"/>
    <n v="23"/>
    <n v="-1.41"/>
    <n v="-7.9213483146067416E-3"/>
    <n v="22.24"/>
    <n v="28.61"/>
    <n v="-4.0340099999999997E-2"/>
  </r>
  <r>
    <x v="5"/>
    <n v="7"/>
    <n v="7"/>
    <x v="0"/>
    <d v="2019-02-07T00:00:00"/>
    <s v="Avg of 4 NM Projects"/>
    <n v="24"/>
    <n v="-1.28"/>
    <n v="-7.1910112359550565E-3"/>
    <n v="20.75"/>
    <n v="34.1"/>
    <n v="-4.3648000000000006E-2"/>
  </r>
  <r>
    <x v="5"/>
    <n v="8"/>
    <n v="1"/>
    <x v="0"/>
    <d v="2019-02-08T00:00:00"/>
    <s v="Avg of 4 NM Projects"/>
    <n v="1"/>
    <n v="-1.41"/>
    <n v="-7.9213483146067416E-3"/>
    <n v="20.83"/>
    <n v="26.22"/>
    <n v="-3.6970200000000002E-2"/>
  </r>
  <r>
    <x v="5"/>
    <n v="8"/>
    <n v="1"/>
    <x v="0"/>
    <d v="2019-02-08T00:00:00"/>
    <s v="Avg of 4 NM Projects"/>
    <n v="2"/>
    <n v="-1.54"/>
    <n v="-8.6516853932584268E-3"/>
    <n v="19.48"/>
    <n v="28.2"/>
    <n v="-4.3427999999999994E-2"/>
  </r>
  <r>
    <x v="5"/>
    <n v="8"/>
    <n v="1"/>
    <x v="0"/>
    <d v="2019-02-08T00:00:00"/>
    <s v="Avg of 4 NM Projects"/>
    <n v="3"/>
    <n v="-1.41"/>
    <n v="-7.9213483146067416E-3"/>
    <n v="19.46"/>
    <n v="27.62"/>
    <n v="-3.8944200000000005E-2"/>
  </r>
  <r>
    <x v="5"/>
    <n v="8"/>
    <n v="1"/>
    <x v="0"/>
    <d v="2019-02-08T00:00:00"/>
    <s v="Avg of 4 NM Projects"/>
    <n v="4"/>
    <n v="-1.4100000000000001"/>
    <n v="-7.9213483146067416E-3"/>
    <n v="18.940000000000001"/>
    <n v="30.9"/>
    <n v="-4.3569000000000004E-2"/>
  </r>
  <r>
    <x v="5"/>
    <n v="8"/>
    <n v="1"/>
    <x v="0"/>
    <d v="2019-02-08T00:00:00"/>
    <s v="Avg of 4 NM Projects"/>
    <n v="5"/>
    <n v="-1.28"/>
    <n v="-7.1910112359550565E-3"/>
    <n v="20.32"/>
    <n v="33.17"/>
    <n v="-4.2457600000000005E-2"/>
  </r>
  <r>
    <x v="5"/>
    <n v="8"/>
    <n v="1"/>
    <x v="0"/>
    <d v="2019-02-08T00:00:00"/>
    <s v="Avg of 4 NM Projects"/>
    <n v="6"/>
    <n v="-1.28"/>
    <n v="-7.1910112359550565E-3"/>
    <n v="21.36"/>
    <n v="41.57"/>
    <n v="-5.3209600000000003E-2"/>
  </r>
  <r>
    <x v="5"/>
    <n v="8"/>
    <n v="1"/>
    <x v="0"/>
    <d v="2019-02-08T00:00:00"/>
    <s v="Avg of 4 NM Projects"/>
    <n v="7"/>
    <n v="-1.4100000000000001"/>
    <n v="-7.9213483146067416E-3"/>
    <n v="25.63"/>
    <n v="35.86"/>
    <n v="-5.0562600000000006E-2"/>
  </r>
  <r>
    <x v="5"/>
    <n v="8"/>
    <n v="1"/>
    <x v="0"/>
    <d v="2019-02-08T00:00:00"/>
    <s v="Avg of 4 NM Projects"/>
    <n v="8"/>
    <n v="-1.5449999999999999"/>
    <n v="-8.679775280898876E-3"/>
    <n v="28.74"/>
    <n v="41.49"/>
    <n v="-6.4102050000000008E-2"/>
  </r>
  <r>
    <x v="5"/>
    <n v="8"/>
    <n v="1"/>
    <x v="0"/>
    <d v="2019-02-08T00:00:00"/>
    <s v="Avg of 4 NM Projects"/>
    <n v="9"/>
    <n v="0"/>
    <n v="0"/>
    <n v="28.96"/>
    <n v="39.090000000000003"/>
    <n v="0"/>
  </r>
  <r>
    <x v="5"/>
    <n v="8"/>
    <n v="1"/>
    <x v="0"/>
    <d v="2019-02-08T00:00:00"/>
    <s v="Avg of 4 NM Projects"/>
    <n v="10"/>
    <n v="5.25"/>
    <n v="2.9494382022471909E-2"/>
    <n v="26.45"/>
    <n v="56.6"/>
    <n v="0.29715000000000003"/>
  </r>
  <r>
    <x v="5"/>
    <n v="8"/>
    <n v="1"/>
    <x v="0"/>
    <d v="2019-02-08T00:00:00"/>
    <s v="Avg of 4 NM Projects"/>
    <n v="11"/>
    <n v="31.995000000000001"/>
    <n v="0.17974719101123596"/>
    <n v="25.46"/>
    <n v="47.19"/>
    <n v="1.5098440499999999"/>
  </r>
  <r>
    <x v="5"/>
    <n v="8"/>
    <n v="1"/>
    <x v="0"/>
    <d v="2019-02-08T00:00:00"/>
    <s v="Avg of 4 NM Projects"/>
    <n v="12"/>
    <n v="34.300000000000004"/>
    <n v="0.19269662921348318"/>
    <n v="23.77"/>
    <n v="41.62"/>
    <n v="1.4275660000000001"/>
  </r>
  <r>
    <x v="5"/>
    <n v="8"/>
    <n v="1"/>
    <x v="0"/>
    <d v="2019-02-08T00:00:00"/>
    <s v="Avg of 4 NM Projects"/>
    <n v="13"/>
    <n v="42.24"/>
    <n v="0.23730337078651687"/>
    <n v="23.89"/>
    <n v="21.76"/>
    <n v="0.91914240000000003"/>
  </r>
  <r>
    <x v="5"/>
    <n v="8"/>
    <n v="1"/>
    <x v="0"/>
    <d v="2019-02-08T00:00:00"/>
    <s v="Avg of 4 NM Projects"/>
    <n v="14"/>
    <n v="32.255000000000003"/>
    <n v="0.18120786516853934"/>
    <n v="23.57"/>
    <n v="17.899999999999999"/>
    <n v="0.57736450000000006"/>
  </r>
  <r>
    <x v="5"/>
    <n v="8"/>
    <n v="1"/>
    <x v="0"/>
    <d v="2019-02-08T00:00:00"/>
    <s v="Avg of 4 NM Projects"/>
    <n v="15"/>
    <n v="12.675000000000001"/>
    <n v="7.120786516853933E-2"/>
    <n v="21.85"/>
    <n v="17.96"/>
    <n v="0.22764300000000004"/>
  </r>
  <r>
    <x v="5"/>
    <n v="8"/>
    <n v="1"/>
    <x v="0"/>
    <d v="2019-02-08T00:00:00"/>
    <s v="Avg of 4 NM Projects"/>
    <n v="16"/>
    <n v="7.035000000000001"/>
    <n v="3.9522471910112364E-2"/>
    <n v="22.98"/>
    <n v="19.25"/>
    <n v="0.13542375000000001"/>
  </r>
  <r>
    <x v="5"/>
    <n v="8"/>
    <n v="1"/>
    <x v="0"/>
    <d v="2019-02-08T00:00:00"/>
    <s v="Avg of 4 NM Projects"/>
    <n v="17"/>
    <n v="1.5400000000000003"/>
    <n v="8.6516853932584285E-3"/>
    <n v="24.18"/>
    <n v="23.05"/>
    <n v="3.5497000000000008E-2"/>
  </r>
  <r>
    <x v="5"/>
    <n v="8"/>
    <n v="1"/>
    <x v="0"/>
    <d v="2019-02-08T00:00:00"/>
    <s v="Avg of 4 NM Projects"/>
    <n v="18"/>
    <n v="-1.4100000000000001"/>
    <n v="-7.9213483146067416E-3"/>
    <n v="34.729999999999997"/>
    <n v="26.27"/>
    <n v="-3.7040700000000003E-2"/>
  </r>
  <r>
    <x v="5"/>
    <n v="8"/>
    <n v="1"/>
    <x v="0"/>
    <d v="2019-02-08T00:00:00"/>
    <s v="Avg of 4 NM Projects"/>
    <n v="19"/>
    <n v="-1.28"/>
    <n v="-7.1910112359550565E-3"/>
    <n v="33.57"/>
    <n v="35.43"/>
    <n v="-4.5350399999999999E-2"/>
  </r>
  <r>
    <x v="5"/>
    <n v="8"/>
    <n v="1"/>
    <x v="0"/>
    <d v="2019-02-08T00:00:00"/>
    <s v="Avg of 4 NM Projects"/>
    <n v="20"/>
    <n v="-1.67"/>
    <n v="-9.382022471910112E-3"/>
    <n v="32.35"/>
    <n v="26.21"/>
    <n v="-4.3770699999999996E-2"/>
  </r>
  <r>
    <x v="5"/>
    <n v="8"/>
    <n v="1"/>
    <x v="0"/>
    <d v="2019-02-08T00:00:00"/>
    <s v="Avg of 4 NM Projects"/>
    <n v="21"/>
    <n v="-1.54"/>
    <n v="-8.6516853932584268E-3"/>
    <n v="25.08"/>
    <n v="27.78"/>
    <n v="-4.2781200000000005E-2"/>
  </r>
  <r>
    <x v="5"/>
    <n v="8"/>
    <n v="1"/>
    <x v="0"/>
    <d v="2019-02-08T00:00:00"/>
    <s v="Avg of 4 NM Projects"/>
    <n v="22"/>
    <n v="-1.41"/>
    <n v="-7.9213483146067416E-3"/>
    <n v="23.98"/>
    <n v="23.51"/>
    <n v="-3.3149099999999994E-2"/>
  </r>
  <r>
    <x v="5"/>
    <n v="8"/>
    <n v="1"/>
    <x v="0"/>
    <d v="2019-02-08T00:00:00"/>
    <s v="Avg of 4 NM Projects"/>
    <n v="23"/>
    <n v="-1.4100000000000001"/>
    <n v="-7.9213483146067416E-3"/>
    <n v="23.81"/>
    <n v="26.87"/>
    <n v="-3.7886700000000002E-2"/>
  </r>
  <r>
    <x v="5"/>
    <n v="8"/>
    <n v="1"/>
    <x v="0"/>
    <d v="2019-02-08T00:00:00"/>
    <s v="Avg of 4 NM Projects"/>
    <n v="24"/>
    <n v="-1.28"/>
    <n v="-7.1910112359550565E-3"/>
    <n v="22.79"/>
    <n v="36.549999999999997"/>
    <n v="-4.6783999999999999E-2"/>
  </r>
  <r>
    <x v="5"/>
    <n v="9"/>
    <n v="2"/>
    <x v="0"/>
    <d v="2019-02-09T00:00:00"/>
    <s v="Avg of 4 NM Projects"/>
    <n v="1"/>
    <n v="-1.41"/>
    <n v="-7.9213483146067416E-3"/>
    <n v="27.14"/>
    <n v="23.66"/>
    <n v="-3.3360599999999997E-2"/>
  </r>
  <r>
    <x v="5"/>
    <n v="9"/>
    <n v="2"/>
    <x v="0"/>
    <d v="2019-02-09T00:00:00"/>
    <s v="Avg of 4 NM Projects"/>
    <n v="2"/>
    <n v="-1.4100000000000001"/>
    <n v="-7.9213483146067416E-3"/>
    <n v="26.84"/>
    <n v="27.25"/>
    <n v="-3.8422500000000005E-2"/>
  </r>
  <r>
    <x v="5"/>
    <n v="9"/>
    <n v="2"/>
    <x v="0"/>
    <d v="2019-02-09T00:00:00"/>
    <s v="Avg of 4 NM Projects"/>
    <n v="3"/>
    <n v="-1.4100000000000001"/>
    <n v="-7.9213483146067416E-3"/>
    <n v="26.93"/>
    <n v="26.77"/>
    <n v="-3.7745700000000007E-2"/>
  </r>
  <r>
    <x v="5"/>
    <n v="9"/>
    <n v="2"/>
    <x v="0"/>
    <d v="2019-02-09T00:00:00"/>
    <s v="Avg of 4 NM Projects"/>
    <n v="4"/>
    <n v="-1.4100000000000001"/>
    <n v="-7.9213483146067416E-3"/>
    <n v="26.6"/>
    <n v="24.19"/>
    <n v="-3.410790000000001E-2"/>
  </r>
  <r>
    <x v="5"/>
    <n v="9"/>
    <n v="2"/>
    <x v="0"/>
    <d v="2019-02-09T00:00:00"/>
    <s v="Avg of 4 NM Projects"/>
    <n v="5"/>
    <n v="-1.41"/>
    <n v="-7.9213483146067416E-3"/>
    <n v="27.07"/>
    <n v="27.71"/>
    <n v="-3.9071100000000004E-2"/>
  </r>
  <r>
    <x v="5"/>
    <n v="9"/>
    <n v="2"/>
    <x v="0"/>
    <d v="2019-02-09T00:00:00"/>
    <s v="Avg of 4 NM Projects"/>
    <n v="6"/>
    <n v="-1.28"/>
    <n v="-7.1910112359550565E-3"/>
    <n v="27.42"/>
    <n v="26.36"/>
    <n v="-3.3740800000000001E-2"/>
  </r>
  <r>
    <x v="5"/>
    <n v="9"/>
    <n v="2"/>
    <x v="0"/>
    <d v="2019-02-09T00:00:00"/>
    <s v="Avg of 4 NM Projects"/>
    <n v="7"/>
    <n v="-1.41"/>
    <n v="-7.9213483146067416E-3"/>
    <n v="33.32"/>
    <n v="26.33"/>
    <n v="-3.7125299999999993E-2"/>
  </r>
  <r>
    <x v="5"/>
    <n v="9"/>
    <n v="2"/>
    <x v="1"/>
    <d v="2019-02-09T00:00:00"/>
    <s v="Avg of 4 NM Projects"/>
    <n v="8"/>
    <n v="-0.12999999999999978"/>
    <n v="-7.3033707865168419E-4"/>
    <n v="33.31"/>
    <n v="36.65"/>
    <n v="-4.7644999999999918E-3"/>
  </r>
  <r>
    <x v="5"/>
    <n v="9"/>
    <n v="2"/>
    <x v="1"/>
    <d v="2019-02-09T00:00:00"/>
    <s v="Avg of 4 NM Projects"/>
    <n v="9"/>
    <n v="13.440000000000001"/>
    <n v="7.5505617977528097E-2"/>
    <n v="35.31"/>
    <n v="23.08"/>
    <n v="0.3101952"/>
  </r>
  <r>
    <x v="5"/>
    <n v="9"/>
    <n v="2"/>
    <x v="1"/>
    <d v="2019-02-09T00:00:00"/>
    <s v="Avg of 4 NM Projects"/>
    <n v="10"/>
    <n v="30.595000000000002"/>
    <n v="0.17188202247191012"/>
    <n v="28.9"/>
    <n v="21.05"/>
    <n v="0.64402475000000003"/>
  </r>
  <r>
    <x v="5"/>
    <n v="9"/>
    <n v="2"/>
    <x v="1"/>
    <d v="2019-02-09T00:00:00"/>
    <s v="Avg of 4 NM Projects"/>
    <n v="11"/>
    <n v="41.984999999999999"/>
    <n v="0.23587078651685392"/>
    <n v="35"/>
    <n v="24.99"/>
    <n v="1.0492051499999999"/>
  </r>
  <r>
    <x v="5"/>
    <n v="9"/>
    <n v="2"/>
    <x v="1"/>
    <d v="2019-02-09T00:00:00"/>
    <s v="Avg of 4 NM Projects"/>
    <n v="12"/>
    <n v="48.384999999999998"/>
    <n v="0.27182584269662918"/>
    <n v="26.48"/>
    <n v="24.38"/>
    <n v="1.1796262999999998"/>
  </r>
  <r>
    <x v="5"/>
    <n v="9"/>
    <n v="2"/>
    <x v="1"/>
    <d v="2019-02-09T00:00:00"/>
    <s v="Avg of 4 NM Projects"/>
    <n v="13"/>
    <n v="49.665000000000006"/>
    <n v="0.2790168539325843"/>
    <n v="24.89"/>
    <n v="23.95"/>
    <n v="1.1894767500000001"/>
  </r>
  <r>
    <x v="5"/>
    <n v="9"/>
    <n v="2"/>
    <x v="1"/>
    <d v="2019-02-09T00:00:00"/>
    <s v="Avg of 4 NM Projects"/>
    <n v="14"/>
    <n v="45.059999999999995"/>
    <n v="0.25314606741573031"/>
    <n v="24.46"/>
    <n v="16.350000000000001"/>
    <n v="0.73673100000000002"/>
  </r>
  <r>
    <x v="5"/>
    <n v="9"/>
    <n v="2"/>
    <x v="1"/>
    <d v="2019-02-09T00:00:00"/>
    <s v="Avg of 4 NM Projects"/>
    <n v="15"/>
    <n v="36.605000000000004"/>
    <n v="0.20564606741573035"/>
    <n v="24.49"/>
    <n v="23.48"/>
    <n v="0.85948540000000018"/>
  </r>
  <r>
    <x v="5"/>
    <n v="9"/>
    <n v="2"/>
    <x v="1"/>
    <d v="2019-02-09T00:00:00"/>
    <s v="Avg of 4 NM Projects"/>
    <n v="16"/>
    <n v="23.55"/>
    <n v="0.13230337078651686"/>
    <n v="27.51"/>
    <n v="27.91"/>
    <n v="0.65728050000000005"/>
  </r>
  <r>
    <x v="5"/>
    <n v="9"/>
    <n v="2"/>
    <x v="1"/>
    <d v="2019-02-09T00:00:00"/>
    <s v="Avg of 4 NM Projects"/>
    <n v="17"/>
    <n v="7.1649999999999991"/>
    <n v="4.0252808988764037E-2"/>
    <n v="35.880000000000003"/>
    <n v="37.5"/>
    <n v="0.26868749999999997"/>
  </r>
  <r>
    <x v="5"/>
    <n v="9"/>
    <n v="2"/>
    <x v="1"/>
    <d v="2019-02-09T00:00:00"/>
    <s v="Avg of 4 NM Projects"/>
    <n v="18"/>
    <n v="-1.54"/>
    <n v="-8.6516853932584268E-3"/>
    <n v="46.65"/>
    <n v="44.23"/>
    <n v="-6.81142E-2"/>
  </r>
  <r>
    <x v="5"/>
    <n v="9"/>
    <n v="2"/>
    <x v="1"/>
    <d v="2019-02-09T00:00:00"/>
    <s v="Avg of 4 NM Projects"/>
    <n v="19"/>
    <n v="-1.28"/>
    <n v="-7.1910112359550565E-3"/>
    <n v="47.97"/>
    <n v="50.56"/>
    <n v="-6.4716800000000005E-2"/>
  </r>
  <r>
    <x v="5"/>
    <n v="9"/>
    <n v="2"/>
    <x v="1"/>
    <d v="2019-02-09T00:00:00"/>
    <s v="Avg of 4 NM Projects"/>
    <n v="20"/>
    <n v="-1.28"/>
    <n v="-7.1910112359550565E-3"/>
    <n v="41.55"/>
    <n v="49.8"/>
    <n v="-6.3743999999999995E-2"/>
  </r>
  <r>
    <x v="5"/>
    <n v="9"/>
    <n v="2"/>
    <x v="1"/>
    <d v="2019-02-09T00:00:00"/>
    <s v="Avg of 4 NM Projects"/>
    <n v="21"/>
    <n v="-1.4100000000000001"/>
    <n v="-7.9213483146067416E-3"/>
    <n v="37.93"/>
    <n v="42.66"/>
    <n v="-6.0150600000000005E-2"/>
  </r>
  <r>
    <x v="5"/>
    <n v="9"/>
    <n v="2"/>
    <x v="1"/>
    <d v="2019-02-09T00:00:00"/>
    <s v="Avg of 4 NM Projects"/>
    <n v="22"/>
    <n v="-0.39"/>
    <n v="-2.1910112359550564E-3"/>
    <n v="35.75"/>
    <n v="36.92"/>
    <n v="-1.4398800000000002E-2"/>
  </r>
  <r>
    <x v="5"/>
    <n v="9"/>
    <n v="2"/>
    <x v="1"/>
    <d v="2019-02-09T00:00:00"/>
    <s v="Avg of 4 NM Projects"/>
    <n v="23"/>
    <n v="-1.41"/>
    <n v="-7.9213483146067416E-3"/>
    <n v="34"/>
    <n v="32.409999999999997"/>
    <n v="-4.5698099999999992E-2"/>
  </r>
  <r>
    <x v="5"/>
    <n v="9"/>
    <n v="2"/>
    <x v="0"/>
    <d v="2019-02-09T00:00:00"/>
    <s v="Avg of 4 NM Projects"/>
    <n v="24"/>
    <n v="-1.4100000000000001"/>
    <n v="-7.9213483146067416E-3"/>
    <n v="33.19"/>
    <n v="30.02"/>
    <n v="-4.2328200000000003E-2"/>
  </r>
  <r>
    <x v="5"/>
    <n v="10"/>
    <n v="3"/>
    <x v="0"/>
    <d v="2019-02-10T00:00:00"/>
    <s v="Avg of 4 NM Projects"/>
    <n v="1"/>
    <n v="-1.28"/>
    <n v="-7.1910112359550565E-3"/>
    <n v="34.99"/>
    <n v="37.46"/>
    <n v="-4.7948800000000007E-2"/>
  </r>
  <r>
    <x v="5"/>
    <n v="10"/>
    <n v="3"/>
    <x v="0"/>
    <d v="2019-02-10T00:00:00"/>
    <s v="Avg of 4 NM Projects"/>
    <n v="2"/>
    <n v="-1.28"/>
    <n v="-7.1910112359550565E-3"/>
    <n v="31.84"/>
    <n v="39.94"/>
    <n v="-5.1123199999999994E-2"/>
  </r>
  <r>
    <x v="5"/>
    <n v="10"/>
    <n v="3"/>
    <x v="0"/>
    <d v="2019-02-10T00:00:00"/>
    <s v="Avg of 4 NM Projects"/>
    <n v="3"/>
    <n v="-1.41"/>
    <n v="-7.9213483146067416E-3"/>
    <n v="38.25"/>
    <n v="39.880000000000003"/>
    <n v="-5.6230800000000004E-2"/>
  </r>
  <r>
    <x v="5"/>
    <n v="10"/>
    <n v="3"/>
    <x v="0"/>
    <d v="2019-02-10T00:00:00"/>
    <s v="Avg of 4 NM Projects"/>
    <n v="4"/>
    <n v="-1.54"/>
    <n v="-8.6516853932584268E-3"/>
    <n v="38.22"/>
    <n v="40.869999999999997"/>
    <n v="-6.2939800000000004E-2"/>
  </r>
  <r>
    <x v="5"/>
    <n v="10"/>
    <n v="3"/>
    <x v="0"/>
    <d v="2019-02-10T00:00:00"/>
    <s v="Avg of 4 NM Projects"/>
    <n v="5"/>
    <n v="-1.28"/>
    <n v="-7.1910112359550565E-3"/>
    <n v="36.57"/>
    <n v="28.99"/>
    <n v="-3.71072E-2"/>
  </r>
  <r>
    <x v="5"/>
    <n v="10"/>
    <n v="3"/>
    <x v="0"/>
    <d v="2019-02-10T00:00:00"/>
    <s v="Avg of 4 NM Projects"/>
    <n v="6"/>
    <n v="-1.41"/>
    <n v="-7.9213483146067416E-3"/>
    <n v="36.29"/>
    <n v="40.39"/>
    <n v="-5.6949899999999998E-2"/>
  </r>
  <r>
    <x v="5"/>
    <n v="10"/>
    <n v="3"/>
    <x v="0"/>
    <d v="2019-02-10T00:00:00"/>
    <s v="Avg of 4 NM Projects"/>
    <n v="7"/>
    <n v="-1.54"/>
    <n v="-8.6516853932584268E-3"/>
    <n v="36.51"/>
    <n v="26.37"/>
    <n v="-4.0609800000000001E-2"/>
  </r>
  <r>
    <x v="5"/>
    <n v="10"/>
    <n v="3"/>
    <x v="1"/>
    <d v="2019-02-10T00:00:00"/>
    <s v="Avg of 4 NM Projects"/>
    <n v="8"/>
    <n v="4.0949999999999998"/>
    <n v="2.3005617977528089E-2"/>
    <n v="40.04"/>
    <n v="46.45"/>
    <n v="0.19021274999999999"/>
  </r>
  <r>
    <x v="5"/>
    <n v="10"/>
    <n v="3"/>
    <x v="1"/>
    <d v="2019-02-10T00:00:00"/>
    <s v="Avg of 4 NM Projects"/>
    <n v="9"/>
    <n v="22.400000000000002"/>
    <n v="0.12584269662921349"/>
    <n v="37.78"/>
    <n v="24.81"/>
    <n v="0.55574400000000002"/>
  </r>
  <r>
    <x v="5"/>
    <n v="10"/>
    <n v="3"/>
    <x v="1"/>
    <d v="2019-02-10T00:00:00"/>
    <s v="Avg of 4 NM Projects"/>
    <n v="10"/>
    <n v="36.605000000000004"/>
    <n v="0.20564606741573035"/>
    <n v="35.21"/>
    <n v="22.83"/>
    <n v="0.83569215000000008"/>
  </r>
  <r>
    <x v="5"/>
    <n v="10"/>
    <n v="3"/>
    <x v="1"/>
    <d v="2019-02-10T00:00:00"/>
    <s v="Avg of 4 NM Projects"/>
    <n v="11"/>
    <n v="45.954999999999998"/>
    <n v="0.25817415730337079"/>
    <n v="31.35"/>
    <n v="22.09"/>
    <n v="1.01514595"/>
  </r>
  <r>
    <x v="5"/>
    <n v="10"/>
    <n v="3"/>
    <x v="1"/>
    <d v="2019-02-10T00:00:00"/>
    <s v="Avg of 4 NM Projects"/>
    <n v="12"/>
    <n v="49.66"/>
    <n v="0.27898876404494383"/>
    <n v="32.549999999999997"/>
    <n v="24.72"/>
    <n v="1.2275951999999997"/>
  </r>
  <r>
    <x v="5"/>
    <n v="10"/>
    <n v="3"/>
    <x v="1"/>
    <d v="2019-02-10T00:00:00"/>
    <s v="Avg of 4 NM Projects"/>
    <n v="13"/>
    <n v="36.734999999999999"/>
    <n v="0.20637640449438202"/>
    <n v="30.99"/>
    <n v="24.09"/>
    <n v="0.88494614999999999"/>
  </r>
  <r>
    <x v="5"/>
    <n v="10"/>
    <n v="3"/>
    <x v="1"/>
    <d v="2019-02-10T00:00:00"/>
    <s v="Avg of 4 NM Projects"/>
    <n v="14"/>
    <n v="46.21"/>
    <n v="0.25960674157303371"/>
    <n v="26.15"/>
    <n v="26.52"/>
    <n v="1.2254891999999999"/>
  </r>
  <r>
    <x v="5"/>
    <n v="10"/>
    <n v="3"/>
    <x v="1"/>
    <d v="2019-02-10T00:00:00"/>
    <s v="Avg of 4 NM Projects"/>
    <n v="15"/>
    <n v="38.144999999999996"/>
    <n v="0.21429775280898875"/>
    <n v="26.1"/>
    <n v="25.16"/>
    <n v="0.95972819999999992"/>
  </r>
  <r>
    <x v="5"/>
    <n v="10"/>
    <n v="3"/>
    <x v="1"/>
    <d v="2019-02-10T00:00:00"/>
    <s v="Avg of 4 NM Projects"/>
    <n v="16"/>
    <n v="26.115000000000002"/>
    <n v="0.14671348314606741"/>
    <n v="27.01"/>
    <n v="24.05"/>
    <n v="0.62806575000000009"/>
  </r>
  <r>
    <x v="5"/>
    <n v="10"/>
    <n v="3"/>
    <x v="1"/>
    <d v="2019-02-10T00:00:00"/>
    <s v="Avg of 4 NM Projects"/>
    <n v="17"/>
    <n v="8.5749999999999993"/>
    <n v="4.8174157303370782E-2"/>
    <n v="31.94"/>
    <n v="33.68"/>
    <n v="0.28880600000000001"/>
  </r>
  <r>
    <x v="5"/>
    <n v="10"/>
    <n v="3"/>
    <x v="1"/>
    <d v="2019-02-10T00:00:00"/>
    <s v="Avg of 4 NM Projects"/>
    <n v="18"/>
    <n v="-1.54"/>
    <n v="-8.6516853932584268E-3"/>
    <n v="49.24"/>
    <n v="59.17"/>
    <n v="-9.1121800000000003E-2"/>
  </r>
  <r>
    <x v="5"/>
    <n v="10"/>
    <n v="3"/>
    <x v="1"/>
    <d v="2019-02-10T00:00:00"/>
    <s v="Avg of 4 NM Projects"/>
    <n v="19"/>
    <n v="-1.67"/>
    <n v="-9.382022471910112E-3"/>
    <n v="47"/>
    <n v="86.27"/>
    <n v="-0.1440709"/>
  </r>
  <r>
    <x v="5"/>
    <n v="10"/>
    <n v="3"/>
    <x v="1"/>
    <d v="2019-02-10T00:00:00"/>
    <s v="Avg of 4 NM Projects"/>
    <n v="20"/>
    <n v="-1.54"/>
    <n v="-8.6516853932584268E-3"/>
    <n v="43"/>
    <n v="54.45"/>
    <n v="-8.3853000000000011E-2"/>
  </r>
  <r>
    <x v="5"/>
    <n v="10"/>
    <n v="3"/>
    <x v="1"/>
    <d v="2019-02-10T00:00:00"/>
    <s v="Avg of 4 NM Projects"/>
    <n v="21"/>
    <n v="-1.67"/>
    <n v="-9.382022471910112E-3"/>
    <n v="33.68"/>
    <n v="49.1"/>
    <n v="-8.1997E-2"/>
  </r>
  <r>
    <x v="5"/>
    <n v="10"/>
    <n v="3"/>
    <x v="1"/>
    <d v="2019-02-10T00:00:00"/>
    <s v="Avg of 4 NM Projects"/>
    <n v="22"/>
    <n v="-1.41"/>
    <n v="-7.9213483146067416E-3"/>
    <n v="31.09"/>
    <n v="43.22"/>
    <n v="-6.09402E-2"/>
  </r>
  <r>
    <x v="5"/>
    <n v="10"/>
    <n v="3"/>
    <x v="1"/>
    <d v="2019-02-10T00:00:00"/>
    <s v="Avg of 4 NM Projects"/>
    <n v="23"/>
    <n v="-1.41"/>
    <n v="-7.9213483146067416E-3"/>
    <n v="31.16"/>
    <n v="34.26"/>
    <n v="-4.8306599999999998E-2"/>
  </r>
  <r>
    <x v="5"/>
    <n v="10"/>
    <n v="3"/>
    <x v="0"/>
    <d v="2019-02-10T00:00:00"/>
    <s v="Avg of 4 NM Projects"/>
    <n v="24"/>
    <n v="-1.41"/>
    <n v="-7.9213483146067416E-3"/>
    <n v="26.3"/>
    <n v="25.48"/>
    <n v="-3.5926800000000002E-2"/>
  </r>
  <r>
    <x v="5"/>
    <n v="11"/>
    <n v="4"/>
    <x v="0"/>
    <d v="2019-02-11T00:00:00"/>
    <s v="Avg of 4 NM Projects"/>
    <n v="1"/>
    <n v="-1.41"/>
    <n v="-7.9213483146067416E-3"/>
    <n v="33.1"/>
    <n v="26.18"/>
    <n v="-3.6913799999999997E-2"/>
  </r>
  <r>
    <x v="5"/>
    <n v="11"/>
    <n v="4"/>
    <x v="0"/>
    <d v="2019-02-11T00:00:00"/>
    <s v="Avg of 4 NM Projects"/>
    <n v="2"/>
    <n v="-1.54"/>
    <n v="-8.6516853932584268E-3"/>
    <n v="27.49"/>
    <n v="23.88"/>
    <n v="-3.6775200000000001E-2"/>
  </r>
  <r>
    <x v="5"/>
    <n v="11"/>
    <n v="4"/>
    <x v="0"/>
    <d v="2019-02-11T00:00:00"/>
    <s v="Avg of 4 NM Projects"/>
    <n v="3"/>
    <n v="-1.4100000000000001"/>
    <n v="-7.9213483146067416E-3"/>
    <n v="26.19"/>
    <n v="26.11"/>
    <n v="-3.6815100000000003E-2"/>
  </r>
  <r>
    <x v="5"/>
    <n v="11"/>
    <n v="4"/>
    <x v="0"/>
    <d v="2019-02-11T00:00:00"/>
    <s v="Avg of 4 NM Projects"/>
    <n v="4"/>
    <n v="-1.54"/>
    <n v="-8.6516853932584268E-3"/>
    <n v="27.54"/>
    <n v="30.1"/>
    <n v="-4.6354000000000006E-2"/>
  </r>
  <r>
    <x v="5"/>
    <n v="11"/>
    <n v="4"/>
    <x v="0"/>
    <d v="2019-02-11T00:00:00"/>
    <s v="Avg of 4 NM Projects"/>
    <n v="5"/>
    <n v="-1.54"/>
    <n v="-8.6516853932584268E-3"/>
    <n v="30.75"/>
    <n v="31.88"/>
    <n v="-4.9095199999999999E-2"/>
  </r>
  <r>
    <x v="5"/>
    <n v="11"/>
    <n v="4"/>
    <x v="0"/>
    <d v="2019-02-11T00:00:00"/>
    <s v="Avg of 4 NM Projects"/>
    <n v="6"/>
    <n v="-1.41"/>
    <n v="-7.9213483146067416E-3"/>
    <n v="36.590000000000003"/>
    <n v="27.89"/>
    <n v="-3.9324900000000003E-2"/>
  </r>
  <r>
    <x v="5"/>
    <n v="11"/>
    <n v="4"/>
    <x v="0"/>
    <d v="2019-02-11T00:00:00"/>
    <s v="Avg of 4 NM Projects"/>
    <n v="7"/>
    <n v="-1.4100000000000001"/>
    <n v="-7.9213483146067416E-3"/>
    <n v="43.48"/>
    <n v="48.48"/>
    <n v="-6.8356800000000009E-2"/>
  </r>
  <r>
    <x v="5"/>
    <n v="11"/>
    <n v="4"/>
    <x v="1"/>
    <d v="2019-02-11T00:00:00"/>
    <s v="Avg of 4 NM Projects"/>
    <n v="8"/>
    <n v="4.8650000000000002"/>
    <n v="2.7331460674157305E-2"/>
    <n v="49.86"/>
    <n v="53.68"/>
    <n v="0.26115320000000003"/>
  </r>
  <r>
    <x v="5"/>
    <n v="11"/>
    <n v="4"/>
    <x v="1"/>
    <d v="2019-02-11T00:00:00"/>
    <s v="Avg of 4 NM Projects"/>
    <n v="9"/>
    <n v="23.17"/>
    <n v="0.13016853932584271"/>
    <n v="52.06"/>
    <n v="41.53"/>
    <n v="0.96225010000000011"/>
  </r>
  <r>
    <x v="5"/>
    <n v="11"/>
    <n v="4"/>
    <x v="1"/>
    <d v="2019-02-11T00:00:00"/>
    <s v="Avg of 4 NM Projects"/>
    <n v="10"/>
    <n v="37.629999999999995"/>
    <n v="0.21140449438202244"/>
    <n v="49.3"/>
    <n v="41.32"/>
    <n v="1.5548715999999998"/>
  </r>
  <r>
    <x v="5"/>
    <n v="11"/>
    <n v="4"/>
    <x v="1"/>
    <d v="2019-02-11T00:00:00"/>
    <s v="Avg of 4 NM Projects"/>
    <n v="11"/>
    <n v="47.11"/>
    <n v="0.26466292134831459"/>
    <n v="43.15"/>
    <n v="25.51"/>
    <n v="1.2017761"/>
  </r>
  <r>
    <x v="5"/>
    <n v="11"/>
    <n v="4"/>
    <x v="1"/>
    <d v="2019-02-11T00:00:00"/>
    <s v="Avg of 4 NM Projects"/>
    <n v="12"/>
    <n v="51.199999999999996"/>
    <n v="0.28764044943820222"/>
    <n v="43.89"/>
    <n v="28.9"/>
    <n v="1.4796799999999999"/>
  </r>
  <r>
    <x v="5"/>
    <n v="11"/>
    <n v="4"/>
    <x v="1"/>
    <d v="2019-02-11T00:00:00"/>
    <s v="Avg of 4 NM Projects"/>
    <n v="13"/>
    <n v="51.834999999999994"/>
    <n v="0.2912078651685393"/>
    <n v="38.93"/>
    <n v="27.62"/>
    <n v="1.4316826999999999"/>
  </r>
  <r>
    <x v="5"/>
    <n v="11"/>
    <n v="4"/>
    <x v="1"/>
    <d v="2019-02-11T00:00:00"/>
    <s v="Avg of 4 NM Projects"/>
    <n v="14"/>
    <n v="47.365000000000002"/>
    <n v="0.26609550561797751"/>
    <n v="36.31"/>
    <n v="26.36"/>
    <n v="1.2485414000000001"/>
  </r>
  <r>
    <x v="5"/>
    <n v="11"/>
    <n v="4"/>
    <x v="1"/>
    <d v="2019-02-11T00:00:00"/>
    <s v="Avg of 4 NM Projects"/>
    <n v="15"/>
    <n v="39.68"/>
    <n v="0.22292134831460675"/>
    <n v="33.340000000000003"/>
    <n v="24.29"/>
    <n v="0.9638272"/>
  </r>
  <r>
    <x v="5"/>
    <n v="11"/>
    <n v="4"/>
    <x v="1"/>
    <d v="2019-02-11T00:00:00"/>
    <s v="Avg of 4 NM Projects"/>
    <n v="16"/>
    <n v="27.01"/>
    <n v="0.15174157303370786"/>
    <n v="36.25"/>
    <n v="28.04"/>
    <n v="0.75736040000000004"/>
  </r>
  <r>
    <x v="5"/>
    <n v="11"/>
    <n v="4"/>
    <x v="1"/>
    <d v="2019-02-11T00:00:00"/>
    <s v="Avg of 4 NM Projects"/>
    <n v="17"/>
    <n v="9.3500000000000014"/>
    <n v="5.2528089887640454E-2"/>
    <n v="41.22"/>
    <n v="33"/>
    <n v="0.30855000000000005"/>
  </r>
  <r>
    <x v="5"/>
    <n v="11"/>
    <n v="4"/>
    <x v="1"/>
    <d v="2019-02-11T00:00:00"/>
    <s v="Avg of 4 NM Projects"/>
    <n v="18"/>
    <n v="-1.4100000000000001"/>
    <n v="-7.9213483146067416E-3"/>
    <n v="57.91"/>
    <n v="40.31"/>
    <n v="-5.6837100000000008E-2"/>
  </r>
  <r>
    <x v="5"/>
    <n v="11"/>
    <n v="4"/>
    <x v="1"/>
    <d v="2019-02-11T00:00:00"/>
    <s v="Avg of 4 NM Projects"/>
    <n v="19"/>
    <n v="-1.54"/>
    <n v="-8.6516853932584268E-3"/>
    <n v="53.4"/>
    <n v="44.01"/>
    <n v="-6.77754E-2"/>
  </r>
  <r>
    <x v="5"/>
    <n v="11"/>
    <n v="4"/>
    <x v="1"/>
    <d v="2019-02-11T00:00:00"/>
    <s v="Avg of 4 NM Projects"/>
    <n v="20"/>
    <n v="-1.28"/>
    <n v="-7.1910112359550565E-3"/>
    <n v="49.24"/>
    <n v="38.26"/>
    <n v="-4.8972799999999997E-2"/>
  </r>
  <r>
    <x v="5"/>
    <n v="11"/>
    <n v="4"/>
    <x v="1"/>
    <d v="2019-02-11T00:00:00"/>
    <s v="Avg of 4 NM Projects"/>
    <n v="21"/>
    <n v="-1.41"/>
    <n v="-7.9213483146067416E-3"/>
    <n v="45.94"/>
    <n v="34.799999999999997"/>
    <n v="-4.9067999999999994E-2"/>
  </r>
  <r>
    <x v="5"/>
    <n v="11"/>
    <n v="4"/>
    <x v="1"/>
    <d v="2019-02-11T00:00:00"/>
    <s v="Avg of 4 NM Projects"/>
    <n v="22"/>
    <n v="-1.41"/>
    <n v="-7.9213483146067416E-3"/>
    <n v="39.75"/>
    <n v="30.63"/>
    <n v="-4.3188299999999999E-2"/>
  </r>
  <r>
    <x v="5"/>
    <n v="11"/>
    <n v="4"/>
    <x v="1"/>
    <d v="2019-02-11T00:00:00"/>
    <s v="Avg of 4 NM Projects"/>
    <n v="23"/>
    <n v="-1.9249999999999998"/>
    <n v="-1.0814606741573033E-2"/>
    <n v="36.79"/>
    <n v="34.94"/>
    <n v="-6.7259499999999986E-2"/>
  </r>
  <r>
    <x v="5"/>
    <n v="11"/>
    <n v="4"/>
    <x v="0"/>
    <d v="2019-02-11T00:00:00"/>
    <s v="Avg of 4 NM Projects"/>
    <n v="24"/>
    <n v="-1.41"/>
    <n v="-7.9213483146067416E-3"/>
    <n v="39.42"/>
    <n v="28.51"/>
    <n v="-4.0199100000000001E-2"/>
  </r>
  <r>
    <x v="5"/>
    <n v="12"/>
    <n v="5"/>
    <x v="0"/>
    <d v="2019-02-12T00:00:00"/>
    <s v="Avg of 4 NM Projects"/>
    <n v="1"/>
    <n v="-1.54"/>
    <n v="-8.6516853932584268E-3"/>
    <n v="40.78"/>
    <n v="27.31"/>
    <n v="-4.2057400000000002E-2"/>
  </r>
  <r>
    <x v="5"/>
    <n v="12"/>
    <n v="5"/>
    <x v="0"/>
    <d v="2019-02-12T00:00:00"/>
    <s v="Avg of 4 NM Projects"/>
    <n v="2"/>
    <n v="-1.54"/>
    <n v="-8.6516853932584268E-3"/>
    <n v="39.11"/>
    <n v="19.440000000000001"/>
    <n v="-2.9937600000000002E-2"/>
  </r>
  <r>
    <x v="5"/>
    <n v="12"/>
    <n v="5"/>
    <x v="0"/>
    <d v="2019-02-12T00:00:00"/>
    <s v="Avg of 4 NM Projects"/>
    <n v="3"/>
    <n v="-1.41"/>
    <n v="-7.9213483146067416E-3"/>
    <n v="36.6"/>
    <n v="25.04"/>
    <n v="-3.5306399999999995E-2"/>
  </r>
  <r>
    <x v="5"/>
    <n v="12"/>
    <n v="5"/>
    <x v="0"/>
    <d v="2019-02-12T00:00:00"/>
    <s v="Avg of 4 NM Projects"/>
    <n v="4"/>
    <n v="-1.41"/>
    <n v="-7.9213483146067416E-3"/>
    <n v="39.07"/>
    <n v="25.92"/>
    <n v="-3.6547200000000002E-2"/>
  </r>
  <r>
    <x v="5"/>
    <n v="12"/>
    <n v="5"/>
    <x v="0"/>
    <d v="2019-02-12T00:00:00"/>
    <s v="Avg of 4 NM Projects"/>
    <n v="5"/>
    <n v="-1.41"/>
    <n v="-7.9213483146067416E-3"/>
    <n v="41.47"/>
    <n v="32.32"/>
    <n v="-4.5571199999999999E-2"/>
  </r>
  <r>
    <x v="5"/>
    <n v="12"/>
    <n v="5"/>
    <x v="0"/>
    <d v="2019-02-12T00:00:00"/>
    <s v="Avg of 4 NM Projects"/>
    <n v="6"/>
    <n v="-1.67"/>
    <n v="-9.382022471910112E-3"/>
    <n v="43.39"/>
    <n v="39.119999999999997"/>
    <n v="-6.5330399999999997E-2"/>
  </r>
  <r>
    <x v="5"/>
    <n v="12"/>
    <n v="5"/>
    <x v="0"/>
    <d v="2019-02-12T00:00:00"/>
    <s v="Avg of 4 NM Projects"/>
    <n v="7"/>
    <n v="-1.41"/>
    <n v="-7.9213483146067416E-3"/>
    <n v="52.36"/>
    <n v="40.65"/>
    <n v="-5.7316499999999999E-2"/>
  </r>
  <r>
    <x v="5"/>
    <n v="12"/>
    <n v="5"/>
    <x v="1"/>
    <d v="2019-02-12T00:00:00"/>
    <s v="Avg of 4 NM Projects"/>
    <n v="8"/>
    <n v="1.66"/>
    <n v="9.3258426966292135E-3"/>
    <n v="50.71"/>
    <n v="38.54"/>
    <n v="6.3976400000000003E-2"/>
  </r>
  <r>
    <x v="5"/>
    <n v="12"/>
    <n v="5"/>
    <x v="1"/>
    <d v="2019-02-12T00:00:00"/>
    <s v="Avg of 4 NM Projects"/>
    <n v="9"/>
    <n v="11.52"/>
    <n v="6.471910112359551E-2"/>
    <n v="49.04"/>
    <n v="36.979999999999997"/>
    <n v="0.42600959999999993"/>
  </r>
  <r>
    <x v="5"/>
    <n v="12"/>
    <n v="5"/>
    <x v="1"/>
    <d v="2019-02-12T00:00:00"/>
    <s v="Avg of 4 NM Projects"/>
    <n v="10"/>
    <n v="25.734999999999999"/>
    <n v="0.14457865168539324"/>
    <n v="47.83"/>
    <n v="30.93"/>
    <n v="0.79598354999999987"/>
  </r>
  <r>
    <x v="5"/>
    <n v="12"/>
    <n v="5"/>
    <x v="1"/>
    <d v="2019-02-12T00:00:00"/>
    <s v="Avg of 4 NM Projects"/>
    <n v="11"/>
    <n v="32"/>
    <n v="0.1797752808988764"/>
    <n v="51.56"/>
    <n v="36.880000000000003"/>
    <n v="1.1801600000000001"/>
  </r>
  <r>
    <x v="5"/>
    <n v="12"/>
    <n v="5"/>
    <x v="1"/>
    <d v="2019-02-12T00:00:00"/>
    <s v="Avg of 4 NM Projects"/>
    <n v="12"/>
    <n v="40.194999999999993"/>
    <n v="0.225814606741573"/>
    <n v="48.57"/>
    <n v="43.21"/>
    <n v="1.7368259499999996"/>
  </r>
  <r>
    <x v="5"/>
    <n v="12"/>
    <n v="5"/>
    <x v="1"/>
    <d v="2019-02-12T00:00:00"/>
    <s v="Avg of 4 NM Projects"/>
    <n v="13"/>
    <n v="32.9"/>
    <n v="0.18483146067415729"/>
    <n v="47.37"/>
    <n v="52.93"/>
    <n v="1.7413969999999999"/>
  </r>
  <r>
    <x v="5"/>
    <n v="12"/>
    <n v="5"/>
    <x v="1"/>
    <d v="2019-02-12T00:00:00"/>
    <s v="Avg of 4 NM Projects"/>
    <n v="14"/>
    <n v="35.33"/>
    <n v="0.19848314606741571"/>
    <n v="50.13"/>
    <n v="49.3"/>
    <n v="1.7417689999999997"/>
  </r>
  <r>
    <x v="5"/>
    <n v="12"/>
    <n v="5"/>
    <x v="1"/>
    <d v="2019-02-12T00:00:00"/>
    <s v="Avg of 4 NM Projects"/>
    <n v="15"/>
    <n v="27.774999999999999"/>
    <n v="0.15603932584269661"/>
    <n v="45.57"/>
    <n v="47.53"/>
    <n v="1.32014575"/>
  </r>
  <r>
    <x v="5"/>
    <n v="12"/>
    <n v="5"/>
    <x v="1"/>
    <d v="2019-02-12T00:00:00"/>
    <s v="Avg of 4 NM Projects"/>
    <n v="16"/>
    <n v="15.875"/>
    <n v="8.9185393258426962E-2"/>
    <n v="45.74"/>
    <n v="41.73"/>
    <n v="0.66246375000000002"/>
  </r>
  <r>
    <x v="5"/>
    <n v="12"/>
    <n v="5"/>
    <x v="1"/>
    <d v="2019-02-12T00:00:00"/>
    <s v="Avg of 4 NM Projects"/>
    <n v="17"/>
    <n v="3.0749999999999997"/>
    <n v="1.7275280898876404E-2"/>
    <n v="46.79"/>
    <n v="45.22"/>
    <n v="0.13905149999999997"/>
  </r>
  <r>
    <x v="5"/>
    <n v="12"/>
    <n v="5"/>
    <x v="1"/>
    <d v="2019-02-12T00:00:00"/>
    <s v="Avg of 4 NM Projects"/>
    <n v="18"/>
    <n v="-1.4100000000000001"/>
    <n v="-7.9213483146067416E-3"/>
    <n v="64.5"/>
    <n v="56.68"/>
    <n v="-7.9918799999999998E-2"/>
  </r>
  <r>
    <x v="5"/>
    <n v="12"/>
    <n v="5"/>
    <x v="1"/>
    <d v="2019-02-12T00:00:00"/>
    <s v="Avg of 4 NM Projects"/>
    <n v="19"/>
    <n v="-1.28"/>
    <n v="-7.1910112359550565E-3"/>
    <n v="50.9"/>
    <n v="66.680000000000007"/>
    <n v="-8.5350400000000007E-2"/>
  </r>
  <r>
    <x v="5"/>
    <n v="12"/>
    <n v="5"/>
    <x v="1"/>
    <d v="2019-02-12T00:00:00"/>
    <s v="Avg of 4 NM Projects"/>
    <n v="20"/>
    <n v="-1.41"/>
    <n v="-7.9213483146067416E-3"/>
    <n v="45.08"/>
    <n v="48.61"/>
    <n v="-6.8540099999999993E-2"/>
  </r>
  <r>
    <x v="5"/>
    <n v="12"/>
    <n v="5"/>
    <x v="1"/>
    <d v="2019-02-12T00:00:00"/>
    <s v="Avg of 4 NM Projects"/>
    <n v="21"/>
    <n v="-1.28"/>
    <n v="-7.1910112359550565E-3"/>
    <n v="43.19"/>
    <n v="46.32"/>
    <n v="-5.9289599999999998E-2"/>
  </r>
  <r>
    <x v="5"/>
    <n v="12"/>
    <n v="5"/>
    <x v="1"/>
    <d v="2019-02-12T00:00:00"/>
    <s v="Avg of 4 NM Projects"/>
    <n v="22"/>
    <n v="-1.54"/>
    <n v="-8.6516853932584268E-3"/>
    <n v="39.21"/>
    <n v="36.85"/>
    <n v="-5.6749000000000001E-2"/>
  </r>
  <r>
    <x v="5"/>
    <n v="12"/>
    <n v="5"/>
    <x v="1"/>
    <d v="2019-02-12T00:00:00"/>
    <s v="Avg of 4 NM Projects"/>
    <n v="23"/>
    <n v="-1.4100000000000001"/>
    <n v="-7.9213483146067416E-3"/>
    <n v="36.72"/>
    <n v="25.62"/>
    <n v="-3.6124200000000002E-2"/>
  </r>
  <r>
    <x v="5"/>
    <n v="12"/>
    <n v="5"/>
    <x v="0"/>
    <d v="2019-02-12T00:00:00"/>
    <s v="Avg of 4 NM Projects"/>
    <n v="24"/>
    <n v="-1.41"/>
    <n v="-7.9213483146067416E-3"/>
    <n v="33.39"/>
    <n v="24.59"/>
    <n v="-3.4671899999999999E-2"/>
  </r>
  <r>
    <x v="5"/>
    <n v="13"/>
    <n v="6"/>
    <x v="0"/>
    <d v="2019-02-13T00:00:00"/>
    <s v="Avg of 4 NM Projects"/>
    <n v="1"/>
    <n v="-1.54"/>
    <n v="-8.6516853932584268E-3"/>
    <n v="23.92"/>
    <n v="33.46"/>
    <n v="-5.1528400000000002E-2"/>
  </r>
  <r>
    <x v="5"/>
    <n v="13"/>
    <n v="6"/>
    <x v="0"/>
    <d v="2019-02-13T00:00:00"/>
    <s v="Avg of 4 NM Projects"/>
    <n v="2"/>
    <n v="-1.41"/>
    <n v="-7.9213483146067416E-3"/>
    <n v="21.35"/>
    <n v="21.15"/>
    <n v="-2.9821499999999997E-2"/>
  </r>
  <r>
    <x v="5"/>
    <n v="13"/>
    <n v="6"/>
    <x v="0"/>
    <d v="2019-02-13T00:00:00"/>
    <s v="Avg of 4 NM Projects"/>
    <n v="3"/>
    <n v="-1.54"/>
    <n v="-8.6516853932584268E-3"/>
    <n v="22.41"/>
    <n v="23.74"/>
    <n v="-3.6559599999999998E-2"/>
  </r>
  <r>
    <x v="5"/>
    <n v="13"/>
    <n v="6"/>
    <x v="0"/>
    <d v="2019-02-13T00:00:00"/>
    <s v="Avg of 4 NM Projects"/>
    <n v="4"/>
    <n v="-1.54"/>
    <n v="-8.6516853932584268E-3"/>
    <n v="23.51"/>
    <n v="37.72"/>
    <n v="-5.8088799999999996E-2"/>
  </r>
  <r>
    <x v="5"/>
    <n v="13"/>
    <n v="6"/>
    <x v="0"/>
    <d v="2019-02-13T00:00:00"/>
    <s v="Avg of 4 NM Projects"/>
    <n v="5"/>
    <n v="-1.41"/>
    <n v="-7.9213483146067416E-3"/>
    <n v="22.63"/>
    <n v="36.67"/>
    <n v="-5.1704699999999999E-2"/>
  </r>
  <r>
    <x v="5"/>
    <n v="13"/>
    <n v="6"/>
    <x v="0"/>
    <d v="2019-02-13T00:00:00"/>
    <s v="Avg of 4 NM Projects"/>
    <n v="6"/>
    <n v="-1.67"/>
    <n v="-9.382022471910112E-3"/>
    <n v="25.63"/>
    <n v="38.46"/>
    <n v="-6.4228199999999999E-2"/>
  </r>
  <r>
    <x v="5"/>
    <n v="13"/>
    <n v="6"/>
    <x v="0"/>
    <d v="2019-02-13T00:00:00"/>
    <s v="Avg of 4 NM Projects"/>
    <n v="7"/>
    <n v="-1.41"/>
    <n v="-7.9213483146067416E-3"/>
    <n v="40.520000000000003"/>
    <n v="44.68"/>
    <n v="-6.2998799999999994E-2"/>
  </r>
  <r>
    <x v="5"/>
    <n v="13"/>
    <n v="6"/>
    <x v="1"/>
    <d v="2019-02-13T00:00:00"/>
    <s v="Avg of 4 NM Projects"/>
    <n v="8"/>
    <n v="4.99"/>
    <n v="2.8033707865168539E-2"/>
    <n v="42.72"/>
    <n v="40.98"/>
    <n v="0.20449019999999998"/>
  </r>
  <r>
    <x v="5"/>
    <n v="13"/>
    <n v="6"/>
    <x v="1"/>
    <d v="2019-02-13T00:00:00"/>
    <s v="Avg of 4 NM Projects"/>
    <n v="9"/>
    <n v="20.73"/>
    <n v="0.11646067415730338"/>
    <n v="40.74"/>
    <n v="46.35"/>
    <n v="0.96083550000000006"/>
  </r>
  <r>
    <x v="5"/>
    <n v="13"/>
    <n v="6"/>
    <x v="1"/>
    <d v="2019-02-13T00:00:00"/>
    <s v="Avg of 4 NM Projects"/>
    <n v="10"/>
    <n v="28.544999999999998"/>
    <n v="0.16036516853932584"/>
    <n v="40.6"/>
    <n v="55.01"/>
    <n v="1.5702604499999997"/>
  </r>
  <r>
    <x v="5"/>
    <n v="13"/>
    <n v="6"/>
    <x v="1"/>
    <d v="2019-02-13T00:00:00"/>
    <s v="Avg of 4 NM Projects"/>
    <n v="11"/>
    <n v="32.900000000000006"/>
    <n v="0.18483146067415734"/>
    <n v="39.33"/>
    <n v="50.82"/>
    <n v="1.6719780000000002"/>
  </r>
  <r>
    <x v="5"/>
    <n v="13"/>
    <n v="6"/>
    <x v="1"/>
    <d v="2019-02-13T00:00:00"/>
    <s v="Avg of 4 NM Projects"/>
    <n v="12"/>
    <n v="35.200000000000003"/>
    <n v="0.19775280898876407"/>
    <n v="31.49"/>
    <n v="42.67"/>
    <n v="1.5019840000000002"/>
  </r>
  <r>
    <x v="5"/>
    <n v="13"/>
    <n v="6"/>
    <x v="1"/>
    <d v="2019-02-13T00:00:00"/>
    <s v="Avg of 4 NM Projects"/>
    <n v="13"/>
    <n v="37.76"/>
    <n v="0.21213483146067413"/>
    <n v="27.54"/>
    <n v="31.28"/>
    <n v="1.1811328000000001"/>
  </r>
  <r>
    <x v="5"/>
    <n v="13"/>
    <n v="6"/>
    <x v="1"/>
    <d v="2019-02-13T00:00:00"/>
    <s v="Avg of 4 NM Projects"/>
    <n v="14"/>
    <n v="28.29"/>
    <n v="0.15893258426966292"/>
    <n v="27.18"/>
    <n v="36.99"/>
    <n v="1.0464471000000002"/>
  </r>
  <r>
    <x v="5"/>
    <n v="13"/>
    <n v="6"/>
    <x v="1"/>
    <d v="2019-02-13T00:00:00"/>
    <s v="Avg of 4 NM Projects"/>
    <n v="15"/>
    <n v="22.91"/>
    <n v="0.12870786516853933"/>
    <n v="27.48"/>
    <n v="34.74"/>
    <n v="0.79589340000000008"/>
  </r>
  <r>
    <x v="5"/>
    <n v="13"/>
    <n v="6"/>
    <x v="1"/>
    <d v="2019-02-13T00:00:00"/>
    <s v="Avg of 4 NM Projects"/>
    <n v="16"/>
    <n v="11.01"/>
    <n v="6.1853932584269661E-2"/>
    <n v="27.68"/>
    <n v="39.299999999999997"/>
    <n v="0.43269299999999999"/>
  </r>
  <r>
    <x v="5"/>
    <n v="13"/>
    <n v="6"/>
    <x v="1"/>
    <d v="2019-02-13T00:00:00"/>
    <s v="Avg of 4 NM Projects"/>
    <n v="17"/>
    <n v="2.69"/>
    <n v="1.5112359550561798E-2"/>
    <n v="27.28"/>
    <n v="44.8"/>
    <n v="0.12051199999999998"/>
  </r>
  <r>
    <x v="5"/>
    <n v="13"/>
    <n v="6"/>
    <x v="1"/>
    <d v="2019-02-13T00:00:00"/>
    <s v="Avg of 4 NM Projects"/>
    <n v="18"/>
    <n v="-1.8"/>
    <n v="-1.0112359550561799E-2"/>
    <n v="40.98"/>
    <n v="70.17"/>
    <n v="-0.126306"/>
  </r>
  <r>
    <x v="5"/>
    <n v="13"/>
    <n v="6"/>
    <x v="1"/>
    <d v="2019-02-13T00:00:00"/>
    <s v="Avg of 4 NM Projects"/>
    <n v="19"/>
    <n v="-1.54"/>
    <n v="-8.6516853932584268E-3"/>
    <n v="42.77"/>
    <n v="70.8"/>
    <n v="-0.10903199999999999"/>
  </r>
  <r>
    <x v="5"/>
    <n v="13"/>
    <n v="6"/>
    <x v="1"/>
    <d v="2019-02-13T00:00:00"/>
    <s v="Avg of 4 NM Projects"/>
    <n v="20"/>
    <n v="-1.54"/>
    <n v="-8.6516853932584268E-3"/>
    <n v="31.83"/>
    <n v="65.95"/>
    <n v="-0.101563"/>
  </r>
  <r>
    <x v="5"/>
    <n v="13"/>
    <n v="6"/>
    <x v="1"/>
    <d v="2019-02-13T00:00:00"/>
    <s v="Avg of 4 NM Projects"/>
    <n v="21"/>
    <n v="-1.41"/>
    <n v="-7.9213483146067416E-3"/>
    <n v="31.76"/>
    <n v="66.86"/>
    <n v="-9.4272599999999998E-2"/>
  </r>
  <r>
    <x v="5"/>
    <n v="13"/>
    <n v="6"/>
    <x v="1"/>
    <d v="2019-02-13T00:00:00"/>
    <s v="Avg of 4 NM Projects"/>
    <n v="22"/>
    <n v="-1.4100000000000001"/>
    <n v="-7.9213483146067416E-3"/>
    <n v="28.46"/>
    <n v="61.61"/>
    <n v="-8.6870100000000006E-2"/>
  </r>
  <r>
    <x v="5"/>
    <n v="13"/>
    <n v="6"/>
    <x v="1"/>
    <d v="2019-02-13T00:00:00"/>
    <s v="Avg of 4 NM Projects"/>
    <n v="23"/>
    <n v="-1.41"/>
    <n v="-7.9213483146067416E-3"/>
    <n v="27.36"/>
    <n v="36.18"/>
    <n v="-5.1013799999999998E-2"/>
  </r>
  <r>
    <x v="5"/>
    <n v="13"/>
    <n v="6"/>
    <x v="0"/>
    <d v="2019-02-13T00:00:00"/>
    <s v="Avg of 4 NM Projects"/>
    <n v="24"/>
    <n v="-1.5349999999999999"/>
    <n v="-8.6235955056179776E-3"/>
    <n v="24.38"/>
    <n v="25.75"/>
    <n v="-3.9526249999999999E-2"/>
  </r>
  <r>
    <x v="5"/>
    <n v="14"/>
    <n v="7"/>
    <x v="0"/>
    <d v="2019-02-14T00:00:00"/>
    <s v="Avg of 4 NM Projects"/>
    <n v="1"/>
    <n v="-1.41"/>
    <n v="-7.9213483146067416E-3"/>
    <n v="29.6"/>
    <n v="32.35"/>
    <n v="-4.5613500000000001E-2"/>
  </r>
  <r>
    <x v="5"/>
    <n v="14"/>
    <n v="7"/>
    <x v="0"/>
    <d v="2019-02-14T00:00:00"/>
    <s v="Avg of 4 NM Projects"/>
    <n v="2"/>
    <n v="-1.67"/>
    <n v="-9.382022471910112E-3"/>
    <n v="29.71"/>
    <n v="34.909999999999997"/>
    <n v="-5.8299699999999996E-2"/>
  </r>
  <r>
    <x v="5"/>
    <n v="14"/>
    <n v="7"/>
    <x v="0"/>
    <d v="2019-02-14T00:00:00"/>
    <s v="Avg of 4 NM Projects"/>
    <n v="3"/>
    <n v="-1.54"/>
    <n v="-8.6516853932584268E-3"/>
    <n v="26.13"/>
    <n v="34.29"/>
    <n v="-5.2806600000000002E-2"/>
  </r>
  <r>
    <x v="5"/>
    <n v="14"/>
    <n v="7"/>
    <x v="0"/>
    <d v="2019-02-14T00:00:00"/>
    <s v="Avg of 4 NM Projects"/>
    <n v="4"/>
    <n v="-1.67"/>
    <n v="-9.382022471910112E-3"/>
    <n v="26.8"/>
    <n v="32.96"/>
    <n v="-5.50432E-2"/>
  </r>
  <r>
    <x v="5"/>
    <n v="14"/>
    <n v="7"/>
    <x v="0"/>
    <d v="2019-02-14T00:00:00"/>
    <s v="Avg of 4 NM Projects"/>
    <n v="5"/>
    <n v="-1.41"/>
    <n v="-7.9213483146067416E-3"/>
    <n v="28.47"/>
    <n v="35.94"/>
    <n v="-5.0675399999999995E-2"/>
  </r>
  <r>
    <x v="5"/>
    <n v="14"/>
    <n v="7"/>
    <x v="0"/>
    <d v="2019-02-14T00:00:00"/>
    <s v="Avg of 4 NM Projects"/>
    <n v="6"/>
    <n v="-1.41"/>
    <n v="-7.9213483146067416E-3"/>
    <n v="33.83"/>
    <n v="32.25"/>
    <n v="-4.5472499999999999E-2"/>
  </r>
  <r>
    <x v="5"/>
    <n v="14"/>
    <n v="7"/>
    <x v="0"/>
    <d v="2019-02-14T00:00:00"/>
    <s v="Avg of 4 NM Projects"/>
    <n v="7"/>
    <n v="-1.54"/>
    <n v="-8.6516853932584268E-3"/>
    <n v="39.57"/>
    <n v="43.2"/>
    <n v="-6.6528000000000004E-2"/>
  </r>
  <r>
    <x v="5"/>
    <n v="14"/>
    <n v="7"/>
    <x v="0"/>
    <d v="2019-02-14T00:00:00"/>
    <s v="Avg of 4 NM Projects"/>
    <n v="8"/>
    <n v="0"/>
    <n v="0"/>
    <n v="42.41"/>
    <n v="55.71"/>
    <n v="0"/>
  </r>
  <r>
    <x v="5"/>
    <n v="14"/>
    <n v="7"/>
    <x v="0"/>
    <d v="2019-02-14T00:00:00"/>
    <s v="Avg of 4 NM Projects"/>
    <n v="9"/>
    <n v="4.0950000000000006"/>
    <n v="2.3005617977528092E-2"/>
    <n v="37.979999999999997"/>
    <n v="42.93"/>
    <n v="0.17579835000000002"/>
  </r>
  <r>
    <x v="5"/>
    <n v="14"/>
    <n v="7"/>
    <x v="0"/>
    <d v="2019-02-14T00:00:00"/>
    <s v="Avg of 4 NM Projects"/>
    <n v="10"/>
    <n v="3.71"/>
    <n v="2.0842696629213484E-2"/>
    <n v="33.799999999999997"/>
    <n v="32.520000000000003"/>
    <n v="0.12064920000000001"/>
  </r>
  <r>
    <x v="5"/>
    <n v="14"/>
    <n v="7"/>
    <x v="0"/>
    <d v="2019-02-14T00:00:00"/>
    <s v="Avg of 4 NM Projects"/>
    <n v="11"/>
    <n v="8.7050000000000001"/>
    <n v="4.8904494382022469E-2"/>
    <n v="32.69"/>
    <n v="26.87"/>
    <n v="0.23390335000000001"/>
  </r>
  <r>
    <x v="5"/>
    <n v="14"/>
    <n v="7"/>
    <x v="0"/>
    <d v="2019-02-14T00:00:00"/>
    <s v="Avg of 4 NM Projects"/>
    <n v="12"/>
    <n v="14.714999999999998"/>
    <n v="8.2668539325842685E-2"/>
    <n v="27.83"/>
    <n v="25.69"/>
    <n v="0.37802835000000001"/>
  </r>
  <r>
    <x v="5"/>
    <n v="14"/>
    <n v="7"/>
    <x v="0"/>
    <d v="2019-02-14T00:00:00"/>
    <s v="Avg of 4 NM Projects"/>
    <n v="13"/>
    <n v="23.554999999999996"/>
    <n v="0.13233146067415727"/>
    <n v="28.57"/>
    <n v="22.59"/>
    <n v="0.53210744999999982"/>
  </r>
  <r>
    <x v="5"/>
    <n v="14"/>
    <n v="7"/>
    <x v="0"/>
    <d v="2019-02-14T00:00:00"/>
    <s v="Avg of 4 NM Projects"/>
    <n v="14"/>
    <n v="43.39"/>
    <n v="0.24376404494382023"/>
    <n v="26.78"/>
    <n v="22.21"/>
    <n v="0.96369190000000005"/>
  </r>
  <r>
    <x v="5"/>
    <n v="14"/>
    <n v="7"/>
    <x v="0"/>
    <d v="2019-02-14T00:00:00"/>
    <s v="Avg of 4 NM Projects"/>
    <n v="15"/>
    <n v="41.854999999999997"/>
    <n v="0.23514044943820223"/>
    <n v="26.97"/>
    <n v="22.37"/>
    <n v="0.93629635"/>
  </r>
  <r>
    <x v="5"/>
    <n v="14"/>
    <n v="7"/>
    <x v="0"/>
    <d v="2019-02-14T00:00:00"/>
    <s v="Avg of 4 NM Projects"/>
    <n v="16"/>
    <n v="31.734999999999999"/>
    <n v="0.17828651685393257"/>
    <n v="26.68"/>
    <n v="24.91"/>
    <n v="0.79051885"/>
  </r>
  <r>
    <x v="5"/>
    <n v="14"/>
    <n v="7"/>
    <x v="0"/>
    <d v="2019-02-14T00:00:00"/>
    <s v="Avg of 4 NM Projects"/>
    <n v="17"/>
    <n v="14.335000000000001"/>
    <n v="8.0533707865168544E-2"/>
    <n v="29.71"/>
    <n v="26.33"/>
    <n v="0.37744054999999999"/>
  </r>
  <r>
    <x v="5"/>
    <n v="14"/>
    <n v="7"/>
    <x v="0"/>
    <d v="2019-02-14T00:00:00"/>
    <s v="Avg of 4 NM Projects"/>
    <n v="18"/>
    <n v="-1.4100000000000001"/>
    <n v="-7.9213483146067416E-3"/>
    <n v="41.56"/>
    <n v="29.44"/>
    <n v="-4.1510400000000003E-2"/>
  </r>
  <r>
    <x v="5"/>
    <n v="14"/>
    <n v="7"/>
    <x v="0"/>
    <d v="2019-02-14T00:00:00"/>
    <s v="Avg of 4 NM Projects"/>
    <n v="19"/>
    <n v="-1.28"/>
    <n v="-7.1910112359550565E-3"/>
    <n v="44.29"/>
    <n v="42.1"/>
    <n v="-5.3888000000000005E-2"/>
  </r>
  <r>
    <x v="5"/>
    <n v="14"/>
    <n v="7"/>
    <x v="0"/>
    <d v="2019-02-14T00:00:00"/>
    <s v="Avg of 4 NM Projects"/>
    <n v="20"/>
    <n v="-1.2799999999999998"/>
    <n v="-7.1910112359550547E-3"/>
    <n v="38.549999999999997"/>
    <n v="48.56"/>
    <n v="-6.2156799999999998E-2"/>
  </r>
  <r>
    <x v="5"/>
    <n v="14"/>
    <n v="7"/>
    <x v="0"/>
    <d v="2019-02-14T00:00:00"/>
    <s v="Avg of 4 NM Projects"/>
    <n v="21"/>
    <n v="-1.4100000000000001"/>
    <n v="-7.9213483146067416E-3"/>
    <n v="31.87"/>
    <n v="48.98"/>
    <n v="-6.9061800000000007E-2"/>
  </r>
  <r>
    <x v="5"/>
    <n v="14"/>
    <n v="7"/>
    <x v="0"/>
    <d v="2019-02-14T00:00:00"/>
    <s v="Avg of 4 NM Projects"/>
    <n v="22"/>
    <n v="-1.4100000000000001"/>
    <n v="-7.9213483146067416E-3"/>
    <n v="30.66"/>
    <n v="31.34"/>
    <n v="-4.4189400000000004E-2"/>
  </r>
  <r>
    <x v="5"/>
    <n v="14"/>
    <n v="7"/>
    <x v="0"/>
    <d v="2019-02-14T00:00:00"/>
    <s v="Avg of 4 NM Projects"/>
    <n v="23"/>
    <n v="-1.4100000000000001"/>
    <n v="-7.9213483146067416E-3"/>
    <n v="25.28"/>
    <n v="24.27"/>
    <n v="-3.42207E-2"/>
  </r>
  <r>
    <x v="5"/>
    <n v="14"/>
    <n v="7"/>
    <x v="0"/>
    <d v="2019-02-14T00:00:00"/>
    <s v="Avg of 4 NM Projects"/>
    <n v="24"/>
    <n v="-1.4100000000000001"/>
    <n v="-7.9213483146067416E-3"/>
    <n v="27.18"/>
    <n v="37.01"/>
    <n v="-5.2184100000000004E-2"/>
  </r>
  <r>
    <x v="5"/>
    <n v="15"/>
    <n v="1"/>
    <x v="0"/>
    <d v="2019-02-15T00:00:00"/>
    <s v="Avg of 4 NM Projects"/>
    <n v="1"/>
    <n v="-1.1499999999999999"/>
    <n v="-6.4606741573033704E-3"/>
    <n v="28.79"/>
    <n v="34.15"/>
    <n v="-3.9272499999999995E-2"/>
  </r>
  <r>
    <x v="5"/>
    <n v="15"/>
    <n v="1"/>
    <x v="0"/>
    <d v="2019-02-15T00:00:00"/>
    <s v="Avg of 4 NM Projects"/>
    <n v="2"/>
    <n v="-1.28"/>
    <n v="-7.1910112359550565E-3"/>
    <n v="28.56"/>
    <n v="41.58"/>
    <n v="-5.3222400000000003E-2"/>
  </r>
  <r>
    <x v="5"/>
    <n v="15"/>
    <n v="1"/>
    <x v="0"/>
    <d v="2019-02-15T00:00:00"/>
    <s v="Avg of 4 NM Projects"/>
    <n v="3"/>
    <n v="-1.28"/>
    <n v="-7.1910112359550565E-3"/>
    <n v="28.48"/>
    <n v="49.65"/>
    <n v="-6.3551999999999997E-2"/>
  </r>
  <r>
    <x v="5"/>
    <n v="15"/>
    <n v="1"/>
    <x v="0"/>
    <d v="2019-02-15T00:00:00"/>
    <s v="Avg of 4 NM Projects"/>
    <n v="4"/>
    <n v="-1.4100000000000001"/>
    <n v="-7.9213483146067416E-3"/>
    <n v="27.53"/>
    <n v="26.26"/>
    <n v="-3.7026600000000007E-2"/>
  </r>
  <r>
    <x v="5"/>
    <n v="15"/>
    <n v="1"/>
    <x v="0"/>
    <d v="2019-02-15T00:00:00"/>
    <s v="Avg of 4 NM Projects"/>
    <n v="5"/>
    <n v="-1.54"/>
    <n v="-8.6516853932584268E-3"/>
    <n v="27.54"/>
    <n v="25.67"/>
    <n v="-3.9531800000000006E-2"/>
  </r>
  <r>
    <x v="5"/>
    <n v="15"/>
    <n v="1"/>
    <x v="0"/>
    <d v="2019-02-15T00:00:00"/>
    <s v="Avg of 4 NM Projects"/>
    <n v="6"/>
    <n v="-1.2799999999999998"/>
    <n v="-7.1910112359550547E-3"/>
    <n v="34.299999999999997"/>
    <n v="32.200000000000003"/>
    <n v="-4.1215999999999996E-2"/>
  </r>
  <r>
    <x v="5"/>
    <n v="15"/>
    <n v="1"/>
    <x v="0"/>
    <d v="2019-02-15T00:00:00"/>
    <s v="Avg of 4 NM Projects"/>
    <n v="7"/>
    <n v="-1.54"/>
    <n v="-8.6516853932584268E-3"/>
    <n v="38"/>
    <n v="41.3"/>
    <n v="-6.3601999999999992E-2"/>
  </r>
  <r>
    <x v="5"/>
    <n v="15"/>
    <n v="1"/>
    <x v="0"/>
    <d v="2019-02-15T00:00:00"/>
    <s v="Avg of 4 NM Projects"/>
    <n v="8"/>
    <n v="0.6399999999999999"/>
    <n v="3.5955056179775274E-3"/>
    <n v="45"/>
    <n v="45.19"/>
    <n v="2.8921599999999995E-2"/>
  </r>
  <r>
    <x v="5"/>
    <n v="15"/>
    <n v="1"/>
    <x v="0"/>
    <d v="2019-02-15T00:00:00"/>
    <s v="Avg of 4 NM Projects"/>
    <n v="9"/>
    <n v="8.83"/>
    <n v="4.9606741573033707E-2"/>
    <n v="43.8"/>
    <n v="53.8"/>
    <n v="0.47505399999999998"/>
  </r>
  <r>
    <x v="5"/>
    <n v="15"/>
    <n v="1"/>
    <x v="0"/>
    <d v="2019-02-15T00:00:00"/>
    <s v="Avg of 4 NM Projects"/>
    <n v="10"/>
    <n v="13.315000000000001"/>
    <n v="7.480337078651686E-2"/>
    <n v="42.33"/>
    <n v="77.77"/>
    <n v="1.0355075499999999"/>
  </r>
  <r>
    <x v="5"/>
    <n v="15"/>
    <n v="1"/>
    <x v="0"/>
    <d v="2019-02-15T00:00:00"/>
    <s v="Avg of 4 NM Projects"/>
    <n v="11"/>
    <n v="11.904999999999999"/>
    <n v="6.6882022471910108E-2"/>
    <n v="36.299999999999997"/>
    <n v="72"/>
    <n v="0.85715999999999992"/>
  </r>
  <r>
    <x v="5"/>
    <n v="15"/>
    <n v="1"/>
    <x v="0"/>
    <d v="2019-02-15T00:00:00"/>
    <s v="Avg of 4 NM Projects"/>
    <n v="12"/>
    <n v="9.4700000000000006"/>
    <n v="5.3202247191011243E-2"/>
    <n v="33.270000000000003"/>
    <n v="50.51"/>
    <n v="0.47832970000000002"/>
  </r>
  <r>
    <x v="5"/>
    <n v="15"/>
    <n v="1"/>
    <x v="0"/>
    <d v="2019-02-15T00:00:00"/>
    <s v="Avg of 4 NM Projects"/>
    <n v="13"/>
    <n v="4.2200000000000006"/>
    <n v="2.370786516853933E-2"/>
    <n v="30.23"/>
    <n v="47.24"/>
    <n v="0.19935280000000002"/>
  </r>
  <r>
    <x v="5"/>
    <n v="15"/>
    <n v="1"/>
    <x v="0"/>
    <d v="2019-02-15T00:00:00"/>
    <s v="Avg of 4 NM Projects"/>
    <n v="14"/>
    <n v="11.904999999999999"/>
    <n v="6.6882022471910108E-2"/>
    <n v="28.02"/>
    <n v="35.729999999999997"/>
    <n v="0.42536564999999998"/>
  </r>
  <r>
    <x v="5"/>
    <n v="15"/>
    <n v="1"/>
    <x v="0"/>
    <d v="2019-02-15T00:00:00"/>
    <s v="Avg of 4 NM Projects"/>
    <n v="15"/>
    <n v="13.184999999999999"/>
    <n v="7.4073033707865166E-2"/>
    <n v="27.09"/>
    <n v="24.96"/>
    <n v="0.32909759999999999"/>
  </r>
  <r>
    <x v="5"/>
    <n v="15"/>
    <n v="1"/>
    <x v="0"/>
    <d v="2019-02-15T00:00:00"/>
    <s v="Avg of 4 NM Projects"/>
    <n v="16"/>
    <n v="10.244999999999999"/>
    <n v="5.7556179775280894E-2"/>
    <n v="26.04"/>
    <n v="22.47"/>
    <n v="0.23020514999999997"/>
  </r>
  <r>
    <x v="5"/>
    <n v="15"/>
    <n v="1"/>
    <x v="0"/>
    <d v="2019-02-15T00:00:00"/>
    <s v="Avg of 4 NM Projects"/>
    <n v="17"/>
    <n v="5.8900000000000006"/>
    <n v="3.3089887640449442E-2"/>
    <n v="28.6"/>
    <n v="30.8"/>
    <n v="0.18141200000000005"/>
  </r>
  <r>
    <x v="5"/>
    <n v="15"/>
    <n v="1"/>
    <x v="0"/>
    <d v="2019-02-15T00:00:00"/>
    <s v="Avg of 4 NM Projects"/>
    <n v="18"/>
    <n v="-1.54"/>
    <n v="-8.6516853932584268E-3"/>
    <n v="40.299999999999997"/>
    <n v="44.39"/>
    <n v="-6.8360600000000007E-2"/>
  </r>
  <r>
    <x v="5"/>
    <n v="15"/>
    <n v="1"/>
    <x v="0"/>
    <d v="2019-02-15T00:00:00"/>
    <s v="Avg of 4 NM Projects"/>
    <n v="19"/>
    <n v="-1.1499999999999999"/>
    <n v="-6.4606741573033704E-3"/>
    <n v="39.99"/>
    <n v="45.31"/>
    <n v="-5.21065E-2"/>
  </r>
  <r>
    <x v="5"/>
    <n v="15"/>
    <n v="1"/>
    <x v="0"/>
    <d v="2019-02-15T00:00:00"/>
    <s v="Avg of 4 NM Projects"/>
    <n v="20"/>
    <n v="-1.4100000000000001"/>
    <n v="-7.9213483146067416E-3"/>
    <n v="34.21"/>
    <n v="34.03"/>
    <n v="-4.7982300000000012E-2"/>
  </r>
  <r>
    <x v="5"/>
    <n v="15"/>
    <n v="1"/>
    <x v="0"/>
    <d v="2019-02-15T00:00:00"/>
    <s v="Avg of 4 NM Projects"/>
    <n v="21"/>
    <n v="-1.4100000000000001"/>
    <n v="-7.9213483146067416E-3"/>
    <n v="30.97"/>
    <n v="29.1"/>
    <n v="-4.1031000000000005E-2"/>
  </r>
  <r>
    <x v="5"/>
    <n v="15"/>
    <n v="1"/>
    <x v="0"/>
    <d v="2019-02-15T00:00:00"/>
    <s v="Avg of 4 NM Projects"/>
    <n v="22"/>
    <n v="-1.28"/>
    <n v="-7.1910112359550565E-3"/>
    <n v="24.85"/>
    <n v="22.28"/>
    <n v="-2.8518400000000003E-2"/>
  </r>
  <r>
    <x v="5"/>
    <n v="15"/>
    <n v="1"/>
    <x v="0"/>
    <d v="2019-02-15T00:00:00"/>
    <s v="Avg of 4 NM Projects"/>
    <n v="23"/>
    <n v="-1.4100000000000001"/>
    <n v="-7.9213483146067416E-3"/>
    <n v="26.55"/>
    <n v="22.07"/>
    <n v="-3.1118700000000003E-2"/>
  </r>
  <r>
    <x v="5"/>
    <n v="15"/>
    <n v="1"/>
    <x v="0"/>
    <d v="2019-02-15T00:00:00"/>
    <s v="Avg of 4 NM Projects"/>
    <n v="24"/>
    <n v="-1.28"/>
    <n v="-7.1910112359550565E-3"/>
    <n v="24.84"/>
    <n v="23.72"/>
    <n v="-3.0361599999999999E-2"/>
  </r>
  <r>
    <x v="5"/>
    <n v="16"/>
    <n v="2"/>
    <x v="0"/>
    <d v="2019-02-16T00:00:00"/>
    <s v="Avg of 4 NM Projects"/>
    <n v="1"/>
    <n v="-1.28"/>
    <n v="-7.1910112359550565E-3"/>
    <n v="20.260000000000002"/>
    <n v="18.11"/>
    <n v="-2.3180800000000001E-2"/>
  </r>
  <r>
    <x v="5"/>
    <n v="16"/>
    <n v="2"/>
    <x v="0"/>
    <d v="2019-02-16T00:00:00"/>
    <s v="Avg of 4 NM Projects"/>
    <n v="2"/>
    <n v="-1.28"/>
    <n v="-7.1910112359550565E-3"/>
    <n v="20.37"/>
    <n v="16.89"/>
    <n v="-2.1619200000000002E-2"/>
  </r>
  <r>
    <x v="5"/>
    <n v="16"/>
    <n v="2"/>
    <x v="0"/>
    <d v="2019-02-16T00:00:00"/>
    <s v="Avg of 4 NM Projects"/>
    <n v="3"/>
    <n v="-1.2799999999999998"/>
    <n v="-7.1910112359550547E-3"/>
    <n v="20.66"/>
    <n v="16.059999999999999"/>
    <n v="-2.0556799999999997E-2"/>
  </r>
  <r>
    <x v="5"/>
    <n v="16"/>
    <n v="2"/>
    <x v="0"/>
    <d v="2019-02-16T00:00:00"/>
    <s v="Avg of 4 NM Projects"/>
    <n v="4"/>
    <n v="-1.54"/>
    <n v="-8.6516853932584268E-3"/>
    <n v="20.399999999999999"/>
    <n v="11.14"/>
    <n v="-1.71556E-2"/>
  </r>
  <r>
    <x v="5"/>
    <n v="16"/>
    <n v="2"/>
    <x v="0"/>
    <d v="2019-02-16T00:00:00"/>
    <s v="Avg of 4 NM Projects"/>
    <n v="5"/>
    <n v="-1.28"/>
    <n v="-7.1910112359550565E-3"/>
    <n v="20.260000000000002"/>
    <n v="14.35"/>
    <n v="-1.8367999999999999E-2"/>
  </r>
  <r>
    <x v="5"/>
    <n v="16"/>
    <n v="2"/>
    <x v="0"/>
    <d v="2019-02-16T00:00:00"/>
    <s v="Avg of 4 NM Projects"/>
    <n v="6"/>
    <n v="-1.28"/>
    <n v="-7.1910112359550565E-3"/>
    <n v="20.23"/>
    <n v="14.17"/>
    <n v="-1.81376E-2"/>
  </r>
  <r>
    <x v="5"/>
    <n v="16"/>
    <n v="2"/>
    <x v="0"/>
    <d v="2019-02-16T00:00:00"/>
    <s v="Avg of 4 NM Projects"/>
    <n v="7"/>
    <n v="-1.6700000000000002"/>
    <n v="-9.3820224719101137E-3"/>
    <n v="24.13"/>
    <n v="21.73"/>
    <n v="-3.6289100000000005E-2"/>
  </r>
  <r>
    <x v="5"/>
    <n v="16"/>
    <n v="2"/>
    <x v="1"/>
    <d v="2019-02-16T00:00:00"/>
    <s v="Avg of 4 NM Projects"/>
    <n v="8"/>
    <n v="-0.3849999999999999"/>
    <n v="-2.1629213483146063E-3"/>
    <n v="25.08"/>
    <n v="15.98"/>
    <n v="-6.1522999999999986E-3"/>
  </r>
  <r>
    <x v="5"/>
    <n v="16"/>
    <n v="2"/>
    <x v="1"/>
    <d v="2019-02-16T00:00:00"/>
    <s v="Avg of 4 NM Projects"/>
    <n v="9"/>
    <n v="2.2999999999999998"/>
    <n v="1.2921348314606741E-2"/>
    <n v="25.02"/>
    <n v="16.12"/>
    <n v="3.7075999999999998E-2"/>
  </r>
  <r>
    <x v="5"/>
    <n v="16"/>
    <n v="2"/>
    <x v="1"/>
    <d v="2019-02-16T00:00:00"/>
    <s v="Avg of 4 NM Projects"/>
    <n v="10"/>
    <n v="4.99"/>
    <n v="2.8033707865168539E-2"/>
    <n v="25.76"/>
    <n v="16.11"/>
    <n v="8.0388900000000013E-2"/>
  </r>
  <r>
    <x v="5"/>
    <n v="16"/>
    <n v="2"/>
    <x v="1"/>
    <d v="2019-02-16T00:00:00"/>
    <s v="Avg of 4 NM Projects"/>
    <n v="11"/>
    <n v="8.0649999999999995"/>
    <n v="4.530898876404494E-2"/>
    <n v="31.74"/>
    <n v="15.27"/>
    <n v="0.12315254999999999"/>
  </r>
  <r>
    <x v="5"/>
    <n v="16"/>
    <n v="2"/>
    <x v="1"/>
    <d v="2019-02-16T00:00:00"/>
    <s v="Avg of 4 NM Projects"/>
    <n v="12"/>
    <n v="10.234999999999999"/>
    <n v="5.7499999999999996E-2"/>
    <n v="31.67"/>
    <n v="16.739999999999998"/>
    <n v="0.17133389999999998"/>
  </r>
  <r>
    <x v="5"/>
    <n v="16"/>
    <n v="2"/>
    <x v="1"/>
    <d v="2019-02-16T00:00:00"/>
    <s v="Avg of 4 NM Projects"/>
    <n v="13"/>
    <n v="11.645"/>
    <n v="6.5421348314606734E-2"/>
    <n v="25.87"/>
    <n v="8.75"/>
    <n v="0.10189374999999999"/>
  </r>
  <r>
    <x v="5"/>
    <n v="16"/>
    <n v="2"/>
    <x v="1"/>
    <d v="2019-02-16T00:00:00"/>
    <s v="Avg of 4 NM Projects"/>
    <n v="14"/>
    <n v="15.489999999999998"/>
    <n v="8.7022471910112351E-2"/>
    <n v="25.78"/>
    <n v="0"/>
    <n v="0"/>
  </r>
  <r>
    <x v="5"/>
    <n v="16"/>
    <n v="2"/>
    <x v="1"/>
    <d v="2019-02-16T00:00:00"/>
    <s v="Avg of 4 NM Projects"/>
    <n v="15"/>
    <n v="17.155000000000001"/>
    <n v="9.6376404494382034E-2"/>
    <n v="24.75"/>
    <n v="2.61"/>
    <n v="4.4774549999999996E-2"/>
  </r>
  <r>
    <x v="5"/>
    <n v="16"/>
    <n v="2"/>
    <x v="1"/>
    <d v="2019-02-16T00:00:00"/>
    <s v="Avg of 4 NM Projects"/>
    <n v="16"/>
    <n v="11.27"/>
    <n v="6.3314606741573035E-2"/>
    <n v="26.17"/>
    <n v="15.77"/>
    <n v="0.17772789999999997"/>
  </r>
  <r>
    <x v="5"/>
    <n v="16"/>
    <n v="2"/>
    <x v="1"/>
    <d v="2019-02-16T00:00:00"/>
    <s v="Avg of 4 NM Projects"/>
    <n v="17"/>
    <n v="1.1499999999999999"/>
    <n v="6.4606741573033704E-3"/>
    <n v="29.64"/>
    <n v="23.38"/>
    <n v="2.6886999999999998E-2"/>
  </r>
  <r>
    <x v="5"/>
    <n v="16"/>
    <n v="2"/>
    <x v="1"/>
    <d v="2019-02-16T00:00:00"/>
    <s v="Avg of 4 NM Projects"/>
    <n v="18"/>
    <n v="-1.54"/>
    <n v="-8.6516853932584268E-3"/>
    <n v="45"/>
    <n v="35.56"/>
    <n v="-5.476240000000001E-2"/>
  </r>
  <r>
    <x v="5"/>
    <n v="16"/>
    <n v="2"/>
    <x v="1"/>
    <d v="2019-02-16T00:00:00"/>
    <s v="Avg of 4 NM Projects"/>
    <n v="19"/>
    <n v="-1.28"/>
    <n v="-7.1910112359550565E-3"/>
    <n v="49.32"/>
    <n v="38.200000000000003"/>
    <n v="-4.8896000000000009E-2"/>
  </r>
  <r>
    <x v="5"/>
    <n v="16"/>
    <n v="2"/>
    <x v="1"/>
    <d v="2019-02-16T00:00:00"/>
    <s v="Avg of 4 NM Projects"/>
    <n v="20"/>
    <n v="-1.54"/>
    <n v="-8.6516853932584268E-3"/>
    <n v="46.97"/>
    <n v="37.69"/>
    <n v="-5.80426E-2"/>
  </r>
  <r>
    <x v="5"/>
    <n v="16"/>
    <n v="2"/>
    <x v="1"/>
    <d v="2019-02-16T00:00:00"/>
    <s v="Avg of 4 NM Projects"/>
    <n v="21"/>
    <n v="-1.28"/>
    <n v="-7.1910112359550565E-3"/>
    <n v="40"/>
    <n v="21.31"/>
    <n v="-2.7276799999999997E-2"/>
  </r>
  <r>
    <x v="5"/>
    <n v="16"/>
    <n v="2"/>
    <x v="1"/>
    <d v="2019-02-16T00:00:00"/>
    <s v="Avg of 4 NM Projects"/>
    <n v="22"/>
    <n v="-1.1499999999999999"/>
    <n v="-6.4606741573033704E-3"/>
    <n v="37.81"/>
    <n v="21.52"/>
    <n v="-2.4747999999999999E-2"/>
  </r>
  <r>
    <x v="5"/>
    <n v="16"/>
    <n v="2"/>
    <x v="1"/>
    <d v="2019-02-16T00:00:00"/>
    <s v="Avg of 4 NM Projects"/>
    <n v="23"/>
    <n v="-1.28"/>
    <n v="-7.1910112359550565E-3"/>
    <n v="29.69"/>
    <n v="19.600000000000001"/>
    <n v="-2.5088000000000003E-2"/>
  </r>
  <r>
    <x v="5"/>
    <n v="16"/>
    <n v="2"/>
    <x v="0"/>
    <d v="2019-02-16T00:00:00"/>
    <s v="Avg of 4 NM Projects"/>
    <n v="24"/>
    <n v="-1.54"/>
    <n v="-8.6516853932584268E-3"/>
    <n v="27.06"/>
    <n v="16.37"/>
    <n v="-2.5209800000000001E-2"/>
  </r>
  <r>
    <x v="5"/>
    <n v="17"/>
    <n v="3"/>
    <x v="0"/>
    <d v="2019-02-17T00:00:00"/>
    <s v="Avg of 4 NM Projects"/>
    <n v="1"/>
    <n v="-1.28"/>
    <n v="-7.1910112359550565E-3"/>
    <n v="24.92"/>
    <n v="16.93"/>
    <n v="-2.1670399999999999E-2"/>
  </r>
  <r>
    <x v="5"/>
    <n v="17"/>
    <n v="3"/>
    <x v="0"/>
    <d v="2019-02-17T00:00:00"/>
    <s v="Avg of 4 NM Projects"/>
    <n v="2"/>
    <n v="-1.28"/>
    <n v="-7.1910112359550565E-3"/>
    <n v="21.95"/>
    <n v="16.27"/>
    <n v="-2.0825600000000003E-2"/>
  </r>
  <r>
    <x v="5"/>
    <n v="17"/>
    <n v="3"/>
    <x v="0"/>
    <d v="2019-02-17T00:00:00"/>
    <s v="Avg of 4 NM Projects"/>
    <n v="3"/>
    <n v="-1.28"/>
    <n v="-7.1910112359550565E-3"/>
    <n v="21.05"/>
    <n v="15.37"/>
    <n v="-1.9673599999999999E-2"/>
  </r>
  <r>
    <x v="5"/>
    <n v="17"/>
    <n v="3"/>
    <x v="0"/>
    <d v="2019-02-17T00:00:00"/>
    <s v="Avg of 4 NM Projects"/>
    <n v="4"/>
    <n v="-1.4100000000000001"/>
    <n v="-7.9213483146067416E-3"/>
    <n v="20.91"/>
    <n v="16.23"/>
    <n v="-2.2884300000000003E-2"/>
  </r>
  <r>
    <x v="5"/>
    <n v="17"/>
    <n v="3"/>
    <x v="0"/>
    <d v="2019-02-17T00:00:00"/>
    <s v="Avg of 4 NM Projects"/>
    <n v="5"/>
    <n v="-1.4100000000000001"/>
    <n v="-7.9213483146067416E-3"/>
    <n v="21.98"/>
    <n v="13.44"/>
    <n v="-1.8950400000000003E-2"/>
  </r>
  <r>
    <x v="5"/>
    <n v="17"/>
    <n v="3"/>
    <x v="0"/>
    <d v="2019-02-17T00:00:00"/>
    <s v="Avg of 4 NM Projects"/>
    <n v="6"/>
    <n v="-1.28"/>
    <n v="-7.1910112359550565E-3"/>
    <n v="25.05"/>
    <n v="16.78"/>
    <n v="-2.1478400000000002E-2"/>
  </r>
  <r>
    <x v="5"/>
    <n v="17"/>
    <n v="3"/>
    <x v="0"/>
    <d v="2019-02-17T00:00:00"/>
    <s v="Avg of 4 NM Projects"/>
    <n v="7"/>
    <n v="-2.06"/>
    <n v="-1.1573033707865169E-2"/>
    <n v="25.36"/>
    <n v="25.8"/>
    <n v="-5.3148000000000001E-2"/>
  </r>
  <r>
    <x v="5"/>
    <n v="17"/>
    <n v="3"/>
    <x v="1"/>
    <d v="2019-02-17T00:00:00"/>
    <s v="Avg of 4 NM Projects"/>
    <n v="8"/>
    <n v="6.915"/>
    <n v="3.8848314606741575E-2"/>
    <n v="26.96"/>
    <n v="25.04"/>
    <n v="0.17315159999999999"/>
  </r>
  <r>
    <x v="5"/>
    <n v="17"/>
    <n v="3"/>
    <x v="1"/>
    <d v="2019-02-17T00:00:00"/>
    <s v="Avg of 4 NM Projects"/>
    <n v="9"/>
    <n v="29.445"/>
    <n v="0.16542134831460675"/>
    <n v="27.26"/>
    <n v="21.03"/>
    <n v="0.61922835000000009"/>
  </r>
  <r>
    <x v="5"/>
    <n v="17"/>
    <n v="3"/>
    <x v="1"/>
    <d v="2019-02-17T00:00:00"/>
    <s v="Avg of 4 NM Projects"/>
    <n v="10"/>
    <n v="44.284999999999997"/>
    <n v="0.24879213483146065"/>
    <n v="27.07"/>
    <n v="16.22"/>
    <n v="0.71830269999999985"/>
  </r>
  <r>
    <x v="5"/>
    <n v="17"/>
    <n v="3"/>
    <x v="1"/>
    <d v="2019-02-17T00:00:00"/>
    <s v="Avg of 4 NM Projects"/>
    <n v="11"/>
    <n v="58.755000000000003"/>
    <n v="0.33008426966292137"/>
    <n v="27.63"/>
    <n v="14.98"/>
    <n v="0.88014990000000015"/>
  </r>
  <r>
    <x v="5"/>
    <n v="17"/>
    <n v="3"/>
    <x v="1"/>
    <d v="2019-02-17T00:00:00"/>
    <s v="Avg of 4 NM Projects"/>
    <n v="12"/>
    <n v="62.204999999999991"/>
    <n v="0.34946629213483144"/>
    <n v="27.41"/>
    <n v="19.420000000000002"/>
    <n v="1.2080210999999998"/>
  </r>
  <r>
    <x v="5"/>
    <n v="17"/>
    <n v="3"/>
    <x v="1"/>
    <d v="2019-02-17T00:00:00"/>
    <s v="Avg of 4 NM Projects"/>
    <n v="13"/>
    <n v="57.480000000000004"/>
    <n v="0.32292134831460678"/>
    <n v="25.07"/>
    <n v="8.7200000000000006"/>
    <n v="0.50122560000000005"/>
  </r>
  <r>
    <x v="5"/>
    <n v="17"/>
    <n v="3"/>
    <x v="1"/>
    <d v="2019-02-17T00:00:00"/>
    <s v="Avg of 4 NM Projects"/>
    <n v="14"/>
    <n v="44.925000000000004"/>
    <n v="0.25238764044943823"/>
    <n v="25"/>
    <n v="17.010000000000002"/>
    <n v="0.76417425000000017"/>
  </r>
  <r>
    <x v="5"/>
    <n v="17"/>
    <n v="3"/>
    <x v="1"/>
    <d v="2019-02-17T00:00:00"/>
    <s v="Avg of 4 NM Projects"/>
    <n v="15"/>
    <n v="22.91"/>
    <n v="0.12870786516853933"/>
    <n v="25.07"/>
    <n v="16.41"/>
    <n v="0.37595309999999998"/>
  </r>
  <r>
    <x v="5"/>
    <n v="17"/>
    <n v="3"/>
    <x v="1"/>
    <d v="2019-02-17T00:00:00"/>
    <s v="Avg of 4 NM Projects"/>
    <n v="16"/>
    <n v="11.264999999999999"/>
    <n v="6.3286516853932578E-2"/>
    <n v="24.84"/>
    <n v="17.829999999999998"/>
    <n v="0.20085494999999995"/>
  </r>
  <r>
    <x v="5"/>
    <n v="17"/>
    <n v="3"/>
    <x v="1"/>
    <d v="2019-02-17T00:00:00"/>
    <s v="Avg of 4 NM Projects"/>
    <n v="17"/>
    <n v="4.2300000000000004"/>
    <n v="2.3764044943820228E-2"/>
    <n v="27.67"/>
    <n v="33.729999999999997"/>
    <n v="0.1426779"/>
  </r>
  <r>
    <x v="5"/>
    <n v="17"/>
    <n v="3"/>
    <x v="1"/>
    <d v="2019-02-17T00:00:00"/>
    <s v="Avg of 4 NM Projects"/>
    <n v="18"/>
    <n v="-1.28"/>
    <n v="-7.1910112359550565E-3"/>
    <n v="39.42"/>
    <n v="53.26"/>
    <n v="-6.8172799999999992E-2"/>
  </r>
  <r>
    <x v="5"/>
    <n v="17"/>
    <n v="3"/>
    <x v="1"/>
    <d v="2019-02-17T00:00:00"/>
    <s v="Avg of 4 NM Projects"/>
    <n v="19"/>
    <n v="-1.1499999999999999"/>
    <n v="-6.4606741573033704E-3"/>
    <n v="47.13"/>
    <n v="50.24"/>
    <n v="-5.7775999999999994E-2"/>
  </r>
  <r>
    <x v="5"/>
    <n v="17"/>
    <n v="3"/>
    <x v="1"/>
    <d v="2019-02-17T00:00:00"/>
    <s v="Avg of 4 NM Projects"/>
    <n v="20"/>
    <n v="-1.4100000000000001"/>
    <n v="-7.9213483146067416E-3"/>
    <n v="37.08"/>
    <n v="35.520000000000003"/>
    <n v="-5.0083200000000015E-2"/>
  </r>
  <r>
    <x v="5"/>
    <n v="17"/>
    <n v="3"/>
    <x v="1"/>
    <d v="2019-02-17T00:00:00"/>
    <s v="Avg of 4 NM Projects"/>
    <n v="21"/>
    <n v="-1.4100000000000001"/>
    <n v="-7.9213483146067416E-3"/>
    <n v="33.33"/>
    <n v="36.200000000000003"/>
    <n v="-5.1042000000000011E-2"/>
  </r>
  <r>
    <x v="5"/>
    <n v="17"/>
    <n v="3"/>
    <x v="1"/>
    <d v="2019-02-17T00:00:00"/>
    <s v="Avg of 4 NM Projects"/>
    <n v="22"/>
    <n v="-1.54"/>
    <n v="-8.6516853932584268E-3"/>
    <n v="28.08"/>
    <n v="25.66"/>
    <n v="-3.9516400000000007E-2"/>
  </r>
  <r>
    <x v="5"/>
    <n v="17"/>
    <n v="3"/>
    <x v="1"/>
    <d v="2019-02-17T00:00:00"/>
    <s v="Avg of 4 NM Projects"/>
    <n v="23"/>
    <n v="-1.4100000000000001"/>
    <n v="-7.9213483146067416E-3"/>
    <n v="25.01"/>
    <n v="24.03"/>
    <n v="-3.3882300000000011E-2"/>
  </r>
  <r>
    <x v="5"/>
    <n v="17"/>
    <n v="3"/>
    <x v="0"/>
    <d v="2019-02-17T00:00:00"/>
    <s v="Avg of 4 NM Projects"/>
    <n v="24"/>
    <n v="-1.28"/>
    <n v="-7.1910112359550565E-3"/>
    <n v="22.14"/>
    <n v="20.36"/>
    <n v="-2.6060800000000002E-2"/>
  </r>
  <r>
    <x v="5"/>
    <n v="18"/>
    <n v="4"/>
    <x v="0"/>
    <d v="2019-02-18T00:00:00"/>
    <s v="Avg of 4 NM Projects"/>
    <n v="1"/>
    <n v="-1.28"/>
    <n v="-7.1910112359550565E-3"/>
    <n v="23.9"/>
    <n v="20.32"/>
    <n v="-2.6009600000000001E-2"/>
  </r>
  <r>
    <x v="5"/>
    <n v="18"/>
    <n v="4"/>
    <x v="0"/>
    <d v="2019-02-18T00:00:00"/>
    <s v="Avg of 4 NM Projects"/>
    <n v="2"/>
    <n v="-1.4100000000000001"/>
    <n v="-7.9213483146067416E-3"/>
    <n v="24.01"/>
    <n v="22.37"/>
    <n v="-3.1541700000000006E-2"/>
  </r>
  <r>
    <x v="5"/>
    <n v="18"/>
    <n v="4"/>
    <x v="0"/>
    <d v="2019-02-18T00:00:00"/>
    <s v="Avg of 4 NM Projects"/>
    <n v="3"/>
    <n v="-1.28"/>
    <n v="-7.1910112359550565E-3"/>
    <n v="22.86"/>
    <n v="20.32"/>
    <n v="-2.6009600000000001E-2"/>
  </r>
  <r>
    <x v="5"/>
    <n v="18"/>
    <n v="4"/>
    <x v="0"/>
    <d v="2019-02-18T00:00:00"/>
    <s v="Avg of 4 NM Projects"/>
    <n v="4"/>
    <n v="-1.4100000000000001"/>
    <n v="-7.9213483146067416E-3"/>
    <n v="23.53"/>
    <n v="19.86"/>
    <n v="-2.8002600000000002E-2"/>
  </r>
  <r>
    <x v="5"/>
    <n v="18"/>
    <n v="4"/>
    <x v="0"/>
    <d v="2019-02-18T00:00:00"/>
    <s v="Avg of 4 NM Projects"/>
    <n v="5"/>
    <n v="-1.4100000000000001"/>
    <n v="-7.9213483146067416E-3"/>
    <n v="23.8"/>
    <n v="20.89"/>
    <n v="-2.9454900000000003E-2"/>
  </r>
  <r>
    <x v="5"/>
    <n v="18"/>
    <n v="4"/>
    <x v="0"/>
    <d v="2019-02-18T00:00:00"/>
    <s v="Avg of 4 NM Projects"/>
    <n v="6"/>
    <n v="-1.2799999999999998"/>
    <n v="-7.1910112359550547E-3"/>
    <n v="25.26"/>
    <n v="21.96"/>
    <n v="-2.8108799999999996E-2"/>
  </r>
  <r>
    <x v="5"/>
    <n v="18"/>
    <n v="4"/>
    <x v="0"/>
    <d v="2019-02-18T00:00:00"/>
    <s v="Avg of 4 NM Projects"/>
    <n v="7"/>
    <n v="-1.54"/>
    <n v="-8.6516853932584268E-3"/>
    <n v="28.24"/>
    <n v="27.8"/>
    <n v="-4.2812000000000003E-2"/>
  </r>
  <r>
    <x v="5"/>
    <n v="18"/>
    <n v="4"/>
    <x v="1"/>
    <d v="2019-02-18T00:00:00"/>
    <s v="Avg of 4 NM Projects"/>
    <n v="8"/>
    <n v="-1.1499999999999999"/>
    <n v="-6.4606741573033704E-3"/>
    <n v="34.090000000000003"/>
    <n v="25.78"/>
    <n v="-2.9647E-2"/>
  </r>
  <r>
    <x v="5"/>
    <n v="18"/>
    <n v="4"/>
    <x v="1"/>
    <d v="2019-02-18T00:00:00"/>
    <s v="Avg of 4 NM Projects"/>
    <n v="9"/>
    <n v="-0.125"/>
    <n v="-7.0224719101123594E-4"/>
    <n v="32.549999999999997"/>
    <n v="46.99"/>
    <n v="-5.8737500000000005E-3"/>
  </r>
  <r>
    <x v="5"/>
    <n v="18"/>
    <n v="4"/>
    <x v="1"/>
    <d v="2019-02-18T00:00:00"/>
    <s v="Avg of 4 NM Projects"/>
    <n v="10"/>
    <n v="0.51500000000000001"/>
    <n v="2.8932584269662923E-3"/>
    <n v="32.74"/>
    <n v="51.51"/>
    <n v="2.652765E-2"/>
  </r>
  <r>
    <x v="5"/>
    <n v="18"/>
    <n v="4"/>
    <x v="1"/>
    <d v="2019-02-18T00:00:00"/>
    <s v="Avg of 4 NM Projects"/>
    <n v="11"/>
    <n v="6.1450000000000005"/>
    <n v="3.4522471910112359E-2"/>
    <n v="38.130000000000003"/>
    <n v="47.38"/>
    <n v="0.29115010000000008"/>
  </r>
  <r>
    <x v="5"/>
    <n v="18"/>
    <n v="4"/>
    <x v="1"/>
    <d v="2019-02-18T00:00:00"/>
    <s v="Avg of 4 NM Projects"/>
    <n v="12"/>
    <n v="9.9849999999999994"/>
    <n v="5.6095505617977527E-2"/>
    <n v="37.99"/>
    <n v="51.94"/>
    <n v="0.51862089999999994"/>
  </r>
  <r>
    <x v="5"/>
    <n v="18"/>
    <n v="4"/>
    <x v="1"/>
    <d v="2019-02-18T00:00:00"/>
    <s v="Avg of 4 NM Projects"/>
    <n v="13"/>
    <n v="13.055"/>
    <n v="7.3342696629213486E-2"/>
    <n v="34.06"/>
    <n v="59.16"/>
    <n v="0.77233379999999985"/>
  </r>
  <r>
    <x v="5"/>
    <n v="18"/>
    <n v="4"/>
    <x v="1"/>
    <d v="2019-02-18T00:00:00"/>
    <s v="Avg of 4 NM Projects"/>
    <n v="14"/>
    <n v="16.64"/>
    <n v="9.3483146067415729E-2"/>
    <n v="31.38"/>
    <n v="50.82"/>
    <n v="0.84564480000000009"/>
  </r>
  <r>
    <x v="5"/>
    <n v="18"/>
    <n v="4"/>
    <x v="1"/>
    <d v="2019-02-18T00:00:00"/>
    <s v="Avg of 4 NM Projects"/>
    <n v="15"/>
    <n v="15.36"/>
    <n v="8.6292134831460671E-2"/>
    <n v="30.79"/>
    <n v="45.46"/>
    <n v="0.69826559999999993"/>
  </r>
  <r>
    <x v="5"/>
    <n v="18"/>
    <n v="4"/>
    <x v="1"/>
    <d v="2019-02-18T00:00:00"/>
    <s v="Avg of 4 NM Projects"/>
    <n v="16"/>
    <n v="14.850000000000001"/>
    <n v="8.3426966292134835E-2"/>
    <n v="31.04"/>
    <n v="42.34"/>
    <n v="0.62874900000000011"/>
  </r>
  <r>
    <x v="5"/>
    <n v="18"/>
    <n v="4"/>
    <x v="1"/>
    <d v="2019-02-18T00:00:00"/>
    <s v="Avg of 4 NM Projects"/>
    <n v="17"/>
    <n v="9.3450000000000006"/>
    <n v="5.2500000000000005E-2"/>
    <n v="33.31"/>
    <n v="41.78"/>
    <n v="0.39043410000000006"/>
  </r>
  <r>
    <x v="5"/>
    <n v="18"/>
    <n v="4"/>
    <x v="1"/>
    <d v="2019-02-18T00:00:00"/>
    <s v="Avg of 4 NM Projects"/>
    <n v="18"/>
    <n v="-1.2849999999999999"/>
    <n v="-7.2191011235955048E-3"/>
    <n v="47"/>
    <n v="46.21"/>
    <n v="-5.9379849999999998E-2"/>
  </r>
  <r>
    <x v="5"/>
    <n v="18"/>
    <n v="4"/>
    <x v="1"/>
    <d v="2019-02-18T00:00:00"/>
    <s v="Avg of 4 NM Projects"/>
    <n v="19"/>
    <n v="-1.28"/>
    <n v="-7.1910112359550565E-3"/>
    <n v="48.1"/>
    <n v="43.02"/>
    <n v="-5.5065600000000006E-2"/>
  </r>
  <r>
    <x v="5"/>
    <n v="18"/>
    <n v="4"/>
    <x v="1"/>
    <d v="2019-02-18T00:00:00"/>
    <s v="Avg of 4 NM Projects"/>
    <n v="20"/>
    <n v="-1.28"/>
    <n v="-7.1910112359550565E-3"/>
    <n v="40.35"/>
    <n v="47.65"/>
    <n v="-6.0991999999999998E-2"/>
  </r>
  <r>
    <x v="5"/>
    <n v="18"/>
    <n v="4"/>
    <x v="1"/>
    <d v="2019-02-18T00:00:00"/>
    <s v="Avg of 4 NM Projects"/>
    <n v="21"/>
    <n v="-1.4100000000000001"/>
    <n v="-7.9213483146067416E-3"/>
    <n v="30.71"/>
    <n v="30.26"/>
    <n v="-4.2666600000000013E-2"/>
  </r>
  <r>
    <x v="5"/>
    <n v="18"/>
    <n v="4"/>
    <x v="1"/>
    <d v="2019-02-18T00:00:00"/>
    <s v="Avg of 4 NM Projects"/>
    <n v="22"/>
    <n v="-1.28"/>
    <n v="-7.1910112359550565E-3"/>
    <n v="28.7"/>
    <n v="25.88"/>
    <n v="-3.3126399999999993E-2"/>
  </r>
  <r>
    <x v="5"/>
    <n v="18"/>
    <n v="4"/>
    <x v="1"/>
    <d v="2019-02-18T00:00:00"/>
    <s v="Avg of 4 NM Projects"/>
    <n v="23"/>
    <n v="-1.28"/>
    <n v="-7.1910112359550565E-3"/>
    <n v="26.98"/>
    <n v="37.08"/>
    <n v="-4.7462399999999995E-2"/>
  </r>
  <r>
    <x v="5"/>
    <n v="18"/>
    <n v="4"/>
    <x v="0"/>
    <d v="2019-02-18T00:00:00"/>
    <s v="Avg of 4 NM Projects"/>
    <n v="24"/>
    <n v="-1.4100000000000001"/>
    <n v="-7.9213483146067416E-3"/>
    <n v="24.12"/>
    <n v="42.19"/>
    <n v="-5.9487900000000003E-2"/>
  </r>
  <r>
    <x v="5"/>
    <n v="19"/>
    <n v="5"/>
    <x v="0"/>
    <d v="2019-02-19T00:00:00"/>
    <s v="Avg of 4 NM Projects"/>
    <n v="1"/>
    <n v="-1.4100000000000001"/>
    <n v="-7.9213483146067416E-3"/>
    <n v="25.19"/>
    <n v="32.06"/>
    <n v="-4.5204600000000005E-2"/>
  </r>
  <r>
    <x v="5"/>
    <n v="19"/>
    <n v="5"/>
    <x v="0"/>
    <d v="2019-02-19T00:00:00"/>
    <s v="Avg of 4 NM Projects"/>
    <n v="2"/>
    <n v="-1.4100000000000001"/>
    <n v="-7.9213483146067416E-3"/>
    <n v="24.91"/>
    <n v="22.35"/>
    <n v="-3.1513500000000007E-2"/>
  </r>
  <r>
    <x v="5"/>
    <n v="19"/>
    <n v="5"/>
    <x v="0"/>
    <d v="2019-02-19T00:00:00"/>
    <s v="Avg of 4 NM Projects"/>
    <n v="3"/>
    <n v="-1.28"/>
    <n v="-7.1910112359550565E-3"/>
    <n v="24.85"/>
    <n v="22.97"/>
    <n v="-2.94016E-2"/>
  </r>
  <r>
    <x v="5"/>
    <n v="19"/>
    <n v="5"/>
    <x v="0"/>
    <d v="2019-02-19T00:00:00"/>
    <s v="Avg of 4 NM Projects"/>
    <n v="4"/>
    <n v="-1.54"/>
    <n v="-8.6516853932584268E-3"/>
    <n v="25.15"/>
    <n v="23"/>
    <n v="-3.542E-2"/>
  </r>
  <r>
    <x v="5"/>
    <n v="19"/>
    <n v="5"/>
    <x v="0"/>
    <d v="2019-02-19T00:00:00"/>
    <s v="Avg of 4 NM Projects"/>
    <n v="5"/>
    <n v="-1.28"/>
    <n v="-7.1910112359550565E-3"/>
    <n v="27.84"/>
    <n v="26.78"/>
    <n v="-3.4278400000000007E-2"/>
  </r>
  <r>
    <x v="5"/>
    <n v="19"/>
    <n v="5"/>
    <x v="0"/>
    <d v="2019-02-19T00:00:00"/>
    <s v="Avg of 4 NM Projects"/>
    <n v="6"/>
    <n v="-1.28"/>
    <n v="-7.1910112359550565E-3"/>
    <n v="33.68"/>
    <n v="23.96"/>
    <n v="-3.06688E-2"/>
  </r>
  <r>
    <x v="5"/>
    <n v="19"/>
    <n v="5"/>
    <x v="0"/>
    <d v="2019-02-19T00:00:00"/>
    <s v="Avg of 4 NM Projects"/>
    <n v="7"/>
    <n v="-1.54"/>
    <n v="-8.6516853932584268E-3"/>
    <n v="44.91"/>
    <n v="26.16"/>
    <n v="-4.02864E-2"/>
  </r>
  <r>
    <x v="5"/>
    <n v="19"/>
    <n v="5"/>
    <x v="1"/>
    <d v="2019-02-19T00:00:00"/>
    <s v="Avg of 4 NM Projects"/>
    <n v="8"/>
    <n v="3.9649999999999999"/>
    <n v="2.2275280898876405E-2"/>
    <n v="49.85"/>
    <n v="28.39"/>
    <n v="0.11256635"/>
  </r>
  <r>
    <x v="5"/>
    <n v="19"/>
    <n v="5"/>
    <x v="1"/>
    <d v="2019-02-19T00:00:00"/>
    <s v="Avg of 4 NM Projects"/>
    <n v="9"/>
    <n v="19.965"/>
    <n v="0.11216292134831461"/>
    <n v="39.06"/>
    <n v="26.03"/>
    <n v="0.51968894999999993"/>
  </r>
  <r>
    <x v="5"/>
    <n v="19"/>
    <n v="5"/>
    <x v="1"/>
    <d v="2019-02-19T00:00:00"/>
    <s v="Avg of 4 NM Projects"/>
    <n v="10"/>
    <n v="41.209999999999994"/>
    <n v="0.23151685393258423"/>
    <n v="28.92"/>
    <n v="27.08"/>
    <n v="1.1159667999999996"/>
  </r>
  <r>
    <x v="5"/>
    <n v="19"/>
    <n v="5"/>
    <x v="1"/>
    <d v="2019-02-19T00:00:00"/>
    <s v="Avg of 4 NM Projects"/>
    <n v="11"/>
    <n v="58.88"/>
    <n v="0.33078651685393262"/>
    <n v="26.22"/>
    <n v="25.54"/>
    <n v="1.5037952000000001"/>
  </r>
  <r>
    <x v="5"/>
    <n v="19"/>
    <n v="5"/>
    <x v="1"/>
    <d v="2019-02-19T00:00:00"/>
    <s v="Avg of 4 NM Projects"/>
    <n v="12"/>
    <n v="66.31"/>
    <n v="0.37252808988764047"/>
    <n v="25.26"/>
    <n v="23.5"/>
    <n v="1.5582850000000001"/>
  </r>
  <r>
    <x v="5"/>
    <n v="19"/>
    <n v="5"/>
    <x v="1"/>
    <d v="2019-02-19T00:00:00"/>
    <s v="Avg of 4 NM Projects"/>
    <n v="13"/>
    <n v="62.85"/>
    <n v="0.35308988764044946"/>
    <n v="27.17"/>
    <n v="24.29"/>
    <n v="1.5266265000000001"/>
  </r>
  <r>
    <x v="5"/>
    <n v="19"/>
    <n v="5"/>
    <x v="1"/>
    <d v="2019-02-19T00:00:00"/>
    <s v="Avg of 4 NM Projects"/>
    <n v="14"/>
    <n v="63.234999999999999"/>
    <n v="0.35525280898876405"/>
    <n v="25.19"/>
    <n v="24.66"/>
    <n v="1.5593751"/>
  </r>
  <r>
    <x v="5"/>
    <n v="19"/>
    <n v="5"/>
    <x v="1"/>
    <d v="2019-02-19T00:00:00"/>
    <s v="Avg of 4 NM Projects"/>
    <n v="15"/>
    <n v="36.99"/>
    <n v="0.20780898876404497"/>
    <n v="25.09"/>
    <n v="23.57"/>
    <n v="0.87185430000000008"/>
  </r>
  <r>
    <x v="5"/>
    <n v="19"/>
    <n v="5"/>
    <x v="1"/>
    <d v="2019-02-19T00:00:00"/>
    <s v="Avg of 4 NM Projects"/>
    <n v="16"/>
    <n v="19.329999999999998"/>
    <n v="0.10859550561797753"/>
    <n v="25.75"/>
    <n v="22.58"/>
    <n v="0.4364713999999999"/>
  </r>
  <r>
    <x v="5"/>
    <n v="19"/>
    <n v="5"/>
    <x v="1"/>
    <d v="2019-02-19T00:00:00"/>
    <s v="Avg of 4 NM Projects"/>
    <n v="17"/>
    <n v="7.6799999999999988"/>
    <n v="4.3146067415730328E-2"/>
    <n v="27.17"/>
    <n v="22.59"/>
    <n v="0.17349119999999996"/>
  </r>
  <r>
    <x v="5"/>
    <n v="19"/>
    <n v="5"/>
    <x v="1"/>
    <d v="2019-02-19T00:00:00"/>
    <s v="Avg of 4 NM Projects"/>
    <n v="18"/>
    <n v="-1.1549999999999998"/>
    <n v="-6.4887640449438188E-3"/>
    <n v="43.46"/>
    <n v="30.49"/>
    <n v="-3.5215949999999989E-2"/>
  </r>
  <r>
    <x v="5"/>
    <n v="19"/>
    <n v="5"/>
    <x v="1"/>
    <d v="2019-02-19T00:00:00"/>
    <s v="Avg of 4 NM Projects"/>
    <n v="19"/>
    <n v="-1.4099999999999997"/>
    <n v="-7.9213483146067399E-3"/>
    <n v="49.02"/>
    <n v="28.35"/>
    <n v="-3.9973499999999995E-2"/>
  </r>
  <r>
    <x v="5"/>
    <n v="19"/>
    <n v="5"/>
    <x v="1"/>
    <d v="2019-02-19T00:00:00"/>
    <s v="Avg of 4 NM Projects"/>
    <n v="20"/>
    <n v="-1.4100000000000001"/>
    <n v="-7.9213483146067416E-3"/>
    <n v="42.08"/>
    <n v="24.67"/>
    <n v="-3.4784700000000009E-2"/>
  </r>
  <r>
    <x v="5"/>
    <n v="19"/>
    <n v="5"/>
    <x v="1"/>
    <d v="2019-02-19T00:00:00"/>
    <s v="Avg of 4 NM Projects"/>
    <n v="21"/>
    <n v="-1.28"/>
    <n v="-7.1910112359550565E-3"/>
    <n v="40.75"/>
    <n v="24.6"/>
    <n v="-3.1488000000000002E-2"/>
  </r>
  <r>
    <x v="5"/>
    <n v="19"/>
    <n v="5"/>
    <x v="1"/>
    <d v="2019-02-19T00:00:00"/>
    <s v="Avg of 4 NM Projects"/>
    <n v="22"/>
    <n v="-1.4100000000000001"/>
    <n v="-7.9213483146067416E-3"/>
    <n v="30.96"/>
    <n v="22.63"/>
    <n v="-3.1908300000000001E-2"/>
  </r>
  <r>
    <x v="5"/>
    <n v="19"/>
    <n v="5"/>
    <x v="1"/>
    <d v="2019-02-19T00:00:00"/>
    <s v="Avg of 4 NM Projects"/>
    <n v="23"/>
    <n v="-1.28"/>
    <n v="-7.1910112359550565E-3"/>
    <n v="28.52"/>
    <n v="22.89"/>
    <n v="-2.9299200000000001E-2"/>
  </r>
  <r>
    <x v="5"/>
    <n v="19"/>
    <n v="5"/>
    <x v="0"/>
    <d v="2019-02-19T00:00:00"/>
    <s v="Avg of 4 NM Projects"/>
    <n v="24"/>
    <n v="-1.28"/>
    <n v="-7.1910112359550565E-3"/>
    <n v="30.26"/>
    <n v="30.85"/>
    <n v="-3.9488000000000002E-2"/>
  </r>
  <r>
    <x v="5"/>
    <n v="20"/>
    <n v="6"/>
    <x v="0"/>
    <d v="2019-02-20T00:00:00"/>
    <s v="Avg of 4 NM Projects"/>
    <n v="1"/>
    <n v="-1.4100000000000001"/>
    <n v="-7.9213483146067416E-3"/>
    <n v="27.46"/>
    <n v="33.47"/>
    <n v="-4.7192700000000004E-2"/>
  </r>
  <r>
    <x v="5"/>
    <n v="20"/>
    <n v="6"/>
    <x v="0"/>
    <d v="2019-02-20T00:00:00"/>
    <s v="Avg of 4 NM Projects"/>
    <n v="2"/>
    <n v="-1.4100000000000001"/>
    <n v="-7.9213483146067416E-3"/>
    <n v="24.54"/>
    <n v="24.46"/>
    <n v="-3.4488600000000008E-2"/>
  </r>
  <r>
    <x v="5"/>
    <n v="20"/>
    <n v="6"/>
    <x v="0"/>
    <d v="2019-02-20T00:00:00"/>
    <s v="Avg of 4 NM Projects"/>
    <n v="3"/>
    <n v="-1.28"/>
    <n v="-7.1910112359550565E-3"/>
    <n v="26.85"/>
    <n v="29.21"/>
    <n v="-3.7388800000000007E-2"/>
  </r>
  <r>
    <x v="5"/>
    <n v="20"/>
    <n v="6"/>
    <x v="0"/>
    <d v="2019-02-20T00:00:00"/>
    <s v="Avg of 4 NM Projects"/>
    <n v="4"/>
    <n v="-1.28"/>
    <n v="-7.1910112359550565E-3"/>
    <n v="24.58"/>
    <n v="24.63"/>
    <n v="-3.1526399999999996E-2"/>
  </r>
  <r>
    <x v="5"/>
    <n v="20"/>
    <n v="6"/>
    <x v="0"/>
    <d v="2019-02-20T00:00:00"/>
    <s v="Avg of 4 NM Projects"/>
    <n v="5"/>
    <n v="-1.4100000000000001"/>
    <n v="-7.9213483146067416E-3"/>
    <n v="27.67"/>
    <n v="26.86"/>
    <n v="-3.7872600000000006E-2"/>
  </r>
  <r>
    <x v="5"/>
    <n v="20"/>
    <n v="6"/>
    <x v="0"/>
    <d v="2019-02-20T00:00:00"/>
    <s v="Avg of 4 NM Projects"/>
    <n v="6"/>
    <n v="-1.2799999999999998"/>
    <n v="-7.1910112359550547E-3"/>
    <n v="32"/>
    <n v="41.9"/>
    <n v="-5.3631999999999992E-2"/>
  </r>
  <r>
    <x v="5"/>
    <n v="20"/>
    <n v="6"/>
    <x v="0"/>
    <d v="2019-02-20T00:00:00"/>
    <s v="Avg of 4 NM Projects"/>
    <n v="7"/>
    <n v="-1.67"/>
    <n v="-9.382022471910112E-3"/>
    <n v="40.590000000000003"/>
    <n v="41.04"/>
    <n v="-6.8536799999999995E-2"/>
  </r>
  <r>
    <x v="5"/>
    <n v="20"/>
    <n v="6"/>
    <x v="1"/>
    <d v="2019-02-20T00:00:00"/>
    <s v="Avg of 4 NM Projects"/>
    <n v="8"/>
    <n v="4.0950000000000006"/>
    <n v="2.3005617977528092E-2"/>
    <n v="42.21"/>
    <n v="48.03"/>
    <n v="0.19668285000000002"/>
  </r>
  <r>
    <x v="5"/>
    <n v="20"/>
    <n v="6"/>
    <x v="1"/>
    <d v="2019-02-20T00:00:00"/>
    <s v="Avg of 4 NM Projects"/>
    <n v="9"/>
    <n v="13.185"/>
    <n v="7.4073033707865166E-2"/>
    <n v="37.200000000000003"/>
    <n v="46.78"/>
    <n v="0.61679430000000002"/>
  </r>
  <r>
    <x v="5"/>
    <n v="20"/>
    <n v="6"/>
    <x v="1"/>
    <d v="2019-02-20T00:00:00"/>
    <s v="Avg of 4 NM Projects"/>
    <n v="10"/>
    <n v="17.025000000000002"/>
    <n v="9.5646067415730354E-2"/>
    <n v="29.26"/>
    <n v="46.39"/>
    <n v="0.78978975000000018"/>
  </r>
  <r>
    <x v="5"/>
    <n v="20"/>
    <n v="6"/>
    <x v="1"/>
    <d v="2019-02-20T00:00:00"/>
    <s v="Avg of 4 NM Projects"/>
    <n v="11"/>
    <n v="19.2"/>
    <n v="0.10786516853932585"/>
    <n v="28.74"/>
    <n v="45.76"/>
    <n v="0.87859200000000004"/>
  </r>
  <r>
    <x v="5"/>
    <n v="20"/>
    <n v="6"/>
    <x v="1"/>
    <d v="2019-02-20T00:00:00"/>
    <s v="Avg of 4 NM Projects"/>
    <n v="12"/>
    <n v="16.639999999999997"/>
    <n v="9.3483146067415715E-2"/>
    <n v="29.12"/>
    <n v="50.52"/>
    <n v="0.84065279999999998"/>
  </r>
  <r>
    <x v="5"/>
    <n v="20"/>
    <n v="6"/>
    <x v="1"/>
    <d v="2019-02-20T00:00:00"/>
    <s v="Avg of 4 NM Projects"/>
    <n v="13"/>
    <n v="11.655000000000001"/>
    <n v="6.5477528089887646E-2"/>
    <n v="28.46"/>
    <n v="49.5"/>
    <n v="0.5769225"/>
  </r>
  <r>
    <x v="5"/>
    <n v="20"/>
    <n v="6"/>
    <x v="1"/>
    <d v="2019-02-20T00:00:00"/>
    <s v="Avg of 4 NM Projects"/>
    <n v="14"/>
    <n v="9.7349999999999994"/>
    <n v="5.4691011235955052E-2"/>
    <n v="28.77"/>
    <n v="45.28"/>
    <n v="0.44080079999999999"/>
  </r>
  <r>
    <x v="5"/>
    <n v="20"/>
    <n v="6"/>
    <x v="1"/>
    <d v="2019-02-20T00:00:00"/>
    <s v="Avg of 4 NM Projects"/>
    <n v="15"/>
    <n v="9.3450000000000024"/>
    <n v="5.2500000000000012E-2"/>
    <n v="27.63"/>
    <n v="48.69"/>
    <n v="0.45500805000000011"/>
  </r>
  <r>
    <x v="5"/>
    <n v="20"/>
    <n v="6"/>
    <x v="1"/>
    <d v="2019-02-20T00:00:00"/>
    <s v="Avg of 4 NM Projects"/>
    <n v="16"/>
    <n v="4.3550000000000004"/>
    <n v="2.4466292134831463E-2"/>
    <n v="27.6"/>
    <n v="51.26"/>
    <n v="0.2232373"/>
  </r>
  <r>
    <x v="5"/>
    <n v="20"/>
    <n v="6"/>
    <x v="1"/>
    <d v="2019-02-20T00:00:00"/>
    <s v="Avg of 4 NM Projects"/>
    <n v="17"/>
    <n v="-0.11999999999999988"/>
    <n v="-6.7415730337078584E-4"/>
    <n v="28.23"/>
    <n v="58.17"/>
    <n v="-6.9803999999999934E-3"/>
  </r>
  <r>
    <x v="5"/>
    <n v="20"/>
    <n v="6"/>
    <x v="1"/>
    <d v="2019-02-20T00:00:00"/>
    <s v="Avg of 4 NM Projects"/>
    <n v="18"/>
    <n v="-1.54"/>
    <n v="-8.6516853932584268E-3"/>
    <n v="38.46"/>
    <n v="58.75"/>
    <n v="-9.0475000000000014E-2"/>
  </r>
  <r>
    <x v="5"/>
    <n v="20"/>
    <n v="6"/>
    <x v="1"/>
    <d v="2019-02-20T00:00:00"/>
    <s v="Avg of 4 NM Projects"/>
    <n v="19"/>
    <n v="-1.28"/>
    <n v="-7.1910112359550565E-3"/>
    <n v="39.979999999999997"/>
    <n v="61.51"/>
    <n v="-7.8732799999999992E-2"/>
  </r>
  <r>
    <x v="5"/>
    <n v="20"/>
    <n v="6"/>
    <x v="1"/>
    <d v="2019-02-20T00:00:00"/>
    <s v="Avg of 4 NM Projects"/>
    <n v="20"/>
    <n v="-1.54"/>
    <n v="-8.6516853932584268E-3"/>
    <n v="31.48"/>
    <n v="51.32"/>
    <n v="-7.9032800000000014E-2"/>
  </r>
  <r>
    <x v="5"/>
    <n v="20"/>
    <n v="6"/>
    <x v="1"/>
    <d v="2019-02-20T00:00:00"/>
    <s v="Avg of 4 NM Projects"/>
    <n v="21"/>
    <n v="-1.1499999999999999"/>
    <n v="-6.4606741573033704E-3"/>
    <n v="28.24"/>
    <n v="38.71"/>
    <n v="-4.4516500000000001E-2"/>
  </r>
  <r>
    <x v="5"/>
    <n v="20"/>
    <n v="6"/>
    <x v="1"/>
    <d v="2019-02-20T00:00:00"/>
    <s v="Avg of 4 NM Projects"/>
    <n v="22"/>
    <n v="-1.28"/>
    <n v="-7.1910112359550565E-3"/>
    <n v="27.57"/>
    <n v="28.98"/>
    <n v="-3.70944E-2"/>
  </r>
  <r>
    <x v="5"/>
    <n v="20"/>
    <n v="6"/>
    <x v="1"/>
    <d v="2019-02-20T00:00:00"/>
    <s v="Avg of 4 NM Projects"/>
    <n v="23"/>
    <n v="-1.28"/>
    <n v="-7.1910112359550565E-3"/>
    <n v="28.22"/>
    <n v="41.79"/>
    <n v="-5.3491200000000003E-2"/>
  </r>
  <r>
    <x v="5"/>
    <n v="20"/>
    <n v="6"/>
    <x v="0"/>
    <d v="2019-02-20T00:00:00"/>
    <s v="Avg of 4 NM Projects"/>
    <n v="24"/>
    <n v="-1.28"/>
    <n v="-7.1910112359550565E-3"/>
    <n v="23.98"/>
    <n v="66.349999999999994"/>
    <n v="-8.4928000000000003E-2"/>
  </r>
  <r>
    <x v="5"/>
    <n v="21"/>
    <n v="7"/>
    <x v="0"/>
    <d v="2019-02-21T00:00:00"/>
    <s v="Avg of 4 NM Projects"/>
    <n v="1"/>
    <n v="-1.54"/>
    <n v="-8.6516853932584268E-3"/>
    <n v="46.09"/>
    <n v="70"/>
    <n v="-0.10779999999999999"/>
  </r>
  <r>
    <x v="5"/>
    <n v="21"/>
    <n v="7"/>
    <x v="0"/>
    <d v="2019-02-21T00:00:00"/>
    <s v="Avg of 4 NM Projects"/>
    <n v="2"/>
    <n v="-1.41"/>
    <n v="-7.9213483146067416E-3"/>
    <n v="29.18"/>
    <n v="38.94"/>
    <n v="-5.4905399999999993E-2"/>
  </r>
  <r>
    <x v="5"/>
    <n v="21"/>
    <n v="7"/>
    <x v="0"/>
    <d v="2019-02-21T00:00:00"/>
    <s v="Avg of 4 NM Projects"/>
    <n v="3"/>
    <n v="-1.4100000000000001"/>
    <n v="-7.9213483146067416E-3"/>
    <n v="27.12"/>
    <n v="38.770000000000003"/>
    <n v="-5.4665700000000012E-2"/>
  </r>
  <r>
    <x v="5"/>
    <n v="21"/>
    <n v="7"/>
    <x v="0"/>
    <d v="2019-02-21T00:00:00"/>
    <s v="Avg of 4 NM Projects"/>
    <n v="4"/>
    <n v="-1.28"/>
    <n v="-7.1910112359550565E-3"/>
    <n v="26.45"/>
    <n v="36.76"/>
    <n v="-4.7052799999999999E-2"/>
  </r>
  <r>
    <x v="5"/>
    <n v="21"/>
    <n v="7"/>
    <x v="0"/>
    <d v="2019-02-21T00:00:00"/>
    <s v="Avg of 4 NM Projects"/>
    <n v="5"/>
    <n v="-1.28"/>
    <n v="-7.1910112359550565E-3"/>
    <n v="28.03"/>
    <n v="37.229999999999997"/>
    <n v="-4.7654399999999993E-2"/>
  </r>
  <r>
    <x v="5"/>
    <n v="21"/>
    <n v="7"/>
    <x v="0"/>
    <d v="2019-02-21T00:00:00"/>
    <s v="Avg of 4 NM Projects"/>
    <n v="6"/>
    <n v="-1.1499999999999999"/>
    <n v="-6.4606741573033704E-3"/>
    <n v="33.72"/>
    <n v="41.59"/>
    <n v="-4.7828499999999996E-2"/>
  </r>
  <r>
    <x v="5"/>
    <n v="21"/>
    <n v="7"/>
    <x v="0"/>
    <d v="2019-02-21T00:00:00"/>
    <s v="Avg of 4 NM Projects"/>
    <n v="7"/>
    <n v="-1.54"/>
    <n v="-8.6516853932584268E-3"/>
    <n v="38"/>
    <n v="36.700000000000003"/>
    <n v="-5.6518000000000006E-2"/>
  </r>
  <r>
    <x v="5"/>
    <n v="21"/>
    <n v="7"/>
    <x v="0"/>
    <d v="2019-02-21T00:00:00"/>
    <s v="Avg of 4 NM Projects"/>
    <n v="8"/>
    <n v="2.5600000000000005"/>
    <n v="1.4382022471910115E-2"/>
    <n v="42.83"/>
    <n v="45.91"/>
    <n v="0.11752960000000001"/>
  </r>
  <r>
    <x v="5"/>
    <n v="21"/>
    <n v="7"/>
    <x v="0"/>
    <d v="2019-02-21T00:00:00"/>
    <s v="Avg of 4 NM Projects"/>
    <n v="9"/>
    <n v="21.634999999999998"/>
    <n v="0.12154494382022471"/>
    <n v="43.4"/>
    <n v="78.209999999999994"/>
    <n v="1.6920733499999996"/>
  </r>
  <r>
    <x v="5"/>
    <n v="21"/>
    <n v="7"/>
    <x v="0"/>
    <d v="2019-02-21T00:00:00"/>
    <s v="Avg of 4 NM Projects"/>
    <n v="10"/>
    <n v="38.015000000000001"/>
    <n v="0.21356741573033708"/>
    <n v="37.619999999999997"/>
    <n v="73"/>
    <n v="2.7750950000000003"/>
  </r>
  <r>
    <x v="5"/>
    <n v="21"/>
    <n v="7"/>
    <x v="0"/>
    <d v="2019-02-21T00:00:00"/>
    <s v="Avg of 4 NM Projects"/>
    <n v="11"/>
    <n v="50.945"/>
    <n v="0.28620786516853935"/>
    <n v="37.549999999999997"/>
    <n v="69.8"/>
    <n v="3.5559609999999999"/>
  </r>
  <r>
    <x v="5"/>
    <n v="21"/>
    <n v="7"/>
    <x v="0"/>
    <d v="2019-02-21T00:00:00"/>
    <s v="Avg of 4 NM Projects"/>
    <n v="12"/>
    <n v="42.749999999999993"/>
    <n v="0.24016853932584264"/>
    <n v="33.119999999999997"/>
    <n v="56.36"/>
    <n v="2.4093899999999993"/>
  </r>
  <r>
    <x v="5"/>
    <n v="21"/>
    <n v="7"/>
    <x v="0"/>
    <d v="2019-02-21T00:00:00"/>
    <s v="Avg of 4 NM Projects"/>
    <n v="13"/>
    <n v="23.805"/>
    <n v="0.13373595505617977"/>
    <n v="27.5"/>
    <n v="36.79"/>
    <n v="0.87578594999999992"/>
  </r>
  <r>
    <x v="5"/>
    <n v="21"/>
    <n v="7"/>
    <x v="0"/>
    <d v="2019-02-21T00:00:00"/>
    <s v="Avg of 4 NM Projects"/>
    <n v="14"/>
    <n v="4.6099999999999994"/>
    <n v="2.589887640449438E-2"/>
    <n v="24.37"/>
    <n v="25.35"/>
    <n v="0.11686349999999998"/>
  </r>
  <r>
    <x v="5"/>
    <n v="21"/>
    <n v="7"/>
    <x v="0"/>
    <d v="2019-02-21T00:00:00"/>
    <s v="Avg of 4 NM Projects"/>
    <n v="15"/>
    <n v="3.9649999999999999"/>
    <n v="2.2275280898876405E-2"/>
    <n v="24.31"/>
    <n v="24.69"/>
    <n v="9.7895849999999993E-2"/>
  </r>
  <r>
    <x v="5"/>
    <n v="21"/>
    <n v="7"/>
    <x v="0"/>
    <d v="2019-02-21T00:00:00"/>
    <s v="Avg of 4 NM Projects"/>
    <n v="16"/>
    <n v="5.7650000000000006"/>
    <n v="3.2387640449438204E-2"/>
    <n v="24.13"/>
    <n v="25.85"/>
    <n v="0.14902525000000003"/>
  </r>
  <r>
    <x v="5"/>
    <n v="21"/>
    <n v="7"/>
    <x v="0"/>
    <d v="2019-02-21T00:00:00"/>
    <s v="Avg of 4 NM Projects"/>
    <n v="17"/>
    <n v="0.64499999999999991"/>
    <n v="3.623595505617977E-3"/>
    <n v="26.66"/>
    <n v="26.47"/>
    <n v="1.7073149999999999E-2"/>
  </r>
  <r>
    <x v="5"/>
    <n v="21"/>
    <n v="7"/>
    <x v="0"/>
    <d v="2019-02-21T00:00:00"/>
    <s v="Avg of 4 NM Projects"/>
    <n v="18"/>
    <n v="-1.1499999999999999"/>
    <n v="-6.4606741573033704E-3"/>
    <n v="34.049999999999997"/>
    <n v="35.46"/>
    <n v="-4.0778999999999996E-2"/>
  </r>
  <r>
    <x v="5"/>
    <n v="21"/>
    <n v="7"/>
    <x v="0"/>
    <d v="2019-02-21T00:00:00"/>
    <s v="Avg of 4 NM Projects"/>
    <n v="19"/>
    <n v="-1.4100000000000001"/>
    <n v="-7.9213483146067416E-3"/>
    <n v="39.43"/>
    <n v="51.74"/>
    <n v="-7.2953400000000015E-2"/>
  </r>
  <r>
    <x v="5"/>
    <n v="21"/>
    <n v="7"/>
    <x v="0"/>
    <d v="2019-02-21T00:00:00"/>
    <s v="Avg of 4 NM Projects"/>
    <n v="20"/>
    <n v="-1.28"/>
    <n v="-7.1910112359550565E-3"/>
    <n v="30.87"/>
    <n v="43.59"/>
    <n v="-5.579520000000001E-2"/>
  </r>
  <r>
    <x v="5"/>
    <n v="21"/>
    <n v="7"/>
    <x v="0"/>
    <d v="2019-02-21T00:00:00"/>
    <s v="Avg of 4 NM Projects"/>
    <n v="21"/>
    <n v="-1.28"/>
    <n v="-7.1910112359550565E-3"/>
    <n v="27.93"/>
    <n v="33.29"/>
    <n v="-4.2611199999999995E-2"/>
  </r>
  <r>
    <x v="5"/>
    <n v="21"/>
    <n v="7"/>
    <x v="0"/>
    <d v="2019-02-21T00:00:00"/>
    <s v="Avg of 4 NM Projects"/>
    <n v="22"/>
    <n v="-1.54"/>
    <n v="-8.6516853932584268E-3"/>
    <n v="24.49"/>
    <n v="23.24"/>
    <n v="-3.5789599999999998E-2"/>
  </r>
  <r>
    <x v="5"/>
    <n v="21"/>
    <n v="7"/>
    <x v="0"/>
    <d v="2019-02-21T00:00:00"/>
    <s v="Avg of 4 NM Projects"/>
    <n v="23"/>
    <n v="-1.4100000000000001"/>
    <n v="-7.9213483146067416E-3"/>
    <n v="22.13"/>
    <n v="23.28"/>
    <n v="-3.2824800000000001E-2"/>
  </r>
  <r>
    <x v="5"/>
    <n v="21"/>
    <n v="7"/>
    <x v="0"/>
    <d v="2019-02-21T00:00:00"/>
    <s v="Avg of 4 NM Projects"/>
    <n v="24"/>
    <n v="-1.4100000000000001"/>
    <n v="-7.9213483146067416E-3"/>
    <n v="19.73"/>
    <n v="24.14"/>
    <n v="-3.4037400000000002E-2"/>
  </r>
  <r>
    <x v="5"/>
    <n v="22"/>
    <n v="1"/>
    <x v="0"/>
    <d v="2019-02-22T00:00:00"/>
    <s v="Avg of 4 NM Projects"/>
    <n v="1"/>
    <n v="-1.1499999999999999"/>
    <n v="-6.4606741573033704E-3"/>
    <n v="24.56"/>
    <n v="25.87"/>
    <n v="-2.9750499999999999E-2"/>
  </r>
  <r>
    <x v="5"/>
    <n v="22"/>
    <n v="1"/>
    <x v="0"/>
    <d v="2019-02-22T00:00:00"/>
    <s v="Avg of 4 NM Projects"/>
    <n v="2"/>
    <n v="-1.28"/>
    <n v="-7.1910112359550565E-3"/>
    <n v="24.88"/>
    <n v="25.64"/>
    <n v="-3.28192E-2"/>
  </r>
  <r>
    <x v="5"/>
    <n v="22"/>
    <n v="1"/>
    <x v="0"/>
    <d v="2019-02-22T00:00:00"/>
    <s v="Avg of 4 NM Projects"/>
    <n v="3"/>
    <n v="-1.4100000000000001"/>
    <n v="-7.9213483146067416E-3"/>
    <n v="24.69"/>
    <n v="26.36"/>
    <n v="-3.7167600000000002E-2"/>
  </r>
  <r>
    <x v="5"/>
    <n v="22"/>
    <n v="1"/>
    <x v="0"/>
    <d v="2019-02-22T00:00:00"/>
    <s v="Avg of 4 NM Projects"/>
    <n v="4"/>
    <n v="-1.28"/>
    <n v="-7.1910112359550565E-3"/>
    <n v="24.41"/>
    <n v="26.64"/>
    <n v="-3.4099200000000003E-2"/>
  </r>
  <r>
    <x v="5"/>
    <n v="22"/>
    <n v="1"/>
    <x v="0"/>
    <d v="2019-02-22T00:00:00"/>
    <s v="Avg of 4 NM Projects"/>
    <n v="5"/>
    <n v="-1.54"/>
    <n v="-8.6516853932584268E-3"/>
    <n v="24.99"/>
    <n v="36.4"/>
    <n v="-5.6055999999999995E-2"/>
  </r>
  <r>
    <x v="5"/>
    <n v="22"/>
    <n v="1"/>
    <x v="0"/>
    <d v="2019-02-22T00:00:00"/>
    <s v="Avg of 4 NM Projects"/>
    <n v="6"/>
    <n v="-1.54"/>
    <n v="-8.6516853932584268E-3"/>
    <n v="27.69"/>
    <n v="32.299999999999997"/>
    <n v="-4.9741999999999995E-2"/>
  </r>
  <r>
    <x v="5"/>
    <n v="22"/>
    <n v="1"/>
    <x v="0"/>
    <d v="2019-02-22T00:00:00"/>
    <s v="Avg of 4 NM Projects"/>
    <n v="7"/>
    <n v="-1.2800000000000002"/>
    <n v="-7.1910112359550573E-3"/>
    <n v="33.14"/>
    <n v="37.22"/>
    <n v="-4.7641600000000013E-2"/>
  </r>
  <r>
    <x v="5"/>
    <n v="22"/>
    <n v="1"/>
    <x v="0"/>
    <d v="2019-02-22T00:00:00"/>
    <s v="Avg of 4 NM Projects"/>
    <n v="8"/>
    <n v="8.58"/>
    <n v="4.8202247191011238E-2"/>
    <n v="45.21"/>
    <n v="40.98"/>
    <n v="0.35160839999999999"/>
  </r>
  <r>
    <x v="5"/>
    <n v="22"/>
    <n v="1"/>
    <x v="0"/>
    <d v="2019-02-22T00:00:00"/>
    <s v="Avg of 4 NM Projects"/>
    <n v="9"/>
    <n v="14.334999999999997"/>
    <n v="8.053370786516853E-2"/>
    <n v="47"/>
    <n v="40.270000000000003"/>
    <n v="0.57727044999999999"/>
  </r>
  <r>
    <x v="5"/>
    <n v="22"/>
    <n v="1"/>
    <x v="0"/>
    <d v="2019-02-22T00:00:00"/>
    <s v="Avg of 4 NM Projects"/>
    <n v="10"/>
    <n v="18.18"/>
    <n v="0.10213483146067416"/>
    <n v="38.6"/>
    <n v="35.92"/>
    <n v="0.65302560000000009"/>
  </r>
  <r>
    <x v="5"/>
    <n v="22"/>
    <n v="1"/>
    <x v="0"/>
    <d v="2019-02-22T00:00:00"/>
    <s v="Avg of 4 NM Projects"/>
    <n v="11"/>
    <n v="25.22"/>
    <n v="0.14168539325842697"/>
    <n v="37.33"/>
    <n v="26.77"/>
    <n v="0.67513939999999995"/>
  </r>
  <r>
    <x v="5"/>
    <n v="22"/>
    <n v="1"/>
    <x v="0"/>
    <d v="2019-02-22T00:00:00"/>
    <s v="Avg of 4 NM Projects"/>
    <n v="12"/>
    <n v="34.31"/>
    <n v="0.19275280898876407"/>
    <n v="33.380000000000003"/>
    <n v="23.7"/>
    <n v="0.81314700000000006"/>
  </r>
  <r>
    <x v="5"/>
    <n v="22"/>
    <n v="1"/>
    <x v="0"/>
    <d v="2019-02-22T00:00:00"/>
    <s v="Avg of 4 NM Projects"/>
    <n v="13"/>
    <n v="34.94"/>
    <n v="0.19629213483146066"/>
    <n v="28.4"/>
    <n v="23.52"/>
    <n v="0.82178879999999987"/>
  </r>
  <r>
    <x v="5"/>
    <n v="22"/>
    <n v="1"/>
    <x v="0"/>
    <d v="2019-02-22T00:00:00"/>
    <s v="Avg of 4 NM Projects"/>
    <n v="14"/>
    <n v="40.575000000000003"/>
    <n v="0.2279494382022472"/>
    <n v="27.44"/>
    <n v="23.2"/>
    <n v="0.94134000000000007"/>
  </r>
  <r>
    <x v="5"/>
    <n v="22"/>
    <n v="1"/>
    <x v="0"/>
    <d v="2019-02-22T00:00:00"/>
    <s v="Avg of 4 NM Projects"/>
    <n v="15"/>
    <n v="36.484999999999999"/>
    <n v="0.20497191011235955"/>
    <n v="26.57"/>
    <n v="23.42"/>
    <n v="0.85447870000000004"/>
  </r>
  <r>
    <x v="5"/>
    <n v="22"/>
    <n v="1"/>
    <x v="0"/>
    <d v="2019-02-22T00:00:00"/>
    <s v="Avg of 4 NM Projects"/>
    <n v="16"/>
    <n v="29.185000000000002"/>
    <n v="0.16396067415730339"/>
    <n v="27.38"/>
    <n v="25.04"/>
    <n v="0.73079240000000001"/>
  </r>
  <r>
    <x v="5"/>
    <n v="22"/>
    <n v="1"/>
    <x v="0"/>
    <d v="2019-02-22T00:00:00"/>
    <s v="Avg of 4 NM Projects"/>
    <n v="17"/>
    <n v="12.030000000000001"/>
    <n v="6.7584269662921359E-2"/>
    <n v="30.04"/>
    <n v="33.909999999999997"/>
    <n v="0.4079373"/>
  </r>
  <r>
    <x v="5"/>
    <n v="22"/>
    <n v="1"/>
    <x v="0"/>
    <d v="2019-02-22T00:00:00"/>
    <s v="Avg of 4 NM Projects"/>
    <n v="18"/>
    <n v="-0.38"/>
    <n v="-2.1348314606741575E-3"/>
    <n v="40.46"/>
    <n v="39.58"/>
    <n v="-1.5040400000000001E-2"/>
  </r>
  <r>
    <x v="5"/>
    <n v="22"/>
    <n v="1"/>
    <x v="0"/>
    <d v="2019-02-22T00:00:00"/>
    <s v="Avg of 4 NM Projects"/>
    <n v="19"/>
    <n v="-1.03"/>
    <n v="-5.7865168539325846E-3"/>
    <n v="44.3"/>
    <n v="35.020000000000003"/>
    <n v="-3.6070600000000008E-2"/>
  </r>
  <r>
    <x v="5"/>
    <n v="22"/>
    <n v="1"/>
    <x v="0"/>
    <d v="2019-02-22T00:00:00"/>
    <s v="Avg of 4 NM Projects"/>
    <n v="20"/>
    <n v="-0.64"/>
    <n v="-3.5955056179775282E-3"/>
    <n v="41.98"/>
    <n v="39.44"/>
    <n v="-2.5241599999999999E-2"/>
  </r>
  <r>
    <x v="5"/>
    <n v="22"/>
    <n v="1"/>
    <x v="0"/>
    <d v="2019-02-22T00:00:00"/>
    <s v="Avg of 4 NM Projects"/>
    <n v="21"/>
    <n v="-0.64"/>
    <n v="-3.5955056179775282E-3"/>
    <n v="38.6"/>
    <n v="35.69"/>
    <n v="-2.28416E-2"/>
  </r>
  <r>
    <x v="5"/>
    <n v="22"/>
    <n v="1"/>
    <x v="0"/>
    <d v="2019-02-22T00:00:00"/>
    <s v="Avg of 4 NM Projects"/>
    <n v="22"/>
    <n v="-0.77"/>
    <n v="-4.3258426966292134E-3"/>
    <n v="27.98"/>
    <n v="33.72"/>
    <n v="-2.5964400000000002E-2"/>
  </r>
  <r>
    <x v="5"/>
    <n v="22"/>
    <n v="1"/>
    <x v="0"/>
    <d v="2019-02-22T00:00:00"/>
    <s v="Avg of 4 NM Projects"/>
    <n v="23"/>
    <n v="-0.77"/>
    <n v="-4.3258426966292134E-3"/>
    <n v="28.09"/>
    <n v="21.72"/>
    <n v="-1.67244E-2"/>
  </r>
  <r>
    <x v="5"/>
    <n v="22"/>
    <n v="1"/>
    <x v="0"/>
    <d v="2019-02-22T00:00:00"/>
    <s v="Avg of 4 NM Projects"/>
    <n v="24"/>
    <n v="-0.77"/>
    <n v="-4.3258426966292134E-3"/>
    <n v="28.1"/>
    <n v="21.71"/>
    <n v="-1.6716700000000001E-2"/>
  </r>
  <r>
    <x v="5"/>
    <n v="23"/>
    <n v="2"/>
    <x v="0"/>
    <d v="2019-02-23T00:00:00"/>
    <s v="Avg of 4 NM Projects"/>
    <n v="1"/>
    <n v="-0.9"/>
    <n v="-5.0561797752808994E-3"/>
    <n v="26.55"/>
    <n v="23.63"/>
    <n v="-2.1267000000000001E-2"/>
  </r>
  <r>
    <x v="5"/>
    <n v="23"/>
    <n v="2"/>
    <x v="0"/>
    <d v="2019-02-23T00:00:00"/>
    <s v="Avg of 4 NM Projects"/>
    <n v="2"/>
    <n v="-0.9"/>
    <n v="-5.0561797752808994E-3"/>
    <n v="26.72"/>
    <n v="25.97"/>
    <n v="-2.3373000000000001E-2"/>
  </r>
  <r>
    <x v="5"/>
    <n v="23"/>
    <n v="2"/>
    <x v="0"/>
    <d v="2019-02-23T00:00:00"/>
    <s v="Avg of 4 NM Projects"/>
    <n v="3"/>
    <n v="-0.64"/>
    <n v="-3.5955056179775282E-3"/>
    <n v="26.6"/>
    <n v="23.76"/>
    <n v="-1.5206400000000002E-2"/>
  </r>
  <r>
    <x v="5"/>
    <n v="23"/>
    <n v="2"/>
    <x v="0"/>
    <d v="2019-02-23T00:00:00"/>
    <s v="Avg of 4 NM Projects"/>
    <n v="4"/>
    <n v="-0.64"/>
    <n v="-3.5955056179775282E-3"/>
    <n v="26.64"/>
    <n v="21.65"/>
    <n v="-1.3856E-2"/>
  </r>
  <r>
    <x v="5"/>
    <n v="23"/>
    <n v="2"/>
    <x v="0"/>
    <d v="2019-02-23T00:00:00"/>
    <s v="Avg of 4 NM Projects"/>
    <n v="5"/>
    <n v="-0.9"/>
    <n v="-5.0561797752808994E-3"/>
    <n v="26.48"/>
    <n v="27.16"/>
    <n v="-2.4444E-2"/>
  </r>
  <r>
    <x v="5"/>
    <n v="23"/>
    <n v="2"/>
    <x v="0"/>
    <d v="2019-02-23T00:00:00"/>
    <s v="Avg of 4 NM Projects"/>
    <n v="6"/>
    <n v="-0.64"/>
    <n v="-3.5955056179775282E-3"/>
    <n v="27.14"/>
    <n v="26.8"/>
    <n v="-1.7152000000000001E-2"/>
  </r>
  <r>
    <x v="5"/>
    <n v="23"/>
    <n v="2"/>
    <x v="0"/>
    <d v="2019-02-23T00:00:00"/>
    <s v="Avg of 4 NM Projects"/>
    <n v="7"/>
    <n v="-0.64"/>
    <n v="-3.5955056179775282E-3"/>
    <n v="27.33"/>
    <n v="34.020000000000003"/>
    <n v="-2.1772800000000005E-2"/>
  </r>
  <r>
    <x v="5"/>
    <n v="23"/>
    <n v="2"/>
    <x v="1"/>
    <d v="2019-02-23T00:00:00"/>
    <s v="Avg of 4 NM Projects"/>
    <n v="8"/>
    <n v="11.775"/>
    <n v="6.6151685393258428E-2"/>
    <n v="26.96"/>
    <n v="25.07"/>
    <n v="0.29519925000000002"/>
  </r>
  <r>
    <x v="5"/>
    <n v="23"/>
    <n v="2"/>
    <x v="1"/>
    <d v="2019-02-23T00:00:00"/>
    <s v="Avg of 4 NM Projects"/>
    <n v="9"/>
    <n v="33.92"/>
    <n v="0.19056179775280899"/>
    <n v="29.29"/>
    <n v="22.21"/>
    <n v="0.75336320000000012"/>
  </r>
  <r>
    <x v="5"/>
    <n v="23"/>
    <n v="2"/>
    <x v="1"/>
    <d v="2019-02-23T00:00:00"/>
    <s v="Avg of 4 NM Projects"/>
    <n v="10"/>
    <n v="47.74"/>
    <n v="0.26820224719101127"/>
    <n v="33.4"/>
    <n v="20.36"/>
    <n v="0.97198640000000003"/>
  </r>
  <r>
    <x v="5"/>
    <n v="23"/>
    <n v="2"/>
    <x v="1"/>
    <d v="2019-02-23T00:00:00"/>
    <s v="Avg of 4 NM Projects"/>
    <n v="11"/>
    <n v="50.045000000000002"/>
    <n v="0.28115168539325841"/>
    <n v="39.28"/>
    <n v="20.21"/>
    <n v="1.0114094500000002"/>
  </r>
  <r>
    <x v="5"/>
    <n v="23"/>
    <n v="2"/>
    <x v="1"/>
    <d v="2019-02-23T00:00:00"/>
    <s v="Avg of 4 NM Projects"/>
    <n v="12"/>
    <n v="54.01"/>
    <n v="0.30342696629213484"/>
    <n v="34.76"/>
    <n v="20.55"/>
    <n v="1.1099055"/>
  </r>
  <r>
    <x v="5"/>
    <n v="23"/>
    <n v="2"/>
    <x v="1"/>
    <d v="2019-02-23T00:00:00"/>
    <s v="Avg of 4 NM Projects"/>
    <n v="13"/>
    <n v="57.214999999999996"/>
    <n v="0.32143258426966292"/>
    <n v="29.76"/>
    <n v="20.71"/>
    <n v="1.1849226500000001"/>
  </r>
  <r>
    <x v="5"/>
    <n v="23"/>
    <n v="2"/>
    <x v="1"/>
    <d v="2019-02-23T00:00:00"/>
    <s v="Avg of 4 NM Projects"/>
    <n v="14"/>
    <n v="52.35"/>
    <n v="0.29410112359550561"/>
    <n v="26.65"/>
    <n v="20.71"/>
    <n v="1.0841685000000001"/>
  </r>
  <r>
    <x v="5"/>
    <n v="23"/>
    <n v="2"/>
    <x v="1"/>
    <d v="2019-02-23T00:00:00"/>
    <s v="Avg of 4 NM Projects"/>
    <n v="15"/>
    <n v="38.400000000000006"/>
    <n v="0.21573033707865172"/>
    <n v="25.42"/>
    <n v="21.06"/>
    <n v="0.80870400000000009"/>
  </r>
  <r>
    <x v="5"/>
    <n v="23"/>
    <n v="2"/>
    <x v="1"/>
    <d v="2019-02-23T00:00:00"/>
    <s v="Avg of 4 NM Projects"/>
    <n v="16"/>
    <n v="27.009999999999998"/>
    <n v="0.15174157303370786"/>
    <n v="29.75"/>
    <n v="30.2"/>
    <n v="0.81570199999999993"/>
  </r>
  <r>
    <x v="5"/>
    <n v="23"/>
    <n v="2"/>
    <x v="1"/>
    <d v="2019-02-23T00:00:00"/>
    <s v="Avg of 4 NM Projects"/>
    <n v="17"/>
    <n v="9.8549999999999986"/>
    <n v="5.5365168539325833E-2"/>
    <n v="30.86"/>
    <n v="35.78"/>
    <n v="0.35261189999999992"/>
  </r>
  <r>
    <x v="5"/>
    <n v="23"/>
    <n v="2"/>
    <x v="1"/>
    <d v="2019-02-23T00:00:00"/>
    <s v="Avg of 4 NM Projects"/>
    <n v="18"/>
    <n v="-0.13"/>
    <n v="-7.3033707865168538E-4"/>
    <n v="46.2"/>
    <n v="34.54"/>
    <n v="-4.4901999999999997E-3"/>
  </r>
  <r>
    <x v="5"/>
    <n v="23"/>
    <n v="2"/>
    <x v="1"/>
    <d v="2019-02-23T00:00:00"/>
    <s v="Avg of 4 NM Projects"/>
    <n v="19"/>
    <n v="-0.13"/>
    <n v="-7.3033707865168538E-4"/>
    <n v="47.23"/>
    <n v="45.71"/>
    <n v="-5.9423000000000002E-3"/>
  </r>
  <r>
    <x v="5"/>
    <n v="23"/>
    <n v="2"/>
    <x v="1"/>
    <d v="2019-02-23T00:00:00"/>
    <s v="Avg of 4 NM Projects"/>
    <n v="20"/>
    <n v="0"/>
    <n v="0"/>
    <n v="39.18"/>
    <n v="44.76"/>
    <n v="0"/>
  </r>
  <r>
    <x v="5"/>
    <n v="23"/>
    <n v="2"/>
    <x v="1"/>
    <d v="2019-02-23T00:00:00"/>
    <s v="Avg of 4 NM Projects"/>
    <n v="21"/>
    <n v="-0.13"/>
    <n v="-7.3033707865168538E-4"/>
    <n v="39.11"/>
    <n v="40.159999999999997"/>
    <n v="-5.2207999999999994E-3"/>
  </r>
  <r>
    <x v="5"/>
    <n v="23"/>
    <n v="2"/>
    <x v="1"/>
    <d v="2019-02-23T00:00:00"/>
    <s v="Avg of 4 NM Projects"/>
    <n v="22"/>
    <n v="-0.13"/>
    <n v="-7.3033707865168538E-4"/>
    <n v="34.020000000000003"/>
    <n v="35"/>
    <n v="-4.5500000000000002E-3"/>
  </r>
  <r>
    <x v="5"/>
    <n v="23"/>
    <n v="2"/>
    <x v="1"/>
    <d v="2019-02-23T00:00:00"/>
    <s v="Avg of 4 NM Projects"/>
    <n v="23"/>
    <n v="-0.26"/>
    <n v="-1.4606741573033708E-3"/>
    <n v="30.2"/>
    <n v="31.62"/>
    <n v="-8.2212000000000014E-3"/>
  </r>
  <r>
    <x v="5"/>
    <n v="23"/>
    <n v="2"/>
    <x v="0"/>
    <d v="2019-02-23T00:00:00"/>
    <s v="Avg of 4 NM Projects"/>
    <n v="24"/>
    <n v="-0.13"/>
    <n v="-7.3033707865168538E-4"/>
    <n v="29.91"/>
    <n v="28.11"/>
    <n v="-3.6543000000000001E-3"/>
  </r>
  <r>
    <x v="5"/>
    <n v="24"/>
    <n v="3"/>
    <x v="0"/>
    <d v="2019-02-24T00:00:00"/>
    <s v="Avg of 4 NM Projects"/>
    <n v="1"/>
    <n v="0"/>
    <n v="0"/>
    <n v="26.64"/>
    <n v="33.020000000000003"/>
    <n v="0"/>
  </r>
  <r>
    <x v="5"/>
    <n v="24"/>
    <n v="3"/>
    <x v="0"/>
    <d v="2019-02-24T00:00:00"/>
    <s v="Avg of 4 NM Projects"/>
    <n v="2"/>
    <n v="-0.26"/>
    <n v="-1.4606741573033708E-3"/>
    <n v="21.52"/>
    <n v="21.3"/>
    <n v="-5.5380000000000004E-3"/>
  </r>
  <r>
    <x v="5"/>
    <n v="24"/>
    <n v="3"/>
    <x v="0"/>
    <d v="2019-02-24T00:00:00"/>
    <s v="Avg of 4 NM Projects"/>
    <n v="3"/>
    <n v="-0.26"/>
    <n v="-1.4606741573033708E-3"/>
    <n v="24.52"/>
    <n v="22.99"/>
    <n v="-5.977399999999999E-3"/>
  </r>
  <r>
    <x v="5"/>
    <n v="24"/>
    <n v="3"/>
    <x v="0"/>
    <d v="2019-02-24T00:00:00"/>
    <s v="Avg of 4 NM Projects"/>
    <n v="4"/>
    <n v="0"/>
    <n v="0"/>
    <n v="20.7"/>
    <n v="22.99"/>
    <n v="0"/>
  </r>
  <r>
    <x v="5"/>
    <n v="24"/>
    <n v="3"/>
    <x v="0"/>
    <d v="2019-02-24T00:00:00"/>
    <s v="Avg of 4 NM Projects"/>
    <n v="5"/>
    <n v="-0.13"/>
    <n v="-7.3033707865168538E-4"/>
    <n v="18.399999999999999"/>
    <n v="21.57"/>
    <n v="-2.8040999999999999E-3"/>
  </r>
  <r>
    <x v="5"/>
    <n v="24"/>
    <n v="3"/>
    <x v="0"/>
    <d v="2019-02-24T00:00:00"/>
    <s v="Avg of 4 NM Projects"/>
    <n v="6"/>
    <n v="-0.26"/>
    <n v="-1.4606741573033708E-3"/>
    <n v="19.809999999999999"/>
    <n v="22.96"/>
    <n v="-5.9696000000000003E-3"/>
  </r>
  <r>
    <x v="5"/>
    <n v="24"/>
    <n v="3"/>
    <x v="0"/>
    <d v="2019-02-24T00:00:00"/>
    <s v="Avg of 4 NM Projects"/>
    <n v="7"/>
    <n v="-0.38500000000000001"/>
    <n v="-2.1629213483146067E-3"/>
    <n v="26.05"/>
    <n v="26.51"/>
    <n v="-1.0206350000000001E-2"/>
  </r>
  <r>
    <x v="5"/>
    <n v="24"/>
    <n v="3"/>
    <x v="1"/>
    <d v="2019-02-24T00:00:00"/>
    <s v="Avg of 4 NM Projects"/>
    <n v="8"/>
    <n v="1.155"/>
    <n v="6.4887640449438205E-3"/>
    <n v="20.76"/>
    <n v="22.45"/>
    <n v="2.5929749999999998E-2"/>
  </r>
  <r>
    <x v="5"/>
    <n v="24"/>
    <n v="3"/>
    <x v="1"/>
    <d v="2019-02-24T00:00:00"/>
    <s v="Avg of 4 NM Projects"/>
    <n v="9"/>
    <n v="4.2300000000000004"/>
    <n v="2.3764044943820228E-2"/>
    <n v="25.11"/>
    <n v="33.36"/>
    <n v="0.14111280000000001"/>
  </r>
  <r>
    <x v="5"/>
    <n v="24"/>
    <n v="3"/>
    <x v="1"/>
    <d v="2019-02-24T00:00:00"/>
    <s v="Avg of 4 NM Projects"/>
    <n v="10"/>
    <n v="11.904999999999999"/>
    <n v="6.6882022471910108E-2"/>
    <n v="28.15"/>
    <n v="60.69"/>
    <n v="0.72251444999999992"/>
  </r>
  <r>
    <x v="5"/>
    <n v="24"/>
    <n v="3"/>
    <x v="1"/>
    <d v="2019-02-24T00:00:00"/>
    <s v="Avg of 4 NM Projects"/>
    <n v="11"/>
    <n v="17.015000000000001"/>
    <n v="9.5589887640449442E-2"/>
    <n v="29.81"/>
    <n v="49.82"/>
    <n v="0.84768730000000003"/>
  </r>
  <r>
    <x v="5"/>
    <n v="24"/>
    <n v="3"/>
    <x v="1"/>
    <d v="2019-02-24T00:00:00"/>
    <s v="Avg of 4 NM Projects"/>
    <n v="12"/>
    <n v="24.835000000000001"/>
    <n v="0.13952247191011236"/>
    <n v="30.16"/>
    <n v="48.77"/>
    <n v="1.2112029500000001"/>
  </r>
  <r>
    <x v="5"/>
    <n v="24"/>
    <n v="3"/>
    <x v="1"/>
    <d v="2019-02-24T00:00:00"/>
    <s v="Avg of 4 NM Projects"/>
    <n v="13"/>
    <n v="33.92"/>
    <n v="0.19056179775280899"/>
    <n v="29.72"/>
    <n v="52.44"/>
    <n v="1.7787647999999998"/>
  </r>
  <r>
    <x v="5"/>
    <n v="24"/>
    <n v="3"/>
    <x v="1"/>
    <d v="2019-02-24T00:00:00"/>
    <s v="Avg of 4 NM Projects"/>
    <n v="14"/>
    <n v="29.95"/>
    <n v="0.16825842696629212"/>
    <n v="29.53"/>
    <n v="44.92"/>
    <n v="1.3453539999999999"/>
  </r>
  <r>
    <x v="5"/>
    <n v="24"/>
    <n v="3"/>
    <x v="1"/>
    <d v="2019-02-24T00:00:00"/>
    <s v="Avg of 4 NM Projects"/>
    <n v="15"/>
    <n v="22.4"/>
    <n v="0.12584269662921346"/>
    <n v="25.98"/>
    <n v="57.93"/>
    <n v="1.2976319999999999"/>
  </r>
  <r>
    <x v="5"/>
    <n v="24"/>
    <n v="3"/>
    <x v="1"/>
    <d v="2019-02-24T00:00:00"/>
    <s v="Avg of 4 NM Projects"/>
    <n v="16"/>
    <n v="13.95"/>
    <n v="7.8370786516853932E-2"/>
    <n v="25.75"/>
    <n v="59.21"/>
    <n v="0.82597949999999987"/>
  </r>
  <r>
    <x v="5"/>
    <n v="24"/>
    <n v="3"/>
    <x v="1"/>
    <d v="2019-02-24T00:00:00"/>
    <s v="Avg of 4 NM Projects"/>
    <n v="17"/>
    <n v="8.32"/>
    <n v="4.6741573033707864E-2"/>
    <n v="35.18"/>
    <n v="43.32"/>
    <n v="0.36042240000000003"/>
  </r>
  <r>
    <x v="5"/>
    <n v="24"/>
    <n v="3"/>
    <x v="1"/>
    <d v="2019-02-24T00:00:00"/>
    <s v="Avg of 4 NM Projects"/>
    <n v="18"/>
    <n v="0.13"/>
    <n v="7.3033707865168538E-4"/>
    <n v="39.909999999999997"/>
    <n v="59.72"/>
    <n v="7.7636000000000007E-3"/>
  </r>
  <r>
    <x v="5"/>
    <n v="24"/>
    <n v="3"/>
    <x v="1"/>
    <d v="2019-02-24T00:00:00"/>
    <s v="Avg of 4 NM Projects"/>
    <n v="19"/>
    <n v="0"/>
    <n v="0"/>
    <n v="38.630000000000003"/>
    <n v="64.84"/>
    <n v="0"/>
  </r>
  <r>
    <x v="5"/>
    <n v="24"/>
    <n v="3"/>
    <x v="1"/>
    <d v="2019-02-24T00:00:00"/>
    <s v="Avg of 4 NM Projects"/>
    <n v="20"/>
    <n v="-0.26"/>
    <n v="-1.4606741573033708E-3"/>
    <n v="30.69"/>
    <n v="43.16"/>
    <n v="-1.1221599999999998E-2"/>
  </r>
  <r>
    <x v="5"/>
    <n v="24"/>
    <n v="3"/>
    <x v="1"/>
    <d v="2019-02-24T00:00:00"/>
    <s v="Avg of 4 NM Projects"/>
    <n v="21"/>
    <n v="-0.39"/>
    <n v="-2.1910112359550564E-3"/>
    <n v="29.46"/>
    <n v="47.64"/>
    <n v="-1.8579599999999998E-2"/>
  </r>
  <r>
    <x v="5"/>
    <n v="24"/>
    <n v="3"/>
    <x v="1"/>
    <d v="2019-02-24T00:00:00"/>
    <s v="Avg of 4 NM Projects"/>
    <n v="22"/>
    <n v="-0.13"/>
    <n v="-7.3033707865168538E-4"/>
    <n v="24.82"/>
    <n v="24.2"/>
    <n v="-3.1459999999999999E-3"/>
  </r>
  <r>
    <x v="5"/>
    <n v="24"/>
    <n v="3"/>
    <x v="1"/>
    <d v="2019-02-24T00:00:00"/>
    <s v="Avg of 4 NM Projects"/>
    <n v="23"/>
    <n v="-0.13"/>
    <n v="-7.3033707865168538E-4"/>
    <n v="20.6"/>
    <n v="30.51"/>
    <n v="-3.9663000000000007E-3"/>
  </r>
  <r>
    <x v="5"/>
    <n v="24"/>
    <n v="3"/>
    <x v="0"/>
    <d v="2019-02-24T00:00:00"/>
    <s v="Avg of 4 NM Projects"/>
    <n v="24"/>
    <n v="0"/>
    <n v="0"/>
    <n v="17.989999999999998"/>
    <n v="28.46"/>
    <n v="0"/>
  </r>
  <r>
    <x v="5"/>
    <n v="25"/>
    <n v="4"/>
    <x v="0"/>
    <d v="2019-02-25T00:00:00"/>
    <s v="Avg of 4 NM Projects"/>
    <n v="1"/>
    <n v="-0.13"/>
    <n v="-7.3033707865168538E-4"/>
    <n v="27.9"/>
    <n v="57.58"/>
    <n v="-7.4854000000000006E-3"/>
  </r>
  <r>
    <x v="5"/>
    <n v="25"/>
    <n v="4"/>
    <x v="0"/>
    <d v="2019-02-25T00:00:00"/>
    <s v="Avg of 4 NM Projects"/>
    <n v="2"/>
    <n v="-0.39"/>
    <n v="-2.1910112359550564E-3"/>
    <n v="28.76"/>
    <n v="45.49"/>
    <n v="-1.7741100000000003E-2"/>
  </r>
  <r>
    <x v="5"/>
    <n v="25"/>
    <n v="4"/>
    <x v="0"/>
    <d v="2019-02-25T00:00:00"/>
    <s v="Avg of 4 NM Projects"/>
    <n v="3"/>
    <n v="0"/>
    <n v="0"/>
    <n v="27.7"/>
    <n v="29.39"/>
    <n v="0"/>
  </r>
  <r>
    <x v="5"/>
    <n v="25"/>
    <n v="4"/>
    <x v="0"/>
    <d v="2019-02-25T00:00:00"/>
    <s v="Avg of 4 NM Projects"/>
    <n v="4"/>
    <n v="-0.26"/>
    <n v="-1.4606741573033708E-3"/>
    <n v="25.94"/>
    <n v="32.15"/>
    <n v="-8.3590000000000001E-3"/>
  </r>
  <r>
    <x v="5"/>
    <n v="25"/>
    <n v="4"/>
    <x v="0"/>
    <d v="2019-02-25T00:00:00"/>
    <s v="Avg of 4 NM Projects"/>
    <n v="5"/>
    <n v="-0.13"/>
    <n v="-7.3033707865168538E-4"/>
    <n v="27.93"/>
    <n v="38.42"/>
    <n v="-4.9946000000000001E-3"/>
  </r>
  <r>
    <x v="5"/>
    <n v="25"/>
    <n v="4"/>
    <x v="0"/>
    <d v="2019-02-25T00:00:00"/>
    <s v="Avg of 4 NM Projects"/>
    <n v="6"/>
    <n v="-0.13"/>
    <n v="-7.3033707865168538E-4"/>
    <n v="29.98"/>
    <n v="60.83"/>
    <n v="-7.907899999999999E-3"/>
  </r>
  <r>
    <x v="5"/>
    <n v="25"/>
    <n v="4"/>
    <x v="0"/>
    <d v="2019-02-25T00:00:00"/>
    <s v="Avg of 4 NM Projects"/>
    <n v="7"/>
    <n v="-0.39"/>
    <n v="-2.1910112359550564E-3"/>
    <n v="31.71"/>
    <n v="67.040000000000006"/>
    <n v="-2.6145600000000001E-2"/>
  </r>
  <r>
    <x v="5"/>
    <n v="25"/>
    <n v="4"/>
    <x v="1"/>
    <d v="2019-02-25T00:00:00"/>
    <s v="Avg of 4 NM Projects"/>
    <n v="8"/>
    <n v="2.5599999999999996"/>
    <n v="1.4382022471910109E-2"/>
    <n v="35.299999999999997"/>
    <n v="42.92"/>
    <n v="0.10987519999999999"/>
  </r>
  <r>
    <x v="5"/>
    <n v="25"/>
    <n v="4"/>
    <x v="1"/>
    <d v="2019-02-25T00:00:00"/>
    <s v="Avg of 4 NM Projects"/>
    <n v="9"/>
    <n v="7.0350000000000001"/>
    <n v="3.9522471910112357E-2"/>
    <n v="36.020000000000003"/>
    <n v="32.49"/>
    <n v="0.22856715000000002"/>
  </r>
  <r>
    <x v="5"/>
    <n v="25"/>
    <n v="4"/>
    <x v="1"/>
    <d v="2019-02-25T00:00:00"/>
    <s v="Avg of 4 NM Projects"/>
    <n v="10"/>
    <n v="8.32"/>
    <n v="4.6741573033707864E-2"/>
    <n v="34.270000000000003"/>
    <n v="26.36"/>
    <n v="0.21931520000000002"/>
  </r>
  <r>
    <x v="5"/>
    <n v="25"/>
    <n v="4"/>
    <x v="1"/>
    <d v="2019-02-25T00:00:00"/>
    <s v="Avg of 4 NM Projects"/>
    <n v="11"/>
    <n v="14.715"/>
    <n v="8.2668539325842699E-2"/>
    <n v="39.340000000000003"/>
    <n v="33.17"/>
    <n v="0.48809655000000002"/>
  </r>
  <r>
    <x v="5"/>
    <n v="25"/>
    <n v="4"/>
    <x v="1"/>
    <d v="2019-02-25T00:00:00"/>
    <s v="Avg of 4 NM Projects"/>
    <n v="12"/>
    <n v="18.299999999999997"/>
    <n v="0.10280898876404493"/>
    <n v="36.85"/>
    <n v="31.51"/>
    <n v="0.57663299999999995"/>
  </r>
  <r>
    <x v="5"/>
    <n v="25"/>
    <n v="4"/>
    <x v="1"/>
    <d v="2019-02-25T00:00:00"/>
    <s v="Avg of 4 NM Projects"/>
    <n v="13"/>
    <n v="14.98"/>
    <n v="8.4157303370786515E-2"/>
    <n v="36.31"/>
    <n v="32.65"/>
    <n v="0.489097"/>
  </r>
  <r>
    <x v="5"/>
    <n v="25"/>
    <n v="4"/>
    <x v="1"/>
    <d v="2019-02-25T00:00:00"/>
    <s v="Avg of 4 NM Projects"/>
    <n v="14"/>
    <n v="12.794999999999998"/>
    <n v="7.1882022471910098E-2"/>
    <n v="36.130000000000003"/>
    <n v="29.27"/>
    <n v="0.37450964999999997"/>
  </r>
  <r>
    <x v="5"/>
    <n v="25"/>
    <n v="4"/>
    <x v="1"/>
    <d v="2019-02-25T00:00:00"/>
    <s v="Avg of 4 NM Projects"/>
    <n v="15"/>
    <n v="11.39"/>
    <n v="6.398876404494383E-2"/>
    <n v="34.049999999999997"/>
    <n v="29.31"/>
    <n v="0.3338409"/>
  </r>
  <r>
    <x v="5"/>
    <n v="25"/>
    <n v="4"/>
    <x v="1"/>
    <d v="2019-02-25T00:00:00"/>
    <s v="Avg of 4 NM Projects"/>
    <n v="16"/>
    <n v="6.5250000000000004"/>
    <n v="3.6657303370786522E-2"/>
    <n v="36.630000000000003"/>
    <n v="34.450000000000003"/>
    <n v="0.22478625000000002"/>
  </r>
  <r>
    <x v="5"/>
    <n v="25"/>
    <n v="4"/>
    <x v="1"/>
    <d v="2019-02-25T00:00:00"/>
    <s v="Avg of 4 NM Projects"/>
    <n v="17"/>
    <n v="4.2249999999999996"/>
    <n v="2.3735955056179772E-2"/>
    <n v="40.07"/>
    <n v="49.59"/>
    <n v="0.20951775"/>
  </r>
  <r>
    <x v="5"/>
    <n v="25"/>
    <n v="4"/>
    <x v="1"/>
    <d v="2019-02-25T00:00:00"/>
    <s v="Avg of 4 NM Projects"/>
    <n v="18"/>
    <n v="0.255"/>
    <n v="1.4325842696629213E-3"/>
    <n v="53.05"/>
    <n v="71.25"/>
    <n v="1.8168750000000001E-2"/>
  </r>
  <r>
    <x v="5"/>
    <n v="25"/>
    <n v="4"/>
    <x v="1"/>
    <d v="2019-02-25T00:00:00"/>
    <s v="Avg of 4 NM Projects"/>
    <n v="19"/>
    <n v="-0.26"/>
    <n v="-1.4606741573033708E-3"/>
    <n v="60.57"/>
    <n v="92.53"/>
    <n v="-2.4057800000000001E-2"/>
  </r>
  <r>
    <x v="5"/>
    <n v="25"/>
    <n v="4"/>
    <x v="1"/>
    <d v="2019-02-25T00:00:00"/>
    <s v="Avg of 4 NM Projects"/>
    <n v="20"/>
    <n v="-0.13"/>
    <n v="-7.3033707865168538E-4"/>
    <n v="56.57"/>
    <n v="87.51"/>
    <n v="-1.1376300000000001E-2"/>
  </r>
  <r>
    <x v="5"/>
    <n v="25"/>
    <n v="4"/>
    <x v="1"/>
    <d v="2019-02-25T00:00:00"/>
    <s v="Avg of 4 NM Projects"/>
    <n v="21"/>
    <n v="-0.39"/>
    <n v="-2.1910112359550564E-3"/>
    <n v="53.16"/>
    <n v="72.459999999999994"/>
    <n v="-2.82594E-2"/>
  </r>
  <r>
    <x v="5"/>
    <n v="25"/>
    <n v="4"/>
    <x v="1"/>
    <d v="2019-02-25T00:00:00"/>
    <s v="Avg of 4 NM Projects"/>
    <n v="22"/>
    <n v="-0.26"/>
    <n v="-1.4606741573033708E-3"/>
    <n v="39.33"/>
    <n v="65.12"/>
    <n v="-1.69312E-2"/>
  </r>
  <r>
    <x v="5"/>
    <n v="25"/>
    <n v="4"/>
    <x v="1"/>
    <d v="2019-02-25T00:00:00"/>
    <s v="Avg of 4 NM Projects"/>
    <n v="23"/>
    <n v="-0.26"/>
    <n v="-1.4606741573033708E-3"/>
    <n v="35.909999999999997"/>
    <n v="40.61"/>
    <n v="-1.05586E-2"/>
  </r>
  <r>
    <x v="5"/>
    <n v="25"/>
    <n v="4"/>
    <x v="0"/>
    <d v="2019-02-25T00:00:00"/>
    <s v="Avg of 4 NM Projects"/>
    <n v="24"/>
    <n v="-0.13"/>
    <n v="-7.3033707865168538E-4"/>
    <n v="36.53"/>
    <n v="45.51"/>
    <n v="-5.9162999999999993E-3"/>
  </r>
  <r>
    <x v="5"/>
    <n v="26"/>
    <n v="5"/>
    <x v="0"/>
    <d v="2019-02-26T00:00:00"/>
    <s v="Avg of 4 NM Projects"/>
    <n v="1"/>
    <n v="-0.13"/>
    <n v="-7.3033707865168538E-4"/>
    <n v="40.450000000000003"/>
    <n v="48.17"/>
    <n v="-6.2621000000000005E-3"/>
  </r>
  <r>
    <x v="5"/>
    <n v="26"/>
    <n v="5"/>
    <x v="0"/>
    <d v="2019-02-26T00:00:00"/>
    <s v="Avg of 4 NM Projects"/>
    <n v="2"/>
    <n v="-0.26"/>
    <n v="-1.4606741573033708E-3"/>
    <n v="40.11"/>
    <n v="42.62"/>
    <n v="-1.1081199999999999E-2"/>
  </r>
  <r>
    <x v="5"/>
    <n v="26"/>
    <n v="5"/>
    <x v="0"/>
    <d v="2019-02-26T00:00:00"/>
    <s v="Avg of 4 NM Projects"/>
    <n v="3"/>
    <n v="0"/>
    <n v="0"/>
    <n v="40.1"/>
    <n v="41.81"/>
    <n v="0"/>
  </r>
  <r>
    <x v="5"/>
    <n v="26"/>
    <n v="5"/>
    <x v="0"/>
    <d v="2019-02-26T00:00:00"/>
    <s v="Avg of 4 NM Projects"/>
    <n v="4"/>
    <n v="-0.13"/>
    <n v="-7.3033707865168538E-4"/>
    <n v="40.17"/>
    <n v="28.52"/>
    <n v="-3.7076000000000001E-3"/>
  </r>
  <r>
    <x v="5"/>
    <n v="26"/>
    <n v="5"/>
    <x v="0"/>
    <d v="2019-02-26T00:00:00"/>
    <s v="Avg of 4 NM Projects"/>
    <n v="5"/>
    <n v="-0.26"/>
    <n v="-1.4606741573033708E-3"/>
    <n v="41.88"/>
    <n v="42.68"/>
    <n v="-1.10968E-2"/>
  </r>
  <r>
    <x v="5"/>
    <n v="26"/>
    <n v="5"/>
    <x v="0"/>
    <d v="2019-02-26T00:00:00"/>
    <s v="Avg of 4 NM Projects"/>
    <n v="6"/>
    <n v="-0.26"/>
    <n v="-1.4606741573033708E-3"/>
    <n v="51.47"/>
    <n v="64.34"/>
    <n v="-1.6728400000000001E-2"/>
  </r>
  <r>
    <x v="5"/>
    <n v="26"/>
    <n v="5"/>
    <x v="0"/>
    <d v="2019-02-26T00:00:00"/>
    <s v="Avg of 4 NM Projects"/>
    <n v="7"/>
    <n v="-0.255"/>
    <n v="-1.4325842696629213E-3"/>
    <n v="59.68"/>
    <n v="95.27"/>
    <n v="-2.4293849999999999E-2"/>
  </r>
  <r>
    <x v="5"/>
    <n v="26"/>
    <n v="5"/>
    <x v="1"/>
    <d v="2019-02-26T00:00:00"/>
    <s v="Avg of 4 NM Projects"/>
    <n v="8"/>
    <n v="19.325000000000003"/>
    <n v="0.1085674157303371"/>
    <n v="67.069999999999993"/>
    <n v="59.2"/>
    <n v="1.1440400000000002"/>
  </r>
  <r>
    <x v="5"/>
    <n v="26"/>
    <n v="5"/>
    <x v="1"/>
    <d v="2019-02-26T00:00:00"/>
    <s v="Avg of 4 NM Projects"/>
    <n v="9"/>
    <n v="42.62"/>
    <n v="0.23943820224719101"/>
    <n v="57.51"/>
    <n v="42.96"/>
    <n v="1.8309551999999998"/>
  </r>
  <r>
    <x v="5"/>
    <n v="26"/>
    <n v="5"/>
    <x v="1"/>
    <d v="2019-02-26T00:00:00"/>
    <s v="Avg of 4 NM Projects"/>
    <n v="10"/>
    <n v="60.03"/>
    <n v="0.33724719101123596"/>
    <n v="48.75"/>
    <n v="25.03"/>
    <n v="1.5025509000000001"/>
  </r>
  <r>
    <x v="5"/>
    <n v="26"/>
    <n v="5"/>
    <x v="1"/>
    <d v="2019-02-26T00:00:00"/>
    <s v="Avg of 4 NM Projects"/>
    <n v="11"/>
    <n v="74.239999999999995"/>
    <n v="0.41707865168539321"/>
    <n v="40.82"/>
    <n v="29.5"/>
    <n v="2.19008"/>
  </r>
  <r>
    <x v="5"/>
    <n v="26"/>
    <n v="5"/>
    <x v="1"/>
    <d v="2019-02-26T00:00:00"/>
    <s v="Avg of 4 NM Projects"/>
    <n v="12"/>
    <n v="98.944999999999993"/>
    <n v="0.55587078651685384"/>
    <n v="40.659999999999997"/>
    <n v="32.380000000000003"/>
    <n v="3.2038391000000002"/>
  </r>
  <r>
    <x v="5"/>
    <n v="26"/>
    <n v="5"/>
    <x v="1"/>
    <d v="2019-02-26T00:00:00"/>
    <s v="Avg of 4 NM Projects"/>
    <n v="13"/>
    <n v="96.64500000000001"/>
    <n v="0.54294943820224728"/>
    <n v="39.700000000000003"/>
    <n v="29.32"/>
    <n v="2.8336314000000002"/>
  </r>
  <r>
    <x v="5"/>
    <n v="26"/>
    <n v="5"/>
    <x v="1"/>
    <d v="2019-02-26T00:00:00"/>
    <s v="Avg of 4 NM Projects"/>
    <n v="14"/>
    <n v="73.474999999999994"/>
    <n v="0.41278089887640446"/>
    <n v="39.93"/>
    <n v="33.270000000000003"/>
    <n v="2.44451325"/>
  </r>
  <r>
    <x v="5"/>
    <n v="26"/>
    <n v="5"/>
    <x v="1"/>
    <d v="2019-02-26T00:00:00"/>
    <s v="Avg of 4 NM Projects"/>
    <n v="15"/>
    <n v="57.094999999999999"/>
    <n v="0.32075842696629214"/>
    <n v="39.85"/>
    <n v="34.630000000000003"/>
    <n v="1.9771998500000001"/>
  </r>
  <r>
    <x v="5"/>
    <n v="26"/>
    <n v="5"/>
    <x v="1"/>
    <d v="2019-02-26T00:00:00"/>
    <s v="Avg of 4 NM Projects"/>
    <n v="16"/>
    <n v="40.44"/>
    <n v="0.22719101123595503"/>
    <n v="40.44"/>
    <n v="35.31"/>
    <n v="1.4279364000000001"/>
  </r>
  <r>
    <x v="5"/>
    <n v="26"/>
    <n v="5"/>
    <x v="1"/>
    <d v="2019-02-26T00:00:00"/>
    <s v="Avg of 4 NM Projects"/>
    <n v="17"/>
    <n v="16.255000000000003"/>
    <n v="9.1320224719101131E-2"/>
    <n v="52.06"/>
    <n v="45.36"/>
    <n v="0.73732680000000017"/>
  </r>
  <r>
    <x v="5"/>
    <n v="26"/>
    <n v="5"/>
    <x v="1"/>
    <d v="2019-02-26T00:00:00"/>
    <s v="Avg of 4 NM Projects"/>
    <n v="18"/>
    <n v="0.52"/>
    <n v="2.9213483146067415E-3"/>
    <n v="64.38"/>
    <n v="52.47"/>
    <n v="2.72844E-2"/>
  </r>
  <r>
    <x v="5"/>
    <n v="26"/>
    <n v="5"/>
    <x v="1"/>
    <d v="2019-02-26T00:00:00"/>
    <s v="Avg of 4 NM Projects"/>
    <n v="19"/>
    <n v="-0.39"/>
    <n v="-2.1910112359550564E-3"/>
    <n v="62.37"/>
    <n v="61.95"/>
    <n v="-2.4160500000000001E-2"/>
  </r>
  <r>
    <x v="5"/>
    <n v="26"/>
    <n v="5"/>
    <x v="1"/>
    <d v="2019-02-26T00:00:00"/>
    <s v="Avg of 4 NM Projects"/>
    <n v="20"/>
    <n v="-0.26"/>
    <n v="-1.4606741573033708E-3"/>
    <n v="55.97"/>
    <n v="56.02"/>
    <n v="-1.45652E-2"/>
  </r>
  <r>
    <x v="5"/>
    <n v="26"/>
    <n v="5"/>
    <x v="1"/>
    <d v="2019-02-26T00:00:00"/>
    <s v="Avg of 4 NM Projects"/>
    <n v="21"/>
    <n v="-0.13"/>
    <n v="-7.3033707865168538E-4"/>
    <n v="48.94"/>
    <n v="58.56"/>
    <n v="-7.6128000000000012E-3"/>
  </r>
  <r>
    <x v="5"/>
    <n v="26"/>
    <n v="5"/>
    <x v="1"/>
    <d v="2019-02-26T00:00:00"/>
    <s v="Avg of 4 NM Projects"/>
    <n v="22"/>
    <n v="-0.13"/>
    <n v="-7.3033707865168538E-4"/>
    <n v="48.63"/>
    <n v="51.29"/>
    <n v="-6.6677000000000004E-3"/>
  </r>
  <r>
    <x v="5"/>
    <n v="26"/>
    <n v="5"/>
    <x v="1"/>
    <d v="2019-02-26T00:00:00"/>
    <s v="Avg of 4 NM Projects"/>
    <n v="23"/>
    <n v="-0.26"/>
    <n v="-1.4606741573033708E-3"/>
    <n v="46.63"/>
    <n v="48.55"/>
    <n v="-1.2622999999999999E-2"/>
  </r>
  <r>
    <x v="5"/>
    <n v="26"/>
    <n v="5"/>
    <x v="0"/>
    <d v="2019-02-26T00:00:00"/>
    <s v="Avg of 4 NM Projects"/>
    <n v="24"/>
    <n v="-0.13"/>
    <n v="-7.3033707865168538E-4"/>
    <n v="43.54"/>
    <n v="41.75"/>
    <n v="-5.4275E-3"/>
  </r>
  <r>
    <x v="5"/>
    <n v="27"/>
    <n v="6"/>
    <x v="0"/>
    <d v="2019-02-27T00:00:00"/>
    <s v="Avg of 4 NM Projects"/>
    <n v="1"/>
    <n v="0"/>
    <n v="0"/>
    <n v="50.79"/>
    <n v="43.25"/>
    <n v="0"/>
  </r>
  <r>
    <x v="5"/>
    <n v="27"/>
    <n v="6"/>
    <x v="0"/>
    <d v="2019-02-27T00:00:00"/>
    <s v="Avg of 4 NM Projects"/>
    <n v="2"/>
    <n v="-0.26"/>
    <n v="-1.4606741573033708E-3"/>
    <n v="45.7"/>
    <n v="37.42"/>
    <n v="-9.7292000000000003E-3"/>
  </r>
  <r>
    <x v="5"/>
    <n v="27"/>
    <n v="6"/>
    <x v="0"/>
    <d v="2019-02-27T00:00:00"/>
    <s v="Avg of 4 NM Projects"/>
    <n v="3"/>
    <n v="-0.26"/>
    <n v="-1.4606741573033708E-3"/>
    <n v="45.6"/>
    <n v="33.19"/>
    <n v="-8.6294000000000006E-3"/>
  </r>
  <r>
    <x v="5"/>
    <n v="27"/>
    <n v="6"/>
    <x v="0"/>
    <d v="2019-02-27T00:00:00"/>
    <s v="Avg of 4 NM Projects"/>
    <n v="4"/>
    <n v="0"/>
    <n v="0"/>
    <n v="46.94"/>
    <n v="34.200000000000003"/>
    <n v="0"/>
  </r>
  <r>
    <x v="5"/>
    <n v="27"/>
    <n v="6"/>
    <x v="0"/>
    <d v="2019-02-27T00:00:00"/>
    <s v="Avg of 4 NM Projects"/>
    <n v="5"/>
    <n v="-0.13"/>
    <n v="-7.3033707865168538E-4"/>
    <n v="50.45"/>
    <n v="32.86"/>
    <n v="-4.2718000000000001E-3"/>
  </r>
  <r>
    <x v="5"/>
    <n v="27"/>
    <n v="6"/>
    <x v="0"/>
    <d v="2019-02-27T00:00:00"/>
    <s v="Avg of 4 NM Projects"/>
    <n v="6"/>
    <n v="-0.52"/>
    <n v="-2.9213483146067415E-3"/>
    <n v="54.72"/>
    <n v="38.67"/>
    <n v="-2.0108400000000002E-2"/>
  </r>
  <r>
    <x v="5"/>
    <n v="27"/>
    <n v="6"/>
    <x v="0"/>
    <d v="2019-02-27T00:00:00"/>
    <s v="Avg of 4 NM Projects"/>
    <n v="7"/>
    <n v="0.64500000000000002"/>
    <n v="3.6235955056179775E-3"/>
    <n v="74.239999999999995"/>
    <n v="57.75"/>
    <n v="3.7248750000000004E-2"/>
  </r>
  <r>
    <x v="5"/>
    <n v="27"/>
    <n v="6"/>
    <x v="1"/>
    <d v="2019-02-27T00:00:00"/>
    <s v="Avg of 4 NM Projects"/>
    <n v="8"/>
    <n v="27.005000000000003"/>
    <n v="0.15171348314606742"/>
    <n v="70.14"/>
    <n v="54.42"/>
    <n v="1.4696121000000002"/>
  </r>
  <r>
    <x v="5"/>
    <n v="27"/>
    <n v="6"/>
    <x v="1"/>
    <d v="2019-02-27T00:00:00"/>
    <s v="Avg of 4 NM Projects"/>
    <n v="9"/>
    <n v="68.094999999999999"/>
    <n v="0.38255617977528089"/>
    <n v="67.83"/>
    <n v="48.39"/>
    <n v="3.29511705"/>
  </r>
  <r>
    <x v="5"/>
    <n v="27"/>
    <n v="6"/>
    <x v="1"/>
    <d v="2019-02-27T00:00:00"/>
    <s v="Avg of 4 NM Projects"/>
    <n v="10"/>
    <n v="91.265000000000015"/>
    <n v="0.51272471910112372"/>
    <n v="66.28"/>
    <n v="62.55"/>
    <n v="5.7086257500000013"/>
  </r>
  <r>
    <x v="5"/>
    <n v="27"/>
    <n v="6"/>
    <x v="1"/>
    <d v="2019-02-27T00:00:00"/>
    <s v="Avg of 4 NM Projects"/>
    <n v="11"/>
    <n v="100.48000000000002"/>
    <n v="0.56449438202247204"/>
    <n v="65"/>
    <n v="47.89"/>
    <n v="4.8119872000000008"/>
  </r>
  <r>
    <x v="5"/>
    <n v="27"/>
    <n v="6"/>
    <x v="1"/>
    <d v="2019-02-27T00:00:00"/>
    <s v="Avg of 4 NM Projects"/>
    <n v="12"/>
    <n v="103.94"/>
    <n v="0.58393258426966288"/>
    <n v="60.58"/>
    <n v="30.63"/>
    <n v="3.1836821999999998"/>
  </r>
  <r>
    <x v="5"/>
    <n v="27"/>
    <n v="6"/>
    <x v="1"/>
    <d v="2019-02-27T00:00:00"/>
    <s v="Avg of 4 NM Projects"/>
    <n v="13"/>
    <n v="93.184999999999988"/>
    <n v="0.52351123595505611"/>
    <n v="57.67"/>
    <n v="36.76"/>
    <n v="3.4254805999999993"/>
  </r>
  <r>
    <x v="5"/>
    <n v="27"/>
    <n v="6"/>
    <x v="1"/>
    <d v="2019-02-27T00:00:00"/>
    <s v="Avg of 4 NM Projects"/>
    <n v="14"/>
    <n v="66.435000000000002"/>
    <n v="0.37323033707865172"/>
    <n v="54.45"/>
    <n v="43.47"/>
    <n v="2.8879294500000001"/>
  </r>
  <r>
    <x v="5"/>
    <n v="27"/>
    <n v="6"/>
    <x v="1"/>
    <d v="2019-02-27T00:00:00"/>
    <s v="Avg of 4 NM Projects"/>
    <n v="15"/>
    <n v="61.694999999999993"/>
    <n v="0.3466011235955056"/>
    <n v="50.22"/>
    <n v="37.979999999999997"/>
    <n v="2.3431760999999995"/>
  </r>
  <r>
    <x v="5"/>
    <n v="27"/>
    <n v="6"/>
    <x v="1"/>
    <d v="2019-02-27T00:00:00"/>
    <s v="Avg of 4 NM Projects"/>
    <n v="16"/>
    <n v="43.004999999999995"/>
    <n v="0.24160112359550559"/>
    <n v="52.04"/>
    <n v="44.95"/>
    <n v="1.9330747500000001"/>
  </r>
  <r>
    <x v="5"/>
    <n v="27"/>
    <n v="6"/>
    <x v="1"/>
    <d v="2019-02-27T00:00:00"/>
    <s v="Avg of 4 NM Projects"/>
    <n v="17"/>
    <n v="17.28"/>
    <n v="9.7078651685393258E-2"/>
    <n v="57.79"/>
    <n v="53.5"/>
    <n v="0.92447999999999997"/>
  </r>
  <r>
    <x v="5"/>
    <n v="27"/>
    <n v="6"/>
    <x v="1"/>
    <d v="2019-02-27T00:00:00"/>
    <s v="Avg of 4 NM Projects"/>
    <n v="18"/>
    <n v="0.13"/>
    <n v="7.3033707865168538E-4"/>
    <n v="70"/>
    <n v="50.98"/>
    <n v="6.6273999999999994E-3"/>
  </r>
  <r>
    <x v="5"/>
    <n v="27"/>
    <n v="6"/>
    <x v="1"/>
    <d v="2019-02-27T00:00:00"/>
    <s v="Avg of 4 NM Projects"/>
    <n v="19"/>
    <n v="-0.13"/>
    <n v="-7.3033707865168538E-4"/>
    <n v="73.349999999999994"/>
    <n v="78.22"/>
    <n v="-1.01686E-2"/>
  </r>
  <r>
    <x v="5"/>
    <n v="27"/>
    <n v="6"/>
    <x v="1"/>
    <d v="2019-02-27T00:00:00"/>
    <s v="Avg of 4 NM Projects"/>
    <n v="20"/>
    <n v="-0.13"/>
    <n v="-7.3033707865168538E-4"/>
    <n v="67.58"/>
    <n v="59.15"/>
    <n v="-7.6895000000000002E-3"/>
  </r>
  <r>
    <x v="5"/>
    <n v="27"/>
    <n v="6"/>
    <x v="1"/>
    <d v="2019-02-27T00:00:00"/>
    <s v="Avg of 4 NM Projects"/>
    <n v="21"/>
    <n v="0"/>
    <n v="0"/>
    <n v="62.57"/>
    <n v="52.1"/>
    <n v="0"/>
  </r>
  <r>
    <x v="5"/>
    <n v="27"/>
    <n v="6"/>
    <x v="1"/>
    <d v="2019-02-27T00:00:00"/>
    <s v="Avg of 4 NM Projects"/>
    <n v="22"/>
    <n v="-0.13"/>
    <n v="-7.3033707865168538E-4"/>
    <n v="53.67"/>
    <n v="46.8"/>
    <n v="-6.084E-3"/>
  </r>
  <r>
    <x v="5"/>
    <n v="27"/>
    <n v="6"/>
    <x v="1"/>
    <d v="2019-02-27T00:00:00"/>
    <s v="Avg of 4 NM Projects"/>
    <n v="23"/>
    <n v="-0.13"/>
    <n v="-7.3033707865168538E-4"/>
    <n v="49.1"/>
    <n v="46.21"/>
    <n v="-6.007300000000001E-3"/>
  </r>
  <r>
    <x v="5"/>
    <n v="27"/>
    <n v="6"/>
    <x v="0"/>
    <d v="2019-02-27T00:00:00"/>
    <s v="Avg of 4 NM Projects"/>
    <n v="24"/>
    <n v="-0.13"/>
    <n v="-7.3033707865168538E-4"/>
    <n v="49.54"/>
    <n v="47.35"/>
    <n v="-6.1555000000000004E-3"/>
  </r>
  <r>
    <x v="5"/>
    <n v="28"/>
    <n v="7"/>
    <x v="0"/>
    <d v="2019-02-28T00:00:00"/>
    <s v="Avg of 4 NM Projects"/>
    <n v="1"/>
    <n v="-0.26"/>
    <n v="-1.4606741573033708E-3"/>
    <n v="72.09"/>
    <n v="76.400000000000006"/>
    <n v="-1.9864E-2"/>
  </r>
  <r>
    <x v="5"/>
    <n v="28"/>
    <n v="7"/>
    <x v="0"/>
    <d v="2019-02-28T00:00:00"/>
    <s v="Avg of 4 NM Projects"/>
    <n v="2"/>
    <n v="-0.26"/>
    <n v="-1.4606741573033708E-3"/>
    <n v="62.62"/>
    <n v="87.02"/>
    <n v="-2.2625199999999998E-2"/>
  </r>
  <r>
    <x v="5"/>
    <n v="28"/>
    <n v="7"/>
    <x v="0"/>
    <d v="2019-02-28T00:00:00"/>
    <s v="Avg of 4 NM Projects"/>
    <n v="3"/>
    <n v="0"/>
    <n v="0"/>
    <n v="59.54"/>
    <n v="72.209999999999994"/>
    <n v="0"/>
  </r>
  <r>
    <x v="5"/>
    <n v="28"/>
    <n v="7"/>
    <x v="0"/>
    <d v="2019-02-28T00:00:00"/>
    <s v="Avg of 4 NM Projects"/>
    <n v="4"/>
    <n v="-0.39"/>
    <n v="-2.1910112359550564E-3"/>
    <n v="59.67"/>
    <n v="74.23"/>
    <n v="-2.8949700000000002E-2"/>
  </r>
  <r>
    <x v="5"/>
    <n v="28"/>
    <n v="7"/>
    <x v="0"/>
    <d v="2019-02-28T00:00:00"/>
    <s v="Avg of 4 NM Projects"/>
    <n v="5"/>
    <n v="0"/>
    <n v="0"/>
    <n v="51.11"/>
    <n v="71.959999999999994"/>
    <n v="0"/>
  </r>
  <r>
    <x v="5"/>
    <n v="28"/>
    <n v="7"/>
    <x v="0"/>
    <d v="2019-02-28T00:00:00"/>
    <s v="Avg of 4 NM Projects"/>
    <n v="6"/>
    <n v="-0.26"/>
    <n v="-1.4606741573033708E-3"/>
    <n v="54.09"/>
    <n v="79.34"/>
    <n v="-2.0628400000000002E-2"/>
  </r>
  <r>
    <x v="5"/>
    <n v="28"/>
    <n v="7"/>
    <x v="0"/>
    <d v="2019-02-28T00:00:00"/>
    <s v="Avg of 4 NM Projects"/>
    <n v="7"/>
    <n v="-5.0000000000000044E-3"/>
    <n v="-2.8089887640449463E-5"/>
    <n v="63.42"/>
    <n v="100.18"/>
    <n v="-5.0090000000000041E-4"/>
  </r>
  <r>
    <x v="5"/>
    <n v="28"/>
    <n v="7"/>
    <x v="0"/>
    <d v="2019-02-28T00:00:00"/>
    <s v="Avg of 4 NM Projects"/>
    <n v="8"/>
    <n v="17.279999999999998"/>
    <n v="9.7078651685393244E-2"/>
    <n v="64.77"/>
    <n v="79.83"/>
    <n v="1.3794624"/>
  </r>
  <r>
    <x v="5"/>
    <n v="28"/>
    <n v="7"/>
    <x v="0"/>
    <d v="2019-02-28T00:00:00"/>
    <s v="Avg of 4 NM Projects"/>
    <n v="9"/>
    <n v="37.244999999999997"/>
    <n v="0.20924157303370786"/>
    <n v="62.3"/>
    <n v="95.83"/>
    <n v="3.5691883500000001"/>
  </r>
  <r>
    <x v="5"/>
    <n v="28"/>
    <n v="7"/>
    <x v="0"/>
    <d v="2019-02-28T00:00:00"/>
    <s v="Avg of 4 NM Projects"/>
    <n v="10"/>
    <n v="62.97"/>
    <n v="0.35376404494382024"/>
    <n v="61.2"/>
    <n v="73.3"/>
    <n v="4.6157009999999996"/>
  </r>
  <r>
    <x v="5"/>
    <n v="28"/>
    <n v="7"/>
    <x v="0"/>
    <d v="2019-02-28T00:00:00"/>
    <s v="Avg of 4 NM Projects"/>
    <n v="11"/>
    <n v="83.585000000000008"/>
    <n v="0.46957865168539331"/>
    <n v="59.44"/>
    <n v="43.63"/>
    <n v="3.646813550000001"/>
  </r>
  <r>
    <x v="5"/>
    <n v="28"/>
    <n v="7"/>
    <x v="0"/>
    <d v="2019-02-28T00:00:00"/>
    <s v="Avg of 4 NM Projects"/>
    <n v="12"/>
    <n v="97.144999999999996"/>
    <n v="0.54575842696629207"/>
    <n v="45.57"/>
    <n v="40.5"/>
    <n v="3.9343724999999998"/>
  </r>
  <r>
    <x v="5"/>
    <n v="28"/>
    <n v="7"/>
    <x v="0"/>
    <d v="2019-02-28T00:00:00"/>
    <s v="Avg of 4 NM Projects"/>
    <n v="13"/>
    <n v="75.650000000000006"/>
    <n v="0.42500000000000004"/>
    <n v="43.96"/>
    <n v="40.58"/>
    <n v="3.069877"/>
  </r>
  <r>
    <x v="5"/>
    <n v="28"/>
    <n v="7"/>
    <x v="0"/>
    <d v="2019-02-28T00:00:00"/>
    <s v="Avg of 4 NM Projects"/>
    <n v="14"/>
    <n v="84.60499999999999"/>
    <n v="0.47530898876404487"/>
    <n v="41.26"/>
    <n v="40.14"/>
    <n v="3.3960446999999996"/>
  </r>
  <r>
    <x v="5"/>
    <n v="28"/>
    <n v="7"/>
    <x v="0"/>
    <d v="2019-02-28T00:00:00"/>
    <s v="Avg of 4 NM Projects"/>
    <n v="15"/>
    <n v="71.94"/>
    <n v="0.40415730337078648"/>
    <n v="39.76"/>
    <n v="32.950000000000003"/>
    <n v="2.3704230000000002"/>
  </r>
  <r>
    <x v="5"/>
    <n v="28"/>
    <n v="7"/>
    <x v="0"/>
    <d v="2019-02-28T00:00:00"/>
    <s v="Avg of 4 NM Projects"/>
    <n v="16"/>
    <n v="31.994999999999997"/>
    <n v="0.17974719101123593"/>
    <n v="39.04"/>
    <n v="42.05"/>
    <n v="1.3453897499999998"/>
  </r>
  <r>
    <x v="5"/>
    <n v="28"/>
    <n v="7"/>
    <x v="0"/>
    <d v="2019-02-28T00:00:00"/>
    <s v="Avg of 4 NM Projects"/>
    <n v="17"/>
    <n v="23.810000000000002"/>
    <n v="0.13376404494382024"/>
    <n v="41.47"/>
    <n v="42.61"/>
    <n v="1.0145441000000002"/>
  </r>
  <r>
    <x v="5"/>
    <n v="28"/>
    <n v="7"/>
    <x v="0"/>
    <d v="2019-02-28T00:00:00"/>
    <s v="Avg of 4 NM Projects"/>
    <n v="18"/>
    <n v="1.2799999999999998"/>
    <n v="7.1910112359550547E-3"/>
    <n v="60.37"/>
    <n v="46.13"/>
    <n v="5.9046399999999992E-2"/>
  </r>
  <r>
    <x v="5"/>
    <n v="28"/>
    <n v="7"/>
    <x v="0"/>
    <d v="2019-02-28T00:00:00"/>
    <s v="Avg of 4 NM Projects"/>
    <n v="19"/>
    <n v="0"/>
    <n v="0"/>
    <n v="67.599999999999994"/>
    <n v="75.34"/>
    <n v="0"/>
  </r>
  <r>
    <x v="5"/>
    <n v="28"/>
    <n v="7"/>
    <x v="0"/>
    <d v="2019-02-28T00:00:00"/>
    <s v="Avg of 4 NM Projects"/>
    <n v="20"/>
    <n v="-0.13"/>
    <n v="-7.3033707865168538E-4"/>
    <n v="60.24"/>
    <n v="64.66"/>
    <n v="-8.4057999999999997E-3"/>
  </r>
  <r>
    <x v="5"/>
    <n v="28"/>
    <n v="7"/>
    <x v="0"/>
    <d v="2019-02-28T00:00:00"/>
    <s v="Avg of 4 NM Projects"/>
    <n v="21"/>
    <n v="-0.13"/>
    <n v="-7.3033707865168538E-4"/>
    <n v="58.99"/>
    <n v="59.36"/>
    <n v="-7.7168000000000002E-3"/>
  </r>
  <r>
    <x v="5"/>
    <n v="28"/>
    <n v="7"/>
    <x v="0"/>
    <d v="2019-02-28T00:00:00"/>
    <s v="Avg of 4 NM Projects"/>
    <n v="22"/>
    <n v="-0.13"/>
    <n v="-7.3033707865168538E-4"/>
    <n v="44.04"/>
    <n v="44.33"/>
    <n v="-5.7629000000000005E-3"/>
  </r>
  <r>
    <x v="5"/>
    <n v="28"/>
    <n v="7"/>
    <x v="0"/>
    <d v="2019-02-28T00:00:00"/>
    <s v="Avg of 4 NM Projects"/>
    <n v="23"/>
    <n v="-0.26"/>
    <n v="-1.4606741573033708E-3"/>
    <n v="43.94"/>
    <n v="36.119999999999997"/>
    <n v="-9.3911999999999989E-3"/>
  </r>
  <r>
    <x v="5"/>
    <n v="28"/>
    <n v="7"/>
    <x v="0"/>
    <d v="2019-02-28T00:00:00"/>
    <s v="Avg of 4 NM Projects"/>
    <n v="24"/>
    <n v="-0.13"/>
    <n v="-7.3033707865168538E-4"/>
    <n v="51.62"/>
    <n v="51.45"/>
    <n v="-6.6885E-3"/>
  </r>
  <r>
    <x v="6"/>
    <n v="1"/>
    <n v="1"/>
    <x v="0"/>
    <d v="2019-03-01T00:00:00"/>
    <s v="Avg of 4 NM Projects"/>
    <n v="1"/>
    <n v="-0.39"/>
    <n v="-2.1910112359550564E-3"/>
    <n v="64.099999999999994"/>
    <n v="57.21"/>
    <n v="-2.2311900000000003E-2"/>
  </r>
  <r>
    <x v="6"/>
    <n v="1"/>
    <n v="1"/>
    <x v="0"/>
    <d v="2019-03-01T00:00:00"/>
    <s v="Avg of 4 NM Projects"/>
    <n v="2"/>
    <n v="-0.13"/>
    <n v="-7.3033707865168538E-4"/>
    <n v="54.6"/>
    <n v="49.43"/>
    <n v="-6.4259E-3"/>
  </r>
  <r>
    <x v="6"/>
    <n v="1"/>
    <n v="1"/>
    <x v="0"/>
    <d v="2019-03-01T00:00:00"/>
    <s v="Avg of 4 NM Projects"/>
    <n v="3"/>
    <n v="0"/>
    <n v="0"/>
    <n v="51.25"/>
    <n v="42.1"/>
    <n v="0"/>
  </r>
  <r>
    <x v="6"/>
    <n v="1"/>
    <n v="1"/>
    <x v="0"/>
    <d v="2019-03-01T00:00:00"/>
    <s v="Avg of 4 NM Projects"/>
    <n v="4"/>
    <n v="-0.26"/>
    <n v="-1.4606741573033708E-3"/>
    <n v="47.3"/>
    <n v="37.35"/>
    <n v="-9.7110000000000009E-3"/>
  </r>
  <r>
    <x v="6"/>
    <n v="1"/>
    <n v="1"/>
    <x v="0"/>
    <d v="2019-03-01T00:00:00"/>
    <s v="Avg of 4 NM Projects"/>
    <n v="5"/>
    <n v="0"/>
    <n v="0"/>
    <n v="47.09"/>
    <n v="45.25"/>
    <n v="0"/>
  </r>
  <r>
    <x v="6"/>
    <n v="1"/>
    <n v="1"/>
    <x v="0"/>
    <d v="2019-03-01T00:00:00"/>
    <s v="Avg of 4 NM Projects"/>
    <n v="6"/>
    <n v="0"/>
    <n v="0"/>
    <n v="51.2"/>
    <n v="74.319999999999993"/>
    <n v="0"/>
  </r>
  <r>
    <x v="6"/>
    <n v="1"/>
    <n v="1"/>
    <x v="0"/>
    <d v="2019-03-01T00:00:00"/>
    <s v="Avg of 4 NM Projects"/>
    <n v="7"/>
    <n v="-0.13"/>
    <n v="-7.3033707865168538E-4"/>
    <n v="55.48"/>
    <n v="79.599999999999994"/>
    <n v="-1.0348E-2"/>
  </r>
  <r>
    <x v="6"/>
    <n v="1"/>
    <n v="1"/>
    <x v="0"/>
    <d v="2019-03-01T00:00:00"/>
    <s v="Avg of 4 NM Projects"/>
    <n v="8"/>
    <n v="15.87"/>
    <n v="8.9157303370786506E-2"/>
    <n v="77.760000000000005"/>
    <n v="81.64"/>
    <n v="1.2956268"/>
  </r>
  <r>
    <x v="6"/>
    <n v="1"/>
    <n v="1"/>
    <x v="0"/>
    <d v="2019-03-01T00:00:00"/>
    <s v="Avg of 4 NM Projects"/>
    <n v="9"/>
    <n v="35.704999999999998"/>
    <n v="0.20058988764044944"/>
    <n v="75.569999999999993"/>
    <n v="73.349999999999994"/>
    <n v="2.6189617499999995"/>
  </r>
  <r>
    <x v="6"/>
    <n v="1"/>
    <n v="1"/>
    <x v="0"/>
    <d v="2019-03-01T00:00:00"/>
    <s v="Avg of 4 NM Projects"/>
    <n v="10"/>
    <n v="48.64"/>
    <n v="0.27325842696629216"/>
    <n v="66.36"/>
    <n v="47.43"/>
    <n v="2.3069951999999998"/>
  </r>
  <r>
    <x v="6"/>
    <n v="1"/>
    <n v="1"/>
    <x v="0"/>
    <d v="2019-03-01T00:00:00"/>
    <s v="Avg of 4 NM Projects"/>
    <n v="11"/>
    <n v="54.405000000000001"/>
    <n v="0.30564606741573036"/>
    <n v="54.82"/>
    <n v="38.74"/>
    <n v="2.1076497000000001"/>
  </r>
  <r>
    <x v="6"/>
    <n v="1"/>
    <n v="1"/>
    <x v="0"/>
    <d v="2019-03-01T00:00:00"/>
    <s v="Avg of 4 NM Projects"/>
    <n v="12"/>
    <n v="59.78"/>
    <n v="0.33584269662921351"/>
    <n v="44.86"/>
    <n v="38.33"/>
    <n v="2.2913673999999999"/>
  </r>
  <r>
    <x v="6"/>
    <n v="1"/>
    <n v="1"/>
    <x v="0"/>
    <d v="2019-03-01T00:00:00"/>
    <s v="Avg of 4 NM Projects"/>
    <n v="13"/>
    <n v="63.74"/>
    <n v="0.35808988764044947"/>
    <n v="45.32"/>
    <n v="38.369999999999997"/>
    <n v="2.4457038"/>
  </r>
  <r>
    <x v="6"/>
    <n v="1"/>
    <n v="1"/>
    <x v="0"/>
    <d v="2019-03-01T00:00:00"/>
    <s v="Avg of 4 NM Projects"/>
    <n v="14"/>
    <n v="56.575000000000003"/>
    <n v="0.31783707865168542"/>
    <n v="43.4"/>
    <n v="37.93"/>
    <n v="2.1458897500000003"/>
  </r>
  <r>
    <x v="6"/>
    <n v="1"/>
    <n v="1"/>
    <x v="0"/>
    <d v="2019-03-01T00:00:00"/>
    <s v="Avg of 4 NM Projects"/>
    <n v="15"/>
    <n v="52.480000000000004"/>
    <n v="0.29483146067415733"/>
    <n v="41.82"/>
    <n v="40.86"/>
    <n v="2.1443327999999999"/>
  </r>
  <r>
    <x v="6"/>
    <n v="1"/>
    <n v="1"/>
    <x v="0"/>
    <d v="2019-03-01T00:00:00"/>
    <s v="Avg of 4 NM Projects"/>
    <n v="16"/>
    <n v="41.21"/>
    <n v="0.23151685393258428"/>
    <n v="37.979999999999997"/>
    <n v="39.659999999999997"/>
    <n v="1.6343886000000001"/>
  </r>
  <r>
    <x v="6"/>
    <n v="1"/>
    <n v="1"/>
    <x v="0"/>
    <d v="2019-03-01T00:00:00"/>
    <s v="Avg of 4 NM Projects"/>
    <n v="17"/>
    <n v="18.690000000000001"/>
    <n v="0.10500000000000001"/>
    <n v="41.25"/>
    <n v="44.86"/>
    <n v="0.8384334"/>
  </r>
  <r>
    <x v="6"/>
    <n v="1"/>
    <n v="1"/>
    <x v="0"/>
    <d v="2019-03-01T00:00:00"/>
    <s v="Avg of 4 NM Projects"/>
    <n v="18"/>
    <n v="1.03"/>
    <n v="5.7865168539325846E-3"/>
    <n v="54.89"/>
    <n v="63.96"/>
    <n v="6.5878800000000001E-2"/>
  </r>
  <r>
    <x v="6"/>
    <n v="1"/>
    <n v="1"/>
    <x v="0"/>
    <d v="2019-03-01T00:00:00"/>
    <s v="Avg of 4 NM Projects"/>
    <n v="19"/>
    <n v="-0.26"/>
    <n v="-1.4606741573033708E-3"/>
    <n v="68.58"/>
    <n v="69.040000000000006"/>
    <n v="-1.7950400000000002E-2"/>
  </r>
  <r>
    <x v="6"/>
    <n v="1"/>
    <n v="1"/>
    <x v="0"/>
    <d v="2019-03-01T00:00:00"/>
    <s v="Avg of 4 NM Projects"/>
    <n v="20"/>
    <n v="0"/>
    <n v="0"/>
    <n v="57.8"/>
    <n v="58.88"/>
    <n v="0"/>
  </r>
  <r>
    <x v="6"/>
    <n v="1"/>
    <n v="1"/>
    <x v="0"/>
    <d v="2019-03-01T00:00:00"/>
    <s v="Avg of 4 NM Projects"/>
    <n v="21"/>
    <n v="-0.13"/>
    <n v="-7.3033707865168538E-4"/>
    <n v="48.94"/>
    <n v="40.479999999999997"/>
    <n v="-5.2623999999999995E-3"/>
  </r>
  <r>
    <x v="6"/>
    <n v="1"/>
    <n v="1"/>
    <x v="0"/>
    <d v="2019-03-01T00:00:00"/>
    <s v="Avg of 4 NM Projects"/>
    <n v="22"/>
    <n v="0"/>
    <n v="0"/>
    <n v="46.76"/>
    <n v="45.11"/>
    <n v="0"/>
  </r>
  <r>
    <x v="6"/>
    <n v="1"/>
    <n v="1"/>
    <x v="0"/>
    <d v="2019-03-01T00:00:00"/>
    <s v="Avg of 4 NM Projects"/>
    <n v="23"/>
    <n v="-0.13"/>
    <n v="-7.3033707865168538E-4"/>
    <n v="45.04"/>
    <n v="43.81"/>
    <n v="-5.6953000000000004E-3"/>
  </r>
  <r>
    <x v="6"/>
    <n v="1"/>
    <n v="1"/>
    <x v="0"/>
    <d v="2019-03-01T00:00:00"/>
    <s v="Avg of 4 NM Projects"/>
    <n v="24"/>
    <n v="-0.26"/>
    <n v="-1.4606741573033708E-3"/>
    <n v="45.58"/>
    <n v="40.06"/>
    <n v="-1.0415600000000001E-2"/>
  </r>
  <r>
    <x v="6"/>
    <n v="2"/>
    <n v="2"/>
    <x v="0"/>
    <d v="2019-03-02T00:00:00"/>
    <s v="Avg of 4 NM Projects"/>
    <n v="1"/>
    <n v="-0.26"/>
    <n v="-1.4606741573033708E-3"/>
    <n v="65.84"/>
    <n v="47.29"/>
    <n v="-1.2295400000000001E-2"/>
  </r>
  <r>
    <x v="6"/>
    <n v="2"/>
    <n v="2"/>
    <x v="0"/>
    <d v="2019-03-02T00:00:00"/>
    <s v="Avg of 4 NM Projects"/>
    <n v="2"/>
    <n v="-0.39"/>
    <n v="-2.1910112359550564E-3"/>
    <n v="62.2"/>
    <n v="45.69"/>
    <n v="-1.7819099999999997E-2"/>
  </r>
  <r>
    <x v="6"/>
    <n v="2"/>
    <n v="2"/>
    <x v="0"/>
    <d v="2019-03-02T00:00:00"/>
    <s v="Avg of 4 NM Projects"/>
    <n v="3"/>
    <n v="0"/>
    <n v="0"/>
    <n v="59.6"/>
    <n v="50.27"/>
    <n v="0"/>
  </r>
  <r>
    <x v="6"/>
    <n v="2"/>
    <n v="2"/>
    <x v="0"/>
    <d v="2019-03-02T00:00:00"/>
    <s v="Avg of 4 NM Projects"/>
    <n v="4"/>
    <n v="-0.13"/>
    <n v="-7.3033707865168538E-4"/>
    <n v="55.6"/>
    <n v="52.2"/>
    <n v="-6.7860000000000004E-3"/>
  </r>
  <r>
    <x v="6"/>
    <n v="2"/>
    <n v="2"/>
    <x v="0"/>
    <d v="2019-03-02T00:00:00"/>
    <s v="Avg of 4 NM Projects"/>
    <n v="5"/>
    <n v="-0.13"/>
    <n v="-7.3033707865168538E-4"/>
    <n v="55.6"/>
    <n v="64.13"/>
    <n v="-8.3368999999999995E-3"/>
  </r>
  <r>
    <x v="6"/>
    <n v="2"/>
    <n v="2"/>
    <x v="0"/>
    <d v="2019-03-02T00:00:00"/>
    <s v="Avg of 4 NM Projects"/>
    <n v="6"/>
    <n v="0"/>
    <n v="0"/>
    <n v="61.9"/>
    <n v="75.36"/>
    <n v="0"/>
  </r>
  <r>
    <x v="6"/>
    <n v="2"/>
    <n v="2"/>
    <x v="0"/>
    <d v="2019-03-02T00:00:00"/>
    <s v="Avg of 4 NM Projects"/>
    <n v="7"/>
    <n v="-0.255"/>
    <n v="-1.4325842696629213E-3"/>
    <n v="62.36"/>
    <n v="84.07"/>
    <n v="-2.1437849999999998E-2"/>
  </r>
  <r>
    <x v="6"/>
    <n v="2"/>
    <n v="2"/>
    <x v="1"/>
    <d v="2019-03-02T00:00:00"/>
    <s v="Avg of 4 NM Projects"/>
    <n v="8"/>
    <n v="4.8599999999999994"/>
    <n v="2.7303370786516852E-2"/>
    <n v="59.6"/>
    <n v="63.46"/>
    <n v="0.30841559999999996"/>
  </r>
  <r>
    <x v="6"/>
    <n v="2"/>
    <n v="2"/>
    <x v="1"/>
    <d v="2019-03-02T00:00:00"/>
    <s v="Avg of 4 NM Projects"/>
    <n v="9"/>
    <n v="21.244999999999997"/>
    <n v="0.11935393258426964"/>
    <n v="66.599999999999994"/>
    <n v="80.819999999999993"/>
    <n v="1.7170208999999999"/>
  </r>
  <r>
    <x v="6"/>
    <n v="2"/>
    <n v="2"/>
    <x v="1"/>
    <d v="2019-03-02T00:00:00"/>
    <s v="Avg of 4 NM Projects"/>
    <n v="10"/>
    <n v="41.854999999999997"/>
    <n v="0.23514044943820223"/>
    <n v="73.14"/>
    <n v="94.96"/>
    <n v="3.9745507999999994"/>
  </r>
  <r>
    <x v="6"/>
    <n v="2"/>
    <n v="2"/>
    <x v="1"/>
    <d v="2019-03-02T00:00:00"/>
    <s v="Avg of 4 NM Projects"/>
    <n v="11"/>
    <n v="52.09"/>
    <n v="0.29264044943820228"/>
    <n v="72.84"/>
    <n v="98.26"/>
    <n v="5.1183633999999998"/>
  </r>
  <r>
    <x v="6"/>
    <n v="2"/>
    <n v="2"/>
    <x v="1"/>
    <d v="2019-03-02T00:00:00"/>
    <s v="Avg of 4 NM Projects"/>
    <n v="12"/>
    <n v="48"/>
    <n v="0.2696629213483146"/>
    <n v="69.66"/>
    <n v="100.17"/>
    <n v="4.80816"/>
  </r>
  <r>
    <x v="6"/>
    <n v="2"/>
    <n v="2"/>
    <x v="1"/>
    <d v="2019-03-02T00:00:00"/>
    <s v="Avg of 4 NM Projects"/>
    <n v="13"/>
    <n v="37.375"/>
    <n v="0.20997191011235955"/>
    <n v="69.16"/>
    <n v="77.900000000000006"/>
    <n v="2.9115125000000002"/>
  </r>
  <r>
    <x v="6"/>
    <n v="2"/>
    <n v="2"/>
    <x v="1"/>
    <d v="2019-03-02T00:00:00"/>
    <s v="Avg of 4 NM Projects"/>
    <n v="14"/>
    <n v="33.92"/>
    <n v="0.19056179775280899"/>
    <n v="62.58"/>
    <n v="55.87"/>
    <n v="1.8951104000000001"/>
  </r>
  <r>
    <x v="6"/>
    <n v="2"/>
    <n v="2"/>
    <x v="1"/>
    <d v="2019-03-02T00:00:00"/>
    <s v="Avg of 4 NM Projects"/>
    <n v="15"/>
    <n v="18.684999999999999"/>
    <n v="0.10497191011235954"/>
    <n v="56.66"/>
    <n v="55.1"/>
    <n v="1.0295434999999999"/>
  </r>
  <r>
    <x v="6"/>
    <n v="2"/>
    <n v="2"/>
    <x v="1"/>
    <d v="2019-03-02T00:00:00"/>
    <s v="Avg of 4 NM Projects"/>
    <n v="16"/>
    <n v="14.849999999999998"/>
    <n v="8.3426966292134822E-2"/>
    <n v="58.9"/>
    <n v="58.05"/>
    <n v="0.86204249999999982"/>
  </r>
  <r>
    <x v="6"/>
    <n v="2"/>
    <n v="2"/>
    <x v="1"/>
    <d v="2019-03-02T00:00:00"/>
    <s v="Avg of 4 NM Projects"/>
    <n v="17"/>
    <n v="3.9649999999999999"/>
    <n v="2.2275280898876405E-2"/>
    <n v="63.61"/>
    <n v="57.65"/>
    <n v="0.22858224999999999"/>
  </r>
  <r>
    <x v="6"/>
    <n v="2"/>
    <n v="2"/>
    <x v="1"/>
    <d v="2019-03-02T00:00:00"/>
    <s v="Avg of 4 NM Projects"/>
    <n v="18"/>
    <n v="-0.26"/>
    <n v="-1.4606741573033708E-3"/>
    <n v="75"/>
    <n v="67.81"/>
    <n v="-1.76306E-2"/>
  </r>
  <r>
    <x v="6"/>
    <n v="2"/>
    <n v="2"/>
    <x v="1"/>
    <d v="2019-03-02T00:00:00"/>
    <s v="Avg of 4 NM Projects"/>
    <n v="19"/>
    <n v="0"/>
    <n v="0"/>
    <n v="75"/>
    <n v="72.16"/>
    <n v="0"/>
  </r>
  <r>
    <x v="6"/>
    <n v="2"/>
    <n v="2"/>
    <x v="1"/>
    <d v="2019-03-02T00:00:00"/>
    <s v="Avg of 4 NM Projects"/>
    <n v="20"/>
    <n v="-0.13"/>
    <n v="-7.3033707865168538E-4"/>
    <n v="72.81"/>
    <n v="69.5"/>
    <n v="-9.0349999999999996E-3"/>
  </r>
  <r>
    <x v="6"/>
    <n v="2"/>
    <n v="2"/>
    <x v="1"/>
    <d v="2019-03-02T00:00:00"/>
    <s v="Avg of 4 NM Projects"/>
    <n v="21"/>
    <n v="-0.26"/>
    <n v="-1.4606741573033708E-3"/>
    <n v="66.95"/>
    <n v="58.72"/>
    <n v="-1.5267200000000002E-2"/>
  </r>
  <r>
    <x v="6"/>
    <n v="2"/>
    <n v="2"/>
    <x v="1"/>
    <d v="2019-03-02T00:00:00"/>
    <s v="Avg of 4 NM Projects"/>
    <n v="22"/>
    <n v="-0.13"/>
    <n v="-7.3033707865168538E-4"/>
    <n v="61.35"/>
    <n v="58.34"/>
    <n v="-7.584200000000001E-3"/>
  </r>
  <r>
    <x v="6"/>
    <n v="2"/>
    <n v="2"/>
    <x v="1"/>
    <d v="2019-03-02T00:00:00"/>
    <s v="Avg of 4 NM Projects"/>
    <n v="23"/>
    <n v="0"/>
    <n v="0"/>
    <n v="55.45"/>
    <n v="69.7"/>
    <n v="0"/>
  </r>
  <r>
    <x v="6"/>
    <n v="2"/>
    <n v="2"/>
    <x v="0"/>
    <d v="2019-03-02T00:00:00"/>
    <s v="Avg of 4 NM Projects"/>
    <n v="24"/>
    <n v="-0.13"/>
    <n v="-7.3033707865168538E-4"/>
    <n v="51.94"/>
    <n v="86.28"/>
    <n v="-1.12164E-2"/>
  </r>
  <r>
    <x v="6"/>
    <n v="3"/>
    <n v="3"/>
    <x v="0"/>
    <d v="2019-03-03T00:00:00"/>
    <s v="Avg of 4 NM Projects"/>
    <n v="1"/>
    <n v="-0.39"/>
    <n v="-2.1910112359550564E-3"/>
    <n v="50.75"/>
    <n v="75.099999999999994"/>
    <n v="-2.9288999999999999E-2"/>
  </r>
  <r>
    <x v="6"/>
    <n v="3"/>
    <n v="3"/>
    <x v="0"/>
    <d v="2019-03-03T00:00:00"/>
    <s v="Avg of 4 NM Projects"/>
    <n v="2"/>
    <n v="-0.13"/>
    <n v="-7.3033707865168538E-4"/>
    <n v="54.1"/>
    <n v="68.03"/>
    <n v="-8.8439E-3"/>
  </r>
  <r>
    <x v="6"/>
    <n v="3"/>
    <n v="3"/>
    <x v="0"/>
    <d v="2019-03-03T00:00:00"/>
    <s v="Avg of 4 NM Projects"/>
    <n v="3"/>
    <n v="0"/>
    <n v="0"/>
    <n v="53.66"/>
    <n v="74.209999999999994"/>
    <n v="0"/>
  </r>
  <r>
    <x v="6"/>
    <n v="3"/>
    <n v="3"/>
    <x v="0"/>
    <d v="2019-03-03T00:00:00"/>
    <s v="Avg of 4 NM Projects"/>
    <n v="4"/>
    <n v="-0.26"/>
    <n v="-1.4606741573033708E-3"/>
    <n v="53.52"/>
    <n v="74.91"/>
    <n v="-1.94766E-2"/>
  </r>
  <r>
    <x v="6"/>
    <n v="3"/>
    <n v="3"/>
    <x v="0"/>
    <d v="2019-03-03T00:00:00"/>
    <s v="Avg of 4 NM Projects"/>
    <n v="5"/>
    <n v="0"/>
    <n v="0"/>
    <n v="48.77"/>
    <n v="69.349999999999994"/>
    <n v="0"/>
  </r>
  <r>
    <x v="6"/>
    <n v="3"/>
    <n v="3"/>
    <x v="0"/>
    <d v="2019-03-03T00:00:00"/>
    <s v="Avg of 4 NM Projects"/>
    <n v="6"/>
    <n v="-0.13"/>
    <n v="-7.3033707865168538E-4"/>
    <n v="48.52"/>
    <n v="57.56"/>
    <n v="-7.4828000000000004E-3"/>
  </r>
  <r>
    <x v="6"/>
    <n v="3"/>
    <n v="3"/>
    <x v="0"/>
    <d v="2019-03-03T00:00:00"/>
    <s v="Avg of 4 NM Projects"/>
    <n v="7"/>
    <n v="-0.39"/>
    <n v="-2.1910112359550564E-3"/>
    <n v="56.88"/>
    <n v="75.430000000000007"/>
    <n v="-2.9417700000000005E-2"/>
  </r>
  <r>
    <x v="6"/>
    <n v="3"/>
    <n v="3"/>
    <x v="1"/>
    <d v="2019-03-03T00:00:00"/>
    <s v="Avg of 4 NM Projects"/>
    <n v="8"/>
    <n v="2.1750000000000003"/>
    <n v="1.2219101123595507E-2"/>
    <n v="53.57"/>
    <n v="96.79"/>
    <n v="0.21051825000000005"/>
  </r>
  <r>
    <x v="6"/>
    <n v="3"/>
    <n v="3"/>
    <x v="1"/>
    <d v="2019-03-03T00:00:00"/>
    <s v="Avg of 4 NM Projects"/>
    <n v="9"/>
    <n v="12.16"/>
    <n v="6.8314606741573039E-2"/>
    <n v="55.23"/>
    <n v="74.510000000000005"/>
    <n v="0.9060416"/>
  </r>
  <r>
    <x v="6"/>
    <n v="3"/>
    <n v="3"/>
    <x v="1"/>
    <d v="2019-03-03T00:00:00"/>
    <s v="Avg of 4 NM Projects"/>
    <n v="10"/>
    <n v="33.03"/>
    <n v="0.18556179775280898"/>
    <n v="62.44"/>
    <n v="45.28"/>
    <n v="1.4955984"/>
  </r>
  <r>
    <x v="6"/>
    <n v="3"/>
    <n v="3"/>
    <x v="1"/>
    <d v="2019-03-03T00:00:00"/>
    <s v="Avg of 4 NM Projects"/>
    <n v="11"/>
    <n v="36.739999999999995"/>
    <n v="0.20640449438202244"/>
    <n v="61.05"/>
    <n v="42.73"/>
    <n v="1.5699001999999995"/>
  </r>
  <r>
    <x v="6"/>
    <n v="3"/>
    <n v="3"/>
    <x v="1"/>
    <d v="2019-03-03T00:00:00"/>
    <s v="Avg of 4 NM Projects"/>
    <n v="12"/>
    <n v="43.010000000000005"/>
    <n v="0.24162921348314609"/>
    <n v="62.17"/>
    <n v="49.93"/>
    <n v="2.1474893000000002"/>
  </r>
  <r>
    <x v="6"/>
    <n v="3"/>
    <n v="3"/>
    <x v="1"/>
    <d v="2019-03-03T00:00:00"/>
    <s v="Avg of 4 NM Projects"/>
    <n v="13"/>
    <n v="43.905000000000001"/>
    <n v="0.24665730337078653"/>
    <n v="59.67"/>
    <n v="50.2"/>
    <n v="2.2040310000000005"/>
  </r>
  <r>
    <x v="6"/>
    <n v="3"/>
    <n v="3"/>
    <x v="1"/>
    <d v="2019-03-03T00:00:00"/>
    <s v="Avg of 4 NM Projects"/>
    <n v="14"/>
    <n v="44.54"/>
    <n v="0.25022471910112359"/>
    <n v="55.08"/>
    <n v="45.38"/>
    <n v="2.0212251999999999"/>
  </r>
  <r>
    <x v="6"/>
    <n v="3"/>
    <n v="3"/>
    <x v="1"/>
    <d v="2019-03-03T00:00:00"/>
    <s v="Avg of 4 NM Projects"/>
    <n v="15"/>
    <n v="34.435000000000002"/>
    <n v="0.19345505617977529"/>
    <n v="56.19"/>
    <n v="47.45"/>
    <n v="1.6339407500000003"/>
  </r>
  <r>
    <x v="6"/>
    <n v="3"/>
    <n v="3"/>
    <x v="1"/>
    <d v="2019-03-03T00:00:00"/>
    <s v="Avg of 4 NM Projects"/>
    <n v="16"/>
    <n v="19.329999999999998"/>
    <n v="0.10859550561797753"/>
    <n v="60"/>
    <n v="51.14"/>
    <n v="0.98853619999999987"/>
  </r>
  <r>
    <x v="6"/>
    <n v="3"/>
    <n v="3"/>
    <x v="1"/>
    <d v="2019-03-03T00:00:00"/>
    <s v="Avg of 4 NM Projects"/>
    <n v="17"/>
    <n v="6.5299999999999994"/>
    <n v="3.6685393258426964E-2"/>
    <n v="70.48"/>
    <n v="87.43"/>
    <n v="0.57091789999999998"/>
  </r>
  <r>
    <x v="6"/>
    <n v="3"/>
    <n v="3"/>
    <x v="1"/>
    <d v="2019-03-03T00:00:00"/>
    <s v="Avg of 4 NM Projects"/>
    <n v="18"/>
    <n v="0"/>
    <n v="0"/>
    <n v="89.5"/>
    <n v="118.54"/>
    <n v="0"/>
  </r>
  <r>
    <x v="6"/>
    <n v="3"/>
    <n v="3"/>
    <x v="1"/>
    <d v="2019-03-03T00:00:00"/>
    <s v="Avg of 4 NM Projects"/>
    <n v="19"/>
    <n v="0"/>
    <n v="0"/>
    <n v="98.55"/>
    <n v="144.16"/>
    <n v="0"/>
  </r>
  <r>
    <x v="6"/>
    <n v="3"/>
    <n v="3"/>
    <x v="1"/>
    <d v="2019-03-03T00:00:00"/>
    <s v="Avg of 4 NM Projects"/>
    <n v="20"/>
    <n v="-0.13"/>
    <n v="-7.3033707865168538E-4"/>
    <n v="87.62"/>
    <n v="129.15"/>
    <n v="-1.6789499999999999E-2"/>
  </r>
  <r>
    <x v="6"/>
    <n v="3"/>
    <n v="3"/>
    <x v="1"/>
    <d v="2019-03-03T00:00:00"/>
    <s v="Avg of 4 NM Projects"/>
    <n v="21"/>
    <n v="-0.13"/>
    <n v="-7.3033707865168538E-4"/>
    <n v="76.45"/>
    <n v="104.78"/>
    <n v="-1.3621400000000001E-2"/>
  </r>
  <r>
    <x v="6"/>
    <n v="3"/>
    <n v="3"/>
    <x v="1"/>
    <d v="2019-03-03T00:00:00"/>
    <s v="Avg of 4 NM Projects"/>
    <n v="22"/>
    <n v="0"/>
    <n v="0"/>
    <n v="60.41"/>
    <n v="108.89"/>
    <n v="0"/>
  </r>
  <r>
    <x v="6"/>
    <n v="3"/>
    <n v="3"/>
    <x v="1"/>
    <d v="2019-03-03T00:00:00"/>
    <s v="Avg of 4 NM Projects"/>
    <n v="23"/>
    <n v="-0.13"/>
    <n v="-7.3033707865168538E-4"/>
    <n v="42"/>
    <n v="104.71"/>
    <n v="-1.3612299999999999E-2"/>
  </r>
  <r>
    <x v="6"/>
    <n v="3"/>
    <n v="3"/>
    <x v="0"/>
    <d v="2019-03-03T00:00:00"/>
    <s v="Avg of 4 NM Projects"/>
    <n v="24"/>
    <n v="0"/>
    <n v="0"/>
    <n v="41.12"/>
    <n v="105.02"/>
    <n v="0"/>
  </r>
  <r>
    <x v="6"/>
    <n v="4"/>
    <n v="4"/>
    <x v="0"/>
    <d v="2019-03-04T00:00:00"/>
    <s v="Avg of 4 NM Projects"/>
    <n v="1"/>
    <n v="-0.52"/>
    <n v="-2.9213483146067415E-3"/>
    <n v="58.68"/>
    <n v="65.959999999999994"/>
    <n v="-3.4299200000000002E-2"/>
  </r>
  <r>
    <x v="6"/>
    <n v="4"/>
    <n v="4"/>
    <x v="0"/>
    <d v="2019-03-04T00:00:00"/>
    <s v="Avg of 4 NM Projects"/>
    <n v="2"/>
    <n v="0"/>
    <n v="0"/>
    <n v="54.88"/>
    <n v="58.18"/>
    <n v="0"/>
  </r>
  <r>
    <x v="6"/>
    <n v="4"/>
    <n v="4"/>
    <x v="0"/>
    <d v="2019-03-04T00:00:00"/>
    <s v="Avg of 4 NM Projects"/>
    <n v="3"/>
    <n v="-0.13"/>
    <n v="-7.3033707865168538E-4"/>
    <n v="60.31"/>
    <n v="60.78"/>
    <n v="-7.9014000000000011E-3"/>
  </r>
  <r>
    <x v="6"/>
    <n v="4"/>
    <n v="4"/>
    <x v="0"/>
    <d v="2019-03-04T00:00:00"/>
    <s v="Avg of 4 NM Projects"/>
    <n v="4"/>
    <n v="-0.26"/>
    <n v="-1.4606741573033708E-3"/>
    <n v="57.18"/>
    <n v="50.65"/>
    <n v="-1.3169E-2"/>
  </r>
  <r>
    <x v="6"/>
    <n v="4"/>
    <n v="4"/>
    <x v="0"/>
    <d v="2019-03-04T00:00:00"/>
    <s v="Avg of 4 NM Projects"/>
    <n v="5"/>
    <n v="-0.13"/>
    <n v="-7.3033707865168538E-4"/>
    <n v="58.34"/>
    <n v="56.22"/>
    <n v="-7.3086000000000002E-3"/>
  </r>
  <r>
    <x v="6"/>
    <n v="4"/>
    <n v="4"/>
    <x v="0"/>
    <d v="2019-03-04T00:00:00"/>
    <s v="Avg of 4 NM Projects"/>
    <n v="6"/>
    <n v="0"/>
    <n v="0"/>
    <n v="67.400000000000006"/>
    <n v="58.5"/>
    <n v="0"/>
  </r>
  <r>
    <x v="6"/>
    <n v="4"/>
    <n v="4"/>
    <x v="0"/>
    <d v="2019-03-04T00:00:00"/>
    <s v="Avg of 4 NM Projects"/>
    <n v="7"/>
    <n v="-0.39"/>
    <n v="-2.1910112359550564E-3"/>
    <n v="79.19"/>
    <n v="40.46"/>
    <n v="-1.5779400000000002E-2"/>
  </r>
  <r>
    <x v="6"/>
    <n v="4"/>
    <n v="4"/>
    <x v="1"/>
    <d v="2019-03-04T00:00:00"/>
    <s v="Avg of 4 NM Projects"/>
    <n v="8"/>
    <n v="2.2999999999999998"/>
    <n v="1.2921348314606741E-2"/>
    <n v="73.64"/>
    <n v="36.090000000000003"/>
    <n v="8.3007000000000011E-2"/>
  </r>
  <r>
    <x v="6"/>
    <n v="4"/>
    <n v="4"/>
    <x v="1"/>
    <d v="2019-03-04T00:00:00"/>
    <s v="Avg of 4 NM Projects"/>
    <n v="9"/>
    <n v="12.164999999999999"/>
    <n v="6.8342696629213481E-2"/>
    <n v="64.37"/>
    <n v="49.67"/>
    <n v="0.60423554999999995"/>
  </r>
  <r>
    <x v="6"/>
    <n v="4"/>
    <n v="4"/>
    <x v="1"/>
    <d v="2019-03-04T00:00:00"/>
    <s v="Avg of 4 NM Projects"/>
    <n v="10"/>
    <n v="18.435000000000002"/>
    <n v="0.10356741573033709"/>
    <n v="62.24"/>
    <n v="52.64"/>
    <n v="0.97041840000000013"/>
  </r>
  <r>
    <x v="6"/>
    <n v="4"/>
    <n v="4"/>
    <x v="1"/>
    <d v="2019-03-04T00:00:00"/>
    <s v="Avg of 4 NM Projects"/>
    <n v="11"/>
    <n v="24.71"/>
    <n v="0.13882022471910113"/>
    <n v="65.989999999999995"/>
    <n v="63.24"/>
    <n v="1.5626604000000002"/>
  </r>
  <r>
    <x v="6"/>
    <n v="4"/>
    <n v="4"/>
    <x v="1"/>
    <d v="2019-03-04T00:00:00"/>
    <s v="Avg of 4 NM Projects"/>
    <n v="12"/>
    <n v="37.375"/>
    <n v="0.20997191011235955"/>
    <n v="66.83"/>
    <n v="90.66"/>
    <n v="3.3884175000000001"/>
  </r>
  <r>
    <x v="6"/>
    <n v="4"/>
    <n v="4"/>
    <x v="1"/>
    <d v="2019-03-04T00:00:00"/>
    <s v="Avg of 4 NM Projects"/>
    <n v="13"/>
    <n v="46.97"/>
    <n v="0.26387640449438199"/>
    <n v="57.78"/>
    <n v="83.3"/>
    <n v="3.9126009999999996"/>
  </r>
  <r>
    <x v="6"/>
    <n v="4"/>
    <n v="4"/>
    <x v="1"/>
    <d v="2019-03-04T00:00:00"/>
    <s v="Avg of 4 NM Projects"/>
    <n v="14"/>
    <n v="42.614999999999995"/>
    <n v="0.23941011235955054"/>
    <n v="51.56"/>
    <n v="64.849999999999994"/>
    <n v="2.7635827499999994"/>
  </r>
  <r>
    <x v="6"/>
    <n v="4"/>
    <n v="4"/>
    <x v="1"/>
    <d v="2019-03-04T00:00:00"/>
    <s v="Avg of 4 NM Projects"/>
    <n v="15"/>
    <n v="34.435000000000002"/>
    <n v="0.19345505617977529"/>
    <n v="53.22"/>
    <n v="58.19"/>
    <n v="2.0037726500000002"/>
  </r>
  <r>
    <x v="6"/>
    <n v="4"/>
    <n v="4"/>
    <x v="1"/>
    <d v="2019-03-04T00:00:00"/>
    <s v="Avg of 4 NM Projects"/>
    <n v="16"/>
    <n v="16.515000000000001"/>
    <n v="9.2780898876404491E-2"/>
    <n v="53.23"/>
    <n v="60.26"/>
    <n v="0.99519389999999996"/>
  </r>
  <r>
    <x v="6"/>
    <n v="4"/>
    <n v="4"/>
    <x v="1"/>
    <d v="2019-03-04T00:00:00"/>
    <s v="Avg of 4 NM Projects"/>
    <n v="17"/>
    <n v="13.309999999999999"/>
    <n v="7.4775280898876403E-2"/>
    <n v="60.67"/>
    <n v="57.16"/>
    <n v="0.7607995999999998"/>
  </r>
  <r>
    <x v="6"/>
    <n v="4"/>
    <n v="4"/>
    <x v="1"/>
    <d v="2019-03-04T00:00:00"/>
    <s v="Avg of 4 NM Projects"/>
    <n v="18"/>
    <n v="1.1549999999999998"/>
    <n v="6.4887640449438188E-3"/>
    <n v="83.68"/>
    <n v="63.1"/>
    <n v="7.2880499999999987E-2"/>
  </r>
  <r>
    <x v="6"/>
    <n v="4"/>
    <n v="4"/>
    <x v="1"/>
    <d v="2019-03-04T00:00:00"/>
    <s v="Avg of 4 NM Projects"/>
    <n v="19"/>
    <n v="-0.13"/>
    <n v="-7.3033707865168538E-4"/>
    <n v="95.91"/>
    <n v="94.55"/>
    <n v="-1.2291499999999999E-2"/>
  </r>
  <r>
    <x v="6"/>
    <n v="4"/>
    <n v="4"/>
    <x v="1"/>
    <d v="2019-03-04T00:00:00"/>
    <s v="Avg of 4 NM Projects"/>
    <n v="20"/>
    <n v="-0.26"/>
    <n v="-1.4606741573033708E-3"/>
    <n v="95.49"/>
    <n v="61.47"/>
    <n v="-1.5982200000000002E-2"/>
  </r>
  <r>
    <x v="6"/>
    <n v="4"/>
    <n v="4"/>
    <x v="1"/>
    <d v="2019-03-04T00:00:00"/>
    <s v="Avg of 4 NM Projects"/>
    <n v="21"/>
    <n v="0"/>
    <n v="0"/>
    <n v="78.66"/>
    <n v="49.53"/>
    <n v="0"/>
  </r>
  <r>
    <x v="6"/>
    <n v="4"/>
    <n v="4"/>
    <x v="1"/>
    <d v="2019-03-04T00:00:00"/>
    <s v="Avg of 4 NM Projects"/>
    <n v="22"/>
    <n v="-0.26"/>
    <n v="-1.4606741573033708E-3"/>
    <n v="72.34"/>
    <n v="43.7"/>
    <n v="-1.1362000000000002E-2"/>
  </r>
  <r>
    <x v="6"/>
    <n v="4"/>
    <n v="4"/>
    <x v="1"/>
    <d v="2019-03-04T00:00:00"/>
    <s v="Avg of 4 NM Projects"/>
    <n v="23"/>
    <n v="-0.13"/>
    <n v="-7.3033707865168538E-4"/>
    <n v="58.99"/>
    <n v="37.340000000000003"/>
    <n v="-4.8542000000000004E-3"/>
  </r>
  <r>
    <x v="6"/>
    <n v="4"/>
    <n v="4"/>
    <x v="0"/>
    <d v="2019-03-04T00:00:00"/>
    <s v="Avg of 4 NM Projects"/>
    <n v="24"/>
    <n v="-0.13"/>
    <n v="-7.3033707865168538E-4"/>
    <n v="74.02"/>
    <n v="36.44"/>
    <n v="-4.7371999999999996E-3"/>
  </r>
  <r>
    <x v="6"/>
    <n v="5"/>
    <n v="5"/>
    <x v="0"/>
    <d v="2019-03-05T00:00:00"/>
    <s v="Avg of 4 NM Projects"/>
    <n v="1"/>
    <n v="0"/>
    <n v="0"/>
    <n v="54.26"/>
    <n v="30.62"/>
    <n v="0"/>
  </r>
  <r>
    <x v="6"/>
    <n v="5"/>
    <n v="5"/>
    <x v="0"/>
    <d v="2019-03-05T00:00:00"/>
    <s v="Avg of 4 NM Projects"/>
    <n v="2"/>
    <n v="-0.39"/>
    <n v="-2.1910112359550564E-3"/>
    <n v="62.44"/>
    <n v="36.26"/>
    <n v="-1.4141399999999998E-2"/>
  </r>
  <r>
    <x v="6"/>
    <n v="5"/>
    <n v="5"/>
    <x v="0"/>
    <d v="2019-03-05T00:00:00"/>
    <s v="Avg of 4 NM Projects"/>
    <n v="3"/>
    <n v="0"/>
    <n v="0"/>
    <n v="62.8"/>
    <n v="34.880000000000003"/>
    <n v="0"/>
  </r>
  <r>
    <x v="6"/>
    <n v="5"/>
    <n v="5"/>
    <x v="0"/>
    <d v="2019-03-05T00:00:00"/>
    <s v="Avg of 4 NM Projects"/>
    <n v="4"/>
    <n v="-0.26"/>
    <n v="-1.4606741573033708E-3"/>
    <n v="63.08"/>
    <n v="47.17"/>
    <n v="-1.2264200000000001E-2"/>
  </r>
  <r>
    <x v="6"/>
    <n v="5"/>
    <n v="5"/>
    <x v="0"/>
    <d v="2019-03-05T00:00:00"/>
    <s v="Avg of 4 NM Projects"/>
    <n v="5"/>
    <n v="-0.13"/>
    <n v="-7.3033707865168538E-4"/>
    <n v="58.88"/>
    <n v="39.28"/>
    <n v="-5.1064000000000005E-3"/>
  </r>
  <r>
    <x v="6"/>
    <n v="5"/>
    <n v="5"/>
    <x v="0"/>
    <d v="2019-03-05T00:00:00"/>
    <s v="Avg of 4 NM Projects"/>
    <n v="6"/>
    <n v="-0.26"/>
    <n v="-1.4606741573033708E-3"/>
    <n v="66.64"/>
    <n v="43.97"/>
    <n v="-1.14322E-2"/>
  </r>
  <r>
    <x v="6"/>
    <n v="5"/>
    <n v="5"/>
    <x v="0"/>
    <d v="2019-03-05T00:00:00"/>
    <s v="Avg of 4 NM Projects"/>
    <n v="7"/>
    <n v="1.02"/>
    <n v="5.7303370786516853E-3"/>
    <n v="99.02"/>
    <n v="93.77"/>
    <n v="9.5645399999999992E-2"/>
  </r>
  <r>
    <x v="6"/>
    <n v="5"/>
    <n v="5"/>
    <x v="1"/>
    <d v="2019-03-05T00:00:00"/>
    <s v="Avg of 4 NM Projects"/>
    <n v="8"/>
    <n v="16.900000000000002"/>
    <n v="9.4943820224719117E-2"/>
    <n v="92.34"/>
    <n v="88.26"/>
    <n v="1.4915940000000003"/>
  </r>
  <r>
    <x v="6"/>
    <n v="5"/>
    <n v="5"/>
    <x v="1"/>
    <d v="2019-03-05T00:00:00"/>
    <s v="Avg of 4 NM Projects"/>
    <n v="9"/>
    <n v="35.33"/>
    <n v="0.19848314606741571"/>
    <n v="70.680000000000007"/>
    <n v="66.209999999999994"/>
    <n v="2.3391992999999998"/>
  </r>
  <r>
    <x v="6"/>
    <n v="5"/>
    <n v="5"/>
    <x v="1"/>
    <d v="2019-03-05T00:00:00"/>
    <s v="Avg of 4 NM Projects"/>
    <n v="10"/>
    <n v="49.665000000000006"/>
    <n v="0.2790168539325843"/>
    <n v="74.61"/>
    <n v="51.65"/>
    <n v="2.5651972500000002"/>
  </r>
  <r>
    <x v="6"/>
    <n v="5"/>
    <n v="5"/>
    <x v="1"/>
    <d v="2019-03-05T00:00:00"/>
    <s v="Avg of 4 NM Projects"/>
    <n v="11"/>
    <n v="61.305"/>
    <n v="0.34441011235955055"/>
    <n v="63.32"/>
    <n v="51.37"/>
    <n v="3.14923785"/>
  </r>
  <r>
    <x v="6"/>
    <n v="5"/>
    <n v="5"/>
    <x v="1"/>
    <d v="2019-03-05T00:00:00"/>
    <s v="Avg of 4 NM Projects"/>
    <n v="12"/>
    <n v="53.63"/>
    <n v="0.30129213483146067"/>
    <n v="61.82"/>
    <n v="53.64"/>
    <n v="2.8767132000000002"/>
  </r>
  <r>
    <x v="6"/>
    <n v="5"/>
    <n v="5"/>
    <x v="1"/>
    <d v="2019-03-05T00:00:00"/>
    <s v="Avg of 4 NM Projects"/>
    <n v="13"/>
    <n v="60.930000000000007"/>
    <n v="0.3423033707865169"/>
    <n v="58.69"/>
    <n v="45.55"/>
    <n v="2.7753614999999998"/>
  </r>
  <r>
    <x v="6"/>
    <n v="5"/>
    <n v="5"/>
    <x v="1"/>
    <d v="2019-03-05T00:00:00"/>
    <s v="Avg of 4 NM Projects"/>
    <n v="14"/>
    <n v="57.725000000000001"/>
    <n v="0.32429775280898876"/>
    <n v="56.75"/>
    <n v="43.21"/>
    <n v="2.4942972500000002"/>
  </r>
  <r>
    <x v="6"/>
    <n v="5"/>
    <n v="5"/>
    <x v="1"/>
    <d v="2019-03-05T00:00:00"/>
    <s v="Avg of 4 NM Projects"/>
    <n v="15"/>
    <n v="41.984999999999999"/>
    <n v="0.23587078651685392"/>
    <n v="56.42"/>
    <n v="42.37"/>
    <n v="1.7789044499999997"/>
  </r>
  <r>
    <x v="6"/>
    <n v="5"/>
    <n v="5"/>
    <x v="1"/>
    <d v="2019-03-05T00:00:00"/>
    <s v="Avg of 4 NM Projects"/>
    <n v="16"/>
    <n v="26.880000000000003"/>
    <n v="0.15101123595505619"/>
    <n v="57.47"/>
    <n v="47.57"/>
    <n v="1.2786816000000001"/>
  </r>
  <r>
    <x v="6"/>
    <n v="5"/>
    <n v="5"/>
    <x v="1"/>
    <d v="2019-03-05T00:00:00"/>
    <s v="Avg of 4 NM Projects"/>
    <n v="17"/>
    <n v="10.759999999999998"/>
    <n v="6.0449438202247179E-2"/>
    <n v="63.01"/>
    <n v="59.9"/>
    <n v="0.64452399999999987"/>
  </r>
  <r>
    <x v="6"/>
    <n v="5"/>
    <n v="5"/>
    <x v="1"/>
    <d v="2019-03-05T00:00:00"/>
    <s v="Avg of 4 NM Projects"/>
    <n v="18"/>
    <n v="0.64"/>
    <n v="3.5955056179775282E-3"/>
    <n v="90.49"/>
    <n v="72.349999999999994"/>
    <n v="4.6303999999999998E-2"/>
  </r>
  <r>
    <x v="6"/>
    <n v="5"/>
    <n v="5"/>
    <x v="1"/>
    <d v="2019-03-05T00:00:00"/>
    <s v="Avg of 4 NM Projects"/>
    <n v="19"/>
    <n v="-0.26"/>
    <n v="-1.4606741573033708E-3"/>
    <n v="92.71"/>
    <n v="87.34"/>
    <n v="-2.27084E-2"/>
  </r>
  <r>
    <x v="6"/>
    <n v="5"/>
    <n v="5"/>
    <x v="1"/>
    <d v="2019-03-05T00:00:00"/>
    <s v="Avg of 4 NM Projects"/>
    <n v="20"/>
    <n v="-0.26"/>
    <n v="-1.4606741573033708E-3"/>
    <n v="93.43"/>
    <n v="96.72"/>
    <n v="-2.5147200000000001E-2"/>
  </r>
  <r>
    <x v="6"/>
    <n v="5"/>
    <n v="5"/>
    <x v="1"/>
    <d v="2019-03-05T00:00:00"/>
    <s v="Avg of 4 NM Projects"/>
    <n v="21"/>
    <n v="-0.13"/>
    <n v="-7.3033707865168538E-4"/>
    <n v="74.010000000000005"/>
    <n v="81.63"/>
    <n v="-1.06119E-2"/>
  </r>
  <r>
    <x v="6"/>
    <n v="5"/>
    <n v="5"/>
    <x v="1"/>
    <d v="2019-03-05T00:00:00"/>
    <s v="Avg of 4 NM Projects"/>
    <n v="22"/>
    <n v="-0.13"/>
    <n v="-7.3033707865168538E-4"/>
    <n v="65.16"/>
    <n v="60.31"/>
    <n v="-7.8403000000000014E-3"/>
  </r>
  <r>
    <x v="6"/>
    <n v="5"/>
    <n v="5"/>
    <x v="1"/>
    <d v="2019-03-05T00:00:00"/>
    <s v="Avg of 4 NM Projects"/>
    <n v="23"/>
    <n v="0"/>
    <n v="0"/>
    <n v="63.95"/>
    <n v="49.31"/>
    <n v="0"/>
  </r>
  <r>
    <x v="6"/>
    <n v="5"/>
    <n v="5"/>
    <x v="0"/>
    <d v="2019-03-05T00:00:00"/>
    <s v="Avg of 4 NM Projects"/>
    <n v="24"/>
    <n v="-0.26"/>
    <n v="-1.4606741573033708E-3"/>
    <n v="64.290000000000006"/>
    <n v="53.16"/>
    <n v="-1.38216E-2"/>
  </r>
  <r>
    <x v="6"/>
    <n v="6"/>
    <n v="6"/>
    <x v="0"/>
    <d v="2019-03-06T00:00:00"/>
    <s v="Avg of 4 NM Projects"/>
    <n v="1"/>
    <n v="-0.26"/>
    <n v="-1.4606741573033708E-3"/>
    <n v="54.6"/>
    <n v="71.510000000000005"/>
    <n v="-1.8592600000000001E-2"/>
  </r>
  <r>
    <x v="6"/>
    <n v="6"/>
    <n v="6"/>
    <x v="0"/>
    <d v="2019-03-06T00:00:00"/>
    <s v="Avg of 4 NM Projects"/>
    <n v="2"/>
    <n v="-0.13"/>
    <n v="-7.3033707865168538E-4"/>
    <n v="54.56"/>
    <n v="76.13"/>
    <n v="-9.8969000000000001E-3"/>
  </r>
  <r>
    <x v="6"/>
    <n v="6"/>
    <n v="6"/>
    <x v="0"/>
    <d v="2019-03-06T00:00:00"/>
    <s v="Avg of 4 NM Projects"/>
    <n v="3"/>
    <n v="-0.13"/>
    <n v="-7.3033707865168538E-4"/>
    <n v="54.26"/>
    <n v="80.09"/>
    <n v="-1.0411700000000001E-2"/>
  </r>
  <r>
    <x v="6"/>
    <n v="6"/>
    <n v="6"/>
    <x v="0"/>
    <d v="2019-03-06T00:00:00"/>
    <s v="Avg of 4 NM Projects"/>
    <n v="4"/>
    <n v="-0.13"/>
    <n v="-7.3033707865168538E-4"/>
    <n v="57.29"/>
    <n v="83.62"/>
    <n v="-1.0870600000000001E-2"/>
  </r>
  <r>
    <x v="6"/>
    <n v="6"/>
    <n v="6"/>
    <x v="0"/>
    <d v="2019-03-06T00:00:00"/>
    <s v="Avg of 4 NM Projects"/>
    <n v="5"/>
    <n v="-0.13"/>
    <n v="-7.3033707865168538E-4"/>
    <n v="58.76"/>
    <n v="89.41"/>
    <n v="-1.16233E-2"/>
  </r>
  <r>
    <x v="6"/>
    <n v="6"/>
    <n v="6"/>
    <x v="0"/>
    <d v="2019-03-06T00:00:00"/>
    <s v="Avg of 4 NM Projects"/>
    <n v="6"/>
    <n v="-0.26"/>
    <n v="-1.4606741573033708E-3"/>
    <n v="62.15"/>
    <n v="110.86"/>
    <n v="-2.8823600000000001E-2"/>
  </r>
  <r>
    <x v="6"/>
    <n v="6"/>
    <n v="6"/>
    <x v="0"/>
    <d v="2019-03-06T00:00:00"/>
    <s v="Avg of 4 NM Projects"/>
    <n v="7"/>
    <n v="0"/>
    <n v="0"/>
    <n v="86.33"/>
    <n v="121.94"/>
    <n v="0"/>
  </r>
  <r>
    <x v="6"/>
    <n v="6"/>
    <n v="6"/>
    <x v="1"/>
    <d v="2019-03-06T00:00:00"/>
    <s v="Avg of 4 NM Projects"/>
    <n v="8"/>
    <n v="7.9349999999999987"/>
    <n v="4.4578651685393253E-2"/>
    <n v="77.55"/>
    <n v="66.319999999999993"/>
    <n v="0.52624919999999986"/>
  </r>
  <r>
    <x v="6"/>
    <n v="6"/>
    <n v="6"/>
    <x v="1"/>
    <d v="2019-03-06T00:00:00"/>
    <s v="Avg of 4 NM Projects"/>
    <n v="9"/>
    <n v="31.869999999999997"/>
    <n v="0.17904494382022471"/>
    <n v="70.78"/>
    <n v="50.15"/>
    <n v="1.5982804999999998"/>
  </r>
  <r>
    <x v="6"/>
    <n v="6"/>
    <n v="6"/>
    <x v="1"/>
    <d v="2019-03-06T00:00:00"/>
    <s v="Avg of 4 NM Projects"/>
    <n v="10"/>
    <n v="79.359999999999985"/>
    <n v="0.44584269662921339"/>
    <n v="64.709999999999994"/>
    <n v="47.79"/>
    <n v="3.7926143999999988"/>
  </r>
  <r>
    <x v="6"/>
    <n v="6"/>
    <n v="6"/>
    <x v="1"/>
    <d v="2019-03-06T00:00:00"/>
    <s v="Avg of 4 NM Projects"/>
    <n v="11"/>
    <n v="86.144999999999996"/>
    <n v="0.48396067415730337"/>
    <n v="66.680000000000007"/>
    <n v="48.55"/>
    <n v="4.1823397499999988"/>
  </r>
  <r>
    <x v="6"/>
    <n v="6"/>
    <n v="6"/>
    <x v="1"/>
    <d v="2019-03-06T00:00:00"/>
    <s v="Avg of 4 NM Projects"/>
    <n v="12"/>
    <n v="94.725000000000009"/>
    <n v="0.53216292134831467"/>
    <n v="62.93"/>
    <n v="52.24"/>
    <n v="4.9484339999999998"/>
  </r>
  <r>
    <x v="6"/>
    <n v="6"/>
    <n v="6"/>
    <x v="1"/>
    <d v="2019-03-06T00:00:00"/>
    <s v="Avg of 4 NM Projects"/>
    <n v="13"/>
    <n v="110.20500000000001"/>
    <n v="0.61912921348314609"/>
    <n v="61.03"/>
    <n v="51.1"/>
    <n v="5.6314755000000005"/>
  </r>
  <r>
    <x v="6"/>
    <n v="6"/>
    <n v="6"/>
    <x v="1"/>
    <d v="2019-03-06T00:00:00"/>
    <s v="Avg of 4 NM Projects"/>
    <n v="14"/>
    <n v="108.41999999999999"/>
    <n v="0.6091011235955055"/>
    <n v="60.23"/>
    <n v="51.26"/>
    <n v="5.557609199999999"/>
  </r>
  <r>
    <x v="6"/>
    <n v="6"/>
    <n v="6"/>
    <x v="1"/>
    <d v="2019-03-06T00:00:00"/>
    <s v="Avg of 4 NM Projects"/>
    <n v="15"/>
    <n v="97.28"/>
    <n v="0.54651685393258431"/>
    <n v="59.6"/>
    <n v="49.58"/>
    <n v="4.8231424000000001"/>
  </r>
  <r>
    <x v="6"/>
    <n v="6"/>
    <n v="6"/>
    <x v="1"/>
    <d v="2019-03-06T00:00:00"/>
    <s v="Avg of 4 NM Projects"/>
    <n v="16"/>
    <n v="72.185000000000002"/>
    <n v="0.40553370786516857"/>
    <n v="60.14"/>
    <n v="52.92"/>
    <n v="3.8200302000000002"/>
  </r>
  <r>
    <x v="6"/>
    <n v="6"/>
    <n v="6"/>
    <x v="1"/>
    <d v="2019-03-06T00:00:00"/>
    <s v="Avg of 4 NM Projects"/>
    <n v="17"/>
    <n v="30.975000000000001"/>
    <n v="0.17401685393258429"/>
    <n v="64.02"/>
    <n v="56.41"/>
    <n v="1.7472997499999998"/>
  </r>
  <r>
    <x v="6"/>
    <n v="6"/>
    <n v="6"/>
    <x v="1"/>
    <d v="2019-03-06T00:00:00"/>
    <s v="Avg of 4 NM Projects"/>
    <n v="18"/>
    <n v="2.6899999999999995"/>
    <n v="1.5112359550561795E-2"/>
    <n v="76.13"/>
    <n v="58.66"/>
    <n v="0.15779539999999997"/>
  </r>
  <r>
    <x v="6"/>
    <n v="6"/>
    <n v="6"/>
    <x v="1"/>
    <d v="2019-03-06T00:00:00"/>
    <s v="Avg of 4 NM Projects"/>
    <n v="19"/>
    <n v="-0.26"/>
    <n v="-1.4606741573033708E-3"/>
    <n v="82.33"/>
    <n v="65.19"/>
    <n v="-1.69494E-2"/>
  </r>
  <r>
    <x v="6"/>
    <n v="6"/>
    <n v="6"/>
    <x v="1"/>
    <d v="2019-03-06T00:00:00"/>
    <s v="Avg of 4 NM Projects"/>
    <n v="20"/>
    <n v="0"/>
    <n v="0"/>
    <n v="76.040000000000006"/>
    <n v="61.18"/>
    <n v="0"/>
  </r>
  <r>
    <x v="6"/>
    <n v="6"/>
    <n v="6"/>
    <x v="1"/>
    <d v="2019-03-06T00:00:00"/>
    <s v="Avg of 4 NM Projects"/>
    <n v="21"/>
    <n v="0"/>
    <n v="0"/>
    <n v="70.88"/>
    <n v="58.77"/>
    <n v="0"/>
  </r>
  <r>
    <x v="6"/>
    <n v="6"/>
    <n v="6"/>
    <x v="1"/>
    <d v="2019-03-06T00:00:00"/>
    <s v="Avg of 4 NM Projects"/>
    <n v="22"/>
    <n v="-0.26"/>
    <n v="-1.4606741573033708E-3"/>
    <n v="67.290000000000006"/>
    <n v="61.84"/>
    <n v="-1.6078400000000003E-2"/>
  </r>
  <r>
    <x v="6"/>
    <n v="6"/>
    <n v="6"/>
    <x v="1"/>
    <d v="2019-03-06T00:00:00"/>
    <s v="Avg of 4 NM Projects"/>
    <n v="23"/>
    <n v="-0.13"/>
    <n v="-7.3033707865168538E-4"/>
    <n v="61.11"/>
    <n v="54.92"/>
    <n v="-7.1396000000000003E-3"/>
  </r>
  <r>
    <x v="6"/>
    <n v="6"/>
    <n v="6"/>
    <x v="0"/>
    <d v="2019-03-06T00:00:00"/>
    <s v="Avg of 4 NM Projects"/>
    <n v="24"/>
    <n v="-0.26"/>
    <n v="-1.4606741573033708E-3"/>
    <n v="60.13"/>
    <n v="51.12"/>
    <n v="-1.32912E-2"/>
  </r>
  <r>
    <x v="6"/>
    <n v="7"/>
    <n v="7"/>
    <x v="0"/>
    <d v="2019-03-07T00:00:00"/>
    <s v="Avg of 4 NM Projects"/>
    <n v="1"/>
    <n v="0"/>
    <n v="0"/>
    <n v="56.71"/>
    <n v="52.69"/>
    <n v="0"/>
  </r>
  <r>
    <x v="6"/>
    <n v="7"/>
    <n v="7"/>
    <x v="0"/>
    <d v="2019-03-07T00:00:00"/>
    <s v="Avg of 4 NM Projects"/>
    <n v="2"/>
    <n v="-0.13"/>
    <n v="-7.3033707865168538E-4"/>
    <n v="56.47"/>
    <n v="51.47"/>
    <n v="-6.6911000000000002E-3"/>
  </r>
  <r>
    <x v="6"/>
    <n v="7"/>
    <n v="7"/>
    <x v="0"/>
    <d v="2019-03-07T00:00:00"/>
    <s v="Avg of 4 NM Projects"/>
    <n v="3"/>
    <n v="-0.13"/>
    <n v="-7.3033707865168538E-4"/>
    <n v="56.44"/>
    <n v="52.04"/>
    <n v="-6.7651999999999999E-3"/>
  </r>
  <r>
    <x v="6"/>
    <n v="7"/>
    <n v="7"/>
    <x v="0"/>
    <d v="2019-03-07T00:00:00"/>
    <s v="Avg of 4 NM Projects"/>
    <n v="4"/>
    <n v="-0.13"/>
    <n v="-7.3033707865168538E-4"/>
    <n v="57.96"/>
    <n v="46.08"/>
    <n v="-5.9903999999999999E-3"/>
  </r>
  <r>
    <x v="6"/>
    <n v="7"/>
    <n v="7"/>
    <x v="0"/>
    <d v="2019-03-07T00:00:00"/>
    <s v="Avg of 4 NM Projects"/>
    <n v="5"/>
    <n v="-0.13"/>
    <n v="-7.3033707865168538E-4"/>
    <n v="68.16"/>
    <n v="57.44"/>
    <n v="-7.4672000000000002E-3"/>
  </r>
  <r>
    <x v="6"/>
    <n v="7"/>
    <n v="7"/>
    <x v="0"/>
    <d v="2019-03-07T00:00:00"/>
    <s v="Avg of 4 NM Projects"/>
    <n v="6"/>
    <n v="-0.39"/>
    <n v="-2.1910112359550564E-3"/>
    <n v="61.9"/>
    <n v="53.07"/>
    <n v="-2.0697300000000002E-2"/>
  </r>
  <r>
    <x v="6"/>
    <n v="7"/>
    <n v="7"/>
    <x v="0"/>
    <d v="2019-03-07T00:00:00"/>
    <s v="Avg of 4 NM Projects"/>
    <n v="7"/>
    <n v="0.38500000000000001"/>
    <n v="2.1629213483146067E-3"/>
    <n v="66.98"/>
    <n v="55.53"/>
    <n v="2.137905E-2"/>
  </r>
  <r>
    <x v="6"/>
    <n v="7"/>
    <n v="7"/>
    <x v="0"/>
    <d v="2019-03-07T00:00:00"/>
    <s v="Avg of 4 NM Projects"/>
    <n v="8"/>
    <n v="16.895"/>
    <n v="9.4915730337078646E-2"/>
    <n v="71.16"/>
    <n v="59.4"/>
    <n v="1.003563"/>
  </r>
  <r>
    <x v="6"/>
    <n v="7"/>
    <n v="7"/>
    <x v="0"/>
    <d v="2019-03-07T00:00:00"/>
    <s v="Avg of 4 NM Projects"/>
    <n v="9"/>
    <n v="34.814999999999998"/>
    <n v="0.19558988764044943"/>
    <n v="64.88"/>
    <n v="49.58"/>
    <n v="1.7261276999999997"/>
  </r>
  <r>
    <x v="6"/>
    <n v="7"/>
    <n v="7"/>
    <x v="0"/>
    <d v="2019-03-07T00:00:00"/>
    <s v="Avg of 4 NM Projects"/>
    <n v="10"/>
    <n v="47.105000000000004"/>
    <n v="0.26463483146067418"/>
    <n v="51.87"/>
    <n v="39.85"/>
    <n v="1.8771342500000003"/>
  </r>
  <r>
    <x v="6"/>
    <n v="7"/>
    <n v="7"/>
    <x v="0"/>
    <d v="2019-03-07T00:00:00"/>
    <s v="Avg of 4 NM Projects"/>
    <n v="11"/>
    <n v="47.099999999999994"/>
    <n v="0.26460674157303365"/>
    <n v="54.53"/>
    <n v="44.66"/>
    <n v="2.1034859999999993"/>
  </r>
  <r>
    <x v="6"/>
    <n v="7"/>
    <n v="7"/>
    <x v="0"/>
    <d v="2019-03-07T00:00:00"/>
    <s v="Avg of 4 NM Projects"/>
    <n v="12"/>
    <n v="55.17"/>
    <n v="0.30994382022471911"/>
    <n v="51.48"/>
    <n v="44.27"/>
    <n v="2.4423759000000005"/>
  </r>
  <r>
    <x v="6"/>
    <n v="7"/>
    <n v="7"/>
    <x v="0"/>
    <d v="2019-03-07T00:00:00"/>
    <s v="Avg of 4 NM Projects"/>
    <n v="13"/>
    <n v="68.22"/>
    <n v="0.38325842696629214"/>
    <n v="49.79"/>
    <n v="36.9"/>
    <n v="2.5173179999999999"/>
  </r>
  <r>
    <x v="6"/>
    <n v="7"/>
    <n v="7"/>
    <x v="0"/>
    <d v="2019-03-07T00:00:00"/>
    <s v="Avg of 4 NM Projects"/>
    <n v="14"/>
    <n v="68.989999999999995"/>
    <n v="0.38758426966292131"/>
    <n v="49.67"/>
    <n v="42.77"/>
    <n v="2.9507023000000001"/>
  </r>
  <r>
    <x v="6"/>
    <n v="7"/>
    <n v="7"/>
    <x v="0"/>
    <d v="2019-03-07T00:00:00"/>
    <s v="Avg of 4 NM Projects"/>
    <n v="15"/>
    <n v="54.53"/>
    <n v="0.30634831460674156"/>
    <n v="49.51"/>
    <n v="44.94"/>
    <n v="2.4505781999999998"/>
  </r>
  <r>
    <x v="6"/>
    <n v="7"/>
    <n v="7"/>
    <x v="0"/>
    <d v="2019-03-07T00:00:00"/>
    <s v="Avg of 4 NM Projects"/>
    <n v="16"/>
    <n v="27.775000000000002"/>
    <n v="0.15603932584269664"/>
    <n v="49.53"/>
    <n v="44.56"/>
    <n v="1.2376540000000003"/>
  </r>
  <r>
    <x v="6"/>
    <n v="7"/>
    <n v="7"/>
    <x v="0"/>
    <d v="2019-03-07T00:00:00"/>
    <s v="Avg of 4 NM Projects"/>
    <n v="17"/>
    <n v="14.585000000000001"/>
    <n v="8.1938202247191019E-2"/>
    <n v="50.29"/>
    <n v="42.76"/>
    <n v="0.62365459999999995"/>
  </r>
  <r>
    <x v="6"/>
    <n v="7"/>
    <n v="7"/>
    <x v="0"/>
    <d v="2019-03-07T00:00:00"/>
    <s v="Avg of 4 NM Projects"/>
    <n v="18"/>
    <n v="1.0249999999999999"/>
    <n v="5.7584269662921345E-3"/>
    <n v="66"/>
    <n v="52.62"/>
    <n v="5.393549999999999E-2"/>
  </r>
  <r>
    <x v="6"/>
    <n v="7"/>
    <n v="7"/>
    <x v="0"/>
    <d v="2019-03-07T00:00:00"/>
    <s v="Avg of 4 NM Projects"/>
    <n v="19"/>
    <n v="-0.26"/>
    <n v="-1.4606741573033708E-3"/>
    <n v="75"/>
    <n v="65.69"/>
    <n v="-1.7079399999999998E-2"/>
  </r>
  <r>
    <x v="6"/>
    <n v="7"/>
    <n v="7"/>
    <x v="0"/>
    <d v="2019-03-07T00:00:00"/>
    <s v="Avg of 4 NM Projects"/>
    <n v="20"/>
    <n v="0"/>
    <n v="0"/>
    <n v="75"/>
    <n v="55.52"/>
    <n v="0"/>
  </r>
  <r>
    <x v="6"/>
    <n v="7"/>
    <n v="7"/>
    <x v="0"/>
    <d v="2019-03-07T00:00:00"/>
    <s v="Avg of 4 NM Projects"/>
    <n v="21"/>
    <n v="0"/>
    <n v="0"/>
    <n v="68.48"/>
    <n v="59.63"/>
    <n v="0"/>
  </r>
  <r>
    <x v="6"/>
    <n v="7"/>
    <n v="7"/>
    <x v="0"/>
    <d v="2019-03-07T00:00:00"/>
    <s v="Avg of 4 NM Projects"/>
    <n v="22"/>
    <n v="-0.39"/>
    <n v="-2.1910112359550564E-3"/>
    <n v="51.15"/>
    <n v="45.49"/>
    <n v="-1.7741100000000003E-2"/>
  </r>
  <r>
    <x v="6"/>
    <n v="7"/>
    <n v="7"/>
    <x v="0"/>
    <d v="2019-03-07T00:00:00"/>
    <s v="Avg of 4 NM Projects"/>
    <n v="23"/>
    <n v="0"/>
    <n v="0"/>
    <n v="48.18"/>
    <n v="46.56"/>
    <n v="0"/>
  </r>
  <r>
    <x v="6"/>
    <n v="7"/>
    <n v="7"/>
    <x v="0"/>
    <d v="2019-03-07T00:00:00"/>
    <s v="Avg of 4 NM Projects"/>
    <n v="24"/>
    <n v="-0.39"/>
    <n v="-2.1910112359550564E-3"/>
    <n v="47.22"/>
    <n v="39.21"/>
    <n v="-1.5291900000000001E-2"/>
  </r>
  <r>
    <x v="6"/>
    <n v="8"/>
    <n v="1"/>
    <x v="0"/>
    <d v="2019-03-08T00:00:00"/>
    <s v="Avg of 4 NM Projects"/>
    <n v="1"/>
    <n v="-0.13"/>
    <n v="-7.3033707865168538E-4"/>
    <n v="40.68"/>
    <n v="34.32"/>
    <n v="-4.4615999999999996E-3"/>
  </r>
  <r>
    <x v="6"/>
    <n v="8"/>
    <n v="1"/>
    <x v="0"/>
    <d v="2019-03-08T00:00:00"/>
    <s v="Avg of 4 NM Projects"/>
    <n v="2"/>
    <n v="-0.26"/>
    <n v="-1.4606741573033708E-3"/>
    <n v="35.75"/>
    <n v="35.4"/>
    <n v="-9.2040000000000004E-3"/>
  </r>
  <r>
    <x v="6"/>
    <n v="8"/>
    <n v="1"/>
    <x v="0"/>
    <d v="2019-03-08T00:00:00"/>
    <s v="Avg of 4 NM Projects"/>
    <n v="3"/>
    <n v="-0.13"/>
    <n v="-7.3033707865168538E-4"/>
    <n v="33.79"/>
    <n v="37"/>
    <n v="-4.8100000000000009E-3"/>
  </r>
  <r>
    <x v="6"/>
    <n v="8"/>
    <n v="1"/>
    <x v="0"/>
    <d v="2019-03-08T00:00:00"/>
    <s v="Avg of 4 NM Projects"/>
    <n v="4"/>
    <n v="-0.13"/>
    <n v="-7.3033707865168538E-4"/>
    <n v="34.869999999999997"/>
    <n v="35.15"/>
    <n v="-4.5694999999999998E-3"/>
  </r>
  <r>
    <x v="6"/>
    <n v="8"/>
    <n v="1"/>
    <x v="0"/>
    <d v="2019-03-08T00:00:00"/>
    <s v="Avg of 4 NM Projects"/>
    <n v="5"/>
    <n v="-0.13"/>
    <n v="-7.3033707865168538E-4"/>
    <n v="44.39"/>
    <n v="41.11"/>
    <n v="-5.3443000000000006E-3"/>
  </r>
  <r>
    <x v="6"/>
    <n v="8"/>
    <n v="1"/>
    <x v="0"/>
    <d v="2019-03-08T00:00:00"/>
    <s v="Avg of 4 NM Projects"/>
    <n v="6"/>
    <n v="0"/>
    <n v="0"/>
    <n v="49.08"/>
    <n v="61.73"/>
    <n v="0"/>
  </r>
  <r>
    <x v="6"/>
    <n v="8"/>
    <n v="1"/>
    <x v="0"/>
    <d v="2019-03-08T00:00:00"/>
    <s v="Avg of 4 NM Projects"/>
    <n v="7"/>
    <n v="1.4049999999999998"/>
    <n v="7.8932584269662907E-3"/>
    <n v="68.540000000000006"/>
    <n v="74.430000000000007"/>
    <n v="0.10457414999999999"/>
  </r>
  <r>
    <x v="6"/>
    <n v="8"/>
    <n v="1"/>
    <x v="0"/>
    <d v="2019-03-08T00:00:00"/>
    <s v="Avg of 4 NM Projects"/>
    <n v="8"/>
    <n v="18.305"/>
    <n v="0.1028370786516854"/>
    <n v="69.819999999999993"/>
    <n v="55.26"/>
    <n v="1.0115342999999999"/>
  </r>
  <r>
    <x v="6"/>
    <n v="8"/>
    <n v="1"/>
    <x v="0"/>
    <d v="2019-03-08T00:00:00"/>
    <s v="Avg of 4 NM Projects"/>
    <n v="9"/>
    <n v="35.07"/>
    <n v="0.19702247191011235"/>
    <n v="61.82"/>
    <n v="54.02"/>
    <n v="1.8944814000000001"/>
  </r>
  <r>
    <x v="6"/>
    <n v="8"/>
    <n v="1"/>
    <x v="0"/>
    <d v="2019-03-08T00:00:00"/>
    <s v="Avg of 4 NM Projects"/>
    <n v="10"/>
    <n v="46.34"/>
    <n v="0.26033707865168543"/>
    <n v="48.85"/>
    <n v="53.26"/>
    <n v="2.4680683999999999"/>
  </r>
  <r>
    <x v="6"/>
    <n v="8"/>
    <n v="1"/>
    <x v="0"/>
    <d v="2019-03-08T00:00:00"/>
    <s v="Avg of 4 NM Projects"/>
    <n v="11"/>
    <n v="52.995000000000005"/>
    <n v="0.29772471910112364"/>
    <n v="41.04"/>
    <n v="35.5"/>
    <n v="1.8813225000000002"/>
  </r>
  <r>
    <x v="6"/>
    <n v="8"/>
    <n v="1"/>
    <x v="0"/>
    <d v="2019-03-08T00:00:00"/>
    <s v="Avg of 4 NM Projects"/>
    <n v="12"/>
    <n v="56.960000000000008"/>
    <n v="0.32000000000000006"/>
    <n v="42.57"/>
    <n v="34.950000000000003"/>
    <n v="1.9907520000000003"/>
  </r>
  <r>
    <x v="6"/>
    <n v="8"/>
    <n v="1"/>
    <x v="0"/>
    <d v="2019-03-08T00:00:00"/>
    <s v="Avg of 4 NM Projects"/>
    <n v="13"/>
    <n v="56.325000000000003"/>
    <n v="0.31643258426966292"/>
    <n v="36.4"/>
    <n v="34.67"/>
    <n v="1.9527877500000002"/>
  </r>
  <r>
    <x v="6"/>
    <n v="8"/>
    <n v="1"/>
    <x v="0"/>
    <d v="2019-03-08T00:00:00"/>
    <s v="Avg of 4 NM Projects"/>
    <n v="14"/>
    <n v="50.3"/>
    <n v="0.28258426966292133"/>
    <n v="34.42"/>
    <n v="34.130000000000003"/>
    <n v="1.716739"/>
  </r>
  <r>
    <x v="6"/>
    <n v="8"/>
    <n v="1"/>
    <x v="0"/>
    <d v="2019-03-08T00:00:00"/>
    <s v="Avg of 4 NM Projects"/>
    <n v="15"/>
    <n v="42.629999999999995"/>
    <n v="0.23949438202247189"/>
    <n v="35.06"/>
    <n v="37.369999999999997"/>
    <n v="1.5930830999999999"/>
  </r>
  <r>
    <x v="6"/>
    <n v="8"/>
    <n v="1"/>
    <x v="0"/>
    <d v="2019-03-08T00:00:00"/>
    <s v="Avg of 4 NM Projects"/>
    <n v="16"/>
    <n v="33.79"/>
    <n v="0.18983146067415729"/>
    <n v="34.28"/>
    <n v="38.75"/>
    <n v="1.3093625"/>
  </r>
  <r>
    <x v="6"/>
    <n v="8"/>
    <n v="1"/>
    <x v="0"/>
    <d v="2019-03-08T00:00:00"/>
    <s v="Avg of 4 NM Projects"/>
    <n v="17"/>
    <n v="18.43"/>
    <n v="0.10353932584269662"/>
    <n v="35.979999999999997"/>
    <n v="48.08"/>
    <n v="0.88611439999999997"/>
  </r>
  <r>
    <x v="6"/>
    <n v="8"/>
    <n v="1"/>
    <x v="0"/>
    <d v="2019-03-08T00:00:00"/>
    <s v="Avg of 4 NM Projects"/>
    <n v="18"/>
    <n v="2.1799999999999997"/>
    <n v="1.2247191011235954E-2"/>
    <n v="47.04"/>
    <n v="56.85"/>
    <n v="0.12393299999999999"/>
  </r>
  <r>
    <x v="6"/>
    <n v="8"/>
    <n v="1"/>
    <x v="0"/>
    <d v="2019-03-08T00:00:00"/>
    <s v="Avg of 4 NM Projects"/>
    <n v="19"/>
    <n v="0"/>
    <n v="0"/>
    <n v="61.74"/>
    <n v="70.08"/>
    <n v="0"/>
  </r>
  <r>
    <x v="6"/>
    <n v="8"/>
    <n v="1"/>
    <x v="0"/>
    <d v="2019-03-08T00:00:00"/>
    <s v="Avg of 4 NM Projects"/>
    <n v="20"/>
    <n v="-0.13"/>
    <n v="-7.3033707865168538E-4"/>
    <n v="52.71"/>
    <n v="56.61"/>
    <n v="-7.3593E-3"/>
  </r>
  <r>
    <x v="6"/>
    <n v="8"/>
    <n v="1"/>
    <x v="0"/>
    <d v="2019-03-08T00:00:00"/>
    <s v="Avg of 4 NM Projects"/>
    <n v="21"/>
    <n v="0"/>
    <n v="0"/>
    <n v="42.92"/>
    <n v="57.71"/>
    <n v="0"/>
  </r>
  <r>
    <x v="6"/>
    <n v="8"/>
    <n v="1"/>
    <x v="0"/>
    <d v="2019-03-08T00:00:00"/>
    <s v="Avg of 4 NM Projects"/>
    <n v="22"/>
    <n v="-0.26"/>
    <n v="-1.4606741573033708E-3"/>
    <n v="36.6"/>
    <n v="66.95"/>
    <n v="-1.7406999999999999E-2"/>
  </r>
  <r>
    <x v="6"/>
    <n v="8"/>
    <n v="1"/>
    <x v="0"/>
    <d v="2019-03-08T00:00:00"/>
    <s v="Avg of 4 NM Projects"/>
    <n v="23"/>
    <n v="-0.13"/>
    <n v="-7.3033707865168538E-4"/>
    <n v="33.75"/>
    <n v="38.99"/>
    <n v="-5.0687000000000006E-3"/>
  </r>
  <r>
    <x v="6"/>
    <n v="8"/>
    <n v="1"/>
    <x v="0"/>
    <d v="2019-03-08T00:00:00"/>
    <s v="Avg of 4 NM Projects"/>
    <n v="24"/>
    <n v="-0.13"/>
    <n v="-7.3033707865168538E-4"/>
    <n v="33.54"/>
    <n v="45.93"/>
    <n v="-5.9709000000000003E-3"/>
  </r>
  <r>
    <x v="6"/>
    <n v="9"/>
    <n v="2"/>
    <x v="0"/>
    <d v="2019-03-09T00:00:00"/>
    <s v="Avg of 4 NM Projects"/>
    <n v="1"/>
    <n v="-0.13"/>
    <n v="-7.3033707865168538E-4"/>
    <n v="63.42"/>
    <n v="33.81"/>
    <n v="-4.3953000000000004E-3"/>
  </r>
  <r>
    <x v="6"/>
    <n v="9"/>
    <n v="2"/>
    <x v="0"/>
    <d v="2019-03-09T00:00:00"/>
    <s v="Avg of 4 NM Projects"/>
    <n v="2"/>
    <n v="-0.13"/>
    <n v="-7.3033707865168538E-4"/>
    <n v="38.700000000000003"/>
    <n v="36.590000000000003"/>
    <n v="-4.7567E-3"/>
  </r>
  <r>
    <x v="6"/>
    <n v="9"/>
    <n v="2"/>
    <x v="0"/>
    <d v="2019-03-09T00:00:00"/>
    <s v="Avg of 4 NM Projects"/>
    <n v="3"/>
    <n v="-0.39"/>
    <n v="-2.1910112359550564E-3"/>
    <n v="37.39"/>
    <n v="39"/>
    <n v="-1.5210000000000001E-2"/>
  </r>
  <r>
    <x v="6"/>
    <n v="9"/>
    <n v="2"/>
    <x v="0"/>
    <d v="2019-03-09T00:00:00"/>
    <s v="Avg of 4 NM Projects"/>
    <n v="4"/>
    <n v="-0.13"/>
    <n v="-7.3033707865168538E-4"/>
    <n v="38"/>
    <n v="38.43"/>
    <n v="-4.9959000000000002E-3"/>
  </r>
  <r>
    <x v="6"/>
    <n v="9"/>
    <n v="2"/>
    <x v="0"/>
    <d v="2019-03-09T00:00:00"/>
    <s v="Avg of 4 NM Projects"/>
    <n v="5"/>
    <n v="0"/>
    <n v="0"/>
    <n v="38.380000000000003"/>
    <n v="36.54"/>
    <n v="0"/>
  </r>
  <r>
    <x v="6"/>
    <n v="9"/>
    <n v="2"/>
    <x v="0"/>
    <d v="2019-03-09T00:00:00"/>
    <s v="Avg of 4 NM Projects"/>
    <n v="6"/>
    <n v="-0.26"/>
    <n v="-1.4606741573033708E-3"/>
    <n v="38.57"/>
    <n v="37.840000000000003"/>
    <n v="-9.8384000000000024E-3"/>
  </r>
  <r>
    <x v="6"/>
    <n v="9"/>
    <n v="2"/>
    <x v="0"/>
    <d v="2019-03-09T00:00:00"/>
    <s v="Avg of 4 NM Projects"/>
    <n v="7"/>
    <n v="1.7949999999999999"/>
    <n v="1.0084269662921348E-2"/>
    <n v="45"/>
    <n v="52.68"/>
    <n v="9.4560599999999995E-2"/>
  </r>
  <r>
    <x v="6"/>
    <n v="9"/>
    <n v="2"/>
    <x v="1"/>
    <d v="2019-03-09T00:00:00"/>
    <s v="Avg of 4 NM Projects"/>
    <n v="8"/>
    <n v="18.684999999999995"/>
    <n v="0.10497191011235953"/>
    <n v="51.01"/>
    <n v="46.44"/>
    <n v="0.86773139999999982"/>
  </r>
  <r>
    <x v="6"/>
    <n v="9"/>
    <n v="2"/>
    <x v="1"/>
    <d v="2019-03-09T00:00:00"/>
    <s v="Avg of 4 NM Projects"/>
    <n v="9"/>
    <n v="36.475000000000001"/>
    <n v="0.20491573033707866"/>
    <n v="43.9"/>
    <n v="52.47"/>
    <n v="1.9138432500000002"/>
  </r>
  <r>
    <x v="6"/>
    <n v="9"/>
    <n v="2"/>
    <x v="1"/>
    <d v="2019-03-09T00:00:00"/>
    <s v="Avg of 4 NM Projects"/>
    <n v="10"/>
    <n v="49.019999999999996"/>
    <n v="0.27539325842696627"/>
    <n v="39.07"/>
    <n v="45.03"/>
    <n v="2.2073706"/>
  </r>
  <r>
    <x v="6"/>
    <n v="9"/>
    <n v="2"/>
    <x v="1"/>
    <d v="2019-03-09T00:00:00"/>
    <s v="Avg of 4 NM Projects"/>
    <n v="11"/>
    <n v="55.295000000000002"/>
    <n v="0.31064606741573036"/>
    <n v="43.39"/>
    <n v="28.02"/>
    <n v="1.5493659"/>
  </r>
  <r>
    <x v="6"/>
    <n v="9"/>
    <n v="2"/>
    <x v="1"/>
    <d v="2019-03-09T00:00:00"/>
    <s v="Avg of 4 NM Projects"/>
    <n v="12"/>
    <n v="57.344999999999992"/>
    <n v="0.32216292134831453"/>
    <n v="32.29"/>
    <n v="27.86"/>
    <n v="1.5976316999999998"/>
  </r>
  <r>
    <x v="6"/>
    <n v="9"/>
    <n v="2"/>
    <x v="1"/>
    <d v="2019-03-09T00:00:00"/>
    <s v="Avg of 4 NM Projects"/>
    <n v="13"/>
    <n v="57.470000000000006"/>
    <n v="0.3228651685393259"/>
    <n v="30"/>
    <n v="26.35"/>
    <n v="1.5143345000000001"/>
  </r>
  <r>
    <x v="6"/>
    <n v="9"/>
    <n v="2"/>
    <x v="1"/>
    <d v="2019-03-09T00:00:00"/>
    <s v="Avg of 4 NM Projects"/>
    <n v="14"/>
    <n v="53.5"/>
    <n v="0.300561797752809"/>
    <n v="29.08"/>
    <n v="23.97"/>
    <n v="1.282395"/>
  </r>
  <r>
    <x v="6"/>
    <n v="9"/>
    <n v="2"/>
    <x v="1"/>
    <d v="2019-03-09T00:00:00"/>
    <s v="Avg of 4 NM Projects"/>
    <n v="15"/>
    <n v="44.674999999999997"/>
    <n v="0.25098314606741573"/>
    <n v="27.24"/>
    <n v="22.72"/>
    <n v="1.0150159999999999"/>
  </r>
  <r>
    <x v="6"/>
    <n v="9"/>
    <n v="2"/>
    <x v="1"/>
    <d v="2019-03-09T00:00:00"/>
    <s v="Avg of 4 NM Projects"/>
    <n v="16"/>
    <n v="37.119999999999997"/>
    <n v="0.2085393258426966"/>
    <n v="29.73"/>
    <n v="30.28"/>
    <n v="1.1239935999999999"/>
  </r>
  <r>
    <x v="6"/>
    <n v="9"/>
    <n v="2"/>
    <x v="1"/>
    <d v="2019-03-09T00:00:00"/>
    <s v="Avg of 4 NM Projects"/>
    <n v="17"/>
    <n v="25.854999999999997"/>
    <n v="0.14525280898876403"/>
    <n v="31.21"/>
    <n v="30.23"/>
    <n v="0.78159665"/>
  </r>
  <r>
    <x v="6"/>
    <n v="9"/>
    <n v="2"/>
    <x v="1"/>
    <d v="2019-03-09T00:00:00"/>
    <s v="Avg of 4 NM Projects"/>
    <n v="18"/>
    <n v="3.1999999999999993"/>
    <n v="1.7977528089887635E-2"/>
    <n v="48"/>
    <n v="48.12"/>
    <n v="0.15398399999999995"/>
  </r>
  <r>
    <x v="6"/>
    <n v="9"/>
    <n v="2"/>
    <x v="1"/>
    <d v="2019-03-09T00:00:00"/>
    <s v="Avg of 4 NM Projects"/>
    <n v="19"/>
    <n v="-0.13"/>
    <n v="-7.3033707865168538E-4"/>
    <n v="52.5"/>
    <n v="58.92"/>
    <n v="-7.6595999999999999E-3"/>
  </r>
  <r>
    <x v="6"/>
    <n v="9"/>
    <n v="2"/>
    <x v="1"/>
    <d v="2019-03-09T00:00:00"/>
    <s v="Avg of 4 NM Projects"/>
    <n v="20"/>
    <n v="0"/>
    <n v="0"/>
    <n v="51.89"/>
    <n v="48.13"/>
    <n v="0"/>
  </r>
  <r>
    <x v="6"/>
    <n v="9"/>
    <n v="2"/>
    <x v="1"/>
    <d v="2019-03-09T00:00:00"/>
    <s v="Avg of 4 NM Projects"/>
    <n v="21"/>
    <n v="-0.13"/>
    <n v="-7.3033707865168538E-4"/>
    <n v="49.72"/>
    <n v="39.33"/>
    <n v="-5.1129000000000001E-3"/>
  </r>
  <r>
    <x v="6"/>
    <n v="9"/>
    <n v="2"/>
    <x v="1"/>
    <d v="2019-03-09T00:00:00"/>
    <s v="Avg of 4 NM Projects"/>
    <n v="22"/>
    <n v="0"/>
    <n v="0"/>
    <n v="44.49"/>
    <n v="27.02"/>
    <n v="0"/>
  </r>
  <r>
    <x v="6"/>
    <n v="9"/>
    <n v="2"/>
    <x v="1"/>
    <d v="2019-03-09T00:00:00"/>
    <s v="Avg of 4 NM Projects"/>
    <n v="23"/>
    <n v="-0.26"/>
    <n v="-1.4606741573033708E-3"/>
    <n v="41.69"/>
    <n v="32.049999999999997"/>
    <n v="-8.3330000000000001E-3"/>
  </r>
  <r>
    <x v="6"/>
    <n v="9"/>
    <n v="2"/>
    <x v="0"/>
    <d v="2019-03-09T00:00:00"/>
    <s v="Avg of 4 NM Projects"/>
    <n v="24"/>
    <n v="-0.13"/>
    <n v="-7.3033707865168538E-4"/>
    <n v="36.81"/>
    <n v="30.04"/>
    <n v="-3.9052000000000002E-3"/>
  </r>
  <r>
    <x v="6"/>
    <n v="10"/>
    <n v="3"/>
    <x v="0"/>
    <d v="2019-03-10T00:00:00"/>
    <s v="Avg of 4 NM Projects"/>
    <n v="1"/>
    <n v="-0.39"/>
    <n v="-2.1910112359550564E-3"/>
    <n v="40.229999999999997"/>
    <n v="28.93"/>
    <n v="-1.12827E-2"/>
  </r>
  <r>
    <x v="6"/>
    <n v="10"/>
    <n v="3"/>
    <x v="0"/>
    <d v="2019-03-10T00:00:00"/>
    <s v="Avg of 4 NM Projects"/>
    <n v="2"/>
    <n v="-0.26"/>
    <n v="-1.4606741573033708E-3"/>
    <n v="31.8"/>
    <n v="23.88"/>
    <n v="-6.2088000000000004E-3"/>
  </r>
  <r>
    <x v="6"/>
    <n v="10"/>
    <n v="3"/>
    <x v="0"/>
    <d v="2019-03-10T00:00:00"/>
    <s v="Avg of 4 NM Projects"/>
    <n v="3"/>
    <n v="0"/>
    <n v="0"/>
    <n v="0"/>
    <n v="0"/>
    <n v="0"/>
  </r>
  <r>
    <x v="6"/>
    <n v="10"/>
    <n v="3"/>
    <x v="0"/>
    <d v="2019-03-10T00:00:00"/>
    <s v="Avg of 4 NM Projects"/>
    <n v="4"/>
    <n v="-0.13"/>
    <n v="-7.3033707865168538E-4"/>
    <n v="31.85"/>
    <n v="23.36"/>
    <n v="-3.0368000000000001E-3"/>
  </r>
  <r>
    <x v="6"/>
    <n v="10"/>
    <n v="3"/>
    <x v="0"/>
    <d v="2019-03-10T00:00:00"/>
    <s v="Avg of 4 NM Projects"/>
    <n v="5"/>
    <n v="0"/>
    <n v="0"/>
    <n v="31.82"/>
    <n v="25.52"/>
    <n v="0"/>
  </r>
  <r>
    <x v="6"/>
    <n v="10"/>
    <n v="3"/>
    <x v="0"/>
    <d v="2019-03-10T00:00:00"/>
    <s v="Avg of 4 NM Projects"/>
    <n v="6"/>
    <n v="-0.26"/>
    <n v="-1.4606741573033708E-3"/>
    <n v="38.93"/>
    <n v="26.6"/>
    <n v="-6.9160000000000003E-3"/>
  </r>
  <r>
    <x v="6"/>
    <n v="10"/>
    <n v="3"/>
    <x v="0"/>
    <d v="2019-03-10T00:00:00"/>
    <s v="Avg of 4 NM Projects"/>
    <n v="7"/>
    <n v="0"/>
    <n v="0"/>
    <n v="54.61"/>
    <n v="25.29"/>
    <n v="0"/>
  </r>
  <r>
    <x v="6"/>
    <n v="10"/>
    <n v="3"/>
    <x v="1"/>
    <d v="2019-03-10T00:00:00"/>
    <s v="Avg of 4 NM Projects"/>
    <n v="8"/>
    <n v="0.76500000000000001"/>
    <n v="4.2977528089887642E-3"/>
    <n v="35.07"/>
    <n v="23.06"/>
    <n v="1.7640899999999998E-2"/>
  </r>
  <r>
    <x v="6"/>
    <n v="10"/>
    <n v="3"/>
    <x v="1"/>
    <d v="2019-03-10T00:00:00"/>
    <s v="Avg of 4 NM Projects"/>
    <n v="9"/>
    <n v="4.4850000000000003"/>
    <n v="2.5196629213483149E-2"/>
    <n v="34.92"/>
    <n v="24.32"/>
    <n v="0.10907520000000001"/>
  </r>
  <r>
    <x v="6"/>
    <n v="10"/>
    <n v="3"/>
    <x v="1"/>
    <d v="2019-03-10T00:00:00"/>
    <s v="Avg of 4 NM Projects"/>
    <n v="10"/>
    <n v="11.385"/>
    <n v="6.3960674157303374E-2"/>
    <n v="47.23"/>
    <n v="27.09"/>
    <n v="0.30841964999999999"/>
  </r>
  <r>
    <x v="6"/>
    <n v="10"/>
    <n v="3"/>
    <x v="1"/>
    <d v="2019-03-10T00:00:00"/>
    <s v="Avg of 4 NM Projects"/>
    <n v="11"/>
    <n v="19.329999999999998"/>
    <n v="0.10859550561797753"/>
    <n v="47.87"/>
    <n v="46.3"/>
    <n v="0.89497899999999986"/>
  </r>
  <r>
    <x v="6"/>
    <n v="10"/>
    <n v="3"/>
    <x v="1"/>
    <d v="2019-03-10T00:00:00"/>
    <s v="Avg of 4 NM Projects"/>
    <n v="12"/>
    <n v="18.044999999999998"/>
    <n v="0.10137640449438201"/>
    <n v="47.33"/>
    <n v="46.45"/>
    <n v="0.83819025000000003"/>
  </r>
  <r>
    <x v="6"/>
    <n v="10"/>
    <n v="3"/>
    <x v="1"/>
    <d v="2019-03-10T00:00:00"/>
    <s v="Avg of 4 NM Projects"/>
    <n v="13"/>
    <n v="10.104999999999999"/>
    <n v="5.6769662921348309E-2"/>
    <n v="40.01"/>
    <n v="60.8"/>
    <n v="0.61438399999999993"/>
  </r>
  <r>
    <x v="6"/>
    <n v="10"/>
    <n v="3"/>
    <x v="1"/>
    <d v="2019-03-10T00:00:00"/>
    <s v="Avg of 4 NM Projects"/>
    <n v="14"/>
    <n v="14.725"/>
    <n v="8.2724719101123598E-2"/>
    <n v="40.01"/>
    <n v="63.37"/>
    <n v="0.93312324999999996"/>
  </r>
  <r>
    <x v="6"/>
    <n v="10"/>
    <n v="3"/>
    <x v="1"/>
    <d v="2019-03-10T00:00:00"/>
    <s v="Avg of 4 NM Projects"/>
    <n v="15"/>
    <n v="12.414999999999999"/>
    <n v="6.9747191011235957E-2"/>
    <n v="38.76"/>
    <n v="63.35"/>
    <n v="0.78649024999999995"/>
  </r>
  <r>
    <x v="6"/>
    <n v="10"/>
    <n v="3"/>
    <x v="1"/>
    <d v="2019-03-10T00:00:00"/>
    <s v="Avg of 4 NM Projects"/>
    <n v="16"/>
    <n v="6.92"/>
    <n v="3.8876404494382025E-2"/>
    <n v="34.880000000000003"/>
    <n v="44.22"/>
    <n v="0.30600239999999995"/>
  </r>
  <r>
    <x v="6"/>
    <n v="10"/>
    <n v="3"/>
    <x v="1"/>
    <d v="2019-03-10T00:00:00"/>
    <s v="Avg of 4 NM Projects"/>
    <n v="17"/>
    <n v="4.22"/>
    <n v="2.3707865168539323E-2"/>
    <n v="33.49"/>
    <n v="50.21"/>
    <n v="0.2118862"/>
  </r>
  <r>
    <x v="6"/>
    <n v="10"/>
    <n v="3"/>
    <x v="1"/>
    <d v="2019-03-10T00:00:00"/>
    <s v="Avg of 4 NM Projects"/>
    <n v="18"/>
    <n v="0.77500000000000002"/>
    <n v="4.3539325842696626E-3"/>
    <n v="34.03"/>
    <n v="51.35"/>
    <n v="3.9796249999999998E-2"/>
  </r>
  <r>
    <x v="6"/>
    <n v="10"/>
    <n v="3"/>
    <x v="1"/>
    <d v="2019-03-10T00:00:00"/>
    <s v="Avg of 4 NM Projects"/>
    <n v="19"/>
    <n v="-0.13"/>
    <n v="-7.3033707865168538E-4"/>
    <n v="38.770000000000003"/>
    <n v="66.3"/>
    <n v="-8.6189999999999999E-3"/>
  </r>
  <r>
    <x v="6"/>
    <n v="10"/>
    <n v="3"/>
    <x v="1"/>
    <d v="2019-03-10T00:00:00"/>
    <s v="Avg of 4 NM Projects"/>
    <n v="20"/>
    <n v="-0.13"/>
    <n v="-7.3033707865168538E-4"/>
    <n v="51.97"/>
    <n v="60.14"/>
    <n v="-7.8182000000000008E-3"/>
  </r>
  <r>
    <x v="6"/>
    <n v="10"/>
    <n v="3"/>
    <x v="1"/>
    <d v="2019-03-10T00:00:00"/>
    <s v="Avg of 4 NM Projects"/>
    <n v="21"/>
    <n v="-0.13"/>
    <n v="-7.3033707865168538E-4"/>
    <n v="35.630000000000003"/>
    <n v="57.07"/>
    <n v="-7.4191000000000005E-3"/>
  </r>
  <r>
    <x v="6"/>
    <n v="10"/>
    <n v="3"/>
    <x v="1"/>
    <d v="2019-03-10T00:00:00"/>
    <s v="Avg of 4 NM Projects"/>
    <n v="22"/>
    <n v="-0.13"/>
    <n v="-7.3033707865168538E-4"/>
    <n v="26.92"/>
    <n v="63.08"/>
    <n v="-8.2004000000000001E-3"/>
  </r>
  <r>
    <x v="6"/>
    <n v="10"/>
    <n v="3"/>
    <x v="1"/>
    <d v="2019-03-10T00:00:00"/>
    <s v="Avg of 4 NM Projects"/>
    <n v="23"/>
    <n v="0"/>
    <n v="0"/>
    <n v="27.05"/>
    <n v="62.41"/>
    <n v="0"/>
  </r>
  <r>
    <x v="6"/>
    <n v="10"/>
    <n v="3"/>
    <x v="0"/>
    <d v="2019-03-10T00:00:00"/>
    <s v="Avg of 4 NM Projects"/>
    <n v="24"/>
    <n v="-0.39"/>
    <n v="-2.1910112359550564E-3"/>
    <n v="30.17"/>
    <n v="44.04"/>
    <n v="-1.7175599999999999E-2"/>
  </r>
  <r>
    <x v="6"/>
    <n v="11"/>
    <n v="4"/>
    <x v="0"/>
    <d v="2019-03-11T00:00:00"/>
    <s v="Avg of 4 NM Projects"/>
    <n v="1"/>
    <n v="0"/>
    <n v="0"/>
    <n v="23.1"/>
    <n v="39.56"/>
    <n v="0"/>
  </r>
  <r>
    <x v="6"/>
    <n v="11"/>
    <n v="4"/>
    <x v="0"/>
    <d v="2019-03-11T00:00:00"/>
    <s v="Avg of 4 NM Projects"/>
    <n v="2"/>
    <n v="-0.13"/>
    <n v="-7.3033707865168538E-4"/>
    <n v="21.24"/>
    <n v="40.17"/>
    <n v="-5.2221000000000004E-3"/>
  </r>
  <r>
    <x v="6"/>
    <n v="11"/>
    <n v="4"/>
    <x v="0"/>
    <d v="2019-03-11T00:00:00"/>
    <s v="Avg of 4 NM Projects"/>
    <n v="3"/>
    <n v="0"/>
    <n v="0"/>
    <n v="19.97"/>
    <n v="47.75"/>
    <n v="0"/>
  </r>
  <r>
    <x v="6"/>
    <n v="11"/>
    <n v="4"/>
    <x v="0"/>
    <d v="2019-03-11T00:00:00"/>
    <s v="Avg of 4 NM Projects"/>
    <n v="4"/>
    <n v="-0.13"/>
    <n v="-7.3033707865168538E-4"/>
    <n v="19.809999999999999"/>
    <n v="41.61"/>
    <n v="-5.4092999999999997E-3"/>
  </r>
  <r>
    <x v="6"/>
    <n v="11"/>
    <n v="4"/>
    <x v="0"/>
    <d v="2019-03-11T00:00:00"/>
    <s v="Avg of 4 NM Projects"/>
    <n v="5"/>
    <n v="-0.13"/>
    <n v="-7.3033707865168538E-4"/>
    <n v="19.88"/>
    <n v="35.28"/>
    <n v="-4.5864E-3"/>
  </r>
  <r>
    <x v="6"/>
    <n v="11"/>
    <n v="4"/>
    <x v="0"/>
    <d v="2019-03-11T00:00:00"/>
    <s v="Avg of 4 NM Projects"/>
    <n v="6"/>
    <n v="0"/>
    <n v="0"/>
    <n v="25.82"/>
    <n v="108.19"/>
    <n v="0"/>
  </r>
  <r>
    <x v="6"/>
    <n v="11"/>
    <n v="4"/>
    <x v="0"/>
    <d v="2019-03-11T00:00:00"/>
    <s v="Avg of 4 NM Projects"/>
    <n v="7"/>
    <n v="-0.52"/>
    <n v="-2.9213483146067415E-3"/>
    <n v="45.53"/>
    <n v="70.78"/>
    <n v="-3.6805600000000001E-2"/>
  </r>
  <r>
    <x v="6"/>
    <n v="11"/>
    <n v="4"/>
    <x v="1"/>
    <d v="2019-03-11T00:00:00"/>
    <s v="Avg of 4 NM Projects"/>
    <n v="8"/>
    <n v="0"/>
    <n v="0"/>
    <n v="49.57"/>
    <n v="79.78"/>
    <n v="0"/>
  </r>
  <r>
    <x v="6"/>
    <n v="11"/>
    <n v="4"/>
    <x v="1"/>
    <d v="2019-03-11T00:00:00"/>
    <s v="Avg of 4 NM Projects"/>
    <n v="9"/>
    <n v="2.3049999999999997"/>
    <n v="1.294943820224719E-2"/>
    <n v="49.34"/>
    <n v="43.11"/>
    <n v="9.9368549999999986E-2"/>
  </r>
  <r>
    <x v="6"/>
    <n v="11"/>
    <n v="4"/>
    <x v="1"/>
    <d v="2019-03-11T00:00:00"/>
    <s v="Avg of 4 NM Projects"/>
    <n v="10"/>
    <n v="6.1449999999999996"/>
    <n v="3.4522471910112359E-2"/>
    <n v="45.66"/>
    <n v="33.340000000000003"/>
    <n v="0.20487430000000001"/>
  </r>
  <r>
    <x v="6"/>
    <n v="11"/>
    <n v="4"/>
    <x v="1"/>
    <d v="2019-03-11T00:00:00"/>
    <s v="Avg of 4 NM Projects"/>
    <n v="11"/>
    <n v="8.7050000000000001"/>
    <n v="4.8904494382022469E-2"/>
    <n v="38.1"/>
    <n v="30.68"/>
    <n v="0.26706939999999996"/>
  </r>
  <r>
    <x v="6"/>
    <n v="11"/>
    <n v="4"/>
    <x v="1"/>
    <d v="2019-03-11T00:00:00"/>
    <s v="Avg of 4 NM Projects"/>
    <n v="12"/>
    <n v="16.255000000000003"/>
    <n v="9.1320224719101131E-2"/>
    <n v="30.94"/>
    <n v="29.49"/>
    <n v="0.47935995000000003"/>
  </r>
  <r>
    <x v="6"/>
    <n v="11"/>
    <n v="4"/>
    <x v="1"/>
    <d v="2019-03-11T00:00:00"/>
    <s v="Avg of 4 NM Projects"/>
    <n v="13"/>
    <n v="21.114999999999998"/>
    <n v="0.11862359550561796"/>
    <n v="29.44"/>
    <n v="24.41"/>
    <n v="0.51541714999999999"/>
  </r>
  <r>
    <x v="6"/>
    <n v="11"/>
    <n v="4"/>
    <x v="1"/>
    <d v="2019-03-11T00:00:00"/>
    <s v="Avg of 4 NM Projects"/>
    <n v="14"/>
    <n v="19.195"/>
    <n v="0.10783707865168539"/>
    <n v="28.35"/>
    <n v="22.87"/>
    <n v="0.43898965000000006"/>
  </r>
  <r>
    <x v="6"/>
    <n v="11"/>
    <n v="4"/>
    <x v="1"/>
    <d v="2019-03-11T00:00:00"/>
    <s v="Avg of 4 NM Projects"/>
    <n v="15"/>
    <n v="21.634999999999998"/>
    <n v="0.12154494382022471"/>
    <n v="27.72"/>
    <n v="23.84"/>
    <n v="0.51577839999999997"/>
  </r>
  <r>
    <x v="6"/>
    <n v="11"/>
    <n v="4"/>
    <x v="1"/>
    <d v="2019-03-11T00:00:00"/>
    <s v="Avg of 4 NM Projects"/>
    <n v="16"/>
    <n v="21.114999999999998"/>
    <n v="0.11862359550561796"/>
    <n v="26.89"/>
    <n v="22.95"/>
    <n v="0.48458924999999992"/>
  </r>
  <r>
    <x v="6"/>
    <n v="11"/>
    <n v="4"/>
    <x v="1"/>
    <d v="2019-03-11T00:00:00"/>
    <s v="Avg of 4 NM Projects"/>
    <n v="17"/>
    <n v="14.209999999999999"/>
    <n v="7.9831460674157292E-2"/>
    <n v="27.3"/>
    <n v="24.97"/>
    <n v="0.35482369999999996"/>
  </r>
  <r>
    <x v="6"/>
    <n v="11"/>
    <n v="4"/>
    <x v="1"/>
    <d v="2019-03-11T00:00:00"/>
    <s v="Avg of 4 NM Projects"/>
    <n v="18"/>
    <n v="6.9049999999999994"/>
    <n v="3.879213483146067E-2"/>
    <n v="31.42"/>
    <n v="25.33"/>
    <n v="0.17490364999999997"/>
  </r>
  <r>
    <x v="6"/>
    <n v="11"/>
    <n v="4"/>
    <x v="1"/>
    <d v="2019-03-11T00:00:00"/>
    <s v="Avg of 4 NM Projects"/>
    <n v="19"/>
    <n v="0.13"/>
    <n v="7.3033707865168538E-4"/>
    <n v="44.01"/>
    <n v="30.8"/>
    <n v="4.0040000000000006E-3"/>
  </r>
  <r>
    <x v="6"/>
    <n v="11"/>
    <n v="4"/>
    <x v="1"/>
    <d v="2019-03-11T00:00:00"/>
    <s v="Avg of 4 NM Projects"/>
    <n v="20"/>
    <n v="0"/>
    <n v="0"/>
    <n v="52.04"/>
    <n v="38.94"/>
    <n v="0"/>
  </r>
  <r>
    <x v="6"/>
    <n v="11"/>
    <n v="4"/>
    <x v="1"/>
    <d v="2019-03-11T00:00:00"/>
    <s v="Avg of 4 NM Projects"/>
    <n v="21"/>
    <n v="-0.13"/>
    <n v="-7.3033707865168538E-4"/>
    <n v="48.57"/>
    <n v="37.03"/>
    <n v="-4.8139000000000003E-3"/>
  </r>
  <r>
    <x v="6"/>
    <n v="11"/>
    <n v="4"/>
    <x v="1"/>
    <d v="2019-03-11T00:00:00"/>
    <s v="Avg of 4 NM Projects"/>
    <n v="22"/>
    <n v="-0.13"/>
    <n v="-7.3033707865168538E-4"/>
    <n v="31.83"/>
    <n v="29.79"/>
    <n v="-3.8727000000000002E-3"/>
  </r>
  <r>
    <x v="6"/>
    <n v="11"/>
    <n v="4"/>
    <x v="1"/>
    <d v="2019-03-11T00:00:00"/>
    <s v="Avg of 4 NM Projects"/>
    <n v="23"/>
    <n v="0"/>
    <n v="0"/>
    <n v="30.59"/>
    <n v="29.22"/>
    <n v="0"/>
  </r>
  <r>
    <x v="6"/>
    <n v="11"/>
    <n v="4"/>
    <x v="0"/>
    <d v="2019-03-11T00:00:00"/>
    <s v="Avg of 4 NM Projects"/>
    <n v="24"/>
    <n v="-0.13"/>
    <n v="-7.3033707865168538E-4"/>
    <n v="27.42"/>
    <n v="29.4"/>
    <n v="-3.8219999999999999E-3"/>
  </r>
  <r>
    <x v="6"/>
    <n v="12"/>
    <n v="5"/>
    <x v="0"/>
    <d v="2019-03-12T00:00:00"/>
    <s v="Avg of 4 NM Projects"/>
    <n v="1"/>
    <n v="-0.13"/>
    <n v="-7.3033707865168538E-4"/>
    <n v="30.64"/>
    <n v="25.07"/>
    <n v="-3.2591E-3"/>
  </r>
  <r>
    <x v="6"/>
    <n v="12"/>
    <n v="5"/>
    <x v="0"/>
    <d v="2019-03-12T00:00:00"/>
    <s v="Avg of 4 NM Projects"/>
    <n v="2"/>
    <n v="-0.13"/>
    <n v="-7.3033707865168538E-4"/>
    <n v="29.02"/>
    <n v="24.46"/>
    <n v="-3.1798E-3"/>
  </r>
  <r>
    <x v="6"/>
    <n v="12"/>
    <n v="5"/>
    <x v="0"/>
    <d v="2019-03-12T00:00:00"/>
    <s v="Avg of 4 NM Projects"/>
    <n v="3"/>
    <n v="-0.13"/>
    <n v="-7.3033707865168538E-4"/>
    <n v="27.09"/>
    <n v="24.25"/>
    <n v="-3.1525000000000004E-3"/>
  </r>
  <r>
    <x v="6"/>
    <n v="12"/>
    <n v="5"/>
    <x v="0"/>
    <d v="2019-03-12T00:00:00"/>
    <s v="Avg of 4 NM Projects"/>
    <n v="4"/>
    <n v="-0.13"/>
    <n v="-7.3033707865168538E-4"/>
    <n v="28.7"/>
    <n v="24.5"/>
    <n v="-3.1849999999999999E-3"/>
  </r>
  <r>
    <x v="6"/>
    <n v="12"/>
    <n v="5"/>
    <x v="0"/>
    <d v="2019-03-12T00:00:00"/>
    <s v="Avg of 4 NM Projects"/>
    <n v="5"/>
    <n v="-0.26"/>
    <n v="-1.4606741573033708E-3"/>
    <n v="29.43"/>
    <n v="24.15"/>
    <n v="-6.2789999999999999E-3"/>
  </r>
  <r>
    <x v="6"/>
    <n v="12"/>
    <n v="5"/>
    <x v="0"/>
    <d v="2019-03-12T00:00:00"/>
    <s v="Avg of 4 NM Projects"/>
    <n v="6"/>
    <n v="-0.13"/>
    <n v="-7.3033707865168538E-4"/>
    <n v="38.6"/>
    <n v="19.59"/>
    <n v="-2.5466999999999998E-3"/>
  </r>
  <r>
    <x v="6"/>
    <n v="12"/>
    <n v="5"/>
    <x v="0"/>
    <d v="2019-03-12T00:00:00"/>
    <s v="Avg of 4 NM Projects"/>
    <n v="7"/>
    <n v="-0.13"/>
    <n v="-7.3033707865168538E-4"/>
    <n v="45.86"/>
    <n v="24.52"/>
    <n v="-3.1876000000000001E-3"/>
  </r>
  <r>
    <x v="6"/>
    <n v="12"/>
    <n v="5"/>
    <x v="1"/>
    <d v="2019-03-12T00:00:00"/>
    <s v="Avg of 4 NM Projects"/>
    <n v="8"/>
    <n v="1.4100000000000001"/>
    <n v="7.9213483146067416E-3"/>
    <n v="47.98"/>
    <n v="25.43"/>
    <n v="3.5856300000000008E-2"/>
  </r>
  <r>
    <x v="6"/>
    <n v="12"/>
    <n v="5"/>
    <x v="1"/>
    <d v="2019-03-12T00:00:00"/>
    <s v="Avg of 4 NM Projects"/>
    <n v="9"/>
    <n v="8.7000000000000011"/>
    <n v="4.8876404494382027E-2"/>
    <n v="44.68"/>
    <n v="27.8"/>
    <n v="0.24186000000000005"/>
  </r>
  <r>
    <x v="6"/>
    <n v="12"/>
    <n v="5"/>
    <x v="1"/>
    <d v="2019-03-12T00:00:00"/>
    <s v="Avg of 4 NM Projects"/>
    <n v="10"/>
    <n v="27.135000000000002"/>
    <n v="0.15244382022471911"/>
    <n v="35.6"/>
    <n v="25.41"/>
    <n v="0.68950034999999998"/>
  </r>
  <r>
    <x v="6"/>
    <n v="12"/>
    <n v="5"/>
    <x v="1"/>
    <d v="2019-03-12T00:00:00"/>
    <s v="Avg of 4 NM Projects"/>
    <n v="11"/>
    <n v="41.210000000000008"/>
    <n v="0.23151685393258431"/>
    <n v="31.5"/>
    <n v="40.200000000000003"/>
    <n v="1.6566420000000006"/>
  </r>
  <r>
    <x v="6"/>
    <n v="12"/>
    <n v="5"/>
    <x v="1"/>
    <d v="2019-03-12T00:00:00"/>
    <s v="Avg of 4 NM Projects"/>
    <n v="12"/>
    <n v="65.28"/>
    <n v="0.36674157303370786"/>
    <n v="30.76"/>
    <n v="32.29"/>
    <n v="2.1078912000000001"/>
  </r>
  <r>
    <x v="6"/>
    <n v="12"/>
    <n v="5"/>
    <x v="1"/>
    <d v="2019-03-12T00:00:00"/>
    <s v="Avg of 4 NM Projects"/>
    <n v="13"/>
    <n v="81.92"/>
    <n v="0.46022471910112361"/>
    <n v="29.8"/>
    <n v="27.13"/>
    <n v="2.2224895999999998"/>
  </r>
  <r>
    <x v="6"/>
    <n v="12"/>
    <n v="5"/>
    <x v="1"/>
    <d v="2019-03-12T00:00:00"/>
    <s v="Avg of 4 NM Projects"/>
    <n v="14"/>
    <n v="77.305000000000007"/>
    <n v="0.4342977528089888"/>
    <n v="29.6"/>
    <n v="24.23"/>
    <n v="1.8731001500000002"/>
  </r>
  <r>
    <x v="6"/>
    <n v="12"/>
    <n v="5"/>
    <x v="1"/>
    <d v="2019-03-12T00:00:00"/>
    <s v="Avg of 4 NM Projects"/>
    <n v="15"/>
    <n v="58.365000000000002"/>
    <n v="0.32789325842696632"/>
    <n v="29.49"/>
    <n v="23.68"/>
    <n v="1.3820832000000001"/>
  </r>
  <r>
    <x v="6"/>
    <n v="12"/>
    <n v="5"/>
    <x v="1"/>
    <d v="2019-03-12T00:00:00"/>
    <s v="Avg of 4 NM Projects"/>
    <n v="16"/>
    <n v="49.405000000000001"/>
    <n v="0.27755617977528091"/>
    <n v="29.58"/>
    <n v="22.69"/>
    <n v="1.12099945"/>
  </r>
  <r>
    <x v="6"/>
    <n v="12"/>
    <n v="5"/>
    <x v="1"/>
    <d v="2019-03-12T00:00:00"/>
    <s v="Avg of 4 NM Projects"/>
    <n v="17"/>
    <n v="35.840000000000003"/>
    <n v="0.2013483146067416"/>
    <n v="31"/>
    <n v="23.58"/>
    <n v="0.84510720000000006"/>
  </r>
  <r>
    <x v="6"/>
    <n v="12"/>
    <n v="5"/>
    <x v="1"/>
    <d v="2019-03-12T00:00:00"/>
    <s v="Avg of 4 NM Projects"/>
    <n v="18"/>
    <n v="22.015000000000001"/>
    <n v="0.12367977528089888"/>
    <n v="41.72"/>
    <n v="23.73"/>
    <n v="0.52241595000000007"/>
  </r>
  <r>
    <x v="6"/>
    <n v="12"/>
    <n v="5"/>
    <x v="1"/>
    <d v="2019-03-12T00:00:00"/>
    <s v="Avg of 4 NM Projects"/>
    <n v="19"/>
    <n v="2.8150000000000004"/>
    <n v="1.5814606741573038E-2"/>
    <n v="44.25"/>
    <n v="25.76"/>
    <n v="7.2514400000000007E-2"/>
  </r>
  <r>
    <x v="6"/>
    <n v="12"/>
    <n v="5"/>
    <x v="1"/>
    <d v="2019-03-12T00:00:00"/>
    <s v="Avg of 4 NM Projects"/>
    <n v="20"/>
    <n v="0"/>
    <n v="0"/>
    <n v="58.08"/>
    <n v="26.42"/>
    <n v="0"/>
  </r>
  <r>
    <x v="6"/>
    <n v="12"/>
    <n v="5"/>
    <x v="1"/>
    <d v="2019-03-12T00:00:00"/>
    <s v="Avg of 4 NM Projects"/>
    <n v="21"/>
    <n v="0"/>
    <n v="0"/>
    <n v="46.75"/>
    <n v="28.65"/>
    <n v="0"/>
  </r>
  <r>
    <x v="6"/>
    <n v="12"/>
    <n v="5"/>
    <x v="1"/>
    <d v="2019-03-12T00:00:00"/>
    <s v="Avg of 4 NM Projects"/>
    <n v="22"/>
    <n v="-0.26"/>
    <n v="-1.4606741573033708E-3"/>
    <n v="41.17"/>
    <n v="34.630000000000003"/>
    <n v="-9.003800000000001E-3"/>
  </r>
  <r>
    <x v="6"/>
    <n v="12"/>
    <n v="5"/>
    <x v="1"/>
    <d v="2019-03-12T00:00:00"/>
    <s v="Avg of 4 NM Projects"/>
    <n v="23"/>
    <n v="0"/>
    <n v="0"/>
    <n v="32.119999999999997"/>
    <n v="26.83"/>
    <n v="0"/>
  </r>
  <r>
    <x v="6"/>
    <n v="12"/>
    <n v="5"/>
    <x v="0"/>
    <d v="2019-03-12T00:00:00"/>
    <s v="Avg of 4 NM Projects"/>
    <n v="24"/>
    <n v="-0.26"/>
    <n v="-1.4606741573033708E-3"/>
    <n v="31.37"/>
    <n v="24.59"/>
    <n v="-6.3933999999999996E-3"/>
  </r>
  <r>
    <x v="6"/>
    <n v="13"/>
    <n v="6"/>
    <x v="0"/>
    <d v="2019-03-13T00:00:00"/>
    <s v="Avg of 4 NM Projects"/>
    <n v="1"/>
    <n v="-0.26"/>
    <n v="-1.4606741573033708E-3"/>
    <n v="28.01"/>
    <n v="25.16"/>
    <n v="-6.5415999999999998E-3"/>
  </r>
  <r>
    <x v="6"/>
    <n v="13"/>
    <n v="6"/>
    <x v="0"/>
    <d v="2019-03-13T00:00:00"/>
    <s v="Avg of 4 NM Projects"/>
    <n v="2"/>
    <n v="-0.13"/>
    <n v="-7.3033707865168538E-4"/>
    <n v="28.4"/>
    <n v="25.94"/>
    <n v="-3.3722000000000001E-3"/>
  </r>
  <r>
    <x v="6"/>
    <n v="13"/>
    <n v="6"/>
    <x v="0"/>
    <d v="2019-03-13T00:00:00"/>
    <s v="Avg of 4 NM Projects"/>
    <n v="3"/>
    <n v="0"/>
    <n v="0"/>
    <n v="27.92"/>
    <n v="25.2"/>
    <n v="0"/>
  </r>
  <r>
    <x v="6"/>
    <n v="13"/>
    <n v="6"/>
    <x v="0"/>
    <d v="2019-03-13T00:00:00"/>
    <s v="Avg of 4 NM Projects"/>
    <n v="4"/>
    <n v="-0.13"/>
    <n v="-7.3033707865168538E-4"/>
    <n v="27.92"/>
    <n v="24.88"/>
    <n v="-3.2344000000000001E-3"/>
  </r>
  <r>
    <x v="6"/>
    <n v="13"/>
    <n v="6"/>
    <x v="0"/>
    <d v="2019-03-13T00:00:00"/>
    <s v="Avg of 4 NM Projects"/>
    <n v="5"/>
    <n v="-0.13"/>
    <n v="-7.3033707865168538E-4"/>
    <n v="27.99"/>
    <n v="25.64"/>
    <n v="-3.3332000000000001E-3"/>
  </r>
  <r>
    <x v="6"/>
    <n v="13"/>
    <n v="6"/>
    <x v="0"/>
    <d v="2019-03-13T00:00:00"/>
    <s v="Avg of 4 NM Projects"/>
    <n v="6"/>
    <n v="0"/>
    <n v="0"/>
    <n v="39"/>
    <n v="33.69"/>
    <n v="0"/>
  </r>
  <r>
    <x v="6"/>
    <n v="13"/>
    <n v="6"/>
    <x v="0"/>
    <d v="2019-03-13T00:00:00"/>
    <s v="Avg of 4 NM Projects"/>
    <n v="7"/>
    <n v="-0.26"/>
    <n v="-1.4606741573033708E-3"/>
    <n v="49.9"/>
    <n v="49.88"/>
    <n v="-1.2968800000000001E-2"/>
  </r>
  <r>
    <x v="6"/>
    <n v="13"/>
    <n v="6"/>
    <x v="1"/>
    <d v="2019-03-13T00:00:00"/>
    <s v="Avg of 4 NM Projects"/>
    <n v="8"/>
    <n v="1.145"/>
    <n v="6.4325842696629212E-3"/>
    <n v="57.43"/>
    <n v="54.89"/>
    <n v="6.2849050000000004E-2"/>
  </r>
  <r>
    <x v="6"/>
    <n v="13"/>
    <n v="6"/>
    <x v="1"/>
    <d v="2019-03-13T00:00:00"/>
    <s v="Avg of 4 NM Projects"/>
    <n v="9"/>
    <n v="21.38"/>
    <n v="0.12011235955056179"/>
    <n v="45.07"/>
    <n v="43.85"/>
    <n v="0.93751300000000004"/>
  </r>
  <r>
    <x v="6"/>
    <n v="13"/>
    <n v="6"/>
    <x v="1"/>
    <d v="2019-03-13T00:00:00"/>
    <s v="Avg of 4 NM Projects"/>
    <n v="10"/>
    <n v="33.92"/>
    <n v="0.19056179775280899"/>
    <n v="42.03"/>
    <n v="27.84"/>
    <n v="0.94433279999999997"/>
  </r>
  <r>
    <x v="6"/>
    <n v="13"/>
    <n v="6"/>
    <x v="1"/>
    <d v="2019-03-13T00:00:00"/>
    <s v="Avg of 4 NM Projects"/>
    <n v="11"/>
    <n v="33.024999999999999"/>
    <n v="0.18553370786516854"/>
    <n v="31.29"/>
    <n v="26"/>
    <n v="0.85865000000000002"/>
  </r>
  <r>
    <x v="6"/>
    <n v="13"/>
    <n v="6"/>
    <x v="1"/>
    <d v="2019-03-13T00:00:00"/>
    <s v="Avg of 4 NM Projects"/>
    <n v="12"/>
    <n v="27.905000000000001"/>
    <n v="0.15676966292134831"/>
    <n v="28.6"/>
    <n v="24.85"/>
    <n v="0.69343925000000006"/>
  </r>
  <r>
    <x v="6"/>
    <n v="13"/>
    <n v="6"/>
    <x v="1"/>
    <d v="2019-03-13T00:00:00"/>
    <s v="Avg of 4 NM Projects"/>
    <n v="13"/>
    <n v="30.715"/>
    <n v="0.1725561797752809"/>
    <n v="27.68"/>
    <n v="23.75"/>
    <n v="0.72948125000000008"/>
  </r>
  <r>
    <x v="6"/>
    <n v="13"/>
    <n v="6"/>
    <x v="1"/>
    <d v="2019-03-13T00:00:00"/>
    <s v="Avg of 4 NM Projects"/>
    <n v="14"/>
    <n v="28.67"/>
    <n v="0.16106741573033709"/>
    <n v="27.68"/>
    <n v="22.74"/>
    <n v="0.65195579999999997"/>
  </r>
  <r>
    <x v="6"/>
    <n v="13"/>
    <n v="6"/>
    <x v="1"/>
    <d v="2019-03-13T00:00:00"/>
    <s v="Avg of 4 NM Projects"/>
    <n v="15"/>
    <n v="13.950000000000001"/>
    <n v="7.8370786516853932E-2"/>
    <n v="27.68"/>
    <n v="23.88"/>
    <n v="0.33312600000000003"/>
  </r>
  <r>
    <x v="6"/>
    <n v="13"/>
    <n v="6"/>
    <x v="1"/>
    <d v="2019-03-13T00:00:00"/>
    <s v="Avg of 4 NM Projects"/>
    <n v="16"/>
    <n v="9.98"/>
    <n v="5.6067415730337078E-2"/>
    <n v="27.82"/>
    <n v="28.07"/>
    <n v="0.28013860000000002"/>
  </r>
  <r>
    <x v="6"/>
    <n v="13"/>
    <n v="6"/>
    <x v="1"/>
    <d v="2019-03-13T00:00:00"/>
    <s v="Avg of 4 NM Projects"/>
    <n v="17"/>
    <n v="5.1150000000000002"/>
    <n v="2.8735955056179777E-2"/>
    <n v="30.54"/>
    <n v="36"/>
    <n v="0.18414000000000003"/>
  </r>
  <r>
    <x v="6"/>
    <n v="13"/>
    <n v="6"/>
    <x v="1"/>
    <d v="2019-03-13T00:00:00"/>
    <s v="Avg of 4 NM Projects"/>
    <n v="18"/>
    <n v="2.8149999999999999"/>
    <n v="1.5814606741573034E-2"/>
    <n v="34.39"/>
    <n v="41.28"/>
    <n v="0.11620319999999999"/>
  </r>
  <r>
    <x v="6"/>
    <n v="13"/>
    <n v="6"/>
    <x v="1"/>
    <d v="2019-03-13T00:00:00"/>
    <s v="Avg of 4 NM Projects"/>
    <n v="19"/>
    <n v="0"/>
    <n v="0"/>
    <n v="43.25"/>
    <n v="45.68"/>
    <n v="0"/>
  </r>
  <r>
    <x v="6"/>
    <n v="13"/>
    <n v="6"/>
    <x v="1"/>
    <d v="2019-03-13T00:00:00"/>
    <s v="Avg of 4 NM Projects"/>
    <n v="20"/>
    <n v="-0.13"/>
    <n v="-7.3033707865168538E-4"/>
    <n v="47.45"/>
    <n v="37.74"/>
    <n v="-4.9062000000000003E-3"/>
  </r>
  <r>
    <x v="6"/>
    <n v="13"/>
    <n v="6"/>
    <x v="1"/>
    <d v="2019-03-13T00:00:00"/>
    <s v="Avg of 4 NM Projects"/>
    <n v="21"/>
    <n v="-0.13"/>
    <n v="-7.3033707865168538E-4"/>
    <n v="43.3"/>
    <n v="38.71"/>
    <n v="-5.0323E-3"/>
  </r>
  <r>
    <x v="6"/>
    <n v="13"/>
    <n v="6"/>
    <x v="1"/>
    <d v="2019-03-13T00:00:00"/>
    <s v="Avg of 4 NM Projects"/>
    <n v="22"/>
    <n v="-0.13"/>
    <n v="-7.3033707865168538E-4"/>
    <n v="34.43"/>
    <n v="36.79"/>
    <n v="-4.7827E-3"/>
  </r>
  <r>
    <x v="6"/>
    <n v="13"/>
    <n v="6"/>
    <x v="1"/>
    <d v="2019-03-13T00:00:00"/>
    <s v="Avg of 4 NM Projects"/>
    <n v="23"/>
    <n v="-0.13"/>
    <n v="-7.3033707865168538E-4"/>
    <n v="28.7"/>
    <n v="40.1"/>
    <n v="-5.2129999999999998E-3"/>
  </r>
  <r>
    <x v="6"/>
    <n v="13"/>
    <n v="6"/>
    <x v="0"/>
    <d v="2019-03-13T00:00:00"/>
    <s v="Avg of 4 NM Projects"/>
    <n v="24"/>
    <n v="0"/>
    <n v="0"/>
    <n v="26.25"/>
    <n v="39.25"/>
    <n v="0"/>
  </r>
  <r>
    <x v="6"/>
    <n v="14"/>
    <n v="7"/>
    <x v="0"/>
    <d v="2019-03-14T00:00:00"/>
    <s v="Avg of 4 NM Projects"/>
    <n v="1"/>
    <n v="-0.26"/>
    <n v="-1.4606741573033708E-3"/>
    <n v="24.89"/>
    <n v="38.409999999999997"/>
    <n v="-9.9866E-3"/>
  </r>
  <r>
    <x v="6"/>
    <n v="14"/>
    <n v="7"/>
    <x v="0"/>
    <d v="2019-03-14T00:00:00"/>
    <s v="Avg of 4 NM Projects"/>
    <n v="2"/>
    <n v="-0.13"/>
    <n v="-7.3033707865168538E-4"/>
    <n v="25.98"/>
    <n v="29.8"/>
    <n v="-3.8740000000000003E-3"/>
  </r>
  <r>
    <x v="6"/>
    <n v="14"/>
    <n v="7"/>
    <x v="0"/>
    <d v="2019-03-14T00:00:00"/>
    <s v="Avg of 4 NM Projects"/>
    <n v="3"/>
    <n v="-0.13"/>
    <n v="-7.3033707865168538E-4"/>
    <n v="24.8"/>
    <n v="29.93"/>
    <n v="-3.8909000000000001E-3"/>
  </r>
  <r>
    <x v="6"/>
    <n v="14"/>
    <n v="7"/>
    <x v="0"/>
    <d v="2019-03-14T00:00:00"/>
    <s v="Avg of 4 NM Projects"/>
    <n v="4"/>
    <n v="-0.13"/>
    <n v="-7.3033707865168538E-4"/>
    <n v="24.85"/>
    <n v="27.83"/>
    <n v="-3.6179000000000003E-3"/>
  </r>
  <r>
    <x v="6"/>
    <n v="14"/>
    <n v="7"/>
    <x v="0"/>
    <d v="2019-03-14T00:00:00"/>
    <s v="Avg of 4 NM Projects"/>
    <n v="5"/>
    <n v="-0.13"/>
    <n v="-7.3033707865168538E-4"/>
    <n v="24.84"/>
    <n v="28.91"/>
    <n v="-3.7583E-3"/>
  </r>
  <r>
    <x v="6"/>
    <n v="14"/>
    <n v="7"/>
    <x v="0"/>
    <d v="2019-03-14T00:00:00"/>
    <s v="Avg of 4 NM Projects"/>
    <n v="6"/>
    <n v="-0.13"/>
    <n v="-7.3033707865168538E-4"/>
    <n v="36.75"/>
    <n v="28.42"/>
    <n v="-3.6946000000000001E-3"/>
  </r>
  <r>
    <x v="6"/>
    <n v="14"/>
    <n v="7"/>
    <x v="0"/>
    <d v="2019-03-14T00:00:00"/>
    <s v="Avg of 4 NM Projects"/>
    <n v="7"/>
    <n v="-0.26"/>
    <n v="-1.4606741573033708E-3"/>
    <n v="37.090000000000003"/>
    <n v="35.22"/>
    <n v="-9.157199999999999E-3"/>
  </r>
  <r>
    <x v="6"/>
    <n v="14"/>
    <n v="7"/>
    <x v="0"/>
    <d v="2019-03-14T00:00:00"/>
    <s v="Avg of 4 NM Projects"/>
    <n v="8"/>
    <n v="-0.64500000000000002"/>
    <n v="-3.6235955056179775E-3"/>
    <n v="39.49"/>
    <n v="40.82"/>
    <n v="-2.6328900000000002E-2"/>
  </r>
  <r>
    <x v="6"/>
    <n v="14"/>
    <n v="7"/>
    <x v="0"/>
    <d v="2019-03-14T00:00:00"/>
    <s v="Avg of 4 NM Projects"/>
    <n v="9"/>
    <n v="0"/>
    <n v="0"/>
    <n v="36.9"/>
    <n v="37.75"/>
    <n v="0"/>
  </r>
  <r>
    <x v="6"/>
    <n v="14"/>
    <n v="7"/>
    <x v="0"/>
    <d v="2019-03-14T00:00:00"/>
    <s v="Avg of 4 NM Projects"/>
    <n v="10"/>
    <n v="3.33"/>
    <n v="1.8707865168539325E-2"/>
    <n v="37.6"/>
    <n v="38.26"/>
    <n v="0.12740579999999999"/>
  </r>
  <r>
    <x v="6"/>
    <n v="14"/>
    <n v="7"/>
    <x v="0"/>
    <d v="2019-03-14T00:00:00"/>
    <s v="Avg of 4 NM Projects"/>
    <n v="11"/>
    <n v="19.2"/>
    <n v="0.10786516853932585"/>
    <n v="32.1"/>
    <n v="30.25"/>
    <n v="0.58079999999999998"/>
  </r>
  <r>
    <x v="6"/>
    <n v="14"/>
    <n v="7"/>
    <x v="0"/>
    <d v="2019-03-14T00:00:00"/>
    <s v="Avg of 4 NM Projects"/>
    <n v="12"/>
    <n v="31.744999999999997"/>
    <n v="0.17834269662921348"/>
    <n v="30.01"/>
    <n v="23.98"/>
    <n v="0.76124510000000001"/>
  </r>
  <r>
    <x v="6"/>
    <n v="14"/>
    <n v="7"/>
    <x v="0"/>
    <d v="2019-03-14T00:00:00"/>
    <s v="Avg of 4 NM Projects"/>
    <n v="13"/>
    <n v="47.739999999999995"/>
    <n v="0.26820224719101121"/>
    <n v="27.69"/>
    <n v="22.42"/>
    <n v="1.0703308"/>
  </r>
  <r>
    <x v="6"/>
    <n v="14"/>
    <n v="7"/>
    <x v="0"/>
    <d v="2019-03-14T00:00:00"/>
    <s v="Avg of 4 NM Projects"/>
    <n v="14"/>
    <n v="46.844999999999999"/>
    <n v="0.26317415730337079"/>
    <n v="26.61"/>
    <n v="20.5"/>
    <n v="0.96032249999999997"/>
  </r>
  <r>
    <x v="6"/>
    <n v="14"/>
    <n v="7"/>
    <x v="0"/>
    <d v="2019-03-14T00:00:00"/>
    <s v="Avg of 4 NM Projects"/>
    <n v="15"/>
    <n v="34.950000000000003"/>
    <n v="0.1963483146067416"/>
    <n v="25.55"/>
    <n v="21.24"/>
    <n v="0.74233799999999994"/>
  </r>
  <r>
    <x v="6"/>
    <n v="14"/>
    <n v="7"/>
    <x v="0"/>
    <d v="2019-03-14T00:00:00"/>
    <s v="Avg of 4 NM Projects"/>
    <n v="16"/>
    <n v="27.395000000000003"/>
    <n v="0.1539044943820225"/>
    <n v="25.02"/>
    <n v="20.04"/>
    <n v="0.54899580000000003"/>
  </r>
  <r>
    <x v="6"/>
    <n v="14"/>
    <n v="7"/>
    <x v="0"/>
    <d v="2019-03-14T00:00:00"/>
    <s v="Avg of 4 NM Projects"/>
    <n v="17"/>
    <n v="17.664999999999999"/>
    <n v="9.9241573033707856E-2"/>
    <n v="26.36"/>
    <n v="22.05"/>
    <n v="0.38951324999999998"/>
  </r>
  <r>
    <x v="6"/>
    <n v="14"/>
    <n v="7"/>
    <x v="0"/>
    <d v="2019-03-14T00:00:00"/>
    <s v="Avg of 4 NM Projects"/>
    <n v="18"/>
    <n v="6.66"/>
    <n v="3.7415730337078651E-2"/>
    <n v="29.94"/>
    <n v="22.82"/>
    <n v="0.15198120000000001"/>
  </r>
  <r>
    <x v="6"/>
    <n v="14"/>
    <n v="7"/>
    <x v="0"/>
    <d v="2019-03-14T00:00:00"/>
    <s v="Avg of 4 NM Projects"/>
    <n v="19"/>
    <n v="0.76500000000000001"/>
    <n v="4.2977528089887642E-3"/>
    <n v="30.69"/>
    <n v="23.09"/>
    <n v="1.7663850000000002E-2"/>
  </r>
  <r>
    <x v="6"/>
    <n v="14"/>
    <n v="7"/>
    <x v="0"/>
    <d v="2019-03-14T00:00:00"/>
    <s v="Avg of 4 NM Projects"/>
    <n v="20"/>
    <n v="-0.26"/>
    <n v="-1.4606741573033708E-3"/>
    <n v="34"/>
    <n v="38.69"/>
    <n v="-1.00594E-2"/>
  </r>
  <r>
    <x v="6"/>
    <n v="14"/>
    <n v="7"/>
    <x v="0"/>
    <d v="2019-03-14T00:00:00"/>
    <s v="Avg of 4 NM Projects"/>
    <n v="21"/>
    <n v="-0.13"/>
    <n v="-7.3033707865168538E-4"/>
    <n v="35.21"/>
    <n v="37.46"/>
    <n v="-4.8698000000000005E-3"/>
  </r>
  <r>
    <x v="6"/>
    <n v="14"/>
    <n v="7"/>
    <x v="0"/>
    <d v="2019-03-14T00:00:00"/>
    <s v="Avg of 4 NM Projects"/>
    <n v="22"/>
    <n v="-0.13"/>
    <n v="-7.3033707865168538E-4"/>
    <n v="30.59"/>
    <n v="28.05"/>
    <n v="-3.6465E-3"/>
  </r>
  <r>
    <x v="6"/>
    <n v="14"/>
    <n v="7"/>
    <x v="0"/>
    <d v="2019-03-14T00:00:00"/>
    <s v="Avg of 4 NM Projects"/>
    <n v="23"/>
    <n v="-0.26"/>
    <n v="-1.4606741573033708E-3"/>
    <n v="27"/>
    <n v="28.57"/>
    <n v="-7.4282000000000003E-3"/>
  </r>
  <r>
    <x v="6"/>
    <n v="14"/>
    <n v="7"/>
    <x v="0"/>
    <d v="2019-03-14T00:00:00"/>
    <s v="Avg of 4 NM Projects"/>
    <n v="24"/>
    <n v="0"/>
    <n v="0"/>
    <n v="24.25"/>
    <n v="27.84"/>
    <n v="0"/>
  </r>
  <r>
    <x v="6"/>
    <n v="15"/>
    <n v="1"/>
    <x v="0"/>
    <d v="2019-03-15T00:00:00"/>
    <s v="Avg of 4 NM Projects"/>
    <n v="1"/>
    <n v="-0.13"/>
    <n v="-7.3033707865168538E-4"/>
    <n v="21.27"/>
    <n v="21.81"/>
    <n v="-2.8352999999999998E-3"/>
  </r>
  <r>
    <x v="6"/>
    <n v="15"/>
    <n v="1"/>
    <x v="0"/>
    <d v="2019-03-15T00:00:00"/>
    <s v="Avg of 4 NM Projects"/>
    <n v="2"/>
    <n v="-0.26"/>
    <n v="-1.4606741573033708E-3"/>
    <n v="21.05"/>
    <n v="23.52"/>
    <n v="-6.1151999999999995E-3"/>
  </r>
  <r>
    <x v="6"/>
    <n v="15"/>
    <n v="1"/>
    <x v="0"/>
    <d v="2019-03-15T00:00:00"/>
    <s v="Avg of 4 NM Projects"/>
    <n v="3"/>
    <n v="0"/>
    <n v="0"/>
    <n v="20.66"/>
    <n v="21.31"/>
    <n v="0"/>
  </r>
  <r>
    <x v="6"/>
    <n v="15"/>
    <n v="1"/>
    <x v="0"/>
    <d v="2019-03-15T00:00:00"/>
    <s v="Avg of 4 NM Projects"/>
    <n v="4"/>
    <n v="-0.13"/>
    <n v="-7.3033707865168538E-4"/>
    <n v="20.74"/>
    <n v="20.66"/>
    <n v="-2.6857999999999999E-3"/>
  </r>
  <r>
    <x v="6"/>
    <n v="15"/>
    <n v="1"/>
    <x v="0"/>
    <d v="2019-03-15T00:00:00"/>
    <s v="Avg of 4 NM Projects"/>
    <n v="5"/>
    <n v="0"/>
    <n v="0"/>
    <n v="20.74"/>
    <n v="21.07"/>
    <n v="0"/>
  </r>
  <r>
    <x v="6"/>
    <n v="15"/>
    <n v="1"/>
    <x v="0"/>
    <d v="2019-03-15T00:00:00"/>
    <s v="Avg of 4 NM Projects"/>
    <n v="6"/>
    <n v="-0.13"/>
    <n v="-7.3033707865168538E-4"/>
    <n v="22.68"/>
    <n v="19.649999999999999"/>
    <n v="-2.5544999999999999E-3"/>
  </r>
  <r>
    <x v="6"/>
    <n v="15"/>
    <n v="1"/>
    <x v="0"/>
    <d v="2019-03-15T00:00:00"/>
    <s v="Avg of 4 NM Projects"/>
    <n v="7"/>
    <n v="-0.13"/>
    <n v="-7.3033707865168538E-4"/>
    <n v="26.65"/>
    <n v="20.25"/>
    <n v="-2.6325000000000003E-3"/>
  </r>
  <r>
    <x v="6"/>
    <n v="15"/>
    <n v="1"/>
    <x v="0"/>
    <d v="2019-03-15T00:00:00"/>
    <s v="Avg of 4 NM Projects"/>
    <n v="8"/>
    <n v="0.12"/>
    <n v="6.7415730337078649E-4"/>
    <n v="29.88"/>
    <n v="22.9"/>
    <n v="2.7479999999999996E-3"/>
  </r>
  <r>
    <x v="6"/>
    <n v="15"/>
    <n v="1"/>
    <x v="0"/>
    <d v="2019-03-15T00:00:00"/>
    <s v="Avg of 4 NM Projects"/>
    <n v="9"/>
    <n v="2.9449999999999998"/>
    <n v="1.6544943820224717E-2"/>
    <n v="37.590000000000003"/>
    <n v="22.39"/>
    <n v="6.5938549999999999E-2"/>
  </r>
  <r>
    <x v="6"/>
    <n v="15"/>
    <n v="1"/>
    <x v="0"/>
    <d v="2019-03-15T00:00:00"/>
    <s v="Avg of 4 NM Projects"/>
    <n v="10"/>
    <n v="18.815000000000001"/>
    <n v="0.10570224719101125"/>
    <n v="36.369999999999997"/>
    <n v="27.49"/>
    <n v="0.51722435"/>
  </r>
  <r>
    <x v="6"/>
    <n v="15"/>
    <n v="1"/>
    <x v="0"/>
    <d v="2019-03-15T00:00:00"/>
    <s v="Avg of 4 NM Projects"/>
    <n v="11"/>
    <n v="20.225000000000001"/>
    <n v="0.11362359550561799"/>
    <n v="27.05"/>
    <n v="23.46"/>
    <n v="0.47447850000000008"/>
  </r>
  <r>
    <x v="6"/>
    <n v="15"/>
    <n v="1"/>
    <x v="0"/>
    <d v="2019-03-15T00:00:00"/>
    <s v="Avg of 4 NM Projects"/>
    <n v="12"/>
    <n v="20.605"/>
    <n v="0.11575842696629214"/>
    <n v="26"/>
    <n v="23.75"/>
    <n v="0.48936875000000002"/>
  </r>
  <r>
    <x v="6"/>
    <n v="15"/>
    <n v="1"/>
    <x v="0"/>
    <d v="2019-03-15T00:00:00"/>
    <s v="Avg of 4 NM Projects"/>
    <n v="13"/>
    <n v="35.97"/>
    <n v="0.20207865168539324"/>
    <n v="25.51"/>
    <n v="22.49"/>
    <n v="0.8089653"/>
  </r>
  <r>
    <x v="6"/>
    <n v="15"/>
    <n v="1"/>
    <x v="0"/>
    <d v="2019-03-15T00:00:00"/>
    <s v="Avg of 4 NM Projects"/>
    <n v="14"/>
    <n v="31.740000000000002"/>
    <n v="0.17831460674157304"/>
    <n v="25.22"/>
    <n v="21.62"/>
    <n v="0.68621880000000013"/>
  </r>
  <r>
    <x v="6"/>
    <n v="15"/>
    <n v="1"/>
    <x v="0"/>
    <d v="2019-03-15T00:00:00"/>
    <s v="Avg of 4 NM Projects"/>
    <n v="15"/>
    <n v="17.41"/>
    <n v="9.7808988764044938E-2"/>
    <n v="24.98"/>
    <n v="20.010000000000002"/>
    <n v="0.34837410000000008"/>
  </r>
  <r>
    <x v="6"/>
    <n v="15"/>
    <n v="1"/>
    <x v="0"/>
    <d v="2019-03-15T00:00:00"/>
    <s v="Avg of 4 NM Projects"/>
    <n v="16"/>
    <n v="29.57"/>
    <n v="0.16612359550561798"/>
    <n v="24.53"/>
    <n v="20.43"/>
    <n v="0.60411510000000002"/>
  </r>
  <r>
    <x v="6"/>
    <n v="15"/>
    <n v="1"/>
    <x v="0"/>
    <d v="2019-03-15T00:00:00"/>
    <s v="Avg of 4 NM Projects"/>
    <n v="17"/>
    <n v="25.854999999999997"/>
    <n v="0.14525280898876403"/>
    <n v="24.65"/>
    <n v="21.52"/>
    <n v="0.55639959999999999"/>
  </r>
  <r>
    <x v="6"/>
    <n v="15"/>
    <n v="1"/>
    <x v="0"/>
    <d v="2019-03-15T00:00:00"/>
    <s v="Avg of 4 NM Projects"/>
    <n v="18"/>
    <n v="8.0649999999999995"/>
    <n v="4.530898876404494E-2"/>
    <n v="25.21"/>
    <n v="21.12"/>
    <n v="0.17033279999999998"/>
  </r>
  <r>
    <x v="6"/>
    <n v="15"/>
    <n v="1"/>
    <x v="0"/>
    <d v="2019-03-15T00:00:00"/>
    <s v="Avg of 4 NM Projects"/>
    <n v="19"/>
    <n v="0.26"/>
    <n v="1.4606741573033708E-3"/>
    <n v="25.2"/>
    <n v="20.59"/>
    <n v="5.3533999999999995E-3"/>
  </r>
  <r>
    <x v="6"/>
    <n v="15"/>
    <n v="1"/>
    <x v="0"/>
    <d v="2019-03-15T00:00:00"/>
    <s v="Avg of 4 NM Projects"/>
    <n v="20"/>
    <n v="0"/>
    <n v="0"/>
    <n v="25.55"/>
    <n v="24.61"/>
    <n v="0"/>
  </r>
  <r>
    <x v="6"/>
    <n v="15"/>
    <n v="1"/>
    <x v="0"/>
    <d v="2019-03-15T00:00:00"/>
    <s v="Avg of 4 NM Projects"/>
    <n v="21"/>
    <n v="0"/>
    <n v="0"/>
    <n v="25.36"/>
    <n v="25.45"/>
    <n v="0"/>
  </r>
  <r>
    <x v="6"/>
    <n v="15"/>
    <n v="1"/>
    <x v="0"/>
    <d v="2019-03-15T00:00:00"/>
    <s v="Avg of 4 NM Projects"/>
    <n v="22"/>
    <n v="-0.26"/>
    <n v="-1.4606741573033708E-3"/>
    <n v="25.19"/>
    <n v="31.06"/>
    <n v="-8.0756000000000005E-3"/>
  </r>
  <r>
    <x v="6"/>
    <n v="15"/>
    <n v="1"/>
    <x v="0"/>
    <d v="2019-03-15T00:00:00"/>
    <s v="Avg of 4 NM Projects"/>
    <n v="23"/>
    <n v="-0.13"/>
    <n v="-7.3033707865168538E-4"/>
    <n v="23.8"/>
    <n v="32.22"/>
    <n v="-4.1885999999999998E-3"/>
  </r>
  <r>
    <x v="6"/>
    <n v="15"/>
    <n v="1"/>
    <x v="0"/>
    <d v="2019-03-15T00:00:00"/>
    <s v="Avg of 4 NM Projects"/>
    <n v="24"/>
    <n v="-0.13"/>
    <n v="-7.3033707865168538E-4"/>
    <n v="22.08"/>
    <n v="33.369999999999997"/>
    <n v="-4.3381000000000001E-3"/>
  </r>
  <r>
    <x v="6"/>
    <n v="16"/>
    <n v="2"/>
    <x v="0"/>
    <d v="2019-03-16T00:00:00"/>
    <s v="Avg of 4 NM Projects"/>
    <n v="1"/>
    <n v="-0.26"/>
    <n v="-1.4606741573033708E-3"/>
    <n v="23.14"/>
    <n v="18.5"/>
    <n v="-4.8100000000000009E-3"/>
  </r>
  <r>
    <x v="6"/>
    <n v="16"/>
    <n v="2"/>
    <x v="0"/>
    <d v="2019-03-16T00:00:00"/>
    <s v="Avg of 4 NM Projects"/>
    <n v="2"/>
    <n v="-0.26"/>
    <n v="-1.4606741573033708E-3"/>
    <n v="21.22"/>
    <n v="16.2"/>
    <n v="-4.2119999999999996E-3"/>
  </r>
  <r>
    <x v="6"/>
    <n v="16"/>
    <n v="2"/>
    <x v="0"/>
    <d v="2019-03-16T00:00:00"/>
    <s v="Avg of 4 NM Projects"/>
    <n v="3"/>
    <n v="0"/>
    <n v="0"/>
    <n v="21.53"/>
    <n v="18.399999999999999"/>
    <n v="0"/>
  </r>
  <r>
    <x v="6"/>
    <n v="16"/>
    <n v="2"/>
    <x v="0"/>
    <d v="2019-03-16T00:00:00"/>
    <s v="Avg of 4 NM Projects"/>
    <n v="4"/>
    <n v="-0.13"/>
    <n v="-7.3033707865168538E-4"/>
    <n v="21.68"/>
    <n v="18.579999999999998"/>
    <n v="-2.4153999999999998E-3"/>
  </r>
  <r>
    <x v="6"/>
    <n v="16"/>
    <n v="2"/>
    <x v="0"/>
    <d v="2019-03-16T00:00:00"/>
    <s v="Avg of 4 NM Projects"/>
    <n v="5"/>
    <n v="-0.13"/>
    <n v="-7.3033707865168538E-4"/>
    <n v="21.5"/>
    <n v="18.170000000000002"/>
    <n v="-2.3621000000000002E-3"/>
  </r>
  <r>
    <x v="6"/>
    <n v="16"/>
    <n v="2"/>
    <x v="0"/>
    <d v="2019-03-16T00:00:00"/>
    <s v="Avg of 4 NM Projects"/>
    <n v="6"/>
    <n v="-0.13"/>
    <n v="-7.3033707865168538E-4"/>
    <n v="21.36"/>
    <n v="13.13"/>
    <n v="-1.7069000000000001E-3"/>
  </r>
  <r>
    <x v="6"/>
    <n v="16"/>
    <n v="2"/>
    <x v="0"/>
    <d v="2019-03-16T00:00:00"/>
    <s v="Avg of 4 NM Projects"/>
    <n v="7"/>
    <n v="0"/>
    <n v="0"/>
    <n v="21.64"/>
    <n v="16.989999999999998"/>
    <n v="0"/>
  </r>
  <r>
    <x v="6"/>
    <n v="16"/>
    <n v="2"/>
    <x v="1"/>
    <d v="2019-03-16T00:00:00"/>
    <s v="Avg of 4 NM Projects"/>
    <n v="8"/>
    <n v="-0.13"/>
    <n v="-7.3033707865168538E-4"/>
    <n v="24.26"/>
    <n v="19.66"/>
    <n v="-2.5558E-3"/>
  </r>
  <r>
    <x v="6"/>
    <n v="16"/>
    <n v="2"/>
    <x v="1"/>
    <d v="2019-03-16T00:00:00"/>
    <s v="Avg of 4 NM Projects"/>
    <n v="9"/>
    <n v="3.2050000000000001"/>
    <n v="1.8005617977528091E-2"/>
    <n v="26.19"/>
    <n v="22.35"/>
    <n v="7.1631750000000008E-2"/>
  </r>
  <r>
    <x v="6"/>
    <n v="16"/>
    <n v="2"/>
    <x v="1"/>
    <d v="2019-03-16T00:00:00"/>
    <s v="Avg of 4 NM Projects"/>
    <n v="10"/>
    <n v="8.07"/>
    <n v="4.5337078651685396E-2"/>
    <n v="24.73"/>
    <n v="19.39"/>
    <n v="0.15647730000000001"/>
  </r>
  <r>
    <x v="6"/>
    <n v="16"/>
    <n v="2"/>
    <x v="1"/>
    <d v="2019-03-16T00:00:00"/>
    <s v="Avg of 4 NM Projects"/>
    <n v="11"/>
    <n v="11.525"/>
    <n v="6.4747191011235952E-2"/>
    <n v="24.65"/>
    <n v="22.34"/>
    <n v="0.25746849999999999"/>
  </r>
  <r>
    <x v="6"/>
    <n v="16"/>
    <n v="2"/>
    <x v="1"/>
    <d v="2019-03-16T00:00:00"/>
    <s v="Avg of 4 NM Projects"/>
    <n v="12"/>
    <n v="19.97"/>
    <n v="0.11219101123595505"/>
    <n v="23.32"/>
    <n v="23.3"/>
    <n v="0.46530099999999996"/>
  </r>
  <r>
    <x v="6"/>
    <n v="16"/>
    <n v="2"/>
    <x v="1"/>
    <d v="2019-03-16T00:00:00"/>
    <s v="Avg of 4 NM Projects"/>
    <n v="13"/>
    <n v="28.16"/>
    <n v="0.15820224719101122"/>
    <n v="23.42"/>
    <n v="22.92"/>
    <n v="0.64542720000000009"/>
  </r>
  <r>
    <x v="6"/>
    <n v="16"/>
    <n v="2"/>
    <x v="1"/>
    <d v="2019-03-16T00:00:00"/>
    <s v="Avg of 4 NM Projects"/>
    <n v="14"/>
    <n v="37.5"/>
    <n v="0.21067415730337077"/>
    <n v="23.48"/>
    <n v="21.42"/>
    <n v="0.80325000000000013"/>
  </r>
  <r>
    <x v="6"/>
    <n v="16"/>
    <n v="2"/>
    <x v="1"/>
    <d v="2019-03-16T00:00:00"/>
    <s v="Avg of 4 NM Projects"/>
    <n v="15"/>
    <n v="39.935000000000002"/>
    <n v="0.22435393258426967"/>
    <n v="23.44"/>
    <n v="19.05"/>
    <n v="0.76076175000000013"/>
  </r>
  <r>
    <x v="6"/>
    <n v="16"/>
    <n v="2"/>
    <x v="1"/>
    <d v="2019-03-16T00:00:00"/>
    <s v="Avg of 4 NM Projects"/>
    <n v="16"/>
    <n v="36.094999999999999"/>
    <n v="0.20278089887640449"/>
    <n v="22.19"/>
    <n v="16.28"/>
    <n v="0.5876266"/>
  </r>
  <r>
    <x v="6"/>
    <n v="16"/>
    <n v="2"/>
    <x v="1"/>
    <d v="2019-03-16T00:00:00"/>
    <s v="Avg of 4 NM Projects"/>
    <n v="17"/>
    <n v="25.215000000000003"/>
    <n v="0.14165730337078652"/>
    <n v="23.5"/>
    <n v="17.13"/>
    <n v="0.43193294999999998"/>
  </r>
  <r>
    <x v="6"/>
    <n v="16"/>
    <n v="2"/>
    <x v="1"/>
    <d v="2019-03-16T00:00:00"/>
    <s v="Avg of 4 NM Projects"/>
    <n v="18"/>
    <n v="14.2"/>
    <n v="7.9775280898876394E-2"/>
    <n v="25.02"/>
    <n v="22.42"/>
    <n v="0.31836400000000004"/>
  </r>
  <r>
    <x v="6"/>
    <n v="16"/>
    <n v="2"/>
    <x v="1"/>
    <d v="2019-03-16T00:00:00"/>
    <s v="Avg of 4 NM Projects"/>
    <n v="19"/>
    <n v="2.8149999999999995"/>
    <n v="1.5814606741573031E-2"/>
    <n v="29.6"/>
    <n v="25.17"/>
    <n v="7.0853550000000001E-2"/>
  </r>
  <r>
    <x v="6"/>
    <n v="16"/>
    <n v="2"/>
    <x v="1"/>
    <d v="2019-03-16T00:00:00"/>
    <s v="Avg of 4 NM Projects"/>
    <n v="20"/>
    <n v="-0.13"/>
    <n v="-7.3033707865168538E-4"/>
    <n v="38.090000000000003"/>
    <n v="39.68"/>
    <n v="-5.1584000000000005E-3"/>
  </r>
  <r>
    <x v="6"/>
    <n v="16"/>
    <n v="2"/>
    <x v="1"/>
    <d v="2019-03-16T00:00:00"/>
    <s v="Avg of 4 NM Projects"/>
    <n v="21"/>
    <n v="-0.26"/>
    <n v="-1.4606741573033708E-3"/>
    <n v="30.43"/>
    <n v="37.31"/>
    <n v="-9.7006000000000019E-3"/>
  </r>
  <r>
    <x v="6"/>
    <n v="16"/>
    <n v="2"/>
    <x v="1"/>
    <d v="2019-03-16T00:00:00"/>
    <s v="Avg of 4 NM Projects"/>
    <n v="22"/>
    <n v="0"/>
    <n v="0"/>
    <n v="26.12"/>
    <n v="23.14"/>
    <n v="0"/>
  </r>
  <r>
    <x v="6"/>
    <n v="16"/>
    <n v="2"/>
    <x v="1"/>
    <d v="2019-03-16T00:00:00"/>
    <s v="Avg of 4 NM Projects"/>
    <n v="23"/>
    <n v="-0.26"/>
    <n v="-1.4606741573033708E-3"/>
    <n v="24.62"/>
    <n v="22.54"/>
    <n v="-5.8604E-3"/>
  </r>
  <r>
    <x v="6"/>
    <n v="16"/>
    <n v="2"/>
    <x v="0"/>
    <d v="2019-03-16T00:00:00"/>
    <s v="Avg of 4 NM Projects"/>
    <n v="24"/>
    <n v="-0.13"/>
    <n v="-7.3033707865168538E-4"/>
    <n v="22.5"/>
    <n v="20.85"/>
    <n v="-2.7105000000000002E-3"/>
  </r>
  <r>
    <x v="6"/>
    <n v="17"/>
    <n v="3"/>
    <x v="0"/>
    <d v="2019-03-17T00:00:00"/>
    <s v="Avg of 4 NM Projects"/>
    <n v="1"/>
    <n v="-0.26"/>
    <n v="-1.4606741573033708E-3"/>
    <n v="22.65"/>
    <n v="20.41"/>
    <n v="-5.3066000000000007E-3"/>
  </r>
  <r>
    <x v="6"/>
    <n v="17"/>
    <n v="3"/>
    <x v="0"/>
    <d v="2019-03-17T00:00:00"/>
    <s v="Avg of 4 NM Projects"/>
    <n v="2"/>
    <n v="-0.13"/>
    <n v="-7.3033707865168538E-4"/>
    <n v="22.63"/>
    <n v="17.600000000000001"/>
    <n v="-2.2880000000000001E-3"/>
  </r>
  <r>
    <x v="6"/>
    <n v="17"/>
    <n v="3"/>
    <x v="0"/>
    <d v="2019-03-17T00:00:00"/>
    <s v="Avg of 4 NM Projects"/>
    <n v="3"/>
    <n v="-0.13"/>
    <n v="-7.3033707865168538E-4"/>
    <n v="22.35"/>
    <n v="17.760000000000002"/>
    <n v="-2.3088000000000002E-3"/>
  </r>
  <r>
    <x v="6"/>
    <n v="17"/>
    <n v="3"/>
    <x v="0"/>
    <d v="2019-03-17T00:00:00"/>
    <s v="Avg of 4 NM Projects"/>
    <n v="4"/>
    <n v="0"/>
    <n v="0"/>
    <n v="22.73"/>
    <n v="17.54"/>
    <n v="0"/>
  </r>
  <r>
    <x v="6"/>
    <n v="17"/>
    <n v="3"/>
    <x v="0"/>
    <d v="2019-03-17T00:00:00"/>
    <s v="Avg of 4 NM Projects"/>
    <n v="5"/>
    <n v="-0.13"/>
    <n v="-7.3033707865168538E-4"/>
    <n v="22.38"/>
    <n v="17.489999999999998"/>
    <n v="-2.2737E-3"/>
  </r>
  <r>
    <x v="6"/>
    <n v="17"/>
    <n v="3"/>
    <x v="0"/>
    <d v="2019-03-17T00:00:00"/>
    <s v="Avg of 4 NM Projects"/>
    <n v="6"/>
    <n v="-0.13"/>
    <n v="-7.3033707865168538E-4"/>
    <n v="23.6"/>
    <n v="19.37"/>
    <n v="-2.5181000000000001E-3"/>
  </r>
  <r>
    <x v="6"/>
    <n v="17"/>
    <n v="3"/>
    <x v="0"/>
    <d v="2019-03-17T00:00:00"/>
    <s v="Avg of 4 NM Projects"/>
    <n v="7"/>
    <n v="-0.13"/>
    <n v="-7.3033707865168538E-4"/>
    <n v="26.21"/>
    <n v="25.84"/>
    <n v="-3.3592000000000001E-3"/>
  </r>
  <r>
    <x v="6"/>
    <n v="17"/>
    <n v="3"/>
    <x v="1"/>
    <d v="2019-03-17T00:00:00"/>
    <s v="Avg of 4 NM Projects"/>
    <n v="8"/>
    <n v="5.1150000000000002"/>
    <n v="2.8735955056179777E-2"/>
    <n v="24.91"/>
    <n v="22.22"/>
    <n v="0.1136553"/>
  </r>
  <r>
    <x v="6"/>
    <n v="17"/>
    <n v="3"/>
    <x v="1"/>
    <d v="2019-03-17T00:00:00"/>
    <s v="Avg of 4 NM Projects"/>
    <n v="9"/>
    <n v="19.329999999999998"/>
    <n v="0.10859550561797753"/>
    <n v="24.96"/>
    <n v="21.06"/>
    <n v="0.40708979999999989"/>
  </r>
  <r>
    <x v="6"/>
    <n v="17"/>
    <n v="3"/>
    <x v="1"/>
    <d v="2019-03-17T00:00:00"/>
    <s v="Avg of 4 NM Projects"/>
    <n v="10"/>
    <n v="26.369999999999997"/>
    <n v="0.14814606741573033"/>
    <n v="24.5"/>
    <n v="19.77"/>
    <n v="0.52133489999999993"/>
  </r>
  <r>
    <x v="6"/>
    <n v="17"/>
    <n v="3"/>
    <x v="1"/>
    <d v="2019-03-17T00:00:00"/>
    <s v="Avg of 4 NM Projects"/>
    <n v="11"/>
    <n v="38.144999999999996"/>
    <n v="0.21429775280898875"/>
    <n v="24.62"/>
    <n v="21.45"/>
    <n v="0.81821024999999981"/>
  </r>
  <r>
    <x v="6"/>
    <n v="17"/>
    <n v="3"/>
    <x v="1"/>
    <d v="2019-03-17T00:00:00"/>
    <s v="Avg of 4 NM Projects"/>
    <n v="12"/>
    <n v="50.429999999999993"/>
    <n v="0.28331460674157299"/>
    <n v="27.03"/>
    <n v="21.13"/>
    <n v="1.0655858999999999"/>
  </r>
  <r>
    <x v="6"/>
    <n v="17"/>
    <n v="3"/>
    <x v="1"/>
    <d v="2019-03-17T00:00:00"/>
    <s v="Avg of 4 NM Projects"/>
    <n v="13"/>
    <n v="61.185000000000002"/>
    <n v="0.34373595505617976"/>
    <n v="24.46"/>
    <n v="20.149999999999999"/>
    <n v="1.2328777499999999"/>
  </r>
  <r>
    <x v="6"/>
    <n v="17"/>
    <n v="3"/>
    <x v="1"/>
    <d v="2019-03-17T00:00:00"/>
    <s v="Avg of 4 NM Projects"/>
    <n v="14"/>
    <n v="68.47999999999999"/>
    <n v="0.38471910112359547"/>
    <n v="24.13"/>
    <n v="19.23"/>
    <n v="1.3168703999999998"/>
  </r>
  <r>
    <x v="6"/>
    <n v="17"/>
    <n v="3"/>
    <x v="1"/>
    <d v="2019-03-17T00:00:00"/>
    <s v="Avg of 4 NM Projects"/>
    <n v="15"/>
    <n v="59.14"/>
    <n v="0.33224719101123595"/>
    <n v="23.63"/>
    <n v="18.75"/>
    <n v="1.1088750000000001"/>
  </r>
  <r>
    <x v="6"/>
    <n v="17"/>
    <n v="3"/>
    <x v="1"/>
    <d v="2019-03-17T00:00:00"/>
    <s v="Avg of 4 NM Projects"/>
    <n v="16"/>
    <n v="46.339999999999996"/>
    <n v="0.26033707865168537"/>
    <n v="24.13"/>
    <n v="16.739999999999998"/>
    <n v="0.77573159999999985"/>
  </r>
  <r>
    <x v="6"/>
    <n v="17"/>
    <n v="3"/>
    <x v="1"/>
    <d v="2019-03-17T00:00:00"/>
    <s v="Avg of 4 NM Projects"/>
    <n v="17"/>
    <n v="35.200000000000003"/>
    <n v="0.19775280898876407"/>
    <n v="25.66"/>
    <n v="2.5"/>
    <n v="8.7999999999999995E-2"/>
  </r>
  <r>
    <x v="6"/>
    <n v="17"/>
    <n v="3"/>
    <x v="1"/>
    <d v="2019-03-17T00:00:00"/>
    <s v="Avg of 4 NM Projects"/>
    <n v="18"/>
    <n v="22.400000000000002"/>
    <n v="0.12584269662921349"/>
    <n v="36.97"/>
    <n v="14.34"/>
    <n v="0.321216"/>
  </r>
  <r>
    <x v="6"/>
    <n v="17"/>
    <n v="3"/>
    <x v="1"/>
    <d v="2019-03-17T00:00:00"/>
    <s v="Avg of 4 NM Projects"/>
    <n v="19"/>
    <n v="4.8649999999999993"/>
    <n v="2.7331460674157301E-2"/>
    <n v="44.79"/>
    <n v="25.08"/>
    <n v="0.12201419999999998"/>
  </r>
  <r>
    <x v="6"/>
    <n v="17"/>
    <n v="3"/>
    <x v="1"/>
    <d v="2019-03-17T00:00:00"/>
    <s v="Avg of 4 NM Projects"/>
    <n v="20"/>
    <n v="-0.26"/>
    <n v="-1.4606741573033708E-3"/>
    <n v="51.85"/>
    <n v="48.58"/>
    <n v="-1.2630800000000001E-2"/>
  </r>
  <r>
    <x v="6"/>
    <n v="17"/>
    <n v="3"/>
    <x v="1"/>
    <d v="2019-03-17T00:00:00"/>
    <s v="Avg of 4 NM Projects"/>
    <n v="21"/>
    <n v="0"/>
    <n v="0"/>
    <n v="48.96"/>
    <n v="52.98"/>
    <n v="0"/>
  </r>
  <r>
    <x v="6"/>
    <n v="17"/>
    <n v="3"/>
    <x v="1"/>
    <d v="2019-03-17T00:00:00"/>
    <s v="Avg of 4 NM Projects"/>
    <n v="22"/>
    <n v="-0.26"/>
    <n v="-1.4606741573033708E-3"/>
    <n v="40.72"/>
    <n v="38.72"/>
    <n v="-1.00672E-2"/>
  </r>
  <r>
    <x v="6"/>
    <n v="17"/>
    <n v="3"/>
    <x v="1"/>
    <d v="2019-03-17T00:00:00"/>
    <s v="Avg of 4 NM Projects"/>
    <n v="23"/>
    <n v="0"/>
    <n v="0"/>
    <n v="34.08"/>
    <n v="21.35"/>
    <n v="0"/>
  </r>
  <r>
    <x v="6"/>
    <n v="17"/>
    <n v="3"/>
    <x v="0"/>
    <d v="2019-03-17T00:00:00"/>
    <s v="Avg of 4 NM Projects"/>
    <n v="24"/>
    <n v="-0.26"/>
    <n v="-1.4606741573033708E-3"/>
    <n v="25.84"/>
    <n v="24.7"/>
    <n v="-6.4219999999999998E-3"/>
  </r>
  <r>
    <x v="6"/>
    <n v="18"/>
    <n v="4"/>
    <x v="0"/>
    <d v="2019-03-18T00:00:00"/>
    <s v="Avg of 4 NM Projects"/>
    <n v="1"/>
    <n v="0"/>
    <n v="0"/>
    <n v="23.15"/>
    <n v="20.99"/>
    <n v="0"/>
  </r>
  <r>
    <x v="6"/>
    <n v="18"/>
    <n v="4"/>
    <x v="0"/>
    <d v="2019-03-18T00:00:00"/>
    <s v="Avg of 4 NM Projects"/>
    <n v="2"/>
    <n v="-0.26"/>
    <n v="-1.4606741573033708E-3"/>
    <n v="21.89"/>
    <n v="22.48"/>
    <n v="-5.8447999999999998E-3"/>
  </r>
  <r>
    <x v="6"/>
    <n v="18"/>
    <n v="4"/>
    <x v="0"/>
    <d v="2019-03-18T00:00:00"/>
    <s v="Avg of 4 NM Projects"/>
    <n v="3"/>
    <n v="-0.26"/>
    <n v="-1.4606741573033708E-3"/>
    <n v="22.06"/>
    <n v="21.87"/>
    <n v="-5.6862000000000006E-3"/>
  </r>
  <r>
    <x v="6"/>
    <n v="18"/>
    <n v="4"/>
    <x v="0"/>
    <d v="2019-03-18T00:00:00"/>
    <s v="Avg of 4 NM Projects"/>
    <n v="4"/>
    <n v="-0.13"/>
    <n v="-7.3033707865168538E-4"/>
    <n v="23.13"/>
    <n v="23.06"/>
    <n v="-2.9977999999999997E-3"/>
  </r>
  <r>
    <x v="6"/>
    <n v="18"/>
    <n v="4"/>
    <x v="0"/>
    <d v="2019-03-18T00:00:00"/>
    <s v="Avg of 4 NM Projects"/>
    <n v="5"/>
    <n v="-0.26"/>
    <n v="-1.4606741573033708E-3"/>
    <n v="25.69"/>
    <n v="27.47"/>
    <n v="-7.1421999999999996E-3"/>
  </r>
  <r>
    <x v="6"/>
    <n v="18"/>
    <n v="4"/>
    <x v="0"/>
    <d v="2019-03-18T00:00:00"/>
    <s v="Avg of 4 NM Projects"/>
    <n v="6"/>
    <n v="-0.13"/>
    <n v="-7.3033707865168538E-4"/>
    <n v="29.68"/>
    <n v="45.18"/>
    <n v="-5.8734E-3"/>
  </r>
  <r>
    <x v="6"/>
    <n v="18"/>
    <n v="4"/>
    <x v="0"/>
    <d v="2019-03-18T00:00:00"/>
    <s v="Avg of 4 NM Projects"/>
    <n v="7"/>
    <n v="-0.26"/>
    <n v="-1.4606741573033708E-3"/>
    <n v="48.53"/>
    <n v="50.43"/>
    <n v="-1.31118E-2"/>
  </r>
  <r>
    <x v="6"/>
    <n v="18"/>
    <n v="4"/>
    <x v="1"/>
    <d v="2019-03-18T00:00:00"/>
    <s v="Avg of 4 NM Projects"/>
    <n v="8"/>
    <n v="8.1950000000000003"/>
    <n v="4.6039325842696634E-2"/>
    <n v="49.75"/>
    <n v="64.63"/>
    <n v="0.52964285"/>
  </r>
  <r>
    <x v="6"/>
    <n v="18"/>
    <n v="4"/>
    <x v="1"/>
    <d v="2019-03-18T00:00:00"/>
    <s v="Avg of 4 NM Projects"/>
    <n v="9"/>
    <n v="39.809999999999995"/>
    <n v="0.22365168539325839"/>
    <n v="48.68"/>
    <n v="46.57"/>
    <n v="1.8539516999999999"/>
  </r>
  <r>
    <x v="6"/>
    <n v="18"/>
    <n v="4"/>
    <x v="1"/>
    <d v="2019-03-18T00:00:00"/>
    <s v="Avg of 4 NM Projects"/>
    <n v="10"/>
    <n v="62.980000000000004"/>
    <n v="0.35382022471910113"/>
    <n v="40.43"/>
    <n v="24.43"/>
    <n v="1.5386014000000001"/>
  </r>
  <r>
    <x v="6"/>
    <n v="18"/>
    <n v="4"/>
    <x v="1"/>
    <d v="2019-03-18T00:00:00"/>
    <s v="Avg of 4 NM Projects"/>
    <n v="11"/>
    <n v="78.08"/>
    <n v="0.43865168539325844"/>
    <n v="41.19"/>
    <n v="25.45"/>
    <n v="1.987136"/>
  </r>
  <r>
    <x v="6"/>
    <n v="18"/>
    <n v="4"/>
    <x v="1"/>
    <d v="2019-03-18T00:00:00"/>
    <s v="Avg of 4 NM Projects"/>
    <n v="12"/>
    <n v="79.22999999999999"/>
    <n v="0.44511235955056172"/>
    <n v="37.200000000000003"/>
    <n v="31.47"/>
    <n v="2.4933680999999996"/>
  </r>
  <r>
    <x v="6"/>
    <n v="18"/>
    <n v="4"/>
    <x v="1"/>
    <d v="2019-03-18T00:00:00"/>
    <s v="Avg of 4 NM Projects"/>
    <n v="13"/>
    <n v="79.61"/>
    <n v="0.44724719101123595"/>
    <n v="32.22"/>
    <n v="27.65"/>
    <n v="2.2012165000000001"/>
  </r>
  <r>
    <x v="6"/>
    <n v="18"/>
    <n v="4"/>
    <x v="1"/>
    <d v="2019-03-18T00:00:00"/>
    <s v="Avg of 4 NM Projects"/>
    <n v="14"/>
    <n v="85.375"/>
    <n v="0.47963483146067415"/>
    <n v="31.39"/>
    <n v="25.59"/>
    <n v="2.1847462500000003"/>
  </r>
  <r>
    <x v="6"/>
    <n v="18"/>
    <n v="4"/>
    <x v="1"/>
    <d v="2019-03-18T00:00:00"/>
    <s v="Avg of 4 NM Projects"/>
    <n v="15"/>
    <n v="80.765000000000001"/>
    <n v="0.45373595505617975"/>
    <n v="28.03"/>
    <n v="25.93"/>
    <n v="2.0942364499999999"/>
  </r>
  <r>
    <x v="6"/>
    <n v="18"/>
    <n v="4"/>
    <x v="1"/>
    <d v="2019-03-18T00:00:00"/>
    <s v="Avg of 4 NM Projects"/>
    <n v="16"/>
    <n v="71.42"/>
    <n v="0.40123595505617976"/>
    <n v="28.62"/>
    <n v="25.7"/>
    <n v="1.835494"/>
  </r>
  <r>
    <x v="6"/>
    <n v="18"/>
    <n v="4"/>
    <x v="1"/>
    <d v="2019-03-18T00:00:00"/>
    <s v="Avg of 4 NM Projects"/>
    <n v="17"/>
    <n v="57.600000000000009"/>
    <n v="0.32359550561797756"/>
    <n v="32.159999999999997"/>
    <n v="25.85"/>
    <n v="1.4889600000000003"/>
  </r>
  <r>
    <x v="6"/>
    <n v="18"/>
    <n v="4"/>
    <x v="1"/>
    <d v="2019-03-18T00:00:00"/>
    <s v="Avg of 4 NM Projects"/>
    <n v="18"/>
    <n v="35.455000000000005"/>
    <n v="0.19918539325842699"/>
    <n v="36.11"/>
    <n v="27.33"/>
    <n v="0.96898515000000007"/>
  </r>
  <r>
    <x v="6"/>
    <n v="18"/>
    <n v="4"/>
    <x v="1"/>
    <d v="2019-03-18T00:00:00"/>
    <s v="Avg of 4 NM Projects"/>
    <n v="19"/>
    <n v="7.68"/>
    <n v="4.3146067415730335E-2"/>
    <n v="50.13"/>
    <n v="40.69"/>
    <n v="0.31249919999999998"/>
  </r>
  <r>
    <x v="6"/>
    <n v="18"/>
    <n v="4"/>
    <x v="1"/>
    <d v="2019-03-18T00:00:00"/>
    <s v="Avg of 4 NM Projects"/>
    <n v="20"/>
    <n v="-0.13"/>
    <n v="-7.3033707865168538E-4"/>
    <n v="54.98"/>
    <n v="43.08"/>
    <n v="-5.6003999999999993E-3"/>
  </r>
  <r>
    <x v="6"/>
    <n v="18"/>
    <n v="4"/>
    <x v="1"/>
    <d v="2019-03-18T00:00:00"/>
    <s v="Avg of 4 NM Projects"/>
    <n v="21"/>
    <n v="-0.13"/>
    <n v="-7.3033707865168538E-4"/>
    <n v="48.26"/>
    <n v="49.86"/>
    <n v="-6.4817999999999994E-3"/>
  </r>
  <r>
    <x v="6"/>
    <n v="18"/>
    <n v="4"/>
    <x v="1"/>
    <d v="2019-03-18T00:00:00"/>
    <s v="Avg of 4 NM Projects"/>
    <n v="22"/>
    <n v="-0.26"/>
    <n v="-1.4606741573033708E-3"/>
    <n v="44.47"/>
    <n v="43.15"/>
    <n v="-1.1219E-2"/>
  </r>
  <r>
    <x v="6"/>
    <n v="18"/>
    <n v="4"/>
    <x v="1"/>
    <d v="2019-03-18T00:00:00"/>
    <s v="Avg of 4 NM Projects"/>
    <n v="23"/>
    <n v="-0.13"/>
    <n v="-7.3033707865168538E-4"/>
    <n v="32.159999999999997"/>
    <n v="27.97"/>
    <n v="-3.6360999999999997E-3"/>
  </r>
  <r>
    <x v="6"/>
    <n v="18"/>
    <n v="4"/>
    <x v="0"/>
    <d v="2019-03-18T00:00:00"/>
    <s v="Avg of 4 NM Projects"/>
    <n v="24"/>
    <n v="0"/>
    <n v="0"/>
    <n v="31.73"/>
    <n v="28.84"/>
    <n v="0"/>
  </r>
  <r>
    <x v="6"/>
    <n v="19"/>
    <n v="5"/>
    <x v="0"/>
    <d v="2019-03-19T00:00:00"/>
    <s v="Avg of 4 NM Projects"/>
    <n v="1"/>
    <n v="-0.13"/>
    <n v="-7.3033707865168538E-4"/>
    <n v="30.27"/>
    <n v="34.020000000000003"/>
    <n v="-4.4226000000000014E-3"/>
  </r>
  <r>
    <x v="6"/>
    <n v="19"/>
    <n v="5"/>
    <x v="0"/>
    <d v="2019-03-19T00:00:00"/>
    <s v="Avg of 4 NM Projects"/>
    <n v="2"/>
    <n v="-0.39"/>
    <n v="-2.1910112359550564E-3"/>
    <n v="29.9"/>
    <n v="27.24"/>
    <n v="-1.06236E-2"/>
  </r>
  <r>
    <x v="6"/>
    <n v="19"/>
    <n v="5"/>
    <x v="0"/>
    <d v="2019-03-19T00:00:00"/>
    <s v="Avg of 4 NM Projects"/>
    <n v="3"/>
    <n v="0"/>
    <n v="0"/>
    <n v="32.4"/>
    <n v="30.38"/>
    <n v="0"/>
  </r>
  <r>
    <x v="6"/>
    <n v="19"/>
    <n v="5"/>
    <x v="0"/>
    <d v="2019-03-19T00:00:00"/>
    <s v="Avg of 4 NM Projects"/>
    <n v="4"/>
    <n v="-0.26"/>
    <n v="-1.4606741573033708E-3"/>
    <n v="30.19"/>
    <n v="27.29"/>
    <n v="-7.0954E-3"/>
  </r>
  <r>
    <x v="6"/>
    <n v="19"/>
    <n v="5"/>
    <x v="0"/>
    <d v="2019-03-19T00:00:00"/>
    <s v="Avg of 4 NM Projects"/>
    <n v="5"/>
    <n v="-0.13"/>
    <n v="-7.3033707865168538E-4"/>
    <n v="33.5"/>
    <n v="28.02"/>
    <n v="-3.6426000000000002E-3"/>
  </r>
  <r>
    <x v="6"/>
    <n v="19"/>
    <n v="5"/>
    <x v="0"/>
    <d v="2019-03-19T00:00:00"/>
    <s v="Avg of 4 NM Projects"/>
    <n v="6"/>
    <n v="-0.26"/>
    <n v="-1.4606741573033708E-3"/>
    <n v="36.22"/>
    <n v="29.67"/>
    <n v="-7.7142000000000009E-3"/>
  </r>
  <r>
    <x v="6"/>
    <n v="19"/>
    <n v="5"/>
    <x v="0"/>
    <d v="2019-03-19T00:00:00"/>
    <s v="Avg of 4 NM Projects"/>
    <n v="7"/>
    <n v="-0.26"/>
    <n v="-1.4606741573033708E-3"/>
    <n v="52.99"/>
    <n v="49.77"/>
    <n v="-1.2940200000000001E-2"/>
  </r>
  <r>
    <x v="6"/>
    <n v="19"/>
    <n v="5"/>
    <x v="1"/>
    <d v="2019-03-19T00:00:00"/>
    <s v="Avg of 4 NM Projects"/>
    <n v="8"/>
    <n v="8.9600000000000009"/>
    <n v="5.03370786516854E-2"/>
    <n v="58.6"/>
    <n v="82.53"/>
    <n v="0.73946880000000015"/>
  </r>
  <r>
    <x v="6"/>
    <n v="19"/>
    <n v="5"/>
    <x v="1"/>
    <d v="2019-03-19T00:00:00"/>
    <s v="Avg of 4 NM Projects"/>
    <n v="9"/>
    <n v="41.47"/>
    <n v="0.23297752808988764"/>
    <n v="52.76"/>
    <n v="48.21"/>
    <n v="1.9992687"/>
  </r>
  <r>
    <x v="6"/>
    <n v="19"/>
    <n v="5"/>
    <x v="1"/>
    <d v="2019-03-19T00:00:00"/>
    <s v="Avg of 4 NM Projects"/>
    <n v="10"/>
    <n v="66.56"/>
    <n v="0.37393258426966292"/>
    <n v="47.97"/>
    <n v="42.36"/>
    <n v="2.8194816"/>
  </r>
  <r>
    <x v="6"/>
    <n v="19"/>
    <n v="5"/>
    <x v="1"/>
    <d v="2019-03-19T00:00:00"/>
    <s v="Avg of 4 NM Projects"/>
    <n v="11"/>
    <n v="78.585000000000008"/>
    <n v="0.44148876404494386"/>
    <n v="40.58"/>
    <n v="35.65"/>
    <n v="2.8015552500000003"/>
  </r>
  <r>
    <x v="6"/>
    <n v="19"/>
    <n v="5"/>
    <x v="1"/>
    <d v="2019-03-19T00:00:00"/>
    <s v="Avg of 4 NM Projects"/>
    <n v="12"/>
    <n v="85.375"/>
    <n v="0.47963483146067415"/>
    <n v="33.200000000000003"/>
    <n v="26.1"/>
    <n v="2.2282875"/>
  </r>
  <r>
    <x v="6"/>
    <n v="19"/>
    <n v="5"/>
    <x v="1"/>
    <d v="2019-03-19T00:00:00"/>
    <s v="Avg of 4 NM Projects"/>
    <n v="13"/>
    <n v="88.825000000000003"/>
    <n v="0.49901685393258427"/>
    <n v="29.68"/>
    <n v="26.88"/>
    <n v="2.387616"/>
  </r>
  <r>
    <x v="6"/>
    <n v="19"/>
    <n v="5"/>
    <x v="1"/>
    <d v="2019-03-19T00:00:00"/>
    <s v="Avg of 4 NM Projects"/>
    <n v="14"/>
    <n v="87.935000000000002"/>
    <n v="0.49401685393258427"/>
    <n v="28.02"/>
    <n v="25.43"/>
    <n v="2.2361870499999998"/>
  </r>
  <r>
    <x v="6"/>
    <n v="19"/>
    <n v="5"/>
    <x v="1"/>
    <d v="2019-03-19T00:00:00"/>
    <s v="Avg of 4 NM Projects"/>
    <n v="15"/>
    <n v="83.2"/>
    <n v="0.46741573033707867"/>
    <n v="27.59"/>
    <n v="23.76"/>
    <n v="1.9768320000000001"/>
  </r>
  <r>
    <x v="6"/>
    <n v="19"/>
    <n v="5"/>
    <x v="1"/>
    <d v="2019-03-19T00:00:00"/>
    <s v="Avg of 4 NM Projects"/>
    <n v="16"/>
    <n v="73.724999999999994"/>
    <n v="0.41418539325842696"/>
    <n v="27.22"/>
    <n v="24.22"/>
    <n v="1.7856194999999997"/>
  </r>
  <r>
    <x v="6"/>
    <n v="19"/>
    <n v="5"/>
    <x v="1"/>
    <d v="2019-03-19T00:00:00"/>
    <s v="Avg of 4 NM Projects"/>
    <n v="17"/>
    <n v="58.11"/>
    <n v="0.32646067415730334"/>
    <n v="27.98"/>
    <n v="24.37"/>
    <n v="1.4161407000000001"/>
  </r>
  <r>
    <x v="6"/>
    <n v="19"/>
    <n v="5"/>
    <x v="1"/>
    <d v="2019-03-19T00:00:00"/>
    <s v="Avg of 4 NM Projects"/>
    <n v="18"/>
    <n v="35.965000000000003"/>
    <n v="0.20205056179775283"/>
    <n v="35.42"/>
    <n v="25.81"/>
    <n v="0.92825665000000002"/>
  </r>
  <r>
    <x v="6"/>
    <n v="19"/>
    <n v="5"/>
    <x v="1"/>
    <d v="2019-03-19T00:00:00"/>
    <s v="Avg of 4 NM Projects"/>
    <n v="19"/>
    <n v="7.81"/>
    <n v="4.3876404494382022E-2"/>
    <n v="42.08"/>
    <n v="31.69"/>
    <n v="0.24749889999999999"/>
  </r>
  <r>
    <x v="6"/>
    <n v="19"/>
    <n v="5"/>
    <x v="1"/>
    <d v="2019-03-19T00:00:00"/>
    <s v="Avg of 4 NM Projects"/>
    <n v="20"/>
    <n v="-0.26"/>
    <n v="-1.4606741573033708E-3"/>
    <n v="47.76"/>
    <n v="40.75"/>
    <n v="-1.0595E-2"/>
  </r>
  <r>
    <x v="6"/>
    <n v="19"/>
    <n v="5"/>
    <x v="1"/>
    <d v="2019-03-19T00:00:00"/>
    <s v="Avg of 4 NM Projects"/>
    <n v="21"/>
    <n v="-0.13"/>
    <n v="-7.3033707865168538E-4"/>
    <n v="47.81"/>
    <n v="41.52"/>
    <n v="-5.3976000000000007E-3"/>
  </r>
  <r>
    <x v="6"/>
    <n v="19"/>
    <n v="5"/>
    <x v="1"/>
    <d v="2019-03-19T00:00:00"/>
    <s v="Avg of 4 NM Projects"/>
    <n v="22"/>
    <n v="-0.13"/>
    <n v="-7.3033707865168538E-4"/>
    <n v="37.92"/>
    <n v="36.18"/>
    <n v="-4.7033999999999999E-3"/>
  </r>
  <r>
    <x v="6"/>
    <n v="19"/>
    <n v="5"/>
    <x v="1"/>
    <d v="2019-03-19T00:00:00"/>
    <s v="Avg of 4 NM Projects"/>
    <n v="23"/>
    <n v="-0.13"/>
    <n v="-7.3033707865168538E-4"/>
    <n v="30.59"/>
    <n v="31.94"/>
    <n v="-4.1522000000000009E-3"/>
  </r>
  <r>
    <x v="6"/>
    <n v="19"/>
    <n v="5"/>
    <x v="0"/>
    <d v="2019-03-19T00:00:00"/>
    <s v="Avg of 4 NM Projects"/>
    <n v="24"/>
    <n v="-0.26"/>
    <n v="-1.4606741573033708E-3"/>
    <n v="29.09"/>
    <n v="25.9"/>
    <n v="-6.7340000000000004E-3"/>
  </r>
  <r>
    <x v="6"/>
    <n v="20"/>
    <n v="6"/>
    <x v="0"/>
    <d v="2019-03-20T00:00:00"/>
    <s v="Avg of 4 NM Projects"/>
    <n v="1"/>
    <n v="-0.39"/>
    <n v="-2.1910112359550564E-3"/>
    <n v="25.43"/>
    <n v="22.44"/>
    <n v="-8.7516000000000017E-3"/>
  </r>
  <r>
    <x v="6"/>
    <n v="20"/>
    <n v="6"/>
    <x v="0"/>
    <d v="2019-03-20T00:00:00"/>
    <s v="Avg of 4 NM Projects"/>
    <n v="2"/>
    <n v="-0.13"/>
    <n v="-7.3033707865168538E-4"/>
    <n v="25.31"/>
    <n v="24.53"/>
    <n v="-3.1889000000000002E-3"/>
  </r>
  <r>
    <x v="6"/>
    <n v="20"/>
    <n v="6"/>
    <x v="0"/>
    <d v="2019-03-20T00:00:00"/>
    <s v="Avg of 4 NM Projects"/>
    <n v="3"/>
    <n v="-0.39"/>
    <n v="-2.1910112359550564E-3"/>
    <n v="25.15"/>
    <n v="27.43"/>
    <n v="-1.0697700000000001E-2"/>
  </r>
  <r>
    <x v="6"/>
    <n v="20"/>
    <n v="6"/>
    <x v="0"/>
    <d v="2019-03-20T00:00:00"/>
    <s v="Avg of 4 NM Projects"/>
    <n v="4"/>
    <n v="-0.13"/>
    <n v="-7.3033707865168538E-4"/>
    <n v="25.66"/>
    <n v="26.17"/>
    <n v="-3.4021000000000003E-3"/>
  </r>
  <r>
    <x v="6"/>
    <n v="20"/>
    <n v="6"/>
    <x v="0"/>
    <d v="2019-03-20T00:00:00"/>
    <s v="Avg of 4 NM Projects"/>
    <n v="5"/>
    <n v="-0.13"/>
    <n v="-7.3033707865168538E-4"/>
    <n v="28.77"/>
    <n v="27.02"/>
    <n v="-3.5125999999999998E-3"/>
  </r>
  <r>
    <x v="6"/>
    <n v="20"/>
    <n v="6"/>
    <x v="0"/>
    <d v="2019-03-20T00:00:00"/>
    <s v="Avg of 4 NM Projects"/>
    <n v="6"/>
    <n v="-0.26"/>
    <n v="-1.4606741573033708E-3"/>
    <n v="29.45"/>
    <n v="28.32"/>
    <n v="-7.3632000000000003E-3"/>
  </r>
  <r>
    <x v="6"/>
    <n v="20"/>
    <n v="6"/>
    <x v="0"/>
    <d v="2019-03-20T00:00:00"/>
    <s v="Avg of 4 NM Projects"/>
    <n v="7"/>
    <n v="-0.51500000000000001"/>
    <n v="-2.8932584269662923E-3"/>
    <n v="46.28"/>
    <n v="45.83"/>
    <n v="-2.3602450000000001E-2"/>
  </r>
  <r>
    <x v="6"/>
    <n v="20"/>
    <n v="6"/>
    <x v="1"/>
    <d v="2019-03-20T00:00:00"/>
    <s v="Avg of 4 NM Projects"/>
    <n v="8"/>
    <n v="10.234999999999999"/>
    <n v="5.7499999999999996E-2"/>
    <n v="50.86"/>
    <n v="57.97"/>
    <n v="0.59332295000000002"/>
  </r>
  <r>
    <x v="6"/>
    <n v="20"/>
    <n v="6"/>
    <x v="1"/>
    <d v="2019-03-20T00:00:00"/>
    <s v="Avg of 4 NM Projects"/>
    <n v="9"/>
    <n v="42.115000000000009"/>
    <n v="0.23660112359550567"/>
    <n v="40.67"/>
    <n v="47.01"/>
    <n v="1.9798261500000003"/>
  </r>
  <r>
    <x v="6"/>
    <n v="20"/>
    <n v="6"/>
    <x v="1"/>
    <d v="2019-03-20T00:00:00"/>
    <s v="Avg of 4 NM Projects"/>
    <n v="10"/>
    <n v="65.155000000000001"/>
    <n v="0.36603932584269666"/>
    <n v="28.66"/>
    <n v="34.380000000000003"/>
    <n v="2.2400289000000004"/>
  </r>
  <r>
    <x v="6"/>
    <n v="20"/>
    <n v="6"/>
    <x v="1"/>
    <d v="2019-03-20T00:00:00"/>
    <s v="Avg of 4 NM Projects"/>
    <n v="11"/>
    <n v="79.614999999999995"/>
    <n v="0.44727528089887636"/>
    <n v="26.52"/>
    <n v="31"/>
    <n v="2.4680650000000002"/>
  </r>
  <r>
    <x v="6"/>
    <n v="20"/>
    <n v="6"/>
    <x v="1"/>
    <d v="2019-03-20T00:00:00"/>
    <s v="Avg of 4 NM Projects"/>
    <n v="12"/>
    <n v="84.094999999999999"/>
    <n v="0.47244382022471909"/>
    <n v="25.73"/>
    <n v="26.74"/>
    <n v="2.2487002999999999"/>
  </r>
  <r>
    <x v="6"/>
    <n v="20"/>
    <n v="6"/>
    <x v="1"/>
    <d v="2019-03-20T00:00:00"/>
    <s v="Avg of 4 NM Projects"/>
    <n v="13"/>
    <n v="86.4"/>
    <n v="0.48539325842696635"/>
    <n v="25.24"/>
    <n v="25.22"/>
    <n v="2.1790080000000001"/>
  </r>
  <r>
    <x v="6"/>
    <n v="20"/>
    <n v="6"/>
    <x v="1"/>
    <d v="2019-03-20T00:00:00"/>
    <s v="Avg of 4 NM Projects"/>
    <n v="14"/>
    <n v="86.144999999999996"/>
    <n v="0.48396067415730337"/>
    <n v="26.02"/>
    <n v="25.46"/>
    <n v="2.1932516999999998"/>
  </r>
  <r>
    <x v="6"/>
    <n v="20"/>
    <n v="6"/>
    <x v="1"/>
    <d v="2019-03-20T00:00:00"/>
    <s v="Avg of 4 NM Projects"/>
    <n v="15"/>
    <n v="84.47999999999999"/>
    <n v="0.47460674157303367"/>
    <n v="25.62"/>
    <n v="25.21"/>
    <n v="2.1297408"/>
  </r>
  <r>
    <x v="6"/>
    <n v="20"/>
    <n v="6"/>
    <x v="1"/>
    <d v="2019-03-20T00:00:00"/>
    <s v="Avg of 4 NM Projects"/>
    <n v="16"/>
    <n v="74.11"/>
    <n v="0.41634831460674154"/>
    <n v="25.47"/>
    <n v="24.41"/>
    <n v="1.8090251000000002"/>
  </r>
  <r>
    <x v="6"/>
    <n v="20"/>
    <n v="6"/>
    <x v="1"/>
    <d v="2019-03-20T00:00:00"/>
    <s v="Avg of 4 NM Projects"/>
    <n v="17"/>
    <n v="58.11"/>
    <n v="0.32646067415730334"/>
    <n v="26.49"/>
    <n v="24.79"/>
    <n v="1.4405468999999997"/>
  </r>
  <r>
    <x v="6"/>
    <n v="20"/>
    <n v="6"/>
    <x v="1"/>
    <d v="2019-03-20T00:00:00"/>
    <s v="Avg of 4 NM Projects"/>
    <n v="18"/>
    <n v="32.380000000000003"/>
    <n v="0.18191011235955057"/>
    <n v="27.35"/>
    <n v="26.64"/>
    <n v="0.86260320000000013"/>
  </r>
  <r>
    <x v="6"/>
    <n v="20"/>
    <n v="6"/>
    <x v="1"/>
    <d v="2019-03-20T00:00:00"/>
    <s v="Avg of 4 NM Projects"/>
    <n v="19"/>
    <n v="7.5500000000000007"/>
    <n v="4.2415730337078655E-2"/>
    <n v="30.62"/>
    <n v="41.44"/>
    <n v="0.31287200000000004"/>
  </r>
  <r>
    <x v="6"/>
    <n v="20"/>
    <n v="6"/>
    <x v="1"/>
    <d v="2019-03-20T00:00:00"/>
    <s v="Avg of 4 NM Projects"/>
    <n v="20"/>
    <n v="-0.26"/>
    <n v="-1.4606741573033708E-3"/>
    <n v="48.74"/>
    <n v="44.22"/>
    <n v="-1.1497199999999999E-2"/>
  </r>
  <r>
    <x v="6"/>
    <n v="20"/>
    <n v="6"/>
    <x v="1"/>
    <d v="2019-03-20T00:00:00"/>
    <s v="Avg of 4 NM Projects"/>
    <n v="21"/>
    <n v="-0.13"/>
    <n v="-7.3033707865168538E-4"/>
    <n v="40.67"/>
    <n v="34.82"/>
    <n v="-4.5266000000000004E-3"/>
  </r>
  <r>
    <x v="6"/>
    <n v="20"/>
    <n v="6"/>
    <x v="1"/>
    <d v="2019-03-20T00:00:00"/>
    <s v="Avg of 4 NM Projects"/>
    <n v="22"/>
    <n v="-0.26"/>
    <n v="-1.4606741573033708E-3"/>
    <n v="27.57"/>
    <n v="37.11"/>
    <n v="-9.6486000000000002E-3"/>
  </r>
  <r>
    <x v="6"/>
    <n v="20"/>
    <n v="6"/>
    <x v="1"/>
    <d v="2019-03-20T00:00:00"/>
    <s v="Avg of 4 NM Projects"/>
    <n v="23"/>
    <n v="-0.13"/>
    <n v="-7.3033707865168538E-4"/>
    <n v="26.46"/>
    <n v="43.4"/>
    <n v="-5.6420000000000003E-3"/>
  </r>
  <r>
    <x v="6"/>
    <n v="20"/>
    <n v="6"/>
    <x v="0"/>
    <d v="2019-03-20T00:00:00"/>
    <s v="Avg of 4 NM Projects"/>
    <n v="24"/>
    <n v="-0.26"/>
    <n v="-1.4606741573033708E-3"/>
    <n v="27.72"/>
    <n v="43.53"/>
    <n v="-1.1317799999999999E-2"/>
  </r>
  <r>
    <x v="6"/>
    <n v="21"/>
    <n v="7"/>
    <x v="0"/>
    <d v="2019-03-21T00:00:00"/>
    <s v="Avg of 4 NM Projects"/>
    <n v="1"/>
    <n v="-0.26"/>
    <n v="-1.4606741573033708E-3"/>
    <n v="25.27"/>
    <n v="25.12"/>
    <n v="-6.5312E-3"/>
  </r>
  <r>
    <x v="6"/>
    <n v="21"/>
    <n v="7"/>
    <x v="0"/>
    <d v="2019-03-21T00:00:00"/>
    <s v="Avg of 4 NM Projects"/>
    <n v="2"/>
    <n v="-0.26"/>
    <n v="-1.4606741573033708E-3"/>
    <n v="25.58"/>
    <n v="27.56"/>
    <n v="-7.1655999999999994E-3"/>
  </r>
  <r>
    <x v="6"/>
    <n v="21"/>
    <n v="7"/>
    <x v="0"/>
    <d v="2019-03-21T00:00:00"/>
    <s v="Avg of 4 NM Projects"/>
    <n v="3"/>
    <n v="-0.39"/>
    <n v="-2.1910112359550564E-3"/>
    <n v="25.3"/>
    <n v="25.19"/>
    <n v="-9.8241000000000005E-3"/>
  </r>
  <r>
    <x v="6"/>
    <n v="21"/>
    <n v="7"/>
    <x v="0"/>
    <d v="2019-03-21T00:00:00"/>
    <s v="Avg of 4 NM Projects"/>
    <n v="4"/>
    <n v="-0.13"/>
    <n v="-7.3033707865168538E-4"/>
    <n v="25.44"/>
    <n v="23.56"/>
    <n v="-3.0627999999999996E-3"/>
  </r>
  <r>
    <x v="6"/>
    <n v="21"/>
    <n v="7"/>
    <x v="0"/>
    <d v="2019-03-21T00:00:00"/>
    <s v="Avg of 4 NM Projects"/>
    <n v="5"/>
    <n v="-0.13"/>
    <n v="-7.3033707865168538E-4"/>
    <n v="26.71"/>
    <n v="24.76"/>
    <n v="-3.2188000000000004E-3"/>
  </r>
  <r>
    <x v="6"/>
    <n v="21"/>
    <n v="7"/>
    <x v="0"/>
    <d v="2019-03-21T00:00:00"/>
    <s v="Avg of 4 NM Projects"/>
    <n v="6"/>
    <n v="-0.13"/>
    <n v="-7.3033707865168538E-4"/>
    <n v="29.73"/>
    <n v="25.6"/>
    <n v="-3.3280000000000002E-3"/>
  </r>
  <r>
    <x v="6"/>
    <n v="21"/>
    <n v="7"/>
    <x v="0"/>
    <d v="2019-03-21T00:00:00"/>
    <s v="Avg of 4 NM Projects"/>
    <n v="7"/>
    <n v="-0.51500000000000001"/>
    <n v="-2.8932584269662923E-3"/>
    <n v="39.33"/>
    <n v="28.97"/>
    <n v="-1.4919549999999998E-2"/>
  </r>
  <r>
    <x v="6"/>
    <n v="21"/>
    <n v="7"/>
    <x v="0"/>
    <d v="2019-03-21T00:00:00"/>
    <s v="Avg of 4 NM Projects"/>
    <n v="8"/>
    <n v="6.53"/>
    <n v="3.6685393258426971E-2"/>
    <n v="45.23"/>
    <n v="32.06"/>
    <n v="0.20935180000000003"/>
  </r>
  <r>
    <x v="6"/>
    <n v="21"/>
    <n v="7"/>
    <x v="0"/>
    <d v="2019-03-21T00:00:00"/>
    <s v="Avg of 4 NM Projects"/>
    <n v="9"/>
    <n v="22.27"/>
    <n v="0.1251123595505618"/>
    <n v="41.25"/>
    <n v="24.8"/>
    <n v="0.55229600000000001"/>
  </r>
  <r>
    <x v="6"/>
    <n v="21"/>
    <n v="7"/>
    <x v="0"/>
    <d v="2019-03-21T00:00:00"/>
    <s v="Avg of 4 NM Projects"/>
    <n v="10"/>
    <n v="32.765000000000001"/>
    <n v="0.18407303370786518"/>
    <n v="38.979999999999997"/>
    <n v="23.64"/>
    <n v="0.77456460000000005"/>
  </r>
  <r>
    <x v="6"/>
    <n v="21"/>
    <n v="7"/>
    <x v="0"/>
    <d v="2019-03-21T00:00:00"/>
    <s v="Avg of 4 NM Projects"/>
    <n v="11"/>
    <n v="40.195"/>
    <n v="0.22581460674157303"/>
    <n v="38.380000000000003"/>
    <n v="25.17"/>
    <n v="1.01170815"/>
  </r>
  <r>
    <x v="6"/>
    <n v="21"/>
    <n v="7"/>
    <x v="0"/>
    <d v="2019-03-21T00:00:00"/>
    <s v="Avg of 4 NM Projects"/>
    <n v="12"/>
    <n v="36.6"/>
    <n v="0.20561797752808988"/>
    <n v="35.65"/>
    <n v="25.13"/>
    <n v="0.91975800000000008"/>
  </r>
  <r>
    <x v="6"/>
    <n v="21"/>
    <n v="7"/>
    <x v="0"/>
    <d v="2019-03-21T00:00:00"/>
    <s v="Avg of 4 NM Projects"/>
    <n v="13"/>
    <n v="40.064999999999991"/>
    <n v="0.2250842696629213"/>
    <n v="29.88"/>
    <n v="24.8"/>
    <n v="0.99361199999999983"/>
  </r>
  <r>
    <x v="6"/>
    <n v="21"/>
    <n v="7"/>
    <x v="0"/>
    <d v="2019-03-21T00:00:00"/>
    <s v="Avg of 4 NM Projects"/>
    <n v="14"/>
    <n v="38.524999999999999"/>
    <n v="0.21643258426966291"/>
    <n v="28.71"/>
    <n v="23.4"/>
    <n v="0.90148499999999987"/>
  </r>
  <r>
    <x v="6"/>
    <n v="21"/>
    <n v="7"/>
    <x v="0"/>
    <d v="2019-03-21T00:00:00"/>
    <s v="Avg of 4 NM Projects"/>
    <n v="15"/>
    <n v="41.855000000000004"/>
    <n v="0.23514044943820228"/>
    <n v="27.99"/>
    <n v="22.41"/>
    <n v="0.93797055000000007"/>
  </r>
  <r>
    <x v="6"/>
    <n v="21"/>
    <n v="7"/>
    <x v="0"/>
    <d v="2019-03-21T00:00:00"/>
    <s v="Avg of 4 NM Projects"/>
    <n v="16"/>
    <n v="41.344999999999999"/>
    <n v="0.23227528089887639"/>
    <n v="27.22"/>
    <n v="22.45"/>
    <n v="0.92819525000000003"/>
  </r>
  <r>
    <x v="6"/>
    <n v="21"/>
    <n v="7"/>
    <x v="0"/>
    <d v="2019-03-21T00:00:00"/>
    <s v="Avg of 4 NM Projects"/>
    <n v="17"/>
    <n v="24.06"/>
    <n v="0.13516853932584269"/>
    <n v="28.17"/>
    <n v="23.78"/>
    <n v="0.57214679999999996"/>
  </r>
  <r>
    <x v="6"/>
    <n v="21"/>
    <n v="7"/>
    <x v="0"/>
    <d v="2019-03-21T00:00:00"/>
    <s v="Avg of 4 NM Projects"/>
    <n v="18"/>
    <n v="8.9599999999999991"/>
    <n v="5.0337078651685387E-2"/>
    <n v="32.89"/>
    <n v="24.82"/>
    <n v="0.22238719999999998"/>
  </r>
  <r>
    <x v="6"/>
    <n v="21"/>
    <n v="7"/>
    <x v="0"/>
    <d v="2019-03-21T00:00:00"/>
    <s v="Avg of 4 NM Projects"/>
    <n v="19"/>
    <n v="1.4100000000000001"/>
    <n v="7.9213483146067416E-3"/>
    <n v="36.869999999999997"/>
    <n v="25.16"/>
    <n v="3.547560000000001E-2"/>
  </r>
  <r>
    <x v="6"/>
    <n v="21"/>
    <n v="7"/>
    <x v="0"/>
    <d v="2019-03-21T00:00:00"/>
    <s v="Avg of 4 NM Projects"/>
    <n v="20"/>
    <n v="-0.13"/>
    <n v="-7.3033707865168538E-4"/>
    <n v="38.33"/>
    <n v="26.08"/>
    <n v="-3.3904E-3"/>
  </r>
  <r>
    <x v="6"/>
    <n v="21"/>
    <n v="7"/>
    <x v="0"/>
    <d v="2019-03-21T00:00:00"/>
    <s v="Avg of 4 NM Projects"/>
    <n v="21"/>
    <n v="-0.26"/>
    <n v="-1.4606741573033708E-3"/>
    <n v="33"/>
    <n v="24.29"/>
    <n v="-6.3154000000000005E-3"/>
  </r>
  <r>
    <x v="6"/>
    <n v="21"/>
    <n v="7"/>
    <x v="0"/>
    <d v="2019-03-21T00:00:00"/>
    <s v="Avg of 4 NM Projects"/>
    <n v="22"/>
    <n v="-0.13"/>
    <n v="-7.3033707865168538E-4"/>
    <n v="29.67"/>
    <n v="23.43"/>
    <n v="-3.0459000000000003E-3"/>
  </r>
  <r>
    <x v="6"/>
    <n v="21"/>
    <n v="7"/>
    <x v="0"/>
    <d v="2019-03-21T00:00:00"/>
    <s v="Avg of 4 NM Projects"/>
    <n v="23"/>
    <n v="-0.13"/>
    <n v="-7.3033707865168538E-4"/>
    <n v="26.57"/>
    <n v="29.77"/>
    <n v="-3.8701E-3"/>
  </r>
  <r>
    <x v="6"/>
    <n v="21"/>
    <n v="7"/>
    <x v="0"/>
    <d v="2019-03-21T00:00:00"/>
    <s v="Avg of 4 NM Projects"/>
    <n v="24"/>
    <n v="-0.26"/>
    <n v="-1.4606741573033708E-3"/>
    <n v="25.07"/>
    <n v="24"/>
    <n v="-6.2399999999999999E-3"/>
  </r>
  <r>
    <x v="6"/>
    <n v="22"/>
    <n v="1"/>
    <x v="0"/>
    <d v="2019-03-22T00:00:00"/>
    <s v="Avg of 4 NM Projects"/>
    <n v="1"/>
    <n v="-0.39"/>
    <n v="-2.1910112359550564E-3"/>
    <n v="23.19"/>
    <n v="26.38"/>
    <n v="-1.0288199999999999E-2"/>
  </r>
  <r>
    <x v="6"/>
    <n v="22"/>
    <n v="1"/>
    <x v="0"/>
    <d v="2019-03-22T00:00:00"/>
    <s v="Avg of 4 NM Projects"/>
    <n v="2"/>
    <n v="-0.26"/>
    <n v="-1.4606741573033708E-3"/>
    <n v="22.3"/>
    <n v="21.7"/>
    <n v="-5.6420000000000003E-3"/>
  </r>
  <r>
    <x v="6"/>
    <n v="22"/>
    <n v="1"/>
    <x v="0"/>
    <d v="2019-03-22T00:00:00"/>
    <s v="Avg of 4 NM Projects"/>
    <n v="3"/>
    <n v="-0.13"/>
    <n v="-7.3033707865168538E-4"/>
    <n v="20.23"/>
    <n v="20.47"/>
    <n v="-2.6611E-3"/>
  </r>
  <r>
    <x v="6"/>
    <n v="22"/>
    <n v="1"/>
    <x v="0"/>
    <d v="2019-03-22T00:00:00"/>
    <s v="Avg of 4 NM Projects"/>
    <n v="4"/>
    <n v="-0.26"/>
    <n v="-1.4606741573033708E-3"/>
    <n v="20.14"/>
    <n v="20.71"/>
    <n v="-5.3846000000000007E-3"/>
  </r>
  <r>
    <x v="6"/>
    <n v="22"/>
    <n v="1"/>
    <x v="0"/>
    <d v="2019-03-22T00:00:00"/>
    <s v="Avg of 4 NM Projects"/>
    <n v="5"/>
    <n v="0"/>
    <n v="0"/>
    <n v="20.420000000000002"/>
    <n v="22.49"/>
    <n v="0"/>
  </r>
  <r>
    <x v="6"/>
    <n v="22"/>
    <n v="1"/>
    <x v="0"/>
    <d v="2019-03-22T00:00:00"/>
    <s v="Avg of 4 NM Projects"/>
    <n v="6"/>
    <n v="-0.26"/>
    <n v="-1.4606741573033708E-3"/>
    <n v="23.4"/>
    <n v="19.46"/>
    <n v="-5.0596000000000009E-3"/>
  </r>
  <r>
    <x v="6"/>
    <n v="22"/>
    <n v="1"/>
    <x v="0"/>
    <d v="2019-03-22T00:00:00"/>
    <s v="Avg of 4 NM Projects"/>
    <n v="7"/>
    <n v="-0.51500000000000001"/>
    <n v="-2.8932584269662923E-3"/>
    <n v="31.48"/>
    <n v="28.49"/>
    <n v="-1.4672349999999999E-2"/>
  </r>
  <r>
    <x v="6"/>
    <n v="22"/>
    <n v="1"/>
    <x v="0"/>
    <d v="2019-03-22T00:00:00"/>
    <s v="Avg of 4 NM Projects"/>
    <n v="8"/>
    <n v="2.5649999999999995"/>
    <n v="1.4410112359550559E-2"/>
    <n v="36.840000000000003"/>
    <n v="41.24"/>
    <n v="0.10578059999999997"/>
  </r>
  <r>
    <x v="6"/>
    <n v="22"/>
    <n v="1"/>
    <x v="0"/>
    <d v="2019-03-22T00:00:00"/>
    <s v="Avg of 4 NM Projects"/>
    <n v="9"/>
    <n v="14.979999999999999"/>
    <n v="8.4157303370786515E-2"/>
    <n v="35.880000000000003"/>
    <n v="32.82"/>
    <n v="0.49164359999999996"/>
  </r>
  <r>
    <x v="6"/>
    <n v="22"/>
    <n v="1"/>
    <x v="0"/>
    <d v="2019-03-22T00:00:00"/>
    <s v="Avg of 4 NM Projects"/>
    <n v="10"/>
    <n v="22.27"/>
    <n v="0.1251123595505618"/>
    <n v="40.46"/>
    <n v="39.1"/>
    <n v="0.87075700000000011"/>
  </r>
  <r>
    <x v="6"/>
    <n v="22"/>
    <n v="1"/>
    <x v="0"/>
    <d v="2019-03-22T00:00:00"/>
    <s v="Avg of 4 NM Projects"/>
    <n v="11"/>
    <n v="30.72"/>
    <n v="0.17258426966292134"/>
    <n v="35.880000000000003"/>
    <n v="35.380000000000003"/>
    <n v="1.0868736000000001"/>
  </r>
  <r>
    <x v="6"/>
    <n v="22"/>
    <n v="1"/>
    <x v="0"/>
    <d v="2019-03-22T00:00:00"/>
    <s v="Avg of 4 NM Projects"/>
    <n v="12"/>
    <n v="35.58"/>
    <n v="0.19988764044943819"/>
    <n v="33.659999999999997"/>
    <n v="36.94"/>
    <n v="1.3143251999999999"/>
  </r>
  <r>
    <x v="6"/>
    <n v="22"/>
    <n v="1"/>
    <x v="0"/>
    <d v="2019-03-22T00:00:00"/>
    <s v="Avg of 4 NM Projects"/>
    <n v="13"/>
    <n v="32.26"/>
    <n v="0.18123595505617976"/>
    <n v="33.200000000000003"/>
    <n v="38.47"/>
    <n v="1.2410421999999999"/>
  </r>
  <r>
    <x v="6"/>
    <n v="22"/>
    <n v="1"/>
    <x v="0"/>
    <d v="2019-03-22T00:00:00"/>
    <s v="Avg of 4 NM Projects"/>
    <n v="14"/>
    <n v="32.894999999999996"/>
    <n v="0.18480337078651682"/>
    <n v="28.47"/>
    <n v="41.2"/>
    <n v="1.3552739999999999"/>
  </r>
  <r>
    <x v="6"/>
    <n v="22"/>
    <n v="1"/>
    <x v="0"/>
    <d v="2019-03-22T00:00:00"/>
    <s v="Avg of 4 NM Projects"/>
    <n v="15"/>
    <n v="35.585000000000001"/>
    <n v="0.19991573033707866"/>
    <n v="26.85"/>
    <n v="34.49"/>
    <n v="1.2273266500000002"/>
  </r>
  <r>
    <x v="6"/>
    <n v="22"/>
    <n v="1"/>
    <x v="0"/>
    <d v="2019-03-22T00:00:00"/>
    <s v="Avg of 4 NM Projects"/>
    <n v="16"/>
    <n v="29.444999999999997"/>
    <n v="0.16542134831460673"/>
    <n v="26.47"/>
    <n v="23.65"/>
    <n v="0.69637424999999986"/>
  </r>
  <r>
    <x v="6"/>
    <n v="22"/>
    <n v="1"/>
    <x v="0"/>
    <d v="2019-03-22T00:00:00"/>
    <s v="Avg of 4 NM Projects"/>
    <n v="17"/>
    <n v="23.934999999999999"/>
    <n v="0.13446629213483147"/>
    <n v="26.44"/>
    <n v="29.53"/>
    <n v="0.70680055000000008"/>
  </r>
  <r>
    <x v="6"/>
    <n v="22"/>
    <n v="1"/>
    <x v="0"/>
    <d v="2019-03-22T00:00:00"/>
    <s v="Avg of 4 NM Projects"/>
    <n v="18"/>
    <n v="13.440000000000001"/>
    <n v="7.5505617977528097E-2"/>
    <n v="27.24"/>
    <n v="34.700000000000003"/>
    <n v="0.46636800000000012"/>
  </r>
  <r>
    <x v="6"/>
    <n v="22"/>
    <n v="1"/>
    <x v="0"/>
    <d v="2019-03-22T00:00:00"/>
    <s v="Avg of 4 NM Projects"/>
    <n v="19"/>
    <n v="2.9449999999999998"/>
    <n v="1.6544943820224717E-2"/>
    <n v="29.03"/>
    <n v="26.35"/>
    <n v="7.760075000000001E-2"/>
  </r>
  <r>
    <x v="6"/>
    <n v="22"/>
    <n v="1"/>
    <x v="0"/>
    <d v="2019-03-22T00:00:00"/>
    <s v="Avg of 4 NM Projects"/>
    <n v="20"/>
    <n v="-0.51500000000000001"/>
    <n v="-2.8932584269662923E-3"/>
    <n v="34.630000000000003"/>
    <n v="33.28"/>
    <n v="-1.7139200000000004E-2"/>
  </r>
  <r>
    <x v="6"/>
    <n v="22"/>
    <n v="1"/>
    <x v="0"/>
    <d v="2019-03-22T00:00:00"/>
    <s v="Avg of 4 NM Projects"/>
    <n v="21"/>
    <n v="-0.13"/>
    <n v="-7.3033707865168538E-4"/>
    <n v="28.71"/>
    <n v="32.049999999999997"/>
    <n v="-4.1665000000000001E-3"/>
  </r>
  <r>
    <x v="6"/>
    <n v="22"/>
    <n v="1"/>
    <x v="0"/>
    <d v="2019-03-22T00:00:00"/>
    <s v="Avg of 4 NM Projects"/>
    <n v="22"/>
    <n v="-0.13"/>
    <n v="-7.3033707865168538E-4"/>
    <n v="26.6"/>
    <n v="25.44"/>
    <n v="-3.3072000000000002E-3"/>
  </r>
  <r>
    <x v="6"/>
    <n v="22"/>
    <n v="1"/>
    <x v="0"/>
    <d v="2019-03-22T00:00:00"/>
    <s v="Avg of 4 NM Projects"/>
    <n v="23"/>
    <n v="-0.13"/>
    <n v="-7.3033707865168538E-4"/>
    <n v="26.81"/>
    <n v="25.59"/>
    <n v="-3.3267000000000001E-3"/>
  </r>
  <r>
    <x v="6"/>
    <n v="22"/>
    <n v="1"/>
    <x v="0"/>
    <d v="2019-03-22T00:00:00"/>
    <s v="Avg of 4 NM Projects"/>
    <n v="24"/>
    <n v="-0.13"/>
    <n v="-7.3033707865168538E-4"/>
    <n v="26.82"/>
    <n v="23.62"/>
    <n v="-3.0706000000000002E-3"/>
  </r>
  <r>
    <x v="6"/>
    <n v="23"/>
    <n v="2"/>
    <x v="0"/>
    <d v="2019-03-23T00:00:00"/>
    <s v="Avg of 4 NM Projects"/>
    <n v="1"/>
    <n v="-0.26"/>
    <n v="-1.4606741573033708E-3"/>
    <n v="25.93"/>
    <n v="22.26"/>
    <n v="-5.7876000000000004E-3"/>
  </r>
  <r>
    <x v="6"/>
    <n v="23"/>
    <n v="2"/>
    <x v="0"/>
    <d v="2019-03-23T00:00:00"/>
    <s v="Avg of 4 NM Projects"/>
    <n v="2"/>
    <n v="-0.13"/>
    <n v="-7.3033707865168538E-4"/>
    <n v="23.54"/>
    <n v="22.64"/>
    <n v="-2.9432E-3"/>
  </r>
  <r>
    <x v="6"/>
    <n v="23"/>
    <n v="2"/>
    <x v="0"/>
    <d v="2019-03-23T00:00:00"/>
    <s v="Avg of 4 NM Projects"/>
    <n v="3"/>
    <n v="-0.26"/>
    <n v="-1.4606741573033708E-3"/>
    <n v="23.56"/>
    <n v="23.02"/>
    <n v="-5.9851999999999995E-3"/>
  </r>
  <r>
    <x v="6"/>
    <n v="23"/>
    <n v="2"/>
    <x v="0"/>
    <d v="2019-03-23T00:00:00"/>
    <s v="Avg of 4 NM Projects"/>
    <n v="4"/>
    <n v="-0.13"/>
    <n v="-7.3033707865168538E-4"/>
    <n v="23.79"/>
    <n v="22.31"/>
    <n v="-2.9003000000000002E-3"/>
  </r>
  <r>
    <x v="6"/>
    <n v="23"/>
    <n v="2"/>
    <x v="0"/>
    <d v="2019-03-23T00:00:00"/>
    <s v="Avg of 4 NM Projects"/>
    <n v="5"/>
    <n v="-0.13"/>
    <n v="-7.3033707865168538E-4"/>
    <n v="24.6"/>
    <n v="22.47"/>
    <n v="-2.9210999999999998E-3"/>
  </r>
  <r>
    <x v="6"/>
    <n v="23"/>
    <n v="2"/>
    <x v="0"/>
    <d v="2019-03-23T00:00:00"/>
    <s v="Avg of 4 NM Projects"/>
    <n v="6"/>
    <n v="-0.13"/>
    <n v="-7.3033707865168538E-4"/>
    <n v="23.68"/>
    <n v="22.33"/>
    <n v="-2.9028999999999999E-3"/>
  </r>
  <r>
    <x v="6"/>
    <n v="23"/>
    <n v="2"/>
    <x v="0"/>
    <d v="2019-03-23T00:00:00"/>
    <s v="Avg of 4 NM Projects"/>
    <n v="7"/>
    <n v="-0.26"/>
    <n v="-1.4606741573033708E-3"/>
    <n v="26.38"/>
    <n v="23.43"/>
    <n v="-6.0918000000000005E-3"/>
  </r>
  <r>
    <x v="6"/>
    <n v="23"/>
    <n v="2"/>
    <x v="1"/>
    <d v="2019-03-23T00:00:00"/>
    <s v="Avg of 4 NM Projects"/>
    <n v="8"/>
    <n v="3.7050000000000001"/>
    <n v="2.0814606741573035E-2"/>
    <n v="33.270000000000003"/>
    <n v="26.8"/>
    <n v="9.9294000000000007E-2"/>
  </r>
  <r>
    <x v="6"/>
    <n v="23"/>
    <n v="2"/>
    <x v="1"/>
    <d v="2019-03-23T00:00:00"/>
    <s v="Avg of 4 NM Projects"/>
    <n v="9"/>
    <n v="15.484999999999999"/>
    <n v="8.6994382022471908E-2"/>
    <n v="34.67"/>
    <n v="33.47"/>
    <n v="0.51828294999999991"/>
  </r>
  <r>
    <x v="6"/>
    <n v="23"/>
    <n v="2"/>
    <x v="1"/>
    <d v="2019-03-23T00:00:00"/>
    <s v="Avg of 4 NM Projects"/>
    <n v="10"/>
    <n v="29.445"/>
    <n v="0.16542134831460675"/>
    <n v="32.04"/>
    <n v="31.23"/>
    <n v="0.91956735000000001"/>
  </r>
  <r>
    <x v="6"/>
    <n v="23"/>
    <n v="2"/>
    <x v="1"/>
    <d v="2019-03-23T00:00:00"/>
    <s v="Avg of 4 NM Projects"/>
    <n v="11"/>
    <n v="36.61"/>
    <n v="0.2056741573033708"/>
    <n v="31.24"/>
    <n v="22.65"/>
    <n v="0.82921649999999991"/>
  </r>
  <r>
    <x v="6"/>
    <n v="23"/>
    <n v="2"/>
    <x v="1"/>
    <d v="2019-03-23T00:00:00"/>
    <s v="Avg of 4 NM Projects"/>
    <n v="12"/>
    <n v="33.925000000000004"/>
    <n v="0.19058988764044946"/>
    <n v="26.11"/>
    <n v="20.6"/>
    <n v="0.69885500000000012"/>
  </r>
  <r>
    <x v="6"/>
    <n v="23"/>
    <n v="2"/>
    <x v="1"/>
    <d v="2019-03-23T00:00:00"/>
    <s v="Avg of 4 NM Projects"/>
    <n v="13"/>
    <n v="34.299999999999997"/>
    <n v="0.19269662921348313"/>
    <n v="24.36"/>
    <n v="20.77"/>
    <n v="0.71241099999999991"/>
  </r>
  <r>
    <x v="6"/>
    <n v="23"/>
    <n v="2"/>
    <x v="1"/>
    <d v="2019-03-23T00:00:00"/>
    <s v="Avg of 4 NM Projects"/>
    <n v="14"/>
    <n v="32.635000000000005"/>
    <n v="0.18334269662921351"/>
    <n v="22.8"/>
    <n v="20.71"/>
    <n v="0.67587085000000013"/>
  </r>
  <r>
    <x v="6"/>
    <n v="23"/>
    <n v="2"/>
    <x v="1"/>
    <d v="2019-03-23T00:00:00"/>
    <s v="Avg of 4 NM Projects"/>
    <n v="15"/>
    <n v="34.049999999999997"/>
    <n v="0.19129213483146065"/>
    <n v="22.55"/>
    <n v="19.63"/>
    <n v="0.66840149999999998"/>
  </r>
  <r>
    <x v="6"/>
    <n v="23"/>
    <n v="2"/>
    <x v="1"/>
    <d v="2019-03-23T00:00:00"/>
    <s v="Avg of 4 NM Projects"/>
    <n v="16"/>
    <n v="36.734999999999999"/>
    <n v="0.20637640449438202"/>
    <n v="22.63"/>
    <n v="19.559999999999999"/>
    <n v="0.71853659999999986"/>
  </r>
  <r>
    <x v="6"/>
    <n v="23"/>
    <n v="2"/>
    <x v="1"/>
    <d v="2019-03-23T00:00:00"/>
    <s v="Avg of 4 NM Projects"/>
    <n v="17"/>
    <n v="26.244999999999997"/>
    <n v="0.14744382022471908"/>
    <n v="23.04"/>
    <n v="15.81"/>
    <n v="0.41493344999999998"/>
  </r>
  <r>
    <x v="6"/>
    <n v="23"/>
    <n v="2"/>
    <x v="1"/>
    <d v="2019-03-23T00:00:00"/>
    <s v="Avg of 4 NM Projects"/>
    <n v="18"/>
    <n v="20.61"/>
    <n v="0.11578651685393258"/>
    <n v="24.89"/>
    <n v="20.23"/>
    <n v="0.41694029999999999"/>
  </r>
  <r>
    <x v="6"/>
    <n v="23"/>
    <n v="2"/>
    <x v="1"/>
    <d v="2019-03-23T00:00:00"/>
    <s v="Avg of 4 NM Projects"/>
    <n v="19"/>
    <n v="6.2699999999999987"/>
    <n v="3.522471910112359E-2"/>
    <n v="30.08"/>
    <n v="28.17"/>
    <n v="0.17662589999999997"/>
  </r>
  <r>
    <x v="6"/>
    <n v="23"/>
    <n v="2"/>
    <x v="1"/>
    <d v="2019-03-23T00:00:00"/>
    <s v="Avg of 4 NM Projects"/>
    <n v="20"/>
    <n v="-0.26"/>
    <n v="-1.4606741573033708E-3"/>
    <n v="36.909999999999997"/>
    <n v="29.09"/>
    <n v="-7.5634000000000005E-3"/>
  </r>
  <r>
    <x v="6"/>
    <n v="23"/>
    <n v="2"/>
    <x v="1"/>
    <d v="2019-03-23T00:00:00"/>
    <s v="Avg of 4 NM Projects"/>
    <n v="21"/>
    <n v="-0.13"/>
    <n v="-7.3033707865168538E-4"/>
    <n v="39.22"/>
    <n v="31.6"/>
    <n v="-4.1080000000000005E-3"/>
  </r>
  <r>
    <x v="6"/>
    <n v="23"/>
    <n v="2"/>
    <x v="1"/>
    <d v="2019-03-23T00:00:00"/>
    <s v="Avg of 4 NM Projects"/>
    <n v="22"/>
    <n v="-0.13"/>
    <n v="-7.3033707865168538E-4"/>
    <n v="30.74"/>
    <n v="29.86"/>
    <n v="-3.8818000000000004E-3"/>
  </r>
  <r>
    <x v="6"/>
    <n v="23"/>
    <n v="2"/>
    <x v="1"/>
    <d v="2019-03-23T00:00:00"/>
    <s v="Avg of 4 NM Projects"/>
    <n v="23"/>
    <n v="-0.26"/>
    <n v="-1.4606741573033708E-3"/>
    <n v="24.95"/>
    <n v="31.69"/>
    <n v="-8.2393999999999992E-3"/>
  </r>
  <r>
    <x v="6"/>
    <n v="23"/>
    <n v="2"/>
    <x v="0"/>
    <d v="2019-03-23T00:00:00"/>
    <s v="Avg of 4 NM Projects"/>
    <n v="24"/>
    <n v="-0.26"/>
    <n v="-1.4606741573033708E-3"/>
    <n v="23.73"/>
    <n v="21.99"/>
    <n v="-5.7173999999999992E-3"/>
  </r>
  <r>
    <x v="6"/>
    <n v="24"/>
    <n v="3"/>
    <x v="0"/>
    <d v="2019-03-24T00:00:00"/>
    <s v="Avg of 4 NM Projects"/>
    <n v="1"/>
    <n v="-0.13"/>
    <n v="-7.3033707865168538E-4"/>
    <n v="23.49"/>
    <n v="20.04"/>
    <n v="-2.6051999999999998E-3"/>
  </r>
  <r>
    <x v="6"/>
    <n v="24"/>
    <n v="3"/>
    <x v="0"/>
    <d v="2019-03-24T00:00:00"/>
    <s v="Avg of 4 NM Projects"/>
    <n v="2"/>
    <n v="-0.13"/>
    <n v="-7.3033707865168538E-4"/>
    <n v="24.24"/>
    <n v="21.31"/>
    <n v="-2.7702999999999998E-3"/>
  </r>
  <r>
    <x v="6"/>
    <n v="24"/>
    <n v="3"/>
    <x v="0"/>
    <d v="2019-03-24T00:00:00"/>
    <s v="Avg of 4 NM Projects"/>
    <n v="3"/>
    <n v="-0.13"/>
    <n v="-7.3033707865168538E-4"/>
    <n v="24.45"/>
    <n v="21.63"/>
    <n v="-2.8119E-3"/>
  </r>
  <r>
    <x v="6"/>
    <n v="24"/>
    <n v="3"/>
    <x v="0"/>
    <d v="2019-03-24T00:00:00"/>
    <s v="Avg of 4 NM Projects"/>
    <n v="4"/>
    <n v="-0.26"/>
    <n v="-1.4606741573033708E-3"/>
    <n v="23.97"/>
    <n v="21.57"/>
    <n v="-5.6081999999999998E-3"/>
  </r>
  <r>
    <x v="6"/>
    <n v="24"/>
    <n v="3"/>
    <x v="0"/>
    <d v="2019-03-24T00:00:00"/>
    <s v="Avg of 4 NM Projects"/>
    <n v="5"/>
    <n v="-0.39"/>
    <n v="-2.1910112359550564E-3"/>
    <n v="24.65"/>
    <n v="21.51"/>
    <n v="-8.3889000000000012E-3"/>
  </r>
  <r>
    <x v="6"/>
    <n v="24"/>
    <n v="3"/>
    <x v="0"/>
    <d v="2019-03-24T00:00:00"/>
    <s v="Avg of 4 NM Projects"/>
    <n v="6"/>
    <n v="-0.13"/>
    <n v="-7.3033707865168538E-4"/>
    <n v="24.64"/>
    <n v="21.44"/>
    <n v="-2.7872000000000005E-3"/>
  </r>
  <r>
    <x v="6"/>
    <n v="24"/>
    <n v="3"/>
    <x v="0"/>
    <d v="2019-03-24T00:00:00"/>
    <s v="Avg of 4 NM Projects"/>
    <n v="7"/>
    <n v="-0.38500000000000001"/>
    <n v="-2.1629213483146067E-3"/>
    <n v="26.16"/>
    <n v="20.260000000000002"/>
    <n v="-7.8001000000000008E-3"/>
  </r>
  <r>
    <x v="6"/>
    <n v="24"/>
    <n v="3"/>
    <x v="1"/>
    <d v="2019-03-24T00:00:00"/>
    <s v="Avg of 4 NM Projects"/>
    <n v="8"/>
    <n v="4.87"/>
    <n v="2.7359550561797754E-2"/>
    <n v="31.18"/>
    <n v="20.36"/>
    <n v="9.9153199999999997E-2"/>
  </r>
  <r>
    <x v="6"/>
    <n v="24"/>
    <n v="3"/>
    <x v="1"/>
    <d v="2019-03-24T00:00:00"/>
    <s v="Avg of 4 NM Projects"/>
    <n v="9"/>
    <n v="19.074999999999999"/>
    <n v="0.10716292134831461"/>
    <n v="26.43"/>
    <n v="16.38"/>
    <n v="0.31244849999999996"/>
  </r>
  <r>
    <x v="6"/>
    <n v="24"/>
    <n v="3"/>
    <x v="1"/>
    <d v="2019-03-24T00:00:00"/>
    <s v="Avg of 4 NM Projects"/>
    <n v="10"/>
    <n v="36.984999999999999"/>
    <n v="0.2077808988764045"/>
    <n v="24.77"/>
    <n v="17.989999999999998"/>
    <n v="0.66536014999999993"/>
  </r>
  <r>
    <x v="6"/>
    <n v="24"/>
    <n v="3"/>
    <x v="1"/>
    <d v="2019-03-24T00:00:00"/>
    <s v="Avg of 4 NM Projects"/>
    <n v="11"/>
    <n v="55.050000000000004"/>
    <n v="0.30926966292134833"/>
    <n v="24.96"/>
    <n v="19.440000000000001"/>
    <n v="1.0701720000000003"/>
  </r>
  <r>
    <x v="6"/>
    <n v="24"/>
    <n v="3"/>
    <x v="1"/>
    <d v="2019-03-24T00:00:00"/>
    <s v="Avg of 4 NM Projects"/>
    <n v="12"/>
    <n v="67.965000000000003"/>
    <n v="0.38182584269662923"/>
    <n v="23.23"/>
    <n v="12.51"/>
    <n v="0.85024215000000003"/>
  </r>
  <r>
    <x v="6"/>
    <n v="24"/>
    <n v="3"/>
    <x v="1"/>
    <d v="2019-03-24T00:00:00"/>
    <s v="Avg of 4 NM Projects"/>
    <n v="13"/>
    <n v="79.11"/>
    <n v="0.44443820224719099"/>
    <n v="22.71"/>
    <n v="8.31"/>
    <n v="0.65740410000000005"/>
  </r>
  <r>
    <x v="6"/>
    <n v="24"/>
    <n v="3"/>
    <x v="1"/>
    <d v="2019-03-24T00:00:00"/>
    <s v="Avg of 4 NM Projects"/>
    <n v="14"/>
    <n v="78.474999999999994"/>
    <n v="0.44087078651685391"/>
    <n v="22.22"/>
    <n v="-1.91"/>
    <n v="-0.14988725"/>
  </r>
  <r>
    <x v="6"/>
    <n v="24"/>
    <n v="3"/>
    <x v="1"/>
    <d v="2019-03-24T00:00:00"/>
    <s v="Avg of 4 NM Projects"/>
    <n v="15"/>
    <n v="78.59"/>
    <n v="0.44151685393258427"/>
    <n v="22.29"/>
    <n v="-7.75"/>
    <n v="-0.60907250000000002"/>
  </r>
  <r>
    <x v="6"/>
    <n v="24"/>
    <n v="3"/>
    <x v="1"/>
    <d v="2019-03-24T00:00:00"/>
    <s v="Avg of 4 NM Projects"/>
    <n v="16"/>
    <n v="65.025000000000006"/>
    <n v="0.365308988764045"/>
    <n v="22.22"/>
    <n v="21.91"/>
    <n v="1.42469775"/>
  </r>
  <r>
    <x v="6"/>
    <n v="24"/>
    <n v="3"/>
    <x v="1"/>
    <d v="2019-03-24T00:00:00"/>
    <s v="Avg of 4 NM Projects"/>
    <n v="17"/>
    <n v="41.474999999999994"/>
    <n v="0.23300561797752806"/>
    <n v="22.69"/>
    <n v="25.28"/>
    <n v="1.0484879999999999"/>
  </r>
  <r>
    <x v="6"/>
    <n v="24"/>
    <n v="3"/>
    <x v="1"/>
    <d v="2019-03-24T00:00:00"/>
    <s v="Avg of 4 NM Projects"/>
    <n v="18"/>
    <n v="14.845000000000001"/>
    <n v="8.3398876404494379E-2"/>
    <n v="24.78"/>
    <n v="23.59"/>
    <n v="0.35019355000000002"/>
  </r>
  <r>
    <x v="6"/>
    <n v="24"/>
    <n v="3"/>
    <x v="1"/>
    <d v="2019-03-24T00:00:00"/>
    <s v="Avg of 4 NM Projects"/>
    <n v="19"/>
    <n v="4.8650000000000002"/>
    <n v="2.7331460674157305E-2"/>
    <n v="26.15"/>
    <n v="27.85"/>
    <n v="0.13549025000000001"/>
  </r>
  <r>
    <x v="6"/>
    <n v="24"/>
    <n v="3"/>
    <x v="1"/>
    <d v="2019-03-24T00:00:00"/>
    <s v="Avg of 4 NM Projects"/>
    <n v="20"/>
    <n v="-0.26"/>
    <n v="-1.4606741573033708E-3"/>
    <n v="35.869999999999997"/>
    <n v="41.33"/>
    <n v="-1.07458E-2"/>
  </r>
  <r>
    <x v="6"/>
    <n v="24"/>
    <n v="3"/>
    <x v="1"/>
    <d v="2019-03-24T00:00:00"/>
    <s v="Avg of 4 NM Projects"/>
    <n v="21"/>
    <n v="-0.13"/>
    <n v="-7.3033707865168538E-4"/>
    <n v="34.47"/>
    <n v="38.29"/>
    <n v="-4.9777000000000007E-3"/>
  </r>
  <r>
    <x v="6"/>
    <n v="24"/>
    <n v="3"/>
    <x v="1"/>
    <d v="2019-03-24T00:00:00"/>
    <s v="Avg of 4 NM Projects"/>
    <n v="22"/>
    <n v="-0.26"/>
    <n v="-1.4606741573033708E-3"/>
    <n v="24.85"/>
    <n v="29.88"/>
    <n v="-7.7687999999999993E-3"/>
  </r>
  <r>
    <x v="6"/>
    <n v="24"/>
    <n v="3"/>
    <x v="1"/>
    <d v="2019-03-24T00:00:00"/>
    <s v="Avg of 4 NM Projects"/>
    <n v="23"/>
    <n v="-0.13"/>
    <n v="-7.3033707865168538E-4"/>
    <n v="24.24"/>
    <n v="21.25"/>
    <n v="-2.7625000000000002E-3"/>
  </r>
  <r>
    <x v="6"/>
    <n v="24"/>
    <n v="3"/>
    <x v="0"/>
    <d v="2019-03-24T00:00:00"/>
    <s v="Avg of 4 NM Projects"/>
    <n v="24"/>
    <n v="0"/>
    <n v="0"/>
    <n v="24.89"/>
    <n v="18.45"/>
    <n v="0"/>
  </r>
  <r>
    <x v="6"/>
    <n v="25"/>
    <n v="4"/>
    <x v="0"/>
    <d v="2019-03-25T00:00:00"/>
    <s v="Avg of 4 NM Projects"/>
    <n v="1"/>
    <n v="-0.39"/>
    <n v="-2.1910112359550564E-3"/>
    <n v="19.91"/>
    <n v="19.559999999999999"/>
    <n v="-7.6284000000000005E-3"/>
  </r>
  <r>
    <x v="6"/>
    <n v="25"/>
    <n v="4"/>
    <x v="0"/>
    <d v="2019-03-25T00:00:00"/>
    <s v="Avg of 4 NM Projects"/>
    <n v="2"/>
    <n v="-0.39"/>
    <n v="-2.1910112359550564E-3"/>
    <n v="18.82"/>
    <n v="6.42"/>
    <n v="-2.5038E-3"/>
  </r>
  <r>
    <x v="6"/>
    <n v="25"/>
    <n v="4"/>
    <x v="0"/>
    <d v="2019-03-25T00:00:00"/>
    <s v="Avg of 4 NM Projects"/>
    <n v="3"/>
    <n v="-0.13"/>
    <n v="-7.3033707865168538E-4"/>
    <n v="18.88"/>
    <n v="14.5"/>
    <n v="-1.885E-3"/>
  </r>
  <r>
    <x v="6"/>
    <n v="25"/>
    <n v="4"/>
    <x v="0"/>
    <d v="2019-03-25T00:00:00"/>
    <s v="Avg of 4 NM Projects"/>
    <n v="4"/>
    <n v="-0.13"/>
    <n v="-7.3033707865168538E-4"/>
    <n v="18.739999999999998"/>
    <n v="16.71"/>
    <n v="-2.1723000000000003E-3"/>
  </r>
  <r>
    <x v="6"/>
    <n v="25"/>
    <n v="4"/>
    <x v="0"/>
    <d v="2019-03-25T00:00:00"/>
    <s v="Avg of 4 NM Projects"/>
    <n v="5"/>
    <n v="-0.39"/>
    <n v="-2.1910112359550564E-3"/>
    <n v="21.41"/>
    <n v="21.5"/>
    <n v="-8.3850000000000001E-3"/>
  </r>
  <r>
    <x v="6"/>
    <n v="25"/>
    <n v="4"/>
    <x v="0"/>
    <d v="2019-03-25T00:00:00"/>
    <s v="Avg of 4 NM Projects"/>
    <n v="6"/>
    <n v="-0.13"/>
    <n v="-7.3033707865168538E-4"/>
    <n v="23.37"/>
    <n v="21.57"/>
    <n v="-2.8040999999999999E-3"/>
  </r>
  <r>
    <x v="6"/>
    <n v="25"/>
    <n v="4"/>
    <x v="0"/>
    <d v="2019-03-25T00:00:00"/>
    <s v="Avg of 4 NM Projects"/>
    <n v="7"/>
    <n v="-0.26"/>
    <n v="-1.4606741573033708E-3"/>
    <n v="29.64"/>
    <n v="36.92"/>
    <n v="-9.5992000000000022E-3"/>
  </r>
  <r>
    <x v="6"/>
    <n v="25"/>
    <n v="4"/>
    <x v="1"/>
    <d v="2019-03-25T00:00:00"/>
    <s v="Avg of 4 NM Projects"/>
    <n v="8"/>
    <n v="3.0750000000000002"/>
    <n v="1.7275280898876404E-2"/>
    <n v="42.91"/>
    <n v="39.86"/>
    <n v="0.12256950000000001"/>
  </r>
  <r>
    <x v="6"/>
    <n v="25"/>
    <n v="4"/>
    <x v="1"/>
    <d v="2019-03-25T00:00:00"/>
    <s v="Avg of 4 NM Projects"/>
    <n v="9"/>
    <n v="19.59"/>
    <n v="0.1100561797752809"/>
    <n v="35.65"/>
    <n v="37.65"/>
    <n v="0.73756349999999993"/>
  </r>
  <r>
    <x v="6"/>
    <n v="25"/>
    <n v="4"/>
    <x v="1"/>
    <d v="2019-03-25T00:00:00"/>
    <s v="Avg of 4 NM Projects"/>
    <n v="10"/>
    <n v="67.59"/>
    <n v="0.37971910112359553"/>
    <n v="29.98"/>
    <n v="27.08"/>
    <n v="1.8303372"/>
  </r>
  <r>
    <x v="6"/>
    <n v="25"/>
    <n v="4"/>
    <x v="1"/>
    <d v="2019-03-25T00:00:00"/>
    <s v="Avg of 4 NM Projects"/>
    <n v="11"/>
    <n v="91.775000000000006"/>
    <n v="0.51558988764044944"/>
    <n v="33.11"/>
    <n v="26.02"/>
    <n v="2.3879855000000001"/>
  </r>
  <r>
    <x v="6"/>
    <n v="25"/>
    <n v="4"/>
    <x v="1"/>
    <d v="2019-03-25T00:00:00"/>
    <s v="Avg of 4 NM Projects"/>
    <n v="12"/>
    <n v="104.45499999999998"/>
    <n v="0.58682584269662907"/>
    <n v="30.25"/>
    <n v="21.83"/>
    <n v="2.2802526499999995"/>
  </r>
  <r>
    <x v="6"/>
    <n v="25"/>
    <n v="4"/>
    <x v="1"/>
    <d v="2019-03-25T00:00:00"/>
    <s v="Avg of 4 NM Projects"/>
    <n v="13"/>
    <n v="111.1"/>
    <n v="0.62415730337078645"/>
    <n v="26.02"/>
    <n v="21.81"/>
    <n v="2.4230909999999999"/>
  </r>
  <r>
    <x v="6"/>
    <n v="25"/>
    <n v="4"/>
    <x v="1"/>
    <d v="2019-03-25T00:00:00"/>
    <s v="Avg of 4 NM Projects"/>
    <n v="14"/>
    <n v="112"/>
    <n v="0.6292134831460674"/>
    <n v="24.6"/>
    <n v="21.35"/>
    <n v="2.3912000000000004"/>
  </r>
  <r>
    <x v="6"/>
    <n v="25"/>
    <n v="4"/>
    <x v="1"/>
    <d v="2019-03-25T00:00:00"/>
    <s v="Avg of 4 NM Projects"/>
    <n v="15"/>
    <n v="105.33999999999999"/>
    <n v="0.59179775280898872"/>
    <n v="24.33"/>
    <n v="20.52"/>
    <n v="2.1615767999999997"/>
  </r>
  <r>
    <x v="6"/>
    <n v="25"/>
    <n v="4"/>
    <x v="1"/>
    <d v="2019-03-25T00:00:00"/>
    <s v="Avg of 4 NM Projects"/>
    <n v="16"/>
    <n v="91.78"/>
    <n v="0.51561797752808991"/>
    <n v="24.13"/>
    <n v="21.37"/>
    <n v="1.9613385999999999"/>
  </r>
  <r>
    <x v="6"/>
    <n v="25"/>
    <n v="4"/>
    <x v="1"/>
    <d v="2019-03-25T00:00:00"/>
    <s v="Avg of 4 NM Projects"/>
    <n v="17"/>
    <n v="71.55"/>
    <n v="0.40196629213483143"/>
    <n v="24.82"/>
    <n v="21.92"/>
    <n v="1.568376"/>
  </r>
  <r>
    <x v="6"/>
    <n v="25"/>
    <n v="4"/>
    <x v="1"/>
    <d v="2019-03-25T00:00:00"/>
    <s v="Avg of 4 NM Projects"/>
    <n v="18"/>
    <n v="43.394999999999996"/>
    <n v="0.24379213483146064"/>
    <n v="27.54"/>
    <n v="29.56"/>
    <n v="1.2827561999999999"/>
  </r>
  <r>
    <x v="6"/>
    <n v="25"/>
    <n v="4"/>
    <x v="1"/>
    <d v="2019-03-25T00:00:00"/>
    <s v="Avg of 4 NM Projects"/>
    <n v="19"/>
    <n v="10.500000000000002"/>
    <n v="5.8988764044943832E-2"/>
    <n v="33.659999999999997"/>
    <n v="40.380000000000003"/>
    <n v="0.42399000000000014"/>
  </r>
  <r>
    <x v="6"/>
    <n v="25"/>
    <n v="4"/>
    <x v="1"/>
    <d v="2019-03-25T00:00:00"/>
    <s v="Avg of 4 NM Projects"/>
    <n v="20"/>
    <n v="-0.26"/>
    <n v="-1.4606741573033708E-3"/>
    <n v="42.57"/>
    <n v="41.44"/>
    <n v="-1.07744E-2"/>
  </r>
  <r>
    <x v="6"/>
    <n v="25"/>
    <n v="4"/>
    <x v="1"/>
    <d v="2019-03-25T00:00:00"/>
    <s v="Avg of 4 NM Projects"/>
    <n v="21"/>
    <n v="-0.26"/>
    <n v="-1.4606741573033708E-3"/>
    <n v="42.86"/>
    <n v="41.02"/>
    <n v="-1.06652E-2"/>
  </r>
  <r>
    <x v="6"/>
    <n v="25"/>
    <n v="4"/>
    <x v="1"/>
    <d v="2019-03-25T00:00:00"/>
    <s v="Avg of 4 NM Projects"/>
    <n v="22"/>
    <n v="-0.13"/>
    <n v="-7.3033707865168538E-4"/>
    <n v="36.35"/>
    <n v="29.48"/>
    <n v="-3.8324000000000001E-3"/>
  </r>
  <r>
    <x v="6"/>
    <n v="25"/>
    <n v="4"/>
    <x v="1"/>
    <d v="2019-03-25T00:00:00"/>
    <s v="Avg of 4 NM Projects"/>
    <n v="23"/>
    <n v="-0.26"/>
    <n v="-1.4606741573033708E-3"/>
    <n v="27.19"/>
    <n v="25.17"/>
    <n v="-6.5442000000000009E-3"/>
  </r>
  <r>
    <x v="6"/>
    <n v="25"/>
    <n v="4"/>
    <x v="0"/>
    <d v="2019-03-25T00:00:00"/>
    <s v="Avg of 4 NM Projects"/>
    <n v="24"/>
    <n v="-0.26"/>
    <n v="-1.4606741573033708E-3"/>
    <n v="26.42"/>
    <n v="23.05"/>
    <n v="-5.9930000000000001E-3"/>
  </r>
  <r>
    <x v="6"/>
    <n v="26"/>
    <n v="5"/>
    <x v="0"/>
    <d v="2019-03-26T00:00:00"/>
    <s v="Avg of 4 NM Projects"/>
    <n v="1"/>
    <n v="-0.26"/>
    <n v="-1.4606741573033708E-3"/>
    <n v="24.87"/>
    <n v="20.61"/>
    <n v="-5.3585999999999998E-3"/>
  </r>
  <r>
    <x v="6"/>
    <n v="26"/>
    <n v="5"/>
    <x v="0"/>
    <d v="2019-03-26T00:00:00"/>
    <s v="Avg of 4 NM Projects"/>
    <n v="2"/>
    <n v="-0.13"/>
    <n v="-7.3033707865168538E-4"/>
    <n v="25.03"/>
    <n v="22.68"/>
    <n v="-2.9483999999999999E-3"/>
  </r>
  <r>
    <x v="6"/>
    <n v="26"/>
    <n v="5"/>
    <x v="0"/>
    <d v="2019-03-26T00:00:00"/>
    <s v="Avg of 4 NM Projects"/>
    <n v="3"/>
    <n v="-0.13"/>
    <n v="-7.3033707865168538E-4"/>
    <n v="24.67"/>
    <n v="22.51"/>
    <n v="-2.9263000000000002E-3"/>
  </r>
  <r>
    <x v="6"/>
    <n v="26"/>
    <n v="5"/>
    <x v="0"/>
    <d v="2019-03-26T00:00:00"/>
    <s v="Avg of 4 NM Projects"/>
    <n v="4"/>
    <n v="-0.26"/>
    <n v="-1.4606741573033708E-3"/>
    <n v="24.78"/>
    <n v="23.03"/>
    <n v="-5.9878000000000006E-3"/>
  </r>
  <r>
    <x v="6"/>
    <n v="26"/>
    <n v="5"/>
    <x v="0"/>
    <d v="2019-03-26T00:00:00"/>
    <s v="Avg of 4 NM Projects"/>
    <n v="5"/>
    <n v="-0.13"/>
    <n v="-7.3033707865168538E-4"/>
    <n v="25.84"/>
    <n v="23.31"/>
    <n v="-3.0303000000000001E-3"/>
  </r>
  <r>
    <x v="6"/>
    <n v="26"/>
    <n v="5"/>
    <x v="0"/>
    <d v="2019-03-26T00:00:00"/>
    <s v="Avg of 4 NM Projects"/>
    <n v="6"/>
    <n v="-0.13"/>
    <n v="-7.3033707865168538E-4"/>
    <n v="32.46"/>
    <n v="23.26"/>
    <n v="-3.0238000000000005E-3"/>
  </r>
  <r>
    <x v="6"/>
    <n v="26"/>
    <n v="5"/>
    <x v="0"/>
    <d v="2019-03-26T00:00:00"/>
    <s v="Avg of 4 NM Projects"/>
    <n v="7"/>
    <n v="-0.26"/>
    <n v="-1.4606741573033708E-3"/>
    <n v="38.28"/>
    <n v="31.95"/>
    <n v="-8.3070000000000001E-3"/>
  </r>
  <r>
    <x v="6"/>
    <n v="26"/>
    <n v="5"/>
    <x v="1"/>
    <d v="2019-03-26T00:00:00"/>
    <s v="Avg of 4 NM Projects"/>
    <n v="8"/>
    <n v="14.98"/>
    <n v="8.4157303370786515E-2"/>
    <n v="43.76"/>
    <n v="40.25"/>
    <n v="0.60294500000000006"/>
  </r>
  <r>
    <x v="6"/>
    <n v="26"/>
    <n v="5"/>
    <x v="1"/>
    <d v="2019-03-26T00:00:00"/>
    <s v="Avg of 4 NM Projects"/>
    <n v="9"/>
    <n v="54.654999999999994"/>
    <n v="0.30705056179775275"/>
    <n v="34.979999999999997"/>
    <n v="27.35"/>
    <n v="1.4948142499999999"/>
  </r>
  <r>
    <x v="6"/>
    <n v="26"/>
    <n v="5"/>
    <x v="1"/>
    <d v="2019-03-26T00:00:00"/>
    <s v="Avg of 4 NM Projects"/>
    <n v="10"/>
    <n v="88.064999999999998"/>
    <n v="0.49474719101123593"/>
    <n v="26.52"/>
    <n v="22.64"/>
    <n v="1.9937916"/>
  </r>
  <r>
    <x v="6"/>
    <n v="26"/>
    <n v="5"/>
    <x v="1"/>
    <d v="2019-03-26T00:00:00"/>
    <s v="Avg of 4 NM Projects"/>
    <n v="11"/>
    <n v="104.19"/>
    <n v="0.58533707865168538"/>
    <n v="28.83"/>
    <n v="23.52"/>
    <n v="2.4505488"/>
  </r>
  <r>
    <x v="6"/>
    <n v="26"/>
    <n v="5"/>
    <x v="1"/>
    <d v="2019-03-26T00:00:00"/>
    <s v="Avg of 4 NM Projects"/>
    <n v="12"/>
    <n v="113.54"/>
    <n v="0.63786516853932584"/>
    <n v="27.47"/>
    <n v="23.85"/>
    <n v="2.707929"/>
  </r>
  <r>
    <x v="6"/>
    <n v="26"/>
    <n v="5"/>
    <x v="1"/>
    <d v="2019-03-26T00:00:00"/>
    <s v="Avg of 4 NM Projects"/>
    <n v="13"/>
    <n v="116.1"/>
    <n v="0.65224719101123596"/>
    <n v="26.26"/>
    <n v="23.34"/>
    <n v="2.7097739999999999"/>
  </r>
  <r>
    <x v="6"/>
    <n v="26"/>
    <n v="5"/>
    <x v="1"/>
    <d v="2019-03-26T00:00:00"/>
    <s v="Avg of 4 NM Projects"/>
    <n v="14"/>
    <n v="114.435"/>
    <n v="0.64289325842696632"/>
    <n v="25.76"/>
    <n v="23.39"/>
    <n v="2.67663465"/>
  </r>
  <r>
    <x v="6"/>
    <n v="26"/>
    <n v="5"/>
    <x v="1"/>
    <d v="2019-03-26T00:00:00"/>
    <s v="Avg of 4 NM Projects"/>
    <n v="15"/>
    <n v="107.13500000000001"/>
    <n v="0.60188202247191014"/>
    <n v="25.62"/>
    <n v="22.21"/>
    <n v="2.3794683500000002"/>
  </r>
  <r>
    <x v="6"/>
    <n v="26"/>
    <n v="5"/>
    <x v="1"/>
    <d v="2019-03-26T00:00:00"/>
    <s v="Avg of 4 NM Projects"/>
    <n v="16"/>
    <n v="93.19"/>
    <n v="0.52353932584269658"/>
    <n v="25.63"/>
    <n v="22.08"/>
    <n v="2.0576351999999996"/>
  </r>
  <r>
    <x v="6"/>
    <n v="26"/>
    <n v="5"/>
    <x v="1"/>
    <d v="2019-03-26T00:00:00"/>
    <s v="Avg of 4 NM Projects"/>
    <n v="17"/>
    <n v="73.09"/>
    <n v="0.41061797752808993"/>
    <n v="26.07"/>
    <n v="22.56"/>
    <n v="1.6489103999999999"/>
  </r>
  <r>
    <x v="6"/>
    <n v="26"/>
    <n v="5"/>
    <x v="1"/>
    <d v="2019-03-26T00:00:00"/>
    <s v="Avg of 4 NM Projects"/>
    <n v="18"/>
    <n v="44.295000000000002"/>
    <n v="0.24884831460674159"/>
    <n v="29.41"/>
    <n v="28.1"/>
    <n v="1.2446895000000002"/>
  </r>
  <r>
    <x v="6"/>
    <n v="26"/>
    <n v="5"/>
    <x v="1"/>
    <d v="2019-03-26T00:00:00"/>
    <s v="Avg of 4 NM Projects"/>
    <n v="19"/>
    <n v="11.904999999999999"/>
    <n v="6.6882022471910108E-2"/>
    <n v="28.51"/>
    <n v="29.02"/>
    <n v="0.34548309999999999"/>
  </r>
  <r>
    <x v="6"/>
    <n v="26"/>
    <n v="5"/>
    <x v="1"/>
    <d v="2019-03-26T00:00:00"/>
    <s v="Avg of 4 NM Projects"/>
    <n v="20"/>
    <n v="0"/>
    <n v="0"/>
    <n v="34.880000000000003"/>
    <n v="36.28"/>
    <n v="0"/>
  </r>
  <r>
    <x v="6"/>
    <n v="26"/>
    <n v="5"/>
    <x v="1"/>
    <d v="2019-03-26T00:00:00"/>
    <s v="Avg of 4 NM Projects"/>
    <n v="21"/>
    <n v="-0.39"/>
    <n v="-2.1910112359550564E-3"/>
    <n v="38.93"/>
    <n v="39.24"/>
    <n v="-1.5303600000000001E-2"/>
  </r>
  <r>
    <x v="6"/>
    <n v="26"/>
    <n v="5"/>
    <x v="1"/>
    <d v="2019-03-26T00:00:00"/>
    <s v="Avg of 4 NM Projects"/>
    <n v="22"/>
    <n v="-0.39"/>
    <n v="-2.1910112359550564E-3"/>
    <n v="39.47"/>
    <n v="29.08"/>
    <n v="-1.1341199999999999E-2"/>
  </r>
  <r>
    <x v="6"/>
    <n v="26"/>
    <n v="5"/>
    <x v="1"/>
    <d v="2019-03-26T00:00:00"/>
    <s v="Avg of 4 NM Projects"/>
    <n v="23"/>
    <n v="-0.13"/>
    <n v="-7.3033707865168538E-4"/>
    <n v="28.04"/>
    <n v="30.15"/>
    <n v="-3.9194999999999994E-3"/>
  </r>
  <r>
    <x v="6"/>
    <n v="26"/>
    <n v="5"/>
    <x v="0"/>
    <d v="2019-03-26T00:00:00"/>
    <s v="Avg of 4 NM Projects"/>
    <n v="24"/>
    <n v="-0.13"/>
    <n v="-7.3033707865168538E-4"/>
    <n v="27.52"/>
    <n v="29.46"/>
    <n v="-3.8298E-3"/>
  </r>
  <r>
    <x v="6"/>
    <n v="27"/>
    <n v="6"/>
    <x v="0"/>
    <d v="2019-03-27T00:00:00"/>
    <s v="Avg of 4 NM Projects"/>
    <n v="1"/>
    <n v="-0.13"/>
    <n v="-7.3033707865168538E-4"/>
    <n v="26.87"/>
    <n v="28.39"/>
    <n v="-3.6906999999999999E-3"/>
  </r>
  <r>
    <x v="6"/>
    <n v="27"/>
    <n v="6"/>
    <x v="0"/>
    <d v="2019-03-27T00:00:00"/>
    <s v="Avg of 4 NM Projects"/>
    <n v="2"/>
    <n v="0"/>
    <n v="0"/>
    <n v="25.75"/>
    <n v="26.16"/>
    <n v="0"/>
  </r>
  <r>
    <x v="6"/>
    <n v="27"/>
    <n v="6"/>
    <x v="0"/>
    <d v="2019-03-27T00:00:00"/>
    <s v="Avg of 4 NM Projects"/>
    <n v="3"/>
    <n v="-0.13"/>
    <n v="-7.3033707865168538E-4"/>
    <n v="25.79"/>
    <n v="25.62"/>
    <n v="-3.3306000000000004E-3"/>
  </r>
  <r>
    <x v="6"/>
    <n v="27"/>
    <n v="6"/>
    <x v="0"/>
    <d v="2019-03-27T00:00:00"/>
    <s v="Avg of 4 NM Projects"/>
    <n v="4"/>
    <n v="-0.13"/>
    <n v="-7.3033707865168538E-4"/>
    <n v="26.33"/>
    <n v="25.93"/>
    <n v="-3.3709E-3"/>
  </r>
  <r>
    <x v="6"/>
    <n v="27"/>
    <n v="6"/>
    <x v="0"/>
    <d v="2019-03-27T00:00:00"/>
    <s v="Avg of 4 NM Projects"/>
    <n v="5"/>
    <n v="-0.39"/>
    <n v="-2.1910112359550564E-3"/>
    <n v="26.56"/>
    <n v="34.659999999999997"/>
    <n v="-1.3517399999999999E-2"/>
  </r>
  <r>
    <x v="6"/>
    <n v="27"/>
    <n v="6"/>
    <x v="0"/>
    <d v="2019-03-27T00:00:00"/>
    <s v="Avg of 4 NM Projects"/>
    <n v="6"/>
    <n v="-0.13"/>
    <n v="-7.3033707865168538E-4"/>
    <n v="36.22"/>
    <n v="46.16"/>
    <n v="-6.0007999999999997E-3"/>
  </r>
  <r>
    <x v="6"/>
    <n v="27"/>
    <n v="6"/>
    <x v="0"/>
    <d v="2019-03-27T00:00:00"/>
    <s v="Avg of 4 NM Projects"/>
    <n v="7"/>
    <n v="-0.255"/>
    <n v="-1.4325842696629213E-3"/>
    <n v="42.59"/>
    <n v="51.71"/>
    <n v="-1.318605E-2"/>
  </r>
  <r>
    <x v="6"/>
    <n v="27"/>
    <n v="6"/>
    <x v="1"/>
    <d v="2019-03-27T00:00:00"/>
    <s v="Avg of 4 NM Projects"/>
    <n v="8"/>
    <n v="18.055"/>
    <n v="0.10143258426966292"/>
    <n v="53.82"/>
    <n v="46.52"/>
    <n v="0.83991860000000007"/>
  </r>
  <r>
    <x v="6"/>
    <n v="27"/>
    <n v="6"/>
    <x v="1"/>
    <d v="2019-03-27T00:00:00"/>
    <s v="Avg of 4 NM Projects"/>
    <n v="9"/>
    <n v="54.65"/>
    <n v="0.30702247191011234"/>
    <n v="42.24"/>
    <n v="45.29"/>
    <n v="2.4750985000000001"/>
  </r>
  <r>
    <x v="6"/>
    <n v="27"/>
    <n v="6"/>
    <x v="1"/>
    <d v="2019-03-27T00:00:00"/>
    <s v="Avg of 4 NM Projects"/>
    <n v="10"/>
    <n v="80.509999999999991"/>
    <n v="0.45230337078651678"/>
    <n v="31.53"/>
    <n v="30.12"/>
    <n v="2.4249611999999998"/>
  </r>
  <r>
    <x v="6"/>
    <n v="27"/>
    <n v="6"/>
    <x v="1"/>
    <d v="2019-03-27T00:00:00"/>
    <s v="Avg of 4 NM Projects"/>
    <n v="11"/>
    <n v="99.835000000000008"/>
    <n v="0.56087078651685396"/>
    <n v="27.18"/>
    <n v="25.29"/>
    <n v="2.5248271500000001"/>
  </r>
  <r>
    <x v="6"/>
    <n v="27"/>
    <n v="6"/>
    <x v="1"/>
    <d v="2019-03-27T00:00:00"/>
    <s v="Avg of 4 NM Projects"/>
    <n v="12"/>
    <n v="106.11499999999999"/>
    <n v="0.59615168539325836"/>
    <n v="26.1"/>
    <n v="25.15"/>
    <n v="2.6687922499999996"/>
  </r>
  <r>
    <x v="6"/>
    <n v="27"/>
    <n v="6"/>
    <x v="1"/>
    <d v="2019-03-27T00:00:00"/>
    <s v="Avg of 4 NM Projects"/>
    <n v="13"/>
    <n v="106.5"/>
    <n v="0.598314606741573"/>
    <n v="25.42"/>
    <n v="24.22"/>
    <n v="2.5794299999999999"/>
  </r>
  <r>
    <x v="6"/>
    <n v="27"/>
    <n v="6"/>
    <x v="1"/>
    <d v="2019-03-27T00:00:00"/>
    <s v="Avg of 4 NM Projects"/>
    <n v="14"/>
    <n v="96.125"/>
    <n v="0.54002808988764039"/>
    <n v="24.77"/>
    <n v="23.61"/>
    <n v="2.2695112499999999"/>
  </r>
  <r>
    <x v="6"/>
    <n v="27"/>
    <n v="6"/>
    <x v="1"/>
    <d v="2019-03-27T00:00:00"/>
    <s v="Avg of 4 NM Projects"/>
    <n v="15"/>
    <n v="83.454999999999998"/>
    <n v="0.46884831460674159"/>
    <n v="24.71"/>
    <n v="22.92"/>
    <n v="1.9127886000000001"/>
  </r>
  <r>
    <x v="6"/>
    <n v="27"/>
    <n v="6"/>
    <x v="1"/>
    <d v="2019-03-27T00:00:00"/>
    <s v="Avg of 4 NM Projects"/>
    <n v="16"/>
    <n v="66.180000000000007"/>
    <n v="0.3717977528089888"/>
    <n v="24.58"/>
    <n v="23.1"/>
    <n v="1.5287580000000003"/>
  </r>
  <r>
    <x v="6"/>
    <n v="27"/>
    <n v="6"/>
    <x v="1"/>
    <d v="2019-03-27T00:00:00"/>
    <s v="Avg of 4 NM Projects"/>
    <n v="17"/>
    <n v="50.3"/>
    <n v="0.28258426966292133"/>
    <n v="25.52"/>
    <n v="23.09"/>
    <n v="1.161427"/>
  </r>
  <r>
    <x v="6"/>
    <n v="27"/>
    <n v="6"/>
    <x v="1"/>
    <d v="2019-03-27T00:00:00"/>
    <s v="Avg of 4 NM Projects"/>
    <n v="18"/>
    <n v="27.395"/>
    <n v="0.15390449438202247"/>
    <n v="26.95"/>
    <n v="24.64"/>
    <n v="0.67501279999999997"/>
  </r>
  <r>
    <x v="6"/>
    <n v="27"/>
    <n v="6"/>
    <x v="1"/>
    <d v="2019-03-27T00:00:00"/>
    <s v="Avg of 4 NM Projects"/>
    <n v="19"/>
    <n v="6.9099999999999993"/>
    <n v="3.8820224719101119E-2"/>
    <n v="30.39"/>
    <n v="29.37"/>
    <n v="0.20294669999999998"/>
  </r>
  <r>
    <x v="6"/>
    <n v="27"/>
    <n v="6"/>
    <x v="1"/>
    <d v="2019-03-27T00:00:00"/>
    <s v="Avg of 4 NM Projects"/>
    <n v="20"/>
    <n v="-0.39"/>
    <n v="-2.1910112359550564E-3"/>
    <n v="39.5"/>
    <n v="36.840000000000003"/>
    <n v="-1.4367600000000001E-2"/>
  </r>
  <r>
    <x v="6"/>
    <n v="27"/>
    <n v="6"/>
    <x v="1"/>
    <d v="2019-03-27T00:00:00"/>
    <s v="Avg of 4 NM Projects"/>
    <n v="21"/>
    <n v="-0.13"/>
    <n v="-7.3033707865168538E-4"/>
    <n v="40.619999999999997"/>
    <n v="29.08"/>
    <n v="-3.7803999999999997E-3"/>
  </r>
  <r>
    <x v="6"/>
    <n v="27"/>
    <n v="6"/>
    <x v="1"/>
    <d v="2019-03-27T00:00:00"/>
    <s v="Avg of 4 NM Projects"/>
    <n v="22"/>
    <n v="-0.13"/>
    <n v="-7.3033707865168538E-4"/>
    <n v="38.42"/>
    <n v="24.33"/>
    <n v="-3.1629000000000002E-3"/>
  </r>
  <r>
    <x v="6"/>
    <n v="27"/>
    <n v="6"/>
    <x v="1"/>
    <d v="2019-03-27T00:00:00"/>
    <s v="Avg of 4 NM Projects"/>
    <n v="23"/>
    <n v="-0.13"/>
    <n v="-7.3033707865168538E-4"/>
    <n v="27.78"/>
    <n v="24.49"/>
    <n v="-3.1836999999999998E-3"/>
  </r>
  <r>
    <x v="6"/>
    <n v="27"/>
    <n v="6"/>
    <x v="0"/>
    <d v="2019-03-27T00:00:00"/>
    <s v="Avg of 4 NM Projects"/>
    <n v="24"/>
    <n v="-0.13"/>
    <n v="-7.3033707865168538E-4"/>
    <n v="25.7"/>
    <n v="23.53"/>
    <n v="-3.0589000000000002E-3"/>
  </r>
  <r>
    <x v="6"/>
    <n v="28"/>
    <n v="7"/>
    <x v="0"/>
    <d v="2019-03-28T00:00:00"/>
    <s v="Avg of 4 NM Projects"/>
    <n v="1"/>
    <n v="-0.13"/>
    <n v="-7.3033707865168538E-4"/>
    <n v="26.08"/>
    <n v="20.92"/>
    <n v="-2.7196000000000004E-3"/>
  </r>
  <r>
    <x v="6"/>
    <n v="28"/>
    <n v="7"/>
    <x v="0"/>
    <d v="2019-03-28T00:00:00"/>
    <s v="Avg of 4 NM Projects"/>
    <n v="2"/>
    <n v="-0.13"/>
    <n v="-7.3033707865168538E-4"/>
    <n v="25.29"/>
    <n v="21.79"/>
    <n v="-2.8327000000000001E-3"/>
  </r>
  <r>
    <x v="6"/>
    <n v="28"/>
    <n v="7"/>
    <x v="0"/>
    <d v="2019-03-28T00:00:00"/>
    <s v="Avg of 4 NM Projects"/>
    <n v="3"/>
    <n v="-0.39"/>
    <n v="-2.1910112359550564E-3"/>
    <n v="24.71"/>
    <n v="21.01"/>
    <n v="-8.1939000000000005E-3"/>
  </r>
  <r>
    <x v="6"/>
    <n v="28"/>
    <n v="7"/>
    <x v="0"/>
    <d v="2019-03-28T00:00:00"/>
    <s v="Avg of 4 NM Projects"/>
    <n v="4"/>
    <n v="-0.26"/>
    <n v="-1.4606741573033708E-3"/>
    <n v="24.7"/>
    <n v="20.84"/>
    <n v="-5.4184000000000003E-3"/>
  </r>
  <r>
    <x v="6"/>
    <n v="28"/>
    <n v="7"/>
    <x v="0"/>
    <d v="2019-03-28T00:00:00"/>
    <s v="Avg of 4 NM Projects"/>
    <n v="5"/>
    <n v="-0.39"/>
    <n v="-2.1910112359550564E-3"/>
    <n v="25.59"/>
    <n v="21.77"/>
    <n v="-8.4902999999999992E-3"/>
  </r>
  <r>
    <x v="6"/>
    <n v="28"/>
    <n v="7"/>
    <x v="0"/>
    <d v="2019-03-28T00:00:00"/>
    <s v="Avg of 4 NM Projects"/>
    <n v="6"/>
    <n v="-0.13"/>
    <n v="-7.3033707865168538E-4"/>
    <n v="26.83"/>
    <n v="20.83"/>
    <n v="-2.7079000000000001E-3"/>
  </r>
  <r>
    <x v="6"/>
    <n v="28"/>
    <n v="7"/>
    <x v="0"/>
    <d v="2019-03-28T00:00:00"/>
    <s v="Avg of 4 NM Projects"/>
    <n v="7"/>
    <n v="-0.26"/>
    <n v="-1.4606741573033708E-3"/>
    <n v="36"/>
    <n v="23.48"/>
    <n v="-6.1047999999999996E-3"/>
  </r>
  <r>
    <x v="6"/>
    <n v="28"/>
    <n v="7"/>
    <x v="0"/>
    <d v="2019-03-28T00:00:00"/>
    <s v="Avg of 4 NM Projects"/>
    <n v="8"/>
    <n v="7.05"/>
    <n v="3.9606741573033705E-2"/>
    <n v="36.630000000000003"/>
    <n v="25.61"/>
    <n v="0.1805505"/>
  </r>
  <r>
    <x v="6"/>
    <n v="28"/>
    <n v="7"/>
    <x v="0"/>
    <d v="2019-03-28T00:00:00"/>
    <s v="Avg of 4 NM Projects"/>
    <n v="9"/>
    <n v="28.04"/>
    <n v="0.15752808988764044"/>
    <n v="29.9"/>
    <n v="21.72"/>
    <n v="0.60902879999999993"/>
  </r>
  <r>
    <x v="6"/>
    <n v="28"/>
    <n v="7"/>
    <x v="0"/>
    <d v="2019-03-28T00:00:00"/>
    <s v="Avg of 4 NM Projects"/>
    <n v="10"/>
    <n v="31.864999999999995"/>
    <n v="0.17901685393258424"/>
    <n v="25.33"/>
    <n v="21.46"/>
    <n v="0.6838228999999999"/>
  </r>
  <r>
    <x v="6"/>
    <n v="28"/>
    <n v="7"/>
    <x v="0"/>
    <d v="2019-03-28T00:00:00"/>
    <s v="Avg of 4 NM Projects"/>
    <n v="11"/>
    <n v="53.634999999999998"/>
    <n v="0.30132022471910114"/>
    <n v="25.17"/>
    <n v="20.45"/>
    <n v="1.0968357499999999"/>
  </r>
  <r>
    <x v="6"/>
    <n v="28"/>
    <n v="7"/>
    <x v="0"/>
    <d v="2019-03-28T00:00:00"/>
    <s v="Avg of 4 NM Projects"/>
    <n v="12"/>
    <n v="61.179999999999993"/>
    <n v="0.34370786516853929"/>
    <n v="23.06"/>
    <n v="19.68"/>
    <n v="1.2040223999999999"/>
  </r>
  <r>
    <x v="6"/>
    <n v="28"/>
    <n v="7"/>
    <x v="0"/>
    <d v="2019-03-28T00:00:00"/>
    <s v="Avg of 4 NM Projects"/>
    <n v="13"/>
    <n v="54.010000000000005"/>
    <n v="0.30342696629213484"/>
    <n v="22.6"/>
    <n v="20.03"/>
    <n v="1.0818203000000002"/>
  </r>
  <r>
    <x v="6"/>
    <n v="28"/>
    <n v="7"/>
    <x v="0"/>
    <d v="2019-03-28T00:00:00"/>
    <s v="Avg of 4 NM Projects"/>
    <n v="14"/>
    <n v="54.144999999999996"/>
    <n v="0.30418539325842692"/>
    <n v="22.1"/>
    <n v="19.45"/>
    <n v="1.0531202499999999"/>
  </r>
  <r>
    <x v="6"/>
    <n v="28"/>
    <n v="7"/>
    <x v="0"/>
    <d v="2019-03-28T00:00:00"/>
    <s v="Avg of 4 NM Projects"/>
    <n v="15"/>
    <n v="39.034999999999997"/>
    <n v="0.21929775280898875"/>
    <n v="22.06"/>
    <n v="19.309999999999999"/>
    <n v="0.75376584999999985"/>
  </r>
  <r>
    <x v="6"/>
    <n v="28"/>
    <n v="7"/>
    <x v="0"/>
    <d v="2019-03-28T00:00:00"/>
    <s v="Avg of 4 NM Projects"/>
    <n v="16"/>
    <n v="26.75"/>
    <n v="0.1502808988764045"/>
    <n v="22.11"/>
    <n v="19.43"/>
    <n v="0.51975249999999995"/>
  </r>
  <r>
    <x v="6"/>
    <n v="28"/>
    <n v="7"/>
    <x v="0"/>
    <d v="2019-03-28T00:00:00"/>
    <s v="Avg of 4 NM Projects"/>
    <n v="17"/>
    <n v="18.435000000000002"/>
    <n v="0.10356741573033709"/>
    <n v="22.44"/>
    <n v="19.670000000000002"/>
    <n v="0.36261645000000009"/>
  </r>
  <r>
    <x v="6"/>
    <n v="28"/>
    <n v="7"/>
    <x v="0"/>
    <d v="2019-03-28T00:00:00"/>
    <s v="Avg of 4 NM Projects"/>
    <n v="18"/>
    <n v="9.2149999999999999"/>
    <n v="5.1769662921348311E-2"/>
    <n v="24.67"/>
    <n v="21.22"/>
    <n v="0.19554229999999997"/>
  </r>
  <r>
    <x v="6"/>
    <n v="28"/>
    <n v="7"/>
    <x v="0"/>
    <d v="2019-03-28T00:00:00"/>
    <s v="Avg of 4 NM Projects"/>
    <n v="19"/>
    <n v="1.9249999999999998"/>
    <n v="1.0814606741573033E-2"/>
    <n v="24.96"/>
    <n v="25.39"/>
    <n v="4.8875749999999996E-2"/>
  </r>
  <r>
    <x v="6"/>
    <n v="28"/>
    <n v="7"/>
    <x v="0"/>
    <d v="2019-03-28T00:00:00"/>
    <s v="Avg of 4 NM Projects"/>
    <n v="20"/>
    <n v="-0.26"/>
    <n v="-1.4606741573033708E-3"/>
    <n v="30.13"/>
    <n v="30.22"/>
    <n v="-7.8571999999999999E-3"/>
  </r>
  <r>
    <x v="6"/>
    <n v="28"/>
    <n v="7"/>
    <x v="0"/>
    <d v="2019-03-28T00:00:00"/>
    <s v="Avg of 4 NM Projects"/>
    <n v="21"/>
    <n v="-0.13"/>
    <n v="-7.3033707865168538E-4"/>
    <n v="30.15"/>
    <n v="25.15"/>
    <n v="-3.2694999999999998E-3"/>
  </r>
  <r>
    <x v="6"/>
    <n v="28"/>
    <n v="7"/>
    <x v="0"/>
    <d v="2019-03-28T00:00:00"/>
    <s v="Avg of 4 NM Projects"/>
    <n v="22"/>
    <n v="-0.13"/>
    <n v="-7.3033707865168538E-4"/>
    <n v="24.37"/>
    <n v="24.94"/>
    <n v="-3.2422000000000002E-3"/>
  </r>
  <r>
    <x v="6"/>
    <n v="28"/>
    <n v="7"/>
    <x v="0"/>
    <d v="2019-03-28T00:00:00"/>
    <s v="Avg of 4 NM Projects"/>
    <n v="23"/>
    <n v="-0.13"/>
    <n v="-7.3033707865168538E-4"/>
    <n v="23.65"/>
    <n v="30.46"/>
    <n v="-3.9598000000000003E-3"/>
  </r>
  <r>
    <x v="6"/>
    <n v="28"/>
    <n v="7"/>
    <x v="0"/>
    <d v="2019-03-28T00:00:00"/>
    <s v="Avg of 4 NM Projects"/>
    <n v="24"/>
    <n v="0"/>
    <n v="0"/>
    <n v="22.06"/>
    <n v="28.74"/>
    <n v="0"/>
  </r>
  <r>
    <x v="6"/>
    <n v="29"/>
    <n v="1"/>
    <x v="0"/>
    <d v="2019-03-29T00:00:00"/>
    <s v="Avg of 4 NM Projects"/>
    <n v="1"/>
    <n v="-0.26"/>
    <n v="-1.4606741573033708E-3"/>
    <n v="20.55"/>
    <n v="19.920000000000002"/>
    <n v="-5.179200000000001E-3"/>
  </r>
  <r>
    <x v="6"/>
    <n v="29"/>
    <n v="1"/>
    <x v="0"/>
    <d v="2019-03-29T00:00:00"/>
    <s v="Avg of 4 NM Projects"/>
    <n v="2"/>
    <n v="-0.13"/>
    <n v="-7.3033707865168538E-4"/>
    <n v="20.329999999999998"/>
    <n v="18.829999999999998"/>
    <n v="-2.4478999999999998E-3"/>
  </r>
  <r>
    <x v="6"/>
    <n v="29"/>
    <n v="1"/>
    <x v="0"/>
    <d v="2019-03-29T00:00:00"/>
    <s v="Avg of 4 NM Projects"/>
    <n v="3"/>
    <n v="-0.13"/>
    <n v="-7.3033707865168538E-4"/>
    <n v="20.2"/>
    <n v="18.68"/>
    <n v="-2.4283999999999998E-3"/>
  </r>
  <r>
    <x v="6"/>
    <n v="29"/>
    <n v="1"/>
    <x v="0"/>
    <d v="2019-03-29T00:00:00"/>
    <s v="Avg of 4 NM Projects"/>
    <n v="4"/>
    <n v="-0.13"/>
    <n v="-7.3033707865168538E-4"/>
    <n v="20.32"/>
    <n v="19.05"/>
    <n v="-2.4765E-3"/>
  </r>
  <r>
    <x v="6"/>
    <n v="29"/>
    <n v="1"/>
    <x v="0"/>
    <d v="2019-03-29T00:00:00"/>
    <s v="Avg of 4 NM Projects"/>
    <n v="5"/>
    <n v="-0.39"/>
    <n v="-2.1910112359550564E-3"/>
    <n v="20.7"/>
    <n v="20.04"/>
    <n v="-7.8156000000000007E-3"/>
  </r>
  <r>
    <x v="6"/>
    <n v="29"/>
    <n v="1"/>
    <x v="0"/>
    <d v="2019-03-29T00:00:00"/>
    <s v="Avg of 4 NM Projects"/>
    <n v="6"/>
    <n v="-0.26"/>
    <n v="-1.4606741573033708E-3"/>
    <n v="22.16"/>
    <n v="19.95"/>
    <n v="-5.1870000000000006E-3"/>
  </r>
  <r>
    <x v="6"/>
    <n v="29"/>
    <n v="1"/>
    <x v="0"/>
    <d v="2019-03-29T00:00:00"/>
    <s v="Avg of 4 NM Projects"/>
    <n v="7"/>
    <n v="-0.38500000000000001"/>
    <n v="-2.1629213483146067E-3"/>
    <n v="24.9"/>
    <n v="23.15"/>
    <n v="-8.9127499999999988E-3"/>
  </r>
  <r>
    <x v="6"/>
    <n v="29"/>
    <n v="1"/>
    <x v="0"/>
    <d v="2019-03-29T00:00:00"/>
    <s v="Avg of 4 NM Projects"/>
    <n v="8"/>
    <n v="1.665"/>
    <n v="9.3539325842696627E-3"/>
    <n v="26.22"/>
    <n v="32.32"/>
    <n v="5.3812800000000001E-2"/>
  </r>
  <r>
    <x v="6"/>
    <n v="29"/>
    <n v="1"/>
    <x v="0"/>
    <d v="2019-03-29T00:00:00"/>
    <s v="Avg of 4 NM Projects"/>
    <n v="9"/>
    <n v="7.2949999999999999"/>
    <n v="4.0983146067415731E-2"/>
    <n v="28"/>
    <n v="37.99"/>
    <n v="0.27713705"/>
  </r>
  <r>
    <x v="6"/>
    <n v="29"/>
    <n v="1"/>
    <x v="0"/>
    <d v="2019-03-29T00:00:00"/>
    <s v="Avg of 4 NM Projects"/>
    <n v="10"/>
    <n v="17.8"/>
    <n v="0.1"/>
    <n v="30.27"/>
    <n v="38.17"/>
    <n v="0.67942600000000009"/>
  </r>
  <r>
    <x v="6"/>
    <n v="29"/>
    <n v="1"/>
    <x v="0"/>
    <d v="2019-03-29T00:00:00"/>
    <s v="Avg of 4 NM Projects"/>
    <n v="11"/>
    <n v="42.365000000000002"/>
    <n v="0.23800561797752809"/>
    <n v="31.15"/>
    <n v="39.450000000000003"/>
    <n v="1.6712992500000003"/>
  </r>
  <r>
    <x v="6"/>
    <n v="29"/>
    <n v="1"/>
    <x v="0"/>
    <d v="2019-03-29T00:00:00"/>
    <s v="Avg of 4 NM Projects"/>
    <n v="12"/>
    <n v="49.149999999999991"/>
    <n v="0.27612359550561794"/>
    <n v="33.24"/>
    <n v="38.03"/>
    <n v="1.8691744999999995"/>
  </r>
  <r>
    <x v="6"/>
    <n v="29"/>
    <n v="1"/>
    <x v="0"/>
    <d v="2019-03-29T00:00:00"/>
    <s v="Avg of 4 NM Projects"/>
    <n v="13"/>
    <n v="62.974999999999994"/>
    <n v="0.35379213483146066"/>
    <n v="29.02"/>
    <n v="32.31"/>
    <n v="2.0347222500000002"/>
  </r>
  <r>
    <x v="6"/>
    <n v="29"/>
    <n v="1"/>
    <x v="0"/>
    <d v="2019-03-29T00:00:00"/>
    <s v="Avg of 4 NM Projects"/>
    <n v="14"/>
    <n v="66.94"/>
    <n v="0.37606741573033708"/>
    <n v="27.56"/>
    <n v="31.47"/>
    <n v="2.1066018"/>
  </r>
  <r>
    <x v="6"/>
    <n v="29"/>
    <n v="1"/>
    <x v="0"/>
    <d v="2019-03-29T00:00:00"/>
    <s v="Avg of 4 NM Projects"/>
    <n v="15"/>
    <n v="54.019999999999996"/>
    <n v="0.30348314606741572"/>
    <n v="28.19"/>
    <n v="28.45"/>
    <n v="1.5368689999999998"/>
  </r>
  <r>
    <x v="6"/>
    <n v="29"/>
    <n v="1"/>
    <x v="0"/>
    <d v="2019-03-29T00:00:00"/>
    <s v="Avg of 4 NM Projects"/>
    <n v="16"/>
    <n v="37.895000000000003"/>
    <n v="0.2128932584269663"/>
    <n v="25.47"/>
    <n v="25.86"/>
    <n v="0.97996470000000013"/>
  </r>
  <r>
    <x v="6"/>
    <n v="29"/>
    <n v="1"/>
    <x v="0"/>
    <d v="2019-03-29T00:00:00"/>
    <s v="Avg of 4 NM Projects"/>
    <n v="17"/>
    <n v="31.230000000000004"/>
    <n v="0.1754494382022472"/>
    <n v="27.6"/>
    <n v="23.63"/>
    <n v="0.73796490000000003"/>
  </r>
  <r>
    <x v="6"/>
    <n v="29"/>
    <n v="1"/>
    <x v="0"/>
    <d v="2019-03-29T00:00:00"/>
    <s v="Avg of 4 NM Projects"/>
    <n v="18"/>
    <n v="12.295"/>
    <n v="6.9073033707865161E-2"/>
    <n v="29.57"/>
    <n v="24.28"/>
    <n v="0.29852260000000003"/>
  </r>
  <r>
    <x v="6"/>
    <n v="29"/>
    <n v="1"/>
    <x v="0"/>
    <d v="2019-03-29T00:00:00"/>
    <s v="Avg of 4 NM Projects"/>
    <n v="19"/>
    <n v="2.8149999999999999"/>
    <n v="1.5814606741573034E-2"/>
    <n v="28.57"/>
    <n v="28.38"/>
    <n v="7.9889699999999994E-2"/>
  </r>
  <r>
    <x v="6"/>
    <n v="29"/>
    <n v="1"/>
    <x v="0"/>
    <d v="2019-03-29T00:00:00"/>
    <s v="Avg of 4 NM Projects"/>
    <n v="20"/>
    <n v="-0.13"/>
    <n v="-7.3033707865168538E-4"/>
    <n v="34.01"/>
    <n v="32.880000000000003"/>
    <n v="-4.2744000000000011E-3"/>
  </r>
  <r>
    <x v="6"/>
    <n v="29"/>
    <n v="1"/>
    <x v="0"/>
    <d v="2019-03-29T00:00:00"/>
    <s v="Avg of 4 NM Projects"/>
    <n v="21"/>
    <n v="-0.39"/>
    <n v="-2.1910112359550564E-3"/>
    <n v="27.51"/>
    <n v="35.869999999999997"/>
    <n v="-1.39893E-2"/>
  </r>
  <r>
    <x v="6"/>
    <n v="29"/>
    <n v="1"/>
    <x v="0"/>
    <d v="2019-03-29T00:00:00"/>
    <s v="Avg of 4 NM Projects"/>
    <n v="22"/>
    <n v="-0.13"/>
    <n v="-7.3033707865168538E-4"/>
    <n v="25.68"/>
    <n v="24.52"/>
    <n v="-3.1876000000000001E-3"/>
  </r>
  <r>
    <x v="6"/>
    <n v="29"/>
    <n v="1"/>
    <x v="0"/>
    <d v="2019-03-29T00:00:00"/>
    <s v="Avg of 4 NM Projects"/>
    <n v="23"/>
    <n v="-0.13"/>
    <n v="-7.3033707865168538E-4"/>
    <n v="23.24"/>
    <n v="23.77"/>
    <n v="-3.0901000000000001E-3"/>
  </r>
  <r>
    <x v="6"/>
    <n v="29"/>
    <n v="1"/>
    <x v="0"/>
    <d v="2019-03-29T00:00:00"/>
    <s v="Avg of 4 NM Projects"/>
    <n v="24"/>
    <n v="-0.13"/>
    <n v="-7.3033707865168538E-4"/>
    <n v="23.12"/>
    <n v="22.86"/>
    <n v="-2.9718000000000001E-3"/>
  </r>
  <r>
    <x v="6"/>
    <n v="30"/>
    <n v="2"/>
    <x v="0"/>
    <d v="2019-03-30T00:00:00"/>
    <s v="Avg of 4 NM Projects"/>
    <n v="1"/>
    <n v="-0.13"/>
    <n v="-7.3033707865168538E-4"/>
    <n v="28.46"/>
    <n v="22.68"/>
    <n v="-2.9483999999999999E-3"/>
  </r>
  <r>
    <x v="6"/>
    <n v="30"/>
    <n v="2"/>
    <x v="0"/>
    <d v="2019-03-30T00:00:00"/>
    <s v="Avg of 4 NM Projects"/>
    <n v="2"/>
    <n v="-0.13"/>
    <n v="-7.3033707865168538E-4"/>
    <n v="27.78"/>
    <n v="24.96"/>
    <n v="-3.2447999999999999E-3"/>
  </r>
  <r>
    <x v="6"/>
    <n v="30"/>
    <n v="2"/>
    <x v="0"/>
    <d v="2019-03-30T00:00:00"/>
    <s v="Avg of 4 NM Projects"/>
    <n v="3"/>
    <n v="-0.13"/>
    <n v="-7.3033707865168538E-4"/>
    <n v="25.31"/>
    <n v="23.12"/>
    <n v="-3.0056000000000002E-3"/>
  </r>
  <r>
    <x v="6"/>
    <n v="30"/>
    <n v="2"/>
    <x v="0"/>
    <d v="2019-03-30T00:00:00"/>
    <s v="Avg of 4 NM Projects"/>
    <n v="4"/>
    <n v="-0.13"/>
    <n v="-7.3033707865168538E-4"/>
    <n v="23.12"/>
    <n v="23"/>
    <n v="-2.99E-3"/>
  </r>
  <r>
    <x v="6"/>
    <n v="30"/>
    <n v="2"/>
    <x v="0"/>
    <d v="2019-03-30T00:00:00"/>
    <s v="Avg of 4 NM Projects"/>
    <n v="5"/>
    <n v="-0.39"/>
    <n v="-2.1910112359550564E-3"/>
    <n v="23.6"/>
    <n v="23.07"/>
    <n v="-8.9973000000000015E-3"/>
  </r>
  <r>
    <x v="6"/>
    <n v="30"/>
    <n v="2"/>
    <x v="0"/>
    <d v="2019-03-30T00:00:00"/>
    <s v="Avg of 4 NM Projects"/>
    <n v="6"/>
    <n v="-0.13"/>
    <n v="-7.3033707865168538E-4"/>
    <n v="23.84"/>
    <n v="23.03"/>
    <n v="-2.9939000000000003E-3"/>
  </r>
  <r>
    <x v="6"/>
    <n v="30"/>
    <n v="2"/>
    <x v="0"/>
    <d v="2019-03-30T00:00:00"/>
    <s v="Avg of 4 NM Projects"/>
    <n v="7"/>
    <n v="-0.26"/>
    <n v="-1.4606741573033708E-3"/>
    <n v="25.47"/>
    <n v="22.54"/>
    <n v="-5.8604E-3"/>
  </r>
  <r>
    <x v="6"/>
    <n v="30"/>
    <n v="2"/>
    <x v="1"/>
    <d v="2019-03-30T00:00:00"/>
    <s v="Avg of 4 NM Projects"/>
    <n v="8"/>
    <n v="0"/>
    <n v="0"/>
    <n v="23.44"/>
    <n v="21.19"/>
    <n v="0"/>
  </r>
  <r>
    <x v="6"/>
    <n v="30"/>
    <n v="2"/>
    <x v="1"/>
    <d v="2019-03-30T00:00:00"/>
    <s v="Avg of 4 NM Projects"/>
    <n v="9"/>
    <n v="2.0499999999999998"/>
    <n v="1.1516853932584269E-2"/>
    <n v="30.7"/>
    <n v="20.43"/>
    <n v="4.1881499999999995E-2"/>
  </r>
  <r>
    <x v="6"/>
    <n v="30"/>
    <n v="2"/>
    <x v="1"/>
    <d v="2019-03-30T00:00:00"/>
    <s v="Avg of 4 NM Projects"/>
    <n v="10"/>
    <n v="5.7649999999999997"/>
    <n v="3.2387640449438197E-2"/>
    <n v="33.17"/>
    <n v="24.62"/>
    <n v="0.14193430000000001"/>
  </r>
  <r>
    <x v="6"/>
    <n v="30"/>
    <n v="2"/>
    <x v="1"/>
    <d v="2019-03-30T00:00:00"/>
    <s v="Avg of 4 NM Projects"/>
    <n v="11"/>
    <n v="14.455"/>
    <n v="8.1207865168539325E-2"/>
    <n v="30.99"/>
    <n v="20.43"/>
    <n v="0.29531564999999999"/>
  </r>
  <r>
    <x v="6"/>
    <n v="30"/>
    <n v="2"/>
    <x v="1"/>
    <d v="2019-03-30T00:00:00"/>
    <s v="Avg of 4 NM Projects"/>
    <n v="12"/>
    <n v="34.18"/>
    <n v="0.19202247191011235"/>
    <n v="31.56"/>
    <n v="19.84"/>
    <n v="0.67813120000000005"/>
  </r>
  <r>
    <x v="6"/>
    <n v="30"/>
    <n v="2"/>
    <x v="1"/>
    <d v="2019-03-30T00:00:00"/>
    <s v="Avg of 4 NM Projects"/>
    <n v="13"/>
    <n v="44.03"/>
    <n v="0.24735955056179776"/>
    <n v="24.85"/>
    <n v="20.170000000000002"/>
    <n v="0.88808510000000007"/>
  </r>
  <r>
    <x v="6"/>
    <n v="30"/>
    <n v="2"/>
    <x v="1"/>
    <d v="2019-03-30T00:00:00"/>
    <s v="Avg of 4 NM Projects"/>
    <n v="14"/>
    <n v="33.535000000000004"/>
    <n v="0.1883988764044944"/>
    <n v="22.61"/>
    <n v="18.28"/>
    <n v="0.61301980000000011"/>
  </r>
  <r>
    <x v="6"/>
    <n v="30"/>
    <n v="2"/>
    <x v="1"/>
    <d v="2019-03-30T00:00:00"/>
    <s v="Avg of 4 NM Projects"/>
    <n v="15"/>
    <n v="30.59"/>
    <n v="0.17185393258426968"/>
    <n v="21.72"/>
    <n v="17.43"/>
    <n v="0.53318370000000004"/>
  </r>
  <r>
    <x v="6"/>
    <n v="30"/>
    <n v="2"/>
    <x v="1"/>
    <d v="2019-03-30T00:00:00"/>
    <s v="Avg of 4 NM Projects"/>
    <n v="16"/>
    <n v="21.5"/>
    <n v="0.12078651685393259"/>
    <n v="21.82"/>
    <n v="18.22"/>
    <n v="0.39172999999999997"/>
  </r>
  <r>
    <x v="6"/>
    <n v="30"/>
    <n v="2"/>
    <x v="1"/>
    <d v="2019-03-30T00:00:00"/>
    <s v="Avg of 4 NM Projects"/>
    <n v="17"/>
    <n v="13.315"/>
    <n v="7.4803370786516846E-2"/>
    <n v="21.76"/>
    <n v="18.37"/>
    <n v="0.24459655"/>
  </r>
  <r>
    <x v="6"/>
    <n v="30"/>
    <n v="2"/>
    <x v="1"/>
    <d v="2019-03-30T00:00:00"/>
    <s v="Avg of 4 NM Projects"/>
    <n v="18"/>
    <n v="7.42"/>
    <n v="4.1685393258426968E-2"/>
    <n v="21.97"/>
    <n v="19.05"/>
    <n v="0.141351"/>
  </r>
  <r>
    <x v="6"/>
    <n v="30"/>
    <n v="2"/>
    <x v="1"/>
    <d v="2019-03-30T00:00:00"/>
    <s v="Avg of 4 NM Projects"/>
    <n v="19"/>
    <n v="2.81"/>
    <n v="1.5786516853932585E-2"/>
    <n v="24.59"/>
    <n v="19.96"/>
    <n v="5.6087600000000001E-2"/>
  </r>
  <r>
    <x v="6"/>
    <n v="30"/>
    <n v="2"/>
    <x v="1"/>
    <d v="2019-03-30T00:00:00"/>
    <s v="Avg of 4 NM Projects"/>
    <n v="20"/>
    <n v="-0.26"/>
    <n v="-1.4606741573033708E-3"/>
    <n v="32.46"/>
    <n v="23.09"/>
    <n v="-6.0033999999999999E-3"/>
  </r>
  <r>
    <x v="6"/>
    <n v="30"/>
    <n v="2"/>
    <x v="1"/>
    <d v="2019-03-30T00:00:00"/>
    <s v="Avg of 4 NM Projects"/>
    <n v="21"/>
    <n v="-0.13"/>
    <n v="-7.3033707865168538E-4"/>
    <n v="34.369999999999997"/>
    <n v="21.48"/>
    <n v="-2.7924E-3"/>
  </r>
  <r>
    <x v="6"/>
    <n v="30"/>
    <n v="2"/>
    <x v="1"/>
    <d v="2019-03-30T00:00:00"/>
    <s v="Avg of 4 NM Projects"/>
    <n v="22"/>
    <n v="-0.13"/>
    <n v="-7.3033707865168538E-4"/>
    <n v="24.9"/>
    <n v="22.51"/>
    <n v="-2.9263000000000002E-3"/>
  </r>
  <r>
    <x v="6"/>
    <n v="30"/>
    <n v="2"/>
    <x v="1"/>
    <d v="2019-03-30T00:00:00"/>
    <s v="Avg of 4 NM Projects"/>
    <n v="23"/>
    <n v="-0.26"/>
    <n v="-1.4606741573033708E-3"/>
    <n v="23.18"/>
    <n v="19.53"/>
    <n v="-5.0778000000000004E-3"/>
  </r>
  <r>
    <x v="6"/>
    <n v="30"/>
    <n v="2"/>
    <x v="0"/>
    <d v="2019-03-30T00:00:00"/>
    <s v="Avg of 4 NM Projects"/>
    <n v="24"/>
    <n v="-0.26"/>
    <n v="-1.4606741573033708E-3"/>
    <n v="21.64"/>
    <n v="20.46"/>
    <n v="-5.3196000000000007E-3"/>
  </r>
  <r>
    <x v="6"/>
    <n v="31"/>
    <n v="3"/>
    <x v="0"/>
    <d v="2019-03-31T00:00:00"/>
    <s v="Avg of 4 NM Projects"/>
    <n v="1"/>
    <n v="-0.13"/>
    <n v="-7.3033707865168538E-4"/>
    <n v="19.989999999999998"/>
    <n v="18.28"/>
    <n v="-2.3764000000000003E-3"/>
  </r>
  <r>
    <x v="6"/>
    <n v="31"/>
    <n v="3"/>
    <x v="0"/>
    <d v="2019-03-31T00:00:00"/>
    <s v="Avg of 4 NM Projects"/>
    <n v="2"/>
    <n v="-0.13"/>
    <n v="-7.3033707865168538E-4"/>
    <n v="19.690000000000001"/>
    <n v="15.91"/>
    <n v="-2.0683000000000003E-3"/>
  </r>
  <r>
    <x v="6"/>
    <n v="31"/>
    <n v="3"/>
    <x v="0"/>
    <d v="2019-03-31T00:00:00"/>
    <s v="Avg of 4 NM Projects"/>
    <n v="3"/>
    <n v="-0.13"/>
    <n v="-7.3033707865168538E-4"/>
    <n v="18.45"/>
    <n v="10.38"/>
    <n v="-1.3494000000000002E-3"/>
  </r>
  <r>
    <x v="6"/>
    <n v="31"/>
    <n v="3"/>
    <x v="0"/>
    <d v="2019-03-31T00:00:00"/>
    <s v="Avg of 4 NM Projects"/>
    <n v="4"/>
    <n v="-0.13"/>
    <n v="-7.3033707865168538E-4"/>
    <n v="18.37"/>
    <n v="16.510000000000002"/>
    <n v="-2.1463000000000003E-3"/>
  </r>
  <r>
    <x v="6"/>
    <n v="31"/>
    <n v="3"/>
    <x v="0"/>
    <d v="2019-03-31T00:00:00"/>
    <s v="Avg of 4 NM Projects"/>
    <n v="5"/>
    <n v="-0.13"/>
    <n v="-7.3033707865168538E-4"/>
    <n v="18.329999999999998"/>
    <n v="7.77"/>
    <n v="-1.0101000000000001E-3"/>
  </r>
  <r>
    <x v="6"/>
    <n v="31"/>
    <n v="3"/>
    <x v="0"/>
    <d v="2019-03-31T00:00:00"/>
    <s v="Avg of 4 NM Projects"/>
    <n v="6"/>
    <n v="-0.52"/>
    <n v="-2.9213483146067415E-3"/>
    <n v="18.329999999999998"/>
    <n v="15.47"/>
    <n v="-8.0444000000000019E-3"/>
  </r>
  <r>
    <x v="6"/>
    <n v="31"/>
    <n v="3"/>
    <x v="0"/>
    <d v="2019-03-31T00:00:00"/>
    <s v="Avg of 4 NM Projects"/>
    <n v="7"/>
    <n v="0.255"/>
    <n v="1.4325842696629213E-3"/>
    <n v="18.420000000000002"/>
    <n v="12.82"/>
    <n v="3.2691000000000005E-3"/>
  </r>
  <r>
    <x v="6"/>
    <n v="31"/>
    <n v="3"/>
    <x v="1"/>
    <d v="2019-03-31T00:00:00"/>
    <s v="Avg of 4 NM Projects"/>
    <n v="8"/>
    <n v="17.790000000000003"/>
    <n v="9.9943820224719121E-2"/>
    <n v="18.329999999999998"/>
    <n v="14.64"/>
    <n v="0.26044560000000005"/>
  </r>
  <r>
    <x v="6"/>
    <n v="31"/>
    <n v="3"/>
    <x v="1"/>
    <d v="2019-03-31T00:00:00"/>
    <s v="Avg of 4 NM Projects"/>
    <n v="9"/>
    <n v="48.379999999999995"/>
    <n v="0.27179775280898871"/>
    <n v="19.47"/>
    <n v="16.739999999999998"/>
    <n v="0.80988119999999986"/>
  </r>
  <r>
    <x v="6"/>
    <n v="31"/>
    <n v="3"/>
    <x v="1"/>
    <d v="2019-03-31T00:00:00"/>
    <s v="Avg of 4 NM Projects"/>
    <n v="10"/>
    <n v="63.749999999999993"/>
    <n v="0.3581460674157303"/>
    <n v="23.23"/>
    <n v="3.18"/>
    <n v="0.20272499999999999"/>
  </r>
  <r>
    <x v="6"/>
    <n v="31"/>
    <n v="3"/>
    <x v="1"/>
    <d v="2019-03-31T00:00:00"/>
    <s v="Avg of 4 NM Projects"/>
    <n v="11"/>
    <n v="69.38000000000001"/>
    <n v="0.38977528089887647"/>
    <n v="23.18"/>
    <n v="14.92"/>
    <n v="1.0351496000000002"/>
  </r>
  <r>
    <x v="6"/>
    <n v="31"/>
    <n v="3"/>
    <x v="1"/>
    <d v="2019-03-31T00:00:00"/>
    <s v="Avg of 4 NM Projects"/>
    <n v="12"/>
    <n v="75.644999999999996"/>
    <n v="0.42497191011235952"/>
    <n v="24.38"/>
    <n v="22.62"/>
    <n v="1.7110898999999999"/>
  </r>
  <r>
    <x v="6"/>
    <n v="31"/>
    <n v="3"/>
    <x v="1"/>
    <d v="2019-03-31T00:00:00"/>
    <s v="Avg of 4 NM Projects"/>
    <n v="13"/>
    <n v="75.649999999999991"/>
    <n v="0.42499999999999993"/>
    <n v="29.66"/>
    <n v="28.15"/>
    <n v="2.1295474999999997"/>
  </r>
  <r>
    <x v="6"/>
    <n v="31"/>
    <n v="3"/>
    <x v="1"/>
    <d v="2019-03-31T00:00:00"/>
    <s v="Avg of 4 NM Projects"/>
    <n v="14"/>
    <n v="57.09"/>
    <n v="0.32073033707865173"/>
    <n v="23.1"/>
    <n v="30.54"/>
    <n v="1.7435286000000001"/>
  </r>
  <r>
    <x v="6"/>
    <n v="31"/>
    <n v="3"/>
    <x v="1"/>
    <d v="2019-03-31T00:00:00"/>
    <s v="Avg of 4 NM Projects"/>
    <n v="15"/>
    <n v="45.945"/>
    <n v="0.2581179775280899"/>
    <n v="22.48"/>
    <n v="31.83"/>
    <n v="1.4624293499999999"/>
  </r>
  <r>
    <x v="6"/>
    <n v="31"/>
    <n v="3"/>
    <x v="1"/>
    <d v="2019-03-31T00:00:00"/>
    <s v="Avg of 4 NM Projects"/>
    <n v="16"/>
    <n v="58.494999999999997"/>
    <n v="0.32862359550561798"/>
    <n v="22.45"/>
    <n v="34.15"/>
    <n v="1.99760425"/>
  </r>
  <r>
    <x v="6"/>
    <n v="31"/>
    <n v="3"/>
    <x v="1"/>
    <d v="2019-03-31T00:00:00"/>
    <s v="Avg of 4 NM Projects"/>
    <n v="17"/>
    <n v="45.050000000000004"/>
    <n v="0.25308988764044948"/>
    <n v="22.68"/>
    <n v="34.15"/>
    <n v="1.5384575"/>
  </r>
  <r>
    <x v="6"/>
    <n v="31"/>
    <n v="3"/>
    <x v="1"/>
    <d v="2019-03-31T00:00:00"/>
    <s v="Avg of 4 NM Projects"/>
    <n v="18"/>
    <n v="17.28"/>
    <n v="9.7078651685393258E-2"/>
    <n v="25"/>
    <n v="31.23"/>
    <n v="0.53965439999999998"/>
  </r>
  <r>
    <x v="6"/>
    <n v="31"/>
    <n v="3"/>
    <x v="1"/>
    <d v="2019-03-31T00:00:00"/>
    <s v="Avg of 4 NM Projects"/>
    <n v="19"/>
    <n v="3.0749999999999997"/>
    <n v="1.7275280898876404E-2"/>
    <n v="27.99"/>
    <n v="29.47"/>
    <n v="9.0620249999999986E-2"/>
  </r>
  <r>
    <x v="6"/>
    <n v="31"/>
    <n v="3"/>
    <x v="1"/>
    <d v="2019-03-31T00:00:00"/>
    <s v="Avg of 4 NM Projects"/>
    <n v="20"/>
    <n v="-0.39"/>
    <n v="-2.1910112359550564E-3"/>
    <n v="36.44"/>
    <n v="30.56"/>
    <n v="-1.1918400000000001E-2"/>
  </r>
  <r>
    <x v="6"/>
    <n v="31"/>
    <n v="3"/>
    <x v="1"/>
    <d v="2019-03-31T00:00:00"/>
    <s v="Avg of 4 NM Projects"/>
    <n v="21"/>
    <n v="-0.39"/>
    <n v="-2.1910112359550564E-3"/>
    <n v="34.729999999999997"/>
    <n v="36.97"/>
    <n v="-1.44183E-2"/>
  </r>
  <r>
    <x v="6"/>
    <n v="31"/>
    <n v="3"/>
    <x v="1"/>
    <d v="2019-03-31T00:00:00"/>
    <s v="Avg of 4 NM Projects"/>
    <n v="22"/>
    <n v="-0.13"/>
    <n v="-7.3033707865168538E-4"/>
    <n v="29.68"/>
    <n v="33.42"/>
    <n v="-4.3446000000000005E-3"/>
  </r>
  <r>
    <x v="6"/>
    <n v="31"/>
    <n v="3"/>
    <x v="1"/>
    <d v="2019-03-31T00:00:00"/>
    <s v="Avg of 4 NM Projects"/>
    <n v="23"/>
    <n v="-0.26"/>
    <n v="-1.4606741573033708E-3"/>
    <n v="24.24"/>
    <n v="22.36"/>
    <n v="-5.8136000000000004E-3"/>
  </r>
  <r>
    <x v="6"/>
    <n v="31"/>
    <n v="3"/>
    <x v="0"/>
    <d v="2019-03-31T00:00:00"/>
    <s v="Avg of 4 NM Projects"/>
    <n v="24"/>
    <n v="-0.13"/>
    <n v="-7.3033707865168538E-4"/>
    <n v="23.14"/>
    <n v="18.07"/>
    <n v="-2.3490999999999998E-3"/>
  </r>
  <r>
    <x v="7"/>
    <n v="1"/>
    <n v="1"/>
    <x v="0"/>
    <d v="2019-04-01T00:00:00"/>
    <s v="Avg of 4 NM Projects"/>
    <n v="1"/>
    <n v="-0.13"/>
    <n v="-7.3033707865168538E-4"/>
    <n v="19.97"/>
    <n v="18.239999999999998"/>
    <n v="-2.3712E-3"/>
  </r>
  <r>
    <x v="7"/>
    <n v="1"/>
    <n v="1"/>
    <x v="0"/>
    <d v="2019-04-01T00:00:00"/>
    <s v="Avg of 4 NM Projects"/>
    <n v="2"/>
    <n v="-0.13"/>
    <n v="-7.3033707865168538E-4"/>
    <n v="18.59"/>
    <n v="19.21"/>
    <n v="-2.4973E-3"/>
  </r>
  <r>
    <x v="7"/>
    <n v="1"/>
    <n v="1"/>
    <x v="0"/>
    <d v="2019-04-01T00:00:00"/>
    <s v="Avg of 4 NM Projects"/>
    <n v="3"/>
    <n v="-0.26"/>
    <n v="-1.4606741573033708E-3"/>
    <n v="18.63"/>
    <n v="20.11"/>
    <n v="-5.2285999999999999E-3"/>
  </r>
  <r>
    <x v="7"/>
    <n v="1"/>
    <n v="1"/>
    <x v="0"/>
    <d v="2019-04-01T00:00:00"/>
    <s v="Avg of 4 NM Projects"/>
    <n v="4"/>
    <n v="-0.13"/>
    <n v="-7.3033707865168538E-4"/>
    <n v="18.690000000000001"/>
    <n v="18.57"/>
    <n v="-2.4140999999999998E-3"/>
  </r>
  <r>
    <x v="7"/>
    <n v="1"/>
    <n v="1"/>
    <x v="0"/>
    <d v="2019-04-01T00:00:00"/>
    <s v="Avg of 4 NM Projects"/>
    <n v="5"/>
    <n v="-0.13"/>
    <n v="-7.3033707865168538E-4"/>
    <n v="18.87"/>
    <n v="18.21"/>
    <n v="-2.3673000000000001E-3"/>
  </r>
  <r>
    <x v="7"/>
    <n v="1"/>
    <n v="1"/>
    <x v="0"/>
    <d v="2019-04-01T00:00:00"/>
    <s v="Avg of 4 NM Projects"/>
    <n v="6"/>
    <n v="-0.13"/>
    <n v="-7.3033707865168538E-4"/>
    <n v="25.09"/>
    <n v="19.88"/>
    <n v="-2.5844000000000002E-3"/>
  </r>
  <r>
    <x v="7"/>
    <n v="1"/>
    <n v="1"/>
    <x v="0"/>
    <d v="2019-04-01T00:00:00"/>
    <s v="Avg of 4 NM Projects"/>
    <n v="7"/>
    <n v="-0.26"/>
    <n v="-1.4606741573033708E-3"/>
    <n v="33.47"/>
    <n v="25.58"/>
    <n v="-6.6507999999999992E-3"/>
  </r>
  <r>
    <x v="7"/>
    <n v="1"/>
    <n v="1"/>
    <x v="0"/>
    <d v="2019-04-01T00:00:00"/>
    <s v="Avg of 4 NM Projects"/>
    <n v="8"/>
    <n v="3.0700000000000003"/>
    <n v="1.7247191011235955E-2"/>
    <n v="38.96"/>
    <n v="36.090000000000003"/>
    <n v="0.11079630000000001"/>
  </r>
  <r>
    <x v="7"/>
    <n v="1"/>
    <n v="1"/>
    <x v="0"/>
    <d v="2019-04-01T00:00:00"/>
    <s v="Avg of 4 NM Projects"/>
    <n v="9"/>
    <n v="21.895000000000003"/>
    <n v="0.12300561797752811"/>
    <n v="29.93"/>
    <n v="23.97"/>
    <n v="0.52482315000000002"/>
  </r>
  <r>
    <x v="7"/>
    <n v="1"/>
    <n v="1"/>
    <x v="0"/>
    <d v="2019-04-01T00:00:00"/>
    <s v="Avg of 4 NM Projects"/>
    <n v="10"/>
    <n v="50.43"/>
    <n v="0.28331460674157305"/>
    <n v="25.97"/>
    <n v="18.25"/>
    <n v="0.92034749999999999"/>
  </r>
  <r>
    <x v="7"/>
    <n v="1"/>
    <n v="1"/>
    <x v="0"/>
    <d v="2019-04-01T00:00:00"/>
    <s v="Avg of 4 NM Projects"/>
    <n v="11"/>
    <n v="72.19"/>
    <n v="0.40556179775280898"/>
    <n v="25.57"/>
    <n v="19.73"/>
    <n v="1.4243087000000001"/>
  </r>
  <r>
    <x v="7"/>
    <n v="1"/>
    <n v="1"/>
    <x v="0"/>
    <d v="2019-04-01T00:00:00"/>
    <s v="Avg of 4 NM Projects"/>
    <n v="12"/>
    <n v="81.790000000000006"/>
    <n v="0.45949438202247195"/>
    <n v="24.58"/>
    <n v="19.52"/>
    <n v="1.5965408000000001"/>
  </r>
  <r>
    <x v="7"/>
    <n v="1"/>
    <n v="1"/>
    <x v="0"/>
    <d v="2019-04-01T00:00:00"/>
    <s v="Avg of 4 NM Projects"/>
    <n v="13"/>
    <n v="80.900000000000006"/>
    <n v="0.45449438202247194"/>
    <n v="24.3"/>
    <n v="19.489999999999998"/>
    <n v="1.5767409999999999"/>
  </r>
  <r>
    <x v="7"/>
    <n v="1"/>
    <n v="1"/>
    <x v="0"/>
    <d v="2019-04-01T00:00:00"/>
    <s v="Avg of 4 NM Projects"/>
    <n v="14"/>
    <n v="98.814999999999998"/>
    <n v="0.55514044943820229"/>
    <n v="24.02"/>
    <n v="14.34"/>
    <n v="1.4170071"/>
  </r>
  <r>
    <x v="7"/>
    <n v="1"/>
    <n v="1"/>
    <x v="0"/>
    <d v="2019-04-01T00:00:00"/>
    <s v="Avg of 4 NM Projects"/>
    <n v="15"/>
    <n v="105.22"/>
    <n v="0.59112359550561799"/>
    <n v="23.96"/>
    <n v="16.559999999999999"/>
    <n v="1.7424431999999999"/>
  </r>
  <r>
    <x v="7"/>
    <n v="1"/>
    <n v="1"/>
    <x v="0"/>
    <d v="2019-04-01T00:00:00"/>
    <s v="Avg of 4 NM Projects"/>
    <n v="16"/>
    <n v="91.9"/>
    <n v="0.51629213483146075"/>
    <n v="23.67"/>
    <n v="11.8"/>
    <n v="1.0844200000000002"/>
  </r>
  <r>
    <x v="7"/>
    <n v="1"/>
    <n v="1"/>
    <x v="0"/>
    <d v="2019-04-01T00:00:00"/>
    <s v="Avg of 4 NM Projects"/>
    <n v="17"/>
    <n v="71.295000000000016"/>
    <n v="0.40053370786516862"/>
    <n v="24.53"/>
    <n v="18.66"/>
    <n v="1.3303647000000003"/>
  </r>
  <r>
    <x v="7"/>
    <n v="1"/>
    <n v="1"/>
    <x v="0"/>
    <d v="2019-04-01T00:00:00"/>
    <s v="Avg of 4 NM Projects"/>
    <n v="18"/>
    <n v="48.26"/>
    <n v="0.27112359550561799"/>
    <n v="26.47"/>
    <n v="20.47"/>
    <n v="0.98788219999999993"/>
  </r>
  <r>
    <x v="7"/>
    <n v="1"/>
    <n v="1"/>
    <x v="0"/>
    <d v="2019-04-01T00:00:00"/>
    <s v="Avg of 4 NM Projects"/>
    <n v="19"/>
    <n v="15.37"/>
    <n v="8.6348314606741569E-2"/>
    <n v="33.65"/>
    <n v="24.92"/>
    <n v="0.38302039999999998"/>
  </r>
  <r>
    <x v="7"/>
    <n v="1"/>
    <n v="1"/>
    <x v="0"/>
    <d v="2019-04-01T00:00:00"/>
    <s v="Avg of 4 NM Projects"/>
    <n v="20"/>
    <n v="0"/>
    <n v="0"/>
    <n v="38.24"/>
    <n v="31.38"/>
    <n v="0"/>
  </r>
  <r>
    <x v="7"/>
    <n v="1"/>
    <n v="1"/>
    <x v="0"/>
    <d v="2019-04-01T00:00:00"/>
    <s v="Avg of 4 NM Projects"/>
    <n v="21"/>
    <n v="-0.26"/>
    <n v="-1.4606741573033708E-3"/>
    <n v="41.5"/>
    <n v="36.1"/>
    <n v="-9.3860000000000002E-3"/>
  </r>
  <r>
    <x v="7"/>
    <n v="1"/>
    <n v="1"/>
    <x v="0"/>
    <d v="2019-04-01T00:00:00"/>
    <s v="Avg of 4 NM Projects"/>
    <n v="22"/>
    <n v="-0.13"/>
    <n v="-7.3033707865168538E-4"/>
    <n v="34.590000000000003"/>
    <n v="26.15"/>
    <n v="-3.3994999999999997E-3"/>
  </r>
  <r>
    <x v="7"/>
    <n v="1"/>
    <n v="1"/>
    <x v="0"/>
    <d v="2019-04-01T00:00:00"/>
    <s v="Avg of 4 NM Projects"/>
    <n v="23"/>
    <n v="-0.13"/>
    <n v="-7.3033707865168538E-4"/>
    <n v="26.56"/>
    <n v="25.32"/>
    <n v="-3.2916000000000004E-3"/>
  </r>
  <r>
    <x v="7"/>
    <n v="1"/>
    <n v="1"/>
    <x v="0"/>
    <d v="2019-04-01T00:00:00"/>
    <s v="Avg of 4 NM Projects"/>
    <n v="24"/>
    <n v="-0.39"/>
    <n v="-2.1910112359550564E-3"/>
    <n v="25.45"/>
    <n v="26.92"/>
    <n v="-1.0498800000000001E-2"/>
  </r>
  <r>
    <x v="7"/>
    <n v="2"/>
    <n v="2"/>
    <x v="0"/>
    <d v="2019-04-02T00:00:00"/>
    <s v="Avg of 4 NM Projects"/>
    <n v="1"/>
    <n v="-0.13"/>
    <n v="-7.3033707865168538E-4"/>
    <n v="24.51"/>
    <n v="20.59"/>
    <n v="-2.6766999999999997E-3"/>
  </r>
  <r>
    <x v="7"/>
    <n v="2"/>
    <n v="2"/>
    <x v="0"/>
    <d v="2019-04-02T00:00:00"/>
    <s v="Avg of 4 NM Projects"/>
    <n v="2"/>
    <n v="-0.13"/>
    <n v="-7.3033707865168538E-4"/>
    <n v="23.33"/>
    <n v="21.07"/>
    <n v="-2.7391E-3"/>
  </r>
  <r>
    <x v="7"/>
    <n v="2"/>
    <n v="2"/>
    <x v="0"/>
    <d v="2019-04-02T00:00:00"/>
    <s v="Avg of 4 NM Projects"/>
    <n v="3"/>
    <n v="-0.26"/>
    <n v="-1.4606741573033708E-3"/>
    <n v="22.83"/>
    <n v="21.15"/>
    <n v="-5.4989999999999995E-3"/>
  </r>
  <r>
    <x v="7"/>
    <n v="2"/>
    <n v="2"/>
    <x v="0"/>
    <d v="2019-04-02T00:00:00"/>
    <s v="Avg of 4 NM Projects"/>
    <n v="4"/>
    <n v="-0.26"/>
    <n v="-1.4606741573033708E-3"/>
    <n v="22.69"/>
    <n v="22.01"/>
    <n v="-5.7226000000000004E-3"/>
  </r>
  <r>
    <x v="7"/>
    <n v="2"/>
    <n v="2"/>
    <x v="0"/>
    <d v="2019-04-02T00:00:00"/>
    <s v="Avg of 4 NM Projects"/>
    <n v="5"/>
    <n v="-0.13"/>
    <n v="-7.3033707865168538E-4"/>
    <n v="24.38"/>
    <n v="23.56"/>
    <n v="-3.0627999999999996E-3"/>
  </r>
  <r>
    <x v="7"/>
    <n v="2"/>
    <n v="2"/>
    <x v="0"/>
    <d v="2019-04-02T00:00:00"/>
    <s v="Avg of 4 NM Projects"/>
    <n v="6"/>
    <n v="-0.13"/>
    <n v="-7.3033707865168538E-4"/>
    <n v="30.13"/>
    <n v="29.99"/>
    <n v="-3.8986999999999997E-3"/>
  </r>
  <r>
    <x v="7"/>
    <n v="2"/>
    <n v="2"/>
    <x v="0"/>
    <d v="2019-04-02T00:00:00"/>
    <s v="Avg of 4 NM Projects"/>
    <n v="7"/>
    <n v="0.13"/>
    <n v="7.3033707865168538E-4"/>
    <n v="38.9"/>
    <n v="36.85"/>
    <n v="4.7905000000000005E-3"/>
  </r>
  <r>
    <x v="7"/>
    <n v="2"/>
    <n v="2"/>
    <x v="1"/>
    <d v="2019-04-02T00:00:00"/>
    <s v="Avg of 4 NM Projects"/>
    <n v="8"/>
    <n v="15.24"/>
    <n v="8.5617977528089889E-2"/>
    <n v="39.049999999999997"/>
    <n v="37.880000000000003"/>
    <n v="0.5772912"/>
  </r>
  <r>
    <x v="7"/>
    <n v="2"/>
    <n v="2"/>
    <x v="1"/>
    <d v="2019-04-02T00:00:00"/>
    <s v="Avg of 4 NM Projects"/>
    <n v="9"/>
    <n v="61.314999999999998"/>
    <n v="0.34446629213483143"/>
    <n v="34.630000000000003"/>
    <n v="35.47"/>
    <n v="2.1748430499999998"/>
  </r>
  <r>
    <x v="7"/>
    <n v="2"/>
    <n v="2"/>
    <x v="1"/>
    <d v="2019-04-02T00:00:00"/>
    <s v="Avg of 4 NM Projects"/>
    <n v="10"/>
    <n v="87.424999999999997"/>
    <n v="0.49115168539325843"/>
    <n v="28.19"/>
    <n v="27.52"/>
    <n v="2.4059359999999996"/>
  </r>
  <r>
    <x v="7"/>
    <n v="2"/>
    <n v="2"/>
    <x v="1"/>
    <d v="2019-04-02T00:00:00"/>
    <s v="Avg of 4 NM Projects"/>
    <n v="11"/>
    <n v="97.405000000000001"/>
    <n v="0.54721910112359551"/>
    <n v="25.59"/>
    <n v="21.34"/>
    <n v="2.0786226999999999"/>
  </r>
  <r>
    <x v="7"/>
    <n v="2"/>
    <n v="2"/>
    <x v="1"/>
    <d v="2019-04-02T00:00:00"/>
    <s v="Avg of 4 NM Projects"/>
    <n v="12"/>
    <n v="112.77000000000001"/>
    <n v="0.63353932584269668"/>
    <n v="23.32"/>
    <n v="20.13"/>
    <n v="2.2700601000000002"/>
  </r>
  <r>
    <x v="7"/>
    <n v="2"/>
    <n v="2"/>
    <x v="1"/>
    <d v="2019-04-02T00:00:00"/>
    <s v="Avg of 4 NM Projects"/>
    <n v="13"/>
    <n v="118.39999999999999"/>
    <n v="0.66516853932584263"/>
    <n v="22.93"/>
    <n v="20.09"/>
    <n v="2.3786559999999999"/>
  </r>
  <r>
    <x v="7"/>
    <n v="2"/>
    <n v="2"/>
    <x v="1"/>
    <d v="2019-04-02T00:00:00"/>
    <s v="Avg of 4 NM Projects"/>
    <n v="14"/>
    <n v="125.32"/>
    <n v="0.70404494382022464"/>
    <n v="23.36"/>
    <n v="20.11"/>
    <n v="2.5201851999999998"/>
  </r>
  <r>
    <x v="7"/>
    <n v="2"/>
    <n v="2"/>
    <x v="1"/>
    <d v="2019-04-02T00:00:00"/>
    <s v="Avg of 4 NM Projects"/>
    <n v="15"/>
    <n v="121.34"/>
    <n v="0.68168539325842703"/>
    <n v="23.1"/>
    <n v="20.18"/>
    <n v="2.4486412"/>
  </r>
  <r>
    <x v="7"/>
    <n v="2"/>
    <n v="2"/>
    <x v="1"/>
    <d v="2019-04-02T00:00:00"/>
    <s v="Avg of 4 NM Projects"/>
    <n v="16"/>
    <n v="104.065"/>
    <n v="0.58463483146067419"/>
    <n v="23.74"/>
    <n v="19.940000000000001"/>
    <n v="2.0750561000000003"/>
  </r>
  <r>
    <x v="7"/>
    <n v="2"/>
    <n v="2"/>
    <x v="1"/>
    <d v="2019-04-02T00:00:00"/>
    <s v="Avg of 4 NM Projects"/>
    <n v="17"/>
    <n v="67.58"/>
    <n v="0.37966292134831459"/>
    <n v="24.09"/>
    <n v="20.76"/>
    <n v="1.4029608"/>
  </r>
  <r>
    <x v="7"/>
    <n v="2"/>
    <n v="2"/>
    <x v="1"/>
    <d v="2019-04-02T00:00:00"/>
    <s v="Avg of 4 NM Projects"/>
    <n v="18"/>
    <n v="39.94"/>
    <n v="0.22438202247191011"/>
    <n v="26.22"/>
    <n v="35.56"/>
    <n v="1.4202664"/>
  </r>
  <r>
    <x v="7"/>
    <n v="2"/>
    <n v="2"/>
    <x v="1"/>
    <d v="2019-04-02T00:00:00"/>
    <s v="Avg of 4 NM Projects"/>
    <n v="19"/>
    <n v="8.8299999999999983"/>
    <n v="4.96067415730337E-2"/>
    <n v="31.2"/>
    <n v="36.79"/>
    <n v="0.32485569999999997"/>
  </r>
  <r>
    <x v="7"/>
    <n v="2"/>
    <n v="2"/>
    <x v="1"/>
    <d v="2019-04-02T00:00:00"/>
    <s v="Avg of 4 NM Projects"/>
    <n v="20"/>
    <n v="0"/>
    <n v="0"/>
    <n v="37.090000000000003"/>
    <n v="35.94"/>
    <n v="0"/>
  </r>
  <r>
    <x v="7"/>
    <n v="2"/>
    <n v="2"/>
    <x v="1"/>
    <d v="2019-04-02T00:00:00"/>
    <s v="Avg of 4 NM Projects"/>
    <n v="21"/>
    <n v="-0.26"/>
    <n v="-1.4606741573033708E-3"/>
    <n v="37.93"/>
    <n v="29.79"/>
    <n v="-7.7454000000000004E-3"/>
  </r>
  <r>
    <x v="7"/>
    <n v="2"/>
    <n v="2"/>
    <x v="1"/>
    <d v="2019-04-02T00:00:00"/>
    <s v="Avg of 4 NM Projects"/>
    <n v="22"/>
    <n v="-0.13"/>
    <n v="-7.3033707865168538E-4"/>
    <n v="30.26"/>
    <n v="29.49"/>
    <n v="-3.8336999999999998E-3"/>
  </r>
  <r>
    <x v="7"/>
    <n v="2"/>
    <n v="2"/>
    <x v="1"/>
    <d v="2019-04-02T00:00:00"/>
    <s v="Avg of 4 NM Projects"/>
    <n v="23"/>
    <n v="-0.13"/>
    <n v="-7.3033707865168538E-4"/>
    <n v="24.91"/>
    <n v="24.86"/>
    <n v="-3.2318000000000004E-3"/>
  </r>
  <r>
    <x v="7"/>
    <n v="2"/>
    <n v="2"/>
    <x v="0"/>
    <d v="2019-04-02T00:00:00"/>
    <s v="Avg of 4 NM Projects"/>
    <n v="24"/>
    <n v="-0.26"/>
    <n v="-1.4606741573033708E-3"/>
    <n v="24.53"/>
    <n v="23.72"/>
    <n v="-6.1672000000000003E-3"/>
  </r>
  <r>
    <x v="7"/>
    <n v="3"/>
    <n v="3"/>
    <x v="0"/>
    <d v="2019-04-03T00:00:00"/>
    <s v="Avg of 4 NM Projects"/>
    <n v="1"/>
    <n v="-0.26"/>
    <n v="-1.4606741573033708E-3"/>
    <n v="23.35"/>
    <n v="22.78"/>
    <n v="-5.9228000000000006E-3"/>
  </r>
  <r>
    <x v="7"/>
    <n v="3"/>
    <n v="3"/>
    <x v="0"/>
    <d v="2019-04-03T00:00:00"/>
    <s v="Avg of 4 NM Projects"/>
    <n v="2"/>
    <n v="-0.13"/>
    <n v="-7.3033707865168538E-4"/>
    <n v="22.3"/>
    <n v="21.9"/>
    <n v="-2.8470000000000001E-3"/>
  </r>
  <r>
    <x v="7"/>
    <n v="3"/>
    <n v="3"/>
    <x v="0"/>
    <d v="2019-04-03T00:00:00"/>
    <s v="Avg of 4 NM Projects"/>
    <n v="3"/>
    <n v="-0.13"/>
    <n v="-7.3033707865168538E-4"/>
    <n v="22.09"/>
    <n v="20.440000000000001"/>
    <n v="-2.6572000000000006E-3"/>
  </r>
  <r>
    <x v="7"/>
    <n v="3"/>
    <n v="3"/>
    <x v="0"/>
    <d v="2019-04-03T00:00:00"/>
    <s v="Avg of 4 NM Projects"/>
    <n v="4"/>
    <n v="-0.13"/>
    <n v="-7.3033707865168538E-4"/>
    <n v="22.1"/>
    <n v="19.28"/>
    <n v="-2.5064000000000002E-3"/>
  </r>
  <r>
    <x v="7"/>
    <n v="3"/>
    <n v="3"/>
    <x v="0"/>
    <d v="2019-04-03T00:00:00"/>
    <s v="Avg of 4 NM Projects"/>
    <n v="5"/>
    <n v="-0.13"/>
    <n v="-7.3033707865168538E-4"/>
    <n v="22.32"/>
    <n v="20.12"/>
    <n v="-2.6156E-3"/>
  </r>
  <r>
    <x v="7"/>
    <n v="3"/>
    <n v="3"/>
    <x v="0"/>
    <d v="2019-04-03T00:00:00"/>
    <s v="Avg of 4 NM Projects"/>
    <n v="6"/>
    <n v="-0.26"/>
    <n v="-1.4606741573033708E-3"/>
    <n v="23.47"/>
    <n v="21.93"/>
    <n v="-5.7018000000000008E-3"/>
  </r>
  <r>
    <x v="7"/>
    <n v="3"/>
    <n v="3"/>
    <x v="0"/>
    <d v="2019-04-03T00:00:00"/>
    <s v="Avg of 4 NM Projects"/>
    <n v="7"/>
    <n v="-0.13"/>
    <n v="-7.3033707865168538E-4"/>
    <n v="31.7"/>
    <n v="39.520000000000003"/>
    <n v="-5.1376000000000008E-3"/>
  </r>
  <r>
    <x v="7"/>
    <n v="3"/>
    <n v="3"/>
    <x v="1"/>
    <d v="2019-04-03T00:00:00"/>
    <s v="Avg of 4 NM Projects"/>
    <n v="8"/>
    <n v="8.58"/>
    <n v="4.8202247191011238E-2"/>
    <n v="38.58"/>
    <n v="44.48"/>
    <n v="0.38163839999999999"/>
  </r>
  <r>
    <x v="7"/>
    <n v="3"/>
    <n v="3"/>
    <x v="1"/>
    <d v="2019-04-03T00:00:00"/>
    <s v="Avg of 4 NM Projects"/>
    <n v="9"/>
    <n v="23.555"/>
    <n v="0.1323314606741573"/>
    <n v="37.67"/>
    <n v="39.409999999999997"/>
    <n v="0.92830254999999984"/>
  </r>
  <r>
    <x v="7"/>
    <n v="3"/>
    <n v="3"/>
    <x v="1"/>
    <d v="2019-04-03T00:00:00"/>
    <s v="Avg of 4 NM Projects"/>
    <n v="10"/>
    <n v="55.044999999999995"/>
    <n v="0.30924157303370786"/>
    <n v="34.200000000000003"/>
    <n v="29.54"/>
    <n v="1.6260292999999997"/>
  </r>
  <r>
    <x v="7"/>
    <n v="3"/>
    <n v="3"/>
    <x v="1"/>
    <d v="2019-04-03T00:00:00"/>
    <s v="Avg of 4 NM Projects"/>
    <n v="11"/>
    <n v="84.35"/>
    <n v="0.47387640449438201"/>
    <n v="30.26"/>
    <n v="20.92"/>
    <n v="1.764602"/>
  </r>
  <r>
    <x v="7"/>
    <n v="3"/>
    <n v="3"/>
    <x v="1"/>
    <d v="2019-04-03T00:00:00"/>
    <s v="Avg of 4 NM Projects"/>
    <n v="12"/>
    <n v="85.245000000000005"/>
    <n v="0.47890449438202248"/>
    <n v="24.81"/>
    <n v="20.02"/>
    <n v="1.7066049000000001"/>
  </r>
  <r>
    <x v="7"/>
    <n v="3"/>
    <n v="3"/>
    <x v="1"/>
    <d v="2019-04-03T00:00:00"/>
    <s v="Avg of 4 NM Projects"/>
    <n v="13"/>
    <n v="105.215"/>
    <n v="0.59109550561797752"/>
    <n v="21.98"/>
    <n v="18.96"/>
    <n v="1.9948764000000001"/>
  </r>
  <r>
    <x v="7"/>
    <n v="3"/>
    <n v="3"/>
    <x v="1"/>
    <d v="2019-04-03T00:00:00"/>
    <s v="Avg of 4 NM Projects"/>
    <n v="14"/>
    <n v="74.114999999999995"/>
    <n v="0.41637640449438201"/>
    <n v="21.91"/>
    <n v="19.260000000000002"/>
    <n v="1.4274548999999999"/>
  </r>
  <r>
    <x v="7"/>
    <n v="3"/>
    <n v="3"/>
    <x v="1"/>
    <d v="2019-04-03T00:00:00"/>
    <s v="Avg of 4 NM Projects"/>
    <n v="15"/>
    <n v="50.690000000000005"/>
    <n v="0.28477528089887644"/>
    <n v="21.73"/>
    <n v="20.25"/>
    <n v="1.0264725000000001"/>
  </r>
  <r>
    <x v="7"/>
    <n v="3"/>
    <n v="3"/>
    <x v="1"/>
    <d v="2019-04-03T00:00:00"/>
    <s v="Avg of 4 NM Projects"/>
    <n v="16"/>
    <n v="29.824999999999999"/>
    <n v="0.16755617977528089"/>
    <n v="21.84"/>
    <n v="20.14"/>
    <n v="0.60067550000000003"/>
  </r>
  <r>
    <x v="7"/>
    <n v="3"/>
    <n v="3"/>
    <x v="1"/>
    <d v="2019-04-03T00:00:00"/>
    <s v="Avg of 4 NM Projects"/>
    <n v="17"/>
    <n v="26.115000000000002"/>
    <n v="0.14671348314606741"/>
    <n v="21.64"/>
    <n v="19.82"/>
    <n v="0.5175993000000001"/>
  </r>
  <r>
    <x v="7"/>
    <n v="3"/>
    <n v="3"/>
    <x v="1"/>
    <d v="2019-04-03T00:00:00"/>
    <s v="Avg of 4 NM Projects"/>
    <n v="18"/>
    <n v="9.8550000000000004"/>
    <n v="5.5365168539325847E-2"/>
    <n v="22.82"/>
    <n v="24.66"/>
    <n v="0.2430243"/>
  </r>
  <r>
    <x v="7"/>
    <n v="3"/>
    <n v="3"/>
    <x v="1"/>
    <d v="2019-04-03T00:00:00"/>
    <s v="Avg of 4 NM Projects"/>
    <n v="19"/>
    <n v="1.54"/>
    <n v="8.6516853932584268E-3"/>
    <n v="26.3"/>
    <n v="36.950000000000003"/>
    <n v="5.6903000000000009E-2"/>
  </r>
  <r>
    <x v="7"/>
    <n v="3"/>
    <n v="3"/>
    <x v="1"/>
    <d v="2019-04-03T00:00:00"/>
    <s v="Avg of 4 NM Projects"/>
    <n v="20"/>
    <n v="-0.39"/>
    <n v="-2.1910112359550564E-3"/>
    <n v="35.1"/>
    <n v="38.479999999999997"/>
    <n v="-1.50072E-2"/>
  </r>
  <r>
    <x v="7"/>
    <n v="3"/>
    <n v="3"/>
    <x v="1"/>
    <d v="2019-04-03T00:00:00"/>
    <s v="Avg of 4 NM Projects"/>
    <n v="21"/>
    <n v="0"/>
    <n v="0"/>
    <n v="34.53"/>
    <n v="33.22"/>
    <n v="0"/>
  </r>
  <r>
    <x v="7"/>
    <n v="3"/>
    <n v="3"/>
    <x v="1"/>
    <d v="2019-04-03T00:00:00"/>
    <s v="Avg of 4 NM Projects"/>
    <n v="22"/>
    <n v="-0.13"/>
    <n v="-7.3033707865168538E-4"/>
    <n v="26.31"/>
    <n v="29.58"/>
    <n v="-3.8453999999999997E-3"/>
  </r>
  <r>
    <x v="7"/>
    <n v="3"/>
    <n v="3"/>
    <x v="1"/>
    <d v="2019-04-03T00:00:00"/>
    <s v="Avg of 4 NM Projects"/>
    <n v="23"/>
    <n v="0"/>
    <n v="0"/>
    <n v="25.55"/>
    <n v="25.68"/>
    <n v="0"/>
  </r>
  <r>
    <x v="7"/>
    <n v="3"/>
    <n v="3"/>
    <x v="0"/>
    <d v="2019-04-03T00:00:00"/>
    <s v="Avg of 4 NM Projects"/>
    <n v="24"/>
    <n v="-0.13"/>
    <n v="-7.3033707865168538E-4"/>
    <n v="20.03"/>
    <n v="19.48"/>
    <n v="-2.5324000000000002E-3"/>
  </r>
  <r>
    <x v="7"/>
    <n v="4"/>
    <n v="4"/>
    <x v="0"/>
    <d v="2019-04-04T00:00:00"/>
    <s v="Avg of 4 NM Projects"/>
    <n v="1"/>
    <n v="0"/>
    <n v="0"/>
    <n v="19.86"/>
    <n v="20.350000000000001"/>
    <n v="0"/>
  </r>
  <r>
    <x v="7"/>
    <n v="4"/>
    <n v="4"/>
    <x v="0"/>
    <d v="2019-04-04T00:00:00"/>
    <s v="Avg of 4 NM Projects"/>
    <n v="2"/>
    <n v="-0.26"/>
    <n v="-1.4606741573033708E-3"/>
    <n v="19.75"/>
    <n v="18.63"/>
    <n v="-4.8437999999999997E-3"/>
  </r>
  <r>
    <x v="7"/>
    <n v="4"/>
    <n v="4"/>
    <x v="0"/>
    <d v="2019-04-04T00:00:00"/>
    <s v="Avg of 4 NM Projects"/>
    <n v="3"/>
    <n v="-0.39"/>
    <n v="-2.1910112359550564E-3"/>
    <n v="19.78"/>
    <n v="21.47"/>
    <n v="-8.3733000000000002E-3"/>
  </r>
  <r>
    <x v="7"/>
    <n v="4"/>
    <n v="4"/>
    <x v="0"/>
    <d v="2019-04-04T00:00:00"/>
    <s v="Avg of 4 NM Projects"/>
    <n v="4"/>
    <n v="0"/>
    <n v="0"/>
    <n v="19.75"/>
    <n v="21.53"/>
    <n v="0"/>
  </r>
  <r>
    <x v="7"/>
    <n v="4"/>
    <n v="4"/>
    <x v="0"/>
    <d v="2019-04-04T00:00:00"/>
    <s v="Avg of 4 NM Projects"/>
    <n v="5"/>
    <n v="-0.13"/>
    <n v="-7.3033707865168538E-4"/>
    <n v="19.899999999999999"/>
    <n v="20.079999999999998"/>
    <n v="-2.6103999999999997E-3"/>
  </r>
  <r>
    <x v="7"/>
    <n v="4"/>
    <n v="4"/>
    <x v="0"/>
    <d v="2019-04-04T00:00:00"/>
    <s v="Avg of 4 NM Projects"/>
    <n v="6"/>
    <n v="-0.13"/>
    <n v="-7.3033707865168538E-4"/>
    <n v="22.76"/>
    <n v="25.58"/>
    <n v="-3.3253999999999996E-3"/>
  </r>
  <r>
    <x v="7"/>
    <n v="4"/>
    <n v="4"/>
    <x v="0"/>
    <d v="2019-04-04T00:00:00"/>
    <s v="Avg of 4 NM Projects"/>
    <n v="7"/>
    <n v="-0.13"/>
    <n v="-7.3033707865168538E-4"/>
    <n v="32.130000000000003"/>
    <n v="34.04"/>
    <n v="-4.4252000000000007E-3"/>
  </r>
  <r>
    <x v="7"/>
    <n v="4"/>
    <n v="4"/>
    <x v="1"/>
    <d v="2019-04-04T00:00:00"/>
    <s v="Avg of 4 NM Projects"/>
    <n v="8"/>
    <n v="6.4049999999999994"/>
    <n v="3.5983146067415726E-2"/>
    <n v="36.479999999999997"/>
    <n v="33.340000000000003"/>
    <n v="0.2135427"/>
  </r>
  <r>
    <x v="7"/>
    <n v="4"/>
    <n v="4"/>
    <x v="1"/>
    <d v="2019-04-04T00:00:00"/>
    <s v="Avg of 4 NM Projects"/>
    <n v="9"/>
    <n v="19.069999999999997"/>
    <n v="0.10713483146067414"/>
    <n v="28.81"/>
    <n v="21.6"/>
    <n v="0.411912"/>
  </r>
  <r>
    <x v="7"/>
    <n v="4"/>
    <n v="4"/>
    <x v="1"/>
    <d v="2019-04-04T00:00:00"/>
    <s v="Avg of 4 NM Projects"/>
    <n v="10"/>
    <n v="43.650000000000006"/>
    <n v="0.24522471910112362"/>
    <n v="23.01"/>
    <n v="21.22"/>
    <n v="0.92625299999999999"/>
  </r>
  <r>
    <x v="7"/>
    <n v="4"/>
    <n v="4"/>
    <x v="1"/>
    <d v="2019-04-04T00:00:00"/>
    <s v="Avg of 4 NM Projects"/>
    <n v="11"/>
    <n v="47.999999999999993"/>
    <n v="0.26966292134831454"/>
    <n v="21.2"/>
    <n v="18.95"/>
    <n v="0.90959999999999974"/>
  </r>
  <r>
    <x v="7"/>
    <n v="4"/>
    <n v="4"/>
    <x v="1"/>
    <d v="2019-04-04T00:00:00"/>
    <s v="Avg of 4 NM Projects"/>
    <n v="12"/>
    <n v="53.885000000000005"/>
    <n v="0.30272471910112364"/>
    <n v="20.9"/>
    <n v="19.010000000000002"/>
    <n v="1.0243538500000002"/>
  </r>
  <r>
    <x v="7"/>
    <n v="4"/>
    <n v="4"/>
    <x v="1"/>
    <d v="2019-04-04T00:00:00"/>
    <s v="Avg of 4 NM Projects"/>
    <n v="13"/>
    <n v="57.225000000000001"/>
    <n v="0.32148876404494381"/>
    <n v="21.45"/>
    <n v="19.05"/>
    <n v="1.09013625"/>
  </r>
  <r>
    <x v="7"/>
    <n v="4"/>
    <n v="4"/>
    <x v="1"/>
    <d v="2019-04-04T00:00:00"/>
    <s v="Avg of 4 NM Projects"/>
    <n v="14"/>
    <n v="57.6"/>
    <n v="0.32359550561797756"/>
    <n v="21.66"/>
    <n v="19.809999999999999"/>
    <n v="1.1410560000000001"/>
  </r>
  <r>
    <x v="7"/>
    <n v="4"/>
    <n v="4"/>
    <x v="1"/>
    <d v="2019-04-04T00:00:00"/>
    <s v="Avg of 4 NM Projects"/>
    <n v="15"/>
    <n v="58.120000000000005"/>
    <n v="0.32651685393258428"/>
    <n v="21.56"/>
    <n v="18.39"/>
    <n v="1.0688268000000001"/>
  </r>
  <r>
    <x v="7"/>
    <n v="4"/>
    <n v="4"/>
    <x v="1"/>
    <d v="2019-04-04T00:00:00"/>
    <s v="Avg of 4 NM Projects"/>
    <n v="16"/>
    <n v="56.444999999999993"/>
    <n v="0.31710674157303365"/>
    <n v="21.54"/>
    <n v="11.89"/>
    <n v="0.67113104999999995"/>
  </r>
  <r>
    <x v="7"/>
    <n v="4"/>
    <n v="4"/>
    <x v="1"/>
    <d v="2019-04-04T00:00:00"/>
    <s v="Avg of 4 NM Projects"/>
    <n v="17"/>
    <n v="53.255000000000003"/>
    <n v="0.29918539325842697"/>
    <n v="22.37"/>
    <n v="17.87"/>
    <n v="0.95166685000000006"/>
  </r>
  <r>
    <x v="7"/>
    <n v="4"/>
    <n v="4"/>
    <x v="1"/>
    <d v="2019-04-04T00:00:00"/>
    <s v="Avg of 4 NM Projects"/>
    <n v="18"/>
    <n v="31.104999999999997"/>
    <n v="0.17474719101123593"/>
    <n v="26.7"/>
    <n v="22.59"/>
    <n v="0.70266194999999998"/>
  </r>
  <r>
    <x v="7"/>
    <n v="4"/>
    <n v="4"/>
    <x v="1"/>
    <d v="2019-04-04T00:00:00"/>
    <s v="Avg of 4 NM Projects"/>
    <n v="19"/>
    <n v="8.31"/>
    <n v="4.6685393258426966E-2"/>
    <n v="28.54"/>
    <n v="28.84"/>
    <n v="0.23966040000000002"/>
  </r>
  <r>
    <x v="7"/>
    <n v="4"/>
    <n v="4"/>
    <x v="1"/>
    <d v="2019-04-04T00:00:00"/>
    <s v="Avg of 4 NM Projects"/>
    <n v="20"/>
    <n v="-0.13"/>
    <n v="-7.3033707865168538E-4"/>
    <n v="33.97"/>
    <n v="34.950000000000003"/>
    <n v="-4.5435000000000007E-3"/>
  </r>
  <r>
    <x v="7"/>
    <n v="4"/>
    <n v="4"/>
    <x v="1"/>
    <d v="2019-04-04T00:00:00"/>
    <s v="Avg of 4 NM Projects"/>
    <n v="21"/>
    <n v="-0.26"/>
    <n v="-1.4606741573033708E-3"/>
    <n v="36.25"/>
    <n v="41.75"/>
    <n v="-1.0855E-2"/>
  </r>
  <r>
    <x v="7"/>
    <n v="4"/>
    <n v="4"/>
    <x v="1"/>
    <d v="2019-04-04T00:00:00"/>
    <s v="Avg of 4 NM Projects"/>
    <n v="22"/>
    <n v="0"/>
    <n v="0"/>
    <n v="28.43"/>
    <n v="27.86"/>
    <n v="0"/>
  </r>
  <r>
    <x v="7"/>
    <n v="4"/>
    <n v="4"/>
    <x v="1"/>
    <d v="2019-04-04T00:00:00"/>
    <s v="Avg of 4 NM Projects"/>
    <n v="23"/>
    <n v="-0.13"/>
    <n v="-7.3033707865168538E-4"/>
    <n v="28.25"/>
    <n v="23.43"/>
    <n v="-3.0459000000000003E-3"/>
  </r>
  <r>
    <x v="7"/>
    <n v="4"/>
    <n v="4"/>
    <x v="0"/>
    <d v="2019-04-04T00:00:00"/>
    <s v="Avg of 4 NM Projects"/>
    <n v="24"/>
    <n v="0"/>
    <n v="0"/>
    <n v="25.72"/>
    <n v="56.31"/>
    <n v="0"/>
  </r>
  <r>
    <x v="7"/>
    <n v="5"/>
    <n v="5"/>
    <x v="0"/>
    <d v="2019-04-05T00:00:00"/>
    <s v="Avg of 4 NM Projects"/>
    <n v="1"/>
    <n v="-0.13"/>
    <n v="-7.3033707865168538E-4"/>
    <n v="28.35"/>
    <n v="31.39"/>
    <n v="-4.0807000000000005E-3"/>
  </r>
  <r>
    <x v="7"/>
    <n v="5"/>
    <n v="5"/>
    <x v="0"/>
    <d v="2019-04-05T00:00:00"/>
    <s v="Avg of 4 NM Projects"/>
    <n v="2"/>
    <n v="-0.13"/>
    <n v="-7.3033707865168538E-4"/>
    <n v="25.8"/>
    <n v="18.95"/>
    <n v="-2.4635E-3"/>
  </r>
  <r>
    <x v="7"/>
    <n v="5"/>
    <n v="5"/>
    <x v="0"/>
    <d v="2019-04-05T00:00:00"/>
    <s v="Avg of 4 NM Projects"/>
    <n v="3"/>
    <n v="-0.52"/>
    <n v="-2.9213483146067415E-3"/>
    <n v="23.87"/>
    <n v="20.8"/>
    <n v="-1.0816000000000001E-2"/>
  </r>
  <r>
    <x v="7"/>
    <n v="5"/>
    <n v="5"/>
    <x v="0"/>
    <d v="2019-04-05T00:00:00"/>
    <s v="Avg of 4 NM Projects"/>
    <n v="4"/>
    <n v="-0.13"/>
    <n v="-7.3033707865168538E-4"/>
    <n v="25.43"/>
    <n v="22.63"/>
    <n v="-2.9418999999999999E-3"/>
  </r>
  <r>
    <x v="7"/>
    <n v="5"/>
    <n v="5"/>
    <x v="0"/>
    <d v="2019-04-05T00:00:00"/>
    <s v="Avg of 4 NM Projects"/>
    <n v="5"/>
    <n v="-0.13"/>
    <n v="-7.3033707865168538E-4"/>
    <n v="28.18"/>
    <n v="34.229999999999997"/>
    <n v="-4.4498999999999997E-3"/>
  </r>
  <r>
    <x v="7"/>
    <n v="5"/>
    <n v="5"/>
    <x v="0"/>
    <d v="2019-04-05T00:00:00"/>
    <s v="Avg of 4 NM Projects"/>
    <n v="6"/>
    <n v="0"/>
    <n v="0"/>
    <n v="29.11"/>
    <n v="42.9"/>
    <n v="0"/>
  </r>
  <r>
    <x v="7"/>
    <n v="5"/>
    <n v="5"/>
    <x v="0"/>
    <d v="2019-04-05T00:00:00"/>
    <s v="Avg of 4 NM Projects"/>
    <n v="7"/>
    <n v="0.64"/>
    <n v="3.5955056179775282E-3"/>
    <n v="36.619999999999997"/>
    <n v="37.86"/>
    <n v="2.4230399999999999E-2"/>
  </r>
  <r>
    <x v="7"/>
    <n v="5"/>
    <n v="5"/>
    <x v="1"/>
    <d v="2019-04-05T00:00:00"/>
    <s v="Avg of 4 NM Projects"/>
    <n v="8"/>
    <n v="20.094999999999995"/>
    <n v="0.11289325842696626"/>
    <n v="39.630000000000003"/>
    <n v="35.909999999999997"/>
    <n v="0.72161144999999971"/>
  </r>
  <r>
    <x v="7"/>
    <n v="5"/>
    <n v="5"/>
    <x v="1"/>
    <d v="2019-04-05T00:00:00"/>
    <s v="Avg of 4 NM Projects"/>
    <n v="9"/>
    <n v="61.690000000000005"/>
    <n v="0.34657303370786519"/>
    <n v="39.9"/>
    <n v="30.46"/>
    <n v="1.8790774000000001"/>
  </r>
  <r>
    <x v="7"/>
    <n v="5"/>
    <n v="5"/>
    <x v="1"/>
    <d v="2019-04-05T00:00:00"/>
    <s v="Avg of 4 NM Projects"/>
    <n v="10"/>
    <n v="98.56"/>
    <n v="0.55370786516853931"/>
    <n v="36.42"/>
    <n v="22.32"/>
    <n v="2.1998591999999997"/>
  </r>
  <r>
    <x v="7"/>
    <n v="5"/>
    <n v="5"/>
    <x v="1"/>
    <d v="2019-04-05T00:00:00"/>
    <s v="Avg of 4 NM Projects"/>
    <n v="11"/>
    <n v="122.875"/>
    <n v="0.6903089887640449"/>
    <n v="31.47"/>
    <n v="21.34"/>
    <n v="2.6221525000000003"/>
  </r>
  <r>
    <x v="7"/>
    <n v="5"/>
    <n v="5"/>
    <x v="1"/>
    <d v="2019-04-05T00:00:00"/>
    <s v="Avg of 4 NM Projects"/>
    <n v="12"/>
    <n v="129.535"/>
    <n v="0.72772471910112357"/>
    <n v="33.299999999999997"/>
    <n v="21"/>
    <n v="2.7202350000000002"/>
  </r>
  <r>
    <x v="7"/>
    <n v="5"/>
    <n v="5"/>
    <x v="1"/>
    <d v="2019-04-05T00:00:00"/>
    <s v="Avg of 4 NM Projects"/>
    <n v="13"/>
    <n v="131.32499999999999"/>
    <n v="0.73778089887640441"/>
    <n v="30.2"/>
    <n v="20.67"/>
    <n v="2.71448775"/>
  </r>
  <r>
    <x v="7"/>
    <n v="5"/>
    <n v="5"/>
    <x v="1"/>
    <d v="2019-04-05T00:00:00"/>
    <s v="Avg of 4 NM Projects"/>
    <n v="14"/>
    <n v="126.33500000000001"/>
    <n v="0.70974719101123596"/>
    <n v="29.58"/>
    <n v="21.48"/>
    <n v="2.7136758000000003"/>
  </r>
  <r>
    <x v="7"/>
    <n v="5"/>
    <n v="5"/>
    <x v="1"/>
    <d v="2019-04-05T00:00:00"/>
    <s v="Avg of 4 NM Projects"/>
    <n v="15"/>
    <n v="107.78"/>
    <n v="0.60550561797752811"/>
    <n v="29.57"/>
    <n v="21.86"/>
    <n v="2.3560707999999999"/>
  </r>
  <r>
    <x v="7"/>
    <n v="5"/>
    <n v="5"/>
    <x v="1"/>
    <d v="2019-04-05T00:00:00"/>
    <s v="Avg of 4 NM Projects"/>
    <n v="16"/>
    <n v="86.915000000000006"/>
    <n v="0.4882865168539326"/>
    <n v="27.08"/>
    <n v="23.09"/>
    <n v="2.0068673500000003"/>
  </r>
  <r>
    <x v="7"/>
    <n v="5"/>
    <n v="5"/>
    <x v="1"/>
    <d v="2019-04-05T00:00:00"/>
    <s v="Avg of 4 NM Projects"/>
    <n v="17"/>
    <n v="62.72"/>
    <n v="0.35235955056179774"/>
    <n v="27.3"/>
    <n v="22.76"/>
    <n v="1.4275072"/>
  </r>
  <r>
    <x v="7"/>
    <n v="5"/>
    <n v="5"/>
    <x v="1"/>
    <d v="2019-04-05T00:00:00"/>
    <s v="Avg of 4 NM Projects"/>
    <n v="18"/>
    <n v="30.46"/>
    <n v="0.17112359550561798"/>
    <n v="29.94"/>
    <n v="24.59"/>
    <n v="0.74901139999999999"/>
  </r>
  <r>
    <x v="7"/>
    <n v="5"/>
    <n v="5"/>
    <x v="1"/>
    <d v="2019-04-05T00:00:00"/>
    <s v="Avg of 4 NM Projects"/>
    <n v="19"/>
    <n v="7.42"/>
    <n v="4.1685393258426968E-2"/>
    <n v="27.67"/>
    <n v="24.03"/>
    <n v="0.17830260000000001"/>
  </r>
  <r>
    <x v="7"/>
    <n v="5"/>
    <n v="5"/>
    <x v="1"/>
    <d v="2019-04-05T00:00:00"/>
    <s v="Avg of 4 NM Projects"/>
    <n v="20"/>
    <n v="-0.26"/>
    <n v="-1.4606741573033708E-3"/>
    <n v="31.02"/>
    <n v="26.44"/>
    <n v="-6.8744000000000001E-3"/>
  </r>
  <r>
    <x v="7"/>
    <n v="5"/>
    <n v="5"/>
    <x v="1"/>
    <d v="2019-04-05T00:00:00"/>
    <s v="Avg of 4 NM Projects"/>
    <n v="21"/>
    <n v="-0.13"/>
    <n v="-7.3033707865168538E-4"/>
    <n v="29.26"/>
    <n v="36.19"/>
    <n v="-4.7047E-3"/>
  </r>
  <r>
    <x v="7"/>
    <n v="5"/>
    <n v="5"/>
    <x v="1"/>
    <d v="2019-04-05T00:00:00"/>
    <s v="Avg of 4 NM Projects"/>
    <n v="22"/>
    <n v="-0.39"/>
    <n v="-2.1910112359550564E-3"/>
    <n v="25.96"/>
    <n v="35.869999999999997"/>
    <n v="-1.39893E-2"/>
  </r>
  <r>
    <x v="7"/>
    <n v="5"/>
    <n v="5"/>
    <x v="1"/>
    <d v="2019-04-05T00:00:00"/>
    <s v="Avg of 4 NM Projects"/>
    <n v="23"/>
    <n v="-0.13"/>
    <n v="-7.3033707865168538E-4"/>
    <n v="25.04"/>
    <n v="25.01"/>
    <n v="-3.2513000000000004E-3"/>
  </r>
  <r>
    <x v="7"/>
    <n v="5"/>
    <n v="5"/>
    <x v="0"/>
    <d v="2019-04-05T00:00:00"/>
    <s v="Avg of 4 NM Projects"/>
    <n v="24"/>
    <n v="-0.26"/>
    <n v="-1.4606741573033708E-3"/>
    <n v="27.63"/>
    <n v="27.2"/>
    <n v="-7.0720000000000002E-3"/>
  </r>
  <r>
    <x v="7"/>
    <n v="6"/>
    <n v="6"/>
    <x v="0"/>
    <d v="2019-04-06T00:00:00"/>
    <s v="Avg of 4 NM Projects"/>
    <n v="1"/>
    <n v="0"/>
    <n v="0"/>
    <n v="25.45"/>
    <n v="35.49"/>
    <n v="0"/>
  </r>
  <r>
    <x v="7"/>
    <n v="6"/>
    <n v="6"/>
    <x v="0"/>
    <d v="2019-04-06T00:00:00"/>
    <s v="Avg of 4 NM Projects"/>
    <n v="2"/>
    <n v="0"/>
    <n v="0"/>
    <n v="26.62"/>
    <n v="46.4"/>
    <n v="0"/>
  </r>
  <r>
    <x v="7"/>
    <n v="6"/>
    <n v="6"/>
    <x v="0"/>
    <d v="2019-04-06T00:00:00"/>
    <s v="Avg of 4 NM Projects"/>
    <n v="3"/>
    <n v="-0.13"/>
    <n v="-7.3033707865168538E-4"/>
    <n v="24.42"/>
    <n v="30.21"/>
    <n v="-3.9272999999999999E-3"/>
  </r>
  <r>
    <x v="7"/>
    <n v="6"/>
    <n v="6"/>
    <x v="0"/>
    <d v="2019-04-06T00:00:00"/>
    <s v="Avg of 4 NM Projects"/>
    <n v="4"/>
    <n v="0"/>
    <n v="0"/>
    <n v="22.69"/>
    <n v="24.23"/>
    <n v="0"/>
  </r>
  <r>
    <x v="7"/>
    <n v="6"/>
    <n v="6"/>
    <x v="0"/>
    <d v="2019-04-06T00:00:00"/>
    <s v="Avg of 4 NM Projects"/>
    <n v="5"/>
    <n v="-0.39"/>
    <n v="-2.1910112359550564E-3"/>
    <n v="22.48"/>
    <n v="35.799999999999997"/>
    <n v="-1.3962E-2"/>
  </r>
  <r>
    <x v="7"/>
    <n v="6"/>
    <n v="6"/>
    <x v="0"/>
    <d v="2019-04-06T00:00:00"/>
    <s v="Avg of 4 NM Projects"/>
    <n v="6"/>
    <n v="0"/>
    <n v="0"/>
    <n v="25.47"/>
    <n v="40.51"/>
    <n v="0"/>
  </r>
  <r>
    <x v="7"/>
    <n v="6"/>
    <n v="6"/>
    <x v="0"/>
    <d v="2019-04-06T00:00:00"/>
    <s v="Avg of 4 NM Projects"/>
    <n v="7"/>
    <n v="0.38"/>
    <n v="2.1348314606741575E-3"/>
    <n v="26.83"/>
    <n v="42.69"/>
    <n v="1.6222199999999999E-2"/>
  </r>
  <r>
    <x v="7"/>
    <n v="6"/>
    <n v="6"/>
    <x v="1"/>
    <d v="2019-04-06T00:00:00"/>
    <s v="Avg of 4 NM Projects"/>
    <n v="8"/>
    <n v="13.945000000000002"/>
    <n v="7.834269662921349E-2"/>
    <n v="28.55"/>
    <n v="52.98"/>
    <n v="0.73880610000000002"/>
  </r>
  <r>
    <x v="7"/>
    <n v="6"/>
    <n v="6"/>
    <x v="1"/>
    <d v="2019-04-06T00:00:00"/>
    <s v="Avg of 4 NM Projects"/>
    <n v="9"/>
    <n v="44.284999999999997"/>
    <n v="0.24879213483146065"/>
    <n v="33.200000000000003"/>
    <n v="46.41"/>
    <n v="2.0552668499999993"/>
  </r>
  <r>
    <x v="7"/>
    <n v="6"/>
    <n v="6"/>
    <x v="1"/>
    <d v="2019-04-06T00:00:00"/>
    <s v="Avg of 4 NM Projects"/>
    <n v="10"/>
    <n v="66.685000000000002"/>
    <n v="0.37463483146067417"/>
    <n v="34.590000000000003"/>
    <n v="37.869999999999997"/>
    <n v="2.5253609499999996"/>
  </r>
  <r>
    <x v="7"/>
    <n v="6"/>
    <n v="6"/>
    <x v="1"/>
    <d v="2019-04-06T00:00:00"/>
    <s v="Avg of 4 NM Projects"/>
    <n v="11"/>
    <n v="75.010000000000005"/>
    <n v="0.42140449438202249"/>
    <n v="32.47"/>
    <n v="25.65"/>
    <n v="1.9240065"/>
  </r>
  <r>
    <x v="7"/>
    <n v="6"/>
    <n v="6"/>
    <x v="1"/>
    <d v="2019-04-06T00:00:00"/>
    <s v="Avg of 4 NM Projects"/>
    <n v="12"/>
    <n v="83.965000000000003"/>
    <n v="0.47171348314606742"/>
    <n v="25.81"/>
    <n v="19.89"/>
    <n v="1.67006385"/>
  </r>
  <r>
    <x v="7"/>
    <n v="6"/>
    <n v="6"/>
    <x v="1"/>
    <d v="2019-04-06T00:00:00"/>
    <s v="Avg of 4 NM Projects"/>
    <n v="13"/>
    <n v="64.125"/>
    <n v="0.36025280898876405"/>
    <n v="21.27"/>
    <n v="20.57"/>
    <n v="1.31905125"/>
  </r>
  <r>
    <x v="7"/>
    <n v="6"/>
    <n v="6"/>
    <x v="1"/>
    <d v="2019-04-06T00:00:00"/>
    <s v="Avg of 4 NM Projects"/>
    <n v="14"/>
    <n v="47.230000000000004"/>
    <n v="0.26533707865168543"/>
    <n v="21.32"/>
    <n v="21.51"/>
    <n v="1.0159173000000001"/>
  </r>
  <r>
    <x v="7"/>
    <n v="6"/>
    <n v="6"/>
    <x v="1"/>
    <d v="2019-04-06T00:00:00"/>
    <s v="Avg of 4 NM Projects"/>
    <n v="15"/>
    <n v="35.715000000000003"/>
    <n v="0.20064606741573035"/>
    <n v="21.24"/>
    <n v="20.96"/>
    <n v="0.7485864000000001"/>
  </r>
  <r>
    <x v="7"/>
    <n v="6"/>
    <n v="6"/>
    <x v="1"/>
    <d v="2019-04-06T00:00:00"/>
    <s v="Avg of 4 NM Projects"/>
    <n v="16"/>
    <n v="22.79"/>
    <n v="0.12803370786516854"/>
    <n v="21.01"/>
    <n v="19.78"/>
    <n v="0.45078620000000003"/>
  </r>
  <r>
    <x v="7"/>
    <n v="6"/>
    <n v="6"/>
    <x v="1"/>
    <d v="2019-04-06T00:00:00"/>
    <s v="Avg of 4 NM Projects"/>
    <n v="17"/>
    <n v="13.57"/>
    <n v="7.6235955056179777E-2"/>
    <n v="21.3"/>
    <n v="20.89"/>
    <n v="0.28347729999999999"/>
  </r>
  <r>
    <x v="7"/>
    <n v="6"/>
    <n v="6"/>
    <x v="1"/>
    <d v="2019-04-06T00:00:00"/>
    <s v="Avg of 4 NM Projects"/>
    <n v="18"/>
    <n v="7.0399999999999991"/>
    <n v="3.9550561797752806E-2"/>
    <n v="26.02"/>
    <n v="21.4"/>
    <n v="0.15065599999999998"/>
  </r>
  <r>
    <x v="7"/>
    <n v="6"/>
    <n v="6"/>
    <x v="1"/>
    <d v="2019-04-06T00:00:00"/>
    <s v="Avg of 4 NM Projects"/>
    <n v="19"/>
    <n v="1.28"/>
    <n v="7.1910112359550565E-3"/>
    <n v="27.89"/>
    <n v="34.270000000000003"/>
    <n v="4.3865600000000005E-2"/>
  </r>
  <r>
    <x v="7"/>
    <n v="6"/>
    <n v="6"/>
    <x v="1"/>
    <d v="2019-04-06T00:00:00"/>
    <s v="Avg of 4 NM Projects"/>
    <n v="20"/>
    <n v="0"/>
    <n v="0"/>
    <n v="35.6"/>
    <n v="39.31"/>
    <n v="0"/>
  </r>
  <r>
    <x v="7"/>
    <n v="6"/>
    <n v="6"/>
    <x v="1"/>
    <d v="2019-04-06T00:00:00"/>
    <s v="Avg of 4 NM Projects"/>
    <n v="21"/>
    <n v="-0.13"/>
    <n v="-7.3033707865168538E-4"/>
    <n v="39.29"/>
    <n v="45.95"/>
    <n v="-5.9735000000000005E-3"/>
  </r>
  <r>
    <x v="7"/>
    <n v="6"/>
    <n v="6"/>
    <x v="1"/>
    <d v="2019-04-06T00:00:00"/>
    <s v="Avg of 4 NM Projects"/>
    <n v="22"/>
    <n v="-0.26"/>
    <n v="-1.4606741573033708E-3"/>
    <n v="30.63"/>
    <n v="41.46"/>
    <n v="-1.07796E-2"/>
  </r>
  <r>
    <x v="7"/>
    <n v="6"/>
    <n v="6"/>
    <x v="1"/>
    <d v="2019-04-06T00:00:00"/>
    <s v="Avg of 4 NM Projects"/>
    <n v="23"/>
    <n v="0"/>
    <n v="0"/>
    <n v="25.97"/>
    <n v="23.21"/>
    <n v="0"/>
  </r>
  <r>
    <x v="7"/>
    <n v="6"/>
    <n v="6"/>
    <x v="0"/>
    <d v="2019-04-06T00:00:00"/>
    <s v="Avg of 4 NM Projects"/>
    <n v="24"/>
    <n v="-0.26"/>
    <n v="-1.4606741573033708E-3"/>
    <n v="25.5"/>
    <n v="25.38"/>
    <n v="-6.5988000000000002E-3"/>
  </r>
  <r>
    <x v="7"/>
    <n v="7"/>
    <n v="7"/>
    <x v="0"/>
    <d v="2019-04-07T00:00:00"/>
    <s v="Avg of 4 NM Projects"/>
    <n v="1"/>
    <n v="0"/>
    <n v="0"/>
    <n v="27.65"/>
    <n v="30.62"/>
    <n v="0"/>
  </r>
  <r>
    <x v="7"/>
    <n v="7"/>
    <n v="7"/>
    <x v="0"/>
    <d v="2019-04-07T00:00:00"/>
    <s v="Avg of 4 NM Projects"/>
    <n v="2"/>
    <n v="-0.13"/>
    <n v="-7.3033707865168538E-4"/>
    <n v="24.03"/>
    <n v="20.170000000000002"/>
    <n v="-2.6221E-3"/>
  </r>
  <r>
    <x v="7"/>
    <n v="7"/>
    <n v="7"/>
    <x v="0"/>
    <d v="2019-04-07T00:00:00"/>
    <s v="Avg of 4 NM Projects"/>
    <n v="3"/>
    <n v="-0.39"/>
    <n v="-2.1910112359550564E-3"/>
    <n v="24.91"/>
    <n v="18.45"/>
    <n v="-7.1954999999999996E-3"/>
  </r>
  <r>
    <x v="7"/>
    <n v="7"/>
    <n v="7"/>
    <x v="0"/>
    <d v="2019-04-07T00:00:00"/>
    <s v="Avg of 4 NM Projects"/>
    <n v="4"/>
    <n v="0"/>
    <n v="0"/>
    <n v="21.8"/>
    <n v="19.850000000000001"/>
    <n v="0"/>
  </r>
  <r>
    <x v="7"/>
    <n v="7"/>
    <n v="7"/>
    <x v="0"/>
    <d v="2019-04-07T00:00:00"/>
    <s v="Avg of 4 NM Projects"/>
    <n v="5"/>
    <n v="-0.26"/>
    <n v="-1.4606741573033708E-3"/>
    <n v="21.46"/>
    <n v="25.62"/>
    <n v="-6.6612000000000008E-3"/>
  </r>
  <r>
    <x v="7"/>
    <n v="7"/>
    <n v="7"/>
    <x v="0"/>
    <d v="2019-04-07T00:00:00"/>
    <s v="Avg of 4 NM Projects"/>
    <n v="6"/>
    <n v="0"/>
    <n v="0"/>
    <n v="24.67"/>
    <n v="24.52"/>
    <n v="0"/>
  </r>
  <r>
    <x v="7"/>
    <n v="7"/>
    <n v="7"/>
    <x v="0"/>
    <d v="2019-04-07T00:00:00"/>
    <s v="Avg of 4 NM Projects"/>
    <n v="7"/>
    <n v="0.255"/>
    <n v="1.4325842696629213E-3"/>
    <n v="26.85"/>
    <n v="24.36"/>
    <n v="6.2118E-3"/>
  </r>
  <r>
    <x v="7"/>
    <n v="7"/>
    <n v="7"/>
    <x v="0"/>
    <d v="2019-04-07T00:00:00"/>
    <s v="Avg of 4 NM Projects"/>
    <n v="8"/>
    <n v="5.2449999999999992"/>
    <n v="2.9466292134831457E-2"/>
    <n v="30.01"/>
    <n v="22.84"/>
    <n v="0.11979579999999998"/>
  </r>
  <r>
    <x v="7"/>
    <n v="7"/>
    <n v="7"/>
    <x v="0"/>
    <d v="2019-04-07T00:00:00"/>
    <s v="Avg of 4 NM Projects"/>
    <n v="9"/>
    <n v="15.105"/>
    <n v="8.4859550561797753E-2"/>
    <n v="23.94"/>
    <n v="24.57"/>
    <n v="0.37112985000000004"/>
  </r>
  <r>
    <x v="7"/>
    <n v="7"/>
    <n v="7"/>
    <x v="0"/>
    <d v="2019-04-07T00:00:00"/>
    <s v="Avg of 4 NM Projects"/>
    <n v="10"/>
    <n v="32.129999999999995"/>
    <n v="0.18050561797752807"/>
    <n v="23.92"/>
    <n v="30.06"/>
    <n v="0.96582779999999979"/>
  </r>
  <r>
    <x v="7"/>
    <n v="7"/>
    <n v="7"/>
    <x v="0"/>
    <d v="2019-04-07T00:00:00"/>
    <s v="Avg of 4 NM Projects"/>
    <n v="11"/>
    <n v="49.28"/>
    <n v="0.27685393258426966"/>
    <n v="24.64"/>
    <n v="28.67"/>
    <n v="1.4128576000000002"/>
  </r>
  <r>
    <x v="7"/>
    <n v="7"/>
    <n v="7"/>
    <x v="0"/>
    <d v="2019-04-07T00:00:00"/>
    <s v="Avg of 4 NM Projects"/>
    <n v="12"/>
    <n v="73.594999999999999"/>
    <n v="0.41345505617977529"/>
    <n v="26.69"/>
    <n v="19.809999999999999"/>
    <n v="1.4579169499999998"/>
  </r>
  <r>
    <x v="7"/>
    <n v="7"/>
    <n v="7"/>
    <x v="0"/>
    <d v="2019-04-07T00:00:00"/>
    <s v="Avg of 4 NM Projects"/>
    <n v="13"/>
    <n v="94.075000000000003"/>
    <n v="0.52851123595505622"/>
    <n v="24.38"/>
    <n v="17.28"/>
    <n v="1.6256160000000002"/>
  </r>
  <r>
    <x v="7"/>
    <n v="7"/>
    <n v="7"/>
    <x v="0"/>
    <d v="2019-04-07T00:00:00"/>
    <s v="Avg of 4 NM Projects"/>
    <n v="14"/>
    <n v="97.784999999999997"/>
    <n v="0.54935393258426968"/>
    <n v="21.59"/>
    <n v="19.64"/>
    <n v="1.9204973999999999"/>
  </r>
  <r>
    <x v="7"/>
    <n v="7"/>
    <n v="7"/>
    <x v="0"/>
    <d v="2019-04-07T00:00:00"/>
    <s v="Avg of 4 NM Projects"/>
    <n v="15"/>
    <n v="80.894999999999996"/>
    <n v="0.45446629213483142"/>
    <n v="24.64"/>
    <n v="20.29"/>
    <n v="1.64135955"/>
  </r>
  <r>
    <x v="7"/>
    <n v="7"/>
    <n v="7"/>
    <x v="0"/>
    <d v="2019-04-07T00:00:00"/>
    <s v="Avg of 4 NM Projects"/>
    <n v="16"/>
    <n v="56.959999999999994"/>
    <n v="0.31999999999999995"/>
    <n v="22.05"/>
    <n v="19.77"/>
    <n v="1.1260991999999999"/>
  </r>
  <r>
    <x v="7"/>
    <n v="7"/>
    <n v="7"/>
    <x v="0"/>
    <d v="2019-04-07T00:00:00"/>
    <s v="Avg of 4 NM Projects"/>
    <n v="17"/>
    <n v="37.119999999999997"/>
    <n v="0.2085393258426966"/>
    <n v="28.13"/>
    <n v="23.86"/>
    <n v="0.88568319999999989"/>
  </r>
  <r>
    <x v="7"/>
    <n v="7"/>
    <n v="7"/>
    <x v="0"/>
    <d v="2019-04-07T00:00:00"/>
    <s v="Avg of 4 NM Projects"/>
    <n v="18"/>
    <n v="21.12"/>
    <n v="0.11865168539325843"/>
    <n v="28.06"/>
    <n v="27.18"/>
    <n v="0.57404160000000004"/>
  </r>
  <r>
    <x v="7"/>
    <n v="7"/>
    <n v="7"/>
    <x v="0"/>
    <d v="2019-04-07T00:00:00"/>
    <s v="Avg of 4 NM Projects"/>
    <n v="19"/>
    <n v="9.7249999999999979"/>
    <n v="5.4634831460674146E-2"/>
    <n v="30.1"/>
    <n v="27.65"/>
    <n v="0.26889624999999995"/>
  </r>
  <r>
    <x v="7"/>
    <n v="7"/>
    <n v="7"/>
    <x v="0"/>
    <d v="2019-04-07T00:00:00"/>
    <s v="Avg of 4 NM Projects"/>
    <n v="20"/>
    <n v="0"/>
    <n v="0"/>
    <n v="37.700000000000003"/>
    <n v="35.53"/>
    <n v="0"/>
  </r>
  <r>
    <x v="7"/>
    <n v="7"/>
    <n v="7"/>
    <x v="0"/>
    <d v="2019-04-07T00:00:00"/>
    <s v="Avg of 4 NM Projects"/>
    <n v="21"/>
    <n v="-0.13"/>
    <n v="-7.3033707865168538E-4"/>
    <n v="42.04"/>
    <n v="31.57"/>
    <n v="-4.1041000000000003E-3"/>
  </r>
  <r>
    <x v="7"/>
    <n v="7"/>
    <n v="7"/>
    <x v="0"/>
    <d v="2019-04-07T00:00:00"/>
    <s v="Avg of 4 NM Projects"/>
    <n v="22"/>
    <n v="-0.26"/>
    <n v="-1.4606741573033708E-3"/>
    <n v="31.42"/>
    <n v="25.79"/>
    <n v="-6.7054000000000002E-3"/>
  </r>
  <r>
    <x v="7"/>
    <n v="7"/>
    <n v="7"/>
    <x v="0"/>
    <d v="2019-04-07T00:00:00"/>
    <s v="Avg of 4 NM Projects"/>
    <n v="23"/>
    <n v="-0.13"/>
    <n v="-7.3033707865168538E-4"/>
    <n v="24.76"/>
    <n v="24.03"/>
    <n v="-3.1239000000000002E-3"/>
  </r>
  <r>
    <x v="7"/>
    <n v="7"/>
    <n v="7"/>
    <x v="0"/>
    <d v="2019-04-07T00:00:00"/>
    <s v="Avg of 4 NM Projects"/>
    <n v="24"/>
    <n v="-0.13"/>
    <n v="-7.3033707865168538E-4"/>
    <n v="22.06"/>
    <n v="21.85"/>
    <n v="-2.8405000000000006E-3"/>
  </r>
  <r>
    <x v="7"/>
    <n v="8"/>
    <n v="1"/>
    <x v="0"/>
    <d v="2019-04-08T00:00:00"/>
    <s v="Avg of 4 NM Projects"/>
    <n v="1"/>
    <n v="-0.26"/>
    <n v="-1.4606741573033708E-3"/>
    <n v="24.78"/>
    <n v="19.04"/>
    <n v="-4.9503999999999998E-3"/>
  </r>
  <r>
    <x v="7"/>
    <n v="8"/>
    <n v="1"/>
    <x v="0"/>
    <d v="2019-04-08T00:00:00"/>
    <s v="Avg of 4 NM Projects"/>
    <n v="2"/>
    <n v="-0.13"/>
    <n v="-7.3033707865168538E-4"/>
    <n v="22.93"/>
    <n v="20.100000000000001"/>
    <n v="-2.6130000000000003E-3"/>
  </r>
  <r>
    <x v="7"/>
    <n v="8"/>
    <n v="1"/>
    <x v="0"/>
    <d v="2019-04-08T00:00:00"/>
    <s v="Avg of 4 NM Projects"/>
    <n v="3"/>
    <n v="0"/>
    <n v="0"/>
    <n v="24.85"/>
    <n v="24.49"/>
    <n v="0"/>
  </r>
  <r>
    <x v="7"/>
    <n v="8"/>
    <n v="1"/>
    <x v="0"/>
    <d v="2019-04-08T00:00:00"/>
    <s v="Avg of 4 NM Projects"/>
    <n v="4"/>
    <n v="-0.26"/>
    <n v="-1.4606741573033708E-3"/>
    <n v="24.85"/>
    <n v="18.670000000000002"/>
    <n v="-4.8542000000000004E-3"/>
  </r>
  <r>
    <x v="7"/>
    <n v="8"/>
    <n v="1"/>
    <x v="0"/>
    <d v="2019-04-08T00:00:00"/>
    <s v="Avg of 4 NM Projects"/>
    <n v="5"/>
    <n v="-0.13"/>
    <n v="-7.3033707865168538E-4"/>
    <n v="23.73"/>
    <n v="19.420000000000002"/>
    <n v="-2.5246000000000005E-3"/>
  </r>
  <r>
    <x v="7"/>
    <n v="8"/>
    <n v="1"/>
    <x v="0"/>
    <d v="2019-04-08T00:00:00"/>
    <s v="Avg of 4 NM Projects"/>
    <n v="6"/>
    <n v="-0.26"/>
    <n v="-1.4606741573033708E-3"/>
    <n v="29.05"/>
    <n v="19.13"/>
    <n v="-4.9737999999999996E-3"/>
  </r>
  <r>
    <x v="7"/>
    <n v="8"/>
    <n v="1"/>
    <x v="0"/>
    <d v="2019-04-08T00:00:00"/>
    <s v="Avg of 4 NM Projects"/>
    <n v="7"/>
    <n v="0.77"/>
    <n v="4.3258426966292134E-3"/>
    <n v="34.380000000000003"/>
    <n v="22.67"/>
    <n v="1.7455900000000003E-2"/>
  </r>
  <r>
    <x v="7"/>
    <n v="8"/>
    <n v="1"/>
    <x v="0"/>
    <d v="2019-04-08T00:00:00"/>
    <s v="Avg of 4 NM Projects"/>
    <n v="8"/>
    <n v="15.23"/>
    <n v="8.5561797752808991E-2"/>
    <n v="38.6"/>
    <n v="35.47"/>
    <n v="0.54020809999999997"/>
  </r>
  <r>
    <x v="7"/>
    <n v="8"/>
    <n v="1"/>
    <x v="0"/>
    <d v="2019-04-08T00:00:00"/>
    <s v="Avg of 4 NM Projects"/>
    <n v="9"/>
    <n v="40.19"/>
    <n v="0.22578651685393258"/>
    <n v="39.64"/>
    <n v="25.37"/>
    <n v="1.0196202999999999"/>
  </r>
  <r>
    <x v="7"/>
    <n v="8"/>
    <n v="1"/>
    <x v="0"/>
    <d v="2019-04-08T00:00:00"/>
    <s v="Avg of 4 NM Projects"/>
    <n v="10"/>
    <n v="61.830000000000005"/>
    <n v="0.34735955056179779"/>
    <n v="41"/>
    <n v="24.87"/>
    <n v="1.5377121000000002"/>
  </r>
  <r>
    <x v="7"/>
    <n v="8"/>
    <n v="1"/>
    <x v="0"/>
    <d v="2019-04-08T00:00:00"/>
    <s v="Avg of 4 NM Projects"/>
    <n v="11"/>
    <n v="43.134999999999998"/>
    <n v="0.24233146067415728"/>
    <n v="46.72"/>
    <n v="34.15"/>
    <n v="1.4730602499999998"/>
  </r>
  <r>
    <x v="7"/>
    <n v="8"/>
    <n v="1"/>
    <x v="0"/>
    <d v="2019-04-08T00:00:00"/>
    <s v="Avg of 4 NM Projects"/>
    <n v="12"/>
    <n v="32.004999999999995"/>
    <n v="0.17980337078651684"/>
    <n v="46.61"/>
    <n v="42.37"/>
    <n v="1.3560518499999998"/>
  </r>
  <r>
    <x v="7"/>
    <n v="8"/>
    <n v="1"/>
    <x v="0"/>
    <d v="2019-04-08T00:00:00"/>
    <s v="Avg of 4 NM Projects"/>
    <n v="13"/>
    <n v="33.664999999999999"/>
    <n v="0.18912921348314607"/>
    <n v="41"/>
    <n v="57.14"/>
    <n v="1.9236180999999999"/>
  </r>
  <r>
    <x v="7"/>
    <n v="8"/>
    <n v="1"/>
    <x v="0"/>
    <d v="2019-04-08T00:00:00"/>
    <s v="Avg of 4 NM Projects"/>
    <n v="14"/>
    <n v="36.230000000000004"/>
    <n v="0.20353932584269666"/>
    <n v="36.78"/>
    <n v="42.88"/>
    <n v="1.5535424000000002"/>
  </r>
  <r>
    <x v="7"/>
    <n v="8"/>
    <n v="1"/>
    <x v="0"/>
    <d v="2019-04-08T00:00:00"/>
    <s v="Avg of 4 NM Projects"/>
    <n v="15"/>
    <n v="37.380000000000003"/>
    <n v="0.21000000000000002"/>
    <n v="37.57"/>
    <n v="30.97"/>
    <n v="1.1576586"/>
  </r>
  <r>
    <x v="7"/>
    <n v="8"/>
    <n v="1"/>
    <x v="0"/>
    <d v="2019-04-08T00:00:00"/>
    <s v="Avg of 4 NM Projects"/>
    <n v="16"/>
    <n v="27.9"/>
    <n v="0.15674157303370786"/>
    <n v="36.78"/>
    <n v="33.479999999999997"/>
    <n v="0.93409199999999992"/>
  </r>
  <r>
    <x v="7"/>
    <n v="8"/>
    <n v="1"/>
    <x v="0"/>
    <d v="2019-04-08T00:00:00"/>
    <s v="Avg of 4 NM Projects"/>
    <n v="17"/>
    <n v="36.605000000000004"/>
    <n v="0.20564606741573035"/>
    <n v="36.15"/>
    <n v="36.46"/>
    <n v="1.3346183"/>
  </r>
  <r>
    <x v="7"/>
    <n v="8"/>
    <n v="1"/>
    <x v="0"/>
    <d v="2019-04-08T00:00:00"/>
    <s v="Avg of 4 NM Projects"/>
    <n v="18"/>
    <n v="17.024999999999999"/>
    <n v="9.5646067415730326E-2"/>
    <n v="40.65"/>
    <n v="36.520000000000003"/>
    <n v="0.621753"/>
  </r>
  <r>
    <x v="7"/>
    <n v="8"/>
    <n v="1"/>
    <x v="0"/>
    <d v="2019-04-08T00:00:00"/>
    <s v="Avg of 4 NM Projects"/>
    <n v="19"/>
    <n v="7.9350000000000005"/>
    <n v="4.457865168539326E-2"/>
    <n v="43.53"/>
    <n v="36.840000000000003"/>
    <n v="0.29232540000000007"/>
  </r>
  <r>
    <x v="7"/>
    <n v="8"/>
    <n v="1"/>
    <x v="0"/>
    <d v="2019-04-08T00:00:00"/>
    <s v="Avg of 4 NM Projects"/>
    <n v="20"/>
    <n v="-0.13"/>
    <n v="-7.3033707865168538E-4"/>
    <n v="45.13"/>
    <n v="52.61"/>
    <n v="-6.8393000000000004E-3"/>
  </r>
  <r>
    <x v="7"/>
    <n v="8"/>
    <n v="1"/>
    <x v="0"/>
    <d v="2019-04-08T00:00:00"/>
    <s v="Avg of 4 NM Projects"/>
    <n v="21"/>
    <n v="0"/>
    <n v="0"/>
    <n v="41"/>
    <n v="55.92"/>
    <n v="0"/>
  </r>
  <r>
    <x v="7"/>
    <n v="8"/>
    <n v="1"/>
    <x v="0"/>
    <d v="2019-04-08T00:00:00"/>
    <s v="Avg of 4 NM Projects"/>
    <n v="22"/>
    <n v="-0.13"/>
    <n v="-7.3033707865168538E-4"/>
    <n v="31.1"/>
    <n v="38.33"/>
    <n v="-4.9829000000000002E-3"/>
  </r>
  <r>
    <x v="7"/>
    <n v="8"/>
    <n v="1"/>
    <x v="0"/>
    <d v="2019-04-08T00:00:00"/>
    <s v="Avg of 4 NM Projects"/>
    <n v="23"/>
    <n v="-0.26"/>
    <n v="-1.4606741573033708E-3"/>
    <n v="27.55"/>
    <n v="31.27"/>
    <n v="-8.1302000000000006E-3"/>
  </r>
  <r>
    <x v="7"/>
    <n v="8"/>
    <n v="1"/>
    <x v="0"/>
    <d v="2019-04-08T00:00:00"/>
    <s v="Avg of 4 NM Projects"/>
    <n v="24"/>
    <n v="-0.26"/>
    <n v="-1.4606741573033708E-3"/>
    <n v="26.17"/>
    <n v="28.05"/>
    <n v="-7.293E-3"/>
  </r>
  <r>
    <x v="7"/>
    <n v="9"/>
    <n v="2"/>
    <x v="0"/>
    <d v="2019-04-09T00:00:00"/>
    <s v="Avg of 4 NM Projects"/>
    <n v="1"/>
    <n v="0"/>
    <n v="0"/>
    <n v="26.09"/>
    <n v="44.91"/>
    <n v="0"/>
  </r>
  <r>
    <x v="7"/>
    <n v="9"/>
    <n v="2"/>
    <x v="0"/>
    <d v="2019-04-09T00:00:00"/>
    <s v="Avg of 4 NM Projects"/>
    <n v="2"/>
    <n v="-0.26"/>
    <n v="-1.4606741573033708E-3"/>
    <n v="23.84"/>
    <n v="45.53"/>
    <n v="-1.1837800000000001E-2"/>
  </r>
  <r>
    <x v="7"/>
    <n v="9"/>
    <n v="2"/>
    <x v="0"/>
    <d v="2019-04-09T00:00:00"/>
    <s v="Avg of 4 NM Projects"/>
    <n v="3"/>
    <n v="-0.13"/>
    <n v="-7.3033707865168538E-4"/>
    <n v="22.21"/>
    <n v="34.32"/>
    <n v="-4.4615999999999996E-3"/>
  </r>
  <r>
    <x v="7"/>
    <n v="9"/>
    <n v="2"/>
    <x v="0"/>
    <d v="2019-04-09T00:00:00"/>
    <s v="Avg of 4 NM Projects"/>
    <n v="4"/>
    <n v="-0.13"/>
    <n v="-7.3033707865168538E-4"/>
    <n v="22.15"/>
    <n v="36.18"/>
    <n v="-4.7033999999999999E-3"/>
  </r>
  <r>
    <x v="7"/>
    <n v="9"/>
    <n v="2"/>
    <x v="0"/>
    <d v="2019-04-09T00:00:00"/>
    <s v="Avg of 4 NM Projects"/>
    <n v="5"/>
    <n v="0"/>
    <n v="0"/>
    <n v="25.8"/>
    <n v="57.2"/>
    <n v="0"/>
  </r>
  <r>
    <x v="7"/>
    <n v="9"/>
    <n v="2"/>
    <x v="0"/>
    <d v="2019-04-09T00:00:00"/>
    <s v="Avg of 4 NM Projects"/>
    <n v="6"/>
    <n v="-0.26"/>
    <n v="-1.4606741573033708E-3"/>
    <n v="27.48"/>
    <n v="26.79"/>
    <n v="-6.9654000000000001E-3"/>
  </r>
  <r>
    <x v="7"/>
    <n v="9"/>
    <n v="2"/>
    <x v="0"/>
    <d v="2019-04-09T00:00:00"/>
    <s v="Avg of 4 NM Projects"/>
    <n v="7"/>
    <n v="0.255"/>
    <n v="1.4325842696629213E-3"/>
    <n v="31.05"/>
    <n v="39.869999999999997"/>
    <n v="1.016685E-2"/>
  </r>
  <r>
    <x v="7"/>
    <n v="9"/>
    <n v="2"/>
    <x v="1"/>
    <d v="2019-04-09T00:00:00"/>
    <s v="Avg of 4 NM Projects"/>
    <n v="8"/>
    <n v="9.6"/>
    <n v="5.3932584269662923E-2"/>
    <n v="38.51"/>
    <n v="43.74"/>
    <n v="0.419904"/>
  </r>
  <r>
    <x v="7"/>
    <n v="9"/>
    <n v="2"/>
    <x v="1"/>
    <d v="2019-04-09T00:00:00"/>
    <s v="Avg of 4 NM Projects"/>
    <n v="9"/>
    <n v="40.574999999999996"/>
    <n v="0.22794943820224717"/>
    <n v="36.28"/>
    <n v="41.43"/>
    <n v="1.6810222499999998"/>
  </r>
  <r>
    <x v="7"/>
    <n v="9"/>
    <n v="2"/>
    <x v="1"/>
    <d v="2019-04-09T00:00:00"/>
    <s v="Avg of 4 NM Projects"/>
    <n v="10"/>
    <n v="55.925000000000004"/>
    <n v="0.31418539325842698"/>
    <n v="36.270000000000003"/>
    <n v="46.38"/>
    <n v="2.5938015000000005"/>
  </r>
  <r>
    <x v="7"/>
    <n v="9"/>
    <n v="2"/>
    <x v="1"/>
    <d v="2019-04-09T00:00:00"/>
    <s v="Avg of 4 NM Projects"/>
    <n v="11"/>
    <n v="79.615000000000009"/>
    <n v="0.44727528089887647"/>
    <n v="37.64"/>
    <n v="36.869999999999997"/>
    <n v="2.9354050500000004"/>
  </r>
  <r>
    <x v="7"/>
    <n v="9"/>
    <n v="2"/>
    <x v="1"/>
    <d v="2019-04-09T00:00:00"/>
    <s v="Avg of 4 NM Projects"/>
    <n v="12"/>
    <n v="82.94"/>
    <n v="0.46595505617977528"/>
    <n v="35.21"/>
    <n v="29.52"/>
    <n v="2.4483887999999996"/>
  </r>
  <r>
    <x v="7"/>
    <n v="9"/>
    <n v="2"/>
    <x v="1"/>
    <d v="2019-04-09T00:00:00"/>
    <s v="Avg of 4 NM Projects"/>
    <n v="13"/>
    <n v="83.465000000000003"/>
    <n v="0.46890449438202247"/>
    <n v="33.39"/>
    <n v="29.21"/>
    <n v="2.4380126500000001"/>
  </r>
  <r>
    <x v="7"/>
    <n v="9"/>
    <n v="2"/>
    <x v="1"/>
    <d v="2019-04-09T00:00:00"/>
    <s v="Avg of 4 NM Projects"/>
    <n v="14"/>
    <n v="76.55"/>
    <n v="0.43005617977528088"/>
    <n v="35.31"/>
    <n v="36.39"/>
    <n v="2.7856545000000001"/>
  </r>
  <r>
    <x v="7"/>
    <n v="9"/>
    <n v="2"/>
    <x v="1"/>
    <d v="2019-04-09T00:00:00"/>
    <s v="Avg of 4 NM Projects"/>
    <n v="15"/>
    <n v="68.61"/>
    <n v="0.3854494382022472"/>
    <n v="36.32"/>
    <n v="49.22"/>
    <n v="3.3769841999999999"/>
  </r>
  <r>
    <x v="7"/>
    <n v="9"/>
    <n v="2"/>
    <x v="1"/>
    <d v="2019-04-09T00:00:00"/>
    <s v="Avg of 4 NM Projects"/>
    <n v="16"/>
    <n v="67.584999999999994"/>
    <n v="0.379691011235955"/>
    <n v="34.39"/>
    <n v="33.6"/>
    <n v="2.2708559999999998"/>
  </r>
  <r>
    <x v="7"/>
    <n v="9"/>
    <n v="2"/>
    <x v="1"/>
    <d v="2019-04-09T00:00:00"/>
    <s v="Avg of 4 NM Projects"/>
    <n v="17"/>
    <n v="54.394999999999996"/>
    <n v="0.30558988764044942"/>
    <n v="39.5"/>
    <n v="37.42"/>
    <n v="2.0354608999999999"/>
  </r>
  <r>
    <x v="7"/>
    <n v="9"/>
    <n v="2"/>
    <x v="1"/>
    <d v="2019-04-09T00:00:00"/>
    <s v="Avg of 4 NM Projects"/>
    <n v="18"/>
    <n v="26.749999999999996"/>
    <n v="0.15028089887640447"/>
    <n v="42.1"/>
    <n v="65.209999999999994"/>
    <n v="1.7443674999999996"/>
  </r>
  <r>
    <x v="7"/>
    <n v="9"/>
    <n v="2"/>
    <x v="1"/>
    <d v="2019-04-09T00:00:00"/>
    <s v="Avg of 4 NM Projects"/>
    <n v="19"/>
    <n v="5.6400000000000006"/>
    <n v="3.1685393258426967E-2"/>
    <n v="42.07"/>
    <n v="75.430000000000007"/>
    <n v="0.42542520000000006"/>
  </r>
  <r>
    <x v="7"/>
    <n v="9"/>
    <n v="2"/>
    <x v="1"/>
    <d v="2019-04-09T00:00:00"/>
    <s v="Avg of 4 NM Projects"/>
    <n v="20"/>
    <n v="-0.26"/>
    <n v="-1.4606741573033708E-3"/>
    <n v="48.8"/>
    <n v="66.91"/>
    <n v="-1.7396599999999998E-2"/>
  </r>
  <r>
    <x v="7"/>
    <n v="9"/>
    <n v="2"/>
    <x v="1"/>
    <d v="2019-04-09T00:00:00"/>
    <s v="Avg of 4 NM Projects"/>
    <n v="21"/>
    <n v="0"/>
    <n v="0"/>
    <n v="45"/>
    <n v="49.29"/>
    <n v="0"/>
  </r>
  <r>
    <x v="7"/>
    <n v="9"/>
    <n v="2"/>
    <x v="1"/>
    <d v="2019-04-09T00:00:00"/>
    <s v="Avg of 4 NM Projects"/>
    <n v="22"/>
    <n v="0"/>
    <n v="0"/>
    <n v="33.380000000000003"/>
    <n v="36.24"/>
    <n v="0"/>
  </r>
  <r>
    <x v="7"/>
    <n v="9"/>
    <n v="2"/>
    <x v="1"/>
    <d v="2019-04-09T00:00:00"/>
    <s v="Avg of 4 NM Projects"/>
    <n v="23"/>
    <n v="-0.13"/>
    <n v="-7.3033707865168538E-4"/>
    <n v="28.13"/>
    <n v="29.02"/>
    <n v="-3.7726000000000001E-3"/>
  </r>
  <r>
    <x v="7"/>
    <n v="9"/>
    <n v="2"/>
    <x v="0"/>
    <d v="2019-04-09T00:00:00"/>
    <s v="Avg of 4 NM Projects"/>
    <n v="24"/>
    <n v="-0.13"/>
    <n v="-7.3033707865168538E-4"/>
    <n v="28.07"/>
    <n v="31.48"/>
    <n v="-4.0924000000000004E-3"/>
  </r>
  <r>
    <x v="7"/>
    <n v="10"/>
    <n v="3"/>
    <x v="0"/>
    <d v="2019-04-10T00:00:00"/>
    <s v="Avg of 4 NM Projects"/>
    <n v="1"/>
    <n v="-0.39"/>
    <n v="-2.1910112359550564E-3"/>
    <n v="29.76"/>
    <n v="33"/>
    <n v="-1.2870000000000001E-2"/>
  </r>
  <r>
    <x v="7"/>
    <n v="10"/>
    <n v="3"/>
    <x v="0"/>
    <d v="2019-04-10T00:00:00"/>
    <s v="Avg of 4 NM Projects"/>
    <n v="2"/>
    <n v="-0.13"/>
    <n v="-7.3033707865168538E-4"/>
    <n v="28.23"/>
    <n v="35.340000000000003"/>
    <n v="-4.5942000000000005E-3"/>
  </r>
  <r>
    <x v="7"/>
    <n v="10"/>
    <n v="3"/>
    <x v="0"/>
    <d v="2019-04-10T00:00:00"/>
    <s v="Avg of 4 NM Projects"/>
    <n v="3"/>
    <n v="-0.26"/>
    <n v="-1.4606741573033708E-3"/>
    <n v="26.73"/>
    <n v="32.76"/>
    <n v="-8.5176000000000002E-3"/>
  </r>
  <r>
    <x v="7"/>
    <n v="10"/>
    <n v="3"/>
    <x v="0"/>
    <d v="2019-04-10T00:00:00"/>
    <s v="Avg of 4 NM Projects"/>
    <n v="4"/>
    <n v="0"/>
    <n v="0"/>
    <n v="26.23"/>
    <n v="33.979999999999997"/>
    <n v="0"/>
  </r>
  <r>
    <x v="7"/>
    <n v="10"/>
    <n v="3"/>
    <x v="0"/>
    <d v="2019-04-10T00:00:00"/>
    <s v="Avg of 4 NM Projects"/>
    <n v="5"/>
    <n v="-0.13"/>
    <n v="-7.3033707865168538E-4"/>
    <n v="29.8"/>
    <n v="43.14"/>
    <n v="-5.6081999999999998E-3"/>
  </r>
  <r>
    <x v="7"/>
    <n v="10"/>
    <n v="3"/>
    <x v="0"/>
    <d v="2019-04-10T00:00:00"/>
    <s v="Avg of 4 NM Projects"/>
    <n v="6"/>
    <n v="0"/>
    <n v="0"/>
    <n v="35.99"/>
    <n v="42.35"/>
    <n v="0"/>
  </r>
  <r>
    <x v="7"/>
    <n v="10"/>
    <n v="3"/>
    <x v="0"/>
    <d v="2019-04-10T00:00:00"/>
    <s v="Avg of 4 NM Projects"/>
    <n v="7"/>
    <n v="1.4049999999999998"/>
    <n v="7.8932584269662907E-3"/>
    <n v="45.16"/>
    <n v="63.14"/>
    <n v="8.8711699999999991E-2"/>
  </r>
  <r>
    <x v="7"/>
    <n v="10"/>
    <n v="3"/>
    <x v="1"/>
    <d v="2019-04-10T00:00:00"/>
    <s v="Avg of 4 NM Projects"/>
    <n v="8"/>
    <n v="14.205"/>
    <n v="7.980337078651685E-2"/>
    <n v="58.38"/>
    <n v="58.11"/>
    <n v="0.82545254999999995"/>
  </r>
  <r>
    <x v="7"/>
    <n v="10"/>
    <n v="3"/>
    <x v="1"/>
    <d v="2019-04-10T00:00:00"/>
    <s v="Avg of 4 NM Projects"/>
    <n v="9"/>
    <n v="34.564999999999998"/>
    <n v="0.19418539325842696"/>
    <n v="48.94"/>
    <n v="47.91"/>
    <n v="1.6560091499999998"/>
  </r>
  <r>
    <x v="7"/>
    <n v="10"/>
    <n v="3"/>
    <x v="1"/>
    <d v="2019-04-10T00:00:00"/>
    <s v="Avg of 4 NM Projects"/>
    <n v="10"/>
    <n v="51.2"/>
    <n v="0.28764044943820227"/>
    <n v="39.06"/>
    <n v="37.08"/>
    <n v="1.8984960000000002"/>
  </r>
  <r>
    <x v="7"/>
    <n v="10"/>
    <n v="3"/>
    <x v="1"/>
    <d v="2019-04-10T00:00:00"/>
    <s v="Avg of 4 NM Projects"/>
    <n v="11"/>
    <n v="63.620000000000005"/>
    <n v="0.35741573033707869"/>
    <n v="34.5"/>
    <n v="34.869999999999997"/>
    <n v="2.2184293999999998"/>
  </r>
  <r>
    <x v="7"/>
    <n v="10"/>
    <n v="3"/>
    <x v="1"/>
    <d v="2019-04-10T00:00:00"/>
    <s v="Avg of 4 NM Projects"/>
    <n v="12"/>
    <n v="67.194999999999993"/>
    <n v="0.37749999999999995"/>
    <n v="30.57"/>
    <n v="31.99"/>
    <n v="2.1495680500000001"/>
  </r>
  <r>
    <x v="7"/>
    <n v="10"/>
    <n v="3"/>
    <x v="1"/>
    <d v="2019-04-10T00:00:00"/>
    <s v="Avg of 4 NM Projects"/>
    <n v="13"/>
    <n v="58.5"/>
    <n v="0.32865168539325845"/>
    <n v="31.06"/>
    <n v="31.69"/>
    <n v="1.8538650000000001"/>
  </r>
  <r>
    <x v="7"/>
    <n v="10"/>
    <n v="3"/>
    <x v="1"/>
    <d v="2019-04-10T00:00:00"/>
    <s v="Avg of 4 NM Projects"/>
    <n v="14"/>
    <n v="61.315000000000005"/>
    <n v="0.34446629213483149"/>
    <n v="27.41"/>
    <n v="29.76"/>
    <n v="1.8247344000000003"/>
  </r>
  <r>
    <x v="7"/>
    <n v="10"/>
    <n v="3"/>
    <x v="1"/>
    <d v="2019-04-10T00:00:00"/>
    <s v="Avg of 4 NM Projects"/>
    <n v="15"/>
    <n v="47.099999999999994"/>
    <n v="0.26460674157303365"/>
    <n v="27.28"/>
    <n v="25.89"/>
    <n v="1.2194189999999998"/>
  </r>
  <r>
    <x v="7"/>
    <n v="10"/>
    <n v="3"/>
    <x v="1"/>
    <d v="2019-04-10T00:00:00"/>
    <s v="Avg of 4 NM Projects"/>
    <n v="16"/>
    <n v="50.430000000000007"/>
    <n v="0.28331460674157305"/>
    <n v="28.39"/>
    <n v="25.96"/>
    <n v="1.3091628000000002"/>
  </r>
  <r>
    <x v="7"/>
    <n v="10"/>
    <n v="3"/>
    <x v="1"/>
    <d v="2019-04-10T00:00:00"/>
    <s v="Avg of 4 NM Projects"/>
    <n v="17"/>
    <n v="44.03"/>
    <n v="0.24735955056179776"/>
    <n v="31.49"/>
    <n v="25.85"/>
    <n v="1.1381755"/>
  </r>
  <r>
    <x v="7"/>
    <n v="10"/>
    <n v="3"/>
    <x v="1"/>
    <d v="2019-04-10T00:00:00"/>
    <s v="Avg of 4 NM Projects"/>
    <n v="18"/>
    <n v="26.24"/>
    <n v="0.14741573033707864"/>
    <n v="35.31"/>
    <n v="25.17"/>
    <n v="0.66046079999999996"/>
  </r>
  <r>
    <x v="7"/>
    <n v="10"/>
    <n v="3"/>
    <x v="1"/>
    <d v="2019-04-10T00:00:00"/>
    <s v="Avg of 4 NM Projects"/>
    <n v="19"/>
    <n v="5.63"/>
    <n v="3.1629213483146068E-2"/>
    <n v="39.9"/>
    <n v="30.86"/>
    <n v="0.17374179999999997"/>
  </r>
  <r>
    <x v="7"/>
    <n v="10"/>
    <n v="3"/>
    <x v="1"/>
    <d v="2019-04-10T00:00:00"/>
    <s v="Avg of 4 NM Projects"/>
    <n v="20"/>
    <n v="0.26"/>
    <n v="1.4606741573033708E-3"/>
    <n v="47.07"/>
    <n v="38.57"/>
    <n v="1.0028199999999999E-2"/>
  </r>
  <r>
    <x v="7"/>
    <n v="10"/>
    <n v="3"/>
    <x v="1"/>
    <d v="2019-04-10T00:00:00"/>
    <s v="Avg of 4 NM Projects"/>
    <n v="21"/>
    <n v="-0.13"/>
    <n v="-7.3033707865168538E-4"/>
    <n v="49.96"/>
    <n v="34.020000000000003"/>
    <n v="-4.4226000000000014E-3"/>
  </r>
  <r>
    <x v="7"/>
    <n v="10"/>
    <n v="3"/>
    <x v="1"/>
    <d v="2019-04-10T00:00:00"/>
    <s v="Avg of 4 NM Projects"/>
    <n v="22"/>
    <n v="-0.26"/>
    <n v="-1.4606741573033708E-3"/>
    <n v="39.28"/>
    <n v="31.85"/>
    <n v="-8.2810000000000002E-3"/>
  </r>
  <r>
    <x v="7"/>
    <n v="10"/>
    <n v="3"/>
    <x v="1"/>
    <d v="2019-04-10T00:00:00"/>
    <s v="Avg of 4 NM Projects"/>
    <n v="23"/>
    <n v="-0.13"/>
    <n v="-7.3033707865168538E-4"/>
    <n v="31.99"/>
    <n v="27.81"/>
    <n v="-3.6153000000000001E-3"/>
  </r>
  <r>
    <x v="7"/>
    <n v="10"/>
    <n v="3"/>
    <x v="0"/>
    <d v="2019-04-10T00:00:00"/>
    <s v="Avg of 4 NM Projects"/>
    <n v="24"/>
    <n v="-0.26"/>
    <n v="-1.4606741573033708E-3"/>
    <n v="31.61"/>
    <n v="25.18"/>
    <n v="-6.5468000000000002E-3"/>
  </r>
  <r>
    <x v="7"/>
    <n v="11"/>
    <n v="4"/>
    <x v="0"/>
    <d v="2019-04-11T00:00:00"/>
    <s v="Avg of 4 NM Projects"/>
    <n v="1"/>
    <n v="0"/>
    <n v="0"/>
    <n v="30.15"/>
    <n v="27.58"/>
    <n v="0"/>
  </r>
  <r>
    <x v="7"/>
    <n v="11"/>
    <n v="4"/>
    <x v="0"/>
    <d v="2019-04-11T00:00:00"/>
    <s v="Avg of 4 NM Projects"/>
    <n v="2"/>
    <n v="-0.13"/>
    <n v="-7.3033707865168538E-4"/>
    <n v="28.51"/>
    <n v="35.74"/>
    <n v="-4.6462000000000005E-3"/>
  </r>
  <r>
    <x v="7"/>
    <n v="11"/>
    <n v="4"/>
    <x v="0"/>
    <d v="2019-04-11T00:00:00"/>
    <s v="Avg of 4 NM Projects"/>
    <n v="3"/>
    <n v="-0.13"/>
    <n v="-7.3033707865168538E-4"/>
    <n v="29.3"/>
    <n v="32.17"/>
    <n v="-4.1821000000000002E-3"/>
  </r>
  <r>
    <x v="7"/>
    <n v="11"/>
    <n v="4"/>
    <x v="0"/>
    <d v="2019-04-11T00:00:00"/>
    <s v="Avg of 4 NM Projects"/>
    <n v="4"/>
    <n v="-0.13"/>
    <n v="-7.3033707865168538E-4"/>
    <n v="28.74"/>
    <n v="24.77"/>
    <n v="-3.2201E-3"/>
  </r>
  <r>
    <x v="7"/>
    <n v="11"/>
    <n v="4"/>
    <x v="0"/>
    <d v="2019-04-11T00:00:00"/>
    <s v="Avg of 4 NM Projects"/>
    <n v="5"/>
    <n v="0"/>
    <n v="0"/>
    <n v="30.07"/>
    <n v="25.96"/>
    <n v="0"/>
  </r>
  <r>
    <x v="7"/>
    <n v="11"/>
    <n v="4"/>
    <x v="0"/>
    <d v="2019-04-11T00:00:00"/>
    <s v="Avg of 4 NM Projects"/>
    <n v="6"/>
    <n v="-0.13"/>
    <n v="-7.3033707865168538E-4"/>
    <n v="31.73"/>
    <n v="26.5"/>
    <n v="-3.4450000000000001E-3"/>
  </r>
  <r>
    <x v="7"/>
    <n v="11"/>
    <n v="4"/>
    <x v="0"/>
    <d v="2019-04-11T00:00:00"/>
    <s v="Avg of 4 NM Projects"/>
    <n v="7"/>
    <n v="1.5349999999999999"/>
    <n v="8.6235955056179776E-3"/>
    <n v="39.74"/>
    <n v="30.87"/>
    <n v="4.7385449999999996E-2"/>
  </r>
  <r>
    <x v="7"/>
    <n v="11"/>
    <n v="4"/>
    <x v="1"/>
    <d v="2019-04-11T00:00:00"/>
    <s v="Avg of 4 NM Projects"/>
    <n v="8"/>
    <n v="24.065000000000001"/>
    <n v="0.13519662921348316"/>
    <n v="49.93"/>
    <n v="32.1"/>
    <n v="0.77248650000000008"/>
  </r>
  <r>
    <x v="7"/>
    <n v="11"/>
    <n v="4"/>
    <x v="1"/>
    <d v="2019-04-11T00:00:00"/>
    <s v="Avg of 4 NM Projects"/>
    <n v="9"/>
    <n v="73.989999999999995"/>
    <n v="0.41567415730337076"/>
    <n v="31.74"/>
    <n v="25.85"/>
    <n v="1.9126414999999999"/>
  </r>
  <r>
    <x v="7"/>
    <n v="11"/>
    <n v="4"/>
    <x v="1"/>
    <d v="2019-04-11T00:00:00"/>
    <s v="Avg of 4 NM Projects"/>
    <n v="10"/>
    <n v="108.03"/>
    <n v="0.60691011235955061"/>
    <n v="29.72"/>
    <n v="24"/>
    <n v="2.5927200000000004"/>
  </r>
  <r>
    <x v="7"/>
    <n v="11"/>
    <n v="4"/>
    <x v="1"/>
    <d v="2019-04-11T00:00:00"/>
    <s v="Avg of 4 NM Projects"/>
    <n v="11"/>
    <n v="122.63"/>
    <n v="0.68893258426966286"/>
    <n v="25.59"/>
    <n v="21.29"/>
    <n v="2.6107927000000002"/>
  </r>
  <r>
    <x v="7"/>
    <n v="11"/>
    <n v="4"/>
    <x v="1"/>
    <d v="2019-04-11T00:00:00"/>
    <s v="Avg of 4 NM Projects"/>
    <n v="12"/>
    <n v="121.86000000000001"/>
    <n v="0.68460674157303381"/>
    <n v="25.69"/>
    <n v="22.01"/>
    <n v="2.6821386000000005"/>
  </r>
  <r>
    <x v="7"/>
    <n v="11"/>
    <n v="4"/>
    <x v="1"/>
    <d v="2019-04-11T00:00:00"/>
    <s v="Avg of 4 NM Projects"/>
    <n v="13"/>
    <n v="117.76499999999999"/>
    <n v="0.66160112359550549"/>
    <n v="26"/>
    <n v="23.77"/>
    <n v="2.7992740499999997"/>
  </r>
  <r>
    <x v="7"/>
    <n v="11"/>
    <n v="4"/>
    <x v="1"/>
    <d v="2019-04-11T00:00:00"/>
    <s v="Avg of 4 NM Projects"/>
    <n v="14"/>
    <n v="104.58"/>
    <n v="0.58752808988764049"/>
    <n v="26.77"/>
    <n v="24.02"/>
    <n v="2.5120115999999997"/>
  </r>
  <r>
    <x v="7"/>
    <n v="11"/>
    <n v="4"/>
    <x v="1"/>
    <d v="2019-04-11T00:00:00"/>
    <s v="Avg of 4 NM Projects"/>
    <n v="15"/>
    <n v="94.589999999999989"/>
    <n v="0.53140449438202242"/>
    <n v="25.41"/>
    <n v="22.71"/>
    <n v="2.1481388999999997"/>
  </r>
  <r>
    <x v="7"/>
    <n v="11"/>
    <n v="4"/>
    <x v="1"/>
    <d v="2019-04-11T00:00:00"/>
    <s v="Avg of 4 NM Projects"/>
    <n v="16"/>
    <n v="82.954999999999984"/>
    <n v="0.46603932584269653"/>
    <n v="25.83"/>
    <n v="38.85"/>
    <n v="3.2228017499999995"/>
  </r>
  <r>
    <x v="7"/>
    <n v="11"/>
    <n v="4"/>
    <x v="1"/>
    <d v="2019-04-11T00:00:00"/>
    <s v="Avg of 4 NM Projects"/>
    <n v="17"/>
    <n v="64.004999999999995"/>
    <n v="0.35957865168539321"/>
    <n v="27.09"/>
    <n v="43.23"/>
    <n v="2.7669361499999994"/>
  </r>
  <r>
    <x v="7"/>
    <n v="11"/>
    <n v="4"/>
    <x v="1"/>
    <d v="2019-04-11T00:00:00"/>
    <s v="Avg of 4 NM Projects"/>
    <n v="18"/>
    <n v="36.480000000000004"/>
    <n v="0.20494382022471913"/>
    <n v="30.11"/>
    <n v="32.659999999999997"/>
    <n v="1.1914368"/>
  </r>
  <r>
    <x v="7"/>
    <n v="11"/>
    <n v="4"/>
    <x v="1"/>
    <d v="2019-04-11T00:00:00"/>
    <s v="Avg of 4 NM Projects"/>
    <n v="19"/>
    <n v="11"/>
    <n v="6.1797752808988762E-2"/>
    <n v="34.36"/>
    <n v="35.869999999999997"/>
    <n v="0.39456999999999998"/>
  </r>
  <r>
    <x v="7"/>
    <n v="11"/>
    <n v="4"/>
    <x v="1"/>
    <d v="2019-04-11T00:00:00"/>
    <s v="Avg of 4 NM Projects"/>
    <n v="20"/>
    <n v="0"/>
    <n v="0"/>
    <n v="49.59"/>
    <n v="44.13"/>
    <n v="0"/>
  </r>
  <r>
    <x v="7"/>
    <n v="11"/>
    <n v="4"/>
    <x v="1"/>
    <d v="2019-04-11T00:00:00"/>
    <s v="Avg of 4 NM Projects"/>
    <n v="21"/>
    <n v="0"/>
    <n v="0"/>
    <n v="50.88"/>
    <n v="37.22"/>
    <n v="0"/>
  </r>
  <r>
    <x v="7"/>
    <n v="11"/>
    <n v="4"/>
    <x v="1"/>
    <d v="2019-04-11T00:00:00"/>
    <s v="Avg of 4 NM Projects"/>
    <n v="22"/>
    <n v="0"/>
    <n v="0"/>
    <n v="39.049999999999997"/>
    <n v="35.96"/>
    <n v="0"/>
  </r>
  <r>
    <x v="7"/>
    <n v="11"/>
    <n v="4"/>
    <x v="1"/>
    <d v="2019-04-11T00:00:00"/>
    <s v="Avg of 4 NM Projects"/>
    <n v="23"/>
    <n v="-0.13"/>
    <n v="-7.3033707865168538E-4"/>
    <n v="30.15"/>
    <n v="30.94"/>
    <n v="-4.0222000000000009E-3"/>
  </r>
  <r>
    <x v="7"/>
    <n v="11"/>
    <n v="4"/>
    <x v="0"/>
    <d v="2019-04-11T00:00:00"/>
    <s v="Avg of 4 NM Projects"/>
    <n v="24"/>
    <n v="-0.13"/>
    <n v="-7.3033707865168538E-4"/>
    <n v="30.58"/>
    <n v="29.79"/>
    <n v="-3.8727000000000002E-3"/>
  </r>
  <r>
    <x v="7"/>
    <n v="12"/>
    <n v="5"/>
    <x v="0"/>
    <d v="2019-04-12T00:00:00"/>
    <s v="Avg of 4 NM Projects"/>
    <n v="1"/>
    <n v="-0.39"/>
    <n v="-2.1910112359550564E-3"/>
    <n v="27.01"/>
    <n v="27.14"/>
    <n v="-1.05846E-2"/>
  </r>
  <r>
    <x v="7"/>
    <n v="12"/>
    <n v="5"/>
    <x v="0"/>
    <d v="2019-04-12T00:00:00"/>
    <s v="Avg of 4 NM Projects"/>
    <n v="2"/>
    <n v="-0.13"/>
    <n v="-7.3033707865168538E-4"/>
    <n v="26.53"/>
    <n v="24.52"/>
    <n v="-3.1876000000000001E-3"/>
  </r>
  <r>
    <x v="7"/>
    <n v="12"/>
    <n v="5"/>
    <x v="0"/>
    <d v="2019-04-12T00:00:00"/>
    <s v="Avg of 4 NM Projects"/>
    <n v="3"/>
    <n v="-0.26"/>
    <n v="-1.4606741573033708E-3"/>
    <n v="25.73"/>
    <n v="24.11"/>
    <n v="-6.2686E-3"/>
  </r>
  <r>
    <x v="7"/>
    <n v="12"/>
    <n v="5"/>
    <x v="0"/>
    <d v="2019-04-12T00:00:00"/>
    <s v="Avg of 4 NM Projects"/>
    <n v="4"/>
    <n v="-0.13"/>
    <n v="-7.3033707865168538E-4"/>
    <n v="25.34"/>
    <n v="23.84"/>
    <n v="-3.0992000000000003E-3"/>
  </r>
  <r>
    <x v="7"/>
    <n v="12"/>
    <n v="5"/>
    <x v="0"/>
    <d v="2019-04-12T00:00:00"/>
    <s v="Avg of 4 NM Projects"/>
    <n v="5"/>
    <n v="0"/>
    <n v="0"/>
    <n v="27.14"/>
    <n v="24.67"/>
    <n v="0"/>
  </r>
  <r>
    <x v="7"/>
    <n v="12"/>
    <n v="5"/>
    <x v="0"/>
    <d v="2019-04-12T00:00:00"/>
    <s v="Avg of 4 NM Projects"/>
    <n v="6"/>
    <n v="-0.13"/>
    <n v="-7.3033707865168538E-4"/>
    <n v="26.86"/>
    <n v="29.55"/>
    <n v="-3.8415000000000003E-3"/>
  </r>
  <r>
    <x v="7"/>
    <n v="12"/>
    <n v="5"/>
    <x v="0"/>
    <d v="2019-04-12T00:00:00"/>
    <s v="Avg of 4 NM Projects"/>
    <n v="7"/>
    <n v="-0.125"/>
    <n v="-7.0224719101123594E-4"/>
    <n v="34.35"/>
    <n v="34.93"/>
    <n v="-4.3662500000000003E-3"/>
  </r>
  <r>
    <x v="7"/>
    <n v="12"/>
    <n v="5"/>
    <x v="1"/>
    <d v="2019-04-12T00:00:00"/>
    <s v="Avg of 4 NM Projects"/>
    <n v="8"/>
    <n v="8.1950000000000003"/>
    <n v="4.6039325842696634E-2"/>
    <n v="37.01"/>
    <n v="40.61"/>
    <n v="0.33279894999999998"/>
  </r>
  <r>
    <x v="7"/>
    <n v="12"/>
    <n v="5"/>
    <x v="1"/>
    <d v="2019-04-12T00:00:00"/>
    <s v="Avg of 4 NM Projects"/>
    <n v="9"/>
    <n v="26.234999999999999"/>
    <n v="0.1473876404494382"/>
    <n v="35.799999999999997"/>
    <n v="40.6"/>
    <n v="1.0651410000000001"/>
  </r>
  <r>
    <x v="7"/>
    <n v="12"/>
    <n v="5"/>
    <x v="1"/>
    <d v="2019-04-12T00:00:00"/>
    <s v="Avg of 4 NM Projects"/>
    <n v="10"/>
    <n v="63.88"/>
    <n v="0.35887640449438202"/>
    <n v="33.71"/>
    <n v="40.11"/>
    <n v="2.5622267999999999"/>
  </r>
  <r>
    <x v="7"/>
    <n v="12"/>
    <n v="5"/>
    <x v="1"/>
    <d v="2019-04-12T00:00:00"/>
    <s v="Avg of 4 NM Projects"/>
    <n v="11"/>
    <n v="79.87"/>
    <n v="0.44870786516853933"/>
    <n v="35.67"/>
    <n v="43.5"/>
    <n v="3.4743450000000005"/>
  </r>
  <r>
    <x v="7"/>
    <n v="12"/>
    <n v="5"/>
    <x v="1"/>
    <d v="2019-04-12T00:00:00"/>
    <s v="Avg of 4 NM Projects"/>
    <n v="12"/>
    <n v="86.275000000000006"/>
    <n v="0.48469101123595509"/>
    <n v="34.01"/>
    <n v="43.89"/>
    <n v="3.7866097500000002"/>
  </r>
  <r>
    <x v="7"/>
    <n v="12"/>
    <n v="5"/>
    <x v="1"/>
    <d v="2019-04-12T00:00:00"/>
    <s v="Avg of 4 NM Projects"/>
    <n v="13"/>
    <n v="102.015"/>
    <n v="0.57311797752808991"/>
    <n v="32.57"/>
    <n v="30.85"/>
    <n v="3.1471627500000001"/>
  </r>
  <r>
    <x v="7"/>
    <n v="12"/>
    <n v="5"/>
    <x v="1"/>
    <d v="2019-04-12T00:00:00"/>
    <s v="Avg of 4 NM Projects"/>
    <n v="14"/>
    <n v="99.454999999999998"/>
    <n v="0.55873595505617979"/>
    <n v="32.090000000000003"/>
    <n v="37.909999999999997"/>
    <n v="3.7703390499999996"/>
  </r>
  <r>
    <x v="7"/>
    <n v="12"/>
    <n v="5"/>
    <x v="1"/>
    <d v="2019-04-12T00:00:00"/>
    <s v="Avg of 4 NM Projects"/>
    <n v="15"/>
    <n v="75.134999999999991"/>
    <n v="0.42210674157303368"/>
    <n v="30.57"/>
    <n v="26.94"/>
    <n v="2.0241368999999998"/>
  </r>
  <r>
    <x v="7"/>
    <n v="12"/>
    <n v="5"/>
    <x v="1"/>
    <d v="2019-04-12T00:00:00"/>
    <s v="Avg of 4 NM Projects"/>
    <n v="16"/>
    <n v="56.449999999999996"/>
    <n v="0.31713483146067412"/>
    <n v="29.37"/>
    <n v="25.83"/>
    <n v="1.4581034999999998"/>
  </r>
  <r>
    <x v="7"/>
    <n v="12"/>
    <n v="5"/>
    <x v="1"/>
    <d v="2019-04-12T00:00:00"/>
    <s v="Avg of 4 NM Projects"/>
    <n v="17"/>
    <n v="33.015000000000001"/>
    <n v="0.18547752808988766"/>
    <n v="31.06"/>
    <n v="27.09"/>
    <n v="0.89437635000000004"/>
  </r>
  <r>
    <x v="7"/>
    <n v="12"/>
    <n v="5"/>
    <x v="1"/>
    <d v="2019-04-12T00:00:00"/>
    <s v="Avg of 4 NM Projects"/>
    <n v="18"/>
    <n v="14.08"/>
    <n v="7.9101123595505612E-2"/>
    <n v="31.97"/>
    <n v="28.51"/>
    <n v="0.40142080000000002"/>
  </r>
  <r>
    <x v="7"/>
    <n v="12"/>
    <n v="5"/>
    <x v="1"/>
    <d v="2019-04-12T00:00:00"/>
    <s v="Avg of 4 NM Projects"/>
    <n v="19"/>
    <n v="3.8450000000000002"/>
    <n v="2.160112359550562E-2"/>
    <n v="31.35"/>
    <n v="29.3"/>
    <n v="0.11265850000000001"/>
  </r>
  <r>
    <x v="7"/>
    <n v="12"/>
    <n v="5"/>
    <x v="1"/>
    <d v="2019-04-12T00:00:00"/>
    <s v="Avg of 4 NM Projects"/>
    <n v="20"/>
    <n v="0.13"/>
    <n v="7.3033707865168538E-4"/>
    <n v="31.15"/>
    <n v="39.799999999999997"/>
    <n v="5.1739999999999998E-3"/>
  </r>
  <r>
    <x v="7"/>
    <n v="12"/>
    <n v="5"/>
    <x v="1"/>
    <d v="2019-04-12T00:00:00"/>
    <s v="Avg of 4 NM Projects"/>
    <n v="21"/>
    <n v="-0.26"/>
    <n v="-1.4606741573033708E-3"/>
    <n v="28.99"/>
    <n v="34.520000000000003"/>
    <n v="-8.9752000000000009E-3"/>
  </r>
  <r>
    <x v="7"/>
    <n v="12"/>
    <n v="5"/>
    <x v="1"/>
    <d v="2019-04-12T00:00:00"/>
    <s v="Avg of 4 NM Projects"/>
    <n v="22"/>
    <n v="-0.13"/>
    <n v="-7.3033707865168538E-4"/>
    <n v="25.39"/>
    <n v="35.47"/>
    <n v="-4.6111000000000008E-3"/>
  </r>
  <r>
    <x v="7"/>
    <n v="12"/>
    <n v="5"/>
    <x v="1"/>
    <d v="2019-04-12T00:00:00"/>
    <s v="Avg of 4 NM Projects"/>
    <n v="23"/>
    <n v="-0.13"/>
    <n v="-7.3033707865168538E-4"/>
    <n v="28.27"/>
    <n v="30.84"/>
    <n v="-4.0092000000000001E-3"/>
  </r>
  <r>
    <x v="7"/>
    <n v="12"/>
    <n v="5"/>
    <x v="0"/>
    <d v="2019-04-12T00:00:00"/>
    <s v="Avg of 4 NM Projects"/>
    <n v="24"/>
    <n v="-0.13"/>
    <n v="-7.3033707865168538E-4"/>
    <n v="29.12"/>
    <n v="37.28"/>
    <n v="-4.8463999999999998E-3"/>
  </r>
  <r>
    <x v="7"/>
    <n v="13"/>
    <n v="6"/>
    <x v="0"/>
    <d v="2019-04-13T00:00:00"/>
    <s v="Avg of 4 NM Projects"/>
    <n v="1"/>
    <n v="0"/>
    <n v="0"/>
    <n v="24.08"/>
    <n v="35.64"/>
    <n v="0"/>
  </r>
  <r>
    <x v="7"/>
    <n v="13"/>
    <n v="6"/>
    <x v="0"/>
    <d v="2019-04-13T00:00:00"/>
    <s v="Avg of 4 NM Projects"/>
    <n v="2"/>
    <n v="-0.13"/>
    <n v="-7.3033707865168538E-4"/>
    <n v="21.89"/>
    <n v="21.02"/>
    <n v="-2.7326E-3"/>
  </r>
  <r>
    <x v="7"/>
    <n v="13"/>
    <n v="6"/>
    <x v="0"/>
    <d v="2019-04-13T00:00:00"/>
    <s v="Avg of 4 NM Projects"/>
    <n v="3"/>
    <n v="-0.13"/>
    <n v="-7.3033707865168538E-4"/>
    <n v="20.100000000000001"/>
    <n v="20.76"/>
    <n v="-2.6988000000000003E-3"/>
  </r>
  <r>
    <x v="7"/>
    <n v="13"/>
    <n v="6"/>
    <x v="0"/>
    <d v="2019-04-13T00:00:00"/>
    <s v="Avg of 4 NM Projects"/>
    <n v="4"/>
    <n v="-0.13"/>
    <n v="-7.3033707865168538E-4"/>
    <n v="20.309999999999999"/>
    <n v="20.27"/>
    <n v="-2.6351E-3"/>
  </r>
  <r>
    <x v="7"/>
    <n v="13"/>
    <n v="6"/>
    <x v="0"/>
    <d v="2019-04-13T00:00:00"/>
    <s v="Avg of 4 NM Projects"/>
    <n v="5"/>
    <n v="-0.13"/>
    <n v="-7.3033707865168538E-4"/>
    <n v="19.82"/>
    <n v="19.079999999999998"/>
    <n v="-2.4803999999999998E-3"/>
  </r>
  <r>
    <x v="7"/>
    <n v="13"/>
    <n v="6"/>
    <x v="0"/>
    <d v="2019-04-13T00:00:00"/>
    <s v="Avg of 4 NM Projects"/>
    <n v="6"/>
    <n v="0"/>
    <n v="0"/>
    <n v="21.77"/>
    <n v="20.73"/>
    <n v="0"/>
  </r>
  <r>
    <x v="7"/>
    <n v="13"/>
    <n v="6"/>
    <x v="0"/>
    <d v="2019-04-13T00:00:00"/>
    <s v="Avg of 4 NM Projects"/>
    <n v="7"/>
    <n v="-0.255"/>
    <n v="-1.4325842696629213E-3"/>
    <n v="25.62"/>
    <n v="35.049999999999997"/>
    <n v="-8.9377499999999995E-3"/>
  </r>
  <r>
    <x v="7"/>
    <n v="13"/>
    <n v="6"/>
    <x v="1"/>
    <d v="2019-04-13T00:00:00"/>
    <s v="Avg of 4 NM Projects"/>
    <n v="8"/>
    <n v="3.33"/>
    <n v="1.8707865168539325E-2"/>
    <n v="25.43"/>
    <n v="42.71"/>
    <n v="0.1422243"/>
  </r>
  <r>
    <x v="7"/>
    <n v="13"/>
    <n v="6"/>
    <x v="1"/>
    <d v="2019-04-13T00:00:00"/>
    <s v="Avg of 4 NM Projects"/>
    <n v="9"/>
    <n v="21.894999999999996"/>
    <n v="0.12300561797752807"/>
    <n v="31.55"/>
    <n v="38.22"/>
    <n v="0.83682689999999982"/>
  </r>
  <r>
    <x v="7"/>
    <n v="13"/>
    <n v="6"/>
    <x v="1"/>
    <d v="2019-04-13T00:00:00"/>
    <s v="Avg of 4 NM Projects"/>
    <n v="10"/>
    <n v="49.414999999999999"/>
    <n v="0.27761235955056179"/>
    <n v="33.409999999999997"/>
    <n v="41.43"/>
    <n v="2.04726345"/>
  </r>
  <r>
    <x v="7"/>
    <n v="13"/>
    <n v="6"/>
    <x v="1"/>
    <d v="2019-04-13T00:00:00"/>
    <s v="Avg of 4 NM Projects"/>
    <n v="11"/>
    <n v="65.795000000000002"/>
    <n v="0.36963483146067416"/>
    <n v="31.67"/>
    <n v="37.99"/>
    <n v="2.4995520500000001"/>
  </r>
  <r>
    <x v="7"/>
    <n v="13"/>
    <n v="6"/>
    <x v="1"/>
    <d v="2019-04-13T00:00:00"/>
    <s v="Avg of 4 NM Projects"/>
    <n v="12"/>
    <n v="80.64"/>
    <n v="0.45303370786516856"/>
    <n v="30.59"/>
    <n v="40.270000000000003"/>
    <n v="3.2473727999999999"/>
  </r>
  <r>
    <x v="7"/>
    <n v="13"/>
    <n v="6"/>
    <x v="1"/>
    <d v="2019-04-13T00:00:00"/>
    <s v="Avg of 4 NM Projects"/>
    <n v="13"/>
    <n v="109.31"/>
    <n v="0.61410112359550562"/>
    <n v="25.35"/>
    <n v="31.85"/>
    <n v="3.4815235000000002"/>
  </r>
  <r>
    <x v="7"/>
    <n v="13"/>
    <n v="6"/>
    <x v="1"/>
    <d v="2019-04-13T00:00:00"/>
    <s v="Avg of 4 NM Projects"/>
    <n v="14"/>
    <n v="110.72"/>
    <n v="0.6220224719101124"/>
    <n v="23.67"/>
    <n v="17.68"/>
    <n v="1.9575295999999998"/>
  </r>
  <r>
    <x v="7"/>
    <n v="13"/>
    <n v="6"/>
    <x v="1"/>
    <d v="2019-04-13T00:00:00"/>
    <s v="Avg of 4 NM Projects"/>
    <n v="15"/>
    <n v="109.435"/>
    <n v="0.61480337078651681"/>
    <n v="23.58"/>
    <n v="16.25"/>
    <n v="1.7783187500000002"/>
  </r>
  <r>
    <x v="7"/>
    <n v="13"/>
    <n v="6"/>
    <x v="1"/>
    <d v="2019-04-13T00:00:00"/>
    <s v="Avg of 4 NM Projects"/>
    <n v="16"/>
    <n v="89.09"/>
    <n v="0.50050561797752813"/>
    <n v="22.97"/>
    <n v="17.04"/>
    <n v="1.5180935999999998"/>
  </r>
  <r>
    <x v="7"/>
    <n v="13"/>
    <n v="6"/>
    <x v="1"/>
    <d v="2019-04-13T00:00:00"/>
    <s v="Avg of 4 NM Projects"/>
    <n v="17"/>
    <n v="48.129999999999995"/>
    <n v="0.27039325842696627"/>
    <n v="23.92"/>
    <n v="17.559999999999999"/>
    <n v="0.84516279999999988"/>
  </r>
  <r>
    <x v="7"/>
    <n v="13"/>
    <n v="6"/>
    <x v="1"/>
    <d v="2019-04-13T00:00:00"/>
    <s v="Avg of 4 NM Projects"/>
    <n v="18"/>
    <n v="26.879999999999995"/>
    <n v="0.15101123595505617"/>
    <n v="25.34"/>
    <n v="18.09"/>
    <n v="0.48625919999999989"/>
  </r>
  <r>
    <x v="7"/>
    <n v="13"/>
    <n v="6"/>
    <x v="1"/>
    <d v="2019-04-13T00:00:00"/>
    <s v="Avg of 4 NM Projects"/>
    <n v="19"/>
    <n v="7.6800000000000006"/>
    <n v="4.3146067415730342E-2"/>
    <n v="28.19"/>
    <n v="20.16"/>
    <n v="0.15482879999999999"/>
  </r>
  <r>
    <x v="7"/>
    <n v="13"/>
    <n v="6"/>
    <x v="1"/>
    <d v="2019-04-13T00:00:00"/>
    <s v="Avg of 4 NM Projects"/>
    <n v="20"/>
    <n v="0.255"/>
    <n v="1.4325842696629213E-3"/>
    <n v="34.32"/>
    <n v="27.22"/>
    <n v="6.9410999999999995E-3"/>
  </r>
  <r>
    <x v="7"/>
    <n v="13"/>
    <n v="6"/>
    <x v="1"/>
    <d v="2019-04-13T00:00:00"/>
    <s v="Avg of 4 NM Projects"/>
    <n v="21"/>
    <n v="0"/>
    <n v="0"/>
    <n v="38.9"/>
    <n v="22.43"/>
    <n v="0"/>
  </r>
  <r>
    <x v="7"/>
    <n v="13"/>
    <n v="6"/>
    <x v="1"/>
    <d v="2019-04-13T00:00:00"/>
    <s v="Avg of 4 NM Projects"/>
    <n v="22"/>
    <n v="-0.13"/>
    <n v="-7.3033707865168538E-4"/>
    <n v="33.979999999999997"/>
    <n v="21.71"/>
    <n v="-2.8223000000000002E-3"/>
  </r>
  <r>
    <x v="7"/>
    <n v="13"/>
    <n v="6"/>
    <x v="1"/>
    <d v="2019-04-13T00:00:00"/>
    <s v="Avg of 4 NM Projects"/>
    <n v="23"/>
    <n v="0"/>
    <n v="0"/>
    <n v="24.34"/>
    <n v="20.3"/>
    <n v="0"/>
  </r>
  <r>
    <x v="7"/>
    <n v="13"/>
    <n v="6"/>
    <x v="0"/>
    <d v="2019-04-13T00:00:00"/>
    <s v="Avg of 4 NM Projects"/>
    <n v="24"/>
    <n v="0"/>
    <n v="0"/>
    <n v="27.4"/>
    <n v="26.8"/>
    <n v="0"/>
  </r>
  <r>
    <x v="7"/>
    <n v="14"/>
    <n v="7"/>
    <x v="0"/>
    <d v="2019-04-14T00:00:00"/>
    <s v="Avg of 4 NM Projects"/>
    <n v="1"/>
    <n v="-0.26"/>
    <n v="-1.4606741573033708E-3"/>
    <n v="20.53"/>
    <n v="17.23"/>
    <n v="-4.4797999999999999E-3"/>
  </r>
  <r>
    <x v="7"/>
    <n v="14"/>
    <n v="7"/>
    <x v="0"/>
    <d v="2019-04-14T00:00:00"/>
    <s v="Avg of 4 NM Projects"/>
    <n v="2"/>
    <n v="-0.13"/>
    <n v="-7.3033707865168538E-4"/>
    <n v="20.03"/>
    <n v="18.57"/>
    <n v="-2.4140999999999998E-3"/>
  </r>
  <r>
    <x v="7"/>
    <n v="14"/>
    <n v="7"/>
    <x v="0"/>
    <d v="2019-04-14T00:00:00"/>
    <s v="Avg of 4 NM Projects"/>
    <n v="3"/>
    <n v="-0.26"/>
    <n v="-1.4606741573033708E-3"/>
    <n v="19.91"/>
    <n v="18.600000000000001"/>
    <n v="-4.836E-3"/>
  </r>
  <r>
    <x v="7"/>
    <n v="14"/>
    <n v="7"/>
    <x v="0"/>
    <d v="2019-04-14T00:00:00"/>
    <s v="Avg of 4 NM Projects"/>
    <n v="4"/>
    <n v="-0.13"/>
    <n v="-7.3033707865168538E-4"/>
    <n v="20.04"/>
    <n v="18.84"/>
    <n v="-2.4492000000000003E-3"/>
  </r>
  <r>
    <x v="7"/>
    <n v="14"/>
    <n v="7"/>
    <x v="0"/>
    <d v="2019-04-14T00:00:00"/>
    <s v="Avg of 4 NM Projects"/>
    <n v="5"/>
    <n v="-0.13"/>
    <n v="-7.3033707865168538E-4"/>
    <n v="19.93"/>
    <n v="19.239999999999998"/>
    <n v="-2.5011999999999999E-3"/>
  </r>
  <r>
    <x v="7"/>
    <n v="14"/>
    <n v="7"/>
    <x v="0"/>
    <d v="2019-04-14T00:00:00"/>
    <s v="Avg of 4 NM Projects"/>
    <n v="6"/>
    <n v="0"/>
    <n v="0"/>
    <n v="19.86"/>
    <n v="19.78"/>
    <n v="0"/>
  </r>
  <r>
    <x v="7"/>
    <n v="14"/>
    <n v="7"/>
    <x v="0"/>
    <d v="2019-04-14T00:00:00"/>
    <s v="Avg of 4 NM Projects"/>
    <n v="7"/>
    <n v="1.6599999999999997"/>
    <n v="9.3258426966292118E-3"/>
    <n v="21.08"/>
    <n v="16.62"/>
    <n v="2.7589199999999998E-2"/>
  </r>
  <r>
    <x v="7"/>
    <n v="14"/>
    <n v="7"/>
    <x v="0"/>
    <d v="2019-04-14T00:00:00"/>
    <s v="Avg of 4 NM Projects"/>
    <n v="8"/>
    <n v="20.09"/>
    <n v="0.11286516853932584"/>
    <n v="22.3"/>
    <n v="18.2"/>
    <n v="0.36563799999999996"/>
  </r>
  <r>
    <x v="7"/>
    <n v="14"/>
    <n v="7"/>
    <x v="0"/>
    <d v="2019-04-14T00:00:00"/>
    <s v="Avg of 4 NM Projects"/>
    <n v="9"/>
    <n v="56.83"/>
    <n v="0.31926966292134829"/>
    <n v="20.52"/>
    <n v="18.87"/>
    <n v="1.0723821"/>
  </r>
  <r>
    <x v="7"/>
    <n v="14"/>
    <n v="7"/>
    <x v="0"/>
    <d v="2019-04-14T00:00:00"/>
    <s v="Avg of 4 NM Projects"/>
    <n v="10"/>
    <n v="81.275000000000006"/>
    <n v="0.45660112359550564"/>
    <n v="23.99"/>
    <n v="16.38"/>
    <n v="1.3312845"/>
  </r>
  <r>
    <x v="7"/>
    <n v="14"/>
    <n v="7"/>
    <x v="0"/>
    <d v="2019-04-14T00:00:00"/>
    <s v="Avg of 4 NM Projects"/>
    <n v="11"/>
    <n v="88.455000000000013"/>
    <n v="0.4969382022471911"/>
    <n v="26.9"/>
    <n v="14.72"/>
    <n v="1.3020576000000004"/>
  </r>
  <r>
    <x v="7"/>
    <n v="14"/>
    <n v="7"/>
    <x v="0"/>
    <d v="2019-04-14T00:00:00"/>
    <s v="Avg of 4 NM Projects"/>
    <n v="12"/>
    <n v="66.56"/>
    <n v="0.37393258426966292"/>
    <n v="27.27"/>
    <n v="18.05"/>
    <n v="1.201408"/>
  </r>
  <r>
    <x v="7"/>
    <n v="14"/>
    <n v="7"/>
    <x v="0"/>
    <d v="2019-04-14T00:00:00"/>
    <s v="Avg of 4 NM Projects"/>
    <n v="13"/>
    <n v="30.209999999999997"/>
    <n v="0.16971910112359548"/>
    <n v="26.01"/>
    <n v="16.45"/>
    <n v="0.49695449999999997"/>
  </r>
  <r>
    <x v="7"/>
    <n v="14"/>
    <n v="7"/>
    <x v="0"/>
    <d v="2019-04-14T00:00:00"/>
    <s v="Avg of 4 NM Projects"/>
    <n v="14"/>
    <n v="47.744999999999997"/>
    <n v="0.26823033707865168"/>
    <n v="25.13"/>
    <n v="13.69"/>
    <n v="0.65362904999999993"/>
  </r>
  <r>
    <x v="7"/>
    <n v="14"/>
    <n v="7"/>
    <x v="0"/>
    <d v="2019-04-14T00:00:00"/>
    <s v="Avg of 4 NM Projects"/>
    <n v="15"/>
    <n v="33.534999999999997"/>
    <n v="0.18839887640449438"/>
    <n v="24.87"/>
    <n v="16.149999999999999"/>
    <n v="0.54159024999999983"/>
  </r>
  <r>
    <x v="7"/>
    <n v="14"/>
    <n v="7"/>
    <x v="0"/>
    <d v="2019-04-14T00:00:00"/>
    <s v="Avg of 4 NM Projects"/>
    <n v="16"/>
    <n v="20.87"/>
    <n v="0.11724719101123596"/>
    <n v="25.88"/>
    <n v="19.13"/>
    <n v="0.39924309999999996"/>
  </r>
  <r>
    <x v="7"/>
    <n v="14"/>
    <n v="7"/>
    <x v="0"/>
    <d v="2019-04-14T00:00:00"/>
    <s v="Avg of 4 NM Projects"/>
    <n v="17"/>
    <n v="8.1949999999999985"/>
    <n v="4.603932584269662E-2"/>
    <n v="29.47"/>
    <n v="25.24"/>
    <n v="0.20684179999999994"/>
  </r>
  <r>
    <x v="7"/>
    <n v="14"/>
    <n v="7"/>
    <x v="0"/>
    <d v="2019-04-14T00:00:00"/>
    <s v="Avg of 4 NM Projects"/>
    <n v="18"/>
    <n v="2.4300000000000002"/>
    <n v="1.3651685393258428E-2"/>
    <n v="33.33"/>
    <n v="25.96"/>
    <n v="6.3082800000000008E-2"/>
  </r>
  <r>
    <x v="7"/>
    <n v="14"/>
    <n v="7"/>
    <x v="0"/>
    <d v="2019-04-14T00:00:00"/>
    <s v="Avg of 4 NM Projects"/>
    <n v="19"/>
    <n v="0"/>
    <n v="0"/>
    <n v="33.409999999999997"/>
    <n v="28.54"/>
    <n v="0"/>
  </r>
  <r>
    <x v="7"/>
    <n v="14"/>
    <n v="7"/>
    <x v="0"/>
    <d v="2019-04-14T00:00:00"/>
    <s v="Avg of 4 NM Projects"/>
    <n v="20"/>
    <n v="0"/>
    <n v="0"/>
    <n v="38.22"/>
    <n v="29.74"/>
    <n v="0"/>
  </r>
  <r>
    <x v="7"/>
    <n v="14"/>
    <n v="7"/>
    <x v="0"/>
    <d v="2019-04-14T00:00:00"/>
    <s v="Avg of 4 NM Projects"/>
    <n v="21"/>
    <n v="-0.13"/>
    <n v="-7.3033707865168538E-4"/>
    <n v="41.79"/>
    <n v="33.840000000000003"/>
    <n v="-4.3992000000000007E-3"/>
  </r>
  <r>
    <x v="7"/>
    <n v="14"/>
    <n v="7"/>
    <x v="0"/>
    <d v="2019-04-14T00:00:00"/>
    <s v="Avg of 4 NM Projects"/>
    <n v="22"/>
    <n v="0"/>
    <n v="0"/>
    <n v="30.51"/>
    <n v="29.23"/>
    <n v="0"/>
  </r>
  <r>
    <x v="7"/>
    <n v="14"/>
    <n v="7"/>
    <x v="0"/>
    <d v="2019-04-14T00:00:00"/>
    <s v="Avg of 4 NM Projects"/>
    <n v="23"/>
    <n v="-0.39"/>
    <n v="-2.1910112359550564E-3"/>
    <n v="26.26"/>
    <n v="25.3"/>
    <n v="-9.8670000000000008E-3"/>
  </r>
  <r>
    <x v="7"/>
    <n v="14"/>
    <n v="7"/>
    <x v="0"/>
    <d v="2019-04-14T00:00:00"/>
    <s v="Avg of 4 NM Projects"/>
    <n v="24"/>
    <n v="-0.13"/>
    <n v="-7.3033707865168538E-4"/>
    <n v="23.84"/>
    <n v="23.89"/>
    <n v="-3.1057000000000003E-3"/>
  </r>
  <r>
    <x v="7"/>
    <n v="15"/>
    <n v="1"/>
    <x v="0"/>
    <d v="2019-04-15T00:00:00"/>
    <s v="Avg of 4 NM Projects"/>
    <n v="1"/>
    <n v="-0.13"/>
    <n v="-7.3033707865168538E-4"/>
    <n v="21.8"/>
    <n v="18.14"/>
    <n v="-2.3582E-3"/>
  </r>
  <r>
    <x v="7"/>
    <n v="15"/>
    <n v="1"/>
    <x v="0"/>
    <d v="2019-04-15T00:00:00"/>
    <s v="Avg of 4 NM Projects"/>
    <n v="2"/>
    <n v="-0.26"/>
    <n v="-1.4606741573033708E-3"/>
    <n v="20.5"/>
    <n v="14.23"/>
    <n v="-3.6998000000000001E-3"/>
  </r>
  <r>
    <x v="7"/>
    <n v="15"/>
    <n v="1"/>
    <x v="0"/>
    <d v="2019-04-15T00:00:00"/>
    <s v="Avg of 4 NM Projects"/>
    <n v="3"/>
    <n v="0"/>
    <n v="0"/>
    <n v="20.420000000000002"/>
    <n v="14.12"/>
    <n v="0"/>
  </r>
  <r>
    <x v="7"/>
    <n v="15"/>
    <n v="1"/>
    <x v="0"/>
    <d v="2019-04-15T00:00:00"/>
    <s v="Avg of 4 NM Projects"/>
    <n v="4"/>
    <n v="-0.13"/>
    <n v="-7.3033707865168538E-4"/>
    <n v="20.41"/>
    <n v="11.22"/>
    <n v="-1.4586000000000002E-3"/>
  </r>
  <r>
    <x v="7"/>
    <n v="15"/>
    <n v="1"/>
    <x v="0"/>
    <d v="2019-04-15T00:00:00"/>
    <s v="Avg of 4 NM Projects"/>
    <n v="5"/>
    <n v="0"/>
    <n v="0"/>
    <n v="21.77"/>
    <n v="14.02"/>
    <n v="0"/>
  </r>
  <r>
    <x v="7"/>
    <n v="15"/>
    <n v="1"/>
    <x v="0"/>
    <d v="2019-04-15T00:00:00"/>
    <s v="Avg of 4 NM Projects"/>
    <n v="6"/>
    <n v="-0.26"/>
    <n v="-1.4606741573033708E-3"/>
    <n v="23.13"/>
    <n v="14.52"/>
    <n v="-3.7751999999999998E-3"/>
  </r>
  <r>
    <x v="7"/>
    <n v="15"/>
    <n v="1"/>
    <x v="0"/>
    <d v="2019-04-15T00:00:00"/>
    <s v="Avg of 4 NM Projects"/>
    <n v="7"/>
    <n v="0.255"/>
    <n v="1.4325842696629213E-3"/>
    <n v="28.62"/>
    <n v="18.079999999999998"/>
    <n v="4.6103999999999997E-3"/>
  </r>
  <r>
    <x v="7"/>
    <n v="15"/>
    <n v="1"/>
    <x v="0"/>
    <d v="2019-04-15T00:00:00"/>
    <s v="Avg of 4 NM Projects"/>
    <n v="8"/>
    <n v="1.665"/>
    <n v="9.3539325842696627E-3"/>
    <n v="30.7"/>
    <n v="25.87"/>
    <n v="4.3073550000000002E-2"/>
  </r>
  <r>
    <x v="7"/>
    <n v="15"/>
    <n v="1"/>
    <x v="0"/>
    <d v="2019-04-15T00:00:00"/>
    <s v="Avg of 4 NM Projects"/>
    <n v="9"/>
    <n v="6.7850000000000001"/>
    <n v="3.8117977528089889E-2"/>
    <n v="31.07"/>
    <n v="26.22"/>
    <n v="0.1779027"/>
  </r>
  <r>
    <x v="7"/>
    <n v="15"/>
    <n v="1"/>
    <x v="0"/>
    <d v="2019-04-15T00:00:00"/>
    <s v="Avg of 4 NM Projects"/>
    <n v="10"/>
    <n v="24.834999999999997"/>
    <n v="0.13952247191011236"/>
    <n v="30.97"/>
    <n v="24.07"/>
    <n v="0.59777844999999996"/>
  </r>
  <r>
    <x v="7"/>
    <n v="15"/>
    <n v="1"/>
    <x v="0"/>
    <d v="2019-04-15T00:00:00"/>
    <s v="Avg of 4 NM Projects"/>
    <n v="11"/>
    <n v="20.86"/>
    <n v="0.11719101123595506"/>
    <n v="32.479999999999997"/>
    <n v="26.88"/>
    <n v="0.5607167999999999"/>
  </r>
  <r>
    <x v="7"/>
    <n v="15"/>
    <n v="1"/>
    <x v="0"/>
    <d v="2019-04-15T00:00:00"/>
    <s v="Avg of 4 NM Projects"/>
    <n v="12"/>
    <n v="25.724999999999998"/>
    <n v="0.14452247191011236"/>
    <n v="32.18"/>
    <n v="24.72"/>
    <n v="0.63592199999999988"/>
  </r>
  <r>
    <x v="7"/>
    <n v="15"/>
    <n v="1"/>
    <x v="0"/>
    <d v="2019-04-15T00:00:00"/>
    <s v="Avg of 4 NM Projects"/>
    <n v="13"/>
    <n v="24.324999999999996"/>
    <n v="0.13665730337078649"/>
    <n v="27.96"/>
    <n v="20.67"/>
    <n v="0.50279774999999993"/>
  </r>
  <r>
    <x v="7"/>
    <n v="15"/>
    <n v="1"/>
    <x v="0"/>
    <d v="2019-04-15T00:00:00"/>
    <s v="Avg of 4 NM Projects"/>
    <n v="14"/>
    <n v="16.774999999999999"/>
    <n v="9.4241573033707851E-2"/>
    <n v="27.33"/>
    <n v="20.52"/>
    <n v="0.34422299999999995"/>
  </r>
  <r>
    <x v="7"/>
    <n v="15"/>
    <n v="1"/>
    <x v="0"/>
    <d v="2019-04-15T00:00:00"/>
    <s v="Avg of 4 NM Projects"/>
    <n v="15"/>
    <n v="14.215"/>
    <n v="7.9859550561797749E-2"/>
    <n v="26.61"/>
    <n v="21.88"/>
    <n v="0.31102420000000003"/>
  </r>
  <r>
    <x v="7"/>
    <n v="15"/>
    <n v="1"/>
    <x v="0"/>
    <d v="2019-04-15T00:00:00"/>
    <s v="Avg of 4 NM Projects"/>
    <n v="16"/>
    <n v="20.355"/>
    <n v="0.11435393258426967"/>
    <n v="27.18"/>
    <n v="20.87"/>
    <n v="0.42480885000000002"/>
  </r>
  <r>
    <x v="7"/>
    <n v="15"/>
    <n v="1"/>
    <x v="0"/>
    <d v="2019-04-15T00:00:00"/>
    <s v="Avg of 4 NM Projects"/>
    <n v="17"/>
    <n v="15.489999999999998"/>
    <n v="8.7022471910112351E-2"/>
    <n v="27.19"/>
    <n v="19.46"/>
    <n v="0.30143539999999996"/>
  </r>
  <r>
    <x v="7"/>
    <n v="15"/>
    <n v="1"/>
    <x v="0"/>
    <d v="2019-04-15T00:00:00"/>
    <s v="Avg of 4 NM Projects"/>
    <n v="18"/>
    <n v="9.4649999999999999"/>
    <n v="5.3174157303370786E-2"/>
    <n v="28.45"/>
    <n v="21.91"/>
    <n v="0.20737815000000001"/>
  </r>
  <r>
    <x v="7"/>
    <n v="15"/>
    <n v="1"/>
    <x v="0"/>
    <d v="2019-04-15T00:00:00"/>
    <s v="Avg of 4 NM Projects"/>
    <n v="19"/>
    <n v="1.1549999999999998"/>
    <n v="6.4887640449438188E-3"/>
    <n v="30.57"/>
    <n v="21.18"/>
    <n v="2.4462899999999996E-2"/>
  </r>
  <r>
    <x v="7"/>
    <n v="15"/>
    <n v="1"/>
    <x v="0"/>
    <d v="2019-04-15T00:00:00"/>
    <s v="Avg of 4 NM Projects"/>
    <n v="20"/>
    <n v="-0.26"/>
    <n v="-1.4606741573033708E-3"/>
    <n v="35.24"/>
    <n v="20.59"/>
    <n v="-5.3533999999999995E-3"/>
  </r>
  <r>
    <x v="7"/>
    <n v="15"/>
    <n v="1"/>
    <x v="0"/>
    <d v="2019-04-15T00:00:00"/>
    <s v="Avg of 4 NM Projects"/>
    <n v="21"/>
    <n v="-0.13"/>
    <n v="-7.3033707865168538E-4"/>
    <n v="35.979999999999997"/>
    <n v="20.13"/>
    <n v="-2.6168999999999997E-3"/>
  </r>
  <r>
    <x v="7"/>
    <n v="15"/>
    <n v="1"/>
    <x v="0"/>
    <d v="2019-04-15T00:00:00"/>
    <s v="Avg of 4 NM Projects"/>
    <n v="22"/>
    <n v="-0.26"/>
    <n v="-1.4606741573033708E-3"/>
    <n v="28.2"/>
    <n v="16.77"/>
    <n v="-4.3601999999999998E-3"/>
  </r>
  <r>
    <x v="7"/>
    <n v="15"/>
    <n v="1"/>
    <x v="0"/>
    <d v="2019-04-15T00:00:00"/>
    <s v="Avg of 4 NM Projects"/>
    <n v="23"/>
    <n v="0"/>
    <n v="0"/>
    <n v="27.07"/>
    <n v="16.02"/>
    <n v="0"/>
  </r>
  <r>
    <x v="7"/>
    <n v="15"/>
    <n v="1"/>
    <x v="0"/>
    <d v="2019-04-15T00:00:00"/>
    <s v="Avg of 4 NM Projects"/>
    <n v="24"/>
    <n v="-0.26"/>
    <n v="-1.4606741573033708E-3"/>
    <n v="21.24"/>
    <n v="17.23"/>
    <n v="-4.4797999999999999E-3"/>
  </r>
  <r>
    <x v="7"/>
    <n v="16"/>
    <n v="2"/>
    <x v="0"/>
    <d v="2019-04-16T00:00:00"/>
    <s v="Avg of 4 NM Projects"/>
    <n v="1"/>
    <n v="0"/>
    <n v="0"/>
    <n v="20.99"/>
    <n v="17.57"/>
    <n v="0"/>
  </r>
  <r>
    <x v="7"/>
    <n v="16"/>
    <n v="2"/>
    <x v="0"/>
    <d v="2019-04-16T00:00:00"/>
    <s v="Avg of 4 NM Projects"/>
    <n v="2"/>
    <n v="-0.13"/>
    <n v="-7.3033707865168538E-4"/>
    <n v="19.239999999999998"/>
    <n v="17.899999999999999"/>
    <n v="-2.3270000000000001E-3"/>
  </r>
  <r>
    <x v="7"/>
    <n v="16"/>
    <n v="2"/>
    <x v="0"/>
    <d v="2019-04-16T00:00:00"/>
    <s v="Avg of 4 NM Projects"/>
    <n v="3"/>
    <n v="-0.13"/>
    <n v="-7.3033707865168538E-4"/>
    <n v="19.37"/>
    <n v="18.63"/>
    <n v="-2.4218999999999998E-3"/>
  </r>
  <r>
    <x v="7"/>
    <n v="16"/>
    <n v="2"/>
    <x v="0"/>
    <d v="2019-04-16T00:00:00"/>
    <s v="Avg of 4 NM Projects"/>
    <n v="4"/>
    <n v="0"/>
    <n v="0"/>
    <n v="19.43"/>
    <n v="18.63"/>
    <n v="0"/>
  </r>
  <r>
    <x v="7"/>
    <n v="16"/>
    <n v="2"/>
    <x v="0"/>
    <d v="2019-04-16T00:00:00"/>
    <s v="Avg of 4 NM Projects"/>
    <n v="5"/>
    <n v="-0.39"/>
    <n v="-2.1910112359550564E-3"/>
    <n v="19.71"/>
    <n v="18.93"/>
    <n v="-7.3826999999999999E-3"/>
  </r>
  <r>
    <x v="7"/>
    <n v="16"/>
    <n v="2"/>
    <x v="0"/>
    <d v="2019-04-16T00:00:00"/>
    <s v="Avg of 4 NM Projects"/>
    <n v="6"/>
    <n v="0"/>
    <n v="0"/>
    <n v="22.95"/>
    <n v="25.69"/>
    <n v="0"/>
  </r>
  <r>
    <x v="7"/>
    <n v="16"/>
    <n v="2"/>
    <x v="0"/>
    <d v="2019-04-16T00:00:00"/>
    <s v="Avg of 4 NM Projects"/>
    <n v="7"/>
    <n v="0.375"/>
    <n v="2.1067415730337078E-3"/>
    <n v="34.86"/>
    <n v="34.28"/>
    <n v="1.2855E-2"/>
  </r>
  <r>
    <x v="7"/>
    <n v="16"/>
    <n v="2"/>
    <x v="1"/>
    <d v="2019-04-16T00:00:00"/>
    <s v="Avg of 4 NM Projects"/>
    <n v="8"/>
    <n v="8.58"/>
    <n v="4.8202247191011238E-2"/>
    <n v="37.61"/>
    <n v="36.22"/>
    <n v="0.31076760000000003"/>
  </r>
  <r>
    <x v="7"/>
    <n v="16"/>
    <n v="2"/>
    <x v="1"/>
    <d v="2019-04-16T00:00:00"/>
    <s v="Avg of 4 NM Projects"/>
    <n v="9"/>
    <n v="17.535"/>
    <n v="9.8511235955056176E-2"/>
    <n v="28.64"/>
    <n v="29.77"/>
    <n v="0.52201694999999992"/>
  </r>
  <r>
    <x v="7"/>
    <n v="16"/>
    <n v="2"/>
    <x v="1"/>
    <d v="2019-04-16T00:00:00"/>
    <s v="Avg of 4 NM Projects"/>
    <n v="10"/>
    <n v="20.734999999999999"/>
    <n v="0.11648876404494382"/>
    <n v="24.57"/>
    <n v="21.01"/>
    <n v="0.43564235000000001"/>
  </r>
  <r>
    <x v="7"/>
    <n v="16"/>
    <n v="2"/>
    <x v="1"/>
    <d v="2019-04-16T00:00:00"/>
    <s v="Avg of 4 NM Projects"/>
    <n v="11"/>
    <n v="27.39"/>
    <n v="0.15387640449438203"/>
    <n v="23.76"/>
    <n v="18.12"/>
    <n v="0.49630679999999999"/>
  </r>
  <r>
    <x v="7"/>
    <n v="16"/>
    <n v="2"/>
    <x v="1"/>
    <d v="2019-04-16T00:00:00"/>
    <s v="Avg of 4 NM Projects"/>
    <n v="12"/>
    <n v="22.145000000000003"/>
    <n v="0.12441011235955057"/>
    <n v="22.59"/>
    <n v="17.63"/>
    <n v="0.39041635000000002"/>
  </r>
  <r>
    <x v="7"/>
    <n v="16"/>
    <n v="2"/>
    <x v="1"/>
    <d v="2019-04-16T00:00:00"/>
    <s v="Avg of 4 NM Projects"/>
    <n v="13"/>
    <n v="21.634999999999998"/>
    <n v="0.12154494382022471"/>
    <n v="20.94"/>
    <n v="17.91"/>
    <n v="0.38748284999999999"/>
  </r>
  <r>
    <x v="7"/>
    <n v="16"/>
    <n v="2"/>
    <x v="1"/>
    <d v="2019-04-16T00:00:00"/>
    <s v="Avg of 4 NM Projects"/>
    <n v="14"/>
    <n v="32"/>
    <n v="0.1797752808988764"/>
    <n v="20.79"/>
    <n v="18.170000000000002"/>
    <n v="0.58144000000000007"/>
  </r>
  <r>
    <x v="7"/>
    <n v="16"/>
    <n v="2"/>
    <x v="1"/>
    <d v="2019-04-16T00:00:00"/>
    <s v="Avg of 4 NM Projects"/>
    <n v="15"/>
    <n v="32.635000000000005"/>
    <n v="0.18334269662921351"/>
    <n v="21.02"/>
    <n v="18.12"/>
    <n v="0.59134620000000016"/>
  </r>
  <r>
    <x v="7"/>
    <n v="16"/>
    <n v="2"/>
    <x v="1"/>
    <d v="2019-04-16T00:00:00"/>
    <s v="Avg of 4 NM Projects"/>
    <n v="16"/>
    <n v="36.349999999999994"/>
    <n v="0.20421348314606738"/>
    <n v="20.95"/>
    <n v="18.100000000000001"/>
    <n v="0.65793499999999994"/>
  </r>
  <r>
    <x v="7"/>
    <n v="16"/>
    <n v="2"/>
    <x v="1"/>
    <d v="2019-04-16T00:00:00"/>
    <s v="Avg of 4 NM Projects"/>
    <n v="17"/>
    <n v="31.49"/>
    <n v="0.17691011235955056"/>
    <n v="23.3"/>
    <n v="18.170000000000002"/>
    <n v="0.5721733"/>
  </r>
  <r>
    <x v="7"/>
    <n v="16"/>
    <n v="2"/>
    <x v="1"/>
    <d v="2019-04-16T00:00:00"/>
    <s v="Avg of 4 NM Projects"/>
    <n v="18"/>
    <n v="17.920000000000002"/>
    <n v="0.1006741573033708"/>
    <n v="26.53"/>
    <n v="28"/>
    <n v="0.50176000000000009"/>
  </r>
  <r>
    <x v="7"/>
    <n v="16"/>
    <n v="2"/>
    <x v="1"/>
    <d v="2019-04-16T00:00:00"/>
    <s v="Avg of 4 NM Projects"/>
    <n v="19"/>
    <n v="5.5050000000000008"/>
    <n v="3.0926966292134837E-2"/>
    <n v="32.17"/>
    <n v="36.590000000000003"/>
    <n v="0.20142795000000005"/>
  </r>
  <r>
    <x v="7"/>
    <n v="16"/>
    <n v="2"/>
    <x v="1"/>
    <d v="2019-04-16T00:00:00"/>
    <s v="Avg of 4 NM Projects"/>
    <n v="20"/>
    <n v="-0.13"/>
    <n v="-7.3033707865168538E-4"/>
    <n v="33.979999999999997"/>
    <n v="39.5"/>
    <n v="-5.1349999999999998E-3"/>
  </r>
  <r>
    <x v="7"/>
    <n v="16"/>
    <n v="2"/>
    <x v="1"/>
    <d v="2019-04-16T00:00:00"/>
    <s v="Avg of 4 NM Projects"/>
    <n v="21"/>
    <n v="-0.26"/>
    <n v="-1.4606741573033708E-3"/>
    <n v="36.770000000000003"/>
    <n v="37.76"/>
    <n v="-9.817600000000001E-3"/>
  </r>
  <r>
    <x v="7"/>
    <n v="16"/>
    <n v="2"/>
    <x v="1"/>
    <d v="2019-04-16T00:00:00"/>
    <s v="Avg of 4 NM Projects"/>
    <n v="22"/>
    <n v="0"/>
    <n v="0"/>
    <n v="32.200000000000003"/>
    <n v="34.57"/>
    <n v="0"/>
  </r>
  <r>
    <x v="7"/>
    <n v="16"/>
    <n v="2"/>
    <x v="1"/>
    <d v="2019-04-16T00:00:00"/>
    <s v="Avg of 4 NM Projects"/>
    <n v="23"/>
    <n v="-0.13"/>
    <n v="-7.3033707865168538E-4"/>
    <n v="22.68"/>
    <n v="23.26"/>
    <n v="-3.0238000000000005E-3"/>
  </r>
  <r>
    <x v="7"/>
    <n v="16"/>
    <n v="2"/>
    <x v="0"/>
    <d v="2019-04-16T00:00:00"/>
    <s v="Avg of 4 NM Projects"/>
    <n v="24"/>
    <n v="0"/>
    <n v="0"/>
    <n v="21.52"/>
    <n v="20.79"/>
    <n v="0"/>
  </r>
  <r>
    <x v="7"/>
    <n v="17"/>
    <n v="3"/>
    <x v="0"/>
    <d v="2019-04-17T00:00:00"/>
    <s v="Avg of 4 NM Projects"/>
    <n v="1"/>
    <n v="-0.26"/>
    <n v="-1.4606741573033708E-3"/>
    <n v="24.6"/>
    <n v="18.78"/>
    <n v="-4.8828000000000005E-3"/>
  </r>
  <r>
    <x v="7"/>
    <n v="17"/>
    <n v="3"/>
    <x v="0"/>
    <d v="2019-04-17T00:00:00"/>
    <s v="Avg of 4 NM Projects"/>
    <n v="2"/>
    <n v="-0.26"/>
    <n v="-1.4606741573033708E-3"/>
    <n v="21.61"/>
    <n v="19.940000000000001"/>
    <n v="-5.1844000000000005E-3"/>
  </r>
  <r>
    <x v="7"/>
    <n v="17"/>
    <n v="3"/>
    <x v="0"/>
    <d v="2019-04-17T00:00:00"/>
    <s v="Avg of 4 NM Projects"/>
    <n v="3"/>
    <n v="0"/>
    <n v="0"/>
    <n v="21.08"/>
    <n v="20.58"/>
    <n v="0"/>
  </r>
  <r>
    <x v="7"/>
    <n v="17"/>
    <n v="3"/>
    <x v="0"/>
    <d v="2019-04-17T00:00:00"/>
    <s v="Avg of 4 NM Projects"/>
    <n v="4"/>
    <n v="-0.26"/>
    <n v="-1.4606741573033708E-3"/>
    <n v="21.07"/>
    <n v="19.309999999999999"/>
    <n v="-5.0206000000000001E-3"/>
  </r>
  <r>
    <x v="7"/>
    <n v="17"/>
    <n v="3"/>
    <x v="0"/>
    <d v="2019-04-17T00:00:00"/>
    <s v="Avg of 4 NM Projects"/>
    <n v="5"/>
    <n v="-0.13"/>
    <n v="-7.3033707865168538E-4"/>
    <n v="22.31"/>
    <n v="20.36"/>
    <n v="-2.6467999999999999E-3"/>
  </r>
  <r>
    <x v="7"/>
    <n v="17"/>
    <n v="3"/>
    <x v="0"/>
    <d v="2019-04-17T00:00:00"/>
    <s v="Avg of 4 NM Projects"/>
    <n v="6"/>
    <n v="0"/>
    <n v="0"/>
    <n v="27.6"/>
    <n v="28.27"/>
    <n v="0"/>
  </r>
  <r>
    <x v="7"/>
    <n v="17"/>
    <n v="3"/>
    <x v="0"/>
    <d v="2019-04-17T00:00:00"/>
    <s v="Avg of 4 NM Projects"/>
    <n v="7"/>
    <n v="2.0499999999999998"/>
    <n v="1.1516853932584269E-2"/>
    <n v="31.65"/>
    <n v="27.26"/>
    <n v="5.5882999999999995E-2"/>
  </r>
  <r>
    <x v="7"/>
    <n v="17"/>
    <n v="3"/>
    <x v="1"/>
    <d v="2019-04-17T00:00:00"/>
    <s v="Avg of 4 NM Projects"/>
    <n v="8"/>
    <n v="21.255000000000003"/>
    <n v="0.11941011235955058"/>
    <n v="34.58"/>
    <n v="34.39"/>
    <n v="0.73095945000000007"/>
  </r>
  <r>
    <x v="7"/>
    <n v="17"/>
    <n v="3"/>
    <x v="1"/>
    <d v="2019-04-17T00:00:00"/>
    <s v="Avg of 4 NM Projects"/>
    <n v="9"/>
    <n v="53.120000000000005"/>
    <n v="0.29842696629213483"/>
    <n v="29.41"/>
    <n v="23.89"/>
    <n v="1.2690368000000001"/>
  </r>
  <r>
    <x v="7"/>
    <n v="17"/>
    <n v="3"/>
    <x v="1"/>
    <d v="2019-04-17T00:00:00"/>
    <s v="Avg of 4 NM Projects"/>
    <n v="10"/>
    <n v="78.849999999999994"/>
    <n v="0.44297752808988761"/>
    <n v="26.17"/>
    <n v="19.079999999999998"/>
    <n v="1.5044579999999999"/>
  </r>
  <r>
    <x v="7"/>
    <n v="17"/>
    <n v="3"/>
    <x v="1"/>
    <d v="2019-04-17T00:00:00"/>
    <s v="Avg of 4 NM Projects"/>
    <n v="11"/>
    <n v="91.265000000000001"/>
    <n v="0.5127247191011236"/>
    <n v="25.8"/>
    <n v="18.79"/>
    <n v="1.7148693499999998"/>
  </r>
  <r>
    <x v="7"/>
    <n v="17"/>
    <n v="3"/>
    <x v="1"/>
    <d v="2019-04-17T00:00:00"/>
    <s v="Avg of 4 NM Projects"/>
    <n v="12"/>
    <n v="101.505"/>
    <n v="0.57025280898876407"/>
    <n v="25.48"/>
    <n v="18.309999999999999"/>
    <n v="1.8585565499999999"/>
  </r>
  <r>
    <x v="7"/>
    <n v="17"/>
    <n v="3"/>
    <x v="1"/>
    <d v="2019-04-17T00:00:00"/>
    <s v="Avg of 4 NM Projects"/>
    <n v="13"/>
    <n v="113.27499999999999"/>
    <n v="0.63637640449438193"/>
    <n v="24.08"/>
    <n v="17.84"/>
    <n v="2.020826"/>
  </r>
  <r>
    <x v="7"/>
    <n v="17"/>
    <n v="3"/>
    <x v="1"/>
    <d v="2019-04-17T00:00:00"/>
    <s v="Avg of 4 NM Projects"/>
    <n v="14"/>
    <n v="112.89"/>
    <n v="0.6342134831460674"/>
    <n v="24.16"/>
    <n v="18.02"/>
    <n v="2.0342777999999999"/>
  </r>
  <r>
    <x v="7"/>
    <n v="17"/>
    <n v="3"/>
    <x v="1"/>
    <d v="2019-04-17T00:00:00"/>
    <s v="Avg of 4 NM Projects"/>
    <n v="15"/>
    <n v="98.304999999999993"/>
    <n v="0.55227528089887634"/>
    <n v="23.32"/>
    <n v="16.63"/>
    <n v="1.6348121499999997"/>
  </r>
  <r>
    <x v="7"/>
    <n v="17"/>
    <n v="3"/>
    <x v="1"/>
    <d v="2019-04-17T00:00:00"/>
    <s v="Avg of 4 NM Projects"/>
    <n v="16"/>
    <n v="78.075000000000003"/>
    <n v="0.43862359550561797"/>
    <n v="24.79"/>
    <n v="18.829999999999998"/>
    <n v="1.4701522499999999"/>
  </r>
  <r>
    <x v="7"/>
    <n v="17"/>
    <n v="3"/>
    <x v="1"/>
    <d v="2019-04-17T00:00:00"/>
    <s v="Avg of 4 NM Projects"/>
    <n v="17"/>
    <n v="68.864999999999995"/>
    <n v="0.38688202247191006"/>
    <n v="26.28"/>
    <n v="20.72"/>
    <n v="1.4268827999999998"/>
  </r>
  <r>
    <x v="7"/>
    <n v="17"/>
    <n v="3"/>
    <x v="1"/>
    <d v="2019-04-17T00:00:00"/>
    <s v="Avg of 4 NM Projects"/>
    <n v="18"/>
    <n v="44.284999999999997"/>
    <n v="0.24879213483146065"/>
    <n v="28.14"/>
    <n v="22.28"/>
    <n v="0.98666980000000004"/>
  </r>
  <r>
    <x v="7"/>
    <n v="17"/>
    <n v="3"/>
    <x v="1"/>
    <d v="2019-04-17T00:00:00"/>
    <s v="Avg of 4 NM Projects"/>
    <n v="19"/>
    <n v="16.25"/>
    <n v="9.1292134831460675E-2"/>
    <n v="31.23"/>
    <n v="30.42"/>
    <n v="0.49432500000000007"/>
  </r>
  <r>
    <x v="7"/>
    <n v="17"/>
    <n v="3"/>
    <x v="1"/>
    <d v="2019-04-17T00:00:00"/>
    <s v="Avg of 4 NM Projects"/>
    <n v="20"/>
    <n v="1.1600000000000001"/>
    <n v="6.5168539325842706E-3"/>
    <n v="35.6"/>
    <n v="46.72"/>
    <n v="5.4195200000000006E-2"/>
  </r>
  <r>
    <x v="7"/>
    <n v="17"/>
    <n v="3"/>
    <x v="1"/>
    <d v="2019-04-17T00:00:00"/>
    <s v="Avg of 4 NM Projects"/>
    <n v="21"/>
    <n v="-0.13"/>
    <n v="-7.3033707865168538E-4"/>
    <n v="39.94"/>
    <n v="50.98"/>
    <n v="-6.6273999999999994E-3"/>
  </r>
  <r>
    <x v="7"/>
    <n v="17"/>
    <n v="3"/>
    <x v="1"/>
    <d v="2019-04-17T00:00:00"/>
    <s v="Avg of 4 NM Projects"/>
    <n v="22"/>
    <n v="-0.13"/>
    <n v="-7.3033707865168538E-4"/>
    <n v="32.700000000000003"/>
    <n v="40.86"/>
    <n v="-5.3118000000000002E-3"/>
  </r>
  <r>
    <x v="7"/>
    <n v="17"/>
    <n v="3"/>
    <x v="1"/>
    <d v="2019-04-17T00:00:00"/>
    <s v="Avg of 4 NM Projects"/>
    <n v="23"/>
    <n v="0"/>
    <n v="0"/>
    <n v="27.2"/>
    <n v="34.97"/>
    <n v="0"/>
  </r>
  <r>
    <x v="7"/>
    <n v="17"/>
    <n v="3"/>
    <x v="0"/>
    <d v="2019-04-17T00:00:00"/>
    <s v="Avg of 4 NM Projects"/>
    <n v="24"/>
    <n v="-0.26"/>
    <n v="-1.4606741573033708E-3"/>
    <n v="25.96"/>
    <n v="24.83"/>
    <n v="-6.4558000000000003E-3"/>
  </r>
  <r>
    <x v="7"/>
    <n v="18"/>
    <n v="4"/>
    <x v="0"/>
    <d v="2019-04-18T00:00:00"/>
    <s v="Avg of 4 NM Projects"/>
    <n v="1"/>
    <n v="-0.13"/>
    <n v="-7.3033707865168538E-4"/>
    <n v="24.5"/>
    <n v="25.06"/>
    <n v="-3.2577999999999999E-3"/>
  </r>
  <r>
    <x v="7"/>
    <n v="18"/>
    <n v="4"/>
    <x v="0"/>
    <d v="2019-04-18T00:00:00"/>
    <s v="Avg of 4 NM Projects"/>
    <n v="2"/>
    <n v="-0.26"/>
    <n v="-1.4606741573033708E-3"/>
    <n v="21.76"/>
    <n v="22.59"/>
    <n v="-5.8734E-3"/>
  </r>
  <r>
    <x v="7"/>
    <n v="18"/>
    <n v="4"/>
    <x v="0"/>
    <d v="2019-04-18T00:00:00"/>
    <s v="Avg of 4 NM Projects"/>
    <n v="3"/>
    <n v="-0.13"/>
    <n v="-7.3033707865168538E-4"/>
    <n v="21.87"/>
    <n v="22.9"/>
    <n v="-2.977E-3"/>
  </r>
  <r>
    <x v="7"/>
    <n v="18"/>
    <n v="4"/>
    <x v="0"/>
    <d v="2019-04-18T00:00:00"/>
    <s v="Avg of 4 NM Projects"/>
    <n v="4"/>
    <n v="0"/>
    <n v="0"/>
    <n v="21.9"/>
    <n v="22.41"/>
    <n v="0"/>
  </r>
  <r>
    <x v="7"/>
    <n v="18"/>
    <n v="4"/>
    <x v="0"/>
    <d v="2019-04-18T00:00:00"/>
    <s v="Avg of 4 NM Projects"/>
    <n v="5"/>
    <n v="-0.13"/>
    <n v="-7.3033707865168538E-4"/>
    <n v="21.9"/>
    <n v="24.09"/>
    <n v="-3.1316999999999998E-3"/>
  </r>
  <r>
    <x v="7"/>
    <n v="18"/>
    <n v="4"/>
    <x v="0"/>
    <d v="2019-04-18T00:00:00"/>
    <s v="Avg of 4 NM Projects"/>
    <n v="6"/>
    <n v="-0.26"/>
    <n v="-1.4606741573033708E-3"/>
    <n v="26.09"/>
    <n v="23.95"/>
    <n v="-6.2269999999999999E-3"/>
  </r>
  <r>
    <x v="7"/>
    <n v="18"/>
    <n v="4"/>
    <x v="0"/>
    <d v="2019-04-18T00:00:00"/>
    <s v="Avg of 4 NM Projects"/>
    <n v="7"/>
    <n v="1.0249999999999999"/>
    <n v="5.7584269662921345E-3"/>
    <n v="33.25"/>
    <n v="20.11"/>
    <n v="2.0612749999999999E-2"/>
  </r>
  <r>
    <x v="7"/>
    <n v="18"/>
    <n v="4"/>
    <x v="1"/>
    <d v="2019-04-18T00:00:00"/>
    <s v="Avg of 4 NM Projects"/>
    <n v="8"/>
    <n v="7.6850000000000005"/>
    <n v="4.3174157303370791E-2"/>
    <n v="35.71"/>
    <n v="23.63"/>
    <n v="0.18159655"/>
  </r>
  <r>
    <x v="7"/>
    <n v="18"/>
    <n v="4"/>
    <x v="1"/>
    <d v="2019-04-18T00:00:00"/>
    <s v="Avg of 4 NM Projects"/>
    <n v="9"/>
    <n v="19.71"/>
    <n v="0.11073033707865169"/>
    <n v="33.97"/>
    <n v="31.53"/>
    <n v="0.62145630000000007"/>
  </r>
  <r>
    <x v="7"/>
    <n v="18"/>
    <n v="4"/>
    <x v="1"/>
    <d v="2019-04-18T00:00:00"/>
    <s v="Avg of 4 NM Projects"/>
    <n v="10"/>
    <n v="20.61"/>
    <n v="0.11578651685393258"/>
    <n v="33.9"/>
    <n v="35.590000000000003"/>
    <n v="0.73350990000000005"/>
  </r>
  <r>
    <x v="7"/>
    <n v="18"/>
    <n v="4"/>
    <x v="1"/>
    <d v="2019-04-18T00:00:00"/>
    <s v="Avg of 4 NM Projects"/>
    <n v="11"/>
    <n v="24.064999999999998"/>
    <n v="0.13519662921348313"/>
    <n v="34.299999999999997"/>
    <n v="33.44"/>
    <n v="0.80473359999999994"/>
  </r>
  <r>
    <x v="7"/>
    <n v="18"/>
    <n v="4"/>
    <x v="1"/>
    <d v="2019-04-18T00:00:00"/>
    <s v="Avg of 4 NM Projects"/>
    <n v="12"/>
    <n v="36.99"/>
    <n v="0.20780898876404497"/>
    <n v="32.869999999999997"/>
    <n v="33.14"/>
    <n v="1.2258486"/>
  </r>
  <r>
    <x v="7"/>
    <n v="18"/>
    <n v="4"/>
    <x v="1"/>
    <d v="2019-04-18T00:00:00"/>
    <s v="Avg of 4 NM Projects"/>
    <n v="13"/>
    <n v="54.150000000000006"/>
    <n v="0.30421348314606744"/>
    <n v="28.16"/>
    <n v="31.19"/>
    <n v="1.6889385000000001"/>
  </r>
  <r>
    <x v="7"/>
    <n v="18"/>
    <n v="4"/>
    <x v="1"/>
    <d v="2019-04-18T00:00:00"/>
    <s v="Avg of 4 NM Projects"/>
    <n v="14"/>
    <n v="60.924999999999997"/>
    <n v="0.34227528089887638"/>
    <n v="27.53"/>
    <n v="29.73"/>
    <n v="1.8113002499999999"/>
  </r>
  <r>
    <x v="7"/>
    <n v="18"/>
    <n v="4"/>
    <x v="1"/>
    <d v="2019-04-18T00:00:00"/>
    <s v="Avg of 4 NM Projects"/>
    <n v="15"/>
    <n v="55.94"/>
    <n v="0.31426966292134828"/>
    <n v="23.07"/>
    <n v="30.05"/>
    <n v="1.6809970000000001"/>
  </r>
  <r>
    <x v="7"/>
    <n v="18"/>
    <n v="4"/>
    <x v="1"/>
    <d v="2019-04-18T00:00:00"/>
    <s v="Avg of 4 NM Projects"/>
    <n v="16"/>
    <n v="33.79"/>
    <n v="0.18983146067415729"/>
    <n v="23.29"/>
    <n v="24.77"/>
    <n v="0.83697829999999995"/>
  </r>
  <r>
    <x v="7"/>
    <n v="18"/>
    <n v="4"/>
    <x v="1"/>
    <d v="2019-04-18T00:00:00"/>
    <s v="Avg of 4 NM Projects"/>
    <n v="17"/>
    <n v="30.33"/>
    <n v="0.17039325842696629"/>
    <n v="23.73"/>
    <n v="25.96"/>
    <n v="0.78736680000000003"/>
  </r>
  <r>
    <x v="7"/>
    <n v="18"/>
    <n v="4"/>
    <x v="1"/>
    <d v="2019-04-18T00:00:00"/>
    <s v="Avg of 4 NM Projects"/>
    <n v="18"/>
    <n v="22.659999999999997"/>
    <n v="0.12730337078651682"/>
    <n v="26.6"/>
    <n v="31.06"/>
    <n v="0.70381959999999977"/>
  </r>
  <r>
    <x v="7"/>
    <n v="18"/>
    <n v="4"/>
    <x v="1"/>
    <d v="2019-04-18T00:00:00"/>
    <s v="Avg of 4 NM Projects"/>
    <n v="19"/>
    <n v="7.9349999999999996"/>
    <n v="4.4578651685393253E-2"/>
    <n v="26.52"/>
    <n v="32.54"/>
    <n v="0.25820489999999996"/>
  </r>
  <r>
    <x v="7"/>
    <n v="18"/>
    <n v="4"/>
    <x v="1"/>
    <d v="2019-04-18T00:00:00"/>
    <s v="Avg of 4 NM Projects"/>
    <n v="20"/>
    <n v="0.13"/>
    <n v="7.3033707865168538E-4"/>
    <n v="28.54"/>
    <n v="33.5"/>
    <n v="4.3550000000000004E-3"/>
  </r>
  <r>
    <x v="7"/>
    <n v="18"/>
    <n v="4"/>
    <x v="1"/>
    <d v="2019-04-18T00:00:00"/>
    <s v="Avg of 4 NM Projects"/>
    <n v="21"/>
    <n v="-0.13"/>
    <n v="-7.3033707865168538E-4"/>
    <n v="30.3"/>
    <n v="28.58"/>
    <n v="-3.7153999999999998E-3"/>
  </r>
  <r>
    <x v="7"/>
    <n v="18"/>
    <n v="4"/>
    <x v="1"/>
    <d v="2019-04-18T00:00:00"/>
    <s v="Avg of 4 NM Projects"/>
    <n v="22"/>
    <n v="-0.13"/>
    <n v="-7.3033707865168538E-4"/>
    <n v="25.12"/>
    <n v="21.1"/>
    <n v="-2.7430000000000002E-3"/>
  </r>
  <r>
    <x v="7"/>
    <n v="18"/>
    <n v="4"/>
    <x v="1"/>
    <d v="2019-04-18T00:00:00"/>
    <s v="Avg of 4 NM Projects"/>
    <n v="23"/>
    <n v="-0.13"/>
    <n v="-7.3033707865168538E-4"/>
    <n v="23.05"/>
    <n v="21.18"/>
    <n v="-2.7534E-3"/>
  </r>
  <r>
    <x v="7"/>
    <n v="18"/>
    <n v="4"/>
    <x v="0"/>
    <d v="2019-04-18T00:00:00"/>
    <s v="Avg of 4 NM Projects"/>
    <n v="24"/>
    <n v="0"/>
    <n v="0"/>
    <n v="19.47"/>
    <n v="19.36"/>
    <n v="0"/>
  </r>
  <r>
    <x v="7"/>
    <n v="19"/>
    <n v="5"/>
    <x v="0"/>
    <d v="2019-04-19T00:00:00"/>
    <s v="Avg of 4 NM Projects"/>
    <n v="1"/>
    <n v="-0.13"/>
    <n v="-7.3033707865168538E-4"/>
    <n v="18.38"/>
    <n v="19.66"/>
    <n v="-2.5558E-3"/>
  </r>
  <r>
    <x v="7"/>
    <n v="19"/>
    <n v="5"/>
    <x v="0"/>
    <d v="2019-04-19T00:00:00"/>
    <s v="Avg of 4 NM Projects"/>
    <n v="2"/>
    <n v="-0.26"/>
    <n v="-1.4606741573033708E-3"/>
    <n v="16.88"/>
    <n v="17.91"/>
    <n v="-4.6566000000000003E-3"/>
  </r>
  <r>
    <x v="7"/>
    <n v="19"/>
    <n v="5"/>
    <x v="0"/>
    <d v="2019-04-19T00:00:00"/>
    <s v="Avg of 4 NM Projects"/>
    <n v="3"/>
    <n v="-0.13"/>
    <n v="-7.3033707865168538E-4"/>
    <n v="18.37"/>
    <n v="20.43"/>
    <n v="-2.6559000000000001E-3"/>
  </r>
  <r>
    <x v="7"/>
    <n v="19"/>
    <n v="5"/>
    <x v="0"/>
    <d v="2019-04-19T00:00:00"/>
    <s v="Avg of 4 NM Projects"/>
    <n v="4"/>
    <n v="0"/>
    <n v="0"/>
    <n v="16.47"/>
    <n v="18.510000000000002"/>
    <n v="0"/>
  </r>
  <r>
    <x v="7"/>
    <n v="19"/>
    <n v="5"/>
    <x v="0"/>
    <d v="2019-04-19T00:00:00"/>
    <s v="Avg of 4 NM Projects"/>
    <n v="5"/>
    <n v="-0.13"/>
    <n v="-7.3033707865168538E-4"/>
    <n v="17.16"/>
    <n v="19.39"/>
    <n v="-2.5207000000000003E-3"/>
  </r>
  <r>
    <x v="7"/>
    <n v="19"/>
    <n v="5"/>
    <x v="0"/>
    <d v="2019-04-19T00:00:00"/>
    <s v="Avg of 4 NM Projects"/>
    <n v="6"/>
    <n v="-0.13"/>
    <n v="-7.3033707865168538E-4"/>
    <n v="19.059999999999999"/>
    <n v="19.63"/>
    <n v="-2.5518999999999997E-3"/>
  </r>
  <r>
    <x v="7"/>
    <n v="19"/>
    <n v="5"/>
    <x v="0"/>
    <d v="2019-04-19T00:00:00"/>
    <s v="Avg of 4 NM Projects"/>
    <n v="7"/>
    <n v="1.915"/>
    <n v="1.0758426966292135E-2"/>
    <n v="21.05"/>
    <n v="19.45"/>
    <n v="3.7246750000000002E-2"/>
  </r>
  <r>
    <x v="7"/>
    <n v="19"/>
    <n v="5"/>
    <x v="1"/>
    <d v="2019-04-19T00:00:00"/>
    <s v="Avg of 4 NM Projects"/>
    <n v="8"/>
    <n v="17.405000000000001"/>
    <n v="9.7780898876404496E-2"/>
    <n v="21.51"/>
    <n v="19.47"/>
    <n v="0.33887535000000002"/>
  </r>
  <r>
    <x v="7"/>
    <n v="19"/>
    <n v="5"/>
    <x v="1"/>
    <d v="2019-04-19T00:00:00"/>
    <s v="Avg of 4 NM Projects"/>
    <n v="9"/>
    <n v="26.5"/>
    <n v="0.14887640449438203"/>
    <n v="21.52"/>
    <n v="18.739999999999998"/>
    <n v="0.49660999999999994"/>
  </r>
  <r>
    <x v="7"/>
    <n v="19"/>
    <n v="5"/>
    <x v="1"/>
    <d v="2019-04-19T00:00:00"/>
    <s v="Avg of 4 NM Projects"/>
    <n v="10"/>
    <n v="46.59"/>
    <n v="0.26174157303370787"/>
    <n v="25.67"/>
    <n v="18.690000000000001"/>
    <n v="0.87076710000000013"/>
  </r>
  <r>
    <x v="7"/>
    <n v="19"/>
    <n v="5"/>
    <x v="1"/>
    <d v="2019-04-19T00:00:00"/>
    <s v="Avg of 4 NM Projects"/>
    <n v="11"/>
    <n v="53.25"/>
    <n v="0.2991573033707865"/>
    <n v="25.75"/>
    <n v="19.16"/>
    <n v="1.02027"/>
  </r>
  <r>
    <x v="7"/>
    <n v="19"/>
    <n v="5"/>
    <x v="1"/>
    <d v="2019-04-19T00:00:00"/>
    <s v="Avg of 4 NM Projects"/>
    <n v="12"/>
    <n v="53.115000000000002"/>
    <n v="0.29839887640449442"/>
    <n v="24.9"/>
    <n v="19.940000000000001"/>
    <n v="1.0591131"/>
  </r>
  <r>
    <x v="7"/>
    <n v="19"/>
    <n v="5"/>
    <x v="1"/>
    <d v="2019-04-19T00:00:00"/>
    <s v="Avg of 4 NM Projects"/>
    <n v="13"/>
    <n v="82.69"/>
    <n v="0.46455056179775278"/>
    <n v="24.9"/>
    <n v="19.12"/>
    <n v="1.5810328"/>
  </r>
  <r>
    <x v="7"/>
    <n v="19"/>
    <n v="5"/>
    <x v="1"/>
    <d v="2019-04-19T00:00:00"/>
    <s v="Avg of 4 NM Projects"/>
    <n v="14"/>
    <n v="45.055"/>
    <n v="0.2531179775280899"/>
    <n v="23.73"/>
    <n v="19.420000000000002"/>
    <n v="0.87496810000000003"/>
  </r>
  <r>
    <x v="7"/>
    <n v="19"/>
    <n v="5"/>
    <x v="1"/>
    <d v="2019-04-19T00:00:00"/>
    <s v="Avg of 4 NM Projects"/>
    <n v="15"/>
    <n v="39.165000000000006"/>
    <n v="0.22002808988764047"/>
    <n v="20.66"/>
    <n v="30.12"/>
    <n v="1.1796498000000002"/>
  </r>
  <r>
    <x v="7"/>
    <n v="19"/>
    <n v="5"/>
    <x v="1"/>
    <d v="2019-04-19T00:00:00"/>
    <s v="Avg of 4 NM Projects"/>
    <n v="16"/>
    <n v="19.715"/>
    <n v="0.11075842696629214"/>
    <n v="20.62"/>
    <n v="19.64"/>
    <n v="0.38720260000000001"/>
  </r>
  <r>
    <x v="7"/>
    <n v="19"/>
    <n v="5"/>
    <x v="1"/>
    <d v="2019-04-19T00:00:00"/>
    <s v="Avg of 4 NM Projects"/>
    <n v="17"/>
    <n v="15.875000000000002"/>
    <n v="8.9185393258426976E-2"/>
    <n v="21.14"/>
    <n v="19.399999999999999"/>
    <n v="0.307975"/>
  </r>
  <r>
    <x v="7"/>
    <n v="19"/>
    <n v="5"/>
    <x v="1"/>
    <d v="2019-04-19T00:00:00"/>
    <s v="Avg of 4 NM Projects"/>
    <n v="18"/>
    <n v="8.83"/>
    <n v="4.9606741573033707E-2"/>
    <n v="25.6"/>
    <n v="28.37"/>
    <n v="0.25050709999999998"/>
  </r>
  <r>
    <x v="7"/>
    <n v="19"/>
    <n v="5"/>
    <x v="1"/>
    <d v="2019-04-19T00:00:00"/>
    <s v="Avg of 4 NM Projects"/>
    <n v="19"/>
    <n v="3.4599999999999995"/>
    <n v="1.9438202247191009E-2"/>
    <n v="24.59"/>
    <n v="29.2"/>
    <n v="0.10103199999999998"/>
  </r>
  <r>
    <x v="7"/>
    <n v="19"/>
    <n v="5"/>
    <x v="1"/>
    <d v="2019-04-19T00:00:00"/>
    <s v="Avg of 4 NM Projects"/>
    <n v="20"/>
    <n v="-0.26"/>
    <n v="-1.4606741573033708E-3"/>
    <n v="25.62"/>
    <n v="36.24"/>
    <n v="-9.4224000000000009E-3"/>
  </r>
  <r>
    <x v="7"/>
    <n v="19"/>
    <n v="5"/>
    <x v="1"/>
    <d v="2019-04-19T00:00:00"/>
    <s v="Avg of 4 NM Projects"/>
    <n v="21"/>
    <n v="-0.13"/>
    <n v="-7.3033707865168538E-4"/>
    <n v="27.97"/>
    <n v="34.06"/>
    <n v="-4.4278000000000008E-3"/>
  </r>
  <r>
    <x v="7"/>
    <n v="19"/>
    <n v="5"/>
    <x v="1"/>
    <d v="2019-04-19T00:00:00"/>
    <s v="Avg of 4 NM Projects"/>
    <n v="22"/>
    <n v="-0.13"/>
    <n v="-7.3033707865168538E-4"/>
    <n v="22.58"/>
    <n v="31.21"/>
    <n v="-4.0573000000000007E-3"/>
  </r>
  <r>
    <x v="7"/>
    <n v="19"/>
    <n v="5"/>
    <x v="1"/>
    <d v="2019-04-19T00:00:00"/>
    <s v="Avg of 4 NM Projects"/>
    <n v="23"/>
    <n v="-0.13"/>
    <n v="-7.3033707865168538E-4"/>
    <n v="21.33"/>
    <n v="19.989999999999998"/>
    <n v="-2.5986999999999998E-3"/>
  </r>
  <r>
    <x v="7"/>
    <n v="19"/>
    <n v="5"/>
    <x v="0"/>
    <d v="2019-04-19T00:00:00"/>
    <s v="Avg of 4 NM Projects"/>
    <n v="24"/>
    <n v="0"/>
    <n v="0"/>
    <n v="25.56"/>
    <n v="20.13"/>
    <n v="0"/>
  </r>
  <r>
    <x v="7"/>
    <n v="20"/>
    <n v="6"/>
    <x v="0"/>
    <d v="2019-04-20T00:00:00"/>
    <s v="Avg of 4 NM Projects"/>
    <n v="1"/>
    <n v="-0.26"/>
    <n v="-1.4606741573033708E-3"/>
    <n v="20.72"/>
    <n v="31.11"/>
    <n v="-8.0885999999999996E-3"/>
  </r>
  <r>
    <x v="7"/>
    <n v="20"/>
    <n v="6"/>
    <x v="0"/>
    <d v="2019-04-20T00:00:00"/>
    <s v="Avg of 4 NM Projects"/>
    <n v="2"/>
    <n v="-0.13"/>
    <n v="-7.3033707865168538E-4"/>
    <n v="20.3"/>
    <n v="17.899999999999999"/>
    <n v="-2.3270000000000001E-3"/>
  </r>
  <r>
    <x v="7"/>
    <n v="20"/>
    <n v="6"/>
    <x v="0"/>
    <d v="2019-04-20T00:00:00"/>
    <s v="Avg of 4 NM Projects"/>
    <n v="3"/>
    <n v="0"/>
    <n v="0"/>
    <n v="19.079999999999998"/>
    <n v="16.61"/>
    <n v="0"/>
  </r>
  <r>
    <x v="7"/>
    <n v="20"/>
    <n v="6"/>
    <x v="0"/>
    <d v="2019-04-20T00:00:00"/>
    <s v="Avg of 4 NM Projects"/>
    <n v="4"/>
    <n v="-0.13"/>
    <n v="-7.3033707865168538E-4"/>
    <n v="18.920000000000002"/>
    <n v="16.510000000000002"/>
    <n v="-2.1463000000000003E-3"/>
  </r>
  <r>
    <x v="7"/>
    <n v="20"/>
    <n v="6"/>
    <x v="0"/>
    <d v="2019-04-20T00:00:00"/>
    <s v="Avg of 4 NM Projects"/>
    <n v="5"/>
    <n v="0"/>
    <n v="0"/>
    <n v="18.89"/>
    <n v="18.12"/>
    <n v="0"/>
  </r>
  <r>
    <x v="7"/>
    <n v="20"/>
    <n v="6"/>
    <x v="0"/>
    <d v="2019-04-20T00:00:00"/>
    <s v="Avg of 4 NM Projects"/>
    <n v="6"/>
    <n v="-0.39"/>
    <n v="-2.1910112359550564E-3"/>
    <n v="18.920000000000002"/>
    <n v="18.54"/>
    <n v="-7.2306000000000002E-3"/>
  </r>
  <r>
    <x v="7"/>
    <n v="20"/>
    <n v="6"/>
    <x v="0"/>
    <d v="2019-04-20T00:00:00"/>
    <s v="Avg of 4 NM Projects"/>
    <n v="7"/>
    <n v="0.255"/>
    <n v="1.4325842696629213E-3"/>
    <n v="19.72"/>
    <n v="18.579999999999998"/>
    <n v="4.7378999999999998E-3"/>
  </r>
  <r>
    <x v="7"/>
    <n v="20"/>
    <n v="6"/>
    <x v="1"/>
    <d v="2019-04-20T00:00:00"/>
    <s v="Avg of 4 NM Projects"/>
    <n v="8"/>
    <n v="4.2200000000000006"/>
    <n v="2.370786516853933E-2"/>
    <n v="20.079999999999998"/>
    <n v="22.63"/>
    <n v="9.5498600000000017E-2"/>
  </r>
  <r>
    <x v="7"/>
    <n v="20"/>
    <n v="6"/>
    <x v="1"/>
    <d v="2019-04-20T00:00:00"/>
    <s v="Avg of 4 NM Projects"/>
    <n v="9"/>
    <n v="13.05"/>
    <n v="7.3314606741573043E-2"/>
    <n v="24.12"/>
    <n v="26.83"/>
    <n v="0.35013150000000004"/>
  </r>
  <r>
    <x v="7"/>
    <n v="20"/>
    <n v="6"/>
    <x v="1"/>
    <d v="2019-04-20T00:00:00"/>
    <s v="Avg of 4 NM Projects"/>
    <n v="10"/>
    <n v="19.71"/>
    <n v="0.11073033707865169"/>
    <n v="27.16"/>
    <n v="35.950000000000003"/>
    <n v="0.70857450000000011"/>
  </r>
  <r>
    <x v="7"/>
    <n v="20"/>
    <n v="6"/>
    <x v="1"/>
    <d v="2019-04-20T00:00:00"/>
    <s v="Avg of 4 NM Projects"/>
    <n v="11"/>
    <n v="22.655000000000001"/>
    <n v="0.12727528089887641"/>
    <n v="31.69"/>
    <n v="39.659999999999997"/>
    <n v="0.89849729999999994"/>
  </r>
  <r>
    <x v="7"/>
    <n v="20"/>
    <n v="6"/>
    <x v="1"/>
    <d v="2019-04-20T00:00:00"/>
    <s v="Avg of 4 NM Projects"/>
    <n v="12"/>
    <n v="27.015000000000001"/>
    <n v="0.15176966292134833"/>
    <n v="31.71"/>
    <n v="49"/>
    <n v="1.3237350000000001"/>
  </r>
  <r>
    <x v="7"/>
    <n v="20"/>
    <n v="6"/>
    <x v="1"/>
    <d v="2019-04-20T00:00:00"/>
    <s v="Avg of 4 NM Projects"/>
    <n v="13"/>
    <n v="31.104999999999997"/>
    <n v="0.17474719101123593"/>
    <n v="24.09"/>
    <n v="48.33"/>
    <n v="1.5033046499999998"/>
  </r>
  <r>
    <x v="7"/>
    <n v="20"/>
    <n v="6"/>
    <x v="1"/>
    <d v="2019-04-20T00:00:00"/>
    <s v="Avg of 4 NM Projects"/>
    <n v="14"/>
    <n v="29.700000000000003"/>
    <n v="0.16685393258426967"/>
    <n v="22.99"/>
    <n v="42.36"/>
    <n v="1.258092"/>
  </r>
  <r>
    <x v="7"/>
    <n v="20"/>
    <n v="6"/>
    <x v="1"/>
    <d v="2019-04-20T00:00:00"/>
    <s v="Avg of 4 NM Projects"/>
    <n v="15"/>
    <n v="27.520000000000003"/>
    <n v="0.15460674157303372"/>
    <n v="21.31"/>
    <n v="40.840000000000003"/>
    <n v="1.1239168000000002"/>
  </r>
  <r>
    <x v="7"/>
    <n v="20"/>
    <n v="6"/>
    <x v="1"/>
    <d v="2019-04-20T00:00:00"/>
    <s v="Avg of 4 NM Projects"/>
    <n v="16"/>
    <n v="29.44"/>
    <n v="0.16539325842696631"/>
    <n v="20.9"/>
    <n v="43.15"/>
    <n v="1.2703359999999999"/>
  </r>
  <r>
    <x v="7"/>
    <n v="20"/>
    <n v="6"/>
    <x v="1"/>
    <d v="2019-04-20T00:00:00"/>
    <s v="Avg of 4 NM Projects"/>
    <n v="17"/>
    <n v="41.605000000000004"/>
    <n v="0.23373595505617981"/>
    <n v="21.47"/>
    <n v="43.66"/>
    <n v="1.8164743000000001"/>
  </r>
  <r>
    <x v="7"/>
    <n v="20"/>
    <n v="6"/>
    <x v="1"/>
    <d v="2019-04-20T00:00:00"/>
    <s v="Avg of 4 NM Projects"/>
    <n v="18"/>
    <n v="22.785"/>
    <n v="0.1280056179775281"/>
    <n v="25.9"/>
    <n v="50.61"/>
    <n v="1.15314885"/>
  </r>
  <r>
    <x v="7"/>
    <n v="20"/>
    <n v="6"/>
    <x v="1"/>
    <d v="2019-04-20T00:00:00"/>
    <s v="Avg of 4 NM Projects"/>
    <n v="19"/>
    <n v="6.3999999999999995"/>
    <n v="3.5955056179775277E-2"/>
    <n v="26.3"/>
    <n v="39.700000000000003"/>
    <n v="0.25407999999999997"/>
  </r>
  <r>
    <x v="7"/>
    <n v="20"/>
    <n v="6"/>
    <x v="1"/>
    <d v="2019-04-20T00:00:00"/>
    <s v="Avg of 4 NM Projects"/>
    <n v="20"/>
    <n v="-0.26"/>
    <n v="-1.4606741573033708E-3"/>
    <n v="31.66"/>
    <n v="39.380000000000003"/>
    <n v="-1.0238800000000001E-2"/>
  </r>
  <r>
    <x v="7"/>
    <n v="20"/>
    <n v="6"/>
    <x v="1"/>
    <d v="2019-04-20T00:00:00"/>
    <s v="Avg of 4 NM Projects"/>
    <n v="21"/>
    <n v="0"/>
    <n v="0"/>
    <n v="33.9"/>
    <n v="32.909999999999997"/>
    <n v="0"/>
  </r>
  <r>
    <x v="7"/>
    <n v="20"/>
    <n v="6"/>
    <x v="1"/>
    <d v="2019-04-20T00:00:00"/>
    <s v="Avg of 4 NM Projects"/>
    <n v="22"/>
    <n v="-0.13"/>
    <n v="-7.3033707865168538E-4"/>
    <n v="24.47"/>
    <n v="26.65"/>
    <n v="-3.4645000000000001E-3"/>
  </r>
  <r>
    <x v="7"/>
    <n v="20"/>
    <n v="6"/>
    <x v="1"/>
    <d v="2019-04-20T00:00:00"/>
    <s v="Avg of 4 NM Projects"/>
    <n v="23"/>
    <n v="0"/>
    <n v="0"/>
    <n v="20.3"/>
    <n v="38.86"/>
    <n v="0"/>
  </r>
  <r>
    <x v="7"/>
    <n v="20"/>
    <n v="6"/>
    <x v="0"/>
    <d v="2019-04-20T00:00:00"/>
    <s v="Avg of 4 NM Projects"/>
    <n v="24"/>
    <n v="0"/>
    <n v="0"/>
    <n v="19.32"/>
    <n v="17.89"/>
    <n v="0"/>
  </r>
  <r>
    <x v="7"/>
    <n v="21"/>
    <n v="7"/>
    <x v="0"/>
    <d v="2019-04-21T00:00:00"/>
    <s v="Avg of 4 NM Projects"/>
    <n v="1"/>
    <n v="-0.26"/>
    <n v="-1.4606741573033708E-3"/>
    <n v="23.05"/>
    <n v="19.260000000000002"/>
    <n v="-5.0076000000000009E-3"/>
  </r>
  <r>
    <x v="7"/>
    <n v="21"/>
    <n v="7"/>
    <x v="0"/>
    <d v="2019-04-21T00:00:00"/>
    <s v="Avg of 4 NM Projects"/>
    <n v="2"/>
    <n v="0"/>
    <n v="0"/>
    <n v="21.12"/>
    <n v="20.11"/>
    <n v="0"/>
  </r>
  <r>
    <x v="7"/>
    <n v="21"/>
    <n v="7"/>
    <x v="0"/>
    <d v="2019-04-21T00:00:00"/>
    <s v="Avg of 4 NM Projects"/>
    <n v="3"/>
    <n v="-0.13"/>
    <n v="-7.3033707865168538E-4"/>
    <n v="20.21"/>
    <n v="18.28"/>
    <n v="-2.3764000000000003E-3"/>
  </r>
  <r>
    <x v="7"/>
    <n v="21"/>
    <n v="7"/>
    <x v="0"/>
    <d v="2019-04-21T00:00:00"/>
    <s v="Avg of 4 NM Projects"/>
    <n v="4"/>
    <n v="-0.26"/>
    <n v="-1.4606741573033708E-3"/>
    <n v="19.149999999999999"/>
    <n v="18.02"/>
    <n v="-4.6851999999999996E-3"/>
  </r>
  <r>
    <x v="7"/>
    <n v="21"/>
    <n v="7"/>
    <x v="0"/>
    <d v="2019-04-21T00:00:00"/>
    <s v="Avg of 4 NM Projects"/>
    <n v="5"/>
    <n v="0"/>
    <n v="0"/>
    <n v="19.3"/>
    <n v="18.62"/>
    <n v="0"/>
  </r>
  <r>
    <x v="7"/>
    <n v="21"/>
    <n v="7"/>
    <x v="0"/>
    <d v="2019-04-21T00:00:00"/>
    <s v="Avg of 4 NM Projects"/>
    <n v="6"/>
    <n v="-0.52"/>
    <n v="-2.9213483146067415E-3"/>
    <n v="19.59"/>
    <n v="19.36"/>
    <n v="-1.00672E-2"/>
  </r>
  <r>
    <x v="7"/>
    <n v="21"/>
    <n v="7"/>
    <x v="0"/>
    <d v="2019-04-21T00:00:00"/>
    <s v="Avg of 4 NM Projects"/>
    <n v="7"/>
    <n v="4.4800000000000004"/>
    <n v="2.51685393258427E-2"/>
    <n v="19.899999999999999"/>
    <n v="18.399999999999999"/>
    <n v="8.2432000000000005E-2"/>
  </r>
  <r>
    <x v="7"/>
    <n v="21"/>
    <n v="7"/>
    <x v="0"/>
    <d v="2019-04-21T00:00:00"/>
    <s v="Avg of 4 NM Projects"/>
    <n v="8"/>
    <n v="34.300000000000004"/>
    <n v="0.19269662921348318"/>
    <n v="19.41"/>
    <n v="17.100000000000001"/>
    <n v="0.58653000000000011"/>
  </r>
  <r>
    <x v="7"/>
    <n v="21"/>
    <n v="7"/>
    <x v="0"/>
    <d v="2019-04-21T00:00:00"/>
    <s v="Avg of 4 NM Projects"/>
    <n v="9"/>
    <n v="76.16"/>
    <n v="0.42786516853932582"/>
    <n v="19.98"/>
    <n v="21.21"/>
    <n v="1.6153535999999999"/>
  </r>
  <r>
    <x v="7"/>
    <n v="21"/>
    <n v="7"/>
    <x v="0"/>
    <d v="2019-04-21T00:00:00"/>
    <s v="Avg of 4 NM Projects"/>
    <n v="10"/>
    <n v="118.785"/>
    <n v="0.66733146067415727"/>
    <n v="23.61"/>
    <n v="26.6"/>
    <n v="3.159681"/>
  </r>
  <r>
    <x v="7"/>
    <n v="21"/>
    <n v="7"/>
    <x v="0"/>
    <d v="2019-04-21T00:00:00"/>
    <s v="Avg of 4 NM Projects"/>
    <n v="11"/>
    <n v="129.15"/>
    <n v="0.72556179775280905"/>
    <n v="23.51"/>
    <n v="32.200000000000003"/>
    <n v="4.1586300000000005"/>
  </r>
  <r>
    <x v="7"/>
    <n v="21"/>
    <n v="7"/>
    <x v="0"/>
    <d v="2019-04-21T00:00:00"/>
    <s v="Avg of 4 NM Projects"/>
    <n v="12"/>
    <n v="134.01499999999999"/>
    <n v="0.75289325842696619"/>
    <n v="20.61"/>
    <n v="35.19"/>
    <n v="4.7159878499999994"/>
  </r>
  <r>
    <x v="7"/>
    <n v="21"/>
    <n v="7"/>
    <x v="0"/>
    <d v="2019-04-21T00:00:00"/>
    <s v="Avg of 4 NM Projects"/>
    <n v="13"/>
    <n v="130.56"/>
    <n v="0.73348314606741571"/>
    <n v="19.87"/>
    <n v="23.6"/>
    <n v="3.0812160000000004"/>
  </r>
  <r>
    <x v="7"/>
    <n v="21"/>
    <n v="7"/>
    <x v="0"/>
    <d v="2019-04-21T00:00:00"/>
    <s v="Avg of 4 NM Projects"/>
    <n v="14"/>
    <n v="127.745"/>
    <n v="0.71766853932584274"/>
    <n v="19.09"/>
    <n v="17.72"/>
    <n v="2.2636414"/>
  </r>
  <r>
    <x v="7"/>
    <n v="21"/>
    <n v="7"/>
    <x v="0"/>
    <d v="2019-04-21T00:00:00"/>
    <s v="Avg of 4 NM Projects"/>
    <n v="15"/>
    <n v="118.91"/>
    <n v="0.66803370786516847"/>
    <n v="18.97"/>
    <n v="15.61"/>
    <n v="1.8561850999999998"/>
  </r>
  <r>
    <x v="7"/>
    <n v="21"/>
    <n v="7"/>
    <x v="0"/>
    <d v="2019-04-21T00:00:00"/>
    <s v="Avg of 4 NM Projects"/>
    <n v="16"/>
    <n v="103.94499999999999"/>
    <n v="0.58396067415730335"/>
    <n v="18.89"/>
    <n v="17.309999999999999"/>
    <n v="1.7992879499999996"/>
  </r>
  <r>
    <x v="7"/>
    <n v="21"/>
    <n v="7"/>
    <x v="0"/>
    <d v="2019-04-21T00:00:00"/>
    <s v="Avg of 4 NM Projects"/>
    <n v="17"/>
    <n v="67.59"/>
    <n v="0.37971910112359553"/>
    <n v="19.04"/>
    <n v="15.63"/>
    <n v="1.0564317000000001"/>
  </r>
  <r>
    <x v="7"/>
    <n v="21"/>
    <n v="7"/>
    <x v="0"/>
    <d v="2019-04-21T00:00:00"/>
    <s v="Avg of 4 NM Projects"/>
    <n v="18"/>
    <n v="29.819999999999997"/>
    <n v="0.16752808988764042"/>
    <n v="20.48"/>
    <n v="16.48"/>
    <n v="0.49143359999999997"/>
  </r>
  <r>
    <x v="7"/>
    <n v="21"/>
    <n v="7"/>
    <x v="0"/>
    <d v="2019-04-21T00:00:00"/>
    <s v="Avg of 4 NM Projects"/>
    <n v="19"/>
    <n v="11.645"/>
    <n v="6.5421348314606734E-2"/>
    <n v="23.7"/>
    <n v="18.22"/>
    <n v="0.21217189999999997"/>
  </r>
  <r>
    <x v="7"/>
    <n v="21"/>
    <n v="7"/>
    <x v="0"/>
    <d v="2019-04-21T00:00:00"/>
    <s v="Avg of 4 NM Projects"/>
    <n v="20"/>
    <n v="1.03"/>
    <n v="5.7865168539325846E-3"/>
    <n v="30.95"/>
    <n v="26.78"/>
    <n v="2.7583400000000001E-2"/>
  </r>
  <r>
    <x v="7"/>
    <n v="21"/>
    <n v="7"/>
    <x v="0"/>
    <d v="2019-04-21T00:00:00"/>
    <s v="Avg of 4 NM Projects"/>
    <n v="21"/>
    <n v="-0.13"/>
    <n v="-7.3033707865168538E-4"/>
    <n v="33.869999999999997"/>
    <n v="36.36"/>
    <n v="-4.7267999999999998E-3"/>
  </r>
  <r>
    <x v="7"/>
    <n v="21"/>
    <n v="7"/>
    <x v="0"/>
    <d v="2019-04-21T00:00:00"/>
    <s v="Avg of 4 NM Projects"/>
    <n v="22"/>
    <n v="-0.13"/>
    <n v="-7.3033707865168538E-4"/>
    <n v="24.6"/>
    <n v="34.270000000000003"/>
    <n v="-4.4551000000000009E-3"/>
  </r>
  <r>
    <x v="7"/>
    <n v="21"/>
    <n v="7"/>
    <x v="0"/>
    <d v="2019-04-21T00:00:00"/>
    <s v="Avg of 4 NM Projects"/>
    <n v="23"/>
    <n v="-0.26"/>
    <n v="-1.4606741573033708E-3"/>
    <n v="21.2"/>
    <n v="29.31"/>
    <n v="-7.6205999999999999E-3"/>
  </r>
  <r>
    <x v="7"/>
    <n v="21"/>
    <n v="7"/>
    <x v="0"/>
    <d v="2019-04-21T00:00:00"/>
    <s v="Avg of 4 NM Projects"/>
    <n v="24"/>
    <n v="0"/>
    <n v="0"/>
    <n v="19.059999999999999"/>
    <n v="18.170000000000002"/>
    <n v="0"/>
  </r>
  <r>
    <x v="7"/>
    <n v="22"/>
    <n v="1"/>
    <x v="0"/>
    <d v="2019-04-22T00:00:00"/>
    <s v="Avg of 4 NM Projects"/>
    <n v="1"/>
    <n v="0"/>
    <n v="0"/>
    <n v="19.059999999999999"/>
    <n v="17.989999999999998"/>
    <n v="0"/>
  </r>
  <r>
    <x v="7"/>
    <n v="22"/>
    <n v="1"/>
    <x v="0"/>
    <d v="2019-04-22T00:00:00"/>
    <s v="Avg of 4 NM Projects"/>
    <n v="2"/>
    <n v="-0.13"/>
    <n v="-7.3033707865168538E-4"/>
    <n v="19.16"/>
    <n v="17.04"/>
    <n v="-2.2151999999999996E-3"/>
  </r>
  <r>
    <x v="7"/>
    <n v="22"/>
    <n v="1"/>
    <x v="0"/>
    <d v="2019-04-22T00:00:00"/>
    <s v="Avg of 4 NM Projects"/>
    <n v="3"/>
    <n v="0"/>
    <n v="0"/>
    <n v="18.93"/>
    <n v="16.36"/>
    <n v="0"/>
  </r>
  <r>
    <x v="7"/>
    <n v="22"/>
    <n v="1"/>
    <x v="0"/>
    <d v="2019-04-22T00:00:00"/>
    <s v="Avg of 4 NM Projects"/>
    <n v="4"/>
    <n v="-0.26"/>
    <n v="-1.4606741573033708E-3"/>
    <n v="18.96"/>
    <n v="15.68"/>
    <n v="-4.0768000000000002E-3"/>
  </r>
  <r>
    <x v="7"/>
    <n v="22"/>
    <n v="1"/>
    <x v="0"/>
    <d v="2019-04-22T00:00:00"/>
    <s v="Avg of 4 NM Projects"/>
    <n v="5"/>
    <n v="-0.39"/>
    <n v="-2.1910112359550564E-3"/>
    <n v="18.989999999999998"/>
    <n v="15.08"/>
    <n v="-5.8812000000000005E-3"/>
  </r>
  <r>
    <x v="7"/>
    <n v="22"/>
    <n v="1"/>
    <x v="0"/>
    <d v="2019-04-22T00:00:00"/>
    <s v="Avg of 4 NM Projects"/>
    <n v="6"/>
    <n v="-0.13"/>
    <n v="-7.3033707865168538E-4"/>
    <n v="20.2"/>
    <n v="15.66"/>
    <n v="-2.0357999999999999E-3"/>
  </r>
  <r>
    <x v="7"/>
    <n v="22"/>
    <n v="1"/>
    <x v="0"/>
    <d v="2019-04-22T00:00:00"/>
    <s v="Avg of 4 NM Projects"/>
    <n v="7"/>
    <n v="4.87"/>
    <n v="2.7359550561797754E-2"/>
    <n v="23.77"/>
    <n v="16.920000000000002"/>
    <n v="8.2400399999999999E-2"/>
  </r>
  <r>
    <x v="7"/>
    <n v="22"/>
    <n v="1"/>
    <x v="0"/>
    <d v="2019-04-22T00:00:00"/>
    <s v="Avg of 4 NM Projects"/>
    <n v="8"/>
    <n v="30.335000000000001"/>
    <n v="0.17042134831460676"/>
    <n v="31.59"/>
    <n v="22.42"/>
    <n v="0.68011070000000007"/>
  </r>
  <r>
    <x v="7"/>
    <n v="22"/>
    <n v="1"/>
    <x v="0"/>
    <d v="2019-04-22T00:00:00"/>
    <s v="Avg of 4 NM Projects"/>
    <n v="9"/>
    <n v="70.525000000000006"/>
    <n v="0.39620786516853934"/>
    <n v="29.42"/>
    <n v="24.07"/>
    <n v="1.6975367500000003"/>
  </r>
  <r>
    <x v="7"/>
    <n v="22"/>
    <n v="1"/>
    <x v="0"/>
    <d v="2019-04-22T00:00:00"/>
    <s v="Avg of 4 NM Projects"/>
    <n v="10"/>
    <n v="96"/>
    <n v="0.5393258426966292"/>
    <n v="29.73"/>
    <n v="20.58"/>
    <n v="1.9756799999999999"/>
  </r>
  <r>
    <x v="7"/>
    <n v="22"/>
    <n v="1"/>
    <x v="0"/>
    <d v="2019-04-22T00:00:00"/>
    <s v="Avg of 4 NM Projects"/>
    <n v="11"/>
    <n v="124.8"/>
    <n v="0.70112359550561798"/>
    <n v="31.77"/>
    <n v="23.21"/>
    <n v="2.8966080000000001"/>
  </r>
  <r>
    <x v="7"/>
    <n v="22"/>
    <n v="1"/>
    <x v="0"/>
    <d v="2019-04-22T00:00:00"/>
    <s v="Avg of 4 NM Projects"/>
    <n v="12"/>
    <n v="145.53499999999997"/>
    <n v="0.81761235955056166"/>
    <n v="31.46"/>
    <n v="35.47"/>
    <n v="5.1621264499999988"/>
  </r>
  <r>
    <x v="7"/>
    <n v="22"/>
    <n v="1"/>
    <x v="0"/>
    <d v="2019-04-22T00:00:00"/>
    <s v="Avg of 4 NM Projects"/>
    <n v="13"/>
    <n v="150.405"/>
    <n v="0.8449719101123595"/>
    <n v="29.93"/>
    <n v="35.770000000000003"/>
    <n v="5.3799868499999999"/>
  </r>
  <r>
    <x v="7"/>
    <n v="22"/>
    <n v="1"/>
    <x v="0"/>
    <d v="2019-04-22T00:00:00"/>
    <s v="Avg of 4 NM Projects"/>
    <n v="14"/>
    <n v="156.67000000000002"/>
    <n v="0.88016853932584282"/>
    <n v="25.73"/>
    <n v="35.68"/>
    <n v="5.5899856000000012"/>
  </r>
  <r>
    <x v="7"/>
    <n v="22"/>
    <n v="1"/>
    <x v="0"/>
    <d v="2019-04-22T00:00:00"/>
    <s v="Avg of 4 NM Projects"/>
    <n v="15"/>
    <n v="149.12"/>
    <n v="0.83775280898876403"/>
    <n v="25.69"/>
    <n v="30.91"/>
    <n v="4.6092992000000006"/>
  </r>
  <r>
    <x v="7"/>
    <n v="22"/>
    <n v="1"/>
    <x v="0"/>
    <d v="2019-04-22T00:00:00"/>
    <s v="Avg of 4 NM Projects"/>
    <n v="16"/>
    <n v="128.38499999999999"/>
    <n v="0.72126404494382013"/>
    <n v="25.69"/>
    <n v="32.479999999999997"/>
    <n v="4.1699447999999997"/>
  </r>
  <r>
    <x v="7"/>
    <n v="22"/>
    <n v="1"/>
    <x v="0"/>
    <d v="2019-04-22T00:00:00"/>
    <s v="Avg of 4 NM Projects"/>
    <n v="17"/>
    <n v="90.504999999999995"/>
    <n v="0.50845505617977527"/>
    <n v="28.41"/>
    <n v="36.770000000000003"/>
    <n v="3.3278688500000002"/>
  </r>
  <r>
    <x v="7"/>
    <n v="22"/>
    <n v="1"/>
    <x v="0"/>
    <d v="2019-04-22T00:00:00"/>
    <s v="Avg of 4 NM Projects"/>
    <n v="18"/>
    <n v="61.575000000000003"/>
    <n v="0.34592696629213487"/>
    <n v="31"/>
    <n v="47.51"/>
    <n v="2.92542825"/>
  </r>
  <r>
    <x v="7"/>
    <n v="22"/>
    <n v="1"/>
    <x v="0"/>
    <d v="2019-04-22T00:00:00"/>
    <s v="Avg of 4 NM Projects"/>
    <n v="19"/>
    <n v="27.13"/>
    <n v="0.15241573033707864"/>
    <n v="32.409999999999997"/>
    <n v="57.88"/>
    <n v="1.5702844"/>
  </r>
  <r>
    <x v="7"/>
    <n v="22"/>
    <n v="1"/>
    <x v="0"/>
    <d v="2019-04-22T00:00:00"/>
    <s v="Avg of 4 NM Projects"/>
    <n v="20"/>
    <n v="2.8249999999999997"/>
    <n v="1.5870786516853932E-2"/>
    <n v="35.56"/>
    <n v="48.63"/>
    <n v="0.13737974999999999"/>
  </r>
  <r>
    <x v="7"/>
    <n v="22"/>
    <n v="1"/>
    <x v="0"/>
    <d v="2019-04-22T00:00:00"/>
    <s v="Avg of 4 NM Projects"/>
    <n v="21"/>
    <n v="0"/>
    <n v="0"/>
    <n v="35.15"/>
    <n v="46.23"/>
    <n v="0"/>
  </r>
  <r>
    <x v="7"/>
    <n v="22"/>
    <n v="1"/>
    <x v="0"/>
    <d v="2019-04-22T00:00:00"/>
    <s v="Avg of 4 NM Projects"/>
    <n v="22"/>
    <n v="-0.26"/>
    <n v="-1.4606741573033708E-3"/>
    <n v="28.06"/>
    <n v="29.71"/>
    <n v="-7.7246000000000007E-3"/>
  </r>
  <r>
    <x v="7"/>
    <n v="22"/>
    <n v="1"/>
    <x v="0"/>
    <d v="2019-04-22T00:00:00"/>
    <s v="Avg of 4 NM Projects"/>
    <n v="23"/>
    <n v="-0.13"/>
    <n v="-7.3033707865168538E-4"/>
    <n v="21.05"/>
    <n v="26.56"/>
    <n v="-3.4527999999999998E-3"/>
  </r>
  <r>
    <x v="7"/>
    <n v="22"/>
    <n v="1"/>
    <x v="0"/>
    <d v="2019-04-22T00:00:00"/>
    <s v="Avg of 4 NM Projects"/>
    <n v="24"/>
    <n v="-0.13"/>
    <n v="-7.3033707865168538E-4"/>
    <n v="19.73"/>
    <n v="19.3"/>
    <n v="-2.5090000000000004E-3"/>
  </r>
  <r>
    <x v="7"/>
    <n v="23"/>
    <n v="2"/>
    <x v="0"/>
    <d v="2019-04-23T00:00:00"/>
    <s v="Avg of 4 NM Projects"/>
    <n v="1"/>
    <n v="-0.13"/>
    <n v="-7.3033707865168538E-4"/>
    <n v="19.7"/>
    <n v="22.2"/>
    <n v="-2.8860000000000001E-3"/>
  </r>
  <r>
    <x v="7"/>
    <n v="23"/>
    <n v="2"/>
    <x v="0"/>
    <d v="2019-04-23T00:00:00"/>
    <s v="Avg of 4 NM Projects"/>
    <n v="2"/>
    <n v="-0.13"/>
    <n v="-7.3033707865168538E-4"/>
    <n v="19.62"/>
    <n v="22.36"/>
    <n v="-2.9068000000000002E-3"/>
  </r>
  <r>
    <x v="7"/>
    <n v="23"/>
    <n v="2"/>
    <x v="0"/>
    <d v="2019-04-23T00:00:00"/>
    <s v="Avg of 4 NM Projects"/>
    <n v="3"/>
    <n v="-0.26"/>
    <n v="-1.4606741573033708E-3"/>
    <n v="19.07"/>
    <n v="20.93"/>
    <n v="-5.4418000000000001E-3"/>
  </r>
  <r>
    <x v="7"/>
    <n v="23"/>
    <n v="2"/>
    <x v="0"/>
    <d v="2019-04-23T00:00:00"/>
    <s v="Avg of 4 NM Projects"/>
    <n v="4"/>
    <n v="0"/>
    <n v="0"/>
    <n v="19.04"/>
    <n v="20.29"/>
    <n v="0"/>
  </r>
  <r>
    <x v="7"/>
    <n v="23"/>
    <n v="2"/>
    <x v="0"/>
    <d v="2019-04-23T00:00:00"/>
    <s v="Avg of 4 NM Projects"/>
    <n v="5"/>
    <n v="0"/>
    <n v="0"/>
    <n v="19.2"/>
    <n v="20.93"/>
    <n v="0"/>
  </r>
  <r>
    <x v="7"/>
    <n v="23"/>
    <n v="2"/>
    <x v="0"/>
    <d v="2019-04-23T00:00:00"/>
    <s v="Avg of 4 NM Projects"/>
    <n v="6"/>
    <n v="-0.51500000000000001"/>
    <n v="-2.8932584269662923E-3"/>
    <n v="20.27"/>
    <n v="19.11"/>
    <n v="-9.8416500000000004E-3"/>
  </r>
  <r>
    <x v="7"/>
    <n v="23"/>
    <n v="2"/>
    <x v="0"/>
    <d v="2019-04-23T00:00:00"/>
    <s v="Avg of 4 NM Projects"/>
    <n v="7"/>
    <n v="3.8449999999999998"/>
    <n v="2.1601123595505617E-2"/>
    <n v="24.97"/>
    <n v="22.01"/>
    <n v="8.4628449999999994E-2"/>
  </r>
  <r>
    <x v="7"/>
    <n v="23"/>
    <n v="2"/>
    <x v="1"/>
    <d v="2019-04-23T00:00:00"/>
    <s v="Avg of 4 NM Projects"/>
    <n v="8"/>
    <n v="29.955000000000002"/>
    <n v="0.16828651685393259"/>
    <n v="28.53"/>
    <n v="28.06"/>
    <n v="0.84053729999999993"/>
  </r>
  <r>
    <x v="7"/>
    <n v="23"/>
    <n v="2"/>
    <x v="1"/>
    <d v="2019-04-23T00:00:00"/>
    <s v="Avg of 4 NM Projects"/>
    <n v="9"/>
    <n v="75.265000000000001"/>
    <n v="0.42283707865168541"/>
    <n v="25.92"/>
    <n v="23.76"/>
    <n v="1.7882964000000001"/>
  </r>
  <r>
    <x v="7"/>
    <n v="23"/>
    <n v="2"/>
    <x v="1"/>
    <d v="2019-04-23T00:00:00"/>
    <s v="Avg of 4 NM Projects"/>
    <n v="10"/>
    <n v="112.77500000000001"/>
    <n v="0.63356741573033715"/>
    <n v="24.91"/>
    <n v="21.95"/>
    <n v="2.4754112500000001"/>
  </r>
  <r>
    <x v="7"/>
    <n v="23"/>
    <n v="2"/>
    <x v="1"/>
    <d v="2019-04-23T00:00:00"/>
    <s v="Avg of 4 NM Projects"/>
    <n v="11"/>
    <n v="130.30500000000001"/>
    <n v="0.73205056179775285"/>
    <n v="27.15"/>
    <n v="21.05"/>
    <n v="2.7429202500000001"/>
  </r>
  <r>
    <x v="7"/>
    <n v="23"/>
    <n v="2"/>
    <x v="1"/>
    <d v="2019-04-23T00:00:00"/>
    <s v="Avg of 4 NM Projects"/>
    <n v="12"/>
    <n v="151.685"/>
    <n v="0.85216292134831462"/>
    <n v="24.4"/>
    <n v="20.73"/>
    <n v="3.14443005"/>
  </r>
  <r>
    <x v="7"/>
    <n v="23"/>
    <n v="2"/>
    <x v="1"/>
    <d v="2019-04-23T00:00:00"/>
    <s v="Avg of 4 NM Projects"/>
    <n v="13"/>
    <n v="156.41499999999999"/>
    <n v="0.87873595505617974"/>
    <n v="22.45"/>
    <n v="21.24"/>
    <n v="3.3222545999999999"/>
  </r>
  <r>
    <x v="7"/>
    <n v="23"/>
    <n v="2"/>
    <x v="1"/>
    <d v="2019-04-23T00:00:00"/>
    <s v="Avg of 4 NM Projects"/>
    <n v="14"/>
    <n v="136.96"/>
    <n v="0.76943820224719106"/>
    <n v="21.27"/>
    <n v="20.190000000000001"/>
    <n v="2.7652224000000007"/>
  </r>
  <r>
    <x v="7"/>
    <n v="23"/>
    <n v="2"/>
    <x v="1"/>
    <d v="2019-04-23T00:00:00"/>
    <s v="Avg of 4 NM Projects"/>
    <n v="15"/>
    <n v="136.69999999999999"/>
    <n v="0.76797752808988762"/>
    <n v="20.83"/>
    <n v="20.69"/>
    <n v="2.8283229999999997"/>
  </r>
  <r>
    <x v="7"/>
    <n v="23"/>
    <n v="2"/>
    <x v="1"/>
    <d v="2019-04-23T00:00:00"/>
    <s v="Avg of 4 NM Projects"/>
    <n v="16"/>
    <n v="111.745"/>
    <n v="0.62778089887640454"/>
    <n v="21.15"/>
    <n v="21.26"/>
    <n v="2.3756987000000005"/>
  </r>
  <r>
    <x v="7"/>
    <n v="23"/>
    <n v="2"/>
    <x v="1"/>
    <d v="2019-04-23T00:00:00"/>
    <s v="Avg of 4 NM Projects"/>
    <n v="17"/>
    <n v="97.28"/>
    <n v="0.54651685393258431"/>
    <n v="22.18"/>
    <n v="21.73"/>
    <n v="2.1138944"/>
  </r>
  <r>
    <x v="7"/>
    <n v="23"/>
    <n v="2"/>
    <x v="1"/>
    <d v="2019-04-23T00:00:00"/>
    <s v="Avg of 4 NM Projects"/>
    <n v="18"/>
    <n v="55.3"/>
    <n v="0.31067415730337078"/>
    <n v="28.79"/>
    <n v="25.07"/>
    <n v="1.3863709999999998"/>
  </r>
  <r>
    <x v="7"/>
    <n v="23"/>
    <n v="2"/>
    <x v="1"/>
    <d v="2019-04-23T00:00:00"/>
    <s v="Avg of 4 NM Projects"/>
    <n v="19"/>
    <n v="16.895"/>
    <n v="9.4915730337078646E-2"/>
    <n v="28.75"/>
    <n v="37.130000000000003"/>
    <n v="0.62731135000000005"/>
  </r>
  <r>
    <x v="7"/>
    <n v="23"/>
    <n v="2"/>
    <x v="1"/>
    <d v="2019-04-23T00:00:00"/>
    <s v="Avg of 4 NM Projects"/>
    <n v="20"/>
    <n v="1.665"/>
    <n v="9.3539325842696627E-3"/>
    <n v="30.4"/>
    <n v="36.58"/>
    <n v="6.0905699999999993E-2"/>
  </r>
  <r>
    <x v="7"/>
    <n v="23"/>
    <n v="2"/>
    <x v="1"/>
    <d v="2019-04-23T00:00:00"/>
    <s v="Avg of 4 NM Projects"/>
    <n v="21"/>
    <n v="-0.26"/>
    <n v="-1.4606741573033708E-3"/>
    <n v="33.26"/>
    <n v="38.57"/>
    <n v="-1.0028199999999999E-2"/>
  </r>
  <r>
    <x v="7"/>
    <n v="23"/>
    <n v="2"/>
    <x v="1"/>
    <d v="2019-04-23T00:00:00"/>
    <s v="Avg of 4 NM Projects"/>
    <n v="22"/>
    <n v="0"/>
    <n v="0"/>
    <n v="22.94"/>
    <n v="25.08"/>
    <n v="0"/>
  </r>
  <r>
    <x v="7"/>
    <n v="23"/>
    <n v="2"/>
    <x v="1"/>
    <d v="2019-04-23T00:00:00"/>
    <s v="Avg of 4 NM Projects"/>
    <n v="23"/>
    <n v="-0.13"/>
    <n v="-7.3033707865168538E-4"/>
    <n v="21.94"/>
    <n v="22.48"/>
    <n v="-2.9223999999999999E-3"/>
  </r>
  <r>
    <x v="7"/>
    <n v="23"/>
    <n v="2"/>
    <x v="0"/>
    <d v="2019-04-23T00:00:00"/>
    <s v="Avg of 4 NM Projects"/>
    <n v="24"/>
    <n v="-0.13"/>
    <n v="-7.3033707865168538E-4"/>
    <n v="19.89"/>
    <n v="21.31"/>
    <n v="-2.7702999999999998E-3"/>
  </r>
  <r>
    <x v="7"/>
    <n v="24"/>
    <n v="3"/>
    <x v="0"/>
    <d v="2019-04-24T00:00:00"/>
    <s v="Avg of 4 NM Projects"/>
    <n v="1"/>
    <n v="0"/>
    <n v="0"/>
    <n v="22.16"/>
    <n v="20.81"/>
    <n v="0"/>
  </r>
  <r>
    <x v="7"/>
    <n v="24"/>
    <n v="3"/>
    <x v="0"/>
    <d v="2019-04-24T00:00:00"/>
    <s v="Avg of 4 NM Projects"/>
    <n v="2"/>
    <n v="-0.13"/>
    <n v="-7.3033707865168538E-4"/>
    <n v="22.19"/>
    <n v="20.89"/>
    <n v="-2.7157000000000001E-3"/>
  </r>
  <r>
    <x v="7"/>
    <n v="24"/>
    <n v="3"/>
    <x v="0"/>
    <d v="2019-04-24T00:00:00"/>
    <s v="Avg of 4 NM Projects"/>
    <n v="3"/>
    <n v="-0.13"/>
    <n v="-7.3033707865168538E-4"/>
    <n v="23.12"/>
    <n v="20.39"/>
    <n v="-2.6507000000000002E-3"/>
  </r>
  <r>
    <x v="7"/>
    <n v="24"/>
    <n v="3"/>
    <x v="0"/>
    <d v="2019-04-24T00:00:00"/>
    <s v="Avg of 4 NM Projects"/>
    <n v="4"/>
    <n v="-0.13"/>
    <n v="-7.3033707865168538E-4"/>
    <n v="23.55"/>
    <n v="20.36"/>
    <n v="-2.6467999999999999E-3"/>
  </r>
  <r>
    <x v="7"/>
    <n v="24"/>
    <n v="3"/>
    <x v="0"/>
    <d v="2019-04-24T00:00:00"/>
    <s v="Avg of 4 NM Projects"/>
    <n v="5"/>
    <n v="-0.13"/>
    <n v="-7.3033707865168538E-4"/>
    <n v="21.9"/>
    <n v="21.69"/>
    <n v="-2.8197000000000001E-3"/>
  </r>
  <r>
    <x v="7"/>
    <n v="24"/>
    <n v="3"/>
    <x v="0"/>
    <d v="2019-04-24T00:00:00"/>
    <s v="Avg of 4 NM Projects"/>
    <n v="6"/>
    <n v="-0.26"/>
    <n v="-1.4606741573033708E-3"/>
    <n v="26.29"/>
    <n v="21.85"/>
    <n v="-5.6810000000000012E-3"/>
  </r>
  <r>
    <x v="7"/>
    <n v="24"/>
    <n v="3"/>
    <x v="0"/>
    <d v="2019-04-24T00:00:00"/>
    <s v="Avg of 4 NM Projects"/>
    <n v="7"/>
    <n v="3.3299999999999996"/>
    <n v="1.8707865168539325E-2"/>
    <n v="28.73"/>
    <n v="24.82"/>
    <n v="8.2650599999999991E-2"/>
  </r>
  <r>
    <x v="7"/>
    <n v="24"/>
    <n v="3"/>
    <x v="1"/>
    <d v="2019-04-24T00:00:00"/>
    <s v="Avg of 4 NM Projects"/>
    <n v="8"/>
    <n v="11.650000000000002"/>
    <n v="6.5449438202247204E-2"/>
    <n v="32.729999999999997"/>
    <n v="24.36"/>
    <n v="0.28379400000000005"/>
  </r>
  <r>
    <x v="7"/>
    <n v="24"/>
    <n v="3"/>
    <x v="1"/>
    <d v="2019-04-24T00:00:00"/>
    <s v="Avg of 4 NM Projects"/>
    <n v="9"/>
    <n v="32"/>
    <n v="0.1797752808988764"/>
    <n v="28.6"/>
    <n v="22.1"/>
    <n v="0.70720000000000005"/>
  </r>
  <r>
    <x v="7"/>
    <n v="24"/>
    <n v="3"/>
    <x v="1"/>
    <d v="2019-04-24T00:00:00"/>
    <s v="Avg of 4 NM Projects"/>
    <n v="10"/>
    <n v="56.7"/>
    <n v="0.31853932584269662"/>
    <n v="27.69"/>
    <n v="20.76"/>
    <n v="1.177092"/>
  </r>
  <r>
    <x v="7"/>
    <n v="24"/>
    <n v="3"/>
    <x v="1"/>
    <d v="2019-04-24T00:00:00"/>
    <s v="Avg of 4 NM Projects"/>
    <n v="11"/>
    <n v="65.41"/>
    <n v="0.36747191011235952"/>
    <n v="27.74"/>
    <n v="20.170000000000002"/>
    <n v="1.3193197000000001"/>
  </r>
  <r>
    <x v="7"/>
    <n v="24"/>
    <n v="3"/>
    <x v="1"/>
    <d v="2019-04-24T00:00:00"/>
    <s v="Avg of 4 NM Projects"/>
    <n v="12"/>
    <n v="63.734999999999999"/>
    <n v="0.358061797752809"/>
    <n v="26.22"/>
    <n v="19.190000000000001"/>
    <n v="1.22307465"/>
  </r>
  <r>
    <x v="7"/>
    <n v="24"/>
    <n v="3"/>
    <x v="1"/>
    <d v="2019-04-24T00:00:00"/>
    <s v="Avg of 4 NM Projects"/>
    <n v="13"/>
    <n v="97.030000000000015"/>
    <n v="0.54511235955056192"/>
    <n v="22.12"/>
    <n v="19.71"/>
    <n v="1.9124613000000004"/>
  </r>
  <r>
    <x v="7"/>
    <n v="24"/>
    <n v="3"/>
    <x v="1"/>
    <d v="2019-04-24T00:00:00"/>
    <s v="Avg of 4 NM Projects"/>
    <n v="14"/>
    <n v="87.17"/>
    <n v="0.48971910112359551"/>
    <n v="21.4"/>
    <n v="18.53"/>
    <n v="1.6152601000000002"/>
  </r>
  <r>
    <x v="7"/>
    <n v="24"/>
    <n v="3"/>
    <x v="1"/>
    <d v="2019-04-24T00:00:00"/>
    <s v="Avg of 4 NM Projects"/>
    <n v="15"/>
    <n v="82.944999999999993"/>
    <n v="0.4659831460674157"/>
    <n v="21.33"/>
    <n v="18.170000000000002"/>
    <n v="1.50711065"/>
  </r>
  <r>
    <x v="7"/>
    <n v="24"/>
    <n v="3"/>
    <x v="1"/>
    <d v="2019-04-24T00:00:00"/>
    <s v="Avg of 4 NM Projects"/>
    <n v="16"/>
    <n v="58.370000000000005"/>
    <n v="0.32792134831460679"/>
    <n v="21.12"/>
    <n v="18.21"/>
    <n v="1.0629177000000003"/>
  </r>
  <r>
    <x v="7"/>
    <n v="24"/>
    <n v="3"/>
    <x v="1"/>
    <d v="2019-04-24T00:00:00"/>
    <s v="Avg of 4 NM Projects"/>
    <n v="17"/>
    <n v="38.149999999999991"/>
    <n v="0.21432584269662916"/>
    <n v="22.38"/>
    <n v="19.22"/>
    <n v="0.73324299999999987"/>
  </r>
  <r>
    <x v="7"/>
    <n v="24"/>
    <n v="3"/>
    <x v="1"/>
    <d v="2019-04-24T00:00:00"/>
    <s v="Avg of 4 NM Projects"/>
    <n v="18"/>
    <n v="26.365000000000002"/>
    <n v="0.14811797752808989"/>
    <n v="24.74"/>
    <n v="26.76"/>
    <n v="0.70552740000000003"/>
  </r>
  <r>
    <x v="7"/>
    <n v="24"/>
    <n v="3"/>
    <x v="1"/>
    <d v="2019-04-24T00:00:00"/>
    <s v="Avg of 4 NM Projects"/>
    <n v="19"/>
    <n v="12.154999999999999"/>
    <n v="6.8286516853932583E-2"/>
    <n v="27.07"/>
    <n v="34.18"/>
    <n v="0.41545789999999999"/>
  </r>
  <r>
    <x v="7"/>
    <n v="24"/>
    <n v="3"/>
    <x v="1"/>
    <d v="2019-04-24T00:00:00"/>
    <s v="Avg of 4 NM Projects"/>
    <n v="20"/>
    <n v="0.65"/>
    <n v="3.6516853932584271E-3"/>
    <n v="31.92"/>
    <n v="30.13"/>
    <n v="1.9584499999999998E-2"/>
  </r>
  <r>
    <x v="7"/>
    <n v="24"/>
    <n v="3"/>
    <x v="1"/>
    <d v="2019-04-24T00:00:00"/>
    <s v="Avg of 4 NM Projects"/>
    <n v="21"/>
    <n v="-0.13"/>
    <n v="-7.3033707865168538E-4"/>
    <n v="33.200000000000003"/>
    <n v="34.56"/>
    <n v="-4.4928000000000008E-3"/>
  </r>
  <r>
    <x v="7"/>
    <n v="24"/>
    <n v="3"/>
    <x v="1"/>
    <d v="2019-04-24T00:00:00"/>
    <s v="Avg of 4 NM Projects"/>
    <n v="22"/>
    <n v="-0.26"/>
    <n v="-1.4606741573033708E-3"/>
    <n v="29.19"/>
    <n v="22.81"/>
    <n v="-5.9306000000000003E-3"/>
  </r>
  <r>
    <x v="7"/>
    <n v="24"/>
    <n v="3"/>
    <x v="1"/>
    <d v="2019-04-24T00:00:00"/>
    <s v="Avg of 4 NM Projects"/>
    <n v="23"/>
    <n v="-0.26"/>
    <n v="-1.4606741573033708E-3"/>
    <n v="21.97"/>
    <n v="22.7"/>
    <n v="-5.9020000000000001E-3"/>
  </r>
  <r>
    <x v="7"/>
    <n v="24"/>
    <n v="3"/>
    <x v="0"/>
    <d v="2019-04-24T00:00:00"/>
    <s v="Avg of 4 NM Projects"/>
    <n v="24"/>
    <n v="0"/>
    <n v="0"/>
    <n v="20.45"/>
    <n v="18.670000000000002"/>
    <n v="0"/>
  </r>
  <r>
    <x v="7"/>
    <n v="25"/>
    <n v="4"/>
    <x v="0"/>
    <d v="2019-04-25T00:00:00"/>
    <s v="Avg of 4 NM Projects"/>
    <n v="1"/>
    <n v="0"/>
    <n v="0"/>
    <n v="20.87"/>
    <n v="21.23"/>
    <n v="0"/>
  </r>
  <r>
    <x v="7"/>
    <n v="25"/>
    <n v="4"/>
    <x v="0"/>
    <d v="2019-04-25T00:00:00"/>
    <s v="Avg of 4 NM Projects"/>
    <n v="2"/>
    <n v="0"/>
    <n v="0"/>
    <n v="21.11"/>
    <n v="20.03"/>
    <n v="0"/>
  </r>
  <r>
    <x v="7"/>
    <n v="25"/>
    <n v="4"/>
    <x v="0"/>
    <d v="2019-04-25T00:00:00"/>
    <s v="Avg of 4 NM Projects"/>
    <n v="3"/>
    <n v="0"/>
    <n v="0"/>
    <n v="20.03"/>
    <n v="19.059999999999999"/>
    <n v="0"/>
  </r>
  <r>
    <x v="7"/>
    <n v="25"/>
    <n v="4"/>
    <x v="0"/>
    <d v="2019-04-25T00:00:00"/>
    <s v="Avg of 4 NM Projects"/>
    <n v="4"/>
    <n v="-0.13"/>
    <n v="-7.3033707865168538E-4"/>
    <n v="19.2"/>
    <n v="18.18"/>
    <n v="-2.3633999999999999E-3"/>
  </r>
  <r>
    <x v="7"/>
    <n v="25"/>
    <n v="4"/>
    <x v="0"/>
    <d v="2019-04-25T00:00:00"/>
    <s v="Avg of 4 NM Projects"/>
    <n v="5"/>
    <n v="-0.26"/>
    <n v="-1.4606741573033708E-3"/>
    <n v="19.989999999999998"/>
    <n v="19.350000000000001"/>
    <n v="-5.0310000000000007E-3"/>
  </r>
  <r>
    <x v="7"/>
    <n v="25"/>
    <n v="4"/>
    <x v="0"/>
    <d v="2019-04-25T00:00:00"/>
    <s v="Avg of 4 NM Projects"/>
    <n v="6"/>
    <n v="-0.39"/>
    <n v="-2.1910112359550564E-3"/>
    <n v="21.72"/>
    <n v="20.75"/>
    <n v="-8.0925000000000007E-3"/>
  </r>
  <r>
    <x v="7"/>
    <n v="25"/>
    <n v="4"/>
    <x v="0"/>
    <d v="2019-04-25T00:00:00"/>
    <s v="Avg of 4 NM Projects"/>
    <n v="7"/>
    <n v="0.9"/>
    <n v="5.0561797752808994E-3"/>
    <n v="27.9"/>
    <n v="30.66"/>
    <n v="2.7594E-2"/>
  </r>
  <r>
    <x v="7"/>
    <n v="25"/>
    <n v="4"/>
    <x v="1"/>
    <d v="2019-04-25T00:00:00"/>
    <s v="Avg of 4 NM Projects"/>
    <n v="8"/>
    <n v="11.530000000000001"/>
    <n v="6.4775280898876408E-2"/>
    <n v="31.7"/>
    <n v="29.16"/>
    <n v="0.33621480000000004"/>
  </r>
  <r>
    <x v="7"/>
    <n v="25"/>
    <n v="4"/>
    <x v="1"/>
    <d v="2019-04-25T00:00:00"/>
    <s v="Avg of 4 NM Projects"/>
    <n v="9"/>
    <n v="33.664999999999999"/>
    <n v="0.18912921348314607"/>
    <n v="27.34"/>
    <n v="22.06"/>
    <n v="0.74264989999999986"/>
  </r>
  <r>
    <x v="7"/>
    <n v="25"/>
    <n v="4"/>
    <x v="1"/>
    <d v="2019-04-25T00:00:00"/>
    <s v="Avg of 4 NM Projects"/>
    <n v="10"/>
    <n v="32.379999999999995"/>
    <n v="0.18191011235955054"/>
    <n v="25.12"/>
    <n v="19.34"/>
    <n v="0.62622919999999993"/>
  </r>
  <r>
    <x v="7"/>
    <n v="25"/>
    <n v="4"/>
    <x v="1"/>
    <d v="2019-04-25T00:00:00"/>
    <s v="Avg of 4 NM Projects"/>
    <n v="11"/>
    <n v="41.09"/>
    <n v="0.2308426966292135"/>
    <n v="23.51"/>
    <n v="19.5"/>
    <n v="0.80125500000000016"/>
  </r>
  <r>
    <x v="7"/>
    <n v="25"/>
    <n v="4"/>
    <x v="1"/>
    <d v="2019-04-25T00:00:00"/>
    <s v="Avg of 4 NM Projects"/>
    <n v="12"/>
    <n v="45.309999999999995"/>
    <n v="0.25455056179775276"/>
    <n v="22.6"/>
    <n v="19.309999999999999"/>
    <n v="0.87493609999999988"/>
  </r>
  <r>
    <x v="7"/>
    <n v="25"/>
    <n v="4"/>
    <x v="1"/>
    <d v="2019-04-25T00:00:00"/>
    <s v="Avg of 4 NM Projects"/>
    <n v="13"/>
    <n v="47.615000000000002"/>
    <n v="0.26750000000000002"/>
    <n v="21.56"/>
    <n v="18.57"/>
    <n v="0.88421055000000004"/>
  </r>
  <r>
    <x v="7"/>
    <n v="25"/>
    <n v="4"/>
    <x v="1"/>
    <d v="2019-04-25T00:00:00"/>
    <s v="Avg of 4 NM Projects"/>
    <n v="14"/>
    <n v="42.370000000000005"/>
    <n v="0.23803370786516856"/>
    <n v="21.33"/>
    <n v="18.36"/>
    <n v="0.77791320000000008"/>
  </r>
  <r>
    <x v="7"/>
    <n v="25"/>
    <n v="4"/>
    <x v="1"/>
    <d v="2019-04-25T00:00:00"/>
    <s v="Avg of 4 NM Projects"/>
    <n v="15"/>
    <n v="41.09"/>
    <n v="0.2308426966292135"/>
    <n v="21.7"/>
    <n v="17.8"/>
    <n v="0.731402"/>
  </r>
  <r>
    <x v="7"/>
    <n v="25"/>
    <n v="4"/>
    <x v="1"/>
    <d v="2019-04-25T00:00:00"/>
    <s v="Avg of 4 NM Projects"/>
    <n v="16"/>
    <n v="40.314999999999998"/>
    <n v="0.22648876404494381"/>
    <n v="21.74"/>
    <n v="19.649999999999999"/>
    <n v="0.79218974999999991"/>
  </r>
  <r>
    <x v="7"/>
    <n v="25"/>
    <n v="4"/>
    <x v="1"/>
    <d v="2019-04-25T00:00:00"/>
    <s v="Avg of 4 NM Projects"/>
    <n v="17"/>
    <n v="38.524999999999999"/>
    <n v="0.21643258426966291"/>
    <n v="22.7"/>
    <n v="21.84"/>
    <n v="0.84138599999999997"/>
  </r>
  <r>
    <x v="7"/>
    <n v="25"/>
    <n v="4"/>
    <x v="1"/>
    <d v="2019-04-25T00:00:00"/>
    <s v="Avg of 4 NM Projects"/>
    <n v="18"/>
    <n v="28.544999999999998"/>
    <n v="0.16036516853932584"/>
    <n v="23.88"/>
    <n v="25.52"/>
    <n v="0.72846840000000002"/>
  </r>
  <r>
    <x v="7"/>
    <n v="25"/>
    <n v="4"/>
    <x v="1"/>
    <d v="2019-04-25T00:00:00"/>
    <s v="Avg of 4 NM Projects"/>
    <n v="19"/>
    <n v="15.11"/>
    <n v="8.4887640449438195E-2"/>
    <n v="26.06"/>
    <n v="27.45"/>
    <n v="0.41476950000000001"/>
  </r>
  <r>
    <x v="7"/>
    <n v="25"/>
    <n v="4"/>
    <x v="1"/>
    <d v="2019-04-25T00:00:00"/>
    <s v="Avg of 4 NM Projects"/>
    <n v="20"/>
    <n v="1.67"/>
    <n v="9.382022471910112E-3"/>
    <n v="31.5"/>
    <n v="28.09"/>
    <n v="4.6910300000000002E-2"/>
  </r>
  <r>
    <x v="7"/>
    <n v="25"/>
    <n v="4"/>
    <x v="1"/>
    <d v="2019-04-25T00:00:00"/>
    <s v="Avg of 4 NM Projects"/>
    <n v="21"/>
    <n v="-0.13"/>
    <n v="-7.3033707865168538E-4"/>
    <n v="36.6"/>
    <n v="30.2"/>
    <n v="-3.9259999999999998E-3"/>
  </r>
  <r>
    <x v="7"/>
    <n v="25"/>
    <n v="4"/>
    <x v="1"/>
    <d v="2019-04-25T00:00:00"/>
    <s v="Avg of 4 NM Projects"/>
    <n v="22"/>
    <n v="0"/>
    <n v="0"/>
    <n v="25.97"/>
    <n v="23.81"/>
    <n v="0"/>
  </r>
  <r>
    <x v="7"/>
    <n v="25"/>
    <n v="4"/>
    <x v="1"/>
    <d v="2019-04-25T00:00:00"/>
    <s v="Avg of 4 NM Projects"/>
    <n v="23"/>
    <n v="-0.52"/>
    <n v="-2.9213483146067415E-3"/>
    <n v="23.01"/>
    <n v="20.45"/>
    <n v="-1.0634000000000001E-2"/>
  </r>
  <r>
    <x v="7"/>
    <n v="25"/>
    <n v="4"/>
    <x v="0"/>
    <d v="2019-04-25T00:00:00"/>
    <s v="Avg of 4 NM Projects"/>
    <n v="24"/>
    <n v="0"/>
    <n v="0"/>
    <n v="20.6"/>
    <n v="18.29"/>
    <n v="0"/>
  </r>
  <r>
    <x v="7"/>
    <n v="26"/>
    <n v="5"/>
    <x v="0"/>
    <d v="2019-04-26T00:00:00"/>
    <s v="Avg of 4 NM Projects"/>
    <n v="1"/>
    <n v="-0.13"/>
    <n v="-7.3033707865168538E-4"/>
    <n v="19.989999999999998"/>
    <n v="18.43"/>
    <n v="-2.3959000000000003E-3"/>
  </r>
  <r>
    <x v="7"/>
    <n v="26"/>
    <n v="5"/>
    <x v="0"/>
    <d v="2019-04-26T00:00:00"/>
    <s v="Avg of 4 NM Projects"/>
    <n v="2"/>
    <n v="0"/>
    <n v="0"/>
    <n v="19.55"/>
    <n v="18.63"/>
    <n v="0"/>
  </r>
  <r>
    <x v="7"/>
    <n v="26"/>
    <n v="5"/>
    <x v="0"/>
    <d v="2019-04-26T00:00:00"/>
    <s v="Avg of 4 NM Projects"/>
    <n v="3"/>
    <n v="0"/>
    <n v="0"/>
    <n v="19.18"/>
    <n v="17.2"/>
    <n v="0"/>
  </r>
  <r>
    <x v="7"/>
    <n v="26"/>
    <n v="5"/>
    <x v="0"/>
    <d v="2019-04-26T00:00:00"/>
    <s v="Avg of 4 NM Projects"/>
    <n v="4"/>
    <n v="-0.26"/>
    <n v="-1.4606741573033708E-3"/>
    <n v="19.39"/>
    <n v="16.88"/>
    <n v="-4.3888E-3"/>
  </r>
  <r>
    <x v="7"/>
    <n v="26"/>
    <n v="5"/>
    <x v="0"/>
    <d v="2019-04-26T00:00:00"/>
    <s v="Avg of 4 NM Projects"/>
    <n v="5"/>
    <n v="-0.13"/>
    <n v="-7.3033707865168538E-4"/>
    <n v="19.100000000000001"/>
    <n v="18.079999999999998"/>
    <n v="-2.3503999999999999E-3"/>
  </r>
  <r>
    <x v="7"/>
    <n v="26"/>
    <n v="5"/>
    <x v="0"/>
    <d v="2019-04-26T00:00:00"/>
    <s v="Avg of 4 NM Projects"/>
    <n v="6"/>
    <n v="-0.39"/>
    <n v="-2.1910112359550564E-3"/>
    <n v="20.57"/>
    <n v="18.510000000000002"/>
    <n v="-7.2189000000000003E-3"/>
  </r>
  <r>
    <x v="7"/>
    <n v="26"/>
    <n v="5"/>
    <x v="0"/>
    <d v="2019-04-26T00:00:00"/>
    <s v="Avg of 4 NM Projects"/>
    <n v="7"/>
    <n v="1.54"/>
    <n v="8.6516853932584268E-3"/>
    <n v="26.41"/>
    <n v="20.04"/>
    <n v="3.0861599999999999E-2"/>
  </r>
  <r>
    <x v="7"/>
    <n v="26"/>
    <n v="5"/>
    <x v="1"/>
    <d v="2019-04-26T00:00:00"/>
    <s v="Avg of 4 NM Projects"/>
    <n v="8"/>
    <n v="6.91"/>
    <n v="3.8820224719101126E-2"/>
    <n v="26.06"/>
    <n v="21.43"/>
    <n v="0.1480813"/>
  </r>
  <r>
    <x v="7"/>
    <n v="26"/>
    <n v="5"/>
    <x v="1"/>
    <d v="2019-04-26T00:00:00"/>
    <s v="Avg of 4 NM Projects"/>
    <n v="9"/>
    <n v="10.75"/>
    <n v="6.0393258426966294E-2"/>
    <n v="31.58"/>
    <n v="24.47"/>
    <n v="0.26305250000000002"/>
  </r>
  <r>
    <x v="7"/>
    <n v="26"/>
    <n v="5"/>
    <x v="1"/>
    <d v="2019-04-26T00:00:00"/>
    <s v="Avg of 4 NM Projects"/>
    <n v="10"/>
    <n v="16.635000000000002"/>
    <n v="9.3455056179775287E-2"/>
    <n v="33.630000000000003"/>
    <n v="26.55"/>
    <n v="0.44165925000000006"/>
  </r>
  <r>
    <x v="7"/>
    <n v="26"/>
    <n v="5"/>
    <x v="1"/>
    <d v="2019-04-26T00:00:00"/>
    <s v="Avg of 4 NM Projects"/>
    <n v="11"/>
    <n v="16.765000000000001"/>
    <n v="9.4185393258426967E-2"/>
    <n v="33.799999999999997"/>
    <n v="24.59"/>
    <n v="0.41225135000000002"/>
  </r>
  <r>
    <x v="7"/>
    <n v="26"/>
    <n v="5"/>
    <x v="1"/>
    <d v="2019-04-26T00:00:00"/>
    <s v="Avg of 4 NM Projects"/>
    <n v="12"/>
    <n v="20.734999999999999"/>
    <n v="0.11648876404494382"/>
    <n v="32.200000000000003"/>
    <n v="24.39"/>
    <n v="0.50572665000000006"/>
  </r>
  <r>
    <x v="7"/>
    <n v="26"/>
    <n v="5"/>
    <x v="1"/>
    <d v="2019-04-26T00:00:00"/>
    <s v="Avg of 4 NM Projects"/>
    <n v="13"/>
    <n v="40.32"/>
    <n v="0.22651685393258428"/>
    <n v="31.8"/>
    <n v="24.58"/>
    <n v="0.99106559999999988"/>
  </r>
  <r>
    <x v="7"/>
    <n v="26"/>
    <n v="5"/>
    <x v="1"/>
    <d v="2019-04-26T00:00:00"/>
    <s v="Avg of 4 NM Projects"/>
    <n v="14"/>
    <n v="34.049999999999997"/>
    <n v="0.19129213483146065"/>
    <n v="29.9"/>
    <n v="24.07"/>
    <n v="0.81958349999999991"/>
  </r>
  <r>
    <x v="7"/>
    <n v="26"/>
    <n v="5"/>
    <x v="1"/>
    <d v="2019-04-26T00:00:00"/>
    <s v="Avg of 4 NM Projects"/>
    <n v="15"/>
    <n v="29.439999999999998"/>
    <n v="0.16539325842696628"/>
    <n v="28.55"/>
    <n v="26.26"/>
    <n v="0.77309439999999996"/>
  </r>
  <r>
    <x v="7"/>
    <n v="26"/>
    <n v="5"/>
    <x v="1"/>
    <d v="2019-04-26T00:00:00"/>
    <s v="Avg of 4 NM Projects"/>
    <n v="16"/>
    <n v="19.195"/>
    <n v="0.10783707865168539"/>
    <n v="26.5"/>
    <n v="27.13"/>
    <n v="0.52076034999999998"/>
  </r>
  <r>
    <x v="7"/>
    <n v="26"/>
    <n v="5"/>
    <x v="1"/>
    <d v="2019-04-26T00:00:00"/>
    <s v="Avg of 4 NM Projects"/>
    <n v="17"/>
    <n v="15.105"/>
    <n v="8.4859550561797753E-2"/>
    <n v="26.49"/>
    <n v="22.45"/>
    <n v="0.33910725000000003"/>
  </r>
  <r>
    <x v="7"/>
    <n v="26"/>
    <n v="5"/>
    <x v="1"/>
    <d v="2019-04-26T00:00:00"/>
    <s v="Avg of 4 NM Projects"/>
    <n v="18"/>
    <n v="6.6549999999999994"/>
    <n v="3.7387640449438202E-2"/>
    <n v="26.35"/>
    <n v="20.79"/>
    <n v="0.13835744999999997"/>
  </r>
  <r>
    <x v="7"/>
    <n v="26"/>
    <n v="5"/>
    <x v="1"/>
    <d v="2019-04-26T00:00:00"/>
    <s v="Avg of 4 NM Projects"/>
    <n v="19"/>
    <n v="5.6349999999999998"/>
    <n v="3.1657303370786517E-2"/>
    <n v="23.65"/>
    <n v="20.02"/>
    <n v="0.11281269999999999"/>
  </r>
  <r>
    <x v="7"/>
    <n v="26"/>
    <n v="5"/>
    <x v="1"/>
    <d v="2019-04-26T00:00:00"/>
    <s v="Avg of 4 NM Projects"/>
    <n v="20"/>
    <n v="0.64"/>
    <n v="3.5955056179775282E-3"/>
    <n v="23.76"/>
    <n v="19.73"/>
    <n v="1.26272E-2"/>
  </r>
  <r>
    <x v="7"/>
    <n v="26"/>
    <n v="5"/>
    <x v="1"/>
    <d v="2019-04-26T00:00:00"/>
    <s v="Avg of 4 NM Projects"/>
    <n v="21"/>
    <n v="-0.13"/>
    <n v="-7.3033707865168538E-4"/>
    <n v="23.97"/>
    <n v="19.62"/>
    <n v="-2.5506000000000001E-3"/>
  </r>
  <r>
    <x v="7"/>
    <n v="26"/>
    <n v="5"/>
    <x v="1"/>
    <d v="2019-04-26T00:00:00"/>
    <s v="Avg of 4 NM Projects"/>
    <n v="22"/>
    <n v="-0.26"/>
    <n v="-1.4606741573033708E-3"/>
    <n v="22.14"/>
    <n v="19.27"/>
    <n v="-5.0102000000000002E-3"/>
  </r>
  <r>
    <x v="7"/>
    <n v="26"/>
    <n v="5"/>
    <x v="1"/>
    <d v="2019-04-26T00:00:00"/>
    <s v="Avg of 4 NM Projects"/>
    <n v="23"/>
    <n v="0"/>
    <n v="0"/>
    <n v="21.25"/>
    <n v="19.12"/>
    <n v="0"/>
  </r>
  <r>
    <x v="7"/>
    <n v="26"/>
    <n v="5"/>
    <x v="0"/>
    <d v="2019-04-26T00:00:00"/>
    <s v="Avg of 4 NM Projects"/>
    <n v="24"/>
    <n v="-0.13"/>
    <n v="-7.3033707865168538E-4"/>
    <n v="25.08"/>
    <n v="16.41"/>
    <n v="-2.1333000000000003E-3"/>
  </r>
  <r>
    <x v="7"/>
    <n v="27"/>
    <n v="6"/>
    <x v="0"/>
    <d v="2019-04-27T00:00:00"/>
    <s v="Avg of 4 NM Projects"/>
    <n v="1"/>
    <n v="-0.13"/>
    <n v="-7.3033707865168538E-4"/>
    <n v="20.55"/>
    <n v="17.559999999999999"/>
    <n v="-2.2827999999999998E-3"/>
  </r>
  <r>
    <x v="7"/>
    <n v="27"/>
    <n v="6"/>
    <x v="0"/>
    <d v="2019-04-27T00:00:00"/>
    <s v="Avg of 4 NM Projects"/>
    <n v="2"/>
    <n v="-0.13"/>
    <n v="-7.3033707865168538E-4"/>
    <n v="19.13"/>
    <n v="20.29"/>
    <n v="-2.6377000000000002E-3"/>
  </r>
  <r>
    <x v="7"/>
    <n v="27"/>
    <n v="6"/>
    <x v="0"/>
    <d v="2019-04-27T00:00:00"/>
    <s v="Avg of 4 NM Projects"/>
    <n v="3"/>
    <n v="-0.13"/>
    <n v="-7.3033707865168538E-4"/>
    <n v="19.12"/>
    <n v="18.73"/>
    <n v="-2.4349000000000003E-3"/>
  </r>
  <r>
    <x v="7"/>
    <n v="27"/>
    <n v="6"/>
    <x v="0"/>
    <d v="2019-04-27T00:00:00"/>
    <s v="Avg of 4 NM Projects"/>
    <n v="4"/>
    <n v="0"/>
    <n v="0"/>
    <n v="19.12"/>
    <n v="16.57"/>
    <n v="0"/>
  </r>
  <r>
    <x v="7"/>
    <n v="27"/>
    <n v="6"/>
    <x v="0"/>
    <d v="2019-04-27T00:00:00"/>
    <s v="Avg of 4 NM Projects"/>
    <n v="5"/>
    <n v="-0.13"/>
    <n v="-7.3033707865168538E-4"/>
    <n v="19.07"/>
    <n v="16.97"/>
    <n v="-2.2060999999999999E-3"/>
  </r>
  <r>
    <x v="7"/>
    <n v="27"/>
    <n v="6"/>
    <x v="0"/>
    <d v="2019-04-27T00:00:00"/>
    <s v="Avg of 4 NM Projects"/>
    <n v="6"/>
    <n v="-0.26"/>
    <n v="-1.4606741573033708E-3"/>
    <n v="20.27"/>
    <n v="18.91"/>
    <n v="-4.9166000000000001E-3"/>
  </r>
  <r>
    <x v="7"/>
    <n v="27"/>
    <n v="6"/>
    <x v="0"/>
    <d v="2019-04-27T00:00:00"/>
    <s v="Avg of 4 NM Projects"/>
    <n v="7"/>
    <n v="4.2350000000000003"/>
    <n v="2.3792134831460678E-2"/>
    <n v="20.81"/>
    <n v="16.16"/>
    <n v="6.8437600000000001E-2"/>
  </r>
  <r>
    <x v="7"/>
    <n v="27"/>
    <n v="6"/>
    <x v="1"/>
    <d v="2019-04-27T00:00:00"/>
    <s v="Avg of 4 NM Projects"/>
    <n v="8"/>
    <n v="15.745000000000001"/>
    <n v="8.8455056179775282E-2"/>
    <n v="20.66"/>
    <n v="18.34"/>
    <n v="0.2887633"/>
  </r>
  <r>
    <x v="7"/>
    <n v="27"/>
    <n v="6"/>
    <x v="1"/>
    <d v="2019-04-27T00:00:00"/>
    <s v="Avg of 4 NM Projects"/>
    <n v="9"/>
    <n v="30.079999999999991"/>
    <n v="0.16898876404494378"/>
    <n v="25.64"/>
    <n v="17.22"/>
    <n v="0.51797759999999982"/>
  </r>
  <r>
    <x v="7"/>
    <n v="27"/>
    <n v="6"/>
    <x v="1"/>
    <d v="2019-04-27T00:00:00"/>
    <s v="Avg of 4 NM Projects"/>
    <n v="10"/>
    <n v="56.06"/>
    <n v="0.31494382022471912"/>
    <n v="31.7"/>
    <n v="18.71"/>
    <n v="1.0488826000000002"/>
  </r>
  <r>
    <x v="7"/>
    <n v="27"/>
    <n v="6"/>
    <x v="1"/>
    <d v="2019-04-27T00:00:00"/>
    <s v="Avg of 4 NM Projects"/>
    <n v="11"/>
    <n v="52.74"/>
    <n v="0.29629213483146066"/>
    <n v="32.72"/>
    <n v="18.89"/>
    <n v="0.99625860000000011"/>
  </r>
  <r>
    <x v="7"/>
    <n v="27"/>
    <n v="6"/>
    <x v="1"/>
    <d v="2019-04-27T00:00:00"/>
    <s v="Avg of 4 NM Projects"/>
    <n v="12"/>
    <n v="57.209999999999994"/>
    <n v="0.32140449438202245"/>
    <n v="30.46"/>
    <n v="18.32"/>
    <n v="1.0480871999999999"/>
  </r>
  <r>
    <x v="7"/>
    <n v="27"/>
    <n v="6"/>
    <x v="1"/>
    <d v="2019-04-27T00:00:00"/>
    <s v="Avg of 4 NM Projects"/>
    <n v="13"/>
    <n v="63.75"/>
    <n v="0.35814606741573035"/>
    <n v="25.04"/>
    <n v="16.010000000000002"/>
    <n v="1.0206375000000001"/>
  </r>
  <r>
    <x v="7"/>
    <n v="27"/>
    <n v="6"/>
    <x v="1"/>
    <d v="2019-04-27T00:00:00"/>
    <s v="Avg of 4 NM Projects"/>
    <n v="14"/>
    <n v="57.730000000000004"/>
    <n v="0.32432584269662923"/>
    <n v="23.3"/>
    <n v="18.920000000000002"/>
    <n v="1.0922516000000002"/>
  </r>
  <r>
    <x v="7"/>
    <n v="27"/>
    <n v="6"/>
    <x v="1"/>
    <d v="2019-04-27T00:00:00"/>
    <s v="Avg of 4 NM Projects"/>
    <n v="15"/>
    <n v="53.504999999999995"/>
    <n v="0.30058988764044942"/>
    <n v="22.44"/>
    <n v="17.059999999999999"/>
    <n v="0.91279529999999987"/>
  </r>
  <r>
    <x v="7"/>
    <n v="27"/>
    <n v="6"/>
    <x v="1"/>
    <d v="2019-04-27T00:00:00"/>
    <s v="Avg of 4 NM Projects"/>
    <n v="16"/>
    <n v="32.64"/>
    <n v="0.18337078651685393"/>
    <n v="22.18"/>
    <n v="15.65"/>
    <n v="0.51081600000000005"/>
  </r>
  <r>
    <x v="7"/>
    <n v="27"/>
    <n v="6"/>
    <x v="1"/>
    <d v="2019-04-27T00:00:00"/>
    <s v="Avg of 4 NM Projects"/>
    <n v="17"/>
    <n v="22.019999999999996"/>
    <n v="0.12370786516853931"/>
    <n v="22.82"/>
    <n v="15.26"/>
    <n v="0.33602519999999991"/>
  </r>
  <r>
    <x v="7"/>
    <n v="27"/>
    <n v="6"/>
    <x v="1"/>
    <d v="2019-04-27T00:00:00"/>
    <s v="Avg of 4 NM Projects"/>
    <n v="18"/>
    <n v="18.045000000000002"/>
    <n v="0.10137640449438204"/>
    <n v="24.79"/>
    <n v="17.86"/>
    <n v="0.32228370000000001"/>
  </r>
  <r>
    <x v="7"/>
    <n v="27"/>
    <n v="6"/>
    <x v="1"/>
    <d v="2019-04-27T00:00:00"/>
    <s v="Avg of 4 NM Projects"/>
    <n v="19"/>
    <n v="8.1900000000000013"/>
    <n v="4.6011235955056184E-2"/>
    <n v="29.88"/>
    <n v="23.12"/>
    <n v="0.18935280000000004"/>
  </r>
  <r>
    <x v="7"/>
    <n v="27"/>
    <n v="6"/>
    <x v="1"/>
    <d v="2019-04-27T00:00:00"/>
    <s v="Avg of 4 NM Projects"/>
    <n v="20"/>
    <n v="0.65"/>
    <n v="3.6516853932584271E-3"/>
    <n v="33.49"/>
    <n v="23.28"/>
    <n v="1.5132000000000001E-2"/>
  </r>
  <r>
    <x v="7"/>
    <n v="27"/>
    <n v="6"/>
    <x v="1"/>
    <d v="2019-04-27T00:00:00"/>
    <s v="Avg of 4 NM Projects"/>
    <n v="21"/>
    <n v="-0.26"/>
    <n v="-1.4606741573033708E-3"/>
    <n v="36.25"/>
    <n v="27.1"/>
    <n v="-7.0460000000000002E-3"/>
  </r>
  <r>
    <x v="7"/>
    <n v="27"/>
    <n v="6"/>
    <x v="1"/>
    <d v="2019-04-27T00:00:00"/>
    <s v="Avg of 4 NM Projects"/>
    <n v="22"/>
    <n v="-0.26"/>
    <n v="-1.4606741573033708E-3"/>
    <n v="29.9"/>
    <n v="21.77"/>
    <n v="-5.6601999999999998E-3"/>
  </r>
  <r>
    <x v="7"/>
    <n v="27"/>
    <n v="6"/>
    <x v="1"/>
    <d v="2019-04-27T00:00:00"/>
    <s v="Avg of 4 NM Projects"/>
    <n v="23"/>
    <n v="-0.13"/>
    <n v="-7.3033707865168538E-4"/>
    <n v="26.9"/>
    <n v="21.17"/>
    <n v="-2.7521000000000004E-3"/>
  </r>
  <r>
    <x v="7"/>
    <n v="27"/>
    <n v="6"/>
    <x v="0"/>
    <d v="2019-04-27T00:00:00"/>
    <s v="Avg of 4 NM Projects"/>
    <n v="24"/>
    <n v="-0.13"/>
    <n v="-7.3033707865168538E-4"/>
    <n v="23.45"/>
    <n v="22.03"/>
    <n v="-2.8639E-3"/>
  </r>
  <r>
    <x v="7"/>
    <n v="28"/>
    <n v="7"/>
    <x v="0"/>
    <d v="2019-04-28T00:00:00"/>
    <s v="Avg of 4 NM Projects"/>
    <n v="1"/>
    <n v="-0.13"/>
    <n v="-7.3033707865168538E-4"/>
    <n v="21.08"/>
    <n v="19.93"/>
    <n v="-2.5909000000000001E-3"/>
  </r>
  <r>
    <x v="7"/>
    <n v="28"/>
    <n v="7"/>
    <x v="0"/>
    <d v="2019-04-28T00:00:00"/>
    <s v="Avg of 4 NM Projects"/>
    <n v="2"/>
    <n v="-0.26"/>
    <n v="-1.4606741573033708E-3"/>
    <n v="19.920000000000002"/>
    <n v="18.5"/>
    <n v="-4.8100000000000009E-3"/>
  </r>
  <r>
    <x v="7"/>
    <n v="28"/>
    <n v="7"/>
    <x v="0"/>
    <d v="2019-04-28T00:00:00"/>
    <s v="Avg of 4 NM Projects"/>
    <n v="3"/>
    <n v="0"/>
    <n v="0"/>
    <n v="19.82"/>
    <n v="19.829999999999998"/>
    <n v="0"/>
  </r>
  <r>
    <x v="7"/>
    <n v="28"/>
    <n v="7"/>
    <x v="0"/>
    <d v="2019-04-28T00:00:00"/>
    <s v="Avg of 4 NM Projects"/>
    <n v="4"/>
    <n v="0"/>
    <n v="0"/>
    <n v="19.690000000000001"/>
    <n v="17.55"/>
    <n v="0"/>
  </r>
  <r>
    <x v="7"/>
    <n v="28"/>
    <n v="7"/>
    <x v="0"/>
    <d v="2019-04-28T00:00:00"/>
    <s v="Avg of 4 NM Projects"/>
    <n v="5"/>
    <n v="-0.13"/>
    <n v="-7.3033707865168538E-4"/>
    <n v="19.25"/>
    <n v="17.52"/>
    <n v="-2.2776000000000003E-3"/>
  </r>
  <r>
    <x v="7"/>
    <n v="28"/>
    <n v="7"/>
    <x v="0"/>
    <d v="2019-04-28T00:00:00"/>
    <s v="Avg of 4 NM Projects"/>
    <n v="6"/>
    <n v="-0.26"/>
    <n v="-1.4606741573033708E-3"/>
    <n v="19.7"/>
    <n v="21"/>
    <n v="-5.4599999999999996E-3"/>
  </r>
  <r>
    <x v="7"/>
    <n v="28"/>
    <n v="7"/>
    <x v="0"/>
    <d v="2019-04-28T00:00:00"/>
    <s v="Avg of 4 NM Projects"/>
    <n v="7"/>
    <n v="1.1499999999999999"/>
    <n v="6.4606741573033704E-3"/>
    <n v="20.93"/>
    <n v="20.04"/>
    <n v="2.3045999999999997E-2"/>
  </r>
  <r>
    <x v="7"/>
    <n v="28"/>
    <n v="7"/>
    <x v="0"/>
    <d v="2019-04-28T00:00:00"/>
    <s v="Avg of 4 NM Projects"/>
    <n v="8"/>
    <n v="10.879999999999999"/>
    <n v="6.1123595505617974E-2"/>
    <n v="20.010000000000002"/>
    <n v="18.97"/>
    <n v="0.20639359999999995"/>
  </r>
  <r>
    <x v="7"/>
    <n v="28"/>
    <n v="7"/>
    <x v="0"/>
    <d v="2019-04-28T00:00:00"/>
    <s v="Avg of 4 NM Projects"/>
    <n v="9"/>
    <n v="25.34"/>
    <n v="0.14235955056179775"/>
    <n v="22.44"/>
    <n v="20.260000000000002"/>
    <n v="0.51338840000000008"/>
  </r>
  <r>
    <x v="7"/>
    <n v="28"/>
    <n v="7"/>
    <x v="0"/>
    <d v="2019-04-28T00:00:00"/>
    <s v="Avg of 4 NM Projects"/>
    <n v="10"/>
    <n v="45.7"/>
    <n v="0.25674157303370787"/>
    <n v="23.7"/>
    <n v="20.09"/>
    <n v="0.91811300000000007"/>
  </r>
  <r>
    <x v="7"/>
    <n v="28"/>
    <n v="7"/>
    <x v="0"/>
    <d v="2019-04-28T00:00:00"/>
    <s v="Avg of 4 NM Projects"/>
    <n v="11"/>
    <n v="54.655000000000001"/>
    <n v="0.30705056179775281"/>
    <n v="27.71"/>
    <n v="22.87"/>
    <n v="1.2499598500000002"/>
  </r>
  <r>
    <x v="7"/>
    <n v="28"/>
    <n v="7"/>
    <x v="0"/>
    <d v="2019-04-28T00:00:00"/>
    <s v="Avg of 4 NM Projects"/>
    <n v="12"/>
    <n v="62.459999999999994"/>
    <n v="0.35089887640449435"/>
    <n v="30.85"/>
    <n v="25.18"/>
    <n v="1.5727427999999997"/>
  </r>
  <r>
    <x v="7"/>
    <n v="28"/>
    <n v="7"/>
    <x v="0"/>
    <d v="2019-04-28T00:00:00"/>
    <s v="Avg of 4 NM Projects"/>
    <n v="13"/>
    <n v="80.254999999999995"/>
    <n v="0.45087078651685392"/>
    <n v="26.82"/>
    <n v="22.22"/>
    <n v="1.7832660999999999"/>
  </r>
  <r>
    <x v="7"/>
    <n v="28"/>
    <n v="7"/>
    <x v="0"/>
    <d v="2019-04-28T00:00:00"/>
    <s v="Avg of 4 NM Projects"/>
    <n v="14"/>
    <n v="102.405"/>
    <n v="0.5753089887640449"/>
    <n v="24.29"/>
    <n v="21.23"/>
    <n v="2.17405815"/>
  </r>
  <r>
    <x v="7"/>
    <n v="28"/>
    <n v="7"/>
    <x v="0"/>
    <d v="2019-04-28T00:00:00"/>
    <s v="Avg of 4 NM Projects"/>
    <n v="15"/>
    <n v="100.345"/>
    <n v="0.56373595505617979"/>
    <n v="23.41"/>
    <n v="22.27"/>
    <n v="2.23468315"/>
  </r>
  <r>
    <x v="7"/>
    <n v="28"/>
    <n v="7"/>
    <x v="0"/>
    <d v="2019-04-28T00:00:00"/>
    <s v="Avg of 4 NM Projects"/>
    <n v="16"/>
    <n v="79.875"/>
    <n v="0.4487359550561798"/>
    <n v="22.27"/>
    <n v="19.48"/>
    <n v="1.555965"/>
  </r>
  <r>
    <x v="7"/>
    <n v="28"/>
    <n v="7"/>
    <x v="0"/>
    <d v="2019-04-28T00:00:00"/>
    <s v="Avg of 4 NM Projects"/>
    <n v="17"/>
    <n v="67.59"/>
    <n v="0.37971910112359553"/>
    <n v="24.45"/>
    <n v="23.25"/>
    <n v="1.5714675"/>
  </r>
  <r>
    <x v="7"/>
    <n v="28"/>
    <n v="7"/>
    <x v="0"/>
    <d v="2019-04-28T00:00:00"/>
    <s v="Avg of 4 NM Projects"/>
    <n v="18"/>
    <n v="45.44"/>
    <n v="0.25528089887640448"/>
    <n v="27.1"/>
    <n v="34.97"/>
    <n v="1.5890367999999999"/>
  </r>
  <r>
    <x v="7"/>
    <n v="28"/>
    <n v="7"/>
    <x v="0"/>
    <d v="2019-04-28T00:00:00"/>
    <s v="Avg of 4 NM Projects"/>
    <n v="19"/>
    <n v="15.494999999999999"/>
    <n v="8.7050561797752807E-2"/>
    <n v="27.21"/>
    <n v="32.68"/>
    <n v="0.50637659999999995"/>
  </r>
  <r>
    <x v="7"/>
    <n v="28"/>
    <n v="7"/>
    <x v="0"/>
    <d v="2019-04-28T00:00:00"/>
    <s v="Avg of 4 NM Projects"/>
    <n v="20"/>
    <n v="1.5350000000000001"/>
    <n v="8.6235955056179776E-3"/>
    <n v="31.02"/>
    <n v="31.81"/>
    <n v="4.882835E-2"/>
  </r>
  <r>
    <x v="7"/>
    <n v="28"/>
    <n v="7"/>
    <x v="0"/>
    <d v="2019-04-28T00:00:00"/>
    <s v="Avg of 4 NM Projects"/>
    <n v="21"/>
    <n v="-0.26"/>
    <n v="-1.4606741573033708E-3"/>
    <n v="38.33"/>
    <n v="32.549999999999997"/>
    <n v="-8.463E-3"/>
  </r>
  <r>
    <x v="7"/>
    <n v="28"/>
    <n v="7"/>
    <x v="0"/>
    <d v="2019-04-28T00:00:00"/>
    <s v="Avg of 4 NM Projects"/>
    <n v="22"/>
    <n v="-0.13"/>
    <n v="-7.3033707865168538E-4"/>
    <n v="27.82"/>
    <n v="28.23"/>
    <n v="-3.6699000000000002E-3"/>
  </r>
  <r>
    <x v="7"/>
    <n v="28"/>
    <n v="7"/>
    <x v="0"/>
    <d v="2019-04-28T00:00:00"/>
    <s v="Avg of 4 NM Projects"/>
    <n v="23"/>
    <n v="0"/>
    <n v="0"/>
    <n v="24.05"/>
    <n v="21.03"/>
    <n v="0"/>
  </r>
  <r>
    <x v="7"/>
    <n v="28"/>
    <n v="7"/>
    <x v="0"/>
    <d v="2019-04-28T00:00:00"/>
    <s v="Avg of 4 NM Projects"/>
    <n v="24"/>
    <n v="0"/>
    <n v="0"/>
    <n v="22.53"/>
    <n v="27.37"/>
    <n v="0"/>
  </r>
  <r>
    <x v="7"/>
    <n v="29"/>
    <n v="1"/>
    <x v="0"/>
    <d v="2019-04-29T00:00:00"/>
    <s v="Avg of 4 NM Projects"/>
    <n v="1"/>
    <n v="-0.52"/>
    <n v="-2.9213483146067415E-3"/>
    <n v="22.03"/>
    <n v="22.21"/>
    <n v="-1.1549200000000001E-2"/>
  </r>
  <r>
    <x v="7"/>
    <n v="29"/>
    <n v="1"/>
    <x v="0"/>
    <d v="2019-04-29T00:00:00"/>
    <s v="Avg of 4 NM Projects"/>
    <n v="2"/>
    <n v="0"/>
    <n v="0"/>
    <n v="21.5"/>
    <n v="18.760000000000002"/>
    <n v="0"/>
  </r>
  <r>
    <x v="7"/>
    <n v="29"/>
    <n v="1"/>
    <x v="0"/>
    <d v="2019-04-29T00:00:00"/>
    <s v="Avg of 4 NM Projects"/>
    <n v="3"/>
    <n v="0"/>
    <n v="0"/>
    <n v="21.18"/>
    <n v="18.84"/>
    <n v="0"/>
  </r>
  <r>
    <x v="7"/>
    <n v="29"/>
    <n v="1"/>
    <x v="0"/>
    <d v="2019-04-29T00:00:00"/>
    <s v="Avg of 4 NM Projects"/>
    <n v="4"/>
    <n v="0"/>
    <n v="0"/>
    <n v="21.12"/>
    <n v="20.67"/>
    <n v="0"/>
  </r>
  <r>
    <x v="7"/>
    <n v="29"/>
    <n v="1"/>
    <x v="0"/>
    <d v="2019-04-29T00:00:00"/>
    <s v="Avg of 4 NM Projects"/>
    <n v="5"/>
    <n v="-0.13"/>
    <n v="-7.3033707865168538E-4"/>
    <n v="21.2"/>
    <n v="20.02"/>
    <n v="-2.6026000000000001E-3"/>
  </r>
  <r>
    <x v="7"/>
    <n v="29"/>
    <n v="1"/>
    <x v="0"/>
    <d v="2019-04-29T00:00:00"/>
    <s v="Avg of 4 NM Projects"/>
    <n v="6"/>
    <n v="-0.26"/>
    <n v="-1.4606741573033708E-3"/>
    <n v="27.14"/>
    <n v="18.61"/>
    <n v="-4.8386000000000002E-3"/>
  </r>
  <r>
    <x v="7"/>
    <n v="29"/>
    <n v="1"/>
    <x v="0"/>
    <d v="2019-04-29T00:00:00"/>
    <s v="Avg of 4 NM Projects"/>
    <n v="7"/>
    <n v="4.4800000000000004"/>
    <n v="2.51685393258427E-2"/>
    <n v="33.119999999999997"/>
    <n v="24.77"/>
    <n v="0.11096960000000002"/>
  </r>
  <r>
    <x v="7"/>
    <n v="29"/>
    <n v="1"/>
    <x v="0"/>
    <d v="2019-04-29T00:00:00"/>
    <s v="Avg of 4 NM Projects"/>
    <n v="8"/>
    <n v="27.009999999999998"/>
    <n v="0.15174157303370786"/>
    <n v="39.71"/>
    <n v="24.76"/>
    <n v="0.66876760000000002"/>
  </r>
  <r>
    <x v="7"/>
    <n v="29"/>
    <n v="1"/>
    <x v="0"/>
    <d v="2019-04-29T00:00:00"/>
    <s v="Avg of 4 NM Projects"/>
    <n v="9"/>
    <n v="54.395000000000003"/>
    <n v="0.30558988764044948"/>
    <n v="28.42"/>
    <n v="19.579999999999998"/>
    <n v="1.0650541"/>
  </r>
  <r>
    <x v="7"/>
    <n v="29"/>
    <n v="1"/>
    <x v="0"/>
    <d v="2019-04-29T00:00:00"/>
    <s v="Avg of 4 NM Projects"/>
    <n v="10"/>
    <n v="65.155000000000001"/>
    <n v="0.36603932584269666"/>
    <n v="22.78"/>
    <n v="17.34"/>
    <n v="1.1297877000000001"/>
  </r>
  <r>
    <x v="7"/>
    <n v="29"/>
    <n v="1"/>
    <x v="0"/>
    <d v="2019-04-29T00:00:00"/>
    <s v="Avg of 4 NM Projects"/>
    <n v="11"/>
    <n v="81.664999999999992"/>
    <n v="0.45879213483146064"/>
    <n v="21.61"/>
    <n v="17.22"/>
    <n v="1.4062712999999998"/>
  </r>
  <r>
    <x v="7"/>
    <n v="29"/>
    <n v="1"/>
    <x v="0"/>
    <d v="2019-04-29T00:00:00"/>
    <s v="Avg of 4 NM Projects"/>
    <n v="12"/>
    <n v="87.555000000000007"/>
    <n v="0.49188202247191015"/>
    <n v="20.78"/>
    <n v="16.690000000000001"/>
    <n v="1.4612929500000003"/>
  </r>
  <r>
    <x v="7"/>
    <n v="29"/>
    <n v="1"/>
    <x v="0"/>
    <d v="2019-04-29T00:00:00"/>
    <s v="Avg of 4 NM Projects"/>
    <n v="13"/>
    <n v="91.134999999999991"/>
    <n v="0.51199438202247183"/>
    <n v="20.63"/>
    <n v="16.84"/>
    <n v="1.5347133999999998"/>
  </r>
  <r>
    <x v="7"/>
    <n v="29"/>
    <n v="1"/>
    <x v="0"/>
    <d v="2019-04-29T00:00:00"/>
    <s v="Avg of 4 NM Projects"/>
    <n v="14"/>
    <n v="90.364999999999995"/>
    <n v="0.50766853932584266"/>
    <n v="20.87"/>
    <n v="17.27"/>
    <n v="1.5606035499999997"/>
  </r>
  <r>
    <x v="7"/>
    <n v="29"/>
    <n v="1"/>
    <x v="0"/>
    <d v="2019-04-29T00:00:00"/>
    <s v="Avg of 4 NM Projects"/>
    <n v="15"/>
    <n v="84.60499999999999"/>
    <n v="0.47530898876404487"/>
    <n v="20.91"/>
    <n v="18.04"/>
    <n v="1.5262741999999998"/>
  </r>
  <r>
    <x v="7"/>
    <n v="29"/>
    <n v="1"/>
    <x v="0"/>
    <d v="2019-04-29T00:00:00"/>
    <s v="Avg of 4 NM Projects"/>
    <n v="16"/>
    <n v="67.199999999999989"/>
    <n v="0.37752808988764036"/>
    <n v="22.42"/>
    <n v="16.8"/>
    <n v="1.1289599999999997"/>
  </r>
  <r>
    <x v="7"/>
    <n v="29"/>
    <n v="1"/>
    <x v="0"/>
    <d v="2019-04-29T00:00:00"/>
    <s v="Avg of 4 NM Projects"/>
    <n v="17"/>
    <n v="34.299999999999997"/>
    <n v="0.19269662921348313"/>
    <n v="24.38"/>
    <n v="18.45"/>
    <n v="0.63283499999999993"/>
  </r>
  <r>
    <x v="7"/>
    <n v="29"/>
    <n v="1"/>
    <x v="0"/>
    <d v="2019-04-29T00:00:00"/>
    <s v="Avg of 4 NM Projects"/>
    <n v="18"/>
    <n v="34.56"/>
    <n v="0.19415730337078652"/>
    <n v="31.14"/>
    <n v="25.92"/>
    <n v="0.89579520000000012"/>
  </r>
  <r>
    <x v="7"/>
    <n v="29"/>
    <n v="1"/>
    <x v="0"/>
    <d v="2019-04-29T00:00:00"/>
    <s v="Avg of 4 NM Projects"/>
    <n v="19"/>
    <n v="14.21"/>
    <n v="7.9831460674157306E-2"/>
    <n v="38.770000000000003"/>
    <n v="21.61"/>
    <n v="0.30707810000000002"/>
  </r>
  <r>
    <x v="7"/>
    <n v="29"/>
    <n v="1"/>
    <x v="0"/>
    <d v="2019-04-29T00:00:00"/>
    <s v="Avg of 4 NM Projects"/>
    <n v="20"/>
    <n v="1.4100000000000001"/>
    <n v="7.9213483146067416E-3"/>
    <n v="40.67"/>
    <n v="26.9"/>
    <n v="3.7929000000000004E-2"/>
  </r>
  <r>
    <x v="7"/>
    <n v="29"/>
    <n v="1"/>
    <x v="0"/>
    <d v="2019-04-29T00:00:00"/>
    <s v="Avg of 4 NM Projects"/>
    <n v="21"/>
    <n v="-0.26"/>
    <n v="-1.4606741573033708E-3"/>
    <n v="38.369999999999997"/>
    <n v="31.91"/>
    <n v="-8.2965999999999995E-3"/>
  </r>
  <r>
    <x v="7"/>
    <n v="29"/>
    <n v="1"/>
    <x v="0"/>
    <d v="2019-04-29T00:00:00"/>
    <s v="Avg of 4 NM Projects"/>
    <n v="22"/>
    <n v="-0.13"/>
    <n v="-7.3033707865168538E-4"/>
    <n v="29.04"/>
    <n v="22.49"/>
    <n v="-2.9236999999999996E-3"/>
  </r>
  <r>
    <x v="7"/>
    <n v="29"/>
    <n v="1"/>
    <x v="0"/>
    <d v="2019-04-29T00:00:00"/>
    <s v="Avg of 4 NM Projects"/>
    <n v="23"/>
    <n v="-0.13"/>
    <n v="-7.3033707865168538E-4"/>
    <n v="23.15"/>
    <n v="20.09"/>
    <n v="-2.6116999999999998E-3"/>
  </r>
  <r>
    <x v="7"/>
    <n v="29"/>
    <n v="1"/>
    <x v="0"/>
    <d v="2019-04-29T00:00:00"/>
    <s v="Avg of 4 NM Projects"/>
    <n v="24"/>
    <n v="-0.13"/>
    <n v="-7.3033707865168538E-4"/>
    <n v="23.04"/>
    <n v="22.92"/>
    <n v="-2.9796000000000007E-3"/>
  </r>
  <r>
    <x v="7"/>
    <n v="30"/>
    <n v="2"/>
    <x v="0"/>
    <d v="2019-04-30T00:00:00"/>
    <s v="Avg of 4 NM Projects"/>
    <n v="1"/>
    <n v="-0.13"/>
    <n v="-7.3033707865168538E-4"/>
    <n v="20.32"/>
    <n v="19.649999999999999"/>
    <n v="-2.5544999999999999E-3"/>
  </r>
  <r>
    <x v="7"/>
    <n v="30"/>
    <n v="2"/>
    <x v="0"/>
    <d v="2019-04-30T00:00:00"/>
    <s v="Avg of 4 NM Projects"/>
    <n v="2"/>
    <n v="0"/>
    <n v="0"/>
    <n v="19.09"/>
    <n v="16.899999999999999"/>
    <n v="0"/>
  </r>
  <r>
    <x v="7"/>
    <n v="30"/>
    <n v="2"/>
    <x v="0"/>
    <d v="2019-04-30T00:00:00"/>
    <s v="Avg of 4 NM Projects"/>
    <n v="3"/>
    <n v="0"/>
    <n v="0"/>
    <n v="18.96"/>
    <n v="16.850000000000001"/>
    <n v="0"/>
  </r>
  <r>
    <x v="7"/>
    <n v="30"/>
    <n v="2"/>
    <x v="0"/>
    <d v="2019-04-30T00:00:00"/>
    <s v="Avg of 4 NM Projects"/>
    <n v="4"/>
    <n v="-0.13"/>
    <n v="-7.3033707865168538E-4"/>
    <n v="19.03"/>
    <n v="17.239999999999998"/>
    <n v="-2.2412E-3"/>
  </r>
  <r>
    <x v="7"/>
    <n v="30"/>
    <n v="2"/>
    <x v="0"/>
    <d v="2019-04-30T00:00:00"/>
    <s v="Avg of 4 NM Projects"/>
    <n v="5"/>
    <n v="-0.13"/>
    <n v="-7.3033707865168538E-4"/>
    <n v="19.11"/>
    <n v="17.48"/>
    <n v="-2.2724000000000004E-3"/>
  </r>
  <r>
    <x v="7"/>
    <n v="30"/>
    <n v="2"/>
    <x v="0"/>
    <d v="2019-04-30T00:00:00"/>
    <s v="Avg of 4 NM Projects"/>
    <n v="6"/>
    <n v="-0.39"/>
    <n v="-2.1910112359550564E-3"/>
    <n v="21.25"/>
    <n v="18.329999999999998"/>
    <n v="-7.1487E-3"/>
  </r>
  <r>
    <x v="7"/>
    <n v="30"/>
    <n v="2"/>
    <x v="0"/>
    <d v="2019-04-30T00:00:00"/>
    <s v="Avg of 4 NM Projects"/>
    <n v="7"/>
    <n v="1.2850000000000001"/>
    <n v="7.2191011235955066E-3"/>
    <n v="25.48"/>
    <n v="23.08"/>
    <n v="2.9657800000000002E-2"/>
  </r>
  <r>
    <x v="7"/>
    <n v="30"/>
    <n v="2"/>
    <x v="1"/>
    <d v="2019-04-30T00:00:00"/>
    <s v="Avg of 4 NM Projects"/>
    <n v="8"/>
    <n v="10.620000000000001"/>
    <n v="5.9662921348314614E-2"/>
    <n v="33.1"/>
    <n v="32.31"/>
    <n v="0.34313220000000005"/>
  </r>
  <r>
    <x v="7"/>
    <n v="30"/>
    <n v="2"/>
    <x v="1"/>
    <d v="2019-04-30T00:00:00"/>
    <s v="Avg of 4 NM Projects"/>
    <n v="9"/>
    <n v="14.85"/>
    <n v="8.3426966292134835E-2"/>
    <n v="34.1"/>
    <n v="28.5"/>
    <n v="0.42322499999999996"/>
  </r>
  <r>
    <x v="7"/>
    <n v="30"/>
    <n v="2"/>
    <x v="1"/>
    <d v="2019-04-30T00:00:00"/>
    <s v="Avg of 4 NM Projects"/>
    <n v="10"/>
    <n v="18.18"/>
    <n v="0.10213483146067416"/>
    <n v="33.700000000000003"/>
    <n v="24.42"/>
    <n v="0.44395560000000001"/>
  </r>
  <r>
    <x v="7"/>
    <n v="30"/>
    <n v="2"/>
    <x v="1"/>
    <d v="2019-04-30T00:00:00"/>
    <s v="Avg of 4 NM Projects"/>
    <n v="11"/>
    <n v="32.384999999999998"/>
    <n v="0.18193820224719101"/>
    <n v="31.04"/>
    <n v="25.02"/>
    <n v="0.81027269999999996"/>
  </r>
  <r>
    <x v="7"/>
    <n v="30"/>
    <n v="2"/>
    <x v="1"/>
    <d v="2019-04-30T00:00:00"/>
    <s v="Avg of 4 NM Projects"/>
    <n v="12"/>
    <n v="56.059999999999995"/>
    <n v="0.31494382022471906"/>
    <n v="27.52"/>
    <n v="23.86"/>
    <n v="1.3375915999999997"/>
  </r>
  <r>
    <x v="7"/>
    <n v="30"/>
    <n v="2"/>
    <x v="1"/>
    <d v="2019-04-30T00:00:00"/>
    <s v="Avg of 4 NM Projects"/>
    <n v="13"/>
    <n v="89.215000000000003"/>
    <n v="0.50120786516853932"/>
    <n v="24.74"/>
    <n v="21.26"/>
    <n v="1.8967109000000002"/>
  </r>
  <r>
    <x v="7"/>
    <n v="30"/>
    <n v="2"/>
    <x v="1"/>
    <d v="2019-04-30T00:00:00"/>
    <s v="Avg of 4 NM Projects"/>
    <n v="14"/>
    <n v="73.085000000000008"/>
    <n v="0.41058988764044946"/>
    <n v="23.58"/>
    <n v="22.68"/>
    <n v="1.6575678000000003"/>
  </r>
  <r>
    <x v="7"/>
    <n v="30"/>
    <n v="2"/>
    <x v="1"/>
    <d v="2019-04-30T00:00:00"/>
    <s v="Avg of 4 NM Projects"/>
    <n v="15"/>
    <n v="81.914999999999992"/>
    <n v="0.46019662921348309"/>
    <n v="23.58"/>
    <n v="20.48"/>
    <n v="1.6776191999999999"/>
  </r>
  <r>
    <x v="7"/>
    <n v="30"/>
    <n v="2"/>
    <x v="1"/>
    <d v="2019-04-30T00:00:00"/>
    <s v="Avg of 4 NM Projects"/>
    <n v="16"/>
    <n v="75.784999999999997"/>
    <n v="0.42575842696629213"/>
    <n v="23.46"/>
    <n v="18.489999999999998"/>
    <n v="1.4012646499999999"/>
  </r>
  <r>
    <x v="7"/>
    <n v="30"/>
    <n v="2"/>
    <x v="1"/>
    <d v="2019-04-30T00:00:00"/>
    <s v="Avg of 4 NM Projects"/>
    <n v="17"/>
    <n v="83.329999999999984"/>
    <n v="0.46814606741573023"/>
    <n v="25.3"/>
    <n v="18.37"/>
    <n v="1.5307720999999996"/>
  </r>
  <r>
    <x v="7"/>
    <n v="30"/>
    <n v="2"/>
    <x v="1"/>
    <d v="2019-04-30T00:00:00"/>
    <s v="Avg of 4 NM Projects"/>
    <n v="18"/>
    <n v="41.605000000000004"/>
    <n v="0.23373595505617981"/>
    <n v="28.83"/>
    <n v="19.559999999999999"/>
    <n v="0.81379380000000001"/>
  </r>
  <r>
    <x v="7"/>
    <n v="30"/>
    <n v="2"/>
    <x v="1"/>
    <d v="2019-04-30T00:00:00"/>
    <s v="Avg of 4 NM Projects"/>
    <n v="19"/>
    <n v="19.965"/>
    <n v="0.11216292134831461"/>
    <n v="27.66"/>
    <n v="19.63"/>
    <n v="0.39191294999999998"/>
  </r>
  <r>
    <x v="7"/>
    <n v="30"/>
    <n v="2"/>
    <x v="1"/>
    <d v="2019-04-30T00:00:00"/>
    <s v="Avg of 4 NM Projects"/>
    <n v="20"/>
    <n v="2.1749999999999998"/>
    <n v="1.2219101123595505E-2"/>
    <n v="27.62"/>
    <n v="20.28"/>
    <n v="4.4109000000000002E-2"/>
  </r>
  <r>
    <x v="7"/>
    <n v="30"/>
    <n v="2"/>
    <x v="1"/>
    <d v="2019-04-30T00:00:00"/>
    <s v="Avg of 4 NM Projects"/>
    <n v="21"/>
    <n v="-0.13"/>
    <n v="-7.3033707865168538E-4"/>
    <n v="27.69"/>
    <n v="21.86"/>
    <n v="-2.8418000000000002E-3"/>
  </r>
  <r>
    <x v="7"/>
    <n v="30"/>
    <n v="2"/>
    <x v="1"/>
    <d v="2019-04-30T00:00:00"/>
    <s v="Avg of 4 NM Projects"/>
    <n v="22"/>
    <n v="0"/>
    <n v="0"/>
    <n v="26.5"/>
    <n v="27.79"/>
    <n v="0"/>
  </r>
  <r>
    <x v="7"/>
    <n v="30"/>
    <n v="2"/>
    <x v="1"/>
    <d v="2019-04-30T00:00:00"/>
    <s v="Avg of 4 NM Projects"/>
    <n v="23"/>
    <n v="-0.39"/>
    <n v="-2.1910112359550564E-3"/>
    <n v="23.9"/>
    <n v="21.61"/>
    <n v="-8.4278999999999986E-3"/>
  </r>
  <r>
    <x v="7"/>
    <n v="30"/>
    <n v="2"/>
    <x v="0"/>
    <d v="2019-04-30T00:00:00"/>
    <s v="Avg of 4 NM Projects"/>
    <n v="24"/>
    <n v="-0.13"/>
    <n v="-7.3033707865168538E-4"/>
    <n v="21.25"/>
    <n v="18.07"/>
    <n v="-2.3490999999999998E-3"/>
  </r>
  <r>
    <x v="8"/>
    <n v="1"/>
    <n v="1"/>
    <x v="0"/>
    <d v="2019-05-01T00:00:00"/>
    <s v="Avg of 4 NM Projects"/>
    <n v="1"/>
    <n v="-0.13"/>
    <n v="-7.3033707865168538E-4"/>
    <n v="21.29"/>
    <n v="19.2"/>
    <n v="-2.496E-3"/>
  </r>
  <r>
    <x v="8"/>
    <n v="1"/>
    <n v="1"/>
    <x v="0"/>
    <d v="2019-05-01T00:00:00"/>
    <s v="Avg of 4 NM Projects"/>
    <n v="2"/>
    <n v="0"/>
    <n v="0"/>
    <n v="20.239999999999998"/>
    <n v="18.079999999999998"/>
    <n v="0"/>
  </r>
  <r>
    <x v="8"/>
    <n v="1"/>
    <n v="1"/>
    <x v="0"/>
    <d v="2019-05-01T00:00:00"/>
    <s v="Avg of 4 NM Projects"/>
    <n v="3"/>
    <n v="-0.13"/>
    <n v="-7.3033707865168538E-4"/>
    <n v="18.739999999999998"/>
    <n v="17.84"/>
    <n v="-2.3192E-3"/>
  </r>
  <r>
    <x v="8"/>
    <n v="1"/>
    <n v="1"/>
    <x v="0"/>
    <d v="2019-05-01T00:00:00"/>
    <s v="Avg of 4 NM Projects"/>
    <n v="4"/>
    <n v="0"/>
    <n v="0"/>
    <n v="18.760000000000002"/>
    <n v="17.27"/>
    <n v="0"/>
  </r>
  <r>
    <x v="8"/>
    <n v="1"/>
    <n v="1"/>
    <x v="0"/>
    <d v="2019-05-01T00:00:00"/>
    <s v="Avg of 4 NM Projects"/>
    <n v="5"/>
    <n v="0"/>
    <n v="0"/>
    <n v="19.32"/>
    <n v="19.149999999999999"/>
    <n v="0"/>
  </r>
  <r>
    <x v="8"/>
    <n v="1"/>
    <n v="1"/>
    <x v="0"/>
    <d v="2019-05-01T00:00:00"/>
    <s v="Avg of 4 NM Projects"/>
    <n v="6"/>
    <n v="-0.26"/>
    <n v="-1.4606741573033708E-3"/>
    <n v="23.37"/>
    <n v="25.91"/>
    <n v="-6.7366000000000006E-3"/>
  </r>
  <r>
    <x v="8"/>
    <n v="1"/>
    <n v="1"/>
    <x v="0"/>
    <d v="2019-05-01T00:00:00"/>
    <s v="Avg of 4 NM Projects"/>
    <n v="7"/>
    <n v="6.3999999999999995"/>
    <n v="3.5955056179775277E-2"/>
    <n v="31.2"/>
    <n v="26.1"/>
    <n v="0.16703999999999999"/>
  </r>
  <r>
    <x v="8"/>
    <n v="1"/>
    <n v="1"/>
    <x v="0"/>
    <d v="2019-05-01T00:00:00"/>
    <s v="Avg of 4 NM Projects"/>
    <n v="8"/>
    <n v="17.914999999999999"/>
    <n v="0.10064606741573033"/>
    <n v="34.549999999999997"/>
    <n v="26.08"/>
    <n v="0.46722319999999995"/>
  </r>
  <r>
    <x v="8"/>
    <n v="1"/>
    <n v="1"/>
    <x v="0"/>
    <d v="2019-05-01T00:00:00"/>
    <s v="Avg of 4 NM Projects"/>
    <n v="9"/>
    <n v="28.925000000000001"/>
    <n v="0.16250000000000001"/>
    <n v="28.2"/>
    <n v="37.409999999999997"/>
    <n v="1.0820842499999999"/>
  </r>
  <r>
    <x v="8"/>
    <n v="1"/>
    <n v="1"/>
    <x v="0"/>
    <d v="2019-05-01T00:00:00"/>
    <s v="Avg of 4 NM Projects"/>
    <n v="10"/>
    <n v="34.174999999999997"/>
    <n v="0.1919943820224719"/>
    <n v="29.55"/>
    <n v="31.56"/>
    <n v="1.0785629999999999"/>
  </r>
  <r>
    <x v="8"/>
    <n v="1"/>
    <n v="1"/>
    <x v="0"/>
    <d v="2019-05-01T00:00:00"/>
    <s v="Avg of 4 NM Projects"/>
    <n v="11"/>
    <n v="56.064999999999998"/>
    <n v="0.31497191011235953"/>
    <n v="32.200000000000003"/>
    <n v="34.130000000000003"/>
    <n v="1.9134984500000001"/>
  </r>
  <r>
    <x v="8"/>
    <n v="1"/>
    <n v="1"/>
    <x v="0"/>
    <d v="2019-05-01T00:00:00"/>
    <s v="Avg of 4 NM Projects"/>
    <n v="12"/>
    <n v="101.75999999999999"/>
    <n v="0.57168539325842693"/>
    <n v="30.9"/>
    <n v="31.32"/>
    <n v="3.1871231999999994"/>
  </r>
  <r>
    <x v="8"/>
    <n v="1"/>
    <n v="1"/>
    <x v="0"/>
    <d v="2019-05-01T00:00:00"/>
    <s v="Avg of 4 NM Projects"/>
    <n v="13"/>
    <n v="106.755"/>
    <n v="0.59974719101123597"/>
    <n v="27.9"/>
    <n v="26.03"/>
    <n v="2.77883265"/>
  </r>
  <r>
    <x v="8"/>
    <n v="1"/>
    <n v="1"/>
    <x v="0"/>
    <d v="2019-05-01T00:00:00"/>
    <s v="Avg of 4 NM Projects"/>
    <n v="14"/>
    <n v="105.47500000000001"/>
    <n v="0.59255617977528097"/>
    <n v="26.73"/>
    <n v="24.86"/>
    <n v="2.6221085000000004"/>
  </r>
  <r>
    <x v="8"/>
    <n v="1"/>
    <n v="1"/>
    <x v="0"/>
    <d v="2019-05-01T00:00:00"/>
    <s v="Avg of 4 NM Projects"/>
    <n v="15"/>
    <n v="65.149999999999991"/>
    <n v="0.36601123595505614"/>
    <n v="25.92"/>
    <n v="33.229999999999997"/>
    <n v="2.1649344999999993"/>
  </r>
  <r>
    <x v="8"/>
    <n v="1"/>
    <n v="1"/>
    <x v="0"/>
    <d v="2019-05-01T00:00:00"/>
    <s v="Avg of 4 NM Projects"/>
    <n v="16"/>
    <n v="72.320000000000007"/>
    <n v="0.40629213483146071"/>
    <n v="25.93"/>
    <n v="29.38"/>
    <n v="2.1247616000000003"/>
  </r>
  <r>
    <x v="8"/>
    <n v="1"/>
    <n v="1"/>
    <x v="0"/>
    <d v="2019-05-01T00:00:00"/>
    <s v="Avg of 4 NM Projects"/>
    <n v="17"/>
    <n v="47.105000000000004"/>
    <n v="0.26463483146067418"/>
    <n v="32.590000000000003"/>
    <n v="25.58"/>
    <n v="1.2049459"/>
  </r>
  <r>
    <x v="8"/>
    <n v="1"/>
    <n v="1"/>
    <x v="0"/>
    <d v="2019-05-01T00:00:00"/>
    <s v="Avg of 4 NM Projects"/>
    <n v="18"/>
    <n v="14.715000000000002"/>
    <n v="8.2668539325842699E-2"/>
    <n v="33.97"/>
    <n v="37.64"/>
    <n v="0.55387260000000005"/>
  </r>
  <r>
    <x v="8"/>
    <n v="1"/>
    <n v="1"/>
    <x v="0"/>
    <d v="2019-05-01T00:00:00"/>
    <s v="Avg of 4 NM Projects"/>
    <n v="19"/>
    <n v="3.4599999999999995"/>
    <n v="1.9438202247191009E-2"/>
    <n v="36.409999999999997"/>
    <n v="35.17"/>
    <n v="0.1216882"/>
  </r>
  <r>
    <x v="8"/>
    <n v="1"/>
    <n v="1"/>
    <x v="0"/>
    <d v="2019-05-01T00:00:00"/>
    <s v="Avg of 4 NM Projects"/>
    <n v="20"/>
    <n v="0"/>
    <n v="0"/>
    <n v="36.299999999999997"/>
    <n v="32.61"/>
    <n v="0"/>
  </r>
  <r>
    <x v="8"/>
    <n v="1"/>
    <n v="1"/>
    <x v="0"/>
    <d v="2019-05-01T00:00:00"/>
    <s v="Avg of 4 NM Projects"/>
    <n v="21"/>
    <n v="-0.13"/>
    <n v="-7.3033707865168538E-4"/>
    <n v="34.58"/>
    <n v="37.03"/>
    <n v="-4.8139000000000003E-3"/>
  </r>
  <r>
    <x v="8"/>
    <n v="1"/>
    <n v="1"/>
    <x v="0"/>
    <d v="2019-05-01T00:00:00"/>
    <s v="Avg of 4 NM Projects"/>
    <n v="22"/>
    <n v="-0.13"/>
    <n v="-7.3033707865168538E-4"/>
    <n v="29.17"/>
    <n v="28.41"/>
    <n v="-3.6933000000000001E-3"/>
  </r>
  <r>
    <x v="8"/>
    <n v="1"/>
    <n v="1"/>
    <x v="0"/>
    <d v="2019-05-01T00:00:00"/>
    <s v="Avg of 4 NM Projects"/>
    <n v="23"/>
    <n v="-0.26"/>
    <n v="-1.4606741573033708E-3"/>
    <n v="23.96"/>
    <n v="22.28"/>
    <n v="-5.7928000000000007E-3"/>
  </r>
  <r>
    <x v="8"/>
    <n v="1"/>
    <n v="1"/>
    <x v="0"/>
    <d v="2019-05-01T00:00:00"/>
    <s v="Avg of 4 NM Projects"/>
    <n v="24"/>
    <n v="0"/>
    <n v="0"/>
    <n v="23.19"/>
    <n v="30.95"/>
    <n v="0"/>
  </r>
  <r>
    <x v="8"/>
    <n v="2"/>
    <n v="2"/>
    <x v="0"/>
    <d v="2019-05-02T00:00:00"/>
    <s v="Avg of 4 NM Projects"/>
    <n v="1"/>
    <n v="-0.13"/>
    <n v="-7.3033707865168538E-4"/>
    <n v="21.87"/>
    <n v="21.29"/>
    <n v="-2.7677000000000001E-3"/>
  </r>
  <r>
    <x v="8"/>
    <n v="2"/>
    <n v="2"/>
    <x v="0"/>
    <d v="2019-05-02T00:00:00"/>
    <s v="Avg of 4 NM Projects"/>
    <n v="2"/>
    <n v="0"/>
    <n v="0"/>
    <n v="20.99"/>
    <n v="18.32"/>
    <n v="0"/>
  </r>
  <r>
    <x v="8"/>
    <n v="2"/>
    <n v="2"/>
    <x v="0"/>
    <d v="2019-05-02T00:00:00"/>
    <s v="Avg of 4 NM Projects"/>
    <n v="3"/>
    <n v="0"/>
    <n v="0"/>
    <n v="20.29"/>
    <n v="19.02"/>
    <n v="0"/>
  </r>
  <r>
    <x v="8"/>
    <n v="2"/>
    <n v="2"/>
    <x v="0"/>
    <d v="2019-05-02T00:00:00"/>
    <s v="Avg of 4 NM Projects"/>
    <n v="4"/>
    <n v="-0.26"/>
    <n v="-1.4606741573033708E-3"/>
    <n v="19.559999999999999"/>
    <n v="18.88"/>
    <n v="-4.9088000000000005E-3"/>
  </r>
  <r>
    <x v="8"/>
    <n v="2"/>
    <n v="2"/>
    <x v="0"/>
    <d v="2019-05-02T00:00:00"/>
    <s v="Avg of 4 NM Projects"/>
    <n v="5"/>
    <n v="-0.13"/>
    <n v="-7.3033707865168538E-4"/>
    <n v="20.97"/>
    <n v="18.170000000000002"/>
    <n v="-2.3621000000000002E-3"/>
  </r>
  <r>
    <x v="8"/>
    <n v="2"/>
    <n v="2"/>
    <x v="0"/>
    <d v="2019-05-02T00:00:00"/>
    <s v="Avg of 4 NM Projects"/>
    <n v="6"/>
    <n v="-0.13"/>
    <n v="-7.3033707865168538E-4"/>
    <n v="22.31"/>
    <n v="19.989999999999998"/>
    <n v="-2.5986999999999998E-3"/>
  </r>
  <r>
    <x v="8"/>
    <n v="2"/>
    <n v="2"/>
    <x v="0"/>
    <d v="2019-05-02T00:00:00"/>
    <s v="Avg of 4 NM Projects"/>
    <n v="7"/>
    <n v="4.4799999999999995"/>
    <n v="2.5168539325842693E-2"/>
    <n v="25.19"/>
    <n v="22.51"/>
    <n v="0.1008448"/>
  </r>
  <r>
    <x v="8"/>
    <n v="2"/>
    <n v="2"/>
    <x v="1"/>
    <d v="2019-05-02T00:00:00"/>
    <s v="Avg of 4 NM Projects"/>
    <n v="8"/>
    <n v="25.345000000000002"/>
    <n v="0.14238764044943822"/>
    <n v="29.2"/>
    <n v="31.14"/>
    <n v="0.78924330000000009"/>
  </r>
  <r>
    <x v="8"/>
    <n v="2"/>
    <n v="2"/>
    <x v="1"/>
    <d v="2019-05-02T00:00:00"/>
    <s v="Avg of 4 NM Projects"/>
    <n v="9"/>
    <n v="46.714999999999996"/>
    <n v="0.26244382022471907"/>
    <n v="30.6"/>
    <n v="29.85"/>
    <n v="1.3944427499999998"/>
  </r>
  <r>
    <x v="8"/>
    <n v="2"/>
    <n v="2"/>
    <x v="1"/>
    <d v="2019-05-02T00:00:00"/>
    <s v="Avg of 4 NM Projects"/>
    <n v="10"/>
    <n v="47.36"/>
    <n v="0.2660674157303371"/>
    <n v="31.64"/>
    <n v="24.37"/>
    <n v="1.1541631999999999"/>
  </r>
  <r>
    <x v="8"/>
    <n v="2"/>
    <n v="2"/>
    <x v="1"/>
    <d v="2019-05-02T00:00:00"/>
    <s v="Avg of 4 NM Projects"/>
    <n v="11"/>
    <n v="75.515000000000001"/>
    <n v="0.42424157303370785"/>
    <n v="32.9"/>
    <n v="24.18"/>
    <n v="1.8259527"/>
  </r>
  <r>
    <x v="8"/>
    <n v="2"/>
    <n v="2"/>
    <x v="1"/>
    <d v="2019-05-02T00:00:00"/>
    <s v="Avg of 4 NM Projects"/>
    <n v="12"/>
    <n v="87.554999999999993"/>
    <n v="0.4918820224719101"/>
    <n v="31.9"/>
    <n v="24.29"/>
    <n v="2.1267109499999997"/>
  </r>
  <r>
    <x v="8"/>
    <n v="2"/>
    <n v="2"/>
    <x v="1"/>
    <d v="2019-05-02T00:00:00"/>
    <s v="Avg of 4 NM Projects"/>
    <n v="13"/>
    <n v="93.824999999999989"/>
    <n v="0.52710674157303361"/>
    <n v="29.93"/>
    <n v="23.92"/>
    <n v="2.244294"/>
  </r>
  <r>
    <x v="8"/>
    <n v="2"/>
    <n v="2"/>
    <x v="1"/>
    <d v="2019-05-02T00:00:00"/>
    <s v="Avg of 4 NM Projects"/>
    <n v="14"/>
    <n v="90.49"/>
    <n v="0.50837078651685386"/>
    <n v="30.52"/>
    <n v="25.56"/>
    <n v="2.3129244"/>
  </r>
  <r>
    <x v="8"/>
    <n v="2"/>
    <n v="2"/>
    <x v="1"/>
    <d v="2019-05-02T00:00:00"/>
    <s v="Avg of 4 NM Projects"/>
    <n v="15"/>
    <n v="70.914999999999992"/>
    <n v="0.39839887640449434"/>
    <n v="29"/>
    <n v="24.77"/>
    <n v="1.7565645499999998"/>
  </r>
  <r>
    <x v="8"/>
    <n v="2"/>
    <n v="2"/>
    <x v="1"/>
    <d v="2019-05-02T00:00:00"/>
    <s v="Avg of 4 NM Projects"/>
    <n v="16"/>
    <n v="56.959999999999994"/>
    <n v="0.31999999999999995"/>
    <n v="31.93"/>
    <n v="29.35"/>
    <n v="1.6717759999999999"/>
  </r>
  <r>
    <x v="8"/>
    <n v="2"/>
    <n v="2"/>
    <x v="1"/>
    <d v="2019-05-02T00:00:00"/>
    <s v="Avg of 4 NM Projects"/>
    <n v="17"/>
    <n v="29.439999999999998"/>
    <n v="0.16539325842696628"/>
    <n v="31.9"/>
    <n v="29.02"/>
    <n v="0.85434879999999991"/>
  </r>
  <r>
    <x v="8"/>
    <n v="2"/>
    <n v="2"/>
    <x v="1"/>
    <d v="2019-05-02T00:00:00"/>
    <s v="Avg of 4 NM Projects"/>
    <n v="18"/>
    <n v="11.774999999999999"/>
    <n v="6.6151685393258414E-2"/>
    <n v="32.25"/>
    <n v="31.34"/>
    <n v="0.36902849999999993"/>
  </r>
  <r>
    <x v="8"/>
    <n v="2"/>
    <n v="2"/>
    <x v="1"/>
    <d v="2019-05-02T00:00:00"/>
    <s v="Avg of 4 NM Projects"/>
    <n v="19"/>
    <n v="5.7649999999999997"/>
    <n v="3.2387640449438197E-2"/>
    <n v="30.9"/>
    <n v="25.99"/>
    <n v="0.14983235"/>
  </r>
  <r>
    <x v="8"/>
    <n v="2"/>
    <n v="2"/>
    <x v="1"/>
    <d v="2019-05-02T00:00:00"/>
    <s v="Avg of 4 NM Projects"/>
    <n v="20"/>
    <n v="0.26"/>
    <n v="1.4606741573033708E-3"/>
    <n v="30.53"/>
    <n v="28.87"/>
    <n v="7.5062000000000011E-3"/>
  </r>
  <r>
    <x v="8"/>
    <n v="2"/>
    <n v="2"/>
    <x v="1"/>
    <d v="2019-05-02T00:00:00"/>
    <s v="Avg of 4 NM Projects"/>
    <n v="21"/>
    <n v="-0.13"/>
    <n v="-7.3033707865168538E-4"/>
    <n v="31.79"/>
    <n v="29.61"/>
    <n v="-3.8492999999999999E-3"/>
  </r>
  <r>
    <x v="8"/>
    <n v="2"/>
    <n v="2"/>
    <x v="1"/>
    <d v="2019-05-02T00:00:00"/>
    <s v="Avg of 4 NM Projects"/>
    <n v="22"/>
    <n v="0"/>
    <n v="0"/>
    <n v="26.1"/>
    <n v="24.39"/>
    <n v="0"/>
  </r>
  <r>
    <x v="8"/>
    <n v="2"/>
    <n v="2"/>
    <x v="1"/>
    <d v="2019-05-02T00:00:00"/>
    <s v="Avg of 4 NM Projects"/>
    <n v="23"/>
    <n v="0"/>
    <n v="0"/>
    <n v="24.59"/>
    <n v="29.05"/>
    <n v="0"/>
  </r>
  <r>
    <x v="8"/>
    <n v="2"/>
    <n v="2"/>
    <x v="0"/>
    <d v="2019-05-02T00:00:00"/>
    <s v="Avg of 4 NM Projects"/>
    <n v="24"/>
    <n v="-0.13"/>
    <n v="-7.3033707865168538E-4"/>
    <n v="23.06"/>
    <n v="21.6"/>
    <n v="-2.8080000000000002E-3"/>
  </r>
  <r>
    <x v="8"/>
    <n v="3"/>
    <n v="3"/>
    <x v="0"/>
    <d v="2019-05-03T00:00:00"/>
    <s v="Avg of 4 NM Projects"/>
    <n v="1"/>
    <n v="-0.13"/>
    <n v="-7.3033707865168538E-4"/>
    <n v="22.28"/>
    <n v="20.65"/>
    <n v="-2.6844999999999998E-3"/>
  </r>
  <r>
    <x v="8"/>
    <n v="3"/>
    <n v="3"/>
    <x v="0"/>
    <d v="2019-05-03T00:00:00"/>
    <s v="Avg of 4 NM Projects"/>
    <n v="2"/>
    <n v="0"/>
    <n v="0"/>
    <n v="22.29"/>
    <n v="20.38"/>
    <n v="0"/>
  </r>
  <r>
    <x v="8"/>
    <n v="3"/>
    <n v="3"/>
    <x v="0"/>
    <d v="2019-05-03T00:00:00"/>
    <s v="Avg of 4 NM Projects"/>
    <n v="3"/>
    <n v="-0.13"/>
    <n v="-7.3033707865168538E-4"/>
    <n v="21.14"/>
    <n v="19.96"/>
    <n v="-2.5948000000000004E-3"/>
  </r>
  <r>
    <x v="8"/>
    <n v="3"/>
    <n v="3"/>
    <x v="0"/>
    <d v="2019-05-03T00:00:00"/>
    <s v="Avg of 4 NM Projects"/>
    <n v="4"/>
    <n v="-0.26"/>
    <n v="-1.4606741573033708E-3"/>
    <n v="20.95"/>
    <n v="19.53"/>
    <n v="-5.0778000000000004E-3"/>
  </r>
  <r>
    <x v="8"/>
    <n v="3"/>
    <n v="3"/>
    <x v="0"/>
    <d v="2019-05-03T00:00:00"/>
    <s v="Avg of 4 NM Projects"/>
    <n v="5"/>
    <n v="-0.13"/>
    <n v="-7.3033707865168538E-4"/>
    <n v="22.1"/>
    <n v="20.11"/>
    <n v="-2.6143E-3"/>
  </r>
  <r>
    <x v="8"/>
    <n v="3"/>
    <n v="3"/>
    <x v="0"/>
    <d v="2019-05-03T00:00:00"/>
    <s v="Avg of 4 NM Projects"/>
    <n v="6"/>
    <n v="-0.39"/>
    <n v="-2.1910112359550564E-3"/>
    <n v="22.37"/>
    <n v="21.29"/>
    <n v="-8.3031000000000008E-3"/>
  </r>
  <r>
    <x v="8"/>
    <n v="3"/>
    <n v="3"/>
    <x v="0"/>
    <d v="2019-05-03T00:00:00"/>
    <s v="Avg of 4 NM Projects"/>
    <n v="7"/>
    <n v="4.2249999999999996"/>
    <n v="2.3735955056179772E-2"/>
    <n v="31.2"/>
    <n v="25.14"/>
    <n v="0.10621649999999999"/>
  </r>
  <r>
    <x v="8"/>
    <n v="3"/>
    <n v="3"/>
    <x v="1"/>
    <d v="2019-05-03T00:00:00"/>
    <s v="Avg of 4 NM Projects"/>
    <n v="8"/>
    <n v="16.64"/>
    <n v="9.3483146067415729E-2"/>
    <n v="28.7"/>
    <n v="27.19"/>
    <n v="0.45244160000000005"/>
  </r>
  <r>
    <x v="8"/>
    <n v="3"/>
    <n v="3"/>
    <x v="1"/>
    <d v="2019-05-03T00:00:00"/>
    <s v="Avg of 4 NM Projects"/>
    <n v="9"/>
    <n v="14.844999999999999"/>
    <n v="8.3398876404494379E-2"/>
    <n v="31.4"/>
    <n v="27.69"/>
    <n v="0.41105804999999995"/>
  </r>
  <r>
    <x v="8"/>
    <n v="3"/>
    <n v="3"/>
    <x v="1"/>
    <d v="2019-05-03T00:00:00"/>
    <s v="Avg of 4 NM Projects"/>
    <n v="10"/>
    <n v="15.994999999999999"/>
    <n v="8.9859550561797744E-2"/>
    <n v="31.71"/>
    <n v="28.37"/>
    <n v="0.45377814999999999"/>
  </r>
  <r>
    <x v="8"/>
    <n v="3"/>
    <n v="3"/>
    <x v="1"/>
    <d v="2019-05-03T00:00:00"/>
    <s v="Avg of 4 NM Projects"/>
    <n v="11"/>
    <n v="22.909999999999997"/>
    <n v="0.1287078651685393"/>
    <n v="31.18"/>
    <n v="24.89"/>
    <n v="0.57022989999999996"/>
  </r>
  <r>
    <x v="8"/>
    <n v="3"/>
    <n v="3"/>
    <x v="1"/>
    <d v="2019-05-03T00:00:00"/>
    <s v="Avg of 4 NM Projects"/>
    <n v="12"/>
    <n v="25.984999999999999"/>
    <n v="0.14598314606741572"/>
    <n v="30.61"/>
    <n v="22.47"/>
    <n v="0.5838829499999999"/>
  </r>
  <r>
    <x v="8"/>
    <n v="3"/>
    <n v="3"/>
    <x v="1"/>
    <d v="2019-05-03T00:00:00"/>
    <s v="Avg of 4 NM Projects"/>
    <n v="13"/>
    <n v="21.509999999999998"/>
    <n v="0.12084269662921347"/>
    <n v="27.22"/>
    <n v="21.46"/>
    <n v="0.46160459999999992"/>
  </r>
  <r>
    <x v="8"/>
    <n v="3"/>
    <n v="3"/>
    <x v="1"/>
    <d v="2019-05-03T00:00:00"/>
    <s v="Avg of 4 NM Projects"/>
    <n v="14"/>
    <n v="21.244999999999997"/>
    <n v="0.11935393258426964"/>
    <n v="25.86"/>
    <n v="27.31"/>
    <n v="0.58020094999999994"/>
  </r>
  <r>
    <x v="8"/>
    <n v="3"/>
    <n v="3"/>
    <x v="1"/>
    <d v="2019-05-03T00:00:00"/>
    <s v="Avg of 4 NM Projects"/>
    <n v="15"/>
    <n v="19.71"/>
    <n v="0.11073033707865169"/>
    <n v="24.56"/>
    <n v="30.32"/>
    <n v="0.59760720000000001"/>
  </r>
  <r>
    <x v="8"/>
    <n v="3"/>
    <n v="3"/>
    <x v="1"/>
    <d v="2019-05-03T00:00:00"/>
    <s v="Avg of 4 NM Projects"/>
    <n v="16"/>
    <n v="17.024999999999999"/>
    <n v="9.5646067415730326E-2"/>
    <n v="25.07"/>
    <n v="22.94"/>
    <n v="0.3905535"/>
  </r>
  <r>
    <x v="8"/>
    <n v="3"/>
    <n v="3"/>
    <x v="1"/>
    <d v="2019-05-03T00:00:00"/>
    <s v="Avg of 4 NM Projects"/>
    <n v="17"/>
    <n v="15.87"/>
    <n v="8.9157303370786506E-2"/>
    <n v="26.7"/>
    <n v="23.7"/>
    <n v="0.37611899999999998"/>
  </r>
  <r>
    <x v="8"/>
    <n v="3"/>
    <n v="3"/>
    <x v="1"/>
    <d v="2019-05-03T00:00:00"/>
    <s v="Avg of 4 NM Projects"/>
    <n v="18"/>
    <n v="8.8299999999999983"/>
    <n v="4.96067415730337E-2"/>
    <n v="26.93"/>
    <n v="22.47"/>
    <n v="0.19841009999999995"/>
  </r>
  <r>
    <x v="8"/>
    <n v="3"/>
    <n v="3"/>
    <x v="1"/>
    <d v="2019-05-03T00:00:00"/>
    <s v="Avg of 4 NM Projects"/>
    <n v="19"/>
    <n v="3.2049999999999996"/>
    <n v="1.8005617977528088E-2"/>
    <n v="29.5"/>
    <n v="22.44"/>
    <n v="7.192019999999999E-2"/>
  </r>
  <r>
    <x v="8"/>
    <n v="3"/>
    <n v="3"/>
    <x v="1"/>
    <d v="2019-05-03T00:00:00"/>
    <s v="Avg of 4 NM Projects"/>
    <n v="20"/>
    <n v="0.13"/>
    <n v="7.3033707865168538E-4"/>
    <n v="30.44"/>
    <n v="22.64"/>
    <n v="2.9432E-3"/>
  </r>
  <r>
    <x v="8"/>
    <n v="3"/>
    <n v="3"/>
    <x v="1"/>
    <d v="2019-05-03T00:00:00"/>
    <s v="Avg of 4 NM Projects"/>
    <n v="21"/>
    <n v="-0.13"/>
    <n v="-7.3033707865168538E-4"/>
    <n v="31.41"/>
    <n v="23.51"/>
    <n v="-3.0563000000000001E-3"/>
  </r>
  <r>
    <x v="8"/>
    <n v="3"/>
    <n v="3"/>
    <x v="1"/>
    <d v="2019-05-03T00:00:00"/>
    <s v="Avg of 4 NM Projects"/>
    <n v="22"/>
    <n v="-0.26"/>
    <n v="-1.4606741573033708E-3"/>
    <n v="24.16"/>
    <n v="27.15"/>
    <n v="-7.0590000000000002E-3"/>
  </r>
  <r>
    <x v="8"/>
    <n v="3"/>
    <n v="3"/>
    <x v="1"/>
    <d v="2019-05-03T00:00:00"/>
    <s v="Avg of 4 NM Projects"/>
    <n v="23"/>
    <n v="0"/>
    <n v="0"/>
    <n v="22.56"/>
    <n v="28.91"/>
    <n v="0"/>
  </r>
  <r>
    <x v="8"/>
    <n v="3"/>
    <n v="3"/>
    <x v="0"/>
    <d v="2019-05-03T00:00:00"/>
    <s v="Avg of 4 NM Projects"/>
    <n v="24"/>
    <n v="0"/>
    <n v="0"/>
    <n v="22.47"/>
    <n v="22.18"/>
    <n v="0"/>
  </r>
  <r>
    <x v="8"/>
    <n v="4"/>
    <n v="4"/>
    <x v="0"/>
    <d v="2019-05-04T00:00:00"/>
    <s v="Avg of 4 NM Projects"/>
    <n v="1"/>
    <n v="-0.13"/>
    <n v="-7.3033707865168538E-4"/>
    <n v="22.83"/>
    <n v="20.21"/>
    <n v="-2.6273000000000004E-3"/>
  </r>
  <r>
    <x v="8"/>
    <n v="4"/>
    <n v="4"/>
    <x v="0"/>
    <d v="2019-05-04T00:00:00"/>
    <s v="Avg of 4 NM Projects"/>
    <n v="2"/>
    <n v="-0.39"/>
    <n v="-2.1910112359550564E-3"/>
    <n v="21.41"/>
    <n v="19.34"/>
    <n v="-7.5426E-3"/>
  </r>
  <r>
    <x v="8"/>
    <n v="4"/>
    <n v="4"/>
    <x v="0"/>
    <d v="2019-05-04T00:00:00"/>
    <s v="Avg of 4 NM Projects"/>
    <n v="3"/>
    <n v="-0.13"/>
    <n v="-7.3033707865168538E-4"/>
    <n v="21.43"/>
    <n v="20.29"/>
    <n v="-2.6377000000000002E-3"/>
  </r>
  <r>
    <x v="8"/>
    <n v="4"/>
    <n v="4"/>
    <x v="0"/>
    <d v="2019-05-04T00:00:00"/>
    <s v="Avg of 4 NM Projects"/>
    <n v="4"/>
    <n v="-0.13"/>
    <n v="-7.3033707865168538E-4"/>
    <n v="21.28"/>
    <n v="20.350000000000001"/>
    <n v="-2.6455000000000003E-3"/>
  </r>
  <r>
    <x v="8"/>
    <n v="4"/>
    <n v="4"/>
    <x v="0"/>
    <d v="2019-05-04T00:00:00"/>
    <s v="Avg of 4 NM Projects"/>
    <n v="5"/>
    <n v="0"/>
    <n v="0"/>
    <n v="21.04"/>
    <n v="21.15"/>
    <n v="0"/>
  </r>
  <r>
    <x v="8"/>
    <n v="4"/>
    <n v="4"/>
    <x v="0"/>
    <d v="2019-05-04T00:00:00"/>
    <s v="Avg of 4 NM Projects"/>
    <n v="6"/>
    <n v="-0.26"/>
    <n v="-1.4606741573033708E-3"/>
    <n v="21.1"/>
    <n v="20.149999999999999"/>
    <n v="-5.2389999999999997E-3"/>
  </r>
  <r>
    <x v="8"/>
    <n v="4"/>
    <n v="4"/>
    <x v="0"/>
    <d v="2019-05-04T00:00:00"/>
    <s v="Avg of 4 NM Projects"/>
    <n v="7"/>
    <n v="1.5350000000000001"/>
    <n v="8.6235955056179776E-3"/>
    <n v="21.54"/>
    <n v="21.89"/>
    <n v="3.3601150000000003E-2"/>
  </r>
  <r>
    <x v="8"/>
    <n v="4"/>
    <n v="4"/>
    <x v="1"/>
    <d v="2019-05-04T00:00:00"/>
    <s v="Avg of 4 NM Projects"/>
    <n v="8"/>
    <n v="13.06"/>
    <n v="7.3370786516853942E-2"/>
    <n v="22.11"/>
    <n v="28.6"/>
    <n v="0.37351600000000001"/>
  </r>
  <r>
    <x v="8"/>
    <n v="4"/>
    <n v="4"/>
    <x v="1"/>
    <d v="2019-05-04T00:00:00"/>
    <s v="Avg of 4 NM Projects"/>
    <n v="9"/>
    <n v="27.909999999999997"/>
    <n v="0.15679775280898875"/>
    <n v="24.51"/>
    <n v="26.56"/>
    <n v="0.74128959999999988"/>
  </r>
  <r>
    <x v="8"/>
    <n v="4"/>
    <n v="4"/>
    <x v="1"/>
    <d v="2019-05-04T00:00:00"/>
    <s v="Avg of 4 NM Projects"/>
    <n v="10"/>
    <n v="32.64"/>
    <n v="0.18337078651685393"/>
    <n v="31.69"/>
    <n v="28.8"/>
    <n v="0.94003200000000009"/>
  </r>
  <r>
    <x v="8"/>
    <n v="4"/>
    <n v="4"/>
    <x v="1"/>
    <d v="2019-05-04T00:00:00"/>
    <s v="Avg of 4 NM Projects"/>
    <n v="11"/>
    <n v="46.34"/>
    <n v="0.26033707865168543"/>
    <n v="30.39"/>
    <n v="28.94"/>
    <n v="1.3410796000000003"/>
  </r>
  <r>
    <x v="8"/>
    <n v="4"/>
    <n v="4"/>
    <x v="1"/>
    <d v="2019-05-04T00:00:00"/>
    <s v="Avg of 4 NM Projects"/>
    <n v="12"/>
    <n v="52.480000000000004"/>
    <n v="0.29483146067415733"/>
    <n v="30.36"/>
    <n v="31.15"/>
    <n v="1.634752"/>
  </r>
  <r>
    <x v="8"/>
    <n v="4"/>
    <n v="4"/>
    <x v="1"/>
    <d v="2019-05-04T00:00:00"/>
    <s v="Avg of 4 NM Projects"/>
    <n v="13"/>
    <n v="52.225000000000001"/>
    <n v="0.29339887640449441"/>
    <n v="26.84"/>
    <n v="26.97"/>
    <n v="1.4085082500000001"/>
  </r>
  <r>
    <x v="8"/>
    <n v="4"/>
    <n v="4"/>
    <x v="1"/>
    <d v="2019-05-04T00:00:00"/>
    <s v="Avg of 4 NM Projects"/>
    <n v="14"/>
    <n v="35.840000000000003"/>
    <n v="0.2013483146067416"/>
    <n v="25.32"/>
    <n v="29.19"/>
    <n v="1.0461696000000003"/>
  </r>
  <r>
    <x v="8"/>
    <n v="4"/>
    <n v="4"/>
    <x v="1"/>
    <d v="2019-05-04T00:00:00"/>
    <s v="Avg of 4 NM Projects"/>
    <n v="15"/>
    <n v="44.164999999999999"/>
    <n v="0.24811797752808989"/>
    <n v="25.34"/>
    <n v="20.350000000000001"/>
    <n v="0.89875775000000013"/>
  </r>
  <r>
    <x v="8"/>
    <n v="4"/>
    <n v="4"/>
    <x v="1"/>
    <d v="2019-05-04T00:00:00"/>
    <s v="Avg of 4 NM Projects"/>
    <n v="16"/>
    <n v="46.34"/>
    <n v="0.26033707865168543"/>
    <n v="25.44"/>
    <n v="20.28"/>
    <n v="0.93977520000000014"/>
  </r>
  <r>
    <x v="8"/>
    <n v="4"/>
    <n v="4"/>
    <x v="1"/>
    <d v="2019-05-04T00:00:00"/>
    <s v="Avg of 4 NM Projects"/>
    <n v="17"/>
    <n v="29.18"/>
    <n v="0.16393258426966292"/>
    <n v="25.85"/>
    <n v="26.54"/>
    <n v="0.77443719999999994"/>
  </r>
  <r>
    <x v="8"/>
    <n v="4"/>
    <n v="4"/>
    <x v="1"/>
    <d v="2019-05-04T00:00:00"/>
    <s v="Avg of 4 NM Projects"/>
    <n v="18"/>
    <n v="21.895"/>
    <n v="0.12300561797752808"/>
    <n v="31.22"/>
    <n v="23.96"/>
    <n v="0.52460419999999996"/>
  </r>
  <r>
    <x v="8"/>
    <n v="4"/>
    <n v="4"/>
    <x v="1"/>
    <d v="2019-05-04T00:00:00"/>
    <s v="Avg of 4 NM Projects"/>
    <n v="19"/>
    <n v="5.8949999999999996"/>
    <n v="3.3117977528089884E-2"/>
    <n v="28.26"/>
    <n v="21.74"/>
    <n v="0.1281573"/>
  </r>
  <r>
    <x v="8"/>
    <n v="4"/>
    <n v="4"/>
    <x v="1"/>
    <d v="2019-05-04T00:00:00"/>
    <s v="Avg of 4 NM Projects"/>
    <n v="20"/>
    <n v="1.2799999999999998"/>
    <n v="7.1910112359550547E-3"/>
    <n v="29.73"/>
    <n v="22.51"/>
    <n v="2.88128E-2"/>
  </r>
  <r>
    <x v="8"/>
    <n v="4"/>
    <n v="4"/>
    <x v="1"/>
    <d v="2019-05-04T00:00:00"/>
    <s v="Avg of 4 NM Projects"/>
    <n v="21"/>
    <n v="-0.13"/>
    <n v="-7.3033707865168538E-4"/>
    <n v="31.11"/>
    <n v="33.409999999999997"/>
    <n v="-4.3432999999999996E-3"/>
  </r>
  <r>
    <x v="8"/>
    <n v="4"/>
    <n v="4"/>
    <x v="1"/>
    <d v="2019-05-04T00:00:00"/>
    <s v="Avg of 4 NM Projects"/>
    <n v="22"/>
    <n v="-0.26"/>
    <n v="-1.4606741573033708E-3"/>
    <n v="27.7"/>
    <n v="27.36"/>
    <n v="-7.1136000000000003E-3"/>
  </r>
  <r>
    <x v="8"/>
    <n v="4"/>
    <n v="4"/>
    <x v="1"/>
    <d v="2019-05-04T00:00:00"/>
    <s v="Avg of 4 NM Projects"/>
    <n v="23"/>
    <n v="0"/>
    <n v="0"/>
    <n v="22.67"/>
    <n v="22.71"/>
    <n v="0"/>
  </r>
  <r>
    <x v="8"/>
    <n v="4"/>
    <n v="4"/>
    <x v="0"/>
    <d v="2019-05-04T00:00:00"/>
    <s v="Avg of 4 NM Projects"/>
    <n v="24"/>
    <n v="-0.13"/>
    <n v="-7.3033707865168538E-4"/>
    <n v="21.74"/>
    <n v="20.51"/>
    <n v="-2.6662999999999999E-3"/>
  </r>
  <r>
    <x v="8"/>
    <n v="5"/>
    <n v="5"/>
    <x v="0"/>
    <d v="2019-05-05T00:00:00"/>
    <s v="Avg of 4 NM Projects"/>
    <n v="1"/>
    <n v="0"/>
    <n v="0"/>
    <n v="21.89"/>
    <n v="22.02"/>
    <n v="0"/>
  </r>
  <r>
    <x v="8"/>
    <n v="5"/>
    <n v="5"/>
    <x v="0"/>
    <d v="2019-05-05T00:00:00"/>
    <s v="Avg of 4 NM Projects"/>
    <n v="2"/>
    <n v="0"/>
    <n v="0"/>
    <n v="20.59"/>
    <n v="19.66"/>
    <n v="0"/>
  </r>
  <r>
    <x v="8"/>
    <n v="5"/>
    <n v="5"/>
    <x v="0"/>
    <d v="2019-05-05T00:00:00"/>
    <s v="Avg of 4 NM Projects"/>
    <n v="3"/>
    <n v="0"/>
    <n v="0"/>
    <n v="19.89"/>
    <n v="19.48"/>
    <n v="0"/>
  </r>
  <r>
    <x v="8"/>
    <n v="5"/>
    <n v="5"/>
    <x v="0"/>
    <d v="2019-05-05T00:00:00"/>
    <s v="Avg of 4 NM Projects"/>
    <n v="4"/>
    <n v="-0.39"/>
    <n v="-2.1910112359550564E-3"/>
    <n v="19.920000000000002"/>
    <n v="17.98"/>
    <n v="-7.0121999999999997E-3"/>
  </r>
  <r>
    <x v="8"/>
    <n v="5"/>
    <n v="5"/>
    <x v="0"/>
    <d v="2019-05-05T00:00:00"/>
    <s v="Avg of 4 NM Projects"/>
    <n v="5"/>
    <n v="0"/>
    <n v="0"/>
    <n v="18.55"/>
    <n v="17.010000000000002"/>
    <n v="0"/>
  </r>
  <r>
    <x v="8"/>
    <n v="5"/>
    <n v="5"/>
    <x v="0"/>
    <d v="2019-05-05T00:00:00"/>
    <s v="Avg of 4 NM Projects"/>
    <n v="6"/>
    <n v="-0.38500000000000001"/>
    <n v="-2.1629213483146067E-3"/>
    <n v="18.61"/>
    <n v="18.170000000000002"/>
    <n v="-6.9954500000000011E-3"/>
  </r>
  <r>
    <x v="8"/>
    <n v="5"/>
    <n v="5"/>
    <x v="0"/>
    <d v="2019-05-05T00:00:00"/>
    <s v="Avg of 4 NM Projects"/>
    <n v="7"/>
    <n v="9.2149999999999999"/>
    <n v="5.1769662921348311E-2"/>
    <n v="18.25"/>
    <n v="18.61"/>
    <n v="0.17149115000000001"/>
  </r>
  <r>
    <x v="8"/>
    <n v="5"/>
    <n v="5"/>
    <x v="1"/>
    <d v="2019-05-05T00:00:00"/>
    <s v="Avg of 4 NM Projects"/>
    <n v="8"/>
    <n v="31.739999999999995"/>
    <n v="0.17831460674157301"/>
    <n v="19.87"/>
    <n v="19.21"/>
    <n v="0.60972539999999997"/>
  </r>
  <r>
    <x v="8"/>
    <n v="5"/>
    <n v="5"/>
    <x v="1"/>
    <d v="2019-05-05T00:00:00"/>
    <s v="Avg of 4 NM Projects"/>
    <n v="9"/>
    <n v="57.215000000000003"/>
    <n v="0.32143258426966292"/>
    <n v="21.19"/>
    <n v="20.5"/>
    <n v="1.1729075"/>
  </r>
  <r>
    <x v="8"/>
    <n v="5"/>
    <n v="5"/>
    <x v="1"/>
    <d v="2019-05-05T00:00:00"/>
    <s v="Avg of 4 NM Projects"/>
    <n v="10"/>
    <n v="76.029999999999987"/>
    <n v="0.4271348314606741"/>
    <n v="22.52"/>
    <n v="22.93"/>
    <n v="1.7433678999999997"/>
  </r>
  <r>
    <x v="8"/>
    <n v="5"/>
    <n v="5"/>
    <x v="1"/>
    <d v="2019-05-05T00:00:00"/>
    <s v="Avg of 4 NM Projects"/>
    <n v="11"/>
    <n v="106.22999999999999"/>
    <n v="0.59679775280898872"/>
    <n v="25.5"/>
    <n v="22.52"/>
    <n v="2.3922995999999999"/>
  </r>
  <r>
    <x v="8"/>
    <n v="5"/>
    <n v="5"/>
    <x v="1"/>
    <d v="2019-05-05T00:00:00"/>
    <s v="Avg of 4 NM Projects"/>
    <n v="12"/>
    <n v="125.05999999999999"/>
    <n v="0.70258426966292131"/>
    <n v="25.45"/>
    <n v="25.65"/>
    <n v="3.2077889999999991"/>
  </r>
  <r>
    <x v="8"/>
    <n v="5"/>
    <n v="5"/>
    <x v="1"/>
    <d v="2019-05-05T00:00:00"/>
    <s v="Avg of 4 NM Projects"/>
    <n v="13"/>
    <n v="125.95"/>
    <n v="0.70758426966292132"/>
    <n v="23.69"/>
    <n v="35.92"/>
    <n v="4.5241240000000005"/>
  </r>
  <r>
    <x v="8"/>
    <n v="5"/>
    <n v="5"/>
    <x v="1"/>
    <d v="2019-05-05T00:00:00"/>
    <s v="Avg of 4 NM Projects"/>
    <n v="14"/>
    <n v="117.5"/>
    <n v="0.6601123595505618"/>
    <n v="22.51"/>
    <n v="38.53"/>
    <n v="4.5272750000000004"/>
  </r>
  <r>
    <x v="8"/>
    <n v="5"/>
    <n v="5"/>
    <x v="1"/>
    <d v="2019-05-05T00:00:00"/>
    <s v="Avg of 4 NM Projects"/>
    <n v="15"/>
    <n v="103.80499999999999"/>
    <n v="0.58317415730337074"/>
    <n v="22.35"/>
    <n v="38.49"/>
    <n v="3.9954544499999995"/>
  </r>
  <r>
    <x v="8"/>
    <n v="5"/>
    <n v="5"/>
    <x v="1"/>
    <d v="2019-05-05T00:00:00"/>
    <s v="Avg of 4 NM Projects"/>
    <n v="16"/>
    <n v="86.91"/>
    <n v="0.48825842696629213"/>
    <n v="23.37"/>
    <n v="27.1"/>
    <n v="2.355261"/>
  </r>
  <r>
    <x v="8"/>
    <n v="5"/>
    <n v="5"/>
    <x v="1"/>
    <d v="2019-05-05T00:00:00"/>
    <s v="Avg of 4 NM Projects"/>
    <n v="17"/>
    <n v="60.67"/>
    <n v="0.34084269662921352"/>
    <n v="25.53"/>
    <n v="30.49"/>
    <n v="1.8498283"/>
  </r>
  <r>
    <x v="8"/>
    <n v="5"/>
    <n v="5"/>
    <x v="1"/>
    <d v="2019-05-05T00:00:00"/>
    <s v="Avg of 4 NM Projects"/>
    <n v="18"/>
    <n v="46.850000000000009"/>
    <n v="0.26320224719101126"/>
    <n v="29.31"/>
    <n v="32.270000000000003"/>
    <n v="1.5118495000000005"/>
  </r>
  <r>
    <x v="8"/>
    <n v="5"/>
    <n v="5"/>
    <x v="1"/>
    <d v="2019-05-05T00:00:00"/>
    <s v="Avg of 4 NM Projects"/>
    <n v="19"/>
    <n v="22.525000000000002"/>
    <n v="0.12654494382022474"/>
    <n v="30.7"/>
    <n v="32.96"/>
    <n v="0.74242400000000008"/>
  </r>
  <r>
    <x v="8"/>
    <n v="5"/>
    <n v="5"/>
    <x v="1"/>
    <d v="2019-05-05T00:00:00"/>
    <s v="Avg of 4 NM Projects"/>
    <n v="20"/>
    <n v="3.1999999999999997"/>
    <n v="1.7977528089887639E-2"/>
    <n v="32.61"/>
    <n v="34.1"/>
    <n v="0.10911999999999999"/>
  </r>
  <r>
    <x v="8"/>
    <n v="5"/>
    <n v="5"/>
    <x v="1"/>
    <d v="2019-05-05T00:00:00"/>
    <s v="Avg of 4 NM Projects"/>
    <n v="21"/>
    <n v="-0.13"/>
    <n v="-7.3033707865168538E-4"/>
    <n v="33.53"/>
    <n v="36.590000000000003"/>
    <n v="-4.7567E-3"/>
  </r>
  <r>
    <x v="8"/>
    <n v="5"/>
    <n v="5"/>
    <x v="1"/>
    <d v="2019-05-05T00:00:00"/>
    <s v="Avg of 4 NM Projects"/>
    <n v="22"/>
    <n v="-0.13"/>
    <n v="-7.3033707865168538E-4"/>
    <n v="26.15"/>
    <n v="27.23"/>
    <n v="-3.5399000000000003E-3"/>
  </r>
  <r>
    <x v="8"/>
    <n v="5"/>
    <n v="5"/>
    <x v="1"/>
    <d v="2019-05-05T00:00:00"/>
    <s v="Avg of 4 NM Projects"/>
    <n v="23"/>
    <n v="0"/>
    <n v="0"/>
    <n v="21.25"/>
    <n v="21.02"/>
    <n v="0"/>
  </r>
  <r>
    <x v="8"/>
    <n v="5"/>
    <n v="5"/>
    <x v="0"/>
    <d v="2019-05-05T00:00:00"/>
    <s v="Avg of 4 NM Projects"/>
    <n v="24"/>
    <n v="0"/>
    <n v="0"/>
    <n v="22.44"/>
    <n v="19.260000000000002"/>
    <n v="0"/>
  </r>
  <r>
    <x v="8"/>
    <n v="6"/>
    <n v="6"/>
    <x v="0"/>
    <d v="2019-05-06T00:00:00"/>
    <s v="Avg of 4 NM Projects"/>
    <n v="1"/>
    <n v="-0.13"/>
    <n v="-7.3033707865168538E-4"/>
    <n v="20.55"/>
    <n v="19.32"/>
    <n v="-2.5116000000000001E-3"/>
  </r>
  <r>
    <x v="8"/>
    <n v="6"/>
    <n v="6"/>
    <x v="0"/>
    <d v="2019-05-06T00:00:00"/>
    <s v="Avg of 4 NM Projects"/>
    <n v="2"/>
    <n v="-0.39"/>
    <n v="-2.1910112359550564E-3"/>
    <n v="17.89"/>
    <n v="17.920000000000002"/>
    <n v="-6.9888000000000016E-3"/>
  </r>
  <r>
    <x v="8"/>
    <n v="6"/>
    <n v="6"/>
    <x v="0"/>
    <d v="2019-05-06T00:00:00"/>
    <s v="Avg of 4 NM Projects"/>
    <n v="3"/>
    <n v="0"/>
    <n v="0"/>
    <n v="16.899999999999999"/>
    <n v="16.309999999999999"/>
    <n v="0"/>
  </r>
  <r>
    <x v="8"/>
    <n v="6"/>
    <n v="6"/>
    <x v="0"/>
    <d v="2019-05-06T00:00:00"/>
    <s v="Avg of 4 NM Projects"/>
    <n v="4"/>
    <n v="0"/>
    <n v="0"/>
    <n v="16.86"/>
    <n v="17.010000000000002"/>
    <n v="0"/>
  </r>
  <r>
    <x v="8"/>
    <n v="6"/>
    <n v="6"/>
    <x v="0"/>
    <d v="2019-05-06T00:00:00"/>
    <s v="Avg of 4 NM Projects"/>
    <n v="5"/>
    <n v="0"/>
    <n v="0"/>
    <n v="16.899999999999999"/>
    <n v="17.670000000000002"/>
    <n v="0"/>
  </r>
  <r>
    <x v="8"/>
    <n v="6"/>
    <n v="6"/>
    <x v="0"/>
    <d v="2019-05-06T00:00:00"/>
    <s v="Avg of 4 NM Projects"/>
    <n v="6"/>
    <n v="-0.26"/>
    <n v="-1.4606741573033708E-3"/>
    <n v="20.92"/>
    <n v="19.809999999999999"/>
    <n v="-5.1506E-3"/>
  </r>
  <r>
    <x v="8"/>
    <n v="6"/>
    <n v="6"/>
    <x v="0"/>
    <d v="2019-05-06T00:00:00"/>
    <s v="Avg of 4 NM Projects"/>
    <n v="7"/>
    <n v="7.81"/>
    <n v="4.3876404494382022E-2"/>
    <n v="24.8"/>
    <n v="22.05"/>
    <n v="0.17221049999999999"/>
  </r>
  <r>
    <x v="8"/>
    <n v="6"/>
    <n v="6"/>
    <x v="1"/>
    <d v="2019-05-06T00:00:00"/>
    <s v="Avg of 4 NM Projects"/>
    <n v="8"/>
    <n v="33.795000000000002"/>
    <n v="0.18985955056179776"/>
    <n v="29.6"/>
    <n v="25.65"/>
    <n v="0.86684175000000008"/>
  </r>
  <r>
    <x v="8"/>
    <n v="6"/>
    <n v="6"/>
    <x v="1"/>
    <d v="2019-05-06T00:00:00"/>
    <s v="Avg of 4 NM Projects"/>
    <n v="9"/>
    <n v="65.92"/>
    <n v="0.37033707865168541"/>
    <n v="24.79"/>
    <n v="22.79"/>
    <n v="1.5023168"/>
  </r>
  <r>
    <x v="8"/>
    <n v="6"/>
    <n v="6"/>
    <x v="1"/>
    <d v="2019-05-06T00:00:00"/>
    <s v="Avg of 4 NM Projects"/>
    <n v="10"/>
    <n v="84.094999999999999"/>
    <n v="0.47244382022471909"/>
    <n v="24.47"/>
    <n v="20.329999999999998"/>
    <n v="1.7096513499999999"/>
  </r>
  <r>
    <x v="8"/>
    <n v="6"/>
    <n v="6"/>
    <x v="1"/>
    <d v="2019-05-06T00:00:00"/>
    <s v="Avg of 4 NM Projects"/>
    <n v="11"/>
    <n v="100.60499999999999"/>
    <n v="0.56519662921348313"/>
    <n v="22.14"/>
    <n v="22.2"/>
    <n v="2.2334309999999995"/>
  </r>
  <r>
    <x v="8"/>
    <n v="6"/>
    <n v="6"/>
    <x v="1"/>
    <d v="2019-05-06T00:00:00"/>
    <s v="Avg of 4 NM Projects"/>
    <n v="12"/>
    <n v="130.82"/>
    <n v="0.73494382022471905"/>
    <n v="21.65"/>
    <n v="19.52"/>
    <n v="2.5536063999999996"/>
  </r>
  <r>
    <x v="8"/>
    <n v="6"/>
    <n v="6"/>
    <x v="1"/>
    <d v="2019-05-06T00:00:00"/>
    <s v="Avg of 4 NM Projects"/>
    <n v="13"/>
    <n v="137.47"/>
    <n v="0.7723033707865169"/>
    <n v="21.85"/>
    <n v="17.38"/>
    <n v="2.3892286"/>
  </r>
  <r>
    <x v="8"/>
    <n v="6"/>
    <n v="6"/>
    <x v="1"/>
    <d v="2019-05-06T00:00:00"/>
    <s v="Avg of 4 NM Projects"/>
    <n v="14"/>
    <n v="141.44499999999999"/>
    <n v="0.79463483146067415"/>
    <n v="21.3"/>
    <n v="17.13"/>
    <n v="2.4229528499999997"/>
  </r>
  <r>
    <x v="8"/>
    <n v="6"/>
    <n v="6"/>
    <x v="1"/>
    <d v="2019-05-06T00:00:00"/>
    <s v="Avg of 4 NM Projects"/>
    <n v="15"/>
    <n v="112.645"/>
    <n v="0.63283707865168537"/>
    <n v="21.32"/>
    <n v="16.98"/>
    <n v="1.9127121"/>
  </r>
  <r>
    <x v="8"/>
    <n v="6"/>
    <n v="6"/>
    <x v="1"/>
    <d v="2019-05-06T00:00:00"/>
    <s v="Avg of 4 NM Projects"/>
    <n v="16"/>
    <n v="80.639999999999986"/>
    <n v="0.45303370786516844"/>
    <n v="21.83"/>
    <n v="16.7"/>
    <n v="1.3466879999999997"/>
  </r>
  <r>
    <x v="8"/>
    <n v="6"/>
    <n v="6"/>
    <x v="1"/>
    <d v="2019-05-06T00:00:00"/>
    <s v="Avg of 4 NM Projects"/>
    <n v="17"/>
    <n v="59.775000000000006"/>
    <n v="0.33581460674157304"/>
    <n v="22.79"/>
    <n v="17.600000000000001"/>
    <n v="1.0520400000000001"/>
  </r>
  <r>
    <x v="8"/>
    <n v="6"/>
    <n v="6"/>
    <x v="1"/>
    <d v="2019-05-06T00:00:00"/>
    <s v="Avg of 4 NM Projects"/>
    <n v="18"/>
    <n v="38.4"/>
    <n v="0.21573033707865169"/>
    <n v="29.77"/>
    <n v="19.21"/>
    <n v="0.73766399999999999"/>
  </r>
  <r>
    <x v="8"/>
    <n v="6"/>
    <n v="6"/>
    <x v="1"/>
    <d v="2019-05-06T00:00:00"/>
    <s v="Avg of 4 NM Projects"/>
    <n v="19"/>
    <n v="17.405000000000001"/>
    <n v="9.7780898876404496E-2"/>
    <n v="27.67"/>
    <n v="24.27"/>
    <n v="0.42241935000000003"/>
  </r>
  <r>
    <x v="8"/>
    <n v="6"/>
    <n v="6"/>
    <x v="1"/>
    <d v="2019-05-06T00:00:00"/>
    <s v="Avg of 4 NM Projects"/>
    <n v="20"/>
    <n v="2.4249999999999998"/>
    <n v="1.3623595505617977E-2"/>
    <n v="30.1"/>
    <n v="22.18"/>
    <n v="5.3786499999999994E-2"/>
  </r>
  <r>
    <x v="8"/>
    <n v="6"/>
    <n v="6"/>
    <x v="1"/>
    <d v="2019-05-06T00:00:00"/>
    <s v="Avg of 4 NM Projects"/>
    <n v="21"/>
    <n v="-0.13"/>
    <n v="-7.3033707865168538E-4"/>
    <n v="31.23"/>
    <n v="22.98"/>
    <n v="-2.9873999999999999E-3"/>
  </r>
  <r>
    <x v="8"/>
    <n v="6"/>
    <n v="6"/>
    <x v="1"/>
    <d v="2019-05-06T00:00:00"/>
    <s v="Avg of 4 NM Projects"/>
    <n v="22"/>
    <n v="0"/>
    <n v="0"/>
    <n v="22.7"/>
    <n v="19.79"/>
    <n v="0"/>
  </r>
  <r>
    <x v="8"/>
    <n v="6"/>
    <n v="6"/>
    <x v="1"/>
    <d v="2019-05-06T00:00:00"/>
    <s v="Avg of 4 NM Projects"/>
    <n v="23"/>
    <n v="0"/>
    <n v="0"/>
    <n v="21.88"/>
    <n v="16.59"/>
    <n v="0"/>
  </r>
  <r>
    <x v="8"/>
    <n v="6"/>
    <n v="6"/>
    <x v="0"/>
    <d v="2019-05-06T00:00:00"/>
    <s v="Avg of 4 NM Projects"/>
    <n v="24"/>
    <n v="-0.39"/>
    <n v="-2.1910112359550564E-3"/>
    <n v="20.49"/>
    <n v="14.03"/>
    <n v="-5.4717000000000003E-3"/>
  </r>
  <r>
    <x v="8"/>
    <n v="7"/>
    <n v="7"/>
    <x v="0"/>
    <d v="2019-05-07T00:00:00"/>
    <s v="Avg of 4 NM Projects"/>
    <n v="1"/>
    <n v="-0.13"/>
    <n v="-7.3033707865168538E-4"/>
    <n v="20.34"/>
    <n v="15.29"/>
    <n v="-1.9877000000000002E-3"/>
  </r>
  <r>
    <x v="8"/>
    <n v="7"/>
    <n v="7"/>
    <x v="0"/>
    <d v="2019-05-07T00:00:00"/>
    <s v="Avg of 4 NM Projects"/>
    <n v="2"/>
    <n v="0"/>
    <n v="0"/>
    <n v="19.27"/>
    <n v="16.34"/>
    <n v="0"/>
  </r>
  <r>
    <x v="8"/>
    <n v="7"/>
    <n v="7"/>
    <x v="0"/>
    <d v="2019-05-07T00:00:00"/>
    <s v="Avg of 4 NM Projects"/>
    <n v="3"/>
    <n v="0"/>
    <n v="0"/>
    <n v="16.87"/>
    <n v="14.18"/>
    <n v="0"/>
  </r>
  <r>
    <x v="8"/>
    <n v="7"/>
    <n v="7"/>
    <x v="0"/>
    <d v="2019-05-07T00:00:00"/>
    <s v="Avg of 4 NM Projects"/>
    <n v="4"/>
    <n v="-0.26"/>
    <n v="-1.4606741573033708E-3"/>
    <n v="16.88"/>
    <n v="15.52"/>
    <n v="-4.0352000000000001E-3"/>
  </r>
  <r>
    <x v="8"/>
    <n v="7"/>
    <n v="7"/>
    <x v="0"/>
    <d v="2019-05-07T00:00:00"/>
    <s v="Avg of 4 NM Projects"/>
    <n v="5"/>
    <n v="-0.13"/>
    <n v="-7.3033707865168538E-4"/>
    <n v="17.97"/>
    <n v="16.21"/>
    <n v="-2.1073000000000003E-3"/>
  </r>
  <r>
    <x v="8"/>
    <n v="7"/>
    <n v="7"/>
    <x v="0"/>
    <d v="2019-05-07T00:00:00"/>
    <s v="Avg of 4 NM Projects"/>
    <n v="6"/>
    <n v="-0.26"/>
    <n v="-1.4606741573033708E-3"/>
    <n v="19.489999999999998"/>
    <n v="17.05"/>
    <n v="-4.4330000000000003E-3"/>
  </r>
  <r>
    <x v="8"/>
    <n v="7"/>
    <n v="7"/>
    <x v="0"/>
    <d v="2019-05-07T00:00:00"/>
    <s v="Avg of 4 NM Projects"/>
    <n v="7"/>
    <n v="6.02"/>
    <n v="3.3820224719101122E-2"/>
    <n v="24.65"/>
    <n v="18.38"/>
    <n v="0.11064759999999998"/>
  </r>
  <r>
    <x v="8"/>
    <n v="7"/>
    <n v="7"/>
    <x v="0"/>
    <d v="2019-05-07T00:00:00"/>
    <s v="Avg of 4 NM Projects"/>
    <n v="8"/>
    <n v="29.175000000000001"/>
    <n v="0.16390449438202248"/>
    <n v="30.92"/>
    <n v="20"/>
    <n v="0.58350000000000002"/>
  </r>
  <r>
    <x v="8"/>
    <n v="7"/>
    <n v="7"/>
    <x v="0"/>
    <d v="2019-05-07T00:00:00"/>
    <s v="Avg of 4 NM Projects"/>
    <n v="9"/>
    <n v="54.784999999999997"/>
    <n v="0.30778089887640447"/>
    <n v="24.71"/>
    <n v="19.32"/>
    <n v="1.0584461999999999"/>
  </r>
  <r>
    <x v="8"/>
    <n v="7"/>
    <n v="7"/>
    <x v="0"/>
    <d v="2019-05-07T00:00:00"/>
    <s v="Avg of 4 NM Projects"/>
    <n v="10"/>
    <n v="69.63000000000001"/>
    <n v="0.39117977528089892"/>
    <n v="21.46"/>
    <n v="18.489999999999998"/>
    <n v="1.2874587000000002"/>
  </r>
  <r>
    <x v="8"/>
    <n v="7"/>
    <n v="7"/>
    <x v="0"/>
    <d v="2019-05-07T00:00:00"/>
    <s v="Avg of 4 NM Projects"/>
    <n v="11"/>
    <n v="78.72999999999999"/>
    <n v="0.44230337078651677"/>
    <n v="24.47"/>
    <n v="17.489999999999998"/>
    <n v="1.3769876999999997"/>
  </r>
  <r>
    <x v="8"/>
    <n v="7"/>
    <n v="7"/>
    <x v="0"/>
    <d v="2019-05-07T00:00:00"/>
    <s v="Avg of 4 NM Projects"/>
    <n v="12"/>
    <n v="88.32"/>
    <n v="0.49617977528089885"/>
    <n v="22.69"/>
    <n v="18.100000000000001"/>
    <n v="1.598592"/>
  </r>
  <r>
    <x v="8"/>
    <n v="7"/>
    <n v="7"/>
    <x v="0"/>
    <d v="2019-05-07T00:00:00"/>
    <s v="Avg of 4 NM Projects"/>
    <n v="13"/>
    <n v="92.414999999999992"/>
    <n v="0.51918539325842694"/>
    <n v="22.24"/>
    <n v="19.89"/>
    <n v="1.8381343499999998"/>
  </r>
  <r>
    <x v="8"/>
    <n v="7"/>
    <n v="7"/>
    <x v="0"/>
    <d v="2019-05-07T00:00:00"/>
    <s v="Avg of 4 NM Projects"/>
    <n v="14"/>
    <n v="96"/>
    <n v="0.5393258426966292"/>
    <n v="22.01"/>
    <n v="19.53"/>
    <n v="1.8748800000000001"/>
  </r>
  <r>
    <x v="8"/>
    <n v="7"/>
    <n v="7"/>
    <x v="0"/>
    <d v="2019-05-07T00:00:00"/>
    <s v="Avg of 4 NM Projects"/>
    <n v="15"/>
    <n v="94.59"/>
    <n v="0.53140449438202253"/>
    <n v="24.9"/>
    <n v="17.22"/>
    <n v="1.6288397999999999"/>
  </r>
  <r>
    <x v="8"/>
    <n v="7"/>
    <n v="7"/>
    <x v="0"/>
    <d v="2019-05-07T00:00:00"/>
    <s v="Avg of 4 NM Projects"/>
    <n v="16"/>
    <n v="106.37"/>
    <n v="0.59758426966292133"/>
    <n v="25.66"/>
    <n v="17"/>
    <n v="1.80829"/>
  </r>
  <r>
    <x v="8"/>
    <n v="7"/>
    <n v="7"/>
    <x v="0"/>
    <d v="2019-05-07T00:00:00"/>
    <s v="Avg of 4 NM Projects"/>
    <n v="17"/>
    <n v="82.044999999999987"/>
    <n v="0.46092696629213475"/>
    <n v="28.11"/>
    <n v="18.82"/>
    <n v="1.5440868999999997"/>
  </r>
  <r>
    <x v="8"/>
    <n v="7"/>
    <n v="7"/>
    <x v="0"/>
    <d v="2019-05-07T00:00:00"/>
    <s v="Avg of 4 NM Projects"/>
    <n v="18"/>
    <n v="54.66"/>
    <n v="0.30707865168539322"/>
    <n v="29.18"/>
    <n v="28.29"/>
    <n v="1.5463313999999999"/>
  </r>
  <r>
    <x v="8"/>
    <n v="7"/>
    <n v="7"/>
    <x v="0"/>
    <d v="2019-05-07T00:00:00"/>
    <s v="Avg of 4 NM Projects"/>
    <n v="19"/>
    <n v="25.47"/>
    <n v="0.14308988764044944"/>
    <n v="31.34"/>
    <n v="30.41"/>
    <n v="0.77454269999999992"/>
  </r>
  <r>
    <x v="8"/>
    <n v="7"/>
    <n v="7"/>
    <x v="0"/>
    <d v="2019-05-07T00:00:00"/>
    <s v="Avg of 4 NM Projects"/>
    <n v="20"/>
    <n v="4.7350000000000003"/>
    <n v="2.6601123595505621E-2"/>
    <n v="31.3"/>
    <n v="31.45"/>
    <n v="0.14891575000000001"/>
  </r>
  <r>
    <x v="8"/>
    <n v="7"/>
    <n v="7"/>
    <x v="0"/>
    <d v="2019-05-07T00:00:00"/>
    <s v="Avg of 4 NM Projects"/>
    <n v="21"/>
    <n v="-0.13"/>
    <n v="-7.3033707865168538E-4"/>
    <n v="32.21"/>
    <n v="33.78"/>
    <n v="-4.3914000000000002E-3"/>
  </r>
  <r>
    <x v="8"/>
    <n v="7"/>
    <n v="7"/>
    <x v="0"/>
    <d v="2019-05-07T00:00:00"/>
    <s v="Avg of 4 NM Projects"/>
    <n v="22"/>
    <n v="0"/>
    <n v="0"/>
    <n v="25.82"/>
    <n v="27.32"/>
    <n v="0"/>
  </r>
  <r>
    <x v="8"/>
    <n v="7"/>
    <n v="7"/>
    <x v="0"/>
    <d v="2019-05-07T00:00:00"/>
    <s v="Avg of 4 NM Projects"/>
    <n v="23"/>
    <n v="0"/>
    <n v="0"/>
    <n v="21.32"/>
    <n v="21.64"/>
    <n v="0"/>
  </r>
  <r>
    <x v="8"/>
    <n v="7"/>
    <n v="7"/>
    <x v="0"/>
    <d v="2019-05-07T00:00:00"/>
    <s v="Avg of 4 NM Projects"/>
    <n v="24"/>
    <n v="-0.26"/>
    <n v="-1.4606741573033708E-3"/>
    <n v="21.16"/>
    <n v="15.98"/>
    <n v="-4.1548000000000002E-3"/>
  </r>
  <r>
    <x v="8"/>
    <n v="8"/>
    <n v="1"/>
    <x v="0"/>
    <d v="2019-05-08T00:00:00"/>
    <s v="Avg of 4 NM Projects"/>
    <n v="1"/>
    <n v="-0.13"/>
    <n v="-7.3033707865168538E-4"/>
    <n v="20.02"/>
    <n v="15.97"/>
    <n v="-2.0761000000000004E-3"/>
  </r>
  <r>
    <x v="8"/>
    <n v="8"/>
    <n v="1"/>
    <x v="0"/>
    <d v="2019-05-08T00:00:00"/>
    <s v="Avg of 4 NM Projects"/>
    <n v="2"/>
    <n v="-0.26"/>
    <n v="-1.4606741573033708E-3"/>
    <n v="16.5"/>
    <n v="15.52"/>
    <n v="-4.0352000000000001E-3"/>
  </r>
  <r>
    <x v="8"/>
    <n v="8"/>
    <n v="1"/>
    <x v="0"/>
    <d v="2019-05-08T00:00:00"/>
    <s v="Avg of 4 NM Projects"/>
    <n v="3"/>
    <n v="0"/>
    <n v="0"/>
    <n v="16.260000000000002"/>
    <n v="12.87"/>
    <n v="0"/>
  </r>
  <r>
    <x v="8"/>
    <n v="8"/>
    <n v="1"/>
    <x v="0"/>
    <d v="2019-05-08T00:00:00"/>
    <s v="Avg of 4 NM Projects"/>
    <n v="4"/>
    <n v="-0.26"/>
    <n v="-1.4606741573033708E-3"/>
    <n v="16.02"/>
    <n v="15.67"/>
    <n v="-4.0742E-3"/>
  </r>
  <r>
    <x v="8"/>
    <n v="8"/>
    <n v="1"/>
    <x v="0"/>
    <d v="2019-05-08T00:00:00"/>
    <s v="Avg of 4 NM Projects"/>
    <n v="5"/>
    <n v="0"/>
    <n v="0"/>
    <n v="17.41"/>
    <n v="16.47"/>
    <n v="0"/>
  </r>
  <r>
    <x v="8"/>
    <n v="8"/>
    <n v="1"/>
    <x v="0"/>
    <d v="2019-05-08T00:00:00"/>
    <s v="Avg of 4 NM Projects"/>
    <n v="6"/>
    <n v="-0.26"/>
    <n v="-1.4606741573033708E-3"/>
    <n v="19.25"/>
    <n v="20.88"/>
    <n v="-5.4288000000000001E-3"/>
  </r>
  <r>
    <x v="8"/>
    <n v="8"/>
    <n v="1"/>
    <x v="0"/>
    <d v="2019-05-08T00:00:00"/>
    <s v="Avg of 4 NM Projects"/>
    <n v="7"/>
    <n v="12.03"/>
    <n v="6.7584269662921345E-2"/>
    <n v="21.62"/>
    <n v="33.909999999999997"/>
    <n v="0.40793729999999995"/>
  </r>
  <r>
    <x v="8"/>
    <n v="8"/>
    <n v="1"/>
    <x v="0"/>
    <d v="2019-05-08T00:00:00"/>
    <s v="Avg of 4 NM Projects"/>
    <n v="8"/>
    <n v="57.09"/>
    <n v="0.32073033707865173"/>
    <n v="26.49"/>
    <n v="33.04"/>
    <n v="1.8862536000000001"/>
  </r>
  <r>
    <x v="8"/>
    <n v="8"/>
    <n v="1"/>
    <x v="0"/>
    <d v="2019-05-08T00:00:00"/>
    <s v="Avg of 4 NM Projects"/>
    <n v="9"/>
    <n v="106.24"/>
    <n v="0.59685393258426966"/>
    <n v="23.61"/>
    <n v="25.45"/>
    <n v="2.703808"/>
  </r>
  <r>
    <x v="8"/>
    <n v="8"/>
    <n v="1"/>
    <x v="0"/>
    <d v="2019-05-08T00:00:00"/>
    <s v="Avg of 4 NM Projects"/>
    <n v="10"/>
    <n v="133.76499999999999"/>
    <n v="0.75148876404494369"/>
    <n v="23.44"/>
    <n v="19.04"/>
    <n v="2.5468855999999995"/>
  </r>
  <r>
    <x v="8"/>
    <n v="8"/>
    <n v="1"/>
    <x v="0"/>
    <d v="2019-05-08T00:00:00"/>
    <s v="Avg of 4 NM Projects"/>
    <n v="11"/>
    <n v="152.69999999999999"/>
    <n v="0.85786516853932582"/>
    <n v="22.72"/>
    <n v="18.16"/>
    <n v="2.7730319999999997"/>
  </r>
  <r>
    <x v="8"/>
    <n v="8"/>
    <n v="1"/>
    <x v="0"/>
    <d v="2019-05-08T00:00:00"/>
    <s v="Avg of 4 NM Projects"/>
    <n v="12"/>
    <n v="163.19999999999999"/>
    <n v="0.91685393258426962"/>
    <n v="21.69"/>
    <n v="17.510000000000002"/>
    <n v="2.8576320000000002"/>
  </r>
  <r>
    <x v="8"/>
    <n v="8"/>
    <n v="1"/>
    <x v="0"/>
    <d v="2019-05-08T00:00:00"/>
    <s v="Avg of 4 NM Projects"/>
    <n v="13"/>
    <n v="164.73"/>
    <n v="0.92544943820224712"/>
    <n v="21.78"/>
    <n v="18.12"/>
    <n v="2.9849076000000001"/>
  </r>
  <r>
    <x v="8"/>
    <n v="8"/>
    <n v="1"/>
    <x v="0"/>
    <d v="2019-05-08T00:00:00"/>
    <s v="Avg of 4 NM Projects"/>
    <n v="14"/>
    <n v="161.155"/>
    <n v="0.9053651685393258"/>
    <n v="21.79"/>
    <n v="16.78"/>
    <n v="2.7041809000000003"/>
  </r>
  <r>
    <x v="8"/>
    <n v="8"/>
    <n v="1"/>
    <x v="0"/>
    <d v="2019-05-08T00:00:00"/>
    <s v="Avg of 4 NM Projects"/>
    <n v="15"/>
    <n v="149.62"/>
    <n v="0.84056179775280904"/>
    <n v="22.47"/>
    <n v="15.47"/>
    <n v="2.3146214000000001"/>
  </r>
  <r>
    <x v="8"/>
    <n v="8"/>
    <n v="1"/>
    <x v="0"/>
    <d v="2019-05-08T00:00:00"/>
    <s v="Avg of 4 NM Projects"/>
    <n v="16"/>
    <n v="131.32999999999998"/>
    <n v="0.73780898876404488"/>
    <n v="22.05"/>
    <n v="15.31"/>
    <n v="2.0106622999999999"/>
  </r>
  <r>
    <x v="8"/>
    <n v="8"/>
    <n v="1"/>
    <x v="0"/>
    <d v="2019-05-08T00:00:00"/>
    <s v="Avg of 4 NM Projects"/>
    <n v="17"/>
    <n v="105.35499999999999"/>
    <n v="0.59188202247191002"/>
    <n v="22.32"/>
    <n v="15.59"/>
    <n v="1.64248445"/>
  </r>
  <r>
    <x v="8"/>
    <n v="8"/>
    <n v="1"/>
    <x v="0"/>
    <d v="2019-05-08T00:00:00"/>
    <s v="Avg of 4 NM Projects"/>
    <n v="18"/>
    <n v="71.295000000000002"/>
    <n v="0.40053370786516856"/>
    <n v="25.74"/>
    <n v="17.23"/>
    <n v="1.2284128500000002"/>
  </r>
  <r>
    <x v="8"/>
    <n v="8"/>
    <n v="1"/>
    <x v="0"/>
    <d v="2019-05-08T00:00:00"/>
    <s v="Avg of 4 NM Projects"/>
    <n v="19"/>
    <n v="31.49"/>
    <n v="0.17691011235955056"/>
    <n v="28.43"/>
    <n v="20.420000000000002"/>
    <n v="0.64302579999999998"/>
  </r>
  <r>
    <x v="8"/>
    <n v="8"/>
    <n v="1"/>
    <x v="0"/>
    <d v="2019-05-08T00:00:00"/>
    <s v="Avg of 4 NM Projects"/>
    <n v="20"/>
    <n v="6.1450000000000005"/>
    <n v="3.4522471910112359E-2"/>
    <n v="29.93"/>
    <n v="25.68"/>
    <n v="0.15780360000000002"/>
  </r>
  <r>
    <x v="8"/>
    <n v="8"/>
    <n v="1"/>
    <x v="0"/>
    <d v="2019-05-08T00:00:00"/>
    <s v="Avg of 4 NM Projects"/>
    <n v="21"/>
    <n v="-0.26"/>
    <n v="-1.4606741573033708E-3"/>
    <n v="32.6"/>
    <n v="33.99"/>
    <n v="-8.8374000000000005E-3"/>
  </r>
  <r>
    <x v="8"/>
    <n v="8"/>
    <n v="1"/>
    <x v="0"/>
    <d v="2019-05-08T00:00:00"/>
    <s v="Avg of 4 NM Projects"/>
    <n v="22"/>
    <n v="-0.26"/>
    <n v="-1.4606741573033708E-3"/>
    <n v="24.03"/>
    <n v="25.47"/>
    <n v="-6.6222E-3"/>
  </r>
  <r>
    <x v="8"/>
    <n v="8"/>
    <n v="1"/>
    <x v="0"/>
    <d v="2019-05-08T00:00:00"/>
    <s v="Avg of 4 NM Projects"/>
    <n v="23"/>
    <n v="0"/>
    <n v="0"/>
    <n v="22.21"/>
    <n v="16.91"/>
    <n v="0"/>
  </r>
  <r>
    <x v="8"/>
    <n v="8"/>
    <n v="1"/>
    <x v="0"/>
    <d v="2019-05-08T00:00:00"/>
    <s v="Avg of 4 NM Projects"/>
    <n v="24"/>
    <n v="0"/>
    <n v="0"/>
    <n v="20.52"/>
    <n v="17.11"/>
    <n v="0"/>
  </r>
  <r>
    <x v="8"/>
    <n v="9"/>
    <n v="2"/>
    <x v="0"/>
    <d v="2019-05-09T00:00:00"/>
    <s v="Avg of 4 NM Projects"/>
    <n v="1"/>
    <n v="0"/>
    <n v="0"/>
    <n v="18"/>
    <n v="9.85"/>
    <n v="0"/>
  </r>
  <r>
    <x v="8"/>
    <n v="9"/>
    <n v="2"/>
    <x v="0"/>
    <d v="2019-05-09T00:00:00"/>
    <s v="Avg of 4 NM Projects"/>
    <n v="2"/>
    <n v="0"/>
    <n v="0"/>
    <n v="17.5"/>
    <n v="14.3"/>
    <n v="0"/>
  </r>
  <r>
    <x v="8"/>
    <n v="9"/>
    <n v="2"/>
    <x v="0"/>
    <d v="2019-05-09T00:00:00"/>
    <s v="Avg of 4 NM Projects"/>
    <n v="3"/>
    <n v="-0.26"/>
    <n v="-1.4606741573033708E-3"/>
    <n v="17.510000000000002"/>
    <n v="9.5500000000000007"/>
    <n v="-2.483E-3"/>
  </r>
  <r>
    <x v="8"/>
    <n v="9"/>
    <n v="2"/>
    <x v="0"/>
    <d v="2019-05-09T00:00:00"/>
    <s v="Avg of 4 NM Projects"/>
    <n v="4"/>
    <n v="-0.13"/>
    <n v="-7.3033707865168538E-4"/>
    <n v="16.850000000000001"/>
    <n v="12.83"/>
    <n v="-1.6679000000000002E-3"/>
  </r>
  <r>
    <x v="8"/>
    <n v="9"/>
    <n v="2"/>
    <x v="0"/>
    <d v="2019-05-09T00:00:00"/>
    <s v="Avg of 4 NM Projects"/>
    <n v="5"/>
    <n v="-0.13"/>
    <n v="-7.3033707865168538E-4"/>
    <n v="17.5"/>
    <n v="16.02"/>
    <n v="-2.0826000000000004E-3"/>
  </r>
  <r>
    <x v="8"/>
    <n v="9"/>
    <n v="2"/>
    <x v="0"/>
    <d v="2019-05-09T00:00:00"/>
    <s v="Avg of 4 NM Projects"/>
    <n v="6"/>
    <n v="-0.13"/>
    <n v="-7.3033707865168538E-4"/>
    <n v="20.260000000000002"/>
    <n v="17.23"/>
    <n v="-2.2399E-3"/>
  </r>
  <r>
    <x v="8"/>
    <n v="9"/>
    <n v="2"/>
    <x v="0"/>
    <d v="2019-05-09T00:00:00"/>
    <s v="Avg of 4 NM Projects"/>
    <n v="7"/>
    <n v="11.905000000000001"/>
    <n v="6.6882022471910121E-2"/>
    <n v="22.4"/>
    <n v="17.62"/>
    <n v="0.20976610000000001"/>
  </r>
  <r>
    <x v="8"/>
    <n v="9"/>
    <n v="2"/>
    <x v="1"/>
    <d v="2019-05-09T00:00:00"/>
    <s v="Avg of 4 NM Projects"/>
    <n v="8"/>
    <n v="57.984999999999999"/>
    <n v="0.32575842696629215"/>
    <n v="32.5"/>
    <n v="20.37"/>
    <n v="1.18115445"/>
  </r>
  <r>
    <x v="8"/>
    <n v="9"/>
    <n v="2"/>
    <x v="1"/>
    <d v="2019-05-09T00:00:00"/>
    <s v="Avg of 4 NM Projects"/>
    <n v="9"/>
    <n v="91.26"/>
    <n v="0.51269662921348313"/>
    <n v="30"/>
    <n v="19.45"/>
    <n v="1.775007"/>
  </r>
  <r>
    <x v="8"/>
    <n v="9"/>
    <n v="2"/>
    <x v="1"/>
    <d v="2019-05-09T00:00:00"/>
    <s v="Avg of 4 NM Projects"/>
    <n v="10"/>
    <n v="122.62"/>
    <n v="0.68887640449438203"/>
    <n v="27.3"/>
    <n v="16.39"/>
    <n v="2.0097418"/>
  </r>
  <r>
    <x v="8"/>
    <n v="9"/>
    <n v="2"/>
    <x v="1"/>
    <d v="2019-05-09T00:00:00"/>
    <s v="Avg of 4 NM Projects"/>
    <n v="11"/>
    <n v="140.54500000000002"/>
    <n v="0.78957865168539332"/>
    <n v="28.31"/>
    <n v="16.54"/>
    <n v="2.3246143000000004"/>
  </r>
  <r>
    <x v="8"/>
    <n v="9"/>
    <n v="2"/>
    <x v="1"/>
    <d v="2019-05-09T00:00:00"/>
    <s v="Avg of 4 NM Projects"/>
    <n v="12"/>
    <n v="149.5"/>
    <n v="0.8398876404494382"/>
    <n v="23.1"/>
    <n v="15.85"/>
    <n v="2.3695749999999998"/>
  </r>
  <r>
    <x v="8"/>
    <n v="9"/>
    <n v="2"/>
    <x v="1"/>
    <d v="2019-05-09T00:00:00"/>
    <s v="Avg of 4 NM Projects"/>
    <n v="13"/>
    <n v="150.39500000000001"/>
    <n v="0.84491573033707867"/>
    <n v="22.43"/>
    <n v="15.58"/>
    <n v="2.3431541"/>
  </r>
  <r>
    <x v="8"/>
    <n v="9"/>
    <n v="2"/>
    <x v="1"/>
    <d v="2019-05-09T00:00:00"/>
    <s v="Avg of 4 NM Projects"/>
    <n v="14"/>
    <n v="146.815"/>
    <n v="0.82480337078651689"/>
    <n v="22.11"/>
    <n v="15.66"/>
    <n v="2.2991229"/>
  </r>
  <r>
    <x v="8"/>
    <n v="9"/>
    <n v="2"/>
    <x v="1"/>
    <d v="2019-05-09T00:00:00"/>
    <s v="Avg of 4 NM Projects"/>
    <n v="15"/>
    <n v="133.88999999999999"/>
    <n v="0.752191011235955"/>
    <n v="22.65"/>
    <n v="15.86"/>
    <n v="2.1234953999999999"/>
  </r>
  <r>
    <x v="8"/>
    <n v="9"/>
    <n v="2"/>
    <x v="1"/>
    <d v="2019-05-09T00:00:00"/>
    <s v="Avg of 4 NM Projects"/>
    <n v="16"/>
    <n v="107.65499999999999"/>
    <n v="0.6048033707865168"/>
    <n v="25.9"/>
    <n v="17.72"/>
    <n v="1.9076465999999996"/>
  </r>
  <r>
    <x v="8"/>
    <n v="9"/>
    <n v="2"/>
    <x v="1"/>
    <d v="2019-05-09T00:00:00"/>
    <s v="Avg of 4 NM Projects"/>
    <n v="17"/>
    <n v="83.07"/>
    <n v="0.46668539325842695"/>
    <n v="22.7"/>
    <n v="20.100000000000001"/>
    <n v="1.6697069999999998"/>
  </r>
  <r>
    <x v="8"/>
    <n v="9"/>
    <n v="2"/>
    <x v="1"/>
    <d v="2019-05-09T00:00:00"/>
    <s v="Avg of 4 NM Projects"/>
    <n v="18"/>
    <n v="39.549999999999997"/>
    <n v="0.22219101123595503"/>
    <n v="28.65"/>
    <n v="25.62"/>
    <n v="1.013271"/>
  </r>
  <r>
    <x v="8"/>
    <n v="9"/>
    <n v="2"/>
    <x v="1"/>
    <d v="2019-05-09T00:00:00"/>
    <s v="Avg of 4 NM Projects"/>
    <n v="19"/>
    <n v="18.684999999999999"/>
    <n v="0.10497191011235954"/>
    <n v="30.1"/>
    <n v="23.37"/>
    <n v="0.43666844999999999"/>
  </r>
  <r>
    <x v="8"/>
    <n v="9"/>
    <n v="2"/>
    <x v="1"/>
    <d v="2019-05-09T00:00:00"/>
    <s v="Avg of 4 NM Projects"/>
    <n v="20"/>
    <n v="2.94"/>
    <n v="1.6516853932584268E-2"/>
    <n v="32.200000000000003"/>
    <n v="22.95"/>
    <n v="6.7473000000000005E-2"/>
  </r>
  <r>
    <x v="8"/>
    <n v="9"/>
    <n v="2"/>
    <x v="1"/>
    <d v="2019-05-09T00:00:00"/>
    <s v="Avg of 4 NM Projects"/>
    <n v="21"/>
    <n v="-0.13"/>
    <n v="-7.3033707865168538E-4"/>
    <n v="32.94"/>
    <n v="26.59"/>
    <n v="-3.4567000000000001E-3"/>
  </r>
  <r>
    <x v="8"/>
    <n v="9"/>
    <n v="2"/>
    <x v="1"/>
    <d v="2019-05-09T00:00:00"/>
    <s v="Avg of 4 NM Projects"/>
    <n v="22"/>
    <n v="0"/>
    <n v="0"/>
    <n v="26.63"/>
    <n v="20.2"/>
    <n v="0"/>
  </r>
  <r>
    <x v="8"/>
    <n v="9"/>
    <n v="2"/>
    <x v="1"/>
    <d v="2019-05-09T00:00:00"/>
    <s v="Avg of 4 NM Projects"/>
    <n v="23"/>
    <n v="-0.26"/>
    <n v="-1.4606741573033708E-3"/>
    <n v="21.8"/>
    <n v="23.47"/>
    <n v="-6.1021999999999995E-3"/>
  </r>
  <r>
    <x v="8"/>
    <n v="9"/>
    <n v="2"/>
    <x v="0"/>
    <d v="2019-05-09T00:00:00"/>
    <s v="Avg of 4 NM Projects"/>
    <n v="24"/>
    <n v="-0.13"/>
    <n v="-7.3033707865168538E-4"/>
    <n v="21.55"/>
    <n v="21.92"/>
    <n v="-2.8496000000000003E-3"/>
  </r>
  <r>
    <x v="8"/>
    <n v="10"/>
    <n v="3"/>
    <x v="0"/>
    <d v="2019-05-10T00:00:00"/>
    <s v="Avg of 4 NM Projects"/>
    <n v="1"/>
    <n v="0"/>
    <n v="0"/>
    <n v="17.73"/>
    <n v="20.41"/>
    <n v="0"/>
  </r>
  <r>
    <x v="8"/>
    <n v="10"/>
    <n v="3"/>
    <x v="0"/>
    <d v="2019-05-10T00:00:00"/>
    <s v="Avg of 4 NM Projects"/>
    <n v="2"/>
    <n v="-0.26"/>
    <n v="-1.4606741573033708E-3"/>
    <n v="16.11"/>
    <n v="16.89"/>
    <n v="-4.3914000000000002E-3"/>
  </r>
  <r>
    <x v="8"/>
    <n v="10"/>
    <n v="3"/>
    <x v="0"/>
    <d v="2019-05-10T00:00:00"/>
    <s v="Avg of 4 NM Projects"/>
    <n v="3"/>
    <n v="-0.13"/>
    <n v="-7.3033707865168538E-4"/>
    <n v="15.79"/>
    <n v="16.239999999999998"/>
    <n v="-2.1111999999999997E-3"/>
  </r>
  <r>
    <x v="8"/>
    <n v="10"/>
    <n v="3"/>
    <x v="0"/>
    <d v="2019-05-10T00:00:00"/>
    <s v="Avg of 4 NM Projects"/>
    <n v="4"/>
    <n v="-0.13"/>
    <n v="-7.3033707865168538E-4"/>
    <n v="15.92"/>
    <n v="16.16"/>
    <n v="-2.1007999999999999E-3"/>
  </r>
  <r>
    <x v="8"/>
    <n v="10"/>
    <n v="3"/>
    <x v="0"/>
    <d v="2019-05-10T00:00:00"/>
    <s v="Avg of 4 NM Projects"/>
    <n v="5"/>
    <n v="0"/>
    <n v="0"/>
    <n v="16.100000000000001"/>
    <n v="16.37"/>
    <n v="0"/>
  </r>
  <r>
    <x v="8"/>
    <n v="10"/>
    <n v="3"/>
    <x v="0"/>
    <d v="2019-05-10T00:00:00"/>
    <s v="Avg of 4 NM Projects"/>
    <n v="6"/>
    <n v="-0.13"/>
    <n v="-7.3033707865168538E-4"/>
    <n v="19.91"/>
    <n v="17.809999999999999"/>
    <n v="-2.3152999999999997E-3"/>
  </r>
  <r>
    <x v="8"/>
    <n v="10"/>
    <n v="3"/>
    <x v="0"/>
    <d v="2019-05-10T00:00:00"/>
    <s v="Avg of 4 NM Projects"/>
    <n v="7"/>
    <n v="5.4999999999999991"/>
    <n v="3.0898876404494378E-2"/>
    <n v="25.84"/>
    <n v="27.91"/>
    <n v="0.15350499999999997"/>
  </r>
  <r>
    <x v="8"/>
    <n v="10"/>
    <n v="3"/>
    <x v="1"/>
    <d v="2019-05-10T00:00:00"/>
    <s v="Avg of 4 NM Projects"/>
    <n v="8"/>
    <n v="28.42"/>
    <n v="0.15966292134831461"/>
    <n v="27.03"/>
    <n v="22.91"/>
    <n v="0.65110220000000008"/>
  </r>
  <r>
    <x v="8"/>
    <n v="10"/>
    <n v="3"/>
    <x v="1"/>
    <d v="2019-05-10T00:00:00"/>
    <s v="Avg of 4 NM Projects"/>
    <n v="9"/>
    <n v="53.765000000000001"/>
    <n v="0.3020505617977528"/>
    <n v="26.64"/>
    <n v="27.81"/>
    <n v="1.4952046499999998"/>
  </r>
  <r>
    <x v="8"/>
    <n v="10"/>
    <n v="3"/>
    <x v="1"/>
    <d v="2019-05-10T00:00:00"/>
    <s v="Avg of 4 NM Projects"/>
    <n v="10"/>
    <n v="68.87"/>
    <n v="0.38691011235955058"/>
    <n v="29.06"/>
    <n v="23.95"/>
    <n v="1.6494365"/>
  </r>
  <r>
    <x v="8"/>
    <n v="10"/>
    <n v="3"/>
    <x v="1"/>
    <d v="2019-05-10T00:00:00"/>
    <s v="Avg of 4 NM Projects"/>
    <n v="11"/>
    <n v="71.295000000000002"/>
    <n v="0.40053370786516856"/>
    <n v="30.41"/>
    <n v="26.18"/>
    <n v="1.8665031000000001"/>
  </r>
  <r>
    <x v="8"/>
    <n v="10"/>
    <n v="3"/>
    <x v="1"/>
    <d v="2019-05-10T00:00:00"/>
    <s v="Avg of 4 NM Projects"/>
    <n v="12"/>
    <n v="65.02"/>
    <n v="0.36528089887640447"/>
    <n v="30.37"/>
    <n v="31.73"/>
    <n v="2.0630845999999998"/>
  </r>
  <r>
    <x v="8"/>
    <n v="10"/>
    <n v="3"/>
    <x v="1"/>
    <d v="2019-05-10T00:00:00"/>
    <s v="Avg of 4 NM Projects"/>
    <n v="13"/>
    <n v="30.845000000000002"/>
    <n v="0.17328651685393259"/>
    <n v="26.26"/>
    <n v="32.43"/>
    <n v="1.00030335"/>
  </r>
  <r>
    <x v="8"/>
    <n v="10"/>
    <n v="3"/>
    <x v="1"/>
    <d v="2019-05-10T00:00:00"/>
    <s v="Avg of 4 NM Projects"/>
    <n v="14"/>
    <n v="29.189999999999998"/>
    <n v="0.16398876404494381"/>
    <n v="26.01"/>
    <n v="32.799999999999997"/>
    <n v="0.95743199999999984"/>
  </r>
  <r>
    <x v="8"/>
    <n v="10"/>
    <n v="3"/>
    <x v="1"/>
    <d v="2019-05-10T00:00:00"/>
    <s v="Avg of 4 NM Projects"/>
    <n v="15"/>
    <n v="29.06"/>
    <n v="0.16325842696629211"/>
    <n v="25.84"/>
    <n v="32.61"/>
    <n v="0.94764659999999989"/>
  </r>
  <r>
    <x v="8"/>
    <n v="10"/>
    <n v="3"/>
    <x v="1"/>
    <d v="2019-05-10T00:00:00"/>
    <s v="Avg of 4 NM Projects"/>
    <n v="16"/>
    <n v="30.855000000000004"/>
    <n v="0.17334269662921351"/>
    <n v="25"/>
    <n v="30.58"/>
    <n v="0.94354590000000005"/>
  </r>
  <r>
    <x v="8"/>
    <n v="10"/>
    <n v="3"/>
    <x v="1"/>
    <d v="2019-05-10T00:00:00"/>
    <s v="Avg of 4 NM Projects"/>
    <n v="17"/>
    <n v="28.8"/>
    <n v="0.16179775280898878"/>
    <n v="27.67"/>
    <n v="25.16"/>
    <n v="0.72460800000000003"/>
  </r>
  <r>
    <x v="8"/>
    <n v="10"/>
    <n v="3"/>
    <x v="1"/>
    <d v="2019-05-10T00:00:00"/>
    <s v="Avg of 4 NM Projects"/>
    <n v="18"/>
    <n v="17.025000000000002"/>
    <n v="9.5646067415730354E-2"/>
    <n v="26.74"/>
    <n v="31.72"/>
    <n v="0.54003299999999999"/>
  </r>
  <r>
    <x v="8"/>
    <n v="10"/>
    <n v="3"/>
    <x v="1"/>
    <d v="2019-05-10T00:00:00"/>
    <s v="Avg of 4 NM Projects"/>
    <n v="19"/>
    <n v="9.86"/>
    <n v="5.5393258426966289E-2"/>
    <n v="28.04"/>
    <n v="26.97"/>
    <n v="0.2659242"/>
  </r>
  <r>
    <x v="8"/>
    <n v="10"/>
    <n v="3"/>
    <x v="1"/>
    <d v="2019-05-10T00:00:00"/>
    <s v="Avg of 4 NM Projects"/>
    <n v="20"/>
    <n v="1.7949999999999999"/>
    <n v="1.0084269662921348E-2"/>
    <n v="28.3"/>
    <n v="23.07"/>
    <n v="4.141065E-2"/>
  </r>
  <r>
    <x v="8"/>
    <n v="10"/>
    <n v="3"/>
    <x v="1"/>
    <d v="2019-05-10T00:00:00"/>
    <s v="Avg of 4 NM Projects"/>
    <n v="21"/>
    <n v="-0.39"/>
    <n v="-2.1910112359550564E-3"/>
    <n v="27.85"/>
    <n v="37.880000000000003"/>
    <n v="-1.47732E-2"/>
  </r>
  <r>
    <x v="8"/>
    <n v="10"/>
    <n v="3"/>
    <x v="1"/>
    <d v="2019-05-10T00:00:00"/>
    <s v="Avg of 4 NM Projects"/>
    <n v="22"/>
    <n v="-0.13"/>
    <n v="-7.3033707865168538E-4"/>
    <n v="24.21"/>
    <n v="32.76"/>
    <n v="-4.2588000000000001E-3"/>
  </r>
  <r>
    <x v="8"/>
    <n v="10"/>
    <n v="3"/>
    <x v="1"/>
    <d v="2019-05-10T00:00:00"/>
    <s v="Avg of 4 NM Projects"/>
    <n v="23"/>
    <n v="-0.13"/>
    <n v="-7.3033707865168538E-4"/>
    <n v="22.65"/>
    <n v="30.28"/>
    <n v="-3.9364000000000005E-3"/>
  </r>
  <r>
    <x v="8"/>
    <n v="10"/>
    <n v="3"/>
    <x v="0"/>
    <d v="2019-05-10T00:00:00"/>
    <s v="Avg of 4 NM Projects"/>
    <n v="24"/>
    <n v="0"/>
    <n v="0"/>
    <n v="20.79"/>
    <n v="25.94"/>
    <n v="0"/>
  </r>
  <r>
    <x v="8"/>
    <n v="11"/>
    <n v="4"/>
    <x v="0"/>
    <d v="2019-05-11T00:00:00"/>
    <s v="Avg of 4 NM Projects"/>
    <n v="1"/>
    <n v="-0.39"/>
    <n v="-2.1910112359550564E-3"/>
    <n v="22.9"/>
    <n v="30.1"/>
    <n v="-1.1739000000000001E-2"/>
  </r>
  <r>
    <x v="8"/>
    <n v="11"/>
    <n v="4"/>
    <x v="0"/>
    <d v="2019-05-11T00:00:00"/>
    <s v="Avg of 4 NM Projects"/>
    <n v="2"/>
    <n v="0"/>
    <n v="0"/>
    <n v="18.7"/>
    <n v="18.3"/>
    <n v="0"/>
  </r>
  <r>
    <x v="8"/>
    <n v="11"/>
    <n v="4"/>
    <x v="0"/>
    <d v="2019-05-11T00:00:00"/>
    <s v="Avg of 4 NM Projects"/>
    <n v="3"/>
    <n v="0"/>
    <n v="0"/>
    <n v="17.399999999999999"/>
    <n v="17.600000000000001"/>
    <n v="0"/>
  </r>
  <r>
    <x v="8"/>
    <n v="11"/>
    <n v="4"/>
    <x v="0"/>
    <d v="2019-05-11T00:00:00"/>
    <s v="Avg of 4 NM Projects"/>
    <n v="4"/>
    <n v="-0.13"/>
    <n v="-7.3033707865168538E-4"/>
    <n v="17.399999999999999"/>
    <n v="19.12"/>
    <n v="-2.4856000000000001E-3"/>
  </r>
  <r>
    <x v="8"/>
    <n v="11"/>
    <n v="4"/>
    <x v="0"/>
    <d v="2019-05-11T00:00:00"/>
    <s v="Avg of 4 NM Projects"/>
    <n v="5"/>
    <n v="-0.13"/>
    <n v="-7.3033707865168538E-4"/>
    <n v="16.89"/>
    <n v="20.190000000000001"/>
    <n v="-2.6247000000000002E-3"/>
  </r>
  <r>
    <x v="8"/>
    <n v="11"/>
    <n v="4"/>
    <x v="0"/>
    <d v="2019-05-11T00:00:00"/>
    <s v="Avg of 4 NM Projects"/>
    <n v="6"/>
    <n v="-5.0000000000000044E-3"/>
    <n v="-2.8089887640449463E-5"/>
    <n v="19.04"/>
    <n v="19.57"/>
    <n v="-9.7850000000000088E-5"/>
  </r>
  <r>
    <x v="8"/>
    <n v="11"/>
    <n v="4"/>
    <x v="0"/>
    <d v="2019-05-11T00:00:00"/>
    <s v="Avg of 4 NM Projects"/>
    <n v="7"/>
    <n v="9.6000000000000014"/>
    <n v="5.393258426966293E-2"/>
    <n v="16.48"/>
    <n v="17.809999999999999"/>
    <n v="0.17097599999999999"/>
  </r>
  <r>
    <x v="8"/>
    <n v="11"/>
    <n v="4"/>
    <x v="1"/>
    <d v="2019-05-11T00:00:00"/>
    <s v="Avg of 4 NM Projects"/>
    <n v="8"/>
    <n v="33.67"/>
    <n v="0.18915730337078654"/>
    <n v="21.06"/>
    <n v="30.96"/>
    <n v="1.0424232000000002"/>
  </r>
  <r>
    <x v="8"/>
    <n v="11"/>
    <n v="4"/>
    <x v="1"/>
    <d v="2019-05-11T00:00:00"/>
    <s v="Avg of 4 NM Projects"/>
    <n v="9"/>
    <n v="81.275000000000006"/>
    <n v="0.45660112359550564"/>
    <n v="22.53"/>
    <n v="25.35"/>
    <n v="2.0603212500000003"/>
  </r>
  <r>
    <x v="8"/>
    <n v="11"/>
    <n v="4"/>
    <x v="1"/>
    <d v="2019-05-11T00:00:00"/>
    <s v="Avg of 4 NM Projects"/>
    <n v="10"/>
    <n v="98.175000000000011"/>
    <n v="0.55154494382022479"/>
    <n v="22.27"/>
    <n v="16.47"/>
    <n v="1.6169422500000001"/>
  </r>
  <r>
    <x v="8"/>
    <n v="11"/>
    <n v="4"/>
    <x v="1"/>
    <d v="2019-05-11T00:00:00"/>
    <s v="Avg of 4 NM Projects"/>
    <n v="11"/>
    <n v="122.88"/>
    <n v="0.69033707865168537"/>
    <n v="22.37"/>
    <n v="14.81"/>
    <n v="1.8198527999999998"/>
  </r>
  <r>
    <x v="8"/>
    <n v="11"/>
    <n v="4"/>
    <x v="1"/>
    <d v="2019-05-11T00:00:00"/>
    <s v="Avg of 4 NM Projects"/>
    <n v="12"/>
    <n v="114.94500000000001"/>
    <n v="0.64575842696629215"/>
    <n v="21.75"/>
    <n v="14.46"/>
    <n v="1.6621047"/>
  </r>
  <r>
    <x v="8"/>
    <n v="11"/>
    <n v="4"/>
    <x v="1"/>
    <d v="2019-05-11T00:00:00"/>
    <s v="Avg of 4 NM Projects"/>
    <n v="13"/>
    <n v="123.00999999999999"/>
    <n v="0.69106741573033703"/>
    <n v="21.2"/>
    <n v="11.69"/>
    <n v="1.4379868999999998"/>
  </r>
  <r>
    <x v="8"/>
    <n v="11"/>
    <n v="4"/>
    <x v="1"/>
    <d v="2019-05-11T00:00:00"/>
    <s v="Avg of 4 NM Projects"/>
    <n v="14"/>
    <n v="122.11000000000001"/>
    <n v="0.68601123595505631"/>
    <n v="20.14"/>
    <n v="3.79"/>
    <n v="0.46279690000000007"/>
  </r>
  <r>
    <x v="8"/>
    <n v="11"/>
    <n v="4"/>
    <x v="1"/>
    <d v="2019-05-11T00:00:00"/>
    <s v="Avg of 4 NM Projects"/>
    <n v="15"/>
    <n v="114.30499999999999"/>
    <n v="0.64216292134831454"/>
    <n v="20.13"/>
    <n v="-10.33"/>
    <n v="-1.1807706499999999"/>
  </r>
  <r>
    <x v="8"/>
    <n v="11"/>
    <n v="4"/>
    <x v="1"/>
    <d v="2019-05-11T00:00:00"/>
    <s v="Avg of 4 NM Projects"/>
    <n v="16"/>
    <n v="104.065"/>
    <n v="0.58463483146067419"/>
    <n v="21.36"/>
    <n v="3.03"/>
    <n v="0.31531694999999998"/>
  </r>
  <r>
    <x v="8"/>
    <n v="11"/>
    <n v="4"/>
    <x v="1"/>
    <d v="2019-05-11T00:00:00"/>
    <s v="Avg of 4 NM Projects"/>
    <n v="17"/>
    <n v="74.875"/>
    <n v="0.42064606741573035"/>
    <n v="21.58"/>
    <n v="10.42"/>
    <n v="0.78019749999999999"/>
  </r>
  <r>
    <x v="8"/>
    <n v="11"/>
    <n v="4"/>
    <x v="1"/>
    <d v="2019-05-11T00:00:00"/>
    <s v="Avg of 4 NM Projects"/>
    <n v="18"/>
    <n v="50.174999999999997"/>
    <n v="0.28188202247191008"/>
    <n v="22.82"/>
    <n v="16.190000000000001"/>
    <n v="0.81233325000000001"/>
  </r>
  <r>
    <x v="8"/>
    <n v="11"/>
    <n v="4"/>
    <x v="1"/>
    <d v="2019-05-11T00:00:00"/>
    <s v="Avg of 4 NM Projects"/>
    <n v="19"/>
    <n v="24.32"/>
    <n v="0.13662921348314608"/>
    <n v="24.92"/>
    <n v="24.57"/>
    <n v="0.59754240000000003"/>
  </r>
  <r>
    <x v="8"/>
    <n v="11"/>
    <n v="4"/>
    <x v="1"/>
    <d v="2019-05-11T00:00:00"/>
    <s v="Avg of 4 NM Projects"/>
    <n v="20"/>
    <n v="5.5"/>
    <n v="3.0898876404494381E-2"/>
    <n v="26.22"/>
    <n v="27.97"/>
    <n v="0.15383499999999997"/>
  </r>
  <r>
    <x v="8"/>
    <n v="11"/>
    <n v="4"/>
    <x v="1"/>
    <d v="2019-05-11T00:00:00"/>
    <s v="Avg of 4 NM Projects"/>
    <n v="21"/>
    <n v="-0.13"/>
    <n v="-7.3033707865168538E-4"/>
    <n v="26.83"/>
    <n v="26.81"/>
    <n v="-3.4853000000000002E-3"/>
  </r>
  <r>
    <x v="8"/>
    <n v="11"/>
    <n v="4"/>
    <x v="1"/>
    <d v="2019-05-11T00:00:00"/>
    <s v="Avg of 4 NM Projects"/>
    <n v="22"/>
    <n v="0"/>
    <n v="0"/>
    <n v="22.1"/>
    <n v="25.98"/>
    <n v="0"/>
  </r>
  <r>
    <x v="8"/>
    <n v="11"/>
    <n v="4"/>
    <x v="1"/>
    <d v="2019-05-11T00:00:00"/>
    <s v="Avg of 4 NM Projects"/>
    <n v="23"/>
    <n v="-0.26"/>
    <n v="-1.4606741573033708E-3"/>
    <n v="21.07"/>
    <n v="20.82"/>
    <n v="-5.4132000000000008E-3"/>
  </r>
  <r>
    <x v="8"/>
    <n v="11"/>
    <n v="4"/>
    <x v="0"/>
    <d v="2019-05-11T00:00:00"/>
    <s v="Avg of 4 NM Projects"/>
    <n v="24"/>
    <n v="-0.26"/>
    <n v="-1.4606741573033708E-3"/>
    <n v="18.09"/>
    <n v="16.09"/>
    <n v="-4.1833999999999994E-3"/>
  </r>
  <r>
    <x v="8"/>
    <n v="12"/>
    <n v="5"/>
    <x v="0"/>
    <d v="2019-05-12T00:00:00"/>
    <s v="Avg of 4 NM Projects"/>
    <n v="1"/>
    <n v="0"/>
    <n v="0"/>
    <n v="20.88"/>
    <n v="15.7"/>
    <n v="0"/>
  </r>
  <r>
    <x v="8"/>
    <n v="12"/>
    <n v="5"/>
    <x v="0"/>
    <d v="2019-05-12T00:00:00"/>
    <s v="Avg of 4 NM Projects"/>
    <n v="2"/>
    <n v="0"/>
    <n v="0"/>
    <n v="17.23"/>
    <n v="14.84"/>
    <n v="0"/>
  </r>
  <r>
    <x v="8"/>
    <n v="12"/>
    <n v="5"/>
    <x v="0"/>
    <d v="2019-05-12T00:00:00"/>
    <s v="Avg of 4 NM Projects"/>
    <n v="3"/>
    <n v="-0.13"/>
    <n v="-7.3033707865168538E-4"/>
    <n v="16.86"/>
    <n v="15.67"/>
    <n v="-2.0371E-3"/>
  </r>
  <r>
    <x v="8"/>
    <n v="12"/>
    <n v="5"/>
    <x v="0"/>
    <d v="2019-05-12T00:00:00"/>
    <s v="Avg of 4 NM Projects"/>
    <n v="4"/>
    <n v="-0.26"/>
    <n v="-1.4606741573033708E-3"/>
    <n v="15.95"/>
    <n v="15.81"/>
    <n v="-4.1106000000000007E-3"/>
  </r>
  <r>
    <x v="8"/>
    <n v="12"/>
    <n v="5"/>
    <x v="0"/>
    <d v="2019-05-12T00:00:00"/>
    <s v="Avg of 4 NM Projects"/>
    <n v="5"/>
    <n v="-0.13"/>
    <n v="-7.3033707865168538E-4"/>
    <n v="16.43"/>
    <n v="16.22"/>
    <n v="-2.1086E-3"/>
  </r>
  <r>
    <x v="8"/>
    <n v="12"/>
    <n v="5"/>
    <x v="0"/>
    <d v="2019-05-12T00:00:00"/>
    <s v="Avg of 4 NM Projects"/>
    <n v="6"/>
    <n v="0"/>
    <n v="0"/>
    <n v="16.07"/>
    <n v="17.25"/>
    <n v="0"/>
  </r>
  <r>
    <x v="8"/>
    <n v="12"/>
    <n v="5"/>
    <x v="0"/>
    <d v="2019-05-12T00:00:00"/>
    <s v="Avg of 4 NM Projects"/>
    <n v="7"/>
    <n v="11.904999999999999"/>
    <n v="6.6882022471910108E-2"/>
    <n v="17.309999999999999"/>
    <n v="16.98"/>
    <n v="0.20214689999999999"/>
  </r>
  <r>
    <x v="8"/>
    <n v="12"/>
    <n v="5"/>
    <x v="1"/>
    <d v="2019-05-12T00:00:00"/>
    <s v="Avg of 4 NM Projects"/>
    <n v="8"/>
    <n v="41.604999999999997"/>
    <n v="0.23373595505617975"/>
    <n v="20.5"/>
    <n v="17.28"/>
    <n v="0.71893439999999997"/>
  </r>
  <r>
    <x v="8"/>
    <n v="12"/>
    <n v="5"/>
    <x v="1"/>
    <d v="2019-05-12T00:00:00"/>
    <s v="Avg of 4 NM Projects"/>
    <n v="9"/>
    <n v="76.550000000000011"/>
    <n v="0.43005617977528099"/>
    <n v="21.8"/>
    <n v="16.55"/>
    <n v="1.2669025"/>
  </r>
  <r>
    <x v="8"/>
    <n v="12"/>
    <n v="5"/>
    <x v="1"/>
    <d v="2019-05-12T00:00:00"/>
    <s v="Avg of 4 NM Projects"/>
    <n v="10"/>
    <n v="103.80500000000001"/>
    <n v="0.58317415730337085"/>
    <n v="22.58"/>
    <n v="17.41"/>
    <n v="1.8072450500000001"/>
  </r>
  <r>
    <x v="8"/>
    <n v="12"/>
    <n v="5"/>
    <x v="1"/>
    <d v="2019-05-12T00:00:00"/>
    <s v="Avg of 4 NM Projects"/>
    <n v="11"/>
    <n v="118.66"/>
    <n v="0.66662921348314608"/>
    <n v="26.46"/>
    <n v="35.799999999999997"/>
    <n v="4.2480279999999997"/>
  </r>
  <r>
    <x v="8"/>
    <n v="12"/>
    <n v="5"/>
    <x v="1"/>
    <d v="2019-05-12T00:00:00"/>
    <s v="Avg of 4 NM Projects"/>
    <n v="12"/>
    <n v="123.01"/>
    <n v="0.69106741573033714"/>
    <n v="26"/>
    <n v="21.59"/>
    <n v="2.6557859000000001"/>
  </r>
  <r>
    <x v="8"/>
    <n v="12"/>
    <n v="5"/>
    <x v="1"/>
    <d v="2019-05-12T00:00:00"/>
    <s v="Avg of 4 NM Projects"/>
    <n v="13"/>
    <n v="126.20999999999998"/>
    <n v="0.70904494382022465"/>
    <n v="23.99"/>
    <n v="21.89"/>
    <n v="2.7627368999999993"/>
  </r>
  <r>
    <x v="8"/>
    <n v="12"/>
    <n v="5"/>
    <x v="1"/>
    <d v="2019-05-12T00:00:00"/>
    <s v="Avg of 4 NM Projects"/>
    <n v="14"/>
    <n v="128.38499999999999"/>
    <n v="0.72126404494382013"/>
    <n v="23.93"/>
    <n v="21.83"/>
    <n v="2.8026445499999997"/>
  </r>
  <r>
    <x v="8"/>
    <n v="12"/>
    <n v="5"/>
    <x v="1"/>
    <d v="2019-05-12T00:00:00"/>
    <s v="Avg of 4 NM Projects"/>
    <n v="15"/>
    <n v="118.66499999999999"/>
    <n v="0.66665730337078644"/>
    <n v="23.44"/>
    <n v="20.34"/>
    <n v="2.4136460999999998"/>
  </r>
  <r>
    <x v="8"/>
    <n v="12"/>
    <n v="5"/>
    <x v="1"/>
    <d v="2019-05-12T00:00:00"/>
    <s v="Avg of 4 NM Projects"/>
    <n v="16"/>
    <n v="98.56"/>
    <n v="0.55370786516853931"/>
    <n v="23.92"/>
    <n v="21.87"/>
    <n v="2.1555072000000002"/>
  </r>
  <r>
    <x v="8"/>
    <n v="12"/>
    <n v="5"/>
    <x v="1"/>
    <d v="2019-05-12T00:00:00"/>
    <s v="Avg of 4 NM Projects"/>
    <n v="17"/>
    <n v="73.724999999999994"/>
    <n v="0.41418539325842696"/>
    <n v="22.52"/>
    <n v="32.520000000000003"/>
    <n v="2.3975370000000003"/>
  </r>
  <r>
    <x v="8"/>
    <n v="12"/>
    <n v="5"/>
    <x v="1"/>
    <d v="2019-05-12T00:00:00"/>
    <s v="Avg of 4 NM Projects"/>
    <n v="18"/>
    <n v="53.120000000000005"/>
    <n v="0.29842696629213483"/>
    <n v="26.04"/>
    <n v="40.619999999999997"/>
    <n v="2.1577343999999998"/>
  </r>
  <r>
    <x v="8"/>
    <n v="12"/>
    <n v="5"/>
    <x v="1"/>
    <d v="2019-05-12T00:00:00"/>
    <s v="Avg of 4 NM Projects"/>
    <n v="19"/>
    <n v="32.630000000000003"/>
    <n v="0.18331460674157304"/>
    <n v="28.25"/>
    <n v="35.53"/>
    <n v="1.1593439000000001"/>
  </r>
  <r>
    <x v="8"/>
    <n v="12"/>
    <n v="5"/>
    <x v="1"/>
    <d v="2019-05-12T00:00:00"/>
    <s v="Avg of 4 NM Projects"/>
    <n v="20"/>
    <n v="7.8149999999999995"/>
    <n v="4.3904494382022471E-2"/>
    <n v="32.35"/>
    <n v="31.74"/>
    <n v="0.24804809999999997"/>
  </r>
  <r>
    <x v="8"/>
    <n v="12"/>
    <n v="5"/>
    <x v="1"/>
    <d v="2019-05-12T00:00:00"/>
    <s v="Avg of 4 NM Projects"/>
    <n v="21"/>
    <n v="-0.13"/>
    <n v="-7.3033707865168538E-4"/>
    <n v="34.53"/>
    <n v="32.409999999999997"/>
    <n v="-4.2132999999999997E-3"/>
  </r>
  <r>
    <x v="8"/>
    <n v="12"/>
    <n v="5"/>
    <x v="1"/>
    <d v="2019-05-12T00:00:00"/>
    <s v="Avg of 4 NM Projects"/>
    <n v="22"/>
    <n v="0"/>
    <n v="0"/>
    <n v="24.44"/>
    <n v="26.35"/>
    <n v="0"/>
  </r>
  <r>
    <x v="8"/>
    <n v="12"/>
    <n v="5"/>
    <x v="1"/>
    <d v="2019-05-12T00:00:00"/>
    <s v="Avg of 4 NM Projects"/>
    <n v="23"/>
    <n v="0"/>
    <n v="0"/>
    <n v="22.5"/>
    <n v="20.29"/>
    <n v="0"/>
  </r>
  <r>
    <x v="8"/>
    <n v="12"/>
    <n v="5"/>
    <x v="0"/>
    <d v="2019-05-12T00:00:00"/>
    <s v="Avg of 4 NM Projects"/>
    <n v="24"/>
    <n v="0"/>
    <n v="0"/>
    <n v="21.7"/>
    <n v="21.95"/>
    <n v="0"/>
  </r>
  <r>
    <x v="8"/>
    <n v="13"/>
    <n v="6"/>
    <x v="0"/>
    <d v="2019-05-13T00:00:00"/>
    <s v="Avg of 4 NM Projects"/>
    <n v="1"/>
    <n v="-0.26"/>
    <n v="-1.4606741573033708E-3"/>
    <n v="17.28"/>
    <n v="17.07"/>
    <n v="-4.4381999999999998E-3"/>
  </r>
  <r>
    <x v="8"/>
    <n v="13"/>
    <n v="6"/>
    <x v="0"/>
    <d v="2019-05-13T00:00:00"/>
    <s v="Avg of 4 NM Projects"/>
    <n v="2"/>
    <n v="-0.13"/>
    <n v="-7.3033707865168538E-4"/>
    <n v="16.37"/>
    <n v="16.84"/>
    <n v="-2.1892000000000001E-3"/>
  </r>
  <r>
    <x v="8"/>
    <n v="13"/>
    <n v="6"/>
    <x v="0"/>
    <d v="2019-05-13T00:00:00"/>
    <s v="Avg of 4 NM Projects"/>
    <n v="3"/>
    <n v="-0.13"/>
    <n v="-7.3033707865168538E-4"/>
    <n v="15.92"/>
    <n v="15.98"/>
    <n v="-2.0774000000000001E-3"/>
  </r>
  <r>
    <x v="8"/>
    <n v="13"/>
    <n v="6"/>
    <x v="0"/>
    <d v="2019-05-13T00:00:00"/>
    <s v="Avg of 4 NM Projects"/>
    <n v="4"/>
    <n v="0"/>
    <n v="0"/>
    <n v="16.14"/>
    <n v="16.309999999999999"/>
    <n v="0"/>
  </r>
  <r>
    <x v="8"/>
    <n v="13"/>
    <n v="6"/>
    <x v="0"/>
    <d v="2019-05-13T00:00:00"/>
    <s v="Avg of 4 NM Projects"/>
    <n v="5"/>
    <n v="-0.13"/>
    <n v="-7.3033707865168538E-4"/>
    <n v="16.38"/>
    <n v="16.75"/>
    <n v="-2.1775000000000002E-3"/>
  </r>
  <r>
    <x v="8"/>
    <n v="13"/>
    <n v="6"/>
    <x v="0"/>
    <d v="2019-05-13T00:00:00"/>
    <s v="Avg of 4 NM Projects"/>
    <n v="6"/>
    <n v="0.125"/>
    <n v="7.0224719101123594E-4"/>
    <n v="20.96"/>
    <n v="19.55"/>
    <n v="2.4437500000000002E-3"/>
  </r>
  <r>
    <x v="8"/>
    <n v="13"/>
    <n v="6"/>
    <x v="0"/>
    <d v="2019-05-13T00:00:00"/>
    <s v="Avg of 4 NM Projects"/>
    <n v="7"/>
    <n v="12.030000000000001"/>
    <n v="6.7584269662921359E-2"/>
    <n v="23.65"/>
    <n v="19.89"/>
    <n v="0.23927670000000004"/>
  </r>
  <r>
    <x v="8"/>
    <n v="13"/>
    <n v="6"/>
    <x v="1"/>
    <d v="2019-05-13T00:00:00"/>
    <s v="Avg of 4 NM Projects"/>
    <n v="8"/>
    <n v="42.76"/>
    <n v="0.24022471910112358"/>
    <n v="31"/>
    <n v="23.3"/>
    <n v="0.99630799999999997"/>
  </r>
  <r>
    <x v="8"/>
    <n v="13"/>
    <n v="6"/>
    <x v="1"/>
    <d v="2019-05-13T00:00:00"/>
    <s v="Avg of 4 NM Projects"/>
    <n v="9"/>
    <n v="85.38"/>
    <n v="0.47966292134831456"/>
    <n v="31"/>
    <n v="22.82"/>
    <n v="1.9483716"/>
  </r>
  <r>
    <x v="8"/>
    <n v="13"/>
    <n v="6"/>
    <x v="1"/>
    <d v="2019-05-13T00:00:00"/>
    <s v="Avg of 4 NM Projects"/>
    <n v="10"/>
    <n v="109.05"/>
    <n v="0.61264044943820228"/>
    <n v="31.17"/>
    <n v="23.04"/>
    <n v="2.5125119999999996"/>
  </r>
  <r>
    <x v="8"/>
    <n v="13"/>
    <n v="6"/>
    <x v="1"/>
    <d v="2019-05-13T00:00:00"/>
    <s v="Avg of 4 NM Projects"/>
    <n v="11"/>
    <n v="112.12499999999999"/>
    <n v="0.62991573033707859"/>
    <n v="30.84"/>
    <n v="21.99"/>
    <n v="2.4656287499999996"/>
  </r>
  <r>
    <x v="8"/>
    <n v="13"/>
    <n v="6"/>
    <x v="1"/>
    <d v="2019-05-13T00:00:00"/>
    <s v="Avg of 4 NM Projects"/>
    <n v="12"/>
    <n v="128"/>
    <n v="0.7191011235955056"/>
    <n v="31"/>
    <n v="21.2"/>
    <n v="2.7136"/>
  </r>
  <r>
    <x v="8"/>
    <n v="13"/>
    <n v="6"/>
    <x v="1"/>
    <d v="2019-05-13T00:00:00"/>
    <s v="Avg of 4 NM Projects"/>
    <n v="13"/>
    <n v="130.81"/>
    <n v="0.73488764044943822"/>
    <n v="27.5"/>
    <n v="20.99"/>
    <n v="2.7457018999999998"/>
  </r>
  <r>
    <x v="8"/>
    <n v="13"/>
    <n v="6"/>
    <x v="1"/>
    <d v="2019-05-13T00:00:00"/>
    <s v="Avg of 4 NM Projects"/>
    <n v="14"/>
    <n v="109.31"/>
    <n v="0.61410112359550562"/>
    <n v="26.5"/>
    <n v="21.21"/>
    <n v="2.3184651000000005"/>
  </r>
  <r>
    <x v="8"/>
    <n v="13"/>
    <n v="6"/>
    <x v="1"/>
    <d v="2019-05-13T00:00:00"/>
    <s v="Avg of 4 NM Projects"/>
    <n v="15"/>
    <n v="107.39499999999998"/>
    <n v="0.60334269662921336"/>
    <n v="26.5"/>
    <n v="21.11"/>
    <n v="2.2671084499999998"/>
  </r>
  <r>
    <x v="8"/>
    <n v="13"/>
    <n v="6"/>
    <x v="1"/>
    <d v="2019-05-13T00:00:00"/>
    <s v="Avg of 4 NM Projects"/>
    <n v="16"/>
    <n v="88.58"/>
    <n v="0.49764044943820224"/>
    <n v="27.5"/>
    <n v="23.49"/>
    <n v="2.0807441999999998"/>
  </r>
  <r>
    <x v="8"/>
    <n v="13"/>
    <n v="6"/>
    <x v="1"/>
    <d v="2019-05-13T00:00:00"/>
    <s v="Avg of 4 NM Projects"/>
    <n v="17"/>
    <n v="62.084999999999994"/>
    <n v="0.34879213483146065"/>
    <n v="29.93"/>
    <n v="31.27"/>
    <n v="1.9413979499999998"/>
  </r>
  <r>
    <x v="8"/>
    <n v="13"/>
    <n v="6"/>
    <x v="1"/>
    <d v="2019-05-13T00:00:00"/>
    <s v="Avg of 4 NM Projects"/>
    <n v="18"/>
    <n v="46.595000000000006"/>
    <n v="0.26176966292134835"/>
    <n v="32.590000000000003"/>
    <n v="31.95"/>
    <n v="1.48871025"/>
  </r>
  <r>
    <x v="8"/>
    <n v="13"/>
    <n v="6"/>
    <x v="1"/>
    <d v="2019-05-13T00:00:00"/>
    <s v="Avg of 4 NM Projects"/>
    <n v="19"/>
    <n v="19.975000000000001"/>
    <n v="0.11221910112359551"/>
    <n v="35.200000000000003"/>
    <n v="33.31"/>
    <n v="0.66536725000000008"/>
  </r>
  <r>
    <x v="8"/>
    <n v="13"/>
    <n v="6"/>
    <x v="1"/>
    <d v="2019-05-13T00:00:00"/>
    <s v="Avg of 4 NM Projects"/>
    <n v="20"/>
    <n v="3.8449999999999998"/>
    <n v="2.1601123595505617E-2"/>
    <n v="35.840000000000003"/>
    <n v="31.6"/>
    <n v="0.121502"/>
  </r>
  <r>
    <x v="8"/>
    <n v="13"/>
    <n v="6"/>
    <x v="1"/>
    <d v="2019-05-13T00:00:00"/>
    <s v="Avg of 4 NM Projects"/>
    <n v="21"/>
    <n v="-0.26"/>
    <n v="-1.4606741573033708E-3"/>
    <n v="35.89"/>
    <n v="27.17"/>
    <n v="-7.0642000000000005E-3"/>
  </r>
  <r>
    <x v="8"/>
    <n v="13"/>
    <n v="6"/>
    <x v="1"/>
    <d v="2019-05-13T00:00:00"/>
    <s v="Avg of 4 NM Projects"/>
    <n v="22"/>
    <n v="-0.13"/>
    <n v="-7.3033707865168538E-4"/>
    <n v="28.6"/>
    <n v="27.69"/>
    <n v="-3.5997000000000004E-3"/>
  </r>
  <r>
    <x v="8"/>
    <n v="13"/>
    <n v="6"/>
    <x v="1"/>
    <d v="2019-05-13T00:00:00"/>
    <s v="Avg of 4 NM Projects"/>
    <n v="23"/>
    <n v="0"/>
    <n v="0"/>
    <n v="23.16"/>
    <n v="21.8"/>
    <n v="0"/>
  </r>
  <r>
    <x v="8"/>
    <n v="13"/>
    <n v="6"/>
    <x v="0"/>
    <d v="2019-05-13T00:00:00"/>
    <s v="Avg of 4 NM Projects"/>
    <n v="24"/>
    <n v="-0.13"/>
    <n v="-7.3033707865168538E-4"/>
    <n v="22.54"/>
    <n v="27.06"/>
    <n v="-3.5177999999999997E-3"/>
  </r>
  <r>
    <x v="8"/>
    <n v="14"/>
    <n v="7"/>
    <x v="0"/>
    <d v="2019-05-14T00:00:00"/>
    <s v="Avg of 4 NM Projects"/>
    <n v="1"/>
    <n v="0"/>
    <n v="0"/>
    <n v="22.02"/>
    <n v="21.53"/>
    <n v="0"/>
  </r>
  <r>
    <x v="8"/>
    <n v="14"/>
    <n v="7"/>
    <x v="0"/>
    <d v="2019-05-14T00:00:00"/>
    <s v="Avg of 4 NM Projects"/>
    <n v="2"/>
    <n v="-0.26"/>
    <n v="-1.4606741573033708E-3"/>
    <n v="21.67"/>
    <n v="18.809999999999999"/>
    <n v="-4.8906000000000002E-3"/>
  </r>
  <r>
    <x v="8"/>
    <n v="14"/>
    <n v="7"/>
    <x v="0"/>
    <d v="2019-05-14T00:00:00"/>
    <s v="Avg of 4 NM Projects"/>
    <n v="3"/>
    <n v="-0.13"/>
    <n v="-7.3033707865168538E-4"/>
    <n v="21.3"/>
    <n v="18.91"/>
    <n v="-2.4583000000000001E-3"/>
  </r>
  <r>
    <x v="8"/>
    <n v="14"/>
    <n v="7"/>
    <x v="0"/>
    <d v="2019-05-14T00:00:00"/>
    <s v="Avg of 4 NM Projects"/>
    <n v="4"/>
    <n v="-0.39"/>
    <n v="-2.1910112359550564E-3"/>
    <n v="21.3"/>
    <n v="18.989999999999998"/>
    <n v="-7.4060999999999997E-3"/>
  </r>
  <r>
    <x v="8"/>
    <n v="14"/>
    <n v="7"/>
    <x v="0"/>
    <d v="2019-05-14T00:00:00"/>
    <s v="Avg of 4 NM Projects"/>
    <n v="5"/>
    <n v="0"/>
    <n v="0"/>
    <n v="21.38"/>
    <n v="18.72"/>
    <n v="0"/>
  </r>
  <r>
    <x v="8"/>
    <n v="14"/>
    <n v="7"/>
    <x v="0"/>
    <d v="2019-05-14T00:00:00"/>
    <s v="Avg of 4 NM Projects"/>
    <n v="6"/>
    <n v="0"/>
    <n v="0"/>
    <n v="23.4"/>
    <n v="18.72"/>
    <n v="0"/>
  </r>
  <r>
    <x v="8"/>
    <n v="14"/>
    <n v="7"/>
    <x v="0"/>
    <d v="2019-05-14T00:00:00"/>
    <s v="Avg of 4 NM Projects"/>
    <n v="7"/>
    <n v="8.7050000000000001"/>
    <n v="4.8904494382022469E-2"/>
    <n v="28.88"/>
    <n v="32.39"/>
    <n v="0.28195494999999998"/>
  </r>
  <r>
    <x v="8"/>
    <n v="14"/>
    <n v="7"/>
    <x v="0"/>
    <d v="2019-05-14T00:00:00"/>
    <s v="Avg of 4 NM Projects"/>
    <n v="8"/>
    <n v="37.765000000000001"/>
    <n v="0.2121629213483146"/>
    <n v="26.95"/>
    <n v="27.12"/>
    <n v="1.0241867999999998"/>
  </r>
  <r>
    <x v="8"/>
    <n v="14"/>
    <n v="7"/>
    <x v="0"/>
    <d v="2019-05-14T00:00:00"/>
    <s v="Avg of 4 NM Projects"/>
    <n v="9"/>
    <n v="68.224999999999994"/>
    <n v="0.38328651685393256"/>
    <n v="28.5"/>
    <n v="23.57"/>
    <n v="1.6080632499999998"/>
  </r>
  <r>
    <x v="8"/>
    <n v="14"/>
    <n v="7"/>
    <x v="0"/>
    <d v="2019-05-14T00:00:00"/>
    <s v="Avg of 4 NM Projects"/>
    <n v="10"/>
    <n v="81.284999999999997"/>
    <n v="0.45665730337078647"/>
    <n v="29.7"/>
    <n v="20.49"/>
    <n v="1.6655296499999996"/>
  </r>
  <r>
    <x v="8"/>
    <n v="14"/>
    <n v="7"/>
    <x v="0"/>
    <d v="2019-05-14T00:00:00"/>
    <s v="Avg of 4 NM Projects"/>
    <n v="11"/>
    <n v="94.080000000000013"/>
    <n v="0.52853932584269669"/>
    <n v="29.67"/>
    <n v="20.83"/>
    <n v="1.9596864000000001"/>
  </r>
  <r>
    <x v="8"/>
    <n v="14"/>
    <n v="7"/>
    <x v="0"/>
    <d v="2019-05-14T00:00:00"/>
    <s v="Avg of 4 NM Projects"/>
    <n v="12"/>
    <n v="105.35500000000002"/>
    <n v="0.59188202247191024"/>
    <n v="29.65"/>
    <n v="21.97"/>
    <n v="2.3146493500000003"/>
  </r>
  <r>
    <x v="8"/>
    <n v="14"/>
    <n v="7"/>
    <x v="0"/>
    <d v="2019-05-14T00:00:00"/>
    <s v="Avg of 4 NM Projects"/>
    <n v="13"/>
    <n v="110.85"/>
    <n v="0.62275280898876406"/>
    <n v="25.71"/>
    <n v="22.15"/>
    <n v="2.4553274999999997"/>
  </r>
  <r>
    <x v="8"/>
    <n v="14"/>
    <n v="7"/>
    <x v="0"/>
    <d v="2019-05-14T00:00:00"/>
    <s v="Avg of 4 NM Projects"/>
    <n v="14"/>
    <n v="107.38500000000001"/>
    <n v="0.60328651685393264"/>
    <n v="23.8"/>
    <n v="22.01"/>
    <n v="2.3635438500000006"/>
  </r>
  <r>
    <x v="8"/>
    <n v="14"/>
    <n v="7"/>
    <x v="0"/>
    <d v="2019-05-14T00:00:00"/>
    <s v="Avg of 4 NM Projects"/>
    <n v="15"/>
    <n v="99.584999999999994"/>
    <n v="0.55946629213483146"/>
    <n v="23.53"/>
    <n v="21.95"/>
    <n v="2.1858907499999995"/>
  </r>
  <r>
    <x v="8"/>
    <n v="14"/>
    <n v="7"/>
    <x v="0"/>
    <d v="2019-05-14T00:00:00"/>
    <s v="Avg of 4 NM Projects"/>
    <n v="16"/>
    <n v="79.865000000000009"/>
    <n v="0.44867977528089892"/>
    <n v="23.65"/>
    <n v="21.6"/>
    <n v="1.7250840000000003"/>
  </r>
  <r>
    <x v="8"/>
    <n v="14"/>
    <n v="7"/>
    <x v="0"/>
    <d v="2019-05-14T00:00:00"/>
    <s v="Avg of 4 NM Projects"/>
    <n v="17"/>
    <n v="62.975000000000001"/>
    <n v="0.35379213483146066"/>
    <n v="25.58"/>
    <n v="21.84"/>
    <n v="1.3753740000000001"/>
  </r>
  <r>
    <x v="8"/>
    <n v="14"/>
    <n v="7"/>
    <x v="0"/>
    <d v="2019-05-14T00:00:00"/>
    <s v="Avg of 4 NM Projects"/>
    <n v="18"/>
    <n v="42.879999999999995"/>
    <n v="0.24089887640449437"/>
    <n v="29.33"/>
    <n v="27.92"/>
    <n v="1.1972095999999999"/>
  </r>
  <r>
    <x v="8"/>
    <n v="14"/>
    <n v="7"/>
    <x v="0"/>
    <d v="2019-05-14T00:00:00"/>
    <s v="Avg of 4 NM Projects"/>
    <n v="19"/>
    <n v="21.369999999999997"/>
    <n v="0.12005617977528088"/>
    <n v="30.91"/>
    <n v="32.54"/>
    <n v="0.69537979999999988"/>
  </r>
  <r>
    <x v="8"/>
    <n v="14"/>
    <n v="7"/>
    <x v="0"/>
    <d v="2019-05-14T00:00:00"/>
    <s v="Avg of 4 NM Projects"/>
    <n v="20"/>
    <n v="5.125"/>
    <n v="2.8792134831460675E-2"/>
    <n v="30.93"/>
    <n v="29.82"/>
    <n v="0.15282750000000001"/>
  </r>
  <r>
    <x v="8"/>
    <n v="14"/>
    <n v="7"/>
    <x v="0"/>
    <d v="2019-05-14T00:00:00"/>
    <s v="Avg of 4 NM Projects"/>
    <n v="21"/>
    <n v="-0.26"/>
    <n v="-1.4606741573033708E-3"/>
    <n v="30.91"/>
    <n v="27.37"/>
    <n v="-7.1162000000000005E-3"/>
  </r>
  <r>
    <x v="8"/>
    <n v="14"/>
    <n v="7"/>
    <x v="0"/>
    <d v="2019-05-14T00:00:00"/>
    <s v="Avg of 4 NM Projects"/>
    <n v="22"/>
    <n v="-0.13"/>
    <n v="-7.3033707865168538E-4"/>
    <n v="26.3"/>
    <n v="26.43"/>
    <n v="-3.4359E-3"/>
  </r>
  <r>
    <x v="8"/>
    <n v="14"/>
    <n v="7"/>
    <x v="0"/>
    <d v="2019-05-14T00:00:00"/>
    <s v="Avg of 4 NM Projects"/>
    <n v="23"/>
    <n v="-0.13"/>
    <n v="-7.3033707865168538E-4"/>
    <n v="22.99"/>
    <n v="39.090000000000003"/>
    <n v="-5.0817000000000006E-3"/>
  </r>
  <r>
    <x v="8"/>
    <n v="14"/>
    <n v="7"/>
    <x v="0"/>
    <d v="2019-05-14T00:00:00"/>
    <s v="Avg of 4 NM Projects"/>
    <n v="24"/>
    <n v="-0.26"/>
    <n v="-1.4606741573033708E-3"/>
    <n v="22.12"/>
    <n v="34.17"/>
    <n v="-8.8842000000000001E-3"/>
  </r>
  <r>
    <x v="8"/>
    <n v="15"/>
    <n v="1"/>
    <x v="0"/>
    <d v="2019-05-15T00:00:00"/>
    <s v="Avg of 4 NM Projects"/>
    <n v="1"/>
    <n v="0"/>
    <n v="0"/>
    <n v="22.99"/>
    <n v="42.7"/>
    <n v="0"/>
  </r>
  <r>
    <x v="8"/>
    <n v="15"/>
    <n v="1"/>
    <x v="0"/>
    <d v="2019-05-15T00:00:00"/>
    <s v="Avg of 4 NM Projects"/>
    <n v="2"/>
    <n v="-0.13"/>
    <n v="-7.3033707865168538E-4"/>
    <n v="21.13"/>
    <n v="20.81"/>
    <n v="-2.7052999999999999E-3"/>
  </r>
  <r>
    <x v="8"/>
    <n v="15"/>
    <n v="1"/>
    <x v="0"/>
    <d v="2019-05-15T00:00:00"/>
    <s v="Avg of 4 NM Projects"/>
    <n v="3"/>
    <n v="-0.13"/>
    <n v="-7.3033707865168538E-4"/>
    <n v="20.79"/>
    <n v="17.940000000000001"/>
    <n v="-2.3322000000000004E-3"/>
  </r>
  <r>
    <x v="8"/>
    <n v="15"/>
    <n v="1"/>
    <x v="0"/>
    <d v="2019-05-15T00:00:00"/>
    <s v="Avg of 4 NM Projects"/>
    <n v="4"/>
    <n v="0"/>
    <n v="0"/>
    <n v="21.63"/>
    <n v="20.94"/>
    <n v="0"/>
  </r>
  <r>
    <x v="8"/>
    <n v="15"/>
    <n v="1"/>
    <x v="0"/>
    <d v="2019-05-15T00:00:00"/>
    <s v="Avg of 4 NM Projects"/>
    <n v="5"/>
    <n v="0"/>
    <n v="0"/>
    <n v="21.14"/>
    <n v="26.97"/>
    <n v="0"/>
  </r>
  <r>
    <x v="8"/>
    <n v="15"/>
    <n v="1"/>
    <x v="0"/>
    <d v="2019-05-15T00:00:00"/>
    <s v="Avg of 4 NM Projects"/>
    <n v="6"/>
    <n v="-0.13"/>
    <n v="-7.3033707865168538E-4"/>
    <n v="22.43"/>
    <n v="36.86"/>
    <n v="-4.7918000000000006E-3"/>
  </r>
  <r>
    <x v="8"/>
    <n v="15"/>
    <n v="1"/>
    <x v="0"/>
    <d v="2019-05-15T00:00:00"/>
    <s v="Avg of 4 NM Projects"/>
    <n v="7"/>
    <n v="4.3499999999999996"/>
    <n v="2.443820224719101E-2"/>
    <n v="30.9"/>
    <n v="25.17"/>
    <n v="0.10948949999999999"/>
  </r>
  <r>
    <x v="8"/>
    <n v="15"/>
    <n v="1"/>
    <x v="0"/>
    <d v="2019-05-15T00:00:00"/>
    <s v="Avg of 4 NM Projects"/>
    <n v="8"/>
    <n v="17.149999999999999"/>
    <n v="9.6348314606741564E-2"/>
    <n v="34.630000000000003"/>
    <n v="32.06"/>
    <n v="0.5498289999999999"/>
  </r>
  <r>
    <x v="8"/>
    <n v="15"/>
    <n v="1"/>
    <x v="0"/>
    <d v="2019-05-15T00:00:00"/>
    <s v="Avg of 4 NM Projects"/>
    <n v="9"/>
    <n v="27.265000000000001"/>
    <n v="0.15317415730337078"/>
    <n v="27.02"/>
    <n v="21.15"/>
    <n v="0.57665474999999988"/>
  </r>
  <r>
    <x v="8"/>
    <n v="15"/>
    <n v="1"/>
    <x v="0"/>
    <d v="2019-05-15T00:00:00"/>
    <s v="Avg of 4 NM Projects"/>
    <n v="10"/>
    <n v="41.480000000000004"/>
    <n v="0.23303370786516855"/>
    <n v="24.02"/>
    <n v="20.89"/>
    <n v="0.8665172000000001"/>
  </r>
  <r>
    <x v="8"/>
    <n v="15"/>
    <n v="1"/>
    <x v="0"/>
    <d v="2019-05-15T00:00:00"/>
    <s v="Avg of 4 NM Projects"/>
    <n v="11"/>
    <n v="52.1"/>
    <n v="0.29269662921348316"/>
    <n v="21.9"/>
    <n v="20.56"/>
    <n v="1.0711759999999999"/>
  </r>
  <r>
    <x v="8"/>
    <n v="15"/>
    <n v="1"/>
    <x v="0"/>
    <d v="2019-05-15T00:00:00"/>
    <s v="Avg of 4 NM Projects"/>
    <n v="12"/>
    <n v="39.424999999999997"/>
    <n v="0.2214887640449438"/>
    <n v="22.1"/>
    <n v="19"/>
    <n v="0.74907499999999994"/>
  </r>
  <r>
    <x v="8"/>
    <n v="15"/>
    <n v="1"/>
    <x v="0"/>
    <d v="2019-05-15T00:00:00"/>
    <s v="Avg of 4 NM Projects"/>
    <n v="13"/>
    <n v="51.965000000000003"/>
    <n v="0.29193820224719103"/>
    <n v="21.98"/>
    <n v="19.3"/>
    <n v="1.0029245"/>
  </r>
  <r>
    <x v="8"/>
    <n v="15"/>
    <n v="1"/>
    <x v="0"/>
    <d v="2019-05-15T00:00:00"/>
    <s v="Avg of 4 NM Projects"/>
    <n v="14"/>
    <n v="57.995000000000005"/>
    <n v="0.32581460674157303"/>
    <n v="22.91"/>
    <n v="20.64"/>
    <n v="1.1970168000000001"/>
  </r>
  <r>
    <x v="8"/>
    <n v="15"/>
    <n v="1"/>
    <x v="0"/>
    <d v="2019-05-15T00:00:00"/>
    <s v="Avg of 4 NM Projects"/>
    <n v="15"/>
    <n v="45.445"/>
    <n v="0.25530898876404495"/>
    <n v="22.2"/>
    <n v="22.49"/>
    <n v="1.0220580500000001"/>
  </r>
  <r>
    <x v="8"/>
    <n v="15"/>
    <n v="1"/>
    <x v="0"/>
    <d v="2019-05-15T00:00:00"/>
    <s v="Avg of 4 NM Projects"/>
    <n v="16"/>
    <n v="52.734999999999999"/>
    <n v="0.29626404494382025"/>
    <n v="22.02"/>
    <n v="19.239999999999998"/>
    <n v="1.0146213999999998"/>
  </r>
  <r>
    <x v="8"/>
    <n v="15"/>
    <n v="1"/>
    <x v="0"/>
    <d v="2019-05-15T00:00:00"/>
    <s v="Avg of 4 NM Projects"/>
    <n v="17"/>
    <n v="47.489999999999995"/>
    <n v="0.26679775280898871"/>
    <n v="23.28"/>
    <n v="19.97"/>
    <n v="0.94837529999999981"/>
  </r>
  <r>
    <x v="8"/>
    <n v="15"/>
    <n v="1"/>
    <x v="0"/>
    <d v="2019-05-15T00:00:00"/>
    <s v="Avg of 4 NM Projects"/>
    <n v="18"/>
    <n v="30.98"/>
    <n v="0.17404494382022473"/>
    <n v="26.45"/>
    <n v="20.87"/>
    <n v="0.64655260000000003"/>
  </r>
  <r>
    <x v="8"/>
    <n v="15"/>
    <n v="1"/>
    <x v="0"/>
    <d v="2019-05-15T00:00:00"/>
    <s v="Avg of 4 NM Projects"/>
    <n v="19"/>
    <n v="16.254999999999999"/>
    <n v="9.1320224719101117E-2"/>
    <n v="29.34"/>
    <n v="23.21"/>
    <n v="0.37727854999999999"/>
  </r>
  <r>
    <x v="8"/>
    <n v="15"/>
    <n v="1"/>
    <x v="0"/>
    <d v="2019-05-15T00:00:00"/>
    <s v="Avg of 4 NM Projects"/>
    <n v="20"/>
    <n v="2.9449999999999998"/>
    <n v="1.6544943820224717E-2"/>
    <n v="30"/>
    <n v="34.28"/>
    <n v="0.10095460000000001"/>
  </r>
  <r>
    <x v="8"/>
    <n v="15"/>
    <n v="1"/>
    <x v="0"/>
    <d v="2019-05-15T00:00:00"/>
    <s v="Avg of 4 NM Projects"/>
    <n v="21"/>
    <n v="0"/>
    <n v="0"/>
    <n v="32.700000000000003"/>
    <n v="42.86"/>
    <n v="0"/>
  </r>
  <r>
    <x v="8"/>
    <n v="15"/>
    <n v="1"/>
    <x v="0"/>
    <d v="2019-05-15T00:00:00"/>
    <s v="Avg of 4 NM Projects"/>
    <n v="22"/>
    <n v="0"/>
    <n v="0"/>
    <n v="26.63"/>
    <n v="38.29"/>
    <n v="0"/>
  </r>
  <r>
    <x v="8"/>
    <n v="15"/>
    <n v="1"/>
    <x v="0"/>
    <d v="2019-05-15T00:00:00"/>
    <s v="Avg of 4 NM Projects"/>
    <n v="23"/>
    <n v="-0.26"/>
    <n v="-1.4606741573033708E-3"/>
    <n v="23.3"/>
    <n v="36.869999999999997"/>
    <n v="-9.5861999999999996E-3"/>
  </r>
  <r>
    <x v="8"/>
    <n v="15"/>
    <n v="1"/>
    <x v="0"/>
    <d v="2019-05-15T00:00:00"/>
    <s v="Avg of 4 NM Projects"/>
    <n v="24"/>
    <n v="-0.13"/>
    <n v="-7.3033707865168538E-4"/>
    <n v="23.62"/>
    <n v="20.45"/>
    <n v="-2.6585000000000003E-3"/>
  </r>
  <r>
    <x v="8"/>
    <n v="16"/>
    <n v="2"/>
    <x v="0"/>
    <d v="2019-05-16T00:00:00"/>
    <s v="Avg of 4 NM Projects"/>
    <n v="1"/>
    <n v="-0.26"/>
    <n v="-1.4606741573033708E-3"/>
    <n v="21.63"/>
    <n v="23.8"/>
    <n v="-6.1880000000000008E-3"/>
  </r>
  <r>
    <x v="8"/>
    <n v="16"/>
    <n v="2"/>
    <x v="0"/>
    <d v="2019-05-16T00:00:00"/>
    <s v="Avg of 4 NM Projects"/>
    <n v="2"/>
    <n v="0"/>
    <n v="0"/>
    <n v="22.11"/>
    <n v="31.24"/>
    <n v="0"/>
  </r>
  <r>
    <x v="8"/>
    <n v="16"/>
    <n v="2"/>
    <x v="0"/>
    <d v="2019-05-16T00:00:00"/>
    <s v="Avg of 4 NM Projects"/>
    <n v="3"/>
    <n v="-0.13"/>
    <n v="-7.3033707865168538E-4"/>
    <n v="20.9"/>
    <n v="21.36"/>
    <n v="-2.7768000000000003E-3"/>
  </r>
  <r>
    <x v="8"/>
    <n v="16"/>
    <n v="2"/>
    <x v="0"/>
    <d v="2019-05-16T00:00:00"/>
    <s v="Avg of 4 NM Projects"/>
    <n v="4"/>
    <n v="-0.26"/>
    <n v="-1.4606741573033708E-3"/>
    <n v="21.43"/>
    <n v="20.010000000000002"/>
    <n v="-5.2025999999999999E-3"/>
  </r>
  <r>
    <x v="8"/>
    <n v="16"/>
    <n v="2"/>
    <x v="0"/>
    <d v="2019-05-16T00:00:00"/>
    <s v="Avg of 4 NM Projects"/>
    <n v="5"/>
    <n v="0"/>
    <n v="0"/>
    <n v="21.89"/>
    <n v="18.78"/>
    <n v="0"/>
  </r>
  <r>
    <x v="8"/>
    <n v="16"/>
    <n v="2"/>
    <x v="0"/>
    <d v="2019-05-16T00:00:00"/>
    <s v="Avg of 4 NM Projects"/>
    <n v="6"/>
    <n v="0"/>
    <n v="0"/>
    <n v="26.19"/>
    <n v="21.24"/>
    <n v="0"/>
  </r>
  <r>
    <x v="8"/>
    <n v="16"/>
    <n v="2"/>
    <x v="0"/>
    <d v="2019-05-16T00:00:00"/>
    <s v="Avg of 4 NM Projects"/>
    <n v="7"/>
    <n v="13.185"/>
    <n v="7.4073033707865166E-2"/>
    <n v="24.9"/>
    <n v="20.8"/>
    <n v="0.27424800000000005"/>
  </r>
  <r>
    <x v="8"/>
    <n v="16"/>
    <n v="2"/>
    <x v="1"/>
    <d v="2019-05-16T00:00:00"/>
    <s v="Avg of 4 NM Projects"/>
    <n v="8"/>
    <n v="46.074999999999996"/>
    <n v="0.25884831460674157"/>
    <n v="29.9"/>
    <n v="22.36"/>
    <n v="1.0302369999999998"/>
  </r>
  <r>
    <x v="8"/>
    <n v="16"/>
    <n v="2"/>
    <x v="1"/>
    <d v="2019-05-16T00:00:00"/>
    <s v="Avg of 4 NM Projects"/>
    <n v="9"/>
    <n v="67.070000000000007"/>
    <n v="0.37679775280898881"/>
    <n v="23.19"/>
    <n v="20.78"/>
    <n v="1.3937146000000002"/>
  </r>
  <r>
    <x v="8"/>
    <n v="16"/>
    <n v="2"/>
    <x v="1"/>
    <d v="2019-05-16T00:00:00"/>
    <s v="Avg of 4 NM Projects"/>
    <n v="10"/>
    <n v="83.580000000000013"/>
    <n v="0.4695505617977529"/>
    <n v="22.99"/>
    <n v="20.36"/>
    <n v="1.7016888000000001"/>
  </r>
  <r>
    <x v="8"/>
    <n v="16"/>
    <n v="2"/>
    <x v="1"/>
    <d v="2019-05-16T00:00:00"/>
    <s v="Avg of 4 NM Projects"/>
    <n v="11"/>
    <n v="121.09"/>
    <n v="0.68028089887640453"/>
    <n v="23.83"/>
    <n v="19.59"/>
    <n v="2.3721530999999998"/>
  </r>
  <r>
    <x v="8"/>
    <n v="16"/>
    <n v="2"/>
    <x v="1"/>
    <d v="2019-05-16T00:00:00"/>
    <s v="Avg of 4 NM Projects"/>
    <n v="12"/>
    <n v="129.79499999999999"/>
    <n v="0.72918539325842691"/>
    <n v="22.19"/>
    <n v="21.07"/>
    <n v="2.7347806499999998"/>
  </r>
  <r>
    <x v="8"/>
    <n v="16"/>
    <n v="2"/>
    <x v="1"/>
    <d v="2019-05-16T00:00:00"/>
    <s v="Avg of 4 NM Projects"/>
    <n v="13"/>
    <n v="140.03000000000003"/>
    <n v="0.78668539325842712"/>
    <n v="22.69"/>
    <n v="21.12"/>
    <n v="2.9574336000000008"/>
  </r>
  <r>
    <x v="8"/>
    <n v="16"/>
    <n v="2"/>
    <x v="1"/>
    <d v="2019-05-16T00:00:00"/>
    <s v="Avg of 4 NM Projects"/>
    <n v="14"/>
    <n v="135.30000000000001"/>
    <n v="0.76011235955056189"/>
    <n v="22.99"/>
    <n v="19.77"/>
    <n v="2.6748810000000005"/>
  </r>
  <r>
    <x v="8"/>
    <n v="16"/>
    <n v="2"/>
    <x v="1"/>
    <d v="2019-05-16T00:00:00"/>
    <s v="Avg of 4 NM Projects"/>
    <n v="15"/>
    <n v="123.005"/>
    <n v="0.69103932584269656"/>
    <n v="23.03"/>
    <n v="20.43"/>
    <n v="2.5129921500000001"/>
  </r>
  <r>
    <x v="8"/>
    <n v="16"/>
    <n v="2"/>
    <x v="1"/>
    <d v="2019-05-16T00:00:00"/>
    <s v="Avg of 4 NM Projects"/>
    <n v="16"/>
    <n v="113.405"/>
    <n v="0.63710674157303371"/>
    <n v="23.02"/>
    <n v="20.74"/>
    <n v="2.3520197"/>
  </r>
  <r>
    <x v="8"/>
    <n v="16"/>
    <n v="2"/>
    <x v="1"/>
    <d v="2019-05-16T00:00:00"/>
    <s v="Avg of 4 NM Projects"/>
    <n v="17"/>
    <n v="91.39"/>
    <n v="0.5134269662921348"/>
    <n v="23.72"/>
    <n v="30.87"/>
    <n v="2.8212093"/>
  </r>
  <r>
    <x v="8"/>
    <n v="16"/>
    <n v="2"/>
    <x v="1"/>
    <d v="2019-05-16T00:00:00"/>
    <s v="Avg of 4 NM Projects"/>
    <n v="18"/>
    <n v="66.685000000000002"/>
    <n v="0.37463483146067417"/>
    <n v="25.76"/>
    <n v="34.35"/>
    <n v="2.2906297499999999"/>
  </r>
  <r>
    <x v="8"/>
    <n v="16"/>
    <n v="2"/>
    <x v="1"/>
    <d v="2019-05-16T00:00:00"/>
    <s v="Avg of 4 NM Projects"/>
    <n v="19"/>
    <n v="29.574999999999999"/>
    <n v="0.16615168539325842"/>
    <n v="26.1"/>
    <n v="35.020000000000003"/>
    <n v="1.0357164999999999"/>
  </r>
  <r>
    <x v="8"/>
    <n v="16"/>
    <n v="2"/>
    <x v="1"/>
    <d v="2019-05-16T00:00:00"/>
    <s v="Avg of 4 NM Projects"/>
    <n v="20"/>
    <n v="8.06"/>
    <n v="4.5280898876404498E-2"/>
    <n v="27.9"/>
    <n v="36.64"/>
    <n v="0.29531839999999998"/>
  </r>
  <r>
    <x v="8"/>
    <n v="16"/>
    <n v="2"/>
    <x v="1"/>
    <d v="2019-05-16T00:00:00"/>
    <s v="Avg of 4 NM Projects"/>
    <n v="21"/>
    <n v="-0.26"/>
    <n v="-1.4606741573033708E-3"/>
    <n v="32.86"/>
    <n v="49.15"/>
    <n v="-1.2779E-2"/>
  </r>
  <r>
    <x v="8"/>
    <n v="16"/>
    <n v="2"/>
    <x v="1"/>
    <d v="2019-05-16T00:00:00"/>
    <s v="Avg of 4 NM Projects"/>
    <n v="22"/>
    <n v="-0.13"/>
    <n v="-7.3033707865168538E-4"/>
    <n v="25.78"/>
    <n v="31.76"/>
    <n v="-4.1288000000000002E-3"/>
  </r>
  <r>
    <x v="8"/>
    <n v="16"/>
    <n v="2"/>
    <x v="1"/>
    <d v="2019-05-16T00:00:00"/>
    <s v="Avg of 4 NM Projects"/>
    <n v="23"/>
    <n v="-0.13"/>
    <n v="-7.3033707865168538E-4"/>
    <n v="22.41"/>
    <n v="29.8"/>
    <n v="-3.8740000000000003E-3"/>
  </r>
  <r>
    <x v="8"/>
    <n v="16"/>
    <n v="2"/>
    <x v="0"/>
    <d v="2019-05-16T00:00:00"/>
    <s v="Avg of 4 NM Projects"/>
    <n v="24"/>
    <n v="0"/>
    <n v="0"/>
    <n v="22.99"/>
    <n v="18.989999999999998"/>
    <n v="0"/>
  </r>
  <r>
    <x v="8"/>
    <n v="17"/>
    <n v="3"/>
    <x v="0"/>
    <d v="2019-05-17T00:00:00"/>
    <s v="Avg of 4 NM Projects"/>
    <n v="1"/>
    <n v="-0.13"/>
    <n v="-7.3033707865168538E-4"/>
    <n v="21.13"/>
    <n v="17.71"/>
    <n v="-2.3023000000000002E-3"/>
  </r>
  <r>
    <x v="8"/>
    <n v="17"/>
    <n v="3"/>
    <x v="0"/>
    <d v="2019-05-17T00:00:00"/>
    <s v="Avg of 4 NM Projects"/>
    <n v="2"/>
    <n v="-0.13"/>
    <n v="-7.3033707865168538E-4"/>
    <n v="20.54"/>
    <n v="19.12"/>
    <n v="-2.4856000000000001E-3"/>
  </r>
  <r>
    <x v="8"/>
    <n v="17"/>
    <n v="3"/>
    <x v="0"/>
    <d v="2019-05-17T00:00:00"/>
    <s v="Avg of 4 NM Projects"/>
    <n v="3"/>
    <n v="-0.13"/>
    <n v="-7.3033707865168538E-4"/>
    <n v="19.5"/>
    <n v="17.55"/>
    <n v="-2.2815000000000001E-3"/>
  </r>
  <r>
    <x v="8"/>
    <n v="17"/>
    <n v="3"/>
    <x v="0"/>
    <d v="2019-05-17T00:00:00"/>
    <s v="Avg of 4 NM Projects"/>
    <n v="4"/>
    <n v="0"/>
    <n v="0"/>
    <n v="19.5"/>
    <n v="18.48"/>
    <n v="0"/>
  </r>
  <r>
    <x v="8"/>
    <n v="17"/>
    <n v="3"/>
    <x v="0"/>
    <d v="2019-05-17T00:00:00"/>
    <s v="Avg of 4 NM Projects"/>
    <n v="5"/>
    <n v="-0.13"/>
    <n v="-7.3033707865168538E-4"/>
    <n v="19.739999999999998"/>
    <n v="19.43"/>
    <n v="-2.5259000000000002E-3"/>
  </r>
  <r>
    <x v="8"/>
    <n v="17"/>
    <n v="3"/>
    <x v="0"/>
    <d v="2019-05-17T00:00:00"/>
    <s v="Avg of 4 NM Projects"/>
    <n v="6"/>
    <n v="0.26"/>
    <n v="1.4606741573033708E-3"/>
    <n v="20.64"/>
    <n v="19.989999999999998"/>
    <n v="5.1973999999999996E-3"/>
  </r>
  <r>
    <x v="8"/>
    <n v="17"/>
    <n v="3"/>
    <x v="0"/>
    <d v="2019-05-17T00:00:00"/>
    <s v="Avg of 4 NM Projects"/>
    <n v="7"/>
    <n v="4.99"/>
    <n v="2.8033707865168539E-2"/>
    <n v="21.39"/>
    <n v="19.07"/>
    <n v="9.5159300000000002E-2"/>
  </r>
  <r>
    <x v="8"/>
    <n v="17"/>
    <n v="3"/>
    <x v="1"/>
    <d v="2019-05-17T00:00:00"/>
    <s v="Avg of 4 NM Projects"/>
    <n v="8"/>
    <n v="11.135000000000002"/>
    <n v="6.2556179775280912E-2"/>
    <n v="27.3"/>
    <n v="27.32"/>
    <n v="0.30420820000000004"/>
  </r>
  <r>
    <x v="8"/>
    <n v="17"/>
    <n v="3"/>
    <x v="1"/>
    <d v="2019-05-17T00:00:00"/>
    <s v="Avg of 4 NM Projects"/>
    <n v="9"/>
    <n v="19.714999999999996"/>
    <n v="0.11075842696629211"/>
    <n v="27.87"/>
    <n v="33.86"/>
    <n v="0.66754989999999992"/>
  </r>
  <r>
    <x v="8"/>
    <n v="17"/>
    <n v="3"/>
    <x v="1"/>
    <d v="2019-05-17T00:00:00"/>
    <s v="Avg of 4 NM Projects"/>
    <n v="10"/>
    <n v="38.274999999999999"/>
    <n v="0.21502808988764044"/>
    <n v="27.87"/>
    <n v="36.65"/>
    <n v="1.40277875"/>
  </r>
  <r>
    <x v="8"/>
    <n v="17"/>
    <n v="3"/>
    <x v="1"/>
    <d v="2019-05-17T00:00:00"/>
    <s v="Avg of 4 NM Projects"/>
    <n v="11"/>
    <n v="46.855000000000004"/>
    <n v="0.26323033707865173"/>
    <n v="29.8"/>
    <n v="35.21"/>
    <n v="1.64976455"/>
  </r>
  <r>
    <x v="8"/>
    <n v="17"/>
    <n v="3"/>
    <x v="1"/>
    <d v="2019-05-17T00:00:00"/>
    <s v="Avg of 4 NM Projects"/>
    <n v="12"/>
    <n v="76.415000000000006"/>
    <n v="0.4292977528089888"/>
    <n v="29.4"/>
    <n v="40.53"/>
    <n v="3.09709995"/>
  </r>
  <r>
    <x v="8"/>
    <n v="17"/>
    <n v="3"/>
    <x v="1"/>
    <d v="2019-05-17T00:00:00"/>
    <s v="Avg of 4 NM Projects"/>
    <n v="13"/>
    <n v="78.199999999999989"/>
    <n v="0.43932584269662917"/>
    <n v="25.73"/>
    <n v="31.09"/>
    <n v="2.431238"/>
  </r>
  <r>
    <x v="8"/>
    <n v="17"/>
    <n v="3"/>
    <x v="1"/>
    <d v="2019-05-17T00:00:00"/>
    <s v="Avg of 4 NM Projects"/>
    <n v="14"/>
    <n v="114.3"/>
    <n v="0.64213483146067418"/>
    <n v="25.45"/>
    <n v="35.380000000000003"/>
    <n v="4.0439340000000001"/>
  </r>
  <r>
    <x v="8"/>
    <n v="17"/>
    <n v="3"/>
    <x v="1"/>
    <d v="2019-05-17T00:00:00"/>
    <s v="Avg of 4 NM Projects"/>
    <n v="15"/>
    <n v="111.35499999999999"/>
    <n v="0.62558988764044943"/>
    <n v="25.59"/>
    <n v="37.18"/>
    <n v="4.1401788999999996"/>
  </r>
  <r>
    <x v="8"/>
    <n v="17"/>
    <n v="3"/>
    <x v="1"/>
    <d v="2019-05-17T00:00:00"/>
    <s v="Avg of 4 NM Projects"/>
    <n v="16"/>
    <n v="87.43"/>
    <n v="0.4911797752808989"/>
    <n v="25.38"/>
    <n v="39.299999999999997"/>
    <n v="3.4359989999999998"/>
  </r>
  <r>
    <x v="8"/>
    <n v="17"/>
    <n v="3"/>
    <x v="1"/>
    <d v="2019-05-17T00:00:00"/>
    <s v="Avg of 4 NM Projects"/>
    <n v="17"/>
    <n v="69.88"/>
    <n v="0.39258426966292131"/>
    <n v="25.33"/>
    <n v="37.049999999999997"/>
    <n v="2.5890539999999995"/>
  </r>
  <r>
    <x v="8"/>
    <n v="17"/>
    <n v="3"/>
    <x v="1"/>
    <d v="2019-05-17T00:00:00"/>
    <s v="Avg of 4 NM Projects"/>
    <n v="18"/>
    <n v="57.72"/>
    <n v="0.32426966292134829"/>
    <n v="25.86"/>
    <n v="25.64"/>
    <n v="1.4799408000000001"/>
  </r>
  <r>
    <x v="8"/>
    <n v="17"/>
    <n v="3"/>
    <x v="1"/>
    <d v="2019-05-17T00:00:00"/>
    <s v="Avg of 4 NM Projects"/>
    <n v="19"/>
    <n v="29.569999999999997"/>
    <n v="0.16612359550561795"/>
    <n v="25.97"/>
    <n v="24.46"/>
    <n v="0.72328219999999999"/>
  </r>
  <r>
    <x v="8"/>
    <n v="17"/>
    <n v="3"/>
    <x v="1"/>
    <d v="2019-05-17T00:00:00"/>
    <s v="Avg of 4 NM Projects"/>
    <n v="20"/>
    <n v="6.28"/>
    <n v="3.5280898876404496E-2"/>
    <n v="27.79"/>
    <n v="31.53"/>
    <n v="0.19800840000000003"/>
  </r>
  <r>
    <x v="8"/>
    <n v="17"/>
    <n v="3"/>
    <x v="1"/>
    <d v="2019-05-17T00:00:00"/>
    <s v="Avg of 4 NM Projects"/>
    <n v="21"/>
    <n v="0"/>
    <n v="0"/>
    <n v="26.4"/>
    <n v="36.83"/>
    <n v="0"/>
  </r>
  <r>
    <x v="8"/>
    <n v="17"/>
    <n v="3"/>
    <x v="1"/>
    <d v="2019-05-17T00:00:00"/>
    <s v="Avg of 4 NM Projects"/>
    <n v="22"/>
    <n v="-0.13"/>
    <n v="-7.3033707865168538E-4"/>
    <n v="26.04"/>
    <n v="49.1"/>
    <n v="-6.3829999999999998E-3"/>
  </r>
  <r>
    <x v="8"/>
    <n v="17"/>
    <n v="3"/>
    <x v="1"/>
    <d v="2019-05-17T00:00:00"/>
    <s v="Avg of 4 NM Projects"/>
    <n v="23"/>
    <n v="0"/>
    <n v="0"/>
    <n v="25.62"/>
    <n v="43.64"/>
    <n v="0"/>
  </r>
  <r>
    <x v="8"/>
    <n v="17"/>
    <n v="3"/>
    <x v="0"/>
    <d v="2019-05-17T00:00:00"/>
    <s v="Avg of 4 NM Projects"/>
    <n v="24"/>
    <n v="-0.26"/>
    <n v="-1.4606741573033708E-3"/>
    <n v="21.31"/>
    <n v="64.52"/>
    <n v="-1.6775199999999997E-2"/>
  </r>
  <r>
    <x v="8"/>
    <n v="18"/>
    <n v="4"/>
    <x v="0"/>
    <d v="2019-05-18T00:00:00"/>
    <s v="Avg of 4 NM Projects"/>
    <n v="1"/>
    <n v="0"/>
    <n v="0"/>
    <n v="21.49"/>
    <n v="32.64"/>
    <n v="0"/>
  </r>
  <r>
    <x v="8"/>
    <n v="18"/>
    <n v="4"/>
    <x v="0"/>
    <d v="2019-05-18T00:00:00"/>
    <s v="Avg of 4 NM Projects"/>
    <n v="2"/>
    <n v="-0.13"/>
    <n v="-7.3033707865168538E-4"/>
    <n v="16.809999999999999"/>
    <n v="17.82"/>
    <n v="-2.3166000000000003E-3"/>
  </r>
  <r>
    <x v="8"/>
    <n v="18"/>
    <n v="4"/>
    <x v="0"/>
    <d v="2019-05-18T00:00:00"/>
    <s v="Avg of 4 NM Projects"/>
    <n v="3"/>
    <n v="0"/>
    <n v="0"/>
    <n v="16.78"/>
    <n v="17.32"/>
    <n v="0"/>
  </r>
  <r>
    <x v="8"/>
    <n v="18"/>
    <n v="4"/>
    <x v="0"/>
    <d v="2019-05-18T00:00:00"/>
    <s v="Avg of 4 NM Projects"/>
    <n v="4"/>
    <n v="-0.26"/>
    <n v="-1.4606741573033708E-3"/>
    <n v="16.29"/>
    <n v="17.260000000000002"/>
    <n v="-4.4876000000000004E-3"/>
  </r>
  <r>
    <x v="8"/>
    <n v="18"/>
    <n v="4"/>
    <x v="0"/>
    <d v="2019-05-18T00:00:00"/>
    <s v="Avg of 4 NM Projects"/>
    <n v="5"/>
    <n v="-0.13"/>
    <n v="-7.3033707865168538E-4"/>
    <n v="14.92"/>
    <n v="17.95"/>
    <n v="-2.3335000000000001E-3"/>
  </r>
  <r>
    <x v="8"/>
    <n v="18"/>
    <n v="4"/>
    <x v="0"/>
    <d v="2019-05-18T00:00:00"/>
    <s v="Avg of 4 NM Projects"/>
    <n v="6"/>
    <n v="0.255"/>
    <n v="1.4325842696629213E-3"/>
    <n v="16.05"/>
    <n v="20.399999999999999"/>
    <n v="5.202E-3"/>
  </r>
  <r>
    <x v="8"/>
    <n v="18"/>
    <n v="4"/>
    <x v="0"/>
    <d v="2019-05-18T00:00:00"/>
    <s v="Avg of 4 NM Projects"/>
    <n v="7"/>
    <n v="9.86"/>
    <n v="5.5393258426966289E-2"/>
    <n v="18.88"/>
    <n v="56.33"/>
    <n v="0.55541379999999996"/>
  </r>
  <r>
    <x v="8"/>
    <n v="18"/>
    <n v="4"/>
    <x v="1"/>
    <d v="2019-05-18T00:00:00"/>
    <s v="Avg of 4 NM Projects"/>
    <n v="8"/>
    <n v="41.734999999999999"/>
    <n v="0.23446629213483144"/>
    <n v="20.350000000000001"/>
    <n v="33.869999999999997"/>
    <n v="1.4135644499999998"/>
  </r>
  <r>
    <x v="8"/>
    <n v="18"/>
    <n v="4"/>
    <x v="1"/>
    <d v="2019-05-18T00:00:00"/>
    <s v="Avg of 4 NM Projects"/>
    <n v="9"/>
    <n v="71.805000000000007"/>
    <n v="0.4033988764044944"/>
    <n v="21.02"/>
    <n v="15.95"/>
    <n v="1.1452897500000001"/>
  </r>
  <r>
    <x v="8"/>
    <n v="18"/>
    <n v="4"/>
    <x v="1"/>
    <d v="2019-05-18T00:00:00"/>
    <s v="Avg of 4 NM Projects"/>
    <n v="10"/>
    <n v="93.824999999999989"/>
    <n v="0.52710674157303361"/>
    <n v="21.49"/>
    <n v="18.760000000000002"/>
    <n v="1.760157"/>
  </r>
  <r>
    <x v="8"/>
    <n v="18"/>
    <n v="4"/>
    <x v="1"/>
    <d v="2019-05-18T00:00:00"/>
    <s v="Avg of 4 NM Projects"/>
    <n v="11"/>
    <n v="116.86499999999999"/>
    <n v="0.65654494382022466"/>
    <n v="21.28"/>
    <n v="18.989999999999998"/>
    <n v="2.2192663499999998"/>
  </r>
  <r>
    <x v="8"/>
    <n v="18"/>
    <n v="4"/>
    <x v="1"/>
    <d v="2019-05-18T00:00:00"/>
    <s v="Avg of 4 NM Projects"/>
    <n v="12"/>
    <n v="123.65"/>
    <n v="0.69466292134831464"/>
    <n v="20.6"/>
    <n v="16.829999999999998"/>
    <n v="2.0810295000000001"/>
  </r>
  <r>
    <x v="8"/>
    <n v="18"/>
    <n v="4"/>
    <x v="1"/>
    <d v="2019-05-18T00:00:00"/>
    <s v="Avg of 4 NM Projects"/>
    <n v="13"/>
    <n v="116.355"/>
    <n v="0.65367977528089893"/>
    <n v="20.6"/>
    <n v="20.170000000000002"/>
    <n v="2.3468803500000002"/>
  </r>
  <r>
    <x v="8"/>
    <n v="18"/>
    <n v="4"/>
    <x v="1"/>
    <d v="2019-05-18T00:00:00"/>
    <s v="Avg of 4 NM Projects"/>
    <n v="14"/>
    <n v="109.82000000000001"/>
    <n v="0.61696629213483145"/>
    <n v="19.84"/>
    <n v="19.34"/>
    <n v="2.1239187999999998"/>
  </r>
  <r>
    <x v="8"/>
    <n v="18"/>
    <n v="4"/>
    <x v="1"/>
    <d v="2019-05-18T00:00:00"/>
    <s v="Avg of 4 NM Projects"/>
    <n v="15"/>
    <n v="104.965"/>
    <n v="0.58969101123595502"/>
    <n v="20.74"/>
    <n v="21.47"/>
    <n v="2.25359855"/>
  </r>
  <r>
    <x v="8"/>
    <n v="18"/>
    <n v="4"/>
    <x v="1"/>
    <d v="2019-05-18T00:00:00"/>
    <s v="Avg of 4 NM Projects"/>
    <n v="16"/>
    <n v="89.600000000000009"/>
    <n v="0.50337078651685396"/>
    <n v="21.72"/>
    <n v="20.3"/>
    <n v="1.8188800000000003"/>
  </r>
  <r>
    <x v="8"/>
    <n v="18"/>
    <n v="4"/>
    <x v="1"/>
    <d v="2019-05-18T00:00:00"/>
    <s v="Avg of 4 NM Projects"/>
    <n v="17"/>
    <n v="75.394999999999996"/>
    <n v="0.42356741573033707"/>
    <n v="25.96"/>
    <n v="36.659999999999997"/>
    <n v="2.7639806999999994"/>
  </r>
  <r>
    <x v="8"/>
    <n v="18"/>
    <n v="4"/>
    <x v="1"/>
    <d v="2019-05-18T00:00:00"/>
    <s v="Avg of 4 NM Projects"/>
    <n v="18"/>
    <n v="54.144999999999996"/>
    <n v="0.30418539325842692"/>
    <n v="26.16"/>
    <n v="39.56"/>
    <n v="2.1419762000000002"/>
  </r>
  <r>
    <x v="8"/>
    <n v="18"/>
    <n v="4"/>
    <x v="1"/>
    <d v="2019-05-18T00:00:00"/>
    <s v="Avg of 4 NM Projects"/>
    <n v="19"/>
    <n v="25.599999999999998"/>
    <n v="0.14382022471910111"/>
    <n v="26.82"/>
    <n v="40.090000000000003"/>
    <n v="1.0263040000000001"/>
  </r>
  <r>
    <x v="8"/>
    <n v="18"/>
    <n v="4"/>
    <x v="1"/>
    <d v="2019-05-18T00:00:00"/>
    <s v="Avg of 4 NM Projects"/>
    <n v="20"/>
    <n v="6.0150000000000006"/>
    <n v="3.379213483146068E-2"/>
    <n v="28.72"/>
    <n v="42.07"/>
    <n v="0.25305105000000006"/>
  </r>
  <r>
    <x v="8"/>
    <n v="18"/>
    <n v="4"/>
    <x v="1"/>
    <d v="2019-05-18T00:00:00"/>
    <s v="Avg of 4 NM Projects"/>
    <n v="21"/>
    <n v="-0.26"/>
    <n v="-1.4606741573033708E-3"/>
    <n v="26.74"/>
    <n v="41.56"/>
    <n v="-1.08056E-2"/>
  </r>
  <r>
    <x v="8"/>
    <n v="18"/>
    <n v="4"/>
    <x v="1"/>
    <d v="2019-05-18T00:00:00"/>
    <s v="Avg of 4 NM Projects"/>
    <n v="22"/>
    <n v="-0.39"/>
    <n v="-2.1910112359550564E-3"/>
    <n v="26.39"/>
    <n v="38.07"/>
    <n v="-1.4847300000000001E-2"/>
  </r>
  <r>
    <x v="8"/>
    <n v="18"/>
    <n v="4"/>
    <x v="1"/>
    <d v="2019-05-18T00:00:00"/>
    <s v="Avg of 4 NM Projects"/>
    <n v="23"/>
    <n v="-0.13"/>
    <n v="-7.3033707865168538E-4"/>
    <n v="21.14"/>
    <n v="23.87"/>
    <n v="-3.1031000000000006E-3"/>
  </r>
  <r>
    <x v="8"/>
    <n v="18"/>
    <n v="4"/>
    <x v="0"/>
    <d v="2019-05-18T00:00:00"/>
    <s v="Avg of 4 NM Projects"/>
    <n v="24"/>
    <n v="0"/>
    <n v="0"/>
    <n v="20.079999999999998"/>
    <n v="21.9"/>
    <n v="0"/>
  </r>
  <r>
    <x v="8"/>
    <n v="19"/>
    <n v="5"/>
    <x v="0"/>
    <d v="2019-05-19T00:00:00"/>
    <s v="Avg of 4 NM Projects"/>
    <n v="1"/>
    <n v="-0.13"/>
    <n v="-7.3033707865168538E-4"/>
    <n v="19.62"/>
    <n v="17.71"/>
    <n v="-2.3023000000000002E-3"/>
  </r>
  <r>
    <x v="8"/>
    <n v="19"/>
    <n v="5"/>
    <x v="0"/>
    <d v="2019-05-19T00:00:00"/>
    <s v="Avg of 4 NM Projects"/>
    <n v="2"/>
    <n v="-0.13"/>
    <n v="-7.3033707865168538E-4"/>
    <n v="20.420000000000002"/>
    <n v="19.43"/>
    <n v="-2.5259000000000002E-3"/>
  </r>
  <r>
    <x v="8"/>
    <n v="19"/>
    <n v="5"/>
    <x v="0"/>
    <d v="2019-05-19T00:00:00"/>
    <s v="Avg of 4 NM Projects"/>
    <n v="3"/>
    <n v="0"/>
    <n v="0"/>
    <n v="18.579999999999998"/>
    <n v="19.940000000000001"/>
    <n v="0"/>
  </r>
  <r>
    <x v="8"/>
    <n v="19"/>
    <n v="5"/>
    <x v="0"/>
    <d v="2019-05-19T00:00:00"/>
    <s v="Avg of 4 NM Projects"/>
    <n v="4"/>
    <n v="-0.26"/>
    <n v="-1.4606741573033708E-3"/>
    <n v="19.62"/>
    <n v="18.29"/>
    <n v="-4.7553999999999999E-3"/>
  </r>
  <r>
    <x v="8"/>
    <n v="19"/>
    <n v="5"/>
    <x v="0"/>
    <d v="2019-05-19T00:00:00"/>
    <s v="Avg of 4 NM Projects"/>
    <n v="5"/>
    <n v="0"/>
    <n v="0"/>
    <n v="19.61"/>
    <n v="23.28"/>
    <n v="0"/>
  </r>
  <r>
    <x v="8"/>
    <n v="19"/>
    <n v="5"/>
    <x v="0"/>
    <d v="2019-05-19T00:00:00"/>
    <s v="Avg of 4 NM Projects"/>
    <n v="6"/>
    <n v="0.26"/>
    <n v="1.4606741573033708E-3"/>
    <n v="18.559999999999999"/>
    <n v="19.25"/>
    <n v="5.0049999999999999E-3"/>
  </r>
  <r>
    <x v="8"/>
    <n v="19"/>
    <n v="5"/>
    <x v="0"/>
    <d v="2019-05-19T00:00:00"/>
    <s v="Avg of 4 NM Projects"/>
    <n v="7"/>
    <n v="7.0350000000000001"/>
    <n v="3.9522471910112357E-2"/>
    <n v="18.43"/>
    <n v="18.75"/>
    <n v="0.13190625"/>
  </r>
  <r>
    <x v="8"/>
    <n v="19"/>
    <n v="5"/>
    <x v="1"/>
    <d v="2019-05-19T00:00:00"/>
    <s v="Avg of 4 NM Projects"/>
    <n v="8"/>
    <n v="32.770000000000003"/>
    <n v="0.18410112359550562"/>
    <n v="21.41"/>
    <n v="18.03"/>
    <n v="0.59084310000000007"/>
  </r>
  <r>
    <x v="8"/>
    <n v="19"/>
    <n v="5"/>
    <x v="1"/>
    <d v="2019-05-19T00:00:00"/>
    <s v="Avg of 4 NM Projects"/>
    <n v="9"/>
    <n v="48.385000000000005"/>
    <n v="0.27182584269662924"/>
    <n v="21.05"/>
    <n v="18.71"/>
    <n v="0.90528335000000015"/>
  </r>
  <r>
    <x v="8"/>
    <n v="19"/>
    <n v="5"/>
    <x v="1"/>
    <d v="2019-05-19T00:00:00"/>
    <s v="Avg of 4 NM Projects"/>
    <n v="10"/>
    <n v="61.31"/>
    <n v="0.34443820224719102"/>
    <n v="21.01"/>
    <n v="21.78"/>
    <n v="1.3353318000000001"/>
  </r>
  <r>
    <x v="8"/>
    <n v="19"/>
    <n v="5"/>
    <x v="1"/>
    <d v="2019-05-19T00:00:00"/>
    <s v="Avg of 4 NM Projects"/>
    <n v="11"/>
    <n v="69.245000000000005"/>
    <n v="0.38901685393258428"/>
    <n v="21.37"/>
    <n v="25"/>
    <n v="1.731125"/>
  </r>
  <r>
    <x v="8"/>
    <n v="19"/>
    <n v="5"/>
    <x v="1"/>
    <d v="2019-05-19T00:00:00"/>
    <s v="Avg of 4 NM Projects"/>
    <n v="12"/>
    <n v="58.234999999999992"/>
    <n v="0.32716292134831454"/>
    <n v="24.71"/>
    <n v="32.159999999999997"/>
    <n v="1.8728375999999995"/>
  </r>
  <r>
    <x v="8"/>
    <n v="19"/>
    <n v="5"/>
    <x v="1"/>
    <d v="2019-05-19T00:00:00"/>
    <s v="Avg of 4 NM Projects"/>
    <n v="13"/>
    <n v="69.25"/>
    <n v="0.3890449438202247"/>
    <n v="21.34"/>
    <n v="19.579999999999998"/>
    <n v="1.355915"/>
  </r>
  <r>
    <x v="8"/>
    <n v="19"/>
    <n v="5"/>
    <x v="1"/>
    <d v="2019-05-19T00:00:00"/>
    <s v="Avg of 4 NM Projects"/>
    <n v="14"/>
    <n v="61.694999999999993"/>
    <n v="0.3466011235955056"/>
    <n v="21.51"/>
    <n v="17.73"/>
    <n v="1.0938523499999999"/>
  </r>
  <r>
    <x v="8"/>
    <n v="19"/>
    <n v="5"/>
    <x v="1"/>
    <d v="2019-05-19T00:00:00"/>
    <s v="Avg of 4 NM Projects"/>
    <n v="15"/>
    <n v="77.185000000000002"/>
    <n v="0.43362359550561796"/>
    <n v="24.7"/>
    <n v="19.010000000000002"/>
    <n v="1.4672868500000003"/>
  </r>
  <r>
    <x v="8"/>
    <n v="19"/>
    <n v="5"/>
    <x v="1"/>
    <d v="2019-05-19T00:00:00"/>
    <s v="Avg of 4 NM Projects"/>
    <n v="16"/>
    <n v="72.444999999999993"/>
    <n v="0.40699438202247185"/>
    <n v="26.04"/>
    <n v="17.72"/>
    <n v="1.2837253999999998"/>
  </r>
  <r>
    <x v="8"/>
    <n v="19"/>
    <n v="5"/>
    <x v="1"/>
    <d v="2019-05-19T00:00:00"/>
    <s v="Avg of 4 NM Projects"/>
    <n v="17"/>
    <n v="56.325000000000003"/>
    <n v="0.31643258426966292"/>
    <n v="25.64"/>
    <n v="22.82"/>
    <n v="1.2853365000000001"/>
  </r>
  <r>
    <x v="8"/>
    <n v="19"/>
    <n v="5"/>
    <x v="1"/>
    <d v="2019-05-19T00:00:00"/>
    <s v="Avg of 4 NM Projects"/>
    <n v="18"/>
    <n v="25.47"/>
    <n v="0.14308988764044944"/>
    <n v="26.32"/>
    <n v="31.07"/>
    <n v="0.79135290000000003"/>
  </r>
  <r>
    <x v="8"/>
    <n v="19"/>
    <n v="5"/>
    <x v="1"/>
    <d v="2019-05-19T00:00:00"/>
    <s v="Avg of 4 NM Projects"/>
    <n v="19"/>
    <n v="11.770000000000001"/>
    <n v="6.6123595505617985E-2"/>
    <n v="26.7"/>
    <n v="32.46"/>
    <n v="0.38205420000000001"/>
  </r>
  <r>
    <x v="8"/>
    <n v="19"/>
    <n v="5"/>
    <x v="1"/>
    <d v="2019-05-19T00:00:00"/>
    <s v="Avg of 4 NM Projects"/>
    <n v="20"/>
    <n v="4.1049999999999995"/>
    <n v="2.3061797752808987E-2"/>
    <n v="26.55"/>
    <n v="36.47"/>
    <n v="0.14970934999999996"/>
  </r>
  <r>
    <x v="8"/>
    <n v="19"/>
    <n v="5"/>
    <x v="1"/>
    <d v="2019-05-19T00:00:00"/>
    <s v="Avg of 4 NM Projects"/>
    <n v="21"/>
    <n v="-0.39"/>
    <n v="-2.1910112359550564E-3"/>
    <n v="29.24"/>
    <n v="38.47"/>
    <n v="-1.5003299999999999E-2"/>
  </r>
  <r>
    <x v="8"/>
    <n v="19"/>
    <n v="5"/>
    <x v="1"/>
    <d v="2019-05-19T00:00:00"/>
    <s v="Avg of 4 NM Projects"/>
    <n v="22"/>
    <n v="0"/>
    <n v="0"/>
    <n v="27.07"/>
    <n v="30.99"/>
    <n v="0"/>
  </r>
  <r>
    <x v="8"/>
    <n v="19"/>
    <n v="5"/>
    <x v="1"/>
    <d v="2019-05-19T00:00:00"/>
    <s v="Avg of 4 NM Projects"/>
    <n v="23"/>
    <n v="-0.13"/>
    <n v="-7.3033707865168538E-4"/>
    <n v="22.21"/>
    <n v="20.350000000000001"/>
    <n v="-2.6455000000000003E-3"/>
  </r>
  <r>
    <x v="8"/>
    <n v="19"/>
    <n v="5"/>
    <x v="0"/>
    <d v="2019-05-19T00:00:00"/>
    <s v="Avg of 4 NM Projects"/>
    <n v="24"/>
    <n v="-0.13"/>
    <n v="-7.3033707865168538E-4"/>
    <n v="25.11"/>
    <n v="45.26"/>
    <n v="-5.8837999999999998E-3"/>
  </r>
  <r>
    <x v="8"/>
    <n v="20"/>
    <n v="6"/>
    <x v="0"/>
    <d v="2019-05-20T00:00:00"/>
    <s v="Avg of 4 NM Projects"/>
    <n v="1"/>
    <n v="0"/>
    <n v="0"/>
    <n v="22.87"/>
    <n v="20.86"/>
    <n v="0"/>
  </r>
  <r>
    <x v="8"/>
    <n v="20"/>
    <n v="6"/>
    <x v="0"/>
    <d v="2019-05-20T00:00:00"/>
    <s v="Avg of 4 NM Projects"/>
    <n v="2"/>
    <n v="0"/>
    <n v="0"/>
    <n v="20.46"/>
    <n v="19.739999999999998"/>
    <n v="0"/>
  </r>
  <r>
    <x v="8"/>
    <n v="20"/>
    <n v="6"/>
    <x v="0"/>
    <d v="2019-05-20T00:00:00"/>
    <s v="Avg of 4 NM Projects"/>
    <n v="3"/>
    <n v="-0.26"/>
    <n v="-1.4606741573033708E-3"/>
    <n v="20.48"/>
    <n v="20.079999999999998"/>
    <n v="-5.2207999999999994E-3"/>
  </r>
  <r>
    <x v="8"/>
    <n v="20"/>
    <n v="6"/>
    <x v="0"/>
    <d v="2019-05-20T00:00:00"/>
    <s v="Avg of 4 NM Projects"/>
    <n v="4"/>
    <n v="-0.26"/>
    <n v="-1.4606741573033708E-3"/>
    <n v="20.11"/>
    <n v="22.35"/>
    <n v="-5.8110000000000011E-3"/>
  </r>
  <r>
    <x v="8"/>
    <n v="20"/>
    <n v="6"/>
    <x v="0"/>
    <d v="2019-05-20T00:00:00"/>
    <s v="Avg of 4 NM Projects"/>
    <n v="5"/>
    <n v="0"/>
    <n v="0"/>
    <n v="20.46"/>
    <n v="20.95"/>
    <n v="0"/>
  </r>
  <r>
    <x v="8"/>
    <n v="20"/>
    <n v="6"/>
    <x v="0"/>
    <d v="2019-05-20T00:00:00"/>
    <s v="Avg of 4 NM Projects"/>
    <n v="6"/>
    <n v="-0.13"/>
    <n v="-7.3033707865168538E-4"/>
    <n v="22.16"/>
    <n v="20.57"/>
    <n v="-2.6741E-3"/>
  </r>
  <r>
    <x v="8"/>
    <n v="20"/>
    <n v="6"/>
    <x v="0"/>
    <d v="2019-05-20T00:00:00"/>
    <s v="Avg of 4 NM Projects"/>
    <n v="7"/>
    <n v="1.665"/>
    <n v="9.3539325842696627E-3"/>
    <n v="25.94"/>
    <n v="26.51"/>
    <n v="4.4139150000000002E-2"/>
  </r>
  <r>
    <x v="8"/>
    <n v="20"/>
    <n v="6"/>
    <x v="1"/>
    <d v="2019-05-20T00:00:00"/>
    <s v="Avg of 4 NM Projects"/>
    <n v="8"/>
    <n v="14.09"/>
    <n v="7.9157303370786511E-2"/>
    <n v="25.69"/>
    <n v="22.16"/>
    <n v="0.31223439999999997"/>
  </r>
  <r>
    <x v="8"/>
    <n v="20"/>
    <n v="6"/>
    <x v="1"/>
    <d v="2019-05-20T00:00:00"/>
    <s v="Avg of 4 NM Projects"/>
    <n v="9"/>
    <n v="20.094999999999999"/>
    <n v="0.11289325842696629"/>
    <n v="26.67"/>
    <n v="21.98"/>
    <n v="0.44168809999999997"/>
  </r>
  <r>
    <x v="8"/>
    <n v="20"/>
    <n v="6"/>
    <x v="1"/>
    <d v="2019-05-20T00:00:00"/>
    <s v="Avg of 4 NM Projects"/>
    <n v="10"/>
    <n v="39.040000000000006"/>
    <n v="0.21932584269662925"/>
    <n v="28.91"/>
    <n v="29.79"/>
    <n v="1.1630016000000001"/>
  </r>
  <r>
    <x v="8"/>
    <n v="20"/>
    <n v="6"/>
    <x v="1"/>
    <d v="2019-05-20T00:00:00"/>
    <s v="Avg of 4 NM Projects"/>
    <n v="11"/>
    <n v="69.88"/>
    <n v="0.39258426966292131"/>
    <n v="29.81"/>
    <n v="22.96"/>
    <n v="1.6044448"/>
  </r>
  <r>
    <x v="8"/>
    <n v="20"/>
    <n v="6"/>
    <x v="1"/>
    <d v="2019-05-20T00:00:00"/>
    <s v="Avg of 4 NM Projects"/>
    <n v="12"/>
    <n v="83.844999999999999"/>
    <n v="0.47103932584269664"/>
    <n v="31.71"/>
    <n v="21.3"/>
    <n v="1.7858985000000001"/>
  </r>
  <r>
    <x v="8"/>
    <n v="20"/>
    <n v="6"/>
    <x v="1"/>
    <d v="2019-05-20T00:00:00"/>
    <s v="Avg of 4 NM Projects"/>
    <n v="13"/>
    <n v="81.144999999999996"/>
    <n v="0.45587078651685392"/>
    <n v="34.74"/>
    <n v="21.45"/>
    <n v="1.7405602499999997"/>
  </r>
  <r>
    <x v="8"/>
    <n v="20"/>
    <n v="6"/>
    <x v="1"/>
    <d v="2019-05-20T00:00:00"/>
    <s v="Avg of 4 NM Projects"/>
    <n v="14"/>
    <n v="56.834999999999994"/>
    <n v="0.31929775280898876"/>
    <n v="37.479999999999997"/>
    <n v="24.7"/>
    <n v="1.4038244999999998"/>
  </r>
  <r>
    <x v="8"/>
    <n v="20"/>
    <n v="6"/>
    <x v="1"/>
    <d v="2019-05-20T00:00:00"/>
    <s v="Avg of 4 NM Projects"/>
    <n v="15"/>
    <n v="60.67"/>
    <n v="0.34084269662921352"/>
    <n v="36.840000000000003"/>
    <n v="27.1"/>
    <n v="1.6441570000000001"/>
  </r>
  <r>
    <x v="8"/>
    <n v="20"/>
    <n v="6"/>
    <x v="1"/>
    <d v="2019-05-20T00:00:00"/>
    <s v="Avg of 4 NM Projects"/>
    <n v="16"/>
    <n v="75.134999999999991"/>
    <n v="0.42210674157303368"/>
    <n v="40"/>
    <n v="25.2"/>
    <n v="1.8934019999999998"/>
  </r>
  <r>
    <x v="8"/>
    <n v="20"/>
    <n v="6"/>
    <x v="1"/>
    <d v="2019-05-20T00:00:00"/>
    <s v="Avg of 4 NM Projects"/>
    <n v="17"/>
    <n v="63.614999999999995"/>
    <n v="0.35738764044943816"/>
    <n v="44.26"/>
    <n v="23.96"/>
    <n v="1.5242154000000001"/>
  </r>
  <r>
    <x v="8"/>
    <n v="20"/>
    <n v="6"/>
    <x v="1"/>
    <d v="2019-05-20T00:00:00"/>
    <s v="Avg of 4 NM Projects"/>
    <n v="18"/>
    <n v="55.685000000000002"/>
    <n v="0.31283707865168542"/>
    <n v="40.1"/>
    <n v="29.81"/>
    <n v="1.65996985"/>
  </r>
  <r>
    <x v="8"/>
    <n v="20"/>
    <n v="6"/>
    <x v="1"/>
    <d v="2019-05-20T00:00:00"/>
    <s v="Avg of 4 NM Projects"/>
    <n v="19"/>
    <n v="27.644999999999996"/>
    <n v="0.15530898876404492"/>
    <n v="36.409999999999997"/>
    <n v="36.950000000000003"/>
    <n v="1.0214827499999999"/>
  </r>
  <r>
    <x v="8"/>
    <n v="20"/>
    <n v="6"/>
    <x v="1"/>
    <d v="2019-05-20T00:00:00"/>
    <s v="Avg of 4 NM Projects"/>
    <n v="20"/>
    <n v="5.5"/>
    <n v="3.0898876404494381E-2"/>
    <n v="34.840000000000003"/>
    <n v="35.92"/>
    <n v="0.19756000000000001"/>
  </r>
  <r>
    <x v="8"/>
    <n v="20"/>
    <n v="6"/>
    <x v="1"/>
    <d v="2019-05-20T00:00:00"/>
    <s v="Avg of 4 NM Projects"/>
    <n v="21"/>
    <n v="-0.13"/>
    <n v="-7.3033707865168538E-4"/>
    <n v="34.86"/>
    <n v="38.909999999999997"/>
    <n v="-5.0582999999999999E-3"/>
  </r>
  <r>
    <x v="8"/>
    <n v="20"/>
    <n v="6"/>
    <x v="1"/>
    <d v="2019-05-20T00:00:00"/>
    <s v="Avg of 4 NM Projects"/>
    <n v="22"/>
    <n v="-0.13"/>
    <n v="-7.3033707865168538E-4"/>
    <n v="33.06"/>
    <n v="35.409999999999997"/>
    <n v="-4.6033000000000003E-3"/>
  </r>
  <r>
    <x v="8"/>
    <n v="20"/>
    <n v="6"/>
    <x v="1"/>
    <d v="2019-05-20T00:00:00"/>
    <s v="Avg of 4 NM Projects"/>
    <n v="23"/>
    <n v="-0.26"/>
    <n v="-1.4606741573033708E-3"/>
    <n v="27.18"/>
    <n v="29.52"/>
    <n v="-7.6752000000000001E-3"/>
  </r>
  <r>
    <x v="8"/>
    <n v="20"/>
    <n v="6"/>
    <x v="0"/>
    <d v="2019-05-20T00:00:00"/>
    <s v="Avg of 4 NM Projects"/>
    <n v="24"/>
    <n v="-0.26"/>
    <n v="-1.4606741573033708E-3"/>
    <n v="25.06"/>
    <n v="21.78"/>
    <n v="-5.6628000000000008E-3"/>
  </r>
  <r>
    <x v="8"/>
    <n v="21"/>
    <n v="7"/>
    <x v="0"/>
    <d v="2019-05-21T00:00:00"/>
    <s v="Avg of 4 NM Projects"/>
    <n v="1"/>
    <n v="0"/>
    <n v="0"/>
    <n v="23.48"/>
    <n v="22.19"/>
    <n v="0"/>
  </r>
  <r>
    <x v="8"/>
    <n v="21"/>
    <n v="7"/>
    <x v="0"/>
    <d v="2019-05-21T00:00:00"/>
    <s v="Avg of 4 NM Projects"/>
    <n v="2"/>
    <n v="-0.13"/>
    <n v="-7.3033707865168538E-4"/>
    <n v="23.01"/>
    <n v="21.24"/>
    <n v="-2.7612000000000001E-3"/>
  </r>
  <r>
    <x v="8"/>
    <n v="21"/>
    <n v="7"/>
    <x v="0"/>
    <d v="2019-05-21T00:00:00"/>
    <s v="Avg of 4 NM Projects"/>
    <n v="3"/>
    <n v="0"/>
    <n v="0"/>
    <n v="21.95"/>
    <n v="21.91"/>
    <n v="0"/>
  </r>
  <r>
    <x v="8"/>
    <n v="21"/>
    <n v="7"/>
    <x v="0"/>
    <d v="2019-05-21T00:00:00"/>
    <s v="Avg of 4 NM Projects"/>
    <n v="4"/>
    <n v="-0.13"/>
    <n v="-7.3033707865168538E-4"/>
    <n v="21.21"/>
    <n v="21.17"/>
    <n v="-2.7521000000000004E-3"/>
  </r>
  <r>
    <x v="8"/>
    <n v="21"/>
    <n v="7"/>
    <x v="0"/>
    <d v="2019-05-21T00:00:00"/>
    <s v="Avg of 4 NM Projects"/>
    <n v="5"/>
    <n v="-0.26"/>
    <n v="-1.4606741573033708E-3"/>
    <n v="20.97"/>
    <n v="21.15"/>
    <n v="-5.4989999999999995E-3"/>
  </r>
  <r>
    <x v="8"/>
    <n v="21"/>
    <n v="7"/>
    <x v="0"/>
    <d v="2019-05-21T00:00:00"/>
    <s v="Avg of 4 NM Projects"/>
    <n v="6"/>
    <n v="0.255"/>
    <n v="1.4325842696629213E-3"/>
    <n v="21.61"/>
    <n v="24.41"/>
    <n v="6.2245499999999997E-3"/>
  </r>
  <r>
    <x v="8"/>
    <n v="21"/>
    <n v="7"/>
    <x v="0"/>
    <d v="2019-05-21T00:00:00"/>
    <s v="Avg of 4 NM Projects"/>
    <n v="7"/>
    <n v="9.6"/>
    <n v="5.3932584269662923E-2"/>
    <n v="26.01"/>
    <n v="33.950000000000003"/>
    <n v="0.32592000000000004"/>
  </r>
  <r>
    <x v="8"/>
    <n v="21"/>
    <n v="7"/>
    <x v="0"/>
    <d v="2019-05-21T00:00:00"/>
    <s v="Avg of 4 NM Projects"/>
    <n v="8"/>
    <n v="39.814999999999998"/>
    <n v="0.22367977528089886"/>
    <n v="24.46"/>
    <n v="25.56"/>
    <n v="1.0176713999999998"/>
  </r>
  <r>
    <x v="8"/>
    <n v="21"/>
    <n v="7"/>
    <x v="0"/>
    <d v="2019-05-21T00:00:00"/>
    <s v="Avg of 4 NM Projects"/>
    <n v="9"/>
    <n v="64.504999999999995"/>
    <n v="0.36238764044943816"/>
    <n v="23.66"/>
    <n v="18.53"/>
    <n v="1.19527765"/>
  </r>
  <r>
    <x v="8"/>
    <n v="21"/>
    <n v="7"/>
    <x v="0"/>
    <d v="2019-05-21T00:00:00"/>
    <s v="Avg of 4 NM Projects"/>
    <n v="10"/>
    <n v="83.460000000000008"/>
    <n v="0.46887640449438206"/>
    <n v="22.1"/>
    <n v="16.8"/>
    <n v="1.4021280000000003"/>
  </r>
  <r>
    <x v="8"/>
    <n v="21"/>
    <n v="7"/>
    <x v="0"/>
    <d v="2019-05-21T00:00:00"/>
    <s v="Avg of 4 NM Projects"/>
    <n v="11"/>
    <n v="100.22"/>
    <n v="0.56303370786516849"/>
    <n v="22.22"/>
    <n v="17.29"/>
    <n v="1.7328037999999999"/>
  </r>
  <r>
    <x v="8"/>
    <n v="21"/>
    <n v="7"/>
    <x v="0"/>
    <d v="2019-05-21T00:00:00"/>
    <s v="Avg of 4 NM Projects"/>
    <n v="12"/>
    <n v="110.075"/>
    <n v="0.61839887640449442"/>
    <n v="22.06"/>
    <n v="16.940000000000001"/>
    <n v="1.8646705000000001"/>
  </r>
  <r>
    <x v="8"/>
    <n v="21"/>
    <n v="7"/>
    <x v="0"/>
    <d v="2019-05-21T00:00:00"/>
    <s v="Avg of 4 NM Projects"/>
    <n v="13"/>
    <n v="123.13"/>
    <n v="0.69174157303370787"/>
    <n v="22.15"/>
    <n v="17.149999999999999"/>
    <n v="2.1116794999999997"/>
  </r>
  <r>
    <x v="8"/>
    <n v="21"/>
    <n v="7"/>
    <x v="0"/>
    <d v="2019-05-21T00:00:00"/>
    <s v="Avg of 4 NM Projects"/>
    <n v="14"/>
    <n v="123.515"/>
    <n v="0.69390449438202251"/>
    <n v="22.13"/>
    <n v="18.88"/>
    <n v="2.3319631999999997"/>
  </r>
  <r>
    <x v="8"/>
    <n v="21"/>
    <n v="7"/>
    <x v="0"/>
    <d v="2019-05-21T00:00:00"/>
    <s v="Avg of 4 NM Projects"/>
    <n v="15"/>
    <n v="116.605"/>
    <n v="0.65508426966292133"/>
    <n v="22.43"/>
    <n v="16.88"/>
    <n v="1.9682923999999999"/>
  </r>
  <r>
    <x v="8"/>
    <n v="21"/>
    <n v="7"/>
    <x v="0"/>
    <d v="2019-05-21T00:00:00"/>
    <s v="Avg of 4 NM Projects"/>
    <n v="16"/>
    <n v="109.69499999999999"/>
    <n v="0.61626404494382014"/>
    <n v="22.49"/>
    <n v="19.149999999999999"/>
    <n v="2.1006592499999996"/>
  </r>
  <r>
    <x v="8"/>
    <n v="21"/>
    <n v="7"/>
    <x v="0"/>
    <d v="2019-05-21T00:00:00"/>
    <s v="Avg of 4 NM Projects"/>
    <n v="17"/>
    <n v="84.22"/>
    <n v="0.47314606741573034"/>
    <n v="26.7"/>
    <n v="20.92"/>
    <n v="1.7618824000000002"/>
  </r>
  <r>
    <x v="8"/>
    <n v="21"/>
    <n v="7"/>
    <x v="0"/>
    <d v="2019-05-21T00:00:00"/>
    <s v="Avg of 4 NM Projects"/>
    <n v="18"/>
    <n v="57.984999999999999"/>
    <n v="0.32575842696629215"/>
    <n v="28.64"/>
    <n v="24.14"/>
    <n v="1.3997579"/>
  </r>
  <r>
    <x v="8"/>
    <n v="21"/>
    <n v="7"/>
    <x v="0"/>
    <d v="2019-05-21T00:00:00"/>
    <s v="Avg of 4 NM Projects"/>
    <n v="19"/>
    <n v="26.24"/>
    <n v="0.14741573033707864"/>
    <n v="28.04"/>
    <n v="31.64"/>
    <n v="0.8302335999999999"/>
  </r>
  <r>
    <x v="8"/>
    <n v="21"/>
    <n v="7"/>
    <x v="0"/>
    <d v="2019-05-21T00:00:00"/>
    <s v="Avg of 4 NM Projects"/>
    <n v="20"/>
    <n v="4.8600000000000003"/>
    <n v="2.7303370786516856E-2"/>
    <n v="27.57"/>
    <n v="31.32"/>
    <n v="0.15221520000000002"/>
  </r>
  <r>
    <x v="8"/>
    <n v="21"/>
    <n v="7"/>
    <x v="0"/>
    <d v="2019-05-21T00:00:00"/>
    <s v="Avg of 4 NM Projects"/>
    <n v="21"/>
    <n v="-0.26"/>
    <n v="-1.4606741573033708E-3"/>
    <n v="29.78"/>
    <n v="29.19"/>
    <n v="-7.5894000000000005E-3"/>
  </r>
  <r>
    <x v="8"/>
    <n v="21"/>
    <n v="7"/>
    <x v="0"/>
    <d v="2019-05-21T00:00:00"/>
    <s v="Avg of 4 NM Projects"/>
    <n v="22"/>
    <n v="-0.13"/>
    <n v="-7.3033707865168538E-4"/>
    <n v="22.52"/>
    <n v="27.25"/>
    <n v="-3.5425000000000001E-3"/>
  </r>
  <r>
    <x v="8"/>
    <n v="21"/>
    <n v="7"/>
    <x v="0"/>
    <d v="2019-05-21T00:00:00"/>
    <s v="Avg of 4 NM Projects"/>
    <n v="23"/>
    <n v="0"/>
    <n v="0"/>
    <n v="21"/>
    <n v="25.89"/>
    <n v="0"/>
  </r>
  <r>
    <x v="8"/>
    <n v="21"/>
    <n v="7"/>
    <x v="0"/>
    <d v="2019-05-21T00:00:00"/>
    <s v="Avg of 4 NM Projects"/>
    <n v="24"/>
    <n v="0"/>
    <n v="0"/>
    <n v="19.48"/>
    <n v="16.55"/>
    <n v="0"/>
  </r>
  <r>
    <x v="8"/>
    <n v="22"/>
    <n v="1"/>
    <x v="0"/>
    <d v="2019-05-22T00:00:00"/>
    <s v="Avg of 4 NM Projects"/>
    <n v="1"/>
    <n v="-0.26"/>
    <n v="-1.4606741573033708E-3"/>
    <n v="19.04"/>
    <n v="7.57"/>
    <n v="-1.9682000000000002E-3"/>
  </r>
  <r>
    <x v="8"/>
    <n v="22"/>
    <n v="1"/>
    <x v="0"/>
    <d v="2019-05-22T00:00:00"/>
    <s v="Avg of 4 NM Projects"/>
    <n v="2"/>
    <n v="-0.13"/>
    <n v="-7.3033707865168538E-4"/>
    <n v="17.239999999999998"/>
    <n v="15.94"/>
    <n v="-2.0722000000000002E-3"/>
  </r>
  <r>
    <x v="8"/>
    <n v="22"/>
    <n v="1"/>
    <x v="0"/>
    <d v="2019-05-22T00:00:00"/>
    <s v="Avg of 4 NM Projects"/>
    <n v="3"/>
    <n v="0"/>
    <n v="0"/>
    <n v="13.11"/>
    <n v="17.739999999999998"/>
    <n v="0"/>
  </r>
  <r>
    <x v="8"/>
    <n v="22"/>
    <n v="1"/>
    <x v="0"/>
    <d v="2019-05-22T00:00:00"/>
    <s v="Avg of 4 NM Projects"/>
    <n v="4"/>
    <n v="0"/>
    <n v="0"/>
    <n v="12.5"/>
    <n v="17.5"/>
    <n v="0"/>
  </r>
  <r>
    <x v="8"/>
    <n v="22"/>
    <n v="1"/>
    <x v="0"/>
    <d v="2019-05-22T00:00:00"/>
    <s v="Avg of 4 NM Projects"/>
    <n v="5"/>
    <n v="-0.13"/>
    <n v="-7.3033707865168538E-4"/>
    <n v="13.97"/>
    <n v="17.07"/>
    <n v="-2.2190999999999999E-3"/>
  </r>
  <r>
    <x v="8"/>
    <n v="22"/>
    <n v="1"/>
    <x v="0"/>
    <d v="2019-05-22T00:00:00"/>
    <s v="Avg of 4 NM Projects"/>
    <n v="6"/>
    <n v="0.255"/>
    <n v="1.4325842696629213E-3"/>
    <n v="17.690000000000001"/>
    <n v="12.31"/>
    <n v="3.13905E-3"/>
  </r>
  <r>
    <x v="8"/>
    <n v="22"/>
    <n v="1"/>
    <x v="0"/>
    <d v="2019-05-22T00:00:00"/>
    <s v="Avg of 4 NM Projects"/>
    <n v="7"/>
    <n v="13.184999999999999"/>
    <n v="7.4073033707865166E-2"/>
    <n v="22.38"/>
    <n v="18.7"/>
    <n v="0.24655949999999996"/>
  </r>
  <r>
    <x v="8"/>
    <n v="22"/>
    <n v="1"/>
    <x v="0"/>
    <d v="2019-05-22T00:00:00"/>
    <s v="Avg of 4 NM Projects"/>
    <n v="8"/>
    <n v="44.54"/>
    <n v="0.25022471910112359"/>
    <n v="26.75"/>
    <n v="18.75"/>
    <n v="0.83512500000000001"/>
  </r>
  <r>
    <x v="8"/>
    <n v="22"/>
    <n v="1"/>
    <x v="0"/>
    <d v="2019-05-22T00:00:00"/>
    <s v="Avg of 4 NM Projects"/>
    <n v="9"/>
    <n v="72.574999999999989"/>
    <n v="0.40772471910112351"/>
    <n v="21.95"/>
    <n v="19.43"/>
    <n v="1.4101322499999998"/>
  </r>
  <r>
    <x v="8"/>
    <n v="22"/>
    <n v="1"/>
    <x v="0"/>
    <d v="2019-05-22T00:00:00"/>
    <s v="Avg of 4 NM Projects"/>
    <n v="10"/>
    <n v="95.10499999999999"/>
    <n v="0.53429775280898872"/>
    <n v="21.51"/>
    <n v="16.82"/>
    <n v="1.5996660999999999"/>
  </r>
  <r>
    <x v="8"/>
    <n v="22"/>
    <n v="1"/>
    <x v="0"/>
    <d v="2019-05-22T00:00:00"/>
    <s v="Avg of 4 NM Projects"/>
    <n v="11"/>
    <n v="112.12499999999999"/>
    <n v="0.62991573033707859"/>
    <n v="21.21"/>
    <n v="17.23"/>
    <n v="1.9319137499999997"/>
  </r>
  <r>
    <x v="8"/>
    <n v="22"/>
    <n v="1"/>
    <x v="0"/>
    <d v="2019-05-22T00:00:00"/>
    <s v="Avg of 4 NM Projects"/>
    <n v="12"/>
    <n v="116.60499999999999"/>
    <n v="0.65508426966292133"/>
    <n v="21.16"/>
    <n v="20.57"/>
    <n v="2.3985648499999996"/>
  </r>
  <r>
    <x v="8"/>
    <n v="22"/>
    <n v="1"/>
    <x v="0"/>
    <d v="2019-05-22T00:00:00"/>
    <s v="Avg of 4 NM Projects"/>
    <n v="13"/>
    <n v="104.57499999999999"/>
    <n v="0.58749999999999991"/>
    <n v="21.09"/>
    <n v="26.72"/>
    <n v="2.7942439999999995"/>
  </r>
  <r>
    <x v="8"/>
    <n v="22"/>
    <n v="1"/>
    <x v="0"/>
    <d v="2019-05-22T00:00:00"/>
    <s v="Avg of 4 NM Projects"/>
    <n v="14"/>
    <n v="94.72"/>
    <n v="0.5321348314606742"/>
    <n v="21.35"/>
    <n v="33.229999999999997"/>
    <n v="3.1475455999999995"/>
  </r>
  <r>
    <x v="8"/>
    <n v="22"/>
    <n v="1"/>
    <x v="0"/>
    <d v="2019-05-22T00:00:00"/>
    <s v="Avg of 4 NM Projects"/>
    <n v="15"/>
    <n v="87.81"/>
    <n v="0.49331460674157307"/>
    <n v="22.49"/>
    <n v="30.03"/>
    <n v="2.6369343000000005"/>
  </r>
  <r>
    <x v="8"/>
    <n v="22"/>
    <n v="1"/>
    <x v="0"/>
    <d v="2019-05-22T00:00:00"/>
    <s v="Avg of 4 NM Projects"/>
    <n v="16"/>
    <n v="74.375"/>
    <n v="0.4178370786516854"/>
    <n v="22.05"/>
    <n v="20.010000000000002"/>
    <n v="1.4882437500000001"/>
  </r>
  <r>
    <x v="8"/>
    <n v="22"/>
    <n v="1"/>
    <x v="0"/>
    <d v="2019-05-22T00:00:00"/>
    <s v="Avg of 4 NM Projects"/>
    <n v="17"/>
    <n v="49.66"/>
    <n v="0.27898876404494383"/>
    <n v="26.09"/>
    <n v="31.21"/>
    <n v="1.5498886000000001"/>
  </r>
  <r>
    <x v="8"/>
    <n v="22"/>
    <n v="1"/>
    <x v="0"/>
    <d v="2019-05-22T00:00:00"/>
    <s v="Avg of 4 NM Projects"/>
    <n v="18"/>
    <n v="39.549999999999997"/>
    <n v="0.22219101123595503"/>
    <n v="29.25"/>
    <n v="30.98"/>
    <n v="1.2252590000000001"/>
  </r>
  <r>
    <x v="8"/>
    <n v="22"/>
    <n v="1"/>
    <x v="0"/>
    <d v="2019-05-22T00:00:00"/>
    <s v="Avg of 4 NM Projects"/>
    <n v="19"/>
    <n v="16.510000000000002"/>
    <n v="9.2752808988764049E-2"/>
    <n v="28.1"/>
    <n v="30.81"/>
    <n v="0.50867309999999999"/>
  </r>
  <r>
    <x v="8"/>
    <n v="22"/>
    <n v="1"/>
    <x v="0"/>
    <d v="2019-05-22T00:00:00"/>
    <s v="Avg of 4 NM Projects"/>
    <n v="20"/>
    <n v="3.2"/>
    <n v="1.7977528089887642E-2"/>
    <n v="28.5"/>
    <n v="32.56"/>
    <n v="0.10419200000000001"/>
  </r>
  <r>
    <x v="8"/>
    <n v="22"/>
    <n v="1"/>
    <x v="0"/>
    <d v="2019-05-22T00:00:00"/>
    <s v="Avg of 4 NM Projects"/>
    <n v="21"/>
    <n v="0"/>
    <n v="0"/>
    <n v="33.42"/>
    <n v="29.23"/>
    <n v="0"/>
  </r>
  <r>
    <x v="8"/>
    <n v="22"/>
    <n v="1"/>
    <x v="0"/>
    <d v="2019-05-22T00:00:00"/>
    <s v="Avg of 4 NM Projects"/>
    <n v="22"/>
    <n v="0"/>
    <n v="0"/>
    <n v="27.79"/>
    <n v="23.97"/>
    <n v="0"/>
  </r>
  <r>
    <x v="8"/>
    <n v="22"/>
    <n v="1"/>
    <x v="0"/>
    <d v="2019-05-22T00:00:00"/>
    <s v="Avg of 4 NM Projects"/>
    <n v="23"/>
    <n v="-0.13"/>
    <n v="-7.3033707865168538E-4"/>
    <n v="23.34"/>
    <n v="31.15"/>
    <n v="-4.0495000000000001E-3"/>
  </r>
  <r>
    <x v="8"/>
    <n v="22"/>
    <n v="1"/>
    <x v="0"/>
    <d v="2019-05-22T00:00:00"/>
    <s v="Avg of 4 NM Projects"/>
    <n v="24"/>
    <n v="-0.39"/>
    <n v="-2.1910112359550564E-3"/>
    <n v="22.82"/>
    <n v="17.79"/>
    <n v="-6.9380999999999991E-3"/>
  </r>
  <r>
    <x v="8"/>
    <n v="23"/>
    <n v="2"/>
    <x v="0"/>
    <d v="2019-05-23T00:00:00"/>
    <s v="Avg of 4 NM Projects"/>
    <n v="1"/>
    <n v="-0.26"/>
    <n v="-1.4606741573033708E-3"/>
    <n v="20.61"/>
    <n v="18.47"/>
    <n v="-4.8022000000000004E-3"/>
  </r>
  <r>
    <x v="8"/>
    <n v="23"/>
    <n v="2"/>
    <x v="0"/>
    <d v="2019-05-23T00:00:00"/>
    <s v="Avg of 4 NM Projects"/>
    <n v="2"/>
    <n v="-0.26"/>
    <n v="-1.4606741573033708E-3"/>
    <n v="19.05"/>
    <n v="19.36"/>
    <n v="-5.0336000000000001E-3"/>
  </r>
  <r>
    <x v="8"/>
    <n v="23"/>
    <n v="2"/>
    <x v="0"/>
    <d v="2019-05-23T00:00:00"/>
    <s v="Avg of 4 NM Projects"/>
    <n v="3"/>
    <n v="0"/>
    <n v="0"/>
    <n v="18.63"/>
    <n v="17.27"/>
    <n v="0"/>
  </r>
  <r>
    <x v="8"/>
    <n v="23"/>
    <n v="2"/>
    <x v="0"/>
    <d v="2019-05-23T00:00:00"/>
    <s v="Avg of 4 NM Projects"/>
    <n v="4"/>
    <n v="-0.13"/>
    <n v="-7.3033707865168538E-4"/>
    <n v="18.7"/>
    <n v="18.739999999999998"/>
    <n v="-2.4361999999999999E-3"/>
  </r>
  <r>
    <x v="8"/>
    <n v="23"/>
    <n v="2"/>
    <x v="0"/>
    <d v="2019-05-23T00:00:00"/>
    <s v="Avg of 4 NM Projects"/>
    <n v="5"/>
    <n v="0"/>
    <n v="0"/>
    <n v="19.05"/>
    <n v="20.170000000000002"/>
    <n v="0"/>
  </r>
  <r>
    <x v="8"/>
    <n v="23"/>
    <n v="2"/>
    <x v="0"/>
    <d v="2019-05-23T00:00:00"/>
    <s v="Avg of 4 NM Projects"/>
    <n v="6"/>
    <n v="0.38500000000000001"/>
    <n v="2.1629213483146067E-3"/>
    <n v="20.5"/>
    <n v="19.89"/>
    <n v="7.6576500000000002E-3"/>
  </r>
  <r>
    <x v="8"/>
    <n v="23"/>
    <n v="2"/>
    <x v="0"/>
    <d v="2019-05-23T00:00:00"/>
    <s v="Avg of 4 NM Projects"/>
    <n v="7"/>
    <n v="14.719999999999999"/>
    <n v="8.2696629213483142E-2"/>
    <n v="24.04"/>
    <n v="26.58"/>
    <n v="0.39125759999999998"/>
  </r>
  <r>
    <x v="8"/>
    <n v="23"/>
    <n v="2"/>
    <x v="1"/>
    <d v="2019-05-23T00:00:00"/>
    <s v="Avg of 4 NM Projects"/>
    <n v="8"/>
    <n v="58.875"/>
    <n v="0.33075842696629215"/>
    <n v="23.66"/>
    <n v="24.7"/>
    <n v="1.4542124999999999"/>
  </r>
  <r>
    <x v="8"/>
    <n v="23"/>
    <n v="2"/>
    <x v="1"/>
    <d v="2019-05-23T00:00:00"/>
    <s v="Avg of 4 NM Projects"/>
    <n v="9"/>
    <n v="97.795000000000002"/>
    <n v="0.54941011235955062"/>
    <n v="22.6"/>
    <n v="22.17"/>
    <n v="2.1681151500000002"/>
  </r>
  <r>
    <x v="8"/>
    <n v="23"/>
    <n v="2"/>
    <x v="1"/>
    <d v="2019-05-23T00:00:00"/>
    <s v="Avg of 4 NM Projects"/>
    <n v="10"/>
    <n v="113.27500000000001"/>
    <n v="0.63637640449438204"/>
    <n v="24.62"/>
    <n v="24.44"/>
    <n v="2.7684410000000002"/>
  </r>
  <r>
    <x v="8"/>
    <n v="23"/>
    <n v="2"/>
    <x v="1"/>
    <d v="2019-05-23T00:00:00"/>
    <s v="Avg of 4 NM Projects"/>
    <n v="11"/>
    <n v="103.80500000000001"/>
    <n v="0.58317415730337085"/>
    <n v="23.6"/>
    <n v="24.83"/>
    <n v="2.5774781500000001"/>
  </r>
  <r>
    <x v="8"/>
    <n v="23"/>
    <n v="2"/>
    <x v="1"/>
    <d v="2019-05-23T00:00:00"/>
    <s v="Avg of 4 NM Projects"/>
    <n v="12"/>
    <n v="99.460000000000008"/>
    <n v="0.55876404494382026"/>
    <n v="23.55"/>
    <n v="21.37"/>
    <n v="2.1254602000000005"/>
  </r>
  <r>
    <x v="8"/>
    <n v="23"/>
    <n v="2"/>
    <x v="1"/>
    <d v="2019-05-23T00:00:00"/>
    <s v="Avg of 4 NM Projects"/>
    <n v="13"/>
    <n v="94.844999999999999"/>
    <n v="0.53283707865168539"/>
    <n v="23.22"/>
    <n v="20.27"/>
    <n v="1.9225081499999999"/>
  </r>
  <r>
    <x v="8"/>
    <n v="23"/>
    <n v="2"/>
    <x v="1"/>
    <d v="2019-05-23T00:00:00"/>
    <s v="Avg of 4 NM Projects"/>
    <n v="14"/>
    <n v="79.875"/>
    <n v="0.4487359550561798"/>
    <n v="23.65"/>
    <n v="19.920000000000002"/>
    <n v="1.59111"/>
  </r>
  <r>
    <x v="8"/>
    <n v="23"/>
    <n v="2"/>
    <x v="1"/>
    <d v="2019-05-23T00:00:00"/>
    <s v="Avg of 4 NM Projects"/>
    <n v="15"/>
    <n v="71.81"/>
    <n v="0.40342696629213487"/>
    <n v="24.55"/>
    <n v="19.82"/>
    <n v="1.4232742"/>
  </r>
  <r>
    <x v="8"/>
    <n v="23"/>
    <n v="2"/>
    <x v="1"/>
    <d v="2019-05-23T00:00:00"/>
    <s v="Avg of 4 NM Projects"/>
    <n v="16"/>
    <n v="68.355000000000004"/>
    <n v="0.38401685393258428"/>
    <n v="28.27"/>
    <n v="23.07"/>
    <n v="1.5769498500000001"/>
  </r>
  <r>
    <x v="8"/>
    <n v="23"/>
    <n v="2"/>
    <x v="1"/>
    <d v="2019-05-23T00:00:00"/>
    <s v="Avg of 4 NM Projects"/>
    <n v="17"/>
    <n v="54.139999999999993"/>
    <n v="0.3041573033707865"/>
    <n v="29.19"/>
    <n v="25.08"/>
    <n v="1.3578311999999999"/>
  </r>
  <r>
    <x v="8"/>
    <n v="23"/>
    <n v="2"/>
    <x v="1"/>
    <d v="2019-05-23T00:00:00"/>
    <s v="Avg of 4 NM Projects"/>
    <n v="18"/>
    <n v="32.774999999999999"/>
    <n v="0.18412921348314606"/>
    <n v="32.93"/>
    <n v="19.86"/>
    <n v="0.65091149999999998"/>
  </r>
  <r>
    <x v="8"/>
    <n v="23"/>
    <n v="2"/>
    <x v="1"/>
    <d v="2019-05-23T00:00:00"/>
    <s v="Avg of 4 NM Projects"/>
    <n v="19"/>
    <n v="11.010000000000002"/>
    <n v="6.1853932584269675E-2"/>
    <n v="30.38"/>
    <n v="19.29"/>
    <n v="0.21238290000000004"/>
  </r>
  <r>
    <x v="8"/>
    <n v="23"/>
    <n v="2"/>
    <x v="1"/>
    <d v="2019-05-23T00:00:00"/>
    <s v="Avg of 4 NM Projects"/>
    <n v="20"/>
    <n v="1.7850000000000001"/>
    <n v="1.0028089887640449E-2"/>
    <n v="29.73"/>
    <n v="18.46"/>
    <n v="3.2951100000000004E-2"/>
  </r>
  <r>
    <x v="8"/>
    <n v="23"/>
    <n v="2"/>
    <x v="1"/>
    <d v="2019-05-23T00:00:00"/>
    <s v="Avg of 4 NM Projects"/>
    <n v="21"/>
    <n v="-0.13"/>
    <n v="-7.3033707865168538E-4"/>
    <n v="29.5"/>
    <n v="18.239999999999998"/>
    <n v="-2.3712E-3"/>
  </r>
  <r>
    <x v="8"/>
    <n v="23"/>
    <n v="2"/>
    <x v="1"/>
    <d v="2019-05-23T00:00:00"/>
    <s v="Avg of 4 NM Projects"/>
    <n v="22"/>
    <n v="-0.13"/>
    <n v="-7.3033707865168538E-4"/>
    <n v="27.91"/>
    <n v="19.75"/>
    <n v="-2.5674999999999999E-3"/>
  </r>
  <r>
    <x v="8"/>
    <n v="23"/>
    <n v="2"/>
    <x v="1"/>
    <d v="2019-05-23T00:00:00"/>
    <s v="Avg of 4 NM Projects"/>
    <n v="23"/>
    <n v="-0.13"/>
    <n v="-7.3033707865168538E-4"/>
    <n v="21.42"/>
    <n v="18.84"/>
    <n v="-2.4492000000000003E-3"/>
  </r>
  <r>
    <x v="8"/>
    <n v="23"/>
    <n v="2"/>
    <x v="0"/>
    <d v="2019-05-23T00:00:00"/>
    <s v="Avg of 4 NM Projects"/>
    <n v="24"/>
    <n v="0"/>
    <n v="0"/>
    <n v="22.52"/>
    <n v="19.739999999999998"/>
    <n v="0"/>
  </r>
  <r>
    <x v="8"/>
    <n v="24"/>
    <n v="3"/>
    <x v="0"/>
    <d v="2019-05-24T00:00:00"/>
    <s v="Avg of 4 NM Projects"/>
    <n v="1"/>
    <n v="0"/>
    <n v="0"/>
    <n v="20.74"/>
    <n v="15.08"/>
    <n v="0"/>
  </r>
  <r>
    <x v="8"/>
    <n v="24"/>
    <n v="3"/>
    <x v="0"/>
    <d v="2019-05-24T00:00:00"/>
    <s v="Avg of 4 NM Projects"/>
    <n v="2"/>
    <n v="-0.13"/>
    <n v="-7.3033707865168538E-4"/>
    <n v="18"/>
    <n v="15.95"/>
    <n v="-2.0735000000000003E-3"/>
  </r>
  <r>
    <x v="8"/>
    <n v="24"/>
    <n v="3"/>
    <x v="0"/>
    <d v="2019-05-24T00:00:00"/>
    <s v="Avg of 4 NM Projects"/>
    <n v="3"/>
    <n v="-0.26"/>
    <n v="-1.4606741573033708E-3"/>
    <n v="17.57"/>
    <n v="16.39"/>
    <n v="-4.2614000000000003E-3"/>
  </r>
  <r>
    <x v="8"/>
    <n v="24"/>
    <n v="3"/>
    <x v="0"/>
    <d v="2019-05-24T00:00:00"/>
    <s v="Avg of 4 NM Projects"/>
    <n v="4"/>
    <n v="-0.26"/>
    <n v="-1.4606741573033708E-3"/>
    <n v="16.72"/>
    <n v="15.12"/>
    <n v="-3.9312000000000001E-3"/>
  </r>
  <r>
    <x v="8"/>
    <n v="24"/>
    <n v="3"/>
    <x v="0"/>
    <d v="2019-05-24T00:00:00"/>
    <s v="Avg of 4 NM Projects"/>
    <n v="5"/>
    <n v="-0.13"/>
    <n v="-7.3033707865168538E-4"/>
    <n v="16.62"/>
    <n v="16.21"/>
    <n v="-2.1073000000000003E-3"/>
  </r>
  <r>
    <x v="8"/>
    <n v="24"/>
    <n v="3"/>
    <x v="0"/>
    <d v="2019-05-24T00:00:00"/>
    <s v="Avg of 4 NM Projects"/>
    <n v="6"/>
    <n v="-0.26"/>
    <n v="-1.4606741573033708E-3"/>
    <n v="18.61"/>
    <n v="16.27"/>
    <n v="-4.2301999999999999E-3"/>
  </r>
  <r>
    <x v="8"/>
    <n v="24"/>
    <n v="3"/>
    <x v="0"/>
    <d v="2019-05-24T00:00:00"/>
    <s v="Avg of 4 NM Projects"/>
    <n v="7"/>
    <n v="5.8900000000000006"/>
    <n v="3.3089887640449442E-2"/>
    <n v="23.19"/>
    <n v="14.55"/>
    <n v="8.5699500000000012E-2"/>
  </r>
  <r>
    <x v="8"/>
    <n v="24"/>
    <n v="3"/>
    <x v="1"/>
    <d v="2019-05-24T00:00:00"/>
    <s v="Avg of 4 NM Projects"/>
    <n v="8"/>
    <n v="23.3"/>
    <n v="0.13089887640449438"/>
    <n v="24.5"/>
    <n v="16.64"/>
    <n v="0.38771200000000006"/>
  </r>
  <r>
    <x v="8"/>
    <n v="24"/>
    <n v="3"/>
    <x v="1"/>
    <d v="2019-05-24T00:00:00"/>
    <s v="Avg of 4 NM Projects"/>
    <n v="9"/>
    <n v="33.924999999999997"/>
    <n v="0.19058988764044943"/>
    <n v="25.17"/>
    <n v="17.97"/>
    <n v="0.60963224999999988"/>
  </r>
  <r>
    <x v="8"/>
    <n v="24"/>
    <n v="3"/>
    <x v="1"/>
    <d v="2019-05-24T00:00:00"/>
    <s v="Avg of 4 NM Projects"/>
    <n v="10"/>
    <n v="44.804999999999993"/>
    <n v="0.2517134831460674"/>
    <n v="25.23"/>
    <n v="18.53"/>
    <n v="0.83023664999999991"/>
  </r>
  <r>
    <x v="8"/>
    <n v="24"/>
    <n v="3"/>
    <x v="1"/>
    <d v="2019-05-24T00:00:00"/>
    <s v="Avg of 4 NM Projects"/>
    <n v="11"/>
    <n v="79.10499999999999"/>
    <n v="0.44441011235955052"/>
    <n v="24.37"/>
    <n v="19.09"/>
    <n v="1.5101144499999999"/>
  </r>
  <r>
    <x v="8"/>
    <n v="24"/>
    <n v="3"/>
    <x v="1"/>
    <d v="2019-05-24T00:00:00"/>
    <s v="Avg of 4 NM Projects"/>
    <n v="12"/>
    <n v="91.135000000000005"/>
    <n v="0.51199438202247194"/>
    <n v="25.15"/>
    <n v="18.22"/>
    <n v="1.6604797"/>
  </r>
  <r>
    <x v="8"/>
    <n v="24"/>
    <n v="3"/>
    <x v="1"/>
    <d v="2019-05-24T00:00:00"/>
    <s v="Avg of 4 NM Projects"/>
    <n v="13"/>
    <n v="92.155000000000001"/>
    <n v="0.51772471910112361"/>
    <n v="24.78"/>
    <n v="17.27"/>
    <n v="1.5915168499999999"/>
  </r>
  <r>
    <x v="8"/>
    <n v="24"/>
    <n v="3"/>
    <x v="1"/>
    <d v="2019-05-24T00:00:00"/>
    <s v="Avg of 4 NM Projects"/>
    <n v="14"/>
    <n v="92.795000000000002"/>
    <n v="0.52132022471910111"/>
    <n v="24.83"/>
    <n v="17.96"/>
    <n v="1.6665982000000001"/>
  </r>
  <r>
    <x v="8"/>
    <n v="24"/>
    <n v="3"/>
    <x v="1"/>
    <d v="2019-05-24T00:00:00"/>
    <s v="Avg of 4 NM Projects"/>
    <n v="15"/>
    <n v="98.94"/>
    <n v="0.55584269662921348"/>
    <n v="26.23"/>
    <n v="17.739999999999998"/>
    <n v="1.7551955999999997"/>
  </r>
  <r>
    <x v="8"/>
    <n v="24"/>
    <n v="3"/>
    <x v="1"/>
    <d v="2019-05-24T00:00:00"/>
    <s v="Avg of 4 NM Projects"/>
    <n v="16"/>
    <n v="83.84"/>
    <n v="0.47101123595505617"/>
    <n v="26.18"/>
    <n v="20.67"/>
    <n v="1.7329728000000002"/>
  </r>
  <r>
    <x v="8"/>
    <n v="24"/>
    <n v="3"/>
    <x v="1"/>
    <d v="2019-05-24T00:00:00"/>
    <s v="Avg of 4 NM Projects"/>
    <n v="17"/>
    <n v="60.415000000000006"/>
    <n v="0.3394101123595506"/>
    <n v="25.63"/>
    <n v="29.33"/>
    <n v="1.7719719500000002"/>
  </r>
  <r>
    <x v="8"/>
    <n v="24"/>
    <n v="3"/>
    <x v="1"/>
    <d v="2019-05-24T00:00:00"/>
    <s v="Avg of 4 NM Projects"/>
    <n v="18"/>
    <n v="41.35"/>
    <n v="0.23230337078651686"/>
    <n v="29.06"/>
    <n v="20.36"/>
    <n v="0.84188599999999991"/>
  </r>
  <r>
    <x v="8"/>
    <n v="24"/>
    <n v="3"/>
    <x v="1"/>
    <d v="2019-05-24T00:00:00"/>
    <s v="Avg of 4 NM Projects"/>
    <n v="19"/>
    <n v="28.67"/>
    <n v="0.16106741573033709"/>
    <n v="27.2"/>
    <n v="20.239999999999998"/>
    <n v="0.58028080000000004"/>
  </r>
  <r>
    <x v="8"/>
    <n v="24"/>
    <n v="3"/>
    <x v="1"/>
    <d v="2019-05-24T00:00:00"/>
    <s v="Avg of 4 NM Projects"/>
    <n v="20"/>
    <n v="7.4250000000000007"/>
    <n v="4.1713483146067418E-2"/>
    <n v="26.19"/>
    <n v="19.64"/>
    <n v="0.14582700000000004"/>
  </r>
  <r>
    <x v="8"/>
    <n v="24"/>
    <n v="3"/>
    <x v="1"/>
    <d v="2019-05-24T00:00:00"/>
    <s v="Avg of 4 NM Projects"/>
    <n v="21"/>
    <n v="-0.13"/>
    <n v="-7.3033707865168538E-4"/>
    <n v="27.98"/>
    <n v="21.84"/>
    <n v="-2.8392000000000001E-3"/>
  </r>
  <r>
    <x v="8"/>
    <n v="24"/>
    <n v="3"/>
    <x v="1"/>
    <d v="2019-05-24T00:00:00"/>
    <s v="Avg of 4 NM Projects"/>
    <n v="22"/>
    <n v="0"/>
    <n v="0"/>
    <n v="26.16"/>
    <n v="21.35"/>
    <n v="0"/>
  </r>
  <r>
    <x v="8"/>
    <n v="24"/>
    <n v="3"/>
    <x v="1"/>
    <d v="2019-05-24T00:00:00"/>
    <s v="Avg of 4 NM Projects"/>
    <n v="23"/>
    <n v="-0.13"/>
    <n v="-7.3033707865168538E-4"/>
    <n v="22.15"/>
    <n v="24.48"/>
    <n v="-3.1824000000000002E-3"/>
  </r>
  <r>
    <x v="8"/>
    <n v="24"/>
    <n v="3"/>
    <x v="0"/>
    <d v="2019-05-24T00:00:00"/>
    <s v="Avg of 4 NM Projects"/>
    <n v="24"/>
    <n v="-0.26"/>
    <n v="-1.4606741573033708E-3"/>
    <n v="22.13"/>
    <n v="24.73"/>
    <n v="-6.4298000000000003E-3"/>
  </r>
  <r>
    <x v="8"/>
    <n v="25"/>
    <n v="4"/>
    <x v="0"/>
    <d v="2019-05-25T00:00:00"/>
    <s v="Avg of 4 NM Projects"/>
    <n v="1"/>
    <n v="-0.13"/>
    <n v="-7.3033707865168538E-4"/>
    <n v="23.14"/>
    <n v="19.399999999999999"/>
    <n v="-2.5219999999999999E-3"/>
  </r>
  <r>
    <x v="8"/>
    <n v="25"/>
    <n v="4"/>
    <x v="0"/>
    <d v="2019-05-25T00:00:00"/>
    <s v="Avg of 4 NM Projects"/>
    <n v="2"/>
    <n v="-0.13"/>
    <n v="-7.3033707865168538E-4"/>
    <n v="21.08"/>
    <n v="17.920000000000002"/>
    <n v="-2.3296000000000002E-3"/>
  </r>
  <r>
    <x v="8"/>
    <n v="25"/>
    <n v="4"/>
    <x v="0"/>
    <d v="2019-05-25T00:00:00"/>
    <s v="Avg of 4 NM Projects"/>
    <n v="3"/>
    <n v="-0.13"/>
    <n v="-7.3033707865168538E-4"/>
    <n v="18.37"/>
    <n v="18.12"/>
    <n v="-2.3556000000000002E-3"/>
  </r>
  <r>
    <x v="8"/>
    <n v="25"/>
    <n v="4"/>
    <x v="0"/>
    <d v="2019-05-25T00:00:00"/>
    <s v="Avg of 4 NM Projects"/>
    <n v="4"/>
    <n v="0"/>
    <n v="0"/>
    <n v="18.329999999999998"/>
    <n v="16.27"/>
    <n v="0"/>
  </r>
  <r>
    <x v="8"/>
    <n v="25"/>
    <n v="4"/>
    <x v="0"/>
    <d v="2019-05-25T00:00:00"/>
    <s v="Avg of 4 NM Projects"/>
    <n v="5"/>
    <n v="-0.26"/>
    <n v="-1.4606741573033708E-3"/>
    <n v="18.3"/>
    <n v="16.02"/>
    <n v="-4.1652000000000008E-3"/>
  </r>
  <r>
    <x v="8"/>
    <n v="25"/>
    <n v="4"/>
    <x v="0"/>
    <d v="2019-05-25T00:00:00"/>
    <s v="Avg of 4 NM Projects"/>
    <n v="6"/>
    <n v="1.2850000000000001"/>
    <n v="7.2191011235955066E-3"/>
    <n v="20.74"/>
    <n v="16.93"/>
    <n v="2.1755050000000001E-2"/>
  </r>
  <r>
    <x v="8"/>
    <n v="25"/>
    <n v="4"/>
    <x v="0"/>
    <d v="2019-05-25T00:00:00"/>
    <s v="Avg of 4 NM Projects"/>
    <n v="7"/>
    <n v="16.649999999999999"/>
    <n v="9.3539325842696627E-2"/>
    <n v="21.4"/>
    <n v="19.149999999999999"/>
    <n v="0.31884749999999995"/>
  </r>
  <r>
    <x v="8"/>
    <n v="25"/>
    <n v="4"/>
    <x v="1"/>
    <d v="2019-05-25T00:00:00"/>
    <s v="Avg of 4 NM Projects"/>
    <n v="8"/>
    <n v="42.37"/>
    <n v="0.23803370786516853"/>
    <n v="19.420000000000002"/>
    <n v="21.92"/>
    <n v="0.92875039999999998"/>
  </r>
  <r>
    <x v="8"/>
    <n v="25"/>
    <n v="4"/>
    <x v="1"/>
    <d v="2019-05-25T00:00:00"/>
    <s v="Avg of 4 NM Projects"/>
    <n v="9"/>
    <n v="73.349999999999994"/>
    <n v="0.4120786516853932"/>
    <n v="20.94"/>
    <n v="23.08"/>
    <n v="1.6929179999999997"/>
  </r>
  <r>
    <x v="8"/>
    <n v="25"/>
    <n v="4"/>
    <x v="1"/>
    <d v="2019-05-25T00:00:00"/>
    <s v="Avg of 4 NM Projects"/>
    <n v="10"/>
    <n v="116.735"/>
    <n v="0.65581460674157299"/>
    <n v="21.6"/>
    <n v="18.8"/>
    <n v="2.1946179999999997"/>
  </r>
  <r>
    <x v="8"/>
    <n v="25"/>
    <n v="4"/>
    <x v="1"/>
    <d v="2019-05-25T00:00:00"/>
    <s v="Avg of 4 NM Projects"/>
    <n v="11"/>
    <n v="139.52000000000001"/>
    <n v="0.78382022471910118"/>
    <n v="21.87"/>
    <n v="16.690000000000001"/>
    <n v="2.3285888000000003"/>
  </r>
  <r>
    <x v="8"/>
    <n v="25"/>
    <n v="4"/>
    <x v="1"/>
    <d v="2019-05-25T00:00:00"/>
    <s v="Avg of 4 NM Projects"/>
    <n v="12"/>
    <n v="139.13499999999999"/>
    <n v="0.78165730337078643"/>
    <n v="21.37"/>
    <n v="17.920000000000002"/>
    <n v="2.4932992"/>
  </r>
  <r>
    <x v="8"/>
    <n v="25"/>
    <n v="4"/>
    <x v="1"/>
    <d v="2019-05-25T00:00:00"/>
    <s v="Avg of 4 NM Projects"/>
    <n v="13"/>
    <n v="106.24"/>
    <n v="0.59685393258426966"/>
    <n v="21.99"/>
    <n v="20.02"/>
    <n v="2.1269247999999998"/>
  </r>
  <r>
    <x v="8"/>
    <n v="25"/>
    <n v="4"/>
    <x v="1"/>
    <d v="2019-05-25T00:00:00"/>
    <s v="Avg of 4 NM Projects"/>
    <n v="14"/>
    <n v="74.245000000000005"/>
    <n v="0.41710674157303373"/>
    <n v="22.59"/>
    <n v="17.89"/>
    <n v="1.32824305"/>
  </r>
  <r>
    <x v="8"/>
    <n v="25"/>
    <n v="4"/>
    <x v="1"/>
    <d v="2019-05-25T00:00:00"/>
    <s v="Avg of 4 NM Projects"/>
    <n v="15"/>
    <n v="64.39"/>
    <n v="0.36174157303370785"/>
    <n v="23.31"/>
    <n v="19.22"/>
    <n v="1.2375757999999999"/>
  </r>
  <r>
    <x v="8"/>
    <n v="25"/>
    <n v="4"/>
    <x v="1"/>
    <d v="2019-05-25T00:00:00"/>
    <s v="Avg of 4 NM Projects"/>
    <n v="16"/>
    <n v="61.95"/>
    <n v="0.34803370786516857"/>
    <n v="26.03"/>
    <n v="23.31"/>
    <n v="1.4440545"/>
  </r>
  <r>
    <x v="8"/>
    <n v="25"/>
    <n v="4"/>
    <x v="1"/>
    <d v="2019-05-25T00:00:00"/>
    <s v="Avg of 4 NM Projects"/>
    <n v="17"/>
    <n v="50.169999999999995"/>
    <n v="0.28185393258426961"/>
    <n v="30.29"/>
    <n v="21.76"/>
    <n v="1.0916992000000001"/>
  </r>
  <r>
    <x v="8"/>
    <n v="25"/>
    <n v="4"/>
    <x v="1"/>
    <d v="2019-05-25T00:00:00"/>
    <s v="Avg of 4 NM Projects"/>
    <n v="18"/>
    <n v="38.269999999999996"/>
    <n v="0.21499999999999997"/>
    <n v="30.1"/>
    <n v="19.73"/>
    <n v="0.75506709999999999"/>
  </r>
  <r>
    <x v="8"/>
    <n v="25"/>
    <n v="4"/>
    <x v="1"/>
    <d v="2019-05-25T00:00:00"/>
    <s v="Avg of 4 NM Projects"/>
    <n v="19"/>
    <n v="14.72"/>
    <n v="8.2696629213483155E-2"/>
    <n v="28.83"/>
    <n v="17.03"/>
    <n v="0.2506816"/>
  </r>
  <r>
    <x v="8"/>
    <n v="25"/>
    <n v="4"/>
    <x v="1"/>
    <d v="2019-05-25T00:00:00"/>
    <s v="Avg of 4 NM Projects"/>
    <n v="20"/>
    <n v="3.33"/>
    <n v="1.8707865168539325E-2"/>
    <n v="27.84"/>
    <n v="14.41"/>
    <n v="4.7985300000000002E-2"/>
  </r>
  <r>
    <x v="8"/>
    <n v="25"/>
    <n v="4"/>
    <x v="1"/>
    <d v="2019-05-25T00:00:00"/>
    <s v="Avg of 4 NM Projects"/>
    <n v="21"/>
    <n v="-0.13"/>
    <n v="-7.3033707865168538E-4"/>
    <n v="29.1"/>
    <n v="14.83"/>
    <n v="-1.9279000000000002E-3"/>
  </r>
  <r>
    <x v="8"/>
    <n v="25"/>
    <n v="4"/>
    <x v="1"/>
    <d v="2019-05-25T00:00:00"/>
    <s v="Avg of 4 NM Projects"/>
    <n v="22"/>
    <n v="-0.13"/>
    <n v="-7.3033707865168538E-4"/>
    <n v="25.13"/>
    <n v="15.06"/>
    <n v="-1.9578E-3"/>
  </r>
  <r>
    <x v="8"/>
    <n v="25"/>
    <n v="4"/>
    <x v="1"/>
    <d v="2019-05-25T00:00:00"/>
    <s v="Avg of 4 NM Projects"/>
    <n v="23"/>
    <n v="-0.26"/>
    <n v="-1.4606741573033708E-3"/>
    <n v="22.14"/>
    <n v="17.170000000000002"/>
    <n v="-4.4642000000000006E-3"/>
  </r>
  <r>
    <x v="8"/>
    <n v="25"/>
    <n v="4"/>
    <x v="0"/>
    <d v="2019-05-25T00:00:00"/>
    <s v="Avg of 4 NM Projects"/>
    <n v="24"/>
    <n v="-0.26"/>
    <n v="-1.4606741573033708E-3"/>
    <n v="19.93"/>
    <n v="11.96"/>
    <n v="-3.1096000000000006E-3"/>
  </r>
  <r>
    <x v="8"/>
    <n v="26"/>
    <n v="5"/>
    <x v="0"/>
    <d v="2019-05-26T00:00:00"/>
    <s v="Avg of 4 NM Projects"/>
    <n v="1"/>
    <n v="0"/>
    <n v="0"/>
    <n v="19.850000000000001"/>
    <n v="15.69"/>
    <n v="0"/>
  </r>
  <r>
    <x v="8"/>
    <n v="26"/>
    <n v="5"/>
    <x v="0"/>
    <d v="2019-05-26T00:00:00"/>
    <s v="Avg of 4 NM Projects"/>
    <n v="2"/>
    <n v="0"/>
    <n v="0"/>
    <n v="18.739999999999998"/>
    <n v="8.35"/>
    <n v="0"/>
  </r>
  <r>
    <x v="8"/>
    <n v="26"/>
    <n v="5"/>
    <x v="0"/>
    <d v="2019-05-26T00:00:00"/>
    <s v="Avg of 4 NM Projects"/>
    <n v="3"/>
    <n v="0"/>
    <n v="0"/>
    <n v="17.239999999999998"/>
    <n v="-0.54"/>
    <n v="0"/>
  </r>
  <r>
    <x v="8"/>
    <n v="26"/>
    <n v="5"/>
    <x v="0"/>
    <d v="2019-05-26T00:00:00"/>
    <s v="Avg of 4 NM Projects"/>
    <n v="4"/>
    <n v="0"/>
    <n v="0"/>
    <n v="17.04"/>
    <n v="-8.18"/>
    <n v="0"/>
  </r>
  <r>
    <x v="8"/>
    <n v="26"/>
    <n v="5"/>
    <x v="0"/>
    <d v="2019-05-26T00:00:00"/>
    <s v="Avg of 4 NM Projects"/>
    <n v="5"/>
    <n v="-0.13"/>
    <n v="-7.3033707865168538E-4"/>
    <n v="16.66"/>
    <n v="0.44"/>
    <n v="-5.7200000000000001E-5"/>
  </r>
  <r>
    <x v="8"/>
    <n v="26"/>
    <n v="5"/>
    <x v="0"/>
    <d v="2019-05-26T00:00:00"/>
    <s v="Avg of 4 NM Projects"/>
    <n v="6"/>
    <n v="0.13"/>
    <n v="7.3033707865168538E-4"/>
    <n v="17.510000000000002"/>
    <n v="8.31"/>
    <n v="1.0803E-3"/>
  </r>
  <r>
    <x v="8"/>
    <n v="26"/>
    <n v="5"/>
    <x v="0"/>
    <d v="2019-05-26T00:00:00"/>
    <s v="Avg of 4 NM Projects"/>
    <n v="7"/>
    <n v="4.6100000000000003"/>
    <n v="2.5898876404494384E-2"/>
    <n v="17.510000000000002"/>
    <n v="-13.14"/>
    <n v="-6.0575400000000008E-2"/>
  </r>
  <r>
    <x v="8"/>
    <n v="26"/>
    <n v="5"/>
    <x v="1"/>
    <d v="2019-05-26T00:00:00"/>
    <s v="Avg of 4 NM Projects"/>
    <n v="8"/>
    <n v="16.509999999999998"/>
    <n v="9.2752808988764035E-2"/>
    <n v="20.7"/>
    <n v="-25.73"/>
    <n v="-0.42480229999999997"/>
  </r>
  <r>
    <x v="8"/>
    <n v="26"/>
    <n v="5"/>
    <x v="1"/>
    <d v="2019-05-26T00:00:00"/>
    <s v="Avg of 4 NM Projects"/>
    <n v="9"/>
    <n v="55.814999999999998"/>
    <n v="0.31356741573033708"/>
    <n v="20.97"/>
    <n v="-17.07"/>
    <n v="-0.95276204999999992"/>
  </r>
  <r>
    <x v="8"/>
    <n v="26"/>
    <n v="5"/>
    <x v="1"/>
    <d v="2019-05-26T00:00:00"/>
    <s v="Avg of 4 NM Projects"/>
    <n v="10"/>
    <n v="56.314999999999998"/>
    <n v="0.31637640449438204"/>
    <n v="22.04"/>
    <n v="-24.59"/>
    <n v="-1.3847858499999999"/>
  </r>
  <r>
    <x v="8"/>
    <n v="26"/>
    <n v="5"/>
    <x v="1"/>
    <d v="2019-05-26T00:00:00"/>
    <s v="Avg of 4 NM Projects"/>
    <n v="11"/>
    <n v="45.435000000000002"/>
    <n v="0.25525280898876407"/>
    <n v="24.78"/>
    <n v="6.52"/>
    <n v="0.29623620000000001"/>
  </r>
  <r>
    <x v="8"/>
    <n v="26"/>
    <n v="5"/>
    <x v="1"/>
    <d v="2019-05-26T00:00:00"/>
    <s v="Avg of 4 NM Projects"/>
    <n v="12"/>
    <n v="62.974999999999994"/>
    <n v="0.35379213483146066"/>
    <n v="23.47"/>
    <n v="-1.37"/>
    <n v="-8.6275749999999998E-2"/>
  </r>
  <r>
    <x v="8"/>
    <n v="26"/>
    <n v="5"/>
    <x v="1"/>
    <d v="2019-05-26T00:00:00"/>
    <s v="Avg of 4 NM Projects"/>
    <n v="13"/>
    <n v="75.649999999999991"/>
    <n v="0.42499999999999993"/>
    <n v="25.04"/>
    <n v="14.89"/>
    <n v="1.1264285000000001"/>
  </r>
  <r>
    <x v="8"/>
    <n v="26"/>
    <n v="5"/>
    <x v="1"/>
    <d v="2019-05-26T00:00:00"/>
    <s v="Avg of 4 NM Projects"/>
    <n v="14"/>
    <n v="63.099999999999994"/>
    <n v="0.35449438202247185"/>
    <n v="27"/>
    <n v="-11.47"/>
    <n v="-0.72375699999999998"/>
  </r>
  <r>
    <x v="8"/>
    <n v="26"/>
    <n v="5"/>
    <x v="1"/>
    <d v="2019-05-26T00:00:00"/>
    <s v="Avg of 4 NM Projects"/>
    <n v="15"/>
    <n v="75.784999999999997"/>
    <n v="0.42575842696629213"/>
    <n v="28"/>
    <n v="-4.5599999999999996"/>
    <n v="-0.34557959999999999"/>
  </r>
  <r>
    <x v="8"/>
    <n v="26"/>
    <n v="5"/>
    <x v="1"/>
    <d v="2019-05-26T00:00:00"/>
    <s v="Avg of 4 NM Projects"/>
    <n v="16"/>
    <n v="84.734999999999999"/>
    <n v="0.47603932584269665"/>
    <n v="31"/>
    <n v="9.94"/>
    <n v="0.84226590000000001"/>
  </r>
  <r>
    <x v="8"/>
    <n v="26"/>
    <n v="5"/>
    <x v="1"/>
    <d v="2019-05-26T00:00:00"/>
    <s v="Avg of 4 NM Projects"/>
    <n v="17"/>
    <n v="66.299999999999983"/>
    <n v="0.37247191011235947"/>
    <n v="34.159999999999997"/>
    <n v="15.57"/>
    <n v="1.0322909999999996"/>
  </r>
  <r>
    <x v="8"/>
    <n v="26"/>
    <n v="5"/>
    <x v="1"/>
    <d v="2019-05-26T00:00:00"/>
    <s v="Avg of 4 NM Projects"/>
    <n v="18"/>
    <n v="45.695"/>
    <n v="0.2567134831460674"/>
    <n v="37.5"/>
    <n v="16.78"/>
    <n v="0.7667621"/>
  </r>
  <r>
    <x v="8"/>
    <n v="26"/>
    <n v="5"/>
    <x v="1"/>
    <d v="2019-05-26T00:00:00"/>
    <s v="Avg of 4 NM Projects"/>
    <n v="19"/>
    <n v="27.004999999999999"/>
    <n v="0.15171348314606742"/>
    <n v="36.78"/>
    <n v="16.41"/>
    <n v="0.44315204999999996"/>
  </r>
  <r>
    <x v="8"/>
    <n v="26"/>
    <n v="5"/>
    <x v="1"/>
    <d v="2019-05-26T00:00:00"/>
    <s v="Avg of 4 NM Projects"/>
    <n v="20"/>
    <n v="6.66"/>
    <n v="3.7415730337078651E-2"/>
    <n v="34.729999999999997"/>
    <n v="16.670000000000002"/>
    <n v="0.11102220000000002"/>
  </r>
  <r>
    <x v="8"/>
    <n v="26"/>
    <n v="5"/>
    <x v="1"/>
    <d v="2019-05-26T00:00:00"/>
    <s v="Avg of 4 NM Projects"/>
    <n v="21"/>
    <n v="-0.13"/>
    <n v="-7.3033707865168538E-4"/>
    <n v="37.520000000000003"/>
    <n v="16.649999999999999"/>
    <n v="-2.1644999999999998E-3"/>
  </r>
  <r>
    <x v="8"/>
    <n v="26"/>
    <n v="5"/>
    <x v="1"/>
    <d v="2019-05-26T00:00:00"/>
    <s v="Avg of 4 NM Projects"/>
    <n v="22"/>
    <n v="-0.13"/>
    <n v="-7.3033707865168538E-4"/>
    <n v="28.58"/>
    <n v="16.100000000000001"/>
    <n v="-2.0930000000000002E-3"/>
  </r>
  <r>
    <x v="8"/>
    <n v="26"/>
    <n v="5"/>
    <x v="1"/>
    <d v="2019-05-26T00:00:00"/>
    <s v="Avg of 4 NM Projects"/>
    <n v="23"/>
    <n v="-0.13"/>
    <n v="-7.3033707865168538E-4"/>
    <n v="30"/>
    <n v="17.66"/>
    <n v="-2.2958000000000002E-3"/>
  </r>
  <r>
    <x v="8"/>
    <n v="26"/>
    <n v="5"/>
    <x v="0"/>
    <d v="2019-05-26T00:00:00"/>
    <s v="Avg of 4 NM Projects"/>
    <n v="24"/>
    <n v="0"/>
    <n v="0"/>
    <n v="25.69"/>
    <n v="17.170000000000002"/>
    <n v="0"/>
  </r>
  <r>
    <x v="8"/>
    <n v="27"/>
    <n v="6"/>
    <x v="0"/>
    <d v="2019-05-27T00:00:00"/>
    <s v="Avg of 4 NM Projects"/>
    <n v="1"/>
    <n v="0"/>
    <n v="0"/>
    <n v="21.1"/>
    <n v="20.74"/>
    <n v="0"/>
  </r>
  <r>
    <x v="8"/>
    <n v="27"/>
    <n v="6"/>
    <x v="0"/>
    <d v="2019-05-27T00:00:00"/>
    <s v="Avg of 4 NM Projects"/>
    <n v="2"/>
    <n v="-0.13"/>
    <n v="-7.3033707865168538E-4"/>
    <n v="21.11"/>
    <n v="36.46"/>
    <n v="-4.7398000000000006E-3"/>
  </r>
  <r>
    <x v="8"/>
    <n v="27"/>
    <n v="6"/>
    <x v="0"/>
    <d v="2019-05-27T00:00:00"/>
    <s v="Avg of 4 NM Projects"/>
    <n v="3"/>
    <n v="0"/>
    <n v="0"/>
    <n v="18"/>
    <n v="18.850000000000001"/>
    <n v="0"/>
  </r>
  <r>
    <x v="8"/>
    <n v="27"/>
    <n v="6"/>
    <x v="0"/>
    <d v="2019-05-27T00:00:00"/>
    <s v="Avg of 4 NM Projects"/>
    <n v="4"/>
    <n v="0"/>
    <n v="0"/>
    <n v="16.09"/>
    <n v="14.27"/>
    <n v="0"/>
  </r>
  <r>
    <x v="8"/>
    <n v="27"/>
    <n v="6"/>
    <x v="0"/>
    <d v="2019-05-27T00:00:00"/>
    <s v="Avg of 4 NM Projects"/>
    <n v="5"/>
    <n v="0"/>
    <n v="0"/>
    <n v="15.49"/>
    <n v="14.49"/>
    <n v="0"/>
  </r>
  <r>
    <x v="8"/>
    <n v="27"/>
    <n v="6"/>
    <x v="0"/>
    <d v="2019-05-27T00:00:00"/>
    <s v="Avg of 4 NM Projects"/>
    <n v="6"/>
    <n v="0.255"/>
    <n v="1.4325842696629213E-3"/>
    <n v="16.11"/>
    <n v="14.87"/>
    <n v="3.7918499999999998E-3"/>
  </r>
  <r>
    <x v="8"/>
    <n v="27"/>
    <n v="6"/>
    <x v="0"/>
    <d v="2019-05-27T00:00:00"/>
    <s v="Avg of 4 NM Projects"/>
    <n v="7"/>
    <n v="13.184999999999999"/>
    <n v="7.4073033707865166E-2"/>
    <n v="17.739999999999998"/>
    <n v="14.48"/>
    <n v="0.19091879999999997"/>
  </r>
  <r>
    <x v="8"/>
    <n v="27"/>
    <n v="6"/>
    <x v="1"/>
    <d v="2019-05-27T00:00:00"/>
    <s v="Avg of 4 NM Projects"/>
    <n v="8"/>
    <n v="51.204999999999998"/>
    <n v="0.28766853932584269"/>
    <n v="18.05"/>
    <n v="14.41"/>
    <n v="0.73786404999999999"/>
  </r>
  <r>
    <x v="8"/>
    <n v="27"/>
    <n v="6"/>
    <x v="1"/>
    <d v="2019-05-27T00:00:00"/>
    <s v="Avg of 4 NM Projects"/>
    <n v="9"/>
    <n v="76.545000000000002"/>
    <n v="0.43002808988764046"/>
    <n v="20.81"/>
    <n v="14.65"/>
    <n v="1.12138425"/>
  </r>
  <r>
    <x v="8"/>
    <n v="27"/>
    <n v="6"/>
    <x v="1"/>
    <d v="2019-05-27T00:00:00"/>
    <s v="Avg of 4 NM Projects"/>
    <n v="10"/>
    <n v="97.03"/>
    <n v="0.54511235955056181"/>
    <n v="20.93"/>
    <n v="16.059999999999999"/>
    <n v="1.5583018"/>
  </r>
  <r>
    <x v="8"/>
    <n v="27"/>
    <n v="6"/>
    <x v="1"/>
    <d v="2019-05-27T00:00:00"/>
    <s v="Avg of 4 NM Projects"/>
    <n v="11"/>
    <n v="76.155000000000001"/>
    <n v="0.42783707865168541"/>
    <n v="20.97"/>
    <n v="11.04"/>
    <n v="0.84075119999999992"/>
  </r>
  <r>
    <x v="8"/>
    <n v="27"/>
    <n v="6"/>
    <x v="1"/>
    <d v="2019-05-27T00:00:00"/>
    <s v="Avg of 4 NM Projects"/>
    <n v="12"/>
    <n v="69.245000000000005"/>
    <n v="0.38901685393258428"/>
    <n v="21.61"/>
    <n v="17.29"/>
    <n v="1.19724605"/>
  </r>
  <r>
    <x v="8"/>
    <n v="27"/>
    <n v="6"/>
    <x v="1"/>
    <d v="2019-05-27T00:00:00"/>
    <s v="Avg of 4 NM Projects"/>
    <n v="13"/>
    <n v="47.230000000000004"/>
    <n v="0.26533707865168543"/>
    <n v="22.57"/>
    <n v="16.22"/>
    <n v="0.76607060000000005"/>
  </r>
  <r>
    <x v="8"/>
    <n v="27"/>
    <n v="6"/>
    <x v="1"/>
    <d v="2019-05-27T00:00:00"/>
    <s v="Avg of 4 NM Projects"/>
    <n v="14"/>
    <n v="47.875"/>
    <n v="0.26896067415730335"/>
    <n v="23.33"/>
    <n v="11.19"/>
    <n v="0.53572124999999993"/>
  </r>
  <r>
    <x v="8"/>
    <n v="27"/>
    <n v="6"/>
    <x v="1"/>
    <d v="2019-05-27T00:00:00"/>
    <s v="Avg of 4 NM Projects"/>
    <n v="15"/>
    <n v="62.334999999999994"/>
    <n v="0.3501966292134831"/>
    <n v="22.89"/>
    <n v="15.4"/>
    <n v="0.9599589999999999"/>
  </r>
  <r>
    <x v="8"/>
    <n v="27"/>
    <n v="6"/>
    <x v="1"/>
    <d v="2019-05-27T00:00:00"/>
    <s v="Avg of 4 NM Projects"/>
    <n v="16"/>
    <n v="68.474999999999994"/>
    <n v="0.384691011235955"/>
    <n v="24.23"/>
    <n v="17.11"/>
    <n v="1.1716072499999999"/>
  </r>
  <r>
    <x v="8"/>
    <n v="27"/>
    <n v="6"/>
    <x v="1"/>
    <d v="2019-05-27T00:00:00"/>
    <s v="Avg of 4 NM Projects"/>
    <n v="17"/>
    <n v="50.945"/>
    <n v="0.28620786516853935"/>
    <n v="30"/>
    <n v="22.76"/>
    <n v="1.1595081999999999"/>
  </r>
  <r>
    <x v="8"/>
    <n v="27"/>
    <n v="6"/>
    <x v="1"/>
    <d v="2019-05-27T00:00:00"/>
    <s v="Avg of 4 NM Projects"/>
    <n v="18"/>
    <n v="40.450000000000003"/>
    <n v="0.22724719101123597"/>
    <n v="32.700000000000003"/>
    <n v="29.67"/>
    <n v="1.2001515000000003"/>
  </r>
  <r>
    <x v="8"/>
    <n v="27"/>
    <n v="6"/>
    <x v="1"/>
    <d v="2019-05-27T00:00:00"/>
    <s v="Avg of 4 NM Projects"/>
    <n v="19"/>
    <n v="20.094999999999999"/>
    <n v="0.11289325842696629"/>
    <n v="30"/>
    <n v="35.46"/>
    <n v="0.71256869999999994"/>
  </r>
  <r>
    <x v="8"/>
    <n v="27"/>
    <n v="6"/>
    <x v="1"/>
    <d v="2019-05-27T00:00:00"/>
    <s v="Avg of 4 NM Projects"/>
    <n v="20"/>
    <n v="4.99"/>
    <n v="2.8033707865168539E-2"/>
    <n v="27.42"/>
    <n v="27.14"/>
    <n v="0.13542860000000001"/>
  </r>
  <r>
    <x v="8"/>
    <n v="27"/>
    <n v="6"/>
    <x v="1"/>
    <d v="2019-05-27T00:00:00"/>
    <s v="Avg of 4 NM Projects"/>
    <n v="21"/>
    <n v="-0.26"/>
    <n v="-1.4606741573033708E-3"/>
    <n v="30.25"/>
    <n v="25.32"/>
    <n v="-6.5832000000000009E-3"/>
  </r>
  <r>
    <x v="8"/>
    <n v="27"/>
    <n v="6"/>
    <x v="1"/>
    <d v="2019-05-27T00:00:00"/>
    <s v="Avg of 4 NM Projects"/>
    <n v="22"/>
    <n v="-0.13"/>
    <n v="-7.3033707865168538E-4"/>
    <n v="23.57"/>
    <n v="31.79"/>
    <n v="-4.1326999999999996E-3"/>
  </r>
  <r>
    <x v="8"/>
    <n v="27"/>
    <n v="6"/>
    <x v="1"/>
    <d v="2019-05-27T00:00:00"/>
    <s v="Avg of 4 NM Projects"/>
    <n v="23"/>
    <n v="0"/>
    <n v="0"/>
    <n v="21.59"/>
    <n v="19.91"/>
    <n v="0"/>
  </r>
  <r>
    <x v="8"/>
    <n v="27"/>
    <n v="6"/>
    <x v="0"/>
    <d v="2019-05-27T00:00:00"/>
    <s v="Avg of 4 NM Projects"/>
    <n v="24"/>
    <n v="-0.13"/>
    <n v="-7.3033707865168538E-4"/>
    <n v="21.18"/>
    <n v="15.01"/>
    <n v="-1.9513E-3"/>
  </r>
  <r>
    <x v="8"/>
    <n v="28"/>
    <n v="7"/>
    <x v="0"/>
    <d v="2019-05-28T00:00:00"/>
    <s v="Avg of 4 NM Projects"/>
    <n v="1"/>
    <n v="0"/>
    <n v="0"/>
    <n v="21.01"/>
    <n v="18.62"/>
    <n v="0"/>
  </r>
  <r>
    <x v="8"/>
    <n v="28"/>
    <n v="7"/>
    <x v="0"/>
    <d v="2019-05-28T00:00:00"/>
    <s v="Avg of 4 NM Projects"/>
    <n v="2"/>
    <n v="0"/>
    <n v="0"/>
    <n v="20.9"/>
    <n v="15.44"/>
    <n v="0"/>
  </r>
  <r>
    <x v="8"/>
    <n v="28"/>
    <n v="7"/>
    <x v="0"/>
    <d v="2019-05-28T00:00:00"/>
    <s v="Avg of 4 NM Projects"/>
    <n v="3"/>
    <n v="0"/>
    <n v="0"/>
    <n v="19.8"/>
    <n v="14.93"/>
    <n v="0"/>
  </r>
  <r>
    <x v="8"/>
    <n v="28"/>
    <n v="7"/>
    <x v="0"/>
    <d v="2019-05-28T00:00:00"/>
    <s v="Avg of 4 NM Projects"/>
    <n v="4"/>
    <n v="0"/>
    <n v="0"/>
    <n v="19.149999999999999"/>
    <n v="18.66"/>
    <n v="0"/>
  </r>
  <r>
    <x v="8"/>
    <n v="28"/>
    <n v="7"/>
    <x v="0"/>
    <d v="2019-05-28T00:00:00"/>
    <s v="Avg of 4 NM Projects"/>
    <n v="5"/>
    <n v="-0.39"/>
    <n v="-2.1910112359550564E-3"/>
    <n v="19.86"/>
    <n v="29.51"/>
    <n v="-1.1508900000000001E-2"/>
  </r>
  <r>
    <x v="8"/>
    <n v="28"/>
    <n v="7"/>
    <x v="0"/>
    <d v="2019-05-28T00:00:00"/>
    <s v="Avg of 4 NM Projects"/>
    <n v="6"/>
    <n v="0.64500000000000002"/>
    <n v="3.6235955056179775E-3"/>
    <n v="20.170000000000002"/>
    <n v="24.47"/>
    <n v="1.5783149999999999E-2"/>
  </r>
  <r>
    <x v="8"/>
    <n v="28"/>
    <n v="7"/>
    <x v="0"/>
    <d v="2019-05-28T00:00:00"/>
    <s v="Avg of 4 NM Projects"/>
    <n v="7"/>
    <n v="10.114999999999998"/>
    <n v="5.6825842696629207E-2"/>
    <n v="23.12"/>
    <n v="26.99"/>
    <n v="0.27300384999999994"/>
  </r>
  <r>
    <x v="8"/>
    <n v="28"/>
    <n v="7"/>
    <x v="0"/>
    <d v="2019-05-28T00:00:00"/>
    <s v="Avg of 4 NM Projects"/>
    <n v="8"/>
    <n v="17.795000000000002"/>
    <n v="9.9971910112359563E-2"/>
    <n v="25.96"/>
    <n v="28.97"/>
    <n v="0.51552114999999998"/>
  </r>
  <r>
    <x v="8"/>
    <n v="28"/>
    <n v="7"/>
    <x v="0"/>
    <d v="2019-05-28T00:00:00"/>
    <s v="Avg of 4 NM Projects"/>
    <n v="9"/>
    <n v="27.52"/>
    <n v="0.1546067415730337"/>
    <n v="23.19"/>
    <n v="24.45"/>
    <n v="0.67286399999999991"/>
  </r>
  <r>
    <x v="8"/>
    <n v="28"/>
    <n v="7"/>
    <x v="0"/>
    <d v="2019-05-28T00:00:00"/>
    <s v="Avg of 4 NM Projects"/>
    <n v="10"/>
    <n v="51.97"/>
    <n v="0.29196629213483144"/>
    <n v="25.8"/>
    <n v="27.08"/>
    <n v="1.4073475999999998"/>
  </r>
  <r>
    <x v="8"/>
    <n v="28"/>
    <n v="7"/>
    <x v="0"/>
    <d v="2019-05-28T00:00:00"/>
    <s v="Avg of 4 NM Projects"/>
    <n v="11"/>
    <n v="43.78"/>
    <n v="0.24595505617977528"/>
    <n v="25"/>
    <n v="35.9"/>
    <n v="1.5717019999999999"/>
  </r>
  <r>
    <x v="8"/>
    <n v="28"/>
    <n v="7"/>
    <x v="0"/>
    <d v="2019-05-28T00:00:00"/>
    <s v="Avg of 4 NM Projects"/>
    <n v="12"/>
    <n v="65.92"/>
    <n v="0.37033707865168541"/>
    <n v="25.08"/>
    <n v="36.56"/>
    <n v="2.4100352000000003"/>
  </r>
  <r>
    <x v="8"/>
    <n v="28"/>
    <n v="7"/>
    <x v="0"/>
    <d v="2019-05-28T00:00:00"/>
    <s v="Avg of 4 NM Projects"/>
    <n v="13"/>
    <n v="83.454999999999984"/>
    <n v="0.46884831460674148"/>
    <n v="27"/>
    <n v="28.36"/>
    <n v="2.3667837999999999"/>
  </r>
  <r>
    <x v="8"/>
    <n v="28"/>
    <n v="7"/>
    <x v="0"/>
    <d v="2019-05-28T00:00:00"/>
    <s v="Avg of 4 NM Projects"/>
    <n v="14"/>
    <n v="88.314999999999998"/>
    <n v="0.49615168539325843"/>
    <n v="28.88"/>
    <n v="24.37"/>
    <n v="2.15223655"/>
  </r>
  <r>
    <x v="8"/>
    <n v="28"/>
    <n v="7"/>
    <x v="0"/>
    <d v="2019-05-28T00:00:00"/>
    <s v="Avg of 4 NM Projects"/>
    <n v="15"/>
    <n v="76.155000000000001"/>
    <n v="0.42783707865168541"/>
    <n v="28"/>
    <n v="29.07"/>
    <n v="2.2138258500000001"/>
  </r>
  <r>
    <x v="8"/>
    <n v="28"/>
    <n v="7"/>
    <x v="0"/>
    <d v="2019-05-28T00:00:00"/>
    <s v="Avg of 4 NM Projects"/>
    <n v="16"/>
    <n v="47.864999999999995"/>
    <n v="0.26890449438202246"/>
    <n v="26.38"/>
    <n v="26.21"/>
    <n v="1.25454165"/>
  </r>
  <r>
    <x v="8"/>
    <n v="28"/>
    <n v="7"/>
    <x v="0"/>
    <d v="2019-05-28T00:00:00"/>
    <s v="Avg of 4 NM Projects"/>
    <n v="17"/>
    <n v="36.864999999999995"/>
    <n v="0.20710674157303369"/>
    <n v="30.43"/>
    <n v="35.82"/>
    <n v="1.3205042999999999"/>
  </r>
  <r>
    <x v="8"/>
    <n v="28"/>
    <n v="7"/>
    <x v="0"/>
    <d v="2019-05-28T00:00:00"/>
    <s v="Avg of 4 NM Projects"/>
    <n v="18"/>
    <n v="33.785000000000004"/>
    <n v="0.18980337078651688"/>
    <n v="32.590000000000003"/>
    <n v="35.96"/>
    <n v="1.2149086000000002"/>
  </r>
  <r>
    <x v="8"/>
    <n v="28"/>
    <n v="7"/>
    <x v="0"/>
    <d v="2019-05-28T00:00:00"/>
    <s v="Avg of 4 NM Projects"/>
    <n v="19"/>
    <n v="14.594999999999999"/>
    <n v="8.1994382022471904E-2"/>
    <n v="29.67"/>
    <n v="36.229999999999997"/>
    <n v="0.52877684999999996"/>
  </r>
  <r>
    <x v="8"/>
    <n v="28"/>
    <n v="7"/>
    <x v="0"/>
    <d v="2019-05-28T00:00:00"/>
    <s v="Avg of 4 NM Projects"/>
    <n v="20"/>
    <n v="3.5799999999999996"/>
    <n v="2.0112359550561797E-2"/>
    <n v="24.99"/>
    <n v="34.03"/>
    <n v="0.1218274"/>
  </r>
  <r>
    <x v="8"/>
    <n v="28"/>
    <n v="7"/>
    <x v="0"/>
    <d v="2019-05-28T00:00:00"/>
    <s v="Avg of 4 NM Projects"/>
    <n v="21"/>
    <n v="-0.13"/>
    <n v="-7.3033707865168538E-4"/>
    <n v="29.4"/>
    <n v="27.65"/>
    <n v="-3.5945E-3"/>
  </r>
  <r>
    <x v="8"/>
    <n v="28"/>
    <n v="7"/>
    <x v="0"/>
    <d v="2019-05-28T00:00:00"/>
    <s v="Avg of 4 NM Projects"/>
    <n v="22"/>
    <n v="-0.26"/>
    <n v="-1.4606741573033708E-3"/>
    <n v="23.7"/>
    <n v="29.08"/>
    <n v="-7.5607999999999995E-3"/>
  </r>
  <r>
    <x v="8"/>
    <n v="28"/>
    <n v="7"/>
    <x v="0"/>
    <d v="2019-05-28T00:00:00"/>
    <s v="Avg of 4 NM Projects"/>
    <n v="23"/>
    <n v="0"/>
    <n v="0"/>
    <n v="21.08"/>
    <n v="27.29"/>
    <n v="0"/>
  </r>
  <r>
    <x v="8"/>
    <n v="28"/>
    <n v="7"/>
    <x v="0"/>
    <d v="2019-05-28T00:00:00"/>
    <s v="Avg of 4 NM Projects"/>
    <n v="24"/>
    <n v="0"/>
    <n v="0"/>
    <n v="20.85"/>
    <n v="32.85"/>
    <n v="0"/>
  </r>
  <r>
    <x v="8"/>
    <n v="29"/>
    <n v="1"/>
    <x v="0"/>
    <d v="2019-05-29T00:00:00"/>
    <s v="Avg of 4 NM Projects"/>
    <n v="1"/>
    <n v="-0.26"/>
    <n v="-1.4606741573033708E-3"/>
    <n v="23.14"/>
    <n v="19.28"/>
    <n v="-5.0128000000000004E-3"/>
  </r>
  <r>
    <x v="8"/>
    <n v="29"/>
    <n v="1"/>
    <x v="0"/>
    <d v="2019-05-29T00:00:00"/>
    <s v="Avg of 4 NM Projects"/>
    <n v="2"/>
    <n v="0"/>
    <n v="0"/>
    <n v="21.52"/>
    <n v="18.93"/>
    <n v="0"/>
  </r>
  <r>
    <x v="8"/>
    <n v="29"/>
    <n v="1"/>
    <x v="0"/>
    <d v="2019-05-29T00:00:00"/>
    <s v="Avg of 4 NM Projects"/>
    <n v="3"/>
    <n v="-0.26"/>
    <n v="-1.4606741573033708E-3"/>
    <n v="20.95"/>
    <n v="19.47"/>
    <n v="-5.0622000000000002E-3"/>
  </r>
  <r>
    <x v="8"/>
    <n v="29"/>
    <n v="1"/>
    <x v="0"/>
    <d v="2019-05-29T00:00:00"/>
    <s v="Avg of 4 NM Projects"/>
    <n v="4"/>
    <n v="-0.13"/>
    <n v="-7.3033707865168538E-4"/>
    <n v="21.01"/>
    <n v="19.82"/>
    <n v="-2.5766000000000001E-3"/>
  </r>
  <r>
    <x v="8"/>
    <n v="29"/>
    <n v="1"/>
    <x v="0"/>
    <d v="2019-05-29T00:00:00"/>
    <s v="Avg of 4 NM Projects"/>
    <n v="5"/>
    <n v="-0.13"/>
    <n v="-7.3033707865168538E-4"/>
    <n v="20.97"/>
    <n v="20.82"/>
    <n v="-2.7066000000000004E-3"/>
  </r>
  <r>
    <x v="8"/>
    <n v="29"/>
    <n v="1"/>
    <x v="0"/>
    <d v="2019-05-29T00:00:00"/>
    <s v="Avg of 4 NM Projects"/>
    <n v="6"/>
    <n v="1.41"/>
    <n v="7.9213483146067416E-3"/>
    <n v="21.24"/>
    <n v="20.95"/>
    <n v="2.9539499999999996E-2"/>
  </r>
  <r>
    <x v="8"/>
    <n v="29"/>
    <n v="1"/>
    <x v="0"/>
    <d v="2019-05-29T00:00:00"/>
    <s v="Avg of 4 NM Projects"/>
    <n v="7"/>
    <n v="13.824999999999999"/>
    <n v="7.7668539325842695E-2"/>
    <n v="26"/>
    <n v="21.18"/>
    <n v="0.29281349999999995"/>
  </r>
  <r>
    <x v="8"/>
    <n v="29"/>
    <n v="1"/>
    <x v="0"/>
    <d v="2019-05-29T00:00:00"/>
    <s v="Avg of 4 NM Projects"/>
    <n v="8"/>
    <n v="45.57"/>
    <n v="0.2560112359550562"/>
    <n v="32.78"/>
    <n v="25.45"/>
    <n v="1.1597564999999999"/>
  </r>
  <r>
    <x v="8"/>
    <n v="29"/>
    <n v="1"/>
    <x v="0"/>
    <d v="2019-05-29T00:00:00"/>
    <s v="Avg of 4 NM Projects"/>
    <n v="9"/>
    <n v="78.209999999999994"/>
    <n v="0.43938202247191005"/>
    <n v="29.2"/>
    <n v="24.29"/>
    <n v="1.8997208999999997"/>
  </r>
  <r>
    <x v="8"/>
    <n v="29"/>
    <n v="1"/>
    <x v="0"/>
    <d v="2019-05-29T00:00:00"/>
    <s v="Avg of 4 NM Projects"/>
    <n v="10"/>
    <n v="87.295000000000002"/>
    <n v="0.49042134831460676"/>
    <n v="27.33"/>
    <n v="22.61"/>
    <n v="1.9737399499999999"/>
  </r>
  <r>
    <x v="8"/>
    <n v="29"/>
    <n v="1"/>
    <x v="0"/>
    <d v="2019-05-29T00:00:00"/>
    <s v="Avg of 4 NM Projects"/>
    <n v="11"/>
    <n v="102.78999999999999"/>
    <n v="0.57747191011235954"/>
    <n v="29.91"/>
    <n v="21.6"/>
    <n v="2.2202640000000002"/>
  </r>
  <r>
    <x v="8"/>
    <n v="29"/>
    <n v="1"/>
    <x v="0"/>
    <d v="2019-05-29T00:00:00"/>
    <s v="Avg of 4 NM Projects"/>
    <n v="12"/>
    <n v="110.08"/>
    <n v="0.61842696629213478"/>
    <n v="28.87"/>
    <n v="20.84"/>
    <n v="2.2940671999999998"/>
  </r>
  <r>
    <x v="8"/>
    <n v="29"/>
    <n v="1"/>
    <x v="0"/>
    <d v="2019-05-29T00:00:00"/>
    <s v="Avg of 4 NM Projects"/>
    <n v="13"/>
    <n v="114.815"/>
    <n v="0.64502808988764049"/>
    <n v="25.49"/>
    <n v="21.59"/>
    <n v="2.47885585"/>
  </r>
  <r>
    <x v="8"/>
    <n v="29"/>
    <n v="1"/>
    <x v="0"/>
    <d v="2019-05-29T00:00:00"/>
    <s v="Avg of 4 NM Projects"/>
    <n v="14"/>
    <n v="117.75999999999999"/>
    <n v="0.66157303370786513"/>
    <n v="25.62"/>
    <n v="20.62"/>
    <n v="2.4282111999999998"/>
  </r>
  <r>
    <x v="8"/>
    <n v="29"/>
    <n v="1"/>
    <x v="0"/>
    <d v="2019-05-29T00:00:00"/>
    <s v="Avg of 4 NM Projects"/>
    <n v="15"/>
    <n v="122.63"/>
    <n v="0.68893258426966286"/>
    <n v="26.1"/>
    <n v="19.649999999999999"/>
    <n v="2.4096794999999998"/>
  </r>
  <r>
    <x v="8"/>
    <n v="29"/>
    <n v="1"/>
    <x v="0"/>
    <d v="2019-05-29T00:00:00"/>
    <s v="Avg of 4 NM Projects"/>
    <n v="16"/>
    <n v="111.49"/>
    <n v="0.62634831460674156"/>
    <n v="26.27"/>
    <n v="19.690000000000001"/>
    <n v="2.1952381000000001"/>
  </r>
  <r>
    <x v="8"/>
    <n v="29"/>
    <n v="1"/>
    <x v="0"/>
    <d v="2019-05-29T00:00:00"/>
    <s v="Avg of 4 NM Projects"/>
    <n v="17"/>
    <n v="92.93"/>
    <n v="0.52207865168539325"/>
    <n v="26.19"/>
    <n v="19.95"/>
    <n v="1.8539535"/>
  </r>
  <r>
    <x v="8"/>
    <n v="29"/>
    <n v="1"/>
    <x v="0"/>
    <d v="2019-05-29T00:00:00"/>
    <s v="Avg of 4 NM Projects"/>
    <n v="18"/>
    <n v="73.084999999999994"/>
    <n v="0.4105898876404494"/>
    <n v="30.47"/>
    <n v="18.600000000000001"/>
    <n v="1.3593810000000002"/>
  </r>
  <r>
    <x v="8"/>
    <n v="29"/>
    <n v="1"/>
    <x v="0"/>
    <d v="2019-05-29T00:00:00"/>
    <s v="Avg of 4 NM Projects"/>
    <n v="19"/>
    <n v="33.534999999999997"/>
    <n v="0.18839887640449438"/>
    <n v="27.53"/>
    <n v="18.87"/>
    <n v="0.63280544999999999"/>
  </r>
  <r>
    <x v="8"/>
    <n v="29"/>
    <n v="1"/>
    <x v="0"/>
    <d v="2019-05-29T00:00:00"/>
    <s v="Avg of 4 NM Projects"/>
    <n v="20"/>
    <n v="9.08"/>
    <n v="5.1011235955056182E-2"/>
    <n v="26.9"/>
    <n v="19.89"/>
    <n v="0.18060120000000002"/>
  </r>
  <r>
    <x v="8"/>
    <n v="29"/>
    <n v="1"/>
    <x v="0"/>
    <d v="2019-05-29T00:00:00"/>
    <s v="Avg of 4 NM Projects"/>
    <n v="21"/>
    <n v="-0.13"/>
    <n v="-7.3033707865168538E-4"/>
    <n v="28.51"/>
    <n v="20.170000000000002"/>
    <n v="-2.6221E-3"/>
  </r>
  <r>
    <x v="8"/>
    <n v="29"/>
    <n v="1"/>
    <x v="0"/>
    <d v="2019-05-29T00:00:00"/>
    <s v="Avg of 4 NM Projects"/>
    <n v="22"/>
    <n v="0"/>
    <n v="0"/>
    <n v="26.92"/>
    <n v="18.89"/>
    <n v="0"/>
  </r>
  <r>
    <x v="8"/>
    <n v="29"/>
    <n v="1"/>
    <x v="0"/>
    <d v="2019-05-29T00:00:00"/>
    <s v="Avg of 4 NM Projects"/>
    <n v="23"/>
    <n v="0"/>
    <n v="0"/>
    <n v="23.4"/>
    <n v="16.36"/>
    <n v="0"/>
  </r>
  <r>
    <x v="8"/>
    <n v="29"/>
    <n v="1"/>
    <x v="0"/>
    <d v="2019-05-29T00:00:00"/>
    <s v="Avg of 4 NM Projects"/>
    <n v="24"/>
    <n v="0"/>
    <n v="0"/>
    <n v="22.2"/>
    <n v="15.2"/>
    <n v="0"/>
  </r>
  <r>
    <x v="8"/>
    <n v="30"/>
    <n v="2"/>
    <x v="0"/>
    <d v="2019-05-30T00:00:00"/>
    <s v="Avg of 4 NM Projects"/>
    <n v="1"/>
    <n v="-0.26"/>
    <n v="-1.4606741573033708E-3"/>
    <n v="21"/>
    <n v="12"/>
    <n v="-3.1199999999999999E-3"/>
  </r>
  <r>
    <x v="8"/>
    <n v="30"/>
    <n v="2"/>
    <x v="0"/>
    <d v="2019-05-30T00:00:00"/>
    <s v="Avg of 4 NM Projects"/>
    <n v="2"/>
    <n v="-0.13"/>
    <n v="-7.3033707865168538E-4"/>
    <n v="20.66"/>
    <n v="14.87"/>
    <n v="-1.9331000000000001E-3"/>
  </r>
  <r>
    <x v="8"/>
    <n v="30"/>
    <n v="2"/>
    <x v="0"/>
    <d v="2019-05-30T00:00:00"/>
    <s v="Avg of 4 NM Projects"/>
    <n v="3"/>
    <n v="-0.13"/>
    <n v="-7.3033707865168538E-4"/>
    <n v="19.87"/>
    <n v="16.239999999999998"/>
    <n v="-2.1111999999999997E-3"/>
  </r>
  <r>
    <x v="8"/>
    <n v="30"/>
    <n v="2"/>
    <x v="0"/>
    <d v="2019-05-30T00:00:00"/>
    <s v="Avg of 4 NM Projects"/>
    <n v="4"/>
    <n v="-0.13"/>
    <n v="-7.3033707865168538E-4"/>
    <n v="20.5"/>
    <n v="17.04"/>
    <n v="-2.2151999999999996E-3"/>
  </r>
  <r>
    <x v="8"/>
    <n v="30"/>
    <n v="2"/>
    <x v="0"/>
    <d v="2019-05-30T00:00:00"/>
    <s v="Avg of 4 NM Projects"/>
    <n v="5"/>
    <n v="-0.13"/>
    <n v="-7.3033707865168538E-4"/>
    <n v="17.95"/>
    <n v="16.55"/>
    <n v="-2.1514999999999998E-3"/>
  </r>
  <r>
    <x v="8"/>
    <n v="30"/>
    <n v="2"/>
    <x v="0"/>
    <d v="2019-05-30T00:00:00"/>
    <s v="Avg of 4 NM Projects"/>
    <n v="6"/>
    <n v="1.03"/>
    <n v="5.7865168539325846E-3"/>
    <n v="20.57"/>
    <n v="18.12"/>
    <n v="1.8663600000000002E-2"/>
  </r>
  <r>
    <x v="8"/>
    <n v="30"/>
    <n v="2"/>
    <x v="0"/>
    <d v="2019-05-30T00:00:00"/>
    <s v="Avg of 4 NM Projects"/>
    <n v="7"/>
    <n v="14.969999999999999"/>
    <n v="8.4101123595505617E-2"/>
    <n v="22.69"/>
    <n v="15.93"/>
    <n v="0.23847209999999999"/>
  </r>
  <r>
    <x v="8"/>
    <n v="30"/>
    <n v="2"/>
    <x v="1"/>
    <d v="2019-05-30T00:00:00"/>
    <s v="Avg of 4 NM Projects"/>
    <n v="8"/>
    <n v="52.475000000000001"/>
    <n v="0.29480337078651686"/>
    <n v="22.47"/>
    <n v="17.77"/>
    <n v="0.93248075000000008"/>
  </r>
  <r>
    <x v="8"/>
    <n v="30"/>
    <n v="2"/>
    <x v="1"/>
    <d v="2019-05-30T00:00:00"/>
    <s v="Avg of 4 NM Projects"/>
    <n v="9"/>
    <n v="96.385000000000005"/>
    <n v="0.54148876404494384"/>
    <n v="24.2"/>
    <n v="17.29"/>
    <n v="1.66649665"/>
  </r>
  <r>
    <x v="8"/>
    <n v="30"/>
    <n v="2"/>
    <x v="1"/>
    <d v="2019-05-30T00:00:00"/>
    <s v="Avg of 4 NM Projects"/>
    <n v="10"/>
    <n v="123.00999999999999"/>
    <n v="0.69106741573033703"/>
    <n v="24.5"/>
    <n v="18.36"/>
    <n v="2.2584635999999998"/>
  </r>
  <r>
    <x v="8"/>
    <n v="30"/>
    <n v="2"/>
    <x v="1"/>
    <d v="2019-05-30T00:00:00"/>
    <s v="Avg of 4 NM Projects"/>
    <n v="11"/>
    <n v="131.45499999999998"/>
    <n v="0.73851123595505608"/>
    <n v="23.5"/>
    <n v="17.71"/>
    <n v="2.3280680499999997"/>
  </r>
  <r>
    <x v="8"/>
    <n v="30"/>
    <n v="2"/>
    <x v="1"/>
    <d v="2019-05-30T00:00:00"/>
    <s v="Avg of 4 NM Projects"/>
    <n v="12"/>
    <n v="132.47499999999999"/>
    <n v="0.74424157303370786"/>
    <n v="23.72"/>
    <n v="17.73"/>
    <n v="2.3487817500000001"/>
  </r>
  <r>
    <x v="8"/>
    <n v="30"/>
    <n v="2"/>
    <x v="1"/>
    <d v="2019-05-30T00:00:00"/>
    <s v="Avg of 4 NM Projects"/>
    <n v="13"/>
    <n v="119.55"/>
    <n v="0.67162921348314608"/>
    <n v="22.45"/>
    <n v="18.64"/>
    <n v="2.2284119999999996"/>
  </r>
  <r>
    <x v="8"/>
    <n v="30"/>
    <n v="2"/>
    <x v="1"/>
    <d v="2019-05-30T00:00:00"/>
    <s v="Avg of 4 NM Projects"/>
    <n v="14"/>
    <n v="142.85"/>
    <n v="0.80252808988764046"/>
    <n v="22.96"/>
    <n v="19.309999999999999"/>
    <n v="2.7584334999999998"/>
  </r>
  <r>
    <x v="8"/>
    <n v="30"/>
    <n v="2"/>
    <x v="1"/>
    <d v="2019-05-30T00:00:00"/>
    <s v="Avg of 4 NM Projects"/>
    <n v="15"/>
    <n v="130.82"/>
    <n v="0.73494382022471905"/>
    <n v="24.02"/>
    <n v="17.059999999999999"/>
    <n v="2.2317891999999997"/>
  </r>
  <r>
    <x v="8"/>
    <n v="30"/>
    <n v="2"/>
    <x v="1"/>
    <d v="2019-05-30T00:00:00"/>
    <s v="Avg of 4 NM Projects"/>
    <n v="16"/>
    <n v="108.16"/>
    <n v="0.60764044943820228"/>
    <n v="23.03"/>
    <n v="16.25"/>
    <n v="1.7575999999999998"/>
  </r>
  <r>
    <x v="8"/>
    <n v="30"/>
    <n v="2"/>
    <x v="1"/>
    <d v="2019-05-30T00:00:00"/>
    <s v="Avg of 4 NM Projects"/>
    <n v="17"/>
    <n v="74.884999999999991"/>
    <n v="0.42070224719101118"/>
    <n v="24.66"/>
    <n v="17.440000000000001"/>
    <n v="1.3059944000000001"/>
  </r>
  <r>
    <x v="8"/>
    <n v="30"/>
    <n v="2"/>
    <x v="1"/>
    <d v="2019-05-30T00:00:00"/>
    <s v="Avg of 4 NM Projects"/>
    <n v="18"/>
    <n v="53.120000000000005"/>
    <n v="0.29842696629213483"/>
    <n v="24.65"/>
    <n v="16.059999999999999"/>
    <n v="0.85310720000000007"/>
  </r>
  <r>
    <x v="8"/>
    <n v="30"/>
    <n v="2"/>
    <x v="1"/>
    <d v="2019-05-30T00:00:00"/>
    <s v="Avg of 4 NM Projects"/>
    <n v="19"/>
    <n v="29.700000000000003"/>
    <n v="0.16685393258426967"/>
    <n v="24.77"/>
    <n v="16.190000000000001"/>
    <n v="0.48084300000000008"/>
  </r>
  <r>
    <x v="8"/>
    <n v="30"/>
    <n v="2"/>
    <x v="1"/>
    <d v="2019-05-30T00:00:00"/>
    <s v="Avg of 4 NM Projects"/>
    <n v="20"/>
    <n v="10.625"/>
    <n v="5.9691011235955056E-2"/>
    <n v="24.71"/>
    <n v="17.57"/>
    <n v="0.18668124999999999"/>
  </r>
  <r>
    <x v="8"/>
    <n v="30"/>
    <n v="2"/>
    <x v="1"/>
    <d v="2019-05-30T00:00:00"/>
    <s v="Avg of 4 NM Projects"/>
    <n v="21"/>
    <n v="-0.13"/>
    <n v="-7.3033707865168538E-4"/>
    <n v="26.19"/>
    <n v="16.71"/>
    <n v="-2.1723000000000003E-3"/>
  </r>
  <r>
    <x v="8"/>
    <n v="30"/>
    <n v="2"/>
    <x v="1"/>
    <d v="2019-05-30T00:00:00"/>
    <s v="Avg of 4 NM Projects"/>
    <n v="22"/>
    <n v="0"/>
    <n v="0"/>
    <n v="22.16"/>
    <n v="13.26"/>
    <n v="0"/>
  </r>
  <r>
    <x v="8"/>
    <n v="30"/>
    <n v="2"/>
    <x v="1"/>
    <d v="2019-05-30T00:00:00"/>
    <s v="Avg of 4 NM Projects"/>
    <n v="23"/>
    <n v="0"/>
    <n v="0"/>
    <n v="21.15"/>
    <n v="5.78"/>
    <n v="0"/>
  </r>
  <r>
    <x v="8"/>
    <n v="30"/>
    <n v="2"/>
    <x v="0"/>
    <d v="2019-05-30T00:00:00"/>
    <s v="Avg of 4 NM Projects"/>
    <n v="24"/>
    <n v="-0.26"/>
    <n v="-1.4606741573033708E-3"/>
    <n v="20.93"/>
    <n v="0.68"/>
    <n v="-1.7680000000000001E-4"/>
  </r>
  <r>
    <x v="8"/>
    <n v="31"/>
    <n v="3"/>
    <x v="0"/>
    <d v="2019-05-31T00:00:00"/>
    <s v="Avg of 4 NM Projects"/>
    <n v="1"/>
    <n v="-0.13"/>
    <n v="-7.3033707865168538E-4"/>
    <n v="16.96"/>
    <n v="7.32"/>
    <n v="-9.5160000000000015E-4"/>
  </r>
  <r>
    <x v="8"/>
    <n v="31"/>
    <n v="3"/>
    <x v="0"/>
    <d v="2019-05-31T00:00:00"/>
    <s v="Avg of 4 NM Projects"/>
    <n v="2"/>
    <n v="-0.13"/>
    <n v="-7.3033707865168538E-4"/>
    <n v="15.32"/>
    <n v="-0.13"/>
    <n v="1.6900000000000001E-5"/>
  </r>
  <r>
    <x v="8"/>
    <n v="31"/>
    <n v="3"/>
    <x v="0"/>
    <d v="2019-05-31T00:00:00"/>
    <s v="Avg of 4 NM Projects"/>
    <n v="3"/>
    <n v="-0.13"/>
    <n v="-7.3033707865168538E-4"/>
    <n v="14.34"/>
    <n v="-2.5499999999999998"/>
    <n v="3.3149999999999998E-4"/>
  </r>
  <r>
    <x v="8"/>
    <n v="31"/>
    <n v="3"/>
    <x v="0"/>
    <d v="2019-05-31T00:00:00"/>
    <s v="Avg of 4 NM Projects"/>
    <n v="4"/>
    <n v="-0.26"/>
    <n v="-1.4606741573033708E-3"/>
    <n v="15"/>
    <n v="2.35"/>
    <n v="-6.1100000000000011E-4"/>
  </r>
  <r>
    <x v="8"/>
    <n v="31"/>
    <n v="3"/>
    <x v="0"/>
    <d v="2019-05-31T00:00:00"/>
    <s v="Avg of 4 NM Projects"/>
    <n v="5"/>
    <n v="-0.13"/>
    <n v="-7.3033707865168538E-4"/>
    <n v="14.87"/>
    <n v="2.82"/>
    <n v="-3.6659999999999997E-4"/>
  </r>
  <r>
    <x v="8"/>
    <n v="31"/>
    <n v="3"/>
    <x v="0"/>
    <d v="2019-05-31T00:00:00"/>
    <s v="Avg of 4 NM Projects"/>
    <n v="6"/>
    <n v="1.415"/>
    <n v="7.9494382022471909E-3"/>
    <n v="16.239999999999998"/>
    <n v="14.79"/>
    <n v="2.0927849999999998E-2"/>
  </r>
  <r>
    <x v="8"/>
    <n v="31"/>
    <n v="3"/>
    <x v="0"/>
    <d v="2019-05-31T00:00:00"/>
    <s v="Avg of 4 NM Projects"/>
    <n v="7"/>
    <n v="13.569999999999997"/>
    <n v="7.6235955056179763E-2"/>
    <n v="20.94"/>
    <n v="16.91"/>
    <n v="0.22946869999999994"/>
  </r>
  <r>
    <x v="8"/>
    <n v="31"/>
    <n v="3"/>
    <x v="1"/>
    <d v="2019-05-31T00:00:00"/>
    <s v="Avg of 4 NM Projects"/>
    <n v="8"/>
    <n v="45.57"/>
    <n v="0.2560112359550562"/>
    <n v="21.5"/>
    <n v="22.59"/>
    <n v="1.0294263000000001"/>
  </r>
  <r>
    <x v="8"/>
    <n v="31"/>
    <n v="3"/>
    <x v="1"/>
    <d v="2019-05-31T00:00:00"/>
    <s v="Avg of 4 NM Projects"/>
    <n v="9"/>
    <n v="81.664999999999992"/>
    <n v="0.45879213483146064"/>
    <n v="20.96"/>
    <n v="18.3"/>
    <n v="1.4944694999999999"/>
  </r>
  <r>
    <x v="8"/>
    <n v="31"/>
    <n v="3"/>
    <x v="1"/>
    <d v="2019-05-31T00:00:00"/>
    <s v="Avg of 4 NM Projects"/>
    <n v="10"/>
    <n v="115.07"/>
    <n v="0.64646067415730335"/>
    <n v="23"/>
    <n v="25.63"/>
    <n v="2.9492441"/>
  </r>
  <r>
    <x v="8"/>
    <n v="31"/>
    <n v="3"/>
    <x v="1"/>
    <d v="2019-05-31T00:00:00"/>
    <s v="Avg of 4 NM Projects"/>
    <n v="11"/>
    <n v="133.51"/>
    <n v="0.75005617977528083"/>
    <n v="21.92"/>
    <n v="26.08"/>
    <n v="3.4819407999999994"/>
  </r>
  <r>
    <x v="8"/>
    <n v="31"/>
    <n v="3"/>
    <x v="1"/>
    <d v="2019-05-31T00:00:00"/>
    <s v="Avg of 4 NM Projects"/>
    <n v="12"/>
    <n v="146.68"/>
    <n v="0.82404494382022475"/>
    <n v="22.18"/>
    <n v="30.41"/>
    <n v="4.4605388000000001"/>
  </r>
  <r>
    <x v="8"/>
    <n v="31"/>
    <n v="3"/>
    <x v="1"/>
    <d v="2019-05-31T00:00:00"/>
    <s v="Avg of 4 NM Projects"/>
    <n v="13"/>
    <n v="148.09"/>
    <n v="0.83196629213483153"/>
    <n v="21.87"/>
    <n v="26.86"/>
    <n v="3.9776973999999998"/>
  </r>
  <r>
    <x v="8"/>
    <n v="31"/>
    <n v="3"/>
    <x v="1"/>
    <d v="2019-05-31T00:00:00"/>
    <s v="Avg of 4 NM Projects"/>
    <n v="14"/>
    <n v="141.185"/>
    <n v="0.79317415730337082"/>
    <n v="21.53"/>
    <n v="25.17"/>
    <n v="3.5536264500000003"/>
  </r>
  <r>
    <x v="8"/>
    <n v="31"/>
    <n v="3"/>
    <x v="1"/>
    <d v="2019-05-31T00:00:00"/>
    <s v="Avg of 4 NM Projects"/>
    <n v="15"/>
    <n v="124.035"/>
    <n v="0.69682584269662917"/>
    <n v="22.96"/>
    <n v="20.79"/>
    <n v="2.57868765"/>
  </r>
  <r>
    <x v="8"/>
    <n v="31"/>
    <n v="3"/>
    <x v="1"/>
    <d v="2019-05-31T00:00:00"/>
    <s v="Avg of 4 NM Projects"/>
    <n v="16"/>
    <n v="82.304999999999993"/>
    <n v="0.46238764044943814"/>
    <n v="23.72"/>
    <n v="19.68"/>
    <n v="1.6197623999999999"/>
  </r>
  <r>
    <x v="8"/>
    <n v="31"/>
    <n v="3"/>
    <x v="1"/>
    <d v="2019-05-31T00:00:00"/>
    <s v="Avg of 4 NM Projects"/>
    <n v="17"/>
    <n v="58.37"/>
    <n v="0.32792134831460673"/>
    <n v="25.83"/>
    <n v="29.55"/>
    <n v="1.7248334999999999"/>
  </r>
  <r>
    <x v="8"/>
    <n v="31"/>
    <n v="3"/>
    <x v="1"/>
    <d v="2019-05-31T00:00:00"/>
    <s v="Avg of 4 NM Projects"/>
    <n v="18"/>
    <n v="37.76"/>
    <n v="0.21213483146067413"/>
    <n v="29.58"/>
    <n v="36.4"/>
    <n v="1.3744639999999999"/>
  </r>
  <r>
    <x v="8"/>
    <n v="31"/>
    <n v="3"/>
    <x v="1"/>
    <d v="2019-05-31T00:00:00"/>
    <s v="Avg of 4 NM Projects"/>
    <n v="19"/>
    <n v="19.975000000000001"/>
    <n v="0.11221910112359551"/>
    <n v="24.11"/>
    <n v="30.3"/>
    <n v="0.60524250000000002"/>
  </r>
  <r>
    <x v="8"/>
    <n v="31"/>
    <n v="3"/>
    <x v="1"/>
    <d v="2019-05-31T00:00:00"/>
    <s v="Avg of 4 NM Projects"/>
    <n v="20"/>
    <n v="5.7549999999999999"/>
    <n v="3.2331460674157306E-2"/>
    <n v="22.1"/>
    <n v="28.43"/>
    <n v="0.16361464999999997"/>
  </r>
  <r>
    <x v="8"/>
    <n v="31"/>
    <n v="3"/>
    <x v="1"/>
    <d v="2019-05-31T00:00:00"/>
    <s v="Avg of 4 NM Projects"/>
    <n v="21"/>
    <n v="0.13"/>
    <n v="7.3033707865168538E-4"/>
    <n v="22.03"/>
    <n v="29.57"/>
    <n v="3.8441E-3"/>
  </r>
  <r>
    <x v="8"/>
    <n v="31"/>
    <n v="3"/>
    <x v="1"/>
    <d v="2019-05-31T00:00:00"/>
    <s v="Avg of 4 NM Projects"/>
    <n v="22"/>
    <n v="-0.13"/>
    <n v="-7.3033707865168538E-4"/>
    <n v="22.03"/>
    <n v="29.39"/>
    <n v="-3.8206999999999998E-3"/>
  </r>
  <r>
    <x v="8"/>
    <n v="31"/>
    <n v="3"/>
    <x v="1"/>
    <d v="2019-05-31T00:00:00"/>
    <s v="Avg of 4 NM Projects"/>
    <n v="23"/>
    <n v="-0.13"/>
    <n v="-7.3033707865168538E-4"/>
    <n v="22.03"/>
    <n v="31.82"/>
    <n v="-4.1366000000000007E-3"/>
  </r>
  <r>
    <x v="8"/>
    <n v="31"/>
    <n v="3"/>
    <x v="0"/>
    <d v="2019-05-31T00:00:00"/>
    <s v="Avg of 4 NM Projects"/>
    <n v="24"/>
    <n v="-0.13"/>
    <n v="-7.3033707865168538E-4"/>
    <n v="21"/>
    <n v="30.8"/>
    <n v="-4.0040000000000006E-3"/>
  </r>
  <r>
    <x v="9"/>
    <n v="1"/>
    <n v="1"/>
    <x v="0"/>
    <d v="2019-06-01T00:00:00"/>
    <s v="Avg of 4 NM Projects"/>
    <n v="1"/>
    <n v="0"/>
    <n v="0"/>
    <n v="18.510000000000002"/>
    <n v="39.07"/>
    <n v="0"/>
  </r>
  <r>
    <x v="9"/>
    <n v="1"/>
    <n v="1"/>
    <x v="0"/>
    <d v="2019-06-01T00:00:00"/>
    <s v="Avg of 4 NM Projects"/>
    <n v="2"/>
    <n v="-0.39"/>
    <n v="-2.1910112359550564E-3"/>
    <n v="16.579999999999998"/>
    <n v="21.31"/>
    <n v="-8.3108999999999995E-3"/>
  </r>
  <r>
    <x v="9"/>
    <n v="1"/>
    <n v="1"/>
    <x v="0"/>
    <d v="2019-06-01T00:00:00"/>
    <s v="Avg of 4 NM Projects"/>
    <n v="3"/>
    <n v="0"/>
    <n v="0"/>
    <n v="15"/>
    <n v="16.2"/>
    <n v="0"/>
  </r>
  <r>
    <x v="9"/>
    <n v="1"/>
    <n v="1"/>
    <x v="0"/>
    <d v="2019-06-01T00:00:00"/>
    <s v="Avg of 4 NM Projects"/>
    <n v="4"/>
    <n v="0"/>
    <n v="0"/>
    <n v="15.57"/>
    <n v="18.350000000000001"/>
    <n v="0"/>
  </r>
  <r>
    <x v="9"/>
    <n v="1"/>
    <n v="1"/>
    <x v="0"/>
    <d v="2019-06-01T00:00:00"/>
    <s v="Avg of 4 NM Projects"/>
    <n v="5"/>
    <n v="0"/>
    <n v="0"/>
    <n v="15"/>
    <n v="19.5"/>
    <n v="0"/>
  </r>
  <r>
    <x v="9"/>
    <n v="1"/>
    <n v="1"/>
    <x v="0"/>
    <d v="2019-06-01T00:00:00"/>
    <s v="Avg of 4 NM Projects"/>
    <n v="6"/>
    <n v="-0.13"/>
    <n v="-7.3033707865168538E-4"/>
    <n v="15.27"/>
    <n v="19.989999999999998"/>
    <n v="-2.5986999999999998E-3"/>
  </r>
  <r>
    <x v="9"/>
    <n v="1"/>
    <n v="1"/>
    <x v="0"/>
    <d v="2019-06-01T00:00:00"/>
    <s v="Avg of 4 NM Projects"/>
    <n v="7"/>
    <n v="5.629999999999999"/>
    <n v="3.1629213483146061E-2"/>
    <n v="16.3"/>
    <n v="21.13"/>
    <n v="0.11896189999999997"/>
  </r>
  <r>
    <x v="9"/>
    <n v="1"/>
    <n v="1"/>
    <x v="0"/>
    <d v="2019-06-01T00:00:00"/>
    <s v="Avg of 4 NM Projects"/>
    <n v="8"/>
    <n v="17.024999999999999"/>
    <n v="9.5646067415730326E-2"/>
    <n v="19.02"/>
    <n v="19.93"/>
    <n v="0.33930824999999998"/>
  </r>
  <r>
    <x v="9"/>
    <n v="1"/>
    <n v="1"/>
    <x v="0"/>
    <d v="2019-06-01T00:00:00"/>
    <s v="Avg of 4 NM Projects"/>
    <n v="9"/>
    <n v="17.785"/>
    <n v="9.9915730337078651E-2"/>
    <n v="19.05"/>
    <n v="21.48"/>
    <n v="0.38202179999999997"/>
  </r>
  <r>
    <x v="9"/>
    <n v="1"/>
    <n v="1"/>
    <x v="0"/>
    <d v="2019-06-01T00:00:00"/>
    <s v="Avg of 4 NM Projects"/>
    <n v="10"/>
    <n v="27.015000000000001"/>
    <n v="0.15176966292134833"/>
    <n v="20.89"/>
    <n v="25.24"/>
    <n v="0.68185859999999998"/>
  </r>
  <r>
    <x v="9"/>
    <n v="1"/>
    <n v="1"/>
    <x v="0"/>
    <d v="2019-06-01T00:00:00"/>
    <s v="Avg of 4 NM Projects"/>
    <n v="11"/>
    <n v="45.185000000000002"/>
    <n v="0.25384831460674157"/>
    <n v="20.89"/>
    <n v="20.02"/>
    <n v="0.90460370000000001"/>
  </r>
  <r>
    <x v="9"/>
    <n v="1"/>
    <n v="1"/>
    <x v="0"/>
    <d v="2019-06-01T00:00:00"/>
    <s v="Avg of 4 NM Projects"/>
    <n v="12"/>
    <n v="57.989999999999995"/>
    <n v="0.32578651685393256"/>
    <n v="20.88"/>
    <n v="17.260000000000002"/>
    <n v="1.0009074"/>
  </r>
  <r>
    <x v="9"/>
    <n v="1"/>
    <n v="1"/>
    <x v="0"/>
    <d v="2019-06-01T00:00:00"/>
    <s v="Avg of 4 NM Projects"/>
    <n v="13"/>
    <n v="67.709999999999994"/>
    <n v="0.38039325842696625"/>
    <n v="20.89"/>
    <n v="16.920000000000002"/>
    <n v="1.1456531999999999"/>
  </r>
  <r>
    <x v="9"/>
    <n v="1"/>
    <n v="1"/>
    <x v="0"/>
    <d v="2019-06-01T00:00:00"/>
    <s v="Avg of 4 NM Projects"/>
    <n v="14"/>
    <n v="93.06"/>
    <n v="0.52280898876404491"/>
    <n v="20.89"/>
    <n v="19.41"/>
    <n v="1.8062946"/>
  </r>
  <r>
    <x v="9"/>
    <n v="1"/>
    <n v="1"/>
    <x v="0"/>
    <d v="2019-06-01T00:00:00"/>
    <s v="Avg of 4 NM Projects"/>
    <n v="15"/>
    <n v="80.905000000000001"/>
    <n v="0.45452247191011236"/>
    <n v="20.81"/>
    <n v="21.52"/>
    <n v="1.7410755999999998"/>
  </r>
  <r>
    <x v="9"/>
    <n v="1"/>
    <n v="1"/>
    <x v="0"/>
    <d v="2019-06-01T00:00:00"/>
    <s v="Avg of 4 NM Projects"/>
    <n v="16"/>
    <n v="57.604999999999997"/>
    <n v="0.32362359550561798"/>
    <n v="20.98"/>
    <n v="23.48"/>
    <n v="1.3525654"/>
  </r>
  <r>
    <x v="9"/>
    <n v="1"/>
    <n v="1"/>
    <x v="0"/>
    <d v="2019-06-01T00:00:00"/>
    <s v="Avg of 4 NM Projects"/>
    <n v="17"/>
    <n v="41.22"/>
    <n v="0.23157303370786517"/>
    <n v="23.6"/>
    <n v="23.94"/>
    <n v="0.98680680000000009"/>
  </r>
  <r>
    <x v="9"/>
    <n v="1"/>
    <n v="1"/>
    <x v="0"/>
    <d v="2019-06-01T00:00:00"/>
    <s v="Avg of 4 NM Projects"/>
    <n v="18"/>
    <n v="27.905000000000001"/>
    <n v="0.15676966292134831"/>
    <n v="26.26"/>
    <n v="35.479999999999997"/>
    <n v="0.99006939999999999"/>
  </r>
  <r>
    <x v="9"/>
    <n v="1"/>
    <n v="1"/>
    <x v="0"/>
    <d v="2019-06-01T00:00:00"/>
    <s v="Avg of 4 NM Projects"/>
    <n v="19"/>
    <n v="13.57"/>
    <n v="7.6235955056179777E-2"/>
    <n v="23.73"/>
    <n v="26.13"/>
    <n v="0.35458409999999996"/>
  </r>
  <r>
    <x v="9"/>
    <n v="1"/>
    <n v="1"/>
    <x v="0"/>
    <d v="2019-06-01T00:00:00"/>
    <s v="Avg of 4 NM Projects"/>
    <n v="20"/>
    <n v="4.0949999999999998"/>
    <n v="2.3005617977528089E-2"/>
    <n v="22"/>
    <n v="24.76"/>
    <n v="0.1013922"/>
  </r>
  <r>
    <x v="9"/>
    <n v="1"/>
    <n v="1"/>
    <x v="0"/>
    <d v="2019-06-01T00:00:00"/>
    <s v="Avg of 4 NM Projects"/>
    <n v="21"/>
    <n v="0.13"/>
    <n v="7.3033707865168538E-4"/>
    <n v="24.29"/>
    <n v="21.41"/>
    <n v="2.7833000000000003E-3"/>
  </r>
  <r>
    <x v="9"/>
    <n v="1"/>
    <n v="1"/>
    <x v="0"/>
    <d v="2019-06-01T00:00:00"/>
    <s v="Avg of 4 NM Projects"/>
    <n v="22"/>
    <n v="-0.26"/>
    <n v="-1.4606741573033708E-3"/>
    <n v="20.99"/>
    <n v="21.95"/>
    <n v="-5.7070000000000003E-3"/>
  </r>
  <r>
    <x v="9"/>
    <n v="1"/>
    <n v="1"/>
    <x v="0"/>
    <d v="2019-06-01T00:00:00"/>
    <s v="Avg of 4 NM Projects"/>
    <n v="23"/>
    <n v="-0.39"/>
    <n v="-2.1910112359550564E-3"/>
    <n v="20.99"/>
    <n v="19.97"/>
    <n v="-7.7882999999999997E-3"/>
  </r>
  <r>
    <x v="9"/>
    <n v="1"/>
    <n v="1"/>
    <x v="0"/>
    <d v="2019-06-01T00:00:00"/>
    <s v="Avg of 4 NM Projects"/>
    <n v="24"/>
    <n v="-0.13"/>
    <n v="-7.3033707865168538E-4"/>
    <n v="21.03"/>
    <n v="18.21"/>
    <n v="-2.3673000000000001E-3"/>
  </r>
  <r>
    <x v="9"/>
    <n v="2"/>
    <n v="2"/>
    <x v="0"/>
    <d v="2019-06-02T00:00:00"/>
    <s v="Avg of 4 NM Projects"/>
    <n v="1"/>
    <n v="-0.13"/>
    <n v="-7.3033707865168538E-4"/>
    <n v="19.190000000000001"/>
    <n v="16.7"/>
    <n v="-2.1709999999999998E-3"/>
  </r>
  <r>
    <x v="9"/>
    <n v="2"/>
    <n v="2"/>
    <x v="0"/>
    <d v="2019-06-02T00:00:00"/>
    <s v="Avg of 4 NM Projects"/>
    <n v="2"/>
    <n v="0"/>
    <n v="0"/>
    <n v="18.43"/>
    <n v="15.64"/>
    <n v="0"/>
  </r>
  <r>
    <x v="9"/>
    <n v="2"/>
    <n v="2"/>
    <x v="0"/>
    <d v="2019-06-02T00:00:00"/>
    <s v="Avg of 4 NM Projects"/>
    <n v="3"/>
    <n v="0"/>
    <n v="0"/>
    <n v="16.739999999999998"/>
    <n v="16.420000000000002"/>
    <n v="0"/>
  </r>
  <r>
    <x v="9"/>
    <n v="2"/>
    <n v="2"/>
    <x v="0"/>
    <d v="2019-06-02T00:00:00"/>
    <s v="Avg of 4 NM Projects"/>
    <n v="4"/>
    <n v="0"/>
    <n v="0"/>
    <n v="16.95"/>
    <n v="15.66"/>
    <n v="0"/>
  </r>
  <r>
    <x v="9"/>
    <n v="2"/>
    <n v="2"/>
    <x v="0"/>
    <d v="2019-06-02T00:00:00"/>
    <s v="Avg of 4 NM Projects"/>
    <n v="5"/>
    <n v="0"/>
    <n v="0"/>
    <n v="16.850000000000001"/>
    <n v="17.22"/>
    <n v="0"/>
  </r>
  <r>
    <x v="9"/>
    <n v="2"/>
    <n v="2"/>
    <x v="0"/>
    <d v="2019-06-02T00:00:00"/>
    <s v="Avg of 4 NM Projects"/>
    <n v="6"/>
    <n v="-0.39"/>
    <n v="-2.1910112359550564E-3"/>
    <n v="16.059999999999999"/>
    <n v="18.489999999999998"/>
    <n v="-7.2110999999999998E-3"/>
  </r>
  <r>
    <x v="9"/>
    <n v="2"/>
    <n v="2"/>
    <x v="0"/>
    <d v="2019-06-02T00:00:00"/>
    <s v="Avg of 4 NM Projects"/>
    <n v="7"/>
    <n v="2.4350000000000001"/>
    <n v="1.3679775280898877E-2"/>
    <n v="16.79"/>
    <n v="19.93"/>
    <n v="4.8529549999999998E-2"/>
  </r>
  <r>
    <x v="9"/>
    <n v="2"/>
    <n v="2"/>
    <x v="1"/>
    <d v="2019-06-02T00:00:00"/>
    <s v="Avg of 4 NM Projects"/>
    <n v="8"/>
    <n v="16"/>
    <n v="8.98876404494382E-2"/>
    <n v="18.420000000000002"/>
    <n v="21.75"/>
    <n v="0.34799999999999998"/>
  </r>
  <r>
    <x v="9"/>
    <n v="2"/>
    <n v="2"/>
    <x v="1"/>
    <d v="2019-06-02T00:00:00"/>
    <s v="Avg of 4 NM Projects"/>
    <n v="9"/>
    <n v="37.89"/>
    <n v="0.21286516853932586"/>
    <n v="20.62"/>
    <n v="29.66"/>
    <n v="1.1238174000000001"/>
  </r>
  <r>
    <x v="9"/>
    <n v="2"/>
    <n v="2"/>
    <x v="1"/>
    <d v="2019-06-02T00:00:00"/>
    <s v="Avg of 4 NM Projects"/>
    <n v="10"/>
    <n v="52.86"/>
    <n v="0.29696629213483144"/>
    <n v="21.05"/>
    <n v="18.55"/>
    <n v="0.98055300000000001"/>
  </r>
  <r>
    <x v="9"/>
    <n v="2"/>
    <n v="2"/>
    <x v="1"/>
    <d v="2019-06-02T00:00:00"/>
    <s v="Avg of 4 NM Projects"/>
    <n v="11"/>
    <n v="62.339999999999996"/>
    <n v="0.35022471910112357"/>
    <n v="20.36"/>
    <n v="20.25"/>
    <n v="1.2623850000000001"/>
  </r>
  <r>
    <x v="9"/>
    <n v="2"/>
    <n v="2"/>
    <x v="1"/>
    <d v="2019-06-02T00:00:00"/>
    <s v="Avg of 4 NM Projects"/>
    <n v="12"/>
    <n v="84.740000000000009"/>
    <n v="0.47606741573033712"/>
    <n v="20.77"/>
    <n v="19.12"/>
    <n v="1.6202288000000002"/>
  </r>
  <r>
    <x v="9"/>
    <n v="2"/>
    <n v="2"/>
    <x v="1"/>
    <d v="2019-06-02T00:00:00"/>
    <s v="Avg of 4 NM Projects"/>
    <n v="13"/>
    <n v="57.344999999999999"/>
    <n v="0.32216292134831459"/>
    <n v="21.17"/>
    <n v="19.41"/>
    <n v="1.11306645"/>
  </r>
  <r>
    <x v="9"/>
    <n v="2"/>
    <n v="2"/>
    <x v="1"/>
    <d v="2019-06-02T00:00:00"/>
    <s v="Avg of 4 NM Projects"/>
    <n v="14"/>
    <n v="59.645000000000003"/>
    <n v="0.33508426966292137"/>
    <n v="21.19"/>
    <n v="22.32"/>
    <n v="1.3312764000000001"/>
  </r>
  <r>
    <x v="9"/>
    <n v="2"/>
    <n v="2"/>
    <x v="1"/>
    <d v="2019-06-02T00:00:00"/>
    <s v="Avg of 4 NM Projects"/>
    <n v="15"/>
    <n v="96.254999999999995"/>
    <n v="0.54075842696629206"/>
    <n v="20.86"/>
    <n v="24.89"/>
    <n v="2.3957869500000002"/>
  </r>
  <r>
    <x v="9"/>
    <n v="2"/>
    <n v="2"/>
    <x v="1"/>
    <d v="2019-06-02T00:00:00"/>
    <s v="Avg of 4 NM Projects"/>
    <n v="16"/>
    <n v="95.234999999999999"/>
    <n v="0.5350280898876405"/>
    <n v="22.38"/>
    <n v="22.88"/>
    <n v="2.1789768"/>
  </r>
  <r>
    <x v="9"/>
    <n v="2"/>
    <n v="2"/>
    <x v="1"/>
    <d v="2019-06-02T00:00:00"/>
    <s v="Avg of 4 NM Projects"/>
    <n v="17"/>
    <n v="66.435000000000002"/>
    <n v="0.37323033707865172"/>
    <n v="23.59"/>
    <n v="30.21"/>
    <n v="2.0070013500000004"/>
  </r>
  <r>
    <x v="9"/>
    <n v="2"/>
    <n v="2"/>
    <x v="1"/>
    <d v="2019-06-02T00:00:00"/>
    <s v="Avg of 4 NM Projects"/>
    <n v="18"/>
    <n v="50.695"/>
    <n v="0.28480337078651685"/>
    <n v="25.77"/>
    <n v="38.14"/>
    <n v="1.9335073"/>
  </r>
  <r>
    <x v="9"/>
    <n v="2"/>
    <n v="2"/>
    <x v="1"/>
    <d v="2019-06-02T00:00:00"/>
    <s v="Avg of 4 NM Projects"/>
    <n v="19"/>
    <n v="30.72"/>
    <n v="0.17258426966292134"/>
    <n v="24.74"/>
    <n v="41.01"/>
    <n v="1.2598271999999999"/>
  </r>
  <r>
    <x v="9"/>
    <n v="2"/>
    <n v="2"/>
    <x v="1"/>
    <d v="2019-06-02T00:00:00"/>
    <s v="Avg of 4 NM Projects"/>
    <n v="20"/>
    <n v="7.9349999999999996"/>
    <n v="4.4578651685393253E-2"/>
    <n v="25.7"/>
    <n v="36.28"/>
    <n v="0.28788180000000002"/>
  </r>
  <r>
    <x v="9"/>
    <n v="2"/>
    <n v="2"/>
    <x v="1"/>
    <d v="2019-06-02T00:00:00"/>
    <s v="Avg of 4 NM Projects"/>
    <n v="21"/>
    <n v="0.39"/>
    <n v="2.1910112359550564E-3"/>
    <n v="30.69"/>
    <n v="38.26"/>
    <n v="1.49214E-2"/>
  </r>
  <r>
    <x v="9"/>
    <n v="2"/>
    <n v="2"/>
    <x v="1"/>
    <d v="2019-06-02T00:00:00"/>
    <s v="Avg of 4 NM Projects"/>
    <n v="22"/>
    <n v="-0.26"/>
    <n v="-1.4606741573033708E-3"/>
    <n v="23.86"/>
    <n v="40.08"/>
    <n v="-1.0420799999999999E-2"/>
  </r>
  <r>
    <x v="9"/>
    <n v="2"/>
    <n v="2"/>
    <x v="1"/>
    <d v="2019-06-02T00:00:00"/>
    <s v="Avg of 4 NM Projects"/>
    <n v="23"/>
    <n v="-0.13"/>
    <n v="-7.3033707865168538E-4"/>
    <n v="20.350000000000001"/>
    <n v="34.909999999999997"/>
    <n v="-4.5382999999999995E-3"/>
  </r>
  <r>
    <x v="9"/>
    <n v="2"/>
    <n v="2"/>
    <x v="0"/>
    <d v="2019-06-02T00:00:00"/>
    <s v="Avg of 4 NM Projects"/>
    <n v="24"/>
    <n v="0"/>
    <n v="0"/>
    <n v="20.41"/>
    <n v="26.2"/>
    <n v="0"/>
  </r>
  <r>
    <x v="9"/>
    <n v="3"/>
    <n v="3"/>
    <x v="0"/>
    <d v="2019-06-03T00:00:00"/>
    <s v="Avg of 4 NM Projects"/>
    <n v="1"/>
    <n v="0"/>
    <n v="0"/>
    <n v="20.59"/>
    <n v="18.72"/>
    <n v="0"/>
  </r>
  <r>
    <x v="9"/>
    <n v="3"/>
    <n v="3"/>
    <x v="0"/>
    <d v="2019-06-03T00:00:00"/>
    <s v="Avg of 4 NM Projects"/>
    <n v="2"/>
    <n v="-0.13"/>
    <n v="-7.3033707865168538E-4"/>
    <n v="18.22"/>
    <n v="18.07"/>
    <n v="-2.3490999999999998E-3"/>
  </r>
  <r>
    <x v="9"/>
    <n v="3"/>
    <n v="3"/>
    <x v="0"/>
    <d v="2019-06-03T00:00:00"/>
    <s v="Avg of 4 NM Projects"/>
    <n v="3"/>
    <n v="0"/>
    <n v="0"/>
    <n v="18.21"/>
    <n v="17.16"/>
    <n v="0"/>
  </r>
  <r>
    <x v="9"/>
    <n v="3"/>
    <n v="3"/>
    <x v="0"/>
    <d v="2019-06-03T00:00:00"/>
    <s v="Avg of 4 NM Projects"/>
    <n v="4"/>
    <n v="-0.13"/>
    <n v="-7.3033707865168538E-4"/>
    <n v="16.79"/>
    <n v="18.149999999999999"/>
    <n v="-2.3594999999999996E-3"/>
  </r>
  <r>
    <x v="9"/>
    <n v="3"/>
    <n v="3"/>
    <x v="0"/>
    <d v="2019-06-03T00:00:00"/>
    <s v="Avg of 4 NM Projects"/>
    <n v="5"/>
    <n v="0"/>
    <n v="0"/>
    <n v="16.690000000000001"/>
    <n v="19.079999999999998"/>
    <n v="0"/>
  </r>
  <r>
    <x v="9"/>
    <n v="3"/>
    <n v="3"/>
    <x v="0"/>
    <d v="2019-06-03T00:00:00"/>
    <s v="Avg of 4 NM Projects"/>
    <n v="6"/>
    <n v="0.77"/>
    <n v="4.3258426966292134E-3"/>
    <n v="18.190000000000001"/>
    <n v="21.33"/>
    <n v="1.6424100000000001E-2"/>
  </r>
  <r>
    <x v="9"/>
    <n v="3"/>
    <n v="3"/>
    <x v="0"/>
    <d v="2019-06-03T00:00:00"/>
    <s v="Avg of 4 NM Projects"/>
    <n v="7"/>
    <n v="17.149999999999999"/>
    <n v="9.6348314606741564E-2"/>
    <n v="22.18"/>
    <n v="34.97"/>
    <n v="0.59973549999999987"/>
  </r>
  <r>
    <x v="9"/>
    <n v="3"/>
    <n v="3"/>
    <x v="1"/>
    <d v="2019-06-03T00:00:00"/>
    <s v="Avg of 4 NM Projects"/>
    <n v="8"/>
    <n v="63.61"/>
    <n v="0.35735955056179775"/>
    <n v="27.65"/>
    <n v="41.15"/>
    <n v="2.6175515000000003"/>
  </r>
  <r>
    <x v="9"/>
    <n v="3"/>
    <n v="3"/>
    <x v="1"/>
    <d v="2019-06-03T00:00:00"/>
    <s v="Avg of 4 NM Projects"/>
    <n v="9"/>
    <n v="100.61000000000001"/>
    <n v="0.56522471910112371"/>
    <n v="24.58"/>
    <n v="33.46"/>
    <n v="3.3664106000000005"/>
  </r>
  <r>
    <x v="9"/>
    <n v="3"/>
    <n v="3"/>
    <x v="1"/>
    <d v="2019-06-03T00:00:00"/>
    <s v="Avg of 4 NM Projects"/>
    <n v="10"/>
    <n v="116.735"/>
    <n v="0.65581460674157299"/>
    <n v="21.57"/>
    <n v="27.53"/>
    <n v="3.2137145500000002"/>
  </r>
  <r>
    <x v="9"/>
    <n v="3"/>
    <n v="3"/>
    <x v="1"/>
    <d v="2019-06-03T00:00:00"/>
    <s v="Avg of 4 NM Projects"/>
    <n v="11"/>
    <n v="121.98500000000001"/>
    <n v="0.685308988764045"/>
    <n v="22.14"/>
    <n v="20.420000000000002"/>
    <n v="2.4909337000000007"/>
  </r>
  <r>
    <x v="9"/>
    <n v="3"/>
    <n v="3"/>
    <x v="1"/>
    <d v="2019-06-03T00:00:00"/>
    <s v="Avg of 4 NM Projects"/>
    <n v="12"/>
    <n v="136.69999999999999"/>
    <n v="0.76797752808988762"/>
    <n v="22.41"/>
    <n v="30.84"/>
    <n v="4.2158279999999992"/>
  </r>
  <r>
    <x v="9"/>
    <n v="3"/>
    <n v="3"/>
    <x v="1"/>
    <d v="2019-06-03T00:00:00"/>
    <s v="Avg of 4 NM Projects"/>
    <n v="13"/>
    <n v="121.86"/>
    <n v="0.68460674157303369"/>
    <n v="21.58"/>
    <n v="25.72"/>
    <n v="3.1342392000000001"/>
  </r>
  <r>
    <x v="9"/>
    <n v="3"/>
    <n v="3"/>
    <x v="1"/>
    <d v="2019-06-03T00:00:00"/>
    <s v="Avg of 4 NM Projects"/>
    <n v="14"/>
    <n v="109.95"/>
    <n v="0.61769662921348312"/>
    <n v="22.7"/>
    <n v="24.2"/>
    <n v="2.66079"/>
  </r>
  <r>
    <x v="9"/>
    <n v="3"/>
    <n v="3"/>
    <x v="1"/>
    <d v="2019-06-03T00:00:00"/>
    <s v="Avg of 4 NM Projects"/>
    <n v="15"/>
    <n v="104.58000000000001"/>
    <n v="0.58752808988764049"/>
    <n v="22.85"/>
    <n v="19.149999999999999"/>
    <n v="2.002707"/>
  </r>
  <r>
    <x v="9"/>
    <n v="3"/>
    <n v="3"/>
    <x v="1"/>
    <d v="2019-06-03T00:00:00"/>
    <s v="Avg of 4 NM Projects"/>
    <n v="16"/>
    <n v="81.66"/>
    <n v="0.45876404494382023"/>
    <n v="22.71"/>
    <n v="22.18"/>
    <n v="1.8112187999999998"/>
  </r>
  <r>
    <x v="9"/>
    <n v="3"/>
    <n v="3"/>
    <x v="1"/>
    <d v="2019-06-03T00:00:00"/>
    <s v="Avg of 4 NM Projects"/>
    <n v="17"/>
    <n v="64.77000000000001"/>
    <n v="0.36387640449438208"/>
    <n v="24.43"/>
    <n v="34.39"/>
    <n v="2.2274403"/>
  </r>
  <r>
    <x v="9"/>
    <n v="3"/>
    <n v="3"/>
    <x v="1"/>
    <d v="2019-06-03T00:00:00"/>
    <s v="Avg of 4 NM Projects"/>
    <n v="18"/>
    <n v="45.575000000000003"/>
    <n v="0.25603932584269662"/>
    <n v="28.08"/>
    <n v="35.369999999999997"/>
    <n v="1.6119877499999999"/>
  </r>
  <r>
    <x v="9"/>
    <n v="3"/>
    <n v="3"/>
    <x v="1"/>
    <d v="2019-06-03T00:00:00"/>
    <s v="Avg of 4 NM Projects"/>
    <n v="19"/>
    <n v="22.27"/>
    <n v="0.1251123595505618"/>
    <n v="31.28"/>
    <n v="37.24"/>
    <n v="0.82933479999999993"/>
  </r>
  <r>
    <x v="9"/>
    <n v="3"/>
    <n v="3"/>
    <x v="1"/>
    <d v="2019-06-03T00:00:00"/>
    <s v="Avg of 4 NM Projects"/>
    <n v="20"/>
    <n v="5.76"/>
    <n v="3.2359550561797755E-2"/>
    <n v="27.59"/>
    <n v="43.44"/>
    <n v="0.2502144"/>
  </r>
  <r>
    <x v="9"/>
    <n v="3"/>
    <n v="3"/>
    <x v="1"/>
    <d v="2019-06-03T00:00:00"/>
    <s v="Avg of 4 NM Projects"/>
    <n v="21"/>
    <n v="0"/>
    <n v="0"/>
    <n v="29.98"/>
    <n v="41.97"/>
    <n v="0"/>
  </r>
  <r>
    <x v="9"/>
    <n v="3"/>
    <n v="3"/>
    <x v="1"/>
    <d v="2019-06-03T00:00:00"/>
    <s v="Avg of 4 NM Projects"/>
    <n v="22"/>
    <n v="-0.13"/>
    <n v="-7.3033707865168538E-4"/>
    <n v="26.61"/>
    <n v="33.159999999999997"/>
    <n v="-4.3107999999999992E-3"/>
  </r>
  <r>
    <x v="9"/>
    <n v="3"/>
    <n v="3"/>
    <x v="1"/>
    <d v="2019-06-03T00:00:00"/>
    <s v="Avg of 4 NM Projects"/>
    <n v="23"/>
    <n v="-0.39"/>
    <n v="-2.1910112359550564E-3"/>
    <n v="23.15"/>
    <n v="26.59"/>
    <n v="-1.03701E-2"/>
  </r>
  <r>
    <x v="9"/>
    <n v="3"/>
    <n v="3"/>
    <x v="0"/>
    <d v="2019-06-03T00:00:00"/>
    <s v="Avg of 4 NM Projects"/>
    <n v="24"/>
    <n v="0"/>
    <n v="0"/>
    <n v="22.53"/>
    <n v="16.46"/>
    <n v="0"/>
  </r>
  <r>
    <x v="9"/>
    <n v="4"/>
    <n v="4"/>
    <x v="0"/>
    <d v="2019-06-04T00:00:00"/>
    <s v="Avg of 4 NM Projects"/>
    <n v="1"/>
    <n v="-0.13"/>
    <n v="-7.3033707865168538E-4"/>
    <n v="20.66"/>
    <n v="19.09"/>
    <n v="-2.4816999999999999E-3"/>
  </r>
  <r>
    <x v="9"/>
    <n v="4"/>
    <n v="4"/>
    <x v="0"/>
    <d v="2019-06-04T00:00:00"/>
    <s v="Avg of 4 NM Projects"/>
    <n v="2"/>
    <n v="-0.13"/>
    <n v="-7.3033707865168538E-4"/>
    <n v="19.5"/>
    <n v="18.84"/>
    <n v="-2.4492000000000003E-3"/>
  </r>
  <r>
    <x v="9"/>
    <n v="4"/>
    <n v="4"/>
    <x v="0"/>
    <d v="2019-06-04T00:00:00"/>
    <s v="Avg of 4 NM Projects"/>
    <n v="3"/>
    <n v="0"/>
    <n v="0"/>
    <n v="18.41"/>
    <n v="18.920000000000002"/>
    <n v="0"/>
  </r>
  <r>
    <x v="9"/>
    <n v="4"/>
    <n v="4"/>
    <x v="0"/>
    <d v="2019-06-04T00:00:00"/>
    <s v="Avg of 4 NM Projects"/>
    <n v="4"/>
    <n v="0"/>
    <n v="0"/>
    <n v="18.399999999999999"/>
    <n v="18.71"/>
    <n v="0"/>
  </r>
  <r>
    <x v="9"/>
    <n v="4"/>
    <n v="4"/>
    <x v="0"/>
    <d v="2019-06-04T00:00:00"/>
    <s v="Avg of 4 NM Projects"/>
    <n v="5"/>
    <n v="-0.13"/>
    <n v="-7.3033707865168538E-4"/>
    <n v="18.559999999999999"/>
    <n v="18.690000000000001"/>
    <n v="-2.4297000000000003E-3"/>
  </r>
  <r>
    <x v="9"/>
    <n v="4"/>
    <n v="4"/>
    <x v="0"/>
    <d v="2019-06-04T00:00:00"/>
    <s v="Avg of 4 NM Projects"/>
    <n v="6"/>
    <n v="0.51"/>
    <n v="2.8651685393258426E-3"/>
    <n v="22.43"/>
    <n v="19.239999999999998"/>
    <n v="9.8124000000000006E-3"/>
  </r>
  <r>
    <x v="9"/>
    <n v="4"/>
    <n v="4"/>
    <x v="0"/>
    <d v="2019-06-04T00:00:00"/>
    <s v="Avg of 4 NM Projects"/>
    <n v="7"/>
    <n v="9.0850000000000009"/>
    <n v="5.1039325842696631E-2"/>
    <n v="24.89"/>
    <n v="4.1900000000000004"/>
    <n v="3.8066150000000007E-2"/>
  </r>
  <r>
    <x v="9"/>
    <n v="4"/>
    <n v="4"/>
    <x v="1"/>
    <d v="2019-06-04T00:00:00"/>
    <s v="Avg of 4 NM Projects"/>
    <n v="8"/>
    <n v="30.594999999999999"/>
    <n v="0.17188202247191012"/>
    <n v="29.6"/>
    <n v="18.21"/>
    <n v="0.55713495000000002"/>
  </r>
  <r>
    <x v="9"/>
    <n v="4"/>
    <n v="4"/>
    <x v="1"/>
    <d v="2019-06-04T00:00:00"/>
    <s v="Avg of 4 NM Projects"/>
    <n v="9"/>
    <n v="51.714999999999996"/>
    <n v="0.29053370786516852"/>
    <n v="23.51"/>
    <n v="17.149999999999999"/>
    <n v="0.88691224999999985"/>
  </r>
  <r>
    <x v="9"/>
    <n v="4"/>
    <n v="4"/>
    <x v="1"/>
    <d v="2019-06-04T00:00:00"/>
    <s v="Avg of 4 NM Projects"/>
    <n v="10"/>
    <n v="57.725000000000009"/>
    <n v="0.32429775280898882"/>
    <n v="21.19"/>
    <n v="14.43"/>
    <n v="0.83297175000000012"/>
  </r>
  <r>
    <x v="9"/>
    <n v="4"/>
    <n v="4"/>
    <x v="1"/>
    <d v="2019-06-04T00:00:00"/>
    <s v="Avg of 4 NM Projects"/>
    <n v="11"/>
    <n v="71.42"/>
    <n v="0.40123595505617976"/>
    <n v="21.47"/>
    <n v="4.8"/>
    <n v="0.34281599999999995"/>
  </r>
  <r>
    <x v="9"/>
    <n v="4"/>
    <n v="4"/>
    <x v="1"/>
    <d v="2019-06-04T00:00:00"/>
    <s v="Avg of 4 NM Projects"/>
    <n v="12"/>
    <n v="68.475000000000009"/>
    <n v="0.38469101123595512"/>
    <n v="21.04"/>
    <n v="10.34"/>
    <n v="0.70803150000000004"/>
  </r>
  <r>
    <x v="9"/>
    <n v="4"/>
    <n v="4"/>
    <x v="1"/>
    <d v="2019-06-04T00:00:00"/>
    <s v="Avg of 4 NM Projects"/>
    <n v="13"/>
    <n v="74.88"/>
    <n v="0.42067415730337077"/>
    <n v="21.07"/>
    <n v="16.96"/>
    <n v="1.2699647999999999"/>
  </r>
  <r>
    <x v="9"/>
    <n v="4"/>
    <n v="4"/>
    <x v="1"/>
    <d v="2019-06-04T00:00:00"/>
    <s v="Avg of 4 NM Projects"/>
    <n v="14"/>
    <n v="54.524999999999999"/>
    <n v="0.30632022471910114"/>
    <n v="22.6"/>
    <n v="12.85"/>
    <n v="0.70064625000000003"/>
  </r>
  <r>
    <x v="9"/>
    <n v="4"/>
    <n v="4"/>
    <x v="1"/>
    <d v="2019-06-04T00:00:00"/>
    <s v="Avg of 4 NM Projects"/>
    <n v="15"/>
    <n v="59.91"/>
    <n v="0.33657303370786518"/>
    <n v="24.57"/>
    <n v="1.24"/>
    <n v="7.4288399999999991E-2"/>
  </r>
  <r>
    <x v="9"/>
    <n v="4"/>
    <n v="4"/>
    <x v="1"/>
    <d v="2019-06-04T00:00:00"/>
    <s v="Avg of 4 NM Projects"/>
    <n v="16"/>
    <n v="51.835000000000001"/>
    <n v="0.2912078651685393"/>
    <n v="23.57"/>
    <n v="10"/>
    <n v="0.51834999999999998"/>
  </r>
  <r>
    <x v="9"/>
    <n v="4"/>
    <n v="4"/>
    <x v="1"/>
    <d v="2019-06-04T00:00:00"/>
    <s v="Avg of 4 NM Projects"/>
    <n v="17"/>
    <n v="33.414999999999992"/>
    <n v="0.18772471910112354"/>
    <n v="28.05"/>
    <n v="15.82"/>
    <n v="0.52862529999999996"/>
  </r>
  <r>
    <x v="9"/>
    <n v="4"/>
    <n v="4"/>
    <x v="1"/>
    <d v="2019-06-04T00:00:00"/>
    <s v="Avg of 4 NM Projects"/>
    <n v="18"/>
    <n v="16.515000000000001"/>
    <n v="9.2780898876404491E-2"/>
    <n v="29.02"/>
    <n v="17.690000000000001"/>
    <n v="0.29215035"/>
  </r>
  <r>
    <x v="9"/>
    <n v="4"/>
    <n v="4"/>
    <x v="1"/>
    <d v="2019-06-04T00:00:00"/>
    <s v="Avg of 4 NM Projects"/>
    <n v="19"/>
    <n v="13.96"/>
    <n v="7.8426966292134831E-2"/>
    <n v="28.77"/>
    <n v="19.489999999999998"/>
    <n v="0.2720804"/>
  </r>
  <r>
    <x v="9"/>
    <n v="4"/>
    <n v="4"/>
    <x v="1"/>
    <d v="2019-06-04T00:00:00"/>
    <s v="Avg of 4 NM Projects"/>
    <n v="20"/>
    <n v="5.12"/>
    <n v="2.8764044943820226E-2"/>
    <n v="27.6"/>
    <n v="20.57"/>
    <n v="0.10531839999999999"/>
  </r>
  <r>
    <x v="9"/>
    <n v="4"/>
    <n v="4"/>
    <x v="1"/>
    <d v="2019-06-04T00:00:00"/>
    <s v="Avg of 4 NM Projects"/>
    <n v="21"/>
    <n v="0.13"/>
    <n v="7.3033707865168538E-4"/>
    <n v="31.33"/>
    <n v="20.420000000000002"/>
    <n v="2.6546000000000004E-3"/>
  </r>
  <r>
    <x v="9"/>
    <n v="4"/>
    <n v="4"/>
    <x v="1"/>
    <d v="2019-06-04T00:00:00"/>
    <s v="Avg of 4 NM Projects"/>
    <n v="22"/>
    <n v="-0.13"/>
    <n v="-7.3033707865168538E-4"/>
    <n v="29.16"/>
    <n v="19.07"/>
    <n v="-2.4791000000000001E-3"/>
  </r>
  <r>
    <x v="9"/>
    <n v="4"/>
    <n v="4"/>
    <x v="1"/>
    <d v="2019-06-04T00:00:00"/>
    <s v="Avg of 4 NM Projects"/>
    <n v="23"/>
    <n v="-0.39"/>
    <n v="-2.1910112359550564E-3"/>
    <n v="21.7"/>
    <n v="17.420000000000002"/>
    <n v="-6.7938000000000009E-3"/>
  </r>
  <r>
    <x v="9"/>
    <n v="4"/>
    <n v="4"/>
    <x v="0"/>
    <d v="2019-06-04T00:00:00"/>
    <s v="Avg of 4 NM Projects"/>
    <n v="24"/>
    <n v="0"/>
    <n v="0"/>
    <n v="23.06"/>
    <n v="13.44"/>
    <n v="0"/>
  </r>
  <r>
    <x v="9"/>
    <n v="5"/>
    <n v="5"/>
    <x v="0"/>
    <d v="2019-06-05T00:00:00"/>
    <s v="Avg of 4 NM Projects"/>
    <n v="1"/>
    <n v="0"/>
    <n v="0"/>
    <n v="19.5"/>
    <n v="14.83"/>
    <n v="0"/>
  </r>
  <r>
    <x v="9"/>
    <n v="5"/>
    <n v="5"/>
    <x v="0"/>
    <d v="2019-06-05T00:00:00"/>
    <s v="Avg of 4 NM Projects"/>
    <n v="2"/>
    <n v="0"/>
    <n v="0"/>
    <n v="19.04"/>
    <n v="16.68"/>
    <n v="0"/>
  </r>
  <r>
    <x v="9"/>
    <n v="5"/>
    <n v="5"/>
    <x v="0"/>
    <d v="2019-06-05T00:00:00"/>
    <s v="Avg of 4 NM Projects"/>
    <n v="3"/>
    <n v="-0.26"/>
    <n v="-1.4606741573033708E-3"/>
    <n v="17.649999999999999"/>
    <n v="16.559999999999999"/>
    <n v="-4.3055999999999997E-3"/>
  </r>
  <r>
    <x v="9"/>
    <n v="5"/>
    <n v="5"/>
    <x v="0"/>
    <d v="2019-06-05T00:00:00"/>
    <s v="Avg of 4 NM Projects"/>
    <n v="4"/>
    <n v="0"/>
    <n v="0"/>
    <n v="17.559999999999999"/>
    <n v="16.36"/>
    <n v="0"/>
  </r>
  <r>
    <x v="9"/>
    <n v="5"/>
    <n v="5"/>
    <x v="0"/>
    <d v="2019-06-05T00:00:00"/>
    <s v="Avg of 4 NM Projects"/>
    <n v="5"/>
    <n v="0"/>
    <n v="0"/>
    <n v="17.84"/>
    <n v="17.36"/>
    <n v="0"/>
  </r>
  <r>
    <x v="9"/>
    <n v="5"/>
    <n v="5"/>
    <x v="0"/>
    <d v="2019-06-05T00:00:00"/>
    <s v="Avg of 4 NM Projects"/>
    <n v="6"/>
    <n v="-0.39"/>
    <n v="-2.1910112359550564E-3"/>
    <n v="19.75"/>
    <n v="16.02"/>
    <n v="-6.2477999999999995E-3"/>
  </r>
  <r>
    <x v="9"/>
    <n v="5"/>
    <n v="5"/>
    <x v="0"/>
    <d v="2019-06-05T00:00:00"/>
    <s v="Avg of 4 NM Projects"/>
    <n v="7"/>
    <n v="3.585"/>
    <n v="2.0140449438202247E-2"/>
    <n v="22.8"/>
    <n v="19.399999999999999"/>
    <n v="6.9548999999999986E-2"/>
  </r>
  <r>
    <x v="9"/>
    <n v="5"/>
    <n v="5"/>
    <x v="1"/>
    <d v="2019-06-05T00:00:00"/>
    <s v="Avg of 4 NM Projects"/>
    <n v="8"/>
    <n v="22.659999999999997"/>
    <n v="0.12730337078651682"/>
    <n v="26.2"/>
    <n v="21.27"/>
    <n v="0.48197819999999991"/>
  </r>
  <r>
    <x v="9"/>
    <n v="5"/>
    <n v="5"/>
    <x v="1"/>
    <d v="2019-06-05T00:00:00"/>
    <s v="Avg of 4 NM Projects"/>
    <n v="9"/>
    <n v="42.615000000000002"/>
    <n v="0.23941011235955056"/>
    <n v="22.5"/>
    <n v="18.86"/>
    <n v="0.80371890000000001"/>
  </r>
  <r>
    <x v="9"/>
    <n v="5"/>
    <n v="5"/>
    <x v="1"/>
    <d v="2019-06-05T00:00:00"/>
    <s v="Avg of 4 NM Projects"/>
    <n v="10"/>
    <n v="62.595000000000006"/>
    <n v="0.35165730337078654"/>
    <n v="25.4"/>
    <n v="20.16"/>
    <n v="1.2619152000000002"/>
  </r>
  <r>
    <x v="9"/>
    <n v="5"/>
    <n v="5"/>
    <x v="1"/>
    <d v="2019-06-05T00:00:00"/>
    <s v="Avg of 4 NM Projects"/>
    <n v="11"/>
    <n v="77.305000000000007"/>
    <n v="0.4342977528089888"/>
    <n v="22.84"/>
    <n v="17.68"/>
    <n v="1.3667524"/>
  </r>
  <r>
    <x v="9"/>
    <n v="5"/>
    <n v="5"/>
    <x v="1"/>
    <d v="2019-06-05T00:00:00"/>
    <s v="Avg of 4 NM Projects"/>
    <n v="12"/>
    <n v="81.284999999999997"/>
    <n v="0.45665730337078647"/>
    <n v="24.22"/>
    <n v="16.149999999999999"/>
    <n v="1.3127527499999998"/>
  </r>
  <r>
    <x v="9"/>
    <n v="5"/>
    <n v="5"/>
    <x v="1"/>
    <d v="2019-06-05T00:00:00"/>
    <s v="Avg of 4 NM Projects"/>
    <n v="13"/>
    <n v="77.185000000000002"/>
    <n v="0.43362359550561796"/>
    <n v="24.85"/>
    <n v="16.3"/>
    <n v="1.2581155000000002"/>
  </r>
  <r>
    <x v="9"/>
    <n v="5"/>
    <n v="5"/>
    <x v="1"/>
    <d v="2019-06-05T00:00:00"/>
    <s v="Avg of 4 NM Projects"/>
    <n v="14"/>
    <n v="71.944999999999993"/>
    <n v="0.40418539325842695"/>
    <n v="29"/>
    <n v="19.18"/>
    <n v="1.3799051"/>
  </r>
  <r>
    <x v="9"/>
    <n v="5"/>
    <n v="5"/>
    <x v="1"/>
    <d v="2019-06-05T00:00:00"/>
    <s v="Avg of 4 NM Projects"/>
    <n v="15"/>
    <n v="62.844999999999999"/>
    <n v="0.35306179775280899"/>
    <n v="27.93"/>
    <n v="22.29"/>
    <n v="1.4008150499999998"/>
  </r>
  <r>
    <x v="9"/>
    <n v="5"/>
    <n v="5"/>
    <x v="1"/>
    <d v="2019-06-05T00:00:00"/>
    <s v="Avg of 4 NM Projects"/>
    <n v="16"/>
    <n v="51.454999999999998"/>
    <n v="0.28907303370786513"/>
    <n v="29.57"/>
    <n v="27.58"/>
    <n v="1.4191289"/>
  </r>
  <r>
    <x v="9"/>
    <n v="5"/>
    <n v="5"/>
    <x v="1"/>
    <d v="2019-06-05T00:00:00"/>
    <s v="Avg of 4 NM Projects"/>
    <n v="17"/>
    <n v="40.450000000000003"/>
    <n v="0.22724719101123597"/>
    <n v="30.86"/>
    <n v="24.11"/>
    <n v="0.97524949999999999"/>
  </r>
  <r>
    <x v="9"/>
    <n v="5"/>
    <n v="5"/>
    <x v="1"/>
    <d v="2019-06-05T00:00:00"/>
    <s v="Avg of 4 NM Projects"/>
    <n v="18"/>
    <n v="28.29"/>
    <n v="0.15893258426966292"/>
    <n v="29.56"/>
    <n v="21.34"/>
    <n v="0.60370859999999993"/>
  </r>
  <r>
    <x v="9"/>
    <n v="5"/>
    <n v="5"/>
    <x v="1"/>
    <d v="2019-06-05T00:00:00"/>
    <s v="Avg of 4 NM Projects"/>
    <n v="19"/>
    <n v="16.64"/>
    <n v="9.3483146067415729E-2"/>
    <n v="31.1"/>
    <n v="21.09"/>
    <n v="0.35093760000000002"/>
  </r>
  <r>
    <x v="9"/>
    <n v="5"/>
    <n v="5"/>
    <x v="1"/>
    <d v="2019-06-05T00:00:00"/>
    <s v="Avg of 4 NM Projects"/>
    <n v="20"/>
    <n v="4.0949999999999989"/>
    <n v="2.3005617977528082E-2"/>
    <n v="31.1"/>
    <n v="20.95"/>
    <n v="8.5790249999999971E-2"/>
  </r>
  <r>
    <x v="9"/>
    <n v="5"/>
    <n v="5"/>
    <x v="1"/>
    <d v="2019-06-05T00:00:00"/>
    <s v="Avg of 4 NM Projects"/>
    <n v="21"/>
    <n v="0.13"/>
    <n v="7.3033707865168538E-4"/>
    <n v="29"/>
    <n v="25.64"/>
    <n v="3.3332000000000001E-3"/>
  </r>
  <r>
    <x v="9"/>
    <n v="5"/>
    <n v="5"/>
    <x v="1"/>
    <d v="2019-06-05T00:00:00"/>
    <s v="Avg of 4 NM Projects"/>
    <n v="22"/>
    <n v="-0.13"/>
    <n v="-7.3033707865168538E-4"/>
    <n v="27.93"/>
    <n v="21.92"/>
    <n v="-2.8496000000000003E-3"/>
  </r>
  <r>
    <x v="9"/>
    <n v="5"/>
    <n v="5"/>
    <x v="1"/>
    <d v="2019-06-05T00:00:00"/>
    <s v="Avg of 4 NM Projects"/>
    <n v="23"/>
    <n v="-0.13"/>
    <n v="-7.3033707865168538E-4"/>
    <n v="24.75"/>
    <n v="18.260000000000002"/>
    <n v="-2.3738000000000001E-3"/>
  </r>
  <r>
    <x v="9"/>
    <n v="5"/>
    <n v="5"/>
    <x v="0"/>
    <d v="2019-06-05T00:00:00"/>
    <s v="Avg of 4 NM Projects"/>
    <n v="24"/>
    <n v="-0.13"/>
    <n v="-7.3033707865168538E-4"/>
    <n v="24.78"/>
    <n v="15.46"/>
    <n v="-2.0098000000000004E-3"/>
  </r>
  <r>
    <x v="9"/>
    <n v="6"/>
    <n v="6"/>
    <x v="0"/>
    <d v="2019-06-06T00:00:00"/>
    <s v="Avg of 4 NM Projects"/>
    <n v="1"/>
    <n v="-0.13"/>
    <n v="-7.3033707865168538E-4"/>
    <n v="20.46"/>
    <n v="13.93"/>
    <n v="-1.8109000000000001E-3"/>
  </r>
  <r>
    <x v="9"/>
    <n v="6"/>
    <n v="6"/>
    <x v="0"/>
    <d v="2019-06-06T00:00:00"/>
    <s v="Avg of 4 NM Projects"/>
    <n v="2"/>
    <n v="-0.13"/>
    <n v="-7.3033707865168538E-4"/>
    <n v="18.760000000000002"/>
    <n v="17.12"/>
    <n v="-2.2255999999999999E-3"/>
  </r>
  <r>
    <x v="9"/>
    <n v="6"/>
    <n v="6"/>
    <x v="0"/>
    <d v="2019-06-06T00:00:00"/>
    <s v="Avg of 4 NM Projects"/>
    <n v="3"/>
    <n v="-0.13"/>
    <n v="-7.3033707865168538E-4"/>
    <n v="17.75"/>
    <n v="17.18"/>
    <n v="-2.2334E-3"/>
  </r>
  <r>
    <x v="9"/>
    <n v="6"/>
    <n v="6"/>
    <x v="0"/>
    <d v="2019-06-06T00:00:00"/>
    <s v="Avg of 4 NM Projects"/>
    <n v="4"/>
    <n v="-0.13"/>
    <n v="-7.3033707865168538E-4"/>
    <n v="17.46"/>
    <n v="16.350000000000001"/>
    <n v="-2.1255000000000002E-3"/>
  </r>
  <r>
    <x v="9"/>
    <n v="6"/>
    <n v="6"/>
    <x v="0"/>
    <d v="2019-06-06T00:00:00"/>
    <s v="Avg of 4 NM Projects"/>
    <n v="5"/>
    <n v="0"/>
    <n v="0"/>
    <n v="17.47"/>
    <n v="17.170000000000002"/>
    <n v="0"/>
  </r>
  <r>
    <x v="9"/>
    <n v="6"/>
    <n v="6"/>
    <x v="0"/>
    <d v="2019-06-06T00:00:00"/>
    <s v="Avg of 4 NM Projects"/>
    <n v="6"/>
    <n v="0.51"/>
    <n v="2.8651685393258426E-3"/>
    <n v="18.940000000000001"/>
    <n v="16.89"/>
    <n v="8.6139000000000007E-3"/>
  </r>
  <r>
    <x v="9"/>
    <n v="6"/>
    <n v="6"/>
    <x v="0"/>
    <d v="2019-06-06T00:00:00"/>
    <s v="Avg of 4 NM Projects"/>
    <n v="7"/>
    <n v="8.06"/>
    <n v="4.5280898876404498E-2"/>
    <n v="21.66"/>
    <n v="18.38"/>
    <n v="0.14814279999999999"/>
  </r>
  <r>
    <x v="9"/>
    <n v="6"/>
    <n v="6"/>
    <x v="1"/>
    <d v="2019-06-06T00:00:00"/>
    <s v="Avg of 4 NM Projects"/>
    <n v="8"/>
    <n v="23.169999999999998"/>
    <n v="0.13016853932584269"/>
    <n v="25.7"/>
    <n v="22.23"/>
    <n v="0.51506909999999995"/>
  </r>
  <r>
    <x v="9"/>
    <n v="6"/>
    <n v="6"/>
    <x v="1"/>
    <d v="2019-06-06T00:00:00"/>
    <s v="Avg of 4 NM Projects"/>
    <n v="9"/>
    <n v="63.745000000000005"/>
    <n v="0.35811797752808994"/>
    <n v="24.43"/>
    <n v="22.13"/>
    <n v="1.41067685"/>
  </r>
  <r>
    <x v="9"/>
    <n v="6"/>
    <n v="6"/>
    <x v="1"/>
    <d v="2019-06-06T00:00:00"/>
    <s v="Avg of 4 NM Projects"/>
    <n v="10"/>
    <n v="82.69"/>
    <n v="0.46455056179775278"/>
    <n v="22.62"/>
    <n v="20.23"/>
    <n v="1.6728187000000001"/>
  </r>
  <r>
    <x v="9"/>
    <n v="6"/>
    <n v="6"/>
    <x v="1"/>
    <d v="2019-06-06T00:00:00"/>
    <s v="Avg of 4 NM Projects"/>
    <n v="11"/>
    <n v="104.315"/>
    <n v="0.58603932584269658"/>
    <n v="24.81"/>
    <n v="21.74"/>
    <n v="2.2678080999999999"/>
  </r>
  <r>
    <x v="9"/>
    <n v="6"/>
    <n v="6"/>
    <x v="1"/>
    <d v="2019-06-06T00:00:00"/>
    <s v="Avg of 4 NM Projects"/>
    <n v="12"/>
    <n v="123.13500000000001"/>
    <n v="0.69176966292134834"/>
    <n v="23.79"/>
    <n v="20.87"/>
    <n v="2.56982745"/>
  </r>
  <r>
    <x v="9"/>
    <n v="6"/>
    <n v="6"/>
    <x v="1"/>
    <d v="2019-06-06T00:00:00"/>
    <s v="Avg of 4 NM Projects"/>
    <n v="13"/>
    <n v="114.56"/>
    <n v="0.64359550561797751"/>
    <n v="24.38"/>
    <n v="18.739999999999998"/>
    <n v="2.1468543999999996"/>
  </r>
  <r>
    <x v="9"/>
    <n v="6"/>
    <n v="6"/>
    <x v="1"/>
    <d v="2019-06-06T00:00:00"/>
    <s v="Avg of 4 NM Projects"/>
    <n v="14"/>
    <n v="105.72499999999999"/>
    <n v="0.59396067415730336"/>
    <n v="25.3"/>
    <n v="19.63"/>
    <n v="2.0753817499999996"/>
  </r>
  <r>
    <x v="9"/>
    <n v="6"/>
    <n v="6"/>
    <x v="1"/>
    <d v="2019-06-06T00:00:00"/>
    <s v="Avg of 4 NM Projects"/>
    <n v="15"/>
    <n v="106.495"/>
    <n v="0.59828651685393264"/>
    <n v="25.5"/>
    <n v="19"/>
    <n v="2.0234050000000003"/>
  </r>
  <r>
    <x v="9"/>
    <n v="6"/>
    <n v="6"/>
    <x v="1"/>
    <d v="2019-06-06T00:00:00"/>
    <s v="Avg of 4 NM Projects"/>
    <n v="16"/>
    <n v="104.71"/>
    <n v="0.58825842696629205"/>
    <n v="25.53"/>
    <n v="19.25"/>
    <n v="2.0156674999999997"/>
  </r>
  <r>
    <x v="9"/>
    <n v="6"/>
    <n v="6"/>
    <x v="1"/>
    <d v="2019-06-06T00:00:00"/>
    <s v="Avg of 4 NM Projects"/>
    <n v="17"/>
    <n v="87.69"/>
    <n v="0.49264044943820223"/>
    <n v="30.13"/>
    <n v="25.89"/>
    <n v="2.2702941000000001"/>
  </r>
  <r>
    <x v="9"/>
    <n v="6"/>
    <n v="6"/>
    <x v="1"/>
    <d v="2019-06-06T00:00:00"/>
    <s v="Avg of 4 NM Projects"/>
    <n v="18"/>
    <n v="56.96"/>
    <n v="0.32"/>
    <n v="32.43"/>
    <n v="21.73"/>
    <n v="1.2377408000000001"/>
  </r>
  <r>
    <x v="9"/>
    <n v="6"/>
    <n v="6"/>
    <x v="1"/>
    <d v="2019-06-06T00:00:00"/>
    <s v="Avg of 4 NM Projects"/>
    <n v="19"/>
    <n v="32.125"/>
    <n v="0.18047752808988765"/>
    <n v="29.12"/>
    <n v="21.13"/>
    <n v="0.67880125000000002"/>
  </r>
  <r>
    <x v="9"/>
    <n v="6"/>
    <n v="6"/>
    <x v="1"/>
    <d v="2019-06-06T00:00:00"/>
    <s v="Avg of 4 NM Projects"/>
    <n v="20"/>
    <n v="7.42"/>
    <n v="4.1685393258426968E-2"/>
    <n v="26.05"/>
    <n v="23.68"/>
    <n v="0.17570560000000002"/>
  </r>
  <r>
    <x v="9"/>
    <n v="6"/>
    <n v="6"/>
    <x v="1"/>
    <d v="2019-06-06T00:00:00"/>
    <s v="Avg of 4 NM Projects"/>
    <n v="21"/>
    <n v="0.13"/>
    <n v="7.3033707865168538E-4"/>
    <n v="25.73"/>
    <n v="21.61"/>
    <n v="2.8092999999999998E-3"/>
  </r>
  <r>
    <x v="9"/>
    <n v="6"/>
    <n v="6"/>
    <x v="1"/>
    <d v="2019-06-06T00:00:00"/>
    <s v="Avg of 4 NM Projects"/>
    <n v="22"/>
    <n v="-0.13"/>
    <n v="-7.3033707865168538E-4"/>
    <n v="22.69"/>
    <n v="20.62"/>
    <n v="-2.6806E-3"/>
  </r>
  <r>
    <x v="9"/>
    <n v="6"/>
    <n v="6"/>
    <x v="1"/>
    <d v="2019-06-06T00:00:00"/>
    <s v="Avg of 4 NM Projects"/>
    <n v="23"/>
    <n v="0"/>
    <n v="0"/>
    <n v="21.01"/>
    <n v="20.94"/>
    <n v="0"/>
  </r>
  <r>
    <x v="9"/>
    <n v="6"/>
    <n v="6"/>
    <x v="0"/>
    <d v="2019-06-06T00:00:00"/>
    <s v="Avg of 4 NM Projects"/>
    <n v="24"/>
    <n v="0"/>
    <n v="0"/>
    <n v="20.239999999999998"/>
    <n v="18.72"/>
    <n v="0"/>
  </r>
  <r>
    <x v="9"/>
    <n v="7"/>
    <n v="7"/>
    <x v="0"/>
    <d v="2019-06-07T00:00:00"/>
    <s v="Avg of 4 NM Projects"/>
    <n v="1"/>
    <n v="-0.13"/>
    <n v="-7.3033707865168538E-4"/>
    <n v="18.07"/>
    <n v="16.5"/>
    <n v="-2.1450000000000002E-3"/>
  </r>
  <r>
    <x v="9"/>
    <n v="7"/>
    <n v="7"/>
    <x v="0"/>
    <d v="2019-06-07T00:00:00"/>
    <s v="Avg of 4 NM Projects"/>
    <n v="2"/>
    <n v="-0.13"/>
    <n v="-7.3033707865168538E-4"/>
    <n v="16.36"/>
    <n v="17.09"/>
    <n v="-2.2217000000000001E-3"/>
  </r>
  <r>
    <x v="9"/>
    <n v="7"/>
    <n v="7"/>
    <x v="0"/>
    <d v="2019-06-07T00:00:00"/>
    <s v="Avg of 4 NM Projects"/>
    <n v="3"/>
    <n v="0"/>
    <n v="0"/>
    <n v="15.57"/>
    <n v="15.87"/>
    <n v="0"/>
  </r>
  <r>
    <x v="9"/>
    <n v="7"/>
    <n v="7"/>
    <x v="0"/>
    <d v="2019-06-07T00:00:00"/>
    <s v="Avg of 4 NM Projects"/>
    <n v="4"/>
    <n v="-0.26"/>
    <n v="-1.4606741573033708E-3"/>
    <n v="14.32"/>
    <n v="8.2799999999999994"/>
    <n v="-2.1527999999999999E-3"/>
  </r>
  <r>
    <x v="9"/>
    <n v="7"/>
    <n v="7"/>
    <x v="0"/>
    <d v="2019-06-07T00:00:00"/>
    <s v="Avg of 4 NM Projects"/>
    <n v="5"/>
    <n v="-0.13"/>
    <n v="-7.3033707865168538E-4"/>
    <n v="15.02"/>
    <n v="6.59"/>
    <n v="-8.5670000000000006E-4"/>
  </r>
  <r>
    <x v="9"/>
    <n v="7"/>
    <n v="7"/>
    <x v="0"/>
    <d v="2019-06-07T00:00:00"/>
    <s v="Avg of 4 NM Projects"/>
    <n v="6"/>
    <n v="0.38500000000000001"/>
    <n v="2.1629213483146067E-3"/>
    <n v="16.489999999999998"/>
    <n v="15.94"/>
    <n v="6.1368999999999998E-3"/>
  </r>
  <r>
    <x v="9"/>
    <n v="7"/>
    <n v="7"/>
    <x v="0"/>
    <d v="2019-06-07T00:00:00"/>
    <s v="Avg of 4 NM Projects"/>
    <n v="7"/>
    <n v="11.514999999999999"/>
    <n v="6.4691011235955054E-2"/>
    <n v="19.940000000000001"/>
    <n v="18.940000000000001"/>
    <n v="0.21809409999999999"/>
  </r>
  <r>
    <x v="9"/>
    <n v="7"/>
    <n v="7"/>
    <x v="0"/>
    <d v="2019-06-07T00:00:00"/>
    <s v="Avg of 4 NM Projects"/>
    <n v="8"/>
    <n v="42.620000000000005"/>
    <n v="0.23943820224719103"/>
    <n v="22.19"/>
    <n v="23.58"/>
    <n v="1.0049796"/>
  </r>
  <r>
    <x v="9"/>
    <n v="7"/>
    <n v="7"/>
    <x v="0"/>
    <d v="2019-06-07T00:00:00"/>
    <s v="Avg of 4 NM Projects"/>
    <n v="9"/>
    <n v="64.134999999999991"/>
    <n v="0.36030898876404488"/>
    <n v="21.81"/>
    <n v="22.89"/>
    <n v="1.4680501499999998"/>
  </r>
  <r>
    <x v="9"/>
    <n v="7"/>
    <n v="7"/>
    <x v="0"/>
    <d v="2019-06-07T00:00:00"/>
    <s v="Avg of 4 NM Projects"/>
    <n v="10"/>
    <n v="96.50500000000001"/>
    <n v="0.54216292134831467"/>
    <n v="21.91"/>
    <n v="20.83"/>
    <n v="2.01019915"/>
  </r>
  <r>
    <x v="9"/>
    <n v="7"/>
    <n v="7"/>
    <x v="0"/>
    <d v="2019-06-07T00:00:00"/>
    <s v="Avg of 4 NM Projects"/>
    <n v="11"/>
    <n v="104.83999999999999"/>
    <n v="0.58898876404494371"/>
    <n v="20.71"/>
    <n v="28.08"/>
    <n v="2.9439071999999995"/>
  </r>
  <r>
    <x v="9"/>
    <n v="7"/>
    <n v="7"/>
    <x v="0"/>
    <d v="2019-06-07T00:00:00"/>
    <s v="Avg of 4 NM Projects"/>
    <n v="12"/>
    <n v="109.955"/>
    <n v="0.61772471910112359"/>
    <n v="21.4"/>
    <n v="23.09"/>
    <n v="2.5388609499999997"/>
  </r>
  <r>
    <x v="9"/>
    <n v="7"/>
    <n v="7"/>
    <x v="0"/>
    <d v="2019-06-07T00:00:00"/>
    <s v="Avg of 4 NM Projects"/>
    <n v="13"/>
    <n v="129.28500000000003"/>
    <n v="0.72632022471910129"/>
    <n v="20.5"/>
    <n v="20.8"/>
    <n v="2.6891280000000006"/>
  </r>
  <r>
    <x v="9"/>
    <n v="7"/>
    <n v="7"/>
    <x v="0"/>
    <d v="2019-06-07T00:00:00"/>
    <s v="Avg of 4 NM Projects"/>
    <n v="14"/>
    <n v="134.26999999999998"/>
    <n v="0.75432584269662906"/>
    <n v="24.02"/>
    <n v="20.51"/>
    <n v="2.7538776999999999"/>
  </r>
  <r>
    <x v="9"/>
    <n v="7"/>
    <n v="7"/>
    <x v="0"/>
    <d v="2019-06-07T00:00:00"/>
    <s v="Avg of 4 NM Projects"/>
    <n v="15"/>
    <n v="103.935"/>
    <n v="0.58390449438202252"/>
    <n v="22.61"/>
    <n v="25.02"/>
    <n v="2.6004537000000001"/>
  </r>
  <r>
    <x v="9"/>
    <n v="7"/>
    <n v="7"/>
    <x v="0"/>
    <d v="2019-06-07T00:00:00"/>
    <s v="Avg of 4 NM Projects"/>
    <n v="16"/>
    <n v="93.954999999999998"/>
    <n v="0.52783707865168539"/>
    <n v="22.39"/>
    <n v="23.9"/>
    <n v="2.2455245000000001"/>
  </r>
  <r>
    <x v="9"/>
    <n v="7"/>
    <n v="7"/>
    <x v="0"/>
    <d v="2019-06-07T00:00:00"/>
    <s v="Avg of 4 NM Projects"/>
    <n v="17"/>
    <n v="87.68"/>
    <n v="0.4925842696629214"/>
    <n v="24.9"/>
    <n v="28.63"/>
    <n v="2.5102784000000002"/>
  </r>
  <r>
    <x v="9"/>
    <n v="7"/>
    <n v="7"/>
    <x v="0"/>
    <d v="2019-06-07T00:00:00"/>
    <s v="Avg of 4 NM Projects"/>
    <n v="18"/>
    <n v="49.284999999999997"/>
    <n v="0.27688202247191007"/>
    <n v="26.19"/>
    <n v="23.15"/>
    <n v="1.1409477499999998"/>
  </r>
  <r>
    <x v="9"/>
    <n v="7"/>
    <n v="7"/>
    <x v="0"/>
    <d v="2019-06-07T00:00:00"/>
    <s v="Avg of 4 NM Projects"/>
    <n v="19"/>
    <n v="27.650000000000002"/>
    <n v="0.15533707865168542"/>
    <n v="24.86"/>
    <n v="25.28"/>
    <n v="0.69899200000000006"/>
  </r>
  <r>
    <x v="9"/>
    <n v="7"/>
    <n v="7"/>
    <x v="0"/>
    <d v="2019-06-07T00:00:00"/>
    <s v="Avg of 4 NM Projects"/>
    <n v="20"/>
    <n v="5.7650000000000006"/>
    <n v="3.2387640449438204E-2"/>
    <n v="23.43"/>
    <n v="21.76"/>
    <n v="0.12544640000000001"/>
  </r>
  <r>
    <x v="9"/>
    <n v="7"/>
    <n v="7"/>
    <x v="0"/>
    <d v="2019-06-07T00:00:00"/>
    <s v="Avg of 4 NM Projects"/>
    <n v="21"/>
    <n v="0.26"/>
    <n v="1.4606741573033708E-3"/>
    <n v="24.51"/>
    <n v="20.68"/>
    <n v="5.3768000000000002E-3"/>
  </r>
  <r>
    <x v="9"/>
    <n v="7"/>
    <n v="7"/>
    <x v="0"/>
    <d v="2019-06-07T00:00:00"/>
    <s v="Avg of 4 NM Projects"/>
    <n v="22"/>
    <n v="0"/>
    <n v="0"/>
    <n v="23.24"/>
    <n v="21.56"/>
    <n v="0"/>
  </r>
  <r>
    <x v="9"/>
    <n v="7"/>
    <n v="7"/>
    <x v="0"/>
    <d v="2019-06-07T00:00:00"/>
    <s v="Avg of 4 NM Projects"/>
    <n v="23"/>
    <n v="-0.13"/>
    <n v="-7.3033707865168538E-4"/>
    <n v="22.52"/>
    <n v="24.21"/>
    <n v="-3.1473000000000004E-3"/>
  </r>
  <r>
    <x v="9"/>
    <n v="7"/>
    <n v="7"/>
    <x v="0"/>
    <d v="2019-06-07T00:00:00"/>
    <s v="Avg of 4 NM Projects"/>
    <n v="24"/>
    <n v="0"/>
    <n v="0"/>
    <n v="21.68"/>
    <n v="19.72"/>
    <n v="0"/>
  </r>
  <r>
    <x v="9"/>
    <n v="8"/>
    <n v="1"/>
    <x v="0"/>
    <d v="2019-06-08T00:00:00"/>
    <s v="Avg of 4 NM Projects"/>
    <n v="1"/>
    <n v="-0.13"/>
    <n v="-7.3033707865168538E-4"/>
    <n v="18.64"/>
    <n v="24.08"/>
    <n v="-3.1303999999999998E-3"/>
  </r>
  <r>
    <x v="9"/>
    <n v="8"/>
    <n v="1"/>
    <x v="0"/>
    <d v="2019-06-08T00:00:00"/>
    <s v="Avg of 4 NM Projects"/>
    <n v="2"/>
    <n v="0"/>
    <n v="0"/>
    <n v="16.829999999999998"/>
    <n v="18.329999999999998"/>
    <n v="0"/>
  </r>
  <r>
    <x v="9"/>
    <n v="8"/>
    <n v="1"/>
    <x v="0"/>
    <d v="2019-06-08T00:00:00"/>
    <s v="Avg of 4 NM Projects"/>
    <n v="3"/>
    <n v="-0.13"/>
    <n v="-7.3033707865168538E-4"/>
    <n v="15.33"/>
    <n v="16.93"/>
    <n v="-2.2009E-3"/>
  </r>
  <r>
    <x v="9"/>
    <n v="8"/>
    <n v="1"/>
    <x v="0"/>
    <d v="2019-06-08T00:00:00"/>
    <s v="Avg of 4 NM Projects"/>
    <n v="4"/>
    <n v="-0.13"/>
    <n v="-7.3033707865168538E-4"/>
    <n v="15.17"/>
    <n v="16.8"/>
    <n v="-2.1840000000000002E-3"/>
  </r>
  <r>
    <x v="9"/>
    <n v="8"/>
    <n v="1"/>
    <x v="0"/>
    <d v="2019-06-08T00:00:00"/>
    <s v="Avg of 4 NM Projects"/>
    <n v="5"/>
    <n v="-0.13"/>
    <n v="-7.3033707865168538E-4"/>
    <n v="15"/>
    <n v="15.47"/>
    <n v="-2.0111000000000005E-3"/>
  </r>
  <r>
    <x v="9"/>
    <n v="8"/>
    <n v="1"/>
    <x v="0"/>
    <d v="2019-06-08T00:00:00"/>
    <s v="Avg of 4 NM Projects"/>
    <n v="6"/>
    <n v="0.255"/>
    <n v="1.4325842696629213E-3"/>
    <n v="15.25"/>
    <n v="15.99"/>
    <n v="4.0774499999999998E-3"/>
  </r>
  <r>
    <x v="9"/>
    <n v="8"/>
    <n v="1"/>
    <x v="0"/>
    <d v="2019-06-08T00:00:00"/>
    <s v="Avg of 4 NM Projects"/>
    <n v="7"/>
    <n v="12.925000000000001"/>
    <n v="7.2612359550561806E-2"/>
    <n v="15.15"/>
    <n v="18.82"/>
    <n v="0.24324850000000001"/>
  </r>
  <r>
    <x v="9"/>
    <n v="8"/>
    <n v="1"/>
    <x v="0"/>
    <d v="2019-06-08T00:00:00"/>
    <s v="Avg of 4 NM Projects"/>
    <n v="8"/>
    <n v="48.125"/>
    <n v="0.27036516853932585"/>
    <n v="16.75"/>
    <n v="22.95"/>
    <n v="1.1044687500000001"/>
  </r>
  <r>
    <x v="9"/>
    <n v="8"/>
    <n v="1"/>
    <x v="0"/>
    <d v="2019-06-08T00:00:00"/>
    <s v="Avg of 4 NM Projects"/>
    <n v="9"/>
    <n v="96.515000000000001"/>
    <n v="0.5422191011235955"/>
    <n v="17.21"/>
    <n v="25.35"/>
    <n v="2.4466552500000001"/>
  </r>
  <r>
    <x v="9"/>
    <n v="8"/>
    <n v="1"/>
    <x v="0"/>
    <d v="2019-06-08T00:00:00"/>
    <s v="Avg of 4 NM Projects"/>
    <n v="10"/>
    <n v="102.14500000000001"/>
    <n v="0.57384831460674168"/>
    <n v="18.73"/>
    <n v="20.97"/>
    <n v="2.1419806499999998"/>
  </r>
  <r>
    <x v="9"/>
    <n v="8"/>
    <n v="1"/>
    <x v="0"/>
    <d v="2019-06-08T00:00:00"/>
    <s v="Avg of 4 NM Projects"/>
    <n v="11"/>
    <n v="119.93"/>
    <n v="0.67376404494382025"/>
    <n v="19.68"/>
    <n v="17.649999999999999"/>
    <n v="2.1167644999999999"/>
  </r>
  <r>
    <x v="9"/>
    <n v="8"/>
    <n v="1"/>
    <x v="0"/>
    <d v="2019-06-08T00:00:00"/>
    <s v="Avg of 4 NM Projects"/>
    <n v="12"/>
    <n v="127.87500000000001"/>
    <n v="0.71839887640449451"/>
    <n v="19.7"/>
    <n v="20.309999999999999"/>
    <n v="2.59714125"/>
  </r>
  <r>
    <x v="9"/>
    <n v="8"/>
    <n v="1"/>
    <x v="0"/>
    <d v="2019-06-08T00:00:00"/>
    <s v="Avg of 4 NM Projects"/>
    <n v="13"/>
    <n v="152.57499999999999"/>
    <n v="0.85716292134831451"/>
    <n v="19.82"/>
    <n v="30.54"/>
    <n v="4.6596404999999992"/>
  </r>
  <r>
    <x v="9"/>
    <n v="8"/>
    <n v="1"/>
    <x v="0"/>
    <d v="2019-06-08T00:00:00"/>
    <s v="Avg of 4 NM Projects"/>
    <n v="14"/>
    <n v="147.46"/>
    <n v="0.82842696629213486"/>
    <n v="19.14"/>
    <n v="23.15"/>
    <n v="3.4136990000000003"/>
  </r>
  <r>
    <x v="9"/>
    <n v="8"/>
    <n v="1"/>
    <x v="0"/>
    <d v="2019-06-08T00:00:00"/>
    <s v="Avg of 4 NM Projects"/>
    <n v="15"/>
    <n v="138.88499999999999"/>
    <n v="0.78025280898876404"/>
    <n v="22.36"/>
    <n v="17.72"/>
    <n v="2.4610422000000001"/>
  </r>
  <r>
    <x v="9"/>
    <n v="8"/>
    <n v="1"/>
    <x v="0"/>
    <d v="2019-06-08T00:00:00"/>
    <s v="Avg of 4 NM Projects"/>
    <n v="16"/>
    <n v="126.46499999999999"/>
    <n v="0.71047752808988762"/>
    <n v="27.33"/>
    <n v="20"/>
    <n v="2.5292999999999997"/>
  </r>
  <r>
    <x v="9"/>
    <n v="8"/>
    <n v="1"/>
    <x v="0"/>
    <d v="2019-06-08T00:00:00"/>
    <s v="Avg of 4 NM Projects"/>
    <n v="17"/>
    <n v="99.070000000000007"/>
    <n v="0.55657303370786526"/>
    <n v="29.1"/>
    <n v="22.94"/>
    <n v="2.2726658000000004"/>
  </r>
  <r>
    <x v="9"/>
    <n v="8"/>
    <n v="1"/>
    <x v="0"/>
    <d v="2019-06-08T00:00:00"/>
    <s v="Avg of 4 NM Projects"/>
    <n v="18"/>
    <n v="71.680000000000007"/>
    <n v="0.4026966292134832"/>
    <n v="30.41"/>
    <n v="33.35"/>
    <n v="2.3905280000000002"/>
  </r>
  <r>
    <x v="9"/>
    <n v="8"/>
    <n v="1"/>
    <x v="0"/>
    <d v="2019-06-08T00:00:00"/>
    <s v="Avg of 4 NM Projects"/>
    <n v="19"/>
    <n v="38.4"/>
    <n v="0.21573033707865169"/>
    <n v="29.41"/>
    <n v="35.07"/>
    <n v="1.3466879999999999"/>
  </r>
  <r>
    <x v="9"/>
    <n v="8"/>
    <n v="1"/>
    <x v="0"/>
    <d v="2019-06-08T00:00:00"/>
    <s v="Avg of 4 NM Projects"/>
    <n v="20"/>
    <n v="8.5649999999999995"/>
    <n v="4.8117977528089884E-2"/>
    <n v="28.4"/>
    <n v="31.18"/>
    <n v="0.26705669999999998"/>
  </r>
  <r>
    <x v="9"/>
    <n v="8"/>
    <n v="1"/>
    <x v="0"/>
    <d v="2019-06-08T00:00:00"/>
    <s v="Avg of 4 NM Projects"/>
    <n v="21"/>
    <n v="0.39"/>
    <n v="2.1910112359550564E-3"/>
    <n v="29.46"/>
    <n v="29.97"/>
    <n v="1.16883E-2"/>
  </r>
  <r>
    <x v="9"/>
    <n v="8"/>
    <n v="1"/>
    <x v="0"/>
    <d v="2019-06-08T00:00:00"/>
    <s v="Avg of 4 NM Projects"/>
    <n v="22"/>
    <n v="-0.13"/>
    <n v="-7.3033707865168538E-4"/>
    <n v="25.62"/>
    <n v="23.27"/>
    <n v="-3.0251000000000002E-3"/>
  </r>
  <r>
    <x v="9"/>
    <n v="8"/>
    <n v="1"/>
    <x v="0"/>
    <d v="2019-06-08T00:00:00"/>
    <s v="Avg of 4 NM Projects"/>
    <n v="23"/>
    <n v="-0.13"/>
    <n v="-7.3033707865168538E-4"/>
    <n v="19.05"/>
    <n v="21.38"/>
    <n v="-2.7794E-3"/>
  </r>
  <r>
    <x v="9"/>
    <n v="8"/>
    <n v="1"/>
    <x v="0"/>
    <d v="2019-06-08T00:00:00"/>
    <s v="Avg of 4 NM Projects"/>
    <n v="24"/>
    <n v="0"/>
    <n v="0"/>
    <n v="18.78"/>
    <n v="19.52"/>
    <n v="0"/>
  </r>
  <r>
    <x v="9"/>
    <n v="9"/>
    <n v="2"/>
    <x v="0"/>
    <d v="2019-06-09T00:00:00"/>
    <s v="Avg of 4 NM Projects"/>
    <n v="1"/>
    <n v="0"/>
    <n v="0"/>
    <n v="18.809999999999999"/>
    <n v="24.66"/>
    <n v="0"/>
  </r>
  <r>
    <x v="9"/>
    <n v="9"/>
    <n v="2"/>
    <x v="0"/>
    <d v="2019-06-09T00:00:00"/>
    <s v="Avg of 4 NM Projects"/>
    <n v="2"/>
    <n v="0"/>
    <n v="0"/>
    <n v="16.850000000000001"/>
    <n v="19.309999999999999"/>
    <n v="0"/>
  </r>
  <r>
    <x v="9"/>
    <n v="9"/>
    <n v="2"/>
    <x v="0"/>
    <d v="2019-06-09T00:00:00"/>
    <s v="Avg of 4 NM Projects"/>
    <n v="3"/>
    <n v="-0.13"/>
    <n v="-7.3033707865168538E-4"/>
    <n v="16.82"/>
    <n v="18.05"/>
    <n v="-2.3465000000000001E-3"/>
  </r>
  <r>
    <x v="9"/>
    <n v="9"/>
    <n v="2"/>
    <x v="0"/>
    <d v="2019-06-09T00:00:00"/>
    <s v="Avg of 4 NM Projects"/>
    <n v="4"/>
    <n v="-0.13"/>
    <n v="-7.3033707865168538E-4"/>
    <n v="17.09"/>
    <n v="16.559999999999999"/>
    <n v="-2.1527999999999999E-3"/>
  </r>
  <r>
    <x v="9"/>
    <n v="9"/>
    <n v="2"/>
    <x v="0"/>
    <d v="2019-06-09T00:00:00"/>
    <s v="Avg of 4 NM Projects"/>
    <n v="5"/>
    <n v="0"/>
    <n v="0"/>
    <n v="16.39"/>
    <n v="16.46"/>
    <n v="0"/>
  </r>
  <r>
    <x v="9"/>
    <n v="9"/>
    <n v="2"/>
    <x v="0"/>
    <d v="2019-06-09T00:00:00"/>
    <s v="Avg of 4 NM Projects"/>
    <n v="6"/>
    <n v="1.03"/>
    <n v="5.7865168539325846E-3"/>
    <n v="16.46"/>
    <n v="16.48"/>
    <n v="1.6974400000000001E-2"/>
  </r>
  <r>
    <x v="9"/>
    <n v="9"/>
    <n v="2"/>
    <x v="0"/>
    <d v="2019-06-09T00:00:00"/>
    <s v="Avg of 4 NM Projects"/>
    <n v="7"/>
    <n v="16.254999999999999"/>
    <n v="9.1320224719101117E-2"/>
    <n v="16.02"/>
    <n v="18.3"/>
    <n v="0.29746650000000002"/>
  </r>
  <r>
    <x v="9"/>
    <n v="9"/>
    <n v="2"/>
    <x v="1"/>
    <d v="2019-06-09T00:00:00"/>
    <s v="Avg of 4 NM Projects"/>
    <n v="8"/>
    <n v="59.004999999999995"/>
    <n v="0.33148876404494382"/>
    <n v="15.53"/>
    <n v="16.43"/>
    <n v="0.96945214999999996"/>
  </r>
  <r>
    <x v="9"/>
    <n v="9"/>
    <n v="2"/>
    <x v="1"/>
    <d v="2019-06-09T00:00:00"/>
    <s v="Avg of 4 NM Projects"/>
    <n v="9"/>
    <n v="93.174999999999997"/>
    <n v="0.52345505617977528"/>
    <n v="16.95"/>
    <n v="20.62"/>
    <n v="1.9212685"/>
  </r>
  <r>
    <x v="9"/>
    <n v="9"/>
    <n v="2"/>
    <x v="1"/>
    <d v="2019-06-09T00:00:00"/>
    <s v="Avg of 4 NM Projects"/>
    <n v="10"/>
    <n v="120.705"/>
    <n v="0.67811797752808989"/>
    <n v="19.57"/>
    <n v="18.690000000000001"/>
    <n v="2.2559764499999999"/>
  </r>
  <r>
    <x v="9"/>
    <n v="9"/>
    <n v="2"/>
    <x v="1"/>
    <d v="2019-06-09T00:00:00"/>
    <s v="Avg of 4 NM Projects"/>
    <n v="11"/>
    <n v="136.82999999999998"/>
    <n v="0.76870786516853928"/>
    <n v="17.63"/>
    <n v="16.260000000000002"/>
    <n v="2.2248557999999998"/>
  </r>
  <r>
    <x v="9"/>
    <n v="9"/>
    <n v="2"/>
    <x v="1"/>
    <d v="2019-06-09T00:00:00"/>
    <s v="Avg of 4 NM Projects"/>
    <n v="12"/>
    <n v="133.11500000000001"/>
    <n v="0.74783707865168547"/>
    <n v="18.68"/>
    <n v="17"/>
    <n v="2.2629549999999998"/>
  </r>
  <r>
    <x v="9"/>
    <n v="9"/>
    <n v="2"/>
    <x v="1"/>
    <d v="2019-06-09T00:00:00"/>
    <s v="Avg of 4 NM Projects"/>
    <n v="13"/>
    <n v="138.495"/>
    <n v="0.77806179775280904"/>
    <n v="20.37"/>
    <n v="17.79"/>
    <n v="2.4638260500000002"/>
  </r>
  <r>
    <x v="9"/>
    <n v="9"/>
    <n v="2"/>
    <x v="1"/>
    <d v="2019-06-09T00:00:00"/>
    <s v="Avg of 4 NM Projects"/>
    <n v="14"/>
    <n v="145.14999999999998"/>
    <n v="0.81544943820224702"/>
    <n v="20.91"/>
    <n v="17.07"/>
    <n v="2.4777104999999997"/>
  </r>
  <r>
    <x v="9"/>
    <n v="9"/>
    <n v="2"/>
    <x v="1"/>
    <d v="2019-06-09T00:00:00"/>
    <s v="Avg of 4 NM Projects"/>
    <n v="15"/>
    <n v="135.67999999999998"/>
    <n v="0.76224719101123584"/>
    <n v="18.940000000000001"/>
    <n v="17.690000000000001"/>
    <n v="2.4001791999999997"/>
  </r>
  <r>
    <x v="9"/>
    <n v="9"/>
    <n v="2"/>
    <x v="1"/>
    <d v="2019-06-09T00:00:00"/>
    <s v="Avg of 4 NM Projects"/>
    <n v="16"/>
    <n v="117.12"/>
    <n v="0.65797752808988763"/>
    <n v="21.13"/>
    <n v="22.02"/>
    <n v="2.5789823999999997"/>
  </r>
  <r>
    <x v="9"/>
    <n v="9"/>
    <n v="2"/>
    <x v="1"/>
    <d v="2019-06-09T00:00:00"/>
    <s v="Avg of 4 NM Projects"/>
    <n v="17"/>
    <n v="96"/>
    <n v="0.5393258426966292"/>
    <n v="24.49"/>
    <n v="30.79"/>
    <n v="2.9558400000000002"/>
  </r>
  <r>
    <x v="9"/>
    <n v="9"/>
    <n v="2"/>
    <x v="1"/>
    <d v="2019-06-09T00:00:00"/>
    <s v="Avg of 4 NM Projects"/>
    <n v="18"/>
    <n v="72.954999999999998"/>
    <n v="0.40985955056179774"/>
    <n v="26.45"/>
    <n v="39.43"/>
    <n v="2.8766156499999997"/>
  </r>
  <r>
    <x v="9"/>
    <n v="9"/>
    <n v="2"/>
    <x v="1"/>
    <d v="2019-06-09T00:00:00"/>
    <s v="Avg of 4 NM Projects"/>
    <n v="19"/>
    <n v="34.179999999999993"/>
    <n v="0.19202247191011232"/>
    <n v="25.16"/>
    <n v="43.29"/>
    <n v="1.4796521999999996"/>
  </r>
  <r>
    <x v="9"/>
    <n v="9"/>
    <n v="2"/>
    <x v="1"/>
    <d v="2019-06-09T00:00:00"/>
    <s v="Avg of 4 NM Projects"/>
    <n v="20"/>
    <n v="8.7050000000000018"/>
    <n v="4.8904494382022483E-2"/>
    <n v="24.6"/>
    <n v="32.96"/>
    <n v="0.28691680000000008"/>
  </r>
  <r>
    <x v="9"/>
    <n v="9"/>
    <n v="2"/>
    <x v="1"/>
    <d v="2019-06-09T00:00:00"/>
    <s v="Avg of 4 NM Projects"/>
    <n v="21"/>
    <n v="0.90500000000000003"/>
    <n v="5.0842696629213487E-3"/>
    <n v="25.35"/>
    <n v="32.479999999999997"/>
    <n v="2.9394399999999998E-2"/>
  </r>
  <r>
    <x v="9"/>
    <n v="9"/>
    <n v="2"/>
    <x v="1"/>
    <d v="2019-06-09T00:00:00"/>
    <s v="Avg of 4 NM Projects"/>
    <n v="22"/>
    <n v="-0.13"/>
    <n v="-7.3033707865168538E-4"/>
    <n v="21.34"/>
    <n v="27.37"/>
    <n v="-3.5581000000000002E-3"/>
  </r>
  <r>
    <x v="9"/>
    <n v="9"/>
    <n v="2"/>
    <x v="1"/>
    <d v="2019-06-09T00:00:00"/>
    <s v="Avg of 4 NM Projects"/>
    <n v="23"/>
    <n v="-0.26"/>
    <n v="-1.4606741573033708E-3"/>
    <n v="19.190000000000001"/>
    <n v="16.97"/>
    <n v="-4.4121999999999998E-3"/>
  </r>
  <r>
    <x v="9"/>
    <n v="9"/>
    <n v="2"/>
    <x v="0"/>
    <d v="2019-06-09T00:00:00"/>
    <s v="Avg of 4 NM Projects"/>
    <n v="24"/>
    <n v="-0.13"/>
    <n v="-7.3033707865168538E-4"/>
    <n v="18.54"/>
    <n v="15.47"/>
    <n v="-2.0111000000000005E-3"/>
  </r>
  <r>
    <x v="9"/>
    <n v="10"/>
    <n v="3"/>
    <x v="0"/>
    <d v="2019-06-10T00:00:00"/>
    <s v="Avg of 4 NM Projects"/>
    <n v="1"/>
    <n v="0"/>
    <n v="0"/>
    <n v="16.61"/>
    <n v="15.65"/>
    <n v="0"/>
  </r>
  <r>
    <x v="9"/>
    <n v="10"/>
    <n v="3"/>
    <x v="0"/>
    <d v="2019-06-10T00:00:00"/>
    <s v="Avg of 4 NM Projects"/>
    <n v="2"/>
    <n v="0"/>
    <n v="0"/>
    <n v="15.24"/>
    <n v="16.010000000000002"/>
    <n v="0"/>
  </r>
  <r>
    <x v="9"/>
    <n v="10"/>
    <n v="3"/>
    <x v="0"/>
    <d v="2019-06-10T00:00:00"/>
    <s v="Avg of 4 NM Projects"/>
    <n v="3"/>
    <n v="-0.13"/>
    <n v="-7.3033707865168538E-4"/>
    <n v="15.08"/>
    <n v="15.88"/>
    <n v="-2.0644000000000001E-3"/>
  </r>
  <r>
    <x v="9"/>
    <n v="10"/>
    <n v="3"/>
    <x v="0"/>
    <d v="2019-06-10T00:00:00"/>
    <s v="Avg of 4 NM Projects"/>
    <n v="4"/>
    <n v="-0.13"/>
    <n v="-7.3033707865168538E-4"/>
    <n v="13.77"/>
    <n v="15.76"/>
    <n v="-2.0487999999999999E-3"/>
  </r>
  <r>
    <x v="9"/>
    <n v="10"/>
    <n v="3"/>
    <x v="0"/>
    <d v="2019-06-10T00:00:00"/>
    <s v="Avg of 4 NM Projects"/>
    <n v="5"/>
    <n v="-0.39"/>
    <n v="-2.1910112359550564E-3"/>
    <n v="15.12"/>
    <n v="15.84"/>
    <n v="-6.1776000000000001E-3"/>
  </r>
  <r>
    <x v="9"/>
    <n v="10"/>
    <n v="3"/>
    <x v="0"/>
    <d v="2019-06-10T00:00:00"/>
    <s v="Avg of 4 NM Projects"/>
    <n v="6"/>
    <n v="1.5349999999999999"/>
    <n v="8.6235955056179776E-3"/>
    <n v="15.52"/>
    <n v="18.29"/>
    <n v="2.8075149999999997E-2"/>
  </r>
  <r>
    <x v="9"/>
    <n v="10"/>
    <n v="3"/>
    <x v="0"/>
    <d v="2019-06-10T00:00:00"/>
    <s v="Avg of 4 NM Projects"/>
    <n v="7"/>
    <n v="19.330000000000002"/>
    <n v="0.10859550561797754"/>
    <n v="18.940000000000001"/>
    <n v="24.18"/>
    <n v="0.46739940000000002"/>
  </r>
  <r>
    <x v="9"/>
    <n v="10"/>
    <n v="3"/>
    <x v="1"/>
    <d v="2019-06-10T00:00:00"/>
    <s v="Avg of 4 NM Projects"/>
    <n v="8"/>
    <n v="66.045000000000002"/>
    <n v="0.37103932584269667"/>
    <n v="23.71"/>
    <n v="24.97"/>
    <n v="1.6491436500000001"/>
  </r>
  <r>
    <x v="9"/>
    <n v="10"/>
    <n v="3"/>
    <x v="1"/>
    <d v="2019-06-10T00:00:00"/>
    <s v="Avg of 4 NM Projects"/>
    <n v="9"/>
    <n v="100.095"/>
    <n v="0.56233146067415729"/>
    <n v="22.87"/>
    <n v="20.420000000000002"/>
    <n v="2.0439399000000003"/>
  </r>
  <r>
    <x v="9"/>
    <n v="10"/>
    <n v="3"/>
    <x v="1"/>
    <d v="2019-06-10T00:00:00"/>
    <s v="Avg of 4 NM Projects"/>
    <n v="10"/>
    <n v="124.54999999999998"/>
    <n v="0.69971910112359537"/>
    <n v="23.26"/>
    <n v="23.51"/>
    <n v="2.9281704999999998"/>
  </r>
  <r>
    <x v="9"/>
    <n v="10"/>
    <n v="3"/>
    <x v="1"/>
    <d v="2019-06-10T00:00:00"/>
    <s v="Avg of 4 NM Projects"/>
    <n v="11"/>
    <n v="140.41000000000003"/>
    <n v="0.78882022471910129"/>
    <n v="24.64"/>
    <n v="26.3"/>
    <n v="3.6927830000000008"/>
  </r>
  <r>
    <x v="9"/>
    <n v="10"/>
    <n v="3"/>
    <x v="1"/>
    <d v="2019-06-10T00:00:00"/>
    <s v="Avg of 4 NM Projects"/>
    <n v="12"/>
    <n v="149.76"/>
    <n v="0.84134831460674153"/>
    <n v="24.8"/>
    <n v="30.1"/>
    <n v="4.5077759999999998"/>
  </r>
  <r>
    <x v="9"/>
    <n v="10"/>
    <n v="3"/>
    <x v="1"/>
    <d v="2019-06-10T00:00:00"/>
    <s v="Avg of 4 NM Projects"/>
    <n v="13"/>
    <n v="154.88"/>
    <n v="0.87011235955056176"/>
    <n v="24.22"/>
    <n v="31.9"/>
    <n v="4.9406719999999993"/>
  </r>
  <r>
    <x v="9"/>
    <n v="10"/>
    <n v="3"/>
    <x v="1"/>
    <d v="2019-06-10T00:00:00"/>
    <s v="Avg of 4 NM Projects"/>
    <n v="14"/>
    <n v="126.08"/>
    <n v="0.70831460674157298"/>
    <n v="28.32"/>
    <n v="31.23"/>
    <n v="3.9374783999999998"/>
  </r>
  <r>
    <x v="9"/>
    <n v="10"/>
    <n v="3"/>
    <x v="1"/>
    <d v="2019-06-10T00:00:00"/>
    <s v="Avg of 4 NM Projects"/>
    <n v="15"/>
    <n v="133.11500000000001"/>
    <n v="0.74783707865168547"/>
    <n v="28.68"/>
    <n v="25.86"/>
    <n v="3.4423539000000001"/>
  </r>
  <r>
    <x v="9"/>
    <n v="10"/>
    <n v="3"/>
    <x v="1"/>
    <d v="2019-06-10T00:00:00"/>
    <s v="Avg of 4 NM Projects"/>
    <n v="16"/>
    <n v="115.71499999999999"/>
    <n v="0.65008426966292132"/>
    <n v="29.55"/>
    <n v="38.57"/>
    <n v="4.4631275499999994"/>
  </r>
  <r>
    <x v="9"/>
    <n v="10"/>
    <n v="3"/>
    <x v="1"/>
    <d v="2019-06-10T00:00:00"/>
    <s v="Avg of 4 NM Projects"/>
    <n v="17"/>
    <n v="72.699999999999989"/>
    <n v="0.40842696629213476"/>
    <n v="31.26"/>
    <n v="39.15"/>
    <n v="2.8462049999999994"/>
  </r>
  <r>
    <x v="9"/>
    <n v="10"/>
    <n v="3"/>
    <x v="1"/>
    <d v="2019-06-10T00:00:00"/>
    <s v="Avg of 4 NM Projects"/>
    <n v="18"/>
    <n v="54.53"/>
    <n v="0.30634831460674156"/>
    <n v="30.77"/>
    <n v="30.4"/>
    <n v="1.6577120000000001"/>
  </r>
  <r>
    <x v="9"/>
    <n v="10"/>
    <n v="3"/>
    <x v="1"/>
    <d v="2019-06-10T00:00:00"/>
    <s v="Avg of 4 NM Projects"/>
    <n v="19"/>
    <n v="33.29"/>
    <n v="0.18702247191011234"/>
    <n v="26.95"/>
    <n v="34.659999999999997"/>
    <n v="1.1538313999999998"/>
  </r>
  <r>
    <x v="9"/>
    <n v="10"/>
    <n v="3"/>
    <x v="1"/>
    <d v="2019-06-10T00:00:00"/>
    <s v="Avg of 4 NM Projects"/>
    <n v="20"/>
    <n v="8.32"/>
    <n v="4.6741573033707864E-2"/>
    <n v="26.34"/>
    <n v="30.49"/>
    <n v="0.25367679999999998"/>
  </r>
  <r>
    <x v="9"/>
    <n v="10"/>
    <n v="3"/>
    <x v="1"/>
    <d v="2019-06-10T00:00:00"/>
    <s v="Avg of 4 NM Projects"/>
    <n v="21"/>
    <n v="0.26"/>
    <n v="1.4606741573033708E-3"/>
    <n v="28.84"/>
    <n v="31.48"/>
    <n v="8.1848000000000008E-3"/>
  </r>
  <r>
    <x v="9"/>
    <n v="10"/>
    <n v="3"/>
    <x v="1"/>
    <d v="2019-06-10T00:00:00"/>
    <s v="Avg of 4 NM Projects"/>
    <n v="22"/>
    <n v="-0.13"/>
    <n v="-7.3033707865168538E-4"/>
    <n v="24.56"/>
    <n v="30.01"/>
    <n v="-3.9013000000000003E-3"/>
  </r>
  <r>
    <x v="9"/>
    <n v="10"/>
    <n v="3"/>
    <x v="1"/>
    <d v="2019-06-10T00:00:00"/>
    <s v="Avg of 4 NM Projects"/>
    <n v="23"/>
    <n v="-0.13"/>
    <n v="-7.3033707865168538E-4"/>
    <n v="20.6"/>
    <n v="27.44"/>
    <n v="-3.5672E-3"/>
  </r>
  <r>
    <x v="9"/>
    <n v="10"/>
    <n v="3"/>
    <x v="0"/>
    <d v="2019-06-10T00:00:00"/>
    <s v="Avg of 4 NM Projects"/>
    <n v="24"/>
    <n v="-0.13"/>
    <n v="-7.3033707865168538E-4"/>
    <n v="19.29"/>
    <n v="25.37"/>
    <n v="-3.2981000000000004E-3"/>
  </r>
  <r>
    <x v="9"/>
    <n v="11"/>
    <n v="4"/>
    <x v="0"/>
    <d v="2019-06-11T00:00:00"/>
    <s v="Avg of 4 NM Projects"/>
    <n v="1"/>
    <n v="-0.13"/>
    <n v="-7.3033707865168538E-4"/>
    <n v="19.77"/>
    <n v="19.41"/>
    <n v="-2.5233000000000005E-3"/>
  </r>
  <r>
    <x v="9"/>
    <n v="11"/>
    <n v="4"/>
    <x v="0"/>
    <d v="2019-06-11T00:00:00"/>
    <s v="Avg of 4 NM Projects"/>
    <n v="2"/>
    <n v="0"/>
    <n v="0"/>
    <n v="18.22"/>
    <n v="19.11"/>
    <n v="0"/>
  </r>
  <r>
    <x v="9"/>
    <n v="11"/>
    <n v="4"/>
    <x v="0"/>
    <d v="2019-06-11T00:00:00"/>
    <s v="Avg of 4 NM Projects"/>
    <n v="3"/>
    <n v="-0.13"/>
    <n v="-7.3033707865168538E-4"/>
    <n v="17.940000000000001"/>
    <n v="19.53"/>
    <n v="-2.5389000000000002E-3"/>
  </r>
  <r>
    <x v="9"/>
    <n v="11"/>
    <n v="4"/>
    <x v="0"/>
    <d v="2019-06-11T00:00:00"/>
    <s v="Avg of 4 NM Projects"/>
    <n v="4"/>
    <n v="0"/>
    <n v="0"/>
    <n v="17.899999999999999"/>
    <n v="19.14"/>
    <n v="0"/>
  </r>
  <r>
    <x v="9"/>
    <n v="11"/>
    <n v="4"/>
    <x v="0"/>
    <d v="2019-06-11T00:00:00"/>
    <s v="Avg of 4 NM Projects"/>
    <n v="5"/>
    <n v="-0.13"/>
    <n v="-7.3033707865168538E-4"/>
    <n v="18.79"/>
    <n v="19.75"/>
    <n v="-2.5674999999999999E-3"/>
  </r>
  <r>
    <x v="9"/>
    <n v="11"/>
    <n v="4"/>
    <x v="0"/>
    <d v="2019-06-11T00:00:00"/>
    <s v="Avg of 4 NM Projects"/>
    <n v="6"/>
    <n v="0.125"/>
    <n v="7.0224719101123594E-4"/>
    <n v="20.64"/>
    <n v="36.99"/>
    <n v="4.6237500000000003E-3"/>
  </r>
  <r>
    <x v="9"/>
    <n v="11"/>
    <n v="4"/>
    <x v="0"/>
    <d v="2019-06-11T00:00:00"/>
    <s v="Avg of 4 NM Projects"/>
    <n v="7"/>
    <n v="9.7299999999999986"/>
    <n v="5.4662921348314603E-2"/>
    <n v="25.91"/>
    <n v="64.47"/>
    <n v="0.62729309999999983"/>
  </r>
  <r>
    <x v="9"/>
    <n v="11"/>
    <n v="4"/>
    <x v="1"/>
    <d v="2019-06-11T00:00:00"/>
    <s v="Avg of 4 NM Projects"/>
    <n v="8"/>
    <n v="38.015000000000008"/>
    <n v="0.21356741573033713"/>
    <n v="29.5"/>
    <n v="40.07"/>
    <n v="1.5232610500000003"/>
  </r>
  <r>
    <x v="9"/>
    <n v="11"/>
    <n v="4"/>
    <x v="1"/>
    <d v="2019-06-11T00:00:00"/>
    <s v="Avg of 4 NM Projects"/>
    <n v="9"/>
    <n v="60.67"/>
    <n v="0.34084269662921352"/>
    <n v="29.23"/>
    <n v="50.48"/>
    <n v="3.0626215999999999"/>
  </r>
  <r>
    <x v="9"/>
    <n v="11"/>
    <n v="4"/>
    <x v="1"/>
    <d v="2019-06-11T00:00:00"/>
    <s v="Avg of 4 NM Projects"/>
    <n v="10"/>
    <n v="73.86"/>
    <n v="0.4149438202247191"/>
    <n v="25.84"/>
    <n v="58.73"/>
    <n v="4.3377977999999997"/>
  </r>
  <r>
    <x v="9"/>
    <n v="11"/>
    <n v="4"/>
    <x v="1"/>
    <d v="2019-06-11T00:00:00"/>
    <s v="Avg of 4 NM Projects"/>
    <n v="11"/>
    <n v="85.625"/>
    <n v="0.48103932584269665"/>
    <n v="25.14"/>
    <n v="45.17"/>
    <n v="3.86768125"/>
  </r>
  <r>
    <x v="9"/>
    <n v="11"/>
    <n v="4"/>
    <x v="1"/>
    <d v="2019-06-11T00:00:00"/>
    <s v="Avg of 4 NM Projects"/>
    <n v="12"/>
    <n v="93.949999999999989"/>
    <n v="0.52780898876404492"/>
    <n v="24.76"/>
    <n v="23.43"/>
    <n v="2.2012484999999997"/>
  </r>
  <r>
    <x v="9"/>
    <n v="11"/>
    <n v="4"/>
    <x v="1"/>
    <d v="2019-06-11T00:00:00"/>
    <s v="Avg of 4 NM Projects"/>
    <n v="13"/>
    <n v="103.16500000000002"/>
    <n v="0.57957865168539335"/>
    <n v="23.37"/>
    <n v="17.600000000000001"/>
    <n v="1.8157040000000004"/>
  </r>
  <r>
    <x v="9"/>
    <n v="11"/>
    <n v="4"/>
    <x v="1"/>
    <d v="2019-06-11T00:00:00"/>
    <s v="Avg of 4 NM Projects"/>
    <n v="14"/>
    <n v="97.03"/>
    <n v="0.54511235955056181"/>
    <n v="22.76"/>
    <n v="18.45"/>
    <n v="1.7902034999999998"/>
  </r>
  <r>
    <x v="9"/>
    <n v="11"/>
    <n v="4"/>
    <x v="1"/>
    <d v="2019-06-11T00:00:00"/>
    <s v="Avg of 4 NM Projects"/>
    <n v="15"/>
    <n v="103.17"/>
    <n v="0.57960674157303371"/>
    <n v="24.27"/>
    <n v="17.47"/>
    <n v="1.8023798999999998"/>
  </r>
  <r>
    <x v="9"/>
    <n v="11"/>
    <n v="4"/>
    <x v="1"/>
    <d v="2019-06-11T00:00:00"/>
    <s v="Avg of 4 NM Projects"/>
    <n v="16"/>
    <n v="88.19"/>
    <n v="0.49544943820224718"/>
    <n v="24.73"/>
    <n v="17.2"/>
    <n v="1.5168679999999999"/>
  </r>
  <r>
    <x v="9"/>
    <n v="11"/>
    <n v="4"/>
    <x v="1"/>
    <d v="2019-06-11T00:00:00"/>
    <s v="Avg of 4 NM Projects"/>
    <n v="17"/>
    <n v="70.14500000000001"/>
    <n v="0.39407303370786523"/>
    <n v="25.19"/>
    <n v="18.21"/>
    <n v="1.2773404500000001"/>
  </r>
  <r>
    <x v="9"/>
    <n v="11"/>
    <n v="4"/>
    <x v="1"/>
    <d v="2019-06-11T00:00:00"/>
    <s v="Avg of 4 NM Projects"/>
    <n v="18"/>
    <n v="53.505000000000003"/>
    <n v="0.30058988764044947"/>
    <n v="29.03"/>
    <n v="28.5"/>
    <n v="1.5248925000000002"/>
  </r>
  <r>
    <x v="9"/>
    <n v="11"/>
    <n v="4"/>
    <x v="1"/>
    <d v="2019-06-11T00:00:00"/>
    <s v="Avg of 4 NM Projects"/>
    <n v="19"/>
    <n v="35.204999999999998"/>
    <n v="0.19778089887640449"/>
    <n v="27.83"/>
    <n v="29.68"/>
    <n v="1.0448843999999999"/>
  </r>
  <r>
    <x v="9"/>
    <n v="11"/>
    <n v="4"/>
    <x v="1"/>
    <d v="2019-06-11T00:00:00"/>
    <s v="Avg of 4 NM Projects"/>
    <n v="20"/>
    <n v="8.19"/>
    <n v="4.6011235955056178E-2"/>
    <n v="24.77"/>
    <n v="20.74"/>
    <n v="0.16986059999999997"/>
  </r>
  <r>
    <x v="9"/>
    <n v="11"/>
    <n v="4"/>
    <x v="1"/>
    <d v="2019-06-11T00:00:00"/>
    <s v="Avg of 4 NM Projects"/>
    <n v="21"/>
    <n v="0.13"/>
    <n v="7.3033707865168538E-4"/>
    <n v="23.31"/>
    <n v="21.33"/>
    <n v="2.7729E-3"/>
  </r>
  <r>
    <x v="9"/>
    <n v="11"/>
    <n v="4"/>
    <x v="1"/>
    <d v="2019-06-11T00:00:00"/>
    <s v="Avg of 4 NM Projects"/>
    <n v="22"/>
    <n v="0"/>
    <n v="0"/>
    <n v="22.55"/>
    <n v="27.72"/>
    <n v="0"/>
  </r>
  <r>
    <x v="9"/>
    <n v="11"/>
    <n v="4"/>
    <x v="1"/>
    <d v="2019-06-11T00:00:00"/>
    <s v="Avg of 4 NM Projects"/>
    <n v="23"/>
    <n v="0"/>
    <n v="0"/>
    <n v="17.940000000000001"/>
    <n v="18.97"/>
    <n v="0"/>
  </r>
  <r>
    <x v="9"/>
    <n v="11"/>
    <n v="4"/>
    <x v="0"/>
    <d v="2019-06-11T00:00:00"/>
    <s v="Avg of 4 NM Projects"/>
    <n v="24"/>
    <n v="0"/>
    <n v="0"/>
    <n v="17.53"/>
    <n v="21.87"/>
    <n v="0"/>
  </r>
  <r>
    <x v="9"/>
    <n v="12"/>
    <n v="5"/>
    <x v="0"/>
    <d v="2019-06-12T00:00:00"/>
    <s v="Avg of 4 NM Projects"/>
    <n v="1"/>
    <n v="-0.26"/>
    <n v="-1.4606741573033708E-3"/>
    <n v="17.97"/>
    <n v="18.95"/>
    <n v="-4.927E-3"/>
  </r>
  <r>
    <x v="9"/>
    <n v="12"/>
    <n v="5"/>
    <x v="0"/>
    <d v="2019-06-12T00:00:00"/>
    <s v="Avg of 4 NM Projects"/>
    <n v="2"/>
    <n v="-0.26"/>
    <n v="-1.4606741573033708E-3"/>
    <n v="17.11"/>
    <n v="15.92"/>
    <n v="-4.1392E-3"/>
  </r>
  <r>
    <x v="9"/>
    <n v="12"/>
    <n v="5"/>
    <x v="0"/>
    <d v="2019-06-12T00:00:00"/>
    <s v="Avg of 4 NM Projects"/>
    <n v="3"/>
    <n v="-0.13"/>
    <n v="-7.3033707865168538E-4"/>
    <n v="16.37"/>
    <n v="13.96"/>
    <n v="-1.8148000000000001E-3"/>
  </r>
  <r>
    <x v="9"/>
    <n v="12"/>
    <n v="5"/>
    <x v="0"/>
    <d v="2019-06-12T00:00:00"/>
    <s v="Avg of 4 NM Projects"/>
    <n v="4"/>
    <n v="-0.13"/>
    <n v="-7.3033707865168538E-4"/>
    <n v="15.77"/>
    <n v="15.54"/>
    <n v="-2.0202000000000002E-3"/>
  </r>
  <r>
    <x v="9"/>
    <n v="12"/>
    <n v="5"/>
    <x v="0"/>
    <d v="2019-06-12T00:00:00"/>
    <s v="Avg of 4 NM Projects"/>
    <n v="5"/>
    <n v="-0.13"/>
    <n v="-7.3033707865168538E-4"/>
    <n v="16.149999999999999"/>
    <n v="15.53"/>
    <n v="-2.0189000000000001E-3"/>
  </r>
  <r>
    <x v="9"/>
    <n v="12"/>
    <n v="5"/>
    <x v="0"/>
    <d v="2019-06-12T00:00:00"/>
    <s v="Avg of 4 NM Projects"/>
    <n v="6"/>
    <n v="1.1600000000000001"/>
    <n v="6.5168539325842706E-3"/>
    <n v="18.04"/>
    <n v="15.79"/>
    <n v="1.83164E-2"/>
  </r>
  <r>
    <x v="9"/>
    <n v="12"/>
    <n v="5"/>
    <x v="0"/>
    <d v="2019-06-12T00:00:00"/>
    <s v="Avg of 4 NM Projects"/>
    <n v="7"/>
    <n v="17.664999999999999"/>
    <n v="9.9241573033707856E-2"/>
    <n v="19.12"/>
    <n v="14.85"/>
    <n v="0.26232525000000001"/>
  </r>
  <r>
    <x v="9"/>
    <n v="12"/>
    <n v="5"/>
    <x v="1"/>
    <d v="2019-06-12T00:00:00"/>
    <s v="Avg of 4 NM Projects"/>
    <n v="8"/>
    <n v="60.03"/>
    <n v="0.33724719101123596"/>
    <n v="21.01"/>
    <n v="15.49"/>
    <n v="0.9298647000000001"/>
  </r>
  <r>
    <x v="9"/>
    <n v="12"/>
    <n v="5"/>
    <x v="1"/>
    <d v="2019-06-12T00:00:00"/>
    <s v="Avg of 4 NM Projects"/>
    <n v="9"/>
    <n v="95.24"/>
    <n v="0.53505617977528086"/>
    <n v="19.96"/>
    <n v="15.31"/>
    <n v="1.4581244"/>
  </r>
  <r>
    <x v="9"/>
    <n v="12"/>
    <n v="5"/>
    <x v="1"/>
    <d v="2019-06-12T00:00:00"/>
    <s v="Avg of 4 NM Projects"/>
    <n v="10"/>
    <n v="122.765"/>
    <n v="0.68969101123595511"/>
    <n v="20"/>
    <n v="15.39"/>
    <n v="1.8893533500000002"/>
  </r>
  <r>
    <x v="9"/>
    <n v="12"/>
    <n v="5"/>
    <x v="1"/>
    <d v="2019-06-12T00:00:00"/>
    <s v="Avg of 4 NM Projects"/>
    <n v="11"/>
    <n v="140.67500000000001"/>
    <n v="0.79030898876404498"/>
    <n v="19.13"/>
    <n v="15.15"/>
    <n v="2.1312262500000001"/>
  </r>
  <r>
    <x v="9"/>
    <n v="12"/>
    <n v="5"/>
    <x v="1"/>
    <d v="2019-06-12T00:00:00"/>
    <s v="Avg of 4 NM Projects"/>
    <n v="12"/>
    <n v="152.83500000000001"/>
    <n v="0.85862359550561806"/>
    <n v="22.24"/>
    <n v="16.32"/>
    <n v="2.4942672000000004"/>
  </r>
  <r>
    <x v="9"/>
    <n v="12"/>
    <n v="5"/>
    <x v="1"/>
    <d v="2019-06-12T00:00:00"/>
    <s v="Avg of 4 NM Projects"/>
    <n v="13"/>
    <n v="155.13999999999999"/>
    <n v="0.8715730337078651"/>
    <n v="22.67"/>
    <n v="16.59"/>
    <n v="2.5737725999999999"/>
  </r>
  <r>
    <x v="9"/>
    <n v="12"/>
    <n v="5"/>
    <x v="1"/>
    <d v="2019-06-12T00:00:00"/>
    <s v="Avg of 4 NM Projects"/>
    <n v="14"/>
    <n v="153.97999999999999"/>
    <n v="0.86505617977528082"/>
    <n v="23.12"/>
    <n v="15.94"/>
    <n v="2.4544411999999998"/>
  </r>
  <r>
    <x v="9"/>
    <n v="12"/>
    <n v="5"/>
    <x v="1"/>
    <d v="2019-06-12T00:00:00"/>
    <s v="Avg of 4 NM Projects"/>
    <n v="15"/>
    <n v="141.82500000000002"/>
    <n v="0.79676966292134843"/>
    <n v="23.93"/>
    <n v="15.93"/>
    <n v="2.2592722500000004"/>
  </r>
  <r>
    <x v="9"/>
    <n v="12"/>
    <n v="5"/>
    <x v="1"/>
    <d v="2019-06-12T00:00:00"/>
    <s v="Avg of 4 NM Projects"/>
    <n v="16"/>
    <n v="120.58000000000001"/>
    <n v="0.67741573033707869"/>
    <n v="26.66"/>
    <n v="16.28"/>
    <n v="1.9630424000000002"/>
  </r>
  <r>
    <x v="9"/>
    <n v="12"/>
    <n v="5"/>
    <x v="1"/>
    <d v="2019-06-12T00:00:00"/>
    <s v="Avg of 4 NM Projects"/>
    <n v="17"/>
    <n v="96.894999999999996"/>
    <n v="0.54435393258426967"/>
    <n v="27.01"/>
    <n v="16.829999999999998"/>
    <n v="1.6307428499999999"/>
  </r>
  <r>
    <x v="9"/>
    <n v="12"/>
    <n v="5"/>
    <x v="1"/>
    <d v="2019-06-12T00:00:00"/>
    <s v="Avg of 4 NM Projects"/>
    <n v="18"/>
    <n v="71.685000000000002"/>
    <n v="0.40272471910112362"/>
    <n v="28.36"/>
    <n v="19.22"/>
    <n v="1.3777857"/>
  </r>
  <r>
    <x v="9"/>
    <n v="12"/>
    <n v="5"/>
    <x v="1"/>
    <d v="2019-06-12T00:00:00"/>
    <s v="Avg of 4 NM Projects"/>
    <n v="19"/>
    <n v="37"/>
    <n v="0.20786516853932585"/>
    <n v="29.52"/>
    <n v="27.32"/>
    <n v="1.01084"/>
  </r>
  <r>
    <x v="9"/>
    <n v="12"/>
    <n v="5"/>
    <x v="1"/>
    <d v="2019-06-12T00:00:00"/>
    <s v="Avg of 4 NM Projects"/>
    <n v="20"/>
    <n v="8.57"/>
    <n v="4.814606741573034E-2"/>
    <n v="25.93"/>
    <n v="20.22"/>
    <n v="0.17328540000000001"/>
  </r>
  <r>
    <x v="9"/>
    <n v="12"/>
    <n v="5"/>
    <x v="1"/>
    <d v="2019-06-12T00:00:00"/>
    <s v="Avg of 4 NM Projects"/>
    <n v="21"/>
    <n v="0.26"/>
    <n v="1.4606741573033708E-3"/>
    <n v="25.46"/>
    <n v="19.399999999999999"/>
    <n v="5.0439999999999999E-3"/>
  </r>
  <r>
    <x v="9"/>
    <n v="12"/>
    <n v="5"/>
    <x v="1"/>
    <d v="2019-06-12T00:00:00"/>
    <s v="Avg of 4 NM Projects"/>
    <n v="22"/>
    <n v="-0.13"/>
    <n v="-7.3033707865168538E-4"/>
    <n v="25.51"/>
    <n v="17.739999999999998"/>
    <n v="-2.3062E-3"/>
  </r>
  <r>
    <x v="9"/>
    <n v="12"/>
    <n v="5"/>
    <x v="1"/>
    <d v="2019-06-12T00:00:00"/>
    <s v="Avg of 4 NM Projects"/>
    <n v="23"/>
    <n v="-0.26"/>
    <n v="-1.4606741573033708E-3"/>
    <n v="19.36"/>
    <n v="16.53"/>
    <n v="-4.2978000000000009E-3"/>
  </r>
  <r>
    <x v="9"/>
    <n v="12"/>
    <n v="5"/>
    <x v="0"/>
    <d v="2019-06-12T00:00:00"/>
    <s v="Avg of 4 NM Projects"/>
    <n v="24"/>
    <n v="0"/>
    <n v="0"/>
    <n v="19.329999999999998"/>
    <n v="16.079999999999998"/>
    <n v="0"/>
  </r>
  <r>
    <x v="9"/>
    <n v="13"/>
    <n v="6"/>
    <x v="0"/>
    <d v="2019-06-13T00:00:00"/>
    <s v="Avg of 4 NM Projects"/>
    <n v="1"/>
    <n v="0"/>
    <n v="0"/>
    <n v="17.010000000000002"/>
    <n v="16.5"/>
    <n v="0"/>
  </r>
  <r>
    <x v="9"/>
    <n v="13"/>
    <n v="6"/>
    <x v="0"/>
    <d v="2019-06-13T00:00:00"/>
    <s v="Avg of 4 NM Projects"/>
    <n v="2"/>
    <n v="0"/>
    <n v="0"/>
    <n v="15.4"/>
    <n v="15.32"/>
    <n v="0"/>
  </r>
  <r>
    <x v="9"/>
    <n v="13"/>
    <n v="6"/>
    <x v="0"/>
    <d v="2019-06-13T00:00:00"/>
    <s v="Avg of 4 NM Projects"/>
    <n v="3"/>
    <n v="0"/>
    <n v="0"/>
    <n v="15.16"/>
    <n v="15.2"/>
    <n v="0"/>
  </r>
  <r>
    <x v="9"/>
    <n v="13"/>
    <n v="6"/>
    <x v="0"/>
    <d v="2019-06-13T00:00:00"/>
    <s v="Avg of 4 NM Projects"/>
    <n v="4"/>
    <n v="-0.13"/>
    <n v="-7.3033707865168538E-4"/>
    <n v="15.24"/>
    <n v="15.11"/>
    <n v="-1.9643E-3"/>
  </r>
  <r>
    <x v="9"/>
    <n v="13"/>
    <n v="6"/>
    <x v="0"/>
    <d v="2019-06-13T00:00:00"/>
    <s v="Avg of 4 NM Projects"/>
    <n v="5"/>
    <n v="-0.26"/>
    <n v="-1.4606741573033708E-3"/>
    <n v="15.46"/>
    <n v="15.1"/>
    <n v="-3.9259999999999998E-3"/>
  </r>
  <r>
    <x v="9"/>
    <n v="13"/>
    <n v="6"/>
    <x v="0"/>
    <d v="2019-06-13T00:00:00"/>
    <s v="Avg of 4 NM Projects"/>
    <n v="6"/>
    <n v="1.29"/>
    <n v="7.2471910112359549E-3"/>
    <n v="17.309999999999999"/>
    <n v="15.35"/>
    <n v="1.98015E-2"/>
  </r>
  <r>
    <x v="9"/>
    <n v="13"/>
    <n v="6"/>
    <x v="0"/>
    <d v="2019-06-13T00:00:00"/>
    <s v="Avg of 4 NM Projects"/>
    <n v="7"/>
    <n v="15.865000000000002"/>
    <n v="8.9129213483146078E-2"/>
    <n v="21.65"/>
    <n v="25.88"/>
    <n v="0.41058620000000001"/>
  </r>
  <r>
    <x v="9"/>
    <n v="13"/>
    <n v="6"/>
    <x v="1"/>
    <d v="2019-06-13T00:00:00"/>
    <s v="Avg of 4 NM Projects"/>
    <n v="8"/>
    <n v="45.06"/>
    <n v="0.25314606741573037"/>
    <n v="29.5"/>
    <n v="30.39"/>
    <n v="1.3693734000000002"/>
  </r>
  <r>
    <x v="9"/>
    <n v="13"/>
    <n v="6"/>
    <x v="1"/>
    <d v="2019-06-13T00:00:00"/>
    <s v="Avg of 4 NM Projects"/>
    <n v="9"/>
    <n v="65.025000000000006"/>
    <n v="0.365308988764045"/>
    <n v="25.44"/>
    <n v="25.66"/>
    <n v="1.6685415000000001"/>
  </r>
  <r>
    <x v="9"/>
    <n v="13"/>
    <n v="6"/>
    <x v="1"/>
    <d v="2019-06-13T00:00:00"/>
    <s v="Avg of 4 NM Projects"/>
    <n v="10"/>
    <n v="81.534999999999997"/>
    <n v="0.45806179775280897"/>
    <n v="25.35"/>
    <n v="21.01"/>
    <n v="1.7130503500000001"/>
  </r>
  <r>
    <x v="9"/>
    <n v="13"/>
    <n v="6"/>
    <x v="1"/>
    <d v="2019-06-13T00:00:00"/>
    <s v="Avg of 4 NM Projects"/>
    <n v="11"/>
    <n v="74.875"/>
    <n v="0.42064606741573035"/>
    <n v="26.99"/>
    <n v="21.09"/>
    <n v="1.5791137499999999"/>
  </r>
  <r>
    <x v="9"/>
    <n v="13"/>
    <n v="6"/>
    <x v="1"/>
    <d v="2019-06-13T00:00:00"/>
    <s v="Avg of 4 NM Projects"/>
    <n v="12"/>
    <n v="68.864999999999995"/>
    <n v="0.38688202247191006"/>
    <n v="28.8"/>
    <n v="23.66"/>
    <n v="1.6293458999999999"/>
  </r>
  <r>
    <x v="9"/>
    <n v="13"/>
    <n v="6"/>
    <x v="1"/>
    <d v="2019-06-13T00:00:00"/>
    <s v="Avg of 4 NM Projects"/>
    <n v="13"/>
    <n v="56.2"/>
    <n v="0.31573033707865172"/>
    <n v="26.57"/>
    <n v="19.88"/>
    <n v="1.117256"/>
  </r>
  <r>
    <x v="9"/>
    <n v="13"/>
    <n v="6"/>
    <x v="1"/>
    <d v="2019-06-13T00:00:00"/>
    <s v="Avg of 4 NM Projects"/>
    <n v="14"/>
    <n v="49.534999999999997"/>
    <n v="0.27828651685393258"/>
    <n v="25.9"/>
    <n v="24.44"/>
    <n v="1.2106353999999999"/>
  </r>
  <r>
    <x v="9"/>
    <n v="13"/>
    <n v="6"/>
    <x v="1"/>
    <d v="2019-06-13T00:00:00"/>
    <s v="Avg of 4 NM Projects"/>
    <n v="15"/>
    <n v="87.685000000000002"/>
    <n v="0.49261235955056182"/>
    <n v="24.24"/>
    <n v="22.83"/>
    <n v="2.0018485500000001"/>
  </r>
  <r>
    <x v="9"/>
    <n v="13"/>
    <n v="6"/>
    <x v="1"/>
    <d v="2019-06-13T00:00:00"/>
    <s v="Avg of 4 NM Projects"/>
    <n v="16"/>
    <n v="66.429999999999993"/>
    <n v="0.37320224719101119"/>
    <n v="23.12"/>
    <n v="20.25"/>
    <n v="1.3452074999999997"/>
  </r>
  <r>
    <x v="9"/>
    <n v="13"/>
    <n v="6"/>
    <x v="1"/>
    <d v="2019-06-13T00:00:00"/>
    <s v="Avg of 4 NM Projects"/>
    <n v="17"/>
    <n v="44.67"/>
    <n v="0.25095505617977532"/>
    <n v="24.09"/>
    <n v="19.29"/>
    <n v="0.86168429999999996"/>
  </r>
  <r>
    <x v="9"/>
    <n v="13"/>
    <n v="6"/>
    <x v="1"/>
    <d v="2019-06-13T00:00:00"/>
    <s v="Avg of 4 NM Projects"/>
    <n v="18"/>
    <n v="20.48"/>
    <n v="0.1150561797752809"/>
    <n v="23.35"/>
    <n v="19.63"/>
    <n v="0.4020224"/>
  </r>
  <r>
    <x v="9"/>
    <n v="13"/>
    <n v="6"/>
    <x v="1"/>
    <d v="2019-06-13T00:00:00"/>
    <s v="Avg of 4 NM Projects"/>
    <n v="19"/>
    <n v="6.665"/>
    <n v="3.74438202247191E-2"/>
    <n v="22.87"/>
    <n v="19.87"/>
    <n v="0.13243354999999998"/>
  </r>
  <r>
    <x v="9"/>
    <n v="13"/>
    <n v="6"/>
    <x v="1"/>
    <d v="2019-06-13T00:00:00"/>
    <s v="Avg of 4 NM Projects"/>
    <n v="20"/>
    <n v="3.33"/>
    <n v="1.8707865168539325E-2"/>
    <n v="23.52"/>
    <n v="19.329999999999998"/>
    <n v="6.4368899999999993E-2"/>
  </r>
  <r>
    <x v="9"/>
    <n v="13"/>
    <n v="6"/>
    <x v="1"/>
    <d v="2019-06-13T00:00:00"/>
    <s v="Avg of 4 NM Projects"/>
    <n v="21"/>
    <n v="0"/>
    <n v="0"/>
    <n v="24.02"/>
    <n v="25.01"/>
    <n v="0"/>
  </r>
  <r>
    <x v="9"/>
    <n v="13"/>
    <n v="6"/>
    <x v="1"/>
    <d v="2019-06-13T00:00:00"/>
    <s v="Avg of 4 NM Projects"/>
    <n v="22"/>
    <n v="0"/>
    <n v="0"/>
    <n v="21.19"/>
    <n v="18.850000000000001"/>
    <n v="0"/>
  </r>
  <r>
    <x v="9"/>
    <n v="13"/>
    <n v="6"/>
    <x v="1"/>
    <d v="2019-06-13T00:00:00"/>
    <s v="Avg of 4 NM Projects"/>
    <n v="23"/>
    <n v="0"/>
    <n v="0"/>
    <n v="19.600000000000001"/>
    <n v="16.91"/>
    <n v="0"/>
  </r>
  <r>
    <x v="9"/>
    <n v="13"/>
    <n v="6"/>
    <x v="0"/>
    <d v="2019-06-13T00:00:00"/>
    <s v="Avg of 4 NM Projects"/>
    <n v="24"/>
    <n v="-0.13"/>
    <n v="-7.3033707865168538E-4"/>
    <n v="16.87"/>
    <n v="15.65"/>
    <n v="-2.0344999999999999E-3"/>
  </r>
  <r>
    <x v="9"/>
    <n v="14"/>
    <n v="7"/>
    <x v="0"/>
    <d v="2019-06-14T00:00:00"/>
    <s v="Avg of 4 NM Projects"/>
    <n v="1"/>
    <n v="0"/>
    <n v="0"/>
    <n v="15.89"/>
    <n v="5.17"/>
    <n v="0"/>
  </r>
  <r>
    <x v="9"/>
    <n v="14"/>
    <n v="7"/>
    <x v="0"/>
    <d v="2019-06-14T00:00:00"/>
    <s v="Avg of 4 NM Projects"/>
    <n v="2"/>
    <n v="-0.13"/>
    <n v="-7.3033707865168538E-4"/>
    <n v="15.43"/>
    <n v="10.48"/>
    <n v="-1.3624000000000002E-3"/>
  </r>
  <r>
    <x v="9"/>
    <n v="14"/>
    <n v="7"/>
    <x v="0"/>
    <d v="2019-06-14T00:00:00"/>
    <s v="Avg of 4 NM Projects"/>
    <n v="3"/>
    <n v="-0.13"/>
    <n v="-7.3033707865168538E-4"/>
    <n v="13.98"/>
    <n v="8.74"/>
    <n v="-1.1362000000000002E-3"/>
  </r>
  <r>
    <x v="9"/>
    <n v="14"/>
    <n v="7"/>
    <x v="0"/>
    <d v="2019-06-14T00:00:00"/>
    <s v="Avg of 4 NM Projects"/>
    <n v="4"/>
    <n v="0"/>
    <n v="0"/>
    <n v="15.35"/>
    <n v="9.06"/>
    <n v="0"/>
  </r>
  <r>
    <x v="9"/>
    <n v="14"/>
    <n v="7"/>
    <x v="0"/>
    <d v="2019-06-14T00:00:00"/>
    <s v="Avg of 4 NM Projects"/>
    <n v="5"/>
    <n v="-0.26"/>
    <n v="-1.4606741573033708E-3"/>
    <n v="14.97"/>
    <n v="13.25"/>
    <n v="-3.4450000000000001E-3"/>
  </r>
  <r>
    <x v="9"/>
    <n v="14"/>
    <n v="7"/>
    <x v="0"/>
    <d v="2019-06-14T00:00:00"/>
    <s v="Avg of 4 NM Projects"/>
    <n v="6"/>
    <n v="0.51500000000000001"/>
    <n v="2.8932584269662923E-3"/>
    <n v="15.69"/>
    <n v="14.98"/>
    <n v="7.7147000000000006E-3"/>
  </r>
  <r>
    <x v="9"/>
    <n v="14"/>
    <n v="7"/>
    <x v="0"/>
    <d v="2019-06-14T00:00:00"/>
    <s v="Avg of 4 NM Projects"/>
    <n v="7"/>
    <n v="7.9450000000000003"/>
    <n v="4.4634831460674158E-2"/>
    <n v="20.2"/>
    <n v="15.09"/>
    <n v="0.11989005"/>
  </r>
  <r>
    <x v="9"/>
    <n v="14"/>
    <n v="7"/>
    <x v="0"/>
    <d v="2019-06-14T00:00:00"/>
    <s v="Avg of 4 NM Projects"/>
    <n v="8"/>
    <n v="28.674999999999997"/>
    <n v="0.1610955056179775"/>
    <n v="20.78"/>
    <n v="15.49"/>
    <n v="0.44417574999999992"/>
  </r>
  <r>
    <x v="9"/>
    <n v="14"/>
    <n v="7"/>
    <x v="0"/>
    <d v="2019-06-14T00:00:00"/>
    <s v="Avg of 4 NM Projects"/>
    <n v="9"/>
    <n v="45.95"/>
    <n v="0.25814606741573037"/>
    <n v="20.22"/>
    <n v="15.52"/>
    <n v="0.713144"/>
  </r>
  <r>
    <x v="9"/>
    <n v="14"/>
    <n v="7"/>
    <x v="0"/>
    <d v="2019-06-14T00:00:00"/>
    <s v="Avg of 4 NM Projects"/>
    <n v="10"/>
    <n v="70.91"/>
    <n v="0.39837078651685393"/>
    <n v="20.25"/>
    <n v="15.39"/>
    <n v="1.0913049000000001"/>
  </r>
  <r>
    <x v="9"/>
    <n v="14"/>
    <n v="7"/>
    <x v="0"/>
    <d v="2019-06-14T00:00:00"/>
    <s v="Avg of 4 NM Projects"/>
    <n v="11"/>
    <n v="65.284999999999997"/>
    <n v="0.36676966292134827"/>
    <n v="20.51"/>
    <n v="16.28"/>
    <n v="1.0628397999999999"/>
  </r>
  <r>
    <x v="9"/>
    <n v="14"/>
    <n v="7"/>
    <x v="0"/>
    <d v="2019-06-14T00:00:00"/>
    <s v="Avg of 4 NM Projects"/>
    <n v="12"/>
    <n v="74.495000000000005"/>
    <n v="0.41851123595505618"/>
    <n v="21.61"/>
    <n v="18.54"/>
    <n v="1.3811373"/>
  </r>
  <r>
    <x v="9"/>
    <n v="14"/>
    <n v="7"/>
    <x v="0"/>
    <d v="2019-06-14T00:00:00"/>
    <s v="Avg of 4 NM Projects"/>
    <n v="13"/>
    <n v="57.22"/>
    <n v="0.32146067415730334"/>
    <n v="20.440000000000001"/>
    <n v="18.579999999999998"/>
    <n v="1.0631475999999997"/>
  </r>
  <r>
    <x v="9"/>
    <n v="14"/>
    <n v="7"/>
    <x v="0"/>
    <d v="2019-06-14T00:00:00"/>
    <s v="Avg of 4 NM Projects"/>
    <n v="14"/>
    <n v="48.005000000000003"/>
    <n v="0.26969101123595507"/>
    <n v="20.92"/>
    <n v="17.43"/>
    <n v="0.83672715000000009"/>
  </r>
  <r>
    <x v="9"/>
    <n v="14"/>
    <n v="7"/>
    <x v="0"/>
    <d v="2019-06-14T00:00:00"/>
    <s v="Avg of 4 NM Projects"/>
    <n v="15"/>
    <n v="54.78"/>
    <n v="0.30775280898876406"/>
    <n v="22.23"/>
    <n v="17.25"/>
    <n v="0.94495499999999999"/>
  </r>
  <r>
    <x v="9"/>
    <n v="14"/>
    <n v="7"/>
    <x v="0"/>
    <d v="2019-06-14T00:00:00"/>
    <s v="Avg of 4 NM Projects"/>
    <n v="16"/>
    <n v="41.734999999999999"/>
    <n v="0.23446629213483144"/>
    <n v="21.94"/>
    <n v="16.68"/>
    <n v="0.69613979999999998"/>
  </r>
  <r>
    <x v="9"/>
    <n v="14"/>
    <n v="7"/>
    <x v="0"/>
    <d v="2019-06-14T00:00:00"/>
    <s v="Avg of 4 NM Projects"/>
    <n v="17"/>
    <n v="43.129999999999995"/>
    <n v="0.24230337078651684"/>
    <n v="23.7"/>
    <n v="16.72"/>
    <n v="0.72113359999999993"/>
  </r>
  <r>
    <x v="9"/>
    <n v="14"/>
    <n v="7"/>
    <x v="0"/>
    <d v="2019-06-14T00:00:00"/>
    <s v="Avg of 4 NM Projects"/>
    <n v="18"/>
    <n v="21.245000000000001"/>
    <n v="0.11935393258426967"/>
    <n v="25.97"/>
    <n v="16.899999999999999"/>
    <n v="0.35904049999999998"/>
  </r>
  <r>
    <x v="9"/>
    <n v="14"/>
    <n v="7"/>
    <x v="0"/>
    <d v="2019-06-14T00:00:00"/>
    <s v="Avg of 4 NM Projects"/>
    <n v="19"/>
    <n v="9.09"/>
    <n v="5.106741573033708E-2"/>
    <n v="25.89"/>
    <n v="17.54"/>
    <n v="0.15943859999999999"/>
  </r>
  <r>
    <x v="9"/>
    <n v="14"/>
    <n v="7"/>
    <x v="0"/>
    <d v="2019-06-14T00:00:00"/>
    <s v="Avg of 4 NM Projects"/>
    <n v="20"/>
    <n v="2.4299999999999997"/>
    <n v="1.3651685393258426E-2"/>
    <n v="21.83"/>
    <n v="17.23"/>
    <n v="4.1868899999999994E-2"/>
  </r>
  <r>
    <x v="9"/>
    <n v="14"/>
    <n v="7"/>
    <x v="0"/>
    <d v="2019-06-14T00:00:00"/>
    <s v="Avg of 4 NM Projects"/>
    <n v="21"/>
    <n v="-0.26"/>
    <n v="-1.4606741573033708E-3"/>
    <n v="23.29"/>
    <n v="21.35"/>
    <n v="-5.5510000000000004E-3"/>
  </r>
  <r>
    <x v="9"/>
    <n v="14"/>
    <n v="7"/>
    <x v="0"/>
    <d v="2019-06-14T00:00:00"/>
    <s v="Avg of 4 NM Projects"/>
    <n v="22"/>
    <n v="0"/>
    <n v="0"/>
    <n v="22.13"/>
    <n v="20.43"/>
    <n v="0"/>
  </r>
  <r>
    <x v="9"/>
    <n v="14"/>
    <n v="7"/>
    <x v="0"/>
    <d v="2019-06-14T00:00:00"/>
    <s v="Avg of 4 NM Projects"/>
    <n v="23"/>
    <n v="0"/>
    <n v="0"/>
    <n v="19.36"/>
    <n v="16.22"/>
    <n v="0"/>
  </r>
  <r>
    <x v="9"/>
    <n v="14"/>
    <n v="7"/>
    <x v="0"/>
    <d v="2019-06-14T00:00:00"/>
    <s v="Avg of 4 NM Projects"/>
    <n v="24"/>
    <n v="-0.26"/>
    <n v="-1.4606741573033708E-3"/>
    <n v="19.77"/>
    <n v="16.7"/>
    <n v="-4.3419999999999995E-3"/>
  </r>
  <r>
    <x v="9"/>
    <n v="15"/>
    <n v="1"/>
    <x v="0"/>
    <d v="2019-06-15T00:00:00"/>
    <s v="Avg of 4 NM Projects"/>
    <n v="1"/>
    <n v="0"/>
    <n v="0"/>
    <n v="15.7"/>
    <n v="15.24"/>
    <n v="0"/>
  </r>
  <r>
    <x v="9"/>
    <n v="15"/>
    <n v="1"/>
    <x v="0"/>
    <d v="2019-06-15T00:00:00"/>
    <s v="Avg of 4 NM Projects"/>
    <n v="2"/>
    <n v="-0.13"/>
    <n v="-7.3033707865168538E-4"/>
    <n v="14.85"/>
    <n v="15.07"/>
    <n v="-1.9591000000000001E-3"/>
  </r>
  <r>
    <x v="9"/>
    <n v="15"/>
    <n v="1"/>
    <x v="0"/>
    <d v="2019-06-15T00:00:00"/>
    <s v="Avg of 4 NM Projects"/>
    <n v="3"/>
    <n v="-0.13"/>
    <n v="-7.3033707865168538E-4"/>
    <n v="14.23"/>
    <n v="14.7"/>
    <n v="-1.9109999999999999E-3"/>
  </r>
  <r>
    <x v="9"/>
    <n v="15"/>
    <n v="1"/>
    <x v="0"/>
    <d v="2019-06-15T00:00:00"/>
    <s v="Avg of 4 NM Projects"/>
    <n v="4"/>
    <n v="0"/>
    <n v="0"/>
    <n v="14.55"/>
    <n v="13.85"/>
    <n v="0"/>
  </r>
  <r>
    <x v="9"/>
    <n v="15"/>
    <n v="1"/>
    <x v="0"/>
    <d v="2019-06-15T00:00:00"/>
    <s v="Avg of 4 NM Projects"/>
    <n v="5"/>
    <n v="-0.13"/>
    <n v="-7.3033707865168538E-4"/>
    <n v="14.19"/>
    <n v="14.27"/>
    <n v="-1.8550999999999999E-3"/>
  </r>
  <r>
    <x v="9"/>
    <n v="15"/>
    <n v="1"/>
    <x v="0"/>
    <d v="2019-06-15T00:00:00"/>
    <s v="Avg of 4 NM Projects"/>
    <n v="6"/>
    <n v="-5.0000000000000044E-3"/>
    <n v="-2.8089887640449463E-5"/>
    <n v="14.04"/>
    <n v="14.29"/>
    <n v="-7.1450000000000056E-5"/>
  </r>
  <r>
    <x v="9"/>
    <n v="15"/>
    <n v="1"/>
    <x v="0"/>
    <d v="2019-06-15T00:00:00"/>
    <s v="Avg of 4 NM Projects"/>
    <n v="7"/>
    <n v="6.7850000000000001"/>
    <n v="3.8117977528089889E-2"/>
    <n v="14.87"/>
    <n v="14.71"/>
    <n v="9.9807350000000017E-2"/>
  </r>
  <r>
    <x v="9"/>
    <n v="15"/>
    <n v="1"/>
    <x v="0"/>
    <d v="2019-06-15T00:00:00"/>
    <s v="Avg of 4 NM Projects"/>
    <n v="8"/>
    <n v="16.765000000000001"/>
    <n v="9.4185393258426967E-2"/>
    <n v="15.36"/>
    <n v="14.85"/>
    <n v="0.24896024999999999"/>
  </r>
  <r>
    <x v="9"/>
    <n v="15"/>
    <n v="1"/>
    <x v="0"/>
    <d v="2019-06-15T00:00:00"/>
    <s v="Avg of 4 NM Projects"/>
    <n v="9"/>
    <n v="47.234999999999999"/>
    <n v="0.26536516853932585"/>
    <n v="15.89"/>
    <n v="18.73"/>
    <n v="0.88471155000000001"/>
  </r>
  <r>
    <x v="9"/>
    <n v="15"/>
    <n v="1"/>
    <x v="0"/>
    <d v="2019-06-15T00:00:00"/>
    <s v="Avg of 4 NM Projects"/>
    <n v="10"/>
    <n v="60.924999999999997"/>
    <n v="0.34227528089887638"/>
    <n v="19.34"/>
    <n v="17.47"/>
    <n v="1.0643597499999999"/>
  </r>
  <r>
    <x v="9"/>
    <n v="15"/>
    <n v="1"/>
    <x v="0"/>
    <d v="2019-06-15T00:00:00"/>
    <s v="Avg of 4 NM Projects"/>
    <n v="11"/>
    <n v="97.789999999999992"/>
    <n v="0.54938202247191004"/>
    <n v="19.53"/>
    <n v="15.32"/>
    <n v="1.4981427999999999"/>
  </r>
  <r>
    <x v="9"/>
    <n v="15"/>
    <n v="1"/>
    <x v="0"/>
    <d v="2019-06-15T00:00:00"/>
    <s v="Avg of 4 NM Projects"/>
    <n v="12"/>
    <n v="121.98500000000001"/>
    <n v="0.685308988764045"/>
    <n v="19.97"/>
    <n v="15.05"/>
    <n v="1.8358742500000003"/>
  </r>
  <r>
    <x v="9"/>
    <n v="15"/>
    <n v="1"/>
    <x v="0"/>
    <d v="2019-06-15T00:00:00"/>
    <s v="Avg of 4 NM Projects"/>
    <n v="13"/>
    <n v="125.94499999999999"/>
    <n v="0.70755617977528085"/>
    <n v="21.14"/>
    <n v="14.65"/>
    <n v="1.8450942499999998"/>
  </r>
  <r>
    <x v="9"/>
    <n v="15"/>
    <n v="1"/>
    <x v="0"/>
    <d v="2019-06-15T00:00:00"/>
    <s v="Avg of 4 NM Projects"/>
    <n v="14"/>
    <n v="124.15499999999999"/>
    <n v="0.6974999999999999"/>
    <n v="21.37"/>
    <n v="14.44"/>
    <n v="1.7927981999999998"/>
  </r>
  <r>
    <x v="9"/>
    <n v="15"/>
    <n v="1"/>
    <x v="0"/>
    <d v="2019-06-15T00:00:00"/>
    <s v="Avg of 4 NM Projects"/>
    <n v="15"/>
    <n v="109.315"/>
    <n v="0.61412921348314609"/>
    <n v="20.93"/>
    <n v="14.57"/>
    <n v="1.59271955"/>
  </r>
  <r>
    <x v="9"/>
    <n v="15"/>
    <n v="1"/>
    <x v="0"/>
    <d v="2019-06-15T00:00:00"/>
    <s v="Avg of 4 NM Projects"/>
    <n v="16"/>
    <n v="88.830000000000013"/>
    <n v="0.4990449438202248"/>
    <n v="21.08"/>
    <n v="15.36"/>
    <n v="1.3644288000000002"/>
  </r>
  <r>
    <x v="9"/>
    <n v="15"/>
    <n v="1"/>
    <x v="0"/>
    <d v="2019-06-15T00:00:00"/>
    <s v="Avg of 4 NM Projects"/>
    <n v="17"/>
    <n v="73.984999999999999"/>
    <n v="0.41564606741573035"/>
    <n v="24.15"/>
    <n v="15.77"/>
    <n v="1.16674345"/>
  </r>
  <r>
    <x v="9"/>
    <n v="15"/>
    <n v="1"/>
    <x v="0"/>
    <d v="2019-06-15T00:00:00"/>
    <s v="Avg of 4 NM Projects"/>
    <n v="18"/>
    <n v="41.34"/>
    <n v="0.23224719101123598"/>
    <n v="28.71"/>
    <n v="15.7"/>
    <n v="0.649038"/>
  </r>
  <r>
    <x v="9"/>
    <n v="15"/>
    <n v="1"/>
    <x v="0"/>
    <d v="2019-06-15T00:00:00"/>
    <s v="Avg of 4 NM Projects"/>
    <n v="19"/>
    <n v="20.995000000000001"/>
    <n v="0.11794943820224719"/>
    <n v="27.68"/>
    <n v="16.22"/>
    <n v="0.34053890000000003"/>
  </r>
  <r>
    <x v="9"/>
    <n v="15"/>
    <n v="1"/>
    <x v="0"/>
    <d v="2019-06-15T00:00:00"/>
    <s v="Avg of 4 NM Projects"/>
    <n v="20"/>
    <n v="4.7350000000000003"/>
    <n v="2.6601123595505621E-2"/>
    <n v="25.07"/>
    <n v="16.14"/>
    <n v="7.6422900000000016E-2"/>
  </r>
  <r>
    <x v="9"/>
    <n v="15"/>
    <n v="1"/>
    <x v="0"/>
    <d v="2019-06-15T00:00:00"/>
    <s v="Avg of 4 NM Projects"/>
    <n v="21"/>
    <n v="0.13"/>
    <n v="7.3033707865168538E-4"/>
    <n v="22.19"/>
    <n v="15.52"/>
    <n v="2.0176E-3"/>
  </r>
  <r>
    <x v="9"/>
    <n v="15"/>
    <n v="1"/>
    <x v="0"/>
    <d v="2019-06-15T00:00:00"/>
    <s v="Avg of 4 NM Projects"/>
    <n v="22"/>
    <n v="0"/>
    <n v="0"/>
    <n v="21.48"/>
    <n v="16.010000000000002"/>
    <n v="0"/>
  </r>
  <r>
    <x v="9"/>
    <n v="15"/>
    <n v="1"/>
    <x v="0"/>
    <d v="2019-06-15T00:00:00"/>
    <s v="Avg of 4 NM Projects"/>
    <n v="23"/>
    <n v="0"/>
    <n v="0"/>
    <n v="20.14"/>
    <n v="15.7"/>
    <n v="0"/>
  </r>
  <r>
    <x v="9"/>
    <n v="15"/>
    <n v="1"/>
    <x v="0"/>
    <d v="2019-06-15T00:00:00"/>
    <s v="Avg of 4 NM Projects"/>
    <n v="24"/>
    <n v="-0.13"/>
    <n v="-7.3033707865168538E-4"/>
    <n v="20.010000000000002"/>
    <n v="14.62"/>
    <n v="-1.9006000000000001E-3"/>
  </r>
  <r>
    <x v="9"/>
    <n v="16"/>
    <n v="2"/>
    <x v="0"/>
    <d v="2019-06-16T00:00:00"/>
    <s v="Avg of 4 NM Projects"/>
    <n v="1"/>
    <n v="-0.13"/>
    <n v="-7.3033707865168538E-4"/>
    <n v="20.56"/>
    <n v="14.57"/>
    <n v="-1.8941000000000001E-3"/>
  </r>
  <r>
    <x v="9"/>
    <n v="16"/>
    <n v="2"/>
    <x v="0"/>
    <d v="2019-06-16T00:00:00"/>
    <s v="Avg of 4 NM Projects"/>
    <n v="2"/>
    <n v="-0.13"/>
    <n v="-7.3033707865168538E-4"/>
    <n v="19.899999999999999"/>
    <n v="14.35"/>
    <n v="-1.8655E-3"/>
  </r>
  <r>
    <x v="9"/>
    <n v="16"/>
    <n v="2"/>
    <x v="0"/>
    <d v="2019-06-16T00:00:00"/>
    <s v="Avg of 4 NM Projects"/>
    <n v="3"/>
    <n v="-0.13"/>
    <n v="-7.3033707865168538E-4"/>
    <n v="16.32"/>
    <n v="6.34"/>
    <n v="-8.2420000000000008E-4"/>
  </r>
  <r>
    <x v="9"/>
    <n v="16"/>
    <n v="2"/>
    <x v="0"/>
    <d v="2019-06-16T00:00:00"/>
    <s v="Avg of 4 NM Projects"/>
    <n v="4"/>
    <n v="-0.13"/>
    <n v="-7.3033707865168538E-4"/>
    <n v="15.58"/>
    <n v="-7.84"/>
    <n v="1.0192000000000001E-3"/>
  </r>
  <r>
    <x v="9"/>
    <n v="16"/>
    <n v="2"/>
    <x v="0"/>
    <d v="2019-06-16T00:00:00"/>
    <s v="Avg of 4 NM Projects"/>
    <n v="5"/>
    <n v="-0.26"/>
    <n v="-1.4606741573033708E-3"/>
    <n v="15.66"/>
    <n v="2.25"/>
    <n v="-5.8500000000000002E-4"/>
  </r>
  <r>
    <x v="9"/>
    <n v="16"/>
    <n v="2"/>
    <x v="0"/>
    <d v="2019-06-16T00:00:00"/>
    <s v="Avg of 4 NM Projects"/>
    <n v="6"/>
    <n v="1.665"/>
    <n v="9.3539325842696627E-3"/>
    <n v="15.83"/>
    <n v="8.9"/>
    <n v="1.48185E-2"/>
  </r>
  <r>
    <x v="9"/>
    <n v="16"/>
    <n v="2"/>
    <x v="0"/>
    <d v="2019-06-16T00:00:00"/>
    <s v="Avg of 4 NM Projects"/>
    <n v="7"/>
    <n v="15.870000000000001"/>
    <n v="8.915730337078652E-2"/>
    <n v="15.72"/>
    <n v="15.34"/>
    <n v="0.24344580000000002"/>
  </r>
  <r>
    <x v="9"/>
    <n v="16"/>
    <n v="2"/>
    <x v="1"/>
    <d v="2019-06-16T00:00:00"/>
    <s v="Avg of 4 NM Projects"/>
    <n v="8"/>
    <n v="43.515000000000001"/>
    <n v="0.24446629213483145"/>
    <n v="17.96"/>
    <n v="15.09"/>
    <n v="0.65664135000000001"/>
  </r>
  <r>
    <x v="9"/>
    <n v="16"/>
    <n v="2"/>
    <x v="1"/>
    <d v="2019-06-16T00:00:00"/>
    <s v="Avg of 4 NM Projects"/>
    <n v="9"/>
    <n v="78.594999999999999"/>
    <n v="0.44154494382022469"/>
    <n v="22.37"/>
    <n v="14.79"/>
    <n v="1.1624200499999999"/>
  </r>
  <r>
    <x v="9"/>
    <n v="16"/>
    <n v="2"/>
    <x v="1"/>
    <d v="2019-06-16T00:00:00"/>
    <s v="Avg of 4 NM Projects"/>
    <n v="10"/>
    <n v="111.86999999999999"/>
    <n v="0.62848314606741562"/>
    <n v="23.53"/>
    <n v="15.14"/>
    <n v="1.6937117999999998"/>
  </r>
  <r>
    <x v="9"/>
    <n v="16"/>
    <n v="2"/>
    <x v="1"/>
    <d v="2019-06-16T00:00:00"/>
    <s v="Avg of 4 NM Projects"/>
    <n v="11"/>
    <n v="133.12499999999997"/>
    <n v="0.74789325842696608"/>
    <n v="23.32"/>
    <n v="18.37"/>
    <n v="2.4455062499999993"/>
  </r>
  <r>
    <x v="9"/>
    <n v="16"/>
    <n v="2"/>
    <x v="1"/>
    <d v="2019-06-16T00:00:00"/>
    <s v="Avg of 4 NM Projects"/>
    <n v="12"/>
    <n v="141.185"/>
    <n v="0.79317415730337082"/>
    <n v="23.86"/>
    <n v="26.41"/>
    <n v="3.7286958500000003"/>
  </r>
  <r>
    <x v="9"/>
    <n v="16"/>
    <n v="2"/>
    <x v="1"/>
    <d v="2019-06-16T00:00:00"/>
    <s v="Avg of 4 NM Projects"/>
    <n v="13"/>
    <n v="124.55"/>
    <n v="0.69971910112359548"/>
    <n v="23.93"/>
    <n v="29.21"/>
    <n v="3.6381055"/>
  </r>
  <r>
    <x v="9"/>
    <n v="16"/>
    <n v="2"/>
    <x v="1"/>
    <d v="2019-06-16T00:00:00"/>
    <s v="Avg of 4 NM Projects"/>
    <n v="14"/>
    <n v="133.25"/>
    <n v="0.7485955056179775"/>
    <n v="23.42"/>
    <n v="29.03"/>
    <n v="3.8682474999999998"/>
  </r>
  <r>
    <x v="9"/>
    <n v="16"/>
    <n v="2"/>
    <x v="1"/>
    <d v="2019-06-16T00:00:00"/>
    <s v="Avg of 4 NM Projects"/>
    <n v="15"/>
    <n v="125.44000000000001"/>
    <n v="0.70471910112359559"/>
    <n v="24.24"/>
    <n v="26.12"/>
    <n v="3.2764928000000006"/>
  </r>
  <r>
    <x v="9"/>
    <n v="16"/>
    <n v="2"/>
    <x v="1"/>
    <d v="2019-06-16T00:00:00"/>
    <s v="Avg of 4 NM Projects"/>
    <n v="16"/>
    <n v="110.465"/>
    <n v="0.62058988764044942"/>
    <n v="24.86"/>
    <n v="24.34"/>
    <n v="2.6887181"/>
  </r>
  <r>
    <x v="9"/>
    <n v="16"/>
    <n v="2"/>
    <x v="1"/>
    <d v="2019-06-16T00:00:00"/>
    <s v="Avg of 4 NM Projects"/>
    <n v="17"/>
    <n v="76.03"/>
    <n v="0.42713483146067416"/>
    <n v="27.07"/>
    <n v="20.309999999999999"/>
    <n v="1.5441693000000001"/>
  </r>
  <r>
    <x v="9"/>
    <n v="16"/>
    <n v="2"/>
    <x v="1"/>
    <d v="2019-06-16T00:00:00"/>
    <s v="Avg of 4 NM Projects"/>
    <n v="18"/>
    <n v="59.774999999999991"/>
    <n v="0.33581460674157299"/>
    <n v="27.84"/>
    <n v="18.47"/>
    <n v="1.1040442499999996"/>
  </r>
  <r>
    <x v="9"/>
    <n v="16"/>
    <n v="2"/>
    <x v="1"/>
    <d v="2019-06-16T00:00:00"/>
    <s v="Avg of 4 NM Projects"/>
    <n v="19"/>
    <n v="30.844999999999999"/>
    <n v="0.17328651685393257"/>
    <n v="26.22"/>
    <n v="18.510000000000002"/>
    <n v="0.57094095"/>
  </r>
  <r>
    <x v="9"/>
    <n v="16"/>
    <n v="2"/>
    <x v="1"/>
    <d v="2019-06-16T00:00:00"/>
    <s v="Avg of 4 NM Projects"/>
    <n v="20"/>
    <n v="8.6999999999999993"/>
    <n v="4.887640449438202E-2"/>
    <n v="29.58"/>
    <n v="18.16"/>
    <n v="0.15799199999999999"/>
  </r>
  <r>
    <x v="9"/>
    <n v="16"/>
    <n v="2"/>
    <x v="1"/>
    <d v="2019-06-16T00:00:00"/>
    <s v="Avg of 4 NM Projects"/>
    <n v="21"/>
    <n v="0.51500000000000001"/>
    <n v="2.8932584269662923E-3"/>
    <n v="30.66"/>
    <n v="19.34"/>
    <n v="9.9601000000000012E-3"/>
  </r>
  <r>
    <x v="9"/>
    <n v="16"/>
    <n v="2"/>
    <x v="1"/>
    <d v="2019-06-16T00:00:00"/>
    <s v="Avg of 4 NM Projects"/>
    <n v="22"/>
    <n v="-0.13"/>
    <n v="-7.3033707865168538E-4"/>
    <n v="28.21"/>
    <n v="19.25"/>
    <n v="-2.5025E-3"/>
  </r>
  <r>
    <x v="9"/>
    <n v="16"/>
    <n v="2"/>
    <x v="1"/>
    <d v="2019-06-16T00:00:00"/>
    <s v="Avg of 4 NM Projects"/>
    <n v="23"/>
    <n v="0"/>
    <n v="0"/>
    <n v="23.14"/>
    <n v="17.52"/>
    <n v="0"/>
  </r>
  <r>
    <x v="9"/>
    <n v="16"/>
    <n v="2"/>
    <x v="0"/>
    <d v="2019-06-16T00:00:00"/>
    <s v="Avg of 4 NM Projects"/>
    <n v="24"/>
    <n v="0"/>
    <n v="0"/>
    <n v="20.81"/>
    <n v="18.170000000000002"/>
    <n v="0"/>
  </r>
  <r>
    <x v="9"/>
    <n v="17"/>
    <n v="3"/>
    <x v="0"/>
    <d v="2019-06-17T00:00:00"/>
    <s v="Avg of 4 NM Projects"/>
    <n v="1"/>
    <n v="-0.13"/>
    <n v="-7.3033707865168538E-4"/>
    <n v="19.95"/>
    <n v="17.3"/>
    <n v="-2.2490000000000001E-3"/>
  </r>
  <r>
    <x v="9"/>
    <n v="17"/>
    <n v="3"/>
    <x v="0"/>
    <d v="2019-06-17T00:00:00"/>
    <s v="Avg of 4 NM Projects"/>
    <n v="2"/>
    <n v="0"/>
    <n v="0"/>
    <n v="19.12"/>
    <n v="16.600000000000001"/>
    <n v="0"/>
  </r>
  <r>
    <x v="9"/>
    <n v="17"/>
    <n v="3"/>
    <x v="0"/>
    <d v="2019-06-17T00:00:00"/>
    <s v="Avg of 4 NM Projects"/>
    <n v="3"/>
    <n v="-0.13"/>
    <n v="-7.3033707865168538E-4"/>
    <n v="16.57"/>
    <n v="15.2"/>
    <n v="-1.9759999999999999E-3"/>
  </r>
  <r>
    <x v="9"/>
    <n v="17"/>
    <n v="3"/>
    <x v="0"/>
    <d v="2019-06-17T00:00:00"/>
    <s v="Avg of 4 NM Projects"/>
    <n v="4"/>
    <n v="-0.26"/>
    <n v="-1.4606741573033708E-3"/>
    <n v="15.86"/>
    <n v="14.74"/>
    <n v="-3.8324000000000001E-3"/>
  </r>
  <r>
    <x v="9"/>
    <n v="17"/>
    <n v="3"/>
    <x v="0"/>
    <d v="2019-06-17T00:00:00"/>
    <s v="Avg of 4 NM Projects"/>
    <n v="5"/>
    <n v="-0.13"/>
    <n v="-7.3033707865168538E-4"/>
    <n v="16.239999999999998"/>
    <n v="14.65"/>
    <n v="-1.9045000000000002E-3"/>
  </r>
  <r>
    <x v="9"/>
    <n v="17"/>
    <n v="3"/>
    <x v="0"/>
    <d v="2019-06-17T00:00:00"/>
    <s v="Avg of 4 NM Projects"/>
    <n v="6"/>
    <n v="1.03"/>
    <n v="5.7865168539325846E-3"/>
    <n v="19.04"/>
    <n v="14.7"/>
    <n v="1.5141E-2"/>
  </r>
  <r>
    <x v="9"/>
    <n v="17"/>
    <n v="3"/>
    <x v="0"/>
    <d v="2019-06-17T00:00:00"/>
    <s v="Avg of 4 NM Projects"/>
    <n v="7"/>
    <n v="16.38"/>
    <n v="9.2022471910112355E-2"/>
    <n v="21.51"/>
    <n v="14.77"/>
    <n v="0.24193259999999997"/>
  </r>
  <r>
    <x v="9"/>
    <n v="17"/>
    <n v="3"/>
    <x v="1"/>
    <d v="2019-06-17T00:00:00"/>
    <s v="Avg of 4 NM Projects"/>
    <n v="8"/>
    <n v="60.924999999999997"/>
    <n v="0.34227528089887638"/>
    <n v="24.39"/>
    <n v="18.43"/>
    <n v="1.1228477499999998"/>
  </r>
  <r>
    <x v="9"/>
    <n v="17"/>
    <n v="3"/>
    <x v="1"/>
    <d v="2019-06-17T00:00:00"/>
    <s v="Avg of 4 NM Projects"/>
    <n v="9"/>
    <n v="98.685000000000002"/>
    <n v="0.55441011235955062"/>
    <n v="21.18"/>
    <n v="16.34"/>
    <n v="1.6125129"/>
  </r>
  <r>
    <x v="9"/>
    <n v="17"/>
    <n v="3"/>
    <x v="1"/>
    <d v="2019-06-17T00:00:00"/>
    <s v="Avg of 4 NM Projects"/>
    <n v="10"/>
    <n v="109.69499999999999"/>
    <n v="0.61626404494382014"/>
    <n v="22.09"/>
    <n v="16"/>
    <n v="1.7551199999999998"/>
  </r>
  <r>
    <x v="9"/>
    <n v="17"/>
    <n v="3"/>
    <x v="1"/>
    <d v="2019-06-17T00:00:00"/>
    <s v="Avg of 4 NM Projects"/>
    <n v="11"/>
    <n v="131.72000000000003"/>
    <n v="0.7400000000000001"/>
    <n v="22.89"/>
    <n v="16.420000000000002"/>
    <n v="2.1628424000000006"/>
  </r>
  <r>
    <x v="9"/>
    <n v="17"/>
    <n v="3"/>
    <x v="1"/>
    <d v="2019-06-17T00:00:00"/>
    <s v="Avg of 4 NM Projects"/>
    <n v="12"/>
    <n v="142.85499999999999"/>
    <n v="0.80255617977528082"/>
    <n v="24.41"/>
    <n v="17.77"/>
    <n v="2.5385333499999998"/>
  </r>
  <r>
    <x v="9"/>
    <n v="17"/>
    <n v="3"/>
    <x v="1"/>
    <d v="2019-06-17T00:00:00"/>
    <s v="Avg of 4 NM Projects"/>
    <n v="13"/>
    <n v="145.79499999999999"/>
    <n v="0.81907303370786511"/>
    <n v="25.06"/>
    <n v="18.77"/>
    <n v="2.7365721499999993"/>
  </r>
  <r>
    <x v="9"/>
    <n v="17"/>
    <n v="3"/>
    <x v="1"/>
    <d v="2019-06-17T00:00:00"/>
    <s v="Avg of 4 NM Projects"/>
    <n v="14"/>
    <n v="140.29"/>
    <n v="0.78814606741573034"/>
    <n v="27.11"/>
    <n v="18.71"/>
    <n v="2.6248258999999998"/>
  </r>
  <r>
    <x v="9"/>
    <n v="17"/>
    <n v="3"/>
    <x v="1"/>
    <d v="2019-06-17T00:00:00"/>
    <s v="Avg of 4 NM Projects"/>
    <n v="15"/>
    <n v="130.69"/>
    <n v="0.73421348314606738"/>
    <n v="27.46"/>
    <n v="16.899999999999999"/>
    <n v="2.2086609999999998"/>
  </r>
  <r>
    <x v="9"/>
    <n v="17"/>
    <n v="3"/>
    <x v="1"/>
    <d v="2019-06-17T00:00:00"/>
    <s v="Avg of 4 NM Projects"/>
    <n v="16"/>
    <n v="115.46"/>
    <n v="0.64865168539325835"/>
    <n v="29.45"/>
    <n v="17.38"/>
    <n v="2.0066947999999996"/>
  </r>
  <r>
    <x v="9"/>
    <n v="17"/>
    <n v="3"/>
    <x v="1"/>
    <d v="2019-06-17T00:00:00"/>
    <s v="Avg of 4 NM Projects"/>
    <n v="17"/>
    <n v="94.585000000000008"/>
    <n v="0.53137640449438206"/>
    <n v="30.99"/>
    <n v="18.13"/>
    <n v="1.7148260500000001"/>
  </r>
  <r>
    <x v="9"/>
    <n v="17"/>
    <n v="3"/>
    <x v="1"/>
    <d v="2019-06-17T00:00:00"/>
    <s v="Avg of 4 NM Projects"/>
    <n v="18"/>
    <n v="68.61"/>
    <n v="0.3854494382022472"/>
    <n v="30.8"/>
    <n v="18.2"/>
    <n v="1.248702"/>
  </r>
  <r>
    <x v="9"/>
    <n v="17"/>
    <n v="3"/>
    <x v="1"/>
    <d v="2019-06-17T00:00:00"/>
    <s v="Avg of 4 NM Projects"/>
    <n v="19"/>
    <n v="32.644999999999996"/>
    <n v="0.18339887640449437"/>
    <n v="28.37"/>
    <n v="19.72"/>
    <n v="0.64375939999999987"/>
  </r>
  <r>
    <x v="9"/>
    <n v="17"/>
    <n v="3"/>
    <x v="1"/>
    <d v="2019-06-17T00:00:00"/>
    <s v="Avg of 4 NM Projects"/>
    <n v="20"/>
    <n v="10.5"/>
    <n v="5.8988764044943819E-2"/>
    <n v="27.6"/>
    <n v="19.13"/>
    <n v="0.20086499999999999"/>
  </r>
  <r>
    <x v="9"/>
    <n v="17"/>
    <n v="3"/>
    <x v="1"/>
    <d v="2019-06-17T00:00:00"/>
    <s v="Avg of 4 NM Projects"/>
    <n v="21"/>
    <n v="0.89500000000000002"/>
    <n v="5.0280898876404493E-3"/>
    <n v="28.25"/>
    <n v="18.45"/>
    <n v="1.651275E-2"/>
  </r>
  <r>
    <x v="9"/>
    <n v="17"/>
    <n v="3"/>
    <x v="1"/>
    <d v="2019-06-17T00:00:00"/>
    <s v="Avg of 4 NM Projects"/>
    <n v="22"/>
    <n v="-0.13"/>
    <n v="-7.3033707865168538E-4"/>
    <n v="27.6"/>
    <n v="23.22"/>
    <n v="-3.0186000000000002E-3"/>
  </r>
  <r>
    <x v="9"/>
    <n v="17"/>
    <n v="3"/>
    <x v="1"/>
    <d v="2019-06-17T00:00:00"/>
    <s v="Avg of 4 NM Projects"/>
    <n v="23"/>
    <n v="-0.26"/>
    <n v="-1.4606741573033708E-3"/>
    <n v="24.96"/>
    <n v="19.05"/>
    <n v="-4.9529999999999999E-3"/>
  </r>
  <r>
    <x v="9"/>
    <n v="17"/>
    <n v="3"/>
    <x v="0"/>
    <d v="2019-06-17T00:00:00"/>
    <s v="Avg of 4 NM Projects"/>
    <n v="24"/>
    <n v="0"/>
    <n v="0"/>
    <n v="23.15"/>
    <n v="19.11"/>
    <n v="0"/>
  </r>
  <r>
    <x v="9"/>
    <n v="18"/>
    <n v="4"/>
    <x v="0"/>
    <d v="2019-06-18T00:00:00"/>
    <s v="Avg of 4 NM Projects"/>
    <n v="1"/>
    <n v="0"/>
    <n v="0"/>
    <n v="19.28"/>
    <n v="17.48"/>
    <n v="0"/>
  </r>
  <r>
    <x v="9"/>
    <n v="18"/>
    <n v="4"/>
    <x v="0"/>
    <d v="2019-06-18T00:00:00"/>
    <s v="Avg of 4 NM Projects"/>
    <n v="2"/>
    <n v="-0.13"/>
    <n v="-7.3033707865168538E-4"/>
    <n v="15.94"/>
    <n v="15.81"/>
    <n v="-2.0553000000000004E-3"/>
  </r>
  <r>
    <x v="9"/>
    <n v="18"/>
    <n v="4"/>
    <x v="0"/>
    <d v="2019-06-18T00:00:00"/>
    <s v="Avg of 4 NM Projects"/>
    <n v="3"/>
    <n v="-0.13"/>
    <n v="-7.3033707865168538E-4"/>
    <n v="15.66"/>
    <n v="16.010000000000002"/>
    <n v="-2.0813000000000003E-3"/>
  </r>
  <r>
    <x v="9"/>
    <n v="18"/>
    <n v="4"/>
    <x v="0"/>
    <d v="2019-06-18T00:00:00"/>
    <s v="Avg of 4 NM Projects"/>
    <n v="4"/>
    <n v="0"/>
    <n v="0"/>
    <n v="15.61"/>
    <n v="15.67"/>
    <n v="0"/>
  </r>
  <r>
    <x v="9"/>
    <n v="18"/>
    <n v="4"/>
    <x v="0"/>
    <d v="2019-06-18T00:00:00"/>
    <s v="Avg of 4 NM Projects"/>
    <n v="5"/>
    <n v="-0.26"/>
    <n v="-1.4606741573033708E-3"/>
    <n v="15.45"/>
    <n v="15.98"/>
    <n v="-4.1548000000000002E-3"/>
  </r>
  <r>
    <x v="9"/>
    <n v="18"/>
    <n v="4"/>
    <x v="0"/>
    <d v="2019-06-18T00:00:00"/>
    <s v="Avg of 4 NM Projects"/>
    <n v="6"/>
    <n v="1.9200000000000002"/>
    <n v="1.0786516853932586E-2"/>
    <n v="16.739999999999998"/>
    <n v="18.47"/>
    <n v="3.5462400000000005E-2"/>
  </r>
  <r>
    <x v="9"/>
    <n v="18"/>
    <n v="4"/>
    <x v="0"/>
    <d v="2019-06-18T00:00:00"/>
    <s v="Avg of 4 NM Projects"/>
    <n v="7"/>
    <n v="14.33"/>
    <n v="8.0505617977528088E-2"/>
    <n v="21.87"/>
    <n v="21.1"/>
    <n v="0.30236299999999999"/>
  </r>
  <r>
    <x v="9"/>
    <n v="18"/>
    <n v="4"/>
    <x v="1"/>
    <d v="2019-06-18T00:00:00"/>
    <s v="Avg of 4 NM Projects"/>
    <n v="8"/>
    <n v="37.25"/>
    <n v="0.20926966292134833"/>
    <n v="23.96"/>
    <n v="18.91"/>
    <n v="0.70439750000000001"/>
  </r>
  <r>
    <x v="9"/>
    <n v="18"/>
    <n v="4"/>
    <x v="1"/>
    <d v="2019-06-18T00:00:00"/>
    <s v="Avg of 4 NM Projects"/>
    <n v="9"/>
    <n v="60.29"/>
    <n v="0.33870786516853935"/>
    <n v="22.47"/>
    <n v="20.21"/>
    <n v="1.2184609"/>
  </r>
  <r>
    <x v="9"/>
    <n v="18"/>
    <n v="4"/>
    <x v="1"/>
    <d v="2019-06-18T00:00:00"/>
    <s v="Avg of 4 NM Projects"/>
    <n v="10"/>
    <n v="84.72999999999999"/>
    <n v="0.47601123595505612"/>
    <n v="23.96"/>
    <n v="29.42"/>
    <n v="2.4927565999999999"/>
  </r>
  <r>
    <x v="9"/>
    <n v="18"/>
    <n v="4"/>
    <x v="1"/>
    <d v="2019-06-18T00:00:00"/>
    <s v="Avg of 4 NM Projects"/>
    <n v="11"/>
    <n v="109.185"/>
    <n v="0.61339887640449442"/>
    <n v="22.44"/>
    <n v="26.2"/>
    <n v="2.8606469999999997"/>
  </r>
  <r>
    <x v="9"/>
    <n v="18"/>
    <n v="4"/>
    <x v="1"/>
    <d v="2019-06-18T00:00:00"/>
    <s v="Avg of 4 NM Projects"/>
    <n v="12"/>
    <n v="97.534999999999982"/>
    <n v="0.54794943820224706"/>
    <n v="25"/>
    <n v="26.88"/>
    <n v="2.6217407999999995"/>
  </r>
  <r>
    <x v="9"/>
    <n v="18"/>
    <n v="4"/>
    <x v="1"/>
    <d v="2019-06-18T00:00:00"/>
    <s v="Avg of 4 NM Projects"/>
    <n v="13"/>
    <n v="80.13"/>
    <n v="0.45016853932584266"/>
    <n v="25"/>
    <n v="27.66"/>
    <n v="2.2163957999999999"/>
  </r>
  <r>
    <x v="9"/>
    <n v="18"/>
    <n v="4"/>
    <x v="1"/>
    <d v="2019-06-18T00:00:00"/>
    <s v="Avg of 4 NM Projects"/>
    <n v="14"/>
    <n v="77.699999999999989"/>
    <n v="0.43651685393258421"/>
    <n v="24.97"/>
    <n v="29.46"/>
    <n v="2.2890419999999998"/>
  </r>
  <r>
    <x v="9"/>
    <n v="18"/>
    <n v="4"/>
    <x v="1"/>
    <d v="2019-06-18T00:00:00"/>
    <s v="Avg of 4 NM Projects"/>
    <n v="15"/>
    <n v="86.79"/>
    <n v="0.4875842696629214"/>
    <n v="24.86"/>
    <n v="33.01"/>
    <n v="2.8649378999999997"/>
  </r>
  <r>
    <x v="9"/>
    <n v="18"/>
    <n v="4"/>
    <x v="1"/>
    <d v="2019-06-18T00:00:00"/>
    <s v="Avg of 4 NM Projects"/>
    <n v="16"/>
    <n v="81.28"/>
    <n v="0.45662921348314606"/>
    <n v="23.13"/>
    <n v="24.79"/>
    <n v="2.0149311999999999"/>
  </r>
  <r>
    <x v="9"/>
    <n v="18"/>
    <n v="4"/>
    <x v="1"/>
    <d v="2019-06-18T00:00:00"/>
    <s v="Avg of 4 NM Projects"/>
    <n v="17"/>
    <n v="59.39"/>
    <n v="0.33365168539325846"/>
    <n v="23.56"/>
    <n v="25.32"/>
    <n v="1.5037547999999998"/>
  </r>
  <r>
    <x v="9"/>
    <n v="18"/>
    <n v="4"/>
    <x v="1"/>
    <d v="2019-06-18T00:00:00"/>
    <s v="Avg of 4 NM Projects"/>
    <n v="18"/>
    <n v="36.094999999999999"/>
    <n v="0.20278089887640449"/>
    <n v="26.02"/>
    <n v="24.3"/>
    <n v="0.87710850000000007"/>
  </r>
  <r>
    <x v="9"/>
    <n v="18"/>
    <n v="4"/>
    <x v="1"/>
    <d v="2019-06-18T00:00:00"/>
    <s v="Avg of 4 NM Projects"/>
    <n v="19"/>
    <n v="16.899999999999999"/>
    <n v="9.4943820224719089E-2"/>
    <n v="23.97"/>
    <n v="28.23"/>
    <n v="0.47708699999999998"/>
  </r>
  <r>
    <x v="9"/>
    <n v="18"/>
    <n v="4"/>
    <x v="1"/>
    <d v="2019-06-18T00:00:00"/>
    <s v="Avg of 4 NM Projects"/>
    <n v="20"/>
    <n v="5.4999999999999991"/>
    <n v="3.0898876404494378E-2"/>
    <n v="22.91"/>
    <n v="21.26"/>
    <n v="0.11692999999999999"/>
  </r>
  <r>
    <x v="9"/>
    <n v="18"/>
    <n v="4"/>
    <x v="1"/>
    <d v="2019-06-18T00:00:00"/>
    <s v="Avg of 4 NM Projects"/>
    <n v="21"/>
    <n v="0.13"/>
    <n v="7.3033707865168538E-4"/>
    <n v="25.7"/>
    <n v="24.39"/>
    <n v="3.1707000000000003E-3"/>
  </r>
  <r>
    <x v="9"/>
    <n v="18"/>
    <n v="4"/>
    <x v="1"/>
    <d v="2019-06-18T00:00:00"/>
    <s v="Avg of 4 NM Projects"/>
    <n v="22"/>
    <n v="-0.13"/>
    <n v="-7.3033707865168538E-4"/>
    <n v="23.31"/>
    <n v="26.5"/>
    <n v="-3.4450000000000001E-3"/>
  </r>
  <r>
    <x v="9"/>
    <n v="18"/>
    <n v="4"/>
    <x v="1"/>
    <d v="2019-06-18T00:00:00"/>
    <s v="Avg of 4 NM Projects"/>
    <n v="23"/>
    <n v="0"/>
    <n v="0"/>
    <n v="21.51"/>
    <n v="18.05"/>
    <n v="0"/>
  </r>
  <r>
    <x v="9"/>
    <n v="18"/>
    <n v="4"/>
    <x v="0"/>
    <d v="2019-06-18T00:00:00"/>
    <s v="Avg of 4 NM Projects"/>
    <n v="24"/>
    <n v="-0.13"/>
    <n v="-7.3033707865168538E-4"/>
    <n v="20.16"/>
    <n v="20.350000000000001"/>
    <n v="-2.6455000000000003E-3"/>
  </r>
  <r>
    <x v="9"/>
    <n v="19"/>
    <n v="5"/>
    <x v="0"/>
    <d v="2019-06-19T00:00:00"/>
    <s v="Avg of 4 NM Projects"/>
    <n v="1"/>
    <n v="0"/>
    <n v="0"/>
    <n v="18.16"/>
    <n v="17.96"/>
    <n v="0"/>
  </r>
  <r>
    <x v="9"/>
    <n v="19"/>
    <n v="5"/>
    <x v="0"/>
    <d v="2019-06-19T00:00:00"/>
    <s v="Avg of 4 NM Projects"/>
    <n v="2"/>
    <n v="-0.13"/>
    <n v="-7.3033707865168538E-4"/>
    <n v="17.02"/>
    <n v="16.690000000000001"/>
    <n v="-2.1697000000000001E-3"/>
  </r>
  <r>
    <x v="9"/>
    <n v="19"/>
    <n v="5"/>
    <x v="0"/>
    <d v="2019-06-19T00:00:00"/>
    <s v="Avg of 4 NM Projects"/>
    <n v="3"/>
    <n v="0"/>
    <n v="0"/>
    <n v="15.74"/>
    <n v="16.350000000000001"/>
    <n v="0"/>
  </r>
  <r>
    <x v="9"/>
    <n v="19"/>
    <n v="5"/>
    <x v="0"/>
    <d v="2019-06-19T00:00:00"/>
    <s v="Avg of 4 NM Projects"/>
    <n v="4"/>
    <n v="0"/>
    <n v="0"/>
    <n v="13.89"/>
    <n v="15.88"/>
    <n v="0"/>
  </r>
  <r>
    <x v="9"/>
    <n v="19"/>
    <n v="5"/>
    <x v="0"/>
    <d v="2019-06-19T00:00:00"/>
    <s v="Avg of 4 NM Projects"/>
    <n v="5"/>
    <n v="-0.26"/>
    <n v="-1.4606741573033708E-3"/>
    <n v="15.08"/>
    <n v="16.09"/>
    <n v="-4.1833999999999994E-3"/>
  </r>
  <r>
    <x v="9"/>
    <n v="19"/>
    <n v="5"/>
    <x v="0"/>
    <d v="2019-06-19T00:00:00"/>
    <s v="Avg of 4 NM Projects"/>
    <n v="6"/>
    <n v="1.0249999999999999"/>
    <n v="5.7584269662921345E-3"/>
    <n v="16.93"/>
    <n v="16.41"/>
    <n v="1.6820249999999998E-2"/>
  </r>
  <r>
    <x v="9"/>
    <n v="19"/>
    <n v="5"/>
    <x v="0"/>
    <d v="2019-06-19T00:00:00"/>
    <s v="Avg of 4 NM Projects"/>
    <n v="7"/>
    <n v="10.629999999999999"/>
    <n v="5.9719101123595499E-2"/>
    <n v="22.42"/>
    <n v="17.04"/>
    <n v="0.18113519999999997"/>
  </r>
  <r>
    <x v="9"/>
    <n v="19"/>
    <n v="5"/>
    <x v="1"/>
    <d v="2019-06-19T00:00:00"/>
    <s v="Avg of 4 NM Projects"/>
    <n v="8"/>
    <n v="35.08"/>
    <n v="0.19707865168539324"/>
    <n v="22.75"/>
    <n v="18.690000000000001"/>
    <n v="0.65564520000000004"/>
  </r>
  <r>
    <x v="9"/>
    <n v="19"/>
    <n v="5"/>
    <x v="1"/>
    <d v="2019-06-19T00:00:00"/>
    <s v="Avg of 4 NM Projects"/>
    <n v="9"/>
    <n v="56.699999999999996"/>
    <n v="0.31853932584269662"/>
    <n v="22.95"/>
    <n v="19.940000000000001"/>
    <n v="1.130598"/>
  </r>
  <r>
    <x v="9"/>
    <n v="19"/>
    <n v="5"/>
    <x v="1"/>
    <d v="2019-06-19T00:00:00"/>
    <s v="Avg of 4 NM Projects"/>
    <n v="10"/>
    <n v="80.385000000000005"/>
    <n v="0.45160112359550564"/>
    <n v="22.64"/>
    <n v="26.9"/>
    <n v="2.1623565"/>
  </r>
  <r>
    <x v="9"/>
    <n v="19"/>
    <n v="5"/>
    <x v="1"/>
    <d v="2019-06-19T00:00:00"/>
    <s v="Avg of 4 NM Projects"/>
    <n v="11"/>
    <n v="91.135000000000005"/>
    <n v="0.51199438202247194"/>
    <n v="23.24"/>
    <n v="36.9"/>
    <n v="3.3628814999999999"/>
  </r>
  <r>
    <x v="9"/>
    <n v="19"/>
    <n v="5"/>
    <x v="1"/>
    <d v="2019-06-19T00:00:00"/>
    <s v="Avg of 4 NM Projects"/>
    <n v="12"/>
    <n v="91.134999999999991"/>
    <n v="0.51199438202247183"/>
    <n v="23.14"/>
    <n v="32.799999999999997"/>
    <n v="2.9892279999999998"/>
  </r>
  <r>
    <x v="9"/>
    <n v="19"/>
    <n v="5"/>
    <x v="1"/>
    <d v="2019-06-19T00:00:00"/>
    <s v="Avg of 4 NM Projects"/>
    <n v="13"/>
    <n v="128.25"/>
    <n v="0.7205056179775281"/>
    <n v="22.7"/>
    <n v="25.59"/>
    <n v="3.2819175"/>
  </r>
  <r>
    <x v="9"/>
    <n v="19"/>
    <n v="5"/>
    <x v="1"/>
    <d v="2019-06-19T00:00:00"/>
    <s v="Avg of 4 NM Projects"/>
    <n v="14"/>
    <n v="101.36999999999999"/>
    <n v="0.56949438202247182"/>
    <n v="23.2"/>
    <n v="28.32"/>
    <n v="2.8707983999999995"/>
  </r>
  <r>
    <x v="9"/>
    <n v="19"/>
    <n v="5"/>
    <x v="1"/>
    <d v="2019-06-19T00:00:00"/>
    <s v="Avg of 4 NM Projects"/>
    <n v="15"/>
    <n v="104.44"/>
    <n v="0.58674157303370789"/>
    <n v="25.5"/>
    <n v="40.549999999999997"/>
    <n v="4.2350419999999991"/>
  </r>
  <r>
    <x v="9"/>
    <n v="19"/>
    <n v="5"/>
    <x v="1"/>
    <d v="2019-06-19T00:00:00"/>
    <s v="Avg of 4 NM Projects"/>
    <n v="16"/>
    <n v="83.585000000000008"/>
    <n v="0.46957865168539331"/>
    <n v="27.42"/>
    <n v="49.61"/>
    <n v="4.1466518500000005"/>
  </r>
  <r>
    <x v="9"/>
    <n v="19"/>
    <n v="5"/>
    <x v="1"/>
    <d v="2019-06-19T00:00:00"/>
    <s v="Avg of 4 NM Projects"/>
    <n v="17"/>
    <n v="80.13"/>
    <n v="0.45016853932584266"/>
    <n v="29.59"/>
    <n v="61.99"/>
    <n v="4.9672587000000004"/>
  </r>
  <r>
    <x v="9"/>
    <n v="19"/>
    <n v="5"/>
    <x v="1"/>
    <d v="2019-06-19T00:00:00"/>
    <s v="Avg of 4 NM Projects"/>
    <n v="18"/>
    <n v="60.28"/>
    <n v="0.33865168539325841"/>
    <n v="27.51"/>
    <n v="45.86"/>
    <n v="2.7644408"/>
  </r>
  <r>
    <x v="9"/>
    <n v="19"/>
    <n v="5"/>
    <x v="1"/>
    <d v="2019-06-19T00:00:00"/>
    <s v="Avg of 4 NM Projects"/>
    <n v="19"/>
    <n v="32.130000000000003"/>
    <n v="0.18050561797752809"/>
    <n v="26.1"/>
    <n v="40.369999999999997"/>
    <n v="1.2970880999999999"/>
  </r>
  <r>
    <x v="9"/>
    <n v="19"/>
    <n v="5"/>
    <x v="1"/>
    <d v="2019-06-19T00:00:00"/>
    <s v="Avg of 4 NM Projects"/>
    <n v="20"/>
    <n v="7.4150000000000009"/>
    <n v="4.1657303370786519E-2"/>
    <n v="27.14"/>
    <n v="45.4"/>
    <n v="0.33664100000000002"/>
  </r>
  <r>
    <x v="9"/>
    <n v="19"/>
    <n v="5"/>
    <x v="1"/>
    <d v="2019-06-19T00:00:00"/>
    <s v="Avg of 4 NM Projects"/>
    <n v="21"/>
    <n v="0.26"/>
    <n v="1.4606741573033708E-3"/>
    <n v="25.29"/>
    <n v="47.2"/>
    <n v="1.2272000000000002E-2"/>
  </r>
  <r>
    <x v="9"/>
    <n v="19"/>
    <n v="5"/>
    <x v="1"/>
    <d v="2019-06-19T00:00:00"/>
    <s v="Avg of 4 NM Projects"/>
    <n v="22"/>
    <n v="-0.13"/>
    <n v="-7.3033707865168538E-4"/>
    <n v="22.96"/>
    <n v="33.880000000000003"/>
    <n v="-4.404400000000001E-3"/>
  </r>
  <r>
    <x v="9"/>
    <n v="19"/>
    <n v="5"/>
    <x v="1"/>
    <d v="2019-06-19T00:00:00"/>
    <s v="Avg of 4 NM Projects"/>
    <n v="23"/>
    <n v="0"/>
    <n v="0"/>
    <n v="20.010000000000002"/>
    <n v="18.61"/>
    <n v="0"/>
  </r>
  <r>
    <x v="9"/>
    <n v="19"/>
    <n v="5"/>
    <x v="0"/>
    <d v="2019-06-19T00:00:00"/>
    <s v="Avg of 4 NM Projects"/>
    <n v="24"/>
    <n v="0"/>
    <n v="0"/>
    <n v="19.829999999999998"/>
    <n v="26.52"/>
    <n v="0"/>
  </r>
  <r>
    <x v="9"/>
    <n v="20"/>
    <n v="6"/>
    <x v="0"/>
    <d v="2019-06-20T00:00:00"/>
    <s v="Avg of 4 NM Projects"/>
    <n v="1"/>
    <n v="-0.13"/>
    <n v="-7.3033707865168538E-4"/>
    <n v="18.34"/>
    <n v="19.89"/>
    <n v="-2.5857000000000002E-3"/>
  </r>
  <r>
    <x v="9"/>
    <n v="20"/>
    <n v="6"/>
    <x v="0"/>
    <d v="2019-06-20T00:00:00"/>
    <s v="Avg of 4 NM Projects"/>
    <n v="2"/>
    <n v="-0.13"/>
    <n v="-7.3033707865168538E-4"/>
    <n v="17.7"/>
    <n v="18.13"/>
    <n v="-2.3568999999999999E-3"/>
  </r>
  <r>
    <x v="9"/>
    <n v="20"/>
    <n v="6"/>
    <x v="0"/>
    <d v="2019-06-20T00:00:00"/>
    <s v="Avg of 4 NM Projects"/>
    <n v="3"/>
    <n v="-0.13"/>
    <n v="-7.3033707865168538E-4"/>
    <n v="15.96"/>
    <n v="18.399999999999999"/>
    <n v="-2.392E-3"/>
  </r>
  <r>
    <x v="9"/>
    <n v="20"/>
    <n v="6"/>
    <x v="0"/>
    <d v="2019-06-20T00:00:00"/>
    <s v="Avg of 4 NM Projects"/>
    <n v="4"/>
    <n v="0"/>
    <n v="0"/>
    <n v="15.98"/>
    <n v="18.899999999999999"/>
    <n v="0"/>
  </r>
  <r>
    <x v="9"/>
    <n v="20"/>
    <n v="6"/>
    <x v="0"/>
    <d v="2019-06-20T00:00:00"/>
    <s v="Avg of 4 NM Projects"/>
    <n v="5"/>
    <n v="-0.13"/>
    <n v="-7.3033707865168538E-4"/>
    <n v="16.579999999999998"/>
    <n v="18.25"/>
    <n v="-2.3725E-3"/>
  </r>
  <r>
    <x v="9"/>
    <n v="20"/>
    <n v="6"/>
    <x v="0"/>
    <d v="2019-06-20T00:00:00"/>
    <s v="Avg of 4 NM Projects"/>
    <n v="6"/>
    <n v="1.1499999999999999"/>
    <n v="6.4606741573033704E-3"/>
    <n v="17.25"/>
    <n v="18.79"/>
    <n v="2.1608499999999996E-2"/>
  </r>
  <r>
    <x v="9"/>
    <n v="20"/>
    <n v="6"/>
    <x v="0"/>
    <d v="2019-06-20T00:00:00"/>
    <s v="Avg of 4 NM Projects"/>
    <n v="7"/>
    <n v="11.145"/>
    <n v="6.2612359550561797E-2"/>
    <n v="20.29"/>
    <n v="20.47"/>
    <n v="0.22813814999999996"/>
  </r>
  <r>
    <x v="9"/>
    <n v="20"/>
    <n v="6"/>
    <x v="1"/>
    <d v="2019-06-20T00:00:00"/>
    <s v="Avg of 4 NM Projects"/>
    <n v="8"/>
    <n v="36.089999999999996"/>
    <n v="0.20275280898876402"/>
    <n v="25.64"/>
    <n v="35.799999999999997"/>
    <n v="1.2920219999999998"/>
  </r>
  <r>
    <x v="9"/>
    <n v="20"/>
    <n v="6"/>
    <x v="1"/>
    <d v="2019-06-20T00:00:00"/>
    <s v="Avg of 4 NM Projects"/>
    <n v="9"/>
    <n v="58.755000000000003"/>
    <n v="0.33008426966292137"/>
    <n v="25.82"/>
    <n v="39.31"/>
    <n v="2.30965905"/>
  </r>
  <r>
    <x v="9"/>
    <n v="20"/>
    <n v="6"/>
    <x v="1"/>
    <d v="2019-06-20T00:00:00"/>
    <s v="Avg of 4 NM Projects"/>
    <n v="10"/>
    <n v="69.885000000000005"/>
    <n v="0.39261235955056184"/>
    <n v="24.23"/>
    <n v="35.99"/>
    <n v="2.5151611500000004"/>
  </r>
  <r>
    <x v="9"/>
    <n v="20"/>
    <n v="6"/>
    <x v="1"/>
    <d v="2019-06-20T00:00:00"/>
    <s v="Avg of 4 NM Projects"/>
    <n v="11"/>
    <n v="72.319999999999993"/>
    <n v="0.40629213483146065"/>
    <n v="27.41"/>
    <n v="29.3"/>
    <n v="2.1189759999999995"/>
  </r>
  <r>
    <x v="9"/>
    <n v="20"/>
    <n v="6"/>
    <x v="1"/>
    <d v="2019-06-20T00:00:00"/>
    <s v="Avg of 4 NM Projects"/>
    <n v="12"/>
    <n v="78.464999999999989"/>
    <n v="0.44081460674157297"/>
    <n v="29.5"/>
    <n v="35.03"/>
    <n v="2.7486289499999996"/>
  </r>
  <r>
    <x v="9"/>
    <n v="20"/>
    <n v="6"/>
    <x v="1"/>
    <d v="2019-06-20T00:00:00"/>
    <s v="Avg of 4 NM Projects"/>
    <n v="13"/>
    <n v="83.335000000000008"/>
    <n v="0.46817415730337081"/>
    <n v="28.57"/>
    <n v="36.619999999999997"/>
    <n v="3.0517276999999998"/>
  </r>
  <r>
    <x v="9"/>
    <n v="20"/>
    <n v="6"/>
    <x v="1"/>
    <d v="2019-06-20T00:00:00"/>
    <s v="Avg of 4 NM Projects"/>
    <n v="14"/>
    <n v="72.954999999999998"/>
    <n v="0.40985955056179774"/>
    <n v="29.72"/>
    <n v="26.85"/>
    <n v="1.9588417499999999"/>
  </r>
  <r>
    <x v="9"/>
    <n v="20"/>
    <n v="6"/>
    <x v="1"/>
    <d v="2019-06-20T00:00:00"/>
    <s v="Avg of 4 NM Projects"/>
    <n v="15"/>
    <n v="67.45"/>
    <n v="0.37893258426966292"/>
    <n v="29.68"/>
    <n v="25.35"/>
    <n v="1.7098575"/>
  </r>
  <r>
    <x v="9"/>
    <n v="20"/>
    <n v="6"/>
    <x v="1"/>
    <d v="2019-06-20T00:00:00"/>
    <s v="Avg of 4 NM Projects"/>
    <n v="16"/>
    <n v="67.33"/>
    <n v="0.37825842696629214"/>
    <n v="29.6"/>
    <n v="33.94"/>
    <n v="2.2851801999999997"/>
  </r>
  <r>
    <x v="9"/>
    <n v="20"/>
    <n v="6"/>
    <x v="1"/>
    <d v="2019-06-20T00:00:00"/>
    <s v="Avg of 4 NM Projects"/>
    <n v="17"/>
    <n v="58.11"/>
    <n v="0.32646067415730334"/>
    <n v="27.59"/>
    <n v="36.83"/>
    <n v="2.1401913000000001"/>
  </r>
  <r>
    <x v="9"/>
    <n v="20"/>
    <n v="6"/>
    <x v="1"/>
    <d v="2019-06-20T00:00:00"/>
    <s v="Avg of 4 NM Projects"/>
    <n v="18"/>
    <n v="47.744999999999997"/>
    <n v="0.26823033707865168"/>
    <n v="27.62"/>
    <n v="51.46"/>
    <n v="2.4569576999999998"/>
  </r>
  <r>
    <x v="9"/>
    <n v="20"/>
    <n v="6"/>
    <x v="1"/>
    <d v="2019-06-20T00:00:00"/>
    <s v="Avg of 4 NM Projects"/>
    <n v="19"/>
    <n v="28.414999999999999"/>
    <n v="0.15963483146067414"/>
    <n v="27.58"/>
    <n v="35.549999999999997"/>
    <n v="1.0101532499999999"/>
  </r>
  <r>
    <x v="9"/>
    <n v="20"/>
    <n v="6"/>
    <x v="1"/>
    <d v="2019-06-20T00:00:00"/>
    <s v="Avg of 4 NM Projects"/>
    <n v="20"/>
    <n v="8.3199999999999985"/>
    <n v="4.6741573033707857E-2"/>
    <n v="25.8"/>
    <n v="38.92"/>
    <n v="0.3238144"/>
  </r>
  <r>
    <x v="9"/>
    <n v="20"/>
    <n v="6"/>
    <x v="1"/>
    <d v="2019-06-20T00:00:00"/>
    <s v="Avg of 4 NM Projects"/>
    <n v="21"/>
    <n v="0.26"/>
    <n v="1.4606741573033708E-3"/>
    <n v="26.4"/>
    <n v="25.84"/>
    <n v="6.7184000000000002E-3"/>
  </r>
  <r>
    <x v="9"/>
    <n v="20"/>
    <n v="6"/>
    <x v="1"/>
    <d v="2019-06-20T00:00:00"/>
    <s v="Avg of 4 NM Projects"/>
    <n v="22"/>
    <n v="0"/>
    <n v="0"/>
    <n v="24.9"/>
    <n v="24.04"/>
    <n v="0"/>
  </r>
  <r>
    <x v="9"/>
    <n v="20"/>
    <n v="6"/>
    <x v="1"/>
    <d v="2019-06-20T00:00:00"/>
    <s v="Avg of 4 NM Projects"/>
    <n v="23"/>
    <n v="-0.13"/>
    <n v="-7.3033707865168538E-4"/>
    <n v="22.62"/>
    <n v="32.24"/>
    <n v="-4.1912E-3"/>
  </r>
  <r>
    <x v="9"/>
    <n v="20"/>
    <n v="6"/>
    <x v="0"/>
    <d v="2019-06-20T00:00:00"/>
    <s v="Avg of 4 NM Projects"/>
    <n v="24"/>
    <n v="-0.26"/>
    <n v="-1.4606741573033708E-3"/>
    <n v="21.5"/>
    <n v="49.61"/>
    <n v="-1.28986E-2"/>
  </r>
  <r>
    <x v="9"/>
    <n v="21"/>
    <n v="7"/>
    <x v="0"/>
    <d v="2019-06-21T00:00:00"/>
    <s v="Avg of 4 NM Projects"/>
    <n v="1"/>
    <n v="0"/>
    <n v="0"/>
    <n v="24.12"/>
    <n v="22.54"/>
    <n v="0"/>
  </r>
  <r>
    <x v="9"/>
    <n v="21"/>
    <n v="7"/>
    <x v="0"/>
    <d v="2019-06-21T00:00:00"/>
    <s v="Avg of 4 NM Projects"/>
    <n v="2"/>
    <n v="-0.26"/>
    <n v="-1.4606741573033708E-3"/>
    <n v="20.079999999999998"/>
    <n v="20.09"/>
    <n v="-5.2233999999999996E-3"/>
  </r>
  <r>
    <x v="9"/>
    <n v="21"/>
    <n v="7"/>
    <x v="0"/>
    <d v="2019-06-21T00:00:00"/>
    <s v="Avg of 4 NM Projects"/>
    <n v="3"/>
    <n v="0"/>
    <n v="0"/>
    <n v="19.87"/>
    <n v="19.47"/>
    <n v="0"/>
  </r>
  <r>
    <x v="9"/>
    <n v="21"/>
    <n v="7"/>
    <x v="0"/>
    <d v="2019-06-21T00:00:00"/>
    <s v="Avg of 4 NM Projects"/>
    <n v="4"/>
    <n v="-0.13"/>
    <n v="-7.3033707865168538E-4"/>
    <n v="19.53"/>
    <n v="19.78"/>
    <n v="-2.5714000000000002E-3"/>
  </r>
  <r>
    <x v="9"/>
    <n v="21"/>
    <n v="7"/>
    <x v="0"/>
    <d v="2019-06-21T00:00:00"/>
    <s v="Avg of 4 NM Projects"/>
    <n v="5"/>
    <n v="-0.13"/>
    <n v="-7.3033707865168538E-4"/>
    <n v="19.75"/>
    <n v="19.48"/>
    <n v="-2.5324000000000002E-3"/>
  </r>
  <r>
    <x v="9"/>
    <n v="21"/>
    <n v="7"/>
    <x v="0"/>
    <d v="2019-06-21T00:00:00"/>
    <s v="Avg of 4 NM Projects"/>
    <n v="6"/>
    <n v="0.51500000000000001"/>
    <n v="2.8932584269662923E-3"/>
    <n v="19.829999999999998"/>
    <n v="18.38"/>
    <n v="9.4657000000000005E-3"/>
  </r>
  <r>
    <x v="9"/>
    <n v="21"/>
    <n v="7"/>
    <x v="0"/>
    <d v="2019-06-21T00:00:00"/>
    <s v="Avg of 4 NM Projects"/>
    <n v="7"/>
    <n v="11.899999999999999"/>
    <n v="6.6853932584269651E-2"/>
    <n v="23.98"/>
    <n v="18.059999999999999"/>
    <n v="0.21491399999999997"/>
  </r>
  <r>
    <x v="9"/>
    <n v="21"/>
    <n v="7"/>
    <x v="0"/>
    <d v="2019-06-21T00:00:00"/>
    <s v="Avg of 4 NM Projects"/>
    <n v="8"/>
    <n v="40.58"/>
    <n v="0.22797752808988764"/>
    <n v="24.66"/>
    <n v="16.63"/>
    <n v="0.67484539999999993"/>
  </r>
  <r>
    <x v="9"/>
    <n v="21"/>
    <n v="7"/>
    <x v="0"/>
    <d v="2019-06-21T00:00:00"/>
    <s v="Avg of 4 NM Projects"/>
    <n v="9"/>
    <n v="70.66"/>
    <n v="0.39696629213483142"/>
    <n v="25.72"/>
    <n v="18.61"/>
    <n v="1.3149825999999998"/>
  </r>
  <r>
    <x v="9"/>
    <n v="21"/>
    <n v="7"/>
    <x v="0"/>
    <d v="2019-06-21T00:00:00"/>
    <s v="Avg of 4 NM Projects"/>
    <n v="10"/>
    <n v="81.914999999999992"/>
    <n v="0.46019662921348309"/>
    <n v="26.75"/>
    <n v="20.07"/>
    <n v="1.6440340499999997"/>
  </r>
  <r>
    <x v="9"/>
    <n v="21"/>
    <n v="7"/>
    <x v="0"/>
    <d v="2019-06-21T00:00:00"/>
    <s v="Avg of 4 NM Projects"/>
    <n v="11"/>
    <n v="113.79499999999999"/>
    <n v="0.63929775280898871"/>
    <n v="26.9"/>
    <n v="20.12"/>
    <n v="2.2895553999999998"/>
  </r>
  <r>
    <x v="9"/>
    <n v="21"/>
    <n v="7"/>
    <x v="0"/>
    <d v="2019-06-21T00:00:00"/>
    <s v="Avg of 4 NM Projects"/>
    <n v="12"/>
    <n v="124.03500000000001"/>
    <n v="0.69682584269662928"/>
    <n v="24.9"/>
    <n v="17.93"/>
    <n v="2.2239475500000001"/>
  </r>
  <r>
    <x v="9"/>
    <n v="21"/>
    <n v="7"/>
    <x v="0"/>
    <d v="2019-06-21T00:00:00"/>
    <s v="Avg of 4 NM Projects"/>
    <n v="13"/>
    <n v="141.05500000000001"/>
    <n v="0.79244382022471915"/>
    <n v="22.62"/>
    <n v="17.46"/>
    <n v="2.4628203000000002"/>
  </r>
  <r>
    <x v="9"/>
    <n v="21"/>
    <n v="7"/>
    <x v="0"/>
    <d v="2019-06-21T00:00:00"/>
    <s v="Avg of 4 NM Projects"/>
    <n v="14"/>
    <n v="137.97499999999999"/>
    <n v="0.77514044943820226"/>
    <n v="24.27"/>
    <n v="17.05"/>
    <n v="2.3524737500000001"/>
  </r>
  <r>
    <x v="9"/>
    <n v="21"/>
    <n v="7"/>
    <x v="0"/>
    <d v="2019-06-21T00:00:00"/>
    <s v="Avg of 4 NM Projects"/>
    <n v="15"/>
    <n v="126.97"/>
    <n v="0.71331460674157299"/>
    <n v="24.21"/>
    <n v="17.22"/>
    <n v="2.1864233999999998"/>
  </r>
  <r>
    <x v="9"/>
    <n v="21"/>
    <n v="7"/>
    <x v="0"/>
    <d v="2019-06-21T00:00:00"/>
    <s v="Avg of 4 NM Projects"/>
    <n v="16"/>
    <n v="101.375"/>
    <n v="0.5695224719101124"/>
    <n v="23.02"/>
    <n v="17.940000000000001"/>
    <n v="1.8186675000000001"/>
  </r>
  <r>
    <x v="9"/>
    <n v="21"/>
    <n v="7"/>
    <x v="0"/>
    <d v="2019-06-21T00:00:00"/>
    <s v="Avg of 4 NM Projects"/>
    <n v="17"/>
    <n v="86.264999999999986"/>
    <n v="0.4846348314606741"/>
    <n v="26.47"/>
    <n v="19.100000000000001"/>
    <n v="1.6476614999999999"/>
  </r>
  <r>
    <x v="9"/>
    <n v="21"/>
    <n v="7"/>
    <x v="0"/>
    <d v="2019-06-21T00:00:00"/>
    <s v="Avg of 4 NM Projects"/>
    <n v="18"/>
    <n v="61.82"/>
    <n v="0.34730337078651685"/>
    <n v="26.45"/>
    <n v="17.91"/>
    <n v="1.1071962000000002"/>
  </r>
  <r>
    <x v="9"/>
    <n v="21"/>
    <n v="7"/>
    <x v="0"/>
    <d v="2019-06-21T00:00:00"/>
    <s v="Avg of 4 NM Projects"/>
    <n v="19"/>
    <n v="32.25"/>
    <n v="0.18117977528089887"/>
    <n v="23.74"/>
    <n v="17.52"/>
    <n v="0.56501999999999997"/>
  </r>
  <r>
    <x v="9"/>
    <n v="21"/>
    <n v="7"/>
    <x v="0"/>
    <d v="2019-06-21T00:00:00"/>
    <s v="Avg of 4 NM Projects"/>
    <n v="20"/>
    <n v="7.55"/>
    <n v="4.2415730337078648E-2"/>
    <n v="23.08"/>
    <n v="18.68"/>
    <n v="0.14103399999999999"/>
  </r>
  <r>
    <x v="9"/>
    <n v="21"/>
    <n v="7"/>
    <x v="0"/>
    <d v="2019-06-21T00:00:00"/>
    <s v="Avg of 4 NM Projects"/>
    <n v="21"/>
    <n v="0.125"/>
    <n v="7.0224719101123594E-4"/>
    <n v="23.94"/>
    <n v="17.420000000000002"/>
    <n v="2.1775000000000002E-3"/>
  </r>
  <r>
    <x v="9"/>
    <n v="21"/>
    <n v="7"/>
    <x v="0"/>
    <d v="2019-06-21T00:00:00"/>
    <s v="Avg of 4 NM Projects"/>
    <n v="22"/>
    <n v="0"/>
    <n v="0"/>
    <n v="21.36"/>
    <n v="16.68"/>
    <n v="0"/>
  </r>
  <r>
    <x v="9"/>
    <n v="21"/>
    <n v="7"/>
    <x v="0"/>
    <d v="2019-06-21T00:00:00"/>
    <s v="Avg of 4 NM Projects"/>
    <n v="23"/>
    <n v="-0.26"/>
    <n v="-1.4606741573033708E-3"/>
    <n v="21.19"/>
    <n v="17.5"/>
    <n v="-4.5500000000000002E-3"/>
  </r>
  <r>
    <x v="9"/>
    <n v="21"/>
    <n v="7"/>
    <x v="0"/>
    <d v="2019-06-21T00:00:00"/>
    <s v="Avg of 4 NM Projects"/>
    <n v="24"/>
    <n v="0"/>
    <n v="0"/>
    <n v="19.47"/>
    <n v="14.83"/>
    <n v="0"/>
  </r>
  <r>
    <x v="9"/>
    <n v="22"/>
    <n v="1"/>
    <x v="0"/>
    <d v="2019-06-22T00:00:00"/>
    <s v="Avg of 4 NM Projects"/>
    <n v="1"/>
    <n v="0"/>
    <n v="0"/>
    <n v="19.23"/>
    <n v="8.15"/>
    <n v="0"/>
  </r>
  <r>
    <x v="9"/>
    <n v="22"/>
    <n v="1"/>
    <x v="0"/>
    <d v="2019-06-22T00:00:00"/>
    <s v="Avg of 4 NM Projects"/>
    <n v="2"/>
    <n v="-0.26"/>
    <n v="-1.4606741573033708E-3"/>
    <n v="17.5"/>
    <n v="12.59"/>
    <n v="-3.2734000000000001E-3"/>
  </r>
  <r>
    <x v="9"/>
    <n v="22"/>
    <n v="1"/>
    <x v="0"/>
    <d v="2019-06-22T00:00:00"/>
    <s v="Avg of 4 NM Projects"/>
    <n v="3"/>
    <n v="-0.13"/>
    <n v="-7.3033707865168538E-4"/>
    <n v="16.5"/>
    <n v="12.25"/>
    <n v="-1.5924999999999999E-3"/>
  </r>
  <r>
    <x v="9"/>
    <n v="22"/>
    <n v="1"/>
    <x v="0"/>
    <d v="2019-06-22T00:00:00"/>
    <s v="Avg of 4 NM Projects"/>
    <n v="4"/>
    <n v="-0.13"/>
    <n v="-7.3033707865168538E-4"/>
    <n v="15.37"/>
    <n v="13.63"/>
    <n v="-1.7719000000000003E-3"/>
  </r>
  <r>
    <x v="9"/>
    <n v="22"/>
    <n v="1"/>
    <x v="0"/>
    <d v="2019-06-22T00:00:00"/>
    <s v="Avg of 4 NM Projects"/>
    <n v="5"/>
    <n v="0"/>
    <n v="0"/>
    <n v="14.59"/>
    <n v="13.91"/>
    <n v="0"/>
  </r>
  <r>
    <x v="9"/>
    <n v="22"/>
    <n v="1"/>
    <x v="0"/>
    <d v="2019-06-22T00:00:00"/>
    <s v="Avg of 4 NM Projects"/>
    <n v="6"/>
    <n v="1.0249999999999999"/>
    <n v="5.7584269662921345E-3"/>
    <n v="15.64"/>
    <n v="9.57"/>
    <n v="9.8092499999999985E-3"/>
  </r>
  <r>
    <x v="9"/>
    <n v="22"/>
    <n v="1"/>
    <x v="0"/>
    <d v="2019-06-22T00:00:00"/>
    <s v="Avg of 4 NM Projects"/>
    <n v="7"/>
    <n v="15.105"/>
    <n v="8.4859550561797753E-2"/>
    <n v="12.47"/>
    <n v="8.09"/>
    <n v="0.12219945"/>
  </r>
  <r>
    <x v="9"/>
    <n v="22"/>
    <n v="1"/>
    <x v="0"/>
    <d v="2019-06-22T00:00:00"/>
    <s v="Avg of 4 NM Projects"/>
    <n v="8"/>
    <n v="51.199999999999996"/>
    <n v="0.28764044943820222"/>
    <n v="13.92"/>
    <n v="8.85"/>
    <n v="0.45311999999999997"/>
  </r>
  <r>
    <x v="9"/>
    <n v="22"/>
    <n v="1"/>
    <x v="0"/>
    <d v="2019-06-22T00:00:00"/>
    <s v="Avg of 4 NM Projects"/>
    <n v="9"/>
    <n v="101.11500000000001"/>
    <n v="0.56806179775280907"/>
    <n v="15.21"/>
    <n v="14.57"/>
    <n v="1.4732455500000001"/>
  </r>
  <r>
    <x v="9"/>
    <n v="22"/>
    <n v="1"/>
    <x v="0"/>
    <d v="2019-06-22T00:00:00"/>
    <s v="Avg of 4 NM Projects"/>
    <n v="10"/>
    <n v="121.22"/>
    <n v="0.68101123595505619"/>
    <n v="16.059999999999999"/>
    <n v="14.27"/>
    <n v="1.7298093999999999"/>
  </r>
  <r>
    <x v="9"/>
    <n v="22"/>
    <n v="1"/>
    <x v="0"/>
    <d v="2019-06-22T00:00:00"/>
    <s v="Avg of 4 NM Projects"/>
    <n v="11"/>
    <n v="143.1"/>
    <n v="0.80393258426966285"/>
    <n v="17.45"/>
    <n v="12.49"/>
    <n v="1.7873189999999999"/>
  </r>
  <r>
    <x v="9"/>
    <n v="22"/>
    <n v="1"/>
    <x v="0"/>
    <d v="2019-06-22T00:00:00"/>
    <s v="Avg of 4 NM Projects"/>
    <n v="12"/>
    <n v="149.505"/>
    <n v="0.83991573033707867"/>
    <n v="17.77"/>
    <n v="13.42"/>
    <n v="2.0063570999999998"/>
  </r>
  <r>
    <x v="9"/>
    <n v="22"/>
    <n v="1"/>
    <x v="0"/>
    <d v="2019-06-22T00:00:00"/>
    <s v="Avg of 4 NM Projects"/>
    <n v="13"/>
    <n v="147.71"/>
    <n v="0.82983146067415736"/>
    <n v="19.7"/>
    <n v="13.77"/>
    <n v="2.0339667000000001"/>
  </r>
  <r>
    <x v="9"/>
    <n v="22"/>
    <n v="1"/>
    <x v="0"/>
    <d v="2019-06-22T00:00:00"/>
    <s v="Avg of 4 NM Projects"/>
    <n v="14"/>
    <n v="142.33500000000001"/>
    <n v="0.79963483146067416"/>
    <n v="19.940000000000001"/>
    <n v="15.81"/>
    <n v="2.2503163499999999"/>
  </r>
  <r>
    <x v="9"/>
    <n v="22"/>
    <n v="1"/>
    <x v="0"/>
    <d v="2019-06-22T00:00:00"/>
    <s v="Avg of 4 NM Projects"/>
    <n v="15"/>
    <n v="126.84500000000001"/>
    <n v="0.7126123595505619"/>
    <n v="19.239999999999998"/>
    <n v="15.67"/>
    <n v="1.9876611500000001"/>
  </r>
  <r>
    <x v="9"/>
    <n v="22"/>
    <n v="1"/>
    <x v="0"/>
    <d v="2019-06-22T00:00:00"/>
    <s v="Avg of 4 NM Projects"/>
    <n v="16"/>
    <n v="121.34"/>
    <n v="0.68168539325842703"/>
    <n v="19.78"/>
    <n v="15.92"/>
    <n v="1.9317328"/>
  </r>
  <r>
    <x v="9"/>
    <n v="22"/>
    <n v="1"/>
    <x v="0"/>
    <d v="2019-06-22T00:00:00"/>
    <s v="Avg of 4 NM Projects"/>
    <n v="17"/>
    <n v="98.045000000000002"/>
    <n v="0.55081460674157301"/>
    <n v="21.16"/>
    <n v="15.54"/>
    <n v="1.5236192999999998"/>
  </r>
  <r>
    <x v="9"/>
    <n v="22"/>
    <n v="1"/>
    <x v="0"/>
    <d v="2019-06-22T00:00:00"/>
    <s v="Avg of 4 NM Projects"/>
    <n v="18"/>
    <n v="66.039999999999992"/>
    <n v="0.37101123595505614"/>
    <n v="23.78"/>
    <n v="16.54"/>
    <n v="1.0923015999999999"/>
  </r>
  <r>
    <x v="9"/>
    <n v="22"/>
    <n v="1"/>
    <x v="0"/>
    <d v="2019-06-22T00:00:00"/>
    <s v="Avg of 4 NM Projects"/>
    <n v="19"/>
    <n v="30.344999999999999"/>
    <n v="0.17047752808988764"/>
    <n v="24"/>
    <n v="17.09"/>
    <n v="0.51859604999999998"/>
  </r>
  <r>
    <x v="9"/>
    <n v="22"/>
    <n v="1"/>
    <x v="0"/>
    <d v="2019-06-22T00:00:00"/>
    <s v="Avg of 4 NM Projects"/>
    <n v="20"/>
    <n v="10.37"/>
    <n v="5.8258426966292132E-2"/>
    <n v="22.11"/>
    <n v="15.76"/>
    <n v="0.1634312"/>
  </r>
  <r>
    <x v="9"/>
    <n v="22"/>
    <n v="1"/>
    <x v="0"/>
    <d v="2019-06-22T00:00:00"/>
    <s v="Avg of 4 NM Projects"/>
    <n v="21"/>
    <n v="1.165"/>
    <n v="6.544943820224719E-3"/>
    <n v="22.05"/>
    <n v="15.95"/>
    <n v="1.8581750000000001E-2"/>
  </r>
  <r>
    <x v="9"/>
    <n v="22"/>
    <n v="1"/>
    <x v="0"/>
    <d v="2019-06-22T00:00:00"/>
    <s v="Avg of 4 NM Projects"/>
    <n v="22"/>
    <n v="0"/>
    <n v="0"/>
    <n v="21.47"/>
    <n v="15.74"/>
    <n v="0"/>
  </r>
  <r>
    <x v="9"/>
    <n v="22"/>
    <n v="1"/>
    <x v="0"/>
    <d v="2019-06-22T00:00:00"/>
    <s v="Avg of 4 NM Projects"/>
    <n v="23"/>
    <n v="0"/>
    <n v="0"/>
    <n v="19.12"/>
    <n v="13.17"/>
    <n v="0"/>
  </r>
  <r>
    <x v="9"/>
    <n v="22"/>
    <n v="1"/>
    <x v="0"/>
    <d v="2019-06-22T00:00:00"/>
    <s v="Avg of 4 NM Projects"/>
    <n v="24"/>
    <n v="-0.13"/>
    <n v="-7.3033707865168538E-4"/>
    <n v="18.52"/>
    <n v="10.54"/>
    <n v="-1.3701999999999998E-3"/>
  </r>
  <r>
    <x v="9"/>
    <n v="23"/>
    <n v="2"/>
    <x v="0"/>
    <d v="2019-06-23T00:00:00"/>
    <s v="Avg of 4 NM Projects"/>
    <n v="1"/>
    <n v="-0.26"/>
    <n v="-1.4606741573033708E-3"/>
    <n v="16.170000000000002"/>
    <n v="10.19"/>
    <n v="-2.6494000000000001E-3"/>
  </r>
  <r>
    <x v="9"/>
    <n v="23"/>
    <n v="2"/>
    <x v="0"/>
    <d v="2019-06-23T00:00:00"/>
    <s v="Avg of 4 NM Projects"/>
    <n v="2"/>
    <n v="0"/>
    <n v="0"/>
    <n v="14.06"/>
    <n v="11.72"/>
    <n v="0"/>
  </r>
  <r>
    <x v="9"/>
    <n v="23"/>
    <n v="2"/>
    <x v="0"/>
    <d v="2019-06-23T00:00:00"/>
    <s v="Avg of 4 NM Projects"/>
    <n v="3"/>
    <n v="0"/>
    <n v="0"/>
    <n v="13.77"/>
    <n v="12.91"/>
    <n v="0"/>
  </r>
  <r>
    <x v="9"/>
    <n v="23"/>
    <n v="2"/>
    <x v="0"/>
    <d v="2019-06-23T00:00:00"/>
    <s v="Avg of 4 NM Projects"/>
    <n v="4"/>
    <n v="-0.26"/>
    <n v="-1.4606741573033708E-3"/>
    <n v="12.06"/>
    <n v="4.05"/>
    <n v="-1.0529999999999999E-3"/>
  </r>
  <r>
    <x v="9"/>
    <n v="23"/>
    <n v="2"/>
    <x v="0"/>
    <d v="2019-06-23T00:00:00"/>
    <s v="Avg of 4 NM Projects"/>
    <n v="5"/>
    <n v="-0.26"/>
    <n v="-1.4606741573033708E-3"/>
    <n v="10.91"/>
    <n v="14.43"/>
    <n v="-3.7518000000000004E-3"/>
  </r>
  <r>
    <x v="9"/>
    <n v="23"/>
    <n v="2"/>
    <x v="0"/>
    <d v="2019-06-23T00:00:00"/>
    <s v="Avg of 4 NM Projects"/>
    <n v="6"/>
    <n v="0.77500000000000002"/>
    <n v="4.3539325842696626E-3"/>
    <n v="9.1199999999999992"/>
    <n v="-4.07"/>
    <n v="-3.1542500000000004E-3"/>
  </r>
  <r>
    <x v="9"/>
    <n v="23"/>
    <n v="2"/>
    <x v="0"/>
    <d v="2019-06-23T00:00:00"/>
    <s v="Avg of 4 NM Projects"/>
    <n v="7"/>
    <n v="11.774999999999999"/>
    <n v="6.6151685393258414E-2"/>
    <n v="8.3000000000000007"/>
    <n v="-20.190000000000001"/>
    <n v="-0.23773724999999998"/>
  </r>
  <r>
    <x v="9"/>
    <n v="23"/>
    <n v="2"/>
    <x v="1"/>
    <d v="2019-06-23T00:00:00"/>
    <s v="Avg of 4 NM Projects"/>
    <n v="8"/>
    <n v="48.379999999999995"/>
    <n v="0.27179775280898871"/>
    <n v="9.98"/>
    <n v="10.65"/>
    <n v="0.51524700000000001"/>
  </r>
  <r>
    <x v="9"/>
    <n v="23"/>
    <n v="2"/>
    <x v="1"/>
    <d v="2019-06-23T00:00:00"/>
    <s v="Avg of 4 NM Projects"/>
    <n v="9"/>
    <n v="75.52000000000001"/>
    <n v="0.42426966292134838"/>
    <n v="13.28"/>
    <n v="15.12"/>
    <n v="1.1418624000000002"/>
  </r>
  <r>
    <x v="9"/>
    <n v="23"/>
    <n v="2"/>
    <x v="1"/>
    <d v="2019-06-23T00:00:00"/>
    <s v="Avg of 4 NM Projects"/>
    <n v="10"/>
    <n v="80"/>
    <n v="0.449438202247191"/>
    <n v="14.43"/>
    <n v="14.51"/>
    <n v="1.1608000000000001"/>
  </r>
  <r>
    <x v="9"/>
    <n v="23"/>
    <n v="2"/>
    <x v="1"/>
    <d v="2019-06-23T00:00:00"/>
    <s v="Avg of 4 NM Projects"/>
    <n v="11"/>
    <n v="88.694999999999993"/>
    <n v="0.49828651685393255"/>
    <n v="16.96"/>
    <n v="14.39"/>
    <n v="1.27632105"/>
  </r>
  <r>
    <x v="9"/>
    <n v="23"/>
    <n v="2"/>
    <x v="1"/>
    <d v="2019-06-23T00:00:00"/>
    <s v="Avg of 4 NM Projects"/>
    <n v="12"/>
    <n v="94.85499999999999"/>
    <n v="0.53289325842696622"/>
    <n v="17.82"/>
    <n v="14.94"/>
    <n v="1.4171336999999999"/>
  </r>
  <r>
    <x v="9"/>
    <n v="23"/>
    <n v="2"/>
    <x v="1"/>
    <d v="2019-06-23T00:00:00"/>
    <s v="Avg of 4 NM Projects"/>
    <n v="13"/>
    <n v="104.06500000000001"/>
    <n v="0.58463483146067419"/>
    <n v="18.239999999999998"/>
    <n v="14"/>
    <n v="1.4569100000000001"/>
  </r>
  <r>
    <x v="9"/>
    <n v="23"/>
    <n v="2"/>
    <x v="1"/>
    <d v="2019-06-23T00:00:00"/>
    <s v="Avg of 4 NM Projects"/>
    <n v="14"/>
    <n v="86.399999999999991"/>
    <n v="0.48539325842696623"/>
    <n v="20.63"/>
    <n v="14.56"/>
    <n v="1.257984"/>
  </r>
  <r>
    <x v="9"/>
    <n v="23"/>
    <n v="2"/>
    <x v="1"/>
    <d v="2019-06-23T00:00:00"/>
    <s v="Avg of 4 NM Projects"/>
    <n v="15"/>
    <n v="106.63"/>
    <n v="0.59904494382022466"/>
    <n v="20.239999999999998"/>
    <n v="5.89"/>
    <n v="0.62805069999999985"/>
  </r>
  <r>
    <x v="9"/>
    <n v="23"/>
    <n v="2"/>
    <x v="1"/>
    <d v="2019-06-23T00:00:00"/>
    <s v="Avg of 4 NM Projects"/>
    <n v="16"/>
    <n v="94.585000000000008"/>
    <n v="0.53137640449438206"/>
    <n v="22.02"/>
    <n v="15.14"/>
    <n v="1.4320169"/>
  </r>
  <r>
    <x v="9"/>
    <n v="23"/>
    <n v="2"/>
    <x v="1"/>
    <d v="2019-06-23T00:00:00"/>
    <s v="Avg of 4 NM Projects"/>
    <n v="17"/>
    <n v="73.47"/>
    <n v="0.41275280898876404"/>
    <n v="24"/>
    <n v="23.92"/>
    <n v="1.7574024000000001"/>
  </r>
  <r>
    <x v="9"/>
    <n v="23"/>
    <n v="2"/>
    <x v="1"/>
    <d v="2019-06-23T00:00:00"/>
    <s v="Avg of 4 NM Projects"/>
    <n v="18"/>
    <n v="51.074999999999996"/>
    <n v="0.28693820224719097"/>
    <n v="28.69"/>
    <n v="24.19"/>
    <n v="1.23550425"/>
  </r>
  <r>
    <x v="9"/>
    <n v="23"/>
    <n v="2"/>
    <x v="1"/>
    <d v="2019-06-23T00:00:00"/>
    <s v="Avg of 4 NM Projects"/>
    <n v="19"/>
    <n v="22.914999999999999"/>
    <n v="0.12873595505617977"/>
    <n v="28.9"/>
    <n v="29.15"/>
    <n v="0.66797224999999993"/>
  </r>
  <r>
    <x v="9"/>
    <n v="23"/>
    <n v="2"/>
    <x v="1"/>
    <d v="2019-06-23T00:00:00"/>
    <s v="Avg of 4 NM Projects"/>
    <n v="20"/>
    <n v="6.6550000000000002"/>
    <n v="3.7387640449438202E-2"/>
    <n v="23.94"/>
    <n v="28.48"/>
    <n v="0.18953439999999999"/>
  </r>
  <r>
    <x v="9"/>
    <n v="23"/>
    <n v="2"/>
    <x v="1"/>
    <d v="2019-06-23T00:00:00"/>
    <s v="Avg of 4 NM Projects"/>
    <n v="21"/>
    <n v="0.13"/>
    <n v="7.3033707865168538E-4"/>
    <n v="23.7"/>
    <n v="28.2"/>
    <n v="3.666E-3"/>
  </r>
  <r>
    <x v="9"/>
    <n v="23"/>
    <n v="2"/>
    <x v="1"/>
    <d v="2019-06-23T00:00:00"/>
    <s v="Avg of 4 NM Projects"/>
    <n v="22"/>
    <n v="0"/>
    <n v="0"/>
    <n v="22.06"/>
    <n v="26.18"/>
    <n v="0"/>
  </r>
  <r>
    <x v="9"/>
    <n v="23"/>
    <n v="2"/>
    <x v="1"/>
    <d v="2019-06-23T00:00:00"/>
    <s v="Avg of 4 NM Projects"/>
    <n v="23"/>
    <n v="-0.13"/>
    <n v="-7.3033707865168538E-4"/>
    <n v="18.04"/>
    <n v="28.02"/>
    <n v="-3.6426000000000002E-3"/>
  </r>
  <r>
    <x v="9"/>
    <n v="23"/>
    <n v="2"/>
    <x v="0"/>
    <d v="2019-06-23T00:00:00"/>
    <s v="Avg of 4 NM Projects"/>
    <n v="24"/>
    <n v="0"/>
    <n v="0"/>
    <n v="17.5"/>
    <n v="27.94"/>
    <n v="0"/>
  </r>
  <r>
    <x v="9"/>
    <n v="24"/>
    <n v="3"/>
    <x v="0"/>
    <d v="2019-06-24T00:00:00"/>
    <s v="Avg of 4 NM Projects"/>
    <n v="1"/>
    <n v="-0.26"/>
    <n v="-1.4606741573033708E-3"/>
    <n v="19.7"/>
    <n v="23.25"/>
    <n v="-6.045E-3"/>
  </r>
  <r>
    <x v="9"/>
    <n v="24"/>
    <n v="3"/>
    <x v="0"/>
    <d v="2019-06-24T00:00:00"/>
    <s v="Avg of 4 NM Projects"/>
    <n v="2"/>
    <n v="0"/>
    <n v="0"/>
    <n v="14.99"/>
    <n v="16.399999999999999"/>
    <n v="0"/>
  </r>
  <r>
    <x v="9"/>
    <n v="24"/>
    <n v="3"/>
    <x v="0"/>
    <d v="2019-06-24T00:00:00"/>
    <s v="Avg of 4 NM Projects"/>
    <n v="3"/>
    <n v="0"/>
    <n v="0"/>
    <n v="14.04"/>
    <n v="17.32"/>
    <n v="0"/>
  </r>
  <r>
    <x v="9"/>
    <n v="24"/>
    <n v="3"/>
    <x v="0"/>
    <d v="2019-06-24T00:00:00"/>
    <s v="Avg of 4 NM Projects"/>
    <n v="4"/>
    <n v="-0.13"/>
    <n v="-7.3033707865168538E-4"/>
    <n v="13.57"/>
    <n v="16.11"/>
    <n v="-2.0942999999999999E-3"/>
  </r>
  <r>
    <x v="9"/>
    <n v="24"/>
    <n v="3"/>
    <x v="0"/>
    <d v="2019-06-24T00:00:00"/>
    <s v="Avg of 4 NM Projects"/>
    <n v="5"/>
    <n v="-0.26"/>
    <n v="-1.4606741573033708E-3"/>
    <n v="13.56"/>
    <n v="15.83"/>
    <n v="-4.1158000000000002E-3"/>
  </r>
  <r>
    <x v="9"/>
    <n v="24"/>
    <n v="3"/>
    <x v="0"/>
    <d v="2019-06-24T00:00:00"/>
    <s v="Avg of 4 NM Projects"/>
    <n v="6"/>
    <n v="0.255"/>
    <n v="1.4325842696629213E-3"/>
    <n v="14.39"/>
    <n v="19.739999999999998"/>
    <n v="5.0336999999999995E-3"/>
  </r>
  <r>
    <x v="9"/>
    <n v="24"/>
    <n v="3"/>
    <x v="0"/>
    <d v="2019-06-24T00:00:00"/>
    <s v="Avg of 4 NM Projects"/>
    <n v="7"/>
    <n v="8.9600000000000009"/>
    <n v="5.03370786516854E-2"/>
    <n v="17.52"/>
    <n v="19.829999999999998"/>
    <n v="0.17767680000000002"/>
  </r>
  <r>
    <x v="9"/>
    <n v="24"/>
    <n v="3"/>
    <x v="1"/>
    <d v="2019-06-24T00:00:00"/>
    <s v="Avg of 4 NM Projects"/>
    <n v="8"/>
    <n v="36.344999999999999"/>
    <n v="0.20418539325842697"/>
    <n v="21.11"/>
    <n v="19.22"/>
    <n v="0.69855089999999997"/>
  </r>
  <r>
    <x v="9"/>
    <n v="24"/>
    <n v="3"/>
    <x v="1"/>
    <d v="2019-06-24T00:00:00"/>
    <s v="Avg of 4 NM Projects"/>
    <n v="9"/>
    <n v="56.96"/>
    <n v="0.32"/>
    <n v="19.79"/>
    <n v="19.02"/>
    <n v="1.0833792"/>
  </r>
  <r>
    <x v="9"/>
    <n v="24"/>
    <n v="3"/>
    <x v="1"/>
    <d v="2019-06-24T00:00:00"/>
    <s v="Avg of 4 NM Projects"/>
    <n v="10"/>
    <n v="73.349999999999994"/>
    <n v="0.4120786516853932"/>
    <n v="19.62"/>
    <n v="20.48"/>
    <n v="1.5022079999999998"/>
  </r>
  <r>
    <x v="9"/>
    <n v="24"/>
    <n v="3"/>
    <x v="1"/>
    <d v="2019-06-24T00:00:00"/>
    <s v="Avg of 4 NM Projects"/>
    <n v="11"/>
    <n v="100.22999999999999"/>
    <n v="0.56308988764044943"/>
    <n v="21.63"/>
    <n v="27.89"/>
    <n v="2.7954146999999998"/>
  </r>
  <r>
    <x v="9"/>
    <n v="24"/>
    <n v="3"/>
    <x v="1"/>
    <d v="2019-06-24T00:00:00"/>
    <s v="Avg of 4 NM Projects"/>
    <n v="12"/>
    <n v="102.905"/>
    <n v="0.57811797752808991"/>
    <n v="21.17"/>
    <n v="21.43"/>
    <n v="2.20525415"/>
  </r>
  <r>
    <x v="9"/>
    <n v="24"/>
    <n v="3"/>
    <x v="1"/>
    <d v="2019-06-24T00:00:00"/>
    <s v="Avg of 4 NM Projects"/>
    <n v="13"/>
    <n v="97.025000000000006"/>
    <n v="0.54508426966292134"/>
    <n v="22.21"/>
    <n v="23.89"/>
    <n v="2.3179272500000003"/>
  </r>
  <r>
    <x v="9"/>
    <n v="24"/>
    <n v="3"/>
    <x v="1"/>
    <d v="2019-06-24T00:00:00"/>
    <s v="Avg of 4 NM Projects"/>
    <n v="14"/>
    <n v="98.814999999999998"/>
    <n v="0.55514044943820229"/>
    <n v="21.82"/>
    <n v="35.1"/>
    <n v="3.4684064999999999"/>
  </r>
  <r>
    <x v="9"/>
    <n v="24"/>
    <n v="3"/>
    <x v="1"/>
    <d v="2019-06-24T00:00:00"/>
    <s v="Avg of 4 NM Projects"/>
    <n v="15"/>
    <n v="99.584999999999994"/>
    <n v="0.55946629213483146"/>
    <n v="28.46"/>
    <n v="34.700000000000003"/>
    <n v="3.4555995000000004"/>
  </r>
  <r>
    <x v="9"/>
    <n v="24"/>
    <n v="3"/>
    <x v="1"/>
    <d v="2019-06-24T00:00:00"/>
    <s v="Avg of 4 NM Projects"/>
    <n v="16"/>
    <n v="78.465000000000003"/>
    <n v="0.44081460674157308"/>
    <n v="28.73"/>
    <n v="36.700000000000003"/>
    <n v="2.8796655000000007"/>
  </r>
  <r>
    <x v="9"/>
    <n v="24"/>
    <n v="3"/>
    <x v="1"/>
    <d v="2019-06-24T00:00:00"/>
    <s v="Avg of 4 NM Projects"/>
    <n v="17"/>
    <n v="60.674999999999997"/>
    <n v="0.34087078651685393"/>
    <n v="30.49"/>
    <n v="38.11"/>
    <n v="2.3123242499999996"/>
  </r>
  <r>
    <x v="9"/>
    <n v="24"/>
    <n v="3"/>
    <x v="1"/>
    <d v="2019-06-24T00:00:00"/>
    <s v="Avg of 4 NM Projects"/>
    <n v="18"/>
    <n v="42.115000000000009"/>
    <n v="0.23660112359550567"/>
    <n v="30.42"/>
    <n v="38.72"/>
    <n v="1.6306928000000003"/>
  </r>
  <r>
    <x v="9"/>
    <n v="24"/>
    <n v="3"/>
    <x v="1"/>
    <d v="2019-06-24T00:00:00"/>
    <s v="Avg of 4 NM Projects"/>
    <n v="19"/>
    <n v="21.25"/>
    <n v="0.11938202247191011"/>
    <n v="28.71"/>
    <n v="37.14"/>
    <n v="0.78922500000000007"/>
  </r>
  <r>
    <x v="9"/>
    <n v="24"/>
    <n v="3"/>
    <x v="1"/>
    <d v="2019-06-24T00:00:00"/>
    <s v="Avg of 4 NM Projects"/>
    <n v="20"/>
    <n v="6.4049999999999994"/>
    <n v="3.5983146067415726E-2"/>
    <n v="27.49"/>
    <n v="31"/>
    <n v="0.19855499999999998"/>
  </r>
  <r>
    <x v="9"/>
    <n v="24"/>
    <n v="3"/>
    <x v="1"/>
    <d v="2019-06-24T00:00:00"/>
    <s v="Avg of 4 NM Projects"/>
    <n v="21"/>
    <n v="0.13"/>
    <n v="7.3033707865168538E-4"/>
    <n v="23.88"/>
    <n v="34.9"/>
    <n v="4.5370000000000002E-3"/>
  </r>
  <r>
    <x v="9"/>
    <n v="24"/>
    <n v="3"/>
    <x v="1"/>
    <d v="2019-06-24T00:00:00"/>
    <s v="Avg of 4 NM Projects"/>
    <n v="22"/>
    <n v="0"/>
    <n v="0"/>
    <n v="22.82"/>
    <n v="33.119999999999997"/>
    <n v="0"/>
  </r>
  <r>
    <x v="9"/>
    <n v="24"/>
    <n v="3"/>
    <x v="1"/>
    <d v="2019-06-24T00:00:00"/>
    <s v="Avg of 4 NM Projects"/>
    <n v="23"/>
    <n v="0"/>
    <n v="0"/>
    <n v="20.440000000000001"/>
    <n v="19.93"/>
    <n v="0"/>
  </r>
  <r>
    <x v="9"/>
    <n v="24"/>
    <n v="3"/>
    <x v="0"/>
    <d v="2019-06-24T00:00:00"/>
    <s v="Avg of 4 NM Projects"/>
    <n v="24"/>
    <n v="0"/>
    <n v="0"/>
    <n v="25.48"/>
    <n v="36.32"/>
    <n v="0"/>
  </r>
  <r>
    <x v="9"/>
    <n v="25"/>
    <n v="4"/>
    <x v="0"/>
    <d v="2019-06-25T00:00:00"/>
    <s v="Avg of 4 NM Projects"/>
    <n v="1"/>
    <n v="0"/>
    <n v="0"/>
    <n v="22.44"/>
    <n v="20.73"/>
    <n v="0"/>
  </r>
  <r>
    <x v="9"/>
    <n v="25"/>
    <n v="4"/>
    <x v="0"/>
    <d v="2019-06-25T00:00:00"/>
    <s v="Avg of 4 NM Projects"/>
    <n v="2"/>
    <n v="-0.39"/>
    <n v="-2.1910112359550564E-3"/>
    <n v="22.79"/>
    <n v="22.59"/>
    <n v="-8.8100999999999995E-3"/>
  </r>
  <r>
    <x v="9"/>
    <n v="25"/>
    <n v="4"/>
    <x v="0"/>
    <d v="2019-06-25T00:00:00"/>
    <s v="Avg of 4 NM Projects"/>
    <n v="3"/>
    <n v="-0.26"/>
    <n v="-1.4606741573033708E-3"/>
    <n v="21.5"/>
    <n v="22.6"/>
    <n v="-5.8760000000000001E-3"/>
  </r>
  <r>
    <x v="9"/>
    <n v="25"/>
    <n v="4"/>
    <x v="0"/>
    <d v="2019-06-25T00:00:00"/>
    <s v="Avg of 4 NM Projects"/>
    <n v="4"/>
    <n v="0"/>
    <n v="0"/>
    <n v="18.899999999999999"/>
    <n v="21.67"/>
    <n v="0"/>
  </r>
  <r>
    <x v="9"/>
    <n v="25"/>
    <n v="4"/>
    <x v="0"/>
    <d v="2019-06-25T00:00:00"/>
    <s v="Avg of 4 NM Projects"/>
    <n v="5"/>
    <n v="0"/>
    <n v="0"/>
    <n v="17.54"/>
    <n v="20.88"/>
    <n v="0"/>
  </r>
  <r>
    <x v="9"/>
    <n v="25"/>
    <n v="4"/>
    <x v="0"/>
    <d v="2019-06-25T00:00:00"/>
    <s v="Avg of 4 NM Projects"/>
    <n v="6"/>
    <n v="2.3049999999999997"/>
    <n v="1.294943820224719E-2"/>
    <n v="22.9"/>
    <n v="23.9"/>
    <n v="5.5089499999999986E-2"/>
  </r>
  <r>
    <x v="9"/>
    <n v="25"/>
    <n v="4"/>
    <x v="0"/>
    <d v="2019-06-25T00:00:00"/>
    <s v="Avg of 4 NM Projects"/>
    <n v="7"/>
    <n v="10.614999999999998"/>
    <n v="5.9634831460674151E-2"/>
    <n v="22.03"/>
    <n v="19.100000000000001"/>
    <n v="0.2027465"/>
  </r>
  <r>
    <x v="9"/>
    <n v="25"/>
    <n v="4"/>
    <x v="1"/>
    <d v="2019-06-25T00:00:00"/>
    <s v="Avg of 4 NM Projects"/>
    <n v="8"/>
    <n v="34.43"/>
    <n v="0.19342696629213482"/>
    <n v="21.91"/>
    <n v="18.77"/>
    <n v="0.64625109999999997"/>
  </r>
  <r>
    <x v="9"/>
    <n v="25"/>
    <n v="4"/>
    <x v="1"/>
    <d v="2019-06-25T00:00:00"/>
    <s v="Avg of 4 NM Projects"/>
    <n v="9"/>
    <n v="45.7"/>
    <n v="0.25674157303370787"/>
    <n v="21.88"/>
    <n v="20.63"/>
    <n v="0.94279100000000005"/>
  </r>
  <r>
    <x v="9"/>
    <n v="25"/>
    <n v="4"/>
    <x v="1"/>
    <d v="2019-06-25T00:00:00"/>
    <s v="Avg of 4 NM Projects"/>
    <n v="10"/>
    <n v="63.620000000000005"/>
    <n v="0.35741573033707869"/>
    <n v="23.7"/>
    <n v="21.63"/>
    <n v="1.3761006"/>
  </r>
  <r>
    <x v="9"/>
    <n v="25"/>
    <n v="4"/>
    <x v="1"/>
    <d v="2019-06-25T00:00:00"/>
    <s v="Avg of 4 NM Projects"/>
    <n v="11"/>
    <n v="81.03"/>
    <n v="0.45522471910112361"/>
    <n v="25.04"/>
    <n v="21.11"/>
    <n v="1.7105433000000001"/>
  </r>
  <r>
    <x v="9"/>
    <n v="25"/>
    <n v="4"/>
    <x v="1"/>
    <d v="2019-06-25T00:00:00"/>
    <s v="Avg of 4 NM Projects"/>
    <n v="12"/>
    <n v="84.48"/>
    <n v="0.47460674157303373"/>
    <n v="27.69"/>
    <n v="20.21"/>
    <n v="1.7073408000000001"/>
  </r>
  <r>
    <x v="9"/>
    <n v="25"/>
    <n v="4"/>
    <x v="1"/>
    <d v="2019-06-25T00:00:00"/>
    <s v="Avg of 4 NM Projects"/>
    <n v="13"/>
    <n v="91.14"/>
    <n v="0.51202247191011241"/>
    <n v="29.84"/>
    <n v="26.26"/>
    <n v="2.3933363999999999"/>
  </r>
  <r>
    <x v="9"/>
    <n v="25"/>
    <n v="4"/>
    <x v="1"/>
    <d v="2019-06-25T00:00:00"/>
    <s v="Avg of 4 NM Projects"/>
    <n v="14"/>
    <n v="97.41"/>
    <n v="0.54724719101123598"/>
    <n v="28.44"/>
    <n v="35.68"/>
    <n v="3.4755888000000001"/>
  </r>
  <r>
    <x v="9"/>
    <n v="25"/>
    <n v="4"/>
    <x v="1"/>
    <d v="2019-06-25T00:00:00"/>
    <s v="Avg of 4 NM Projects"/>
    <n v="15"/>
    <n v="84.734999999999985"/>
    <n v="0.47603932584269654"/>
    <n v="27.96"/>
    <n v="27.73"/>
    <n v="2.3497015499999998"/>
  </r>
  <r>
    <x v="9"/>
    <n v="25"/>
    <n v="4"/>
    <x v="1"/>
    <d v="2019-06-25T00:00:00"/>
    <s v="Avg of 4 NM Projects"/>
    <n v="16"/>
    <n v="74.875"/>
    <n v="0.42064606741573035"/>
    <n v="27.11"/>
    <n v="30.73"/>
    <n v="2.3009087500000001"/>
  </r>
  <r>
    <x v="9"/>
    <n v="25"/>
    <n v="4"/>
    <x v="1"/>
    <d v="2019-06-25T00:00:00"/>
    <s v="Avg of 4 NM Projects"/>
    <n v="17"/>
    <n v="69.12"/>
    <n v="0.38831460674157303"/>
    <n v="27.7"/>
    <n v="22.13"/>
    <n v="1.5296256000000001"/>
  </r>
  <r>
    <x v="9"/>
    <n v="25"/>
    <n v="4"/>
    <x v="1"/>
    <d v="2019-06-25T00:00:00"/>
    <s v="Avg of 4 NM Projects"/>
    <n v="18"/>
    <n v="59.394999999999996"/>
    <n v="0.33367977528089887"/>
    <n v="29.65"/>
    <n v="28.49"/>
    <n v="1.6921635499999998"/>
  </r>
  <r>
    <x v="9"/>
    <n v="25"/>
    <n v="4"/>
    <x v="1"/>
    <d v="2019-06-25T00:00:00"/>
    <s v="Avg of 4 NM Projects"/>
    <n v="19"/>
    <n v="35.454999999999998"/>
    <n v="0.19918539325842696"/>
    <n v="28.77"/>
    <n v="28.95"/>
    <n v="1.0264222499999998"/>
  </r>
  <r>
    <x v="9"/>
    <n v="25"/>
    <n v="4"/>
    <x v="1"/>
    <d v="2019-06-25T00:00:00"/>
    <s v="Avg of 4 NM Projects"/>
    <n v="20"/>
    <n v="9.6"/>
    <n v="5.3932584269662923E-2"/>
    <n v="28.09"/>
    <n v="30.46"/>
    <n v="0.29241600000000001"/>
  </r>
  <r>
    <x v="9"/>
    <n v="25"/>
    <n v="4"/>
    <x v="1"/>
    <d v="2019-06-25T00:00:00"/>
    <s v="Avg of 4 NM Projects"/>
    <n v="21"/>
    <n v="0.64500000000000002"/>
    <n v="3.6235955056179775E-3"/>
    <n v="25"/>
    <n v="28.48"/>
    <n v="1.8369600000000003E-2"/>
  </r>
  <r>
    <x v="9"/>
    <n v="25"/>
    <n v="4"/>
    <x v="1"/>
    <d v="2019-06-25T00:00:00"/>
    <s v="Avg of 4 NM Projects"/>
    <n v="22"/>
    <n v="-0.13"/>
    <n v="-7.3033707865168538E-4"/>
    <n v="24.86"/>
    <n v="23.36"/>
    <n v="-3.0368000000000001E-3"/>
  </r>
  <r>
    <x v="9"/>
    <n v="25"/>
    <n v="4"/>
    <x v="1"/>
    <d v="2019-06-25T00:00:00"/>
    <s v="Avg of 4 NM Projects"/>
    <n v="23"/>
    <n v="0"/>
    <n v="0"/>
    <n v="19.82"/>
    <n v="18.91"/>
    <n v="0"/>
  </r>
  <r>
    <x v="9"/>
    <n v="25"/>
    <n v="4"/>
    <x v="0"/>
    <d v="2019-06-25T00:00:00"/>
    <s v="Avg of 4 NM Projects"/>
    <n v="24"/>
    <n v="-0.13"/>
    <n v="-7.3033707865168538E-4"/>
    <n v="21.6"/>
    <n v="26.06"/>
    <n v="-3.3877999999999998E-3"/>
  </r>
  <r>
    <x v="9"/>
    <n v="26"/>
    <n v="5"/>
    <x v="0"/>
    <d v="2019-06-26T00:00:00"/>
    <s v="Avg of 4 NM Projects"/>
    <n v="1"/>
    <n v="-0.13"/>
    <n v="-7.3033707865168538E-4"/>
    <n v="20.11"/>
    <n v="19.239999999999998"/>
    <n v="-2.5011999999999999E-3"/>
  </r>
  <r>
    <x v="9"/>
    <n v="26"/>
    <n v="5"/>
    <x v="0"/>
    <d v="2019-06-26T00:00:00"/>
    <s v="Avg of 4 NM Projects"/>
    <n v="2"/>
    <n v="-0.26"/>
    <n v="-1.4606741573033708E-3"/>
    <n v="18.5"/>
    <n v="18.7"/>
    <n v="-4.862E-3"/>
  </r>
  <r>
    <x v="9"/>
    <n v="26"/>
    <n v="5"/>
    <x v="0"/>
    <d v="2019-06-26T00:00:00"/>
    <s v="Avg of 4 NM Projects"/>
    <n v="3"/>
    <n v="0"/>
    <n v="0"/>
    <n v="17.440000000000001"/>
    <n v="17.93"/>
    <n v="0"/>
  </r>
  <r>
    <x v="9"/>
    <n v="26"/>
    <n v="5"/>
    <x v="0"/>
    <d v="2019-06-26T00:00:00"/>
    <s v="Avg of 4 NM Projects"/>
    <n v="4"/>
    <n v="0"/>
    <n v="0"/>
    <n v="17.68"/>
    <n v="16.23"/>
    <n v="0"/>
  </r>
  <r>
    <x v="9"/>
    <n v="26"/>
    <n v="5"/>
    <x v="0"/>
    <d v="2019-06-26T00:00:00"/>
    <s v="Avg of 4 NM Projects"/>
    <n v="5"/>
    <n v="0"/>
    <n v="0"/>
    <n v="17.93"/>
    <n v="16.079999999999998"/>
    <n v="0"/>
  </r>
  <r>
    <x v="9"/>
    <n v="26"/>
    <n v="5"/>
    <x v="0"/>
    <d v="2019-06-26T00:00:00"/>
    <s v="Avg of 4 NM Projects"/>
    <n v="6"/>
    <n v="0.51"/>
    <n v="2.8651685393258426E-3"/>
    <n v="17.38"/>
    <n v="18.149999999999999"/>
    <n v="9.2564999999999991E-3"/>
  </r>
  <r>
    <x v="9"/>
    <n v="26"/>
    <n v="5"/>
    <x v="0"/>
    <d v="2019-06-26T00:00:00"/>
    <s v="Avg of 4 NM Projects"/>
    <n v="7"/>
    <n v="14.719999999999999"/>
    <n v="8.2696629213483142E-2"/>
    <n v="20.51"/>
    <n v="19.37"/>
    <n v="0.2851264"/>
  </r>
  <r>
    <x v="9"/>
    <n v="26"/>
    <n v="5"/>
    <x v="1"/>
    <d v="2019-06-26T00:00:00"/>
    <s v="Avg of 4 NM Projects"/>
    <n v="8"/>
    <n v="60.8"/>
    <n v="0.34157303370786513"/>
    <n v="20.03"/>
    <n v="19.059999999999999"/>
    <n v="1.1588479999999999"/>
  </r>
  <r>
    <x v="9"/>
    <n v="26"/>
    <n v="5"/>
    <x v="1"/>
    <d v="2019-06-26T00:00:00"/>
    <s v="Avg of 4 NM Projects"/>
    <n v="9"/>
    <n v="99.2"/>
    <n v="0.55730337078651682"/>
    <n v="19.04"/>
    <n v="18.25"/>
    <n v="1.8104"/>
  </r>
  <r>
    <x v="9"/>
    <n v="26"/>
    <n v="5"/>
    <x v="1"/>
    <d v="2019-06-26T00:00:00"/>
    <s v="Avg of 4 NM Projects"/>
    <n v="10"/>
    <n v="120.965"/>
    <n v="0.67957865168539333"/>
    <n v="19.940000000000001"/>
    <n v="19.489999999999998"/>
    <n v="2.3576078499999999"/>
  </r>
  <r>
    <x v="9"/>
    <n v="26"/>
    <n v="5"/>
    <x v="1"/>
    <d v="2019-06-26T00:00:00"/>
    <s v="Avg of 4 NM Projects"/>
    <n v="11"/>
    <n v="138.5"/>
    <n v="0.7780898876404494"/>
    <n v="20.98"/>
    <n v="20.350000000000001"/>
    <n v="2.8184750000000003"/>
  </r>
  <r>
    <x v="9"/>
    <n v="26"/>
    <n v="5"/>
    <x v="1"/>
    <d v="2019-06-26T00:00:00"/>
    <s v="Avg of 4 NM Projects"/>
    <n v="12"/>
    <n v="151.81"/>
    <n v="0.85286516853932581"/>
    <n v="21.28"/>
    <n v="19.36"/>
    <n v="2.9390415999999999"/>
  </r>
  <r>
    <x v="9"/>
    <n v="26"/>
    <n v="5"/>
    <x v="1"/>
    <d v="2019-06-26T00:00:00"/>
    <s v="Avg of 4 NM Projects"/>
    <n v="13"/>
    <n v="146.04"/>
    <n v="0.82044943820224714"/>
    <n v="20.96"/>
    <n v="18.66"/>
    <n v="2.7251063999999996"/>
  </r>
  <r>
    <x v="9"/>
    <n v="26"/>
    <n v="5"/>
    <x v="1"/>
    <d v="2019-06-26T00:00:00"/>
    <s v="Avg of 4 NM Projects"/>
    <n v="14"/>
    <n v="140.80000000000001"/>
    <n v="0.79101123595505629"/>
    <n v="22.25"/>
    <n v="19.12"/>
    <n v="2.6920960000000003"/>
  </r>
  <r>
    <x v="9"/>
    <n v="26"/>
    <n v="5"/>
    <x v="1"/>
    <d v="2019-06-26T00:00:00"/>
    <s v="Avg of 4 NM Projects"/>
    <n v="15"/>
    <n v="137.85500000000002"/>
    <n v="0.77446629213483154"/>
    <n v="23.53"/>
    <n v="19.46"/>
    <n v="2.6826583000000004"/>
  </r>
  <r>
    <x v="9"/>
    <n v="26"/>
    <n v="5"/>
    <x v="1"/>
    <d v="2019-06-26T00:00:00"/>
    <s v="Avg of 4 NM Projects"/>
    <n v="16"/>
    <n v="118.27"/>
    <n v="0.66443820224719097"/>
    <n v="30.32"/>
    <n v="20.95"/>
    <n v="2.4777564999999999"/>
  </r>
  <r>
    <x v="9"/>
    <n v="26"/>
    <n v="5"/>
    <x v="1"/>
    <d v="2019-06-26T00:00:00"/>
    <s v="Avg of 4 NM Projects"/>
    <n v="17"/>
    <n v="87.935000000000002"/>
    <n v="0.49401685393258427"/>
    <n v="33.869999999999997"/>
    <n v="22.22"/>
    <n v="1.9539157"/>
  </r>
  <r>
    <x v="9"/>
    <n v="26"/>
    <n v="5"/>
    <x v="1"/>
    <d v="2019-06-26T00:00:00"/>
    <s v="Avg of 4 NM Projects"/>
    <n v="18"/>
    <n v="53.51"/>
    <n v="0.30061797752808989"/>
    <n v="31.56"/>
    <n v="21.65"/>
    <n v="1.1584914999999998"/>
  </r>
  <r>
    <x v="9"/>
    <n v="26"/>
    <n v="5"/>
    <x v="1"/>
    <d v="2019-06-26T00:00:00"/>
    <s v="Avg of 4 NM Projects"/>
    <n v="19"/>
    <n v="25.61"/>
    <n v="0.14387640449438202"/>
    <n v="30.11"/>
    <n v="27.25"/>
    <n v="0.6978724999999999"/>
  </r>
  <r>
    <x v="9"/>
    <n v="26"/>
    <n v="5"/>
    <x v="1"/>
    <d v="2019-06-26T00:00:00"/>
    <s v="Avg of 4 NM Projects"/>
    <n v="20"/>
    <n v="7.2949999999999999"/>
    <n v="4.0983146067415731E-2"/>
    <n v="25.39"/>
    <n v="24.78"/>
    <n v="0.18077010000000002"/>
  </r>
  <r>
    <x v="9"/>
    <n v="26"/>
    <n v="5"/>
    <x v="1"/>
    <d v="2019-06-26T00:00:00"/>
    <s v="Avg of 4 NM Projects"/>
    <n v="21"/>
    <n v="1.4100000000000001"/>
    <n v="7.9213483146067416E-3"/>
    <n v="23.41"/>
    <n v="21.42"/>
    <n v="3.0202200000000005E-2"/>
  </r>
  <r>
    <x v="9"/>
    <n v="26"/>
    <n v="5"/>
    <x v="1"/>
    <d v="2019-06-26T00:00:00"/>
    <s v="Avg of 4 NM Projects"/>
    <n v="22"/>
    <n v="-0.26"/>
    <n v="-1.4606741573033708E-3"/>
    <n v="22.64"/>
    <n v="22.22"/>
    <n v="-5.7771999999999997E-3"/>
  </r>
  <r>
    <x v="9"/>
    <n v="26"/>
    <n v="5"/>
    <x v="1"/>
    <d v="2019-06-26T00:00:00"/>
    <s v="Avg of 4 NM Projects"/>
    <n v="23"/>
    <n v="0"/>
    <n v="0"/>
    <n v="20.3"/>
    <n v="19.170000000000002"/>
    <n v="0"/>
  </r>
  <r>
    <x v="9"/>
    <n v="26"/>
    <n v="5"/>
    <x v="0"/>
    <d v="2019-06-26T00:00:00"/>
    <s v="Avg of 4 NM Projects"/>
    <n v="24"/>
    <n v="0"/>
    <n v="0"/>
    <n v="21.5"/>
    <n v="25.71"/>
    <n v="0"/>
  </r>
  <r>
    <x v="9"/>
    <n v="27"/>
    <n v="6"/>
    <x v="0"/>
    <d v="2019-06-27T00:00:00"/>
    <s v="Avg of 4 NM Projects"/>
    <n v="1"/>
    <n v="0"/>
    <n v="0"/>
    <n v="18.760000000000002"/>
    <n v="17.73"/>
    <n v="0"/>
  </r>
  <r>
    <x v="9"/>
    <n v="27"/>
    <n v="6"/>
    <x v="0"/>
    <d v="2019-06-27T00:00:00"/>
    <s v="Avg of 4 NM Projects"/>
    <n v="2"/>
    <n v="-0.13"/>
    <n v="-7.3033707865168538E-4"/>
    <n v="17.48"/>
    <n v="16.239999999999998"/>
    <n v="-2.1111999999999997E-3"/>
  </r>
  <r>
    <x v="9"/>
    <n v="27"/>
    <n v="6"/>
    <x v="0"/>
    <d v="2019-06-27T00:00:00"/>
    <s v="Avg of 4 NM Projects"/>
    <n v="3"/>
    <n v="0"/>
    <n v="0"/>
    <n v="15.56"/>
    <n v="16.46"/>
    <n v="0"/>
  </r>
  <r>
    <x v="9"/>
    <n v="27"/>
    <n v="6"/>
    <x v="0"/>
    <d v="2019-06-27T00:00:00"/>
    <s v="Avg of 4 NM Projects"/>
    <n v="4"/>
    <n v="-0.13"/>
    <n v="-7.3033707865168538E-4"/>
    <n v="15.35"/>
    <n v="12.39"/>
    <n v="-1.6107000000000001E-3"/>
  </r>
  <r>
    <x v="9"/>
    <n v="27"/>
    <n v="6"/>
    <x v="0"/>
    <d v="2019-06-27T00:00:00"/>
    <s v="Avg of 4 NM Projects"/>
    <n v="5"/>
    <n v="-0.13"/>
    <n v="-7.3033707865168538E-4"/>
    <n v="14.27"/>
    <n v="14.63"/>
    <n v="-1.9019000000000002E-3"/>
  </r>
  <r>
    <x v="9"/>
    <n v="27"/>
    <n v="6"/>
    <x v="0"/>
    <d v="2019-06-27T00:00:00"/>
    <s v="Avg of 4 NM Projects"/>
    <n v="6"/>
    <n v="1.2849999999999999"/>
    <n v="7.2191011235955048E-3"/>
    <n v="16.77"/>
    <n v="16"/>
    <n v="2.0559999999999998E-2"/>
  </r>
  <r>
    <x v="9"/>
    <n v="27"/>
    <n v="6"/>
    <x v="0"/>
    <d v="2019-06-27T00:00:00"/>
    <s v="Avg of 4 NM Projects"/>
    <n v="7"/>
    <n v="15.104999999999999"/>
    <n v="8.4859550561797739E-2"/>
    <n v="20.45"/>
    <n v="15.24"/>
    <n v="0.23020019999999999"/>
  </r>
  <r>
    <x v="9"/>
    <n v="27"/>
    <n v="6"/>
    <x v="1"/>
    <d v="2019-06-27T00:00:00"/>
    <s v="Avg of 4 NM Projects"/>
    <n v="8"/>
    <n v="49.924999999999997"/>
    <n v="0.28047752808988763"/>
    <n v="21.07"/>
    <n v="16.399999999999999"/>
    <n v="0.81876999999999989"/>
  </r>
  <r>
    <x v="9"/>
    <n v="27"/>
    <n v="6"/>
    <x v="1"/>
    <d v="2019-06-27T00:00:00"/>
    <s v="Avg of 4 NM Projects"/>
    <n v="9"/>
    <n v="78.97"/>
    <n v="0.44365168539325844"/>
    <n v="21.25"/>
    <n v="17.46"/>
    <n v="1.3788161999999999"/>
  </r>
  <r>
    <x v="9"/>
    <n v="27"/>
    <n v="6"/>
    <x v="1"/>
    <d v="2019-06-27T00:00:00"/>
    <s v="Avg of 4 NM Projects"/>
    <n v="10"/>
    <n v="104.185"/>
    <n v="0.58530898876404491"/>
    <n v="21.26"/>
    <n v="17.16"/>
    <n v="1.7878146000000001"/>
  </r>
  <r>
    <x v="9"/>
    <n v="27"/>
    <n v="6"/>
    <x v="1"/>
    <d v="2019-06-27T00:00:00"/>
    <s v="Avg of 4 NM Projects"/>
    <n v="11"/>
    <n v="123.645"/>
    <n v="0.69463483146067417"/>
    <n v="21.41"/>
    <n v="19.16"/>
    <n v="2.3690381999999999"/>
  </r>
  <r>
    <x v="9"/>
    <n v="27"/>
    <n v="6"/>
    <x v="1"/>
    <d v="2019-06-27T00:00:00"/>
    <s v="Avg of 4 NM Projects"/>
    <n v="12"/>
    <n v="138.10499999999999"/>
    <n v="0.77587078651685393"/>
    <n v="23.45"/>
    <n v="21.02"/>
    <n v="2.9029670999999997"/>
  </r>
  <r>
    <x v="9"/>
    <n v="27"/>
    <n v="6"/>
    <x v="1"/>
    <d v="2019-06-27T00:00:00"/>
    <s v="Avg of 4 NM Projects"/>
    <n v="13"/>
    <n v="135.035"/>
    <n v="0.75862359550561798"/>
    <n v="25.93"/>
    <n v="21.43"/>
    <n v="2.8938000499999998"/>
  </r>
  <r>
    <x v="9"/>
    <n v="27"/>
    <n v="6"/>
    <x v="1"/>
    <d v="2019-06-27T00:00:00"/>
    <s v="Avg of 4 NM Projects"/>
    <n v="14"/>
    <n v="122.755"/>
    <n v="0.68963483146067417"/>
    <n v="28.05"/>
    <n v="22.69"/>
    <n v="2.78531095"/>
  </r>
  <r>
    <x v="9"/>
    <n v="27"/>
    <n v="6"/>
    <x v="1"/>
    <d v="2019-06-27T00:00:00"/>
    <s v="Avg of 4 NM Projects"/>
    <n v="15"/>
    <n v="95.36"/>
    <n v="0.5357303370786517"/>
    <n v="30.88"/>
    <n v="22.75"/>
    <n v="2.1694400000000003"/>
  </r>
  <r>
    <x v="9"/>
    <n v="27"/>
    <n v="6"/>
    <x v="1"/>
    <d v="2019-06-27T00:00:00"/>
    <s v="Avg of 4 NM Projects"/>
    <n v="16"/>
    <n v="92.795000000000002"/>
    <n v="0.52132022471910111"/>
    <n v="31.9"/>
    <n v="22.04"/>
    <n v="2.0452018000000001"/>
  </r>
  <r>
    <x v="9"/>
    <n v="27"/>
    <n v="6"/>
    <x v="1"/>
    <d v="2019-06-27T00:00:00"/>
    <s v="Avg of 4 NM Projects"/>
    <n v="17"/>
    <n v="82.305000000000007"/>
    <n v="0.46238764044943825"/>
    <n v="36"/>
    <n v="21.47"/>
    <n v="1.7670883500000001"/>
  </r>
  <r>
    <x v="9"/>
    <n v="27"/>
    <n v="6"/>
    <x v="1"/>
    <d v="2019-06-27T00:00:00"/>
    <s v="Avg of 4 NM Projects"/>
    <n v="18"/>
    <n v="54.405000000000001"/>
    <n v="0.30564606741573036"/>
    <n v="35.65"/>
    <n v="22.05"/>
    <n v="1.1996302500000002"/>
  </r>
  <r>
    <x v="9"/>
    <n v="27"/>
    <n v="6"/>
    <x v="1"/>
    <d v="2019-06-27T00:00:00"/>
    <s v="Avg of 4 NM Projects"/>
    <n v="19"/>
    <n v="24.439999999999998"/>
    <n v="0.13730337078651683"/>
    <n v="32.200000000000003"/>
    <n v="24.45"/>
    <n v="0.59755799999999992"/>
  </r>
  <r>
    <x v="9"/>
    <n v="27"/>
    <n v="6"/>
    <x v="1"/>
    <d v="2019-06-27T00:00:00"/>
    <s v="Avg of 4 NM Projects"/>
    <n v="20"/>
    <n v="5.6349999999999998"/>
    <n v="3.1657303370786517E-2"/>
    <n v="30.42"/>
    <n v="24.88"/>
    <n v="0.14019879999999998"/>
  </r>
  <r>
    <x v="9"/>
    <n v="27"/>
    <n v="6"/>
    <x v="1"/>
    <d v="2019-06-27T00:00:00"/>
    <s v="Avg of 4 NM Projects"/>
    <n v="21"/>
    <n v="0.13"/>
    <n v="7.3033707865168538E-4"/>
    <n v="28.4"/>
    <n v="24.83"/>
    <n v="3.2279000000000001E-3"/>
  </r>
  <r>
    <x v="9"/>
    <n v="27"/>
    <n v="6"/>
    <x v="1"/>
    <d v="2019-06-27T00:00:00"/>
    <s v="Avg of 4 NM Projects"/>
    <n v="22"/>
    <n v="0"/>
    <n v="0"/>
    <n v="26.05"/>
    <n v="24.1"/>
    <n v="0"/>
  </r>
  <r>
    <x v="9"/>
    <n v="27"/>
    <n v="6"/>
    <x v="1"/>
    <d v="2019-06-27T00:00:00"/>
    <s v="Avg of 4 NM Projects"/>
    <n v="23"/>
    <n v="-0.13"/>
    <n v="-7.3033707865168538E-4"/>
    <n v="20.62"/>
    <n v="19.260000000000002"/>
    <n v="-2.5038000000000005E-3"/>
  </r>
  <r>
    <x v="9"/>
    <n v="27"/>
    <n v="6"/>
    <x v="0"/>
    <d v="2019-06-27T00:00:00"/>
    <s v="Avg of 4 NM Projects"/>
    <n v="24"/>
    <n v="-0.13"/>
    <n v="-7.3033707865168538E-4"/>
    <n v="22.03"/>
    <n v="19.489999999999998"/>
    <n v="-2.5337000000000003E-3"/>
  </r>
  <r>
    <x v="9"/>
    <n v="28"/>
    <n v="7"/>
    <x v="0"/>
    <d v="2019-06-28T00:00:00"/>
    <s v="Avg of 4 NM Projects"/>
    <n v="1"/>
    <n v="-0.13"/>
    <n v="-7.3033707865168538E-4"/>
    <n v="20.48"/>
    <n v="22.73"/>
    <n v="-2.9549000000000003E-3"/>
  </r>
  <r>
    <x v="9"/>
    <n v="28"/>
    <n v="7"/>
    <x v="0"/>
    <d v="2019-06-28T00:00:00"/>
    <s v="Avg of 4 NM Projects"/>
    <n v="2"/>
    <n v="-0.26"/>
    <n v="-1.4606741573033708E-3"/>
    <n v="18.37"/>
    <n v="19.239999999999998"/>
    <n v="-5.0023999999999997E-3"/>
  </r>
  <r>
    <x v="9"/>
    <n v="28"/>
    <n v="7"/>
    <x v="0"/>
    <d v="2019-06-28T00:00:00"/>
    <s v="Avg of 4 NM Projects"/>
    <n v="3"/>
    <n v="0"/>
    <n v="0"/>
    <n v="15.7"/>
    <n v="17.149999999999999"/>
    <n v="0"/>
  </r>
  <r>
    <x v="9"/>
    <n v="28"/>
    <n v="7"/>
    <x v="0"/>
    <d v="2019-06-28T00:00:00"/>
    <s v="Avg of 4 NM Projects"/>
    <n v="4"/>
    <n v="0"/>
    <n v="0"/>
    <n v="16.39"/>
    <n v="17.32"/>
    <n v="0"/>
  </r>
  <r>
    <x v="9"/>
    <n v="28"/>
    <n v="7"/>
    <x v="0"/>
    <d v="2019-06-28T00:00:00"/>
    <s v="Avg of 4 NM Projects"/>
    <n v="5"/>
    <n v="0"/>
    <n v="0"/>
    <n v="15.71"/>
    <n v="15.34"/>
    <n v="0"/>
  </r>
  <r>
    <x v="9"/>
    <n v="28"/>
    <n v="7"/>
    <x v="0"/>
    <d v="2019-06-28T00:00:00"/>
    <s v="Avg of 4 NM Projects"/>
    <n v="6"/>
    <n v="0.38500000000000001"/>
    <n v="2.1629213483146067E-3"/>
    <n v="17.5"/>
    <n v="12.6"/>
    <n v="4.8510000000000003E-3"/>
  </r>
  <r>
    <x v="9"/>
    <n v="28"/>
    <n v="7"/>
    <x v="0"/>
    <d v="2019-06-28T00:00:00"/>
    <s v="Avg of 4 NM Projects"/>
    <n v="7"/>
    <n v="8.58"/>
    <n v="4.8202247191011238E-2"/>
    <n v="19.420000000000002"/>
    <n v="14.88"/>
    <n v="0.12767039999999999"/>
  </r>
  <r>
    <x v="9"/>
    <n v="28"/>
    <n v="7"/>
    <x v="0"/>
    <d v="2019-06-28T00:00:00"/>
    <s v="Avg of 4 NM Projects"/>
    <n v="8"/>
    <n v="35.204999999999998"/>
    <n v="0.19778089887640449"/>
    <n v="20.56"/>
    <n v="15.73"/>
    <n v="0.55377464999999992"/>
  </r>
  <r>
    <x v="9"/>
    <n v="28"/>
    <n v="7"/>
    <x v="0"/>
    <d v="2019-06-28T00:00:00"/>
    <s v="Avg of 4 NM Projects"/>
    <n v="9"/>
    <n v="54.400000000000006"/>
    <n v="0.30561797752808995"/>
    <n v="21.13"/>
    <n v="15.62"/>
    <n v="0.84972800000000004"/>
  </r>
  <r>
    <x v="9"/>
    <n v="28"/>
    <n v="7"/>
    <x v="0"/>
    <d v="2019-06-28T00:00:00"/>
    <s v="Avg of 4 NM Projects"/>
    <n v="10"/>
    <n v="69.245000000000005"/>
    <n v="0.38901685393258428"/>
    <n v="23.14"/>
    <n v="17.86"/>
    <n v="1.2367157"/>
  </r>
  <r>
    <x v="9"/>
    <n v="28"/>
    <n v="7"/>
    <x v="0"/>
    <d v="2019-06-28T00:00:00"/>
    <s v="Avg of 4 NM Projects"/>
    <n v="11"/>
    <n v="89.97999999999999"/>
    <n v="0.50550561797752802"/>
    <n v="24.37"/>
    <n v="19.27"/>
    <n v="1.7339145999999999"/>
  </r>
  <r>
    <x v="9"/>
    <n v="28"/>
    <n v="7"/>
    <x v="0"/>
    <d v="2019-06-28T00:00:00"/>
    <s v="Avg of 4 NM Projects"/>
    <n v="12"/>
    <n v="95.864999999999995"/>
    <n v="0.53856741573033706"/>
    <n v="26.95"/>
    <n v="21.9"/>
    <n v="2.0994435"/>
  </r>
  <r>
    <x v="9"/>
    <n v="28"/>
    <n v="7"/>
    <x v="0"/>
    <d v="2019-06-28T00:00:00"/>
    <s v="Avg of 4 NM Projects"/>
    <n v="13"/>
    <n v="96.385000000000005"/>
    <n v="0.54148876404494384"/>
    <n v="29"/>
    <n v="33.47"/>
    <n v="3.2260059500000002"/>
  </r>
  <r>
    <x v="9"/>
    <n v="28"/>
    <n v="7"/>
    <x v="0"/>
    <d v="2019-06-28T00:00:00"/>
    <s v="Avg of 4 NM Projects"/>
    <n v="14"/>
    <n v="88.06"/>
    <n v="0.49471910112359552"/>
    <n v="31"/>
    <n v="33.72"/>
    <n v="2.9693831999999998"/>
  </r>
  <r>
    <x v="9"/>
    <n v="28"/>
    <n v="7"/>
    <x v="0"/>
    <d v="2019-06-28T00:00:00"/>
    <s v="Avg of 4 NM Projects"/>
    <n v="15"/>
    <n v="87.300000000000011"/>
    <n v="0.49044943820224723"/>
    <n v="33"/>
    <n v="36.01"/>
    <n v="3.1436730000000002"/>
  </r>
  <r>
    <x v="9"/>
    <n v="28"/>
    <n v="7"/>
    <x v="0"/>
    <d v="2019-06-28T00:00:00"/>
    <s v="Avg of 4 NM Projects"/>
    <n v="16"/>
    <n v="65.144999999999996"/>
    <n v="0.36598314606741572"/>
    <n v="35.49"/>
    <n v="46.82"/>
    <n v="3.0500888999999995"/>
  </r>
  <r>
    <x v="9"/>
    <n v="28"/>
    <n v="7"/>
    <x v="0"/>
    <d v="2019-06-28T00:00:00"/>
    <s v="Avg of 4 NM Projects"/>
    <n v="17"/>
    <n v="43.77"/>
    <n v="0.2458988764044944"/>
    <n v="37"/>
    <n v="49.09"/>
    <n v="2.1486693000000003"/>
  </r>
  <r>
    <x v="9"/>
    <n v="28"/>
    <n v="7"/>
    <x v="0"/>
    <d v="2019-06-28T00:00:00"/>
    <s v="Avg of 4 NM Projects"/>
    <n v="18"/>
    <n v="31.614999999999998"/>
    <n v="0.17761235955056179"/>
    <n v="35.68"/>
    <n v="45.45"/>
    <n v="1.4369017500000001"/>
  </r>
  <r>
    <x v="9"/>
    <n v="28"/>
    <n v="7"/>
    <x v="0"/>
    <d v="2019-06-28T00:00:00"/>
    <s v="Avg of 4 NM Projects"/>
    <n v="19"/>
    <n v="25.594999999999999"/>
    <n v="0.14379213483146067"/>
    <n v="33"/>
    <n v="42.25"/>
    <n v="1.0813887499999999"/>
  </r>
  <r>
    <x v="9"/>
    <n v="28"/>
    <n v="7"/>
    <x v="0"/>
    <d v="2019-06-28T00:00:00"/>
    <s v="Avg of 4 NM Projects"/>
    <n v="20"/>
    <n v="6.27"/>
    <n v="3.522471910112359E-2"/>
    <n v="29.62"/>
    <n v="36.47"/>
    <n v="0.22866689999999998"/>
  </r>
  <r>
    <x v="9"/>
    <n v="28"/>
    <n v="7"/>
    <x v="0"/>
    <d v="2019-06-28T00:00:00"/>
    <s v="Avg of 4 NM Projects"/>
    <n v="21"/>
    <n v="-0.13"/>
    <n v="-7.3033707865168538E-4"/>
    <n v="25.76"/>
    <n v="35.85"/>
    <n v="-4.6605000000000006E-3"/>
  </r>
  <r>
    <x v="9"/>
    <n v="28"/>
    <n v="7"/>
    <x v="0"/>
    <d v="2019-06-28T00:00:00"/>
    <s v="Avg of 4 NM Projects"/>
    <n v="22"/>
    <n v="0"/>
    <n v="0"/>
    <n v="25.05"/>
    <n v="30.17"/>
    <n v="0"/>
  </r>
  <r>
    <x v="9"/>
    <n v="28"/>
    <n v="7"/>
    <x v="0"/>
    <d v="2019-06-28T00:00:00"/>
    <s v="Avg of 4 NM Projects"/>
    <n v="23"/>
    <n v="-0.13"/>
    <n v="-7.3033707865168538E-4"/>
    <n v="22.26"/>
    <n v="28.66"/>
    <n v="-3.7258E-3"/>
  </r>
  <r>
    <x v="9"/>
    <n v="28"/>
    <n v="7"/>
    <x v="0"/>
    <d v="2019-06-28T00:00:00"/>
    <s v="Avg of 4 NM Projects"/>
    <n v="24"/>
    <n v="0"/>
    <n v="0"/>
    <n v="23.14"/>
    <n v="30.12"/>
    <n v="0"/>
  </r>
  <r>
    <x v="9"/>
    <n v="29"/>
    <n v="1"/>
    <x v="0"/>
    <d v="2019-06-29T00:00:00"/>
    <s v="Avg of 4 NM Projects"/>
    <n v="1"/>
    <n v="0"/>
    <n v="0"/>
    <n v="22.99"/>
    <n v="37.869999999999997"/>
    <n v="0"/>
  </r>
  <r>
    <x v="9"/>
    <n v="29"/>
    <n v="1"/>
    <x v="0"/>
    <d v="2019-06-29T00:00:00"/>
    <s v="Avg of 4 NM Projects"/>
    <n v="2"/>
    <n v="0"/>
    <n v="0"/>
    <n v="23.67"/>
    <n v="40.78"/>
    <n v="0"/>
  </r>
  <r>
    <x v="9"/>
    <n v="29"/>
    <n v="1"/>
    <x v="0"/>
    <d v="2019-06-29T00:00:00"/>
    <s v="Avg of 4 NM Projects"/>
    <n v="3"/>
    <n v="-0.13"/>
    <n v="-7.3033707865168538E-4"/>
    <n v="19.91"/>
    <n v="20.49"/>
    <n v="-2.6636999999999997E-3"/>
  </r>
  <r>
    <x v="9"/>
    <n v="29"/>
    <n v="1"/>
    <x v="0"/>
    <d v="2019-06-29T00:00:00"/>
    <s v="Avg of 4 NM Projects"/>
    <n v="4"/>
    <n v="-0.39"/>
    <n v="-2.1910112359550564E-3"/>
    <n v="18.45"/>
    <n v="20.350000000000001"/>
    <n v="-7.9365000000000008E-3"/>
  </r>
  <r>
    <x v="9"/>
    <n v="29"/>
    <n v="1"/>
    <x v="0"/>
    <d v="2019-06-29T00:00:00"/>
    <s v="Avg of 4 NM Projects"/>
    <n v="5"/>
    <n v="0"/>
    <n v="0"/>
    <n v="17.93"/>
    <n v="22.25"/>
    <n v="0"/>
  </r>
  <r>
    <x v="9"/>
    <n v="29"/>
    <n v="1"/>
    <x v="0"/>
    <d v="2019-06-29T00:00:00"/>
    <s v="Avg of 4 NM Projects"/>
    <n v="6"/>
    <n v="0.51500000000000001"/>
    <n v="2.8932584269662923E-3"/>
    <n v="17.600000000000001"/>
    <n v="21.08"/>
    <n v="1.08562E-2"/>
  </r>
  <r>
    <x v="9"/>
    <n v="29"/>
    <n v="1"/>
    <x v="0"/>
    <d v="2019-06-29T00:00:00"/>
    <s v="Avg of 4 NM Projects"/>
    <n v="7"/>
    <n v="9.5949999999999989"/>
    <n v="5.3904494382022466E-2"/>
    <n v="18.5"/>
    <n v="26.51"/>
    <n v="0.25436344999999999"/>
  </r>
  <r>
    <x v="9"/>
    <n v="29"/>
    <n v="1"/>
    <x v="0"/>
    <d v="2019-06-29T00:00:00"/>
    <s v="Avg of 4 NM Projects"/>
    <n v="8"/>
    <n v="35.33"/>
    <n v="0.19848314606741571"/>
    <n v="19.5"/>
    <n v="21.9"/>
    <n v="0.77372699999999983"/>
  </r>
  <r>
    <x v="9"/>
    <n v="29"/>
    <n v="1"/>
    <x v="0"/>
    <d v="2019-06-29T00:00:00"/>
    <s v="Avg of 4 NM Projects"/>
    <n v="9"/>
    <n v="51.97"/>
    <n v="0.29196629213483144"/>
    <n v="20.3"/>
    <n v="28.6"/>
    <n v="1.4863420000000001"/>
  </r>
  <r>
    <x v="9"/>
    <n v="29"/>
    <n v="1"/>
    <x v="0"/>
    <d v="2019-06-29T00:00:00"/>
    <s v="Avg of 4 NM Projects"/>
    <n v="10"/>
    <n v="62.334999999999994"/>
    <n v="0.3501966292134831"/>
    <n v="21.88"/>
    <n v="30.9"/>
    <n v="1.9261514999999998"/>
  </r>
  <r>
    <x v="9"/>
    <n v="29"/>
    <n v="1"/>
    <x v="0"/>
    <d v="2019-06-29T00:00:00"/>
    <s v="Avg of 4 NM Projects"/>
    <n v="11"/>
    <n v="79.105000000000004"/>
    <n v="0.44441011235955058"/>
    <n v="23.24"/>
    <n v="34.58"/>
    <n v="2.7354509"/>
  </r>
  <r>
    <x v="9"/>
    <n v="29"/>
    <n v="1"/>
    <x v="0"/>
    <d v="2019-06-29T00:00:00"/>
    <s v="Avg of 4 NM Projects"/>
    <n v="12"/>
    <n v="86.91"/>
    <n v="0.48825842696629213"/>
    <n v="27.13"/>
    <n v="46.96"/>
    <n v="4.0812936000000004"/>
  </r>
  <r>
    <x v="9"/>
    <n v="29"/>
    <n v="1"/>
    <x v="0"/>
    <d v="2019-06-29T00:00:00"/>
    <s v="Avg of 4 NM Projects"/>
    <n v="13"/>
    <n v="80.77"/>
    <n v="0.45376404494382022"/>
    <n v="28.26"/>
    <n v="39.67"/>
    <n v="3.2041458999999999"/>
  </r>
  <r>
    <x v="9"/>
    <n v="29"/>
    <n v="1"/>
    <x v="0"/>
    <d v="2019-06-29T00:00:00"/>
    <s v="Avg of 4 NM Projects"/>
    <n v="14"/>
    <n v="89.344999999999999"/>
    <n v="0.50193820224719099"/>
    <n v="28.89"/>
    <n v="44.65"/>
    <n v="3.9892542500000001"/>
  </r>
  <r>
    <x v="9"/>
    <n v="29"/>
    <n v="1"/>
    <x v="0"/>
    <d v="2019-06-29T00:00:00"/>
    <s v="Avg of 4 NM Projects"/>
    <n v="15"/>
    <n v="99.199999999999989"/>
    <n v="0.55730337078651682"/>
    <n v="29.77"/>
    <n v="39.58"/>
    <n v="3.9263359999999992"/>
  </r>
  <r>
    <x v="9"/>
    <n v="29"/>
    <n v="1"/>
    <x v="0"/>
    <d v="2019-06-29T00:00:00"/>
    <s v="Avg of 4 NM Projects"/>
    <n v="16"/>
    <n v="79.490000000000009"/>
    <n v="0.44657303370786522"/>
    <n v="30.2"/>
    <n v="36.36"/>
    <n v="2.8902564000000002"/>
  </r>
  <r>
    <x v="9"/>
    <n v="29"/>
    <n v="1"/>
    <x v="0"/>
    <d v="2019-06-29T00:00:00"/>
    <s v="Avg of 4 NM Projects"/>
    <n v="17"/>
    <n v="68.484999999999999"/>
    <n v="0.38474719101123595"/>
    <n v="31.55"/>
    <n v="48.37"/>
    <n v="3.3126194499999997"/>
  </r>
  <r>
    <x v="9"/>
    <n v="29"/>
    <n v="1"/>
    <x v="0"/>
    <d v="2019-06-29T00:00:00"/>
    <s v="Avg of 4 NM Projects"/>
    <n v="18"/>
    <n v="57.730000000000004"/>
    <n v="0.32432584269662923"/>
    <n v="30.55"/>
    <n v="88.46"/>
    <n v="5.1067957999999996"/>
  </r>
  <r>
    <x v="9"/>
    <n v="29"/>
    <n v="1"/>
    <x v="0"/>
    <d v="2019-06-29T00:00:00"/>
    <s v="Avg of 4 NM Projects"/>
    <n v="19"/>
    <n v="33.144999999999996"/>
    <n v="0.18620786516853929"/>
    <n v="30.1"/>
    <n v="50.49"/>
    <n v="1.6734910499999998"/>
  </r>
  <r>
    <x v="9"/>
    <n v="29"/>
    <n v="1"/>
    <x v="0"/>
    <d v="2019-06-29T00:00:00"/>
    <s v="Avg of 4 NM Projects"/>
    <n v="20"/>
    <n v="6.6549999999999994"/>
    <n v="3.7387640449438202E-2"/>
    <n v="24.51"/>
    <n v="31.27"/>
    <n v="0.20810184999999998"/>
  </r>
  <r>
    <x v="9"/>
    <n v="29"/>
    <n v="1"/>
    <x v="0"/>
    <d v="2019-06-29T00:00:00"/>
    <s v="Avg of 4 NM Projects"/>
    <n v="21"/>
    <n v="0.26"/>
    <n v="1.4606741573033708E-3"/>
    <n v="24.26"/>
    <n v="32.659999999999997"/>
    <n v="8.4916000000000002E-3"/>
  </r>
  <r>
    <x v="9"/>
    <n v="29"/>
    <n v="1"/>
    <x v="0"/>
    <d v="2019-06-29T00:00:00"/>
    <s v="Avg of 4 NM Projects"/>
    <n v="22"/>
    <n v="0"/>
    <n v="0"/>
    <n v="25.32"/>
    <n v="38.479999999999997"/>
    <n v="0"/>
  </r>
  <r>
    <x v="9"/>
    <n v="29"/>
    <n v="1"/>
    <x v="0"/>
    <d v="2019-06-29T00:00:00"/>
    <s v="Avg of 4 NM Projects"/>
    <n v="23"/>
    <n v="-0.13"/>
    <n v="-7.3033707865168538E-4"/>
    <n v="20.59"/>
    <n v="21.97"/>
    <n v="-2.8560999999999999E-3"/>
  </r>
  <r>
    <x v="9"/>
    <n v="29"/>
    <n v="1"/>
    <x v="0"/>
    <d v="2019-06-29T00:00:00"/>
    <s v="Avg of 4 NM Projects"/>
    <n v="24"/>
    <n v="0"/>
    <n v="0"/>
    <n v="23.99"/>
    <n v="19.95"/>
    <n v="0"/>
  </r>
  <r>
    <x v="9"/>
    <n v="30"/>
    <n v="2"/>
    <x v="0"/>
    <d v="2019-06-30T00:00:00"/>
    <s v="Avg of 4 NM Projects"/>
    <n v="1"/>
    <n v="-0.39"/>
    <n v="-2.1910112359550564E-3"/>
    <n v="24.4"/>
    <n v="94.75"/>
    <n v="-3.6952499999999999E-2"/>
  </r>
  <r>
    <x v="9"/>
    <n v="30"/>
    <n v="2"/>
    <x v="0"/>
    <d v="2019-06-30T00:00:00"/>
    <s v="Avg of 4 NM Projects"/>
    <n v="2"/>
    <n v="-0.13"/>
    <n v="-7.3033707865168538E-4"/>
    <n v="22.24"/>
    <n v="49.47"/>
    <n v="-6.4310999999999995E-3"/>
  </r>
  <r>
    <x v="9"/>
    <n v="30"/>
    <n v="2"/>
    <x v="0"/>
    <d v="2019-06-30T00:00:00"/>
    <s v="Avg of 4 NM Projects"/>
    <n v="3"/>
    <n v="0"/>
    <n v="0"/>
    <n v="22.23"/>
    <n v="21.54"/>
    <n v="0"/>
  </r>
  <r>
    <x v="9"/>
    <n v="30"/>
    <n v="2"/>
    <x v="0"/>
    <d v="2019-06-30T00:00:00"/>
    <s v="Avg of 4 NM Projects"/>
    <n v="4"/>
    <n v="-0.13"/>
    <n v="-7.3033707865168538E-4"/>
    <n v="20.87"/>
    <n v="22.71"/>
    <n v="-2.9523000000000001E-3"/>
  </r>
  <r>
    <x v="9"/>
    <n v="30"/>
    <n v="2"/>
    <x v="0"/>
    <d v="2019-06-30T00:00:00"/>
    <s v="Avg of 4 NM Projects"/>
    <n v="5"/>
    <n v="0"/>
    <n v="0"/>
    <n v="19.899999999999999"/>
    <n v="21.86"/>
    <n v="0"/>
  </r>
  <r>
    <x v="9"/>
    <n v="30"/>
    <n v="2"/>
    <x v="0"/>
    <d v="2019-06-30T00:00:00"/>
    <s v="Avg of 4 NM Projects"/>
    <n v="6"/>
    <n v="-0.13"/>
    <n v="-7.3033707865168538E-4"/>
    <n v="17.489999999999998"/>
    <n v="19.43"/>
    <n v="-2.5259000000000002E-3"/>
  </r>
  <r>
    <x v="9"/>
    <n v="30"/>
    <n v="2"/>
    <x v="0"/>
    <d v="2019-06-30T00:00:00"/>
    <s v="Avg of 4 NM Projects"/>
    <n v="7"/>
    <n v="7.4249999999999989"/>
    <n v="4.1713483146067411E-2"/>
    <n v="16.87"/>
    <n v="19.63"/>
    <n v="0.14575274999999996"/>
  </r>
  <r>
    <x v="9"/>
    <n v="30"/>
    <n v="2"/>
    <x v="1"/>
    <d v="2019-06-30T00:00:00"/>
    <s v="Avg of 4 NM Projects"/>
    <n v="8"/>
    <n v="32"/>
    <n v="0.1797752808988764"/>
    <n v="17.29"/>
    <n v="15.44"/>
    <n v="0.49407999999999996"/>
  </r>
  <r>
    <x v="9"/>
    <n v="30"/>
    <n v="2"/>
    <x v="1"/>
    <d v="2019-06-30T00:00:00"/>
    <s v="Avg of 4 NM Projects"/>
    <n v="9"/>
    <n v="46.849999999999994"/>
    <n v="0.26320224719101121"/>
    <n v="17.73"/>
    <n v="16.02"/>
    <n v="0.7505369999999999"/>
  </r>
  <r>
    <x v="9"/>
    <n v="30"/>
    <n v="2"/>
    <x v="1"/>
    <d v="2019-06-30T00:00:00"/>
    <s v="Avg of 4 NM Projects"/>
    <n v="10"/>
    <n v="66.424999999999997"/>
    <n v="0.37317415730337078"/>
    <n v="20.09"/>
    <n v="22.94"/>
    <n v="1.5237895000000001"/>
  </r>
  <r>
    <x v="9"/>
    <n v="30"/>
    <n v="2"/>
    <x v="1"/>
    <d v="2019-06-30T00:00:00"/>
    <s v="Avg of 4 NM Projects"/>
    <n v="11"/>
    <n v="56.965000000000003"/>
    <n v="0.32002808988764048"/>
    <n v="20.66"/>
    <n v="32.08"/>
    <n v="1.8274372000000001"/>
  </r>
  <r>
    <x v="9"/>
    <n v="30"/>
    <n v="2"/>
    <x v="1"/>
    <d v="2019-06-30T00:00:00"/>
    <s v="Avg of 4 NM Projects"/>
    <n v="12"/>
    <n v="67.194999999999993"/>
    <n v="0.37749999999999995"/>
    <n v="20.99"/>
    <n v="22.26"/>
    <n v="1.4957606999999999"/>
  </r>
  <r>
    <x v="9"/>
    <n v="30"/>
    <n v="2"/>
    <x v="1"/>
    <d v="2019-06-30T00:00:00"/>
    <s v="Avg of 4 NM Projects"/>
    <n v="13"/>
    <n v="86.02"/>
    <n v="0.48325842696629212"/>
    <n v="22.22"/>
    <n v="19.670000000000002"/>
    <n v="1.6920134"/>
  </r>
  <r>
    <x v="9"/>
    <n v="30"/>
    <n v="2"/>
    <x v="1"/>
    <d v="2019-06-30T00:00:00"/>
    <s v="Avg of 4 NM Projects"/>
    <n v="14"/>
    <n v="66.295000000000002"/>
    <n v="0.37244382022471911"/>
    <n v="20.28"/>
    <n v="20.11"/>
    <n v="1.3331924500000001"/>
  </r>
  <r>
    <x v="9"/>
    <n v="30"/>
    <n v="2"/>
    <x v="1"/>
    <d v="2019-06-30T00:00:00"/>
    <s v="Avg of 4 NM Projects"/>
    <n v="15"/>
    <n v="70.655000000000001"/>
    <n v="0.39693820224719101"/>
    <n v="19.95"/>
    <n v="23.63"/>
    <n v="1.6695776499999999"/>
  </r>
  <r>
    <x v="9"/>
    <n v="30"/>
    <n v="2"/>
    <x v="1"/>
    <d v="2019-06-30T00:00:00"/>
    <s v="Avg of 4 NM Projects"/>
    <n v="16"/>
    <n v="96.759999999999991"/>
    <n v="0.54359550561797743"/>
    <n v="20.46"/>
    <n v="18.79"/>
    <n v="1.8181203999999997"/>
  </r>
  <r>
    <x v="9"/>
    <n v="30"/>
    <n v="2"/>
    <x v="1"/>
    <d v="2019-06-30T00:00:00"/>
    <s v="Avg of 4 NM Projects"/>
    <n v="17"/>
    <n v="69.88"/>
    <n v="0.39258426966292131"/>
    <n v="20.92"/>
    <n v="18.11"/>
    <n v="1.2655268"/>
  </r>
  <r>
    <x v="9"/>
    <n v="30"/>
    <n v="2"/>
    <x v="1"/>
    <d v="2019-06-30T00:00:00"/>
    <s v="Avg of 4 NM Projects"/>
    <n v="18"/>
    <n v="32"/>
    <n v="0.1797752808988764"/>
    <n v="23.89"/>
    <n v="26.98"/>
    <n v="0.86336000000000002"/>
  </r>
  <r>
    <x v="9"/>
    <n v="30"/>
    <n v="2"/>
    <x v="1"/>
    <d v="2019-06-30T00:00:00"/>
    <s v="Avg of 4 NM Projects"/>
    <n v="19"/>
    <n v="25.215"/>
    <n v="0.14165730337078652"/>
    <n v="21.04"/>
    <n v="34.229999999999997"/>
    <n v="0.86310944999999994"/>
  </r>
  <r>
    <x v="9"/>
    <n v="30"/>
    <n v="2"/>
    <x v="1"/>
    <d v="2019-06-30T00:00:00"/>
    <s v="Avg of 4 NM Projects"/>
    <n v="20"/>
    <n v="7.94"/>
    <n v="4.4606741573033709E-2"/>
    <n v="21.63"/>
    <n v="26.57"/>
    <n v="0.21096580000000001"/>
  </r>
  <r>
    <x v="9"/>
    <n v="30"/>
    <n v="2"/>
    <x v="1"/>
    <d v="2019-06-30T00:00:00"/>
    <s v="Avg of 4 NM Projects"/>
    <n v="21"/>
    <n v="0.51500000000000001"/>
    <n v="2.8932584269662923E-3"/>
    <n v="20.91"/>
    <n v="25.82"/>
    <n v="1.32973E-2"/>
  </r>
  <r>
    <x v="9"/>
    <n v="30"/>
    <n v="2"/>
    <x v="1"/>
    <d v="2019-06-30T00:00:00"/>
    <s v="Avg of 4 NM Projects"/>
    <n v="22"/>
    <n v="-0.13"/>
    <n v="-7.3033707865168538E-4"/>
    <n v="19.649999999999999"/>
    <n v="34.96"/>
    <n v="-4.5448000000000007E-3"/>
  </r>
  <r>
    <x v="9"/>
    <n v="30"/>
    <n v="2"/>
    <x v="1"/>
    <d v="2019-06-30T00:00:00"/>
    <s v="Avg of 4 NM Projects"/>
    <n v="23"/>
    <n v="0"/>
    <n v="0"/>
    <n v="18.670000000000002"/>
    <n v="19.84"/>
    <n v="0"/>
  </r>
  <r>
    <x v="9"/>
    <n v="30"/>
    <n v="2"/>
    <x v="0"/>
    <d v="2019-06-30T00:00:00"/>
    <s v="Avg of 4 NM Projects"/>
    <n v="24"/>
    <n v="0"/>
    <n v="0"/>
    <n v="18.36"/>
    <n v="16.02"/>
    <n v="0"/>
  </r>
  <r>
    <x v="10"/>
    <n v="1"/>
    <n v="1"/>
    <x v="0"/>
    <d v="2019-07-01T00:00:00"/>
    <s v="Avg of 4 NM Projects"/>
    <n v="1"/>
    <n v="0"/>
    <n v="0"/>
    <n v="17.93"/>
    <n v="17.14"/>
    <n v="0"/>
  </r>
  <r>
    <x v="10"/>
    <n v="1"/>
    <n v="1"/>
    <x v="0"/>
    <d v="2019-07-01T00:00:00"/>
    <s v="Avg of 4 NM Projects"/>
    <n v="2"/>
    <n v="-0.13"/>
    <n v="-7.3033707865168538E-4"/>
    <n v="17.93"/>
    <n v="20.62"/>
    <n v="-2.6806E-3"/>
  </r>
  <r>
    <x v="10"/>
    <n v="1"/>
    <n v="1"/>
    <x v="0"/>
    <d v="2019-07-01T00:00:00"/>
    <s v="Avg of 4 NM Projects"/>
    <n v="3"/>
    <n v="-0.26"/>
    <n v="-1.4606741573033708E-3"/>
    <n v="16.98"/>
    <n v="17.850000000000001"/>
    <n v="-4.641000000000001E-3"/>
  </r>
  <r>
    <x v="10"/>
    <n v="1"/>
    <n v="1"/>
    <x v="0"/>
    <d v="2019-07-01T00:00:00"/>
    <s v="Avg of 4 NM Projects"/>
    <n v="4"/>
    <n v="0"/>
    <n v="0"/>
    <n v="16.87"/>
    <n v="16.89"/>
    <n v="0"/>
  </r>
  <r>
    <x v="10"/>
    <n v="1"/>
    <n v="1"/>
    <x v="0"/>
    <d v="2019-07-01T00:00:00"/>
    <s v="Avg of 4 NM Projects"/>
    <n v="5"/>
    <n v="-0.13"/>
    <n v="-7.3033707865168538E-4"/>
    <n v="17.32"/>
    <n v="17.07"/>
    <n v="-2.2190999999999999E-3"/>
  </r>
  <r>
    <x v="10"/>
    <n v="1"/>
    <n v="1"/>
    <x v="0"/>
    <d v="2019-07-01T00:00:00"/>
    <s v="Avg of 4 NM Projects"/>
    <n v="6"/>
    <n v="0.90500000000000003"/>
    <n v="5.0842696629213487E-3"/>
    <n v="17.309999999999999"/>
    <n v="16.71"/>
    <n v="1.512255E-2"/>
  </r>
  <r>
    <x v="10"/>
    <n v="1"/>
    <n v="1"/>
    <x v="0"/>
    <d v="2019-07-01T00:00:00"/>
    <s v="Avg of 4 NM Projects"/>
    <n v="7"/>
    <n v="12.55"/>
    <n v="7.0505617977528093E-2"/>
    <n v="21.49"/>
    <n v="18.5"/>
    <n v="0.23217500000000002"/>
  </r>
  <r>
    <x v="10"/>
    <n v="1"/>
    <n v="1"/>
    <x v="0"/>
    <d v="2019-07-01T00:00:00"/>
    <s v="Avg of 4 NM Projects"/>
    <n v="8"/>
    <n v="47.104999999999997"/>
    <n v="0.26463483146067412"/>
    <n v="19.96"/>
    <n v="18.11"/>
    <n v="0.8530715499999999"/>
  </r>
  <r>
    <x v="10"/>
    <n v="1"/>
    <n v="1"/>
    <x v="0"/>
    <d v="2019-07-01T00:00:00"/>
    <s v="Avg of 4 NM Projects"/>
    <n v="9"/>
    <n v="76.8"/>
    <n v="0.43146067415730338"/>
    <n v="19.7"/>
    <n v="17.41"/>
    <n v="1.3370880000000001"/>
  </r>
  <r>
    <x v="10"/>
    <n v="1"/>
    <n v="1"/>
    <x v="0"/>
    <d v="2019-07-01T00:00:00"/>
    <s v="Avg of 4 NM Projects"/>
    <n v="10"/>
    <n v="109.69"/>
    <n v="0.61623595505617978"/>
    <n v="20.149999999999999"/>
    <n v="16.66"/>
    <n v="1.8274354000000002"/>
  </r>
  <r>
    <x v="10"/>
    <n v="1"/>
    <n v="1"/>
    <x v="0"/>
    <d v="2019-07-01T00:00:00"/>
    <s v="Avg of 4 NM Projects"/>
    <n v="11"/>
    <n v="117.89"/>
    <n v="0.66230337078651691"/>
    <n v="21.36"/>
    <n v="16.329999999999998"/>
    <n v="1.9251436999999998"/>
  </r>
  <r>
    <x v="10"/>
    <n v="1"/>
    <n v="1"/>
    <x v="0"/>
    <d v="2019-07-01T00:00:00"/>
    <s v="Avg of 4 NM Projects"/>
    <n v="12"/>
    <n v="129.41"/>
    <n v="0.72702247191011238"/>
    <n v="21.96"/>
    <n v="18.18"/>
    <n v="2.3526737999999998"/>
  </r>
  <r>
    <x v="10"/>
    <n v="1"/>
    <n v="1"/>
    <x v="0"/>
    <d v="2019-07-01T00:00:00"/>
    <s v="Avg of 4 NM Projects"/>
    <n v="13"/>
    <n v="136.44999999999999"/>
    <n v="0.76657303370786511"/>
    <n v="23.6"/>
    <n v="20.149999999999999"/>
    <n v="2.7494674999999997"/>
  </r>
  <r>
    <x v="10"/>
    <n v="1"/>
    <n v="1"/>
    <x v="0"/>
    <d v="2019-07-01T00:00:00"/>
    <s v="Avg of 4 NM Projects"/>
    <n v="14"/>
    <n v="124.16"/>
    <n v="0.69752808988764048"/>
    <n v="23.11"/>
    <n v="20.62"/>
    <n v="2.5601791999999999"/>
  </r>
  <r>
    <x v="10"/>
    <n v="1"/>
    <n v="1"/>
    <x v="0"/>
    <d v="2019-07-01T00:00:00"/>
    <s v="Avg of 4 NM Projects"/>
    <n v="15"/>
    <n v="122.88000000000001"/>
    <n v="0.69033707865168548"/>
    <n v="25.92"/>
    <n v="20.67"/>
    <n v="2.5399296000000002"/>
  </r>
  <r>
    <x v="10"/>
    <n v="1"/>
    <n v="1"/>
    <x v="0"/>
    <d v="2019-07-01T00:00:00"/>
    <s v="Avg of 4 NM Projects"/>
    <n v="16"/>
    <n v="118.13999999999999"/>
    <n v="0.6637078651685393"/>
    <n v="30.06"/>
    <n v="23.39"/>
    <n v="2.7632945999999996"/>
  </r>
  <r>
    <x v="10"/>
    <n v="1"/>
    <n v="1"/>
    <x v="0"/>
    <d v="2019-07-01T00:00:00"/>
    <s v="Avg of 4 NM Projects"/>
    <n v="17"/>
    <n v="94.465000000000003"/>
    <n v="0.53070224719101122"/>
    <n v="34.64"/>
    <n v="25.43"/>
    <n v="2.40224495"/>
  </r>
  <r>
    <x v="10"/>
    <n v="1"/>
    <n v="1"/>
    <x v="0"/>
    <d v="2019-07-01T00:00:00"/>
    <s v="Avg of 4 NM Projects"/>
    <n v="18"/>
    <n v="68.739999999999995"/>
    <n v="0.38617977528089886"/>
    <n v="36.130000000000003"/>
    <n v="30.5"/>
    <n v="2.0965699999999998"/>
  </r>
  <r>
    <x v="10"/>
    <n v="1"/>
    <n v="1"/>
    <x v="0"/>
    <d v="2019-07-01T00:00:00"/>
    <s v="Avg of 4 NM Projects"/>
    <n v="19"/>
    <n v="33.795000000000002"/>
    <n v="0.18985955056179776"/>
    <n v="30.4"/>
    <n v="29.14"/>
    <n v="0.98478630000000011"/>
  </r>
  <r>
    <x v="10"/>
    <n v="1"/>
    <n v="1"/>
    <x v="0"/>
    <d v="2019-07-01T00:00:00"/>
    <s v="Avg of 4 NM Projects"/>
    <n v="20"/>
    <n v="10.24"/>
    <n v="5.7528089887640452E-2"/>
    <n v="30"/>
    <n v="30.05"/>
    <n v="0.30771199999999999"/>
  </r>
  <r>
    <x v="10"/>
    <n v="1"/>
    <n v="1"/>
    <x v="0"/>
    <d v="2019-07-01T00:00:00"/>
    <s v="Avg of 4 NM Projects"/>
    <n v="21"/>
    <n v="0.64500000000000002"/>
    <n v="3.6235955056179775E-3"/>
    <n v="30.29"/>
    <n v="29.73"/>
    <n v="1.9175850000000001E-2"/>
  </r>
  <r>
    <x v="10"/>
    <n v="1"/>
    <n v="1"/>
    <x v="0"/>
    <d v="2019-07-01T00:00:00"/>
    <s v="Avg of 4 NM Projects"/>
    <n v="22"/>
    <n v="-0.26"/>
    <n v="-1.4606741573033708E-3"/>
    <n v="25.75"/>
    <n v="24.25"/>
    <n v="-6.3050000000000007E-3"/>
  </r>
  <r>
    <x v="10"/>
    <n v="1"/>
    <n v="1"/>
    <x v="0"/>
    <d v="2019-07-01T00:00:00"/>
    <s v="Avg of 4 NM Projects"/>
    <n v="23"/>
    <n v="0"/>
    <n v="0"/>
    <n v="21.35"/>
    <n v="21.19"/>
    <n v="0"/>
  </r>
  <r>
    <x v="10"/>
    <n v="1"/>
    <n v="1"/>
    <x v="0"/>
    <d v="2019-07-01T00:00:00"/>
    <s v="Avg of 4 NM Projects"/>
    <n v="24"/>
    <n v="-0.13"/>
    <n v="-7.3033707865168538E-4"/>
    <n v="22.84"/>
    <n v="35.11"/>
    <n v="-4.5643000000000003E-3"/>
  </r>
  <r>
    <x v="10"/>
    <n v="2"/>
    <n v="2"/>
    <x v="0"/>
    <d v="2019-07-02T00:00:00"/>
    <s v="Avg of 4 NM Projects"/>
    <n v="1"/>
    <n v="-0.13"/>
    <n v="-7.3033707865168538E-4"/>
    <n v="20.78"/>
    <n v="20.48"/>
    <n v="-2.6624000000000005E-3"/>
  </r>
  <r>
    <x v="10"/>
    <n v="2"/>
    <n v="2"/>
    <x v="0"/>
    <d v="2019-07-02T00:00:00"/>
    <s v="Avg of 4 NM Projects"/>
    <n v="2"/>
    <n v="-0.26"/>
    <n v="-1.4606741573033708E-3"/>
    <n v="17.809999999999999"/>
    <n v="17.23"/>
    <n v="-4.4797999999999999E-3"/>
  </r>
  <r>
    <x v="10"/>
    <n v="2"/>
    <n v="2"/>
    <x v="0"/>
    <d v="2019-07-02T00:00:00"/>
    <s v="Avg of 4 NM Projects"/>
    <n v="3"/>
    <n v="0"/>
    <n v="0"/>
    <n v="16.420000000000002"/>
    <n v="16.399999999999999"/>
    <n v="0"/>
  </r>
  <r>
    <x v="10"/>
    <n v="2"/>
    <n v="2"/>
    <x v="0"/>
    <d v="2019-07-02T00:00:00"/>
    <s v="Avg of 4 NM Projects"/>
    <n v="4"/>
    <n v="0"/>
    <n v="0"/>
    <n v="15.83"/>
    <n v="16.329999999999998"/>
    <n v="0"/>
  </r>
  <r>
    <x v="10"/>
    <n v="2"/>
    <n v="2"/>
    <x v="0"/>
    <d v="2019-07-02T00:00:00"/>
    <s v="Avg of 4 NM Projects"/>
    <n v="5"/>
    <n v="-0.13"/>
    <n v="-7.3033707865168538E-4"/>
    <n v="16.04"/>
    <n v="16.5"/>
    <n v="-2.1450000000000002E-3"/>
  </r>
  <r>
    <x v="10"/>
    <n v="2"/>
    <n v="2"/>
    <x v="0"/>
    <d v="2019-07-02T00:00:00"/>
    <s v="Avg of 4 NM Projects"/>
    <n v="6"/>
    <n v="0.39"/>
    <n v="2.1910112359550564E-3"/>
    <n v="17.28"/>
    <n v="17.03"/>
    <n v="6.6417000000000012E-3"/>
  </r>
  <r>
    <x v="10"/>
    <n v="2"/>
    <n v="2"/>
    <x v="0"/>
    <d v="2019-07-02T00:00:00"/>
    <s v="Avg of 4 NM Projects"/>
    <n v="7"/>
    <n v="11.899999999999999"/>
    <n v="6.6853932584269651E-2"/>
    <n v="21.9"/>
    <n v="18.05"/>
    <n v="0.21479499999999999"/>
  </r>
  <r>
    <x v="10"/>
    <n v="2"/>
    <n v="2"/>
    <x v="1"/>
    <d v="2019-07-02T00:00:00"/>
    <s v="Avg of 4 NM Projects"/>
    <n v="8"/>
    <n v="50.685000000000002"/>
    <n v="0.28474719101123597"/>
    <n v="21.34"/>
    <n v="18.350000000000001"/>
    <n v="0.93006975000000014"/>
  </r>
  <r>
    <x v="10"/>
    <n v="2"/>
    <n v="2"/>
    <x v="1"/>
    <d v="2019-07-02T00:00:00"/>
    <s v="Avg of 4 NM Projects"/>
    <n v="9"/>
    <n v="81.155000000000001"/>
    <n v="0.45592696629213486"/>
    <n v="20.399999999999999"/>
    <n v="18.96"/>
    <n v="1.5386988000000001"/>
  </r>
  <r>
    <x v="10"/>
    <n v="2"/>
    <n v="2"/>
    <x v="1"/>
    <d v="2019-07-02T00:00:00"/>
    <s v="Avg of 4 NM Projects"/>
    <n v="10"/>
    <n v="112.895"/>
    <n v="0.63424157303370787"/>
    <n v="21.9"/>
    <n v="19.670000000000002"/>
    <n v="2.2206446500000001"/>
  </r>
  <r>
    <x v="10"/>
    <n v="2"/>
    <n v="2"/>
    <x v="1"/>
    <d v="2019-07-02T00:00:00"/>
    <s v="Avg of 4 NM Projects"/>
    <n v="11"/>
    <n v="128.13"/>
    <n v="0.71983146067415726"/>
    <n v="25.28"/>
    <n v="21.05"/>
    <n v="2.6971365"/>
  </r>
  <r>
    <x v="10"/>
    <n v="2"/>
    <n v="2"/>
    <x v="1"/>
    <d v="2019-07-02T00:00:00"/>
    <s v="Avg of 4 NM Projects"/>
    <n v="12"/>
    <n v="132.86000000000001"/>
    <n v="0.7464044943820225"/>
    <n v="25.9"/>
    <n v="23.51"/>
    <n v="3.1235386000000003"/>
  </r>
  <r>
    <x v="10"/>
    <n v="2"/>
    <n v="2"/>
    <x v="1"/>
    <d v="2019-07-02T00:00:00"/>
    <s v="Avg of 4 NM Projects"/>
    <n v="13"/>
    <n v="131.45500000000001"/>
    <n v="0.7385112359550563"/>
    <n v="27.38"/>
    <n v="21.21"/>
    <n v="2.7881605500000006"/>
  </r>
  <r>
    <x v="10"/>
    <n v="2"/>
    <n v="2"/>
    <x v="1"/>
    <d v="2019-07-02T00:00:00"/>
    <s v="Avg of 4 NM Projects"/>
    <n v="14"/>
    <n v="126.97499999999999"/>
    <n v="0.71334269662921346"/>
    <n v="30.7"/>
    <n v="20.2"/>
    <n v="2.5648949999999999"/>
  </r>
  <r>
    <x v="10"/>
    <n v="2"/>
    <n v="2"/>
    <x v="1"/>
    <d v="2019-07-02T00:00:00"/>
    <s v="Avg of 4 NM Projects"/>
    <n v="15"/>
    <n v="108.67"/>
    <n v="0.61050561797752811"/>
    <n v="33.64"/>
    <n v="19.309999999999999"/>
    <n v="2.0984177000000002"/>
  </r>
  <r>
    <x v="10"/>
    <n v="2"/>
    <n v="2"/>
    <x v="1"/>
    <d v="2019-07-02T00:00:00"/>
    <s v="Avg of 4 NM Projects"/>
    <n v="16"/>
    <n v="108.80499999999998"/>
    <n v="0.61126404494382014"/>
    <n v="36.53"/>
    <n v="19.13"/>
    <n v="2.0814396499999992"/>
  </r>
  <r>
    <x v="10"/>
    <n v="2"/>
    <n v="2"/>
    <x v="1"/>
    <d v="2019-07-02T00:00:00"/>
    <s v="Avg of 4 NM Projects"/>
    <n v="17"/>
    <n v="88.964999999999989"/>
    <n v="0.49980337078651682"/>
    <n v="38.44"/>
    <n v="22.05"/>
    <n v="1.9616782499999998"/>
  </r>
  <r>
    <x v="10"/>
    <n v="2"/>
    <n v="2"/>
    <x v="1"/>
    <d v="2019-07-02T00:00:00"/>
    <s v="Avg of 4 NM Projects"/>
    <n v="18"/>
    <n v="60.295000000000002"/>
    <n v="0.33873595505617976"/>
    <n v="39.69"/>
    <n v="23.17"/>
    <n v="1.3970351500000002"/>
  </r>
  <r>
    <x v="10"/>
    <n v="2"/>
    <n v="2"/>
    <x v="1"/>
    <d v="2019-07-02T00:00:00"/>
    <s v="Avg of 4 NM Projects"/>
    <n v="19"/>
    <n v="31.740000000000002"/>
    <n v="0.17831460674157304"/>
    <n v="37.75"/>
    <n v="23.2"/>
    <n v="0.73636800000000002"/>
  </r>
  <r>
    <x v="10"/>
    <n v="2"/>
    <n v="2"/>
    <x v="1"/>
    <d v="2019-07-02T00:00:00"/>
    <s v="Avg of 4 NM Projects"/>
    <n v="20"/>
    <n v="5.6349999999999998"/>
    <n v="3.1657303370786517E-2"/>
    <n v="36.51"/>
    <n v="23.63"/>
    <n v="0.13315505"/>
  </r>
  <r>
    <x v="10"/>
    <n v="2"/>
    <n v="2"/>
    <x v="1"/>
    <d v="2019-07-02T00:00:00"/>
    <s v="Avg of 4 NM Projects"/>
    <n v="21"/>
    <n v="0.26"/>
    <n v="1.4606741573033708E-3"/>
    <n v="33.18"/>
    <n v="23.71"/>
    <n v="6.1646000000000001E-3"/>
  </r>
  <r>
    <x v="10"/>
    <n v="2"/>
    <n v="2"/>
    <x v="1"/>
    <d v="2019-07-02T00:00:00"/>
    <s v="Avg of 4 NM Projects"/>
    <n v="22"/>
    <n v="0"/>
    <n v="0"/>
    <n v="30.3"/>
    <n v="25.78"/>
    <n v="0"/>
  </r>
  <r>
    <x v="10"/>
    <n v="2"/>
    <n v="2"/>
    <x v="1"/>
    <d v="2019-07-02T00:00:00"/>
    <s v="Avg of 4 NM Projects"/>
    <n v="23"/>
    <n v="0"/>
    <n v="0"/>
    <n v="26.03"/>
    <n v="22.83"/>
    <n v="0"/>
  </r>
  <r>
    <x v="10"/>
    <n v="2"/>
    <n v="2"/>
    <x v="0"/>
    <d v="2019-07-02T00:00:00"/>
    <s v="Avg of 4 NM Projects"/>
    <n v="24"/>
    <n v="-0.13"/>
    <n v="-7.3033707865168538E-4"/>
    <n v="25.2"/>
    <n v="27.54"/>
    <n v="-3.5802E-3"/>
  </r>
  <r>
    <x v="10"/>
    <n v="3"/>
    <n v="3"/>
    <x v="0"/>
    <d v="2019-07-03T00:00:00"/>
    <s v="Avg of 4 NM Projects"/>
    <n v="1"/>
    <n v="-0.13"/>
    <n v="-7.3033707865168538E-4"/>
    <n v="22.18"/>
    <n v="20.64"/>
    <n v="-2.6832000000000002E-3"/>
  </r>
  <r>
    <x v="10"/>
    <n v="3"/>
    <n v="3"/>
    <x v="0"/>
    <d v="2019-07-03T00:00:00"/>
    <s v="Avg of 4 NM Projects"/>
    <n v="2"/>
    <n v="-0.26"/>
    <n v="-1.4606741573033708E-3"/>
    <n v="20.89"/>
    <n v="19.91"/>
    <n v="-5.1766000000000008E-3"/>
  </r>
  <r>
    <x v="10"/>
    <n v="3"/>
    <n v="3"/>
    <x v="0"/>
    <d v="2019-07-03T00:00:00"/>
    <s v="Avg of 4 NM Projects"/>
    <n v="3"/>
    <n v="0"/>
    <n v="0"/>
    <n v="20.18"/>
    <n v="19.100000000000001"/>
    <n v="0"/>
  </r>
  <r>
    <x v="10"/>
    <n v="3"/>
    <n v="3"/>
    <x v="0"/>
    <d v="2019-07-03T00:00:00"/>
    <s v="Avg of 4 NM Projects"/>
    <n v="4"/>
    <n v="0"/>
    <n v="0"/>
    <n v="19.940000000000001"/>
    <n v="18.989999999999998"/>
    <n v="0"/>
  </r>
  <r>
    <x v="10"/>
    <n v="3"/>
    <n v="3"/>
    <x v="0"/>
    <d v="2019-07-03T00:00:00"/>
    <s v="Avg of 4 NM Projects"/>
    <n v="5"/>
    <n v="0"/>
    <n v="0"/>
    <n v="19.739999999999998"/>
    <n v="19.39"/>
    <n v="0"/>
  </r>
  <r>
    <x v="10"/>
    <n v="3"/>
    <n v="3"/>
    <x v="0"/>
    <d v="2019-07-03T00:00:00"/>
    <s v="Avg of 4 NM Projects"/>
    <n v="6"/>
    <n v="0.38500000000000001"/>
    <n v="2.1629213483146067E-3"/>
    <n v="21.65"/>
    <n v="20.2"/>
    <n v="7.7770000000000001E-3"/>
  </r>
  <r>
    <x v="10"/>
    <n v="3"/>
    <n v="3"/>
    <x v="0"/>
    <d v="2019-07-03T00:00:00"/>
    <s v="Avg of 4 NM Projects"/>
    <n v="7"/>
    <n v="12.675000000000001"/>
    <n v="7.120786516853933E-2"/>
    <n v="21.85"/>
    <n v="20.18"/>
    <n v="0.25578149999999999"/>
  </r>
  <r>
    <x v="10"/>
    <n v="3"/>
    <n v="3"/>
    <x v="1"/>
    <d v="2019-07-03T00:00:00"/>
    <s v="Avg of 4 NM Projects"/>
    <n v="8"/>
    <n v="47.62"/>
    <n v="0.26752808988764043"/>
    <n v="20.92"/>
    <n v="19.809999999999999"/>
    <n v="0.94335219999999997"/>
  </r>
  <r>
    <x v="10"/>
    <n v="3"/>
    <n v="3"/>
    <x v="1"/>
    <d v="2019-07-03T00:00:00"/>
    <s v="Avg of 4 NM Projects"/>
    <n v="9"/>
    <n v="85.884999999999991"/>
    <n v="0.48249999999999993"/>
    <n v="20.84"/>
    <n v="20.58"/>
    <n v="1.7675132999999996"/>
  </r>
  <r>
    <x v="10"/>
    <n v="3"/>
    <n v="3"/>
    <x v="1"/>
    <d v="2019-07-03T00:00:00"/>
    <s v="Avg of 4 NM Projects"/>
    <n v="10"/>
    <n v="110.845"/>
    <n v="0.62272471910112359"/>
    <n v="23.8"/>
    <n v="36.39"/>
    <n v="4.0336495499999998"/>
  </r>
  <r>
    <x v="10"/>
    <n v="3"/>
    <n v="3"/>
    <x v="1"/>
    <d v="2019-07-03T00:00:00"/>
    <s v="Avg of 4 NM Projects"/>
    <n v="11"/>
    <n v="123.78"/>
    <n v="0.69539325842696631"/>
    <n v="26.02"/>
    <n v="25.21"/>
    <n v="3.1204938000000002"/>
  </r>
  <r>
    <x v="10"/>
    <n v="3"/>
    <n v="3"/>
    <x v="1"/>
    <d v="2019-07-03T00:00:00"/>
    <s v="Avg of 4 NM Projects"/>
    <n v="12"/>
    <n v="133.37"/>
    <n v="0.74926966292134833"/>
    <n v="26"/>
    <n v="21.76"/>
    <n v="2.9021312000000004"/>
  </r>
  <r>
    <x v="10"/>
    <n v="3"/>
    <n v="3"/>
    <x v="1"/>
    <d v="2019-07-03T00:00:00"/>
    <s v="Avg of 4 NM Projects"/>
    <n v="13"/>
    <n v="140.79999999999998"/>
    <n v="0.79101123595505607"/>
    <n v="30.7"/>
    <n v="23.45"/>
    <n v="3.3017599999999994"/>
  </r>
  <r>
    <x v="10"/>
    <n v="3"/>
    <n v="3"/>
    <x v="1"/>
    <d v="2019-07-03T00:00:00"/>
    <s v="Avg of 4 NM Projects"/>
    <n v="14"/>
    <n v="136.95499999999998"/>
    <n v="0.76941011235955048"/>
    <n v="31.86"/>
    <n v="23.27"/>
    <n v="3.1869428499999994"/>
  </r>
  <r>
    <x v="10"/>
    <n v="3"/>
    <n v="3"/>
    <x v="1"/>
    <d v="2019-07-03T00:00:00"/>
    <s v="Avg of 4 NM Projects"/>
    <n v="15"/>
    <n v="132.22499999999999"/>
    <n v="0.74283707865168536"/>
    <n v="35.700000000000003"/>
    <n v="22.55"/>
    <n v="2.9816737500000001"/>
  </r>
  <r>
    <x v="10"/>
    <n v="3"/>
    <n v="3"/>
    <x v="1"/>
    <d v="2019-07-03T00:00:00"/>
    <s v="Avg of 4 NM Projects"/>
    <n v="16"/>
    <n v="121.08499999999999"/>
    <n v="0.68025280898876406"/>
    <n v="39.67"/>
    <n v="21.25"/>
    <n v="2.57305625"/>
  </r>
  <r>
    <x v="10"/>
    <n v="3"/>
    <n v="3"/>
    <x v="1"/>
    <d v="2019-07-03T00:00:00"/>
    <s v="Avg of 4 NM Projects"/>
    <n v="17"/>
    <n v="98.814999999999998"/>
    <n v="0.55514044943820229"/>
    <n v="43.87"/>
    <n v="23.22"/>
    <n v="2.2944842999999997"/>
  </r>
  <r>
    <x v="10"/>
    <n v="3"/>
    <n v="3"/>
    <x v="1"/>
    <d v="2019-07-03T00:00:00"/>
    <s v="Avg of 4 NM Projects"/>
    <n v="18"/>
    <n v="73.349999999999994"/>
    <n v="0.4120786516853932"/>
    <n v="43.54"/>
    <n v="24.54"/>
    <n v="1.8000089999999997"/>
  </r>
  <r>
    <x v="10"/>
    <n v="3"/>
    <n v="3"/>
    <x v="1"/>
    <d v="2019-07-03T00:00:00"/>
    <s v="Avg of 4 NM Projects"/>
    <n v="19"/>
    <n v="38.53"/>
    <n v="0.21646067415730338"/>
    <n v="37.840000000000003"/>
    <n v="23.85"/>
    <n v="0.91894050000000005"/>
  </r>
  <r>
    <x v="10"/>
    <n v="3"/>
    <n v="3"/>
    <x v="1"/>
    <d v="2019-07-03T00:00:00"/>
    <s v="Avg of 4 NM Projects"/>
    <n v="20"/>
    <n v="8.9550000000000001"/>
    <n v="5.0308988764044944E-2"/>
    <n v="34.69"/>
    <n v="25.22"/>
    <n v="0.22584509999999999"/>
  </r>
  <r>
    <x v="10"/>
    <n v="3"/>
    <n v="3"/>
    <x v="1"/>
    <d v="2019-07-03T00:00:00"/>
    <s v="Avg of 4 NM Projects"/>
    <n v="21"/>
    <n v="0.90500000000000003"/>
    <n v="5.0842696629213487E-3"/>
    <n v="31.75"/>
    <n v="24.17"/>
    <n v="2.187385E-2"/>
  </r>
  <r>
    <x v="10"/>
    <n v="3"/>
    <n v="3"/>
    <x v="1"/>
    <d v="2019-07-03T00:00:00"/>
    <s v="Avg of 4 NM Projects"/>
    <n v="22"/>
    <n v="-0.26"/>
    <n v="-1.4606741573033708E-3"/>
    <n v="26.97"/>
    <n v="25.08"/>
    <n v="-6.5207999999999993E-3"/>
  </r>
  <r>
    <x v="10"/>
    <n v="3"/>
    <n v="3"/>
    <x v="1"/>
    <d v="2019-07-03T00:00:00"/>
    <s v="Avg of 4 NM Projects"/>
    <n v="23"/>
    <n v="-0.13"/>
    <n v="-7.3033707865168538E-4"/>
    <n v="23.08"/>
    <n v="21.69"/>
    <n v="-2.8197000000000001E-3"/>
  </r>
  <r>
    <x v="10"/>
    <n v="3"/>
    <n v="3"/>
    <x v="0"/>
    <d v="2019-07-03T00:00:00"/>
    <s v="Avg of 4 NM Projects"/>
    <n v="24"/>
    <n v="0"/>
    <n v="0"/>
    <n v="23.05"/>
    <n v="31.3"/>
    <n v="0"/>
  </r>
  <r>
    <x v="10"/>
    <n v="4"/>
    <n v="4"/>
    <x v="0"/>
    <d v="2019-07-04T00:00:00"/>
    <s v="Avg of 4 NM Projects"/>
    <n v="1"/>
    <n v="-0.13"/>
    <n v="-7.3033707865168538E-4"/>
    <n v="24.5"/>
    <n v="21.41"/>
    <n v="-2.7833000000000003E-3"/>
  </r>
  <r>
    <x v="10"/>
    <n v="4"/>
    <n v="4"/>
    <x v="0"/>
    <d v="2019-07-04T00:00:00"/>
    <s v="Avg of 4 NM Projects"/>
    <n v="2"/>
    <n v="-0.13"/>
    <n v="-7.3033707865168538E-4"/>
    <n v="23.17"/>
    <n v="21.32"/>
    <n v="-2.7716000000000004E-3"/>
  </r>
  <r>
    <x v="10"/>
    <n v="4"/>
    <n v="4"/>
    <x v="0"/>
    <d v="2019-07-04T00:00:00"/>
    <s v="Avg of 4 NM Projects"/>
    <n v="3"/>
    <n v="-0.13"/>
    <n v="-7.3033707865168538E-4"/>
    <n v="21.92"/>
    <n v="19.22"/>
    <n v="-2.4986000000000001E-3"/>
  </r>
  <r>
    <x v="10"/>
    <n v="4"/>
    <n v="4"/>
    <x v="0"/>
    <d v="2019-07-04T00:00:00"/>
    <s v="Avg of 4 NM Projects"/>
    <n v="4"/>
    <n v="0"/>
    <n v="0"/>
    <n v="21.28"/>
    <n v="19.59"/>
    <n v="0"/>
  </r>
  <r>
    <x v="10"/>
    <n v="4"/>
    <n v="4"/>
    <x v="0"/>
    <d v="2019-07-04T00:00:00"/>
    <s v="Avg of 4 NM Projects"/>
    <n v="5"/>
    <n v="-0.26"/>
    <n v="-1.4606741573033708E-3"/>
    <n v="19.86"/>
    <n v="19.59"/>
    <n v="-5.0933999999999997E-3"/>
  </r>
  <r>
    <x v="10"/>
    <n v="4"/>
    <n v="4"/>
    <x v="0"/>
    <d v="2019-07-04T00:00:00"/>
    <s v="Avg of 4 NM Projects"/>
    <n v="6"/>
    <n v="0.64500000000000002"/>
    <n v="3.6235955056179775E-3"/>
    <n v="19.79"/>
    <n v="19.91"/>
    <n v="1.2841950000000001E-2"/>
  </r>
  <r>
    <x v="10"/>
    <n v="4"/>
    <n v="4"/>
    <x v="0"/>
    <d v="2019-07-04T00:00:00"/>
    <s v="Avg of 4 NM Projects"/>
    <n v="7"/>
    <n v="12.67"/>
    <n v="7.1179775280898874E-2"/>
    <n v="19.87"/>
    <n v="19.96"/>
    <n v="0.25289319999999998"/>
  </r>
  <r>
    <x v="10"/>
    <n v="4"/>
    <n v="4"/>
    <x v="1"/>
    <d v="2019-07-04T00:00:00"/>
    <s v="Avg of 4 NM Projects"/>
    <n v="8"/>
    <n v="55.815000000000005"/>
    <n v="0.31356741573033708"/>
    <n v="20.14"/>
    <n v="19.27"/>
    <n v="1.0755550500000002"/>
  </r>
  <r>
    <x v="10"/>
    <n v="4"/>
    <n v="4"/>
    <x v="1"/>
    <d v="2019-07-04T00:00:00"/>
    <s v="Avg of 4 NM Projects"/>
    <n v="9"/>
    <n v="90.375000000000014"/>
    <n v="0.50772471910112371"/>
    <n v="20.059999999999999"/>
    <n v="18.670000000000002"/>
    <n v="1.6873012500000004"/>
  </r>
  <r>
    <x v="10"/>
    <n v="4"/>
    <n v="4"/>
    <x v="1"/>
    <d v="2019-07-04T00:00:00"/>
    <s v="Avg of 4 NM Projects"/>
    <n v="10"/>
    <n v="109.57000000000001"/>
    <n v="0.61556179775280906"/>
    <n v="24.86"/>
    <n v="21.51"/>
    <n v="2.3568507000000003"/>
  </r>
  <r>
    <x v="10"/>
    <n v="4"/>
    <n v="4"/>
    <x v="1"/>
    <d v="2019-07-04T00:00:00"/>
    <s v="Avg of 4 NM Projects"/>
    <n v="11"/>
    <n v="118.91"/>
    <n v="0.66803370786516847"/>
    <n v="26.97"/>
    <n v="25.56"/>
    <n v="3.0393395999999999"/>
  </r>
  <r>
    <x v="10"/>
    <n v="4"/>
    <n v="4"/>
    <x v="1"/>
    <d v="2019-07-04T00:00:00"/>
    <s v="Avg of 4 NM Projects"/>
    <n v="12"/>
    <n v="128.255"/>
    <n v="0.72053370786516846"/>
    <n v="29.84"/>
    <n v="27.2"/>
    <n v="3.4885359999999994"/>
  </r>
  <r>
    <x v="10"/>
    <n v="4"/>
    <n v="4"/>
    <x v="1"/>
    <d v="2019-07-04T00:00:00"/>
    <s v="Avg of 4 NM Projects"/>
    <n v="13"/>
    <n v="133.12"/>
    <n v="0.74786516853932583"/>
    <n v="28.43"/>
    <n v="26.98"/>
    <n v="3.5915775999999999"/>
  </r>
  <r>
    <x v="10"/>
    <n v="4"/>
    <n v="4"/>
    <x v="1"/>
    <d v="2019-07-04T00:00:00"/>
    <s v="Avg of 4 NM Projects"/>
    <n v="14"/>
    <n v="132.48000000000002"/>
    <n v="0.74426966292134844"/>
    <n v="31.25"/>
    <n v="33.1"/>
    <n v="4.3850880000000005"/>
  </r>
  <r>
    <x v="10"/>
    <n v="4"/>
    <n v="4"/>
    <x v="1"/>
    <d v="2019-07-04T00:00:00"/>
    <s v="Avg of 4 NM Projects"/>
    <n v="15"/>
    <n v="133.5"/>
    <n v="0.75"/>
    <n v="34.44"/>
    <n v="31.18"/>
    <n v="4.1625299999999994"/>
  </r>
  <r>
    <x v="10"/>
    <n v="4"/>
    <n v="4"/>
    <x v="1"/>
    <d v="2019-07-04T00:00:00"/>
    <s v="Avg of 4 NM Projects"/>
    <n v="16"/>
    <n v="117.88500000000001"/>
    <n v="0.66227528089887644"/>
    <n v="35.46"/>
    <n v="33.53"/>
    <n v="3.9526840500000002"/>
  </r>
  <r>
    <x v="10"/>
    <n v="4"/>
    <n v="4"/>
    <x v="1"/>
    <d v="2019-07-04T00:00:00"/>
    <s v="Avg of 4 NM Projects"/>
    <n v="17"/>
    <n v="96.89"/>
    <n v="0.5443258426966292"/>
    <n v="36.08"/>
    <n v="29.91"/>
    <n v="2.8979798999999997"/>
  </r>
  <r>
    <x v="10"/>
    <n v="4"/>
    <n v="4"/>
    <x v="1"/>
    <d v="2019-07-04T00:00:00"/>
    <s v="Avg of 4 NM Projects"/>
    <n v="18"/>
    <n v="70.010000000000005"/>
    <n v="0.39331460674157304"/>
    <n v="37.57"/>
    <n v="28.09"/>
    <n v="1.9665809000000001"/>
  </r>
  <r>
    <x v="10"/>
    <n v="4"/>
    <n v="4"/>
    <x v="1"/>
    <d v="2019-07-04T00:00:00"/>
    <s v="Avg of 4 NM Projects"/>
    <n v="19"/>
    <n v="35.454999999999998"/>
    <n v="0.19918539325842696"/>
    <n v="36.229999999999997"/>
    <n v="28.99"/>
    <n v="1.02784045"/>
  </r>
  <r>
    <x v="10"/>
    <n v="4"/>
    <n v="4"/>
    <x v="1"/>
    <d v="2019-07-04T00:00:00"/>
    <s v="Avg of 4 NM Projects"/>
    <n v="20"/>
    <n v="9.7249999999999996"/>
    <n v="5.4634831460674153E-2"/>
    <n v="33.69"/>
    <n v="26.46"/>
    <n v="0.25732350000000004"/>
  </r>
  <r>
    <x v="10"/>
    <n v="4"/>
    <n v="4"/>
    <x v="1"/>
    <d v="2019-07-04T00:00:00"/>
    <s v="Avg of 4 NM Projects"/>
    <n v="21"/>
    <n v="1.04"/>
    <n v="5.8426966292134831E-3"/>
    <n v="31.45"/>
    <n v="22.7"/>
    <n v="2.3608000000000001E-2"/>
  </r>
  <r>
    <x v="10"/>
    <n v="4"/>
    <n v="4"/>
    <x v="1"/>
    <d v="2019-07-04T00:00:00"/>
    <s v="Avg of 4 NM Projects"/>
    <n v="22"/>
    <n v="-0.13"/>
    <n v="-7.3033707865168538E-4"/>
    <n v="28.36"/>
    <n v="22.26"/>
    <n v="-2.8938000000000002E-3"/>
  </r>
  <r>
    <x v="10"/>
    <n v="4"/>
    <n v="4"/>
    <x v="1"/>
    <d v="2019-07-04T00:00:00"/>
    <s v="Avg of 4 NM Projects"/>
    <n v="23"/>
    <n v="-0.39"/>
    <n v="-2.1910112359550564E-3"/>
    <n v="25.96"/>
    <n v="28.69"/>
    <n v="-1.1189100000000002E-2"/>
  </r>
  <r>
    <x v="10"/>
    <n v="4"/>
    <n v="4"/>
    <x v="0"/>
    <d v="2019-07-04T00:00:00"/>
    <s v="Avg of 4 NM Projects"/>
    <n v="24"/>
    <n v="0"/>
    <n v="0"/>
    <n v="22.91"/>
    <n v="20.2"/>
    <n v="0"/>
  </r>
  <r>
    <x v="10"/>
    <n v="5"/>
    <n v="5"/>
    <x v="0"/>
    <d v="2019-07-05T00:00:00"/>
    <s v="Avg of 4 NM Projects"/>
    <n v="1"/>
    <n v="0"/>
    <n v="0"/>
    <n v="21.97"/>
    <n v="18.55"/>
    <n v="0"/>
  </r>
  <r>
    <x v="10"/>
    <n v="5"/>
    <n v="5"/>
    <x v="0"/>
    <d v="2019-07-05T00:00:00"/>
    <s v="Avg of 4 NM Projects"/>
    <n v="2"/>
    <n v="-0.13"/>
    <n v="-7.3033707865168538E-4"/>
    <n v="19.96"/>
    <n v="18.59"/>
    <n v="-2.4166999999999999E-3"/>
  </r>
  <r>
    <x v="10"/>
    <n v="5"/>
    <n v="5"/>
    <x v="0"/>
    <d v="2019-07-05T00:00:00"/>
    <s v="Avg of 4 NM Projects"/>
    <n v="3"/>
    <n v="0"/>
    <n v="0"/>
    <n v="19.43"/>
    <n v="18.399999999999999"/>
    <n v="0"/>
  </r>
  <r>
    <x v="10"/>
    <n v="5"/>
    <n v="5"/>
    <x v="0"/>
    <d v="2019-07-05T00:00:00"/>
    <s v="Avg of 4 NM Projects"/>
    <n v="4"/>
    <n v="0"/>
    <n v="0"/>
    <n v="19.22"/>
    <n v="19.68"/>
    <n v="0"/>
  </r>
  <r>
    <x v="10"/>
    <n v="5"/>
    <n v="5"/>
    <x v="0"/>
    <d v="2019-07-05T00:00:00"/>
    <s v="Avg of 4 NM Projects"/>
    <n v="5"/>
    <n v="0"/>
    <n v="0"/>
    <n v="17.95"/>
    <n v="20.9"/>
    <n v="0"/>
  </r>
  <r>
    <x v="10"/>
    <n v="5"/>
    <n v="5"/>
    <x v="0"/>
    <d v="2019-07-05T00:00:00"/>
    <s v="Avg of 4 NM Projects"/>
    <n v="6"/>
    <n v="0.13"/>
    <n v="7.3033707865168538E-4"/>
    <n v="18.02"/>
    <n v="18.72"/>
    <n v="2.4335999999999997E-3"/>
  </r>
  <r>
    <x v="10"/>
    <n v="5"/>
    <n v="5"/>
    <x v="0"/>
    <d v="2019-07-05T00:00:00"/>
    <s v="Avg of 4 NM Projects"/>
    <n v="7"/>
    <n v="11.134999999999998"/>
    <n v="6.2556179775280885E-2"/>
    <n v="19.64"/>
    <n v="17.03"/>
    <n v="0.18962904999999997"/>
  </r>
  <r>
    <x v="10"/>
    <n v="5"/>
    <n v="5"/>
    <x v="1"/>
    <d v="2019-07-05T00:00:00"/>
    <s v="Avg of 4 NM Projects"/>
    <n v="8"/>
    <n v="46.344999999999999"/>
    <n v="0.26036516853932584"/>
    <n v="20.09"/>
    <n v="18.3"/>
    <n v="0.84811350000000008"/>
  </r>
  <r>
    <x v="10"/>
    <n v="5"/>
    <n v="5"/>
    <x v="1"/>
    <d v="2019-07-05T00:00:00"/>
    <s v="Avg of 4 NM Projects"/>
    <n v="9"/>
    <n v="69.88000000000001"/>
    <n v="0.39258426966292143"/>
    <n v="20.84"/>
    <n v="21.4"/>
    <n v="1.4954320000000001"/>
  </r>
  <r>
    <x v="10"/>
    <n v="5"/>
    <n v="5"/>
    <x v="1"/>
    <d v="2019-07-05T00:00:00"/>
    <s v="Avg of 4 NM Projects"/>
    <n v="10"/>
    <n v="90.36999999999999"/>
    <n v="0.50769662921348313"/>
    <n v="24.29"/>
    <n v="22"/>
    <n v="1.9881399999999998"/>
  </r>
  <r>
    <x v="10"/>
    <n v="5"/>
    <n v="5"/>
    <x v="1"/>
    <d v="2019-07-05T00:00:00"/>
    <s v="Avg of 4 NM Projects"/>
    <n v="11"/>
    <n v="93.700000000000017"/>
    <n v="0.52640449438202253"/>
    <n v="28.82"/>
    <n v="30.96"/>
    <n v="2.9009520000000006"/>
  </r>
  <r>
    <x v="10"/>
    <n v="5"/>
    <n v="5"/>
    <x v="1"/>
    <d v="2019-07-05T00:00:00"/>
    <s v="Avg of 4 NM Projects"/>
    <n v="12"/>
    <n v="104.71000000000001"/>
    <n v="0.58825842696629216"/>
    <n v="28.65"/>
    <n v="28.01"/>
    <n v="2.9329271000000001"/>
  </r>
  <r>
    <x v="10"/>
    <n v="5"/>
    <n v="5"/>
    <x v="1"/>
    <d v="2019-07-05T00:00:00"/>
    <s v="Avg of 4 NM Projects"/>
    <n v="13"/>
    <n v="122.88"/>
    <n v="0.69033707865168537"/>
    <n v="30.82"/>
    <n v="27.32"/>
    <n v="3.3570815999999999"/>
  </r>
  <r>
    <x v="10"/>
    <n v="5"/>
    <n v="5"/>
    <x v="1"/>
    <d v="2019-07-05T00:00:00"/>
    <s v="Avg of 4 NM Projects"/>
    <n v="14"/>
    <n v="117.89"/>
    <n v="0.66230337078651691"/>
    <n v="36.57"/>
    <n v="27.84"/>
    <n v="3.2820575999999999"/>
  </r>
  <r>
    <x v="10"/>
    <n v="5"/>
    <n v="5"/>
    <x v="1"/>
    <d v="2019-07-05T00:00:00"/>
    <s v="Avg of 4 NM Projects"/>
    <n v="15"/>
    <n v="114.18"/>
    <n v="0.64146067415730346"/>
    <n v="39.78"/>
    <n v="40.020000000000003"/>
    <n v="4.5694836000000008"/>
  </r>
  <r>
    <x v="10"/>
    <n v="5"/>
    <n v="5"/>
    <x v="1"/>
    <d v="2019-07-05T00:00:00"/>
    <s v="Avg of 4 NM Projects"/>
    <n v="16"/>
    <n v="86.4"/>
    <n v="0.48539325842696635"/>
    <n v="37"/>
    <n v="37.56"/>
    <n v="3.2451840000000001"/>
  </r>
  <r>
    <x v="10"/>
    <n v="5"/>
    <n v="5"/>
    <x v="1"/>
    <d v="2019-07-05T00:00:00"/>
    <s v="Avg of 4 NM Projects"/>
    <n v="17"/>
    <n v="74.75"/>
    <n v="0.4199438202247191"/>
    <n v="39.44"/>
    <n v="54.31"/>
    <n v="4.0596725000000005"/>
  </r>
  <r>
    <x v="10"/>
    <n v="5"/>
    <n v="5"/>
    <x v="1"/>
    <d v="2019-07-05T00:00:00"/>
    <s v="Avg of 4 NM Projects"/>
    <n v="18"/>
    <n v="44.935000000000002"/>
    <n v="0.25244382022471912"/>
    <n v="37.020000000000003"/>
    <n v="55.35"/>
    <n v="2.4871522500000003"/>
  </r>
  <r>
    <x v="10"/>
    <n v="5"/>
    <n v="5"/>
    <x v="1"/>
    <d v="2019-07-05T00:00:00"/>
    <s v="Avg of 4 NM Projects"/>
    <n v="19"/>
    <n v="32.89"/>
    <n v="0.1847752808988764"/>
    <n v="31.71"/>
    <n v="38.64"/>
    <n v="1.2708695999999999"/>
  </r>
  <r>
    <x v="10"/>
    <n v="5"/>
    <n v="5"/>
    <x v="1"/>
    <d v="2019-07-05T00:00:00"/>
    <s v="Avg of 4 NM Projects"/>
    <n v="20"/>
    <n v="9.3449999999999989"/>
    <n v="5.2499999999999991E-2"/>
    <n v="31.59"/>
    <n v="35.450000000000003"/>
    <n v="0.33128024999999994"/>
  </r>
  <r>
    <x v="10"/>
    <n v="5"/>
    <n v="5"/>
    <x v="1"/>
    <d v="2019-07-05T00:00:00"/>
    <s v="Avg of 4 NM Projects"/>
    <n v="21"/>
    <n v="0"/>
    <n v="0"/>
    <n v="28.61"/>
    <n v="38.049999999999997"/>
    <n v="0"/>
  </r>
  <r>
    <x v="10"/>
    <n v="5"/>
    <n v="5"/>
    <x v="1"/>
    <d v="2019-07-05T00:00:00"/>
    <s v="Avg of 4 NM Projects"/>
    <n v="22"/>
    <n v="-0.26"/>
    <n v="-1.4606741573033708E-3"/>
    <n v="24.52"/>
    <n v="29.26"/>
    <n v="-7.6076000000000008E-3"/>
  </r>
  <r>
    <x v="10"/>
    <n v="5"/>
    <n v="5"/>
    <x v="1"/>
    <d v="2019-07-05T00:00:00"/>
    <s v="Avg of 4 NM Projects"/>
    <n v="23"/>
    <n v="-0.26"/>
    <n v="-1.4606741573033708E-3"/>
    <n v="24.51"/>
    <n v="27.94"/>
    <n v="-7.2643999999999999E-3"/>
  </r>
  <r>
    <x v="10"/>
    <n v="5"/>
    <n v="5"/>
    <x v="0"/>
    <d v="2019-07-05T00:00:00"/>
    <s v="Avg of 4 NM Projects"/>
    <n v="24"/>
    <n v="0"/>
    <n v="0"/>
    <n v="23.49"/>
    <n v="30.47"/>
    <n v="0"/>
  </r>
  <r>
    <x v="10"/>
    <n v="6"/>
    <n v="6"/>
    <x v="0"/>
    <d v="2019-07-06T00:00:00"/>
    <s v="Avg of 4 NM Projects"/>
    <n v="1"/>
    <n v="0"/>
    <n v="0"/>
    <n v="22.62"/>
    <n v="27.73"/>
    <n v="0"/>
  </r>
  <r>
    <x v="10"/>
    <n v="6"/>
    <n v="6"/>
    <x v="0"/>
    <d v="2019-07-06T00:00:00"/>
    <s v="Avg of 4 NM Projects"/>
    <n v="2"/>
    <n v="0"/>
    <n v="0"/>
    <n v="22.38"/>
    <n v="24.92"/>
    <n v="0"/>
  </r>
  <r>
    <x v="10"/>
    <n v="6"/>
    <n v="6"/>
    <x v="0"/>
    <d v="2019-07-06T00:00:00"/>
    <s v="Avg of 4 NM Projects"/>
    <n v="3"/>
    <n v="0"/>
    <n v="0"/>
    <n v="21.27"/>
    <n v="24.21"/>
    <n v="0"/>
  </r>
  <r>
    <x v="10"/>
    <n v="6"/>
    <n v="6"/>
    <x v="0"/>
    <d v="2019-07-06T00:00:00"/>
    <s v="Avg of 4 NM Projects"/>
    <n v="4"/>
    <n v="0"/>
    <n v="0"/>
    <n v="19.96"/>
    <n v="23.38"/>
    <n v="0"/>
  </r>
  <r>
    <x v="10"/>
    <n v="6"/>
    <n v="6"/>
    <x v="0"/>
    <d v="2019-07-06T00:00:00"/>
    <s v="Avg of 4 NM Projects"/>
    <n v="5"/>
    <n v="0"/>
    <n v="0"/>
    <n v="20.91"/>
    <n v="29.26"/>
    <n v="0"/>
  </r>
  <r>
    <x v="10"/>
    <n v="6"/>
    <n v="6"/>
    <x v="0"/>
    <d v="2019-07-06T00:00:00"/>
    <s v="Avg of 4 NM Projects"/>
    <n v="6"/>
    <n v="0.38"/>
    <n v="2.1348314606741575E-3"/>
    <n v="20.97"/>
    <n v="31.04"/>
    <n v="1.1795199999999999E-2"/>
  </r>
  <r>
    <x v="10"/>
    <n v="6"/>
    <n v="6"/>
    <x v="0"/>
    <d v="2019-07-06T00:00:00"/>
    <s v="Avg of 4 NM Projects"/>
    <n v="7"/>
    <n v="8.3149999999999995"/>
    <n v="4.6713483146067415E-2"/>
    <n v="19.940000000000001"/>
    <n v="26.66"/>
    <n v="0.22167789999999998"/>
  </r>
  <r>
    <x v="10"/>
    <n v="6"/>
    <n v="6"/>
    <x v="1"/>
    <d v="2019-07-06T00:00:00"/>
    <s v="Avg of 4 NM Projects"/>
    <n v="8"/>
    <n v="21.119999999999997"/>
    <n v="0.11865168539325842"/>
    <n v="21.5"/>
    <n v="25.52"/>
    <n v="0.53898239999999986"/>
  </r>
  <r>
    <x v="10"/>
    <n v="6"/>
    <n v="6"/>
    <x v="1"/>
    <d v="2019-07-06T00:00:00"/>
    <s v="Avg of 4 NM Projects"/>
    <n v="9"/>
    <n v="34.31"/>
    <n v="0.19275280898876407"/>
    <n v="22.91"/>
    <n v="36.33"/>
    <n v="1.2464823"/>
  </r>
  <r>
    <x v="10"/>
    <n v="6"/>
    <n v="6"/>
    <x v="1"/>
    <d v="2019-07-06T00:00:00"/>
    <s v="Avg of 4 NM Projects"/>
    <n v="10"/>
    <n v="60.42"/>
    <n v="0.33943820224719101"/>
    <n v="28.03"/>
    <n v="44.77"/>
    <n v="2.7050033999999998"/>
  </r>
  <r>
    <x v="10"/>
    <n v="6"/>
    <n v="6"/>
    <x v="1"/>
    <d v="2019-07-06T00:00:00"/>
    <s v="Avg of 4 NM Projects"/>
    <n v="11"/>
    <n v="94.465000000000003"/>
    <n v="0.53070224719101122"/>
    <n v="30.13"/>
    <n v="41.96"/>
    <n v="3.9637514"/>
  </r>
  <r>
    <x v="10"/>
    <n v="6"/>
    <n v="6"/>
    <x v="1"/>
    <d v="2019-07-06T00:00:00"/>
    <s v="Avg of 4 NM Projects"/>
    <n v="12"/>
    <n v="99.834999999999994"/>
    <n v="0.56087078651685385"/>
    <n v="32.32"/>
    <n v="48.09"/>
    <n v="4.8010651500000003"/>
  </r>
  <r>
    <x v="10"/>
    <n v="6"/>
    <n v="6"/>
    <x v="1"/>
    <d v="2019-07-06T00:00:00"/>
    <s v="Avg of 4 NM Projects"/>
    <n v="13"/>
    <n v="88.705000000000013"/>
    <n v="0.49834269662921354"/>
    <n v="32.57"/>
    <n v="62.12"/>
    <n v="5.5103546000000003"/>
  </r>
  <r>
    <x v="10"/>
    <n v="6"/>
    <n v="6"/>
    <x v="1"/>
    <d v="2019-07-06T00:00:00"/>
    <s v="Avg of 4 NM Projects"/>
    <n v="14"/>
    <n v="83.075000000000003"/>
    <n v="0.46671348314606742"/>
    <n v="35.31"/>
    <n v="51.89"/>
    <n v="4.3107617500000002"/>
  </r>
  <r>
    <x v="10"/>
    <n v="6"/>
    <n v="6"/>
    <x v="1"/>
    <d v="2019-07-06T00:00:00"/>
    <s v="Avg of 4 NM Projects"/>
    <n v="15"/>
    <n v="74.37"/>
    <n v="0.41780898876404499"/>
    <n v="35.85"/>
    <n v="40.71"/>
    <n v="3.0276027000000005"/>
  </r>
  <r>
    <x v="10"/>
    <n v="6"/>
    <n v="6"/>
    <x v="1"/>
    <d v="2019-07-06T00:00:00"/>
    <s v="Avg of 4 NM Projects"/>
    <n v="16"/>
    <n v="74.62"/>
    <n v="0.41921348314606743"/>
    <n v="36.92"/>
    <n v="47.54"/>
    <n v="3.5474348"/>
  </r>
  <r>
    <x v="10"/>
    <n v="6"/>
    <n v="6"/>
    <x v="1"/>
    <d v="2019-07-06T00:00:00"/>
    <s v="Avg of 4 NM Projects"/>
    <n v="17"/>
    <n v="63.870000000000005"/>
    <n v="0.35882022471910113"/>
    <n v="37.24"/>
    <n v="65.900000000000006"/>
    <n v="4.2090330000000007"/>
  </r>
  <r>
    <x v="10"/>
    <n v="6"/>
    <n v="6"/>
    <x v="1"/>
    <d v="2019-07-06T00:00:00"/>
    <s v="Avg of 4 NM Projects"/>
    <n v="18"/>
    <n v="31.864999999999998"/>
    <n v="0.17901685393258426"/>
    <n v="37.020000000000003"/>
    <n v="61.4"/>
    <n v="1.9565109999999999"/>
  </r>
  <r>
    <x v="10"/>
    <n v="6"/>
    <n v="6"/>
    <x v="1"/>
    <d v="2019-07-06T00:00:00"/>
    <s v="Avg of 4 NM Projects"/>
    <n v="19"/>
    <n v="25.990000000000002"/>
    <n v="0.14601123595505619"/>
    <n v="35.72"/>
    <n v="40.47"/>
    <n v="1.0518152999999999"/>
  </r>
  <r>
    <x v="10"/>
    <n v="6"/>
    <n v="6"/>
    <x v="1"/>
    <d v="2019-07-06T00:00:00"/>
    <s v="Avg of 4 NM Projects"/>
    <n v="20"/>
    <n v="11.52"/>
    <n v="6.471910112359551E-2"/>
    <n v="32.619999999999997"/>
    <n v="25.45"/>
    <n v="0.29318399999999994"/>
  </r>
  <r>
    <x v="10"/>
    <n v="6"/>
    <n v="6"/>
    <x v="1"/>
    <d v="2019-07-06T00:00:00"/>
    <s v="Avg of 4 NM Projects"/>
    <n v="21"/>
    <n v="0.90500000000000003"/>
    <n v="5.0842696629213487E-3"/>
    <n v="31.9"/>
    <n v="25.38"/>
    <n v="2.29689E-2"/>
  </r>
  <r>
    <x v="10"/>
    <n v="6"/>
    <n v="6"/>
    <x v="1"/>
    <d v="2019-07-06T00:00:00"/>
    <s v="Avg of 4 NM Projects"/>
    <n v="22"/>
    <n v="-0.13"/>
    <n v="-7.3033707865168538E-4"/>
    <n v="29.7"/>
    <n v="25.44"/>
    <n v="-3.3072000000000002E-3"/>
  </r>
  <r>
    <x v="10"/>
    <n v="6"/>
    <n v="6"/>
    <x v="1"/>
    <d v="2019-07-06T00:00:00"/>
    <s v="Avg of 4 NM Projects"/>
    <n v="23"/>
    <n v="0"/>
    <n v="0"/>
    <n v="27.07"/>
    <n v="28.14"/>
    <n v="0"/>
  </r>
  <r>
    <x v="10"/>
    <n v="6"/>
    <n v="6"/>
    <x v="0"/>
    <d v="2019-07-06T00:00:00"/>
    <s v="Avg of 4 NM Projects"/>
    <n v="24"/>
    <n v="-0.13"/>
    <n v="-7.3033707865168538E-4"/>
    <n v="25.33"/>
    <n v="32.6"/>
    <n v="-4.2380000000000004E-3"/>
  </r>
  <r>
    <x v="10"/>
    <n v="7"/>
    <n v="7"/>
    <x v="0"/>
    <d v="2019-07-07T00:00:00"/>
    <s v="Avg of 4 NM Projects"/>
    <n v="1"/>
    <n v="0"/>
    <n v="0"/>
    <n v="24.54"/>
    <n v="20.21"/>
    <n v="0"/>
  </r>
  <r>
    <x v="10"/>
    <n v="7"/>
    <n v="7"/>
    <x v="0"/>
    <d v="2019-07-07T00:00:00"/>
    <s v="Avg of 4 NM Projects"/>
    <n v="2"/>
    <n v="0"/>
    <n v="0"/>
    <n v="22.86"/>
    <n v="19.79"/>
    <n v="0"/>
  </r>
  <r>
    <x v="10"/>
    <n v="7"/>
    <n v="7"/>
    <x v="0"/>
    <d v="2019-07-07T00:00:00"/>
    <s v="Avg of 4 NM Projects"/>
    <n v="3"/>
    <n v="0"/>
    <n v="0"/>
    <n v="23.56"/>
    <n v="25.85"/>
    <n v="0"/>
  </r>
  <r>
    <x v="10"/>
    <n v="7"/>
    <n v="7"/>
    <x v="0"/>
    <d v="2019-07-07T00:00:00"/>
    <s v="Avg of 4 NM Projects"/>
    <n v="4"/>
    <n v="-0.13"/>
    <n v="-7.3033707865168538E-4"/>
    <n v="21.89"/>
    <n v="22.37"/>
    <n v="-2.9081000000000003E-3"/>
  </r>
  <r>
    <x v="10"/>
    <n v="7"/>
    <n v="7"/>
    <x v="0"/>
    <d v="2019-07-07T00:00:00"/>
    <s v="Avg of 4 NM Projects"/>
    <n v="5"/>
    <n v="-0.13"/>
    <n v="-7.3033707865168538E-4"/>
    <n v="21.7"/>
    <n v="21.14"/>
    <n v="-2.7482000000000001E-3"/>
  </r>
  <r>
    <x v="10"/>
    <n v="7"/>
    <n v="7"/>
    <x v="0"/>
    <d v="2019-07-07T00:00:00"/>
    <s v="Avg of 4 NM Projects"/>
    <n v="6"/>
    <n v="0.13"/>
    <n v="7.3033707865168538E-4"/>
    <n v="21.03"/>
    <n v="20.77"/>
    <n v="2.7001E-3"/>
  </r>
  <r>
    <x v="10"/>
    <n v="7"/>
    <n v="7"/>
    <x v="0"/>
    <d v="2019-07-07T00:00:00"/>
    <s v="Avg of 4 NM Projects"/>
    <n v="7"/>
    <n v="12.414999999999999"/>
    <n v="6.9747191011235957E-2"/>
    <n v="21.7"/>
    <n v="20.49"/>
    <n v="0.25438334999999995"/>
  </r>
  <r>
    <x v="10"/>
    <n v="7"/>
    <n v="7"/>
    <x v="0"/>
    <d v="2019-07-07T00:00:00"/>
    <s v="Avg of 4 NM Projects"/>
    <n v="8"/>
    <n v="60.925000000000004"/>
    <n v="0.34227528089887643"/>
    <n v="20.18"/>
    <n v="18.52"/>
    <n v="1.1283310000000002"/>
  </r>
  <r>
    <x v="10"/>
    <n v="7"/>
    <n v="7"/>
    <x v="0"/>
    <d v="2019-07-07T00:00:00"/>
    <s v="Avg of 4 NM Projects"/>
    <n v="9"/>
    <n v="99.2"/>
    <n v="0.55730337078651682"/>
    <n v="20.22"/>
    <n v="18.38"/>
    <n v="1.823296"/>
  </r>
  <r>
    <x v="10"/>
    <n v="7"/>
    <n v="7"/>
    <x v="0"/>
    <d v="2019-07-07T00:00:00"/>
    <s v="Avg of 4 NM Projects"/>
    <n v="10"/>
    <n v="124.16500000000001"/>
    <n v="0.69755617977528095"/>
    <n v="20.98"/>
    <n v="16.77"/>
    <n v="2.0822470499999999"/>
  </r>
  <r>
    <x v="10"/>
    <n v="7"/>
    <n v="7"/>
    <x v="0"/>
    <d v="2019-07-07T00:00:00"/>
    <s v="Avg of 4 NM Projects"/>
    <n v="11"/>
    <n v="136.96499999999997"/>
    <n v="0.76946629213483131"/>
    <n v="21.75"/>
    <n v="16.97"/>
    <n v="2.3242960499999996"/>
  </r>
  <r>
    <x v="10"/>
    <n v="7"/>
    <n v="7"/>
    <x v="0"/>
    <d v="2019-07-07T00:00:00"/>
    <s v="Avg of 4 NM Projects"/>
    <n v="12"/>
    <n v="150.66"/>
    <n v="0.84640449438202248"/>
    <n v="18.940000000000001"/>
    <n v="16.79"/>
    <n v="2.5295814000000001"/>
  </r>
  <r>
    <x v="10"/>
    <n v="7"/>
    <n v="7"/>
    <x v="0"/>
    <d v="2019-07-07T00:00:00"/>
    <s v="Avg of 4 NM Projects"/>
    <n v="13"/>
    <n v="138.61500000000001"/>
    <n v="0.77873595505617987"/>
    <n v="19.899999999999999"/>
    <n v="18.27"/>
    <n v="2.5324960500000002"/>
  </r>
  <r>
    <x v="10"/>
    <n v="7"/>
    <n v="7"/>
    <x v="0"/>
    <d v="2019-07-07T00:00:00"/>
    <s v="Avg of 4 NM Projects"/>
    <n v="14"/>
    <n v="143.36500000000001"/>
    <n v="0.80542134831460677"/>
    <n v="20.56"/>
    <n v="19.11"/>
    <n v="2.7397051500000003"/>
  </r>
  <r>
    <x v="10"/>
    <n v="7"/>
    <n v="7"/>
    <x v="0"/>
    <d v="2019-07-07T00:00:00"/>
    <s v="Avg of 4 NM Projects"/>
    <n v="15"/>
    <n v="139.26"/>
    <n v="0.78235955056179773"/>
    <n v="21.55"/>
    <n v="19"/>
    <n v="2.6459399999999995"/>
  </r>
  <r>
    <x v="10"/>
    <n v="7"/>
    <n v="7"/>
    <x v="0"/>
    <d v="2019-07-07T00:00:00"/>
    <s v="Avg of 4 NM Projects"/>
    <n v="16"/>
    <n v="123.005"/>
    <n v="0.69103932584269656"/>
    <n v="22.01"/>
    <n v="19.579999999999998"/>
    <n v="2.4084379"/>
  </r>
  <r>
    <x v="10"/>
    <n v="7"/>
    <n v="7"/>
    <x v="0"/>
    <d v="2019-07-07T00:00:00"/>
    <s v="Avg of 4 NM Projects"/>
    <n v="17"/>
    <n v="103.81"/>
    <n v="0.58320224719101121"/>
    <n v="25.43"/>
    <n v="28.21"/>
    <n v="2.9284801000000003"/>
  </r>
  <r>
    <x v="10"/>
    <n v="7"/>
    <n v="7"/>
    <x v="0"/>
    <d v="2019-07-07T00:00:00"/>
    <s v="Avg of 4 NM Projects"/>
    <n v="18"/>
    <n v="74.875"/>
    <n v="0.42064606741573035"/>
    <n v="27.26"/>
    <n v="28.48"/>
    <n v="2.1324399999999999"/>
  </r>
  <r>
    <x v="10"/>
    <n v="7"/>
    <n v="7"/>
    <x v="0"/>
    <d v="2019-07-07T00:00:00"/>
    <s v="Avg of 4 NM Projects"/>
    <n v="19"/>
    <n v="41.345000000000006"/>
    <n v="0.23227528089887645"/>
    <n v="27.1"/>
    <n v="31.26"/>
    <n v="1.2924447000000003"/>
  </r>
  <r>
    <x v="10"/>
    <n v="7"/>
    <n v="7"/>
    <x v="0"/>
    <d v="2019-07-07T00:00:00"/>
    <s v="Avg of 4 NM Projects"/>
    <n v="20"/>
    <n v="9.08"/>
    <n v="5.1011235955056182E-2"/>
    <n v="25.59"/>
    <n v="29.74"/>
    <n v="0.27003919999999998"/>
  </r>
  <r>
    <x v="10"/>
    <n v="7"/>
    <n v="7"/>
    <x v="0"/>
    <d v="2019-07-07T00:00:00"/>
    <s v="Avg of 4 NM Projects"/>
    <n v="21"/>
    <n v="0.77"/>
    <n v="4.3258426966292134E-3"/>
    <n v="27.14"/>
    <n v="27.58"/>
    <n v="2.1236599999999998E-2"/>
  </r>
  <r>
    <x v="10"/>
    <n v="7"/>
    <n v="7"/>
    <x v="0"/>
    <d v="2019-07-07T00:00:00"/>
    <s v="Avg of 4 NM Projects"/>
    <n v="22"/>
    <n v="-0.13"/>
    <n v="-7.3033707865168538E-4"/>
    <n v="25.44"/>
    <n v="30.69"/>
    <n v="-3.9897000000000005E-3"/>
  </r>
  <r>
    <x v="10"/>
    <n v="7"/>
    <n v="7"/>
    <x v="0"/>
    <d v="2019-07-07T00:00:00"/>
    <s v="Avg of 4 NM Projects"/>
    <n v="23"/>
    <n v="0"/>
    <n v="0"/>
    <n v="20.239999999999998"/>
    <n v="20.63"/>
    <n v="0"/>
  </r>
  <r>
    <x v="10"/>
    <n v="7"/>
    <n v="7"/>
    <x v="0"/>
    <d v="2019-07-07T00:00:00"/>
    <s v="Avg of 4 NM Projects"/>
    <n v="24"/>
    <n v="0"/>
    <n v="0"/>
    <n v="20.98"/>
    <n v="20.14"/>
    <n v="0"/>
  </r>
  <r>
    <x v="10"/>
    <n v="8"/>
    <n v="1"/>
    <x v="0"/>
    <d v="2019-07-08T00:00:00"/>
    <s v="Avg of 4 NM Projects"/>
    <n v="1"/>
    <n v="-0.26"/>
    <n v="-1.4606741573033708E-3"/>
    <n v="19.059999999999999"/>
    <n v="23.75"/>
    <n v="-6.1749999999999999E-3"/>
  </r>
  <r>
    <x v="10"/>
    <n v="8"/>
    <n v="1"/>
    <x v="0"/>
    <d v="2019-07-08T00:00:00"/>
    <s v="Avg of 4 NM Projects"/>
    <n v="2"/>
    <n v="0"/>
    <n v="0"/>
    <n v="17.71"/>
    <n v="19.72"/>
    <n v="0"/>
  </r>
  <r>
    <x v="10"/>
    <n v="8"/>
    <n v="1"/>
    <x v="0"/>
    <d v="2019-07-08T00:00:00"/>
    <s v="Avg of 4 NM Projects"/>
    <n v="3"/>
    <n v="-0.13"/>
    <n v="-7.3033707865168538E-4"/>
    <n v="15.82"/>
    <n v="20.309999999999999"/>
    <n v="-2.6402999999999999E-3"/>
  </r>
  <r>
    <x v="10"/>
    <n v="8"/>
    <n v="1"/>
    <x v="0"/>
    <d v="2019-07-08T00:00:00"/>
    <s v="Avg of 4 NM Projects"/>
    <n v="4"/>
    <n v="0"/>
    <n v="0"/>
    <n v="16.48"/>
    <n v="20.47"/>
    <n v="0"/>
  </r>
  <r>
    <x v="10"/>
    <n v="8"/>
    <n v="1"/>
    <x v="0"/>
    <d v="2019-07-08T00:00:00"/>
    <s v="Avg of 4 NM Projects"/>
    <n v="5"/>
    <n v="-0.26"/>
    <n v="-1.4606741573033708E-3"/>
    <n v="15.54"/>
    <n v="21.1"/>
    <n v="-5.4860000000000004E-3"/>
  </r>
  <r>
    <x v="10"/>
    <n v="8"/>
    <n v="1"/>
    <x v="0"/>
    <d v="2019-07-08T00:00:00"/>
    <s v="Avg of 4 NM Projects"/>
    <n v="6"/>
    <n v="0.51500000000000001"/>
    <n v="2.8932584269662923E-3"/>
    <n v="16.75"/>
    <n v="22.57"/>
    <n v="1.162355E-2"/>
  </r>
  <r>
    <x v="10"/>
    <n v="8"/>
    <n v="1"/>
    <x v="0"/>
    <d v="2019-07-08T00:00:00"/>
    <s v="Avg of 4 NM Projects"/>
    <n v="7"/>
    <n v="12.285"/>
    <n v="6.9016853932584277E-2"/>
    <n v="19.920000000000002"/>
    <n v="26.51"/>
    <n v="0.32567535000000003"/>
  </r>
  <r>
    <x v="10"/>
    <n v="8"/>
    <n v="1"/>
    <x v="0"/>
    <d v="2019-07-08T00:00:00"/>
    <s v="Avg of 4 NM Projects"/>
    <n v="8"/>
    <n v="57.854999999999997"/>
    <n v="0.32502808988764043"/>
    <n v="19.149999999999999"/>
    <n v="28.05"/>
    <n v="1.6228327499999999"/>
  </r>
  <r>
    <x v="10"/>
    <n v="8"/>
    <n v="1"/>
    <x v="0"/>
    <d v="2019-07-08T00:00:00"/>
    <s v="Avg of 4 NM Projects"/>
    <n v="9"/>
    <n v="96.124999999999986"/>
    <n v="0.54002808988764039"/>
    <n v="19.7"/>
    <n v="20.78"/>
    <n v="1.9974774999999998"/>
  </r>
  <r>
    <x v="10"/>
    <n v="8"/>
    <n v="1"/>
    <x v="0"/>
    <d v="2019-07-08T00:00:00"/>
    <s v="Avg of 4 NM Projects"/>
    <n v="10"/>
    <n v="120.57499999999999"/>
    <n v="0.67738764044943811"/>
    <n v="21.61"/>
    <n v="19.61"/>
    <n v="2.3644757499999995"/>
  </r>
  <r>
    <x v="10"/>
    <n v="8"/>
    <n v="1"/>
    <x v="0"/>
    <d v="2019-07-08T00:00:00"/>
    <s v="Avg of 4 NM Projects"/>
    <n v="11"/>
    <n v="135.16499999999999"/>
    <n v="0.75935393258426964"/>
    <n v="22.23"/>
    <n v="19.690000000000001"/>
    <n v="2.6613988499999999"/>
  </r>
  <r>
    <x v="10"/>
    <n v="8"/>
    <n v="1"/>
    <x v="0"/>
    <d v="2019-07-08T00:00:00"/>
    <s v="Avg of 4 NM Projects"/>
    <n v="12"/>
    <n v="145.15"/>
    <n v="0.81544943820224725"/>
    <n v="24.54"/>
    <n v="19.75"/>
    <n v="2.8667125000000002"/>
  </r>
  <r>
    <x v="10"/>
    <n v="8"/>
    <n v="1"/>
    <x v="0"/>
    <d v="2019-07-08T00:00:00"/>
    <s v="Avg of 4 NM Projects"/>
    <n v="13"/>
    <n v="148.22999999999999"/>
    <n v="0.83275280898876403"/>
    <n v="24.27"/>
    <n v="18.850000000000001"/>
    <n v="2.7941354999999999"/>
  </r>
  <r>
    <x v="10"/>
    <n v="8"/>
    <n v="1"/>
    <x v="0"/>
    <d v="2019-07-08T00:00:00"/>
    <s v="Avg of 4 NM Projects"/>
    <n v="14"/>
    <n v="146.05500000000001"/>
    <n v="0.82053370786516855"/>
    <n v="27.07"/>
    <n v="20.8"/>
    <n v="3.0379440000000004"/>
  </r>
  <r>
    <x v="10"/>
    <n v="8"/>
    <n v="1"/>
    <x v="0"/>
    <d v="2019-07-08T00:00:00"/>
    <s v="Avg of 4 NM Projects"/>
    <n v="15"/>
    <n v="139.51500000000001"/>
    <n v="0.78379213483146071"/>
    <n v="31.1"/>
    <n v="20.23"/>
    <n v="2.8223884500000005"/>
  </r>
  <r>
    <x v="10"/>
    <n v="8"/>
    <n v="1"/>
    <x v="0"/>
    <d v="2019-07-08T00:00:00"/>
    <s v="Avg of 4 NM Projects"/>
    <n v="16"/>
    <n v="118.91"/>
    <n v="0.66803370786516847"/>
    <n v="32.35"/>
    <n v="20.59"/>
    <n v="2.4483568999999998"/>
  </r>
  <r>
    <x v="10"/>
    <n v="8"/>
    <n v="1"/>
    <x v="0"/>
    <d v="2019-07-08T00:00:00"/>
    <s v="Avg of 4 NM Projects"/>
    <n v="17"/>
    <n v="101.51"/>
    <n v="0.57028089887640454"/>
    <n v="34.15"/>
    <n v="24.41"/>
    <n v="2.4778591000000003"/>
  </r>
  <r>
    <x v="10"/>
    <n v="8"/>
    <n v="1"/>
    <x v="0"/>
    <d v="2019-07-08T00:00:00"/>
    <s v="Avg of 4 NM Projects"/>
    <n v="18"/>
    <n v="75.27"/>
    <n v="0.42286516853932582"/>
    <n v="35.31"/>
    <n v="27.58"/>
    <n v="2.0759466"/>
  </r>
  <r>
    <x v="10"/>
    <n v="8"/>
    <n v="1"/>
    <x v="0"/>
    <d v="2019-07-08T00:00:00"/>
    <s v="Avg of 4 NM Projects"/>
    <n v="19"/>
    <n v="37.890000000000008"/>
    <n v="0.21286516853932588"/>
    <n v="32.79"/>
    <n v="29.1"/>
    <n v="1.1025990000000003"/>
  </r>
  <r>
    <x v="10"/>
    <n v="8"/>
    <n v="1"/>
    <x v="0"/>
    <d v="2019-07-08T00:00:00"/>
    <s v="Avg of 4 NM Projects"/>
    <n v="20"/>
    <n v="11.14"/>
    <n v="6.2584269662921355E-2"/>
    <n v="27.23"/>
    <n v="28.36"/>
    <n v="0.3159304"/>
  </r>
  <r>
    <x v="10"/>
    <n v="8"/>
    <n v="1"/>
    <x v="0"/>
    <d v="2019-07-08T00:00:00"/>
    <s v="Avg of 4 NM Projects"/>
    <n v="21"/>
    <n v="0.39"/>
    <n v="2.1910112359550564E-3"/>
    <n v="24.52"/>
    <n v="22.84"/>
    <n v="8.9075999999999999E-3"/>
  </r>
  <r>
    <x v="10"/>
    <n v="8"/>
    <n v="1"/>
    <x v="0"/>
    <d v="2019-07-08T00:00:00"/>
    <s v="Avg of 4 NM Projects"/>
    <n v="22"/>
    <n v="0"/>
    <n v="0"/>
    <n v="24.49"/>
    <n v="23.24"/>
    <n v="0"/>
  </r>
  <r>
    <x v="10"/>
    <n v="8"/>
    <n v="1"/>
    <x v="0"/>
    <d v="2019-07-08T00:00:00"/>
    <s v="Avg of 4 NM Projects"/>
    <n v="23"/>
    <n v="0"/>
    <n v="0"/>
    <n v="21.91"/>
    <n v="19.91"/>
    <n v="0"/>
  </r>
  <r>
    <x v="10"/>
    <n v="8"/>
    <n v="1"/>
    <x v="0"/>
    <d v="2019-07-08T00:00:00"/>
    <s v="Avg of 4 NM Projects"/>
    <n v="24"/>
    <n v="0"/>
    <n v="0"/>
    <n v="21.88"/>
    <n v="16.760000000000002"/>
    <n v="0"/>
  </r>
  <r>
    <x v="10"/>
    <n v="9"/>
    <n v="2"/>
    <x v="0"/>
    <d v="2019-07-09T00:00:00"/>
    <s v="Avg of 4 NM Projects"/>
    <n v="1"/>
    <n v="0"/>
    <n v="0"/>
    <n v="20.54"/>
    <n v="17.579999999999998"/>
    <n v="0"/>
  </r>
  <r>
    <x v="10"/>
    <n v="9"/>
    <n v="2"/>
    <x v="0"/>
    <d v="2019-07-09T00:00:00"/>
    <s v="Avg of 4 NM Projects"/>
    <n v="2"/>
    <n v="-0.13"/>
    <n v="-7.3033707865168538E-4"/>
    <n v="20.04"/>
    <n v="19.809999999999999"/>
    <n v="-2.5753E-3"/>
  </r>
  <r>
    <x v="10"/>
    <n v="9"/>
    <n v="2"/>
    <x v="0"/>
    <d v="2019-07-09T00:00:00"/>
    <s v="Avg of 4 NM Projects"/>
    <n v="3"/>
    <n v="-0.13"/>
    <n v="-7.3033707865168538E-4"/>
    <n v="19.68"/>
    <n v="23.3"/>
    <n v="-3.0290000000000004E-3"/>
  </r>
  <r>
    <x v="10"/>
    <n v="9"/>
    <n v="2"/>
    <x v="0"/>
    <d v="2019-07-09T00:00:00"/>
    <s v="Avg of 4 NM Projects"/>
    <n v="4"/>
    <n v="-0.26"/>
    <n v="-1.4606741573033708E-3"/>
    <n v="17.02"/>
    <n v="21.47"/>
    <n v="-5.5822000000000007E-3"/>
  </r>
  <r>
    <x v="10"/>
    <n v="9"/>
    <n v="2"/>
    <x v="0"/>
    <d v="2019-07-09T00:00:00"/>
    <s v="Avg of 4 NM Projects"/>
    <n v="5"/>
    <n v="-0.13"/>
    <n v="-7.3033707865168538E-4"/>
    <n v="16.72"/>
    <n v="20.79"/>
    <n v="-2.7027000000000002E-3"/>
  </r>
  <r>
    <x v="10"/>
    <n v="9"/>
    <n v="2"/>
    <x v="0"/>
    <d v="2019-07-09T00:00:00"/>
    <s v="Avg of 4 NM Projects"/>
    <n v="6"/>
    <n v="0.51500000000000001"/>
    <n v="2.8932584269662923E-3"/>
    <n v="17.47"/>
    <n v="21.49"/>
    <n v="1.106735E-2"/>
  </r>
  <r>
    <x v="10"/>
    <n v="9"/>
    <n v="2"/>
    <x v="0"/>
    <d v="2019-07-09T00:00:00"/>
    <s v="Avg of 4 NM Projects"/>
    <n v="7"/>
    <n v="12.41"/>
    <n v="6.97191011235955E-2"/>
    <n v="20.74"/>
    <n v="18.579999999999998"/>
    <n v="0.23057779999999997"/>
  </r>
  <r>
    <x v="10"/>
    <n v="9"/>
    <n v="2"/>
    <x v="1"/>
    <d v="2019-07-09T00:00:00"/>
    <s v="Avg of 4 NM Projects"/>
    <n v="8"/>
    <n v="48.125000000000007"/>
    <n v="0.27036516853932591"/>
    <n v="20.93"/>
    <n v="21.89"/>
    <n v="1.0534562500000002"/>
  </r>
  <r>
    <x v="10"/>
    <n v="9"/>
    <n v="2"/>
    <x v="1"/>
    <d v="2019-07-09T00:00:00"/>
    <s v="Avg of 4 NM Projects"/>
    <n v="9"/>
    <n v="87.17"/>
    <n v="0.48971910112359551"/>
    <n v="22.17"/>
    <n v="21.05"/>
    <n v="1.8349285"/>
  </r>
  <r>
    <x v="10"/>
    <n v="9"/>
    <n v="2"/>
    <x v="1"/>
    <d v="2019-07-09T00:00:00"/>
    <s v="Avg of 4 NM Projects"/>
    <n v="10"/>
    <n v="116.35"/>
    <n v="0.65365168539325835"/>
    <n v="22.5"/>
    <n v="22.37"/>
    <n v="2.6027494999999998"/>
  </r>
  <r>
    <x v="10"/>
    <n v="9"/>
    <n v="2"/>
    <x v="1"/>
    <d v="2019-07-09T00:00:00"/>
    <s v="Avg of 4 NM Projects"/>
    <n v="11"/>
    <n v="134.27000000000001"/>
    <n v="0.75432584269662928"/>
    <n v="25.91"/>
    <n v="22.42"/>
    <n v="3.0103334000000004"/>
  </r>
  <r>
    <x v="10"/>
    <n v="9"/>
    <n v="2"/>
    <x v="1"/>
    <d v="2019-07-09T00:00:00"/>
    <s v="Avg of 4 NM Projects"/>
    <n v="12"/>
    <n v="143.36500000000001"/>
    <n v="0.80542134831460677"/>
    <n v="31.39"/>
    <n v="20.97"/>
    <n v="3.0063640500000002"/>
  </r>
  <r>
    <x v="10"/>
    <n v="9"/>
    <n v="2"/>
    <x v="1"/>
    <d v="2019-07-09T00:00:00"/>
    <s v="Avg of 4 NM Projects"/>
    <n v="13"/>
    <n v="122.50000000000001"/>
    <n v="0.68820224719101131"/>
    <n v="31.13"/>
    <n v="19.899999999999999"/>
    <n v="2.4377499999999999"/>
  </r>
  <r>
    <x v="10"/>
    <n v="9"/>
    <n v="2"/>
    <x v="1"/>
    <d v="2019-07-09T00:00:00"/>
    <s v="Avg of 4 NM Projects"/>
    <n v="14"/>
    <n v="119.94499999999999"/>
    <n v="0.67384831460674155"/>
    <n v="34.89"/>
    <n v="23.32"/>
    <n v="2.7971174000000003"/>
  </r>
  <r>
    <x v="10"/>
    <n v="9"/>
    <n v="2"/>
    <x v="1"/>
    <d v="2019-07-09T00:00:00"/>
    <s v="Avg of 4 NM Projects"/>
    <n v="15"/>
    <n v="112"/>
    <n v="0.6292134831460674"/>
    <n v="37.61"/>
    <n v="25.05"/>
    <n v="2.8056000000000001"/>
  </r>
  <r>
    <x v="10"/>
    <n v="9"/>
    <n v="2"/>
    <x v="1"/>
    <d v="2019-07-09T00:00:00"/>
    <s v="Avg of 4 NM Projects"/>
    <n v="16"/>
    <n v="78.97999999999999"/>
    <n v="0.44370786516853927"/>
    <n v="40.26"/>
    <n v="25.09"/>
    <n v="1.9816081999999997"/>
  </r>
  <r>
    <x v="10"/>
    <n v="9"/>
    <n v="2"/>
    <x v="1"/>
    <d v="2019-07-09T00:00:00"/>
    <s v="Avg of 4 NM Projects"/>
    <n v="17"/>
    <n v="78.08"/>
    <n v="0.43865168539325844"/>
    <n v="46.48"/>
    <n v="28.3"/>
    <n v="2.2096640000000001"/>
  </r>
  <r>
    <x v="10"/>
    <n v="9"/>
    <n v="2"/>
    <x v="1"/>
    <d v="2019-07-09T00:00:00"/>
    <s v="Avg of 4 NM Projects"/>
    <n v="18"/>
    <n v="55.554999999999993"/>
    <n v="0.31210674157303364"/>
    <n v="48.03"/>
    <n v="32.450000000000003"/>
    <n v="1.8027597499999999"/>
  </r>
  <r>
    <x v="10"/>
    <n v="9"/>
    <n v="2"/>
    <x v="1"/>
    <d v="2019-07-09T00:00:00"/>
    <s v="Avg of 4 NM Projects"/>
    <n v="19"/>
    <n v="29.19"/>
    <n v="0.16398876404494384"/>
    <n v="40.32"/>
    <n v="34.229999999999997"/>
    <n v="0.99917369999999994"/>
  </r>
  <r>
    <x v="10"/>
    <n v="9"/>
    <n v="2"/>
    <x v="1"/>
    <d v="2019-07-09T00:00:00"/>
    <s v="Avg of 4 NM Projects"/>
    <n v="20"/>
    <n v="7.8049999999999997"/>
    <n v="4.3848314606741573E-2"/>
    <n v="37.29"/>
    <n v="30.97"/>
    <n v="0.24172084999999999"/>
  </r>
  <r>
    <x v="10"/>
    <n v="9"/>
    <n v="2"/>
    <x v="1"/>
    <d v="2019-07-09T00:00:00"/>
    <s v="Avg of 4 NM Projects"/>
    <n v="21"/>
    <n v="0.26"/>
    <n v="1.4606741573033708E-3"/>
    <n v="35.799999999999997"/>
    <n v="29.1"/>
    <n v="7.5660000000000007E-3"/>
  </r>
  <r>
    <x v="10"/>
    <n v="9"/>
    <n v="2"/>
    <x v="1"/>
    <d v="2019-07-09T00:00:00"/>
    <s v="Avg of 4 NM Projects"/>
    <n v="22"/>
    <n v="-0.13"/>
    <n v="-7.3033707865168538E-4"/>
    <n v="31.63"/>
    <n v="27.14"/>
    <n v="-3.5282E-3"/>
  </r>
  <r>
    <x v="10"/>
    <n v="9"/>
    <n v="2"/>
    <x v="1"/>
    <d v="2019-07-09T00:00:00"/>
    <s v="Avg of 4 NM Projects"/>
    <n v="23"/>
    <n v="0"/>
    <n v="0"/>
    <n v="25.2"/>
    <n v="21.84"/>
    <n v="0"/>
  </r>
  <r>
    <x v="10"/>
    <n v="9"/>
    <n v="2"/>
    <x v="0"/>
    <d v="2019-07-09T00:00:00"/>
    <s v="Avg of 4 NM Projects"/>
    <n v="24"/>
    <n v="0"/>
    <n v="0"/>
    <n v="23.73"/>
    <n v="19.89"/>
    <n v="0"/>
  </r>
  <r>
    <x v="10"/>
    <n v="10"/>
    <n v="3"/>
    <x v="0"/>
    <d v="2019-07-10T00:00:00"/>
    <s v="Avg of 4 NM Projects"/>
    <n v="1"/>
    <n v="0"/>
    <n v="0"/>
    <n v="21"/>
    <n v="21.9"/>
    <n v="0"/>
  </r>
  <r>
    <x v="10"/>
    <n v="10"/>
    <n v="3"/>
    <x v="0"/>
    <d v="2019-07-10T00:00:00"/>
    <s v="Avg of 4 NM Projects"/>
    <n v="2"/>
    <n v="0"/>
    <n v="0"/>
    <n v="19.7"/>
    <n v="20.329999999999998"/>
    <n v="0"/>
  </r>
  <r>
    <x v="10"/>
    <n v="10"/>
    <n v="3"/>
    <x v="0"/>
    <d v="2019-07-10T00:00:00"/>
    <s v="Avg of 4 NM Projects"/>
    <n v="3"/>
    <n v="-0.39"/>
    <n v="-2.1910112359550564E-3"/>
    <n v="18.760000000000002"/>
    <n v="22.01"/>
    <n v="-8.5839000000000019E-3"/>
  </r>
  <r>
    <x v="10"/>
    <n v="10"/>
    <n v="3"/>
    <x v="0"/>
    <d v="2019-07-10T00:00:00"/>
    <s v="Avg of 4 NM Projects"/>
    <n v="4"/>
    <n v="-0.13"/>
    <n v="-7.3033707865168538E-4"/>
    <n v="18.73"/>
    <n v="21.5"/>
    <n v="-2.7949999999999997E-3"/>
  </r>
  <r>
    <x v="10"/>
    <n v="10"/>
    <n v="3"/>
    <x v="0"/>
    <d v="2019-07-10T00:00:00"/>
    <s v="Avg of 4 NM Projects"/>
    <n v="5"/>
    <n v="-0.13"/>
    <n v="-7.3033707865168538E-4"/>
    <n v="18.739999999999998"/>
    <n v="21.09"/>
    <n v="-2.7417000000000001E-3"/>
  </r>
  <r>
    <x v="10"/>
    <n v="10"/>
    <n v="3"/>
    <x v="0"/>
    <d v="2019-07-10T00:00:00"/>
    <s v="Avg of 4 NM Projects"/>
    <n v="6"/>
    <n v="1.665"/>
    <n v="9.3539325842696627E-3"/>
    <n v="20.25"/>
    <n v="20.57"/>
    <n v="3.4249050000000003E-2"/>
  </r>
  <r>
    <x v="10"/>
    <n v="10"/>
    <n v="3"/>
    <x v="0"/>
    <d v="2019-07-10T00:00:00"/>
    <s v="Avg of 4 NM Projects"/>
    <n v="7"/>
    <n v="9.9849999999999994"/>
    <n v="5.6095505617977527E-2"/>
    <n v="21.03"/>
    <n v="17.75"/>
    <n v="0.17723375"/>
  </r>
  <r>
    <x v="10"/>
    <n v="10"/>
    <n v="3"/>
    <x v="1"/>
    <d v="2019-07-10T00:00:00"/>
    <s v="Avg of 4 NM Projects"/>
    <n v="8"/>
    <n v="38.79"/>
    <n v="0.21792134831460674"/>
    <n v="21.81"/>
    <n v="19.63"/>
    <n v="0.76144769999999995"/>
  </r>
  <r>
    <x v="10"/>
    <n v="10"/>
    <n v="3"/>
    <x v="1"/>
    <d v="2019-07-10T00:00:00"/>
    <s v="Avg of 4 NM Projects"/>
    <n v="9"/>
    <n v="65.664999999999992"/>
    <n v="0.36890449438202244"/>
    <n v="23.37"/>
    <n v="19.670000000000002"/>
    <n v="1.2916305499999998"/>
  </r>
  <r>
    <x v="10"/>
    <n v="10"/>
    <n v="3"/>
    <x v="1"/>
    <d v="2019-07-10T00:00:00"/>
    <s v="Avg of 4 NM Projects"/>
    <n v="10"/>
    <n v="95.36"/>
    <n v="0.5357303370786517"/>
    <n v="26.76"/>
    <n v="23.15"/>
    <n v="2.2075839999999998"/>
  </r>
  <r>
    <x v="10"/>
    <n v="10"/>
    <n v="3"/>
    <x v="1"/>
    <d v="2019-07-10T00:00:00"/>
    <s v="Avg of 4 NM Projects"/>
    <n v="11"/>
    <n v="123.27"/>
    <n v="0.69252808988764047"/>
    <n v="31.18"/>
    <n v="30.6"/>
    <n v="3.772062"/>
  </r>
  <r>
    <x v="10"/>
    <n v="10"/>
    <n v="3"/>
    <x v="1"/>
    <d v="2019-07-10T00:00:00"/>
    <s v="Avg of 4 NM Projects"/>
    <n v="12"/>
    <n v="129.285"/>
    <n v="0.72632022471910107"/>
    <n v="33.159999999999997"/>
    <n v="31.23"/>
    <n v="4.0375705499999999"/>
  </r>
  <r>
    <x v="10"/>
    <n v="10"/>
    <n v="3"/>
    <x v="1"/>
    <d v="2019-07-10T00:00:00"/>
    <s v="Avg of 4 NM Projects"/>
    <n v="13"/>
    <n v="132.99"/>
    <n v="0.74713483146067416"/>
    <n v="38.630000000000003"/>
    <n v="36.32"/>
    <n v="4.8301968000000004"/>
  </r>
  <r>
    <x v="10"/>
    <n v="10"/>
    <n v="3"/>
    <x v="1"/>
    <d v="2019-07-10T00:00:00"/>
    <s v="Avg of 4 NM Projects"/>
    <n v="14"/>
    <n v="123.00999999999999"/>
    <n v="0.69106741573033703"/>
    <n v="41.28"/>
    <n v="35.909999999999997"/>
    <n v="4.4172890999999987"/>
  </r>
  <r>
    <x v="10"/>
    <n v="10"/>
    <n v="3"/>
    <x v="1"/>
    <d v="2019-07-10T00:00:00"/>
    <s v="Avg of 4 NM Projects"/>
    <n v="15"/>
    <n v="98.945000000000007"/>
    <n v="0.55587078651685395"/>
    <n v="42.94"/>
    <n v="37.4"/>
    <n v="3.7005430000000001"/>
  </r>
  <r>
    <x v="10"/>
    <n v="10"/>
    <n v="3"/>
    <x v="1"/>
    <d v="2019-07-10T00:00:00"/>
    <s v="Avg of 4 NM Projects"/>
    <n v="16"/>
    <n v="66.045000000000002"/>
    <n v="0.37103932584269667"/>
    <n v="48.5"/>
    <n v="38.61"/>
    <n v="2.5499974499999998"/>
  </r>
  <r>
    <x v="10"/>
    <n v="10"/>
    <n v="3"/>
    <x v="1"/>
    <d v="2019-07-10T00:00:00"/>
    <s v="Avg of 4 NM Projects"/>
    <n v="17"/>
    <n v="66.819999999999993"/>
    <n v="0.37539325842696625"/>
    <n v="47.86"/>
    <n v="43.92"/>
    <n v="2.9347344"/>
  </r>
  <r>
    <x v="10"/>
    <n v="10"/>
    <n v="3"/>
    <x v="1"/>
    <d v="2019-07-10T00:00:00"/>
    <s v="Avg of 4 NM Projects"/>
    <n v="18"/>
    <n v="51.075000000000003"/>
    <n v="0.28693820224719102"/>
    <n v="50"/>
    <n v="46.91"/>
    <n v="2.3959282499999999"/>
  </r>
  <r>
    <x v="10"/>
    <n v="10"/>
    <n v="3"/>
    <x v="1"/>
    <d v="2019-07-10T00:00:00"/>
    <s v="Avg of 4 NM Projects"/>
    <n v="19"/>
    <n v="31.360000000000003"/>
    <n v="0.1761797752808989"/>
    <n v="44.02"/>
    <n v="47.03"/>
    <n v="1.4748608000000001"/>
  </r>
  <r>
    <x v="10"/>
    <n v="10"/>
    <n v="3"/>
    <x v="1"/>
    <d v="2019-07-10T00:00:00"/>
    <s v="Avg of 4 NM Projects"/>
    <n v="20"/>
    <n v="9.2199999999999989"/>
    <n v="5.179775280898876E-2"/>
    <n v="42.97"/>
    <n v="41.08"/>
    <n v="0.37875759999999992"/>
  </r>
  <r>
    <x v="10"/>
    <n v="10"/>
    <n v="3"/>
    <x v="1"/>
    <d v="2019-07-10T00:00:00"/>
    <s v="Avg of 4 NM Projects"/>
    <n v="21"/>
    <n v="0.52"/>
    <n v="2.9213483146067415E-3"/>
    <n v="39.5"/>
    <n v="42.45"/>
    <n v="2.2074000000000003E-2"/>
  </r>
  <r>
    <x v="10"/>
    <n v="10"/>
    <n v="3"/>
    <x v="1"/>
    <d v="2019-07-10T00:00:00"/>
    <s v="Avg of 4 NM Projects"/>
    <n v="22"/>
    <n v="0"/>
    <n v="0"/>
    <n v="35.450000000000003"/>
    <n v="44.25"/>
    <n v="0"/>
  </r>
  <r>
    <x v="10"/>
    <n v="10"/>
    <n v="3"/>
    <x v="1"/>
    <d v="2019-07-10T00:00:00"/>
    <s v="Avg of 4 NM Projects"/>
    <n v="23"/>
    <n v="-0.13"/>
    <n v="-7.3033707865168538E-4"/>
    <n v="30.72"/>
    <n v="39.68"/>
    <n v="-5.1584000000000005E-3"/>
  </r>
  <r>
    <x v="10"/>
    <n v="10"/>
    <n v="3"/>
    <x v="0"/>
    <d v="2019-07-10T00:00:00"/>
    <s v="Avg of 4 NM Projects"/>
    <n v="24"/>
    <n v="0"/>
    <n v="0"/>
    <n v="28.49"/>
    <n v="50.2"/>
    <n v="0"/>
  </r>
  <r>
    <x v="10"/>
    <n v="11"/>
    <n v="4"/>
    <x v="0"/>
    <d v="2019-07-11T00:00:00"/>
    <s v="Avg of 4 NM Projects"/>
    <n v="1"/>
    <n v="0"/>
    <n v="0"/>
    <n v="26.94"/>
    <n v="28.88"/>
    <n v="0"/>
  </r>
  <r>
    <x v="10"/>
    <n v="11"/>
    <n v="4"/>
    <x v="0"/>
    <d v="2019-07-11T00:00:00"/>
    <s v="Avg of 4 NM Projects"/>
    <n v="2"/>
    <n v="0"/>
    <n v="0"/>
    <n v="24.13"/>
    <n v="21.7"/>
    <n v="0"/>
  </r>
  <r>
    <x v="10"/>
    <n v="11"/>
    <n v="4"/>
    <x v="0"/>
    <d v="2019-07-11T00:00:00"/>
    <s v="Avg of 4 NM Projects"/>
    <n v="3"/>
    <n v="0"/>
    <n v="0"/>
    <n v="24.05"/>
    <n v="30.43"/>
    <n v="0"/>
  </r>
  <r>
    <x v="10"/>
    <n v="11"/>
    <n v="4"/>
    <x v="0"/>
    <d v="2019-07-11T00:00:00"/>
    <s v="Avg of 4 NM Projects"/>
    <n v="4"/>
    <n v="-0.26"/>
    <n v="-1.4606741573033708E-3"/>
    <n v="23.97"/>
    <n v="29.46"/>
    <n v="-7.6595999999999999E-3"/>
  </r>
  <r>
    <x v="10"/>
    <n v="11"/>
    <n v="4"/>
    <x v="0"/>
    <d v="2019-07-11T00:00:00"/>
    <s v="Avg of 4 NM Projects"/>
    <n v="5"/>
    <n v="-0.26"/>
    <n v="-1.4606741573033708E-3"/>
    <n v="22.8"/>
    <n v="29.5"/>
    <n v="-7.6699999999999997E-3"/>
  </r>
  <r>
    <x v="10"/>
    <n v="11"/>
    <n v="4"/>
    <x v="0"/>
    <d v="2019-07-11T00:00:00"/>
    <s v="Avg of 4 NM Projects"/>
    <n v="6"/>
    <n v="0.52"/>
    <n v="2.9213483146067415E-3"/>
    <n v="23.4"/>
    <n v="30.52"/>
    <n v="1.58704E-2"/>
  </r>
  <r>
    <x v="10"/>
    <n v="11"/>
    <n v="4"/>
    <x v="0"/>
    <d v="2019-07-11T00:00:00"/>
    <s v="Avg of 4 NM Projects"/>
    <n v="7"/>
    <n v="12.670000000000002"/>
    <n v="7.1179775280898888E-2"/>
    <n v="27.77"/>
    <n v="34.35"/>
    <n v="0.43521450000000012"/>
  </r>
  <r>
    <x v="10"/>
    <n v="11"/>
    <n v="4"/>
    <x v="1"/>
    <d v="2019-07-11T00:00:00"/>
    <s v="Avg of 4 NM Projects"/>
    <n v="8"/>
    <n v="51.965000000000003"/>
    <n v="0.29193820224719103"/>
    <n v="31.92"/>
    <n v="21.1"/>
    <n v="1.0964615000000002"/>
  </r>
  <r>
    <x v="10"/>
    <n v="11"/>
    <n v="4"/>
    <x v="1"/>
    <d v="2019-07-11T00:00:00"/>
    <s v="Avg of 4 NM Projects"/>
    <n v="9"/>
    <n v="81.284999999999997"/>
    <n v="0.45665730337078647"/>
    <n v="30.45"/>
    <n v="26.9"/>
    <n v="2.1865665000000001"/>
  </r>
  <r>
    <x v="10"/>
    <n v="11"/>
    <n v="4"/>
    <x v="1"/>
    <d v="2019-07-11T00:00:00"/>
    <s v="Avg of 4 NM Projects"/>
    <n v="10"/>
    <n v="95.35499999999999"/>
    <n v="0.53570224719101123"/>
    <n v="33.6"/>
    <n v="28.96"/>
    <n v="2.7614807999999997"/>
  </r>
  <r>
    <x v="10"/>
    <n v="11"/>
    <n v="4"/>
    <x v="1"/>
    <d v="2019-07-11T00:00:00"/>
    <s v="Avg of 4 NM Projects"/>
    <n v="11"/>
    <n v="105.86"/>
    <n v="0.59471910112359549"/>
    <n v="37.06"/>
    <n v="27.9"/>
    <n v="2.9534939999999996"/>
  </r>
  <r>
    <x v="10"/>
    <n v="11"/>
    <n v="4"/>
    <x v="1"/>
    <d v="2019-07-11T00:00:00"/>
    <s v="Avg of 4 NM Projects"/>
    <n v="12"/>
    <n v="104.83499999999999"/>
    <n v="0.58896067415730335"/>
    <n v="37.53"/>
    <n v="31.71"/>
    <n v="3.3243178499999999"/>
  </r>
  <r>
    <x v="10"/>
    <n v="11"/>
    <n v="4"/>
    <x v="1"/>
    <d v="2019-07-11T00:00:00"/>
    <s v="Avg of 4 NM Projects"/>
    <n v="13"/>
    <n v="106.625"/>
    <n v="0.5990168539325843"/>
    <n v="40.78"/>
    <n v="36.97"/>
    <n v="3.9419262499999999"/>
  </r>
  <r>
    <x v="10"/>
    <n v="11"/>
    <n v="4"/>
    <x v="1"/>
    <d v="2019-07-11T00:00:00"/>
    <s v="Avg of 4 NM Projects"/>
    <n v="14"/>
    <n v="98.82"/>
    <n v="0.55516853932584265"/>
    <n v="41.32"/>
    <n v="37.83"/>
    <n v="3.7383605999999996"/>
  </r>
  <r>
    <x v="10"/>
    <n v="11"/>
    <n v="4"/>
    <x v="1"/>
    <d v="2019-07-11T00:00:00"/>
    <s v="Avg of 4 NM Projects"/>
    <n v="15"/>
    <n v="100.61"/>
    <n v="0.5652247191011236"/>
    <n v="46.38"/>
    <n v="40.19"/>
    <n v="4.0435159000000001"/>
  </r>
  <r>
    <x v="10"/>
    <n v="11"/>
    <n v="4"/>
    <x v="1"/>
    <d v="2019-07-11T00:00:00"/>
    <s v="Avg of 4 NM Projects"/>
    <n v="16"/>
    <n v="93.574999999999989"/>
    <n v="0.52570224719101122"/>
    <n v="47.65"/>
    <n v="26.17"/>
    <n v="2.4488577499999997"/>
  </r>
  <r>
    <x v="10"/>
    <n v="11"/>
    <n v="4"/>
    <x v="1"/>
    <d v="2019-07-11T00:00:00"/>
    <s v="Avg of 4 NM Projects"/>
    <n v="17"/>
    <n v="75.52000000000001"/>
    <n v="0.42426966292134838"/>
    <n v="49.02"/>
    <n v="25.67"/>
    <n v="1.9385984000000003"/>
  </r>
  <r>
    <x v="10"/>
    <n v="11"/>
    <n v="4"/>
    <x v="1"/>
    <d v="2019-07-11T00:00:00"/>
    <s v="Avg of 4 NM Projects"/>
    <n v="18"/>
    <n v="48.25"/>
    <n v="0.2710674157303371"/>
    <n v="47.15"/>
    <n v="28.98"/>
    <n v="1.398285"/>
  </r>
  <r>
    <x v="10"/>
    <n v="11"/>
    <n v="4"/>
    <x v="1"/>
    <d v="2019-07-11T00:00:00"/>
    <s v="Avg of 4 NM Projects"/>
    <n v="19"/>
    <n v="23.040000000000003"/>
    <n v="0.12943820224719102"/>
    <n v="42.99"/>
    <n v="27.24"/>
    <n v="0.62760959999999999"/>
  </r>
  <r>
    <x v="10"/>
    <n v="11"/>
    <n v="4"/>
    <x v="1"/>
    <d v="2019-07-11T00:00:00"/>
    <s v="Avg of 4 NM Projects"/>
    <n v="20"/>
    <n v="6.7799999999999994"/>
    <n v="3.8089887640449432E-2"/>
    <n v="37.630000000000003"/>
    <n v="27.23"/>
    <n v="0.18461939999999999"/>
  </r>
  <r>
    <x v="10"/>
    <n v="11"/>
    <n v="4"/>
    <x v="1"/>
    <d v="2019-07-11T00:00:00"/>
    <s v="Avg of 4 NM Projects"/>
    <n v="21"/>
    <n v="0.51500000000000001"/>
    <n v="2.8932584269662923E-3"/>
    <n v="36.369999999999997"/>
    <n v="29.62"/>
    <n v="1.52543E-2"/>
  </r>
  <r>
    <x v="10"/>
    <n v="11"/>
    <n v="4"/>
    <x v="1"/>
    <d v="2019-07-11T00:00:00"/>
    <s v="Avg of 4 NM Projects"/>
    <n v="22"/>
    <n v="-0.13"/>
    <n v="-7.3033707865168538E-4"/>
    <n v="33.67"/>
    <n v="32.64"/>
    <n v="-4.2431999999999999E-3"/>
  </r>
  <r>
    <x v="10"/>
    <n v="11"/>
    <n v="4"/>
    <x v="1"/>
    <d v="2019-07-11T00:00:00"/>
    <s v="Avg of 4 NM Projects"/>
    <n v="23"/>
    <n v="0"/>
    <n v="0"/>
    <n v="26.12"/>
    <n v="33.299999999999997"/>
    <n v="0"/>
  </r>
  <r>
    <x v="10"/>
    <n v="11"/>
    <n v="4"/>
    <x v="0"/>
    <d v="2019-07-11T00:00:00"/>
    <s v="Avg of 4 NM Projects"/>
    <n v="24"/>
    <n v="0"/>
    <n v="0"/>
    <n v="24.09"/>
    <n v="36.17"/>
    <n v="0"/>
  </r>
  <r>
    <x v="10"/>
    <n v="12"/>
    <n v="5"/>
    <x v="0"/>
    <d v="2019-07-12T00:00:00"/>
    <s v="Avg of 4 NM Projects"/>
    <n v="1"/>
    <n v="-0.26"/>
    <n v="-1.4606741573033708E-3"/>
    <n v="23.89"/>
    <n v="23.18"/>
    <n v="-6.0267999999999997E-3"/>
  </r>
  <r>
    <x v="10"/>
    <n v="12"/>
    <n v="5"/>
    <x v="0"/>
    <d v="2019-07-12T00:00:00"/>
    <s v="Avg of 4 NM Projects"/>
    <n v="2"/>
    <n v="0"/>
    <n v="0"/>
    <n v="22.87"/>
    <n v="22.66"/>
    <n v="0"/>
  </r>
  <r>
    <x v="10"/>
    <n v="12"/>
    <n v="5"/>
    <x v="0"/>
    <d v="2019-07-12T00:00:00"/>
    <s v="Avg of 4 NM Projects"/>
    <n v="3"/>
    <n v="0"/>
    <n v="0"/>
    <n v="23.74"/>
    <n v="23.55"/>
    <n v="0"/>
  </r>
  <r>
    <x v="10"/>
    <n v="12"/>
    <n v="5"/>
    <x v="0"/>
    <d v="2019-07-12T00:00:00"/>
    <s v="Avg of 4 NM Projects"/>
    <n v="4"/>
    <n v="-0.13"/>
    <n v="-7.3033707865168538E-4"/>
    <n v="21.91"/>
    <n v="22.49"/>
    <n v="-2.9236999999999996E-3"/>
  </r>
  <r>
    <x v="10"/>
    <n v="12"/>
    <n v="5"/>
    <x v="0"/>
    <d v="2019-07-12T00:00:00"/>
    <s v="Avg of 4 NM Projects"/>
    <n v="5"/>
    <n v="-0.13"/>
    <n v="-7.3033707865168538E-4"/>
    <n v="22.92"/>
    <n v="23.23"/>
    <n v="-3.0199000000000003E-3"/>
  </r>
  <r>
    <x v="10"/>
    <n v="12"/>
    <n v="5"/>
    <x v="0"/>
    <d v="2019-07-12T00:00:00"/>
    <s v="Avg of 4 NM Projects"/>
    <n v="6"/>
    <n v="-0.13500000000000001"/>
    <n v="-7.5842696629213483E-4"/>
    <n v="24.51"/>
    <n v="26.52"/>
    <n v="-3.5802E-3"/>
  </r>
  <r>
    <x v="10"/>
    <n v="12"/>
    <n v="5"/>
    <x v="0"/>
    <d v="2019-07-12T00:00:00"/>
    <s v="Avg of 4 NM Projects"/>
    <n v="7"/>
    <n v="4.87"/>
    <n v="2.7359550561797754E-2"/>
    <n v="25.9"/>
    <n v="25.22"/>
    <n v="0.1228214"/>
  </r>
  <r>
    <x v="10"/>
    <n v="12"/>
    <n v="5"/>
    <x v="1"/>
    <d v="2019-07-12T00:00:00"/>
    <s v="Avg of 4 NM Projects"/>
    <n v="8"/>
    <n v="21.505000000000003"/>
    <n v="0.12081460674157304"/>
    <n v="25.9"/>
    <n v="23.01"/>
    <n v="0.49483005000000008"/>
  </r>
  <r>
    <x v="10"/>
    <n v="12"/>
    <n v="5"/>
    <x v="1"/>
    <d v="2019-07-12T00:00:00"/>
    <s v="Avg of 4 NM Projects"/>
    <n v="9"/>
    <n v="56.83"/>
    <n v="0.31926966292134829"/>
    <n v="36.18"/>
    <n v="26.45"/>
    <n v="1.5031534999999998"/>
  </r>
  <r>
    <x v="10"/>
    <n v="12"/>
    <n v="5"/>
    <x v="1"/>
    <d v="2019-07-12T00:00:00"/>
    <s v="Avg of 4 NM Projects"/>
    <n v="10"/>
    <n v="55.930000000000007"/>
    <n v="0.31421348314606745"/>
    <n v="34.85"/>
    <n v="26.11"/>
    <n v="1.4603323000000004"/>
  </r>
  <r>
    <x v="10"/>
    <n v="12"/>
    <n v="5"/>
    <x v="1"/>
    <d v="2019-07-12T00:00:00"/>
    <s v="Avg of 4 NM Projects"/>
    <n v="11"/>
    <n v="92.41"/>
    <n v="0.51915730337078647"/>
    <n v="37.01"/>
    <n v="24.69"/>
    <n v="2.2816028999999998"/>
  </r>
  <r>
    <x v="10"/>
    <n v="12"/>
    <n v="5"/>
    <x v="1"/>
    <d v="2019-07-12T00:00:00"/>
    <s v="Avg of 4 NM Projects"/>
    <n v="12"/>
    <n v="100.86499999999999"/>
    <n v="0.56665730337078646"/>
    <n v="43.31"/>
    <n v="25.33"/>
    <n v="2.5549104499999999"/>
  </r>
  <r>
    <x v="10"/>
    <n v="12"/>
    <n v="5"/>
    <x v="1"/>
    <d v="2019-07-12T00:00:00"/>
    <s v="Avg of 4 NM Projects"/>
    <n v="13"/>
    <n v="115.07499999999999"/>
    <n v="0.64648876404494371"/>
    <n v="41.79"/>
    <n v="26.64"/>
    <n v="3.065598"/>
  </r>
  <r>
    <x v="10"/>
    <n v="12"/>
    <n v="5"/>
    <x v="1"/>
    <d v="2019-07-12T00:00:00"/>
    <s v="Avg of 4 NM Projects"/>
    <n v="14"/>
    <n v="104.58"/>
    <n v="0.58752808988764049"/>
    <n v="45.37"/>
    <n v="30.54"/>
    <n v="3.1938732000000001"/>
  </r>
  <r>
    <x v="10"/>
    <n v="12"/>
    <n v="5"/>
    <x v="1"/>
    <d v="2019-07-12T00:00:00"/>
    <s v="Avg of 4 NM Projects"/>
    <n v="15"/>
    <n v="103.28999999999999"/>
    <n v="0.58028089887640444"/>
    <n v="50"/>
    <n v="30.44"/>
    <n v="3.1441475999999997"/>
  </r>
  <r>
    <x v="10"/>
    <n v="12"/>
    <n v="5"/>
    <x v="1"/>
    <d v="2019-07-12T00:00:00"/>
    <s v="Avg of 4 NM Projects"/>
    <n v="16"/>
    <n v="112.64500000000001"/>
    <n v="0.63283707865168548"/>
    <n v="49.89"/>
    <n v="28.9"/>
    <n v="3.2554405000000002"/>
  </r>
  <r>
    <x v="10"/>
    <n v="12"/>
    <n v="5"/>
    <x v="1"/>
    <d v="2019-07-12T00:00:00"/>
    <s v="Avg of 4 NM Projects"/>
    <n v="17"/>
    <n v="95.1"/>
    <n v="0.53426966292134825"/>
    <n v="50.71"/>
    <n v="30.08"/>
    <n v="2.8606079999999996"/>
  </r>
  <r>
    <x v="10"/>
    <n v="12"/>
    <n v="5"/>
    <x v="1"/>
    <d v="2019-07-12T00:00:00"/>
    <s v="Avg of 4 NM Projects"/>
    <n v="18"/>
    <n v="63.875"/>
    <n v="0.35884831460674155"/>
    <n v="50.64"/>
    <n v="30.26"/>
    <n v="1.9328575000000001"/>
  </r>
  <r>
    <x v="10"/>
    <n v="12"/>
    <n v="5"/>
    <x v="1"/>
    <d v="2019-07-12T00:00:00"/>
    <s v="Avg of 4 NM Projects"/>
    <n v="19"/>
    <n v="36.354999999999997"/>
    <n v="0.20424157303370785"/>
    <n v="50.26"/>
    <n v="31.28"/>
    <n v="1.1371843999999998"/>
  </r>
  <r>
    <x v="10"/>
    <n v="12"/>
    <n v="5"/>
    <x v="1"/>
    <d v="2019-07-12T00:00:00"/>
    <s v="Avg of 4 NM Projects"/>
    <n v="20"/>
    <n v="9.3449999999999989"/>
    <n v="5.2499999999999991E-2"/>
    <n v="49.62"/>
    <n v="32.65"/>
    <n v="0.30511424999999998"/>
  </r>
  <r>
    <x v="10"/>
    <n v="12"/>
    <n v="5"/>
    <x v="1"/>
    <d v="2019-07-12T00:00:00"/>
    <s v="Avg of 4 NM Projects"/>
    <n v="21"/>
    <n v="0.26"/>
    <n v="1.4606741573033708E-3"/>
    <n v="43.36"/>
    <n v="29.5"/>
    <n v="7.6699999999999997E-3"/>
  </r>
  <r>
    <x v="10"/>
    <n v="12"/>
    <n v="5"/>
    <x v="1"/>
    <d v="2019-07-12T00:00:00"/>
    <s v="Avg of 4 NM Projects"/>
    <n v="22"/>
    <n v="0"/>
    <n v="0"/>
    <n v="34.53"/>
    <n v="25.95"/>
    <n v="0"/>
  </r>
  <r>
    <x v="10"/>
    <n v="12"/>
    <n v="5"/>
    <x v="1"/>
    <d v="2019-07-12T00:00:00"/>
    <s v="Avg of 4 NM Projects"/>
    <n v="23"/>
    <n v="0"/>
    <n v="0"/>
    <n v="29.9"/>
    <n v="24.28"/>
    <n v="0"/>
  </r>
  <r>
    <x v="10"/>
    <n v="12"/>
    <n v="5"/>
    <x v="0"/>
    <d v="2019-07-12T00:00:00"/>
    <s v="Avg of 4 NM Projects"/>
    <n v="24"/>
    <n v="-0.26"/>
    <n v="-1.4606741573033708E-3"/>
    <n v="28.04"/>
    <n v="24.24"/>
    <n v="-6.3023999999999997E-3"/>
  </r>
  <r>
    <x v="10"/>
    <n v="13"/>
    <n v="6"/>
    <x v="0"/>
    <d v="2019-07-13T00:00:00"/>
    <s v="Avg of 4 NM Projects"/>
    <n v="1"/>
    <n v="-0.13"/>
    <n v="-7.3033707865168538E-4"/>
    <n v="20.88"/>
    <n v="21"/>
    <n v="-2.7299999999999998E-3"/>
  </r>
  <r>
    <x v="10"/>
    <n v="13"/>
    <n v="6"/>
    <x v="0"/>
    <d v="2019-07-13T00:00:00"/>
    <s v="Avg of 4 NM Projects"/>
    <n v="2"/>
    <n v="-0.26"/>
    <n v="-1.4606741573033708E-3"/>
    <n v="20.78"/>
    <n v="22.49"/>
    <n v="-5.8473999999999991E-3"/>
  </r>
  <r>
    <x v="10"/>
    <n v="13"/>
    <n v="6"/>
    <x v="0"/>
    <d v="2019-07-13T00:00:00"/>
    <s v="Avg of 4 NM Projects"/>
    <n v="3"/>
    <n v="-0.13"/>
    <n v="-7.3033707865168538E-4"/>
    <n v="20.56"/>
    <n v="21.51"/>
    <n v="-2.7963000000000003E-3"/>
  </r>
  <r>
    <x v="10"/>
    <n v="13"/>
    <n v="6"/>
    <x v="0"/>
    <d v="2019-07-13T00:00:00"/>
    <s v="Avg of 4 NM Projects"/>
    <n v="4"/>
    <n v="0"/>
    <n v="0"/>
    <n v="20.420000000000002"/>
    <n v="21.86"/>
    <n v="0"/>
  </r>
  <r>
    <x v="10"/>
    <n v="13"/>
    <n v="6"/>
    <x v="0"/>
    <d v="2019-07-13T00:00:00"/>
    <s v="Avg of 4 NM Projects"/>
    <n v="5"/>
    <n v="0"/>
    <n v="0"/>
    <n v="19.920000000000002"/>
    <n v="21.68"/>
    <n v="0"/>
  </r>
  <r>
    <x v="10"/>
    <n v="13"/>
    <n v="6"/>
    <x v="0"/>
    <d v="2019-07-13T00:00:00"/>
    <s v="Avg of 4 NM Projects"/>
    <n v="6"/>
    <n v="0.51500000000000001"/>
    <n v="2.8932584269662923E-3"/>
    <n v="19.79"/>
    <n v="20.59"/>
    <n v="1.060385E-2"/>
  </r>
  <r>
    <x v="10"/>
    <n v="13"/>
    <n v="6"/>
    <x v="0"/>
    <d v="2019-07-13T00:00:00"/>
    <s v="Avg of 4 NM Projects"/>
    <n v="7"/>
    <n v="11.52"/>
    <n v="6.471910112359551E-2"/>
    <n v="19.420000000000002"/>
    <n v="23.12"/>
    <n v="0.26634239999999998"/>
  </r>
  <r>
    <x v="10"/>
    <n v="13"/>
    <n v="6"/>
    <x v="1"/>
    <d v="2019-07-13T00:00:00"/>
    <s v="Avg of 4 NM Projects"/>
    <n v="8"/>
    <n v="52.604999999999997"/>
    <n v="0.29553370786516853"/>
    <n v="19.75"/>
    <n v="21.27"/>
    <n v="1.1189083499999999"/>
  </r>
  <r>
    <x v="10"/>
    <n v="13"/>
    <n v="6"/>
    <x v="1"/>
    <d v="2019-07-13T00:00:00"/>
    <s v="Avg of 4 NM Projects"/>
    <n v="9"/>
    <n v="88.064999999999998"/>
    <n v="0.49474719101123593"/>
    <n v="21.28"/>
    <n v="25.3"/>
    <n v="2.2280444999999998"/>
  </r>
  <r>
    <x v="10"/>
    <n v="13"/>
    <n v="6"/>
    <x v="1"/>
    <d v="2019-07-13T00:00:00"/>
    <s v="Avg of 4 NM Projects"/>
    <n v="10"/>
    <n v="113.41000000000001"/>
    <n v="0.63713483146067418"/>
    <n v="22.95"/>
    <n v="23.38"/>
    <n v="2.6515258000000004"/>
  </r>
  <r>
    <x v="10"/>
    <n v="13"/>
    <n v="6"/>
    <x v="1"/>
    <d v="2019-07-13T00:00:00"/>
    <s v="Avg of 4 NM Projects"/>
    <n v="11"/>
    <n v="129.54"/>
    <n v="0.72775280898876404"/>
    <n v="24.91"/>
    <n v="24.83"/>
    <n v="3.2164781999999996"/>
  </r>
  <r>
    <x v="10"/>
    <n v="13"/>
    <n v="6"/>
    <x v="1"/>
    <d v="2019-07-13T00:00:00"/>
    <s v="Avg of 4 NM Projects"/>
    <n v="12"/>
    <n v="144.005"/>
    <n v="0.80901685393258427"/>
    <n v="27.9"/>
    <n v="26.41"/>
    <n v="3.8031720500000001"/>
  </r>
  <r>
    <x v="10"/>
    <n v="13"/>
    <n v="6"/>
    <x v="1"/>
    <d v="2019-07-13T00:00:00"/>
    <s v="Avg of 4 NM Projects"/>
    <n v="13"/>
    <n v="137.97999999999999"/>
    <n v="0.77516853932584262"/>
    <n v="30.45"/>
    <n v="25.78"/>
    <n v="3.5571243999999997"/>
  </r>
  <r>
    <x v="10"/>
    <n v="13"/>
    <n v="6"/>
    <x v="1"/>
    <d v="2019-07-13T00:00:00"/>
    <s v="Avg of 4 NM Projects"/>
    <n v="14"/>
    <n v="134.91500000000002"/>
    <n v="0.75794943820224736"/>
    <n v="33.4"/>
    <n v="26.5"/>
    <n v="3.5752475000000006"/>
  </r>
  <r>
    <x v="10"/>
    <n v="13"/>
    <n v="6"/>
    <x v="1"/>
    <d v="2019-07-13T00:00:00"/>
    <s v="Avg of 4 NM Projects"/>
    <n v="15"/>
    <n v="126.07499999999999"/>
    <n v="0.70828651685393251"/>
    <n v="37.01"/>
    <n v="31.07"/>
    <n v="3.9171502499999997"/>
  </r>
  <r>
    <x v="10"/>
    <n v="13"/>
    <n v="6"/>
    <x v="1"/>
    <d v="2019-07-13T00:00:00"/>
    <s v="Avg of 4 NM Projects"/>
    <n v="16"/>
    <n v="111.36500000000001"/>
    <n v="0.62564606741573037"/>
    <n v="37.46"/>
    <n v="40.159999999999997"/>
    <n v="4.4724183999999996"/>
  </r>
  <r>
    <x v="10"/>
    <n v="13"/>
    <n v="6"/>
    <x v="1"/>
    <d v="2019-07-13T00:00:00"/>
    <s v="Avg of 4 NM Projects"/>
    <n v="17"/>
    <n v="89.855000000000004"/>
    <n v="0.50480337078651683"/>
    <n v="43.2"/>
    <n v="36.799999999999997"/>
    <n v="3.3066639999999996"/>
  </r>
  <r>
    <x v="10"/>
    <n v="13"/>
    <n v="6"/>
    <x v="1"/>
    <d v="2019-07-13T00:00:00"/>
    <s v="Avg of 4 NM Projects"/>
    <n v="18"/>
    <n v="57.599999999999994"/>
    <n v="0.32359550561797751"/>
    <n v="45.25"/>
    <n v="34.75"/>
    <n v="2.0015999999999998"/>
  </r>
  <r>
    <x v="10"/>
    <n v="13"/>
    <n v="6"/>
    <x v="1"/>
    <d v="2019-07-13T00:00:00"/>
    <s v="Avg of 4 NM Projects"/>
    <n v="19"/>
    <n v="25.860000000000003"/>
    <n v="0.14528089887640452"/>
    <n v="43.15"/>
    <n v="44.24"/>
    <n v="1.1440464000000001"/>
  </r>
  <r>
    <x v="10"/>
    <n v="13"/>
    <n v="6"/>
    <x v="1"/>
    <d v="2019-07-13T00:00:00"/>
    <s v="Avg of 4 NM Projects"/>
    <n v="20"/>
    <n v="7.4249999999999998"/>
    <n v="4.1713483146067418E-2"/>
    <n v="38.590000000000003"/>
    <n v="43.34"/>
    <n v="0.32179950000000002"/>
  </r>
  <r>
    <x v="10"/>
    <n v="13"/>
    <n v="6"/>
    <x v="1"/>
    <d v="2019-07-13T00:00:00"/>
    <s v="Avg of 4 NM Projects"/>
    <n v="21"/>
    <n v="0.13"/>
    <n v="7.3033707865168538E-4"/>
    <n v="37.07"/>
    <n v="38.32"/>
    <n v="4.9816000000000001E-3"/>
  </r>
  <r>
    <x v="10"/>
    <n v="13"/>
    <n v="6"/>
    <x v="1"/>
    <d v="2019-07-13T00:00:00"/>
    <s v="Avg of 4 NM Projects"/>
    <n v="22"/>
    <n v="-0.13"/>
    <n v="-7.3033707865168538E-4"/>
    <n v="35.36"/>
    <n v="38.9"/>
    <n v="-5.0570000000000007E-3"/>
  </r>
  <r>
    <x v="10"/>
    <n v="13"/>
    <n v="6"/>
    <x v="1"/>
    <d v="2019-07-13T00:00:00"/>
    <s v="Avg of 4 NM Projects"/>
    <n v="23"/>
    <n v="0"/>
    <n v="0"/>
    <n v="25.11"/>
    <n v="35.67"/>
    <n v="0"/>
  </r>
  <r>
    <x v="10"/>
    <n v="13"/>
    <n v="6"/>
    <x v="0"/>
    <d v="2019-07-13T00:00:00"/>
    <s v="Avg of 4 NM Projects"/>
    <n v="24"/>
    <n v="0"/>
    <n v="0"/>
    <n v="27.5"/>
    <n v="26.94"/>
    <n v="0"/>
  </r>
  <r>
    <x v="10"/>
    <n v="14"/>
    <n v="7"/>
    <x v="0"/>
    <d v="2019-07-14T00:00:00"/>
    <s v="Avg of 4 NM Projects"/>
    <n v="1"/>
    <n v="0"/>
    <n v="0"/>
    <n v="25.94"/>
    <n v="24.45"/>
    <n v="0"/>
  </r>
  <r>
    <x v="10"/>
    <n v="14"/>
    <n v="7"/>
    <x v="0"/>
    <d v="2019-07-14T00:00:00"/>
    <s v="Avg of 4 NM Projects"/>
    <n v="2"/>
    <n v="0"/>
    <n v="0"/>
    <n v="23.92"/>
    <n v="22.83"/>
    <n v="0"/>
  </r>
  <r>
    <x v="10"/>
    <n v="14"/>
    <n v="7"/>
    <x v="0"/>
    <d v="2019-07-14T00:00:00"/>
    <s v="Avg of 4 NM Projects"/>
    <n v="3"/>
    <n v="-0.13"/>
    <n v="-7.3033707865168538E-4"/>
    <n v="23.59"/>
    <n v="22.89"/>
    <n v="-2.9757000000000004E-3"/>
  </r>
  <r>
    <x v="10"/>
    <n v="14"/>
    <n v="7"/>
    <x v="0"/>
    <d v="2019-07-14T00:00:00"/>
    <s v="Avg of 4 NM Projects"/>
    <n v="4"/>
    <n v="-0.13"/>
    <n v="-7.3033707865168538E-4"/>
    <n v="21.9"/>
    <n v="20.86"/>
    <n v="-2.7118000000000003E-3"/>
  </r>
  <r>
    <x v="10"/>
    <n v="14"/>
    <n v="7"/>
    <x v="0"/>
    <d v="2019-07-14T00:00:00"/>
    <s v="Avg of 4 NM Projects"/>
    <n v="5"/>
    <n v="-0.13"/>
    <n v="-7.3033707865168538E-4"/>
    <n v="20.05"/>
    <n v="20.75"/>
    <n v="-2.6975000000000002E-3"/>
  </r>
  <r>
    <x v="10"/>
    <n v="14"/>
    <n v="7"/>
    <x v="0"/>
    <d v="2019-07-14T00:00:00"/>
    <s v="Avg of 4 NM Projects"/>
    <n v="6"/>
    <n v="0"/>
    <n v="0"/>
    <n v="20.149999999999999"/>
    <n v="20.55"/>
    <n v="0"/>
  </r>
  <r>
    <x v="10"/>
    <n v="14"/>
    <n v="7"/>
    <x v="0"/>
    <d v="2019-07-14T00:00:00"/>
    <s v="Avg of 4 NM Projects"/>
    <n v="7"/>
    <n v="6.1400000000000006"/>
    <n v="3.449438202247191E-2"/>
    <n v="19.72"/>
    <n v="23.81"/>
    <n v="0.1461934"/>
  </r>
  <r>
    <x v="10"/>
    <n v="14"/>
    <n v="7"/>
    <x v="0"/>
    <d v="2019-07-14T00:00:00"/>
    <s v="Avg of 4 NM Projects"/>
    <n v="8"/>
    <n v="22.145"/>
    <n v="0.12441011235955056"/>
    <n v="20.57"/>
    <n v="29.98"/>
    <n v="0.66390709999999997"/>
  </r>
  <r>
    <x v="10"/>
    <n v="14"/>
    <n v="7"/>
    <x v="0"/>
    <d v="2019-07-14T00:00:00"/>
    <s v="Avg of 4 NM Projects"/>
    <n v="9"/>
    <n v="43.649999999999991"/>
    <n v="0.24522471910112353"/>
    <n v="22.39"/>
    <n v="37.65"/>
    <n v="1.6434224999999996"/>
  </r>
  <r>
    <x v="10"/>
    <n v="14"/>
    <n v="7"/>
    <x v="0"/>
    <d v="2019-07-14T00:00:00"/>
    <s v="Avg of 4 NM Projects"/>
    <n v="10"/>
    <n v="65.664999999999992"/>
    <n v="0.36890449438202244"/>
    <n v="23.41"/>
    <n v="38.72"/>
    <n v="2.5425487999999996"/>
  </r>
  <r>
    <x v="10"/>
    <n v="14"/>
    <n v="7"/>
    <x v="0"/>
    <d v="2019-07-14T00:00:00"/>
    <s v="Avg of 4 NM Projects"/>
    <n v="11"/>
    <n v="81.545000000000002"/>
    <n v="0.45811797752808991"/>
    <n v="29.54"/>
    <n v="41.61"/>
    <n v="3.3930874499999999"/>
  </r>
  <r>
    <x v="10"/>
    <n v="14"/>
    <n v="7"/>
    <x v="0"/>
    <d v="2019-07-14T00:00:00"/>
    <s v="Avg of 4 NM Projects"/>
    <n v="12"/>
    <n v="79.490000000000009"/>
    <n v="0.44657303370786522"/>
    <n v="25.52"/>
    <n v="42.88"/>
    <n v="3.408531200000001"/>
  </r>
  <r>
    <x v="10"/>
    <n v="14"/>
    <n v="7"/>
    <x v="0"/>
    <d v="2019-07-14T00:00:00"/>
    <s v="Avg of 4 NM Projects"/>
    <n v="13"/>
    <n v="61.185000000000002"/>
    <n v="0.34373595505617976"/>
    <n v="26.5"/>
    <n v="45.96"/>
    <n v="2.8120626000000004"/>
  </r>
  <r>
    <x v="10"/>
    <n v="14"/>
    <n v="7"/>
    <x v="0"/>
    <d v="2019-07-14T00:00:00"/>
    <s v="Avg of 4 NM Projects"/>
    <n v="14"/>
    <n v="66.44"/>
    <n v="0.37325842696629213"/>
    <n v="29.93"/>
    <n v="45.69"/>
    <n v="3.0356435999999998"/>
  </r>
  <r>
    <x v="10"/>
    <n v="14"/>
    <n v="7"/>
    <x v="0"/>
    <d v="2019-07-14T00:00:00"/>
    <s v="Avg of 4 NM Projects"/>
    <n v="15"/>
    <n v="53.505000000000003"/>
    <n v="0.30058988764044947"/>
    <n v="31.35"/>
    <n v="46.7"/>
    <n v="2.4986835000000003"/>
  </r>
  <r>
    <x v="10"/>
    <n v="14"/>
    <n v="7"/>
    <x v="0"/>
    <d v="2019-07-14T00:00:00"/>
    <s v="Avg of 4 NM Projects"/>
    <n v="16"/>
    <n v="53.76"/>
    <n v="0.30202247191011233"/>
    <n v="34.200000000000003"/>
    <n v="50.73"/>
    <n v="2.7272447999999998"/>
  </r>
  <r>
    <x v="10"/>
    <n v="14"/>
    <n v="7"/>
    <x v="0"/>
    <d v="2019-07-14T00:00:00"/>
    <s v="Avg of 4 NM Projects"/>
    <n v="17"/>
    <n v="46.08"/>
    <n v="0.25887640449438204"/>
    <n v="37.659999999999997"/>
    <n v="65.13"/>
    <n v="3.0011903999999996"/>
  </r>
  <r>
    <x v="10"/>
    <n v="14"/>
    <n v="7"/>
    <x v="0"/>
    <d v="2019-07-14T00:00:00"/>
    <s v="Avg of 4 NM Projects"/>
    <n v="18"/>
    <n v="39.81"/>
    <n v="0.22365168539325844"/>
    <n v="40.44"/>
    <n v="115.61"/>
    <n v="4.6024341"/>
  </r>
  <r>
    <x v="10"/>
    <n v="14"/>
    <n v="7"/>
    <x v="0"/>
    <d v="2019-07-14T00:00:00"/>
    <s v="Avg of 4 NM Projects"/>
    <n v="19"/>
    <n v="23.799999999999997"/>
    <n v="0.1337078651685393"/>
    <n v="36.65"/>
    <n v="106.52"/>
    <n v="2.5351759999999994"/>
  </r>
  <r>
    <x v="10"/>
    <n v="14"/>
    <n v="7"/>
    <x v="0"/>
    <d v="2019-07-14T00:00:00"/>
    <s v="Avg of 4 NM Projects"/>
    <n v="20"/>
    <n v="6.7799999999999994"/>
    <n v="3.8089887640449432E-2"/>
    <n v="33.090000000000003"/>
    <n v="85.97"/>
    <n v="0.58287659999999997"/>
  </r>
  <r>
    <x v="10"/>
    <n v="14"/>
    <n v="7"/>
    <x v="0"/>
    <d v="2019-07-14T00:00:00"/>
    <s v="Avg of 4 NM Projects"/>
    <n v="21"/>
    <n v="0.39"/>
    <n v="2.1910112359550564E-3"/>
    <n v="32.479999999999997"/>
    <n v="48.31"/>
    <n v="1.8840900000000001E-2"/>
  </r>
  <r>
    <x v="10"/>
    <n v="14"/>
    <n v="7"/>
    <x v="0"/>
    <d v="2019-07-14T00:00:00"/>
    <s v="Avg of 4 NM Projects"/>
    <n v="22"/>
    <n v="-0.13"/>
    <n v="-7.3033707865168538E-4"/>
    <n v="30.51"/>
    <n v="54.31"/>
    <n v="-7.0603000000000003E-3"/>
  </r>
  <r>
    <x v="10"/>
    <n v="14"/>
    <n v="7"/>
    <x v="0"/>
    <d v="2019-07-14T00:00:00"/>
    <s v="Avg of 4 NM Projects"/>
    <n v="23"/>
    <n v="0"/>
    <n v="0"/>
    <n v="23.26"/>
    <n v="46.07"/>
    <n v="0"/>
  </r>
  <r>
    <x v="10"/>
    <n v="14"/>
    <n v="7"/>
    <x v="0"/>
    <d v="2019-07-14T00:00:00"/>
    <s v="Avg of 4 NM Projects"/>
    <n v="24"/>
    <n v="0"/>
    <n v="0"/>
    <n v="20.09"/>
    <n v="33.08"/>
    <n v="0"/>
  </r>
  <r>
    <x v="10"/>
    <n v="15"/>
    <n v="1"/>
    <x v="0"/>
    <d v="2019-07-15T00:00:00"/>
    <s v="Avg of 4 NM Projects"/>
    <n v="1"/>
    <n v="0"/>
    <n v="0"/>
    <n v="21.6"/>
    <n v="25.01"/>
    <n v="0"/>
  </r>
  <r>
    <x v="10"/>
    <n v="15"/>
    <n v="1"/>
    <x v="0"/>
    <d v="2019-07-15T00:00:00"/>
    <s v="Avg of 4 NM Projects"/>
    <n v="2"/>
    <n v="-0.13"/>
    <n v="-7.3033707865168538E-4"/>
    <n v="19.73"/>
    <n v="24.16"/>
    <n v="-3.1408E-3"/>
  </r>
  <r>
    <x v="10"/>
    <n v="15"/>
    <n v="1"/>
    <x v="0"/>
    <d v="2019-07-15T00:00:00"/>
    <s v="Avg of 4 NM Projects"/>
    <n v="3"/>
    <n v="0"/>
    <n v="0"/>
    <n v="18.420000000000002"/>
    <n v="21.36"/>
    <n v="0"/>
  </r>
  <r>
    <x v="10"/>
    <n v="15"/>
    <n v="1"/>
    <x v="0"/>
    <d v="2019-07-15T00:00:00"/>
    <s v="Avg of 4 NM Projects"/>
    <n v="4"/>
    <n v="0"/>
    <n v="0"/>
    <n v="16.93"/>
    <n v="19.88"/>
    <n v="0"/>
  </r>
  <r>
    <x v="10"/>
    <n v="15"/>
    <n v="1"/>
    <x v="0"/>
    <d v="2019-07-15T00:00:00"/>
    <s v="Avg of 4 NM Projects"/>
    <n v="5"/>
    <n v="-0.39"/>
    <n v="-2.1910112359550564E-3"/>
    <n v="17.23"/>
    <n v="19.600000000000001"/>
    <n v="-7.6440000000000006E-3"/>
  </r>
  <r>
    <x v="10"/>
    <n v="15"/>
    <n v="1"/>
    <x v="0"/>
    <d v="2019-07-15T00:00:00"/>
    <s v="Avg of 4 NM Projects"/>
    <n v="6"/>
    <n v="0.125"/>
    <n v="7.0224719101123594E-4"/>
    <n v="18.5"/>
    <n v="21.96"/>
    <n v="2.745E-3"/>
  </r>
  <r>
    <x v="10"/>
    <n v="15"/>
    <n v="1"/>
    <x v="0"/>
    <d v="2019-07-15T00:00:00"/>
    <s v="Avg of 4 NM Projects"/>
    <n v="7"/>
    <n v="11.905000000000001"/>
    <n v="6.6882022471910121E-2"/>
    <n v="21.67"/>
    <n v="22.9"/>
    <n v="0.27262449999999999"/>
  </r>
  <r>
    <x v="10"/>
    <n v="15"/>
    <n v="1"/>
    <x v="0"/>
    <d v="2019-07-15T00:00:00"/>
    <s v="Avg of 4 NM Projects"/>
    <n v="8"/>
    <n v="40.585000000000001"/>
    <n v="0.22800561797752811"/>
    <n v="19.45"/>
    <n v="20.45"/>
    <n v="0.82996325000000004"/>
  </r>
  <r>
    <x v="10"/>
    <n v="15"/>
    <n v="1"/>
    <x v="0"/>
    <d v="2019-07-15T00:00:00"/>
    <s v="Avg of 4 NM Projects"/>
    <n v="9"/>
    <n v="57.085000000000001"/>
    <n v="0.32070224719101126"/>
    <n v="22.22"/>
    <n v="25.49"/>
    <n v="1.45509665"/>
  </r>
  <r>
    <x v="10"/>
    <n v="15"/>
    <n v="1"/>
    <x v="0"/>
    <d v="2019-07-15T00:00:00"/>
    <s v="Avg of 4 NM Projects"/>
    <n v="10"/>
    <n v="92.544999999999987"/>
    <n v="0.51991573033707861"/>
    <n v="22.77"/>
    <n v="21.36"/>
    <n v="1.9767611999999997"/>
  </r>
  <r>
    <x v="10"/>
    <n v="15"/>
    <n v="1"/>
    <x v="0"/>
    <d v="2019-07-15T00:00:00"/>
    <s v="Avg of 4 NM Projects"/>
    <n v="11"/>
    <n v="126.85"/>
    <n v="0.71264044943820226"/>
    <n v="24.23"/>
    <n v="21.08"/>
    <n v="2.6739979999999997"/>
  </r>
  <r>
    <x v="10"/>
    <n v="15"/>
    <n v="1"/>
    <x v="0"/>
    <d v="2019-07-15T00:00:00"/>
    <s v="Avg of 4 NM Projects"/>
    <n v="12"/>
    <n v="134.14499999999998"/>
    <n v="0.75362359550561786"/>
    <n v="25.35"/>
    <n v="21.07"/>
    <n v="2.82643515"/>
  </r>
  <r>
    <x v="10"/>
    <n v="15"/>
    <n v="1"/>
    <x v="0"/>
    <d v="2019-07-15T00:00:00"/>
    <s v="Avg of 4 NM Projects"/>
    <n v="13"/>
    <n v="135.81"/>
    <n v="0.76297752808988761"/>
    <n v="28.75"/>
    <n v="21.75"/>
    <n v="2.9538674999999999"/>
  </r>
  <r>
    <x v="10"/>
    <n v="15"/>
    <n v="1"/>
    <x v="0"/>
    <d v="2019-07-15T00:00:00"/>
    <s v="Avg of 4 NM Projects"/>
    <n v="14"/>
    <n v="137.86000000000001"/>
    <n v="0.77449438202247201"/>
    <n v="30.15"/>
    <n v="22.25"/>
    <n v="3.0673850000000003"/>
  </r>
  <r>
    <x v="10"/>
    <n v="15"/>
    <n v="1"/>
    <x v="0"/>
    <d v="2019-07-15T00:00:00"/>
    <s v="Avg of 4 NM Projects"/>
    <n v="15"/>
    <n v="132.22499999999999"/>
    <n v="0.74283707865168536"/>
    <n v="32.54"/>
    <n v="25.91"/>
    <n v="3.4259497499999996"/>
  </r>
  <r>
    <x v="10"/>
    <n v="15"/>
    <n v="1"/>
    <x v="0"/>
    <d v="2019-07-15T00:00:00"/>
    <s v="Avg of 4 NM Projects"/>
    <n v="16"/>
    <n v="109.19"/>
    <n v="0.61342696629213478"/>
    <n v="37.57"/>
    <n v="38.78"/>
    <n v="4.2343882000000006"/>
  </r>
  <r>
    <x v="10"/>
    <n v="15"/>
    <n v="1"/>
    <x v="0"/>
    <d v="2019-07-15T00:00:00"/>
    <s v="Avg of 4 NM Projects"/>
    <n v="17"/>
    <n v="94.465000000000003"/>
    <n v="0.53070224719101122"/>
    <n v="40.22"/>
    <n v="46.13"/>
    <n v="4.3576704500000005"/>
  </r>
  <r>
    <x v="10"/>
    <n v="15"/>
    <n v="1"/>
    <x v="0"/>
    <d v="2019-07-15T00:00:00"/>
    <s v="Avg of 4 NM Projects"/>
    <n v="18"/>
    <n v="70.53"/>
    <n v="0.39623595505617976"/>
    <n v="45.02"/>
    <n v="41.22"/>
    <n v="2.9072466000000001"/>
  </r>
  <r>
    <x v="10"/>
    <n v="15"/>
    <n v="1"/>
    <x v="0"/>
    <d v="2019-07-15T00:00:00"/>
    <s v="Avg of 4 NM Projects"/>
    <n v="19"/>
    <n v="34.94"/>
    <n v="0.19629213483146066"/>
    <n v="40.22"/>
    <n v="36.549999999999997"/>
    <n v="1.2770569999999999"/>
  </r>
  <r>
    <x v="10"/>
    <n v="15"/>
    <n v="1"/>
    <x v="0"/>
    <d v="2019-07-15T00:00:00"/>
    <s v="Avg of 4 NM Projects"/>
    <n v="20"/>
    <n v="9.4749999999999996"/>
    <n v="5.3230337078651685E-2"/>
    <n v="34.31"/>
    <n v="34.31"/>
    <n v="0.32508724999999999"/>
  </r>
  <r>
    <x v="10"/>
    <n v="15"/>
    <n v="1"/>
    <x v="0"/>
    <d v="2019-07-15T00:00:00"/>
    <s v="Avg of 4 NM Projects"/>
    <n v="21"/>
    <n v="0.52"/>
    <n v="2.9213483146067415E-3"/>
    <n v="32.700000000000003"/>
    <n v="28.18"/>
    <n v="1.4653600000000001E-2"/>
  </r>
  <r>
    <x v="10"/>
    <n v="15"/>
    <n v="1"/>
    <x v="0"/>
    <d v="2019-07-15T00:00:00"/>
    <s v="Avg of 4 NM Projects"/>
    <n v="22"/>
    <n v="-0.13"/>
    <n v="-7.3033707865168538E-4"/>
    <n v="30.23"/>
    <n v="25.6"/>
    <n v="-3.3280000000000002E-3"/>
  </r>
  <r>
    <x v="10"/>
    <n v="15"/>
    <n v="1"/>
    <x v="0"/>
    <d v="2019-07-15T00:00:00"/>
    <s v="Avg of 4 NM Projects"/>
    <n v="23"/>
    <n v="-0.26"/>
    <n v="-1.4606741573033708E-3"/>
    <n v="22.98"/>
    <n v="28.08"/>
    <n v="-7.3007999999999997E-3"/>
  </r>
  <r>
    <x v="10"/>
    <n v="15"/>
    <n v="1"/>
    <x v="0"/>
    <d v="2019-07-15T00:00:00"/>
    <s v="Avg of 4 NM Projects"/>
    <n v="24"/>
    <n v="0"/>
    <n v="0"/>
    <n v="24.67"/>
    <n v="20.190000000000001"/>
    <n v="0"/>
  </r>
  <r>
    <x v="10"/>
    <n v="16"/>
    <n v="2"/>
    <x v="0"/>
    <d v="2019-07-16T00:00:00"/>
    <s v="Avg of 4 NM Projects"/>
    <n v="1"/>
    <n v="0"/>
    <n v="0"/>
    <n v="23.99"/>
    <n v="22.43"/>
    <n v="0"/>
  </r>
  <r>
    <x v="10"/>
    <n v="16"/>
    <n v="2"/>
    <x v="0"/>
    <d v="2019-07-16T00:00:00"/>
    <s v="Avg of 4 NM Projects"/>
    <n v="2"/>
    <n v="0"/>
    <n v="0"/>
    <n v="22.32"/>
    <n v="22.18"/>
    <n v="0"/>
  </r>
  <r>
    <x v="10"/>
    <n v="16"/>
    <n v="2"/>
    <x v="0"/>
    <d v="2019-07-16T00:00:00"/>
    <s v="Avg of 4 NM Projects"/>
    <n v="3"/>
    <n v="0"/>
    <n v="0"/>
    <n v="18.899999999999999"/>
    <n v="19.350000000000001"/>
    <n v="0"/>
  </r>
  <r>
    <x v="10"/>
    <n v="16"/>
    <n v="2"/>
    <x v="0"/>
    <d v="2019-07-16T00:00:00"/>
    <s v="Avg of 4 NM Projects"/>
    <n v="4"/>
    <n v="-0.13"/>
    <n v="-7.3033707865168538E-4"/>
    <n v="18.12"/>
    <n v="18.25"/>
    <n v="-2.3725E-3"/>
  </r>
  <r>
    <x v="10"/>
    <n v="16"/>
    <n v="2"/>
    <x v="0"/>
    <d v="2019-07-16T00:00:00"/>
    <s v="Avg of 4 NM Projects"/>
    <n v="5"/>
    <n v="0"/>
    <n v="0"/>
    <n v="18.260000000000002"/>
    <n v="11.53"/>
    <n v="0"/>
  </r>
  <r>
    <x v="10"/>
    <n v="16"/>
    <n v="2"/>
    <x v="0"/>
    <d v="2019-07-16T00:00:00"/>
    <s v="Avg of 4 NM Projects"/>
    <n v="6"/>
    <n v="0.52"/>
    <n v="2.9213483146067415E-3"/>
    <n v="19.170000000000002"/>
    <n v="17.809999999999999"/>
    <n v="9.2611999999999989E-3"/>
  </r>
  <r>
    <x v="10"/>
    <n v="16"/>
    <n v="2"/>
    <x v="0"/>
    <d v="2019-07-16T00:00:00"/>
    <s v="Avg of 4 NM Projects"/>
    <n v="7"/>
    <n v="12.42"/>
    <n v="6.9775280898876399E-2"/>
    <n v="22.43"/>
    <n v="21.1"/>
    <n v="0.26206200000000002"/>
  </r>
  <r>
    <x v="10"/>
    <n v="16"/>
    <n v="2"/>
    <x v="1"/>
    <d v="2019-07-16T00:00:00"/>
    <s v="Avg of 4 NM Projects"/>
    <n v="8"/>
    <n v="49.024999999999999"/>
    <n v="0.27542134831460674"/>
    <n v="23.39"/>
    <n v="19.7"/>
    <n v="0.96579249999999994"/>
  </r>
  <r>
    <x v="10"/>
    <n v="16"/>
    <n v="2"/>
    <x v="1"/>
    <d v="2019-07-16T00:00:00"/>
    <s v="Avg of 4 NM Projects"/>
    <n v="9"/>
    <n v="80.52"/>
    <n v="0.45235955056179772"/>
    <n v="24.39"/>
    <n v="19.899999999999999"/>
    <n v="1.6023479999999997"/>
  </r>
  <r>
    <x v="10"/>
    <n v="16"/>
    <n v="2"/>
    <x v="1"/>
    <d v="2019-07-16T00:00:00"/>
    <s v="Avg of 4 NM Projects"/>
    <n v="10"/>
    <n v="111.23500000000001"/>
    <n v="0.6249157303370787"/>
    <n v="27.71"/>
    <n v="20.03"/>
    <n v="2.2280370500000002"/>
  </r>
  <r>
    <x v="10"/>
    <n v="16"/>
    <n v="2"/>
    <x v="1"/>
    <d v="2019-07-16T00:00:00"/>
    <s v="Avg of 4 NM Projects"/>
    <n v="11"/>
    <n v="121.47500000000001"/>
    <n v="0.68244382022471917"/>
    <n v="31.93"/>
    <n v="24.48"/>
    <n v="2.9737080000000002"/>
  </r>
  <r>
    <x v="10"/>
    <n v="16"/>
    <n v="2"/>
    <x v="1"/>
    <d v="2019-07-16T00:00:00"/>
    <s v="Avg of 4 NM Projects"/>
    <n v="12"/>
    <n v="116.74499999999999"/>
    <n v="0.65587078651685393"/>
    <n v="34.06"/>
    <n v="24.73"/>
    <n v="2.8871038499999999"/>
  </r>
  <r>
    <x v="10"/>
    <n v="16"/>
    <n v="2"/>
    <x v="1"/>
    <d v="2019-07-16T00:00:00"/>
    <s v="Avg of 4 NM Projects"/>
    <n v="13"/>
    <n v="86.14500000000001"/>
    <n v="0.48396067415730343"/>
    <n v="34.65"/>
    <n v="32.43"/>
    <n v="2.7936823500000005"/>
  </r>
  <r>
    <x v="10"/>
    <n v="16"/>
    <n v="2"/>
    <x v="1"/>
    <d v="2019-07-16T00:00:00"/>
    <s v="Avg of 4 NM Projects"/>
    <n v="14"/>
    <n v="86.02"/>
    <n v="0.48325842696629212"/>
    <n v="40.159999999999997"/>
    <n v="40.6"/>
    <n v="3.4924119999999998"/>
  </r>
  <r>
    <x v="10"/>
    <n v="16"/>
    <n v="2"/>
    <x v="1"/>
    <d v="2019-07-16T00:00:00"/>
    <s v="Avg of 4 NM Projects"/>
    <n v="15"/>
    <n v="100.35499999999999"/>
    <n v="0.56379213483146062"/>
    <n v="40.840000000000003"/>
    <n v="34.58"/>
    <n v="3.4702758999999999"/>
  </r>
  <r>
    <x v="10"/>
    <n v="16"/>
    <n v="2"/>
    <x v="1"/>
    <d v="2019-07-16T00:00:00"/>
    <s v="Avg of 4 NM Projects"/>
    <n v="16"/>
    <n v="96.385000000000005"/>
    <n v="0.54148876404494384"/>
    <n v="47.19"/>
    <n v="29.89"/>
    <n v="2.88094765"/>
  </r>
  <r>
    <x v="10"/>
    <n v="16"/>
    <n v="2"/>
    <x v="1"/>
    <d v="2019-07-16T00:00:00"/>
    <s v="Avg of 4 NM Projects"/>
    <n v="17"/>
    <n v="84.22"/>
    <n v="0.47314606741573034"/>
    <n v="50.71"/>
    <n v="42.42"/>
    <n v="3.5726124000000001"/>
  </r>
  <r>
    <x v="10"/>
    <n v="16"/>
    <n v="2"/>
    <x v="1"/>
    <d v="2019-07-16T00:00:00"/>
    <s v="Avg of 4 NM Projects"/>
    <n v="18"/>
    <n v="64.77"/>
    <n v="0.36387640449438202"/>
    <n v="55.15"/>
    <n v="53.37"/>
    <n v="3.4567748999999997"/>
  </r>
  <r>
    <x v="10"/>
    <n v="16"/>
    <n v="2"/>
    <x v="1"/>
    <d v="2019-07-16T00:00:00"/>
    <s v="Avg of 4 NM Projects"/>
    <n v="19"/>
    <n v="28.675000000000001"/>
    <n v="0.16109550561797753"/>
    <n v="50.37"/>
    <n v="50.16"/>
    <n v="1.4383379999999999"/>
  </r>
  <r>
    <x v="10"/>
    <n v="16"/>
    <n v="2"/>
    <x v="1"/>
    <d v="2019-07-16T00:00:00"/>
    <s v="Avg of 4 NM Projects"/>
    <n v="20"/>
    <n v="6.785000000000001"/>
    <n v="3.8117977528089896E-2"/>
    <n v="38.97"/>
    <n v="47.38"/>
    <n v="0.32147330000000007"/>
  </r>
  <r>
    <x v="10"/>
    <n v="16"/>
    <n v="2"/>
    <x v="1"/>
    <d v="2019-07-16T00:00:00"/>
    <s v="Avg of 4 NM Projects"/>
    <n v="21"/>
    <n v="0.39"/>
    <n v="2.1910112359550564E-3"/>
    <n v="37.89"/>
    <n v="57.38"/>
    <n v="2.2378200000000004E-2"/>
  </r>
  <r>
    <x v="10"/>
    <n v="16"/>
    <n v="2"/>
    <x v="1"/>
    <d v="2019-07-16T00:00:00"/>
    <s v="Avg of 4 NM Projects"/>
    <n v="22"/>
    <n v="-0.39"/>
    <n v="-2.1910112359550564E-3"/>
    <n v="33.25"/>
    <n v="50.47"/>
    <n v="-1.9683300000000001E-2"/>
  </r>
  <r>
    <x v="10"/>
    <n v="16"/>
    <n v="2"/>
    <x v="1"/>
    <d v="2019-07-16T00:00:00"/>
    <s v="Avg of 4 NM Projects"/>
    <n v="23"/>
    <n v="0"/>
    <n v="0"/>
    <n v="30.73"/>
    <n v="42.33"/>
    <n v="0"/>
  </r>
  <r>
    <x v="10"/>
    <n v="16"/>
    <n v="2"/>
    <x v="0"/>
    <d v="2019-07-16T00:00:00"/>
    <s v="Avg of 4 NM Projects"/>
    <n v="24"/>
    <n v="0"/>
    <n v="0"/>
    <n v="26.06"/>
    <n v="35.15"/>
    <n v="0"/>
  </r>
  <r>
    <x v="10"/>
    <n v="17"/>
    <n v="3"/>
    <x v="0"/>
    <d v="2019-07-17T00:00:00"/>
    <s v="Avg of 4 NM Projects"/>
    <n v="1"/>
    <n v="0"/>
    <n v="0"/>
    <n v="24.88"/>
    <n v="26.35"/>
    <n v="0"/>
  </r>
  <r>
    <x v="10"/>
    <n v="17"/>
    <n v="3"/>
    <x v="0"/>
    <d v="2019-07-17T00:00:00"/>
    <s v="Avg of 4 NM Projects"/>
    <n v="2"/>
    <n v="-0.13"/>
    <n v="-7.3033707865168538E-4"/>
    <n v="23.8"/>
    <n v="23.7"/>
    <n v="-3.081E-3"/>
  </r>
  <r>
    <x v="10"/>
    <n v="17"/>
    <n v="3"/>
    <x v="0"/>
    <d v="2019-07-17T00:00:00"/>
    <s v="Avg of 4 NM Projects"/>
    <n v="3"/>
    <n v="-0.26"/>
    <n v="-1.4606741573033708E-3"/>
    <n v="22.74"/>
    <n v="21.7"/>
    <n v="-5.6420000000000003E-3"/>
  </r>
  <r>
    <x v="10"/>
    <n v="17"/>
    <n v="3"/>
    <x v="0"/>
    <d v="2019-07-17T00:00:00"/>
    <s v="Avg of 4 NM Projects"/>
    <n v="4"/>
    <n v="-0.13"/>
    <n v="-7.3033707865168538E-4"/>
    <n v="21.76"/>
    <n v="21.85"/>
    <n v="-2.8405000000000006E-3"/>
  </r>
  <r>
    <x v="10"/>
    <n v="17"/>
    <n v="3"/>
    <x v="0"/>
    <d v="2019-07-17T00:00:00"/>
    <s v="Avg of 4 NM Projects"/>
    <n v="5"/>
    <n v="-0.13"/>
    <n v="-7.3033707865168538E-4"/>
    <n v="22.51"/>
    <n v="22.47"/>
    <n v="-2.9210999999999998E-3"/>
  </r>
  <r>
    <x v="10"/>
    <n v="17"/>
    <n v="3"/>
    <x v="0"/>
    <d v="2019-07-17T00:00:00"/>
    <s v="Avg of 4 NM Projects"/>
    <n v="6"/>
    <n v="-0.26"/>
    <n v="-1.4606741573033708E-3"/>
    <n v="25.62"/>
    <n v="26.09"/>
    <n v="-6.7834000000000002E-3"/>
  </r>
  <r>
    <x v="10"/>
    <n v="17"/>
    <n v="3"/>
    <x v="0"/>
    <d v="2019-07-17T00:00:00"/>
    <s v="Avg of 4 NM Projects"/>
    <n v="7"/>
    <n v="1.66"/>
    <n v="9.3258426966292135E-3"/>
    <n v="27.45"/>
    <n v="25.62"/>
    <n v="4.2529200000000003E-2"/>
  </r>
  <r>
    <x v="10"/>
    <n v="17"/>
    <n v="3"/>
    <x v="1"/>
    <d v="2019-07-17T00:00:00"/>
    <s v="Avg of 4 NM Projects"/>
    <n v="8"/>
    <n v="4.3599999999999994"/>
    <n v="2.4494382022471908E-2"/>
    <n v="26.62"/>
    <n v="23.28"/>
    <n v="0.1015008"/>
  </r>
  <r>
    <x v="10"/>
    <n v="17"/>
    <n v="3"/>
    <x v="1"/>
    <d v="2019-07-17T00:00:00"/>
    <s v="Avg of 4 NM Projects"/>
    <n v="9"/>
    <n v="13.95"/>
    <n v="7.8370786516853932E-2"/>
    <n v="26.95"/>
    <n v="24.15"/>
    <n v="0.33689249999999998"/>
  </r>
  <r>
    <x v="10"/>
    <n v="17"/>
    <n v="3"/>
    <x v="1"/>
    <d v="2019-07-17T00:00:00"/>
    <s v="Avg of 4 NM Projects"/>
    <n v="10"/>
    <n v="29.96"/>
    <n v="0.16831460674157303"/>
    <n v="31.59"/>
    <n v="28.5"/>
    <n v="0.85386000000000006"/>
  </r>
  <r>
    <x v="10"/>
    <n v="17"/>
    <n v="3"/>
    <x v="1"/>
    <d v="2019-07-17T00:00:00"/>
    <s v="Avg of 4 NM Projects"/>
    <n v="11"/>
    <n v="46.464999999999996"/>
    <n v="0.26103932584269662"/>
    <n v="34.979999999999997"/>
    <n v="30.9"/>
    <n v="1.4357685"/>
  </r>
  <r>
    <x v="10"/>
    <n v="17"/>
    <n v="3"/>
    <x v="1"/>
    <d v="2019-07-17T00:00:00"/>
    <s v="Avg of 4 NM Projects"/>
    <n v="12"/>
    <n v="70.27000000000001"/>
    <n v="0.39477528089887648"/>
    <n v="33.83"/>
    <n v="31.48"/>
    <n v="2.2120996000000006"/>
  </r>
  <r>
    <x v="10"/>
    <n v="17"/>
    <n v="3"/>
    <x v="1"/>
    <d v="2019-07-17T00:00:00"/>
    <s v="Avg of 4 NM Projects"/>
    <n v="13"/>
    <n v="84.61"/>
    <n v="0.4753370786516854"/>
    <n v="38.18"/>
    <n v="46.07"/>
    <n v="3.8979827"/>
  </r>
  <r>
    <x v="10"/>
    <n v="17"/>
    <n v="3"/>
    <x v="1"/>
    <d v="2019-07-17T00:00:00"/>
    <s v="Avg of 4 NM Projects"/>
    <n v="14"/>
    <n v="81.665000000000006"/>
    <n v="0.4587921348314607"/>
    <n v="42.09"/>
    <n v="51.69"/>
    <n v="4.2212638500000006"/>
  </r>
  <r>
    <x v="10"/>
    <n v="17"/>
    <n v="3"/>
    <x v="1"/>
    <d v="2019-07-17T00:00:00"/>
    <s v="Avg of 4 NM Projects"/>
    <n v="15"/>
    <n v="50.304999999999993"/>
    <n v="0.28261235955056174"/>
    <n v="47.67"/>
    <n v="54.25"/>
    <n v="2.7290462499999992"/>
  </r>
  <r>
    <x v="10"/>
    <n v="17"/>
    <n v="3"/>
    <x v="1"/>
    <d v="2019-07-17T00:00:00"/>
    <s v="Avg of 4 NM Projects"/>
    <n v="16"/>
    <n v="31.869999999999997"/>
    <n v="0.17904494382022471"/>
    <n v="49.25"/>
    <n v="50.23"/>
    <n v="1.6008300999999996"/>
  </r>
  <r>
    <x v="10"/>
    <n v="17"/>
    <n v="3"/>
    <x v="1"/>
    <d v="2019-07-17T00:00:00"/>
    <s v="Avg of 4 NM Projects"/>
    <n v="17"/>
    <n v="35.585000000000001"/>
    <n v="0.19991573033707866"/>
    <n v="51.42"/>
    <n v="46.5"/>
    <n v="1.6547025000000002"/>
  </r>
  <r>
    <x v="10"/>
    <n v="17"/>
    <n v="3"/>
    <x v="1"/>
    <d v="2019-07-17T00:00:00"/>
    <s v="Avg of 4 NM Projects"/>
    <n v="18"/>
    <n v="32.130000000000003"/>
    <n v="0.18050561797752809"/>
    <n v="52.31"/>
    <n v="40.85"/>
    <n v="1.3125105000000001"/>
  </r>
  <r>
    <x v="10"/>
    <n v="17"/>
    <n v="3"/>
    <x v="1"/>
    <d v="2019-07-17T00:00:00"/>
    <s v="Avg of 4 NM Projects"/>
    <n v="19"/>
    <n v="20.23"/>
    <n v="0.11365168539325843"/>
    <n v="46.15"/>
    <n v="33.409999999999997"/>
    <n v="0.67588429999999999"/>
  </r>
  <r>
    <x v="10"/>
    <n v="17"/>
    <n v="3"/>
    <x v="1"/>
    <d v="2019-07-17T00:00:00"/>
    <s v="Avg of 4 NM Projects"/>
    <n v="20"/>
    <n v="9.0849999999999991"/>
    <n v="5.1039325842696624E-2"/>
    <n v="38.9"/>
    <n v="35.409999999999997"/>
    <n v="0.3216998499999999"/>
  </r>
  <r>
    <x v="10"/>
    <n v="17"/>
    <n v="3"/>
    <x v="1"/>
    <d v="2019-07-17T00:00:00"/>
    <s v="Avg of 4 NM Projects"/>
    <n v="21"/>
    <n v="0.90500000000000003"/>
    <n v="5.0842696629213487E-3"/>
    <n v="34.83"/>
    <n v="32.4"/>
    <n v="2.9322000000000001E-2"/>
  </r>
  <r>
    <x v="10"/>
    <n v="17"/>
    <n v="3"/>
    <x v="1"/>
    <d v="2019-07-17T00:00:00"/>
    <s v="Avg of 4 NM Projects"/>
    <n v="22"/>
    <n v="-0.13"/>
    <n v="-7.3033707865168538E-4"/>
    <n v="30.75"/>
    <n v="26.34"/>
    <n v="-3.4242000000000001E-3"/>
  </r>
  <r>
    <x v="10"/>
    <n v="17"/>
    <n v="3"/>
    <x v="1"/>
    <d v="2019-07-17T00:00:00"/>
    <s v="Avg of 4 NM Projects"/>
    <n v="23"/>
    <n v="0"/>
    <n v="0"/>
    <n v="25.3"/>
    <n v="21.14"/>
    <n v="0"/>
  </r>
  <r>
    <x v="10"/>
    <n v="17"/>
    <n v="3"/>
    <x v="0"/>
    <d v="2019-07-17T00:00:00"/>
    <s v="Avg of 4 NM Projects"/>
    <n v="24"/>
    <n v="0"/>
    <n v="0"/>
    <n v="28.3"/>
    <n v="19.27"/>
    <n v="0"/>
  </r>
  <r>
    <x v="10"/>
    <n v="18"/>
    <n v="4"/>
    <x v="0"/>
    <d v="2019-07-18T00:00:00"/>
    <s v="Avg of 4 NM Projects"/>
    <n v="1"/>
    <n v="0"/>
    <n v="0"/>
    <n v="25.56"/>
    <n v="21.04"/>
    <n v="0"/>
  </r>
  <r>
    <x v="10"/>
    <n v="18"/>
    <n v="4"/>
    <x v="0"/>
    <d v="2019-07-18T00:00:00"/>
    <s v="Avg of 4 NM Projects"/>
    <n v="2"/>
    <n v="-0.13"/>
    <n v="-7.3033707865168538E-4"/>
    <n v="24.85"/>
    <n v="24.15"/>
    <n v="-3.1394999999999999E-3"/>
  </r>
  <r>
    <x v="10"/>
    <n v="18"/>
    <n v="4"/>
    <x v="0"/>
    <d v="2019-07-18T00:00:00"/>
    <s v="Avg of 4 NM Projects"/>
    <n v="3"/>
    <n v="-0.13"/>
    <n v="-7.3033707865168538E-4"/>
    <n v="24.29"/>
    <n v="23.47"/>
    <n v="-3.0510999999999997E-3"/>
  </r>
  <r>
    <x v="10"/>
    <n v="18"/>
    <n v="4"/>
    <x v="0"/>
    <d v="2019-07-18T00:00:00"/>
    <s v="Avg of 4 NM Projects"/>
    <n v="4"/>
    <n v="-0.26"/>
    <n v="-1.4606741573033708E-3"/>
    <n v="23.63"/>
    <n v="23.23"/>
    <n v="-6.0398000000000006E-3"/>
  </r>
  <r>
    <x v="10"/>
    <n v="18"/>
    <n v="4"/>
    <x v="0"/>
    <d v="2019-07-18T00:00:00"/>
    <s v="Avg of 4 NM Projects"/>
    <n v="5"/>
    <n v="-0.13"/>
    <n v="-7.3033707865168538E-4"/>
    <n v="22.99"/>
    <n v="23.3"/>
    <n v="-3.0290000000000004E-3"/>
  </r>
  <r>
    <x v="10"/>
    <n v="18"/>
    <n v="4"/>
    <x v="0"/>
    <d v="2019-07-18T00:00:00"/>
    <s v="Avg of 4 NM Projects"/>
    <n v="6"/>
    <n v="0.39"/>
    <n v="2.1910112359550564E-3"/>
    <n v="24.82"/>
    <n v="23.46"/>
    <n v="9.1494000000000002E-3"/>
  </r>
  <r>
    <x v="10"/>
    <n v="18"/>
    <n v="4"/>
    <x v="0"/>
    <d v="2019-07-18T00:00:00"/>
    <s v="Avg of 4 NM Projects"/>
    <n v="7"/>
    <n v="10.75"/>
    <n v="6.0393258426966294E-2"/>
    <n v="27.54"/>
    <n v="23.87"/>
    <n v="0.25660250000000001"/>
  </r>
  <r>
    <x v="10"/>
    <n v="18"/>
    <n v="4"/>
    <x v="1"/>
    <d v="2019-07-18T00:00:00"/>
    <s v="Avg of 4 NM Projects"/>
    <n v="8"/>
    <n v="46.72"/>
    <n v="0.26247191011235954"/>
    <n v="32.82"/>
    <n v="26.73"/>
    <n v="1.2488256"/>
  </r>
  <r>
    <x v="10"/>
    <n v="18"/>
    <n v="4"/>
    <x v="1"/>
    <d v="2019-07-18T00:00:00"/>
    <s v="Avg of 4 NM Projects"/>
    <n v="9"/>
    <n v="96.13"/>
    <n v="0.54005617977528086"/>
    <n v="29.88"/>
    <n v="25.48"/>
    <n v="2.4493923999999998"/>
  </r>
  <r>
    <x v="10"/>
    <n v="18"/>
    <n v="4"/>
    <x v="1"/>
    <d v="2019-07-18T00:00:00"/>
    <s v="Avg of 4 NM Projects"/>
    <n v="10"/>
    <n v="118.52499999999999"/>
    <n v="0.66587078651685383"/>
    <n v="30.31"/>
    <n v="24.14"/>
    <n v="2.8611934999999997"/>
  </r>
  <r>
    <x v="10"/>
    <n v="18"/>
    <n v="4"/>
    <x v="1"/>
    <d v="2019-07-18T00:00:00"/>
    <s v="Avg of 4 NM Projects"/>
    <n v="11"/>
    <n v="138.24"/>
    <n v="0.77662921348314606"/>
    <n v="31.92"/>
    <n v="23.72"/>
    <n v="3.2790528000000001"/>
  </r>
  <r>
    <x v="10"/>
    <n v="18"/>
    <n v="4"/>
    <x v="1"/>
    <d v="2019-07-18T00:00:00"/>
    <s v="Avg of 4 NM Projects"/>
    <n v="12"/>
    <n v="138.875"/>
    <n v="0.78019662921348309"/>
    <n v="34.380000000000003"/>
    <n v="26.39"/>
    <n v="3.6649112500000003"/>
  </r>
  <r>
    <x v="10"/>
    <n v="18"/>
    <n v="4"/>
    <x v="1"/>
    <d v="2019-07-18T00:00:00"/>
    <s v="Avg of 4 NM Projects"/>
    <n v="13"/>
    <n v="144.76500000000001"/>
    <n v="0.81328651685393272"/>
    <n v="33.630000000000003"/>
    <n v="23.81"/>
    <n v="3.4468546500000001"/>
  </r>
  <r>
    <x v="10"/>
    <n v="18"/>
    <n v="4"/>
    <x v="1"/>
    <d v="2019-07-18T00:00:00"/>
    <s v="Avg of 4 NM Projects"/>
    <n v="14"/>
    <n v="147.45999999999998"/>
    <n v="0.82842696629213475"/>
    <n v="35.78"/>
    <n v="23.19"/>
    <n v="3.4195973999999998"/>
  </r>
  <r>
    <x v="10"/>
    <n v="18"/>
    <n v="4"/>
    <x v="1"/>
    <d v="2019-07-18T00:00:00"/>
    <s v="Avg of 4 NM Projects"/>
    <n v="15"/>
    <n v="131.57999999999998"/>
    <n v="0.73921348314606727"/>
    <n v="35.630000000000003"/>
    <n v="22.63"/>
    <n v="2.9776553999999997"/>
  </r>
  <r>
    <x v="10"/>
    <n v="18"/>
    <n v="4"/>
    <x v="1"/>
    <d v="2019-07-18T00:00:00"/>
    <s v="Avg of 4 NM Projects"/>
    <n v="16"/>
    <n v="110.34"/>
    <n v="0.61988764044943823"/>
    <n v="34.22"/>
    <n v="24.77"/>
    <n v="2.7331217999999997"/>
  </r>
  <r>
    <x v="10"/>
    <n v="18"/>
    <n v="4"/>
    <x v="1"/>
    <d v="2019-07-18T00:00:00"/>
    <s v="Avg of 4 NM Projects"/>
    <n v="17"/>
    <n v="80.894999999999996"/>
    <n v="0.45446629213483142"/>
    <n v="35.79"/>
    <n v="26.05"/>
    <n v="2.10731475"/>
  </r>
  <r>
    <x v="10"/>
    <n v="18"/>
    <n v="4"/>
    <x v="1"/>
    <d v="2019-07-18T00:00:00"/>
    <s v="Avg of 4 NM Projects"/>
    <n v="18"/>
    <n v="59.769999999999996"/>
    <n v="0.33578651685393257"/>
    <n v="35.53"/>
    <n v="27.03"/>
    <n v="1.6155831"/>
  </r>
  <r>
    <x v="10"/>
    <n v="18"/>
    <n v="4"/>
    <x v="1"/>
    <d v="2019-07-18T00:00:00"/>
    <s v="Avg of 4 NM Projects"/>
    <n v="19"/>
    <n v="35.33"/>
    <n v="0.19848314606741571"/>
    <n v="29.84"/>
    <n v="27.93"/>
    <n v="0.9867669"/>
  </r>
  <r>
    <x v="10"/>
    <n v="18"/>
    <n v="4"/>
    <x v="1"/>
    <d v="2019-07-18T00:00:00"/>
    <s v="Avg of 4 NM Projects"/>
    <n v="20"/>
    <n v="8.7000000000000011"/>
    <n v="4.8876404494382027E-2"/>
    <n v="27.73"/>
    <n v="24.71"/>
    <n v="0.21497700000000003"/>
  </r>
  <r>
    <x v="10"/>
    <n v="18"/>
    <n v="4"/>
    <x v="1"/>
    <d v="2019-07-18T00:00:00"/>
    <s v="Avg of 4 NM Projects"/>
    <n v="21"/>
    <n v="0.255"/>
    <n v="1.4325842696629213E-3"/>
    <n v="28.09"/>
    <n v="23.84"/>
    <n v="6.0791999999999999E-3"/>
  </r>
  <r>
    <x v="10"/>
    <n v="18"/>
    <n v="4"/>
    <x v="1"/>
    <d v="2019-07-18T00:00:00"/>
    <s v="Avg of 4 NM Projects"/>
    <n v="22"/>
    <n v="0"/>
    <n v="0"/>
    <n v="28.39"/>
    <n v="24.05"/>
    <n v="0"/>
  </r>
  <r>
    <x v="10"/>
    <n v="18"/>
    <n v="4"/>
    <x v="1"/>
    <d v="2019-07-18T00:00:00"/>
    <s v="Avg of 4 NM Projects"/>
    <n v="23"/>
    <n v="-0.26"/>
    <n v="-1.4606741573033708E-3"/>
    <n v="23.72"/>
    <n v="19.14"/>
    <n v="-4.9763999999999997E-3"/>
  </r>
  <r>
    <x v="10"/>
    <n v="18"/>
    <n v="4"/>
    <x v="0"/>
    <d v="2019-07-18T00:00:00"/>
    <s v="Avg of 4 NM Projects"/>
    <n v="24"/>
    <n v="-0.13"/>
    <n v="-7.3033707865168538E-4"/>
    <n v="23.21"/>
    <n v="18.14"/>
    <n v="-2.3582E-3"/>
  </r>
  <r>
    <x v="10"/>
    <n v="19"/>
    <n v="5"/>
    <x v="0"/>
    <d v="2019-07-19T00:00:00"/>
    <s v="Avg of 4 NM Projects"/>
    <n v="1"/>
    <n v="-0.13"/>
    <n v="-7.3033707865168538E-4"/>
    <n v="19.87"/>
    <n v="13"/>
    <n v="-1.6899999999999999E-3"/>
  </r>
  <r>
    <x v="10"/>
    <n v="19"/>
    <n v="5"/>
    <x v="0"/>
    <d v="2019-07-19T00:00:00"/>
    <s v="Avg of 4 NM Projects"/>
    <n v="2"/>
    <n v="0"/>
    <n v="0"/>
    <n v="19.18"/>
    <n v="9.6199999999999992"/>
    <n v="0"/>
  </r>
  <r>
    <x v="10"/>
    <n v="19"/>
    <n v="5"/>
    <x v="0"/>
    <d v="2019-07-19T00:00:00"/>
    <s v="Avg of 4 NM Projects"/>
    <n v="3"/>
    <n v="-0.13"/>
    <n v="-7.3033707865168538E-4"/>
    <n v="17.7"/>
    <n v="14.87"/>
    <n v="-1.9331000000000001E-3"/>
  </r>
  <r>
    <x v="10"/>
    <n v="19"/>
    <n v="5"/>
    <x v="0"/>
    <d v="2019-07-19T00:00:00"/>
    <s v="Avg of 4 NM Projects"/>
    <n v="4"/>
    <n v="0"/>
    <n v="0"/>
    <n v="15.9"/>
    <n v="-4.2699999999999996"/>
    <n v="0"/>
  </r>
  <r>
    <x v="10"/>
    <n v="19"/>
    <n v="5"/>
    <x v="0"/>
    <d v="2019-07-19T00:00:00"/>
    <s v="Avg of 4 NM Projects"/>
    <n v="5"/>
    <n v="0"/>
    <n v="0"/>
    <n v="17.59"/>
    <n v="15.68"/>
    <n v="0"/>
  </r>
  <r>
    <x v="10"/>
    <n v="19"/>
    <n v="5"/>
    <x v="0"/>
    <d v="2019-07-19T00:00:00"/>
    <s v="Avg of 4 NM Projects"/>
    <n v="6"/>
    <n v="-0.26"/>
    <n v="-1.4606741573033708E-3"/>
    <n v="18.75"/>
    <n v="-55.54"/>
    <n v="1.4440400000000001E-2"/>
  </r>
  <r>
    <x v="10"/>
    <n v="19"/>
    <n v="5"/>
    <x v="0"/>
    <d v="2019-07-19T00:00:00"/>
    <s v="Avg of 4 NM Projects"/>
    <n v="7"/>
    <n v="10.49"/>
    <n v="5.893258426966292E-2"/>
    <n v="20.34"/>
    <n v="12.19"/>
    <n v="0.12787309999999999"/>
  </r>
  <r>
    <x v="10"/>
    <n v="19"/>
    <n v="5"/>
    <x v="1"/>
    <d v="2019-07-19T00:00:00"/>
    <s v="Avg of 4 NM Projects"/>
    <n v="8"/>
    <n v="48.504999999999995"/>
    <n v="0.27249999999999996"/>
    <n v="23.5"/>
    <n v="17.690000000000001"/>
    <n v="0.85805345"/>
  </r>
  <r>
    <x v="10"/>
    <n v="19"/>
    <n v="5"/>
    <x v="1"/>
    <d v="2019-07-19T00:00:00"/>
    <s v="Avg of 4 NM Projects"/>
    <n v="9"/>
    <n v="76.805000000000007"/>
    <n v="0.43148876404494385"/>
    <n v="22.5"/>
    <n v="16.61"/>
    <n v="1.2757310500000001"/>
  </r>
  <r>
    <x v="10"/>
    <n v="19"/>
    <n v="5"/>
    <x v="1"/>
    <d v="2019-07-19T00:00:00"/>
    <s v="Avg of 4 NM Projects"/>
    <n v="10"/>
    <n v="102.15"/>
    <n v="0.57387640449438204"/>
    <n v="23.61"/>
    <n v="16.72"/>
    <n v="1.7079479999999998"/>
  </r>
  <r>
    <x v="10"/>
    <n v="19"/>
    <n v="5"/>
    <x v="1"/>
    <d v="2019-07-19T00:00:00"/>
    <s v="Avg of 4 NM Projects"/>
    <n v="11"/>
    <n v="117.37500000000001"/>
    <n v="0.6594101123595506"/>
    <n v="24.46"/>
    <n v="18.14"/>
    <n v="2.1291825000000002"/>
  </r>
  <r>
    <x v="10"/>
    <n v="19"/>
    <n v="5"/>
    <x v="1"/>
    <d v="2019-07-19T00:00:00"/>
    <s v="Avg of 4 NM Projects"/>
    <n v="12"/>
    <n v="127.35999999999999"/>
    <n v="0.71550561797752799"/>
    <n v="30.84"/>
    <n v="18.89"/>
    <n v="2.4058303999999997"/>
  </r>
  <r>
    <x v="10"/>
    <n v="19"/>
    <n v="5"/>
    <x v="1"/>
    <d v="2019-07-19T00:00:00"/>
    <s v="Avg of 4 NM Projects"/>
    <n v="13"/>
    <n v="122.495"/>
    <n v="0.68817415730337084"/>
    <n v="34.44"/>
    <n v="21.15"/>
    <n v="2.5907692499999997"/>
  </r>
  <r>
    <x v="10"/>
    <n v="19"/>
    <n v="5"/>
    <x v="1"/>
    <d v="2019-07-19T00:00:00"/>
    <s v="Avg of 4 NM Projects"/>
    <n v="14"/>
    <n v="111.61500000000001"/>
    <n v="0.62705056179775287"/>
    <n v="39.22"/>
    <n v="22.4"/>
    <n v="2.5001759999999997"/>
  </r>
  <r>
    <x v="10"/>
    <n v="19"/>
    <n v="5"/>
    <x v="1"/>
    <d v="2019-07-19T00:00:00"/>
    <s v="Avg of 4 NM Projects"/>
    <n v="15"/>
    <n v="110.46"/>
    <n v="0.62056179775280895"/>
    <n v="42.96"/>
    <n v="23.47"/>
    <n v="2.5924961999999998"/>
  </r>
  <r>
    <x v="10"/>
    <n v="19"/>
    <n v="5"/>
    <x v="1"/>
    <d v="2019-07-19T00:00:00"/>
    <s v="Avg of 4 NM Projects"/>
    <n v="16"/>
    <n v="101.11499999999999"/>
    <n v="0.56806179775280896"/>
    <n v="52.96"/>
    <n v="25.17"/>
    <n v="2.5450645500000002"/>
  </r>
  <r>
    <x v="10"/>
    <n v="19"/>
    <n v="5"/>
    <x v="1"/>
    <d v="2019-07-19T00:00:00"/>
    <s v="Avg of 4 NM Projects"/>
    <n v="17"/>
    <n v="82.055000000000007"/>
    <n v="0.46098314606741575"/>
    <n v="54.64"/>
    <n v="26.94"/>
    <n v="2.2105617000000004"/>
  </r>
  <r>
    <x v="10"/>
    <n v="19"/>
    <n v="5"/>
    <x v="1"/>
    <d v="2019-07-19T00:00:00"/>
    <s v="Avg of 4 NM Projects"/>
    <n v="18"/>
    <n v="57.86"/>
    <n v="0.3250561797752809"/>
    <n v="58.72"/>
    <n v="27.9"/>
    <n v="1.6142939999999999"/>
  </r>
  <r>
    <x v="10"/>
    <n v="19"/>
    <n v="5"/>
    <x v="1"/>
    <d v="2019-07-19T00:00:00"/>
    <s v="Avg of 4 NM Projects"/>
    <n v="19"/>
    <n v="33.015000000000001"/>
    <n v="0.18547752808988766"/>
    <n v="54.77"/>
    <n v="32.17"/>
    <n v="1.06209255"/>
  </r>
  <r>
    <x v="10"/>
    <n v="19"/>
    <n v="5"/>
    <x v="1"/>
    <d v="2019-07-19T00:00:00"/>
    <s v="Avg of 4 NM Projects"/>
    <n v="20"/>
    <n v="8.6999999999999993"/>
    <n v="4.887640449438202E-2"/>
    <n v="43.47"/>
    <n v="38.03"/>
    <n v="0.33086100000000002"/>
  </r>
  <r>
    <x v="10"/>
    <n v="19"/>
    <n v="5"/>
    <x v="1"/>
    <d v="2019-07-19T00:00:00"/>
    <s v="Avg of 4 NM Projects"/>
    <n v="21"/>
    <n v="0.65"/>
    <n v="3.6516853932584271E-3"/>
    <n v="40.57"/>
    <n v="34.51"/>
    <n v="2.24315E-2"/>
  </r>
  <r>
    <x v="10"/>
    <n v="19"/>
    <n v="5"/>
    <x v="1"/>
    <d v="2019-07-19T00:00:00"/>
    <s v="Avg of 4 NM Projects"/>
    <n v="22"/>
    <n v="-0.26"/>
    <n v="-1.4606741573033708E-3"/>
    <n v="39.11"/>
    <n v="34.28"/>
    <n v="-8.9128000000000002E-3"/>
  </r>
  <r>
    <x v="10"/>
    <n v="19"/>
    <n v="5"/>
    <x v="1"/>
    <d v="2019-07-19T00:00:00"/>
    <s v="Avg of 4 NM Projects"/>
    <n v="23"/>
    <n v="0"/>
    <n v="0"/>
    <n v="32.44"/>
    <n v="28.33"/>
    <n v="0"/>
  </r>
  <r>
    <x v="10"/>
    <n v="19"/>
    <n v="5"/>
    <x v="0"/>
    <d v="2019-07-19T00:00:00"/>
    <s v="Avg of 4 NM Projects"/>
    <n v="24"/>
    <n v="-0.26"/>
    <n v="-1.4606741573033708E-3"/>
    <n v="30.71"/>
    <n v="25.6"/>
    <n v="-6.6560000000000005E-3"/>
  </r>
  <r>
    <x v="10"/>
    <n v="20"/>
    <n v="6"/>
    <x v="0"/>
    <d v="2019-07-20T00:00:00"/>
    <s v="Avg of 4 NM Projects"/>
    <n v="1"/>
    <n v="0"/>
    <n v="0"/>
    <n v="24.01"/>
    <n v="23.72"/>
    <n v="0"/>
  </r>
  <r>
    <x v="10"/>
    <n v="20"/>
    <n v="6"/>
    <x v="0"/>
    <d v="2019-07-20T00:00:00"/>
    <s v="Avg of 4 NM Projects"/>
    <n v="2"/>
    <n v="0"/>
    <n v="0"/>
    <n v="23.28"/>
    <n v="23.02"/>
    <n v="0"/>
  </r>
  <r>
    <x v="10"/>
    <n v="20"/>
    <n v="6"/>
    <x v="0"/>
    <d v="2019-07-20T00:00:00"/>
    <s v="Avg of 4 NM Projects"/>
    <n v="3"/>
    <n v="-0.26"/>
    <n v="-1.4606741573033708E-3"/>
    <n v="23.25"/>
    <n v="23.44"/>
    <n v="-6.0944000000000007E-3"/>
  </r>
  <r>
    <x v="10"/>
    <n v="20"/>
    <n v="6"/>
    <x v="0"/>
    <d v="2019-07-20T00:00:00"/>
    <s v="Avg of 4 NM Projects"/>
    <n v="4"/>
    <n v="-0.13"/>
    <n v="-7.3033707865168538E-4"/>
    <n v="22.6"/>
    <n v="24.21"/>
    <n v="-3.1473000000000004E-3"/>
  </r>
  <r>
    <x v="10"/>
    <n v="20"/>
    <n v="6"/>
    <x v="0"/>
    <d v="2019-07-20T00:00:00"/>
    <s v="Avg of 4 NM Projects"/>
    <n v="5"/>
    <n v="-0.13"/>
    <n v="-7.3033707865168538E-4"/>
    <n v="20.82"/>
    <n v="23.29"/>
    <n v="-3.0276999999999999E-3"/>
  </r>
  <r>
    <x v="10"/>
    <n v="20"/>
    <n v="6"/>
    <x v="0"/>
    <d v="2019-07-20T00:00:00"/>
    <s v="Avg of 4 NM Projects"/>
    <n v="6"/>
    <n v="0"/>
    <n v="0"/>
    <n v="20.52"/>
    <n v="22.69"/>
    <n v="0"/>
  </r>
  <r>
    <x v="10"/>
    <n v="20"/>
    <n v="6"/>
    <x v="0"/>
    <d v="2019-07-20T00:00:00"/>
    <s v="Avg of 4 NM Projects"/>
    <n v="7"/>
    <n v="7.6749999999999998"/>
    <n v="4.3117977528089886E-2"/>
    <n v="20.399999999999999"/>
    <n v="21.55"/>
    <n v="0.16539625000000002"/>
  </r>
  <r>
    <x v="10"/>
    <n v="20"/>
    <n v="6"/>
    <x v="1"/>
    <d v="2019-07-20T00:00:00"/>
    <s v="Avg of 4 NM Projects"/>
    <n v="8"/>
    <n v="37.76"/>
    <n v="0.21213483146067413"/>
    <n v="22.35"/>
    <n v="20.64"/>
    <n v="0.77936640000000001"/>
  </r>
  <r>
    <x v="10"/>
    <n v="20"/>
    <n v="6"/>
    <x v="1"/>
    <d v="2019-07-20T00:00:00"/>
    <s v="Avg of 4 NM Projects"/>
    <n v="9"/>
    <n v="66.174999999999997"/>
    <n v="0.37176966292134828"/>
    <n v="27.06"/>
    <n v="25.6"/>
    <n v="1.69408"/>
  </r>
  <r>
    <x v="10"/>
    <n v="20"/>
    <n v="6"/>
    <x v="1"/>
    <d v="2019-07-20T00:00:00"/>
    <s v="Avg of 4 NM Projects"/>
    <n v="10"/>
    <n v="98.050000000000011"/>
    <n v="0.55084269662921359"/>
    <n v="32.520000000000003"/>
    <n v="23.9"/>
    <n v="2.3433950000000001"/>
  </r>
  <r>
    <x v="10"/>
    <n v="20"/>
    <n v="6"/>
    <x v="1"/>
    <d v="2019-07-20T00:00:00"/>
    <s v="Avg of 4 NM Projects"/>
    <n v="11"/>
    <n v="125.30500000000001"/>
    <n v="0.70396067415730346"/>
    <n v="37.619999999999997"/>
    <n v="24.35"/>
    <n v="3.0511767500000007"/>
  </r>
  <r>
    <x v="10"/>
    <n v="20"/>
    <n v="6"/>
    <x v="1"/>
    <d v="2019-07-20T00:00:00"/>
    <s v="Avg of 4 NM Projects"/>
    <n v="12"/>
    <n v="137.47"/>
    <n v="0.7723033707865169"/>
    <n v="42.88"/>
    <n v="28.53"/>
    <n v="3.9220191"/>
  </r>
  <r>
    <x v="10"/>
    <n v="20"/>
    <n v="6"/>
    <x v="1"/>
    <d v="2019-07-20T00:00:00"/>
    <s v="Avg of 4 NM Projects"/>
    <n v="13"/>
    <n v="144.76500000000001"/>
    <n v="0.81328651685393272"/>
    <n v="49.01"/>
    <n v="29.29"/>
    <n v="4.2401668500000005"/>
  </r>
  <r>
    <x v="10"/>
    <n v="20"/>
    <n v="6"/>
    <x v="1"/>
    <d v="2019-07-20T00:00:00"/>
    <s v="Avg of 4 NM Projects"/>
    <n v="14"/>
    <n v="139.26"/>
    <n v="0.78235955056179773"/>
    <n v="55.11"/>
    <n v="31.26"/>
    <n v="4.3532676000000006"/>
  </r>
  <r>
    <x v="10"/>
    <n v="20"/>
    <n v="6"/>
    <x v="1"/>
    <d v="2019-07-20T00:00:00"/>
    <s v="Avg of 4 NM Projects"/>
    <n v="15"/>
    <n v="135.42000000000002"/>
    <n v="0.76078651685393273"/>
    <n v="66"/>
    <n v="27.55"/>
    <n v="3.7308210000000002"/>
  </r>
  <r>
    <x v="10"/>
    <n v="20"/>
    <n v="6"/>
    <x v="1"/>
    <d v="2019-07-20T00:00:00"/>
    <s v="Avg of 4 NM Projects"/>
    <n v="16"/>
    <n v="119.80499999999999"/>
    <n v="0.67306179775280894"/>
    <n v="70.27"/>
    <n v="27.5"/>
    <n v="3.2946374999999999"/>
  </r>
  <r>
    <x v="10"/>
    <n v="20"/>
    <n v="6"/>
    <x v="1"/>
    <d v="2019-07-20T00:00:00"/>
    <s v="Avg of 4 NM Projects"/>
    <n v="17"/>
    <n v="93.69"/>
    <n v="0.52634831460674159"/>
    <n v="72.13"/>
    <n v="27.46"/>
    <n v="2.5727274000000002"/>
  </r>
  <r>
    <x v="10"/>
    <n v="20"/>
    <n v="6"/>
    <x v="1"/>
    <d v="2019-07-20T00:00:00"/>
    <s v="Avg of 4 NM Projects"/>
    <n v="18"/>
    <n v="57.215000000000003"/>
    <n v="0.32143258426966292"/>
    <n v="74.16"/>
    <n v="28.24"/>
    <n v="1.6157516000000001"/>
  </r>
  <r>
    <x v="10"/>
    <n v="20"/>
    <n v="6"/>
    <x v="1"/>
    <d v="2019-07-20T00:00:00"/>
    <s v="Avg of 4 NM Projects"/>
    <n v="19"/>
    <n v="22.145"/>
    <n v="0.12441011235955056"/>
    <n v="65.959999999999994"/>
    <n v="31.09"/>
    <n v="0.68848804999999991"/>
  </r>
  <r>
    <x v="10"/>
    <n v="20"/>
    <n v="6"/>
    <x v="1"/>
    <d v="2019-07-20T00:00:00"/>
    <s v="Avg of 4 NM Projects"/>
    <n v="20"/>
    <n v="5.125"/>
    <n v="2.8792134831460675E-2"/>
    <n v="56.96"/>
    <n v="31.99"/>
    <n v="0.16394874999999998"/>
  </r>
  <r>
    <x v="10"/>
    <n v="20"/>
    <n v="6"/>
    <x v="1"/>
    <d v="2019-07-20T00:00:00"/>
    <s v="Avg of 4 NM Projects"/>
    <n v="21"/>
    <n v="0.39"/>
    <n v="2.1910112359550564E-3"/>
    <n v="51.08"/>
    <n v="40.799999999999997"/>
    <n v="1.5911999999999999E-2"/>
  </r>
  <r>
    <x v="10"/>
    <n v="20"/>
    <n v="6"/>
    <x v="1"/>
    <d v="2019-07-20T00:00:00"/>
    <s v="Avg of 4 NM Projects"/>
    <n v="22"/>
    <n v="-0.39"/>
    <n v="-2.1910112359550564E-3"/>
    <n v="46.06"/>
    <n v="49.8"/>
    <n v="-1.9422000000000002E-2"/>
  </r>
  <r>
    <x v="10"/>
    <n v="20"/>
    <n v="6"/>
    <x v="1"/>
    <d v="2019-07-20T00:00:00"/>
    <s v="Avg of 4 NM Projects"/>
    <n v="23"/>
    <n v="-0.13"/>
    <n v="-7.3033707865168538E-4"/>
    <n v="37.520000000000003"/>
    <n v="49.13"/>
    <n v="-6.3869000000000009E-3"/>
  </r>
  <r>
    <x v="10"/>
    <n v="20"/>
    <n v="6"/>
    <x v="0"/>
    <d v="2019-07-20T00:00:00"/>
    <s v="Avg of 4 NM Projects"/>
    <n v="24"/>
    <n v="0"/>
    <n v="0"/>
    <n v="35"/>
    <n v="53.43"/>
    <n v="0"/>
  </r>
  <r>
    <x v="10"/>
    <n v="21"/>
    <n v="7"/>
    <x v="0"/>
    <d v="2019-07-21T00:00:00"/>
    <s v="Avg of 4 NM Projects"/>
    <n v="1"/>
    <n v="-0.13"/>
    <n v="-7.3033707865168538E-4"/>
    <n v="32.78"/>
    <n v="88.7"/>
    <n v="-1.1531000000000001E-2"/>
  </r>
  <r>
    <x v="10"/>
    <n v="21"/>
    <n v="7"/>
    <x v="0"/>
    <d v="2019-07-21T00:00:00"/>
    <s v="Avg of 4 NM Projects"/>
    <n v="2"/>
    <n v="0"/>
    <n v="0"/>
    <n v="27.52"/>
    <n v="53.58"/>
    <n v="0"/>
  </r>
  <r>
    <x v="10"/>
    <n v="21"/>
    <n v="7"/>
    <x v="0"/>
    <d v="2019-07-21T00:00:00"/>
    <s v="Avg of 4 NM Projects"/>
    <n v="3"/>
    <n v="0"/>
    <n v="0"/>
    <n v="26.4"/>
    <n v="41.26"/>
    <n v="0"/>
  </r>
  <r>
    <x v="10"/>
    <n v="21"/>
    <n v="7"/>
    <x v="0"/>
    <d v="2019-07-21T00:00:00"/>
    <s v="Avg of 4 NM Projects"/>
    <n v="4"/>
    <n v="0"/>
    <n v="0"/>
    <n v="25.47"/>
    <n v="51.12"/>
    <n v="0"/>
  </r>
  <r>
    <x v="10"/>
    <n v="21"/>
    <n v="7"/>
    <x v="0"/>
    <d v="2019-07-21T00:00:00"/>
    <s v="Avg of 4 NM Projects"/>
    <n v="5"/>
    <n v="-0.13"/>
    <n v="-7.3033707865168538E-4"/>
    <n v="24.4"/>
    <n v="41.14"/>
    <n v="-5.3482E-3"/>
  </r>
  <r>
    <x v="10"/>
    <n v="21"/>
    <n v="7"/>
    <x v="0"/>
    <d v="2019-07-21T00:00:00"/>
    <s v="Avg of 4 NM Projects"/>
    <n v="6"/>
    <n v="-0.26"/>
    <n v="-1.4606741573033708E-3"/>
    <n v="23.71"/>
    <n v="50.26"/>
    <n v="-1.30676E-2"/>
  </r>
  <r>
    <x v="10"/>
    <n v="21"/>
    <n v="7"/>
    <x v="0"/>
    <d v="2019-07-21T00:00:00"/>
    <s v="Avg of 4 NM Projects"/>
    <n v="7"/>
    <n v="5.3699999999999992"/>
    <n v="3.0168539325842691E-2"/>
    <n v="24.39"/>
    <n v="37.11"/>
    <n v="0.19928069999999998"/>
  </r>
  <r>
    <x v="10"/>
    <n v="21"/>
    <n v="7"/>
    <x v="0"/>
    <d v="2019-07-21T00:00:00"/>
    <s v="Avg of 4 NM Projects"/>
    <n v="8"/>
    <n v="34.049999999999997"/>
    <n v="0.19129213483146065"/>
    <n v="26.31"/>
    <n v="28.28"/>
    <n v="0.96293399999999996"/>
  </r>
  <r>
    <x v="10"/>
    <n v="21"/>
    <n v="7"/>
    <x v="0"/>
    <d v="2019-07-21T00:00:00"/>
    <s v="Avg of 4 NM Projects"/>
    <n v="9"/>
    <n v="65.784999999999997"/>
    <n v="0.36957865168539322"/>
    <n v="30.17"/>
    <n v="33.76"/>
    <n v="2.2209015999999995"/>
  </r>
  <r>
    <x v="10"/>
    <n v="21"/>
    <n v="7"/>
    <x v="0"/>
    <d v="2019-07-21T00:00:00"/>
    <s v="Avg of 4 NM Projects"/>
    <n v="10"/>
    <n v="96.125"/>
    <n v="0.54002808988764039"/>
    <n v="35.5"/>
    <n v="31.54"/>
    <n v="3.0317824999999998"/>
  </r>
  <r>
    <x v="10"/>
    <n v="21"/>
    <n v="7"/>
    <x v="0"/>
    <d v="2019-07-21T00:00:00"/>
    <s v="Avg of 4 NM Projects"/>
    <n v="11"/>
    <n v="107.77000000000002"/>
    <n v="0.60544943820224728"/>
    <n v="37.799999999999997"/>
    <n v="25.41"/>
    <n v="2.7384357000000006"/>
  </r>
  <r>
    <x v="10"/>
    <n v="21"/>
    <n v="7"/>
    <x v="0"/>
    <d v="2019-07-21T00:00:00"/>
    <s v="Avg of 4 NM Projects"/>
    <n v="12"/>
    <n v="113.02500000000001"/>
    <n v="0.63497191011235954"/>
    <n v="42.61"/>
    <n v="24.31"/>
    <n v="2.74763775"/>
  </r>
  <r>
    <x v="10"/>
    <n v="21"/>
    <n v="7"/>
    <x v="0"/>
    <d v="2019-07-21T00:00:00"/>
    <s v="Avg of 4 NM Projects"/>
    <n v="13"/>
    <n v="140.80000000000001"/>
    <n v="0.79101123595505629"/>
    <n v="46.4"/>
    <n v="26.39"/>
    <n v="3.7157120000000003"/>
  </r>
  <r>
    <x v="10"/>
    <n v="21"/>
    <n v="7"/>
    <x v="0"/>
    <d v="2019-07-21T00:00:00"/>
    <s v="Avg of 4 NM Projects"/>
    <n v="14"/>
    <n v="127.86499999999999"/>
    <n v="0.71834269662921346"/>
    <n v="58.59"/>
    <n v="31.09"/>
    <n v="3.97532285"/>
  </r>
  <r>
    <x v="10"/>
    <n v="21"/>
    <n v="7"/>
    <x v="0"/>
    <d v="2019-07-21T00:00:00"/>
    <s v="Avg of 4 NM Projects"/>
    <n v="15"/>
    <n v="102.65"/>
    <n v="0.57668539325842705"/>
    <n v="67.06"/>
    <n v="33.020000000000003"/>
    <n v="3.3895030000000008"/>
  </r>
  <r>
    <x v="10"/>
    <n v="21"/>
    <n v="7"/>
    <x v="0"/>
    <d v="2019-07-21T00:00:00"/>
    <s v="Avg of 4 NM Projects"/>
    <n v="16"/>
    <n v="111.10499999999999"/>
    <n v="0.62418539325842692"/>
    <n v="68.13"/>
    <n v="32.58"/>
    <n v="3.6198008999999991"/>
  </r>
  <r>
    <x v="10"/>
    <n v="21"/>
    <n v="7"/>
    <x v="0"/>
    <d v="2019-07-21T00:00:00"/>
    <s v="Avg of 4 NM Projects"/>
    <n v="17"/>
    <n v="93.44"/>
    <n v="0.52494382022471908"/>
    <n v="72.739999999999995"/>
    <n v="34.130000000000003"/>
    <n v="3.1891072000000005"/>
  </r>
  <r>
    <x v="10"/>
    <n v="21"/>
    <n v="7"/>
    <x v="0"/>
    <d v="2019-07-21T00:00:00"/>
    <s v="Avg of 4 NM Projects"/>
    <n v="18"/>
    <n v="59.265000000000001"/>
    <n v="0.33294943820224721"/>
    <n v="76.989999999999995"/>
    <n v="39.840000000000003"/>
    <n v="2.3611176"/>
  </r>
  <r>
    <x v="10"/>
    <n v="21"/>
    <n v="7"/>
    <x v="0"/>
    <d v="2019-07-21T00:00:00"/>
    <s v="Avg of 4 NM Projects"/>
    <n v="19"/>
    <n v="36.480000000000004"/>
    <n v="0.20494382022471913"/>
    <n v="74.88"/>
    <n v="43.8"/>
    <n v="1.5978240000000001"/>
  </r>
  <r>
    <x v="10"/>
    <n v="21"/>
    <n v="7"/>
    <x v="0"/>
    <d v="2019-07-21T00:00:00"/>
    <s v="Avg of 4 NM Projects"/>
    <n v="20"/>
    <n v="7.55"/>
    <n v="4.2415730337078648E-2"/>
    <n v="66"/>
    <n v="44.69"/>
    <n v="0.33740949999999997"/>
  </r>
  <r>
    <x v="10"/>
    <n v="21"/>
    <n v="7"/>
    <x v="0"/>
    <d v="2019-07-21T00:00:00"/>
    <s v="Avg of 4 NM Projects"/>
    <n v="21"/>
    <n v="0.26"/>
    <n v="1.4606741573033708E-3"/>
    <n v="60.78"/>
    <n v="42.99"/>
    <n v="1.1177400000000001E-2"/>
  </r>
  <r>
    <x v="10"/>
    <n v="21"/>
    <n v="7"/>
    <x v="0"/>
    <d v="2019-07-21T00:00:00"/>
    <s v="Avg of 4 NM Projects"/>
    <n v="22"/>
    <n v="-0.13"/>
    <n v="-7.3033707865168538E-4"/>
    <n v="45.11"/>
    <n v="37.28"/>
    <n v="-4.8463999999999998E-3"/>
  </r>
  <r>
    <x v="10"/>
    <n v="21"/>
    <n v="7"/>
    <x v="0"/>
    <d v="2019-07-21T00:00:00"/>
    <s v="Avg of 4 NM Projects"/>
    <n v="23"/>
    <n v="0"/>
    <n v="0"/>
    <n v="35.69"/>
    <n v="40.57"/>
    <n v="0"/>
  </r>
  <r>
    <x v="10"/>
    <n v="21"/>
    <n v="7"/>
    <x v="0"/>
    <d v="2019-07-21T00:00:00"/>
    <s v="Avg of 4 NM Projects"/>
    <n v="24"/>
    <n v="-0.13"/>
    <n v="-7.3033707865168538E-4"/>
    <n v="31.24"/>
    <n v="44.64"/>
    <n v="-5.8032000000000005E-3"/>
  </r>
  <r>
    <x v="10"/>
    <n v="22"/>
    <n v="1"/>
    <x v="0"/>
    <d v="2019-07-22T00:00:00"/>
    <s v="Avg of 4 NM Projects"/>
    <n v="1"/>
    <n v="-0.13"/>
    <n v="-7.3033707865168538E-4"/>
    <n v="28.17"/>
    <n v="34.35"/>
    <n v="-4.4655000000000007E-3"/>
  </r>
  <r>
    <x v="10"/>
    <n v="22"/>
    <n v="1"/>
    <x v="0"/>
    <d v="2019-07-22T00:00:00"/>
    <s v="Avg of 4 NM Projects"/>
    <n v="2"/>
    <n v="0"/>
    <n v="0"/>
    <n v="26.12"/>
    <n v="27.42"/>
    <n v="0"/>
  </r>
  <r>
    <x v="10"/>
    <n v="22"/>
    <n v="1"/>
    <x v="0"/>
    <d v="2019-07-22T00:00:00"/>
    <s v="Avg of 4 NM Projects"/>
    <n v="3"/>
    <n v="0"/>
    <n v="0"/>
    <n v="24.65"/>
    <n v="26.58"/>
    <n v="0"/>
  </r>
  <r>
    <x v="10"/>
    <n v="22"/>
    <n v="1"/>
    <x v="0"/>
    <d v="2019-07-22T00:00:00"/>
    <s v="Avg of 4 NM Projects"/>
    <n v="4"/>
    <n v="0"/>
    <n v="0"/>
    <n v="24.41"/>
    <n v="27.31"/>
    <n v="0"/>
  </r>
  <r>
    <x v="10"/>
    <n v="22"/>
    <n v="1"/>
    <x v="0"/>
    <d v="2019-07-22T00:00:00"/>
    <s v="Avg of 4 NM Projects"/>
    <n v="5"/>
    <n v="-0.26"/>
    <n v="-1.4606741573033708E-3"/>
    <n v="22.68"/>
    <n v="27.73"/>
    <n v="-7.2098000000000006E-3"/>
  </r>
  <r>
    <x v="10"/>
    <n v="22"/>
    <n v="1"/>
    <x v="0"/>
    <d v="2019-07-22T00:00:00"/>
    <s v="Avg of 4 NM Projects"/>
    <n v="6"/>
    <n v="0.39"/>
    <n v="2.1910112359550564E-3"/>
    <n v="25.42"/>
    <n v="43.62"/>
    <n v="1.7011800000000001E-2"/>
  </r>
  <r>
    <x v="10"/>
    <n v="22"/>
    <n v="1"/>
    <x v="0"/>
    <d v="2019-07-22T00:00:00"/>
    <s v="Avg of 4 NM Projects"/>
    <n v="7"/>
    <n v="9.2149999999999999"/>
    <n v="5.1769662921348311E-2"/>
    <n v="25.74"/>
    <n v="35.22"/>
    <n v="0.32455230000000002"/>
  </r>
  <r>
    <x v="10"/>
    <n v="22"/>
    <n v="1"/>
    <x v="0"/>
    <d v="2019-07-22T00:00:00"/>
    <s v="Avg of 4 NM Projects"/>
    <n v="8"/>
    <n v="21.760000000000005"/>
    <n v="0.12224719101123599"/>
    <n v="30.96"/>
    <n v="34.200000000000003"/>
    <n v="0.74419200000000019"/>
  </r>
  <r>
    <x v="10"/>
    <n v="22"/>
    <n v="1"/>
    <x v="0"/>
    <d v="2019-07-22T00:00:00"/>
    <s v="Avg of 4 NM Projects"/>
    <n v="9"/>
    <n v="37.760000000000005"/>
    <n v="0.21213483146067419"/>
    <n v="31.96"/>
    <n v="32.96"/>
    <n v="1.2445696000000002"/>
  </r>
  <r>
    <x v="10"/>
    <n v="22"/>
    <n v="1"/>
    <x v="0"/>
    <d v="2019-07-22T00:00:00"/>
    <s v="Avg of 4 NM Projects"/>
    <n v="10"/>
    <n v="53.375"/>
    <n v="0.29985955056179775"/>
    <n v="32.72"/>
    <n v="34.25"/>
    <n v="1.8280937500000001"/>
  </r>
  <r>
    <x v="10"/>
    <n v="22"/>
    <n v="1"/>
    <x v="0"/>
    <d v="2019-07-22T00:00:00"/>
    <s v="Avg of 4 NM Projects"/>
    <n v="11"/>
    <n v="54.015000000000001"/>
    <n v="0.30345505617977531"/>
    <n v="33.700000000000003"/>
    <n v="28.92"/>
    <n v="1.5621138000000001"/>
  </r>
  <r>
    <x v="10"/>
    <n v="22"/>
    <n v="1"/>
    <x v="0"/>
    <d v="2019-07-22T00:00:00"/>
    <s v="Avg of 4 NM Projects"/>
    <n v="12"/>
    <n v="41.989999999999995"/>
    <n v="0.23589887640449436"/>
    <n v="35.86"/>
    <n v="41.94"/>
    <n v="1.7610605999999998"/>
  </r>
  <r>
    <x v="10"/>
    <n v="22"/>
    <n v="1"/>
    <x v="0"/>
    <d v="2019-07-22T00:00:00"/>
    <s v="Avg of 4 NM Projects"/>
    <n v="13"/>
    <n v="42.879999999999995"/>
    <n v="0.24089887640449437"/>
    <n v="37.58"/>
    <n v="37.04"/>
    <n v="1.5882751999999998"/>
  </r>
  <r>
    <x v="10"/>
    <n v="22"/>
    <n v="1"/>
    <x v="0"/>
    <d v="2019-07-22T00:00:00"/>
    <s v="Avg of 4 NM Projects"/>
    <n v="14"/>
    <n v="59.39"/>
    <n v="0.33365168539325846"/>
    <n v="41.44"/>
    <n v="31.49"/>
    <n v="1.8701911"/>
  </r>
  <r>
    <x v="10"/>
    <n v="22"/>
    <n v="1"/>
    <x v="0"/>
    <d v="2019-07-22T00:00:00"/>
    <s v="Avg of 4 NM Projects"/>
    <n v="15"/>
    <n v="54.274999999999991"/>
    <n v="0.30491573033707858"/>
    <n v="39.369999999999997"/>
    <n v="32.26"/>
    <n v="1.7509114999999997"/>
  </r>
  <r>
    <x v="10"/>
    <n v="22"/>
    <n v="1"/>
    <x v="0"/>
    <d v="2019-07-22T00:00:00"/>
    <s v="Avg of 4 NM Projects"/>
    <n v="16"/>
    <n v="41.465000000000003"/>
    <n v="0.2329494382022472"/>
    <n v="36.049999999999997"/>
    <n v="31.14"/>
    <n v="1.2912201000000003"/>
  </r>
  <r>
    <x v="10"/>
    <n v="22"/>
    <n v="1"/>
    <x v="0"/>
    <d v="2019-07-22T00:00:00"/>
    <s v="Avg of 4 NM Projects"/>
    <n v="17"/>
    <n v="44.42"/>
    <n v="0.24955056179775281"/>
    <n v="35.200000000000003"/>
    <n v="30.8"/>
    <n v="1.3681360000000002"/>
  </r>
  <r>
    <x v="10"/>
    <n v="22"/>
    <n v="1"/>
    <x v="0"/>
    <d v="2019-07-22T00:00:00"/>
    <s v="Avg of 4 NM Projects"/>
    <n v="18"/>
    <n v="24.32"/>
    <n v="0.13662921348314608"/>
    <n v="35.21"/>
    <n v="27.39"/>
    <n v="0.66612480000000007"/>
  </r>
  <r>
    <x v="10"/>
    <n v="22"/>
    <n v="1"/>
    <x v="0"/>
    <d v="2019-07-22T00:00:00"/>
    <s v="Avg of 4 NM Projects"/>
    <n v="19"/>
    <n v="22.785000000000004"/>
    <n v="0.1280056179775281"/>
    <n v="31.3"/>
    <n v="23.85"/>
    <n v="0.54342225000000011"/>
  </r>
  <r>
    <x v="10"/>
    <n v="22"/>
    <n v="1"/>
    <x v="0"/>
    <d v="2019-07-22T00:00:00"/>
    <s v="Avg of 4 NM Projects"/>
    <n v="20"/>
    <n v="5.1249999999999991"/>
    <n v="2.8792134831460668E-2"/>
    <n v="32.119999999999997"/>
    <n v="21.14"/>
    <n v="0.10834249999999998"/>
  </r>
  <r>
    <x v="10"/>
    <n v="22"/>
    <n v="1"/>
    <x v="0"/>
    <d v="2019-07-22T00:00:00"/>
    <s v="Avg of 4 NM Projects"/>
    <n v="21"/>
    <n v="0.13"/>
    <n v="7.3033707865168538E-4"/>
    <n v="31.05"/>
    <n v="19.940000000000001"/>
    <n v="2.5922000000000002E-3"/>
  </r>
  <r>
    <x v="10"/>
    <n v="22"/>
    <n v="1"/>
    <x v="0"/>
    <d v="2019-07-22T00:00:00"/>
    <s v="Avg of 4 NM Projects"/>
    <n v="22"/>
    <n v="0"/>
    <n v="0"/>
    <n v="24.82"/>
    <n v="19.260000000000002"/>
    <n v="0"/>
  </r>
  <r>
    <x v="10"/>
    <n v="22"/>
    <n v="1"/>
    <x v="0"/>
    <d v="2019-07-22T00:00:00"/>
    <s v="Avg of 4 NM Projects"/>
    <n v="23"/>
    <n v="-0.39"/>
    <n v="-2.1910112359550564E-3"/>
    <n v="24.43"/>
    <n v="19.04"/>
    <n v="-7.4256000000000001E-3"/>
  </r>
  <r>
    <x v="10"/>
    <n v="22"/>
    <n v="1"/>
    <x v="0"/>
    <d v="2019-07-22T00:00:00"/>
    <s v="Avg of 4 NM Projects"/>
    <n v="24"/>
    <n v="-0.13"/>
    <n v="-7.3033707865168538E-4"/>
    <n v="22.74"/>
    <n v="20.170000000000002"/>
    <n v="-2.6221E-3"/>
  </r>
  <r>
    <x v="10"/>
    <n v="23"/>
    <n v="2"/>
    <x v="0"/>
    <d v="2019-07-23T00:00:00"/>
    <s v="Avg of 4 NM Projects"/>
    <n v="1"/>
    <n v="-0.13"/>
    <n v="-7.3033707865168538E-4"/>
    <n v="21.57"/>
    <n v="17.45"/>
    <n v="-2.2685000000000001E-3"/>
  </r>
  <r>
    <x v="10"/>
    <n v="23"/>
    <n v="2"/>
    <x v="0"/>
    <d v="2019-07-23T00:00:00"/>
    <s v="Avg of 4 NM Projects"/>
    <n v="2"/>
    <n v="-0.13"/>
    <n v="-7.3033707865168538E-4"/>
    <n v="19.670000000000002"/>
    <n v="16.53"/>
    <n v="-2.1489000000000005E-3"/>
  </r>
  <r>
    <x v="10"/>
    <n v="23"/>
    <n v="2"/>
    <x v="0"/>
    <d v="2019-07-23T00:00:00"/>
    <s v="Avg of 4 NM Projects"/>
    <n v="3"/>
    <n v="-0.13"/>
    <n v="-7.3033707865168538E-4"/>
    <n v="18.989999999999998"/>
    <n v="16.440000000000001"/>
    <n v="-2.1372000000000006E-3"/>
  </r>
  <r>
    <x v="10"/>
    <n v="23"/>
    <n v="2"/>
    <x v="0"/>
    <d v="2019-07-23T00:00:00"/>
    <s v="Avg of 4 NM Projects"/>
    <n v="4"/>
    <n v="0"/>
    <n v="0"/>
    <n v="18.23"/>
    <n v="16.059999999999999"/>
    <n v="0"/>
  </r>
  <r>
    <x v="10"/>
    <n v="23"/>
    <n v="2"/>
    <x v="0"/>
    <d v="2019-07-23T00:00:00"/>
    <s v="Avg of 4 NM Projects"/>
    <n v="5"/>
    <n v="-0.13"/>
    <n v="-7.3033707865168538E-4"/>
    <n v="18.36"/>
    <n v="16.09"/>
    <n v="-2.0916999999999997E-3"/>
  </r>
  <r>
    <x v="10"/>
    <n v="23"/>
    <n v="2"/>
    <x v="0"/>
    <d v="2019-07-23T00:00:00"/>
    <s v="Avg of 4 NM Projects"/>
    <n v="6"/>
    <n v="-0.26"/>
    <n v="-1.4606741573033708E-3"/>
    <n v="19.41"/>
    <n v="17.63"/>
    <n v="-4.5837999999999999E-3"/>
  </r>
  <r>
    <x v="10"/>
    <n v="23"/>
    <n v="2"/>
    <x v="0"/>
    <d v="2019-07-23T00:00:00"/>
    <s v="Avg of 4 NM Projects"/>
    <n v="7"/>
    <n v="4.3449999999999998"/>
    <n v="2.4410112359550561E-2"/>
    <n v="21.03"/>
    <n v="20.09"/>
    <n v="8.7291049999999995E-2"/>
  </r>
  <r>
    <x v="10"/>
    <n v="23"/>
    <n v="2"/>
    <x v="1"/>
    <d v="2019-07-23T00:00:00"/>
    <s v="Avg of 4 NM Projects"/>
    <n v="8"/>
    <n v="16.509999999999998"/>
    <n v="9.2752808988764035E-2"/>
    <n v="22.88"/>
    <n v="30.45"/>
    <n v="0.50272949999999994"/>
  </r>
  <r>
    <x v="10"/>
    <n v="23"/>
    <n v="2"/>
    <x v="1"/>
    <d v="2019-07-23T00:00:00"/>
    <s v="Avg of 4 NM Projects"/>
    <n v="9"/>
    <n v="31.234999999999999"/>
    <n v="0.17547752808988765"/>
    <n v="25.43"/>
    <n v="24.93"/>
    <n v="0.77868854999999992"/>
  </r>
  <r>
    <x v="10"/>
    <n v="23"/>
    <n v="2"/>
    <x v="1"/>
    <d v="2019-07-23T00:00:00"/>
    <s v="Avg of 4 NM Projects"/>
    <n v="10"/>
    <n v="46.204999999999998"/>
    <n v="0.25957865168539324"/>
    <n v="29.35"/>
    <n v="31.86"/>
    <n v="1.4720912999999998"/>
  </r>
  <r>
    <x v="10"/>
    <n v="23"/>
    <n v="2"/>
    <x v="1"/>
    <d v="2019-07-23T00:00:00"/>
    <s v="Avg of 4 NM Projects"/>
    <n v="11"/>
    <n v="70.655000000000001"/>
    <n v="0.39693820224719101"/>
    <n v="28.48"/>
    <n v="23.77"/>
    <n v="1.67946935"/>
  </r>
  <r>
    <x v="10"/>
    <n v="23"/>
    <n v="2"/>
    <x v="1"/>
    <d v="2019-07-23T00:00:00"/>
    <s v="Avg of 4 NM Projects"/>
    <n v="12"/>
    <n v="86.78"/>
    <n v="0.48752808988764046"/>
    <n v="28.51"/>
    <n v="21.67"/>
    <n v="1.8805226000000002"/>
  </r>
  <r>
    <x v="10"/>
    <n v="23"/>
    <n v="2"/>
    <x v="1"/>
    <d v="2019-07-23T00:00:00"/>
    <s v="Avg of 4 NM Projects"/>
    <n v="13"/>
    <n v="102.535"/>
    <n v="0.57603932584269657"/>
    <n v="23.27"/>
    <n v="18.8"/>
    <n v="1.9276579999999999"/>
  </r>
  <r>
    <x v="10"/>
    <n v="23"/>
    <n v="2"/>
    <x v="1"/>
    <d v="2019-07-23T00:00:00"/>
    <s v="Avg of 4 NM Projects"/>
    <n v="14"/>
    <n v="91.139999999999986"/>
    <n v="0.5120224719101123"/>
    <n v="26.79"/>
    <n v="19.29"/>
    <n v="1.7580905999999998"/>
  </r>
  <r>
    <x v="10"/>
    <n v="23"/>
    <n v="2"/>
    <x v="1"/>
    <d v="2019-07-23T00:00:00"/>
    <s v="Avg of 4 NM Projects"/>
    <n v="15"/>
    <n v="66.56"/>
    <n v="0.37393258426966292"/>
    <n v="28.26"/>
    <n v="18.920000000000002"/>
    <n v="1.2593152000000003"/>
  </r>
  <r>
    <x v="10"/>
    <n v="23"/>
    <n v="2"/>
    <x v="1"/>
    <d v="2019-07-23T00:00:00"/>
    <s v="Avg of 4 NM Projects"/>
    <n v="16"/>
    <n v="55.165000000000006"/>
    <n v="0.3099157303370787"/>
    <n v="28.49"/>
    <n v="20.16"/>
    <n v="1.1121264000000002"/>
  </r>
  <r>
    <x v="10"/>
    <n v="23"/>
    <n v="2"/>
    <x v="1"/>
    <d v="2019-07-23T00:00:00"/>
    <s v="Avg of 4 NM Projects"/>
    <n v="17"/>
    <n v="47.745000000000005"/>
    <n v="0.26823033707865174"/>
    <n v="28.51"/>
    <n v="21.35"/>
    <n v="1.0193557500000001"/>
  </r>
  <r>
    <x v="10"/>
    <n v="23"/>
    <n v="2"/>
    <x v="1"/>
    <d v="2019-07-23T00:00:00"/>
    <s v="Avg of 4 NM Projects"/>
    <n v="18"/>
    <n v="36.355000000000004"/>
    <n v="0.20424157303370788"/>
    <n v="31.11"/>
    <n v="21.7"/>
    <n v="0.78890349999999998"/>
  </r>
  <r>
    <x v="10"/>
    <n v="23"/>
    <n v="2"/>
    <x v="1"/>
    <d v="2019-07-23T00:00:00"/>
    <s v="Avg of 4 NM Projects"/>
    <n v="19"/>
    <n v="20.355"/>
    <n v="0.11435393258426967"/>
    <n v="29.08"/>
    <n v="20.48"/>
    <n v="0.41687040000000003"/>
  </r>
  <r>
    <x v="10"/>
    <n v="23"/>
    <n v="2"/>
    <x v="1"/>
    <d v="2019-07-23T00:00:00"/>
    <s v="Avg of 4 NM Projects"/>
    <n v="20"/>
    <n v="5.8849999999999998"/>
    <n v="3.3061797752808986E-2"/>
    <n v="26.29"/>
    <n v="19.41"/>
    <n v="0.11422785000000001"/>
  </r>
  <r>
    <x v="10"/>
    <n v="23"/>
    <n v="2"/>
    <x v="1"/>
    <d v="2019-07-23T00:00:00"/>
    <s v="Avg of 4 NM Projects"/>
    <n v="21"/>
    <n v="0"/>
    <n v="0"/>
    <n v="27.79"/>
    <n v="19.48"/>
    <n v="0"/>
  </r>
  <r>
    <x v="10"/>
    <n v="23"/>
    <n v="2"/>
    <x v="1"/>
    <d v="2019-07-23T00:00:00"/>
    <s v="Avg of 4 NM Projects"/>
    <n v="22"/>
    <n v="-0.13"/>
    <n v="-7.3033707865168538E-4"/>
    <n v="25.5"/>
    <n v="19.8"/>
    <n v="-2.5740000000000003E-3"/>
  </r>
  <r>
    <x v="10"/>
    <n v="23"/>
    <n v="2"/>
    <x v="1"/>
    <d v="2019-07-23T00:00:00"/>
    <s v="Avg of 4 NM Projects"/>
    <n v="23"/>
    <n v="-0.13"/>
    <n v="-7.3033707865168538E-4"/>
    <n v="23.03"/>
    <n v="18.39"/>
    <n v="-2.3907000000000004E-3"/>
  </r>
  <r>
    <x v="10"/>
    <n v="23"/>
    <n v="2"/>
    <x v="0"/>
    <d v="2019-07-23T00:00:00"/>
    <s v="Avg of 4 NM Projects"/>
    <n v="24"/>
    <n v="0"/>
    <n v="0"/>
    <n v="23.41"/>
    <n v="16.79"/>
    <n v="0"/>
  </r>
  <r>
    <x v="10"/>
    <n v="24"/>
    <n v="3"/>
    <x v="0"/>
    <d v="2019-07-24T00:00:00"/>
    <s v="Avg of 4 NM Projects"/>
    <n v="1"/>
    <n v="-0.13"/>
    <n v="-7.3033707865168538E-4"/>
    <n v="18.2"/>
    <n v="16.97"/>
    <n v="-2.2060999999999999E-3"/>
  </r>
  <r>
    <x v="10"/>
    <n v="24"/>
    <n v="3"/>
    <x v="0"/>
    <d v="2019-07-24T00:00:00"/>
    <s v="Avg of 4 NM Projects"/>
    <n v="2"/>
    <n v="-0.13"/>
    <n v="-7.3033707865168538E-4"/>
    <n v="17.48"/>
    <n v="16.22"/>
    <n v="-2.1086E-3"/>
  </r>
  <r>
    <x v="10"/>
    <n v="24"/>
    <n v="3"/>
    <x v="0"/>
    <d v="2019-07-24T00:00:00"/>
    <s v="Avg of 4 NM Projects"/>
    <n v="3"/>
    <n v="0"/>
    <n v="0"/>
    <n v="15.64"/>
    <n v="15.06"/>
    <n v="0"/>
  </r>
  <r>
    <x v="10"/>
    <n v="24"/>
    <n v="3"/>
    <x v="0"/>
    <d v="2019-07-24T00:00:00"/>
    <s v="Avg of 4 NM Projects"/>
    <n v="4"/>
    <n v="0"/>
    <n v="0"/>
    <n v="15.32"/>
    <n v="10.06"/>
    <n v="0"/>
  </r>
  <r>
    <x v="10"/>
    <n v="24"/>
    <n v="3"/>
    <x v="0"/>
    <d v="2019-07-24T00:00:00"/>
    <s v="Avg of 4 NM Projects"/>
    <n v="5"/>
    <n v="-0.13"/>
    <n v="-7.3033707865168538E-4"/>
    <n v="16.53"/>
    <n v="15.16"/>
    <n v="-1.9708E-3"/>
  </r>
  <r>
    <x v="10"/>
    <n v="24"/>
    <n v="3"/>
    <x v="0"/>
    <d v="2019-07-24T00:00:00"/>
    <s v="Avg of 4 NM Projects"/>
    <n v="6"/>
    <n v="-0.13"/>
    <n v="-7.3033707865168538E-4"/>
    <n v="16.98"/>
    <n v="16.350000000000001"/>
    <n v="-2.1255000000000002E-3"/>
  </r>
  <r>
    <x v="10"/>
    <n v="24"/>
    <n v="3"/>
    <x v="0"/>
    <d v="2019-07-24T00:00:00"/>
    <s v="Avg of 4 NM Projects"/>
    <n v="7"/>
    <n v="9.08"/>
    <n v="5.1011235955056182E-2"/>
    <n v="20.350000000000001"/>
    <n v="18.170000000000002"/>
    <n v="0.16498360000000004"/>
  </r>
  <r>
    <x v="10"/>
    <n v="24"/>
    <n v="3"/>
    <x v="1"/>
    <d v="2019-07-24T00:00:00"/>
    <s v="Avg of 4 NM Projects"/>
    <n v="8"/>
    <n v="41.344999999999999"/>
    <n v="0.23227528089887639"/>
    <n v="22.15"/>
    <n v="18.88"/>
    <n v="0.78059359999999989"/>
  </r>
  <r>
    <x v="10"/>
    <n v="24"/>
    <n v="3"/>
    <x v="1"/>
    <d v="2019-07-24T00:00:00"/>
    <s v="Avg of 4 NM Projects"/>
    <n v="9"/>
    <n v="77.819999999999993"/>
    <n v="0.437191011235955"/>
    <n v="22.14"/>
    <n v="23.51"/>
    <n v="1.8295481999999998"/>
  </r>
  <r>
    <x v="10"/>
    <n v="24"/>
    <n v="3"/>
    <x v="1"/>
    <d v="2019-07-24T00:00:00"/>
    <s v="Avg of 4 NM Projects"/>
    <n v="10"/>
    <n v="116.22000000000001"/>
    <n v="0.6529213483146068"/>
    <n v="22.15"/>
    <n v="19.43"/>
    <n v="2.2581546000000001"/>
  </r>
  <r>
    <x v="10"/>
    <n v="24"/>
    <n v="3"/>
    <x v="1"/>
    <d v="2019-07-24T00:00:00"/>
    <s v="Avg of 4 NM Projects"/>
    <n v="11"/>
    <n v="135.04"/>
    <n v="0.75865168539325833"/>
    <n v="22.09"/>
    <n v="19.89"/>
    <n v="2.6859456000000002"/>
  </r>
  <r>
    <x v="10"/>
    <n v="24"/>
    <n v="3"/>
    <x v="1"/>
    <d v="2019-07-24T00:00:00"/>
    <s v="Avg of 4 NM Projects"/>
    <n v="12"/>
    <n v="134.38999999999999"/>
    <n v="0.75499999999999989"/>
    <n v="22.65"/>
    <n v="25.53"/>
    <n v="3.4309766999999995"/>
  </r>
  <r>
    <x v="10"/>
    <n v="24"/>
    <n v="3"/>
    <x v="1"/>
    <d v="2019-07-24T00:00:00"/>
    <s v="Avg of 4 NM Projects"/>
    <n v="13"/>
    <n v="105.35000000000001"/>
    <n v="0.59185393258426966"/>
    <n v="22.66"/>
    <n v="25.04"/>
    <n v="2.6379639999999998"/>
  </r>
  <r>
    <x v="10"/>
    <n v="24"/>
    <n v="3"/>
    <x v="1"/>
    <d v="2019-07-24T00:00:00"/>
    <s v="Avg of 4 NM Projects"/>
    <n v="14"/>
    <n v="120.32499999999999"/>
    <n v="0.67598314606741572"/>
    <n v="24.69"/>
    <n v="33.68"/>
    <n v="4.0525459999999995"/>
  </r>
  <r>
    <x v="10"/>
    <n v="24"/>
    <n v="3"/>
    <x v="1"/>
    <d v="2019-07-24T00:00:00"/>
    <s v="Avg of 4 NM Projects"/>
    <n v="15"/>
    <n v="117.63"/>
    <n v="0.66084269662921347"/>
    <n v="30.95"/>
    <n v="35.520000000000003"/>
    <n v="4.1782176"/>
  </r>
  <r>
    <x v="10"/>
    <n v="24"/>
    <n v="3"/>
    <x v="1"/>
    <d v="2019-07-24T00:00:00"/>
    <s v="Avg of 4 NM Projects"/>
    <n v="16"/>
    <n v="108.29"/>
    <n v="0.60837078651685395"/>
    <n v="31.74"/>
    <n v="39.01"/>
    <n v="4.2243928999999998"/>
  </r>
  <r>
    <x v="10"/>
    <n v="24"/>
    <n v="3"/>
    <x v="1"/>
    <d v="2019-07-24T00:00:00"/>
    <s v="Avg of 4 NM Projects"/>
    <n v="17"/>
    <n v="83.965000000000003"/>
    <n v="0.47171348314606742"/>
    <n v="33.94"/>
    <n v="31.19"/>
    <n v="2.6188683500000001"/>
  </r>
  <r>
    <x v="10"/>
    <n v="24"/>
    <n v="3"/>
    <x v="1"/>
    <d v="2019-07-24T00:00:00"/>
    <s v="Avg of 4 NM Projects"/>
    <n v="18"/>
    <n v="61.695"/>
    <n v="0.3466011235955056"/>
    <n v="37.97"/>
    <n v="28.4"/>
    <n v="1.752138"/>
  </r>
  <r>
    <x v="10"/>
    <n v="24"/>
    <n v="3"/>
    <x v="1"/>
    <d v="2019-07-24T00:00:00"/>
    <s v="Avg of 4 NM Projects"/>
    <n v="19"/>
    <n v="27.905000000000001"/>
    <n v="0.15676966292134831"/>
    <n v="35.159999999999997"/>
    <n v="45.89"/>
    <n v="1.2805604500000001"/>
  </r>
  <r>
    <x v="10"/>
    <n v="24"/>
    <n v="3"/>
    <x v="1"/>
    <d v="2019-07-24T00:00:00"/>
    <s v="Avg of 4 NM Projects"/>
    <n v="20"/>
    <n v="6.7850000000000001"/>
    <n v="3.8117977528089889E-2"/>
    <n v="31.47"/>
    <n v="31.75"/>
    <n v="0.21542375000000002"/>
  </r>
  <r>
    <x v="10"/>
    <n v="24"/>
    <n v="3"/>
    <x v="1"/>
    <d v="2019-07-24T00:00:00"/>
    <s v="Avg of 4 NM Projects"/>
    <n v="21"/>
    <n v="0"/>
    <n v="0"/>
    <n v="30.88"/>
    <n v="22.75"/>
    <n v="0"/>
  </r>
  <r>
    <x v="10"/>
    <n v="24"/>
    <n v="3"/>
    <x v="1"/>
    <d v="2019-07-24T00:00:00"/>
    <s v="Avg of 4 NM Projects"/>
    <n v="22"/>
    <n v="-0.26"/>
    <n v="-1.4606741573033708E-3"/>
    <n v="23.69"/>
    <n v="24.59"/>
    <n v="-6.3933999999999996E-3"/>
  </r>
  <r>
    <x v="10"/>
    <n v="24"/>
    <n v="3"/>
    <x v="1"/>
    <d v="2019-07-24T00:00:00"/>
    <s v="Avg of 4 NM Projects"/>
    <n v="23"/>
    <n v="-0.13"/>
    <n v="-7.3033707865168538E-4"/>
    <n v="22.18"/>
    <n v="21.12"/>
    <n v="-2.7456E-3"/>
  </r>
  <r>
    <x v="10"/>
    <n v="24"/>
    <n v="3"/>
    <x v="0"/>
    <d v="2019-07-24T00:00:00"/>
    <s v="Avg of 4 NM Projects"/>
    <n v="24"/>
    <n v="0"/>
    <n v="0"/>
    <n v="21.99"/>
    <n v="19.239999999999998"/>
    <n v="0"/>
  </r>
  <r>
    <x v="10"/>
    <n v="25"/>
    <n v="4"/>
    <x v="0"/>
    <d v="2019-07-25T00:00:00"/>
    <s v="Avg of 4 NM Projects"/>
    <n v="1"/>
    <n v="-0.13"/>
    <n v="-7.3033707865168538E-4"/>
    <n v="18.940000000000001"/>
    <n v="16.899999999999999"/>
    <n v="-2.1970000000000002E-3"/>
  </r>
  <r>
    <x v="10"/>
    <n v="25"/>
    <n v="4"/>
    <x v="0"/>
    <d v="2019-07-25T00:00:00"/>
    <s v="Avg of 4 NM Projects"/>
    <n v="2"/>
    <n v="0"/>
    <n v="0"/>
    <n v="17.73"/>
    <n v="17.14"/>
    <n v="0"/>
  </r>
  <r>
    <x v="10"/>
    <n v="25"/>
    <n v="4"/>
    <x v="0"/>
    <d v="2019-07-25T00:00:00"/>
    <s v="Avg of 4 NM Projects"/>
    <n v="3"/>
    <n v="0"/>
    <n v="0"/>
    <n v="17.21"/>
    <n v="17.18"/>
    <n v="0"/>
  </r>
  <r>
    <x v="10"/>
    <n v="25"/>
    <n v="4"/>
    <x v="0"/>
    <d v="2019-07-25T00:00:00"/>
    <s v="Avg of 4 NM Projects"/>
    <n v="4"/>
    <n v="0"/>
    <n v="0"/>
    <n v="16.87"/>
    <n v="17.11"/>
    <n v="0"/>
  </r>
  <r>
    <x v="10"/>
    <n v="25"/>
    <n v="4"/>
    <x v="0"/>
    <d v="2019-07-25T00:00:00"/>
    <s v="Avg of 4 NM Projects"/>
    <n v="5"/>
    <n v="-0.26"/>
    <n v="-1.4606741573033708E-3"/>
    <n v="16.21"/>
    <n v="17"/>
    <n v="-4.4200000000000003E-3"/>
  </r>
  <r>
    <x v="10"/>
    <n v="25"/>
    <n v="4"/>
    <x v="0"/>
    <d v="2019-07-25T00:00:00"/>
    <s v="Avg of 4 NM Projects"/>
    <n v="6"/>
    <n v="0.13"/>
    <n v="7.3033707865168538E-4"/>
    <n v="17.260000000000002"/>
    <n v="17.59"/>
    <n v="2.2867E-3"/>
  </r>
  <r>
    <x v="10"/>
    <n v="25"/>
    <n v="4"/>
    <x v="0"/>
    <d v="2019-07-25T00:00:00"/>
    <s v="Avg of 4 NM Projects"/>
    <n v="7"/>
    <n v="8.7050000000000001"/>
    <n v="4.8904494382022469E-2"/>
    <n v="17.75"/>
    <n v="16.510000000000002"/>
    <n v="0.14371955000000003"/>
  </r>
  <r>
    <x v="10"/>
    <n v="25"/>
    <n v="4"/>
    <x v="1"/>
    <d v="2019-07-25T00:00:00"/>
    <s v="Avg of 4 NM Projects"/>
    <n v="8"/>
    <n v="29.82"/>
    <n v="0.16752808988764045"/>
    <n v="21.12"/>
    <n v="19.23"/>
    <n v="0.57343860000000002"/>
  </r>
  <r>
    <x v="10"/>
    <n v="25"/>
    <n v="4"/>
    <x v="1"/>
    <d v="2019-07-25T00:00:00"/>
    <s v="Avg of 4 NM Projects"/>
    <n v="9"/>
    <n v="59.65"/>
    <n v="0.33511235955056179"/>
    <n v="23.11"/>
    <n v="18.03"/>
    <n v="1.0754895000000002"/>
  </r>
  <r>
    <x v="10"/>
    <n v="25"/>
    <n v="4"/>
    <x v="1"/>
    <d v="2019-07-25T00:00:00"/>
    <s v="Avg of 4 NM Projects"/>
    <n v="10"/>
    <n v="67.070000000000007"/>
    <n v="0.37679775280898881"/>
    <n v="20.67"/>
    <n v="19.68"/>
    <n v="1.3199376000000003"/>
  </r>
  <r>
    <x v="10"/>
    <n v="25"/>
    <n v="4"/>
    <x v="1"/>
    <d v="2019-07-25T00:00:00"/>
    <s v="Avg of 4 NM Projects"/>
    <n v="11"/>
    <n v="89.47"/>
    <n v="0.50264044943820219"/>
    <n v="21.54"/>
    <n v="26.23"/>
    <n v="2.3467981"/>
  </r>
  <r>
    <x v="10"/>
    <n v="25"/>
    <n v="4"/>
    <x v="1"/>
    <d v="2019-07-25T00:00:00"/>
    <s v="Avg of 4 NM Projects"/>
    <n v="12"/>
    <n v="94.34"/>
    <n v="0.53"/>
    <n v="21.77"/>
    <n v="29.16"/>
    <n v="2.7509543999999999"/>
  </r>
  <r>
    <x v="10"/>
    <n v="25"/>
    <n v="4"/>
    <x v="1"/>
    <d v="2019-07-25T00:00:00"/>
    <s v="Avg of 4 NM Projects"/>
    <n v="13"/>
    <n v="94.594999999999999"/>
    <n v="0.53143258426966289"/>
    <n v="23.25"/>
    <n v="32.659999999999997"/>
    <n v="3.0894727"/>
  </r>
  <r>
    <x v="10"/>
    <n v="25"/>
    <n v="4"/>
    <x v="1"/>
    <d v="2019-07-25T00:00:00"/>
    <s v="Avg of 4 NM Projects"/>
    <n v="14"/>
    <n v="95.10499999999999"/>
    <n v="0.53429775280898872"/>
    <n v="27.6"/>
    <n v="30.89"/>
    <n v="2.9377934499999996"/>
  </r>
  <r>
    <x v="10"/>
    <n v="25"/>
    <n v="4"/>
    <x v="1"/>
    <d v="2019-07-25T00:00:00"/>
    <s v="Avg of 4 NM Projects"/>
    <n v="15"/>
    <n v="65.284999999999997"/>
    <n v="0.36676966292134827"/>
    <n v="31.85"/>
    <n v="27.2"/>
    <n v="1.775752"/>
  </r>
  <r>
    <x v="10"/>
    <n v="25"/>
    <n v="4"/>
    <x v="1"/>
    <d v="2019-07-25T00:00:00"/>
    <s v="Avg of 4 NM Projects"/>
    <n v="16"/>
    <n v="76.295000000000002"/>
    <n v="0.42862359550561796"/>
    <n v="32.57"/>
    <n v="32.56"/>
    <n v="2.4841652000000005"/>
  </r>
  <r>
    <x v="10"/>
    <n v="25"/>
    <n v="4"/>
    <x v="1"/>
    <d v="2019-07-25T00:00:00"/>
    <s v="Avg of 4 NM Projects"/>
    <n v="17"/>
    <n v="52.74499999999999"/>
    <n v="0.29632022471910108"/>
    <n v="37.729999999999997"/>
    <n v="41.26"/>
    <n v="2.1762586999999995"/>
  </r>
  <r>
    <x v="10"/>
    <n v="25"/>
    <n v="4"/>
    <x v="1"/>
    <d v="2019-07-25T00:00:00"/>
    <s v="Avg of 4 NM Projects"/>
    <n v="18"/>
    <n v="44.16"/>
    <n v="0.24808988764044942"/>
    <n v="37.200000000000003"/>
    <n v="56.83"/>
    <n v="2.5096127999999998"/>
  </r>
  <r>
    <x v="10"/>
    <n v="25"/>
    <n v="4"/>
    <x v="1"/>
    <d v="2019-07-25T00:00:00"/>
    <s v="Avg of 4 NM Projects"/>
    <n v="19"/>
    <n v="19.579999999999998"/>
    <n v="0.10999999999999999"/>
    <n v="34.94"/>
    <n v="36.130000000000003"/>
    <n v="0.70742539999999998"/>
  </r>
  <r>
    <x v="10"/>
    <n v="25"/>
    <n v="4"/>
    <x v="1"/>
    <d v="2019-07-25T00:00:00"/>
    <s v="Avg of 4 NM Projects"/>
    <n v="20"/>
    <n v="4.0949999999999998"/>
    <n v="2.3005617977528089E-2"/>
    <n v="34.14"/>
    <n v="38.46"/>
    <n v="0.15749369999999999"/>
  </r>
  <r>
    <x v="10"/>
    <n v="25"/>
    <n v="4"/>
    <x v="1"/>
    <d v="2019-07-25T00:00:00"/>
    <s v="Avg of 4 NM Projects"/>
    <n v="21"/>
    <n v="-0.13"/>
    <n v="-7.3033707865168538E-4"/>
    <n v="32.07"/>
    <n v="33.729999999999997"/>
    <n v="-4.3848999999999997E-3"/>
  </r>
  <r>
    <x v="10"/>
    <n v="25"/>
    <n v="4"/>
    <x v="1"/>
    <d v="2019-07-25T00:00:00"/>
    <s v="Avg of 4 NM Projects"/>
    <n v="22"/>
    <n v="-0.13"/>
    <n v="-7.3033707865168538E-4"/>
    <n v="29.48"/>
    <n v="30.91"/>
    <n v="-4.0182999999999998E-3"/>
  </r>
  <r>
    <x v="10"/>
    <n v="25"/>
    <n v="4"/>
    <x v="1"/>
    <d v="2019-07-25T00:00:00"/>
    <s v="Avg of 4 NM Projects"/>
    <n v="23"/>
    <n v="0"/>
    <n v="0"/>
    <n v="22.77"/>
    <n v="22.7"/>
    <n v="0"/>
  </r>
  <r>
    <x v="10"/>
    <n v="25"/>
    <n v="4"/>
    <x v="0"/>
    <d v="2019-07-25T00:00:00"/>
    <s v="Avg of 4 NM Projects"/>
    <n v="24"/>
    <n v="0"/>
    <n v="0"/>
    <n v="22.18"/>
    <n v="18.809999999999999"/>
    <n v="0"/>
  </r>
  <r>
    <x v="10"/>
    <n v="26"/>
    <n v="5"/>
    <x v="0"/>
    <d v="2019-07-26T00:00:00"/>
    <s v="Avg of 4 NM Projects"/>
    <n v="1"/>
    <n v="0"/>
    <n v="0"/>
    <n v="21.21"/>
    <n v="19.47"/>
    <n v="0"/>
  </r>
  <r>
    <x v="10"/>
    <n v="26"/>
    <n v="5"/>
    <x v="0"/>
    <d v="2019-07-26T00:00:00"/>
    <s v="Avg of 4 NM Projects"/>
    <n v="2"/>
    <n v="0"/>
    <n v="0"/>
    <n v="19.84"/>
    <n v="21.5"/>
    <n v="0"/>
  </r>
  <r>
    <x v="10"/>
    <n v="26"/>
    <n v="5"/>
    <x v="0"/>
    <d v="2019-07-26T00:00:00"/>
    <s v="Avg of 4 NM Projects"/>
    <n v="3"/>
    <n v="-0.26"/>
    <n v="-1.4606741573033708E-3"/>
    <n v="18.46"/>
    <n v="22.18"/>
    <n v="-5.7667999999999999E-3"/>
  </r>
  <r>
    <x v="10"/>
    <n v="26"/>
    <n v="5"/>
    <x v="0"/>
    <d v="2019-07-26T00:00:00"/>
    <s v="Avg of 4 NM Projects"/>
    <n v="4"/>
    <n v="-0.13"/>
    <n v="-7.3033707865168538E-4"/>
    <n v="17.97"/>
    <n v="20.46"/>
    <n v="-2.6598000000000004E-3"/>
  </r>
  <r>
    <x v="10"/>
    <n v="26"/>
    <n v="5"/>
    <x v="0"/>
    <d v="2019-07-26T00:00:00"/>
    <s v="Avg of 4 NM Projects"/>
    <n v="5"/>
    <n v="-0.13"/>
    <n v="-7.3033707865168538E-4"/>
    <n v="17.54"/>
    <n v="21.66"/>
    <n v="-2.8158000000000002E-3"/>
  </r>
  <r>
    <x v="10"/>
    <n v="26"/>
    <n v="5"/>
    <x v="0"/>
    <d v="2019-07-26T00:00:00"/>
    <s v="Avg of 4 NM Projects"/>
    <n v="6"/>
    <n v="-0.13"/>
    <n v="-7.3033707865168538E-4"/>
    <n v="19.02"/>
    <n v="35.659999999999997"/>
    <n v="-4.6357999999999998E-3"/>
  </r>
  <r>
    <x v="10"/>
    <n v="26"/>
    <n v="5"/>
    <x v="0"/>
    <d v="2019-07-26T00:00:00"/>
    <s v="Avg of 4 NM Projects"/>
    <n v="7"/>
    <n v="6.4050000000000011"/>
    <n v="3.5983146067415733E-2"/>
    <n v="20.77"/>
    <n v="32.99"/>
    <n v="0.21130095000000007"/>
  </r>
  <r>
    <x v="10"/>
    <n v="26"/>
    <n v="5"/>
    <x v="1"/>
    <d v="2019-07-26T00:00:00"/>
    <s v="Avg of 4 NM Projects"/>
    <n v="8"/>
    <n v="26.75"/>
    <n v="0.1502808988764045"/>
    <n v="21.49"/>
    <n v="24.03"/>
    <n v="0.64280250000000005"/>
  </r>
  <r>
    <x v="10"/>
    <n v="26"/>
    <n v="5"/>
    <x v="1"/>
    <d v="2019-07-26T00:00:00"/>
    <s v="Avg of 4 NM Projects"/>
    <n v="9"/>
    <n v="51.584999999999994"/>
    <n v="0.2898033707865168"/>
    <n v="21.74"/>
    <n v="21.06"/>
    <n v="1.0863801"/>
  </r>
  <r>
    <x v="10"/>
    <n v="26"/>
    <n v="5"/>
    <x v="1"/>
    <d v="2019-07-26T00:00:00"/>
    <s v="Avg of 4 NM Projects"/>
    <n v="10"/>
    <n v="72.835000000000008"/>
    <n v="0.40918539325842701"/>
    <n v="22.37"/>
    <n v="29.42"/>
    <n v="2.1428057000000003"/>
  </r>
  <r>
    <x v="10"/>
    <n v="26"/>
    <n v="5"/>
    <x v="1"/>
    <d v="2019-07-26T00:00:00"/>
    <s v="Avg of 4 NM Projects"/>
    <n v="11"/>
    <n v="83.325000000000003"/>
    <n v="0.46811797752808992"/>
    <n v="24.28"/>
    <n v="34.06"/>
    <n v="2.8380494999999999"/>
  </r>
  <r>
    <x v="10"/>
    <n v="26"/>
    <n v="5"/>
    <x v="1"/>
    <d v="2019-07-26T00:00:00"/>
    <s v="Avg of 4 NM Projects"/>
    <n v="12"/>
    <n v="94.460000000000008"/>
    <n v="0.53067415730337086"/>
    <n v="26.8"/>
    <n v="36.24"/>
    <n v="3.4232304000000005"/>
  </r>
  <r>
    <x v="10"/>
    <n v="26"/>
    <n v="5"/>
    <x v="1"/>
    <d v="2019-07-26T00:00:00"/>
    <s v="Avg of 4 NM Projects"/>
    <n v="13"/>
    <n v="101.38"/>
    <n v="0.56955056179775276"/>
    <n v="27.91"/>
    <n v="29.24"/>
    <n v="2.9643511999999994"/>
  </r>
  <r>
    <x v="10"/>
    <n v="26"/>
    <n v="5"/>
    <x v="1"/>
    <d v="2019-07-26T00:00:00"/>
    <s v="Avg of 4 NM Projects"/>
    <n v="14"/>
    <n v="95.745000000000005"/>
    <n v="0.53789325842696634"/>
    <n v="32.75"/>
    <n v="31.81"/>
    <n v="3.0456484500000003"/>
  </r>
  <r>
    <x v="10"/>
    <n v="26"/>
    <n v="5"/>
    <x v="1"/>
    <d v="2019-07-26T00:00:00"/>
    <s v="Avg of 4 NM Projects"/>
    <n v="15"/>
    <n v="83.45"/>
    <n v="0.46882022471910112"/>
    <n v="37.6"/>
    <n v="27.23"/>
    <n v="2.2723434999999998"/>
  </r>
  <r>
    <x v="10"/>
    <n v="26"/>
    <n v="5"/>
    <x v="1"/>
    <d v="2019-07-26T00:00:00"/>
    <s v="Avg of 4 NM Projects"/>
    <n v="16"/>
    <n v="75.650000000000006"/>
    <n v="0.42500000000000004"/>
    <n v="38.93"/>
    <n v="29.53"/>
    <n v="2.2339445000000002"/>
  </r>
  <r>
    <x v="10"/>
    <n v="26"/>
    <n v="5"/>
    <x v="1"/>
    <d v="2019-07-26T00:00:00"/>
    <s v="Avg of 4 NM Projects"/>
    <n v="17"/>
    <n v="77.95"/>
    <n v="0.43792134831460677"/>
    <n v="43"/>
    <n v="29.82"/>
    <n v="2.3244690000000001"/>
  </r>
  <r>
    <x v="10"/>
    <n v="26"/>
    <n v="5"/>
    <x v="1"/>
    <d v="2019-07-26T00:00:00"/>
    <s v="Avg of 4 NM Projects"/>
    <n v="18"/>
    <n v="58.75"/>
    <n v="0.3300561797752809"/>
    <n v="44"/>
    <n v="31.94"/>
    <n v="1.8764750000000001"/>
  </r>
  <r>
    <x v="10"/>
    <n v="26"/>
    <n v="5"/>
    <x v="1"/>
    <d v="2019-07-26T00:00:00"/>
    <s v="Avg of 4 NM Projects"/>
    <n v="19"/>
    <n v="32.119999999999997"/>
    <n v="0.18044943820224718"/>
    <n v="37.33"/>
    <n v="40.619999999999997"/>
    <n v="1.3047143999999999"/>
  </r>
  <r>
    <x v="10"/>
    <n v="26"/>
    <n v="5"/>
    <x v="1"/>
    <d v="2019-07-26T00:00:00"/>
    <s v="Avg of 4 NM Projects"/>
    <n v="20"/>
    <n v="6.1400000000000006"/>
    <n v="3.449438202247191E-2"/>
    <n v="32.549999999999997"/>
    <n v="34.64"/>
    <n v="0.21268960000000001"/>
  </r>
  <r>
    <x v="10"/>
    <n v="26"/>
    <n v="5"/>
    <x v="1"/>
    <d v="2019-07-26T00:00:00"/>
    <s v="Avg of 4 NM Projects"/>
    <n v="21"/>
    <n v="0"/>
    <n v="0"/>
    <n v="32.35"/>
    <n v="28.75"/>
    <n v="0"/>
  </r>
  <r>
    <x v="10"/>
    <n v="26"/>
    <n v="5"/>
    <x v="1"/>
    <d v="2019-07-26T00:00:00"/>
    <s v="Avg of 4 NM Projects"/>
    <n v="22"/>
    <n v="-0.26"/>
    <n v="-1.4606741573033708E-3"/>
    <n v="29.21"/>
    <n v="23.93"/>
    <n v="-6.2218000000000004E-3"/>
  </r>
  <r>
    <x v="10"/>
    <n v="26"/>
    <n v="5"/>
    <x v="1"/>
    <d v="2019-07-26T00:00:00"/>
    <s v="Avg of 4 NM Projects"/>
    <n v="23"/>
    <n v="0"/>
    <n v="0"/>
    <n v="25.5"/>
    <n v="23.46"/>
    <n v="0"/>
  </r>
  <r>
    <x v="10"/>
    <n v="26"/>
    <n v="5"/>
    <x v="0"/>
    <d v="2019-07-26T00:00:00"/>
    <s v="Avg of 4 NM Projects"/>
    <n v="24"/>
    <n v="-0.13"/>
    <n v="-7.3033707865168538E-4"/>
    <n v="23.74"/>
    <n v="20.83"/>
    <n v="-2.7079000000000001E-3"/>
  </r>
  <r>
    <x v="10"/>
    <n v="27"/>
    <n v="6"/>
    <x v="0"/>
    <d v="2019-07-27T00:00:00"/>
    <s v="Avg of 4 NM Projects"/>
    <n v="1"/>
    <n v="0"/>
    <n v="0"/>
    <n v="23.28"/>
    <n v="20.72"/>
    <n v="0"/>
  </r>
  <r>
    <x v="10"/>
    <n v="27"/>
    <n v="6"/>
    <x v="0"/>
    <d v="2019-07-27T00:00:00"/>
    <s v="Avg of 4 NM Projects"/>
    <n v="2"/>
    <n v="0"/>
    <n v="0"/>
    <n v="22.43"/>
    <n v="25.7"/>
    <n v="0"/>
  </r>
  <r>
    <x v="10"/>
    <n v="27"/>
    <n v="6"/>
    <x v="0"/>
    <d v="2019-07-27T00:00:00"/>
    <s v="Avg of 4 NM Projects"/>
    <n v="3"/>
    <n v="0"/>
    <n v="0"/>
    <n v="20.97"/>
    <n v="24.12"/>
    <n v="0"/>
  </r>
  <r>
    <x v="10"/>
    <n v="27"/>
    <n v="6"/>
    <x v="0"/>
    <d v="2019-07-27T00:00:00"/>
    <s v="Avg of 4 NM Projects"/>
    <n v="4"/>
    <n v="-0.13"/>
    <n v="-7.3033707865168538E-4"/>
    <n v="20.93"/>
    <n v="21.53"/>
    <n v="-2.7989E-3"/>
  </r>
  <r>
    <x v="10"/>
    <n v="27"/>
    <n v="6"/>
    <x v="0"/>
    <d v="2019-07-27T00:00:00"/>
    <s v="Avg of 4 NM Projects"/>
    <n v="5"/>
    <n v="-0.13"/>
    <n v="-7.3033707865168538E-4"/>
    <n v="19.45"/>
    <n v="20.09"/>
    <n v="-2.6116999999999998E-3"/>
  </r>
  <r>
    <x v="10"/>
    <n v="27"/>
    <n v="6"/>
    <x v="0"/>
    <d v="2019-07-27T00:00:00"/>
    <s v="Avg of 4 NM Projects"/>
    <n v="6"/>
    <n v="0.38500000000000001"/>
    <n v="2.1629213483146067E-3"/>
    <n v="19.29"/>
    <n v="19.8"/>
    <n v="7.6230000000000004E-3"/>
  </r>
  <r>
    <x v="10"/>
    <n v="27"/>
    <n v="6"/>
    <x v="0"/>
    <d v="2019-07-27T00:00:00"/>
    <s v="Avg of 4 NM Projects"/>
    <n v="7"/>
    <n v="6.0150000000000006"/>
    <n v="3.379213483146068E-2"/>
    <n v="19.13"/>
    <n v="19.010000000000002"/>
    <n v="0.11434515000000002"/>
  </r>
  <r>
    <x v="10"/>
    <n v="27"/>
    <n v="6"/>
    <x v="1"/>
    <d v="2019-07-27T00:00:00"/>
    <s v="Avg of 4 NM Projects"/>
    <n v="8"/>
    <n v="32"/>
    <n v="0.1797752808988764"/>
    <n v="19.41"/>
    <n v="19.420000000000002"/>
    <n v="0.6214400000000001"/>
  </r>
  <r>
    <x v="10"/>
    <n v="27"/>
    <n v="6"/>
    <x v="1"/>
    <d v="2019-07-27T00:00:00"/>
    <s v="Avg of 4 NM Projects"/>
    <n v="9"/>
    <n v="46.215000000000003"/>
    <n v="0.25963483146067418"/>
    <n v="22.68"/>
    <n v="23.02"/>
    <n v="1.0638693000000001"/>
  </r>
  <r>
    <x v="10"/>
    <n v="27"/>
    <n v="6"/>
    <x v="1"/>
    <d v="2019-07-27T00:00:00"/>
    <s v="Avg of 4 NM Projects"/>
    <n v="10"/>
    <n v="67.330000000000013"/>
    <n v="0.37825842696629219"/>
    <n v="22.33"/>
    <n v="27.5"/>
    <n v="1.8515750000000002"/>
  </r>
  <r>
    <x v="10"/>
    <n v="27"/>
    <n v="6"/>
    <x v="1"/>
    <d v="2019-07-27T00:00:00"/>
    <s v="Avg of 4 NM Projects"/>
    <n v="11"/>
    <n v="86.784999999999997"/>
    <n v="0.48755617977528087"/>
    <n v="20.56"/>
    <n v="30.43"/>
    <n v="2.6408675499999998"/>
  </r>
  <r>
    <x v="10"/>
    <n v="27"/>
    <n v="6"/>
    <x v="1"/>
    <d v="2019-07-27T00:00:00"/>
    <s v="Avg of 4 NM Projects"/>
    <n v="12"/>
    <n v="107.65"/>
    <n v="0.60477528089887644"/>
    <n v="22.57"/>
    <n v="36.33"/>
    <n v="3.9109245000000001"/>
  </r>
  <r>
    <x v="10"/>
    <n v="27"/>
    <n v="6"/>
    <x v="1"/>
    <d v="2019-07-27T00:00:00"/>
    <s v="Avg of 4 NM Projects"/>
    <n v="13"/>
    <n v="121.985"/>
    <n v="0.68530898876404489"/>
    <n v="24.76"/>
    <n v="37.89"/>
    <n v="4.6220116500000001"/>
  </r>
  <r>
    <x v="10"/>
    <n v="27"/>
    <n v="6"/>
    <x v="1"/>
    <d v="2019-07-27T00:00:00"/>
    <s v="Avg of 4 NM Projects"/>
    <n v="14"/>
    <n v="126.85000000000001"/>
    <n v="0.71264044943820226"/>
    <n v="21.13"/>
    <n v="40.32"/>
    <n v="5.1145920000000009"/>
  </r>
  <r>
    <x v="10"/>
    <n v="27"/>
    <n v="6"/>
    <x v="1"/>
    <d v="2019-07-27T00:00:00"/>
    <s v="Avg of 4 NM Projects"/>
    <n v="15"/>
    <n v="113.02"/>
    <n v="0.63494382022471907"/>
    <n v="21.95"/>
    <n v="40.47"/>
    <n v="4.5739193999999994"/>
  </r>
  <r>
    <x v="10"/>
    <n v="27"/>
    <n v="6"/>
    <x v="1"/>
    <d v="2019-07-27T00:00:00"/>
    <s v="Avg of 4 NM Projects"/>
    <n v="16"/>
    <n v="98.170000000000016"/>
    <n v="0.55151685393258432"/>
    <n v="28.36"/>
    <n v="41.76"/>
    <n v="4.0995792"/>
  </r>
  <r>
    <x v="10"/>
    <n v="27"/>
    <n v="6"/>
    <x v="1"/>
    <d v="2019-07-27T00:00:00"/>
    <s v="Avg of 4 NM Projects"/>
    <n v="17"/>
    <n v="82.175000000000011"/>
    <n v="0.46165730337078659"/>
    <n v="31.84"/>
    <n v="43.87"/>
    <n v="3.6050172500000004"/>
  </r>
  <r>
    <x v="10"/>
    <n v="27"/>
    <n v="6"/>
    <x v="1"/>
    <d v="2019-07-27T00:00:00"/>
    <s v="Avg of 4 NM Projects"/>
    <n v="18"/>
    <n v="52.354999999999997"/>
    <n v="0.29412921348314602"/>
    <n v="36.46"/>
    <n v="42.93"/>
    <n v="2.2476001499999998"/>
  </r>
  <r>
    <x v="10"/>
    <n v="27"/>
    <n v="6"/>
    <x v="1"/>
    <d v="2019-07-27T00:00:00"/>
    <s v="Avg of 4 NM Projects"/>
    <n v="19"/>
    <n v="29.434999999999999"/>
    <n v="0.16536516853932584"/>
    <n v="28.32"/>
    <n v="48.6"/>
    <n v="1.4305409999999998"/>
  </r>
  <r>
    <x v="10"/>
    <n v="27"/>
    <n v="6"/>
    <x v="1"/>
    <d v="2019-07-27T00:00:00"/>
    <s v="Avg of 4 NM Projects"/>
    <n v="20"/>
    <n v="7.4150000000000009"/>
    <n v="4.1657303370786519E-2"/>
    <n v="24.61"/>
    <n v="26.4"/>
    <n v="0.19575600000000001"/>
  </r>
  <r>
    <x v="10"/>
    <n v="27"/>
    <n v="6"/>
    <x v="1"/>
    <d v="2019-07-27T00:00:00"/>
    <s v="Avg of 4 NM Projects"/>
    <n v="21"/>
    <n v="-0.26"/>
    <n v="-1.4606741573033708E-3"/>
    <n v="23.93"/>
    <n v="29.61"/>
    <n v="-7.6985999999999999E-3"/>
  </r>
  <r>
    <x v="10"/>
    <n v="27"/>
    <n v="6"/>
    <x v="1"/>
    <d v="2019-07-27T00:00:00"/>
    <s v="Avg of 4 NM Projects"/>
    <n v="22"/>
    <n v="0"/>
    <n v="0"/>
    <n v="22.23"/>
    <n v="24.52"/>
    <n v="0"/>
  </r>
  <r>
    <x v="10"/>
    <n v="27"/>
    <n v="6"/>
    <x v="1"/>
    <d v="2019-07-27T00:00:00"/>
    <s v="Avg of 4 NM Projects"/>
    <n v="23"/>
    <n v="0"/>
    <n v="0"/>
    <n v="22.28"/>
    <n v="36.159999999999997"/>
    <n v="0"/>
  </r>
  <r>
    <x v="10"/>
    <n v="27"/>
    <n v="6"/>
    <x v="0"/>
    <d v="2019-07-27T00:00:00"/>
    <s v="Avg of 4 NM Projects"/>
    <n v="24"/>
    <n v="0"/>
    <n v="0"/>
    <n v="20.89"/>
    <n v="22.45"/>
    <n v="0"/>
  </r>
  <r>
    <x v="10"/>
    <n v="28"/>
    <n v="7"/>
    <x v="0"/>
    <d v="2019-07-28T00:00:00"/>
    <s v="Avg of 4 NM Projects"/>
    <n v="1"/>
    <n v="0"/>
    <n v="0"/>
    <n v="21.04"/>
    <n v="18.82"/>
    <n v="0"/>
  </r>
  <r>
    <x v="10"/>
    <n v="28"/>
    <n v="7"/>
    <x v="0"/>
    <d v="2019-07-28T00:00:00"/>
    <s v="Avg of 4 NM Projects"/>
    <n v="2"/>
    <n v="0"/>
    <n v="0"/>
    <n v="21.4"/>
    <n v="22.88"/>
    <n v="0"/>
  </r>
  <r>
    <x v="10"/>
    <n v="28"/>
    <n v="7"/>
    <x v="0"/>
    <d v="2019-07-28T00:00:00"/>
    <s v="Avg of 4 NM Projects"/>
    <n v="3"/>
    <n v="-0.13"/>
    <n v="-7.3033707865168538E-4"/>
    <n v="19.329999999999998"/>
    <n v="18.899999999999999"/>
    <n v="-2.457E-3"/>
  </r>
  <r>
    <x v="10"/>
    <n v="28"/>
    <n v="7"/>
    <x v="0"/>
    <d v="2019-07-28T00:00:00"/>
    <s v="Avg of 4 NM Projects"/>
    <n v="4"/>
    <n v="-0.39"/>
    <n v="-2.1910112359550564E-3"/>
    <n v="18.03"/>
    <n v="17.93"/>
    <n v="-6.9927000000000001E-3"/>
  </r>
  <r>
    <x v="10"/>
    <n v="28"/>
    <n v="7"/>
    <x v="0"/>
    <d v="2019-07-28T00:00:00"/>
    <s v="Avg of 4 NM Projects"/>
    <n v="5"/>
    <n v="0"/>
    <n v="0"/>
    <n v="17.18"/>
    <n v="17.72"/>
    <n v="0"/>
  </r>
  <r>
    <x v="10"/>
    <n v="28"/>
    <n v="7"/>
    <x v="0"/>
    <d v="2019-07-28T00:00:00"/>
    <s v="Avg of 4 NM Projects"/>
    <n v="6"/>
    <n v="-0.26"/>
    <n v="-1.4606741573033708E-3"/>
    <n v="16.02"/>
    <n v="17.89"/>
    <n v="-4.6514000000000008E-3"/>
  </r>
  <r>
    <x v="10"/>
    <n v="28"/>
    <n v="7"/>
    <x v="0"/>
    <d v="2019-07-28T00:00:00"/>
    <s v="Avg of 4 NM Projects"/>
    <n v="7"/>
    <n v="8.0599999999999987"/>
    <n v="4.5280898876404491E-2"/>
    <n v="16.64"/>
    <n v="15.4"/>
    <n v="0.12412399999999998"/>
  </r>
  <r>
    <x v="10"/>
    <n v="28"/>
    <n v="7"/>
    <x v="0"/>
    <d v="2019-07-28T00:00:00"/>
    <s v="Avg of 4 NM Projects"/>
    <n v="8"/>
    <n v="40.195000000000007"/>
    <n v="0.22581460674157308"/>
    <n v="17.21"/>
    <n v="16.46"/>
    <n v="0.66160970000000019"/>
  </r>
  <r>
    <x v="10"/>
    <n v="28"/>
    <n v="7"/>
    <x v="0"/>
    <d v="2019-07-28T00:00:00"/>
    <s v="Avg of 4 NM Projects"/>
    <n v="9"/>
    <n v="77.180000000000007"/>
    <n v="0.43359550561797755"/>
    <n v="20.86"/>
    <n v="18.77"/>
    <n v="1.4486686000000002"/>
  </r>
  <r>
    <x v="10"/>
    <n v="28"/>
    <n v="7"/>
    <x v="0"/>
    <d v="2019-07-28T00:00:00"/>
    <s v="Avg of 4 NM Projects"/>
    <n v="10"/>
    <n v="90.749999999999986"/>
    <n v="0.50983146067415719"/>
    <n v="21.19"/>
    <n v="20.5"/>
    <n v="1.8603749999999997"/>
  </r>
  <r>
    <x v="10"/>
    <n v="28"/>
    <n v="7"/>
    <x v="0"/>
    <d v="2019-07-28T00:00:00"/>
    <s v="Avg of 4 NM Projects"/>
    <n v="11"/>
    <n v="105.21499999999999"/>
    <n v="0.59109550561797741"/>
    <n v="23.17"/>
    <n v="34.39"/>
    <n v="3.6183438499999996"/>
  </r>
  <r>
    <x v="10"/>
    <n v="28"/>
    <n v="7"/>
    <x v="0"/>
    <d v="2019-07-28T00:00:00"/>
    <s v="Avg of 4 NM Projects"/>
    <n v="12"/>
    <n v="97.925000000000011"/>
    <n v="0.55014044943820228"/>
    <n v="24.17"/>
    <n v="41.23"/>
    <n v="4.0374477500000001"/>
  </r>
  <r>
    <x v="10"/>
    <n v="28"/>
    <n v="7"/>
    <x v="0"/>
    <d v="2019-07-28T00:00:00"/>
    <s v="Avg of 4 NM Projects"/>
    <n v="13"/>
    <n v="78.08"/>
    <n v="0.43865168539325844"/>
    <n v="27.79"/>
    <n v="47.61"/>
    <n v="3.7173887999999997"/>
  </r>
  <r>
    <x v="10"/>
    <n v="28"/>
    <n v="7"/>
    <x v="0"/>
    <d v="2019-07-28T00:00:00"/>
    <s v="Avg of 4 NM Projects"/>
    <n v="14"/>
    <n v="91.65"/>
    <n v="0.51488764044943824"/>
    <n v="29"/>
    <n v="53.57"/>
    <n v="4.9096905000000008"/>
  </r>
  <r>
    <x v="10"/>
    <n v="28"/>
    <n v="7"/>
    <x v="0"/>
    <d v="2019-07-28T00:00:00"/>
    <s v="Avg of 4 NM Projects"/>
    <n v="15"/>
    <n v="82.305000000000007"/>
    <n v="0.46238764044943825"/>
    <n v="32.770000000000003"/>
    <n v="38.81"/>
    <n v="3.1942570500000005"/>
  </r>
  <r>
    <x v="10"/>
    <n v="28"/>
    <n v="7"/>
    <x v="0"/>
    <d v="2019-07-28T00:00:00"/>
    <s v="Avg of 4 NM Projects"/>
    <n v="16"/>
    <n v="50.56"/>
    <n v="0.28404494382022472"/>
    <n v="35.450000000000003"/>
    <n v="41.45"/>
    <n v="2.0957120000000002"/>
  </r>
  <r>
    <x v="10"/>
    <n v="28"/>
    <n v="7"/>
    <x v="0"/>
    <d v="2019-07-28T00:00:00"/>
    <s v="Avg of 4 NM Projects"/>
    <n v="17"/>
    <n v="34.17"/>
    <n v="0.19196629213483146"/>
    <n v="39.51"/>
    <n v="46.97"/>
    <n v="1.6049648999999999"/>
  </r>
  <r>
    <x v="10"/>
    <n v="28"/>
    <n v="7"/>
    <x v="0"/>
    <d v="2019-07-28T00:00:00"/>
    <s v="Avg of 4 NM Projects"/>
    <n v="18"/>
    <n v="37.25"/>
    <n v="0.20926966292134833"/>
    <n v="41.56"/>
    <n v="60.91"/>
    <n v="2.2688975"/>
  </r>
  <r>
    <x v="10"/>
    <n v="28"/>
    <n v="7"/>
    <x v="0"/>
    <d v="2019-07-28T00:00:00"/>
    <s v="Avg of 4 NM Projects"/>
    <n v="19"/>
    <n v="22.53"/>
    <n v="0.12657303370786518"/>
    <n v="39.659999999999997"/>
    <n v="76.73"/>
    <n v="1.7287269000000001"/>
  </r>
  <r>
    <x v="10"/>
    <n v="28"/>
    <n v="7"/>
    <x v="0"/>
    <d v="2019-07-28T00:00:00"/>
    <s v="Avg of 4 NM Projects"/>
    <n v="20"/>
    <n v="6.02"/>
    <n v="3.3820224719101122E-2"/>
    <n v="35.22"/>
    <n v="80.959999999999994"/>
    <n v="0.4873791999999999"/>
  </r>
  <r>
    <x v="10"/>
    <n v="28"/>
    <n v="7"/>
    <x v="0"/>
    <d v="2019-07-28T00:00:00"/>
    <s v="Avg of 4 NM Projects"/>
    <n v="21"/>
    <n v="0.13"/>
    <n v="7.3033707865168538E-4"/>
    <n v="35.090000000000003"/>
    <n v="64.92"/>
    <n v="8.4396000000000002E-3"/>
  </r>
  <r>
    <x v="10"/>
    <n v="28"/>
    <n v="7"/>
    <x v="0"/>
    <d v="2019-07-28T00:00:00"/>
    <s v="Avg of 4 NM Projects"/>
    <n v="22"/>
    <n v="-0.13"/>
    <n v="-7.3033707865168538E-4"/>
    <n v="34.44"/>
    <n v="68.34"/>
    <n v="-8.8842000000000001E-3"/>
  </r>
  <r>
    <x v="10"/>
    <n v="28"/>
    <n v="7"/>
    <x v="0"/>
    <d v="2019-07-28T00:00:00"/>
    <s v="Avg of 4 NM Projects"/>
    <n v="23"/>
    <n v="-0.39"/>
    <n v="-2.1910112359550564E-3"/>
    <n v="27.92"/>
    <n v="43.1"/>
    <n v="-1.6809000000000001E-2"/>
  </r>
  <r>
    <x v="10"/>
    <n v="28"/>
    <n v="7"/>
    <x v="0"/>
    <d v="2019-07-28T00:00:00"/>
    <s v="Avg of 4 NM Projects"/>
    <n v="24"/>
    <n v="-0.13"/>
    <n v="-7.3033707865168538E-4"/>
    <n v="24.53"/>
    <n v="42.19"/>
    <n v="-5.4847000000000003E-3"/>
  </r>
  <r>
    <x v="10"/>
    <n v="29"/>
    <n v="1"/>
    <x v="0"/>
    <d v="2019-07-29T00:00:00"/>
    <s v="Avg of 4 NM Projects"/>
    <n v="1"/>
    <n v="-0.13"/>
    <n v="-7.3033707865168538E-4"/>
    <n v="23.11"/>
    <n v="29.53"/>
    <n v="-3.8389000000000001E-3"/>
  </r>
  <r>
    <x v="10"/>
    <n v="29"/>
    <n v="1"/>
    <x v="0"/>
    <d v="2019-07-29T00:00:00"/>
    <s v="Avg of 4 NM Projects"/>
    <n v="2"/>
    <n v="-0.13"/>
    <n v="-7.3033707865168538E-4"/>
    <n v="21.44"/>
    <n v="33.35"/>
    <n v="-4.3355000000000008E-3"/>
  </r>
  <r>
    <x v="10"/>
    <n v="29"/>
    <n v="1"/>
    <x v="0"/>
    <d v="2019-07-29T00:00:00"/>
    <s v="Avg of 4 NM Projects"/>
    <n v="3"/>
    <n v="0"/>
    <n v="0"/>
    <n v="19.53"/>
    <n v="30.97"/>
    <n v="0"/>
  </r>
  <r>
    <x v="10"/>
    <n v="29"/>
    <n v="1"/>
    <x v="0"/>
    <d v="2019-07-29T00:00:00"/>
    <s v="Avg of 4 NM Projects"/>
    <n v="4"/>
    <n v="-0.13"/>
    <n v="-7.3033707865168538E-4"/>
    <n v="17.78"/>
    <n v="22.55"/>
    <n v="-2.9315000000000001E-3"/>
  </r>
  <r>
    <x v="10"/>
    <n v="29"/>
    <n v="1"/>
    <x v="0"/>
    <d v="2019-07-29T00:00:00"/>
    <s v="Avg of 4 NM Projects"/>
    <n v="5"/>
    <n v="0"/>
    <n v="0"/>
    <n v="18.18"/>
    <n v="22.35"/>
    <n v="0"/>
  </r>
  <r>
    <x v="10"/>
    <n v="29"/>
    <n v="1"/>
    <x v="0"/>
    <d v="2019-07-29T00:00:00"/>
    <s v="Avg of 4 NM Projects"/>
    <n v="6"/>
    <n v="-0.26"/>
    <n v="-1.4606741573033708E-3"/>
    <n v="18.739999999999998"/>
    <n v="28.97"/>
    <n v="-7.5321999999999993E-3"/>
  </r>
  <r>
    <x v="10"/>
    <n v="29"/>
    <n v="1"/>
    <x v="0"/>
    <d v="2019-07-29T00:00:00"/>
    <s v="Avg of 4 NM Projects"/>
    <n v="7"/>
    <n v="6.65"/>
    <n v="3.7359550561797752E-2"/>
    <n v="21.5"/>
    <n v="31.36"/>
    <n v="0.20854400000000001"/>
  </r>
  <r>
    <x v="10"/>
    <n v="29"/>
    <n v="1"/>
    <x v="0"/>
    <d v="2019-07-29T00:00:00"/>
    <s v="Avg of 4 NM Projects"/>
    <n v="8"/>
    <n v="34.045000000000002"/>
    <n v="0.19126404494382024"/>
    <n v="21.92"/>
    <n v="32.35"/>
    <n v="1.1013557500000002"/>
  </r>
  <r>
    <x v="10"/>
    <n v="29"/>
    <n v="1"/>
    <x v="0"/>
    <d v="2019-07-29T00:00:00"/>
    <s v="Avg of 4 NM Projects"/>
    <n v="9"/>
    <n v="64.509999999999991"/>
    <n v="0.36241573033707858"/>
    <n v="26.14"/>
    <n v="32.270000000000003"/>
    <n v="2.0817377000000001"/>
  </r>
  <r>
    <x v="10"/>
    <n v="29"/>
    <n v="1"/>
    <x v="0"/>
    <d v="2019-07-29T00:00:00"/>
    <s v="Avg of 4 NM Projects"/>
    <n v="10"/>
    <n v="95.999999999999986"/>
    <n v="0.53932584269662909"/>
    <n v="30.42"/>
    <n v="32.72"/>
    <n v="3.1411199999999995"/>
  </r>
  <r>
    <x v="10"/>
    <n v="29"/>
    <n v="1"/>
    <x v="0"/>
    <d v="2019-07-29T00:00:00"/>
    <s v="Avg of 4 NM Projects"/>
    <n v="11"/>
    <n v="125.05500000000001"/>
    <n v="0.70255617977528095"/>
    <n v="34.299999999999997"/>
    <n v="39.619999999999997"/>
    <n v="4.9546790999999999"/>
  </r>
  <r>
    <x v="10"/>
    <n v="29"/>
    <n v="1"/>
    <x v="0"/>
    <d v="2019-07-29T00:00:00"/>
    <s v="Avg of 4 NM Projects"/>
    <n v="12"/>
    <n v="131.58000000000001"/>
    <n v="0.7392134831460675"/>
    <n v="36.61"/>
    <n v="48.26"/>
    <n v="6.3500508"/>
  </r>
  <r>
    <x v="10"/>
    <n v="29"/>
    <n v="1"/>
    <x v="0"/>
    <d v="2019-07-29T00:00:00"/>
    <s v="Avg of 4 NM Projects"/>
    <n v="13"/>
    <n v="134.14499999999998"/>
    <n v="0.75362359550561786"/>
    <n v="41.57"/>
    <n v="55.73"/>
    <n v="7.4759008499999986"/>
  </r>
  <r>
    <x v="10"/>
    <n v="29"/>
    <n v="1"/>
    <x v="0"/>
    <d v="2019-07-29T00:00:00"/>
    <s v="Avg of 4 NM Projects"/>
    <n v="14"/>
    <n v="137.47000000000003"/>
    <n v="0.77230337078651701"/>
    <n v="45.2"/>
    <n v="71.05"/>
    <n v="9.7672435000000029"/>
  </r>
  <r>
    <x v="10"/>
    <n v="29"/>
    <n v="1"/>
    <x v="0"/>
    <d v="2019-07-29T00:00:00"/>
    <s v="Avg of 4 NM Projects"/>
    <n v="15"/>
    <n v="134.02000000000001"/>
    <n v="0.75292134831460678"/>
    <n v="48"/>
    <n v="57.49"/>
    <n v="7.7048098000000005"/>
  </r>
  <r>
    <x v="10"/>
    <n v="29"/>
    <n v="1"/>
    <x v="0"/>
    <d v="2019-07-29T00:00:00"/>
    <s v="Avg of 4 NM Projects"/>
    <n v="16"/>
    <n v="109.57"/>
    <n v="0.61556179775280895"/>
    <n v="55.67"/>
    <n v="64.19"/>
    <n v="7.0332982999999993"/>
  </r>
  <r>
    <x v="10"/>
    <n v="29"/>
    <n v="1"/>
    <x v="0"/>
    <d v="2019-07-29T00:00:00"/>
    <s v="Avg of 4 NM Projects"/>
    <n v="17"/>
    <n v="93.69"/>
    <n v="0.52634831460674159"/>
    <n v="61.31"/>
    <n v="55.63"/>
    <n v="5.2119746999999998"/>
  </r>
  <r>
    <x v="10"/>
    <n v="29"/>
    <n v="1"/>
    <x v="0"/>
    <d v="2019-07-29T00:00:00"/>
    <s v="Avg of 4 NM Projects"/>
    <n v="18"/>
    <n v="68.48"/>
    <n v="0.38471910112359553"/>
    <n v="58.98"/>
    <n v="67.03"/>
    <n v="4.5902144000000007"/>
  </r>
  <r>
    <x v="10"/>
    <n v="29"/>
    <n v="1"/>
    <x v="0"/>
    <d v="2019-07-29T00:00:00"/>
    <s v="Avg of 4 NM Projects"/>
    <n v="19"/>
    <n v="33.414999999999999"/>
    <n v="0.18772471910112359"/>
    <n v="48"/>
    <n v="68.09"/>
    <n v="2.2752273500000002"/>
  </r>
  <r>
    <x v="10"/>
    <n v="29"/>
    <n v="1"/>
    <x v="0"/>
    <d v="2019-07-29T00:00:00"/>
    <s v="Avg of 4 NM Projects"/>
    <n v="20"/>
    <n v="7.2949999999999999"/>
    <n v="4.0983146067415731E-2"/>
    <n v="43.62"/>
    <n v="54.31"/>
    <n v="0.39619145000000006"/>
  </r>
  <r>
    <x v="10"/>
    <n v="29"/>
    <n v="1"/>
    <x v="0"/>
    <d v="2019-07-29T00:00:00"/>
    <s v="Avg of 4 NM Projects"/>
    <n v="21"/>
    <n v="-0.13"/>
    <n v="-7.3033707865168538E-4"/>
    <n v="41.04"/>
    <n v="50.52"/>
    <n v="-6.5676000000000007E-3"/>
  </r>
  <r>
    <x v="10"/>
    <n v="29"/>
    <n v="1"/>
    <x v="0"/>
    <d v="2019-07-29T00:00:00"/>
    <s v="Avg of 4 NM Projects"/>
    <n v="22"/>
    <n v="0"/>
    <n v="0"/>
    <n v="35.6"/>
    <n v="53.36"/>
    <n v="0"/>
  </r>
  <r>
    <x v="10"/>
    <n v="29"/>
    <n v="1"/>
    <x v="0"/>
    <d v="2019-07-29T00:00:00"/>
    <s v="Avg of 4 NM Projects"/>
    <n v="23"/>
    <n v="-0.13"/>
    <n v="-7.3033707865168538E-4"/>
    <n v="29.07"/>
    <n v="41.68"/>
    <n v="-5.4184000000000003E-3"/>
  </r>
  <r>
    <x v="10"/>
    <n v="29"/>
    <n v="1"/>
    <x v="0"/>
    <d v="2019-07-29T00:00:00"/>
    <s v="Avg of 4 NM Projects"/>
    <n v="24"/>
    <n v="-0.13"/>
    <n v="-7.3033707865168538E-4"/>
    <n v="26.17"/>
    <n v="42.59"/>
    <n v="-5.5367000000000003E-3"/>
  </r>
  <r>
    <x v="10"/>
    <n v="30"/>
    <n v="2"/>
    <x v="0"/>
    <d v="2019-07-30T00:00:00"/>
    <s v="Avg of 4 NM Projects"/>
    <n v="1"/>
    <n v="0"/>
    <n v="0"/>
    <n v="26.26"/>
    <n v="30.35"/>
    <n v="0"/>
  </r>
  <r>
    <x v="10"/>
    <n v="30"/>
    <n v="2"/>
    <x v="0"/>
    <d v="2019-07-30T00:00:00"/>
    <s v="Avg of 4 NM Projects"/>
    <n v="2"/>
    <n v="-0.13"/>
    <n v="-7.3033707865168538E-4"/>
    <n v="24.5"/>
    <n v="29.45"/>
    <n v="-3.8284999999999999E-3"/>
  </r>
  <r>
    <x v="10"/>
    <n v="30"/>
    <n v="2"/>
    <x v="0"/>
    <d v="2019-07-30T00:00:00"/>
    <s v="Avg of 4 NM Projects"/>
    <n v="3"/>
    <n v="-0.26"/>
    <n v="-1.4606741573033708E-3"/>
    <n v="23.83"/>
    <n v="30.36"/>
    <n v="-7.8936000000000006E-3"/>
  </r>
  <r>
    <x v="10"/>
    <n v="30"/>
    <n v="2"/>
    <x v="0"/>
    <d v="2019-07-30T00:00:00"/>
    <s v="Avg of 4 NM Projects"/>
    <n v="4"/>
    <n v="-0.26"/>
    <n v="-1.4606741573033708E-3"/>
    <n v="21.93"/>
    <n v="28.35"/>
    <n v="-7.3710000000000008E-3"/>
  </r>
  <r>
    <x v="10"/>
    <n v="30"/>
    <n v="2"/>
    <x v="0"/>
    <d v="2019-07-30T00:00:00"/>
    <s v="Avg of 4 NM Projects"/>
    <n v="5"/>
    <n v="0"/>
    <n v="0"/>
    <n v="21.68"/>
    <n v="25.95"/>
    <n v="0"/>
  </r>
  <r>
    <x v="10"/>
    <n v="30"/>
    <n v="2"/>
    <x v="0"/>
    <d v="2019-07-30T00:00:00"/>
    <s v="Avg of 4 NM Projects"/>
    <n v="6"/>
    <n v="-0.13"/>
    <n v="-7.3033707865168538E-4"/>
    <n v="21.98"/>
    <n v="27.05"/>
    <n v="-3.5165000000000001E-3"/>
  </r>
  <r>
    <x v="10"/>
    <n v="30"/>
    <n v="2"/>
    <x v="0"/>
    <d v="2019-07-30T00:00:00"/>
    <s v="Avg of 4 NM Projects"/>
    <n v="7"/>
    <n v="8.0549999999999997"/>
    <n v="4.5252808988764041E-2"/>
    <n v="26.73"/>
    <n v="27.74"/>
    <n v="0.2234457"/>
  </r>
  <r>
    <x v="10"/>
    <n v="30"/>
    <n v="2"/>
    <x v="1"/>
    <d v="2019-07-30T00:00:00"/>
    <s v="Avg of 4 NM Projects"/>
    <n v="8"/>
    <n v="39.045000000000002"/>
    <n v="0.21935393258426966"/>
    <n v="26.13"/>
    <n v="29.14"/>
    <n v="1.1377713"/>
  </r>
  <r>
    <x v="10"/>
    <n v="30"/>
    <n v="2"/>
    <x v="1"/>
    <d v="2019-07-30T00:00:00"/>
    <s v="Avg of 4 NM Projects"/>
    <n v="9"/>
    <n v="84.865000000000009"/>
    <n v="0.47676966292134837"/>
    <n v="29.87"/>
    <n v="26.86"/>
    <n v="2.2794739000000006"/>
  </r>
  <r>
    <x v="10"/>
    <n v="30"/>
    <n v="2"/>
    <x v="1"/>
    <d v="2019-07-30T00:00:00"/>
    <s v="Avg of 4 NM Projects"/>
    <n v="10"/>
    <n v="112.77"/>
    <n v="0.63353932584269657"/>
    <n v="32.29"/>
    <n v="29.86"/>
    <n v="3.3673121999999998"/>
  </r>
  <r>
    <x v="10"/>
    <n v="30"/>
    <n v="2"/>
    <x v="1"/>
    <d v="2019-07-30T00:00:00"/>
    <s v="Avg of 4 NM Projects"/>
    <n v="11"/>
    <n v="131.07"/>
    <n v="0.73634831460674155"/>
    <n v="39.44"/>
    <n v="30.41"/>
    <n v="3.9858387"/>
  </r>
  <r>
    <x v="10"/>
    <n v="30"/>
    <n v="2"/>
    <x v="1"/>
    <d v="2019-07-30T00:00:00"/>
    <s v="Avg of 4 NM Projects"/>
    <n v="12"/>
    <n v="133.63"/>
    <n v="0.75073033707865167"/>
    <n v="45.23"/>
    <n v="33.270000000000003"/>
    <n v="4.4458701000000005"/>
  </r>
  <r>
    <x v="10"/>
    <n v="30"/>
    <n v="2"/>
    <x v="1"/>
    <d v="2019-07-30T00:00:00"/>
    <s v="Avg of 4 NM Projects"/>
    <n v="13"/>
    <n v="127.99499999999999"/>
    <n v="0.71907303370786513"/>
    <n v="47.92"/>
    <n v="45.53"/>
    <n v="5.827612349999999"/>
  </r>
  <r>
    <x v="10"/>
    <n v="30"/>
    <n v="2"/>
    <x v="1"/>
    <d v="2019-07-30T00:00:00"/>
    <s v="Avg of 4 NM Projects"/>
    <n v="14"/>
    <n v="125.185"/>
    <n v="0.70328651685393262"/>
    <n v="52.93"/>
    <n v="56.05"/>
    <n v="7.0166192499999998"/>
  </r>
  <r>
    <x v="10"/>
    <n v="30"/>
    <n v="2"/>
    <x v="1"/>
    <d v="2019-07-30T00:00:00"/>
    <s v="Avg of 4 NM Projects"/>
    <n v="15"/>
    <n v="110.58999999999999"/>
    <n v="0.62129213483146062"/>
    <n v="58.31"/>
    <n v="45.24"/>
    <n v="5.0030915999999994"/>
  </r>
  <r>
    <x v="10"/>
    <n v="30"/>
    <n v="2"/>
    <x v="1"/>
    <d v="2019-07-30T00:00:00"/>
    <s v="Avg of 4 NM Projects"/>
    <n v="16"/>
    <n v="104.58"/>
    <n v="0.58752808988764049"/>
    <n v="73.260000000000005"/>
    <n v="39.68"/>
    <n v="4.1497344000000007"/>
  </r>
  <r>
    <x v="10"/>
    <n v="30"/>
    <n v="2"/>
    <x v="1"/>
    <d v="2019-07-30T00:00:00"/>
    <s v="Avg of 4 NM Projects"/>
    <n v="17"/>
    <n v="73.344999999999999"/>
    <n v="0.41205056179775279"/>
    <n v="75.150000000000006"/>
    <n v="40.950000000000003"/>
    <n v="3.0034777500000001"/>
  </r>
  <r>
    <x v="10"/>
    <n v="30"/>
    <n v="2"/>
    <x v="1"/>
    <d v="2019-07-30T00:00:00"/>
    <s v="Avg of 4 NM Projects"/>
    <n v="18"/>
    <n v="36.230000000000004"/>
    <n v="0.20353932584269666"/>
    <n v="73.33"/>
    <n v="50.01"/>
    <n v="1.8118623000000003"/>
  </r>
  <r>
    <x v="10"/>
    <n v="30"/>
    <n v="2"/>
    <x v="1"/>
    <d v="2019-07-30T00:00:00"/>
    <s v="Avg of 4 NM Projects"/>
    <n v="19"/>
    <n v="22.274999999999999"/>
    <n v="0.12514044943820224"/>
    <n v="59.68"/>
    <n v="63.19"/>
    <n v="1.4075572499999998"/>
  </r>
  <r>
    <x v="10"/>
    <n v="30"/>
    <n v="2"/>
    <x v="1"/>
    <d v="2019-07-30T00:00:00"/>
    <s v="Avg of 4 NM Projects"/>
    <n v="20"/>
    <n v="4.74"/>
    <n v="2.6629213483146067E-2"/>
    <n v="49.83"/>
    <n v="54.09"/>
    <n v="0.25638660000000002"/>
  </r>
  <r>
    <x v="10"/>
    <n v="30"/>
    <n v="2"/>
    <x v="1"/>
    <d v="2019-07-30T00:00:00"/>
    <s v="Avg of 4 NM Projects"/>
    <n v="21"/>
    <n v="-0.13"/>
    <n v="-7.3033707865168538E-4"/>
    <n v="42.24"/>
    <n v="45.07"/>
    <n v="-5.8591000000000008E-3"/>
  </r>
  <r>
    <x v="10"/>
    <n v="30"/>
    <n v="2"/>
    <x v="1"/>
    <d v="2019-07-30T00:00:00"/>
    <s v="Avg of 4 NM Projects"/>
    <n v="22"/>
    <n v="-0.13"/>
    <n v="-7.3033707865168538E-4"/>
    <n v="35.9"/>
    <n v="45.62"/>
    <n v="-5.9306000000000003E-3"/>
  </r>
  <r>
    <x v="10"/>
    <n v="30"/>
    <n v="2"/>
    <x v="1"/>
    <d v="2019-07-30T00:00:00"/>
    <s v="Avg of 4 NM Projects"/>
    <n v="23"/>
    <n v="0"/>
    <n v="0"/>
    <n v="29.26"/>
    <n v="31.58"/>
    <n v="0"/>
  </r>
  <r>
    <x v="10"/>
    <n v="30"/>
    <n v="2"/>
    <x v="0"/>
    <d v="2019-07-30T00:00:00"/>
    <s v="Avg of 4 NM Projects"/>
    <n v="24"/>
    <n v="0"/>
    <n v="0"/>
    <n v="26.61"/>
    <n v="28.03"/>
    <n v="0"/>
  </r>
  <r>
    <x v="10"/>
    <n v="31"/>
    <n v="3"/>
    <x v="0"/>
    <d v="2019-07-31T00:00:00"/>
    <s v="Avg of 4 NM Projects"/>
    <n v="1"/>
    <n v="0"/>
    <n v="0"/>
    <n v="24.16"/>
    <n v="32.28"/>
    <n v="0"/>
  </r>
  <r>
    <x v="10"/>
    <n v="31"/>
    <n v="3"/>
    <x v="0"/>
    <d v="2019-07-31T00:00:00"/>
    <s v="Avg of 4 NM Projects"/>
    <n v="2"/>
    <n v="-0.39"/>
    <n v="-2.1910112359550564E-3"/>
    <n v="24.53"/>
    <n v="41.08"/>
    <n v="-1.6021199999999999E-2"/>
  </r>
  <r>
    <x v="10"/>
    <n v="31"/>
    <n v="3"/>
    <x v="0"/>
    <d v="2019-07-31T00:00:00"/>
    <s v="Avg of 4 NM Projects"/>
    <n v="3"/>
    <n v="-0.13"/>
    <n v="-7.3033707865168538E-4"/>
    <n v="22.44"/>
    <n v="34.81"/>
    <n v="-4.5253000000000003E-3"/>
  </r>
  <r>
    <x v="10"/>
    <n v="31"/>
    <n v="3"/>
    <x v="0"/>
    <d v="2019-07-31T00:00:00"/>
    <s v="Avg of 4 NM Projects"/>
    <n v="4"/>
    <n v="-0.13"/>
    <n v="-7.3033707865168538E-4"/>
    <n v="21.18"/>
    <n v="31.15"/>
    <n v="-4.0495000000000001E-3"/>
  </r>
  <r>
    <x v="10"/>
    <n v="31"/>
    <n v="3"/>
    <x v="0"/>
    <d v="2019-07-31T00:00:00"/>
    <s v="Avg of 4 NM Projects"/>
    <n v="5"/>
    <n v="-0.26"/>
    <n v="-1.4606741573033708E-3"/>
    <n v="22.06"/>
    <n v="32.659999999999997"/>
    <n v="-8.4916000000000002E-3"/>
  </r>
  <r>
    <x v="10"/>
    <n v="31"/>
    <n v="3"/>
    <x v="0"/>
    <d v="2019-07-31T00:00:00"/>
    <s v="Avg of 4 NM Projects"/>
    <n v="6"/>
    <n v="-0.26"/>
    <n v="-1.4606741573033708E-3"/>
    <n v="23.25"/>
    <n v="35.31"/>
    <n v="-9.1806000000000006E-3"/>
  </r>
  <r>
    <x v="10"/>
    <n v="31"/>
    <n v="3"/>
    <x v="0"/>
    <d v="2019-07-31T00:00:00"/>
    <s v="Avg of 4 NM Projects"/>
    <n v="7"/>
    <n v="4.995000000000001"/>
    <n v="2.8061797752808995E-2"/>
    <n v="23.57"/>
    <n v="29.66"/>
    <n v="0.14815170000000003"/>
  </r>
  <r>
    <x v="10"/>
    <n v="31"/>
    <n v="3"/>
    <x v="1"/>
    <d v="2019-07-31T00:00:00"/>
    <s v="Avg of 4 NM Projects"/>
    <n v="8"/>
    <n v="26.879999999999995"/>
    <n v="0.15101123595505617"/>
    <n v="25.46"/>
    <n v="29.85"/>
    <n v="0.80236799999999997"/>
  </r>
  <r>
    <x v="10"/>
    <n v="31"/>
    <n v="3"/>
    <x v="1"/>
    <d v="2019-07-31T00:00:00"/>
    <s v="Avg of 4 NM Projects"/>
    <n v="9"/>
    <n v="45.435000000000002"/>
    <n v="0.25525280898876407"/>
    <n v="31.44"/>
    <n v="30.18"/>
    <n v="1.3712283000000001"/>
  </r>
  <r>
    <x v="10"/>
    <n v="31"/>
    <n v="3"/>
    <x v="1"/>
    <d v="2019-07-31T00:00:00"/>
    <s v="Avg of 4 NM Projects"/>
    <n v="10"/>
    <n v="65.534999999999997"/>
    <n v="0.36817415730337077"/>
    <n v="31.8"/>
    <n v="26.63"/>
    <n v="1.7451970499999998"/>
  </r>
  <r>
    <x v="10"/>
    <n v="31"/>
    <n v="3"/>
    <x v="1"/>
    <d v="2019-07-31T00:00:00"/>
    <s v="Avg of 4 NM Projects"/>
    <n v="11"/>
    <n v="104.19499999999999"/>
    <n v="0.58536516853932585"/>
    <n v="31.96"/>
    <n v="27.58"/>
    <n v="2.8736980999999995"/>
  </r>
  <r>
    <x v="10"/>
    <n v="31"/>
    <n v="3"/>
    <x v="1"/>
    <d v="2019-07-31T00:00:00"/>
    <s v="Avg of 4 NM Projects"/>
    <n v="12"/>
    <n v="125.69499999999999"/>
    <n v="0.70615168539325834"/>
    <n v="37.270000000000003"/>
    <n v="30.01"/>
    <n v="3.77210695"/>
  </r>
  <r>
    <x v="10"/>
    <n v="31"/>
    <n v="3"/>
    <x v="1"/>
    <d v="2019-07-31T00:00:00"/>
    <s v="Avg of 4 NM Projects"/>
    <n v="13"/>
    <n v="132.48500000000001"/>
    <n v="0.7442977528089888"/>
    <n v="43.07"/>
    <n v="35.57"/>
    <n v="4.7124914500000008"/>
  </r>
  <r>
    <x v="10"/>
    <n v="31"/>
    <n v="3"/>
    <x v="1"/>
    <d v="2019-07-31T00:00:00"/>
    <s v="Avg of 4 NM Projects"/>
    <n v="14"/>
    <n v="116.47499999999999"/>
    <n v="0.65435393258426966"/>
    <n v="48.01"/>
    <n v="37.43"/>
    <n v="4.35965925"/>
  </r>
  <r>
    <x v="10"/>
    <n v="31"/>
    <n v="3"/>
    <x v="1"/>
    <d v="2019-07-31T00:00:00"/>
    <s v="Avg of 4 NM Projects"/>
    <n v="15"/>
    <n v="87.674999999999983"/>
    <n v="0.49255617977528082"/>
    <n v="47.68"/>
    <n v="42.13"/>
    <n v="3.6937477499999996"/>
  </r>
  <r>
    <x v="10"/>
    <n v="31"/>
    <n v="3"/>
    <x v="1"/>
    <d v="2019-07-31T00:00:00"/>
    <s v="Avg of 4 NM Projects"/>
    <n v="16"/>
    <n v="62.34"/>
    <n v="0.35022471910112363"/>
    <n v="52.46"/>
    <n v="38.39"/>
    <n v="2.3932326000000002"/>
  </r>
  <r>
    <x v="10"/>
    <n v="31"/>
    <n v="3"/>
    <x v="1"/>
    <d v="2019-07-31T00:00:00"/>
    <s v="Avg of 4 NM Projects"/>
    <n v="17"/>
    <n v="44.034999999999997"/>
    <n v="0.24738764044943817"/>
    <n v="51.1"/>
    <n v="27.76"/>
    <n v="1.2224115999999998"/>
  </r>
  <r>
    <x v="10"/>
    <n v="31"/>
    <n v="3"/>
    <x v="1"/>
    <d v="2019-07-31T00:00:00"/>
    <s v="Avg of 4 NM Projects"/>
    <n v="18"/>
    <n v="42.754999999999995"/>
    <n v="0.24019662921348311"/>
    <n v="51.5"/>
    <n v="26.86"/>
    <n v="1.1483992999999999"/>
  </r>
  <r>
    <x v="10"/>
    <n v="31"/>
    <n v="3"/>
    <x v="1"/>
    <d v="2019-07-31T00:00:00"/>
    <s v="Avg of 4 NM Projects"/>
    <n v="19"/>
    <n v="24.57"/>
    <n v="0.13803370786516855"/>
    <n v="44.86"/>
    <n v="26.68"/>
    <n v="0.65552759999999999"/>
  </r>
  <r>
    <x v="10"/>
    <n v="31"/>
    <n v="3"/>
    <x v="1"/>
    <d v="2019-07-31T00:00:00"/>
    <s v="Avg of 4 NM Projects"/>
    <n v="20"/>
    <n v="7.4149999999999991"/>
    <n v="4.1657303370786512E-2"/>
    <n v="33.25"/>
    <n v="22.62"/>
    <n v="0.1677273"/>
  </r>
  <r>
    <x v="10"/>
    <n v="31"/>
    <n v="3"/>
    <x v="1"/>
    <d v="2019-07-31T00:00:00"/>
    <s v="Avg of 4 NM Projects"/>
    <n v="21"/>
    <n v="-0.13"/>
    <n v="-7.3033707865168538E-4"/>
    <n v="32.729999999999997"/>
    <n v="23.18"/>
    <n v="-3.0133999999999998E-3"/>
  </r>
  <r>
    <x v="10"/>
    <n v="31"/>
    <n v="3"/>
    <x v="1"/>
    <d v="2019-07-31T00:00:00"/>
    <s v="Avg of 4 NM Projects"/>
    <n v="22"/>
    <n v="0"/>
    <n v="0"/>
    <n v="32.090000000000003"/>
    <n v="22.47"/>
    <n v="0"/>
  </r>
  <r>
    <x v="10"/>
    <n v="31"/>
    <n v="3"/>
    <x v="1"/>
    <d v="2019-07-31T00:00:00"/>
    <s v="Avg of 4 NM Projects"/>
    <n v="23"/>
    <n v="-0.13"/>
    <n v="-7.3033707865168538E-4"/>
    <n v="28.8"/>
    <n v="19.940000000000001"/>
    <n v="-2.5922000000000002E-3"/>
  </r>
  <r>
    <x v="10"/>
    <n v="31"/>
    <n v="3"/>
    <x v="0"/>
    <d v="2019-07-31T00:00:00"/>
    <s v="Avg of 4 NM Projects"/>
    <n v="24"/>
    <n v="-0.13"/>
    <n v="-7.3033707865168538E-4"/>
    <n v="25.15"/>
    <n v="17.8"/>
    <n v="-2.3140000000000001E-3"/>
  </r>
  <r>
    <x v="11"/>
    <n v="1"/>
    <n v="1"/>
    <x v="0"/>
    <d v="2019-08-01T00:00:00"/>
    <s v="Avg of 4 NM Projects"/>
    <n v="1"/>
    <n v="0"/>
    <n v="0"/>
    <n v="24.5"/>
    <n v="18.41"/>
    <n v="0"/>
  </r>
  <r>
    <x v="11"/>
    <n v="1"/>
    <n v="1"/>
    <x v="0"/>
    <d v="2019-08-01T00:00:00"/>
    <s v="Avg of 4 NM Projects"/>
    <n v="2"/>
    <n v="-0.26"/>
    <n v="-1.4606741573033708E-3"/>
    <n v="24.1"/>
    <n v="18.68"/>
    <n v="-4.8567999999999997E-3"/>
  </r>
  <r>
    <x v="11"/>
    <n v="1"/>
    <n v="1"/>
    <x v="0"/>
    <d v="2019-08-01T00:00:00"/>
    <s v="Avg of 4 NM Projects"/>
    <n v="3"/>
    <n v="0"/>
    <n v="0"/>
    <n v="22.24"/>
    <n v="17.79"/>
    <n v="0"/>
  </r>
  <r>
    <x v="11"/>
    <n v="1"/>
    <n v="1"/>
    <x v="0"/>
    <d v="2019-08-01T00:00:00"/>
    <s v="Avg of 4 NM Projects"/>
    <n v="4"/>
    <n v="0"/>
    <n v="0"/>
    <n v="20.77"/>
    <n v="16.62"/>
    <n v="0"/>
  </r>
  <r>
    <x v="11"/>
    <n v="1"/>
    <n v="1"/>
    <x v="0"/>
    <d v="2019-08-01T00:00:00"/>
    <s v="Avg of 4 NM Projects"/>
    <n v="5"/>
    <n v="-0.13"/>
    <n v="-7.3033707865168538E-4"/>
    <n v="21.07"/>
    <n v="15.44"/>
    <n v="-2.0072000000000002E-3"/>
  </r>
  <r>
    <x v="11"/>
    <n v="1"/>
    <n v="1"/>
    <x v="0"/>
    <d v="2019-08-01T00:00:00"/>
    <s v="Avg of 4 NM Projects"/>
    <n v="6"/>
    <n v="-0.13"/>
    <n v="-7.3033707865168538E-4"/>
    <n v="22.39"/>
    <n v="17.079999999999998"/>
    <n v="-2.2203999999999995E-3"/>
  </r>
  <r>
    <x v="11"/>
    <n v="1"/>
    <n v="1"/>
    <x v="0"/>
    <d v="2019-08-01T00:00:00"/>
    <s v="Avg of 4 NM Projects"/>
    <n v="7"/>
    <n v="8.31"/>
    <n v="4.6685393258426966E-2"/>
    <n v="27.38"/>
    <n v="15.91"/>
    <n v="0.13221210000000003"/>
  </r>
  <r>
    <x v="11"/>
    <n v="1"/>
    <n v="1"/>
    <x v="0"/>
    <d v="2019-08-01T00:00:00"/>
    <s v="Avg of 4 NM Projects"/>
    <n v="8"/>
    <n v="35.97"/>
    <n v="0.20207865168539324"/>
    <n v="24.1"/>
    <n v="18.79"/>
    <n v="0.67587629999999987"/>
  </r>
  <r>
    <x v="11"/>
    <n v="1"/>
    <n v="1"/>
    <x v="0"/>
    <d v="2019-08-01T00:00:00"/>
    <s v="Avg of 4 NM Projects"/>
    <n v="9"/>
    <n v="69.885000000000005"/>
    <n v="0.39261235955056184"/>
    <n v="31.04"/>
    <n v="19.52"/>
    <n v="1.3641552000000001"/>
  </r>
  <r>
    <x v="11"/>
    <n v="1"/>
    <n v="1"/>
    <x v="0"/>
    <d v="2019-08-01T00:00:00"/>
    <s v="Avg of 4 NM Projects"/>
    <n v="10"/>
    <n v="95.36"/>
    <n v="0.5357303370786517"/>
    <n v="31.5"/>
    <n v="19.12"/>
    <n v="1.8232832000000001"/>
  </r>
  <r>
    <x v="11"/>
    <n v="1"/>
    <n v="1"/>
    <x v="0"/>
    <d v="2019-08-01T00:00:00"/>
    <s v="Avg of 4 NM Projects"/>
    <n v="11"/>
    <n v="105.09"/>
    <n v="0.59039325842696633"/>
    <n v="32.5"/>
    <n v="20.88"/>
    <n v="2.1942792"/>
  </r>
  <r>
    <x v="11"/>
    <n v="1"/>
    <n v="1"/>
    <x v="0"/>
    <d v="2019-08-01T00:00:00"/>
    <s v="Avg of 4 NM Projects"/>
    <n v="12"/>
    <n v="126.98"/>
    <n v="0.71337078651685393"/>
    <n v="31.36"/>
    <n v="22.94"/>
    <n v="2.9129212000000004"/>
  </r>
  <r>
    <x v="11"/>
    <n v="1"/>
    <n v="1"/>
    <x v="0"/>
    <d v="2019-08-01T00:00:00"/>
    <s v="Avg of 4 NM Projects"/>
    <n v="13"/>
    <n v="120.19"/>
    <n v="0.67522471910112358"/>
    <n v="36.200000000000003"/>
    <n v="23.52"/>
    <n v="2.8268687999999997"/>
  </r>
  <r>
    <x v="11"/>
    <n v="1"/>
    <n v="1"/>
    <x v="0"/>
    <d v="2019-08-01T00:00:00"/>
    <s v="Avg of 4 NM Projects"/>
    <n v="14"/>
    <n v="98.054999999999993"/>
    <n v="0.55087078651685384"/>
    <n v="39.340000000000003"/>
    <n v="25.82"/>
    <n v="2.5317800999999998"/>
  </r>
  <r>
    <x v="11"/>
    <n v="1"/>
    <n v="1"/>
    <x v="0"/>
    <d v="2019-08-01T00:00:00"/>
    <s v="Avg of 4 NM Projects"/>
    <n v="15"/>
    <n v="75.385000000000005"/>
    <n v="0.42351123595505619"/>
    <n v="42.6"/>
    <n v="25.51"/>
    <n v="1.9230713500000001"/>
  </r>
  <r>
    <x v="11"/>
    <n v="1"/>
    <n v="1"/>
    <x v="0"/>
    <d v="2019-08-01T00:00:00"/>
    <s v="Avg of 4 NM Projects"/>
    <n v="16"/>
    <n v="81.405000000000001"/>
    <n v="0.45733146067415731"/>
    <n v="45"/>
    <n v="29.06"/>
    <n v="2.3656293000000002"/>
  </r>
  <r>
    <x v="11"/>
    <n v="1"/>
    <n v="1"/>
    <x v="0"/>
    <d v="2019-08-01T00:00:00"/>
    <s v="Avg of 4 NM Projects"/>
    <n v="17"/>
    <n v="74.754999999999995"/>
    <n v="0.41997191011235951"/>
    <n v="44"/>
    <n v="30.04"/>
    <n v="2.2456402"/>
  </r>
  <r>
    <x v="11"/>
    <n v="1"/>
    <n v="1"/>
    <x v="0"/>
    <d v="2019-08-01T00:00:00"/>
    <s v="Avg of 4 NM Projects"/>
    <n v="18"/>
    <n v="50.305000000000007"/>
    <n v="0.28261235955056185"/>
    <n v="45.57"/>
    <n v="47.84"/>
    <n v="2.4065912000000003"/>
  </r>
  <r>
    <x v="11"/>
    <n v="1"/>
    <n v="1"/>
    <x v="0"/>
    <d v="2019-08-01T00:00:00"/>
    <s v="Avg of 4 NM Projects"/>
    <n v="19"/>
    <n v="23.035000000000004"/>
    <n v="0.12941011235955058"/>
    <n v="43.23"/>
    <n v="34.369999999999997"/>
    <n v="0.79171295000000008"/>
  </r>
  <r>
    <x v="11"/>
    <n v="1"/>
    <n v="1"/>
    <x v="0"/>
    <d v="2019-08-01T00:00:00"/>
    <s v="Avg of 4 NM Projects"/>
    <n v="20"/>
    <n v="4.8599999999999994"/>
    <n v="2.7303370786516852E-2"/>
    <n v="34.93"/>
    <n v="31.47"/>
    <n v="0.15294419999999997"/>
  </r>
  <r>
    <x v="11"/>
    <n v="1"/>
    <n v="1"/>
    <x v="0"/>
    <d v="2019-08-01T00:00:00"/>
    <s v="Avg of 4 NM Projects"/>
    <n v="21"/>
    <n v="0"/>
    <n v="0"/>
    <n v="34.33"/>
    <n v="28.53"/>
    <n v="0"/>
  </r>
  <r>
    <x v="11"/>
    <n v="1"/>
    <n v="1"/>
    <x v="0"/>
    <d v="2019-08-01T00:00:00"/>
    <s v="Avg of 4 NM Projects"/>
    <n v="22"/>
    <n v="-0.13"/>
    <n v="-7.3033707865168538E-4"/>
    <n v="30.78"/>
    <n v="25.25"/>
    <n v="-3.2825000000000003E-3"/>
  </r>
  <r>
    <x v="11"/>
    <n v="1"/>
    <n v="1"/>
    <x v="0"/>
    <d v="2019-08-01T00:00:00"/>
    <s v="Avg of 4 NM Projects"/>
    <n v="23"/>
    <n v="0"/>
    <n v="0"/>
    <n v="24.15"/>
    <n v="21.82"/>
    <n v="0"/>
  </r>
  <r>
    <x v="11"/>
    <n v="1"/>
    <n v="1"/>
    <x v="0"/>
    <d v="2019-08-01T00:00:00"/>
    <s v="Avg of 4 NM Projects"/>
    <n v="24"/>
    <n v="0"/>
    <n v="0"/>
    <n v="24.43"/>
    <n v="18.7"/>
    <n v="0"/>
  </r>
  <r>
    <x v="11"/>
    <n v="2"/>
    <n v="2"/>
    <x v="0"/>
    <d v="2019-08-02T00:00:00"/>
    <s v="Avg of 4 NM Projects"/>
    <n v="1"/>
    <n v="-0.13"/>
    <n v="-7.3033707865168538E-4"/>
    <n v="20.36"/>
    <n v="17.97"/>
    <n v="-2.3361000000000002E-3"/>
  </r>
  <r>
    <x v="11"/>
    <n v="2"/>
    <n v="2"/>
    <x v="0"/>
    <d v="2019-08-02T00:00:00"/>
    <s v="Avg of 4 NM Projects"/>
    <n v="2"/>
    <n v="-0.13"/>
    <n v="-7.3033707865168538E-4"/>
    <n v="18.260000000000002"/>
    <n v="17.079999999999998"/>
    <n v="-2.2203999999999995E-3"/>
  </r>
  <r>
    <x v="11"/>
    <n v="2"/>
    <n v="2"/>
    <x v="0"/>
    <d v="2019-08-02T00:00:00"/>
    <s v="Avg of 4 NM Projects"/>
    <n v="3"/>
    <n v="-0.13"/>
    <n v="-7.3033707865168538E-4"/>
    <n v="16.829999999999998"/>
    <n v="16.420000000000002"/>
    <n v="-2.1346000000000004E-3"/>
  </r>
  <r>
    <x v="11"/>
    <n v="2"/>
    <n v="2"/>
    <x v="0"/>
    <d v="2019-08-02T00:00:00"/>
    <s v="Avg of 4 NM Projects"/>
    <n v="4"/>
    <n v="0"/>
    <n v="0"/>
    <n v="17.16"/>
    <n v="15.69"/>
    <n v="0"/>
  </r>
  <r>
    <x v="11"/>
    <n v="2"/>
    <n v="2"/>
    <x v="0"/>
    <d v="2019-08-02T00:00:00"/>
    <s v="Avg of 4 NM Projects"/>
    <n v="5"/>
    <n v="0"/>
    <n v="0"/>
    <n v="16.440000000000001"/>
    <n v="15.54"/>
    <n v="0"/>
  </r>
  <r>
    <x v="11"/>
    <n v="2"/>
    <n v="2"/>
    <x v="0"/>
    <d v="2019-08-02T00:00:00"/>
    <s v="Avg of 4 NM Projects"/>
    <n v="6"/>
    <n v="-0.52"/>
    <n v="-2.9213483146067415E-3"/>
    <n v="17.25"/>
    <n v="16.7"/>
    <n v="-8.683999999999999E-3"/>
  </r>
  <r>
    <x v="11"/>
    <n v="2"/>
    <n v="2"/>
    <x v="0"/>
    <d v="2019-08-02T00:00:00"/>
    <s v="Avg of 4 NM Projects"/>
    <n v="7"/>
    <n v="5.76"/>
    <n v="3.2359550561797755E-2"/>
    <n v="18.36"/>
    <n v="17.190000000000001"/>
    <n v="9.9014400000000002E-2"/>
  </r>
  <r>
    <x v="11"/>
    <n v="2"/>
    <n v="2"/>
    <x v="1"/>
    <d v="2019-08-02T00:00:00"/>
    <s v="Avg of 4 NM Projects"/>
    <n v="8"/>
    <n v="34.69"/>
    <n v="0.19488764044943818"/>
    <n v="22.36"/>
    <n v="23.37"/>
    <n v="0.81070529999999996"/>
  </r>
  <r>
    <x v="11"/>
    <n v="2"/>
    <n v="2"/>
    <x v="1"/>
    <d v="2019-08-02T00:00:00"/>
    <s v="Avg of 4 NM Projects"/>
    <n v="9"/>
    <n v="60.92"/>
    <n v="0.34224719101123596"/>
    <n v="23.28"/>
    <n v="21.06"/>
    <n v="1.2829751999999999"/>
  </r>
  <r>
    <x v="11"/>
    <n v="2"/>
    <n v="2"/>
    <x v="1"/>
    <d v="2019-08-02T00:00:00"/>
    <s v="Avg of 4 NM Projects"/>
    <n v="10"/>
    <n v="83.97"/>
    <n v="0.47174157303370784"/>
    <n v="23.76"/>
    <n v="20.309999999999999"/>
    <n v="1.7054307"/>
  </r>
  <r>
    <x v="11"/>
    <n v="2"/>
    <n v="2"/>
    <x v="1"/>
    <d v="2019-08-02T00:00:00"/>
    <s v="Avg of 4 NM Projects"/>
    <n v="11"/>
    <n v="104.70500000000001"/>
    <n v="0.5882303370786518"/>
    <n v="23.33"/>
    <n v="20.62"/>
    <n v="2.1590171000000007"/>
  </r>
  <r>
    <x v="11"/>
    <n v="2"/>
    <n v="2"/>
    <x v="1"/>
    <d v="2019-08-02T00:00:00"/>
    <s v="Avg of 4 NM Projects"/>
    <n v="12"/>
    <n v="105.97999999999999"/>
    <n v="0.59539325842696622"/>
    <n v="29.04"/>
    <n v="23.77"/>
    <n v="2.5191445999999997"/>
  </r>
  <r>
    <x v="11"/>
    <n v="2"/>
    <n v="2"/>
    <x v="1"/>
    <d v="2019-08-02T00:00:00"/>
    <s v="Avg of 4 NM Projects"/>
    <n v="13"/>
    <n v="126.08500000000001"/>
    <n v="0.70834269662921356"/>
    <n v="30"/>
    <n v="24.7"/>
    <n v="3.1142995"/>
  </r>
  <r>
    <x v="11"/>
    <n v="2"/>
    <n v="2"/>
    <x v="1"/>
    <d v="2019-08-02T00:00:00"/>
    <s v="Avg of 4 NM Projects"/>
    <n v="14"/>
    <n v="126.205"/>
    <n v="0.70901685393258429"/>
    <n v="33.04"/>
    <n v="24.78"/>
    <n v="3.1273599000000001"/>
  </r>
  <r>
    <x v="11"/>
    <n v="2"/>
    <n v="2"/>
    <x v="1"/>
    <d v="2019-08-02T00:00:00"/>
    <s v="Avg of 4 NM Projects"/>
    <n v="15"/>
    <n v="107.13999999999999"/>
    <n v="0.6019101123595505"/>
    <n v="34.9"/>
    <n v="25.01"/>
    <n v="2.6795713999999999"/>
  </r>
  <r>
    <x v="11"/>
    <n v="2"/>
    <n v="2"/>
    <x v="1"/>
    <d v="2019-08-02T00:00:00"/>
    <s v="Avg of 4 NM Projects"/>
    <n v="16"/>
    <n v="98.304999999999978"/>
    <n v="0.55227528089887623"/>
    <n v="36.69"/>
    <n v="27.99"/>
    <n v="2.7515569499999994"/>
  </r>
  <r>
    <x v="11"/>
    <n v="2"/>
    <n v="2"/>
    <x v="1"/>
    <d v="2019-08-02T00:00:00"/>
    <s v="Avg of 4 NM Projects"/>
    <n v="17"/>
    <n v="75.39"/>
    <n v="0.42353932584269666"/>
    <n v="42.44"/>
    <n v="40.69"/>
    <n v="3.0676190999999999"/>
  </r>
  <r>
    <x v="11"/>
    <n v="2"/>
    <n v="2"/>
    <x v="1"/>
    <d v="2019-08-02T00:00:00"/>
    <s v="Avg of 4 NM Projects"/>
    <n v="18"/>
    <n v="50.435000000000002"/>
    <n v="0.28334269662921352"/>
    <n v="42.4"/>
    <n v="69.459999999999994"/>
    <n v="3.5032150999999998"/>
  </r>
  <r>
    <x v="11"/>
    <n v="2"/>
    <n v="2"/>
    <x v="1"/>
    <d v="2019-08-02T00:00:00"/>
    <s v="Avg of 4 NM Projects"/>
    <n v="19"/>
    <n v="22.01"/>
    <n v="0.12365168539325844"/>
    <n v="35.78"/>
    <n v="38.93"/>
    <n v="0.85684930000000004"/>
  </r>
  <r>
    <x v="11"/>
    <n v="2"/>
    <n v="2"/>
    <x v="1"/>
    <d v="2019-08-02T00:00:00"/>
    <s v="Avg of 4 NM Projects"/>
    <n v="20"/>
    <n v="5.4950000000000001"/>
    <n v="3.0870786516853932E-2"/>
    <n v="34.53"/>
    <n v="35.6"/>
    <n v="0.19562200000000002"/>
  </r>
  <r>
    <x v="11"/>
    <n v="2"/>
    <n v="2"/>
    <x v="1"/>
    <d v="2019-08-02T00:00:00"/>
    <s v="Avg of 4 NM Projects"/>
    <n v="21"/>
    <n v="-0.26"/>
    <n v="-1.4606741573033708E-3"/>
    <n v="32.14"/>
    <n v="27.47"/>
    <n v="-7.1421999999999996E-3"/>
  </r>
  <r>
    <x v="11"/>
    <n v="2"/>
    <n v="2"/>
    <x v="1"/>
    <d v="2019-08-02T00:00:00"/>
    <s v="Avg of 4 NM Projects"/>
    <n v="22"/>
    <n v="0"/>
    <n v="0"/>
    <n v="27.56"/>
    <n v="31.64"/>
    <n v="0"/>
  </r>
  <r>
    <x v="11"/>
    <n v="2"/>
    <n v="2"/>
    <x v="1"/>
    <d v="2019-08-02T00:00:00"/>
    <s v="Avg of 4 NM Projects"/>
    <n v="23"/>
    <n v="-0.13"/>
    <n v="-7.3033707865168538E-4"/>
    <n v="23.29"/>
    <n v="31.01"/>
    <n v="-4.0313000000000007E-3"/>
  </r>
  <r>
    <x v="11"/>
    <n v="2"/>
    <n v="2"/>
    <x v="0"/>
    <d v="2019-08-02T00:00:00"/>
    <s v="Avg of 4 NM Projects"/>
    <n v="24"/>
    <n v="-0.13"/>
    <n v="-7.3033707865168538E-4"/>
    <n v="24.41"/>
    <n v="26.44"/>
    <n v="-3.4372000000000001E-3"/>
  </r>
  <r>
    <x v="11"/>
    <n v="3"/>
    <n v="3"/>
    <x v="0"/>
    <d v="2019-08-03T00:00:00"/>
    <s v="Avg of 4 NM Projects"/>
    <n v="1"/>
    <n v="0"/>
    <n v="0"/>
    <n v="23.52"/>
    <n v="18.28"/>
    <n v="0"/>
  </r>
  <r>
    <x v="11"/>
    <n v="3"/>
    <n v="3"/>
    <x v="0"/>
    <d v="2019-08-03T00:00:00"/>
    <s v="Avg of 4 NM Projects"/>
    <n v="2"/>
    <n v="-0.26"/>
    <n v="-1.4606741573033708E-3"/>
    <n v="21.86"/>
    <n v="19.13"/>
    <n v="-4.9737999999999996E-3"/>
  </r>
  <r>
    <x v="11"/>
    <n v="3"/>
    <n v="3"/>
    <x v="0"/>
    <d v="2019-08-03T00:00:00"/>
    <s v="Avg of 4 NM Projects"/>
    <n v="3"/>
    <n v="0"/>
    <n v="0"/>
    <n v="20.329999999999998"/>
    <n v="19.05"/>
    <n v="0"/>
  </r>
  <r>
    <x v="11"/>
    <n v="3"/>
    <n v="3"/>
    <x v="0"/>
    <d v="2019-08-03T00:00:00"/>
    <s v="Avg of 4 NM Projects"/>
    <n v="4"/>
    <n v="0"/>
    <n v="0"/>
    <n v="18.07"/>
    <n v="18.37"/>
    <n v="0"/>
  </r>
  <r>
    <x v="11"/>
    <n v="3"/>
    <n v="3"/>
    <x v="0"/>
    <d v="2019-08-03T00:00:00"/>
    <s v="Avg of 4 NM Projects"/>
    <n v="5"/>
    <n v="-0.13"/>
    <n v="-7.3033707865168538E-4"/>
    <n v="18.04"/>
    <n v="19.079999999999998"/>
    <n v="-2.4803999999999998E-3"/>
  </r>
  <r>
    <x v="11"/>
    <n v="3"/>
    <n v="3"/>
    <x v="0"/>
    <d v="2019-08-03T00:00:00"/>
    <s v="Avg of 4 NM Projects"/>
    <n v="6"/>
    <n v="-0.26"/>
    <n v="-1.4606741573033708E-3"/>
    <n v="20.55"/>
    <n v="19.73"/>
    <n v="-5.1298000000000003E-3"/>
  </r>
  <r>
    <x v="11"/>
    <n v="3"/>
    <n v="3"/>
    <x v="0"/>
    <d v="2019-08-03T00:00:00"/>
    <s v="Avg of 4 NM Projects"/>
    <n v="7"/>
    <n v="4.4850000000000003"/>
    <n v="2.5196629213483149E-2"/>
    <n v="19.05"/>
    <n v="20.84"/>
    <n v="9.3467400000000006E-2"/>
  </r>
  <r>
    <x v="11"/>
    <n v="3"/>
    <n v="3"/>
    <x v="1"/>
    <d v="2019-08-03T00:00:00"/>
    <s v="Avg of 4 NM Projects"/>
    <n v="8"/>
    <n v="23.67"/>
    <n v="0.13297752808988764"/>
    <n v="20.03"/>
    <n v="27.29"/>
    <n v="0.64595429999999998"/>
  </r>
  <r>
    <x v="11"/>
    <n v="3"/>
    <n v="3"/>
    <x v="1"/>
    <d v="2019-08-03T00:00:00"/>
    <s v="Avg of 4 NM Projects"/>
    <n v="9"/>
    <n v="49.155000000000001"/>
    <n v="0.27615168539325841"/>
    <n v="21.78"/>
    <n v="37.44"/>
    <n v="1.8403632000000001"/>
  </r>
  <r>
    <x v="11"/>
    <n v="3"/>
    <n v="3"/>
    <x v="1"/>
    <d v="2019-08-03T00:00:00"/>
    <s v="Avg of 4 NM Projects"/>
    <n v="10"/>
    <n v="66.69"/>
    <n v="0.37466292134831458"/>
    <n v="27.61"/>
    <n v="32.36"/>
    <n v="2.1580884"/>
  </r>
  <r>
    <x v="11"/>
    <n v="3"/>
    <n v="3"/>
    <x v="1"/>
    <d v="2019-08-03T00:00:00"/>
    <s v="Avg of 4 NM Projects"/>
    <n v="11"/>
    <n v="86.664999999999992"/>
    <n v="0.48688202247191009"/>
    <n v="30.42"/>
    <n v="27.2"/>
    <n v="2.3572879999999996"/>
  </r>
  <r>
    <x v="11"/>
    <n v="3"/>
    <n v="3"/>
    <x v="1"/>
    <d v="2019-08-03T00:00:00"/>
    <s v="Avg of 4 NM Projects"/>
    <n v="12"/>
    <n v="86.149999999999991"/>
    <n v="0.48398876404494379"/>
    <n v="32.28"/>
    <n v="20.84"/>
    <n v="1.7953659999999998"/>
  </r>
  <r>
    <x v="11"/>
    <n v="3"/>
    <n v="3"/>
    <x v="1"/>
    <d v="2019-08-03T00:00:00"/>
    <s v="Avg of 4 NM Projects"/>
    <n v="13"/>
    <n v="107.905"/>
    <n v="0.60620786516853931"/>
    <n v="35.78"/>
    <n v="30.02"/>
    <n v="3.2393081000000001"/>
  </r>
  <r>
    <x v="11"/>
    <n v="3"/>
    <n v="3"/>
    <x v="1"/>
    <d v="2019-08-03T00:00:00"/>
    <s v="Avg of 4 NM Projects"/>
    <n v="14"/>
    <n v="108.93"/>
    <n v="0.61196629213483145"/>
    <n v="36.380000000000003"/>
    <n v="33.049999999999997"/>
    <n v="3.6001365000000001"/>
  </r>
  <r>
    <x v="11"/>
    <n v="3"/>
    <n v="3"/>
    <x v="1"/>
    <d v="2019-08-03T00:00:00"/>
    <s v="Avg of 4 NM Projects"/>
    <n v="15"/>
    <n v="89.344999999999999"/>
    <n v="0.50193820224719099"/>
    <n v="37.270000000000003"/>
    <n v="46.79"/>
    <n v="4.18045255"/>
  </r>
  <r>
    <x v="11"/>
    <n v="3"/>
    <n v="3"/>
    <x v="1"/>
    <d v="2019-08-03T00:00:00"/>
    <s v="Avg of 4 NM Projects"/>
    <n v="16"/>
    <n v="74.375"/>
    <n v="0.4178370786516854"/>
    <n v="39.15"/>
    <n v="32.049999999999997"/>
    <n v="2.3837187499999999"/>
  </r>
  <r>
    <x v="11"/>
    <n v="3"/>
    <n v="3"/>
    <x v="1"/>
    <d v="2019-08-03T00:00:00"/>
    <s v="Avg of 4 NM Projects"/>
    <n v="17"/>
    <n v="49.66"/>
    <n v="0.27898876404494383"/>
    <n v="41.15"/>
    <n v="46.67"/>
    <n v="2.3176321999999998"/>
  </r>
  <r>
    <x v="11"/>
    <n v="3"/>
    <n v="3"/>
    <x v="1"/>
    <d v="2019-08-03T00:00:00"/>
    <s v="Avg of 4 NM Projects"/>
    <n v="18"/>
    <n v="30.595000000000002"/>
    <n v="0.17188202247191012"/>
    <n v="40.96"/>
    <n v="42.67"/>
    <n v="1.3054886500000003"/>
  </r>
  <r>
    <x v="11"/>
    <n v="3"/>
    <n v="3"/>
    <x v="1"/>
    <d v="2019-08-03T00:00:00"/>
    <s v="Avg of 4 NM Projects"/>
    <n v="19"/>
    <n v="17.925000000000001"/>
    <n v="0.10070224719101124"/>
    <n v="40.4"/>
    <n v="35.700000000000003"/>
    <n v="0.63992250000000017"/>
  </r>
  <r>
    <x v="11"/>
    <n v="3"/>
    <n v="3"/>
    <x v="1"/>
    <d v="2019-08-03T00:00:00"/>
    <s v="Avg of 4 NM Projects"/>
    <n v="20"/>
    <n v="2.1749999999999998"/>
    <n v="1.2219101123595505E-2"/>
    <n v="36.799999999999997"/>
    <n v="34.83"/>
    <n v="7.5755249999999996E-2"/>
  </r>
  <r>
    <x v="11"/>
    <n v="3"/>
    <n v="3"/>
    <x v="1"/>
    <d v="2019-08-03T00:00:00"/>
    <s v="Avg of 4 NM Projects"/>
    <n v="21"/>
    <n v="-0.26"/>
    <n v="-1.4606741573033708E-3"/>
    <n v="35.130000000000003"/>
    <n v="41.64"/>
    <n v="-1.0826400000000002E-2"/>
  </r>
  <r>
    <x v="11"/>
    <n v="3"/>
    <n v="3"/>
    <x v="1"/>
    <d v="2019-08-03T00:00:00"/>
    <s v="Avg of 4 NM Projects"/>
    <n v="22"/>
    <n v="-0.13"/>
    <n v="-7.3033707865168538E-4"/>
    <n v="33.659999999999997"/>
    <n v="43.3"/>
    <n v="-5.6289999999999995E-3"/>
  </r>
  <r>
    <x v="11"/>
    <n v="3"/>
    <n v="3"/>
    <x v="1"/>
    <d v="2019-08-03T00:00:00"/>
    <s v="Avg of 4 NM Projects"/>
    <n v="23"/>
    <n v="-0.26"/>
    <n v="-1.4606741573033708E-3"/>
    <n v="27.6"/>
    <n v="35.44"/>
    <n v="-9.2143999999999993E-3"/>
  </r>
  <r>
    <x v="11"/>
    <n v="3"/>
    <n v="3"/>
    <x v="0"/>
    <d v="2019-08-03T00:00:00"/>
    <s v="Avg of 4 NM Projects"/>
    <n v="24"/>
    <n v="0"/>
    <n v="0"/>
    <n v="22.81"/>
    <n v="26.54"/>
    <n v="0"/>
  </r>
  <r>
    <x v="11"/>
    <n v="4"/>
    <n v="4"/>
    <x v="0"/>
    <d v="2019-08-04T00:00:00"/>
    <s v="Avg of 4 NM Projects"/>
    <n v="1"/>
    <n v="0"/>
    <n v="0"/>
    <n v="26.99"/>
    <n v="23.29"/>
    <n v="0"/>
  </r>
  <r>
    <x v="11"/>
    <n v="4"/>
    <n v="4"/>
    <x v="0"/>
    <d v="2019-08-04T00:00:00"/>
    <s v="Avg of 4 NM Projects"/>
    <n v="2"/>
    <n v="0"/>
    <n v="0"/>
    <n v="24.16"/>
    <n v="21.82"/>
    <n v="0"/>
  </r>
  <r>
    <x v="11"/>
    <n v="4"/>
    <n v="4"/>
    <x v="0"/>
    <d v="2019-08-04T00:00:00"/>
    <s v="Avg of 4 NM Projects"/>
    <n v="3"/>
    <n v="0"/>
    <n v="0"/>
    <n v="24.04"/>
    <n v="23.02"/>
    <n v="0"/>
  </r>
  <r>
    <x v="11"/>
    <n v="4"/>
    <n v="4"/>
    <x v="0"/>
    <d v="2019-08-04T00:00:00"/>
    <s v="Avg of 4 NM Projects"/>
    <n v="4"/>
    <n v="0"/>
    <n v="0"/>
    <n v="22.02"/>
    <n v="20.91"/>
    <n v="0"/>
  </r>
  <r>
    <x v="11"/>
    <n v="4"/>
    <n v="4"/>
    <x v="0"/>
    <d v="2019-08-04T00:00:00"/>
    <s v="Avg of 4 NM Projects"/>
    <n v="5"/>
    <n v="-0.26"/>
    <n v="-1.4606741573033708E-3"/>
    <n v="21.85"/>
    <n v="20.21"/>
    <n v="-5.2546000000000008E-3"/>
  </r>
  <r>
    <x v="11"/>
    <n v="4"/>
    <n v="4"/>
    <x v="0"/>
    <d v="2019-08-04T00:00:00"/>
    <s v="Avg of 4 NM Projects"/>
    <n v="6"/>
    <n v="-0.26"/>
    <n v="-1.4606741573033708E-3"/>
    <n v="19.97"/>
    <n v="19.93"/>
    <n v="-5.1818000000000003E-3"/>
  </r>
  <r>
    <x v="11"/>
    <n v="4"/>
    <n v="4"/>
    <x v="0"/>
    <d v="2019-08-04T00:00:00"/>
    <s v="Avg of 4 NM Projects"/>
    <n v="7"/>
    <n v="4.09"/>
    <n v="2.297752808988764E-2"/>
    <n v="19.23"/>
    <n v="19.45"/>
    <n v="7.9550499999999996E-2"/>
  </r>
  <r>
    <x v="11"/>
    <n v="4"/>
    <n v="4"/>
    <x v="1"/>
    <d v="2019-08-04T00:00:00"/>
    <s v="Avg of 4 NM Projects"/>
    <n v="8"/>
    <n v="22.15"/>
    <n v="0.124438202247191"/>
    <n v="20.3"/>
    <n v="19.54"/>
    <n v="0.432811"/>
  </r>
  <r>
    <x v="11"/>
    <n v="4"/>
    <n v="4"/>
    <x v="1"/>
    <d v="2019-08-04T00:00:00"/>
    <s v="Avg of 4 NM Projects"/>
    <n v="9"/>
    <n v="48.510000000000005"/>
    <n v="0.27252808988764049"/>
    <n v="20.18"/>
    <n v="18.47"/>
    <n v="0.89597970000000005"/>
  </r>
  <r>
    <x v="11"/>
    <n v="4"/>
    <n v="4"/>
    <x v="1"/>
    <d v="2019-08-04T00:00:00"/>
    <s v="Avg of 4 NM Projects"/>
    <n v="10"/>
    <n v="78.98"/>
    <n v="0.44370786516853933"/>
    <n v="21.69"/>
    <n v="20.8"/>
    <n v="1.642784"/>
  </r>
  <r>
    <x v="11"/>
    <n v="4"/>
    <n v="4"/>
    <x v="1"/>
    <d v="2019-08-04T00:00:00"/>
    <s v="Avg of 4 NM Projects"/>
    <n v="11"/>
    <n v="98.820000000000007"/>
    <n v="0.55516853932584276"/>
    <n v="21.02"/>
    <n v="19.37"/>
    <n v="1.9141434000000002"/>
  </r>
  <r>
    <x v="11"/>
    <n v="4"/>
    <n v="4"/>
    <x v="1"/>
    <d v="2019-08-04T00:00:00"/>
    <s v="Avg of 4 NM Projects"/>
    <n v="12"/>
    <n v="114.81"/>
    <n v="0.64500000000000002"/>
    <n v="25.01"/>
    <n v="32.07"/>
    <n v="3.6819567000000002"/>
  </r>
  <r>
    <x v="11"/>
    <n v="4"/>
    <n v="4"/>
    <x v="1"/>
    <d v="2019-08-04T00:00:00"/>
    <s v="Avg of 4 NM Projects"/>
    <n v="13"/>
    <n v="124.92"/>
    <n v="0.70179775280898882"/>
    <n v="24.77"/>
    <n v="35.159999999999997"/>
    <n v="4.3921871999999995"/>
  </r>
  <r>
    <x v="11"/>
    <n v="4"/>
    <n v="4"/>
    <x v="1"/>
    <d v="2019-08-04T00:00:00"/>
    <s v="Avg of 4 NM Projects"/>
    <n v="14"/>
    <n v="125.955"/>
    <n v="0.70761235955056179"/>
    <n v="27.25"/>
    <n v="30.94"/>
    <n v="3.8970476999999999"/>
  </r>
  <r>
    <x v="11"/>
    <n v="4"/>
    <n v="4"/>
    <x v="1"/>
    <d v="2019-08-04T00:00:00"/>
    <s v="Avg of 4 NM Projects"/>
    <n v="15"/>
    <n v="111.74000000000001"/>
    <n v="0.62775280898876407"/>
    <n v="32.130000000000003"/>
    <n v="30.13"/>
    <n v="3.3667262"/>
  </r>
  <r>
    <x v="11"/>
    <n v="4"/>
    <n v="4"/>
    <x v="1"/>
    <d v="2019-08-04T00:00:00"/>
    <s v="Avg of 4 NM Projects"/>
    <n v="16"/>
    <n v="71.685000000000002"/>
    <n v="0.40272471910112362"/>
    <n v="34.979999999999997"/>
    <n v="34.07"/>
    <n v="2.44230795"/>
  </r>
  <r>
    <x v="11"/>
    <n v="4"/>
    <n v="4"/>
    <x v="1"/>
    <d v="2019-08-04T00:00:00"/>
    <s v="Avg of 4 NM Projects"/>
    <n v="17"/>
    <n v="65.534999999999997"/>
    <n v="0.36817415730337077"/>
    <n v="38.86"/>
    <n v="37.549999999999997"/>
    <n v="2.4608392499999994"/>
  </r>
  <r>
    <x v="11"/>
    <n v="4"/>
    <n v="4"/>
    <x v="1"/>
    <d v="2019-08-04T00:00:00"/>
    <s v="Avg of 4 NM Projects"/>
    <n v="18"/>
    <n v="60.935000000000002"/>
    <n v="0.34233146067415732"/>
    <n v="43.29"/>
    <n v="59.74"/>
    <n v="3.6402569000000002"/>
  </r>
  <r>
    <x v="11"/>
    <n v="4"/>
    <n v="4"/>
    <x v="1"/>
    <d v="2019-08-04T00:00:00"/>
    <s v="Avg of 4 NM Projects"/>
    <n v="19"/>
    <n v="33.024999999999999"/>
    <n v="0.18553370786516854"/>
    <n v="36.28"/>
    <n v="52.17"/>
    <n v="1.7229142500000001"/>
  </r>
  <r>
    <x v="11"/>
    <n v="4"/>
    <n v="4"/>
    <x v="1"/>
    <d v="2019-08-04T00:00:00"/>
    <s v="Avg of 4 NM Projects"/>
    <n v="20"/>
    <n v="6.6549999999999994"/>
    <n v="3.7387640449438202E-2"/>
    <n v="34.130000000000003"/>
    <n v="43.69"/>
    <n v="0.29075694999999996"/>
  </r>
  <r>
    <x v="11"/>
    <n v="4"/>
    <n v="4"/>
    <x v="1"/>
    <d v="2019-08-04T00:00:00"/>
    <s v="Avg of 4 NM Projects"/>
    <n v="21"/>
    <n v="-0.39"/>
    <n v="-2.1910112359550564E-3"/>
    <n v="30.16"/>
    <n v="47.11"/>
    <n v="-1.8372900000000001E-2"/>
  </r>
  <r>
    <x v="11"/>
    <n v="4"/>
    <n v="4"/>
    <x v="1"/>
    <d v="2019-08-04T00:00:00"/>
    <s v="Avg of 4 NM Projects"/>
    <n v="22"/>
    <n v="0"/>
    <n v="0"/>
    <n v="23.22"/>
    <n v="33.76"/>
    <n v="0"/>
  </r>
  <r>
    <x v="11"/>
    <n v="4"/>
    <n v="4"/>
    <x v="1"/>
    <d v="2019-08-04T00:00:00"/>
    <s v="Avg of 4 NM Projects"/>
    <n v="23"/>
    <n v="-0.13"/>
    <n v="-7.3033707865168538E-4"/>
    <n v="20.329999999999998"/>
    <n v="34.99"/>
    <n v="-4.5487000000000001E-3"/>
  </r>
  <r>
    <x v="11"/>
    <n v="4"/>
    <n v="4"/>
    <x v="0"/>
    <d v="2019-08-04T00:00:00"/>
    <s v="Avg of 4 NM Projects"/>
    <n v="24"/>
    <n v="-0.26"/>
    <n v="-1.4606741573033708E-3"/>
    <n v="19.309999999999999"/>
    <n v="28.75"/>
    <n v="-7.4750000000000007E-3"/>
  </r>
  <r>
    <x v="11"/>
    <n v="5"/>
    <n v="5"/>
    <x v="0"/>
    <d v="2019-08-05T00:00:00"/>
    <s v="Avg of 4 NM Projects"/>
    <n v="1"/>
    <n v="0"/>
    <n v="0"/>
    <n v="21.01"/>
    <n v="22.15"/>
    <n v="0"/>
  </r>
  <r>
    <x v="11"/>
    <n v="5"/>
    <n v="5"/>
    <x v="0"/>
    <d v="2019-08-05T00:00:00"/>
    <s v="Avg of 4 NM Projects"/>
    <n v="2"/>
    <n v="0"/>
    <n v="0"/>
    <n v="20.27"/>
    <n v="19.739999999999998"/>
    <n v="0"/>
  </r>
  <r>
    <x v="11"/>
    <n v="5"/>
    <n v="5"/>
    <x v="0"/>
    <d v="2019-08-05T00:00:00"/>
    <s v="Avg of 4 NM Projects"/>
    <n v="3"/>
    <n v="0"/>
    <n v="0"/>
    <n v="18.3"/>
    <n v="17.07"/>
    <n v="0"/>
  </r>
  <r>
    <x v="11"/>
    <n v="5"/>
    <n v="5"/>
    <x v="0"/>
    <d v="2019-08-05T00:00:00"/>
    <s v="Avg of 4 NM Projects"/>
    <n v="4"/>
    <n v="-0.26"/>
    <n v="-1.4606741573033708E-3"/>
    <n v="17.32"/>
    <n v="14.69"/>
    <n v="-3.8193999999999997E-3"/>
  </r>
  <r>
    <x v="11"/>
    <n v="5"/>
    <n v="5"/>
    <x v="0"/>
    <d v="2019-08-05T00:00:00"/>
    <s v="Avg of 4 NM Projects"/>
    <n v="5"/>
    <n v="0"/>
    <n v="0"/>
    <n v="18.420000000000002"/>
    <n v="15.3"/>
    <n v="0"/>
  </r>
  <r>
    <x v="11"/>
    <n v="5"/>
    <n v="5"/>
    <x v="0"/>
    <d v="2019-08-05T00:00:00"/>
    <s v="Avg of 4 NM Projects"/>
    <n v="6"/>
    <n v="-0.26"/>
    <n v="-1.4606741573033708E-3"/>
    <n v="20.47"/>
    <n v="18.690000000000001"/>
    <n v="-4.8594000000000007E-3"/>
  </r>
  <r>
    <x v="11"/>
    <n v="5"/>
    <n v="5"/>
    <x v="0"/>
    <d v="2019-08-05T00:00:00"/>
    <s v="Avg of 4 NM Projects"/>
    <n v="7"/>
    <n v="6.2750000000000004"/>
    <n v="3.5252808988764046E-2"/>
    <n v="20.29"/>
    <n v="17.579999999999998"/>
    <n v="0.1103145"/>
  </r>
  <r>
    <x v="11"/>
    <n v="5"/>
    <n v="5"/>
    <x v="1"/>
    <d v="2019-08-05T00:00:00"/>
    <s v="Avg of 4 NM Projects"/>
    <n v="8"/>
    <n v="33.664999999999999"/>
    <n v="0.18912921348314607"/>
    <n v="20.29"/>
    <n v="17.54"/>
    <n v="0.59048410000000007"/>
  </r>
  <r>
    <x v="11"/>
    <n v="5"/>
    <n v="5"/>
    <x v="1"/>
    <d v="2019-08-05T00:00:00"/>
    <s v="Avg of 4 NM Projects"/>
    <n v="9"/>
    <n v="79.364999999999995"/>
    <n v="0.44587078651685391"/>
    <n v="19.329999999999998"/>
    <n v="16.690000000000001"/>
    <n v="1.3246018500000001"/>
  </r>
  <r>
    <x v="11"/>
    <n v="5"/>
    <n v="5"/>
    <x v="1"/>
    <d v="2019-08-05T00:00:00"/>
    <s v="Avg of 4 NM Projects"/>
    <n v="10"/>
    <n v="107.015"/>
    <n v="0.6012078651685393"/>
    <n v="20.309999999999999"/>
    <n v="16.329999999999998"/>
    <n v="1.7475549499999998"/>
  </r>
  <r>
    <x v="11"/>
    <n v="5"/>
    <n v="5"/>
    <x v="1"/>
    <d v="2019-08-05T00:00:00"/>
    <s v="Avg of 4 NM Projects"/>
    <n v="11"/>
    <n v="121.47499999999999"/>
    <n v="0.68244382022471906"/>
    <n v="24.93"/>
    <n v="18.059999999999999"/>
    <n v="2.1938385"/>
  </r>
  <r>
    <x v="11"/>
    <n v="5"/>
    <n v="5"/>
    <x v="1"/>
    <d v="2019-08-05T00:00:00"/>
    <s v="Avg of 4 NM Projects"/>
    <n v="12"/>
    <n v="136.58000000000001"/>
    <n v="0.76730337078651689"/>
    <n v="26.84"/>
    <n v="19.41"/>
    <n v="2.6510178"/>
  </r>
  <r>
    <x v="11"/>
    <n v="5"/>
    <n v="5"/>
    <x v="1"/>
    <d v="2019-08-05T00:00:00"/>
    <s v="Avg of 4 NM Projects"/>
    <n v="13"/>
    <n v="146.04499999999999"/>
    <n v="0.82047752808988761"/>
    <n v="28.74"/>
    <n v="19.309999999999999"/>
    <n v="2.8201289499999995"/>
  </r>
  <r>
    <x v="11"/>
    <n v="5"/>
    <n v="5"/>
    <x v="1"/>
    <d v="2019-08-05T00:00:00"/>
    <s v="Avg of 4 NM Projects"/>
    <n v="14"/>
    <n v="143.36500000000001"/>
    <n v="0.80542134831460677"/>
    <n v="31.95"/>
    <n v="24.53"/>
    <n v="3.5167434500000003"/>
  </r>
  <r>
    <x v="11"/>
    <n v="5"/>
    <n v="5"/>
    <x v="1"/>
    <d v="2019-08-05T00:00:00"/>
    <s v="Avg of 4 NM Projects"/>
    <n v="15"/>
    <n v="132.23000000000002"/>
    <n v="0.74286516853932594"/>
    <n v="34.5"/>
    <n v="34.43"/>
    <n v="4.552678900000001"/>
  </r>
  <r>
    <x v="11"/>
    <n v="5"/>
    <n v="5"/>
    <x v="1"/>
    <d v="2019-08-05T00:00:00"/>
    <s v="Avg of 4 NM Projects"/>
    <n v="16"/>
    <n v="116.215"/>
    <n v="0.65289325842696633"/>
    <n v="35.78"/>
    <n v="36.15"/>
    <n v="4.2011722499999999"/>
  </r>
  <r>
    <x v="11"/>
    <n v="5"/>
    <n v="5"/>
    <x v="1"/>
    <d v="2019-08-05T00:00:00"/>
    <s v="Avg of 4 NM Projects"/>
    <n v="17"/>
    <n v="88.19"/>
    <n v="0.49544943820224718"/>
    <n v="39.56"/>
    <n v="43.16"/>
    <n v="3.8062803999999995"/>
  </r>
  <r>
    <x v="11"/>
    <n v="5"/>
    <n v="5"/>
    <x v="1"/>
    <d v="2019-08-05T00:00:00"/>
    <s v="Avg of 4 NM Projects"/>
    <n v="18"/>
    <n v="66.045000000000002"/>
    <n v="0.37103932584269667"/>
    <n v="41.53"/>
    <n v="41.65"/>
    <n v="2.7507742500000001"/>
  </r>
  <r>
    <x v="11"/>
    <n v="5"/>
    <n v="5"/>
    <x v="1"/>
    <d v="2019-08-05T00:00:00"/>
    <s v="Avg of 4 NM Projects"/>
    <n v="19"/>
    <n v="29.184999999999999"/>
    <n v="0.16396067415730337"/>
    <n v="40.69"/>
    <n v="39.65"/>
    <n v="1.1571852499999999"/>
  </r>
  <r>
    <x v="11"/>
    <n v="5"/>
    <n v="5"/>
    <x v="1"/>
    <d v="2019-08-05T00:00:00"/>
    <s v="Avg of 4 NM Projects"/>
    <n v="20"/>
    <n v="5.375"/>
    <n v="3.0196629213483147E-2"/>
    <n v="36.6"/>
    <n v="33.14"/>
    <n v="0.17812749999999999"/>
  </r>
  <r>
    <x v="11"/>
    <n v="5"/>
    <n v="5"/>
    <x v="1"/>
    <d v="2019-08-05T00:00:00"/>
    <s v="Avg of 4 NM Projects"/>
    <n v="21"/>
    <n v="-0.13"/>
    <n v="-7.3033707865168538E-4"/>
    <n v="33.630000000000003"/>
    <n v="34.53"/>
    <n v="-4.4889000000000005E-3"/>
  </r>
  <r>
    <x v="11"/>
    <n v="5"/>
    <n v="5"/>
    <x v="1"/>
    <d v="2019-08-05T00:00:00"/>
    <s v="Avg of 4 NM Projects"/>
    <n v="22"/>
    <n v="-0.26"/>
    <n v="-1.4606741573033708E-3"/>
    <n v="31.77"/>
    <n v="26.41"/>
    <n v="-6.8665999999999996E-3"/>
  </r>
  <r>
    <x v="11"/>
    <n v="5"/>
    <n v="5"/>
    <x v="1"/>
    <d v="2019-08-05T00:00:00"/>
    <s v="Avg of 4 NM Projects"/>
    <n v="23"/>
    <n v="0"/>
    <n v="0"/>
    <n v="23.27"/>
    <n v="18.739999999999998"/>
    <n v="0"/>
  </r>
  <r>
    <x v="11"/>
    <n v="5"/>
    <n v="5"/>
    <x v="0"/>
    <d v="2019-08-05T00:00:00"/>
    <s v="Avg of 4 NM Projects"/>
    <n v="24"/>
    <n v="0"/>
    <n v="0"/>
    <n v="20.71"/>
    <n v="15.48"/>
    <n v="0"/>
  </r>
  <r>
    <x v="11"/>
    <n v="6"/>
    <n v="6"/>
    <x v="0"/>
    <d v="2019-08-06T00:00:00"/>
    <s v="Avg of 4 NM Projects"/>
    <n v="1"/>
    <n v="0"/>
    <n v="0"/>
    <n v="17.190000000000001"/>
    <n v="15.2"/>
    <n v="0"/>
  </r>
  <r>
    <x v="11"/>
    <n v="6"/>
    <n v="6"/>
    <x v="0"/>
    <d v="2019-08-06T00:00:00"/>
    <s v="Avg of 4 NM Projects"/>
    <n v="2"/>
    <n v="-0.13"/>
    <n v="-7.3033707865168538E-4"/>
    <n v="17.100000000000001"/>
    <n v="14.16"/>
    <n v="-1.8408000000000001E-3"/>
  </r>
  <r>
    <x v="11"/>
    <n v="6"/>
    <n v="6"/>
    <x v="0"/>
    <d v="2019-08-06T00:00:00"/>
    <s v="Avg of 4 NM Projects"/>
    <n v="3"/>
    <n v="-0.13"/>
    <n v="-7.3033707865168538E-4"/>
    <n v="17.05"/>
    <n v="14.84"/>
    <n v="-1.9292000000000001E-3"/>
  </r>
  <r>
    <x v="11"/>
    <n v="6"/>
    <n v="6"/>
    <x v="0"/>
    <d v="2019-08-06T00:00:00"/>
    <s v="Avg of 4 NM Projects"/>
    <n v="4"/>
    <n v="0"/>
    <n v="0"/>
    <n v="16.59"/>
    <n v="13.84"/>
    <n v="0"/>
  </r>
  <r>
    <x v="11"/>
    <n v="6"/>
    <n v="6"/>
    <x v="0"/>
    <d v="2019-08-06T00:00:00"/>
    <s v="Avg of 4 NM Projects"/>
    <n v="5"/>
    <n v="-0.39"/>
    <n v="-2.1910112359550564E-3"/>
    <n v="16.73"/>
    <n v="13.77"/>
    <n v="-5.3703000000000006E-3"/>
  </r>
  <r>
    <x v="11"/>
    <n v="6"/>
    <n v="6"/>
    <x v="0"/>
    <d v="2019-08-06T00:00:00"/>
    <s v="Avg of 4 NM Projects"/>
    <n v="6"/>
    <n v="-0.13"/>
    <n v="-7.3033707865168538E-4"/>
    <n v="18.21"/>
    <n v="13.9"/>
    <n v="-1.8070000000000002E-3"/>
  </r>
  <r>
    <x v="11"/>
    <n v="6"/>
    <n v="6"/>
    <x v="0"/>
    <d v="2019-08-06T00:00:00"/>
    <s v="Avg of 4 NM Projects"/>
    <n v="7"/>
    <n v="5.88"/>
    <n v="3.3033707865168536E-2"/>
    <n v="18.79"/>
    <n v="17.07"/>
    <n v="0.10037160000000001"/>
  </r>
  <r>
    <x v="11"/>
    <n v="6"/>
    <n v="6"/>
    <x v="1"/>
    <d v="2019-08-06T00:00:00"/>
    <s v="Avg of 4 NM Projects"/>
    <n v="8"/>
    <n v="35.590000000000003"/>
    <n v="0.19994382022471913"/>
    <n v="21.75"/>
    <n v="18.46"/>
    <n v="0.65699140000000011"/>
  </r>
  <r>
    <x v="11"/>
    <n v="6"/>
    <n v="6"/>
    <x v="1"/>
    <d v="2019-08-06T00:00:00"/>
    <s v="Avg of 4 NM Projects"/>
    <n v="9"/>
    <n v="82.564999999999998"/>
    <n v="0.46384831460674159"/>
    <n v="22.37"/>
    <n v="18.690000000000001"/>
    <n v="1.54313985"/>
  </r>
  <r>
    <x v="11"/>
    <n v="6"/>
    <n v="6"/>
    <x v="1"/>
    <d v="2019-08-06T00:00:00"/>
    <s v="Avg of 4 NM Projects"/>
    <n v="10"/>
    <n v="107.53"/>
    <n v="0.60410112359550561"/>
    <n v="26.7"/>
    <n v="22.43"/>
    <n v="2.4118979"/>
  </r>
  <r>
    <x v="11"/>
    <n v="6"/>
    <n v="6"/>
    <x v="1"/>
    <d v="2019-08-06T00:00:00"/>
    <s v="Avg of 4 NM Projects"/>
    <n v="11"/>
    <n v="124.035"/>
    <n v="0.69682584269662917"/>
    <n v="27.18"/>
    <n v="23.17"/>
    <n v="2.8738909499999998"/>
  </r>
  <r>
    <x v="11"/>
    <n v="6"/>
    <n v="6"/>
    <x v="1"/>
    <d v="2019-08-06T00:00:00"/>
    <s v="Avg of 4 NM Projects"/>
    <n v="12"/>
    <n v="136.96"/>
    <n v="0.76943820224719106"/>
    <n v="31.01"/>
    <n v="25.59"/>
    <n v="3.5048064000000005"/>
  </r>
  <r>
    <x v="11"/>
    <n v="6"/>
    <n v="6"/>
    <x v="1"/>
    <d v="2019-08-06T00:00:00"/>
    <s v="Avg of 4 NM Projects"/>
    <n v="13"/>
    <n v="129.405"/>
    <n v="0.72699438202247191"/>
    <n v="32.880000000000003"/>
    <n v="27.72"/>
    <n v="3.5871066000000003"/>
  </r>
  <r>
    <x v="11"/>
    <n v="6"/>
    <n v="6"/>
    <x v="1"/>
    <d v="2019-08-06T00:00:00"/>
    <s v="Avg of 4 NM Projects"/>
    <n v="14"/>
    <n v="130.17500000000001"/>
    <n v="0.73132022471910119"/>
    <n v="33.22"/>
    <n v="26.08"/>
    <n v="3.3949639999999999"/>
  </r>
  <r>
    <x v="11"/>
    <n v="6"/>
    <n v="6"/>
    <x v="1"/>
    <d v="2019-08-06T00:00:00"/>
    <s v="Avg of 4 NM Projects"/>
    <n v="15"/>
    <n v="112.9"/>
    <n v="0.63426966292134834"/>
    <n v="37.54"/>
    <n v="21.74"/>
    <n v="2.4544459999999999"/>
  </r>
  <r>
    <x v="11"/>
    <n v="6"/>
    <n v="6"/>
    <x v="1"/>
    <d v="2019-08-06T00:00:00"/>
    <s v="Avg of 4 NM Projects"/>
    <n v="16"/>
    <n v="95.875"/>
    <n v="0.538623595505618"/>
    <n v="42.98"/>
    <n v="19.149999999999999"/>
    <n v="1.8360062499999998"/>
  </r>
  <r>
    <x v="11"/>
    <n v="6"/>
    <n v="6"/>
    <x v="1"/>
    <d v="2019-08-06T00:00:00"/>
    <s v="Avg of 4 NM Projects"/>
    <n v="17"/>
    <n v="62.465000000000003"/>
    <n v="0.35092696629213482"/>
    <n v="47.02"/>
    <n v="20.350000000000001"/>
    <n v="1.2711627500000002"/>
  </r>
  <r>
    <x v="11"/>
    <n v="6"/>
    <n v="6"/>
    <x v="1"/>
    <d v="2019-08-06T00:00:00"/>
    <s v="Avg of 4 NM Projects"/>
    <n v="18"/>
    <n v="31.750000000000004"/>
    <n v="0.17837078651685395"/>
    <n v="47.96"/>
    <n v="19.04"/>
    <n v="0.60452000000000006"/>
  </r>
  <r>
    <x v="11"/>
    <n v="6"/>
    <n v="6"/>
    <x v="1"/>
    <d v="2019-08-06T00:00:00"/>
    <s v="Avg of 4 NM Projects"/>
    <n v="19"/>
    <n v="19.45"/>
    <n v="0.10926966292134831"/>
    <n v="39.630000000000003"/>
    <n v="17.54"/>
    <n v="0.34115299999999998"/>
  </r>
  <r>
    <x v="11"/>
    <n v="6"/>
    <n v="6"/>
    <x v="1"/>
    <d v="2019-08-06T00:00:00"/>
    <s v="Avg of 4 NM Projects"/>
    <n v="20"/>
    <n v="1.665"/>
    <n v="9.3539325842696627E-3"/>
    <n v="37.619999999999997"/>
    <n v="20.38"/>
    <n v="3.3932699999999996E-2"/>
  </r>
  <r>
    <x v="11"/>
    <n v="6"/>
    <n v="6"/>
    <x v="1"/>
    <d v="2019-08-06T00:00:00"/>
    <s v="Avg of 4 NM Projects"/>
    <n v="21"/>
    <n v="-0.39"/>
    <n v="-2.1910112359550564E-3"/>
    <n v="36.69"/>
    <n v="21.87"/>
    <n v="-8.5293000000000018E-3"/>
  </r>
  <r>
    <x v="11"/>
    <n v="6"/>
    <n v="6"/>
    <x v="1"/>
    <d v="2019-08-06T00:00:00"/>
    <s v="Avg of 4 NM Projects"/>
    <n v="22"/>
    <n v="0"/>
    <n v="0"/>
    <n v="33.24"/>
    <n v="20.71"/>
    <n v="0"/>
  </r>
  <r>
    <x v="11"/>
    <n v="6"/>
    <n v="6"/>
    <x v="1"/>
    <d v="2019-08-06T00:00:00"/>
    <s v="Avg of 4 NM Projects"/>
    <n v="23"/>
    <n v="-0.13"/>
    <n v="-7.3033707865168538E-4"/>
    <n v="26.11"/>
    <n v="17.11"/>
    <n v="-2.2242999999999998E-3"/>
  </r>
  <r>
    <x v="11"/>
    <n v="6"/>
    <n v="6"/>
    <x v="0"/>
    <d v="2019-08-06T00:00:00"/>
    <s v="Avg of 4 NM Projects"/>
    <n v="24"/>
    <n v="-0.26"/>
    <n v="-1.4606741573033708E-3"/>
    <n v="23.85"/>
    <n v="15.51"/>
    <n v="-4.0326000000000008E-3"/>
  </r>
  <r>
    <x v="11"/>
    <n v="7"/>
    <n v="7"/>
    <x v="0"/>
    <d v="2019-08-07T00:00:00"/>
    <s v="Avg of 4 NM Projects"/>
    <n v="1"/>
    <n v="0"/>
    <n v="0"/>
    <n v="20.9"/>
    <n v="15.17"/>
    <n v="0"/>
  </r>
  <r>
    <x v="11"/>
    <n v="7"/>
    <n v="7"/>
    <x v="0"/>
    <d v="2019-08-07T00:00:00"/>
    <s v="Avg of 4 NM Projects"/>
    <n v="2"/>
    <n v="0"/>
    <n v="0"/>
    <n v="19.59"/>
    <n v="15.71"/>
    <n v="0"/>
  </r>
  <r>
    <x v="11"/>
    <n v="7"/>
    <n v="7"/>
    <x v="0"/>
    <d v="2019-08-07T00:00:00"/>
    <s v="Avg of 4 NM Projects"/>
    <n v="3"/>
    <n v="-0.26"/>
    <n v="-1.4606741573033708E-3"/>
    <n v="18.64"/>
    <n v="16.09"/>
    <n v="-4.1833999999999994E-3"/>
  </r>
  <r>
    <x v="11"/>
    <n v="7"/>
    <n v="7"/>
    <x v="0"/>
    <d v="2019-08-07T00:00:00"/>
    <s v="Avg of 4 NM Projects"/>
    <n v="4"/>
    <n v="0"/>
    <n v="0"/>
    <n v="18.48"/>
    <n v="15.64"/>
    <n v="0"/>
  </r>
  <r>
    <x v="11"/>
    <n v="7"/>
    <n v="7"/>
    <x v="0"/>
    <d v="2019-08-07T00:00:00"/>
    <s v="Avg of 4 NM Projects"/>
    <n v="5"/>
    <n v="-0.13"/>
    <n v="-7.3033707865168538E-4"/>
    <n v="17.77"/>
    <n v="15.35"/>
    <n v="-1.9954999999999999E-3"/>
  </r>
  <r>
    <x v="11"/>
    <n v="7"/>
    <n v="7"/>
    <x v="0"/>
    <d v="2019-08-07T00:00:00"/>
    <s v="Avg of 4 NM Projects"/>
    <n v="6"/>
    <n v="-0.13"/>
    <n v="-7.3033707865168538E-4"/>
    <n v="19.04"/>
    <n v="16.28"/>
    <n v="-2.1164000000000001E-3"/>
  </r>
  <r>
    <x v="11"/>
    <n v="7"/>
    <n v="7"/>
    <x v="0"/>
    <d v="2019-08-07T00:00:00"/>
    <s v="Avg of 4 NM Projects"/>
    <n v="7"/>
    <n v="5.5050000000000008"/>
    <n v="3.0926966292134837E-2"/>
    <n v="21.39"/>
    <n v="16.28"/>
    <n v="8.9621400000000018E-2"/>
  </r>
  <r>
    <x v="11"/>
    <n v="7"/>
    <n v="7"/>
    <x v="0"/>
    <d v="2019-08-07T00:00:00"/>
    <s v="Avg of 4 NM Projects"/>
    <n v="8"/>
    <n v="18.945"/>
    <n v="0.10643258426966293"/>
    <n v="23.14"/>
    <n v="16"/>
    <n v="0.30312"/>
  </r>
  <r>
    <x v="11"/>
    <n v="7"/>
    <n v="7"/>
    <x v="0"/>
    <d v="2019-08-07T00:00:00"/>
    <s v="Avg of 4 NM Projects"/>
    <n v="9"/>
    <n v="22.91"/>
    <n v="0.12870786516853933"/>
    <n v="23.83"/>
    <n v="18.670000000000002"/>
    <n v="0.42772970000000005"/>
  </r>
  <r>
    <x v="11"/>
    <n v="7"/>
    <n v="7"/>
    <x v="0"/>
    <d v="2019-08-07T00:00:00"/>
    <s v="Avg of 4 NM Projects"/>
    <n v="10"/>
    <n v="47.494999999999997"/>
    <n v="0.26682584269662918"/>
    <n v="26.37"/>
    <n v="20.74"/>
    <n v="0.98504629999999982"/>
  </r>
  <r>
    <x v="11"/>
    <n v="7"/>
    <n v="7"/>
    <x v="0"/>
    <d v="2019-08-07T00:00:00"/>
    <s v="Avg of 4 NM Projects"/>
    <n v="11"/>
    <n v="49.914999999999999"/>
    <n v="0.28042134831460674"/>
    <n v="28.79"/>
    <n v="23.23"/>
    <n v="1.1595254500000001"/>
  </r>
  <r>
    <x v="11"/>
    <n v="7"/>
    <n v="7"/>
    <x v="0"/>
    <d v="2019-08-07T00:00:00"/>
    <s v="Avg of 4 NM Projects"/>
    <n v="12"/>
    <n v="72.325000000000003"/>
    <n v="0.40632022471910112"/>
    <n v="32.58"/>
    <n v="24.82"/>
    <n v="1.7951065000000002"/>
  </r>
  <r>
    <x v="11"/>
    <n v="7"/>
    <n v="7"/>
    <x v="0"/>
    <d v="2019-08-07T00:00:00"/>
    <s v="Avg of 4 NM Projects"/>
    <n v="13"/>
    <n v="79.62"/>
    <n v="0.44730337078651689"/>
    <n v="38.68"/>
    <n v="24.56"/>
    <n v="1.9554672"/>
  </r>
  <r>
    <x v="11"/>
    <n v="7"/>
    <n v="7"/>
    <x v="0"/>
    <d v="2019-08-07T00:00:00"/>
    <s v="Avg of 4 NM Projects"/>
    <n v="14"/>
    <n v="54.53"/>
    <n v="0.30634831460674156"/>
    <n v="43.31"/>
    <n v="28.83"/>
    <n v="1.5720999"/>
  </r>
  <r>
    <x v="11"/>
    <n v="7"/>
    <n v="7"/>
    <x v="0"/>
    <d v="2019-08-07T00:00:00"/>
    <s v="Avg of 4 NM Projects"/>
    <n v="15"/>
    <n v="39.549999999999997"/>
    <n v="0.22219101123595503"/>
    <n v="44.19"/>
    <n v="25.36"/>
    <n v="1.002988"/>
  </r>
  <r>
    <x v="11"/>
    <n v="7"/>
    <n v="7"/>
    <x v="0"/>
    <d v="2019-08-07T00:00:00"/>
    <s v="Avg of 4 NM Projects"/>
    <n v="16"/>
    <n v="46.34"/>
    <n v="0.26033707865168543"/>
    <n v="43.89"/>
    <n v="24.33"/>
    <n v="1.1274522"/>
  </r>
  <r>
    <x v="11"/>
    <n v="7"/>
    <n v="7"/>
    <x v="0"/>
    <d v="2019-08-07T00:00:00"/>
    <s v="Avg of 4 NM Projects"/>
    <n v="17"/>
    <n v="41.989999999999995"/>
    <n v="0.23589887640449436"/>
    <n v="48.02"/>
    <n v="26.54"/>
    <n v="1.1144145999999999"/>
  </r>
  <r>
    <x v="11"/>
    <n v="7"/>
    <n v="7"/>
    <x v="0"/>
    <d v="2019-08-07T00:00:00"/>
    <s v="Avg of 4 NM Projects"/>
    <n v="18"/>
    <n v="34.299999999999997"/>
    <n v="0.19269662921348313"/>
    <n v="51.93"/>
    <n v="28.59"/>
    <n v="0.98063699999999998"/>
  </r>
  <r>
    <x v="11"/>
    <n v="7"/>
    <n v="7"/>
    <x v="0"/>
    <d v="2019-08-07T00:00:00"/>
    <s v="Avg of 4 NM Projects"/>
    <n v="19"/>
    <n v="14.844999999999999"/>
    <n v="8.3398876404494379E-2"/>
    <n v="44.93"/>
    <n v="27.54"/>
    <n v="0.40883129999999995"/>
  </r>
  <r>
    <x v="11"/>
    <n v="7"/>
    <n v="7"/>
    <x v="0"/>
    <d v="2019-08-07T00:00:00"/>
    <s v="Avg of 4 NM Projects"/>
    <n v="20"/>
    <n v="2.56"/>
    <n v="1.4382022471910113E-2"/>
    <n v="38.79"/>
    <n v="26.18"/>
    <n v="6.7020799999999991E-2"/>
  </r>
  <r>
    <x v="11"/>
    <n v="7"/>
    <n v="7"/>
    <x v="0"/>
    <d v="2019-08-07T00:00:00"/>
    <s v="Avg of 4 NM Projects"/>
    <n v="21"/>
    <n v="-0.13"/>
    <n v="-7.3033707865168538E-4"/>
    <n v="41.32"/>
    <n v="27.72"/>
    <n v="-3.6036000000000002E-3"/>
  </r>
  <r>
    <x v="11"/>
    <n v="7"/>
    <n v="7"/>
    <x v="0"/>
    <d v="2019-08-07T00:00:00"/>
    <s v="Avg of 4 NM Projects"/>
    <n v="22"/>
    <n v="-0.13"/>
    <n v="-7.3033707865168538E-4"/>
    <n v="31.66"/>
    <n v="22.19"/>
    <n v="-2.8847000000000005E-3"/>
  </r>
  <r>
    <x v="11"/>
    <n v="7"/>
    <n v="7"/>
    <x v="0"/>
    <d v="2019-08-07T00:00:00"/>
    <s v="Avg of 4 NM Projects"/>
    <n v="23"/>
    <n v="0"/>
    <n v="0"/>
    <n v="26.16"/>
    <n v="18.11"/>
    <n v="0"/>
  </r>
  <r>
    <x v="11"/>
    <n v="7"/>
    <n v="7"/>
    <x v="0"/>
    <d v="2019-08-07T00:00:00"/>
    <s v="Avg of 4 NM Projects"/>
    <n v="24"/>
    <n v="0"/>
    <n v="0"/>
    <n v="25.65"/>
    <n v="17.59"/>
    <n v="0"/>
  </r>
  <r>
    <x v="11"/>
    <n v="8"/>
    <n v="1"/>
    <x v="0"/>
    <d v="2019-08-08T00:00:00"/>
    <s v="Avg of 4 NM Projects"/>
    <n v="1"/>
    <n v="-0.13"/>
    <n v="-7.3033707865168538E-4"/>
    <n v="20.51"/>
    <n v="17.510000000000002"/>
    <n v="-2.2763000000000006E-3"/>
  </r>
  <r>
    <x v="11"/>
    <n v="8"/>
    <n v="1"/>
    <x v="0"/>
    <d v="2019-08-08T00:00:00"/>
    <s v="Avg of 4 NM Projects"/>
    <n v="2"/>
    <n v="-0.26"/>
    <n v="-1.4606741573033708E-3"/>
    <n v="18.13"/>
    <n v="17.29"/>
    <n v="-4.4954000000000001E-3"/>
  </r>
  <r>
    <x v="11"/>
    <n v="8"/>
    <n v="1"/>
    <x v="0"/>
    <d v="2019-08-08T00:00:00"/>
    <s v="Avg of 4 NM Projects"/>
    <n v="3"/>
    <n v="-0.13"/>
    <n v="-7.3033707865168538E-4"/>
    <n v="17.78"/>
    <n v="16.72"/>
    <n v="-2.1735999999999999E-3"/>
  </r>
  <r>
    <x v="11"/>
    <n v="8"/>
    <n v="1"/>
    <x v="0"/>
    <d v="2019-08-08T00:00:00"/>
    <s v="Avg of 4 NM Projects"/>
    <n v="4"/>
    <n v="0"/>
    <n v="0"/>
    <n v="17.78"/>
    <n v="15.93"/>
    <n v="0"/>
  </r>
  <r>
    <x v="11"/>
    <n v="8"/>
    <n v="1"/>
    <x v="0"/>
    <d v="2019-08-08T00:00:00"/>
    <s v="Avg of 4 NM Projects"/>
    <n v="5"/>
    <n v="0"/>
    <n v="0"/>
    <n v="17.82"/>
    <n v="16.350000000000001"/>
    <n v="0"/>
  </r>
  <r>
    <x v="11"/>
    <n v="8"/>
    <n v="1"/>
    <x v="0"/>
    <d v="2019-08-08T00:00:00"/>
    <s v="Avg of 4 NM Projects"/>
    <n v="6"/>
    <n v="-0.26"/>
    <n v="-1.4606741573033708E-3"/>
    <n v="18.149999999999999"/>
    <n v="16.82"/>
    <n v="-4.3732000000000007E-3"/>
  </r>
  <r>
    <x v="11"/>
    <n v="8"/>
    <n v="1"/>
    <x v="0"/>
    <d v="2019-08-08T00:00:00"/>
    <s v="Avg of 4 NM Projects"/>
    <n v="7"/>
    <n v="3.0750000000000002"/>
    <n v="1.7275280898876404E-2"/>
    <n v="18.86"/>
    <n v="16.71"/>
    <n v="5.1383250000000005E-2"/>
  </r>
  <r>
    <x v="11"/>
    <n v="8"/>
    <n v="1"/>
    <x v="0"/>
    <d v="2019-08-08T00:00:00"/>
    <s v="Avg of 4 NM Projects"/>
    <n v="8"/>
    <n v="19.704999999999998"/>
    <n v="0.11070224719101122"/>
    <n v="21.12"/>
    <n v="17.54"/>
    <n v="0.34562569999999992"/>
  </r>
  <r>
    <x v="11"/>
    <n v="8"/>
    <n v="1"/>
    <x v="0"/>
    <d v="2019-08-08T00:00:00"/>
    <s v="Avg of 4 NM Projects"/>
    <n v="9"/>
    <n v="47.489999999999995"/>
    <n v="0.26679775280898871"/>
    <n v="22.49"/>
    <n v="18.45"/>
    <n v="0.87619049999999976"/>
  </r>
  <r>
    <x v="11"/>
    <n v="8"/>
    <n v="1"/>
    <x v="0"/>
    <d v="2019-08-08T00:00:00"/>
    <s v="Avg of 4 NM Projects"/>
    <n v="10"/>
    <n v="49.919999999999995"/>
    <n v="0.28044943820224716"/>
    <n v="22.38"/>
    <n v="17.829999999999998"/>
    <n v="0.8900735999999998"/>
  </r>
  <r>
    <x v="11"/>
    <n v="8"/>
    <n v="1"/>
    <x v="0"/>
    <d v="2019-08-08T00:00:00"/>
    <s v="Avg of 4 NM Projects"/>
    <n v="11"/>
    <n v="73.215000000000003"/>
    <n v="0.41132022471910112"/>
    <n v="23.11"/>
    <n v="18.03"/>
    <n v="1.3200664500000001"/>
  </r>
  <r>
    <x v="11"/>
    <n v="8"/>
    <n v="1"/>
    <x v="0"/>
    <d v="2019-08-08T00:00:00"/>
    <s v="Avg of 4 NM Projects"/>
    <n v="12"/>
    <n v="86.139999999999986"/>
    <n v="0.48393258426966285"/>
    <n v="24.09"/>
    <n v="20.41"/>
    <n v="1.7581173999999997"/>
  </r>
  <r>
    <x v="11"/>
    <n v="8"/>
    <n v="1"/>
    <x v="0"/>
    <d v="2019-08-08T00:00:00"/>
    <s v="Avg of 4 NM Projects"/>
    <n v="13"/>
    <n v="89.984999999999999"/>
    <n v="0.50553370786516849"/>
    <n v="28.85"/>
    <n v="20.41"/>
    <n v="1.8365938500000001"/>
  </r>
  <r>
    <x v="11"/>
    <n v="8"/>
    <n v="1"/>
    <x v="0"/>
    <d v="2019-08-08T00:00:00"/>
    <s v="Avg of 4 NM Projects"/>
    <n v="14"/>
    <n v="97.405000000000001"/>
    <n v="0.54721910112359551"/>
    <n v="33.79"/>
    <n v="22.39"/>
    <n v="2.1808979499999999"/>
  </r>
  <r>
    <x v="11"/>
    <n v="8"/>
    <n v="1"/>
    <x v="0"/>
    <d v="2019-08-08T00:00:00"/>
    <s v="Avg of 4 NM Projects"/>
    <n v="15"/>
    <n v="89.6"/>
    <n v="0.50337078651685385"/>
    <n v="37.67"/>
    <n v="26.72"/>
    <n v="2.3941119999999998"/>
  </r>
  <r>
    <x v="11"/>
    <n v="8"/>
    <n v="1"/>
    <x v="0"/>
    <d v="2019-08-08T00:00:00"/>
    <s v="Avg of 4 NM Projects"/>
    <n v="16"/>
    <n v="85.50500000000001"/>
    <n v="0.48036516853932587"/>
    <n v="41.53"/>
    <n v="28.35"/>
    <n v="2.4240667500000006"/>
  </r>
  <r>
    <x v="11"/>
    <n v="8"/>
    <n v="1"/>
    <x v="0"/>
    <d v="2019-08-08T00:00:00"/>
    <s v="Avg of 4 NM Projects"/>
    <n v="17"/>
    <n v="65.53"/>
    <n v="0.36814606741573036"/>
    <n v="43.19"/>
    <n v="26.68"/>
    <n v="1.7483404"/>
  </r>
  <r>
    <x v="11"/>
    <n v="8"/>
    <n v="1"/>
    <x v="0"/>
    <d v="2019-08-08T00:00:00"/>
    <s v="Avg of 4 NM Projects"/>
    <n v="18"/>
    <n v="46.074999999999996"/>
    <n v="0.25884831460674157"/>
    <n v="44.02"/>
    <n v="30.27"/>
    <n v="1.3946902499999998"/>
  </r>
  <r>
    <x v="11"/>
    <n v="8"/>
    <n v="1"/>
    <x v="0"/>
    <d v="2019-08-08T00:00:00"/>
    <s v="Avg of 4 NM Projects"/>
    <n v="19"/>
    <n v="19.71"/>
    <n v="0.11073033707865169"/>
    <n v="41.94"/>
    <n v="38.1"/>
    <n v="0.75095100000000004"/>
  </r>
  <r>
    <x v="11"/>
    <n v="8"/>
    <n v="1"/>
    <x v="0"/>
    <d v="2019-08-08T00:00:00"/>
    <s v="Avg of 4 NM Projects"/>
    <n v="20"/>
    <n v="2.3100000000000005"/>
    <n v="1.2977528089887643E-2"/>
    <n v="37.6"/>
    <n v="38.549999999999997"/>
    <n v="8.9050500000000019E-2"/>
  </r>
  <r>
    <x v="11"/>
    <n v="8"/>
    <n v="1"/>
    <x v="0"/>
    <d v="2019-08-08T00:00:00"/>
    <s v="Avg of 4 NM Projects"/>
    <n v="21"/>
    <n v="0"/>
    <n v="0"/>
    <n v="38.82"/>
    <n v="48.11"/>
    <n v="0"/>
  </r>
  <r>
    <x v="11"/>
    <n v="8"/>
    <n v="1"/>
    <x v="0"/>
    <d v="2019-08-08T00:00:00"/>
    <s v="Avg of 4 NM Projects"/>
    <n v="22"/>
    <n v="-0.13"/>
    <n v="-7.3033707865168538E-4"/>
    <n v="27.08"/>
    <n v="25.66"/>
    <n v="-3.3358000000000003E-3"/>
  </r>
  <r>
    <x v="11"/>
    <n v="8"/>
    <n v="1"/>
    <x v="0"/>
    <d v="2019-08-08T00:00:00"/>
    <s v="Avg of 4 NM Projects"/>
    <n v="23"/>
    <n v="0"/>
    <n v="0"/>
    <n v="22.17"/>
    <n v="18.55"/>
    <n v="0"/>
  </r>
  <r>
    <x v="11"/>
    <n v="8"/>
    <n v="1"/>
    <x v="0"/>
    <d v="2019-08-08T00:00:00"/>
    <s v="Avg of 4 NM Projects"/>
    <n v="24"/>
    <n v="0"/>
    <n v="0"/>
    <n v="25.5"/>
    <n v="17.63"/>
    <n v="0"/>
  </r>
  <r>
    <x v="11"/>
    <n v="9"/>
    <n v="2"/>
    <x v="0"/>
    <d v="2019-08-09T00:00:00"/>
    <s v="Avg of 4 NM Projects"/>
    <n v="1"/>
    <n v="0"/>
    <n v="0"/>
    <n v="19.91"/>
    <n v="16.68"/>
    <n v="0"/>
  </r>
  <r>
    <x v="11"/>
    <n v="9"/>
    <n v="2"/>
    <x v="0"/>
    <d v="2019-08-09T00:00:00"/>
    <s v="Avg of 4 NM Projects"/>
    <n v="2"/>
    <n v="-0.39"/>
    <n v="-2.1910112359550564E-3"/>
    <n v="18.260000000000002"/>
    <n v="16.760000000000002"/>
    <n v="-6.5364000000000004E-3"/>
  </r>
  <r>
    <x v="11"/>
    <n v="9"/>
    <n v="2"/>
    <x v="0"/>
    <d v="2019-08-09T00:00:00"/>
    <s v="Avg of 4 NM Projects"/>
    <n v="3"/>
    <n v="0"/>
    <n v="0"/>
    <n v="17.41"/>
    <n v="16.73"/>
    <n v="0"/>
  </r>
  <r>
    <x v="11"/>
    <n v="9"/>
    <n v="2"/>
    <x v="0"/>
    <d v="2019-08-09T00:00:00"/>
    <s v="Avg of 4 NM Projects"/>
    <n v="4"/>
    <n v="0"/>
    <n v="0"/>
    <n v="16.75"/>
    <n v="15.85"/>
    <n v="0"/>
  </r>
  <r>
    <x v="11"/>
    <n v="9"/>
    <n v="2"/>
    <x v="0"/>
    <d v="2019-08-09T00:00:00"/>
    <s v="Avg of 4 NM Projects"/>
    <n v="5"/>
    <n v="0"/>
    <n v="0"/>
    <n v="16.649999999999999"/>
    <n v="15.77"/>
    <n v="0"/>
  </r>
  <r>
    <x v="11"/>
    <n v="9"/>
    <n v="2"/>
    <x v="0"/>
    <d v="2019-08-09T00:00:00"/>
    <s v="Avg of 4 NM Projects"/>
    <n v="6"/>
    <n v="-0.39"/>
    <n v="-2.1910112359550564E-3"/>
    <n v="18.28"/>
    <n v="16.77"/>
    <n v="-6.5403000000000006E-3"/>
  </r>
  <r>
    <x v="11"/>
    <n v="9"/>
    <n v="2"/>
    <x v="0"/>
    <d v="2019-08-09T00:00:00"/>
    <s v="Avg of 4 NM Projects"/>
    <n v="7"/>
    <n v="5.8849999999999998"/>
    <n v="3.3061797752808986E-2"/>
    <n v="18.41"/>
    <n v="15.74"/>
    <n v="9.2629899999999987E-2"/>
  </r>
  <r>
    <x v="11"/>
    <n v="9"/>
    <n v="2"/>
    <x v="1"/>
    <d v="2019-08-09T00:00:00"/>
    <s v="Avg of 4 NM Projects"/>
    <n v="8"/>
    <n v="19.2"/>
    <n v="0.10786516853932585"/>
    <n v="20.59"/>
    <n v="15.85"/>
    <n v="0.30431999999999998"/>
  </r>
  <r>
    <x v="11"/>
    <n v="9"/>
    <n v="2"/>
    <x v="1"/>
    <d v="2019-08-09T00:00:00"/>
    <s v="Avg of 4 NM Projects"/>
    <n v="9"/>
    <n v="47.614999999999995"/>
    <n v="0.26749999999999996"/>
    <n v="25.56"/>
    <n v="16.829999999999998"/>
    <n v="0.80136044999999978"/>
  </r>
  <r>
    <x v="11"/>
    <n v="9"/>
    <n v="2"/>
    <x v="1"/>
    <d v="2019-08-09T00:00:00"/>
    <s v="Avg of 4 NM Projects"/>
    <n v="10"/>
    <n v="71.044999999999987"/>
    <n v="0.39912921348314601"/>
    <n v="26.94"/>
    <n v="17.420000000000002"/>
    <n v="1.2376038999999999"/>
  </r>
  <r>
    <x v="11"/>
    <n v="9"/>
    <n v="2"/>
    <x v="1"/>
    <d v="2019-08-09T00:00:00"/>
    <s v="Avg of 4 NM Projects"/>
    <n v="11"/>
    <n v="81.155000000000001"/>
    <n v="0.45592696629213486"/>
    <n v="26.36"/>
    <n v="17.04"/>
    <n v="1.3828812000000001"/>
  </r>
  <r>
    <x v="11"/>
    <n v="9"/>
    <n v="2"/>
    <x v="1"/>
    <d v="2019-08-09T00:00:00"/>
    <s v="Avg of 4 NM Projects"/>
    <n v="12"/>
    <n v="88.835000000000008"/>
    <n v="0.49907303370786521"/>
    <n v="28.07"/>
    <n v="17.03"/>
    <n v="1.5128600500000002"/>
  </r>
  <r>
    <x v="11"/>
    <n v="9"/>
    <n v="2"/>
    <x v="1"/>
    <d v="2019-08-09T00:00:00"/>
    <s v="Avg of 4 NM Projects"/>
    <n v="13"/>
    <n v="100.605"/>
    <n v="0.56519662921348313"/>
    <n v="28.51"/>
    <n v="18.21"/>
    <n v="1.8320170500000001"/>
  </r>
  <r>
    <x v="11"/>
    <n v="9"/>
    <n v="2"/>
    <x v="1"/>
    <d v="2019-08-09T00:00:00"/>
    <s v="Avg of 4 NM Projects"/>
    <n v="14"/>
    <n v="98.04"/>
    <n v="0.55078651685393265"/>
    <n v="31.86"/>
    <n v="18.23"/>
    <n v="1.7872692000000001"/>
  </r>
  <r>
    <x v="11"/>
    <n v="9"/>
    <n v="2"/>
    <x v="1"/>
    <d v="2019-08-09T00:00:00"/>
    <s v="Avg of 4 NM Projects"/>
    <n v="15"/>
    <n v="101.5"/>
    <n v="0.5702247191011236"/>
    <n v="33.99"/>
    <n v="20.170000000000002"/>
    <n v="2.0472550000000003"/>
  </r>
  <r>
    <x v="11"/>
    <n v="9"/>
    <n v="2"/>
    <x v="1"/>
    <d v="2019-08-09T00:00:00"/>
    <s v="Avg of 4 NM Projects"/>
    <n v="16"/>
    <n v="82.564999999999998"/>
    <n v="0.46384831460674159"/>
    <n v="37.880000000000003"/>
    <n v="18.62"/>
    <n v="1.5373603"/>
  </r>
  <r>
    <x v="11"/>
    <n v="9"/>
    <n v="2"/>
    <x v="1"/>
    <d v="2019-08-09T00:00:00"/>
    <s v="Avg of 4 NM Projects"/>
    <n v="17"/>
    <n v="60.675000000000004"/>
    <n v="0.34087078651685393"/>
    <n v="38.380000000000003"/>
    <n v="21.23"/>
    <n v="1.2881302500000003"/>
  </r>
  <r>
    <x v="11"/>
    <n v="9"/>
    <n v="2"/>
    <x v="1"/>
    <d v="2019-08-09T00:00:00"/>
    <s v="Avg of 4 NM Projects"/>
    <n v="18"/>
    <n v="44.164999999999999"/>
    <n v="0.24811797752808989"/>
    <n v="38.979999999999997"/>
    <n v="21.66"/>
    <n v="0.95661389999999991"/>
  </r>
  <r>
    <x v="11"/>
    <n v="9"/>
    <n v="2"/>
    <x v="1"/>
    <d v="2019-08-09T00:00:00"/>
    <s v="Avg of 4 NM Projects"/>
    <n v="19"/>
    <n v="11.525000000000002"/>
    <n v="6.4747191011235966E-2"/>
    <n v="36.94"/>
    <n v="26.29"/>
    <n v="0.30299225000000007"/>
  </r>
  <r>
    <x v="11"/>
    <n v="9"/>
    <n v="2"/>
    <x v="1"/>
    <d v="2019-08-09T00:00:00"/>
    <s v="Avg of 4 NM Projects"/>
    <n v="20"/>
    <n v="3.08"/>
    <n v="1.7303370786516854E-2"/>
    <n v="31.03"/>
    <n v="22.84"/>
    <n v="7.0347199999999999E-2"/>
  </r>
  <r>
    <x v="11"/>
    <n v="9"/>
    <n v="2"/>
    <x v="1"/>
    <d v="2019-08-09T00:00:00"/>
    <s v="Avg of 4 NM Projects"/>
    <n v="21"/>
    <n v="-0.39"/>
    <n v="-2.1910112359550564E-3"/>
    <n v="27.14"/>
    <n v="24.74"/>
    <n v="-9.6486000000000002E-3"/>
  </r>
  <r>
    <x v="11"/>
    <n v="9"/>
    <n v="2"/>
    <x v="1"/>
    <d v="2019-08-09T00:00:00"/>
    <s v="Avg of 4 NM Projects"/>
    <n v="22"/>
    <n v="-0.13"/>
    <n v="-7.3033707865168538E-4"/>
    <n v="23.04"/>
    <n v="18.89"/>
    <n v="-2.4557000000000003E-3"/>
  </r>
  <r>
    <x v="11"/>
    <n v="9"/>
    <n v="2"/>
    <x v="1"/>
    <d v="2019-08-09T00:00:00"/>
    <s v="Avg of 4 NM Projects"/>
    <n v="23"/>
    <n v="0"/>
    <n v="0"/>
    <n v="19.850000000000001"/>
    <n v="16.559999999999999"/>
    <n v="0"/>
  </r>
  <r>
    <x v="11"/>
    <n v="9"/>
    <n v="2"/>
    <x v="0"/>
    <d v="2019-08-09T00:00:00"/>
    <s v="Avg of 4 NM Projects"/>
    <n v="24"/>
    <n v="0"/>
    <n v="0"/>
    <n v="20.32"/>
    <n v="15.59"/>
    <n v="0"/>
  </r>
  <r>
    <x v="11"/>
    <n v="10"/>
    <n v="3"/>
    <x v="0"/>
    <d v="2019-08-10T00:00:00"/>
    <s v="Avg of 4 NM Projects"/>
    <n v="1"/>
    <n v="-0.13"/>
    <n v="-7.3033707865168538E-4"/>
    <n v="21.5"/>
    <n v="16.45"/>
    <n v="-2.1385000000000002E-3"/>
  </r>
  <r>
    <x v="11"/>
    <n v="10"/>
    <n v="3"/>
    <x v="0"/>
    <d v="2019-08-10T00:00:00"/>
    <s v="Avg of 4 NM Projects"/>
    <n v="2"/>
    <n v="-0.26"/>
    <n v="-1.4606741573033708E-3"/>
    <n v="19.2"/>
    <n v="17.73"/>
    <n v="-4.6097999999999998E-3"/>
  </r>
  <r>
    <x v="11"/>
    <n v="10"/>
    <n v="3"/>
    <x v="0"/>
    <d v="2019-08-10T00:00:00"/>
    <s v="Avg of 4 NM Projects"/>
    <n v="3"/>
    <n v="0"/>
    <n v="0"/>
    <n v="17.28"/>
    <n v="17.149999999999999"/>
    <n v="0"/>
  </r>
  <r>
    <x v="11"/>
    <n v="10"/>
    <n v="3"/>
    <x v="0"/>
    <d v="2019-08-10T00:00:00"/>
    <s v="Avg of 4 NM Projects"/>
    <n v="4"/>
    <n v="0"/>
    <n v="0"/>
    <n v="17.23"/>
    <n v="16.899999999999999"/>
    <n v="0"/>
  </r>
  <r>
    <x v="11"/>
    <n v="10"/>
    <n v="3"/>
    <x v="0"/>
    <d v="2019-08-10T00:00:00"/>
    <s v="Avg of 4 NM Projects"/>
    <n v="5"/>
    <n v="-0.13"/>
    <n v="-7.3033707865168538E-4"/>
    <n v="17.059999999999999"/>
    <n v="15.86"/>
    <n v="-2.0617999999999999E-3"/>
  </r>
  <r>
    <x v="11"/>
    <n v="10"/>
    <n v="3"/>
    <x v="0"/>
    <d v="2019-08-10T00:00:00"/>
    <s v="Avg of 4 NM Projects"/>
    <n v="6"/>
    <n v="-0.26"/>
    <n v="-1.4606741573033708E-3"/>
    <n v="15.27"/>
    <n v="15.52"/>
    <n v="-4.0352000000000001E-3"/>
  </r>
  <r>
    <x v="11"/>
    <n v="10"/>
    <n v="3"/>
    <x v="0"/>
    <d v="2019-08-10T00:00:00"/>
    <s v="Avg of 4 NM Projects"/>
    <n v="7"/>
    <n v="2.56"/>
    <n v="1.4382022471910113E-2"/>
    <n v="15.25"/>
    <n v="20.71"/>
    <n v="5.3017600000000005E-2"/>
  </r>
  <r>
    <x v="11"/>
    <n v="10"/>
    <n v="3"/>
    <x v="1"/>
    <d v="2019-08-10T00:00:00"/>
    <s v="Avg of 4 NM Projects"/>
    <n v="8"/>
    <n v="19.84"/>
    <n v="0.11146067415730337"/>
    <n v="17.149999999999999"/>
    <n v="22.5"/>
    <n v="0.44639999999999996"/>
  </r>
  <r>
    <x v="11"/>
    <n v="10"/>
    <n v="3"/>
    <x v="1"/>
    <d v="2019-08-10T00:00:00"/>
    <s v="Avg of 4 NM Projects"/>
    <n v="9"/>
    <n v="51.585000000000001"/>
    <n v="0.28980337078651686"/>
    <n v="18.579999999999998"/>
    <n v="30.41"/>
    <n v="1.56869985"/>
  </r>
  <r>
    <x v="11"/>
    <n v="10"/>
    <n v="3"/>
    <x v="1"/>
    <d v="2019-08-10T00:00:00"/>
    <s v="Avg of 4 NM Projects"/>
    <n v="10"/>
    <n v="80.765000000000015"/>
    <n v="0.45373595505617986"/>
    <n v="22.48"/>
    <n v="19.7"/>
    <n v="1.5910705000000003"/>
  </r>
  <r>
    <x v="11"/>
    <n v="10"/>
    <n v="3"/>
    <x v="1"/>
    <d v="2019-08-10T00:00:00"/>
    <s v="Avg of 4 NM Projects"/>
    <n v="11"/>
    <n v="92.29"/>
    <n v="0.51848314606741575"/>
    <n v="20.45"/>
    <n v="16.920000000000002"/>
    <n v="1.5615468000000003"/>
  </r>
  <r>
    <x v="11"/>
    <n v="10"/>
    <n v="3"/>
    <x v="1"/>
    <d v="2019-08-10T00:00:00"/>
    <s v="Avg of 4 NM Projects"/>
    <n v="12"/>
    <n v="97.28"/>
    <n v="0.54651685393258431"/>
    <n v="20.98"/>
    <n v="20.329999999999998"/>
    <n v="1.9777023999999999"/>
  </r>
  <r>
    <x v="11"/>
    <n v="10"/>
    <n v="3"/>
    <x v="1"/>
    <d v="2019-08-10T00:00:00"/>
    <s v="Avg of 4 NM Projects"/>
    <n v="13"/>
    <n v="97.02"/>
    <n v="0.54505617977528087"/>
    <n v="23.58"/>
    <n v="21.23"/>
    <n v="2.0597345999999996"/>
  </r>
  <r>
    <x v="11"/>
    <n v="10"/>
    <n v="3"/>
    <x v="1"/>
    <d v="2019-08-10T00:00:00"/>
    <s v="Avg of 4 NM Projects"/>
    <n v="14"/>
    <n v="94.21"/>
    <n v="0.52926966292134825"/>
    <n v="24.94"/>
    <n v="18.86"/>
    <n v="1.7768005999999998"/>
  </r>
  <r>
    <x v="11"/>
    <n v="10"/>
    <n v="3"/>
    <x v="1"/>
    <d v="2019-08-10T00:00:00"/>
    <s v="Avg of 4 NM Projects"/>
    <n v="15"/>
    <n v="79.995000000000005"/>
    <n v="0.44941011235955058"/>
    <n v="27.46"/>
    <n v="17.66"/>
    <n v="1.4127117"/>
  </r>
  <r>
    <x v="11"/>
    <n v="10"/>
    <n v="3"/>
    <x v="1"/>
    <d v="2019-08-10T00:00:00"/>
    <s v="Avg of 4 NM Projects"/>
    <n v="16"/>
    <n v="49.41"/>
    <n v="0.27758426966292132"/>
    <n v="30.45"/>
    <n v="16.16"/>
    <n v="0.7984656"/>
  </r>
  <r>
    <x v="11"/>
    <n v="10"/>
    <n v="3"/>
    <x v="1"/>
    <d v="2019-08-10T00:00:00"/>
    <s v="Avg of 4 NM Projects"/>
    <n v="17"/>
    <n v="60.67"/>
    <n v="0.34084269662921352"/>
    <n v="31.38"/>
    <n v="19.190000000000001"/>
    <n v="1.1642573000000003"/>
  </r>
  <r>
    <x v="11"/>
    <n v="10"/>
    <n v="3"/>
    <x v="1"/>
    <d v="2019-08-10T00:00:00"/>
    <s v="Avg of 4 NM Projects"/>
    <n v="18"/>
    <n v="52.734999999999999"/>
    <n v="0.29626404494382025"/>
    <n v="30.63"/>
    <n v="20.18"/>
    <n v="1.0641923"/>
  </r>
  <r>
    <x v="11"/>
    <n v="10"/>
    <n v="3"/>
    <x v="1"/>
    <d v="2019-08-10T00:00:00"/>
    <s v="Avg of 4 NM Projects"/>
    <n v="19"/>
    <n v="25.73"/>
    <n v="0.1445505617977528"/>
    <n v="30.51"/>
    <n v="22.63"/>
    <n v="0.58226990000000001"/>
  </r>
  <r>
    <x v="11"/>
    <n v="10"/>
    <n v="3"/>
    <x v="1"/>
    <d v="2019-08-10T00:00:00"/>
    <s v="Avg of 4 NM Projects"/>
    <n v="20"/>
    <n v="4.3499999999999996"/>
    <n v="2.443820224719101E-2"/>
    <n v="26.37"/>
    <n v="19.18"/>
    <n v="8.3432999999999993E-2"/>
  </r>
  <r>
    <x v="11"/>
    <n v="10"/>
    <n v="3"/>
    <x v="1"/>
    <d v="2019-08-10T00:00:00"/>
    <s v="Avg of 4 NM Projects"/>
    <n v="21"/>
    <n v="0"/>
    <n v="0"/>
    <n v="28.61"/>
    <n v="26.03"/>
    <n v="0"/>
  </r>
  <r>
    <x v="11"/>
    <n v="10"/>
    <n v="3"/>
    <x v="1"/>
    <d v="2019-08-10T00:00:00"/>
    <s v="Avg of 4 NM Projects"/>
    <n v="22"/>
    <n v="-0.13"/>
    <n v="-7.3033707865168538E-4"/>
    <n v="20.91"/>
    <n v="19.32"/>
    <n v="-2.5116000000000001E-3"/>
  </r>
  <r>
    <x v="11"/>
    <n v="10"/>
    <n v="3"/>
    <x v="1"/>
    <d v="2019-08-10T00:00:00"/>
    <s v="Avg of 4 NM Projects"/>
    <n v="23"/>
    <n v="0"/>
    <n v="0"/>
    <n v="20.04"/>
    <n v="14.69"/>
    <n v="0"/>
  </r>
  <r>
    <x v="11"/>
    <n v="10"/>
    <n v="3"/>
    <x v="0"/>
    <d v="2019-08-10T00:00:00"/>
    <s v="Avg of 4 NM Projects"/>
    <n v="24"/>
    <n v="-0.26"/>
    <n v="-1.4606741573033708E-3"/>
    <n v="18.14"/>
    <n v="13.99"/>
    <n v="-3.6373999999999998E-3"/>
  </r>
  <r>
    <x v="11"/>
    <n v="11"/>
    <n v="4"/>
    <x v="0"/>
    <d v="2019-08-11T00:00:00"/>
    <s v="Avg of 4 NM Projects"/>
    <n v="1"/>
    <n v="-0.13"/>
    <n v="-7.3033707865168538E-4"/>
    <n v="15.65"/>
    <n v="13.42"/>
    <n v="-1.7446000000000002E-3"/>
  </r>
  <r>
    <x v="11"/>
    <n v="11"/>
    <n v="4"/>
    <x v="0"/>
    <d v="2019-08-11T00:00:00"/>
    <s v="Avg of 4 NM Projects"/>
    <n v="2"/>
    <n v="0"/>
    <n v="0"/>
    <n v="13.06"/>
    <n v="14.59"/>
    <n v="0"/>
  </r>
  <r>
    <x v="11"/>
    <n v="11"/>
    <n v="4"/>
    <x v="0"/>
    <d v="2019-08-11T00:00:00"/>
    <s v="Avg of 4 NM Projects"/>
    <n v="3"/>
    <n v="0"/>
    <n v="0"/>
    <n v="14.33"/>
    <n v="11.56"/>
    <n v="0"/>
  </r>
  <r>
    <x v="11"/>
    <n v="11"/>
    <n v="4"/>
    <x v="0"/>
    <d v="2019-08-11T00:00:00"/>
    <s v="Avg of 4 NM Projects"/>
    <n v="4"/>
    <n v="0"/>
    <n v="0"/>
    <n v="13.27"/>
    <n v="13.19"/>
    <n v="0"/>
  </r>
  <r>
    <x v="11"/>
    <n v="11"/>
    <n v="4"/>
    <x v="0"/>
    <d v="2019-08-11T00:00:00"/>
    <s v="Avg of 4 NM Projects"/>
    <n v="5"/>
    <n v="0"/>
    <n v="0"/>
    <n v="12.91"/>
    <n v="13.62"/>
    <n v="0"/>
  </r>
  <r>
    <x v="11"/>
    <n v="11"/>
    <n v="4"/>
    <x v="0"/>
    <d v="2019-08-11T00:00:00"/>
    <s v="Avg of 4 NM Projects"/>
    <n v="6"/>
    <n v="-0.39"/>
    <n v="-2.1910112359550564E-3"/>
    <n v="14.01"/>
    <n v="15.53"/>
    <n v="-6.0566999999999999E-3"/>
  </r>
  <r>
    <x v="11"/>
    <n v="11"/>
    <n v="4"/>
    <x v="0"/>
    <d v="2019-08-11T00:00:00"/>
    <s v="Avg of 4 NM Projects"/>
    <n v="7"/>
    <n v="3.8400000000000003"/>
    <n v="2.1573033707865171E-2"/>
    <n v="12.86"/>
    <n v="13.37"/>
    <n v="5.1340799999999999E-2"/>
  </r>
  <r>
    <x v="11"/>
    <n v="11"/>
    <n v="4"/>
    <x v="1"/>
    <d v="2019-08-11T00:00:00"/>
    <s v="Avg of 4 NM Projects"/>
    <n v="8"/>
    <n v="26.229999999999997"/>
    <n v="0.14735955056179773"/>
    <n v="13.22"/>
    <n v="13.62"/>
    <n v="0.35725259999999992"/>
  </r>
  <r>
    <x v="11"/>
    <n v="11"/>
    <n v="4"/>
    <x v="1"/>
    <d v="2019-08-11T00:00:00"/>
    <s v="Avg of 4 NM Projects"/>
    <n v="9"/>
    <n v="51.075000000000003"/>
    <n v="0.28693820224719102"/>
    <n v="15.36"/>
    <n v="12.17"/>
    <n v="0.62158275000000007"/>
  </r>
  <r>
    <x v="11"/>
    <n v="11"/>
    <n v="4"/>
    <x v="1"/>
    <d v="2019-08-11T00:00:00"/>
    <s v="Avg of 4 NM Projects"/>
    <n v="10"/>
    <n v="74.115000000000009"/>
    <n v="0.41637640449438207"/>
    <n v="15.99"/>
    <n v="-1.67"/>
    <n v="-0.12377205000000001"/>
  </r>
  <r>
    <x v="11"/>
    <n v="11"/>
    <n v="4"/>
    <x v="1"/>
    <d v="2019-08-11T00:00:00"/>
    <s v="Avg of 4 NM Projects"/>
    <n v="11"/>
    <n v="105.98499999999999"/>
    <n v="0.59542134831460669"/>
    <n v="16.420000000000002"/>
    <n v="9.6199999999999992"/>
    <n v="1.0195756999999999"/>
  </r>
  <r>
    <x v="11"/>
    <n v="11"/>
    <n v="4"/>
    <x v="1"/>
    <d v="2019-08-11T00:00:00"/>
    <s v="Avg of 4 NM Projects"/>
    <n v="12"/>
    <n v="116.48500000000001"/>
    <n v="0.6544101123595506"/>
    <n v="16.34"/>
    <n v="13.55"/>
    <n v="1.5783717500000003"/>
  </r>
  <r>
    <x v="11"/>
    <n v="11"/>
    <n v="4"/>
    <x v="1"/>
    <d v="2019-08-11T00:00:00"/>
    <s v="Avg of 4 NM Projects"/>
    <n v="13"/>
    <n v="126.86"/>
    <n v="0.71269662921348309"/>
    <n v="16.670000000000002"/>
    <n v="13.98"/>
    <n v="1.7735027999999999"/>
  </r>
  <r>
    <x v="11"/>
    <n v="11"/>
    <n v="4"/>
    <x v="1"/>
    <d v="2019-08-11T00:00:00"/>
    <s v="Avg of 4 NM Projects"/>
    <n v="14"/>
    <n v="123.64500000000001"/>
    <n v="0.69463483146067417"/>
    <n v="18.260000000000002"/>
    <n v="14.06"/>
    <n v="1.7384487000000002"/>
  </r>
  <r>
    <x v="11"/>
    <n v="11"/>
    <n v="4"/>
    <x v="1"/>
    <d v="2019-08-11T00:00:00"/>
    <s v="Avg of 4 NM Projects"/>
    <n v="15"/>
    <n v="122.24000000000001"/>
    <n v="0.68674157303370786"/>
    <n v="19.72"/>
    <n v="13.51"/>
    <n v="1.6514624000000002"/>
  </r>
  <r>
    <x v="11"/>
    <n v="11"/>
    <n v="4"/>
    <x v="1"/>
    <d v="2019-08-11T00:00:00"/>
    <s v="Avg of 4 NM Projects"/>
    <n v="16"/>
    <n v="99.454999999999998"/>
    <n v="0.55873595505617979"/>
    <n v="24.66"/>
    <n v="12.14"/>
    <n v="1.2073837000000001"/>
  </r>
  <r>
    <x v="11"/>
    <n v="11"/>
    <n v="4"/>
    <x v="1"/>
    <d v="2019-08-11T00:00:00"/>
    <s v="Avg of 4 NM Projects"/>
    <n v="17"/>
    <n v="50.95"/>
    <n v="0.28623595505617977"/>
    <n v="30.01"/>
    <n v="13.79"/>
    <n v="0.70260049999999996"/>
  </r>
  <r>
    <x v="11"/>
    <n v="11"/>
    <n v="4"/>
    <x v="1"/>
    <d v="2019-08-11T00:00:00"/>
    <s v="Avg of 4 NM Projects"/>
    <n v="18"/>
    <n v="41.475000000000001"/>
    <n v="0.23300561797752808"/>
    <n v="33.5"/>
    <n v="19.39"/>
    <n v="0.80420025000000006"/>
  </r>
  <r>
    <x v="11"/>
    <n v="11"/>
    <n v="4"/>
    <x v="1"/>
    <d v="2019-08-11T00:00:00"/>
    <s v="Avg of 4 NM Projects"/>
    <n v="19"/>
    <n v="21.89"/>
    <n v="0.12297752808988764"/>
    <n v="31.68"/>
    <n v="14.72"/>
    <n v="0.32222079999999997"/>
  </r>
  <r>
    <x v="11"/>
    <n v="11"/>
    <n v="4"/>
    <x v="1"/>
    <d v="2019-08-11T00:00:00"/>
    <s v="Avg of 4 NM Projects"/>
    <n v="20"/>
    <n v="5.1099999999999994"/>
    <n v="2.8707865168539324E-2"/>
    <n v="29.74"/>
    <n v="14.86"/>
    <n v="7.5934599999999991E-2"/>
  </r>
  <r>
    <x v="11"/>
    <n v="11"/>
    <n v="4"/>
    <x v="1"/>
    <d v="2019-08-11T00:00:00"/>
    <s v="Avg of 4 NM Projects"/>
    <n v="21"/>
    <n v="-0.13"/>
    <n v="-7.3033707865168538E-4"/>
    <n v="32.18"/>
    <n v="15.66"/>
    <n v="-2.0357999999999999E-3"/>
  </r>
  <r>
    <x v="11"/>
    <n v="11"/>
    <n v="4"/>
    <x v="1"/>
    <d v="2019-08-11T00:00:00"/>
    <s v="Avg of 4 NM Projects"/>
    <n v="22"/>
    <n v="0"/>
    <n v="0"/>
    <n v="29.88"/>
    <n v="15.96"/>
    <n v="0"/>
  </r>
  <r>
    <x v="11"/>
    <n v="11"/>
    <n v="4"/>
    <x v="1"/>
    <d v="2019-08-11T00:00:00"/>
    <s v="Avg of 4 NM Projects"/>
    <n v="23"/>
    <n v="0"/>
    <n v="0"/>
    <n v="19.48"/>
    <n v="12.48"/>
    <n v="0"/>
  </r>
  <r>
    <x v="11"/>
    <n v="11"/>
    <n v="4"/>
    <x v="0"/>
    <d v="2019-08-11T00:00:00"/>
    <s v="Avg of 4 NM Projects"/>
    <n v="24"/>
    <n v="-0.13"/>
    <n v="-7.3033707865168538E-4"/>
    <n v="17.71"/>
    <n v="11.36"/>
    <n v="-1.4767999999999999E-3"/>
  </r>
  <r>
    <x v="11"/>
    <n v="12"/>
    <n v="5"/>
    <x v="0"/>
    <d v="2019-08-12T00:00:00"/>
    <s v="Avg of 4 NM Projects"/>
    <n v="1"/>
    <n v="0"/>
    <n v="0"/>
    <n v="14.75"/>
    <n v="5.67"/>
    <n v="0"/>
  </r>
  <r>
    <x v="11"/>
    <n v="12"/>
    <n v="5"/>
    <x v="0"/>
    <d v="2019-08-12T00:00:00"/>
    <s v="Avg of 4 NM Projects"/>
    <n v="2"/>
    <n v="0"/>
    <n v="0"/>
    <n v="14.2"/>
    <n v="12.98"/>
    <n v="0"/>
  </r>
  <r>
    <x v="11"/>
    <n v="12"/>
    <n v="5"/>
    <x v="0"/>
    <d v="2019-08-12T00:00:00"/>
    <s v="Avg of 4 NM Projects"/>
    <n v="3"/>
    <n v="-0.26"/>
    <n v="-1.4606741573033708E-3"/>
    <n v="11.68"/>
    <n v="8.2100000000000009"/>
    <n v="-2.1346000000000004E-3"/>
  </r>
  <r>
    <x v="11"/>
    <n v="12"/>
    <n v="5"/>
    <x v="0"/>
    <d v="2019-08-12T00:00:00"/>
    <s v="Avg of 4 NM Projects"/>
    <n v="4"/>
    <n v="-0.13"/>
    <n v="-7.3033707865168538E-4"/>
    <n v="11.3"/>
    <n v="0.77"/>
    <n v="-1.0010000000000001E-4"/>
  </r>
  <r>
    <x v="11"/>
    <n v="12"/>
    <n v="5"/>
    <x v="0"/>
    <d v="2019-08-12T00:00:00"/>
    <s v="Avg of 4 NM Projects"/>
    <n v="5"/>
    <n v="-0.13"/>
    <n v="-7.3033707865168538E-4"/>
    <n v="11.41"/>
    <n v="12.73"/>
    <n v="-1.6548999999999999E-3"/>
  </r>
  <r>
    <x v="11"/>
    <n v="12"/>
    <n v="5"/>
    <x v="0"/>
    <d v="2019-08-12T00:00:00"/>
    <s v="Avg of 4 NM Projects"/>
    <n v="6"/>
    <n v="-0.26"/>
    <n v="-1.4606741573033708E-3"/>
    <n v="13.12"/>
    <n v="5.78"/>
    <n v="-1.5028000000000001E-3"/>
  </r>
  <r>
    <x v="11"/>
    <n v="12"/>
    <n v="5"/>
    <x v="0"/>
    <d v="2019-08-12T00:00:00"/>
    <s v="Avg of 4 NM Projects"/>
    <n v="7"/>
    <n v="4.6050000000000004"/>
    <n v="2.5870786516853934E-2"/>
    <n v="16.62"/>
    <n v="13.6"/>
    <n v="6.2628000000000003E-2"/>
  </r>
  <r>
    <x v="11"/>
    <n v="12"/>
    <n v="5"/>
    <x v="1"/>
    <d v="2019-08-12T00:00:00"/>
    <s v="Avg of 4 NM Projects"/>
    <n v="8"/>
    <n v="28.544999999999998"/>
    <n v="0.16036516853932584"/>
    <n v="17.2"/>
    <n v="15.59"/>
    <n v="0.44501655000000001"/>
  </r>
  <r>
    <x v="11"/>
    <n v="12"/>
    <n v="5"/>
    <x v="1"/>
    <d v="2019-08-12T00:00:00"/>
    <s v="Avg of 4 NM Projects"/>
    <n v="9"/>
    <n v="53.504999999999995"/>
    <n v="0.30058988764044942"/>
    <n v="20.8"/>
    <n v="13.7"/>
    <n v="0.73301849999999991"/>
  </r>
  <r>
    <x v="11"/>
    <n v="12"/>
    <n v="5"/>
    <x v="1"/>
    <d v="2019-08-12T00:00:00"/>
    <s v="Avg of 4 NM Projects"/>
    <n v="10"/>
    <n v="82.174999999999997"/>
    <n v="0.46165730337078648"/>
    <n v="22.16"/>
    <n v="14.01"/>
    <n v="1.1512717499999998"/>
  </r>
  <r>
    <x v="11"/>
    <n v="12"/>
    <n v="5"/>
    <x v="1"/>
    <d v="2019-08-12T00:00:00"/>
    <s v="Avg of 4 NM Projects"/>
    <n v="11"/>
    <n v="95.100000000000009"/>
    <n v="0.53426966292134837"/>
    <n v="23.54"/>
    <n v="16.510000000000002"/>
    <n v="1.5701010000000004"/>
  </r>
  <r>
    <x v="11"/>
    <n v="12"/>
    <n v="5"/>
    <x v="1"/>
    <d v="2019-08-12T00:00:00"/>
    <s v="Avg of 4 NM Projects"/>
    <n v="12"/>
    <n v="119.30000000000001"/>
    <n v="0.67022471910112369"/>
    <n v="24.28"/>
    <n v="19.32"/>
    <n v="2.3048760000000001"/>
  </r>
  <r>
    <x v="11"/>
    <n v="12"/>
    <n v="5"/>
    <x v="1"/>
    <d v="2019-08-12T00:00:00"/>
    <s v="Avg of 4 NM Projects"/>
    <n v="13"/>
    <n v="91.009999999999991"/>
    <n v="0.51129213483146063"/>
    <n v="26.29"/>
    <n v="22.5"/>
    <n v="2.0477249999999998"/>
  </r>
  <r>
    <x v="11"/>
    <n v="12"/>
    <n v="5"/>
    <x v="1"/>
    <d v="2019-08-12T00:00:00"/>
    <s v="Avg of 4 NM Projects"/>
    <n v="14"/>
    <n v="89.860000000000014"/>
    <n v="0.50483146067415741"/>
    <n v="28.06"/>
    <n v="24.29"/>
    <n v="2.1826994000000006"/>
  </r>
  <r>
    <x v="11"/>
    <n v="12"/>
    <n v="5"/>
    <x v="1"/>
    <d v="2019-08-12T00:00:00"/>
    <s v="Avg of 4 NM Projects"/>
    <n v="15"/>
    <n v="69.754999999999995"/>
    <n v="0.39188202247191006"/>
    <n v="35.520000000000003"/>
    <n v="23.64"/>
    <n v="1.6490081999999999"/>
  </r>
  <r>
    <x v="11"/>
    <n v="12"/>
    <n v="5"/>
    <x v="1"/>
    <d v="2019-08-12T00:00:00"/>
    <s v="Avg of 4 NM Projects"/>
    <n v="16"/>
    <n v="60.81"/>
    <n v="0.34162921348314607"/>
    <n v="37.729999999999997"/>
    <n v="27.74"/>
    <n v="1.6868694"/>
  </r>
  <r>
    <x v="11"/>
    <n v="12"/>
    <n v="5"/>
    <x v="1"/>
    <d v="2019-08-12T00:00:00"/>
    <s v="Avg of 4 NM Projects"/>
    <n v="17"/>
    <n v="35.32"/>
    <n v="0.19842696629213483"/>
    <n v="42.14"/>
    <n v="38.75"/>
    <n v="1.3686500000000001"/>
  </r>
  <r>
    <x v="11"/>
    <n v="12"/>
    <n v="5"/>
    <x v="1"/>
    <d v="2019-08-12T00:00:00"/>
    <s v="Avg of 4 NM Projects"/>
    <n v="18"/>
    <n v="21.375"/>
    <n v="0.12008426966292135"/>
    <n v="43.34"/>
    <n v="45.87"/>
    <n v="0.98047124999999991"/>
  </r>
  <r>
    <x v="11"/>
    <n v="12"/>
    <n v="5"/>
    <x v="1"/>
    <d v="2019-08-12T00:00:00"/>
    <s v="Avg of 4 NM Projects"/>
    <n v="19"/>
    <n v="12.67"/>
    <n v="7.1179775280898874E-2"/>
    <n v="37.96"/>
    <n v="41.77"/>
    <n v="0.52922590000000003"/>
  </r>
  <r>
    <x v="11"/>
    <n v="12"/>
    <n v="5"/>
    <x v="1"/>
    <d v="2019-08-12T00:00:00"/>
    <s v="Avg of 4 NM Projects"/>
    <n v="20"/>
    <n v="1.4100000000000001"/>
    <n v="7.9213483146067416E-3"/>
    <n v="36.71"/>
    <n v="40.54"/>
    <n v="5.7161400000000008E-2"/>
  </r>
  <r>
    <x v="11"/>
    <n v="12"/>
    <n v="5"/>
    <x v="1"/>
    <d v="2019-08-12T00:00:00"/>
    <s v="Avg of 4 NM Projects"/>
    <n v="21"/>
    <n v="0"/>
    <n v="0"/>
    <n v="36.01"/>
    <n v="39.44"/>
    <n v="0"/>
  </r>
  <r>
    <x v="11"/>
    <n v="12"/>
    <n v="5"/>
    <x v="1"/>
    <d v="2019-08-12T00:00:00"/>
    <s v="Avg of 4 NM Projects"/>
    <n v="22"/>
    <n v="0"/>
    <n v="0"/>
    <n v="27.68"/>
    <n v="28.9"/>
    <n v="0"/>
  </r>
  <r>
    <x v="11"/>
    <n v="12"/>
    <n v="5"/>
    <x v="1"/>
    <d v="2019-08-12T00:00:00"/>
    <s v="Avg of 4 NM Projects"/>
    <n v="23"/>
    <n v="0"/>
    <n v="0"/>
    <n v="25.15"/>
    <n v="25.8"/>
    <n v="0"/>
  </r>
  <r>
    <x v="11"/>
    <n v="12"/>
    <n v="5"/>
    <x v="0"/>
    <d v="2019-08-12T00:00:00"/>
    <s v="Avg of 4 NM Projects"/>
    <n v="24"/>
    <n v="0"/>
    <n v="0"/>
    <n v="22.91"/>
    <n v="23.68"/>
    <n v="0"/>
  </r>
  <r>
    <x v="11"/>
    <n v="13"/>
    <n v="6"/>
    <x v="0"/>
    <d v="2019-08-13T00:00:00"/>
    <s v="Avg of 4 NM Projects"/>
    <n v="1"/>
    <n v="-0.26"/>
    <n v="-1.4606741573033708E-3"/>
    <n v="22.83"/>
    <n v="26.78"/>
    <n v="-6.9628000000000008E-3"/>
  </r>
  <r>
    <x v="11"/>
    <n v="13"/>
    <n v="6"/>
    <x v="0"/>
    <d v="2019-08-13T00:00:00"/>
    <s v="Avg of 4 NM Projects"/>
    <n v="2"/>
    <n v="0"/>
    <n v="0"/>
    <n v="20.170000000000002"/>
    <n v="19.14"/>
    <n v="0"/>
  </r>
  <r>
    <x v="11"/>
    <n v="13"/>
    <n v="6"/>
    <x v="0"/>
    <d v="2019-08-13T00:00:00"/>
    <s v="Avg of 4 NM Projects"/>
    <n v="3"/>
    <n v="-0.13"/>
    <n v="-7.3033707865168538E-4"/>
    <n v="19.04"/>
    <n v="18.98"/>
    <n v="-2.4674000000000002E-3"/>
  </r>
  <r>
    <x v="11"/>
    <n v="13"/>
    <n v="6"/>
    <x v="0"/>
    <d v="2019-08-13T00:00:00"/>
    <s v="Avg of 4 NM Projects"/>
    <n v="4"/>
    <n v="0"/>
    <n v="0"/>
    <n v="17.86"/>
    <n v="18.43"/>
    <n v="0"/>
  </r>
  <r>
    <x v="11"/>
    <n v="13"/>
    <n v="6"/>
    <x v="0"/>
    <d v="2019-08-13T00:00:00"/>
    <s v="Avg of 4 NM Projects"/>
    <n v="5"/>
    <n v="-0.26"/>
    <n v="-1.4606741573033708E-3"/>
    <n v="19.02"/>
    <n v="18.66"/>
    <n v="-4.8516000000000002E-3"/>
  </r>
  <r>
    <x v="11"/>
    <n v="13"/>
    <n v="6"/>
    <x v="0"/>
    <d v="2019-08-13T00:00:00"/>
    <s v="Avg of 4 NM Projects"/>
    <n v="6"/>
    <n v="-0.26"/>
    <n v="-1.4606741573033708E-3"/>
    <n v="20.79"/>
    <n v="37.25"/>
    <n v="-9.6850000000000009E-3"/>
  </r>
  <r>
    <x v="11"/>
    <n v="13"/>
    <n v="6"/>
    <x v="0"/>
    <d v="2019-08-13T00:00:00"/>
    <s v="Avg of 4 NM Projects"/>
    <n v="7"/>
    <n v="5.12"/>
    <n v="2.8764044943820226E-2"/>
    <n v="23.03"/>
    <n v="49.31"/>
    <n v="0.2524672"/>
  </r>
  <r>
    <x v="11"/>
    <n v="13"/>
    <n v="6"/>
    <x v="1"/>
    <d v="2019-08-13T00:00:00"/>
    <s v="Avg of 4 NM Projects"/>
    <n v="8"/>
    <n v="28.925000000000001"/>
    <n v="0.16250000000000001"/>
    <n v="23.89"/>
    <n v="30.16"/>
    <n v="0.8723780000000001"/>
  </r>
  <r>
    <x v="11"/>
    <n v="13"/>
    <n v="6"/>
    <x v="1"/>
    <d v="2019-08-13T00:00:00"/>
    <s v="Avg of 4 NM Projects"/>
    <n v="9"/>
    <n v="66.694999999999993"/>
    <n v="0.374691011235955"/>
    <n v="28.04"/>
    <n v="44.88"/>
    <n v="2.9932715999999999"/>
  </r>
  <r>
    <x v="11"/>
    <n v="13"/>
    <n v="6"/>
    <x v="1"/>
    <d v="2019-08-13T00:00:00"/>
    <s v="Avg of 4 NM Projects"/>
    <n v="10"/>
    <n v="86.53"/>
    <n v="0.48612359550561801"/>
    <n v="31.38"/>
    <n v="44.38"/>
    <n v="3.8402014000000002"/>
  </r>
  <r>
    <x v="11"/>
    <n v="13"/>
    <n v="6"/>
    <x v="1"/>
    <d v="2019-08-13T00:00:00"/>
    <s v="Avg of 4 NM Projects"/>
    <n v="11"/>
    <n v="95.875"/>
    <n v="0.538623595505618"/>
    <n v="33.43"/>
    <n v="42.94"/>
    <n v="4.1168724999999995"/>
  </r>
  <r>
    <x v="11"/>
    <n v="13"/>
    <n v="6"/>
    <x v="1"/>
    <d v="2019-08-13T00:00:00"/>
    <s v="Avg of 4 NM Projects"/>
    <n v="12"/>
    <n v="108.545"/>
    <n v="0.60980337078651692"/>
    <n v="33.369999999999997"/>
    <n v="44.78"/>
    <n v="4.8606451000000011"/>
  </r>
  <r>
    <x v="11"/>
    <n v="13"/>
    <n v="6"/>
    <x v="1"/>
    <d v="2019-08-13T00:00:00"/>
    <s v="Avg of 4 NM Projects"/>
    <n v="13"/>
    <n v="104.19"/>
    <n v="0.58533707865168538"/>
    <n v="34.479999999999997"/>
    <n v="51.05"/>
    <n v="5.3188994999999997"/>
  </r>
  <r>
    <x v="11"/>
    <n v="13"/>
    <n v="6"/>
    <x v="1"/>
    <d v="2019-08-13T00:00:00"/>
    <s v="Avg of 4 NM Projects"/>
    <n v="14"/>
    <n v="99.330000000000013"/>
    <n v="0.55803370786516859"/>
    <n v="34.369999999999997"/>
    <n v="23.11"/>
    <n v="2.2955163000000001"/>
  </r>
  <r>
    <x v="11"/>
    <n v="13"/>
    <n v="6"/>
    <x v="1"/>
    <d v="2019-08-13T00:00:00"/>
    <s v="Avg of 4 NM Projects"/>
    <n v="15"/>
    <n v="89.6"/>
    <n v="0.50337078651685385"/>
    <n v="33.520000000000003"/>
    <n v="22.3"/>
    <n v="1.9980799999999999"/>
  </r>
  <r>
    <x v="11"/>
    <n v="13"/>
    <n v="6"/>
    <x v="1"/>
    <d v="2019-08-13T00:00:00"/>
    <s v="Avg of 4 NM Projects"/>
    <n v="16"/>
    <n v="66.69"/>
    <n v="0.37466292134831458"/>
    <n v="31.89"/>
    <n v="22.86"/>
    <n v="1.5245333999999997"/>
  </r>
  <r>
    <x v="11"/>
    <n v="13"/>
    <n v="6"/>
    <x v="1"/>
    <d v="2019-08-13T00:00:00"/>
    <s v="Avg of 4 NM Projects"/>
    <n v="17"/>
    <n v="56.960000000000008"/>
    <n v="0.32000000000000006"/>
    <n v="33.07"/>
    <n v="32.1"/>
    <n v="1.8284160000000005"/>
  </r>
  <r>
    <x v="11"/>
    <n v="13"/>
    <n v="6"/>
    <x v="1"/>
    <d v="2019-08-13T00:00:00"/>
    <s v="Avg of 4 NM Projects"/>
    <n v="18"/>
    <n v="40.570000000000007"/>
    <n v="0.22792134831460678"/>
    <n v="33.799999999999997"/>
    <n v="46.44"/>
    <n v="1.8840708000000002"/>
  </r>
  <r>
    <x v="11"/>
    <n v="13"/>
    <n v="6"/>
    <x v="1"/>
    <d v="2019-08-13T00:00:00"/>
    <s v="Avg of 4 NM Projects"/>
    <n v="19"/>
    <n v="18.175000000000001"/>
    <n v="0.10210674157303372"/>
    <n v="27.71"/>
    <n v="46.56"/>
    <n v="0.84622800000000009"/>
  </r>
  <r>
    <x v="11"/>
    <n v="13"/>
    <n v="6"/>
    <x v="1"/>
    <d v="2019-08-13T00:00:00"/>
    <s v="Avg of 4 NM Projects"/>
    <n v="20"/>
    <n v="2.6899999999999995"/>
    <n v="1.5112359550561795E-2"/>
    <n v="27.33"/>
    <n v="44.75"/>
    <n v="0.12037749999999998"/>
  </r>
  <r>
    <x v="11"/>
    <n v="13"/>
    <n v="6"/>
    <x v="1"/>
    <d v="2019-08-13T00:00:00"/>
    <s v="Avg of 4 NM Projects"/>
    <n v="21"/>
    <n v="-0.26"/>
    <n v="-1.4606741573033708E-3"/>
    <n v="27.67"/>
    <n v="45.03"/>
    <n v="-1.1707800000000001E-2"/>
  </r>
  <r>
    <x v="11"/>
    <n v="13"/>
    <n v="6"/>
    <x v="1"/>
    <d v="2019-08-13T00:00:00"/>
    <s v="Avg of 4 NM Projects"/>
    <n v="22"/>
    <n v="0"/>
    <n v="0"/>
    <n v="22.03"/>
    <n v="33.51"/>
    <n v="0"/>
  </r>
  <r>
    <x v="11"/>
    <n v="13"/>
    <n v="6"/>
    <x v="1"/>
    <d v="2019-08-13T00:00:00"/>
    <s v="Avg of 4 NM Projects"/>
    <n v="23"/>
    <n v="0"/>
    <n v="0"/>
    <n v="20.7"/>
    <n v="26.21"/>
    <n v="0"/>
  </r>
  <r>
    <x v="11"/>
    <n v="13"/>
    <n v="6"/>
    <x v="0"/>
    <d v="2019-08-13T00:00:00"/>
    <s v="Avg of 4 NM Projects"/>
    <n v="24"/>
    <n v="-0.13"/>
    <n v="-7.3033707865168538E-4"/>
    <n v="19.82"/>
    <n v="22.52"/>
    <n v="-2.9275999999999998E-3"/>
  </r>
  <r>
    <x v="11"/>
    <n v="14"/>
    <n v="7"/>
    <x v="0"/>
    <d v="2019-08-14T00:00:00"/>
    <s v="Avg of 4 NM Projects"/>
    <n v="1"/>
    <n v="0"/>
    <n v="0"/>
    <n v="24.66"/>
    <n v="20.79"/>
    <n v="0"/>
  </r>
  <r>
    <x v="11"/>
    <n v="14"/>
    <n v="7"/>
    <x v="0"/>
    <d v="2019-08-14T00:00:00"/>
    <s v="Avg of 4 NM Projects"/>
    <n v="2"/>
    <n v="-0.26"/>
    <n v="-1.4606741573033708E-3"/>
    <n v="23.1"/>
    <n v="20.89"/>
    <n v="-5.4314000000000003E-3"/>
  </r>
  <r>
    <x v="11"/>
    <n v="14"/>
    <n v="7"/>
    <x v="0"/>
    <d v="2019-08-14T00:00:00"/>
    <s v="Avg of 4 NM Projects"/>
    <n v="3"/>
    <n v="0"/>
    <n v="0"/>
    <n v="21.37"/>
    <n v="20.02"/>
    <n v="0"/>
  </r>
  <r>
    <x v="11"/>
    <n v="14"/>
    <n v="7"/>
    <x v="0"/>
    <d v="2019-08-14T00:00:00"/>
    <s v="Avg of 4 NM Projects"/>
    <n v="4"/>
    <n v="-0.26"/>
    <n v="-1.4606741573033708E-3"/>
    <n v="21.16"/>
    <n v="20.32"/>
    <n v="-5.2832E-3"/>
  </r>
  <r>
    <x v="11"/>
    <n v="14"/>
    <n v="7"/>
    <x v="0"/>
    <d v="2019-08-14T00:00:00"/>
    <s v="Avg of 4 NM Projects"/>
    <n v="5"/>
    <n v="0"/>
    <n v="0"/>
    <n v="20.87"/>
    <n v="19.61"/>
    <n v="0"/>
  </r>
  <r>
    <x v="11"/>
    <n v="14"/>
    <n v="7"/>
    <x v="0"/>
    <d v="2019-08-14T00:00:00"/>
    <s v="Avg of 4 NM Projects"/>
    <n v="6"/>
    <n v="-0.39"/>
    <n v="-2.1910112359550564E-3"/>
    <n v="23.37"/>
    <n v="21.88"/>
    <n v="-8.5332000000000012E-3"/>
  </r>
  <r>
    <x v="11"/>
    <n v="14"/>
    <n v="7"/>
    <x v="0"/>
    <d v="2019-08-14T00:00:00"/>
    <s v="Avg of 4 NM Projects"/>
    <n v="7"/>
    <n v="3.1950000000000003"/>
    <n v="1.7949438202247193E-2"/>
    <n v="25.8"/>
    <n v="23.12"/>
    <n v="7.3868400000000015E-2"/>
  </r>
  <r>
    <x v="11"/>
    <n v="14"/>
    <n v="7"/>
    <x v="0"/>
    <d v="2019-08-14T00:00:00"/>
    <s v="Avg of 4 NM Projects"/>
    <n v="8"/>
    <n v="19.71"/>
    <n v="0.11073033707865169"/>
    <n v="24.31"/>
    <n v="20.18"/>
    <n v="0.39774779999999998"/>
  </r>
  <r>
    <x v="11"/>
    <n v="14"/>
    <n v="7"/>
    <x v="0"/>
    <d v="2019-08-14T00:00:00"/>
    <s v="Avg of 4 NM Projects"/>
    <n v="9"/>
    <n v="36.99"/>
    <n v="0.20780898876404497"/>
    <n v="26.2"/>
    <n v="22.61"/>
    <n v="0.83634390000000003"/>
  </r>
  <r>
    <x v="11"/>
    <n v="14"/>
    <n v="7"/>
    <x v="0"/>
    <d v="2019-08-14T00:00:00"/>
    <s v="Avg of 4 NM Projects"/>
    <n v="10"/>
    <n v="61.95"/>
    <n v="0.34803370786516857"/>
    <n v="25.97"/>
    <n v="26.16"/>
    <n v="1.6206120000000002"/>
  </r>
  <r>
    <x v="11"/>
    <n v="14"/>
    <n v="7"/>
    <x v="0"/>
    <d v="2019-08-14T00:00:00"/>
    <s v="Avg of 4 NM Projects"/>
    <n v="11"/>
    <n v="74.495000000000005"/>
    <n v="0.41851123595505618"/>
    <n v="26.42"/>
    <n v="26.94"/>
    <n v="2.0068953"/>
  </r>
  <r>
    <x v="11"/>
    <n v="14"/>
    <n v="7"/>
    <x v="0"/>
    <d v="2019-08-14T00:00:00"/>
    <s v="Avg of 4 NM Projects"/>
    <n v="12"/>
    <n v="83.59"/>
    <n v="0.46960674157303373"/>
    <n v="26.95"/>
    <n v="32.4"/>
    <n v="2.7083159999999999"/>
  </r>
  <r>
    <x v="11"/>
    <n v="14"/>
    <n v="7"/>
    <x v="0"/>
    <d v="2019-08-14T00:00:00"/>
    <s v="Avg of 4 NM Projects"/>
    <n v="13"/>
    <n v="105.08999999999999"/>
    <n v="0.59039325842696622"/>
    <n v="27.85"/>
    <n v="33.15"/>
    <n v="3.4837334999999992"/>
  </r>
  <r>
    <x v="11"/>
    <n v="14"/>
    <n v="7"/>
    <x v="0"/>
    <d v="2019-08-14T00:00:00"/>
    <s v="Avg of 4 NM Projects"/>
    <n v="14"/>
    <n v="109.31500000000001"/>
    <n v="0.61412921348314609"/>
    <n v="29.13"/>
    <n v="38.450000000000003"/>
    <n v="4.2031617500000014"/>
  </r>
  <r>
    <x v="11"/>
    <n v="14"/>
    <n v="7"/>
    <x v="0"/>
    <d v="2019-08-14T00:00:00"/>
    <s v="Avg of 4 NM Projects"/>
    <n v="15"/>
    <n v="112.24999999999999"/>
    <n v="0.63061797752808979"/>
    <n v="33.880000000000003"/>
    <n v="43.96"/>
    <n v="4.9345099999999995"/>
  </r>
  <r>
    <x v="11"/>
    <n v="14"/>
    <n v="7"/>
    <x v="0"/>
    <d v="2019-08-14T00:00:00"/>
    <s v="Avg of 4 NM Projects"/>
    <n v="16"/>
    <n v="91.014999999999986"/>
    <n v="0.5113202247191011"/>
    <n v="35.15"/>
    <n v="38.729999999999997"/>
    <n v="3.5250109499999995"/>
  </r>
  <r>
    <x v="11"/>
    <n v="14"/>
    <n v="7"/>
    <x v="0"/>
    <d v="2019-08-14T00:00:00"/>
    <s v="Avg of 4 NM Projects"/>
    <n v="17"/>
    <n v="69.510000000000005"/>
    <n v="0.39050561797752814"/>
    <n v="39.909999999999997"/>
    <n v="34.46"/>
    <n v="2.3953146000000003"/>
  </r>
  <r>
    <x v="11"/>
    <n v="14"/>
    <n v="7"/>
    <x v="0"/>
    <d v="2019-08-14T00:00:00"/>
    <s v="Avg of 4 NM Projects"/>
    <n v="18"/>
    <n v="46.075000000000003"/>
    <n v="0.25884831460674157"/>
    <n v="39.86"/>
    <n v="38.590000000000003"/>
    <n v="1.7780342500000001"/>
  </r>
  <r>
    <x v="11"/>
    <n v="14"/>
    <n v="7"/>
    <x v="0"/>
    <d v="2019-08-14T00:00:00"/>
    <s v="Avg of 4 NM Projects"/>
    <n v="19"/>
    <n v="19.074999999999999"/>
    <n v="0.10716292134831461"/>
    <n v="37.619999999999997"/>
    <n v="39.75"/>
    <n v="0.75823124999999991"/>
  </r>
  <r>
    <x v="11"/>
    <n v="14"/>
    <n v="7"/>
    <x v="0"/>
    <d v="2019-08-14T00:00:00"/>
    <s v="Avg of 4 NM Projects"/>
    <n v="20"/>
    <n v="2.95"/>
    <n v="1.657303370786517E-2"/>
    <n v="33.39"/>
    <n v="33.83"/>
    <n v="9.9798499999999998E-2"/>
  </r>
  <r>
    <x v="11"/>
    <n v="14"/>
    <n v="7"/>
    <x v="0"/>
    <d v="2019-08-14T00:00:00"/>
    <s v="Avg of 4 NM Projects"/>
    <n v="21"/>
    <n v="0"/>
    <n v="0"/>
    <n v="31.91"/>
    <n v="32.770000000000003"/>
    <n v="0"/>
  </r>
  <r>
    <x v="11"/>
    <n v="14"/>
    <n v="7"/>
    <x v="0"/>
    <d v="2019-08-14T00:00:00"/>
    <s v="Avg of 4 NM Projects"/>
    <n v="22"/>
    <n v="-0.13"/>
    <n v="-7.3033707865168538E-4"/>
    <n v="27.84"/>
    <n v="35.950000000000003"/>
    <n v="-4.6735000000000006E-3"/>
  </r>
  <r>
    <x v="11"/>
    <n v="14"/>
    <n v="7"/>
    <x v="0"/>
    <d v="2019-08-14T00:00:00"/>
    <s v="Avg of 4 NM Projects"/>
    <n v="23"/>
    <n v="0"/>
    <n v="0"/>
    <n v="22.69"/>
    <n v="27.16"/>
    <n v="0"/>
  </r>
  <r>
    <x v="11"/>
    <n v="14"/>
    <n v="7"/>
    <x v="0"/>
    <d v="2019-08-14T00:00:00"/>
    <s v="Avg of 4 NM Projects"/>
    <n v="24"/>
    <n v="-0.13"/>
    <n v="-7.3033707865168538E-4"/>
    <n v="21.11"/>
    <n v="41.82"/>
    <n v="-5.4366000000000006E-3"/>
  </r>
  <r>
    <x v="11"/>
    <n v="15"/>
    <n v="1"/>
    <x v="0"/>
    <d v="2019-08-15T00:00:00"/>
    <s v="Avg of 4 NM Projects"/>
    <n v="1"/>
    <n v="-0.13"/>
    <n v="-7.3033707865168538E-4"/>
    <n v="19.260000000000002"/>
    <n v="23.9"/>
    <n v="-3.107E-3"/>
  </r>
  <r>
    <x v="11"/>
    <n v="15"/>
    <n v="1"/>
    <x v="0"/>
    <d v="2019-08-15T00:00:00"/>
    <s v="Avg of 4 NM Projects"/>
    <n v="2"/>
    <n v="0"/>
    <n v="0"/>
    <n v="19.05"/>
    <n v="18.88"/>
    <n v="0"/>
  </r>
  <r>
    <x v="11"/>
    <n v="15"/>
    <n v="1"/>
    <x v="0"/>
    <d v="2019-08-15T00:00:00"/>
    <s v="Avg of 4 NM Projects"/>
    <n v="3"/>
    <n v="-0.13"/>
    <n v="-7.3033707865168538E-4"/>
    <n v="17.64"/>
    <n v="18.53"/>
    <n v="-2.4088999999999998E-3"/>
  </r>
  <r>
    <x v="11"/>
    <n v="15"/>
    <n v="1"/>
    <x v="0"/>
    <d v="2019-08-15T00:00:00"/>
    <s v="Avg of 4 NM Projects"/>
    <n v="4"/>
    <n v="0"/>
    <n v="0"/>
    <n v="17.22"/>
    <n v="17.16"/>
    <n v="0"/>
  </r>
  <r>
    <x v="11"/>
    <n v="15"/>
    <n v="1"/>
    <x v="0"/>
    <d v="2019-08-15T00:00:00"/>
    <s v="Avg of 4 NM Projects"/>
    <n v="5"/>
    <n v="-0.13"/>
    <n v="-7.3033707865168538E-4"/>
    <n v="17.420000000000002"/>
    <n v="17.079999999999998"/>
    <n v="-2.2203999999999995E-3"/>
  </r>
  <r>
    <x v="11"/>
    <n v="15"/>
    <n v="1"/>
    <x v="0"/>
    <d v="2019-08-15T00:00:00"/>
    <s v="Avg of 4 NM Projects"/>
    <n v="6"/>
    <n v="-0.13"/>
    <n v="-7.3033707865168538E-4"/>
    <n v="20.170000000000002"/>
    <n v="20.149999999999999"/>
    <n v="-2.6194999999999999E-3"/>
  </r>
  <r>
    <x v="11"/>
    <n v="15"/>
    <n v="1"/>
    <x v="0"/>
    <d v="2019-08-15T00:00:00"/>
    <s v="Avg of 4 NM Projects"/>
    <n v="7"/>
    <n v="3.8450000000000006"/>
    <n v="2.160112359550562E-2"/>
    <n v="19.97"/>
    <n v="19.7"/>
    <n v="7.5746500000000008E-2"/>
  </r>
  <r>
    <x v="11"/>
    <n v="15"/>
    <n v="1"/>
    <x v="0"/>
    <d v="2019-08-15T00:00:00"/>
    <s v="Avg of 4 NM Projects"/>
    <n v="8"/>
    <n v="25.465"/>
    <n v="0.143061797752809"/>
    <n v="22.5"/>
    <n v="20.21"/>
    <n v="0.51464765000000001"/>
  </r>
  <r>
    <x v="11"/>
    <n v="15"/>
    <n v="1"/>
    <x v="0"/>
    <d v="2019-08-15T00:00:00"/>
    <s v="Avg of 4 NM Projects"/>
    <n v="9"/>
    <n v="55.805000000000007"/>
    <n v="0.3135112359550562"/>
    <n v="23.25"/>
    <n v="24.72"/>
    <n v="1.3794996000000002"/>
  </r>
  <r>
    <x v="11"/>
    <n v="15"/>
    <n v="1"/>
    <x v="0"/>
    <d v="2019-08-15T00:00:00"/>
    <s v="Avg of 4 NM Projects"/>
    <n v="10"/>
    <n v="86.14"/>
    <n v="0.4839325842696629"/>
    <n v="23.65"/>
    <n v="35.090000000000003"/>
    <n v="3.0226526000000002"/>
  </r>
  <r>
    <x v="11"/>
    <n v="15"/>
    <n v="1"/>
    <x v="0"/>
    <d v="2019-08-15T00:00:00"/>
    <s v="Avg of 4 NM Projects"/>
    <n v="11"/>
    <n v="126.595"/>
    <n v="0.71120786516853929"/>
    <n v="22.42"/>
    <n v="29.85"/>
    <n v="3.7788607500000002"/>
  </r>
  <r>
    <x v="11"/>
    <n v="15"/>
    <n v="1"/>
    <x v="0"/>
    <d v="2019-08-15T00:00:00"/>
    <s v="Avg of 4 NM Projects"/>
    <n v="12"/>
    <n v="133.51"/>
    <n v="0.75005617977528083"/>
    <n v="24.17"/>
    <n v="24.97"/>
    <n v="3.3337446999999996"/>
  </r>
  <r>
    <x v="11"/>
    <n v="15"/>
    <n v="1"/>
    <x v="0"/>
    <d v="2019-08-15T00:00:00"/>
    <s v="Avg of 4 NM Projects"/>
    <n v="13"/>
    <n v="113.66"/>
    <n v="0.63853932584269657"/>
    <n v="25"/>
    <n v="37.369999999999997"/>
    <n v="4.2474742000000001"/>
  </r>
  <r>
    <x v="11"/>
    <n v="15"/>
    <n v="1"/>
    <x v="0"/>
    <d v="2019-08-15T00:00:00"/>
    <s v="Avg of 4 NM Projects"/>
    <n v="14"/>
    <n v="102.78"/>
    <n v="0.5774157303370786"/>
    <n v="29.19"/>
    <n v="37.82"/>
    <n v="3.8871395999999998"/>
  </r>
  <r>
    <x v="11"/>
    <n v="15"/>
    <n v="1"/>
    <x v="0"/>
    <d v="2019-08-15T00:00:00"/>
    <s v="Avg of 4 NM Projects"/>
    <n v="15"/>
    <n v="107.905"/>
    <n v="0.60620786516853931"/>
    <n v="29.73"/>
    <n v="36.47"/>
    <n v="3.9352953500000001"/>
  </r>
  <r>
    <x v="11"/>
    <n v="15"/>
    <n v="1"/>
    <x v="0"/>
    <d v="2019-08-15T00:00:00"/>
    <s v="Avg of 4 NM Projects"/>
    <n v="16"/>
    <n v="108.92500000000001"/>
    <n v="0.61193820224719109"/>
    <n v="33.270000000000003"/>
    <n v="41.49"/>
    <n v="4.5192982500000003"/>
  </r>
  <r>
    <x v="11"/>
    <n v="15"/>
    <n v="1"/>
    <x v="0"/>
    <d v="2019-08-15T00:00:00"/>
    <s v="Avg of 4 NM Projects"/>
    <n v="17"/>
    <n v="84.224999999999994"/>
    <n v="0.47317415730337076"/>
    <n v="36.49"/>
    <n v="42.81"/>
    <n v="3.60567225"/>
  </r>
  <r>
    <x v="11"/>
    <n v="15"/>
    <n v="1"/>
    <x v="0"/>
    <d v="2019-08-15T00:00:00"/>
    <s v="Avg of 4 NM Projects"/>
    <n v="18"/>
    <n v="58.239999999999995"/>
    <n v="0.32719101123595501"/>
    <n v="37.619999999999997"/>
    <n v="39.94"/>
    <n v="2.3261056"/>
  </r>
  <r>
    <x v="11"/>
    <n v="15"/>
    <n v="1"/>
    <x v="0"/>
    <d v="2019-08-15T00:00:00"/>
    <s v="Avg of 4 NM Projects"/>
    <n v="19"/>
    <n v="23.035"/>
    <n v="0.12941011235955055"/>
    <n v="33.17"/>
    <n v="39.54"/>
    <n v="0.9108039"/>
  </r>
  <r>
    <x v="11"/>
    <n v="15"/>
    <n v="1"/>
    <x v="0"/>
    <d v="2019-08-15T00:00:00"/>
    <s v="Avg of 4 NM Projects"/>
    <n v="20"/>
    <n v="2.82"/>
    <n v="1.5842696629213483E-2"/>
    <n v="31"/>
    <n v="30.28"/>
    <n v="8.5389599999999996E-2"/>
  </r>
  <r>
    <x v="11"/>
    <n v="15"/>
    <n v="1"/>
    <x v="0"/>
    <d v="2019-08-15T00:00:00"/>
    <s v="Avg of 4 NM Projects"/>
    <n v="21"/>
    <n v="-0.26"/>
    <n v="-1.4606741573033708E-3"/>
    <n v="28.3"/>
    <n v="37.119999999999997"/>
    <n v="-9.6511999999999987E-3"/>
  </r>
  <r>
    <x v="11"/>
    <n v="15"/>
    <n v="1"/>
    <x v="0"/>
    <d v="2019-08-15T00:00:00"/>
    <s v="Avg of 4 NM Projects"/>
    <n v="22"/>
    <n v="-0.13"/>
    <n v="-7.3033707865168538E-4"/>
    <n v="24.98"/>
    <n v="51.18"/>
    <n v="-6.6534000000000003E-3"/>
  </r>
  <r>
    <x v="11"/>
    <n v="15"/>
    <n v="1"/>
    <x v="0"/>
    <d v="2019-08-15T00:00:00"/>
    <s v="Avg of 4 NM Projects"/>
    <n v="23"/>
    <n v="0"/>
    <n v="0"/>
    <n v="21.57"/>
    <n v="47.59"/>
    <n v="0"/>
  </r>
  <r>
    <x v="11"/>
    <n v="15"/>
    <n v="1"/>
    <x v="0"/>
    <d v="2019-08-15T00:00:00"/>
    <s v="Avg of 4 NM Projects"/>
    <n v="24"/>
    <n v="0"/>
    <n v="0"/>
    <n v="20.58"/>
    <n v="22.65"/>
    <n v="0"/>
  </r>
  <r>
    <x v="11"/>
    <n v="16"/>
    <n v="2"/>
    <x v="0"/>
    <d v="2019-08-16T00:00:00"/>
    <s v="Avg of 4 NM Projects"/>
    <n v="1"/>
    <n v="-0.13"/>
    <n v="-7.3033707865168538E-4"/>
    <n v="19.93"/>
    <n v="19.09"/>
    <n v="-2.4816999999999999E-3"/>
  </r>
  <r>
    <x v="11"/>
    <n v="16"/>
    <n v="2"/>
    <x v="0"/>
    <d v="2019-08-16T00:00:00"/>
    <s v="Avg of 4 NM Projects"/>
    <n v="2"/>
    <n v="0"/>
    <n v="0"/>
    <n v="18.47"/>
    <n v="17.7"/>
    <n v="0"/>
  </r>
  <r>
    <x v="11"/>
    <n v="16"/>
    <n v="2"/>
    <x v="0"/>
    <d v="2019-08-16T00:00:00"/>
    <s v="Avg of 4 NM Projects"/>
    <n v="3"/>
    <n v="-0.26"/>
    <n v="-1.4606741573033708E-3"/>
    <n v="17.91"/>
    <n v="17.829999999999998"/>
    <n v="-4.6357999999999998E-3"/>
  </r>
  <r>
    <x v="11"/>
    <n v="16"/>
    <n v="2"/>
    <x v="0"/>
    <d v="2019-08-16T00:00:00"/>
    <s v="Avg of 4 NM Projects"/>
    <n v="4"/>
    <n v="0"/>
    <n v="0"/>
    <n v="17.11"/>
    <n v="17.239999999999998"/>
    <n v="0"/>
  </r>
  <r>
    <x v="11"/>
    <n v="16"/>
    <n v="2"/>
    <x v="0"/>
    <d v="2019-08-16T00:00:00"/>
    <s v="Avg of 4 NM Projects"/>
    <n v="5"/>
    <n v="-0.26"/>
    <n v="-1.4606741573033708E-3"/>
    <n v="17.670000000000002"/>
    <n v="18.13"/>
    <n v="-4.7137999999999998E-3"/>
  </r>
  <r>
    <x v="11"/>
    <n v="16"/>
    <n v="2"/>
    <x v="0"/>
    <d v="2019-08-16T00:00:00"/>
    <s v="Avg of 4 NM Projects"/>
    <n v="6"/>
    <n v="-0.26"/>
    <n v="-1.4606741573033708E-3"/>
    <n v="18.54"/>
    <n v="17.690000000000001"/>
    <n v="-4.5994E-3"/>
  </r>
  <r>
    <x v="11"/>
    <n v="16"/>
    <n v="2"/>
    <x v="0"/>
    <d v="2019-08-16T00:00:00"/>
    <s v="Avg of 4 NM Projects"/>
    <n v="7"/>
    <n v="2.5649999999999995"/>
    <n v="1.4410112359550559E-2"/>
    <n v="20.92"/>
    <n v="21.37"/>
    <n v="5.4814049999999996E-2"/>
  </r>
  <r>
    <x v="11"/>
    <n v="16"/>
    <n v="2"/>
    <x v="1"/>
    <d v="2019-08-16T00:00:00"/>
    <s v="Avg of 4 NM Projects"/>
    <n v="8"/>
    <n v="18.939999999999998"/>
    <n v="0.10640449438202246"/>
    <n v="22.55"/>
    <n v="23.08"/>
    <n v="0.43713519999999995"/>
  </r>
  <r>
    <x v="11"/>
    <n v="16"/>
    <n v="2"/>
    <x v="1"/>
    <d v="2019-08-16T00:00:00"/>
    <s v="Avg of 4 NM Projects"/>
    <n v="9"/>
    <n v="50.684999999999995"/>
    <n v="0.28474719101123591"/>
    <n v="22.32"/>
    <n v="29.59"/>
    <n v="1.4997691499999999"/>
  </r>
  <r>
    <x v="11"/>
    <n v="16"/>
    <n v="2"/>
    <x v="1"/>
    <d v="2019-08-16T00:00:00"/>
    <s v="Avg of 4 NM Projects"/>
    <n v="10"/>
    <n v="62.714999999999996"/>
    <n v="0.35233146067415727"/>
    <n v="24.44"/>
    <n v="21.85"/>
    <n v="1.3703227500000001"/>
  </r>
  <r>
    <x v="11"/>
    <n v="16"/>
    <n v="2"/>
    <x v="1"/>
    <d v="2019-08-16T00:00:00"/>
    <s v="Avg of 4 NM Projects"/>
    <n v="11"/>
    <n v="83.460000000000008"/>
    <n v="0.46887640449438206"/>
    <n v="25.53"/>
    <n v="21.85"/>
    <n v="1.8236010000000002"/>
  </r>
  <r>
    <x v="11"/>
    <n v="16"/>
    <n v="2"/>
    <x v="1"/>
    <d v="2019-08-16T00:00:00"/>
    <s v="Avg of 4 NM Projects"/>
    <n v="12"/>
    <n v="93.445000000000007"/>
    <n v="0.52497191011235955"/>
    <n v="27.3"/>
    <n v="29.89"/>
    <n v="2.7930710500000004"/>
  </r>
  <r>
    <x v="11"/>
    <n v="16"/>
    <n v="2"/>
    <x v="1"/>
    <d v="2019-08-16T00:00:00"/>
    <s v="Avg of 4 NM Projects"/>
    <n v="13"/>
    <n v="96.514999999999986"/>
    <n v="0.54221910112359539"/>
    <n v="29.5"/>
    <n v="37.42"/>
    <n v="3.6115912999999997"/>
  </r>
  <r>
    <x v="11"/>
    <n v="16"/>
    <n v="2"/>
    <x v="1"/>
    <d v="2019-08-16T00:00:00"/>
    <s v="Avg of 4 NM Projects"/>
    <n v="14"/>
    <n v="116.61"/>
    <n v="0.6551123595505618"/>
    <n v="29.01"/>
    <n v="34.619999999999997"/>
    <n v="4.0370381999999996"/>
  </r>
  <r>
    <x v="11"/>
    <n v="16"/>
    <n v="2"/>
    <x v="1"/>
    <d v="2019-08-16T00:00:00"/>
    <s v="Avg of 4 NM Projects"/>
    <n v="15"/>
    <n v="120.955"/>
    <n v="0.67952247191011239"/>
    <n v="32.200000000000003"/>
    <n v="37.04"/>
    <n v="4.4801732000000003"/>
  </r>
  <r>
    <x v="11"/>
    <n v="16"/>
    <n v="2"/>
    <x v="1"/>
    <d v="2019-08-16T00:00:00"/>
    <s v="Avg of 4 NM Projects"/>
    <n v="16"/>
    <n v="99.584999999999994"/>
    <n v="0.55946629213483146"/>
    <n v="33.520000000000003"/>
    <n v="39.64"/>
    <n v="3.9475493999999998"/>
  </r>
  <r>
    <x v="11"/>
    <n v="16"/>
    <n v="2"/>
    <x v="1"/>
    <d v="2019-08-16T00:00:00"/>
    <s v="Avg of 4 NM Projects"/>
    <n v="17"/>
    <n v="79.614999999999995"/>
    <n v="0.44727528089887636"/>
    <n v="36.07"/>
    <n v="47.19"/>
    <n v="3.7570318499999993"/>
  </r>
  <r>
    <x v="11"/>
    <n v="16"/>
    <n v="2"/>
    <x v="1"/>
    <d v="2019-08-16T00:00:00"/>
    <s v="Avg of 4 NM Projects"/>
    <n v="18"/>
    <n v="48"/>
    <n v="0.2696629213483146"/>
    <n v="36"/>
    <n v="48.77"/>
    <n v="2.3409599999999999"/>
  </r>
  <r>
    <x v="11"/>
    <n v="16"/>
    <n v="2"/>
    <x v="1"/>
    <d v="2019-08-16T00:00:00"/>
    <s v="Avg of 4 NM Projects"/>
    <n v="19"/>
    <n v="17.925000000000001"/>
    <n v="0.10070224719101124"/>
    <n v="32.83"/>
    <n v="45.17"/>
    <n v="0.80967225000000009"/>
  </r>
  <r>
    <x v="11"/>
    <n v="16"/>
    <n v="2"/>
    <x v="1"/>
    <d v="2019-08-16T00:00:00"/>
    <s v="Avg of 4 NM Projects"/>
    <n v="20"/>
    <n v="2.1749999999999998"/>
    <n v="1.2219101123595505E-2"/>
    <n v="30.17"/>
    <n v="44.37"/>
    <n v="9.6504749999999986E-2"/>
  </r>
  <r>
    <x v="11"/>
    <n v="16"/>
    <n v="2"/>
    <x v="1"/>
    <d v="2019-08-16T00:00:00"/>
    <s v="Avg of 4 NM Projects"/>
    <n v="21"/>
    <n v="-0.13"/>
    <n v="-7.3033707865168538E-4"/>
    <n v="28.5"/>
    <n v="31.88"/>
    <n v="-4.1444000000000003E-3"/>
  </r>
  <r>
    <x v="11"/>
    <n v="16"/>
    <n v="2"/>
    <x v="1"/>
    <d v="2019-08-16T00:00:00"/>
    <s v="Avg of 4 NM Projects"/>
    <n v="22"/>
    <n v="-0.13"/>
    <n v="-7.3033707865168538E-4"/>
    <n v="24.44"/>
    <n v="25.16"/>
    <n v="-3.2707999999999999E-3"/>
  </r>
  <r>
    <x v="11"/>
    <n v="16"/>
    <n v="2"/>
    <x v="1"/>
    <d v="2019-08-16T00:00:00"/>
    <s v="Avg of 4 NM Projects"/>
    <n v="23"/>
    <n v="-0.39"/>
    <n v="-2.1910112359550564E-3"/>
    <n v="22.5"/>
    <n v="21.61"/>
    <n v="-8.4278999999999986E-3"/>
  </r>
  <r>
    <x v="11"/>
    <n v="16"/>
    <n v="2"/>
    <x v="0"/>
    <d v="2019-08-16T00:00:00"/>
    <s v="Avg of 4 NM Projects"/>
    <n v="24"/>
    <n v="0"/>
    <n v="0"/>
    <n v="20.77"/>
    <n v="19.55"/>
    <n v="0"/>
  </r>
  <r>
    <x v="11"/>
    <n v="17"/>
    <n v="3"/>
    <x v="0"/>
    <d v="2019-08-17T00:00:00"/>
    <s v="Avg of 4 NM Projects"/>
    <n v="1"/>
    <n v="0"/>
    <n v="0"/>
    <n v="22.85"/>
    <n v="26.65"/>
    <n v="0"/>
  </r>
  <r>
    <x v="11"/>
    <n v="17"/>
    <n v="3"/>
    <x v="0"/>
    <d v="2019-08-17T00:00:00"/>
    <s v="Avg of 4 NM Projects"/>
    <n v="2"/>
    <n v="0"/>
    <n v="0"/>
    <n v="21.2"/>
    <n v="22.45"/>
    <n v="0"/>
  </r>
  <r>
    <x v="11"/>
    <n v="17"/>
    <n v="3"/>
    <x v="0"/>
    <d v="2019-08-17T00:00:00"/>
    <s v="Avg of 4 NM Projects"/>
    <n v="3"/>
    <n v="0"/>
    <n v="0"/>
    <n v="20.43"/>
    <n v="22.74"/>
    <n v="0"/>
  </r>
  <r>
    <x v="11"/>
    <n v="17"/>
    <n v="3"/>
    <x v="0"/>
    <d v="2019-08-17T00:00:00"/>
    <s v="Avg of 4 NM Projects"/>
    <n v="4"/>
    <n v="0"/>
    <n v="0"/>
    <n v="20.38"/>
    <n v="21.17"/>
    <n v="0"/>
  </r>
  <r>
    <x v="11"/>
    <n v="17"/>
    <n v="3"/>
    <x v="0"/>
    <d v="2019-08-17T00:00:00"/>
    <s v="Avg of 4 NM Projects"/>
    <n v="5"/>
    <n v="-0.26"/>
    <n v="-1.4606741573033708E-3"/>
    <n v="19.670000000000002"/>
    <n v="20.5"/>
    <n v="-5.3299999999999997E-3"/>
  </r>
  <r>
    <x v="11"/>
    <n v="17"/>
    <n v="3"/>
    <x v="0"/>
    <d v="2019-08-17T00:00:00"/>
    <s v="Avg of 4 NM Projects"/>
    <n v="6"/>
    <n v="-0.39"/>
    <n v="-2.1910112359550564E-3"/>
    <n v="19.78"/>
    <n v="20.11"/>
    <n v="-7.8428999999999999E-3"/>
  </r>
  <r>
    <x v="11"/>
    <n v="17"/>
    <n v="3"/>
    <x v="0"/>
    <d v="2019-08-17T00:00:00"/>
    <s v="Avg of 4 NM Projects"/>
    <n v="7"/>
    <n v="3.3299999999999996"/>
    <n v="1.8707865168539325E-2"/>
    <n v="19.97"/>
    <n v="37.93"/>
    <n v="0.12630689999999997"/>
  </r>
  <r>
    <x v="11"/>
    <n v="17"/>
    <n v="3"/>
    <x v="1"/>
    <d v="2019-08-17T00:00:00"/>
    <s v="Avg of 4 NM Projects"/>
    <n v="8"/>
    <n v="16.259999999999998"/>
    <n v="9.134831460674156E-2"/>
    <n v="20.63"/>
    <n v="54.4"/>
    <n v="0.88454399999999989"/>
  </r>
  <r>
    <x v="11"/>
    <n v="17"/>
    <n v="3"/>
    <x v="1"/>
    <d v="2019-08-17T00:00:00"/>
    <s v="Avg of 4 NM Projects"/>
    <n v="9"/>
    <n v="41.47"/>
    <n v="0.23297752808988764"/>
    <n v="20.75"/>
    <n v="24.34"/>
    <n v="1.0093797999999998"/>
  </r>
  <r>
    <x v="11"/>
    <n v="17"/>
    <n v="3"/>
    <x v="1"/>
    <d v="2019-08-17T00:00:00"/>
    <s v="Avg of 4 NM Projects"/>
    <n v="10"/>
    <n v="68.864999999999995"/>
    <n v="0.38688202247191006"/>
    <n v="22.5"/>
    <n v="25.2"/>
    <n v="1.735398"/>
  </r>
  <r>
    <x v="11"/>
    <n v="17"/>
    <n v="3"/>
    <x v="1"/>
    <d v="2019-08-17T00:00:00"/>
    <s v="Avg of 4 NM Projects"/>
    <n v="11"/>
    <n v="69.504999999999995"/>
    <n v="0.39047752808988762"/>
    <n v="27.84"/>
    <n v="29.39"/>
    <n v="2.04275195"/>
  </r>
  <r>
    <x v="11"/>
    <n v="17"/>
    <n v="3"/>
    <x v="1"/>
    <d v="2019-08-17T00:00:00"/>
    <s v="Avg of 4 NM Projects"/>
    <n v="12"/>
    <n v="99.204999999999998"/>
    <n v="0.55733146067415729"/>
    <n v="26.68"/>
    <n v="27.09"/>
    <n v="2.6874634499999996"/>
  </r>
  <r>
    <x v="11"/>
    <n v="17"/>
    <n v="3"/>
    <x v="1"/>
    <d v="2019-08-17T00:00:00"/>
    <s v="Avg of 4 NM Projects"/>
    <n v="13"/>
    <n v="81.53"/>
    <n v="0.45803370786516856"/>
    <n v="29.91"/>
    <n v="27.73"/>
    <n v="2.2608269000000001"/>
  </r>
  <r>
    <x v="11"/>
    <n v="17"/>
    <n v="3"/>
    <x v="1"/>
    <d v="2019-08-17T00:00:00"/>
    <s v="Avg of 4 NM Projects"/>
    <n v="14"/>
    <n v="61.95000000000001"/>
    <n v="0.34803370786516857"/>
    <n v="30.27"/>
    <n v="32.590000000000003"/>
    <n v="2.0189505000000008"/>
  </r>
  <r>
    <x v="11"/>
    <n v="17"/>
    <n v="3"/>
    <x v="1"/>
    <d v="2019-08-17T00:00:00"/>
    <s v="Avg of 4 NM Projects"/>
    <n v="15"/>
    <n v="60.800000000000004"/>
    <n v="0.34157303370786518"/>
    <n v="32.369999999999997"/>
    <n v="40.76"/>
    <n v="2.478208"/>
  </r>
  <r>
    <x v="11"/>
    <n v="17"/>
    <n v="3"/>
    <x v="1"/>
    <d v="2019-08-17T00:00:00"/>
    <s v="Avg of 4 NM Projects"/>
    <n v="16"/>
    <n v="51.33"/>
    <n v="0.28837078651685394"/>
    <n v="33.6"/>
    <n v="37.409999999999997"/>
    <n v="1.9202552999999998"/>
  </r>
  <r>
    <x v="11"/>
    <n v="17"/>
    <n v="3"/>
    <x v="1"/>
    <d v="2019-08-17T00:00:00"/>
    <s v="Avg of 4 NM Projects"/>
    <n v="17"/>
    <n v="25.605"/>
    <n v="0.14384831460674158"/>
    <n v="36.86"/>
    <n v="43.54"/>
    <n v="1.1148416999999999"/>
  </r>
  <r>
    <x v="11"/>
    <n v="17"/>
    <n v="3"/>
    <x v="1"/>
    <d v="2019-08-17T00:00:00"/>
    <s v="Avg of 4 NM Projects"/>
    <n v="18"/>
    <n v="10.244999999999999"/>
    <n v="5.7556179775280894E-2"/>
    <n v="39.909999999999997"/>
    <n v="43.49"/>
    <n v="0.44555505000000001"/>
  </r>
  <r>
    <x v="11"/>
    <n v="17"/>
    <n v="3"/>
    <x v="1"/>
    <d v="2019-08-17T00:00:00"/>
    <s v="Avg of 4 NM Projects"/>
    <n v="19"/>
    <n v="2.69"/>
    <n v="1.5112359550561798E-2"/>
    <n v="37.299999999999997"/>
    <n v="44.28"/>
    <n v="0.1191132"/>
  </r>
  <r>
    <x v="11"/>
    <n v="17"/>
    <n v="3"/>
    <x v="1"/>
    <d v="2019-08-17T00:00:00"/>
    <s v="Avg of 4 NM Projects"/>
    <n v="20"/>
    <n v="-0.39"/>
    <n v="-2.1910112359550564E-3"/>
    <n v="33.19"/>
    <n v="29.2"/>
    <n v="-1.1388000000000001E-2"/>
  </r>
  <r>
    <x v="11"/>
    <n v="17"/>
    <n v="3"/>
    <x v="1"/>
    <d v="2019-08-17T00:00:00"/>
    <s v="Avg of 4 NM Projects"/>
    <n v="21"/>
    <n v="0"/>
    <n v="0"/>
    <n v="36.36"/>
    <n v="29.48"/>
    <n v="0"/>
  </r>
  <r>
    <x v="11"/>
    <n v="17"/>
    <n v="3"/>
    <x v="1"/>
    <d v="2019-08-17T00:00:00"/>
    <s v="Avg of 4 NM Projects"/>
    <n v="22"/>
    <n v="0"/>
    <n v="0"/>
    <n v="31.21"/>
    <n v="34.68"/>
    <n v="0"/>
  </r>
  <r>
    <x v="11"/>
    <n v="17"/>
    <n v="3"/>
    <x v="1"/>
    <d v="2019-08-17T00:00:00"/>
    <s v="Avg of 4 NM Projects"/>
    <n v="23"/>
    <n v="-0.13"/>
    <n v="-7.3033707865168538E-4"/>
    <n v="24.95"/>
    <n v="38.89"/>
    <n v="-5.0556999999999998E-3"/>
  </r>
  <r>
    <x v="11"/>
    <n v="17"/>
    <n v="3"/>
    <x v="0"/>
    <d v="2019-08-17T00:00:00"/>
    <s v="Avg of 4 NM Projects"/>
    <n v="24"/>
    <n v="-0.13"/>
    <n v="-7.3033707865168538E-4"/>
    <n v="23.24"/>
    <n v="23.64"/>
    <n v="-3.0732000000000003E-3"/>
  </r>
  <r>
    <x v="11"/>
    <n v="18"/>
    <n v="4"/>
    <x v="0"/>
    <d v="2019-08-18T00:00:00"/>
    <s v="Avg of 4 NM Projects"/>
    <n v="1"/>
    <n v="-0.13"/>
    <n v="-7.3033707865168538E-4"/>
    <n v="24.04"/>
    <n v="25.4"/>
    <n v="-3.3020000000000002E-3"/>
  </r>
  <r>
    <x v="11"/>
    <n v="18"/>
    <n v="4"/>
    <x v="0"/>
    <d v="2019-08-18T00:00:00"/>
    <s v="Avg of 4 NM Projects"/>
    <n v="2"/>
    <n v="0"/>
    <n v="0"/>
    <n v="21.31"/>
    <n v="27.46"/>
    <n v="0"/>
  </r>
  <r>
    <x v="11"/>
    <n v="18"/>
    <n v="4"/>
    <x v="0"/>
    <d v="2019-08-18T00:00:00"/>
    <s v="Avg of 4 NM Projects"/>
    <n v="3"/>
    <n v="-0.39"/>
    <n v="-2.1910112359550564E-3"/>
    <n v="18.39"/>
    <n v="21.81"/>
    <n v="-8.5059000000000003E-3"/>
  </r>
  <r>
    <x v="11"/>
    <n v="18"/>
    <n v="4"/>
    <x v="0"/>
    <d v="2019-08-18T00:00:00"/>
    <s v="Avg of 4 NM Projects"/>
    <n v="4"/>
    <n v="0"/>
    <n v="0"/>
    <n v="18.39"/>
    <n v="19.850000000000001"/>
    <n v="0"/>
  </r>
  <r>
    <x v="11"/>
    <n v="18"/>
    <n v="4"/>
    <x v="0"/>
    <d v="2019-08-18T00:00:00"/>
    <s v="Avg of 4 NM Projects"/>
    <n v="5"/>
    <n v="0"/>
    <n v="0"/>
    <n v="17.7"/>
    <n v="18.93"/>
    <n v="0"/>
  </r>
  <r>
    <x v="11"/>
    <n v="18"/>
    <n v="4"/>
    <x v="0"/>
    <d v="2019-08-18T00:00:00"/>
    <s v="Avg of 4 NM Projects"/>
    <n v="6"/>
    <n v="-0.52"/>
    <n v="-2.9213483146067415E-3"/>
    <n v="18.190000000000001"/>
    <n v="20.07"/>
    <n v="-1.04364E-2"/>
  </r>
  <r>
    <x v="11"/>
    <n v="18"/>
    <n v="4"/>
    <x v="0"/>
    <d v="2019-08-18T00:00:00"/>
    <s v="Avg of 4 NM Projects"/>
    <n v="7"/>
    <n v="2.0449999999999999"/>
    <n v="1.148876404494382E-2"/>
    <n v="18.48"/>
    <n v="29.17"/>
    <n v="5.9652650000000002E-2"/>
  </r>
  <r>
    <x v="11"/>
    <n v="18"/>
    <n v="4"/>
    <x v="1"/>
    <d v="2019-08-18T00:00:00"/>
    <s v="Avg of 4 NM Projects"/>
    <n v="8"/>
    <n v="11.905000000000001"/>
    <n v="6.6882022471910121E-2"/>
    <n v="21.19"/>
    <n v="20.47"/>
    <n v="0.24369535000000003"/>
  </r>
  <r>
    <x v="11"/>
    <n v="18"/>
    <n v="4"/>
    <x v="1"/>
    <d v="2019-08-18T00:00:00"/>
    <s v="Avg of 4 NM Projects"/>
    <n v="9"/>
    <n v="21.25"/>
    <n v="0.11938202247191011"/>
    <n v="20.76"/>
    <n v="19.7"/>
    <n v="0.41862500000000002"/>
  </r>
  <r>
    <x v="11"/>
    <n v="18"/>
    <n v="4"/>
    <x v="1"/>
    <d v="2019-08-18T00:00:00"/>
    <s v="Avg of 4 NM Projects"/>
    <n v="10"/>
    <n v="38.524999999999999"/>
    <n v="0.21643258426966291"/>
    <n v="24.06"/>
    <n v="21.71"/>
    <n v="0.83637775000000003"/>
  </r>
  <r>
    <x v="11"/>
    <n v="18"/>
    <n v="4"/>
    <x v="1"/>
    <d v="2019-08-18T00:00:00"/>
    <s v="Avg of 4 NM Projects"/>
    <n v="11"/>
    <n v="72.449999999999989"/>
    <n v="0.40702247191011232"/>
    <n v="28.98"/>
    <n v="22.48"/>
    <n v="1.6286759999999998"/>
  </r>
  <r>
    <x v="11"/>
    <n v="18"/>
    <n v="4"/>
    <x v="1"/>
    <d v="2019-08-18T00:00:00"/>
    <s v="Avg of 4 NM Projects"/>
    <n v="12"/>
    <n v="73.600000000000009"/>
    <n v="0.41348314606741576"/>
    <n v="31.76"/>
    <n v="27.02"/>
    <n v="1.9886720000000002"/>
  </r>
  <r>
    <x v="11"/>
    <n v="18"/>
    <n v="4"/>
    <x v="1"/>
    <d v="2019-08-18T00:00:00"/>
    <s v="Avg of 4 NM Projects"/>
    <n v="13"/>
    <n v="77.44"/>
    <n v="0.43505617977528088"/>
    <n v="30.35"/>
    <n v="39.68"/>
    <n v="3.0728192000000001"/>
  </r>
  <r>
    <x v="11"/>
    <n v="18"/>
    <n v="4"/>
    <x v="1"/>
    <d v="2019-08-18T00:00:00"/>
    <s v="Avg of 4 NM Projects"/>
    <n v="14"/>
    <n v="72.694999999999993"/>
    <n v="0.40839887640449435"/>
    <n v="36.56"/>
    <n v="43.46"/>
    <n v="3.1593246999999995"/>
  </r>
  <r>
    <x v="11"/>
    <n v="18"/>
    <n v="4"/>
    <x v="1"/>
    <d v="2019-08-18T00:00:00"/>
    <s v="Avg of 4 NM Projects"/>
    <n v="15"/>
    <n v="66.564999999999998"/>
    <n v="0.37396067415730339"/>
    <n v="38.5"/>
    <n v="48.83"/>
    <n v="3.2503689499999995"/>
  </r>
  <r>
    <x v="11"/>
    <n v="18"/>
    <n v="4"/>
    <x v="1"/>
    <d v="2019-08-18T00:00:00"/>
    <s v="Avg of 4 NM Projects"/>
    <n v="16"/>
    <n v="59.265000000000001"/>
    <n v="0.33294943820224721"/>
    <n v="40.659999999999997"/>
    <n v="63.31"/>
    <n v="3.7520671500000002"/>
  </r>
  <r>
    <x v="11"/>
    <n v="18"/>
    <n v="4"/>
    <x v="1"/>
    <d v="2019-08-18T00:00:00"/>
    <s v="Avg of 4 NM Projects"/>
    <n v="17"/>
    <n v="50.814999999999998"/>
    <n v="0.28547752808988763"/>
    <n v="45"/>
    <n v="82.03"/>
    <n v="4.1683544499999998"/>
  </r>
  <r>
    <x v="11"/>
    <n v="18"/>
    <n v="4"/>
    <x v="1"/>
    <d v="2019-08-18T00:00:00"/>
    <s v="Avg of 4 NM Projects"/>
    <n v="18"/>
    <n v="26.88"/>
    <n v="0.15101123595505617"/>
    <n v="51.92"/>
    <n v="98.82"/>
    <n v="2.6562815999999998"/>
  </r>
  <r>
    <x v="11"/>
    <n v="18"/>
    <n v="4"/>
    <x v="1"/>
    <d v="2019-08-18T00:00:00"/>
    <s v="Avg of 4 NM Projects"/>
    <n v="19"/>
    <n v="12.165000000000001"/>
    <n v="6.8342696629213495E-2"/>
    <n v="47.42"/>
    <n v="86.75"/>
    <n v="1.0553137500000001"/>
  </r>
  <r>
    <x v="11"/>
    <n v="18"/>
    <n v="4"/>
    <x v="1"/>
    <d v="2019-08-18T00:00:00"/>
    <s v="Avg of 4 NM Projects"/>
    <n v="20"/>
    <n v="1.92"/>
    <n v="1.0786516853932584E-2"/>
    <n v="39.700000000000003"/>
    <n v="72.42"/>
    <n v="0.13904640000000001"/>
  </r>
  <r>
    <x v="11"/>
    <n v="18"/>
    <n v="4"/>
    <x v="1"/>
    <d v="2019-08-18T00:00:00"/>
    <s v="Avg of 4 NM Projects"/>
    <n v="21"/>
    <n v="-0.13"/>
    <n v="-7.3033707865168538E-4"/>
    <n v="40.299999999999997"/>
    <n v="61.8"/>
    <n v="-8.0340000000000012E-3"/>
  </r>
  <r>
    <x v="11"/>
    <n v="18"/>
    <n v="4"/>
    <x v="1"/>
    <d v="2019-08-18T00:00:00"/>
    <s v="Avg of 4 NM Projects"/>
    <n v="22"/>
    <n v="-0.13"/>
    <n v="-7.3033707865168538E-4"/>
    <n v="33.130000000000003"/>
    <n v="45.38"/>
    <n v="-5.8994000000000008E-3"/>
  </r>
  <r>
    <x v="11"/>
    <n v="18"/>
    <n v="4"/>
    <x v="1"/>
    <d v="2019-08-18T00:00:00"/>
    <s v="Avg of 4 NM Projects"/>
    <n v="23"/>
    <n v="-0.13"/>
    <n v="-7.3033707865168538E-4"/>
    <n v="31.32"/>
    <n v="33.53"/>
    <n v="-4.3589000000000006E-3"/>
  </r>
  <r>
    <x v="11"/>
    <n v="18"/>
    <n v="4"/>
    <x v="0"/>
    <d v="2019-08-18T00:00:00"/>
    <s v="Avg of 4 NM Projects"/>
    <n v="24"/>
    <n v="0"/>
    <n v="0"/>
    <n v="28.13"/>
    <n v="24.09"/>
    <n v="0"/>
  </r>
  <r>
    <x v="11"/>
    <n v="19"/>
    <n v="5"/>
    <x v="0"/>
    <d v="2019-08-19T00:00:00"/>
    <s v="Avg of 4 NM Projects"/>
    <n v="1"/>
    <n v="-0.13"/>
    <n v="-7.3033707865168538E-4"/>
    <n v="26.34"/>
    <n v="25.35"/>
    <n v="-3.2955000000000003E-3"/>
  </r>
  <r>
    <x v="11"/>
    <n v="19"/>
    <n v="5"/>
    <x v="0"/>
    <d v="2019-08-19T00:00:00"/>
    <s v="Avg of 4 NM Projects"/>
    <n v="2"/>
    <n v="0"/>
    <n v="0"/>
    <n v="25.3"/>
    <n v="26.07"/>
    <n v="0"/>
  </r>
  <r>
    <x v="11"/>
    <n v="19"/>
    <n v="5"/>
    <x v="0"/>
    <d v="2019-08-19T00:00:00"/>
    <s v="Avg of 4 NM Projects"/>
    <n v="3"/>
    <n v="-0.13"/>
    <n v="-7.3033707865168538E-4"/>
    <n v="25.03"/>
    <n v="25.55"/>
    <n v="-3.3215000000000002E-3"/>
  </r>
  <r>
    <x v="11"/>
    <n v="19"/>
    <n v="5"/>
    <x v="0"/>
    <d v="2019-08-19T00:00:00"/>
    <s v="Avg of 4 NM Projects"/>
    <n v="4"/>
    <n v="-0.13"/>
    <n v="-7.3033707865168538E-4"/>
    <n v="24.28"/>
    <n v="24.77"/>
    <n v="-3.2201E-3"/>
  </r>
  <r>
    <x v="11"/>
    <n v="19"/>
    <n v="5"/>
    <x v="0"/>
    <d v="2019-08-19T00:00:00"/>
    <s v="Avg of 4 NM Projects"/>
    <n v="5"/>
    <n v="-0.13"/>
    <n v="-7.3033707865168538E-4"/>
    <n v="25.3"/>
    <n v="25.67"/>
    <n v="-3.3371000000000004E-3"/>
  </r>
  <r>
    <x v="11"/>
    <n v="19"/>
    <n v="5"/>
    <x v="0"/>
    <d v="2019-08-19T00:00:00"/>
    <s v="Avg of 4 NM Projects"/>
    <n v="6"/>
    <n v="-0.26"/>
    <n v="-1.4606741573033708E-3"/>
    <n v="26.39"/>
    <n v="28.96"/>
    <n v="-7.5296E-3"/>
  </r>
  <r>
    <x v="11"/>
    <n v="19"/>
    <n v="5"/>
    <x v="0"/>
    <d v="2019-08-19T00:00:00"/>
    <s v="Avg of 4 NM Projects"/>
    <n v="7"/>
    <n v="4.22"/>
    <n v="2.3707865168539323E-2"/>
    <n v="28.1"/>
    <n v="28.6"/>
    <n v="0.12069199999999999"/>
  </r>
  <r>
    <x v="11"/>
    <n v="19"/>
    <n v="5"/>
    <x v="1"/>
    <d v="2019-08-19T00:00:00"/>
    <s v="Avg of 4 NM Projects"/>
    <n v="8"/>
    <n v="22.784999999999997"/>
    <n v="0.12800561797752807"/>
    <n v="29.01"/>
    <n v="27.55"/>
    <n v="0.62772674999999989"/>
  </r>
  <r>
    <x v="11"/>
    <n v="19"/>
    <n v="5"/>
    <x v="1"/>
    <d v="2019-08-19T00:00:00"/>
    <s v="Avg of 4 NM Projects"/>
    <n v="9"/>
    <n v="47.74"/>
    <n v="0.26820224719101127"/>
    <n v="34.29"/>
    <n v="25.7"/>
    <n v="1.2269180000000002"/>
  </r>
  <r>
    <x v="11"/>
    <n v="19"/>
    <n v="5"/>
    <x v="1"/>
    <d v="2019-08-19T00:00:00"/>
    <s v="Avg of 4 NM Projects"/>
    <n v="10"/>
    <n v="64.509999999999991"/>
    <n v="0.36241573033707858"/>
    <n v="30.48"/>
    <n v="24.44"/>
    <n v="1.5766243999999998"/>
  </r>
  <r>
    <x v="11"/>
    <n v="19"/>
    <n v="5"/>
    <x v="1"/>
    <d v="2019-08-19T00:00:00"/>
    <s v="Avg of 4 NM Projects"/>
    <n v="11"/>
    <n v="102.14"/>
    <n v="0.5738202247191011"/>
    <n v="34.43"/>
    <n v="27.74"/>
    <n v="2.8333635999999998"/>
  </r>
  <r>
    <x v="11"/>
    <n v="19"/>
    <n v="5"/>
    <x v="1"/>
    <d v="2019-08-19T00:00:00"/>
    <s v="Avg of 4 NM Projects"/>
    <n v="12"/>
    <n v="96.89500000000001"/>
    <n v="0.54435393258426967"/>
    <n v="36.81"/>
    <n v="29.37"/>
    <n v="2.8458061500000005"/>
  </r>
  <r>
    <x v="11"/>
    <n v="19"/>
    <n v="5"/>
    <x v="1"/>
    <d v="2019-08-19T00:00:00"/>
    <s v="Avg of 4 NM Projects"/>
    <n v="13"/>
    <n v="92.665000000000006"/>
    <n v="0.52058988764044944"/>
    <n v="40.98"/>
    <n v="37.11"/>
    <n v="3.4387981500000002"/>
  </r>
  <r>
    <x v="11"/>
    <n v="19"/>
    <n v="5"/>
    <x v="1"/>
    <d v="2019-08-19T00:00:00"/>
    <s v="Avg of 4 NM Projects"/>
    <n v="14"/>
    <n v="107.515"/>
    <n v="0.60401685393258431"/>
    <n v="48.79"/>
    <n v="46.56"/>
    <n v="5.0058984000000004"/>
  </r>
  <r>
    <x v="11"/>
    <n v="19"/>
    <n v="5"/>
    <x v="1"/>
    <d v="2019-08-19T00:00:00"/>
    <s v="Avg of 4 NM Projects"/>
    <n v="15"/>
    <n v="104.84"/>
    <n v="0.58898876404494382"/>
    <n v="51.07"/>
    <n v="51.1"/>
    <n v="5.3573240000000002"/>
  </r>
  <r>
    <x v="11"/>
    <n v="19"/>
    <n v="5"/>
    <x v="1"/>
    <d v="2019-08-19T00:00:00"/>
    <s v="Avg of 4 NM Projects"/>
    <n v="16"/>
    <n v="97.8"/>
    <n v="0.54943820224719098"/>
    <n v="55.51"/>
    <n v="39.020000000000003"/>
    <n v="3.8161560000000003"/>
  </r>
  <r>
    <x v="11"/>
    <n v="19"/>
    <n v="5"/>
    <x v="1"/>
    <d v="2019-08-19T00:00:00"/>
    <s v="Avg of 4 NM Projects"/>
    <n v="17"/>
    <n v="75.14"/>
    <n v="0.42213483146067415"/>
    <n v="61.7"/>
    <n v="31.69"/>
    <n v="2.3811865999999999"/>
  </r>
  <r>
    <x v="11"/>
    <n v="19"/>
    <n v="5"/>
    <x v="1"/>
    <d v="2019-08-19T00:00:00"/>
    <s v="Avg of 4 NM Projects"/>
    <n v="18"/>
    <n v="55.17"/>
    <n v="0.30994382022471911"/>
    <n v="55.57"/>
    <n v="28.93"/>
    <n v="1.5960680999999999"/>
  </r>
  <r>
    <x v="11"/>
    <n v="19"/>
    <n v="5"/>
    <x v="1"/>
    <d v="2019-08-19T00:00:00"/>
    <s v="Avg of 4 NM Projects"/>
    <n v="19"/>
    <n v="20.99"/>
    <n v="0.11792134831460674"/>
    <n v="52.21"/>
    <n v="28.91"/>
    <n v="0.60682089999999989"/>
  </r>
  <r>
    <x v="11"/>
    <n v="19"/>
    <n v="5"/>
    <x v="1"/>
    <d v="2019-08-19T00:00:00"/>
    <s v="Avg of 4 NM Projects"/>
    <n v="20"/>
    <n v="3.2050000000000001"/>
    <n v="1.8005617977528091E-2"/>
    <n v="46.94"/>
    <n v="31.18"/>
    <n v="9.9931900000000004E-2"/>
  </r>
  <r>
    <x v="11"/>
    <n v="19"/>
    <n v="5"/>
    <x v="1"/>
    <d v="2019-08-19T00:00:00"/>
    <s v="Avg of 4 NM Projects"/>
    <n v="21"/>
    <n v="0"/>
    <n v="0"/>
    <n v="39.51"/>
    <n v="27.28"/>
    <n v="0"/>
  </r>
  <r>
    <x v="11"/>
    <n v="19"/>
    <n v="5"/>
    <x v="1"/>
    <d v="2019-08-19T00:00:00"/>
    <s v="Avg of 4 NM Projects"/>
    <n v="22"/>
    <n v="-0.13"/>
    <n v="-7.3033707865168538E-4"/>
    <n v="36.28"/>
    <n v="22.65"/>
    <n v="-2.9445000000000001E-3"/>
  </r>
  <r>
    <x v="11"/>
    <n v="19"/>
    <n v="5"/>
    <x v="1"/>
    <d v="2019-08-19T00:00:00"/>
    <s v="Avg of 4 NM Projects"/>
    <n v="23"/>
    <n v="0"/>
    <n v="0"/>
    <n v="30.83"/>
    <n v="19.010000000000002"/>
    <n v="0"/>
  </r>
  <r>
    <x v="11"/>
    <n v="19"/>
    <n v="5"/>
    <x v="0"/>
    <d v="2019-08-19T00:00:00"/>
    <s v="Avg of 4 NM Projects"/>
    <n v="24"/>
    <n v="-0.39"/>
    <n v="-2.1910112359550564E-3"/>
    <n v="28.8"/>
    <n v="14.26"/>
    <n v="-5.5614000000000002E-3"/>
  </r>
  <r>
    <x v="11"/>
    <n v="20"/>
    <n v="6"/>
    <x v="0"/>
    <d v="2019-08-20T00:00:00"/>
    <s v="Avg of 4 NM Projects"/>
    <n v="1"/>
    <n v="0"/>
    <n v="0"/>
    <n v="24.81"/>
    <n v="18.37"/>
    <n v="0"/>
  </r>
  <r>
    <x v="11"/>
    <n v="20"/>
    <n v="6"/>
    <x v="0"/>
    <d v="2019-08-20T00:00:00"/>
    <s v="Avg of 4 NM Projects"/>
    <n v="2"/>
    <n v="0"/>
    <n v="0"/>
    <n v="23.67"/>
    <n v="18.47"/>
    <n v="0"/>
  </r>
  <r>
    <x v="11"/>
    <n v="20"/>
    <n v="6"/>
    <x v="0"/>
    <d v="2019-08-20T00:00:00"/>
    <s v="Avg of 4 NM Projects"/>
    <n v="3"/>
    <n v="0"/>
    <n v="0"/>
    <n v="21.41"/>
    <n v="18.27"/>
    <n v="0"/>
  </r>
  <r>
    <x v="11"/>
    <n v="20"/>
    <n v="6"/>
    <x v="0"/>
    <d v="2019-08-20T00:00:00"/>
    <s v="Avg of 4 NM Projects"/>
    <n v="4"/>
    <n v="-0.26"/>
    <n v="-1.4606741573033708E-3"/>
    <n v="21.44"/>
    <n v="18.21"/>
    <n v="-4.7346000000000003E-3"/>
  </r>
  <r>
    <x v="11"/>
    <n v="20"/>
    <n v="6"/>
    <x v="0"/>
    <d v="2019-08-20T00:00:00"/>
    <s v="Avg of 4 NM Projects"/>
    <n v="5"/>
    <n v="0"/>
    <n v="0"/>
    <n v="20.73"/>
    <n v="18.16"/>
    <n v="0"/>
  </r>
  <r>
    <x v="11"/>
    <n v="20"/>
    <n v="6"/>
    <x v="0"/>
    <d v="2019-08-20T00:00:00"/>
    <s v="Avg of 4 NM Projects"/>
    <n v="6"/>
    <n v="-0.52"/>
    <n v="-2.9213483146067415E-3"/>
    <n v="23.74"/>
    <n v="18.5"/>
    <n v="-9.6200000000000018E-3"/>
  </r>
  <r>
    <x v="11"/>
    <n v="20"/>
    <n v="6"/>
    <x v="0"/>
    <d v="2019-08-20T00:00:00"/>
    <s v="Avg of 4 NM Projects"/>
    <n v="7"/>
    <n v="3.3250000000000002"/>
    <n v="1.8679775280898876E-2"/>
    <n v="25.94"/>
    <n v="17.88"/>
    <n v="5.9451000000000004E-2"/>
  </r>
  <r>
    <x v="11"/>
    <n v="20"/>
    <n v="6"/>
    <x v="1"/>
    <d v="2019-08-20T00:00:00"/>
    <s v="Avg of 4 NM Projects"/>
    <n v="8"/>
    <n v="28.67"/>
    <n v="0.16106741573033709"/>
    <n v="26.08"/>
    <n v="17.07"/>
    <n v="0.48939690000000002"/>
  </r>
  <r>
    <x v="11"/>
    <n v="20"/>
    <n v="6"/>
    <x v="1"/>
    <d v="2019-08-20T00:00:00"/>
    <s v="Avg of 4 NM Projects"/>
    <n v="9"/>
    <n v="78.98"/>
    <n v="0.44370786516853933"/>
    <n v="25.92"/>
    <n v="18.309999999999999"/>
    <n v="1.4461238000000001"/>
  </r>
  <r>
    <x v="11"/>
    <n v="20"/>
    <n v="6"/>
    <x v="1"/>
    <d v="2019-08-20T00:00:00"/>
    <s v="Avg of 4 NM Projects"/>
    <n v="10"/>
    <n v="109.57"/>
    <n v="0.61556179775280895"/>
    <n v="30.57"/>
    <n v="19.399999999999999"/>
    <n v="2.125658"/>
  </r>
  <r>
    <x v="11"/>
    <n v="20"/>
    <n v="6"/>
    <x v="1"/>
    <d v="2019-08-20T00:00:00"/>
    <s v="Avg of 4 NM Projects"/>
    <n v="11"/>
    <n v="128.505"/>
    <n v="0.72193820224719096"/>
    <n v="30.3"/>
    <n v="19.03"/>
    <n v="2.4454501500000001"/>
  </r>
  <r>
    <x v="11"/>
    <n v="20"/>
    <n v="6"/>
    <x v="1"/>
    <d v="2019-08-20T00:00:00"/>
    <s v="Avg of 4 NM Projects"/>
    <n v="12"/>
    <n v="132.47499999999999"/>
    <n v="0.74424157303370786"/>
    <n v="30.06"/>
    <n v="20.09"/>
    <n v="2.6614227499999998"/>
  </r>
  <r>
    <x v="11"/>
    <n v="20"/>
    <n v="6"/>
    <x v="1"/>
    <d v="2019-08-20T00:00:00"/>
    <s v="Avg of 4 NM Projects"/>
    <n v="13"/>
    <n v="132.60999999999999"/>
    <n v="0.74499999999999988"/>
    <n v="32.479999999999997"/>
    <n v="22.59"/>
    <n v="2.9956598999999997"/>
  </r>
  <r>
    <x v="11"/>
    <n v="20"/>
    <n v="6"/>
    <x v="1"/>
    <d v="2019-08-20T00:00:00"/>
    <s v="Avg of 4 NM Projects"/>
    <n v="14"/>
    <n v="136.065"/>
    <n v="0.76441011235955059"/>
    <n v="34.950000000000003"/>
    <n v="24.17"/>
    <n v="3.2886910500000002"/>
  </r>
  <r>
    <x v="11"/>
    <n v="20"/>
    <n v="6"/>
    <x v="1"/>
    <d v="2019-08-20T00:00:00"/>
    <s v="Avg of 4 NM Projects"/>
    <n v="15"/>
    <n v="122.88"/>
    <n v="0.69033707865168537"/>
    <n v="39.08"/>
    <n v="24.14"/>
    <n v="2.9663231999999997"/>
  </r>
  <r>
    <x v="11"/>
    <n v="20"/>
    <n v="6"/>
    <x v="1"/>
    <d v="2019-08-20T00:00:00"/>
    <s v="Avg of 4 NM Projects"/>
    <n v="16"/>
    <n v="106.75"/>
    <n v="0.5997191011235955"/>
    <n v="40.74"/>
    <n v="26.77"/>
    <n v="2.8576974999999996"/>
  </r>
  <r>
    <x v="11"/>
    <n v="20"/>
    <n v="6"/>
    <x v="1"/>
    <d v="2019-08-20T00:00:00"/>
    <s v="Avg of 4 NM Projects"/>
    <n v="17"/>
    <n v="84.60499999999999"/>
    <n v="0.47530898876404487"/>
    <n v="44.5"/>
    <n v="28.73"/>
    <n v="2.4307016499999996"/>
  </r>
  <r>
    <x v="11"/>
    <n v="20"/>
    <n v="6"/>
    <x v="1"/>
    <d v="2019-08-20T00:00:00"/>
    <s v="Avg of 4 NM Projects"/>
    <n v="18"/>
    <n v="60.03"/>
    <n v="0.33724719101123596"/>
    <n v="44.64"/>
    <n v="31.83"/>
    <n v="1.9107548999999999"/>
  </r>
  <r>
    <x v="11"/>
    <n v="20"/>
    <n v="6"/>
    <x v="1"/>
    <d v="2019-08-20T00:00:00"/>
    <s v="Avg of 4 NM Projects"/>
    <n v="19"/>
    <n v="22.28"/>
    <n v="0.12516853932584271"/>
    <n v="36.79"/>
    <n v="31.29"/>
    <n v="0.69714120000000002"/>
  </r>
  <r>
    <x v="11"/>
    <n v="20"/>
    <n v="6"/>
    <x v="1"/>
    <d v="2019-08-20T00:00:00"/>
    <s v="Avg of 4 NM Projects"/>
    <n v="20"/>
    <n v="1.925"/>
    <n v="1.0814606741573035E-2"/>
    <n v="32.92"/>
    <n v="25.63"/>
    <n v="4.933775E-2"/>
  </r>
  <r>
    <x v="11"/>
    <n v="20"/>
    <n v="6"/>
    <x v="1"/>
    <d v="2019-08-20T00:00:00"/>
    <s v="Avg of 4 NM Projects"/>
    <n v="21"/>
    <n v="-0.26"/>
    <n v="-1.4606741573033708E-3"/>
    <n v="32.97"/>
    <n v="26.81"/>
    <n v="-6.9706000000000004E-3"/>
  </r>
  <r>
    <x v="11"/>
    <n v="20"/>
    <n v="6"/>
    <x v="1"/>
    <d v="2019-08-20T00:00:00"/>
    <s v="Avg of 4 NM Projects"/>
    <n v="22"/>
    <n v="-0.13"/>
    <n v="-7.3033707865168538E-4"/>
    <n v="30.02"/>
    <n v="24.3"/>
    <n v="-3.1590000000000003E-3"/>
  </r>
  <r>
    <x v="11"/>
    <n v="20"/>
    <n v="6"/>
    <x v="1"/>
    <d v="2019-08-20T00:00:00"/>
    <s v="Avg of 4 NM Projects"/>
    <n v="23"/>
    <n v="0"/>
    <n v="0"/>
    <n v="25.81"/>
    <n v="20.399999999999999"/>
    <n v="0"/>
  </r>
  <r>
    <x v="11"/>
    <n v="20"/>
    <n v="6"/>
    <x v="0"/>
    <d v="2019-08-20T00:00:00"/>
    <s v="Avg of 4 NM Projects"/>
    <n v="24"/>
    <n v="-0.13"/>
    <n v="-7.3033707865168538E-4"/>
    <n v="22.98"/>
    <n v="18.14"/>
    <n v="-2.3582E-3"/>
  </r>
  <r>
    <x v="11"/>
    <n v="21"/>
    <n v="7"/>
    <x v="0"/>
    <d v="2019-08-21T00:00:00"/>
    <s v="Avg of 4 NM Projects"/>
    <n v="1"/>
    <n v="-0.13"/>
    <n v="-7.3033707865168538E-4"/>
    <n v="23.14"/>
    <n v="18.329999999999998"/>
    <n v="-2.3828999999999999E-3"/>
  </r>
  <r>
    <x v="11"/>
    <n v="21"/>
    <n v="7"/>
    <x v="0"/>
    <d v="2019-08-21T00:00:00"/>
    <s v="Avg of 4 NM Projects"/>
    <n v="2"/>
    <n v="0"/>
    <n v="0"/>
    <n v="20.2"/>
    <n v="18.28"/>
    <n v="0"/>
  </r>
  <r>
    <x v="11"/>
    <n v="21"/>
    <n v="7"/>
    <x v="0"/>
    <d v="2019-08-21T00:00:00"/>
    <s v="Avg of 4 NM Projects"/>
    <n v="3"/>
    <n v="-0.26"/>
    <n v="-1.4606741573033708E-3"/>
    <n v="18.59"/>
    <n v="17.57"/>
    <n v="-4.5681999999999997E-3"/>
  </r>
  <r>
    <x v="11"/>
    <n v="21"/>
    <n v="7"/>
    <x v="0"/>
    <d v="2019-08-21T00:00:00"/>
    <s v="Avg of 4 NM Projects"/>
    <n v="4"/>
    <n v="-0.13"/>
    <n v="-7.3033707865168538E-4"/>
    <n v="16.62"/>
    <n v="16.28"/>
    <n v="-2.1164000000000001E-3"/>
  </r>
  <r>
    <x v="11"/>
    <n v="21"/>
    <n v="7"/>
    <x v="0"/>
    <d v="2019-08-21T00:00:00"/>
    <s v="Avg of 4 NM Projects"/>
    <n v="5"/>
    <n v="0"/>
    <n v="0"/>
    <n v="17.670000000000002"/>
    <n v="16.22"/>
    <n v="0"/>
  </r>
  <r>
    <x v="11"/>
    <n v="21"/>
    <n v="7"/>
    <x v="0"/>
    <d v="2019-08-21T00:00:00"/>
    <s v="Avg of 4 NM Projects"/>
    <n v="6"/>
    <n v="-0.13"/>
    <n v="-7.3033707865168538E-4"/>
    <n v="20.399999999999999"/>
    <n v="17.41"/>
    <n v="-2.2633000000000002E-3"/>
  </r>
  <r>
    <x v="11"/>
    <n v="21"/>
    <n v="7"/>
    <x v="0"/>
    <d v="2019-08-21T00:00:00"/>
    <s v="Avg of 4 NM Projects"/>
    <n v="7"/>
    <n v="3.1999999999999997"/>
    <n v="1.7977528089887639E-2"/>
    <n v="26.26"/>
    <n v="19.71"/>
    <n v="6.3071999999999989E-2"/>
  </r>
  <r>
    <x v="11"/>
    <n v="21"/>
    <n v="7"/>
    <x v="0"/>
    <d v="2019-08-21T00:00:00"/>
    <s v="Avg of 4 NM Projects"/>
    <n v="8"/>
    <n v="22.14"/>
    <n v="0.12438202247191012"/>
    <n v="27.63"/>
    <n v="19.149999999999999"/>
    <n v="0.423981"/>
  </r>
  <r>
    <x v="11"/>
    <n v="21"/>
    <n v="7"/>
    <x v="0"/>
    <d v="2019-08-21T00:00:00"/>
    <s v="Avg of 4 NM Projects"/>
    <n v="9"/>
    <n v="61.185000000000002"/>
    <n v="0.34373595505617976"/>
    <n v="27.13"/>
    <n v="23.54"/>
    <n v="1.4402949"/>
  </r>
  <r>
    <x v="11"/>
    <n v="21"/>
    <n v="7"/>
    <x v="0"/>
    <d v="2019-08-21T00:00:00"/>
    <s v="Avg of 4 NM Projects"/>
    <n v="10"/>
    <n v="90.114999999999995"/>
    <n v="0.50626404494382016"/>
    <n v="30.76"/>
    <n v="29.84"/>
    <n v="2.6890315999999999"/>
  </r>
  <r>
    <x v="11"/>
    <n v="21"/>
    <n v="7"/>
    <x v="0"/>
    <d v="2019-08-21T00:00:00"/>
    <s v="Avg of 4 NM Projects"/>
    <n v="11"/>
    <n v="82.429999999999993"/>
    <n v="0.46308988764044939"/>
    <n v="34.18"/>
    <n v="29.49"/>
    <n v="2.4308606999999998"/>
  </r>
  <r>
    <x v="11"/>
    <n v="21"/>
    <n v="7"/>
    <x v="0"/>
    <d v="2019-08-21T00:00:00"/>
    <s v="Avg of 4 NM Projects"/>
    <n v="12"/>
    <n v="78.465000000000003"/>
    <n v="0.44081460674157308"/>
    <n v="34.869999999999997"/>
    <n v="29.14"/>
    <n v="2.2864700999999998"/>
  </r>
  <r>
    <x v="11"/>
    <n v="21"/>
    <n v="7"/>
    <x v="0"/>
    <d v="2019-08-21T00:00:00"/>
    <s v="Avg of 4 NM Projects"/>
    <n v="13"/>
    <n v="79.105000000000004"/>
    <n v="0.44441011235955058"/>
    <n v="38.04"/>
    <n v="43.02"/>
    <n v="3.4030971000000005"/>
  </r>
  <r>
    <x v="11"/>
    <n v="21"/>
    <n v="7"/>
    <x v="0"/>
    <d v="2019-08-21T00:00:00"/>
    <s v="Avg of 4 NM Projects"/>
    <n v="14"/>
    <n v="83.449999999999989"/>
    <n v="0.46882022471910106"/>
    <n v="39.020000000000003"/>
    <n v="29.86"/>
    <n v="2.4918169999999997"/>
  </r>
  <r>
    <x v="11"/>
    <n v="21"/>
    <n v="7"/>
    <x v="0"/>
    <d v="2019-08-21T00:00:00"/>
    <s v="Avg of 4 NM Projects"/>
    <n v="15"/>
    <n v="64.64"/>
    <n v="0.36314606741573036"/>
    <n v="36.9"/>
    <n v="29.49"/>
    <n v="1.9062336"/>
  </r>
  <r>
    <x v="11"/>
    <n v="21"/>
    <n v="7"/>
    <x v="0"/>
    <d v="2019-08-21T00:00:00"/>
    <s v="Avg of 4 NM Projects"/>
    <n v="16"/>
    <n v="44.800000000000004"/>
    <n v="0.25168539325842698"/>
    <n v="41.52"/>
    <n v="25.28"/>
    <n v="1.132544"/>
  </r>
  <r>
    <x v="11"/>
    <n v="21"/>
    <n v="7"/>
    <x v="0"/>
    <d v="2019-08-21T00:00:00"/>
    <s v="Avg of 4 NM Projects"/>
    <n v="17"/>
    <n v="40.195"/>
    <n v="0.22581460674157303"/>
    <n v="46.73"/>
    <n v="28.41"/>
    <n v="1.14193995"/>
  </r>
  <r>
    <x v="11"/>
    <n v="21"/>
    <n v="7"/>
    <x v="0"/>
    <d v="2019-08-21T00:00:00"/>
    <s v="Avg of 4 NM Projects"/>
    <n v="18"/>
    <n v="34.69"/>
    <n v="0.19488764044943818"/>
    <n v="44.57"/>
    <n v="26.36"/>
    <n v="0.91442839999999992"/>
  </r>
  <r>
    <x v="11"/>
    <n v="21"/>
    <n v="7"/>
    <x v="0"/>
    <d v="2019-08-21T00:00:00"/>
    <s v="Avg of 4 NM Projects"/>
    <n v="19"/>
    <n v="14.975"/>
    <n v="8.4129213483146059E-2"/>
    <n v="39.82"/>
    <n v="25"/>
    <n v="0.37437500000000001"/>
  </r>
  <r>
    <x v="11"/>
    <n v="21"/>
    <n v="7"/>
    <x v="0"/>
    <d v="2019-08-21T00:00:00"/>
    <s v="Avg of 4 NM Projects"/>
    <n v="20"/>
    <n v="1.54"/>
    <n v="8.6516853932584268E-3"/>
    <n v="36.64"/>
    <n v="26.44"/>
    <n v="4.0717600000000007E-2"/>
  </r>
  <r>
    <x v="11"/>
    <n v="21"/>
    <n v="7"/>
    <x v="0"/>
    <d v="2019-08-21T00:00:00"/>
    <s v="Avg of 4 NM Projects"/>
    <n v="21"/>
    <n v="-0.26"/>
    <n v="-1.4606741573033708E-3"/>
    <n v="38.83"/>
    <n v="25.27"/>
    <n v="-6.5702E-3"/>
  </r>
  <r>
    <x v="11"/>
    <n v="21"/>
    <n v="7"/>
    <x v="0"/>
    <d v="2019-08-21T00:00:00"/>
    <s v="Avg of 4 NM Projects"/>
    <n v="22"/>
    <n v="0"/>
    <n v="0"/>
    <n v="32.43"/>
    <n v="25.68"/>
    <n v="0"/>
  </r>
  <r>
    <x v="11"/>
    <n v="21"/>
    <n v="7"/>
    <x v="0"/>
    <d v="2019-08-21T00:00:00"/>
    <s v="Avg of 4 NM Projects"/>
    <n v="23"/>
    <n v="0"/>
    <n v="0"/>
    <n v="26.51"/>
    <n v="21.6"/>
    <n v="0"/>
  </r>
  <r>
    <x v="11"/>
    <n v="21"/>
    <n v="7"/>
    <x v="0"/>
    <d v="2019-08-21T00:00:00"/>
    <s v="Avg of 4 NM Projects"/>
    <n v="24"/>
    <n v="-0.13"/>
    <n v="-7.3033707865168538E-4"/>
    <n v="25.52"/>
    <n v="19.059999999999999"/>
    <n v="-2.4777999999999996E-3"/>
  </r>
  <r>
    <x v="11"/>
    <n v="22"/>
    <n v="1"/>
    <x v="0"/>
    <d v="2019-08-22T00:00:00"/>
    <s v="Avg of 4 NM Projects"/>
    <n v="1"/>
    <n v="0"/>
    <n v="0"/>
    <n v="22.45"/>
    <n v="17.75"/>
    <n v="0"/>
  </r>
  <r>
    <x v="11"/>
    <n v="22"/>
    <n v="1"/>
    <x v="0"/>
    <d v="2019-08-22T00:00:00"/>
    <s v="Avg of 4 NM Projects"/>
    <n v="2"/>
    <n v="-0.13"/>
    <n v="-7.3033707865168538E-4"/>
    <n v="23.83"/>
    <n v="18.5"/>
    <n v="-2.4050000000000005E-3"/>
  </r>
  <r>
    <x v="11"/>
    <n v="22"/>
    <n v="1"/>
    <x v="0"/>
    <d v="2019-08-22T00:00:00"/>
    <s v="Avg of 4 NM Projects"/>
    <n v="3"/>
    <n v="0"/>
    <n v="0"/>
    <n v="20.47"/>
    <n v="17.75"/>
    <n v="0"/>
  </r>
  <r>
    <x v="11"/>
    <n v="22"/>
    <n v="1"/>
    <x v="0"/>
    <d v="2019-08-22T00:00:00"/>
    <s v="Avg of 4 NM Projects"/>
    <n v="4"/>
    <n v="-0.13"/>
    <n v="-7.3033707865168538E-4"/>
    <n v="20.43"/>
    <n v="18.36"/>
    <n v="-2.3868000000000001E-3"/>
  </r>
  <r>
    <x v="11"/>
    <n v="22"/>
    <n v="1"/>
    <x v="0"/>
    <d v="2019-08-22T00:00:00"/>
    <s v="Avg of 4 NM Projects"/>
    <n v="5"/>
    <n v="-0.13"/>
    <n v="-7.3033707865168538E-4"/>
    <n v="20.89"/>
    <n v="19.8"/>
    <n v="-2.5740000000000003E-3"/>
  </r>
  <r>
    <x v="11"/>
    <n v="22"/>
    <n v="1"/>
    <x v="0"/>
    <d v="2019-08-22T00:00:00"/>
    <s v="Avg of 4 NM Projects"/>
    <n v="6"/>
    <n v="-0.26"/>
    <n v="-1.4606741573033708E-3"/>
    <n v="23.19"/>
    <n v="22.63"/>
    <n v="-5.8837999999999998E-3"/>
  </r>
  <r>
    <x v="11"/>
    <n v="22"/>
    <n v="1"/>
    <x v="0"/>
    <d v="2019-08-22T00:00:00"/>
    <s v="Avg of 4 NM Projects"/>
    <n v="7"/>
    <n v="1.1549999999999998"/>
    <n v="6.4887640449438188E-3"/>
    <n v="23.01"/>
    <n v="22.56"/>
    <n v="2.6056799999999995E-2"/>
  </r>
  <r>
    <x v="11"/>
    <n v="22"/>
    <n v="1"/>
    <x v="0"/>
    <d v="2019-08-22T00:00:00"/>
    <s v="Avg of 4 NM Projects"/>
    <n v="8"/>
    <n v="9.9849999999999994"/>
    <n v="5.6095505617977527E-2"/>
    <n v="26.04"/>
    <n v="22.17"/>
    <n v="0.22136744999999999"/>
  </r>
  <r>
    <x v="11"/>
    <n v="22"/>
    <n v="1"/>
    <x v="0"/>
    <d v="2019-08-22T00:00:00"/>
    <s v="Avg of 4 NM Projects"/>
    <n v="9"/>
    <n v="19.079999999999998"/>
    <n v="0.10719101123595505"/>
    <n v="26.89"/>
    <n v="23.77"/>
    <n v="0.45353159999999998"/>
  </r>
  <r>
    <x v="11"/>
    <n v="22"/>
    <n v="1"/>
    <x v="0"/>
    <d v="2019-08-22T00:00:00"/>
    <s v="Avg of 4 NM Projects"/>
    <n v="10"/>
    <n v="36.094999999999999"/>
    <n v="0.20278089887640449"/>
    <n v="29.08"/>
    <n v="25.78"/>
    <n v="0.9305291"/>
  </r>
  <r>
    <x v="11"/>
    <n v="22"/>
    <n v="1"/>
    <x v="0"/>
    <d v="2019-08-22T00:00:00"/>
    <s v="Avg of 4 NM Projects"/>
    <n v="11"/>
    <n v="43"/>
    <n v="0.24157303370786518"/>
    <n v="29.2"/>
    <n v="27.61"/>
    <n v="1.18723"/>
  </r>
  <r>
    <x v="11"/>
    <n v="22"/>
    <n v="1"/>
    <x v="0"/>
    <d v="2019-08-22T00:00:00"/>
    <s v="Avg of 4 NM Projects"/>
    <n v="12"/>
    <n v="53.76"/>
    <n v="0.30202247191011233"/>
    <n v="30.55"/>
    <n v="29.42"/>
    <n v="1.5816192"/>
  </r>
  <r>
    <x v="11"/>
    <n v="22"/>
    <n v="1"/>
    <x v="0"/>
    <d v="2019-08-22T00:00:00"/>
    <s v="Avg of 4 NM Projects"/>
    <n v="13"/>
    <n v="60.29"/>
    <n v="0.33870786516853935"/>
    <n v="33.6"/>
    <n v="34.47"/>
    <n v="2.0781963000000001"/>
  </r>
  <r>
    <x v="11"/>
    <n v="22"/>
    <n v="1"/>
    <x v="0"/>
    <d v="2019-08-22T00:00:00"/>
    <s v="Avg of 4 NM Projects"/>
    <n v="14"/>
    <n v="72.83"/>
    <n v="0.40915730337078648"/>
    <n v="39.619999999999997"/>
    <n v="34.83"/>
    <n v="2.5366688999999996"/>
  </r>
  <r>
    <x v="11"/>
    <n v="22"/>
    <n v="1"/>
    <x v="0"/>
    <d v="2019-08-22T00:00:00"/>
    <s v="Avg of 4 NM Projects"/>
    <n v="15"/>
    <n v="61.564999999999998"/>
    <n v="0.34587078651685393"/>
    <n v="41.45"/>
    <n v="48.54"/>
    <n v="2.9883650999999998"/>
  </r>
  <r>
    <x v="11"/>
    <n v="22"/>
    <n v="1"/>
    <x v="0"/>
    <d v="2019-08-22T00:00:00"/>
    <s v="Avg of 4 NM Projects"/>
    <n v="16"/>
    <n v="65.67"/>
    <n v="0.36893258426966291"/>
    <n v="42.27"/>
    <n v="31.43"/>
    <n v="2.0640081000000001"/>
  </r>
  <r>
    <x v="11"/>
    <n v="22"/>
    <n v="1"/>
    <x v="0"/>
    <d v="2019-08-22T00:00:00"/>
    <s v="Avg of 4 NM Projects"/>
    <n v="17"/>
    <n v="69.504999999999995"/>
    <n v="0.39047752808988762"/>
    <n v="50.82"/>
    <n v="30.64"/>
    <n v="2.1296331999999998"/>
  </r>
  <r>
    <x v="11"/>
    <n v="22"/>
    <n v="1"/>
    <x v="0"/>
    <d v="2019-08-22T00:00:00"/>
    <s v="Avg of 4 NM Projects"/>
    <n v="18"/>
    <n v="33.53"/>
    <n v="0.18837078651685393"/>
    <n v="45.71"/>
    <n v="33.659999999999997"/>
    <n v="1.1286197999999998"/>
  </r>
  <r>
    <x v="11"/>
    <n v="22"/>
    <n v="1"/>
    <x v="0"/>
    <d v="2019-08-22T00:00:00"/>
    <s v="Avg of 4 NM Projects"/>
    <n v="19"/>
    <n v="13.695"/>
    <n v="7.6938202247191015E-2"/>
    <n v="41.89"/>
    <n v="33.24"/>
    <n v="0.45522180000000001"/>
  </r>
  <r>
    <x v="11"/>
    <n v="22"/>
    <n v="1"/>
    <x v="0"/>
    <d v="2019-08-22T00:00:00"/>
    <s v="Avg of 4 NM Projects"/>
    <n v="20"/>
    <n v="1.29"/>
    <n v="7.2471910112359549E-3"/>
    <n v="37.700000000000003"/>
    <n v="34.78"/>
    <n v="4.4866200000000002E-2"/>
  </r>
  <r>
    <x v="11"/>
    <n v="22"/>
    <n v="1"/>
    <x v="0"/>
    <d v="2019-08-22T00:00:00"/>
    <s v="Avg of 4 NM Projects"/>
    <n v="21"/>
    <n v="0"/>
    <n v="0"/>
    <n v="36.299999999999997"/>
    <n v="34.35"/>
    <n v="0"/>
  </r>
  <r>
    <x v="11"/>
    <n v="22"/>
    <n v="1"/>
    <x v="0"/>
    <d v="2019-08-22T00:00:00"/>
    <s v="Avg of 4 NM Projects"/>
    <n v="22"/>
    <n v="-0.13"/>
    <n v="-7.3033707865168538E-4"/>
    <n v="30.05"/>
    <n v="38.130000000000003"/>
    <n v="-4.9569000000000002E-3"/>
  </r>
  <r>
    <x v="11"/>
    <n v="22"/>
    <n v="1"/>
    <x v="0"/>
    <d v="2019-08-22T00:00:00"/>
    <s v="Avg of 4 NM Projects"/>
    <n v="23"/>
    <n v="0"/>
    <n v="0"/>
    <n v="26.94"/>
    <n v="36.450000000000003"/>
    <n v="0"/>
  </r>
  <r>
    <x v="11"/>
    <n v="22"/>
    <n v="1"/>
    <x v="0"/>
    <d v="2019-08-22T00:00:00"/>
    <s v="Avg of 4 NM Projects"/>
    <n v="24"/>
    <n v="0"/>
    <n v="0"/>
    <n v="24.64"/>
    <n v="32.590000000000003"/>
    <n v="0"/>
  </r>
  <r>
    <x v="11"/>
    <n v="23"/>
    <n v="2"/>
    <x v="0"/>
    <d v="2019-08-23T00:00:00"/>
    <s v="Avg of 4 NM Projects"/>
    <n v="1"/>
    <n v="-0.26"/>
    <n v="-1.4606741573033708E-3"/>
    <n v="24.04"/>
    <n v="21.34"/>
    <n v="-5.5484000000000002E-3"/>
  </r>
  <r>
    <x v="11"/>
    <n v="23"/>
    <n v="2"/>
    <x v="0"/>
    <d v="2019-08-23T00:00:00"/>
    <s v="Avg of 4 NM Projects"/>
    <n v="2"/>
    <n v="-0.13"/>
    <n v="-7.3033707865168538E-4"/>
    <n v="21.29"/>
    <n v="21.61"/>
    <n v="-2.8092999999999998E-3"/>
  </r>
  <r>
    <x v="11"/>
    <n v="23"/>
    <n v="2"/>
    <x v="0"/>
    <d v="2019-08-23T00:00:00"/>
    <s v="Avg of 4 NM Projects"/>
    <n v="3"/>
    <n v="-0.13"/>
    <n v="-7.3033707865168538E-4"/>
    <n v="19.25"/>
    <n v="25.65"/>
    <n v="-3.3344999999999998E-3"/>
  </r>
  <r>
    <x v="11"/>
    <n v="23"/>
    <n v="2"/>
    <x v="0"/>
    <d v="2019-08-23T00:00:00"/>
    <s v="Avg of 4 NM Projects"/>
    <n v="4"/>
    <n v="-0.13"/>
    <n v="-7.3033707865168538E-4"/>
    <n v="18.22"/>
    <n v="20.350000000000001"/>
    <n v="-2.6455000000000003E-3"/>
  </r>
  <r>
    <x v="11"/>
    <n v="23"/>
    <n v="2"/>
    <x v="0"/>
    <d v="2019-08-23T00:00:00"/>
    <s v="Avg of 4 NM Projects"/>
    <n v="5"/>
    <n v="-0.13"/>
    <n v="-7.3033707865168538E-4"/>
    <n v="17.760000000000002"/>
    <n v="19.3"/>
    <n v="-2.5090000000000004E-3"/>
  </r>
  <r>
    <x v="11"/>
    <n v="23"/>
    <n v="2"/>
    <x v="0"/>
    <d v="2019-08-23T00:00:00"/>
    <s v="Avg of 4 NM Projects"/>
    <n v="6"/>
    <n v="-0.13"/>
    <n v="-7.3033707865168538E-4"/>
    <n v="19.829999999999998"/>
    <n v="19.78"/>
    <n v="-2.5714000000000002E-3"/>
  </r>
  <r>
    <x v="11"/>
    <n v="23"/>
    <n v="2"/>
    <x v="0"/>
    <d v="2019-08-23T00:00:00"/>
    <s v="Avg of 4 NM Projects"/>
    <n v="7"/>
    <n v="2.6899999999999995"/>
    <n v="1.5112359550561795E-2"/>
    <n v="21.52"/>
    <n v="25.95"/>
    <n v="6.9805499999999979E-2"/>
  </r>
  <r>
    <x v="11"/>
    <n v="23"/>
    <n v="2"/>
    <x v="1"/>
    <d v="2019-08-23T00:00:00"/>
    <s v="Avg of 4 NM Projects"/>
    <n v="8"/>
    <n v="27.01"/>
    <n v="0.15174157303370786"/>
    <n v="24.47"/>
    <n v="23.56"/>
    <n v="0.63635560000000002"/>
  </r>
  <r>
    <x v="11"/>
    <n v="23"/>
    <n v="2"/>
    <x v="1"/>
    <d v="2019-08-23T00:00:00"/>
    <s v="Avg of 4 NM Projects"/>
    <n v="9"/>
    <n v="80.510000000000005"/>
    <n v="0.45230337078651689"/>
    <n v="26.15"/>
    <n v="24.66"/>
    <n v="1.9853766000000002"/>
  </r>
  <r>
    <x v="11"/>
    <n v="23"/>
    <n v="2"/>
    <x v="1"/>
    <d v="2019-08-23T00:00:00"/>
    <s v="Avg of 4 NM Projects"/>
    <n v="10"/>
    <n v="112.76999999999998"/>
    <n v="0.63353932584269657"/>
    <n v="26.15"/>
    <n v="20.05"/>
    <n v="2.2610384999999997"/>
  </r>
  <r>
    <x v="11"/>
    <n v="23"/>
    <n v="2"/>
    <x v="1"/>
    <d v="2019-08-23T00:00:00"/>
    <s v="Avg of 4 NM Projects"/>
    <n v="11"/>
    <n v="131.57999999999998"/>
    <n v="0.73921348314606727"/>
    <n v="28.67"/>
    <n v="18.899999999999999"/>
    <n v="2.4868619999999995"/>
  </r>
  <r>
    <x v="11"/>
    <n v="23"/>
    <n v="2"/>
    <x v="1"/>
    <d v="2019-08-23T00:00:00"/>
    <s v="Avg of 4 NM Projects"/>
    <n v="12"/>
    <n v="136.065"/>
    <n v="0.76441011235955059"/>
    <n v="26.87"/>
    <n v="19.09"/>
    <n v="2.5974808499999997"/>
  </r>
  <r>
    <x v="11"/>
    <n v="23"/>
    <n v="2"/>
    <x v="1"/>
    <d v="2019-08-23T00:00:00"/>
    <s v="Avg of 4 NM Projects"/>
    <n v="13"/>
    <n v="122.24000000000002"/>
    <n v="0.68674157303370797"/>
    <n v="26.51"/>
    <n v="19.47"/>
    <n v="2.3800128000000003"/>
  </r>
  <r>
    <x v="11"/>
    <n v="23"/>
    <n v="2"/>
    <x v="1"/>
    <d v="2019-08-23T00:00:00"/>
    <s v="Avg of 4 NM Projects"/>
    <n v="14"/>
    <n v="118.78500000000001"/>
    <n v="0.66733146067415738"/>
    <n v="26.78"/>
    <n v="18.5"/>
    <n v="2.1975224999999998"/>
  </r>
  <r>
    <x v="11"/>
    <n v="23"/>
    <n v="2"/>
    <x v="1"/>
    <d v="2019-08-23T00:00:00"/>
    <s v="Avg of 4 NM Projects"/>
    <n v="15"/>
    <n v="112.38499999999999"/>
    <n v="0.63137640449438193"/>
    <n v="28.15"/>
    <n v="18.23"/>
    <n v="2.0487785500000002"/>
  </r>
  <r>
    <x v="11"/>
    <n v="23"/>
    <n v="2"/>
    <x v="1"/>
    <d v="2019-08-23T00:00:00"/>
    <s v="Avg of 4 NM Projects"/>
    <n v="16"/>
    <n v="99.45"/>
    <n v="0.55870786516853932"/>
    <n v="29.65"/>
    <n v="17.86"/>
    <n v="1.7761769999999999"/>
  </r>
  <r>
    <x v="11"/>
    <n v="23"/>
    <n v="2"/>
    <x v="1"/>
    <d v="2019-08-23T00:00:00"/>
    <s v="Avg of 4 NM Projects"/>
    <n v="17"/>
    <n v="85.25"/>
    <n v="0.4789325842696629"/>
    <n v="32.26"/>
    <n v="18.55"/>
    <n v="1.5813874999999999"/>
  </r>
  <r>
    <x v="11"/>
    <n v="23"/>
    <n v="2"/>
    <x v="1"/>
    <d v="2019-08-23T00:00:00"/>
    <s v="Avg of 4 NM Projects"/>
    <n v="18"/>
    <n v="56.32"/>
    <n v="0.31640449438202245"/>
    <n v="31.17"/>
    <n v="17.899999999999999"/>
    <n v="1.0081279999999999"/>
  </r>
  <r>
    <x v="11"/>
    <n v="23"/>
    <n v="2"/>
    <x v="1"/>
    <d v="2019-08-23T00:00:00"/>
    <s v="Avg of 4 NM Projects"/>
    <n v="19"/>
    <n v="20.745000000000001"/>
    <n v="0.11654494382022472"/>
    <n v="27.19"/>
    <n v="18.03"/>
    <n v="0.37403235000000007"/>
  </r>
  <r>
    <x v="11"/>
    <n v="23"/>
    <n v="2"/>
    <x v="1"/>
    <d v="2019-08-23T00:00:00"/>
    <s v="Avg of 4 NM Projects"/>
    <n v="20"/>
    <n v="1.93"/>
    <n v="1.0842696629213482E-2"/>
    <n v="22.53"/>
    <n v="17.52"/>
    <n v="3.3813599999999999E-2"/>
  </r>
  <r>
    <x v="11"/>
    <n v="23"/>
    <n v="2"/>
    <x v="1"/>
    <d v="2019-08-23T00:00:00"/>
    <s v="Avg of 4 NM Projects"/>
    <n v="21"/>
    <n v="-0.13"/>
    <n v="-7.3033707865168538E-4"/>
    <n v="22.13"/>
    <n v="17.350000000000001"/>
    <n v="-2.2555000000000001E-3"/>
  </r>
  <r>
    <x v="11"/>
    <n v="23"/>
    <n v="2"/>
    <x v="1"/>
    <d v="2019-08-23T00:00:00"/>
    <s v="Avg of 4 NM Projects"/>
    <n v="22"/>
    <n v="-0.13"/>
    <n v="-7.3033707865168538E-4"/>
    <n v="20.51"/>
    <n v="16.68"/>
    <n v="-2.1684E-3"/>
  </r>
  <r>
    <x v="11"/>
    <n v="23"/>
    <n v="2"/>
    <x v="1"/>
    <d v="2019-08-23T00:00:00"/>
    <s v="Avg of 4 NM Projects"/>
    <n v="23"/>
    <n v="0"/>
    <n v="0"/>
    <n v="19.13"/>
    <n v="15.26"/>
    <n v="0"/>
  </r>
  <r>
    <x v="11"/>
    <n v="23"/>
    <n v="2"/>
    <x v="0"/>
    <d v="2019-08-23T00:00:00"/>
    <s v="Avg of 4 NM Projects"/>
    <n v="24"/>
    <n v="0"/>
    <n v="0"/>
    <n v="17.36"/>
    <n v="9.5500000000000007"/>
    <n v="0"/>
  </r>
  <r>
    <x v="11"/>
    <n v="24"/>
    <n v="3"/>
    <x v="0"/>
    <d v="2019-08-24T00:00:00"/>
    <s v="Avg of 4 NM Projects"/>
    <n v="1"/>
    <n v="-0.26"/>
    <n v="-1.4606741573033708E-3"/>
    <n v="16.02"/>
    <n v="11.79"/>
    <n v="-3.0653999999999998E-3"/>
  </r>
  <r>
    <x v="11"/>
    <n v="24"/>
    <n v="3"/>
    <x v="0"/>
    <d v="2019-08-24T00:00:00"/>
    <s v="Avg of 4 NM Projects"/>
    <n v="2"/>
    <n v="-0.13"/>
    <n v="-7.3033707865168538E-4"/>
    <n v="15.54"/>
    <n v="1.51"/>
    <n v="-1.963E-4"/>
  </r>
  <r>
    <x v="11"/>
    <n v="24"/>
    <n v="3"/>
    <x v="0"/>
    <d v="2019-08-24T00:00:00"/>
    <s v="Avg of 4 NM Projects"/>
    <n v="3"/>
    <n v="0"/>
    <n v="0"/>
    <n v="14.87"/>
    <n v="8.9"/>
    <n v="0"/>
  </r>
  <r>
    <x v="11"/>
    <n v="24"/>
    <n v="3"/>
    <x v="0"/>
    <d v="2019-08-24T00:00:00"/>
    <s v="Avg of 4 NM Projects"/>
    <n v="4"/>
    <n v="-0.13"/>
    <n v="-7.3033707865168538E-4"/>
    <n v="14.54"/>
    <n v="11.17"/>
    <n v="-1.4521E-3"/>
  </r>
  <r>
    <x v="11"/>
    <n v="24"/>
    <n v="3"/>
    <x v="0"/>
    <d v="2019-08-24T00:00:00"/>
    <s v="Avg of 4 NM Projects"/>
    <n v="5"/>
    <n v="-0.13"/>
    <n v="-7.3033707865168538E-4"/>
    <n v="11.49"/>
    <n v="10.69"/>
    <n v="-1.3897E-3"/>
  </r>
  <r>
    <x v="11"/>
    <n v="24"/>
    <n v="3"/>
    <x v="0"/>
    <d v="2019-08-24T00:00:00"/>
    <s v="Avg of 4 NM Projects"/>
    <n v="6"/>
    <n v="-0.26"/>
    <n v="-1.4606741573033708E-3"/>
    <n v="14.49"/>
    <n v="10.42"/>
    <n v="-2.7092000000000001E-3"/>
  </r>
  <r>
    <x v="11"/>
    <n v="24"/>
    <n v="3"/>
    <x v="0"/>
    <d v="2019-08-24T00:00:00"/>
    <s v="Avg of 4 NM Projects"/>
    <n v="7"/>
    <n v="1.66"/>
    <n v="9.3258426966292135E-3"/>
    <n v="13.73"/>
    <n v="9.2799999999999994"/>
    <n v="1.5404799999999998E-2"/>
  </r>
  <r>
    <x v="11"/>
    <n v="24"/>
    <n v="3"/>
    <x v="1"/>
    <d v="2019-08-24T00:00:00"/>
    <s v="Avg of 4 NM Projects"/>
    <n v="8"/>
    <n v="13.440000000000001"/>
    <n v="7.5505617977528097E-2"/>
    <n v="15.38"/>
    <n v="11.86"/>
    <n v="0.1593984"/>
  </r>
  <r>
    <x v="11"/>
    <n v="24"/>
    <n v="3"/>
    <x v="1"/>
    <d v="2019-08-24T00:00:00"/>
    <s v="Avg of 4 NM Projects"/>
    <n v="9"/>
    <n v="36.984999999999999"/>
    <n v="0.2077808988764045"/>
    <n v="17.239999999999998"/>
    <n v="13.91"/>
    <n v="0.51446135000000004"/>
  </r>
  <r>
    <x v="11"/>
    <n v="24"/>
    <n v="3"/>
    <x v="1"/>
    <d v="2019-08-24T00:00:00"/>
    <s v="Avg of 4 NM Projects"/>
    <n v="10"/>
    <n v="60.539999999999992"/>
    <n v="0.34011235955056174"/>
    <n v="18.510000000000002"/>
    <n v="14.42"/>
    <n v="0.87298679999999995"/>
  </r>
  <r>
    <x v="11"/>
    <n v="24"/>
    <n v="3"/>
    <x v="1"/>
    <d v="2019-08-24T00:00:00"/>
    <s v="Avg of 4 NM Projects"/>
    <n v="11"/>
    <n v="82.044999999999987"/>
    <n v="0.46092696629213475"/>
    <n v="15.93"/>
    <n v="12.5"/>
    <n v="1.0255624999999997"/>
  </r>
  <r>
    <x v="11"/>
    <n v="24"/>
    <n v="3"/>
    <x v="1"/>
    <d v="2019-08-24T00:00:00"/>
    <s v="Avg of 4 NM Projects"/>
    <n v="12"/>
    <n v="89.35"/>
    <n v="0.50196629213483146"/>
    <n v="17.059999999999999"/>
    <n v="12.95"/>
    <n v="1.1570824999999998"/>
  </r>
  <r>
    <x v="11"/>
    <n v="24"/>
    <n v="3"/>
    <x v="1"/>
    <d v="2019-08-24T00:00:00"/>
    <s v="Avg of 4 NM Projects"/>
    <n v="13"/>
    <n v="96"/>
    <n v="0.5393258426966292"/>
    <n v="16.22"/>
    <n v="-10.34"/>
    <n v="-0.99263999999999997"/>
  </r>
  <r>
    <x v="11"/>
    <n v="24"/>
    <n v="3"/>
    <x v="1"/>
    <d v="2019-08-24T00:00:00"/>
    <s v="Avg of 4 NM Projects"/>
    <n v="14"/>
    <n v="103.42499999999998"/>
    <n v="0.58103932584269657"/>
    <n v="16.5"/>
    <n v="11.35"/>
    <n v="1.1738737499999998"/>
  </r>
  <r>
    <x v="11"/>
    <n v="24"/>
    <n v="3"/>
    <x v="1"/>
    <d v="2019-08-24T00:00:00"/>
    <s v="Avg of 4 NM Projects"/>
    <n v="15"/>
    <n v="92.545000000000002"/>
    <n v="0.51991573033707861"/>
    <n v="17.079999999999998"/>
    <n v="12.89"/>
    <n v="1.19290505"/>
  </r>
  <r>
    <x v="11"/>
    <n v="24"/>
    <n v="3"/>
    <x v="1"/>
    <d v="2019-08-24T00:00:00"/>
    <s v="Avg of 4 NM Projects"/>
    <n v="16"/>
    <n v="98.69"/>
    <n v="0.55443820224719098"/>
    <n v="20.37"/>
    <n v="13.43"/>
    <n v="1.3254067"/>
  </r>
  <r>
    <x v="11"/>
    <n v="24"/>
    <n v="3"/>
    <x v="1"/>
    <d v="2019-08-24T00:00:00"/>
    <s v="Avg of 4 NM Projects"/>
    <n v="17"/>
    <n v="80.759999999999991"/>
    <n v="0.45370786516853928"/>
    <n v="23.42"/>
    <n v="13.35"/>
    <n v="1.078146"/>
  </r>
  <r>
    <x v="11"/>
    <n v="24"/>
    <n v="3"/>
    <x v="1"/>
    <d v="2019-08-24T00:00:00"/>
    <s v="Avg of 4 NM Projects"/>
    <n v="18"/>
    <n v="54.145000000000003"/>
    <n v="0.30418539325842697"/>
    <n v="23.51"/>
    <n v="13.98"/>
    <n v="0.75694710000000009"/>
  </r>
  <r>
    <x v="11"/>
    <n v="24"/>
    <n v="3"/>
    <x v="1"/>
    <d v="2019-08-24T00:00:00"/>
    <s v="Avg of 4 NM Projects"/>
    <n v="19"/>
    <n v="17.274999999999999"/>
    <n v="9.7050561797752802E-2"/>
    <n v="23.3"/>
    <n v="14.72"/>
    <n v="0.25428799999999996"/>
  </r>
  <r>
    <x v="11"/>
    <n v="24"/>
    <n v="3"/>
    <x v="1"/>
    <d v="2019-08-24T00:00:00"/>
    <s v="Avg of 4 NM Projects"/>
    <n v="20"/>
    <n v="1.5449999999999999"/>
    <n v="8.679775280898876E-3"/>
    <n v="22.12"/>
    <n v="14.66"/>
    <n v="2.2649699999999998E-2"/>
  </r>
  <r>
    <x v="11"/>
    <n v="24"/>
    <n v="3"/>
    <x v="1"/>
    <d v="2019-08-24T00:00:00"/>
    <s v="Avg of 4 NM Projects"/>
    <n v="21"/>
    <n v="0"/>
    <n v="0"/>
    <n v="21.62"/>
    <n v="14.4"/>
    <n v="0"/>
  </r>
  <r>
    <x v="11"/>
    <n v="24"/>
    <n v="3"/>
    <x v="1"/>
    <d v="2019-08-24T00:00:00"/>
    <s v="Avg of 4 NM Projects"/>
    <n v="22"/>
    <n v="-0.13"/>
    <n v="-7.3033707865168538E-4"/>
    <n v="17.100000000000001"/>
    <n v="13.6"/>
    <n v="-1.768E-3"/>
  </r>
  <r>
    <x v="11"/>
    <n v="24"/>
    <n v="3"/>
    <x v="1"/>
    <d v="2019-08-24T00:00:00"/>
    <s v="Avg of 4 NM Projects"/>
    <n v="23"/>
    <n v="-0.13"/>
    <n v="-7.3033707865168538E-4"/>
    <n v="16.37"/>
    <n v="12.7"/>
    <n v="-1.6510000000000001E-3"/>
  </r>
  <r>
    <x v="11"/>
    <n v="24"/>
    <n v="3"/>
    <x v="0"/>
    <d v="2019-08-24T00:00:00"/>
    <s v="Avg of 4 NM Projects"/>
    <n v="24"/>
    <n v="-0.13"/>
    <n v="-7.3033707865168538E-4"/>
    <n v="15.71"/>
    <n v="11.35"/>
    <n v="-1.4755E-3"/>
  </r>
  <r>
    <x v="11"/>
    <n v="25"/>
    <n v="4"/>
    <x v="0"/>
    <d v="2019-08-25T00:00:00"/>
    <s v="Avg of 4 NM Projects"/>
    <n v="1"/>
    <n v="-0.26"/>
    <n v="-1.4606741573033708E-3"/>
    <n v="18.920000000000002"/>
    <n v="12.44"/>
    <n v="-3.2344000000000001E-3"/>
  </r>
  <r>
    <x v="11"/>
    <n v="25"/>
    <n v="4"/>
    <x v="0"/>
    <d v="2019-08-25T00:00:00"/>
    <s v="Avg of 4 NM Projects"/>
    <n v="2"/>
    <n v="0"/>
    <n v="0"/>
    <n v="13.91"/>
    <n v="12.54"/>
    <n v="0"/>
  </r>
  <r>
    <x v="11"/>
    <n v="25"/>
    <n v="4"/>
    <x v="0"/>
    <d v="2019-08-25T00:00:00"/>
    <s v="Avg of 4 NM Projects"/>
    <n v="3"/>
    <n v="0"/>
    <n v="0"/>
    <n v="12.52"/>
    <n v="12.36"/>
    <n v="0"/>
  </r>
  <r>
    <x v="11"/>
    <n v="25"/>
    <n v="4"/>
    <x v="0"/>
    <d v="2019-08-25T00:00:00"/>
    <s v="Avg of 4 NM Projects"/>
    <n v="4"/>
    <n v="-0.13"/>
    <n v="-7.3033707865168538E-4"/>
    <n v="11.25"/>
    <n v="12.24"/>
    <n v="-1.5912000000000001E-3"/>
  </r>
  <r>
    <x v="11"/>
    <n v="25"/>
    <n v="4"/>
    <x v="0"/>
    <d v="2019-08-25T00:00:00"/>
    <s v="Avg of 4 NM Projects"/>
    <n v="5"/>
    <n v="-0.13"/>
    <n v="-7.3033707865168538E-4"/>
    <n v="11.88"/>
    <n v="11.85"/>
    <n v="-1.5405E-3"/>
  </r>
  <r>
    <x v="11"/>
    <n v="25"/>
    <n v="4"/>
    <x v="0"/>
    <d v="2019-08-25T00:00:00"/>
    <s v="Avg of 4 NM Projects"/>
    <n v="6"/>
    <n v="0"/>
    <n v="0"/>
    <n v="11.15"/>
    <n v="11.41"/>
    <n v="0"/>
  </r>
  <r>
    <x v="11"/>
    <n v="25"/>
    <n v="4"/>
    <x v="0"/>
    <d v="2019-08-25T00:00:00"/>
    <s v="Avg of 4 NM Projects"/>
    <n v="7"/>
    <n v="3.07"/>
    <n v="1.7247191011235955E-2"/>
    <n v="11.51"/>
    <n v="12.49"/>
    <n v="3.8344299999999998E-2"/>
  </r>
  <r>
    <x v="11"/>
    <n v="25"/>
    <n v="4"/>
    <x v="1"/>
    <d v="2019-08-25T00:00:00"/>
    <s v="Avg of 4 NM Projects"/>
    <n v="8"/>
    <n v="21.765000000000001"/>
    <n v="0.1222752808988764"/>
    <n v="12.95"/>
    <n v="12.67"/>
    <n v="0.27576255000000005"/>
  </r>
  <r>
    <x v="11"/>
    <n v="25"/>
    <n v="4"/>
    <x v="1"/>
    <d v="2019-08-25T00:00:00"/>
    <s v="Avg of 4 NM Projects"/>
    <n v="9"/>
    <n v="57.61"/>
    <n v="0.32365168539325845"/>
    <n v="14.32"/>
    <n v="12.49"/>
    <n v="0.71954890000000005"/>
  </r>
  <r>
    <x v="11"/>
    <n v="25"/>
    <n v="4"/>
    <x v="1"/>
    <d v="2019-08-25T00:00:00"/>
    <s v="Avg of 4 NM Projects"/>
    <n v="10"/>
    <n v="92.164999999999992"/>
    <n v="0.51778089887640444"/>
    <n v="14.9"/>
    <n v="11.67"/>
    <n v="1.0755655499999999"/>
  </r>
  <r>
    <x v="11"/>
    <n v="25"/>
    <n v="4"/>
    <x v="1"/>
    <d v="2019-08-25T00:00:00"/>
    <s v="Avg of 4 NM Projects"/>
    <n v="11"/>
    <n v="115.075"/>
    <n v="0.64648876404494382"/>
    <n v="16.760000000000002"/>
    <n v="12.46"/>
    <n v="1.4338345000000001"/>
  </r>
  <r>
    <x v="11"/>
    <n v="25"/>
    <n v="4"/>
    <x v="1"/>
    <d v="2019-08-25T00:00:00"/>
    <s v="Avg of 4 NM Projects"/>
    <n v="12"/>
    <n v="138.875"/>
    <n v="0.78019662921348309"/>
    <n v="16.09"/>
    <n v="13.22"/>
    <n v="1.8359274999999999"/>
  </r>
  <r>
    <x v="11"/>
    <n v="25"/>
    <n v="4"/>
    <x v="1"/>
    <d v="2019-08-25T00:00:00"/>
    <s v="Avg of 4 NM Projects"/>
    <n v="13"/>
    <n v="112.63999999999999"/>
    <n v="0.6328089887640449"/>
    <n v="18.78"/>
    <n v="13.82"/>
    <n v="1.5566847999999998"/>
  </r>
  <r>
    <x v="11"/>
    <n v="25"/>
    <n v="4"/>
    <x v="1"/>
    <d v="2019-08-25T00:00:00"/>
    <s v="Avg of 4 NM Projects"/>
    <n v="14"/>
    <n v="114.94"/>
    <n v="0.64573033707865168"/>
    <n v="19.88"/>
    <n v="13.81"/>
    <n v="1.5873214"/>
  </r>
  <r>
    <x v="11"/>
    <n v="25"/>
    <n v="4"/>
    <x v="1"/>
    <d v="2019-08-25T00:00:00"/>
    <s v="Avg of 4 NM Projects"/>
    <n v="15"/>
    <n v="105.85"/>
    <n v="0.59466292134831455"/>
    <n v="19.95"/>
    <n v="13.36"/>
    <n v="1.414156"/>
  </r>
  <r>
    <x v="11"/>
    <n v="25"/>
    <n v="4"/>
    <x v="1"/>
    <d v="2019-08-25T00:00:00"/>
    <s v="Avg of 4 NM Projects"/>
    <n v="16"/>
    <n v="95.614999999999995"/>
    <n v="0.53716292134831456"/>
    <n v="19.559999999999999"/>
    <n v="12.36"/>
    <n v="1.1818013999999999"/>
  </r>
  <r>
    <x v="11"/>
    <n v="25"/>
    <n v="4"/>
    <x v="1"/>
    <d v="2019-08-25T00:00:00"/>
    <s v="Avg of 4 NM Projects"/>
    <n v="17"/>
    <n v="74.625"/>
    <n v="0.41924157303370785"/>
    <n v="20.73"/>
    <n v="12.72"/>
    <n v="0.94923000000000002"/>
  </r>
  <r>
    <x v="11"/>
    <n v="25"/>
    <n v="4"/>
    <x v="1"/>
    <d v="2019-08-25T00:00:00"/>
    <s v="Avg of 4 NM Projects"/>
    <n v="18"/>
    <n v="46.589999999999996"/>
    <n v="0.26174157303370782"/>
    <n v="23.99"/>
    <n v="14.46"/>
    <n v="0.67369139999999994"/>
  </r>
  <r>
    <x v="11"/>
    <n v="25"/>
    <n v="4"/>
    <x v="1"/>
    <d v="2019-08-25T00:00:00"/>
    <s v="Avg of 4 NM Projects"/>
    <n v="19"/>
    <n v="17.669999999999998"/>
    <n v="9.9269662921348298E-2"/>
    <n v="20.74"/>
    <n v="15.18"/>
    <n v="0.26823059999999999"/>
  </r>
  <r>
    <x v="11"/>
    <n v="25"/>
    <n v="4"/>
    <x v="1"/>
    <d v="2019-08-25T00:00:00"/>
    <s v="Avg of 4 NM Projects"/>
    <n v="20"/>
    <n v="1.03"/>
    <n v="5.7865168539325846E-3"/>
    <n v="20.73"/>
    <n v="14.67"/>
    <n v="1.5110100000000001E-2"/>
  </r>
  <r>
    <x v="11"/>
    <n v="25"/>
    <n v="4"/>
    <x v="1"/>
    <d v="2019-08-25T00:00:00"/>
    <s v="Avg of 4 NM Projects"/>
    <n v="21"/>
    <n v="0"/>
    <n v="0"/>
    <n v="22.83"/>
    <n v="13.92"/>
    <n v="0"/>
  </r>
  <r>
    <x v="11"/>
    <n v="25"/>
    <n v="4"/>
    <x v="1"/>
    <d v="2019-08-25T00:00:00"/>
    <s v="Avg of 4 NM Projects"/>
    <n v="22"/>
    <n v="-0.13"/>
    <n v="-7.3033707865168538E-4"/>
    <n v="20.6"/>
    <n v="16.13"/>
    <n v="-2.0968999999999996E-3"/>
  </r>
  <r>
    <x v="11"/>
    <n v="25"/>
    <n v="4"/>
    <x v="1"/>
    <d v="2019-08-25T00:00:00"/>
    <s v="Avg of 4 NM Projects"/>
    <n v="23"/>
    <n v="0"/>
    <n v="0"/>
    <n v="16.37"/>
    <n v="13.49"/>
    <n v="0"/>
  </r>
  <r>
    <x v="11"/>
    <n v="25"/>
    <n v="4"/>
    <x v="0"/>
    <d v="2019-08-25T00:00:00"/>
    <s v="Avg of 4 NM Projects"/>
    <n v="24"/>
    <n v="-0.13"/>
    <n v="-7.3033707865168538E-4"/>
    <n v="15.28"/>
    <n v="14"/>
    <n v="-1.82E-3"/>
  </r>
  <r>
    <x v="11"/>
    <n v="26"/>
    <n v="5"/>
    <x v="0"/>
    <d v="2019-08-26T00:00:00"/>
    <s v="Avg of 4 NM Projects"/>
    <n v="1"/>
    <n v="0"/>
    <n v="0"/>
    <n v="13.82"/>
    <n v="12.2"/>
    <n v="0"/>
  </r>
  <r>
    <x v="11"/>
    <n v="26"/>
    <n v="5"/>
    <x v="0"/>
    <d v="2019-08-26T00:00:00"/>
    <s v="Avg of 4 NM Projects"/>
    <n v="2"/>
    <n v="-0.13"/>
    <n v="-7.3033707865168538E-4"/>
    <n v="12.77"/>
    <n v="10.65"/>
    <n v="-1.3845000000000001E-3"/>
  </r>
  <r>
    <x v="11"/>
    <n v="26"/>
    <n v="5"/>
    <x v="0"/>
    <d v="2019-08-26T00:00:00"/>
    <s v="Avg of 4 NM Projects"/>
    <n v="3"/>
    <n v="-0.26"/>
    <n v="-1.4606741573033708E-3"/>
    <n v="11.7"/>
    <n v="9.6199999999999992"/>
    <n v="-2.5011999999999999E-3"/>
  </r>
  <r>
    <x v="11"/>
    <n v="26"/>
    <n v="5"/>
    <x v="0"/>
    <d v="2019-08-26T00:00:00"/>
    <s v="Avg of 4 NM Projects"/>
    <n v="4"/>
    <n v="0"/>
    <n v="0"/>
    <n v="11.21"/>
    <n v="9.6300000000000008"/>
    <n v="0"/>
  </r>
  <r>
    <x v="11"/>
    <n v="26"/>
    <n v="5"/>
    <x v="0"/>
    <d v="2019-08-26T00:00:00"/>
    <s v="Avg of 4 NM Projects"/>
    <n v="5"/>
    <n v="0"/>
    <n v="0"/>
    <n v="12.22"/>
    <n v="9.69"/>
    <n v="0"/>
  </r>
  <r>
    <x v="11"/>
    <n v="26"/>
    <n v="5"/>
    <x v="0"/>
    <d v="2019-08-26T00:00:00"/>
    <s v="Avg of 4 NM Projects"/>
    <n v="6"/>
    <n v="0"/>
    <n v="0"/>
    <n v="13.04"/>
    <n v="9.8000000000000007"/>
    <n v="0"/>
  </r>
  <r>
    <x v="11"/>
    <n v="26"/>
    <n v="5"/>
    <x v="0"/>
    <d v="2019-08-26T00:00:00"/>
    <s v="Avg of 4 NM Projects"/>
    <n v="7"/>
    <n v="1.6700000000000002"/>
    <n v="9.3820224719101137E-3"/>
    <n v="18.16"/>
    <n v="13.31"/>
    <n v="2.2227700000000003E-2"/>
  </r>
  <r>
    <x v="11"/>
    <n v="26"/>
    <n v="5"/>
    <x v="1"/>
    <d v="2019-08-26T00:00:00"/>
    <s v="Avg of 4 NM Projects"/>
    <n v="8"/>
    <n v="25.984999999999999"/>
    <n v="0.14598314606741572"/>
    <n v="24.17"/>
    <n v="15.98"/>
    <n v="0.41524030000000001"/>
  </r>
  <r>
    <x v="11"/>
    <n v="26"/>
    <n v="5"/>
    <x v="1"/>
    <d v="2019-08-26T00:00:00"/>
    <s v="Avg of 4 NM Projects"/>
    <n v="9"/>
    <n v="69.12"/>
    <n v="0.38831460674157303"/>
    <n v="17.190000000000001"/>
    <n v="13.67"/>
    <n v="0.9448704"/>
  </r>
  <r>
    <x v="11"/>
    <n v="26"/>
    <n v="5"/>
    <x v="1"/>
    <d v="2019-08-26T00:00:00"/>
    <s v="Avg of 4 NM Projects"/>
    <n v="10"/>
    <n v="104.19499999999999"/>
    <n v="0.58536516853932585"/>
    <n v="18.579999999999998"/>
    <n v="13.32"/>
    <n v="1.3878773999999998"/>
  </r>
  <r>
    <x v="11"/>
    <n v="26"/>
    <n v="5"/>
    <x v="1"/>
    <d v="2019-08-26T00:00:00"/>
    <s v="Avg of 4 NM Projects"/>
    <n v="11"/>
    <n v="114.30500000000001"/>
    <n v="0.64216292134831465"/>
    <n v="19.579999999999998"/>
    <n v="14.34"/>
    <n v="1.6391337000000001"/>
  </r>
  <r>
    <x v="11"/>
    <n v="26"/>
    <n v="5"/>
    <x v="1"/>
    <d v="2019-08-26T00:00:00"/>
    <s v="Avg of 4 NM Projects"/>
    <n v="12"/>
    <n v="124.16"/>
    <n v="0.69752808988764048"/>
    <n v="19.559999999999999"/>
    <n v="14.72"/>
    <n v="1.8276352"/>
  </r>
  <r>
    <x v="11"/>
    <n v="26"/>
    <n v="5"/>
    <x v="1"/>
    <d v="2019-08-26T00:00:00"/>
    <s v="Avg of 4 NM Projects"/>
    <n v="13"/>
    <n v="115.58500000000001"/>
    <n v="0.64935393258426966"/>
    <n v="19.920000000000002"/>
    <n v="14.43"/>
    <n v="1.66789155"/>
  </r>
  <r>
    <x v="11"/>
    <n v="26"/>
    <n v="5"/>
    <x v="1"/>
    <d v="2019-08-26T00:00:00"/>
    <s v="Avg of 4 NM Projects"/>
    <n v="14"/>
    <n v="98.045000000000002"/>
    <n v="0.55081460674157301"/>
    <n v="23.53"/>
    <n v="15.83"/>
    <n v="1.5520523499999999"/>
  </r>
  <r>
    <x v="11"/>
    <n v="26"/>
    <n v="5"/>
    <x v="1"/>
    <d v="2019-08-26T00:00:00"/>
    <s v="Avg of 4 NM Projects"/>
    <n v="15"/>
    <n v="88.575000000000003"/>
    <n v="0.49761235955056182"/>
    <n v="22.97"/>
    <n v="14.55"/>
    <n v="1.2887662500000001"/>
  </r>
  <r>
    <x v="11"/>
    <n v="26"/>
    <n v="5"/>
    <x v="1"/>
    <d v="2019-08-26T00:00:00"/>
    <s v="Avg of 4 NM Projects"/>
    <n v="16"/>
    <n v="88.32"/>
    <n v="0.49617977528089885"/>
    <n v="24.47"/>
    <n v="14.65"/>
    <n v="1.2938879999999999"/>
  </r>
  <r>
    <x v="11"/>
    <n v="26"/>
    <n v="5"/>
    <x v="1"/>
    <d v="2019-08-26T00:00:00"/>
    <s v="Avg of 4 NM Projects"/>
    <n v="17"/>
    <n v="62.725000000000001"/>
    <n v="0.35238764044943821"/>
    <n v="24.54"/>
    <n v="16.66"/>
    <n v="1.0449984999999999"/>
  </r>
  <r>
    <x v="11"/>
    <n v="26"/>
    <n v="5"/>
    <x v="1"/>
    <d v="2019-08-26T00:00:00"/>
    <s v="Avg of 4 NM Projects"/>
    <n v="18"/>
    <n v="46.335000000000001"/>
    <n v="0.26030898876404496"/>
    <n v="30"/>
    <n v="17.48"/>
    <n v="0.80993580000000009"/>
  </r>
  <r>
    <x v="11"/>
    <n v="26"/>
    <n v="5"/>
    <x v="1"/>
    <d v="2019-08-26T00:00:00"/>
    <s v="Avg of 4 NM Projects"/>
    <n v="19"/>
    <n v="17.285"/>
    <n v="9.7106741573033714E-2"/>
    <n v="24.55"/>
    <n v="20.18"/>
    <n v="0.34881129999999999"/>
  </r>
  <r>
    <x v="11"/>
    <n v="26"/>
    <n v="5"/>
    <x v="1"/>
    <d v="2019-08-26T00:00:00"/>
    <s v="Avg of 4 NM Projects"/>
    <n v="20"/>
    <n v="1.1600000000000001"/>
    <n v="6.5168539325842706E-3"/>
    <n v="23.98"/>
    <n v="17.510000000000002"/>
    <n v="2.0311600000000006E-2"/>
  </r>
  <r>
    <x v="11"/>
    <n v="26"/>
    <n v="5"/>
    <x v="1"/>
    <d v="2019-08-26T00:00:00"/>
    <s v="Avg of 4 NM Projects"/>
    <n v="21"/>
    <n v="-0.13"/>
    <n v="-7.3033707865168538E-4"/>
    <n v="27.68"/>
    <n v="17.239999999999998"/>
    <n v="-2.2412E-3"/>
  </r>
  <r>
    <x v="11"/>
    <n v="26"/>
    <n v="5"/>
    <x v="1"/>
    <d v="2019-08-26T00:00:00"/>
    <s v="Avg of 4 NM Projects"/>
    <n v="22"/>
    <n v="-0.13"/>
    <n v="-7.3033707865168538E-4"/>
    <n v="19.579999999999998"/>
    <n v="15.78"/>
    <n v="-2.0514000000000001E-3"/>
  </r>
  <r>
    <x v="11"/>
    <n v="26"/>
    <n v="5"/>
    <x v="1"/>
    <d v="2019-08-26T00:00:00"/>
    <s v="Avg of 4 NM Projects"/>
    <n v="23"/>
    <n v="-0.13"/>
    <n v="-7.3033707865168538E-4"/>
    <n v="17.239999999999998"/>
    <n v="14.52"/>
    <n v="-1.8875999999999999E-3"/>
  </r>
  <r>
    <x v="11"/>
    <n v="26"/>
    <n v="5"/>
    <x v="0"/>
    <d v="2019-08-26T00:00:00"/>
    <s v="Avg of 4 NM Projects"/>
    <n v="24"/>
    <n v="-0.13"/>
    <n v="-7.3033707865168538E-4"/>
    <n v="15.29"/>
    <n v="13.09"/>
    <n v="-1.7017E-3"/>
  </r>
  <r>
    <x v="11"/>
    <n v="27"/>
    <n v="6"/>
    <x v="0"/>
    <d v="2019-08-27T00:00:00"/>
    <s v="Avg of 4 NM Projects"/>
    <n v="1"/>
    <n v="0"/>
    <n v="0"/>
    <n v="15.49"/>
    <n v="9.5"/>
    <n v="0"/>
  </r>
  <r>
    <x v="11"/>
    <n v="27"/>
    <n v="6"/>
    <x v="0"/>
    <d v="2019-08-27T00:00:00"/>
    <s v="Avg of 4 NM Projects"/>
    <n v="2"/>
    <n v="0"/>
    <n v="0"/>
    <n v="11.48"/>
    <n v="-18.46"/>
    <n v="0"/>
  </r>
  <r>
    <x v="11"/>
    <n v="27"/>
    <n v="6"/>
    <x v="0"/>
    <d v="2019-08-27T00:00:00"/>
    <s v="Avg of 4 NM Projects"/>
    <n v="3"/>
    <n v="-0.13"/>
    <n v="-7.3033707865168538E-4"/>
    <n v="11.44"/>
    <n v="9.2200000000000006"/>
    <n v="-1.1986000000000002E-3"/>
  </r>
  <r>
    <x v="11"/>
    <n v="27"/>
    <n v="6"/>
    <x v="0"/>
    <d v="2019-08-27T00:00:00"/>
    <s v="Avg of 4 NM Projects"/>
    <n v="4"/>
    <n v="-0.13"/>
    <n v="-7.3033707865168538E-4"/>
    <n v="11.42"/>
    <n v="9.4"/>
    <n v="-1.2220000000000002E-3"/>
  </r>
  <r>
    <x v="11"/>
    <n v="27"/>
    <n v="6"/>
    <x v="0"/>
    <d v="2019-08-27T00:00:00"/>
    <s v="Avg of 4 NM Projects"/>
    <n v="5"/>
    <n v="0"/>
    <n v="0"/>
    <n v="11.41"/>
    <n v="-1.54"/>
    <n v="0"/>
  </r>
  <r>
    <x v="11"/>
    <n v="27"/>
    <n v="6"/>
    <x v="0"/>
    <d v="2019-08-27T00:00:00"/>
    <s v="Avg of 4 NM Projects"/>
    <n v="6"/>
    <n v="-0.13"/>
    <n v="-7.3033707865168538E-4"/>
    <n v="14.46"/>
    <n v="12.11"/>
    <n v="-1.5743E-3"/>
  </r>
  <r>
    <x v="11"/>
    <n v="27"/>
    <n v="6"/>
    <x v="0"/>
    <d v="2019-08-27T00:00:00"/>
    <s v="Avg of 4 NM Projects"/>
    <n v="7"/>
    <n v="2.0499999999999998"/>
    <n v="1.1516853932584269E-2"/>
    <n v="16.829999999999998"/>
    <n v="16.920000000000002"/>
    <n v="3.4686000000000002E-2"/>
  </r>
  <r>
    <x v="11"/>
    <n v="27"/>
    <n v="6"/>
    <x v="1"/>
    <d v="2019-08-27T00:00:00"/>
    <s v="Avg of 4 NM Projects"/>
    <n v="8"/>
    <n v="23.294999999999995"/>
    <n v="0.13087078651685391"/>
    <n v="18.45"/>
    <n v="15.54"/>
    <n v="0.36200429999999989"/>
  </r>
  <r>
    <x v="11"/>
    <n v="27"/>
    <n v="6"/>
    <x v="1"/>
    <d v="2019-08-27T00:00:00"/>
    <s v="Avg of 4 NM Projects"/>
    <n v="9"/>
    <n v="69"/>
    <n v="0.38764044943820225"/>
    <n v="17.77"/>
    <n v="15.18"/>
    <n v="1.04742"/>
  </r>
  <r>
    <x v="11"/>
    <n v="27"/>
    <n v="6"/>
    <x v="1"/>
    <d v="2019-08-27T00:00:00"/>
    <s v="Avg of 4 NM Projects"/>
    <n v="10"/>
    <n v="97.920000000000016"/>
    <n v="0.55011235955056192"/>
    <n v="18.559999999999999"/>
    <n v="14.87"/>
    <n v="1.4560704"/>
  </r>
  <r>
    <x v="11"/>
    <n v="27"/>
    <n v="6"/>
    <x v="1"/>
    <d v="2019-08-27T00:00:00"/>
    <s v="Avg of 4 NM Projects"/>
    <n v="11"/>
    <n v="112.50500000000001"/>
    <n v="0.63205056179775287"/>
    <n v="18.36"/>
    <n v="15.2"/>
    <n v="1.7100759999999999"/>
  </r>
  <r>
    <x v="11"/>
    <n v="27"/>
    <n v="6"/>
    <x v="1"/>
    <d v="2019-08-27T00:00:00"/>
    <s v="Avg of 4 NM Projects"/>
    <n v="12"/>
    <n v="129.155"/>
    <n v="0.7255898876404494"/>
    <n v="20.62"/>
    <n v="14.51"/>
    <n v="1.8740390500000002"/>
  </r>
  <r>
    <x v="11"/>
    <n v="27"/>
    <n v="6"/>
    <x v="1"/>
    <d v="2019-08-27T00:00:00"/>
    <s v="Avg of 4 NM Projects"/>
    <n v="13"/>
    <n v="125.69499999999999"/>
    <n v="0.70615168539325834"/>
    <n v="22.21"/>
    <n v="15.51"/>
    <n v="1.9495294499999998"/>
  </r>
  <r>
    <x v="11"/>
    <n v="27"/>
    <n v="6"/>
    <x v="1"/>
    <d v="2019-08-27T00:00:00"/>
    <s v="Avg of 4 NM Projects"/>
    <n v="14"/>
    <n v="110.20499999999998"/>
    <n v="0.61912921348314598"/>
    <n v="22.47"/>
    <n v="15.54"/>
    <n v="1.7125856999999995"/>
  </r>
  <r>
    <x v="11"/>
    <n v="27"/>
    <n v="6"/>
    <x v="1"/>
    <d v="2019-08-27T00:00:00"/>
    <s v="Avg of 4 NM Projects"/>
    <n v="15"/>
    <n v="100.61"/>
    <n v="0.5652247191011236"/>
    <n v="25.5"/>
    <n v="15.79"/>
    <n v="1.5886318999999998"/>
  </r>
  <r>
    <x v="11"/>
    <n v="27"/>
    <n v="6"/>
    <x v="1"/>
    <d v="2019-08-27T00:00:00"/>
    <s v="Avg of 4 NM Projects"/>
    <n v="16"/>
    <n v="74.88"/>
    <n v="0.42067415730337077"/>
    <n v="25.5"/>
    <n v="17.88"/>
    <n v="1.3388544"/>
  </r>
  <r>
    <x v="11"/>
    <n v="27"/>
    <n v="6"/>
    <x v="1"/>
    <d v="2019-08-27T00:00:00"/>
    <s v="Avg of 4 NM Projects"/>
    <n v="17"/>
    <n v="52.734999999999992"/>
    <n v="0.29626404494382019"/>
    <n v="27.03"/>
    <n v="18.53"/>
    <n v="0.9771795499999999"/>
  </r>
  <r>
    <x v="11"/>
    <n v="27"/>
    <n v="6"/>
    <x v="1"/>
    <d v="2019-08-27T00:00:00"/>
    <s v="Avg of 4 NM Projects"/>
    <n v="18"/>
    <n v="32.515000000000001"/>
    <n v="0.1826685393258427"/>
    <n v="26.56"/>
    <n v="18.97"/>
    <n v="0.61680954999999993"/>
  </r>
  <r>
    <x v="11"/>
    <n v="27"/>
    <n v="6"/>
    <x v="1"/>
    <d v="2019-08-27T00:00:00"/>
    <s v="Avg of 4 NM Projects"/>
    <n v="19"/>
    <n v="11.654999999999999"/>
    <n v="6.5477528089887632E-2"/>
    <n v="25.58"/>
    <n v="19.11"/>
    <n v="0.22272704999999998"/>
  </r>
  <r>
    <x v="11"/>
    <n v="27"/>
    <n v="6"/>
    <x v="1"/>
    <d v="2019-08-27T00:00:00"/>
    <s v="Avg of 4 NM Projects"/>
    <n v="20"/>
    <n v="1.165"/>
    <n v="6.544943820224719E-3"/>
    <n v="26.78"/>
    <n v="18.98"/>
    <n v="2.2111700000000001E-2"/>
  </r>
  <r>
    <x v="11"/>
    <n v="27"/>
    <n v="6"/>
    <x v="1"/>
    <d v="2019-08-27T00:00:00"/>
    <s v="Avg of 4 NM Projects"/>
    <n v="21"/>
    <n v="-0.13"/>
    <n v="-7.3033707865168538E-4"/>
    <n v="27.65"/>
    <n v="19.09"/>
    <n v="-2.4816999999999999E-3"/>
  </r>
  <r>
    <x v="11"/>
    <n v="27"/>
    <n v="6"/>
    <x v="1"/>
    <d v="2019-08-27T00:00:00"/>
    <s v="Avg of 4 NM Projects"/>
    <n v="22"/>
    <n v="-0.13"/>
    <n v="-7.3033707865168538E-4"/>
    <n v="22.55"/>
    <n v="16.75"/>
    <n v="-2.1775000000000002E-3"/>
  </r>
  <r>
    <x v="11"/>
    <n v="27"/>
    <n v="6"/>
    <x v="1"/>
    <d v="2019-08-27T00:00:00"/>
    <s v="Avg of 4 NM Projects"/>
    <n v="23"/>
    <n v="-0.13"/>
    <n v="-7.3033707865168538E-4"/>
    <n v="17.579999999999998"/>
    <n v="14.62"/>
    <n v="-1.9006000000000001E-3"/>
  </r>
  <r>
    <x v="11"/>
    <n v="27"/>
    <n v="6"/>
    <x v="0"/>
    <d v="2019-08-27T00:00:00"/>
    <s v="Avg of 4 NM Projects"/>
    <n v="24"/>
    <n v="-0.13"/>
    <n v="-7.3033707865168538E-4"/>
    <n v="16.940000000000001"/>
    <n v="13.03"/>
    <n v="-1.6938999999999999E-3"/>
  </r>
  <r>
    <x v="11"/>
    <n v="28"/>
    <n v="7"/>
    <x v="0"/>
    <d v="2019-08-28T00:00:00"/>
    <s v="Avg of 4 NM Projects"/>
    <n v="1"/>
    <n v="-0.26"/>
    <n v="-1.4606741573033708E-3"/>
    <n v="13.3"/>
    <n v="11.65"/>
    <n v="-3.0290000000000004E-3"/>
  </r>
  <r>
    <x v="11"/>
    <n v="28"/>
    <n v="7"/>
    <x v="0"/>
    <d v="2019-08-28T00:00:00"/>
    <s v="Avg of 4 NM Projects"/>
    <n v="2"/>
    <n v="0"/>
    <n v="0"/>
    <n v="14.65"/>
    <n v="13.07"/>
    <n v="0"/>
  </r>
  <r>
    <x v="11"/>
    <n v="28"/>
    <n v="7"/>
    <x v="0"/>
    <d v="2019-08-28T00:00:00"/>
    <s v="Avg of 4 NM Projects"/>
    <n v="3"/>
    <n v="0"/>
    <n v="0"/>
    <n v="14.72"/>
    <n v="13.33"/>
    <n v="0"/>
  </r>
  <r>
    <x v="11"/>
    <n v="28"/>
    <n v="7"/>
    <x v="0"/>
    <d v="2019-08-28T00:00:00"/>
    <s v="Avg of 4 NM Projects"/>
    <n v="4"/>
    <n v="-0.26"/>
    <n v="-1.4606741573033708E-3"/>
    <n v="14.83"/>
    <n v="9.61"/>
    <n v="-2.4986000000000001E-3"/>
  </r>
  <r>
    <x v="11"/>
    <n v="28"/>
    <n v="7"/>
    <x v="0"/>
    <d v="2019-08-28T00:00:00"/>
    <s v="Avg of 4 NM Projects"/>
    <n v="5"/>
    <n v="0"/>
    <n v="0"/>
    <n v="15.26"/>
    <n v="12.99"/>
    <n v="0"/>
  </r>
  <r>
    <x v="11"/>
    <n v="28"/>
    <n v="7"/>
    <x v="0"/>
    <d v="2019-08-28T00:00:00"/>
    <s v="Avg of 4 NM Projects"/>
    <n v="6"/>
    <n v="0"/>
    <n v="0"/>
    <n v="16.72"/>
    <n v="12.58"/>
    <n v="0"/>
  </r>
  <r>
    <x v="11"/>
    <n v="28"/>
    <n v="7"/>
    <x v="0"/>
    <d v="2019-08-28T00:00:00"/>
    <s v="Avg of 4 NM Projects"/>
    <n v="7"/>
    <n v="1.155"/>
    <n v="6.4887640449438205E-3"/>
    <n v="19.260000000000002"/>
    <n v="14.78"/>
    <n v="1.7070899999999996E-2"/>
  </r>
  <r>
    <x v="11"/>
    <n v="28"/>
    <n v="7"/>
    <x v="0"/>
    <d v="2019-08-28T00:00:00"/>
    <s v="Avg of 4 NM Projects"/>
    <n v="8"/>
    <n v="17.150000000000002"/>
    <n v="9.6348314606741592E-2"/>
    <n v="20.73"/>
    <n v="15.76"/>
    <n v="0.27028400000000002"/>
  </r>
  <r>
    <x v="11"/>
    <n v="28"/>
    <n v="7"/>
    <x v="0"/>
    <d v="2019-08-28T00:00:00"/>
    <s v="Avg of 4 NM Projects"/>
    <n v="9"/>
    <n v="43.010000000000005"/>
    <n v="0.24162921348314609"/>
    <n v="21.88"/>
    <n v="16.68"/>
    <n v="0.71740680000000012"/>
  </r>
  <r>
    <x v="11"/>
    <n v="28"/>
    <n v="7"/>
    <x v="0"/>
    <d v="2019-08-28T00:00:00"/>
    <s v="Avg of 4 NM Projects"/>
    <n v="10"/>
    <n v="87.420000000000016"/>
    <n v="0.49112359550561807"/>
    <n v="20.65"/>
    <n v="16.420000000000002"/>
    <n v="1.4354364000000006"/>
  </r>
  <r>
    <x v="11"/>
    <n v="28"/>
    <n v="7"/>
    <x v="0"/>
    <d v="2019-08-28T00:00:00"/>
    <s v="Avg of 4 NM Projects"/>
    <n v="11"/>
    <n v="86.265000000000001"/>
    <n v="0.48463483146067415"/>
    <n v="21.13"/>
    <n v="15.64"/>
    <n v="1.3491846000000001"/>
  </r>
  <r>
    <x v="11"/>
    <n v="28"/>
    <n v="7"/>
    <x v="0"/>
    <d v="2019-08-28T00:00:00"/>
    <s v="Avg of 4 NM Projects"/>
    <n v="12"/>
    <n v="89.97999999999999"/>
    <n v="0.50550561797752802"/>
    <n v="24.17"/>
    <n v="16.559999999999999"/>
    <n v="1.4900687999999997"/>
  </r>
  <r>
    <x v="11"/>
    <n v="28"/>
    <n v="7"/>
    <x v="0"/>
    <d v="2019-08-28T00:00:00"/>
    <s v="Avg of 4 NM Projects"/>
    <n v="13"/>
    <n v="79.740000000000009"/>
    <n v="0.44797752808988767"/>
    <n v="27.5"/>
    <n v="18.66"/>
    <n v="1.4879484000000003"/>
  </r>
  <r>
    <x v="11"/>
    <n v="28"/>
    <n v="7"/>
    <x v="0"/>
    <d v="2019-08-28T00:00:00"/>
    <s v="Avg of 4 NM Projects"/>
    <n v="14"/>
    <n v="93.31"/>
    <n v="0.52421348314606742"/>
    <n v="29.28"/>
    <n v="24.74"/>
    <n v="2.3084894"/>
  </r>
  <r>
    <x v="11"/>
    <n v="28"/>
    <n v="7"/>
    <x v="0"/>
    <d v="2019-08-28T00:00:00"/>
    <s v="Avg of 4 NM Projects"/>
    <n v="15"/>
    <n v="70.14500000000001"/>
    <n v="0.39407303370786523"/>
    <n v="29.29"/>
    <n v="22.58"/>
    <n v="1.5838741000000001"/>
  </r>
  <r>
    <x v="11"/>
    <n v="28"/>
    <n v="7"/>
    <x v="0"/>
    <d v="2019-08-28T00:00:00"/>
    <s v="Avg of 4 NM Projects"/>
    <n v="16"/>
    <n v="50.31"/>
    <n v="0.28264044943820227"/>
    <n v="30.52"/>
    <n v="34.97"/>
    <n v="1.7593406999999999"/>
  </r>
  <r>
    <x v="11"/>
    <n v="28"/>
    <n v="7"/>
    <x v="0"/>
    <d v="2019-08-28T00:00:00"/>
    <s v="Avg of 4 NM Projects"/>
    <n v="17"/>
    <n v="27.645"/>
    <n v="0.15530898876404495"/>
    <n v="30.63"/>
    <n v="24"/>
    <n v="0.66348000000000007"/>
  </r>
  <r>
    <x v="11"/>
    <n v="28"/>
    <n v="7"/>
    <x v="0"/>
    <d v="2019-08-28T00:00:00"/>
    <s v="Avg of 4 NM Projects"/>
    <n v="18"/>
    <n v="17.155000000000001"/>
    <n v="9.6376404494382034E-2"/>
    <n v="31.72"/>
    <n v="16.989999999999998"/>
    <n v="0.29146344999999996"/>
  </r>
  <r>
    <x v="11"/>
    <n v="28"/>
    <n v="7"/>
    <x v="0"/>
    <d v="2019-08-28T00:00:00"/>
    <s v="Avg of 4 NM Projects"/>
    <n v="19"/>
    <n v="9.35"/>
    <n v="5.2528089887640447E-2"/>
    <n v="27.98"/>
    <n v="16.48"/>
    <n v="0.154088"/>
  </r>
  <r>
    <x v="11"/>
    <n v="28"/>
    <n v="7"/>
    <x v="0"/>
    <d v="2019-08-28T00:00:00"/>
    <s v="Avg of 4 NM Projects"/>
    <n v="20"/>
    <n v="0.39"/>
    <n v="2.1910112359550564E-3"/>
    <n v="28.03"/>
    <n v="18.190000000000001"/>
    <n v="7.0941000000000008E-3"/>
  </r>
  <r>
    <x v="11"/>
    <n v="28"/>
    <n v="7"/>
    <x v="0"/>
    <d v="2019-08-28T00:00:00"/>
    <s v="Avg of 4 NM Projects"/>
    <n v="21"/>
    <n v="-0.13"/>
    <n v="-7.3033707865168538E-4"/>
    <n v="30.65"/>
    <n v="19.34"/>
    <n v="-2.5142000000000003E-3"/>
  </r>
  <r>
    <x v="11"/>
    <n v="28"/>
    <n v="7"/>
    <x v="0"/>
    <d v="2019-08-28T00:00:00"/>
    <s v="Avg of 4 NM Projects"/>
    <n v="22"/>
    <n v="0"/>
    <n v="0"/>
    <n v="27.14"/>
    <n v="18.48"/>
    <n v="0"/>
  </r>
  <r>
    <x v="11"/>
    <n v="28"/>
    <n v="7"/>
    <x v="0"/>
    <d v="2019-08-28T00:00:00"/>
    <s v="Avg of 4 NM Projects"/>
    <n v="23"/>
    <n v="-0.39"/>
    <n v="-2.1910112359550564E-3"/>
    <n v="19.600000000000001"/>
    <n v="14.84"/>
    <n v="-5.7876000000000004E-3"/>
  </r>
  <r>
    <x v="11"/>
    <n v="28"/>
    <n v="7"/>
    <x v="0"/>
    <d v="2019-08-28T00:00:00"/>
    <s v="Avg of 4 NM Projects"/>
    <n v="24"/>
    <n v="-0.13"/>
    <n v="-7.3033707865168538E-4"/>
    <n v="21.33"/>
    <n v="13.95"/>
    <n v="-1.8134999999999998E-3"/>
  </r>
  <r>
    <x v="11"/>
    <n v="29"/>
    <n v="1"/>
    <x v="0"/>
    <d v="2019-08-29T00:00:00"/>
    <s v="Avg of 4 NM Projects"/>
    <n v="1"/>
    <n v="0"/>
    <n v="0"/>
    <n v="20.66"/>
    <n v="15.05"/>
    <n v="0"/>
  </r>
  <r>
    <x v="11"/>
    <n v="29"/>
    <n v="1"/>
    <x v="0"/>
    <d v="2019-08-29T00:00:00"/>
    <s v="Avg of 4 NM Projects"/>
    <n v="2"/>
    <n v="-0.13"/>
    <n v="-7.3033707865168538E-4"/>
    <n v="19.75"/>
    <n v="16.07"/>
    <n v="-2.0891E-3"/>
  </r>
  <r>
    <x v="11"/>
    <n v="29"/>
    <n v="1"/>
    <x v="0"/>
    <d v="2019-08-29T00:00:00"/>
    <s v="Avg of 4 NM Projects"/>
    <n v="3"/>
    <n v="0"/>
    <n v="0"/>
    <n v="16.93"/>
    <n v="15.52"/>
    <n v="0"/>
  </r>
  <r>
    <x v="11"/>
    <n v="29"/>
    <n v="1"/>
    <x v="0"/>
    <d v="2019-08-29T00:00:00"/>
    <s v="Avg of 4 NM Projects"/>
    <n v="4"/>
    <n v="0"/>
    <n v="0"/>
    <n v="16.29"/>
    <n v="14.59"/>
    <n v="0"/>
  </r>
  <r>
    <x v="11"/>
    <n v="29"/>
    <n v="1"/>
    <x v="0"/>
    <d v="2019-08-29T00:00:00"/>
    <s v="Avg of 4 NM Projects"/>
    <n v="5"/>
    <n v="0"/>
    <n v="0"/>
    <n v="16.52"/>
    <n v="15.53"/>
    <n v="0"/>
  </r>
  <r>
    <x v="11"/>
    <n v="29"/>
    <n v="1"/>
    <x v="0"/>
    <d v="2019-08-29T00:00:00"/>
    <s v="Avg of 4 NM Projects"/>
    <n v="6"/>
    <n v="-0.26"/>
    <n v="-1.4606741573033708E-3"/>
    <n v="19.170000000000002"/>
    <n v="16.62"/>
    <n v="-4.3211999999999999E-3"/>
  </r>
  <r>
    <x v="11"/>
    <n v="29"/>
    <n v="1"/>
    <x v="0"/>
    <d v="2019-08-29T00:00:00"/>
    <s v="Avg of 4 NM Projects"/>
    <n v="7"/>
    <n v="1.6700000000000002"/>
    <n v="9.3820224719101137E-3"/>
    <n v="19.93"/>
    <n v="22.67"/>
    <n v="3.7858900000000008E-2"/>
  </r>
  <r>
    <x v="11"/>
    <n v="29"/>
    <n v="1"/>
    <x v="0"/>
    <d v="2019-08-29T00:00:00"/>
    <s v="Avg of 4 NM Projects"/>
    <n v="8"/>
    <n v="18.82"/>
    <n v="0.10573033707865169"/>
    <n v="19.22"/>
    <n v="23.3"/>
    <n v="0.43850600000000001"/>
  </r>
  <r>
    <x v="11"/>
    <n v="29"/>
    <n v="1"/>
    <x v="0"/>
    <d v="2019-08-29T00:00:00"/>
    <s v="Avg of 4 NM Projects"/>
    <n v="9"/>
    <n v="50.819999999999993"/>
    <n v="0.28550561797752805"/>
    <n v="20.02"/>
    <n v="24.24"/>
    <n v="1.2318767999999998"/>
  </r>
  <r>
    <x v="11"/>
    <n v="29"/>
    <n v="1"/>
    <x v="0"/>
    <d v="2019-08-29T00:00:00"/>
    <s v="Avg of 4 NM Projects"/>
    <n v="10"/>
    <n v="84.74"/>
    <n v="0.47606741573033706"/>
    <n v="20.03"/>
    <n v="23.24"/>
    <n v="1.9693575999999999"/>
  </r>
  <r>
    <x v="11"/>
    <n v="29"/>
    <n v="1"/>
    <x v="0"/>
    <d v="2019-08-29T00:00:00"/>
    <s v="Avg of 4 NM Projects"/>
    <n v="11"/>
    <n v="110.33499999999999"/>
    <n v="0.61985955056179776"/>
    <n v="20.66"/>
    <n v="22.33"/>
    <n v="2.4637805499999996"/>
  </r>
  <r>
    <x v="11"/>
    <n v="29"/>
    <n v="1"/>
    <x v="0"/>
    <d v="2019-08-29T00:00:00"/>
    <s v="Avg of 4 NM Projects"/>
    <n v="12"/>
    <n v="124.55"/>
    <n v="0.69971910112359548"/>
    <n v="20.59"/>
    <n v="18.579999999999998"/>
    <n v="2.3141389999999995"/>
  </r>
  <r>
    <x v="11"/>
    <n v="29"/>
    <n v="1"/>
    <x v="0"/>
    <d v="2019-08-29T00:00:00"/>
    <s v="Avg of 4 NM Projects"/>
    <n v="13"/>
    <n v="113.27500000000001"/>
    <n v="0.63637640449438204"/>
    <n v="21.57"/>
    <n v="19.34"/>
    <n v="2.1907385000000001"/>
  </r>
  <r>
    <x v="11"/>
    <n v="29"/>
    <n v="1"/>
    <x v="0"/>
    <d v="2019-08-29T00:00:00"/>
    <s v="Avg of 4 NM Projects"/>
    <n v="14"/>
    <n v="120.32000000000001"/>
    <n v="0.67595505617977536"/>
    <n v="21.33"/>
    <n v="17.72"/>
    <n v="2.1320703999999999"/>
  </r>
  <r>
    <x v="11"/>
    <n v="29"/>
    <n v="1"/>
    <x v="0"/>
    <d v="2019-08-29T00:00:00"/>
    <s v="Avg of 4 NM Projects"/>
    <n v="15"/>
    <n v="108.02499999999998"/>
    <n v="0.60688202247191003"/>
    <n v="25.52"/>
    <n v="21.56"/>
    <n v="2.3290189999999993"/>
  </r>
  <r>
    <x v="11"/>
    <n v="29"/>
    <n v="1"/>
    <x v="0"/>
    <d v="2019-08-29T00:00:00"/>
    <s v="Avg of 4 NM Projects"/>
    <n v="16"/>
    <n v="77.180000000000007"/>
    <n v="0.43359550561797755"/>
    <n v="28.04"/>
    <n v="24.37"/>
    <n v="1.8808766000000003"/>
  </r>
  <r>
    <x v="11"/>
    <n v="29"/>
    <n v="1"/>
    <x v="0"/>
    <d v="2019-08-29T00:00:00"/>
    <s v="Avg of 4 NM Projects"/>
    <n v="17"/>
    <n v="56.064999999999998"/>
    <n v="0.31497191011235953"/>
    <n v="30.97"/>
    <n v="40.58"/>
    <n v="2.2751176999999996"/>
  </r>
  <r>
    <x v="11"/>
    <n v="29"/>
    <n v="1"/>
    <x v="0"/>
    <d v="2019-08-29T00:00:00"/>
    <s v="Avg of 4 NM Projects"/>
    <n v="18"/>
    <n v="27.265000000000001"/>
    <n v="0.15317415730337078"/>
    <n v="30.34"/>
    <n v="46"/>
    <n v="1.2541900000000001"/>
  </r>
  <r>
    <x v="11"/>
    <n v="29"/>
    <n v="1"/>
    <x v="0"/>
    <d v="2019-08-29T00:00:00"/>
    <s v="Avg of 4 NM Projects"/>
    <n v="19"/>
    <n v="16.760000000000002"/>
    <n v="9.4157303370786524E-2"/>
    <n v="27.78"/>
    <n v="36.270000000000003"/>
    <n v="0.60788520000000001"/>
  </r>
  <r>
    <x v="11"/>
    <n v="29"/>
    <n v="1"/>
    <x v="0"/>
    <d v="2019-08-29T00:00:00"/>
    <s v="Avg of 4 NM Projects"/>
    <n v="20"/>
    <n v="1.0249999999999999"/>
    <n v="5.7584269662921345E-3"/>
    <n v="25.58"/>
    <n v="37.01"/>
    <n v="3.7935249999999997E-2"/>
  </r>
  <r>
    <x v="11"/>
    <n v="29"/>
    <n v="1"/>
    <x v="0"/>
    <d v="2019-08-29T00:00:00"/>
    <s v="Avg of 4 NM Projects"/>
    <n v="21"/>
    <n v="0"/>
    <n v="0"/>
    <n v="23.25"/>
    <n v="33.04"/>
    <n v="0"/>
  </r>
  <r>
    <x v="11"/>
    <n v="29"/>
    <n v="1"/>
    <x v="0"/>
    <d v="2019-08-29T00:00:00"/>
    <s v="Avg of 4 NM Projects"/>
    <n v="22"/>
    <n v="-0.13"/>
    <n v="-7.3033707865168538E-4"/>
    <n v="21.14"/>
    <n v="26.03"/>
    <n v="-3.3839E-3"/>
  </r>
  <r>
    <x v="11"/>
    <n v="29"/>
    <n v="1"/>
    <x v="0"/>
    <d v="2019-08-29T00:00:00"/>
    <s v="Avg of 4 NM Projects"/>
    <n v="23"/>
    <n v="0"/>
    <n v="0"/>
    <n v="17.52"/>
    <n v="20.399999999999999"/>
    <n v="0"/>
  </r>
  <r>
    <x v="11"/>
    <n v="29"/>
    <n v="1"/>
    <x v="0"/>
    <d v="2019-08-29T00:00:00"/>
    <s v="Avg of 4 NM Projects"/>
    <n v="24"/>
    <n v="0"/>
    <n v="0"/>
    <n v="17.93"/>
    <n v="21.51"/>
    <n v="0"/>
  </r>
  <r>
    <x v="11"/>
    <n v="30"/>
    <n v="2"/>
    <x v="0"/>
    <d v="2019-08-30T00:00:00"/>
    <s v="Avg of 4 NM Projects"/>
    <n v="1"/>
    <n v="0"/>
    <n v="0"/>
    <n v="16.46"/>
    <n v="16.22"/>
    <n v="0"/>
  </r>
  <r>
    <x v="11"/>
    <n v="30"/>
    <n v="2"/>
    <x v="0"/>
    <d v="2019-08-30T00:00:00"/>
    <s v="Avg of 4 NM Projects"/>
    <n v="2"/>
    <n v="-0.26"/>
    <n v="-1.4606741573033708E-3"/>
    <n v="15.66"/>
    <n v="15.63"/>
    <n v="-4.0638000000000002E-3"/>
  </r>
  <r>
    <x v="11"/>
    <n v="30"/>
    <n v="2"/>
    <x v="0"/>
    <d v="2019-08-30T00:00:00"/>
    <s v="Avg of 4 NM Projects"/>
    <n v="3"/>
    <n v="0"/>
    <n v="0"/>
    <n v="13.18"/>
    <n v="13.74"/>
    <n v="0"/>
  </r>
  <r>
    <x v="11"/>
    <n v="30"/>
    <n v="2"/>
    <x v="0"/>
    <d v="2019-08-30T00:00:00"/>
    <s v="Avg of 4 NM Projects"/>
    <n v="4"/>
    <n v="-0.26"/>
    <n v="-1.4606741573033708E-3"/>
    <n v="13"/>
    <n v="14.03"/>
    <n v="-3.6478000000000001E-3"/>
  </r>
  <r>
    <x v="11"/>
    <n v="30"/>
    <n v="2"/>
    <x v="0"/>
    <d v="2019-08-30T00:00:00"/>
    <s v="Avg of 4 NM Projects"/>
    <n v="5"/>
    <n v="-0.13"/>
    <n v="-7.3033707865168538E-4"/>
    <n v="14.08"/>
    <n v="14.66"/>
    <n v="-1.9058000000000002E-3"/>
  </r>
  <r>
    <x v="11"/>
    <n v="30"/>
    <n v="2"/>
    <x v="0"/>
    <d v="2019-08-30T00:00:00"/>
    <s v="Avg of 4 NM Projects"/>
    <n v="6"/>
    <n v="0"/>
    <n v="0"/>
    <n v="16.309999999999999"/>
    <n v="16.43"/>
    <n v="0"/>
  </r>
  <r>
    <x v="11"/>
    <n v="30"/>
    <n v="2"/>
    <x v="0"/>
    <d v="2019-08-30T00:00:00"/>
    <s v="Avg of 4 NM Projects"/>
    <n v="7"/>
    <n v="1.0249999999999999"/>
    <n v="5.7584269662921345E-3"/>
    <n v="17.989999999999998"/>
    <n v="17.29"/>
    <n v="1.7722249999999998E-2"/>
  </r>
  <r>
    <x v="11"/>
    <n v="30"/>
    <n v="2"/>
    <x v="1"/>
    <d v="2019-08-30T00:00:00"/>
    <s v="Avg of 4 NM Projects"/>
    <n v="8"/>
    <n v="15.235000000000001"/>
    <n v="8.5589887640449447E-2"/>
    <n v="16.95"/>
    <n v="15.14"/>
    <n v="0.23065790000000003"/>
  </r>
  <r>
    <x v="11"/>
    <n v="30"/>
    <n v="2"/>
    <x v="1"/>
    <d v="2019-08-30T00:00:00"/>
    <s v="Avg of 4 NM Projects"/>
    <n v="9"/>
    <n v="34.685000000000002"/>
    <n v="0.19485955056179777"/>
    <n v="19.91"/>
    <n v="14.75"/>
    <n v="0.51160375000000002"/>
  </r>
  <r>
    <x v="11"/>
    <n v="30"/>
    <n v="2"/>
    <x v="1"/>
    <d v="2019-08-30T00:00:00"/>
    <s v="Avg of 4 NM Projects"/>
    <n v="10"/>
    <n v="47.61"/>
    <n v="0.26747191011235955"/>
    <n v="19.79"/>
    <n v="14.95"/>
    <n v="0.71176949999999994"/>
  </r>
  <r>
    <x v="11"/>
    <n v="30"/>
    <n v="2"/>
    <x v="1"/>
    <d v="2019-08-30T00:00:00"/>
    <s v="Avg of 4 NM Projects"/>
    <n v="11"/>
    <n v="44.29"/>
    <n v="0.24882022471910112"/>
    <n v="20.66"/>
    <n v="14.7"/>
    <n v="0.65106299999999995"/>
  </r>
  <r>
    <x v="11"/>
    <n v="30"/>
    <n v="2"/>
    <x v="1"/>
    <d v="2019-08-30T00:00:00"/>
    <s v="Avg of 4 NM Projects"/>
    <n v="12"/>
    <n v="56.064999999999998"/>
    <n v="0.31497191011235953"/>
    <n v="21.02"/>
    <n v="16.88"/>
    <n v="0.94637719999999992"/>
  </r>
  <r>
    <x v="11"/>
    <n v="30"/>
    <n v="2"/>
    <x v="1"/>
    <d v="2019-08-30T00:00:00"/>
    <s v="Avg of 4 NM Projects"/>
    <n v="13"/>
    <n v="62.204999999999998"/>
    <n v="0.34946629213483144"/>
    <n v="22.28"/>
    <n v="15.72"/>
    <n v="0.97786260000000003"/>
  </r>
  <r>
    <x v="11"/>
    <n v="30"/>
    <n v="2"/>
    <x v="1"/>
    <d v="2019-08-30T00:00:00"/>
    <s v="Avg of 4 NM Projects"/>
    <n v="14"/>
    <n v="80.64"/>
    <n v="0.45303370786516856"/>
    <n v="28.38"/>
    <n v="18.13"/>
    <n v="1.4620031999999998"/>
  </r>
  <r>
    <x v="11"/>
    <n v="30"/>
    <n v="2"/>
    <x v="1"/>
    <d v="2019-08-30T00:00:00"/>
    <s v="Avg of 4 NM Projects"/>
    <n v="15"/>
    <n v="81.02"/>
    <n v="0.45516853932584267"/>
    <n v="29.36"/>
    <n v="19.03"/>
    <n v="1.5418106"/>
  </r>
  <r>
    <x v="11"/>
    <n v="30"/>
    <n v="2"/>
    <x v="1"/>
    <d v="2019-08-30T00:00:00"/>
    <s v="Avg of 4 NM Projects"/>
    <n v="16"/>
    <n v="59.519999999999996"/>
    <n v="0.33438202247191007"/>
    <n v="36.020000000000003"/>
    <n v="18.510000000000002"/>
    <n v="1.1017152000000001"/>
  </r>
  <r>
    <x v="11"/>
    <n v="30"/>
    <n v="2"/>
    <x v="1"/>
    <d v="2019-08-30T00:00:00"/>
    <s v="Avg of 4 NM Projects"/>
    <n v="17"/>
    <n v="48.769999999999996"/>
    <n v="0.27398876404494382"/>
    <n v="37.18"/>
    <n v="19.52"/>
    <n v="0.9519903999999999"/>
  </r>
  <r>
    <x v="11"/>
    <n v="30"/>
    <n v="2"/>
    <x v="1"/>
    <d v="2019-08-30T00:00:00"/>
    <s v="Avg of 4 NM Projects"/>
    <n v="18"/>
    <n v="29.315000000000005"/>
    <n v="0.16469101123595509"/>
    <n v="37.78"/>
    <n v="21.07"/>
    <n v="0.61766705000000011"/>
  </r>
  <r>
    <x v="11"/>
    <n v="30"/>
    <n v="2"/>
    <x v="1"/>
    <d v="2019-08-30T00:00:00"/>
    <s v="Avg of 4 NM Projects"/>
    <n v="19"/>
    <n v="11.265000000000001"/>
    <n v="6.3286516853932592E-2"/>
    <n v="32.99"/>
    <n v="23.21"/>
    <n v="0.26146065000000002"/>
  </r>
  <r>
    <x v="11"/>
    <n v="30"/>
    <n v="2"/>
    <x v="1"/>
    <d v="2019-08-30T00:00:00"/>
    <s v="Avg of 4 NM Projects"/>
    <n v="20"/>
    <n v="0.9"/>
    <n v="5.0561797752808994E-3"/>
    <n v="27.5"/>
    <n v="24.22"/>
    <n v="2.1797999999999998E-2"/>
  </r>
  <r>
    <x v="11"/>
    <n v="30"/>
    <n v="2"/>
    <x v="1"/>
    <d v="2019-08-30T00:00:00"/>
    <s v="Avg of 4 NM Projects"/>
    <n v="21"/>
    <n v="-0.13"/>
    <n v="-7.3033707865168538E-4"/>
    <n v="29.41"/>
    <n v="25.09"/>
    <n v="-3.2617000000000002E-3"/>
  </r>
  <r>
    <x v="11"/>
    <n v="30"/>
    <n v="2"/>
    <x v="1"/>
    <d v="2019-08-30T00:00:00"/>
    <s v="Avg of 4 NM Projects"/>
    <n v="22"/>
    <n v="-0.13"/>
    <n v="-7.3033707865168538E-4"/>
    <n v="22.61"/>
    <n v="24.62"/>
    <n v="-3.2006000000000001E-3"/>
  </r>
  <r>
    <x v="11"/>
    <n v="30"/>
    <n v="2"/>
    <x v="1"/>
    <d v="2019-08-30T00:00:00"/>
    <s v="Avg of 4 NM Projects"/>
    <n v="23"/>
    <n v="-0.13"/>
    <n v="-7.3033707865168538E-4"/>
    <n v="22"/>
    <n v="19.559999999999999"/>
    <n v="-2.5427999999999996E-3"/>
  </r>
  <r>
    <x v="11"/>
    <n v="30"/>
    <n v="2"/>
    <x v="0"/>
    <d v="2019-08-30T00:00:00"/>
    <s v="Avg of 4 NM Projects"/>
    <n v="24"/>
    <n v="0"/>
    <n v="0"/>
    <n v="22.92"/>
    <n v="26.52"/>
    <n v="0"/>
  </r>
  <r>
    <x v="11"/>
    <n v="31"/>
    <n v="3"/>
    <x v="0"/>
    <d v="2019-08-31T00:00:00"/>
    <s v="Avg of 4 NM Projects"/>
    <n v="1"/>
    <n v="0"/>
    <n v="0"/>
    <n v="19.96"/>
    <n v="22.85"/>
    <n v="0"/>
  </r>
  <r>
    <x v="11"/>
    <n v="31"/>
    <n v="3"/>
    <x v="0"/>
    <d v="2019-08-31T00:00:00"/>
    <s v="Avg of 4 NM Projects"/>
    <n v="2"/>
    <n v="0"/>
    <n v="0"/>
    <n v="18.95"/>
    <n v="22.33"/>
    <n v="0"/>
  </r>
  <r>
    <x v="11"/>
    <n v="31"/>
    <n v="3"/>
    <x v="0"/>
    <d v="2019-08-31T00:00:00"/>
    <s v="Avg of 4 NM Projects"/>
    <n v="3"/>
    <n v="-0.39"/>
    <n v="-2.1910112359550564E-3"/>
    <n v="18.64"/>
    <n v="19.93"/>
    <n v="-7.7727000000000004E-3"/>
  </r>
  <r>
    <x v="11"/>
    <n v="31"/>
    <n v="3"/>
    <x v="0"/>
    <d v="2019-08-31T00:00:00"/>
    <s v="Avg of 4 NM Projects"/>
    <n v="4"/>
    <n v="0"/>
    <n v="0"/>
    <n v="16.760000000000002"/>
    <n v="18.489999999999998"/>
    <n v="0"/>
  </r>
  <r>
    <x v="11"/>
    <n v="31"/>
    <n v="3"/>
    <x v="0"/>
    <d v="2019-08-31T00:00:00"/>
    <s v="Avg of 4 NM Projects"/>
    <n v="5"/>
    <n v="-0.13"/>
    <n v="-7.3033707865168538E-4"/>
    <n v="16.27"/>
    <n v="19.29"/>
    <n v="-2.5076999999999999E-3"/>
  </r>
  <r>
    <x v="11"/>
    <n v="31"/>
    <n v="3"/>
    <x v="0"/>
    <d v="2019-08-31T00:00:00"/>
    <s v="Avg of 4 NM Projects"/>
    <n v="6"/>
    <n v="0"/>
    <n v="0"/>
    <n v="17.84"/>
    <n v="19.62"/>
    <n v="0"/>
  </r>
  <r>
    <x v="11"/>
    <n v="31"/>
    <n v="3"/>
    <x v="0"/>
    <d v="2019-08-31T00:00:00"/>
    <s v="Avg of 4 NM Projects"/>
    <n v="7"/>
    <n v="1.5399999999999998"/>
    <n v="8.6516853932584251E-3"/>
    <n v="15.34"/>
    <n v="21.67"/>
    <n v="3.33718E-2"/>
  </r>
  <r>
    <x v="11"/>
    <n v="31"/>
    <n v="3"/>
    <x v="1"/>
    <d v="2019-08-31T00:00:00"/>
    <s v="Avg of 4 NM Projects"/>
    <n v="8"/>
    <n v="18.435000000000002"/>
    <n v="0.10356741573033709"/>
    <n v="14.35"/>
    <n v="14.94"/>
    <n v="0.27541890000000002"/>
  </r>
  <r>
    <x v="11"/>
    <n v="31"/>
    <n v="3"/>
    <x v="1"/>
    <d v="2019-08-31T00:00:00"/>
    <s v="Avg of 4 NM Projects"/>
    <n v="9"/>
    <n v="42.625"/>
    <n v="0.23946629213483145"/>
    <n v="15.45"/>
    <n v="21.58"/>
    <n v="0.91984749999999993"/>
  </r>
  <r>
    <x v="11"/>
    <n v="31"/>
    <n v="3"/>
    <x v="1"/>
    <d v="2019-08-31T00:00:00"/>
    <s v="Avg of 4 NM Projects"/>
    <n v="10"/>
    <n v="84.72999999999999"/>
    <n v="0.47601123595505612"/>
    <n v="16.57"/>
    <n v="26.8"/>
    <n v="2.2707639999999998"/>
  </r>
  <r>
    <x v="11"/>
    <n v="31"/>
    <n v="3"/>
    <x v="1"/>
    <d v="2019-08-31T00:00:00"/>
    <s v="Avg of 4 NM Projects"/>
    <n v="11"/>
    <n v="106.245"/>
    <n v="0.59688202247191013"/>
    <n v="16.52"/>
    <n v="30.06"/>
    <n v="3.1937247000000002"/>
  </r>
  <r>
    <x v="11"/>
    <n v="31"/>
    <n v="3"/>
    <x v="1"/>
    <d v="2019-08-31T00:00:00"/>
    <s v="Avg of 4 NM Projects"/>
    <n v="12"/>
    <n v="110.33"/>
    <n v="0.61983146067415729"/>
    <n v="16.5"/>
    <n v="23.85"/>
    <n v="2.6313705000000001"/>
  </r>
  <r>
    <x v="11"/>
    <n v="31"/>
    <n v="3"/>
    <x v="1"/>
    <d v="2019-08-31T00:00:00"/>
    <s v="Avg of 4 NM Projects"/>
    <n v="13"/>
    <n v="108.30000000000001"/>
    <n v="0.60842696629213489"/>
    <n v="17.11"/>
    <n v="31.5"/>
    <n v="3.4114500000000003"/>
  </r>
  <r>
    <x v="11"/>
    <n v="31"/>
    <n v="3"/>
    <x v="1"/>
    <d v="2019-08-31T00:00:00"/>
    <s v="Avg of 4 NM Projects"/>
    <n v="14"/>
    <n v="105.20500000000001"/>
    <n v="0.59103932584269669"/>
    <n v="17.350000000000001"/>
    <n v="24.8"/>
    <n v="2.6090840000000002"/>
  </r>
  <r>
    <x v="11"/>
    <n v="31"/>
    <n v="3"/>
    <x v="1"/>
    <d v="2019-08-31T00:00:00"/>
    <s v="Avg of 4 NM Projects"/>
    <n v="15"/>
    <n v="108.8"/>
    <n v="0.61123595505617978"/>
    <n v="18.05"/>
    <n v="15.8"/>
    <n v="1.7190399999999999"/>
  </r>
  <r>
    <x v="11"/>
    <n v="31"/>
    <n v="3"/>
    <x v="1"/>
    <d v="2019-08-31T00:00:00"/>
    <s v="Avg of 4 NM Projects"/>
    <n v="16"/>
    <n v="100.22"/>
    <n v="0.56303370786516849"/>
    <n v="19.57"/>
    <n v="26.71"/>
    <n v="2.6768762000000001"/>
  </r>
  <r>
    <x v="11"/>
    <n v="31"/>
    <n v="3"/>
    <x v="1"/>
    <d v="2019-08-31T00:00:00"/>
    <s v="Avg of 4 NM Projects"/>
    <n v="17"/>
    <n v="70.400000000000006"/>
    <n v="0.39550561797752815"/>
    <n v="20.9"/>
    <n v="36.03"/>
    <n v="2.5365120000000001"/>
  </r>
  <r>
    <x v="11"/>
    <n v="31"/>
    <n v="3"/>
    <x v="1"/>
    <d v="2019-08-31T00:00:00"/>
    <s v="Avg of 4 NM Projects"/>
    <n v="18"/>
    <n v="40.71"/>
    <n v="0.22870786516853933"/>
    <n v="23.2"/>
    <n v="39.39"/>
    <n v="1.6035669000000001"/>
  </r>
  <r>
    <x v="11"/>
    <n v="31"/>
    <n v="3"/>
    <x v="1"/>
    <d v="2019-08-31T00:00:00"/>
    <s v="Avg of 4 NM Projects"/>
    <n v="19"/>
    <n v="12.549999999999999"/>
    <n v="7.0505617977528079E-2"/>
    <n v="20.6"/>
    <n v="38.99"/>
    <n v="0.4893245"/>
  </r>
  <r>
    <x v="11"/>
    <n v="31"/>
    <n v="3"/>
    <x v="1"/>
    <d v="2019-08-31T00:00:00"/>
    <s v="Avg of 4 NM Projects"/>
    <n v="20"/>
    <n v="0.51500000000000001"/>
    <n v="2.8932584269662923E-3"/>
    <n v="20.68"/>
    <n v="39.880000000000003"/>
    <n v="2.0538200000000003E-2"/>
  </r>
  <r>
    <x v="11"/>
    <n v="31"/>
    <n v="3"/>
    <x v="1"/>
    <d v="2019-08-31T00:00:00"/>
    <s v="Avg of 4 NM Projects"/>
    <n v="21"/>
    <n v="-0.26"/>
    <n v="-1.4606741573033708E-3"/>
    <n v="21.09"/>
    <n v="31.09"/>
    <n v="-8.083400000000001E-3"/>
  </r>
  <r>
    <x v="11"/>
    <n v="31"/>
    <n v="3"/>
    <x v="1"/>
    <d v="2019-08-31T00:00:00"/>
    <s v="Avg of 4 NM Projects"/>
    <n v="22"/>
    <n v="0"/>
    <n v="0"/>
    <n v="16.91"/>
    <n v="24.42"/>
    <n v="0"/>
  </r>
  <r>
    <x v="11"/>
    <n v="31"/>
    <n v="3"/>
    <x v="1"/>
    <d v="2019-08-31T00:00:00"/>
    <s v="Avg of 4 NM Projects"/>
    <n v="23"/>
    <n v="-0.26"/>
    <n v="-1.4606741573033708E-3"/>
    <n v="16.57"/>
    <n v="16.88"/>
    <n v="-4.3888E-3"/>
  </r>
  <r>
    <x v="11"/>
    <n v="31"/>
    <n v="3"/>
    <x v="0"/>
    <d v="2019-08-31T00:00:00"/>
    <s v="Avg of 4 NM Projects"/>
    <n v="24"/>
    <n v="-0.13"/>
    <n v="-7.3033707865168538E-4"/>
    <n v="17.809999999999999"/>
    <n v="17.77"/>
    <n v="-2.3100999999999998E-3"/>
  </r>
</pivotCacheRecords>
</file>

<file path=xl/pivotCache/pivotCacheRecords3.xml><?xml version="1.0" encoding="utf-8"?>
<pivotCacheRecords xmlns="http://schemas.openxmlformats.org/spreadsheetml/2006/main" xmlns:r="http://schemas.openxmlformats.org/officeDocument/2006/relationships" count="8760">
  <r>
    <x v="0"/>
    <n v="1"/>
    <n v="1"/>
    <s v="OFF"/>
    <d v="2018-09-01T00:00:00"/>
    <s v="Avg of 4 NM Projects"/>
    <n v="1"/>
    <n v="0"/>
    <n v="0"/>
    <n v="27.61"/>
    <n v="22.59"/>
    <n v="0"/>
    <n v="1"/>
    <n v="0"/>
    <n v="0"/>
  </r>
  <r>
    <x v="0"/>
    <n v="1"/>
    <n v="1"/>
    <s v="OFF"/>
    <d v="2018-09-01T00:00:00"/>
    <s v="Avg of 4 NM Projects"/>
    <n v="2"/>
    <n v="0"/>
    <n v="0"/>
    <n v="23.48"/>
    <n v="20.58"/>
    <n v="0"/>
    <n v="1"/>
    <n v="0"/>
    <n v="0"/>
  </r>
  <r>
    <x v="0"/>
    <n v="1"/>
    <n v="1"/>
    <s v="OFF"/>
    <d v="2018-09-01T00:00:00"/>
    <s v="Avg of 4 NM Projects"/>
    <n v="3"/>
    <n v="-0.13"/>
    <n v="-7.3033707865168538E-4"/>
    <n v="22.48"/>
    <n v="22.18"/>
    <n v="-2.8833999999999999E-3"/>
    <n v="0"/>
    <n v="0"/>
    <n v="0"/>
  </r>
  <r>
    <x v="0"/>
    <n v="1"/>
    <n v="1"/>
    <s v="OFF"/>
    <d v="2018-09-01T00:00:00"/>
    <s v="Avg of 4 NM Projects"/>
    <n v="4"/>
    <n v="-0.26"/>
    <n v="-1.4606741573033708E-3"/>
    <n v="23.56"/>
    <n v="22.27"/>
    <n v="-5.7902000000000006E-3"/>
    <n v="0"/>
    <n v="0"/>
    <n v="0"/>
  </r>
  <r>
    <x v="0"/>
    <n v="1"/>
    <n v="1"/>
    <s v="OFF"/>
    <d v="2018-09-01T00:00:00"/>
    <s v="Avg of 4 NM Projects"/>
    <n v="5"/>
    <n v="0"/>
    <n v="0"/>
    <n v="22.31"/>
    <n v="22.26"/>
    <n v="0"/>
    <n v="1"/>
    <n v="0"/>
    <n v="0"/>
  </r>
  <r>
    <x v="0"/>
    <n v="1"/>
    <n v="1"/>
    <s v="OFF"/>
    <d v="2018-09-01T00:00:00"/>
    <s v="Avg of 4 NM Projects"/>
    <n v="6"/>
    <n v="-0.13"/>
    <n v="-7.3033707865168538E-4"/>
    <n v="23.56"/>
    <n v="23.13"/>
    <n v="-3.0068999999999999E-3"/>
    <n v="0"/>
    <n v="0"/>
    <n v="0"/>
  </r>
  <r>
    <x v="0"/>
    <n v="1"/>
    <n v="1"/>
    <s v="OFF"/>
    <d v="2018-09-01T00:00:00"/>
    <s v="Avg of 4 NM Projects"/>
    <n v="7"/>
    <n v="1.28"/>
    <n v="7.1910112359550565E-3"/>
    <n v="24.58"/>
    <n v="22.05"/>
    <n v="2.8223999999999999E-2"/>
    <n v="0"/>
    <n v="0"/>
    <n v="0"/>
  </r>
  <r>
    <x v="0"/>
    <n v="1"/>
    <n v="1"/>
    <s v="OFF"/>
    <d v="2018-09-01T00:00:00"/>
    <s v="Avg of 4 NM Projects"/>
    <n v="8"/>
    <n v="17.405000000000001"/>
    <n v="9.7780898876404496E-2"/>
    <n v="24.43"/>
    <n v="19.5"/>
    <n v="0.33939750000000002"/>
    <n v="0"/>
    <n v="0"/>
    <n v="0"/>
  </r>
  <r>
    <x v="0"/>
    <n v="1"/>
    <n v="1"/>
    <s v="OFF"/>
    <d v="2018-09-01T00:00:00"/>
    <s v="Avg of 4 NM Projects"/>
    <n v="9"/>
    <n v="51.2"/>
    <n v="0.28764044943820227"/>
    <n v="22.73"/>
    <n v="22.06"/>
    <n v="1.129472"/>
    <n v="0"/>
    <n v="0"/>
    <n v="0"/>
  </r>
  <r>
    <x v="0"/>
    <n v="1"/>
    <n v="1"/>
    <s v="OFF"/>
    <d v="2018-09-01T00:00:00"/>
    <s v="Avg of 4 NM Projects"/>
    <n v="10"/>
    <n v="80.765000000000001"/>
    <n v="0.45373595505617975"/>
    <n v="24.28"/>
    <n v="23.4"/>
    <n v="1.8899009999999998"/>
    <n v="0"/>
    <n v="0"/>
    <n v="0"/>
  </r>
  <r>
    <x v="0"/>
    <n v="1"/>
    <n v="1"/>
    <s v="OFF"/>
    <d v="2018-09-01T00:00:00"/>
    <s v="Avg of 4 NM Projects"/>
    <n v="11"/>
    <n v="109.185"/>
    <n v="0.61339887640449442"/>
    <n v="24.43"/>
    <n v="22.44"/>
    <n v="2.4501114000000004"/>
    <n v="0"/>
    <n v="1"/>
    <n v="0"/>
  </r>
  <r>
    <x v="0"/>
    <n v="1"/>
    <n v="1"/>
    <s v="OFF"/>
    <d v="2018-09-01T00:00:00"/>
    <s v="Avg of 4 NM Projects"/>
    <n v="12"/>
    <n v="134.13999999999999"/>
    <n v="0.7535955056179775"/>
    <n v="29.7"/>
    <n v="24.67"/>
    <n v="3.3092337999999999"/>
    <n v="0"/>
    <n v="1"/>
    <n v="0"/>
  </r>
  <r>
    <x v="0"/>
    <n v="1"/>
    <n v="1"/>
    <s v="OFF"/>
    <d v="2018-09-01T00:00:00"/>
    <s v="Avg of 4 NM Projects"/>
    <n v="13"/>
    <n v="139.91"/>
    <n v="0.78601123595505618"/>
    <n v="28.09"/>
    <n v="25.92"/>
    <n v="3.6264672"/>
    <n v="0"/>
    <n v="1"/>
    <n v="0"/>
  </r>
  <r>
    <x v="0"/>
    <n v="1"/>
    <n v="1"/>
    <s v="OFF"/>
    <d v="2018-09-01T00:00:00"/>
    <s v="Avg of 4 NM Projects"/>
    <n v="14"/>
    <n v="141.95499999999998"/>
    <n v="0.79749999999999988"/>
    <n v="30.12"/>
    <n v="25.53"/>
    <n v="3.6241111499999996"/>
    <n v="0"/>
    <n v="1"/>
    <n v="0"/>
  </r>
  <r>
    <x v="0"/>
    <n v="1"/>
    <n v="1"/>
    <s v="OFF"/>
    <d v="2018-09-01T00:00:00"/>
    <s v="Avg of 4 NM Projects"/>
    <n v="15"/>
    <n v="126.845"/>
    <n v="0.71261235955056179"/>
    <n v="33.97"/>
    <n v="30.51"/>
    <n v="3.8700409499999999"/>
    <n v="0"/>
    <n v="1"/>
    <n v="0"/>
  </r>
  <r>
    <x v="0"/>
    <n v="1"/>
    <n v="1"/>
    <s v="OFF"/>
    <d v="2018-09-01T00:00:00"/>
    <s v="Avg of 4 NM Projects"/>
    <n v="16"/>
    <n v="102.52500000000001"/>
    <n v="0.57598314606741574"/>
    <n v="33.9"/>
    <n v="36.86"/>
    <n v="3.7790715000000001"/>
    <n v="0"/>
    <n v="1"/>
    <n v="0"/>
  </r>
  <r>
    <x v="0"/>
    <n v="1"/>
    <n v="1"/>
    <s v="OFF"/>
    <d v="2018-09-01T00:00:00"/>
    <s v="Avg of 4 NM Projects"/>
    <n v="17"/>
    <n v="80.640000000000015"/>
    <n v="0.45303370786516861"/>
    <n v="34.4"/>
    <n v="36.369999999999997"/>
    <n v="2.9328768000000003"/>
    <n v="0"/>
    <n v="0"/>
    <n v="0"/>
  </r>
  <r>
    <x v="0"/>
    <n v="1"/>
    <n v="1"/>
    <s v="OFF"/>
    <d v="2018-09-01T00:00:00"/>
    <s v="Avg of 4 NM Projects"/>
    <n v="18"/>
    <n v="45.694999999999993"/>
    <n v="0.2567134831460674"/>
    <n v="39.229999999999997"/>
    <n v="34.619999999999997"/>
    <n v="1.5819608999999997"/>
    <n v="0"/>
    <n v="0"/>
    <n v="0"/>
  </r>
  <r>
    <x v="0"/>
    <n v="1"/>
    <n v="1"/>
    <s v="OFF"/>
    <d v="2018-09-01T00:00:00"/>
    <s v="Avg of 4 NM Projects"/>
    <n v="19"/>
    <n v="11.524999999999999"/>
    <n v="6.4747191011235952E-2"/>
    <n v="37.31"/>
    <n v="28.93"/>
    <n v="0.33341824999999992"/>
    <n v="0"/>
    <n v="0"/>
    <n v="0"/>
  </r>
  <r>
    <x v="0"/>
    <n v="1"/>
    <n v="1"/>
    <s v="OFF"/>
    <d v="2018-09-01T00:00:00"/>
    <s v="Avg of 4 NM Projects"/>
    <n v="20"/>
    <n v="0.26"/>
    <n v="1.4606741573033708E-3"/>
    <n v="39.54"/>
    <n v="26.66"/>
    <n v="6.9316000000000004E-3"/>
    <n v="0"/>
    <n v="0"/>
    <n v="0"/>
  </r>
  <r>
    <x v="0"/>
    <n v="1"/>
    <n v="1"/>
    <s v="OFF"/>
    <d v="2018-09-01T00:00:00"/>
    <s v="Avg of 4 NM Projects"/>
    <n v="21"/>
    <n v="-0.13"/>
    <n v="-7.3033707865168538E-4"/>
    <n v="34.19"/>
    <n v="28.52"/>
    <n v="-3.7076000000000001E-3"/>
    <n v="0"/>
    <n v="0"/>
    <n v="0"/>
  </r>
  <r>
    <x v="0"/>
    <n v="1"/>
    <n v="1"/>
    <s v="OFF"/>
    <d v="2018-09-01T00:00:00"/>
    <s v="Avg of 4 NM Projects"/>
    <n v="22"/>
    <n v="-0.13"/>
    <n v="-7.3033707865168538E-4"/>
    <n v="27.04"/>
    <n v="23.42"/>
    <n v="-3.0446000000000006E-3"/>
    <n v="0"/>
    <n v="0"/>
    <n v="0"/>
  </r>
  <r>
    <x v="0"/>
    <n v="1"/>
    <n v="1"/>
    <s v="OFF"/>
    <d v="2018-09-01T00:00:00"/>
    <s v="Avg of 4 NM Projects"/>
    <n v="23"/>
    <n v="0"/>
    <n v="0"/>
    <n v="26.63"/>
    <n v="21.36"/>
    <n v="0"/>
    <n v="1"/>
    <n v="0"/>
    <n v="0"/>
  </r>
  <r>
    <x v="0"/>
    <n v="1"/>
    <n v="1"/>
    <s v="OFF"/>
    <d v="2018-09-01T00:00:00"/>
    <s v="Avg of 4 NM Projects"/>
    <n v="24"/>
    <n v="-0.13"/>
    <n v="-7.3033707865168538E-4"/>
    <n v="26.87"/>
    <n v="19.66"/>
    <n v="-2.5558E-3"/>
    <n v="0"/>
    <n v="0"/>
    <n v="0"/>
  </r>
  <r>
    <x v="0"/>
    <n v="2"/>
    <n v="2"/>
    <s v="OFF"/>
    <d v="2018-09-02T00:00:00"/>
    <s v="Avg of 4 NM Projects"/>
    <n v="1"/>
    <n v="-0.26"/>
    <n v="-1.4606741573033708E-3"/>
    <n v="21.8"/>
    <n v="26.06"/>
    <n v="-6.7755999999999997E-3"/>
    <n v="0"/>
    <n v="0"/>
    <n v="0"/>
  </r>
  <r>
    <x v="0"/>
    <n v="2"/>
    <n v="2"/>
    <s v="OFF"/>
    <d v="2018-09-02T00:00:00"/>
    <s v="Avg of 4 NM Projects"/>
    <n v="2"/>
    <n v="0"/>
    <n v="0"/>
    <n v="16.64"/>
    <n v="22.1"/>
    <n v="0"/>
    <n v="1"/>
    <n v="0"/>
    <n v="0"/>
  </r>
  <r>
    <x v="0"/>
    <n v="2"/>
    <n v="2"/>
    <s v="OFF"/>
    <d v="2018-09-02T00:00:00"/>
    <s v="Avg of 4 NM Projects"/>
    <n v="3"/>
    <n v="-0.13"/>
    <n v="-7.3033707865168538E-4"/>
    <n v="18.82"/>
    <n v="22.5"/>
    <n v="-2.9250000000000001E-3"/>
    <n v="0"/>
    <n v="0"/>
    <n v="0"/>
  </r>
  <r>
    <x v="0"/>
    <n v="2"/>
    <n v="2"/>
    <s v="OFF"/>
    <d v="2018-09-02T00:00:00"/>
    <s v="Avg of 4 NM Projects"/>
    <n v="4"/>
    <n v="-0.13"/>
    <n v="-7.3033707865168538E-4"/>
    <n v="18.52"/>
    <n v="22.5"/>
    <n v="-2.9250000000000001E-3"/>
    <n v="0"/>
    <n v="0"/>
    <n v="0"/>
  </r>
  <r>
    <x v="0"/>
    <n v="2"/>
    <n v="2"/>
    <s v="OFF"/>
    <d v="2018-09-02T00:00:00"/>
    <s v="Avg of 4 NM Projects"/>
    <n v="5"/>
    <n v="-0.13"/>
    <n v="-7.3033707865168538E-4"/>
    <n v="17.77"/>
    <n v="22.27"/>
    <n v="-2.8951000000000003E-3"/>
    <n v="0"/>
    <n v="0"/>
    <n v="0"/>
  </r>
  <r>
    <x v="0"/>
    <n v="2"/>
    <n v="2"/>
    <s v="OFF"/>
    <d v="2018-09-02T00:00:00"/>
    <s v="Avg of 4 NM Projects"/>
    <n v="6"/>
    <n v="0"/>
    <n v="0"/>
    <n v="17.16"/>
    <n v="22.28"/>
    <n v="0"/>
    <n v="1"/>
    <n v="0"/>
    <n v="0"/>
  </r>
  <r>
    <x v="0"/>
    <n v="2"/>
    <n v="2"/>
    <s v="OFF"/>
    <d v="2018-09-02T00:00:00"/>
    <s v="Avg of 4 NM Projects"/>
    <n v="7"/>
    <n v="0.64"/>
    <n v="3.5955056179775282E-3"/>
    <n v="20.010000000000002"/>
    <n v="22.59"/>
    <n v="1.4457599999999999E-2"/>
    <n v="0"/>
    <n v="0"/>
    <n v="0"/>
  </r>
  <r>
    <x v="0"/>
    <n v="2"/>
    <n v="2"/>
    <s v="ON"/>
    <d v="2018-09-02T00:00:00"/>
    <s v="Avg of 4 NM Projects"/>
    <n v="8"/>
    <n v="14.209999999999997"/>
    <n v="7.9831460674157292E-2"/>
    <n v="21.33"/>
    <n v="17.22"/>
    <n v="0.24469619999999995"/>
    <n v="0"/>
    <n v="0"/>
    <n v="0"/>
  </r>
  <r>
    <x v="0"/>
    <n v="2"/>
    <n v="2"/>
    <s v="ON"/>
    <d v="2018-09-02T00:00:00"/>
    <s v="Avg of 4 NM Projects"/>
    <n v="9"/>
    <n v="21.51"/>
    <n v="0.12084269662921349"/>
    <n v="21.35"/>
    <n v="18.809999999999999"/>
    <n v="0.40460309999999999"/>
    <n v="0"/>
    <n v="0"/>
    <n v="0"/>
  </r>
  <r>
    <x v="0"/>
    <n v="2"/>
    <n v="2"/>
    <s v="ON"/>
    <d v="2018-09-02T00:00:00"/>
    <s v="Avg of 4 NM Projects"/>
    <n v="10"/>
    <n v="50.69"/>
    <n v="0.28477528089887638"/>
    <n v="24.01"/>
    <n v="23.19"/>
    <n v="1.1755011"/>
    <n v="0"/>
    <n v="0"/>
    <n v="0"/>
  </r>
  <r>
    <x v="0"/>
    <n v="2"/>
    <n v="2"/>
    <s v="ON"/>
    <d v="2018-09-02T00:00:00"/>
    <s v="Avg of 4 NM Projects"/>
    <n v="11"/>
    <n v="66.685000000000002"/>
    <n v="0.37463483146067417"/>
    <n v="24.8"/>
    <n v="23.66"/>
    <n v="1.5777671"/>
    <n v="0"/>
    <n v="0"/>
    <n v="0"/>
  </r>
  <r>
    <x v="0"/>
    <n v="2"/>
    <n v="2"/>
    <s v="ON"/>
    <d v="2018-09-02T00:00:00"/>
    <s v="Avg of 4 NM Projects"/>
    <n v="12"/>
    <n v="75.009999999999991"/>
    <n v="0.42140449438202243"/>
    <n v="28.66"/>
    <n v="22.94"/>
    <n v="1.7207294"/>
    <n v="0"/>
    <n v="0"/>
    <n v="0"/>
  </r>
  <r>
    <x v="0"/>
    <n v="2"/>
    <n v="2"/>
    <s v="ON"/>
    <d v="2018-09-02T00:00:00"/>
    <s v="Avg of 4 NM Projects"/>
    <n v="13"/>
    <n v="68.099999999999994"/>
    <n v="0.38258426966292131"/>
    <n v="29.58"/>
    <n v="23.6"/>
    <n v="1.6071599999999999"/>
    <n v="0"/>
    <n v="0"/>
    <n v="0"/>
  </r>
  <r>
    <x v="0"/>
    <n v="2"/>
    <n v="2"/>
    <s v="ON"/>
    <d v="2018-09-02T00:00:00"/>
    <s v="Avg of 4 NM Projects"/>
    <n v="14"/>
    <n v="40.954999999999998"/>
    <n v="0.23008426966292134"/>
    <n v="33.06"/>
    <n v="24.66"/>
    <n v="1.0099503000000001"/>
    <n v="0"/>
    <n v="0"/>
    <n v="0"/>
  </r>
  <r>
    <x v="0"/>
    <n v="2"/>
    <n v="2"/>
    <s v="ON"/>
    <d v="2018-09-02T00:00:00"/>
    <s v="Avg of 4 NM Projects"/>
    <n v="15"/>
    <n v="34.82"/>
    <n v="0.19561797752808988"/>
    <n v="33.53"/>
    <n v="35.520000000000003"/>
    <n v="1.2368064000000001"/>
    <n v="0"/>
    <n v="0"/>
    <n v="0"/>
  </r>
  <r>
    <x v="0"/>
    <n v="2"/>
    <n v="2"/>
    <s v="ON"/>
    <d v="2018-09-02T00:00:00"/>
    <s v="Avg of 4 NM Projects"/>
    <n v="16"/>
    <n v="33.29"/>
    <n v="0.18702247191011234"/>
    <n v="40.85"/>
    <n v="42.08"/>
    <n v="1.4008431999999997"/>
    <n v="0"/>
    <n v="0"/>
    <n v="0"/>
  </r>
  <r>
    <x v="0"/>
    <n v="2"/>
    <n v="2"/>
    <s v="ON"/>
    <d v="2018-09-02T00:00:00"/>
    <s v="Avg of 4 NM Projects"/>
    <n v="17"/>
    <n v="34.809999999999995"/>
    <n v="0.19556179775280896"/>
    <n v="42.97"/>
    <n v="40.49"/>
    <n v="1.4094568999999999"/>
    <n v="0"/>
    <n v="0"/>
    <n v="0"/>
  </r>
  <r>
    <x v="0"/>
    <n v="2"/>
    <n v="2"/>
    <s v="ON"/>
    <d v="2018-09-02T00:00:00"/>
    <s v="Avg of 4 NM Projects"/>
    <n v="18"/>
    <n v="18.695"/>
    <n v="0.10502808988764045"/>
    <n v="42.76"/>
    <n v="41.34"/>
    <n v="0.77285130000000002"/>
    <n v="0"/>
    <n v="0"/>
    <n v="0"/>
  </r>
  <r>
    <x v="0"/>
    <n v="2"/>
    <n v="2"/>
    <s v="ON"/>
    <d v="2018-09-02T00:00:00"/>
    <s v="Avg of 4 NM Projects"/>
    <n v="19"/>
    <n v="6.4050000000000002"/>
    <n v="3.5983146067415733E-2"/>
    <n v="39.11"/>
    <n v="39.96"/>
    <n v="0.2559438"/>
    <n v="0"/>
    <n v="0"/>
    <n v="0"/>
  </r>
  <r>
    <x v="0"/>
    <n v="2"/>
    <n v="2"/>
    <s v="ON"/>
    <d v="2018-09-02T00:00:00"/>
    <s v="Avg of 4 NM Projects"/>
    <n v="20"/>
    <n v="0.26"/>
    <n v="1.4606741573033708E-3"/>
    <n v="39.47"/>
    <n v="39.18"/>
    <n v="1.0186799999999999E-2"/>
    <n v="0"/>
    <n v="0"/>
    <n v="0"/>
  </r>
  <r>
    <x v="0"/>
    <n v="2"/>
    <n v="2"/>
    <s v="ON"/>
    <d v="2018-09-02T00:00:00"/>
    <s v="Avg of 4 NM Projects"/>
    <n v="21"/>
    <n v="-0.13"/>
    <n v="-7.3033707865168538E-4"/>
    <n v="40.520000000000003"/>
    <n v="35.1"/>
    <n v="-4.5630000000000002E-3"/>
    <n v="0"/>
    <n v="0"/>
    <n v="0"/>
  </r>
  <r>
    <x v="0"/>
    <n v="2"/>
    <n v="2"/>
    <s v="ON"/>
    <d v="2018-09-02T00:00:00"/>
    <s v="Avg of 4 NM Projects"/>
    <n v="22"/>
    <n v="0"/>
    <n v="0"/>
    <n v="31.25"/>
    <n v="37.42"/>
    <n v="0"/>
    <n v="1"/>
    <n v="0"/>
    <n v="0"/>
  </r>
  <r>
    <x v="0"/>
    <n v="2"/>
    <n v="2"/>
    <s v="ON"/>
    <d v="2018-09-02T00:00:00"/>
    <s v="Avg of 4 NM Projects"/>
    <n v="23"/>
    <n v="-0.26"/>
    <n v="-1.4606741573033708E-3"/>
    <n v="28.76"/>
    <n v="32.07"/>
    <n v="-8.3382000000000005E-3"/>
    <n v="0"/>
    <n v="0"/>
    <n v="0"/>
  </r>
  <r>
    <x v="0"/>
    <n v="2"/>
    <n v="2"/>
    <s v="OFF"/>
    <d v="2018-09-02T00:00:00"/>
    <s v="Avg of 4 NM Projects"/>
    <n v="24"/>
    <n v="-0.26"/>
    <n v="-1.4606741573033708E-3"/>
    <n v="29.25"/>
    <n v="28.03"/>
    <n v="-7.2878000000000005E-3"/>
    <n v="0"/>
    <n v="0"/>
    <n v="0"/>
  </r>
  <r>
    <x v="0"/>
    <n v="3"/>
    <n v="3"/>
    <s v="OFF"/>
    <d v="2018-09-03T00:00:00"/>
    <s v="Avg of 4 NM Projects"/>
    <n v="1"/>
    <n v="-0.13"/>
    <n v="-7.3033707865168538E-4"/>
    <n v="27.13"/>
    <n v="28.89"/>
    <n v="-3.7556999999999998E-3"/>
    <n v="0"/>
    <n v="0"/>
    <n v="0"/>
  </r>
  <r>
    <x v="0"/>
    <n v="3"/>
    <n v="3"/>
    <s v="OFF"/>
    <d v="2018-09-03T00:00:00"/>
    <s v="Avg of 4 NM Projects"/>
    <n v="2"/>
    <n v="0"/>
    <n v="0"/>
    <n v="23.7"/>
    <n v="27.29"/>
    <n v="0"/>
    <n v="1"/>
    <n v="0"/>
    <n v="0"/>
  </r>
  <r>
    <x v="0"/>
    <n v="3"/>
    <n v="3"/>
    <s v="OFF"/>
    <d v="2018-09-03T00:00:00"/>
    <s v="Avg of 4 NM Projects"/>
    <n v="3"/>
    <n v="-0.13"/>
    <n v="-7.3033707865168538E-4"/>
    <n v="22.27"/>
    <n v="26.24"/>
    <n v="-3.4112000000000001E-3"/>
    <n v="0"/>
    <n v="0"/>
    <n v="0"/>
  </r>
  <r>
    <x v="0"/>
    <n v="3"/>
    <n v="3"/>
    <s v="OFF"/>
    <d v="2018-09-03T00:00:00"/>
    <s v="Avg of 4 NM Projects"/>
    <n v="4"/>
    <n v="0"/>
    <n v="0"/>
    <n v="21.34"/>
    <n v="26.92"/>
    <n v="0"/>
    <n v="1"/>
    <n v="0"/>
    <n v="0"/>
  </r>
  <r>
    <x v="0"/>
    <n v="3"/>
    <n v="3"/>
    <s v="OFF"/>
    <d v="2018-09-03T00:00:00"/>
    <s v="Avg of 4 NM Projects"/>
    <n v="5"/>
    <n v="-0.13"/>
    <n v="-7.3033707865168538E-4"/>
    <n v="21.5"/>
    <n v="26.9"/>
    <n v="-3.4969999999999997E-3"/>
    <n v="0"/>
    <n v="0"/>
    <n v="0"/>
  </r>
  <r>
    <x v="0"/>
    <n v="3"/>
    <n v="3"/>
    <s v="OFF"/>
    <d v="2018-09-03T00:00:00"/>
    <s v="Avg of 4 NM Projects"/>
    <n v="6"/>
    <n v="0"/>
    <n v="0"/>
    <n v="21.56"/>
    <n v="29.06"/>
    <n v="0"/>
    <n v="1"/>
    <n v="0"/>
    <n v="0"/>
  </r>
  <r>
    <x v="0"/>
    <n v="3"/>
    <n v="3"/>
    <s v="OFF"/>
    <d v="2018-09-03T00:00:00"/>
    <s v="Avg of 4 NM Projects"/>
    <n v="7"/>
    <n v="0.89500000000000002"/>
    <n v="5.0280898876404493E-3"/>
    <n v="22.24"/>
    <n v="26.43"/>
    <n v="2.3654849999999998E-2"/>
    <n v="0"/>
    <n v="0"/>
    <n v="0"/>
  </r>
  <r>
    <x v="0"/>
    <n v="3"/>
    <n v="3"/>
    <s v="ON"/>
    <d v="2018-09-03T00:00:00"/>
    <s v="Avg of 4 NM Projects"/>
    <n v="8"/>
    <n v="12.29"/>
    <n v="6.9044943820224719E-2"/>
    <n v="23.39"/>
    <n v="25.77"/>
    <n v="0.31671329999999992"/>
    <n v="0"/>
    <n v="0"/>
    <n v="0"/>
  </r>
  <r>
    <x v="0"/>
    <n v="3"/>
    <n v="3"/>
    <s v="ON"/>
    <d v="2018-09-03T00:00:00"/>
    <s v="Avg of 4 NM Projects"/>
    <n v="9"/>
    <n v="44.03"/>
    <n v="0.24735955056179776"/>
    <n v="23.43"/>
    <n v="36.36"/>
    <n v="1.6009308"/>
    <n v="0"/>
    <n v="0"/>
    <n v="0"/>
  </r>
  <r>
    <x v="0"/>
    <n v="3"/>
    <n v="3"/>
    <s v="ON"/>
    <d v="2018-09-03T00:00:00"/>
    <s v="Avg of 4 NM Projects"/>
    <n v="10"/>
    <n v="80.39"/>
    <n v="0.45162921348314605"/>
    <n v="27.13"/>
    <n v="56.91"/>
    <n v="4.5749949000000001"/>
    <n v="0"/>
    <n v="0"/>
    <n v="0"/>
  </r>
  <r>
    <x v="0"/>
    <n v="3"/>
    <n v="3"/>
    <s v="ON"/>
    <d v="2018-09-03T00:00:00"/>
    <s v="Avg of 4 NM Projects"/>
    <n v="11"/>
    <n v="109.18"/>
    <n v="0.61337078651685395"/>
    <n v="31.94"/>
    <n v="59.57"/>
    <n v="6.5038526000000001"/>
    <n v="0"/>
    <n v="1"/>
    <n v="0"/>
  </r>
  <r>
    <x v="0"/>
    <n v="3"/>
    <n v="3"/>
    <s v="ON"/>
    <d v="2018-09-03T00:00:00"/>
    <s v="Avg of 4 NM Projects"/>
    <n v="12"/>
    <n v="118.14999999999999"/>
    <n v="0.66376404494382013"/>
    <n v="39.03"/>
    <n v="56.73"/>
    <n v="6.7026494999999997"/>
    <n v="0"/>
    <n v="1"/>
    <n v="0"/>
  </r>
  <r>
    <x v="0"/>
    <n v="3"/>
    <n v="3"/>
    <s v="ON"/>
    <d v="2018-09-03T00:00:00"/>
    <s v="Avg of 4 NM Projects"/>
    <n v="13"/>
    <n v="96.25"/>
    <n v="0.5407303370786517"/>
    <n v="58.12"/>
    <n v="63.65"/>
    <n v="6.1263125"/>
    <n v="0"/>
    <n v="1"/>
    <n v="0"/>
  </r>
  <r>
    <x v="0"/>
    <n v="3"/>
    <n v="3"/>
    <s v="ON"/>
    <d v="2018-09-03T00:00:00"/>
    <s v="Avg of 4 NM Projects"/>
    <n v="14"/>
    <n v="95.62"/>
    <n v="0.53719101123595503"/>
    <n v="49.03"/>
    <n v="75.3"/>
    <n v="7.2001859999999995"/>
    <n v="0"/>
    <n v="1"/>
    <n v="0"/>
  </r>
  <r>
    <x v="0"/>
    <n v="3"/>
    <n v="3"/>
    <s v="ON"/>
    <d v="2018-09-03T00:00:00"/>
    <s v="Avg of 4 NM Projects"/>
    <n v="15"/>
    <n v="71.424999999999997"/>
    <n v="0.40126404494382023"/>
    <n v="52.21"/>
    <n v="218.64"/>
    <n v="15.616361999999999"/>
    <n v="0"/>
    <n v="0"/>
    <n v="0"/>
  </r>
  <r>
    <x v="0"/>
    <n v="3"/>
    <n v="3"/>
    <s v="ON"/>
    <d v="2018-09-03T00:00:00"/>
    <s v="Avg of 4 NM Projects"/>
    <n v="16"/>
    <n v="54.53"/>
    <n v="0.30634831460674156"/>
    <n v="58.66"/>
    <n v="561.69000000000005"/>
    <n v="30.628955700000002"/>
    <n v="0"/>
    <n v="0"/>
    <n v="0"/>
  </r>
  <r>
    <x v="0"/>
    <n v="3"/>
    <n v="3"/>
    <s v="ON"/>
    <d v="2018-09-03T00:00:00"/>
    <s v="Avg of 4 NM Projects"/>
    <n v="17"/>
    <n v="53.120000000000005"/>
    <n v="0.29842696629213483"/>
    <n v="60.81"/>
    <n v="1093.49"/>
    <n v="58.086188800000002"/>
    <n v="0"/>
    <n v="0"/>
    <n v="0"/>
  </r>
  <r>
    <x v="0"/>
    <n v="3"/>
    <n v="3"/>
    <s v="ON"/>
    <d v="2018-09-03T00:00:00"/>
    <s v="Avg of 4 NM Projects"/>
    <n v="18"/>
    <n v="33.664999999999999"/>
    <n v="0.18912921348314607"/>
    <n v="60.85"/>
    <n v="2396.86"/>
    <n v="80.690291899999991"/>
    <n v="0"/>
    <n v="0"/>
    <n v="0"/>
  </r>
  <r>
    <x v="0"/>
    <n v="3"/>
    <n v="3"/>
    <s v="ON"/>
    <d v="2018-09-03T00:00:00"/>
    <s v="Avg of 4 NM Projects"/>
    <n v="19"/>
    <n v="8.07"/>
    <n v="4.5337078651685396E-2"/>
    <n v="58.68"/>
    <n v="772.92"/>
    <n v="6.2374643999999995"/>
    <n v="0"/>
    <n v="0"/>
    <n v="0"/>
  </r>
  <r>
    <x v="0"/>
    <n v="3"/>
    <n v="3"/>
    <s v="ON"/>
    <d v="2018-09-03T00:00:00"/>
    <s v="Avg of 4 NM Projects"/>
    <n v="20"/>
    <n v="0"/>
    <n v="0"/>
    <n v="57.59"/>
    <n v="237.68"/>
    <n v="0"/>
    <n v="1"/>
    <n v="0"/>
    <n v="0"/>
  </r>
  <r>
    <x v="0"/>
    <n v="3"/>
    <n v="3"/>
    <s v="ON"/>
    <d v="2018-09-03T00:00:00"/>
    <s v="Avg of 4 NM Projects"/>
    <n v="21"/>
    <n v="0"/>
    <n v="0"/>
    <n v="57.02"/>
    <n v="170.88"/>
    <n v="0"/>
    <n v="1"/>
    <n v="0"/>
    <n v="0"/>
  </r>
  <r>
    <x v="0"/>
    <n v="3"/>
    <n v="3"/>
    <s v="ON"/>
    <d v="2018-09-03T00:00:00"/>
    <s v="Avg of 4 NM Projects"/>
    <n v="22"/>
    <n v="-0.39"/>
    <n v="-2.1910112359550564E-3"/>
    <n v="40.89"/>
    <n v="68.45"/>
    <n v="-2.6695500000000004E-2"/>
    <n v="0"/>
    <n v="0"/>
    <n v="0"/>
  </r>
  <r>
    <x v="0"/>
    <n v="3"/>
    <n v="3"/>
    <s v="ON"/>
    <d v="2018-09-03T00:00:00"/>
    <s v="Avg of 4 NM Projects"/>
    <n v="23"/>
    <n v="0"/>
    <n v="0"/>
    <n v="35.78"/>
    <n v="44.75"/>
    <n v="0"/>
    <n v="1"/>
    <n v="0"/>
    <n v="0"/>
  </r>
  <r>
    <x v="0"/>
    <n v="3"/>
    <n v="3"/>
    <s v="OFF"/>
    <d v="2018-09-03T00:00:00"/>
    <s v="Avg of 4 NM Projects"/>
    <n v="24"/>
    <n v="0"/>
    <n v="0"/>
    <n v="33.35"/>
    <n v="46.83"/>
    <n v="0"/>
    <n v="1"/>
    <n v="0"/>
    <n v="0"/>
  </r>
  <r>
    <x v="0"/>
    <n v="4"/>
    <n v="4"/>
    <s v="OFF"/>
    <d v="2018-09-04T00:00:00"/>
    <s v="Avg of 4 NM Projects"/>
    <n v="1"/>
    <n v="0"/>
    <n v="0"/>
    <n v="42.42"/>
    <n v="58.03"/>
    <n v="0"/>
    <n v="1"/>
    <n v="0"/>
    <n v="0"/>
  </r>
  <r>
    <x v="0"/>
    <n v="4"/>
    <n v="4"/>
    <s v="OFF"/>
    <d v="2018-09-04T00:00:00"/>
    <s v="Avg of 4 NM Projects"/>
    <n v="2"/>
    <n v="-0.26"/>
    <n v="-1.4606741573033708E-3"/>
    <n v="42.45"/>
    <n v="43.96"/>
    <n v="-1.14296E-2"/>
    <n v="0"/>
    <n v="0"/>
    <n v="0"/>
  </r>
  <r>
    <x v="0"/>
    <n v="4"/>
    <n v="4"/>
    <s v="OFF"/>
    <d v="2018-09-04T00:00:00"/>
    <s v="Avg of 4 NM Projects"/>
    <n v="3"/>
    <n v="0"/>
    <n v="0"/>
    <n v="39.07"/>
    <n v="64.8"/>
    <n v="0"/>
    <n v="1"/>
    <n v="0"/>
    <n v="0"/>
  </r>
  <r>
    <x v="0"/>
    <n v="4"/>
    <n v="4"/>
    <s v="OFF"/>
    <d v="2018-09-04T00:00:00"/>
    <s v="Avg of 4 NM Projects"/>
    <n v="4"/>
    <n v="-0.13"/>
    <n v="-7.3033707865168538E-4"/>
    <n v="39.46"/>
    <n v="55.32"/>
    <n v="-7.1916000000000002E-3"/>
    <n v="0"/>
    <n v="0"/>
    <n v="0"/>
  </r>
  <r>
    <x v="0"/>
    <n v="4"/>
    <n v="4"/>
    <s v="OFF"/>
    <d v="2018-09-04T00:00:00"/>
    <s v="Avg of 4 NM Projects"/>
    <n v="5"/>
    <n v="-0.39"/>
    <n v="-2.1910112359550564E-3"/>
    <n v="39.47"/>
    <n v="53.31"/>
    <n v="-2.0790900000000001E-2"/>
    <n v="0"/>
    <n v="0"/>
    <n v="0"/>
  </r>
  <r>
    <x v="0"/>
    <n v="4"/>
    <n v="4"/>
    <s v="OFF"/>
    <d v="2018-09-04T00:00:00"/>
    <s v="Avg of 4 NM Projects"/>
    <n v="6"/>
    <n v="0"/>
    <n v="0"/>
    <n v="40"/>
    <n v="60.9"/>
    <n v="0"/>
    <n v="1"/>
    <n v="0"/>
    <n v="0"/>
  </r>
  <r>
    <x v="0"/>
    <n v="4"/>
    <n v="4"/>
    <s v="OFF"/>
    <d v="2018-09-04T00:00:00"/>
    <s v="Avg of 4 NM Projects"/>
    <n v="7"/>
    <n v="0.64"/>
    <n v="3.5955056179775282E-3"/>
    <n v="45.17"/>
    <n v="66.930000000000007"/>
    <n v="4.2835200000000011E-2"/>
    <n v="0"/>
    <n v="0"/>
    <n v="0"/>
  </r>
  <r>
    <x v="0"/>
    <n v="4"/>
    <n v="4"/>
    <s v="ON"/>
    <d v="2018-09-04T00:00:00"/>
    <s v="Avg of 4 NM Projects"/>
    <n v="8"/>
    <n v="10.879999999999999"/>
    <n v="6.1123595505617974E-2"/>
    <n v="41.37"/>
    <n v="71.52"/>
    <n v="0.77813759999999987"/>
    <n v="0"/>
    <n v="0"/>
    <n v="0"/>
  </r>
  <r>
    <x v="0"/>
    <n v="4"/>
    <n v="4"/>
    <s v="ON"/>
    <d v="2018-09-04T00:00:00"/>
    <s v="Avg of 4 NM Projects"/>
    <n v="9"/>
    <n v="40.32"/>
    <n v="0.22651685393258428"/>
    <n v="43.99"/>
    <n v="51.73"/>
    <n v="2.0857535999999999"/>
    <n v="0"/>
    <n v="0"/>
    <n v="0"/>
  </r>
  <r>
    <x v="0"/>
    <n v="4"/>
    <n v="4"/>
    <s v="ON"/>
    <d v="2018-09-04T00:00:00"/>
    <s v="Avg of 4 NM Projects"/>
    <n v="10"/>
    <n v="60.664999999999999"/>
    <n v="0.34081460674157305"/>
    <n v="43.88"/>
    <n v="40.17"/>
    <n v="2.4369130500000002"/>
    <n v="0"/>
    <n v="0"/>
    <n v="0"/>
  </r>
  <r>
    <x v="0"/>
    <n v="4"/>
    <n v="4"/>
    <s v="ON"/>
    <d v="2018-09-04T00:00:00"/>
    <s v="Avg of 4 NM Projects"/>
    <n v="11"/>
    <n v="70.655000000000001"/>
    <n v="0.39693820224719101"/>
    <n v="56.2"/>
    <n v="49.07"/>
    <n v="3.4670408500000001"/>
    <n v="0"/>
    <n v="0"/>
    <n v="0"/>
  </r>
  <r>
    <x v="0"/>
    <n v="4"/>
    <n v="4"/>
    <s v="ON"/>
    <d v="2018-09-04T00:00:00"/>
    <s v="Avg of 4 NM Projects"/>
    <n v="12"/>
    <n v="113.405"/>
    <n v="0.63710674157303371"/>
    <n v="64.05"/>
    <n v="67.98"/>
    <n v="7.709271900000001"/>
    <n v="0"/>
    <n v="1"/>
    <n v="0"/>
  </r>
  <r>
    <x v="0"/>
    <n v="4"/>
    <n v="4"/>
    <s v="ON"/>
    <d v="2018-09-04T00:00:00"/>
    <s v="Avg of 4 NM Projects"/>
    <n v="13"/>
    <n v="120.45"/>
    <n v="0.67668539325842703"/>
    <n v="80.53"/>
    <n v="66.8"/>
    <n v="8.0460599999999989"/>
    <n v="0"/>
    <n v="1"/>
    <n v="0"/>
  </r>
  <r>
    <x v="0"/>
    <n v="4"/>
    <n v="4"/>
    <s v="ON"/>
    <d v="2018-09-04T00:00:00"/>
    <s v="Avg of 4 NM Projects"/>
    <n v="14"/>
    <n v="115.84"/>
    <n v="0.65078651685393263"/>
    <n v="100"/>
    <n v="71.5"/>
    <n v="8.2825600000000001"/>
    <n v="0"/>
    <n v="1"/>
    <n v="0"/>
  </r>
  <r>
    <x v="0"/>
    <n v="4"/>
    <n v="4"/>
    <s v="ON"/>
    <d v="2018-09-04T00:00:00"/>
    <s v="Avg of 4 NM Projects"/>
    <n v="15"/>
    <n v="104.19"/>
    <n v="0.58533707865168538"/>
    <n v="99.4"/>
    <n v="88.37"/>
    <n v="9.2072702999999994"/>
    <n v="0"/>
    <n v="1"/>
    <n v="0"/>
  </r>
  <r>
    <x v="0"/>
    <n v="4"/>
    <n v="4"/>
    <s v="ON"/>
    <d v="2018-09-04T00:00:00"/>
    <s v="Avg of 4 NM Projects"/>
    <n v="16"/>
    <n v="88.83"/>
    <n v="0.49904494382022468"/>
    <n v="92.75"/>
    <n v="78.319999999999993"/>
    <n v="6.9571655999999997"/>
    <n v="0"/>
    <n v="0"/>
    <n v="0"/>
  </r>
  <r>
    <x v="0"/>
    <n v="4"/>
    <n v="4"/>
    <s v="ON"/>
    <d v="2018-09-04T00:00:00"/>
    <s v="Avg of 4 NM Projects"/>
    <n v="17"/>
    <n v="50.815000000000005"/>
    <n v="0.28547752808988769"/>
    <n v="93.31"/>
    <n v="78.7"/>
    <n v="3.9991405000000002"/>
    <n v="0"/>
    <n v="0"/>
    <n v="0"/>
  </r>
  <r>
    <x v="0"/>
    <n v="4"/>
    <n v="4"/>
    <s v="ON"/>
    <d v="2018-09-04T00:00:00"/>
    <s v="Avg of 4 NM Projects"/>
    <n v="18"/>
    <n v="37.244999999999997"/>
    <n v="0.20924157303370786"/>
    <n v="89.7"/>
    <n v="77.56"/>
    <n v="2.8887221999999997"/>
    <n v="0"/>
    <n v="0"/>
    <n v="0"/>
  </r>
  <r>
    <x v="0"/>
    <n v="4"/>
    <n v="4"/>
    <s v="ON"/>
    <d v="2018-09-04T00:00:00"/>
    <s v="Avg of 4 NM Projects"/>
    <n v="19"/>
    <n v="8.83"/>
    <n v="4.9606741573033707E-2"/>
    <n v="88"/>
    <n v="76.91"/>
    <n v="0.67911529999999998"/>
    <n v="0"/>
    <n v="0"/>
    <n v="0"/>
  </r>
  <r>
    <x v="0"/>
    <n v="4"/>
    <n v="4"/>
    <s v="ON"/>
    <d v="2018-09-04T00:00:00"/>
    <s v="Avg of 4 NM Projects"/>
    <n v="20"/>
    <n v="0"/>
    <n v="0"/>
    <n v="78.13"/>
    <n v="78.12"/>
    <n v="0"/>
    <n v="1"/>
    <n v="0"/>
    <n v="0"/>
  </r>
  <r>
    <x v="0"/>
    <n v="4"/>
    <n v="4"/>
    <s v="ON"/>
    <d v="2018-09-04T00:00:00"/>
    <s v="Avg of 4 NM Projects"/>
    <n v="21"/>
    <n v="0"/>
    <n v="0"/>
    <n v="72.13"/>
    <n v="67.86"/>
    <n v="0"/>
    <n v="1"/>
    <n v="0"/>
    <n v="0"/>
  </r>
  <r>
    <x v="0"/>
    <n v="4"/>
    <n v="4"/>
    <s v="ON"/>
    <d v="2018-09-04T00:00:00"/>
    <s v="Avg of 4 NM Projects"/>
    <n v="22"/>
    <n v="0"/>
    <n v="0"/>
    <n v="49.92"/>
    <n v="40.659999999999997"/>
    <n v="0"/>
    <n v="1"/>
    <n v="0"/>
    <n v="0"/>
  </r>
  <r>
    <x v="0"/>
    <n v="4"/>
    <n v="4"/>
    <s v="ON"/>
    <d v="2018-09-04T00:00:00"/>
    <s v="Avg of 4 NM Projects"/>
    <n v="23"/>
    <n v="-0.13"/>
    <n v="-7.3033707865168538E-4"/>
    <n v="43.38"/>
    <n v="33.549999999999997"/>
    <n v="-4.3614999999999991E-3"/>
    <n v="0"/>
    <n v="0"/>
    <n v="0"/>
  </r>
  <r>
    <x v="0"/>
    <n v="4"/>
    <n v="4"/>
    <s v="OFF"/>
    <d v="2018-09-04T00:00:00"/>
    <s v="Avg of 4 NM Projects"/>
    <n v="24"/>
    <n v="-0.26"/>
    <n v="-1.4606741573033708E-3"/>
    <n v="42.32"/>
    <n v="38.299999999999997"/>
    <n v="-9.9579999999999998E-3"/>
    <n v="0"/>
    <n v="0"/>
    <n v="0"/>
  </r>
  <r>
    <x v="0"/>
    <n v="5"/>
    <n v="5"/>
    <s v="OFF"/>
    <d v="2018-09-05T00:00:00"/>
    <s v="Avg of 4 NM Projects"/>
    <n v="1"/>
    <n v="0"/>
    <n v="0"/>
    <n v="30.62"/>
    <n v="32.130000000000003"/>
    <n v="0"/>
    <n v="1"/>
    <n v="0"/>
    <n v="0"/>
  </r>
  <r>
    <x v="0"/>
    <n v="5"/>
    <n v="5"/>
    <s v="OFF"/>
    <d v="2018-09-05T00:00:00"/>
    <s v="Avg of 4 NM Projects"/>
    <n v="2"/>
    <n v="-0.13"/>
    <n v="-7.3033707865168538E-4"/>
    <n v="30.15"/>
    <n v="41.71"/>
    <n v="-5.4222999999999997E-3"/>
    <n v="0"/>
    <n v="0"/>
    <n v="0"/>
  </r>
  <r>
    <x v="0"/>
    <n v="5"/>
    <n v="5"/>
    <s v="OFF"/>
    <d v="2018-09-05T00:00:00"/>
    <s v="Avg of 4 NM Projects"/>
    <n v="3"/>
    <n v="0"/>
    <n v="0"/>
    <n v="28.23"/>
    <n v="34.6"/>
    <n v="0"/>
    <n v="1"/>
    <n v="0"/>
    <n v="0"/>
  </r>
  <r>
    <x v="0"/>
    <n v="5"/>
    <n v="5"/>
    <s v="OFF"/>
    <d v="2018-09-05T00:00:00"/>
    <s v="Avg of 4 NM Projects"/>
    <n v="4"/>
    <n v="-0.13"/>
    <n v="-7.3033707865168538E-4"/>
    <n v="26.82"/>
    <n v="29.09"/>
    <n v="-3.7817000000000003E-3"/>
    <n v="0"/>
    <n v="0"/>
    <n v="0"/>
  </r>
  <r>
    <x v="0"/>
    <n v="5"/>
    <n v="5"/>
    <s v="OFF"/>
    <d v="2018-09-05T00:00:00"/>
    <s v="Avg of 4 NM Projects"/>
    <n v="5"/>
    <n v="0"/>
    <n v="0"/>
    <n v="26.59"/>
    <n v="28.22"/>
    <n v="0"/>
    <n v="1"/>
    <n v="0"/>
    <n v="0"/>
  </r>
  <r>
    <x v="0"/>
    <n v="5"/>
    <n v="5"/>
    <s v="OFF"/>
    <d v="2018-09-05T00:00:00"/>
    <s v="Avg of 4 NM Projects"/>
    <n v="6"/>
    <n v="-0.13"/>
    <n v="-7.3033707865168538E-4"/>
    <n v="30.67"/>
    <n v="36.799999999999997"/>
    <n v="-4.7840000000000001E-3"/>
    <n v="0"/>
    <n v="0"/>
    <n v="0"/>
  </r>
  <r>
    <x v="0"/>
    <n v="5"/>
    <n v="5"/>
    <s v="OFF"/>
    <d v="2018-09-05T00:00:00"/>
    <s v="Avg of 4 NM Projects"/>
    <n v="7"/>
    <n v="0.255"/>
    <n v="1.4325842696629213E-3"/>
    <n v="35.4"/>
    <n v="44.26"/>
    <n v="1.1286299999999999E-2"/>
    <n v="0"/>
    <n v="0"/>
    <n v="0"/>
  </r>
  <r>
    <x v="0"/>
    <n v="5"/>
    <n v="5"/>
    <s v="ON"/>
    <d v="2018-09-05T00:00:00"/>
    <s v="Avg of 4 NM Projects"/>
    <n v="8"/>
    <n v="13.18"/>
    <n v="7.4044943820224723E-2"/>
    <n v="42.82"/>
    <n v="42.14"/>
    <n v="0.55540520000000004"/>
    <n v="0"/>
    <n v="0"/>
    <n v="0"/>
  </r>
  <r>
    <x v="0"/>
    <n v="5"/>
    <n v="5"/>
    <s v="ON"/>
    <d v="2018-09-05T00:00:00"/>
    <s v="Avg of 4 NM Projects"/>
    <n v="9"/>
    <n v="47.36"/>
    <n v="0.2660674157303371"/>
    <n v="45.39"/>
    <n v="40.409999999999997"/>
    <n v="1.9138175999999998"/>
    <n v="0"/>
    <n v="0"/>
    <n v="0"/>
  </r>
  <r>
    <x v="0"/>
    <n v="5"/>
    <n v="5"/>
    <s v="ON"/>
    <d v="2018-09-05T00:00:00"/>
    <s v="Avg of 4 NM Projects"/>
    <n v="10"/>
    <n v="83.710000000000008"/>
    <n v="0.47028089887640456"/>
    <n v="44.67"/>
    <n v="34.229999999999997"/>
    <n v="2.8653933"/>
    <n v="0"/>
    <n v="0"/>
    <n v="0"/>
  </r>
  <r>
    <x v="0"/>
    <n v="5"/>
    <n v="5"/>
    <s v="ON"/>
    <d v="2018-09-05T00:00:00"/>
    <s v="Avg of 4 NM Projects"/>
    <n v="11"/>
    <n v="124.54999999999998"/>
    <n v="0.69971910112359537"/>
    <n v="44.64"/>
    <n v="31.56"/>
    <n v="3.9307979999999993"/>
    <n v="0"/>
    <n v="1"/>
    <n v="0"/>
  </r>
  <r>
    <x v="0"/>
    <n v="5"/>
    <n v="5"/>
    <s v="ON"/>
    <d v="2018-09-05T00:00:00"/>
    <s v="Avg of 4 NM Projects"/>
    <n v="12"/>
    <n v="133.88999999999999"/>
    <n v="0.752191011235955"/>
    <n v="49.34"/>
    <n v="38.869999999999997"/>
    <n v="5.2043042999999987"/>
    <n v="0"/>
    <n v="1"/>
    <n v="0"/>
  </r>
  <r>
    <x v="0"/>
    <n v="5"/>
    <n v="5"/>
    <s v="ON"/>
    <d v="2018-09-05T00:00:00"/>
    <s v="Avg of 4 NM Projects"/>
    <n v="13"/>
    <n v="137.345"/>
    <n v="0.77160112359550559"/>
    <n v="57.12"/>
    <n v="53.53"/>
    <n v="7.3520778499999997"/>
    <n v="0"/>
    <n v="1"/>
    <n v="0"/>
  </r>
  <r>
    <x v="0"/>
    <n v="5"/>
    <n v="5"/>
    <s v="ON"/>
    <d v="2018-09-05T00:00:00"/>
    <s v="Avg of 4 NM Projects"/>
    <n v="14"/>
    <n v="131.96"/>
    <n v="0.74134831460674167"/>
    <n v="70.959999999999994"/>
    <n v="61.66"/>
    <n v="8.1366535999999989"/>
    <n v="0"/>
    <n v="1"/>
    <n v="0"/>
  </r>
  <r>
    <x v="0"/>
    <n v="5"/>
    <n v="5"/>
    <s v="ON"/>
    <d v="2018-09-05T00:00:00"/>
    <s v="Avg of 4 NM Projects"/>
    <n v="15"/>
    <n v="122.87999999999998"/>
    <n v="0.69033707865168525"/>
    <n v="77.02"/>
    <n v="67.62"/>
    <n v="8.309145599999999"/>
    <n v="0"/>
    <n v="1"/>
    <n v="0"/>
  </r>
  <r>
    <x v="0"/>
    <n v="5"/>
    <n v="5"/>
    <s v="ON"/>
    <d v="2018-09-05T00:00:00"/>
    <s v="Avg of 4 NM Projects"/>
    <n v="16"/>
    <n v="104.71"/>
    <n v="0.58825842696629205"/>
    <n v="78.73"/>
    <n v="89.6"/>
    <n v="9.3820160000000001"/>
    <n v="0"/>
    <n v="1"/>
    <n v="0"/>
  </r>
  <r>
    <x v="0"/>
    <n v="5"/>
    <n v="5"/>
    <s v="ON"/>
    <d v="2018-09-05T00:00:00"/>
    <s v="Avg of 4 NM Projects"/>
    <n v="17"/>
    <n v="80.899999999999991"/>
    <n v="0.45449438202247189"/>
    <n v="85.98"/>
    <n v="124.2"/>
    <n v="10.047779999999999"/>
    <n v="0"/>
    <n v="0"/>
    <n v="0"/>
  </r>
  <r>
    <x v="0"/>
    <n v="5"/>
    <n v="5"/>
    <s v="ON"/>
    <d v="2018-09-05T00:00:00"/>
    <s v="Avg of 4 NM Projects"/>
    <n v="18"/>
    <n v="45.824999999999996"/>
    <n v="0.25744382022471907"/>
    <n v="78"/>
    <n v="102.86"/>
    <n v="4.7135594999999997"/>
    <n v="0"/>
    <n v="0"/>
    <n v="0"/>
  </r>
  <r>
    <x v="0"/>
    <n v="5"/>
    <n v="5"/>
    <s v="ON"/>
    <d v="2018-09-05T00:00:00"/>
    <s v="Avg of 4 NM Projects"/>
    <n v="19"/>
    <n v="11.399999999999999"/>
    <n v="6.4044943820224715E-2"/>
    <n v="72.16"/>
    <n v="72.319999999999993"/>
    <n v="0.82444799999999985"/>
    <n v="0"/>
    <n v="0"/>
    <n v="0"/>
  </r>
  <r>
    <x v="0"/>
    <n v="5"/>
    <n v="5"/>
    <s v="ON"/>
    <d v="2018-09-05T00:00:00"/>
    <s v="Avg of 4 NM Projects"/>
    <n v="20"/>
    <n v="0.13"/>
    <n v="7.3033707865168538E-4"/>
    <n v="65.23"/>
    <n v="70.760000000000005"/>
    <n v="9.1988E-3"/>
    <n v="0"/>
    <n v="0"/>
    <n v="0"/>
  </r>
  <r>
    <x v="0"/>
    <n v="5"/>
    <n v="5"/>
    <s v="ON"/>
    <d v="2018-09-05T00:00:00"/>
    <s v="Avg of 4 NM Projects"/>
    <n v="21"/>
    <n v="-0.26"/>
    <n v="-1.4606741573033708E-3"/>
    <n v="58.74"/>
    <n v="64.900000000000006"/>
    <n v="-1.6874000000000004E-2"/>
    <n v="0"/>
    <n v="0"/>
    <n v="0"/>
  </r>
  <r>
    <x v="0"/>
    <n v="5"/>
    <n v="5"/>
    <s v="ON"/>
    <d v="2018-09-05T00:00:00"/>
    <s v="Avg of 4 NM Projects"/>
    <n v="22"/>
    <n v="-0.13"/>
    <n v="-7.3033707865168538E-4"/>
    <n v="46.96"/>
    <n v="59.25"/>
    <n v="-7.7025000000000001E-3"/>
    <n v="0"/>
    <n v="0"/>
    <n v="0"/>
  </r>
  <r>
    <x v="0"/>
    <n v="5"/>
    <n v="5"/>
    <s v="ON"/>
    <d v="2018-09-05T00:00:00"/>
    <s v="Avg of 4 NM Projects"/>
    <n v="23"/>
    <n v="-0.13"/>
    <n v="-7.3033707865168538E-4"/>
    <n v="39.67"/>
    <n v="55.3"/>
    <n v="-7.1890000000000001E-3"/>
    <n v="0"/>
    <n v="0"/>
    <n v="0"/>
  </r>
  <r>
    <x v="0"/>
    <n v="5"/>
    <n v="5"/>
    <s v="OFF"/>
    <d v="2018-09-05T00:00:00"/>
    <s v="Avg of 4 NM Projects"/>
    <n v="24"/>
    <n v="-0.13"/>
    <n v="-7.3033707865168538E-4"/>
    <n v="35.69"/>
    <n v="110.25"/>
    <n v="-1.4332500000000001E-2"/>
    <n v="0"/>
    <n v="0"/>
    <n v="0"/>
  </r>
  <r>
    <x v="0"/>
    <n v="6"/>
    <n v="6"/>
    <s v="OFF"/>
    <d v="2018-09-06T00:00:00"/>
    <s v="Avg of 4 NM Projects"/>
    <n v="1"/>
    <n v="-0.26"/>
    <n v="-1.4606741573033708E-3"/>
    <n v="29.21"/>
    <n v="37.89"/>
    <n v="-9.8513999999999997E-3"/>
    <n v="0"/>
    <n v="0"/>
    <n v="0"/>
  </r>
  <r>
    <x v="0"/>
    <n v="6"/>
    <n v="6"/>
    <s v="OFF"/>
    <d v="2018-09-06T00:00:00"/>
    <s v="Avg of 4 NM Projects"/>
    <n v="2"/>
    <n v="0"/>
    <n v="0"/>
    <n v="29.29"/>
    <n v="34.18"/>
    <n v="0"/>
    <n v="1"/>
    <n v="0"/>
    <n v="0"/>
  </r>
  <r>
    <x v="0"/>
    <n v="6"/>
    <n v="6"/>
    <s v="OFF"/>
    <d v="2018-09-06T00:00:00"/>
    <s v="Avg of 4 NM Projects"/>
    <n v="3"/>
    <n v="0"/>
    <n v="0"/>
    <n v="27.24"/>
    <n v="28.04"/>
    <n v="0"/>
    <n v="1"/>
    <n v="0"/>
    <n v="0"/>
  </r>
  <r>
    <x v="0"/>
    <n v="6"/>
    <n v="6"/>
    <s v="OFF"/>
    <d v="2018-09-06T00:00:00"/>
    <s v="Avg of 4 NM Projects"/>
    <n v="4"/>
    <n v="-0.13"/>
    <n v="-7.3033707865168538E-4"/>
    <n v="26.62"/>
    <n v="27.26"/>
    <n v="-3.5438000000000006E-3"/>
    <n v="0"/>
    <n v="0"/>
    <n v="0"/>
  </r>
  <r>
    <x v="0"/>
    <n v="6"/>
    <n v="6"/>
    <s v="OFF"/>
    <d v="2018-09-06T00:00:00"/>
    <s v="Avg of 4 NM Projects"/>
    <n v="5"/>
    <n v="0"/>
    <n v="0"/>
    <n v="27.21"/>
    <n v="28.43"/>
    <n v="0"/>
    <n v="1"/>
    <n v="0"/>
    <n v="0"/>
  </r>
  <r>
    <x v="0"/>
    <n v="6"/>
    <n v="6"/>
    <s v="OFF"/>
    <d v="2018-09-06T00:00:00"/>
    <s v="Avg of 4 NM Projects"/>
    <n v="6"/>
    <n v="-0.13"/>
    <n v="-7.3033707865168538E-4"/>
    <n v="29.33"/>
    <n v="33.61"/>
    <n v="-4.3692999999999996E-3"/>
    <n v="0"/>
    <n v="0"/>
    <n v="0"/>
  </r>
  <r>
    <x v="0"/>
    <n v="6"/>
    <n v="6"/>
    <s v="OFF"/>
    <d v="2018-09-06T00:00:00"/>
    <s v="Avg of 4 NM Projects"/>
    <n v="7"/>
    <n v="0.38500000000000001"/>
    <n v="2.1629213483146067E-3"/>
    <n v="37.549999999999997"/>
    <n v="37.479999999999997"/>
    <n v="1.4429799999999998E-2"/>
    <n v="0"/>
    <n v="0"/>
    <n v="0"/>
  </r>
  <r>
    <x v="0"/>
    <n v="6"/>
    <n v="6"/>
    <s v="ON"/>
    <d v="2018-09-06T00:00:00"/>
    <s v="Avg of 4 NM Projects"/>
    <n v="8"/>
    <n v="7.2999999999999989"/>
    <n v="4.1011235955056173E-2"/>
    <n v="40.44"/>
    <n v="42.66"/>
    <n v="0.31141799999999997"/>
    <n v="0"/>
    <n v="0"/>
    <n v="0"/>
  </r>
  <r>
    <x v="0"/>
    <n v="6"/>
    <n v="6"/>
    <s v="ON"/>
    <d v="2018-09-06T00:00:00"/>
    <s v="Avg of 4 NM Projects"/>
    <n v="9"/>
    <n v="19.974999999999998"/>
    <n v="0.1122191011235955"/>
    <n v="41.13"/>
    <n v="41.29"/>
    <n v="0.82476774999999991"/>
    <n v="0"/>
    <n v="0"/>
    <n v="0"/>
  </r>
  <r>
    <x v="0"/>
    <n v="6"/>
    <n v="6"/>
    <s v="ON"/>
    <d v="2018-09-06T00:00:00"/>
    <s v="Avg of 4 NM Projects"/>
    <n v="10"/>
    <n v="54.53"/>
    <n v="0.30634831460674156"/>
    <n v="42.38"/>
    <n v="36.46"/>
    <n v="1.9881638000000001"/>
    <n v="0"/>
    <n v="0"/>
    <n v="0"/>
  </r>
  <r>
    <x v="0"/>
    <n v="6"/>
    <n v="6"/>
    <s v="ON"/>
    <d v="2018-09-06T00:00:00"/>
    <s v="Avg of 4 NM Projects"/>
    <n v="11"/>
    <n v="82.05"/>
    <n v="0.46095505617977528"/>
    <n v="49.27"/>
    <n v="40.82"/>
    <n v="3.349281"/>
    <n v="0"/>
    <n v="0"/>
    <n v="0"/>
  </r>
  <r>
    <x v="0"/>
    <n v="6"/>
    <n v="6"/>
    <s v="ON"/>
    <d v="2018-09-06T00:00:00"/>
    <s v="Avg of 4 NM Projects"/>
    <n v="12"/>
    <n v="88.57"/>
    <n v="0.4975842696629213"/>
    <n v="55.89"/>
    <n v="49.93"/>
    <n v="4.4223000999999993"/>
    <n v="0"/>
    <n v="0"/>
    <n v="0"/>
  </r>
  <r>
    <x v="0"/>
    <n v="6"/>
    <n v="6"/>
    <s v="ON"/>
    <d v="2018-09-06T00:00:00"/>
    <s v="Avg of 4 NM Projects"/>
    <n v="13"/>
    <n v="99.84"/>
    <n v="0.56089887640449443"/>
    <n v="68.12"/>
    <n v="60.85"/>
    <n v="6.0752639999999998"/>
    <n v="0"/>
    <n v="1"/>
    <n v="0"/>
  </r>
  <r>
    <x v="0"/>
    <n v="6"/>
    <n v="6"/>
    <s v="ON"/>
    <d v="2018-09-06T00:00:00"/>
    <s v="Avg of 4 NM Projects"/>
    <n v="14"/>
    <n v="105.09"/>
    <n v="0.59039325842696633"/>
    <n v="81.08"/>
    <n v="73.569999999999993"/>
    <n v="7.731471299999999"/>
    <n v="0"/>
    <n v="1"/>
    <n v="0"/>
  </r>
  <r>
    <x v="0"/>
    <n v="6"/>
    <n v="6"/>
    <s v="ON"/>
    <d v="2018-09-06T00:00:00"/>
    <s v="Avg of 4 NM Projects"/>
    <n v="15"/>
    <n v="95.360000000000014"/>
    <n v="0.53573033707865181"/>
    <n v="87.63"/>
    <n v="80.72"/>
    <n v="7.6974592000000008"/>
    <n v="0"/>
    <n v="1"/>
    <n v="0"/>
  </r>
  <r>
    <x v="0"/>
    <n v="6"/>
    <n v="6"/>
    <s v="ON"/>
    <d v="2018-09-06T00:00:00"/>
    <s v="Avg of 4 NM Projects"/>
    <n v="16"/>
    <n v="86.4"/>
    <n v="0.48539325842696635"/>
    <n v="98.19"/>
    <n v="92.31"/>
    <n v="7.9755840000000005"/>
    <n v="0"/>
    <n v="0"/>
    <n v="0"/>
  </r>
  <r>
    <x v="0"/>
    <n v="6"/>
    <n v="6"/>
    <s v="ON"/>
    <d v="2018-09-06T00:00:00"/>
    <s v="Avg of 4 NM Projects"/>
    <n v="17"/>
    <n v="59.785000000000004"/>
    <n v="0.33587078651685398"/>
    <n v="96.23"/>
    <n v="62.5"/>
    <n v="3.7365625000000007"/>
    <n v="0"/>
    <n v="0"/>
    <n v="0"/>
  </r>
  <r>
    <x v="0"/>
    <n v="6"/>
    <n v="6"/>
    <s v="ON"/>
    <d v="2018-09-06T00:00:00"/>
    <s v="Avg of 4 NM Projects"/>
    <n v="18"/>
    <n v="31.105000000000004"/>
    <n v="0.17474719101123598"/>
    <n v="85.75"/>
    <n v="54.42"/>
    <n v="1.6927341000000005"/>
    <n v="0"/>
    <n v="0"/>
    <n v="0"/>
  </r>
  <r>
    <x v="0"/>
    <n v="6"/>
    <n v="6"/>
    <s v="ON"/>
    <d v="2018-09-06T00:00:00"/>
    <s v="Avg of 4 NM Projects"/>
    <n v="19"/>
    <n v="10.24"/>
    <n v="5.7528089887640452E-2"/>
    <n v="67.95"/>
    <n v="43.17"/>
    <n v="0.44206080000000003"/>
    <n v="0"/>
    <n v="0"/>
    <n v="0"/>
  </r>
  <r>
    <x v="0"/>
    <n v="6"/>
    <n v="6"/>
    <s v="ON"/>
    <d v="2018-09-06T00:00:00"/>
    <s v="Avg of 4 NM Projects"/>
    <n v="20"/>
    <n v="0"/>
    <n v="0"/>
    <n v="66.349999999999994"/>
    <n v="38.549999999999997"/>
    <n v="0"/>
    <n v="1"/>
    <n v="0"/>
    <n v="0"/>
  </r>
  <r>
    <x v="0"/>
    <n v="6"/>
    <n v="6"/>
    <s v="ON"/>
    <d v="2018-09-06T00:00:00"/>
    <s v="Avg of 4 NM Projects"/>
    <n v="21"/>
    <n v="0"/>
    <n v="0"/>
    <n v="51.81"/>
    <n v="32.49"/>
    <n v="0"/>
    <n v="1"/>
    <n v="0"/>
    <n v="0"/>
  </r>
  <r>
    <x v="0"/>
    <n v="6"/>
    <n v="6"/>
    <s v="ON"/>
    <d v="2018-09-06T00:00:00"/>
    <s v="Avg of 4 NM Projects"/>
    <n v="22"/>
    <n v="0"/>
    <n v="0"/>
    <n v="42.16"/>
    <n v="33.01"/>
    <n v="0"/>
    <n v="1"/>
    <n v="0"/>
    <n v="0"/>
  </r>
  <r>
    <x v="0"/>
    <n v="6"/>
    <n v="6"/>
    <s v="ON"/>
    <d v="2018-09-06T00:00:00"/>
    <s v="Avg of 4 NM Projects"/>
    <n v="23"/>
    <n v="-0.13"/>
    <n v="-7.3033707865168538E-4"/>
    <n v="36.51"/>
    <n v="33.67"/>
    <n v="-4.3771000000000001E-3"/>
    <n v="0"/>
    <n v="0"/>
    <n v="0"/>
  </r>
  <r>
    <x v="0"/>
    <n v="6"/>
    <n v="6"/>
    <s v="OFF"/>
    <d v="2018-09-06T00:00:00"/>
    <s v="Avg of 4 NM Projects"/>
    <n v="24"/>
    <n v="-0.13"/>
    <n v="-7.3033707865168538E-4"/>
    <n v="34.07"/>
    <n v="28.72"/>
    <n v="-3.7336000000000001E-3"/>
    <n v="0"/>
    <n v="0"/>
    <n v="0"/>
  </r>
  <r>
    <x v="0"/>
    <n v="7"/>
    <n v="7"/>
    <s v="OFF"/>
    <d v="2018-09-07T00:00:00"/>
    <s v="Avg of 4 NM Projects"/>
    <n v="1"/>
    <n v="0"/>
    <n v="0"/>
    <n v="28.02"/>
    <n v="26.28"/>
    <n v="0"/>
    <n v="1"/>
    <n v="0"/>
    <n v="0"/>
  </r>
  <r>
    <x v="0"/>
    <n v="7"/>
    <n v="7"/>
    <s v="OFF"/>
    <d v="2018-09-07T00:00:00"/>
    <s v="Avg of 4 NM Projects"/>
    <n v="2"/>
    <n v="0"/>
    <n v="0"/>
    <n v="26.11"/>
    <n v="28.4"/>
    <n v="0"/>
    <n v="1"/>
    <n v="0"/>
    <n v="0"/>
  </r>
  <r>
    <x v="0"/>
    <n v="7"/>
    <n v="7"/>
    <s v="OFF"/>
    <d v="2018-09-07T00:00:00"/>
    <s v="Avg of 4 NM Projects"/>
    <n v="3"/>
    <n v="-0.13"/>
    <n v="-7.3033707865168538E-4"/>
    <n v="25.91"/>
    <n v="31.32"/>
    <n v="-4.0715999999999999E-3"/>
    <n v="0"/>
    <n v="0"/>
    <n v="0"/>
  </r>
  <r>
    <x v="0"/>
    <n v="7"/>
    <n v="7"/>
    <s v="OFF"/>
    <d v="2018-09-07T00:00:00"/>
    <s v="Avg of 4 NM Projects"/>
    <n v="4"/>
    <n v="-0.13"/>
    <n v="-7.3033707865168538E-4"/>
    <n v="25.41"/>
    <n v="30.7"/>
    <n v="-3.9909999999999998E-3"/>
    <n v="0"/>
    <n v="0"/>
    <n v="0"/>
  </r>
  <r>
    <x v="0"/>
    <n v="7"/>
    <n v="7"/>
    <s v="OFF"/>
    <d v="2018-09-07T00:00:00"/>
    <s v="Avg of 4 NM Projects"/>
    <n v="5"/>
    <n v="0"/>
    <n v="0"/>
    <n v="25.83"/>
    <n v="30.68"/>
    <n v="0"/>
    <n v="1"/>
    <n v="0"/>
    <n v="0"/>
  </r>
  <r>
    <x v="0"/>
    <n v="7"/>
    <n v="7"/>
    <s v="OFF"/>
    <d v="2018-09-07T00:00:00"/>
    <s v="Avg of 4 NM Projects"/>
    <n v="6"/>
    <n v="-0.26"/>
    <n v="-1.4606741573033708E-3"/>
    <n v="26.57"/>
    <n v="33.58"/>
    <n v="-8.7308000000000004E-3"/>
    <n v="0"/>
    <n v="0"/>
    <n v="0"/>
  </r>
  <r>
    <x v="0"/>
    <n v="7"/>
    <n v="7"/>
    <s v="OFF"/>
    <d v="2018-09-07T00:00:00"/>
    <s v="Avg of 4 NM Projects"/>
    <n v="7"/>
    <n v="0.76500000000000001"/>
    <n v="4.2977528089887642E-3"/>
    <n v="34.700000000000003"/>
    <n v="37.4"/>
    <n v="2.8611000000000001E-2"/>
    <n v="0"/>
    <n v="0"/>
    <n v="0"/>
  </r>
  <r>
    <x v="0"/>
    <n v="7"/>
    <n v="7"/>
    <s v="OFF"/>
    <d v="2018-09-07T00:00:00"/>
    <s v="Avg of 4 NM Projects"/>
    <n v="8"/>
    <n v="10.115000000000002"/>
    <n v="5.6825842696629228E-2"/>
    <n v="35.590000000000003"/>
    <n v="45.37"/>
    <n v="0.45891755000000006"/>
    <n v="0"/>
    <n v="0"/>
    <n v="0"/>
  </r>
  <r>
    <x v="0"/>
    <n v="7"/>
    <n v="7"/>
    <s v="OFF"/>
    <d v="2018-09-07T00:00:00"/>
    <s v="Avg of 4 NM Projects"/>
    <n v="9"/>
    <n v="39.809999999999995"/>
    <n v="0.22365168539325839"/>
    <n v="38.03"/>
    <n v="45.5"/>
    <n v="1.8113549999999998"/>
    <n v="0"/>
    <n v="0"/>
    <n v="0"/>
  </r>
  <r>
    <x v="0"/>
    <n v="7"/>
    <n v="7"/>
    <s v="OFF"/>
    <d v="2018-09-07T00:00:00"/>
    <s v="Avg of 4 NM Projects"/>
    <n v="10"/>
    <n v="95.61"/>
    <n v="0.5371348314606742"/>
    <n v="38.53"/>
    <n v="45.1"/>
    <n v="4.312011"/>
    <n v="0"/>
    <n v="1"/>
    <n v="0"/>
  </r>
  <r>
    <x v="0"/>
    <n v="7"/>
    <n v="7"/>
    <s v="OFF"/>
    <d v="2018-09-07T00:00:00"/>
    <s v="Avg of 4 NM Projects"/>
    <n v="11"/>
    <n v="129.03"/>
    <n v="0.72488764044943821"/>
    <n v="37.15"/>
    <n v="42.97"/>
    <n v="5.5444190999999998"/>
    <n v="0"/>
    <n v="1"/>
    <n v="0"/>
  </r>
  <r>
    <x v="0"/>
    <n v="7"/>
    <n v="7"/>
    <s v="OFF"/>
    <d v="2018-09-07T00:00:00"/>
    <s v="Avg of 4 NM Projects"/>
    <n v="12"/>
    <n v="122.11500000000001"/>
    <n v="0.68603932584269667"/>
    <n v="37.840000000000003"/>
    <n v="40.1"/>
    <n v="4.896811500000001"/>
    <n v="0"/>
    <n v="1"/>
    <n v="0"/>
  </r>
  <r>
    <x v="0"/>
    <n v="7"/>
    <n v="7"/>
    <s v="OFF"/>
    <d v="2018-09-07T00:00:00"/>
    <s v="Avg of 4 NM Projects"/>
    <n v="13"/>
    <n v="137.6"/>
    <n v="0.77303370786516856"/>
    <n v="38.67"/>
    <n v="46.11"/>
    <n v="6.3447360000000002"/>
    <n v="0"/>
    <n v="1"/>
    <n v="0"/>
  </r>
  <r>
    <x v="0"/>
    <n v="7"/>
    <n v="7"/>
    <s v="OFF"/>
    <d v="2018-09-07T00:00:00"/>
    <s v="Avg of 4 NM Projects"/>
    <n v="14"/>
    <n v="119.93"/>
    <n v="0.67376404494382025"/>
    <n v="42.24"/>
    <n v="41.18"/>
    <n v="4.9387174000000007"/>
    <n v="0"/>
    <n v="1"/>
    <n v="0"/>
  </r>
  <r>
    <x v="0"/>
    <n v="7"/>
    <n v="7"/>
    <s v="OFF"/>
    <d v="2018-09-07T00:00:00"/>
    <s v="Avg of 4 NM Projects"/>
    <n v="15"/>
    <n v="89.984999999999999"/>
    <n v="0.50553370786516849"/>
    <n v="39.39"/>
    <n v="29.76"/>
    <n v="2.6779536000000004"/>
    <n v="0"/>
    <n v="1"/>
    <n v="0"/>
  </r>
  <r>
    <x v="0"/>
    <n v="7"/>
    <n v="7"/>
    <s v="OFF"/>
    <d v="2018-09-07T00:00:00"/>
    <s v="Avg of 4 NM Projects"/>
    <n v="16"/>
    <n v="66.430000000000007"/>
    <n v="0.37320224719101125"/>
    <n v="41.51"/>
    <n v="28.51"/>
    <n v="1.8939193000000003"/>
    <n v="0"/>
    <n v="0"/>
    <n v="0"/>
  </r>
  <r>
    <x v="0"/>
    <n v="7"/>
    <n v="7"/>
    <s v="OFF"/>
    <d v="2018-09-07T00:00:00"/>
    <s v="Avg of 4 NM Projects"/>
    <n v="17"/>
    <n v="49.795000000000002"/>
    <n v="0.27974719101123596"/>
    <n v="41.6"/>
    <n v="33.119999999999997"/>
    <n v="1.6492103999999999"/>
    <n v="0"/>
    <n v="0"/>
    <n v="0"/>
  </r>
  <r>
    <x v="0"/>
    <n v="7"/>
    <n v="7"/>
    <s v="OFF"/>
    <d v="2018-09-07T00:00:00"/>
    <s v="Avg of 4 NM Projects"/>
    <n v="18"/>
    <n v="27.130000000000003"/>
    <n v="0.15241573033707867"/>
    <n v="36.35"/>
    <n v="33.19"/>
    <n v="0.90044469999999999"/>
    <n v="0"/>
    <n v="0"/>
    <n v="0"/>
  </r>
  <r>
    <x v="0"/>
    <n v="7"/>
    <n v="7"/>
    <s v="OFF"/>
    <d v="2018-09-07T00:00:00"/>
    <s v="Avg of 4 NM Projects"/>
    <n v="19"/>
    <n v="6.7799999999999994"/>
    <n v="3.8089887640449432E-2"/>
    <n v="34.85"/>
    <n v="32.65"/>
    <n v="0.22136699999999995"/>
    <n v="0"/>
    <n v="0"/>
    <n v="0"/>
  </r>
  <r>
    <x v="0"/>
    <n v="7"/>
    <n v="7"/>
    <s v="OFF"/>
    <d v="2018-09-07T00:00:00"/>
    <s v="Avg of 4 NM Projects"/>
    <n v="20"/>
    <n v="-0.26"/>
    <n v="-1.4606741573033708E-3"/>
    <n v="34.869999999999997"/>
    <n v="32.53"/>
    <n v="-8.4578000000000014E-3"/>
    <n v="0"/>
    <n v="0"/>
    <n v="0"/>
  </r>
  <r>
    <x v="0"/>
    <n v="7"/>
    <n v="7"/>
    <s v="OFF"/>
    <d v="2018-09-07T00:00:00"/>
    <s v="Avg of 4 NM Projects"/>
    <n v="21"/>
    <n v="-0.13"/>
    <n v="-7.3033707865168538E-4"/>
    <n v="33.020000000000003"/>
    <n v="30.13"/>
    <n v="-3.9169000000000001E-3"/>
    <n v="0"/>
    <n v="0"/>
    <n v="0"/>
  </r>
  <r>
    <x v="0"/>
    <n v="7"/>
    <n v="7"/>
    <s v="OFF"/>
    <d v="2018-09-07T00:00:00"/>
    <s v="Avg of 4 NM Projects"/>
    <n v="22"/>
    <n v="-0.13"/>
    <n v="-7.3033707865168538E-4"/>
    <n v="30.7"/>
    <n v="28.21"/>
    <n v="-3.6673000000000005E-3"/>
    <n v="0"/>
    <n v="0"/>
    <n v="0"/>
  </r>
  <r>
    <x v="0"/>
    <n v="7"/>
    <n v="7"/>
    <s v="OFF"/>
    <d v="2018-09-07T00:00:00"/>
    <s v="Avg of 4 NM Projects"/>
    <n v="23"/>
    <n v="0"/>
    <n v="0"/>
    <n v="26.42"/>
    <n v="28.65"/>
    <n v="0"/>
    <n v="1"/>
    <n v="0"/>
    <n v="0"/>
  </r>
  <r>
    <x v="0"/>
    <n v="7"/>
    <n v="7"/>
    <s v="OFF"/>
    <d v="2018-09-07T00:00:00"/>
    <s v="Avg of 4 NM Projects"/>
    <n v="24"/>
    <n v="-0.13"/>
    <n v="-7.3033707865168538E-4"/>
    <n v="24.29"/>
    <n v="23.31"/>
    <n v="-3.0303000000000001E-3"/>
    <n v="0"/>
    <n v="0"/>
    <n v="0"/>
  </r>
  <r>
    <x v="0"/>
    <n v="8"/>
    <n v="1"/>
    <s v="OFF"/>
    <d v="2018-09-08T00:00:00"/>
    <s v="Avg of 4 NM Projects"/>
    <n v="1"/>
    <n v="-0.13"/>
    <n v="-7.3033707865168538E-4"/>
    <n v="26.03"/>
    <n v="24.21"/>
    <n v="-3.1473000000000004E-3"/>
    <n v="0"/>
    <n v="0"/>
    <n v="0"/>
  </r>
  <r>
    <x v="0"/>
    <n v="8"/>
    <n v="1"/>
    <s v="OFF"/>
    <d v="2018-09-08T00:00:00"/>
    <s v="Avg of 4 NM Projects"/>
    <n v="2"/>
    <n v="0"/>
    <n v="0"/>
    <n v="24.45"/>
    <n v="22.61"/>
    <n v="0"/>
    <n v="1"/>
    <n v="0"/>
    <n v="0"/>
  </r>
  <r>
    <x v="0"/>
    <n v="8"/>
    <n v="1"/>
    <s v="OFF"/>
    <d v="2018-09-08T00:00:00"/>
    <s v="Avg of 4 NM Projects"/>
    <n v="3"/>
    <n v="0"/>
    <n v="0"/>
    <n v="23.71"/>
    <n v="21.24"/>
    <n v="0"/>
    <n v="1"/>
    <n v="0"/>
    <n v="0"/>
  </r>
  <r>
    <x v="0"/>
    <n v="8"/>
    <n v="1"/>
    <s v="OFF"/>
    <d v="2018-09-08T00:00:00"/>
    <s v="Avg of 4 NM Projects"/>
    <n v="4"/>
    <n v="0"/>
    <n v="0"/>
    <n v="23.07"/>
    <n v="20.38"/>
    <n v="0"/>
    <n v="1"/>
    <n v="0"/>
    <n v="0"/>
  </r>
  <r>
    <x v="0"/>
    <n v="8"/>
    <n v="1"/>
    <s v="OFF"/>
    <d v="2018-09-08T00:00:00"/>
    <s v="Avg of 4 NM Projects"/>
    <n v="5"/>
    <n v="-0.39"/>
    <n v="-2.1910112359550564E-3"/>
    <n v="22.04"/>
    <n v="19.86"/>
    <n v="-7.7454000000000004E-3"/>
    <n v="0"/>
    <n v="0"/>
    <n v="0"/>
  </r>
  <r>
    <x v="0"/>
    <n v="8"/>
    <n v="1"/>
    <s v="OFF"/>
    <d v="2018-09-08T00:00:00"/>
    <s v="Avg of 4 NM Projects"/>
    <n v="6"/>
    <n v="0"/>
    <n v="0"/>
    <n v="23.57"/>
    <n v="23.27"/>
    <n v="0"/>
    <n v="1"/>
    <n v="0"/>
    <n v="0"/>
  </r>
  <r>
    <x v="0"/>
    <n v="8"/>
    <n v="1"/>
    <s v="OFF"/>
    <d v="2018-09-08T00:00:00"/>
    <s v="Avg of 4 NM Projects"/>
    <n v="7"/>
    <n v="0.38500000000000001"/>
    <n v="2.1629213483146067E-3"/>
    <n v="22.26"/>
    <n v="29.01"/>
    <n v="1.1168850000000001E-2"/>
    <n v="0"/>
    <n v="0"/>
    <n v="0"/>
  </r>
  <r>
    <x v="0"/>
    <n v="8"/>
    <n v="1"/>
    <s v="OFF"/>
    <d v="2018-09-08T00:00:00"/>
    <s v="Avg of 4 NM Projects"/>
    <n v="8"/>
    <n v="16.244999999999997"/>
    <n v="9.1264044943820205E-2"/>
    <n v="24.11"/>
    <n v="27.12"/>
    <n v="0.44056439999999991"/>
    <n v="0"/>
    <n v="0"/>
    <n v="0"/>
  </r>
  <r>
    <x v="0"/>
    <n v="8"/>
    <n v="1"/>
    <s v="OFF"/>
    <d v="2018-09-08T00:00:00"/>
    <s v="Avg of 4 NM Projects"/>
    <n v="9"/>
    <n v="51.45"/>
    <n v="0.28904494382022472"/>
    <n v="25.85"/>
    <n v="32.93"/>
    <n v="1.6942485"/>
    <n v="0"/>
    <n v="0"/>
    <n v="0"/>
  </r>
  <r>
    <x v="0"/>
    <n v="8"/>
    <n v="1"/>
    <s v="OFF"/>
    <d v="2018-09-08T00:00:00"/>
    <s v="Avg of 4 NM Projects"/>
    <n v="10"/>
    <n v="84.859999999999985"/>
    <n v="0.47674157303370779"/>
    <n v="30.43"/>
    <n v="33.65"/>
    <n v="2.8555389999999994"/>
    <n v="0"/>
    <n v="0"/>
    <n v="0"/>
  </r>
  <r>
    <x v="0"/>
    <n v="8"/>
    <n v="1"/>
    <s v="OFF"/>
    <d v="2018-09-08T00:00:00"/>
    <s v="Avg of 4 NM Projects"/>
    <n v="11"/>
    <n v="88.965000000000003"/>
    <n v="0.49980337078651688"/>
    <n v="31.29"/>
    <n v="30.66"/>
    <n v="2.7276669"/>
    <n v="0"/>
    <n v="0"/>
    <n v="0"/>
  </r>
  <r>
    <x v="0"/>
    <n v="8"/>
    <n v="1"/>
    <s v="OFF"/>
    <d v="2018-09-08T00:00:00"/>
    <s v="Avg of 4 NM Projects"/>
    <n v="12"/>
    <n v="100.355"/>
    <n v="0.56379213483146073"/>
    <n v="28.15"/>
    <n v="24.48"/>
    <n v="2.4566903999999998"/>
    <n v="0"/>
    <n v="1"/>
    <n v="0"/>
  </r>
  <r>
    <x v="0"/>
    <n v="8"/>
    <n v="1"/>
    <s v="OFF"/>
    <d v="2018-09-08T00:00:00"/>
    <s v="Avg of 4 NM Projects"/>
    <n v="13"/>
    <n v="108.66999999999999"/>
    <n v="0.610505617977528"/>
    <n v="28.85"/>
    <n v="23.2"/>
    <n v="2.5211439999999996"/>
    <n v="0"/>
    <n v="1"/>
    <n v="0"/>
  </r>
  <r>
    <x v="0"/>
    <n v="8"/>
    <n v="1"/>
    <s v="OFF"/>
    <d v="2018-09-08T00:00:00"/>
    <s v="Avg of 4 NM Projects"/>
    <n v="14"/>
    <n v="115.71000000000001"/>
    <n v="0.65005617977528096"/>
    <n v="29.36"/>
    <n v="22.63"/>
    <n v="2.6185173000000002"/>
    <n v="0"/>
    <n v="1"/>
    <n v="0"/>
  </r>
  <r>
    <x v="0"/>
    <n v="8"/>
    <n v="1"/>
    <s v="OFF"/>
    <d v="2018-09-08T00:00:00"/>
    <s v="Avg of 4 NM Projects"/>
    <n v="15"/>
    <n v="103.17000000000002"/>
    <n v="0.57960674157303382"/>
    <n v="30.79"/>
    <n v="22.96"/>
    <n v="2.3687832000000002"/>
    <n v="0"/>
    <n v="1"/>
    <n v="0"/>
  </r>
  <r>
    <x v="0"/>
    <n v="8"/>
    <n v="1"/>
    <s v="OFF"/>
    <d v="2018-09-08T00:00:00"/>
    <s v="Avg of 4 NM Projects"/>
    <n v="16"/>
    <n v="91.525000000000006"/>
    <n v="0.51418539325842705"/>
    <n v="33.1"/>
    <n v="22.95"/>
    <n v="2.1004987500000003"/>
    <n v="0"/>
    <n v="1"/>
    <n v="0"/>
  </r>
  <r>
    <x v="0"/>
    <n v="8"/>
    <n v="1"/>
    <s v="OFF"/>
    <d v="2018-09-08T00:00:00"/>
    <s v="Avg of 4 NM Projects"/>
    <n v="17"/>
    <n v="69.24499999999999"/>
    <n v="0.38901685393258423"/>
    <n v="31.94"/>
    <n v="25.01"/>
    <n v="1.7318174499999999"/>
    <n v="0"/>
    <n v="0"/>
    <n v="0"/>
  </r>
  <r>
    <x v="0"/>
    <n v="8"/>
    <n v="1"/>
    <s v="OFF"/>
    <d v="2018-09-08T00:00:00"/>
    <s v="Avg of 4 NM Projects"/>
    <n v="18"/>
    <n v="38.914999999999999"/>
    <n v="0.21862359550561797"/>
    <n v="30.6"/>
    <n v="23.05"/>
    <n v="0.89699075000000006"/>
    <n v="0"/>
    <n v="0"/>
    <n v="0"/>
  </r>
  <r>
    <x v="0"/>
    <n v="8"/>
    <n v="1"/>
    <s v="OFF"/>
    <d v="2018-09-08T00:00:00"/>
    <s v="Avg of 4 NM Projects"/>
    <n v="19"/>
    <n v="11.52"/>
    <n v="6.471910112359551E-2"/>
    <n v="32.340000000000003"/>
    <n v="29.13"/>
    <n v="0.33557759999999998"/>
    <n v="0"/>
    <n v="0"/>
    <n v="0"/>
  </r>
  <r>
    <x v="0"/>
    <n v="8"/>
    <n v="1"/>
    <s v="OFF"/>
    <d v="2018-09-08T00:00:00"/>
    <s v="Avg of 4 NM Projects"/>
    <n v="20"/>
    <n v="0"/>
    <n v="0"/>
    <n v="32.9"/>
    <n v="34.1"/>
    <n v="0"/>
    <n v="1"/>
    <n v="0"/>
    <n v="0"/>
  </r>
  <r>
    <x v="0"/>
    <n v="8"/>
    <n v="1"/>
    <s v="OFF"/>
    <d v="2018-09-08T00:00:00"/>
    <s v="Avg of 4 NM Projects"/>
    <n v="21"/>
    <n v="0"/>
    <n v="0"/>
    <n v="28.82"/>
    <n v="25.38"/>
    <n v="0"/>
    <n v="1"/>
    <n v="0"/>
    <n v="0"/>
  </r>
  <r>
    <x v="0"/>
    <n v="8"/>
    <n v="1"/>
    <s v="OFF"/>
    <d v="2018-09-08T00:00:00"/>
    <s v="Avg of 4 NM Projects"/>
    <n v="22"/>
    <n v="-0.39"/>
    <n v="-2.1910112359550564E-3"/>
    <n v="23.6"/>
    <n v="20.54"/>
    <n v="-8.0105999999999997E-3"/>
    <n v="0"/>
    <n v="0"/>
    <n v="0"/>
  </r>
  <r>
    <x v="0"/>
    <n v="8"/>
    <n v="1"/>
    <s v="OFF"/>
    <d v="2018-09-08T00:00:00"/>
    <s v="Avg of 4 NM Projects"/>
    <n v="23"/>
    <n v="0"/>
    <n v="0"/>
    <n v="23.92"/>
    <n v="19.829999999999998"/>
    <n v="0"/>
    <n v="1"/>
    <n v="0"/>
    <n v="0"/>
  </r>
  <r>
    <x v="0"/>
    <n v="8"/>
    <n v="1"/>
    <s v="OFF"/>
    <d v="2018-09-08T00:00:00"/>
    <s v="Avg of 4 NM Projects"/>
    <n v="24"/>
    <n v="-0.26"/>
    <n v="-1.4606741573033708E-3"/>
    <n v="20.63"/>
    <n v="20.93"/>
    <n v="-5.4418000000000001E-3"/>
    <n v="0"/>
    <n v="0"/>
    <n v="0"/>
  </r>
  <r>
    <x v="0"/>
    <n v="9"/>
    <n v="2"/>
    <s v="OFF"/>
    <d v="2018-09-09T00:00:00"/>
    <s v="Avg of 4 NM Projects"/>
    <n v="1"/>
    <n v="0"/>
    <n v="0"/>
    <n v="22.81"/>
    <n v="19.28"/>
    <n v="0"/>
    <n v="1"/>
    <n v="0"/>
    <n v="0"/>
  </r>
  <r>
    <x v="0"/>
    <n v="9"/>
    <n v="2"/>
    <s v="OFF"/>
    <d v="2018-09-09T00:00:00"/>
    <s v="Avg of 4 NM Projects"/>
    <n v="2"/>
    <n v="-0.13"/>
    <n v="-7.3033707865168538E-4"/>
    <n v="19.66"/>
    <n v="21.55"/>
    <n v="-2.8015000000000002E-3"/>
    <n v="0"/>
    <n v="0"/>
    <n v="0"/>
  </r>
  <r>
    <x v="0"/>
    <n v="9"/>
    <n v="2"/>
    <s v="OFF"/>
    <d v="2018-09-09T00:00:00"/>
    <s v="Avg of 4 NM Projects"/>
    <n v="3"/>
    <n v="0"/>
    <n v="0"/>
    <n v="21.8"/>
    <n v="23.85"/>
    <n v="0"/>
    <n v="1"/>
    <n v="0"/>
    <n v="0"/>
  </r>
  <r>
    <x v="0"/>
    <n v="9"/>
    <n v="2"/>
    <s v="OFF"/>
    <d v="2018-09-09T00:00:00"/>
    <s v="Avg of 4 NM Projects"/>
    <n v="4"/>
    <n v="-0.13"/>
    <n v="-7.3033707865168538E-4"/>
    <n v="19.27"/>
    <n v="20.95"/>
    <n v="-2.7235000000000002E-3"/>
    <n v="0"/>
    <n v="0"/>
    <n v="0"/>
  </r>
  <r>
    <x v="0"/>
    <n v="9"/>
    <n v="2"/>
    <s v="OFF"/>
    <d v="2018-09-09T00:00:00"/>
    <s v="Avg of 4 NM Projects"/>
    <n v="5"/>
    <n v="-0.13"/>
    <n v="-7.3033707865168538E-4"/>
    <n v="19.3"/>
    <n v="20.84"/>
    <n v="-2.7092000000000001E-3"/>
    <n v="0"/>
    <n v="0"/>
    <n v="0"/>
  </r>
  <r>
    <x v="0"/>
    <n v="9"/>
    <n v="2"/>
    <s v="OFF"/>
    <d v="2018-09-09T00:00:00"/>
    <s v="Avg of 4 NM Projects"/>
    <n v="6"/>
    <n v="0"/>
    <n v="0"/>
    <n v="18.91"/>
    <n v="20.85"/>
    <n v="0"/>
    <n v="1"/>
    <n v="0"/>
    <n v="0"/>
  </r>
  <r>
    <x v="0"/>
    <n v="9"/>
    <n v="2"/>
    <s v="OFF"/>
    <d v="2018-09-09T00:00:00"/>
    <s v="Avg of 4 NM Projects"/>
    <n v="7"/>
    <n v="0.52"/>
    <n v="2.9213483146067415E-3"/>
    <n v="22.66"/>
    <n v="23.53"/>
    <n v="1.2235600000000001E-2"/>
    <n v="0"/>
    <n v="0"/>
    <n v="0"/>
  </r>
  <r>
    <x v="0"/>
    <n v="9"/>
    <n v="2"/>
    <s v="ON"/>
    <d v="2018-09-09T00:00:00"/>
    <s v="Avg of 4 NM Projects"/>
    <n v="8"/>
    <n v="18.560000000000002"/>
    <n v="0.10426966292134833"/>
    <n v="23.02"/>
    <n v="19.36"/>
    <n v="0.35932160000000002"/>
    <n v="0"/>
    <n v="0"/>
    <n v="0"/>
  </r>
  <r>
    <x v="0"/>
    <n v="9"/>
    <n v="2"/>
    <s v="ON"/>
    <d v="2018-09-09T00:00:00"/>
    <s v="Avg of 4 NM Projects"/>
    <n v="9"/>
    <n v="58.875"/>
    <n v="0.33075842696629215"/>
    <n v="21.24"/>
    <n v="19.7"/>
    <n v="1.1598374999999999"/>
    <n v="0"/>
    <n v="0"/>
    <n v="0"/>
  </r>
  <r>
    <x v="0"/>
    <n v="9"/>
    <n v="2"/>
    <s v="ON"/>
    <d v="2018-09-09T00:00:00"/>
    <s v="Avg of 4 NM Projects"/>
    <n v="10"/>
    <n v="87.674999999999997"/>
    <n v="0.49255617977528088"/>
    <n v="24.08"/>
    <n v="27.29"/>
    <n v="2.3926507499999996"/>
    <n v="0"/>
    <n v="0"/>
    <n v="0"/>
  </r>
  <r>
    <x v="0"/>
    <n v="9"/>
    <n v="2"/>
    <s v="ON"/>
    <d v="2018-09-09T00:00:00"/>
    <s v="Avg of 4 NM Projects"/>
    <n v="11"/>
    <n v="98.050000000000011"/>
    <n v="0.55084269662921359"/>
    <n v="24.5"/>
    <n v="27.39"/>
    <n v="2.6855895000000003"/>
    <n v="0"/>
    <n v="1"/>
    <n v="0"/>
  </r>
  <r>
    <x v="0"/>
    <n v="9"/>
    <n v="2"/>
    <s v="ON"/>
    <d v="2018-09-09T00:00:00"/>
    <s v="Avg of 4 NM Projects"/>
    <n v="12"/>
    <n v="109.30999999999999"/>
    <n v="0.6141011235955055"/>
    <n v="26.31"/>
    <n v="28.38"/>
    <n v="3.1022177999999996"/>
    <n v="0"/>
    <n v="1"/>
    <n v="0"/>
  </r>
  <r>
    <x v="0"/>
    <n v="9"/>
    <n v="2"/>
    <s v="ON"/>
    <d v="2018-09-09T00:00:00"/>
    <s v="Avg of 4 NM Projects"/>
    <n v="13"/>
    <n v="113.41"/>
    <n v="0.63713483146067418"/>
    <n v="26.54"/>
    <n v="24.71"/>
    <n v="2.8023611000000002"/>
    <n v="0"/>
    <n v="1"/>
    <n v="0"/>
  </r>
  <r>
    <x v="0"/>
    <n v="9"/>
    <n v="2"/>
    <s v="ON"/>
    <d v="2018-09-09T00:00:00"/>
    <s v="Avg of 4 NM Projects"/>
    <n v="14"/>
    <n v="115.07499999999999"/>
    <n v="0.64648876404494371"/>
    <n v="26.24"/>
    <n v="21.48"/>
    <n v="2.4718109999999998"/>
    <n v="0"/>
    <n v="1"/>
    <n v="0"/>
  </r>
  <r>
    <x v="0"/>
    <n v="9"/>
    <n v="2"/>
    <s v="ON"/>
    <d v="2018-09-09T00:00:00"/>
    <s v="Avg of 4 NM Projects"/>
    <n v="15"/>
    <n v="100.48499999999999"/>
    <n v="0.56452247191011229"/>
    <n v="24.19"/>
    <n v="19.79"/>
    <n v="1.9885981499999996"/>
    <n v="0"/>
    <n v="1"/>
    <n v="0"/>
  </r>
  <r>
    <x v="0"/>
    <n v="9"/>
    <n v="2"/>
    <s v="ON"/>
    <d v="2018-09-09T00:00:00"/>
    <s v="Avg of 4 NM Projects"/>
    <n v="16"/>
    <n v="86.53"/>
    <n v="0.48612359550561801"/>
    <n v="21.65"/>
    <n v="19.55"/>
    <n v="1.6916615000000002"/>
    <n v="0"/>
    <n v="0"/>
    <n v="0"/>
  </r>
  <r>
    <x v="0"/>
    <n v="9"/>
    <n v="2"/>
    <s v="ON"/>
    <d v="2018-09-09T00:00:00"/>
    <s v="Avg of 4 NM Projects"/>
    <n v="17"/>
    <n v="58.12"/>
    <n v="0.32651685393258423"/>
    <n v="23.51"/>
    <n v="19.72"/>
    <n v="1.1461263999999998"/>
    <n v="0"/>
    <n v="0"/>
    <n v="0"/>
  </r>
  <r>
    <x v="0"/>
    <n v="9"/>
    <n v="2"/>
    <s v="ON"/>
    <d v="2018-09-09T00:00:00"/>
    <s v="Avg of 4 NM Projects"/>
    <n v="18"/>
    <n v="25.855"/>
    <n v="0.14525280898876405"/>
    <n v="28.97"/>
    <n v="20.079999999999998"/>
    <n v="0.51916839999999997"/>
    <n v="0"/>
    <n v="0"/>
    <n v="0"/>
  </r>
  <r>
    <x v="0"/>
    <n v="9"/>
    <n v="2"/>
    <s v="ON"/>
    <d v="2018-09-09T00:00:00"/>
    <s v="Avg of 4 NM Projects"/>
    <n v="19"/>
    <n v="8.07"/>
    <n v="4.5337078651685396E-2"/>
    <n v="31.87"/>
    <n v="21.63"/>
    <n v="0.17455410000000002"/>
    <n v="0"/>
    <n v="0"/>
    <n v="0"/>
  </r>
  <r>
    <x v="0"/>
    <n v="9"/>
    <n v="2"/>
    <s v="ON"/>
    <d v="2018-09-09T00:00:00"/>
    <s v="Avg of 4 NM Projects"/>
    <n v="20"/>
    <n v="0"/>
    <n v="0"/>
    <n v="36.409999999999997"/>
    <n v="27.21"/>
    <n v="0"/>
    <n v="1"/>
    <n v="0"/>
    <n v="0"/>
  </r>
  <r>
    <x v="0"/>
    <n v="9"/>
    <n v="2"/>
    <s v="ON"/>
    <d v="2018-09-09T00:00:00"/>
    <s v="Avg of 4 NM Projects"/>
    <n v="21"/>
    <n v="0"/>
    <n v="0"/>
    <n v="33"/>
    <n v="24.3"/>
    <n v="0"/>
    <n v="1"/>
    <n v="0"/>
    <n v="0"/>
  </r>
  <r>
    <x v="0"/>
    <n v="9"/>
    <n v="2"/>
    <s v="ON"/>
    <d v="2018-09-09T00:00:00"/>
    <s v="Avg of 4 NM Projects"/>
    <n v="22"/>
    <n v="-0.13"/>
    <n v="-7.3033707865168538E-4"/>
    <n v="24.15"/>
    <n v="22.97"/>
    <n v="-2.9860999999999998E-3"/>
    <n v="0"/>
    <n v="0"/>
    <n v="0"/>
  </r>
  <r>
    <x v="0"/>
    <n v="9"/>
    <n v="2"/>
    <s v="ON"/>
    <d v="2018-09-09T00:00:00"/>
    <s v="Avg of 4 NM Projects"/>
    <n v="23"/>
    <n v="-0.13"/>
    <n v="-7.3033707865168538E-4"/>
    <n v="22.96"/>
    <n v="19.21"/>
    <n v="-2.4973E-3"/>
    <n v="0"/>
    <n v="0"/>
    <n v="0"/>
  </r>
  <r>
    <x v="0"/>
    <n v="9"/>
    <n v="2"/>
    <s v="OFF"/>
    <d v="2018-09-09T00:00:00"/>
    <s v="Avg of 4 NM Projects"/>
    <n v="24"/>
    <n v="-0.26"/>
    <n v="-1.4606741573033708E-3"/>
    <n v="22.99"/>
    <n v="19.45"/>
    <n v="-5.0570000000000007E-3"/>
    <n v="0"/>
    <n v="0"/>
    <n v="0"/>
  </r>
  <r>
    <x v="0"/>
    <n v="10"/>
    <n v="3"/>
    <s v="OFF"/>
    <d v="2018-09-10T00:00:00"/>
    <s v="Avg of 4 NM Projects"/>
    <n v="1"/>
    <n v="0"/>
    <n v="0"/>
    <n v="21.62"/>
    <n v="18.32"/>
    <n v="0"/>
    <n v="1"/>
    <n v="0"/>
    <n v="0"/>
  </r>
  <r>
    <x v="0"/>
    <n v="10"/>
    <n v="3"/>
    <s v="OFF"/>
    <d v="2018-09-10T00:00:00"/>
    <s v="Avg of 4 NM Projects"/>
    <n v="2"/>
    <n v="-0.13"/>
    <n v="-7.3033707865168538E-4"/>
    <n v="20.190000000000001"/>
    <n v="17.239999999999998"/>
    <n v="-2.2412E-3"/>
    <n v="0"/>
    <n v="0"/>
    <n v="0"/>
  </r>
  <r>
    <x v="0"/>
    <n v="10"/>
    <n v="3"/>
    <s v="OFF"/>
    <d v="2018-09-10T00:00:00"/>
    <s v="Avg of 4 NM Projects"/>
    <n v="3"/>
    <n v="-0.26"/>
    <n v="-1.4606741573033708E-3"/>
    <n v="18.329999999999998"/>
    <n v="17.190000000000001"/>
    <n v="-4.4694000000000001E-3"/>
    <n v="0"/>
    <n v="0"/>
    <n v="0"/>
  </r>
  <r>
    <x v="0"/>
    <n v="10"/>
    <n v="3"/>
    <s v="OFF"/>
    <d v="2018-09-10T00:00:00"/>
    <s v="Avg of 4 NM Projects"/>
    <n v="4"/>
    <n v="0"/>
    <n v="0"/>
    <n v="18.32"/>
    <n v="17.600000000000001"/>
    <n v="0"/>
    <n v="1"/>
    <n v="0"/>
    <n v="0"/>
  </r>
  <r>
    <x v="0"/>
    <n v="10"/>
    <n v="3"/>
    <s v="OFF"/>
    <d v="2018-09-10T00:00:00"/>
    <s v="Avg of 4 NM Projects"/>
    <n v="5"/>
    <n v="-0.13"/>
    <n v="-7.3033707865168538E-4"/>
    <n v="20.420000000000002"/>
    <n v="17.670000000000002"/>
    <n v="-2.2971000000000003E-3"/>
    <n v="0"/>
    <n v="0"/>
    <n v="0"/>
  </r>
  <r>
    <x v="0"/>
    <n v="10"/>
    <n v="3"/>
    <s v="OFF"/>
    <d v="2018-09-10T00:00:00"/>
    <s v="Avg of 4 NM Projects"/>
    <n v="6"/>
    <n v="-0.13"/>
    <n v="-7.3033707865168538E-4"/>
    <n v="22.91"/>
    <n v="-42.35"/>
    <n v="5.5055000000000008E-3"/>
    <n v="0"/>
    <n v="0"/>
    <n v="0"/>
  </r>
  <r>
    <x v="0"/>
    <n v="10"/>
    <n v="3"/>
    <s v="OFF"/>
    <d v="2018-09-10T00:00:00"/>
    <s v="Avg of 4 NM Projects"/>
    <n v="7"/>
    <n v="0.65"/>
    <n v="3.6516853932584271E-3"/>
    <n v="26.04"/>
    <n v="18.25"/>
    <n v="1.1862500000000002E-2"/>
    <n v="0"/>
    <n v="0"/>
    <n v="0"/>
  </r>
  <r>
    <x v="0"/>
    <n v="10"/>
    <n v="3"/>
    <s v="ON"/>
    <d v="2018-09-10T00:00:00"/>
    <s v="Avg of 4 NM Projects"/>
    <n v="8"/>
    <n v="15.364999999999998"/>
    <n v="8.6320224719101113E-2"/>
    <n v="28.86"/>
    <n v="22.14"/>
    <n v="0.34018109999999996"/>
    <n v="0"/>
    <n v="0"/>
    <n v="0"/>
  </r>
  <r>
    <x v="0"/>
    <n v="10"/>
    <n v="3"/>
    <s v="ON"/>
    <d v="2018-09-10T00:00:00"/>
    <s v="Avg of 4 NM Projects"/>
    <n v="9"/>
    <n v="41.725000000000001"/>
    <n v="0.23441011235955056"/>
    <n v="24.16"/>
    <n v="38.520000000000003"/>
    <n v="1.6072470000000003"/>
    <n v="0"/>
    <n v="0"/>
    <n v="0"/>
  </r>
  <r>
    <x v="0"/>
    <n v="10"/>
    <n v="3"/>
    <s v="ON"/>
    <d v="2018-09-10T00:00:00"/>
    <s v="Avg of 4 NM Projects"/>
    <n v="10"/>
    <n v="67.704999999999998"/>
    <n v="0.38036516853932584"/>
    <n v="27.52"/>
    <n v="28.66"/>
    <n v="1.9404252999999998"/>
    <n v="0"/>
    <n v="0"/>
    <n v="0"/>
  </r>
  <r>
    <x v="0"/>
    <n v="10"/>
    <n v="3"/>
    <s v="ON"/>
    <d v="2018-09-10T00:00:00"/>
    <s v="Avg of 4 NM Projects"/>
    <n v="11"/>
    <n v="83.45"/>
    <n v="0.46882022471910112"/>
    <n v="31.18"/>
    <n v="34.6"/>
    <n v="2.8873700000000002"/>
    <n v="0"/>
    <n v="0"/>
    <n v="0"/>
  </r>
  <r>
    <x v="0"/>
    <n v="10"/>
    <n v="3"/>
    <s v="ON"/>
    <d v="2018-09-10T00:00:00"/>
    <s v="Avg of 4 NM Projects"/>
    <n v="12"/>
    <n v="96.004999999999995"/>
    <n v="0.53935393258426967"/>
    <n v="32.6"/>
    <n v="33.090000000000003"/>
    <n v="3.1768054500000003"/>
    <n v="0"/>
    <n v="1"/>
    <n v="0"/>
  </r>
  <r>
    <x v="0"/>
    <n v="10"/>
    <n v="3"/>
    <s v="ON"/>
    <d v="2018-09-10T00:00:00"/>
    <s v="Avg of 4 NM Projects"/>
    <n v="13"/>
    <n v="94.465000000000003"/>
    <n v="0.53070224719101122"/>
    <n v="31.91"/>
    <n v="26.02"/>
    <n v="2.4579792999999999"/>
    <n v="0"/>
    <n v="1"/>
    <n v="0"/>
  </r>
  <r>
    <x v="0"/>
    <n v="10"/>
    <n v="3"/>
    <s v="ON"/>
    <d v="2018-09-10T00:00:00"/>
    <s v="Avg of 4 NM Projects"/>
    <n v="14"/>
    <n v="86.914999999999992"/>
    <n v="0.48828651685393254"/>
    <n v="32.4"/>
    <n v="23.45"/>
    <n v="2.0381567499999997"/>
    <n v="0"/>
    <n v="0"/>
    <n v="0"/>
  </r>
  <r>
    <x v="0"/>
    <n v="10"/>
    <n v="3"/>
    <s v="ON"/>
    <d v="2018-09-10T00:00:00"/>
    <s v="Avg of 4 NM Projects"/>
    <n v="15"/>
    <n v="57.34"/>
    <n v="0.32213483146067418"/>
    <n v="32.159999999999997"/>
    <n v="25.32"/>
    <n v="1.4518488000000003"/>
    <n v="0"/>
    <n v="0"/>
    <n v="0"/>
  </r>
  <r>
    <x v="0"/>
    <n v="10"/>
    <n v="3"/>
    <s v="ON"/>
    <d v="2018-09-10T00:00:00"/>
    <s v="Avg of 4 NM Projects"/>
    <n v="16"/>
    <n v="37.119999999999997"/>
    <n v="0.2085393258426966"/>
    <n v="33.659999999999997"/>
    <n v="23.98"/>
    <n v="0.89013759999999986"/>
    <n v="0"/>
    <n v="0"/>
    <n v="0"/>
  </r>
  <r>
    <x v="0"/>
    <n v="10"/>
    <n v="3"/>
    <s v="ON"/>
    <d v="2018-09-10T00:00:00"/>
    <s v="Avg of 4 NM Projects"/>
    <n v="17"/>
    <n v="18.429999999999996"/>
    <n v="0.10353932584269661"/>
    <n v="35.020000000000003"/>
    <n v="24.21"/>
    <n v="0.44619029999999993"/>
    <n v="0"/>
    <n v="0"/>
    <n v="0"/>
  </r>
  <r>
    <x v="0"/>
    <n v="10"/>
    <n v="3"/>
    <s v="ON"/>
    <d v="2018-09-10T00:00:00"/>
    <s v="Avg of 4 NM Projects"/>
    <n v="18"/>
    <n v="8.83"/>
    <n v="4.9606741573033707E-2"/>
    <n v="37.450000000000003"/>
    <n v="23.13"/>
    <n v="0.2042379"/>
    <n v="0"/>
    <n v="0"/>
    <n v="0"/>
  </r>
  <r>
    <x v="0"/>
    <n v="10"/>
    <n v="3"/>
    <s v="ON"/>
    <d v="2018-09-10T00:00:00"/>
    <s v="Avg of 4 NM Projects"/>
    <n v="19"/>
    <n v="1.41"/>
    <n v="7.9213483146067416E-3"/>
    <n v="38.67"/>
    <n v="22.86"/>
    <n v="3.22326E-2"/>
    <n v="0"/>
    <n v="0"/>
    <n v="0"/>
  </r>
  <r>
    <x v="0"/>
    <n v="10"/>
    <n v="3"/>
    <s v="ON"/>
    <d v="2018-09-10T00:00:00"/>
    <s v="Avg of 4 NM Projects"/>
    <n v="20"/>
    <n v="-0.13"/>
    <n v="-7.3033707865168538E-4"/>
    <n v="41.93"/>
    <n v="19.79"/>
    <n v="-2.5726999999999998E-3"/>
    <n v="0"/>
    <n v="0"/>
    <n v="0"/>
  </r>
  <r>
    <x v="0"/>
    <n v="10"/>
    <n v="3"/>
    <s v="ON"/>
    <d v="2018-09-10T00:00:00"/>
    <s v="Avg of 4 NM Projects"/>
    <n v="21"/>
    <n v="-0.13"/>
    <n v="-7.3033707865168538E-4"/>
    <n v="37.83"/>
    <n v="19.97"/>
    <n v="-2.5961000000000001E-3"/>
    <n v="0"/>
    <n v="0"/>
    <n v="0"/>
  </r>
  <r>
    <x v="0"/>
    <n v="10"/>
    <n v="3"/>
    <s v="ON"/>
    <d v="2018-09-10T00:00:00"/>
    <s v="Avg of 4 NM Projects"/>
    <n v="22"/>
    <n v="0"/>
    <n v="0"/>
    <n v="32.299999999999997"/>
    <n v="19.260000000000002"/>
    <n v="0"/>
    <n v="1"/>
    <n v="0"/>
    <n v="0"/>
  </r>
  <r>
    <x v="0"/>
    <n v="10"/>
    <n v="3"/>
    <s v="ON"/>
    <d v="2018-09-10T00:00:00"/>
    <s v="Avg of 4 NM Projects"/>
    <n v="23"/>
    <n v="0"/>
    <n v="0"/>
    <n v="28.92"/>
    <n v="17.03"/>
    <n v="0"/>
    <n v="1"/>
    <n v="0"/>
    <n v="0"/>
  </r>
  <r>
    <x v="0"/>
    <n v="10"/>
    <n v="3"/>
    <s v="OFF"/>
    <d v="2018-09-10T00:00:00"/>
    <s v="Avg of 4 NM Projects"/>
    <n v="24"/>
    <n v="-0.13"/>
    <n v="-7.3033707865168538E-4"/>
    <n v="26.32"/>
    <n v="17.88"/>
    <n v="-2.3243999999999999E-3"/>
    <n v="0"/>
    <n v="0"/>
    <n v="0"/>
  </r>
  <r>
    <x v="0"/>
    <n v="11"/>
    <n v="4"/>
    <s v="OFF"/>
    <d v="2018-09-11T00:00:00"/>
    <s v="Avg of 4 NM Projects"/>
    <n v="1"/>
    <n v="-0.26"/>
    <n v="-1.4606741573033708E-3"/>
    <n v="22.57"/>
    <n v="17.87"/>
    <n v="-4.6462000000000005E-3"/>
    <n v="0"/>
    <n v="0"/>
    <n v="0"/>
  </r>
  <r>
    <x v="0"/>
    <n v="11"/>
    <n v="4"/>
    <s v="OFF"/>
    <d v="2018-09-11T00:00:00"/>
    <s v="Avg of 4 NM Projects"/>
    <n v="2"/>
    <n v="-0.13"/>
    <n v="-7.3033707865168538E-4"/>
    <n v="21.29"/>
    <n v="17.79"/>
    <n v="-2.3127E-3"/>
    <n v="0"/>
    <n v="0"/>
    <n v="0"/>
  </r>
  <r>
    <x v="0"/>
    <n v="11"/>
    <n v="4"/>
    <s v="OFF"/>
    <d v="2018-09-11T00:00:00"/>
    <s v="Avg of 4 NM Projects"/>
    <n v="3"/>
    <n v="0"/>
    <n v="0"/>
    <n v="22.44"/>
    <n v="11.34"/>
    <n v="0"/>
    <n v="1"/>
    <n v="0"/>
    <n v="0"/>
  </r>
  <r>
    <x v="0"/>
    <n v="11"/>
    <n v="4"/>
    <s v="OFF"/>
    <d v="2018-09-11T00:00:00"/>
    <s v="Avg of 4 NM Projects"/>
    <n v="4"/>
    <n v="0"/>
    <n v="0"/>
    <n v="22.04"/>
    <n v="13.62"/>
    <n v="0"/>
    <n v="1"/>
    <n v="0"/>
    <n v="0"/>
  </r>
  <r>
    <x v="0"/>
    <n v="11"/>
    <n v="4"/>
    <s v="OFF"/>
    <d v="2018-09-11T00:00:00"/>
    <s v="Avg of 4 NM Projects"/>
    <n v="5"/>
    <n v="-0.13"/>
    <n v="-7.3033707865168538E-4"/>
    <n v="22.48"/>
    <n v="4.4400000000000004"/>
    <n v="-5.7720000000000004E-4"/>
    <n v="0"/>
    <n v="0"/>
    <n v="0"/>
  </r>
  <r>
    <x v="0"/>
    <n v="11"/>
    <n v="4"/>
    <s v="OFF"/>
    <d v="2018-09-11T00:00:00"/>
    <s v="Avg of 4 NM Projects"/>
    <n v="6"/>
    <n v="0"/>
    <n v="0"/>
    <n v="25.51"/>
    <n v="18.11"/>
    <n v="0"/>
    <n v="1"/>
    <n v="0"/>
    <n v="0"/>
  </r>
  <r>
    <x v="0"/>
    <n v="11"/>
    <n v="4"/>
    <s v="OFF"/>
    <d v="2018-09-11T00:00:00"/>
    <s v="Avg of 4 NM Projects"/>
    <n v="7"/>
    <n v="-0.26"/>
    <n v="-1.4606741573033708E-3"/>
    <n v="29.71"/>
    <n v="18.29"/>
    <n v="-4.7553999999999999E-3"/>
    <n v="0"/>
    <n v="0"/>
    <n v="0"/>
  </r>
  <r>
    <x v="0"/>
    <n v="11"/>
    <n v="4"/>
    <s v="ON"/>
    <d v="2018-09-11T00:00:00"/>
    <s v="Avg of 4 NM Projects"/>
    <n v="8"/>
    <n v="3.4549999999999996"/>
    <n v="1.941011235955056E-2"/>
    <n v="28.01"/>
    <n v="19.46"/>
    <n v="6.7234299999999997E-2"/>
    <n v="0"/>
    <n v="0"/>
    <n v="0"/>
  </r>
  <r>
    <x v="0"/>
    <n v="11"/>
    <n v="4"/>
    <s v="ON"/>
    <d v="2018-09-11T00:00:00"/>
    <s v="Avg of 4 NM Projects"/>
    <n v="9"/>
    <n v="12.804999999999998"/>
    <n v="7.1938202247190997E-2"/>
    <n v="28.53"/>
    <n v="20.32"/>
    <n v="0.26019759999999997"/>
    <n v="0"/>
    <n v="0"/>
    <n v="0"/>
  </r>
  <r>
    <x v="0"/>
    <n v="11"/>
    <n v="4"/>
    <s v="ON"/>
    <d v="2018-09-11T00:00:00"/>
    <s v="Avg of 4 NM Projects"/>
    <n v="10"/>
    <n v="20.475000000000001"/>
    <n v="0.11502808988764046"/>
    <n v="30.18"/>
    <n v="19.96"/>
    <n v="0.40868100000000002"/>
    <n v="0"/>
    <n v="0"/>
    <n v="0"/>
  </r>
  <r>
    <x v="0"/>
    <n v="11"/>
    <n v="4"/>
    <s v="ON"/>
    <d v="2018-09-11T00:00:00"/>
    <s v="Avg of 4 NM Projects"/>
    <n v="11"/>
    <n v="25.984999999999999"/>
    <n v="0.14598314606741572"/>
    <n v="31.97"/>
    <n v="19.899999999999999"/>
    <n v="0.51710149999999999"/>
    <n v="0"/>
    <n v="0"/>
    <n v="0"/>
  </r>
  <r>
    <x v="0"/>
    <n v="11"/>
    <n v="4"/>
    <s v="ON"/>
    <d v="2018-09-11T00:00:00"/>
    <s v="Avg of 4 NM Projects"/>
    <n v="12"/>
    <n v="50.554999999999993"/>
    <n v="0.28401685393258425"/>
    <n v="31.93"/>
    <n v="11.12"/>
    <n v="0.56217159999999988"/>
    <n v="0"/>
    <n v="0"/>
    <n v="0"/>
  </r>
  <r>
    <x v="0"/>
    <n v="11"/>
    <n v="4"/>
    <s v="ON"/>
    <d v="2018-09-11T00:00:00"/>
    <s v="Avg of 4 NM Projects"/>
    <n v="13"/>
    <n v="65.665000000000006"/>
    <n v="0.3689044943820225"/>
    <n v="33.79"/>
    <n v="19.57"/>
    <n v="1.2850640500000001"/>
    <n v="0"/>
    <n v="0"/>
    <n v="0"/>
  </r>
  <r>
    <x v="0"/>
    <n v="11"/>
    <n v="4"/>
    <s v="ON"/>
    <d v="2018-09-11T00:00:00"/>
    <s v="Avg of 4 NM Projects"/>
    <n v="14"/>
    <n v="73.724999999999994"/>
    <n v="0.41418539325842696"/>
    <n v="38.24"/>
    <n v="20.6"/>
    <n v="1.5187349999999999"/>
    <n v="0"/>
    <n v="0"/>
    <n v="0"/>
  </r>
  <r>
    <x v="0"/>
    <n v="11"/>
    <n v="4"/>
    <s v="ON"/>
    <d v="2018-09-11T00:00:00"/>
    <s v="Avg of 4 NM Projects"/>
    <n v="15"/>
    <n v="60.16"/>
    <n v="0.33797752808988762"/>
    <n v="38.56"/>
    <n v="20.68"/>
    <n v="1.2441088"/>
    <n v="0"/>
    <n v="0"/>
    <n v="0"/>
  </r>
  <r>
    <x v="0"/>
    <n v="11"/>
    <n v="4"/>
    <s v="ON"/>
    <d v="2018-09-11T00:00:00"/>
    <s v="Avg of 4 NM Projects"/>
    <n v="16"/>
    <n v="38.524999999999999"/>
    <n v="0.21643258426966291"/>
    <n v="40.56"/>
    <n v="20.22"/>
    <n v="0.77897549999999993"/>
    <n v="0"/>
    <n v="0"/>
    <n v="0"/>
  </r>
  <r>
    <x v="0"/>
    <n v="11"/>
    <n v="4"/>
    <s v="ON"/>
    <d v="2018-09-11T00:00:00"/>
    <s v="Avg of 4 NM Projects"/>
    <n v="17"/>
    <n v="39.17"/>
    <n v="0.22005617977528091"/>
    <n v="42.63"/>
    <n v="20.7"/>
    <n v="0.81081899999999996"/>
    <n v="0"/>
    <n v="0"/>
    <n v="0"/>
  </r>
  <r>
    <x v="0"/>
    <n v="11"/>
    <n v="4"/>
    <s v="ON"/>
    <d v="2018-09-11T00:00:00"/>
    <s v="Avg of 4 NM Projects"/>
    <n v="18"/>
    <n v="23.560000000000002"/>
    <n v="0.13235955056179777"/>
    <n v="41.79"/>
    <n v="21.74"/>
    <n v="0.51219439999999994"/>
    <n v="0"/>
    <n v="0"/>
    <n v="0"/>
  </r>
  <r>
    <x v="0"/>
    <n v="11"/>
    <n v="4"/>
    <s v="ON"/>
    <d v="2018-09-11T00:00:00"/>
    <s v="Avg of 4 NM Projects"/>
    <n v="19"/>
    <n v="4.7350000000000003"/>
    <n v="2.6601123595505621E-2"/>
    <n v="38.799999999999997"/>
    <n v="22.84"/>
    <n v="0.1081474"/>
    <n v="0"/>
    <n v="0"/>
    <n v="0"/>
  </r>
  <r>
    <x v="0"/>
    <n v="11"/>
    <n v="4"/>
    <s v="ON"/>
    <d v="2018-09-11T00:00:00"/>
    <s v="Avg of 4 NM Projects"/>
    <n v="20"/>
    <n v="-0.26"/>
    <n v="-1.4606741573033708E-3"/>
    <n v="41.99"/>
    <n v="25.42"/>
    <n v="-6.6092000000000008E-3"/>
    <n v="0"/>
    <n v="0"/>
    <n v="0"/>
  </r>
  <r>
    <x v="0"/>
    <n v="11"/>
    <n v="4"/>
    <s v="ON"/>
    <d v="2018-09-11T00:00:00"/>
    <s v="Avg of 4 NM Projects"/>
    <n v="21"/>
    <n v="0"/>
    <n v="0"/>
    <n v="41.37"/>
    <n v="23.94"/>
    <n v="0"/>
    <n v="1"/>
    <n v="0"/>
    <n v="0"/>
  </r>
  <r>
    <x v="0"/>
    <n v="11"/>
    <n v="4"/>
    <s v="ON"/>
    <d v="2018-09-11T00:00:00"/>
    <s v="Avg of 4 NM Projects"/>
    <n v="22"/>
    <n v="-0.13"/>
    <n v="-7.3033707865168538E-4"/>
    <n v="29.49"/>
    <n v="21.19"/>
    <n v="-2.7547000000000001E-3"/>
    <n v="0"/>
    <n v="0"/>
    <n v="0"/>
  </r>
  <r>
    <x v="0"/>
    <n v="11"/>
    <n v="4"/>
    <s v="ON"/>
    <d v="2018-09-11T00:00:00"/>
    <s v="Avg of 4 NM Projects"/>
    <n v="23"/>
    <n v="0"/>
    <n v="0"/>
    <n v="29.86"/>
    <n v="18.28"/>
    <n v="0"/>
    <n v="1"/>
    <n v="0"/>
    <n v="0"/>
  </r>
  <r>
    <x v="0"/>
    <n v="11"/>
    <n v="4"/>
    <s v="OFF"/>
    <d v="2018-09-11T00:00:00"/>
    <s v="Avg of 4 NM Projects"/>
    <n v="24"/>
    <n v="-0.26"/>
    <n v="-1.4606741573033708E-3"/>
    <n v="30.45"/>
    <n v="19.88"/>
    <n v="-5.1688000000000003E-3"/>
    <n v="0"/>
    <n v="0"/>
    <n v="0"/>
  </r>
  <r>
    <x v="0"/>
    <n v="12"/>
    <n v="5"/>
    <s v="OFF"/>
    <d v="2018-09-12T00:00:00"/>
    <s v="Avg of 4 NM Projects"/>
    <n v="1"/>
    <n v="0"/>
    <n v="0"/>
    <n v="23.03"/>
    <n v="19.37"/>
    <n v="0"/>
    <n v="1"/>
    <n v="0"/>
    <n v="0"/>
  </r>
  <r>
    <x v="0"/>
    <n v="12"/>
    <n v="5"/>
    <s v="OFF"/>
    <d v="2018-09-12T00:00:00"/>
    <s v="Avg of 4 NM Projects"/>
    <n v="2"/>
    <n v="0"/>
    <n v="0"/>
    <n v="22.47"/>
    <n v="20.9"/>
    <n v="0"/>
    <n v="1"/>
    <n v="0"/>
    <n v="0"/>
  </r>
  <r>
    <x v="0"/>
    <n v="12"/>
    <n v="5"/>
    <s v="OFF"/>
    <d v="2018-09-12T00:00:00"/>
    <s v="Avg of 4 NM Projects"/>
    <n v="3"/>
    <n v="0"/>
    <n v="0"/>
    <n v="20.79"/>
    <n v="16.14"/>
    <n v="0"/>
    <n v="1"/>
    <n v="0"/>
    <n v="0"/>
  </r>
  <r>
    <x v="0"/>
    <n v="12"/>
    <n v="5"/>
    <s v="OFF"/>
    <d v="2018-09-12T00:00:00"/>
    <s v="Avg of 4 NM Projects"/>
    <n v="4"/>
    <n v="-0.13"/>
    <n v="-7.3033707865168538E-4"/>
    <n v="20.51"/>
    <n v="19.93"/>
    <n v="-2.5909000000000001E-3"/>
    <n v="0"/>
    <n v="0"/>
    <n v="0"/>
  </r>
  <r>
    <x v="0"/>
    <n v="12"/>
    <n v="5"/>
    <s v="OFF"/>
    <d v="2018-09-12T00:00:00"/>
    <s v="Avg of 4 NM Projects"/>
    <n v="5"/>
    <n v="-0.26"/>
    <n v="-1.4606741573033708E-3"/>
    <n v="20.89"/>
    <n v="18.899999999999999"/>
    <n v="-4.914E-3"/>
    <n v="0"/>
    <n v="0"/>
    <n v="0"/>
  </r>
  <r>
    <x v="0"/>
    <n v="12"/>
    <n v="5"/>
    <s v="OFF"/>
    <d v="2018-09-12T00:00:00"/>
    <s v="Avg of 4 NM Projects"/>
    <n v="6"/>
    <n v="-0.13"/>
    <n v="-7.3033707865168538E-4"/>
    <n v="23.21"/>
    <n v="19.8"/>
    <n v="-2.5740000000000003E-3"/>
    <n v="0"/>
    <n v="0"/>
    <n v="0"/>
  </r>
  <r>
    <x v="0"/>
    <n v="12"/>
    <n v="5"/>
    <s v="OFF"/>
    <d v="2018-09-12T00:00:00"/>
    <s v="Avg of 4 NM Projects"/>
    <n v="7"/>
    <n v="0"/>
    <n v="0"/>
    <n v="29.67"/>
    <n v="23.78"/>
    <n v="0"/>
    <n v="1"/>
    <n v="0"/>
    <n v="0"/>
  </r>
  <r>
    <x v="0"/>
    <n v="12"/>
    <n v="5"/>
    <s v="ON"/>
    <d v="2018-09-12T00:00:00"/>
    <s v="Avg of 4 NM Projects"/>
    <n v="8"/>
    <n v="7.0349999999999993"/>
    <n v="3.9522471910112357E-2"/>
    <n v="33.549999999999997"/>
    <n v="25.03"/>
    <n v="0.17608604999999999"/>
    <n v="0"/>
    <n v="0"/>
    <n v="0"/>
  </r>
  <r>
    <x v="0"/>
    <n v="12"/>
    <n v="5"/>
    <s v="ON"/>
    <d v="2018-09-12T00:00:00"/>
    <s v="Avg of 4 NM Projects"/>
    <n v="9"/>
    <n v="31.615000000000002"/>
    <n v="0.17761235955056182"/>
    <n v="33.24"/>
    <n v="31.59"/>
    <n v="0.99871785000000013"/>
    <n v="0"/>
    <n v="0"/>
    <n v="0"/>
  </r>
  <r>
    <x v="0"/>
    <n v="12"/>
    <n v="5"/>
    <s v="ON"/>
    <d v="2018-09-12T00:00:00"/>
    <s v="Avg of 4 NM Projects"/>
    <n v="10"/>
    <n v="79.615000000000009"/>
    <n v="0.44727528089887647"/>
    <n v="34.31"/>
    <n v="32.31"/>
    <n v="2.5723606500000007"/>
    <n v="0"/>
    <n v="0"/>
    <n v="0"/>
  </r>
  <r>
    <x v="0"/>
    <n v="12"/>
    <n v="5"/>
    <s v="ON"/>
    <d v="2018-09-12T00:00:00"/>
    <s v="Avg of 4 NM Projects"/>
    <n v="11"/>
    <n v="89.344999999999999"/>
    <n v="0.50193820224719099"/>
    <n v="33.32"/>
    <n v="29.1"/>
    <n v="2.5999395000000001"/>
    <n v="0"/>
    <n v="1"/>
    <n v="0"/>
  </r>
  <r>
    <x v="0"/>
    <n v="12"/>
    <n v="5"/>
    <s v="ON"/>
    <d v="2018-09-12T00:00:00"/>
    <s v="Avg of 4 NM Projects"/>
    <n v="12"/>
    <n v="79.61"/>
    <n v="0.44724719101123595"/>
    <n v="32.43"/>
    <n v="25.57"/>
    <n v="2.0356277"/>
    <n v="0"/>
    <n v="0"/>
    <n v="0"/>
  </r>
  <r>
    <x v="0"/>
    <n v="12"/>
    <n v="5"/>
    <s v="ON"/>
    <d v="2018-09-12T00:00:00"/>
    <s v="Avg of 4 NM Projects"/>
    <n v="13"/>
    <n v="95.105000000000004"/>
    <n v="0.53429775280898884"/>
    <n v="32.68"/>
    <n v="29.77"/>
    <n v="2.8312758499999999"/>
    <n v="0"/>
    <n v="1"/>
    <n v="0"/>
  </r>
  <r>
    <x v="0"/>
    <n v="12"/>
    <n v="5"/>
    <s v="ON"/>
    <d v="2018-09-12T00:00:00"/>
    <s v="Avg of 4 NM Projects"/>
    <n v="14"/>
    <n v="87.81"/>
    <n v="0.49331460674157307"/>
    <n v="34.33"/>
    <n v="26.21"/>
    <n v="2.3015001000000002"/>
    <n v="0"/>
    <n v="0"/>
    <n v="0"/>
  </r>
  <r>
    <x v="0"/>
    <n v="12"/>
    <n v="5"/>
    <s v="ON"/>
    <d v="2018-09-12T00:00:00"/>
    <s v="Avg of 4 NM Projects"/>
    <n v="15"/>
    <n v="86.14"/>
    <n v="0.4839325842696629"/>
    <n v="35.85"/>
    <n v="26.33"/>
    <n v="2.2680661999999998"/>
    <n v="0"/>
    <n v="0"/>
    <n v="0"/>
  </r>
  <r>
    <x v="0"/>
    <n v="12"/>
    <n v="5"/>
    <s v="ON"/>
    <d v="2018-09-12T00:00:00"/>
    <s v="Avg of 4 NM Projects"/>
    <n v="16"/>
    <n v="68.215000000000003"/>
    <n v="0.38323033707865173"/>
    <n v="35.909999999999997"/>
    <n v="24.45"/>
    <n v="1.6678567500000001"/>
    <n v="0"/>
    <n v="0"/>
    <n v="0"/>
  </r>
  <r>
    <x v="0"/>
    <n v="12"/>
    <n v="5"/>
    <s v="ON"/>
    <d v="2018-09-12T00:00:00"/>
    <s v="Avg of 4 NM Projects"/>
    <n v="17"/>
    <n v="43.774999999999999"/>
    <n v="0.24592696629213481"/>
    <n v="35.97"/>
    <n v="23.61"/>
    <n v="1.03352775"/>
    <n v="0"/>
    <n v="0"/>
    <n v="0"/>
  </r>
  <r>
    <x v="0"/>
    <n v="12"/>
    <n v="5"/>
    <s v="ON"/>
    <d v="2018-09-12T00:00:00"/>
    <s v="Avg of 4 NM Projects"/>
    <n v="18"/>
    <n v="25.089999999999996"/>
    <n v="0.14095505617977527"/>
    <n v="37.229999999999997"/>
    <n v="25.77"/>
    <n v="0.6465692999999999"/>
    <n v="0"/>
    <n v="0"/>
    <n v="0"/>
  </r>
  <r>
    <x v="0"/>
    <n v="12"/>
    <n v="5"/>
    <s v="ON"/>
    <d v="2018-09-12T00:00:00"/>
    <s v="Avg of 4 NM Projects"/>
    <n v="19"/>
    <n v="6.02"/>
    <n v="3.3820224719101122E-2"/>
    <n v="35.9"/>
    <n v="26.25"/>
    <n v="0.15802499999999997"/>
    <n v="0"/>
    <n v="0"/>
    <n v="0"/>
  </r>
  <r>
    <x v="0"/>
    <n v="12"/>
    <n v="5"/>
    <s v="ON"/>
    <d v="2018-09-12T00:00:00"/>
    <s v="Avg of 4 NM Projects"/>
    <n v="20"/>
    <n v="-0.13"/>
    <n v="-7.3033707865168538E-4"/>
    <n v="38.26"/>
    <n v="32.25"/>
    <n v="-4.1925E-3"/>
    <n v="0"/>
    <n v="0"/>
    <n v="0"/>
  </r>
  <r>
    <x v="0"/>
    <n v="12"/>
    <n v="5"/>
    <s v="ON"/>
    <d v="2018-09-12T00:00:00"/>
    <s v="Avg of 4 NM Projects"/>
    <n v="21"/>
    <n v="0"/>
    <n v="0"/>
    <n v="35.61"/>
    <n v="32.31"/>
    <n v="0"/>
    <n v="1"/>
    <n v="0"/>
    <n v="0"/>
  </r>
  <r>
    <x v="0"/>
    <n v="12"/>
    <n v="5"/>
    <s v="ON"/>
    <d v="2018-09-12T00:00:00"/>
    <s v="Avg of 4 NM Projects"/>
    <n v="22"/>
    <n v="-0.13"/>
    <n v="-7.3033707865168538E-4"/>
    <n v="33.58"/>
    <n v="30.79"/>
    <n v="-4.0026999999999997E-3"/>
    <n v="0"/>
    <n v="0"/>
    <n v="0"/>
  </r>
  <r>
    <x v="0"/>
    <n v="12"/>
    <n v="5"/>
    <s v="ON"/>
    <d v="2018-09-12T00:00:00"/>
    <s v="Avg of 4 NM Projects"/>
    <n v="23"/>
    <n v="-0.13"/>
    <n v="-7.3033707865168538E-4"/>
    <n v="26.32"/>
    <n v="25.45"/>
    <n v="-3.3084999999999998E-3"/>
    <n v="0"/>
    <n v="0"/>
    <n v="0"/>
  </r>
  <r>
    <x v="0"/>
    <n v="12"/>
    <n v="5"/>
    <s v="OFF"/>
    <d v="2018-09-12T00:00:00"/>
    <s v="Avg of 4 NM Projects"/>
    <n v="24"/>
    <n v="0"/>
    <n v="0"/>
    <n v="27.3"/>
    <n v="23.08"/>
    <n v="0"/>
    <n v="1"/>
    <n v="0"/>
    <n v="0"/>
  </r>
  <r>
    <x v="0"/>
    <n v="13"/>
    <n v="6"/>
    <s v="OFF"/>
    <d v="2018-09-13T00:00:00"/>
    <s v="Avg of 4 NM Projects"/>
    <n v="1"/>
    <n v="-0.13"/>
    <n v="-7.3033707865168538E-4"/>
    <n v="22.46"/>
    <n v="20.18"/>
    <n v="-2.6234000000000001E-3"/>
    <n v="0"/>
    <n v="0"/>
    <n v="0"/>
  </r>
  <r>
    <x v="0"/>
    <n v="13"/>
    <n v="6"/>
    <s v="OFF"/>
    <d v="2018-09-13T00:00:00"/>
    <s v="Avg of 4 NM Projects"/>
    <n v="2"/>
    <n v="0"/>
    <n v="0"/>
    <n v="21.99"/>
    <n v="20.89"/>
    <n v="0"/>
    <n v="1"/>
    <n v="0"/>
    <n v="0"/>
  </r>
  <r>
    <x v="0"/>
    <n v="13"/>
    <n v="6"/>
    <s v="OFF"/>
    <d v="2018-09-13T00:00:00"/>
    <s v="Avg of 4 NM Projects"/>
    <n v="3"/>
    <n v="0"/>
    <n v="0"/>
    <n v="20.11"/>
    <n v="19.89"/>
    <n v="0"/>
    <n v="1"/>
    <n v="0"/>
    <n v="0"/>
  </r>
  <r>
    <x v="0"/>
    <n v="13"/>
    <n v="6"/>
    <s v="OFF"/>
    <d v="2018-09-13T00:00:00"/>
    <s v="Avg of 4 NM Projects"/>
    <n v="4"/>
    <n v="-0.13"/>
    <n v="-7.3033707865168538E-4"/>
    <n v="19.940000000000001"/>
    <n v="19.89"/>
    <n v="-2.5857000000000002E-3"/>
    <n v="0"/>
    <n v="0"/>
    <n v="0"/>
  </r>
  <r>
    <x v="0"/>
    <n v="13"/>
    <n v="6"/>
    <s v="OFF"/>
    <d v="2018-09-13T00:00:00"/>
    <s v="Avg of 4 NM Projects"/>
    <n v="5"/>
    <n v="-0.26"/>
    <n v="-1.4606741573033708E-3"/>
    <n v="20.440000000000001"/>
    <n v="20.25"/>
    <n v="-5.2650000000000006E-3"/>
    <n v="0"/>
    <n v="0"/>
    <n v="0"/>
  </r>
  <r>
    <x v="0"/>
    <n v="13"/>
    <n v="6"/>
    <s v="OFF"/>
    <d v="2018-09-13T00:00:00"/>
    <s v="Avg of 4 NM Projects"/>
    <n v="6"/>
    <n v="-0.26"/>
    <n v="-1.4606741573033708E-3"/>
    <n v="23.34"/>
    <n v="21.35"/>
    <n v="-5.5510000000000004E-3"/>
    <n v="0"/>
    <n v="0"/>
    <n v="0"/>
  </r>
  <r>
    <x v="0"/>
    <n v="13"/>
    <n v="6"/>
    <s v="OFF"/>
    <d v="2018-09-13T00:00:00"/>
    <s v="Avg of 4 NM Projects"/>
    <n v="7"/>
    <n v="0.64"/>
    <n v="3.5955056179775282E-3"/>
    <n v="31.67"/>
    <n v="33.94"/>
    <n v="2.1721599999999997E-2"/>
    <n v="0"/>
    <n v="0"/>
    <n v="0"/>
  </r>
  <r>
    <x v="0"/>
    <n v="13"/>
    <n v="6"/>
    <s v="ON"/>
    <d v="2018-09-13T00:00:00"/>
    <s v="Avg of 4 NM Projects"/>
    <n v="8"/>
    <n v="15.875"/>
    <n v="8.9185393258426962E-2"/>
    <n v="33.840000000000003"/>
    <n v="35.47"/>
    <n v="0.5630862499999999"/>
    <n v="0"/>
    <n v="0"/>
    <n v="0"/>
  </r>
  <r>
    <x v="0"/>
    <n v="13"/>
    <n v="6"/>
    <s v="ON"/>
    <d v="2018-09-13T00:00:00"/>
    <s v="Avg of 4 NM Projects"/>
    <n v="9"/>
    <n v="48.129999999999995"/>
    <n v="0.27039325842696627"/>
    <n v="32.96"/>
    <n v="35.04"/>
    <n v="1.6864751999999998"/>
    <n v="0"/>
    <n v="0"/>
    <n v="0"/>
  </r>
  <r>
    <x v="0"/>
    <n v="13"/>
    <n v="6"/>
    <s v="ON"/>
    <d v="2018-09-13T00:00:00"/>
    <s v="Avg of 4 NM Projects"/>
    <n v="10"/>
    <n v="84.350000000000009"/>
    <n v="0.47387640449438206"/>
    <n v="35.950000000000003"/>
    <n v="35.36"/>
    <n v="2.9826160000000006"/>
    <n v="0"/>
    <n v="0"/>
    <n v="0"/>
  </r>
  <r>
    <x v="0"/>
    <n v="13"/>
    <n v="6"/>
    <s v="ON"/>
    <d v="2018-09-13T00:00:00"/>
    <s v="Avg of 4 NM Projects"/>
    <n v="11"/>
    <n v="122.10999999999999"/>
    <n v="0.68601123595505609"/>
    <n v="30.69"/>
    <n v="31.69"/>
    <n v="3.8696658999999993"/>
    <n v="0"/>
    <n v="1"/>
    <n v="0"/>
  </r>
  <r>
    <x v="0"/>
    <n v="13"/>
    <n v="6"/>
    <s v="ON"/>
    <d v="2018-09-13T00:00:00"/>
    <s v="Avg of 4 NM Projects"/>
    <n v="12"/>
    <n v="140.80000000000001"/>
    <n v="0.79101123595505629"/>
    <n v="33.31"/>
    <n v="29.19"/>
    <n v="4.1099519999999998"/>
    <n v="0"/>
    <n v="1"/>
    <n v="0"/>
  </r>
  <r>
    <x v="0"/>
    <n v="13"/>
    <n v="6"/>
    <s v="ON"/>
    <d v="2018-09-13T00:00:00"/>
    <s v="Avg of 4 NM Projects"/>
    <n v="13"/>
    <n v="143.23000000000002"/>
    <n v="0.80466292134831474"/>
    <n v="32.43"/>
    <n v="39.229999999999997"/>
    <n v="5.6189129000000007"/>
    <n v="0"/>
    <n v="1"/>
    <n v="0"/>
  </r>
  <r>
    <x v="0"/>
    <n v="13"/>
    <n v="6"/>
    <s v="ON"/>
    <d v="2018-09-13T00:00:00"/>
    <s v="Avg of 4 NM Projects"/>
    <n v="14"/>
    <n v="137.72999999999999"/>
    <n v="0.77376404494382012"/>
    <n v="33.369999999999997"/>
    <n v="39.369999999999997"/>
    <n v="5.4224300999999997"/>
    <n v="0"/>
    <n v="1"/>
    <n v="0"/>
  </r>
  <r>
    <x v="0"/>
    <n v="13"/>
    <n v="6"/>
    <s v="ON"/>
    <d v="2018-09-13T00:00:00"/>
    <s v="Avg of 4 NM Projects"/>
    <n v="15"/>
    <n v="127.22999999999999"/>
    <n v="0.71477528089887632"/>
    <n v="34.89"/>
    <n v="41.45"/>
    <n v="5.2736834999999997"/>
    <n v="0"/>
    <n v="1"/>
    <n v="0"/>
  </r>
  <r>
    <x v="0"/>
    <n v="13"/>
    <n v="6"/>
    <s v="ON"/>
    <d v="2018-09-13T00:00:00"/>
    <s v="Avg of 4 NM Projects"/>
    <n v="16"/>
    <n v="105.99"/>
    <n v="0.59544943820224716"/>
    <n v="35.340000000000003"/>
    <n v="41.22"/>
    <n v="4.3689077999999997"/>
    <n v="0"/>
    <n v="1"/>
    <n v="0"/>
  </r>
  <r>
    <x v="0"/>
    <n v="13"/>
    <n v="6"/>
    <s v="ON"/>
    <d v="2018-09-13T00:00:00"/>
    <s v="Avg of 4 NM Projects"/>
    <n v="17"/>
    <n v="75.644999999999996"/>
    <n v="0.42497191011235952"/>
    <n v="35.200000000000003"/>
    <n v="43.56"/>
    <n v="3.2950962000000001"/>
    <n v="0"/>
    <n v="0"/>
    <n v="0"/>
  </r>
  <r>
    <x v="0"/>
    <n v="13"/>
    <n v="6"/>
    <s v="ON"/>
    <d v="2018-09-13T00:00:00"/>
    <s v="Avg of 4 NM Projects"/>
    <n v="18"/>
    <n v="44.16"/>
    <n v="0.24808988764044942"/>
    <n v="35.090000000000003"/>
    <n v="44.54"/>
    <n v="1.9668863999999999"/>
    <n v="0"/>
    <n v="0"/>
    <n v="0"/>
  </r>
  <r>
    <x v="0"/>
    <n v="13"/>
    <n v="6"/>
    <s v="ON"/>
    <d v="2018-09-13T00:00:00"/>
    <s v="Avg of 4 NM Projects"/>
    <n v="19"/>
    <n v="8.19"/>
    <n v="4.6011235955056178E-2"/>
    <n v="35.51"/>
    <n v="46.44"/>
    <n v="0.3803436"/>
    <n v="0"/>
    <n v="0"/>
    <n v="0"/>
  </r>
  <r>
    <x v="0"/>
    <n v="13"/>
    <n v="6"/>
    <s v="ON"/>
    <d v="2018-09-13T00:00:00"/>
    <s v="Avg of 4 NM Projects"/>
    <n v="20"/>
    <n v="0"/>
    <n v="0"/>
    <n v="35.35"/>
    <n v="46.58"/>
    <n v="0"/>
    <n v="1"/>
    <n v="0"/>
    <n v="0"/>
  </r>
  <r>
    <x v="0"/>
    <n v="13"/>
    <n v="6"/>
    <s v="ON"/>
    <d v="2018-09-13T00:00:00"/>
    <s v="Avg of 4 NM Projects"/>
    <n v="21"/>
    <n v="-0.13"/>
    <n v="-7.3033707865168538E-4"/>
    <n v="34.21"/>
    <n v="50.11"/>
    <n v="-6.5143000000000006E-3"/>
    <n v="0"/>
    <n v="0"/>
    <n v="0"/>
  </r>
  <r>
    <x v="0"/>
    <n v="13"/>
    <n v="6"/>
    <s v="ON"/>
    <d v="2018-09-13T00:00:00"/>
    <s v="Avg of 4 NM Projects"/>
    <n v="22"/>
    <n v="0"/>
    <n v="0"/>
    <n v="29.96"/>
    <n v="46.18"/>
    <n v="0"/>
    <n v="1"/>
    <n v="0"/>
    <n v="0"/>
  </r>
  <r>
    <x v="0"/>
    <n v="13"/>
    <n v="6"/>
    <s v="ON"/>
    <d v="2018-09-13T00:00:00"/>
    <s v="Avg of 4 NM Projects"/>
    <n v="23"/>
    <n v="-0.26"/>
    <n v="-1.4606741573033708E-3"/>
    <n v="26.32"/>
    <n v="37.83"/>
    <n v="-9.8358000000000004E-3"/>
    <n v="0"/>
    <n v="0"/>
    <n v="0"/>
  </r>
  <r>
    <x v="0"/>
    <n v="13"/>
    <n v="6"/>
    <s v="OFF"/>
    <d v="2018-09-13T00:00:00"/>
    <s v="Avg of 4 NM Projects"/>
    <n v="24"/>
    <n v="-0.26"/>
    <n v="-1.4606741573033708E-3"/>
    <n v="26.8"/>
    <n v="36.159999999999997"/>
    <n v="-9.4015999999999995E-3"/>
    <n v="0"/>
    <n v="0"/>
    <n v="0"/>
  </r>
  <r>
    <x v="0"/>
    <n v="14"/>
    <n v="7"/>
    <s v="OFF"/>
    <d v="2018-09-14T00:00:00"/>
    <s v="Avg of 4 NM Projects"/>
    <n v="1"/>
    <n v="0"/>
    <n v="0"/>
    <n v="23.95"/>
    <n v="25.01"/>
    <n v="0"/>
    <n v="1"/>
    <n v="0"/>
    <n v="0"/>
  </r>
  <r>
    <x v="0"/>
    <n v="14"/>
    <n v="7"/>
    <s v="OFF"/>
    <d v="2018-09-14T00:00:00"/>
    <s v="Avg of 4 NM Projects"/>
    <n v="2"/>
    <n v="0"/>
    <n v="0"/>
    <n v="23.74"/>
    <n v="23.63"/>
    <n v="0"/>
    <n v="1"/>
    <n v="0"/>
    <n v="0"/>
  </r>
  <r>
    <x v="0"/>
    <n v="14"/>
    <n v="7"/>
    <s v="OFF"/>
    <d v="2018-09-14T00:00:00"/>
    <s v="Avg of 4 NM Projects"/>
    <n v="3"/>
    <n v="-0.26"/>
    <n v="-1.4606741573033708E-3"/>
    <n v="22.52"/>
    <n v="24.2"/>
    <n v="-6.2919999999999998E-3"/>
    <n v="0"/>
    <n v="0"/>
    <n v="0"/>
  </r>
  <r>
    <x v="0"/>
    <n v="14"/>
    <n v="7"/>
    <s v="OFF"/>
    <d v="2018-09-14T00:00:00"/>
    <s v="Avg of 4 NM Projects"/>
    <n v="4"/>
    <n v="-0.13"/>
    <n v="-7.3033707865168538E-4"/>
    <n v="22.7"/>
    <n v="23.46"/>
    <n v="-3.0498000000000001E-3"/>
    <n v="0"/>
    <n v="0"/>
    <n v="0"/>
  </r>
  <r>
    <x v="0"/>
    <n v="14"/>
    <n v="7"/>
    <s v="OFF"/>
    <d v="2018-09-14T00:00:00"/>
    <s v="Avg of 4 NM Projects"/>
    <n v="5"/>
    <n v="0"/>
    <n v="0"/>
    <n v="21.7"/>
    <n v="23.74"/>
    <n v="0"/>
    <n v="1"/>
    <n v="0"/>
    <n v="0"/>
  </r>
  <r>
    <x v="0"/>
    <n v="14"/>
    <n v="7"/>
    <s v="OFF"/>
    <d v="2018-09-14T00:00:00"/>
    <s v="Avg of 4 NM Projects"/>
    <n v="6"/>
    <n v="-0.26"/>
    <n v="-1.4606741573033708E-3"/>
    <n v="24.64"/>
    <n v="26.04"/>
    <n v="-6.7704000000000002E-3"/>
    <n v="0"/>
    <n v="0"/>
    <n v="0"/>
  </r>
  <r>
    <x v="0"/>
    <n v="14"/>
    <n v="7"/>
    <s v="OFF"/>
    <d v="2018-09-14T00:00:00"/>
    <s v="Avg of 4 NM Projects"/>
    <n v="7"/>
    <n v="0.13"/>
    <n v="7.3033707865168538E-4"/>
    <n v="28.5"/>
    <n v="26.4"/>
    <n v="3.4320000000000002E-3"/>
    <n v="0"/>
    <n v="0"/>
    <n v="0"/>
  </r>
  <r>
    <x v="0"/>
    <n v="14"/>
    <n v="7"/>
    <s v="OFF"/>
    <d v="2018-09-14T00:00:00"/>
    <s v="Avg of 4 NM Projects"/>
    <n v="8"/>
    <n v="11.525"/>
    <n v="6.4747191011235952E-2"/>
    <n v="27.83"/>
    <n v="31.86"/>
    <n v="0.36718650000000003"/>
    <n v="0"/>
    <n v="0"/>
    <n v="0"/>
  </r>
  <r>
    <x v="0"/>
    <n v="14"/>
    <n v="7"/>
    <s v="OFF"/>
    <d v="2018-09-14T00:00:00"/>
    <s v="Avg of 4 NM Projects"/>
    <n v="9"/>
    <n v="36.479999999999997"/>
    <n v="0.20494382022471908"/>
    <n v="26.42"/>
    <n v="32.96"/>
    <n v="1.2023807999999998"/>
    <n v="0"/>
    <n v="0"/>
    <n v="0"/>
  </r>
  <r>
    <x v="0"/>
    <n v="14"/>
    <n v="7"/>
    <s v="OFF"/>
    <d v="2018-09-14T00:00:00"/>
    <s v="Avg of 4 NM Projects"/>
    <n v="10"/>
    <n v="52.989999999999995"/>
    <n v="0.29769662921348311"/>
    <n v="30.09"/>
    <n v="39.96"/>
    <n v="2.1174803999999998"/>
    <n v="0"/>
    <n v="0"/>
    <n v="0"/>
  </r>
  <r>
    <x v="0"/>
    <n v="14"/>
    <n v="7"/>
    <s v="OFF"/>
    <d v="2018-09-14T00:00:00"/>
    <s v="Avg of 4 NM Projects"/>
    <n v="11"/>
    <n v="69.375"/>
    <n v="0.38974719101123595"/>
    <n v="30.5"/>
    <n v="33.82"/>
    <n v="2.3462624999999999"/>
    <n v="0"/>
    <n v="0"/>
    <n v="0"/>
  </r>
  <r>
    <x v="0"/>
    <n v="14"/>
    <n v="7"/>
    <s v="OFF"/>
    <d v="2018-09-14T00:00:00"/>
    <s v="Avg of 4 NM Projects"/>
    <n v="12"/>
    <n v="82.94"/>
    <n v="0.46595505617977528"/>
    <n v="32.229999999999997"/>
    <n v="45.1"/>
    <n v="3.7405940000000002"/>
    <n v="0"/>
    <n v="0"/>
    <n v="0"/>
  </r>
  <r>
    <x v="0"/>
    <n v="14"/>
    <n v="7"/>
    <s v="OFF"/>
    <d v="2018-09-14T00:00:00"/>
    <s v="Avg of 4 NM Projects"/>
    <n v="13"/>
    <n v="88.83"/>
    <n v="0.49904494382022468"/>
    <n v="32.270000000000003"/>
    <n v="45.66"/>
    <n v="4.0559778"/>
    <n v="0"/>
    <n v="0"/>
    <n v="0"/>
  </r>
  <r>
    <x v="0"/>
    <n v="14"/>
    <n v="7"/>
    <s v="OFF"/>
    <d v="2018-09-14T00:00:00"/>
    <s v="Avg of 4 NM Projects"/>
    <n v="14"/>
    <n v="93.57"/>
    <n v="0.52567415730337075"/>
    <n v="34.729999999999997"/>
    <n v="52.09"/>
    <n v="4.8740613000000002"/>
    <n v="0"/>
    <n v="1"/>
    <n v="0"/>
  </r>
  <r>
    <x v="0"/>
    <n v="14"/>
    <n v="7"/>
    <s v="OFF"/>
    <d v="2018-09-14T00:00:00"/>
    <s v="Avg of 4 NM Projects"/>
    <n v="15"/>
    <n v="81.92"/>
    <n v="0.46022471910112361"/>
    <n v="34.869999999999997"/>
    <n v="63.27"/>
    <n v="5.1830784000000003"/>
    <n v="0"/>
    <n v="0"/>
    <n v="0"/>
  </r>
  <r>
    <x v="0"/>
    <n v="14"/>
    <n v="7"/>
    <s v="OFF"/>
    <d v="2018-09-14T00:00:00"/>
    <s v="Avg of 4 NM Projects"/>
    <n v="16"/>
    <n v="70.140000000000015"/>
    <n v="0.39404494382022481"/>
    <n v="34.94"/>
    <n v="65.180000000000007"/>
    <n v="4.5717252000000013"/>
    <n v="0"/>
    <n v="0"/>
    <n v="0"/>
  </r>
  <r>
    <x v="0"/>
    <n v="14"/>
    <n v="7"/>
    <s v="OFF"/>
    <d v="2018-09-14T00:00:00"/>
    <s v="Avg of 4 NM Projects"/>
    <n v="17"/>
    <n v="56.064999999999998"/>
    <n v="0.31497191011235953"/>
    <n v="34.97"/>
    <n v="66.09"/>
    <n v="3.70533585"/>
    <n v="0"/>
    <n v="0"/>
    <n v="0"/>
  </r>
  <r>
    <x v="0"/>
    <n v="14"/>
    <n v="7"/>
    <s v="OFF"/>
    <d v="2018-09-14T00:00:00"/>
    <s v="Avg of 4 NM Projects"/>
    <n v="18"/>
    <n v="29.055"/>
    <n v="0.16323033707865167"/>
    <n v="34.78"/>
    <n v="60.28"/>
    <n v="1.7514354000000001"/>
    <n v="0"/>
    <n v="0"/>
    <n v="0"/>
  </r>
  <r>
    <x v="0"/>
    <n v="14"/>
    <n v="7"/>
    <s v="OFF"/>
    <d v="2018-09-14T00:00:00"/>
    <s v="Avg of 4 NM Projects"/>
    <n v="19"/>
    <n v="5.8849999999999998"/>
    <n v="3.3061797752808986E-2"/>
    <n v="34.880000000000003"/>
    <n v="55.92"/>
    <n v="0.32908920000000003"/>
    <n v="0"/>
    <n v="0"/>
    <n v="0"/>
  </r>
  <r>
    <x v="0"/>
    <n v="14"/>
    <n v="7"/>
    <s v="OFF"/>
    <d v="2018-09-14T00:00:00"/>
    <s v="Avg of 4 NM Projects"/>
    <n v="20"/>
    <n v="-0.39"/>
    <n v="-2.1910112359550564E-3"/>
    <n v="34.619999999999997"/>
    <n v="45.28"/>
    <n v="-1.7659200000000003E-2"/>
    <n v="0"/>
    <n v="0"/>
    <n v="0"/>
  </r>
  <r>
    <x v="0"/>
    <n v="14"/>
    <n v="7"/>
    <s v="OFF"/>
    <d v="2018-09-14T00:00:00"/>
    <s v="Avg of 4 NM Projects"/>
    <n v="21"/>
    <n v="-0.26"/>
    <n v="-1.4606741573033708E-3"/>
    <n v="31.27"/>
    <n v="56.53"/>
    <n v="-1.46978E-2"/>
    <n v="0"/>
    <n v="0"/>
    <n v="0"/>
  </r>
  <r>
    <x v="0"/>
    <n v="14"/>
    <n v="7"/>
    <s v="OFF"/>
    <d v="2018-09-14T00:00:00"/>
    <s v="Avg of 4 NM Projects"/>
    <n v="22"/>
    <n v="0"/>
    <n v="0"/>
    <n v="26.23"/>
    <n v="41.81"/>
    <n v="0"/>
    <n v="1"/>
    <n v="0"/>
    <n v="0"/>
  </r>
  <r>
    <x v="0"/>
    <n v="14"/>
    <n v="7"/>
    <s v="OFF"/>
    <d v="2018-09-14T00:00:00"/>
    <s v="Avg of 4 NM Projects"/>
    <n v="23"/>
    <n v="0"/>
    <n v="0"/>
    <n v="26.32"/>
    <n v="28.86"/>
    <n v="0"/>
    <n v="1"/>
    <n v="0"/>
    <n v="0"/>
  </r>
  <r>
    <x v="0"/>
    <n v="14"/>
    <n v="7"/>
    <s v="OFF"/>
    <d v="2018-09-14T00:00:00"/>
    <s v="Avg of 4 NM Projects"/>
    <n v="24"/>
    <n v="0"/>
    <n v="0"/>
    <n v="26.37"/>
    <n v="32.130000000000003"/>
    <n v="0"/>
    <n v="1"/>
    <n v="0"/>
    <n v="0"/>
  </r>
  <r>
    <x v="0"/>
    <n v="15"/>
    <n v="1"/>
    <s v="OFF"/>
    <d v="2018-09-15T00:00:00"/>
    <s v="Avg of 4 NM Projects"/>
    <n v="1"/>
    <n v="-0.13"/>
    <n v="-7.3033707865168538E-4"/>
    <n v="25.62"/>
    <n v="26.66"/>
    <n v="-3.4658000000000002E-3"/>
    <n v="0"/>
    <n v="0"/>
    <n v="0"/>
  </r>
  <r>
    <x v="0"/>
    <n v="15"/>
    <n v="1"/>
    <s v="OFF"/>
    <d v="2018-09-15T00:00:00"/>
    <s v="Avg of 4 NM Projects"/>
    <n v="2"/>
    <n v="-0.13"/>
    <n v="-7.3033707865168538E-4"/>
    <n v="25.38"/>
    <n v="29.56"/>
    <n v="-3.8427999999999999E-3"/>
    <n v="0"/>
    <n v="0"/>
    <n v="0"/>
  </r>
  <r>
    <x v="0"/>
    <n v="15"/>
    <n v="1"/>
    <s v="OFF"/>
    <d v="2018-09-15T00:00:00"/>
    <s v="Avg of 4 NM Projects"/>
    <n v="3"/>
    <n v="0"/>
    <n v="0"/>
    <n v="23.99"/>
    <n v="28.59"/>
    <n v="0"/>
    <n v="1"/>
    <n v="0"/>
    <n v="0"/>
  </r>
  <r>
    <x v="0"/>
    <n v="15"/>
    <n v="1"/>
    <s v="OFF"/>
    <d v="2018-09-15T00:00:00"/>
    <s v="Avg of 4 NM Projects"/>
    <n v="4"/>
    <n v="-0.13"/>
    <n v="-7.3033707865168538E-4"/>
    <n v="24.15"/>
    <n v="28.39"/>
    <n v="-3.6906999999999999E-3"/>
    <n v="0"/>
    <n v="0"/>
    <n v="0"/>
  </r>
  <r>
    <x v="0"/>
    <n v="15"/>
    <n v="1"/>
    <s v="OFF"/>
    <d v="2018-09-15T00:00:00"/>
    <s v="Avg of 4 NM Projects"/>
    <n v="5"/>
    <n v="-0.13"/>
    <n v="-7.3033707865168538E-4"/>
    <n v="23.5"/>
    <n v="29.21"/>
    <n v="-3.7973000000000004E-3"/>
    <n v="0"/>
    <n v="0"/>
    <n v="0"/>
  </r>
  <r>
    <x v="0"/>
    <n v="15"/>
    <n v="1"/>
    <s v="OFF"/>
    <d v="2018-09-15T00:00:00"/>
    <s v="Avg of 4 NM Projects"/>
    <n v="6"/>
    <n v="0"/>
    <n v="0"/>
    <n v="25.79"/>
    <n v="35.700000000000003"/>
    <n v="0"/>
    <n v="1"/>
    <n v="0"/>
    <n v="0"/>
  </r>
  <r>
    <x v="0"/>
    <n v="15"/>
    <n v="1"/>
    <s v="OFF"/>
    <d v="2018-09-15T00:00:00"/>
    <s v="Avg of 4 NM Projects"/>
    <n v="7"/>
    <n v="0.51500000000000001"/>
    <n v="2.8932584269662923E-3"/>
    <n v="25.65"/>
    <n v="54.39"/>
    <n v="2.801085E-2"/>
    <n v="0"/>
    <n v="0"/>
    <n v="0"/>
  </r>
  <r>
    <x v="0"/>
    <n v="15"/>
    <n v="1"/>
    <s v="OFF"/>
    <d v="2018-09-15T00:00:00"/>
    <s v="Avg of 4 NM Projects"/>
    <n v="8"/>
    <n v="20.350000000000001"/>
    <n v="0.11432584269662922"/>
    <n v="24.59"/>
    <n v="47.71"/>
    <n v="0.97089850000000011"/>
    <n v="0"/>
    <n v="0"/>
    <n v="0"/>
  </r>
  <r>
    <x v="0"/>
    <n v="15"/>
    <n v="1"/>
    <s v="OFF"/>
    <d v="2018-09-15T00:00:00"/>
    <s v="Avg of 4 NM Projects"/>
    <n v="9"/>
    <n v="59.015000000000001"/>
    <n v="0.3315449438202247"/>
    <n v="25.18"/>
    <n v="40.68"/>
    <n v="2.4007301999999999"/>
    <n v="0"/>
    <n v="0"/>
    <n v="0"/>
  </r>
  <r>
    <x v="0"/>
    <n v="15"/>
    <n v="1"/>
    <s v="OFF"/>
    <d v="2018-09-15T00:00:00"/>
    <s v="Avg of 4 NM Projects"/>
    <n v="10"/>
    <n v="97.15"/>
    <n v="0.54578651685393265"/>
    <n v="27.87"/>
    <n v="56.45"/>
    <n v="5.4841175"/>
    <n v="0"/>
    <n v="1"/>
    <n v="0"/>
  </r>
  <r>
    <x v="0"/>
    <n v="15"/>
    <n v="1"/>
    <s v="OFF"/>
    <d v="2018-09-15T00:00:00"/>
    <s v="Avg of 4 NM Projects"/>
    <n v="11"/>
    <n v="124.53999999999999"/>
    <n v="0.69966292134831454"/>
    <n v="32.159999999999997"/>
    <n v="35.9"/>
    <n v="4.4709859999999999"/>
    <n v="0"/>
    <n v="1"/>
    <n v="0"/>
  </r>
  <r>
    <x v="0"/>
    <n v="15"/>
    <n v="1"/>
    <s v="OFF"/>
    <d v="2018-09-15T00:00:00"/>
    <s v="Avg of 4 NM Projects"/>
    <n v="12"/>
    <n v="132.61000000000001"/>
    <n v="0.74500000000000011"/>
    <n v="32.17"/>
    <n v="40.840000000000003"/>
    <n v="5.4157924000000008"/>
    <n v="0"/>
    <n v="1"/>
    <n v="0"/>
  </r>
  <r>
    <x v="0"/>
    <n v="15"/>
    <n v="1"/>
    <s v="OFF"/>
    <d v="2018-09-15T00:00:00"/>
    <s v="Avg of 4 NM Projects"/>
    <n v="13"/>
    <n v="120.70499999999998"/>
    <n v="0.67811797752808978"/>
    <n v="32.619999999999997"/>
    <n v="43.21"/>
    <n v="5.215663049999999"/>
    <n v="0"/>
    <n v="1"/>
    <n v="0"/>
  </r>
  <r>
    <x v="0"/>
    <n v="15"/>
    <n v="1"/>
    <s v="OFF"/>
    <d v="2018-09-15T00:00:00"/>
    <s v="Avg of 4 NM Projects"/>
    <n v="14"/>
    <n v="105.465"/>
    <n v="0.59250000000000003"/>
    <n v="32.82"/>
    <n v="44.02"/>
    <n v="4.6425692999999999"/>
    <n v="0"/>
    <n v="1"/>
    <n v="0"/>
  </r>
  <r>
    <x v="0"/>
    <n v="15"/>
    <n v="1"/>
    <s v="OFF"/>
    <d v="2018-09-15T00:00:00"/>
    <s v="Avg of 4 NM Projects"/>
    <n v="15"/>
    <n v="77.174999999999997"/>
    <n v="0.43356741573033708"/>
    <n v="35.53"/>
    <n v="49.22"/>
    <n v="3.7985535000000001"/>
    <n v="0"/>
    <n v="0"/>
    <n v="0"/>
  </r>
  <r>
    <x v="0"/>
    <n v="15"/>
    <n v="1"/>
    <s v="OFF"/>
    <d v="2018-09-15T00:00:00"/>
    <s v="Avg of 4 NM Projects"/>
    <n v="16"/>
    <n v="63.495000000000005"/>
    <n v="0.35671348314606743"/>
    <n v="40"/>
    <n v="53.25"/>
    <n v="3.3811087500000001"/>
    <n v="0"/>
    <n v="0"/>
    <n v="0"/>
  </r>
  <r>
    <x v="0"/>
    <n v="15"/>
    <n v="1"/>
    <s v="OFF"/>
    <d v="2018-09-15T00:00:00"/>
    <s v="Avg of 4 NM Projects"/>
    <n v="17"/>
    <n v="42.11"/>
    <n v="0.23657303370786517"/>
    <n v="41.16"/>
    <n v="57.67"/>
    <n v="2.4284837000000001"/>
    <n v="0"/>
    <n v="0"/>
    <n v="0"/>
  </r>
  <r>
    <x v="0"/>
    <n v="15"/>
    <n v="1"/>
    <s v="OFF"/>
    <d v="2018-09-15T00:00:00"/>
    <s v="Avg of 4 NM Projects"/>
    <n v="18"/>
    <n v="22.904999999999998"/>
    <n v="0.12867977528089886"/>
    <n v="40.380000000000003"/>
    <n v="68.52"/>
    <n v="1.5694505999999997"/>
    <n v="0"/>
    <n v="0"/>
    <n v="0"/>
  </r>
  <r>
    <x v="0"/>
    <n v="15"/>
    <n v="1"/>
    <s v="OFF"/>
    <d v="2018-09-15T00:00:00"/>
    <s v="Avg of 4 NM Projects"/>
    <n v="19"/>
    <n v="3.7149999999999999"/>
    <n v="2.0870786516853933E-2"/>
    <n v="38.97"/>
    <n v="73.92"/>
    <n v="0.27461279999999999"/>
    <n v="0"/>
    <n v="0"/>
    <n v="0"/>
  </r>
  <r>
    <x v="0"/>
    <n v="15"/>
    <n v="1"/>
    <s v="OFF"/>
    <d v="2018-09-15T00:00:00"/>
    <s v="Avg of 4 NM Projects"/>
    <n v="20"/>
    <n v="-0.13"/>
    <n v="-7.3033707865168538E-4"/>
    <n v="40"/>
    <n v="63.28"/>
    <n v="-8.2264E-3"/>
    <n v="0"/>
    <n v="0"/>
    <n v="0"/>
  </r>
  <r>
    <x v="0"/>
    <n v="15"/>
    <n v="1"/>
    <s v="OFF"/>
    <d v="2018-09-15T00:00:00"/>
    <s v="Avg of 4 NM Projects"/>
    <n v="21"/>
    <n v="0"/>
    <n v="0"/>
    <n v="36"/>
    <n v="40.840000000000003"/>
    <n v="0"/>
    <n v="1"/>
    <n v="0"/>
    <n v="0"/>
  </r>
  <r>
    <x v="0"/>
    <n v="15"/>
    <n v="1"/>
    <s v="OFF"/>
    <d v="2018-09-15T00:00:00"/>
    <s v="Avg of 4 NM Projects"/>
    <n v="22"/>
    <n v="0"/>
    <n v="0"/>
    <n v="32.17"/>
    <n v="32.9"/>
    <n v="0"/>
    <n v="1"/>
    <n v="0"/>
    <n v="0"/>
  </r>
  <r>
    <x v="0"/>
    <n v="15"/>
    <n v="1"/>
    <s v="OFF"/>
    <d v="2018-09-15T00:00:00"/>
    <s v="Avg of 4 NM Projects"/>
    <n v="23"/>
    <n v="-0.13"/>
    <n v="-7.3033707865168538E-4"/>
    <n v="28.07"/>
    <n v="33.57"/>
    <n v="-4.364100000000001E-3"/>
    <n v="0"/>
    <n v="0"/>
    <n v="0"/>
  </r>
  <r>
    <x v="0"/>
    <n v="15"/>
    <n v="1"/>
    <s v="OFF"/>
    <d v="2018-09-15T00:00:00"/>
    <s v="Avg of 4 NM Projects"/>
    <n v="24"/>
    <n v="-0.26"/>
    <n v="-1.4606741573033708E-3"/>
    <n v="25.71"/>
    <n v="28.25"/>
    <n v="-7.3450000000000008E-3"/>
    <n v="0"/>
    <n v="0"/>
    <n v="0"/>
  </r>
  <r>
    <x v="0"/>
    <n v="16"/>
    <n v="2"/>
    <s v="OFF"/>
    <d v="2018-09-16T00:00:00"/>
    <s v="Avg of 4 NM Projects"/>
    <n v="1"/>
    <n v="-0.13"/>
    <n v="-7.3033707865168538E-4"/>
    <n v="29.09"/>
    <n v="25.07"/>
    <n v="-3.2591E-3"/>
    <n v="0"/>
    <n v="0"/>
    <n v="0"/>
  </r>
  <r>
    <x v="0"/>
    <n v="16"/>
    <n v="2"/>
    <s v="OFF"/>
    <d v="2018-09-16T00:00:00"/>
    <s v="Avg of 4 NM Projects"/>
    <n v="2"/>
    <n v="-0.39"/>
    <n v="-2.1910112359550564E-3"/>
    <n v="26.8"/>
    <n v="27.15"/>
    <n v="-1.0588499999999999E-2"/>
    <n v="0"/>
    <n v="0"/>
    <n v="0"/>
  </r>
  <r>
    <x v="0"/>
    <n v="16"/>
    <n v="2"/>
    <s v="OFF"/>
    <d v="2018-09-16T00:00:00"/>
    <s v="Avg of 4 NM Projects"/>
    <n v="3"/>
    <n v="0"/>
    <n v="0"/>
    <n v="27.94"/>
    <n v="28.56"/>
    <n v="0"/>
    <n v="1"/>
    <n v="0"/>
    <n v="0"/>
  </r>
  <r>
    <x v="0"/>
    <n v="16"/>
    <n v="2"/>
    <s v="OFF"/>
    <d v="2018-09-16T00:00:00"/>
    <s v="Avg of 4 NM Projects"/>
    <n v="4"/>
    <n v="0"/>
    <n v="0"/>
    <n v="28.71"/>
    <n v="32.15"/>
    <n v="0"/>
    <n v="1"/>
    <n v="0"/>
    <n v="0"/>
  </r>
  <r>
    <x v="0"/>
    <n v="16"/>
    <n v="2"/>
    <s v="OFF"/>
    <d v="2018-09-16T00:00:00"/>
    <s v="Avg of 4 NM Projects"/>
    <n v="5"/>
    <n v="0"/>
    <n v="0"/>
    <n v="28"/>
    <n v="27.53"/>
    <n v="0"/>
    <n v="1"/>
    <n v="0"/>
    <n v="0"/>
  </r>
  <r>
    <x v="0"/>
    <n v="16"/>
    <n v="2"/>
    <s v="OFF"/>
    <d v="2018-09-16T00:00:00"/>
    <s v="Avg of 4 NM Projects"/>
    <n v="6"/>
    <n v="-0.13"/>
    <n v="-7.3033707865168538E-4"/>
    <n v="28.73"/>
    <n v="30.47"/>
    <n v="-3.9611000000000004E-3"/>
    <n v="0"/>
    <n v="0"/>
    <n v="0"/>
  </r>
  <r>
    <x v="0"/>
    <n v="16"/>
    <n v="2"/>
    <s v="OFF"/>
    <d v="2018-09-16T00:00:00"/>
    <s v="Avg of 4 NM Projects"/>
    <n v="7"/>
    <n v="-0.13"/>
    <n v="-7.3033707865168538E-4"/>
    <n v="26.87"/>
    <n v="30"/>
    <n v="-3.9000000000000003E-3"/>
    <n v="0"/>
    <n v="0"/>
    <n v="0"/>
  </r>
  <r>
    <x v="0"/>
    <n v="16"/>
    <n v="2"/>
    <s v="ON"/>
    <d v="2018-09-16T00:00:00"/>
    <s v="Avg of 4 NM Projects"/>
    <n v="8"/>
    <n v="11.645"/>
    <n v="6.5421348314606734E-2"/>
    <n v="27.88"/>
    <n v="27.66"/>
    <n v="0.32210070000000002"/>
    <n v="0"/>
    <n v="0"/>
    <n v="0"/>
  </r>
  <r>
    <x v="0"/>
    <n v="16"/>
    <n v="2"/>
    <s v="ON"/>
    <d v="2018-09-16T00:00:00"/>
    <s v="Avg of 4 NM Projects"/>
    <n v="9"/>
    <n v="51.585000000000001"/>
    <n v="0.28980337078651686"/>
    <n v="23.28"/>
    <n v="22.09"/>
    <n v="1.1395126500000001"/>
    <n v="0"/>
    <n v="0"/>
    <n v="0"/>
  </r>
  <r>
    <x v="0"/>
    <n v="16"/>
    <n v="2"/>
    <s v="ON"/>
    <d v="2018-09-16T00:00:00"/>
    <s v="Avg of 4 NM Projects"/>
    <n v="10"/>
    <n v="89.734999999999985"/>
    <n v="0.50412921348314599"/>
    <n v="25.85"/>
    <n v="23.44"/>
    <n v="2.1033883999999996"/>
    <n v="0"/>
    <n v="1"/>
    <n v="0"/>
  </r>
  <r>
    <x v="0"/>
    <n v="16"/>
    <n v="2"/>
    <s v="ON"/>
    <d v="2018-09-16T00:00:00"/>
    <s v="Avg of 4 NM Projects"/>
    <n v="11"/>
    <n v="113.145"/>
    <n v="0.63564606741573026"/>
    <n v="32.74"/>
    <n v="23.18"/>
    <n v="2.6227010999999996"/>
    <n v="0"/>
    <n v="1"/>
    <n v="0"/>
  </r>
  <r>
    <x v="0"/>
    <n v="16"/>
    <n v="2"/>
    <s v="ON"/>
    <d v="2018-09-16T00:00:00"/>
    <s v="Avg of 4 NM Projects"/>
    <n v="12"/>
    <n v="120.83"/>
    <n v="0.67882022471910108"/>
    <n v="33.81"/>
    <n v="23.91"/>
    <n v="2.8890452999999998"/>
    <n v="0"/>
    <n v="1"/>
    <n v="0"/>
  </r>
  <r>
    <x v="0"/>
    <n v="16"/>
    <n v="2"/>
    <s v="ON"/>
    <d v="2018-09-16T00:00:00"/>
    <s v="Avg of 4 NM Projects"/>
    <n v="13"/>
    <n v="102.00999999999999"/>
    <n v="0.57308988764044944"/>
    <n v="36.25"/>
    <n v="38.56"/>
    <n v="3.9335056000000002"/>
    <n v="0"/>
    <n v="1"/>
    <n v="0"/>
  </r>
  <r>
    <x v="0"/>
    <n v="16"/>
    <n v="2"/>
    <s v="ON"/>
    <d v="2018-09-16T00:00:00"/>
    <s v="Avg of 4 NM Projects"/>
    <n v="14"/>
    <n v="92.28"/>
    <n v="0.51842696629213481"/>
    <n v="39.75"/>
    <n v="52.37"/>
    <n v="4.8327035999999994"/>
    <n v="0"/>
    <n v="1"/>
    <n v="0"/>
  </r>
  <r>
    <x v="0"/>
    <n v="16"/>
    <n v="2"/>
    <s v="ON"/>
    <d v="2018-09-16T00:00:00"/>
    <s v="Avg of 4 NM Projects"/>
    <n v="15"/>
    <n v="99.715000000000003"/>
    <n v="0.56019662921348312"/>
    <n v="40.1"/>
    <n v="61.04"/>
    <n v="6.0866036000000001"/>
    <n v="0"/>
    <n v="1"/>
    <n v="0"/>
  </r>
  <r>
    <x v="0"/>
    <n v="16"/>
    <n v="2"/>
    <s v="ON"/>
    <d v="2018-09-16T00:00:00"/>
    <s v="Avg of 4 NM Projects"/>
    <n v="16"/>
    <n v="82.564999999999998"/>
    <n v="0.46384831460674159"/>
    <n v="43.78"/>
    <n v="151.41"/>
    <n v="12.50116665"/>
    <n v="0"/>
    <n v="0"/>
    <n v="0"/>
  </r>
  <r>
    <x v="0"/>
    <n v="16"/>
    <n v="2"/>
    <s v="ON"/>
    <d v="2018-09-16T00:00:00"/>
    <s v="Avg of 4 NM Projects"/>
    <n v="17"/>
    <n v="61.305000000000007"/>
    <n v="0.3444101123595506"/>
    <n v="46.77"/>
    <n v="313.75"/>
    <n v="19.234443750000001"/>
    <n v="0"/>
    <n v="0"/>
    <n v="0"/>
  </r>
  <r>
    <x v="0"/>
    <n v="16"/>
    <n v="2"/>
    <s v="ON"/>
    <d v="2018-09-16T00:00:00"/>
    <s v="Avg of 4 NM Projects"/>
    <n v="18"/>
    <n v="34.049999999999997"/>
    <n v="0.19129213483146065"/>
    <n v="48.77"/>
    <n v="239.96"/>
    <n v="8.1706380000000003"/>
    <n v="0"/>
    <n v="0"/>
    <n v="0"/>
  </r>
  <r>
    <x v="0"/>
    <n v="16"/>
    <n v="2"/>
    <s v="ON"/>
    <d v="2018-09-16T00:00:00"/>
    <s v="Avg of 4 NM Projects"/>
    <n v="19"/>
    <n v="5.2450000000000001"/>
    <n v="2.946629213483146E-2"/>
    <n v="41.58"/>
    <n v="160.55000000000001"/>
    <n v="0.84208475000000005"/>
    <n v="0"/>
    <n v="0"/>
    <n v="0"/>
  </r>
  <r>
    <x v="0"/>
    <n v="16"/>
    <n v="2"/>
    <s v="ON"/>
    <d v="2018-09-16T00:00:00"/>
    <s v="Avg of 4 NM Projects"/>
    <n v="20"/>
    <n v="-0.13"/>
    <n v="-7.3033707865168538E-4"/>
    <n v="44"/>
    <n v="124.17"/>
    <n v="-1.61421E-2"/>
    <n v="0"/>
    <n v="0"/>
    <n v="0"/>
  </r>
  <r>
    <x v="0"/>
    <n v="16"/>
    <n v="2"/>
    <s v="ON"/>
    <d v="2018-09-16T00:00:00"/>
    <s v="Avg of 4 NM Projects"/>
    <n v="21"/>
    <n v="-0.13"/>
    <n v="-7.3033707865168538E-4"/>
    <n v="40.54"/>
    <n v="88.04"/>
    <n v="-1.1445200000000001E-2"/>
    <n v="0"/>
    <n v="0"/>
    <n v="0"/>
  </r>
  <r>
    <x v="0"/>
    <n v="16"/>
    <n v="2"/>
    <s v="ON"/>
    <d v="2018-09-16T00:00:00"/>
    <s v="Avg of 4 NM Projects"/>
    <n v="22"/>
    <n v="0"/>
    <n v="0"/>
    <n v="33.409999999999997"/>
    <n v="46.47"/>
    <n v="0"/>
    <n v="1"/>
    <n v="0"/>
    <n v="0"/>
  </r>
  <r>
    <x v="0"/>
    <n v="16"/>
    <n v="2"/>
    <s v="ON"/>
    <d v="2018-09-16T00:00:00"/>
    <s v="Avg of 4 NM Projects"/>
    <n v="23"/>
    <n v="-0.13"/>
    <n v="-7.3033707865168538E-4"/>
    <n v="30.24"/>
    <n v="37.94"/>
    <n v="-4.9322000000000003E-3"/>
    <n v="0"/>
    <n v="0"/>
    <n v="0"/>
  </r>
  <r>
    <x v="0"/>
    <n v="16"/>
    <n v="2"/>
    <s v="OFF"/>
    <d v="2018-09-16T00:00:00"/>
    <s v="Avg of 4 NM Projects"/>
    <n v="24"/>
    <n v="0"/>
    <n v="0"/>
    <n v="29.96"/>
    <n v="27.28"/>
    <n v="0"/>
    <n v="1"/>
    <n v="0"/>
    <n v="0"/>
  </r>
  <r>
    <x v="0"/>
    <n v="17"/>
    <n v="3"/>
    <s v="OFF"/>
    <d v="2018-09-17T00:00:00"/>
    <s v="Avg of 4 NM Projects"/>
    <n v="1"/>
    <n v="-0.26"/>
    <n v="-1.4606741573033708E-3"/>
    <n v="27.95"/>
    <n v="34.44"/>
    <n v="-8.9543999999999995E-3"/>
    <n v="0"/>
    <n v="0"/>
    <n v="0"/>
  </r>
  <r>
    <x v="0"/>
    <n v="17"/>
    <n v="3"/>
    <s v="OFF"/>
    <d v="2018-09-17T00:00:00"/>
    <s v="Avg of 4 NM Projects"/>
    <n v="2"/>
    <n v="-0.13"/>
    <n v="-7.3033707865168538E-4"/>
    <n v="26.96"/>
    <n v="31.52"/>
    <n v="-4.0975999999999999E-3"/>
    <n v="0"/>
    <n v="0"/>
    <n v="0"/>
  </r>
  <r>
    <x v="0"/>
    <n v="17"/>
    <n v="3"/>
    <s v="OFF"/>
    <d v="2018-09-17T00:00:00"/>
    <s v="Avg of 4 NM Projects"/>
    <n v="3"/>
    <n v="0"/>
    <n v="0"/>
    <n v="27.86"/>
    <n v="68.209999999999994"/>
    <n v="0"/>
    <n v="1"/>
    <n v="0"/>
    <n v="0"/>
  </r>
  <r>
    <x v="0"/>
    <n v="17"/>
    <n v="3"/>
    <s v="OFF"/>
    <d v="2018-09-17T00:00:00"/>
    <s v="Avg of 4 NM Projects"/>
    <n v="4"/>
    <n v="-0.13"/>
    <n v="-7.3033707865168538E-4"/>
    <n v="26.66"/>
    <n v="72.19"/>
    <n v="-9.384700000000001E-3"/>
    <n v="0"/>
    <n v="0"/>
    <n v="0"/>
  </r>
  <r>
    <x v="0"/>
    <n v="17"/>
    <n v="3"/>
    <s v="OFF"/>
    <d v="2018-09-17T00:00:00"/>
    <s v="Avg of 4 NM Projects"/>
    <n v="5"/>
    <n v="0"/>
    <n v="0"/>
    <n v="28.19"/>
    <n v="103.4"/>
    <n v="0"/>
    <n v="1"/>
    <n v="0"/>
    <n v="0"/>
  </r>
  <r>
    <x v="0"/>
    <n v="17"/>
    <n v="3"/>
    <s v="OFF"/>
    <d v="2018-09-17T00:00:00"/>
    <s v="Avg of 4 NM Projects"/>
    <n v="6"/>
    <n v="-0.13"/>
    <n v="-7.3033707865168538E-4"/>
    <n v="27.35"/>
    <n v="49.97"/>
    <n v="-6.4961000000000003E-3"/>
    <n v="0"/>
    <n v="0"/>
    <n v="0"/>
  </r>
  <r>
    <x v="0"/>
    <n v="17"/>
    <n v="3"/>
    <s v="OFF"/>
    <d v="2018-09-17T00:00:00"/>
    <s v="Avg of 4 NM Projects"/>
    <n v="7"/>
    <n v="0.26"/>
    <n v="1.4606741573033708E-3"/>
    <n v="33.24"/>
    <n v="45.06"/>
    <n v="1.17156E-2"/>
    <n v="0"/>
    <n v="0"/>
    <n v="0"/>
  </r>
  <r>
    <x v="0"/>
    <n v="17"/>
    <n v="3"/>
    <s v="ON"/>
    <d v="2018-09-17T00:00:00"/>
    <s v="Avg of 4 NM Projects"/>
    <n v="8"/>
    <n v="12.155000000000001"/>
    <n v="6.8286516853932597E-2"/>
    <n v="35.31"/>
    <n v="41.94"/>
    <n v="0.50978069999999998"/>
    <n v="0"/>
    <n v="0"/>
    <n v="0"/>
  </r>
  <r>
    <x v="0"/>
    <n v="17"/>
    <n v="3"/>
    <s v="ON"/>
    <d v="2018-09-17T00:00:00"/>
    <s v="Avg of 4 NM Projects"/>
    <n v="9"/>
    <n v="40.704999999999998"/>
    <n v="0.22867977528089886"/>
    <n v="33.46"/>
    <n v="37.26"/>
    <n v="1.5166682999999999"/>
    <n v="0"/>
    <n v="0"/>
    <n v="0"/>
  </r>
  <r>
    <x v="0"/>
    <n v="17"/>
    <n v="3"/>
    <s v="ON"/>
    <d v="2018-09-17T00:00:00"/>
    <s v="Avg of 4 NM Projects"/>
    <n v="10"/>
    <n v="60.81"/>
    <n v="0.34162921348314607"/>
    <n v="38.5"/>
    <n v="33.4"/>
    <n v="2.0310540000000001"/>
    <n v="0"/>
    <n v="0"/>
    <n v="0"/>
  </r>
  <r>
    <x v="0"/>
    <n v="17"/>
    <n v="3"/>
    <s v="ON"/>
    <d v="2018-09-17T00:00:00"/>
    <s v="Avg of 4 NM Projects"/>
    <n v="11"/>
    <n v="100.095"/>
    <n v="0.56233146067415729"/>
    <n v="41.21"/>
    <n v="34.64"/>
    <n v="3.4672908000000002"/>
    <n v="0"/>
    <n v="1"/>
    <n v="0"/>
  </r>
  <r>
    <x v="0"/>
    <n v="17"/>
    <n v="3"/>
    <s v="ON"/>
    <d v="2018-09-17T00:00:00"/>
    <s v="Avg of 4 NM Projects"/>
    <n v="12"/>
    <n v="125.44"/>
    <n v="0.70471910112359548"/>
    <n v="45.56"/>
    <n v="47.96"/>
    <n v="6.0161023999999994"/>
    <n v="0"/>
    <n v="1"/>
    <n v="0"/>
  </r>
  <r>
    <x v="0"/>
    <n v="17"/>
    <n v="3"/>
    <s v="ON"/>
    <d v="2018-09-17T00:00:00"/>
    <s v="Avg of 4 NM Projects"/>
    <n v="13"/>
    <n v="107.905"/>
    <n v="0.60620786516853931"/>
    <n v="53.95"/>
    <n v="60.05"/>
    <n v="6.4796952499999998"/>
    <n v="0"/>
    <n v="1"/>
    <n v="0"/>
  </r>
  <r>
    <x v="0"/>
    <n v="17"/>
    <n v="3"/>
    <s v="ON"/>
    <d v="2018-09-17T00:00:00"/>
    <s v="Avg of 4 NM Projects"/>
    <n v="14"/>
    <n v="94.460000000000008"/>
    <n v="0.53067415730337086"/>
    <n v="54.94"/>
    <n v="71.790000000000006"/>
    <n v="6.7812834000000013"/>
    <n v="0"/>
    <n v="1"/>
    <n v="0"/>
  </r>
  <r>
    <x v="0"/>
    <n v="17"/>
    <n v="3"/>
    <s v="ON"/>
    <d v="2018-09-17T00:00:00"/>
    <s v="Avg of 4 NM Projects"/>
    <n v="15"/>
    <n v="86.91"/>
    <n v="0.48825842696629213"/>
    <n v="58.08"/>
    <n v="71.16"/>
    <n v="6.1845156000000001"/>
    <n v="0"/>
    <n v="0"/>
    <n v="0"/>
  </r>
  <r>
    <x v="0"/>
    <n v="17"/>
    <n v="3"/>
    <s v="ON"/>
    <d v="2018-09-17T00:00:00"/>
    <s v="Avg of 4 NM Projects"/>
    <n v="16"/>
    <n v="81.534999999999997"/>
    <n v="0.45806179775280897"/>
    <n v="56.89"/>
    <n v="62.85"/>
    <n v="5.1244747500000001"/>
    <n v="0"/>
    <n v="0"/>
    <n v="0"/>
  </r>
  <r>
    <x v="0"/>
    <n v="17"/>
    <n v="3"/>
    <s v="ON"/>
    <d v="2018-09-17T00:00:00"/>
    <s v="Avg of 4 NM Projects"/>
    <n v="17"/>
    <n v="54.784999999999997"/>
    <n v="0.30778089887640447"/>
    <n v="56.36"/>
    <n v="55.83"/>
    <n v="3.0586465499999997"/>
    <n v="0"/>
    <n v="0"/>
    <n v="0"/>
  </r>
  <r>
    <x v="0"/>
    <n v="17"/>
    <n v="3"/>
    <s v="ON"/>
    <d v="2018-09-17T00:00:00"/>
    <s v="Avg of 4 NM Projects"/>
    <n v="18"/>
    <n v="21.504999999999999"/>
    <n v="0.12081460674157303"/>
    <n v="56.44"/>
    <n v="48.75"/>
    <n v="1.0483687499999998"/>
    <n v="0"/>
    <n v="0"/>
    <n v="0"/>
  </r>
  <r>
    <x v="0"/>
    <n v="17"/>
    <n v="3"/>
    <s v="ON"/>
    <d v="2018-09-17T00:00:00"/>
    <s v="Avg of 4 NM Projects"/>
    <n v="19"/>
    <n v="3.4550000000000005"/>
    <n v="1.9410112359550563E-2"/>
    <n v="55.11"/>
    <n v="61.23"/>
    <n v="0.21154965000000001"/>
    <n v="0"/>
    <n v="0"/>
    <n v="0"/>
  </r>
  <r>
    <x v="0"/>
    <n v="17"/>
    <n v="3"/>
    <s v="ON"/>
    <d v="2018-09-17T00:00:00"/>
    <s v="Avg of 4 NM Projects"/>
    <n v="20"/>
    <n v="-0.39"/>
    <n v="-2.1910112359550564E-3"/>
    <n v="56.01"/>
    <n v="72.260000000000005"/>
    <n v="-2.8181400000000002E-2"/>
    <n v="0"/>
    <n v="0"/>
    <n v="0"/>
  </r>
  <r>
    <x v="0"/>
    <n v="17"/>
    <n v="3"/>
    <s v="ON"/>
    <d v="2018-09-17T00:00:00"/>
    <s v="Avg of 4 NM Projects"/>
    <n v="21"/>
    <n v="-0.13"/>
    <n v="-7.3033707865168538E-4"/>
    <n v="54.53"/>
    <n v="59.34"/>
    <n v="-7.7142000000000009E-3"/>
    <n v="0"/>
    <n v="0"/>
    <n v="0"/>
  </r>
  <r>
    <x v="0"/>
    <n v="17"/>
    <n v="3"/>
    <s v="ON"/>
    <d v="2018-09-17T00:00:00"/>
    <s v="Avg of 4 NM Projects"/>
    <n v="22"/>
    <n v="-0.13"/>
    <n v="-7.3033707865168538E-4"/>
    <n v="37.17"/>
    <n v="46.11"/>
    <n v="-5.9943000000000001E-3"/>
    <n v="0"/>
    <n v="0"/>
    <n v="0"/>
  </r>
  <r>
    <x v="0"/>
    <n v="17"/>
    <n v="3"/>
    <s v="ON"/>
    <d v="2018-09-17T00:00:00"/>
    <s v="Avg of 4 NM Projects"/>
    <n v="23"/>
    <n v="-0.13"/>
    <n v="-7.3033707865168538E-4"/>
    <n v="32.9"/>
    <n v="39.76"/>
    <n v="-5.1688000000000003E-3"/>
    <n v="0"/>
    <n v="0"/>
    <n v="0"/>
  </r>
  <r>
    <x v="0"/>
    <n v="17"/>
    <n v="3"/>
    <s v="OFF"/>
    <d v="2018-09-17T00:00:00"/>
    <s v="Avg of 4 NM Projects"/>
    <n v="24"/>
    <n v="0"/>
    <n v="0"/>
    <n v="28.41"/>
    <n v="30.97"/>
    <n v="0"/>
    <n v="1"/>
    <n v="0"/>
    <n v="0"/>
  </r>
  <r>
    <x v="0"/>
    <n v="18"/>
    <n v="4"/>
    <s v="OFF"/>
    <d v="2018-09-18T00:00:00"/>
    <s v="Avg of 4 NM Projects"/>
    <n v="1"/>
    <n v="-0.13"/>
    <n v="-7.3033707865168538E-4"/>
    <n v="28.52"/>
    <n v="28.16"/>
    <n v="-3.6608000000000001E-3"/>
    <n v="0"/>
    <n v="0"/>
    <n v="0"/>
  </r>
  <r>
    <x v="0"/>
    <n v="18"/>
    <n v="4"/>
    <s v="OFF"/>
    <d v="2018-09-18T00:00:00"/>
    <s v="Avg of 4 NM Projects"/>
    <n v="2"/>
    <n v="0"/>
    <n v="0"/>
    <n v="28.51"/>
    <n v="36.96"/>
    <n v="0"/>
    <n v="1"/>
    <n v="0"/>
    <n v="0"/>
  </r>
  <r>
    <x v="0"/>
    <n v="18"/>
    <n v="4"/>
    <s v="OFF"/>
    <d v="2018-09-18T00:00:00"/>
    <s v="Avg of 4 NM Projects"/>
    <n v="3"/>
    <n v="0"/>
    <n v="0"/>
    <n v="31.92"/>
    <n v="34.46"/>
    <n v="0"/>
    <n v="1"/>
    <n v="0"/>
    <n v="0"/>
  </r>
  <r>
    <x v="0"/>
    <n v="18"/>
    <n v="4"/>
    <s v="OFF"/>
    <d v="2018-09-18T00:00:00"/>
    <s v="Avg of 4 NM Projects"/>
    <n v="4"/>
    <n v="-0.13"/>
    <n v="-7.3033707865168538E-4"/>
    <n v="27.87"/>
    <n v="30.77"/>
    <n v="-4.0000999999999995E-3"/>
    <n v="0"/>
    <n v="0"/>
    <n v="0"/>
  </r>
  <r>
    <x v="0"/>
    <n v="18"/>
    <n v="4"/>
    <s v="OFF"/>
    <d v="2018-09-18T00:00:00"/>
    <s v="Avg of 4 NM Projects"/>
    <n v="5"/>
    <n v="0"/>
    <n v="0"/>
    <n v="34.82"/>
    <n v="34.42"/>
    <n v="0"/>
    <n v="1"/>
    <n v="0"/>
    <n v="0"/>
  </r>
  <r>
    <x v="0"/>
    <n v="18"/>
    <n v="4"/>
    <s v="OFF"/>
    <d v="2018-09-18T00:00:00"/>
    <s v="Avg of 4 NM Projects"/>
    <n v="6"/>
    <n v="-0.13"/>
    <n v="-7.3033707865168538E-4"/>
    <n v="36.76"/>
    <n v="32.56"/>
    <n v="-4.2328000000000001E-3"/>
    <n v="0"/>
    <n v="0"/>
    <n v="0"/>
  </r>
  <r>
    <x v="0"/>
    <n v="18"/>
    <n v="4"/>
    <s v="OFF"/>
    <d v="2018-09-18T00:00:00"/>
    <s v="Avg of 4 NM Projects"/>
    <n v="7"/>
    <n v="-0.39"/>
    <n v="-2.1910112359550564E-3"/>
    <n v="39.68"/>
    <n v="40.54"/>
    <n v="-1.5810600000000001E-2"/>
    <n v="0"/>
    <n v="0"/>
    <n v="0"/>
  </r>
  <r>
    <x v="0"/>
    <n v="18"/>
    <n v="4"/>
    <s v="ON"/>
    <d v="2018-09-18T00:00:00"/>
    <s v="Avg of 4 NM Projects"/>
    <n v="8"/>
    <n v="9.0849999999999991"/>
    <n v="5.1039325842696624E-2"/>
    <n v="43.3"/>
    <n v="55.05"/>
    <n v="0.50012924999999986"/>
    <n v="0"/>
    <n v="0"/>
    <n v="0"/>
  </r>
  <r>
    <x v="0"/>
    <n v="18"/>
    <n v="4"/>
    <s v="ON"/>
    <d v="2018-09-18T00:00:00"/>
    <s v="Avg of 4 NM Projects"/>
    <n v="9"/>
    <n v="31.994999999999997"/>
    <n v="0.17974719101123593"/>
    <n v="43.52"/>
    <n v="56.19"/>
    <n v="1.7977990499999998"/>
    <n v="0"/>
    <n v="0"/>
    <n v="0"/>
  </r>
  <r>
    <x v="0"/>
    <n v="18"/>
    <n v="4"/>
    <s v="ON"/>
    <d v="2018-09-18T00:00:00"/>
    <s v="Avg of 4 NM Projects"/>
    <n v="10"/>
    <n v="83.960000000000008"/>
    <n v="0.47168539325842701"/>
    <n v="43.62"/>
    <n v="60.28"/>
    <n v="5.0611088000000013"/>
    <n v="0"/>
    <n v="0"/>
    <n v="0"/>
  </r>
  <r>
    <x v="0"/>
    <n v="18"/>
    <n v="4"/>
    <s v="ON"/>
    <d v="2018-09-18T00:00:00"/>
    <s v="Avg of 4 NM Projects"/>
    <n v="11"/>
    <n v="104.19000000000001"/>
    <n v="0.58533707865168549"/>
    <n v="43.67"/>
    <n v="63.36"/>
    <n v="6.6014784000000013"/>
    <n v="0"/>
    <n v="1"/>
    <n v="0"/>
  </r>
  <r>
    <x v="0"/>
    <n v="18"/>
    <n v="4"/>
    <s v="ON"/>
    <d v="2018-09-18T00:00:00"/>
    <s v="Avg of 4 NM Projects"/>
    <n v="12"/>
    <n v="109.44000000000001"/>
    <n v="0.61483146067415739"/>
    <n v="45.2"/>
    <n v="57.77"/>
    <n v="6.3223488000000003"/>
    <n v="0"/>
    <n v="1"/>
    <n v="0"/>
  </r>
  <r>
    <x v="0"/>
    <n v="18"/>
    <n v="4"/>
    <s v="ON"/>
    <d v="2018-09-18T00:00:00"/>
    <s v="Avg of 4 NM Projects"/>
    <n v="13"/>
    <n v="125.43500000000002"/>
    <n v="0.70469101123595512"/>
    <n v="46.02"/>
    <n v="56.8"/>
    <n v="7.1247080000000009"/>
    <n v="0"/>
    <n v="1"/>
    <n v="0"/>
  </r>
  <r>
    <x v="0"/>
    <n v="18"/>
    <n v="4"/>
    <s v="ON"/>
    <d v="2018-09-18T00:00:00"/>
    <s v="Avg of 4 NM Projects"/>
    <n v="14"/>
    <n v="121.60499999999999"/>
    <n v="0.68317415730337072"/>
    <n v="49.62"/>
    <n v="50.36"/>
    <n v="6.1240277999999995"/>
    <n v="0"/>
    <n v="1"/>
    <n v="0"/>
  </r>
  <r>
    <x v="0"/>
    <n v="18"/>
    <n v="4"/>
    <s v="ON"/>
    <d v="2018-09-18T00:00:00"/>
    <s v="Avg of 4 NM Projects"/>
    <n v="15"/>
    <n v="95.99499999999999"/>
    <n v="0.53929775280898873"/>
    <n v="47.18"/>
    <n v="45.9"/>
    <n v="4.4061704999999991"/>
    <n v="0"/>
    <n v="1"/>
    <n v="0"/>
  </r>
  <r>
    <x v="0"/>
    <n v="18"/>
    <n v="4"/>
    <s v="ON"/>
    <d v="2018-09-18T00:00:00"/>
    <s v="Avg of 4 NM Projects"/>
    <n v="16"/>
    <n v="86.4"/>
    <n v="0.48539325842696635"/>
    <n v="48.23"/>
    <n v="46.11"/>
    <n v="3.9839039999999999"/>
    <n v="0"/>
    <n v="0"/>
    <n v="0"/>
  </r>
  <r>
    <x v="0"/>
    <n v="18"/>
    <n v="4"/>
    <s v="ON"/>
    <d v="2018-09-18T00:00:00"/>
    <s v="Avg of 4 NM Projects"/>
    <n v="17"/>
    <n v="66.304999999999993"/>
    <n v="0.37249999999999994"/>
    <n v="50.87"/>
    <n v="48.2"/>
    <n v="3.1959009999999997"/>
    <n v="0"/>
    <n v="0"/>
    <n v="0"/>
  </r>
  <r>
    <x v="0"/>
    <n v="18"/>
    <n v="4"/>
    <s v="ON"/>
    <d v="2018-09-18T00:00:00"/>
    <s v="Avg of 4 NM Projects"/>
    <n v="18"/>
    <n v="32.26"/>
    <n v="0.18123595505617976"/>
    <n v="50.02"/>
    <n v="49.33"/>
    <n v="1.5913857999999999"/>
    <n v="0"/>
    <n v="0"/>
    <n v="0"/>
  </r>
  <r>
    <x v="0"/>
    <n v="18"/>
    <n v="4"/>
    <s v="ON"/>
    <d v="2018-09-18T00:00:00"/>
    <s v="Avg of 4 NM Projects"/>
    <n v="19"/>
    <n v="4.6049999999999995"/>
    <n v="2.5870786516853931E-2"/>
    <n v="48.83"/>
    <n v="53.06"/>
    <n v="0.24434129999999998"/>
    <n v="0"/>
    <n v="0"/>
    <n v="0"/>
  </r>
  <r>
    <x v="0"/>
    <n v="18"/>
    <n v="4"/>
    <s v="ON"/>
    <d v="2018-09-18T00:00:00"/>
    <s v="Avg of 4 NM Projects"/>
    <n v="20"/>
    <n v="-0.52"/>
    <n v="-2.9213483146067415E-3"/>
    <n v="50.91"/>
    <n v="53.1"/>
    <n v="-2.7612000000000001E-2"/>
    <n v="0"/>
    <n v="0"/>
    <n v="0"/>
  </r>
  <r>
    <x v="0"/>
    <n v="18"/>
    <n v="4"/>
    <s v="ON"/>
    <d v="2018-09-18T00:00:00"/>
    <s v="Avg of 4 NM Projects"/>
    <n v="21"/>
    <n v="-0.13"/>
    <n v="-7.3033707865168538E-4"/>
    <n v="46.77"/>
    <n v="45.07"/>
    <n v="-5.8591000000000008E-3"/>
    <n v="0"/>
    <n v="0"/>
    <n v="0"/>
  </r>
  <r>
    <x v="0"/>
    <n v="18"/>
    <n v="4"/>
    <s v="ON"/>
    <d v="2018-09-18T00:00:00"/>
    <s v="Avg of 4 NM Projects"/>
    <n v="22"/>
    <n v="0"/>
    <n v="0"/>
    <n v="35.92"/>
    <n v="46.3"/>
    <n v="0"/>
    <n v="1"/>
    <n v="0"/>
    <n v="0"/>
  </r>
  <r>
    <x v="0"/>
    <n v="18"/>
    <n v="4"/>
    <s v="ON"/>
    <d v="2018-09-18T00:00:00"/>
    <s v="Avg of 4 NM Projects"/>
    <n v="23"/>
    <n v="-0.13"/>
    <n v="-7.3033707865168538E-4"/>
    <n v="28.66"/>
    <n v="42.06"/>
    <n v="-5.4678000000000001E-3"/>
    <n v="0"/>
    <n v="0"/>
    <n v="0"/>
  </r>
  <r>
    <x v="0"/>
    <n v="18"/>
    <n v="4"/>
    <s v="OFF"/>
    <d v="2018-09-18T00:00:00"/>
    <s v="Avg of 4 NM Projects"/>
    <n v="24"/>
    <n v="0"/>
    <n v="0"/>
    <n v="29.79"/>
    <n v="30.51"/>
    <n v="0"/>
    <n v="1"/>
    <n v="0"/>
    <n v="0"/>
  </r>
  <r>
    <x v="0"/>
    <n v="19"/>
    <n v="5"/>
    <s v="OFF"/>
    <d v="2018-09-19T00:00:00"/>
    <s v="Avg of 4 NM Projects"/>
    <n v="1"/>
    <n v="0"/>
    <n v="0"/>
    <n v="31.47"/>
    <n v="26.79"/>
    <n v="0"/>
    <n v="1"/>
    <n v="0"/>
    <n v="0"/>
  </r>
  <r>
    <x v="0"/>
    <n v="19"/>
    <n v="5"/>
    <s v="OFF"/>
    <d v="2018-09-19T00:00:00"/>
    <s v="Avg of 4 NM Projects"/>
    <n v="2"/>
    <n v="0"/>
    <n v="0"/>
    <n v="36.04"/>
    <n v="31.44"/>
    <n v="0"/>
    <n v="1"/>
    <n v="0"/>
    <n v="0"/>
  </r>
  <r>
    <x v="0"/>
    <n v="19"/>
    <n v="5"/>
    <s v="OFF"/>
    <d v="2018-09-19T00:00:00"/>
    <s v="Avg of 4 NM Projects"/>
    <n v="3"/>
    <n v="-0.39"/>
    <n v="-2.1910112359550564E-3"/>
    <n v="27.25"/>
    <n v="25.36"/>
    <n v="-9.8903999999999988E-3"/>
    <n v="0"/>
    <n v="0"/>
    <n v="0"/>
  </r>
  <r>
    <x v="0"/>
    <n v="19"/>
    <n v="5"/>
    <s v="OFF"/>
    <d v="2018-09-19T00:00:00"/>
    <s v="Avg of 4 NM Projects"/>
    <n v="4"/>
    <n v="0"/>
    <n v="0"/>
    <n v="26.04"/>
    <n v="24.77"/>
    <n v="0"/>
    <n v="1"/>
    <n v="0"/>
    <n v="0"/>
  </r>
  <r>
    <x v="0"/>
    <n v="19"/>
    <n v="5"/>
    <s v="OFF"/>
    <d v="2018-09-19T00:00:00"/>
    <s v="Avg of 4 NM Projects"/>
    <n v="5"/>
    <n v="0"/>
    <n v="0"/>
    <n v="25.83"/>
    <n v="24.37"/>
    <n v="0"/>
    <n v="1"/>
    <n v="0"/>
    <n v="0"/>
  </r>
  <r>
    <x v="0"/>
    <n v="19"/>
    <n v="5"/>
    <s v="OFF"/>
    <d v="2018-09-19T00:00:00"/>
    <s v="Avg of 4 NM Projects"/>
    <n v="6"/>
    <n v="-0.13"/>
    <n v="-7.3033707865168538E-4"/>
    <n v="26.65"/>
    <n v="25.39"/>
    <n v="-3.3007000000000002E-3"/>
    <n v="0"/>
    <n v="0"/>
    <n v="0"/>
  </r>
  <r>
    <x v="0"/>
    <n v="19"/>
    <n v="5"/>
    <s v="OFF"/>
    <d v="2018-09-19T00:00:00"/>
    <s v="Avg of 4 NM Projects"/>
    <n v="7"/>
    <n v="-0.13"/>
    <n v="-7.3033707865168538E-4"/>
    <n v="34.69"/>
    <n v="28.18"/>
    <n v="-3.6634000000000002E-3"/>
    <n v="0"/>
    <n v="0"/>
    <n v="0"/>
  </r>
  <r>
    <x v="0"/>
    <n v="19"/>
    <n v="5"/>
    <s v="ON"/>
    <d v="2018-09-19T00:00:00"/>
    <s v="Avg of 4 NM Projects"/>
    <n v="8"/>
    <n v="14.34"/>
    <n v="8.0561797752808986E-2"/>
    <n v="37.83"/>
    <n v="31.47"/>
    <n v="0.45127979999999995"/>
    <n v="0"/>
    <n v="0"/>
    <n v="0"/>
  </r>
  <r>
    <x v="0"/>
    <n v="19"/>
    <n v="5"/>
    <s v="ON"/>
    <d v="2018-09-19T00:00:00"/>
    <s v="Avg of 4 NM Projects"/>
    <n v="9"/>
    <n v="48.894999999999996"/>
    <n v="0.27469101123595502"/>
    <n v="33.54"/>
    <n v="29.21"/>
    <n v="1.4282229499999999"/>
    <n v="0"/>
    <n v="0"/>
    <n v="0"/>
  </r>
  <r>
    <x v="0"/>
    <n v="19"/>
    <n v="5"/>
    <s v="ON"/>
    <d v="2018-09-19T00:00:00"/>
    <s v="Avg of 4 NM Projects"/>
    <n v="10"/>
    <n v="85.375"/>
    <n v="0.47963483146067415"/>
    <n v="37.85"/>
    <n v="38.1"/>
    <n v="3.2527874999999997"/>
    <n v="0"/>
    <n v="0"/>
    <n v="0"/>
  </r>
  <r>
    <x v="0"/>
    <n v="19"/>
    <n v="5"/>
    <s v="ON"/>
    <d v="2018-09-19T00:00:00"/>
    <s v="Avg of 4 NM Projects"/>
    <n v="11"/>
    <n v="101.88999999999999"/>
    <n v="0.5724157303370786"/>
    <n v="36.130000000000003"/>
    <n v="38.44"/>
    <n v="3.9166515999999993"/>
    <n v="0"/>
    <n v="1"/>
    <n v="0"/>
  </r>
  <r>
    <x v="0"/>
    <n v="19"/>
    <n v="5"/>
    <s v="ON"/>
    <d v="2018-09-19T00:00:00"/>
    <s v="Avg of 4 NM Projects"/>
    <n v="12"/>
    <n v="101.245"/>
    <n v="0.56879213483146074"/>
    <n v="33.979999999999997"/>
    <n v="42.61"/>
    <n v="4.3140494500000006"/>
    <n v="0"/>
    <n v="1"/>
    <n v="0"/>
  </r>
  <r>
    <x v="0"/>
    <n v="19"/>
    <n v="5"/>
    <s v="ON"/>
    <d v="2018-09-19T00:00:00"/>
    <s v="Avg of 4 NM Projects"/>
    <n v="13"/>
    <n v="100.60999999999999"/>
    <n v="0.56522471910112349"/>
    <n v="36.270000000000003"/>
    <n v="42.55"/>
    <n v="4.2809554999999992"/>
    <n v="0"/>
    <n v="1"/>
    <n v="0"/>
  </r>
  <r>
    <x v="0"/>
    <n v="19"/>
    <n v="5"/>
    <s v="ON"/>
    <d v="2018-09-19T00:00:00"/>
    <s v="Avg of 4 NM Projects"/>
    <n v="14"/>
    <n v="93.574999999999989"/>
    <n v="0.52570224719101122"/>
    <n v="36.229999999999997"/>
    <n v="43.19"/>
    <n v="4.0415042499999991"/>
    <n v="0"/>
    <n v="1"/>
    <n v="0"/>
  </r>
  <r>
    <x v="0"/>
    <n v="19"/>
    <n v="5"/>
    <s v="ON"/>
    <d v="2018-09-19T00:00:00"/>
    <s v="Avg of 4 NM Projects"/>
    <n v="15"/>
    <n v="79.22999999999999"/>
    <n v="0.44511235955056172"/>
    <n v="36.28"/>
    <n v="41.47"/>
    <n v="3.2856680999999992"/>
    <n v="0"/>
    <n v="0"/>
    <n v="0"/>
  </r>
  <r>
    <x v="0"/>
    <n v="19"/>
    <n v="5"/>
    <s v="ON"/>
    <d v="2018-09-19T00:00:00"/>
    <s v="Avg of 4 NM Projects"/>
    <n v="16"/>
    <n v="62.849999999999994"/>
    <n v="0.35308988764044941"/>
    <n v="36.43"/>
    <n v="45.59"/>
    <n v="2.8653314999999999"/>
    <n v="0"/>
    <n v="0"/>
    <n v="0"/>
  </r>
  <r>
    <x v="0"/>
    <n v="19"/>
    <n v="5"/>
    <s v="ON"/>
    <d v="2018-09-19T00:00:00"/>
    <s v="Avg of 4 NM Projects"/>
    <n v="17"/>
    <n v="43.65"/>
    <n v="0.24522471910112359"/>
    <n v="37.92"/>
    <n v="54.5"/>
    <n v="2.3789249999999997"/>
    <n v="0"/>
    <n v="0"/>
    <n v="0"/>
  </r>
  <r>
    <x v="0"/>
    <n v="19"/>
    <n v="5"/>
    <s v="ON"/>
    <d v="2018-09-19T00:00:00"/>
    <s v="Avg of 4 NM Projects"/>
    <n v="18"/>
    <n v="19.07"/>
    <n v="0.10713483146067417"/>
    <n v="36.159999999999997"/>
    <n v="50.94"/>
    <n v="0.97142580000000001"/>
    <n v="0"/>
    <n v="0"/>
    <n v="0"/>
  </r>
  <r>
    <x v="0"/>
    <n v="19"/>
    <n v="5"/>
    <s v="ON"/>
    <d v="2018-09-19T00:00:00"/>
    <s v="Avg of 4 NM Projects"/>
    <n v="19"/>
    <n v="2.6899999999999995"/>
    <n v="1.5112359550561795E-2"/>
    <n v="34.03"/>
    <n v="52.82"/>
    <n v="0.14208579999999998"/>
    <n v="0"/>
    <n v="0"/>
    <n v="0"/>
  </r>
  <r>
    <x v="0"/>
    <n v="19"/>
    <n v="5"/>
    <s v="ON"/>
    <d v="2018-09-19T00:00:00"/>
    <s v="Avg of 4 NM Projects"/>
    <n v="20"/>
    <n v="0"/>
    <n v="0"/>
    <n v="35.28"/>
    <n v="49.45"/>
    <n v="0"/>
    <n v="1"/>
    <n v="0"/>
    <n v="0"/>
  </r>
  <r>
    <x v="0"/>
    <n v="19"/>
    <n v="5"/>
    <s v="ON"/>
    <d v="2018-09-19T00:00:00"/>
    <s v="Avg of 4 NM Projects"/>
    <n v="21"/>
    <n v="-0.13"/>
    <n v="-7.3033707865168538E-4"/>
    <n v="32.79"/>
    <n v="44.13"/>
    <n v="-5.7369000000000005E-3"/>
    <n v="0"/>
    <n v="0"/>
    <n v="0"/>
  </r>
  <r>
    <x v="0"/>
    <n v="19"/>
    <n v="5"/>
    <s v="ON"/>
    <d v="2018-09-19T00:00:00"/>
    <s v="Avg of 4 NM Projects"/>
    <n v="22"/>
    <n v="-0.13"/>
    <n v="-7.3033707865168538E-4"/>
    <n v="27.96"/>
    <n v="33.43"/>
    <n v="-4.3459000000000006E-3"/>
    <n v="0"/>
    <n v="0"/>
    <n v="0"/>
  </r>
  <r>
    <x v="0"/>
    <n v="19"/>
    <n v="5"/>
    <s v="ON"/>
    <d v="2018-09-19T00:00:00"/>
    <s v="Avg of 4 NM Projects"/>
    <n v="23"/>
    <n v="0"/>
    <n v="0"/>
    <n v="24.29"/>
    <n v="29.65"/>
    <n v="0"/>
    <n v="1"/>
    <n v="0"/>
    <n v="0"/>
  </r>
  <r>
    <x v="0"/>
    <n v="19"/>
    <n v="5"/>
    <s v="OFF"/>
    <d v="2018-09-19T00:00:00"/>
    <s v="Avg of 4 NM Projects"/>
    <n v="24"/>
    <n v="-0.13"/>
    <n v="-7.3033707865168538E-4"/>
    <n v="26.14"/>
    <n v="26.09"/>
    <n v="-3.3917000000000001E-3"/>
    <n v="0"/>
    <n v="0"/>
    <n v="0"/>
  </r>
  <r>
    <x v="0"/>
    <n v="20"/>
    <n v="6"/>
    <s v="OFF"/>
    <d v="2018-09-20T00:00:00"/>
    <s v="Avg of 4 NM Projects"/>
    <n v="1"/>
    <n v="-0.13"/>
    <n v="-7.3033707865168538E-4"/>
    <n v="25.28"/>
    <n v="24.4"/>
    <n v="-3.1719999999999999E-3"/>
    <n v="0"/>
    <n v="0"/>
    <n v="0"/>
  </r>
  <r>
    <x v="0"/>
    <n v="20"/>
    <n v="6"/>
    <s v="OFF"/>
    <d v="2018-09-20T00:00:00"/>
    <s v="Avg of 4 NM Projects"/>
    <n v="2"/>
    <n v="-0.13"/>
    <n v="-7.3033707865168538E-4"/>
    <n v="24.92"/>
    <n v="34.979999999999997"/>
    <n v="-4.5474000000000001E-3"/>
    <n v="0"/>
    <n v="0"/>
    <n v="0"/>
  </r>
  <r>
    <x v="0"/>
    <n v="20"/>
    <n v="6"/>
    <s v="OFF"/>
    <d v="2018-09-20T00:00:00"/>
    <s v="Avg of 4 NM Projects"/>
    <n v="3"/>
    <n v="0"/>
    <n v="0"/>
    <n v="23.41"/>
    <n v="27.17"/>
    <n v="0"/>
    <n v="1"/>
    <n v="0"/>
    <n v="0"/>
  </r>
  <r>
    <x v="0"/>
    <n v="20"/>
    <n v="6"/>
    <s v="OFF"/>
    <d v="2018-09-20T00:00:00"/>
    <s v="Avg of 4 NM Projects"/>
    <n v="4"/>
    <n v="0"/>
    <n v="0"/>
    <n v="21.77"/>
    <n v="25.86"/>
    <n v="0"/>
    <n v="1"/>
    <n v="0"/>
    <n v="0"/>
  </r>
  <r>
    <x v="0"/>
    <n v="20"/>
    <n v="6"/>
    <s v="OFF"/>
    <d v="2018-09-20T00:00:00"/>
    <s v="Avg of 4 NM Projects"/>
    <n v="5"/>
    <n v="-0.13"/>
    <n v="-7.3033707865168538E-4"/>
    <n v="23.5"/>
    <n v="26.19"/>
    <n v="-3.4047000000000005E-3"/>
    <n v="0"/>
    <n v="0"/>
    <n v="0"/>
  </r>
  <r>
    <x v="0"/>
    <n v="20"/>
    <n v="6"/>
    <s v="OFF"/>
    <d v="2018-09-20T00:00:00"/>
    <s v="Avg of 4 NM Projects"/>
    <n v="6"/>
    <n v="0"/>
    <n v="0"/>
    <n v="25.35"/>
    <n v="26.55"/>
    <n v="0"/>
    <n v="1"/>
    <n v="0"/>
    <n v="0"/>
  </r>
  <r>
    <x v="0"/>
    <n v="20"/>
    <n v="6"/>
    <s v="OFF"/>
    <d v="2018-09-20T00:00:00"/>
    <s v="Avg of 4 NM Projects"/>
    <n v="7"/>
    <n v="-0.26"/>
    <n v="-1.4606741573033708E-3"/>
    <n v="29.92"/>
    <n v="30.87"/>
    <n v="-8.0262000000000007E-3"/>
    <n v="0"/>
    <n v="0"/>
    <n v="0"/>
  </r>
  <r>
    <x v="0"/>
    <n v="20"/>
    <n v="6"/>
    <s v="ON"/>
    <d v="2018-09-20T00:00:00"/>
    <s v="Avg of 4 NM Projects"/>
    <n v="8"/>
    <n v="13.82"/>
    <n v="7.7640449438202253E-2"/>
    <n v="35.71"/>
    <n v="46.45"/>
    <n v="0.64193900000000004"/>
    <n v="0"/>
    <n v="0"/>
    <n v="0"/>
  </r>
  <r>
    <x v="0"/>
    <n v="20"/>
    <n v="6"/>
    <s v="ON"/>
    <d v="2018-09-20T00:00:00"/>
    <s v="Avg of 4 NM Projects"/>
    <n v="9"/>
    <n v="38.659999999999997"/>
    <n v="0.21719101123595505"/>
    <n v="34.42"/>
    <n v="51.18"/>
    <n v="1.9786187999999998"/>
    <n v="0"/>
    <n v="0"/>
    <n v="0"/>
  </r>
  <r>
    <x v="0"/>
    <n v="20"/>
    <n v="6"/>
    <s v="ON"/>
    <d v="2018-09-20T00:00:00"/>
    <s v="Avg of 4 NM Projects"/>
    <n v="10"/>
    <n v="56.834999999999994"/>
    <n v="0.31929775280898876"/>
    <n v="35.35"/>
    <n v="50.02"/>
    <n v="2.8428867000000002"/>
    <n v="0"/>
    <n v="0"/>
    <n v="0"/>
  </r>
  <r>
    <x v="0"/>
    <n v="20"/>
    <n v="6"/>
    <s v="ON"/>
    <d v="2018-09-20T00:00:00"/>
    <s v="Avg of 4 NM Projects"/>
    <n v="11"/>
    <n v="76.415000000000006"/>
    <n v="0.4292977528089888"/>
    <n v="34.76"/>
    <n v="40.17"/>
    <n v="3.0695905500000005"/>
    <n v="0"/>
    <n v="0"/>
    <n v="0"/>
  </r>
  <r>
    <x v="0"/>
    <n v="20"/>
    <n v="6"/>
    <s v="ON"/>
    <d v="2018-09-20T00:00:00"/>
    <s v="Avg of 4 NM Projects"/>
    <n v="12"/>
    <n v="84.344999999999999"/>
    <n v="0.47384831460674159"/>
    <n v="37.93"/>
    <n v="39.14"/>
    <n v="3.3012633"/>
    <n v="0"/>
    <n v="0"/>
    <n v="0"/>
  </r>
  <r>
    <x v="0"/>
    <n v="20"/>
    <n v="6"/>
    <s v="ON"/>
    <d v="2018-09-20T00:00:00"/>
    <s v="Avg of 4 NM Projects"/>
    <n v="13"/>
    <n v="90.625"/>
    <n v="0.5091292134831461"/>
    <n v="37.26"/>
    <n v="34.69"/>
    <n v="3.14378125"/>
    <n v="0"/>
    <n v="1"/>
    <n v="0"/>
  </r>
  <r>
    <x v="0"/>
    <n v="20"/>
    <n v="6"/>
    <s v="ON"/>
    <d v="2018-09-20T00:00:00"/>
    <s v="Avg of 4 NM Projects"/>
    <n v="14"/>
    <n v="85"/>
    <n v="0.47752808988764045"/>
    <n v="39.82"/>
    <n v="41.61"/>
    <n v="3.5368499999999998"/>
    <n v="0"/>
    <n v="0"/>
    <n v="0"/>
  </r>
  <r>
    <x v="0"/>
    <n v="20"/>
    <n v="6"/>
    <s v="ON"/>
    <d v="2018-09-20T00:00:00"/>
    <s v="Avg of 4 NM Projects"/>
    <n v="15"/>
    <n v="87.804999999999993"/>
    <n v="0.49328651685393254"/>
    <n v="40.65"/>
    <n v="54.01"/>
    <n v="4.7423480499999995"/>
    <n v="0"/>
    <n v="0"/>
    <n v="0"/>
  </r>
  <r>
    <x v="0"/>
    <n v="20"/>
    <n v="6"/>
    <s v="ON"/>
    <d v="2018-09-20T00:00:00"/>
    <s v="Avg of 4 NM Projects"/>
    <n v="16"/>
    <n v="75.39500000000001"/>
    <n v="0.42356741573033713"/>
    <n v="41.23"/>
    <n v="52.81"/>
    <n v="3.9816099500000011"/>
    <n v="0"/>
    <n v="0"/>
    <n v="0"/>
  </r>
  <r>
    <x v="0"/>
    <n v="20"/>
    <n v="6"/>
    <s v="ON"/>
    <d v="2018-09-20T00:00:00"/>
    <s v="Avg of 4 NM Projects"/>
    <n v="17"/>
    <n v="51.08"/>
    <n v="0.28696629213483144"/>
    <n v="42.04"/>
    <n v="57.87"/>
    <n v="2.9559995999999997"/>
    <n v="0"/>
    <n v="0"/>
    <n v="0"/>
  </r>
  <r>
    <x v="0"/>
    <n v="20"/>
    <n v="6"/>
    <s v="ON"/>
    <d v="2018-09-20T00:00:00"/>
    <s v="Avg of 4 NM Projects"/>
    <n v="18"/>
    <n v="22.01"/>
    <n v="0.12365168539325844"/>
    <n v="42.46"/>
    <n v="54.01"/>
    <n v="1.1887600999999999"/>
    <n v="0"/>
    <n v="0"/>
    <n v="0"/>
  </r>
  <r>
    <x v="0"/>
    <n v="20"/>
    <n v="6"/>
    <s v="ON"/>
    <d v="2018-09-20T00:00:00"/>
    <s v="Avg of 4 NM Projects"/>
    <n v="19"/>
    <n v="2.6849999999999996"/>
    <n v="1.5084269662921345E-2"/>
    <n v="44.28"/>
    <n v="51.96"/>
    <n v="0.13951259999999999"/>
    <n v="0"/>
    <n v="0"/>
    <n v="0"/>
  </r>
  <r>
    <x v="0"/>
    <n v="20"/>
    <n v="6"/>
    <s v="ON"/>
    <d v="2018-09-20T00:00:00"/>
    <s v="Avg of 4 NM Projects"/>
    <n v="20"/>
    <n v="-0.13"/>
    <n v="-7.3033707865168538E-4"/>
    <n v="46.45"/>
    <n v="52.5"/>
    <n v="-6.8250000000000003E-3"/>
    <n v="0"/>
    <n v="0"/>
    <n v="0"/>
  </r>
  <r>
    <x v="0"/>
    <n v="20"/>
    <n v="6"/>
    <s v="ON"/>
    <d v="2018-09-20T00:00:00"/>
    <s v="Avg of 4 NM Projects"/>
    <n v="21"/>
    <n v="-0.13"/>
    <n v="-7.3033707865168538E-4"/>
    <n v="41.63"/>
    <n v="44.93"/>
    <n v="-5.8409000000000004E-3"/>
    <n v="0"/>
    <n v="0"/>
    <n v="0"/>
  </r>
  <r>
    <x v="0"/>
    <n v="20"/>
    <n v="6"/>
    <s v="ON"/>
    <d v="2018-09-20T00:00:00"/>
    <s v="Avg of 4 NM Projects"/>
    <n v="22"/>
    <n v="-0.26"/>
    <n v="-1.4606741573033708E-3"/>
    <n v="34.19"/>
    <n v="35.65"/>
    <n v="-9.2689999999999995E-3"/>
    <n v="0"/>
    <n v="0"/>
    <n v="0"/>
  </r>
  <r>
    <x v="0"/>
    <n v="20"/>
    <n v="6"/>
    <s v="ON"/>
    <d v="2018-09-20T00:00:00"/>
    <s v="Avg of 4 NM Projects"/>
    <n v="23"/>
    <n v="0"/>
    <n v="0"/>
    <n v="25.82"/>
    <n v="31.65"/>
    <n v="0"/>
    <n v="1"/>
    <n v="0"/>
    <n v="0"/>
  </r>
  <r>
    <x v="0"/>
    <n v="20"/>
    <n v="6"/>
    <s v="OFF"/>
    <d v="2018-09-20T00:00:00"/>
    <s v="Avg of 4 NM Projects"/>
    <n v="24"/>
    <n v="0"/>
    <n v="0"/>
    <n v="27.85"/>
    <n v="27.12"/>
    <n v="0"/>
    <n v="1"/>
    <n v="0"/>
    <n v="0"/>
  </r>
  <r>
    <x v="0"/>
    <n v="21"/>
    <n v="7"/>
    <s v="OFF"/>
    <d v="2018-09-21T00:00:00"/>
    <s v="Avg of 4 NM Projects"/>
    <n v="1"/>
    <n v="0"/>
    <n v="0"/>
    <n v="32.01"/>
    <n v="25.29"/>
    <n v="0"/>
    <n v="1"/>
    <n v="0"/>
    <n v="0"/>
  </r>
  <r>
    <x v="0"/>
    <n v="21"/>
    <n v="7"/>
    <s v="OFF"/>
    <d v="2018-09-21T00:00:00"/>
    <s v="Avg of 4 NM Projects"/>
    <n v="2"/>
    <n v="0"/>
    <n v="0"/>
    <n v="29.98"/>
    <n v="27.76"/>
    <n v="0"/>
    <n v="1"/>
    <n v="0"/>
    <n v="0"/>
  </r>
  <r>
    <x v="0"/>
    <n v="21"/>
    <n v="7"/>
    <s v="OFF"/>
    <d v="2018-09-21T00:00:00"/>
    <s v="Avg of 4 NM Projects"/>
    <n v="3"/>
    <n v="-0.26"/>
    <n v="-1.4606741573033708E-3"/>
    <n v="28.96"/>
    <n v="30.83"/>
    <n v="-8.0158E-3"/>
    <n v="0"/>
    <n v="0"/>
    <n v="0"/>
  </r>
  <r>
    <x v="0"/>
    <n v="21"/>
    <n v="7"/>
    <s v="OFF"/>
    <d v="2018-09-21T00:00:00"/>
    <s v="Avg of 4 NM Projects"/>
    <n v="4"/>
    <n v="-0.13"/>
    <n v="-7.3033707865168538E-4"/>
    <n v="29.08"/>
    <n v="27.49"/>
    <n v="-3.5737E-3"/>
    <n v="0"/>
    <n v="0"/>
    <n v="0"/>
  </r>
  <r>
    <x v="0"/>
    <n v="21"/>
    <n v="7"/>
    <s v="OFF"/>
    <d v="2018-09-21T00:00:00"/>
    <s v="Avg of 4 NM Projects"/>
    <n v="5"/>
    <n v="-0.13"/>
    <n v="-7.3033707865168538E-4"/>
    <n v="29.16"/>
    <n v="25.41"/>
    <n v="-3.3033000000000003E-3"/>
    <n v="0"/>
    <n v="0"/>
    <n v="0"/>
  </r>
  <r>
    <x v="0"/>
    <n v="21"/>
    <n v="7"/>
    <s v="OFF"/>
    <d v="2018-09-21T00:00:00"/>
    <s v="Avg of 4 NM Projects"/>
    <n v="6"/>
    <n v="0"/>
    <n v="0"/>
    <n v="28.94"/>
    <n v="24.24"/>
    <n v="0"/>
    <n v="1"/>
    <n v="0"/>
    <n v="0"/>
  </r>
  <r>
    <x v="0"/>
    <n v="21"/>
    <n v="7"/>
    <s v="OFF"/>
    <d v="2018-09-21T00:00:00"/>
    <s v="Avg of 4 NM Projects"/>
    <n v="7"/>
    <n v="-0.39"/>
    <n v="-2.1910112359550564E-3"/>
    <n v="38.979999999999997"/>
    <n v="27.64"/>
    <n v="-1.07796E-2"/>
    <n v="0"/>
    <n v="0"/>
    <n v="0"/>
  </r>
  <r>
    <x v="0"/>
    <n v="21"/>
    <n v="7"/>
    <s v="OFF"/>
    <d v="2018-09-21T00:00:00"/>
    <s v="Avg of 4 NM Projects"/>
    <n v="8"/>
    <n v="9.2199999999999989"/>
    <n v="5.179775280898876E-2"/>
    <n v="40"/>
    <n v="28.29"/>
    <n v="0.26083379999999995"/>
    <n v="0"/>
    <n v="0"/>
    <n v="0"/>
  </r>
  <r>
    <x v="0"/>
    <n v="21"/>
    <n v="7"/>
    <s v="OFF"/>
    <d v="2018-09-21T00:00:00"/>
    <s v="Avg of 4 NM Projects"/>
    <n v="9"/>
    <n v="31.225000000000001"/>
    <n v="0.17542134831460676"/>
    <n v="39.86"/>
    <n v="30.57"/>
    <n v="0.9545482500000001"/>
    <n v="0"/>
    <n v="0"/>
    <n v="0"/>
  </r>
  <r>
    <x v="0"/>
    <n v="21"/>
    <n v="7"/>
    <s v="OFF"/>
    <d v="2018-09-21T00:00:00"/>
    <s v="Avg of 4 NM Projects"/>
    <n v="10"/>
    <n v="52.1"/>
    <n v="0.29269662921348316"/>
    <n v="35.89"/>
    <n v="33.630000000000003"/>
    <n v="1.7521230000000003"/>
    <n v="0"/>
    <n v="0"/>
    <n v="0"/>
  </r>
  <r>
    <x v="0"/>
    <n v="21"/>
    <n v="7"/>
    <s v="OFF"/>
    <d v="2018-09-21T00:00:00"/>
    <s v="Avg of 4 NM Projects"/>
    <n v="11"/>
    <n v="62.335000000000001"/>
    <n v="0.35019662921348316"/>
    <n v="33.090000000000003"/>
    <n v="33.29"/>
    <n v="2.07513215"/>
    <n v="0"/>
    <n v="0"/>
    <n v="0"/>
  </r>
  <r>
    <x v="0"/>
    <n v="21"/>
    <n v="7"/>
    <s v="OFF"/>
    <d v="2018-09-21T00:00:00"/>
    <s v="Avg of 4 NM Projects"/>
    <n v="12"/>
    <n v="68.61"/>
    <n v="0.3854494382022472"/>
    <n v="37.64"/>
    <n v="29.46"/>
    <n v="2.0212506000000001"/>
    <n v="0"/>
    <n v="0"/>
    <n v="0"/>
  </r>
  <r>
    <x v="0"/>
    <n v="21"/>
    <n v="7"/>
    <s v="OFF"/>
    <d v="2018-09-21T00:00:00"/>
    <s v="Avg of 4 NM Projects"/>
    <n v="13"/>
    <n v="76.295000000000002"/>
    <n v="0.42862359550561796"/>
    <n v="40.4"/>
    <n v="24.76"/>
    <n v="1.8890642000000002"/>
    <n v="0"/>
    <n v="0"/>
    <n v="0"/>
  </r>
  <r>
    <x v="0"/>
    <n v="21"/>
    <n v="7"/>
    <s v="OFF"/>
    <d v="2018-09-21T00:00:00"/>
    <s v="Avg of 4 NM Projects"/>
    <n v="14"/>
    <n v="78.849999999999994"/>
    <n v="0.44297752808988761"/>
    <n v="46.09"/>
    <n v="24.28"/>
    <n v="1.9144779999999999"/>
    <n v="0"/>
    <n v="0"/>
    <n v="0"/>
  </r>
  <r>
    <x v="0"/>
    <n v="21"/>
    <n v="7"/>
    <s v="OFF"/>
    <d v="2018-09-21T00:00:00"/>
    <s v="Avg of 4 NM Projects"/>
    <n v="15"/>
    <n v="67.58"/>
    <n v="0.37966292134831459"/>
    <n v="46"/>
    <n v="27.26"/>
    <n v="1.8422308000000001"/>
    <n v="0"/>
    <n v="0"/>
    <n v="0"/>
  </r>
  <r>
    <x v="0"/>
    <n v="21"/>
    <n v="7"/>
    <s v="OFF"/>
    <d v="2018-09-21T00:00:00"/>
    <s v="Avg of 4 NM Projects"/>
    <n v="16"/>
    <n v="53.89"/>
    <n v="0.30275280898876405"/>
    <n v="45.97"/>
    <n v="24.88"/>
    <n v="1.3407832"/>
    <n v="0"/>
    <n v="0"/>
    <n v="0"/>
  </r>
  <r>
    <x v="0"/>
    <n v="21"/>
    <n v="7"/>
    <s v="OFF"/>
    <d v="2018-09-21T00:00:00"/>
    <s v="Avg of 4 NM Projects"/>
    <n v="17"/>
    <n v="42.11"/>
    <n v="0.23657303370786517"/>
    <n v="48.7"/>
    <n v="26.04"/>
    <n v="1.0965444"/>
    <n v="0"/>
    <n v="0"/>
    <n v="0"/>
  </r>
  <r>
    <x v="0"/>
    <n v="21"/>
    <n v="7"/>
    <s v="OFF"/>
    <d v="2018-09-21T00:00:00"/>
    <s v="Avg of 4 NM Projects"/>
    <n v="18"/>
    <n v="19.709999999999997"/>
    <n v="0.11073033707865167"/>
    <n v="47.66"/>
    <n v="23.64"/>
    <n v="0.46594439999999998"/>
    <n v="0"/>
    <n v="0"/>
    <n v="0"/>
  </r>
  <r>
    <x v="0"/>
    <n v="21"/>
    <n v="7"/>
    <s v="OFF"/>
    <d v="2018-09-21T00:00:00"/>
    <s v="Avg of 4 NM Projects"/>
    <n v="19"/>
    <n v="1.7899999999999998"/>
    <n v="1.0056179775280899E-2"/>
    <n v="46.06"/>
    <n v="22.72"/>
    <n v="4.0668799999999991E-2"/>
    <n v="0"/>
    <n v="0"/>
    <n v="0"/>
  </r>
  <r>
    <x v="0"/>
    <n v="21"/>
    <n v="7"/>
    <s v="OFF"/>
    <d v="2018-09-21T00:00:00"/>
    <s v="Avg of 4 NM Projects"/>
    <n v="20"/>
    <n v="-0.13"/>
    <n v="-7.3033707865168538E-4"/>
    <n v="48.05"/>
    <n v="21.92"/>
    <n v="-2.8496000000000003E-3"/>
    <n v="0"/>
    <n v="0"/>
    <n v="0"/>
  </r>
  <r>
    <x v="0"/>
    <n v="21"/>
    <n v="7"/>
    <s v="OFF"/>
    <d v="2018-09-21T00:00:00"/>
    <s v="Avg of 4 NM Projects"/>
    <n v="21"/>
    <n v="0"/>
    <n v="0"/>
    <n v="45.65"/>
    <n v="21.63"/>
    <n v="0"/>
    <n v="1"/>
    <n v="0"/>
    <n v="0"/>
  </r>
  <r>
    <x v="0"/>
    <n v="21"/>
    <n v="7"/>
    <s v="OFF"/>
    <d v="2018-09-21T00:00:00"/>
    <s v="Avg of 4 NM Projects"/>
    <n v="22"/>
    <n v="-0.26"/>
    <n v="-1.4606741573033708E-3"/>
    <n v="40.19"/>
    <n v="26.14"/>
    <n v="-6.7964000000000002E-3"/>
    <n v="0"/>
    <n v="0"/>
    <n v="0"/>
  </r>
  <r>
    <x v="0"/>
    <n v="21"/>
    <n v="7"/>
    <s v="OFF"/>
    <d v="2018-09-21T00:00:00"/>
    <s v="Avg of 4 NM Projects"/>
    <n v="23"/>
    <n v="0"/>
    <n v="0"/>
    <n v="34.31"/>
    <n v="23.49"/>
    <n v="0"/>
    <n v="1"/>
    <n v="0"/>
    <n v="0"/>
  </r>
  <r>
    <x v="0"/>
    <n v="21"/>
    <n v="7"/>
    <s v="OFF"/>
    <d v="2018-09-21T00:00:00"/>
    <s v="Avg of 4 NM Projects"/>
    <n v="24"/>
    <n v="0"/>
    <n v="0"/>
    <n v="30.49"/>
    <n v="21.67"/>
    <n v="0"/>
    <n v="1"/>
    <n v="0"/>
    <n v="0"/>
  </r>
  <r>
    <x v="0"/>
    <n v="22"/>
    <n v="1"/>
    <s v="OFF"/>
    <d v="2018-09-22T00:00:00"/>
    <s v="Avg of 4 NM Projects"/>
    <n v="1"/>
    <n v="0"/>
    <n v="0"/>
    <n v="40.770000000000003"/>
    <n v="22.89"/>
    <n v="0"/>
    <n v="1"/>
    <n v="0"/>
    <n v="0"/>
  </r>
  <r>
    <x v="0"/>
    <n v="22"/>
    <n v="1"/>
    <s v="OFF"/>
    <d v="2018-09-22T00:00:00"/>
    <s v="Avg of 4 NM Projects"/>
    <n v="2"/>
    <n v="-0.13"/>
    <n v="-7.3033707865168538E-4"/>
    <n v="41.49"/>
    <n v="21.62"/>
    <n v="-2.8106000000000003E-3"/>
    <n v="0"/>
    <n v="0"/>
    <n v="0"/>
  </r>
  <r>
    <x v="0"/>
    <n v="22"/>
    <n v="1"/>
    <s v="OFF"/>
    <d v="2018-09-22T00:00:00"/>
    <s v="Avg of 4 NM Projects"/>
    <n v="3"/>
    <n v="-0.13"/>
    <n v="-7.3033707865168538E-4"/>
    <n v="40.71"/>
    <n v="22.77"/>
    <n v="-2.9601000000000002E-3"/>
    <n v="0"/>
    <n v="0"/>
    <n v="0"/>
  </r>
  <r>
    <x v="0"/>
    <n v="22"/>
    <n v="1"/>
    <s v="OFF"/>
    <d v="2018-09-22T00:00:00"/>
    <s v="Avg of 4 NM Projects"/>
    <n v="4"/>
    <n v="-0.13"/>
    <n v="-7.3033707865168538E-4"/>
    <n v="37.29"/>
    <n v="25.66"/>
    <n v="-3.3358000000000003E-3"/>
    <n v="0"/>
    <n v="0"/>
    <n v="0"/>
  </r>
  <r>
    <x v="0"/>
    <n v="22"/>
    <n v="1"/>
    <s v="OFF"/>
    <d v="2018-09-22T00:00:00"/>
    <s v="Avg of 4 NM Projects"/>
    <n v="5"/>
    <n v="-0.26"/>
    <n v="-1.4606741573033708E-3"/>
    <n v="35.659999999999997"/>
    <n v="28.09"/>
    <n v="-7.3033999999999998E-3"/>
    <n v="0"/>
    <n v="0"/>
    <n v="0"/>
  </r>
  <r>
    <x v="0"/>
    <n v="22"/>
    <n v="1"/>
    <s v="OFF"/>
    <d v="2018-09-22T00:00:00"/>
    <s v="Avg of 4 NM Projects"/>
    <n v="6"/>
    <n v="0"/>
    <n v="0"/>
    <n v="37.53"/>
    <n v="33.409999999999997"/>
    <n v="0"/>
    <n v="1"/>
    <n v="0"/>
    <n v="0"/>
  </r>
  <r>
    <x v="0"/>
    <n v="22"/>
    <n v="1"/>
    <s v="OFF"/>
    <d v="2018-09-22T00:00:00"/>
    <s v="Avg of 4 NM Projects"/>
    <n v="7"/>
    <n v="0"/>
    <n v="0"/>
    <n v="34.5"/>
    <n v="82.71"/>
    <n v="0"/>
    <n v="1"/>
    <n v="0"/>
    <n v="0"/>
  </r>
  <r>
    <x v="0"/>
    <n v="22"/>
    <n v="1"/>
    <s v="OFF"/>
    <d v="2018-09-22T00:00:00"/>
    <s v="Avg of 4 NM Projects"/>
    <n v="8"/>
    <n v="10.239999999999998"/>
    <n v="5.7528089887640438E-2"/>
    <n v="32.76"/>
    <n v="45.21"/>
    <n v="0.46295039999999993"/>
    <n v="0"/>
    <n v="0"/>
    <n v="0"/>
  </r>
  <r>
    <x v="0"/>
    <n v="22"/>
    <n v="1"/>
    <s v="OFF"/>
    <d v="2018-09-22T00:00:00"/>
    <s v="Avg of 4 NM Projects"/>
    <n v="9"/>
    <n v="40.19"/>
    <n v="0.22578651685393258"/>
    <n v="28.93"/>
    <n v="26.86"/>
    <n v="1.0795033999999999"/>
    <n v="0"/>
    <n v="0"/>
    <n v="0"/>
  </r>
  <r>
    <x v="0"/>
    <n v="22"/>
    <n v="1"/>
    <s v="OFF"/>
    <d v="2018-09-22T00:00:00"/>
    <s v="Avg of 4 NM Projects"/>
    <n v="10"/>
    <n v="69.114999999999995"/>
    <n v="0.38828651685393256"/>
    <n v="32.74"/>
    <n v="24.47"/>
    <n v="1.6912440499999999"/>
    <n v="0"/>
    <n v="0"/>
    <n v="0"/>
  </r>
  <r>
    <x v="0"/>
    <n v="22"/>
    <n v="1"/>
    <s v="OFF"/>
    <d v="2018-09-22T00:00:00"/>
    <s v="Avg of 4 NM Projects"/>
    <n v="11"/>
    <n v="109.82"/>
    <n v="0.61696629213483145"/>
    <n v="32.770000000000003"/>
    <n v="22.24"/>
    <n v="2.4423967999999996"/>
    <n v="0"/>
    <n v="1"/>
    <n v="0"/>
  </r>
  <r>
    <x v="0"/>
    <n v="22"/>
    <n v="1"/>
    <s v="OFF"/>
    <d v="2018-09-22T00:00:00"/>
    <s v="Avg of 4 NM Projects"/>
    <n v="12"/>
    <n v="121.72499999999999"/>
    <n v="0.68384831460674156"/>
    <n v="57.68"/>
    <n v="22.5"/>
    <n v="2.7388124999999999"/>
    <n v="0"/>
    <n v="1"/>
    <n v="0"/>
  </r>
  <r>
    <x v="0"/>
    <n v="22"/>
    <n v="1"/>
    <s v="OFF"/>
    <d v="2018-09-22T00:00:00"/>
    <s v="Avg of 4 NM Projects"/>
    <n v="13"/>
    <n v="130.30000000000001"/>
    <n v="0.73202247191011238"/>
    <n v="47.65"/>
    <n v="21.8"/>
    <n v="2.8405400000000003"/>
    <n v="0"/>
    <n v="1"/>
    <n v="0"/>
  </r>
  <r>
    <x v="0"/>
    <n v="22"/>
    <n v="1"/>
    <s v="OFF"/>
    <d v="2018-09-22T00:00:00"/>
    <s v="Avg of 4 NM Projects"/>
    <n v="14"/>
    <n v="109.69500000000001"/>
    <n v="0.61626404494382026"/>
    <n v="35.19"/>
    <n v="19.739999999999998"/>
    <n v="2.1653793000000001"/>
    <n v="0"/>
    <n v="1"/>
    <n v="0"/>
  </r>
  <r>
    <x v="0"/>
    <n v="22"/>
    <n v="1"/>
    <s v="OFF"/>
    <d v="2018-09-22T00:00:00"/>
    <s v="Avg of 4 NM Projects"/>
    <n v="15"/>
    <n v="91.26"/>
    <n v="0.51269662921348313"/>
    <n v="39.33"/>
    <n v="15.97"/>
    <n v="1.4574222000000001"/>
    <n v="0"/>
    <n v="1"/>
    <n v="0"/>
  </r>
  <r>
    <x v="0"/>
    <n v="22"/>
    <n v="1"/>
    <s v="OFF"/>
    <d v="2018-09-22T00:00:00"/>
    <s v="Avg of 4 NM Projects"/>
    <n v="16"/>
    <n v="65.915000000000006"/>
    <n v="0.370308988764045"/>
    <n v="42.4"/>
    <n v="19.57"/>
    <n v="1.2899565500000001"/>
    <n v="0"/>
    <n v="0"/>
    <n v="0"/>
  </r>
  <r>
    <x v="0"/>
    <n v="22"/>
    <n v="1"/>
    <s v="OFF"/>
    <d v="2018-09-22T00:00:00"/>
    <s v="Avg of 4 NM Projects"/>
    <n v="17"/>
    <n v="42.875"/>
    <n v="0.24087078651685392"/>
    <n v="45.82"/>
    <n v="17.43"/>
    <n v="0.74731124999999998"/>
    <n v="0"/>
    <n v="0"/>
    <n v="0"/>
  </r>
  <r>
    <x v="0"/>
    <n v="22"/>
    <n v="1"/>
    <s v="OFF"/>
    <d v="2018-09-22T00:00:00"/>
    <s v="Avg of 4 NM Projects"/>
    <n v="18"/>
    <n v="21.505000000000003"/>
    <n v="0.12081460674157304"/>
    <n v="44.28"/>
    <n v="19.670000000000002"/>
    <n v="0.42300335000000006"/>
    <n v="0"/>
    <n v="0"/>
    <n v="0"/>
  </r>
  <r>
    <x v="0"/>
    <n v="22"/>
    <n v="1"/>
    <s v="OFF"/>
    <d v="2018-09-22T00:00:00"/>
    <s v="Avg of 4 NM Projects"/>
    <n v="19"/>
    <n v="3.0749999999999997"/>
    <n v="1.7275280898876404E-2"/>
    <n v="45.59"/>
    <n v="19.89"/>
    <n v="6.1161750000000001E-2"/>
    <n v="0"/>
    <n v="0"/>
    <n v="0"/>
  </r>
  <r>
    <x v="0"/>
    <n v="22"/>
    <n v="1"/>
    <s v="OFF"/>
    <d v="2018-09-22T00:00:00"/>
    <s v="Avg of 4 NM Projects"/>
    <n v="20"/>
    <n v="0"/>
    <n v="0"/>
    <n v="49.91"/>
    <n v="20.97"/>
    <n v="0"/>
    <n v="1"/>
    <n v="0"/>
    <n v="0"/>
  </r>
  <r>
    <x v="0"/>
    <n v="22"/>
    <n v="1"/>
    <s v="OFF"/>
    <d v="2018-09-22T00:00:00"/>
    <s v="Avg of 4 NM Projects"/>
    <n v="21"/>
    <n v="-0.26"/>
    <n v="-1.4606741573033708E-3"/>
    <n v="45.62"/>
    <n v="20.83"/>
    <n v="-5.4158000000000001E-3"/>
    <n v="0"/>
    <n v="0"/>
    <n v="0"/>
  </r>
  <r>
    <x v="0"/>
    <n v="22"/>
    <n v="1"/>
    <s v="OFF"/>
    <d v="2018-09-22T00:00:00"/>
    <s v="Avg of 4 NM Projects"/>
    <n v="22"/>
    <n v="-0.13"/>
    <n v="-7.3033707865168538E-4"/>
    <n v="33.729999999999997"/>
    <n v="23.69"/>
    <n v="-3.0797000000000003E-3"/>
    <n v="0"/>
    <n v="0"/>
    <n v="0"/>
  </r>
  <r>
    <x v="0"/>
    <n v="22"/>
    <n v="1"/>
    <s v="OFF"/>
    <d v="2018-09-22T00:00:00"/>
    <s v="Avg of 4 NM Projects"/>
    <n v="23"/>
    <n v="0"/>
    <n v="0"/>
    <n v="30.37"/>
    <n v="22.65"/>
    <n v="0"/>
    <n v="1"/>
    <n v="0"/>
    <n v="0"/>
  </r>
  <r>
    <x v="0"/>
    <n v="22"/>
    <n v="1"/>
    <s v="OFF"/>
    <d v="2018-09-22T00:00:00"/>
    <s v="Avg of 4 NM Projects"/>
    <n v="24"/>
    <n v="0"/>
    <n v="0"/>
    <n v="28.63"/>
    <n v="17.53"/>
    <n v="0"/>
    <n v="1"/>
    <n v="0"/>
    <n v="0"/>
  </r>
  <r>
    <x v="0"/>
    <n v="23"/>
    <n v="2"/>
    <s v="OFF"/>
    <d v="2018-09-23T00:00:00"/>
    <s v="Avg of 4 NM Projects"/>
    <n v="1"/>
    <n v="-0.13"/>
    <n v="-7.3033707865168538E-4"/>
    <n v="20.84"/>
    <n v="18.38"/>
    <n v="-2.3893999999999999E-3"/>
    <n v="0"/>
    <n v="0"/>
    <n v="0"/>
  </r>
  <r>
    <x v="0"/>
    <n v="23"/>
    <n v="2"/>
    <s v="OFF"/>
    <d v="2018-09-23T00:00:00"/>
    <s v="Avg of 4 NM Projects"/>
    <n v="2"/>
    <n v="0"/>
    <n v="0"/>
    <n v="17.64"/>
    <n v="18.45"/>
    <n v="0"/>
    <n v="1"/>
    <n v="0"/>
    <n v="0"/>
  </r>
  <r>
    <x v="0"/>
    <n v="23"/>
    <n v="2"/>
    <s v="OFF"/>
    <d v="2018-09-23T00:00:00"/>
    <s v="Avg of 4 NM Projects"/>
    <n v="3"/>
    <n v="0"/>
    <n v="0"/>
    <n v="20.8"/>
    <n v="18.989999999999998"/>
    <n v="0"/>
    <n v="1"/>
    <n v="0"/>
    <n v="0"/>
  </r>
  <r>
    <x v="0"/>
    <n v="23"/>
    <n v="2"/>
    <s v="OFF"/>
    <d v="2018-09-23T00:00:00"/>
    <s v="Avg of 4 NM Projects"/>
    <n v="4"/>
    <n v="-0.26"/>
    <n v="-1.4606741573033708E-3"/>
    <n v="21.25"/>
    <n v="18.100000000000001"/>
    <n v="-4.7060000000000001E-3"/>
    <n v="0"/>
    <n v="0"/>
    <n v="0"/>
  </r>
  <r>
    <x v="0"/>
    <n v="23"/>
    <n v="2"/>
    <s v="OFF"/>
    <d v="2018-09-23T00:00:00"/>
    <s v="Avg of 4 NM Projects"/>
    <n v="5"/>
    <n v="-0.13"/>
    <n v="-7.3033707865168538E-4"/>
    <n v="20.420000000000002"/>
    <n v="20.59"/>
    <n v="-2.6766999999999997E-3"/>
    <n v="0"/>
    <n v="0"/>
    <n v="0"/>
  </r>
  <r>
    <x v="0"/>
    <n v="23"/>
    <n v="2"/>
    <s v="OFF"/>
    <d v="2018-09-23T00:00:00"/>
    <s v="Avg of 4 NM Projects"/>
    <n v="6"/>
    <n v="0"/>
    <n v="0"/>
    <n v="21.25"/>
    <n v="22.57"/>
    <n v="0"/>
    <n v="1"/>
    <n v="0"/>
    <n v="0"/>
  </r>
  <r>
    <x v="0"/>
    <n v="23"/>
    <n v="2"/>
    <s v="OFF"/>
    <d v="2018-09-23T00:00:00"/>
    <s v="Avg of 4 NM Projects"/>
    <n v="7"/>
    <n v="-0.13"/>
    <n v="-7.3033707865168538E-4"/>
    <n v="21.2"/>
    <n v="19.25"/>
    <n v="-2.5025E-3"/>
    <n v="0"/>
    <n v="0"/>
    <n v="0"/>
  </r>
  <r>
    <x v="0"/>
    <n v="23"/>
    <n v="2"/>
    <s v="ON"/>
    <d v="2018-09-23T00:00:00"/>
    <s v="Avg of 4 NM Projects"/>
    <n v="8"/>
    <n v="12.549999999999999"/>
    <n v="7.0505617977528079E-2"/>
    <n v="23.28"/>
    <n v="20.53"/>
    <n v="0.25765149999999998"/>
    <n v="0"/>
    <n v="0"/>
    <n v="0"/>
  </r>
  <r>
    <x v="0"/>
    <n v="23"/>
    <n v="2"/>
    <s v="ON"/>
    <d v="2018-09-23T00:00:00"/>
    <s v="Avg of 4 NM Projects"/>
    <n v="9"/>
    <n v="40.200000000000003"/>
    <n v="0.2258426966292135"/>
    <n v="27.47"/>
    <n v="23.05"/>
    <n v="0.92661000000000016"/>
    <n v="0"/>
    <n v="0"/>
    <n v="0"/>
  </r>
  <r>
    <x v="0"/>
    <n v="23"/>
    <n v="2"/>
    <s v="ON"/>
    <d v="2018-09-23T00:00:00"/>
    <s v="Avg of 4 NM Projects"/>
    <n v="10"/>
    <n v="59.51"/>
    <n v="0.33432584269662918"/>
    <n v="28.17"/>
    <n v="25.56"/>
    <n v="1.5210755999999999"/>
    <n v="0"/>
    <n v="0"/>
    <n v="0"/>
  </r>
  <r>
    <x v="0"/>
    <n v="23"/>
    <n v="2"/>
    <s v="ON"/>
    <d v="2018-09-23T00:00:00"/>
    <s v="Avg of 4 NM Projects"/>
    <n v="11"/>
    <n v="72.064999999999998"/>
    <n v="0.40485955056179773"/>
    <n v="28.02"/>
    <n v="26.18"/>
    <n v="1.8866616999999999"/>
    <n v="0"/>
    <n v="0"/>
    <n v="0"/>
  </r>
  <r>
    <x v="0"/>
    <n v="23"/>
    <n v="2"/>
    <s v="ON"/>
    <d v="2018-09-23T00:00:00"/>
    <s v="Avg of 4 NM Projects"/>
    <n v="12"/>
    <n v="71.164999999999992"/>
    <n v="0.39980337078651679"/>
    <n v="31.07"/>
    <n v="23.05"/>
    <n v="1.64035325"/>
    <n v="0"/>
    <n v="0"/>
    <n v="0"/>
  </r>
  <r>
    <x v="0"/>
    <n v="23"/>
    <n v="2"/>
    <s v="ON"/>
    <d v="2018-09-23T00:00:00"/>
    <s v="Avg of 4 NM Projects"/>
    <n v="13"/>
    <n v="80.509999999999991"/>
    <n v="0.45230337078651678"/>
    <n v="31.29"/>
    <n v="20.61"/>
    <n v="1.6593110999999996"/>
    <n v="0"/>
    <n v="0"/>
    <n v="0"/>
  </r>
  <r>
    <x v="0"/>
    <n v="23"/>
    <n v="2"/>
    <s v="ON"/>
    <d v="2018-09-23T00:00:00"/>
    <s v="Avg of 4 NM Projects"/>
    <n v="14"/>
    <n v="68.349999999999994"/>
    <n v="0.38398876404494381"/>
    <n v="29.04"/>
    <n v="19.239999999999998"/>
    <n v="1.3150539999999999"/>
    <n v="0"/>
    <n v="0"/>
    <n v="0"/>
  </r>
  <r>
    <x v="0"/>
    <n v="23"/>
    <n v="2"/>
    <s v="ON"/>
    <d v="2018-09-23T00:00:00"/>
    <s v="Avg of 4 NM Projects"/>
    <n v="15"/>
    <n v="60.805"/>
    <n v="0.3416011235955056"/>
    <n v="27.34"/>
    <n v="17.510000000000002"/>
    <n v="1.0646955500000002"/>
    <n v="0"/>
    <n v="0"/>
    <n v="0"/>
  </r>
  <r>
    <x v="0"/>
    <n v="23"/>
    <n v="2"/>
    <s v="ON"/>
    <d v="2018-09-23T00:00:00"/>
    <s v="Avg of 4 NM Projects"/>
    <n v="16"/>
    <n v="48.13"/>
    <n v="0.27039325842696632"/>
    <n v="29.2"/>
    <n v="19.12"/>
    <n v="0.92024560000000011"/>
    <n v="0"/>
    <n v="0"/>
    <n v="0"/>
  </r>
  <r>
    <x v="0"/>
    <n v="23"/>
    <n v="2"/>
    <s v="ON"/>
    <d v="2018-09-23T00:00:00"/>
    <s v="Avg of 4 NM Projects"/>
    <n v="17"/>
    <n v="27.77"/>
    <n v="0.15601123595505617"/>
    <n v="31.02"/>
    <n v="20.25"/>
    <n v="0.56234249999999997"/>
    <n v="0"/>
    <n v="0"/>
    <n v="0"/>
  </r>
  <r>
    <x v="0"/>
    <n v="23"/>
    <n v="2"/>
    <s v="ON"/>
    <d v="2018-09-23T00:00:00"/>
    <s v="Avg of 4 NM Projects"/>
    <n v="18"/>
    <n v="15.74"/>
    <n v="8.8426966292134826E-2"/>
    <n v="31.28"/>
    <n v="22.46"/>
    <n v="0.35352040000000001"/>
    <n v="0"/>
    <n v="0"/>
    <n v="0"/>
  </r>
  <r>
    <x v="0"/>
    <n v="23"/>
    <n v="2"/>
    <s v="ON"/>
    <d v="2018-09-23T00:00:00"/>
    <s v="Avg of 4 NM Projects"/>
    <n v="19"/>
    <n v="1.2850000000000001"/>
    <n v="7.2191011235955066E-3"/>
    <n v="33.159999999999997"/>
    <n v="31.98"/>
    <n v="4.1094300000000007E-2"/>
    <n v="0"/>
    <n v="0"/>
    <n v="0"/>
  </r>
  <r>
    <x v="0"/>
    <n v="23"/>
    <n v="2"/>
    <s v="ON"/>
    <d v="2018-09-23T00:00:00"/>
    <s v="Avg of 4 NM Projects"/>
    <n v="20"/>
    <n v="0"/>
    <n v="0"/>
    <n v="49.41"/>
    <n v="40.85"/>
    <n v="0"/>
    <n v="1"/>
    <n v="0"/>
    <n v="0"/>
  </r>
  <r>
    <x v="0"/>
    <n v="23"/>
    <n v="2"/>
    <s v="ON"/>
    <d v="2018-09-23T00:00:00"/>
    <s v="Avg of 4 NM Projects"/>
    <n v="21"/>
    <n v="-0.13"/>
    <n v="-7.3033707865168538E-4"/>
    <n v="36.74"/>
    <n v="27.86"/>
    <n v="-3.6218000000000001E-3"/>
    <n v="0"/>
    <n v="0"/>
    <n v="0"/>
  </r>
  <r>
    <x v="0"/>
    <n v="23"/>
    <n v="2"/>
    <s v="ON"/>
    <d v="2018-09-23T00:00:00"/>
    <s v="Avg of 4 NM Projects"/>
    <n v="22"/>
    <n v="-0.13"/>
    <n v="-7.3033707865168538E-4"/>
    <n v="30.76"/>
    <n v="21.37"/>
    <n v="-2.7781000000000004E-3"/>
    <n v="0"/>
    <n v="0"/>
    <n v="0"/>
  </r>
  <r>
    <x v="0"/>
    <n v="23"/>
    <n v="2"/>
    <s v="ON"/>
    <d v="2018-09-23T00:00:00"/>
    <s v="Avg of 4 NM Projects"/>
    <n v="23"/>
    <n v="0"/>
    <n v="0"/>
    <n v="22.71"/>
    <n v="10.96"/>
    <n v="0"/>
    <n v="1"/>
    <n v="0"/>
    <n v="0"/>
  </r>
  <r>
    <x v="0"/>
    <n v="23"/>
    <n v="2"/>
    <s v="OFF"/>
    <d v="2018-09-23T00:00:00"/>
    <s v="Avg of 4 NM Projects"/>
    <n v="24"/>
    <n v="-0.26"/>
    <n v="-1.4606741573033708E-3"/>
    <n v="21.02"/>
    <n v="3.69"/>
    <n v="-9.5940000000000001E-4"/>
    <n v="0"/>
    <n v="0"/>
    <n v="0"/>
  </r>
  <r>
    <x v="0"/>
    <n v="24"/>
    <n v="3"/>
    <s v="OFF"/>
    <d v="2018-09-24T00:00:00"/>
    <s v="Avg of 4 NM Projects"/>
    <n v="1"/>
    <n v="-0.13"/>
    <n v="-7.3033707865168538E-4"/>
    <n v="17.489999999999998"/>
    <n v="2.99"/>
    <n v="-3.8870000000000007E-4"/>
    <n v="0"/>
    <n v="0"/>
    <n v="0"/>
  </r>
  <r>
    <x v="0"/>
    <n v="24"/>
    <n v="3"/>
    <s v="OFF"/>
    <d v="2018-09-24T00:00:00"/>
    <s v="Avg of 4 NM Projects"/>
    <n v="2"/>
    <n v="-0.13"/>
    <n v="-7.3033707865168538E-4"/>
    <n v="17.600000000000001"/>
    <n v="6.57"/>
    <n v="-8.5410000000000011E-4"/>
    <n v="0"/>
    <n v="0"/>
    <n v="0"/>
  </r>
  <r>
    <x v="0"/>
    <n v="24"/>
    <n v="3"/>
    <s v="OFF"/>
    <d v="2018-09-24T00:00:00"/>
    <s v="Avg of 4 NM Projects"/>
    <n v="3"/>
    <n v="0"/>
    <n v="0"/>
    <n v="16.66"/>
    <n v="1.21"/>
    <n v="0"/>
    <n v="1"/>
    <n v="0"/>
    <n v="0"/>
  </r>
  <r>
    <x v="0"/>
    <n v="24"/>
    <n v="3"/>
    <s v="OFF"/>
    <d v="2018-09-24T00:00:00"/>
    <s v="Avg of 4 NM Projects"/>
    <n v="4"/>
    <n v="-0.13"/>
    <n v="-7.3033707865168538E-4"/>
    <n v="13.76"/>
    <n v="18.940000000000001"/>
    <n v="-2.4622000000000003E-3"/>
    <n v="0"/>
    <n v="0"/>
    <n v="0"/>
  </r>
  <r>
    <x v="0"/>
    <n v="24"/>
    <n v="3"/>
    <s v="OFF"/>
    <d v="2018-09-24T00:00:00"/>
    <s v="Avg of 4 NM Projects"/>
    <n v="5"/>
    <n v="-0.26"/>
    <n v="-1.4606741573033708E-3"/>
    <n v="16.649999999999999"/>
    <n v="9.19"/>
    <n v="-2.3893999999999999E-3"/>
    <n v="0"/>
    <n v="0"/>
    <n v="0"/>
  </r>
  <r>
    <x v="0"/>
    <n v="24"/>
    <n v="3"/>
    <s v="OFF"/>
    <d v="2018-09-24T00:00:00"/>
    <s v="Avg of 4 NM Projects"/>
    <n v="6"/>
    <n v="0"/>
    <n v="0"/>
    <n v="19.13"/>
    <n v="13.25"/>
    <n v="0"/>
    <n v="1"/>
    <n v="0"/>
    <n v="0"/>
  </r>
  <r>
    <x v="0"/>
    <n v="24"/>
    <n v="3"/>
    <s v="OFF"/>
    <d v="2018-09-24T00:00:00"/>
    <s v="Avg of 4 NM Projects"/>
    <n v="7"/>
    <n v="-0.13"/>
    <n v="-7.3033707865168538E-4"/>
    <n v="29.04"/>
    <n v="22.94"/>
    <n v="-2.9822000000000004E-3"/>
    <n v="0"/>
    <n v="0"/>
    <n v="0"/>
  </r>
  <r>
    <x v="0"/>
    <n v="24"/>
    <n v="3"/>
    <s v="ON"/>
    <d v="2018-09-24T00:00:00"/>
    <s v="Avg of 4 NM Projects"/>
    <n v="8"/>
    <n v="7.9350000000000005"/>
    <n v="4.457865168539326E-2"/>
    <n v="31.09"/>
    <n v="19.97"/>
    <n v="0.15846194999999999"/>
    <n v="0"/>
    <n v="0"/>
    <n v="0"/>
  </r>
  <r>
    <x v="0"/>
    <n v="24"/>
    <n v="3"/>
    <s v="ON"/>
    <d v="2018-09-24T00:00:00"/>
    <s v="Avg of 4 NM Projects"/>
    <n v="9"/>
    <n v="39.164999999999992"/>
    <n v="0.22002808988764042"/>
    <n v="23.48"/>
    <n v="18.149999999999999"/>
    <n v="0.7108447499999998"/>
    <n v="0"/>
    <n v="0"/>
    <n v="0"/>
  </r>
  <r>
    <x v="0"/>
    <n v="24"/>
    <n v="3"/>
    <s v="ON"/>
    <d v="2018-09-24T00:00:00"/>
    <s v="Avg of 4 NM Projects"/>
    <n v="10"/>
    <n v="68.099999999999994"/>
    <n v="0.38258426966292131"/>
    <n v="26.61"/>
    <n v="19.64"/>
    <n v="1.3374839999999999"/>
    <n v="0"/>
    <n v="0"/>
    <n v="0"/>
  </r>
  <r>
    <x v="0"/>
    <n v="24"/>
    <n v="3"/>
    <s v="ON"/>
    <d v="2018-09-24T00:00:00"/>
    <s v="Avg of 4 NM Projects"/>
    <n v="11"/>
    <n v="80.894999999999996"/>
    <n v="0.45446629213483142"/>
    <n v="27.1"/>
    <n v="20.85"/>
    <n v="1.6866607499999999"/>
    <n v="0"/>
    <n v="0"/>
    <n v="0"/>
  </r>
  <r>
    <x v="0"/>
    <n v="24"/>
    <n v="3"/>
    <s v="ON"/>
    <d v="2018-09-24T00:00:00"/>
    <s v="Avg of 4 NM Projects"/>
    <n v="12"/>
    <n v="90.24499999999999"/>
    <n v="0.50699438202247182"/>
    <n v="30.51"/>
    <n v="20.21"/>
    <n v="1.8238514499999998"/>
    <n v="0"/>
    <n v="1"/>
    <n v="0"/>
  </r>
  <r>
    <x v="0"/>
    <n v="24"/>
    <n v="3"/>
    <s v="ON"/>
    <d v="2018-09-24T00:00:00"/>
    <s v="Avg of 4 NM Projects"/>
    <n v="13"/>
    <n v="69.894999999999996"/>
    <n v="0.39266853932584267"/>
    <n v="28.3"/>
    <n v="20.83"/>
    <n v="1.4559128499999998"/>
    <n v="0"/>
    <n v="0"/>
    <n v="0"/>
  </r>
  <r>
    <x v="0"/>
    <n v="24"/>
    <n v="3"/>
    <s v="ON"/>
    <d v="2018-09-24T00:00:00"/>
    <s v="Avg of 4 NM Projects"/>
    <n v="14"/>
    <n v="48.634999999999998"/>
    <n v="0.27323033707865169"/>
    <n v="28.26"/>
    <n v="20.97"/>
    <n v="1.0198759499999999"/>
    <n v="0"/>
    <n v="0"/>
    <n v="0"/>
  </r>
  <r>
    <x v="0"/>
    <n v="24"/>
    <n v="3"/>
    <s v="ON"/>
    <d v="2018-09-24T00:00:00"/>
    <s v="Avg of 4 NM Projects"/>
    <n v="15"/>
    <n v="40.959999999999994"/>
    <n v="0.23011235955056175"/>
    <n v="28.37"/>
    <n v="20.78"/>
    <n v="0.85114879999999993"/>
    <n v="0"/>
    <n v="0"/>
    <n v="0"/>
  </r>
  <r>
    <x v="0"/>
    <n v="24"/>
    <n v="3"/>
    <s v="ON"/>
    <d v="2018-09-24T00:00:00"/>
    <s v="Avg of 4 NM Projects"/>
    <n v="16"/>
    <n v="32.515000000000001"/>
    <n v="0.1826685393258427"/>
    <n v="28.24"/>
    <n v="20.89"/>
    <n v="0.6792383500000001"/>
    <n v="0"/>
    <n v="0"/>
    <n v="0"/>
  </r>
  <r>
    <x v="0"/>
    <n v="24"/>
    <n v="3"/>
    <s v="ON"/>
    <d v="2018-09-24T00:00:00"/>
    <s v="Avg of 4 NM Projects"/>
    <n v="17"/>
    <n v="32.255000000000003"/>
    <n v="0.18120786516853934"/>
    <n v="31.37"/>
    <n v="21.09"/>
    <n v="0.68025795"/>
    <n v="0"/>
    <n v="0"/>
    <n v="0"/>
  </r>
  <r>
    <x v="0"/>
    <n v="24"/>
    <n v="3"/>
    <s v="ON"/>
    <d v="2018-09-24T00:00:00"/>
    <s v="Avg of 4 NM Projects"/>
    <n v="18"/>
    <n v="12.290000000000001"/>
    <n v="6.9044943820224719E-2"/>
    <n v="34.369999999999997"/>
    <n v="22.64"/>
    <n v="0.27824560000000004"/>
    <n v="0"/>
    <n v="0"/>
    <n v="0"/>
  </r>
  <r>
    <x v="0"/>
    <n v="24"/>
    <n v="3"/>
    <s v="ON"/>
    <d v="2018-09-24T00:00:00"/>
    <s v="Avg of 4 NM Projects"/>
    <n v="19"/>
    <n v="1.1600000000000001"/>
    <n v="6.5168539325842706E-3"/>
    <n v="39.68"/>
    <n v="21.26"/>
    <n v="2.4661600000000002E-2"/>
    <n v="0"/>
    <n v="0"/>
    <n v="0"/>
  </r>
  <r>
    <x v="0"/>
    <n v="24"/>
    <n v="3"/>
    <s v="ON"/>
    <d v="2018-09-24T00:00:00"/>
    <s v="Avg of 4 NM Projects"/>
    <n v="20"/>
    <n v="0"/>
    <n v="0"/>
    <n v="43.04"/>
    <n v="23.01"/>
    <n v="0"/>
    <n v="1"/>
    <n v="0"/>
    <n v="0"/>
  </r>
  <r>
    <x v="0"/>
    <n v="24"/>
    <n v="3"/>
    <s v="ON"/>
    <d v="2018-09-24T00:00:00"/>
    <s v="Avg of 4 NM Projects"/>
    <n v="21"/>
    <n v="-0.26"/>
    <n v="-1.4606741573033708E-3"/>
    <n v="34.200000000000003"/>
    <n v="22.58"/>
    <n v="-5.8707999999999998E-3"/>
    <n v="0"/>
    <n v="0"/>
    <n v="0"/>
  </r>
  <r>
    <x v="0"/>
    <n v="24"/>
    <n v="3"/>
    <s v="ON"/>
    <d v="2018-09-24T00:00:00"/>
    <s v="Avg of 4 NM Projects"/>
    <n v="22"/>
    <n v="-0.13"/>
    <n v="-7.3033707865168538E-4"/>
    <n v="27.32"/>
    <n v="22.24"/>
    <n v="-2.8912E-3"/>
    <n v="0"/>
    <n v="0"/>
    <n v="0"/>
  </r>
  <r>
    <x v="0"/>
    <n v="24"/>
    <n v="3"/>
    <s v="ON"/>
    <d v="2018-09-24T00:00:00"/>
    <s v="Avg of 4 NM Projects"/>
    <n v="23"/>
    <n v="0"/>
    <n v="0"/>
    <n v="26.23"/>
    <n v="12.14"/>
    <n v="0"/>
    <n v="1"/>
    <n v="0"/>
    <n v="0"/>
  </r>
  <r>
    <x v="0"/>
    <n v="24"/>
    <n v="3"/>
    <s v="OFF"/>
    <d v="2018-09-24T00:00:00"/>
    <s v="Avg of 4 NM Projects"/>
    <n v="24"/>
    <n v="0"/>
    <n v="0"/>
    <n v="23.95"/>
    <n v="13.66"/>
    <n v="0"/>
    <n v="1"/>
    <n v="0"/>
    <n v="0"/>
  </r>
  <r>
    <x v="0"/>
    <n v="25"/>
    <n v="4"/>
    <s v="OFF"/>
    <d v="2018-09-25T00:00:00"/>
    <s v="Avg of 4 NM Projects"/>
    <n v="1"/>
    <n v="-0.13"/>
    <n v="-7.3033707865168538E-4"/>
    <n v="20.260000000000002"/>
    <n v="14.38"/>
    <n v="-1.8694000000000002E-3"/>
    <n v="0"/>
    <n v="0"/>
    <n v="0"/>
  </r>
  <r>
    <x v="0"/>
    <n v="25"/>
    <n v="4"/>
    <s v="OFF"/>
    <d v="2018-09-25T00:00:00"/>
    <s v="Avg of 4 NM Projects"/>
    <n v="2"/>
    <n v="0"/>
    <n v="0"/>
    <n v="18.18"/>
    <n v="17.29"/>
    <n v="0"/>
    <n v="1"/>
    <n v="0"/>
    <n v="0"/>
  </r>
  <r>
    <x v="0"/>
    <n v="25"/>
    <n v="4"/>
    <s v="OFF"/>
    <d v="2018-09-25T00:00:00"/>
    <s v="Avg of 4 NM Projects"/>
    <n v="3"/>
    <n v="0"/>
    <n v="0"/>
    <n v="16.52"/>
    <n v="9.6300000000000008"/>
    <n v="0"/>
    <n v="1"/>
    <n v="0"/>
    <n v="0"/>
  </r>
  <r>
    <x v="0"/>
    <n v="25"/>
    <n v="4"/>
    <s v="OFF"/>
    <d v="2018-09-25T00:00:00"/>
    <s v="Avg of 4 NM Projects"/>
    <n v="4"/>
    <n v="-0.13"/>
    <n v="-7.3033707865168538E-4"/>
    <n v="13.42"/>
    <n v="8.0500000000000007"/>
    <n v="-1.0465000000000001E-3"/>
    <n v="0"/>
    <n v="0"/>
    <n v="0"/>
  </r>
  <r>
    <x v="0"/>
    <n v="25"/>
    <n v="4"/>
    <s v="OFF"/>
    <d v="2018-09-25T00:00:00"/>
    <s v="Avg of 4 NM Projects"/>
    <n v="5"/>
    <n v="-0.13"/>
    <n v="-7.3033707865168538E-4"/>
    <n v="16.48"/>
    <n v="14.18"/>
    <n v="-1.8434E-3"/>
    <n v="0"/>
    <n v="0"/>
    <n v="0"/>
  </r>
  <r>
    <x v="0"/>
    <n v="25"/>
    <n v="4"/>
    <s v="OFF"/>
    <d v="2018-09-25T00:00:00"/>
    <s v="Avg of 4 NM Projects"/>
    <n v="6"/>
    <n v="-0.13"/>
    <n v="-7.3033707865168538E-4"/>
    <n v="19.420000000000002"/>
    <n v="17.43"/>
    <n v="-2.2659000000000004E-3"/>
    <n v="0"/>
    <n v="0"/>
    <n v="0"/>
  </r>
  <r>
    <x v="0"/>
    <n v="25"/>
    <n v="4"/>
    <s v="OFF"/>
    <d v="2018-09-25T00:00:00"/>
    <s v="Avg of 4 NM Projects"/>
    <n v="7"/>
    <n v="-0.26"/>
    <n v="-1.4606741573033708E-3"/>
    <n v="27.81"/>
    <n v="19.579999999999998"/>
    <n v="-5.0907999999999995E-3"/>
    <n v="0"/>
    <n v="0"/>
    <n v="0"/>
  </r>
  <r>
    <x v="0"/>
    <n v="25"/>
    <n v="4"/>
    <s v="ON"/>
    <d v="2018-09-25T00:00:00"/>
    <s v="Avg of 4 NM Projects"/>
    <n v="8"/>
    <n v="5.2449999999999992"/>
    <n v="2.9466292134831457E-2"/>
    <n v="36.93"/>
    <n v="20.65"/>
    <n v="0.10830924999999998"/>
    <n v="0"/>
    <n v="0"/>
    <n v="0"/>
  </r>
  <r>
    <x v="0"/>
    <n v="25"/>
    <n v="4"/>
    <s v="ON"/>
    <d v="2018-09-25T00:00:00"/>
    <s v="Avg of 4 NM Projects"/>
    <n v="9"/>
    <n v="14.719999999999997"/>
    <n v="8.2696629213483128E-2"/>
    <n v="29.11"/>
    <n v="21.73"/>
    <n v="0.31986559999999992"/>
    <n v="0"/>
    <n v="0"/>
    <n v="0"/>
  </r>
  <r>
    <x v="0"/>
    <n v="25"/>
    <n v="4"/>
    <s v="ON"/>
    <d v="2018-09-25T00:00:00"/>
    <s v="Avg of 4 NM Projects"/>
    <n v="10"/>
    <n v="26.88"/>
    <n v="0.15101123595505617"/>
    <n v="27.16"/>
    <n v="20.79"/>
    <n v="0.55883519999999998"/>
    <n v="0"/>
    <n v="0"/>
    <n v="0"/>
  </r>
  <r>
    <x v="0"/>
    <n v="25"/>
    <n v="4"/>
    <s v="ON"/>
    <d v="2018-09-25T00:00:00"/>
    <s v="Avg of 4 NM Projects"/>
    <n v="11"/>
    <n v="46.72"/>
    <n v="0.26247191011235954"/>
    <n v="28.79"/>
    <n v="23.65"/>
    <n v="1.1049279999999999"/>
    <n v="0"/>
    <n v="0"/>
    <n v="0"/>
  </r>
  <r>
    <x v="0"/>
    <n v="25"/>
    <n v="4"/>
    <s v="ON"/>
    <d v="2018-09-25T00:00:00"/>
    <s v="Avg of 4 NM Projects"/>
    <n v="12"/>
    <n v="34.424999999999997"/>
    <n v="0.19339887640449438"/>
    <n v="30.47"/>
    <n v="23.82"/>
    <n v="0.82000349999999989"/>
    <n v="0"/>
    <n v="0"/>
    <n v="0"/>
  </r>
  <r>
    <x v="0"/>
    <n v="25"/>
    <n v="4"/>
    <s v="ON"/>
    <d v="2018-09-25T00:00:00"/>
    <s v="Avg of 4 NM Projects"/>
    <n v="13"/>
    <n v="45.18"/>
    <n v="0.2538202247191011"/>
    <n v="30.11"/>
    <n v="35.32"/>
    <n v="1.5957576"/>
    <n v="0"/>
    <n v="0"/>
    <n v="0"/>
  </r>
  <r>
    <x v="0"/>
    <n v="25"/>
    <n v="4"/>
    <s v="ON"/>
    <d v="2018-09-25T00:00:00"/>
    <s v="Avg of 4 NM Projects"/>
    <n v="14"/>
    <n v="56.699999999999996"/>
    <n v="0.31853932584269662"/>
    <n v="31.83"/>
    <n v="36.880000000000003"/>
    <n v="2.0910959999999998"/>
    <n v="0"/>
    <n v="0"/>
    <n v="0"/>
  </r>
  <r>
    <x v="0"/>
    <n v="25"/>
    <n v="4"/>
    <s v="ON"/>
    <d v="2018-09-25T00:00:00"/>
    <s v="Avg of 4 NM Projects"/>
    <n v="15"/>
    <n v="52.99"/>
    <n v="0.29769662921348317"/>
    <n v="31.74"/>
    <n v="34.159999999999997"/>
    <n v="1.8101383999999998"/>
    <n v="0"/>
    <n v="0"/>
    <n v="0"/>
  </r>
  <r>
    <x v="0"/>
    <n v="25"/>
    <n v="4"/>
    <s v="ON"/>
    <d v="2018-09-25T00:00:00"/>
    <s v="Avg of 4 NM Projects"/>
    <n v="16"/>
    <n v="52.224999999999994"/>
    <n v="0.29339887640449436"/>
    <n v="32.57"/>
    <n v="30.55"/>
    <n v="1.5954737499999998"/>
    <n v="0"/>
    <n v="0"/>
    <n v="0"/>
  </r>
  <r>
    <x v="0"/>
    <n v="25"/>
    <n v="4"/>
    <s v="ON"/>
    <d v="2018-09-25T00:00:00"/>
    <s v="Avg of 4 NM Projects"/>
    <n v="17"/>
    <n v="38.4"/>
    <n v="0.21573033707865169"/>
    <n v="33.72"/>
    <n v="27.89"/>
    <n v="1.0709759999999999"/>
    <n v="0"/>
    <n v="0"/>
    <n v="0"/>
  </r>
  <r>
    <x v="0"/>
    <n v="25"/>
    <n v="4"/>
    <s v="ON"/>
    <d v="2018-09-25T00:00:00"/>
    <s v="Avg of 4 NM Projects"/>
    <n v="18"/>
    <n v="16.004999999999999"/>
    <n v="8.9915730337078642E-2"/>
    <n v="37.44"/>
    <n v="26.51"/>
    <n v="0.42429254999999999"/>
    <n v="0"/>
    <n v="0"/>
    <n v="0"/>
  </r>
  <r>
    <x v="0"/>
    <n v="25"/>
    <n v="4"/>
    <s v="ON"/>
    <d v="2018-09-25T00:00:00"/>
    <s v="Avg of 4 NM Projects"/>
    <n v="19"/>
    <n v="0.89500000000000002"/>
    <n v="5.0280898876404493E-3"/>
    <n v="40.82"/>
    <n v="22.31"/>
    <n v="1.9967450000000001E-2"/>
    <n v="0"/>
    <n v="0"/>
    <n v="0"/>
  </r>
  <r>
    <x v="0"/>
    <n v="25"/>
    <n v="4"/>
    <s v="ON"/>
    <d v="2018-09-25T00:00:00"/>
    <s v="Avg of 4 NM Projects"/>
    <n v="20"/>
    <n v="0"/>
    <n v="0"/>
    <n v="41.64"/>
    <n v="22.47"/>
    <n v="0"/>
    <n v="1"/>
    <n v="0"/>
    <n v="0"/>
  </r>
  <r>
    <x v="0"/>
    <n v="25"/>
    <n v="4"/>
    <s v="ON"/>
    <d v="2018-09-25T00:00:00"/>
    <s v="Avg of 4 NM Projects"/>
    <n v="21"/>
    <n v="-0.13"/>
    <n v="-7.3033707865168538E-4"/>
    <n v="37.409999999999997"/>
    <n v="23.56"/>
    <n v="-3.0627999999999996E-3"/>
    <n v="0"/>
    <n v="0"/>
    <n v="0"/>
  </r>
  <r>
    <x v="0"/>
    <n v="25"/>
    <n v="4"/>
    <s v="ON"/>
    <d v="2018-09-25T00:00:00"/>
    <s v="Avg of 4 NM Projects"/>
    <n v="22"/>
    <n v="-0.13"/>
    <n v="-7.3033707865168538E-4"/>
    <n v="29.96"/>
    <n v="24.18"/>
    <n v="-3.1434000000000002E-3"/>
    <n v="0"/>
    <n v="0"/>
    <n v="0"/>
  </r>
  <r>
    <x v="0"/>
    <n v="25"/>
    <n v="4"/>
    <s v="ON"/>
    <d v="2018-09-25T00:00:00"/>
    <s v="Avg of 4 NM Projects"/>
    <n v="23"/>
    <n v="0"/>
    <n v="0"/>
    <n v="28.4"/>
    <n v="7.69"/>
    <n v="0"/>
    <n v="1"/>
    <n v="0"/>
    <n v="0"/>
  </r>
  <r>
    <x v="0"/>
    <n v="25"/>
    <n v="4"/>
    <s v="OFF"/>
    <d v="2018-09-25T00:00:00"/>
    <s v="Avg of 4 NM Projects"/>
    <n v="24"/>
    <n v="-0.13"/>
    <n v="-7.3033707865168538E-4"/>
    <n v="26.35"/>
    <n v="12.18"/>
    <n v="-1.5834E-3"/>
    <n v="0"/>
    <n v="0"/>
    <n v="0"/>
  </r>
  <r>
    <x v="0"/>
    <n v="26"/>
    <n v="5"/>
    <s v="OFF"/>
    <d v="2018-09-26T00:00:00"/>
    <s v="Avg of 4 NM Projects"/>
    <n v="1"/>
    <n v="-0.13"/>
    <n v="-7.3033707865168538E-4"/>
    <n v="23.75"/>
    <n v="4.3499999999999996"/>
    <n v="-5.6550000000000003E-4"/>
    <n v="0"/>
    <n v="0"/>
    <n v="0"/>
  </r>
  <r>
    <x v="0"/>
    <n v="26"/>
    <n v="5"/>
    <s v="OFF"/>
    <d v="2018-09-26T00:00:00"/>
    <s v="Avg of 4 NM Projects"/>
    <n v="2"/>
    <n v="-0.13"/>
    <n v="-7.3033707865168538E-4"/>
    <n v="23.4"/>
    <n v="17.32"/>
    <n v="-2.2516000000000003E-3"/>
    <n v="0"/>
    <n v="0"/>
    <n v="0"/>
  </r>
  <r>
    <x v="0"/>
    <n v="26"/>
    <n v="5"/>
    <s v="OFF"/>
    <d v="2018-09-26T00:00:00"/>
    <s v="Avg of 4 NM Projects"/>
    <n v="3"/>
    <n v="0"/>
    <n v="0"/>
    <n v="23.25"/>
    <n v="-1.45"/>
    <n v="0"/>
    <n v="1"/>
    <n v="0"/>
    <n v="0"/>
  </r>
  <r>
    <x v="0"/>
    <n v="26"/>
    <n v="5"/>
    <s v="OFF"/>
    <d v="2018-09-26T00:00:00"/>
    <s v="Avg of 4 NM Projects"/>
    <n v="4"/>
    <n v="-0.13"/>
    <n v="-7.3033707865168538E-4"/>
    <n v="23.21"/>
    <n v="12.8"/>
    <n v="-1.6640000000000001E-3"/>
    <n v="0"/>
    <n v="0"/>
    <n v="0"/>
  </r>
  <r>
    <x v="0"/>
    <n v="26"/>
    <n v="5"/>
    <s v="OFF"/>
    <d v="2018-09-26T00:00:00"/>
    <s v="Avg of 4 NM Projects"/>
    <n v="5"/>
    <n v="-0.13"/>
    <n v="-7.3033707865168538E-4"/>
    <n v="23.4"/>
    <n v="7.71"/>
    <n v="-1.0023E-3"/>
    <n v="0"/>
    <n v="0"/>
    <n v="0"/>
  </r>
  <r>
    <x v="0"/>
    <n v="26"/>
    <n v="5"/>
    <s v="OFF"/>
    <d v="2018-09-26T00:00:00"/>
    <s v="Avg of 4 NM Projects"/>
    <n v="6"/>
    <n v="0"/>
    <n v="0"/>
    <n v="25.53"/>
    <n v="21.18"/>
    <n v="0"/>
    <n v="1"/>
    <n v="0"/>
    <n v="0"/>
  </r>
  <r>
    <x v="0"/>
    <n v="26"/>
    <n v="5"/>
    <s v="OFF"/>
    <d v="2018-09-26T00:00:00"/>
    <s v="Avg of 4 NM Projects"/>
    <n v="7"/>
    <n v="-0.13"/>
    <n v="-7.3033707865168538E-4"/>
    <n v="30.18"/>
    <n v="17.34"/>
    <n v="-2.2542E-3"/>
    <n v="0"/>
    <n v="0"/>
    <n v="0"/>
  </r>
  <r>
    <x v="0"/>
    <n v="26"/>
    <n v="5"/>
    <s v="ON"/>
    <d v="2018-09-26T00:00:00"/>
    <s v="Avg of 4 NM Projects"/>
    <n v="8"/>
    <n v="10.370000000000001"/>
    <n v="5.8258426966292139E-2"/>
    <n v="31.91"/>
    <n v="23.18"/>
    <n v="0.24037660000000002"/>
    <n v="0"/>
    <n v="0"/>
    <n v="0"/>
  </r>
  <r>
    <x v="0"/>
    <n v="26"/>
    <n v="5"/>
    <s v="ON"/>
    <d v="2018-09-26T00:00:00"/>
    <s v="Avg of 4 NM Projects"/>
    <n v="9"/>
    <n v="25.085000000000001"/>
    <n v="0.14092696629213483"/>
    <n v="35.270000000000003"/>
    <n v="30.63"/>
    <n v="0.76835355000000005"/>
    <n v="0"/>
    <n v="0"/>
    <n v="0"/>
  </r>
  <r>
    <x v="0"/>
    <n v="26"/>
    <n v="5"/>
    <s v="ON"/>
    <d v="2018-09-26T00:00:00"/>
    <s v="Avg of 4 NM Projects"/>
    <n v="10"/>
    <n v="35.204999999999998"/>
    <n v="0.19778089887640449"/>
    <n v="31.59"/>
    <n v="30.88"/>
    <n v="1.0871303999999999"/>
    <n v="0"/>
    <n v="0"/>
    <n v="0"/>
  </r>
  <r>
    <x v="0"/>
    <n v="26"/>
    <n v="5"/>
    <s v="ON"/>
    <d v="2018-09-26T00:00:00"/>
    <s v="Avg of 4 NM Projects"/>
    <n v="11"/>
    <n v="23.035"/>
    <n v="0.12941011235955055"/>
    <n v="32.56"/>
    <n v="31.76"/>
    <n v="0.73159160000000012"/>
    <n v="0"/>
    <n v="0"/>
    <n v="0"/>
  </r>
  <r>
    <x v="0"/>
    <n v="26"/>
    <n v="5"/>
    <s v="ON"/>
    <d v="2018-09-26T00:00:00"/>
    <s v="Avg of 4 NM Projects"/>
    <n v="12"/>
    <n v="14.974999999999998"/>
    <n v="8.4129213483146059E-2"/>
    <n v="38.81"/>
    <n v="30.55"/>
    <n v="0.45748624999999993"/>
    <n v="0"/>
    <n v="0"/>
    <n v="0"/>
  </r>
  <r>
    <x v="0"/>
    <n v="26"/>
    <n v="5"/>
    <s v="ON"/>
    <d v="2018-09-26T00:00:00"/>
    <s v="Avg of 4 NM Projects"/>
    <n v="13"/>
    <n v="13.304999999999996"/>
    <n v="7.4747191011235933E-2"/>
    <n v="44.75"/>
    <n v="26.44"/>
    <n v="0.35178419999999994"/>
    <n v="0"/>
    <n v="0"/>
    <n v="0"/>
  </r>
  <r>
    <x v="0"/>
    <n v="26"/>
    <n v="5"/>
    <s v="ON"/>
    <d v="2018-09-26T00:00:00"/>
    <s v="Avg of 4 NM Projects"/>
    <n v="14"/>
    <n v="16.38"/>
    <n v="9.2022471910112355E-2"/>
    <n v="50.65"/>
    <n v="28.34"/>
    <n v="0.46420919999999993"/>
    <n v="0"/>
    <n v="0"/>
    <n v="0"/>
  </r>
  <r>
    <x v="0"/>
    <n v="26"/>
    <n v="5"/>
    <s v="ON"/>
    <d v="2018-09-26T00:00:00"/>
    <s v="Avg of 4 NM Projects"/>
    <n v="15"/>
    <n v="9.5950000000000006"/>
    <n v="5.3904494382022473E-2"/>
    <n v="47.48"/>
    <n v="24.49"/>
    <n v="0.23498155000000001"/>
    <n v="0"/>
    <n v="0"/>
    <n v="0"/>
  </r>
  <r>
    <x v="0"/>
    <n v="26"/>
    <n v="5"/>
    <s v="ON"/>
    <d v="2018-09-26T00:00:00"/>
    <s v="Avg of 4 NM Projects"/>
    <n v="16"/>
    <n v="5.25"/>
    <n v="2.9494382022471909E-2"/>
    <n v="50.66"/>
    <n v="29.55"/>
    <n v="0.15513750000000001"/>
    <n v="0"/>
    <n v="0"/>
    <n v="0"/>
  </r>
  <r>
    <x v="0"/>
    <n v="26"/>
    <n v="5"/>
    <s v="ON"/>
    <d v="2018-09-26T00:00:00"/>
    <s v="Avg of 4 NM Projects"/>
    <n v="17"/>
    <n v="5.89"/>
    <n v="3.3089887640449435E-2"/>
    <n v="49.99"/>
    <n v="31.39"/>
    <n v="0.1848871"/>
    <n v="0"/>
    <n v="0"/>
    <n v="0"/>
  </r>
  <r>
    <x v="0"/>
    <n v="26"/>
    <n v="5"/>
    <s v="ON"/>
    <d v="2018-09-26T00:00:00"/>
    <s v="Avg of 4 NM Projects"/>
    <n v="18"/>
    <n v="5.8899999999999988"/>
    <n v="3.3089887640449428E-2"/>
    <n v="47.64"/>
    <n v="26.62"/>
    <n v="0.15679179999999995"/>
    <n v="0"/>
    <n v="0"/>
    <n v="0"/>
  </r>
  <r>
    <x v="0"/>
    <n v="26"/>
    <n v="5"/>
    <s v="ON"/>
    <d v="2018-09-26T00:00:00"/>
    <s v="Avg of 4 NM Projects"/>
    <n v="19"/>
    <n v="1.155"/>
    <n v="6.4887640449438205E-3"/>
    <n v="49.9"/>
    <n v="27.39"/>
    <n v="3.1635450000000002E-2"/>
    <n v="0"/>
    <n v="0"/>
    <n v="0"/>
  </r>
  <r>
    <x v="0"/>
    <n v="26"/>
    <n v="5"/>
    <s v="ON"/>
    <d v="2018-09-26T00:00:00"/>
    <s v="Avg of 4 NM Projects"/>
    <n v="20"/>
    <n v="0"/>
    <n v="0"/>
    <n v="51.83"/>
    <n v="34.69"/>
    <n v="0"/>
    <n v="1"/>
    <n v="0"/>
    <n v="0"/>
  </r>
  <r>
    <x v="0"/>
    <n v="26"/>
    <n v="5"/>
    <s v="ON"/>
    <d v="2018-09-26T00:00:00"/>
    <s v="Avg of 4 NM Projects"/>
    <n v="21"/>
    <n v="-0.39"/>
    <n v="-2.1910112359550564E-3"/>
    <n v="46.04"/>
    <n v="27.66"/>
    <n v="-1.0787399999999999E-2"/>
    <n v="0"/>
    <n v="0"/>
    <n v="0"/>
  </r>
  <r>
    <x v="0"/>
    <n v="26"/>
    <n v="5"/>
    <s v="ON"/>
    <d v="2018-09-26T00:00:00"/>
    <s v="Avg of 4 NM Projects"/>
    <n v="22"/>
    <n v="0"/>
    <n v="0"/>
    <n v="34.49"/>
    <n v="32.869999999999997"/>
    <n v="0"/>
    <n v="1"/>
    <n v="0"/>
    <n v="0"/>
  </r>
  <r>
    <x v="0"/>
    <n v="26"/>
    <n v="5"/>
    <s v="ON"/>
    <d v="2018-09-26T00:00:00"/>
    <s v="Avg of 4 NM Projects"/>
    <n v="23"/>
    <n v="0"/>
    <n v="0"/>
    <n v="26.79"/>
    <n v="26.96"/>
    <n v="0"/>
    <n v="1"/>
    <n v="0"/>
    <n v="0"/>
  </r>
  <r>
    <x v="0"/>
    <n v="26"/>
    <n v="5"/>
    <s v="OFF"/>
    <d v="2018-09-26T00:00:00"/>
    <s v="Avg of 4 NM Projects"/>
    <n v="24"/>
    <n v="-0.26"/>
    <n v="-1.4606741573033708E-3"/>
    <n v="25.98"/>
    <n v="32.909999999999997"/>
    <n v="-8.5565999999999993E-3"/>
    <n v="0"/>
    <n v="0"/>
    <n v="0"/>
  </r>
  <r>
    <x v="0"/>
    <n v="27"/>
    <n v="6"/>
    <s v="OFF"/>
    <d v="2018-09-27T00:00:00"/>
    <s v="Avg of 4 NM Projects"/>
    <n v="1"/>
    <n v="0"/>
    <n v="0"/>
    <n v="26.2"/>
    <n v="34.25"/>
    <n v="0"/>
    <n v="1"/>
    <n v="0"/>
    <n v="0"/>
  </r>
  <r>
    <x v="0"/>
    <n v="27"/>
    <n v="6"/>
    <s v="OFF"/>
    <d v="2018-09-27T00:00:00"/>
    <s v="Avg of 4 NM Projects"/>
    <n v="2"/>
    <n v="-0.13"/>
    <n v="-7.3033707865168538E-4"/>
    <n v="26.72"/>
    <n v="28.48"/>
    <n v="-3.7024000000000002E-3"/>
    <n v="0"/>
    <n v="0"/>
    <n v="0"/>
  </r>
  <r>
    <x v="0"/>
    <n v="27"/>
    <n v="6"/>
    <s v="OFF"/>
    <d v="2018-09-27T00:00:00"/>
    <s v="Avg of 4 NM Projects"/>
    <n v="3"/>
    <n v="0"/>
    <n v="0"/>
    <n v="23.77"/>
    <n v="27.04"/>
    <n v="0"/>
    <n v="1"/>
    <n v="0"/>
    <n v="0"/>
  </r>
  <r>
    <x v="0"/>
    <n v="27"/>
    <n v="6"/>
    <s v="OFF"/>
    <d v="2018-09-27T00:00:00"/>
    <s v="Avg of 4 NM Projects"/>
    <n v="4"/>
    <n v="-0.26"/>
    <n v="-1.4606741573033708E-3"/>
    <n v="21.43"/>
    <n v="23.97"/>
    <n v="-6.2321999999999994E-3"/>
    <n v="0"/>
    <n v="0"/>
    <n v="0"/>
  </r>
  <r>
    <x v="0"/>
    <n v="27"/>
    <n v="6"/>
    <s v="OFF"/>
    <d v="2018-09-27T00:00:00"/>
    <s v="Avg of 4 NM Projects"/>
    <n v="5"/>
    <n v="0"/>
    <n v="0"/>
    <n v="22.14"/>
    <n v="17.27"/>
    <n v="0"/>
    <n v="1"/>
    <n v="0"/>
    <n v="0"/>
  </r>
  <r>
    <x v="0"/>
    <n v="27"/>
    <n v="6"/>
    <s v="OFF"/>
    <d v="2018-09-27T00:00:00"/>
    <s v="Avg of 4 NM Projects"/>
    <n v="6"/>
    <n v="0"/>
    <n v="0"/>
    <n v="24.35"/>
    <n v="24.79"/>
    <n v="0"/>
    <n v="1"/>
    <n v="0"/>
    <n v="0"/>
  </r>
  <r>
    <x v="0"/>
    <n v="27"/>
    <n v="6"/>
    <s v="OFF"/>
    <d v="2018-09-27T00:00:00"/>
    <s v="Avg of 4 NM Projects"/>
    <n v="7"/>
    <n v="-0.26"/>
    <n v="-1.4606741573033708E-3"/>
    <n v="30.77"/>
    <n v="36.78"/>
    <n v="-9.5628000000000015E-3"/>
    <n v="0"/>
    <n v="0"/>
    <n v="0"/>
  </r>
  <r>
    <x v="0"/>
    <n v="27"/>
    <n v="6"/>
    <s v="ON"/>
    <d v="2018-09-27T00:00:00"/>
    <s v="Avg of 4 NM Projects"/>
    <n v="8"/>
    <n v="6.0150000000000006"/>
    <n v="3.379213483146068E-2"/>
    <n v="32.270000000000003"/>
    <n v="34"/>
    <n v="0.20451000000000003"/>
    <n v="0"/>
    <n v="0"/>
    <n v="0"/>
  </r>
  <r>
    <x v="0"/>
    <n v="27"/>
    <n v="6"/>
    <s v="ON"/>
    <d v="2018-09-27T00:00:00"/>
    <s v="Avg of 4 NM Projects"/>
    <n v="9"/>
    <n v="24.57"/>
    <n v="0.13803370786516855"/>
    <n v="32.11"/>
    <n v="43.95"/>
    <n v="1.0798515"/>
    <n v="0"/>
    <n v="0"/>
    <n v="0"/>
  </r>
  <r>
    <x v="0"/>
    <n v="27"/>
    <n v="6"/>
    <s v="ON"/>
    <d v="2018-09-27T00:00:00"/>
    <s v="Avg of 4 NM Projects"/>
    <n v="10"/>
    <n v="88.19"/>
    <n v="0.49544943820224718"/>
    <n v="32.909999999999997"/>
    <n v="26.45"/>
    <n v="2.3326255000000002"/>
    <n v="0"/>
    <n v="0"/>
    <n v="0"/>
  </r>
  <r>
    <x v="0"/>
    <n v="27"/>
    <n v="6"/>
    <s v="ON"/>
    <d v="2018-09-27T00:00:00"/>
    <s v="Avg of 4 NM Projects"/>
    <n v="11"/>
    <n v="121.08500000000001"/>
    <n v="0.68025280898876406"/>
    <n v="32.86"/>
    <n v="22.58"/>
    <n v="2.7340993"/>
    <n v="0"/>
    <n v="1"/>
    <n v="0"/>
  </r>
  <r>
    <x v="0"/>
    <n v="27"/>
    <n v="6"/>
    <s v="ON"/>
    <d v="2018-09-27T00:00:00"/>
    <s v="Avg of 4 NM Projects"/>
    <n v="12"/>
    <n v="120.83500000000001"/>
    <n v="0.67884831460674167"/>
    <n v="31.9"/>
    <n v="20.55"/>
    <n v="2.4831592500000004"/>
    <n v="0"/>
    <n v="1"/>
    <n v="0"/>
  </r>
  <r>
    <x v="0"/>
    <n v="27"/>
    <n v="6"/>
    <s v="ON"/>
    <d v="2018-09-27T00:00:00"/>
    <s v="Avg of 4 NM Projects"/>
    <n v="13"/>
    <n v="125.82499999999999"/>
    <n v="0.70688202247191001"/>
    <n v="29.98"/>
    <n v="21.36"/>
    <n v="2.6876219999999997"/>
    <n v="0"/>
    <n v="1"/>
    <n v="0"/>
  </r>
  <r>
    <x v="0"/>
    <n v="27"/>
    <n v="6"/>
    <s v="ON"/>
    <d v="2018-09-27T00:00:00"/>
    <s v="Avg of 4 NM Projects"/>
    <n v="14"/>
    <n v="126.58500000000001"/>
    <n v="0.71115168539325846"/>
    <n v="30.29"/>
    <n v="23.15"/>
    <n v="2.9304427500000001"/>
    <n v="0"/>
    <n v="1"/>
    <n v="0"/>
  </r>
  <r>
    <x v="0"/>
    <n v="27"/>
    <n v="6"/>
    <s v="ON"/>
    <d v="2018-09-27T00:00:00"/>
    <s v="Avg of 4 NM Projects"/>
    <n v="15"/>
    <n v="112.9"/>
    <n v="0.63426966292134834"/>
    <n v="31.57"/>
    <n v="27.16"/>
    <n v="3.0663640000000001"/>
    <n v="0"/>
    <n v="1"/>
    <n v="0"/>
  </r>
  <r>
    <x v="0"/>
    <n v="27"/>
    <n v="6"/>
    <s v="ON"/>
    <d v="2018-09-27T00:00:00"/>
    <s v="Avg of 4 NM Projects"/>
    <n v="16"/>
    <n v="76.42"/>
    <n v="0.42932584269662921"/>
    <n v="31.47"/>
    <n v="35.61"/>
    <n v="2.7213162000000004"/>
    <n v="0"/>
    <n v="0"/>
    <n v="0"/>
  </r>
  <r>
    <x v="0"/>
    <n v="27"/>
    <n v="6"/>
    <s v="ON"/>
    <d v="2018-09-27T00:00:00"/>
    <s v="Avg of 4 NM Projects"/>
    <n v="17"/>
    <n v="48.26"/>
    <n v="0.27112359550561799"/>
    <n v="32.58"/>
    <n v="38.270000000000003"/>
    <n v="1.8469101999999999"/>
    <n v="0"/>
    <n v="0"/>
    <n v="0"/>
  </r>
  <r>
    <x v="0"/>
    <n v="27"/>
    <n v="6"/>
    <s v="ON"/>
    <d v="2018-09-27T00:00:00"/>
    <s v="Avg of 4 NM Projects"/>
    <n v="18"/>
    <n v="21.759999999999998"/>
    <n v="0.12224719101123595"/>
    <n v="34.130000000000003"/>
    <n v="41.78"/>
    <n v="0.90913279999999996"/>
    <n v="0"/>
    <n v="0"/>
    <n v="0"/>
  </r>
  <r>
    <x v="0"/>
    <n v="27"/>
    <n v="6"/>
    <s v="ON"/>
    <d v="2018-09-27T00:00:00"/>
    <s v="Avg of 4 NM Projects"/>
    <n v="19"/>
    <n v="1.29"/>
    <n v="7.2471910112359549E-3"/>
    <n v="34.659999999999997"/>
    <n v="49.43"/>
    <n v="6.3764700000000007E-2"/>
    <n v="0"/>
    <n v="0"/>
    <n v="0"/>
  </r>
  <r>
    <x v="0"/>
    <n v="27"/>
    <n v="6"/>
    <s v="ON"/>
    <d v="2018-09-27T00:00:00"/>
    <s v="Avg of 4 NM Projects"/>
    <n v="20"/>
    <n v="0"/>
    <n v="0"/>
    <n v="36.29"/>
    <n v="74.23"/>
    <n v="0"/>
    <n v="1"/>
    <n v="0"/>
    <n v="0"/>
  </r>
  <r>
    <x v="0"/>
    <n v="27"/>
    <n v="6"/>
    <s v="ON"/>
    <d v="2018-09-27T00:00:00"/>
    <s v="Avg of 4 NM Projects"/>
    <n v="21"/>
    <n v="0"/>
    <n v="0"/>
    <n v="33.99"/>
    <n v="74.510000000000005"/>
    <n v="0"/>
    <n v="1"/>
    <n v="0"/>
    <n v="0"/>
  </r>
  <r>
    <x v="0"/>
    <n v="27"/>
    <n v="6"/>
    <s v="ON"/>
    <d v="2018-09-27T00:00:00"/>
    <s v="Avg of 4 NM Projects"/>
    <n v="22"/>
    <n v="-0.13"/>
    <n v="-7.3033707865168538E-4"/>
    <n v="30.23"/>
    <n v="72.239999999999995"/>
    <n v="-9.3911999999999989E-3"/>
    <n v="0"/>
    <n v="0"/>
    <n v="0"/>
  </r>
  <r>
    <x v="0"/>
    <n v="27"/>
    <n v="6"/>
    <s v="ON"/>
    <d v="2018-09-27T00:00:00"/>
    <s v="Avg of 4 NM Projects"/>
    <n v="23"/>
    <n v="-0.13"/>
    <n v="-7.3033707865168538E-4"/>
    <n v="23.85"/>
    <n v="52.36"/>
    <n v="-6.8068E-3"/>
    <n v="0"/>
    <n v="0"/>
    <n v="0"/>
  </r>
  <r>
    <x v="0"/>
    <n v="27"/>
    <n v="6"/>
    <s v="OFF"/>
    <d v="2018-09-27T00:00:00"/>
    <s v="Avg of 4 NM Projects"/>
    <n v="24"/>
    <n v="-0.13"/>
    <n v="-7.3033707865168538E-4"/>
    <n v="23.26"/>
    <n v="34.200000000000003"/>
    <n v="-4.4460000000000003E-3"/>
    <n v="0"/>
    <n v="0"/>
    <n v="0"/>
  </r>
  <r>
    <x v="0"/>
    <n v="28"/>
    <n v="7"/>
    <s v="OFF"/>
    <d v="2018-09-28T00:00:00"/>
    <s v="Avg of 4 NM Projects"/>
    <n v="1"/>
    <n v="-0.13"/>
    <n v="-7.3033707865168538E-4"/>
    <n v="27.14"/>
    <n v="25.69"/>
    <n v="-3.3397000000000001E-3"/>
    <n v="0"/>
    <n v="0"/>
    <n v="0"/>
  </r>
  <r>
    <x v="0"/>
    <n v="28"/>
    <n v="7"/>
    <s v="OFF"/>
    <d v="2018-09-28T00:00:00"/>
    <s v="Avg of 4 NM Projects"/>
    <n v="2"/>
    <n v="0"/>
    <n v="0"/>
    <n v="26.6"/>
    <n v="26.07"/>
    <n v="0"/>
    <n v="1"/>
    <n v="0"/>
    <n v="0"/>
  </r>
  <r>
    <x v="0"/>
    <n v="28"/>
    <n v="7"/>
    <s v="OFF"/>
    <d v="2018-09-28T00:00:00"/>
    <s v="Avg of 4 NM Projects"/>
    <n v="3"/>
    <n v="-0.13"/>
    <n v="-7.3033707865168538E-4"/>
    <n v="26.38"/>
    <n v="22.95"/>
    <n v="-2.9834999999999996E-3"/>
    <n v="0"/>
    <n v="0"/>
    <n v="0"/>
  </r>
  <r>
    <x v="0"/>
    <n v="28"/>
    <n v="7"/>
    <s v="OFF"/>
    <d v="2018-09-28T00:00:00"/>
    <s v="Avg of 4 NM Projects"/>
    <n v="4"/>
    <n v="-0.13"/>
    <n v="-7.3033707865168538E-4"/>
    <n v="22.79"/>
    <n v="22.92"/>
    <n v="-2.9796000000000007E-3"/>
    <n v="0"/>
    <n v="0"/>
    <n v="0"/>
  </r>
  <r>
    <x v="0"/>
    <n v="28"/>
    <n v="7"/>
    <s v="OFF"/>
    <d v="2018-09-28T00:00:00"/>
    <s v="Avg of 4 NM Projects"/>
    <n v="5"/>
    <n v="-0.26"/>
    <n v="-1.4606741573033708E-3"/>
    <n v="25.46"/>
    <n v="22.89"/>
    <n v="-5.9514000000000008E-3"/>
    <n v="0"/>
    <n v="0"/>
    <n v="0"/>
  </r>
  <r>
    <x v="0"/>
    <n v="28"/>
    <n v="7"/>
    <s v="OFF"/>
    <d v="2018-09-28T00:00:00"/>
    <s v="Avg of 4 NM Projects"/>
    <n v="6"/>
    <n v="-0.13"/>
    <n v="-7.3033707865168538E-4"/>
    <n v="25.83"/>
    <n v="19.440000000000001"/>
    <n v="-2.5272000000000003E-3"/>
    <n v="0"/>
    <n v="0"/>
    <n v="0"/>
  </r>
  <r>
    <x v="0"/>
    <n v="28"/>
    <n v="7"/>
    <s v="OFF"/>
    <d v="2018-09-28T00:00:00"/>
    <s v="Avg of 4 NM Projects"/>
    <n v="7"/>
    <n v="-0.13"/>
    <n v="-7.3033707865168538E-4"/>
    <n v="31.11"/>
    <n v="31.6"/>
    <n v="-4.1080000000000005E-3"/>
    <n v="0"/>
    <n v="0"/>
    <n v="0"/>
  </r>
  <r>
    <x v="0"/>
    <n v="28"/>
    <n v="7"/>
    <s v="OFF"/>
    <d v="2018-09-28T00:00:00"/>
    <s v="Avg of 4 NM Projects"/>
    <n v="8"/>
    <n v="2.4400000000000004"/>
    <n v="1.3707865168539328E-2"/>
    <n v="40.4"/>
    <n v="39.090000000000003"/>
    <n v="9.5379600000000023E-2"/>
    <n v="0"/>
    <n v="0"/>
    <n v="0"/>
  </r>
  <r>
    <x v="0"/>
    <n v="28"/>
    <n v="7"/>
    <s v="OFF"/>
    <d v="2018-09-28T00:00:00"/>
    <s v="Avg of 4 NM Projects"/>
    <n v="9"/>
    <n v="11.135"/>
    <n v="6.2556179775280898E-2"/>
    <n v="34.82"/>
    <n v="39.58"/>
    <n v="0.44072329999999998"/>
    <n v="0"/>
    <n v="0"/>
    <n v="0"/>
  </r>
  <r>
    <x v="0"/>
    <n v="28"/>
    <n v="7"/>
    <s v="OFF"/>
    <d v="2018-09-28T00:00:00"/>
    <s v="Avg of 4 NM Projects"/>
    <n v="10"/>
    <n v="22.91"/>
    <n v="0.12870786516853933"/>
    <n v="38.979999999999997"/>
    <n v="50.81"/>
    <n v="1.1640571"/>
    <n v="0"/>
    <n v="0"/>
    <n v="0"/>
  </r>
  <r>
    <x v="0"/>
    <n v="28"/>
    <n v="7"/>
    <s v="OFF"/>
    <d v="2018-09-28T00:00:00"/>
    <s v="Avg of 4 NM Projects"/>
    <n v="11"/>
    <n v="60.42"/>
    <n v="0.33943820224719101"/>
    <n v="34.54"/>
    <n v="40.11"/>
    <n v="2.4234461999999999"/>
    <n v="0"/>
    <n v="0"/>
    <n v="0"/>
  </r>
  <r>
    <x v="0"/>
    <n v="28"/>
    <n v="7"/>
    <s v="OFF"/>
    <d v="2018-09-28T00:00:00"/>
    <s v="Avg of 4 NM Projects"/>
    <n v="12"/>
    <n v="72.064999999999998"/>
    <n v="0.40485955056179773"/>
    <n v="34.92"/>
    <n v="40.409999999999997"/>
    <n v="2.9121466499999995"/>
    <n v="0"/>
    <n v="0"/>
    <n v="0"/>
  </r>
  <r>
    <x v="0"/>
    <n v="28"/>
    <n v="7"/>
    <s v="OFF"/>
    <d v="2018-09-28T00:00:00"/>
    <s v="Avg of 4 NM Projects"/>
    <n v="13"/>
    <n v="73.97999999999999"/>
    <n v="0.41561797752808982"/>
    <n v="31.46"/>
    <n v="35.42"/>
    <n v="2.6203715999999999"/>
    <n v="0"/>
    <n v="0"/>
    <n v="0"/>
  </r>
  <r>
    <x v="0"/>
    <n v="28"/>
    <n v="7"/>
    <s v="OFF"/>
    <d v="2018-09-28T00:00:00"/>
    <s v="Avg of 4 NM Projects"/>
    <n v="14"/>
    <n v="64.900000000000006"/>
    <n v="0.36460674157303374"/>
    <n v="33"/>
    <n v="21.73"/>
    <n v="1.410277"/>
    <n v="0"/>
    <n v="0"/>
    <n v="0"/>
  </r>
  <r>
    <x v="0"/>
    <n v="28"/>
    <n v="7"/>
    <s v="OFF"/>
    <d v="2018-09-28T00:00:00"/>
    <s v="Avg of 4 NM Projects"/>
    <n v="15"/>
    <n v="67.59"/>
    <n v="0.37971910112359553"/>
    <n v="30.5"/>
    <n v="20.82"/>
    <n v="1.4072237999999999"/>
    <n v="0"/>
    <n v="0"/>
    <n v="0"/>
  </r>
  <r>
    <x v="0"/>
    <n v="28"/>
    <n v="7"/>
    <s v="OFF"/>
    <d v="2018-09-28T00:00:00"/>
    <s v="Avg of 4 NM Projects"/>
    <n v="16"/>
    <n v="59.010000000000005"/>
    <n v="0.33151685393258429"/>
    <n v="30.36"/>
    <n v="21.31"/>
    <n v="1.2575031000000001"/>
    <n v="0"/>
    <n v="0"/>
    <n v="0"/>
  </r>
  <r>
    <x v="0"/>
    <n v="28"/>
    <n v="7"/>
    <s v="OFF"/>
    <d v="2018-09-28T00:00:00"/>
    <s v="Avg of 4 NM Projects"/>
    <n v="17"/>
    <n v="36.99"/>
    <n v="0.20780898876404497"/>
    <n v="30.21"/>
    <n v="23.86"/>
    <n v="0.88258140000000007"/>
    <n v="0"/>
    <n v="0"/>
    <n v="0"/>
  </r>
  <r>
    <x v="0"/>
    <n v="28"/>
    <n v="7"/>
    <s v="OFF"/>
    <d v="2018-09-28T00:00:00"/>
    <s v="Avg of 4 NM Projects"/>
    <n v="18"/>
    <n v="14.850000000000001"/>
    <n v="8.3426966292134835E-2"/>
    <n v="32.94"/>
    <n v="25.59"/>
    <n v="0.3800115"/>
    <n v="0"/>
    <n v="0"/>
    <n v="0"/>
  </r>
  <r>
    <x v="0"/>
    <n v="28"/>
    <n v="7"/>
    <s v="OFF"/>
    <d v="2018-09-28T00:00:00"/>
    <s v="Avg of 4 NM Projects"/>
    <n v="19"/>
    <n v="0.51"/>
    <n v="2.8651685393258426E-3"/>
    <n v="35.9"/>
    <n v="27.64"/>
    <n v="1.40964E-2"/>
    <n v="0"/>
    <n v="0"/>
    <n v="0"/>
  </r>
  <r>
    <x v="0"/>
    <n v="28"/>
    <n v="7"/>
    <s v="OFF"/>
    <d v="2018-09-28T00:00:00"/>
    <s v="Avg of 4 NM Projects"/>
    <n v="20"/>
    <n v="0"/>
    <n v="0"/>
    <n v="40.36"/>
    <n v="37.82"/>
    <n v="0"/>
    <n v="1"/>
    <n v="0"/>
    <n v="0"/>
  </r>
  <r>
    <x v="0"/>
    <n v="28"/>
    <n v="7"/>
    <s v="OFF"/>
    <d v="2018-09-28T00:00:00"/>
    <s v="Avg of 4 NM Projects"/>
    <n v="21"/>
    <n v="-0.13"/>
    <n v="-7.3033707865168538E-4"/>
    <n v="31.21"/>
    <n v="22.97"/>
    <n v="-2.9860999999999998E-3"/>
    <n v="0"/>
    <n v="0"/>
    <n v="0"/>
  </r>
  <r>
    <x v="0"/>
    <n v="28"/>
    <n v="7"/>
    <s v="OFF"/>
    <d v="2018-09-28T00:00:00"/>
    <s v="Avg of 4 NM Projects"/>
    <n v="22"/>
    <n v="-0.13"/>
    <n v="-7.3033707865168538E-4"/>
    <n v="31.92"/>
    <n v="27.95"/>
    <n v="-3.6335E-3"/>
    <n v="0"/>
    <n v="0"/>
    <n v="0"/>
  </r>
  <r>
    <x v="0"/>
    <n v="28"/>
    <n v="7"/>
    <s v="OFF"/>
    <d v="2018-09-28T00:00:00"/>
    <s v="Avg of 4 NM Projects"/>
    <n v="23"/>
    <n v="0"/>
    <n v="0"/>
    <n v="27.56"/>
    <n v="50.8"/>
    <n v="0"/>
    <n v="1"/>
    <n v="0"/>
    <n v="0"/>
  </r>
  <r>
    <x v="0"/>
    <n v="28"/>
    <n v="7"/>
    <s v="OFF"/>
    <d v="2018-09-28T00:00:00"/>
    <s v="Avg of 4 NM Projects"/>
    <n v="24"/>
    <n v="-0.13"/>
    <n v="-7.3033707865168538E-4"/>
    <n v="25.46"/>
    <n v="29.41"/>
    <n v="-3.8233E-3"/>
    <n v="0"/>
    <n v="0"/>
    <n v="0"/>
  </r>
  <r>
    <x v="0"/>
    <n v="29"/>
    <n v="1"/>
    <s v="OFF"/>
    <d v="2018-09-29T00:00:00"/>
    <s v="Avg of 4 NM Projects"/>
    <n v="1"/>
    <n v="0"/>
    <n v="0"/>
    <n v="24.12"/>
    <n v="-6.55"/>
    <n v="0"/>
    <n v="1"/>
    <n v="0"/>
    <n v="0"/>
  </r>
  <r>
    <x v="0"/>
    <n v="29"/>
    <n v="1"/>
    <s v="OFF"/>
    <d v="2018-09-29T00:00:00"/>
    <s v="Avg of 4 NM Projects"/>
    <n v="2"/>
    <n v="-0.26"/>
    <n v="-1.4606741573033708E-3"/>
    <n v="21.05"/>
    <n v="-9.17"/>
    <n v="2.3841999999999999E-3"/>
    <n v="0"/>
    <n v="0"/>
    <n v="0"/>
  </r>
  <r>
    <x v="0"/>
    <n v="29"/>
    <n v="1"/>
    <s v="OFF"/>
    <d v="2018-09-29T00:00:00"/>
    <s v="Avg of 4 NM Projects"/>
    <n v="3"/>
    <n v="0"/>
    <n v="0"/>
    <n v="20.47"/>
    <n v="-4.38"/>
    <n v="0"/>
    <n v="1"/>
    <n v="0"/>
    <n v="0"/>
  </r>
  <r>
    <x v="0"/>
    <n v="29"/>
    <n v="1"/>
    <s v="OFF"/>
    <d v="2018-09-29T00:00:00"/>
    <s v="Avg of 4 NM Projects"/>
    <n v="4"/>
    <n v="-0.13"/>
    <n v="-7.3033707865168538E-4"/>
    <n v="21.61"/>
    <n v="10.71"/>
    <n v="-1.3923000000000002E-3"/>
    <n v="0"/>
    <n v="0"/>
    <n v="0"/>
  </r>
  <r>
    <x v="0"/>
    <n v="29"/>
    <n v="1"/>
    <s v="OFF"/>
    <d v="2018-09-29T00:00:00"/>
    <s v="Avg of 4 NM Projects"/>
    <n v="5"/>
    <n v="-0.13"/>
    <n v="-7.3033707865168538E-4"/>
    <n v="21.4"/>
    <n v="10.87"/>
    <n v="-1.4131E-3"/>
    <n v="0"/>
    <n v="0"/>
    <n v="0"/>
  </r>
  <r>
    <x v="0"/>
    <n v="29"/>
    <n v="1"/>
    <s v="OFF"/>
    <d v="2018-09-29T00:00:00"/>
    <s v="Avg of 4 NM Projects"/>
    <n v="6"/>
    <n v="-0.26"/>
    <n v="-1.4606741573033708E-3"/>
    <n v="21.44"/>
    <n v="16.54"/>
    <n v="-4.3003999999999994E-3"/>
    <n v="0"/>
    <n v="0"/>
    <n v="0"/>
  </r>
  <r>
    <x v="0"/>
    <n v="29"/>
    <n v="1"/>
    <s v="OFF"/>
    <d v="2018-09-29T00:00:00"/>
    <s v="Avg of 4 NM Projects"/>
    <n v="7"/>
    <n v="-0.13"/>
    <n v="-7.3033707865168538E-4"/>
    <n v="28.72"/>
    <n v="21.69"/>
    <n v="-2.8197000000000001E-3"/>
    <n v="0"/>
    <n v="0"/>
    <n v="0"/>
  </r>
  <r>
    <x v="0"/>
    <n v="29"/>
    <n v="1"/>
    <s v="OFF"/>
    <d v="2018-09-29T00:00:00"/>
    <s v="Avg of 4 NM Projects"/>
    <n v="8"/>
    <n v="11.52"/>
    <n v="6.471910112359551E-2"/>
    <n v="26.21"/>
    <n v="24.3"/>
    <n v="0.27993599999999996"/>
    <n v="0"/>
    <n v="0"/>
    <n v="0"/>
  </r>
  <r>
    <x v="0"/>
    <n v="29"/>
    <n v="1"/>
    <s v="OFF"/>
    <d v="2018-09-29T00:00:00"/>
    <s v="Avg of 4 NM Projects"/>
    <n v="9"/>
    <n v="58.875"/>
    <n v="0.33075842696629215"/>
    <n v="25.63"/>
    <n v="19.12"/>
    <n v="1.1256900000000001"/>
    <n v="0"/>
    <n v="0"/>
    <n v="0"/>
  </r>
  <r>
    <x v="0"/>
    <n v="29"/>
    <n v="1"/>
    <s v="OFF"/>
    <d v="2018-09-29T00:00:00"/>
    <s v="Avg of 4 NM Projects"/>
    <n v="10"/>
    <n v="85.764999999999986"/>
    <n v="0.48182584269662915"/>
    <n v="28.03"/>
    <n v="19.899999999999999"/>
    <n v="1.7067234999999996"/>
    <n v="0"/>
    <n v="0"/>
    <n v="0"/>
  </r>
  <r>
    <x v="0"/>
    <n v="29"/>
    <n v="1"/>
    <s v="OFF"/>
    <d v="2018-09-29T00:00:00"/>
    <s v="Avg of 4 NM Projects"/>
    <n v="11"/>
    <n v="103.55500000000001"/>
    <n v="0.58176966292134835"/>
    <n v="28.25"/>
    <n v="17.690000000000001"/>
    <n v="1.8318879500000003"/>
    <n v="0"/>
    <n v="1"/>
    <n v="0"/>
  </r>
  <r>
    <x v="0"/>
    <n v="29"/>
    <n v="1"/>
    <s v="OFF"/>
    <d v="2018-09-29T00:00:00"/>
    <s v="Avg of 4 NM Projects"/>
    <n v="12"/>
    <n v="124.79499999999999"/>
    <n v="0.70109550561797751"/>
    <n v="29.94"/>
    <n v="15.54"/>
    <n v="1.9393142999999997"/>
    <n v="0"/>
    <n v="1"/>
    <n v="0"/>
  </r>
  <r>
    <x v="0"/>
    <n v="29"/>
    <n v="1"/>
    <s v="OFF"/>
    <d v="2018-09-29T00:00:00"/>
    <s v="Avg of 4 NM Projects"/>
    <n v="13"/>
    <n v="114.30500000000001"/>
    <n v="0.64216292134831465"/>
    <n v="27.31"/>
    <n v="17.38"/>
    <n v="1.9866208999999999"/>
    <n v="0"/>
    <n v="1"/>
    <n v="0"/>
  </r>
  <r>
    <x v="0"/>
    <n v="29"/>
    <n v="1"/>
    <s v="OFF"/>
    <d v="2018-09-29T00:00:00"/>
    <s v="Avg of 4 NM Projects"/>
    <n v="14"/>
    <n v="118.655"/>
    <n v="0.66660112359550561"/>
    <n v="25.06"/>
    <n v="19.34"/>
    <n v="2.2947876999999997"/>
    <n v="0"/>
    <n v="1"/>
    <n v="0"/>
  </r>
  <r>
    <x v="0"/>
    <n v="29"/>
    <n v="1"/>
    <s v="OFF"/>
    <d v="2018-09-29T00:00:00"/>
    <s v="Avg of 4 NM Projects"/>
    <n v="15"/>
    <n v="102.77500000000001"/>
    <n v="0.57738764044943824"/>
    <n v="26.38"/>
    <n v="18.670000000000002"/>
    <n v="1.9188092500000002"/>
    <n v="0"/>
    <n v="1"/>
    <n v="0"/>
  </r>
  <r>
    <x v="0"/>
    <n v="29"/>
    <n v="1"/>
    <s v="OFF"/>
    <d v="2018-09-29T00:00:00"/>
    <s v="Avg of 4 NM Projects"/>
    <n v="16"/>
    <n v="79.75"/>
    <n v="0.44803370786516855"/>
    <n v="25"/>
    <n v="18.809999999999999"/>
    <n v="1.5000974999999999"/>
    <n v="0"/>
    <n v="0"/>
    <n v="0"/>
  </r>
  <r>
    <x v="0"/>
    <n v="29"/>
    <n v="1"/>
    <s v="OFF"/>
    <d v="2018-09-29T00:00:00"/>
    <s v="Avg of 4 NM Projects"/>
    <n v="17"/>
    <n v="50.305"/>
    <n v="0.2826123595505618"/>
    <n v="28.15"/>
    <n v="21.02"/>
    <n v="1.0574110999999999"/>
    <n v="0"/>
    <n v="0"/>
    <n v="0"/>
  </r>
  <r>
    <x v="0"/>
    <n v="29"/>
    <n v="1"/>
    <s v="OFF"/>
    <d v="2018-09-29T00:00:00"/>
    <s v="Avg of 4 NM Projects"/>
    <n v="18"/>
    <n v="18.95"/>
    <n v="0.10646067415730337"/>
    <n v="31.26"/>
    <n v="27.69"/>
    <n v="0.52472549999999996"/>
    <n v="0"/>
    <n v="0"/>
    <n v="0"/>
  </r>
  <r>
    <x v="0"/>
    <n v="29"/>
    <n v="1"/>
    <s v="OFF"/>
    <d v="2018-09-29T00:00:00"/>
    <s v="Avg of 4 NM Projects"/>
    <n v="19"/>
    <n v="0.39"/>
    <n v="2.1910112359550564E-3"/>
    <n v="39.020000000000003"/>
    <n v="42.06"/>
    <n v="1.6403400000000002E-2"/>
    <n v="0"/>
    <n v="0"/>
    <n v="0"/>
  </r>
  <r>
    <x v="0"/>
    <n v="29"/>
    <n v="1"/>
    <s v="OFF"/>
    <d v="2018-09-29T00:00:00"/>
    <s v="Avg of 4 NM Projects"/>
    <n v="20"/>
    <n v="0"/>
    <n v="0"/>
    <n v="44.18"/>
    <n v="41.51"/>
    <n v="0"/>
    <n v="1"/>
    <n v="0"/>
    <n v="0"/>
  </r>
  <r>
    <x v="0"/>
    <n v="29"/>
    <n v="1"/>
    <s v="OFF"/>
    <d v="2018-09-29T00:00:00"/>
    <s v="Avg of 4 NM Projects"/>
    <n v="21"/>
    <n v="0"/>
    <n v="0"/>
    <n v="35.270000000000003"/>
    <n v="33.299999999999997"/>
    <n v="0"/>
    <n v="1"/>
    <n v="0"/>
    <n v="0"/>
  </r>
  <r>
    <x v="0"/>
    <n v="29"/>
    <n v="1"/>
    <s v="OFF"/>
    <d v="2018-09-29T00:00:00"/>
    <s v="Avg of 4 NM Projects"/>
    <n v="22"/>
    <n v="0"/>
    <n v="0"/>
    <n v="28.54"/>
    <n v="32.549999999999997"/>
    <n v="0"/>
    <n v="1"/>
    <n v="0"/>
    <n v="0"/>
  </r>
  <r>
    <x v="0"/>
    <n v="29"/>
    <n v="1"/>
    <s v="OFF"/>
    <d v="2018-09-29T00:00:00"/>
    <s v="Avg of 4 NM Projects"/>
    <n v="23"/>
    <n v="0"/>
    <n v="0"/>
    <n v="23.82"/>
    <n v="31.79"/>
    <n v="0"/>
    <n v="1"/>
    <n v="0"/>
    <n v="0"/>
  </r>
  <r>
    <x v="0"/>
    <n v="29"/>
    <n v="1"/>
    <s v="OFF"/>
    <d v="2018-09-29T00:00:00"/>
    <s v="Avg of 4 NM Projects"/>
    <n v="24"/>
    <n v="-0.13"/>
    <n v="-7.3033707865168538E-4"/>
    <n v="20.41"/>
    <n v="38.25"/>
    <n v="-4.9725000000000004E-3"/>
    <n v="0"/>
    <n v="0"/>
    <n v="0"/>
  </r>
  <r>
    <x v="0"/>
    <n v="30"/>
    <n v="2"/>
    <s v="OFF"/>
    <d v="2018-09-30T00:00:00"/>
    <s v="Avg of 4 NM Projects"/>
    <n v="1"/>
    <n v="-0.13"/>
    <n v="-7.3033707865168538E-4"/>
    <n v="19.14"/>
    <n v="18.14"/>
    <n v="-2.3582E-3"/>
    <n v="0"/>
    <n v="0"/>
    <n v="0"/>
  </r>
  <r>
    <x v="0"/>
    <n v="30"/>
    <n v="2"/>
    <s v="OFF"/>
    <d v="2018-09-30T00:00:00"/>
    <s v="Avg of 4 NM Projects"/>
    <n v="2"/>
    <n v="-0.13"/>
    <n v="-7.3033707865168538E-4"/>
    <n v="17.190000000000001"/>
    <n v="16.84"/>
    <n v="-2.1892000000000001E-3"/>
    <n v="0"/>
    <n v="0"/>
    <n v="0"/>
  </r>
  <r>
    <x v="0"/>
    <n v="30"/>
    <n v="2"/>
    <s v="OFF"/>
    <d v="2018-09-30T00:00:00"/>
    <s v="Avg of 4 NM Projects"/>
    <n v="3"/>
    <n v="0"/>
    <n v="0"/>
    <n v="16.690000000000001"/>
    <n v="18.62"/>
    <n v="0"/>
    <n v="1"/>
    <n v="0"/>
    <n v="0"/>
  </r>
  <r>
    <x v="0"/>
    <n v="30"/>
    <n v="2"/>
    <s v="OFF"/>
    <d v="2018-09-30T00:00:00"/>
    <s v="Avg of 4 NM Projects"/>
    <n v="4"/>
    <n v="-0.13"/>
    <n v="-7.3033707865168538E-4"/>
    <n v="16.66"/>
    <n v="19.010000000000002"/>
    <n v="-2.4713000000000001E-3"/>
    <n v="0"/>
    <n v="0"/>
    <n v="0"/>
  </r>
  <r>
    <x v="0"/>
    <n v="30"/>
    <n v="2"/>
    <s v="OFF"/>
    <d v="2018-09-30T00:00:00"/>
    <s v="Avg of 4 NM Projects"/>
    <n v="5"/>
    <n v="-0.13"/>
    <n v="-7.3033707865168538E-4"/>
    <n v="17.03"/>
    <n v="11.13"/>
    <n v="-1.4469000000000001E-3"/>
    <n v="0"/>
    <n v="0"/>
    <n v="0"/>
  </r>
  <r>
    <x v="0"/>
    <n v="30"/>
    <n v="2"/>
    <s v="OFF"/>
    <d v="2018-09-30T00:00:00"/>
    <s v="Avg of 4 NM Projects"/>
    <n v="6"/>
    <n v="-0.13"/>
    <n v="-7.3033707865168538E-4"/>
    <n v="16.98"/>
    <n v="15.88"/>
    <n v="-2.0644000000000001E-3"/>
    <n v="0"/>
    <n v="0"/>
    <n v="0"/>
  </r>
  <r>
    <x v="0"/>
    <n v="30"/>
    <n v="2"/>
    <s v="OFF"/>
    <d v="2018-09-30T00:00:00"/>
    <s v="Avg of 4 NM Projects"/>
    <n v="7"/>
    <n v="-0.39"/>
    <n v="-2.1910112359550564E-3"/>
    <n v="19.940000000000001"/>
    <n v="18.059999999999999"/>
    <n v="-7.0434E-3"/>
    <n v="0"/>
    <n v="0"/>
    <n v="0"/>
  </r>
  <r>
    <x v="0"/>
    <n v="30"/>
    <n v="2"/>
    <s v="ON"/>
    <d v="2018-09-30T00:00:00"/>
    <s v="Avg of 4 NM Projects"/>
    <n v="8"/>
    <n v="13.950000000000001"/>
    <n v="7.8370786516853932E-2"/>
    <n v="19.37"/>
    <n v="0.54"/>
    <n v="7.5330000000000015E-3"/>
    <n v="0"/>
    <n v="0"/>
    <n v="0"/>
  </r>
  <r>
    <x v="0"/>
    <n v="30"/>
    <n v="2"/>
    <s v="ON"/>
    <d v="2018-09-30T00:00:00"/>
    <s v="Avg of 4 NM Projects"/>
    <n v="9"/>
    <n v="47.355000000000004"/>
    <n v="0.26603932584269663"/>
    <n v="20.64"/>
    <n v="18.89"/>
    <n v="0.89453595000000008"/>
    <n v="0"/>
    <n v="0"/>
    <n v="0"/>
  </r>
  <r>
    <x v="0"/>
    <n v="30"/>
    <n v="2"/>
    <s v="ON"/>
    <d v="2018-09-30T00:00:00"/>
    <s v="Avg of 4 NM Projects"/>
    <n v="10"/>
    <n v="52.984999999999999"/>
    <n v="0.2976685393258427"/>
    <n v="21.92"/>
    <n v="19.510000000000002"/>
    <n v="1.03373735"/>
    <n v="0"/>
    <n v="0"/>
    <n v="0"/>
  </r>
  <r>
    <x v="0"/>
    <n v="30"/>
    <n v="2"/>
    <s v="ON"/>
    <d v="2018-09-30T00:00:00"/>
    <s v="Avg of 4 NM Projects"/>
    <n v="11"/>
    <n v="60.164999999999999"/>
    <n v="0.33800561797752809"/>
    <n v="23.51"/>
    <n v="12.26"/>
    <n v="0.73762289999999997"/>
    <n v="0"/>
    <n v="0"/>
    <n v="0"/>
  </r>
  <r>
    <x v="0"/>
    <n v="30"/>
    <n v="2"/>
    <s v="ON"/>
    <d v="2018-09-30T00:00:00"/>
    <s v="Avg of 4 NM Projects"/>
    <n v="12"/>
    <n v="67.97"/>
    <n v="0.38185393258426964"/>
    <n v="22.73"/>
    <n v="6.07"/>
    <n v="0.4125779"/>
    <n v="0"/>
    <n v="0"/>
    <n v="0"/>
  </r>
  <r>
    <x v="0"/>
    <n v="30"/>
    <n v="2"/>
    <s v="ON"/>
    <d v="2018-09-30T00:00:00"/>
    <s v="Avg of 4 NM Projects"/>
    <n v="13"/>
    <n v="87.555000000000007"/>
    <n v="0.49188202247191015"/>
    <n v="22.68"/>
    <n v="17.91"/>
    <n v="1.5681100500000003"/>
    <n v="0"/>
    <n v="0"/>
    <n v="0"/>
  </r>
  <r>
    <x v="0"/>
    <n v="30"/>
    <n v="2"/>
    <s v="ON"/>
    <d v="2018-09-30T00:00:00"/>
    <s v="Avg of 4 NM Projects"/>
    <n v="14"/>
    <n v="67.709999999999994"/>
    <n v="0.38039325842696625"/>
    <n v="20.55"/>
    <n v="13.2"/>
    <n v="0.89377199999999979"/>
    <n v="0"/>
    <n v="0"/>
    <n v="0"/>
  </r>
  <r>
    <x v="0"/>
    <n v="30"/>
    <n v="2"/>
    <s v="ON"/>
    <d v="2018-09-30T00:00:00"/>
    <s v="Avg of 4 NM Projects"/>
    <n v="15"/>
    <n v="69.12"/>
    <n v="0.38831460674157303"/>
    <n v="22.32"/>
    <n v="13.19"/>
    <n v="0.91169280000000008"/>
    <n v="0"/>
    <n v="0"/>
    <n v="0"/>
  </r>
  <r>
    <x v="0"/>
    <n v="30"/>
    <n v="2"/>
    <s v="ON"/>
    <d v="2018-09-30T00:00:00"/>
    <s v="Avg of 4 NM Projects"/>
    <n v="16"/>
    <n v="57.86"/>
    <n v="0.3250561797752809"/>
    <n v="22.42"/>
    <n v="18.91"/>
    <n v="1.0941326"/>
    <n v="0"/>
    <n v="0"/>
    <n v="0"/>
  </r>
  <r>
    <x v="0"/>
    <n v="30"/>
    <n v="2"/>
    <s v="ON"/>
    <d v="2018-09-30T00:00:00"/>
    <s v="Avg of 4 NM Projects"/>
    <n v="17"/>
    <n v="34.175000000000004"/>
    <n v="0.19199438202247193"/>
    <n v="24.25"/>
    <n v="22.04"/>
    <n v="0.75321700000000014"/>
    <n v="0"/>
    <n v="0"/>
    <n v="0"/>
  </r>
  <r>
    <x v="0"/>
    <n v="30"/>
    <n v="2"/>
    <s v="ON"/>
    <d v="2018-09-30T00:00:00"/>
    <s v="Avg of 4 NM Projects"/>
    <n v="18"/>
    <n v="8.5749999999999993"/>
    <n v="4.8174157303370782E-2"/>
    <n v="30.01"/>
    <n v="32.82"/>
    <n v="0.28143149999999995"/>
    <n v="0"/>
    <n v="0"/>
    <n v="0"/>
  </r>
  <r>
    <x v="0"/>
    <n v="30"/>
    <n v="2"/>
    <s v="ON"/>
    <d v="2018-09-30T00:00:00"/>
    <s v="Avg of 4 NM Projects"/>
    <n v="19"/>
    <n v="0.13"/>
    <n v="7.3033707865168538E-4"/>
    <n v="35.200000000000003"/>
    <n v="60.01"/>
    <n v="7.8013000000000006E-3"/>
    <n v="0"/>
    <n v="0"/>
    <n v="0"/>
  </r>
  <r>
    <x v="0"/>
    <n v="30"/>
    <n v="2"/>
    <s v="ON"/>
    <d v="2018-09-30T00:00:00"/>
    <s v="Avg of 4 NM Projects"/>
    <n v="20"/>
    <n v="-0.26"/>
    <n v="-1.4606741573033708E-3"/>
    <n v="39.020000000000003"/>
    <n v="57.27"/>
    <n v="-1.4890200000000003E-2"/>
    <n v="0"/>
    <n v="0"/>
    <n v="0"/>
  </r>
  <r>
    <x v="0"/>
    <n v="30"/>
    <n v="2"/>
    <s v="ON"/>
    <d v="2018-09-30T00:00:00"/>
    <s v="Avg of 4 NM Projects"/>
    <n v="21"/>
    <n v="-0.13"/>
    <n v="-7.3033707865168538E-4"/>
    <n v="33"/>
    <n v="35.159999999999997"/>
    <n v="-4.570799999999999E-3"/>
    <n v="0"/>
    <n v="0"/>
    <n v="0"/>
  </r>
  <r>
    <x v="0"/>
    <n v="30"/>
    <n v="2"/>
    <s v="ON"/>
    <d v="2018-09-30T00:00:00"/>
    <s v="Avg of 4 NM Projects"/>
    <n v="22"/>
    <n v="0"/>
    <n v="0"/>
    <n v="26.39"/>
    <n v="22.46"/>
    <n v="0"/>
    <n v="1"/>
    <n v="0"/>
    <n v="0"/>
  </r>
  <r>
    <x v="0"/>
    <n v="30"/>
    <n v="2"/>
    <s v="ON"/>
    <d v="2018-09-30T00:00:00"/>
    <s v="Avg of 4 NM Projects"/>
    <n v="23"/>
    <n v="0"/>
    <n v="0"/>
    <n v="27.16"/>
    <n v="27.23"/>
    <n v="0"/>
    <n v="1"/>
    <n v="0"/>
    <n v="0"/>
  </r>
  <r>
    <x v="0"/>
    <n v="30"/>
    <n v="2"/>
    <s v="OFF"/>
    <d v="2018-09-30T00:00:00"/>
    <s v="Avg of 4 NM Projects"/>
    <n v="24"/>
    <n v="-0.13"/>
    <n v="-7.3033707865168538E-4"/>
    <n v="25.72"/>
    <n v="27.68"/>
    <n v="-3.5984000000000003E-3"/>
    <n v="0"/>
    <n v="0"/>
    <n v="0"/>
  </r>
  <r>
    <x v="1"/>
    <n v="1"/>
    <n v="1"/>
    <s v="OFF"/>
    <d v="2018-10-01T00:00:00"/>
    <s v="Avg of 4 NM Projects"/>
    <n v="1"/>
    <n v="-0.26"/>
    <n v="-1.4606741573033708E-3"/>
    <n v="27.84"/>
    <n v="38.21"/>
    <n v="-9.9346000000000018E-3"/>
    <n v="0"/>
    <n v="0"/>
    <n v="0"/>
  </r>
  <r>
    <x v="1"/>
    <n v="1"/>
    <n v="1"/>
    <s v="OFF"/>
    <d v="2018-10-01T00:00:00"/>
    <s v="Avg of 4 NM Projects"/>
    <n v="2"/>
    <n v="0"/>
    <n v="0"/>
    <n v="25.08"/>
    <n v="31.72"/>
    <n v="0"/>
    <n v="1"/>
    <n v="0"/>
    <n v="0"/>
  </r>
  <r>
    <x v="1"/>
    <n v="1"/>
    <n v="1"/>
    <s v="OFF"/>
    <d v="2018-10-01T00:00:00"/>
    <s v="Avg of 4 NM Projects"/>
    <n v="3"/>
    <n v="0"/>
    <n v="0"/>
    <n v="24.37"/>
    <n v="24.78"/>
    <n v="0"/>
    <n v="1"/>
    <n v="0"/>
    <n v="0"/>
  </r>
  <r>
    <x v="1"/>
    <n v="1"/>
    <n v="1"/>
    <s v="OFF"/>
    <d v="2018-10-01T00:00:00"/>
    <s v="Avg of 4 NM Projects"/>
    <n v="4"/>
    <n v="0"/>
    <n v="0"/>
    <n v="27.57"/>
    <n v="25.75"/>
    <n v="0"/>
    <n v="1"/>
    <n v="0"/>
    <n v="0"/>
  </r>
  <r>
    <x v="1"/>
    <n v="1"/>
    <n v="1"/>
    <s v="OFF"/>
    <d v="2018-10-01T00:00:00"/>
    <s v="Avg of 4 NM Projects"/>
    <n v="5"/>
    <n v="-0.13"/>
    <n v="-7.3033707865168538E-4"/>
    <n v="32.520000000000003"/>
    <n v="22.65"/>
    <n v="-2.9445000000000001E-3"/>
    <n v="0"/>
    <n v="0"/>
    <n v="0"/>
  </r>
  <r>
    <x v="1"/>
    <n v="1"/>
    <n v="1"/>
    <s v="OFF"/>
    <d v="2018-10-01T00:00:00"/>
    <s v="Avg of 4 NM Projects"/>
    <n v="6"/>
    <n v="-0.13"/>
    <n v="-7.3033707865168538E-4"/>
    <n v="42.84"/>
    <n v="29.76"/>
    <n v="-3.8688000000000004E-3"/>
    <n v="0"/>
    <n v="0"/>
    <n v="0"/>
  </r>
  <r>
    <x v="1"/>
    <n v="1"/>
    <n v="1"/>
    <s v="OFF"/>
    <d v="2018-10-01T00:00:00"/>
    <s v="Avg of 4 NM Projects"/>
    <n v="7"/>
    <n v="-0.39"/>
    <n v="-2.1910112359550564E-3"/>
    <n v="50.35"/>
    <n v="41.24"/>
    <n v="-1.60836E-2"/>
    <n v="0"/>
    <n v="0"/>
    <n v="0"/>
  </r>
  <r>
    <x v="1"/>
    <n v="1"/>
    <n v="1"/>
    <s v="OFF"/>
    <d v="2018-10-01T00:00:00"/>
    <s v="Avg of 4 NM Projects"/>
    <n v="8"/>
    <n v="8.9650000000000016"/>
    <n v="5.036516853932585E-2"/>
    <n v="77.02"/>
    <n v="61.1"/>
    <n v="0.54776150000000012"/>
    <n v="0"/>
    <n v="0"/>
    <n v="0"/>
  </r>
  <r>
    <x v="1"/>
    <n v="1"/>
    <n v="1"/>
    <s v="OFF"/>
    <d v="2018-10-01T00:00:00"/>
    <s v="Avg of 4 NM Projects"/>
    <n v="9"/>
    <n v="33.03"/>
    <n v="0.18556179775280898"/>
    <n v="32.43"/>
    <n v="36.01"/>
    <n v="1.1894103"/>
    <n v="0"/>
    <n v="0"/>
    <n v="0"/>
  </r>
  <r>
    <x v="1"/>
    <n v="1"/>
    <n v="1"/>
    <s v="OFF"/>
    <d v="2018-10-01T00:00:00"/>
    <s v="Avg of 4 NM Projects"/>
    <n v="10"/>
    <n v="58.239999999999995"/>
    <n v="0.32719101123595501"/>
    <n v="34.06"/>
    <n v="39.47"/>
    <n v="2.2987327999999998"/>
    <n v="0"/>
    <n v="0"/>
    <n v="0"/>
  </r>
  <r>
    <x v="1"/>
    <n v="1"/>
    <n v="1"/>
    <s v="OFF"/>
    <d v="2018-10-01T00:00:00"/>
    <s v="Avg of 4 NM Projects"/>
    <n v="11"/>
    <n v="77.31"/>
    <n v="0.43432584269662922"/>
    <n v="37.18"/>
    <n v="55.28"/>
    <n v="4.2736968000000006"/>
    <n v="0"/>
    <n v="0"/>
    <n v="0"/>
  </r>
  <r>
    <x v="1"/>
    <n v="1"/>
    <n v="1"/>
    <s v="OFF"/>
    <d v="2018-10-01T00:00:00"/>
    <s v="Avg of 4 NM Projects"/>
    <n v="12"/>
    <n v="89.855000000000004"/>
    <n v="0.50480337078651683"/>
    <n v="40.909999999999997"/>
    <n v="60.1"/>
    <n v="5.4002854999999998"/>
    <n v="0"/>
    <n v="1"/>
    <n v="0"/>
  </r>
  <r>
    <x v="1"/>
    <n v="1"/>
    <n v="1"/>
    <s v="OFF"/>
    <d v="2018-10-01T00:00:00"/>
    <s v="Avg of 4 NM Projects"/>
    <n v="13"/>
    <n v="92.42"/>
    <n v="0.51921348314606741"/>
    <n v="43.57"/>
    <n v="60.95"/>
    <n v="5.6329990000000008"/>
    <n v="0"/>
    <n v="1"/>
    <n v="0"/>
  </r>
  <r>
    <x v="1"/>
    <n v="1"/>
    <n v="1"/>
    <s v="OFF"/>
    <d v="2018-10-01T00:00:00"/>
    <s v="Avg of 4 NM Projects"/>
    <n v="14"/>
    <n v="93.189999999999984"/>
    <n v="0.52353932584269658"/>
    <n v="46.47"/>
    <n v="56.18"/>
    <n v="5.2354141999999992"/>
    <n v="0"/>
    <n v="1"/>
    <n v="0"/>
  </r>
  <r>
    <x v="1"/>
    <n v="1"/>
    <n v="1"/>
    <s v="OFF"/>
    <d v="2018-10-01T00:00:00"/>
    <s v="Avg of 4 NM Projects"/>
    <n v="15"/>
    <n v="82.694999999999993"/>
    <n v="0.4645786516853932"/>
    <n v="44.85"/>
    <n v="42.59"/>
    <n v="3.5219800500000003"/>
    <n v="0"/>
    <n v="0"/>
    <n v="0"/>
  </r>
  <r>
    <x v="1"/>
    <n v="1"/>
    <n v="1"/>
    <s v="OFF"/>
    <d v="2018-10-01T00:00:00"/>
    <s v="Avg of 4 NM Projects"/>
    <n v="16"/>
    <n v="66.819999999999993"/>
    <n v="0.37539325842696625"/>
    <n v="44.62"/>
    <n v="44.39"/>
    <n v="2.9661398000000001"/>
    <n v="0"/>
    <n v="0"/>
    <n v="0"/>
  </r>
  <r>
    <x v="1"/>
    <n v="1"/>
    <n v="1"/>
    <s v="OFF"/>
    <d v="2018-10-01T00:00:00"/>
    <s v="Avg of 4 NM Projects"/>
    <n v="17"/>
    <n v="43.394999999999996"/>
    <n v="0.24379213483146064"/>
    <n v="49.36"/>
    <n v="48.2"/>
    <n v="2.0916390000000002"/>
    <n v="0"/>
    <n v="0"/>
    <n v="0"/>
  </r>
  <r>
    <x v="1"/>
    <n v="1"/>
    <n v="1"/>
    <s v="OFF"/>
    <d v="2018-10-01T00:00:00"/>
    <s v="Avg of 4 NM Projects"/>
    <n v="18"/>
    <n v="17.149999999999999"/>
    <n v="9.6348314606741564E-2"/>
    <n v="56.26"/>
    <n v="51.26"/>
    <n v="0.87910899999999992"/>
    <n v="0"/>
    <n v="0"/>
    <n v="0"/>
  </r>
  <r>
    <x v="1"/>
    <n v="1"/>
    <n v="1"/>
    <s v="OFF"/>
    <d v="2018-10-01T00:00:00"/>
    <s v="Avg of 4 NM Projects"/>
    <n v="19"/>
    <n v="0.64"/>
    <n v="3.5955056179775282E-3"/>
    <n v="66.56"/>
    <n v="59.29"/>
    <n v="3.7945599999999996E-2"/>
    <n v="0"/>
    <n v="0"/>
    <n v="0"/>
  </r>
  <r>
    <x v="1"/>
    <n v="1"/>
    <n v="1"/>
    <s v="OFF"/>
    <d v="2018-10-01T00:00:00"/>
    <s v="Avg of 4 NM Projects"/>
    <n v="20"/>
    <n v="0"/>
    <n v="0"/>
    <n v="63.69"/>
    <n v="55.89"/>
    <n v="0"/>
    <n v="1"/>
    <n v="0"/>
    <n v="0"/>
  </r>
  <r>
    <x v="1"/>
    <n v="1"/>
    <n v="1"/>
    <s v="OFF"/>
    <d v="2018-10-01T00:00:00"/>
    <s v="Avg of 4 NM Projects"/>
    <n v="21"/>
    <n v="-0.39"/>
    <n v="-2.1910112359550564E-3"/>
    <n v="50.51"/>
    <n v="46.99"/>
    <n v="-1.8326100000000001E-2"/>
    <n v="0"/>
    <n v="0"/>
    <n v="0"/>
  </r>
  <r>
    <x v="1"/>
    <n v="1"/>
    <n v="1"/>
    <s v="OFF"/>
    <d v="2018-10-01T00:00:00"/>
    <s v="Avg of 4 NM Projects"/>
    <n v="22"/>
    <n v="0"/>
    <n v="0"/>
    <n v="40.71"/>
    <n v="50.9"/>
    <n v="0"/>
    <n v="1"/>
    <n v="0"/>
    <n v="0"/>
  </r>
  <r>
    <x v="1"/>
    <n v="1"/>
    <n v="1"/>
    <s v="OFF"/>
    <d v="2018-10-01T00:00:00"/>
    <s v="Avg of 4 NM Projects"/>
    <n v="23"/>
    <n v="-0.13"/>
    <n v="-7.3033707865168538E-4"/>
    <n v="36.92"/>
    <n v="44.27"/>
    <n v="-5.7551000000000008E-3"/>
    <n v="0"/>
    <n v="0"/>
    <n v="0"/>
  </r>
  <r>
    <x v="1"/>
    <n v="1"/>
    <n v="1"/>
    <s v="OFF"/>
    <d v="2018-10-01T00:00:00"/>
    <s v="Avg of 4 NM Projects"/>
    <n v="24"/>
    <n v="-0.13"/>
    <n v="-7.3033707865168538E-4"/>
    <n v="36.159999999999997"/>
    <n v="37.26"/>
    <n v="-4.8437999999999997E-3"/>
    <n v="0"/>
    <n v="0"/>
    <n v="0"/>
  </r>
  <r>
    <x v="1"/>
    <n v="2"/>
    <n v="2"/>
    <s v="OFF"/>
    <d v="2018-10-02T00:00:00"/>
    <s v="Avg of 4 NM Projects"/>
    <n v="1"/>
    <n v="0"/>
    <n v="0"/>
    <n v="39.43"/>
    <n v="38.9"/>
    <n v="0"/>
    <n v="1"/>
    <n v="0"/>
    <n v="0"/>
  </r>
  <r>
    <x v="1"/>
    <n v="2"/>
    <n v="2"/>
    <s v="OFF"/>
    <d v="2018-10-02T00:00:00"/>
    <s v="Avg of 4 NM Projects"/>
    <n v="2"/>
    <n v="0"/>
    <n v="0"/>
    <n v="40.61"/>
    <n v="39.270000000000003"/>
    <n v="0"/>
    <n v="1"/>
    <n v="0"/>
    <n v="0"/>
  </r>
  <r>
    <x v="1"/>
    <n v="2"/>
    <n v="2"/>
    <s v="OFF"/>
    <d v="2018-10-02T00:00:00"/>
    <s v="Avg of 4 NM Projects"/>
    <n v="3"/>
    <n v="0"/>
    <n v="0"/>
    <n v="34.49"/>
    <n v="38.72"/>
    <n v="0"/>
    <n v="1"/>
    <n v="0"/>
    <n v="0"/>
  </r>
  <r>
    <x v="1"/>
    <n v="2"/>
    <n v="2"/>
    <s v="OFF"/>
    <d v="2018-10-02T00:00:00"/>
    <s v="Avg of 4 NM Projects"/>
    <n v="4"/>
    <n v="-0.13"/>
    <n v="-7.3033707865168538E-4"/>
    <n v="34.229999999999997"/>
    <n v="63.96"/>
    <n v="-8.3148000000000007E-3"/>
    <n v="0"/>
    <n v="0"/>
    <n v="0"/>
  </r>
  <r>
    <x v="1"/>
    <n v="2"/>
    <n v="2"/>
    <s v="OFF"/>
    <d v="2018-10-02T00:00:00"/>
    <s v="Avg of 4 NM Projects"/>
    <n v="5"/>
    <n v="0"/>
    <n v="0"/>
    <n v="35.94"/>
    <n v="49.55"/>
    <n v="0"/>
    <n v="1"/>
    <n v="0"/>
    <n v="0"/>
  </r>
  <r>
    <x v="1"/>
    <n v="2"/>
    <n v="2"/>
    <s v="OFF"/>
    <d v="2018-10-02T00:00:00"/>
    <s v="Avg of 4 NM Projects"/>
    <n v="6"/>
    <n v="-0.13"/>
    <n v="-7.3033707865168538E-4"/>
    <n v="39.33"/>
    <n v="34.9"/>
    <n v="-4.5370000000000002E-3"/>
    <n v="0"/>
    <n v="0"/>
    <n v="0"/>
  </r>
  <r>
    <x v="1"/>
    <n v="2"/>
    <n v="2"/>
    <s v="OFF"/>
    <d v="2018-10-02T00:00:00"/>
    <s v="Avg of 4 NM Projects"/>
    <n v="7"/>
    <n v="-0.65"/>
    <n v="-3.6516853932584271E-3"/>
    <n v="46.63"/>
    <n v="34.770000000000003"/>
    <n v="-2.2600500000000003E-2"/>
    <n v="0"/>
    <n v="0"/>
    <n v="0"/>
  </r>
  <r>
    <x v="1"/>
    <n v="2"/>
    <n v="2"/>
    <s v="ON"/>
    <d v="2018-10-02T00:00:00"/>
    <s v="Avg of 4 NM Projects"/>
    <n v="8"/>
    <n v="7.55"/>
    <n v="4.2415730337078648E-2"/>
    <n v="48.84"/>
    <n v="36.28"/>
    <n v="0.27391399999999999"/>
    <n v="0"/>
    <n v="0"/>
    <n v="0"/>
  </r>
  <r>
    <x v="1"/>
    <n v="2"/>
    <n v="2"/>
    <s v="ON"/>
    <d v="2018-10-02T00:00:00"/>
    <s v="Avg of 4 NM Projects"/>
    <n v="9"/>
    <n v="30.204999999999998"/>
    <n v="0.16969101123595504"/>
    <n v="45.67"/>
    <n v="38.31"/>
    <n v="1.1571535500000001"/>
    <n v="0"/>
    <n v="0"/>
    <n v="0"/>
  </r>
  <r>
    <x v="1"/>
    <n v="2"/>
    <n v="2"/>
    <s v="ON"/>
    <d v="2018-10-02T00:00:00"/>
    <s v="Avg of 4 NM Projects"/>
    <n v="10"/>
    <n v="52.48"/>
    <n v="0.29483146067415728"/>
    <n v="46.61"/>
    <n v="40.82"/>
    <n v="2.1422336"/>
    <n v="0"/>
    <n v="0"/>
    <n v="0"/>
  </r>
  <r>
    <x v="1"/>
    <n v="2"/>
    <n v="2"/>
    <s v="ON"/>
    <d v="2018-10-02T00:00:00"/>
    <s v="Avg of 4 NM Projects"/>
    <n v="11"/>
    <n v="65.795000000000002"/>
    <n v="0.36963483146067416"/>
    <n v="49.32"/>
    <n v="42.58"/>
    <n v="2.8015511000000002"/>
    <n v="0"/>
    <n v="0"/>
    <n v="0"/>
  </r>
  <r>
    <x v="1"/>
    <n v="2"/>
    <n v="2"/>
    <s v="ON"/>
    <d v="2018-10-02T00:00:00"/>
    <s v="Avg of 4 NM Projects"/>
    <n v="12"/>
    <n v="74.37"/>
    <n v="0.41780898876404499"/>
    <n v="45.65"/>
    <n v="44.75"/>
    <n v="3.3280575000000003"/>
    <n v="0"/>
    <n v="0"/>
    <n v="0"/>
  </r>
  <r>
    <x v="1"/>
    <n v="2"/>
    <n v="2"/>
    <s v="ON"/>
    <d v="2018-10-02T00:00:00"/>
    <s v="Avg of 4 NM Projects"/>
    <n v="13"/>
    <n v="75.14"/>
    <n v="0.42213483146067415"/>
    <n v="41.89"/>
    <n v="45.8"/>
    <n v="3.4414119999999997"/>
    <n v="0"/>
    <n v="0"/>
    <n v="0"/>
  </r>
  <r>
    <x v="1"/>
    <n v="2"/>
    <n v="2"/>
    <s v="ON"/>
    <d v="2018-10-02T00:00:00"/>
    <s v="Avg of 4 NM Projects"/>
    <n v="14"/>
    <n v="71.685000000000002"/>
    <n v="0.40272471910112362"/>
    <n v="42.33"/>
    <n v="38.07"/>
    <n v="2.72904795"/>
    <n v="0"/>
    <n v="0"/>
    <n v="0"/>
  </r>
  <r>
    <x v="1"/>
    <n v="2"/>
    <n v="2"/>
    <s v="ON"/>
    <d v="2018-10-02T00:00:00"/>
    <s v="Avg of 4 NM Projects"/>
    <n v="15"/>
    <n v="64.259999999999991"/>
    <n v="0.36101123595505613"/>
    <n v="42.09"/>
    <n v="37.950000000000003"/>
    <n v="2.4386669999999997"/>
    <n v="0"/>
    <n v="0"/>
    <n v="0"/>
  </r>
  <r>
    <x v="1"/>
    <n v="2"/>
    <n v="2"/>
    <s v="ON"/>
    <d v="2018-10-02T00:00:00"/>
    <s v="Avg of 4 NM Projects"/>
    <n v="16"/>
    <n v="50.685000000000002"/>
    <n v="0.28474719101123597"/>
    <n v="43.16"/>
    <n v="37.299999999999997"/>
    <n v="1.8905504999999998"/>
    <n v="0"/>
    <n v="0"/>
    <n v="0"/>
  </r>
  <r>
    <x v="1"/>
    <n v="2"/>
    <n v="2"/>
    <s v="ON"/>
    <d v="2018-10-02T00:00:00"/>
    <s v="Avg of 4 NM Projects"/>
    <n v="17"/>
    <n v="33.67"/>
    <n v="0.18915730337078654"/>
    <n v="48.73"/>
    <n v="38.89"/>
    <n v="1.3094263000000002"/>
    <n v="0"/>
    <n v="0"/>
    <n v="0"/>
  </r>
  <r>
    <x v="1"/>
    <n v="2"/>
    <n v="2"/>
    <s v="ON"/>
    <d v="2018-10-02T00:00:00"/>
    <s v="Avg of 4 NM Projects"/>
    <n v="18"/>
    <n v="11.27"/>
    <n v="6.3314606741573035E-2"/>
    <n v="54.22"/>
    <n v="41.49"/>
    <n v="0.46759230000000002"/>
    <n v="0"/>
    <n v="0"/>
    <n v="0"/>
  </r>
  <r>
    <x v="1"/>
    <n v="2"/>
    <n v="2"/>
    <s v="ON"/>
    <d v="2018-10-02T00:00:00"/>
    <s v="Avg of 4 NM Projects"/>
    <n v="19"/>
    <n v="0.38500000000000001"/>
    <n v="2.1629213483146067E-3"/>
    <n v="59.84"/>
    <n v="43.16"/>
    <n v="1.6616599999999999E-2"/>
    <n v="0"/>
    <n v="0"/>
    <n v="0"/>
  </r>
  <r>
    <x v="1"/>
    <n v="2"/>
    <n v="2"/>
    <s v="ON"/>
    <d v="2018-10-02T00:00:00"/>
    <s v="Avg of 4 NM Projects"/>
    <n v="20"/>
    <n v="-0.13"/>
    <n v="-7.3033707865168538E-4"/>
    <n v="56.39"/>
    <n v="42.28"/>
    <n v="-5.4964000000000002E-3"/>
    <n v="0"/>
    <n v="0"/>
    <n v="0"/>
  </r>
  <r>
    <x v="1"/>
    <n v="2"/>
    <n v="2"/>
    <s v="ON"/>
    <d v="2018-10-02T00:00:00"/>
    <s v="Avg of 4 NM Projects"/>
    <n v="21"/>
    <n v="-0.13"/>
    <n v="-7.3033707865168538E-4"/>
    <n v="45.52"/>
    <n v="44.24"/>
    <n v="-5.7512000000000006E-3"/>
    <n v="0"/>
    <n v="0"/>
    <n v="0"/>
  </r>
  <r>
    <x v="1"/>
    <n v="2"/>
    <n v="2"/>
    <s v="ON"/>
    <d v="2018-10-02T00:00:00"/>
    <s v="Avg of 4 NM Projects"/>
    <n v="22"/>
    <n v="-0.13"/>
    <n v="-7.3033707865168538E-4"/>
    <n v="39.68"/>
    <n v="35.479999999999997"/>
    <n v="-4.6124E-3"/>
    <n v="0"/>
    <n v="0"/>
    <n v="0"/>
  </r>
  <r>
    <x v="1"/>
    <n v="2"/>
    <n v="2"/>
    <s v="ON"/>
    <d v="2018-10-02T00:00:00"/>
    <s v="Avg of 4 NM Projects"/>
    <n v="23"/>
    <n v="0"/>
    <n v="0"/>
    <n v="35.35"/>
    <n v="29.21"/>
    <n v="0"/>
    <n v="1"/>
    <n v="0"/>
    <n v="0"/>
  </r>
  <r>
    <x v="1"/>
    <n v="2"/>
    <n v="2"/>
    <s v="OFF"/>
    <d v="2018-10-02T00:00:00"/>
    <s v="Avg of 4 NM Projects"/>
    <n v="24"/>
    <n v="-0.26"/>
    <n v="-1.4606741573033708E-3"/>
    <n v="39.71"/>
    <n v="27.28"/>
    <n v="-7.0928000000000007E-3"/>
    <n v="0"/>
    <n v="0"/>
    <n v="0"/>
  </r>
  <r>
    <x v="1"/>
    <n v="3"/>
    <n v="3"/>
    <s v="OFF"/>
    <d v="2018-10-03T00:00:00"/>
    <s v="Avg of 4 NM Projects"/>
    <n v="1"/>
    <n v="-0.26"/>
    <n v="-1.4606741573033708E-3"/>
    <n v="34.31"/>
    <n v="28.44"/>
    <n v="-7.3944000000000006E-3"/>
    <n v="0"/>
    <n v="0"/>
    <n v="0"/>
  </r>
  <r>
    <x v="1"/>
    <n v="3"/>
    <n v="3"/>
    <s v="OFF"/>
    <d v="2018-10-03T00:00:00"/>
    <s v="Avg of 4 NM Projects"/>
    <n v="2"/>
    <n v="0"/>
    <n v="0"/>
    <n v="32.17"/>
    <n v="28.35"/>
    <n v="0"/>
    <n v="1"/>
    <n v="0"/>
    <n v="0"/>
  </r>
  <r>
    <x v="1"/>
    <n v="3"/>
    <n v="3"/>
    <s v="OFF"/>
    <d v="2018-10-03T00:00:00"/>
    <s v="Avg of 4 NM Projects"/>
    <n v="3"/>
    <n v="0"/>
    <n v="0"/>
    <n v="31.07"/>
    <n v="26.39"/>
    <n v="0"/>
    <n v="1"/>
    <n v="0"/>
    <n v="0"/>
  </r>
  <r>
    <x v="1"/>
    <n v="3"/>
    <n v="3"/>
    <s v="OFF"/>
    <d v="2018-10-03T00:00:00"/>
    <s v="Avg of 4 NM Projects"/>
    <n v="4"/>
    <n v="0"/>
    <n v="0"/>
    <n v="30.51"/>
    <n v="25.98"/>
    <n v="0"/>
    <n v="1"/>
    <n v="0"/>
    <n v="0"/>
  </r>
  <r>
    <x v="1"/>
    <n v="3"/>
    <n v="3"/>
    <s v="OFF"/>
    <d v="2018-10-03T00:00:00"/>
    <s v="Avg of 4 NM Projects"/>
    <n v="5"/>
    <n v="0"/>
    <n v="0"/>
    <n v="30.52"/>
    <n v="25.11"/>
    <n v="0"/>
    <n v="1"/>
    <n v="0"/>
    <n v="0"/>
  </r>
  <r>
    <x v="1"/>
    <n v="3"/>
    <n v="3"/>
    <s v="OFF"/>
    <d v="2018-10-03T00:00:00"/>
    <s v="Avg of 4 NM Projects"/>
    <n v="6"/>
    <n v="0"/>
    <n v="0"/>
    <n v="38.58"/>
    <n v="23.9"/>
    <n v="0"/>
    <n v="1"/>
    <n v="0"/>
    <n v="0"/>
  </r>
  <r>
    <x v="1"/>
    <n v="3"/>
    <n v="3"/>
    <s v="OFF"/>
    <d v="2018-10-03T00:00:00"/>
    <s v="Avg of 4 NM Projects"/>
    <n v="7"/>
    <n v="-0.39"/>
    <n v="-2.1910112359550564E-3"/>
    <n v="49.52"/>
    <n v="8.16"/>
    <n v="-3.1824000000000002E-3"/>
    <n v="0"/>
    <n v="0"/>
    <n v="0"/>
  </r>
  <r>
    <x v="1"/>
    <n v="3"/>
    <n v="3"/>
    <s v="ON"/>
    <d v="2018-10-03T00:00:00"/>
    <s v="Avg of 4 NM Projects"/>
    <n v="8"/>
    <n v="6.4050000000000002"/>
    <n v="3.5983146067415733E-2"/>
    <n v="52.73"/>
    <n v="28.83"/>
    <n v="0.18465614999999999"/>
    <n v="0"/>
    <n v="0"/>
    <n v="0"/>
  </r>
  <r>
    <x v="1"/>
    <n v="3"/>
    <n v="3"/>
    <s v="ON"/>
    <d v="2018-10-03T00:00:00"/>
    <s v="Avg of 4 NM Projects"/>
    <n v="9"/>
    <n v="31.484999999999996"/>
    <n v="0.17688202247191009"/>
    <n v="53.32"/>
    <n v="29.79"/>
    <n v="0.9379381499999998"/>
    <n v="0"/>
    <n v="0"/>
    <n v="0"/>
  </r>
  <r>
    <x v="1"/>
    <n v="3"/>
    <n v="3"/>
    <s v="ON"/>
    <d v="2018-10-03T00:00:00"/>
    <s v="Avg of 4 NM Projects"/>
    <n v="10"/>
    <n v="57.094999999999999"/>
    <n v="0.32075842696629214"/>
    <n v="49.81"/>
    <n v="30.46"/>
    <n v="1.7391137000000001"/>
    <n v="0"/>
    <n v="0"/>
    <n v="0"/>
  </r>
  <r>
    <x v="1"/>
    <n v="3"/>
    <n v="3"/>
    <s v="ON"/>
    <d v="2018-10-03T00:00:00"/>
    <s v="Avg of 4 NM Projects"/>
    <n v="11"/>
    <n v="74.240000000000009"/>
    <n v="0.41707865168539332"/>
    <n v="47.91"/>
    <n v="33.08"/>
    <n v="2.4558592000000004"/>
    <n v="0"/>
    <n v="0"/>
    <n v="0"/>
  </r>
  <r>
    <x v="1"/>
    <n v="3"/>
    <n v="3"/>
    <s v="ON"/>
    <d v="2018-10-03T00:00:00"/>
    <s v="Avg of 4 NM Projects"/>
    <n v="12"/>
    <n v="83.84"/>
    <n v="0.47101123595505617"/>
    <n v="48.23"/>
    <n v="34.200000000000003"/>
    <n v="2.8673280000000005"/>
    <n v="0"/>
    <n v="0"/>
    <n v="0"/>
  </r>
  <r>
    <x v="1"/>
    <n v="3"/>
    <n v="3"/>
    <s v="ON"/>
    <d v="2018-10-03T00:00:00"/>
    <s v="Avg of 4 NM Projects"/>
    <n v="13"/>
    <n v="90.37"/>
    <n v="0.50769662921348313"/>
    <n v="45.02"/>
    <n v="32.83"/>
    <n v="2.9668470999999998"/>
    <n v="0"/>
    <n v="1"/>
    <n v="0"/>
  </r>
  <r>
    <x v="1"/>
    <n v="3"/>
    <n v="3"/>
    <s v="ON"/>
    <d v="2018-10-03T00:00:00"/>
    <s v="Avg of 4 NM Projects"/>
    <n v="14"/>
    <n v="87.300000000000011"/>
    <n v="0.49044943820224723"/>
    <n v="48.49"/>
    <n v="30.91"/>
    <n v="2.6984430000000001"/>
    <n v="0"/>
    <n v="0"/>
    <n v="0"/>
  </r>
  <r>
    <x v="1"/>
    <n v="3"/>
    <n v="3"/>
    <s v="ON"/>
    <d v="2018-10-03T00:00:00"/>
    <s v="Avg of 4 NM Projects"/>
    <n v="15"/>
    <n v="75.265000000000001"/>
    <n v="0.42283707865168541"/>
    <n v="49.57"/>
    <n v="31.87"/>
    <n v="2.3986955499999998"/>
    <n v="0"/>
    <n v="0"/>
    <n v="0"/>
  </r>
  <r>
    <x v="1"/>
    <n v="3"/>
    <n v="3"/>
    <s v="ON"/>
    <d v="2018-10-03T00:00:00"/>
    <s v="Avg of 4 NM Projects"/>
    <n v="16"/>
    <n v="57.6"/>
    <n v="0.32359550561797756"/>
    <n v="50.69"/>
    <n v="35.229999999999997"/>
    <n v="2.0292479999999999"/>
    <n v="0"/>
    <n v="0"/>
    <n v="0"/>
  </r>
  <r>
    <x v="1"/>
    <n v="3"/>
    <n v="3"/>
    <s v="ON"/>
    <d v="2018-10-03T00:00:00"/>
    <s v="Avg of 4 NM Projects"/>
    <n v="17"/>
    <n v="34.18"/>
    <n v="0.19202247191011235"/>
    <n v="54.66"/>
    <n v="33.68"/>
    <n v="1.1511823999999999"/>
    <n v="0"/>
    <n v="0"/>
    <n v="0"/>
  </r>
  <r>
    <x v="1"/>
    <n v="3"/>
    <n v="3"/>
    <s v="ON"/>
    <d v="2018-10-03T00:00:00"/>
    <s v="Avg of 4 NM Projects"/>
    <n v="18"/>
    <n v="11.524999999999999"/>
    <n v="6.4747191011235952E-2"/>
    <n v="54.46"/>
    <n v="35.159999999999997"/>
    <n v="0.40521899999999994"/>
    <n v="0"/>
    <n v="0"/>
    <n v="0"/>
  </r>
  <r>
    <x v="1"/>
    <n v="3"/>
    <n v="3"/>
    <s v="ON"/>
    <d v="2018-10-03T00:00:00"/>
    <s v="Avg of 4 NM Projects"/>
    <n v="19"/>
    <n v="0.26"/>
    <n v="1.4606741573033708E-3"/>
    <n v="59.21"/>
    <n v="35.93"/>
    <n v="9.3418000000000008E-3"/>
    <n v="0"/>
    <n v="0"/>
    <n v="0"/>
  </r>
  <r>
    <x v="1"/>
    <n v="3"/>
    <n v="3"/>
    <s v="ON"/>
    <d v="2018-10-03T00:00:00"/>
    <s v="Avg of 4 NM Projects"/>
    <n v="20"/>
    <n v="-0.26"/>
    <n v="-1.4606741573033708E-3"/>
    <n v="62.14"/>
    <n v="37.619999999999997"/>
    <n v="-9.7812000000000003E-3"/>
    <n v="0"/>
    <n v="0"/>
    <n v="0"/>
  </r>
  <r>
    <x v="1"/>
    <n v="3"/>
    <n v="3"/>
    <s v="ON"/>
    <d v="2018-10-03T00:00:00"/>
    <s v="Avg of 4 NM Projects"/>
    <n v="21"/>
    <n v="-0.13"/>
    <n v="-7.3033707865168538E-4"/>
    <n v="45.52"/>
    <n v="34.74"/>
    <n v="-4.5162000000000006E-3"/>
    <n v="0"/>
    <n v="0"/>
    <n v="0"/>
  </r>
  <r>
    <x v="1"/>
    <n v="3"/>
    <n v="3"/>
    <s v="ON"/>
    <d v="2018-10-03T00:00:00"/>
    <s v="Avg of 4 NM Projects"/>
    <n v="22"/>
    <n v="0"/>
    <n v="0"/>
    <n v="43.01"/>
    <n v="33.58"/>
    <n v="0"/>
    <n v="1"/>
    <n v="0"/>
    <n v="0"/>
  </r>
  <r>
    <x v="1"/>
    <n v="3"/>
    <n v="3"/>
    <s v="ON"/>
    <d v="2018-10-03T00:00:00"/>
    <s v="Avg of 4 NM Projects"/>
    <n v="23"/>
    <n v="0"/>
    <n v="0"/>
    <n v="37.75"/>
    <n v="26.88"/>
    <n v="0"/>
    <n v="1"/>
    <n v="0"/>
    <n v="0"/>
  </r>
  <r>
    <x v="1"/>
    <n v="3"/>
    <n v="3"/>
    <s v="OFF"/>
    <d v="2018-10-03T00:00:00"/>
    <s v="Avg of 4 NM Projects"/>
    <n v="24"/>
    <n v="-0.13"/>
    <n v="-7.3033707865168538E-4"/>
    <n v="37.979999999999997"/>
    <n v="25.55"/>
    <n v="-3.3215000000000002E-3"/>
    <n v="0"/>
    <n v="0"/>
    <n v="0"/>
  </r>
  <r>
    <x v="1"/>
    <n v="4"/>
    <n v="4"/>
    <s v="OFF"/>
    <d v="2018-10-04T00:00:00"/>
    <s v="Avg of 4 NM Projects"/>
    <n v="1"/>
    <n v="0"/>
    <n v="0"/>
    <n v="29.69"/>
    <n v="24.81"/>
    <n v="0"/>
    <n v="1"/>
    <n v="0"/>
    <n v="0"/>
  </r>
  <r>
    <x v="1"/>
    <n v="4"/>
    <n v="4"/>
    <s v="OFF"/>
    <d v="2018-10-04T00:00:00"/>
    <s v="Avg of 4 NM Projects"/>
    <n v="2"/>
    <n v="-0.13"/>
    <n v="-7.3033707865168538E-4"/>
    <n v="28.06"/>
    <n v="24.37"/>
    <n v="-3.1681000000000005E-3"/>
    <n v="0"/>
    <n v="0"/>
    <n v="0"/>
  </r>
  <r>
    <x v="1"/>
    <n v="4"/>
    <n v="4"/>
    <s v="OFF"/>
    <d v="2018-10-04T00:00:00"/>
    <s v="Avg of 4 NM Projects"/>
    <n v="3"/>
    <n v="-0.13"/>
    <n v="-7.3033707865168538E-4"/>
    <n v="25.94"/>
    <n v="22.91"/>
    <n v="-2.9783000000000001E-3"/>
    <n v="0"/>
    <n v="0"/>
    <n v="0"/>
  </r>
  <r>
    <x v="1"/>
    <n v="4"/>
    <n v="4"/>
    <s v="OFF"/>
    <d v="2018-10-04T00:00:00"/>
    <s v="Avg of 4 NM Projects"/>
    <n v="4"/>
    <n v="0"/>
    <n v="0"/>
    <n v="25.75"/>
    <n v="22.49"/>
    <n v="0"/>
    <n v="1"/>
    <n v="0"/>
    <n v="0"/>
  </r>
  <r>
    <x v="1"/>
    <n v="4"/>
    <n v="4"/>
    <s v="OFF"/>
    <d v="2018-10-04T00:00:00"/>
    <s v="Avg of 4 NM Projects"/>
    <n v="5"/>
    <n v="0"/>
    <n v="0"/>
    <n v="27.09"/>
    <n v="22.57"/>
    <n v="0"/>
    <n v="1"/>
    <n v="0"/>
    <n v="0"/>
  </r>
  <r>
    <x v="1"/>
    <n v="4"/>
    <n v="4"/>
    <s v="OFF"/>
    <d v="2018-10-04T00:00:00"/>
    <s v="Avg of 4 NM Projects"/>
    <n v="6"/>
    <n v="0"/>
    <n v="0"/>
    <n v="29.74"/>
    <n v="21.85"/>
    <n v="0"/>
    <n v="1"/>
    <n v="0"/>
    <n v="0"/>
  </r>
  <r>
    <x v="1"/>
    <n v="4"/>
    <n v="4"/>
    <s v="OFF"/>
    <d v="2018-10-04T00:00:00"/>
    <s v="Avg of 4 NM Projects"/>
    <n v="7"/>
    <n v="-0.65"/>
    <n v="-3.6516853932584271E-3"/>
    <n v="42.71"/>
    <n v="31.86"/>
    <n v="-2.0708999999999998E-2"/>
    <n v="0"/>
    <n v="0"/>
    <n v="0"/>
  </r>
  <r>
    <x v="1"/>
    <n v="4"/>
    <n v="4"/>
    <s v="ON"/>
    <d v="2018-10-04T00:00:00"/>
    <s v="Avg of 4 NM Projects"/>
    <n v="8"/>
    <n v="8.58"/>
    <n v="4.8202247191011238E-2"/>
    <n v="47.25"/>
    <n v="32.78"/>
    <n v="0.28125240000000001"/>
    <n v="0"/>
    <n v="0"/>
    <n v="0"/>
  </r>
  <r>
    <x v="1"/>
    <n v="4"/>
    <n v="4"/>
    <s v="ON"/>
    <d v="2018-10-04T00:00:00"/>
    <s v="Avg of 4 NM Projects"/>
    <n v="9"/>
    <n v="22.909999999999997"/>
    <n v="0.1287078651685393"/>
    <n v="41.48"/>
    <n v="32.82"/>
    <n v="0.75190619999999986"/>
    <n v="0"/>
    <n v="0"/>
    <n v="0"/>
  </r>
  <r>
    <x v="1"/>
    <n v="4"/>
    <n v="4"/>
    <s v="ON"/>
    <d v="2018-10-04T00:00:00"/>
    <s v="Avg of 4 NM Projects"/>
    <n v="10"/>
    <n v="43.645000000000003"/>
    <n v="0.24519662921348317"/>
    <n v="39.909999999999997"/>
    <n v="35.82"/>
    <n v="1.5633639000000001"/>
    <n v="0"/>
    <n v="0"/>
    <n v="0"/>
  </r>
  <r>
    <x v="1"/>
    <n v="4"/>
    <n v="4"/>
    <s v="ON"/>
    <d v="2018-10-04T00:00:00"/>
    <s v="Avg of 4 NM Projects"/>
    <n v="11"/>
    <n v="52.354999999999997"/>
    <n v="0.29412921348314602"/>
    <n v="38.64"/>
    <n v="39.43"/>
    <n v="2.0643576499999998"/>
    <n v="0"/>
    <n v="0"/>
    <n v="0"/>
  </r>
  <r>
    <x v="1"/>
    <n v="4"/>
    <n v="4"/>
    <s v="ON"/>
    <d v="2018-10-04T00:00:00"/>
    <s v="Avg of 4 NM Projects"/>
    <n v="12"/>
    <n v="56.835000000000008"/>
    <n v="0.31929775280898881"/>
    <n v="38.96"/>
    <n v="36.409999999999997"/>
    <n v="2.06936235"/>
    <n v="0"/>
    <n v="0"/>
    <n v="0"/>
  </r>
  <r>
    <x v="1"/>
    <n v="4"/>
    <n v="4"/>
    <s v="ON"/>
    <d v="2018-10-04T00:00:00"/>
    <s v="Avg of 4 NM Projects"/>
    <n v="13"/>
    <n v="86.015000000000001"/>
    <n v="0.48323033707865171"/>
    <n v="39.340000000000003"/>
    <n v="31.27"/>
    <n v="2.6896890500000001"/>
    <n v="0"/>
    <n v="0"/>
    <n v="0"/>
  </r>
  <r>
    <x v="1"/>
    <n v="4"/>
    <n v="4"/>
    <s v="ON"/>
    <d v="2018-10-04T00:00:00"/>
    <s v="Avg of 4 NM Projects"/>
    <n v="14"/>
    <n v="71.424999999999997"/>
    <n v="0.40126404494382023"/>
    <n v="43.59"/>
    <n v="34.57"/>
    <n v="2.4691622499999997"/>
    <n v="0"/>
    <n v="0"/>
    <n v="0"/>
  </r>
  <r>
    <x v="1"/>
    <n v="4"/>
    <n v="4"/>
    <s v="ON"/>
    <d v="2018-10-04T00:00:00"/>
    <s v="Avg of 4 NM Projects"/>
    <n v="15"/>
    <n v="48.634999999999998"/>
    <n v="0.27323033707865169"/>
    <n v="44.84"/>
    <n v="39"/>
    <n v="1.8967649999999998"/>
    <n v="0"/>
    <n v="0"/>
    <n v="0"/>
  </r>
  <r>
    <x v="1"/>
    <n v="4"/>
    <n v="4"/>
    <s v="ON"/>
    <d v="2018-10-04T00:00:00"/>
    <s v="Avg of 4 NM Projects"/>
    <n v="16"/>
    <n v="38.655000000000001"/>
    <n v="0.21716292134831461"/>
    <n v="48.05"/>
    <n v="39.880000000000003"/>
    <n v="1.5415614"/>
    <n v="0"/>
    <n v="0"/>
    <n v="0"/>
  </r>
  <r>
    <x v="1"/>
    <n v="4"/>
    <n v="4"/>
    <s v="ON"/>
    <d v="2018-10-04T00:00:00"/>
    <s v="Avg of 4 NM Projects"/>
    <n v="17"/>
    <n v="19.839999999999996"/>
    <n v="0.11146067415730335"/>
    <n v="52.82"/>
    <n v="35.15"/>
    <n v="0.69737599999999988"/>
    <n v="0"/>
    <n v="0"/>
    <n v="0"/>
  </r>
  <r>
    <x v="1"/>
    <n v="4"/>
    <n v="4"/>
    <s v="ON"/>
    <d v="2018-10-04T00:00:00"/>
    <s v="Avg of 4 NM Projects"/>
    <n v="18"/>
    <n v="5.2450000000000001"/>
    <n v="2.946629213483146E-2"/>
    <n v="54.88"/>
    <n v="37.25"/>
    <n v="0.19537625"/>
    <n v="0"/>
    <n v="0"/>
    <n v="0"/>
  </r>
  <r>
    <x v="1"/>
    <n v="4"/>
    <n v="4"/>
    <s v="ON"/>
    <d v="2018-10-04T00:00:00"/>
    <s v="Avg of 4 NM Projects"/>
    <n v="19"/>
    <n v="0"/>
    <n v="0"/>
    <n v="67.06"/>
    <n v="45.04"/>
    <n v="0"/>
    <n v="1"/>
    <n v="0"/>
    <n v="0"/>
  </r>
  <r>
    <x v="1"/>
    <n v="4"/>
    <n v="4"/>
    <s v="ON"/>
    <d v="2018-10-04T00:00:00"/>
    <s v="Avg of 4 NM Projects"/>
    <n v="20"/>
    <n v="0"/>
    <n v="0"/>
    <n v="65.59"/>
    <n v="51.34"/>
    <n v="0"/>
    <n v="1"/>
    <n v="0"/>
    <n v="0"/>
  </r>
  <r>
    <x v="1"/>
    <n v="4"/>
    <n v="4"/>
    <s v="ON"/>
    <d v="2018-10-04T00:00:00"/>
    <s v="Avg of 4 NM Projects"/>
    <n v="21"/>
    <n v="0"/>
    <n v="0"/>
    <n v="52.65"/>
    <n v="51.2"/>
    <n v="0"/>
    <n v="1"/>
    <n v="0"/>
    <n v="0"/>
  </r>
  <r>
    <x v="1"/>
    <n v="4"/>
    <n v="4"/>
    <s v="ON"/>
    <d v="2018-10-04T00:00:00"/>
    <s v="Avg of 4 NM Projects"/>
    <n v="22"/>
    <n v="0"/>
    <n v="0"/>
    <n v="43.6"/>
    <n v="40.54"/>
    <n v="0"/>
    <n v="1"/>
    <n v="0"/>
    <n v="0"/>
  </r>
  <r>
    <x v="1"/>
    <n v="4"/>
    <n v="4"/>
    <s v="ON"/>
    <d v="2018-10-04T00:00:00"/>
    <s v="Avg of 4 NM Projects"/>
    <n v="23"/>
    <n v="-0.13"/>
    <n v="-7.3033707865168538E-4"/>
    <n v="34.75"/>
    <n v="38.619999999999997"/>
    <n v="-5.0206000000000001E-3"/>
    <n v="0"/>
    <n v="0"/>
    <n v="0"/>
  </r>
  <r>
    <x v="1"/>
    <n v="4"/>
    <n v="4"/>
    <s v="OFF"/>
    <d v="2018-10-04T00:00:00"/>
    <s v="Avg of 4 NM Projects"/>
    <n v="24"/>
    <n v="-0.26"/>
    <n v="-1.4606741573033708E-3"/>
    <n v="35.9"/>
    <n v="34.06"/>
    <n v="-8.8556000000000017E-3"/>
    <n v="0"/>
    <n v="0"/>
    <n v="0"/>
  </r>
  <r>
    <x v="1"/>
    <n v="5"/>
    <n v="5"/>
    <s v="OFF"/>
    <d v="2018-10-05T00:00:00"/>
    <s v="Avg of 4 NM Projects"/>
    <n v="1"/>
    <n v="-0.13"/>
    <n v="-7.3033707865168538E-4"/>
    <n v="27.97"/>
    <n v="31.52"/>
    <n v="-4.0975999999999999E-3"/>
    <n v="0"/>
    <n v="0"/>
    <n v="0"/>
  </r>
  <r>
    <x v="1"/>
    <n v="5"/>
    <n v="5"/>
    <s v="OFF"/>
    <d v="2018-10-05T00:00:00"/>
    <s v="Avg of 4 NM Projects"/>
    <n v="2"/>
    <n v="0"/>
    <n v="0"/>
    <n v="27.95"/>
    <n v="28"/>
    <n v="0"/>
    <n v="1"/>
    <n v="0"/>
    <n v="0"/>
  </r>
  <r>
    <x v="1"/>
    <n v="5"/>
    <n v="5"/>
    <s v="OFF"/>
    <d v="2018-10-05T00:00:00"/>
    <s v="Avg of 4 NM Projects"/>
    <n v="3"/>
    <n v="-0.26"/>
    <n v="-1.4606741573033708E-3"/>
    <n v="25.55"/>
    <n v="26.01"/>
    <n v="-6.7626000000000006E-3"/>
    <n v="0"/>
    <n v="0"/>
    <n v="0"/>
  </r>
  <r>
    <x v="1"/>
    <n v="5"/>
    <n v="5"/>
    <s v="OFF"/>
    <d v="2018-10-05T00:00:00"/>
    <s v="Avg of 4 NM Projects"/>
    <n v="4"/>
    <n v="-0.13"/>
    <n v="-7.3033707865168538E-4"/>
    <n v="25.38"/>
    <n v="25.57"/>
    <n v="-3.3241E-3"/>
    <n v="0"/>
    <n v="0"/>
    <n v="0"/>
  </r>
  <r>
    <x v="1"/>
    <n v="5"/>
    <n v="5"/>
    <s v="OFF"/>
    <d v="2018-10-05T00:00:00"/>
    <s v="Avg of 4 NM Projects"/>
    <n v="5"/>
    <n v="0"/>
    <n v="0"/>
    <n v="25.43"/>
    <n v="27.32"/>
    <n v="0"/>
    <n v="1"/>
    <n v="0"/>
    <n v="0"/>
  </r>
  <r>
    <x v="1"/>
    <n v="5"/>
    <n v="5"/>
    <s v="OFF"/>
    <d v="2018-10-05T00:00:00"/>
    <s v="Avg of 4 NM Projects"/>
    <n v="6"/>
    <n v="-0.13"/>
    <n v="-7.3033707865168538E-4"/>
    <n v="27.24"/>
    <n v="35.43"/>
    <n v="-4.6059000000000004E-3"/>
    <n v="0"/>
    <n v="0"/>
    <n v="0"/>
  </r>
  <r>
    <x v="1"/>
    <n v="5"/>
    <n v="5"/>
    <s v="OFF"/>
    <d v="2018-10-05T00:00:00"/>
    <s v="Avg of 4 NM Projects"/>
    <n v="7"/>
    <n v="-0.26"/>
    <n v="-1.4606741573033708E-3"/>
    <n v="44.31"/>
    <n v="43.31"/>
    <n v="-1.1260600000000001E-2"/>
    <n v="0"/>
    <n v="0"/>
    <n v="0"/>
  </r>
  <r>
    <x v="1"/>
    <n v="5"/>
    <n v="5"/>
    <s v="ON"/>
    <d v="2018-10-05T00:00:00"/>
    <s v="Avg of 4 NM Projects"/>
    <n v="8"/>
    <n v="15.110000000000001"/>
    <n v="8.4887640449438209E-2"/>
    <n v="46.34"/>
    <n v="40.74"/>
    <n v="0.61558140000000006"/>
    <n v="0"/>
    <n v="0"/>
    <n v="0"/>
  </r>
  <r>
    <x v="1"/>
    <n v="5"/>
    <n v="5"/>
    <s v="ON"/>
    <d v="2018-10-05T00:00:00"/>
    <s v="Avg of 4 NM Projects"/>
    <n v="9"/>
    <n v="52.349999999999994"/>
    <n v="0.29410112359550561"/>
    <n v="41.56"/>
    <n v="42.08"/>
    <n v="2.2028879999999993"/>
    <n v="0"/>
    <n v="0"/>
    <n v="0"/>
  </r>
  <r>
    <x v="1"/>
    <n v="5"/>
    <n v="5"/>
    <s v="ON"/>
    <d v="2018-10-05T00:00:00"/>
    <s v="Avg of 4 NM Projects"/>
    <n v="10"/>
    <n v="79.995000000000005"/>
    <n v="0.44941011235955058"/>
    <n v="44.47"/>
    <n v="35.659999999999997"/>
    <n v="2.8526216999999998"/>
    <n v="0"/>
    <n v="0"/>
    <n v="0"/>
  </r>
  <r>
    <x v="1"/>
    <n v="5"/>
    <n v="5"/>
    <s v="ON"/>
    <d v="2018-10-05T00:00:00"/>
    <s v="Avg of 4 NM Projects"/>
    <n v="11"/>
    <n v="95.61"/>
    <n v="0.5371348314606742"/>
    <n v="43.23"/>
    <n v="32.26"/>
    <n v="3.0843786"/>
    <n v="0"/>
    <n v="1"/>
    <n v="0"/>
  </r>
  <r>
    <x v="1"/>
    <n v="5"/>
    <n v="5"/>
    <s v="ON"/>
    <d v="2018-10-05T00:00:00"/>
    <s v="Avg of 4 NM Projects"/>
    <n v="12"/>
    <n v="117.38"/>
    <n v="0.65943820224719096"/>
    <n v="42.38"/>
    <n v="31.64"/>
    <n v="3.7139031999999998"/>
    <n v="0"/>
    <n v="1"/>
    <n v="0"/>
  </r>
  <r>
    <x v="1"/>
    <n v="5"/>
    <n v="5"/>
    <s v="ON"/>
    <d v="2018-10-05T00:00:00"/>
    <s v="Avg of 4 NM Projects"/>
    <n v="13"/>
    <n v="119.42"/>
    <n v="0.67089887640449442"/>
    <n v="40.340000000000003"/>
    <n v="40.46"/>
    <n v="4.8317332000000004"/>
    <n v="0"/>
    <n v="1"/>
    <n v="0"/>
  </r>
  <r>
    <x v="1"/>
    <n v="5"/>
    <n v="5"/>
    <s v="ON"/>
    <d v="2018-10-05T00:00:00"/>
    <s v="Avg of 4 NM Projects"/>
    <n v="14"/>
    <n v="118.145"/>
    <n v="0.66373595505617977"/>
    <n v="42.11"/>
    <n v="42.28"/>
    <n v="4.9951706000000007"/>
    <n v="0"/>
    <n v="1"/>
    <n v="0"/>
  </r>
  <r>
    <x v="1"/>
    <n v="5"/>
    <n v="5"/>
    <s v="ON"/>
    <d v="2018-10-05T00:00:00"/>
    <s v="Avg of 4 NM Projects"/>
    <n v="15"/>
    <n v="102.785"/>
    <n v="0.57744382022471907"/>
    <n v="39.25"/>
    <n v="45.02"/>
    <n v="4.6273807000000007"/>
    <n v="0"/>
    <n v="1"/>
    <n v="0"/>
  </r>
  <r>
    <x v="1"/>
    <n v="5"/>
    <n v="5"/>
    <s v="ON"/>
    <d v="2018-10-05T00:00:00"/>
    <s v="Avg of 4 NM Projects"/>
    <n v="16"/>
    <n v="84.224999999999994"/>
    <n v="0.47317415730337076"/>
    <n v="42.12"/>
    <n v="50.36"/>
    <n v="4.2415709999999995"/>
    <n v="0"/>
    <n v="0"/>
    <n v="0"/>
  </r>
  <r>
    <x v="1"/>
    <n v="5"/>
    <n v="5"/>
    <s v="ON"/>
    <d v="2018-10-05T00:00:00"/>
    <s v="Avg of 4 NM Projects"/>
    <n v="17"/>
    <n v="54.145000000000003"/>
    <n v="0.30418539325842697"/>
    <n v="43.28"/>
    <n v="51.8"/>
    <n v="2.8047109999999997"/>
    <n v="0"/>
    <n v="0"/>
    <n v="0"/>
  </r>
  <r>
    <x v="1"/>
    <n v="5"/>
    <n v="5"/>
    <s v="ON"/>
    <d v="2018-10-05T00:00:00"/>
    <s v="Avg of 4 NM Projects"/>
    <n v="18"/>
    <n v="13.695"/>
    <n v="7.6938202247191015E-2"/>
    <n v="43.25"/>
    <n v="58.97"/>
    <n v="0.80759415000000001"/>
    <n v="0"/>
    <n v="0"/>
    <n v="0"/>
  </r>
  <r>
    <x v="1"/>
    <n v="5"/>
    <n v="5"/>
    <s v="ON"/>
    <d v="2018-10-05T00:00:00"/>
    <s v="Avg of 4 NM Projects"/>
    <n v="19"/>
    <n v="-0.13"/>
    <n v="-7.3033707865168538E-4"/>
    <n v="49.4"/>
    <n v="75.709999999999994"/>
    <n v="-9.8423E-3"/>
    <n v="0"/>
    <n v="0"/>
    <n v="0"/>
  </r>
  <r>
    <x v="1"/>
    <n v="5"/>
    <n v="5"/>
    <s v="ON"/>
    <d v="2018-10-05T00:00:00"/>
    <s v="Avg of 4 NM Projects"/>
    <n v="20"/>
    <n v="-0.13"/>
    <n v="-7.3033707865168538E-4"/>
    <n v="46.38"/>
    <n v="74.040000000000006"/>
    <n v="-9.6252000000000022E-3"/>
    <n v="0"/>
    <n v="0"/>
    <n v="0"/>
  </r>
  <r>
    <x v="1"/>
    <n v="5"/>
    <n v="5"/>
    <s v="ON"/>
    <d v="2018-10-05T00:00:00"/>
    <s v="Avg of 4 NM Projects"/>
    <n v="21"/>
    <n v="0"/>
    <n v="0"/>
    <n v="44.95"/>
    <n v="72.88"/>
    <n v="0"/>
    <n v="1"/>
    <n v="0"/>
    <n v="0"/>
  </r>
  <r>
    <x v="1"/>
    <n v="5"/>
    <n v="5"/>
    <s v="ON"/>
    <d v="2018-10-05T00:00:00"/>
    <s v="Avg of 4 NM Projects"/>
    <n v="22"/>
    <n v="0"/>
    <n v="0"/>
    <n v="42.57"/>
    <n v="77.53"/>
    <n v="0"/>
    <n v="1"/>
    <n v="0"/>
    <n v="0"/>
  </r>
  <r>
    <x v="1"/>
    <n v="5"/>
    <n v="5"/>
    <s v="ON"/>
    <d v="2018-10-05T00:00:00"/>
    <s v="Avg of 4 NM Projects"/>
    <n v="23"/>
    <n v="-0.13"/>
    <n v="-7.3033707865168538E-4"/>
    <n v="35.56"/>
    <n v="78.56"/>
    <n v="-1.0212800000000001E-2"/>
    <n v="0"/>
    <n v="0"/>
    <n v="0"/>
  </r>
  <r>
    <x v="1"/>
    <n v="5"/>
    <n v="5"/>
    <s v="OFF"/>
    <d v="2018-10-05T00:00:00"/>
    <s v="Avg of 4 NM Projects"/>
    <n v="24"/>
    <n v="-0.26"/>
    <n v="-1.4606741573033708E-3"/>
    <n v="36.659999999999997"/>
    <n v="42.4"/>
    <n v="-1.1023999999999999E-2"/>
    <n v="0"/>
    <n v="0"/>
    <n v="0"/>
  </r>
  <r>
    <x v="1"/>
    <n v="6"/>
    <n v="6"/>
    <s v="OFF"/>
    <d v="2018-10-06T00:00:00"/>
    <s v="Avg of 4 NM Projects"/>
    <n v="1"/>
    <n v="0"/>
    <n v="0"/>
    <n v="34.590000000000003"/>
    <n v="43.62"/>
    <n v="0"/>
    <n v="1"/>
    <n v="0"/>
    <n v="0"/>
  </r>
  <r>
    <x v="1"/>
    <n v="6"/>
    <n v="6"/>
    <s v="OFF"/>
    <d v="2018-10-06T00:00:00"/>
    <s v="Avg of 4 NM Projects"/>
    <n v="2"/>
    <n v="0"/>
    <n v="0"/>
    <n v="29.8"/>
    <n v="37.46"/>
    <n v="0"/>
    <n v="1"/>
    <n v="0"/>
    <n v="0"/>
  </r>
  <r>
    <x v="1"/>
    <n v="6"/>
    <n v="6"/>
    <s v="OFF"/>
    <d v="2018-10-06T00:00:00"/>
    <s v="Avg of 4 NM Projects"/>
    <n v="3"/>
    <n v="-0.13"/>
    <n v="-7.3033707865168538E-4"/>
    <n v="28.23"/>
    <n v="32.700000000000003"/>
    <n v="-4.2510000000000004E-3"/>
    <n v="0"/>
    <n v="0"/>
    <n v="0"/>
  </r>
  <r>
    <x v="1"/>
    <n v="6"/>
    <n v="6"/>
    <s v="OFF"/>
    <d v="2018-10-06T00:00:00"/>
    <s v="Avg of 4 NM Projects"/>
    <n v="4"/>
    <n v="0"/>
    <n v="0"/>
    <n v="27.89"/>
    <n v="34.54"/>
    <n v="0"/>
    <n v="1"/>
    <n v="0"/>
    <n v="0"/>
  </r>
  <r>
    <x v="1"/>
    <n v="6"/>
    <n v="6"/>
    <s v="OFF"/>
    <d v="2018-10-06T00:00:00"/>
    <s v="Avg of 4 NM Projects"/>
    <n v="5"/>
    <n v="-0.13"/>
    <n v="-7.3033707865168538E-4"/>
    <n v="28.3"/>
    <n v="30.27"/>
    <n v="-3.9351000000000004E-3"/>
    <n v="0"/>
    <n v="0"/>
    <n v="0"/>
  </r>
  <r>
    <x v="1"/>
    <n v="6"/>
    <n v="6"/>
    <s v="OFF"/>
    <d v="2018-10-06T00:00:00"/>
    <s v="Avg of 4 NM Projects"/>
    <n v="6"/>
    <n v="0"/>
    <n v="0"/>
    <n v="28.25"/>
    <n v="42.3"/>
    <n v="0"/>
    <n v="1"/>
    <n v="0"/>
    <n v="0"/>
  </r>
  <r>
    <x v="1"/>
    <n v="6"/>
    <n v="6"/>
    <s v="OFF"/>
    <d v="2018-10-06T00:00:00"/>
    <s v="Avg of 4 NM Projects"/>
    <n v="7"/>
    <n v="-0.52"/>
    <n v="-2.9213483146067415E-3"/>
    <n v="29.26"/>
    <n v="78.39"/>
    <n v="-4.0762800000000002E-2"/>
    <n v="0"/>
    <n v="0"/>
    <n v="0"/>
  </r>
  <r>
    <x v="1"/>
    <n v="6"/>
    <n v="6"/>
    <s v="ON"/>
    <d v="2018-10-06T00:00:00"/>
    <s v="Avg of 4 NM Projects"/>
    <n v="8"/>
    <n v="1.7950000000000002"/>
    <n v="1.008426966292135E-2"/>
    <n v="30.33"/>
    <n v="47.76"/>
    <n v="8.5729200000000005E-2"/>
    <n v="0"/>
    <n v="0"/>
    <n v="0"/>
  </r>
  <r>
    <x v="1"/>
    <n v="6"/>
    <n v="6"/>
    <s v="ON"/>
    <d v="2018-10-06T00:00:00"/>
    <s v="Avg of 4 NM Projects"/>
    <n v="9"/>
    <n v="14.080000000000002"/>
    <n v="7.9101123595505626E-2"/>
    <n v="30.91"/>
    <n v="56.89"/>
    <n v="0.80101120000000015"/>
    <n v="0"/>
    <n v="0"/>
    <n v="0"/>
  </r>
  <r>
    <x v="1"/>
    <n v="6"/>
    <n v="6"/>
    <s v="ON"/>
    <d v="2018-10-06T00:00:00"/>
    <s v="Avg of 4 NM Projects"/>
    <n v="10"/>
    <n v="35.839999999999996"/>
    <n v="0.20134831460674155"/>
    <n v="34.78"/>
    <n v="63.33"/>
    <n v="2.2697471999999999"/>
    <n v="0"/>
    <n v="0"/>
    <n v="0"/>
  </r>
  <r>
    <x v="1"/>
    <n v="6"/>
    <n v="6"/>
    <s v="ON"/>
    <d v="2018-10-06T00:00:00"/>
    <s v="Avg of 4 NM Projects"/>
    <n v="11"/>
    <n v="45.83"/>
    <n v="0.25747191011235954"/>
    <n v="32.25"/>
    <n v="71.52"/>
    <n v="3.2777615999999998"/>
    <n v="0"/>
    <n v="0"/>
    <n v="0"/>
  </r>
  <r>
    <x v="1"/>
    <n v="6"/>
    <n v="6"/>
    <s v="ON"/>
    <d v="2018-10-06T00:00:00"/>
    <s v="Avg of 4 NM Projects"/>
    <n v="12"/>
    <n v="54.28"/>
    <n v="0.30494382022471911"/>
    <n v="31.16"/>
    <n v="55.39"/>
    <n v="3.0065691999999999"/>
    <n v="0"/>
    <n v="0"/>
    <n v="0"/>
  </r>
  <r>
    <x v="1"/>
    <n v="6"/>
    <n v="6"/>
    <s v="ON"/>
    <d v="2018-10-06T00:00:00"/>
    <s v="Avg of 4 NM Projects"/>
    <n v="13"/>
    <n v="50.31"/>
    <n v="0.28264044943820227"/>
    <n v="26.59"/>
    <n v="43.35"/>
    <n v="2.1809385000000003"/>
    <n v="0"/>
    <n v="0"/>
    <n v="0"/>
  </r>
  <r>
    <x v="1"/>
    <n v="6"/>
    <n v="6"/>
    <s v="ON"/>
    <d v="2018-10-06T00:00:00"/>
    <s v="Avg of 4 NM Projects"/>
    <n v="14"/>
    <n v="51.199999999999996"/>
    <n v="0.28764044943820222"/>
    <n v="25.33"/>
    <n v="42.38"/>
    <n v="2.1698559999999998"/>
    <n v="0"/>
    <n v="0"/>
    <n v="0"/>
  </r>
  <r>
    <x v="1"/>
    <n v="6"/>
    <n v="6"/>
    <s v="ON"/>
    <d v="2018-10-06T00:00:00"/>
    <s v="Avg of 4 NM Projects"/>
    <n v="15"/>
    <n v="46.85"/>
    <n v="0.26320224719101126"/>
    <n v="25.38"/>
    <n v="43.72"/>
    <n v="2.0482819999999999"/>
    <n v="0"/>
    <n v="0"/>
    <n v="0"/>
  </r>
  <r>
    <x v="1"/>
    <n v="6"/>
    <n v="6"/>
    <s v="ON"/>
    <d v="2018-10-06T00:00:00"/>
    <s v="Avg of 4 NM Projects"/>
    <n v="16"/>
    <n v="42.24"/>
    <n v="0.23730337078651687"/>
    <n v="29.96"/>
    <n v="47.22"/>
    <n v="1.9945728"/>
    <n v="0"/>
    <n v="0"/>
    <n v="0"/>
  </r>
  <r>
    <x v="1"/>
    <n v="6"/>
    <n v="6"/>
    <s v="ON"/>
    <d v="2018-10-06T00:00:00"/>
    <s v="Avg of 4 NM Projects"/>
    <n v="17"/>
    <n v="23.549999999999997"/>
    <n v="0.13230337078651683"/>
    <n v="33"/>
    <n v="51.95"/>
    <n v="1.2234224999999999"/>
    <n v="0"/>
    <n v="0"/>
    <n v="0"/>
  </r>
  <r>
    <x v="1"/>
    <n v="6"/>
    <n v="6"/>
    <s v="ON"/>
    <d v="2018-10-06T00:00:00"/>
    <s v="Avg of 4 NM Projects"/>
    <n v="18"/>
    <n v="8.7149999999999999"/>
    <n v="4.8960674157303367E-2"/>
    <n v="35.26"/>
    <n v="56.23"/>
    <n v="0.49004444999999996"/>
    <n v="0"/>
    <n v="0"/>
    <n v="0"/>
  </r>
  <r>
    <x v="1"/>
    <n v="6"/>
    <n v="6"/>
    <s v="ON"/>
    <d v="2018-10-06T00:00:00"/>
    <s v="Avg of 4 NM Projects"/>
    <n v="19"/>
    <n v="-0.26"/>
    <n v="-1.4606741573033708E-3"/>
    <n v="44.9"/>
    <n v="53.62"/>
    <n v="-1.3941200000000001E-2"/>
    <n v="0"/>
    <n v="0"/>
    <n v="0"/>
  </r>
  <r>
    <x v="1"/>
    <n v="6"/>
    <n v="6"/>
    <s v="ON"/>
    <d v="2018-10-06T00:00:00"/>
    <s v="Avg of 4 NM Projects"/>
    <n v="20"/>
    <n v="0"/>
    <n v="0"/>
    <n v="43.54"/>
    <n v="53.73"/>
    <n v="0"/>
    <n v="1"/>
    <n v="0"/>
    <n v="0"/>
  </r>
  <r>
    <x v="1"/>
    <n v="6"/>
    <n v="6"/>
    <s v="ON"/>
    <d v="2018-10-06T00:00:00"/>
    <s v="Avg of 4 NM Projects"/>
    <n v="21"/>
    <n v="-0.13"/>
    <n v="-7.3033707865168538E-4"/>
    <n v="34.83"/>
    <n v="44.72"/>
    <n v="-5.8136000000000004E-3"/>
    <n v="0"/>
    <n v="0"/>
    <n v="0"/>
  </r>
  <r>
    <x v="1"/>
    <n v="6"/>
    <n v="6"/>
    <s v="ON"/>
    <d v="2018-10-06T00:00:00"/>
    <s v="Avg of 4 NM Projects"/>
    <n v="22"/>
    <n v="-0.13"/>
    <n v="-7.3033707865168538E-4"/>
    <n v="29.98"/>
    <n v="38.61"/>
    <n v="-5.0193E-3"/>
    <n v="0"/>
    <n v="0"/>
    <n v="0"/>
  </r>
  <r>
    <x v="1"/>
    <n v="6"/>
    <n v="6"/>
    <s v="ON"/>
    <d v="2018-10-06T00:00:00"/>
    <s v="Avg of 4 NM Projects"/>
    <n v="23"/>
    <n v="-0.26"/>
    <n v="-1.4606741573033708E-3"/>
    <n v="26.89"/>
    <n v="26.03"/>
    <n v="-6.7678E-3"/>
    <n v="0"/>
    <n v="0"/>
    <n v="0"/>
  </r>
  <r>
    <x v="1"/>
    <n v="6"/>
    <n v="6"/>
    <s v="OFF"/>
    <d v="2018-10-06T00:00:00"/>
    <s v="Avg of 4 NM Projects"/>
    <n v="24"/>
    <n v="0"/>
    <n v="0"/>
    <n v="29.12"/>
    <n v="24.96"/>
    <n v="0"/>
    <n v="1"/>
    <n v="0"/>
    <n v="0"/>
  </r>
  <r>
    <x v="1"/>
    <n v="7"/>
    <n v="7"/>
    <s v="OFF"/>
    <d v="2018-10-07T00:00:00"/>
    <s v="Avg of 4 NM Projects"/>
    <n v="1"/>
    <n v="-0.13"/>
    <n v="-7.3033707865168538E-4"/>
    <n v="31.82"/>
    <n v="27.89"/>
    <n v="-3.6256999999999999E-3"/>
    <n v="0"/>
    <n v="0"/>
    <n v="0"/>
  </r>
  <r>
    <x v="1"/>
    <n v="7"/>
    <n v="7"/>
    <s v="OFF"/>
    <d v="2018-10-07T00:00:00"/>
    <s v="Avg of 4 NM Projects"/>
    <n v="2"/>
    <n v="0"/>
    <n v="0"/>
    <n v="35.96"/>
    <n v="29.78"/>
    <n v="0"/>
    <n v="1"/>
    <n v="0"/>
    <n v="0"/>
  </r>
  <r>
    <x v="1"/>
    <n v="7"/>
    <n v="7"/>
    <s v="OFF"/>
    <d v="2018-10-07T00:00:00"/>
    <s v="Avg of 4 NM Projects"/>
    <n v="3"/>
    <n v="0"/>
    <n v="0"/>
    <n v="35.96"/>
    <n v="35.21"/>
    <n v="0"/>
    <n v="1"/>
    <n v="0"/>
    <n v="0"/>
  </r>
  <r>
    <x v="1"/>
    <n v="7"/>
    <n v="7"/>
    <s v="OFF"/>
    <d v="2018-10-07T00:00:00"/>
    <s v="Avg of 4 NM Projects"/>
    <n v="4"/>
    <n v="-0.13"/>
    <n v="-7.3033707865168538E-4"/>
    <n v="29.94"/>
    <n v="28.84"/>
    <n v="-3.7492000000000003E-3"/>
    <n v="0"/>
    <n v="0"/>
    <n v="0"/>
  </r>
  <r>
    <x v="1"/>
    <n v="7"/>
    <n v="7"/>
    <s v="OFF"/>
    <d v="2018-10-07T00:00:00"/>
    <s v="Avg of 4 NM Projects"/>
    <n v="5"/>
    <n v="0"/>
    <n v="0"/>
    <n v="29.43"/>
    <n v="24.48"/>
    <n v="0"/>
    <n v="1"/>
    <n v="0"/>
    <n v="0"/>
  </r>
  <r>
    <x v="1"/>
    <n v="7"/>
    <n v="7"/>
    <s v="OFF"/>
    <d v="2018-10-07T00:00:00"/>
    <s v="Avg of 4 NM Projects"/>
    <n v="6"/>
    <n v="0"/>
    <n v="0"/>
    <n v="30.51"/>
    <n v="27.13"/>
    <n v="0"/>
    <n v="1"/>
    <n v="0"/>
    <n v="0"/>
  </r>
  <r>
    <x v="1"/>
    <n v="7"/>
    <n v="7"/>
    <s v="OFF"/>
    <d v="2018-10-07T00:00:00"/>
    <s v="Avg of 4 NM Projects"/>
    <n v="7"/>
    <n v="-0.26"/>
    <n v="-1.4606741573033708E-3"/>
    <n v="29.53"/>
    <n v="24.14"/>
    <n v="-6.2764000000000006E-3"/>
    <n v="0"/>
    <n v="0"/>
    <n v="0"/>
  </r>
  <r>
    <x v="1"/>
    <n v="7"/>
    <n v="7"/>
    <s v="OFF"/>
    <d v="2018-10-07T00:00:00"/>
    <s v="Avg of 4 NM Projects"/>
    <n v="8"/>
    <n v="0.89500000000000002"/>
    <n v="5.0280898876404493E-3"/>
    <n v="27.46"/>
    <n v="24.73"/>
    <n v="2.213335E-2"/>
    <n v="0"/>
    <n v="0"/>
    <n v="0"/>
  </r>
  <r>
    <x v="1"/>
    <n v="7"/>
    <n v="7"/>
    <s v="OFF"/>
    <d v="2018-10-07T00:00:00"/>
    <s v="Avg of 4 NM Projects"/>
    <n v="9"/>
    <n v="12.93"/>
    <n v="7.2640449438202248E-2"/>
    <n v="34.25"/>
    <n v="26.7"/>
    <n v="0.34523100000000001"/>
    <n v="0"/>
    <n v="0"/>
    <n v="0"/>
  </r>
  <r>
    <x v="1"/>
    <n v="7"/>
    <n v="7"/>
    <s v="OFF"/>
    <d v="2018-10-07T00:00:00"/>
    <s v="Avg of 4 NM Projects"/>
    <n v="10"/>
    <n v="29.695"/>
    <n v="0.16682584269662923"/>
    <n v="39.33"/>
    <n v="26.49"/>
    <n v="0.78662054999999997"/>
    <n v="0"/>
    <n v="0"/>
    <n v="0"/>
  </r>
  <r>
    <x v="1"/>
    <n v="7"/>
    <n v="7"/>
    <s v="OFF"/>
    <d v="2018-10-07T00:00:00"/>
    <s v="Avg of 4 NM Projects"/>
    <n v="11"/>
    <n v="39.56"/>
    <n v="0.22224719101123597"/>
    <n v="42.94"/>
    <n v="25.32"/>
    <n v="1.0016592"/>
    <n v="0"/>
    <n v="0"/>
    <n v="0"/>
  </r>
  <r>
    <x v="1"/>
    <n v="7"/>
    <n v="7"/>
    <s v="OFF"/>
    <d v="2018-10-07T00:00:00"/>
    <s v="Avg of 4 NM Projects"/>
    <n v="12"/>
    <n v="37.754999999999995"/>
    <n v="0.21210674157303369"/>
    <n v="41.66"/>
    <n v="28.19"/>
    <n v="1.0643134499999998"/>
    <n v="0"/>
    <n v="0"/>
    <n v="0"/>
  </r>
  <r>
    <x v="1"/>
    <n v="7"/>
    <n v="7"/>
    <s v="OFF"/>
    <d v="2018-10-07T00:00:00"/>
    <s v="Avg of 4 NM Projects"/>
    <n v="13"/>
    <n v="23.04"/>
    <n v="0.12943820224719102"/>
    <n v="43.3"/>
    <n v="37"/>
    <n v="0.85248000000000002"/>
    <n v="0"/>
    <n v="0"/>
    <n v="0"/>
  </r>
  <r>
    <x v="1"/>
    <n v="7"/>
    <n v="7"/>
    <s v="OFF"/>
    <d v="2018-10-07T00:00:00"/>
    <s v="Avg of 4 NM Projects"/>
    <n v="14"/>
    <n v="16.254999999999999"/>
    <n v="9.1320224719101117E-2"/>
    <n v="44.95"/>
    <n v="38.93"/>
    <n v="0.63280714999999998"/>
    <n v="0"/>
    <n v="0"/>
    <n v="0"/>
  </r>
  <r>
    <x v="1"/>
    <n v="7"/>
    <n v="7"/>
    <s v="OFF"/>
    <d v="2018-10-07T00:00:00"/>
    <s v="Avg of 4 NM Projects"/>
    <n v="15"/>
    <n v="23.804999999999996"/>
    <n v="0.13373595505617974"/>
    <n v="46.11"/>
    <n v="40.35"/>
    <n v="0.96053174999999991"/>
    <n v="0"/>
    <n v="0"/>
    <n v="0"/>
  </r>
  <r>
    <x v="1"/>
    <n v="7"/>
    <n v="7"/>
    <s v="OFF"/>
    <d v="2018-10-07T00:00:00"/>
    <s v="Avg of 4 NM Projects"/>
    <n v="16"/>
    <n v="22.4"/>
    <n v="0.12584269662921346"/>
    <n v="55"/>
    <n v="51.74"/>
    <n v="1.1589759999999998"/>
    <n v="0"/>
    <n v="0"/>
    <n v="0"/>
  </r>
  <r>
    <x v="1"/>
    <n v="7"/>
    <n v="7"/>
    <s v="OFF"/>
    <d v="2018-10-07T00:00:00"/>
    <s v="Avg of 4 NM Projects"/>
    <n v="17"/>
    <n v="18.559999999999999"/>
    <n v="0.1042696629213483"/>
    <n v="56.96"/>
    <n v="55.93"/>
    <n v="1.0380608"/>
    <n v="0"/>
    <n v="0"/>
    <n v="0"/>
  </r>
  <r>
    <x v="1"/>
    <n v="7"/>
    <n v="7"/>
    <s v="OFF"/>
    <d v="2018-10-07T00:00:00"/>
    <s v="Avg of 4 NM Projects"/>
    <n v="18"/>
    <n v="2.1749999999999998"/>
    <n v="1.2219101123595505E-2"/>
    <n v="60.27"/>
    <n v="56.23"/>
    <n v="0.12230024999999997"/>
    <n v="0"/>
    <n v="0"/>
    <n v="0"/>
  </r>
  <r>
    <x v="1"/>
    <n v="7"/>
    <n v="7"/>
    <s v="OFF"/>
    <d v="2018-10-07T00:00:00"/>
    <s v="Avg of 4 NM Projects"/>
    <n v="19"/>
    <n v="0"/>
    <n v="0"/>
    <n v="65.55"/>
    <n v="57.65"/>
    <n v="0"/>
    <n v="1"/>
    <n v="0"/>
    <n v="0"/>
  </r>
  <r>
    <x v="1"/>
    <n v="7"/>
    <n v="7"/>
    <s v="OFF"/>
    <d v="2018-10-07T00:00:00"/>
    <s v="Avg of 4 NM Projects"/>
    <n v="20"/>
    <n v="0"/>
    <n v="0"/>
    <n v="67.569999999999993"/>
    <n v="43.44"/>
    <n v="0"/>
    <n v="1"/>
    <n v="0"/>
    <n v="0"/>
  </r>
  <r>
    <x v="1"/>
    <n v="7"/>
    <n v="7"/>
    <s v="OFF"/>
    <d v="2018-10-07T00:00:00"/>
    <s v="Avg of 4 NM Projects"/>
    <n v="21"/>
    <n v="0"/>
    <n v="0"/>
    <n v="57.04"/>
    <n v="36.22"/>
    <n v="0"/>
    <n v="1"/>
    <n v="0"/>
    <n v="0"/>
  </r>
  <r>
    <x v="1"/>
    <n v="7"/>
    <n v="7"/>
    <s v="OFF"/>
    <d v="2018-10-07T00:00:00"/>
    <s v="Avg of 4 NM Projects"/>
    <n v="22"/>
    <n v="0"/>
    <n v="0"/>
    <n v="44.41"/>
    <n v="33.950000000000003"/>
    <n v="0"/>
    <n v="1"/>
    <n v="0"/>
    <n v="0"/>
  </r>
  <r>
    <x v="1"/>
    <n v="7"/>
    <n v="7"/>
    <s v="OFF"/>
    <d v="2018-10-07T00:00:00"/>
    <s v="Avg of 4 NM Projects"/>
    <n v="23"/>
    <n v="0"/>
    <n v="0"/>
    <n v="37.89"/>
    <n v="20.04"/>
    <n v="0"/>
    <n v="1"/>
    <n v="0"/>
    <n v="0"/>
  </r>
  <r>
    <x v="1"/>
    <n v="7"/>
    <n v="7"/>
    <s v="OFF"/>
    <d v="2018-10-07T00:00:00"/>
    <s v="Avg of 4 NM Projects"/>
    <n v="24"/>
    <n v="-0.26"/>
    <n v="-1.4606741573033708E-3"/>
    <n v="35.33"/>
    <n v="13.03"/>
    <n v="-3.3877999999999998E-3"/>
    <n v="0"/>
    <n v="0"/>
    <n v="0"/>
  </r>
  <r>
    <x v="1"/>
    <n v="8"/>
    <n v="1"/>
    <s v="OFF"/>
    <d v="2018-10-08T00:00:00"/>
    <s v="Avg of 4 NM Projects"/>
    <n v="1"/>
    <n v="-0.13"/>
    <n v="-7.3033707865168538E-4"/>
    <n v="35.89"/>
    <n v="20.81"/>
    <n v="-2.7052999999999999E-3"/>
    <n v="0"/>
    <n v="0"/>
    <n v="0"/>
  </r>
  <r>
    <x v="1"/>
    <n v="8"/>
    <n v="1"/>
    <s v="OFF"/>
    <d v="2018-10-08T00:00:00"/>
    <s v="Avg of 4 NM Projects"/>
    <n v="2"/>
    <n v="0"/>
    <n v="0"/>
    <n v="34.39"/>
    <n v="21.5"/>
    <n v="0"/>
    <n v="1"/>
    <n v="0"/>
    <n v="0"/>
  </r>
  <r>
    <x v="1"/>
    <n v="8"/>
    <n v="1"/>
    <s v="OFF"/>
    <d v="2018-10-08T00:00:00"/>
    <s v="Avg of 4 NM Projects"/>
    <n v="3"/>
    <n v="-0.13"/>
    <n v="-7.3033707865168538E-4"/>
    <n v="35.159999999999997"/>
    <n v="20.59"/>
    <n v="-2.6766999999999997E-3"/>
    <n v="0"/>
    <n v="0"/>
    <n v="0"/>
  </r>
  <r>
    <x v="1"/>
    <n v="8"/>
    <n v="1"/>
    <s v="OFF"/>
    <d v="2018-10-08T00:00:00"/>
    <s v="Avg of 4 NM Projects"/>
    <n v="4"/>
    <n v="0"/>
    <n v="0"/>
    <n v="34.799999999999997"/>
    <n v="20.55"/>
    <n v="0"/>
    <n v="1"/>
    <n v="0"/>
    <n v="0"/>
  </r>
  <r>
    <x v="1"/>
    <n v="8"/>
    <n v="1"/>
    <s v="OFF"/>
    <d v="2018-10-08T00:00:00"/>
    <s v="Avg of 4 NM Projects"/>
    <n v="5"/>
    <n v="-0.13"/>
    <n v="-7.3033707865168538E-4"/>
    <n v="32.76"/>
    <n v="22.37"/>
    <n v="-2.9081000000000003E-3"/>
    <n v="0"/>
    <n v="0"/>
    <n v="0"/>
  </r>
  <r>
    <x v="1"/>
    <n v="8"/>
    <n v="1"/>
    <s v="OFF"/>
    <d v="2018-10-08T00:00:00"/>
    <s v="Avg of 4 NM Projects"/>
    <n v="6"/>
    <n v="0"/>
    <n v="0"/>
    <n v="28.28"/>
    <n v="24.82"/>
    <n v="0"/>
    <n v="1"/>
    <n v="0"/>
    <n v="0"/>
  </r>
  <r>
    <x v="1"/>
    <n v="8"/>
    <n v="1"/>
    <s v="OFF"/>
    <d v="2018-10-08T00:00:00"/>
    <s v="Avg of 4 NM Projects"/>
    <n v="7"/>
    <n v="-0.52"/>
    <n v="-2.9213483146067415E-3"/>
    <n v="30.51"/>
    <n v="24.56"/>
    <n v="-1.27712E-2"/>
    <n v="0"/>
    <n v="0"/>
    <n v="0"/>
  </r>
  <r>
    <x v="1"/>
    <n v="8"/>
    <n v="1"/>
    <s v="OFF"/>
    <d v="2018-10-08T00:00:00"/>
    <s v="Avg of 4 NM Projects"/>
    <n v="8"/>
    <n v="0.51"/>
    <n v="2.8651685393258426E-3"/>
    <n v="32.89"/>
    <n v="26.54"/>
    <n v="1.35354E-2"/>
    <n v="0"/>
    <n v="0"/>
    <n v="0"/>
  </r>
  <r>
    <x v="1"/>
    <n v="8"/>
    <n v="1"/>
    <s v="OFF"/>
    <d v="2018-10-08T00:00:00"/>
    <s v="Avg of 4 NM Projects"/>
    <n v="9"/>
    <n v="4.9950000000000001"/>
    <n v="2.8061797752808988E-2"/>
    <n v="34.18"/>
    <n v="24.9"/>
    <n v="0.1243755"/>
    <n v="0"/>
    <n v="0"/>
    <n v="0"/>
  </r>
  <r>
    <x v="1"/>
    <n v="8"/>
    <n v="1"/>
    <s v="OFF"/>
    <d v="2018-10-08T00:00:00"/>
    <s v="Avg of 4 NM Projects"/>
    <n v="10"/>
    <n v="11.780000000000001"/>
    <n v="6.6179775280898884E-2"/>
    <n v="36.89"/>
    <n v="31.32"/>
    <n v="0.36894960000000004"/>
    <n v="0"/>
    <n v="0"/>
    <n v="0"/>
  </r>
  <r>
    <x v="1"/>
    <n v="8"/>
    <n v="1"/>
    <s v="OFF"/>
    <d v="2018-10-08T00:00:00"/>
    <s v="Avg of 4 NM Projects"/>
    <n v="11"/>
    <n v="33.79"/>
    <n v="0.18983146067415729"/>
    <n v="44.11"/>
    <n v="42.55"/>
    <n v="1.4377644999999997"/>
    <n v="0"/>
    <n v="0"/>
    <n v="0"/>
  </r>
  <r>
    <x v="1"/>
    <n v="8"/>
    <n v="1"/>
    <s v="OFF"/>
    <d v="2018-10-08T00:00:00"/>
    <s v="Avg of 4 NM Projects"/>
    <n v="12"/>
    <n v="35.844999999999999"/>
    <n v="0.20137640449438202"/>
    <n v="45.51"/>
    <n v="36.590000000000003"/>
    <n v="1.3115685500000003"/>
    <n v="0"/>
    <n v="0"/>
    <n v="0"/>
  </r>
  <r>
    <x v="1"/>
    <n v="8"/>
    <n v="1"/>
    <s v="OFF"/>
    <d v="2018-10-08T00:00:00"/>
    <s v="Avg of 4 NM Projects"/>
    <n v="13"/>
    <n v="56.575000000000003"/>
    <n v="0.31783707865168542"/>
    <n v="37.840000000000003"/>
    <n v="32.96"/>
    <n v="1.8647120000000001"/>
    <n v="0"/>
    <n v="0"/>
    <n v="0"/>
  </r>
  <r>
    <x v="1"/>
    <n v="8"/>
    <n v="1"/>
    <s v="OFF"/>
    <d v="2018-10-08T00:00:00"/>
    <s v="Avg of 4 NM Projects"/>
    <n v="14"/>
    <n v="50.564999999999998"/>
    <n v="0.28407303370786513"/>
    <n v="39.65"/>
    <n v="33.43"/>
    <n v="1.6903879499999999"/>
    <n v="0"/>
    <n v="0"/>
    <n v="0"/>
  </r>
  <r>
    <x v="1"/>
    <n v="8"/>
    <n v="1"/>
    <s v="OFF"/>
    <d v="2018-10-08T00:00:00"/>
    <s v="Avg of 4 NM Projects"/>
    <n v="15"/>
    <n v="35.204999999999998"/>
    <n v="0.19778089887640449"/>
    <n v="38.42"/>
    <n v="33.869999999999997"/>
    <n v="1.1923933499999999"/>
    <n v="0"/>
    <n v="0"/>
    <n v="0"/>
  </r>
  <r>
    <x v="1"/>
    <n v="8"/>
    <n v="1"/>
    <s v="OFF"/>
    <d v="2018-10-08T00:00:00"/>
    <s v="Avg of 4 NM Projects"/>
    <n v="16"/>
    <n v="36.35"/>
    <n v="0.20421348314606744"/>
    <n v="39.450000000000003"/>
    <n v="32.75"/>
    <n v="1.1904625000000002"/>
    <n v="0"/>
    <n v="0"/>
    <n v="0"/>
  </r>
  <r>
    <x v="1"/>
    <n v="8"/>
    <n v="1"/>
    <s v="OFF"/>
    <d v="2018-10-08T00:00:00"/>
    <s v="Avg of 4 NM Projects"/>
    <n v="17"/>
    <n v="17.535"/>
    <n v="9.8511235955056176E-2"/>
    <n v="43.33"/>
    <n v="35.53"/>
    <n v="0.62301855000000006"/>
    <n v="0"/>
    <n v="0"/>
    <n v="0"/>
  </r>
  <r>
    <x v="1"/>
    <n v="8"/>
    <n v="1"/>
    <s v="OFF"/>
    <d v="2018-10-08T00:00:00"/>
    <s v="Avg of 4 NM Projects"/>
    <n v="18"/>
    <n v="6.15"/>
    <n v="3.4550561797752809E-2"/>
    <n v="48.48"/>
    <n v="40.799999999999997"/>
    <n v="0.25091999999999998"/>
    <n v="0"/>
    <n v="0"/>
    <n v="0"/>
  </r>
  <r>
    <x v="1"/>
    <n v="8"/>
    <n v="1"/>
    <s v="OFF"/>
    <d v="2018-10-08T00:00:00"/>
    <s v="Avg of 4 NM Projects"/>
    <n v="19"/>
    <n v="-0.13"/>
    <n v="-7.3033707865168538E-4"/>
    <n v="51.68"/>
    <n v="34.69"/>
    <n v="-4.5096999999999993E-3"/>
    <n v="0"/>
    <n v="0"/>
    <n v="0"/>
  </r>
  <r>
    <x v="1"/>
    <n v="8"/>
    <n v="1"/>
    <s v="OFF"/>
    <d v="2018-10-08T00:00:00"/>
    <s v="Avg of 4 NM Projects"/>
    <n v="20"/>
    <n v="-0.13"/>
    <n v="-7.3033707865168538E-4"/>
    <n v="51.21"/>
    <n v="27.48"/>
    <n v="-3.5723999999999999E-3"/>
    <n v="0"/>
    <n v="0"/>
    <n v="0"/>
  </r>
  <r>
    <x v="1"/>
    <n v="8"/>
    <n v="1"/>
    <s v="OFF"/>
    <d v="2018-10-08T00:00:00"/>
    <s v="Avg of 4 NM Projects"/>
    <n v="21"/>
    <n v="0"/>
    <n v="0"/>
    <n v="37.83"/>
    <n v="25.52"/>
    <n v="0"/>
    <n v="1"/>
    <n v="0"/>
    <n v="0"/>
  </r>
  <r>
    <x v="1"/>
    <n v="8"/>
    <n v="1"/>
    <s v="OFF"/>
    <d v="2018-10-08T00:00:00"/>
    <s v="Avg of 4 NM Projects"/>
    <n v="22"/>
    <n v="0"/>
    <n v="0"/>
    <n v="34.4"/>
    <n v="24.35"/>
    <n v="0"/>
    <n v="1"/>
    <n v="0"/>
    <n v="0"/>
  </r>
  <r>
    <x v="1"/>
    <n v="8"/>
    <n v="1"/>
    <s v="OFF"/>
    <d v="2018-10-08T00:00:00"/>
    <s v="Avg of 4 NM Projects"/>
    <n v="23"/>
    <n v="0"/>
    <n v="0"/>
    <n v="28.47"/>
    <n v="21.15"/>
    <n v="0"/>
    <n v="1"/>
    <n v="0"/>
    <n v="0"/>
  </r>
  <r>
    <x v="1"/>
    <n v="8"/>
    <n v="1"/>
    <s v="OFF"/>
    <d v="2018-10-08T00:00:00"/>
    <s v="Avg of 4 NM Projects"/>
    <n v="24"/>
    <n v="0"/>
    <n v="0"/>
    <n v="30.13"/>
    <n v="21.47"/>
    <n v="0"/>
    <n v="1"/>
    <n v="0"/>
    <n v="0"/>
  </r>
  <r>
    <x v="1"/>
    <n v="9"/>
    <n v="2"/>
    <s v="OFF"/>
    <d v="2018-10-09T00:00:00"/>
    <s v="Avg of 4 NM Projects"/>
    <n v="1"/>
    <n v="-0.13"/>
    <n v="-7.3033707865168538E-4"/>
    <n v="25.29"/>
    <n v="18.579999999999998"/>
    <n v="-2.4153999999999998E-3"/>
    <n v="0"/>
    <n v="0"/>
    <n v="0"/>
  </r>
  <r>
    <x v="1"/>
    <n v="9"/>
    <n v="2"/>
    <s v="OFF"/>
    <d v="2018-10-09T00:00:00"/>
    <s v="Avg of 4 NM Projects"/>
    <n v="2"/>
    <n v="-0.26"/>
    <n v="-1.4606741573033708E-3"/>
    <n v="25.35"/>
    <n v="20.68"/>
    <n v="-5.3768000000000002E-3"/>
    <n v="0"/>
    <n v="0"/>
    <n v="0"/>
  </r>
  <r>
    <x v="1"/>
    <n v="9"/>
    <n v="2"/>
    <s v="OFF"/>
    <d v="2018-10-09T00:00:00"/>
    <s v="Avg of 4 NM Projects"/>
    <n v="3"/>
    <n v="-0.13"/>
    <n v="-7.3033707865168538E-4"/>
    <n v="23.26"/>
    <n v="20.11"/>
    <n v="-2.6143E-3"/>
    <n v="0"/>
    <n v="0"/>
    <n v="0"/>
  </r>
  <r>
    <x v="1"/>
    <n v="9"/>
    <n v="2"/>
    <s v="OFF"/>
    <d v="2018-10-09T00:00:00"/>
    <s v="Avg of 4 NM Projects"/>
    <n v="4"/>
    <n v="-0.26"/>
    <n v="-1.4606741573033708E-3"/>
    <n v="23.28"/>
    <n v="19.71"/>
    <n v="-5.1246E-3"/>
    <n v="0"/>
    <n v="0"/>
    <n v="0"/>
  </r>
  <r>
    <x v="1"/>
    <n v="9"/>
    <n v="2"/>
    <s v="OFF"/>
    <d v="2018-10-09T00:00:00"/>
    <s v="Avg of 4 NM Projects"/>
    <n v="5"/>
    <n v="0"/>
    <n v="0"/>
    <n v="25.75"/>
    <n v="20.6"/>
    <n v="0"/>
    <n v="1"/>
    <n v="0"/>
    <n v="0"/>
  </r>
  <r>
    <x v="1"/>
    <n v="9"/>
    <n v="2"/>
    <s v="OFF"/>
    <d v="2018-10-09T00:00:00"/>
    <s v="Avg of 4 NM Projects"/>
    <n v="6"/>
    <n v="0"/>
    <n v="0"/>
    <n v="32.57"/>
    <n v="20.59"/>
    <n v="0"/>
    <n v="1"/>
    <n v="0"/>
    <n v="0"/>
  </r>
  <r>
    <x v="1"/>
    <n v="9"/>
    <n v="2"/>
    <s v="OFF"/>
    <d v="2018-10-09T00:00:00"/>
    <s v="Avg of 4 NM Projects"/>
    <n v="7"/>
    <n v="0"/>
    <n v="0"/>
    <n v="38.35"/>
    <n v="24.2"/>
    <n v="0"/>
    <n v="1"/>
    <n v="0"/>
    <n v="0"/>
  </r>
  <r>
    <x v="1"/>
    <n v="9"/>
    <n v="2"/>
    <s v="ON"/>
    <d v="2018-10-09T00:00:00"/>
    <s v="Avg of 4 NM Projects"/>
    <n v="8"/>
    <n v="2.5599999999999996"/>
    <n v="1.4382022471910109E-2"/>
    <n v="40.4"/>
    <n v="28.95"/>
    <n v="7.4111999999999983E-2"/>
    <n v="0"/>
    <n v="0"/>
    <n v="0"/>
  </r>
  <r>
    <x v="1"/>
    <n v="9"/>
    <n v="2"/>
    <s v="ON"/>
    <d v="2018-10-09T00:00:00"/>
    <s v="Avg of 4 NM Projects"/>
    <n v="9"/>
    <n v="14.465"/>
    <n v="8.1264044943820224E-2"/>
    <n v="39.97"/>
    <n v="29.62"/>
    <n v="0.42845330000000004"/>
    <n v="0"/>
    <n v="0"/>
    <n v="0"/>
  </r>
  <r>
    <x v="1"/>
    <n v="9"/>
    <n v="2"/>
    <s v="ON"/>
    <d v="2018-10-09T00:00:00"/>
    <s v="Avg of 4 NM Projects"/>
    <n v="10"/>
    <n v="28.03"/>
    <n v="0.15747191011235956"/>
    <n v="41.91"/>
    <n v="32.42"/>
    <n v="0.9087326"/>
    <n v="0"/>
    <n v="0"/>
    <n v="0"/>
  </r>
  <r>
    <x v="1"/>
    <n v="9"/>
    <n v="2"/>
    <s v="ON"/>
    <d v="2018-10-09T00:00:00"/>
    <s v="Avg of 4 NM Projects"/>
    <n v="11"/>
    <n v="49.789999999999992"/>
    <n v="0.27971910112359544"/>
    <n v="45.15"/>
    <n v="28.35"/>
    <n v="1.4115464999999998"/>
    <n v="0"/>
    <n v="0"/>
    <n v="0"/>
  </r>
  <r>
    <x v="1"/>
    <n v="9"/>
    <n v="2"/>
    <s v="ON"/>
    <d v="2018-10-09T00:00:00"/>
    <s v="Avg of 4 NM Projects"/>
    <n v="12"/>
    <n v="39.430000000000007"/>
    <n v="0.2215168539325843"/>
    <n v="51.31"/>
    <n v="27.93"/>
    <n v="1.1012799000000002"/>
    <n v="0"/>
    <n v="0"/>
    <n v="0"/>
  </r>
  <r>
    <x v="1"/>
    <n v="9"/>
    <n v="2"/>
    <s v="ON"/>
    <d v="2018-10-09T00:00:00"/>
    <s v="Avg of 4 NM Projects"/>
    <n v="13"/>
    <n v="22.79"/>
    <n v="0.12803370786516854"/>
    <n v="50.63"/>
    <n v="31.5"/>
    <n v="0.717885"/>
    <n v="0"/>
    <n v="0"/>
    <n v="0"/>
  </r>
  <r>
    <x v="1"/>
    <n v="9"/>
    <n v="2"/>
    <s v="ON"/>
    <d v="2018-10-09T00:00:00"/>
    <s v="Avg of 4 NM Projects"/>
    <n v="14"/>
    <n v="26.11"/>
    <n v="0.14668539325842697"/>
    <n v="55.74"/>
    <n v="40.01"/>
    <n v="1.0446611000000001"/>
    <n v="0"/>
    <n v="0"/>
    <n v="0"/>
  </r>
  <r>
    <x v="1"/>
    <n v="9"/>
    <n v="2"/>
    <s v="ON"/>
    <d v="2018-10-09T00:00:00"/>
    <s v="Avg of 4 NM Projects"/>
    <n v="15"/>
    <n v="34.18"/>
    <n v="0.19202247191011235"/>
    <n v="56.91"/>
    <n v="37.869999999999997"/>
    <n v="1.2943965999999998"/>
    <n v="0"/>
    <n v="0"/>
    <n v="0"/>
  </r>
  <r>
    <x v="1"/>
    <n v="9"/>
    <n v="2"/>
    <s v="ON"/>
    <d v="2018-10-09T00:00:00"/>
    <s v="Avg of 4 NM Projects"/>
    <n v="16"/>
    <n v="31.360000000000003"/>
    <n v="0.1761797752808989"/>
    <n v="56.95"/>
    <n v="32.409999999999997"/>
    <n v="1.0163776"/>
    <n v="0"/>
    <n v="0"/>
    <n v="0"/>
  </r>
  <r>
    <x v="1"/>
    <n v="9"/>
    <n v="2"/>
    <s v="ON"/>
    <d v="2018-10-09T00:00:00"/>
    <s v="Avg of 4 NM Projects"/>
    <n v="17"/>
    <n v="18.174999999999997"/>
    <n v="0.10210674157303369"/>
    <n v="65.28"/>
    <n v="41.95"/>
    <n v="0.76244124999999996"/>
    <n v="0"/>
    <n v="0"/>
    <n v="0"/>
  </r>
  <r>
    <x v="1"/>
    <n v="9"/>
    <n v="2"/>
    <s v="ON"/>
    <d v="2018-10-09T00:00:00"/>
    <s v="Avg of 4 NM Projects"/>
    <n v="18"/>
    <n v="4.8599999999999994"/>
    <n v="2.7303370786516852E-2"/>
    <n v="63.14"/>
    <n v="47.16"/>
    <n v="0.22919759999999997"/>
    <n v="0"/>
    <n v="0"/>
    <n v="0"/>
  </r>
  <r>
    <x v="1"/>
    <n v="9"/>
    <n v="2"/>
    <s v="ON"/>
    <d v="2018-10-09T00:00:00"/>
    <s v="Avg of 4 NM Projects"/>
    <n v="19"/>
    <n v="-0.52"/>
    <n v="-2.9213483146067415E-3"/>
    <n v="77.28"/>
    <n v="52.24"/>
    <n v="-2.7164800000000003E-2"/>
    <n v="0"/>
    <n v="0"/>
    <n v="0"/>
  </r>
  <r>
    <x v="1"/>
    <n v="9"/>
    <n v="2"/>
    <s v="ON"/>
    <d v="2018-10-09T00:00:00"/>
    <s v="Avg of 4 NM Projects"/>
    <n v="20"/>
    <n v="0"/>
    <n v="0"/>
    <n v="77.14"/>
    <n v="52.62"/>
    <n v="0"/>
    <n v="1"/>
    <n v="0"/>
    <n v="0"/>
  </r>
  <r>
    <x v="1"/>
    <n v="9"/>
    <n v="2"/>
    <s v="ON"/>
    <d v="2018-10-09T00:00:00"/>
    <s v="Avg of 4 NM Projects"/>
    <n v="21"/>
    <n v="-0.13"/>
    <n v="-7.3033707865168538E-4"/>
    <n v="54.27"/>
    <n v="38.83"/>
    <n v="-5.0479000000000001E-3"/>
    <n v="0"/>
    <n v="0"/>
    <n v="0"/>
  </r>
  <r>
    <x v="1"/>
    <n v="9"/>
    <n v="2"/>
    <s v="ON"/>
    <d v="2018-10-09T00:00:00"/>
    <s v="Avg of 4 NM Projects"/>
    <n v="22"/>
    <n v="-0.13"/>
    <n v="-7.3033707865168538E-4"/>
    <n v="45.32"/>
    <n v="35.53"/>
    <n v="-4.6189000000000004E-3"/>
    <n v="0"/>
    <n v="0"/>
    <n v="0"/>
  </r>
  <r>
    <x v="1"/>
    <n v="9"/>
    <n v="2"/>
    <s v="ON"/>
    <d v="2018-10-09T00:00:00"/>
    <s v="Avg of 4 NM Projects"/>
    <n v="23"/>
    <n v="-0.13"/>
    <n v="-7.3033707865168538E-4"/>
    <n v="37.01"/>
    <n v="26.95"/>
    <n v="-3.5034999999999997E-3"/>
    <n v="0"/>
    <n v="0"/>
    <n v="0"/>
  </r>
  <r>
    <x v="1"/>
    <n v="9"/>
    <n v="2"/>
    <s v="OFF"/>
    <d v="2018-10-09T00:00:00"/>
    <s v="Avg of 4 NM Projects"/>
    <n v="24"/>
    <n v="0"/>
    <n v="0"/>
    <n v="33.68"/>
    <n v="22.81"/>
    <n v="0"/>
    <n v="1"/>
    <n v="0"/>
    <n v="0"/>
  </r>
  <r>
    <x v="1"/>
    <n v="10"/>
    <n v="3"/>
    <s v="OFF"/>
    <d v="2018-10-10T00:00:00"/>
    <s v="Avg of 4 NM Projects"/>
    <n v="1"/>
    <n v="0"/>
    <n v="0"/>
    <n v="33.22"/>
    <n v="28.69"/>
    <n v="0"/>
    <n v="1"/>
    <n v="0"/>
    <n v="0"/>
  </r>
  <r>
    <x v="1"/>
    <n v="10"/>
    <n v="3"/>
    <s v="OFF"/>
    <d v="2018-10-10T00:00:00"/>
    <s v="Avg of 4 NM Projects"/>
    <n v="2"/>
    <n v="0"/>
    <n v="0"/>
    <n v="28.5"/>
    <n v="27.33"/>
    <n v="0"/>
    <n v="1"/>
    <n v="0"/>
    <n v="0"/>
  </r>
  <r>
    <x v="1"/>
    <n v="10"/>
    <n v="3"/>
    <s v="OFF"/>
    <d v="2018-10-10T00:00:00"/>
    <s v="Avg of 4 NM Projects"/>
    <n v="3"/>
    <n v="0"/>
    <n v="0"/>
    <n v="26.33"/>
    <n v="23.89"/>
    <n v="0"/>
    <n v="1"/>
    <n v="0"/>
    <n v="0"/>
  </r>
  <r>
    <x v="1"/>
    <n v="10"/>
    <n v="3"/>
    <s v="OFF"/>
    <d v="2018-10-10T00:00:00"/>
    <s v="Avg of 4 NM Projects"/>
    <n v="4"/>
    <n v="0"/>
    <n v="0"/>
    <n v="26.43"/>
    <n v="24.03"/>
    <n v="0"/>
    <n v="1"/>
    <n v="0"/>
    <n v="0"/>
  </r>
  <r>
    <x v="1"/>
    <n v="10"/>
    <n v="3"/>
    <s v="OFF"/>
    <d v="2018-10-10T00:00:00"/>
    <s v="Avg of 4 NM Projects"/>
    <n v="5"/>
    <n v="-0.13"/>
    <n v="-7.3033707865168538E-4"/>
    <n v="28.48"/>
    <n v="24.22"/>
    <n v="-3.1486000000000001E-3"/>
    <n v="0"/>
    <n v="0"/>
    <n v="0"/>
  </r>
  <r>
    <x v="1"/>
    <n v="10"/>
    <n v="3"/>
    <s v="OFF"/>
    <d v="2018-10-10T00:00:00"/>
    <s v="Avg of 4 NM Projects"/>
    <n v="6"/>
    <n v="-0.26"/>
    <n v="-1.4606741573033708E-3"/>
    <n v="35.74"/>
    <n v="24.22"/>
    <n v="-6.2972000000000002E-3"/>
    <n v="0"/>
    <n v="0"/>
    <n v="0"/>
  </r>
  <r>
    <x v="1"/>
    <n v="10"/>
    <n v="3"/>
    <s v="OFF"/>
    <d v="2018-10-10T00:00:00"/>
    <s v="Avg of 4 NM Projects"/>
    <n v="7"/>
    <n v="0"/>
    <n v="0"/>
    <n v="50.08"/>
    <n v="33.26"/>
    <n v="0"/>
    <n v="1"/>
    <n v="0"/>
    <n v="0"/>
  </r>
  <r>
    <x v="1"/>
    <n v="10"/>
    <n v="3"/>
    <s v="ON"/>
    <d v="2018-10-10T00:00:00"/>
    <s v="Avg of 4 NM Projects"/>
    <n v="8"/>
    <n v="2.4350000000000005"/>
    <n v="1.3679775280898879E-2"/>
    <n v="46.36"/>
    <n v="47.1"/>
    <n v="0.11468850000000003"/>
    <n v="0"/>
    <n v="0"/>
    <n v="0"/>
  </r>
  <r>
    <x v="1"/>
    <n v="10"/>
    <n v="3"/>
    <s v="ON"/>
    <d v="2018-10-10T00:00:00"/>
    <s v="Avg of 4 NM Projects"/>
    <n v="9"/>
    <n v="11.39"/>
    <n v="6.398876404494383E-2"/>
    <n v="40.770000000000003"/>
    <n v="31.22"/>
    <n v="0.35559580000000002"/>
    <n v="0"/>
    <n v="0"/>
    <n v="0"/>
  </r>
  <r>
    <x v="1"/>
    <n v="10"/>
    <n v="3"/>
    <s v="ON"/>
    <d v="2018-10-10T00:00:00"/>
    <s v="Avg of 4 NM Projects"/>
    <n v="10"/>
    <n v="37.114999999999995"/>
    <n v="0.20851123595505616"/>
    <n v="38.200000000000003"/>
    <n v="30.41"/>
    <n v="1.1286671499999998"/>
    <n v="0"/>
    <n v="0"/>
    <n v="0"/>
  </r>
  <r>
    <x v="1"/>
    <n v="10"/>
    <n v="3"/>
    <s v="ON"/>
    <d v="2018-10-10T00:00:00"/>
    <s v="Avg of 4 NM Projects"/>
    <n v="11"/>
    <n v="49.025000000000006"/>
    <n v="0.2754213483146068"/>
    <n v="44.4"/>
    <n v="32.619999999999997"/>
    <n v="1.5991955"/>
    <n v="0"/>
    <n v="0"/>
    <n v="0"/>
  </r>
  <r>
    <x v="1"/>
    <n v="10"/>
    <n v="3"/>
    <s v="ON"/>
    <d v="2018-10-10T00:00:00"/>
    <s v="Avg of 4 NM Projects"/>
    <n v="12"/>
    <n v="89.085000000000008"/>
    <n v="0.50047752808988766"/>
    <n v="46.3"/>
    <n v="33.840000000000003"/>
    <n v="3.014636400000001"/>
    <n v="0"/>
    <n v="1"/>
    <n v="0"/>
  </r>
  <r>
    <x v="1"/>
    <n v="10"/>
    <n v="3"/>
    <s v="ON"/>
    <d v="2018-10-10T00:00:00"/>
    <s v="Avg of 4 NM Projects"/>
    <n v="13"/>
    <n v="96.384999999999991"/>
    <n v="0.54148876404494373"/>
    <n v="49.58"/>
    <n v="34.93"/>
    <n v="3.3667280499999999"/>
    <n v="0"/>
    <n v="1"/>
    <n v="0"/>
  </r>
  <r>
    <x v="1"/>
    <n v="10"/>
    <n v="3"/>
    <s v="ON"/>
    <d v="2018-10-10T00:00:00"/>
    <s v="Avg of 4 NM Projects"/>
    <n v="14"/>
    <n v="88.575000000000003"/>
    <n v="0.49761235955056182"/>
    <n v="57.96"/>
    <n v="37.15"/>
    <n v="3.2905612500000001"/>
    <n v="0"/>
    <n v="0"/>
    <n v="0"/>
  </r>
  <r>
    <x v="1"/>
    <n v="10"/>
    <n v="3"/>
    <s v="ON"/>
    <d v="2018-10-10T00:00:00"/>
    <s v="Avg of 4 NM Projects"/>
    <n v="15"/>
    <n v="78.204999999999998"/>
    <n v="0.43935393258426964"/>
    <n v="62.76"/>
    <n v="66.62"/>
    <n v="5.2100171"/>
    <n v="0"/>
    <n v="0"/>
    <n v="0"/>
  </r>
  <r>
    <x v="1"/>
    <n v="10"/>
    <n v="3"/>
    <s v="ON"/>
    <d v="2018-10-10T00:00:00"/>
    <s v="Avg of 4 NM Projects"/>
    <n v="16"/>
    <n v="56.194999999999993"/>
    <n v="0.3157022471910112"/>
    <n v="62.31"/>
    <n v="67.61"/>
    <n v="3.7993439499999995"/>
    <n v="0"/>
    <n v="0"/>
    <n v="0"/>
  </r>
  <r>
    <x v="1"/>
    <n v="10"/>
    <n v="3"/>
    <s v="ON"/>
    <d v="2018-10-10T00:00:00"/>
    <s v="Avg of 4 NM Projects"/>
    <n v="17"/>
    <n v="43.394999999999996"/>
    <n v="0.24379213483146064"/>
    <n v="63.26"/>
    <n v="67.94"/>
    <n v="2.9482562999999997"/>
    <n v="0"/>
    <n v="0"/>
    <n v="0"/>
  </r>
  <r>
    <x v="1"/>
    <n v="10"/>
    <n v="3"/>
    <s v="ON"/>
    <d v="2018-10-10T00:00:00"/>
    <s v="Avg of 4 NM Projects"/>
    <n v="18"/>
    <n v="9.09"/>
    <n v="5.106741573033708E-2"/>
    <n v="64.61"/>
    <n v="56.03"/>
    <n v="0.50931269999999995"/>
    <n v="0"/>
    <n v="0"/>
    <n v="0"/>
  </r>
  <r>
    <x v="1"/>
    <n v="10"/>
    <n v="3"/>
    <s v="ON"/>
    <d v="2018-10-10T00:00:00"/>
    <s v="Avg of 4 NM Projects"/>
    <n v="19"/>
    <n v="-0.13"/>
    <n v="-7.3033707865168538E-4"/>
    <n v="75.430000000000007"/>
    <n v="41.5"/>
    <n v="-5.3950000000000005E-3"/>
    <n v="0"/>
    <n v="0"/>
    <n v="0"/>
  </r>
  <r>
    <x v="1"/>
    <n v="10"/>
    <n v="3"/>
    <s v="ON"/>
    <d v="2018-10-10T00:00:00"/>
    <s v="Avg of 4 NM Projects"/>
    <n v="20"/>
    <n v="-0.13"/>
    <n v="-7.3033707865168538E-4"/>
    <n v="72.040000000000006"/>
    <n v="43.05"/>
    <n v="-5.5964999999999999E-3"/>
    <n v="0"/>
    <n v="0"/>
    <n v="0"/>
  </r>
  <r>
    <x v="1"/>
    <n v="10"/>
    <n v="3"/>
    <s v="ON"/>
    <d v="2018-10-10T00:00:00"/>
    <s v="Avg of 4 NM Projects"/>
    <n v="21"/>
    <n v="0"/>
    <n v="0"/>
    <n v="57"/>
    <n v="48.99"/>
    <n v="0"/>
    <n v="1"/>
    <n v="0"/>
    <n v="0"/>
  </r>
  <r>
    <x v="1"/>
    <n v="10"/>
    <n v="3"/>
    <s v="ON"/>
    <d v="2018-10-10T00:00:00"/>
    <s v="Avg of 4 NM Projects"/>
    <n v="22"/>
    <n v="-0.13"/>
    <n v="-7.3033707865168538E-4"/>
    <n v="46.62"/>
    <n v="42.45"/>
    <n v="-5.5185000000000008E-3"/>
    <n v="0"/>
    <n v="0"/>
    <n v="0"/>
  </r>
  <r>
    <x v="1"/>
    <n v="10"/>
    <n v="3"/>
    <s v="ON"/>
    <d v="2018-10-10T00:00:00"/>
    <s v="Avg of 4 NM Projects"/>
    <n v="23"/>
    <n v="0"/>
    <n v="0"/>
    <n v="38.65"/>
    <n v="36.71"/>
    <n v="0"/>
    <n v="1"/>
    <n v="0"/>
    <n v="0"/>
  </r>
  <r>
    <x v="1"/>
    <n v="10"/>
    <n v="3"/>
    <s v="OFF"/>
    <d v="2018-10-10T00:00:00"/>
    <s v="Avg of 4 NM Projects"/>
    <n v="24"/>
    <n v="0"/>
    <n v="0"/>
    <n v="36.21"/>
    <n v="33.18"/>
    <n v="0"/>
    <n v="1"/>
    <n v="0"/>
    <n v="0"/>
  </r>
  <r>
    <x v="1"/>
    <n v="11"/>
    <n v="4"/>
    <s v="OFF"/>
    <d v="2018-10-11T00:00:00"/>
    <s v="Avg of 4 NM Projects"/>
    <n v="1"/>
    <n v="-0.13"/>
    <n v="-7.3033707865168538E-4"/>
    <n v="28.62"/>
    <n v="30.12"/>
    <n v="-3.9156E-3"/>
    <n v="0"/>
    <n v="0"/>
    <n v="0"/>
  </r>
  <r>
    <x v="1"/>
    <n v="11"/>
    <n v="4"/>
    <s v="OFF"/>
    <d v="2018-10-11T00:00:00"/>
    <s v="Avg of 4 NM Projects"/>
    <n v="2"/>
    <n v="0"/>
    <n v="0"/>
    <n v="31.58"/>
    <n v="44.99"/>
    <n v="0"/>
    <n v="1"/>
    <n v="0"/>
    <n v="0"/>
  </r>
  <r>
    <x v="1"/>
    <n v="11"/>
    <n v="4"/>
    <s v="OFF"/>
    <d v="2018-10-11T00:00:00"/>
    <s v="Avg of 4 NM Projects"/>
    <n v="3"/>
    <n v="0"/>
    <n v="0"/>
    <n v="26.68"/>
    <n v="39.14"/>
    <n v="0"/>
    <n v="1"/>
    <n v="0"/>
    <n v="0"/>
  </r>
  <r>
    <x v="1"/>
    <n v="11"/>
    <n v="4"/>
    <s v="OFF"/>
    <d v="2018-10-11T00:00:00"/>
    <s v="Avg of 4 NM Projects"/>
    <n v="4"/>
    <n v="-0.13"/>
    <n v="-7.3033707865168538E-4"/>
    <n v="25.08"/>
    <n v="29.17"/>
    <n v="-3.7921000000000005E-3"/>
    <n v="0"/>
    <n v="0"/>
    <n v="0"/>
  </r>
  <r>
    <x v="1"/>
    <n v="11"/>
    <n v="4"/>
    <s v="OFF"/>
    <d v="2018-10-11T00:00:00"/>
    <s v="Avg of 4 NM Projects"/>
    <n v="5"/>
    <n v="-0.26"/>
    <n v="-1.4606741573033708E-3"/>
    <n v="25.88"/>
    <n v="35.299999999999997"/>
    <n v="-9.1779999999999987E-3"/>
    <n v="0"/>
    <n v="0"/>
    <n v="0"/>
  </r>
  <r>
    <x v="1"/>
    <n v="11"/>
    <n v="4"/>
    <s v="OFF"/>
    <d v="2018-10-11T00:00:00"/>
    <s v="Avg of 4 NM Projects"/>
    <n v="6"/>
    <n v="0"/>
    <n v="0"/>
    <n v="33.64"/>
    <n v="38.119999999999997"/>
    <n v="0"/>
    <n v="1"/>
    <n v="0"/>
    <n v="0"/>
  </r>
  <r>
    <x v="1"/>
    <n v="11"/>
    <n v="4"/>
    <s v="OFF"/>
    <d v="2018-10-11T00:00:00"/>
    <s v="Avg of 4 NM Projects"/>
    <n v="7"/>
    <n v="0"/>
    <n v="0"/>
    <n v="35.35"/>
    <n v="42.94"/>
    <n v="0"/>
    <n v="1"/>
    <n v="0"/>
    <n v="0"/>
  </r>
  <r>
    <x v="1"/>
    <n v="11"/>
    <n v="4"/>
    <s v="ON"/>
    <d v="2018-10-11T00:00:00"/>
    <s v="Avg of 4 NM Projects"/>
    <n v="8"/>
    <n v="1.5349999999999997"/>
    <n v="8.6235955056179758E-3"/>
    <n v="38.4"/>
    <n v="59.93"/>
    <n v="9.1992549999999979E-2"/>
    <n v="0"/>
    <n v="0"/>
    <n v="0"/>
  </r>
  <r>
    <x v="1"/>
    <n v="11"/>
    <n v="4"/>
    <s v="ON"/>
    <d v="2018-10-11T00:00:00"/>
    <s v="Avg of 4 NM Projects"/>
    <n v="9"/>
    <n v="11.395"/>
    <n v="6.4016853932584272E-2"/>
    <n v="37.61"/>
    <n v="52.64"/>
    <n v="0.59983280000000005"/>
    <n v="0"/>
    <n v="0"/>
    <n v="0"/>
  </r>
  <r>
    <x v="1"/>
    <n v="11"/>
    <n v="4"/>
    <s v="ON"/>
    <d v="2018-10-11T00:00:00"/>
    <s v="Avg of 4 NM Projects"/>
    <n v="10"/>
    <n v="18.815000000000001"/>
    <n v="0.10570224719101125"/>
    <n v="40.130000000000003"/>
    <n v="71.39"/>
    <n v="1.3432028500000002"/>
    <n v="0"/>
    <n v="0"/>
    <n v="0"/>
  </r>
  <r>
    <x v="1"/>
    <n v="11"/>
    <n v="4"/>
    <s v="ON"/>
    <d v="2018-10-11T00:00:00"/>
    <s v="Avg of 4 NM Projects"/>
    <n v="11"/>
    <n v="41.72"/>
    <n v="0.23438202247191012"/>
    <n v="37.299999999999997"/>
    <n v="57.96"/>
    <n v="2.4180911999999997"/>
    <n v="0"/>
    <n v="0"/>
    <n v="0"/>
  </r>
  <r>
    <x v="1"/>
    <n v="11"/>
    <n v="4"/>
    <s v="ON"/>
    <d v="2018-10-11T00:00:00"/>
    <s v="Avg of 4 NM Projects"/>
    <n v="12"/>
    <n v="43.264999999999993"/>
    <n v="0.24306179775280895"/>
    <n v="37.29"/>
    <n v="60.89"/>
    <n v="2.6344058499999998"/>
    <n v="0"/>
    <n v="0"/>
    <n v="0"/>
  </r>
  <r>
    <x v="1"/>
    <n v="11"/>
    <n v="4"/>
    <s v="ON"/>
    <d v="2018-10-11T00:00:00"/>
    <s v="Avg of 4 NM Projects"/>
    <n v="13"/>
    <n v="41.47"/>
    <n v="0.23297752808988764"/>
    <n v="37.24"/>
    <n v="54.56"/>
    <n v="2.2626032"/>
    <n v="0"/>
    <n v="0"/>
    <n v="0"/>
  </r>
  <r>
    <x v="1"/>
    <n v="11"/>
    <n v="4"/>
    <s v="ON"/>
    <d v="2018-10-11T00:00:00"/>
    <s v="Avg of 4 NM Projects"/>
    <n v="14"/>
    <n v="26.88"/>
    <n v="0.15101123595505617"/>
    <n v="37.159999999999997"/>
    <n v="51.61"/>
    <n v="1.3872768"/>
    <n v="0"/>
    <n v="0"/>
    <n v="0"/>
  </r>
  <r>
    <x v="1"/>
    <n v="11"/>
    <n v="4"/>
    <s v="ON"/>
    <d v="2018-10-11T00:00:00"/>
    <s v="Avg of 4 NM Projects"/>
    <n v="15"/>
    <n v="21.754999999999999"/>
    <n v="0.12221910112359551"/>
    <n v="37.01"/>
    <n v="50.32"/>
    <n v="1.0947115999999999"/>
    <n v="0"/>
    <n v="0"/>
    <n v="0"/>
  </r>
  <r>
    <x v="1"/>
    <n v="11"/>
    <n v="4"/>
    <s v="ON"/>
    <d v="2018-10-11T00:00:00"/>
    <s v="Avg of 4 NM Projects"/>
    <n v="16"/>
    <n v="12.035"/>
    <n v="6.7612359550561801E-2"/>
    <n v="36.880000000000003"/>
    <n v="50.3"/>
    <n v="0.60536049999999997"/>
    <n v="0"/>
    <n v="0"/>
    <n v="0"/>
  </r>
  <r>
    <x v="1"/>
    <n v="11"/>
    <n v="4"/>
    <s v="ON"/>
    <d v="2018-10-11T00:00:00"/>
    <s v="Avg of 4 NM Projects"/>
    <n v="17"/>
    <n v="6.91"/>
    <n v="3.8820224719101126E-2"/>
    <n v="37.75"/>
    <n v="50.66"/>
    <n v="0.35006059999999994"/>
    <n v="0"/>
    <n v="0"/>
    <n v="0"/>
  </r>
  <r>
    <x v="1"/>
    <n v="11"/>
    <n v="4"/>
    <s v="ON"/>
    <d v="2018-10-11T00:00:00"/>
    <s v="Avg of 4 NM Projects"/>
    <n v="18"/>
    <n v="1.155"/>
    <n v="6.4887640449438205E-3"/>
    <n v="40.99"/>
    <n v="50.19"/>
    <n v="5.7969449999999999E-2"/>
    <n v="0"/>
    <n v="0"/>
    <n v="0"/>
  </r>
  <r>
    <x v="1"/>
    <n v="11"/>
    <n v="4"/>
    <s v="ON"/>
    <d v="2018-10-11T00:00:00"/>
    <s v="Avg of 4 NM Projects"/>
    <n v="19"/>
    <n v="0"/>
    <n v="0"/>
    <n v="50.33"/>
    <n v="49.53"/>
    <n v="0"/>
    <n v="1"/>
    <n v="0"/>
    <n v="0"/>
  </r>
  <r>
    <x v="1"/>
    <n v="11"/>
    <n v="4"/>
    <s v="ON"/>
    <d v="2018-10-11T00:00:00"/>
    <s v="Avg of 4 NM Projects"/>
    <n v="20"/>
    <n v="-0.13"/>
    <n v="-7.3033707865168538E-4"/>
    <n v="45.12"/>
    <n v="42.59"/>
    <n v="-5.5367000000000003E-3"/>
    <n v="0"/>
    <n v="0"/>
    <n v="0"/>
  </r>
  <r>
    <x v="1"/>
    <n v="11"/>
    <n v="4"/>
    <s v="ON"/>
    <d v="2018-10-11T00:00:00"/>
    <s v="Avg of 4 NM Projects"/>
    <n v="21"/>
    <n v="0"/>
    <n v="0"/>
    <n v="38.659999999999997"/>
    <n v="32.93"/>
    <n v="0"/>
    <n v="1"/>
    <n v="0"/>
    <n v="0"/>
  </r>
  <r>
    <x v="1"/>
    <n v="11"/>
    <n v="4"/>
    <s v="ON"/>
    <d v="2018-10-11T00:00:00"/>
    <s v="Avg of 4 NM Projects"/>
    <n v="22"/>
    <n v="-0.13"/>
    <n v="-7.3033707865168538E-4"/>
    <n v="36.43"/>
    <n v="29.25"/>
    <n v="-3.8025000000000003E-3"/>
    <n v="0"/>
    <n v="0"/>
    <n v="0"/>
  </r>
  <r>
    <x v="1"/>
    <n v="11"/>
    <n v="4"/>
    <s v="ON"/>
    <d v="2018-10-11T00:00:00"/>
    <s v="Avg of 4 NM Projects"/>
    <n v="23"/>
    <n v="-0.13"/>
    <n v="-7.3033707865168538E-4"/>
    <n v="35.5"/>
    <n v="31.15"/>
    <n v="-4.0495000000000001E-3"/>
    <n v="0"/>
    <n v="0"/>
    <n v="0"/>
  </r>
  <r>
    <x v="1"/>
    <n v="11"/>
    <n v="4"/>
    <s v="OFF"/>
    <d v="2018-10-11T00:00:00"/>
    <s v="Avg of 4 NM Projects"/>
    <n v="24"/>
    <n v="0"/>
    <n v="0"/>
    <n v="37.35"/>
    <n v="36.93"/>
    <n v="0"/>
    <n v="1"/>
    <n v="0"/>
    <n v="0"/>
  </r>
  <r>
    <x v="1"/>
    <n v="12"/>
    <n v="5"/>
    <s v="OFF"/>
    <d v="2018-10-12T00:00:00"/>
    <s v="Avg of 4 NM Projects"/>
    <n v="1"/>
    <n v="0"/>
    <n v="0"/>
    <n v="41.94"/>
    <n v="33.4"/>
    <n v="0"/>
    <n v="1"/>
    <n v="0"/>
    <n v="0"/>
  </r>
  <r>
    <x v="1"/>
    <n v="12"/>
    <n v="5"/>
    <s v="OFF"/>
    <d v="2018-10-12T00:00:00"/>
    <s v="Avg of 4 NM Projects"/>
    <n v="2"/>
    <n v="-0.13"/>
    <n v="-7.3033707865168538E-4"/>
    <n v="37.64"/>
    <n v="28.28"/>
    <n v="-3.6764000000000002E-3"/>
    <n v="0"/>
    <n v="0"/>
    <n v="0"/>
  </r>
  <r>
    <x v="1"/>
    <n v="12"/>
    <n v="5"/>
    <s v="OFF"/>
    <d v="2018-10-12T00:00:00"/>
    <s v="Avg of 4 NM Projects"/>
    <n v="3"/>
    <n v="-0.26"/>
    <n v="-1.4606741573033708E-3"/>
    <n v="34.07"/>
    <n v="27.97"/>
    <n v="-7.2721999999999995E-3"/>
    <n v="0"/>
    <n v="0"/>
    <n v="0"/>
  </r>
  <r>
    <x v="1"/>
    <n v="12"/>
    <n v="5"/>
    <s v="OFF"/>
    <d v="2018-10-12T00:00:00"/>
    <s v="Avg of 4 NM Projects"/>
    <n v="4"/>
    <n v="-0.13"/>
    <n v="-7.3033707865168538E-4"/>
    <n v="32.79"/>
    <n v="28.97"/>
    <n v="-3.7660999999999997E-3"/>
    <n v="0"/>
    <n v="0"/>
    <n v="0"/>
  </r>
  <r>
    <x v="1"/>
    <n v="12"/>
    <n v="5"/>
    <s v="OFF"/>
    <d v="2018-10-12T00:00:00"/>
    <s v="Avg of 4 NM Projects"/>
    <n v="5"/>
    <n v="0"/>
    <n v="0"/>
    <n v="33.700000000000003"/>
    <n v="28.61"/>
    <n v="0"/>
    <n v="1"/>
    <n v="0"/>
    <n v="0"/>
  </r>
  <r>
    <x v="1"/>
    <n v="12"/>
    <n v="5"/>
    <s v="OFF"/>
    <d v="2018-10-12T00:00:00"/>
    <s v="Avg of 4 NM Projects"/>
    <n v="6"/>
    <n v="-0.26"/>
    <n v="-1.4606741573033708E-3"/>
    <n v="37.880000000000003"/>
    <n v="29.61"/>
    <n v="-7.6985999999999999E-3"/>
    <n v="0"/>
    <n v="0"/>
    <n v="0"/>
  </r>
  <r>
    <x v="1"/>
    <n v="12"/>
    <n v="5"/>
    <s v="OFF"/>
    <d v="2018-10-12T00:00:00"/>
    <s v="Avg of 4 NM Projects"/>
    <n v="7"/>
    <n v="0"/>
    <n v="0"/>
    <n v="47.22"/>
    <n v="47.15"/>
    <n v="0"/>
    <n v="1"/>
    <n v="0"/>
    <n v="0"/>
  </r>
  <r>
    <x v="1"/>
    <n v="12"/>
    <n v="5"/>
    <s v="ON"/>
    <d v="2018-10-12T00:00:00"/>
    <s v="Avg of 4 NM Projects"/>
    <n v="8"/>
    <n v="6.27"/>
    <n v="3.522471910112359E-2"/>
    <n v="56.43"/>
    <n v="63.54"/>
    <n v="0.39839579999999997"/>
    <n v="0"/>
    <n v="0"/>
    <n v="0"/>
  </r>
  <r>
    <x v="1"/>
    <n v="12"/>
    <n v="5"/>
    <s v="ON"/>
    <d v="2018-10-12T00:00:00"/>
    <s v="Avg of 4 NM Projects"/>
    <n v="9"/>
    <n v="22.279999999999998"/>
    <n v="0.12516853932584268"/>
    <n v="51.55"/>
    <n v="66.69"/>
    <n v="1.4858531999999998"/>
    <n v="0"/>
    <n v="0"/>
    <n v="0"/>
  </r>
  <r>
    <x v="1"/>
    <n v="12"/>
    <n v="5"/>
    <s v="ON"/>
    <d v="2018-10-12T00:00:00"/>
    <s v="Avg of 4 NM Projects"/>
    <n v="10"/>
    <n v="52.61"/>
    <n v="0.295561797752809"/>
    <n v="44.06"/>
    <n v="62.26"/>
    <n v="3.2754985999999997"/>
    <n v="0"/>
    <n v="0"/>
    <n v="0"/>
  </r>
  <r>
    <x v="1"/>
    <n v="12"/>
    <n v="5"/>
    <s v="ON"/>
    <d v="2018-10-12T00:00:00"/>
    <s v="Avg of 4 NM Projects"/>
    <n v="11"/>
    <n v="77.7"/>
    <n v="0.43651685393258427"/>
    <n v="41.85"/>
    <n v="58.99"/>
    <n v="4.5835230000000005"/>
    <n v="0"/>
    <n v="0"/>
    <n v="0"/>
  </r>
  <r>
    <x v="1"/>
    <n v="12"/>
    <n v="5"/>
    <s v="ON"/>
    <d v="2018-10-12T00:00:00"/>
    <s v="Avg of 4 NM Projects"/>
    <n v="12"/>
    <n v="89.984999999999999"/>
    <n v="0.50553370786516849"/>
    <n v="40.51"/>
    <n v="52.93"/>
    <n v="4.7629060499999998"/>
    <n v="0"/>
    <n v="1"/>
    <n v="0"/>
  </r>
  <r>
    <x v="1"/>
    <n v="12"/>
    <n v="5"/>
    <s v="ON"/>
    <d v="2018-10-12T00:00:00"/>
    <s v="Avg of 4 NM Projects"/>
    <n v="13"/>
    <n v="106.105"/>
    <n v="0.59609550561797753"/>
    <n v="39.229999999999997"/>
    <n v="46.33"/>
    <n v="4.9158446500000004"/>
    <n v="0"/>
    <n v="1"/>
    <n v="0"/>
  </r>
  <r>
    <x v="1"/>
    <n v="12"/>
    <n v="5"/>
    <s v="ON"/>
    <d v="2018-10-12T00:00:00"/>
    <s v="Avg of 4 NM Projects"/>
    <n v="14"/>
    <n v="122.36499999999999"/>
    <n v="0.68744382022471906"/>
    <n v="36.950000000000003"/>
    <n v="27.63"/>
    <n v="3.3809449499999995"/>
    <n v="0"/>
    <n v="1"/>
    <n v="0"/>
  </r>
  <r>
    <x v="1"/>
    <n v="12"/>
    <n v="5"/>
    <s v="ON"/>
    <d v="2018-10-12T00:00:00"/>
    <s v="Avg of 4 NM Projects"/>
    <n v="15"/>
    <n v="106.88500000000001"/>
    <n v="0.60047752808988764"/>
    <n v="35.729999999999997"/>
    <n v="26.17"/>
    <n v="2.7971804500000004"/>
    <n v="0"/>
    <n v="1"/>
    <n v="0"/>
  </r>
  <r>
    <x v="1"/>
    <n v="12"/>
    <n v="5"/>
    <s v="ON"/>
    <d v="2018-10-12T00:00:00"/>
    <s v="Avg of 4 NM Projects"/>
    <n v="16"/>
    <n v="81.660000000000011"/>
    <n v="0.45876404494382028"/>
    <n v="37.909999999999997"/>
    <n v="26.02"/>
    <n v="2.1247932"/>
    <n v="0"/>
    <n v="0"/>
    <n v="0"/>
  </r>
  <r>
    <x v="1"/>
    <n v="12"/>
    <n v="5"/>
    <s v="ON"/>
    <d v="2018-10-12T00:00:00"/>
    <s v="Avg of 4 NM Projects"/>
    <n v="17"/>
    <n v="43.129999999999995"/>
    <n v="0.24230337078651684"/>
    <n v="35.57"/>
    <n v="27.93"/>
    <n v="1.2046208999999999"/>
    <n v="0"/>
    <n v="0"/>
    <n v="0"/>
  </r>
  <r>
    <x v="1"/>
    <n v="12"/>
    <n v="5"/>
    <s v="ON"/>
    <d v="2018-10-12T00:00:00"/>
    <s v="Avg of 4 NM Projects"/>
    <n v="18"/>
    <n v="10.114999999999998"/>
    <n v="5.6825842696629207E-2"/>
    <n v="37.78"/>
    <n v="37.92"/>
    <n v="0.38356079999999998"/>
    <n v="0"/>
    <n v="0"/>
    <n v="0"/>
  </r>
  <r>
    <x v="1"/>
    <n v="12"/>
    <n v="5"/>
    <s v="ON"/>
    <d v="2018-10-12T00:00:00"/>
    <s v="Avg of 4 NM Projects"/>
    <n v="19"/>
    <n v="-0.13"/>
    <n v="-7.3033707865168538E-4"/>
    <n v="42.38"/>
    <n v="43.03"/>
    <n v="-5.5939000000000006E-3"/>
    <n v="0"/>
    <n v="0"/>
    <n v="0"/>
  </r>
  <r>
    <x v="1"/>
    <n v="12"/>
    <n v="5"/>
    <s v="ON"/>
    <d v="2018-10-12T00:00:00"/>
    <s v="Avg of 4 NM Projects"/>
    <n v="20"/>
    <n v="0"/>
    <n v="0"/>
    <n v="40.36"/>
    <n v="56.33"/>
    <n v="0"/>
    <n v="1"/>
    <n v="0"/>
    <n v="0"/>
  </r>
  <r>
    <x v="1"/>
    <n v="12"/>
    <n v="5"/>
    <s v="ON"/>
    <d v="2018-10-12T00:00:00"/>
    <s v="Avg of 4 NM Projects"/>
    <n v="21"/>
    <n v="0"/>
    <n v="0"/>
    <n v="36.119999999999997"/>
    <n v="46.88"/>
    <n v="0"/>
    <n v="1"/>
    <n v="0"/>
    <n v="0"/>
  </r>
  <r>
    <x v="1"/>
    <n v="12"/>
    <n v="5"/>
    <s v="ON"/>
    <d v="2018-10-12T00:00:00"/>
    <s v="Avg of 4 NM Projects"/>
    <n v="22"/>
    <n v="-0.13"/>
    <n v="-7.3033707865168538E-4"/>
    <n v="34.42"/>
    <n v="24.77"/>
    <n v="-3.2201E-3"/>
    <n v="0"/>
    <n v="0"/>
    <n v="0"/>
  </r>
  <r>
    <x v="1"/>
    <n v="12"/>
    <n v="5"/>
    <s v="ON"/>
    <d v="2018-10-12T00:00:00"/>
    <s v="Avg of 4 NM Projects"/>
    <n v="23"/>
    <n v="0"/>
    <n v="0"/>
    <n v="30.73"/>
    <n v="23.67"/>
    <n v="0"/>
    <n v="1"/>
    <n v="0"/>
    <n v="0"/>
  </r>
  <r>
    <x v="1"/>
    <n v="12"/>
    <n v="5"/>
    <s v="OFF"/>
    <d v="2018-10-12T00:00:00"/>
    <s v="Avg of 4 NM Projects"/>
    <n v="24"/>
    <n v="-0.13"/>
    <n v="-7.3033707865168538E-4"/>
    <n v="27.24"/>
    <n v="19.23"/>
    <n v="-2.4999000000000002E-3"/>
    <n v="0"/>
    <n v="0"/>
    <n v="0"/>
  </r>
  <r>
    <x v="1"/>
    <n v="13"/>
    <n v="6"/>
    <s v="OFF"/>
    <d v="2018-10-13T00:00:00"/>
    <s v="Avg of 4 NM Projects"/>
    <n v="1"/>
    <n v="-0.13"/>
    <n v="-7.3033707865168538E-4"/>
    <n v="31.71"/>
    <n v="22.23"/>
    <n v="-2.8899000000000004E-3"/>
    <n v="0"/>
    <n v="0"/>
    <n v="0"/>
  </r>
  <r>
    <x v="1"/>
    <n v="13"/>
    <n v="6"/>
    <s v="OFF"/>
    <d v="2018-10-13T00:00:00"/>
    <s v="Avg of 4 NM Projects"/>
    <n v="2"/>
    <n v="-0.13"/>
    <n v="-7.3033707865168538E-4"/>
    <n v="33.299999999999997"/>
    <n v="23.44"/>
    <n v="-3.0472000000000003E-3"/>
    <n v="0"/>
    <n v="0"/>
    <n v="0"/>
  </r>
  <r>
    <x v="1"/>
    <n v="13"/>
    <n v="6"/>
    <s v="OFF"/>
    <d v="2018-10-13T00:00:00"/>
    <s v="Avg of 4 NM Projects"/>
    <n v="3"/>
    <n v="0"/>
    <n v="0"/>
    <n v="32.22"/>
    <n v="24.05"/>
    <n v="0"/>
    <n v="1"/>
    <n v="0"/>
    <n v="0"/>
  </r>
  <r>
    <x v="1"/>
    <n v="13"/>
    <n v="6"/>
    <s v="OFF"/>
    <d v="2018-10-13T00:00:00"/>
    <s v="Avg of 4 NM Projects"/>
    <n v="4"/>
    <n v="-0.13"/>
    <n v="-7.3033707865168538E-4"/>
    <n v="27.47"/>
    <n v="24.74"/>
    <n v="-3.2161999999999998E-3"/>
    <n v="0"/>
    <n v="0"/>
    <n v="0"/>
  </r>
  <r>
    <x v="1"/>
    <n v="13"/>
    <n v="6"/>
    <s v="OFF"/>
    <d v="2018-10-13T00:00:00"/>
    <s v="Avg of 4 NM Projects"/>
    <n v="5"/>
    <n v="-0.13"/>
    <n v="-7.3033707865168538E-4"/>
    <n v="29.6"/>
    <n v="24.13"/>
    <n v="-3.1368999999999998E-3"/>
    <n v="0"/>
    <n v="0"/>
    <n v="0"/>
  </r>
  <r>
    <x v="1"/>
    <n v="13"/>
    <n v="6"/>
    <s v="OFF"/>
    <d v="2018-10-13T00:00:00"/>
    <s v="Avg of 4 NM Projects"/>
    <n v="6"/>
    <n v="-0.13"/>
    <n v="-7.3033707865168538E-4"/>
    <n v="29.17"/>
    <n v="24.23"/>
    <n v="-3.1499000000000002E-3"/>
    <n v="0"/>
    <n v="0"/>
    <n v="0"/>
  </r>
  <r>
    <x v="1"/>
    <n v="13"/>
    <n v="6"/>
    <s v="OFF"/>
    <d v="2018-10-13T00:00:00"/>
    <s v="Avg of 4 NM Projects"/>
    <n v="7"/>
    <n v="0"/>
    <n v="0"/>
    <n v="32.29"/>
    <n v="25.73"/>
    <n v="0"/>
    <n v="1"/>
    <n v="0"/>
    <n v="0"/>
  </r>
  <r>
    <x v="1"/>
    <n v="13"/>
    <n v="6"/>
    <s v="ON"/>
    <d v="2018-10-13T00:00:00"/>
    <s v="Avg of 4 NM Projects"/>
    <n v="8"/>
    <n v="5.125"/>
    <n v="2.8792134831460675E-2"/>
    <n v="33.99"/>
    <n v="34.36"/>
    <n v="0.176095"/>
    <n v="0"/>
    <n v="0"/>
    <n v="0"/>
  </r>
  <r>
    <x v="1"/>
    <n v="13"/>
    <n v="6"/>
    <s v="ON"/>
    <d v="2018-10-13T00:00:00"/>
    <s v="Avg of 4 NM Projects"/>
    <n v="9"/>
    <n v="29.44"/>
    <n v="0.16539325842696631"/>
    <n v="38.69"/>
    <n v="47.18"/>
    <n v="1.3889792000000001"/>
    <n v="0"/>
    <n v="0"/>
    <n v="0"/>
  </r>
  <r>
    <x v="1"/>
    <n v="13"/>
    <n v="6"/>
    <s v="ON"/>
    <d v="2018-10-13T00:00:00"/>
    <s v="Avg of 4 NM Projects"/>
    <n v="10"/>
    <n v="58.244999999999997"/>
    <n v="0.32721910112359548"/>
    <n v="40.69"/>
    <n v="49.51"/>
    <n v="2.8837099500000001"/>
    <n v="0"/>
    <n v="0"/>
    <n v="0"/>
  </r>
  <r>
    <x v="1"/>
    <n v="13"/>
    <n v="6"/>
    <s v="ON"/>
    <d v="2018-10-13T00:00:00"/>
    <s v="Avg of 4 NM Projects"/>
    <n v="11"/>
    <n v="72.064999999999998"/>
    <n v="0.40485955056179773"/>
    <n v="41.57"/>
    <n v="53.94"/>
    <n v="3.8871861000000001"/>
    <n v="0"/>
    <n v="0"/>
    <n v="0"/>
  </r>
  <r>
    <x v="1"/>
    <n v="13"/>
    <n v="6"/>
    <s v="ON"/>
    <d v="2018-10-13T00:00:00"/>
    <s v="Avg of 4 NM Projects"/>
    <n v="12"/>
    <n v="82.56"/>
    <n v="0.46382022471910112"/>
    <n v="41.55"/>
    <n v="47.55"/>
    <n v="3.9257279999999999"/>
    <n v="0"/>
    <n v="0"/>
    <n v="0"/>
  </r>
  <r>
    <x v="1"/>
    <n v="13"/>
    <n v="6"/>
    <s v="ON"/>
    <d v="2018-10-13T00:00:00"/>
    <s v="Avg of 4 NM Projects"/>
    <n v="13"/>
    <n v="84.47999999999999"/>
    <n v="0.47460674157303367"/>
    <n v="38.71"/>
    <n v="37.94"/>
    <n v="3.2051711999999992"/>
    <n v="0"/>
    <n v="0"/>
    <n v="0"/>
  </r>
  <r>
    <x v="1"/>
    <n v="13"/>
    <n v="6"/>
    <s v="ON"/>
    <d v="2018-10-13T00:00:00"/>
    <s v="Avg of 4 NM Projects"/>
    <n v="14"/>
    <n v="63.484999999999992"/>
    <n v="0.35665730337078649"/>
    <n v="34.83"/>
    <n v="31.64"/>
    <n v="2.0086653999999999"/>
    <n v="0"/>
    <n v="0"/>
    <n v="0"/>
  </r>
  <r>
    <x v="1"/>
    <n v="13"/>
    <n v="6"/>
    <s v="ON"/>
    <d v="2018-10-13T00:00:00"/>
    <s v="Avg of 4 NM Projects"/>
    <n v="15"/>
    <n v="36.61"/>
    <n v="0.2056741573033708"/>
    <n v="32.380000000000003"/>
    <n v="29.92"/>
    <n v="1.0953712"/>
    <n v="0"/>
    <n v="0"/>
    <n v="0"/>
  </r>
  <r>
    <x v="1"/>
    <n v="13"/>
    <n v="6"/>
    <s v="ON"/>
    <d v="2018-10-13T00:00:00"/>
    <s v="Avg of 4 NM Projects"/>
    <n v="16"/>
    <n v="39.17"/>
    <n v="0.22005617977528091"/>
    <n v="28.23"/>
    <n v="21.64"/>
    <n v="0.84763880000000003"/>
    <n v="0"/>
    <n v="0"/>
    <n v="0"/>
  </r>
  <r>
    <x v="1"/>
    <n v="13"/>
    <n v="6"/>
    <s v="ON"/>
    <d v="2018-10-13T00:00:00"/>
    <s v="Avg of 4 NM Projects"/>
    <n v="17"/>
    <n v="23.04"/>
    <n v="0.12943820224719102"/>
    <n v="33.340000000000003"/>
    <n v="22.37"/>
    <n v="0.5154048"/>
    <n v="0"/>
    <n v="0"/>
    <n v="0"/>
  </r>
  <r>
    <x v="1"/>
    <n v="13"/>
    <n v="6"/>
    <s v="ON"/>
    <d v="2018-10-13T00:00:00"/>
    <s v="Avg of 4 NM Projects"/>
    <n v="18"/>
    <n v="6.5250000000000004"/>
    <n v="3.6657303370786522E-2"/>
    <n v="39.47"/>
    <n v="33.07"/>
    <n v="0.21578175000000002"/>
    <n v="0"/>
    <n v="0"/>
    <n v="0"/>
  </r>
  <r>
    <x v="1"/>
    <n v="13"/>
    <n v="6"/>
    <s v="ON"/>
    <d v="2018-10-13T00:00:00"/>
    <s v="Avg of 4 NM Projects"/>
    <n v="19"/>
    <n v="-0.39"/>
    <n v="-2.1910112359550564E-3"/>
    <n v="47.35"/>
    <n v="47.8"/>
    <n v="-1.8641999999999999E-2"/>
    <n v="0"/>
    <n v="0"/>
    <n v="0"/>
  </r>
  <r>
    <x v="1"/>
    <n v="13"/>
    <n v="6"/>
    <s v="ON"/>
    <d v="2018-10-13T00:00:00"/>
    <s v="Avg of 4 NM Projects"/>
    <n v="20"/>
    <n v="-0.13"/>
    <n v="-7.3033707865168538E-4"/>
    <n v="44.34"/>
    <n v="45.15"/>
    <n v="-5.8695000000000006E-3"/>
    <n v="0"/>
    <n v="0"/>
    <n v="0"/>
  </r>
  <r>
    <x v="1"/>
    <n v="13"/>
    <n v="6"/>
    <s v="ON"/>
    <d v="2018-10-13T00:00:00"/>
    <s v="Avg of 4 NM Projects"/>
    <n v="21"/>
    <n v="-0.13"/>
    <n v="-7.3033707865168538E-4"/>
    <n v="36.42"/>
    <n v="40.54"/>
    <n v="-5.2702000000000001E-3"/>
    <n v="0"/>
    <n v="0"/>
    <n v="0"/>
  </r>
  <r>
    <x v="1"/>
    <n v="13"/>
    <n v="6"/>
    <s v="ON"/>
    <d v="2018-10-13T00:00:00"/>
    <s v="Avg of 4 NM Projects"/>
    <n v="22"/>
    <n v="0"/>
    <n v="0"/>
    <n v="32.82"/>
    <n v="27.87"/>
    <n v="0"/>
    <n v="1"/>
    <n v="0"/>
    <n v="0"/>
  </r>
  <r>
    <x v="1"/>
    <n v="13"/>
    <n v="6"/>
    <s v="ON"/>
    <d v="2018-10-13T00:00:00"/>
    <s v="Avg of 4 NM Projects"/>
    <n v="23"/>
    <n v="-0.13"/>
    <n v="-7.3033707865168538E-4"/>
    <n v="29.27"/>
    <n v="21.6"/>
    <n v="-2.8080000000000002E-3"/>
    <n v="0"/>
    <n v="0"/>
    <n v="0"/>
  </r>
  <r>
    <x v="1"/>
    <n v="13"/>
    <n v="6"/>
    <s v="OFF"/>
    <d v="2018-10-13T00:00:00"/>
    <s v="Avg of 4 NM Projects"/>
    <n v="24"/>
    <n v="-0.13"/>
    <n v="-7.3033707865168538E-4"/>
    <n v="30.89"/>
    <n v="21.05"/>
    <n v="-2.7365000000000002E-3"/>
    <n v="0"/>
    <n v="0"/>
    <n v="0"/>
  </r>
  <r>
    <x v="1"/>
    <n v="14"/>
    <n v="7"/>
    <s v="OFF"/>
    <d v="2018-10-14T00:00:00"/>
    <s v="Avg of 4 NM Projects"/>
    <n v="1"/>
    <n v="0"/>
    <n v="0"/>
    <n v="26.32"/>
    <n v="20.23"/>
    <n v="0"/>
    <n v="1"/>
    <n v="0"/>
    <n v="0"/>
  </r>
  <r>
    <x v="1"/>
    <n v="14"/>
    <n v="7"/>
    <s v="OFF"/>
    <d v="2018-10-14T00:00:00"/>
    <s v="Avg of 4 NM Projects"/>
    <n v="2"/>
    <n v="0"/>
    <n v="0"/>
    <n v="24.11"/>
    <n v="21.94"/>
    <n v="0"/>
    <n v="1"/>
    <n v="0"/>
    <n v="0"/>
  </r>
  <r>
    <x v="1"/>
    <n v="14"/>
    <n v="7"/>
    <s v="OFF"/>
    <d v="2018-10-14T00:00:00"/>
    <s v="Avg of 4 NM Projects"/>
    <n v="3"/>
    <n v="-0.13"/>
    <n v="-7.3033707865168538E-4"/>
    <n v="23.6"/>
    <n v="21.15"/>
    <n v="-2.7494999999999998E-3"/>
    <n v="0"/>
    <n v="0"/>
    <n v="0"/>
  </r>
  <r>
    <x v="1"/>
    <n v="14"/>
    <n v="7"/>
    <s v="OFF"/>
    <d v="2018-10-14T00:00:00"/>
    <s v="Avg of 4 NM Projects"/>
    <n v="4"/>
    <n v="-0.13"/>
    <n v="-7.3033707865168538E-4"/>
    <n v="22.48"/>
    <n v="22.27"/>
    <n v="-2.8951000000000003E-3"/>
    <n v="0"/>
    <n v="0"/>
    <n v="0"/>
  </r>
  <r>
    <x v="1"/>
    <n v="14"/>
    <n v="7"/>
    <s v="OFF"/>
    <d v="2018-10-14T00:00:00"/>
    <s v="Avg of 4 NM Projects"/>
    <n v="5"/>
    <n v="-0.13"/>
    <n v="-7.3033707865168538E-4"/>
    <n v="21.49"/>
    <n v="20.8"/>
    <n v="-2.7040000000000002E-3"/>
    <n v="0"/>
    <n v="0"/>
    <n v="0"/>
  </r>
  <r>
    <x v="1"/>
    <n v="14"/>
    <n v="7"/>
    <s v="OFF"/>
    <d v="2018-10-14T00:00:00"/>
    <s v="Avg of 4 NM Projects"/>
    <n v="6"/>
    <n v="-0.13"/>
    <n v="-7.3033707865168538E-4"/>
    <n v="23.76"/>
    <n v="22.54"/>
    <n v="-2.9302E-3"/>
    <n v="0"/>
    <n v="0"/>
    <n v="0"/>
  </r>
  <r>
    <x v="1"/>
    <n v="14"/>
    <n v="7"/>
    <s v="OFF"/>
    <d v="2018-10-14T00:00:00"/>
    <s v="Avg of 4 NM Projects"/>
    <n v="7"/>
    <n v="-0.13"/>
    <n v="-7.3033707865168538E-4"/>
    <n v="26.23"/>
    <n v="22.74"/>
    <n v="-2.9562E-3"/>
    <n v="0"/>
    <n v="0"/>
    <n v="0"/>
  </r>
  <r>
    <x v="1"/>
    <n v="14"/>
    <n v="7"/>
    <s v="OFF"/>
    <d v="2018-10-14T00:00:00"/>
    <s v="Avg of 4 NM Projects"/>
    <n v="8"/>
    <n v="0.89499999999999991"/>
    <n v="5.0280898876404493E-3"/>
    <n v="26.21"/>
    <n v="23.22"/>
    <n v="2.0781899999999996E-2"/>
    <n v="0"/>
    <n v="0"/>
    <n v="0"/>
  </r>
  <r>
    <x v="1"/>
    <n v="14"/>
    <n v="7"/>
    <s v="OFF"/>
    <d v="2018-10-14T00:00:00"/>
    <s v="Avg of 4 NM Projects"/>
    <n v="9"/>
    <n v="26.235000000000003"/>
    <n v="0.14738764044943822"/>
    <n v="26.76"/>
    <n v="22.8"/>
    <n v="0.59815800000000008"/>
    <n v="0"/>
    <n v="0"/>
    <n v="0"/>
  </r>
  <r>
    <x v="1"/>
    <n v="14"/>
    <n v="7"/>
    <s v="OFF"/>
    <d v="2018-10-14T00:00:00"/>
    <s v="Avg of 4 NM Projects"/>
    <n v="10"/>
    <n v="52.61"/>
    <n v="0.295561797752809"/>
    <n v="28.25"/>
    <n v="26.69"/>
    <n v="1.4041609000000002"/>
    <n v="0"/>
    <n v="0"/>
    <n v="0"/>
  </r>
  <r>
    <x v="1"/>
    <n v="14"/>
    <n v="7"/>
    <s v="OFF"/>
    <d v="2018-10-14T00:00:00"/>
    <s v="Avg of 4 NM Projects"/>
    <n v="11"/>
    <n v="61.565000000000005"/>
    <n v="0.34587078651685393"/>
    <n v="30.97"/>
    <n v="21.58"/>
    <n v="1.3285727000000001"/>
    <n v="0"/>
    <n v="0"/>
    <n v="0"/>
  </r>
  <r>
    <x v="1"/>
    <n v="14"/>
    <n v="7"/>
    <s v="OFF"/>
    <d v="2018-10-14T00:00:00"/>
    <s v="Avg of 4 NM Projects"/>
    <n v="12"/>
    <n v="78.075000000000003"/>
    <n v="0.43862359550561797"/>
    <n v="28.41"/>
    <n v="22.55"/>
    <n v="1.7605912500000003"/>
    <n v="0"/>
    <n v="0"/>
    <n v="0"/>
  </r>
  <r>
    <x v="1"/>
    <n v="14"/>
    <n v="7"/>
    <s v="OFF"/>
    <d v="2018-10-14T00:00:00"/>
    <s v="Avg of 4 NM Projects"/>
    <n v="13"/>
    <n v="83.71"/>
    <n v="0.47028089887640445"/>
    <n v="27.52"/>
    <n v="22"/>
    <n v="1.8416199999999998"/>
    <n v="0"/>
    <n v="0"/>
    <n v="0"/>
  </r>
  <r>
    <x v="1"/>
    <n v="14"/>
    <n v="7"/>
    <s v="OFF"/>
    <d v="2018-10-14T00:00:00"/>
    <s v="Avg of 4 NM Projects"/>
    <n v="14"/>
    <n v="80.125"/>
    <n v="0.45014044943820225"/>
    <n v="25.75"/>
    <n v="20.85"/>
    <n v="1.6706062500000001"/>
    <n v="0"/>
    <n v="0"/>
    <n v="0"/>
  </r>
  <r>
    <x v="1"/>
    <n v="14"/>
    <n v="7"/>
    <s v="OFF"/>
    <d v="2018-10-14T00:00:00"/>
    <s v="Avg of 4 NM Projects"/>
    <n v="15"/>
    <n v="66.825000000000003"/>
    <n v="0.37542134831460677"/>
    <n v="25.91"/>
    <n v="22.05"/>
    <n v="1.4734912500000001"/>
    <n v="0"/>
    <n v="0"/>
    <n v="0"/>
  </r>
  <r>
    <x v="1"/>
    <n v="14"/>
    <n v="7"/>
    <s v="OFF"/>
    <d v="2018-10-14T00:00:00"/>
    <s v="Avg of 4 NM Projects"/>
    <n v="16"/>
    <n v="47.484999999999999"/>
    <n v="0.26676966292134829"/>
    <n v="26.65"/>
    <n v="22.46"/>
    <n v="1.0665131000000001"/>
    <n v="0"/>
    <n v="0"/>
    <n v="0"/>
  </r>
  <r>
    <x v="1"/>
    <n v="14"/>
    <n v="7"/>
    <s v="OFF"/>
    <d v="2018-10-14T00:00:00"/>
    <s v="Avg of 4 NM Projects"/>
    <n v="17"/>
    <n v="27.27"/>
    <n v="0.15320224719101122"/>
    <n v="30"/>
    <n v="33.67"/>
    <n v="0.91818090000000008"/>
    <n v="0"/>
    <n v="0"/>
    <n v="0"/>
  </r>
  <r>
    <x v="1"/>
    <n v="14"/>
    <n v="7"/>
    <s v="OFF"/>
    <d v="2018-10-14T00:00:00"/>
    <s v="Avg of 4 NM Projects"/>
    <n v="18"/>
    <n v="5.76"/>
    <n v="3.2359550561797755E-2"/>
    <n v="34.83"/>
    <n v="49.73"/>
    <n v="0.2864448"/>
    <n v="0"/>
    <n v="0"/>
    <n v="0"/>
  </r>
  <r>
    <x v="1"/>
    <n v="14"/>
    <n v="7"/>
    <s v="OFF"/>
    <d v="2018-10-14T00:00:00"/>
    <s v="Avg of 4 NM Projects"/>
    <n v="19"/>
    <n v="0"/>
    <n v="0"/>
    <n v="48.07"/>
    <n v="64.48"/>
    <n v="0"/>
    <n v="1"/>
    <n v="0"/>
    <n v="0"/>
  </r>
  <r>
    <x v="1"/>
    <n v="14"/>
    <n v="7"/>
    <s v="OFF"/>
    <d v="2018-10-14T00:00:00"/>
    <s v="Avg of 4 NM Projects"/>
    <n v="20"/>
    <n v="0"/>
    <n v="0"/>
    <n v="44.95"/>
    <n v="59.05"/>
    <n v="0"/>
    <n v="1"/>
    <n v="0"/>
    <n v="0"/>
  </r>
  <r>
    <x v="1"/>
    <n v="14"/>
    <n v="7"/>
    <s v="OFF"/>
    <d v="2018-10-14T00:00:00"/>
    <s v="Avg of 4 NM Projects"/>
    <n v="21"/>
    <n v="0"/>
    <n v="0"/>
    <n v="37.57"/>
    <n v="42.16"/>
    <n v="0"/>
    <n v="1"/>
    <n v="0"/>
    <n v="0"/>
  </r>
  <r>
    <x v="1"/>
    <n v="14"/>
    <n v="7"/>
    <s v="OFF"/>
    <d v="2018-10-14T00:00:00"/>
    <s v="Avg of 4 NM Projects"/>
    <n v="22"/>
    <n v="-0.13"/>
    <n v="-7.3033707865168538E-4"/>
    <n v="31.45"/>
    <n v="46.38"/>
    <n v="-6.0294000000000007E-3"/>
    <n v="0"/>
    <n v="0"/>
    <n v="0"/>
  </r>
  <r>
    <x v="1"/>
    <n v="14"/>
    <n v="7"/>
    <s v="OFF"/>
    <d v="2018-10-14T00:00:00"/>
    <s v="Avg of 4 NM Projects"/>
    <n v="23"/>
    <n v="-0.13"/>
    <n v="-7.3033707865168538E-4"/>
    <n v="26.82"/>
    <n v="33.450000000000003"/>
    <n v="-4.3485000000000008E-3"/>
    <n v="0"/>
    <n v="0"/>
    <n v="0"/>
  </r>
  <r>
    <x v="1"/>
    <n v="14"/>
    <n v="7"/>
    <s v="OFF"/>
    <d v="2018-10-14T00:00:00"/>
    <s v="Avg of 4 NM Projects"/>
    <n v="24"/>
    <n v="-0.26"/>
    <n v="-1.4606741573033708E-3"/>
    <n v="23.88"/>
    <n v="30.15"/>
    <n v="-7.8389999999999987E-3"/>
    <n v="0"/>
    <n v="0"/>
    <n v="0"/>
  </r>
  <r>
    <x v="1"/>
    <n v="15"/>
    <n v="1"/>
    <s v="OFF"/>
    <d v="2018-10-15T00:00:00"/>
    <s v="Avg of 4 NM Projects"/>
    <n v="1"/>
    <n v="-0.13"/>
    <n v="-7.3033707865168538E-4"/>
    <n v="22.31"/>
    <n v="25.99"/>
    <n v="-3.3786999999999997E-3"/>
    <n v="0"/>
    <n v="0"/>
    <n v="0"/>
  </r>
  <r>
    <x v="1"/>
    <n v="15"/>
    <n v="1"/>
    <s v="OFF"/>
    <d v="2018-10-15T00:00:00"/>
    <s v="Avg of 4 NM Projects"/>
    <n v="2"/>
    <n v="-0.13"/>
    <n v="-7.3033707865168538E-4"/>
    <n v="22.79"/>
    <n v="25.26"/>
    <n v="-3.2838000000000003E-3"/>
    <n v="0"/>
    <n v="0"/>
    <n v="0"/>
  </r>
  <r>
    <x v="1"/>
    <n v="15"/>
    <n v="1"/>
    <s v="OFF"/>
    <d v="2018-10-15T00:00:00"/>
    <s v="Avg of 4 NM Projects"/>
    <n v="3"/>
    <n v="-0.13"/>
    <n v="-7.3033707865168538E-4"/>
    <n v="21.69"/>
    <n v="25.85"/>
    <n v="-3.3605000000000006E-3"/>
    <n v="0"/>
    <n v="0"/>
    <n v="0"/>
  </r>
  <r>
    <x v="1"/>
    <n v="15"/>
    <n v="1"/>
    <s v="OFF"/>
    <d v="2018-10-15T00:00:00"/>
    <s v="Avg of 4 NM Projects"/>
    <n v="4"/>
    <n v="-0.13"/>
    <n v="-7.3033707865168538E-4"/>
    <n v="21.58"/>
    <n v="33.14"/>
    <n v="-4.3081999999999999E-3"/>
    <n v="0"/>
    <n v="0"/>
    <n v="0"/>
  </r>
  <r>
    <x v="1"/>
    <n v="15"/>
    <n v="1"/>
    <s v="OFF"/>
    <d v="2018-10-15T00:00:00"/>
    <s v="Avg of 4 NM Projects"/>
    <n v="5"/>
    <n v="0"/>
    <n v="0"/>
    <n v="22.57"/>
    <n v="75.56"/>
    <n v="0"/>
    <n v="1"/>
    <n v="0"/>
    <n v="0"/>
  </r>
  <r>
    <x v="1"/>
    <n v="15"/>
    <n v="1"/>
    <s v="OFF"/>
    <d v="2018-10-15T00:00:00"/>
    <s v="Avg of 4 NM Projects"/>
    <n v="6"/>
    <n v="0"/>
    <n v="0"/>
    <n v="25.57"/>
    <n v="31.54"/>
    <n v="0"/>
    <n v="1"/>
    <n v="0"/>
    <n v="0"/>
  </r>
  <r>
    <x v="1"/>
    <n v="15"/>
    <n v="1"/>
    <s v="OFF"/>
    <d v="2018-10-15T00:00:00"/>
    <s v="Avg of 4 NM Projects"/>
    <n v="7"/>
    <n v="-0.13"/>
    <n v="-7.3033707865168538E-4"/>
    <n v="39.369999999999997"/>
    <n v="80.2"/>
    <n v="-1.0426E-2"/>
    <n v="0"/>
    <n v="0"/>
    <n v="0"/>
  </r>
  <r>
    <x v="1"/>
    <n v="15"/>
    <n v="1"/>
    <s v="OFF"/>
    <d v="2018-10-15T00:00:00"/>
    <s v="Avg of 4 NM Projects"/>
    <n v="8"/>
    <n v="2.5549999999999997"/>
    <n v="1.4353932584269662E-2"/>
    <n v="41.53"/>
    <n v="61.94"/>
    <n v="0.15825669999999997"/>
    <n v="0"/>
    <n v="0"/>
    <n v="0"/>
  </r>
  <r>
    <x v="1"/>
    <n v="15"/>
    <n v="1"/>
    <s v="OFF"/>
    <d v="2018-10-15T00:00:00"/>
    <s v="Avg of 4 NM Projects"/>
    <n v="9"/>
    <n v="13.319999999999999"/>
    <n v="7.4831460674157302E-2"/>
    <n v="40.75"/>
    <n v="50"/>
    <n v="0.66599999999999993"/>
    <n v="0"/>
    <n v="0"/>
    <n v="0"/>
  </r>
  <r>
    <x v="1"/>
    <n v="15"/>
    <n v="1"/>
    <s v="OFF"/>
    <d v="2018-10-15T00:00:00"/>
    <s v="Avg of 4 NM Projects"/>
    <n v="10"/>
    <n v="18.684999999999999"/>
    <n v="0.10497191011235954"/>
    <n v="44.57"/>
    <n v="57.68"/>
    <n v="1.0777508"/>
    <n v="0"/>
    <n v="0"/>
    <n v="0"/>
  </r>
  <r>
    <x v="1"/>
    <n v="15"/>
    <n v="1"/>
    <s v="OFF"/>
    <d v="2018-10-15T00:00:00"/>
    <s v="Avg of 4 NM Projects"/>
    <n v="11"/>
    <n v="27.774999999999999"/>
    <n v="0.15603932584269661"/>
    <n v="45.34"/>
    <n v="58.1"/>
    <n v="1.6137275"/>
    <n v="0"/>
    <n v="0"/>
    <n v="0"/>
  </r>
  <r>
    <x v="1"/>
    <n v="15"/>
    <n v="1"/>
    <s v="OFF"/>
    <d v="2018-10-15T00:00:00"/>
    <s v="Avg of 4 NM Projects"/>
    <n v="12"/>
    <n v="38.909999999999997"/>
    <n v="0.2185955056179775"/>
    <n v="47.19"/>
    <n v="85.8"/>
    <n v="3.3384779999999994"/>
    <n v="0"/>
    <n v="0"/>
    <n v="0"/>
  </r>
  <r>
    <x v="1"/>
    <n v="15"/>
    <n v="1"/>
    <s v="OFF"/>
    <d v="2018-10-15T00:00:00"/>
    <s v="Avg of 4 NM Projects"/>
    <n v="13"/>
    <n v="50.69"/>
    <n v="0.28477528089887638"/>
    <n v="43.98"/>
    <n v="70.78"/>
    <n v="3.5878381999999998"/>
    <n v="0"/>
    <n v="0"/>
    <n v="0"/>
  </r>
  <r>
    <x v="1"/>
    <n v="15"/>
    <n v="1"/>
    <s v="OFF"/>
    <d v="2018-10-15T00:00:00"/>
    <s v="Avg of 4 NM Projects"/>
    <n v="14"/>
    <n v="51.2"/>
    <n v="0.28764044943820227"/>
    <n v="39.880000000000003"/>
    <n v="74.08"/>
    <n v="3.7928960000000003"/>
    <n v="0"/>
    <n v="0"/>
    <n v="0"/>
  </r>
  <r>
    <x v="1"/>
    <n v="15"/>
    <n v="1"/>
    <s v="OFF"/>
    <d v="2018-10-15T00:00:00"/>
    <s v="Avg of 4 NM Projects"/>
    <n v="15"/>
    <n v="45.955000000000005"/>
    <n v="0.25817415730337084"/>
    <n v="39.67"/>
    <n v="85.28"/>
    <n v="3.9190424000000008"/>
    <n v="0"/>
    <n v="0"/>
    <n v="0"/>
  </r>
  <r>
    <x v="1"/>
    <n v="15"/>
    <n v="1"/>
    <s v="OFF"/>
    <d v="2018-10-15T00:00:00"/>
    <s v="Avg of 4 NM Projects"/>
    <n v="16"/>
    <n v="22.02"/>
    <n v="0.12370786516853932"/>
    <n v="39.590000000000003"/>
    <n v="85.02"/>
    <n v="1.8721403999999997"/>
    <n v="0"/>
    <n v="0"/>
    <n v="0"/>
  </r>
  <r>
    <x v="1"/>
    <n v="15"/>
    <n v="1"/>
    <s v="OFF"/>
    <d v="2018-10-15T00:00:00"/>
    <s v="Avg of 4 NM Projects"/>
    <n v="17"/>
    <n v="9.9849999999999994"/>
    <n v="5.6095505617977527E-2"/>
    <n v="40.07"/>
    <n v="83.15"/>
    <n v="0.83025274999999998"/>
    <n v="0"/>
    <n v="0"/>
    <n v="0"/>
  </r>
  <r>
    <x v="1"/>
    <n v="15"/>
    <n v="1"/>
    <s v="OFF"/>
    <d v="2018-10-15T00:00:00"/>
    <s v="Avg of 4 NM Projects"/>
    <n v="18"/>
    <n v="2.4350000000000001"/>
    <n v="1.3679775280898877E-2"/>
    <n v="44.52"/>
    <n v="86.38"/>
    <n v="0.2103353"/>
    <n v="0"/>
    <n v="0"/>
    <n v="0"/>
  </r>
  <r>
    <x v="1"/>
    <n v="15"/>
    <n v="1"/>
    <s v="OFF"/>
    <d v="2018-10-15T00:00:00"/>
    <s v="Avg of 4 NM Projects"/>
    <n v="19"/>
    <n v="0"/>
    <n v="0"/>
    <n v="52.69"/>
    <n v="154.27000000000001"/>
    <n v="0"/>
    <n v="1"/>
    <n v="0"/>
    <n v="0"/>
  </r>
  <r>
    <x v="1"/>
    <n v="15"/>
    <n v="1"/>
    <s v="OFF"/>
    <d v="2018-10-15T00:00:00"/>
    <s v="Avg of 4 NM Projects"/>
    <n v="20"/>
    <n v="-0.13"/>
    <n v="-7.3033707865168538E-4"/>
    <n v="48.3"/>
    <n v="121.03"/>
    <n v="-1.5733899999999999E-2"/>
    <n v="0"/>
    <n v="0"/>
    <n v="0"/>
  </r>
  <r>
    <x v="1"/>
    <n v="15"/>
    <n v="1"/>
    <s v="OFF"/>
    <d v="2018-10-15T00:00:00"/>
    <s v="Avg of 4 NM Projects"/>
    <n v="21"/>
    <n v="-0.13"/>
    <n v="-7.3033707865168538E-4"/>
    <n v="40.99"/>
    <n v="74.150000000000006"/>
    <n v="-9.6395000000000022E-3"/>
    <n v="0"/>
    <n v="0"/>
    <n v="0"/>
  </r>
  <r>
    <x v="1"/>
    <n v="15"/>
    <n v="1"/>
    <s v="OFF"/>
    <d v="2018-10-15T00:00:00"/>
    <s v="Avg of 4 NM Projects"/>
    <n v="22"/>
    <n v="-0.26"/>
    <n v="-1.4606741573033708E-3"/>
    <n v="36.11"/>
    <n v="46.06"/>
    <n v="-1.1975600000000001E-2"/>
    <n v="0"/>
    <n v="0"/>
    <n v="0"/>
  </r>
  <r>
    <x v="1"/>
    <n v="15"/>
    <n v="1"/>
    <s v="OFF"/>
    <d v="2018-10-15T00:00:00"/>
    <s v="Avg of 4 NM Projects"/>
    <n v="23"/>
    <n v="0"/>
    <n v="0"/>
    <n v="29.81"/>
    <n v="35.090000000000003"/>
    <n v="0"/>
    <n v="1"/>
    <n v="0"/>
    <n v="0"/>
  </r>
  <r>
    <x v="1"/>
    <n v="15"/>
    <n v="1"/>
    <s v="OFF"/>
    <d v="2018-10-15T00:00:00"/>
    <s v="Avg of 4 NM Projects"/>
    <n v="24"/>
    <n v="0"/>
    <n v="0"/>
    <n v="26"/>
    <n v="26.61"/>
    <n v="0"/>
    <n v="1"/>
    <n v="0"/>
    <n v="0"/>
  </r>
  <r>
    <x v="1"/>
    <n v="16"/>
    <n v="2"/>
    <s v="OFF"/>
    <d v="2018-10-16T00:00:00"/>
    <s v="Avg of 4 NM Projects"/>
    <n v="1"/>
    <n v="0"/>
    <n v="0"/>
    <n v="28.37"/>
    <n v="64.650000000000006"/>
    <n v="0"/>
    <n v="1"/>
    <n v="0"/>
    <n v="0"/>
  </r>
  <r>
    <x v="1"/>
    <n v="16"/>
    <n v="2"/>
    <s v="OFF"/>
    <d v="2018-10-16T00:00:00"/>
    <s v="Avg of 4 NM Projects"/>
    <n v="2"/>
    <n v="0"/>
    <n v="0"/>
    <n v="26.09"/>
    <n v="60.11"/>
    <n v="0"/>
    <n v="1"/>
    <n v="0"/>
    <n v="0"/>
  </r>
  <r>
    <x v="1"/>
    <n v="16"/>
    <n v="2"/>
    <s v="OFF"/>
    <d v="2018-10-16T00:00:00"/>
    <s v="Avg of 4 NM Projects"/>
    <n v="3"/>
    <n v="0"/>
    <n v="0"/>
    <n v="24.36"/>
    <n v="42"/>
    <n v="0"/>
    <n v="1"/>
    <n v="0"/>
    <n v="0"/>
  </r>
  <r>
    <x v="1"/>
    <n v="16"/>
    <n v="2"/>
    <s v="OFF"/>
    <d v="2018-10-16T00:00:00"/>
    <s v="Avg of 4 NM Projects"/>
    <n v="4"/>
    <n v="-0.13"/>
    <n v="-7.3033707865168538E-4"/>
    <n v="25.82"/>
    <n v="39.090000000000003"/>
    <n v="-5.0817000000000006E-3"/>
    <n v="0"/>
    <n v="0"/>
    <n v="0"/>
  </r>
  <r>
    <x v="1"/>
    <n v="16"/>
    <n v="2"/>
    <s v="OFF"/>
    <d v="2018-10-16T00:00:00"/>
    <s v="Avg of 4 NM Projects"/>
    <n v="5"/>
    <n v="0"/>
    <n v="0"/>
    <n v="26.43"/>
    <n v="43.82"/>
    <n v="0"/>
    <n v="1"/>
    <n v="0"/>
    <n v="0"/>
  </r>
  <r>
    <x v="1"/>
    <n v="16"/>
    <n v="2"/>
    <s v="OFF"/>
    <d v="2018-10-16T00:00:00"/>
    <s v="Avg of 4 NM Projects"/>
    <n v="6"/>
    <n v="-0.26"/>
    <n v="-1.4606741573033708E-3"/>
    <n v="27.78"/>
    <n v="35.090000000000003"/>
    <n v="-9.123400000000002E-3"/>
    <n v="0"/>
    <n v="0"/>
    <n v="0"/>
  </r>
  <r>
    <x v="1"/>
    <n v="16"/>
    <n v="2"/>
    <s v="OFF"/>
    <d v="2018-10-16T00:00:00"/>
    <s v="Avg of 4 NM Projects"/>
    <n v="7"/>
    <n v="-0.26"/>
    <n v="-1.4606741573033708E-3"/>
    <n v="35.69"/>
    <n v="106.73"/>
    <n v="-2.7749800000000002E-2"/>
    <n v="0"/>
    <n v="0"/>
    <n v="0"/>
  </r>
  <r>
    <x v="1"/>
    <n v="16"/>
    <n v="2"/>
    <s v="ON"/>
    <d v="2018-10-16T00:00:00"/>
    <s v="Avg of 4 NM Projects"/>
    <n v="8"/>
    <n v="1.5399999999999998"/>
    <n v="8.6516853932584251E-3"/>
    <n v="37.229999999999997"/>
    <n v="36.35"/>
    <n v="5.5978999999999994E-2"/>
    <n v="0"/>
    <n v="0"/>
    <n v="0"/>
  </r>
  <r>
    <x v="1"/>
    <n v="16"/>
    <n v="2"/>
    <s v="ON"/>
    <d v="2018-10-16T00:00:00"/>
    <s v="Avg of 4 NM Projects"/>
    <n v="9"/>
    <n v="8.8350000000000009"/>
    <n v="4.9634831460674163E-2"/>
    <n v="37.159999999999997"/>
    <n v="32.479999999999997"/>
    <n v="0.28696080000000002"/>
    <n v="0"/>
    <n v="0"/>
    <n v="0"/>
  </r>
  <r>
    <x v="1"/>
    <n v="16"/>
    <n v="2"/>
    <s v="ON"/>
    <d v="2018-10-16T00:00:00"/>
    <s v="Avg of 4 NM Projects"/>
    <n v="10"/>
    <n v="24.45"/>
    <n v="0.13735955056179774"/>
    <n v="30.51"/>
    <n v="21.71"/>
    <n v="0.53080949999999993"/>
    <n v="0"/>
    <n v="0"/>
    <n v="0"/>
  </r>
  <r>
    <x v="1"/>
    <n v="16"/>
    <n v="2"/>
    <s v="ON"/>
    <d v="2018-10-16T00:00:00"/>
    <s v="Avg of 4 NM Projects"/>
    <n v="11"/>
    <n v="42.874999999999993"/>
    <n v="0.2408707865168539"/>
    <n v="27.74"/>
    <n v="21.85"/>
    <n v="0.93681874999999992"/>
    <n v="0"/>
    <n v="0"/>
    <n v="0"/>
  </r>
  <r>
    <x v="1"/>
    <n v="16"/>
    <n v="2"/>
    <s v="ON"/>
    <d v="2018-10-16T00:00:00"/>
    <s v="Avg of 4 NM Projects"/>
    <n v="12"/>
    <n v="48.900000000000006"/>
    <n v="0.27471910112359554"/>
    <n v="26.11"/>
    <n v="23.02"/>
    <n v="1.1256780000000002"/>
    <n v="0"/>
    <n v="0"/>
    <n v="0"/>
  </r>
  <r>
    <x v="1"/>
    <n v="16"/>
    <n v="2"/>
    <s v="ON"/>
    <d v="2018-10-16T00:00:00"/>
    <s v="Avg of 4 NM Projects"/>
    <n v="13"/>
    <n v="52.22"/>
    <n v="0.29337078651685394"/>
    <n v="25.18"/>
    <n v="22.42"/>
    <n v="1.1707724000000002"/>
    <n v="0"/>
    <n v="0"/>
    <n v="0"/>
  </r>
  <r>
    <x v="1"/>
    <n v="16"/>
    <n v="2"/>
    <s v="ON"/>
    <d v="2018-10-16T00:00:00"/>
    <s v="Avg of 4 NM Projects"/>
    <n v="14"/>
    <n v="47.75"/>
    <n v="0.26825842696629215"/>
    <n v="24.24"/>
    <n v="23.17"/>
    <n v="1.1063675000000002"/>
    <n v="0"/>
    <n v="0"/>
    <n v="0"/>
  </r>
  <r>
    <x v="1"/>
    <n v="16"/>
    <n v="2"/>
    <s v="ON"/>
    <d v="2018-10-16T00:00:00"/>
    <s v="Avg of 4 NM Projects"/>
    <n v="15"/>
    <n v="30.59"/>
    <n v="0.17185393258426968"/>
    <n v="24.33"/>
    <n v="23.14"/>
    <n v="0.70785260000000005"/>
    <n v="0"/>
    <n v="0"/>
    <n v="0"/>
  </r>
  <r>
    <x v="1"/>
    <n v="16"/>
    <n v="2"/>
    <s v="ON"/>
    <d v="2018-10-16T00:00:00"/>
    <s v="Avg of 4 NM Projects"/>
    <n v="16"/>
    <n v="27.515000000000001"/>
    <n v="0.15457865168539325"/>
    <n v="25.57"/>
    <n v="23.05"/>
    <n v="0.63422075000000011"/>
    <n v="0"/>
    <n v="0"/>
    <n v="0"/>
  </r>
  <r>
    <x v="1"/>
    <n v="16"/>
    <n v="2"/>
    <s v="ON"/>
    <d v="2018-10-16T00:00:00"/>
    <s v="Avg of 4 NM Projects"/>
    <n v="17"/>
    <n v="11.135"/>
    <n v="6.2556179775280898E-2"/>
    <n v="27.97"/>
    <n v="28.09"/>
    <n v="0.31278214999999998"/>
    <n v="0"/>
    <n v="0"/>
    <n v="0"/>
  </r>
  <r>
    <x v="1"/>
    <n v="16"/>
    <n v="2"/>
    <s v="ON"/>
    <d v="2018-10-16T00:00:00"/>
    <s v="Avg of 4 NM Projects"/>
    <n v="18"/>
    <n v="1.9250000000000003"/>
    <n v="1.0814606741573035E-2"/>
    <n v="36.08"/>
    <n v="51.33"/>
    <n v="9.8810250000000016E-2"/>
    <n v="0"/>
    <n v="0"/>
    <n v="0"/>
  </r>
  <r>
    <x v="1"/>
    <n v="16"/>
    <n v="2"/>
    <s v="ON"/>
    <d v="2018-10-16T00:00:00"/>
    <s v="Avg of 4 NM Projects"/>
    <n v="19"/>
    <n v="-0.13"/>
    <n v="-7.3033707865168538E-4"/>
    <n v="50.7"/>
    <n v="55.56"/>
    <n v="-7.2228000000000006E-3"/>
    <n v="0"/>
    <n v="0"/>
    <n v="0"/>
  </r>
  <r>
    <x v="1"/>
    <n v="16"/>
    <n v="2"/>
    <s v="ON"/>
    <d v="2018-10-16T00:00:00"/>
    <s v="Avg of 4 NM Projects"/>
    <n v="20"/>
    <n v="0"/>
    <n v="0"/>
    <n v="49.57"/>
    <n v="52.41"/>
    <n v="0"/>
    <n v="1"/>
    <n v="0"/>
    <n v="0"/>
  </r>
  <r>
    <x v="1"/>
    <n v="16"/>
    <n v="2"/>
    <s v="ON"/>
    <d v="2018-10-16T00:00:00"/>
    <s v="Avg of 4 NM Projects"/>
    <n v="21"/>
    <n v="-0.13"/>
    <n v="-7.3033707865168538E-4"/>
    <n v="41.02"/>
    <n v="43.05"/>
    <n v="-5.5964999999999999E-3"/>
    <n v="0"/>
    <n v="0"/>
    <n v="0"/>
  </r>
  <r>
    <x v="1"/>
    <n v="16"/>
    <n v="2"/>
    <s v="ON"/>
    <d v="2018-10-16T00:00:00"/>
    <s v="Avg of 4 NM Projects"/>
    <n v="22"/>
    <n v="-0.13"/>
    <n v="-7.3033707865168538E-4"/>
    <n v="34.33"/>
    <n v="36.58"/>
    <n v="-4.7553999999999999E-3"/>
    <n v="0"/>
    <n v="0"/>
    <n v="0"/>
  </r>
  <r>
    <x v="1"/>
    <n v="16"/>
    <n v="2"/>
    <s v="ON"/>
    <d v="2018-10-16T00:00:00"/>
    <s v="Avg of 4 NM Projects"/>
    <n v="23"/>
    <n v="-0.13"/>
    <n v="-7.3033707865168538E-4"/>
    <n v="35.26"/>
    <n v="36.86"/>
    <n v="-4.7918000000000006E-3"/>
    <n v="0"/>
    <n v="0"/>
    <n v="0"/>
  </r>
  <r>
    <x v="1"/>
    <n v="16"/>
    <n v="2"/>
    <s v="OFF"/>
    <d v="2018-10-16T00:00:00"/>
    <s v="Avg of 4 NM Projects"/>
    <n v="24"/>
    <n v="0"/>
    <n v="0"/>
    <n v="30.57"/>
    <n v="25.43"/>
    <n v="0"/>
    <n v="1"/>
    <n v="0"/>
    <n v="0"/>
  </r>
  <r>
    <x v="1"/>
    <n v="17"/>
    <n v="3"/>
    <s v="OFF"/>
    <d v="2018-10-17T00:00:00"/>
    <s v="Avg of 4 NM Projects"/>
    <n v="1"/>
    <n v="-0.26"/>
    <n v="-1.4606741573033708E-3"/>
    <n v="28.69"/>
    <n v="25.26"/>
    <n v="-6.5676000000000007E-3"/>
    <n v="0"/>
    <n v="0"/>
    <n v="0"/>
  </r>
  <r>
    <x v="1"/>
    <n v="17"/>
    <n v="3"/>
    <s v="OFF"/>
    <d v="2018-10-17T00:00:00"/>
    <s v="Avg of 4 NM Projects"/>
    <n v="2"/>
    <n v="-0.13"/>
    <n v="-7.3033707865168538E-4"/>
    <n v="28.62"/>
    <n v="25.92"/>
    <n v="-3.3695999999999999E-3"/>
    <n v="0"/>
    <n v="0"/>
    <n v="0"/>
  </r>
  <r>
    <x v="1"/>
    <n v="17"/>
    <n v="3"/>
    <s v="OFF"/>
    <d v="2018-10-17T00:00:00"/>
    <s v="Avg of 4 NM Projects"/>
    <n v="3"/>
    <n v="-0.26"/>
    <n v="-1.4606741573033708E-3"/>
    <n v="25.85"/>
    <n v="25.63"/>
    <n v="-6.6638000000000001E-3"/>
    <n v="0"/>
    <n v="0"/>
    <n v="0"/>
  </r>
  <r>
    <x v="1"/>
    <n v="17"/>
    <n v="3"/>
    <s v="OFF"/>
    <d v="2018-10-17T00:00:00"/>
    <s v="Avg of 4 NM Projects"/>
    <n v="4"/>
    <n v="0"/>
    <n v="0"/>
    <n v="26.05"/>
    <n v="25.39"/>
    <n v="0"/>
    <n v="1"/>
    <n v="0"/>
    <n v="0"/>
  </r>
  <r>
    <x v="1"/>
    <n v="17"/>
    <n v="3"/>
    <s v="OFF"/>
    <d v="2018-10-17T00:00:00"/>
    <s v="Avg of 4 NM Projects"/>
    <n v="5"/>
    <n v="-0.13"/>
    <n v="-7.3033707865168538E-4"/>
    <n v="25.96"/>
    <n v="25.16"/>
    <n v="-3.2707999999999999E-3"/>
    <n v="0"/>
    <n v="0"/>
    <n v="0"/>
  </r>
  <r>
    <x v="1"/>
    <n v="17"/>
    <n v="3"/>
    <s v="OFF"/>
    <d v="2018-10-17T00:00:00"/>
    <s v="Avg of 4 NM Projects"/>
    <n v="6"/>
    <n v="0"/>
    <n v="0"/>
    <n v="30.78"/>
    <n v="30.67"/>
    <n v="0"/>
    <n v="1"/>
    <n v="0"/>
    <n v="0"/>
  </r>
  <r>
    <x v="1"/>
    <n v="17"/>
    <n v="3"/>
    <s v="OFF"/>
    <d v="2018-10-17T00:00:00"/>
    <s v="Avg of 4 NM Projects"/>
    <n v="7"/>
    <n v="0"/>
    <n v="0"/>
    <n v="35.549999999999997"/>
    <n v="39.29"/>
    <n v="0"/>
    <n v="1"/>
    <n v="0"/>
    <n v="0"/>
  </r>
  <r>
    <x v="1"/>
    <n v="17"/>
    <n v="3"/>
    <s v="ON"/>
    <d v="2018-10-17T00:00:00"/>
    <s v="Avg of 4 NM Projects"/>
    <n v="8"/>
    <n v="4.4799999999999995"/>
    <n v="2.5168539325842693E-2"/>
    <n v="45"/>
    <n v="50.53"/>
    <n v="0.22637439999999998"/>
    <n v="0"/>
    <n v="0"/>
    <n v="0"/>
  </r>
  <r>
    <x v="1"/>
    <n v="17"/>
    <n v="3"/>
    <s v="ON"/>
    <d v="2018-10-17T00:00:00"/>
    <s v="Avg of 4 NM Projects"/>
    <n v="9"/>
    <n v="37.764999999999993"/>
    <n v="0.21216292134831458"/>
    <n v="41.74"/>
    <n v="38.659999999999997"/>
    <n v="1.4599948999999997"/>
    <n v="0"/>
    <n v="0"/>
    <n v="0"/>
  </r>
  <r>
    <x v="1"/>
    <n v="17"/>
    <n v="3"/>
    <s v="ON"/>
    <d v="2018-10-17T00:00:00"/>
    <s v="Avg of 4 NM Projects"/>
    <n v="10"/>
    <n v="60.8"/>
    <n v="0.34157303370786513"/>
    <n v="29.38"/>
    <n v="28.24"/>
    <n v="1.7169919999999996"/>
    <n v="0"/>
    <n v="0"/>
    <n v="0"/>
  </r>
  <r>
    <x v="1"/>
    <n v="17"/>
    <n v="3"/>
    <s v="ON"/>
    <d v="2018-10-17T00:00:00"/>
    <s v="Avg of 4 NM Projects"/>
    <n v="11"/>
    <n v="51.08"/>
    <n v="0.28696629213483144"/>
    <n v="30.05"/>
    <n v="27.56"/>
    <n v="1.4077647999999998"/>
    <n v="0"/>
    <n v="0"/>
    <n v="0"/>
  </r>
  <r>
    <x v="1"/>
    <n v="17"/>
    <n v="3"/>
    <s v="ON"/>
    <d v="2018-10-17T00:00:00"/>
    <s v="Avg of 4 NM Projects"/>
    <n v="12"/>
    <n v="48.269999999999996"/>
    <n v="0.27117977528089887"/>
    <n v="29.68"/>
    <n v="26.21"/>
    <n v="1.2651566999999999"/>
    <n v="0"/>
    <n v="0"/>
    <n v="0"/>
  </r>
  <r>
    <x v="1"/>
    <n v="17"/>
    <n v="3"/>
    <s v="ON"/>
    <d v="2018-10-17T00:00:00"/>
    <s v="Avg of 4 NM Projects"/>
    <n v="13"/>
    <n v="72.19"/>
    <n v="0.40556179775280898"/>
    <n v="29.42"/>
    <n v="25.91"/>
    <n v="1.8704429"/>
    <n v="0"/>
    <n v="0"/>
    <n v="0"/>
  </r>
  <r>
    <x v="1"/>
    <n v="17"/>
    <n v="3"/>
    <s v="ON"/>
    <d v="2018-10-17T00:00:00"/>
    <s v="Avg of 4 NM Projects"/>
    <n v="14"/>
    <n v="81.66"/>
    <n v="0.45876404494382023"/>
    <n v="29.38"/>
    <n v="26.47"/>
    <n v="2.1615402000000001"/>
    <n v="0"/>
    <n v="0"/>
    <n v="0"/>
  </r>
  <r>
    <x v="1"/>
    <n v="17"/>
    <n v="3"/>
    <s v="ON"/>
    <d v="2018-10-17T00:00:00"/>
    <s v="Avg of 4 NM Projects"/>
    <n v="15"/>
    <n v="79.61999999999999"/>
    <n v="0.44730337078651677"/>
    <n v="29.37"/>
    <n v="28.06"/>
    <n v="2.2341371999999997"/>
    <n v="0"/>
    <n v="0"/>
    <n v="0"/>
  </r>
  <r>
    <x v="1"/>
    <n v="17"/>
    <n v="3"/>
    <s v="ON"/>
    <d v="2018-10-17T00:00:00"/>
    <s v="Avg of 4 NM Projects"/>
    <n v="16"/>
    <n v="55.164999999999992"/>
    <n v="0.30991573033707859"/>
    <n v="30.05"/>
    <n v="28.71"/>
    <n v="1.5837871499999998"/>
    <n v="0"/>
    <n v="0"/>
    <n v="0"/>
  </r>
  <r>
    <x v="1"/>
    <n v="17"/>
    <n v="3"/>
    <s v="ON"/>
    <d v="2018-10-17T00:00:00"/>
    <s v="Avg of 4 NM Projects"/>
    <n v="17"/>
    <n v="31.229999999999997"/>
    <n v="0.17544943820224718"/>
    <n v="32.32"/>
    <n v="35.36"/>
    <n v="1.1042927999999999"/>
    <n v="0"/>
    <n v="0"/>
    <n v="0"/>
  </r>
  <r>
    <x v="1"/>
    <n v="17"/>
    <n v="3"/>
    <s v="ON"/>
    <d v="2018-10-17T00:00:00"/>
    <s v="Avg of 4 NM Projects"/>
    <n v="18"/>
    <n v="8.3249999999999993"/>
    <n v="4.6769662921348314E-2"/>
    <n v="41.02"/>
    <n v="33.33"/>
    <n v="0.27747224999999998"/>
    <n v="0"/>
    <n v="0"/>
    <n v="0"/>
  </r>
  <r>
    <x v="1"/>
    <n v="17"/>
    <n v="3"/>
    <s v="ON"/>
    <d v="2018-10-17T00:00:00"/>
    <s v="Avg of 4 NM Projects"/>
    <n v="19"/>
    <n v="-0.13"/>
    <n v="-7.3033707865168538E-4"/>
    <n v="46.1"/>
    <n v="31.58"/>
    <n v="-4.1053999999999995E-3"/>
    <n v="0"/>
    <n v="0"/>
    <n v="0"/>
  </r>
  <r>
    <x v="1"/>
    <n v="17"/>
    <n v="3"/>
    <s v="ON"/>
    <d v="2018-10-17T00:00:00"/>
    <s v="Avg of 4 NM Projects"/>
    <n v="20"/>
    <n v="-0.13"/>
    <n v="-7.3033707865168538E-4"/>
    <n v="44.6"/>
    <n v="31.73"/>
    <n v="-4.1248999999999999E-3"/>
    <n v="0"/>
    <n v="0"/>
    <n v="0"/>
  </r>
  <r>
    <x v="1"/>
    <n v="17"/>
    <n v="3"/>
    <s v="ON"/>
    <d v="2018-10-17T00:00:00"/>
    <s v="Avg of 4 NM Projects"/>
    <n v="21"/>
    <n v="0"/>
    <n v="0"/>
    <n v="41.13"/>
    <n v="29.75"/>
    <n v="0"/>
    <n v="1"/>
    <n v="0"/>
    <n v="0"/>
  </r>
  <r>
    <x v="1"/>
    <n v="17"/>
    <n v="3"/>
    <s v="ON"/>
    <d v="2018-10-17T00:00:00"/>
    <s v="Avg of 4 NM Projects"/>
    <n v="22"/>
    <n v="-0.13"/>
    <n v="-7.3033707865168538E-4"/>
    <n v="33.83"/>
    <n v="26.19"/>
    <n v="-3.4047000000000005E-3"/>
    <n v="0"/>
    <n v="0"/>
    <n v="0"/>
  </r>
  <r>
    <x v="1"/>
    <n v="17"/>
    <n v="3"/>
    <s v="ON"/>
    <d v="2018-10-17T00:00:00"/>
    <s v="Avg of 4 NM Projects"/>
    <n v="23"/>
    <n v="-0.13"/>
    <n v="-7.3033707865168538E-4"/>
    <n v="32.49"/>
    <n v="26.42"/>
    <n v="-3.4346000000000003E-3"/>
    <n v="0"/>
    <n v="0"/>
    <n v="0"/>
  </r>
  <r>
    <x v="1"/>
    <n v="17"/>
    <n v="3"/>
    <s v="OFF"/>
    <d v="2018-10-17T00:00:00"/>
    <s v="Avg of 4 NM Projects"/>
    <n v="24"/>
    <n v="0"/>
    <n v="0"/>
    <n v="30.1"/>
    <n v="25.13"/>
    <n v="0"/>
    <n v="1"/>
    <n v="0"/>
    <n v="0"/>
  </r>
  <r>
    <x v="1"/>
    <n v="18"/>
    <n v="4"/>
    <s v="OFF"/>
    <d v="2018-10-18T00:00:00"/>
    <s v="Avg of 4 NM Projects"/>
    <n v="1"/>
    <n v="0"/>
    <n v="0"/>
    <n v="29.2"/>
    <n v="24.74"/>
    <n v="0"/>
    <n v="1"/>
    <n v="0"/>
    <n v="0"/>
  </r>
  <r>
    <x v="1"/>
    <n v="18"/>
    <n v="4"/>
    <s v="OFF"/>
    <d v="2018-10-18T00:00:00"/>
    <s v="Avg of 4 NM Projects"/>
    <n v="2"/>
    <n v="-0.13"/>
    <n v="-7.3033707865168538E-4"/>
    <n v="31.26"/>
    <n v="25.26"/>
    <n v="-3.2838000000000003E-3"/>
    <n v="0"/>
    <n v="0"/>
    <n v="0"/>
  </r>
  <r>
    <x v="1"/>
    <n v="18"/>
    <n v="4"/>
    <s v="OFF"/>
    <d v="2018-10-18T00:00:00"/>
    <s v="Avg of 4 NM Projects"/>
    <n v="3"/>
    <n v="-0.13"/>
    <n v="-7.3033707865168538E-4"/>
    <n v="29.11"/>
    <n v="24.41"/>
    <n v="-3.1733000000000004E-3"/>
    <n v="0"/>
    <n v="0"/>
    <n v="0"/>
  </r>
  <r>
    <x v="1"/>
    <n v="18"/>
    <n v="4"/>
    <s v="OFF"/>
    <d v="2018-10-18T00:00:00"/>
    <s v="Avg of 4 NM Projects"/>
    <n v="4"/>
    <n v="-0.13"/>
    <n v="-7.3033707865168538E-4"/>
    <n v="30.01"/>
    <n v="27.63"/>
    <n v="-3.5918999999999999E-3"/>
    <n v="0"/>
    <n v="0"/>
    <n v="0"/>
  </r>
  <r>
    <x v="1"/>
    <n v="18"/>
    <n v="4"/>
    <s v="OFF"/>
    <d v="2018-10-18T00:00:00"/>
    <s v="Avg of 4 NM Projects"/>
    <n v="5"/>
    <n v="0"/>
    <n v="0"/>
    <n v="29.12"/>
    <n v="27.52"/>
    <n v="0"/>
    <n v="1"/>
    <n v="0"/>
    <n v="0"/>
  </r>
  <r>
    <x v="1"/>
    <n v="18"/>
    <n v="4"/>
    <s v="OFF"/>
    <d v="2018-10-18T00:00:00"/>
    <s v="Avg of 4 NM Projects"/>
    <n v="6"/>
    <n v="-0.13"/>
    <n v="-7.3033707865168538E-4"/>
    <n v="30.43"/>
    <n v="26.73"/>
    <n v="-3.4749000000000004E-3"/>
    <n v="0"/>
    <n v="0"/>
    <n v="0"/>
  </r>
  <r>
    <x v="1"/>
    <n v="18"/>
    <n v="4"/>
    <s v="OFF"/>
    <d v="2018-10-18T00:00:00"/>
    <s v="Avg of 4 NM Projects"/>
    <n v="7"/>
    <n v="-0.13"/>
    <n v="-7.3033707865168538E-4"/>
    <n v="48.24"/>
    <n v="28.05"/>
    <n v="-3.6465E-3"/>
    <n v="0"/>
    <n v="0"/>
    <n v="0"/>
  </r>
  <r>
    <x v="1"/>
    <n v="18"/>
    <n v="4"/>
    <s v="ON"/>
    <d v="2018-10-18T00:00:00"/>
    <s v="Avg of 4 NM Projects"/>
    <n v="8"/>
    <n v="0.77"/>
    <n v="4.3258426966292134E-3"/>
    <n v="50.31"/>
    <n v="28.85"/>
    <n v="2.2214500000000002E-2"/>
    <n v="0"/>
    <n v="0"/>
    <n v="0"/>
  </r>
  <r>
    <x v="1"/>
    <n v="18"/>
    <n v="4"/>
    <s v="ON"/>
    <d v="2018-10-18T00:00:00"/>
    <s v="Avg of 4 NM Projects"/>
    <n v="9"/>
    <n v="8.9649999999999999"/>
    <n v="5.0365168539325843E-2"/>
    <n v="42"/>
    <n v="33.479999999999997"/>
    <n v="0.30014819999999998"/>
    <n v="0"/>
    <n v="0"/>
    <n v="0"/>
  </r>
  <r>
    <x v="1"/>
    <n v="18"/>
    <n v="4"/>
    <s v="ON"/>
    <d v="2018-10-18T00:00:00"/>
    <s v="Avg of 4 NM Projects"/>
    <n v="10"/>
    <n v="48.515000000000001"/>
    <n v="0.2725561797752809"/>
    <n v="37.729999999999997"/>
    <n v="29.09"/>
    <n v="1.41130135"/>
    <n v="0"/>
    <n v="0"/>
    <n v="0"/>
  </r>
  <r>
    <x v="1"/>
    <n v="18"/>
    <n v="4"/>
    <s v="ON"/>
    <d v="2018-10-18T00:00:00"/>
    <s v="Avg of 4 NM Projects"/>
    <n v="11"/>
    <n v="66.554999999999993"/>
    <n v="0.37390449438202245"/>
    <n v="35.08"/>
    <n v="29.93"/>
    <n v="1.9919911499999998"/>
    <n v="0"/>
    <n v="0"/>
    <n v="0"/>
  </r>
  <r>
    <x v="1"/>
    <n v="18"/>
    <n v="4"/>
    <s v="ON"/>
    <d v="2018-10-18T00:00:00"/>
    <s v="Avg of 4 NM Projects"/>
    <n v="12"/>
    <n v="96"/>
    <n v="0.5393258426966292"/>
    <n v="35.119999999999997"/>
    <n v="27.39"/>
    <n v="2.6294400000000002"/>
    <n v="0"/>
    <n v="1"/>
    <n v="0"/>
  </r>
  <r>
    <x v="1"/>
    <n v="18"/>
    <n v="4"/>
    <s v="ON"/>
    <d v="2018-10-18T00:00:00"/>
    <s v="Avg of 4 NM Projects"/>
    <n v="13"/>
    <n v="121.855"/>
    <n v="0.68457865168539334"/>
    <n v="33.909999999999997"/>
    <n v="26.18"/>
    <n v="3.1901638999999999"/>
    <n v="0"/>
    <n v="1"/>
    <n v="0"/>
  </r>
  <r>
    <x v="1"/>
    <n v="18"/>
    <n v="4"/>
    <s v="ON"/>
    <d v="2018-10-18T00:00:00"/>
    <s v="Avg of 4 NM Projects"/>
    <n v="14"/>
    <n v="107.52"/>
    <n v="0.60404494382022467"/>
    <n v="36.85"/>
    <n v="17.559999999999999"/>
    <n v="1.8880511999999998"/>
    <n v="0"/>
    <n v="1"/>
    <n v="0"/>
  </r>
  <r>
    <x v="1"/>
    <n v="18"/>
    <n v="4"/>
    <s v="ON"/>
    <d v="2018-10-18T00:00:00"/>
    <s v="Avg of 4 NM Projects"/>
    <n v="15"/>
    <n v="89.724999999999994"/>
    <n v="0.50407303370786516"/>
    <n v="34.869999999999997"/>
    <n v="17.829999999999998"/>
    <n v="1.5997967499999997"/>
    <n v="0"/>
    <n v="1"/>
    <n v="0"/>
  </r>
  <r>
    <x v="1"/>
    <n v="18"/>
    <n v="4"/>
    <s v="ON"/>
    <d v="2018-10-18T00:00:00"/>
    <s v="Avg of 4 NM Projects"/>
    <n v="16"/>
    <n v="65.924999999999997"/>
    <n v="0.37036516853932583"/>
    <n v="34.83"/>
    <n v="22.75"/>
    <n v="1.49979375"/>
    <n v="0"/>
    <n v="0"/>
    <n v="0"/>
  </r>
  <r>
    <x v="1"/>
    <n v="18"/>
    <n v="4"/>
    <s v="ON"/>
    <d v="2018-10-18T00:00:00"/>
    <s v="Avg of 4 NM Projects"/>
    <n v="17"/>
    <n v="34.945"/>
    <n v="0.19632022471910113"/>
    <n v="37.229999999999997"/>
    <n v="24.86"/>
    <n v="0.86873270000000002"/>
    <n v="0"/>
    <n v="0"/>
    <n v="0"/>
  </r>
  <r>
    <x v="1"/>
    <n v="18"/>
    <n v="4"/>
    <s v="ON"/>
    <d v="2018-10-18T00:00:00"/>
    <s v="Avg of 4 NM Projects"/>
    <n v="18"/>
    <n v="7.8049999999999997"/>
    <n v="4.3848314606741573E-2"/>
    <n v="45.29"/>
    <n v="28.92"/>
    <n v="0.22572060000000002"/>
    <n v="0"/>
    <n v="0"/>
    <n v="0"/>
  </r>
  <r>
    <x v="1"/>
    <n v="18"/>
    <n v="4"/>
    <s v="ON"/>
    <d v="2018-10-18T00:00:00"/>
    <s v="Avg of 4 NM Projects"/>
    <n v="19"/>
    <n v="-0.26"/>
    <n v="-1.4606741573033708E-3"/>
    <n v="57.12"/>
    <n v="38.090000000000003"/>
    <n v="-9.9034000000000014E-3"/>
    <n v="0"/>
    <n v="0"/>
    <n v="0"/>
  </r>
  <r>
    <x v="1"/>
    <n v="18"/>
    <n v="4"/>
    <s v="ON"/>
    <d v="2018-10-18T00:00:00"/>
    <s v="Avg of 4 NM Projects"/>
    <n v="20"/>
    <n v="0"/>
    <n v="0"/>
    <n v="54.71"/>
    <n v="60"/>
    <n v="0"/>
    <n v="1"/>
    <n v="0"/>
    <n v="0"/>
  </r>
  <r>
    <x v="1"/>
    <n v="18"/>
    <n v="4"/>
    <s v="ON"/>
    <d v="2018-10-18T00:00:00"/>
    <s v="Avg of 4 NM Projects"/>
    <n v="21"/>
    <n v="0"/>
    <n v="0"/>
    <n v="47.81"/>
    <n v="37.83"/>
    <n v="0"/>
    <n v="1"/>
    <n v="0"/>
    <n v="0"/>
  </r>
  <r>
    <x v="1"/>
    <n v="18"/>
    <n v="4"/>
    <s v="ON"/>
    <d v="2018-10-18T00:00:00"/>
    <s v="Avg of 4 NM Projects"/>
    <n v="22"/>
    <n v="-0.26"/>
    <n v="-1.4606741573033708E-3"/>
    <n v="42.85"/>
    <n v="43.82"/>
    <n v="-1.1393200000000001E-2"/>
    <n v="0"/>
    <n v="0"/>
    <n v="0"/>
  </r>
  <r>
    <x v="1"/>
    <n v="18"/>
    <n v="4"/>
    <s v="ON"/>
    <d v="2018-10-18T00:00:00"/>
    <s v="Avg of 4 NM Projects"/>
    <n v="23"/>
    <n v="0"/>
    <n v="0"/>
    <n v="39.18"/>
    <n v="31.74"/>
    <n v="0"/>
    <n v="1"/>
    <n v="0"/>
    <n v="0"/>
  </r>
  <r>
    <x v="1"/>
    <n v="18"/>
    <n v="4"/>
    <s v="OFF"/>
    <d v="2018-10-18T00:00:00"/>
    <s v="Avg of 4 NM Projects"/>
    <n v="24"/>
    <n v="-0.13"/>
    <n v="-7.3033707865168538E-4"/>
    <n v="37.11"/>
    <n v="29.11"/>
    <n v="-3.7843E-3"/>
    <n v="0"/>
    <n v="0"/>
    <n v="0"/>
  </r>
  <r>
    <x v="1"/>
    <n v="19"/>
    <n v="5"/>
    <s v="OFF"/>
    <d v="2018-10-19T00:00:00"/>
    <s v="Avg of 4 NM Projects"/>
    <n v="1"/>
    <n v="0"/>
    <n v="0"/>
    <n v="29.51"/>
    <n v="26.44"/>
    <n v="0"/>
    <n v="1"/>
    <n v="0"/>
    <n v="0"/>
  </r>
  <r>
    <x v="1"/>
    <n v="19"/>
    <n v="5"/>
    <s v="OFF"/>
    <d v="2018-10-19T00:00:00"/>
    <s v="Avg of 4 NM Projects"/>
    <n v="2"/>
    <n v="0"/>
    <n v="0"/>
    <n v="30.47"/>
    <n v="27.55"/>
    <n v="0"/>
    <n v="1"/>
    <n v="0"/>
    <n v="0"/>
  </r>
  <r>
    <x v="1"/>
    <n v="19"/>
    <n v="5"/>
    <s v="OFF"/>
    <d v="2018-10-19T00:00:00"/>
    <s v="Avg of 4 NM Projects"/>
    <n v="3"/>
    <n v="-0.26"/>
    <n v="-1.4606741573033708E-3"/>
    <n v="27.84"/>
    <n v="27.04"/>
    <n v="-7.0304E-3"/>
    <n v="0"/>
    <n v="0"/>
    <n v="0"/>
  </r>
  <r>
    <x v="1"/>
    <n v="19"/>
    <n v="5"/>
    <s v="OFF"/>
    <d v="2018-10-19T00:00:00"/>
    <s v="Avg of 4 NM Projects"/>
    <n v="4"/>
    <n v="0"/>
    <n v="0"/>
    <n v="27.7"/>
    <n v="26.97"/>
    <n v="0"/>
    <n v="1"/>
    <n v="0"/>
    <n v="0"/>
  </r>
  <r>
    <x v="1"/>
    <n v="19"/>
    <n v="5"/>
    <s v="OFF"/>
    <d v="2018-10-19T00:00:00"/>
    <s v="Avg of 4 NM Projects"/>
    <n v="5"/>
    <n v="-0.13"/>
    <n v="-7.3033707865168538E-4"/>
    <n v="29.33"/>
    <n v="30.23"/>
    <n v="-3.9299000000000001E-3"/>
    <n v="0"/>
    <n v="0"/>
    <n v="0"/>
  </r>
  <r>
    <x v="1"/>
    <n v="19"/>
    <n v="5"/>
    <s v="OFF"/>
    <d v="2018-10-19T00:00:00"/>
    <s v="Avg of 4 NM Projects"/>
    <n v="6"/>
    <n v="0"/>
    <n v="0"/>
    <n v="32.69"/>
    <n v="31.74"/>
    <n v="0"/>
    <n v="1"/>
    <n v="0"/>
    <n v="0"/>
  </r>
  <r>
    <x v="1"/>
    <n v="19"/>
    <n v="5"/>
    <s v="OFF"/>
    <d v="2018-10-19T00:00:00"/>
    <s v="Avg of 4 NM Projects"/>
    <n v="7"/>
    <n v="-0.26"/>
    <n v="-1.4606741573033708E-3"/>
    <n v="42.74"/>
    <n v="41.05"/>
    <n v="-1.0673E-2"/>
    <n v="0"/>
    <n v="0"/>
    <n v="0"/>
  </r>
  <r>
    <x v="1"/>
    <n v="19"/>
    <n v="5"/>
    <s v="ON"/>
    <d v="2018-10-19T00:00:00"/>
    <s v="Avg of 4 NM Projects"/>
    <n v="8"/>
    <n v="5.25"/>
    <n v="2.9494382022471909E-2"/>
    <n v="46.59"/>
    <n v="46.95"/>
    <n v="0.2464875"/>
    <n v="0"/>
    <n v="0"/>
    <n v="0"/>
  </r>
  <r>
    <x v="1"/>
    <n v="19"/>
    <n v="5"/>
    <s v="ON"/>
    <d v="2018-10-19T00:00:00"/>
    <s v="Avg of 4 NM Projects"/>
    <n v="9"/>
    <n v="38.274999999999999"/>
    <n v="0.21502808988764044"/>
    <n v="42"/>
    <n v="44.97"/>
    <n v="1.7212267499999998"/>
    <n v="0"/>
    <n v="0"/>
    <n v="0"/>
  </r>
  <r>
    <x v="1"/>
    <n v="19"/>
    <n v="5"/>
    <s v="ON"/>
    <d v="2018-10-19T00:00:00"/>
    <s v="Avg of 4 NM Projects"/>
    <n v="10"/>
    <n v="65.025000000000006"/>
    <n v="0.365308988764045"/>
    <n v="37.450000000000003"/>
    <n v="42.1"/>
    <n v="2.7375525000000001"/>
    <n v="0"/>
    <n v="0"/>
    <n v="0"/>
  </r>
  <r>
    <x v="1"/>
    <n v="19"/>
    <n v="5"/>
    <s v="ON"/>
    <d v="2018-10-19T00:00:00"/>
    <s v="Avg of 4 NM Projects"/>
    <n v="11"/>
    <n v="93.309999999999988"/>
    <n v="0.52421348314606731"/>
    <n v="31.2"/>
    <n v="35.11"/>
    <n v="3.2761140999999991"/>
    <n v="0"/>
    <n v="1"/>
    <n v="0"/>
  </r>
  <r>
    <x v="1"/>
    <n v="19"/>
    <n v="5"/>
    <s v="ON"/>
    <d v="2018-10-19T00:00:00"/>
    <s v="Avg of 4 NM Projects"/>
    <n v="12"/>
    <n v="111.105"/>
    <n v="0.62418539325842703"/>
    <n v="31.13"/>
    <n v="30.89"/>
    <n v="3.4320334500000005"/>
    <n v="0"/>
    <n v="1"/>
    <n v="0"/>
  </r>
  <r>
    <x v="1"/>
    <n v="19"/>
    <n v="5"/>
    <s v="ON"/>
    <d v="2018-10-19T00:00:00"/>
    <s v="Avg of 4 NM Projects"/>
    <n v="13"/>
    <n v="131.32999999999998"/>
    <n v="0.73780898876404488"/>
    <n v="30.72"/>
    <n v="25.03"/>
    <n v="3.2871899"/>
    <n v="0"/>
    <n v="1"/>
    <n v="0"/>
  </r>
  <r>
    <x v="1"/>
    <n v="19"/>
    <n v="5"/>
    <s v="ON"/>
    <d v="2018-10-19T00:00:00"/>
    <s v="Avg of 4 NM Projects"/>
    <n v="14"/>
    <n v="122.88000000000001"/>
    <n v="0.69033707865168548"/>
    <n v="29.22"/>
    <n v="25.24"/>
    <n v="3.1014911999999999"/>
    <n v="0"/>
    <n v="1"/>
    <n v="0"/>
  </r>
  <r>
    <x v="1"/>
    <n v="19"/>
    <n v="5"/>
    <s v="ON"/>
    <d v="2018-10-19T00:00:00"/>
    <s v="Avg of 4 NM Projects"/>
    <n v="15"/>
    <n v="111.995"/>
    <n v="0.62918539325842704"/>
    <n v="29.17"/>
    <n v="24.89"/>
    <n v="2.78755555"/>
    <n v="0"/>
    <n v="1"/>
    <n v="0"/>
  </r>
  <r>
    <x v="1"/>
    <n v="19"/>
    <n v="5"/>
    <s v="ON"/>
    <d v="2018-10-19T00:00:00"/>
    <s v="Avg of 4 NM Projects"/>
    <n v="16"/>
    <n v="68.22999999999999"/>
    <n v="0.38331460674157297"/>
    <n v="29.24"/>
    <n v="26.22"/>
    <n v="1.7889905999999995"/>
    <n v="0"/>
    <n v="0"/>
    <n v="0"/>
  </r>
  <r>
    <x v="1"/>
    <n v="19"/>
    <n v="5"/>
    <s v="ON"/>
    <d v="2018-10-19T00:00:00"/>
    <s v="Avg of 4 NM Projects"/>
    <n v="17"/>
    <n v="34.564999999999998"/>
    <n v="0.19418539325842696"/>
    <n v="29.37"/>
    <n v="27.68"/>
    <n v="0.95675919999999992"/>
    <n v="0"/>
    <n v="0"/>
    <n v="0"/>
  </r>
  <r>
    <x v="1"/>
    <n v="19"/>
    <n v="5"/>
    <s v="ON"/>
    <d v="2018-10-19T00:00:00"/>
    <s v="Avg of 4 NM Projects"/>
    <n v="18"/>
    <n v="5.2499999999999991"/>
    <n v="2.9494382022471906E-2"/>
    <n v="36.69"/>
    <n v="35.729999999999997"/>
    <n v="0.18758249999999996"/>
    <n v="0"/>
    <n v="0"/>
    <n v="0"/>
  </r>
  <r>
    <x v="1"/>
    <n v="19"/>
    <n v="5"/>
    <s v="ON"/>
    <d v="2018-10-19T00:00:00"/>
    <s v="Avg of 4 NM Projects"/>
    <n v="19"/>
    <n v="-0.26"/>
    <n v="-1.4606741573033708E-3"/>
    <n v="51.11"/>
    <n v="28.89"/>
    <n v="-7.5113999999999997E-3"/>
    <n v="0"/>
    <n v="0"/>
    <n v="0"/>
  </r>
  <r>
    <x v="1"/>
    <n v="19"/>
    <n v="5"/>
    <s v="ON"/>
    <d v="2018-10-19T00:00:00"/>
    <s v="Avg of 4 NM Projects"/>
    <n v="20"/>
    <n v="-0.13"/>
    <n v="-7.3033707865168538E-4"/>
    <n v="46.06"/>
    <n v="31.39"/>
    <n v="-4.0807000000000005E-3"/>
    <n v="0"/>
    <n v="0"/>
    <n v="0"/>
  </r>
  <r>
    <x v="1"/>
    <n v="19"/>
    <n v="5"/>
    <s v="ON"/>
    <d v="2018-10-19T00:00:00"/>
    <s v="Avg of 4 NM Projects"/>
    <n v="21"/>
    <n v="0"/>
    <n v="0"/>
    <n v="35.33"/>
    <n v="25.71"/>
    <n v="0"/>
    <n v="1"/>
    <n v="0"/>
    <n v="0"/>
  </r>
  <r>
    <x v="1"/>
    <n v="19"/>
    <n v="5"/>
    <s v="ON"/>
    <d v="2018-10-19T00:00:00"/>
    <s v="Avg of 4 NM Projects"/>
    <n v="22"/>
    <n v="0"/>
    <n v="0"/>
    <n v="31.15"/>
    <n v="38.08"/>
    <n v="0"/>
    <n v="1"/>
    <n v="0"/>
    <n v="0"/>
  </r>
  <r>
    <x v="1"/>
    <n v="19"/>
    <n v="5"/>
    <s v="ON"/>
    <d v="2018-10-19T00:00:00"/>
    <s v="Avg of 4 NM Projects"/>
    <n v="23"/>
    <n v="-0.26"/>
    <n v="-1.4606741573033708E-3"/>
    <n v="30"/>
    <n v="41.35"/>
    <n v="-1.0751000000000002E-2"/>
    <n v="0"/>
    <n v="0"/>
    <n v="0"/>
  </r>
  <r>
    <x v="1"/>
    <n v="19"/>
    <n v="5"/>
    <s v="OFF"/>
    <d v="2018-10-19T00:00:00"/>
    <s v="Avg of 4 NM Projects"/>
    <n v="24"/>
    <n v="-0.13"/>
    <n v="-7.3033707865168538E-4"/>
    <n v="28.13"/>
    <n v="45.49"/>
    <n v="-5.9137E-3"/>
    <n v="0"/>
    <n v="0"/>
    <n v="0"/>
  </r>
  <r>
    <x v="1"/>
    <n v="20"/>
    <n v="6"/>
    <s v="OFF"/>
    <d v="2018-10-20T00:00:00"/>
    <s v="Avg of 4 NM Projects"/>
    <n v="1"/>
    <n v="-0.13"/>
    <n v="-7.3033707865168538E-4"/>
    <n v="24.75"/>
    <n v="44.26"/>
    <n v="-5.7537999999999999E-3"/>
    <n v="0"/>
    <n v="0"/>
    <n v="0"/>
  </r>
  <r>
    <x v="1"/>
    <n v="20"/>
    <n v="6"/>
    <s v="OFF"/>
    <d v="2018-10-20T00:00:00"/>
    <s v="Avg of 4 NM Projects"/>
    <n v="2"/>
    <n v="-0.13"/>
    <n v="-7.3033707865168538E-4"/>
    <n v="23.69"/>
    <n v="39.83"/>
    <n v="-5.1779E-3"/>
    <n v="0"/>
    <n v="0"/>
    <n v="0"/>
  </r>
  <r>
    <x v="1"/>
    <n v="20"/>
    <n v="6"/>
    <s v="OFF"/>
    <d v="2018-10-20T00:00:00"/>
    <s v="Avg of 4 NM Projects"/>
    <n v="3"/>
    <n v="0"/>
    <n v="0"/>
    <n v="24.22"/>
    <n v="37.31"/>
    <n v="0"/>
    <n v="1"/>
    <n v="0"/>
    <n v="0"/>
  </r>
  <r>
    <x v="1"/>
    <n v="20"/>
    <n v="6"/>
    <s v="OFF"/>
    <d v="2018-10-20T00:00:00"/>
    <s v="Avg of 4 NM Projects"/>
    <n v="4"/>
    <n v="0"/>
    <n v="0"/>
    <n v="23.41"/>
    <n v="45.22"/>
    <n v="0"/>
    <n v="1"/>
    <n v="0"/>
    <n v="0"/>
  </r>
  <r>
    <x v="1"/>
    <n v="20"/>
    <n v="6"/>
    <s v="OFF"/>
    <d v="2018-10-20T00:00:00"/>
    <s v="Avg of 4 NM Projects"/>
    <n v="5"/>
    <n v="-0.13"/>
    <n v="-7.3033707865168538E-4"/>
    <n v="23.6"/>
    <n v="48.19"/>
    <n v="-6.2646999999999998E-3"/>
    <n v="0"/>
    <n v="0"/>
    <n v="0"/>
  </r>
  <r>
    <x v="1"/>
    <n v="20"/>
    <n v="6"/>
    <s v="OFF"/>
    <d v="2018-10-20T00:00:00"/>
    <s v="Avg of 4 NM Projects"/>
    <n v="6"/>
    <n v="-0.13"/>
    <n v="-7.3033707865168538E-4"/>
    <n v="24.67"/>
    <n v="41.8"/>
    <n v="-5.4340000000000005E-3"/>
    <n v="0"/>
    <n v="0"/>
    <n v="0"/>
  </r>
  <r>
    <x v="1"/>
    <n v="20"/>
    <n v="6"/>
    <s v="OFF"/>
    <d v="2018-10-20T00:00:00"/>
    <s v="Avg of 4 NM Projects"/>
    <n v="7"/>
    <n v="-0.13"/>
    <n v="-7.3033707865168538E-4"/>
    <n v="29.75"/>
    <n v="60.01"/>
    <n v="-7.8013000000000006E-3"/>
    <n v="0"/>
    <n v="0"/>
    <n v="0"/>
  </r>
  <r>
    <x v="1"/>
    <n v="20"/>
    <n v="6"/>
    <s v="ON"/>
    <d v="2018-10-20T00:00:00"/>
    <s v="Avg of 4 NM Projects"/>
    <n v="8"/>
    <n v="2.8149999999999999"/>
    <n v="1.5814606741573034E-2"/>
    <n v="29.81"/>
    <n v="70.349999999999994"/>
    <n v="0.19803525"/>
    <n v="0"/>
    <n v="0"/>
    <n v="0"/>
  </r>
  <r>
    <x v="1"/>
    <n v="20"/>
    <n v="6"/>
    <s v="ON"/>
    <d v="2018-10-20T00:00:00"/>
    <s v="Avg of 4 NM Projects"/>
    <n v="9"/>
    <n v="23.04"/>
    <n v="0.12943820224719102"/>
    <n v="31.21"/>
    <n v="45.25"/>
    <n v="1.0425599999999999"/>
    <n v="0"/>
    <n v="0"/>
    <n v="0"/>
  </r>
  <r>
    <x v="1"/>
    <n v="20"/>
    <n v="6"/>
    <s v="ON"/>
    <d v="2018-10-20T00:00:00"/>
    <s v="Avg of 4 NM Projects"/>
    <n v="10"/>
    <n v="49.53"/>
    <n v="0.27825842696629216"/>
    <n v="31.53"/>
    <n v="51.58"/>
    <n v="2.5547574000000002"/>
    <n v="0"/>
    <n v="0"/>
    <n v="0"/>
  </r>
  <r>
    <x v="1"/>
    <n v="20"/>
    <n v="6"/>
    <s v="ON"/>
    <d v="2018-10-20T00:00:00"/>
    <s v="Avg of 4 NM Projects"/>
    <n v="11"/>
    <n v="83.715000000000003"/>
    <n v="0.47030898876404498"/>
    <n v="35.17"/>
    <n v="35.21"/>
    <n v="2.9476051500000002"/>
    <n v="0"/>
    <n v="0"/>
    <n v="0"/>
  </r>
  <r>
    <x v="1"/>
    <n v="20"/>
    <n v="6"/>
    <s v="ON"/>
    <d v="2018-10-20T00:00:00"/>
    <s v="Avg of 4 NM Projects"/>
    <n v="12"/>
    <n v="103.03999999999999"/>
    <n v="0.57887640449438194"/>
    <n v="33.86"/>
    <n v="23.3"/>
    <n v="2.4008319999999999"/>
    <n v="0"/>
    <n v="1"/>
    <n v="0"/>
  </r>
  <r>
    <x v="1"/>
    <n v="20"/>
    <n v="6"/>
    <s v="ON"/>
    <d v="2018-10-20T00:00:00"/>
    <s v="Avg of 4 NM Projects"/>
    <n v="13"/>
    <n v="109.44499999999999"/>
    <n v="0.61485955056179775"/>
    <n v="28.64"/>
    <n v="23.38"/>
    <n v="2.5588240999999998"/>
    <n v="0"/>
    <n v="1"/>
    <n v="0"/>
  </r>
  <r>
    <x v="1"/>
    <n v="20"/>
    <n v="6"/>
    <s v="ON"/>
    <d v="2018-10-20T00:00:00"/>
    <s v="Avg of 4 NM Projects"/>
    <n v="14"/>
    <n v="116.095"/>
    <n v="0.65221910112359549"/>
    <n v="27.71"/>
    <n v="23.85"/>
    <n v="2.7688657499999998"/>
    <n v="0"/>
    <n v="1"/>
    <n v="0"/>
  </r>
  <r>
    <x v="1"/>
    <n v="20"/>
    <n v="6"/>
    <s v="ON"/>
    <d v="2018-10-20T00:00:00"/>
    <s v="Avg of 4 NM Projects"/>
    <n v="15"/>
    <n v="98.814999999999998"/>
    <n v="0.55514044943820229"/>
    <n v="27.75"/>
    <n v="22.2"/>
    <n v="2.1936929999999997"/>
    <n v="0"/>
    <n v="1"/>
    <n v="0"/>
  </r>
  <r>
    <x v="1"/>
    <n v="20"/>
    <n v="6"/>
    <s v="ON"/>
    <d v="2018-10-20T00:00:00"/>
    <s v="Avg of 4 NM Projects"/>
    <n v="16"/>
    <n v="63.099999999999994"/>
    <n v="0.35449438202247185"/>
    <n v="25.41"/>
    <n v="22.4"/>
    <n v="1.4134399999999998"/>
    <n v="0"/>
    <n v="0"/>
    <n v="0"/>
  </r>
  <r>
    <x v="1"/>
    <n v="20"/>
    <n v="6"/>
    <s v="ON"/>
    <d v="2018-10-20T00:00:00"/>
    <s v="Avg of 4 NM Projects"/>
    <n v="17"/>
    <n v="39.045000000000002"/>
    <n v="0.21935393258426966"/>
    <n v="28.17"/>
    <n v="24.01"/>
    <n v="0.93747045000000018"/>
    <n v="0"/>
    <n v="0"/>
    <n v="0"/>
  </r>
  <r>
    <x v="1"/>
    <n v="20"/>
    <n v="6"/>
    <s v="ON"/>
    <d v="2018-10-20T00:00:00"/>
    <s v="Avg of 4 NM Projects"/>
    <n v="18"/>
    <n v="4.7350000000000003"/>
    <n v="2.6601123595505621E-2"/>
    <n v="31.88"/>
    <n v="35.96"/>
    <n v="0.17027059999999999"/>
    <n v="0"/>
    <n v="0"/>
    <n v="0"/>
  </r>
  <r>
    <x v="1"/>
    <n v="20"/>
    <n v="6"/>
    <s v="ON"/>
    <d v="2018-10-20T00:00:00"/>
    <s v="Avg of 4 NM Projects"/>
    <n v="19"/>
    <n v="0"/>
    <n v="0"/>
    <n v="45.57"/>
    <n v="52.78"/>
    <n v="0"/>
    <n v="1"/>
    <n v="0"/>
    <n v="0"/>
  </r>
  <r>
    <x v="1"/>
    <n v="20"/>
    <n v="6"/>
    <s v="ON"/>
    <d v="2018-10-20T00:00:00"/>
    <s v="Avg of 4 NM Projects"/>
    <n v="20"/>
    <n v="-0.26"/>
    <n v="-1.4606741573033708E-3"/>
    <n v="42.39"/>
    <n v="31.71"/>
    <n v="-8.2445999999999995E-3"/>
    <n v="0"/>
    <n v="0"/>
    <n v="0"/>
  </r>
  <r>
    <x v="1"/>
    <n v="20"/>
    <n v="6"/>
    <s v="ON"/>
    <d v="2018-10-20T00:00:00"/>
    <s v="Avg of 4 NM Projects"/>
    <n v="21"/>
    <n v="0"/>
    <n v="0"/>
    <n v="30.48"/>
    <n v="42.54"/>
    <n v="0"/>
    <n v="1"/>
    <n v="0"/>
    <n v="0"/>
  </r>
  <r>
    <x v="1"/>
    <n v="20"/>
    <n v="6"/>
    <s v="ON"/>
    <d v="2018-10-20T00:00:00"/>
    <s v="Avg of 4 NM Projects"/>
    <n v="22"/>
    <n v="0"/>
    <n v="0"/>
    <n v="29.54"/>
    <n v="35.58"/>
    <n v="0"/>
    <n v="1"/>
    <n v="0"/>
    <n v="0"/>
  </r>
  <r>
    <x v="1"/>
    <n v="20"/>
    <n v="6"/>
    <s v="ON"/>
    <d v="2018-10-20T00:00:00"/>
    <s v="Avg of 4 NM Projects"/>
    <n v="23"/>
    <n v="-0.13"/>
    <n v="-7.3033707865168538E-4"/>
    <n v="29.63"/>
    <n v="33.659999999999997"/>
    <n v="-4.3758E-3"/>
    <n v="0"/>
    <n v="0"/>
    <n v="0"/>
  </r>
  <r>
    <x v="1"/>
    <n v="20"/>
    <n v="6"/>
    <s v="OFF"/>
    <d v="2018-10-20T00:00:00"/>
    <s v="Avg of 4 NM Projects"/>
    <n v="24"/>
    <n v="-0.13"/>
    <n v="-7.3033707865168538E-4"/>
    <n v="27.11"/>
    <n v="29.79"/>
    <n v="-3.8727000000000002E-3"/>
    <n v="0"/>
    <n v="0"/>
    <n v="0"/>
  </r>
  <r>
    <x v="1"/>
    <n v="21"/>
    <n v="7"/>
    <s v="OFF"/>
    <d v="2018-10-21T00:00:00"/>
    <s v="Avg of 4 NM Projects"/>
    <n v="1"/>
    <n v="-0.26"/>
    <n v="-1.4606741573033708E-3"/>
    <n v="34.39"/>
    <n v="26.59"/>
    <n v="-6.9134000000000001E-3"/>
    <n v="0"/>
    <n v="0"/>
    <n v="0"/>
  </r>
  <r>
    <x v="1"/>
    <n v="21"/>
    <n v="7"/>
    <s v="OFF"/>
    <d v="2018-10-21T00:00:00"/>
    <s v="Avg of 4 NM Projects"/>
    <n v="2"/>
    <n v="0"/>
    <n v="0"/>
    <n v="31.69"/>
    <n v="36.56"/>
    <n v="0"/>
    <n v="1"/>
    <n v="0"/>
    <n v="0"/>
  </r>
  <r>
    <x v="1"/>
    <n v="21"/>
    <n v="7"/>
    <s v="OFF"/>
    <d v="2018-10-21T00:00:00"/>
    <s v="Avg of 4 NM Projects"/>
    <n v="3"/>
    <n v="0"/>
    <n v="0"/>
    <n v="27.9"/>
    <n v="37.33"/>
    <n v="0"/>
    <n v="1"/>
    <n v="0"/>
    <n v="0"/>
  </r>
  <r>
    <x v="1"/>
    <n v="21"/>
    <n v="7"/>
    <s v="OFF"/>
    <d v="2018-10-21T00:00:00"/>
    <s v="Avg of 4 NM Projects"/>
    <n v="4"/>
    <n v="0"/>
    <n v="0"/>
    <n v="27.72"/>
    <n v="26.37"/>
    <n v="0"/>
    <n v="1"/>
    <n v="0"/>
    <n v="0"/>
  </r>
  <r>
    <x v="1"/>
    <n v="21"/>
    <n v="7"/>
    <s v="OFF"/>
    <d v="2018-10-21T00:00:00"/>
    <s v="Avg of 4 NM Projects"/>
    <n v="5"/>
    <n v="0"/>
    <n v="0"/>
    <n v="27.79"/>
    <n v="25.45"/>
    <n v="0"/>
    <n v="1"/>
    <n v="0"/>
    <n v="0"/>
  </r>
  <r>
    <x v="1"/>
    <n v="21"/>
    <n v="7"/>
    <s v="OFF"/>
    <d v="2018-10-21T00:00:00"/>
    <s v="Avg of 4 NM Projects"/>
    <n v="6"/>
    <n v="0"/>
    <n v="0"/>
    <n v="30.51"/>
    <n v="23.1"/>
    <n v="0"/>
    <n v="1"/>
    <n v="0"/>
    <n v="0"/>
  </r>
  <r>
    <x v="1"/>
    <n v="21"/>
    <n v="7"/>
    <s v="OFF"/>
    <d v="2018-10-21T00:00:00"/>
    <s v="Avg of 4 NM Projects"/>
    <n v="7"/>
    <n v="-0.26"/>
    <n v="-1.4606741573033708E-3"/>
    <n v="31.18"/>
    <n v="24.02"/>
    <n v="-6.2452000000000002E-3"/>
    <n v="0"/>
    <n v="0"/>
    <n v="0"/>
  </r>
  <r>
    <x v="1"/>
    <n v="21"/>
    <n v="7"/>
    <s v="OFF"/>
    <d v="2018-10-21T00:00:00"/>
    <s v="Avg of 4 NM Projects"/>
    <n v="8"/>
    <n v="1.2799999999999998"/>
    <n v="7.1910112359550547E-3"/>
    <n v="30.47"/>
    <n v="23.17"/>
    <n v="2.9657599999999999E-2"/>
    <n v="0"/>
    <n v="0"/>
    <n v="0"/>
  </r>
  <r>
    <x v="1"/>
    <n v="21"/>
    <n v="7"/>
    <s v="OFF"/>
    <d v="2018-10-21T00:00:00"/>
    <s v="Avg of 4 NM Projects"/>
    <n v="9"/>
    <n v="20.740000000000002"/>
    <n v="0.11651685393258428"/>
    <n v="35.049999999999997"/>
    <n v="29.62"/>
    <n v="0.61431880000000016"/>
    <n v="0"/>
    <n v="0"/>
    <n v="0"/>
  </r>
  <r>
    <x v="1"/>
    <n v="21"/>
    <n v="7"/>
    <s v="OFF"/>
    <d v="2018-10-21T00:00:00"/>
    <s v="Avg of 4 NM Projects"/>
    <n v="10"/>
    <n v="41.984999999999999"/>
    <n v="0.23587078651685392"/>
    <n v="38.51"/>
    <n v="35.79"/>
    <n v="1.5026431499999999"/>
    <n v="0"/>
    <n v="0"/>
    <n v="0"/>
  </r>
  <r>
    <x v="1"/>
    <n v="21"/>
    <n v="7"/>
    <s v="OFF"/>
    <d v="2018-10-21T00:00:00"/>
    <s v="Avg of 4 NM Projects"/>
    <n v="11"/>
    <n v="58.24"/>
    <n v="0.32719101123595506"/>
    <n v="40.44"/>
    <n v="40.5"/>
    <n v="2.3587200000000004"/>
    <n v="0"/>
    <n v="0"/>
    <n v="0"/>
  </r>
  <r>
    <x v="1"/>
    <n v="21"/>
    <n v="7"/>
    <s v="OFF"/>
    <d v="2018-10-21T00:00:00"/>
    <s v="Avg of 4 NM Projects"/>
    <n v="12"/>
    <n v="66.694999999999993"/>
    <n v="0.374691011235955"/>
    <n v="35.86"/>
    <n v="35.75"/>
    <n v="2.3843462499999997"/>
    <n v="0"/>
    <n v="0"/>
    <n v="0"/>
  </r>
  <r>
    <x v="1"/>
    <n v="21"/>
    <n v="7"/>
    <s v="OFF"/>
    <d v="2018-10-21T00:00:00"/>
    <s v="Avg of 4 NM Projects"/>
    <n v="13"/>
    <n v="70.78"/>
    <n v="0.39764044943820226"/>
    <n v="35.85"/>
    <n v="30.16"/>
    <n v="2.1347247999999999"/>
    <n v="0"/>
    <n v="0"/>
    <n v="0"/>
  </r>
  <r>
    <x v="1"/>
    <n v="21"/>
    <n v="7"/>
    <s v="OFF"/>
    <d v="2018-10-21T00:00:00"/>
    <s v="Avg of 4 NM Projects"/>
    <n v="14"/>
    <n v="67.834999999999994"/>
    <n v="0.3810955056179775"/>
    <n v="31.83"/>
    <n v="31.65"/>
    <n v="2.1469777499999996"/>
    <n v="0"/>
    <n v="0"/>
    <n v="0"/>
  </r>
  <r>
    <x v="1"/>
    <n v="21"/>
    <n v="7"/>
    <s v="OFF"/>
    <d v="2018-10-21T00:00:00"/>
    <s v="Avg of 4 NM Projects"/>
    <n v="15"/>
    <n v="61.319999999999993"/>
    <n v="0.34449438202247185"/>
    <n v="31.01"/>
    <n v="26.34"/>
    <n v="1.6151688"/>
    <n v="0"/>
    <n v="0"/>
    <n v="0"/>
  </r>
  <r>
    <x v="1"/>
    <n v="21"/>
    <n v="7"/>
    <s v="OFF"/>
    <d v="2018-10-21T00:00:00"/>
    <s v="Avg of 4 NM Projects"/>
    <n v="16"/>
    <n v="46.725000000000009"/>
    <n v="0.26250000000000007"/>
    <n v="31.67"/>
    <n v="26.02"/>
    <n v="1.2157845000000003"/>
    <n v="0"/>
    <n v="0"/>
    <n v="0"/>
  </r>
  <r>
    <x v="1"/>
    <n v="21"/>
    <n v="7"/>
    <s v="OFF"/>
    <d v="2018-10-21T00:00:00"/>
    <s v="Avg of 4 NM Projects"/>
    <n v="17"/>
    <n v="19.195"/>
    <n v="0.10783707865168539"/>
    <n v="37.229999999999997"/>
    <n v="24.9"/>
    <n v="0.47795549999999998"/>
    <n v="0"/>
    <n v="0"/>
    <n v="0"/>
  </r>
  <r>
    <x v="1"/>
    <n v="21"/>
    <n v="7"/>
    <s v="OFF"/>
    <d v="2018-10-21T00:00:00"/>
    <s v="Avg of 4 NM Projects"/>
    <n v="18"/>
    <n v="2.4350000000000001"/>
    <n v="1.3679775280898877E-2"/>
    <n v="45.19"/>
    <n v="37.47"/>
    <n v="9.123945E-2"/>
    <n v="0"/>
    <n v="0"/>
    <n v="0"/>
  </r>
  <r>
    <x v="1"/>
    <n v="21"/>
    <n v="7"/>
    <s v="OFF"/>
    <d v="2018-10-21T00:00:00"/>
    <s v="Avg of 4 NM Projects"/>
    <n v="19"/>
    <n v="-0.13"/>
    <n v="-7.3033707865168538E-4"/>
    <n v="55.42"/>
    <n v="73.44"/>
    <n v="-9.5472000000000005E-3"/>
    <n v="0"/>
    <n v="0"/>
    <n v="0"/>
  </r>
  <r>
    <x v="1"/>
    <n v="21"/>
    <n v="7"/>
    <s v="OFF"/>
    <d v="2018-10-21T00:00:00"/>
    <s v="Avg of 4 NM Projects"/>
    <n v="20"/>
    <n v="-0.13"/>
    <n v="-7.3033707865168538E-4"/>
    <n v="52.12"/>
    <n v="56.66"/>
    <n v="-7.3658000000000005E-3"/>
    <n v="0"/>
    <n v="0"/>
    <n v="0"/>
  </r>
  <r>
    <x v="1"/>
    <n v="21"/>
    <n v="7"/>
    <s v="OFF"/>
    <d v="2018-10-21T00:00:00"/>
    <s v="Avg of 4 NM Projects"/>
    <n v="21"/>
    <n v="0"/>
    <n v="0"/>
    <n v="46.67"/>
    <n v="34.65"/>
    <n v="0"/>
    <n v="1"/>
    <n v="0"/>
    <n v="0"/>
  </r>
  <r>
    <x v="1"/>
    <n v="21"/>
    <n v="7"/>
    <s v="OFF"/>
    <d v="2018-10-21T00:00:00"/>
    <s v="Avg of 4 NM Projects"/>
    <n v="22"/>
    <n v="-0.13"/>
    <n v="-7.3033707865168538E-4"/>
    <n v="37.92"/>
    <n v="31.81"/>
    <n v="-4.1352999999999997E-3"/>
    <n v="0"/>
    <n v="0"/>
    <n v="0"/>
  </r>
  <r>
    <x v="1"/>
    <n v="21"/>
    <n v="7"/>
    <s v="OFF"/>
    <d v="2018-10-21T00:00:00"/>
    <s v="Avg of 4 NM Projects"/>
    <n v="23"/>
    <n v="-0.26"/>
    <n v="-1.4606741573033708E-3"/>
    <n v="35.020000000000003"/>
    <n v="31.62"/>
    <n v="-8.2212000000000014E-3"/>
    <n v="0"/>
    <n v="0"/>
    <n v="0"/>
  </r>
  <r>
    <x v="1"/>
    <n v="21"/>
    <n v="7"/>
    <s v="OFF"/>
    <d v="2018-10-21T00:00:00"/>
    <s v="Avg of 4 NM Projects"/>
    <n v="24"/>
    <n v="0"/>
    <n v="0"/>
    <n v="34.94"/>
    <n v="33.56"/>
    <n v="0"/>
    <n v="1"/>
    <n v="0"/>
    <n v="0"/>
  </r>
  <r>
    <x v="1"/>
    <n v="22"/>
    <n v="1"/>
    <s v="OFF"/>
    <d v="2018-10-22T00:00:00"/>
    <s v="Avg of 4 NM Projects"/>
    <n v="1"/>
    <n v="0"/>
    <n v="0"/>
    <n v="29.85"/>
    <n v="29.46"/>
    <n v="0"/>
    <n v="1"/>
    <n v="0"/>
    <n v="0"/>
  </r>
  <r>
    <x v="1"/>
    <n v="22"/>
    <n v="1"/>
    <s v="OFF"/>
    <d v="2018-10-22T00:00:00"/>
    <s v="Avg of 4 NM Projects"/>
    <n v="2"/>
    <n v="0"/>
    <n v="0"/>
    <n v="29.2"/>
    <n v="27.44"/>
    <n v="0"/>
    <n v="1"/>
    <n v="0"/>
    <n v="0"/>
  </r>
  <r>
    <x v="1"/>
    <n v="22"/>
    <n v="1"/>
    <s v="OFF"/>
    <d v="2018-10-22T00:00:00"/>
    <s v="Avg of 4 NM Projects"/>
    <n v="3"/>
    <n v="-0.13"/>
    <n v="-7.3033707865168538E-4"/>
    <n v="29.55"/>
    <n v="29.37"/>
    <n v="-3.8181000000000005E-3"/>
    <n v="0"/>
    <n v="0"/>
    <n v="0"/>
  </r>
  <r>
    <x v="1"/>
    <n v="22"/>
    <n v="1"/>
    <s v="OFF"/>
    <d v="2018-10-22T00:00:00"/>
    <s v="Avg of 4 NM Projects"/>
    <n v="4"/>
    <n v="-0.13"/>
    <n v="-7.3033707865168538E-4"/>
    <n v="30.01"/>
    <n v="31.41"/>
    <n v="-4.0833000000000006E-3"/>
    <n v="0"/>
    <n v="0"/>
    <n v="0"/>
  </r>
  <r>
    <x v="1"/>
    <n v="22"/>
    <n v="1"/>
    <s v="OFF"/>
    <d v="2018-10-22T00:00:00"/>
    <s v="Avg of 4 NM Projects"/>
    <n v="5"/>
    <n v="0"/>
    <n v="0"/>
    <n v="33.11"/>
    <n v="30.02"/>
    <n v="0"/>
    <n v="1"/>
    <n v="0"/>
    <n v="0"/>
  </r>
  <r>
    <x v="1"/>
    <n v="22"/>
    <n v="1"/>
    <s v="OFF"/>
    <d v="2018-10-22T00:00:00"/>
    <s v="Avg of 4 NM Projects"/>
    <n v="6"/>
    <n v="-0.13"/>
    <n v="-7.3033707865168538E-4"/>
    <n v="37.57"/>
    <n v="42.37"/>
    <n v="-5.5081000000000001E-3"/>
    <n v="0"/>
    <n v="0"/>
    <n v="0"/>
  </r>
  <r>
    <x v="1"/>
    <n v="22"/>
    <n v="1"/>
    <s v="OFF"/>
    <d v="2018-10-22T00:00:00"/>
    <s v="Avg of 4 NM Projects"/>
    <n v="7"/>
    <n v="0"/>
    <n v="0"/>
    <n v="48.61"/>
    <n v="76.17"/>
    <n v="0"/>
    <n v="1"/>
    <n v="0"/>
    <n v="0"/>
  </r>
  <r>
    <x v="1"/>
    <n v="22"/>
    <n v="1"/>
    <s v="OFF"/>
    <d v="2018-10-22T00:00:00"/>
    <s v="Avg of 4 NM Projects"/>
    <n v="8"/>
    <n v="2.3050000000000002"/>
    <n v="1.2949438202247192E-2"/>
    <n v="60"/>
    <n v="329.31"/>
    <n v="0.75905955000000003"/>
    <n v="0"/>
    <n v="0"/>
    <n v="0"/>
  </r>
  <r>
    <x v="1"/>
    <n v="22"/>
    <n v="1"/>
    <s v="OFF"/>
    <d v="2018-10-22T00:00:00"/>
    <s v="Avg of 4 NM Projects"/>
    <n v="9"/>
    <n v="27.654999999999998"/>
    <n v="0.15536516853932583"/>
    <n v="60"/>
    <n v="182.53"/>
    <n v="5.0478671500000001"/>
    <n v="0"/>
    <n v="0"/>
    <n v="0"/>
  </r>
  <r>
    <x v="1"/>
    <n v="22"/>
    <n v="1"/>
    <s v="OFF"/>
    <d v="2018-10-22T00:00:00"/>
    <s v="Avg of 4 NM Projects"/>
    <n v="10"/>
    <n v="43.519999999999996"/>
    <n v="0.2444943820224719"/>
    <n v="51.13"/>
    <n v="47.05"/>
    <n v="2.0476159999999997"/>
    <n v="0"/>
    <n v="0"/>
    <n v="0"/>
  </r>
  <r>
    <x v="1"/>
    <n v="22"/>
    <n v="1"/>
    <s v="OFF"/>
    <d v="2018-10-22T00:00:00"/>
    <s v="Avg of 4 NM Projects"/>
    <n v="11"/>
    <n v="64.765000000000001"/>
    <n v="0.36384831460674155"/>
    <n v="50.42"/>
    <n v="39.82"/>
    <n v="2.5789423"/>
    <n v="0"/>
    <n v="0"/>
    <n v="0"/>
  </r>
  <r>
    <x v="1"/>
    <n v="22"/>
    <n v="1"/>
    <s v="OFF"/>
    <d v="2018-10-22T00:00:00"/>
    <s v="Avg of 4 NM Projects"/>
    <n v="12"/>
    <n v="97.8"/>
    <n v="0.54943820224719098"/>
    <n v="45.36"/>
    <n v="41.18"/>
    <n v="4.0274039999999998"/>
    <n v="0"/>
    <n v="1"/>
    <n v="0"/>
  </r>
  <r>
    <x v="1"/>
    <n v="22"/>
    <n v="1"/>
    <s v="OFF"/>
    <d v="2018-10-22T00:00:00"/>
    <s v="Avg of 4 NM Projects"/>
    <n v="13"/>
    <n v="89.60499999999999"/>
    <n v="0.50339887640449432"/>
    <n v="42.28"/>
    <n v="56.44"/>
    <n v="5.0573061999999993"/>
    <n v="0"/>
    <n v="1"/>
    <n v="0"/>
  </r>
  <r>
    <x v="1"/>
    <n v="22"/>
    <n v="1"/>
    <s v="OFF"/>
    <d v="2018-10-22T00:00:00"/>
    <s v="Avg of 4 NM Projects"/>
    <n v="14"/>
    <n v="64.515000000000001"/>
    <n v="0.3624438202247191"/>
    <n v="43.92"/>
    <n v="57.21"/>
    <n v="3.69090315"/>
    <n v="0"/>
    <n v="0"/>
    <n v="0"/>
  </r>
  <r>
    <x v="1"/>
    <n v="22"/>
    <n v="1"/>
    <s v="OFF"/>
    <d v="2018-10-22T00:00:00"/>
    <s v="Avg of 4 NM Projects"/>
    <n v="15"/>
    <n v="40.064999999999998"/>
    <n v="0.22508426966292133"/>
    <n v="39.1"/>
    <n v="58.99"/>
    <n v="2.3634343499999999"/>
    <n v="0"/>
    <n v="0"/>
    <n v="0"/>
  </r>
  <r>
    <x v="1"/>
    <n v="22"/>
    <n v="1"/>
    <s v="OFF"/>
    <d v="2018-10-22T00:00:00"/>
    <s v="Avg of 4 NM Projects"/>
    <n v="16"/>
    <n v="37.244999999999997"/>
    <n v="0.20924157303370786"/>
    <n v="37.479999999999997"/>
    <n v="53.04"/>
    <n v="1.9754747999999998"/>
    <n v="0"/>
    <n v="0"/>
    <n v="0"/>
  </r>
  <r>
    <x v="1"/>
    <n v="22"/>
    <n v="1"/>
    <s v="OFF"/>
    <d v="2018-10-22T00:00:00"/>
    <s v="Avg of 4 NM Projects"/>
    <n v="17"/>
    <n v="20.225000000000001"/>
    <n v="0.11362359550561799"/>
    <n v="37.01"/>
    <n v="69.34"/>
    <n v="1.4024015000000001"/>
    <n v="0"/>
    <n v="0"/>
    <n v="0"/>
  </r>
  <r>
    <x v="1"/>
    <n v="22"/>
    <n v="1"/>
    <s v="OFF"/>
    <d v="2018-10-22T00:00:00"/>
    <s v="Avg of 4 NM Projects"/>
    <n v="18"/>
    <n v="2.6850000000000001"/>
    <n v="1.5084269662921349E-2"/>
    <n v="46.42"/>
    <n v="72.39"/>
    <n v="0.19436715000000002"/>
    <n v="0"/>
    <n v="0"/>
    <n v="0"/>
  </r>
  <r>
    <x v="1"/>
    <n v="22"/>
    <n v="1"/>
    <s v="OFF"/>
    <d v="2018-10-22T00:00:00"/>
    <s v="Avg of 4 NM Projects"/>
    <n v="19"/>
    <n v="-0.13"/>
    <n v="-7.3033707865168538E-4"/>
    <n v="63.21"/>
    <n v="74.709999999999994"/>
    <n v="-9.7122999999999984E-3"/>
    <n v="0"/>
    <n v="0"/>
    <n v="0"/>
  </r>
  <r>
    <x v="1"/>
    <n v="22"/>
    <n v="1"/>
    <s v="OFF"/>
    <d v="2018-10-22T00:00:00"/>
    <s v="Avg of 4 NM Projects"/>
    <n v="20"/>
    <n v="-0.26"/>
    <n v="-1.4606741573033708E-3"/>
    <n v="65"/>
    <n v="73.12"/>
    <n v="-1.9011200000000002E-2"/>
    <n v="0"/>
    <n v="0"/>
    <n v="0"/>
  </r>
  <r>
    <x v="1"/>
    <n v="22"/>
    <n v="1"/>
    <s v="OFF"/>
    <d v="2018-10-22T00:00:00"/>
    <s v="Avg of 4 NM Projects"/>
    <n v="21"/>
    <n v="-0.13"/>
    <n v="-7.3033707865168538E-4"/>
    <n v="50.61"/>
    <n v="50.18"/>
    <n v="-6.5234000000000004E-3"/>
    <n v="0"/>
    <n v="0"/>
    <n v="0"/>
  </r>
  <r>
    <x v="1"/>
    <n v="22"/>
    <n v="1"/>
    <s v="OFF"/>
    <d v="2018-10-22T00:00:00"/>
    <s v="Avg of 4 NM Projects"/>
    <n v="22"/>
    <n v="-0.26"/>
    <n v="-1.4606741573033708E-3"/>
    <n v="43.24"/>
    <n v="61.52"/>
    <n v="-1.5995200000000001E-2"/>
    <n v="0"/>
    <n v="0"/>
    <n v="0"/>
  </r>
  <r>
    <x v="1"/>
    <n v="22"/>
    <n v="1"/>
    <s v="OFF"/>
    <d v="2018-10-22T00:00:00"/>
    <s v="Avg of 4 NM Projects"/>
    <n v="23"/>
    <n v="-0.13"/>
    <n v="-7.3033707865168538E-4"/>
    <n v="34.01"/>
    <n v="42.9"/>
    <n v="-5.5770000000000004E-3"/>
    <n v="0"/>
    <n v="0"/>
    <n v="0"/>
  </r>
  <r>
    <x v="1"/>
    <n v="22"/>
    <n v="1"/>
    <s v="OFF"/>
    <d v="2018-10-22T00:00:00"/>
    <s v="Avg of 4 NM Projects"/>
    <n v="24"/>
    <n v="0"/>
    <n v="0"/>
    <n v="33.159999999999997"/>
    <n v="39.33"/>
    <n v="0"/>
    <n v="1"/>
    <n v="0"/>
    <n v="0"/>
  </r>
  <r>
    <x v="1"/>
    <n v="23"/>
    <n v="2"/>
    <s v="OFF"/>
    <d v="2018-10-23T00:00:00"/>
    <s v="Avg of 4 NM Projects"/>
    <n v="1"/>
    <n v="0"/>
    <n v="0"/>
    <n v="40.03"/>
    <n v="61.1"/>
    <n v="0"/>
    <n v="1"/>
    <n v="0"/>
    <n v="0"/>
  </r>
  <r>
    <x v="1"/>
    <n v="23"/>
    <n v="2"/>
    <s v="OFF"/>
    <d v="2018-10-23T00:00:00"/>
    <s v="Avg of 4 NM Projects"/>
    <n v="2"/>
    <n v="-0.13"/>
    <n v="-7.3033707865168538E-4"/>
    <n v="36.26"/>
    <n v="55.44"/>
    <n v="-7.2072000000000004E-3"/>
    <n v="0"/>
    <n v="0"/>
    <n v="0"/>
  </r>
  <r>
    <x v="1"/>
    <n v="23"/>
    <n v="2"/>
    <s v="OFF"/>
    <d v="2018-10-23T00:00:00"/>
    <s v="Avg of 4 NM Projects"/>
    <n v="3"/>
    <n v="0"/>
    <n v="0"/>
    <n v="37.15"/>
    <n v="148.74"/>
    <n v="0"/>
    <n v="1"/>
    <n v="0"/>
    <n v="0"/>
  </r>
  <r>
    <x v="1"/>
    <n v="23"/>
    <n v="2"/>
    <s v="OFF"/>
    <d v="2018-10-23T00:00:00"/>
    <s v="Avg of 4 NM Projects"/>
    <n v="4"/>
    <n v="0"/>
    <n v="0"/>
    <n v="35.409999999999997"/>
    <n v="42.65"/>
    <n v="0"/>
    <n v="1"/>
    <n v="0"/>
    <n v="0"/>
  </r>
  <r>
    <x v="1"/>
    <n v="23"/>
    <n v="2"/>
    <s v="OFF"/>
    <d v="2018-10-23T00:00:00"/>
    <s v="Avg of 4 NM Projects"/>
    <n v="5"/>
    <n v="-0.13"/>
    <n v="-7.3033707865168538E-4"/>
    <n v="42.8"/>
    <n v="56.4"/>
    <n v="-7.332E-3"/>
    <n v="0"/>
    <n v="0"/>
    <n v="0"/>
  </r>
  <r>
    <x v="1"/>
    <n v="23"/>
    <n v="2"/>
    <s v="OFF"/>
    <d v="2018-10-23T00:00:00"/>
    <s v="Avg of 4 NM Projects"/>
    <n v="6"/>
    <n v="-0.26"/>
    <n v="-1.4606741573033708E-3"/>
    <n v="42.94"/>
    <n v="58.41"/>
    <n v="-1.51866E-2"/>
    <n v="0"/>
    <n v="0"/>
    <n v="0"/>
  </r>
  <r>
    <x v="1"/>
    <n v="23"/>
    <n v="2"/>
    <s v="OFF"/>
    <d v="2018-10-23T00:00:00"/>
    <s v="Avg of 4 NM Projects"/>
    <n v="7"/>
    <n v="0"/>
    <n v="0"/>
    <n v="45.99"/>
    <n v="77"/>
    <n v="0"/>
    <n v="1"/>
    <n v="0"/>
    <n v="0"/>
  </r>
  <r>
    <x v="1"/>
    <n v="23"/>
    <n v="2"/>
    <s v="ON"/>
    <d v="2018-10-23T00:00:00"/>
    <s v="Avg of 4 NM Projects"/>
    <n v="8"/>
    <n v="2.5599999999999996"/>
    <n v="1.4382022471910109E-2"/>
    <n v="52"/>
    <n v="61.16"/>
    <n v="0.15656959999999998"/>
    <n v="0"/>
    <n v="0"/>
    <n v="0"/>
  </r>
  <r>
    <x v="1"/>
    <n v="23"/>
    <n v="2"/>
    <s v="ON"/>
    <d v="2018-10-23T00:00:00"/>
    <s v="Avg of 4 NM Projects"/>
    <n v="9"/>
    <n v="30.335000000000001"/>
    <n v="0.17042134831460676"/>
    <n v="53.93"/>
    <n v="48.54"/>
    <n v="1.4724609"/>
    <n v="0"/>
    <n v="0"/>
    <n v="0"/>
  </r>
  <r>
    <x v="1"/>
    <n v="23"/>
    <n v="2"/>
    <s v="ON"/>
    <d v="2018-10-23T00:00:00"/>
    <s v="Avg of 4 NM Projects"/>
    <n v="10"/>
    <n v="50.180000000000007"/>
    <n v="0.2819101123595506"/>
    <n v="51.7"/>
    <n v="52.78"/>
    <n v="2.6485004000000005"/>
    <n v="0"/>
    <n v="0"/>
    <n v="0"/>
  </r>
  <r>
    <x v="1"/>
    <n v="23"/>
    <n v="2"/>
    <s v="ON"/>
    <d v="2018-10-23T00:00:00"/>
    <s v="Avg of 4 NM Projects"/>
    <n v="11"/>
    <n v="81.795000000000002"/>
    <n v="0.45952247191011236"/>
    <n v="47.06"/>
    <n v="52.14"/>
    <n v="4.2647912999999997"/>
    <n v="0"/>
    <n v="0"/>
    <n v="0"/>
  </r>
  <r>
    <x v="1"/>
    <n v="23"/>
    <n v="2"/>
    <s v="ON"/>
    <d v="2018-10-23T00:00:00"/>
    <s v="Avg of 4 NM Projects"/>
    <n v="12"/>
    <n v="90.625"/>
    <n v="0.5091292134831461"/>
    <n v="43.25"/>
    <n v="70.16"/>
    <n v="6.35825"/>
    <n v="0"/>
    <n v="1"/>
    <n v="0"/>
  </r>
  <r>
    <x v="1"/>
    <n v="23"/>
    <n v="2"/>
    <s v="ON"/>
    <d v="2018-10-23T00:00:00"/>
    <s v="Avg of 4 NM Projects"/>
    <n v="13"/>
    <n v="74.240000000000009"/>
    <n v="0.41707865168539332"/>
    <n v="39.18"/>
    <n v="77.040000000000006"/>
    <n v="5.7194496000000008"/>
    <n v="0"/>
    <n v="0"/>
    <n v="0"/>
  </r>
  <r>
    <x v="1"/>
    <n v="23"/>
    <n v="2"/>
    <s v="ON"/>
    <d v="2018-10-23T00:00:00"/>
    <s v="Avg of 4 NM Projects"/>
    <n v="14"/>
    <n v="60.544999999999995"/>
    <n v="0.34014044943820221"/>
    <n v="41.38"/>
    <n v="58.05"/>
    <n v="3.5146372499999994"/>
    <n v="0"/>
    <n v="0"/>
    <n v="0"/>
  </r>
  <r>
    <x v="1"/>
    <n v="23"/>
    <n v="2"/>
    <s v="ON"/>
    <d v="2018-10-23T00:00:00"/>
    <s v="Avg of 4 NM Projects"/>
    <n v="15"/>
    <n v="50.814999999999998"/>
    <n v="0.28547752808988763"/>
    <n v="40.57"/>
    <n v="42.95"/>
    <n v="2.18250425"/>
    <n v="0"/>
    <n v="0"/>
    <n v="0"/>
  </r>
  <r>
    <x v="1"/>
    <n v="23"/>
    <n v="2"/>
    <s v="ON"/>
    <d v="2018-10-23T00:00:00"/>
    <s v="Avg of 4 NM Projects"/>
    <n v="16"/>
    <n v="21.634999999999998"/>
    <n v="0.12154494382022471"/>
    <n v="40.57"/>
    <n v="37.5"/>
    <n v="0.81131249999999988"/>
    <n v="0"/>
    <n v="0"/>
    <n v="0"/>
  </r>
  <r>
    <x v="1"/>
    <n v="23"/>
    <n v="2"/>
    <s v="ON"/>
    <d v="2018-10-23T00:00:00"/>
    <s v="Avg of 4 NM Projects"/>
    <n v="17"/>
    <n v="8.7099999999999991"/>
    <n v="4.8932584269662918E-2"/>
    <n v="44.14"/>
    <n v="53.7"/>
    <n v="0.46772699999999995"/>
    <n v="0"/>
    <n v="0"/>
    <n v="0"/>
  </r>
  <r>
    <x v="1"/>
    <n v="23"/>
    <n v="2"/>
    <s v="ON"/>
    <d v="2018-10-23T00:00:00"/>
    <s v="Avg of 4 NM Projects"/>
    <n v="18"/>
    <n v="1.0249999999999999"/>
    <n v="5.7584269662921345E-3"/>
    <n v="53.95"/>
    <n v="62.02"/>
    <n v="6.3570500000000002E-2"/>
    <n v="0"/>
    <n v="0"/>
    <n v="0"/>
  </r>
  <r>
    <x v="1"/>
    <n v="23"/>
    <n v="2"/>
    <s v="ON"/>
    <d v="2018-10-23T00:00:00"/>
    <s v="Avg of 4 NM Projects"/>
    <n v="19"/>
    <n v="-0.13"/>
    <n v="-7.3033707865168538E-4"/>
    <n v="57.19"/>
    <n v="79.400000000000006"/>
    <n v="-1.0322000000000001E-2"/>
    <n v="0"/>
    <n v="0"/>
    <n v="0"/>
  </r>
  <r>
    <x v="1"/>
    <n v="23"/>
    <n v="2"/>
    <s v="ON"/>
    <d v="2018-10-23T00:00:00"/>
    <s v="Avg of 4 NM Projects"/>
    <n v="20"/>
    <n v="-0.13"/>
    <n v="-7.3033707865168538E-4"/>
    <n v="53.96"/>
    <n v="71.06"/>
    <n v="-9.2378000000000009E-3"/>
    <n v="0"/>
    <n v="0"/>
    <n v="0"/>
  </r>
  <r>
    <x v="1"/>
    <n v="23"/>
    <n v="2"/>
    <s v="ON"/>
    <d v="2018-10-23T00:00:00"/>
    <s v="Avg of 4 NM Projects"/>
    <n v="21"/>
    <n v="-0.13"/>
    <n v="-7.3033707865168538E-4"/>
    <n v="44.08"/>
    <n v="64.39"/>
    <n v="-8.3707000000000018E-3"/>
    <n v="0"/>
    <n v="0"/>
    <n v="0"/>
  </r>
  <r>
    <x v="1"/>
    <n v="23"/>
    <n v="2"/>
    <s v="ON"/>
    <d v="2018-10-23T00:00:00"/>
    <s v="Avg of 4 NM Projects"/>
    <n v="22"/>
    <n v="0"/>
    <n v="0"/>
    <n v="40.15"/>
    <n v="33.380000000000003"/>
    <n v="0"/>
    <n v="1"/>
    <n v="0"/>
    <n v="0"/>
  </r>
  <r>
    <x v="1"/>
    <n v="23"/>
    <n v="2"/>
    <s v="ON"/>
    <d v="2018-10-23T00:00:00"/>
    <s v="Avg of 4 NM Projects"/>
    <n v="23"/>
    <n v="-0.13"/>
    <n v="-7.3033707865168538E-4"/>
    <n v="33.380000000000003"/>
    <n v="28.9"/>
    <n v="-3.7569999999999999E-3"/>
    <n v="0"/>
    <n v="0"/>
    <n v="0"/>
  </r>
  <r>
    <x v="1"/>
    <n v="23"/>
    <n v="2"/>
    <s v="OFF"/>
    <d v="2018-10-23T00:00:00"/>
    <s v="Avg of 4 NM Projects"/>
    <n v="24"/>
    <n v="0"/>
    <n v="0"/>
    <n v="32.56"/>
    <n v="30.34"/>
    <n v="0"/>
    <n v="1"/>
    <n v="0"/>
    <n v="0"/>
  </r>
  <r>
    <x v="1"/>
    <n v="24"/>
    <n v="3"/>
    <s v="OFF"/>
    <d v="2018-10-24T00:00:00"/>
    <s v="Avg of 4 NM Projects"/>
    <n v="1"/>
    <n v="0"/>
    <n v="0"/>
    <n v="58.35"/>
    <n v="33.58"/>
    <n v="0"/>
    <n v="1"/>
    <n v="0"/>
    <n v="0"/>
  </r>
  <r>
    <x v="1"/>
    <n v="24"/>
    <n v="3"/>
    <s v="OFF"/>
    <d v="2018-10-24T00:00:00"/>
    <s v="Avg of 4 NM Projects"/>
    <n v="2"/>
    <n v="-0.13"/>
    <n v="-7.3033707865168538E-4"/>
    <n v="44.8"/>
    <n v="47.46"/>
    <n v="-6.1698000000000005E-3"/>
    <n v="0"/>
    <n v="0"/>
    <n v="0"/>
  </r>
  <r>
    <x v="1"/>
    <n v="24"/>
    <n v="3"/>
    <s v="OFF"/>
    <d v="2018-10-24T00:00:00"/>
    <s v="Avg of 4 NM Projects"/>
    <n v="3"/>
    <n v="-0.26"/>
    <n v="-1.4606741573033708E-3"/>
    <n v="41.02"/>
    <n v="53.92"/>
    <n v="-1.4019200000000001E-2"/>
    <n v="0"/>
    <n v="0"/>
    <n v="0"/>
  </r>
  <r>
    <x v="1"/>
    <n v="24"/>
    <n v="3"/>
    <s v="OFF"/>
    <d v="2018-10-24T00:00:00"/>
    <s v="Avg of 4 NM Projects"/>
    <n v="4"/>
    <n v="-0.13"/>
    <n v="-7.3033707865168538E-4"/>
    <n v="38.53"/>
    <n v="33.33"/>
    <n v="-4.3328999999999998E-3"/>
    <n v="0"/>
    <n v="0"/>
    <n v="0"/>
  </r>
  <r>
    <x v="1"/>
    <n v="24"/>
    <n v="3"/>
    <s v="OFF"/>
    <d v="2018-10-24T00:00:00"/>
    <s v="Avg of 4 NM Projects"/>
    <n v="5"/>
    <n v="0"/>
    <n v="0"/>
    <n v="36.03"/>
    <n v="36.659999999999997"/>
    <n v="0"/>
    <n v="1"/>
    <n v="0"/>
    <n v="0"/>
  </r>
  <r>
    <x v="1"/>
    <n v="24"/>
    <n v="3"/>
    <s v="OFF"/>
    <d v="2018-10-24T00:00:00"/>
    <s v="Avg of 4 NM Projects"/>
    <n v="6"/>
    <n v="0"/>
    <n v="0"/>
    <n v="50.82"/>
    <n v="48.6"/>
    <n v="0"/>
    <n v="1"/>
    <n v="0"/>
    <n v="0"/>
  </r>
  <r>
    <x v="1"/>
    <n v="24"/>
    <n v="3"/>
    <s v="OFF"/>
    <d v="2018-10-24T00:00:00"/>
    <s v="Avg of 4 NM Projects"/>
    <n v="7"/>
    <n v="0"/>
    <n v="0"/>
    <n v="49.35"/>
    <n v="33.67"/>
    <n v="0"/>
    <n v="1"/>
    <n v="0"/>
    <n v="0"/>
  </r>
  <r>
    <x v="1"/>
    <n v="24"/>
    <n v="3"/>
    <s v="ON"/>
    <d v="2018-10-24T00:00:00"/>
    <s v="Avg of 4 NM Projects"/>
    <n v="8"/>
    <n v="0.125"/>
    <n v="7.0224719101123594E-4"/>
    <n v="55.61"/>
    <n v="52.22"/>
    <n v="6.5274999999999994E-3"/>
    <n v="0"/>
    <n v="0"/>
    <n v="0"/>
  </r>
  <r>
    <x v="1"/>
    <n v="24"/>
    <n v="3"/>
    <s v="ON"/>
    <d v="2018-10-24T00:00:00"/>
    <s v="Avg of 4 NM Projects"/>
    <n v="9"/>
    <n v="4.0999999999999996"/>
    <n v="2.3033707865168538E-2"/>
    <n v="51.46"/>
    <n v="47.39"/>
    <n v="0.19429899999999997"/>
    <n v="0"/>
    <n v="0"/>
    <n v="0"/>
  </r>
  <r>
    <x v="1"/>
    <n v="24"/>
    <n v="3"/>
    <s v="ON"/>
    <d v="2018-10-24T00:00:00"/>
    <s v="Avg of 4 NM Projects"/>
    <n v="10"/>
    <n v="16.380000000000003"/>
    <n v="9.2022471910112369E-2"/>
    <n v="46.22"/>
    <n v="38.31"/>
    <n v="0.62751780000000013"/>
    <n v="0"/>
    <n v="0"/>
    <n v="0"/>
  </r>
  <r>
    <x v="1"/>
    <n v="24"/>
    <n v="3"/>
    <s v="ON"/>
    <d v="2018-10-24T00:00:00"/>
    <s v="Avg of 4 NM Projects"/>
    <n v="11"/>
    <n v="14.340000000000002"/>
    <n v="8.0561797752809E-2"/>
    <n v="44.42"/>
    <n v="45.26"/>
    <n v="0.64902840000000006"/>
    <n v="0"/>
    <n v="0"/>
    <n v="0"/>
  </r>
  <r>
    <x v="1"/>
    <n v="24"/>
    <n v="3"/>
    <s v="ON"/>
    <d v="2018-10-24T00:00:00"/>
    <s v="Avg of 4 NM Projects"/>
    <n v="12"/>
    <n v="15.105000000000002"/>
    <n v="8.4859550561797767E-2"/>
    <n v="42.83"/>
    <n v="45.31"/>
    <n v="0.68440755000000009"/>
    <n v="0"/>
    <n v="0"/>
    <n v="0"/>
  </r>
  <r>
    <x v="1"/>
    <n v="24"/>
    <n v="3"/>
    <s v="ON"/>
    <d v="2018-10-24T00:00:00"/>
    <s v="Avg of 4 NM Projects"/>
    <n v="13"/>
    <n v="4.3499999999999996"/>
    <n v="2.443820224719101E-2"/>
    <n v="39.659999999999997"/>
    <n v="37.08"/>
    <n v="0.16129799999999997"/>
    <n v="0"/>
    <n v="0"/>
    <n v="0"/>
  </r>
  <r>
    <x v="1"/>
    <n v="24"/>
    <n v="3"/>
    <s v="ON"/>
    <d v="2018-10-24T00:00:00"/>
    <s v="Avg of 4 NM Projects"/>
    <n v="14"/>
    <n v="8.5799999999999983"/>
    <n v="4.8202247191011224E-2"/>
    <n v="39.56"/>
    <n v="32.68"/>
    <n v="0.28039439999999999"/>
    <n v="0"/>
    <n v="0"/>
    <n v="0"/>
  </r>
  <r>
    <x v="1"/>
    <n v="24"/>
    <n v="3"/>
    <s v="ON"/>
    <d v="2018-10-24T00:00:00"/>
    <s v="Avg of 4 NM Projects"/>
    <n v="15"/>
    <n v="5.629999999999999"/>
    <n v="3.1629213483146061E-2"/>
    <n v="35.08"/>
    <n v="32.04"/>
    <n v="0.18038519999999997"/>
    <n v="0"/>
    <n v="0"/>
    <n v="0"/>
  </r>
  <r>
    <x v="1"/>
    <n v="24"/>
    <n v="3"/>
    <s v="ON"/>
    <d v="2018-10-24T00:00:00"/>
    <s v="Avg of 4 NM Projects"/>
    <n v="16"/>
    <n v="7.17"/>
    <n v="4.0280898876404493E-2"/>
    <n v="34.39"/>
    <n v="31.62"/>
    <n v="0.22671540000000001"/>
    <n v="0"/>
    <n v="0"/>
    <n v="0"/>
  </r>
  <r>
    <x v="1"/>
    <n v="24"/>
    <n v="3"/>
    <s v="ON"/>
    <d v="2018-10-24T00:00:00"/>
    <s v="Avg of 4 NM Projects"/>
    <n v="17"/>
    <n v="6.1449999999999996"/>
    <n v="3.4522471910112359E-2"/>
    <n v="39.22"/>
    <n v="35.049999999999997"/>
    <n v="0.21538224999999997"/>
    <n v="0"/>
    <n v="0"/>
    <n v="0"/>
  </r>
  <r>
    <x v="1"/>
    <n v="24"/>
    <n v="3"/>
    <s v="ON"/>
    <d v="2018-10-24T00:00:00"/>
    <s v="Avg of 4 NM Projects"/>
    <n v="18"/>
    <n v="1.7949999999999999"/>
    <n v="1.0084269662921348E-2"/>
    <n v="56.59"/>
    <n v="42.85"/>
    <n v="7.6915750000000005E-2"/>
    <n v="0"/>
    <n v="0"/>
    <n v="0"/>
  </r>
  <r>
    <x v="1"/>
    <n v="24"/>
    <n v="3"/>
    <s v="ON"/>
    <d v="2018-10-24T00:00:00"/>
    <s v="Avg of 4 NM Projects"/>
    <n v="19"/>
    <n v="0"/>
    <n v="0"/>
    <n v="72.400000000000006"/>
    <n v="52.62"/>
    <n v="0"/>
    <n v="1"/>
    <n v="0"/>
    <n v="0"/>
  </r>
  <r>
    <x v="1"/>
    <n v="24"/>
    <n v="3"/>
    <s v="ON"/>
    <d v="2018-10-24T00:00:00"/>
    <s v="Avg of 4 NM Projects"/>
    <n v="20"/>
    <n v="-0.26"/>
    <n v="-1.4606741573033708E-3"/>
    <n v="64.290000000000006"/>
    <n v="46.58"/>
    <n v="-1.21108E-2"/>
    <n v="0"/>
    <n v="0"/>
    <n v="0"/>
  </r>
  <r>
    <x v="1"/>
    <n v="24"/>
    <n v="3"/>
    <s v="ON"/>
    <d v="2018-10-24T00:00:00"/>
    <s v="Avg of 4 NM Projects"/>
    <n v="21"/>
    <n v="0"/>
    <n v="0"/>
    <n v="64.28"/>
    <n v="38.04"/>
    <n v="0"/>
    <n v="1"/>
    <n v="0"/>
    <n v="0"/>
  </r>
  <r>
    <x v="1"/>
    <n v="24"/>
    <n v="3"/>
    <s v="ON"/>
    <d v="2018-10-24T00:00:00"/>
    <s v="Avg of 4 NM Projects"/>
    <n v="22"/>
    <n v="-0.26"/>
    <n v="-1.4606741573033708E-3"/>
    <n v="51.49"/>
    <n v="29.05"/>
    <n v="-7.5530000000000007E-3"/>
    <n v="0"/>
    <n v="0"/>
    <n v="0"/>
  </r>
  <r>
    <x v="1"/>
    <n v="24"/>
    <n v="3"/>
    <s v="ON"/>
    <d v="2018-10-24T00:00:00"/>
    <s v="Avg of 4 NM Projects"/>
    <n v="23"/>
    <n v="-0.13"/>
    <n v="-7.3033707865168538E-4"/>
    <n v="49.1"/>
    <n v="27.33"/>
    <n v="-3.5528999999999999E-3"/>
    <n v="0"/>
    <n v="0"/>
    <n v="0"/>
  </r>
  <r>
    <x v="1"/>
    <n v="24"/>
    <n v="3"/>
    <s v="OFF"/>
    <d v="2018-10-24T00:00:00"/>
    <s v="Avg of 4 NM Projects"/>
    <n v="24"/>
    <n v="-0.13"/>
    <n v="-7.3033707865168538E-4"/>
    <n v="39.159999999999997"/>
    <n v="22.15"/>
    <n v="-2.8794999999999997E-3"/>
    <n v="0"/>
    <n v="0"/>
    <n v="0"/>
  </r>
  <r>
    <x v="1"/>
    <n v="25"/>
    <n v="4"/>
    <s v="OFF"/>
    <d v="2018-10-25T00:00:00"/>
    <s v="Avg of 4 NM Projects"/>
    <n v="1"/>
    <n v="-0.13"/>
    <n v="-7.3033707865168538E-4"/>
    <n v="38.07"/>
    <n v="28.92"/>
    <n v="-3.7596000000000001E-3"/>
    <n v="0"/>
    <n v="0"/>
    <n v="0"/>
  </r>
  <r>
    <x v="1"/>
    <n v="25"/>
    <n v="4"/>
    <s v="OFF"/>
    <d v="2018-10-25T00:00:00"/>
    <s v="Avg of 4 NM Projects"/>
    <n v="2"/>
    <n v="0"/>
    <n v="0"/>
    <n v="35.1"/>
    <n v="28.27"/>
    <n v="0"/>
    <n v="1"/>
    <n v="0"/>
    <n v="0"/>
  </r>
  <r>
    <x v="1"/>
    <n v="25"/>
    <n v="4"/>
    <s v="OFF"/>
    <d v="2018-10-25T00:00:00"/>
    <s v="Avg of 4 NM Projects"/>
    <n v="3"/>
    <n v="0"/>
    <n v="0"/>
    <n v="35.619999999999997"/>
    <n v="29.35"/>
    <n v="0"/>
    <n v="1"/>
    <n v="0"/>
    <n v="0"/>
  </r>
  <r>
    <x v="1"/>
    <n v="25"/>
    <n v="4"/>
    <s v="OFF"/>
    <d v="2018-10-25T00:00:00"/>
    <s v="Avg of 4 NM Projects"/>
    <n v="4"/>
    <n v="0"/>
    <n v="0"/>
    <n v="35.79"/>
    <n v="27.68"/>
    <n v="0"/>
    <n v="1"/>
    <n v="0"/>
    <n v="0"/>
  </r>
  <r>
    <x v="1"/>
    <n v="25"/>
    <n v="4"/>
    <s v="OFF"/>
    <d v="2018-10-25T00:00:00"/>
    <s v="Avg of 4 NM Projects"/>
    <n v="5"/>
    <n v="-0.26"/>
    <n v="-1.4606741573033708E-3"/>
    <n v="35.79"/>
    <n v="29.8"/>
    <n v="-7.7480000000000005E-3"/>
    <n v="0"/>
    <n v="0"/>
    <n v="0"/>
  </r>
  <r>
    <x v="1"/>
    <n v="25"/>
    <n v="4"/>
    <s v="OFF"/>
    <d v="2018-10-25T00:00:00"/>
    <s v="Avg of 4 NM Projects"/>
    <n v="6"/>
    <n v="0"/>
    <n v="0"/>
    <n v="42.01"/>
    <n v="29.9"/>
    <n v="0"/>
    <n v="1"/>
    <n v="0"/>
    <n v="0"/>
  </r>
  <r>
    <x v="1"/>
    <n v="25"/>
    <n v="4"/>
    <s v="OFF"/>
    <d v="2018-10-25T00:00:00"/>
    <s v="Avg of 4 NM Projects"/>
    <n v="7"/>
    <n v="-0.13"/>
    <n v="-7.3033707865168538E-4"/>
    <n v="54.63"/>
    <n v="43.11"/>
    <n v="-5.6043000000000004E-3"/>
    <n v="0"/>
    <n v="0"/>
    <n v="0"/>
  </r>
  <r>
    <x v="1"/>
    <n v="25"/>
    <n v="4"/>
    <s v="ON"/>
    <d v="2018-10-25T00:00:00"/>
    <s v="Avg of 4 NM Projects"/>
    <n v="8"/>
    <n v="-0.13"/>
    <n v="-7.3033707865168538E-4"/>
    <n v="67.38"/>
    <n v="53.71"/>
    <n v="-6.9823000000000003E-3"/>
    <n v="0"/>
    <n v="0"/>
    <n v="0"/>
  </r>
  <r>
    <x v="1"/>
    <n v="25"/>
    <n v="4"/>
    <s v="ON"/>
    <d v="2018-10-25T00:00:00"/>
    <s v="Avg of 4 NM Projects"/>
    <n v="9"/>
    <n v="5.379999999999999"/>
    <n v="3.0224719101123589E-2"/>
    <n v="58.56"/>
    <n v="47.73"/>
    <n v="0.25678739999999994"/>
    <n v="0"/>
    <n v="0"/>
    <n v="0"/>
  </r>
  <r>
    <x v="1"/>
    <n v="25"/>
    <n v="4"/>
    <s v="ON"/>
    <d v="2018-10-25T00:00:00"/>
    <s v="Avg of 4 NM Projects"/>
    <n v="10"/>
    <n v="18.689999999999998"/>
    <n v="0.10499999999999998"/>
    <n v="45.96"/>
    <n v="38.770000000000003"/>
    <n v="0.72461129999999996"/>
    <n v="0"/>
    <n v="0"/>
    <n v="0"/>
  </r>
  <r>
    <x v="1"/>
    <n v="25"/>
    <n v="4"/>
    <s v="ON"/>
    <d v="2018-10-25T00:00:00"/>
    <s v="Avg of 4 NM Projects"/>
    <n v="11"/>
    <n v="27.004999999999995"/>
    <n v="0.15171348314606739"/>
    <n v="38.17"/>
    <n v="31.9"/>
    <n v="0.86145949999999982"/>
    <n v="0"/>
    <n v="0"/>
    <n v="0"/>
  </r>
  <r>
    <x v="1"/>
    <n v="25"/>
    <n v="4"/>
    <s v="ON"/>
    <d v="2018-10-25T00:00:00"/>
    <s v="Avg of 4 NM Projects"/>
    <n v="12"/>
    <n v="20.604999999999997"/>
    <n v="0.11575842696629211"/>
    <n v="36.21"/>
    <n v="31.27"/>
    <n v="0.64431834999999993"/>
    <n v="0"/>
    <n v="0"/>
    <n v="0"/>
  </r>
  <r>
    <x v="1"/>
    <n v="25"/>
    <n v="4"/>
    <s v="ON"/>
    <d v="2018-10-25T00:00:00"/>
    <s v="Avg of 4 NM Projects"/>
    <n v="13"/>
    <n v="25.984999999999999"/>
    <n v="0.14598314606741572"/>
    <n v="34.020000000000003"/>
    <n v="29.36"/>
    <n v="0.76291959999999992"/>
    <n v="0"/>
    <n v="0"/>
    <n v="0"/>
  </r>
  <r>
    <x v="1"/>
    <n v="25"/>
    <n v="4"/>
    <s v="ON"/>
    <d v="2018-10-25T00:00:00"/>
    <s v="Avg of 4 NM Projects"/>
    <n v="14"/>
    <n v="19.844999999999999"/>
    <n v="0.11148876404494382"/>
    <n v="33.01"/>
    <n v="29.71"/>
    <n v="0.58959495000000006"/>
    <n v="0"/>
    <n v="0"/>
    <n v="0"/>
  </r>
  <r>
    <x v="1"/>
    <n v="25"/>
    <n v="4"/>
    <s v="ON"/>
    <d v="2018-10-25T00:00:00"/>
    <s v="Avg of 4 NM Projects"/>
    <n v="15"/>
    <n v="14.085000000000001"/>
    <n v="7.9129213483146069E-2"/>
    <n v="32.89"/>
    <n v="28.78"/>
    <n v="0.40536630000000001"/>
    <n v="0"/>
    <n v="0"/>
    <n v="0"/>
  </r>
  <r>
    <x v="1"/>
    <n v="25"/>
    <n v="4"/>
    <s v="ON"/>
    <d v="2018-10-25T00:00:00"/>
    <s v="Avg of 4 NM Projects"/>
    <n v="16"/>
    <n v="12.29"/>
    <n v="6.9044943820224719E-2"/>
    <n v="32.9"/>
    <n v="29.94"/>
    <n v="0.36796260000000003"/>
    <n v="0"/>
    <n v="0"/>
    <n v="0"/>
  </r>
  <r>
    <x v="1"/>
    <n v="25"/>
    <n v="4"/>
    <s v="ON"/>
    <d v="2018-10-25T00:00:00"/>
    <s v="Avg of 4 NM Projects"/>
    <n v="17"/>
    <n v="4.4800000000000004"/>
    <n v="2.51685393258427E-2"/>
    <n v="40.57"/>
    <n v="31.3"/>
    <n v="0.14022400000000002"/>
    <n v="0"/>
    <n v="0"/>
    <n v="0"/>
  </r>
  <r>
    <x v="1"/>
    <n v="25"/>
    <n v="4"/>
    <s v="ON"/>
    <d v="2018-10-25T00:00:00"/>
    <s v="Avg of 4 NM Projects"/>
    <n v="18"/>
    <n v="0.64500000000000002"/>
    <n v="3.6235955056179775E-3"/>
    <n v="51.45"/>
    <n v="42.72"/>
    <n v="2.75544E-2"/>
    <n v="0"/>
    <n v="0"/>
    <n v="0"/>
  </r>
  <r>
    <x v="1"/>
    <n v="25"/>
    <n v="4"/>
    <s v="ON"/>
    <d v="2018-10-25T00:00:00"/>
    <s v="Avg of 4 NM Projects"/>
    <n v="19"/>
    <n v="0"/>
    <n v="0"/>
    <n v="61.7"/>
    <n v="54.66"/>
    <n v="0"/>
    <n v="1"/>
    <n v="0"/>
    <n v="0"/>
  </r>
  <r>
    <x v="1"/>
    <n v="25"/>
    <n v="4"/>
    <s v="ON"/>
    <d v="2018-10-25T00:00:00"/>
    <s v="Avg of 4 NM Projects"/>
    <n v="20"/>
    <n v="-0.26"/>
    <n v="-1.4606741573033708E-3"/>
    <n v="60.5"/>
    <n v="47.46"/>
    <n v="-1.2339600000000001E-2"/>
    <n v="0"/>
    <n v="0"/>
    <n v="0"/>
  </r>
  <r>
    <x v="1"/>
    <n v="25"/>
    <n v="4"/>
    <s v="ON"/>
    <d v="2018-10-25T00:00:00"/>
    <s v="Avg of 4 NM Projects"/>
    <n v="21"/>
    <n v="0"/>
    <n v="0"/>
    <n v="55.13"/>
    <n v="38.869999999999997"/>
    <n v="0"/>
    <n v="1"/>
    <n v="0"/>
    <n v="0"/>
  </r>
  <r>
    <x v="1"/>
    <n v="25"/>
    <n v="4"/>
    <s v="ON"/>
    <d v="2018-10-25T00:00:00"/>
    <s v="Avg of 4 NM Projects"/>
    <n v="22"/>
    <n v="-0.26"/>
    <n v="-1.4606741573033708E-3"/>
    <n v="48.35"/>
    <n v="33.28"/>
    <n v="-8.6528000000000004E-3"/>
    <n v="0"/>
    <n v="0"/>
    <n v="0"/>
  </r>
  <r>
    <x v="1"/>
    <n v="25"/>
    <n v="4"/>
    <s v="ON"/>
    <d v="2018-10-25T00:00:00"/>
    <s v="Avg of 4 NM Projects"/>
    <n v="23"/>
    <n v="0"/>
    <n v="0"/>
    <n v="42.16"/>
    <n v="30.09"/>
    <n v="0"/>
    <n v="1"/>
    <n v="0"/>
    <n v="0"/>
  </r>
  <r>
    <x v="1"/>
    <n v="25"/>
    <n v="4"/>
    <s v="OFF"/>
    <d v="2018-10-25T00:00:00"/>
    <s v="Avg of 4 NM Projects"/>
    <n v="24"/>
    <n v="0"/>
    <n v="0"/>
    <n v="38.78"/>
    <n v="24.96"/>
    <n v="0"/>
    <n v="1"/>
    <n v="0"/>
    <n v="0"/>
  </r>
  <r>
    <x v="1"/>
    <n v="26"/>
    <n v="5"/>
    <s v="OFF"/>
    <d v="2018-10-26T00:00:00"/>
    <s v="Avg of 4 NM Projects"/>
    <n v="1"/>
    <n v="0"/>
    <n v="0"/>
    <n v="34.549999999999997"/>
    <n v="27.73"/>
    <n v="0"/>
    <n v="1"/>
    <n v="0"/>
    <n v="0"/>
  </r>
  <r>
    <x v="1"/>
    <n v="26"/>
    <n v="5"/>
    <s v="OFF"/>
    <d v="2018-10-26T00:00:00"/>
    <s v="Avg of 4 NM Projects"/>
    <n v="2"/>
    <n v="-0.13"/>
    <n v="-7.3033707865168538E-4"/>
    <n v="32.08"/>
    <n v="26.24"/>
    <n v="-3.4112000000000001E-3"/>
    <n v="0"/>
    <n v="0"/>
    <n v="0"/>
  </r>
  <r>
    <x v="1"/>
    <n v="26"/>
    <n v="5"/>
    <s v="OFF"/>
    <d v="2018-10-26T00:00:00"/>
    <s v="Avg of 4 NM Projects"/>
    <n v="3"/>
    <n v="0"/>
    <n v="0"/>
    <n v="32.03"/>
    <n v="25.63"/>
    <n v="0"/>
    <n v="1"/>
    <n v="0"/>
    <n v="0"/>
  </r>
  <r>
    <x v="1"/>
    <n v="26"/>
    <n v="5"/>
    <s v="OFF"/>
    <d v="2018-10-26T00:00:00"/>
    <s v="Avg of 4 NM Projects"/>
    <n v="4"/>
    <n v="-0.39"/>
    <n v="-2.1910112359550564E-3"/>
    <n v="32.909999999999997"/>
    <n v="23.83"/>
    <n v="-9.2937000000000002E-3"/>
    <n v="0"/>
    <n v="0"/>
    <n v="0"/>
  </r>
  <r>
    <x v="1"/>
    <n v="26"/>
    <n v="5"/>
    <s v="OFF"/>
    <d v="2018-10-26T00:00:00"/>
    <s v="Avg of 4 NM Projects"/>
    <n v="5"/>
    <n v="0"/>
    <n v="0"/>
    <n v="29.63"/>
    <n v="28.78"/>
    <n v="0"/>
    <n v="1"/>
    <n v="0"/>
    <n v="0"/>
  </r>
  <r>
    <x v="1"/>
    <n v="26"/>
    <n v="5"/>
    <s v="OFF"/>
    <d v="2018-10-26T00:00:00"/>
    <s v="Avg of 4 NM Projects"/>
    <n v="6"/>
    <n v="-0.13"/>
    <n v="-7.3033707865168538E-4"/>
    <n v="36.729999999999997"/>
    <n v="25.94"/>
    <n v="-3.3722000000000001E-3"/>
    <n v="0"/>
    <n v="0"/>
    <n v="0"/>
  </r>
  <r>
    <x v="1"/>
    <n v="26"/>
    <n v="5"/>
    <s v="OFF"/>
    <d v="2018-10-26T00:00:00"/>
    <s v="Avg of 4 NM Projects"/>
    <n v="7"/>
    <n v="-0.13"/>
    <n v="-7.3033707865168538E-4"/>
    <n v="51.6"/>
    <n v="36.04"/>
    <n v="-4.6851999999999996E-3"/>
    <n v="0"/>
    <n v="0"/>
    <n v="0"/>
  </r>
  <r>
    <x v="1"/>
    <n v="26"/>
    <n v="5"/>
    <s v="ON"/>
    <d v="2018-10-26T00:00:00"/>
    <s v="Avg of 4 NM Projects"/>
    <n v="8"/>
    <n v="0.89499999999999991"/>
    <n v="5.0280898876404493E-3"/>
    <n v="55.32"/>
    <n v="47.13"/>
    <n v="4.2181349999999992E-2"/>
    <n v="0"/>
    <n v="0"/>
    <n v="0"/>
  </r>
  <r>
    <x v="1"/>
    <n v="26"/>
    <n v="5"/>
    <s v="ON"/>
    <d v="2018-10-26T00:00:00"/>
    <s v="Avg of 4 NM Projects"/>
    <n v="9"/>
    <n v="18.044999999999998"/>
    <n v="0.10137640449438201"/>
    <n v="52.46"/>
    <n v="40.94"/>
    <n v="0.73876229999999987"/>
    <n v="0"/>
    <n v="0"/>
    <n v="0"/>
  </r>
  <r>
    <x v="1"/>
    <n v="26"/>
    <n v="5"/>
    <s v="ON"/>
    <d v="2018-10-26T00:00:00"/>
    <s v="Avg of 4 NM Projects"/>
    <n v="10"/>
    <n v="36.35"/>
    <n v="0.20421348314606744"/>
    <n v="46.37"/>
    <n v="31.63"/>
    <n v="1.1497505000000001"/>
    <n v="0"/>
    <n v="0"/>
    <n v="0"/>
  </r>
  <r>
    <x v="1"/>
    <n v="26"/>
    <n v="5"/>
    <s v="ON"/>
    <d v="2018-10-26T00:00:00"/>
    <s v="Avg of 4 NM Projects"/>
    <n v="11"/>
    <n v="54.524999999999999"/>
    <n v="0.30632022471910114"/>
    <n v="41.8"/>
    <n v="31.18"/>
    <n v="1.7000895"/>
    <n v="0"/>
    <n v="0"/>
    <n v="0"/>
  </r>
  <r>
    <x v="1"/>
    <n v="26"/>
    <n v="5"/>
    <s v="ON"/>
    <d v="2018-10-26T00:00:00"/>
    <s v="Avg of 4 NM Projects"/>
    <n v="12"/>
    <n v="68.094999999999999"/>
    <n v="0.38255617977528089"/>
    <n v="34.49"/>
    <n v="27.56"/>
    <n v="1.8766981999999999"/>
    <n v="0"/>
    <n v="0"/>
    <n v="0"/>
  </r>
  <r>
    <x v="1"/>
    <n v="26"/>
    <n v="5"/>
    <s v="ON"/>
    <d v="2018-10-26T00:00:00"/>
    <s v="Avg of 4 NM Projects"/>
    <n v="13"/>
    <n v="74.5"/>
    <n v="0.41853932584269665"/>
    <n v="34.35"/>
    <n v="26.87"/>
    <n v="2.0018150000000001"/>
    <n v="0"/>
    <n v="0"/>
    <n v="0"/>
  </r>
  <r>
    <x v="1"/>
    <n v="26"/>
    <n v="5"/>
    <s v="ON"/>
    <d v="2018-10-26T00:00:00"/>
    <s v="Avg of 4 NM Projects"/>
    <n v="14"/>
    <n v="70.91"/>
    <n v="0.39837078651685393"/>
    <n v="34.25"/>
    <n v="27.17"/>
    <n v="1.9266247000000001"/>
    <n v="0"/>
    <n v="0"/>
    <n v="0"/>
  </r>
  <r>
    <x v="1"/>
    <n v="26"/>
    <n v="5"/>
    <s v="ON"/>
    <d v="2018-10-26T00:00:00"/>
    <s v="Avg of 4 NM Projects"/>
    <n v="15"/>
    <n v="62.335000000000001"/>
    <n v="0.35019662921348316"/>
    <n v="33.549999999999997"/>
    <n v="27.09"/>
    <n v="1.68865515"/>
    <n v="0"/>
    <n v="0"/>
    <n v="0"/>
  </r>
  <r>
    <x v="1"/>
    <n v="26"/>
    <n v="5"/>
    <s v="ON"/>
    <d v="2018-10-26T00:00:00"/>
    <s v="Avg of 4 NM Projects"/>
    <n v="16"/>
    <n v="44.674999999999997"/>
    <n v="0.25098314606741573"/>
    <n v="33.96"/>
    <n v="28.94"/>
    <n v="1.2928944999999998"/>
    <n v="0"/>
    <n v="0"/>
    <n v="0"/>
  </r>
  <r>
    <x v="1"/>
    <n v="26"/>
    <n v="5"/>
    <s v="ON"/>
    <d v="2018-10-26T00:00:00"/>
    <s v="Avg of 4 NM Projects"/>
    <n v="17"/>
    <n v="21.495000000000001"/>
    <n v="0.12075842696629215"/>
    <n v="34.369999999999997"/>
    <n v="28.95"/>
    <n v="0.62228024999999998"/>
    <n v="0"/>
    <n v="0"/>
    <n v="0"/>
  </r>
  <r>
    <x v="1"/>
    <n v="26"/>
    <n v="5"/>
    <s v="ON"/>
    <d v="2018-10-26T00:00:00"/>
    <s v="Avg of 4 NM Projects"/>
    <n v="18"/>
    <n v="2.8149999999999995"/>
    <n v="1.5814606741573031E-2"/>
    <n v="39.130000000000003"/>
    <n v="32.39"/>
    <n v="9.1177849999999991E-2"/>
    <n v="0"/>
    <n v="0"/>
    <n v="0"/>
  </r>
  <r>
    <x v="1"/>
    <n v="26"/>
    <n v="5"/>
    <s v="ON"/>
    <d v="2018-10-26T00:00:00"/>
    <s v="Avg of 4 NM Projects"/>
    <n v="19"/>
    <n v="-0.13"/>
    <n v="-7.3033707865168538E-4"/>
    <n v="49.23"/>
    <n v="45.92"/>
    <n v="-5.9696000000000003E-3"/>
    <n v="0"/>
    <n v="0"/>
    <n v="0"/>
  </r>
  <r>
    <x v="1"/>
    <n v="26"/>
    <n v="5"/>
    <s v="ON"/>
    <d v="2018-10-26T00:00:00"/>
    <s v="Avg of 4 NM Projects"/>
    <n v="20"/>
    <n v="0"/>
    <n v="0"/>
    <n v="46.15"/>
    <n v="39.15"/>
    <n v="0"/>
    <n v="1"/>
    <n v="0"/>
    <n v="0"/>
  </r>
  <r>
    <x v="1"/>
    <n v="26"/>
    <n v="5"/>
    <s v="ON"/>
    <d v="2018-10-26T00:00:00"/>
    <s v="Avg of 4 NM Projects"/>
    <n v="21"/>
    <n v="-0.13"/>
    <n v="-7.3033707865168538E-4"/>
    <n v="39.18"/>
    <n v="29.87"/>
    <n v="-3.8831E-3"/>
    <n v="0"/>
    <n v="0"/>
    <n v="0"/>
  </r>
  <r>
    <x v="1"/>
    <n v="26"/>
    <n v="5"/>
    <s v="ON"/>
    <d v="2018-10-26T00:00:00"/>
    <s v="Avg of 4 NM Projects"/>
    <n v="22"/>
    <n v="-0.13"/>
    <n v="-7.3033707865168538E-4"/>
    <n v="35.340000000000003"/>
    <n v="28.52"/>
    <n v="-3.7076000000000001E-3"/>
    <n v="0"/>
    <n v="0"/>
    <n v="0"/>
  </r>
  <r>
    <x v="1"/>
    <n v="26"/>
    <n v="5"/>
    <s v="ON"/>
    <d v="2018-10-26T00:00:00"/>
    <s v="Avg of 4 NM Projects"/>
    <n v="23"/>
    <n v="0"/>
    <n v="0"/>
    <n v="34.619999999999997"/>
    <n v="28.12"/>
    <n v="0"/>
    <n v="1"/>
    <n v="0"/>
    <n v="0"/>
  </r>
  <r>
    <x v="1"/>
    <n v="26"/>
    <n v="5"/>
    <s v="OFF"/>
    <d v="2018-10-26T00:00:00"/>
    <s v="Avg of 4 NM Projects"/>
    <n v="24"/>
    <n v="-0.13"/>
    <n v="-7.3033707865168538E-4"/>
    <n v="35.46"/>
    <n v="41.18"/>
    <n v="-5.3533999999999995E-3"/>
    <n v="0"/>
    <n v="0"/>
    <n v="0"/>
  </r>
  <r>
    <x v="1"/>
    <n v="27"/>
    <n v="6"/>
    <s v="OFF"/>
    <d v="2018-10-27T00:00:00"/>
    <s v="Avg of 4 NM Projects"/>
    <n v="1"/>
    <n v="-0.13"/>
    <n v="-7.3033707865168538E-4"/>
    <n v="44.28"/>
    <n v="49.94"/>
    <n v="-6.4921999999999992E-3"/>
    <n v="0"/>
    <n v="0"/>
    <n v="0"/>
  </r>
  <r>
    <x v="1"/>
    <n v="27"/>
    <n v="6"/>
    <s v="OFF"/>
    <d v="2018-10-27T00:00:00"/>
    <s v="Avg of 4 NM Projects"/>
    <n v="2"/>
    <n v="0"/>
    <n v="0"/>
    <n v="40.46"/>
    <n v="48.18"/>
    <n v="0"/>
    <n v="1"/>
    <n v="0"/>
    <n v="0"/>
  </r>
  <r>
    <x v="1"/>
    <n v="27"/>
    <n v="6"/>
    <s v="OFF"/>
    <d v="2018-10-27T00:00:00"/>
    <s v="Avg of 4 NM Projects"/>
    <n v="3"/>
    <n v="-0.13"/>
    <n v="-7.3033707865168538E-4"/>
    <n v="40.520000000000003"/>
    <n v="42.72"/>
    <n v="-5.5536000000000005E-3"/>
    <n v="0"/>
    <n v="0"/>
    <n v="0"/>
  </r>
  <r>
    <x v="1"/>
    <n v="27"/>
    <n v="6"/>
    <s v="OFF"/>
    <d v="2018-10-27T00:00:00"/>
    <s v="Avg of 4 NM Projects"/>
    <n v="4"/>
    <n v="0"/>
    <n v="0"/>
    <n v="37.770000000000003"/>
    <n v="29.59"/>
    <n v="0"/>
    <n v="1"/>
    <n v="0"/>
    <n v="0"/>
  </r>
  <r>
    <x v="1"/>
    <n v="27"/>
    <n v="6"/>
    <s v="OFF"/>
    <d v="2018-10-27T00:00:00"/>
    <s v="Avg of 4 NM Projects"/>
    <n v="5"/>
    <n v="-0.26"/>
    <n v="-1.4606741573033708E-3"/>
    <n v="31.86"/>
    <n v="30.02"/>
    <n v="-7.8052E-3"/>
    <n v="0"/>
    <n v="0"/>
    <n v="0"/>
  </r>
  <r>
    <x v="1"/>
    <n v="27"/>
    <n v="6"/>
    <s v="OFF"/>
    <d v="2018-10-27T00:00:00"/>
    <s v="Avg of 4 NM Projects"/>
    <n v="6"/>
    <n v="0"/>
    <n v="0"/>
    <n v="32.51"/>
    <n v="30.77"/>
    <n v="0"/>
    <n v="1"/>
    <n v="0"/>
    <n v="0"/>
  </r>
  <r>
    <x v="1"/>
    <n v="27"/>
    <n v="6"/>
    <s v="OFF"/>
    <d v="2018-10-27T00:00:00"/>
    <s v="Avg of 4 NM Projects"/>
    <n v="7"/>
    <n v="-0.13"/>
    <n v="-7.3033707865168538E-4"/>
    <n v="34.020000000000003"/>
    <n v="31.24"/>
    <n v="-4.0612000000000001E-3"/>
    <n v="0"/>
    <n v="0"/>
    <n v="0"/>
  </r>
  <r>
    <x v="1"/>
    <n v="27"/>
    <n v="6"/>
    <s v="ON"/>
    <d v="2018-10-27T00:00:00"/>
    <s v="Avg of 4 NM Projects"/>
    <n v="8"/>
    <n v="0.13"/>
    <n v="7.3033707865168538E-4"/>
    <n v="33.83"/>
    <n v="31.79"/>
    <n v="4.1326999999999996E-3"/>
    <n v="0"/>
    <n v="0"/>
    <n v="0"/>
  </r>
  <r>
    <x v="1"/>
    <n v="27"/>
    <n v="6"/>
    <s v="ON"/>
    <d v="2018-10-27T00:00:00"/>
    <s v="Avg of 4 NM Projects"/>
    <n v="9"/>
    <n v="11.774999999999999"/>
    <n v="6.6151685393258414E-2"/>
    <n v="40.33"/>
    <n v="33.54"/>
    <n v="0.39493349999999994"/>
    <n v="0"/>
    <n v="0"/>
    <n v="0"/>
  </r>
  <r>
    <x v="1"/>
    <n v="27"/>
    <n v="6"/>
    <s v="ON"/>
    <d v="2018-10-27T00:00:00"/>
    <s v="Avg of 4 NM Projects"/>
    <n v="10"/>
    <n v="26.495000000000005"/>
    <n v="0.14884831460674161"/>
    <n v="43.33"/>
    <n v="43.37"/>
    <n v="1.1490881500000001"/>
    <n v="0"/>
    <n v="0"/>
    <n v="0"/>
  </r>
  <r>
    <x v="1"/>
    <n v="27"/>
    <n v="6"/>
    <s v="ON"/>
    <d v="2018-10-27T00:00:00"/>
    <s v="Avg of 4 NM Projects"/>
    <n v="11"/>
    <n v="44.81"/>
    <n v="0.25174157303370787"/>
    <n v="47.13"/>
    <n v="59.93"/>
    <n v="2.6854633000000003"/>
    <n v="0"/>
    <n v="0"/>
    <n v="0"/>
  </r>
  <r>
    <x v="1"/>
    <n v="27"/>
    <n v="6"/>
    <s v="ON"/>
    <d v="2018-10-27T00:00:00"/>
    <s v="Avg of 4 NM Projects"/>
    <n v="12"/>
    <n v="52.47"/>
    <n v="0.29477528089887639"/>
    <n v="46.48"/>
    <n v="66.209999999999994"/>
    <n v="3.4740386999999995"/>
    <n v="0"/>
    <n v="0"/>
    <n v="0"/>
  </r>
  <r>
    <x v="1"/>
    <n v="27"/>
    <n v="6"/>
    <s v="ON"/>
    <d v="2018-10-27T00:00:00"/>
    <s v="Avg of 4 NM Projects"/>
    <n v="13"/>
    <n v="65.795000000000002"/>
    <n v="0.36963483146067416"/>
    <n v="41.98"/>
    <n v="52.51"/>
    <n v="3.45489545"/>
    <n v="0"/>
    <n v="0"/>
    <n v="0"/>
  </r>
  <r>
    <x v="1"/>
    <n v="27"/>
    <n v="6"/>
    <s v="ON"/>
    <d v="2018-10-27T00:00:00"/>
    <s v="Avg of 4 NM Projects"/>
    <n v="14"/>
    <n v="65.660000000000011"/>
    <n v="0.36887640449438208"/>
    <n v="36.729999999999997"/>
    <n v="47.42"/>
    <n v="3.1135972000000005"/>
    <n v="0"/>
    <n v="0"/>
    <n v="0"/>
  </r>
  <r>
    <x v="1"/>
    <n v="27"/>
    <n v="6"/>
    <s v="ON"/>
    <d v="2018-10-27T00:00:00"/>
    <s v="Avg of 4 NM Projects"/>
    <n v="15"/>
    <n v="49.54"/>
    <n v="0.27831460674157305"/>
    <n v="32.78"/>
    <n v="38.700000000000003"/>
    <n v="1.9171980000000002"/>
    <n v="0"/>
    <n v="0"/>
    <n v="0"/>
  </r>
  <r>
    <x v="1"/>
    <n v="27"/>
    <n v="6"/>
    <s v="ON"/>
    <d v="2018-10-27T00:00:00"/>
    <s v="Avg of 4 NM Projects"/>
    <n v="16"/>
    <n v="34.954999999999998"/>
    <n v="0.19637640449438201"/>
    <n v="33.68"/>
    <n v="30.88"/>
    <n v="1.0794104"/>
    <n v="0"/>
    <n v="0"/>
    <n v="0"/>
  </r>
  <r>
    <x v="1"/>
    <n v="27"/>
    <n v="6"/>
    <s v="ON"/>
    <d v="2018-10-27T00:00:00"/>
    <s v="Avg of 4 NM Projects"/>
    <n v="17"/>
    <n v="19.970000000000002"/>
    <n v="0.11219101123595507"/>
    <n v="37.17"/>
    <n v="28.5"/>
    <n v="0.56914500000000012"/>
    <n v="0"/>
    <n v="0"/>
    <n v="0"/>
  </r>
  <r>
    <x v="1"/>
    <n v="27"/>
    <n v="6"/>
    <s v="ON"/>
    <d v="2018-10-27T00:00:00"/>
    <s v="Avg of 4 NM Projects"/>
    <n v="18"/>
    <n v="0.89500000000000002"/>
    <n v="5.0280898876404493E-3"/>
    <n v="41.36"/>
    <n v="32.51"/>
    <n v="2.9096449999999996E-2"/>
    <n v="0"/>
    <n v="0"/>
    <n v="0"/>
  </r>
  <r>
    <x v="1"/>
    <n v="27"/>
    <n v="6"/>
    <s v="ON"/>
    <d v="2018-10-27T00:00:00"/>
    <s v="Avg of 4 NM Projects"/>
    <n v="19"/>
    <n v="0"/>
    <n v="0"/>
    <n v="47.1"/>
    <n v="52.39"/>
    <n v="0"/>
    <n v="1"/>
    <n v="0"/>
    <n v="0"/>
  </r>
  <r>
    <x v="1"/>
    <n v="27"/>
    <n v="6"/>
    <s v="ON"/>
    <d v="2018-10-27T00:00:00"/>
    <s v="Avg of 4 NM Projects"/>
    <n v="20"/>
    <n v="0"/>
    <n v="0"/>
    <n v="44.38"/>
    <n v="50.96"/>
    <n v="0"/>
    <n v="1"/>
    <n v="0"/>
    <n v="0"/>
  </r>
  <r>
    <x v="1"/>
    <n v="27"/>
    <n v="6"/>
    <s v="ON"/>
    <d v="2018-10-27T00:00:00"/>
    <s v="Avg of 4 NM Projects"/>
    <n v="21"/>
    <n v="0"/>
    <n v="0"/>
    <n v="40.1"/>
    <n v="37.15"/>
    <n v="0"/>
    <n v="1"/>
    <n v="0"/>
    <n v="0"/>
  </r>
  <r>
    <x v="1"/>
    <n v="27"/>
    <n v="6"/>
    <s v="ON"/>
    <d v="2018-10-27T00:00:00"/>
    <s v="Avg of 4 NM Projects"/>
    <n v="22"/>
    <n v="0"/>
    <n v="0"/>
    <n v="35"/>
    <n v="31.23"/>
    <n v="0"/>
    <n v="1"/>
    <n v="0"/>
    <n v="0"/>
  </r>
  <r>
    <x v="1"/>
    <n v="27"/>
    <n v="6"/>
    <s v="ON"/>
    <d v="2018-10-27T00:00:00"/>
    <s v="Avg of 4 NM Projects"/>
    <n v="23"/>
    <n v="-0.26"/>
    <n v="-1.4606741573033708E-3"/>
    <n v="30.76"/>
    <n v="29.98"/>
    <n v="-7.7948000000000002E-3"/>
    <n v="0"/>
    <n v="0"/>
    <n v="0"/>
  </r>
  <r>
    <x v="1"/>
    <n v="27"/>
    <n v="6"/>
    <s v="OFF"/>
    <d v="2018-10-27T00:00:00"/>
    <s v="Avg of 4 NM Projects"/>
    <n v="24"/>
    <n v="-0.26"/>
    <n v="-1.4606741573033708E-3"/>
    <n v="31.01"/>
    <n v="44.73"/>
    <n v="-1.1629799999999999E-2"/>
    <n v="0"/>
    <n v="0"/>
    <n v="0"/>
  </r>
  <r>
    <x v="1"/>
    <n v="28"/>
    <n v="7"/>
    <s v="OFF"/>
    <d v="2018-10-28T00:00:00"/>
    <s v="Avg of 4 NM Projects"/>
    <n v="1"/>
    <n v="-0.26"/>
    <n v="-1.4606741573033708E-3"/>
    <n v="32.049999999999997"/>
    <n v="54.32"/>
    <n v="-1.4123200000000001E-2"/>
    <n v="0"/>
    <n v="0"/>
    <n v="0"/>
  </r>
  <r>
    <x v="1"/>
    <n v="28"/>
    <n v="7"/>
    <s v="OFF"/>
    <d v="2018-10-28T00:00:00"/>
    <s v="Avg of 4 NM Projects"/>
    <n v="2"/>
    <n v="-0.13"/>
    <n v="-7.3033707865168538E-4"/>
    <n v="33.520000000000003"/>
    <n v="58.72"/>
    <n v="-7.6336000000000008E-3"/>
    <n v="0"/>
    <n v="0"/>
    <n v="0"/>
  </r>
  <r>
    <x v="1"/>
    <n v="28"/>
    <n v="7"/>
    <s v="OFF"/>
    <d v="2018-10-28T00:00:00"/>
    <s v="Avg of 4 NM Projects"/>
    <n v="3"/>
    <n v="0"/>
    <n v="0"/>
    <n v="31.33"/>
    <n v="51.29"/>
    <n v="0"/>
    <n v="1"/>
    <n v="0"/>
    <n v="0"/>
  </r>
  <r>
    <x v="1"/>
    <n v="28"/>
    <n v="7"/>
    <s v="OFF"/>
    <d v="2018-10-28T00:00:00"/>
    <s v="Avg of 4 NM Projects"/>
    <n v="4"/>
    <n v="0"/>
    <n v="0"/>
    <n v="31.14"/>
    <n v="68.97"/>
    <n v="0"/>
    <n v="1"/>
    <n v="0"/>
    <n v="0"/>
  </r>
  <r>
    <x v="1"/>
    <n v="28"/>
    <n v="7"/>
    <s v="OFF"/>
    <d v="2018-10-28T00:00:00"/>
    <s v="Avg of 4 NM Projects"/>
    <n v="5"/>
    <n v="-0.26"/>
    <n v="-1.4606741573033708E-3"/>
    <n v="29.12"/>
    <n v="72.19"/>
    <n v="-1.8769400000000002E-2"/>
    <n v="0"/>
    <n v="0"/>
    <n v="0"/>
  </r>
  <r>
    <x v="1"/>
    <n v="28"/>
    <n v="7"/>
    <s v="OFF"/>
    <d v="2018-10-28T00:00:00"/>
    <s v="Avg of 4 NM Projects"/>
    <n v="6"/>
    <n v="0"/>
    <n v="0"/>
    <n v="30.64"/>
    <n v="68.94"/>
    <n v="0"/>
    <n v="1"/>
    <n v="0"/>
    <n v="0"/>
  </r>
  <r>
    <x v="1"/>
    <n v="28"/>
    <n v="7"/>
    <s v="OFF"/>
    <d v="2018-10-28T00:00:00"/>
    <s v="Avg of 4 NM Projects"/>
    <n v="7"/>
    <n v="-0.13"/>
    <n v="-7.3033707865168538E-4"/>
    <n v="32.06"/>
    <n v="44.29"/>
    <n v="-5.7577000000000001E-3"/>
    <n v="0"/>
    <n v="0"/>
    <n v="0"/>
  </r>
  <r>
    <x v="1"/>
    <n v="28"/>
    <n v="7"/>
    <s v="OFF"/>
    <d v="2018-10-28T00:00:00"/>
    <s v="Avg of 4 NM Projects"/>
    <n v="8"/>
    <n v="1.0249999999999999"/>
    <n v="5.7584269662921345E-3"/>
    <n v="31.2"/>
    <n v="40.53"/>
    <n v="4.1543250000000004E-2"/>
    <n v="0"/>
    <n v="0"/>
    <n v="0"/>
  </r>
  <r>
    <x v="1"/>
    <n v="28"/>
    <n v="7"/>
    <s v="OFF"/>
    <d v="2018-10-28T00:00:00"/>
    <s v="Avg of 4 NM Projects"/>
    <n v="9"/>
    <n v="20.355"/>
    <n v="0.11435393258426967"/>
    <n v="34.85"/>
    <n v="42.02"/>
    <n v="0.85531710000000005"/>
    <n v="0"/>
    <n v="0"/>
    <n v="0"/>
  </r>
  <r>
    <x v="1"/>
    <n v="28"/>
    <n v="7"/>
    <s v="OFF"/>
    <d v="2018-10-28T00:00:00"/>
    <s v="Avg of 4 NM Projects"/>
    <n v="10"/>
    <n v="44.285000000000004"/>
    <n v="0.2487921348314607"/>
    <n v="38.49"/>
    <n v="55.29"/>
    <n v="2.4485176500000003"/>
    <n v="0"/>
    <n v="0"/>
    <n v="0"/>
  </r>
  <r>
    <x v="1"/>
    <n v="28"/>
    <n v="7"/>
    <s v="OFF"/>
    <d v="2018-10-28T00:00:00"/>
    <s v="Avg of 4 NM Projects"/>
    <n v="11"/>
    <n v="62.594999999999999"/>
    <n v="0.35165730337078649"/>
    <n v="42.5"/>
    <n v="62.73"/>
    <n v="3.9265843499999997"/>
    <n v="0"/>
    <n v="0"/>
    <n v="0"/>
  </r>
  <r>
    <x v="1"/>
    <n v="28"/>
    <n v="7"/>
    <s v="OFF"/>
    <d v="2018-10-28T00:00:00"/>
    <s v="Avg of 4 NM Projects"/>
    <n v="12"/>
    <n v="72.58"/>
    <n v="0.40775280898876404"/>
    <n v="43.35"/>
    <n v="55.13"/>
    <n v="4.0013354000000003"/>
    <n v="0"/>
    <n v="0"/>
    <n v="0"/>
  </r>
  <r>
    <x v="1"/>
    <n v="28"/>
    <n v="7"/>
    <s v="OFF"/>
    <d v="2018-10-28T00:00:00"/>
    <s v="Avg of 4 NM Projects"/>
    <n v="13"/>
    <n v="67.454999999999998"/>
    <n v="0.37896067415730333"/>
    <n v="37.869999999999997"/>
    <n v="52.43"/>
    <n v="3.5366656499999998"/>
    <n v="0"/>
    <n v="0"/>
    <n v="0"/>
  </r>
  <r>
    <x v="1"/>
    <n v="28"/>
    <n v="7"/>
    <s v="OFF"/>
    <d v="2018-10-28T00:00:00"/>
    <s v="Avg of 4 NM Projects"/>
    <n v="14"/>
    <n v="69.63"/>
    <n v="0.39117977528089887"/>
    <n v="31.64"/>
    <n v="52.12"/>
    <n v="3.6291155999999996"/>
    <n v="0"/>
    <n v="0"/>
    <n v="0"/>
  </r>
  <r>
    <x v="1"/>
    <n v="28"/>
    <n v="7"/>
    <s v="OFF"/>
    <d v="2018-10-28T00:00:00"/>
    <s v="Avg of 4 NM Projects"/>
    <n v="15"/>
    <n v="58.11"/>
    <n v="0.32646067415730334"/>
    <n v="31.38"/>
    <n v="53.79"/>
    <n v="3.1257368999999997"/>
    <n v="0"/>
    <n v="0"/>
    <n v="0"/>
  </r>
  <r>
    <x v="1"/>
    <n v="28"/>
    <n v="7"/>
    <s v="OFF"/>
    <d v="2018-10-28T00:00:00"/>
    <s v="Avg of 4 NM Projects"/>
    <n v="16"/>
    <n v="37.630000000000003"/>
    <n v="0.2114044943820225"/>
    <n v="28.91"/>
    <n v="51.09"/>
    <n v="1.9225167000000003"/>
    <n v="0"/>
    <n v="0"/>
    <n v="0"/>
  </r>
  <r>
    <x v="1"/>
    <n v="28"/>
    <n v="7"/>
    <s v="OFF"/>
    <d v="2018-10-28T00:00:00"/>
    <s v="Avg of 4 NM Projects"/>
    <n v="17"/>
    <n v="12.545"/>
    <n v="7.0477528089887637E-2"/>
    <n v="30.77"/>
    <n v="52.61"/>
    <n v="0.65999244999999995"/>
    <n v="0"/>
    <n v="0"/>
    <n v="0"/>
  </r>
  <r>
    <x v="1"/>
    <n v="28"/>
    <n v="7"/>
    <s v="OFF"/>
    <d v="2018-10-28T00:00:00"/>
    <s v="Avg of 4 NM Projects"/>
    <n v="18"/>
    <n v="0.9"/>
    <n v="5.0561797752808994E-3"/>
    <n v="40.67"/>
    <n v="59.31"/>
    <n v="5.3379000000000003E-2"/>
    <n v="0"/>
    <n v="0"/>
    <n v="0"/>
  </r>
  <r>
    <x v="1"/>
    <n v="28"/>
    <n v="7"/>
    <s v="OFF"/>
    <d v="2018-10-28T00:00:00"/>
    <s v="Avg of 4 NM Projects"/>
    <n v="19"/>
    <n v="0"/>
    <n v="0"/>
    <n v="47.12"/>
    <n v="57.73"/>
    <n v="0"/>
    <n v="1"/>
    <n v="0"/>
    <n v="0"/>
  </r>
  <r>
    <x v="1"/>
    <n v="28"/>
    <n v="7"/>
    <s v="OFF"/>
    <d v="2018-10-28T00:00:00"/>
    <s v="Avg of 4 NM Projects"/>
    <n v="20"/>
    <n v="-0.13"/>
    <n v="-7.3033707865168538E-4"/>
    <n v="46.57"/>
    <n v="52.8"/>
    <n v="-6.8640000000000003E-3"/>
    <n v="0"/>
    <n v="0"/>
    <n v="0"/>
  </r>
  <r>
    <x v="1"/>
    <n v="28"/>
    <n v="7"/>
    <s v="OFF"/>
    <d v="2018-10-28T00:00:00"/>
    <s v="Avg of 4 NM Projects"/>
    <n v="21"/>
    <n v="0"/>
    <n v="0"/>
    <n v="36.590000000000003"/>
    <n v="50.62"/>
    <n v="0"/>
    <n v="1"/>
    <n v="0"/>
    <n v="0"/>
  </r>
  <r>
    <x v="1"/>
    <n v="28"/>
    <n v="7"/>
    <s v="OFF"/>
    <d v="2018-10-28T00:00:00"/>
    <s v="Avg of 4 NM Projects"/>
    <n v="22"/>
    <n v="0"/>
    <n v="0"/>
    <n v="31"/>
    <n v="28.6"/>
    <n v="0"/>
    <n v="1"/>
    <n v="0"/>
    <n v="0"/>
  </r>
  <r>
    <x v="1"/>
    <n v="28"/>
    <n v="7"/>
    <s v="OFF"/>
    <d v="2018-10-28T00:00:00"/>
    <s v="Avg of 4 NM Projects"/>
    <n v="23"/>
    <n v="-0.26"/>
    <n v="-1.4606741573033708E-3"/>
    <n v="32.54"/>
    <n v="38.29"/>
    <n v="-9.9554000000000014E-3"/>
    <n v="0"/>
    <n v="0"/>
    <n v="0"/>
  </r>
  <r>
    <x v="1"/>
    <n v="28"/>
    <n v="7"/>
    <s v="OFF"/>
    <d v="2018-10-28T00:00:00"/>
    <s v="Avg of 4 NM Projects"/>
    <n v="24"/>
    <n v="0"/>
    <n v="0"/>
    <n v="32.659999999999997"/>
    <n v="29.09"/>
    <n v="0"/>
    <n v="1"/>
    <n v="0"/>
    <n v="0"/>
  </r>
  <r>
    <x v="1"/>
    <n v="29"/>
    <n v="1"/>
    <s v="OFF"/>
    <d v="2018-10-29T00:00:00"/>
    <s v="Avg of 4 NM Projects"/>
    <n v="1"/>
    <n v="-0.26"/>
    <n v="-1.4606741573033708E-3"/>
    <n v="32.64"/>
    <n v="27.29"/>
    <n v="-7.0954E-3"/>
    <n v="0"/>
    <n v="0"/>
    <n v="0"/>
  </r>
  <r>
    <x v="1"/>
    <n v="29"/>
    <n v="1"/>
    <s v="OFF"/>
    <d v="2018-10-29T00:00:00"/>
    <s v="Avg of 4 NM Projects"/>
    <n v="2"/>
    <n v="0"/>
    <n v="0"/>
    <n v="31.8"/>
    <n v="27.38"/>
    <n v="0"/>
    <n v="1"/>
    <n v="0"/>
    <n v="0"/>
  </r>
  <r>
    <x v="1"/>
    <n v="29"/>
    <n v="1"/>
    <s v="OFF"/>
    <d v="2018-10-29T00:00:00"/>
    <s v="Avg of 4 NM Projects"/>
    <n v="3"/>
    <n v="-0.13"/>
    <n v="-7.3033707865168538E-4"/>
    <n v="30.82"/>
    <n v="25.39"/>
    <n v="-3.3007000000000002E-3"/>
    <n v="0"/>
    <n v="0"/>
    <n v="0"/>
  </r>
  <r>
    <x v="1"/>
    <n v="29"/>
    <n v="1"/>
    <s v="OFF"/>
    <d v="2018-10-29T00:00:00"/>
    <s v="Avg of 4 NM Projects"/>
    <n v="4"/>
    <n v="-0.13"/>
    <n v="-7.3033707865168538E-4"/>
    <n v="29.08"/>
    <n v="25.91"/>
    <n v="-3.3683000000000003E-3"/>
    <n v="0"/>
    <n v="0"/>
    <n v="0"/>
  </r>
  <r>
    <x v="1"/>
    <n v="29"/>
    <n v="1"/>
    <s v="OFF"/>
    <d v="2018-10-29T00:00:00"/>
    <s v="Avg of 4 NM Projects"/>
    <n v="5"/>
    <n v="0"/>
    <n v="0"/>
    <n v="32.43"/>
    <n v="27.63"/>
    <n v="0"/>
    <n v="1"/>
    <n v="0"/>
    <n v="0"/>
  </r>
  <r>
    <x v="1"/>
    <n v="29"/>
    <n v="1"/>
    <s v="OFF"/>
    <d v="2018-10-29T00:00:00"/>
    <s v="Avg of 4 NM Projects"/>
    <n v="6"/>
    <n v="0"/>
    <n v="0"/>
    <n v="35.85"/>
    <n v="25.59"/>
    <n v="0"/>
    <n v="1"/>
    <n v="0"/>
    <n v="0"/>
  </r>
  <r>
    <x v="1"/>
    <n v="29"/>
    <n v="1"/>
    <s v="OFF"/>
    <d v="2018-10-29T00:00:00"/>
    <s v="Avg of 4 NM Projects"/>
    <n v="7"/>
    <n v="0"/>
    <n v="0"/>
    <n v="40.78"/>
    <n v="29.86"/>
    <n v="0"/>
    <n v="1"/>
    <n v="0"/>
    <n v="0"/>
  </r>
  <r>
    <x v="1"/>
    <n v="29"/>
    <n v="1"/>
    <s v="OFF"/>
    <d v="2018-10-29T00:00:00"/>
    <s v="Avg of 4 NM Projects"/>
    <n v="8"/>
    <n v="-0.39"/>
    <n v="-2.1910112359550564E-3"/>
    <n v="50"/>
    <n v="42.33"/>
    <n v="-1.6508700000000001E-2"/>
    <n v="0"/>
    <n v="0"/>
    <n v="0"/>
  </r>
  <r>
    <x v="1"/>
    <n v="29"/>
    <n v="1"/>
    <s v="OFF"/>
    <d v="2018-10-29T00:00:00"/>
    <s v="Avg of 4 NM Projects"/>
    <n v="9"/>
    <n v="2.56"/>
    <n v="1.4382022471910113E-2"/>
    <n v="44.28"/>
    <n v="52.43"/>
    <n v="0.1342208"/>
    <n v="0"/>
    <n v="0"/>
    <n v="0"/>
  </r>
  <r>
    <x v="1"/>
    <n v="29"/>
    <n v="1"/>
    <s v="OFF"/>
    <d v="2018-10-29T00:00:00"/>
    <s v="Avg of 4 NM Projects"/>
    <n v="10"/>
    <n v="9.2149999999999999"/>
    <n v="5.1769662921348311E-2"/>
    <n v="40.5"/>
    <n v="39.71"/>
    <n v="0.36592765000000005"/>
    <n v="0"/>
    <n v="0"/>
    <n v="0"/>
  </r>
  <r>
    <x v="1"/>
    <n v="29"/>
    <n v="1"/>
    <s v="OFF"/>
    <d v="2018-10-29T00:00:00"/>
    <s v="Avg of 4 NM Projects"/>
    <n v="11"/>
    <n v="13.824999999999999"/>
    <n v="7.7668539325842695E-2"/>
    <n v="45.03"/>
    <n v="46.25"/>
    <n v="0.63940624999999995"/>
    <n v="0"/>
    <n v="0"/>
    <n v="0"/>
  </r>
  <r>
    <x v="1"/>
    <n v="29"/>
    <n v="1"/>
    <s v="OFF"/>
    <d v="2018-10-29T00:00:00"/>
    <s v="Avg of 4 NM Projects"/>
    <n v="12"/>
    <n v="17.405000000000001"/>
    <n v="9.7780898876404496E-2"/>
    <n v="41.13"/>
    <n v="29.77"/>
    <n v="0.51814684999999994"/>
    <n v="0"/>
    <n v="0"/>
    <n v="0"/>
  </r>
  <r>
    <x v="1"/>
    <n v="29"/>
    <n v="1"/>
    <s v="OFF"/>
    <d v="2018-10-29T00:00:00"/>
    <s v="Avg of 4 NM Projects"/>
    <n v="13"/>
    <n v="16.384999999999998"/>
    <n v="9.2050561797752797E-2"/>
    <n v="36.409999999999997"/>
    <n v="28.9"/>
    <n v="0.47352649999999996"/>
    <n v="0"/>
    <n v="0"/>
    <n v="0"/>
  </r>
  <r>
    <x v="1"/>
    <n v="29"/>
    <n v="1"/>
    <s v="OFF"/>
    <d v="2018-10-29T00:00:00"/>
    <s v="Avg of 4 NM Projects"/>
    <n v="14"/>
    <n v="12.54"/>
    <n v="7.044943820224718E-2"/>
    <n v="30.95"/>
    <n v="29.05"/>
    <n v="0.36428699999999997"/>
    <n v="0"/>
    <n v="0"/>
    <n v="0"/>
  </r>
  <r>
    <x v="1"/>
    <n v="29"/>
    <n v="1"/>
    <s v="OFF"/>
    <d v="2018-10-29T00:00:00"/>
    <s v="Avg of 4 NM Projects"/>
    <n v="15"/>
    <n v="11.899999999999999"/>
    <n v="6.6853932584269651E-2"/>
    <n v="30.03"/>
    <n v="30.05"/>
    <n v="0.357595"/>
    <n v="0"/>
    <n v="0"/>
    <n v="0"/>
  </r>
  <r>
    <x v="1"/>
    <n v="29"/>
    <n v="1"/>
    <s v="OFF"/>
    <d v="2018-10-29T00:00:00"/>
    <s v="Avg of 4 NM Projects"/>
    <n v="16"/>
    <n v="9.7299999999999986"/>
    <n v="5.4662921348314603E-2"/>
    <n v="30.2"/>
    <n v="28.25"/>
    <n v="0.27487249999999996"/>
    <n v="0"/>
    <n v="0"/>
    <n v="0"/>
  </r>
  <r>
    <x v="1"/>
    <n v="29"/>
    <n v="1"/>
    <s v="OFF"/>
    <d v="2018-10-29T00:00:00"/>
    <s v="Avg of 4 NM Projects"/>
    <n v="17"/>
    <n v="3.3349999999999995"/>
    <n v="1.8735955056179771E-2"/>
    <n v="33"/>
    <n v="30.53"/>
    <n v="0.10181754999999998"/>
    <n v="0"/>
    <n v="0"/>
    <n v="0"/>
  </r>
  <r>
    <x v="1"/>
    <n v="29"/>
    <n v="1"/>
    <s v="OFF"/>
    <d v="2018-10-29T00:00:00"/>
    <s v="Avg of 4 NM Projects"/>
    <n v="18"/>
    <n v="-0.13"/>
    <n v="-7.3033707865168538E-4"/>
    <n v="43.09"/>
    <n v="38.65"/>
    <n v="-5.0244999999999995E-3"/>
    <n v="0"/>
    <n v="0"/>
    <n v="0"/>
  </r>
  <r>
    <x v="1"/>
    <n v="29"/>
    <n v="1"/>
    <s v="OFF"/>
    <d v="2018-10-29T00:00:00"/>
    <s v="Avg of 4 NM Projects"/>
    <n v="19"/>
    <n v="0"/>
    <n v="0"/>
    <n v="50.17"/>
    <n v="47.75"/>
    <n v="0"/>
    <n v="1"/>
    <n v="0"/>
    <n v="0"/>
  </r>
  <r>
    <x v="1"/>
    <n v="29"/>
    <n v="1"/>
    <s v="OFF"/>
    <d v="2018-10-29T00:00:00"/>
    <s v="Avg of 4 NM Projects"/>
    <n v="20"/>
    <n v="-0.13"/>
    <n v="-7.3033707865168538E-4"/>
    <n v="44.51"/>
    <n v="39.75"/>
    <n v="-5.1675000000000002E-3"/>
    <n v="0"/>
    <n v="0"/>
    <n v="0"/>
  </r>
  <r>
    <x v="1"/>
    <n v="29"/>
    <n v="1"/>
    <s v="OFF"/>
    <d v="2018-10-29T00:00:00"/>
    <s v="Avg of 4 NM Projects"/>
    <n v="21"/>
    <n v="0"/>
    <n v="0"/>
    <n v="33.950000000000003"/>
    <n v="32.15"/>
    <n v="0"/>
    <n v="1"/>
    <n v="0"/>
    <n v="0"/>
  </r>
  <r>
    <x v="1"/>
    <n v="29"/>
    <n v="1"/>
    <s v="OFF"/>
    <d v="2018-10-29T00:00:00"/>
    <s v="Avg of 4 NM Projects"/>
    <n v="22"/>
    <n v="-0.13"/>
    <n v="-7.3033707865168538E-4"/>
    <n v="31.03"/>
    <n v="30.06"/>
    <n v="-3.9078000000000003E-3"/>
    <n v="0"/>
    <n v="0"/>
    <n v="0"/>
  </r>
  <r>
    <x v="1"/>
    <n v="29"/>
    <n v="1"/>
    <s v="OFF"/>
    <d v="2018-10-29T00:00:00"/>
    <s v="Avg of 4 NM Projects"/>
    <n v="23"/>
    <n v="0"/>
    <n v="0"/>
    <n v="30.71"/>
    <n v="27.58"/>
    <n v="0"/>
    <n v="1"/>
    <n v="0"/>
    <n v="0"/>
  </r>
  <r>
    <x v="1"/>
    <n v="29"/>
    <n v="1"/>
    <s v="OFF"/>
    <d v="2018-10-29T00:00:00"/>
    <s v="Avg of 4 NM Projects"/>
    <n v="24"/>
    <n v="-0.13"/>
    <n v="-7.3033707865168538E-4"/>
    <n v="30.27"/>
    <n v="23.39"/>
    <n v="-3.0407000000000003E-3"/>
    <n v="0"/>
    <n v="0"/>
    <n v="0"/>
  </r>
  <r>
    <x v="1"/>
    <n v="30"/>
    <n v="2"/>
    <s v="OFF"/>
    <d v="2018-10-30T00:00:00"/>
    <s v="Avg of 4 NM Projects"/>
    <n v="1"/>
    <n v="0"/>
    <n v="0"/>
    <n v="37.5"/>
    <n v="26.74"/>
    <n v="0"/>
    <n v="1"/>
    <n v="0"/>
    <n v="0"/>
  </r>
  <r>
    <x v="1"/>
    <n v="30"/>
    <n v="2"/>
    <s v="OFF"/>
    <d v="2018-10-30T00:00:00"/>
    <s v="Avg of 4 NM Projects"/>
    <n v="2"/>
    <n v="0"/>
    <n v="0"/>
    <n v="35.869999999999997"/>
    <n v="26.13"/>
    <n v="0"/>
    <n v="1"/>
    <n v="0"/>
    <n v="0"/>
  </r>
  <r>
    <x v="1"/>
    <n v="30"/>
    <n v="2"/>
    <s v="OFF"/>
    <d v="2018-10-30T00:00:00"/>
    <s v="Avg of 4 NM Projects"/>
    <n v="3"/>
    <n v="-0.26"/>
    <n v="-1.4606741573033708E-3"/>
    <n v="35.82"/>
    <n v="23.28"/>
    <n v="-6.0528000000000005E-3"/>
    <n v="0"/>
    <n v="0"/>
    <n v="0"/>
  </r>
  <r>
    <x v="1"/>
    <n v="30"/>
    <n v="2"/>
    <s v="OFF"/>
    <d v="2018-10-30T00:00:00"/>
    <s v="Avg of 4 NM Projects"/>
    <n v="4"/>
    <n v="0"/>
    <n v="0"/>
    <n v="32.909999999999997"/>
    <n v="23.18"/>
    <n v="0"/>
    <n v="1"/>
    <n v="0"/>
    <n v="0"/>
  </r>
  <r>
    <x v="1"/>
    <n v="30"/>
    <n v="2"/>
    <s v="OFF"/>
    <d v="2018-10-30T00:00:00"/>
    <s v="Avg of 4 NM Projects"/>
    <n v="5"/>
    <n v="-0.13"/>
    <n v="-7.3033707865168538E-4"/>
    <n v="34.76"/>
    <n v="24.89"/>
    <n v="-3.2357000000000002E-3"/>
    <n v="0"/>
    <n v="0"/>
    <n v="0"/>
  </r>
  <r>
    <x v="1"/>
    <n v="30"/>
    <n v="2"/>
    <s v="OFF"/>
    <d v="2018-10-30T00:00:00"/>
    <s v="Avg of 4 NM Projects"/>
    <n v="6"/>
    <n v="-0.13"/>
    <n v="-7.3033707865168538E-4"/>
    <n v="38.43"/>
    <n v="26.96"/>
    <n v="-3.5048000000000002E-3"/>
    <n v="0"/>
    <n v="0"/>
    <n v="0"/>
  </r>
  <r>
    <x v="1"/>
    <n v="30"/>
    <n v="2"/>
    <s v="OFF"/>
    <d v="2018-10-30T00:00:00"/>
    <s v="Avg of 4 NM Projects"/>
    <n v="7"/>
    <n v="0"/>
    <n v="0"/>
    <n v="49.23"/>
    <n v="18.920000000000002"/>
    <n v="0"/>
    <n v="1"/>
    <n v="0"/>
    <n v="0"/>
  </r>
  <r>
    <x v="1"/>
    <n v="30"/>
    <n v="2"/>
    <s v="ON"/>
    <d v="2018-10-30T00:00:00"/>
    <s v="Avg of 4 NM Projects"/>
    <n v="8"/>
    <n v="-0.13"/>
    <n v="-7.3033707865168538E-4"/>
    <n v="55.94"/>
    <n v="29.37"/>
    <n v="-3.8181000000000005E-3"/>
    <n v="0"/>
    <n v="0"/>
    <n v="0"/>
  </r>
  <r>
    <x v="1"/>
    <n v="30"/>
    <n v="2"/>
    <s v="ON"/>
    <d v="2018-10-30T00:00:00"/>
    <s v="Avg of 4 NM Projects"/>
    <n v="9"/>
    <n v="3.585"/>
    <n v="2.0140449438202247E-2"/>
    <n v="47.11"/>
    <n v="28.94"/>
    <n v="0.10374989999999999"/>
    <n v="0"/>
    <n v="0"/>
    <n v="0"/>
  </r>
  <r>
    <x v="1"/>
    <n v="30"/>
    <n v="2"/>
    <s v="ON"/>
    <d v="2018-10-30T00:00:00"/>
    <s v="Avg of 4 NM Projects"/>
    <n v="10"/>
    <n v="7.55"/>
    <n v="4.2415730337078648E-2"/>
    <n v="40.15"/>
    <n v="26.5"/>
    <n v="0.20007499999999998"/>
    <n v="0"/>
    <n v="0"/>
    <n v="0"/>
  </r>
  <r>
    <x v="1"/>
    <n v="30"/>
    <n v="2"/>
    <s v="ON"/>
    <d v="2018-10-30T00:00:00"/>
    <s v="Avg of 4 NM Projects"/>
    <n v="11"/>
    <n v="12.415000000000001"/>
    <n v="6.9747191011235957E-2"/>
    <n v="36.33"/>
    <n v="27.35"/>
    <n v="0.33955025000000005"/>
    <n v="0"/>
    <n v="0"/>
    <n v="0"/>
  </r>
  <r>
    <x v="1"/>
    <n v="30"/>
    <n v="2"/>
    <s v="ON"/>
    <d v="2018-10-30T00:00:00"/>
    <s v="Avg of 4 NM Projects"/>
    <n v="12"/>
    <n v="13.315"/>
    <n v="7.4803370786516846E-2"/>
    <n v="31.18"/>
    <n v="28.77"/>
    <n v="0.38307254999999996"/>
    <n v="0"/>
    <n v="0"/>
    <n v="0"/>
  </r>
  <r>
    <x v="1"/>
    <n v="30"/>
    <n v="2"/>
    <s v="ON"/>
    <d v="2018-10-30T00:00:00"/>
    <s v="Avg of 4 NM Projects"/>
    <n v="13"/>
    <n v="17.795000000000002"/>
    <n v="9.9971910112359563E-2"/>
    <n v="30.19"/>
    <n v="27.22"/>
    <n v="0.48437990000000003"/>
    <n v="0"/>
    <n v="0"/>
    <n v="0"/>
  </r>
  <r>
    <x v="1"/>
    <n v="30"/>
    <n v="2"/>
    <s v="ON"/>
    <d v="2018-10-30T00:00:00"/>
    <s v="Avg of 4 NM Projects"/>
    <n v="14"/>
    <n v="14.329999999999998"/>
    <n v="8.0505617977528074E-2"/>
    <n v="30.18"/>
    <n v="26"/>
    <n v="0.37257999999999991"/>
    <n v="0"/>
    <n v="0"/>
    <n v="0"/>
  </r>
  <r>
    <x v="1"/>
    <n v="30"/>
    <n v="2"/>
    <s v="ON"/>
    <d v="2018-10-30T00:00:00"/>
    <s v="Avg of 4 NM Projects"/>
    <n v="15"/>
    <n v="11.14"/>
    <n v="6.2584269662921355E-2"/>
    <n v="29.02"/>
    <n v="24.89"/>
    <n v="0.27727460000000004"/>
    <n v="0"/>
    <n v="0"/>
    <n v="0"/>
  </r>
  <r>
    <x v="1"/>
    <n v="30"/>
    <n v="2"/>
    <s v="ON"/>
    <d v="2018-10-30T00:00:00"/>
    <s v="Avg of 4 NM Projects"/>
    <n v="16"/>
    <n v="12.414999999999999"/>
    <n v="6.9747191011235957E-2"/>
    <n v="29.97"/>
    <n v="25.16"/>
    <n v="0.31236140000000001"/>
    <n v="0"/>
    <n v="0"/>
    <n v="0"/>
  </r>
  <r>
    <x v="1"/>
    <n v="30"/>
    <n v="2"/>
    <s v="ON"/>
    <d v="2018-10-30T00:00:00"/>
    <s v="Avg of 4 NM Projects"/>
    <n v="17"/>
    <n v="15.11"/>
    <n v="8.4887640449438195E-2"/>
    <n v="30.61"/>
    <n v="27.49"/>
    <n v="0.41537389999999996"/>
    <n v="0"/>
    <n v="0"/>
    <n v="0"/>
  </r>
  <r>
    <x v="1"/>
    <n v="30"/>
    <n v="2"/>
    <s v="ON"/>
    <d v="2018-10-30T00:00:00"/>
    <s v="Avg of 4 NM Projects"/>
    <n v="18"/>
    <n v="0"/>
    <n v="0"/>
    <n v="41.25"/>
    <n v="32.6"/>
    <n v="0"/>
    <n v="1"/>
    <n v="0"/>
    <n v="0"/>
  </r>
  <r>
    <x v="1"/>
    <n v="30"/>
    <n v="2"/>
    <s v="ON"/>
    <d v="2018-10-30T00:00:00"/>
    <s v="Avg of 4 NM Projects"/>
    <n v="19"/>
    <n v="0"/>
    <n v="0"/>
    <n v="50.89"/>
    <n v="39.57"/>
    <n v="0"/>
    <n v="1"/>
    <n v="0"/>
    <n v="0"/>
  </r>
  <r>
    <x v="1"/>
    <n v="30"/>
    <n v="2"/>
    <s v="ON"/>
    <d v="2018-10-30T00:00:00"/>
    <s v="Avg of 4 NM Projects"/>
    <n v="20"/>
    <n v="-0.26"/>
    <n v="-1.4606741573033708E-3"/>
    <n v="51.8"/>
    <n v="39.26"/>
    <n v="-1.0207599999999999E-2"/>
    <n v="0"/>
    <n v="0"/>
    <n v="0"/>
  </r>
  <r>
    <x v="1"/>
    <n v="30"/>
    <n v="2"/>
    <s v="ON"/>
    <d v="2018-10-30T00:00:00"/>
    <s v="Avg of 4 NM Projects"/>
    <n v="21"/>
    <n v="0"/>
    <n v="0"/>
    <n v="47.2"/>
    <n v="35.46"/>
    <n v="0"/>
    <n v="1"/>
    <n v="0"/>
    <n v="0"/>
  </r>
  <r>
    <x v="1"/>
    <n v="30"/>
    <n v="2"/>
    <s v="ON"/>
    <d v="2018-10-30T00:00:00"/>
    <s v="Avg of 4 NM Projects"/>
    <n v="22"/>
    <n v="-0.26"/>
    <n v="-1.4606741573033708E-3"/>
    <n v="38.93"/>
    <n v="29.96"/>
    <n v="-7.7895999999999998E-3"/>
    <n v="0"/>
    <n v="0"/>
    <n v="0"/>
  </r>
  <r>
    <x v="1"/>
    <n v="30"/>
    <n v="2"/>
    <s v="ON"/>
    <d v="2018-10-30T00:00:00"/>
    <s v="Avg of 4 NM Projects"/>
    <n v="23"/>
    <n v="0"/>
    <n v="0"/>
    <n v="32.369999999999997"/>
    <n v="27.9"/>
    <n v="0"/>
    <n v="1"/>
    <n v="0"/>
    <n v="0"/>
  </r>
  <r>
    <x v="1"/>
    <n v="30"/>
    <n v="2"/>
    <s v="OFF"/>
    <d v="2018-10-30T00:00:00"/>
    <s v="Avg of 4 NM Projects"/>
    <n v="24"/>
    <n v="0"/>
    <n v="0"/>
    <n v="31.52"/>
    <n v="21.75"/>
    <n v="0"/>
    <n v="1"/>
    <n v="0"/>
    <n v="0"/>
  </r>
  <r>
    <x v="1"/>
    <n v="31"/>
    <n v="3"/>
    <s v="OFF"/>
    <d v="2018-10-31T00:00:00"/>
    <s v="Avg of 4 NM Projects"/>
    <n v="1"/>
    <n v="-0.13"/>
    <n v="-7.3033707865168538E-4"/>
    <n v="27.72"/>
    <n v="26.95"/>
    <n v="-3.5034999999999997E-3"/>
    <n v="0"/>
    <n v="0"/>
    <n v="0"/>
  </r>
  <r>
    <x v="1"/>
    <n v="31"/>
    <n v="3"/>
    <s v="OFF"/>
    <d v="2018-10-31T00:00:00"/>
    <s v="Avg of 4 NM Projects"/>
    <n v="2"/>
    <n v="-0.13"/>
    <n v="-7.3033707865168538E-4"/>
    <n v="26.07"/>
    <n v="24.8"/>
    <n v="-3.2240000000000003E-3"/>
    <n v="0"/>
    <n v="0"/>
    <n v="0"/>
  </r>
  <r>
    <x v="1"/>
    <n v="31"/>
    <n v="3"/>
    <s v="OFF"/>
    <d v="2018-10-31T00:00:00"/>
    <s v="Avg of 4 NM Projects"/>
    <n v="3"/>
    <n v="0"/>
    <n v="0"/>
    <n v="24.95"/>
    <n v="19.23"/>
    <n v="0"/>
    <n v="1"/>
    <n v="0"/>
    <n v="0"/>
  </r>
  <r>
    <x v="1"/>
    <n v="31"/>
    <n v="3"/>
    <s v="OFF"/>
    <d v="2018-10-31T00:00:00"/>
    <s v="Avg of 4 NM Projects"/>
    <n v="4"/>
    <n v="0"/>
    <n v="0"/>
    <n v="24.89"/>
    <n v="7.08"/>
    <n v="0"/>
    <n v="1"/>
    <n v="0"/>
    <n v="0"/>
  </r>
  <r>
    <x v="1"/>
    <n v="31"/>
    <n v="3"/>
    <s v="OFF"/>
    <d v="2018-10-31T00:00:00"/>
    <s v="Avg of 4 NM Projects"/>
    <n v="5"/>
    <n v="0"/>
    <n v="0"/>
    <n v="25.91"/>
    <n v="20.46"/>
    <n v="0"/>
    <n v="1"/>
    <n v="0"/>
    <n v="0"/>
  </r>
  <r>
    <x v="1"/>
    <n v="31"/>
    <n v="3"/>
    <s v="OFF"/>
    <d v="2018-10-31T00:00:00"/>
    <s v="Avg of 4 NM Projects"/>
    <n v="6"/>
    <n v="0"/>
    <n v="0"/>
    <n v="30.98"/>
    <n v="25.51"/>
    <n v="0"/>
    <n v="1"/>
    <n v="0"/>
    <n v="0"/>
  </r>
  <r>
    <x v="1"/>
    <n v="31"/>
    <n v="3"/>
    <s v="OFF"/>
    <d v="2018-10-31T00:00:00"/>
    <s v="Avg of 4 NM Projects"/>
    <n v="7"/>
    <n v="-0.26"/>
    <n v="-1.4606741573033708E-3"/>
    <n v="39.29"/>
    <n v="38.57"/>
    <n v="-1.0028199999999999E-2"/>
    <n v="0"/>
    <n v="0"/>
    <n v="0"/>
  </r>
  <r>
    <x v="1"/>
    <n v="31"/>
    <n v="3"/>
    <s v="ON"/>
    <d v="2018-10-31T00:00:00"/>
    <s v="Avg of 4 NM Projects"/>
    <n v="8"/>
    <n v="-5.0000000000000044E-3"/>
    <n v="-2.8089887640449463E-5"/>
    <n v="44.43"/>
    <n v="40.76"/>
    <n v="-2.0380000000000018E-4"/>
    <n v="0"/>
    <n v="0"/>
    <n v="0"/>
  </r>
  <r>
    <x v="1"/>
    <n v="31"/>
    <n v="3"/>
    <s v="ON"/>
    <d v="2018-10-31T00:00:00"/>
    <s v="Avg of 4 NM Projects"/>
    <n v="9"/>
    <n v="1.92"/>
    <n v="1.0786516853932584E-2"/>
    <n v="41.48"/>
    <n v="36.71"/>
    <n v="7.0483199999999996E-2"/>
    <n v="0"/>
    <n v="0"/>
    <n v="0"/>
  </r>
  <r>
    <x v="1"/>
    <n v="31"/>
    <n v="3"/>
    <s v="ON"/>
    <d v="2018-10-31T00:00:00"/>
    <s v="Avg of 4 NM Projects"/>
    <n v="10"/>
    <n v="13.44"/>
    <n v="7.5505617977528083E-2"/>
    <n v="32.11"/>
    <n v="32.22"/>
    <n v="0.43303679999999994"/>
    <n v="0"/>
    <n v="0"/>
    <n v="0"/>
  </r>
  <r>
    <x v="1"/>
    <n v="31"/>
    <n v="3"/>
    <s v="ON"/>
    <d v="2018-10-31T00:00:00"/>
    <s v="Avg of 4 NM Projects"/>
    <n v="11"/>
    <n v="19.450000000000003"/>
    <n v="0.10926966292134833"/>
    <n v="29.11"/>
    <n v="26.73"/>
    <n v="0.51989850000000015"/>
    <n v="0"/>
    <n v="0"/>
    <n v="0"/>
  </r>
  <r>
    <x v="1"/>
    <n v="31"/>
    <n v="3"/>
    <s v="ON"/>
    <d v="2018-10-31T00:00:00"/>
    <s v="Avg of 4 NM Projects"/>
    <n v="12"/>
    <n v="17.149999999999999"/>
    <n v="9.6348314606741564E-2"/>
    <n v="29.19"/>
    <n v="30.01"/>
    <n v="0.51467150000000006"/>
    <n v="0"/>
    <n v="0"/>
    <n v="0"/>
  </r>
  <r>
    <x v="1"/>
    <n v="31"/>
    <n v="3"/>
    <s v="ON"/>
    <d v="2018-10-31T00:00:00"/>
    <s v="Avg of 4 NM Projects"/>
    <n v="13"/>
    <n v="11.775"/>
    <n v="6.6151685393258428E-2"/>
    <n v="27.76"/>
    <n v="25.91"/>
    <n v="0.30509025000000001"/>
    <n v="0"/>
    <n v="0"/>
    <n v="0"/>
  </r>
  <r>
    <x v="1"/>
    <n v="31"/>
    <n v="3"/>
    <s v="ON"/>
    <d v="2018-10-31T00:00:00"/>
    <s v="Avg of 4 NM Projects"/>
    <n v="14"/>
    <n v="8.9600000000000009"/>
    <n v="5.03370786516854E-2"/>
    <n v="27.43"/>
    <n v="24.89"/>
    <n v="0.22301440000000003"/>
    <n v="0"/>
    <n v="0"/>
    <n v="0"/>
  </r>
  <r>
    <x v="1"/>
    <n v="31"/>
    <n v="3"/>
    <s v="ON"/>
    <d v="2018-10-31T00:00:00"/>
    <s v="Avg of 4 NM Projects"/>
    <n v="15"/>
    <n v="7.1700000000000008"/>
    <n v="4.02808988764045E-2"/>
    <n v="27.12"/>
    <n v="23.96"/>
    <n v="0.17179320000000001"/>
    <n v="0"/>
    <n v="0"/>
    <n v="0"/>
  </r>
  <r>
    <x v="1"/>
    <n v="31"/>
    <n v="3"/>
    <s v="ON"/>
    <d v="2018-10-31T00:00:00"/>
    <s v="Avg of 4 NM Projects"/>
    <n v="16"/>
    <n v="13.824999999999999"/>
    <n v="7.7668539325842695E-2"/>
    <n v="27.45"/>
    <n v="23.66"/>
    <n v="0.32709949999999999"/>
    <n v="0"/>
    <n v="0"/>
    <n v="0"/>
  </r>
  <r>
    <x v="1"/>
    <n v="31"/>
    <n v="3"/>
    <s v="ON"/>
    <d v="2018-10-31T00:00:00"/>
    <s v="Avg of 4 NM Projects"/>
    <n v="17"/>
    <n v="9.8550000000000004"/>
    <n v="5.5365168539325847E-2"/>
    <n v="29.5"/>
    <n v="26.83"/>
    <n v="0.26440965"/>
    <n v="0"/>
    <n v="0"/>
    <n v="0"/>
  </r>
  <r>
    <x v="1"/>
    <n v="31"/>
    <n v="3"/>
    <s v="ON"/>
    <d v="2018-10-31T00:00:00"/>
    <s v="Avg of 4 NM Projects"/>
    <n v="18"/>
    <n v="0.38500000000000001"/>
    <n v="2.1629213483146067E-3"/>
    <n v="34.909999999999997"/>
    <n v="31.33"/>
    <n v="1.206205E-2"/>
    <n v="0"/>
    <n v="0"/>
    <n v="0"/>
  </r>
  <r>
    <x v="1"/>
    <n v="31"/>
    <n v="3"/>
    <s v="ON"/>
    <d v="2018-10-31T00:00:00"/>
    <s v="Avg of 4 NM Projects"/>
    <n v="19"/>
    <n v="0"/>
    <n v="0"/>
    <n v="40.81"/>
    <n v="33.53"/>
    <n v="0"/>
    <n v="1"/>
    <n v="0"/>
    <n v="0"/>
  </r>
  <r>
    <x v="1"/>
    <n v="31"/>
    <n v="3"/>
    <s v="ON"/>
    <d v="2018-10-31T00:00:00"/>
    <s v="Avg of 4 NM Projects"/>
    <n v="20"/>
    <n v="-0.39"/>
    <n v="-2.1910112359550564E-3"/>
    <n v="39.590000000000003"/>
    <n v="30.35"/>
    <n v="-1.1836500000000002E-2"/>
    <n v="0"/>
    <n v="0"/>
    <n v="0"/>
  </r>
  <r>
    <x v="1"/>
    <n v="31"/>
    <n v="3"/>
    <s v="ON"/>
    <d v="2018-10-31T00:00:00"/>
    <s v="Avg of 4 NM Projects"/>
    <n v="21"/>
    <n v="-0.13"/>
    <n v="-7.3033707865168538E-4"/>
    <n v="35.07"/>
    <n v="27.08"/>
    <n v="-3.5203999999999999E-3"/>
    <n v="0"/>
    <n v="0"/>
    <n v="0"/>
  </r>
  <r>
    <x v="1"/>
    <n v="31"/>
    <n v="3"/>
    <s v="ON"/>
    <d v="2018-10-31T00:00:00"/>
    <s v="Avg of 4 NM Projects"/>
    <n v="22"/>
    <n v="0"/>
    <n v="0"/>
    <n v="29.63"/>
    <n v="26.23"/>
    <n v="0"/>
    <n v="1"/>
    <n v="0"/>
    <n v="0"/>
  </r>
  <r>
    <x v="1"/>
    <n v="31"/>
    <n v="3"/>
    <s v="ON"/>
    <d v="2018-10-31T00:00:00"/>
    <s v="Avg of 4 NM Projects"/>
    <n v="23"/>
    <n v="0"/>
    <n v="0"/>
    <n v="28.4"/>
    <n v="27.05"/>
    <n v="0"/>
    <n v="1"/>
    <n v="0"/>
    <n v="0"/>
  </r>
  <r>
    <x v="1"/>
    <n v="31"/>
    <n v="3"/>
    <s v="OFF"/>
    <d v="2018-10-31T00:00:00"/>
    <s v="Avg of 4 NM Projects"/>
    <n v="24"/>
    <n v="0"/>
    <n v="0"/>
    <n v="23.72"/>
    <n v="21.92"/>
    <n v="0"/>
    <n v="1"/>
    <n v="0"/>
    <n v="0"/>
  </r>
  <r>
    <x v="2"/>
    <n v="1"/>
    <n v="1"/>
    <s v="OFF"/>
    <d v="2018-11-01T00:00:00"/>
    <s v="Avg of 4 NM Projects"/>
    <n v="1"/>
    <n v="-0.13"/>
    <n v="-7.3033707865168538E-4"/>
    <n v="22.7"/>
    <n v="13.17"/>
    <n v="-1.7121E-3"/>
    <n v="0"/>
    <n v="0"/>
    <n v="0"/>
  </r>
  <r>
    <x v="2"/>
    <n v="1"/>
    <n v="1"/>
    <s v="OFF"/>
    <d v="2018-11-01T00:00:00"/>
    <s v="Avg of 4 NM Projects"/>
    <n v="2"/>
    <n v="0"/>
    <n v="0"/>
    <n v="24.12"/>
    <n v="21.7"/>
    <n v="0"/>
    <n v="1"/>
    <n v="0"/>
    <n v="0"/>
  </r>
  <r>
    <x v="2"/>
    <n v="1"/>
    <n v="1"/>
    <s v="OFF"/>
    <d v="2018-11-01T00:00:00"/>
    <s v="Avg of 4 NM Projects"/>
    <n v="3"/>
    <n v="0"/>
    <n v="0"/>
    <n v="17.84"/>
    <n v="20.079999999999998"/>
    <n v="0"/>
    <n v="1"/>
    <n v="0"/>
    <n v="0"/>
  </r>
  <r>
    <x v="2"/>
    <n v="1"/>
    <n v="1"/>
    <s v="OFF"/>
    <d v="2018-11-01T00:00:00"/>
    <s v="Avg of 4 NM Projects"/>
    <n v="4"/>
    <n v="0"/>
    <n v="0"/>
    <n v="17.84"/>
    <n v="14.46"/>
    <n v="0"/>
    <n v="1"/>
    <n v="0"/>
    <n v="0"/>
  </r>
  <r>
    <x v="2"/>
    <n v="1"/>
    <n v="1"/>
    <s v="OFF"/>
    <d v="2018-11-01T00:00:00"/>
    <s v="Avg of 4 NM Projects"/>
    <n v="5"/>
    <n v="0"/>
    <n v="0"/>
    <n v="18.59"/>
    <n v="20.84"/>
    <n v="0"/>
    <n v="1"/>
    <n v="0"/>
    <n v="0"/>
  </r>
  <r>
    <x v="2"/>
    <n v="1"/>
    <n v="1"/>
    <s v="OFF"/>
    <d v="2018-11-01T00:00:00"/>
    <s v="Avg of 4 NM Projects"/>
    <n v="6"/>
    <n v="-0.26"/>
    <n v="-1.4606741573033708E-3"/>
    <n v="26.2"/>
    <n v="27.53"/>
    <n v="-7.1578000000000006E-3"/>
    <n v="0"/>
    <n v="0"/>
    <n v="0"/>
  </r>
  <r>
    <x v="2"/>
    <n v="1"/>
    <n v="1"/>
    <s v="OFF"/>
    <d v="2018-11-01T00:00:00"/>
    <s v="Avg of 4 NM Projects"/>
    <n v="7"/>
    <n v="-0.26"/>
    <n v="-1.4606741573033708E-3"/>
    <n v="31.17"/>
    <n v="30.75"/>
    <n v="-7.9950000000000004E-3"/>
    <n v="0"/>
    <n v="0"/>
    <n v="0"/>
  </r>
  <r>
    <x v="2"/>
    <n v="1"/>
    <n v="1"/>
    <s v="OFF"/>
    <d v="2018-11-01T00:00:00"/>
    <s v="Avg of 4 NM Projects"/>
    <n v="8"/>
    <n v="-0.13"/>
    <n v="-7.3033707865168538E-4"/>
    <n v="33.79"/>
    <n v="35.31"/>
    <n v="-4.5903000000000003E-3"/>
    <n v="0"/>
    <n v="0"/>
    <n v="0"/>
  </r>
  <r>
    <x v="2"/>
    <n v="1"/>
    <n v="1"/>
    <s v="OFF"/>
    <d v="2018-11-01T00:00:00"/>
    <s v="Avg of 4 NM Projects"/>
    <n v="9"/>
    <n v="4.7300000000000004"/>
    <n v="2.6573033707865172E-2"/>
    <n v="33.08"/>
    <n v="27.09"/>
    <n v="0.12813570000000002"/>
    <n v="0"/>
    <n v="0"/>
    <n v="0"/>
  </r>
  <r>
    <x v="2"/>
    <n v="1"/>
    <n v="1"/>
    <s v="OFF"/>
    <d v="2018-11-01T00:00:00"/>
    <s v="Avg of 4 NM Projects"/>
    <n v="10"/>
    <n v="9.7250000000000014"/>
    <n v="5.4634831460674167E-2"/>
    <n v="39.26"/>
    <n v="36.119999999999997"/>
    <n v="0.35126700000000005"/>
    <n v="0"/>
    <n v="0"/>
    <n v="0"/>
  </r>
  <r>
    <x v="2"/>
    <n v="1"/>
    <n v="1"/>
    <s v="OFF"/>
    <d v="2018-11-01T00:00:00"/>
    <s v="Avg of 4 NM Projects"/>
    <n v="11"/>
    <n v="17.535"/>
    <n v="9.8511235955056176E-2"/>
    <n v="39"/>
    <n v="39.03"/>
    <n v="0.68439105000000011"/>
    <n v="0"/>
    <n v="0"/>
    <n v="0"/>
  </r>
  <r>
    <x v="2"/>
    <n v="1"/>
    <n v="1"/>
    <s v="OFF"/>
    <d v="2018-11-01T00:00:00"/>
    <s v="Avg of 4 NM Projects"/>
    <n v="12"/>
    <n v="27.130000000000003"/>
    <n v="0.15241573033707867"/>
    <n v="39"/>
    <n v="36.799999999999997"/>
    <n v="0.99838400000000005"/>
    <n v="0"/>
    <n v="0"/>
    <n v="0"/>
  </r>
  <r>
    <x v="2"/>
    <n v="1"/>
    <n v="1"/>
    <s v="OFF"/>
    <d v="2018-11-01T00:00:00"/>
    <s v="Avg of 4 NM Projects"/>
    <n v="13"/>
    <n v="29.95"/>
    <n v="0.16825842696629212"/>
    <n v="38.51"/>
    <n v="31.97"/>
    <n v="0.95750150000000001"/>
    <n v="0"/>
    <n v="0"/>
    <n v="0"/>
  </r>
  <r>
    <x v="2"/>
    <n v="1"/>
    <n v="1"/>
    <s v="OFF"/>
    <d v="2018-11-01T00:00:00"/>
    <s v="Avg of 4 NM Projects"/>
    <n v="14"/>
    <n v="26.240000000000002"/>
    <n v="0.14741573033707867"/>
    <n v="36.19"/>
    <n v="29.15"/>
    <n v="0.76489600000000002"/>
    <n v="0"/>
    <n v="0"/>
    <n v="0"/>
  </r>
  <r>
    <x v="2"/>
    <n v="1"/>
    <n v="1"/>
    <s v="OFF"/>
    <d v="2018-11-01T00:00:00"/>
    <s v="Avg of 4 NM Projects"/>
    <n v="15"/>
    <n v="23.164999999999999"/>
    <n v="0.13014044943820224"/>
    <n v="37.799999999999997"/>
    <n v="37.450000000000003"/>
    <n v="0.86752925000000003"/>
    <n v="0"/>
    <n v="0"/>
    <n v="0"/>
  </r>
  <r>
    <x v="2"/>
    <n v="1"/>
    <n v="1"/>
    <s v="OFF"/>
    <d v="2018-11-01T00:00:00"/>
    <s v="Avg of 4 NM Projects"/>
    <n v="16"/>
    <n v="14.845000000000001"/>
    <n v="8.3398876404494379E-2"/>
    <n v="36.68"/>
    <n v="43.85"/>
    <n v="0.65095325000000004"/>
    <n v="0"/>
    <n v="0"/>
    <n v="0"/>
  </r>
  <r>
    <x v="2"/>
    <n v="1"/>
    <n v="1"/>
    <s v="OFF"/>
    <d v="2018-11-01T00:00:00"/>
    <s v="Avg of 4 NM Projects"/>
    <n v="17"/>
    <n v="3.7149999999999999"/>
    <n v="2.0870786516853933E-2"/>
    <n v="39.43"/>
    <n v="29.87"/>
    <n v="0.11096705"/>
    <n v="0"/>
    <n v="0"/>
    <n v="0"/>
  </r>
  <r>
    <x v="2"/>
    <n v="1"/>
    <n v="1"/>
    <s v="OFF"/>
    <d v="2018-11-01T00:00:00"/>
    <s v="Avg of 4 NM Projects"/>
    <n v="18"/>
    <n v="-0.13"/>
    <n v="-7.3033707865168538E-4"/>
    <n v="49.72"/>
    <n v="32.020000000000003"/>
    <n v="-4.1626000000000007E-3"/>
    <n v="0"/>
    <n v="0"/>
    <n v="0"/>
  </r>
  <r>
    <x v="2"/>
    <n v="1"/>
    <n v="1"/>
    <s v="OFF"/>
    <d v="2018-11-01T00:00:00"/>
    <s v="Avg of 4 NM Projects"/>
    <n v="19"/>
    <n v="0"/>
    <n v="0"/>
    <n v="48.68"/>
    <n v="36.619999999999997"/>
    <n v="0"/>
    <n v="1"/>
    <n v="0"/>
    <n v="0"/>
  </r>
  <r>
    <x v="2"/>
    <n v="1"/>
    <n v="1"/>
    <s v="OFF"/>
    <d v="2018-11-01T00:00:00"/>
    <s v="Avg of 4 NM Projects"/>
    <n v="20"/>
    <n v="0"/>
    <n v="0"/>
    <n v="40.71"/>
    <n v="42.78"/>
    <n v="0"/>
    <n v="1"/>
    <n v="0"/>
    <n v="0"/>
  </r>
  <r>
    <x v="2"/>
    <n v="1"/>
    <n v="1"/>
    <s v="OFF"/>
    <d v="2018-11-01T00:00:00"/>
    <s v="Avg of 4 NM Projects"/>
    <n v="21"/>
    <n v="-0.13"/>
    <n v="-7.3033707865168538E-4"/>
    <n v="33.909999999999997"/>
    <n v="43.3"/>
    <n v="-5.6289999999999995E-3"/>
    <n v="0"/>
    <n v="0"/>
    <n v="0"/>
  </r>
  <r>
    <x v="2"/>
    <n v="1"/>
    <n v="1"/>
    <s v="OFF"/>
    <d v="2018-11-01T00:00:00"/>
    <s v="Avg of 4 NM Projects"/>
    <n v="22"/>
    <n v="0"/>
    <n v="0"/>
    <n v="29.42"/>
    <n v="32.340000000000003"/>
    <n v="0"/>
    <n v="1"/>
    <n v="0"/>
    <n v="0"/>
  </r>
  <r>
    <x v="2"/>
    <n v="1"/>
    <n v="1"/>
    <s v="OFF"/>
    <d v="2018-11-01T00:00:00"/>
    <s v="Avg of 4 NM Projects"/>
    <n v="23"/>
    <n v="-0.13"/>
    <n v="-7.3033707865168538E-4"/>
    <n v="25.87"/>
    <n v="27.66"/>
    <n v="-3.5958000000000001E-3"/>
    <n v="0"/>
    <n v="0"/>
    <n v="0"/>
  </r>
  <r>
    <x v="2"/>
    <n v="1"/>
    <n v="1"/>
    <s v="OFF"/>
    <d v="2018-11-01T00:00:00"/>
    <s v="Avg of 4 NM Projects"/>
    <n v="24"/>
    <n v="-0.26"/>
    <n v="-1.4606741573033708E-3"/>
    <n v="22.73"/>
    <n v="23"/>
    <n v="-5.9800000000000001E-3"/>
    <n v="0"/>
    <n v="0"/>
    <n v="0"/>
  </r>
  <r>
    <x v="2"/>
    <n v="2"/>
    <n v="2"/>
    <s v="OFF"/>
    <d v="2018-11-02T00:00:00"/>
    <s v="Avg of 4 NM Projects"/>
    <n v="1"/>
    <n v="0"/>
    <n v="0"/>
    <n v="25.28"/>
    <n v="32.56"/>
    <n v="0"/>
    <n v="1"/>
    <n v="0"/>
    <n v="0"/>
  </r>
  <r>
    <x v="2"/>
    <n v="2"/>
    <n v="2"/>
    <s v="OFF"/>
    <d v="2018-11-02T00:00:00"/>
    <s v="Avg of 4 NM Projects"/>
    <n v="2"/>
    <n v="0"/>
    <n v="0"/>
    <n v="25.36"/>
    <n v="35.840000000000003"/>
    <n v="0"/>
    <n v="1"/>
    <n v="0"/>
    <n v="0"/>
  </r>
  <r>
    <x v="2"/>
    <n v="2"/>
    <n v="2"/>
    <s v="OFF"/>
    <d v="2018-11-02T00:00:00"/>
    <s v="Avg of 4 NM Projects"/>
    <n v="3"/>
    <n v="-0.13"/>
    <n v="-7.3033707865168538E-4"/>
    <n v="23.77"/>
    <n v="31.11"/>
    <n v="-4.0442999999999998E-3"/>
    <n v="0"/>
    <n v="0"/>
    <n v="0"/>
  </r>
  <r>
    <x v="2"/>
    <n v="2"/>
    <n v="2"/>
    <s v="OFF"/>
    <d v="2018-11-02T00:00:00"/>
    <s v="Avg of 4 NM Projects"/>
    <n v="4"/>
    <n v="-0.26"/>
    <n v="-1.4606741573033708E-3"/>
    <n v="25.16"/>
    <n v="26.83"/>
    <n v="-6.9757999999999999E-3"/>
    <n v="0"/>
    <n v="0"/>
    <n v="0"/>
  </r>
  <r>
    <x v="2"/>
    <n v="2"/>
    <n v="2"/>
    <s v="OFF"/>
    <d v="2018-11-02T00:00:00"/>
    <s v="Avg of 4 NM Projects"/>
    <n v="5"/>
    <n v="0"/>
    <n v="0"/>
    <n v="25.19"/>
    <n v="24.25"/>
    <n v="0"/>
    <n v="1"/>
    <n v="0"/>
    <n v="0"/>
  </r>
  <r>
    <x v="2"/>
    <n v="2"/>
    <n v="2"/>
    <s v="OFF"/>
    <d v="2018-11-02T00:00:00"/>
    <s v="Avg of 4 NM Projects"/>
    <n v="6"/>
    <n v="-0.13"/>
    <n v="-7.3033707865168538E-4"/>
    <n v="28.63"/>
    <n v="23.85"/>
    <n v="-3.1005000000000004E-3"/>
    <n v="0"/>
    <n v="0"/>
    <n v="0"/>
  </r>
  <r>
    <x v="2"/>
    <n v="2"/>
    <n v="2"/>
    <s v="OFF"/>
    <d v="2018-11-02T00:00:00"/>
    <s v="Avg of 4 NM Projects"/>
    <n v="7"/>
    <n v="-0.13"/>
    <n v="-7.3033707865168538E-4"/>
    <n v="33.25"/>
    <n v="22.54"/>
    <n v="-2.9302E-3"/>
    <n v="0"/>
    <n v="0"/>
    <n v="0"/>
  </r>
  <r>
    <x v="2"/>
    <n v="2"/>
    <n v="2"/>
    <s v="ON"/>
    <d v="2018-11-02T00:00:00"/>
    <s v="Avg of 4 NM Projects"/>
    <n v="8"/>
    <n v="-0.13"/>
    <n v="-7.3033707865168538E-4"/>
    <n v="31.72"/>
    <n v="28.8"/>
    <n v="-3.7440000000000004E-3"/>
    <n v="0"/>
    <n v="0"/>
    <n v="0"/>
  </r>
  <r>
    <x v="2"/>
    <n v="2"/>
    <n v="2"/>
    <s v="ON"/>
    <d v="2018-11-02T00:00:00"/>
    <s v="Avg of 4 NM Projects"/>
    <n v="9"/>
    <n v="0.26"/>
    <n v="1.4606741573033708E-3"/>
    <n v="33.94"/>
    <n v="46.08"/>
    <n v="1.19808E-2"/>
    <n v="0"/>
    <n v="0"/>
    <n v="0"/>
  </r>
  <r>
    <x v="2"/>
    <n v="2"/>
    <n v="2"/>
    <s v="ON"/>
    <d v="2018-11-02T00:00:00"/>
    <s v="Avg of 4 NM Projects"/>
    <n v="10"/>
    <n v="3.2050000000000001"/>
    <n v="1.8005617977528091E-2"/>
    <n v="38.57"/>
    <n v="41.78"/>
    <n v="0.13390489999999999"/>
    <n v="0"/>
    <n v="0"/>
    <n v="0"/>
  </r>
  <r>
    <x v="2"/>
    <n v="2"/>
    <n v="2"/>
    <s v="ON"/>
    <d v="2018-11-02T00:00:00"/>
    <s v="Avg of 4 NM Projects"/>
    <n v="11"/>
    <n v="8.07"/>
    <n v="4.5337078651685396E-2"/>
    <n v="39"/>
    <n v="40.700000000000003"/>
    <n v="0.32844899999999999"/>
    <n v="0"/>
    <n v="0"/>
    <n v="0"/>
  </r>
  <r>
    <x v="2"/>
    <n v="2"/>
    <n v="2"/>
    <s v="ON"/>
    <d v="2018-11-02T00:00:00"/>
    <s v="Avg of 4 NM Projects"/>
    <n v="12"/>
    <n v="12.284999999999998"/>
    <n v="6.9016853932584263E-2"/>
    <n v="38.76"/>
    <n v="51.8"/>
    <n v="0.63636299999999979"/>
    <n v="0"/>
    <n v="0"/>
    <n v="0"/>
  </r>
  <r>
    <x v="2"/>
    <n v="2"/>
    <n v="2"/>
    <s v="ON"/>
    <d v="2018-11-02T00:00:00"/>
    <s v="Avg of 4 NM Projects"/>
    <n v="13"/>
    <n v="19.715"/>
    <n v="0.11075842696629214"/>
    <n v="33.74"/>
    <n v="56.61"/>
    <n v="1.11606615"/>
    <n v="0"/>
    <n v="0"/>
    <n v="0"/>
  </r>
  <r>
    <x v="2"/>
    <n v="2"/>
    <n v="2"/>
    <s v="ON"/>
    <d v="2018-11-02T00:00:00"/>
    <s v="Avg of 4 NM Projects"/>
    <n v="14"/>
    <n v="27.005000000000003"/>
    <n v="0.15171348314606742"/>
    <n v="38.51"/>
    <n v="46.99"/>
    <n v="1.2689649500000002"/>
    <n v="0"/>
    <n v="0"/>
    <n v="0"/>
  </r>
  <r>
    <x v="2"/>
    <n v="2"/>
    <n v="2"/>
    <s v="ON"/>
    <d v="2018-11-02T00:00:00"/>
    <s v="Avg of 4 NM Projects"/>
    <n v="15"/>
    <n v="24.194999999999997"/>
    <n v="0.13592696629213483"/>
    <n v="33.72"/>
    <n v="41.9"/>
    <n v="1.0137704999999999"/>
    <n v="0"/>
    <n v="0"/>
    <n v="0"/>
  </r>
  <r>
    <x v="2"/>
    <n v="2"/>
    <n v="2"/>
    <s v="ON"/>
    <d v="2018-11-02T00:00:00"/>
    <s v="Avg of 4 NM Projects"/>
    <n v="16"/>
    <n v="13.57"/>
    <n v="7.6235955056179777E-2"/>
    <n v="31.38"/>
    <n v="54.24"/>
    <n v="0.73603680000000005"/>
    <n v="0"/>
    <n v="0"/>
    <n v="0"/>
  </r>
  <r>
    <x v="2"/>
    <n v="2"/>
    <n v="2"/>
    <s v="ON"/>
    <d v="2018-11-02T00:00:00"/>
    <s v="Avg of 4 NM Projects"/>
    <n v="17"/>
    <n v="3.7200000000000006"/>
    <n v="2.0898876404494386E-2"/>
    <n v="38.5"/>
    <n v="39.78"/>
    <n v="0.14798160000000005"/>
    <n v="0"/>
    <n v="0"/>
    <n v="0"/>
  </r>
  <r>
    <x v="2"/>
    <n v="2"/>
    <n v="2"/>
    <s v="ON"/>
    <d v="2018-11-02T00:00:00"/>
    <s v="Avg of 4 NM Projects"/>
    <n v="18"/>
    <n v="-0.39"/>
    <n v="-2.1910112359550564E-3"/>
    <n v="42.1"/>
    <n v="39.520000000000003"/>
    <n v="-1.5412800000000003E-2"/>
    <n v="0"/>
    <n v="0"/>
    <n v="0"/>
  </r>
  <r>
    <x v="2"/>
    <n v="2"/>
    <n v="2"/>
    <s v="ON"/>
    <d v="2018-11-02T00:00:00"/>
    <s v="Avg of 4 NM Projects"/>
    <n v="19"/>
    <n v="0"/>
    <n v="0"/>
    <n v="41.76"/>
    <n v="34.26"/>
    <n v="0"/>
    <n v="1"/>
    <n v="0"/>
    <n v="0"/>
  </r>
  <r>
    <x v="2"/>
    <n v="2"/>
    <n v="2"/>
    <s v="ON"/>
    <d v="2018-11-02T00:00:00"/>
    <s v="Avg of 4 NM Projects"/>
    <n v="20"/>
    <n v="0"/>
    <n v="0"/>
    <n v="38.380000000000003"/>
    <n v="36.71"/>
    <n v="0"/>
    <n v="1"/>
    <n v="0"/>
    <n v="0"/>
  </r>
  <r>
    <x v="2"/>
    <n v="2"/>
    <n v="2"/>
    <s v="ON"/>
    <d v="2018-11-02T00:00:00"/>
    <s v="Avg of 4 NM Projects"/>
    <n v="21"/>
    <n v="-0.13"/>
    <n v="-7.3033707865168538E-4"/>
    <n v="32.64"/>
    <n v="40.21"/>
    <n v="-5.2273000000000007E-3"/>
    <n v="0"/>
    <n v="0"/>
    <n v="0"/>
  </r>
  <r>
    <x v="2"/>
    <n v="2"/>
    <n v="2"/>
    <s v="ON"/>
    <d v="2018-11-02T00:00:00"/>
    <s v="Avg of 4 NM Projects"/>
    <n v="22"/>
    <n v="-0.13"/>
    <n v="-7.3033707865168538E-4"/>
    <n v="28.47"/>
    <n v="44.9"/>
    <n v="-5.8370000000000002E-3"/>
    <n v="0"/>
    <n v="0"/>
    <n v="0"/>
  </r>
  <r>
    <x v="2"/>
    <n v="2"/>
    <n v="2"/>
    <s v="ON"/>
    <d v="2018-11-02T00:00:00"/>
    <s v="Avg of 4 NM Projects"/>
    <n v="23"/>
    <n v="0"/>
    <n v="0"/>
    <n v="28.12"/>
    <n v="28.77"/>
    <n v="0"/>
    <n v="1"/>
    <n v="0"/>
    <n v="0"/>
  </r>
  <r>
    <x v="2"/>
    <n v="2"/>
    <n v="2"/>
    <s v="OFF"/>
    <d v="2018-11-02T00:00:00"/>
    <s v="Avg of 4 NM Projects"/>
    <n v="24"/>
    <n v="-0.26"/>
    <n v="-1.4606741573033708E-3"/>
    <n v="27.52"/>
    <n v="24.73"/>
    <n v="-6.4298000000000003E-3"/>
    <n v="0"/>
    <n v="0"/>
    <n v="0"/>
  </r>
  <r>
    <x v="2"/>
    <n v="3"/>
    <n v="3"/>
    <s v="OFF"/>
    <d v="2018-11-03T00:00:00"/>
    <s v="Avg of 4 NM Projects"/>
    <n v="1"/>
    <n v="-0.13"/>
    <n v="-7.3033707865168538E-4"/>
    <n v="35.979999999999997"/>
    <n v="32.130000000000003"/>
    <n v="-4.1769000000000008E-3"/>
    <n v="0"/>
    <n v="0"/>
    <n v="0"/>
  </r>
  <r>
    <x v="2"/>
    <n v="3"/>
    <n v="3"/>
    <s v="OFF"/>
    <d v="2018-11-03T00:00:00"/>
    <s v="Avg of 4 NM Projects"/>
    <n v="2"/>
    <n v="0"/>
    <n v="0"/>
    <n v="29.01"/>
    <n v="21.58"/>
    <n v="0"/>
    <n v="1"/>
    <n v="0"/>
    <n v="0"/>
  </r>
  <r>
    <x v="2"/>
    <n v="3"/>
    <n v="3"/>
    <s v="OFF"/>
    <d v="2018-11-03T00:00:00"/>
    <s v="Avg of 4 NM Projects"/>
    <n v="3"/>
    <n v="0"/>
    <n v="0"/>
    <n v="29.32"/>
    <n v="23.13"/>
    <n v="0"/>
    <n v="1"/>
    <n v="0"/>
    <n v="0"/>
  </r>
  <r>
    <x v="2"/>
    <n v="3"/>
    <n v="3"/>
    <s v="OFF"/>
    <d v="2018-11-03T00:00:00"/>
    <s v="Avg of 4 NM Projects"/>
    <n v="4"/>
    <n v="-0.13"/>
    <n v="-7.3033707865168538E-4"/>
    <n v="28.57"/>
    <n v="23.17"/>
    <n v="-3.0121000000000002E-3"/>
    <n v="0"/>
    <n v="0"/>
    <n v="0"/>
  </r>
  <r>
    <x v="2"/>
    <n v="3"/>
    <n v="3"/>
    <s v="OFF"/>
    <d v="2018-11-03T00:00:00"/>
    <s v="Avg of 4 NM Projects"/>
    <n v="5"/>
    <n v="-0.13"/>
    <n v="-7.3033707865168538E-4"/>
    <n v="28.61"/>
    <n v="21.25"/>
    <n v="-2.7625000000000002E-3"/>
    <n v="0"/>
    <n v="0"/>
    <n v="0"/>
  </r>
  <r>
    <x v="2"/>
    <n v="3"/>
    <n v="3"/>
    <s v="OFF"/>
    <d v="2018-11-03T00:00:00"/>
    <s v="Avg of 4 NM Projects"/>
    <n v="6"/>
    <n v="0"/>
    <n v="0"/>
    <n v="29.03"/>
    <n v="21.87"/>
    <n v="0"/>
    <n v="1"/>
    <n v="0"/>
    <n v="0"/>
  </r>
  <r>
    <x v="2"/>
    <n v="3"/>
    <n v="3"/>
    <s v="OFF"/>
    <d v="2018-11-03T00:00:00"/>
    <s v="Avg of 4 NM Projects"/>
    <n v="7"/>
    <n v="-0.13"/>
    <n v="-7.3033707865168538E-4"/>
    <n v="29.4"/>
    <n v="22.41"/>
    <n v="-2.9133000000000002E-3"/>
    <n v="0"/>
    <n v="0"/>
    <n v="0"/>
  </r>
  <r>
    <x v="2"/>
    <n v="3"/>
    <n v="3"/>
    <s v="ON"/>
    <d v="2018-11-03T00:00:00"/>
    <s v="Avg of 4 NM Projects"/>
    <n v="8"/>
    <n v="-0.26"/>
    <n v="-1.4606741573033708E-3"/>
    <n v="30.41"/>
    <n v="23.6"/>
    <n v="-6.1360000000000008E-3"/>
    <n v="0"/>
    <n v="0"/>
    <n v="0"/>
  </r>
  <r>
    <x v="2"/>
    <n v="3"/>
    <n v="3"/>
    <s v="ON"/>
    <d v="2018-11-03T00:00:00"/>
    <s v="Avg of 4 NM Projects"/>
    <n v="9"/>
    <n v="0.89500000000000002"/>
    <n v="5.0280898876404493E-3"/>
    <n v="30.76"/>
    <n v="24.87"/>
    <n v="2.2258650000000001E-2"/>
    <n v="0"/>
    <n v="0"/>
    <n v="0"/>
  </r>
  <r>
    <x v="2"/>
    <n v="3"/>
    <n v="3"/>
    <s v="ON"/>
    <d v="2018-11-03T00:00:00"/>
    <s v="Avg of 4 NM Projects"/>
    <n v="10"/>
    <n v="3.4599999999999995"/>
    <n v="1.9438202247191009E-2"/>
    <n v="38"/>
    <n v="33.93"/>
    <n v="0.11739779999999998"/>
    <n v="0"/>
    <n v="0"/>
    <n v="0"/>
  </r>
  <r>
    <x v="2"/>
    <n v="3"/>
    <n v="3"/>
    <s v="ON"/>
    <d v="2018-11-03T00:00:00"/>
    <s v="Avg of 4 NM Projects"/>
    <n v="11"/>
    <n v="4.99"/>
    <n v="2.8033707865168539E-2"/>
    <n v="33.76"/>
    <n v="46.16"/>
    <n v="0.23033839999999997"/>
    <n v="0"/>
    <n v="0"/>
    <n v="0"/>
  </r>
  <r>
    <x v="2"/>
    <n v="3"/>
    <n v="3"/>
    <s v="ON"/>
    <d v="2018-11-03T00:00:00"/>
    <s v="Avg of 4 NM Projects"/>
    <n v="12"/>
    <n v="6.78"/>
    <n v="3.8089887640449439E-2"/>
    <n v="33.51"/>
    <n v="48.49"/>
    <n v="0.3287622"/>
    <n v="0"/>
    <n v="0"/>
    <n v="0"/>
  </r>
  <r>
    <x v="2"/>
    <n v="3"/>
    <n v="3"/>
    <s v="ON"/>
    <d v="2018-11-03T00:00:00"/>
    <s v="Avg of 4 NM Projects"/>
    <n v="13"/>
    <n v="6.66"/>
    <n v="3.7415730337078651E-2"/>
    <n v="27.91"/>
    <n v="33.130000000000003"/>
    <n v="0.2206458"/>
    <n v="0"/>
    <n v="0"/>
    <n v="0"/>
  </r>
  <r>
    <x v="2"/>
    <n v="3"/>
    <n v="3"/>
    <s v="ON"/>
    <d v="2018-11-03T00:00:00"/>
    <s v="Avg of 4 NM Projects"/>
    <n v="14"/>
    <n v="4.6049999999999995"/>
    <n v="2.5870786516853931E-2"/>
    <n v="26.68"/>
    <n v="18.920000000000002"/>
    <n v="8.7126599999999998E-2"/>
    <n v="0"/>
    <n v="0"/>
    <n v="0"/>
  </r>
  <r>
    <x v="2"/>
    <n v="3"/>
    <n v="3"/>
    <s v="ON"/>
    <d v="2018-11-03T00:00:00"/>
    <s v="Avg of 4 NM Projects"/>
    <n v="15"/>
    <n v="8.7050000000000001"/>
    <n v="4.8904494382022469E-2"/>
    <n v="26.62"/>
    <n v="15.26"/>
    <n v="0.13283829999999999"/>
    <n v="0"/>
    <n v="0"/>
    <n v="0"/>
  </r>
  <r>
    <x v="2"/>
    <n v="3"/>
    <n v="3"/>
    <s v="ON"/>
    <d v="2018-11-03T00:00:00"/>
    <s v="Avg of 4 NM Projects"/>
    <n v="16"/>
    <n v="10.885000000000002"/>
    <n v="6.1151685393258437E-2"/>
    <n v="25.44"/>
    <n v="15.21"/>
    <n v="0.16556085000000004"/>
    <n v="0"/>
    <n v="0"/>
    <n v="0"/>
  </r>
  <r>
    <x v="2"/>
    <n v="3"/>
    <n v="3"/>
    <s v="ON"/>
    <d v="2018-11-03T00:00:00"/>
    <s v="Avg of 4 NM Projects"/>
    <n v="17"/>
    <n v="5.12"/>
    <n v="2.8764044943820226E-2"/>
    <n v="27.03"/>
    <n v="20.2"/>
    <n v="0.10342399999999999"/>
    <n v="0"/>
    <n v="0"/>
    <n v="0"/>
  </r>
  <r>
    <x v="2"/>
    <n v="3"/>
    <n v="3"/>
    <s v="ON"/>
    <d v="2018-11-03T00:00:00"/>
    <s v="Avg of 4 NM Projects"/>
    <n v="18"/>
    <n v="0.64500000000000002"/>
    <n v="3.6235955056179775E-3"/>
    <n v="32.729999999999997"/>
    <n v="23.11"/>
    <n v="1.4905950000000001E-2"/>
    <n v="0"/>
    <n v="0"/>
    <n v="0"/>
  </r>
  <r>
    <x v="2"/>
    <n v="3"/>
    <n v="3"/>
    <s v="ON"/>
    <d v="2018-11-03T00:00:00"/>
    <s v="Avg of 4 NM Projects"/>
    <n v="19"/>
    <n v="0"/>
    <n v="0"/>
    <n v="34.57"/>
    <n v="28.82"/>
    <n v="0"/>
    <n v="1"/>
    <n v="0"/>
    <n v="0"/>
  </r>
  <r>
    <x v="2"/>
    <n v="3"/>
    <n v="3"/>
    <s v="ON"/>
    <d v="2018-11-03T00:00:00"/>
    <s v="Avg of 4 NM Projects"/>
    <n v="20"/>
    <n v="-0.13"/>
    <n v="-7.3033707865168538E-4"/>
    <n v="31.22"/>
    <n v="27.86"/>
    <n v="-3.6218000000000001E-3"/>
    <n v="0"/>
    <n v="0"/>
    <n v="0"/>
  </r>
  <r>
    <x v="2"/>
    <n v="3"/>
    <n v="3"/>
    <s v="ON"/>
    <d v="2018-11-03T00:00:00"/>
    <s v="Avg of 4 NM Projects"/>
    <n v="21"/>
    <n v="-0.13"/>
    <n v="-7.3033707865168538E-4"/>
    <n v="29.45"/>
    <n v="21.48"/>
    <n v="-2.7924E-3"/>
    <n v="0"/>
    <n v="0"/>
    <n v="0"/>
  </r>
  <r>
    <x v="2"/>
    <n v="3"/>
    <n v="3"/>
    <s v="ON"/>
    <d v="2018-11-03T00:00:00"/>
    <s v="Avg of 4 NM Projects"/>
    <n v="22"/>
    <n v="0"/>
    <n v="0"/>
    <n v="27.22"/>
    <n v="19.940000000000001"/>
    <n v="0"/>
    <n v="1"/>
    <n v="0"/>
    <n v="0"/>
  </r>
  <r>
    <x v="2"/>
    <n v="3"/>
    <n v="3"/>
    <s v="ON"/>
    <d v="2018-11-03T00:00:00"/>
    <s v="Avg of 4 NM Projects"/>
    <n v="23"/>
    <n v="0"/>
    <n v="0"/>
    <n v="27.27"/>
    <n v="22.31"/>
    <n v="0"/>
    <n v="1"/>
    <n v="0"/>
    <n v="0"/>
  </r>
  <r>
    <x v="2"/>
    <n v="3"/>
    <n v="3"/>
    <s v="OFF"/>
    <d v="2018-11-03T00:00:00"/>
    <s v="Avg of 4 NM Projects"/>
    <n v="24"/>
    <n v="0"/>
    <n v="0"/>
    <n v="28.3"/>
    <n v="21.82"/>
    <n v="0"/>
    <n v="1"/>
    <n v="0"/>
    <n v="0"/>
  </r>
  <r>
    <x v="2"/>
    <n v="4"/>
    <n v="4"/>
    <s v="OFF"/>
    <d v="2018-11-04T00:00:00"/>
    <s v="Avg of 4 NM Projects"/>
    <n v="1"/>
    <n v="0"/>
    <n v="0"/>
    <n v="27.59"/>
    <n v="9.66"/>
    <n v="0"/>
    <n v="1"/>
    <n v="0"/>
    <n v="0"/>
  </r>
  <r>
    <x v="2"/>
    <n v="4"/>
    <n v="4"/>
    <s v="OFF"/>
    <d v="2018-11-04T00:00:00"/>
    <s v="Avg of 4 NM Projects"/>
    <n v="2"/>
    <n v="-8.666666666666667E-2"/>
    <n v="-4.8689138576779025E-4"/>
    <n v="27.26"/>
    <n v="3.27"/>
    <n v="-2.834E-4"/>
    <n v="0"/>
    <n v="0"/>
    <n v="0"/>
  </r>
  <r>
    <x v="2"/>
    <n v="4"/>
    <n v="4"/>
    <s v="OFF"/>
    <d v="2018-11-04T00:00:00"/>
    <s v="Avg of 4 NM Projects"/>
    <n v="3"/>
    <n v="-0.26"/>
    <n v="-1.4606741573033708E-3"/>
    <n v="25.1"/>
    <n v="5.24"/>
    <n v="-1.3624000000000002E-3"/>
    <n v="0"/>
    <n v="0"/>
    <n v="0"/>
  </r>
  <r>
    <x v="2"/>
    <n v="4"/>
    <n v="4"/>
    <s v="OFF"/>
    <d v="2018-11-04T00:00:00"/>
    <s v="Avg of 4 NM Projects"/>
    <n v="4"/>
    <n v="0"/>
    <n v="0"/>
    <n v="25.12"/>
    <n v="8.42"/>
    <n v="0"/>
    <n v="1"/>
    <n v="0"/>
    <n v="0"/>
  </r>
  <r>
    <x v="2"/>
    <n v="4"/>
    <n v="4"/>
    <s v="OFF"/>
    <d v="2018-11-04T00:00:00"/>
    <s v="Avg of 4 NM Projects"/>
    <n v="5"/>
    <n v="0"/>
    <n v="0"/>
    <n v="27"/>
    <n v="4.03"/>
    <n v="0"/>
    <n v="1"/>
    <n v="0"/>
    <n v="0"/>
  </r>
  <r>
    <x v="2"/>
    <n v="4"/>
    <n v="4"/>
    <s v="OFF"/>
    <d v="2018-11-04T00:00:00"/>
    <s v="Avg of 4 NM Projects"/>
    <n v="6"/>
    <n v="-0.13"/>
    <n v="-7.3033707865168538E-4"/>
    <n v="25.67"/>
    <n v="1.91"/>
    <n v="-2.4830000000000002E-4"/>
    <n v="0"/>
    <n v="0"/>
    <n v="0"/>
  </r>
  <r>
    <x v="2"/>
    <n v="4"/>
    <n v="4"/>
    <s v="OFF"/>
    <d v="2018-11-04T00:00:00"/>
    <s v="Avg of 4 NM Projects"/>
    <n v="7"/>
    <n v="0"/>
    <n v="0"/>
    <n v="28"/>
    <n v="4.43"/>
    <n v="0"/>
    <n v="1"/>
    <n v="0"/>
    <n v="0"/>
  </r>
  <r>
    <x v="2"/>
    <n v="4"/>
    <n v="4"/>
    <s v="ON"/>
    <d v="2018-11-04T00:00:00"/>
    <s v="Avg of 4 NM Projects"/>
    <n v="8"/>
    <n v="1.41"/>
    <n v="7.9213483146067416E-3"/>
    <n v="28.68"/>
    <n v="21.91"/>
    <n v="3.0893099999999996E-2"/>
    <n v="0"/>
    <n v="0"/>
    <n v="0"/>
  </r>
  <r>
    <x v="2"/>
    <n v="4"/>
    <n v="4"/>
    <s v="ON"/>
    <d v="2018-11-04T00:00:00"/>
    <s v="Avg of 4 NM Projects"/>
    <n v="9"/>
    <n v="13.825000000000001"/>
    <n v="7.7668539325842709E-2"/>
    <n v="28.99"/>
    <n v="18.71"/>
    <n v="0.25866575000000008"/>
    <n v="0"/>
    <n v="0"/>
    <n v="0"/>
  </r>
  <r>
    <x v="2"/>
    <n v="4"/>
    <n v="4"/>
    <s v="ON"/>
    <d v="2018-11-04T00:00:00"/>
    <s v="Avg of 4 NM Projects"/>
    <n v="10"/>
    <n v="41.725000000000001"/>
    <n v="0.23441011235955056"/>
    <n v="30.3"/>
    <n v="14.5"/>
    <n v="0.60501250000000006"/>
    <n v="0"/>
    <n v="0"/>
    <n v="0"/>
  </r>
  <r>
    <x v="2"/>
    <n v="4"/>
    <n v="4"/>
    <s v="ON"/>
    <d v="2018-11-04T00:00:00"/>
    <s v="Avg of 4 NM Projects"/>
    <n v="11"/>
    <n v="65.41"/>
    <n v="0.36747191011235952"/>
    <n v="29.2"/>
    <n v="17.13"/>
    <n v="1.1204732999999998"/>
    <n v="0"/>
    <n v="0"/>
    <n v="0"/>
  </r>
  <r>
    <x v="2"/>
    <n v="4"/>
    <n v="4"/>
    <s v="ON"/>
    <d v="2018-11-04T00:00:00"/>
    <s v="Avg of 4 NM Projects"/>
    <n v="12"/>
    <n v="68.23"/>
    <n v="0.38331460674157308"/>
    <n v="27.32"/>
    <n v="4.3099999999999996"/>
    <n v="0.29407130000000004"/>
    <n v="0"/>
    <n v="0"/>
    <n v="0"/>
  </r>
  <r>
    <x v="2"/>
    <n v="4"/>
    <n v="4"/>
    <s v="ON"/>
    <d v="2018-11-04T00:00:00"/>
    <s v="Avg of 4 NM Projects"/>
    <n v="13"/>
    <n v="83.454999999999998"/>
    <n v="0.46884831460674159"/>
    <n v="25.41"/>
    <n v="11.02"/>
    <n v="0.91967409999999994"/>
    <n v="0"/>
    <n v="0"/>
    <n v="0"/>
  </r>
  <r>
    <x v="2"/>
    <n v="4"/>
    <n v="4"/>
    <s v="ON"/>
    <d v="2018-11-04T00:00:00"/>
    <s v="Avg of 4 NM Projects"/>
    <n v="14"/>
    <n v="75.655000000000001"/>
    <n v="0.42502808988764046"/>
    <n v="25.81"/>
    <n v="12.91"/>
    <n v="0.97670604999999999"/>
    <n v="0"/>
    <n v="0"/>
    <n v="0"/>
  </r>
  <r>
    <x v="2"/>
    <n v="4"/>
    <n v="4"/>
    <s v="ON"/>
    <d v="2018-11-04T00:00:00"/>
    <s v="Avg of 4 NM Projects"/>
    <n v="15"/>
    <n v="51.969999999999992"/>
    <n v="0.29196629213483144"/>
    <n v="25.83"/>
    <n v="18.670000000000002"/>
    <n v="0.97027989999999986"/>
    <n v="0"/>
    <n v="0"/>
    <n v="0"/>
  </r>
  <r>
    <x v="2"/>
    <n v="4"/>
    <n v="4"/>
    <s v="ON"/>
    <d v="2018-11-04T00:00:00"/>
    <s v="Avg of 4 NM Projects"/>
    <n v="16"/>
    <n v="23.935000000000002"/>
    <n v="0.13446629213483147"/>
    <n v="27.81"/>
    <n v="22.89"/>
    <n v="0.54787215"/>
    <n v="0"/>
    <n v="0"/>
    <n v="0"/>
  </r>
  <r>
    <x v="2"/>
    <n v="4"/>
    <n v="4"/>
    <s v="ON"/>
    <d v="2018-11-04T00:00:00"/>
    <s v="Avg of 4 NM Projects"/>
    <n v="17"/>
    <n v="3.3349999999999995"/>
    <n v="1.8735955056179771E-2"/>
    <n v="34.130000000000003"/>
    <n v="27.84"/>
    <n v="9.2846399999999982E-2"/>
    <n v="0"/>
    <n v="0"/>
    <n v="0"/>
  </r>
  <r>
    <x v="2"/>
    <n v="4"/>
    <n v="4"/>
    <s v="ON"/>
    <d v="2018-11-04T00:00:00"/>
    <s v="Avg of 4 NM Projects"/>
    <n v="18"/>
    <n v="0"/>
    <n v="0"/>
    <n v="45.57"/>
    <n v="29.56"/>
    <n v="0"/>
    <n v="1"/>
    <n v="0"/>
    <n v="0"/>
  </r>
  <r>
    <x v="2"/>
    <n v="4"/>
    <n v="4"/>
    <s v="ON"/>
    <d v="2018-11-04T00:00:00"/>
    <s v="Avg of 4 NM Projects"/>
    <n v="19"/>
    <n v="0"/>
    <n v="0"/>
    <n v="39.229999999999997"/>
    <n v="31.46"/>
    <n v="0"/>
    <n v="1"/>
    <n v="0"/>
    <n v="0"/>
  </r>
  <r>
    <x v="2"/>
    <n v="4"/>
    <n v="4"/>
    <s v="ON"/>
    <d v="2018-11-04T00:00:00"/>
    <s v="Avg of 4 NM Projects"/>
    <n v="20"/>
    <n v="0"/>
    <n v="0"/>
    <n v="33.71"/>
    <n v="35.06"/>
    <n v="0"/>
    <n v="1"/>
    <n v="0"/>
    <n v="0"/>
  </r>
  <r>
    <x v="2"/>
    <n v="4"/>
    <n v="4"/>
    <s v="ON"/>
    <d v="2018-11-04T00:00:00"/>
    <s v="Avg of 4 NM Projects"/>
    <n v="21"/>
    <n v="-0.13"/>
    <n v="-7.3033707865168538E-4"/>
    <n v="29.35"/>
    <n v="30.95"/>
    <n v="-4.0235000000000002E-3"/>
    <n v="0"/>
    <n v="0"/>
    <n v="0"/>
  </r>
  <r>
    <x v="2"/>
    <n v="4"/>
    <n v="4"/>
    <s v="ON"/>
    <d v="2018-11-04T00:00:00"/>
    <s v="Avg of 4 NM Projects"/>
    <n v="22"/>
    <n v="-0.13"/>
    <n v="-7.3033707865168538E-4"/>
    <n v="29.87"/>
    <n v="24.14"/>
    <n v="-3.1382000000000003E-3"/>
    <n v="0"/>
    <n v="0"/>
    <n v="0"/>
  </r>
  <r>
    <x v="2"/>
    <n v="4"/>
    <n v="4"/>
    <s v="ON"/>
    <d v="2018-11-04T00:00:00"/>
    <s v="Avg of 4 NM Projects"/>
    <n v="23"/>
    <n v="-0.13"/>
    <n v="-7.3033707865168538E-4"/>
    <n v="27.75"/>
    <n v="23.2"/>
    <n v="-3.016E-3"/>
    <n v="0"/>
    <n v="0"/>
    <n v="0"/>
  </r>
  <r>
    <x v="2"/>
    <n v="4"/>
    <n v="4"/>
    <s v="OFF"/>
    <d v="2018-11-04T00:00:00"/>
    <s v="Avg of 4 NM Projects"/>
    <n v="24"/>
    <n v="0"/>
    <n v="0"/>
    <n v="21.63"/>
    <n v="28.29"/>
    <n v="0"/>
    <n v="1"/>
    <n v="0"/>
    <n v="0"/>
  </r>
  <r>
    <x v="2"/>
    <n v="5"/>
    <n v="5"/>
    <s v="OFF"/>
    <d v="2018-11-05T00:00:00"/>
    <s v="Avg of 4 NM Projects"/>
    <n v="1"/>
    <n v="0"/>
    <n v="0"/>
    <n v="29.43"/>
    <n v="27.9"/>
    <n v="0"/>
    <n v="1"/>
    <n v="0"/>
    <n v="0"/>
  </r>
  <r>
    <x v="2"/>
    <n v="5"/>
    <n v="5"/>
    <s v="OFF"/>
    <d v="2018-11-05T00:00:00"/>
    <s v="Avg of 4 NM Projects"/>
    <n v="2"/>
    <n v="-8.666666666666667E-2"/>
    <n v="-4.8689138576779025E-4"/>
    <n v="26.61"/>
    <n v="16.399999999999999"/>
    <n v="-1.4213333333333333E-3"/>
    <n v="0"/>
    <n v="0"/>
    <n v="0"/>
  </r>
  <r>
    <x v="2"/>
    <n v="5"/>
    <n v="5"/>
    <s v="OFF"/>
    <d v="2018-11-05T00:00:00"/>
    <s v="Avg of 4 NM Projects"/>
    <n v="3"/>
    <n v="-0.13"/>
    <n v="-7.3033707865168538E-4"/>
    <n v="25.46"/>
    <n v="13.14"/>
    <n v="-1.7082000000000002E-3"/>
    <n v="0"/>
    <n v="0"/>
    <n v="0"/>
  </r>
  <r>
    <x v="2"/>
    <n v="5"/>
    <n v="5"/>
    <s v="OFF"/>
    <d v="2018-11-05T00:00:00"/>
    <s v="Avg of 4 NM Projects"/>
    <n v="4"/>
    <n v="-0.13"/>
    <n v="-7.3033707865168538E-4"/>
    <n v="22.91"/>
    <n v="0.99"/>
    <n v="-1.2870000000000001E-4"/>
    <n v="0"/>
    <n v="0"/>
    <n v="0"/>
  </r>
  <r>
    <x v="2"/>
    <n v="5"/>
    <n v="5"/>
    <s v="OFF"/>
    <d v="2018-11-05T00:00:00"/>
    <s v="Avg of 4 NM Projects"/>
    <n v="5"/>
    <n v="0"/>
    <n v="0"/>
    <n v="27.77"/>
    <n v="-20.95"/>
    <n v="0"/>
    <n v="1"/>
    <n v="0"/>
    <n v="0"/>
  </r>
  <r>
    <x v="2"/>
    <n v="5"/>
    <n v="5"/>
    <s v="OFF"/>
    <d v="2018-11-05T00:00:00"/>
    <s v="Avg of 4 NM Projects"/>
    <n v="6"/>
    <n v="-0.13"/>
    <n v="-7.3033707865168538E-4"/>
    <n v="29.74"/>
    <n v="11.97"/>
    <n v="-1.5560999999999999E-3"/>
    <n v="0"/>
    <n v="0"/>
    <n v="0"/>
  </r>
  <r>
    <x v="2"/>
    <n v="5"/>
    <n v="5"/>
    <s v="OFF"/>
    <d v="2018-11-05T00:00:00"/>
    <s v="Avg of 4 NM Projects"/>
    <n v="7"/>
    <n v="-0.13"/>
    <n v="-7.3033707865168538E-4"/>
    <n v="36.799999999999997"/>
    <n v="27.2"/>
    <n v="-3.5360000000000001E-3"/>
    <n v="0"/>
    <n v="0"/>
    <n v="0"/>
  </r>
  <r>
    <x v="2"/>
    <n v="5"/>
    <n v="5"/>
    <s v="ON"/>
    <d v="2018-11-05T00:00:00"/>
    <s v="Avg of 4 NM Projects"/>
    <n v="8"/>
    <n v="6.7850000000000001"/>
    <n v="3.8117977528089889E-2"/>
    <n v="41.84"/>
    <n v="30.61"/>
    <n v="0.20768885000000001"/>
    <n v="0"/>
    <n v="0"/>
    <n v="0"/>
  </r>
  <r>
    <x v="2"/>
    <n v="5"/>
    <n v="5"/>
    <s v="ON"/>
    <d v="2018-11-05T00:00:00"/>
    <s v="Avg of 4 NM Projects"/>
    <n v="9"/>
    <n v="10.495000000000001"/>
    <n v="5.8960674157303376E-2"/>
    <n v="40"/>
    <n v="31.42"/>
    <n v="0.32975290000000007"/>
    <n v="0"/>
    <n v="0"/>
    <n v="0"/>
  </r>
  <r>
    <x v="2"/>
    <n v="5"/>
    <n v="5"/>
    <s v="ON"/>
    <d v="2018-11-05T00:00:00"/>
    <s v="Avg of 4 NM Projects"/>
    <n v="10"/>
    <n v="21.504999999999999"/>
    <n v="0.12081460674157303"/>
    <n v="36.799999999999997"/>
    <n v="36.58"/>
    <n v="0.78665289999999988"/>
    <n v="0"/>
    <n v="0"/>
    <n v="0"/>
  </r>
  <r>
    <x v="2"/>
    <n v="5"/>
    <n v="5"/>
    <s v="ON"/>
    <d v="2018-11-05T00:00:00"/>
    <s v="Avg of 4 NM Projects"/>
    <n v="11"/>
    <n v="24.060000000000002"/>
    <n v="0.13516853932584272"/>
    <n v="44.28"/>
    <n v="47.97"/>
    <n v="1.1541582000000001"/>
    <n v="0"/>
    <n v="0"/>
    <n v="0"/>
  </r>
  <r>
    <x v="2"/>
    <n v="5"/>
    <n v="5"/>
    <s v="ON"/>
    <d v="2018-11-05T00:00:00"/>
    <s v="Avg of 4 NM Projects"/>
    <n v="12"/>
    <n v="20.740000000000002"/>
    <n v="0.11651685393258428"/>
    <n v="47.87"/>
    <n v="42.87"/>
    <n v="0.88912380000000002"/>
    <n v="0"/>
    <n v="0"/>
    <n v="0"/>
  </r>
  <r>
    <x v="2"/>
    <n v="5"/>
    <n v="5"/>
    <s v="ON"/>
    <d v="2018-11-05T00:00:00"/>
    <s v="Avg of 4 NM Projects"/>
    <n v="13"/>
    <n v="5.38"/>
    <n v="3.0224719101123596E-2"/>
    <n v="46.08"/>
    <n v="35.840000000000003"/>
    <n v="0.19281920000000002"/>
    <n v="0"/>
    <n v="0"/>
    <n v="0"/>
  </r>
  <r>
    <x v="2"/>
    <n v="5"/>
    <n v="5"/>
    <s v="ON"/>
    <d v="2018-11-05T00:00:00"/>
    <s v="Avg of 4 NM Projects"/>
    <n v="14"/>
    <n v="6.9099999999999993"/>
    <n v="3.8820224719101119E-2"/>
    <n v="46.42"/>
    <n v="35.479999999999997"/>
    <n v="0.24516679999999993"/>
    <n v="0"/>
    <n v="0"/>
    <n v="0"/>
  </r>
  <r>
    <x v="2"/>
    <n v="5"/>
    <n v="5"/>
    <s v="ON"/>
    <d v="2018-11-05T00:00:00"/>
    <s v="Avg of 4 NM Projects"/>
    <n v="15"/>
    <n v="6.2749999999999995"/>
    <n v="3.5252808988764039E-2"/>
    <n v="43.21"/>
    <n v="32.49"/>
    <n v="0.20387474999999999"/>
    <n v="0"/>
    <n v="0"/>
    <n v="0"/>
  </r>
  <r>
    <x v="2"/>
    <n v="5"/>
    <n v="5"/>
    <s v="ON"/>
    <d v="2018-11-05T00:00:00"/>
    <s v="Avg of 4 NM Projects"/>
    <n v="16"/>
    <n v="2.4400000000000004"/>
    <n v="1.3707865168539328E-2"/>
    <n v="44.33"/>
    <n v="31.69"/>
    <n v="7.732360000000002E-2"/>
    <n v="0"/>
    <n v="0"/>
    <n v="0"/>
  </r>
  <r>
    <x v="2"/>
    <n v="5"/>
    <n v="5"/>
    <s v="ON"/>
    <d v="2018-11-05T00:00:00"/>
    <s v="Avg of 4 NM Projects"/>
    <n v="17"/>
    <n v="-0.13"/>
    <n v="-7.3033707865168538E-4"/>
    <n v="44.3"/>
    <n v="48.6"/>
    <n v="-6.3180000000000007E-3"/>
    <n v="0"/>
    <n v="0"/>
    <n v="0"/>
  </r>
  <r>
    <x v="2"/>
    <n v="5"/>
    <n v="5"/>
    <s v="ON"/>
    <d v="2018-11-05T00:00:00"/>
    <s v="Avg of 4 NM Projects"/>
    <n v="18"/>
    <n v="0"/>
    <n v="0"/>
    <n v="53.22"/>
    <n v="55.15"/>
    <n v="0"/>
    <n v="1"/>
    <n v="0"/>
    <n v="0"/>
  </r>
  <r>
    <x v="2"/>
    <n v="5"/>
    <n v="5"/>
    <s v="ON"/>
    <d v="2018-11-05T00:00:00"/>
    <s v="Avg of 4 NM Projects"/>
    <n v="19"/>
    <n v="0"/>
    <n v="0"/>
    <n v="48.57"/>
    <n v="54.65"/>
    <n v="0"/>
    <n v="1"/>
    <n v="0"/>
    <n v="0"/>
  </r>
  <r>
    <x v="2"/>
    <n v="5"/>
    <n v="5"/>
    <s v="ON"/>
    <d v="2018-11-05T00:00:00"/>
    <s v="Avg of 4 NM Projects"/>
    <n v="20"/>
    <n v="0"/>
    <n v="0"/>
    <n v="41.54"/>
    <n v="43.51"/>
    <n v="0"/>
    <n v="1"/>
    <n v="0"/>
    <n v="0"/>
  </r>
  <r>
    <x v="2"/>
    <n v="5"/>
    <n v="5"/>
    <s v="ON"/>
    <d v="2018-11-05T00:00:00"/>
    <s v="Avg of 4 NM Projects"/>
    <n v="21"/>
    <n v="-0.26"/>
    <n v="-1.4606741573033708E-3"/>
    <n v="34.590000000000003"/>
    <n v="46.56"/>
    <n v="-1.2105600000000001E-2"/>
    <n v="0"/>
    <n v="0"/>
    <n v="0"/>
  </r>
  <r>
    <x v="2"/>
    <n v="5"/>
    <n v="5"/>
    <s v="ON"/>
    <d v="2018-11-05T00:00:00"/>
    <s v="Avg of 4 NM Projects"/>
    <n v="22"/>
    <n v="0"/>
    <n v="0"/>
    <n v="28.69"/>
    <n v="45.52"/>
    <n v="0"/>
    <n v="1"/>
    <n v="0"/>
    <n v="0"/>
  </r>
  <r>
    <x v="2"/>
    <n v="5"/>
    <n v="5"/>
    <s v="ON"/>
    <d v="2018-11-05T00:00:00"/>
    <s v="Avg of 4 NM Projects"/>
    <n v="23"/>
    <n v="-0.13"/>
    <n v="-7.3033707865168538E-4"/>
    <n v="28.58"/>
    <n v="23.78"/>
    <n v="-3.0914000000000002E-3"/>
    <n v="0"/>
    <n v="0"/>
    <n v="0"/>
  </r>
  <r>
    <x v="2"/>
    <n v="5"/>
    <n v="5"/>
    <s v="OFF"/>
    <d v="2018-11-05T00:00:00"/>
    <s v="Avg of 4 NM Projects"/>
    <n v="24"/>
    <n v="0"/>
    <n v="0"/>
    <n v="27.02"/>
    <n v="21.95"/>
    <n v="0"/>
    <n v="1"/>
    <n v="0"/>
    <n v="0"/>
  </r>
  <r>
    <x v="2"/>
    <n v="6"/>
    <n v="6"/>
    <s v="OFF"/>
    <d v="2018-11-06T00:00:00"/>
    <s v="Avg of 4 NM Projects"/>
    <n v="1"/>
    <n v="-0.39"/>
    <n v="-2.1910112359550564E-3"/>
    <n v="27.6"/>
    <n v="22.74"/>
    <n v="-8.8685999999999991E-3"/>
    <n v="0"/>
    <n v="0"/>
    <n v="0"/>
  </r>
  <r>
    <x v="2"/>
    <n v="6"/>
    <n v="6"/>
    <s v="OFF"/>
    <d v="2018-11-06T00:00:00"/>
    <s v="Avg of 4 NM Projects"/>
    <n v="2"/>
    <n v="0"/>
    <n v="0"/>
    <n v="25.1"/>
    <n v="23"/>
    <n v="0"/>
    <n v="1"/>
    <n v="0"/>
    <n v="0"/>
  </r>
  <r>
    <x v="2"/>
    <n v="6"/>
    <n v="6"/>
    <s v="OFF"/>
    <d v="2018-11-06T00:00:00"/>
    <s v="Avg of 4 NM Projects"/>
    <n v="3"/>
    <n v="-0.13"/>
    <n v="-7.3033707865168538E-4"/>
    <n v="22.06"/>
    <n v="14.65"/>
    <n v="-1.9045000000000002E-3"/>
    <n v="0"/>
    <n v="0"/>
    <n v="0"/>
  </r>
  <r>
    <x v="2"/>
    <n v="6"/>
    <n v="6"/>
    <s v="OFF"/>
    <d v="2018-11-06T00:00:00"/>
    <s v="Avg of 4 NM Projects"/>
    <n v="4"/>
    <n v="-0.13"/>
    <n v="-7.3033707865168538E-4"/>
    <n v="21.97"/>
    <n v="23.27"/>
    <n v="-3.0251000000000002E-3"/>
    <n v="0"/>
    <n v="0"/>
    <n v="0"/>
  </r>
  <r>
    <x v="2"/>
    <n v="6"/>
    <n v="6"/>
    <s v="OFF"/>
    <d v="2018-11-06T00:00:00"/>
    <s v="Avg of 4 NM Projects"/>
    <n v="5"/>
    <n v="0"/>
    <n v="0"/>
    <n v="24.64"/>
    <n v="24.46"/>
    <n v="0"/>
    <n v="1"/>
    <n v="0"/>
    <n v="0"/>
  </r>
  <r>
    <x v="2"/>
    <n v="6"/>
    <n v="6"/>
    <s v="OFF"/>
    <d v="2018-11-06T00:00:00"/>
    <s v="Avg of 4 NM Projects"/>
    <n v="6"/>
    <n v="0"/>
    <n v="0"/>
    <n v="27.71"/>
    <n v="24.92"/>
    <n v="0"/>
    <n v="1"/>
    <n v="0"/>
    <n v="0"/>
  </r>
  <r>
    <x v="2"/>
    <n v="6"/>
    <n v="6"/>
    <s v="OFF"/>
    <d v="2018-11-06T00:00:00"/>
    <s v="Avg of 4 NM Projects"/>
    <n v="7"/>
    <n v="0"/>
    <n v="0"/>
    <n v="32.049999999999997"/>
    <n v="27.44"/>
    <n v="0"/>
    <n v="1"/>
    <n v="0"/>
    <n v="0"/>
  </r>
  <r>
    <x v="2"/>
    <n v="6"/>
    <n v="6"/>
    <s v="ON"/>
    <d v="2018-11-06T00:00:00"/>
    <s v="Avg of 4 NM Projects"/>
    <n v="8"/>
    <n v="2.6950000000000003"/>
    <n v="1.5140449438202249E-2"/>
    <n v="33.35"/>
    <n v="25.61"/>
    <n v="6.9018950000000009E-2"/>
    <n v="0"/>
    <n v="0"/>
    <n v="0"/>
  </r>
  <r>
    <x v="2"/>
    <n v="6"/>
    <n v="6"/>
    <s v="ON"/>
    <d v="2018-11-06T00:00:00"/>
    <s v="Avg of 4 NM Projects"/>
    <n v="9"/>
    <n v="8.19"/>
    <n v="4.6011235955056178E-2"/>
    <n v="33.340000000000003"/>
    <n v="27.3"/>
    <n v="0.22358699999999998"/>
    <n v="0"/>
    <n v="0"/>
    <n v="0"/>
  </r>
  <r>
    <x v="2"/>
    <n v="6"/>
    <n v="6"/>
    <s v="ON"/>
    <d v="2018-11-06T00:00:00"/>
    <s v="Avg of 4 NM Projects"/>
    <n v="10"/>
    <n v="12.29"/>
    <n v="6.9044943820224719E-2"/>
    <n v="33.56"/>
    <n v="27.3"/>
    <n v="0.33551700000000001"/>
    <n v="0"/>
    <n v="0"/>
    <n v="0"/>
  </r>
  <r>
    <x v="2"/>
    <n v="6"/>
    <n v="6"/>
    <s v="ON"/>
    <d v="2018-11-06T00:00:00"/>
    <s v="Avg of 4 NM Projects"/>
    <n v="11"/>
    <n v="13.184999999999999"/>
    <n v="7.4073033707865166E-2"/>
    <n v="39.270000000000003"/>
    <n v="28.06"/>
    <n v="0.36997109999999994"/>
    <n v="0"/>
    <n v="0"/>
    <n v="0"/>
  </r>
  <r>
    <x v="2"/>
    <n v="6"/>
    <n v="6"/>
    <s v="ON"/>
    <d v="2018-11-06T00:00:00"/>
    <s v="Avg of 4 NM Projects"/>
    <n v="12"/>
    <n v="9.09"/>
    <n v="5.106741573033708E-2"/>
    <n v="37.83"/>
    <n v="36.840000000000003"/>
    <n v="0.3348756"/>
    <n v="0"/>
    <n v="0"/>
    <n v="0"/>
  </r>
  <r>
    <x v="2"/>
    <n v="6"/>
    <n v="6"/>
    <s v="ON"/>
    <d v="2018-11-06T00:00:00"/>
    <s v="Avg of 4 NM Projects"/>
    <n v="13"/>
    <n v="12.67"/>
    <n v="7.1179775280898874E-2"/>
    <n v="38.67"/>
    <n v="46.74"/>
    <n v="0.59219580000000005"/>
    <n v="0"/>
    <n v="0"/>
    <n v="0"/>
  </r>
  <r>
    <x v="2"/>
    <n v="6"/>
    <n v="6"/>
    <s v="ON"/>
    <d v="2018-11-06T00:00:00"/>
    <s v="Avg of 4 NM Projects"/>
    <n v="14"/>
    <n v="4.3550000000000004"/>
    <n v="2.4466292134831463E-2"/>
    <n v="37.78"/>
    <n v="39.840000000000003"/>
    <n v="0.17350320000000002"/>
    <n v="0"/>
    <n v="0"/>
    <n v="0"/>
  </r>
  <r>
    <x v="2"/>
    <n v="6"/>
    <n v="6"/>
    <s v="ON"/>
    <d v="2018-11-06T00:00:00"/>
    <s v="Avg of 4 NM Projects"/>
    <n v="15"/>
    <n v="7.6800000000000006"/>
    <n v="4.3146067415730342E-2"/>
    <n v="38.729999999999997"/>
    <n v="32.270000000000003"/>
    <n v="0.24783360000000004"/>
    <n v="0"/>
    <n v="0"/>
    <n v="0"/>
  </r>
  <r>
    <x v="2"/>
    <n v="6"/>
    <n v="6"/>
    <s v="ON"/>
    <d v="2018-11-06T00:00:00"/>
    <s v="Avg of 4 NM Projects"/>
    <n v="16"/>
    <n v="3.2049999999999996"/>
    <n v="1.8005617977528088E-2"/>
    <n v="38.619999999999997"/>
    <n v="29.86"/>
    <n v="9.5701299999999989E-2"/>
    <n v="0"/>
    <n v="0"/>
    <n v="0"/>
  </r>
  <r>
    <x v="2"/>
    <n v="6"/>
    <n v="6"/>
    <s v="ON"/>
    <d v="2018-11-06T00:00:00"/>
    <s v="Avg of 4 NM Projects"/>
    <n v="17"/>
    <n v="-0.26"/>
    <n v="-1.4606741573033708E-3"/>
    <n v="41.97"/>
    <n v="36.08"/>
    <n v="-9.3807999999999999E-3"/>
    <n v="0"/>
    <n v="0"/>
    <n v="0"/>
  </r>
  <r>
    <x v="2"/>
    <n v="6"/>
    <n v="6"/>
    <s v="ON"/>
    <d v="2018-11-06T00:00:00"/>
    <s v="Avg of 4 NM Projects"/>
    <n v="18"/>
    <n v="0"/>
    <n v="0"/>
    <n v="48.68"/>
    <n v="45.12"/>
    <n v="0"/>
    <n v="1"/>
    <n v="0"/>
    <n v="0"/>
  </r>
  <r>
    <x v="2"/>
    <n v="6"/>
    <n v="6"/>
    <s v="ON"/>
    <d v="2018-11-06T00:00:00"/>
    <s v="Avg of 4 NM Projects"/>
    <n v="19"/>
    <n v="-0.13"/>
    <n v="-7.3033707865168538E-4"/>
    <n v="42.08"/>
    <n v="45.48"/>
    <n v="-5.9123999999999999E-3"/>
    <n v="0"/>
    <n v="0"/>
    <n v="0"/>
  </r>
  <r>
    <x v="2"/>
    <n v="6"/>
    <n v="6"/>
    <s v="ON"/>
    <d v="2018-11-06T00:00:00"/>
    <s v="Avg of 4 NM Projects"/>
    <n v="20"/>
    <n v="0"/>
    <n v="0"/>
    <n v="40.340000000000003"/>
    <n v="38.31"/>
    <n v="0"/>
    <n v="1"/>
    <n v="0"/>
    <n v="0"/>
  </r>
  <r>
    <x v="2"/>
    <n v="6"/>
    <n v="6"/>
    <s v="ON"/>
    <d v="2018-11-06T00:00:00"/>
    <s v="Avg of 4 NM Projects"/>
    <n v="21"/>
    <n v="-0.13"/>
    <n v="-7.3033707865168538E-4"/>
    <n v="33.53"/>
    <n v="39.01"/>
    <n v="-5.0712999999999999E-3"/>
    <n v="0"/>
    <n v="0"/>
    <n v="0"/>
  </r>
  <r>
    <x v="2"/>
    <n v="6"/>
    <n v="6"/>
    <s v="ON"/>
    <d v="2018-11-06T00:00:00"/>
    <s v="Avg of 4 NM Projects"/>
    <n v="22"/>
    <n v="-0.13"/>
    <n v="-7.3033707865168538E-4"/>
    <n v="32"/>
    <n v="39.5"/>
    <n v="-5.1349999999999998E-3"/>
    <n v="0"/>
    <n v="0"/>
    <n v="0"/>
  </r>
  <r>
    <x v="2"/>
    <n v="6"/>
    <n v="6"/>
    <s v="ON"/>
    <d v="2018-11-06T00:00:00"/>
    <s v="Avg of 4 NM Projects"/>
    <n v="23"/>
    <n v="0"/>
    <n v="0"/>
    <n v="28.02"/>
    <n v="25.53"/>
    <n v="0"/>
    <n v="1"/>
    <n v="0"/>
    <n v="0"/>
  </r>
  <r>
    <x v="2"/>
    <n v="6"/>
    <n v="6"/>
    <s v="OFF"/>
    <d v="2018-11-06T00:00:00"/>
    <s v="Avg of 4 NM Projects"/>
    <n v="24"/>
    <n v="0"/>
    <n v="0"/>
    <n v="25.53"/>
    <n v="22.23"/>
    <n v="0"/>
    <n v="1"/>
    <n v="0"/>
    <n v="0"/>
  </r>
  <r>
    <x v="2"/>
    <n v="7"/>
    <n v="7"/>
    <s v="OFF"/>
    <d v="2018-11-07T00:00:00"/>
    <s v="Avg of 4 NM Projects"/>
    <n v="1"/>
    <n v="-0.13"/>
    <n v="-7.3033707865168538E-4"/>
    <n v="23.5"/>
    <n v="23.82"/>
    <n v="-3.0966000000000001E-3"/>
    <n v="0"/>
    <n v="0"/>
    <n v="0"/>
  </r>
  <r>
    <x v="2"/>
    <n v="7"/>
    <n v="7"/>
    <s v="OFF"/>
    <d v="2018-11-07T00:00:00"/>
    <s v="Avg of 4 NM Projects"/>
    <n v="2"/>
    <n v="-0.13"/>
    <n v="-7.3033707865168538E-4"/>
    <n v="21.42"/>
    <n v="26.06"/>
    <n v="-3.3877999999999998E-3"/>
    <n v="0"/>
    <n v="0"/>
    <n v="0"/>
  </r>
  <r>
    <x v="2"/>
    <n v="7"/>
    <n v="7"/>
    <s v="OFF"/>
    <d v="2018-11-07T00:00:00"/>
    <s v="Avg of 4 NM Projects"/>
    <n v="3"/>
    <n v="-0.13"/>
    <n v="-7.3033707865168538E-4"/>
    <n v="18.64"/>
    <n v="24.59"/>
    <n v="-3.1966999999999998E-3"/>
    <n v="0"/>
    <n v="0"/>
    <n v="0"/>
  </r>
  <r>
    <x v="2"/>
    <n v="7"/>
    <n v="7"/>
    <s v="OFF"/>
    <d v="2018-11-07T00:00:00"/>
    <s v="Avg of 4 NM Projects"/>
    <n v="4"/>
    <n v="-0.13"/>
    <n v="-7.3033707865168538E-4"/>
    <n v="18.64"/>
    <n v="20.76"/>
    <n v="-2.6988000000000003E-3"/>
    <n v="0"/>
    <n v="0"/>
    <n v="0"/>
  </r>
  <r>
    <x v="2"/>
    <n v="7"/>
    <n v="7"/>
    <s v="OFF"/>
    <d v="2018-11-07T00:00:00"/>
    <s v="Avg of 4 NM Projects"/>
    <n v="5"/>
    <n v="0"/>
    <n v="0"/>
    <n v="20"/>
    <n v="23.44"/>
    <n v="0"/>
    <n v="1"/>
    <n v="0"/>
    <n v="0"/>
  </r>
  <r>
    <x v="2"/>
    <n v="7"/>
    <n v="7"/>
    <s v="OFF"/>
    <d v="2018-11-07T00:00:00"/>
    <s v="Avg of 4 NM Projects"/>
    <n v="6"/>
    <n v="-0.26"/>
    <n v="-1.4606741573033708E-3"/>
    <n v="23.74"/>
    <n v="35.26"/>
    <n v="-9.1675999999999997E-3"/>
    <n v="0"/>
    <n v="0"/>
    <n v="0"/>
  </r>
  <r>
    <x v="2"/>
    <n v="7"/>
    <n v="7"/>
    <s v="OFF"/>
    <d v="2018-11-07T00:00:00"/>
    <s v="Avg of 4 NM Projects"/>
    <n v="7"/>
    <n v="-0.13"/>
    <n v="-7.3033707865168538E-4"/>
    <n v="28.77"/>
    <n v="41.98"/>
    <n v="-5.4573999999999994E-3"/>
    <n v="0"/>
    <n v="0"/>
    <n v="0"/>
  </r>
  <r>
    <x v="2"/>
    <n v="7"/>
    <n v="7"/>
    <s v="OFF"/>
    <d v="2018-11-07T00:00:00"/>
    <s v="Avg of 4 NM Projects"/>
    <n v="8"/>
    <n v="3.8400000000000003"/>
    <n v="2.1573033707865171E-2"/>
    <n v="31.04"/>
    <n v="44.28"/>
    <n v="0.17003520000000003"/>
    <n v="0"/>
    <n v="0"/>
    <n v="0"/>
  </r>
  <r>
    <x v="2"/>
    <n v="7"/>
    <n v="7"/>
    <s v="OFF"/>
    <d v="2018-11-07T00:00:00"/>
    <s v="Avg of 4 NM Projects"/>
    <n v="9"/>
    <n v="15.864999999999998"/>
    <n v="8.9129213483146064E-2"/>
    <n v="29.76"/>
    <n v="36.86"/>
    <n v="0.58478389999999991"/>
    <n v="0"/>
    <n v="0"/>
    <n v="0"/>
  </r>
  <r>
    <x v="2"/>
    <n v="7"/>
    <n v="7"/>
    <s v="OFF"/>
    <d v="2018-11-07T00:00:00"/>
    <s v="Avg of 4 NM Projects"/>
    <n v="10"/>
    <n v="28.675000000000001"/>
    <n v="0.16109550561797753"/>
    <n v="27.64"/>
    <n v="23.79"/>
    <n v="0.6821782500000001"/>
    <n v="0"/>
    <n v="0"/>
    <n v="0"/>
  </r>
  <r>
    <x v="2"/>
    <n v="7"/>
    <n v="7"/>
    <s v="OFF"/>
    <d v="2018-11-07T00:00:00"/>
    <s v="Avg of 4 NM Projects"/>
    <n v="11"/>
    <n v="36.989999999999995"/>
    <n v="0.20780898876404491"/>
    <n v="29.57"/>
    <n v="24.2"/>
    <n v="0.8951579999999999"/>
    <n v="0"/>
    <n v="0"/>
    <n v="0"/>
  </r>
  <r>
    <x v="2"/>
    <n v="7"/>
    <n v="7"/>
    <s v="OFF"/>
    <d v="2018-11-07T00:00:00"/>
    <s v="Avg of 4 NM Projects"/>
    <n v="12"/>
    <n v="42.489999999999995"/>
    <n v="0.23870786516853928"/>
    <n v="30.23"/>
    <n v="24.08"/>
    <n v="1.0231591999999998"/>
    <n v="0"/>
    <n v="0"/>
    <n v="0"/>
  </r>
  <r>
    <x v="2"/>
    <n v="7"/>
    <n v="7"/>
    <s v="OFF"/>
    <d v="2018-11-07T00:00:00"/>
    <s v="Avg of 4 NM Projects"/>
    <n v="13"/>
    <n v="37.5"/>
    <n v="0.21067415730337077"/>
    <n v="28.01"/>
    <n v="23.77"/>
    <n v="0.89137500000000003"/>
    <n v="0"/>
    <n v="0"/>
    <n v="0"/>
  </r>
  <r>
    <x v="2"/>
    <n v="7"/>
    <n v="7"/>
    <s v="OFF"/>
    <d v="2018-11-07T00:00:00"/>
    <s v="Avg of 4 NM Projects"/>
    <n v="14"/>
    <n v="40.325000000000003"/>
    <n v="0.22654494382022475"/>
    <n v="28"/>
    <n v="24.09"/>
    <n v="0.97142925000000002"/>
    <n v="0"/>
    <n v="0"/>
    <n v="0"/>
  </r>
  <r>
    <x v="2"/>
    <n v="7"/>
    <n v="7"/>
    <s v="OFF"/>
    <d v="2018-11-07T00:00:00"/>
    <s v="Avg of 4 NM Projects"/>
    <n v="15"/>
    <n v="35.33"/>
    <n v="0.19848314606741571"/>
    <n v="27.11"/>
    <n v="24.66"/>
    <n v="0.87123779999999995"/>
    <n v="0"/>
    <n v="0"/>
    <n v="0"/>
  </r>
  <r>
    <x v="2"/>
    <n v="7"/>
    <n v="7"/>
    <s v="OFF"/>
    <d v="2018-11-07T00:00:00"/>
    <s v="Avg of 4 NM Projects"/>
    <n v="16"/>
    <n v="15.36"/>
    <n v="8.6292134831460671E-2"/>
    <n v="30.01"/>
    <n v="32.86"/>
    <n v="0.5047296"/>
    <n v="0"/>
    <n v="0"/>
    <n v="0"/>
  </r>
  <r>
    <x v="2"/>
    <n v="7"/>
    <n v="7"/>
    <s v="OFF"/>
    <d v="2018-11-07T00:00:00"/>
    <s v="Avg of 4 NM Projects"/>
    <n v="17"/>
    <n v="0.13"/>
    <n v="7.3033707865168538E-4"/>
    <n v="38.31"/>
    <n v="39.5"/>
    <n v="5.1349999999999998E-3"/>
    <n v="0"/>
    <n v="0"/>
    <n v="0"/>
  </r>
  <r>
    <x v="2"/>
    <n v="7"/>
    <n v="7"/>
    <s v="OFF"/>
    <d v="2018-11-07T00:00:00"/>
    <s v="Avg of 4 NM Projects"/>
    <n v="18"/>
    <n v="-0.26"/>
    <n v="-1.4606741573033708E-3"/>
    <n v="45.28"/>
    <n v="62.45"/>
    <n v="-1.6237000000000001E-2"/>
    <n v="0"/>
    <n v="0"/>
    <n v="0"/>
  </r>
  <r>
    <x v="2"/>
    <n v="7"/>
    <n v="7"/>
    <s v="OFF"/>
    <d v="2018-11-07T00:00:00"/>
    <s v="Avg of 4 NM Projects"/>
    <n v="19"/>
    <n v="-0.13"/>
    <n v="-7.3033707865168538E-4"/>
    <n v="41.97"/>
    <n v="44.56"/>
    <n v="-5.7928000000000007E-3"/>
    <n v="0"/>
    <n v="0"/>
    <n v="0"/>
  </r>
  <r>
    <x v="2"/>
    <n v="7"/>
    <n v="7"/>
    <s v="OFF"/>
    <d v="2018-11-07T00:00:00"/>
    <s v="Avg of 4 NM Projects"/>
    <n v="20"/>
    <n v="0"/>
    <n v="0"/>
    <n v="33.270000000000003"/>
    <n v="49.5"/>
    <n v="0"/>
    <n v="1"/>
    <n v="0"/>
    <n v="0"/>
  </r>
  <r>
    <x v="2"/>
    <n v="7"/>
    <n v="7"/>
    <s v="OFF"/>
    <d v="2018-11-07T00:00:00"/>
    <s v="Avg of 4 NM Projects"/>
    <n v="21"/>
    <n v="-0.13"/>
    <n v="-7.3033707865168538E-4"/>
    <n v="30.95"/>
    <n v="54.31"/>
    <n v="-7.0603000000000003E-3"/>
    <n v="0"/>
    <n v="0"/>
    <n v="0"/>
  </r>
  <r>
    <x v="2"/>
    <n v="7"/>
    <n v="7"/>
    <s v="OFF"/>
    <d v="2018-11-07T00:00:00"/>
    <s v="Avg of 4 NM Projects"/>
    <n v="22"/>
    <n v="0"/>
    <n v="0"/>
    <n v="27.17"/>
    <n v="38.29"/>
    <n v="0"/>
    <n v="1"/>
    <n v="0"/>
    <n v="0"/>
  </r>
  <r>
    <x v="2"/>
    <n v="7"/>
    <n v="7"/>
    <s v="OFF"/>
    <d v="2018-11-07T00:00:00"/>
    <s v="Avg of 4 NM Projects"/>
    <n v="23"/>
    <n v="-0.13"/>
    <n v="-7.3033707865168538E-4"/>
    <n v="25.8"/>
    <n v="32.46"/>
    <n v="-4.2198000000000001E-3"/>
    <n v="0"/>
    <n v="0"/>
    <n v="0"/>
  </r>
  <r>
    <x v="2"/>
    <n v="7"/>
    <n v="7"/>
    <s v="OFF"/>
    <d v="2018-11-07T00:00:00"/>
    <s v="Avg of 4 NM Projects"/>
    <n v="24"/>
    <n v="-0.13"/>
    <n v="-7.3033707865168538E-4"/>
    <n v="24.21"/>
    <n v="22.1"/>
    <n v="-2.8730000000000001E-3"/>
    <n v="0"/>
    <n v="0"/>
    <n v="0"/>
  </r>
  <r>
    <x v="2"/>
    <n v="8"/>
    <n v="1"/>
    <s v="OFF"/>
    <d v="2018-11-08T00:00:00"/>
    <s v="Avg of 4 NM Projects"/>
    <n v="1"/>
    <n v="0"/>
    <n v="0"/>
    <n v="25.09"/>
    <n v="25.19"/>
    <n v="0"/>
    <n v="1"/>
    <n v="0"/>
    <n v="0"/>
  </r>
  <r>
    <x v="2"/>
    <n v="8"/>
    <n v="1"/>
    <s v="OFF"/>
    <d v="2018-11-08T00:00:00"/>
    <s v="Avg of 4 NM Projects"/>
    <n v="2"/>
    <n v="-0.39"/>
    <n v="-2.1910112359550564E-3"/>
    <n v="23.58"/>
    <n v="23.97"/>
    <n v="-9.3483000000000004E-3"/>
    <n v="0"/>
    <n v="0"/>
    <n v="0"/>
  </r>
  <r>
    <x v="2"/>
    <n v="8"/>
    <n v="1"/>
    <s v="OFF"/>
    <d v="2018-11-08T00:00:00"/>
    <s v="Avg of 4 NM Projects"/>
    <n v="3"/>
    <n v="0"/>
    <n v="0"/>
    <n v="20.67"/>
    <n v="21.78"/>
    <n v="0"/>
    <n v="1"/>
    <n v="0"/>
    <n v="0"/>
  </r>
  <r>
    <x v="2"/>
    <n v="8"/>
    <n v="1"/>
    <s v="OFF"/>
    <d v="2018-11-08T00:00:00"/>
    <s v="Avg of 4 NM Projects"/>
    <n v="4"/>
    <n v="-0.26"/>
    <n v="-1.4606741573033708E-3"/>
    <n v="20.47"/>
    <n v="20.51"/>
    <n v="-5.3325999999999998E-3"/>
    <n v="0"/>
    <n v="0"/>
    <n v="0"/>
  </r>
  <r>
    <x v="2"/>
    <n v="8"/>
    <n v="1"/>
    <s v="OFF"/>
    <d v="2018-11-08T00:00:00"/>
    <s v="Avg of 4 NM Projects"/>
    <n v="5"/>
    <n v="0"/>
    <n v="0"/>
    <n v="23.2"/>
    <n v="23.51"/>
    <n v="0"/>
    <n v="1"/>
    <n v="0"/>
    <n v="0"/>
  </r>
  <r>
    <x v="2"/>
    <n v="8"/>
    <n v="1"/>
    <s v="OFF"/>
    <d v="2018-11-08T00:00:00"/>
    <s v="Avg of 4 NM Projects"/>
    <n v="6"/>
    <n v="0"/>
    <n v="0"/>
    <n v="30.5"/>
    <n v="28.51"/>
    <n v="0"/>
    <n v="1"/>
    <n v="0"/>
    <n v="0"/>
  </r>
  <r>
    <x v="2"/>
    <n v="8"/>
    <n v="1"/>
    <s v="OFF"/>
    <d v="2018-11-08T00:00:00"/>
    <s v="Avg of 4 NM Projects"/>
    <n v="7"/>
    <n v="0"/>
    <n v="0"/>
    <n v="35.69"/>
    <n v="37.08"/>
    <n v="0"/>
    <n v="1"/>
    <n v="0"/>
    <n v="0"/>
  </r>
  <r>
    <x v="2"/>
    <n v="8"/>
    <n v="1"/>
    <s v="OFF"/>
    <d v="2018-11-08T00:00:00"/>
    <s v="Avg of 4 NM Projects"/>
    <n v="8"/>
    <n v="16.895"/>
    <n v="9.4915730337078646E-2"/>
    <n v="45.01"/>
    <n v="53.6"/>
    <n v="0.90557200000000004"/>
    <n v="0"/>
    <n v="0"/>
    <n v="0"/>
  </r>
  <r>
    <x v="2"/>
    <n v="8"/>
    <n v="1"/>
    <s v="OFF"/>
    <d v="2018-11-08T00:00:00"/>
    <s v="Avg of 4 NM Projects"/>
    <n v="9"/>
    <n v="51.45"/>
    <n v="0.28904494382022472"/>
    <n v="36.79"/>
    <n v="51.12"/>
    <n v="2.6301239999999999"/>
    <n v="0"/>
    <n v="0"/>
    <n v="0"/>
  </r>
  <r>
    <x v="2"/>
    <n v="8"/>
    <n v="1"/>
    <s v="OFF"/>
    <d v="2018-11-08T00:00:00"/>
    <s v="Avg of 4 NM Projects"/>
    <n v="10"/>
    <n v="82.429999999999993"/>
    <n v="0.46308988764044939"/>
    <n v="34.799999999999997"/>
    <n v="50.52"/>
    <n v="4.1643635999999997"/>
    <n v="0"/>
    <n v="0"/>
    <n v="0"/>
  </r>
  <r>
    <x v="2"/>
    <n v="8"/>
    <n v="1"/>
    <s v="OFF"/>
    <d v="2018-11-08T00:00:00"/>
    <s v="Avg of 4 NM Projects"/>
    <n v="11"/>
    <n v="92.289999999999992"/>
    <n v="0.51848314606741563"/>
    <n v="31.27"/>
    <n v="44.43"/>
    <n v="4.1004446999999997"/>
    <n v="0"/>
    <n v="1"/>
    <n v="0"/>
  </r>
  <r>
    <x v="2"/>
    <n v="8"/>
    <n v="1"/>
    <s v="OFF"/>
    <d v="2018-11-08T00:00:00"/>
    <s v="Avg of 4 NM Projects"/>
    <n v="12"/>
    <n v="83.844999999999999"/>
    <n v="0.47103932584269664"/>
    <n v="31.18"/>
    <n v="40.049999999999997"/>
    <n v="3.3579922499999997"/>
    <n v="0"/>
    <n v="0"/>
    <n v="0"/>
  </r>
  <r>
    <x v="2"/>
    <n v="8"/>
    <n v="1"/>
    <s v="OFF"/>
    <d v="2018-11-08T00:00:00"/>
    <s v="Avg of 4 NM Projects"/>
    <n v="13"/>
    <n v="68.099999999999994"/>
    <n v="0.38258426966292131"/>
    <n v="31.1"/>
    <n v="32.15"/>
    <n v="2.1894149999999994"/>
    <n v="0"/>
    <n v="0"/>
    <n v="0"/>
  </r>
  <r>
    <x v="2"/>
    <n v="8"/>
    <n v="1"/>
    <s v="OFF"/>
    <d v="2018-11-08T00:00:00"/>
    <s v="Avg of 4 NM Projects"/>
    <n v="14"/>
    <n v="62.084999999999994"/>
    <n v="0.34879213483146065"/>
    <n v="31.52"/>
    <n v="32.19"/>
    <n v="1.9985161499999997"/>
    <n v="0"/>
    <n v="0"/>
    <n v="0"/>
  </r>
  <r>
    <x v="2"/>
    <n v="8"/>
    <n v="1"/>
    <s v="OFF"/>
    <d v="2018-11-08T00:00:00"/>
    <s v="Avg of 4 NM Projects"/>
    <n v="15"/>
    <n v="41.599999999999994"/>
    <n v="0.23370786516853928"/>
    <n v="31.68"/>
    <n v="34.26"/>
    <n v="1.4252159999999996"/>
    <n v="0"/>
    <n v="0"/>
    <n v="0"/>
  </r>
  <r>
    <x v="2"/>
    <n v="8"/>
    <n v="1"/>
    <s v="OFF"/>
    <d v="2018-11-08T00:00:00"/>
    <s v="Avg of 4 NM Projects"/>
    <n v="16"/>
    <n v="16.13"/>
    <n v="9.061797752808988E-2"/>
    <n v="31.87"/>
    <n v="53.65"/>
    <n v="0.86537449999999994"/>
    <n v="0"/>
    <n v="0"/>
    <n v="0"/>
  </r>
  <r>
    <x v="2"/>
    <n v="8"/>
    <n v="1"/>
    <s v="OFF"/>
    <d v="2018-11-08T00:00:00"/>
    <s v="Avg of 4 NM Projects"/>
    <n v="17"/>
    <n v="0.64"/>
    <n v="3.5955056179775282E-3"/>
    <n v="43.1"/>
    <n v="44.62"/>
    <n v="2.85568E-2"/>
    <n v="0"/>
    <n v="0"/>
    <n v="0"/>
  </r>
  <r>
    <x v="2"/>
    <n v="8"/>
    <n v="1"/>
    <s v="OFF"/>
    <d v="2018-11-08T00:00:00"/>
    <s v="Avg of 4 NM Projects"/>
    <n v="18"/>
    <n v="0"/>
    <n v="0"/>
    <n v="51.05"/>
    <n v="71.27"/>
    <n v="0"/>
    <n v="1"/>
    <n v="0"/>
    <n v="0"/>
  </r>
  <r>
    <x v="2"/>
    <n v="8"/>
    <n v="1"/>
    <s v="OFF"/>
    <d v="2018-11-08T00:00:00"/>
    <s v="Avg of 4 NM Projects"/>
    <n v="19"/>
    <n v="0"/>
    <n v="0"/>
    <n v="46.42"/>
    <n v="52.36"/>
    <n v="0"/>
    <n v="1"/>
    <n v="0"/>
    <n v="0"/>
  </r>
  <r>
    <x v="2"/>
    <n v="8"/>
    <n v="1"/>
    <s v="OFF"/>
    <d v="2018-11-08T00:00:00"/>
    <s v="Avg of 4 NM Projects"/>
    <n v="20"/>
    <n v="0"/>
    <n v="0"/>
    <n v="42.68"/>
    <n v="47.43"/>
    <n v="0"/>
    <n v="1"/>
    <n v="0"/>
    <n v="0"/>
  </r>
  <r>
    <x v="2"/>
    <n v="8"/>
    <n v="1"/>
    <s v="OFF"/>
    <d v="2018-11-08T00:00:00"/>
    <s v="Avg of 4 NM Projects"/>
    <n v="21"/>
    <n v="-0.13"/>
    <n v="-7.3033707865168538E-4"/>
    <n v="37.299999999999997"/>
    <n v="49.24"/>
    <n v="-6.4012000000000001E-3"/>
    <n v="0"/>
    <n v="0"/>
    <n v="0"/>
  </r>
  <r>
    <x v="2"/>
    <n v="8"/>
    <n v="1"/>
    <s v="OFF"/>
    <d v="2018-11-08T00:00:00"/>
    <s v="Avg of 4 NM Projects"/>
    <n v="22"/>
    <n v="0"/>
    <n v="0"/>
    <n v="34.4"/>
    <n v="38.75"/>
    <n v="0"/>
    <n v="1"/>
    <n v="0"/>
    <n v="0"/>
  </r>
  <r>
    <x v="2"/>
    <n v="8"/>
    <n v="1"/>
    <s v="OFF"/>
    <d v="2018-11-08T00:00:00"/>
    <s v="Avg of 4 NM Projects"/>
    <n v="23"/>
    <n v="-0.26"/>
    <n v="-1.4606741573033708E-3"/>
    <n v="34.04"/>
    <n v="35.65"/>
    <n v="-9.2689999999999995E-3"/>
    <n v="0"/>
    <n v="0"/>
    <n v="0"/>
  </r>
  <r>
    <x v="2"/>
    <n v="8"/>
    <n v="1"/>
    <s v="OFF"/>
    <d v="2018-11-08T00:00:00"/>
    <s v="Avg of 4 NM Projects"/>
    <n v="24"/>
    <n v="0"/>
    <n v="0"/>
    <n v="30.75"/>
    <n v="31.3"/>
    <n v="0"/>
    <n v="1"/>
    <n v="0"/>
    <n v="0"/>
  </r>
  <r>
    <x v="2"/>
    <n v="9"/>
    <n v="2"/>
    <s v="OFF"/>
    <d v="2018-11-09T00:00:00"/>
    <s v="Avg of 4 NM Projects"/>
    <n v="1"/>
    <n v="-0.26"/>
    <n v="-1.4606741573033708E-3"/>
    <n v="39.229999999999997"/>
    <n v="29.94"/>
    <n v="-7.7844000000000003E-3"/>
    <n v="0"/>
    <n v="0"/>
    <n v="0"/>
  </r>
  <r>
    <x v="2"/>
    <n v="9"/>
    <n v="2"/>
    <s v="OFF"/>
    <d v="2018-11-09T00:00:00"/>
    <s v="Avg of 4 NM Projects"/>
    <n v="2"/>
    <n v="-0.13"/>
    <n v="-7.3033707865168538E-4"/>
    <n v="35.99"/>
    <n v="26.85"/>
    <n v="-3.4905000000000005E-3"/>
    <n v="0"/>
    <n v="0"/>
    <n v="0"/>
  </r>
  <r>
    <x v="2"/>
    <n v="9"/>
    <n v="2"/>
    <s v="OFF"/>
    <d v="2018-11-09T00:00:00"/>
    <s v="Avg of 4 NM Projects"/>
    <n v="3"/>
    <n v="0"/>
    <n v="0"/>
    <n v="33.35"/>
    <n v="27.19"/>
    <n v="0"/>
    <n v="1"/>
    <n v="0"/>
    <n v="0"/>
  </r>
  <r>
    <x v="2"/>
    <n v="9"/>
    <n v="2"/>
    <s v="OFF"/>
    <d v="2018-11-09T00:00:00"/>
    <s v="Avg of 4 NM Projects"/>
    <n v="4"/>
    <n v="-0.26"/>
    <n v="-1.4606741573033708E-3"/>
    <n v="33.36"/>
    <n v="30.53"/>
    <n v="-7.9378000000000001E-3"/>
    <n v="0"/>
    <n v="0"/>
    <n v="0"/>
  </r>
  <r>
    <x v="2"/>
    <n v="9"/>
    <n v="2"/>
    <s v="OFF"/>
    <d v="2018-11-09T00:00:00"/>
    <s v="Avg of 4 NM Projects"/>
    <n v="5"/>
    <n v="0"/>
    <n v="0"/>
    <n v="33.28"/>
    <n v="28.9"/>
    <n v="0"/>
    <n v="1"/>
    <n v="0"/>
    <n v="0"/>
  </r>
  <r>
    <x v="2"/>
    <n v="9"/>
    <n v="2"/>
    <s v="OFF"/>
    <d v="2018-11-09T00:00:00"/>
    <s v="Avg of 4 NM Projects"/>
    <n v="6"/>
    <n v="0"/>
    <n v="0"/>
    <n v="39.83"/>
    <n v="28.86"/>
    <n v="0"/>
    <n v="1"/>
    <n v="0"/>
    <n v="0"/>
  </r>
  <r>
    <x v="2"/>
    <n v="9"/>
    <n v="2"/>
    <s v="OFF"/>
    <d v="2018-11-09T00:00:00"/>
    <s v="Avg of 4 NM Projects"/>
    <n v="7"/>
    <n v="0.13"/>
    <n v="7.3033707865168538E-4"/>
    <n v="41.79"/>
    <n v="36.99"/>
    <n v="4.8087000000000008E-3"/>
    <n v="0"/>
    <n v="0"/>
    <n v="0"/>
  </r>
  <r>
    <x v="2"/>
    <n v="9"/>
    <n v="2"/>
    <s v="ON"/>
    <d v="2018-11-09T00:00:00"/>
    <s v="Avg of 4 NM Projects"/>
    <n v="8"/>
    <n v="16.509999999999998"/>
    <n v="9.2752808988764035E-2"/>
    <n v="49.49"/>
    <n v="35.57"/>
    <n v="0.58726069999999997"/>
    <n v="0"/>
    <n v="0"/>
    <n v="0"/>
  </r>
  <r>
    <x v="2"/>
    <n v="9"/>
    <n v="2"/>
    <s v="ON"/>
    <d v="2018-11-09T00:00:00"/>
    <s v="Avg of 4 NM Projects"/>
    <n v="9"/>
    <n v="30.974999999999998"/>
    <n v="0.17401685393258426"/>
    <n v="41.19"/>
    <n v="26.92"/>
    <n v="0.833847"/>
    <n v="0"/>
    <n v="0"/>
    <n v="0"/>
  </r>
  <r>
    <x v="2"/>
    <n v="9"/>
    <n v="2"/>
    <s v="ON"/>
    <d v="2018-11-09T00:00:00"/>
    <s v="Avg of 4 NM Projects"/>
    <n v="10"/>
    <n v="44.414999999999999"/>
    <n v="0.24952247191011234"/>
    <n v="43.18"/>
    <n v="26.26"/>
    <n v="1.1663379"/>
    <n v="0"/>
    <n v="0"/>
    <n v="0"/>
  </r>
  <r>
    <x v="2"/>
    <n v="9"/>
    <n v="2"/>
    <s v="ON"/>
    <d v="2018-11-09T00:00:00"/>
    <s v="Avg of 4 NM Projects"/>
    <n v="11"/>
    <n v="45.31"/>
    <n v="0.25455056179775282"/>
    <n v="45"/>
    <n v="32.270000000000003"/>
    <n v="1.4621537000000002"/>
    <n v="0"/>
    <n v="0"/>
    <n v="0"/>
  </r>
  <r>
    <x v="2"/>
    <n v="9"/>
    <n v="2"/>
    <s v="ON"/>
    <d v="2018-11-09T00:00:00"/>
    <s v="Avg of 4 NM Projects"/>
    <n v="12"/>
    <n v="41.854999999999997"/>
    <n v="0.23514044943820223"/>
    <n v="47"/>
    <n v="37.97"/>
    <n v="1.5892343499999997"/>
    <n v="0"/>
    <n v="0"/>
    <n v="0"/>
  </r>
  <r>
    <x v="2"/>
    <n v="9"/>
    <n v="2"/>
    <s v="ON"/>
    <d v="2018-11-09T00:00:00"/>
    <s v="Avg of 4 NM Projects"/>
    <n v="13"/>
    <n v="41.085000000000001"/>
    <n v="0.23081460674157303"/>
    <n v="47.18"/>
    <n v="33.590000000000003"/>
    <n v="1.3800451500000002"/>
    <n v="0"/>
    <n v="0"/>
    <n v="0"/>
  </r>
  <r>
    <x v="2"/>
    <n v="9"/>
    <n v="2"/>
    <s v="ON"/>
    <d v="2018-11-09T00:00:00"/>
    <s v="Avg of 4 NM Projects"/>
    <n v="14"/>
    <n v="25.09"/>
    <n v="0.14095505617977527"/>
    <n v="47"/>
    <n v="36.56"/>
    <n v="0.91729040000000006"/>
    <n v="0"/>
    <n v="0"/>
    <n v="0"/>
  </r>
  <r>
    <x v="2"/>
    <n v="9"/>
    <n v="2"/>
    <s v="ON"/>
    <d v="2018-11-09T00:00:00"/>
    <s v="Avg of 4 NM Projects"/>
    <n v="15"/>
    <n v="12.67"/>
    <n v="7.1179775280898874E-2"/>
    <n v="44.69"/>
    <n v="33.21"/>
    <n v="0.42077070000000005"/>
    <n v="0"/>
    <n v="0"/>
    <n v="0"/>
  </r>
  <r>
    <x v="2"/>
    <n v="9"/>
    <n v="2"/>
    <s v="ON"/>
    <d v="2018-11-09T00:00:00"/>
    <s v="Avg of 4 NM Projects"/>
    <n v="16"/>
    <n v="8.58"/>
    <n v="4.8202247191011238E-2"/>
    <n v="43.44"/>
    <n v="31.34"/>
    <n v="0.2688972"/>
    <n v="0"/>
    <n v="0"/>
    <n v="0"/>
  </r>
  <r>
    <x v="2"/>
    <n v="9"/>
    <n v="2"/>
    <s v="ON"/>
    <d v="2018-11-09T00:00:00"/>
    <s v="Avg of 4 NM Projects"/>
    <n v="17"/>
    <n v="0.51500000000000001"/>
    <n v="2.8932584269662923E-3"/>
    <n v="46.37"/>
    <n v="31.73"/>
    <n v="1.634095E-2"/>
    <n v="0"/>
    <n v="0"/>
    <n v="0"/>
  </r>
  <r>
    <x v="2"/>
    <n v="9"/>
    <n v="2"/>
    <s v="ON"/>
    <d v="2018-11-09T00:00:00"/>
    <s v="Avg of 4 NM Projects"/>
    <n v="18"/>
    <n v="0"/>
    <n v="0"/>
    <n v="57.67"/>
    <n v="32.74"/>
    <n v="0"/>
    <n v="1"/>
    <n v="0"/>
    <n v="0"/>
  </r>
  <r>
    <x v="2"/>
    <n v="9"/>
    <n v="2"/>
    <s v="ON"/>
    <d v="2018-11-09T00:00:00"/>
    <s v="Avg of 4 NM Projects"/>
    <n v="19"/>
    <n v="0"/>
    <n v="0"/>
    <n v="46.87"/>
    <n v="31.65"/>
    <n v="0"/>
    <n v="1"/>
    <n v="0"/>
    <n v="0"/>
  </r>
  <r>
    <x v="2"/>
    <n v="9"/>
    <n v="2"/>
    <s v="ON"/>
    <d v="2018-11-09T00:00:00"/>
    <s v="Avg of 4 NM Projects"/>
    <n v="20"/>
    <n v="-0.26"/>
    <n v="-1.4606741573033708E-3"/>
    <n v="45.67"/>
    <n v="30.81"/>
    <n v="-8.0105999999999997E-3"/>
    <n v="0"/>
    <n v="0"/>
    <n v="0"/>
  </r>
  <r>
    <x v="2"/>
    <n v="9"/>
    <n v="2"/>
    <s v="ON"/>
    <d v="2018-11-09T00:00:00"/>
    <s v="Avg of 4 NM Projects"/>
    <n v="21"/>
    <n v="0"/>
    <n v="0"/>
    <n v="35.340000000000003"/>
    <n v="30.74"/>
    <n v="0"/>
    <n v="1"/>
    <n v="0"/>
    <n v="0"/>
  </r>
  <r>
    <x v="2"/>
    <n v="9"/>
    <n v="2"/>
    <s v="ON"/>
    <d v="2018-11-09T00:00:00"/>
    <s v="Avg of 4 NM Projects"/>
    <n v="22"/>
    <n v="-0.13"/>
    <n v="-7.3033707865168538E-4"/>
    <n v="33.700000000000003"/>
    <n v="29.58"/>
    <n v="-3.8453999999999997E-3"/>
    <n v="0"/>
    <n v="0"/>
    <n v="0"/>
  </r>
  <r>
    <x v="2"/>
    <n v="9"/>
    <n v="2"/>
    <s v="ON"/>
    <d v="2018-11-09T00:00:00"/>
    <s v="Avg of 4 NM Projects"/>
    <n v="23"/>
    <n v="-0.26"/>
    <n v="-1.4606741573033708E-3"/>
    <n v="31.29"/>
    <n v="28.64"/>
    <n v="-7.4464000000000006E-3"/>
    <n v="0"/>
    <n v="0"/>
    <n v="0"/>
  </r>
  <r>
    <x v="2"/>
    <n v="9"/>
    <n v="2"/>
    <s v="OFF"/>
    <d v="2018-11-09T00:00:00"/>
    <s v="Avg of 4 NM Projects"/>
    <n v="24"/>
    <n v="-0.13"/>
    <n v="-7.3033707865168538E-4"/>
    <n v="35"/>
    <n v="27.43"/>
    <n v="-3.5658999999999999E-3"/>
    <n v="0"/>
    <n v="0"/>
    <n v="0"/>
  </r>
  <r>
    <x v="2"/>
    <n v="10"/>
    <n v="3"/>
    <s v="OFF"/>
    <d v="2018-11-10T00:00:00"/>
    <s v="Avg of 4 NM Projects"/>
    <n v="1"/>
    <n v="-0.13"/>
    <n v="-7.3033707865168538E-4"/>
    <n v="25.42"/>
    <n v="27.13"/>
    <n v="-3.5268999999999999E-3"/>
    <n v="0"/>
    <n v="0"/>
    <n v="0"/>
  </r>
  <r>
    <x v="2"/>
    <n v="10"/>
    <n v="3"/>
    <s v="OFF"/>
    <d v="2018-11-10T00:00:00"/>
    <s v="Avg of 4 NM Projects"/>
    <n v="2"/>
    <n v="0"/>
    <n v="0"/>
    <n v="22.08"/>
    <n v="20.76"/>
    <n v="0"/>
    <n v="1"/>
    <n v="0"/>
    <n v="0"/>
  </r>
  <r>
    <x v="2"/>
    <n v="10"/>
    <n v="3"/>
    <s v="OFF"/>
    <d v="2018-11-10T00:00:00"/>
    <s v="Avg of 4 NM Projects"/>
    <n v="3"/>
    <n v="-0.26"/>
    <n v="-1.4606741573033708E-3"/>
    <n v="19.75"/>
    <n v="19.96"/>
    <n v="-5.1896000000000008E-3"/>
    <n v="0"/>
    <n v="0"/>
    <n v="0"/>
  </r>
  <r>
    <x v="2"/>
    <n v="10"/>
    <n v="3"/>
    <s v="OFF"/>
    <d v="2018-11-10T00:00:00"/>
    <s v="Avg of 4 NM Projects"/>
    <n v="4"/>
    <n v="0"/>
    <n v="0"/>
    <n v="18.07"/>
    <n v="25.48"/>
    <n v="0"/>
    <n v="1"/>
    <n v="0"/>
    <n v="0"/>
  </r>
  <r>
    <x v="2"/>
    <n v="10"/>
    <n v="3"/>
    <s v="OFF"/>
    <d v="2018-11-10T00:00:00"/>
    <s v="Avg of 4 NM Projects"/>
    <n v="5"/>
    <n v="-0.13"/>
    <n v="-7.3033707865168538E-4"/>
    <n v="19.559999999999999"/>
    <n v="27.71"/>
    <n v="-3.6023000000000001E-3"/>
    <n v="0"/>
    <n v="0"/>
    <n v="0"/>
  </r>
  <r>
    <x v="2"/>
    <n v="10"/>
    <n v="3"/>
    <s v="OFF"/>
    <d v="2018-11-10T00:00:00"/>
    <s v="Avg of 4 NM Projects"/>
    <n v="6"/>
    <n v="0"/>
    <n v="0"/>
    <n v="21.42"/>
    <n v="28.9"/>
    <n v="0"/>
    <n v="1"/>
    <n v="0"/>
    <n v="0"/>
  </r>
  <r>
    <x v="2"/>
    <n v="10"/>
    <n v="3"/>
    <s v="OFF"/>
    <d v="2018-11-10T00:00:00"/>
    <s v="Avg of 4 NM Projects"/>
    <n v="7"/>
    <n v="0"/>
    <n v="0"/>
    <n v="27.41"/>
    <n v="30.36"/>
    <n v="0"/>
    <n v="1"/>
    <n v="0"/>
    <n v="0"/>
  </r>
  <r>
    <x v="2"/>
    <n v="10"/>
    <n v="3"/>
    <s v="ON"/>
    <d v="2018-11-10T00:00:00"/>
    <s v="Avg of 4 NM Projects"/>
    <n v="8"/>
    <n v="1.155"/>
    <n v="6.4887640449438205E-3"/>
    <n v="28.44"/>
    <n v="29.83"/>
    <n v="3.4453649999999995E-2"/>
    <n v="0"/>
    <n v="0"/>
    <n v="0"/>
  </r>
  <r>
    <x v="2"/>
    <n v="10"/>
    <n v="3"/>
    <s v="ON"/>
    <d v="2018-11-10T00:00:00"/>
    <s v="Avg of 4 NM Projects"/>
    <n v="9"/>
    <n v="3.3249999999999997"/>
    <n v="1.8679775280898876E-2"/>
    <n v="31.39"/>
    <n v="33.32"/>
    <n v="0.11078899999999998"/>
    <n v="0"/>
    <n v="0"/>
    <n v="0"/>
  </r>
  <r>
    <x v="2"/>
    <n v="10"/>
    <n v="3"/>
    <s v="ON"/>
    <d v="2018-11-10T00:00:00"/>
    <s v="Avg of 4 NM Projects"/>
    <n v="10"/>
    <n v="7.68"/>
    <n v="4.3146067415730335E-2"/>
    <n v="33.25"/>
    <n v="35.51"/>
    <n v="0.27271679999999998"/>
    <n v="0"/>
    <n v="0"/>
    <n v="0"/>
  </r>
  <r>
    <x v="2"/>
    <n v="10"/>
    <n v="3"/>
    <s v="ON"/>
    <d v="2018-11-10T00:00:00"/>
    <s v="Avg of 4 NM Projects"/>
    <n v="11"/>
    <n v="17.79"/>
    <n v="9.9943820224719093E-2"/>
    <n v="35"/>
    <n v="28.89"/>
    <n v="0.51395309999999994"/>
    <n v="0"/>
    <n v="0"/>
    <n v="0"/>
  </r>
  <r>
    <x v="2"/>
    <n v="10"/>
    <n v="3"/>
    <s v="ON"/>
    <d v="2018-11-10T00:00:00"/>
    <s v="Avg of 4 NM Projects"/>
    <n v="12"/>
    <n v="28.93"/>
    <n v="0.16252808988764045"/>
    <n v="34.72"/>
    <n v="27.5"/>
    <n v="0.79557500000000003"/>
    <n v="0"/>
    <n v="0"/>
    <n v="0"/>
  </r>
  <r>
    <x v="2"/>
    <n v="10"/>
    <n v="3"/>
    <s v="ON"/>
    <d v="2018-11-10T00:00:00"/>
    <s v="Avg of 4 NM Projects"/>
    <n v="13"/>
    <n v="50.174999999999997"/>
    <n v="0.28188202247191008"/>
    <n v="33.270000000000003"/>
    <n v="19.88"/>
    <n v="0.99747899999999989"/>
    <n v="0"/>
    <n v="0"/>
    <n v="0"/>
  </r>
  <r>
    <x v="2"/>
    <n v="10"/>
    <n v="3"/>
    <s v="ON"/>
    <d v="2018-11-10T00:00:00"/>
    <s v="Avg of 4 NM Projects"/>
    <n v="14"/>
    <n v="54.534999999999997"/>
    <n v="0.30637640449438203"/>
    <n v="31.86"/>
    <n v="3.47"/>
    <n v="0.18923645"/>
    <n v="0"/>
    <n v="0"/>
    <n v="0"/>
  </r>
  <r>
    <x v="2"/>
    <n v="10"/>
    <n v="3"/>
    <s v="ON"/>
    <d v="2018-11-10T00:00:00"/>
    <s v="Avg of 4 NM Projects"/>
    <n v="15"/>
    <n v="32.135000000000005"/>
    <n v="0.18053370786516856"/>
    <n v="31.41"/>
    <n v="15.64"/>
    <n v="0.50259140000000013"/>
    <n v="0"/>
    <n v="0"/>
    <n v="0"/>
  </r>
  <r>
    <x v="2"/>
    <n v="10"/>
    <n v="3"/>
    <s v="ON"/>
    <d v="2018-11-10T00:00:00"/>
    <s v="Avg of 4 NM Projects"/>
    <n v="16"/>
    <n v="6.53"/>
    <n v="3.6685393258426971E-2"/>
    <n v="35.32"/>
    <n v="30.88"/>
    <n v="0.2016464"/>
    <n v="0"/>
    <n v="0"/>
    <n v="0"/>
  </r>
  <r>
    <x v="2"/>
    <n v="10"/>
    <n v="3"/>
    <s v="ON"/>
    <d v="2018-11-10T00:00:00"/>
    <s v="Avg of 4 NM Projects"/>
    <n v="17"/>
    <n v="0"/>
    <n v="0"/>
    <n v="49"/>
    <n v="42.61"/>
    <n v="0"/>
    <n v="1"/>
    <n v="0"/>
    <n v="0"/>
  </r>
  <r>
    <x v="2"/>
    <n v="10"/>
    <n v="3"/>
    <s v="ON"/>
    <d v="2018-11-10T00:00:00"/>
    <s v="Avg of 4 NM Projects"/>
    <n v="18"/>
    <n v="0"/>
    <n v="0"/>
    <n v="59.15"/>
    <n v="57.4"/>
    <n v="0"/>
    <n v="1"/>
    <n v="0"/>
    <n v="0"/>
  </r>
  <r>
    <x v="2"/>
    <n v="10"/>
    <n v="3"/>
    <s v="ON"/>
    <d v="2018-11-10T00:00:00"/>
    <s v="Avg of 4 NM Projects"/>
    <n v="19"/>
    <n v="-0.13"/>
    <n v="-7.3033707865168538E-4"/>
    <n v="51.62"/>
    <n v="41.63"/>
    <n v="-5.4118999999999999E-3"/>
    <n v="0"/>
    <n v="0"/>
    <n v="0"/>
  </r>
  <r>
    <x v="2"/>
    <n v="10"/>
    <n v="3"/>
    <s v="ON"/>
    <d v="2018-11-10T00:00:00"/>
    <s v="Avg of 4 NM Projects"/>
    <n v="20"/>
    <n v="-0.26"/>
    <n v="-1.4606741573033708E-3"/>
    <n v="49"/>
    <n v="36.24"/>
    <n v="-9.4224000000000009E-3"/>
    <n v="0"/>
    <n v="0"/>
    <n v="0"/>
  </r>
  <r>
    <x v="2"/>
    <n v="10"/>
    <n v="3"/>
    <s v="ON"/>
    <d v="2018-11-10T00:00:00"/>
    <s v="Avg of 4 NM Projects"/>
    <n v="21"/>
    <n v="-0.26"/>
    <n v="-1.4606741573033708E-3"/>
    <n v="40.409999999999997"/>
    <n v="46.18"/>
    <n v="-1.20068E-2"/>
    <n v="0"/>
    <n v="0"/>
    <n v="0"/>
  </r>
  <r>
    <x v="2"/>
    <n v="10"/>
    <n v="3"/>
    <s v="ON"/>
    <d v="2018-11-10T00:00:00"/>
    <s v="Avg of 4 NM Projects"/>
    <n v="22"/>
    <n v="0"/>
    <n v="0"/>
    <n v="38.36"/>
    <n v="35.03"/>
    <n v="0"/>
    <n v="1"/>
    <n v="0"/>
    <n v="0"/>
  </r>
  <r>
    <x v="2"/>
    <n v="10"/>
    <n v="3"/>
    <s v="ON"/>
    <d v="2018-11-10T00:00:00"/>
    <s v="Avg of 4 NM Projects"/>
    <n v="23"/>
    <n v="0"/>
    <n v="0"/>
    <n v="35.299999999999997"/>
    <n v="29.77"/>
    <n v="0"/>
    <n v="1"/>
    <n v="0"/>
    <n v="0"/>
  </r>
  <r>
    <x v="2"/>
    <n v="10"/>
    <n v="3"/>
    <s v="OFF"/>
    <d v="2018-11-10T00:00:00"/>
    <s v="Avg of 4 NM Projects"/>
    <n v="24"/>
    <n v="0"/>
    <n v="0"/>
    <n v="34.93"/>
    <n v="30.9"/>
    <n v="0"/>
    <n v="1"/>
    <n v="0"/>
    <n v="0"/>
  </r>
  <r>
    <x v="2"/>
    <n v="11"/>
    <n v="4"/>
    <s v="OFF"/>
    <d v="2018-11-11T00:00:00"/>
    <s v="Avg of 4 NM Projects"/>
    <n v="1"/>
    <n v="-0.13"/>
    <n v="-7.3033707865168538E-4"/>
    <n v="32.43"/>
    <n v="34.32"/>
    <n v="-4.4615999999999996E-3"/>
    <n v="0"/>
    <n v="0"/>
    <n v="0"/>
  </r>
  <r>
    <x v="2"/>
    <n v="11"/>
    <n v="4"/>
    <s v="OFF"/>
    <d v="2018-11-11T00:00:00"/>
    <s v="Avg of 4 NM Projects"/>
    <n v="2"/>
    <n v="0"/>
    <n v="0"/>
    <n v="35.44"/>
    <n v="32.03"/>
    <n v="0"/>
    <n v="1"/>
    <n v="0"/>
    <n v="0"/>
  </r>
  <r>
    <x v="2"/>
    <n v="11"/>
    <n v="4"/>
    <s v="OFF"/>
    <d v="2018-11-11T00:00:00"/>
    <s v="Avg of 4 NM Projects"/>
    <n v="3"/>
    <n v="-0.26"/>
    <n v="-1.4606741573033708E-3"/>
    <n v="29.82"/>
    <n v="32.200000000000003"/>
    <n v="-8.372000000000001E-3"/>
    <n v="0"/>
    <n v="0"/>
    <n v="0"/>
  </r>
  <r>
    <x v="2"/>
    <n v="11"/>
    <n v="4"/>
    <s v="OFF"/>
    <d v="2018-11-11T00:00:00"/>
    <s v="Avg of 4 NM Projects"/>
    <n v="4"/>
    <n v="-0.26"/>
    <n v="-1.4606741573033708E-3"/>
    <n v="29.78"/>
    <n v="27.41"/>
    <n v="-7.1266000000000003E-3"/>
    <n v="0"/>
    <n v="0"/>
    <n v="0"/>
  </r>
  <r>
    <x v="2"/>
    <n v="11"/>
    <n v="4"/>
    <s v="OFF"/>
    <d v="2018-11-11T00:00:00"/>
    <s v="Avg of 4 NM Projects"/>
    <n v="5"/>
    <n v="0"/>
    <n v="0"/>
    <n v="29.96"/>
    <n v="25.16"/>
    <n v="0"/>
    <n v="1"/>
    <n v="0"/>
    <n v="0"/>
  </r>
  <r>
    <x v="2"/>
    <n v="11"/>
    <n v="4"/>
    <s v="OFF"/>
    <d v="2018-11-11T00:00:00"/>
    <s v="Avg of 4 NM Projects"/>
    <n v="6"/>
    <n v="0"/>
    <n v="0"/>
    <n v="29.55"/>
    <n v="26.72"/>
    <n v="0"/>
    <n v="1"/>
    <n v="0"/>
    <n v="0"/>
  </r>
  <r>
    <x v="2"/>
    <n v="11"/>
    <n v="4"/>
    <s v="OFF"/>
    <d v="2018-11-11T00:00:00"/>
    <s v="Avg of 4 NM Projects"/>
    <n v="7"/>
    <n v="-0.26"/>
    <n v="-1.4606741573033708E-3"/>
    <n v="36.96"/>
    <n v="29.22"/>
    <n v="-7.5972000000000001E-3"/>
    <n v="0"/>
    <n v="0"/>
    <n v="0"/>
  </r>
  <r>
    <x v="2"/>
    <n v="11"/>
    <n v="4"/>
    <s v="ON"/>
    <d v="2018-11-11T00:00:00"/>
    <s v="Avg of 4 NM Projects"/>
    <n v="8"/>
    <n v="9.09"/>
    <n v="5.106741573033708E-2"/>
    <n v="37.299999999999997"/>
    <n v="28.28"/>
    <n v="0.25706519999999999"/>
    <n v="0"/>
    <n v="0"/>
    <n v="0"/>
  </r>
  <r>
    <x v="2"/>
    <n v="11"/>
    <n v="4"/>
    <s v="ON"/>
    <d v="2018-11-11T00:00:00"/>
    <s v="Avg of 4 NM Projects"/>
    <n v="9"/>
    <n v="30.075000000000003"/>
    <n v="0.1689606741573034"/>
    <n v="38.03"/>
    <n v="17.05"/>
    <n v="0.51277875000000006"/>
    <n v="0"/>
    <n v="0"/>
    <n v="0"/>
  </r>
  <r>
    <x v="2"/>
    <n v="11"/>
    <n v="4"/>
    <s v="ON"/>
    <d v="2018-11-11T00:00:00"/>
    <s v="Avg of 4 NM Projects"/>
    <n v="10"/>
    <n v="51.069999999999993"/>
    <n v="0.28691011235955055"/>
    <n v="38.22"/>
    <n v="1.7"/>
    <n v="8.6818999999999993E-2"/>
    <n v="0"/>
    <n v="0"/>
    <n v="0"/>
  </r>
  <r>
    <x v="2"/>
    <n v="11"/>
    <n v="4"/>
    <s v="ON"/>
    <d v="2018-11-11T00:00:00"/>
    <s v="Avg of 4 NM Projects"/>
    <n v="11"/>
    <n v="66.3"/>
    <n v="0.37247191011235953"/>
    <n v="37.700000000000003"/>
    <n v="-0.61"/>
    <n v="-4.0443E-2"/>
    <n v="0"/>
    <n v="0"/>
    <n v="0"/>
  </r>
  <r>
    <x v="2"/>
    <n v="11"/>
    <n v="4"/>
    <s v="ON"/>
    <d v="2018-11-11T00:00:00"/>
    <s v="Avg of 4 NM Projects"/>
    <n v="12"/>
    <n v="78.335000000000008"/>
    <n v="0.44008426966292141"/>
    <n v="37.29"/>
    <n v="2.84"/>
    <n v="0.22247140000000001"/>
    <n v="0"/>
    <n v="0"/>
    <n v="0"/>
  </r>
  <r>
    <x v="2"/>
    <n v="11"/>
    <n v="4"/>
    <s v="ON"/>
    <d v="2018-11-11T00:00:00"/>
    <s v="Avg of 4 NM Projects"/>
    <n v="13"/>
    <n v="86.14500000000001"/>
    <n v="0.48396067415730343"/>
    <n v="36.79"/>
    <n v="22.73"/>
    <n v="1.9580758500000002"/>
    <n v="0"/>
    <n v="0"/>
    <n v="0"/>
  </r>
  <r>
    <x v="2"/>
    <n v="11"/>
    <n v="4"/>
    <s v="ON"/>
    <d v="2018-11-11T00:00:00"/>
    <s v="Avg of 4 NM Projects"/>
    <n v="14"/>
    <n v="77.44"/>
    <n v="0.43505617977528088"/>
    <n v="33.94"/>
    <n v="17.100000000000001"/>
    <n v="1.3242240000000001"/>
    <n v="0"/>
    <n v="0"/>
    <n v="0"/>
  </r>
  <r>
    <x v="2"/>
    <n v="11"/>
    <n v="4"/>
    <s v="ON"/>
    <d v="2018-11-11T00:00:00"/>
    <s v="Avg of 4 NM Projects"/>
    <n v="15"/>
    <n v="52.61"/>
    <n v="0.295561797752809"/>
    <n v="34.89"/>
    <n v="28.27"/>
    <n v="1.4872847"/>
    <n v="0"/>
    <n v="0"/>
    <n v="0"/>
  </r>
  <r>
    <x v="2"/>
    <n v="11"/>
    <n v="4"/>
    <s v="ON"/>
    <d v="2018-11-11T00:00:00"/>
    <s v="Avg of 4 NM Projects"/>
    <n v="16"/>
    <n v="25.215000000000003"/>
    <n v="0.14165730337078652"/>
    <n v="35.74"/>
    <n v="33.18"/>
    <n v="0.83663370000000004"/>
    <n v="0"/>
    <n v="0"/>
    <n v="0"/>
  </r>
  <r>
    <x v="2"/>
    <n v="11"/>
    <n v="4"/>
    <s v="ON"/>
    <d v="2018-11-11T00:00:00"/>
    <s v="Avg of 4 NM Projects"/>
    <n v="17"/>
    <n v="0.51500000000000001"/>
    <n v="2.8932584269662923E-3"/>
    <n v="62.19"/>
    <n v="35.18"/>
    <n v="1.81177E-2"/>
    <n v="0"/>
    <n v="0"/>
    <n v="0"/>
  </r>
  <r>
    <x v="2"/>
    <n v="11"/>
    <n v="4"/>
    <s v="ON"/>
    <d v="2018-11-11T00:00:00"/>
    <s v="Avg of 4 NM Projects"/>
    <n v="18"/>
    <n v="0"/>
    <n v="0"/>
    <n v="74.150000000000006"/>
    <n v="43.67"/>
    <n v="0"/>
    <n v="1"/>
    <n v="0"/>
    <n v="0"/>
  </r>
  <r>
    <x v="2"/>
    <n v="11"/>
    <n v="4"/>
    <s v="ON"/>
    <d v="2018-11-11T00:00:00"/>
    <s v="Avg of 4 NM Projects"/>
    <n v="19"/>
    <n v="0"/>
    <n v="0"/>
    <n v="64.040000000000006"/>
    <n v="58.82"/>
    <n v="0"/>
    <n v="1"/>
    <n v="0"/>
    <n v="0"/>
  </r>
  <r>
    <x v="2"/>
    <n v="11"/>
    <n v="4"/>
    <s v="ON"/>
    <d v="2018-11-11T00:00:00"/>
    <s v="Avg of 4 NM Projects"/>
    <n v="20"/>
    <n v="-0.13"/>
    <n v="-7.3033707865168538E-4"/>
    <n v="62.02"/>
    <n v="35.770000000000003"/>
    <n v="-4.6500999999999999E-3"/>
    <n v="0"/>
    <n v="0"/>
    <n v="0"/>
  </r>
  <r>
    <x v="2"/>
    <n v="11"/>
    <n v="4"/>
    <s v="ON"/>
    <d v="2018-11-11T00:00:00"/>
    <s v="Avg of 4 NM Projects"/>
    <n v="21"/>
    <n v="0"/>
    <n v="0"/>
    <n v="38.71"/>
    <n v="32.64"/>
    <n v="0"/>
    <n v="1"/>
    <n v="0"/>
    <n v="0"/>
  </r>
  <r>
    <x v="2"/>
    <n v="11"/>
    <n v="4"/>
    <s v="ON"/>
    <d v="2018-11-11T00:00:00"/>
    <s v="Avg of 4 NM Projects"/>
    <n v="22"/>
    <n v="0"/>
    <n v="0"/>
    <n v="37.630000000000003"/>
    <n v="29.88"/>
    <n v="0"/>
    <n v="1"/>
    <n v="0"/>
    <n v="0"/>
  </r>
  <r>
    <x v="2"/>
    <n v="11"/>
    <n v="4"/>
    <s v="ON"/>
    <d v="2018-11-11T00:00:00"/>
    <s v="Avg of 4 NM Projects"/>
    <n v="23"/>
    <n v="-0.13"/>
    <n v="-7.3033707865168538E-4"/>
    <n v="35.700000000000003"/>
    <n v="25.25"/>
    <n v="-3.2825000000000003E-3"/>
    <n v="0"/>
    <n v="0"/>
    <n v="0"/>
  </r>
  <r>
    <x v="2"/>
    <n v="11"/>
    <n v="4"/>
    <s v="OFF"/>
    <d v="2018-11-11T00:00:00"/>
    <s v="Avg of 4 NM Projects"/>
    <n v="24"/>
    <n v="-0.13"/>
    <n v="-7.3033707865168538E-4"/>
    <n v="34.82"/>
    <n v="23.7"/>
    <n v="-3.081E-3"/>
    <n v="0"/>
    <n v="0"/>
    <n v="0"/>
  </r>
  <r>
    <x v="2"/>
    <n v="12"/>
    <n v="5"/>
    <s v="OFF"/>
    <d v="2018-11-12T00:00:00"/>
    <s v="Avg of 4 NM Projects"/>
    <n v="1"/>
    <n v="-0.13"/>
    <n v="-7.3033707865168538E-4"/>
    <n v="32.35"/>
    <n v="25.06"/>
    <n v="-3.2577999999999999E-3"/>
    <n v="0"/>
    <n v="0"/>
    <n v="0"/>
  </r>
  <r>
    <x v="2"/>
    <n v="12"/>
    <n v="5"/>
    <s v="OFF"/>
    <d v="2018-11-12T00:00:00"/>
    <s v="Avg of 4 NM Projects"/>
    <n v="2"/>
    <n v="-0.13"/>
    <n v="-7.3033707865168538E-4"/>
    <n v="29.74"/>
    <n v="22.07"/>
    <n v="-2.8690999999999999E-3"/>
    <n v="0"/>
    <n v="0"/>
    <n v="0"/>
  </r>
  <r>
    <x v="2"/>
    <n v="12"/>
    <n v="5"/>
    <s v="OFF"/>
    <d v="2018-11-12T00:00:00"/>
    <s v="Avg of 4 NM Projects"/>
    <n v="3"/>
    <n v="0"/>
    <n v="0"/>
    <n v="29.53"/>
    <n v="22.52"/>
    <n v="0"/>
    <n v="1"/>
    <n v="0"/>
    <n v="0"/>
  </r>
  <r>
    <x v="2"/>
    <n v="12"/>
    <n v="5"/>
    <s v="OFF"/>
    <d v="2018-11-12T00:00:00"/>
    <s v="Avg of 4 NM Projects"/>
    <n v="4"/>
    <n v="0"/>
    <n v="0"/>
    <n v="27.48"/>
    <n v="26.37"/>
    <n v="0"/>
    <n v="1"/>
    <n v="0"/>
    <n v="0"/>
  </r>
  <r>
    <x v="2"/>
    <n v="12"/>
    <n v="5"/>
    <s v="OFF"/>
    <d v="2018-11-12T00:00:00"/>
    <s v="Avg of 4 NM Projects"/>
    <n v="5"/>
    <n v="-0.13"/>
    <n v="-7.3033707865168538E-4"/>
    <n v="29.05"/>
    <n v="25.2"/>
    <n v="-3.2759999999999998E-3"/>
    <n v="0"/>
    <n v="0"/>
    <n v="0"/>
  </r>
  <r>
    <x v="2"/>
    <n v="12"/>
    <n v="5"/>
    <s v="OFF"/>
    <d v="2018-11-12T00:00:00"/>
    <s v="Avg of 4 NM Projects"/>
    <n v="6"/>
    <n v="-0.39"/>
    <n v="-2.1910112359550564E-3"/>
    <n v="33.93"/>
    <n v="30.93"/>
    <n v="-1.2062699999999999E-2"/>
    <n v="0"/>
    <n v="0"/>
    <n v="0"/>
  </r>
  <r>
    <x v="2"/>
    <n v="12"/>
    <n v="5"/>
    <s v="OFF"/>
    <d v="2018-11-12T00:00:00"/>
    <s v="Avg of 4 NM Projects"/>
    <n v="7"/>
    <n v="-0.13"/>
    <n v="-7.3033707865168538E-4"/>
    <n v="38.5"/>
    <n v="35.96"/>
    <n v="-4.6748000000000007E-3"/>
    <n v="0"/>
    <n v="0"/>
    <n v="0"/>
  </r>
  <r>
    <x v="2"/>
    <n v="12"/>
    <n v="5"/>
    <s v="ON"/>
    <d v="2018-11-12T00:00:00"/>
    <s v="Avg of 4 NM Projects"/>
    <n v="8"/>
    <n v="3.2050000000000001"/>
    <n v="1.8005617977528091E-2"/>
    <n v="40.549999999999997"/>
    <n v="48.17"/>
    <n v="0.15438484999999999"/>
    <n v="0"/>
    <n v="0"/>
    <n v="0"/>
  </r>
  <r>
    <x v="2"/>
    <n v="12"/>
    <n v="5"/>
    <s v="ON"/>
    <d v="2018-11-12T00:00:00"/>
    <s v="Avg of 4 NM Projects"/>
    <n v="9"/>
    <n v="9.3449999999999989"/>
    <n v="5.2499999999999991E-2"/>
    <n v="40.549999999999997"/>
    <n v="37.9"/>
    <n v="0.35417549999999992"/>
    <n v="0"/>
    <n v="0"/>
    <n v="0"/>
  </r>
  <r>
    <x v="2"/>
    <n v="12"/>
    <n v="5"/>
    <s v="ON"/>
    <d v="2018-11-12T00:00:00"/>
    <s v="Avg of 4 NM Projects"/>
    <n v="10"/>
    <n v="19.59"/>
    <n v="0.1100561797752809"/>
    <n v="40.9"/>
    <n v="29.94"/>
    <n v="0.58652459999999995"/>
    <n v="0"/>
    <n v="0"/>
    <n v="0"/>
  </r>
  <r>
    <x v="2"/>
    <n v="12"/>
    <n v="5"/>
    <s v="ON"/>
    <d v="2018-11-12T00:00:00"/>
    <s v="Avg of 4 NM Projects"/>
    <n v="11"/>
    <n v="34.43"/>
    <n v="0.19342696629213482"/>
    <n v="37.840000000000003"/>
    <n v="32.75"/>
    <n v="1.1275824999999999"/>
    <n v="0"/>
    <n v="0"/>
    <n v="0"/>
  </r>
  <r>
    <x v="2"/>
    <n v="12"/>
    <n v="5"/>
    <s v="ON"/>
    <d v="2018-11-12T00:00:00"/>
    <s v="Avg of 4 NM Projects"/>
    <n v="12"/>
    <n v="44.544999999999995"/>
    <n v="0.25025280898876401"/>
    <n v="37.01"/>
    <n v="30"/>
    <n v="1.3363499999999999"/>
    <n v="0"/>
    <n v="0"/>
    <n v="0"/>
  </r>
  <r>
    <x v="2"/>
    <n v="12"/>
    <n v="5"/>
    <s v="ON"/>
    <d v="2018-11-12T00:00:00"/>
    <s v="Avg of 4 NM Projects"/>
    <n v="13"/>
    <n v="38.784999999999997"/>
    <n v="0.21789325842696627"/>
    <n v="35.92"/>
    <n v="35.46"/>
    <n v="1.3753161"/>
    <n v="0"/>
    <n v="0"/>
    <n v="0"/>
  </r>
  <r>
    <x v="2"/>
    <n v="12"/>
    <n v="5"/>
    <s v="ON"/>
    <d v="2018-11-12T00:00:00"/>
    <s v="Avg of 4 NM Projects"/>
    <n v="14"/>
    <n v="24.319999999999997"/>
    <n v="0.13662921348314605"/>
    <n v="35.96"/>
    <n v="36.44"/>
    <n v="0.88622079999999981"/>
    <n v="0"/>
    <n v="0"/>
    <n v="0"/>
  </r>
  <r>
    <x v="2"/>
    <n v="12"/>
    <n v="5"/>
    <s v="ON"/>
    <d v="2018-11-12T00:00:00"/>
    <s v="Avg of 4 NM Projects"/>
    <n v="15"/>
    <n v="13.31"/>
    <n v="7.4775280898876403E-2"/>
    <n v="35.950000000000003"/>
    <n v="41.64"/>
    <n v="0.55422840000000007"/>
    <n v="0"/>
    <n v="0"/>
    <n v="0"/>
  </r>
  <r>
    <x v="2"/>
    <n v="12"/>
    <n v="5"/>
    <s v="ON"/>
    <d v="2018-11-12T00:00:00"/>
    <s v="Avg of 4 NM Projects"/>
    <n v="16"/>
    <n v="6.1449999999999996"/>
    <n v="3.4522471910112359E-2"/>
    <n v="37.68"/>
    <n v="56.65"/>
    <n v="0.34811424999999996"/>
    <n v="0"/>
    <n v="0"/>
    <n v="0"/>
  </r>
  <r>
    <x v="2"/>
    <n v="12"/>
    <n v="5"/>
    <s v="ON"/>
    <d v="2018-11-12T00:00:00"/>
    <s v="Avg of 4 NM Projects"/>
    <n v="17"/>
    <n v="-0.13"/>
    <n v="-7.3033707865168538E-4"/>
    <n v="54.99"/>
    <n v="64.430000000000007"/>
    <n v="-8.3759000000000021E-3"/>
    <n v="0"/>
    <n v="0"/>
    <n v="0"/>
  </r>
  <r>
    <x v="2"/>
    <n v="12"/>
    <n v="5"/>
    <s v="ON"/>
    <d v="2018-11-12T00:00:00"/>
    <s v="Avg of 4 NM Projects"/>
    <n v="18"/>
    <n v="0"/>
    <n v="0"/>
    <n v="76.23"/>
    <n v="92.33"/>
    <n v="0"/>
    <n v="1"/>
    <n v="0"/>
    <n v="0"/>
  </r>
  <r>
    <x v="2"/>
    <n v="12"/>
    <n v="5"/>
    <s v="ON"/>
    <d v="2018-11-12T00:00:00"/>
    <s v="Avg of 4 NM Projects"/>
    <n v="19"/>
    <n v="-0.13"/>
    <n v="-7.3033707865168538E-4"/>
    <n v="73.45"/>
    <n v="95.8"/>
    <n v="-1.2454E-2"/>
    <n v="0"/>
    <n v="0"/>
    <n v="0"/>
  </r>
  <r>
    <x v="2"/>
    <n v="12"/>
    <n v="5"/>
    <s v="ON"/>
    <d v="2018-11-12T00:00:00"/>
    <s v="Avg of 4 NM Projects"/>
    <n v="20"/>
    <n v="0"/>
    <n v="0"/>
    <n v="57.72"/>
    <n v="76.739999999999995"/>
    <n v="0"/>
    <n v="1"/>
    <n v="0"/>
    <n v="0"/>
  </r>
  <r>
    <x v="2"/>
    <n v="12"/>
    <n v="5"/>
    <s v="ON"/>
    <d v="2018-11-12T00:00:00"/>
    <s v="Avg of 4 NM Projects"/>
    <n v="21"/>
    <n v="-0.13"/>
    <n v="-7.3033707865168538E-4"/>
    <n v="48.22"/>
    <n v="72.069999999999993"/>
    <n v="-9.3691E-3"/>
    <n v="0"/>
    <n v="0"/>
    <n v="0"/>
  </r>
  <r>
    <x v="2"/>
    <n v="12"/>
    <n v="5"/>
    <s v="ON"/>
    <d v="2018-11-12T00:00:00"/>
    <s v="Avg of 4 NM Projects"/>
    <n v="22"/>
    <n v="0"/>
    <n v="0"/>
    <n v="37.83"/>
    <n v="44.38"/>
    <n v="0"/>
    <n v="1"/>
    <n v="0"/>
    <n v="0"/>
  </r>
  <r>
    <x v="2"/>
    <n v="12"/>
    <n v="5"/>
    <s v="ON"/>
    <d v="2018-11-12T00:00:00"/>
    <s v="Avg of 4 NM Projects"/>
    <n v="23"/>
    <n v="-0.26"/>
    <n v="-1.4606741573033708E-3"/>
    <n v="37.659999999999997"/>
    <n v="34.18"/>
    <n v="-8.8868000000000003E-3"/>
    <n v="0"/>
    <n v="0"/>
    <n v="0"/>
  </r>
  <r>
    <x v="2"/>
    <n v="12"/>
    <n v="5"/>
    <s v="OFF"/>
    <d v="2018-11-12T00:00:00"/>
    <s v="Avg of 4 NM Projects"/>
    <n v="24"/>
    <n v="0"/>
    <n v="0"/>
    <n v="30.19"/>
    <n v="31.96"/>
    <n v="0"/>
    <n v="1"/>
    <n v="0"/>
    <n v="0"/>
  </r>
  <r>
    <x v="2"/>
    <n v="13"/>
    <n v="6"/>
    <s v="OFF"/>
    <d v="2018-11-13T00:00:00"/>
    <s v="Avg of 4 NM Projects"/>
    <n v="1"/>
    <n v="-0.13"/>
    <n v="-7.3033707865168538E-4"/>
    <n v="28.87"/>
    <n v="29.06"/>
    <n v="-3.7778E-3"/>
    <n v="0"/>
    <n v="0"/>
    <n v="0"/>
  </r>
  <r>
    <x v="2"/>
    <n v="13"/>
    <n v="6"/>
    <s v="OFF"/>
    <d v="2018-11-13T00:00:00"/>
    <s v="Avg of 4 NM Projects"/>
    <n v="2"/>
    <n v="-0.13"/>
    <n v="-7.3033707865168538E-4"/>
    <n v="27.31"/>
    <n v="28.66"/>
    <n v="-3.7258E-3"/>
    <n v="0"/>
    <n v="0"/>
    <n v="0"/>
  </r>
  <r>
    <x v="2"/>
    <n v="13"/>
    <n v="6"/>
    <s v="OFF"/>
    <d v="2018-11-13T00:00:00"/>
    <s v="Avg of 4 NM Projects"/>
    <n v="3"/>
    <n v="-0.26"/>
    <n v="-1.4606741573033708E-3"/>
    <n v="23.18"/>
    <n v="26.27"/>
    <n v="-6.8302000000000007E-3"/>
    <n v="0"/>
    <n v="0"/>
    <n v="0"/>
  </r>
  <r>
    <x v="2"/>
    <n v="13"/>
    <n v="6"/>
    <s v="OFF"/>
    <d v="2018-11-13T00:00:00"/>
    <s v="Avg of 4 NM Projects"/>
    <n v="4"/>
    <n v="0"/>
    <n v="0"/>
    <n v="23.26"/>
    <n v="29.16"/>
    <n v="0"/>
    <n v="1"/>
    <n v="0"/>
    <n v="0"/>
  </r>
  <r>
    <x v="2"/>
    <n v="13"/>
    <n v="6"/>
    <s v="OFF"/>
    <d v="2018-11-13T00:00:00"/>
    <s v="Avg of 4 NM Projects"/>
    <n v="5"/>
    <n v="0"/>
    <n v="0"/>
    <n v="24.28"/>
    <n v="30.03"/>
    <n v="0"/>
    <n v="1"/>
    <n v="0"/>
    <n v="0"/>
  </r>
  <r>
    <x v="2"/>
    <n v="13"/>
    <n v="6"/>
    <s v="OFF"/>
    <d v="2018-11-13T00:00:00"/>
    <s v="Avg of 4 NM Projects"/>
    <n v="6"/>
    <n v="0"/>
    <n v="0"/>
    <n v="28.04"/>
    <n v="32.79"/>
    <n v="0"/>
    <n v="1"/>
    <n v="0"/>
    <n v="0"/>
  </r>
  <r>
    <x v="2"/>
    <n v="13"/>
    <n v="6"/>
    <s v="OFF"/>
    <d v="2018-11-13T00:00:00"/>
    <s v="Avg of 4 NM Projects"/>
    <n v="7"/>
    <n v="-0.26"/>
    <n v="-1.4606741573033708E-3"/>
    <n v="36.67"/>
    <n v="59.63"/>
    <n v="-1.5503800000000002E-2"/>
    <n v="0"/>
    <n v="0"/>
    <n v="0"/>
  </r>
  <r>
    <x v="2"/>
    <n v="13"/>
    <n v="6"/>
    <s v="ON"/>
    <d v="2018-11-13T00:00:00"/>
    <s v="Avg of 4 NM Projects"/>
    <n v="8"/>
    <n v="0.77"/>
    <n v="4.3258426966292134E-3"/>
    <n v="38.380000000000003"/>
    <n v="52.14"/>
    <n v="4.0147800000000004E-2"/>
    <n v="0"/>
    <n v="0"/>
    <n v="0"/>
  </r>
  <r>
    <x v="2"/>
    <n v="13"/>
    <n v="6"/>
    <s v="ON"/>
    <d v="2018-11-13T00:00:00"/>
    <s v="Avg of 4 NM Projects"/>
    <n v="9"/>
    <n v="6.15"/>
    <n v="3.4550561797752809E-2"/>
    <n v="41.04"/>
    <n v="70.06"/>
    <n v="0.430869"/>
    <n v="0"/>
    <n v="0"/>
    <n v="0"/>
  </r>
  <r>
    <x v="2"/>
    <n v="13"/>
    <n v="6"/>
    <s v="ON"/>
    <d v="2018-11-13T00:00:00"/>
    <s v="Avg of 4 NM Projects"/>
    <n v="10"/>
    <n v="9.6"/>
    <n v="5.3932584269662923E-2"/>
    <n v="40.950000000000003"/>
    <n v="72.650000000000006"/>
    <n v="0.69744000000000006"/>
    <n v="0"/>
    <n v="0"/>
    <n v="0"/>
  </r>
  <r>
    <x v="2"/>
    <n v="13"/>
    <n v="6"/>
    <s v="ON"/>
    <d v="2018-11-13T00:00:00"/>
    <s v="Avg of 4 NM Projects"/>
    <n v="11"/>
    <n v="8.06"/>
    <n v="4.5280898876404498E-2"/>
    <n v="48.45"/>
    <n v="71.930000000000007"/>
    <n v="0.57975580000000015"/>
    <n v="0"/>
    <n v="0"/>
    <n v="0"/>
  </r>
  <r>
    <x v="2"/>
    <n v="13"/>
    <n v="6"/>
    <s v="ON"/>
    <d v="2018-11-13T00:00:00"/>
    <s v="Avg of 4 NM Projects"/>
    <n v="12"/>
    <n v="11.785"/>
    <n v="6.6207865168539326E-2"/>
    <n v="48.82"/>
    <n v="71.05"/>
    <n v="0.83732424999999999"/>
    <n v="0"/>
    <n v="0"/>
    <n v="0"/>
  </r>
  <r>
    <x v="2"/>
    <n v="13"/>
    <n v="6"/>
    <s v="ON"/>
    <d v="2018-11-13T00:00:00"/>
    <s v="Avg of 4 NM Projects"/>
    <n v="13"/>
    <n v="12.795"/>
    <n v="7.1882022471910112E-2"/>
    <n v="45.75"/>
    <n v="54.55"/>
    <n v="0.69796724999999993"/>
    <n v="0"/>
    <n v="0"/>
    <n v="0"/>
  </r>
  <r>
    <x v="2"/>
    <n v="13"/>
    <n v="6"/>
    <s v="ON"/>
    <d v="2018-11-13T00:00:00"/>
    <s v="Avg of 4 NM Projects"/>
    <n v="14"/>
    <n v="8.5749999999999993"/>
    <n v="4.8174157303370782E-2"/>
    <n v="41.33"/>
    <n v="50.59"/>
    <n v="0.43380925000000004"/>
    <n v="0"/>
    <n v="0"/>
    <n v="0"/>
  </r>
  <r>
    <x v="2"/>
    <n v="13"/>
    <n v="6"/>
    <s v="ON"/>
    <d v="2018-11-13T00:00:00"/>
    <s v="Avg of 4 NM Projects"/>
    <n v="15"/>
    <n v="4.4800000000000004"/>
    <n v="2.51685393258427E-2"/>
    <n v="40.119999999999997"/>
    <n v="48.73"/>
    <n v="0.21831040000000002"/>
    <n v="0"/>
    <n v="0"/>
    <n v="0"/>
  </r>
  <r>
    <x v="2"/>
    <n v="13"/>
    <n v="6"/>
    <s v="ON"/>
    <d v="2018-11-13T00:00:00"/>
    <s v="Avg of 4 NM Projects"/>
    <n v="16"/>
    <n v="0.77"/>
    <n v="4.3258426966292134E-3"/>
    <n v="40.74"/>
    <n v="51.7"/>
    <n v="3.9809000000000004E-2"/>
    <n v="0"/>
    <n v="0"/>
    <n v="0"/>
  </r>
  <r>
    <x v="2"/>
    <n v="13"/>
    <n v="6"/>
    <s v="ON"/>
    <d v="2018-11-13T00:00:00"/>
    <s v="Avg of 4 NM Projects"/>
    <n v="17"/>
    <n v="0"/>
    <n v="0"/>
    <n v="47.79"/>
    <n v="56.88"/>
    <n v="0"/>
    <n v="1"/>
    <n v="0"/>
    <n v="0"/>
  </r>
  <r>
    <x v="2"/>
    <n v="13"/>
    <n v="6"/>
    <s v="ON"/>
    <d v="2018-11-13T00:00:00"/>
    <s v="Avg of 4 NM Projects"/>
    <n v="18"/>
    <n v="0"/>
    <n v="0"/>
    <n v="65"/>
    <n v="69.87"/>
    <n v="0"/>
    <n v="1"/>
    <n v="0"/>
    <n v="0"/>
  </r>
  <r>
    <x v="2"/>
    <n v="13"/>
    <n v="6"/>
    <s v="ON"/>
    <d v="2018-11-13T00:00:00"/>
    <s v="Avg of 4 NM Projects"/>
    <n v="19"/>
    <n v="0"/>
    <n v="0"/>
    <n v="55.63"/>
    <n v="54.92"/>
    <n v="0"/>
    <n v="1"/>
    <n v="0"/>
    <n v="0"/>
  </r>
  <r>
    <x v="2"/>
    <n v="13"/>
    <n v="6"/>
    <s v="ON"/>
    <d v="2018-11-13T00:00:00"/>
    <s v="Avg of 4 NM Projects"/>
    <n v="20"/>
    <n v="-0.26"/>
    <n v="-1.4606741573033708E-3"/>
    <n v="42.21"/>
    <n v="38.74"/>
    <n v="-1.00724E-2"/>
    <n v="0"/>
    <n v="0"/>
    <n v="0"/>
  </r>
  <r>
    <x v="2"/>
    <n v="13"/>
    <n v="6"/>
    <s v="ON"/>
    <d v="2018-11-13T00:00:00"/>
    <s v="Avg of 4 NM Projects"/>
    <n v="21"/>
    <n v="0"/>
    <n v="0"/>
    <n v="41.4"/>
    <n v="38.06"/>
    <n v="0"/>
    <n v="1"/>
    <n v="0"/>
    <n v="0"/>
  </r>
  <r>
    <x v="2"/>
    <n v="13"/>
    <n v="6"/>
    <s v="ON"/>
    <d v="2018-11-13T00:00:00"/>
    <s v="Avg of 4 NM Projects"/>
    <n v="22"/>
    <n v="0"/>
    <n v="0"/>
    <n v="38.479999999999997"/>
    <n v="42.7"/>
    <n v="0"/>
    <n v="1"/>
    <n v="0"/>
    <n v="0"/>
  </r>
  <r>
    <x v="2"/>
    <n v="13"/>
    <n v="6"/>
    <s v="ON"/>
    <d v="2018-11-13T00:00:00"/>
    <s v="Avg of 4 NM Projects"/>
    <n v="23"/>
    <n v="-0.39"/>
    <n v="-2.1910112359550564E-3"/>
    <n v="35.369999999999997"/>
    <n v="28.28"/>
    <n v="-1.1029200000000001E-2"/>
    <n v="0"/>
    <n v="0"/>
    <n v="0"/>
  </r>
  <r>
    <x v="2"/>
    <n v="13"/>
    <n v="6"/>
    <s v="OFF"/>
    <d v="2018-11-13T00:00:00"/>
    <s v="Avg of 4 NM Projects"/>
    <n v="24"/>
    <n v="-0.13"/>
    <n v="-7.3033707865168538E-4"/>
    <n v="30.69"/>
    <n v="25.43"/>
    <n v="-3.3059000000000001E-3"/>
    <n v="0"/>
    <n v="0"/>
    <n v="0"/>
  </r>
  <r>
    <x v="2"/>
    <n v="14"/>
    <n v="7"/>
    <s v="OFF"/>
    <d v="2018-11-14T00:00:00"/>
    <s v="Avg of 4 NM Projects"/>
    <n v="1"/>
    <n v="-0.13"/>
    <n v="-7.3033707865168538E-4"/>
    <n v="36.42"/>
    <n v="13.74"/>
    <n v="-1.7861999999999999E-3"/>
    <n v="0"/>
    <n v="0"/>
    <n v="0"/>
  </r>
  <r>
    <x v="2"/>
    <n v="14"/>
    <n v="7"/>
    <s v="OFF"/>
    <d v="2018-11-14T00:00:00"/>
    <s v="Avg of 4 NM Projects"/>
    <n v="2"/>
    <n v="0"/>
    <n v="0"/>
    <n v="35.53"/>
    <n v="14.24"/>
    <n v="0"/>
    <n v="1"/>
    <n v="0"/>
    <n v="0"/>
  </r>
  <r>
    <x v="2"/>
    <n v="14"/>
    <n v="7"/>
    <s v="OFF"/>
    <d v="2018-11-14T00:00:00"/>
    <s v="Avg of 4 NM Projects"/>
    <n v="3"/>
    <n v="-0.26"/>
    <n v="-1.4606741573033708E-3"/>
    <n v="32.19"/>
    <n v="19.48"/>
    <n v="-5.0648000000000004E-3"/>
    <n v="0"/>
    <n v="0"/>
    <n v="0"/>
  </r>
  <r>
    <x v="2"/>
    <n v="14"/>
    <n v="7"/>
    <s v="OFF"/>
    <d v="2018-11-14T00:00:00"/>
    <s v="Avg of 4 NM Projects"/>
    <n v="4"/>
    <n v="0"/>
    <n v="0"/>
    <n v="31.04"/>
    <n v="20.9"/>
    <n v="0"/>
    <n v="1"/>
    <n v="0"/>
    <n v="0"/>
  </r>
  <r>
    <x v="2"/>
    <n v="14"/>
    <n v="7"/>
    <s v="OFF"/>
    <d v="2018-11-14T00:00:00"/>
    <s v="Avg of 4 NM Projects"/>
    <n v="5"/>
    <n v="0"/>
    <n v="0"/>
    <n v="31.34"/>
    <n v="22.42"/>
    <n v="0"/>
    <n v="1"/>
    <n v="0"/>
    <n v="0"/>
  </r>
  <r>
    <x v="2"/>
    <n v="14"/>
    <n v="7"/>
    <s v="OFF"/>
    <d v="2018-11-14T00:00:00"/>
    <s v="Avg of 4 NM Projects"/>
    <n v="6"/>
    <n v="-0.13"/>
    <n v="-7.3033707865168538E-4"/>
    <n v="41.96"/>
    <n v="24.09"/>
    <n v="-3.1316999999999998E-3"/>
    <n v="0"/>
    <n v="0"/>
    <n v="0"/>
  </r>
  <r>
    <x v="2"/>
    <n v="14"/>
    <n v="7"/>
    <s v="OFF"/>
    <d v="2018-11-14T00:00:00"/>
    <s v="Avg of 4 NM Projects"/>
    <n v="7"/>
    <n v="-0.13"/>
    <n v="-7.3033707865168538E-4"/>
    <n v="50.84"/>
    <n v="49.47"/>
    <n v="-6.4310999999999995E-3"/>
    <n v="0"/>
    <n v="0"/>
    <n v="0"/>
  </r>
  <r>
    <x v="2"/>
    <n v="14"/>
    <n v="7"/>
    <s v="OFF"/>
    <d v="2018-11-14T00:00:00"/>
    <s v="Avg of 4 NM Projects"/>
    <n v="8"/>
    <n v="1.6649999999999998"/>
    <n v="9.3539325842696627E-3"/>
    <n v="76.83"/>
    <n v="50.63"/>
    <n v="8.4298949999999997E-2"/>
    <n v="0"/>
    <n v="0"/>
    <n v="0"/>
  </r>
  <r>
    <x v="2"/>
    <n v="14"/>
    <n v="7"/>
    <s v="OFF"/>
    <d v="2018-11-14T00:00:00"/>
    <s v="Avg of 4 NM Projects"/>
    <n v="9"/>
    <n v="4.74"/>
    <n v="2.6629213483146067E-2"/>
    <n v="60.47"/>
    <n v="39.83"/>
    <n v="0.1887942"/>
    <n v="0"/>
    <n v="0"/>
    <n v="0"/>
  </r>
  <r>
    <x v="2"/>
    <n v="14"/>
    <n v="7"/>
    <s v="OFF"/>
    <d v="2018-11-14T00:00:00"/>
    <s v="Avg of 4 NM Projects"/>
    <n v="10"/>
    <n v="10.75"/>
    <n v="6.0393258426966294E-2"/>
    <n v="51.77"/>
    <n v="28.45"/>
    <n v="0.30583749999999998"/>
    <n v="0"/>
    <n v="0"/>
    <n v="0"/>
  </r>
  <r>
    <x v="2"/>
    <n v="14"/>
    <n v="7"/>
    <s v="OFF"/>
    <d v="2018-11-14T00:00:00"/>
    <s v="Avg of 4 NM Projects"/>
    <n v="11"/>
    <n v="15.105"/>
    <n v="8.4859550561797753E-2"/>
    <n v="59.63"/>
    <n v="28.65"/>
    <n v="0.43275824999999996"/>
    <n v="0"/>
    <n v="0"/>
    <n v="0"/>
  </r>
  <r>
    <x v="2"/>
    <n v="14"/>
    <n v="7"/>
    <s v="OFF"/>
    <d v="2018-11-14T00:00:00"/>
    <s v="Avg of 4 NM Projects"/>
    <n v="12"/>
    <n v="20.09"/>
    <n v="0.11286516853932584"/>
    <n v="55.12"/>
    <n v="23.06"/>
    <n v="0.4632754"/>
    <n v="0"/>
    <n v="0"/>
    <n v="0"/>
  </r>
  <r>
    <x v="2"/>
    <n v="14"/>
    <n v="7"/>
    <s v="OFF"/>
    <d v="2018-11-14T00:00:00"/>
    <s v="Avg of 4 NM Projects"/>
    <n v="13"/>
    <n v="18.435000000000002"/>
    <n v="0.10356741573033709"/>
    <n v="53.8"/>
    <n v="19.309999999999999"/>
    <n v="0.35597984999999999"/>
    <n v="0"/>
    <n v="0"/>
    <n v="0"/>
  </r>
  <r>
    <x v="2"/>
    <n v="14"/>
    <n v="7"/>
    <s v="OFF"/>
    <d v="2018-11-14T00:00:00"/>
    <s v="Avg of 4 NM Projects"/>
    <n v="14"/>
    <n v="18.560000000000002"/>
    <n v="0.10426966292134833"/>
    <n v="53.71"/>
    <n v="36.54"/>
    <n v="0.67818240000000007"/>
    <n v="0"/>
    <n v="0"/>
    <n v="0"/>
  </r>
  <r>
    <x v="2"/>
    <n v="14"/>
    <n v="7"/>
    <s v="OFF"/>
    <d v="2018-11-14T00:00:00"/>
    <s v="Avg of 4 NM Projects"/>
    <n v="15"/>
    <n v="15.874999999999998"/>
    <n v="8.9185393258426962E-2"/>
    <n v="54.64"/>
    <n v="37.22"/>
    <n v="0.59086749999999999"/>
    <n v="0"/>
    <n v="0"/>
    <n v="0"/>
  </r>
  <r>
    <x v="2"/>
    <n v="14"/>
    <n v="7"/>
    <s v="OFF"/>
    <d v="2018-11-14T00:00:00"/>
    <s v="Avg of 4 NM Projects"/>
    <n v="16"/>
    <n v="6.1400000000000006"/>
    <n v="3.449438202247191E-2"/>
    <n v="63.8"/>
    <n v="44.34"/>
    <n v="0.27224760000000003"/>
    <n v="0"/>
    <n v="0"/>
    <n v="0"/>
  </r>
  <r>
    <x v="2"/>
    <n v="14"/>
    <n v="7"/>
    <s v="OFF"/>
    <d v="2018-11-14T00:00:00"/>
    <s v="Avg of 4 NM Projects"/>
    <n v="17"/>
    <n v="0.13"/>
    <n v="7.3033707865168538E-4"/>
    <n v="89.37"/>
    <n v="68.91"/>
    <n v="8.9582999999999989E-3"/>
    <n v="0"/>
    <n v="0"/>
    <n v="0"/>
  </r>
  <r>
    <x v="2"/>
    <n v="14"/>
    <n v="7"/>
    <s v="OFF"/>
    <d v="2018-11-14T00:00:00"/>
    <s v="Avg of 4 NM Projects"/>
    <n v="18"/>
    <n v="-0.39"/>
    <n v="-2.1910112359550564E-3"/>
    <n v="98.45"/>
    <n v="96.36"/>
    <n v="-3.7580400000000007E-2"/>
    <n v="0"/>
    <n v="0"/>
    <n v="0"/>
  </r>
  <r>
    <x v="2"/>
    <n v="14"/>
    <n v="7"/>
    <s v="OFF"/>
    <d v="2018-11-14T00:00:00"/>
    <s v="Avg of 4 NM Projects"/>
    <n v="19"/>
    <n v="-0.26"/>
    <n v="-1.4606741573033708E-3"/>
    <n v="90.82"/>
    <n v="103.92"/>
    <n v="-2.70192E-2"/>
    <n v="0"/>
    <n v="0"/>
    <n v="0"/>
  </r>
  <r>
    <x v="2"/>
    <n v="14"/>
    <n v="7"/>
    <s v="OFF"/>
    <d v="2018-11-14T00:00:00"/>
    <s v="Avg of 4 NM Projects"/>
    <n v="20"/>
    <n v="0"/>
    <n v="0"/>
    <n v="85.16"/>
    <n v="110.03"/>
    <n v="0"/>
    <n v="1"/>
    <n v="0"/>
    <n v="0"/>
  </r>
  <r>
    <x v="2"/>
    <n v="14"/>
    <n v="7"/>
    <s v="OFF"/>
    <d v="2018-11-14T00:00:00"/>
    <s v="Avg of 4 NM Projects"/>
    <n v="21"/>
    <n v="0"/>
    <n v="0"/>
    <n v="80.209999999999994"/>
    <n v="121.63"/>
    <n v="0"/>
    <n v="1"/>
    <n v="0"/>
    <n v="0"/>
  </r>
  <r>
    <x v="2"/>
    <n v="14"/>
    <n v="7"/>
    <s v="OFF"/>
    <d v="2018-11-14T00:00:00"/>
    <s v="Avg of 4 NM Projects"/>
    <n v="22"/>
    <n v="0"/>
    <n v="0"/>
    <n v="69.27"/>
    <n v="126.33"/>
    <n v="0"/>
    <n v="1"/>
    <n v="0"/>
    <n v="0"/>
  </r>
  <r>
    <x v="2"/>
    <n v="14"/>
    <n v="7"/>
    <s v="OFF"/>
    <d v="2018-11-14T00:00:00"/>
    <s v="Avg of 4 NM Projects"/>
    <n v="23"/>
    <n v="-0.13"/>
    <n v="-7.3033707865168538E-4"/>
    <n v="59.13"/>
    <n v="86.46"/>
    <n v="-1.1239799999999999E-2"/>
    <n v="0"/>
    <n v="0"/>
    <n v="0"/>
  </r>
  <r>
    <x v="2"/>
    <n v="14"/>
    <n v="7"/>
    <s v="OFF"/>
    <d v="2018-11-14T00:00:00"/>
    <s v="Avg of 4 NM Projects"/>
    <n v="24"/>
    <n v="0"/>
    <n v="0"/>
    <n v="60.97"/>
    <n v="58.79"/>
    <n v="0"/>
    <n v="1"/>
    <n v="0"/>
    <n v="0"/>
  </r>
  <r>
    <x v="2"/>
    <n v="15"/>
    <n v="1"/>
    <s v="OFF"/>
    <d v="2018-11-15T00:00:00"/>
    <s v="Avg of 4 NM Projects"/>
    <n v="1"/>
    <n v="-0.13"/>
    <n v="-7.3033707865168538E-4"/>
    <n v="88.64"/>
    <n v="61.8"/>
    <n v="-8.0340000000000012E-3"/>
    <n v="0"/>
    <n v="0"/>
    <n v="0"/>
  </r>
  <r>
    <x v="2"/>
    <n v="15"/>
    <n v="1"/>
    <s v="OFF"/>
    <d v="2018-11-15T00:00:00"/>
    <s v="Avg of 4 NM Projects"/>
    <n v="2"/>
    <n v="-0.26"/>
    <n v="-1.4606741573033708E-3"/>
    <n v="76.739999999999995"/>
    <n v="59.75"/>
    <n v="-1.5535E-2"/>
    <n v="0"/>
    <n v="0"/>
    <n v="0"/>
  </r>
  <r>
    <x v="2"/>
    <n v="15"/>
    <n v="1"/>
    <s v="OFF"/>
    <d v="2018-11-15T00:00:00"/>
    <s v="Avg of 4 NM Projects"/>
    <n v="3"/>
    <n v="-0.13"/>
    <n v="-7.3033707865168538E-4"/>
    <n v="76.180000000000007"/>
    <n v="68.099999999999994"/>
    <n v="-8.8529999999999998E-3"/>
    <n v="0"/>
    <n v="0"/>
    <n v="0"/>
  </r>
  <r>
    <x v="2"/>
    <n v="15"/>
    <n v="1"/>
    <s v="OFF"/>
    <d v="2018-11-15T00:00:00"/>
    <s v="Avg of 4 NM Projects"/>
    <n v="4"/>
    <n v="0"/>
    <n v="0"/>
    <n v="75.16"/>
    <n v="62.18"/>
    <n v="0"/>
    <n v="1"/>
    <n v="0"/>
    <n v="0"/>
  </r>
  <r>
    <x v="2"/>
    <n v="15"/>
    <n v="1"/>
    <s v="OFF"/>
    <d v="2018-11-15T00:00:00"/>
    <s v="Avg of 4 NM Projects"/>
    <n v="5"/>
    <n v="0"/>
    <n v="0"/>
    <n v="76.23"/>
    <n v="58.07"/>
    <n v="0"/>
    <n v="1"/>
    <n v="0"/>
    <n v="0"/>
  </r>
  <r>
    <x v="2"/>
    <n v="15"/>
    <n v="1"/>
    <s v="OFF"/>
    <d v="2018-11-15T00:00:00"/>
    <s v="Avg of 4 NM Projects"/>
    <n v="6"/>
    <n v="0"/>
    <n v="0"/>
    <n v="96.52"/>
    <n v="63.93"/>
    <n v="0"/>
    <n v="1"/>
    <n v="0"/>
    <n v="0"/>
  </r>
  <r>
    <x v="2"/>
    <n v="15"/>
    <n v="1"/>
    <s v="OFF"/>
    <d v="2018-11-15T00:00:00"/>
    <s v="Avg of 4 NM Projects"/>
    <n v="7"/>
    <n v="-0.26"/>
    <n v="-1.4606741573033708E-3"/>
    <n v="97.99"/>
    <n v="80.709999999999994"/>
    <n v="-2.0984599999999999E-2"/>
    <n v="0"/>
    <n v="0"/>
    <n v="0"/>
  </r>
  <r>
    <x v="2"/>
    <n v="15"/>
    <n v="1"/>
    <s v="OFF"/>
    <d v="2018-11-15T00:00:00"/>
    <s v="Avg of 4 NM Projects"/>
    <n v="8"/>
    <n v="9.73"/>
    <n v="5.466292134831461E-2"/>
    <n v="99.7"/>
    <n v="86.54"/>
    <n v="0.84203420000000007"/>
    <n v="0"/>
    <n v="0"/>
    <n v="0"/>
  </r>
  <r>
    <x v="2"/>
    <n v="15"/>
    <n v="1"/>
    <s v="OFF"/>
    <d v="2018-11-15T00:00:00"/>
    <s v="Avg of 4 NM Projects"/>
    <n v="9"/>
    <n v="27.78"/>
    <n v="0.15606741573033708"/>
    <n v="97.6"/>
    <n v="90.27"/>
    <n v="2.5077006000000002"/>
    <n v="0"/>
    <n v="0"/>
    <n v="0"/>
  </r>
  <r>
    <x v="2"/>
    <n v="15"/>
    <n v="1"/>
    <s v="OFF"/>
    <d v="2018-11-15T00:00:00"/>
    <s v="Avg of 4 NM Projects"/>
    <n v="10"/>
    <n v="47.105000000000004"/>
    <n v="0.26463483146067418"/>
    <n v="96.79"/>
    <n v="109.91"/>
    <n v="5.1773105500000005"/>
    <n v="0"/>
    <n v="0"/>
    <n v="0"/>
  </r>
  <r>
    <x v="2"/>
    <n v="15"/>
    <n v="1"/>
    <s v="OFF"/>
    <d v="2018-11-15T00:00:00"/>
    <s v="Avg of 4 NM Projects"/>
    <n v="11"/>
    <n v="59.905000000000001"/>
    <n v="0.33654494382022471"/>
    <n v="98.39"/>
    <n v="84.73"/>
    <n v="5.0757506499999998"/>
    <n v="0"/>
    <n v="0"/>
    <n v="0"/>
  </r>
  <r>
    <x v="2"/>
    <n v="15"/>
    <n v="1"/>
    <s v="OFF"/>
    <d v="2018-11-15T00:00:00"/>
    <s v="Avg of 4 NM Projects"/>
    <n v="12"/>
    <n v="60.42"/>
    <n v="0.33943820224719101"/>
    <n v="98.16"/>
    <n v="68.27"/>
    <n v="4.1248733999999994"/>
    <n v="0"/>
    <n v="0"/>
    <n v="0"/>
  </r>
  <r>
    <x v="2"/>
    <n v="15"/>
    <n v="1"/>
    <s v="OFF"/>
    <d v="2018-11-15T00:00:00"/>
    <s v="Avg of 4 NM Projects"/>
    <n v="13"/>
    <n v="63.36"/>
    <n v="0.3559550561797753"/>
    <n v="85.09"/>
    <n v="87.05"/>
    <n v="5.5154879999999995"/>
    <n v="0"/>
    <n v="0"/>
    <n v="0"/>
  </r>
  <r>
    <x v="2"/>
    <n v="15"/>
    <n v="1"/>
    <s v="OFF"/>
    <d v="2018-11-15T00:00:00"/>
    <s v="Avg of 4 NM Projects"/>
    <n v="14"/>
    <n v="52.605000000000004"/>
    <n v="0.29553370786516858"/>
    <n v="86.5"/>
    <n v="111.99"/>
    <n v="5.8912339500000002"/>
    <n v="0"/>
    <n v="0"/>
    <n v="0"/>
  </r>
  <r>
    <x v="2"/>
    <n v="15"/>
    <n v="1"/>
    <s v="OFF"/>
    <d v="2018-11-15T00:00:00"/>
    <s v="Avg of 4 NM Projects"/>
    <n v="15"/>
    <n v="29.95"/>
    <n v="0.16825842696629212"/>
    <n v="86.42"/>
    <n v="103.89"/>
    <n v="3.1115054999999998"/>
    <n v="0"/>
    <n v="0"/>
    <n v="0"/>
  </r>
  <r>
    <x v="2"/>
    <n v="15"/>
    <n v="1"/>
    <s v="OFF"/>
    <d v="2018-11-15T00:00:00"/>
    <s v="Avg of 4 NM Projects"/>
    <n v="16"/>
    <n v="7.6750000000000007"/>
    <n v="4.3117977528089893E-2"/>
    <n v="90"/>
    <n v="107.25"/>
    <n v="0.82314375000000006"/>
    <n v="0"/>
    <n v="0"/>
    <n v="0"/>
  </r>
  <r>
    <x v="2"/>
    <n v="15"/>
    <n v="1"/>
    <s v="OFF"/>
    <d v="2018-11-15T00:00:00"/>
    <s v="Avg of 4 NM Projects"/>
    <n v="17"/>
    <n v="0"/>
    <n v="0"/>
    <n v="97.44"/>
    <n v="80.41"/>
    <n v="0"/>
    <n v="1"/>
    <n v="0"/>
    <n v="0"/>
  </r>
  <r>
    <x v="2"/>
    <n v="15"/>
    <n v="1"/>
    <s v="OFF"/>
    <d v="2018-11-15T00:00:00"/>
    <s v="Avg of 4 NM Projects"/>
    <n v="18"/>
    <n v="-0.26"/>
    <n v="-1.4606741573033708E-3"/>
    <n v="101.33"/>
    <n v="105.37"/>
    <n v="-2.7396200000000002E-2"/>
    <n v="0"/>
    <n v="0"/>
    <n v="0"/>
  </r>
  <r>
    <x v="2"/>
    <n v="15"/>
    <n v="1"/>
    <s v="OFF"/>
    <d v="2018-11-15T00:00:00"/>
    <s v="Avg of 4 NM Projects"/>
    <n v="19"/>
    <n v="0"/>
    <n v="0"/>
    <n v="98.87"/>
    <n v="108.53"/>
    <n v="0"/>
    <n v="1"/>
    <n v="0"/>
    <n v="0"/>
  </r>
  <r>
    <x v="2"/>
    <n v="15"/>
    <n v="1"/>
    <s v="OFF"/>
    <d v="2018-11-15T00:00:00"/>
    <s v="Avg of 4 NM Projects"/>
    <n v="20"/>
    <n v="0"/>
    <n v="0"/>
    <n v="90.93"/>
    <n v="118.78"/>
    <n v="0"/>
    <n v="1"/>
    <n v="0"/>
    <n v="0"/>
  </r>
  <r>
    <x v="2"/>
    <n v="15"/>
    <n v="1"/>
    <s v="OFF"/>
    <d v="2018-11-15T00:00:00"/>
    <s v="Avg of 4 NM Projects"/>
    <n v="21"/>
    <n v="-0.13"/>
    <n v="-7.3033707865168538E-4"/>
    <n v="84.56"/>
    <n v="126.11"/>
    <n v="-1.6394300000000001E-2"/>
    <n v="0"/>
    <n v="0"/>
    <n v="0"/>
  </r>
  <r>
    <x v="2"/>
    <n v="15"/>
    <n v="1"/>
    <s v="OFF"/>
    <d v="2018-11-15T00:00:00"/>
    <s v="Avg of 4 NM Projects"/>
    <n v="22"/>
    <n v="-0.13"/>
    <n v="-7.3033707865168538E-4"/>
    <n v="72.47"/>
    <n v="151.83000000000001"/>
    <n v="-1.9737900000000003E-2"/>
    <n v="0"/>
    <n v="0"/>
    <n v="0"/>
  </r>
  <r>
    <x v="2"/>
    <n v="15"/>
    <n v="1"/>
    <s v="OFF"/>
    <d v="2018-11-15T00:00:00"/>
    <s v="Avg of 4 NM Projects"/>
    <n v="23"/>
    <n v="-0.13"/>
    <n v="-7.3033707865168538E-4"/>
    <n v="60.57"/>
    <n v="97.7"/>
    <n v="-1.2701E-2"/>
    <n v="0"/>
    <n v="0"/>
    <n v="0"/>
  </r>
  <r>
    <x v="2"/>
    <n v="15"/>
    <n v="1"/>
    <s v="OFF"/>
    <d v="2018-11-15T00:00:00"/>
    <s v="Avg of 4 NM Projects"/>
    <n v="24"/>
    <n v="0"/>
    <n v="0"/>
    <n v="55.5"/>
    <n v="71.260000000000005"/>
    <n v="0"/>
    <n v="1"/>
    <n v="0"/>
    <n v="0"/>
  </r>
  <r>
    <x v="2"/>
    <n v="16"/>
    <n v="2"/>
    <s v="OFF"/>
    <d v="2018-11-16T00:00:00"/>
    <s v="Avg of 4 NM Projects"/>
    <n v="1"/>
    <n v="-0.13"/>
    <n v="-7.3033707865168538E-4"/>
    <n v="79.430000000000007"/>
    <n v="106.9"/>
    <n v="-1.3897000000000001E-2"/>
    <n v="0"/>
    <n v="0"/>
    <n v="0"/>
  </r>
  <r>
    <x v="2"/>
    <n v="16"/>
    <n v="2"/>
    <s v="OFF"/>
    <d v="2018-11-16T00:00:00"/>
    <s v="Avg of 4 NM Projects"/>
    <n v="2"/>
    <n v="0"/>
    <n v="0"/>
    <n v="55.8"/>
    <n v="89.62"/>
    <n v="0"/>
    <n v="1"/>
    <n v="0"/>
    <n v="0"/>
  </r>
  <r>
    <x v="2"/>
    <n v="16"/>
    <n v="2"/>
    <s v="OFF"/>
    <d v="2018-11-16T00:00:00"/>
    <s v="Avg of 4 NM Projects"/>
    <n v="3"/>
    <n v="0"/>
    <n v="0"/>
    <n v="49.67"/>
    <n v="93.35"/>
    <n v="0"/>
    <n v="1"/>
    <n v="0"/>
    <n v="0"/>
  </r>
  <r>
    <x v="2"/>
    <n v="16"/>
    <n v="2"/>
    <s v="OFF"/>
    <d v="2018-11-16T00:00:00"/>
    <s v="Avg of 4 NM Projects"/>
    <n v="4"/>
    <n v="-0.13"/>
    <n v="-7.3033707865168538E-4"/>
    <n v="52.51"/>
    <n v="86.7"/>
    <n v="-1.1271000000000002E-2"/>
    <n v="0"/>
    <n v="0"/>
    <n v="0"/>
  </r>
  <r>
    <x v="2"/>
    <n v="16"/>
    <n v="2"/>
    <s v="OFF"/>
    <d v="2018-11-16T00:00:00"/>
    <s v="Avg of 4 NM Projects"/>
    <n v="5"/>
    <n v="-0.13"/>
    <n v="-7.3033707865168538E-4"/>
    <n v="66.47"/>
    <n v="86.32"/>
    <n v="-1.1221599999999998E-2"/>
    <n v="0"/>
    <n v="0"/>
    <n v="0"/>
  </r>
  <r>
    <x v="2"/>
    <n v="16"/>
    <n v="2"/>
    <s v="OFF"/>
    <d v="2018-11-16T00:00:00"/>
    <s v="Avg of 4 NM Projects"/>
    <n v="6"/>
    <n v="-0.13"/>
    <n v="-7.3033707865168538E-4"/>
    <n v="75.03"/>
    <n v="83.11"/>
    <n v="-1.0804299999999999E-2"/>
    <n v="0"/>
    <n v="0"/>
    <n v="0"/>
  </r>
  <r>
    <x v="2"/>
    <n v="16"/>
    <n v="2"/>
    <s v="OFF"/>
    <d v="2018-11-16T00:00:00"/>
    <s v="Avg of 4 NM Projects"/>
    <n v="7"/>
    <n v="-0.52"/>
    <n v="-2.9213483146067415E-3"/>
    <n v="88.57"/>
    <n v="71.27"/>
    <n v="-3.70604E-2"/>
    <n v="0"/>
    <n v="0"/>
    <n v="0"/>
  </r>
  <r>
    <x v="2"/>
    <n v="16"/>
    <n v="2"/>
    <s v="ON"/>
    <d v="2018-11-16T00:00:00"/>
    <s v="Avg of 4 NM Projects"/>
    <n v="8"/>
    <n v="0.255"/>
    <n v="1.4325842696629213E-3"/>
    <n v="99.8"/>
    <n v="74.069999999999993"/>
    <n v="1.8887850000000001E-2"/>
    <n v="0"/>
    <n v="0"/>
    <n v="0"/>
  </r>
  <r>
    <x v="2"/>
    <n v="16"/>
    <n v="2"/>
    <s v="ON"/>
    <d v="2018-11-16T00:00:00"/>
    <s v="Avg of 4 NM Projects"/>
    <n v="9"/>
    <n v="2.4300000000000002"/>
    <n v="1.3651685393258428E-2"/>
    <n v="99.29"/>
    <n v="119.23"/>
    <n v="0.28972890000000001"/>
    <n v="0"/>
    <n v="0"/>
    <n v="0"/>
  </r>
  <r>
    <x v="2"/>
    <n v="16"/>
    <n v="2"/>
    <s v="ON"/>
    <d v="2018-11-16T00:00:00"/>
    <s v="Avg of 4 NM Projects"/>
    <n v="10"/>
    <n v="7.2949999999999999"/>
    <n v="4.0983146067415731E-2"/>
    <n v="90"/>
    <n v="142.30000000000001"/>
    <n v="1.0380785000000001"/>
    <n v="0"/>
    <n v="0"/>
    <n v="0"/>
  </r>
  <r>
    <x v="2"/>
    <n v="16"/>
    <n v="2"/>
    <s v="ON"/>
    <d v="2018-11-16T00:00:00"/>
    <s v="Avg of 4 NM Projects"/>
    <n v="11"/>
    <n v="6.1449999999999996"/>
    <n v="3.4522471910112359E-2"/>
    <n v="70"/>
    <n v="125.55"/>
    <n v="0.77150474999999996"/>
    <n v="0"/>
    <n v="0"/>
    <n v="0"/>
  </r>
  <r>
    <x v="2"/>
    <n v="16"/>
    <n v="2"/>
    <s v="ON"/>
    <d v="2018-11-16T00:00:00"/>
    <s v="Avg of 4 NM Projects"/>
    <n v="12"/>
    <n v="15.355"/>
    <n v="8.6264044943820228E-2"/>
    <n v="65.709999999999994"/>
    <n v="107.17"/>
    <n v="1.64559535"/>
    <n v="0"/>
    <n v="0"/>
    <n v="0"/>
  </r>
  <r>
    <x v="2"/>
    <n v="16"/>
    <n v="2"/>
    <s v="ON"/>
    <d v="2018-11-16T00:00:00"/>
    <s v="Avg of 4 NM Projects"/>
    <n v="13"/>
    <n v="11.649999999999999"/>
    <n v="6.544943820224719E-2"/>
    <n v="59.3"/>
    <n v="101.36"/>
    <n v="1.1808439999999998"/>
    <n v="0"/>
    <n v="0"/>
    <n v="0"/>
  </r>
  <r>
    <x v="2"/>
    <n v="16"/>
    <n v="2"/>
    <s v="ON"/>
    <d v="2018-11-16T00:00:00"/>
    <s v="Avg of 4 NM Projects"/>
    <n v="14"/>
    <n v="9.2100000000000009"/>
    <n v="5.1741573033707869E-2"/>
    <n v="55.66"/>
    <n v="56.24"/>
    <n v="0.51797040000000005"/>
    <n v="0"/>
    <n v="0"/>
    <n v="0"/>
  </r>
  <r>
    <x v="2"/>
    <n v="16"/>
    <n v="2"/>
    <s v="ON"/>
    <d v="2018-11-16T00:00:00"/>
    <s v="Avg of 4 NM Projects"/>
    <n v="15"/>
    <n v="20.605"/>
    <n v="0.11575842696629214"/>
    <n v="54.02"/>
    <n v="50.57"/>
    <n v="1.04199485"/>
    <n v="0"/>
    <n v="0"/>
    <n v="0"/>
  </r>
  <r>
    <x v="2"/>
    <n v="16"/>
    <n v="2"/>
    <s v="ON"/>
    <d v="2018-11-16T00:00:00"/>
    <s v="Avg of 4 NM Projects"/>
    <n v="16"/>
    <n v="6.5299999999999994"/>
    <n v="3.6685393258426964E-2"/>
    <n v="53.63"/>
    <n v="48.77"/>
    <n v="0.31846809999999998"/>
    <n v="0"/>
    <n v="0"/>
    <n v="0"/>
  </r>
  <r>
    <x v="2"/>
    <n v="16"/>
    <n v="2"/>
    <s v="ON"/>
    <d v="2018-11-16T00:00:00"/>
    <s v="Avg of 4 NM Projects"/>
    <n v="17"/>
    <n v="0"/>
    <n v="0"/>
    <n v="95"/>
    <n v="55.58"/>
    <n v="0"/>
    <n v="1"/>
    <n v="0"/>
    <n v="0"/>
  </r>
  <r>
    <x v="2"/>
    <n v="16"/>
    <n v="2"/>
    <s v="ON"/>
    <d v="2018-11-16T00:00:00"/>
    <s v="Avg of 4 NM Projects"/>
    <n v="18"/>
    <n v="0"/>
    <n v="0"/>
    <n v="99.45"/>
    <n v="91.3"/>
    <n v="0"/>
    <n v="1"/>
    <n v="0"/>
    <n v="0"/>
  </r>
  <r>
    <x v="2"/>
    <n v="16"/>
    <n v="2"/>
    <s v="ON"/>
    <d v="2018-11-16T00:00:00"/>
    <s v="Avg of 4 NM Projects"/>
    <n v="19"/>
    <n v="-0.26"/>
    <n v="-1.4606741573033708E-3"/>
    <n v="89.08"/>
    <n v="59.1"/>
    <n v="-1.5366000000000001E-2"/>
    <n v="0"/>
    <n v="0"/>
    <n v="0"/>
  </r>
  <r>
    <x v="2"/>
    <n v="16"/>
    <n v="2"/>
    <s v="ON"/>
    <d v="2018-11-16T00:00:00"/>
    <s v="Avg of 4 NM Projects"/>
    <n v="20"/>
    <n v="-0.13"/>
    <n v="-7.3033707865168538E-4"/>
    <n v="61.02"/>
    <n v="52.87"/>
    <n v="-6.8731E-3"/>
    <n v="0"/>
    <n v="0"/>
    <n v="0"/>
  </r>
  <r>
    <x v="2"/>
    <n v="16"/>
    <n v="2"/>
    <s v="ON"/>
    <d v="2018-11-16T00:00:00"/>
    <s v="Avg of 4 NM Projects"/>
    <n v="21"/>
    <n v="0"/>
    <n v="0"/>
    <n v="55.14"/>
    <n v="51.84"/>
    <n v="0"/>
    <n v="1"/>
    <n v="0"/>
    <n v="0"/>
  </r>
  <r>
    <x v="2"/>
    <n v="16"/>
    <n v="2"/>
    <s v="ON"/>
    <d v="2018-11-16T00:00:00"/>
    <s v="Avg of 4 NM Projects"/>
    <n v="22"/>
    <n v="0"/>
    <n v="0"/>
    <n v="49.17"/>
    <n v="49.81"/>
    <n v="0"/>
    <n v="1"/>
    <n v="0"/>
    <n v="0"/>
  </r>
  <r>
    <x v="2"/>
    <n v="16"/>
    <n v="2"/>
    <s v="ON"/>
    <d v="2018-11-16T00:00:00"/>
    <s v="Avg of 4 NM Projects"/>
    <n v="23"/>
    <n v="-0.13"/>
    <n v="-7.3033707865168538E-4"/>
    <n v="47.9"/>
    <n v="41.76"/>
    <n v="-5.4288000000000001E-3"/>
    <n v="0"/>
    <n v="0"/>
    <n v="0"/>
  </r>
  <r>
    <x v="2"/>
    <n v="16"/>
    <n v="2"/>
    <s v="OFF"/>
    <d v="2018-11-16T00:00:00"/>
    <s v="Avg of 4 NM Projects"/>
    <n v="24"/>
    <n v="-0.13"/>
    <n v="-7.3033707865168538E-4"/>
    <n v="47.48"/>
    <n v="40.53"/>
    <n v="-5.2689E-3"/>
    <n v="0"/>
    <n v="0"/>
    <n v="0"/>
  </r>
  <r>
    <x v="2"/>
    <n v="17"/>
    <n v="3"/>
    <s v="OFF"/>
    <d v="2018-11-17T00:00:00"/>
    <s v="Avg of 4 NM Projects"/>
    <n v="1"/>
    <n v="0"/>
    <n v="0"/>
    <n v="88.26"/>
    <n v="42.6"/>
    <n v="0"/>
    <n v="1"/>
    <n v="0"/>
    <n v="0"/>
  </r>
  <r>
    <x v="2"/>
    <n v="17"/>
    <n v="3"/>
    <s v="OFF"/>
    <d v="2018-11-17T00:00:00"/>
    <s v="Avg of 4 NM Projects"/>
    <n v="2"/>
    <n v="-0.26"/>
    <n v="-1.4606741573033708E-3"/>
    <n v="57.27"/>
    <n v="47.15"/>
    <n v="-1.2259000000000001E-2"/>
    <n v="0"/>
    <n v="0"/>
    <n v="0"/>
  </r>
  <r>
    <x v="2"/>
    <n v="17"/>
    <n v="3"/>
    <s v="OFF"/>
    <d v="2018-11-17T00:00:00"/>
    <s v="Avg of 4 NM Projects"/>
    <n v="3"/>
    <n v="-0.13"/>
    <n v="-7.3033707865168538E-4"/>
    <n v="58.78"/>
    <n v="41.87"/>
    <n v="-5.4431000000000002E-3"/>
    <n v="0"/>
    <n v="0"/>
    <n v="0"/>
  </r>
  <r>
    <x v="2"/>
    <n v="17"/>
    <n v="3"/>
    <s v="OFF"/>
    <d v="2018-11-17T00:00:00"/>
    <s v="Avg of 4 NM Projects"/>
    <n v="4"/>
    <n v="0"/>
    <n v="0"/>
    <n v="58.16"/>
    <n v="39.909999999999997"/>
    <n v="0"/>
    <n v="1"/>
    <n v="0"/>
    <n v="0"/>
  </r>
  <r>
    <x v="2"/>
    <n v="17"/>
    <n v="3"/>
    <s v="OFF"/>
    <d v="2018-11-17T00:00:00"/>
    <s v="Avg of 4 NM Projects"/>
    <n v="5"/>
    <n v="0"/>
    <n v="0"/>
    <n v="61.78"/>
    <n v="45.5"/>
    <n v="0"/>
    <n v="1"/>
    <n v="0"/>
    <n v="0"/>
  </r>
  <r>
    <x v="2"/>
    <n v="17"/>
    <n v="3"/>
    <s v="OFF"/>
    <d v="2018-11-17T00:00:00"/>
    <s v="Avg of 4 NM Projects"/>
    <n v="6"/>
    <n v="-0.13"/>
    <n v="-7.3033707865168538E-4"/>
    <n v="58.35"/>
    <n v="39.14"/>
    <n v="-5.0882000000000002E-3"/>
    <n v="0"/>
    <n v="0"/>
    <n v="0"/>
  </r>
  <r>
    <x v="2"/>
    <n v="17"/>
    <n v="3"/>
    <s v="OFF"/>
    <d v="2018-11-17T00:00:00"/>
    <s v="Avg of 4 NM Projects"/>
    <n v="7"/>
    <n v="-0.13"/>
    <n v="-7.3033707865168538E-4"/>
    <n v="54.7"/>
    <n v="42.89"/>
    <n v="-5.5757000000000003E-3"/>
    <n v="0"/>
    <n v="0"/>
    <n v="0"/>
  </r>
  <r>
    <x v="2"/>
    <n v="17"/>
    <n v="3"/>
    <s v="ON"/>
    <d v="2018-11-17T00:00:00"/>
    <s v="Avg of 4 NM Projects"/>
    <n v="8"/>
    <n v="0.26"/>
    <n v="1.4606741573033708E-3"/>
    <n v="60.16"/>
    <n v="56.86"/>
    <n v="1.4783599999999999E-2"/>
    <n v="0"/>
    <n v="0"/>
    <n v="0"/>
  </r>
  <r>
    <x v="2"/>
    <n v="17"/>
    <n v="3"/>
    <s v="ON"/>
    <d v="2018-11-17T00:00:00"/>
    <s v="Avg of 4 NM Projects"/>
    <n v="9"/>
    <n v="3.3250000000000002"/>
    <n v="1.8679775280898876E-2"/>
    <n v="55.22"/>
    <n v="72.989999999999995"/>
    <n v="0.24269174999999998"/>
    <n v="0"/>
    <n v="0"/>
    <n v="0"/>
  </r>
  <r>
    <x v="2"/>
    <n v="17"/>
    <n v="3"/>
    <s v="ON"/>
    <d v="2018-11-17T00:00:00"/>
    <s v="Avg of 4 NM Projects"/>
    <n v="10"/>
    <n v="11.26"/>
    <n v="6.3258426966292136E-2"/>
    <n v="53.68"/>
    <n v="61.66"/>
    <n v="0.6942915999999999"/>
    <n v="0"/>
    <n v="0"/>
    <n v="0"/>
  </r>
  <r>
    <x v="2"/>
    <n v="17"/>
    <n v="3"/>
    <s v="ON"/>
    <d v="2018-11-17T00:00:00"/>
    <s v="Avg of 4 NM Projects"/>
    <n v="11"/>
    <n v="13.565"/>
    <n v="7.6207865168539321E-2"/>
    <n v="46.76"/>
    <n v="42.34"/>
    <n v="0.57434210000000008"/>
    <n v="0"/>
    <n v="0"/>
    <n v="0"/>
  </r>
  <r>
    <x v="2"/>
    <n v="17"/>
    <n v="3"/>
    <s v="ON"/>
    <d v="2018-11-17T00:00:00"/>
    <s v="Avg of 4 NM Projects"/>
    <n v="12"/>
    <n v="12.545"/>
    <n v="7.0477528089887637E-2"/>
    <n v="50.31"/>
    <n v="47.59"/>
    <n v="0.59701655000000009"/>
    <n v="0"/>
    <n v="0"/>
    <n v="0"/>
  </r>
  <r>
    <x v="2"/>
    <n v="17"/>
    <n v="3"/>
    <s v="ON"/>
    <d v="2018-11-17T00:00:00"/>
    <s v="Avg of 4 NM Projects"/>
    <n v="13"/>
    <n v="14.085000000000001"/>
    <n v="7.9129213483146069E-2"/>
    <n v="45.53"/>
    <n v="85.7"/>
    <n v="1.2070845000000001"/>
    <n v="0"/>
    <n v="0"/>
    <n v="0"/>
  </r>
  <r>
    <x v="2"/>
    <n v="17"/>
    <n v="3"/>
    <s v="ON"/>
    <d v="2018-11-17T00:00:00"/>
    <s v="Avg of 4 NM Projects"/>
    <n v="14"/>
    <n v="19.325000000000003"/>
    <n v="0.1085674157303371"/>
    <n v="45.55"/>
    <n v="67.319999999999993"/>
    <n v="1.300959"/>
    <n v="0"/>
    <n v="0"/>
    <n v="0"/>
  </r>
  <r>
    <x v="2"/>
    <n v="17"/>
    <n v="3"/>
    <s v="ON"/>
    <d v="2018-11-17T00:00:00"/>
    <s v="Avg of 4 NM Projects"/>
    <n v="15"/>
    <n v="15.23"/>
    <n v="8.5561797752808991E-2"/>
    <n v="54.2"/>
    <n v="113.48"/>
    <n v="1.7283004000000002"/>
    <n v="0"/>
    <n v="0"/>
    <n v="0"/>
  </r>
  <r>
    <x v="2"/>
    <n v="17"/>
    <n v="3"/>
    <s v="ON"/>
    <d v="2018-11-17T00:00:00"/>
    <s v="Avg of 4 NM Projects"/>
    <n v="16"/>
    <n v="5.2449999999999992"/>
    <n v="2.9466292134831457E-2"/>
    <n v="56.84"/>
    <n v="78.709999999999994"/>
    <n v="0.41283394999999989"/>
    <n v="0"/>
    <n v="0"/>
    <n v="0"/>
  </r>
  <r>
    <x v="2"/>
    <n v="17"/>
    <n v="3"/>
    <s v="ON"/>
    <d v="2018-11-17T00:00:00"/>
    <s v="Avg of 4 NM Projects"/>
    <n v="17"/>
    <n v="-0.26"/>
    <n v="-1.4606741573033708E-3"/>
    <n v="63.63"/>
    <n v="93.02"/>
    <n v="-2.4185199999999997E-2"/>
    <n v="0"/>
    <n v="0"/>
    <n v="0"/>
  </r>
  <r>
    <x v="2"/>
    <n v="17"/>
    <n v="3"/>
    <s v="ON"/>
    <d v="2018-11-17T00:00:00"/>
    <s v="Avg of 4 NM Projects"/>
    <n v="18"/>
    <n v="0"/>
    <n v="0"/>
    <n v="86.35"/>
    <n v="98.27"/>
    <n v="0"/>
    <n v="1"/>
    <n v="0"/>
    <n v="0"/>
  </r>
  <r>
    <x v="2"/>
    <n v="17"/>
    <n v="3"/>
    <s v="ON"/>
    <d v="2018-11-17T00:00:00"/>
    <s v="Avg of 4 NM Projects"/>
    <n v="19"/>
    <n v="-0.13"/>
    <n v="-7.3033707865168538E-4"/>
    <n v="75.08"/>
    <n v="67.5"/>
    <n v="-8.7749999999999998E-3"/>
    <n v="0"/>
    <n v="0"/>
    <n v="0"/>
  </r>
  <r>
    <x v="2"/>
    <n v="17"/>
    <n v="3"/>
    <s v="ON"/>
    <d v="2018-11-17T00:00:00"/>
    <s v="Avg of 4 NM Projects"/>
    <n v="20"/>
    <n v="0"/>
    <n v="0"/>
    <n v="61.17"/>
    <n v="82.42"/>
    <n v="0"/>
    <n v="1"/>
    <n v="0"/>
    <n v="0"/>
  </r>
  <r>
    <x v="2"/>
    <n v="17"/>
    <n v="3"/>
    <s v="ON"/>
    <d v="2018-11-17T00:00:00"/>
    <s v="Avg of 4 NM Projects"/>
    <n v="21"/>
    <n v="0"/>
    <n v="0"/>
    <n v="64.150000000000006"/>
    <n v="45.33"/>
    <n v="0"/>
    <n v="1"/>
    <n v="0"/>
    <n v="0"/>
  </r>
  <r>
    <x v="2"/>
    <n v="17"/>
    <n v="3"/>
    <s v="ON"/>
    <d v="2018-11-17T00:00:00"/>
    <s v="Avg of 4 NM Projects"/>
    <n v="22"/>
    <n v="-0.26"/>
    <n v="-1.4606741573033708E-3"/>
    <n v="56.9"/>
    <n v="40.72"/>
    <n v="-1.05872E-2"/>
    <n v="0"/>
    <n v="0"/>
    <n v="0"/>
  </r>
  <r>
    <x v="2"/>
    <n v="17"/>
    <n v="3"/>
    <s v="ON"/>
    <d v="2018-11-17T00:00:00"/>
    <s v="Avg of 4 NM Projects"/>
    <n v="23"/>
    <n v="-0.26"/>
    <n v="-1.4606741573033708E-3"/>
    <n v="49.91"/>
    <n v="37.270000000000003"/>
    <n v="-9.6902000000000012E-3"/>
    <n v="0"/>
    <n v="0"/>
    <n v="0"/>
  </r>
  <r>
    <x v="2"/>
    <n v="17"/>
    <n v="3"/>
    <s v="OFF"/>
    <d v="2018-11-17T00:00:00"/>
    <s v="Avg of 4 NM Projects"/>
    <n v="24"/>
    <n v="0"/>
    <n v="0"/>
    <n v="52.71"/>
    <n v="38.83"/>
    <n v="0"/>
    <n v="1"/>
    <n v="0"/>
    <n v="0"/>
  </r>
  <r>
    <x v="2"/>
    <n v="18"/>
    <n v="4"/>
    <s v="OFF"/>
    <d v="2018-11-18T00:00:00"/>
    <s v="Avg of 4 NM Projects"/>
    <n v="1"/>
    <n v="0"/>
    <n v="0"/>
    <n v="48.81"/>
    <n v="37.869999999999997"/>
    <n v="0"/>
    <n v="1"/>
    <n v="0"/>
    <n v="0"/>
  </r>
  <r>
    <x v="2"/>
    <n v="18"/>
    <n v="4"/>
    <s v="OFF"/>
    <d v="2018-11-18T00:00:00"/>
    <s v="Avg of 4 NM Projects"/>
    <n v="2"/>
    <n v="-0.13"/>
    <n v="-7.3033707865168538E-4"/>
    <n v="45.56"/>
    <n v="34.65"/>
    <n v="-4.5044999999999998E-3"/>
    <n v="0"/>
    <n v="0"/>
    <n v="0"/>
  </r>
  <r>
    <x v="2"/>
    <n v="18"/>
    <n v="4"/>
    <s v="OFF"/>
    <d v="2018-11-18T00:00:00"/>
    <s v="Avg of 4 NM Projects"/>
    <n v="3"/>
    <n v="-0.13"/>
    <n v="-7.3033707865168538E-4"/>
    <n v="45.69"/>
    <n v="27.02"/>
    <n v="-3.5125999999999998E-3"/>
    <n v="0"/>
    <n v="0"/>
    <n v="0"/>
  </r>
  <r>
    <x v="2"/>
    <n v="18"/>
    <n v="4"/>
    <s v="OFF"/>
    <d v="2018-11-18T00:00:00"/>
    <s v="Avg of 4 NM Projects"/>
    <n v="4"/>
    <n v="0"/>
    <n v="0"/>
    <n v="49.16"/>
    <n v="32.549999999999997"/>
    <n v="0"/>
    <n v="1"/>
    <n v="0"/>
    <n v="0"/>
  </r>
  <r>
    <x v="2"/>
    <n v="18"/>
    <n v="4"/>
    <s v="OFF"/>
    <d v="2018-11-18T00:00:00"/>
    <s v="Avg of 4 NM Projects"/>
    <n v="5"/>
    <n v="0"/>
    <n v="0"/>
    <n v="51.07"/>
    <n v="31.57"/>
    <n v="0"/>
    <n v="1"/>
    <n v="0"/>
    <n v="0"/>
  </r>
  <r>
    <x v="2"/>
    <n v="18"/>
    <n v="4"/>
    <s v="OFF"/>
    <d v="2018-11-18T00:00:00"/>
    <s v="Avg of 4 NM Projects"/>
    <n v="6"/>
    <n v="-0.13"/>
    <n v="-7.3033707865168538E-4"/>
    <n v="51.28"/>
    <n v="32.49"/>
    <n v="-4.2237000000000004E-3"/>
    <n v="0"/>
    <n v="0"/>
    <n v="0"/>
  </r>
  <r>
    <x v="2"/>
    <n v="18"/>
    <n v="4"/>
    <s v="OFF"/>
    <d v="2018-11-18T00:00:00"/>
    <s v="Avg of 4 NM Projects"/>
    <n v="7"/>
    <n v="-0.26"/>
    <n v="-1.4606741573033708E-3"/>
    <n v="49.07"/>
    <n v="43.17"/>
    <n v="-1.1224200000000002E-2"/>
    <n v="0"/>
    <n v="0"/>
    <n v="0"/>
  </r>
  <r>
    <x v="2"/>
    <n v="18"/>
    <n v="4"/>
    <s v="ON"/>
    <d v="2018-11-18T00:00:00"/>
    <s v="Avg of 4 NM Projects"/>
    <n v="8"/>
    <n v="4.7399999999999993"/>
    <n v="2.6629213483146064E-2"/>
    <n v="50.02"/>
    <n v="47.48"/>
    <n v="0.22505519999999996"/>
    <n v="0"/>
    <n v="0"/>
    <n v="0"/>
  </r>
  <r>
    <x v="2"/>
    <n v="18"/>
    <n v="4"/>
    <s v="ON"/>
    <d v="2018-11-18T00:00:00"/>
    <s v="Avg of 4 NM Projects"/>
    <n v="9"/>
    <n v="22.395"/>
    <n v="0.12581460674157302"/>
    <n v="60.63"/>
    <n v="36.93"/>
    <n v="0.82704734999999996"/>
    <n v="0"/>
    <n v="0"/>
    <n v="0"/>
  </r>
  <r>
    <x v="2"/>
    <n v="18"/>
    <n v="4"/>
    <s v="ON"/>
    <d v="2018-11-18T00:00:00"/>
    <s v="Avg of 4 NM Projects"/>
    <n v="10"/>
    <n v="32.634999999999998"/>
    <n v="0.18334269662921346"/>
    <n v="62.41"/>
    <n v="37.51"/>
    <n v="1.2241388499999999"/>
    <n v="0"/>
    <n v="0"/>
    <n v="0"/>
  </r>
  <r>
    <x v="2"/>
    <n v="18"/>
    <n v="4"/>
    <s v="ON"/>
    <d v="2018-11-18T00:00:00"/>
    <s v="Avg of 4 NM Projects"/>
    <n v="11"/>
    <n v="31.615000000000002"/>
    <n v="0.17761235955056182"/>
    <n v="61.31"/>
    <n v="61.11"/>
    <n v="1.9319926500000002"/>
    <n v="0"/>
    <n v="0"/>
    <n v="0"/>
  </r>
  <r>
    <x v="2"/>
    <n v="18"/>
    <n v="4"/>
    <s v="ON"/>
    <d v="2018-11-18T00:00:00"/>
    <s v="Avg of 4 NM Projects"/>
    <n v="12"/>
    <n v="26.36"/>
    <n v="0.14808988764044945"/>
    <n v="51.71"/>
    <n v="79.12"/>
    <n v="2.0856032"/>
    <n v="0"/>
    <n v="0"/>
    <n v="0"/>
  </r>
  <r>
    <x v="2"/>
    <n v="18"/>
    <n v="4"/>
    <s v="ON"/>
    <d v="2018-11-18T00:00:00"/>
    <s v="Avg of 4 NM Projects"/>
    <n v="13"/>
    <n v="23.290000000000003"/>
    <n v="0.1308426966292135"/>
    <n v="53.41"/>
    <n v="92.85"/>
    <n v="2.1624765000000004"/>
    <n v="0"/>
    <n v="0"/>
    <n v="0"/>
  </r>
  <r>
    <x v="2"/>
    <n v="18"/>
    <n v="4"/>
    <s v="ON"/>
    <d v="2018-11-18T00:00:00"/>
    <s v="Avg of 4 NM Projects"/>
    <n v="14"/>
    <n v="18.939999999999998"/>
    <n v="0.10640449438202246"/>
    <n v="49.49"/>
    <n v="99.18"/>
    <n v="1.8784692000000001"/>
    <n v="0"/>
    <n v="0"/>
    <n v="0"/>
  </r>
  <r>
    <x v="2"/>
    <n v="18"/>
    <n v="4"/>
    <s v="ON"/>
    <d v="2018-11-18T00:00:00"/>
    <s v="Avg of 4 NM Projects"/>
    <n v="15"/>
    <n v="7.2949999999999999"/>
    <n v="4.0983146067415731E-2"/>
    <n v="53.44"/>
    <n v="108.85"/>
    <n v="0.79406074999999998"/>
    <n v="0"/>
    <n v="0"/>
    <n v="0"/>
  </r>
  <r>
    <x v="2"/>
    <n v="18"/>
    <n v="4"/>
    <s v="ON"/>
    <d v="2018-11-18T00:00:00"/>
    <s v="Avg of 4 NM Projects"/>
    <n v="16"/>
    <n v="1.5350000000000001"/>
    <n v="8.6235955056179776E-3"/>
    <n v="65.02"/>
    <n v="109.57"/>
    <n v="0.16818995"/>
    <n v="0"/>
    <n v="0"/>
    <n v="0"/>
  </r>
  <r>
    <x v="2"/>
    <n v="18"/>
    <n v="4"/>
    <s v="ON"/>
    <d v="2018-11-18T00:00:00"/>
    <s v="Avg of 4 NM Projects"/>
    <n v="17"/>
    <n v="0"/>
    <n v="0"/>
    <n v="95.67"/>
    <n v="147.88"/>
    <n v="0"/>
    <n v="1"/>
    <n v="0"/>
    <n v="0"/>
  </r>
  <r>
    <x v="2"/>
    <n v="18"/>
    <n v="4"/>
    <s v="ON"/>
    <d v="2018-11-18T00:00:00"/>
    <s v="Avg of 4 NM Projects"/>
    <n v="18"/>
    <n v="0"/>
    <n v="0"/>
    <n v="105.74"/>
    <n v="215.23"/>
    <n v="0"/>
    <n v="1"/>
    <n v="0"/>
    <n v="0"/>
  </r>
  <r>
    <x v="2"/>
    <n v="18"/>
    <n v="4"/>
    <s v="ON"/>
    <d v="2018-11-18T00:00:00"/>
    <s v="Avg of 4 NM Projects"/>
    <n v="19"/>
    <n v="-0.13"/>
    <n v="-7.3033707865168538E-4"/>
    <n v="95.93"/>
    <n v="182.23"/>
    <n v="-2.3689899999999996E-2"/>
    <n v="0"/>
    <n v="0"/>
    <n v="0"/>
  </r>
  <r>
    <x v="2"/>
    <n v="18"/>
    <n v="4"/>
    <s v="ON"/>
    <d v="2018-11-18T00:00:00"/>
    <s v="Avg of 4 NM Projects"/>
    <n v="20"/>
    <n v="0"/>
    <n v="0"/>
    <n v="95.33"/>
    <n v="149.58000000000001"/>
    <n v="0"/>
    <n v="1"/>
    <n v="0"/>
    <n v="0"/>
  </r>
  <r>
    <x v="2"/>
    <n v="18"/>
    <n v="4"/>
    <s v="ON"/>
    <d v="2018-11-18T00:00:00"/>
    <s v="Avg of 4 NM Projects"/>
    <n v="21"/>
    <n v="-0.13"/>
    <n v="-7.3033707865168538E-4"/>
    <n v="71.7"/>
    <n v="113.63"/>
    <n v="-1.4771900000000001E-2"/>
    <n v="0"/>
    <n v="0"/>
    <n v="0"/>
  </r>
  <r>
    <x v="2"/>
    <n v="18"/>
    <n v="4"/>
    <s v="ON"/>
    <d v="2018-11-18T00:00:00"/>
    <s v="Avg of 4 NM Projects"/>
    <n v="22"/>
    <n v="0"/>
    <n v="0"/>
    <n v="53.03"/>
    <n v="58.65"/>
    <n v="0"/>
    <n v="1"/>
    <n v="0"/>
    <n v="0"/>
  </r>
  <r>
    <x v="2"/>
    <n v="18"/>
    <n v="4"/>
    <s v="ON"/>
    <d v="2018-11-18T00:00:00"/>
    <s v="Avg of 4 NM Projects"/>
    <n v="23"/>
    <n v="-0.13"/>
    <n v="-7.3033707865168538E-4"/>
    <n v="48.24"/>
    <n v="51.52"/>
    <n v="-6.6976000000000006E-3"/>
    <n v="0"/>
    <n v="0"/>
    <n v="0"/>
  </r>
  <r>
    <x v="2"/>
    <n v="18"/>
    <n v="4"/>
    <s v="OFF"/>
    <d v="2018-11-18T00:00:00"/>
    <s v="Avg of 4 NM Projects"/>
    <n v="24"/>
    <n v="-0.13"/>
    <n v="-7.3033707865168538E-4"/>
    <n v="42.58"/>
    <n v="79.540000000000006"/>
    <n v="-1.0340200000000001E-2"/>
    <n v="0"/>
    <n v="0"/>
    <n v="0"/>
  </r>
  <r>
    <x v="2"/>
    <n v="19"/>
    <n v="5"/>
    <s v="OFF"/>
    <d v="2018-11-19T00:00:00"/>
    <s v="Avg of 4 NM Projects"/>
    <n v="1"/>
    <n v="-0.13"/>
    <n v="-7.3033707865168538E-4"/>
    <n v="41.97"/>
    <n v="57.73"/>
    <n v="-7.5049000000000001E-3"/>
    <n v="0"/>
    <n v="0"/>
    <n v="0"/>
  </r>
  <r>
    <x v="2"/>
    <n v="19"/>
    <n v="5"/>
    <s v="OFF"/>
    <d v="2018-11-19T00:00:00"/>
    <s v="Avg of 4 NM Projects"/>
    <n v="2"/>
    <n v="-0.13"/>
    <n v="-7.3033707865168538E-4"/>
    <n v="35.08"/>
    <n v="49.26"/>
    <n v="-6.4038000000000003E-3"/>
    <n v="0"/>
    <n v="0"/>
    <n v="0"/>
  </r>
  <r>
    <x v="2"/>
    <n v="19"/>
    <n v="5"/>
    <s v="OFF"/>
    <d v="2018-11-19T00:00:00"/>
    <s v="Avg of 4 NM Projects"/>
    <n v="3"/>
    <n v="0"/>
    <n v="0"/>
    <n v="33.07"/>
    <n v="62.63"/>
    <n v="0"/>
    <n v="1"/>
    <n v="0"/>
    <n v="0"/>
  </r>
  <r>
    <x v="2"/>
    <n v="19"/>
    <n v="5"/>
    <s v="OFF"/>
    <d v="2018-11-19T00:00:00"/>
    <s v="Avg of 4 NM Projects"/>
    <n v="4"/>
    <n v="-0.13"/>
    <n v="-7.3033707865168538E-4"/>
    <n v="31.67"/>
    <n v="63.72"/>
    <n v="-8.2836000000000003E-3"/>
    <n v="0"/>
    <n v="0"/>
    <n v="0"/>
  </r>
  <r>
    <x v="2"/>
    <n v="19"/>
    <n v="5"/>
    <s v="OFF"/>
    <d v="2018-11-19T00:00:00"/>
    <s v="Avg of 4 NM Projects"/>
    <n v="5"/>
    <n v="-0.13"/>
    <n v="-7.3033707865168538E-4"/>
    <n v="38.29"/>
    <n v="63.72"/>
    <n v="-8.2836000000000003E-3"/>
    <n v="0"/>
    <n v="0"/>
    <n v="0"/>
  </r>
  <r>
    <x v="2"/>
    <n v="19"/>
    <n v="5"/>
    <s v="OFF"/>
    <d v="2018-11-19T00:00:00"/>
    <s v="Avg of 4 NM Projects"/>
    <n v="6"/>
    <n v="0"/>
    <n v="0"/>
    <n v="55.57"/>
    <n v="58.55"/>
    <n v="0"/>
    <n v="1"/>
    <n v="0"/>
    <n v="0"/>
  </r>
  <r>
    <x v="2"/>
    <n v="19"/>
    <n v="5"/>
    <s v="OFF"/>
    <d v="2018-11-19T00:00:00"/>
    <s v="Avg of 4 NM Projects"/>
    <n v="7"/>
    <n v="0"/>
    <n v="0"/>
    <n v="77.290000000000006"/>
    <n v="64.37"/>
    <n v="0"/>
    <n v="1"/>
    <n v="0"/>
    <n v="0"/>
  </r>
  <r>
    <x v="2"/>
    <n v="19"/>
    <n v="5"/>
    <s v="ON"/>
    <d v="2018-11-19T00:00:00"/>
    <s v="Avg of 4 NM Projects"/>
    <n v="8"/>
    <n v="0.38500000000000001"/>
    <n v="2.1629213483146067E-3"/>
    <n v="104.07"/>
    <n v="95.05"/>
    <n v="3.6594250000000002E-2"/>
    <n v="0"/>
    <n v="0"/>
    <n v="0"/>
  </r>
  <r>
    <x v="2"/>
    <n v="19"/>
    <n v="5"/>
    <s v="ON"/>
    <d v="2018-11-19T00:00:00"/>
    <s v="Avg of 4 NM Projects"/>
    <n v="9"/>
    <n v="3.97"/>
    <n v="2.2303370786516855E-2"/>
    <n v="106.7"/>
    <n v="73.099999999999994"/>
    <n v="0.29020699999999999"/>
    <n v="0"/>
    <n v="0"/>
    <n v="0"/>
  </r>
  <r>
    <x v="2"/>
    <n v="19"/>
    <n v="5"/>
    <s v="ON"/>
    <d v="2018-11-19T00:00:00"/>
    <s v="Avg of 4 NM Projects"/>
    <n v="10"/>
    <n v="6.1499999999999995"/>
    <n v="3.4550561797752809E-2"/>
    <n v="100.11"/>
    <n v="63.97"/>
    <n v="0.39341549999999997"/>
    <n v="0"/>
    <n v="0"/>
    <n v="0"/>
  </r>
  <r>
    <x v="2"/>
    <n v="19"/>
    <n v="5"/>
    <s v="ON"/>
    <d v="2018-11-19T00:00:00"/>
    <s v="Avg of 4 NM Projects"/>
    <n v="11"/>
    <n v="5.24"/>
    <n v="2.9438202247191011E-2"/>
    <n v="92.34"/>
    <n v="78.510000000000005"/>
    <n v="0.41139240000000005"/>
    <n v="0"/>
    <n v="0"/>
    <n v="0"/>
  </r>
  <r>
    <x v="2"/>
    <n v="19"/>
    <n v="5"/>
    <s v="ON"/>
    <d v="2018-11-19T00:00:00"/>
    <s v="Avg of 4 NM Projects"/>
    <n v="12"/>
    <n v="6.91"/>
    <n v="3.8820224719101126E-2"/>
    <n v="85"/>
    <n v="84.14"/>
    <n v="0.58140740000000002"/>
    <n v="0"/>
    <n v="0"/>
    <n v="0"/>
  </r>
  <r>
    <x v="2"/>
    <n v="19"/>
    <n v="5"/>
    <s v="ON"/>
    <d v="2018-11-19T00:00:00"/>
    <s v="Avg of 4 NM Projects"/>
    <n v="13"/>
    <n v="10.494999999999999"/>
    <n v="5.8960674157303369E-2"/>
    <n v="83.34"/>
    <n v="84.24"/>
    <n v="0.88409879999999985"/>
    <n v="0"/>
    <n v="0"/>
    <n v="0"/>
  </r>
  <r>
    <x v="2"/>
    <n v="19"/>
    <n v="5"/>
    <s v="ON"/>
    <d v="2018-11-19T00:00:00"/>
    <s v="Avg of 4 NM Projects"/>
    <n v="14"/>
    <n v="13.055"/>
    <n v="7.3342696629213486E-2"/>
    <n v="76.09"/>
    <n v="83.58"/>
    <n v="1.0911369"/>
    <n v="0"/>
    <n v="0"/>
    <n v="0"/>
  </r>
  <r>
    <x v="2"/>
    <n v="19"/>
    <n v="5"/>
    <s v="ON"/>
    <d v="2018-11-19T00:00:00"/>
    <s v="Avg of 4 NM Projects"/>
    <n v="15"/>
    <n v="9.2149999999999999"/>
    <n v="5.1769662921348311E-2"/>
    <n v="83"/>
    <n v="66.42"/>
    <n v="0.6120603"/>
    <n v="0"/>
    <n v="0"/>
    <n v="0"/>
  </r>
  <r>
    <x v="2"/>
    <n v="19"/>
    <n v="5"/>
    <s v="ON"/>
    <d v="2018-11-19T00:00:00"/>
    <s v="Avg of 4 NM Projects"/>
    <n v="16"/>
    <n v="0.64500000000000002"/>
    <n v="3.6235955056179775E-3"/>
    <n v="86.8"/>
    <n v="66.59"/>
    <n v="4.2950550000000004E-2"/>
    <n v="0"/>
    <n v="0"/>
    <n v="0"/>
  </r>
  <r>
    <x v="2"/>
    <n v="19"/>
    <n v="5"/>
    <s v="ON"/>
    <d v="2018-11-19T00:00:00"/>
    <s v="Avg of 4 NM Projects"/>
    <n v="17"/>
    <n v="0"/>
    <n v="0"/>
    <n v="109.58"/>
    <n v="88.19"/>
    <n v="0"/>
    <n v="1"/>
    <n v="0"/>
    <n v="0"/>
  </r>
  <r>
    <x v="2"/>
    <n v="19"/>
    <n v="5"/>
    <s v="ON"/>
    <d v="2018-11-19T00:00:00"/>
    <s v="Avg of 4 NM Projects"/>
    <n v="18"/>
    <n v="-0.39"/>
    <n v="-2.1910112359550564E-3"/>
    <n v="117"/>
    <n v="84.02"/>
    <n v="-3.27678E-2"/>
    <n v="0"/>
    <n v="0"/>
    <n v="0"/>
  </r>
  <r>
    <x v="2"/>
    <n v="19"/>
    <n v="5"/>
    <s v="ON"/>
    <d v="2018-11-19T00:00:00"/>
    <s v="Avg of 4 NM Projects"/>
    <n v="19"/>
    <n v="0"/>
    <n v="0"/>
    <n v="111.86"/>
    <n v="78.55"/>
    <n v="0"/>
    <n v="1"/>
    <n v="0"/>
    <n v="0"/>
  </r>
  <r>
    <x v="2"/>
    <n v="19"/>
    <n v="5"/>
    <s v="ON"/>
    <d v="2018-11-19T00:00:00"/>
    <s v="Avg of 4 NM Projects"/>
    <n v="20"/>
    <n v="0"/>
    <n v="0"/>
    <n v="86.56"/>
    <n v="81"/>
    <n v="0"/>
    <n v="1"/>
    <n v="0"/>
    <n v="0"/>
  </r>
  <r>
    <x v="2"/>
    <n v="19"/>
    <n v="5"/>
    <s v="ON"/>
    <d v="2018-11-19T00:00:00"/>
    <s v="Avg of 4 NM Projects"/>
    <n v="21"/>
    <n v="0"/>
    <n v="0"/>
    <n v="83.6"/>
    <n v="77.540000000000006"/>
    <n v="0"/>
    <n v="1"/>
    <n v="0"/>
    <n v="0"/>
  </r>
  <r>
    <x v="2"/>
    <n v="19"/>
    <n v="5"/>
    <s v="ON"/>
    <d v="2018-11-19T00:00:00"/>
    <s v="Avg of 4 NM Projects"/>
    <n v="22"/>
    <n v="-0.13"/>
    <n v="-7.3033707865168538E-4"/>
    <n v="67.81"/>
    <n v="81.59"/>
    <n v="-1.06067E-2"/>
    <n v="0"/>
    <n v="0"/>
    <n v="0"/>
  </r>
  <r>
    <x v="2"/>
    <n v="19"/>
    <n v="5"/>
    <s v="ON"/>
    <d v="2018-11-19T00:00:00"/>
    <s v="Avg of 4 NM Projects"/>
    <n v="23"/>
    <n v="-0.13"/>
    <n v="-7.3033707865168538E-4"/>
    <n v="56.29"/>
    <n v="60.5"/>
    <n v="-7.8650000000000005E-3"/>
    <n v="0"/>
    <n v="0"/>
    <n v="0"/>
  </r>
  <r>
    <x v="2"/>
    <n v="19"/>
    <n v="5"/>
    <s v="OFF"/>
    <d v="2018-11-19T00:00:00"/>
    <s v="Avg of 4 NM Projects"/>
    <n v="24"/>
    <n v="0"/>
    <n v="0"/>
    <n v="56.52"/>
    <n v="91.29"/>
    <n v="0"/>
    <n v="1"/>
    <n v="0"/>
    <n v="0"/>
  </r>
  <r>
    <x v="2"/>
    <n v="20"/>
    <n v="6"/>
    <s v="OFF"/>
    <d v="2018-11-20T00:00:00"/>
    <s v="Avg of 4 NM Projects"/>
    <n v="1"/>
    <n v="-0.26"/>
    <n v="-1.4606741573033708E-3"/>
    <n v="66.08"/>
    <n v="108.61"/>
    <n v="-2.8238600000000003E-2"/>
    <n v="0"/>
    <n v="0"/>
    <n v="0"/>
  </r>
  <r>
    <x v="2"/>
    <n v="20"/>
    <n v="6"/>
    <s v="OFF"/>
    <d v="2018-11-20T00:00:00"/>
    <s v="Avg of 4 NM Projects"/>
    <n v="2"/>
    <n v="-0.13"/>
    <n v="-7.3033707865168538E-4"/>
    <n v="70.48"/>
    <n v="62.47"/>
    <n v="-8.1211000000000009E-3"/>
    <n v="0"/>
    <n v="0"/>
    <n v="0"/>
  </r>
  <r>
    <x v="2"/>
    <n v="20"/>
    <n v="6"/>
    <s v="OFF"/>
    <d v="2018-11-20T00:00:00"/>
    <s v="Avg of 4 NM Projects"/>
    <n v="3"/>
    <n v="-0.13"/>
    <n v="-7.3033707865168538E-4"/>
    <n v="65.22"/>
    <n v="78.33"/>
    <n v="-1.01829E-2"/>
    <n v="0"/>
    <n v="0"/>
    <n v="0"/>
  </r>
  <r>
    <x v="2"/>
    <n v="20"/>
    <n v="6"/>
    <s v="OFF"/>
    <d v="2018-11-20T00:00:00"/>
    <s v="Avg of 4 NM Projects"/>
    <n v="4"/>
    <n v="-0.13"/>
    <n v="-7.3033707865168538E-4"/>
    <n v="65.91"/>
    <n v="149.09"/>
    <n v="-1.9381700000000002E-2"/>
    <n v="0"/>
    <n v="0"/>
    <n v="0"/>
  </r>
  <r>
    <x v="2"/>
    <n v="20"/>
    <n v="6"/>
    <s v="OFF"/>
    <d v="2018-11-20T00:00:00"/>
    <s v="Avg of 4 NM Projects"/>
    <n v="5"/>
    <n v="-0.13"/>
    <n v="-7.3033707865168538E-4"/>
    <n v="71.010000000000005"/>
    <n v="130.96"/>
    <n v="-1.7024800000000003E-2"/>
    <n v="0"/>
    <n v="0"/>
    <n v="0"/>
  </r>
  <r>
    <x v="2"/>
    <n v="20"/>
    <n v="6"/>
    <s v="OFF"/>
    <d v="2018-11-20T00:00:00"/>
    <s v="Avg of 4 NM Projects"/>
    <n v="6"/>
    <n v="0"/>
    <n v="0"/>
    <n v="70.37"/>
    <n v="73.13"/>
    <n v="0"/>
    <n v="1"/>
    <n v="0"/>
    <n v="0"/>
  </r>
  <r>
    <x v="2"/>
    <n v="20"/>
    <n v="6"/>
    <s v="OFF"/>
    <d v="2018-11-20T00:00:00"/>
    <s v="Avg of 4 NM Projects"/>
    <n v="7"/>
    <n v="0"/>
    <n v="0"/>
    <n v="90.77"/>
    <n v="92.69"/>
    <n v="0"/>
    <n v="1"/>
    <n v="0"/>
    <n v="0"/>
  </r>
  <r>
    <x v="2"/>
    <n v="20"/>
    <n v="6"/>
    <s v="ON"/>
    <d v="2018-11-20T00:00:00"/>
    <s v="Avg of 4 NM Projects"/>
    <n v="8"/>
    <n v="0.26"/>
    <n v="1.4606741573033708E-3"/>
    <n v="106.02"/>
    <n v="153.22"/>
    <n v="3.9837200000000003E-2"/>
    <n v="0"/>
    <n v="0"/>
    <n v="0"/>
  </r>
  <r>
    <x v="2"/>
    <n v="20"/>
    <n v="6"/>
    <s v="ON"/>
    <d v="2018-11-20T00:00:00"/>
    <s v="Avg of 4 NM Projects"/>
    <n v="9"/>
    <n v="6.15"/>
    <n v="3.4550561797752809E-2"/>
    <n v="99.93"/>
    <n v="128.31"/>
    <n v="0.78910650000000004"/>
    <n v="0"/>
    <n v="0"/>
    <n v="0"/>
  </r>
  <r>
    <x v="2"/>
    <n v="20"/>
    <n v="6"/>
    <s v="ON"/>
    <d v="2018-11-20T00:00:00"/>
    <s v="Avg of 4 NM Projects"/>
    <n v="10"/>
    <n v="18.045000000000002"/>
    <n v="0.10137640449438204"/>
    <n v="100.95"/>
    <n v="87.34"/>
    <n v="1.5760503000000001"/>
    <n v="0"/>
    <n v="0"/>
    <n v="0"/>
  </r>
  <r>
    <x v="2"/>
    <n v="20"/>
    <n v="6"/>
    <s v="ON"/>
    <d v="2018-11-20T00:00:00"/>
    <s v="Avg of 4 NM Projects"/>
    <n v="11"/>
    <n v="23.294999999999998"/>
    <n v="0.13087078651685391"/>
    <n v="109.22"/>
    <n v="97.61"/>
    <n v="2.2738249499999998"/>
    <n v="0"/>
    <n v="0"/>
    <n v="0"/>
  </r>
  <r>
    <x v="2"/>
    <n v="20"/>
    <n v="6"/>
    <s v="ON"/>
    <d v="2018-11-20T00:00:00"/>
    <s v="Avg of 4 NM Projects"/>
    <n v="12"/>
    <n v="25.594999999999999"/>
    <n v="0.14379213483146067"/>
    <n v="110.94"/>
    <n v="81.81"/>
    <n v="2.0939269500000002"/>
    <n v="0"/>
    <n v="0"/>
    <n v="0"/>
  </r>
  <r>
    <x v="2"/>
    <n v="20"/>
    <n v="6"/>
    <s v="ON"/>
    <d v="2018-11-20T00:00:00"/>
    <s v="Avg of 4 NM Projects"/>
    <n v="13"/>
    <n v="17.925000000000001"/>
    <n v="0.10070224719101124"/>
    <n v="104.89"/>
    <n v="72.319999999999993"/>
    <n v="1.2963359999999999"/>
    <n v="0"/>
    <n v="0"/>
    <n v="0"/>
  </r>
  <r>
    <x v="2"/>
    <n v="20"/>
    <n v="6"/>
    <s v="ON"/>
    <d v="2018-11-20T00:00:00"/>
    <s v="Avg of 4 NM Projects"/>
    <n v="14"/>
    <n v="11.39"/>
    <n v="6.398876404494383E-2"/>
    <n v="85.66"/>
    <n v="69.89"/>
    <n v="0.79604710000000001"/>
    <n v="0"/>
    <n v="0"/>
    <n v="0"/>
  </r>
  <r>
    <x v="2"/>
    <n v="20"/>
    <n v="6"/>
    <s v="ON"/>
    <d v="2018-11-20T00:00:00"/>
    <s v="Avg of 4 NM Projects"/>
    <n v="15"/>
    <n v="7.42"/>
    <n v="4.1685393258426968E-2"/>
    <n v="90.04"/>
    <n v="59.28"/>
    <n v="0.43985760000000002"/>
    <n v="0"/>
    <n v="0"/>
    <n v="0"/>
  </r>
  <r>
    <x v="2"/>
    <n v="20"/>
    <n v="6"/>
    <s v="ON"/>
    <d v="2018-11-20T00:00:00"/>
    <s v="Avg of 4 NM Projects"/>
    <n v="16"/>
    <n v="2.4350000000000005"/>
    <n v="1.3679775280898879E-2"/>
    <n v="102.35"/>
    <n v="64.02"/>
    <n v="0.15588870000000002"/>
    <n v="0"/>
    <n v="0"/>
    <n v="0"/>
  </r>
  <r>
    <x v="2"/>
    <n v="20"/>
    <n v="6"/>
    <s v="ON"/>
    <d v="2018-11-20T00:00:00"/>
    <s v="Avg of 4 NM Projects"/>
    <n v="17"/>
    <n v="-0.13"/>
    <n v="-7.3033707865168538E-4"/>
    <n v="117.06"/>
    <n v="80.38"/>
    <n v="-1.0449399999999999E-2"/>
    <n v="0"/>
    <n v="0"/>
    <n v="0"/>
  </r>
  <r>
    <x v="2"/>
    <n v="20"/>
    <n v="6"/>
    <s v="ON"/>
    <d v="2018-11-20T00:00:00"/>
    <s v="Avg of 4 NM Projects"/>
    <n v="18"/>
    <n v="0"/>
    <n v="0"/>
    <n v="130"/>
    <n v="70.180000000000007"/>
    <n v="0"/>
    <n v="1"/>
    <n v="0"/>
    <n v="0"/>
  </r>
  <r>
    <x v="2"/>
    <n v="20"/>
    <n v="6"/>
    <s v="ON"/>
    <d v="2018-11-20T00:00:00"/>
    <s v="Avg of 4 NM Projects"/>
    <n v="19"/>
    <n v="-0.13"/>
    <n v="-7.3033707865168538E-4"/>
    <n v="121.5"/>
    <n v="71.180000000000007"/>
    <n v="-9.2534000000000002E-3"/>
    <n v="0"/>
    <n v="0"/>
    <n v="0"/>
  </r>
  <r>
    <x v="2"/>
    <n v="20"/>
    <n v="6"/>
    <s v="ON"/>
    <d v="2018-11-20T00:00:00"/>
    <s v="Avg of 4 NM Projects"/>
    <n v="20"/>
    <n v="0"/>
    <n v="0"/>
    <n v="104.87"/>
    <n v="70.62"/>
    <n v="0"/>
    <n v="1"/>
    <n v="0"/>
    <n v="0"/>
  </r>
  <r>
    <x v="2"/>
    <n v="20"/>
    <n v="6"/>
    <s v="ON"/>
    <d v="2018-11-20T00:00:00"/>
    <s v="Avg of 4 NM Projects"/>
    <n v="21"/>
    <n v="-0.13"/>
    <n v="-7.3033707865168538E-4"/>
    <n v="87.6"/>
    <n v="68.86"/>
    <n v="-8.9518000000000011E-3"/>
    <n v="0"/>
    <n v="0"/>
    <n v="0"/>
  </r>
  <r>
    <x v="2"/>
    <n v="20"/>
    <n v="6"/>
    <s v="ON"/>
    <d v="2018-11-20T00:00:00"/>
    <s v="Avg of 4 NM Projects"/>
    <n v="22"/>
    <n v="0"/>
    <n v="0"/>
    <n v="73.03"/>
    <n v="66.09"/>
    <n v="0"/>
    <n v="1"/>
    <n v="0"/>
    <n v="0"/>
  </r>
  <r>
    <x v="2"/>
    <n v="20"/>
    <n v="6"/>
    <s v="ON"/>
    <d v="2018-11-20T00:00:00"/>
    <s v="Avg of 4 NM Projects"/>
    <n v="23"/>
    <n v="-0.13"/>
    <n v="-7.3033707865168538E-4"/>
    <n v="60.03"/>
    <n v="61.64"/>
    <n v="-8.0132000000000016E-3"/>
    <n v="0"/>
    <n v="0"/>
    <n v="0"/>
  </r>
  <r>
    <x v="2"/>
    <n v="20"/>
    <n v="6"/>
    <s v="OFF"/>
    <d v="2018-11-20T00:00:00"/>
    <s v="Avg of 4 NM Projects"/>
    <n v="24"/>
    <n v="-0.13"/>
    <n v="-7.3033707865168538E-4"/>
    <n v="54.42"/>
    <n v="34.86"/>
    <n v="-4.5318000000000008E-3"/>
    <n v="0"/>
    <n v="0"/>
    <n v="0"/>
  </r>
  <r>
    <x v="2"/>
    <n v="21"/>
    <n v="7"/>
    <s v="OFF"/>
    <d v="2018-11-21T00:00:00"/>
    <s v="Avg of 4 NM Projects"/>
    <n v="1"/>
    <n v="0"/>
    <n v="0"/>
    <n v="93.6"/>
    <n v="23.62"/>
    <n v="0"/>
    <n v="1"/>
    <n v="0"/>
    <n v="0"/>
  </r>
  <r>
    <x v="2"/>
    <n v="21"/>
    <n v="7"/>
    <s v="OFF"/>
    <d v="2018-11-21T00:00:00"/>
    <s v="Avg of 4 NM Projects"/>
    <n v="2"/>
    <n v="-0.13"/>
    <n v="-7.3033707865168538E-4"/>
    <n v="93.21"/>
    <n v="35.64"/>
    <n v="-4.6332000000000005E-3"/>
    <n v="0"/>
    <n v="0"/>
    <n v="0"/>
  </r>
  <r>
    <x v="2"/>
    <n v="21"/>
    <n v="7"/>
    <s v="OFF"/>
    <d v="2018-11-21T00:00:00"/>
    <s v="Avg of 4 NM Projects"/>
    <n v="3"/>
    <n v="0"/>
    <n v="0"/>
    <n v="87.52"/>
    <n v="37.450000000000003"/>
    <n v="0"/>
    <n v="1"/>
    <n v="0"/>
    <n v="0"/>
  </r>
  <r>
    <x v="2"/>
    <n v="21"/>
    <n v="7"/>
    <s v="OFF"/>
    <d v="2018-11-21T00:00:00"/>
    <s v="Avg of 4 NM Projects"/>
    <n v="4"/>
    <n v="0"/>
    <n v="0"/>
    <n v="85.33"/>
    <n v="34.68"/>
    <n v="0"/>
    <n v="1"/>
    <n v="0"/>
    <n v="0"/>
  </r>
  <r>
    <x v="2"/>
    <n v="21"/>
    <n v="7"/>
    <s v="OFF"/>
    <d v="2018-11-21T00:00:00"/>
    <s v="Avg of 4 NM Projects"/>
    <n v="5"/>
    <n v="-0.13"/>
    <n v="-7.3033707865168538E-4"/>
    <n v="73.86"/>
    <n v="43.48"/>
    <n v="-5.6524000000000001E-3"/>
    <n v="0"/>
    <n v="0"/>
    <n v="0"/>
  </r>
  <r>
    <x v="2"/>
    <n v="21"/>
    <n v="7"/>
    <s v="OFF"/>
    <d v="2018-11-21T00:00:00"/>
    <s v="Avg of 4 NM Projects"/>
    <n v="6"/>
    <n v="0"/>
    <n v="0"/>
    <n v="94.04"/>
    <n v="47.38"/>
    <n v="0"/>
    <n v="1"/>
    <n v="0"/>
    <n v="0"/>
  </r>
  <r>
    <x v="2"/>
    <n v="21"/>
    <n v="7"/>
    <s v="OFF"/>
    <d v="2018-11-21T00:00:00"/>
    <s v="Avg of 4 NM Projects"/>
    <n v="7"/>
    <n v="-0.13"/>
    <n v="-7.3033707865168538E-4"/>
    <n v="116.02"/>
    <n v="79.45"/>
    <n v="-1.0328500000000001E-2"/>
    <n v="0"/>
    <n v="0"/>
    <n v="0"/>
  </r>
  <r>
    <x v="2"/>
    <n v="21"/>
    <n v="7"/>
    <s v="OFF"/>
    <d v="2018-11-21T00:00:00"/>
    <s v="Avg of 4 NM Projects"/>
    <n v="8"/>
    <n v="4.6000000000000005"/>
    <n v="2.5842696629213485E-2"/>
    <n v="128.09"/>
    <n v="96.69"/>
    <n v="0.44477400000000006"/>
    <n v="0"/>
    <n v="0"/>
    <n v="0"/>
  </r>
  <r>
    <x v="2"/>
    <n v="21"/>
    <n v="7"/>
    <s v="OFF"/>
    <d v="2018-11-21T00:00:00"/>
    <s v="Avg of 4 NM Projects"/>
    <n v="9"/>
    <n v="19.975000000000001"/>
    <n v="0.11221910112359551"/>
    <n v="116.42"/>
    <n v="88.71"/>
    <n v="1.77198225"/>
    <n v="0"/>
    <n v="0"/>
    <n v="0"/>
  </r>
  <r>
    <x v="2"/>
    <n v="21"/>
    <n v="7"/>
    <s v="OFF"/>
    <d v="2018-11-21T00:00:00"/>
    <s v="Avg of 4 NM Projects"/>
    <n v="10"/>
    <n v="35.840000000000003"/>
    <n v="0.2013483146067416"/>
    <n v="109.81"/>
    <n v="82.97"/>
    <n v="2.9736448000000002"/>
    <n v="0"/>
    <n v="0"/>
    <n v="0"/>
  </r>
  <r>
    <x v="2"/>
    <n v="21"/>
    <n v="7"/>
    <s v="OFF"/>
    <d v="2018-11-21T00:00:00"/>
    <s v="Avg of 4 NM Projects"/>
    <n v="11"/>
    <n v="48.12"/>
    <n v="0.27033707865168538"/>
    <n v="129.54"/>
    <n v="135.06"/>
    <n v="6.4990872"/>
    <n v="0"/>
    <n v="0"/>
    <n v="0"/>
  </r>
  <r>
    <x v="2"/>
    <n v="21"/>
    <n v="7"/>
    <s v="OFF"/>
    <d v="2018-11-21T00:00:00"/>
    <s v="Avg of 4 NM Projects"/>
    <n v="12"/>
    <n v="48.39"/>
    <n v="0.27185393258426965"/>
    <n v="123.68"/>
    <n v="146.94"/>
    <n v="7.1104265999999994"/>
    <n v="0"/>
    <n v="0"/>
    <n v="0"/>
  </r>
  <r>
    <x v="2"/>
    <n v="21"/>
    <n v="7"/>
    <s v="OFF"/>
    <d v="2018-11-21T00:00:00"/>
    <s v="Avg of 4 NM Projects"/>
    <n v="13"/>
    <n v="46.080000000000005"/>
    <n v="0.25887640449438204"/>
    <n v="117.53"/>
    <n v="134.86000000000001"/>
    <n v="6.2143488000000016"/>
    <n v="0"/>
    <n v="0"/>
    <n v="0"/>
  </r>
  <r>
    <x v="2"/>
    <n v="21"/>
    <n v="7"/>
    <s v="OFF"/>
    <d v="2018-11-21T00:00:00"/>
    <s v="Avg of 4 NM Projects"/>
    <n v="14"/>
    <n v="40.835000000000001"/>
    <n v="0.22941011235955056"/>
    <n v="107.29"/>
    <n v="140.04"/>
    <n v="5.7185333999999992"/>
    <n v="0"/>
    <n v="0"/>
    <n v="0"/>
  </r>
  <r>
    <x v="2"/>
    <n v="21"/>
    <n v="7"/>
    <s v="OFF"/>
    <d v="2018-11-21T00:00:00"/>
    <s v="Avg of 4 NM Projects"/>
    <n v="15"/>
    <n v="19.329999999999998"/>
    <n v="0.10859550561797753"/>
    <n v="101.02"/>
    <n v="116.57"/>
    <n v="2.2532980999999994"/>
    <n v="0"/>
    <n v="0"/>
    <n v="0"/>
  </r>
  <r>
    <x v="2"/>
    <n v="21"/>
    <n v="7"/>
    <s v="OFF"/>
    <d v="2018-11-21T00:00:00"/>
    <s v="Avg of 4 NM Projects"/>
    <n v="16"/>
    <n v="7.4249999999999998"/>
    <n v="4.1713483146067418E-2"/>
    <n v="110.08"/>
    <n v="89.64"/>
    <n v="0.66557699999999997"/>
    <n v="0"/>
    <n v="0"/>
    <n v="0"/>
  </r>
  <r>
    <x v="2"/>
    <n v="21"/>
    <n v="7"/>
    <s v="OFF"/>
    <d v="2018-11-21T00:00:00"/>
    <s v="Avg of 4 NM Projects"/>
    <n v="17"/>
    <n v="-0.13"/>
    <n v="-7.3033707865168538E-4"/>
    <n v="145.47999999999999"/>
    <n v="92.47"/>
    <n v="-1.20211E-2"/>
    <n v="0"/>
    <n v="0"/>
    <n v="0"/>
  </r>
  <r>
    <x v="2"/>
    <n v="21"/>
    <n v="7"/>
    <s v="OFF"/>
    <d v="2018-11-21T00:00:00"/>
    <s v="Avg of 4 NM Projects"/>
    <n v="18"/>
    <n v="-0.26"/>
    <n v="-1.4606741573033708E-3"/>
    <n v="178.98"/>
    <n v="78.78"/>
    <n v="-2.0482800000000002E-2"/>
    <n v="0"/>
    <n v="0"/>
    <n v="0"/>
  </r>
  <r>
    <x v="2"/>
    <n v="21"/>
    <n v="7"/>
    <s v="OFF"/>
    <d v="2018-11-21T00:00:00"/>
    <s v="Avg of 4 NM Projects"/>
    <n v="19"/>
    <n v="0"/>
    <n v="0"/>
    <n v="160.83000000000001"/>
    <n v="76.59"/>
    <n v="0"/>
    <n v="1"/>
    <n v="0"/>
    <n v="0"/>
  </r>
  <r>
    <x v="2"/>
    <n v="21"/>
    <n v="7"/>
    <s v="OFF"/>
    <d v="2018-11-21T00:00:00"/>
    <s v="Avg of 4 NM Projects"/>
    <n v="20"/>
    <n v="0"/>
    <n v="0"/>
    <n v="154.56"/>
    <n v="57.21"/>
    <n v="0"/>
    <n v="1"/>
    <n v="0"/>
    <n v="0"/>
  </r>
  <r>
    <x v="2"/>
    <n v="21"/>
    <n v="7"/>
    <s v="OFF"/>
    <d v="2018-11-21T00:00:00"/>
    <s v="Avg of 4 NM Projects"/>
    <n v="21"/>
    <n v="-0.26"/>
    <n v="-1.4606741573033708E-3"/>
    <n v="138.38999999999999"/>
    <n v="73.239999999999995"/>
    <n v="-1.9042400000000001E-2"/>
    <n v="0"/>
    <n v="0"/>
    <n v="0"/>
  </r>
  <r>
    <x v="2"/>
    <n v="21"/>
    <n v="7"/>
    <s v="OFF"/>
    <d v="2018-11-21T00:00:00"/>
    <s v="Avg of 4 NM Projects"/>
    <n v="22"/>
    <n v="0"/>
    <n v="0"/>
    <n v="124.3"/>
    <n v="69.13"/>
    <n v="0"/>
    <n v="1"/>
    <n v="0"/>
    <n v="0"/>
  </r>
  <r>
    <x v="2"/>
    <n v="21"/>
    <n v="7"/>
    <s v="OFF"/>
    <d v="2018-11-21T00:00:00"/>
    <s v="Avg of 4 NM Projects"/>
    <n v="23"/>
    <n v="-0.26"/>
    <n v="-1.4606741573033708E-3"/>
    <n v="108.97"/>
    <n v="42.35"/>
    <n v="-1.1011000000000002E-2"/>
    <n v="0"/>
    <n v="0"/>
    <n v="0"/>
  </r>
  <r>
    <x v="2"/>
    <n v="21"/>
    <n v="7"/>
    <s v="OFF"/>
    <d v="2018-11-21T00:00:00"/>
    <s v="Avg of 4 NM Projects"/>
    <n v="24"/>
    <n v="0"/>
    <n v="0"/>
    <n v="116.02"/>
    <n v="57.6"/>
    <n v="0"/>
    <n v="1"/>
    <n v="0"/>
    <n v="0"/>
  </r>
  <r>
    <x v="2"/>
    <n v="22"/>
    <n v="1"/>
    <s v="OFF"/>
    <d v="2018-11-22T00:00:00"/>
    <s v="Avg of 4 NM Projects"/>
    <n v="1"/>
    <n v="-0.13"/>
    <n v="-7.3033707865168538E-4"/>
    <n v="79.16"/>
    <n v="90"/>
    <n v="-1.17E-2"/>
    <n v="0"/>
    <n v="0"/>
    <n v="0"/>
  </r>
  <r>
    <x v="2"/>
    <n v="22"/>
    <n v="1"/>
    <s v="OFF"/>
    <d v="2018-11-22T00:00:00"/>
    <s v="Avg of 4 NM Projects"/>
    <n v="2"/>
    <n v="-0.13"/>
    <n v="-7.3033707865168538E-4"/>
    <n v="71.540000000000006"/>
    <n v="76.400000000000006"/>
    <n v="-9.9319999999999999E-3"/>
    <n v="0"/>
    <n v="0"/>
    <n v="0"/>
  </r>
  <r>
    <x v="2"/>
    <n v="22"/>
    <n v="1"/>
    <s v="OFF"/>
    <d v="2018-11-22T00:00:00"/>
    <s v="Avg of 4 NM Projects"/>
    <n v="3"/>
    <n v="0"/>
    <n v="0"/>
    <n v="66.3"/>
    <n v="43.31"/>
    <n v="0"/>
    <n v="1"/>
    <n v="0"/>
    <n v="0"/>
  </r>
  <r>
    <x v="2"/>
    <n v="22"/>
    <n v="1"/>
    <s v="OFF"/>
    <d v="2018-11-22T00:00:00"/>
    <s v="Avg of 4 NM Projects"/>
    <n v="4"/>
    <n v="-0.13"/>
    <n v="-7.3033707865168538E-4"/>
    <n v="66.41"/>
    <n v="45.14"/>
    <n v="-5.8681999999999996E-3"/>
    <n v="0"/>
    <n v="0"/>
    <n v="0"/>
  </r>
  <r>
    <x v="2"/>
    <n v="22"/>
    <n v="1"/>
    <s v="OFF"/>
    <d v="2018-11-22T00:00:00"/>
    <s v="Avg of 4 NM Projects"/>
    <n v="5"/>
    <n v="-0.26"/>
    <n v="-1.4606741573033708E-3"/>
    <n v="69.89"/>
    <n v="93.04"/>
    <n v="-2.4190400000000004E-2"/>
    <n v="0"/>
    <n v="0"/>
    <n v="0"/>
  </r>
  <r>
    <x v="2"/>
    <n v="22"/>
    <n v="1"/>
    <s v="OFF"/>
    <d v="2018-11-22T00:00:00"/>
    <s v="Avg of 4 NM Projects"/>
    <n v="6"/>
    <n v="-0.13"/>
    <n v="-7.3033707865168538E-4"/>
    <n v="79.349999999999994"/>
    <n v="133.31"/>
    <n v="-1.73303E-2"/>
    <n v="0"/>
    <n v="0"/>
    <n v="0"/>
  </r>
  <r>
    <x v="2"/>
    <n v="22"/>
    <n v="1"/>
    <s v="OFF"/>
    <d v="2018-11-22T00:00:00"/>
    <s v="Avg of 4 NM Projects"/>
    <n v="7"/>
    <n v="-0.13"/>
    <n v="-7.3033707865168538E-4"/>
    <n v="85.78"/>
    <n v="75.930000000000007"/>
    <n v="-9.8709000000000002E-3"/>
    <n v="0"/>
    <n v="0"/>
    <n v="0"/>
  </r>
  <r>
    <x v="2"/>
    <n v="22"/>
    <n v="1"/>
    <s v="OFF"/>
    <d v="2018-11-22T00:00:00"/>
    <s v="Avg of 4 NM Projects"/>
    <n v="8"/>
    <n v="0.255"/>
    <n v="1.4325842696629213E-3"/>
    <n v="109.89"/>
    <n v="118.19"/>
    <n v="3.0138449999999997E-2"/>
    <n v="0"/>
    <n v="0"/>
    <n v="0"/>
  </r>
  <r>
    <x v="2"/>
    <n v="22"/>
    <n v="1"/>
    <s v="OFF"/>
    <d v="2018-11-22T00:00:00"/>
    <s v="Avg of 4 NM Projects"/>
    <n v="9"/>
    <n v="2.8149999999999999"/>
    <n v="1.5814606741573034E-2"/>
    <n v="125"/>
    <n v="208.42"/>
    <n v="0.5867022999999999"/>
    <n v="0"/>
    <n v="0"/>
    <n v="0"/>
  </r>
  <r>
    <x v="2"/>
    <n v="22"/>
    <n v="1"/>
    <s v="OFF"/>
    <d v="2018-11-22T00:00:00"/>
    <s v="Avg of 4 NM Projects"/>
    <n v="10"/>
    <n v="4.4749999999999996"/>
    <n v="2.5140449438202244E-2"/>
    <n v="129.53"/>
    <n v="118.36"/>
    <n v="0.52966099999999994"/>
    <n v="0"/>
    <n v="0"/>
    <n v="0"/>
  </r>
  <r>
    <x v="2"/>
    <n v="22"/>
    <n v="1"/>
    <s v="OFF"/>
    <d v="2018-11-22T00:00:00"/>
    <s v="Avg of 4 NM Projects"/>
    <n v="11"/>
    <n v="8.4450000000000003"/>
    <n v="4.7443820224719102E-2"/>
    <n v="131.75"/>
    <n v="161.6"/>
    <n v="1.3647119999999999"/>
    <n v="0"/>
    <n v="0"/>
    <n v="0"/>
  </r>
  <r>
    <x v="2"/>
    <n v="22"/>
    <n v="1"/>
    <s v="OFF"/>
    <d v="2018-11-22T00:00:00"/>
    <s v="Avg of 4 NM Projects"/>
    <n v="12"/>
    <n v="11.135000000000002"/>
    <n v="6.2556179775280912E-2"/>
    <n v="134.41999999999999"/>
    <n v="171.4"/>
    <n v="1.9085390000000004"/>
    <n v="0"/>
    <n v="0"/>
    <n v="0"/>
  </r>
  <r>
    <x v="2"/>
    <n v="22"/>
    <n v="1"/>
    <s v="OFF"/>
    <d v="2018-11-22T00:00:00"/>
    <s v="Avg of 4 NM Projects"/>
    <n v="13"/>
    <n v="11.900000000000002"/>
    <n v="6.6853932584269679E-2"/>
    <n v="120.04"/>
    <n v="120.3"/>
    <n v="1.4315700000000002"/>
    <n v="0"/>
    <n v="0"/>
    <n v="0"/>
  </r>
  <r>
    <x v="2"/>
    <n v="22"/>
    <n v="1"/>
    <s v="OFF"/>
    <d v="2018-11-22T00:00:00"/>
    <s v="Avg of 4 NM Projects"/>
    <n v="14"/>
    <n v="11.009999999999998"/>
    <n v="6.1853932584269654E-2"/>
    <n v="105.8"/>
    <n v="58.18"/>
    <n v="0.64056179999999985"/>
    <n v="0"/>
    <n v="0"/>
    <n v="0"/>
  </r>
  <r>
    <x v="2"/>
    <n v="22"/>
    <n v="1"/>
    <s v="OFF"/>
    <d v="2018-11-22T00:00:00"/>
    <s v="Avg of 4 NM Projects"/>
    <n v="15"/>
    <n v="11.135"/>
    <n v="6.2556179775280898E-2"/>
    <n v="90.11"/>
    <n v="77.7"/>
    <n v="0.86518950000000006"/>
    <n v="0"/>
    <n v="0"/>
    <n v="0"/>
  </r>
  <r>
    <x v="2"/>
    <n v="22"/>
    <n v="1"/>
    <s v="OFF"/>
    <d v="2018-11-22T00:00:00"/>
    <s v="Avg of 4 NM Projects"/>
    <n v="16"/>
    <n v="3.0699999999999994"/>
    <n v="1.7247191011235952E-2"/>
    <n v="93.33"/>
    <n v="92.92"/>
    <n v="0.28526439999999997"/>
    <n v="0"/>
    <n v="0"/>
    <n v="0"/>
  </r>
  <r>
    <x v="2"/>
    <n v="22"/>
    <n v="1"/>
    <s v="OFF"/>
    <d v="2018-11-22T00:00:00"/>
    <s v="Avg of 4 NM Projects"/>
    <n v="17"/>
    <n v="-0.26"/>
    <n v="-1.4606741573033708E-3"/>
    <n v="127.81"/>
    <n v="99"/>
    <n v="-2.5740000000000002E-2"/>
    <n v="0"/>
    <n v="0"/>
    <n v="0"/>
  </r>
  <r>
    <x v="2"/>
    <n v="22"/>
    <n v="1"/>
    <s v="OFF"/>
    <d v="2018-11-22T00:00:00"/>
    <s v="Avg of 4 NM Projects"/>
    <n v="18"/>
    <n v="0"/>
    <n v="0"/>
    <n v="144.87"/>
    <n v="82.53"/>
    <n v="0"/>
    <n v="1"/>
    <n v="0"/>
    <n v="0"/>
  </r>
  <r>
    <x v="2"/>
    <n v="22"/>
    <n v="1"/>
    <s v="OFF"/>
    <d v="2018-11-22T00:00:00"/>
    <s v="Avg of 4 NM Projects"/>
    <n v="19"/>
    <n v="-0.13"/>
    <n v="-7.3033707865168538E-4"/>
    <n v="134.31"/>
    <n v="80.86"/>
    <n v="-1.0511800000000002E-2"/>
    <n v="0"/>
    <n v="0"/>
    <n v="0"/>
  </r>
  <r>
    <x v="2"/>
    <n v="22"/>
    <n v="1"/>
    <s v="OFF"/>
    <d v="2018-11-22T00:00:00"/>
    <s v="Avg of 4 NM Projects"/>
    <n v="20"/>
    <n v="-0.39"/>
    <n v="-2.1910112359550564E-3"/>
    <n v="129.68"/>
    <n v="80.41"/>
    <n v="-3.1359900000000003E-2"/>
    <n v="0"/>
    <n v="0"/>
    <n v="0"/>
  </r>
  <r>
    <x v="2"/>
    <n v="22"/>
    <n v="1"/>
    <s v="OFF"/>
    <d v="2018-11-22T00:00:00"/>
    <s v="Avg of 4 NM Projects"/>
    <n v="21"/>
    <n v="0"/>
    <n v="0"/>
    <n v="127.33"/>
    <n v="104.91"/>
    <n v="0"/>
    <n v="1"/>
    <n v="0"/>
    <n v="0"/>
  </r>
  <r>
    <x v="2"/>
    <n v="22"/>
    <n v="1"/>
    <s v="OFF"/>
    <d v="2018-11-22T00:00:00"/>
    <s v="Avg of 4 NM Projects"/>
    <n v="22"/>
    <n v="-0.13"/>
    <n v="-7.3033707865168538E-4"/>
    <n v="122.38"/>
    <n v="89.27"/>
    <n v="-1.16051E-2"/>
    <n v="0"/>
    <n v="0"/>
    <n v="0"/>
  </r>
  <r>
    <x v="2"/>
    <n v="22"/>
    <n v="1"/>
    <s v="OFF"/>
    <d v="2018-11-22T00:00:00"/>
    <s v="Avg of 4 NM Projects"/>
    <n v="23"/>
    <n v="0"/>
    <n v="0"/>
    <n v="106.03"/>
    <n v="57.9"/>
    <n v="0"/>
    <n v="1"/>
    <n v="0"/>
    <n v="0"/>
  </r>
  <r>
    <x v="2"/>
    <n v="22"/>
    <n v="1"/>
    <s v="OFF"/>
    <d v="2018-11-22T00:00:00"/>
    <s v="Avg of 4 NM Projects"/>
    <n v="24"/>
    <n v="-0.26"/>
    <n v="-1.4606741573033708E-3"/>
    <n v="124.86"/>
    <n v="51.76"/>
    <n v="-1.34576E-2"/>
    <n v="0"/>
    <n v="0"/>
    <n v="0"/>
  </r>
  <r>
    <x v="2"/>
    <n v="23"/>
    <n v="2"/>
    <s v="OFF"/>
    <d v="2018-11-23T00:00:00"/>
    <s v="Avg of 4 NM Projects"/>
    <n v="1"/>
    <n v="0"/>
    <n v="0"/>
    <n v="112.01"/>
    <n v="115.47"/>
    <n v="0"/>
    <n v="1"/>
    <n v="0"/>
    <n v="0"/>
  </r>
  <r>
    <x v="2"/>
    <n v="23"/>
    <n v="2"/>
    <s v="OFF"/>
    <d v="2018-11-23T00:00:00"/>
    <s v="Avg of 4 NM Projects"/>
    <n v="2"/>
    <n v="-0.26"/>
    <n v="-1.4606741573033708E-3"/>
    <n v="87.46"/>
    <n v="118.16"/>
    <n v="-3.0721599999999998E-2"/>
    <n v="0"/>
    <n v="0"/>
    <n v="0"/>
  </r>
  <r>
    <x v="2"/>
    <n v="23"/>
    <n v="2"/>
    <s v="OFF"/>
    <d v="2018-11-23T00:00:00"/>
    <s v="Avg of 4 NM Projects"/>
    <n v="3"/>
    <n v="0"/>
    <n v="0"/>
    <n v="87.95"/>
    <n v="96.51"/>
    <n v="0"/>
    <n v="1"/>
    <n v="0"/>
    <n v="0"/>
  </r>
  <r>
    <x v="2"/>
    <n v="23"/>
    <n v="2"/>
    <s v="OFF"/>
    <d v="2018-11-23T00:00:00"/>
    <s v="Avg of 4 NM Projects"/>
    <n v="4"/>
    <n v="-0.13"/>
    <n v="-7.3033707865168538E-4"/>
    <n v="87.15"/>
    <n v="102.3"/>
    <n v="-1.3299E-2"/>
    <n v="0"/>
    <n v="0"/>
    <n v="0"/>
  </r>
  <r>
    <x v="2"/>
    <n v="23"/>
    <n v="2"/>
    <s v="OFF"/>
    <d v="2018-11-23T00:00:00"/>
    <s v="Avg of 4 NM Projects"/>
    <n v="5"/>
    <n v="0"/>
    <n v="0"/>
    <n v="88.43"/>
    <n v="97.06"/>
    <n v="0"/>
    <n v="1"/>
    <n v="0"/>
    <n v="0"/>
  </r>
  <r>
    <x v="2"/>
    <n v="23"/>
    <n v="2"/>
    <s v="OFF"/>
    <d v="2018-11-23T00:00:00"/>
    <s v="Avg of 4 NM Projects"/>
    <n v="6"/>
    <n v="-0.13"/>
    <n v="-7.3033707865168538E-4"/>
    <n v="98.09"/>
    <n v="154.94"/>
    <n v="-2.0142199999999999E-2"/>
    <n v="0"/>
    <n v="0"/>
    <n v="0"/>
  </r>
  <r>
    <x v="2"/>
    <n v="23"/>
    <n v="2"/>
    <s v="OFF"/>
    <d v="2018-11-23T00:00:00"/>
    <s v="Avg of 4 NM Projects"/>
    <n v="7"/>
    <n v="-0.13"/>
    <n v="-7.3033707865168538E-4"/>
    <n v="113.72"/>
    <n v="146.6"/>
    <n v="-1.9057999999999999E-2"/>
    <n v="0"/>
    <n v="0"/>
    <n v="0"/>
  </r>
  <r>
    <x v="2"/>
    <n v="23"/>
    <n v="2"/>
    <s v="ON"/>
    <d v="2018-11-23T00:00:00"/>
    <s v="Avg of 4 NM Projects"/>
    <n v="8"/>
    <n v="2.6849999999999996"/>
    <n v="1.5084269662921345E-2"/>
    <n v="129.27000000000001"/>
    <n v="95.26"/>
    <n v="0.25577309999999998"/>
    <n v="0"/>
    <n v="0"/>
    <n v="0"/>
  </r>
  <r>
    <x v="2"/>
    <n v="23"/>
    <n v="2"/>
    <s v="ON"/>
    <d v="2018-11-23T00:00:00"/>
    <s v="Avg of 4 NM Projects"/>
    <n v="9"/>
    <n v="21.634999999999998"/>
    <n v="0.12154494382022471"/>
    <n v="117.84"/>
    <n v="59.23"/>
    <n v="1.28144105"/>
    <n v="0"/>
    <n v="0"/>
    <n v="0"/>
  </r>
  <r>
    <x v="2"/>
    <n v="23"/>
    <n v="2"/>
    <s v="ON"/>
    <d v="2018-11-23T00:00:00"/>
    <s v="Avg of 4 NM Projects"/>
    <n v="10"/>
    <n v="33.145000000000003"/>
    <n v="0.18620786516853935"/>
    <n v="128.36000000000001"/>
    <n v="55.74"/>
    <n v="1.8475023000000004"/>
    <n v="0"/>
    <n v="0"/>
    <n v="0"/>
  </r>
  <r>
    <x v="2"/>
    <n v="23"/>
    <n v="2"/>
    <s v="ON"/>
    <d v="2018-11-23T00:00:00"/>
    <s v="Avg of 4 NM Projects"/>
    <n v="11"/>
    <n v="43.525000000000006"/>
    <n v="0.24452247191011239"/>
    <n v="119.27"/>
    <n v="50.9"/>
    <n v="2.2154225000000003"/>
    <n v="0"/>
    <n v="0"/>
    <n v="0"/>
  </r>
  <r>
    <x v="2"/>
    <n v="23"/>
    <n v="2"/>
    <s v="ON"/>
    <d v="2018-11-23T00:00:00"/>
    <s v="Avg of 4 NM Projects"/>
    <n v="12"/>
    <n v="51.455000000000005"/>
    <n v="0.28907303370786519"/>
    <n v="104.85"/>
    <n v="53"/>
    <n v="2.7271150000000004"/>
    <n v="0"/>
    <n v="0"/>
    <n v="0"/>
  </r>
  <r>
    <x v="2"/>
    <n v="23"/>
    <n v="2"/>
    <s v="ON"/>
    <d v="2018-11-23T00:00:00"/>
    <s v="Avg of 4 NM Projects"/>
    <n v="13"/>
    <n v="37.119999999999997"/>
    <n v="0.2085393258426966"/>
    <n v="88.8"/>
    <n v="51.52"/>
    <n v="1.9124223999999999"/>
    <n v="0"/>
    <n v="0"/>
    <n v="0"/>
  </r>
  <r>
    <x v="2"/>
    <n v="23"/>
    <n v="2"/>
    <s v="ON"/>
    <d v="2018-11-23T00:00:00"/>
    <s v="Avg of 4 NM Projects"/>
    <n v="14"/>
    <n v="36.995000000000005"/>
    <n v="0.20783707865168541"/>
    <n v="89.42"/>
    <n v="58.95"/>
    <n v="2.1808552500000005"/>
    <n v="0"/>
    <n v="0"/>
    <n v="0"/>
  </r>
  <r>
    <x v="2"/>
    <n v="23"/>
    <n v="2"/>
    <s v="ON"/>
    <d v="2018-11-23T00:00:00"/>
    <s v="Avg of 4 NM Projects"/>
    <n v="15"/>
    <n v="24.704999999999998"/>
    <n v="0.13879213483146066"/>
    <n v="86.78"/>
    <n v="67.23"/>
    <n v="1.66091715"/>
    <n v="0"/>
    <n v="0"/>
    <n v="0"/>
  </r>
  <r>
    <x v="2"/>
    <n v="23"/>
    <n v="2"/>
    <s v="ON"/>
    <d v="2018-11-23T00:00:00"/>
    <s v="Avg of 4 NM Projects"/>
    <n v="16"/>
    <n v="3.0699999999999994"/>
    <n v="1.7247191011235952E-2"/>
    <n v="91.53"/>
    <n v="109.32"/>
    <n v="0.33561239999999992"/>
    <n v="0"/>
    <n v="0"/>
    <n v="0"/>
  </r>
  <r>
    <x v="2"/>
    <n v="23"/>
    <n v="2"/>
    <s v="ON"/>
    <d v="2018-11-23T00:00:00"/>
    <s v="Avg of 4 NM Projects"/>
    <n v="17"/>
    <n v="-0.13"/>
    <n v="-7.3033707865168538E-4"/>
    <n v="132.22"/>
    <n v="113.37"/>
    <n v="-1.4738100000000001E-2"/>
    <n v="0"/>
    <n v="0"/>
    <n v="0"/>
  </r>
  <r>
    <x v="2"/>
    <n v="23"/>
    <n v="2"/>
    <s v="ON"/>
    <d v="2018-11-23T00:00:00"/>
    <s v="Avg of 4 NM Projects"/>
    <n v="18"/>
    <n v="0"/>
    <n v="0"/>
    <n v="153.30000000000001"/>
    <n v="134.26"/>
    <n v="0"/>
    <n v="1"/>
    <n v="0"/>
    <n v="0"/>
  </r>
  <r>
    <x v="2"/>
    <n v="23"/>
    <n v="2"/>
    <s v="ON"/>
    <d v="2018-11-23T00:00:00"/>
    <s v="Avg of 4 NM Projects"/>
    <n v="19"/>
    <n v="0"/>
    <n v="0"/>
    <n v="137.72999999999999"/>
    <n v="113.25"/>
    <n v="0"/>
    <n v="1"/>
    <n v="0"/>
    <n v="0"/>
  </r>
  <r>
    <x v="2"/>
    <n v="23"/>
    <n v="2"/>
    <s v="ON"/>
    <d v="2018-11-23T00:00:00"/>
    <s v="Avg of 4 NM Projects"/>
    <n v="20"/>
    <n v="-0.13"/>
    <n v="-7.3033707865168538E-4"/>
    <n v="126.89"/>
    <n v="78.22"/>
    <n v="-1.01686E-2"/>
    <n v="0"/>
    <n v="0"/>
    <n v="0"/>
  </r>
  <r>
    <x v="2"/>
    <n v="23"/>
    <n v="2"/>
    <s v="ON"/>
    <d v="2018-11-23T00:00:00"/>
    <s v="Avg of 4 NM Projects"/>
    <n v="21"/>
    <n v="-0.26"/>
    <n v="-1.4606741573033708E-3"/>
    <n v="109.12"/>
    <n v="65.56"/>
    <n v="-1.7045600000000001E-2"/>
    <n v="0"/>
    <n v="0"/>
    <n v="0"/>
  </r>
  <r>
    <x v="2"/>
    <n v="23"/>
    <n v="2"/>
    <s v="ON"/>
    <d v="2018-11-23T00:00:00"/>
    <s v="Avg of 4 NM Projects"/>
    <n v="22"/>
    <n v="-0.26"/>
    <n v="-1.4606741573033708E-3"/>
    <n v="90.92"/>
    <n v="79.37"/>
    <n v="-2.0636200000000004E-2"/>
    <n v="0"/>
    <n v="0"/>
    <n v="0"/>
  </r>
  <r>
    <x v="2"/>
    <n v="23"/>
    <n v="2"/>
    <s v="ON"/>
    <d v="2018-11-23T00:00:00"/>
    <s v="Avg of 4 NM Projects"/>
    <n v="23"/>
    <n v="-0.13"/>
    <n v="-7.3033707865168538E-4"/>
    <n v="85.46"/>
    <n v="71.14"/>
    <n v="-9.2481999999999998E-3"/>
    <n v="0"/>
    <n v="0"/>
    <n v="0"/>
  </r>
  <r>
    <x v="2"/>
    <n v="23"/>
    <n v="2"/>
    <s v="OFF"/>
    <d v="2018-11-23T00:00:00"/>
    <s v="Avg of 4 NM Projects"/>
    <n v="24"/>
    <n v="0"/>
    <n v="0"/>
    <n v="92.06"/>
    <n v="84.27"/>
    <n v="0"/>
    <n v="1"/>
    <n v="0"/>
    <n v="0"/>
  </r>
  <r>
    <x v="2"/>
    <n v="24"/>
    <n v="3"/>
    <s v="OFF"/>
    <d v="2018-11-24T00:00:00"/>
    <s v="Avg of 4 NM Projects"/>
    <n v="1"/>
    <n v="-0.13"/>
    <n v="-7.3033707865168538E-4"/>
    <n v="89.79"/>
    <n v="46.97"/>
    <n v="-6.1060999999999997E-3"/>
    <n v="0"/>
    <n v="0"/>
    <n v="0"/>
  </r>
  <r>
    <x v="2"/>
    <n v="24"/>
    <n v="3"/>
    <s v="OFF"/>
    <d v="2018-11-24T00:00:00"/>
    <s v="Avg of 4 NM Projects"/>
    <n v="2"/>
    <n v="0"/>
    <n v="0"/>
    <n v="101.78"/>
    <n v="50.59"/>
    <n v="0"/>
    <n v="1"/>
    <n v="0"/>
    <n v="0"/>
  </r>
  <r>
    <x v="2"/>
    <n v="24"/>
    <n v="3"/>
    <s v="OFF"/>
    <d v="2018-11-24T00:00:00"/>
    <s v="Avg of 4 NM Projects"/>
    <n v="3"/>
    <n v="0"/>
    <n v="0"/>
    <n v="99"/>
    <n v="61.31"/>
    <n v="0"/>
    <n v="1"/>
    <n v="0"/>
    <n v="0"/>
  </r>
  <r>
    <x v="2"/>
    <n v="24"/>
    <n v="3"/>
    <s v="OFF"/>
    <d v="2018-11-24T00:00:00"/>
    <s v="Avg of 4 NM Projects"/>
    <n v="4"/>
    <n v="-0.26"/>
    <n v="-1.4606741573033708E-3"/>
    <n v="92.05"/>
    <n v="63.85"/>
    <n v="-1.6601000000000001E-2"/>
    <n v="0"/>
    <n v="0"/>
    <n v="0"/>
  </r>
  <r>
    <x v="2"/>
    <n v="24"/>
    <n v="3"/>
    <s v="OFF"/>
    <d v="2018-11-24T00:00:00"/>
    <s v="Avg of 4 NM Projects"/>
    <n v="5"/>
    <n v="-0.13"/>
    <n v="-7.3033707865168538E-4"/>
    <n v="92.11"/>
    <n v="63.95"/>
    <n v="-8.3135000000000014E-3"/>
    <n v="0"/>
    <n v="0"/>
    <n v="0"/>
  </r>
  <r>
    <x v="2"/>
    <n v="24"/>
    <n v="3"/>
    <s v="OFF"/>
    <d v="2018-11-24T00:00:00"/>
    <s v="Avg of 4 NM Projects"/>
    <n v="6"/>
    <n v="-0.13"/>
    <n v="-7.3033707865168538E-4"/>
    <n v="100.6"/>
    <n v="49.59"/>
    <n v="-6.4467000000000005E-3"/>
    <n v="0"/>
    <n v="0"/>
    <n v="0"/>
  </r>
  <r>
    <x v="2"/>
    <n v="24"/>
    <n v="3"/>
    <s v="OFF"/>
    <d v="2018-11-24T00:00:00"/>
    <s v="Avg of 4 NM Projects"/>
    <n v="7"/>
    <n v="0"/>
    <n v="0"/>
    <n v="94.43"/>
    <n v="49.02"/>
    <n v="0"/>
    <n v="1"/>
    <n v="0"/>
    <n v="0"/>
  </r>
  <r>
    <x v="2"/>
    <n v="24"/>
    <n v="3"/>
    <s v="ON"/>
    <d v="2018-11-24T00:00:00"/>
    <s v="Avg of 4 NM Projects"/>
    <n v="8"/>
    <n v="0.505"/>
    <n v="2.8370786516853934E-3"/>
    <n v="94.53"/>
    <n v="49.83"/>
    <n v="2.516415E-2"/>
    <n v="0"/>
    <n v="0"/>
    <n v="0"/>
  </r>
  <r>
    <x v="2"/>
    <n v="24"/>
    <n v="3"/>
    <s v="ON"/>
    <d v="2018-11-24T00:00:00"/>
    <s v="Avg of 4 NM Projects"/>
    <n v="9"/>
    <n v="7.1749999999999998"/>
    <n v="4.0308988764044942E-2"/>
    <n v="107.84"/>
    <n v="52.88"/>
    <n v="0.37941399999999997"/>
    <n v="0"/>
    <n v="0"/>
    <n v="0"/>
  </r>
  <r>
    <x v="2"/>
    <n v="24"/>
    <n v="3"/>
    <s v="ON"/>
    <d v="2018-11-24T00:00:00"/>
    <s v="Avg of 4 NM Projects"/>
    <n v="10"/>
    <n v="13.95"/>
    <n v="7.8370786516853932E-2"/>
    <n v="108.52"/>
    <n v="47.45"/>
    <n v="0.6619275"/>
    <n v="0"/>
    <n v="0"/>
    <n v="0"/>
  </r>
  <r>
    <x v="2"/>
    <n v="24"/>
    <n v="3"/>
    <s v="ON"/>
    <d v="2018-11-24T00:00:00"/>
    <s v="Avg of 4 NM Projects"/>
    <n v="11"/>
    <n v="22.405000000000001"/>
    <n v="0.12587078651685393"/>
    <n v="99.78"/>
    <n v="48.7"/>
    <n v="1.0911235000000001"/>
    <n v="0"/>
    <n v="0"/>
    <n v="0"/>
  </r>
  <r>
    <x v="2"/>
    <n v="24"/>
    <n v="3"/>
    <s v="ON"/>
    <d v="2018-11-24T00:00:00"/>
    <s v="Avg of 4 NM Projects"/>
    <n v="12"/>
    <n v="27.905000000000001"/>
    <n v="0.15676966292134831"/>
    <n v="103.02"/>
    <n v="52.91"/>
    <n v="1.47645355"/>
    <n v="0"/>
    <n v="0"/>
    <n v="0"/>
  </r>
  <r>
    <x v="2"/>
    <n v="24"/>
    <n v="3"/>
    <s v="ON"/>
    <d v="2018-11-24T00:00:00"/>
    <s v="Avg of 4 NM Projects"/>
    <n v="13"/>
    <n v="37.884999999999998"/>
    <n v="0.21283707865168539"/>
    <n v="78.38"/>
    <n v="47.81"/>
    <n v="1.8112818500000001"/>
    <n v="0"/>
    <n v="0"/>
    <n v="0"/>
  </r>
  <r>
    <x v="2"/>
    <n v="24"/>
    <n v="3"/>
    <s v="ON"/>
    <d v="2018-11-24T00:00:00"/>
    <s v="Avg of 4 NM Projects"/>
    <n v="14"/>
    <n v="47.364999999999995"/>
    <n v="0.26609550561797751"/>
    <n v="73.83"/>
    <n v="47.98"/>
    <n v="2.2725726999999996"/>
    <n v="0"/>
    <n v="0"/>
    <n v="0"/>
  </r>
  <r>
    <x v="2"/>
    <n v="24"/>
    <n v="3"/>
    <s v="ON"/>
    <d v="2018-11-24T00:00:00"/>
    <s v="Avg of 4 NM Projects"/>
    <n v="15"/>
    <n v="34.045000000000002"/>
    <n v="0.19126404494382024"/>
    <n v="71.010000000000005"/>
    <n v="54.69"/>
    <n v="1.8619210499999999"/>
    <n v="0"/>
    <n v="0"/>
    <n v="0"/>
  </r>
  <r>
    <x v="2"/>
    <n v="24"/>
    <n v="3"/>
    <s v="ON"/>
    <d v="2018-11-24T00:00:00"/>
    <s v="Avg of 4 NM Projects"/>
    <n v="16"/>
    <n v="13.565"/>
    <n v="7.6207865168539321E-2"/>
    <n v="96.18"/>
    <n v="70.150000000000006"/>
    <n v="0.95158474999999998"/>
    <n v="0"/>
    <n v="0"/>
    <n v="0"/>
  </r>
  <r>
    <x v="2"/>
    <n v="24"/>
    <n v="3"/>
    <s v="ON"/>
    <d v="2018-11-24T00:00:00"/>
    <s v="Avg of 4 NM Projects"/>
    <n v="17"/>
    <n v="-0.13"/>
    <n v="-7.3033707865168538E-4"/>
    <n v="110.52"/>
    <n v="98.35"/>
    <n v="-1.2785499999999998E-2"/>
    <n v="0"/>
    <n v="0"/>
    <n v="0"/>
  </r>
  <r>
    <x v="2"/>
    <n v="24"/>
    <n v="3"/>
    <s v="ON"/>
    <d v="2018-11-24T00:00:00"/>
    <s v="Avg of 4 NM Projects"/>
    <n v="18"/>
    <n v="-0.13"/>
    <n v="-7.3033707865168538E-4"/>
    <n v="124.48"/>
    <n v="66.430000000000007"/>
    <n v="-8.6359000000000019E-3"/>
    <n v="0"/>
    <n v="0"/>
    <n v="0"/>
  </r>
  <r>
    <x v="2"/>
    <n v="24"/>
    <n v="3"/>
    <s v="ON"/>
    <d v="2018-11-24T00:00:00"/>
    <s v="Avg of 4 NM Projects"/>
    <n v="19"/>
    <n v="-0.13"/>
    <n v="-7.3033707865168538E-4"/>
    <n v="111.57"/>
    <n v="63.87"/>
    <n v="-8.3031000000000008E-3"/>
    <n v="0"/>
    <n v="0"/>
    <n v="0"/>
  </r>
  <r>
    <x v="2"/>
    <n v="24"/>
    <n v="3"/>
    <s v="ON"/>
    <d v="2018-11-24T00:00:00"/>
    <s v="Avg of 4 NM Projects"/>
    <n v="20"/>
    <n v="-0.13"/>
    <n v="-7.3033707865168538E-4"/>
    <n v="78.5"/>
    <n v="54.65"/>
    <n v="-7.1044999999999997E-3"/>
    <n v="0"/>
    <n v="0"/>
    <n v="0"/>
  </r>
  <r>
    <x v="2"/>
    <n v="24"/>
    <n v="3"/>
    <s v="ON"/>
    <d v="2018-11-24T00:00:00"/>
    <s v="Avg of 4 NM Projects"/>
    <n v="21"/>
    <n v="-0.13"/>
    <n v="-7.3033707865168538E-4"/>
    <n v="78.209999999999994"/>
    <n v="47.28"/>
    <n v="-6.1464000000000006E-3"/>
    <n v="0"/>
    <n v="0"/>
    <n v="0"/>
  </r>
  <r>
    <x v="2"/>
    <n v="24"/>
    <n v="3"/>
    <s v="ON"/>
    <d v="2018-11-24T00:00:00"/>
    <s v="Avg of 4 NM Projects"/>
    <n v="22"/>
    <n v="-0.13"/>
    <n v="-7.3033707865168538E-4"/>
    <n v="66.31"/>
    <n v="49"/>
    <n v="-6.3699999999999998E-3"/>
    <n v="0"/>
    <n v="0"/>
    <n v="0"/>
  </r>
  <r>
    <x v="2"/>
    <n v="24"/>
    <n v="3"/>
    <s v="ON"/>
    <d v="2018-11-24T00:00:00"/>
    <s v="Avg of 4 NM Projects"/>
    <n v="23"/>
    <n v="-0.13"/>
    <n v="-7.3033707865168538E-4"/>
    <n v="54.4"/>
    <n v="47.71"/>
    <n v="-6.2023E-3"/>
    <n v="0"/>
    <n v="0"/>
    <n v="0"/>
  </r>
  <r>
    <x v="2"/>
    <n v="24"/>
    <n v="3"/>
    <s v="OFF"/>
    <d v="2018-11-24T00:00:00"/>
    <s v="Avg of 4 NM Projects"/>
    <n v="24"/>
    <n v="-0.13"/>
    <n v="-7.3033707865168538E-4"/>
    <n v="57.18"/>
    <n v="63.5"/>
    <n v="-8.2550000000000002E-3"/>
    <n v="0"/>
    <n v="0"/>
    <n v="0"/>
  </r>
  <r>
    <x v="2"/>
    <n v="25"/>
    <n v="4"/>
    <s v="OFF"/>
    <d v="2018-11-25T00:00:00"/>
    <s v="Avg of 4 NM Projects"/>
    <n v="1"/>
    <n v="-0.13"/>
    <n v="-7.3033707865168538E-4"/>
    <n v="42.42"/>
    <n v="59.13"/>
    <n v="-7.6869000000000009E-3"/>
    <n v="0"/>
    <n v="0"/>
    <n v="0"/>
  </r>
  <r>
    <x v="2"/>
    <n v="25"/>
    <n v="4"/>
    <s v="OFF"/>
    <d v="2018-11-25T00:00:00"/>
    <s v="Avg of 4 NM Projects"/>
    <n v="2"/>
    <n v="-0.13"/>
    <n v="-7.3033707865168538E-4"/>
    <n v="46.25"/>
    <n v="44.47"/>
    <n v="-5.7811E-3"/>
    <n v="0"/>
    <n v="0"/>
    <n v="0"/>
  </r>
  <r>
    <x v="2"/>
    <n v="25"/>
    <n v="4"/>
    <s v="OFF"/>
    <d v="2018-11-25T00:00:00"/>
    <s v="Avg of 4 NM Projects"/>
    <n v="3"/>
    <n v="0"/>
    <n v="0"/>
    <n v="40.840000000000003"/>
    <n v="45.55"/>
    <n v="0"/>
    <n v="1"/>
    <n v="0"/>
    <n v="0"/>
  </r>
  <r>
    <x v="2"/>
    <n v="25"/>
    <n v="4"/>
    <s v="OFF"/>
    <d v="2018-11-25T00:00:00"/>
    <s v="Avg of 4 NM Projects"/>
    <n v="4"/>
    <n v="-0.13"/>
    <n v="-7.3033707865168538E-4"/>
    <n v="40.86"/>
    <n v="50.8"/>
    <n v="-6.6040000000000005E-3"/>
    <n v="0"/>
    <n v="0"/>
    <n v="0"/>
  </r>
  <r>
    <x v="2"/>
    <n v="25"/>
    <n v="4"/>
    <s v="OFF"/>
    <d v="2018-11-25T00:00:00"/>
    <s v="Avg of 4 NM Projects"/>
    <n v="5"/>
    <n v="0"/>
    <n v="0"/>
    <n v="40.85"/>
    <n v="51.76"/>
    <n v="0"/>
    <n v="1"/>
    <n v="0"/>
    <n v="0"/>
  </r>
  <r>
    <x v="2"/>
    <n v="25"/>
    <n v="4"/>
    <s v="OFF"/>
    <d v="2018-11-25T00:00:00"/>
    <s v="Avg of 4 NM Projects"/>
    <n v="6"/>
    <n v="-0.13"/>
    <n v="-7.3033707865168538E-4"/>
    <n v="49.13"/>
    <n v="47.72"/>
    <n v="-6.2036000000000001E-3"/>
    <n v="0"/>
    <n v="0"/>
    <n v="0"/>
  </r>
  <r>
    <x v="2"/>
    <n v="25"/>
    <n v="4"/>
    <s v="OFF"/>
    <d v="2018-11-25T00:00:00"/>
    <s v="Avg of 4 NM Projects"/>
    <n v="7"/>
    <n v="-0.26"/>
    <n v="-1.4606741573033708E-3"/>
    <n v="42.98"/>
    <n v="40.92"/>
    <n v="-1.0639200000000001E-2"/>
    <n v="0"/>
    <n v="0"/>
    <n v="0"/>
  </r>
  <r>
    <x v="2"/>
    <n v="25"/>
    <n v="4"/>
    <s v="ON"/>
    <d v="2018-11-25T00:00:00"/>
    <s v="Avg of 4 NM Projects"/>
    <n v="8"/>
    <n v="0.38"/>
    <n v="2.1348314606741575E-3"/>
    <n v="46.51"/>
    <n v="39.130000000000003"/>
    <n v="1.4869400000000001E-2"/>
    <n v="0"/>
    <n v="0"/>
    <n v="0"/>
  </r>
  <r>
    <x v="2"/>
    <n v="25"/>
    <n v="4"/>
    <s v="ON"/>
    <d v="2018-11-25T00:00:00"/>
    <s v="Avg of 4 NM Projects"/>
    <n v="9"/>
    <n v="5.375"/>
    <n v="3.0196629213483147E-2"/>
    <n v="50.7"/>
    <n v="38.29"/>
    <n v="0.20580875000000001"/>
    <n v="0"/>
    <n v="0"/>
    <n v="0"/>
  </r>
  <r>
    <x v="2"/>
    <n v="25"/>
    <n v="4"/>
    <s v="ON"/>
    <d v="2018-11-25T00:00:00"/>
    <s v="Avg of 4 NM Projects"/>
    <n v="10"/>
    <n v="27.519999999999996"/>
    <n v="0.1546067415730337"/>
    <n v="57.28"/>
    <n v="40.28"/>
    <n v="1.1085056"/>
    <n v="0"/>
    <n v="0"/>
    <n v="0"/>
  </r>
  <r>
    <x v="2"/>
    <n v="25"/>
    <n v="4"/>
    <s v="ON"/>
    <d v="2018-11-25T00:00:00"/>
    <s v="Avg of 4 NM Projects"/>
    <n v="11"/>
    <n v="24.840000000000003"/>
    <n v="0.13955056179775283"/>
    <n v="58.15"/>
    <n v="47.93"/>
    <n v="1.1905812"/>
    <n v="0"/>
    <n v="0"/>
    <n v="0"/>
  </r>
  <r>
    <x v="2"/>
    <n v="25"/>
    <n v="4"/>
    <s v="ON"/>
    <d v="2018-11-25T00:00:00"/>
    <s v="Avg of 4 NM Projects"/>
    <n v="12"/>
    <n v="23.805"/>
    <n v="0.13373595505617977"/>
    <n v="67.239999999999995"/>
    <n v="62.2"/>
    <n v="1.4806710000000001"/>
    <n v="0"/>
    <n v="0"/>
    <n v="0"/>
  </r>
  <r>
    <x v="2"/>
    <n v="25"/>
    <n v="4"/>
    <s v="ON"/>
    <d v="2018-11-25T00:00:00"/>
    <s v="Avg of 4 NM Projects"/>
    <n v="13"/>
    <n v="13.185"/>
    <n v="7.4073033707865166E-2"/>
    <n v="66.64"/>
    <n v="67.7"/>
    <n v="0.89262450000000015"/>
    <n v="0"/>
    <n v="0"/>
    <n v="0"/>
  </r>
  <r>
    <x v="2"/>
    <n v="25"/>
    <n v="4"/>
    <s v="ON"/>
    <d v="2018-11-25T00:00:00"/>
    <s v="Avg of 4 NM Projects"/>
    <n v="14"/>
    <n v="3.71"/>
    <n v="2.0842696629213484E-2"/>
    <n v="55.16"/>
    <n v="79.87"/>
    <n v="0.29631770000000002"/>
    <n v="0"/>
    <n v="0"/>
    <n v="0"/>
  </r>
  <r>
    <x v="2"/>
    <n v="25"/>
    <n v="4"/>
    <s v="ON"/>
    <d v="2018-11-25T00:00:00"/>
    <s v="Avg of 4 NM Projects"/>
    <n v="15"/>
    <n v="2.3049999999999997"/>
    <n v="1.294943820224719E-2"/>
    <n v="53.92"/>
    <n v="86.62"/>
    <n v="0.19965910000000001"/>
    <n v="0"/>
    <n v="0"/>
    <n v="0"/>
  </r>
  <r>
    <x v="2"/>
    <n v="25"/>
    <n v="4"/>
    <s v="ON"/>
    <d v="2018-11-25T00:00:00"/>
    <s v="Avg of 4 NM Projects"/>
    <n v="16"/>
    <n v="0.13"/>
    <n v="7.3033707865168538E-4"/>
    <n v="65.45"/>
    <n v="89.98"/>
    <n v="1.1697400000000002E-2"/>
    <n v="0"/>
    <n v="0"/>
    <n v="0"/>
  </r>
  <r>
    <x v="2"/>
    <n v="25"/>
    <n v="4"/>
    <s v="ON"/>
    <d v="2018-11-25T00:00:00"/>
    <s v="Avg of 4 NM Projects"/>
    <n v="17"/>
    <n v="-0.26"/>
    <n v="-1.4606741573033708E-3"/>
    <n v="87.03"/>
    <n v="107.07"/>
    <n v="-2.78382E-2"/>
    <n v="0"/>
    <n v="0"/>
    <n v="0"/>
  </r>
  <r>
    <x v="2"/>
    <n v="25"/>
    <n v="4"/>
    <s v="ON"/>
    <d v="2018-11-25T00:00:00"/>
    <s v="Avg of 4 NM Projects"/>
    <n v="18"/>
    <n v="0"/>
    <n v="0"/>
    <n v="114.53"/>
    <n v="106.25"/>
    <n v="0"/>
    <n v="1"/>
    <n v="0"/>
    <n v="0"/>
  </r>
  <r>
    <x v="2"/>
    <n v="25"/>
    <n v="4"/>
    <s v="ON"/>
    <d v="2018-11-25T00:00:00"/>
    <s v="Avg of 4 NM Projects"/>
    <n v="19"/>
    <n v="-0.13"/>
    <n v="-7.3033707865168538E-4"/>
    <n v="86.91"/>
    <n v="99.24"/>
    <n v="-1.29012E-2"/>
    <n v="0"/>
    <n v="0"/>
    <n v="0"/>
  </r>
  <r>
    <x v="2"/>
    <n v="25"/>
    <n v="4"/>
    <s v="ON"/>
    <d v="2018-11-25T00:00:00"/>
    <s v="Avg of 4 NM Projects"/>
    <n v="20"/>
    <n v="-0.26"/>
    <n v="-1.4606741573033708E-3"/>
    <n v="70.38"/>
    <n v="103.23"/>
    <n v="-2.68398E-2"/>
    <n v="0"/>
    <n v="0"/>
    <n v="0"/>
  </r>
  <r>
    <x v="2"/>
    <n v="25"/>
    <n v="4"/>
    <s v="ON"/>
    <d v="2018-11-25T00:00:00"/>
    <s v="Avg of 4 NM Projects"/>
    <n v="21"/>
    <n v="-0.13"/>
    <n v="-7.3033707865168538E-4"/>
    <n v="66.349999999999994"/>
    <n v="93.48"/>
    <n v="-1.2152400000000001E-2"/>
    <n v="0"/>
    <n v="0"/>
    <n v="0"/>
  </r>
  <r>
    <x v="2"/>
    <n v="25"/>
    <n v="4"/>
    <s v="ON"/>
    <d v="2018-11-25T00:00:00"/>
    <s v="Avg of 4 NM Projects"/>
    <n v="22"/>
    <n v="0"/>
    <n v="0"/>
    <n v="54.19"/>
    <n v="65.739999999999995"/>
    <n v="0"/>
    <n v="1"/>
    <n v="0"/>
    <n v="0"/>
  </r>
  <r>
    <x v="2"/>
    <n v="25"/>
    <n v="4"/>
    <s v="ON"/>
    <d v="2018-11-25T00:00:00"/>
    <s v="Avg of 4 NM Projects"/>
    <n v="23"/>
    <n v="-0.13"/>
    <n v="-7.3033707865168538E-4"/>
    <n v="41.55"/>
    <n v="46.46"/>
    <n v="-6.0398000000000006E-3"/>
    <n v="0"/>
    <n v="0"/>
    <n v="0"/>
  </r>
  <r>
    <x v="2"/>
    <n v="25"/>
    <n v="4"/>
    <s v="OFF"/>
    <d v="2018-11-25T00:00:00"/>
    <s v="Avg of 4 NM Projects"/>
    <n v="24"/>
    <n v="-0.26"/>
    <n v="-1.4606741573033708E-3"/>
    <n v="42.14"/>
    <n v="60.54"/>
    <n v="-1.5740400000000002E-2"/>
    <n v="0"/>
    <n v="0"/>
    <n v="0"/>
  </r>
  <r>
    <x v="2"/>
    <n v="26"/>
    <n v="5"/>
    <s v="OFF"/>
    <d v="2018-11-26T00:00:00"/>
    <s v="Avg of 4 NM Projects"/>
    <n v="1"/>
    <n v="-0.26"/>
    <n v="-1.4606741573033708E-3"/>
    <n v="55.11"/>
    <n v="60.52"/>
    <n v="-1.5735200000000001E-2"/>
    <n v="0"/>
    <n v="0"/>
    <n v="0"/>
  </r>
  <r>
    <x v="2"/>
    <n v="26"/>
    <n v="5"/>
    <s v="OFF"/>
    <d v="2018-11-26T00:00:00"/>
    <s v="Avg of 4 NM Projects"/>
    <n v="2"/>
    <n v="0"/>
    <n v="0"/>
    <n v="51.61"/>
    <n v="83.88"/>
    <n v="0"/>
    <n v="1"/>
    <n v="0"/>
    <n v="0"/>
  </r>
  <r>
    <x v="2"/>
    <n v="26"/>
    <n v="5"/>
    <s v="OFF"/>
    <d v="2018-11-26T00:00:00"/>
    <s v="Avg of 4 NM Projects"/>
    <n v="3"/>
    <n v="-0.13"/>
    <n v="-7.3033707865168538E-4"/>
    <n v="57.84"/>
    <n v="124.18"/>
    <n v="-1.6143399999999999E-2"/>
    <n v="0"/>
    <n v="0"/>
    <n v="0"/>
  </r>
  <r>
    <x v="2"/>
    <n v="26"/>
    <n v="5"/>
    <s v="OFF"/>
    <d v="2018-11-26T00:00:00"/>
    <s v="Avg of 4 NM Projects"/>
    <n v="4"/>
    <n v="0"/>
    <n v="0"/>
    <n v="57.86"/>
    <n v="60.32"/>
    <n v="0"/>
    <n v="1"/>
    <n v="0"/>
    <n v="0"/>
  </r>
  <r>
    <x v="2"/>
    <n v="26"/>
    <n v="5"/>
    <s v="OFF"/>
    <d v="2018-11-26T00:00:00"/>
    <s v="Avg of 4 NM Projects"/>
    <n v="5"/>
    <n v="0"/>
    <n v="0"/>
    <n v="51.91"/>
    <n v="52.09"/>
    <n v="0"/>
    <n v="1"/>
    <n v="0"/>
    <n v="0"/>
  </r>
  <r>
    <x v="2"/>
    <n v="26"/>
    <n v="5"/>
    <s v="OFF"/>
    <d v="2018-11-26T00:00:00"/>
    <s v="Avg of 4 NM Projects"/>
    <n v="6"/>
    <n v="-0.39"/>
    <n v="-2.1910112359550564E-3"/>
    <n v="69.78"/>
    <n v="61.14"/>
    <n v="-2.3844600000000001E-2"/>
    <n v="0"/>
    <n v="0"/>
    <n v="0"/>
  </r>
  <r>
    <x v="2"/>
    <n v="26"/>
    <n v="5"/>
    <s v="OFF"/>
    <d v="2018-11-26T00:00:00"/>
    <s v="Avg of 4 NM Projects"/>
    <n v="7"/>
    <n v="-0.26"/>
    <n v="-1.4606741573033708E-3"/>
    <n v="85.81"/>
    <n v="104.62"/>
    <n v="-2.7201200000000005E-2"/>
    <n v="0"/>
    <n v="0"/>
    <n v="0"/>
  </r>
  <r>
    <x v="2"/>
    <n v="26"/>
    <n v="5"/>
    <s v="ON"/>
    <d v="2018-11-26T00:00:00"/>
    <s v="Avg of 4 NM Projects"/>
    <n v="8"/>
    <n v="-0.13"/>
    <n v="-7.3033707865168538E-4"/>
    <n v="103.78"/>
    <n v="115.32"/>
    <n v="-1.4991600000000001E-2"/>
    <n v="0"/>
    <n v="0"/>
    <n v="0"/>
  </r>
  <r>
    <x v="2"/>
    <n v="26"/>
    <n v="5"/>
    <s v="ON"/>
    <d v="2018-11-26T00:00:00"/>
    <s v="Avg of 4 NM Projects"/>
    <n v="9"/>
    <n v="3.2"/>
    <n v="1.7977528089887642E-2"/>
    <n v="77.45"/>
    <n v="110.34"/>
    <n v="0.35308800000000001"/>
    <n v="0"/>
    <n v="0"/>
    <n v="0"/>
  </r>
  <r>
    <x v="2"/>
    <n v="26"/>
    <n v="5"/>
    <s v="ON"/>
    <d v="2018-11-26T00:00:00"/>
    <s v="Avg of 4 NM Projects"/>
    <n v="10"/>
    <n v="10.370000000000001"/>
    <n v="5.8258426966292139E-2"/>
    <n v="74.510000000000005"/>
    <n v="88.94"/>
    <n v="0.92230780000000001"/>
    <n v="0"/>
    <n v="0"/>
    <n v="0"/>
  </r>
  <r>
    <x v="2"/>
    <n v="26"/>
    <n v="5"/>
    <s v="ON"/>
    <d v="2018-11-26T00:00:00"/>
    <s v="Avg of 4 NM Projects"/>
    <n v="11"/>
    <n v="15.234999999999999"/>
    <n v="8.5589887640449433E-2"/>
    <n v="75.09"/>
    <n v="75.680000000000007"/>
    <n v="1.1529848"/>
    <n v="0"/>
    <n v="0"/>
    <n v="0"/>
  </r>
  <r>
    <x v="2"/>
    <n v="26"/>
    <n v="5"/>
    <s v="ON"/>
    <d v="2018-11-26T00:00:00"/>
    <s v="Avg of 4 NM Projects"/>
    <n v="12"/>
    <n v="17.925000000000001"/>
    <n v="0.10070224719101124"/>
    <n v="85.03"/>
    <n v="80.8"/>
    <n v="1.44834"/>
    <n v="0"/>
    <n v="0"/>
    <n v="0"/>
  </r>
  <r>
    <x v="2"/>
    <n v="26"/>
    <n v="5"/>
    <s v="ON"/>
    <d v="2018-11-26T00:00:00"/>
    <s v="Avg of 4 NM Projects"/>
    <n v="13"/>
    <n v="14.46"/>
    <n v="8.1235955056179782E-2"/>
    <n v="86.68"/>
    <n v="69.989999999999995"/>
    <n v="1.0120553999999999"/>
    <n v="0"/>
    <n v="0"/>
    <n v="0"/>
  </r>
  <r>
    <x v="2"/>
    <n v="26"/>
    <n v="5"/>
    <s v="ON"/>
    <d v="2018-11-26T00:00:00"/>
    <s v="Avg of 4 NM Projects"/>
    <n v="14"/>
    <n v="9.2149999999999999"/>
    <n v="5.1769662921348311E-2"/>
    <n v="84.73"/>
    <n v="69.900000000000006"/>
    <n v="0.64412849999999999"/>
    <n v="0"/>
    <n v="0"/>
    <n v="0"/>
  </r>
  <r>
    <x v="2"/>
    <n v="26"/>
    <n v="5"/>
    <s v="ON"/>
    <d v="2018-11-26T00:00:00"/>
    <s v="Avg of 4 NM Projects"/>
    <n v="15"/>
    <n v="5.375"/>
    <n v="3.0196629213483147E-2"/>
    <n v="75.150000000000006"/>
    <n v="73.89"/>
    <n v="0.39715875"/>
    <n v="0"/>
    <n v="0"/>
    <n v="0"/>
  </r>
  <r>
    <x v="2"/>
    <n v="26"/>
    <n v="5"/>
    <s v="ON"/>
    <d v="2018-11-26T00:00:00"/>
    <s v="Avg of 4 NM Projects"/>
    <n v="16"/>
    <n v="1.1499999999999999"/>
    <n v="6.4606741573033704E-3"/>
    <n v="85.04"/>
    <n v="80.91"/>
    <n v="9.304649999999999E-2"/>
    <n v="0"/>
    <n v="0"/>
    <n v="0"/>
  </r>
  <r>
    <x v="2"/>
    <n v="26"/>
    <n v="5"/>
    <s v="ON"/>
    <d v="2018-11-26T00:00:00"/>
    <s v="Avg of 4 NM Projects"/>
    <n v="17"/>
    <n v="0"/>
    <n v="0"/>
    <n v="100.7"/>
    <n v="86.73"/>
    <n v="0"/>
    <n v="1"/>
    <n v="0"/>
    <n v="0"/>
  </r>
  <r>
    <x v="2"/>
    <n v="26"/>
    <n v="5"/>
    <s v="ON"/>
    <d v="2018-11-26T00:00:00"/>
    <s v="Avg of 4 NM Projects"/>
    <n v="18"/>
    <n v="-0.13"/>
    <n v="-7.3033707865168538E-4"/>
    <n v="109.05"/>
    <n v="81.650000000000006"/>
    <n v="-1.0614500000000001E-2"/>
    <n v="0"/>
    <n v="0"/>
    <n v="0"/>
  </r>
  <r>
    <x v="2"/>
    <n v="26"/>
    <n v="5"/>
    <s v="ON"/>
    <d v="2018-11-26T00:00:00"/>
    <s v="Avg of 4 NM Projects"/>
    <n v="19"/>
    <n v="0"/>
    <n v="0"/>
    <n v="109.97"/>
    <n v="69.84"/>
    <n v="0"/>
    <n v="1"/>
    <n v="0"/>
    <n v="0"/>
  </r>
  <r>
    <x v="2"/>
    <n v="26"/>
    <n v="5"/>
    <s v="ON"/>
    <d v="2018-11-26T00:00:00"/>
    <s v="Avg of 4 NM Projects"/>
    <n v="20"/>
    <n v="-0.13"/>
    <n v="-7.3033707865168538E-4"/>
    <n v="77.13"/>
    <n v="69.28"/>
    <n v="-9.0064000000000012E-3"/>
    <n v="0"/>
    <n v="0"/>
    <n v="0"/>
  </r>
  <r>
    <x v="2"/>
    <n v="26"/>
    <n v="5"/>
    <s v="ON"/>
    <d v="2018-11-26T00:00:00"/>
    <s v="Avg of 4 NM Projects"/>
    <n v="21"/>
    <n v="0"/>
    <n v="0"/>
    <n v="75.27"/>
    <n v="51.76"/>
    <n v="0"/>
    <n v="1"/>
    <n v="0"/>
    <n v="0"/>
  </r>
  <r>
    <x v="2"/>
    <n v="26"/>
    <n v="5"/>
    <s v="ON"/>
    <d v="2018-11-26T00:00:00"/>
    <s v="Avg of 4 NM Projects"/>
    <n v="22"/>
    <n v="-0.13"/>
    <n v="-7.3033707865168538E-4"/>
    <n v="72.569999999999993"/>
    <n v="47.75"/>
    <n v="-6.2075000000000003E-3"/>
    <n v="0"/>
    <n v="0"/>
    <n v="0"/>
  </r>
  <r>
    <x v="2"/>
    <n v="26"/>
    <n v="5"/>
    <s v="ON"/>
    <d v="2018-11-26T00:00:00"/>
    <s v="Avg of 4 NM Projects"/>
    <n v="23"/>
    <n v="-0.39"/>
    <n v="-2.1910112359550564E-3"/>
    <n v="48.74"/>
    <n v="40.159999999999997"/>
    <n v="-1.56624E-2"/>
    <n v="0"/>
    <n v="0"/>
    <n v="0"/>
  </r>
  <r>
    <x v="2"/>
    <n v="26"/>
    <n v="5"/>
    <s v="OFF"/>
    <d v="2018-11-26T00:00:00"/>
    <s v="Avg of 4 NM Projects"/>
    <n v="24"/>
    <n v="0"/>
    <n v="0"/>
    <n v="55.27"/>
    <n v="42.14"/>
    <n v="0"/>
    <n v="1"/>
    <n v="0"/>
    <n v="0"/>
  </r>
  <r>
    <x v="2"/>
    <n v="27"/>
    <n v="6"/>
    <s v="OFF"/>
    <d v="2018-11-27T00:00:00"/>
    <s v="Avg of 4 NM Projects"/>
    <n v="1"/>
    <n v="-0.13"/>
    <n v="-7.3033707865168538E-4"/>
    <n v="51.06"/>
    <n v="37.880000000000003"/>
    <n v="-4.9244000000000007E-3"/>
    <n v="0"/>
    <n v="0"/>
    <n v="0"/>
  </r>
  <r>
    <x v="2"/>
    <n v="27"/>
    <n v="6"/>
    <s v="OFF"/>
    <d v="2018-11-27T00:00:00"/>
    <s v="Avg of 4 NM Projects"/>
    <n v="2"/>
    <n v="-0.26"/>
    <n v="-1.4606741573033708E-3"/>
    <n v="48.49"/>
    <n v="39.97"/>
    <n v="-1.0392200000000001E-2"/>
    <n v="0"/>
    <n v="0"/>
    <n v="0"/>
  </r>
  <r>
    <x v="2"/>
    <n v="27"/>
    <n v="6"/>
    <s v="OFF"/>
    <d v="2018-11-27T00:00:00"/>
    <s v="Avg of 4 NM Projects"/>
    <n v="3"/>
    <n v="-0.13"/>
    <n v="-7.3033707865168538E-4"/>
    <n v="44.85"/>
    <n v="39.72"/>
    <n v="-5.1636E-3"/>
    <n v="0"/>
    <n v="0"/>
    <n v="0"/>
  </r>
  <r>
    <x v="2"/>
    <n v="27"/>
    <n v="6"/>
    <s v="OFF"/>
    <d v="2018-11-27T00:00:00"/>
    <s v="Avg of 4 NM Projects"/>
    <n v="4"/>
    <n v="-0.13"/>
    <n v="-7.3033707865168538E-4"/>
    <n v="44.99"/>
    <n v="40.21"/>
    <n v="-5.2273000000000007E-3"/>
    <n v="0"/>
    <n v="0"/>
    <n v="0"/>
  </r>
  <r>
    <x v="2"/>
    <n v="27"/>
    <n v="6"/>
    <s v="OFF"/>
    <d v="2018-11-27T00:00:00"/>
    <s v="Avg of 4 NM Projects"/>
    <n v="5"/>
    <n v="0"/>
    <n v="0"/>
    <n v="45.69"/>
    <n v="39.35"/>
    <n v="0"/>
    <n v="1"/>
    <n v="0"/>
    <n v="0"/>
  </r>
  <r>
    <x v="2"/>
    <n v="27"/>
    <n v="6"/>
    <s v="OFF"/>
    <d v="2018-11-27T00:00:00"/>
    <s v="Avg of 4 NM Projects"/>
    <n v="6"/>
    <n v="0"/>
    <n v="0"/>
    <n v="45.8"/>
    <n v="38.1"/>
    <n v="0"/>
    <n v="1"/>
    <n v="0"/>
    <n v="0"/>
  </r>
  <r>
    <x v="2"/>
    <n v="27"/>
    <n v="6"/>
    <s v="OFF"/>
    <d v="2018-11-27T00:00:00"/>
    <s v="Avg of 4 NM Projects"/>
    <n v="7"/>
    <n v="0"/>
    <n v="0"/>
    <n v="49.02"/>
    <n v="46.13"/>
    <n v="0"/>
    <n v="1"/>
    <n v="0"/>
    <n v="0"/>
  </r>
  <r>
    <x v="2"/>
    <n v="27"/>
    <n v="6"/>
    <s v="ON"/>
    <d v="2018-11-27T00:00:00"/>
    <s v="Avg of 4 NM Projects"/>
    <n v="8"/>
    <n v="-0.255"/>
    <n v="-1.4325842696629213E-3"/>
    <n v="63.39"/>
    <n v="65.87"/>
    <n v="-1.6796850000000002E-2"/>
    <n v="0"/>
    <n v="0"/>
    <n v="0"/>
  </r>
  <r>
    <x v="2"/>
    <n v="27"/>
    <n v="6"/>
    <s v="ON"/>
    <d v="2018-11-27T00:00:00"/>
    <s v="Avg of 4 NM Projects"/>
    <n v="9"/>
    <n v="-0.26"/>
    <n v="-1.4606741573033708E-3"/>
    <n v="52.79"/>
    <n v="73.459999999999994"/>
    <n v="-1.9099599999999998E-2"/>
    <n v="0"/>
    <n v="0"/>
    <n v="0"/>
  </r>
  <r>
    <x v="2"/>
    <n v="27"/>
    <n v="6"/>
    <s v="ON"/>
    <d v="2018-11-27T00:00:00"/>
    <s v="Avg of 4 NM Projects"/>
    <n v="10"/>
    <n v="0.76500000000000001"/>
    <n v="4.2977528089887642E-3"/>
    <n v="46.25"/>
    <n v="48.27"/>
    <n v="3.6926550000000009E-2"/>
    <n v="0"/>
    <n v="0"/>
    <n v="0"/>
  </r>
  <r>
    <x v="2"/>
    <n v="27"/>
    <n v="6"/>
    <s v="ON"/>
    <d v="2018-11-27T00:00:00"/>
    <s v="Avg of 4 NM Projects"/>
    <n v="11"/>
    <n v="1.4049999999999998"/>
    <n v="7.8932584269662907E-3"/>
    <n v="47.62"/>
    <n v="39.26"/>
    <n v="5.5160299999999995E-2"/>
    <n v="0"/>
    <n v="0"/>
    <n v="0"/>
  </r>
  <r>
    <x v="2"/>
    <n v="27"/>
    <n v="6"/>
    <s v="ON"/>
    <d v="2018-11-27T00:00:00"/>
    <s v="Avg of 4 NM Projects"/>
    <n v="12"/>
    <n v="1.79"/>
    <n v="1.0056179775280899E-2"/>
    <n v="47.97"/>
    <n v="37.46"/>
    <n v="6.7053399999999999E-2"/>
    <n v="0"/>
    <n v="0"/>
    <n v="0"/>
  </r>
  <r>
    <x v="2"/>
    <n v="27"/>
    <n v="6"/>
    <s v="ON"/>
    <d v="2018-11-27T00:00:00"/>
    <s v="Avg of 4 NM Projects"/>
    <n v="13"/>
    <n v="0.76500000000000001"/>
    <n v="4.2977528089887642E-3"/>
    <n v="48.23"/>
    <n v="37.869999999999997"/>
    <n v="2.8970549999999998E-2"/>
    <n v="0"/>
    <n v="0"/>
    <n v="0"/>
  </r>
  <r>
    <x v="2"/>
    <n v="27"/>
    <n v="6"/>
    <s v="ON"/>
    <d v="2018-11-27T00:00:00"/>
    <s v="Avg of 4 NM Projects"/>
    <n v="14"/>
    <n v="0.76500000000000001"/>
    <n v="4.2977528089887642E-3"/>
    <n v="41.25"/>
    <n v="38.520000000000003"/>
    <n v="2.9467800000000002E-2"/>
    <n v="0"/>
    <n v="0"/>
    <n v="0"/>
  </r>
  <r>
    <x v="2"/>
    <n v="27"/>
    <n v="6"/>
    <s v="ON"/>
    <d v="2018-11-27T00:00:00"/>
    <s v="Avg of 4 NM Projects"/>
    <n v="15"/>
    <n v="0.255"/>
    <n v="1.4325842696629213E-3"/>
    <n v="40.57"/>
    <n v="47.89"/>
    <n v="1.2211949999999999E-2"/>
    <n v="0"/>
    <n v="0"/>
    <n v="0"/>
  </r>
  <r>
    <x v="2"/>
    <n v="27"/>
    <n v="6"/>
    <s v="ON"/>
    <d v="2018-11-27T00:00:00"/>
    <s v="Avg of 4 NM Projects"/>
    <n v="16"/>
    <n v="-0.51"/>
    <n v="-2.8651685393258426E-3"/>
    <n v="41.16"/>
    <n v="69.150000000000006"/>
    <n v="-3.5266499999999999E-2"/>
    <n v="0"/>
    <n v="0"/>
    <n v="0"/>
  </r>
  <r>
    <x v="2"/>
    <n v="27"/>
    <n v="6"/>
    <s v="ON"/>
    <d v="2018-11-27T00:00:00"/>
    <s v="Avg of 4 NM Projects"/>
    <n v="17"/>
    <n v="-0.51"/>
    <n v="-2.8651685393258426E-3"/>
    <n v="63.33"/>
    <n v="65.14"/>
    <n v="-3.3221400000000005E-2"/>
    <n v="0"/>
    <n v="0"/>
    <n v="0"/>
  </r>
  <r>
    <x v="2"/>
    <n v="27"/>
    <n v="6"/>
    <s v="ON"/>
    <d v="2018-11-27T00:00:00"/>
    <s v="Avg of 4 NM Projects"/>
    <n v="18"/>
    <n v="-0.64"/>
    <n v="-3.5955056179775282E-3"/>
    <n v="90.31"/>
    <n v="78.709999999999994"/>
    <n v="-5.0374399999999993E-2"/>
    <n v="0"/>
    <n v="0"/>
    <n v="0"/>
  </r>
  <r>
    <x v="2"/>
    <n v="27"/>
    <n v="6"/>
    <s v="ON"/>
    <d v="2018-11-27T00:00:00"/>
    <s v="Avg of 4 NM Projects"/>
    <n v="19"/>
    <n v="-0.51"/>
    <n v="-2.8651685393258426E-3"/>
    <n v="86.04"/>
    <n v="71.16"/>
    <n v="-3.6291599999999993E-2"/>
    <n v="0"/>
    <n v="0"/>
    <n v="0"/>
  </r>
  <r>
    <x v="2"/>
    <n v="27"/>
    <n v="6"/>
    <s v="ON"/>
    <d v="2018-11-27T00:00:00"/>
    <s v="Avg of 4 NM Projects"/>
    <n v="20"/>
    <n v="-0.51500000000000001"/>
    <n v="-2.8932584269662923E-3"/>
    <n v="58.46"/>
    <n v="75.819999999999993"/>
    <n v="-3.90473E-2"/>
    <n v="0"/>
    <n v="0"/>
    <n v="0"/>
  </r>
  <r>
    <x v="2"/>
    <n v="27"/>
    <n v="6"/>
    <s v="ON"/>
    <d v="2018-11-27T00:00:00"/>
    <s v="Avg of 4 NM Projects"/>
    <n v="21"/>
    <n v="-0.64"/>
    <n v="-3.5955056179775282E-3"/>
    <n v="47.4"/>
    <n v="69.39"/>
    <n v="-4.4409600000000007E-2"/>
    <n v="0"/>
    <n v="0"/>
    <n v="0"/>
  </r>
  <r>
    <x v="2"/>
    <n v="27"/>
    <n v="6"/>
    <s v="ON"/>
    <d v="2018-11-27T00:00:00"/>
    <s v="Avg of 4 NM Projects"/>
    <n v="22"/>
    <n v="-0.51"/>
    <n v="-2.8651685393258426E-3"/>
    <n v="41.57"/>
    <n v="42.66"/>
    <n v="-2.1756599999999997E-2"/>
    <n v="0"/>
    <n v="0"/>
    <n v="0"/>
  </r>
  <r>
    <x v="2"/>
    <n v="27"/>
    <n v="6"/>
    <s v="ON"/>
    <d v="2018-11-27T00:00:00"/>
    <s v="Avg of 4 NM Projects"/>
    <n v="23"/>
    <n v="-0.77"/>
    <n v="-4.3258426966292134E-3"/>
    <n v="39.28"/>
    <n v="39.799999999999997"/>
    <n v="-3.0645999999999996E-2"/>
    <n v="0"/>
    <n v="0"/>
    <n v="0"/>
  </r>
  <r>
    <x v="2"/>
    <n v="27"/>
    <n v="6"/>
    <s v="OFF"/>
    <d v="2018-11-27T00:00:00"/>
    <s v="Avg of 4 NM Projects"/>
    <n v="24"/>
    <n v="-0.51"/>
    <n v="-2.8651685393258426E-3"/>
    <n v="42.36"/>
    <n v="43.7"/>
    <n v="-2.2287000000000001E-2"/>
    <n v="0"/>
    <n v="0"/>
    <n v="0"/>
  </r>
  <r>
    <x v="2"/>
    <n v="28"/>
    <n v="7"/>
    <s v="OFF"/>
    <d v="2018-11-28T00:00:00"/>
    <s v="Avg of 4 NM Projects"/>
    <n v="1"/>
    <n v="-0.51500000000000001"/>
    <n v="-2.8932584269662923E-3"/>
    <n v="41.02"/>
    <n v="40.33"/>
    <n v="-2.0769949999999999E-2"/>
    <n v="0"/>
    <n v="0"/>
    <n v="0"/>
  </r>
  <r>
    <x v="2"/>
    <n v="28"/>
    <n v="7"/>
    <s v="OFF"/>
    <d v="2018-11-28T00:00:00"/>
    <s v="Avg of 4 NM Projects"/>
    <n v="2"/>
    <n v="-0.51"/>
    <n v="-2.8651685393258426E-3"/>
    <n v="43.16"/>
    <n v="38.19"/>
    <n v="-1.9476900000000002E-2"/>
    <n v="0"/>
    <n v="0"/>
    <n v="0"/>
  </r>
  <r>
    <x v="2"/>
    <n v="28"/>
    <n v="7"/>
    <s v="OFF"/>
    <d v="2018-11-28T00:00:00"/>
    <s v="Avg of 4 NM Projects"/>
    <n v="3"/>
    <n v="-0.51"/>
    <n v="-2.8651685393258426E-3"/>
    <n v="40.020000000000003"/>
    <n v="32.840000000000003"/>
    <n v="-1.6748400000000004E-2"/>
    <n v="0"/>
    <n v="0"/>
    <n v="0"/>
  </r>
  <r>
    <x v="2"/>
    <n v="28"/>
    <n v="7"/>
    <s v="OFF"/>
    <d v="2018-11-28T00:00:00"/>
    <s v="Avg of 4 NM Projects"/>
    <n v="4"/>
    <n v="-0.64"/>
    <n v="-3.5955056179775282E-3"/>
    <n v="39.369999999999997"/>
    <n v="35.950000000000003"/>
    <n v="-2.3008000000000004E-2"/>
    <n v="0"/>
    <n v="0"/>
    <n v="0"/>
  </r>
  <r>
    <x v="2"/>
    <n v="28"/>
    <n v="7"/>
    <s v="OFF"/>
    <d v="2018-11-28T00:00:00"/>
    <s v="Avg of 4 NM Projects"/>
    <n v="5"/>
    <n v="-0.38500000000000001"/>
    <n v="-2.1629213483146067E-3"/>
    <n v="43.35"/>
    <n v="41.26"/>
    <n v="-1.5885099999999999E-2"/>
    <n v="0"/>
    <n v="0"/>
    <n v="0"/>
  </r>
  <r>
    <x v="2"/>
    <n v="28"/>
    <n v="7"/>
    <s v="OFF"/>
    <d v="2018-11-28T00:00:00"/>
    <s v="Avg of 4 NM Projects"/>
    <n v="6"/>
    <n v="-0.51"/>
    <n v="-2.8651685393258426E-3"/>
    <n v="44.36"/>
    <n v="43.48"/>
    <n v="-2.2174799999999998E-2"/>
    <n v="0"/>
    <n v="0"/>
    <n v="0"/>
  </r>
  <r>
    <x v="2"/>
    <n v="28"/>
    <n v="7"/>
    <s v="OFF"/>
    <d v="2018-11-28T00:00:00"/>
    <s v="Avg of 4 NM Projects"/>
    <n v="7"/>
    <n v="-0.64"/>
    <n v="-3.5955056179775282E-3"/>
    <n v="58.25"/>
    <n v="42.69"/>
    <n v="-2.7321600000000001E-2"/>
    <n v="0"/>
    <n v="0"/>
    <n v="0"/>
  </r>
  <r>
    <x v="2"/>
    <n v="28"/>
    <n v="7"/>
    <s v="OFF"/>
    <d v="2018-11-28T00:00:00"/>
    <s v="Avg of 4 NM Projects"/>
    <n v="8"/>
    <n v="-0.64"/>
    <n v="-3.5955056179775282E-3"/>
    <n v="55.82"/>
    <n v="48.25"/>
    <n v="-3.0879999999999998E-2"/>
    <n v="0"/>
    <n v="0"/>
    <n v="0"/>
  </r>
  <r>
    <x v="2"/>
    <n v="28"/>
    <n v="7"/>
    <s v="OFF"/>
    <d v="2018-11-28T00:00:00"/>
    <s v="Avg of 4 NM Projects"/>
    <n v="9"/>
    <n v="5.0000000000000044E-3"/>
    <n v="2.8089887640449463E-5"/>
    <n v="53.02"/>
    <n v="43.01"/>
    <n v="2.1505000000000019E-4"/>
    <n v="0"/>
    <n v="0"/>
    <n v="0"/>
  </r>
  <r>
    <x v="2"/>
    <n v="28"/>
    <n v="7"/>
    <s v="OFF"/>
    <d v="2018-11-28T00:00:00"/>
    <s v="Avg of 4 NM Projects"/>
    <n v="10"/>
    <n v="1.41"/>
    <n v="7.9213483146067416E-3"/>
    <n v="51.68"/>
    <n v="37.340000000000003"/>
    <n v="5.2649399999999999E-2"/>
    <n v="0"/>
    <n v="0"/>
    <n v="0"/>
  </r>
  <r>
    <x v="2"/>
    <n v="28"/>
    <n v="7"/>
    <s v="OFF"/>
    <d v="2018-11-28T00:00:00"/>
    <s v="Avg of 4 NM Projects"/>
    <n v="11"/>
    <n v="4.3549999999999995"/>
    <n v="2.4466292134831459E-2"/>
    <n v="54.04"/>
    <n v="39.28"/>
    <n v="0.17106439999999998"/>
    <n v="0"/>
    <n v="0"/>
    <n v="0"/>
  </r>
  <r>
    <x v="2"/>
    <n v="28"/>
    <n v="7"/>
    <s v="OFF"/>
    <d v="2018-11-28T00:00:00"/>
    <s v="Avg of 4 NM Projects"/>
    <n v="12"/>
    <n v="14.34"/>
    <n v="8.0561797752808986E-2"/>
    <n v="52.13"/>
    <n v="41.99"/>
    <n v="0.60213660000000002"/>
    <n v="0"/>
    <n v="0"/>
    <n v="0"/>
  </r>
  <r>
    <x v="2"/>
    <n v="28"/>
    <n v="7"/>
    <s v="OFF"/>
    <d v="2018-11-28T00:00:00"/>
    <s v="Avg of 4 NM Projects"/>
    <n v="13"/>
    <n v="17.795000000000002"/>
    <n v="9.9971910112359563E-2"/>
    <n v="50.14"/>
    <n v="42.41"/>
    <n v="0.75468595000000005"/>
    <n v="0"/>
    <n v="0"/>
    <n v="0"/>
  </r>
  <r>
    <x v="2"/>
    <n v="28"/>
    <n v="7"/>
    <s v="OFF"/>
    <d v="2018-11-28T00:00:00"/>
    <s v="Avg of 4 NM Projects"/>
    <n v="14"/>
    <n v="14.34"/>
    <n v="8.0561797752808986E-2"/>
    <n v="49.12"/>
    <n v="41.7"/>
    <n v="0.59797800000000012"/>
    <n v="0"/>
    <n v="0"/>
    <n v="0"/>
  </r>
  <r>
    <x v="2"/>
    <n v="28"/>
    <n v="7"/>
    <s v="OFF"/>
    <d v="2018-11-28T00:00:00"/>
    <s v="Avg of 4 NM Projects"/>
    <n v="15"/>
    <n v="9.4649999999999999"/>
    <n v="5.3174157303370786E-2"/>
    <n v="49.13"/>
    <n v="52.15"/>
    <n v="0.49359974999999995"/>
    <n v="0"/>
    <n v="0"/>
    <n v="0"/>
  </r>
  <r>
    <x v="2"/>
    <n v="28"/>
    <n v="7"/>
    <s v="OFF"/>
    <d v="2018-11-28T00:00:00"/>
    <s v="Avg of 4 NM Projects"/>
    <n v="16"/>
    <n v="2.69"/>
    <n v="1.5112359550561798E-2"/>
    <n v="54.06"/>
    <n v="59.66"/>
    <n v="0.1604854"/>
    <n v="0"/>
    <n v="0"/>
    <n v="0"/>
  </r>
  <r>
    <x v="2"/>
    <n v="28"/>
    <n v="7"/>
    <s v="OFF"/>
    <d v="2018-11-28T00:00:00"/>
    <s v="Avg of 4 NM Projects"/>
    <n v="17"/>
    <n v="-0.255"/>
    <n v="-1.4325842696629213E-3"/>
    <n v="78.03"/>
    <n v="69.02"/>
    <n v="-1.7600099999999997E-2"/>
    <n v="0"/>
    <n v="0"/>
    <n v="0"/>
  </r>
  <r>
    <x v="2"/>
    <n v="28"/>
    <n v="7"/>
    <s v="OFF"/>
    <d v="2018-11-28T00:00:00"/>
    <s v="Avg of 4 NM Projects"/>
    <n v="18"/>
    <n v="-0.13"/>
    <n v="-7.3033707865168538E-4"/>
    <n v="85.62"/>
    <n v="67.39"/>
    <n v="-8.7606999999999997E-3"/>
    <n v="0"/>
    <n v="0"/>
    <n v="0"/>
  </r>
  <r>
    <x v="2"/>
    <n v="28"/>
    <n v="7"/>
    <s v="OFF"/>
    <d v="2018-11-28T00:00:00"/>
    <s v="Avg of 4 NM Projects"/>
    <n v="19"/>
    <n v="-0.13"/>
    <n v="-7.3033707865168538E-4"/>
    <n v="80.89"/>
    <n v="72.38"/>
    <n v="-9.4094000000000001E-3"/>
    <n v="0"/>
    <n v="0"/>
    <n v="0"/>
  </r>
  <r>
    <x v="2"/>
    <n v="28"/>
    <n v="7"/>
    <s v="OFF"/>
    <d v="2018-11-28T00:00:00"/>
    <s v="Avg of 4 NM Projects"/>
    <n v="20"/>
    <n v="-0.13"/>
    <n v="-7.3033707865168538E-4"/>
    <n v="62.69"/>
    <n v="74.64"/>
    <n v="-9.7032000000000004E-3"/>
    <n v="0"/>
    <n v="0"/>
    <n v="0"/>
  </r>
  <r>
    <x v="2"/>
    <n v="28"/>
    <n v="7"/>
    <s v="OFF"/>
    <d v="2018-11-28T00:00:00"/>
    <s v="Avg of 4 NM Projects"/>
    <n v="21"/>
    <n v="-0.13"/>
    <n v="-7.3033707865168538E-4"/>
    <n v="50.77"/>
    <n v="58.9"/>
    <n v="-7.6569999999999997E-3"/>
    <n v="0"/>
    <n v="0"/>
    <n v="0"/>
  </r>
  <r>
    <x v="2"/>
    <n v="28"/>
    <n v="7"/>
    <s v="OFF"/>
    <d v="2018-11-28T00:00:00"/>
    <s v="Avg of 4 NM Projects"/>
    <n v="22"/>
    <n v="-0.52"/>
    <n v="-2.9213483146067415E-3"/>
    <n v="49.39"/>
    <n v="54.59"/>
    <n v="-2.8386800000000004E-2"/>
    <n v="0"/>
    <n v="0"/>
    <n v="0"/>
  </r>
  <r>
    <x v="2"/>
    <n v="28"/>
    <n v="7"/>
    <s v="OFF"/>
    <d v="2018-11-28T00:00:00"/>
    <s v="Avg of 4 NM Projects"/>
    <n v="23"/>
    <n v="-0.13"/>
    <n v="-7.3033707865168538E-4"/>
    <n v="47.88"/>
    <n v="37.74"/>
    <n v="-4.9062000000000003E-3"/>
    <n v="0"/>
    <n v="0"/>
    <n v="0"/>
  </r>
  <r>
    <x v="2"/>
    <n v="28"/>
    <n v="7"/>
    <s v="OFF"/>
    <d v="2018-11-28T00:00:00"/>
    <s v="Avg of 4 NM Projects"/>
    <n v="24"/>
    <n v="-0.13"/>
    <n v="-7.3033707865168538E-4"/>
    <n v="49.08"/>
    <n v="39.04"/>
    <n v="-5.0751999999999993E-3"/>
    <n v="0"/>
    <n v="0"/>
    <n v="0"/>
  </r>
  <r>
    <x v="2"/>
    <n v="29"/>
    <n v="1"/>
    <s v="OFF"/>
    <d v="2018-11-29T00:00:00"/>
    <s v="Avg of 4 NM Projects"/>
    <n v="1"/>
    <n v="-0.13"/>
    <n v="-7.3033707865168538E-4"/>
    <n v="34.92"/>
    <n v="45.01"/>
    <n v="-5.8513000000000003E-3"/>
    <n v="0"/>
    <n v="0"/>
    <n v="0"/>
  </r>
  <r>
    <x v="2"/>
    <n v="29"/>
    <n v="1"/>
    <s v="OFF"/>
    <d v="2018-11-29T00:00:00"/>
    <s v="Avg of 4 NM Projects"/>
    <n v="2"/>
    <n v="-0.26"/>
    <n v="-1.4606741573033708E-3"/>
    <n v="34.58"/>
    <n v="37.86"/>
    <n v="-9.843600000000001E-3"/>
    <n v="0"/>
    <n v="0"/>
    <n v="0"/>
  </r>
  <r>
    <x v="2"/>
    <n v="29"/>
    <n v="1"/>
    <s v="OFF"/>
    <d v="2018-11-29T00:00:00"/>
    <s v="Avg of 4 NM Projects"/>
    <n v="3"/>
    <n v="-0.26"/>
    <n v="-1.4606741573033708E-3"/>
    <n v="34.5"/>
    <n v="39.26"/>
    <n v="-1.0207599999999999E-2"/>
    <n v="0"/>
    <n v="0"/>
    <n v="0"/>
  </r>
  <r>
    <x v="2"/>
    <n v="29"/>
    <n v="1"/>
    <s v="OFF"/>
    <d v="2018-11-29T00:00:00"/>
    <s v="Avg of 4 NM Projects"/>
    <n v="4"/>
    <n v="-0.39"/>
    <n v="-2.1910112359550564E-3"/>
    <n v="35.01"/>
    <n v="40.590000000000003"/>
    <n v="-1.5830100000000003E-2"/>
    <n v="0"/>
    <n v="0"/>
    <n v="0"/>
  </r>
  <r>
    <x v="2"/>
    <n v="29"/>
    <n v="1"/>
    <s v="OFF"/>
    <d v="2018-11-29T00:00:00"/>
    <s v="Avg of 4 NM Projects"/>
    <n v="5"/>
    <n v="-0.26"/>
    <n v="-1.4606741573033708E-3"/>
    <n v="36.979999999999997"/>
    <n v="51.1"/>
    <n v="-1.3286000000000001E-2"/>
    <n v="0"/>
    <n v="0"/>
    <n v="0"/>
  </r>
  <r>
    <x v="2"/>
    <n v="29"/>
    <n v="1"/>
    <s v="OFF"/>
    <d v="2018-11-29T00:00:00"/>
    <s v="Avg of 4 NM Projects"/>
    <n v="6"/>
    <n v="-0.13"/>
    <n v="-7.3033707865168538E-4"/>
    <n v="50.29"/>
    <n v="52.1"/>
    <n v="-6.7730000000000004E-3"/>
    <n v="0"/>
    <n v="0"/>
    <n v="0"/>
  </r>
  <r>
    <x v="2"/>
    <n v="29"/>
    <n v="1"/>
    <s v="OFF"/>
    <d v="2018-11-29T00:00:00"/>
    <s v="Avg of 4 NM Projects"/>
    <n v="7"/>
    <n v="-0.13"/>
    <n v="-7.3033707865168538E-4"/>
    <n v="52.78"/>
    <n v="51.81"/>
    <n v="-6.7353000000000005E-3"/>
    <n v="0"/>
    <n v="0"/>
    <n v="0"/>
  </r>
  <r>
    <x v="2"/>
    <n v="29"/>
    <n v="1"/>
    <s v="OFF"/>
    <d v="2018-11-29T00:00:00"/>
    <s v="Avg of 4 NM Projects"/>
    <n v="8"/>
    <n v="-5.0000000000000044E-3"/>
    <n v="-2.8089887640449463E-5"/>
    <n v="63.41"/>
    <n v="65.73"/>
    <n v="-3.2865000000000032E-4"/>
    <n v="0"/>
    <n v="0"/>
    <n v="0"/>
  </r>
  <r>
    <x v="2"/>
    <n v="29"/>
    <n v="1"/>
    <s v="OFF"/>
    <d v="2018-11-29T00:00:00"/>
    <s v="Avg of 4 NM Projects"/>
    <n v="9"/>
    <n v="3.8449999999999998"/>
    <n v="2.1601123595505617E-2"/>
    <n v="59.29"/>
    <n v="48.4"/>
    <n v="0.18609799999999999"/>
    <n v="0"/>
    <n v="0"/>
    <n v="0"/>
  </r>
  <r>
    <x v="2"/>
    <n v="29"/>
    <n v="1"/>
    <s v="OFF"/>
    <d v="2018-11-29T00:00:00"/>
    <s v="Avg of 4 NM Projects"/>
    <n v="10"/>
    <n v="7.4250000000000007"/>
    <n v="4.1713483146067418E-2"/>
    <n v="47.62"/>
    <n v="38.619999999999997"/>
    <n v="0.28675350000000005"/>
    <n v="0"/>
    <n v="0"/>
    <n v="0"/>
  </r>
  <r>
    <x v="2"/>
    <n v="29"/>
    <n v="1"/>
    <s v="OFF"/>
    <d v="2018-11-29T00:00:00"/>
    <s v="Avg of 4 NM Projects"/>
    <n v="11"/>
    <n v="7.17"/>
    <n v="4.0280898876404493E-2"/>
    <n v="49.74"/>
    <n v="42.05"/>
    <n v="0.3014985"/>
    <n v="0"/>
    <n v="0"/>
    <n v="0"/>
  </r>
  <r>
    <x v="2"/>
    <n v="29"/>
    <n v="1"/>
    <s v="OFF"/>
    <d v="2018-11-29T00:00:00"/>
    <s v="Avg of 4 NM Projects"/>
    <n v="12"/>
    <n v="6.1449999999999996"/>
    <n v="3.4522471910112359E-2"/>
    <n v="46.54"/>
    <n v="48.8"/>
    <n v="0.29987599999999998"/>
    <n v="0"/>
    <n v="0"/>
    <n v="0"/>
  </r>
  <r>
    <x v="2"/>
    <n v="29"/>
    <n v="1"/>
    <s v="OFF"/>
    <d v="2018-11-29T00:00:00"/>
    <s v="Avg of 4 NM Projects"/>
    <n v="13"/>
    <n v="9.7250000000000014"/>
    <n v="5.4634831460674167E-2"/>
    <n v="46.38"/>
    <n v="51.23"/>
    <n v="0.49821175000000006"/>
    <n v="0"/>
    <n v="0"/>
    <n v="0"/>
  </r>
  <r>
    <x v="2"/>
    <n v="29"/>
    <n v="1"/>
    <s v="OFF"/>
    <d v="2018-11-29T00:00:00"/>
    <s v="Avg of 4 NM Projects"/>
    <n v="14"/>
    <n v="12.285"/>
    <n v="6.9016853932584277E-2"/>
    <n v="45.14"/>
    <n v="44.41"/>
    <n v="0.54557684999999989"/>
    <n v="0"/>
    <n v="0"/>
    <n v="0"/>
  </r>
  <r>
    <x v="2"/>
    <n v="29"/>
    <n v="1"/>
    <s v="OFF"/>
    <d v="2018-11-29T00:00:00"/>
    <s v="Avg of 4 NM Projects"/>
    <n v="15"/>
    <n v="7.1750000000000007"/>
    <n v="4.0308988764044949E-2"/>
    <n v="46.74"/>
    <n v="55.44"/>
    <n v="0.39778200000000002"/>
    <n v="0"/>
    <n v="0"/>
    <n v="0"/>
  </r>
  <r>
    <x v="2"/>
    <n v="29"/>
    <n v="1"/>
    <s v="OFF"/>
    <d v="2018-11-29T00:00:00"/>
    <s v="Avg of 4 NM Projects"/>
    <n v="16"/>
    <n v="1.2800000000000002"/>
    <n v="7.1910112359550573E-3"/>
    <n v="49.72"/>
    <n v="54.38"/>
    <n v="6.9606400000000027E-2"/>
    <n v="0"/>
    <n v="0"/>
    <n v="0"/>
  </r>
  <r>
    <x v="2"/>
    <n v="29"/>
    <n v="1"/>
    <s v="OFF"/>
    <d v="2018-11-29T00:00:00"/>
    <s v="Avg of 4 NM Projects"/>
    <n v="17"/>
    <n v="-0.90500000000000003"/>
    <n v="-5.0842696629213487E-3"/>
    <n v="75.42"/>
    <n v="57.56"/>
    <n v="-5.2091800000000008E-2"/>
    <n v="0"/>
    <n v="0"/>
    <n v="0"/>
  </r>
  <r>
    <x v="2"/>
    <n v="29"/>
    <n v="1"/>
    <s v="OFF"/>
    <d v="2018-11-29T00:00:00"/>
    <s v="Avg of 4 NM Projects"/>
    <n v="18"/>
    <n v="-0.64"/>
    <n v="-3.5955056179775282E-3"/>
    <n v="84.35"/>
    <n v="70.930000000000007"/>
    <n v="-4.5395200000000004E-2"/>
    <n v="0"/>
    <n v="0"/>
    <n v="0"/>
  </r>
  <r>
    <x v="2"/>
    <n v="29"/>
    <n v="1"/>
    <s v="OFF"/>
    <d v="2018-11-29T00:00:00"/>
    <s v="Avg of 4 NM Projects"/>
    <n v="19"/>
    <n v="-0.64"/>
    <n v="-3.5955056179775282E-3"/>
    <n v="83.34"/>
    <n v="67.680000000000007"/>
    <n v="-4.3315200000000005E-2"/>
    <n v="0"/>
    <n v="0"/>
    <n v="0"/>
  </r>
  <r>
    <x v="2"/>
    <n v="29"/>
    <n v="1"/>
    <s v="OFF"/>
    <d v="2018-11-29T00:00:00"/>
    <s v="Avg of 4 NM Projects"/>
    <n v="20"/>
    <n v="-0.51"/>
    <n v="-2.8651685393258426E-3"/>
    <n v="73.19"/>
    <n v="70.75"/>
    <n v="-3.6082500000000003E-2"/>
    <n v="0"/>
    <n v="0"/>
    <n v="0"/>
  </r>
  <r>
    <x v="2"/>
    <n v="29"/>
    <n v="1"/>
    <s v="OFF"/>
    <d v="2018-11-29T00:00:00"/>
    <s v="Avg of 4 NM Projects"/>
    <n v="21"/>
    <n v="-0.51"/>
    <n v="-2.8651685393258426E-3"/>
    <n v="63.46"/>
    <n v="65.739999999999995"/>
    <n v="-3.3527399999999999E-2"/>
    <n v="0"/>
    <n v="0"/>
    <n v="0"/>
  </r>
  <r>
    <x v="2"/>
    <n v="29"/>
    <n v="1"/>
    <s v="OFF"/>
    <d v="2018-11-29T00:00:00"/>
    <s v="Avg of 4 NM Projects"/>
    <n v="22"/>
    <n v="-0.64"/>
    <n v="-3.5955056179775282E-3"/>
    <n v="61.49"/>
    <n v="57.13"/>
    <n v="-3.6563200000000004E-2"/>
    <n v="0"/>
    <n v="0"/>
    <n v="0"/>
  </r>
  <r>
    <x v="2"/>
    <n v="29"/>
    <n v="1"/>
    <s v="OFF"/>
    <d v="2018-11-29T00:00:00"/>
    <s v="Avg of 4 NM Projects"/>
    <n v="23"/>
    <n v="-0.51"/>
    <n v="-2.8651685393258426E-3"/>
    <n v="50.45"/>
    <n v="47.17"/>
    <n v="-2.4056700000000004E-2"/>
    <n v="0"/>
    <n v="0"/>
    <n v="0"/>
  </r>
  <r>
    <x v="2"/>
    <n v="29"/>
    <n v="1"/>
    <s v="OFF"/>
    <d v="2018-11-29T00:00:00"/>
    <s v="Avg of 4 NM Projects"/>
    <n v="24"/>
    <n v="-0.77"/>
    <n v="-4.3258426966292134E-3"/>
    <n v="51.84"/>
    <n v="51.29"/>
    <n v="-3.9493299999999995E-2"/>
    <n v="0"/>
    <n v="0"/>
    <n v="0"/>
  </r>
  <r>
    <x v="2"/>
    <n v="30"/>
    <n v="2"/>
    <s v="OFF"/>
    <d v="2018-11-30T00:00:00"/>
    <s v="Avg of 4 NM Projects"/>
    <n v="1"/>
    <n v="-0.64"/>
    <n v="-3.5955056179775282E-3"/>
    <n v="49.68"/>
    <n v="45.76"/>
    <n v="-2.9286400000000001E-2"/>
    <n v="0"/>
    <n v="0"/>
    <n v="0"/>
  </r>
  <r>
    <x v="2"/>
    <n v="30"/>
    <n v="2"/>
    <s v="OFF"/>
    <d v="2018-11-30T00:00:00"/>
    <s v="Avg of 4 NM Projects"/>
    <n v="2"/>
    <n v="-0.64"/>
    <n v="-3.5955056179775282E-3"/>
    <n v="47.03"/>
    <n v="41.21"/>
    <n v="-2.6374400000000003E-2"/>
    <n v="0"/>
    <n v="0"/>
    <n v="0"/>
  </r>
  <r>
    <x v="2"/>
    <n v="30"/>
    <n v="2"/>
    <s v="OFF"/>
    <d v="2018-11-30T00:00:00"/>
    <s v="Avg of 4 NM Projects"/>
    <n v="3"/>
    <n v="-0.77"/>
    <n v="-4.3258426966292134E-3"/>
    <n v="46.93"/>
    <n v="46.85"/>
    <n v="-3.6074500000000002E-2"/>
    <n v="0"/>
    <n v="0"/>
    <n v="0"/>
  </r>
  <r>
    <x v="2"/>
    <n v="30"/>
    <n v="2"/>
    <s v="OFF"/>
    <d v="2018-11-30T00:00:00"/>
    <s v="Avg of 4 NM Projects"/>
    <n v="4"/>
    <n v="-0.64"/>
    <n v="-3.5955056179775282E-3"/>
    <n v="47.5"/>
    <n v="47.52"/>
    <n v="-3.0412800000000004E-2"/>
    <n v="0"/>
    <n v="0"/>
    <n v="0"/>
  </r>
  <r>
    <x v="2"/>
    <n v="30"/>
    <n v="2"/>
    <s v="OFF"/>
    <d v="2018-11-30T00:00:00"/>
    <s v="Avg of 4 NM Projects"/>
    <n v="5"/>
    <n v="-0.51"/>
    <n v="-2.8651685393258426E-3"/>
    <n v="47.5"/>
    <n v="45.34"/>
    <n v="-2.3123400000000002E-2"/>
    <n v="0"/>
    <n v="0"/>
    <n v="0"/>
  </r>
  <r>
    <x v="2"/>
    <n v="30"/>
    <n v="2"/>
    <s v="OFF"/>
    <d v="2018-11-30T00:00:00"/>
    <s v="Avg of 4 NM Projects"/>
    <n v="6"/>
    <n v="-0.51"/>
    <n v="-2.8651685393258426E-3"/>
    <n v="47.55"/>
    <n v="41.68"/>
    <n v="-2.1256800000000003E-2"/>
    <n v="0"/>
    <n v="0"/>
    <n v="0"/>
  </r>
  <r>
    <x v="2"/>
    <n v="30"/>
    <n v="2"/>
    <s v="OFF"/>
    <d v="2018-11-30T00:00:00"/>
    <s v="Avg of 4 NM Projects"/>
    <n v="7"/>
    <n v="-0.9"/>
    <n v="-5.0561797752808994E-3"/>
    <n v="53.41"/>
    <n v="57.48"/>
    <n v="-5.1732E-2"/>
    <n v="0"/>
    <n v="0"/>
    <n v="0"/>
  </r>
  <r>
    <x v="2"/>
    <n v="30"/>
    <n v="2"/>
    <s v="ON"/>
    <d v="2018-11-30T00:00:00"/>
    <s v="Avg of 4 NM Projects"/>
    <n v="8"/>
    <n v="4.0949999999999998"/>
    <n v="2.3005617977528089E-2"/>
    <n v="76.739999999999995"/>
    <n v="82.65"/>
    <n v="0.33845175"/>
    <n v="0"/>
    <n v="0"/>
    <n v="0"/>
  </r>
  <r>
    <x v="2"/>
    <n v="30"/>
    <n v="2"/>
    <s v="ON"/>
    <d v="2018-11-30T00:00:00"/>
    <s v="Avg of 4 NM Projects"/>
    <n v="9"/>
    <n v="23.94"/>
    <n v="0.13449438202247191"/>
    <n v="59.46"/>
    <n v="76.34"/>
    <n v="1.8275796000000002"/>
    <n v="0"/>
    <n v="0"/>
    <n v="0"/>
  </r>
  <r>
    <x v="2"/>
    <n v="30"/>
    <n v="2"/>
    <s v="ON"/>
    <d v="2018-11-30T00:00:00"/>
    <s v="Avg of 4 NM Projects"/>
    <n v="10"/>
    <n v="41.09"/>
    <n v="0.2308426966292135"/>
    <n v="50.51"/>
    <n v="83.83"/>
    <n v="3.4445747"/>
    <n v="0"/>
    <n v="0"/>
    <n v="0"/>
  </r>
  <r>
    <x v="2"/>
    <n v="30"/>
    <n v="2"/>
    <s v="ON"/>
    <d v="2018-11-30T00:00:00"/>
    <s v="Avg of 4 NM Projects"/>
    <n v="11"/>
    <n v="52.73"/>
    <n v="0.29623595505617978"/>
    <n v="49.25"/>
    <n v="68.510000000000005"/>
    <n v="3.6125322999999998"/>
    <n v="0"/>
    <n v="0"/>
    <n v="0"/>
  </r>
  <r>
    <x v="2"/>
    <n v="30"/>
    <n v="2"/>
    <s v="ON"/>
    <d v="2018-11-30T00:00:00"/>
    <s v="Avg of 4 NM Projects"/>
    <n v="12"/>
    <n v="59.39"/>
    <n v="0.33365168539325846"/>
    <n v="50.54"/>
    <n v="78.56"/>
    <n v="4.6656784"/>
    <n v="0"/>
    <n v="0"/>
    <n v="0"/>
  </r>
  <r>
    <x v="2"/>
    <n v="30"/>
    <n v="2"/>
    <s v="ON"/>
    <d v="2018-11-30T00:00:00"/>
    <s v="Avg of 4 NM Projects"/>
    <n v="13"/>
    <n v="52.099999999999994"/>
    <n v="0.29269662921348311"/>
    <n v="51.22"/>
    <n v="92.35"/>
    <n v="4.8114349999999995"/>
    <n v="0"/>
    <n v="0"/>
    <n v="0"/>
  </r>
  <r>
    <x v="2"/>
    <n v="30"/>
    <n v="2"/>
    <s v="ON"/>
    <d v="2018-11-30T00:00:00"/>
    <s v="Avg of 4 NM Projects"/>
    <n v="14"/>
    <n v="40.064999999999998"/>
    <n v="0.22508426966292133"/>
    <n v="53.47"/>
    <n v="95.23"/>
    <n v="3.8153899499999997"/>
    <n v="0"/>
    <n v="0"/>
    <n v="0"/>
  </r>
  <r>
    <x v="2"/>
    <n v="30"/>
    <n v="2"/>
    <s v="ON"/>
    <d v="2018-11-30T00:00:00"/>
    <s v="Avg of 4 NM Projects"/>
    <n v="15"/>
    <n v="14.715"/>
    <n v="8.2668539325842699E-2"/>
    <n v="63.12"/>
    <n v="88.41"/>
    <n v="1.30095315"/>
    <n v="0"/>
    <n v="0"/>
    <n v="0"/>
  </r>
  <r>
    <x v="2"/>
    <n v="30"/>
    <n v="2"/>
    <s v="ON"/>
    <d v="2018-11-30T00:00:00"/>
    <s v="Avg of 4 NM Projects"/>
    <n v="16"/>
    <n v="2.1800000000000002"/>
    <n v="1.2247191011235956E-2"/>
    <n v="69.5"/>
    <n v="83.9"/>
    <n v="0.18290200000000001"/>
    <n v="0"/>
    <n v="0"/>
    <n v="0"/>
  </r>
  <r>
    <x v="2"/>
    <n v="30"/>
    <n v="2"/>
    <s v="ON"/>
    <d v="2018-11-30T00:00:00"/>
    <s v="Avg of 4 NM Projects"/>
    <n v="17"/>
    <n v="-0.26"/>
    <n v="-1.4606741573033708E-3"/>
    <n v="79.900000000000006"/>
    <n v="81.48"/>
    <n v="-2.1184800000000004E-2"/>
    <n v="0"/>
    <n v="0"/>
    <n v="0"/>
  </r>
  <r>
    <x v="2"/>
    <n v="30"/>
    <n v="2"/>
    <s v="ON"/>
    <d v="2018-11-30T00:00:00"/>
    <s v="Avg of 4 NM Projects"/>
    <n v="18"/>
    <n v="-0.89500000000000002"/>
    <n v="-5.0280898876404493E-3"/>
    <n v="90.3"/>
    <n v="85.16"/>
    <n v="-7.62182E-2"/>
    <n v="0"/>
    <n v="0"/>
    <n v="0"/>
  </r>
  <r>
    <x v="2"/>
    <n v="30"/>
    <n v="2"/>
    <s v="ON"/>
    <d v="2018-11-30T00:00:00"/>
    <s v="Avg of 4 NM Projects"/>
    <n v="19"/>
    <n v="-1.2799999999999998"/>
    <n v="-7.1910112359550547E-3"/>
    <n v="78.27"/>
    <n v="95.89"/>
    <n v="-0.12273919999999998"/>
    <n v="0"/>
    <n v="0"/>
    <n v="0"/>
  </r>
  <r>
    <x v="2"/>
    <n v="30"/>
    <n v="2"/>
    <s v="ON"/>
    <d v="2018-11-30T00:00:00"/>
    <s v="Avg of 4 NM Projects"/>
    <n v="20"/>
    <n v="-1.41"/>
    <n v="-7.9213483146067416E-3"/>
    <n v="63.14"/>
    <n v="102.23"/>
    <n v="-0.14414429999999998"/>
    <n v="0"/>
    <n v="0"/>
    <n v="0"/>
  </r>
  <r>
    <x v="2"/>
    <n v="30"/>
    <n v="2"/>
    <s v="ON"/>
    <d v="2018-11-30T00:00:00"/>
    <s v="Avg of 4 NM Projects"/>
    <n v="21"/>
    <n v="-1.1499999999999999"/>
    <n v="-6.4606741573033704E-3"/>
    <n v="61.17"/>
    <n v="82.52"/>
    <n v="-9.4897999999999982E-2"/>
    <n v="0"/>
    <n v="0"/>
    <n v="0"/>
  </r>
  <r>
    <x v="2"/>
    <n v="30"/>
    <n v="2"/>
    <s v="ON"/>
    <d v="2018-11-30T00:00:00"/>
    <s v="Avg of 4 NM Projects"/>
    <n v="22"/>
    <n v="-1.2799999999999998"/>
    <n v="-7.1910112359550547E-3"/>
    <n v="53.4"/>
    <n v="60.69"/>
    <n v="-7.768319999999998E-2"/>
    <n v="0"/>
    <n v="0"/>
    <n v="0"/>
  </r>
  <r>
    <x v="2"/>
    <n v="30"/>
    <n v="2"/>
    <s v="ON"/>
    <d v="2018-11-30T00:00:00"/>
    <s v="Avg of 4 NM Projects"/>
    <n v="23"/>
    <n v="-1.2799999999999998"/>
    <n v="-7.1910112359550547E-3"/>
    <n v="46.71"/>
    <n v="54.64"/>
    <n v="-6.9939199999999979E-2"/>
    <n v="0"/>
    <n v="0"/>
    <n v="0"/>
  </r>
  <r>
    <x v="2"/>
    <n v="30"/>
    <n v="2"/>
    <s v="OFF"/>
    <d v="2018-11-30T00:00:00"/>
    <s v="Avg of 4 NM Projects"/>
    <n v="24"/>
    <n v="-1.1499999999999999"/>
    <n v="-6.4606741573033704E-3"/>
    <n v="46.81"/>
    <n v="50.65"/>
    <n v="-5.8247499999999994E-2"/>
    <n v="0"/>
    <n v="0"/>
    <n v="0"/>
  </r>
  <r>
    <x v="3"/>
    <n v="1"/>
    <n v="1"/>
    <s v="OFF"/>
    <d v="2018-12-01T00:00:00"/>
    <s v="Avg of 4 NM Projects"/>
    <n v="1"/>
    <n v="-1.2799999999999998"/>
    <n v="-7.1910112359550547E-3"/>
    <n v="52.16"/>
    <n v="44.88"/>
    <n v="-5.7446399999999995E-2"/>
    <n v="0"/>
    <n v="0"/>
    <n v="0"/>
  </r>
  <r>
    <x v="3"/>
    <n v="1"/>
    <n v="1"/>
    <s v="OFF"/>
    <d v="2018-12-01T00:00:00"/>
    <s v="Avg of 4 NM Projects"/>
    <n v="2"/>
    <n v="-1.1499999999999999"/>
    <n v="-6.4606741573033704E-3"/>
    <n v="53.96"/>
    <n v="39.520000000000003"/>
    <n v="-4.5448000000000002E-2"/>
    <n v="0"/>
    <n v="0"/>
    <n v="0"/>
  </r>
  <r>
    <x v="3"/>
    <n v="1"/>
    <n v="1"/>
    <s v="OFF"/>
    <d v="2018-12-01T00:00:00"/>
    <s v="Avg of 4 NM Projects"/>
    <n v="3"/>
    <n v="-1.1499999999999999"/>
    <n v="-6.4606741573033704E-3"/>
    <n v="67.599999999999994"/>
    <n v="43.48"/>
    <n v="-5.0001999999999998E-2"/>
    <n v="0"/>
    <n v="0"/>
    <n v="0"/>
  </r>
  <r>
    <x v="3"/>
    <n v="1"/>
    <n v="1"/>
    <s v="OFF"/>
    <d v="2018-12-01T00:00:00"/>
    <s v="Avg of 4 NM Projects"/>
    <n v="4"/>
    <n v="-1.2799999999999998"/>
    <n v="-7.1910112359550547E-3"/>
    <n v="47.5"/>
    <n v="40.03"/>
    <n v="-5.123839999999999E-2"/>
    <n v="0"/>
    <n v="0"/>
    <n v="0"/>
  </r>
  <r>
    <x v="3"/>
    <n v="1"/>
    <n v="1"/>
    <s v="OFF"/>
    <d v="2018-12-01T00:00:00"/>
    <s v="Avg of 4 NM Projects"/>
    <n v="5"/>
    <n v="-1.1499999999999999"/>
    <n v="-6.4606741573033704E-3"/>
    <n v="50.89"/>
    <n v="39.94"/>
    <n v="-4.5931E-2"/>
    <n v="0"/>
    <n v="0"/>
    <n v="0"/>
  </r>
  <r>
    <x v="3"/>
    <n v="1"/>
    <n v="1"/>
    <s v="OFF"/>
    <d v="2018-12-01T00:00:00"/>
    <s v="Avg of 4 NM Projects"/>
    <n v="6"/>
    <n v="-1.1549999999999998"/>
    <n v="-6.4887640449438188E-3"/>
    <n v="48.2"/>
    <n v="43.57"/>
    <n v="-5.0323349999999989E-2"/>
    <n v="0"/>
    <n v="0"/>
    <n v="0"/>
  </r>
  <r>
    <x v="3"/>
    <n v="1"/>
    <n v="1"/>
    <s v="OFF"/>
    <d v="2018-12-01T00:00:00"/>
    <s v="Avg of 4 NM Projects"/>
    <n v="7"/>
    <n v="-1.1499999999999999"/>
    <n v="-6.4606741573033704E-3"/>
    <n v="47.26"/>
    <n v="44.18"/>
    <n v="-5.0806999999999998E-2"/>
    <n v="0"/>
    <n v="0"/>
    <n v="0"/>
  </r>
  <r>
    <x v="3"/>
    <n v="1"/>
    <n v="1"/>
    <s v="OFF"/>
    <d v="2018-12-01T00:00:00"/>
    <s v="Avg of 4 NM Projects"/>
    <n v="8"/>
    <n v="-1.4099999999999997"/>
    <n v="-7.9213483146067399E-3"/>
    <n v="59.71"/>
    <n v="42.21"/>
    <n v="-5.9516099999999988E-2"/>
    <n v="0"/>
    <n v="0"/>
    <n v="0"/>
  </r>
  <r>
    <x v="3"/>
    <n v="1"/>
    <n v="1"/>
    <s v="OFF"/>
    <d v="2018-12-01T00:00:00"/>
    <s v="Avg of 4 NM Projects"/>
    <n v="9"/>
    <n v="0.51500000000000012"/>
    <n v="2.8932584269662927E-3"/>
    <n v="57.44"/>
    <n v="42.63"/>
    <n v="2.1954450000000004E-2"/>
    <n v="0"/>
    <n v="0"/>
    <n v="0"/>
  </r>
  <r>
    <x v="3"/>
    <n v="1"/>
    <n v="1"/>
    <s v="OFF"/>
    <d v="2018-12-01T00:00:00"/>
    <s v="Avg of 4 NM Projects"/>
    <n v="10"/>
    <n v="2.5649999999999999"/>
    <n v="1.4410112359550562E-2"/>
    <n v="59.85"/>
    <n v="37.04"/>
    <n v="9.5007599999999998E-2"/>
    <n v="0"/>
    <n v="0"/>
    <n v="0"/>
  </r>
  <r>
    <x v="3"/>
    <n v="1"/>
    <n v="1"/>
    <s v="OFF"/>
    <d v="2018-12-01T00:00:00"/>
    <s v="Avg of 4 NM Projects"/>
    <n v="11"/>
    <n v="5.125"/>
    <n v="2.8792134831460675E-2"/>
    <n v="58.02"/>
    <n v="33.65"/>
    <n v="0.17245624999999998"/>
    <n v="0"/>
    <n v="0"/>
    <n v="0"/>
  </r>
  <r>
    <x v="3"/>
    <n v="1"/>
    <n v="1"/>
    <s v="OFF"/>
    <d v="2018-12-01T00:00:00"/>
    <s v="Avg of 4 NM Projects"/>
    <n v="12"/>
    <n v="7.17"/>
    <n v="4.0280898876404493E-2"/>
    <n v="55.74"/>
    <n v="31.98"/>
    <n v="0.22929660000000002"/>
    <n v="0"/>
    <n v="0"/>
    <n v="0"/>
  </r>
  <r>
    <x v="3"/>
    <n v="1"/>
    <n v="1"/>
    <s v="OFF"/>
    <d v="2018-12-01T00:00:00"/>
    <s v="Avg of 4 NM Projects"/>
    <n v="13"/>
    <n v="6.2750000000000004"/>
    <n v="3.5252808988764046E-2"/>
    <n v="55.7"/>
    <n v="31.43"/>
    <n v="0.19722325000000002"/>
    <n v="0"/>
    <n v="0"/>
    <n v="0"/>
  </r>
  <r>
    <x v="3"/>
    <n v="1"/>
    <n v="1"/>
    <s v="OFF"/>
    <d v="2018-12-01T00:00:00"/>
    <s v="Avg of 4 NM Projects"/>
    <n v="14"/>
    <n v="4.9899999999999993"/>
    <n v="2.8033707865168535E-2"/>
    <n v="44.49"/>
    <n v="33.01"/>
    <n v="0.16471989999999997"/>
    <n v="0"/>
    <n v="0"/>
    <n v="0"/>
  </r>
  <r>
    <x v="3"/>
    <n v="1"/>
    <n v="1"/>
    <s v="OFF"/>
    <d v="2018-12-01T00:00:00"/>
    <s v="Avg of 4 NM Projects"/>
    <n v="15"/>
    <n v="3.2"/>
    <n v="1.7977528089887642E-2"/>
    <n v="45.76"/>
    <n v="37.340000000000003"/>
    <n v="0.11948800000000001"/>
    <n v="0"/>
    <n v="0"/>
    <n v="0"/>
  </r>
  <r>
    <x v="3"/>
    <n v="1"/>
    <n v="1"/>
    <s v="OFF"/>
    <d v="2018-12-01T00:00:00"/>
    <s v="Avg of 4 NM Projects"/>
    <n v="16"/>
    <n v="-0.37499999999999989"/>
    <n v="-2.1067415730337074E-3"/>
    <n v="49.98"/>
    <n v="36.85"/>
    <n v="-1.3818749999999996E-2"/>
    <n v="0"/>
    <n v="0"/>
    <n v="0"/>
  </r>
  <r>
    <x v="3"/>
    <n v="1"/>
    <n v="1"/>
    <s v="OFF"/>
    <d v="2018-12-01T00:00:00"/>
    <s v="Avg of 4 NM Projects"/>
    <n v="17"/>
    <n v="-1.4100000000000001"/>
    <n v="-7.9213483146067416E-3"/>
    <n v="78.87"/>
    <n v="44.51"/>
    <n v="-6.2759099999999998E-2"/>
    <n v="0"/>
    <n v="0"/>
    <n v="0"/>
  </r>
  <r>
    <x v="3"/>
    <n v="1"/>
    <n v="1"/>
    <s v="OFF"/>
    <d v="2018-12-01T00:00:00"/>
    <s v="Avg of 4 NM Projects"/>
    <n v="18"/>
    <n v="-1.0249999999999999"/>
    <n v="-5.7584269662921345E-3"/>
    <n v="95.23"/>
    <n v="57.54"/>
    <n v="-5.8978499999999996E-2"/>
    <n v="0"/>
    <n v="0"/>
    <n v="0"/>
  </r>
  <r>
    <x v="3"/>
    <n v="1"/>
    <n v="1"/>
    <s v="OFF"/>
    <d v="2018-12-01T00:00:00"/>
    <s v="Avg of 4 NM Projects"/>
    <n v="19"/>
    <n v="-1.1499999999999999"/>
    <n v="-6.4606741573033704E-3"/>
    <n v="78.239999999999995"/>
    <n v="59.94"/>
    <n v="-6.8930999999999992E-2"/>
    <n v="0"/>
    <n v="0"/>
    <n v="0"/>
  </r>
  <r>
    <x v="3"/>
    <n v="1"/>
    <n v="1"/>
    <s v="OFF"/>
    <d v="2018-12-01T00:00:00"/>
    <s v="Avg of 4 NM Projects"/>
    <n v="20"/>
    <n v="-1.2849999999999997"/>
    <n v="-7.219101123595504E-3"/>
    <n v="62.28"/>
    <n v="55.9"/>
    <n v="-7.1831499999999979E-2"/>
    <n v="0"/>
    <n v="0"/>
    <n v="0"/>
  </r>
  <r>
    <x v="3"/>
    <n v="1"/>
    <n v="1"/>
    <s v="OFF"/>
    <d v="2018-12-01T00:00:00"/>
    <s v="Avg of 4 NM Projects"/>
    <n v="21"/>
    <n v="-1.2799999999999998"/>
    <n v="-7.1910112359550547E-3"/>
    <n v="51.57"/>
    <n v="48.39"/>
    <n v="-6.1939199999999993E-2"/>
    <n v="0"/>
    <n v="0"/>
    <n v="0"/>
  </r>
  <r>
    <x v="3"/>
    <n v="1"/>
    <n v="1"/>
    <s v="OFF"/>
    <d v="2018-12-01T00:00:00"/>
    <s v="Avg of 4 NM Projects"/>
    <n v="22"/>
    <n v="-1.1499999999999999"/>
    <n v="-6.4606741573033704E-3"/>
    <n v="50.03"/>
    <n v="51.73"/>
    <n v="-5.9489499999999994E-2"/>
    <n v="0"/>
    <n v="0"/>
    <n v="0"/>
  </r>
  <r>
    <x v="3"/>
    <n v="1"/>
    <n v="1"/>
    <s v="OFF"/>
    <d v="2018-12-01T00:00:00"/>
    <s v="Avg of 4 NM Projects"/>
    <n v="23"/>
    <n v="-1.1499999999999999"/>
    <n v="-6.4606741573033704E-3"/>
    <n v="46.95"/>
    <n v="37.590000000000003"/>
    <n v="-4.3228500000000003E-2"/>
    <n v="0"/>
    <n v="0"/>
    <n v="0"/>
  </r>
  <r>
    <x v="3"/>
    <n v="1"/>
    <n v="1"/>
    <s v="OFF"/>
    <d v="2018-12-01T00:00:00"/>
    <s v="Avg of 4 NM Projects"/>
    <n v="24"/>
    <n v="-1.1499999999999999"/>
    <n v="-6.4606741573033704E-3"/>
    <n v="40.340000000000003"/>
    <n v="38.86"/>
    <n v="-4.4688999999999993E-2"/>
    <n v="0"/>
    <n v="0"/>
    <n v="0"/>
  </r>
  <r>
    <x v="3"/>
    <n v="2"/>
    <n v="2"/>
    <s v="OFF"/>
    <d v="2018-12-02T00:00:00"/>
    <s v="Avg of 4 NM Projects"/>
    <n v="1"/>
    <n v="-1.1499999999999999"/>
    <n v="-6.4606741573033704E-3"/>
    <n v="40.96"/>
    <n v="46.35"/>
    <n v="-5.3302499999999996E-2"/>
    <n v="0"/>
    <n v="0"/>
    <n v="0"/>
  </r>
  <r>
    <x v="3"/>
    <n v="2"/>
    <n v="2"/>
    <s v="OFF"/>
    <d v="2018-12-02T00:00:00"/>
    <s v="Avg of 4 NM Projects"/>
    <n v="2"/>
    <n v="-1.1549999999999998"/>
    <n v="-6.4887640449438188E-3"/>
    <n v="37.81"/>
    <n v="41.34"/>
    <n v="-4.7747699999999997E-2"/>
    <n v="0"/>
    <n v="0"/>
    <n v="0"/>
  </r>
  <r>
    <x v="3"/>
    <n v="2"/>
    <n v="2"/>
    <s v="OFF"/>
    <d v="2018-12-02T00:00:00"/>
    <s v="Avg of 4 NM Projects"/>
    <n v="3"/>
    <n v="-1.1499999999999999"/>
    <n v="-6.4606741573033704E-3"/>
    <n v="44.53"/>
    <n v="40.549999999999997"/>
    <n v="-4.6632499999999993E-2"/>
    <n v="0"/>
    <n v="0"/>
    <n v="0"/>
  </r>
  <r>
    <x v="3"/>
    <n v="2"/>
    <n v="2"/>
    <s v="OFF"/>
    <d v="2018-12-02T00:00:00"/>
    <s v="Avg of 4 NM Projects"/>
    <n v="4"/>
    <n v="-1.1499999999999999"/>
    <n v="-6.4606741573033704E-3"/>
    <n v="38.53"/>
    <n v="37.659999999999997"/>
    <n v="-4.3308999999999993E-2"/>
    <n v="0"/>
    <n v="0"/>
    <n v="0"/>
  </r>
  <r>
    <x v="3"/>
    <n v="2"/>
    <n v="2"/>
    <s v="OFF"/>
    <d v="2018-12-02T00:00:00"/>
    <s v="Avg of 4 NM Projects"/>
    <n v="5"/>
    <n v="-1.1499999999999999"/>
    <n v="-6.4606741573033704E-3"/>
    <n v="39.81"/>
    <n v="42.16"/>
    <n v="-4.8483999999999992E-2"/>
    <n v="0"/>
    <n v="0"/>
    <n v="0"/>
  </r>
  <r>
    <x v="3"/>
    <n v="2"/>
    <n v="2"/>
    <s v="OFF"/>
    <d v="2018-12-02T00:00:00"/>
    <s v="Avg of 4 NM Projects"/>
    <n v="6"/>
    <n v="-1.1549999999999998"/>
    <n v="-6.4887640449438188E-3"/>
    <n v="45.65"/>
    <n v="44.48"/>
    <n v="-5.1374399999999987E-2"/>
    <n v="0"/>
    <n v="0"/>
    <n v="0"/>
  </r>
  <r>
    <x v="3"/>
    <n v="2"/>
    <n v="2"/>
    <s v="OFF"/>
    <d v="2018-12-02T00:00:00"/>
    <s v="Avg of 4 NM Projects"/>
    <n v="7"/>
    <n v="-1.41"/>
    <n v="-7.9213483146067416E-3"/>
    <n v="45.32"/>
    <n v="47.01"/>
    <n v="-6.6284099999999999E-2"/>
    <n v="0"/>
    <n v="0"/>
    <n v="0"/>
  </r>
  <r>
    <x v="3"/>
    <n v="2"/>
    <n v="2"/>
    <s v="ON"/>
    <d v="2018-12-02T00:00:00"/>
    <s v="Avg of 4 NM Projects"/>
    <n v="8"/>
    <n v="-1.1499999999999999"/>
    <n v="-6.4606741573033704E-3"/>
    <n v="54.68"/>
    <n v="40.42"/>
    <n v="-4.6482999999999997E-2"/>
    <n v="0"/>
    <n v="0"/>
    <n v="0"/>
  </r>
  <r>
    <x v="3"/>
    <n v="2"/>
    <n v="2"/>
    <s v="ON"/>
    <d v="2018-12-02T00:00:00"/>
    <s v="Avg of 4 NM Projects"/>
    <n v="9"/>
    <n v="2.1800000000000002"/>
    <n v="1.2247191011235956E-2"/>
    <n v="36.21"/>
    <n v="46.3"/>
    <n v="0.100934"/>
    <n v="0"/>
    <n v="0"/>
    <n v="0"/>
  </r>
  <r>
    <x v="3"/>
    <n v="2"/>
    <n v="2"/>
    <s v="ON"/>
    <d v="2018-12-02T00:00:00"/>
    <s v="Avg of 4 NM Projects"/>
    <n v="10"/>
    <n v="4.6099999999999994"/>
    <n v="2.589887640449438E-2"/>
    <n v="46.81"/>
    <n v="71.8"/>
    <n v="0.33099799999999996"/>
    <n v="0"/>
    <n v="0"/>
    <n v="0"/>
  </r>
  <r>
    <x v="3"/>
    <n v="2"/>
    <n v="2"/>
    <s v="ON"/>
    <d v="2018-12-02T00:00:00"/>
    <s v="Avg of 4 NM Projects"/>
    <n v="11"/>
    <n v="5.8849999999999998"/>
    <n v="3.3061797752808986E-2"/>
    <n v="49.45"/>
    <n v="78.959999999999994"/>
    <n v="0.46467959999999991"/>
    <n v="0"/>
    <n v="0"/>
    <n v="0"/>
  </r>
  <r>
    <x v="3"/>
    <n v="2"/>
    <n v="2"/>
    <s v="ON"/>
    <d v="2018-12-02T00:00:00"/>
    <s v="Avg of 4 NM Projects"/>
    <n v="12"/>
    <n v="8.7049999999999983"/>
    <n v="4.8904494382022462E-2"/>
    <n v="54.33"/>
    <n v="83.76"/>
    <n v="0.72913079999999986"/>
    <n v="0"/>
    <n v="0"/>
    <n v="0"/>
  </r>
  <r>
    <x v="3"/>
    <n v="2"/>
    <n v="2"/>
    <s v="ON"/>
    <d v="2018-12-02T00:00:00"/>
    <s v="Avg of 4 NM Projects"/>
    <n v="13"/>
    <n v="13.44"/>
    <n v="7.5505617977528083E-2"/>
    <n v="52.82"/>
    <n v="89.2"/>
    <n v="1.1988479999999999"/>
    <n v="0"/>
    <n v="0"/>
    <n v="0"/>
  </r>
  <r>
    <x v="3"/>
    <n v="2"/>
    <n v="2"/>
    <s v="ON"/>
    <d v="2018-12-02T00:00:00"/>
    <s v="Avg of 4 NM Projects"/>
    <n v="14"/>
    <n v="7.42"/>
    <n v="4.1685393258426968E-2"/>
    <n v="50.98"/>
    <n v="86.37"/>
    <n v="0.64086540000000003"/>
    <n v="0"/>
    <n v="0"/>
    <n v="0"/>
  </r>
  <r>
    <x v="3"/>
    <n v="2"/>
    <n v="2"/>
    <s v="ON"/>
    <d v="2018-12-02T00:00:00"/>
    <s v="Avg of 4 NM Projects"/>
    <n v="15"/>
    <n v="5.12"/>
    <n v="2.8764044943820226E-2"/>
    <n v="42.27"/>
    <n v="75.819999999999993"/>
    <n v="0.3881984"/>
    <n v="0"/>
    <n v="0"/>
    <n v="0"/>
  </r>
  <r>
    <x v="3"/>
    <n v="2"/>
    <n v="2"/>
    <s v="ON"/>
    <d v="2018-12-02T00:00:00"/>
    <s v="Avg of 4 NM Projects"/>
    <n v="16"/>
    <n v="0.13"/>
    <n v="7.3033707865168538E-4"/>
    <n v="44.56"/>
    <n v="77.05"/>
    <n v="1.0016500000000001E-2"/>
    <n v="0"/>
    <n v="0"/>
    <n v="0"/>
  </r>
  <r>
    <x v="3"/>
    <n v="2"/>
    <n v="2"/>
    <s v="ON"/>
    <d v="2018-12-02T00:00:00"/>
    <s v="Avg of 4 NM Projects"/>
    <n v="17"/>
    <n v="-1.1499999999999999"/>
    <n v="-6.4606741573033704E-3"/>
    <n v="71.23"/>
    <n v="88.71"/>
    <n v="-0.10201649999999998"/>
    <n v="0"/>
    <n v="0"/>
    <n v="0"/>
  </r>
  <r>
    <x v="3"/>
    <n v="2"/>
    <n v="2"/>
    <s v="ON"/>
    <d v="2018-12-02T00:00:00"/>
    <s v="Avg of 4 NM Projects"/>
    <n v="18"/>
    <n v="-1.0249999999999999"/>
    <n v="-5.7584269662921345E-3"/>
    <n v="71.63"/>
    <n v="92.76"/>
    <n v="-9.5078999999999997E-2"/>
    <n v="0"/>
    <n v="0"/>
    <n v="0"/>
  </r>
  <r>
    <x v="3"/>
    <n v="2"/>
    <n v="2"/>
    <s v="ON"/>
    <d v="2018-12-02T00:00:00"/>
    <s v="Avg of 4 NM Projects"/>
    <n v="19"/>
    <n v="-1.1499999999999999"/>
    <n v="-6.4606741573033704E-3"/>
    <n v="49.76"/>
    <n v="83.13"/>
    <n v="-9.559949999999999E-2"/>
    <n v="0"/>
    <n v="0"/>
    <n v="0"/>
  </r>
  <r>
    <x v="3"/>
    <n v="2"/>
    <n v="2"/>
    <s v="ON"/>
    <d v="2018-12-02T00:00:00"/>
    <s v="Avg of 4 NM Projects"/>
    <n v="20"/>
    <n v="-1.1549999999999998"/>
    <n v="-6.4887640449438188E-3"/>
    <n v="45.48"/>
    <n v="85.89"/>
    <n v="-9.9202949999999984E-2"/>
    <n v="0"/>
    <n v="0"/>
    <n v="0"/>
  </r>
  <r>
    <x v="3"/>
    <n v="2"/>
    <n v="2"/>
    <s v="ON"/>
    <d v="2018-12-02T00:00:00"/>
    <s v="Avg of 4 NM Projects"/>
    <n v="21"/>
    <n v="-1.2799999999999998"/>
    <n v="-7.1910112359550547E-3"/>
    <n v="36.19"/>
    <n v="89.68"/>
    <n v="-0.11479039999999999"/>
    <n v="0"/>
    <n v="0"/>
    <n v="0"/>
  </r>
  <r>
    <x v="3"/>
    <n v="2"/>
    <n v="2"/>
    <s v="ON"/>
    <d v="2018-12-02T00:00:00"/>
    <s v="Avg of 4 NM Projects"/>
    <n v="22"/>
    <n v="-1.2799999999999998"/>
    <n v="-7.1910112359550547E-3"/>
    <n v="34.950000000000003"/>
    <n v="94.29"/>
    <n v="-0.1206912"/>
    <n v="0"/>
    <n v="0"/>
    <n v="0"/>
  </r>
  <r>
    <x v="3"/>
    <n v="2"/>
    <n v="2"/>
    <s v="ON"/>
    <d v="2018-12-02T00:00:00"/>
    <s v="Avg of 4 NM Projects"/>
    <n v="23"/>
    <n v="-1.0249999999999999"/>
    <n v="-5.7584269662921345E-3"/>
    <n v="34.53"/>
    <n v="65.77"/>
    <n v="-6.7414249999999995E-2"/>
    <n v="0"/>
    <n v="0"/>
    <n v="0"/>
  </r>
  <r>
    <x v="3"/>
    <n v="2"/>
    <n v="2"/>
    <s v="OFF"/>
    <d v="2018-12-02T00:00:00"/>
    <s v="Avg of 4 NM Projects"/>
    <n v="24"/>
    <n v="-1.2799999999999998"/>
    <n v="-7.1910112359550547E-3"/>
    <n v="30.94"/>
    <n v="32.03"/>
    <n v="-4.0998399999999997E-2"/>
    <n v="0"/>
    <n v="0"/>
    <n v="0"/>
  </r>
  <r>
    <x v="3"/>
    <n v="3"/>
    <n v="3"/>
    <s v="OFF"/>
    <d v="2018-12-03T00:00:00"/>
    <s v="Avg of 4 NM Projects"/>
    <n v="1"/>
    <n v="-1.2799999999999998"/>
    <n v="-7.1910112359550547E-3"/>
    <n v="32.42"/>
    <n v="37.409999999999997"/>
    <n v="-4.7884799999999991E-2"/>
    <n v="0"/>
    <n v="0"/>
    <n v="0"/>
  </r>
  <r>
    <x v="3"/>
    <n v="3"/>
    <n v="3"/>
    <s v="OFF"/>
    <d v="2018-12-03T00:00:00"/>
    <s v="Avg of 4 NM Projects"/>
    <n v="2"/>
    <n v="-1.1499999999999999"/>
    <n v="-6.4606741573033704E-3"/>
    <n v="28.87"/>
    <n v="36.25"/>
    <n v="-4.1687500000000002E-2"/>
    <n v="0"/>
    <n v="0"/>
    <n v="0"/>
  </r>
  <r>
    <x v="3"/>
    <n v="3"/>
    <n v="3"/>
    <s v="OFF"/>
    <d v="2018-12-03T00:00:00"/>
    <s v="Avg of 4 NM Projects"/>
    <n v="3"/>
    <n v="-1.4099999999999997"/>
    <n v="-7.9213483146067399E-3"/>
    <n v="27.16"/>
    <n v="33.44"/>
    <n v="-4.7150399999999981E-2"/>
    <n v="0"/>
    <n v="0"/>
    <n v="0"/>
  </r>
  <r>
    <x v="3"/>
    <n v="3"/>
    <n v="3"/>
    <s v="OFF"/>
    <d v="2018-12-03T00:00:00"/>
    <s v="Avg of 4 NM Projects"/>
    <n v="4"/>
    <n v="-1.0249999999999999"/>
    <n v="-5.7584269662921345E-3"/>
    <n v="23.05"/>
    <n v="34.869999999999997"/>
    <n v="-3.5741749999999996E-2"/>
    <n v="0"/>
    <n v="0"/>
    <n v="0"/>
  </r>
  <r>
    <x v="3"/>
    <n v="3"/>
    <n v="3"/>
    <s v="OFF"/>
    <d v="2018-12-03T00:00:00"/>
    <s v="Avg of 4 NM Projects"/>
    <n v="5"/>
    <n v="-1.2799999999999998"/>
    <n v="-7.1910112359550547E-3"/>
    <n v="32.409999999999997"/>
    <n v="38.729999999999997"/>
    <n v="-4.9574399999999991E-2"/>
    <n v="0"/>
    <n v="0"/>
    <n v="0"/>
  </r>
  <r>
    <x v="3"/>
    <n v="3"/>
    <n v="3"/>
    <s v="OFF"/>
    <d v="2018-12-03T00:00:00"/>
    <s v="Avg of 4 NM Projects"/>
    <n v="6"/>
    <n v="-1.1499999999999999"/>
    <n v="-6.4606741573033704E-3"/>
    <n v="35.83"/>
    <n v="42.84"/>
    <n v="-4.9265999999999997E-2"/>
    <n v="0"/>
    <n v="0"/>
    <n v="0"/>
  </r>
  <r>
    <x v="3"/>
    <n v="3"/>
    <n v="3"/>
    <s v="OFF"/>
    <d v="2018-12-03T00:00:00"/>
    <s v="Avg of 4 NM Projects"/>
    <n v="7"/>
    <n v="-1.0249999999999999"/>
    <n v="-5.7584269662921345E-3"/>
    <n v="42.79"/>
    <n v="84.34"/>
    <n v="-8.6448499999999998E-2"/>
    <n v="0"/>
    <n v="0"/>
    <n v="0"/>
  </r>
  <r>
    <x v="3"/>
    <n v="3"/>
    <n v="3"/>
    <s v="ON"/>
    <d v="2018-12-03T00:00:00"/>
    <s v="Avg of 4 NM Projects"/>
    <n v="8"/>
    <n v="5.0000000000000044E-3"/>
    <n v="2.8089887640449463E-5"/>
    <n v="53.5"/>
    <n v="95.51"/>
    <n v="4.7755000000000047E-4"/>
    <n v="0"/>
    <n v="0"/>
    <n v="0"/>
  </r>
  <r>
    <x v="3"/>
    <n v="3"/>
    <n v="3"/>
    <s v="ON"/>
    <d v="2018-12-03T00:00:00"/>
    <s v="Avg of 4 NM Projects"/>
    <n v="9"/>
    <n v="14.08"/>
    <n v="7.9101123595505612E-2"/>
    <n v="45.15"/>
    <n v="80.03"/>
    <n v="1.1268224"/>
    <n v="0"/>
    <n v="0"/>
    <n v="0"/>
  </r>
  <r>
    <x v="3"/>
    <n v="3"/>
    <n v="3"/>
    <s v="ON"/>
    <d v="2018-12-03T00:00:00"/>
    <s v="Avg of 4 NM Projects"/>
    <n v="10"/>
    <n v="30.974999999999998"/>
    <n v="0.17401685393258426"/>
    <n v="39.85"/>
    <n v="44.65"/>
    <n v="1.3830337499999998"/>
    <n v="0"/>
    <n v="0"/>
    <n v="0"/>
  </r>
  <r>
    <x v="3"/>
    <n v="3"/>
    <n v="3"/>
    <s v="ON"/>
    <d v="2018-12-03T00:00:00"/>
    <s v="Avg of 4 NM Projects"/>
    <n v="11"/>
    <n v="36.99"/>
    <n v="0.20780898876404497"/>
    <n v="42.1"/>
    <n v="36.450000000000003"/>
    <n v="1.3482855000000002"/>
    <n v="0"/>
    <n v="0"/>
    <n v="0"/>
  </r>
  <r>
    <x v="3"/>
    <n v="3"/>
    <n v="3"/>
    <s v="ON"/>
    <d v="2018-12-03T00:00:00"/>
    <s v="Avg of 4 NM Projects"/>
    <n v="12"/>
    <n v="34.56"/>
    <n v="0.19415730337078652"/>
    <n v="39.42"/>
    <n v="37.450000000000003"/>
    <n v="1.2942720000000001"/>
    <n v="0"/>
    <n v="0"/>
    <n v="0"/>
  </r>
  <r>
    <x v="3"/>
    <n v="3"/>
    <n v="3"/>
    <s v="ON"/>
    <d v="2018-12-03T00:00:00"/>
    <s v="Avg of 4 NM Projects"/>
    <n v="13"/>
    <n v="28.675000000000001"/>
    <n v="0.16109550561797753"/>
    <n v="37.46"/>
    <n v="37.020000000000003"/>
    <n v="1.0615485"/>
    <n v="0"/>
    <n v="0"/>
    <n v="0"/>
  </r>
  <r>
    <x v="3"/>
    <n v="3"/>
    <n v="3"/>
    <s v="ON"/>
    <d v="2018-12-03T00:00:00"/>
    <s v="Avg of 4 NM Projects"/>
    <n v="14"/>
    <n v="25.725000000000001"/>
    <n v="0.14452247191011236"/>
    <n v="38.9"/>
    <n v="39.51"/>
    <n v="1.0163947500000001"/>
    <n v="0"/>
    <n v="0"/>
    <n v="0"/>
  </r>
  <r>
    <x v="3"/>
    <n v="3"/>
    <n v="3"/>
    <s v="ON"/>
    <d v="2018-12-03T00:00:00"/>
    <s v="Avg of 4 NM Projects"/>
    <n v="15"/>
    <n v="17.02"/>
    <n v="9.5617977528089884E-2"/>
    <n v="39.43"/>
    <n v="40.33"/>
    <n v="0.68641659999999993"/>
    <n v="0"/>
    <n v="0"/>
    <n v="0"/>
  </r>
  <r>
    <x v="3"/>
    <n v="3"/>
    <n v="3"/>
    <s v="ON"/>
    <d v="2018-12-03T00:00:00"/>
    <s v="Avg of 4 NM Projects"/>
    <n v="16"/>
    <n v="4.4800000000000004"/>
    <n v="2.51685393258427E-2"/>
    <n v="48.18"/>
    <n v="36.700000000000003"/>
    <n v="0.16441600000000003"/>
    <n v="0"/>
    <n v="0"/>
    <n v="0"/>
  </r>
  <r>
    <x v="3"/>
    <n v="3"/>
    <n v="3"/>
    <s v="ON"/>
    <d v="2018-12-03T00:00:00"/>
    <s v="Avg of 4 NM Projects"/>
    <n v="17"/>
    <n v="-1.4099999999999997"/>
    <n v="-7.9213483146067399E-3"/>
    <n v="63.82"/>
    <n v="47.64"/>
    <n v="-6.7172399999999979E-2"/>
    <n v="0"/>
    <n v="0"/>
    <n v="0"/>
  </r>
  <r>
    <x v="3"/>
    <n v="3"/>
    <n v="3"/>
    <s v="ON"/>
    <d v="2018-12-03T00:00:00"/>
    <s v="Avg of 4 NM Projects"/>
    <n v="18"/>
    <n v="-1.2799999999999998"/>
    <n v="-7.1910112359550547E-3"/>
    <n v="82.34"/>
    <n v="74.73"/>
    <n v="-9.5654400000000001E-2"/>
    <n v="0"/>
    <n v="0"/>
    <n v="0"/>
  </r>
  <r>
    <x v="3"/>
    <n v="3"/>
    <n v="3"/>
    <s v="ON"/>
    <d v="2018-12-03T00:00:00"/>
    <s v="Avg of 4 NM Projects"/>
    <n v="19"/>
    <n v="-1.0249999999999999"/>
    <n v="-5.7584269662921345E-3"/>
    <n v="76.83"/>
    <n v="67.88"/>
    <n v="-6.9576999999999986E-2"/>
    <n v="0"/>
    <n v="0"/>
    <n v="0"/>
  </r>
  <r>
    <x v="3"/>
    <n v="3"/>
    <n v="3"/>
    <s v="ON"/>
    <d v="2018-12-03T00:00:00"/>
    <s v="Avg of 4 NM Projects"/>
    <n v="20"/>
    <n v="-1.2799999999999998"/>
    <n v="-7.1910112359550547E-3"/>
    <n v="63.79"/>
    <n v="69.87"/>
    <n v="-8.9433600000000002E-2"/>
    <n v="0"/>
    <n v="0"/>
    <n v="0"/>
  </r>
  <r>
    <x v="3"/>
    <n v="3"/>
    <n v="3"/>
    <s v="ON"/>
    <d v="2018-12-03T00:00:00"/>
    <s v="Avg of 4 NM Projects"/>
    <n v="21"/>
    <n v="-1.1499999999999999"/>
    <n v="-6.4606741573033704E-3"/>
    <n v="50.93"/>
    <n v="59.07"/>
    <n v="-6.7930499999999991E-2"/>
    <n v="0"/>
    <n v="0"/>
    <n v="0"/>
  </r>
  <r>
    <x v="3"/>
    <n v="3"/>
    <n v="3"/>
    <s v="ON"/>
    <d v="2018-12-03T00:00:00"/>
    <s v="Avg of 4 NM Projects"/>
    <n v="22"/>
    <n v="-1.0249999999999999"/>
    <n v="-5.7584269662921345E-3"/>
    <n v="43.34"/>
    <n v="38.270000000000003"/>
    <n v="-3.9226750000000005E-2"/>
    <n v="0"/>
    <n v="0"/>
    <n v="0"/>
  </r>
  <r>
    <x v="3"/>
    <n v="3"/>
    <n v="3"/>
    <s v="ON"/>
    <d v="2018-12-03T00:00:00"/>
    <s v="Avg of 4 NM Projects"/>
    <n v="23"/>
    <n v="-1.41"/>
    <n v="-7.9213483146067416E-3"/>
    <n v="41.23"/>
    <n v="40.67"/>
    <n v="-5.7344699999999998E-2"/>
    <n v="0"/>
    <n v="0"/>
    <n v="0"/>
  </r>
  <r>
    <x v="3"/>
    <n v="3"/>
    <n v="3"/>
    <s v="OFF"/>
    <d v="2018-12-03T00:00:00"/>
    <s v="Avg of 4 NM Projects"/>
    <n v="24"/>
    <n v="-1.2799999999999998"/>
    <n v="-7.1910112359550547E-3"/>
    <n v="37"/>
    <n v="41.97"/>
    <n v="-5.3721599999999987E-2"/>
    <n v="0"/>
    <n v="0"/>
    <n v="0"/>
  </r>
  <r>
    <x v="3"/>
    <n v="4"/>
    <n v="4"/>
    <s v="OFF"/>
    <d v="2018-12-04T00:00:00"/>
    <s v="Avg of 4 NM Projects"/>
    <n v="1"/>
    <n v="-1.1499999999999999"/>
    <n v="-6.4606741573033704E-3"/>
    <n v="40.14"/>
    <n v="46.43"/>
    <n v="-5.3394499999999991E-2"/>
    <n v="0"/>
    <n v="0"/>
    <n v="0"/>
  </r>
  <r>
    <x v="3"/>
    <n v="4"/>
    <n v="4"/>
    <s v="OFF"/>
    <d v="2018-12-04T00:00:00"/>
    <s v="Avg of 4 NM Projects"/>
    <n v="2"/>
    <n v="-1.1499999999999999"/>
    <n v="-6.4606741573033704E-3"/>
    <n v="39.090000000000003"/>
    <n v="31.58"/>
    <n v="-3.6316999999999995E-2"/>
    <n v="0"/>
    <n v="0"/>
    <n v="0"/>
  </r>
  <r>
    <x v="3"/>
    <n v="4"/>
    <n v="4"/>
    <s v="OFF"/>
    <d v="2018-12-04T00:00:00"/>
    <s v="Avg of 4 NM Projects"/>
    <n v="3"/>
    <n v="-1.2799999999999998"/>
    <n v="-7.1910112359550547E-3"/>
    <n v="40.25"/>
    <n v="35.450000000000003"/>
    <n v="-4.5376E-2"/>
    <n v="0"/>
    <n v="0"/>
    <n v="0"/>
  </r>
  <r>
    <x v="3"/>
    <n v="4"/>
    <n v="4"/>
    <s v="OFF"/>
    <d v="2018-12-04T00:00:00"/>
    <s v="Avg of 4 NM Projects"/>
    <n v="4"/>
    <n v="-1.0249999999999999"/>
    <n v="-5.7584269662921345E-3"/>
    <n v="40.29"/>
    <n v="35.369999999999997"/>
    <n v="-3.6254249999999995E-2"/>
    <n v="0"/>
    <n v="0"/>
    <n v="0"/>
  </r>
  <r>
    <x v="3"/>
    <n v="4"/>
    <n v="4"/>
    <s v="OFF"/>
    <d v="2018-12-04T00:00:00"/>
    <s v="Avg of 4 NM Projects"/>
    <n v="5"/>
    <n v="-1.41"/>
    <n v="-7.9213483146067416E-3"/>
    <n v="39.26"/>
    <n v="36.049999999999997"/>
    <n v="-5.0830499999999994E-2"/>
    <n v="0"/>
    <n v="0"/>
    <n v="0"/>
  </r>
  <r>
    <x v="3"/>
    <n v="4"/>
    <n v="4"/>
    <s v="OFF"/>
    <d v="2018-12-04T00:00:00"/>
    <s v="Avg of 4 NM Projects"/>
    <n v="6"/>
    <n v="-1.1499999999999999"/>
    <n v="-6.4606741573033704E-3"/>
    <n v="40.200000000000003"/>
    <n v="30.66"/>
    <n v="-3.5258999999999999E-2"/>
    <n v="0"/>
    <n v="0"/>
    <n v="0"/>
  </r>
  <r>
    <x v="3"/>
    <n v="4"/>
    <n v="4"/>
    <s v="OFF"/>
    <d v="2018-12-04T00:00:00"/>
    <s v="Avg of 4 NM Projects"/>
    <n v="7"/>
    <n v="-0.9"/>
    <n v="-5.0561797752808994E-3"/>
    <n v="49.4"/>
    <n v="49.41"/>
    <n v="-4.4469000000000002E-2"/>
    <n v="0"/>
    <n v="0"/>
    <n v="0"/>
  </r>
  <r>
    <x v="3"/>
    <n v="4"/>
    <n v="4"/>
    <s v="ON"/>
    <d v="2018-12-04T00:00:00"/>
    <s v="Avg of 4 NM Projects"/>
    <n v="8"/>
    <n v="2.8200000000000003"/>
    <n v="1.5842696629213483E-2"/>
    <n v="59.08"/>
    <n v="93.28"/>
    <n v="0.26304960000000005"/>
    <n v="0"/>
    <n v="0"/>
    <n v="0"/>
  </r>
  <r>
    <x v="3"/>
    <n v="4"/>
    <n v="4"/>
    <s v="ON"/>
    <d v="2018-12-04T00:00:00"/>
    <s v="Avg of 4 NM Projects"/>
    <n v="9"/>
    <n v="20.605"/>
    <n v="0.11575842696629214"/>
    <n v="55.74"/>
    <n v="68.61"/>
    <n v="1.41370905"/>
    <n v="0"/>
    <n v="0"/>
    <n v="0"/>
  </r>
  <r>
    <x v="3"/>
    <n v="4"/>
    <n v="4"/>
    <s v="ON"/>
    <d v="2018-12-04T00:00:00"/>
    <s v="Avg of 4 NM Projects"/>
    <n v="10"/>
    <n v="35.33"/>
    <n v="0.19848314606741571"/>
    <n v="52.44"/>
    <n v="38.08"/>
    <n v="1.3453663999999999"/>
    <n v="0"/>
    <n v="0"/>
    <n v="0"/>
  </r>
  <r>
    <x v="3"/>
    <n v="4"/>
    <n v="4"/>
    <s v="ON"/>
    <d v="2018-12-04T00:00:00"/>
    <s v="Avg of 4 NM Projects"/>
    <n v="11"/>
    <n v="47.74"/>
    <n v="0.26820224719101127"/>
    <n v="77.45"/>
    <n v="51.06"/>
    <n v="2.4376044000000001"/>
    <n v="0"/>
    <n v="0"/>
    <n v="0"/>
  </r>
  <r>
    <x v="3"/>
    <n v="4"/>
    <n v="4"/>
    <s v="ON"/>
    <d v="2018-12-04T00:00:00"/>
    <s v="Avg of 4 NM Projects"/>
    <n v="12"/>
    <n v="51.584999999999994"/>
    <n v="0.2898033707865168"/>
    <n v="76.73"/>
    <n v="40"/>
    <n v="2.0633999999999997"/>
    <n v="0"/>
    <n v="0"/>
    <n v="0"/>
  </r>
  <r>
    <x v="3"/>
    <n v="4"/>
    <n v="4"/>
    <s v="ON"/>
    <d v="2018-12-04T00:00:00"/>
    <s v="Avg of 4 NM Projects"/>
    <n v="13"/>
    <n v="52.484999999999999"/>
    <n v="0.29485955056179775"/>
    <n v="68.42"/>
    <n v="42.98"/>
    <n v="2.2558053"/>
    <n v="0"/>
    <n v="0"/>
    <n v="0"/>
  </r>
  <r>
    <x v="3"/>
    <n v="4"/>
    <n v="4"/>
    <s v="ON"/>
    <d v="2018-12-04T00:00:00"/>
    <s v="Avg of 4 NM Projects"/>
    <n v="14"/>
    <n v="44.674999999999997"/>
    <n v="0.25098314606741573"/>
    <n v="64.55"/>
    <n v="46.42"/>
    <n v="2.0738134999999995"/>
    <n v="0"/>
    <n v="0"/>
    <n v="0"/>
  </r>
  <r>
    <x v="3"/>
    <n v="4"/>
    <n v="4"/>
    <s v="ON"/>
    <d v="2018-12-04T00:00:00"/>
    <s v="Avg of 4 NM Projects"/>
    <n v="15"/>
    <n v="28.805"/>
    <n v="0.16182584269662922"/>
    <n v="70.11"/>
    <n v="48.99"/>
    <n v="1.4111569500000001"/>
    <n v="0"/>
    <n v="0"/>
    <n v="0"/>
  </r>
  <r>
    <x v="3"/>
    <n v="4"/>
    <n v="4"/>
    <s v="ON"/>
    <d v="2018-12-04T00:00:00"/>
    <s v="Avg of 4 NM Projects"/>
    <n v="16"/>
    <n v="7.0350000000000001"/>
    <n v="3.9522471910112357E-2"/>
    <n v="72.44"/>
    <n v="58.9"/>
    <n v="0.41436149999999999"/>
    <n v="0"/>
    <n v="0"/>
    <n v="0"/>
  </r>
  <r>
    <x v="3"/>
    <n v="4"/>
    <n v="4"/>
    <s v="ON"/>
    <d v="2018-12-04T00:00:00"/>
    <s v="Avg of 4 NM Projects"/>
    <n v="17"/>
    <n v="-0.26"/>
    <n v="-1.4606741573033708E-3"/>
    <n v="99.64"/>
    <n v="62.65"/>
    <n v="-1.6289000000000001E-2"/>
    <n v="0"/>
    <n v="0"/>
    <n v="0"/>
  </r>
  <r>
    <x v="3"/>
    <n v="4"/>
    <n v="4"/>
    <s v="ON"/>
    <d v="2018-12-04T00:00:00"/>
    <s v="Avg of 4 NM Projects"/>
    <n v="18"/>
    <n v="-1.1499999999999999"/>
    <n v="-6.4606741573033704E-3"/>
    <n v="119.02"/>
    <n v="77.86"/>
    <n v="-8.9538999999999994E-2"/>
    <n v="0"/>
    <n v="0"/>
    <n v="0"/>
  </r>
  <r>
    <x v="3"/>
    <n v="4"/>
    <n v="4"/>
    <s v="ON"/>
    <d v="2018-12-04T00:00:00"/>
    <s v="Avg of 4 NM Projects"/>
    <n v="19"/>
    <n v="-1.1499999999999999"/>
    <n v="-6.4606741573033704E-3"/>
    <n v="102.97"/>
    <n v="70.14"/>
    <n v="-8.0660999999999997E-2"/>
    <n v="0"/>
    <n v="0"/>
    <n v="0"/>
  </r>
  <r>
    <x v="3"/>
    <n v="4"/>
    <n v="4"/>
    <s v="ON"/>
    <d v="2018-12-04T00:00:00"/>
    <s v="Avg of 4 NM Projects"/>
    <n v="20"/>
    <n v="-1.2799999999999998"/>
    <n v="-7.1910112359550547E-3"/>
    <n v="99.88"/>
    <n v="63.26"/>
    <n v="-8.0972799999999984E-2"/>
    <n v="0"/>
    <n v="0"/>
    <n v="0"/>
  </r>
  <r>
    <x v="3"/>
    <n v="4"/>
    <n v="4"/>
    <s v="ON"/>
    <d v="2018-12-04T00:00:00"/>
    <s v="Avg of 4 NM Projects"/>
    <n v="21"/>
    <n v="-1.2799999999999998"/>
    <n v="-7.1910112359550547E-3"/>
    <n v="92.06"/>
    <n v="60.45"/>
    <n v="-7.7375999999999986E-2"/>
    <n v="0"/>
    <n v="0"/>
    <n v="0"/>
  </r>
  <r>
    <x v="3"/>
    <n v="4"/>
    <n v="4"/>
    <s v="ON"/>
    <d v="2018-12-04T00:00:00"/>
    <s v="Avg of 4 NM Projects"/>
    <n v="22"/>
    <n v="-1.1499999999999999"/>
    <n v="-6.4606741573033704E-3"/>
    <n v="84.05"/>
    <n v="43.8"/>
    <n v="-5.0369999999999991E-2"/>
    <n v="0"/>
    <n v="0"/>
    <n v="0"/>
  </r>
  <r>
    <x v="3"/>
    <n v="4"/>
    <n v="4"/>
    <s v="ON"/>
    <d v="2018-12-04T00:00:00"/>
    <s v="Avg of 4 NM Projects"/>
    <n v="23"/>
    <n v="-1.2799999999999998"/>
    <n v="-7.1910112359550547E-3"/>
    <n v="76.45"/>
    <n v="35.42"/>
    <n v="-4.5337599999999992E-2"/>
    <n v="0"/>
    <n v="0"/>
    <n v="0"/>
  </r>
  <r>
    <x v="3"/>
    <n v="4"/>
    <n v="4"/>
    <s v="OFF"/>
    <d v="2018-12-04T00:00:00"/>
    <s v="Avg of 4 NM Projects"/>
    <n v="24"/>
    <n v="-1.2799999999999998"/>
    <n v="-7.1910112359550547E-3"/>
    <n v="68.599999999999994"/>
    <n v="38.39"/>
    <n v="-4.9139199999999994E-2"/>
    <n v="0"/>
    <n v="0"/>
    <n v="0"/>
  </r>
  <r>
    <x v="3"/>
    <n v="5"/>
    <n v="5"/>
    <s v="OFF"/>
    <d v="2018-12-05T00:00:00"/>
    <s v="Avg of 4 NM Projects"/>
    <n v="1"/>
    <n v="-1.2799999999999998"/>
    <n v="-7.1910112359550547E-3"/>
    <n v="87.6"/>
    <n v="43.87"/>
    <n v="-5.6153599999999991E-2"/>
    <n v="0"/>
    <n v="0"/>
    <n v="0"/>
  </r>
  <r>
    <x v="3"/>
    <n v="5"/>
    <n v="5"/>
    <s v="OFF"/>
    <d v="2018-12-05T00:00:00"/>
    <s v="Avg of 4 NM Projects"/>
    <n v="2"/>
    <n v="-1.1499999999999999"/>
    <n v="-6.4606741573033704E-3"/>
    <n v="86.58"/>
    <n v="50.64"/>
    <n v="-5.8235999999999996E-2"/>
    <n v="0"/>
    <n v="0"/>
    <n v="0"/>
  </r>
  <r>
    <x v="3"/>
    <n v="5"/>
    <n v="5"/>
    <s v="OFF"/>
    <d v="2018-12-05T00:00:00"/>
    <s v="Avg of 4 NM Projects"/>
    <n v="3"/>
    <n v="-1.2799999999999998"/>
    <n v="-7.1910112359550547E-3"/>
    <n v="78.599999999999994"/>
    <n v="51.13"/>
    <n v="-6.5446400000000002E-2"/>
    <n v="0"/>
    <n v="0"/>
    <n v="0"/>
  </r>
  <r>
    <x v="3"/>
    <n v="5"/>
    <n v="5"/>
    <s v="OFF"/>
    <d v="2018-12-05T00:00:00"/>
    <s v="Avg of 4 NM Projects"/>
    <n v="4"/>
    <n v="-1.2799999999999998"/>
    <n v="-7.1910112359550547E-3"/>
    <n v="71.7"/>
    <n v="42.15"/>
    <n v="-5.3951999999999993E-2"/>
    <n v="0"/>
    <n v="0"/>
    <n v="0"/>
  </r>
  <r>
    <x v="3"/>
    <n v="5"/>
    <n v="5"/>
    <s v="OFF"/>
    <d v="2018-12-05T00:00:00"/>
    <s v="Avg of 4 NM Projects"/>
    <n v="5"/>
    <n v="-1.1549999999999998"/>
    <n v="-6.4887640449438188E-3"/>
    <n v="78.599999999999994"/>
    <n v="45"/>
    <n v="-5.1974999999999993E-2"/>
    <n v="0"/>
    <n v="0"/>
    <n v="0"/>
  </r>
  <r>
    <x v="3"/>
    <n v="5"/>
    <n v="5"/>
    <s v="OFF"/>
    <d v="2018-12-05T00:00:00"/>
    <s v="Avg of 4 NM Projects"/>
    <n v="6"/>
    <n v="-1.2799999999999998"/>
    <n v="-7.1910112359550547E-3"/>
    <n v="91.6"/>
    <n v="55.95"/>
    <n v="-7.1615999999999999E-2"/>
    <n v="0"/>
    <n v="0"/>
    <n v="0"/>
  </r>
  <r>
    <x v="3"/>
    <n v="5"/>
    <n v="5"/>
    <s v="OFF"/>
    <d v="2018-12-05T00:00:00"/>
    <s v="Avg of 4 NM Projects"/>
    <n v="7"/>
    <n v="-0.77"/>
    <n v="-4.3258426966292134E-3"/>
    <n v="91.1"/>
    <n v="69.53"/>
    <n v="-5.3538099999999998E-2"/>
    <n v="0"/>
    <n v="0"/>
    <n v="0"/>
  </r>
  <r>
    <x v="3"/>
    <n v="5"/>
    <n v="5"/>
    <s v="ON"/>
    <d v="2018-12-05T00:00:00"/>
    <s v="Avg of 4 NM Projects"/>
    <n v="8"/>
    <n v="0.51"/>
    <n v="2.8651685393258426E-3"/>
    <n v="97.37"/>
    <n v="76.19"/>
    <n v="3.8856899999999993E-2"/>
    <n v="0"/>
    <n v="0"/>
    <n v="0"/>
  </r>
  <r>
    <x v="3"/>
    <n v="5"/>
    <n v="5"/>
    <s v="ON"/>
    <d v="2018-12-05T00:00:00"/>
    <s v="Avg of 4 NM Projects"/>
    <n v="9"/>
    <n v="8.06"/>
    <n v="4.5280898876404498E-2"/>
    <n v="92.55"/>
    <n v="62.16"/>
    <n v="0.50100959999999994"/>
    <n v="0"/>
    <n v="0"/>
    <n v="0"/>
  </r>
  <r>
    <x v="3"/>
    <n v="5"/>
    <n v="5"/>
    <s v="ON"/>
    <d v="2018-12-05T00:00:00"/>
    <s v="Avg of 4 NM Projects"/>
    <n v="10"/>
    <n v="17.785"/>
    <n v="9.9915730337078651E-2"/>
    <n v="68.97"/>
    <n v="34.869999999999997"/>
    <n v="0.62016294999999988"/>
    <n v="0"/>
    <n v="0"/>
    <n v="0"/>
  </r>
  <r>
    <x v="3"/>
    <n v="5"/>
    <n v="5"/>
    <s v="ON"/>
    <d v="2018-12-05T00:00:00"/>
    <s v="Avg of 4 NM Projects"/>
    <n v="11"/>
    <n v="26.625"/>
    <n v="0.14957865168539325"/>
    <n v="66.42"/>
    <n v="37.619999999999997"/>
    <n v="1.0016324999999999"/>
    <n v="0"/>
    <n v="0"/>
    <n v="0"/>
  </r>
  <r>
    <x v="3"/>
    <n v="5"/>
    <n v="5"/>
    <s v="ON"/>
    <d v="2018-12-05T00:00:00"/>
    <s v="Avg of 4 NM Projects"/>
    <n v="12"/>
    <n v="27.135000000000002"/>
    <n v="0.15244382022471911"/>
    <n v="63.92"/>
    <n v="33.43"/>
    <n v="0.90712305000000004"/>
    <n v="0"/>
    <n v="0"/>
    <n v="0"/>
  </r>
  <r>
    <x v="3"/>
    <n v="5"/>
    <n v="5"/>
    <s v="ON"/>
    <d v="2018-12-05T00:00:00"/>
    <s v="Avg of 4 NM Projects"/>
    <n v="13"/>
    <n v="19.075000000000003"/>
    <n v="0.10716292134831462"/>
    <n v="62.62"/>
    <n v="36.35"/>
    <n v="0.69337625000000014"/>
    <n v="0"/>
    <n v="0"/>
    <n v="0"/>
  </r>
  <r>
    <x v="3"/>
    <n v="5"/>
    <n v="5"/>
    <s v="ON"/>
    <d v="2018-12-05T00:00:00"/>
    <s v="Avg of 4 NM Projects"/>
    <n v="14"/>
    <n v="12.03"/>
    <n v="6.7584269662921345E-2"/>
    <n v="62.58"/>
    <n v="53"/>
    <n v="0.63758999999999988"/>
    <n v="0"/>
    <n v="0"/>
    <n v="0"/>
  </r>
  <r>
    <x v="3"/>
    <n v="5"/>
    <n v="5"/>
    <s v="ON"/>
    <d v="2018-12-05T00:00:00"/>
    <s v="Avg of 4 NM Projects"/>
    <n v="15"/>
    <n v="3.9699999999999998"/>
    <n v="2.2303370786516851E-2"/>
    <n v="65.62"/>
    <n v="49.32"/>
    <n v="0.19580039999999999"/>
    <n v="0"/>
    <n v="0"/>
    <n v="0"/>
  </r>
  <r>
    <x v="3"/>
    <n v="5"/>
    <n v="5"/>
    <s v="ON"/>
    <d v="2018-12-05T00:00:00"/>
    <s v="Avg of 4 NM Projects"/>
    <n v="16"/>
    <n v="0.51500000000000001"/>
    <n v="2.8932584269662923E-3"/>
    <n v="68.02"/>
    <n v="55.8"/>
    <n v="2.8736999999999999E-2"/>
    <n v="0"/>
    <n v="0"/>
    <n v="0"/>
  </r>
  <r>
    <x v="3"/>
    <n v="5"/>
    <n v="5"/>
    <s v="ON"/>
    <d v="2018-12-05T00:00:00"/>
    <s v="Avg of 4 NM Projects"/>
    <n v="17"/>
    <n v="-0.9"/>
    <n v="-5.0561797752808994E-3"/>
    <n v="100.73"/>
    <n v="72.989999999999995"/>
    <n v="-6.5690999999999999E-2"/>
    <n v="0"/>
    <n v="0"/>
    <n v="0"/>
  </r>
  <r>
    <x v="3"/>
    <n v="5"/>
    <n v="5"/>
    <s v="ON"/>
    <d v="2018-12-05T00:00:00"/>
    <s v="Avg of 4 NM Projects"/>
    <n v="18"/>
    <n v="-1.2799999999999998"/>
    <n v="-7.1910112359550547E-3"/>
    <n v="108.83"/>
    <n v="71.75"/>
    <n v="-9.1839999999999991E-2"/>
    <n v="0"/>
    <n v="0"/>
    <n v="0"/>
  </r>
  <r>
    <x v="3"/>
    <n v="5"/>
    <n v="5"/>
    <s v="ON"/>
    <d v="2018-12-05T00:00:00"/>
    <s v="Avg of 4 NM Projects"/>
    <n v="19"/>
    <n v="-1.2799999999999998"/>
    <n v="-7.1910112359550547E-3"/>
    <n v="107"/>
    <n v="74.319999999999993"/>
    <n v="-9.5129599999999981E-2"/>
    <n v="0"/>
    <n v="0"/>
    <n v="0"/>
  </r>
  <r>
    <x v="3"/>
    <n v="5"/>
    <n v="5"/>
    <s v="ON"/>
    <d v="2018-12-05T00:00:00"/>
    <s v="Avg of 4 NM Projects"/>
    <n v="20"/>
    <n v="-1.2799999999999998"/>
    <n v="-7.1910112359550547E-3"/>
    <n v="103"/>
    <n v="61.3"/>
    <n v="-7.8463999999999978E-2"/>
    <n v="0"/>
    <n v="0"/>
    <n v="0"/>
  </r>
  <r>
    <x v="3"/>
    <n v="5"/>
    <n v="5"/>
    <s v="ON"/>
    <d v="2018-12-05T00:00:00"/>
    <s v="Avg of 4 NM Projects"/>
    <n v="21"/>
    <n v="-1.1499999999999999"/>
    <n v="-6.4606741573033704E-3"/>
    <n v="86.41"/>
    <n v="53.56"/>
    <n v="-6.1594000000000003E-2"/>
    <n v="0"/>
    <n v="0"/>
    <n v="0"/>
  </r>
  <r>
    <x v="3"/>
    <n v="5"/>
    <n v="5"/>
    <s v="ON"/>
    <d v="2018-12-05T00:00:00"/>
    <s v="Avg of 4 NM Projects"/>
    <n v="22"/>
    <n v="-1.1499999999999999"/>
    <n v="-6.4606741573033704E-3"/>
    <n v="75.73"/>
    <n v="52.45"/>
    <n v="-6.0317499999999996E-2"/>
    <n v="0"/>
    <n v="0"/>
    <n v="0"/>
  </r>
  <r>
    <x v="3"/>
    <n v="5"/>
    <n v="5"/>
    <s v="ON"/>
    <d v="2018-12-05T00:00:00"/>
    <s v="Avg of 4 NM Projects"/>
    <n v="23"/>
    <n v="-1.1499999999999999"/>
    <n v="-6.4606741573033704E-3"/>
    <n v="69.14"/>
    <n v="50.71"/>
    <n v="-5.83165E-2"/>
    <n v="0"/>
    <n v="0"/>
    <n v="0"/>
  </r>
  <r>
    <x v="3"/>
    <n v="5"/>
    <n v="5"/>
    <s v="OFF"/>
    <d v="2018-12-05T00:00:00"/>
    <s v="Avg of 4 NM Projects"/>
    <n v="24"/>
    <n v="-1.2799999999999998"/>
    <n v="-7.1910112359550547E-3"/>
    <n v="57.2"/>
    <n v="46.82"/>
    <n v="-5.9929599999999993E-2"/>
    <n v="0"/>
    <n v="0"/>
    <n v="0"/>
  </r>
  <r>
    <x v="3"/>
    <n v="6"/>
    <n v="6"/>
    <s v="OFF"/>
    <d v="2018-12-06T00:00:00"/>
    <s v="Avg of 4 NM Projects"/>
    <n v="1"/>
    <n v="-1.1549999999999998"/>
    <n v="-6.4887640449438188E-3"/>
    <n v="53.89"/>
    <n v="33.880000000000003"/>
    <n v="-3.9131399999999997E-2"/>
    <n v="0"/>
    <n v="0"/>
    <n v="0"/>
  </r>
  <r>
    <x v="3"/>
    <n v="6"/>
    <n v="6"/>
    <s v="OFF"/>
    <d v="2018-12-06T00:00:00"/>
    <s v="Avg of 4 NM Projects"/>
    <n v="2"/>
    <n v="-1.2799999999999998"/>
    <n v="-7.1910112359550547E-3"/>
    <n v="51.87"/>
    <n v="24.78"/>
    <n v="-3.1718399999999994E-2"/>
    <n v="0"/>
    <n v="0"/>
    <n v="0"/>
  </r>
  <r>
    <x v="3"/>
    <n v="6"/>
    <n v="6"/>
    <s v="OFF"/>
    <d v="2018-12-06T00:00:00"/>
    <s v="Avg of 4 NM Projects"/>
    <n v="3"/>
    <n v="-1.1499999999999999"/>
    <n v="-6.4606741573033704E-3"/>
    <n v="52.17"/>
    <n v="29.51"/>
    <n v="-3.3936500000000001E-2"/>
    <n v="0"/>
    <n v="0"/>
    <n v="0"/>
  </r>
  <r>
    <x v="3"/>
    <n v="6"/>
    <n v="6"/>
    <s v="OFF"/>
    <d v="2018-12-06T00:00:00"/>
    <s v="Avg of 4 NM Projects"/>
    <n v="4"/>
    <n v="-1.1499999999999999"/>
    <n v="-6.4606741573033704E-3"/>
    <n v="53.34"/>
    <n v="25.08"/>
    <n v="-2.8841999999999996E-2"/>
    <n v="0"/>
    <n v="0"/>
    <n v="0"/>
  </r>
  <r>
    <x v="3"/>
    <n v="6"/>
    <n v="6"/>
    <s v="OFF"/>
    <d v="2018-12-06T00:00:00"/>
    <s v="Avg of 4 NM Projects"/>
    <n v="5"/>
    <n v="-1.2799999999999998"/>
    <n v="-7.1910112359550547E-3"/>
    <n v="52.54"/>
    <n v="32.44"/>
    <n v="-4.1523199999999989E-2"/>
    <n v="0"/>
    <n v="0"/>
    <n v="0"/>
  </r>
  <r>
    <x v="3"/>
    <n v="6"/>
    <n v="6"/>
    <s v="OFF"/>
    <d v="2018-12-06T00:00:00"/>
    <s v="Avg of 4 NM Projects"/>
    <n v="6"/>
    <n v="-1.1549999999999998"/>
    <n v="-6.4887640449438188E-3"/>
    <n v="54.6"/>
    <n v="30.69"/>
    <n v="-3.5446949999999991E-2"/>
    <n v="0"/>
    <n v="0"/>
    <n v="0"/>
  </r>
  <r>
    <x v="3"/>
    <n v="6"/>
    <n v="6"/>
    <s v="OFF"/>
    <d v="2018-12-06T00:00:00"/>
    <s v="Avg of 4 NM Projects"/>
    <n v="7"/>
    <n v="-0.9"/>
    <n v="-5.0561797752808994E-3"/>
    <n v="74.319999999999993"/>
    <n v="51.21"/>
    <n v="-4.6088999999999998E-2"/>
    <n v="0"/>
    <n v="0"/>
    <n v="0"/>
  </r>
  <r>
    <x v="3"/>
    <n v="6"/>
    <n v="6"/>
    <s v="ON"/>
    <d v="2018-12-06T00:00:00"/>
    <s v="Avg of 4 NM Projects"/>
    <n v="8"/>
    <n v="-0.26"/>
    <n v="-1.4606741573033708E-3"/>
    <n v="74.489999999999995"/>
    <n v="59.24"/>
    <n v="-1.5402400000000002E-2"/>
    <n v="0"/>
    <n v="0"/>
    <n v="0"/>
  </r>
  <r>
    <x v="3"/>
    <n v="6"/>
    <n v="6"/>
    <s v="ON"/>
    <d v="2018-12-06T00:00:00"/>
    <s v="Avg of 4 NM Projects"/>
    <n v="9"/>
    <n v="4.2200000000000006"/>
    <n v="2.370786516853933E-2"/>
    <n v="62.54"/>
    <n v="32.44"/>
    <n v="0.13689680000000001"/>
    <n v="0"/>
    <n v="0"/>
    <n v="0"/>
  </r>
  <r>
    <x v="3"/>
    <n v="6"/>
    <n v="6"/>
    <s v="ON"/>
    <d v="2018-12-06T00:00:00"/>
    <s v="Avg of 4 NM Projects"/>
    <n v="10"/>
    <n v="15.364999999999998"/>
    <n v="8.6320224719101113E-2"/>
    <n v="53.18"/>
    <n v="16.690000000000001"/>
    <n v="0.25644184999999997"/>
    <n v="0"/>
    <n v="0"/>
    <n v="0"/>
  </r>
  <r>
    <x v="3"/>
    <n v="6"/>
    <n v="6"/>
    <s v="ON"/>
    <d v="2018-12-06T00:00:00"/>
    <s v="Avg of 4 NM Projects"/>
    <n v="11"/>
    <n v="16.384999999999998"/>
    <n v="9.2050561797752797E-2"/>
    <n v="49.31"/>
    <n v="30.31"/>
    <n v="0.49662934999999991"/>
    <n v="0"/>
    <n v="0"/>
    <n v="0"/>
  </r>
  <r>
    <x v="3"/>
    <n v="6"/>
    <n v="6"/>
    <s v="ON"/>
    <d v="2018-12-06T00:00:00"/>
    <s v="Avg of 4 NM Projects"/>
    <n v="12"/>
    <n v="26.494999999999997"/>
    <n v="0.14884831460674156"/>
    <n v="48.9"/>
    <n v="35.11"/>
    <n v="0.93023944999999997"/>
    <n v="0"/>
    <n v="0"/>
    <n v="0"/>
  </r>
  <r>
    <x v="3"/>
    <n v="6"/>
    <n v="6"/>
    <s v="ON"/>
    <d v="2018-12-06T00:00:00"/>
    <s v="Avg of 4 NM Projects"/>
    <n v="13"/>
    <n v="27.520000000000003"/>
    <n v="0.15460674157303372"/>
    <n v="48.97"/>
    <n v="32.28"/>
    <n v="0.88834560000000007"/>
    <n v="0"/>
    <n v="0"/>
    <n v="0"/>
  </r>
  <r>
    <x v="3"/>
    <n v="6"/>
    <n v="6"/>
    <s v="ON"/>
    <d v="2018-12-06T00:00:00"/>
    <s v="Avg of 4 NM Projects"/>
    <n v="14"/>
    <n v="30.080000000000002"/>
    <n v="0.16898876404494384"/>
    <n v="49.15"/>
    <n v="31.52"/>
    <n v="0.94812160000000001"/>
    <n v="0"/>
    <n v="0"/>
    <n v="0"/>
  </r>
  <r>
    <x v="3"/>
    <n v="6"/>
    <n v="6"/>
    <s v="ON"/>
    <d v="2018-12-06T00:00:00"/>
    <s v="Avg of 4 NM Projects"/>
    <n v="15"/>
    <n v="8.9599999999999991"/>
    <n v="5.0337078651685387E-2"/>
    <n v="49.1"/>
    <n v="24.56"/>
    <n v="0.22005759999999999"/>
    <n v="0"/>
    <n v="0"/>
    <n v="0"/>
  </r>
  <r>
    <x v="3"/>
    <n v="6"/>
    <n v="6"/>
    <s v="ON"/>
    <d v="2018-12-06T00:00:00"/>
    <s v="Avg of 4 NM Projects"/>
    <n v="16"/>
    <n v="2.4350000000000001"/>
    <n v="1.3679775280898877E-2"/>
    <n v="52.24"/>
    <n v="35.82"/>
    <n v="8.7221699999999999E-2"/>
    <n v="0"/>
    <n v="0"/>
    <n v="0"/>
  </r>
  <r>
    <x v="3"/>
    <n v="6"/>
    <n v="6"/>
    <s v="ON"/>
    <d v="2018-12-06T00:00:00"/>
    <s v="Avg of 4 NM Projects"/>
    <n v="17"/>
    <n v="-0.39"/>
    <n v="-2.1910112359550564E-3"/>
    <n v="65.83"/>
    <n v="48.89"/>
    <n v="-1.90671E-2"/>
    <n v="0"/>
    <n v="0"/>
    <n v="0"/>
  </r>
  <r>
    <x v="3"/>
    <n v="6"/>
    <n v="6"/>
    <s v="ON"/>
    <d v="2018-12-06T00:00:00"/>
    <s v="Avg of 4 NM Projects"/>
    <n v="18"/>
    <n v="-0.13"/>
    <n v="-7.3033707865168538E-4"/>
    <n v="79.900000000000006"/>
    <n v="50"/>
    <n v="-6.4999999999999997E-3"/>
    <n v="0"/>
    <n v="0"/>
    <n v="0"/>
  </r>
  <r>
    <x v="3"/>
    <n v="6"/>
    <n v="6"/>
    <s v="ON"/>
    <d v="2018-12-06T00:00:00"/>
    <s v="Avg of 4 NM Projects"/>
    <n v="19"/>
    <n v="-0.13"/>
    <n v="-7.3033707865168538E-4"/>
    <n v="75.42"/>
    <n v="43"/>
    <n v="-5.5899999999999995E-3"/>
    <n v="0"/>
    <n v="0"/>
    <n v="0"/>
  </r>
  <r>
    <x v="3"/>
    <n v="6"/>
    <n v="6"/>
    <s v="ON"/>
    <d v="2018-12-06T00:00:00"/>
    <s v="Avg of 4 NM Projects"/>
    <n v="20"/>
    <n v="-0.26"/>
    <n v="-1.4606741573033708E-3"/>
    <n v="67.47"/>
    <n v="46.88"/>
    <n v="-1.2188800000000001E-2"/>
    <n v="0"/>
    <n v="0"/>
    <n v="0"/>
  </r>
  <r>
    <x v="3"/>
    <n v="6"/>
    <n v="6"/>
    <s v="ON"/>
    <d v="2018-12-06T00:00:00"/>
    <s v="Avg of 4 NM Projects"/>
    <n v="21"/>
    <n v="-0.13"/>
    <n v="-7.3033707865168538E-4"/>
    <n v="56.26"/>
    <n v="42.97"/>
    <n v="-5.5861000000000001E-3"/>
    <n v="0"/>
    <n v="0"/>
    <n v="0"/>
  </r>
  <r>
    <x v="3"/>
    <n v="6"/>
    <n v="6"/>
    <s v="ON"/>
    <d v="2018-12-06T00:00:00"/>
    <s v="Avg of 4 NM Projects"/>
    <n v="22"/>
    <n v="-0.13"/>
    <n v="-7.3033707865168538E-4"/>
    <n v="52.21"/>
    <n v="41.63"/>
    <n v="-5.4118999999999999E-3"/>
    <n v="0"/>
    <n v="0"/>
    <n v="0"/>
  </r>
  <r>
    <x v="3"/>
    <n v="6"/>
    <n v="6"/>
    <s v="ON"/>
    <d v="2018-12-06T00:00:00"/>
    <s v="Avg of 4 NM Projects"/>
    <n v="23"/>
    <n v="0"/>
    <n v="0"/>
    <n v="48.94"/>
    <n v="37.86"/>
    <n v="0"/>
    <n v="1"/>
    <n v="0"/>
    <n v="0"/>
  </r>
  <r>
    <x v="3"/>
    <n v="6"/>
    <n v="6"/>
    <s v="OFF"/>
    <d v="2018-12-06T00:00:00"/>
    <s v="Avg of 4 NM Projects"/>
    <n v="24"/>
    <n v="-0.26"/>
    <n v="-1.4606741573033708E-3"/>
    <n v="47.17"/>
    <n v="36.56"/>
    <n v="-9.5056000000000012E-3"/>
    <n v="0"/>
    <n v="0"/>
    <n v="0"/>
  </r>
  <r>
    <x v="3"/>
    <n v="7"/>
    <n v="7"/>
    <s v="OFF"/>
    <d v="2018-12-07T00:00:00"/>
    <s v="Avg of 4 NM Projects"/>
    <n v="1"/>
    <n v="0"/>
    <n v="0"/>
    <n v="41.27"/>
    <n v="10.78"/>
    <n v="0"/>
    <n v="1"/>
    <n v="0"/>
    <n v="0"/>
  </r>
  <r>
    <x v="3"/>
    <n v="7"/>
    <n v="7"/>
    <s v="OFF"/>
    <d v="2018-12-07T00:00:00"/>
    <s v="Avg of 4 NM Projects"/>
    <n v="2"/>
    <n v="-0.13"/>
    <n v="-7.3033707865168538E-4"/>
    <n v="40.020000000000003"/>
    <n v="-14.53"/>
    <n v="1.8889E-3"/>
    <n v="0"/>
    <n v="0"/>
    <n v="0"/>
  </r>
  <r>
    <x v="3"/>
    <n v="7"/>
    <n v="7"/>
    <s v="OFF"/>
    <d v="2018-12-07T00:00:00"/>
    <s v="Avg of 4 NM Projects"/>
    <n v="3"/>
    <n v="-0.26"/>
    <n v="-1.4606741573033708E-3"/>
    <n v="37.299999999999997"/>
    <n v="5.68"/>
    <n v="-1.4767999999999999E-3"/>
    <n v="0"/>
    <n v="0"/>
    <n v="0"/>
  </r>
  <r>
    <x v="3"/>
    <n v="7"/>
    <n v="7"/>
    <s v="OFF"/>
    <d v="2018-12-07T00:00:00"/>
    <s v="Avg of 4 NM Projects"/>
    <n v="4"/>
    <n v="-0.39"/>
    <n v="-2.1910112359550564E-3"/>
    <n v="37.32"/>
    <n v="21.76"/>
    <n v="-8.4864000000000016E-3"/>
    <n v="0"/>
    <n v="0"/>
    <n v="0"/>
  </r>
  <r>
    <x v="3"/>
    <n v="7"/>
    <n v="7"/>
    <s v="OFF"/>
    <d v="2018-12-07T00:00:00"/>
    <s v="Avg of 4 NM Projects"/>
    <n v="5"/>
    <n v="-0.13"/>
    <n v="-7.3033707865168538E-4"/>
    <n v="41.11"/>
    <n v="22.93"/>
    <n v="-2.9809000000000003E-3"/>
    <n v="0"/>
    <n v="0"/>
    <n v="0"/>
  </r>
  <r>
    <x v="3"/>
    <n v="7"/>
    <n v="7"/>
    <s v="OFF"/>
    <d v="2018-12-07T00:00:00"/>
    <s v="Avg of 4 NM Projects"/>
    <n v="6"/>
    <n v="0"/>
    <n v="0"/>
    <n v="51.83"/>
    <n v="18.93"/>
    <n v="0"/>
    <n v="1"/>
    <n v="0"/>
    <n v="0"/>
  </r>
  <r>
    <x v="3"/>
    <n v="7"/>
    <n v="7"/>
    <s v="OFF"/>
    <d v="2018-12-07T00:00:00"/>
    <s v="Avg of 4 NM Projects"/>
    <n v="7"/>
    <n v="-0.13"/>
    <n v="-7.3033707865168538E-4"/>
    <n v="58.84"/>
    <n v="44.07"/>
    <n v="-5.7291E-3"/>
    <n v="0"/>
    <n v="0"/>
    <n v="0"/>
  </r>
  <r>
    <x v="3"/>
    <n v="7"/>
    <n v="7"/>
    <s v="OFF"/>
    <d v="2018-12-07T00:00:00"/>
    <s v="Avg of 4 NM Projects"/>
    <n v="8"/>
    <n v="-0.38500000000000001"/>
    <n v="-2.1629213483146067E-3"/>
    <n v="65.45"/>
    <n v="51.26"/>
    <n v="-1.9735099999999998E-2"/>
    <n v="0"/>
    <n v="0"/>
    <n v="0"/>
  </r>
  <r>
    <x v="3"/>
    <n v="7"/>
    <n v="7"/>
    <s v="OFF"/>
    <d v="2018-12-07T00:00:00"/>
    <s v="Avg of 4 NM Projects"/>
    <n v="9"/>
    <n v="0.64"/>
    <n v="3.5955056179775282E-3"/>
    <n v="56.69"/>
    <n v="41.35"/>
    <n v="2.6464000000000001E-2"/>
    <n v="0"/>
    <n v="0"/>
    <n v="0"/>
  </r>
  <r>
    <x v="3"/>
    <n v="7"/>
    <n v="7"/>
    <s v="OFF"/>
    <d v="2018-12-07T00:00:00"/>
    <s v="Avg of 4 NM Projects"/>
    <n v="10"/>
    <n v="3.7050000000000001"/>
    <n v="2.0814606741573035E-2"/>
    <n v="51.45"/>
    <n v="12.43"/>
    <n v="4.6053150000000001E-2"/>
    <n v="0"/>
    <n v="0"/>
    <n v="0"/>
  </r>
  <r>
    <x v="3"/>
    <n v="7"/>
    <n v="7"/>
    <s v="OFF"/>
    <d v="2018-12-07T00:00:00"/>
    <s v="Avg of 4 NM Projects"/>
    <n v="11"/>
    <n v="7.415"/>
    <n v="4.1657303370786519E-2"/>
    <n v="52.13"/>
    <n v="25.27"/>
    <n v="0.18737704999999999"/>
    <n v="0"/>
    <n v="0"/>
    <n v="0"/>
  </r>
  <r>
    <x v="3"/>
    <n v="7"/>
    <n v="7"/>
    <s v="OFF"/>
    <d v="2018-12-07T00:00:00"/>
    <s v="Avg of 4 NM Projects"/>
    <n v="12"/>
    <n v="10.240000000000002"/>
    <n v="5.7528089887640459E-2"/>
    <n v="50.99"/>
    <n v="30.66"/>
    <n v="0.31395840000000003"/>
    <n v="0"/>
    <n v="0"/>
    <n v="0"/>
  </r>
  <r>
    <x v="3"/>
    <n v="7"/>
    <n v="7"/>
    <s v="OFF"/>
    <d v="2018-12-07T00:00:00"/>
    <s v="Avg of 4 NM Projects"/>
    <n v="13"/>
    <n v="17.149999999999999"/>
    <n v="9.6348314606741564E-2"/>
    <n v="50.35"/>
    <n v="30.88"/>
    <n v="0.52959199999999995"/>
    <n v="0"/>
    <n v="0"/>
    <n v="0"/>
  </r>
  <r>
    <x v="3"/>
    <n v="7"/>
    <n v="7"/>
    <s v="OFF"/>
    <d v="2018-12-07T00:00:00"/>
    <s v="Avg of 4 NM Projects"/>
    <n v="14"/>
    <n v="16.125"/>
    <n v="9.0589887640449437E-2"/>
    <n v="50.31"/>
    <n v="34.380000000000003"/>
    <n v="0.55437750000000008"/>
    <n v="0"/>
    <n v="0"/>
    <n v="0"/>
  </r>
  <r>
    <x v="3"/>
    <n v="7"/>
    <n v="7"/>
    <s v="OFF"/>
    <d v="2018-12-07T00:00:00"/>
    <s v="Avg of 4 NM Projects"/>
    <n v="15"/>
    <n v="9.8500000000000014"/>
    <n v="5.5337078651685398E-2"/>
    <n v="50.86"/>
    <n v="47.03"/>
    <n v="0.46324550000000009"/>
    <n v="0"/>
    <n v="0"/>
    <n v="0"/>
  </r>
  <r>
    <x v="3"/>
    <n v="7"/>
    <n v="7"/>
    <s v="OFF"/>
    <d v="2018-12-07T00:00:00"/>
    <s v="Avg of 4 NM Projects"/>
    <n v="16"/>
    <n v="1.28"/>
    <n v="7.1910112359550565E-3"/>
    <n v="54.28"/>
    <n v="49.76"/>
    <n v="6.3692799999999994E-2"/>
    <n v="0"/>
    <n v="0"/>
    <n v="0"/>
  </r>
  <r>
    <x v="3"/>
    <n v="7"/>
    <n v="7"/>
    <s v="OFF"/>
    <d v="2018-12-07T00:00:00"/>
    <s v="Avg of 4 NM Projects"/>
    <n v="17"/>
    <n v="-0.26"/>
    <n v="-1.4606741573033708E-3"/>
    <n v="79.41"/>
    <n v="42.34"/>
    <n v="-1.1008400000000002E-2"/>
    <n v="0"/>
    <n v="0"/>
    <n v="0"/>
  </r>
  <r>
    <x v="3"/>
    <n v="7"/>
    <n v="7"/>
    <s v="OFF"/>
    <d v="2018-12-07T00:00:00"/>
    <s v="Avg of 4 NM Projects"/>
    <n v="18"/>
    <n v="-0.26"/>
    <n v="-1.4606741573033708E-3"/>
    <n v="87.18"/>
    <n v="49.86"/>
    <n v="-1.2963599999999999E-2"/>
    <n v="0"/>
    <n v="0"/>
    <n v="0"/>
  </r>
  <r>
    <x v="3"/>
    <n v="7"/>
    <n v="7"/>
    <s v="OFF"/>
    <d v="2018-12-07T00:00:00"/>
    <s v="Avg of 4 NM Projects"/>
    <n v="19"/>
    <n v="-0.13"/>
    <n v="-7.3033707865168538E-4"/>
    <n v="76.8"/>
    <n v="37.380000000000003"/>
    <n v="-4.8594000000000007E-3"/>
    <n v="0"/>
    <n v="0"/>
    <n v="0"/>
  </r>
  <r>
    <x v="3"/>
    <n v="7"/>
    <n v="7"/>
    <s v="OFF"/>
    <d v="2018-12-07T00:00:00"/>
    <s v="Avg of 4 NM Projects"/>
    <n v="20"/>
    <n v="-0.13"/>
    <n v="-7.3033707865168538E-4"/>
    <n v="73.819999999999993"/>
    <n v="38.67"/>
    <n v="-5.0271000000000005E-3"/>
    <n v="0"/>
    <n v="0"/>
    <n v="0"/>
  </r>
  <r>
    <x v="3"/>
    <n v="7"/>
    <n v="7"/>
    <s v="OFF"/>
    <d v="2018-12-07T00:00:00"/>
    <s v="Avg of 4 NM Projects"/>
    <n v="21"/>
    <n v="-0.13"/>
    <n v="-7.3033707865168538E-4"/>
    <n v="64.08"/>
    <n v="39.700000000000003"/>
    <n v="-5.1610000000000007E-3"/>
    <n v="0"/>
    <n v="0"/>
    <n v="0"/>
  </r>
  <r>
    <x v="3"/>
    <n v="7"/>
    <n v="7"/>
    <s v="OFF"/>
    <d v="2018-12-07T00:00:00"/>
    <s v="Avg of 4 NM Projects"/>
    <n v="22"/>
    <n v="-0.26"/>
    <n v="-1.4606741573033708E-3"/>
    <n v="59.99"/>
    <n v="35.9"/>
    <n v="-9.3340000000000003E-3"/>
    <n v="0"/>
    <n v="0"/>
    <n v="0"/>
  </r>
  <r>
    <x v="3"/>
    <n v="7"/>
    <n v="7"/>
    <s v="OFF"/>
    <d v="2018-12-07T00:00:00"/>
    <s v="Avg of 4 NM Projects"/>
    <n v="23"/>
    <n v="0"/>
    <n v="0"/>
    <n v="59.89"/>
    <n v="45.09"/>
    <n v="0"/>
    <n v="1"/>
    <n v="0"/>
    <n v="0"/>
  </r>
  <r>
    <x v="3"/>
    <n v="7"/>
    <n v="7"/>
    <s v="OFF"/>
    <d v="2018-12-07T00:00:00"/>
    <s v="Avg of 4 NM Projects"/>
    <n v="24"/>
    <n v="-0.52"/>
    <n v="-2.9213483146067415E-3"/>
    <n v="62.24"/>
    <n v="43.58"/>
    <n v="-2.26616E-2"/>
    <n v="0"/>
    <n v="0"/>
    <n v="0"/>
  </r>
  <r>
    <x v="3"/>
    <n v="8"/>
    <n v="1"/>
    <s v="OFF"/>
    <d v="2018-12-08T00:00:00"/>
    <s v="Avg of 4 NM Projects"/>
    <n v="1"/>
    <n v="0"/>
    <n v="0"/>
    <n v="44.3"/>
    <n v="39.89"/>
    <n v="0"/>
    <n v="1"/>
    <n v="0"/>
    <n v="0"/>
  </r>
  <r>
    <x v="3"/>
    <n v="8"/>
    <n v="1"/>
    <s v="OFF"/>
    <d v="2018-12-08T00:00:00"/>
    <s v="Avg of 4 NM Projects"/>
    <n v="2"/>
    <n v="-0.13"/>
    <n v="-7.3033707865168538E-4"/>
    <n v="40.9"/>
    <n v="41.06"/>
    <n v="-5.3378000000000002E-3"/>
    <n v="0"/>
    <n v="0"/>
    <n v="0"/>
  </r>
  <r>
    <x v="3"/>
    <n v="8"/>
    <n v="1"/>
    <s v="OFF"/>
    <d v="2018-12-08T00:00:00"/>
    <s v="Avg of 4 NM Projects"/>
    <n v="3"/>
    <n v="-0.26"/>
    <n v="-1.4606741573033708E-3"/>
    <n v="37.090000000000003"/>
    <n v="31.59"/>
    <n v="-8.2133999999999992E-3"/>
    <n v="0"/>
    <n v="0"/>
    <n v="0"/>
  </r>
  <r>
    <x v="3"/>
    <n v="8"/>
    <n v="1"/>
    <s v="OFF"/>
    <d v="2018-12-08T00:00:00"/>
    <s v="Avg of 4 NM Projects"/>
    <n v="4"/>
    <n v="0"/>
    <n v="0"/>
    <n v="35.840000000000003"/>
    <n v="26.78"/>
    <n v="0"/>
    <n v="1"/>
    <n v="0"/>
    <n v="0"/>
  </r>
  <r>
    <x v="3"/>
    <n v="8"/>
    <n v="1"/>
    <s v="OFF"/>
    <d v="2018-12-08T00:00:00"/>
    <s v="Avg of 4 NM Projects"/>
    <n v="5"/>
    <n v="-0.13"/>
    <n v="-7.3033707865168538E-4"/>
    <n v="38.5"/>
    <n v="38.1"/>
    <n v="-4.9529999999999999E-3"/>
    <n v="0"/>
    <n v="0"/>
    <n v="0"/>
  </r>
  <r>
    <x v="3"/>
    <n v="8"/>
    <n v="1"/>
    <s v="OFF"/>
    <d v="2018-12-08T00:00:00"/>
    <s v="Avg of 4 NM Projects"/>
    <n v="6"/>
    <n v="0"/>
    <n v="0"/>
    <n v="43.55"/>
    <n v="41.39"/>
    <n v="0"/>
    <n v="1"/>
    <n v="0"/>
    <n v="0"/>
  </r>
  <r>
    <x v="3"/>
    <n v="8"/>
    <n v="1"/>
    <s v="OFF"/>
    <d v="2018-12-08T00:00:00"/>
    <s v="Avg of 4 NM Projects"/>
    <n v="7"/>
    <n v="-0.26"/>
    <n v="-1.4606741573033708E-3"/>
    <n v="46.85"/>
    <n v="35.880000000000003"/>
    <n v="-9.3288000000000017E-3"/>
    <n v="0"/>
    <n v="0"/>
    <n v="0"/>
  </r>
  <r>
    <x v="3"/>
    <n v="8"/>
    <n v="1"/>
    <s v="OFF"/>
    <d v="2018-12-08T00:00:00"/>
    <s v="Avg of 4 NM Projects"/>
    <n v="8"/>
    <n v="-0.26"/>
    <n v="-1.4606741573033708E-3"/>
    <n v="48.36"/>
    <n v="57.86"/>
    <n v="-1.5043599999999999E-2"/>
    <n v="0"/>
    <n v="0"/>
    <n v="0"/>
  </r>
  <r>
    <x v="3"/>
    <n v="8"/>
    <n v="1"/>
    <s v="OFF"/>
    <d v="2018-12-08T00:00:00"/>
    <s v="Avg of 4 NM Projects"/>
    <n v="9"/>
    <n v="1.79"/>
    <n v="1.0056179775280899E-2"/>
    <n v="54.74"/>
    <n v="47.59"/>
    <n v="8.5186100000000015E-2"/>
    <n v="0"/>
    <n v="0"/>
    <n v="0"/>
  </r>
  <r>
    <x v="3"/>
    <n v="8"/>
    <n v="1"/>
    <s v="OFF"/>
    <d v="2018-12-08T00:00:00"/>
    <s v="Avg of 4 NM Projects"/>
    <n v="10"/>
    <n v="7.68"/>
    <n v="4.3146067415730335E-2"/>
    <n v="55.72"/>
    <n v="31.22"/>
    <n v="0.23976959999999997"/>
    <n v="0"/>
    <n v="0"/>
    <n v="0"/>
  </r>
  <r>
    <x v="3"/>
    <n v="8"/>
    <n v="1"/>
    <s v="OFF"/>
    <d v="2018-12-08T00:00:00"/>
    <s v="Avg of 4 NM Projects"/>
    <n v="11"/>
    <n v="14.085000000000001"/>
    <n v="7.9129213483146069E-2"/>
    <n v="55.66"/>
    <n v="40.54"/>
    <n v="0.57100589999999996"/>
    <n v="0"/>
    <n v="0"/>
    <n v="0"/>
  </r>
  <r>
    <x v="3"/>
    <n v="8"/>
    <n v="1"/>
    <s v="OFF"/>
    <d v="2018-12-08T00:00:00"/>
    <s v="Avg of 4 NM Projects"/>
    <n v="12"/>
    <n v="18.045000000000002"/>
    <n v="0.10137640449438204"/>
    <n v="49.55"/>
    <n v="36.08"/>
    <n v="0.65106360000000008"/>
    <n v="0"/>
    <n v="0"/>
    <n v="0"/>
  </r>
  <r>
    <x v="3"/>
    <n v="8"/>
    <n v="1"/>
    <s v="OFF"/>
    <d v="2018-12-08T00:00:00"/>
    <s v="Avg of 4 NM Projects"/>
    <n v="13"/>
    <n v="20.48"/>
    <n v="0.1150561797752809"/>
    <n v="48.9"/>
    <n v="39.53"/>
    <n v="0.80957440000000003"/>
    <n v="0"/>
    <n v="0"/>
    <n v="0"/>
  </r>
  <r>
    <x v="3"/>
    <n v="8"/>
    <n v="1"/>
    <s v="OFF"/>
    <d v="2018-12-08T00:00:00"/>
    <s v="Avg of 4 NM Projects"/>
    <n v="14"/>
    <n v="22.144999999999996"/>
    <n v="0.12441011235955055"/>
    <n v="48.34"/>
    <n v="35.5"/>
    <n v="0.78614749999999978"/>
    <n v="0"/>
    <n v="0"/>
    <n v="0"/>
  </r>
  <r>
    <x v="3"/>
    <n v="8"/>
    <n v="1"/>
    <s v="OFF"/>
    <d v="2018-12-08T00:00:00"/>
    <s v="Avg of 4 NM Projects"/>
    <n v="15"/>
    <n v="20.100000000000001"/>
    <n v="0.11292134831460675"/>
    <n v="48.19"/>
    <n v="55.44"/>
    <n v="1.114344"/>
    <n v="0"/>
    <n v="0"/>
    <n v="0"/>
  </r>
  <r>
    <x v="3"/>
    <n v="8"/>
    <n v="1"/>
    <s v="OFF"/>
    <d v="2018-12-08T00:00:00"/>
    <s v="Avg of 4 NM Projects"/>
    <n v="16"/>
    <n v="4.3499999999999996"/>
    <n v="2.443820224719101E-2"/>
    <n v="51.98"/>
    <n v="60.6"/>
    <n v="0.26360999999999996"/>
    <n v="0"/>
    <n v="0"/>
    <n v="0"/>
  </r>
  <r>
    <x v="3"/>
    <n v="8"/>
    <n v="1"/>
    <s v="OFF"/>
    <d v="2018-12-08T00:00:00"/>
    <s v="Avg of 4 NM Projects"/>
    <n v="17"/>
    <n v="-0.13"/>
    <n v="-7.3033707865168538E-4"/>
    <n v="74.319999999999993"/>
    <n v="59.26"/>
    <n v="-7.7038000000000002E-3"/>
    <n v="0"/>
    <n v="0"/>
    <n v="0"/>
  </r>
  <r>
    <x v="3"/>
    <n v="8"/>
    <n v="1"/>
    <s v="OFF"/>
    <d v="2018-12-08T00:00:00"/>
    <s v="Avg of 4 NM Projects"/>
    <n v="18"/>
    <n v="-0.26"/>
    <n v="-1.4606741573033708E-3"/>
    <n v="79.23"/>
    <n v="75.760000000000005"/>
    <n v="-1.9697600000000003E-2"/>
    <n v="0"/>
    <n v="0"/>
    <n v="0"/>
  </r>
  <r>
    <x v="3"/>
    <n v="8"/>
    <n v="1"/>
    <s v="OFF"/>
    <d v="2018-12-08T00:00:00"/>
    <s v="Avg of 4 NM Projects"/>
    <n v="19"/>
    <n v="0"/>
    <n v="0"/>
    <n v="74.06"/>
    <n v="64.319999999999993"/>
    <n v="0"/>
    <n v="1"/>
    <n v="0"/>
    <n v="0"/>
  </r>
  <r>
    <x v="3"/>
    <n v="8"/>
    <n v="1"/>
    <s v="OFF"/>
    <d v="2018-12-08T00:00:00"/>
    <s v="Avg of 4 NM Projects"/>
    <n v="20"/>
    <n v="-0.13"/>
    <n v="-7.3033707865168538E-4"/>
    <n v="64.91"/>
    <n v="58.39"/>
    <n v="-7.5906999999999997E-3"/>
    <n v="0"/>
    <n v="0"/>
    <n v="0"/>
  </r>
  <r>
    <x v="3"/>
    <n v="8"/>
    <n v="1"/>
    <s v="OFF"/>
    <d v="2018-12-08T00:00:00"/>
    <s v="Avg of 4 NM Projects"/>
    <n v="21"/>
    <n v="-0.26"/>
    <n v="-1.4606741573033708E-3"/>
    <n v="57.72"/>
    <n v="51.92"/>
    <n v="-1.3499199999999999E-2"/>
    <n v="0"/>
    <n v="0"/>
    <n v="0"/>
  </r>
  <r>
    <x v="3"/>
    <n v="8"/>
    <n v="1"/>
    <s v="OFF"/>
    <d v="2018-12-08T00:00:00"/>
    <s v="Avg of 4 NM Projects"/>
    <n v="22"/>
    <n v="-0.13"/>
    <n v="-7.3033707865168538E-4"/>
    <n v="52.07"/>
    <n v="41.05"/>
    <n v="-5.3365000000000001E-3"/>
    <n v="0"/>
    <n v="0"/>
    <n v="0"/>
  </r>
  <r>
    <x v="3"/>
    <n v="8"/>
    <n v="1"/>
    <s v="OFF"/>
    <d v="2018-12-08T00:00:00"/>
    <s v="Avg of 4 NM Projects"/>
    <n v="23"/>
    <n v="-0.26"/>
    <n v="-1.4606741573033708E-3"/>
    <n v="51.13"/>
    <n v="54.46"/>
    <n v="-1.4159600000000001E-2"/>
    <n v="0"/>
    <n v="0"/>
    <n v="0"/>
  </r>
  <r>
    <x v="3"/>
    <n v="8"/>
    <n v="1"/>
    <s v="OFF"/>
    <d v="2018-12-08T00:00:00"/>
    <s v="Avg of 4 NM Projects"/>
    <n v="24"/>
    <n v="-0.13"/>
    <n v="-7.3033707865168538E-4"/>
    <n v="46.63"/>
    <n v="44.09"/>
    <n v="-5.731700000000001E-3"/>
    <n v="0"/>
    <n v="0"/>
    <n v="0"/>
  </r>
  <r>
    <x v="3"/>
    <n v="9"/>
    <n v="2"/>
    <s v="OFF"/>
    <d v="2018-12-09T00:00:00"/>
    <s v="Avg of 4 NM Projects"/>
    <n v="1"/>
    <n v="-0.26"/>
    <n v="-1.4606741573033708E-3"/>
    <n v="45.1"/>
    <n v="55.88"/>
    <n v="-1.45288E-2"/>
    <n v="0"/>
    <n v="0"/>
    <n v="0"/>
  </r>
  <r>
    <x v="3"/>
    <n v="9"/>
    <n v="2"/>
    <s v="OFF"/>
    <d v="2018-12-09T00:00:00"/>
    <s v="Avg of 4 NM Projects"/>
    <n v="2"/>
    <n v="-0.13"/>
    <n v="-7.3033707865168538E-4"/>
    <n v="41.35"/>
    <n v="47.27"/>
    <n v="-6.1451000000000006E-3"/>
    <n v="0"/>
    <n v="0"/>
    <n v="0"/>
  </r>
  <r>
    <x v="3"/>
    <n v="9"/>
    <n v="2"/>
    <s v="OFF"/>
    <d v="2018-12-09T00:00:00"/>
    <s v="Avg of 4 NM Projects"/>
    <n v="3"/>
    <n v="-0.13"/>
    <n v="-7.3033707865168538E-4"/>
    <n v="39.4"/>
    <n v="40.520000000000003"/>
    <n v="-5.2676000000000008E-3"/>
    <n v="0"/>
    <n v="0"/>
    <n v="0"/>
  </r>
  <r>
    <x v="3"/>
    <n v="9"/>
    <n v="2"/>
    <s v="OFF"/>
    <d v="2018-12-09T00:00:00"/>
    <s v="Avg of 4 NM Projects"/>
    <n v="4"/>
    <n v="-0.52"/>
    <n v="-2.9213483146067415E-3"/>
    <n v="38.68"/>
    <n v="37.07"/>
    <n v="-1.9276400000000003E-2"/>
    <n v="0"/>
    <n v="0"/>
    <n v="0"/>
  </r>
  <r>
    <x v="3"/>
    <n v="9"/>
    <n v="2"/>
    <s v="OFF"/>
    <d v="2018-12-09T00:00:00"/>
    <s v="Avg of 4 NM Projects"/>
    <n v="5"/>
    <n v="-0.13"/>
    <n v="-7.3033707865168538E-4"/>
    <n v="37.04"/>
    <n v="40.799999999999997"/>
    <n v="-5.3039999999999997E-3"/>
    <n v="0"/>
    <n v="0"/>
    <n v="0"/>
  </r>
  <r>
    <x v="3"/>
    <n v="9"/>
    <n v="2"/>
    <s v="OFF"/>
    <d v="2018-12-09T00:00:00"/>
    <s v="Avg of 4 NM Projects"/>
    <n v="6"/>
    <n v="-0.26"/>
    <n v="-1.4606741573033708E-3"/>
    <n v="38.200000000000003"/>
    <n v="49.98"/>
    <n v="-1.2994799999999999E-2"/>
    <n v="0"/>
    <n v="0"/>
    <n v="0"/>
  </r>
  <r>
    <x v="3"/>
    <n v="9"/>
    <n v="2"/>
    <s v="OFF"/>
    <d v="2018-12-09T00:00:00"/>
    <s v="Avg of 4 NM Projects"/>
    <n v="7"/>
    <n v="-0.13"/>
    <n v="-7.3033707865168538E-4"/>
    <n v="45.48"/>
    <n v="46.07"/>
    <n v="-5.9891000000000007E-3"/>
    <n v="0"/>
    <n v="0"/>
    <n v="0"/>
  </r>
  <r>
    <x v="3"/>
    <n v="9"/>
    <n v="2"/>
    <s v="ON"/>
    <d v="2018-12-09T00:00:00"/>
    <s v="Avg of 4 NM Projects"/>
    <n v="8"/>
    <n v="-0.13"/>
    <n v="-7.3033707865168538E-4"/>
    <n v="38.56"/>
    <n v="59.13"/>
    <n v="-7.6869000000000009E-3"/>
    <n v="0"/>
    <n v="0"/>
    <n v="0"/>
  </r>
  <r>
    <x v="3"/>
    <n v="9"/>
    <n v="2"/>
    <s v="ON"/>
    <d v="2018-12-09T00:00:00"/>
    <s v="Avg of 4 NM Projects"/>
    <n v="9"/>
    <n v="4.6049999999999995"/>
    <n v="2.5870786516853931E-2"/>
    <n v="48.34"/>
    <n v="50.6"/>
    <n v="0.23301299999999997"/>
    <n v="0"/>
    <n v="0"/>
    <n v="0"/>
  </r>
  <r>
    <x v="3"/>
    <n v="9"/>
    <n v="2"/>
    <s v="ON"/>
    <d v="2018-12-09T00:00:00"/>
    <s v="Avg of 4 NM Projects"/>
    <n v="10"/>
    <n v="8.7100000000000009"/>
    <n v="4.8932584269662925E-2"/>
    <n v="48.58"/>
    <n v="77.88"/>
    <n v="0.67833480000000002"/>
    <n v="0"/>
    <n v="0"/>
    <n v="0"/>
  </r>
  <r>
    <x v="3"/>
    <n v="9"/>
    <n v="2"/>
    <s v="ON"/>
    <d v="2018-12-09T00:00:00"/>
    <s v="Avg of 4 NM Projects"/>
    <n v="11"/>
    <n v="10.37"/>
    <n v="5.8258426966292132E-2"/>
    <n v="48.02"/>
    <n v="70.87"/>
    <n v="0.73492189999999991"/>
    <n v="0"/>
    <n v="0"/>
    <n v="0"/>
  </r>
  <r>
    <x v="3"/>
    <n v="9"/>
    <n v="2"/>
    <s v="ON"/>
    <d v="2018-12-09T00:00:00"/>
    <s v="Avg of 4 NM Projects"/>
    <n v="12"/>
    <n v="10.370000000000001"/>
    <n v="5.8258426966292139E-2"/>
    <n v="47.78"/>
    <n v="53.36"/>
    <n v="0.55334320000000004"/>
    <n v="0"/>
    <n v="0"/>
    <n v="0"/>
  </r>
  <r>
    <x v="3"/>
    <n v="9"/>
    <n v="2"/>
    <s v="ON"/>
    <d v="2018-12-09T00:00:00"/>
    <s v="Avg of 4 NM Projects"/>
    <n v="13"/>
    <n v="8.7000000000000011"/>
    <n v="4.8876404494382027E-2"/>
    <n v="41.5"/>
    <n v="50.1"/>
    <n v="0.43587000000000004"/>
    <n v="0"/>
    <n v="0"/>
    <n v="0"/>
  </r>
  <r>
    <x v="3"/>
    <n v="9"/>
    <n v="2"/>
    <s v="ON"/>
    <d v="2018-12-09T00:00:00"/>
    <s v="Avg of 4 NM Projects"/>
    <n v="14"/>
    <n v="11.9"/>
    <n v="6.6853932584269665E-2"/>
    <n v="38.9"/>
    <n v="53.23"/>
    <n v="0.63343700000000003"/>
    <n v="0"/>
    <n v="0"/>
    <n v="0"/>
  </r>
  <r>
    <x v="3"/>
    <n v="9"/>
    <n v="2"/>
    <s v="ON"/>
    <d v="2018-12-09T00:00:00"/>
    <s v="Avg of 4 NM Projects"/>
    <n v="15"/>
    <n v="6.27"/>
    <n v="3.522471910112359E-2"/>
    <n v="37.78"/>
    <n v="56.48"/>
    <n v="0.35412959999999999"/>
    <n v="0"/>
    <n v="0"/>
    <n v="0"/>
  </r>
  <r>
    <x v="3"/>
    <n v="9"/>
    <n v="2"/>
    <s v="ON"/>
    <d v="2018-12-09T00:00:00"/>
    <s v="Avg of 4 NM Projects"/>
    <n v="16"/>
    <n v="0.9"/>
    <n v="5.0561797752808994E-3"/>
    <n v="48.15"/>
    <n v="82.9"/>
    <n v="7.461000000000001E-2"/>
    <n v="0"/>
    <n v="0"/>
    <n v="0"/>
  </r>
  <r>
    <x v="3"/>
    <n v="9"/>
    <n v="2"/>
    <s v="ON"/>
    <d v="2018-12-09T00:00:00"/>
    <s v="Avg of 4 NM Projects"/>
    <n v="17"/>
    <n v="-0.26"/>
    <n v="-1.4606741573033708E-3"/>
    <n v="67.89"/>
    <n v="75.47"/>
    <n v="-1.9622199999999999E-2"/>
    <n v="0"/>
    <n v="0"/>
    <n v="0"/>
  </r>
  <r>
    <x v="3"/>
    <n v="9"/>
    <n v="2"/>
    <s v="ON"/>
    <d v="2018-12-09T00:00:00"/>
    <s v="Avg of 4 NM Projects"/>
    <n v="18"/>
    <n v="-0.26"/>
    <n v="-1.4606741573033708E-3"/>
    <n v="73.38"/>
    <n v="90.4"/>
    <n v="-2.3504000000000001E-2"/>
    <n v="0"/>
    <n v="0"/>
    <n v="0"/>
  </r>
  <r>
    <x v="3"/>
    <n v="9"/>
    <n v="2"/>
    <s v="ON"/>
    <d v="2018-12-09T00:00:00"/>
    <s v="Avg of 4 NM Projects"/>
    <n v="19"/>
    <n v="-0.13"/>
    <n v="-7.3033707865168538E-4"/>
    <n v="66.86"/>
    <n v="87.21"/>
    <n v="-1.13373E-2"/>
    <n v="0"/>
    <n v="0"/>
    <n v="0"/>
  </r>
  <r>
    <x v="3"/>
    <n v="9"/>
    <n v="2"/>
    <s v="ON"/>
    <d v="2018-12-09T00:00:00"/>
    <s v="Avg of 4 NM Projects"/>
    <n v="20"/>
    <n v="-0.13"/>
    <n v="-7.3033707865168538E-4"/>
    <n v="63.2"/>
    <n v="93.03"/>
    <n v="-1.2093900000000001E-2"/>
    <n v="0"/>
    <n v="0"/>
    <n v="0"/>
  </r>
  <r>
    <x v="3"/>
    <n v="9"/>
    <n v="2"/>
    <s v="ON"/>
    <d v="2018-12-09T00:00:00"/>
    <s v="Avg of 4 NM Projects"/>
    <n v="21"/>
    <n v="-0.26"/>
    <n v="-1.4606741573033708E-3"/>
    <n v="54.23"/>
    <n v="79.739999999999995"/>
    <n v="-2.0732399999999998E-2"/>
    <n v="0"/>
    <n v="0"/>
    <n v="0"/>
  </r>
  <r>
    <x v="3"/>
    <n v="9"/>
    <n v="2"/>
    <s v="ON"/>
    <d v="2018-12-09T00:00:00"/>
    <s v="Avg of 4 NM Projects"/>
    <n v="22"/>
    <n v="0"/>
    <n v="0"/>
    <n v="53.06"/>
    <n v="61.31"/>
    <n v="0"/>
    <n v="1"/>
    <n v="0"/>
    <n v="0"/>
  </r>
  <r>
    <x v="3"/>
    <n v="9"/>
    <n v="2"/>
    <s v="ON"/>
    <d v="2018-12-09T00:00:00"/>
    <s v="Avg of 4 NM Projects"/>
    <n v="23"/>
    <n v="-0.13"/>
    <n v="-7.3033707865168538E-4"/>
    <n v="47.22"/>
    <n v="50.7"/>
    <n v="-6.5910000000000005E-3"/>
    <n v="0"/>
    <n v="0"/>
    <n v="0"/>
  </r>
  <r>
    <x v="3"/>
    <n v="9"/>
    <n v="2"/>
    <s v="OFF"/>
    <d v="2018-12-09T00:00:00"/>
    <s v="Avg of 4 NM Projects"/>
    <n v="24"/>
    <n v="-0.39"/>
    <n v="-2.1910112359550564E-3"/>
    <n v="33.94"/>
    <n v="65.78"/>
    <n v="-2.5654200000000002E-2"/>
    <n v="0"/>
    <n v="0"/>
    <n v="0"/>
  </r>
  <r>
    <x v="3"/>
    <n v="10"/>
    <n v="3"/>
    <s v="OFF"/>
    <d v="2018-12-10T00:00:00"/>
    <s v="Avg of 4 NM Projects"/>
    <n v="1"/>
    <n v="-0.26"/>
    <n v="-1.4606741573033708E-3"/>
    <n v="47.04"/>
    <n v="45.31"/>
    <n v="-1.1780600000000002E-2"/>
    <n v="0"/>
    <n v="0"/>
    <n v="0"/>
  </r>
  <r>
    <x v="3"/>
    <n v="10"/>
    <n v="3"/>
    <s v="OFF"/>
    <d v="2018-12-10T00:00:00"/>
    <s v="Avg of 4 NM Projects"/>
    <n v="2"/>
    <n v="-0.13"/>
    <n v="-7.3033707865168538E-4"/>
    <n v="43.9"/>
    <n v="47.19"/>
    <n v="-6.1346999999999999E-3"/>
    <n v="0"/>
    <n v="0"/>
    <n v="0"/>
  </r>
  <r>
    <x v="3"/>
    <n v="10"/>
    <n v="3"/>
    <s v="OFF"/>
    <d v="2018-12-10T00:00:00"/>
    <s v="Avg of 4 NM Projects"/>
    <n v="3"/>
    <n v="-0.13"/>
    <n v="-7.3033707865168538E-4"/>
    <n v="42.61"/>
    <n v="50.16"/>
    <n v="-6.5207999999999993E-3"/>
    <n v="0"/>
    <n v="0"/>
    <n v="0"/>
  </r>
  <r>
    <x v="3"/>
    <n v="10"/>
    <n v="3"/>
    <s v="OFF"/>
    <d v="2018-12-10T00:00:00"/>
    <s v="Avg of 4 NM Projects"/>
    <n v="4"/>
    <n v="-0.13"/>
    <n v="-7.3033707865168538E-4"/>
    <n v="45.3"/>
    <n v="58.28"/>
    <n v="-7.5764000000000005E-3"/>
    <n v="0"/>
    <n v="0"/>
    <n v="0"/>
  </r>
  <r>
    <x v="3"/>
    <n v="10"/>
    <n v="3"/>
    <s v="OFF"/>
    <d v="2018-12-10T00:00:00"/>
    <s v="Avg of 4 NM Projects"/>
    <n v="5"/>
    <n v="-0.13"/>
    <n v="-7.3033707865168538E-4"/>
    <n v="44.6"/>
    <n v="61.07"/>
    <n v="-7.939100000000001E-3"/>
    <n v="0"/>
    <n v="0"/>
    <n v="0"/>
  </r>
  <r>
    <x v="3"/>
    <n v="10"/>
    <n v="3"/>
    <s v="OFF"/>
    <d v="2018-12-10T00:00:00"/>
    <s v="Avg of 4 NM Projects"/>
    <n v="6"/>
    <n v="-0.26"/>
    <n v="-1.4606741573033708E-3"/>
    <n v="55.02"/>
    <n v="78.52"/>
    <n v="-2.0415199999999998E-2"/>
    <n v="0"/>
    <n v="0"/>
    <n v="0"/>
  </r>
  <r>
    <x v="3"/>
    <n v="10"/>
    <n v="3"/>
    <s v="OFF"/>
    <d v="2018-12-10T00:00:00"/>
    <s v="Avg of 4 NM Projects"/>
    <n v="7"/>
    <n v="-0.39"/>
    <n v="-2.1910112359550564E-3"/>
    <n v="74.319999999999993"/>
    <n v="74.069999999999993"/>
    <n v="-2.8887300000000001E-2"/>
    <n v="0"/>
    <n v="0"/>
    <n v="0"/>
  </r>
  <r>
    <x v="3"/>
    <n v="10"/>
    <n v="3"/>
    <s v="ON"/>
    <d v="2018-12-10T00:00:00"/>
    <s v="Avg of 4 NM Projects"/>
    <n v="8"/>
    <n v="-0.13"/>
    <n v="-7.3033707865168538E-4"/>
    <n v="84.62"/>
    <n v="86.96"/>
    <n v="-1.13048E-2"/>
    <n v="0"/>
    <n v="0"/>
    <n v="0"/>
  </r>
  <r>
    <x v="3"/>
    <n v="10"/>
    <n v="3"/>
    <s v="ON"/>
    <d v="2018-12-10T00:00:00"/>
    <s v="Avg of 4 NM Projects"/>
    <n v="9"/>
    <n v="2.3049999999999997"/>
    <n v="1.294943820224719E-2"/>
    <n v="81.05"/>
    <n v="81.48"/>
    <n v="0.18781139999999999"/>
    <n v="0"/>
    <n v="0"/>
    <n v="0"/>
  </r>
  <r>
    <x v="3"/>
    <n v="10"/>
    <n v="3"/>
    <s v="ON"/>
    <d v="2018-12-10T00:00:00"/>
    <s v="Avg of 4 NM Projects"/>
    <n v="10"/>
    <n v="11.515000000000001"/>
    <n v="6.4691011235955054E-2"/>
    <n v="65.95"/>
    <n v="54.61"/>
    <n v="0.62883414999999998"/>
    <n v="0"/>
    <n v="0"/>
    <n v="0"/>
  </r>
  <r>
    <x v="3"/>
    <n v="10"/>
    <n v="3"/>
    <s v="ON"/>
    <d v="2018-12-10T00:00:00"/>
    <s v="Avg of 4 NM Projects"/>
    <n v="11"/>
    <n v="23.934999999999999"/>
    <n v="0.13446629213483147"/>
    <n v="54.29"/>
    <n v="47.21"/>
    <n v="1.1299713499999999"/>
    <n v="0"/>
    <n v="0"/>
    <n v="0"/>
  </r>
  <r>
    <x v="3"/>
    <n v="10"/>
    <n v="3"/>
    <s v="ON"/>
    <d v="2018-12-10T00:00:00"/>
    <s v="Avg of 4 NM Projects"/>
    <n v="12"/>
    <n v="30.974999999999998"/>
    <n v="0.17401685393258426"/>
    <n v="52.67"/>
    <n v="45.36"/>
    <n v="1.4050259999999999"/>
    <n v="0"/>
    <n v="0"/>
    <n v="0"/>
  </r>
  <r>
    <x v="3"/>
    <n v="10"/>
    <n v="3"/>
    <s v="ON"/>
    <d v="2018-12-10T00:00:00"/>
    <s v="Avg of 4 NM Projects"/>
    <n v="13"/>
    <n v="37.625"/>
    <n v="0.21137640449438203"/>
    <n v="50.61"/>
    <n v="39.15"/>
    <n v="1.47301875"/>
    <n v="0"/>
    <n v="0"/>
    <n v="0"/>
  </r>
  <r>
    <x v="3"/>
    <n v="10"/>
    <n v="3"/>
    <s v="ON"/>
    <d v="2018-12-10T00:00:00"/>
    <s v="Avg of 4 NM Projects"/>
    <n v="14"/>
    <n v="39.935000000000002"/>
    <n v="0.22435393258426967"/>
    <n v="51.04"/>
    <n v="43.35"/>
    <n v="1.73118225"/>
    <n v="0"/>
    <n v="0"/>
    <n v="0"/>
  </r>
  <r>
    <x v="3"/>
    <n v="10"/>
    <n v="3"/>
    <s v="ON"/>
    <d v="2018-12-10T00:00:00"/>
    <s v="Avg of 4 NM Projects"/>
    <n v="15"/>
    <n v="32.380000000000003"/>
    <n v="0.18191011235955057"/>
    <n v="51.41"/>
    <n v="49.37"/>
    <n v="1.5986005999999999"/>
    <n v="0"/>
    <n v="0"/>
    <n v="0"/>
  </r>
  <r>
    <x v="3"/>
    <n v="10"/>
    <n v="3"/>
    <s v="ON"/>
    <d v="2018-12-10T00:00:00"/>
    <s v="Avg of 4 NM Projects"/>
    <n v="16"/>
    <n v="10.11"/>
    <n v="5.6797752808988758E-2"/>
    <n v="55.88"/>
    <n v="58.93"/>
    <n v="0.59578229999999999"/>
    <n v="0"/>
    <n v="0"/>
    <n v="0"/>
  </r>
  <r>
    <x v="3"/>
    <n v="10"/>
    <n v="3"/>
    <s v="ON"/>
    <d v="2018-12-10T00:00:00"/>
    <s v="Avg of 4 NM Projects"/>
    <n v="17"/>
    <n v="-0.13"/>
    <n v="-7.3033707865168538E-4"/>
    <n v="87.07"/>
    <n v="63.27"/>
    <n v="-8.2251000000000008E-3"/>
    <n v="0"/>
    <n v="0"/>
    <n v="0"/>
  </r>
  <r>
    <x v="3"/>
    <n v="10"/>
    <n v="3"/>
    <s v="ON"/>
    <d v="2018-12-10T00:00:00"/>
    <s v="Avg of 4 NM Projects"/>
    <n v="18"/>
    <n v="-0.13"/>
    <n v="-7.3033707865168538E-4"/>
    <n v="90.97"/>
    <n v="87.75"/>
    <n v="-1.1407500000000001E-2"/>
    <n v="0"/>
    <n v="0"/>
    <n v="0"/>
  </r>
  <r>
    <x v="3"/>
    <n v="10"/>
    <n v="3"/>
    <s v="ON"/>
    <d v="2018-12-10T00:00:00"/>
    <s v="Avg of 4 NM Projects"/>
    <n v="19"/>
    <n v="-0.39"/>
    <n v="-2.1910112359550564E-3"/>
    <n v="88.52"/>
    <n v="78.36"/>
    <n v="-3.0560400000000001E-2"/>
    <n v="0"/>
    <n v="0"/>
    <n v="0"/>
  </r>
  <r>
    <x v="3"/>
    <n v="10"/>
    <n v="3"/>
    <s v="ON"/>
    <d v="2018-12-10T00:00:00"/>
    <s v="Avg of 4 NM Projects"/>
    <n v="20"/>
    <n v="-0.13"/>
    <n v="-7.3033707865168538E-4"/>
    <n v="83.28"/>
    <n v="74.87"/>
    <n v="-9.7330999999999997E-3"/>
    <n v="0"/>
    <n v="0"/>
    <n v="0"/>
  </r>
  <r>
    <x v="3"/>
    <n v="10"/>
    <n v="3"/>
    <s v="ON"/>
    <d v="2018-12-10T00:00:00"/>
    <s v="Avg of 4 NM Projects"/>
    <n v="21"/>
    <n v="-0.13"/>
    <n v="-7.3033707865168538E-4"/>
    <n v="78.900000000000006"/>
    <n v="78.010000000000005"/>
    <n v="-1.0141300000000001E-2"/>
    <n v="0"/>
    <n v="0"/>
    <n v="0"/>
  </r>
  <r>
    <x v="3"/>
    <n v="10"/>
    <n v="3"/>
    <s v="ON"/>
    <d v="2018-12-10T00:00:00"/>
    <s v="Avg of 4 NM Projects"/>
    <n v="22"/>
    <n v="-0.13"/>
    <n v="-7.3033707865168538E-4"/>
    <n v="64.569999999999993"/>
    <n v="49.91"/>
    <n v="-6.4882999999999998E-3"/>
    <n v="0"/>
    <n v="0"/>
    <n v="0"/>
  </r>
  <r>
    <x v="3"/>
    <n v="10"/>
    <n v="3"/>
    <s v="ON"/>
    <d v="2018-12-10T00:00:00"/>
    <s v="Avg of 4 NM Projects"/>
    <n v="23"/>
    <n v="-0.26"/>
    <n v="-1.4606741573033708E-3"/>
    <n v="60.63"/>
    <n v="55.97"/>
    <n v="-1.4552200000000001E-2"/>
    <n v="0"/>
    <n v="0"/>
    <n v="0"/>
  </r>
  <r>
    <x v="3"/>
    <n v="10"/>
    <n v="3"/>
    <s v="OFF"/>
    <d v="2018-12-10T00:00:00"/>
    <s v="Avg of 4 NM Projects"/>
    <n v="24"/>
    <n v="-0.13"/>
    <n v="-7.3033707865168538E-4"/>
    <n v="47.02"/>
    <n v="70.92"/>
    <n v="-9.2195999999999997E-3"/>
    <n v="0"/>
    <n v="0"/>
    <n v="0"/>
  </r>
  <r>
    <x v="3"/>
    <n v="11"/>
    <n v="4"/>
    <s v="OFF"/>
    <d v="2018-12-11T00:00:00"/>
    <s v="Avg of 4 NM Projects"/>
    <n v="1"/>
    <n v="-0.26"/>
    <n v="-1.4606741573033708E-3"/>
    <n v="72.239999999999995"/>
    <n v="54.31"/>
    <n v="-1.4120600000000001E-2"/>
    <n v="0"/>
    <n v="0"/>
    <n v="0"/>
  </r>
  <r>
    <x v="3"/>
    <n v="11"/>
    <n v="4"/>
    <s v="OFF"/>
    <d v="2018-12-11T00:00:00"/>
    <s v="Avg of 4 NM Projects"/>
    <n v="2"/>
    <n v="-0.39"/>
    <n v="-2.1910112359550564E-3"/>
    <n v="68.44"/>
    <n v="67.45"/>
    <n v="-2.6305500000000002E-2"/>
    <n v="0"/>
    <n v="0"/>
    <n v="0"/>
  </r>
  <r>
    <x v="3"/>
    <n v="11"/>
    <n v="4"/>
    <s v="OFF"/>
    <d v="2018-12-11T00:00:00"/>
    <s v="Avg of 4 NM Projects"/>
    <n v="3"/>
    <n v="-0.13"/>
    <n v="-7.3033707865168538E-4"/>
    <n v="65.38"/>
    <n v="77.819999999999993"/>
    <n v="-1.01166E-2"/>
    <n v="0"/>
    <n v="0"/>
    <n v="0"/>
  </r>
  <r>
    <x v="3"/>
    <n v="11"/>
    <n v="4"/>
    <s v="OFF"/>
    <d v="2018-12-11T00:00:00"/>
    <s v="Avg of 4 NM Projects"/>
    <n v="4"/>
    <n v="-0.26"/>
    <n v="-1.4606741573033708E-3"/>
    <n v="58.31"/>
    <n v="89.63"/>
    <n v="-2.33038E-2"/>
    <n v="0"/>
    <n v="0"/>
    <n v="0"/>
  </r>
  <r>
    <x v="3"/>
    <n v="11"/>
    <n v="4"/>
    <s v="OFF"/>
    <d v="2018-12-11T00:00:00"/>
    <s v="Avg of 4 NM Projects"/>
    <n v="5"/>
    <n v="-0.13"/>
    <n v="-7.3033707865168538E-4"/>
    <n v="58.35"/>
    <n v="80.34"/>
    <n v="-1.0444200000000001E-2"/>
    <n v="0"/>
    <n v="0"/>
    <n v="0"/>
  </r>
  <r>
    <x v="3"/>
    <n v="11"/>
    <n v="4"/>
    <s v="OFF"/>
    <d v="2018-12-11T00:00:00"/>
    <s v="Avg of 4 NM Projects"/>
    <n v="6"/>
    <n v="-0.13"/>
    <n v="-7.3033707865168538E-4"/>
    <n v="80.040000000000006"/>
    <n v="147.43"/>
    <n v="-1.91659E-2"/>
    <n v="0"/>
    <n v="0"/>
    <n v="0"/>
  </r>
  <r>
    <x v="3"/>
    <n v="11"/>
    <n v="4"/>
    <s v="OFF"/>
    <d v="2018-12-11T00:00:00"/>
    <s v="Avg of 4 NM Projects"/>
    <n v="7"/>
    <n v="-0.13"/>
    <n v="-7.3033707865168538E-4"/>
    <n v="88.27"/>
    <n v="132.37"/>
    <n v="-1.72081E-2"/>
    <n v="0"/>
    <n v="0"/>
    <n v="0"/>
  </r>
  <r>
    <x v="3"/>
    <n v="11"/>
    <n v="4"/>
    <s v="ON"/>
    <d v="2018-12-11T00:00:00"/>
    <s v="Avg of 4 NM Projects"/>
    <n v="8"/>
    <n v="0.13"/>
    <n v="7.3033707865168538E-4"/>
    <n v="96.83"/>
    <n v="159.77000000000001"/>
    <n v="2.0770100000000003E-2"/>
    <n v="0"/>
    <n v="0"/>
    <n v="0"/>
  </r>
  <r>
    <x v="3"/>
    <n v="11"/>
    <n v="4"/>
    <s v="ON"/>
    <d v="2018-12-11T00:00:00"/>
    <s v="Avg of 4 NM Projects"/>
    <n v="9"/>
    <n v="6.2650000000000006"/>
    <n v="3.5196629213483148E-2"/>
    <n v="88.68"/>
    <n v="138.01"/>
    <n v="0.86463265"/>
    <n v="0"/>
    <n v="0"/>
    <n v="0"/>
  </r>
  <r>
    <x v="3"/>
    <n v="11"/>
    <n v="4"/>
    <s v="ON"/>
    <d v="2018-12-11T00:00:00"/>
    <s v="Avg of 4 NM Projects"/>
    <n v="10"/>
    <n v="15.870000000000001"/>
    <n v="8.915730337078652E-2"/>
    <n v="81.09"/>
    <n v="71.45"/>
    <n v="1.1339115000000002"/>
    <n v="0"/>
    <n v="0"/>
    <n v="0"/>
  </r>
  <r>
    <x v="3"/>
    <n v="11"/>
    <n v="4"/>
    <s v="ON"/>
    <d v="2018-12-11T00:00:00"/>
    <s v="Avg of 4 NM Projects"/>
    <n v="11"/>
    <n v="27.39"/>
    <n v="0.15387640449438203"/>
    <n v="57.57"/>
    <n v="53.36"/>
    <n v="1.4615304"/>
    <n v="0"/>
    <n v="0"/>
    <n v="0"/>
  </r>
  <r>
    <x v="3"/>
    <n v="11"/>
    <n v="4"/>
    <s v="ON"/>
    <d v="2018-12-11T00:00:00"/>
    <s v="Avg of 4 NM Projects"/>
    <n v="12"/>
    <n v="22.02"/>
    <n v="0.12370786516853932"/>
    <n v="52.25"/>
    <n v="51.31"/>
    <n v="1.1298462"/>
    <n v="0"/>
    <n v="0"/>
    <n v="0"/>
  </r>
  <r>
    <x v="3"/>
    <n v="11"/>
    <n v="4"/>
    <s v="ON"/>
    <d v="2018-12-11T00:00:00"/>
    <s v="Avg of 4 NM Projects"/>
    <n v="13"/>
    <n v="21.504999999999999"/>
    <n v="0.12081460674157303"/>
    <n v="51.19"/>
    <n v="50.73"/>
    <n v="1.0909486499999999"/>
    <n v="0"/>
    <n v="0"/>
    <n v="0"/>
  </r>
  <r>
    <x v="3"/>
    <n v="11"/>
    <n v="4"/>
    <s v="ON"/>
    <d v="2018-12-11T00:00:00"/>
    <s v="Avg of 4 NM Projects"/>
    <n v="14"/>
    <n v="22.02"/>
    <n v="0.12370786516853932"/>
    <n v="50.81"/>
    <n v="54.77"/>
    <n v="1.2060354"/>
    <n v="0"/>
    <n v="0"/>
    <n v="0"/>
  </r>
  <r>
    <x v="3"/>
    <n v="11"/>
    <n v="4"/>
    <s v="ON"/>
    <d v="2018-12-11T00:00:00"/>
    <s v="Avg of 4 NM Projects"/>
    <n v="15"/>
    <n v="24.064999999999998"/>
    <n v="0.13519662921348313"/>
    <n v="51.51"/>
    <n v="63.48"/>
    <n v="1.5276461999999997"/>
    <n v="0"/>
    <n v="0"/>
    <n v="0"/>
  </r>
  <r>
    <x v="3"/>
    <n v="11"/>
    <n v="4"/>
    <s v="ON"/>
    <d v="2018-12-11T00:00:00"/>
    <s v="Avg of 4 NM Projects"/>
    <n v="16"/>
    <n v="8.5749999999999993"/>
    <n v="4.8174157303370782E-2"/>
    <n v="51.2"/>
    <n v="95.51"/>
    <n v="0.81899825000000004"/>
    <n v="0"/>
    <n v="0"/>
    <n v="0"/>
  </r>
  <r>
    <x v="3"/>
    <n v="11"/>
    <n v="4"/>
    <s v="ON"/>
    <d v="2018-12-11T00:00:00"/>
    <s v="Avg of 4 NM Projects"/>
    <n v="17"/>
    <n v="-0.26"/>
    <n v="-1.4606741573033708E-3"/>
    <n v="83.24"/>
    <n v="103.66"/>
    <n v="-2.6951599999999999E-2"/>
    <n v="0"/>
    <n v="0"/>
    <n v="0"/>
  </r>
  <r>
    <x v="3"/>
    <n v="11"/>
    <n v="4"/>
    <s v="ON"/>
    <d v="2018-12-11T00:00:00"/>
    <s v="Avg of 4 NM Projects"/>
    <n v="18"/>
    <n v="-0.39"/>
    <n v="-2.1910112359550564E-3"/>
    <n v="97.05"/>
    <n v="139.55000000000001"/>
    <n v="-5.4424500000000008E-2"/>
    <n v="0"/>
    <n v="0"/>
    <n v="0"/>
  </r>
  <r>
    <x v="3"/>
    <n v="11"/>
    <n v="4"/>
    <s v="ON"/>
    <d v="2018-12-11T00:00:00"/>
    <s v="Avg of 4 NM Projects"/>
    <n v="19"/>
    <n v="-0.13"/>
    <n v="-7.3033707865168538E-4"/>
    <n v="93.86"/>
    <n v="131.21"/>
    <n v="-1.7057300000000001E-2"/>
    <n v="0"/>
    <n v="0"/>
    <n v="0"/>
  </r>
  <r>
    <x v="3"/>
    <n v="11"/>
    <n v="4"/>
    <s v="ON"/>
    <d v="2018-12-11T00:00:00"/>
    <s v="Avg of 4 NM Projects"/>
    <n v="20"/>
    <n v="-0.13"/>
    <n v="-7.3033707865168538E-4"/>
    <n v="88.42"/>
    <n v="130.12"/>
    <n v="-1.6915600000000003E-2"/>
    <n v="0"/>
    <n v="0"/>
    <n v="0"/>
  </r>
  <r>
    <x v="3"/>
    <n v="11"/>
    <n v="4"/>
    <s v="ON"/>
    <d v="2018-12-11T00:00:00"/>
    <s v="Avg of 4 NM Projects"/>
    <n v="21"/>
    <n v="-0.13"/>
    <n v="-7.3033707865168538E-4"/>
    <n v="76.569999999999993"/>
    <n v="122.04"/>
    <n v="-1.5865200000000003E-2"/>
    <n v="0"/>
    <n v="0"/>
    <n v="0"/>
  </r>
  <r>
    <x v="3"/>
    <n v="11"/>
    <n v="4"/>
    <s v="ON"/>
    <d v="2018-12-11T00:00:00"/>
    <s v="Avg of 4 NM Projects"/>
    <n v="22"/>
    <n v="-0.13"/>
    <n v="-7.3033707865168538E-4"/>
    <n v="58.49"/>
    <n v="74.66"/>
    <n v="-9.7058000000000005E-3"/>
    <n v="0"/>
    <n v="0"/>
    <n v="0"/>
  </r>
  <r>
    <x v="3"/>
    <n v="11"/>
    <n v="4"/>
    <s v="ON"/>
    <d v="2018-12-11T00:00:00"/>
    <s v="Avg of 4 NM Projects"/>
    <n v="23"/>
    <n v="-0.26"/>
    <n v="-1.4606741573033708E-3"/>
    <n v="50.1"/>
    <n v="51.64"/>
    <n v="-1.3426400000000002E-2"/>
    <n v="0"/>
    <n v="0"/>
    <n v="0"/>
  </r>
  <r>
    <x v="3"/>
    <n v="11"/>
    <n v="4"/>
    <s v="OFF"/>
    <d v="2018-12-11T00:00:00"/>
    <s v="Avg of 4 NM Projects"/>
    <n v="24"/>
    <n v="-0.26"/>
    <n v="-1.4606741573033708E-3"/>
    <n v="49.72"/>
    <n v="93.24"/>
    <n v="-2.4242400000000001E-2"/>
    <n v="0"/>
    <n v="0"/>
    <n v="0"/>
  </r>
  <r>
    <x v="3"/>
    <n v="12"/>
    <n v="5"/>
    <s v="OFF"/>
    <d v="2018-12-12T00:00:00"/>
    <s v="Avg of 4 NM Projects"/>
    <n v="1"/>
    <n v="-0.13"/>
    <n v="-7.3033707865168538E-4"/>
    <n v="57.91"/>
    <n v="71.8"/>
    <n v="-9.3340000000000003E-3"/>
    <n v="0"/>
    <n v="0"/>
    <n v="0"/>
  </r>
  <r>
    <x v="3"/>
    <n v="12"/>
    <n v="5"/>
    <s v="OFF"/>
    <d v="2018-12-12T00:00:00"/>
    <s v="Avg of 4 NM Projects"/>
    <n v="2"/>
    <n v="-0.13"/>
    <n v="-7.3033707865168538E-4"/>
    <n v="57.14"/>
    <n v="109.72"/>
    <n v="-1.42636E-2"/>
    <n v="0"/>
    <n v="0"/>
    <n v="0"/>
  </r>
  <r>
    <x v="3"/>
    <n v="12"/>
    <n v="5"/>
    <s v="OFF"/>
    <d v="2018-12-12T00:00:00"/>
    <s v="Avg of 4 NM Projects"/>
    <n v="3"/>
    <n v="-0.13"/>
    <n v="-7.3033707865168538E-4"/>
    <n v="56.85"/>
    <n v="110.76"/>
    <n v="-1.4398800000000002E-2"/>
    <n v="0"/>
    <n v="0"/>
    <n v="0"/>
  </r>
  <r>
    <x v="3"/>
    <n v="12"/>
    <n v="5"/>
    <s v="OFF"/>
    <d v="2018-12-12T00:00:00"/>
    <s v="Avg of 4 NM Projects"/>
    <n v="4"/>
    <n v="-0.26"/>
    <n v="-1.4606741573033708E-3"/>
    <n v="55.94"/>
    <n v="63"/>
    <n v="-1.6379999999999999E-2"/>
    <n v="0"/>
    <n v="0"/>
    <n v="0"/>
  </r>
  <r>
    <x v="3"/>
    <n v="12"/>
    <n v="5"/>
    <s v="OFF"/>
    <d v="2018-12-12T00:00:00"/>
    <s v="Avg of 4 NM Projects"/>
    <n v="5"/>
    <n v="-0.26"/>
    <n v="-1.4606741573033708E-3"/>
    <n v="57.04"/>
    <n v="81.040000000000006"/>
    <n v="-2.1070400000000003E-2"/>
    <n v="0"/>
    <n v="0"/>
    <n v="0"/>
  </r>
  <r>
    <x v="3"/>
    <n v="12"/>
    <n v="5"/>
    <s v="OFF"/>
    <d v="2018-12-12T00:00:00"/>
    <s v="Avg of 4 NM Projects"/>
    <n v="6"/>
    <n v="-0.26"/>
    <n v="-1.4606741573033708E-3"/>
    <n v="63.54"/>
    <n v="57.31"/>
    <n v="-1.49006E-2"/>
    <n v="0"/>
    <n v="0"/>
    <n v="0"/>
  </r>
  <r>
    <x v="3"/>
    <n v="12"/>
    <n v="5"/>
    <s v="OFF"/>
    <d v="2018-12-12T00:00:00"/>
    <s v="Avg of 4 NM Projects"/>
    <n v="7"/>
    <n v="-0.26"/>
    <n v="-1.4606741573033708E-3"/>
    <n v="89.12"/>
    <n v="96.06"/>
    <n v="-2.4975600000000001E-2"/>
    <n v="0"/>
    <n v="0"/>
    <n v="0"/>
  </r>
  <r>
    <x v="3"/>
    <n v="12"/>
    <n v="5"/>
    <s v="ON"/>
    <d v="2018-12-12T00:00:00"/>
    <s v="Avg of 4 NM Projects"/>
    <n v="8"/>
    <n v="-0.51500000000000001"/>
    <n v="-2.8932584269662923E-3"/>
    <n v="101.66"/>
    <n v="112.78"/>
    <n v="-5.8081700000000007E-2"/>
    <n v="0"/>
    <n v="0"/>
    <n v="0"/>
  </r>
  <r>
    <x v="3"/>
    <n v="12"/>
    <n v="5"/>
    <s v="ON"/>
    <d v="2018-12-12T00:00:00"/>
    <s v="Avg of 4 NM Projects"/>
    <n v="9"/>
    <n v="0.51"/>
    <n v="2.8651685393258426E-3"/>
    <n v="96.29"/>
    <n v="59.78"/>
    <n v="3.0487799999999999E-2"/>
    <n v="0"/>
    <n v="0"/>
    <n v="0"/>
  </r>
  <r>
    <x v="3"/>
    <n v="12"/>
    <n v="5"/>
    <s v="ON"/>
    <d v="2018-12-12T00:00:00"/>
    <s v="Avg of 4 NM Projects"/>
    <n v="10"/>
    <n v="3.0749999999999997"/>
    <n v="1.7275280898876404E-2"/>
    <n v="72.319999999999993"/>
    <n v="44.47"/>
    <n v="0.13674524999999998"/>
    <n v="0"/>
    <n v="0"/>
    <n v="0"/>
  </r>
  <r>
    <x v="3"/>
    <n v="12"/>
    <n v="5"/>
    <s v="ON"/>
    <d v="2018-12-12T00:00:00"/>
    <s v="Avg of 4 NM Projects"/>
    <n v="11"/>
    <n v="18.809999999999999"/>
    <n v="0.10567415730337078"/>
    <n v="66.8"/>
    <n v="47.67"/>
    <n v="0.89667269999999999"/>
    <n v="0"/>
    <n v="0"/>
    <n v="0"/>
  </r>
  <r>
    <x v="3"/>
    <n v="12"/>
    <n v="5"/>
    <s v="ON"/>
    <d v="2018-12-12T00:00:00"/>
    <s v="Avg of 4 NM Projects"/>
    <n v="12"/>
    <n v="28.93"/>
    <n v="0.16252808988764045"/>
    <n v="64.45"/>
    <n v="50.14"/>
    <n v="1.4505501999999999"/>
    <n v="0"/>
    <n v="0"/>
    <n v="0"/>
  </r>
  <r>
    <x v="3"/>
    <n v="12"/>
    <n v="5"/>
    <s v="ON"/>
    <d v="2018-12-12T00:00:00"/>
    <s v="Avg of 4 NM Projects"/>
    <n v="13"/>
    <n v="29.174999999999997"/>
    <n v="0.16390449438202245"/>
    <n v="58.16"/>
    <n v="45.59"/>
    <n v="1.33008825"/>
    <n v="0"/>
    <n v="0"/>
    <n v="0"/>
  </r>
  <r>
    <x v="3"/>
    <n v="12"/>
    <n v="5"/>
    <s v="ON"/>
    <d v="2018-12-12T00:00:00"/>
    <s v="Avg of 4 NM Projects"/>
    <n v="14"/>
    <n v="26.619999999999997"/>
    <n v="0.14955056179775281"/>
    <n v="61.46"/>
    <n v="50.45"/>
    <n v="1.3429790000000001"/>
    <n v="0"/>
    <n v="0"/>
    <n v="0"/>
  </r>
  <r>
    <x v="3"/>
    <n v="12"/>
    <n v="5"/>
    <s v="ON"/>
    <d v="2018-12-12T00:00:00"/>
    <s v="Avg of 4 NM Projects"/>
    <n v="15"/>
    <n v="20.224999999999998"/>
    <n v="0.11362359550561797"/>
    <n v="64.56"/>
    <n v="57.19"/>
    <n v="1.1566677499999998"/>
    <n v="0"/>
    <n v="0"/>
    <n v="0"/>
  </r>
  <r>
    <x v="3"/>
    <n v="12"/>
    <n v="5"/>
    <s v="ON"/>
    <d v="2018-12-12T00:00:00"/>
    <s v="Avg of 4 NM Projects"/>
    <n v="16"/>
    <n v="8.8349999999999991"/>
    <n v="4.9634831460674149E-2"/>
    <n v="62.36"/>
    <n v="69.489999999999995"/>
    <n v="0.61394414999999991"/>
    <n v="0"/>
    <n v="0"/>
    <n v="0"/>
  </r>
  <r>
    <x v="3"/>
    <n v="12"/>
    <n v="5"/>
    <s v="ON"/>
    <d v="2018-12-12T00:00:00"/>
    <s v="Avg of 4 NM Projects"/>
    <n v="17"/>
    <n v="-0.38500000000000001"/>
    <n v="-2.1629213483146067E-3"/>
    <n v="103.39"/>
    <n v="94.3"/>
    <n v="-3.6305500000000004E-2"/>
    <n v="0"/>
    <n v="0"/>
    <n v="0"/>
  </r>
  <r>
    <x v="3"/>
    <n v="12"/>
    <n v="5"/>
    <s v="ON"/>
    <d v="2018-12-12T00:00:00"/>
    <s v="Avg of 4 NM Projects"/>
    <n v="18"/>
    <n v="0"/>
    <n v="0"/>
    <n v="116.53"/>
    <n v="87.42"/>
    <n v="0"/>
    <n v="1"/>
    <n v="0"/>
    <n v="0"/>
  </r>
  <r>
    <x v="3"/>
    <n v="12"/>
    <n v="5"/>
    <s v="ON"/>
    <d v="2018-12-12T00:00:00"/>
    <s v="Avg of 4 NM Projects"/>
    <n v="19"/>
    <n v="-0.26"/>
    <n v="-1.4606741573033708E-3"/>
    <n v="112.96"/>
    <n v="83.29"/>
    <n v="-2.1655400000000005E-2"/>
    <n v="0"/>
    <n v="0"/>
    <n v="0"/>
  </r>
  <r>
    <x v="3"/>
    <n v="12"/>
    <n v="5"/>
    <s v="ON"/>
    <d v="2018-12-12T00:00:00"/>
    <s v="Avg of 4 NM Projects"/>
    <n v="20"/>
    <n v="-0.26"/>
    <n v="-1.4606741573033708E-3"/>
    <n v="104.01"/>
    <n v="77.48"/>
    <n v="-2.0144800000000001E-2"/>
    <n v="0"/>
    <n v="0"/>
    <n v="0"/>
  </r>
  <r>
    <x v="3"/>
    <n v="12"/>
    <n v="5"/>
    <s v="ON"/>
    <d v="2018-12-12T00:00:00"/>
    <s v="Avg of 4 NM Projects"/>
    <n v="21"/>
    <n v="-0.39"/>
    <n v="-2.1910112359550564E-3"/>
    <n v="90.25"/>
    <n v="73.5"/>
    <n v="-2.8665000000000003E-2"/>
    <n v="0"/>
    <n v="0"/>
    <n v="0"/>
  </r>
  <r>
    <x v="3"/>
    <n v="12"/>
    <n v="5"/>
    <s v="ON"/>
    <d v="2018-12-12T00:00:00"/>
    <s v="Avg of 4 NM Projects"/>
    <n v="22"/>
    <n v="-0.13"/>
    <n v="-7.3033707865168538E-4"/>
    <n v="73.099999999999994"/>
    <n v="61.08"/>
    <n v="-7.9404000000000002E-3"/>
    <n v="0"/>
    <n v="0"/>
    <n v="0"/>
  </r>
  <r>
    <x v="3"/>
    <n v="12"/>
    <n v="5"/>
    <s v="ON"/>
    <d v="2018-12-12T00:00:00"/>
    <s v="Avg of 4 NM Projects"/>
    <n v="23"/>
    <n v="-0.13"/>
    <n v="-7.3033707865168538E-4"/>
    <n v="66.819999999999993"/>
    <n v="58.31"/>
    <n v="-7.5802999999999999E-3"/>
    <n v="0"/>
    <n v="0"/>
    <n v="0"/>
  </r>
  <r>
    <x v="3"/>
    <n v="12"/>
    <n v="5"/>
    <s v="OFF"/>
    <d v="2018-12-12T00:00:00"/>
    <s v="Avg of 4 NM Projects"/>
    <n v="24"/>
    <n v="-0.13"/>
    <n v="-7.3033707865168538E-4"/>
    <n v="61.3"/>
    <n v="62.25"/>
    <n v="-8.0925000000000007E-3"/>
    <n v="0"/>
    <n v="0"/>
    <n v="0"/>
  </r>
  <r>
    <x v="3"/>
    <n v="13"/>
    <n v="6"/>
    <s v="OFF"/>
    <d v="2018-12-13T00:00:00"/>
    <s v="Avg of 4 NM Projects"/>
    <n v="1"/>
    <n v="-0.13"/>
    <n v="-7.3033707865168538E-4"/>
    <n v="71.3"/>
    <n v="57.1"/>
    <n v="-7.4229999999999999E-3"/>
    <n v="0"/>
    <n v="0"/>
    <n v="0"/>
  </r>
  <r>
    <x v="3"/>
    <n v="13"/>
    <n v="6"/>
    <s v="OFF"/>
    <d v="2018-12-13T00:00:00"/>
    <s v="Avg of 4 NM Projects"/>
    <n v="2"/>
    <n v="-0.26"/>
    <n v="-1.4606741573033708E-3"/>
    <n v="65.069999999999993"/>
    <n v="52.31"/>
    <n v="-1.3600600000000003E-2"/>
    <n v="0"/>
    <n v="0"/>
    <n v="0"/>
  </r>
  <r>
    <x v="3"/>
    <n v="13"/>
    <n v="6"/>
    <s v="OFF"/>
    <d v="2018-12-13T00:00:00"/>
    <s v="Avg of 4 NM Projects"/>
    <n v="3"/>
    <n v="-0.13"/>
    <n v="-7.3033707865168538E-4"/>
    <n v="62.66"/>
    <n v="51.45"/>
    <n v="-6.6885E-3"/>
    <n v="0"/>
    <n v="0"/>
    <n v="0"/>
  </r>
  <r>
    <x v="3"/>
    <n v="13"/>
    <n v="6"/>
    <s v="OFF"/>
    <d v="2018-12-13T00:00:00"/>
    <s v="Avg of 4 NM Projects"/>
    <n v="4"/>
    <n v="-0.39"/>
    <n v="-2.1910112359550564E-3"/>
    <n v="61.4"/>
    <n v="52.51"/>
    <n v="-2.0478899999999998E-2"/>
    <n v="0"/>
    <n v="0"/>
    <n v="0"/>
  </r>
  <r>
    <x v="3"/>
    <n v="13"/>
    <n v="6"/>
    <s v="OFF"/>
    <d v="2018-12-13T00:00:00"/>
    <s v="Avg of 4 NM Projects"/>
    <n v="5"/>
    <n v="-0.13"/>
    <n v="-7.3033707865168538E-4"/>
    <n v="63.13"/>
    <n v="53.03"/>
    <n v="-6.8939000000000005E-3"/>
    <n v="0"/>
    <n v="0"/>
    <n v="0"/>
  </r>
  <r>
    <x v="3"/>
    <n v="13"/>
    <n v="6"/>
    <s v="OFF"/>
    <d v="2018-12-13T00:00:00"/>
    <s v="Avg of 4 NM Projects"/>
    <n v="6"/>
    <n v="-0.26"/>
    <n v="-1.4606741573033708E-3"/>
    <n v="75.28"/>
    <n v="55.53"/>
    <n v="-1.4437800000000001E-2"/>
    <n v="0"/>
    <n v="0"/>
    <n v="0"/>
  </r>
  <r>
    <x v="3"/>
    <n v="13"/>
    <n v="6"/>
    <s v="OFF"/>
    <d v="2018-12-13T00:00:00"/>
    <s v="Avg of 4 NM Projects"/>
    <n v="7"/>
    <n v="-0.13"/>
    <n v="-7.3033707865168538E-4"/>
    <n v="92.19"/>
    <n v="105.26"/>
    <n v="-1.3683800000000001E-2"/>
    <n v="0"/>
    <n v="0"/>
    <n v="0"/>
  </r>
  <r>
    <x v="3"/>
    <n v="13"/>
    <n v="6"/>
    <s v="ON"/>
    <d v="2018-12-13T00:00:00"/>
    <s v="Avg of 4 NM Projects"/>
    <n v="8"/>
    <n v="0.77"/>
    <n v="4.3258426966292134E-3"/>
    <n v="101.15"/>
    <n v="98.77"/>
    <n v="7.6052899999999993E-2"/>
    <n v="0"/>
    <n v="0"/>
    <n v="0"/>
  </r>
  <r>
    <x v="3"/>
    <n v="13"/>
    <n v="6"/>
    <s v="ON"/>
    <d v="2018-12-13T00:00:00"/>
    <s v="Avg of 4 NM Projects"/>
    <n v="9"/>
    <n v="9.9749999999999996"/>
    <n v="5.6039325842696629E-2"/>
    <n v="98.29"/>
    <n v="78.48"/>
    <n v="0.78283799999999992"/>
    <n v="0"/>
    <n v="0"/>
    <n v="0"/>
  </r>
  <r>
    <x v="3"/>
    <n v="13"/>
    <n v="6"/>
    <s v="ON"/>
    <d v="2018-12-13T00:00:00"/>
    <s v="Avg of 4 NM Projects"/>
    <n v="10"/>
    <n v="21.119999999999997"/>
    <n v="0.11865168539325842"/>
    <n v="87.28"/>
    <n v="61.59"/>
    <n v="1.3007808000000001"/>
    <n v="0"/>
    <n v="0"/>
    <n v="0"/>
  </r>
  <r>
    <x v="3"/>
    <n v="13"/>
    <n v="6"/>
    <s v="ON"/>
    <d v="2018-12-13T00:00:00"/>
    <s v="Avg of 4 NM Projects"/>
    <n v="11"/>
    <n v="29.305"/>
    <n v="0.16463483146067415"/>
    <n v="75.290000000000006"/>
    <n v="62.49"/>
    <n v="1.83126945"/>
    <n v="0"/>
    <n v="0"/>
    <n v="0"/>
  </r>
  <r>
    <x v="3"/>
    <n v="13"/>
    <n v="6"/>
    <s v="ON"/>
    <d v="2018-12-13T00:00:00"/>
    <s v="Avg of 4 NM Projects"/>
    <n v="12"/>
    <n v="31.49"/>
    <n v="0.17691011235955056"/>
    <n v="73.41"/>
    <n v="59.56"/>
    <n v="1.8755443999999999"/>
    <n v="0"/>
    <n v="0"/>
    <n v="0"/>
  </r>
  <r>
    <x v="3"/>
    <n v="13"/>
    <n v="6"/>
    <s v="ON"/>
    <d v="2018-12-13T00:00:00"/>
    <s v="Avg of 4 NM Projects"/>
    <n v="13"/>
    <n v="30.204999999999998"/>
    <n v="0.16969101123595504"/>
    <n v="68.5"/>
    <n v="57.58"/>
    <n v="1.7392038999999997"/>
    <n v="0"/>
    <n v="0"/>
    <n v="0"/>
  </r>
  <r>
    <x v="3"/>
    <n v="13"/>
    <n v="6"/>
    <s v="ON"/>
    <d v="2018-12-13T00:00:00"/>
    <s v="Avg of 4 NM Projects"/>
    <n v="14"/>
    <n v="26.11"/>
    <n v="0.14668539325842697"/>
    <n v="68.5"/>
    <n v="70.05"/>
    <n v="1.8290055000000001"/>
    <n v="0"/>
    <n v="0"/>
    <n v="0"/>
  </r>
  <r>
    <x v="3"/>
    <n v="13"/>
    <n v="6"/>
    <s v="ON"/>
    <d v="2018-12-13T00:00:00"/>
    <s v="Avg of 4 NM Projects"/>
    <n v="15"/>
    <n v="17.41"/>
    <n v="9.7808988764044938E-2"/>
    <n v="68.180000000000007"/>
    <n v="79.31"/>
    <n v="1.3807871"/>
    <n v="0"/>
    <n v="0"/>
    <n v="0"/>
  </r>
  <r>
    <x v="3"/>
    <n v="13"/>
    <n v="6"/>
    <s v="ON"/>
    <d v="2018-12-13T00:00:00"/>
    <s v="Avg of 4 NM Projects"/>
    <n v="16"/>
    <n v="3.7050000000000001"/>
    <n v="2.0814606741573035E-2"/>
    <n v="70.2"/>
    <n v="84.41"/>
    <n v="0.31273905000000002"/>
    <n v="0"/>
    <n v="0"/>
    <n v="0"/>
  </r>
  <r>
    <x v="3"/>
    <n v="13"/>
    <n v="6"/>
    <s v="ON"/>
    <d v="2018-12-13T00:00:00"/>
    <s v="Avg of 4 NM Projects"/>
    <n v="17"/>
    <n v="-0.26"/>
    <n v="-1.4606741573033708E-3"/>
    <n v="102.03"/>
    <n v="88.42"/>
    <n v="-2.2989200000000001E-2"/>
    <n v="0"/>
    <n v="0"/>
    <n v="0"/>
  </r>
  <r>
    <x v="3"/>
    <n v="13"/>
    <n v="6"/>
    <s v="ON"/>
    <d v="2018-12-13T00:00:00"/>
    <s v="Avg of 4 NM Projects"/>
    <n v="18"/>
    <n v="-0.26"/>
    <n v="-1.4606741573033708E-3"/>
    <n v="109.22"/>
    <n v="96.67"/>
    <n v="-2.5134199999999999E-2"/>
    <n v="0"/>
    <n v="0"/>
    <n v="0"/>
  </r>
  <r>
    <x v="3"/>
    <n v="13"/>
    <n v="6"/>
    <s v="ON"/>
    <d v="2018-12-13T00:00:00"/>
    <s v="Avg of 4 NM Projects"/>
    <n v="19"/>
    <n v="-0.13"/>
    <n v="-7.3033707865168538E-4"/>
    <n v="103.23"/>
    <n v="83.64"/>
    <n v="-1.0873200000000001E-2"/>
    <n v="0"/>
    <n v="0"/>
    <n v="0"/>
  </r>
  <r>
    <x v="3"/>
    <n v="13"/>
    <n v="6"/>
    <s v="ON"/>
    <d v="2018-12-13T00:00:00"/>
    <s v="Avg of 4 NM Projects"/>
    <n v="20"/>
    <n v="-0.13"/>
    <n v="-7.3033707865168538E-4"/>
    <n v="91.27"/>
    <n v="68.739999999999995"/>
    <n v="-8.9362E-3"/>
    <n v="0"/>
    <n v="0"/>
    <n v="0"/>
  </r>
  <r>
    <x v="3"/>
    <n v="13"/>
    <n v="6"/>
    <s v="ON"/>
    <d v="2018-12-13T00:00:00"/>
    <s v="Avg of 4 NM Projects"/>
    <n v="21"/>
    <n v="-0.13"/>
    <n v="-7.3033707865168538E-4"/>
    <n v="77.349999999999994"/>
    <n v="61.53"/>
    <n v="-7.9989000000000015E-3"/>
    <n v="0"/>
    <n v="0"/>
    <n v="0"/>
  </r>
  <r>
    <x v="3"/>
    <n v="13"/>
    <n v="6"/>
    <s v="ON"/>
    <d v="2018-12-13T00:00:00"/>
    <s v="Avg of 4 NM Projects"/>
    <n v="22"/>
    <n v="-0.26"/>
    <n v="-1.4606741573033708E-3"/>
    <n v="69.099999999999994"/>
    <n v="46.31"/>
    <n v="-1.2040600000000002E-2"/>
    <n v="0"/>
    <n v="0"/>
    <n v="0"/>
  </r>
  <r>
    <x v="3"/>
    <n v="13"/>
    <n v="6"/>
    <s v="ON"/>
    <d v="2018-12-13T00:00:00"/>
    <s v="Avg of 4 NM Projects"/>
    <n v="23"/>
    <n v="-0.26"/>
    <n v="-1.4606741573033708E-3"/>
    <n v="53.34"/>
    <n v="43.44"/>
    <n v="-1.12944E-2"/>
    <n v="0"/>
    <n v="0"/>
    <n v="0"/>
  </r>
  <r>
    <x v="3"/>
    <n v="13"/>
    <n v="6"/>
    <s v="OFF"/>
    <d v="2018-12-13T00:00:00"/>
    <s v="Avg of 4 NM Projects"/>
    <n v="24"/>
    <n v="-0.26"/>
    <n v="-1.4606741573033708E-3"/>
    <n v="57.05"/>
    <n v="41.48"/>
    <n v="-1.0784799999999999E-2"/>
    <n v="0"/>
    <n v="0"/>
    <n v="0"/>
  </r>
  <r>
    <x v="3"/>
    <n v="14"/>
    <n v="7"/>
    <s v="OFF"/>
    <d v="2018-12-14T00:00:00"/>
    <s v="Avg of 4 NM Projects"/>
    <n v="1"/>
    <n v="-0.13"/>
    <n v="-7.3033707865168538E-4"/>
    <n v="62.79"/>
    <n v="45.7"/>
    <n v="-5.941000000000001E-3"/>
    <n v="0"/>
    <n v="0"/>
    <n v="0"/>
  </r>
  <r>
    <x v="3"/>
    <n v="14"/>
    <n v="7"/>
    <s v="OFF"/>
    <d v="2018-12-14T00:00:00"/>
    <s v="Avg of 4 NM Projects"/>
    <n v="2"/>
    <n v="-0.255"/>
    <n v="-1.4325842696629213E-3"/>
    <n v="57.25"/>
    <n v="47.07"/>
    <n v="-1.2002850000000001E-2"/>
    <n v="0"/>
    <n v="0"/>
    <n v="0"/>
  </r>
  <r>
    <x v="3"/>
    <n v="14"/>
    <n v="7"/>
    <s v="OFF"/>
    <d v="2018-12-14T00:00:00"/>
    <s v="Avg of 4 NM Projects"/>
    <n v="3"/>
    <n v="-0.26"/>
    <n v="-1.4606741573033708E-3"/>
    <n v="48.17"/>
    <n v="46.6"/>
    <n v="-1.2116000000000002E-2"/>
    <n v="0"/>
    <n v="0"/>
    <n v="0"/>
  </r>
  <r>
    <x v="3"/>
    <n v="14"/>
    <n v="7"/>
    <s v="OFF"/>
    <d v="2018-12-14T00:00:00"/>
    <s v="Avg of 4 NM Projects"/>
    <n v="4"/>
    <n v="-0.13"/>
    <n v="-7.3033707865168538E-4"/>
    <n v="51.6"/>
    <n v="46.14"/>
    <n v="-5.9982000000000004E-3"/>
    <n v="0"/>
    <n v="0"/>
    <n v="0"/>
  </r>
  <r>
    <x v="3"/>
    <n v="14"/>
    <n v="7"/>
    <s v="OFF"/>
    <d v="2018-12-14T00:00:00"/>
    <s v="Avg of 4 NM Projects"/>
    <n v="5"/>
    <n v="-0.26"/>
    <n v="-1.4606741573033708E-3"/>
    <n v="57.2"/>
    <n v="46.08"/>
    <n v="-1.19808E-2"/>
    <n v="0"/>
    <n v="0"/>
    <n v="0"/>
  </r>
  <r>
    <x v="3"/>
    <n v="14"/>
    <n v="7"/>
    <s v="OFF"/>
    <d v="2018-12-14T00:00:00"/>
    <s v="Avg of 4 NM Projects"/>
    <n v="6"/>
    <n v="-0.13"/>
    <n v="-7.3033707865168538E-4"/>
    <n v="67.06"/>
    <n v="53.07"/>
    <n v="-6.8991000000000009E-3"/>
    <n v="0"/>
    <n v="0"/>
    <n v="0"/>
  </r>
  <r>
    <x v="3"/>
    <n v="14"/>
    <n v="7"/>
    <s v="OFF"/>
    <d v="2018-12-14T00:00:00"/>
    <s v="Avg of 4 NM Projects"/>
    <n v="7"/>
    <n v="-0.39"/>
    <n v="-2.1910112359550564E-3"/>
    <n v="70.319999999999993"/>
    <n v="66.650000000000006"/>
    <n v="-2.5993500000000006E-2"/>
    <n v="0"/>
    <n v="0"/>
    <n v="0"/>
  </r>
  <r>
    <x v="3"/>
    <n v="14"/>
    <n v="7"/>
    <s v="OFF"/>
    <d v="2018-12-14T00:00:00"/>
    <s v="Avg of 4 NM Projects"/>
    <n v="8"/>
    <n v="-0.255"/>
    <n v="-1.4325842696629213E-3"/>
    <n v="70.73"/>
    <n v="72.22"/>
    <n v="-1.8416100000000001E-2"/>
    <n v="0"/>
    <n v="0"/>
    <n v="0"/>
  </r>
  <r>
    <x v="3"/>
    <n v="14"/>
    <n v="7"/>
    <s v="OFF"/>
    <d v="2018-12-14T00:00:00"/>
    <s v="Avg of 4 NM Projects"/>
    <n v="9"/>
    <n v="2.82"/>
    <n v="1.5842696629213483E-2"/>
    <n v="70.94"/>
    <n v="60.57"/>
    <n v="0.1708074"/>
    <n v="0"/>
    <n v="0"/>
    <n v="0"/>
  </r>
  <r>
    <x v="3"/>
    <n v="14"/>
    <n v="7"/>
    <s v="OFF"/>
    <d v="2018-12-14T00:00:00"/>
    <s v="Avg of 4 NM Projects"/>
    <n v="10"/>
    <n v="20.099999999999998"/>
    <n v="0.11292134831460673"/>
    <n v="67.37"/>
    <n v="56.88"/>
    <n v="1.1432880000000001"/>
    <n v="0"/>
    <n v="0"/>
    <n v="0"/>
  </r>
  <r>
    <x v="3"/>
    <n v="14"/>
    <n v="7"/>
    <s v="OFF"/>
    <d v="2018-12-14T00:00:00"/>
    <s v="Avg of 4 NM Projects"/>
    <n v="11"/>
    <n v="16.004999999999999"/>
    <n v="8.9915730337078642E-2"/>
    <n v="61.4"/>
    <n v="35.92"/>
    <n v="0.57489959999999996"/>
    <n v="0"/>
    <n v="0"/>
    <n v="0"/>
  </r>
  <r>
    <x v="3"/>
    <n v="14"/>
    <n v="7"/>
    <s v="OFF"/>
    <d v="2018-12-14T00:00:00"/>
    <s v="Avg of 4 NM Projects"/>
    <n v="12"/>
    <n v="9.0850000000000009"/>
    <n v="5.1039325842696631E-2"/>
    <n v="53.85"/>
    <n v="35.67"/>
    <n v="0.32406195000000004"/>
    <n v="0"/>
    <n v="0"/>
    <n v="0"/>
  </r>
  <r>
    <x v="3"/>
    <n v="14"/>
    <n v="7"/>
    <s v="OFF"/>
    <d v="2018-12-14T00:00:00"/>
    <s v="Avg of 4 NM Projects"/>
    <n v="13"/>
    <n v="8.6999999999999993"/>
    <n v="4.887640449438202E-2"/>
    <n v="48.04"/>
    <n v="37.47"/>
    <n v="0.32598899999999997"/>
    <n v="0"/>
    <n v="0"/>
    <n v="0"/>
  </r>
  <r>
    <x v="3"/>
    <n v="14"/>
    <n v="7"/>
    <s v="OFF"/>
    <d v="2018-12-14T00:00:00"/>
    <s v="Avg of 4 NM Projects"/>
    <n v="14"/>
    <n v="5.245000000000001"/>
    <n v="2.9466292134831467E-2"/>
    <n v="47.74"/>
    <n v="37.99"/>
    <n v="0.19925755000000003"/>
    <n v="0"/>
    <n v="0"/>
    <n v="0"/>
  </r>
  <r>
    <x v="3"/>
    <n v="14"/>
    <n v="7"/>
    <s v="OFF"/>
    <d v="2018-12-14T00:00:00"/>
    <s v="Avg of 4 NM Projects"/>
    <n v="15"/>
    <n v="3.07"/>
    <n v="1.7247191011235955E-2"/>
    <n v="47.65"/>
    <n v="40.380000000000003"/>
    <n v="0.1239666"/>
    <n v="0"/>
    <n v="0"/>
    <n v="0"/>
  </r>
  <r>
    <x v="3"/>
    <n v="14"/>
    <n v="7"/>
    <s v="OFF"/>
    <d v="2018-12-14T00:00:00"/>
    <s v="Avg of 4 NM Projects"/>
    <n v="16"/>
    <n v="0.64"/>
    <n v="3.5955056179775282E-3"/>
    <n v="50.38"/>
    <n v="41.72"/>
    <n v="2.67008E-2"/>
    <n v="0"/>
    <n v="0"/>
    <n v="0"/>
  </r>
  <r>
    <x v="3"/>
    <n v="14"/>
    <n v="7"/>
    <s v="OFF"/>
    <d v="2018-12-14T00:00:00"/>
    <s v="Avg of 4 NM Projects"/>
    <n v="17"/>
    <n v="-0.255"/>
    <n v="-1.4325842696629213E-3"/>
    <n v="68.89"/>
    <n v="48.95"/>
    <n v="-1.248225E-2"/>
    <n v="0"/>
    <n v="0"/>
    <n v="0"/>
  </r>
  <r>
    <x v="3"/>
    <n v="14"/>
    <n v="7"/>
    <s v="OFF"/>
    <d v="2018-12-14T00:00:00"/>
    <s v="Avg of 4 NM Projects"/>
    <n v="18"/>
    <n v="-0.26"/>
    <n v="-1.4606741573033708E-3"/>
    <n v="78.37"/>
    <n v="47.09"/>
    <n v="-1.2243400000000002E-2"/>
    <n v="0"/>
    <n v="0"/>
    <n v="0"/>
  </r>
  <r>
    <x v="3"/>
    <n v="14"/>
    <n v="7"/>
    <s v="OFF"/>
    <d v="2018-12-14T00:00:00"/>
    <s v="Avg of 4 NM Projects"/>
    <n v="19"/>
    <n v="-0.26"/>
    <n v="-1.4606741573033708E-3"/>
    <n v="67.13"/>
    <n v="44.82"/>
    <n v="-1.1653200000000001E-2"/>
    <n v="0"/>
    <n v="0"/>
    <n v="0"/>
  </r>
  <r>
    <x v="3"/>
    <n v="14"/>
    <n v="7"/>
    <s v="OFF"/>
    <d v="2018-12-14T00:00:00"/>
    <s v="Avg of 4 NM Projects"/>
    <n v="20"/>
    <n v="-0.39"/>
    <n v="-2.1910112359550564E-3"/>
    <n v="56.05"/>
    <n v="37.01"/>
    <n v="-1.44339E-2"/>
    <n v="0"/>
    <n v="0"/>
    <n v="0"/>
  </r>
  <r>
    <x v="3"/>
    <n v="14"/>
    <n v="7"/>
    <s v="OFF"/>
    <d v="2018-12-14T00:00:00"/>
    <s v="Avg of 4 NM Projects"/>
    <n v="21"/>
    <n v="-0.26"/>
    <n v="-1.4606741573033708E-3"/>
    <n v="51.07"/>
    <n v="35.68"/>
    <n v="-9.2768E-3"/>
    <n v="0"/>
    <n v="0"/>
    <n v="0"/>
  </r>
  <r>
    <x v="3"/>
    <n v="14"/>
    <n v="7"/>
    <s v="OFF"/>
    <d v="2018-12-14T00:00:00"/>
    <s v="Avg of 4 NM Projects"/>
    <n v="22"/>
    <n v="-0.255"/>
    <n v="-1.4325842696629213E-3"/>
    <n v="49.1"/>
    <n v="36.200000000000003"/>
    <n v="-9.2310000000000014E-3"/>
    <n v="0"/>
    <n v="0"/>
    <n v="0"/>
  </r>
  <r>
    <x v="3"/>
    <n v="14"/>
    <n v="7"/>
    <s v="OFF"/>
    <d v="2018-12-14T00:00:00"/>
    <s v="Avg of 4 NM Projects"/>
    <n v="23"/>
    <n v="-0.13"/>
    <n v="-7.3033707865168538E-4"/>
    <n v="46.93"/>
    <n v="46.26"/>
    <n v="-6.0137999999999997E-3"/>
    <n v="0"/>
    <n v="0"/>
    <n v="0"/>
  </r>
  <r>
    <x v="3"/>
    <n v="14"/>
    <n v="7"/>
    <s v="OFF"/>
    <d v="2018-12-14T00:00:00"/>
    <s v="Avg of 4 NM Projects"/>
    <n v="24"/>
    <n v="-0.13"/>
    <n v="-7.3033707865168538E-4"/>
    <n v="39.29"/>
    <n v="33.450000000000003"/>
    <n v="-4.3485000000000008E-3"/>
    <n v="0"/>
    <n v="0"/>
    <n v="0"/>
  </r>
  <r>
    <x v="3"/>
    <n v="15"/>
    <n v="1"/>
    <s v="OFF"/>
    <d v="2018-12-15T00:00:00"/>
    <s v="Avg of 4 NM Projects"/>
    <n v="1"/>
    <n v="-0.26"/>
    <n v="-1.4606741573033708E-3"/>
    <n v="32.270000000000003"/>
    <n v="28.3"/>
    <n v="-7.3580000000000008E-3"/>
    <n v="0"/>
    <n v="0"/>
    <n v="0"/>
  </r>
  <r>
    <x v="3"/>
    <n v="15"/>
    <n v="1"/>
    <s v="OFF"/>
    <d v="2018-12-15T00:00:00"/>
    <s v="Avg of 4 NM Projects"/>
    <n v="2"/>
    <n v="-0.26"/>
    <n v="-1.4606741573033708E-3"/>
    <n v="30.85"/>
    <n v="15.22"/>
    <n v="-3.9572000000000001E-3"/>
    <n v="0"/>
    <n v="0"/>
    <n v="0"/>
  </r>
  <r>
    <x v="3"/>
    <n v="15"/>
    <n v="1"/>
    <s v="OFF"/>
    <d v="2018-12-15T00:00:00"/>
    <s v="Avg of 4 NM Projects"/>
    <n v="3"/>
    <n v="-0.26"/>
    <n v="-1.4606741573033708E-3"/>
    <n v="31.05"/>
    <n v="24.07"/>
    <n v="-6.2582000000000002E-3"/>
    <n v="0"/>
    <n v="0"/>
    <n v="0"/>
  </r>
  <r>
    <x v="3"/>
    <n v="15"/>
    <n v="1"/>
    <s v="OFF"/>
    <d v="2018-12-15T00:00:00"/>
    <s v="Avg of 4 NM Projects"/>
    <n v="4"/>
    <n v="-0.38500000000000001"/>
    <n v="-2.1629213483146067E-3"/>
    <n v="30.77"/>
    <n v="28.3"/>
    <n v="-1.0895500000000001E-2"/>
    <n v="0"/>
    <n v="0"/>
    <n v="0"/>
  </r>
  <r>
    <x v="3"/>
    <n v="15"/>
    <n v="1"/>
    <s v="OFF"/>
    <d v="2018-12-15T00:00:00"/>
    <s v="Avg of 4 NM Projects"/>
    <n v="5"/>
    <n v="-0.13"/>
    <n v="-7.3033707865168538E-4"/>
    <n v="30.79"/>
    <n v="21.07"/>
    <n v="-2.7391E-3"/>
    <n v="0"/>
    <n v="0"/>
    <n v="0"/>
  </r>
  <r>
    <x v="3"/>
    <n v="15"/>
    <n v="1"/>
    <s v="OFF"/>
    <d v="2018-12-15T00:00:00"/>
    <s v="Avg of 4 NM Projects"/>
    <n v="6"/>
    <n v="-0.13"/>
    <n v="-7.3033707865168538E-4"/>
    <n v="32.29"/>
    <n v="29.13"/>
    <n v="-3.7869000000000002E-3"/>
    <n v="0"/>
    <n v="0"/>
    <n v="0"/>
  </r>
  <r>
    <x v="3"/>
    <n v="15"/>
    <n v="1"/>
    <s v="OFF"/>
    <d v="2018-12-15T00:00:00"/>
    <s v="Avg of 4 NM Projects"/>
    <n v="7"/>
    <n v="-0.13"/>
    <n v="-7.3033707865168538E-4"/>
    <n v="37.69"/>
    <n v="29.04"/>
    <n v="-3.7751999999999998E-3"/>
    <n v="0"/>
    <n v="0"/>
    <n v="0"/>
  </r>
  <r>
    <x v="3"/>
    <n v="15"/>
    <n v="1"/>
    <s v="OFF"/>
    <d v="2018-12-15T00:00:00"/>
    <s v="Avg of 4 NM Projects"/>
    <n v="8"/>
    <n v="0"/>
    <n v="0"/>
    <n v="35.49"/>
    <n v="32.79"/>
    <n v="0"/>
    <n v="1"/>
    <n v="0"/>
    <n v="0"/>
  </r>
  <r>
    <x v="3"/>
    <n v="15"/>
    <n v="1"/>
    <s v="OFF"/>
    <d v="2018-12-15T00:00:00"/>
    <s v="Avg of 4 NM Projects"/>
    <n v="9"/>
    <n v="3.835"/>
    <n v="2.1544943820224718E-2"/>
    <n v="35.67"/>
    <n v="35.58"/>
    <n v="0.1364493"/>
    <n v="0"/>
    <n v="0"/>
    <n v="0"/>
  </r>
  <r>
    <x v="3"/>
    <n v="15"/>
    <n v="1"/>
    <s v="OFF"/>
    <d v="2018-12-15T00:00:00"/>
    <s v="Avg of 4 NM Projects"/>
    <n v="10"/>
    <n v="10.234999999999999"/>
    <n v="5.7499999999999996E-2"/>
    <n v="43.43"/>
    <n v="31.73"/>
    <n v="0.32475654999999998"/>
    <n v="0"/>
    <n v="0"/>
    <n v="0"/>
  </r>
  <r>
    <x v="3"/>
    <n v="15"/>
    <n v="1"/>
    <s v="OFF"/>
    <d v="2018-12-15T00:00:00"/>
    <s v="Avg of 4 NM Projects"/>
    <n v="11"/>
    <n v="23.549999999999997"/>
    <n v="0.13230337078651683"/>
    <n v="40.89"/>
    <n v="30.97"/>
    <n v="0.72934349999999981"/>
    <n v="0"/>
    <n v="0"/>
    <n v="0"/>
  </r>
  <r>
    <x v="3"/>
    <n v="15"/>
    <n v="1"/>
    <s v="OFF"/>
    <d v="2018-12-15T00:00:00"/>
    <s v="Avg of 4 NM Projects"/>
    <n v="12"/>
    <n v="32.9"/>
    <n v="0.18483146067415729"/>
    <n v="38.799999999999997"/>
    <n v="30.41"/>
    <n v="1.000489"/>
    <n v="0"/>
    <n v="0"/>
    <n v="0"/>
  </r>
  <r>
    <x v="3"/>
    <n v="15"/>
    <n v="1"/>
    <s v="OFF"/>
    <d v="2018-12-15T00:00:00"/>
    <s v="Avg of 4 NM Projects"/>
    <n v="13"/>
    <n v="23.3"/>
    <n v="0.13089887640449438"/>
    <n v="37.619999999999997"/>
    <n v="30.55"/>
    <n v="0.71181500000000009"/>
    <n v="0"/>
    <n v="0"/>
    <n v="0"/>
  </r>
  <r>
    <x v="3"/>
    <n v="15"/>
    <n v="1"/>
    <s v="OFF"/>
    <d v="2018-12-15T00:00:00"/>
    <s v="Avg of 4 NM Projects"/>
    <n v="14"/>
    <n v="15.62"/>
    <n v="8.7752808988764044E-2"/>
    <n v="36.46"/>
    <n v="31.22"/>
    <n v="0.48765639999999999"/>
    <n v="0"/>
    <n v="0"/>
    <n v="0"/>
  </r>
  <r>
    <x v="3"/>
    <n v="15"/>
    <n v="1"/>
    <s v="OFF"/>
    <d v="2018-12-15T00:00:00"/>
    <s v="Avg of 4 NM Projects"/>
    <n v="15"/>
    <n v="4.87"/>
    <n v="2.7359550561797754E-2"/>
    <n v="37.4"/>
    <n v="30.79"/>
    <n v="0.14994730000000001"/>
    <n v="0"/>
    <n v="0"/>
    <n v="0"/>
  </r>
  <r>
    <x v="3"/>
    <n v="15"/>
    <n v="1"/>
    <s v="OFF"/>
    <d v="2018-12-15T00:00:00"/>
    <s v="Avg of 4 NM Projects"/>
    <n v="16"/>
    <n v="1.53"/>
    <n v="8.5955056179775283E-3"/>
    <n v="41.39"/>
    <n v="32.08"/>
    <n v="4.9082399999999998E-2"/>
    <n v="0"/>
    <n v="0"/>
    <n v="0"/>
  </r>
  <r>
    <x v="3"/>
    <n v="15"/>
    <n v="1"/>
    <s v="OFF"/>
    <d v="2018-12-15T00:00:00"/>
    <s v="Avg of 4 NM Projects"/>
    <n v="17"/>
    <n v="-0.255"/>
    <n v="-1.4325842696629213E-3"/>
    <n v="56.2"/>
    <n v="40.57"/>
    <n v="-1.034535E-2"/>
    <n v="0"/>
    <n v="0"/>
    <n v="0"/>
  </r>
  <r>
    <x v="3"/>
    <n v="15"/>
    <n v="1"/>
    <s v="OFF"/>
    <d v="2018-12-15T00:00:00"/>
    <s v="Avg of 4 NM Projects"/>
    <n v="18"/>
    <n v="-0.64"/>
    <n v="-3.5955056179775282E-3"/>
    <n v="65.31"/>
    <n v="36.33"/>
    <n v="-2.32512E-2"/>
    <n v="0"/>
    <n v="0"/>
    <n v="0"/>
  </r>
  <r>
    <x v="3"/>
    <n v="15"/>
    <n v="1"/>
    <s v="OFF"/>
    <d v="2018-12-15T00:00:00"/>
    <s v="Avg of 4 NM Projects"/>
    <n v="19"/>
    <n v="-0.51"/>
    <n v="-2.8651685393258426E-3"/>
    <n v="57.2"/>
    <n v="34.17"/>
    <n v="-1.74267E-2"/>
    <n v="0"/>
    <n v="0"/>
    <n v="0"/>
  </r>
  <r>
    <x v="3"/>
    <n v="15"/>
    <n v="1"/>
    <s v="OFF"/>
    <d v="2018-12-15T00:00:00"/>
    <s v="Avg of 4 NM Projects"/>
    <n v="20"/>
    <n v="-0.51"/>
    <n v="-2.8651685393258426E-3"/>
    <n v="45.33"/>
    <n v="30.82"/>
    <n v="-1.5718200000000002E-2"/>
    <n v="0"/>
    <n v="0"/>
    <n v="0"/>
  </r>
  <r>
    <x v="3"/>
    <n v="15"/>
    <n v="1"/>
    <s v="OFF"/>
    <d v="2018-12-15T00:00:00"/>
    <s v="Avg of 4 NM Projects"/>
    <n v="21"/>
    <n v="-0.9"/>
    <n v="-5.0561797752808994E-3"/>
    <n v="45.28"/>
    <n v="31.25"/>
    <n v="-2.8125000000000001E-2"/>
    <n v="0"/>
    <n v="0"/>
    <n v="0"/>
  </r>
  <r>
    <x v="3"/>
    <n v="15"/>
    <n v="1"/>
    <s v="OFF"/>
    <d v="2018-12-15T00:00:00"/>
    <s v="Avg of 4 NM Projects"/>
    <n v="22"/>
    <n v="-0.51"/>
    <n v="-2.8651685393258426E-3"/>
    <n v="43.12"/>
    <n v="31.6"/>
    <n v="-1.6115999999999998E-2"/>
    <n v="0"/>
    <n v="0"/>
    <n v="0"/>
  </r>
  <r>
    <x v="3"/>
    <n v="15"/>
    <n v="1"/>
    <s v="OFF"/>
    <d v="2018-12-15T00:00:00"/>
    <s v="Avg of 4 NM Projects"/>
    <n v="23"/>
    <n v="-0.51"/>
    <n v="-2.8651685393258426E-3"/>
    <n v="35.5"/>
    <n v="30.15"/>
    <n v="-1.53765E-2"/>
    <n v="0"/>
    <n v="0"/>
    <n v="0"/>
  </r>
  <r>
    <x v="3"/>
    <n v="15"/>
    <n v="1"/>
    <s v="OFF"/>
    <d v="2018-12-15T00:00:00"/>
    <s v="Avg of 4 NM Projects"/>
    <n v="24"/>
    <n v="-0.9"/>
    <n v="-5.0561797752808994E-3"/>
    <n v="31.84"/>
    <n v="27.55"/>
    <n v="-2.4795000000000001E-2"/>
    <n v="0"/>
    <n v="0"/>
    <n v="0"/>
  </r>
  <r>
    <x v="3"/>
    <n v="16"/>
    <n v="2"/>
    <s v="OFF"/>
    <d v="2018-12-16T00:00:00"/>
    <s v="Avg of 4 NM Projects"/>
    <n v="1"/>
    <n v="-0.64"/>
    <n v="-3.5955056179775282E-3"/>
    <n v="26.92"/>
    <n v="22.17"/>
    <n v="-1.41888E-2"/>
    <n v="0"/>
    <n v="0"/>
    <n v="0"/>
  </r>
  <r>
    <x v="3"/>
    <n v="16"/>
    <n v="2"/>
    <s v="OFF"/>
    <d v="2018-12-16T00:00:00"/>
    <s v="Avg of 4 NM Projects"/>
    <n v="2"/>
    <n v="-0.51"/>
    <n v="-2.8651685393258426E-3"/>
    <n v="25.2"/>
    <n v="25.18"/>
    <n v="-1.2841799999999999E-2"/>
    <n v="0"/>
    <n v="0"/>
    <n v="0"/>
  </r>
  <r>
    <x v="3"/>
    <n v="16"/>
    <n v="2"/>
    <s v="OFF"/>
    <d v="2018-12-16T00:00:00"/>
    <s v="Avg of 4 NM Projects"/>
    <n v="3"/>
    <n v="-0.64"/>
    <n v="-3.5955056179775282E-3"/>
    <n v="18.46"/>
    <n v="8.11"/>
    <n v="-5.1903999999999995E-3"/>
    <n v="0"/>
    <n v="0"/>
    <n v="0"/>
  </r>
  <r>
    <x v="3"/>
    <n v="16"/>
    <n v="2"/>
    <s v="OFF"/>
    <d v="2018-12-16T00:00:00"/>
    <s v="Avg of 4 NM Projects"/>
    <n v="4"/>
    <n v="-0.77"/>
    <n v="-4.3258426966292134E-3"/>
    <n v="18.47"/>
    <n v="15.46"/>
    <n v="-1.1904200000000002E-2"/>
    <n v="0"/>
    <n v="0"/>
    <n v="0"/>
  </r>
  <r>
    <x v="3"/>
    <n v="16"/>
    <n v="2"/>
    <s v="OFF"/>
    <d v="2018-12-16T00:00:00"/>
    <s v="Avg of 4 NM Projects"/>
    <n v="5"/>
    <n v="-0.64"/>
    <n v="-3.5955056179775282E-3"/>
    <n v="24.82"/>
    <n v="12.78"/>
    <n v="-8.1791999999999993E-3"/>
    <n v="0"/>
    <n v="0"/>
    <n v="0"/>
  </r>
  <r>
    <x v="3"/>
    <n v="16"/>
    <n v="2"/>
    <s v="OFF"/>
    <d v="2018-12-16T00:00:00"/>
    <s v="Avg of 4 NM Projects"/>
    <n v="6"/>
    <n v="-0.51"/>
    <n v="-2.8651685393258426E-3"/>
    <n v="25.73"/>
    <n v="20.190000000000001"/>
    <n v="-1.0296900000000001E-2"/>
    <n v="0"/>
    <n v="0"/>
    <n v="0"/>
  </r>
  <r>
    <x v="3"/>
    <n v="16"/>
    <n v="2"/>
    <s v="OFF"/>
    <d v="2018-12-16T00:00:00"/>
    <s v="Avg of 4 NM Projects"/>
    <n v="7"/>
    <n v="-0.64"/>
    <n v="-3.5955056179775282E-3"/>
    <n v="33.32"/>
    <n v="22.75"/>
    <n v="-1.456E-2"/>
    <n v="0"/>
    <n v="0"/>
    <n v="0"/>
  </r>
  <r>
    <x v="3"/>
    <n v="16"/>
    <n v="2"/>
    <s v="ON"/>
    <d v="2018-12-16T00:00:00"/>
    <s v="Avg of 4 NM Projects"/>
    <n v="8"/>
    <n v="-0.51"/>
    <n v="-2.8651685393258426E-3"/>
    <n v="29.86"/>
    <n v="27.05"/>
    <n v="-1.37955E-2"/>
    <n v="0"/>
    <n v="0"/>
    <n v="0"/>
  </r>
  <r>
    <x v="3"/>
    <n v="16"/>
    <n v="2"/>
    <s v="ON"/>
    <d v="2018-12-16T00:00:00"/>
    <s v="Avg of 4 NM Projects"/>
    <n v="9"/>
    <n v="12.675000000000001"/>
    <n v="7.120786516853933E-2"/>
    <n v="31.67"/>
    <n v="28.36"/>
    <n v="0.35946300000000003"/>
    <n v="0"/>
    <n v="0"/>
    <n v="0"/>
  </r>
  <r>
    <x v="3"/>
    <n v="16"/>
    <n v="2"/>
    <s v="ON"/>
    <d v="2018-12-16T00:00:00"/>
    <s v="Avg of 4 NM Projects"/>
    <n v="10"/>
    <n v="10.239999999999998"/>
    <n v="5.7528089887640438E-2"/>
    <n v="38.92"/>
    <n v="33.06"/>
    <n v="0.33853439999999996"/>
    <n v="0"/>
    <n v="0"/>
    <n v="0"/>
  </r>
  <r>
    <x v="3"/>
    <n v="16"/>
    <n v="2"/>
    <s v="ON"/>
    <d v="2018-12-16T00:00:00"/>
    <s v="Avg of 4 NM Projects"/>
    <n v="11"/>
    <n v="17.795000000000002"/>
    <n v="9.9971910112359563E-2"/>
    <n v="44.6"/>
    <n v="37.33"/>
    <n v="0.66428735000000005"/>
    <n v="0"/>
    <n v="0"/>
    <n v="0"/>
  </r>
  <r>
    <x v="3"/>
    <n v="16"/>
    <n v="2"/>
    <s v="ON"/>
    <d v="2018-12-16T00:00:00"/>
    <s v="Avg of 4 NM Projects"/>
    <n v="12"/>
    <n v="27.774999999999999"/>
    <n v="0.15603932584269661"/>
    <n v="49.89"/>
    <n v="39.83"/>
    <n v="1.1062782499999999"/>
    <n v="0"/>
    <n v="0"/>
    <n v="0"/>
  </r>
  <r>
    <x v="3"/>
    <n v="16"/>
    <n v="2"/>
    <s v="ON"/>
    <d v="2018-12-16T00:00:00"/>
    <s v="Avg of 4 NM Projects"/>
    <n v="13"/>
    <n v="20.225000000000001"/>
    <n v="0.11362359550561799"/>
    <n v="44.87"/>
    <n v="37.520000000000003"/>
    <n v="0.75884200000000013"/>
    <n v="0"/>
    <n v="0"/>
    <n v="0"/>
  </r>
  <r>
    <x v="3"/>
    <n v="16"/>
    <n v="2"/>
    <s v="ON"/>
    <d v="2018-12-16T00:00:00"/>
    <s v="Avg of 4 NM Projects"/>
    <n v="14"/>
    <n v="11.005000000000001"/>
    <n v="6.1825842696629218E-2"/>
    <n v="44.78"/>
    <n v="38.869999999999997"/>
    <n v="0.42776434999999996"/>
    <n v="0"/>
    <n v="0"/>
    <n v="0"/>
  </r>
  <r>
    <x v="3"/>
    <n v="16"/>
    <n v="2"/>
    <s v="ON"/>
    <d v="2018-12-16T00:00:00"/>
    <s v="Avg of 4 NM Projects"/>
    <n v="15"/>
    <n v="5.379999999999999"/>
    <n v="3.0224719101123589E-2"/>
    <n v="45.01"/>
    <n v="37"/>
    <n v="0.19905999999999999"/>
    <n v="0"/>
    <n v="0"/>
    <n v="0"/>
  </r>
  <r>
    <x v="3"/>
    <n v="16"/>
    <n v="2"/>
    <s v="ON"/>
    <d v="2018-12-16T00:00:00"/>
    <s v="Avg of 4 NM Projects"/>
    <n v="16"/>
    <n v="0.89500000000000002"/>
    <n v="5.0280898876404493E-3"/>
    <n v="47.68"/>
    <n v="39.619999999999997"/>
    <n v="3.5459899999999996E-2"/>
    <n v="0"/>
    <n v="0"/>
    <n v="0"/>
  </r>
  <r>
    <x v="3"/>
    <n v="16"/>
    <n v="2"/>
    <s v="ON"/>
    <d v="2018-12-16T00:00:00"/>
    <s v="Avg of 4 NM Projects"/>
    <n v="17"/>
    <n v="-0.77"/>
    <n v="-4.3258426966292134E-3"/>
    <n v="62.79"/>
    <n v="45.47"/>
    <n v="-3.5011899999999999E-2"/>
    <n v="0"/>
    <n v="0"/>
    <n v="0"/>
  </r>
  <r>
    <x v="3"/>
    <n v="16"/>
    <n v="2"/>
    <s v="ON"/>
    <d v="2018-12-16T00:00:00"/>
    <s v="Avg of 4 NM Projects"/>
    <n v="18"/>
    <n v="-0.77"/>
    <n v="-4.3258426966292134E-3"/>
    <n v="76"/>
    <n v="42.15"/>
    <n v="-3.2455499999999998E-2"/>
    <n v="0"/>
    <n v="0"/>
    <n v="0"/>
  </r>
  <r>
    <x v="3"/>
    <n v="16"/>
    <n v="2"/>
    <s v="ON"/>
    <d v="2018-12-16T00:00:00"/>
    <s v="Avg of 4 NM Projects"/>
    <n v="19"/>
    <n v="-0.51"/>
    <n v="-2.8651685393258426E-3"/>
    <n v="63.55"/>
    <n v="48.34"/>
    <n v="-2.4653400000000002E-2"/>
    <n v="0"/>
    <n v="0"/>
    <n v="0"/>
  </r>
  <r>
    <x v="3"/>
    <n v="16"/>
    <n v="2"/>
    <s v="ON"/>
    <d v="2018-12-16T00:00:00"/>
    <s v="Avg of 4 NM Projects"/>
    <n v="20"/>
    <n v="-0.77"/>
    <n v="-4.3258426966292134E-3"/>
    <n v="62.26"/>
    <n v="35.26"/>
    <n v="-2.7150199999999999E-2"/>
    <n v="0"/>
    <n v="0"/>
    <n v="0"/>
  </r>
  <r>
    <x v="3"/>
    <n v="16"/>
    <n v="2"/>
    <s v="ON"/>
    <d v="2018-12-16T00:00:00"/>
    <s v="Avg of 4 NM Projects"/>
    <n v="21"/>
    <n v="-0.77"/>
    <n v="-4.3258426966292134E-3"/>
    <n v="49.94"/>
    <n v="37.86"/>
    <n v="-2.91522E-2"/>
    <n v="0"/>
    <n v="0"/>
    <n v="0"/>
  </r>
  <r>
    <x v="3"/>
    <n v="16"/>
    <n v="2"/>
    <s v="ON"/>
    <d v="2018-12-16T00:00:00"/>
    <s v="Avg of 4 NM Projects"/>
    <n v="22"/>
    <n v="-0.51"/>
    <n v="-2.8651685393258426E-3"/>
    <n v="42.25"/>
    <n v="31.98"/>
    <n v="-1.6309799999999999E-2"/>
    <n v="0"/>
    <n v="0"/>
    <n v="0"/>
  </r>
  <r>
    <x v="3"/>
    <n v="16"/>
    <n v="2"/>
    <s v="ON"/>
    <d v="2018-12-16T00:00:00"/>
    <s v="Avg of 4 NM Projects"/>
    <n v="23"/>
    <n v="-0.51"/>
    <n v="-2.8651685393258426E-3"/>
    <n v="39.479999999999997"/>
    <n v="48.13"/>
    <n v="-2.4546300000000004E-2"/>
    <n v="0"/>
    <n v="0"/>
    <n v="0"/>
  </r>
  <r>
    <x v="3"/>
    <n v="16"/>
    <n v="2"/>
    <s v="OFF"/>
    <d v="2018-12-16T00:00:00"/>
    <s v="Avg of 4 NM Projects"/>
    <n v="24"/>
    <n v="-0.77"/>
    <n v="-4.3258426966292134E-3"/>
    <n v="38.49"/>
    <n v="37.04"/>
    <n v="-2.8520800000000002E-2"/>
    <n v="0"/>
    <n v="0"/>
    <n v="0"/>
  </r>
  <r>
    <x v="3"/>
    <n v="17"/>
    <n v="3"/>
    <s v="OFF"/>
    <d v="2018-12-17T00:00:00"/>
    <s v="Avg of 4 NM Projects"/>
    <n v="1"/>
    <n v="-0.51"/>
    <n v="-2.8651685393258426E-3"/>
    <n v="30.66"/>
    <n v="28.37"/>
    <n v="-1.4468699999999999E-2"/>
    <n v="0"/>
    <n v="0"/>
    <n v="0"/>
  </r>
  <r>
    <x v="3"/>
    <n v="17"/>
    <n v="3"/>
    <s v="OFF"/>
    <d v="2018-12-17T00:00:00"/>
    <s v="Avg of 4 NM Projects"/>
    <n v="2"/>
    <n v="-0.51"/>
    <n v="-2.8651685393258426E-3"/>
    <n v="30.46"/>
    <n v="28.73"/>
    <n v="-1.46523E-2"/>
    <n v="0"/>
    <n v="0"/>
    <n v="0"/>
  </r>
  <r>
    <x v="3"/>
    <n v="17"/>
    <n v="3"/>
    <s v="OFF"/>
    <d v="2018-12-17T00:00:00"/>
    <s v="Avg of 4 NM Projects"/>
    <n v="3"/>
    <n v="-0.64"/>
    <n v="-3.5955056179775282E-3"/>
    <n v="25.8"/>
    <n v="25.82"/>
    <n v="-1.6524799999999999E-2"/>
    <n v="0"/>
    <n v="0"/>
    <n v="0"/>
  </r>
  <r>
    <x v="3"/>
    <n v="17"/>
    <n v="3"/>
    <s v="OFF"/>
    <d v="2018-12-17T00:00:00"/>
    <s v="Avg of 4 NM Projects"/>
    <n v="4"/>
    <n v="-0.77"/>
    <n v="-4.3258426966292134E-3"/>
    <n v="26.3"/>
    <n v="25.57"/>
    <n v="-1.9688899999999999E-2"/>
    <n v="0"/>
    <n v="0"/>
    <n v="0"/>
  </r>
  <r>
    <x v="3"/>
    <n v="17"/>
    <n v="3"/>
    <s v="OFF"/>
    <d v="2018-12-17T00:00:00"/>
    <s v="Avg of 4 NM Projects"/>
    <n v="5"/>
    <n v="-0.51"/>
    <n v="-2.8651685393258426E-3"/>
    <n v="31.98"/>
    <n v="10.62"/>
    <n v="-5.4161999999999995E-3"/>
    <n v="0"/>
    <n v="0"/>
    <n v="0"/>
  </r>
  <r>
    <x v="3"/>
    <n v="17"/>
    <n v="3"/>
    <s v="OFF"/>
    <d v="2018-12-17T00:00:00"/>
    <s v="Avg of 4 NM Projects"/>
    <n v="6"/>
    <n v="-0.77"/>
    <n v="-4.3258426966292134E-3"/>
    <n v="38.86"/>
    <n v="25.75"/>
    <n v="-1.9827500000000001E-2"/>
    <n v="0"/>
    <n v="0"/>
    <n v="0"/>
  </r>
  <r>
    <x v="3"/>
    <n v="17"/>
    <n v="3"/>
    <s v="OFF"/>
    <d v="2018-12-17T00:00:00"/>
    <s v="Avg of 4 NM Projects"/>
    <n v="7"/>
    <n v="-0.77"/>
    <n v="-4.3258426966292134E-3"/>
    <n v="49.07"/>
    <n v="52.1"/>
    <n v="-4.0117000000000007E-2"/>
    <n v="0"/>
    <n v="0"/>
    <n v="0"/>
  </r>
  <r>
    <x v="3"/>
    <n v="17"/>
    <n v="3"/>
    <s v="ON"/>
    <d v="2018-12-17T00:00:00"/>
    <s v="Avg of 4 NM Projects"/>
    <n v="8"/>
    <n v="-0.64"/>
    <n v="-3.5955056179775282E-3"/>
    <n v="66.63"/>
    <n v="67.45"/>
    <n v="-4.3167999999999998E-2"/>
    <n v="0"/>
    <n v="0"/>
    <n v="0"/>
  </r>
  <r>
    <x v="3"/>
    <n v="17"/>
    <n v="3"/>
    <s v="ON"/>
    <d v="2018-12-17T00:00:00"/>
    <s v="Avg of 4 NM Projects"/>
    <n v="9"/>
    <n v="2.6849999999999996"/>
    <n v="1.5084269662921345E-2"/>
    <n v="63.78"/>
    <n v="55.12"/>
    <n v="0.14799719999999997"/>
    <n v="0"/>
    <n v="0"/>
    <n v="0"/>
  </r>
  <r>
    <x v="3"/>
    <n v="17"/>
    <n v="3"/>
    <s v="ON"/>
    <d v="2018-12-17T00:00:00"/>
    <s v="Avg of 4 NM Projects"/>
    <n v="10"/>
    <n v="7.3"/>
    <n v="4.101123595505618E-2"/>
    <n v="48.97"/>
    <n v="51.39"/>
    <n v="0.37514700000000001"/>
    <n v="0"/>
    <n v="0"/>
    <n v="0"/>
  </r>
  <r>
    <x v="3"/>
    <n v="17"/>
    <n v="3"/>
    <s v="ON"/>
    <d v="2018-12-17T00:00:00"/>
    <s v="Avg of 4 NM Projects"/>
    <n v="11"/>
    <n v="10.885"/>
    <n v="6.1151685393258423E-2"/>
    <n v="49.02"/>
    <n v="49.07"/>
    <n v="0.53412694999999999"/>
    <n v="0"/>
    <n v="0"/>
    <n v="0"/>
  </r>
  <r>
    <x v="3"/>
    <n v="17"/>
    <n v="3"/>
    <s v="ON"/>
    <d v="2018-12-17T00:00:00"/>
    <s v="Avg of 4 NM Projects"/>
    <n v="12"/>
    <n v="10.110000000000001"/>
    <n v="5.6797752808988772E-2"/>
    <n v="44.57"/>
    <n v="46.71"/>
    <n v="0.47223810000000011"/>
    <n v="0"/>
    <n v="0"/>
    <n v="0"/>
  </r>
  <r>
    <x v="3"/>
    <n v="17"/>
    <n v="3"/>
    <s v="ON"/>
    <d v="2018-12-17T00:00:00"/>
    <s v="Avg of 4 NM Projects"/>
    <n v="13"/>
    <n v="9.5949999999999989"/>
    <n v="5.3904494382022466E-2"/>
    <n v="44.72"/>
    <n v="39.78"/>
    <n v="0.38168909999999995"/>
    <n v="0"/>
    <n v="0"/>
    <n v="0"/>
  </r>
  <r>
    <x v="3"/>
    <n v="17"/>
    <n v="3"/>
    <s v="ON"/>
    <d v="2018-12-17T00:00:00"/>
    <s v="Avg of 4 NM Projects"/>
    <n v="14"/>
    <n v="7.5549999999999997"/>
    <n v="4.2443820224719098E-2"/>
    <n v="44.31"/>
    <n v="40.93"/>
    <n v="0.30922614999999998"/>
    <n v="0"/>
    <n v="0"/>
    <n v="0"/>
  </r>
  <r>
    <x v="3"/>
    <n v="17"/>
    <n v="3"/>
    <s v="ON"/>
    <d v="2018-12-17T00:00:00"/>
    <s v="Avg of 4 NM Projects"/>
    <n v="15"/>
    <n v="6.6550000000000002"/>
    <n v="3.7387640449438202E-2"/>
    <n v="44.48"/>
    <n v="39.04"/>
    <n v="0.25981119999999996"/>
    <n v="0"/>
    <n v="0"/>
    <n v="0"/>
  </r>
  <r>
    <x v="3"/>
    <n v="17"/>
    <n v="3"/>
    <s v="ON"/>
    <d v="2018-12-17T00:00:00"/>
    <s v="Avg of 4 NM Projects"/>
    <n v="16"/>
    <n v="1.7999999999999998"/>
    <n v="1.0112359550561797E-2"/>
    <n v="47.78"/>
    <n v="40.07"/>
    <n v="7.2125999999999996E-2"/>
    <n v="0"/>
    <n v="0"/>
    <n v="0"/>
  </r>
  <r>
    <x v="3"/>
    <n v="17"/>
    <n v="3"/>
    <s v="ON"/>
    <d v="2018-12-17T00:00:00"/>
    <s v="Avg of 4 NM Projects"/>
    <n v="17"/>
    <n v="-0.77"/>
    <n v="-4.3258426966292134E-3"/>
    <n v="63.69"/>
    <n v="49.44"/>
    <n v="-3.8068799999999993E-2"/>
    <n v="0"/>
    <n v="0"/>
    <n v="0"/>
  </r>
  <r>
    <x v="3"/>
    <n v="17"/>
    <n v="3"/>
    <s v="ON"/>
    <d v="2018-12-17T00:00:00"/>
    <s v="Avg of 4 NM Projects"/>
    <n v="18"/>
    <n v="-0.64"/>
    <n v="-3.5955056179775282E-3"/>
    <n v="75.86"/>
    <n v="52.88"/>
    <n v="-3.3843200000000004E-2"/>
    <n v="0"/>
    <n v="0"/>
    <n v="0"/>
  </r>
  <r>
    <x v="3"/>
    <n v="17"/>
    <n v="3"/>
    <s v="ON"/>
    <d v="2018-12-17T00:00:00"/>
    <s v="Avg of 4 NM Projects"/>
    <n v="19"/>
    <n v="-0.51"/>
    <n v="-2.8651685393258426E-3"/>
    <n v="68.599999999999994"/>
    <n v="50.47"/>
    <n v="-2.5739700000000001E-2"/>
    <n v="0"/>
    <n v="0"/>
    <n v="0"/>
  </r>
  <r>
    <x v="3"/>
    <n v="17"/>
    <n v="3"/>
    <s v="ON"/>
    <d v="2018-12-17T00:00:00"/>
    <s v="Avg of 4 NM Projects"/>
    <n v="20"/>
    <n v="-0.9"/>
    <n v="-5.0561797752808994E-3"/>
    <n v="65.510000000000005"/>
    <n v="41.09"/>
    <n v="-3.6981E-2"/>
    <n v="0"/>
    <n v="0"/>
    <n v="0"/>
  </r>
  <r>
    <x v="3"/>
    <n v="17"/>
    <n v="3"/>
    <s v="ON"/>
    <d v="2018-12-17T00:00:00"/>
    <s v="Avg of 4 NM Projects"/>
    <n v="21"/>
    <n v="-0.51"/>
    <n v="-2.8651685393258426E-3"/>
    <n v="63.33"/>
    <n v="39.119999999999997"/>
    <n v="-1.9951199999999999E-2"/>
    <n v="0"/>
    <n v="0"/>
    <n v="0"/>
  </r>
  <r>
    <x v="3"/>
    <n v="17"/>
    <n v="3"/>
    <s v="ON"/>
    <d v="2018-12-17T00:00:00"/>
    <s v="Avg of 4 NM Projects"/>
    <n v="22"/>
    <n v="-0.64"/>
    <n v="-3.5955056179775282E-3"/>
    <n v="48.96"/>
    <n v="38.020000000000003"/>
    <n v="-2.4332800000000002E-2"/>
    <n v="0"/>
    <n v="0"/>
    <n v="0"/>
  </r>
  <r>
    <x v="3"/>
    <n v="17"/>
    <n v="3"/>
    <s v="ON"/>
    <d v="2018-12-17T00:00:00"/>
    <s v="Avg of 4 NM Projects"/>
    <n v="23"/>
    <n v="-0.64"/>
    <n v="-3.5955056179775282E-3"/>
    <n v="43.9"/>
    <n v="36.64"/>
    <n v="-2.3449600000000001E-2"/>
    <n v="0"/>
    <n v="0"/>
    <n v="0"/>
  </r>
  <r>
    <x v="3"/>
    <n v="17"/>
    <n v="3"/>
    <s v="OFF"/>
    <d v="2018-12-17T00:00:00"/>
    <s v="Avg of 4 NM Projects"/>
    <n v="24"/>
    <n v="-0.77"/>
    <n v="-4.3258426966292134E-3"/>
    <n v="36.340000000000003"/>
    <n v="12.2"/>
    <n v="-9.3939999999999996E-3"/>
    <n v="0"/>
    <n v="0"/>
    <n v="0"/>
  </r>
  <r>
    <x v="3"/>
    <n v="18"/>
    <n v="4"/>
    <s v="OFF"/>
    <d v="2018-12-18T00:00:00"/>
    <s v="Avg of 4 NM Projects"/>
    <n v="1"/>
    <n v="-0.51"/>
    <n v="-2.8651685393258426E-3"/>
    <n v="26.65"/>
    <n v="23.89"/>
    <n v="-1.2183900000000001E-2"/>
    <n v="0"/>
    <n v="0"/>
    <n v="0"/>
  </r>
  <r>
    <x v="3"/>
    <n v="18"/>
    <n v="4"/>
    <s v="OFF"/>
    <d v="2018-12-18T00:00:00"/>
    <s v="Avg of 4 NM Projects"/>
    <n v="2"/>
    <n v="-0.51"/>
    <n v="-2.8651685393258426E-3"/>
    <n v="29.5"/>
    <n v="29.99"/>
    <n v="-1.52949E-2"/>
    <n v="0"/>
    <n v="0"/>
    <n v="0"/>
  </r>
  <r>
    <x v="3"/>
    <n v="18"/>
    <n v="4"/>
    <s v="OFF"/>
    <d v="2018-12-18T00:00:00"/>
    <s v="Avg of 4 NM Projects"/>
    <n v="3"/>
    <n v="-0.77"/>
    <n v="-4.3258426966292134E-3"/>
    <n v="26.21"/>
    <n v="19.5"/>
    <n v="-1.5015000000000001E-2"/>
    <n v="0"/>
    <n v="0"/>
    <n v="0"/>
  </r>
  <r>
    <x v="3"/>
    <n v="18"/>
    <n v="4"/>
    <s v="OFF"/>
    <d v="2018-12-18T00:00:00"/>
    <s v="Avg of 4 NM Projects"/>
    <n v="4"/>
    <n v="-0.64"/>
    <n v="-3.5955056179775282E-3"/>
    <n v="26.34"/>
    <n v="25.82"/>
    <n v="-1.6524799999999999E-2"/>
    <n v="0"/>
    <n v="0"/>
    <n v="0"/>
  </r>
  <r>
    <x v="3"/>
    <n v="18"/>
    <n v="4"/>
    <s v="OFF"/>
    <d v="2018-12-18T00:00:00"/>
    <s v="Avg of 4 NM Projects"/>
    <n v="5"/>
    <n v="-0.64"/>
    <n v="-3.5955056179775282E-3"/>
    <n v="29.88"/>
    <n v="36.909999999999997"/>
    <n v="-2.3622399999999998E-2"/>
    <n v="0"/>
    <n v="0"/>
    <n v="0"/>
  </r>
  <r>
    <x v="3"/>
    <n v="18"/>
    <n v="4"/>
    <s v="OFF"/>
    <d v="2018-12-18T00:00:00"/>
    <s v="Avg of 4 NM Projects"/>
    <n v="6"/>
    <n v="-0.77"/>
    <n v="-4.3258426966292134E-3"/>
    <n v="35.33"/>
    <n v="38.6"/>
    <n v="-2.9722000000000002E-2"/>
    <n v="0"/>
    <n v="0"/>
    <n v="0"/>
  </r>
  <r>
    <x v="3"/>
    <n v="18"/>
    <n v="4"/>
    <s v="OFF"/>
    <d v="2018-12-18T00:00:00"/>
    <s v="Avg of 4 NM Projects"/>
    <n v="7"/>
    <n v="-0.77"/>
    <n v="-4.3258426966292134E-3"/>
    <n v="55.8"/>
    <n v="46.38"/>
    <n v="-3.5712600000000004E-2"/>
    <n v="0"/>
    <n v="0"/>
    <n v="0"/>
  </r>
  <r>
    <x v="3"/>
    <n v="18"/>
    <n v="4"/>
    <s v="ON"/>
    <d v="2018-12-18T00:00:00"/>
    <s v="Avg of 4 NM Projects"/>
    <n v="8"/>
    <n v="-0.38500000000000001"/>
    <n v="-2.1629213483146067E-3"/>
    <n v="74.040000000000006"/>
    <n v="55.11"/>
    <n v="-2.1217349999999999E-2"/>
    <n v="0"/>
    <n v="0"/>
    <n v="0"/>
  </r>
  <r>
    <x v="3"/>
    <n v="18"/>
    <n v="4"/>
    <s v="ON"/>
    <d v="2018-12-18T00:00:00"/>
    <s v="Avg of 4 NM Projects"/>
    <n v="9"/>
    <n v="1.03"/>
    <n v="5.7865168539325846E-3"/>
    <n v="66.3"/>
    <n v="51.91"/>
    <n v="5.3467299999999995E-2"/>
    <n v="0"/>
    <n v="0"/>
    <n v="0"/>
  </r>
  <r>
    <x v="3"/>
    <n v="18"/>
    <n v="4"/>
    <s v="ON"/>
    <d v="2018-12-18T00:00:00"/>
    <s v="Avg of 4 NM Projects"/>
    <n v="10"/>
    <n v="3.7149999999999999"/>
    <n v="2.0870786516853933E-2"/>
    <n v="51.17"/>
    <n v="47.28"/>
    <n v="0.1756452"/>
    <n v="0"/>
    <n v="0"/>
    <n v="0"/>
  </r>
  <r>
    <x v="3"/>
    <n v="18"/>
    <n v="4"/>
    <s v="ON"/>
    <d v="2018-12-18T00:00:00"/>
    <s v="Avg of 4 NM Projects"/>
    <n v="11"/>
    <n v="7.5500000000000007"/>
    <n v="4.2415730337078655E-2"/>
    <n v="48.63"/>
    <n v="40.1"/>
    <n v="0.30275500000000005"/>
    <n v="0"/>
    <n v="0"/>
    <n v="0"/>
  </r>
  <r>
    <x v="3"/>
    <n v="18"/>
    <n v="4"/>
    <s v="ON"/>
    <d v="2018-12-18T00:00:00"/>
    <s v="Avg of 4 NM Projects"/>
    <n v="12"/>
    <n v="11.77"/>
    <n v="6.6123595505617971E-2"/>
    <n v="45"/>
    <n v="29.78"/>
    <n v="0.35051060000000001"/>
    <n v="0"/>
    <n v="0"/>
    <n v="0"/>
  </r>
  <r>
    <x v="3"/>
    <n v="18"/>
    <n v="4"/>
    <s v="ON"/>
    <d v="2018-12-18T00:00:00"/>
    <s v="Avg of 4 NM Projects"/>
    <n v="13"/>
    <n v="13.44"/>
    <n v="7.5505617977528083E-2"/>
    <n v="43.79"/>
    <n v="18.13"/>
    <n v="0.24366719999999997"/>
    <n v="0"/>
    <n v="0"/>
    <n v="0"/>
  </r>
  <r>
    <x v="3"/>
    <n v="18"/>
    <n v="4"/>
    <s v="ON"/>
    <d v="2018-12-18T00:00:00"/>
    <s v="Avg of 4 NM Projects"/>
    <n v="14"/>
    <n v="10.625"/>
    <n v="5.9691011235955056E-2"/>
    <n v="42.21"/>
    <n v="39.97"/>
    <n v="0.42468124999999995"/>
    <n v="0"/>
    <n v="0"/>
    <n v="0"/>
  </r>
  <r>
    <x v="3"/>
    <n v="18"/>
    <n v="4"/>
    <s v="ON"/>
    <d v="2018-12-18T00:00:00"/>
    <s v="Avg of 4 NM Projects"/>
    <n v="15"/>
    <n v="2.8149999999999999"/>
    <n v="1.5814606741573034E-2"/>
    <n v="46.74"/>
    <n v="43.29"/>
    <n v="0.12186135000000001"/>
    <n v="0"/>
    <n v="0"/>
    <n v="0"/>
  </r>
  <r>
    <x v="3"/>
    <n v="18"/>
    <n v="4"/>
    <s v="ON"/>
    <d v="2018-12-18T00:00:00"/>
    <s v="Avg of 4 NM Projects"/>
    <n v="16"/>
    <n v="0.51"/>
    <n v="2.8651685393258426E-3"/>
    <n v="48.35"/>
    <n v="43.64"/>
    <n v="2.2256399999999999E-2"/>
    <n v="0"/>
    <n v="0"/>
    <n v="0"/>
  </r>
  <r>
    <x v="3"/>
    <n v="18"/>
    <n v="4"/>
    <s v="ON"/>
    <d v="2018-12-18T00:00:00"/>
    <s v="Avg of 4 NM Projects"/>
    <n v="17"/>
    <n v="-1.5449999999999997"/>
    <n v="-8.6797752808988743E-3"/>
    <n v="70.02"/>
    <n v="46.36"/>
    <n v="-7.1626199999999987E-2"/>
    <n v="0"/>
    <n v="0"/>
    <n v="0"/>
  </r>
  <r>
    <x v="3"/>
    <n v="18"/>
    <n v="4"/>
    <s v="ON"/>
    <d v="2018-12-18T00:00:00"/>
    <s v="Avg of 4 NM Projects"/>
    <n v="18"/>
    <n v="-1.1499999999999999"/>
    <n v="-6.4606741573033704E-3"/>
    <n v="73.569999999999993"/>
    <n v="52.09"/>
    <n v="-5.9903499999999998E-2"/>
    <n v="0"/>
    <n v="0"/>
    <n v="0"/>
  </r>
  <r>
    <x v="3"/>
    <n v="18"/>
    <n v="4"/>
    <s v="ON"/>
    <d v="2018-12-18T00:00:00"/>
    <s v="Avg of 4 NM Projects"/>
    <n v="19"/>
    <n v="-1.28"/>
    <n v="-7.1910112359550565E-3"/>
    <n v="71.64"/>
    <n v="49.57"/>
    <n v="-6.3449600000000009E-2"/>
    <n v="0"/>
    <n v="0"/>
    <n v="0"/>
  </r>
  <r>
    <x v="3"/>
    <n v="18"/>
    <n v="4"/>
    <s v="ON"/>
    <d v="2018-12-18T00:00:00"/>
    <s v="Avg of 4 NM Projects"/>
    <n v="20"/>
    <n v="-1.28"/>
    <n v="-7.1910112359550565E-3"/>
    <n v="68"/>
    <n v="48.95"/>
    <n v="-6.2656000000000003E-2"/>
    <n v="0"/>
    <n v="0"/>
    <n v="0"/>
  </r>
  <r>
    <x v="3"/>
    <n v="18"/>
    <n v="4"/>
    <s v="ON"/>
    <d v="2018-12-18T00:00:00"/>
    <s v="Avg of 4 NM Projects"/>
    <n v="21"/>
    <n v="-1.4100000000000001"/>
    <n v="-7.9213483146067416E-3"/>
    <n v="70.8"/>
    <n v="49.92"/>
    <n v="-7.0387200000000011E-2"/>
    <n v="0"/>
    <n v="0"/>
    <n v="0"/>
  </r>
  <r>
    <x v="3"/>
    <n v="18"/>
    <n v="4"/>
    <s v="ON"/>
    <d v="2018-12-18T00:00:00"/>
    <s v="Avg of 4 NM Projects"/>
    <n v="22"/>
    <n v="-1.1499999999999999"/>
    <n v="-6.4606741573033704E-3"/>
    <n v="60.57"/>
    <n v="54.04"/>
    <n v="-6.2145999999999993E-2"/>
    <n v="0"/>
    <n v="0"/>
    <n v="0"/>
  </r>
  <r>
    <x v="3"/>
    <n v="18"/>
    <n v="4"/>
    <s v="ON"/>
    <d v="2018-12-18T00:00:00"/>
    <s v="Avg of 4 NM Projects"/>
    <n v="23"/>
    <n v="-1.54"/>
    <n v="-8.6516853932584268E-3"/>
    <n v="54.06"/>
    <n v="45.76"/>
    <n v="-7.0470400000000002E-2"/>
    <n v="0"/>
    <n v="0"/>
    <n v="0"/>
  </r>
  <r>
    <x v="3"/>
    <n v="18"/>
    <n v="4"/>
    <s v="OFF"/>
    <d v="2018-12-18T00:00:00"/>
    <s v="Avg of 4 NM Projects"/>
    <n v="24"/>
    <n v="-1.28"/>
    <n v="-7.1910112359550565E-3"/>
    <n v="35.6"/>
    <n v="29.22"/>
    <n v="-3.74016E-2"/>
    <n v="0"/>
    <n v="0"/>
    <n v="0"/>
  </r>
  <r>
    <x v="3"/>
    <n v="19"/>
    <n v="5"/>
    <s v="OFF"/>
    <d v="2018-12-19T00:00:00"/>
    <s v="Avg of 4 NM Projects"/>
    <n v="1"/>
    <n v="-1.28"/>
    <n v="-7.1910112359550565E-3"/>
    <n v="35.57"/>
    <n v="34"/>
    <n v="-4.3520000000000003E-2"/>
    <n v="0"/>
    <n v="0"/>
    <n v="0"/>
  </r>
  <r>
    <x v="3"/>
    <n v="19"/>
    <n v="5"/>
    <s v="OFF"/>
    <d v="2018-12-19T00:00:00"/>
    <s v="Avg of 4 NM Projects"/>
    <n v="2"/>
    <n v="-1.1499999999999999"/>
    <n v="-6.4606741573033704E-3"/>
    <n v="35.06"/>
    <n v="23.99"/>
    <n v="-2.7588499999999995E-2"/>
    <n v="0"/>
    <n v="0"/>
    <n v="0"/>
  </r>
  <r>
    <x v="3"/>
    <n v="19"/>
    <n v="5"/>
    <s v="OFF"/>
    <d v="2018-12-19T00:00:00"/>
    <s v="Avg of 4 NM Projects"/>
    <n v="3"/>
    <n v="-1.28"/>
    <n v="-7.1910112359550565E-3"/>
    <n v="31.59"/>
    <n v="25.96"/>
    <n v="-3.3228800000000003E-2"/>
    <n v="0"/>
    <n v="0"/>
    <n v="0"/>
  </r>
  <r>
    <x v="3"/>
    <n v="19"/>
    <n v="5"/>
    <s v="OFF"/>
    <d v="2018-12-19T00:00:00"/>
    <s v="Avg of 4 NM Projects"/>
    <n v="4"/>
    <n v="-1.41"/>
    <n v="-7.9213483146067416E-3"/>
    <n v="31.69"/>
    <n v="24.49"/>
    <n v="-3.4530899999999996E-2"/>
    <n v="0"/>
    <n v="0"/>
    <n v="0"/>
  </r>
  <r>
    <x v="3"/>
    <n v="19"/>
    <n v="5"/>
    <s v="OFF"/>
    <d v="2018-12-19T00:00:00"/>
    <s v="Avg of 4 NM Projects"/>
    <n v="5"/>
    <n v="-1.28"/>
    <n v="-7.1910112359550565E-3"/>
    <n v="34"/>
    <n v="23.91"/>
    <n v="-3.0604800000000001E-2"/>
    <n v="0"/>
    <n v="0"/>
    <n v="0"/>
  </r>
  <r>
    <x v="3"/>
    <n v="19"/>
    <n v="5"/>
    <s v="OFF"/>
    <d v="2018-12-19T00:00:00"/>
    <s v="Avg of 4 NM Projects"/>
    <n v="6"/>
    <n v="-1.4100000000000001"/>
    <n v="-7.9213483146067416E-3"/>
    <n v="49.69"/>
    <n v="33.200000000000003"/>
    <n v="-4.6812000000000013E-2"/>
    <n v="0"/>
    <n v="0"/>
    <n v="0"/>
  </r>
  <r>
    <x v="3"/>
    <n v="19"/>
    <n v="5"/>
    <s v="OFF"/>
    <d v="2018-12-19T00:00:00"/>
    <s v="Avg of 4 NM Projects"/>
    <n v="7"/>
    <n v="-0.26"/>
    <n v="-1.4606741573033708E-3"/>
    <n v="60.19"/>
    <n v="67.47"/>
    <n v="-1.7542200000000001E-2"/>
    <n v="0"/>
    <n v="0"/>
    <n v="0"/>
  </r>
  <r>
    <x v="3"/>
    <n v="19"/>
    <n v="5"/>
    <s v="ON"/>
    <d v="2018-12-19T00:00:00"/>
    <s v="Avg of 4 NM Projects"/>
    <n v="8"/>
    <n v="-0.255"/>
    <n v="-1.4325842696629213E-3"/>
    <n v="68.69"/>
    <n v="68.87"/>
    <n v="-1.756185E-2"/>
    <n v="0"/>
    <n v="0"/>
    <n v="0"/>
  </r>
  <r>
    <x v="3"/>
    <n v="19"/>
    <n v="5"/>
    <s v="ON"/>
    <d v="2018-12-19T00:00:00"/>
    <s v="Avg of 4 NM Projects"/>
    <n v="9"/>
    <n v="6.6550000000000011"/>
    <n v="3.7387640449438209E-2"/>
    <n v="63.78"/>
    <n v="59.07"/>
    <n v="0.39311085000000007"/>
    <n v="0"/>
    <n v="0"/>
    <n v="0"/>
  </r>
  <r>
    <x v="3"/>
    <n v="19"/>
    <n v="5"/>
    <s v="ON"/>
    <d v="2018-12-19T00:00:00"/>
    <s v="Avg of 4 NM Projects"/>
    <n v="10"/>
    <n v="16.634999999999998"/>
    <n v="9.3455056179775273E-2"/>
    <n v="49.56"/>
    <n v="42.46"/>
    <n v="0.70632209999999995"/>
    <n v="0"/>
    <n v="0"/>
    <n v="0"/>
  </r>
  <r>
    <x v="3"/>
    <n v="19"/>
    <n v="5"/>
    <s v="ON"/>
    <d v="2018-12-19T00:00:00"/>
    <s v="Avg of 4 NM Projects"/>
    <n v="11"/>
    <n v="27.65"/>
    <n v="0.15533707865168539"/>
    <n v="37.67"/>
    <n v="33.32"/>
    <n v="0.92129799999999995"/>
    <n v="0"/>
    <n v="0"/>
    <n v="0"/>
  </r>
  <r>
    <x v="3"/>
    <n v="19"/>
    <n v="5"/>
    <s v="ON"/>
    <d v="2018-12-19T00:00:00"/>
    <s v="Avg of 4 NM Projects"/>
    <n v="12"/>
    <n v="18.560000000000002"/>
    <n v="0.10426966292134833"/>
    <n v="35.340000000000003"/>
    <n v="31.15"/>
    <n v="0.57814399999999999"/>
    <n v="0"/>
    <n v="0"/>
    <n v="0"/>
  </r>
  <r>
    <x v="3"/>
    <n v="19"/>
    <n v="5"/>
    <s v="ON"/>
    <d v="2018-12-19T00:00:00"/>
    <s v="Avg of 4 NM Projects"/>
    <n v="13"/>
    <n v="5.5"/>
    <n v="3.0898876404494381E-2"/>
    <n v="34.700000000000003"/>
    <n v="30.05"/>
    <n v="0.16527500000000001"/>
    <n v="0"/>
    <n v="0"/>
    <n v="0"/>
  </r>
  <r>
    <x v="3"/>
    <n v="19"/>
    <n v="5"/>
    <s v="ON"/>
    <d v="2018-12-19T00:00:00"/>
    <s v="Avg of 4 NM Projects"/>
    <n v="14"/>
    <n v="8.7050000000000001"/>
    <n v="4.8904494382022469E-2"/>
    <n v="34.74"/>
    <n v="29.22"/>
    <n v="0.25436009999999998"/>
    <n v="0"/>
    <n v="0"/>
    <n v="0"/>
  </r>
  <r>
    <x v="3"/>
    <n v="19"/>
    <n v="5"/>
    <s v="ON"/>
    <d v="2018-12-19T00:00:00"/>
    <s v="Avg of 4 NM Projects"/>
    <n v="15"/>
    <n v="5.25"/>
    <n v="2.9494382022471909E-2"/>
    <n v="35.22"/>
    <n v="33.840000000000003"/>
    <n v="0.17766000000000001"/>
    <n v="0"/>
    <n v="0"/>
    <n v="0"/>
  </r>
  <r>
    <x v="3"/>
    <n v="19"/>
    <n v="5"/>
    <s v="ON"/>
    <d v="2018-12-19T00:00:00"/>
    <s v="Avg of 4 NM Projects"/>
    <n v="16"/>
    <n v="1.155"/>
    <n v="6.4887640449438205E-3"/>
    <n v="36.520000000000003"/>
    <n v="33.56"/>
    <n v="3.8761799999999999E-2"/>
    <n v="0"/>
    <n v="0"/>
    <n v="0"/>
  </r>
  <r>
    <x v="3"/>
    <n v="19"/>
    <n v="5"/>
    <s v="ON"/>
    <d v="2018-12-19T00:00:00"/>
    <s v="Avg of 4 NM Projects"/>
    <n v="17"/>
    <n v="-0.77"/>
    <n v="-4.3258426966292134E-3"/>
    <n v="46.16"/>
    <n v="36.380000000000003"/>
    <n v="-2.8012600000000002E-2"/>
    <n v="0"/>
    <n v="0"/>
    <n v="0"/>
  </r>
  <r>
    <x v="3"/>
    <n v="19"/>
    <n v="5"/>
    <s v="ON"/>
    <d v="2018-12-19T00:00:00"/>
    <s v="Avg of 4 NM Projects"/>
    <n v="18"/>
    <n v="-1.4100000000000001"/>
    <n v="-7.9213483146067416E-3"/>
    <n v="61.54"/>
    <n v="38.47"/>
    <n v="-5.4242700000000005E-2"/>
    <n v="0"/>
    <n v="0"/>
    <n v="0"/>
  </r>
  <r>
    <x v="3"/>
    <n v="19"/>
    <n v="5"/>
    <s v="ON"/>
    <d v="2018-12-19T00:00:00"/>
    <s v="Avg of 4 NM Projects"/>
    <n v="19"/>
    <n v="-1.1499999999999999"/>
    <n v="-6.4606741573033704E-3"/>
    <n v="60.6"/>
    <n v="39.74"/>
    <n v="-4.5700999999999999E-2"/>
    <n v="0"/>
    <n v="0"/>
    <n v="0"/>
  </r>
  <r>
    <x v="3"/>
    <n v="19"/>
    <n v="5"/>
    <s v="ON"/>
    <d v="2018-12-19T00:00:00"/>
    <s v="Avg of 4 NM Projects"/>
    <n v="20"/>
    <n v="-1.41"/>
    <n v="-7.9213483146067416E-3"/>
    <n v="46.68"/>
    <n v="41"/>
    <n v="-5.7809999999999993E-2"/>
    <n v="0"/>
    <n v="0"/>
    <n v="0"/>
  </r>
  <r>
    <x v="3"/>
    <n v="19"/>
    <n v="5"/>
    <s v="ON"/>
    <d v="2018-12-19T00:00:00"/>
    <s v="Avg of 4 NM Projects"/>
    <n v="21"/>
    <n v="-1.4100000000000001"/>
    <n v="-7.9213483146067416E-3"/>
    <n v="44.31"/>
    <n v="38.83"/>
    <n v="-5.4750300000000002E-2"/>
    <n v="0"/>
    <n v="0"/>
    <n v="0"/>
  </r>
  <r>
    <x v="3"/>
    <n v="19"/>
    <n v="5"/>
    <s v="ON"/>
    <d v="2018-12-19T00:00:00"/>
    <s v="Avg of 4 NM Projects"/>
    <n v="22"/>
    <n v="-1.4100000000000001"/>
    <n v="-7.9213483146067416E-3"/>
    <n v="39.93"/>
    <n v="33.369999999999997"/>
    <n v="-4.7051700000000002E-2"/>
    <n v="0"/>
    <n v="0"/>
    <n v="0"/>
  </r>
  <r>
    <x v="3"/>
    <n v="19"/>
    <n v="5"/>
    <s v="ON"/>
    <d v="2018-12-19T00:00:00"/>
    <s v="Avg of 4 NM Projects"/>
    <n v="23"/>
    <n v="-1.28"/>
    <n v="-7.1910112359550565E-3"/>
    <n v="37.130000000000003"/>
    <n v="25.04"/>
    <n v="-3.2051200000000002E-2"/>
    <n v="0"/>
    <n v="0"/>
    <n v="0"/>
  </r>
  <r>
    <x v="3"/>
    <n v="19"/>
    <n v="5"/>
    <s v="OFF"/>
    <d v="2018-12-19T00:00:00"/>
    <s v="Avg of 4 NM Projects"/>
    <n v="24"/>
    <n v="-1.1499999999999999"/>
    <n v="-6.4606741573033704E-3"/>
    <n v="38.21"/>
    <n v="73.97"/>
    <n v="-8.5065499999999988E-2"/>
    <n v="0"/>
    <n v="0"/>
    <n v="0"/>
  </r>
  <r>
    <x v="3"/>
    <n v="20"/>
    <n v="6"/>
    <s v="OFF"/>
    <d v="2018-12-20T00:00:00"/>
    <s v="Avg of 4 NM Projects"/>
    <n v="1"/>
    <n v="-1.4100000000000001"/>
    <n v="-7.9213483146067416E-3"/>
    <n v="42.81"/>
    <n v="36.9"/>
    <n v="-5.2029000000000006E-2"/>
    <n v="0"/>
    <n v="0"/>
    <n v="0"/>
  </r>
  <r>
    <x v="3"/>
    <n v="20"/>
    <n v="6"/>
    <s v="OFF"/>
    <d v="2018-12-20T00:00:00"/>
    <s v="Avg of 4 NM Projects"/>
    <n v="2"/>
    <n v="-1.28"/>
    <n v="-7.1910112359550565E-3"/>
    <n v="38.57"/>
    <n v="26.16"/>
    <n v="-3.3484800000000002E-2"/>
    <n v="0"/>
    <n v="0"/>
    <n v="0"/>
  </r>
  <r>
    <x v="3"/>
    <n v="20"/>
    <n v="6"/>
    <s v="OFF"/>
    <d v="2018-12-20T00:00:00"/>
    <s v="Avg of 4 NM Projects"/>
    <n v="3"/>
    <n v="-1.4100000000000001"/>
    <n v="-7.9213483146067416E-3"/>
    <n v="33.5"/>
    <n v="29.28"/>
    <n v="-4.1284800000000003E-2"/>
    <n v="0"/>
    <n v="0"/>
    <n v="0"/>
  </r>
  <r>
    <x v="3"/>
    <n v="20"/>
    <n v="6"/>
    <s v="OFF"/>
    <d v="2018-12-20T00:00:00"/>
    <s v="Avg of 4 NM Projects"/>
    <n v="4"/>
    <n v="-1.4099999999999997"/>
    <n v="-7.9213483146067399E-3"/>
    <n v="33.5"/>
    <n v="34.18"/>
    <n v="-4.8193799999999988E-2"/>
    <n v="0"/>
    <n v="0"/>
    <n v="0"/>
  </r>
  <r>
    <x v="3"/>
    <n v="20"/>
    <n v="6"/>
    <s v="OFF"/>
    <d v="2018-12-20T00:00:00"/>
    <s v="Avg of 4 NM Projects"/>
    <n v="5"/>
    <n v="-1.28"/>
    <n v="-7.1910112359550565E-3"/>
    <n v="44.04"/>
    <n v="40.92"/>
    <n v="-5.2377600000000003E-2"/>
    <n v="0"/>
    <n v="0"/>
    <n v="0"/>
  </r>
  <r>
    <x v="3"/>
    <n v="20"/>
    <n v="6"/>
    <s v="OFF"/>
    <d v="2018-12-20T00:00:00"/>
    <s v="Avg of 4 NM Projects"/>
    <n v="6"/>
    <n v="-1.28"/>
    <n v="-7.1910112359550565E-3"/>
    <n v="53.49"/>
    <n v="53.04"/>
    <n v="-6.7891199999999999E-2"/>
    <n v="0"/>
    <n v="0"/>
    <n v="0"/>
  </r>
  <r>
    <x v="3"/>
    <n v="20"/>
    <n v="6"/>
    <s v="OFF"/>
    <d v="2018-12-20T00:00:00"/>
    <s v="Avg of 4 NM Projects"/>
    <n v="7"/>
    <n v="-0.64500000000000002"/>
    <n v="-3.6235955056179775E-3"/>
    <n v="58.21"/>
    <n v="57.07"/>
    <n v="-3.681015E-2"/>
    <n v="0"/>
    <n v="0"/>
    <n v="0"/>
  </r>
  <r>
    <x v="3"/>
    <n v="20"/>
    <n v="6"/>
    <s v="ON"/>
    <d v="2018-12-20T00:00:00"/>
    <s v="Avg of 4 NM Projects"/>
    <n v="8"/>
    <n v="0.51500000000000001"/>
    <n v="2.8932584269662923E-3"/>
    <n v="49.84"/>
    <n v="45.43"/>
    <n v="2.3396450000000003E-2"/>
    <n v="0"/>
    <n v="0"/>
    <n v="0"/>
  </r>
  <r>
    <x v="3"/>
    <n v="20"/>
    <n v="6"/>
    <s v="ON"/>
    <d v="2018-12-20T00:00:00"/>
    <s v="Avg of 4 NM Projects"/>
    <n v="9"/>
    <n v="11.01"/>
    <n v="6.1853932584269661E-2"/>
    <n v="43.25"/>
    <n v="39.94"/>
    <n v="0.4397394"/>
    <n v="0"/>
    <n v="0"/>
    <n v="0"/>
  </r>
  <r>
    <x v="3"/>
    <n v="20"/>
    <n v="6"/>
    <s v="ON"/>
    <d v="2018-12-20T00:00:00"/>
    <s v="Avg of 4 NM Projects"/>
    <n v="10"/>
    <n v="23.04"/>
    <n v="0.12943820224719102"/>
    <n v="38.020000000000003"/>
    <n v="31.14"/>
    <n v="0.71746560000000004"/>
    <n v="0"/>
    <n v="0"/>
    <n v="0"/>
  </r>
  <r>
    <x v="3"/>
    <n v="20"/>
    <n v="6"/>
    <s v="ON"/>
    <d v="2018-12-20T00:00:00"/>
    <s v="Avg of 4 NM Projects"/>
    <n v="11"/>
    <n v="42.625"/>
    <n v="0.23946629213483145"/>
    <n v="35.770000000000003"/>
    <n v="28.79"/>
    <n v="1.22717375"/>
    <n v="0"/>
    <n v="0"/>
    <n v="0"/>
  </r>
  <r>
    <x v="3"/>
    <n v="20"/>
    <n v="6"/>
    <s v="ON"/>
    <d v="2018-12-20T00:00:00"/>
    <s v="Avg of 4 NM Projects"/>
    <n v="12"/>
    <n v="42.75"/>
    <n v="0.2401685393258427"/>
    <n v="35.17"/>
    <n v="28.5"/>
    <n v="1.218375"/>
    <n v="0"/>
    <n v="0"/>
    <n v="0"/>
  </r>
  <r>
    <x v="3"/>
    <n v="20"/>
    <n v="6"/>
    <s v="ON"/>
    <d v="2018-12-20T00:00:00"/>
    <s v="Avg of 4 NM Projects"/>
    <n v="13"/>
    <n v="45.564999999999998"/>
    <n v="0.25598314606741573"/>
    <n v="32.68"/>
    <n v="29.02"/>
    <n v="1.3222962999999999"/>
    <n v="0"/>
    <n v="0"/>
    <n v="0"/>
  </r>
  <r>
    <x v="3"/>
    <n v="20"/>
    <n v="6"/>
    <s v="ON"/>
    <d v="2018-12-20T00:00:00"/>
    <s v="Avg of 4 NM Projects"/>
    <n v="14"/>
    <n v="34.049999999999997"/>
    <n v="0.19129213483146065"/>
    <n v="32.67"/>
    <n v="27.84"/>
    <n v="0.94795199999999991"/>
    <n v="0"/>
    <n v="0"/>
    <n v="0"/>
  </r>
  <r>
    <x v="3"/>
    <n v="20"/>
    <n v="6"/>
    <s v="ON"/>
    <d v="2018-12-20T00:00:00"/>
    <s v="Avg of 4 NM Projects"/>
    <n v="15"/>
    <n v="23.675000000000001"/>
    <n v="0.13300561797752811"/>
    <n v="32.9"/>
    <n v="29.53"/>
    <n v="0.69912275000000002"/>
    <n v="0"/>
    <n v="0"/>
    <n v="0"/>
  </r>
  <r>
    <x v="3"/>
    <n v="20"/>
    <n v="6"/>
    <s v="ON"/>
    <d v="2018-12-20T00:00:00"/>
    <s v="Avg of 4 NM Projects"/>
    <n v="16"/>
    <n v="5.2450000000000001"/>
    <n v="2.946629213483146E-2"/>
    <n v="32.380000000000003"/>
    <n v="29.42"/>
    <n v="0.15430790000000003"/>
    <n v="0"/>
    <n v="0"/>
    <n v="0"/>
  </r>
  <r>
    <x v="3"/>
    <n v="20"/>
    <n v="6"/>
    <s v="ON"/>
    <d v="2018-12-20T00:00:00"/>
    <s v="Avg of 4 NM Projects"/>
    <n v="17"/>
    <n v="-1.03"/>
    <n v="-5.7865168539325846E-3"/>
    <n v="46.56"/>
    <n v="41.36"/>
    <n v="-4.2600800000000001E-2"/>
    <n v="0"/>
    <n v="0"/>
    <n v="0"/>
  </r>
  <r>
    <x v="3"/>
    <n v="20"/>
    <n v="6"/>
    <s v="ON"/>
    <d v="2018-12-20T00:00:00"/>
    <s v="Avg of 4 NM Projects"/>
    <n v="18"/>
    <n v="-1.1499999999999999"/>
    <n v="-6.4606741573033704E-3"/>
    <n v="51"/>
    <n v="44.78"/>
    <n v="-5.1497000000000001E-2"/>
    <n v="0"/>
    <n v="0"/>
    <n v="0"/>
  </r>
  <r>
    <x v="3"/>
    <n v="20"/>
    <n v="6"/>
    <s v="ON"/>
    <d v="2018-12-20T00:00:00"/>
    <s v="Avg of 4 NM Projects"/>
    <n v="19"/>
    <n v="-1.1499999999999999"/>
    <n v="-6.4606741573033704E-3"/>
    <n v="46.5"/>
    <n v="39.590000000000003"/>
    <n v="-4.55285E-2"/>
    <n v="0"/>
    <n v="0"/>
    <n v="0"/>
  </r>
  <r>
    <x v="3"/>
    <n v="20"/>
    <n v="6"/>
    <s v="ON"/>
    <d v="2018-12-20T00:00:00"/>
    <s v="Avg of 4 NM Projects"/>
    <n v="20"/>
    <n v="-1.1499999999999999"/>
    <n v="-6.4606741573033704E-3"/>
    <n v="39.46"/>
    <n v="35.56"/>
    <n v="-4.0894E-2"/>
    <n v="0"/>
    <n v="0"/>
    <n v="0"/>
  </r>
  <r>
    <x v="3"/>
    <n v="20"/>
    <n v="6"/>
    <s v="ON"/>
    <d v="2018-12-20T00:00:00"/>
    <s v="Avg of 4 NM Projects"/>
    <n v="21"/>
    <n v="-1.54"/>
    <n v="-8.6516853932584268E-3"/>
    <n v="32.94"/>
    <n v="28.48"/>
    <n v="-4.3859200000000001E-2"/>
    <n v="0"/>
    <n v="0"/>
    <n v="0"/>
  </r>
  <r>
    <x v="3"/>
    <n v="20"/>
    <n v="6"/>
    <s v="ON"/>
    <d v="2018-12-20T00:00:00"/>
    <s v="Avg of 4 NM Projects"/>
    <n v="22"/>
    <n v="-1.1499999999999999"/>
    <n v="-6.4606741573033704E-3"/>
    <n v="35.15"/>
    <n v="28.37"/>
    <n v="-3.2625499999999995E-2"/>
    <n v="0"/>
    <n v="0"/>
    <n v="0"/>
  </r>
  <r>
    <x v="3"/>
    <n v="20"/>
    <n v="6"/>
    <s v="ON"/>
    <d v="2018-12-20T00:00:00"/>
    <s v="Avg of 4 NM Projects"/>
    <n v="23"/>
    <n v="-1.54"/>
    <n v="-8.6516853932584268E-3"/>
    <n v="32.090000000000003"/>
    <n v="32.82"/>
    <n v="-5.0542799999999999E-2"/>
    <n v="0"/>
    <n v="0"/>
    <n v="0"/>
  </r>
  <r>
    <x v="3"/>
    <n v="20"/>
    <n v="6"/>
    <s v="OFF"/>
    <d v="2018-12-20T00:00:00"/>
    <s v="Avg of 4 NM Projects"/>
    <n v="24"/>
    <n v="-1.28"/>
    <n v="-7.1910112359550565E-3"/>
    <n v="30.75"/>
    <n v="29.08"/>
    <n v="-3.7222400000000003E-2"/>
    <n v="0"/>
    <n v="0"/>
    <n v="0"/>
  </r>
  <r>
    <x v="3"/>
    <n v="21"/>
    <n v="7"/>
    <s v="OFF"/>
    <d v="2018-12-21T00:00:00"/>
    <s v="Avg of 4 NM Projects"/>
    <n v="1"/>
    <n v="-1.2799999999999998"/>
    <n v="-7.1910112359550547E-3"/>
    <n v="27.64"/>
    <n v="23.4"/>
    <n v="-2.9951999999999996E-2"/>
    <n v="0"/>
    <n v="0"/>
    <n v="0"/>
  </r>
  <r>
    <x v="3"/>
    <n v="21"/>
    <n v="7"/>
    <s v="OFF"/>
    <d v="2018-12-21T00:00:00"/>
    <s v="Avg of 4 NM Projects"/>
    <n v="2"/>
    <n v="-1.28"/>
    <n v="-7.1910112359550565E-3"/>
    <n v="27.69"/>
    <n v="21.58"/>
    <n v="-2.7622399999999998E-2"/>
    <n v="0"/>
    <n v="0"/>
    <n v="0"/>
  </r>
  <r>
    <x v="3"/>
    <n v="21"/>
    <n v="7"/>
    <s v="OFF"/>
    <d v="2018-12-21T00:00:00"/>
    <s v="Avg of 4 NM Projects"/>
    <n v="3"/>
    <n v="-1.1499999999999999"/>
    <n v="-6.4606741573033704E-3"/>
    <n v="23.15"/>
    <n v="27.21"/>
    <n v="-3.12915E-2"/>
    <n v="0"/>
    <n v="0"/>
    <n v="0"/>
  </r>
  <r>
    <x v="3"/>
    <n v="21"/>
    <n v="7"/>
    <s v="OFF"/>
    <d v="2018-12-21T00:00:00"/>
    <s v="Avg of 4 NM Projects"/>
    <n v="4"/>
    <n v="-1.2799999999999998"/>
    <n v="-7.1910112359550547E-3"/>
    <n v="23.13"/>
    <n v="22.18"/>
    <n v="-2.8390399999999996E-2"/>
    <n v="0"/>
    <n v="0"/>
    <n v="0"/>
  </r>
  <r>
    <x v="3"/>
    <n v="21"/>
    <n v="7"/>
    <s v="OFF"/>
    <d v="2018-12-21T00:00:00"/>
    <s v="Avg of 4 NM Projects"/>
    <n v="5"/>
    <n v="-1.28"/>
    <n v="-7.1910112359550565E-3"/>
    <n v="25.62"/>
    <n v="17.13"/>
    <n v="-2.1926399999999999E-2"/>
    <n v="0"/>
    <n v="0"/>
    <n v="0"/>
  </r>
  <r>
    <x v="3"/>
    <n v="21"/>
    <n v="7"/>
    <s v="OFF"/>
    <d v="2018-12-21T00:00:00"/>
    <s v="Avg of 4 NM Projects"/>
    <n v="6"/>
    <n v="-1.2799999999999998"/>
    <n v="-7.1910112359550547E-3"/>
    <n v="27.71"/>
    <n v="24.16"/>
    <n v="-3.0924799999999995E-2"/>
    <n v="0"/>
    <n v="0"/>
    <n v="0"/>
  </r>
  <r>
    <x v="3"/>
    <n v="21"/>
    <n v="7"/>
    <s v="OFF"/>
    <d v="2018-12-21T00:00:00"/>
    <s v="Avg of 4 NM Projects"/>
    <n v="7"/>
    <n v="-0.77"/>
    <n v="-4.3258426966292134E-3"/>
    <n v="30.39"/>
    <n v="25.2"/>
    <n v="-1.9404000000000001E-2"/>
    <n v="0"/>
    <n v="0"/>
    <n v="0"/>
  </r>
  <r>
    <x v="3"/>
    <n v="21"/>
    <n v="7"/>
    <s v="OFF"/>
    <d v="2018-12-21T00:00:00"/>
    <s v="Avg of 4 NM Projects"/>
    <n v="8"/>
    <n v="-0.125"/>
    <n v="-7.0224719101123594E-4"/>
    <n v="28.87"/>
    <n v="27.61"/>
    <n v="-3.4512499999999999E-3"/>
    <n v="0"/>
    <n v="0"/>
    <n v="0"/>
  </r>
  <r>
    <x v="3"/>
    <n v="21"/>
    <n v="7"/>
    <s v="OFF"/>
    <d v="2018-12-21T00:00:00"/>
    <s v="Avg of 4 NM Projects"/>
    <n v="9"/>
    <n v="7.5549999999999997"/>
    <n v="4.2443820224719098E-2"/>
    <n v="28.7"/>
    <n v="27.1"/>
    <n v="0.20474049999999999"/>
    <n v="0"/>
    <n v="0"/>
    <n v="0"/>
  </r>
  <r>
    <x v="3"/>
    <n v="21"/>
    <n v="7"/>
    <s v="OFF"/>
    <d v="2018-12-21T00:00:00"/>
    <s v="Avg of 4 NM Projects"/>
    <n v="10"/>
    <n v="22.66"/>
    <n v="0.12730337078651685"/>
    <n v="33.76"/>
    <n v="31.5"/>
    <n v="0.71378999999999992"/>
    <n v="0"/>
    <n v="0"/>
    <n v="0"/>
  </r>
  <r>
    <x v="3"/>
    <n v="21"/>
    <n v="7"/>
    <s v="OFF"/>
    <d v="2018-12-21T00:00:00"/>
    <s v="Avg of 4 NM Projects"/>
    <n v="11"/>
    <n v="36.225000000000001"/>
    <n v="0.20351123595505619"/>
    <n v="40.119999999999997"/>
    <n v="42.09"/>
    <n v="1.52471025"/>
    <n v="0"/>
    <n v="0"/>
    <n v="0"/>
  </r>
  <r>
    <x v="3"/>
    <n v="21"/>
    <n v="7"/>
    <s v="OFF"/>
    <d v="2018-12-21T00:00:00"/>
    <s v="Avg of 4 NM Projects"/>
    <n v="12"/>
    <n v="41.344999999999999"/>
    <n v="0.23227528089887639"/>
    <n v="36.4"/>
    <n v="39.86"/>
    <n v="1.6480117000000001"/>
    <n v="0"/>
    <n v="0"/>
    <n v="0"/>
  </r>
  <r>
    <x v="3"/>
    <n v="21"/>
    <n v="7"/>
    <s v="OFF"/>
    <d v="2018-12-21T00:00:00"/>
    <s v="Avg of 4 NM Projects"/>
    <n v="13"/>
    <n v="42.494999999999997"/>
    <n v="0.23873595505617975"/>
    <n v="36.049999999999997"/>
    <n v="33.97"/>
    <n v="1.4435551499999999"/>
    <n v="0"/>
    <n v="0"/>
    <n v="0"/>
  </r>
  <r>
    <x v="3"/>
    <n v="21"/>
    <n v="7"/>
    <s v="OFF"/>
    <d v="2018-12-21T00:00:00"/>
    <s v="Avg of 4 NM Projects"/>
    <n v="14"/>
    <n v="34.555"/>
    <n v="0.19412921348314607"/>
    <n v="34.840000000000003"/>
    <n v="38.130000000000003"/>
    <n v="1.3175821500000002"/>
    <n v="0"/>
    <n v="0"/>
    <n v="0"/>
  </r>
  <r>
    <x v="3"/>
    <n v="21"/>
    <n v="7"/>
    <s v="OFF"/>
    <d v="2018-12-21T00:00:00"/>
    <s v="Avg of 4 NM Projects"/>
    <n v="15"/>
    <n v="23.555"/>
    <n v="0.1323314606741573"/>
    <n v="35.99"/>
    <n v="31.54"/>
    <n v="0.74292469999999988"/>
    <n v="0"/>
    <n v="0"/>
    <n v="0"/>
  </r>
  <r>
    <x v="3"/>
    <n v="21"/>
    <n v="7"/>
    <s v="OFF"/>
    <d v="2018-12-21T00:00:00"/>
    <s v="Avg of 4 NM Projects"/>
    <n v="16"/>
    <n v="8.0649999999999995"/>
    <n v="4.530898876404494E-2"/>
    <n v="35.99"/>
    <n v="26.25"/>
    <n v="0.21170624999999998"/>
    <n v="0"/>
    <n v="0"/>
    <n v="0"/>
  </r>
  <r>
    <x v="3"/>
    <n v="21"/>
    <n v="7"/>
    <s v="OFF"/>
    <d v="2018-12-21T00:00:00"/>
    <s v="Avg of 4 NM Projects"/>
    <n v="17"/>
    <n v="-0.255"/>
    <n v="-1.4325842696629213E-3"/>
    <n v="34.630000000000003"/>
    <n v="26.29"/>
    <n v="-6.7039500000000002E-3"/>
    <n v="0"/>
    <n v="0"/>
    <n v="0"/>
  </r>
  <r>
    <x v="3"/>
    <n v="21"/>
    <n v="7"/>
    <s v="OFF"/>
    <d v="2018-12-21T00:00:00"/>
    <s v="Avg of 4 NM Projects"/>
    <n v="18"/>
    <n v="-1.4149999999999998"/>
    <n v="-7.9494382022471891E-3"/>
    <n v="36.659999999999997"/>
    <n v="25.29"/>
    <n v="-3.5785349999999994E-2"/>
    <n v="0"/>
    <n v="0"/>
    <n v="0"/>
  </r>
  <r>
    <x v="3"/>
    <n v="21"/>
    <n v="7"/>
    <s v="OFF"/>
    <d v="2018-12-21T00:00:00"/>
    <s v="Avg of 4 NM Projects"/>
    <n v="19"/>
    <n v="-1.2799999999999998"/>
    <n v="-7.1910112359550547E-3"/>
    <n v="32"/>
    <n v="22.65"/>
    <n v="-2.8991999999999993E-2"/>
    <n v="0"/>
    <n v="0"/>
    <n v="0"/>
  </r>
  <r>
    <x v="3"/>
    <n v="21"/>
    <n v="7"/>
    <s v="OFF"/>
    <d v="2018-12-21T00:00:00"/>
    <s v="Avg of 4 NM Projects"/>
    <n v="20"/>
    <n v="-1.4100000000000001"/>
    <n v="-7.9213483146067416E-3"/>
    <n v="30.71"/>
    <n v="22.28"/>
    <n v="-3.1414800000000007E-2"/>
    <n v="0"/>
    <n v="0"/>
    <n v="0"/>
  </r>
  <r>
    <x v="3"/>
    <n v="21"/>
    <n v="7"/>
    <s v="OFF"/>
    <d v="2018-12-21T00:00:00"/>
    <s v="Avg of 4 NM Projects"/>
    <n v="21"/>
    <n v="-1.1499999999999999"/>
    <n v="-6.4606741573033704E-3"/>
    <n v="31.3"/>
    <n v="23.03"/>
    <n v="-2.6484500000000001E-2"/>
    <n v="0"/>
    <n v="0"/>
    <n v="0"/>
  </r>
  <r>
    <x v="3"/>
    <n v="21"/>
    <n v="7"/>
    <s v="OFF"/>
    <d v="2018-12-21T00:00:00"/>
    <s v="Avg of 4 NM Projects"/>
    <n v="22"/>
    <n v="-1.1499999999999999"/>
    <n v="-6.4606741573033704E-3"/>
    <n v="30.04"/>
    <n v="25.88"/>
    <n v="-2.9761999999999997E-2"/>
    <n v="0"/>
    <n v="0"/>
    <n v="0"/>
  </r>
  <r>
    <x v="3"/>
    <n v="21"/>
    <n v="7"/>
    <s v="OFF"/>
    <d v="2018-12-21T00:00:00"/>
    <s v="Avg of 4 NM Projects"/>
    <n v="23"/>
    <n v="-1.28"/>
    <n v="-7.1910112359550565E-3"/>
    <n v="27.49"/>
    <n v="25.04"/>
    <n v="-3.2051200000000002E-2"/>
    <n v="0"/>
    <n v="0"/>
    <n v="0"/>
  </r>
  <r>
    <x v="3"/>
    <n v="21"/>
    <n v="7"/>
    <s v="OFF"/>
    <d v="2018-12-21T00:00:00"/>
    <s v="Avg of 4 NM Projects"/>
    <n v="24"/>
    <n v="-1.2799999999999998"/>
    <n v="-7.1910112359550547E-3"/>
    <n v="23.45"/>
    <n v="18.13"/>
    <n v="-2.3206399999999995E-2"/>
    <n v="0"/>
    <n v="0"/>
    <n v="0"/>
  </r>
  <r>
    <x v="3"/>
    <n v="22"/>
    <n v="1"/>
    <s v="OFF"/>
    <d v="2018-12-22T00:00:00"/>
    <s v="Avg of 4 NM Projects"/>
    <n v="1"/>
    <n v="-1.4100000000000001"/>
    <n v="-7.9213483146067416E-3"/>
    <n v="17.920000000000002"/>
    <n v="15.35"/>
    <n v="-2.1643500000000003E-2"/>
    <n v="0"/>
    <n v="0"/>
    <n v="0"/>
  </r>
  <r>
    <x v="3"/>
    <n v="22"/>
    <n v="1"/>
    <s v="OFF"/>
    <d v="2018-12-22T00:00:00"/>
    <s v="Avg of 4 NM Projects"/>
    <n v="2"/>
    <n v="-1.2799999999999998"/>
    <n v="-7.1910112359550547E-3"/>
    <n v="13.41"/>
    <n v="12.43"/>
    <n v="-1.5910399999999998E-2"/>
    <n v="0"/>
    <n v="0"/>
    <n v="0"/>
  </r>
  <r>
    <x v="3"/>
    <n v="22"/>
    <n v="1"/>
    <s v="OFF"/>
    <d v="2018-12-22T00:00:00"/>
    <s v="Avg of 4 NM Projects"/>
    <n v="3"/>
    <n v="-1.28"/>
    <n v="-7.1910112359550565E-3"/>
    <n v="15.19"/>
    <n v="2.64"/>
    <n v="-3.3792000000000006E-3"/>
    <n v="0"/>
    <n v="0"/>
    <n v="0"/>
  </r>
  <r>
    <x v="3"/>
    <n v="22"/>
    <n v="1"/>
    <s v="OFF"/>
    <d v="2018-12-22T00:00:00"/>
    <s v="Avg of 4 NM Projects"/>
    <n v="4"/>
    <n v="-1.4099999999999997"/>
    <n v="-7.9213483146067399E-3"/>
    <n v="15.15"/>
    <n v="1.84"/>
    <n v="-2.5943999999999993E-3"/>
    <n v="0"/>
    <n v="0"/>
    <n v="0"/>
  </r>
  <r>
    <x v="3"/>
    <n v="22"/>
    <n v="1"/>
    <s v="OFF"/>
    <d v="2018-12-22T00:00:00"/>
    <s v="Avg of 4 NM Projects"/>
    <n v="5"/>
    <n v="-1.28"/>
    <n v="-7.1910112359550565E-3"/>
    <n v="15.67"/>
    <n v="9.77"/>
    <n v="-1.2505599999999999E-2"/>
    <n v="0"/>
    <n v="0"/>
    <n v="0"/>
  </r>
  <r>
    <x v="3"/>
    <n v="22"/>
    <n v="1"/>
    <s v="OFF"/>
    <d v="2018-12-22T00:00:00"/>
    <s v="Avg of 4 NM Projects"/>
    <n v="6"/>
    <n v="-1.1499999999999999"/>
    <n v="-6.4606741573033704E-3"/>
    <n v="10.78"/>
    <n v="9.9700000000000006"/>
    <n v="-1.14655E-2"/>
    <n v="0"/>
    <n v="0"/>
    <n v="0"/>
  </r>
  <r>
    <x v="3"/>
    <n v="22"/>
    <n v="1"/>
    <s v="OFF"/>
    <d v="2018-12-22T00:00:00"/>
    <s v="Avg of 4 NM Projects"/>
    <n v="7"/>
    <n v="-1.1549999999999998"/>
    <n v="-6.4887640449438188E-3"/>
    <n v="20.41"/>
    <n v="-9.31"/>
    <n v="1.0753049999999998E-2"/>
    <n v="0"/>
    <n v="0"/>
    <n v="0"/>
  </r>
  <r>
    <x v="3"/>
    <n v="22"/>
    <n v="1"/>
    <s v="OFF"/>
    <d v="2018-12-22T00:00:00"/>
    <s v="Avg of 4 NM Projects"/>
    <n v="8"/>
    <n v="-0.38500000000000001"/>
    <n v="-2.1629213483146067E-3"/>
    <n v="22.67"/>
    <n v="-13.24"/>
    <n v="5.0974000000000002E-3"/>
    <n v="0"/>
    <n v="0"/>
    <n v="0"/>
  </r>
  <r>
    <x v="3"/>
    <n v="22"/>
    <n v="1"/>
    <s v="OFF"/>
    <d v="2018-12-22T00:00:00"/>
    <s v="Avg of 4 NM Projects"/>
    <n v="9"/>
    <n v="0.64500000000000002"/>
    <n v="3.6235955056179775E-3"/>
    <n v="27.97"/>
    <n v="14.27"/>
    <n v="9.2041499999999995E-3"/>
    <n v="0"/>
    <n v="0"/>
    <n v="0"/>
  </r>
  <r>
    <x v="3"/>
    <n v="22"/>
    <n v="1"/>
    <s v="OFF"/>
    <d v="2018-12-22T00:00:00"/>
    <s v="Avg of 4 NM Projects"/>
    <n v="10"/>
    <n v="4.22"/>
    <n v="2.3707865168539323E-2"/>
    <n v="29.48"/>
    <n v="30.35"/>
    <n v="0.128077"/>
    <n v="0"/>
    <n v="0"/>
    <n v="0"/>
  </r>
  <r>
    <x v="3"/>
    <n v="22"/>
    <n v="1"/>
    <s v="OFF"/>
    <d v="2018-12-22T00:00:00"/>
    <s v="Avg of 4 NM Projects"/>
    <n v="11"/>
    <n v="5.76"/>
    <n v="3.2359550561797755E-2"/>
    <n v="32.47"/>
    <n v="32.299999999999997"/>
    <n v="0.18604799999999996"/>
    <n v="0"/>
    <n v="0"/>
    <n v="0"/>
  </r>
  <r>
    <x v="3"/>
    <n v="22"/>
    <n v="1"/>
    <s v="OFF"/>
    <d v="2018-12-22T00:00:00"/>
    <s v="Avg of 4 NM Projects"/>
    <n v="12"/>
    <n v="6.4049999999999994"/>
    <n v="3.5983146067415726E-2"/>
    <n v="34.409999999999997"/>
    <n v="29.11"/>
    <n v="0.18644954999999999"/>
    <n v="0"/>
    <n v="0"/>
    <n v="0"/>
  </r>
  <r>
    <x v="3"/>
    <n v="22"/>
    <n v="1"/>
    <s v="OFF"/>
    <d v="2018-12-22T00:00:00"/>
    <s v="Avg of 4 NM Projects"/>
    <n v="13"/>
    <n v="4.6100000000000003"/>
    <n v="2.5898876404494384E-2"/>
    <n v="32.69"/>
    <n v="25.02"/>
    <n v="0.11534220000000001"/>
    <n v="0"/>
    <n v="0"/>
    <n v="0"/>
  </r>
  <r>
    <x v="3"/>
    <n v="22"/>
    <n v="1"/>
    <s v="OFF"/>
    <d v="2018-12-22T00:00:00"/>
    <s v="Avg of 4 NM Projects"/>
    <n v="14"/>
    <n v="4.9950000000000001"/>
    <n v="2.8061797752808988E-2"/>
    <n v="32.409999999999997"/>
    <n v="23.62"/>
    <n v="0.11798190000000001"/>
    <n v="0"/>
    <n v="0"/>
    <n v="0"/>
  </r>
  <r>
    <x v="3"/>
    <n v="22"/>
    <n v="1"/>
    <s v="OFF"/>
    <d v="2018-12-22T00:00:00"/>
    <s v="Avg of 4 NM Projects"/>
    <n v="15"/>
    <n v="2.69"/>
    <n v="1.5112359550561798E-2"/>
    <n v="30.78"/>
    <n v="22.42"/>
    <n v="6.0309800000000004E-2"/>
    <n v="0"/>
    <n v="0"/>
    <n v="0"/>
  </r>
  <r>
    <x v="3"/>
    <n v="22"/>
    <n v="1"/>
    <s v="OFF"/>
    <d v="2018-12-22T00:00:00"/>
    <s v="Avg of 4 NM Projects"/>
    <n v="16"/>
    <n v="-1.0249999999999999"/>
    <n v="-5.7584269662921345E-3"/>
    <n v="28.8"/>
    <n v="23.07"/>
    <n v="-2.3646749999999998E-2"/>
    <n v="0"/>
    <n v="0"/>
    <n v="0"/>
  </r>
  <r>
    <x v="3"/>
    <n v="22"/>
    <n v="1"/>
    <s v="OFF"/>
    <d v="2018-12-22T00:00:00"/>
    <s v="Avg of 4 NM Projects"/>
    <n v="17"/>
    <n v="-1.54"/>
    <n v="-8.6516853932584268E-3"/>
    <n v="33.659999999999997"/>
    <n v="27.77"/>
    <n v="-4.27658E-2"/>
    <n v="0"/>
    <n v="0"/>
    <n v="0"/>
  </r>
  <r>
    <x v="3"/>
    <n v="22"/>
    <n v="1"/>
    <s v="OFF"/>
    <d v="2018-12-22T00:00:00"/>
    <s v="Avg of 4 NM Projects"/>
    <n v="18"/>
    <n v="-1.2799999999999998"/>
    <n v="-7.1910112359550547E-3"/>
    <n v="43.96"/>
    <n v="31.18"/>
    <n v="-3.9910399999999999E-2"/>
    <n v="0"/>
    <n v="0"/>
    <n v="0"/>
  </r>
  <r>
    <x v="3"/>
    <n v="22"/>
    <n v="1"/>
    <s v="OFF"/>
    <d v="2018-12-22T00:00:00"/>
    <s v="Avg of 4 NM Projects"/>
    <n v="19"/>
    <n v="-1.28"/>
    <n v="-7.1910112359550565E-3"/>
    <n v="36.979999999999997"/>
    <n v="31.84"/>
    <n v="-4.0755200000000005E-2"/>
    <n v="0"/>
    <n v="0"/>
    <n v="0"/>
  </r>
  <r>
    <x v="3"/>
    <n v="22"/>
    <n v="1"/>
    <s v="OFF"/>
    <d v="2018-12-22T00:00:00"/>
    <s v="Avg of 4 NM Projects"/>
    <n v="20"/>
    <n v="-1.1499999999999999"/>
    <n v="-6.4606741573033704E-3"/>
    <n v="33.97"/>
    <n v="34.65"/>
    <n v="-3.9847499999999994E-2"/>
    <n v="0"/>
    <n v="0"/>
    <n v="0"/>
  </r>
  <r>
    <x v="3"/>
    <n v="22"/>
    <n v="1"/>
    <s v="OFF"/>
    <d v="2018-12-22T00:00:00"/>
    <s v="Avg of 4 NM Projects"/>
    <n v="21"/>
    <n v="-1.2799999999999998"/>
    <n v="-7.1910112359550547E-3"/>
    <n v="32.83"/>
    <n v="32.840000000000003"/>
    <n v="-4.2035199999999995E-2"/>
    <n v="0"/>
    <n v="0"/>
    <n v="0"/>
  </r>
  <r>
    <x v="3"/>
    <n v="22"/>
    <n v="1"/>
    <s v="OFF"/>
    <d v="2018-12-22T00:00:00"/>
    <s v="Avg of 4 NM Projects"/>
    <n v="22"/>
    <n v="-1.28"/>
    <n v="-7.1910112359550565E-3"/>
    <n v="28.88"/>
    <n v="28.54"/>
    <n v="-3.65312E-2"/>
    <n v="0"/>
    <n v="0"/>
    <n v="0"/>
  </r>
  <r>
    <x v="3"/>
    <n v="22"/>
    <n v="1"/>
    <s v="OFF"/>
    <d v="2018-12-22T00:00:00"/>
    <s v="Avg of 4 NM Projects"/>
    <n v="23"/>
    <n v="-1.4100000000000001"/>
    <n v="-7.9213483146067416E-3"/>
    <n v="27.44"/>
    <n v="28.17"/>
    <n v="-3.9719700000000004E-2"/>
    <n v="0"/>
    <n v="0"/>
    <n v="0"/>
  </r>
  <r>
    <x v="3"/>
    <n v="22"/>
    <n v="1"/>
    <s v="OFF"/>
    <d v="2018-12-22T00:00:00"/>
    <s v="Avg of 4 NM Projects"/>
    <n v="24"/>
    <n v="-1.1499999999999999"/>
    <n v="-6.4606741573033704E-3"/>
    <n v="22.34"/>
    <n v="22.97"/>
    <n v="-2.6415499999999998E-2"/>
    <n v="0"/>
    <n v="0"/>
    <n v="0"/>
  </r>
  <r>
    <x v="3"/>
    <n v="23"/>
    <n v="2"/>
    <s v="OFF"/>
    <d v="2018-12-23T00:00:00"/>
    <s v="Avg of 4 NM Projects"/>
    <n v="1"/>
    <n v="-1.54"/>
    <n v="-8.6516853932584268E-3"/>
    <n v="22.67"/>
    <n v="23.17"/>
    <n v="-3.56818E-2"/>
    <n v="0"/>
    <n v="0"/>
    <n v="0"/>
  </r>
  <r>
    <x v="3"/>
    <n v="23"/>
    <n v="2"/>
    <s v="OFF"/>
    <d v="2018-12-23T00:00:00"/>
    <s v="Avg of 4 NM Projects"/>
    <n v="2"/>
    <n v="-1.28"/>
    <n v="-7.1910112359550565E-3"/>
    <n v="20.89"/>
    <n v="22.46"/>
    <n v="-2.8748800000000001E-2"/>
    <n v="0"/>
    <n v="0"/>
    <n v="0"/>
  </r>
  <r>
    <x v="3"/>
    <n v="23"/>
    <n v="2"/>
    <s v="OFF"/>
    <d v="2018-12-23T00:00:00"/>
    <s v="Avg of 4 NM Projects"/>
    <n v="3"/>
    <n v="-1.2799999999999998"/>
    <n v="-7.1910112359550547E-3"/>
    <n v="20.96"/>
    <n v="23.84"/>
    <n v="-3.0515199999999996E-2"/>
    <n v="0"/>
    <n v="0"/>
    <n v="0"/>
  </r>
  <r>
    <x v="3"/>
    <n v="23"/>
    <n v="2"/>
    <s v="OFF"/>
    <d v="2018-12-23T00:00:00"/>
    <s v="Avg of 4 NM Projects"/>
    <n v="4"/>
    <n v="-1.28"/>
    <n v="-7.1910112359550565E-3"/>
    <n v="20.91"/>
    <n v="24.61"/>
    <n v="-3.1500800000000002E-2"/>
    <n v="0"/>
    <n v="0"/>
    <n v="0"/>
  </r>
  <r>
    <x v="3"/>
    <n v="23"/>
    <n v="2"/>
    <s v="OFF"/>
    <d v="2018-12-23T00:00:00"/>
    <s v="Avg of 4 NM Projects"/>
    <n v="5"/>
    <n v="-1.1499999999999999"/>
    <n v="-6.4606741573033704E-3"/>
    <n v="21.27"/>
    <n v="24.26"/>
    <n v="-2.7899E-2"/>
    <n v="0"/>
    <n v="0"/>
    <n v="0"/>
  </r>
  <r>
    <x v="3"/>
    <n v="23"/>
    <n v="2"/>
    <s v="OFF"/>
    <d v="2018-12-23T00:00:00"/>
    <s v="Avg of 4 NM Projects"/>
    <n v="6"/>
    <n v="-1.54"/>
    <n v="-8.6516853932584268E-3"/>
    <n v="22.48"/>
    <n v="25.64"/>
    <n v="-3.9485600000000003E-2"/>
    <n v="0"/>
    <n v="0"/>
    <n v="0"/>
  </r>
  <r>
    <x v="3"/>
    <n v="23"/>
    <n v="2"/>
    <s v="OFF"/>
    <d v="2018-12-23T00:00:00"/>
    <s v="Avg of 4 NM Projects"/>
    <n v="7"/>
    <n v="-1.2799999999999998"/>
    <n v="-7.1910112359550547E-3"/>
    <n v="21.12"/>
    <n v="10.37"/>
    <n v="-1.3273599999999997E-2"/>
    <n v="0"/>
    <n v="0"/>
    <n v="0"/>
  </r>
  <r>
    <x v="3"/>
    <n v="23"/>
    <n v="2"/>
    <s v="ON"/>
    <d v="2018-12-23T00:00:00"/>
    <s v="Avg of 4 NM Projects"/>
    <n v="8"/>
    <n v="-1.54"/>
    <n v="-8.6516853932584268E-3"/>
    <n v="22.81"/>
    <n v="27.34"/>
    <n v="-4.2103599999999998E-2"/>
    <n v="0"/>
    <n v="0"/>
    <n v="0"/>
  </r>
  <r>
    <x v="3"/>
    <n v="23"/>
    <n v="2"/>
    <s v="ON"/>
    <d v="2018-12-23T00:00:00"/>
    <s v="Avg of 4 NM Projects"/>
    <n v="9"/>
    <n v="2.5649999999999999"/>
    <n v="1.4410112359550562E-2"/>
    <n v="24.05"/>
    <n v="32.799999999999997"/>
    <n v="8.4131999999999985E-2"/>
    <n v="0"/>
    <n v="0"/>
    <n v="0"/>
  </r>
  <r>
    <x v="3"/>
    <n v="23"/>
    <n v="2"/>
    <s v="ON"/>
    <d v="2018-12-23T00:00:00"/>
    <s v="Avg of 4 NM Projects"/>
    <n v="10"/>
    <n v="7.8049999999999997"/>
    <n v="4.3848314606741573E-2"/>
    <n v="24.86"/>
    <n v="26.78"/>
    <n v="0.20901790000000001"/>
    <n v="0"/>
    <n v="0"/>
    <n v="0"/>
  </r>
  <r>
    <x v="3"/>
    <n v="23"/>
    <n v="2"/>
    <s v="ON"/>
    <d v="2018-12-23T00:00:00"/>
    <s v="Avg of 4 NM Projects"/>
    <n v="11"/>
    <n v="13.445"/>
    <n v="7.553370786516854E-2"/>
    <n v="25.95"/>
    <n v="23.62"/>
    <n v="0.31757089999999999"/>
    <n v="0"/>
    <n v="0"/>
    <n v="0"/>
  </r>
  <r>
    <x v="3"/>
    <n v="23"/>
    <n v="2"/>
    <s v="ON"/>
    <d v="2018-12-23T00:00:00"/>
    <s v="Avg of 4 NM Projects"/>
    <n v="12"/>
    <n v="13.315000000000001"/>
    <n v="7.480337078651686E-2"/>
    <n v="26.33"/>
    <n v="21.81"/>
    <n v="0.29040015000000002"/>
    <n v="0"/>
    <n v="0"/>
    <n v="0"/>
  </r>
  <r>
    <x v="3"/>
    <n v="23"/>
    <n v="2"/>
    <s v="ON"/>
    <d v="2018-12-23T00:00:00"/>
    <s v="Avg of 4 NM Projects"/>
    <n v="13"/>
    <n v="24.45"/>
    <n v="0.13735955056179774"/>
    <n v="25.9"/>
    <n v="22.5"/>
    <n v="0.55012499999999998"/>
    <n v="0"/>
    <n v="0"/>
    <n v="0"/>
  </r>
  <r>
    <x v="3"/>
    <n v="23"/>
    <n v="2"/>
    <s v="ON"/>
    <d v="2018-12-23T00:00:00"/>
    <s v="Avg of 4 NM Projects"/>
    <n v="14"/>
    <n v="27.650000000000002"/>
    <n v="0.15533707865168542"/>
    <n v="25.95"/>
    <n v="25.04"/>
    <n v="0.69235599999999997"/>
    <n v="0"/>
    <n v="0"/>
    <n v="0"/>
  </r>
  <r>
    <x v="3"/>
    <n v="23"/>
    <n v="2"/>
    <s v="ON"/>
    <d v="2018-12-23T00:00:00"/>
    <s v="Avg of 4 NM Projects"/>
    <n v="15"/>
    <n v="26.5"/>
    <n v="0.14887640449438203"/>
    <n v="26.78"/>
    <n v="27.01"/>
    <n v="0.71576499999999998"/>
    <n v="0"/>
    <n v="0"/>
    <n v="0"/>
  </r>
  <r>
    <x v="3"/>
    <n v="23"/>
    <n v="2"/>
    <s v="ON"/>
    <d v="2018-12-23T00:00:00"/>
    <s v="Avg of 4 NM Projects"/>
    <n v="16"/>
    <n v="10.625"/>
    <n v="5.9691011235955056E-2"/>
    <n v="27.19"/>
    <n v="27.81"/>
    <n v="0.29548124999999997"/>
    <n v="0"/>
    <n v="0"/>
    <n v="0"/>
  </r>
  <r>
    <x v="3"/>
    <n v="23"/>
    <n v="2"/>
    <s v="ON"/>
    <d v="2018-12-23T00:00:00"/>
    <s v="Avg of 4 NM Projects"/>
    <n v="17"/>
    <n v="-1.28"/>
    <n v="-7.1910112359550565E-3"/>
    <n v="31.66"/>
    <n v="33.75"/>
    <n v="-4.3200000000000002E-2"/>
    <n v="0"/>
    <n v="0"/>
    <n v="0"/>
  </r>
  <r>
    <x v="3"/>
    <n v="23"/>
    <n v="2"/>
    <s v="ON"/>
    <d v="2018-12-23T00:00:00"/>
    <s v="Avg of 4 NM Projects"/>
    <n v="18"/>
    <n v="-1.2799999999999998"/>
    <n v="-7.1910112359550547E-3"/>
    <n v="40.72"/>
    <n v="50.59"/>
    <n v="-6.4755199999999985E-2"/>
    <n v="0"/>
    <n v="0"/>
    <n v="0"/>
  </r>
  <r>
    <x v="3"/>
    <n v="23"/>
    <n v="2"/>
    <s v="ON"/>
    <d v="2018-12-23T00:00:00"/>
    <s v="Avg of 4 NM Projects"/>
    <n v="19"/>
    <n v="-1.2799999999999998"/>
    <n v="-7.1910112359550547E-3"/>
    <n v="40.49"/>
    <n v="51.99"/>
    <n v="-6.6547199999999987E-2"/>
    <n v="0"/>
    <n v="0"/>
    <n v="0"/>
  </r>
  <r>
    <x v="3"/>
    <n v="23"/>
    <n v="2"/>
    <s v="ON"/>
    <d v="2018-12-23T00:00:00"/>
    <s v="Avg of 4 NM Projects"/>
    <n v="20"/>
    <n v="-1.4100000000000001"/>
    <n v="-7.9213483146067416E-3"/>
    <n v="35.75"/>
    <n v="47.72"/>
    <n v="-6.7285200000000003E-2"/>
    <n v="0"/>
    <n v="0"/>
    <n v="0"/>
  </r>
  <r>
    <x v="3"/>
    <n v="23"/>
    <n v="2"/>
    <s v="ON"/>
    <d v="2018-12-23T00:00:00"/>
    <s v="Avg of 4 NM Projects"/>
    <n v="21"/>
    <n v="-1.4099999999999997"/>
    <n v="-7.9213483146067399E-3"/>
    <n v="33.090000000000003"/>
    <n v="46.03"/>
    <n v="-6.4902299999999982E-2"/>
    <n v="0"/>
    <n v="0"/>
    <n v="0"/>
  </r>
  <r>
    <x v="3"/>
    <n v="23"/>
    <n v="2"/>
    <s v="ON"/>
    <d v="2018-12-23T00:00:00"/>
    <s v="Avg of 4 NM Projects"/>
    <n v="22"/>
    <n v="-1.4100000000000001"/>
    <n v="-7.9213483146067416E-3"/>
    <n v="29.75"/>
    <n v="48.68"/>
    <n v="-6.86388E-2"/>
    <n v="0"/>
    <n v="0"/>
    <n v="0"/>
  </r>
  <r>
    <x v="3"/>
    <n v="23"/>
    <n v="2"/>
    <s v="ON"/>
    <d v="2018-12-23T00:00:00"/>
    <s v="Avg of 4 NM Projects"/>
    <n v="23"/>
    <n v="-1.1499999999999999"/>
    <n v="-6.4606741573033704E-3"/>
    <n v="29.01"/>
    <n v="49.9"/>
    <n v="-5.7384999999999992E-2"/>
    <n v="0"/>
    <n v="0"/>
    <n v="0"/>
  </r>
  <r>
    <x v="3"/>
    <n v="23"/>
    <n v="2"/>
    <s v="OFF"/>
    <d v="2018-12-23T00:00:00"/>
    <s v="Avg of 4 NM Projects"/>
    <n v="24"/>
    <n v="-1.28"/>
    <n v="-7.1910112359550565E-3"/>
    <n v="28.58"/>
    <n v="53.11"/>
    <n v="-6.7980800000000008E-2"/>
    <n v="0"/>
    <n v="0"/>
    <n v="0"/>
  </r>
  <r>
    <x v="3"/>
    <n v="24"/>
    <n v="3"/>
    <s v="OFF"/>
    <d v="2018-12-24T00:00:00"/>
    <s v="Avg of 4 NM Projects"/>
    <n v="1"/>
    <n v="-1.28"/>
    <n v="-7.1910112359550565E-3"/>
    <n v="29.69"/>
    <n v="35.1"/>
    <n v="-4.4928000000000003E-2"/>
    <n v="0"/>
    <n v="0"/>
    <n v="0"/>
  </r>
  <r>
    <x v="3"/>
    <n v="24"/>
    <n v="3"/>
    <s v="OFF"/>
    <d v="2018-12-24T00:00:00"/>
    <s v="Avg of 4 NM Projects"/>
    <n v="2"/>
    <n v="-1.2799999999999998"/>
    <n v="-7.1910112359550547E-3"/>
    <n v="26.01"/>
    <n v="28.23"/>
    <n v="-3.613439999999999E-2"/>
    <n v="0"/>
    <n v="0"/>
    <n v="0"/>
  </r>
  <r>
    <x v="3"/>
    <n v="24"/>
    <n v="3"/>
    <s v="OFF"/>
    <d v="2018-12-24T00:00:00"/>
    <s v="Avg of 4 NM Projects"/>
    <n v="3"/>
    <n v="-1.4100000000000001"/>
    <n v="-7.9213483146067416E-3"/>
    <n v="25.97"/>
    <n v="27.62"/>
    <n v="-3.8944200000000005E-2"/>
    <n v="0"/>
    <n v="0"/>
    <n v="0"/>
  </r>
  <r>
    <x v="3"/>
    <n v="24"/>
    <n v="3"/>
    <s v="OFF"/>
    <d v="2018-12-24T00:00:00"/>
    <s v="Avg of 4 NM Projects"/>
    <n v="4"/>
    <n v="-1.28"/>
    <n v="-7.1910112359550565E-3"/>
    <n v="25.91"/>
    <n v="30.66"/>
    <n v="-3.9244799999999996E-2"/>
    <n v="0"/>
    <n v="0"/>
    <n v="0"/>
  </r>
  <r>
    <x v="3"/>
    <n v="24"/>
    <n v="3"/>
    <s v="OFF"/>
    <d v="2018-12-24T00:00:00"/>
    <s v="Avg of 4 NM Projects"/>
    <n v="5"/>
    <n v="-1.2799999999999998"/>
    <n v="-7.1910112359550547E-3"/>
    <n v="29.02"/>
    <n v="31.35"/>
    <n v="-4.012799999999999E-2"/>
    <n v="0"/>
    <n v="0"/>
    <n v="0"/>
  </r>
  <r>
    <x v="3"/>
    <n v="24"/>
    <n v="3"/>
    <s v="OFF"/>
    <d v="2018-12-24T00:00:00"/>
    <s v="Avg of 4 NM Projects"/>
    <n v="6"/>
    <n v="-1.28"/>
    <n v="-7.1910112359550565E-3"/>
    <n v="31.72"/>
    <n v="29.86"/>
    <n v="-3.8220799999999999E-2"/>
    <n v="0"/>
    <n v="0"/>
    <n v="0"/>
  </r>
  <r>
    <x v="3"/>
    <n v="24"/>
    <n v="3"/>
    <s v="OFF"/>
    <d v="2018-12-24T00:00:00"/>
    <s v="Avg of 4 NM Projects"/>
    <n v="7"/>
    <n v="-1.1499999999999999"/>
    <n v="-6.4606741573033704E-3"/>
    <n v="29.93"/>
    <n v="12.85"/>
    <n v="-1.4777499999999997E-2"/>
    <n v="0"/>
    <n v="0"/>
    <n v="0"/>
  </r>
  <r>
    <x v="3"/>
    <n v="24"/>
    <n v="3"/>
    <s v="ON"/>
    <d v="2018-12-24T00:00:00"/>
    <s v="Avg of 4 NM Projects"/>
    <n v="8"/>
    <n v="-1.4100000000000001"/>
    <n v="-7.9213483146067416E-3"/>
    <n v="35.4"/>
    <n v="35.69"/>
    <n v="-5.0322900000000004E-2"/>
    <n v="0"/>
    <n v="0"/>
    <n v="0"/>
  </r>
  <r>
    <x v="3"/>
    <n v="24"/>
    <n v="3"/>
    <s v="ON"/>
    <d v="2018-12-24T00:00:00"/>
    <s v="Avg of 4 NM Projects"/>
    <n v="9"/>
    <n v="4.9850000000000003"/>
    <n v="2.8005617977528093E-2"/>
    <n v="36.14"/>
    <n v="41.13"/>
    <n v="0.20503305000000002"/>
    <n v="0"/>
    <n v="0"/>
    <n v="0"/>
  </r>
  <r>
    <x v="3"/>
    <n v="24"/>
    <n v="3"/>
    <s v="ON"/>
    <d v="2018-12-24T00:00:00"/>
    <s v="Avg of 4 NM Projects"/>
    <n v="10"/>
    <n v="14.98"/>
    <n v="8.4157303370786515E-2"/>
    <n v="47"/>
    <n v="52.94"/>
    <n v="0.7930412"/>
    <n v="0"/>
    <n v="0"/>
    <n v="0"/>
  </r>
  <r>
    <x v="3"/>
    <n v="24"/>
    <n v="3"/>
    <s v="ON"/>
    <d v="2018-12-24T00:00:00"/>
    <s v="Avg of 4 NM Projects"/>
    <n v="11"/>
    <n v="23.169999999999998"/>
    <n v="0.13016853932584269"/>
    <n v="51.32"/>
    <n v="54.1"/>
    <n v="1.2534969999999999"/>
    <n v="0"/>
    <n v="0"/>
    <n v="0"/>
  </r>
  <r>
    <x v="3"/>
    <n v="24"/>
    <n v="3"/>
    <s v="ON"/>
    <d v="2018-12-24T00:00:00"/>
    <s v="Avg of 4 NM Projects"/>
    <n v="12"/>
    <n v="34.56"/>
    <n v="0.19415730337078652"/>
    <n v="49.29"/>
    <n v="38.49"/>
    <n v="1.3302144"/>
    <n v="0"/>
    <n v="0"/>
    <n v="0"/>
  </r>
  <r>
    <x v="3"/>
    <n v="24"/>
    <n v="3"/>
    <s v="ON"/>
    <d v="2018-12-24T00:00:00"/>
    <s v="Avg of 4 NM Projects"/>
    <n v="13"/>
    <n v="35.58"/>
    <n v="0.19988764044943819"/>
    <n v="47.38"/>
    <n v="35.47"/>
    <n v="1.2620226000000001"/>
    <n v="0"/>
    <n v="0"/>
    <n v="0"/>
  </r>
  <r>
    <x v="3"/>
    <n v="24"/>
    <n v="3"/>
    <s v="ON"/>
    <d v="2018-12-24T00:00:00"/>
    <s v="Avg of 4 NM Projects"/>
    <n v="14"/>
    <n v="18.945000000000004"/>
    <n v="0.10643258426966294"/>
    <n v="43.75"/>
    <n v="33.46"/>
    <n v="0.63389970000000018"/>
    <n v="0"/>
    <n v="0"/>
    <n v="0"/>
  </r>
  <r>
    <x v="3"/>
    <n v="24"/>
    <n v="3"/>
    <s v="ON"/>
    <d v="2018-12-24T00:00:00"/>
    <s v="Avg of 4 NM Projects"/>
    <n v="15"/>
    <n v="8.0649999999999995"/>
    <n v="4.530898876404494E-2"/>
    <n v="44.84"/>
    <n v="32.08"/>
    <n v="0.25872519999999999"/>
    <n v="0"/>
    <n v="0"/>
    <n v="0"/>
  </r>
  <r>
    <x v="3"/>
    <n v="24"/>
    <n v="3"/>
    <s v="ON"/>
    <d v="2018-12-24T00:00:00"/>
    <s v="Avg of 4 NM Projects"/>
    <n v="16"/>
    <n v="0.64"/>
    <n v="3.5955056179775282E-3"/>
    <n v="45"/>
    <n v="35.700000000000003"/>
    <n v="2.2848000000000004E-2"/>
    <n v="0"/>
    <n v="0"/>
    <n v="0"/>
  </r>
  <r>
    <x v="3"/>
    <n v="24"/>
    <n v="3"/>
    <s v="ON"/>
    <d v="2018-12-24T00:00:00"/>
    <s v="Avg of 4 NM Projects"/>
    <n v="17"/>
    <n v="-1.4100000000000001"/>
    <n v="-7.9213483146067416E-3"/>
    <n v="49.55"/>
    <n v="43.75"/>
    <n v="-6.1687500000000006E-2"/>
    <n v="0"/>
    <n v="0"/>
    <n v="0"/>
  </r>
  <r>
    <x v="3"/>
    <n v="24"/>
    <n v="3"/>
    <s v="ON"/>
    <d v="2018-12-24T00:00:00"/>
    <s v="Avg of 4 NM Projects"/>
    <n v="18"/>
    <n v="-1.41"/>
    <n v="-7.9213483146067416E-3"/>
    <n v="60.81"/>
    <n v="33.99"/>
    <n v="-4.79259E-2"/>
    <n v="0"/>
    <n v="0"/>
    <n v="0"/>
  </r>
  <r>
    <x v="3"/>
    <n v="24"/>
    <n v="3"/>
    <s v="ON"/>
    <d v="2018-12-24T00:00:00"/>
    <s v="Avg of 4 NM Projects"/>
    <n v="19"/>
    <n v="-1.1499999999999999"/>
    <n v="-6.4606741573033704E-3"/>
    <n v="51.65"/>
    <n v="32.01"/>
    <n v="-3.6811499999999997E-2"/>
    <n v="0"/>
    <n v="0"/>
    <n v="0"/>
  </r>
  <r>
    <x v="3"/>
    <n v="24"/>
    <n v="3"/>
    <s v="ON"/>
    <d v="2018-12-24T00:00:00"/>
    <s v="Avg of 4 NM Projects"/>
    <n v="20"/>
    <n v="-1.28"/>
    <n v="-7.1910112359550565E-3"/>
    <n v="48.33"/>
    <n v="28.86"/>
    <n v="-3.6940800000000003E-2"/>
    <n v="0"/>
    <n v="0"/>
    <n v="0"/>
  </r>
  <r>
    <x v="3"/>
    <n v="24"/>
    <n v="3"/>
    <s v="ON"/>
    <d v="2018-12-24T00:00:00"/>
    <s v="Avg of 4 NM Projects"/>
    <n v="21"/>
    <n v="-1.2799999999999998"/>
    <n v="-7.1910112359550547E-3"/>
    <n v="41.33"/>
    <n v="24.92"/>
    <n v="-3.1897599999999998E-2"/>
    <n v="0"/>
    <n v="0"/>
    <n v="0"/>
  </r>
  <r>
    <x v="3"/>
    <n v="24"/>
    <n v="3"/>
    <s v="ON"/>
    <d v="2018-12-24T00:00:00"/>
    <s v="Avg of 4 NM Projects"/>
    <n v="22"/>
    <n v="-1.4100000000000001"/>
    <n v="-7.9213483146067416E-3"/>
    <n v="33.67"/>
    <n v="24.66"/>
    <n v="-3.4770599999999999E-2"/>
    <n v="0"/>
    <n v="0"/>
    <n v="0"/>
  </r>
  <r>
    <x v="3"/>
    <n v="24"/>
    <n v="3"/>
    <s v="ON"/>
    <d v="2018-12-24T00:00:00"/>
    <s v="Avg of 4 NM Projects"/>
    <n v="23"/>
    <n v="-1.1499999999999999"/>
    <n v="-6.4606741573033704E-3"/>
    <n v="35.86"/>
    <n v="23.42"/>
    <n v="-2.6932999999999999E-2"/>
    <n v="0"/>
    <n v="0"/>
    <n v="0"/>
  </r>
  <r>
    <x v="3"/>
    <n v="24"/>
    <n v="3"/>
    <s v="OFF"/>
    <d v="2018-12-24T00:00:00"/>
    <s v="Avg of 4 NM Projects"/>
    <n v="24"/>
    <n v="-1.4100000000000001"/>
    <n v="-7.9213483146067416E-3"/>
    <n v="34.659999999999997"/>
    <n v="25.16"/>
    <n v="-3.547560000000001E-2"/>
    <n v="0"/>
    <n v="0"/>
    <n v="0"/>
  </r>
  <r>
    <x v="3"/>
    <n v="25"/>
    <n v="4"/>
    <s v="OFF"/>
    <d v="2018-12-25T00:00:00"/>
    <s v="Avg of 4 NM Projects"/>
    <n v="1"/>
    <n v="-1.1499999999999999"/>
    <n v="-6.4606741573033704E-3"/>
    <n v="34.24"/>
    <n v="29.03"/>
    <n v="-3.3384499999999998E-2"/>
    <n v="0"/>
    <n v="0"/>
    <n v="0"/>
  </r>
  <r>
    <x v="3"/>
    <n v="25"/>
    <n v="4"/>
    <s v="OFF"/>
    <d v="2018-12-25T00:00:00"/>
    <s v="Avg of 4 NM Projects"/>
    <n v="2"/>
    <n v="-1.28"/>
    <n v="-7.1910112359550565E-3"/>
    <n v="29.7"/>
    <n v="24.55"/>
    <n v="-3.1424000000000001E-2"/>
    <n v="0"/>
    <n v="0"/>
    <n v="0"/>
  </r>
  <r>
    <x v="3"/>
    <n v="25"/>
    <n v="4"/>
    <s v="OFF"/>
    <d v="2018-12-25T00:00:00"/>
    <s v="Avg of 4 NM Projects"/>
    <n v="3"/>
    <n v="-1.28"/>
    <n v="-7.1910112359550565E-3"/>
    <n v="28.9"/>
    <n v="24.69"/>
    <n v="-3.1603199999999998E-2"/>
    <n v="0"/>
    <n v="0"/>
    <n v="0"/>
  </r>
  <r>
    <x v="3"/>
    <n v="25"/>
    <n v="4"/>
    <s v="OFF"/>
    <d v="2018-12-25T00:00:00"/>
    <s v="Avg of 4 NM Projects"/>
    <n v="4"/>
    <n v="-1.41"/>
    <n v="-7.9213483146067416E-3"/>
    <n v="28.94"/>
    <n v="15"/>
    <n v="-2.1149999999999999E-2"/>
    <n v="0"/>
    <n v="0"/>
    <n v="0"/>
  </r>
  <r>
    <x v="3"/>
    <n v="25"/>
    <n v="4"/>
    <s v="OFF"/>
    <d v="2018-12-25T00:00:00"/>
    <s v="Avg of 4 NM Projects"/>
    <n v="5"/>
    <n v="-1.54"/>
    <n v="-8.6516853932584268E-3"/>
    <n v="28.93"/>
    <n v="22.66"/>
    <n v="-3.4896400000000001E-2"/>
    <n v="0"/>
    <n v="0"/>
    <n v="0"/>
  </r>
  <r>
    <x v="3"/>
    <n v="25"/>
    <n v="4"/>
    <s v="OFF"/>
    <d v="2018-12-25T00:00:00"/>
    <s v="Avg of 4 NM Projects"/>
    <n v="6"/>
    <n v="-1.1499999999999999"/>
    <n v="-6.4606741573033704E-3"/>
    <n v="31.26"/>
    <n v="24.31"/>
    <n v="-2.7956499999999995E-2"/>
    <n v="0"/>
    <n v="0"/>
    <n v="0"/>
  </r>
  <r>
    <x v="3"/>
    <n v="25"/>
    <n v="4"/>
    <s v="OFF"/>
    <d v="2018-12-25T00:00:00"/>
    <s v="Avg of 4 NM Projects"/>
    <n v="7"/>
    <n v="-1.28"/>
    <n v="-7.1910112359550565E-3"/>
    <n v="30.85"/>
    <n v="24.51"/>
    <n v="-3.1372799999999999E-2"/>
    <n v="0"/>
    <n v="0"/>
    <n v="0"/>
  </r>
  <r>
    <x v="3"/>
    <n v="25"/>
    <n v="4"/>
    <s v="ON"/>
    <d v="2018-12-25T00:00:00"/>
    <s v="Avg of 4 NM Projects"/>
    <n v="8"/>
    <n v="-1.1549999999999998"/>
    <n v="-6.4887640449438188E-3"/>
    <n v="34.28"/>
    <n v="29.49"/>
    <n v="-3.4060949999999993E-2"/>
    <n v="0"/>
    <n v="0"/>
    <n v="0"/>
  </r>
  <r>
    <x v="3"/>
    <n v="25"/>
    <n v="4"/>
    <s v="ON"/>
    <d v="2018-12-25T00:00:00"/>
    <s v="Avg of 4 NM Projects"/>
    <n v="9"/>
    <n v="8.83"/>
    <n v="4.9606741573033707E-2"/>
    <n v="37.53"/>
    <n v="27.73"/>
    <n v="0.24485590000000002"/>
    <n v="0"/>
    <n v="0"/>
    <n v="0"/>
  </r>
  <r>
    <x v="3"/>
    <n v="25"/>
    <n v="4"/>
    <s v="ON"/>
    <d v="2018-12-25T00:00:00"/>
    <s v="Avg of 4 NM Projects"/>
    <n v="10"/>
    <n v="18.815000000000001"/>
    <n v="0.10570224719101125"/>
    <n v="39.56"/>
    <n v="24.37"/>
    <n v="0.45852155000000006"/>
    <n v="0"/>
    <n v="0"/>
    <n v="0"/>
  </r>
  <r>
    <x v="3"/>
    <n v="25"/>
    <n v="4"/>
    <s v="ON"/>
    <d v="2018-12-25T00:00:00"/>
    <s v="Avg of 4 NM Projects"/>
    <n v="11"/>
    <n v="33.409999999999997"/>
    <n v="0.18769662921348312"/>
    <n v="39.549999999999997"/>
    <n v="23.54"/>
    <n v="0.78647139999999993"/>
    <n v="0"/>
    <n v="0"/>
    <n v="0"/>
  </r>
  <r>
    <x v="3"/>
    <n v="25"/>
    <n v="4"/>
    <s v="ON"/>
    <d v="2018-12-25T00:00:00"/>
    <s v="Avg of 4 NM Projects"/>
    <n v="12"/>
    <n v="39.545000000000002"/>
    <n v="0.22216292134831461"/>
    <n v="39.049999999999997"/>
    <n v="23.08"/>
    <n v="0.91269859999999992"/>
    <n v="0"/>
    <n v="0"/>
    <n v="0"/>
  </r>
  <r>
    <x v="3"/>
    <n v="25"/>
    <n v="4"/>
    <s v="ON"/>
    <d v="2018-12-25T00:00:00"/>
    <s v="Avg of 4 NM Projects"/>
    <n v="13"/>
    <n v="40.450000000000003"/>
    <n v="0.22724719101123597"/>
    <n v="37.9"/>
    <n v="19.559999999999999"/>
    <n v="0.79120199999999996"/>
    <n v="0"/>
    <n v="0"/>
    <n v="0"/>
  </r>
  <r>
    <x v="3"/>
    <n v="25"/>
    <n v="4"/>
    <s v="ON"/>
    <d v="2018-12-25T00:00:00"/>
    <s v="Avg of 4 NM Projects"/>
    <n v="14"/>
    <n v="36.480000000000004"/>
    <n v="0.20494382022471913"/>
    <n v="36.56"/>
    <n v="12.13"/>
    <n v="0.44250240000000007"/>
    <n v="0"/>
    <n v="0"/>
    <n v="0"/>
  </r>
  <r>
    <x v="3"/>
    <n v="25"/>
    <n v="4"/>
    <s v="ON"/>
    <d v="2018-12-25T00:00:00"/>
    <s v="Avg of 4 NM Projects"/>
    <n v="15"/>
    <n v="27.13"/>
    <n v="0.15241573033707864"/>
    <n v="39.29"/>
    <n v="21.68"/>
    <n v="0.58817839999999999"/>
    <n v="0"/>
    <n v="0"/>
    <n v="0"/>
  </r>
  <r>
    <x v="3"/>
    <n v="25"/>
    <n v="4"/>
    <s v="ON"/>
    <d v="2018-12-25T00:00:00"/>
    <s v="Avg of 4 NM Projects"/>
    <n v="16"/>
    <n v="11.525000000000002"/>
    <n v="6.4747191011235966E-2"/>
    <n v="37"/>
    <n v="23.53"/>
    <n v="0.27118325000000004"/>
    <n v="0"/>
    <n v="0"/>
    <n v="0"/>
  </r>
  <r>
    <x v="3"/>
    <n v="25"/>
    <n v="4"/>
    <s v="ON"/>
    <d v="2018-12-25T00:00:00"/>
    <s v="Avg of 4 NM Projects"/>
    <n v="17"/>
    <n v="-1.1499999999999999"/>
    <n v="-6.4606741573033704E-3"/>
    <n v="39.43"/>
    <n v="25.02"/>
    <n v="-2.8772999999999996E-2"/>
    <n v="0"/>
    <n v="0"/>
    <n v="0"/>
  </r>
  <r>
    <x v="3"/>
    <n v="25"/>
    <n v="4"/>
    <s v="ON"/>
    <d v="2018-12-25T00:00:00"/>
    <s v="Avg of 4 NM Projects"/>
    <n v="18"/>
    <n v="-1.28"/>
    <n v="-7.1910112359550565E-3"/>
    <n v="52.27"/>
    <n v="25.84"/>
    <n v="-3.3075199999999999E-2"/>
    <n v="0"/>
    <n v="0"/>
    <n v="0"/>
  </r>
  <r>
    <x v="3"/>
    <n v="25"/>
    <n v="4"/>
    <s v="ON"/>
    <d v="2018-12-25T00:00:00"/>
    <s v="Avg of 4 NM Projects"/>
    <n v="19"/>
    <n v="-1.41"/>
    <n v="-7.9213483146067416E-3"/>
    <n v="48.49"/>
    <n v="25.9"/>
    <n v="-3.6518999999999996E-2"/>
    <n v="0"/>
    <n v="0"/>
    <n v="0"/>
  </r>
  <r>
    <x v="3"/>
    <n v="25"/>
    <n v="4"/>
    <s v="ON"/>
    <d v="2018-12-25T00:00:00"/>
    <s v="Avg of 4 NM Projects"/>
    <n v="20"/>
    <n v="-1.4100000000000001"/>
    <n v="-7.9213483146067416E-3"/>
    <n v="40.72"/>
    <n v="25.72"/>
    <n v="-3.6265199999999997E-2"/>
    <n v="0"/>
    <n v="0"/>
    <n v="0"/>
  </r>
  <r>
    <x v="3"/>
    <n v="25"/>
    <n v="4"/>
    <s v="ON"/>
    <d v="2018-12-25T00:00:00"/>
    <s v="Avg of 4 NM Projects"/>
    <n v="21"/>
    <n v="-1.2799999999999998"/>
    <n v="-7.1910112359550547E-3"/>
    <n v="36.65"/>
    <n v="25.66"/>
    <n v="-3.2844799999999993E-2"/>
    <n v="0"/>
    <n v="0"/>
    <n v="0"/>
  </r>
  <r>
    <x v="3"/>
    <n v="25"/>
    <n v="4"/>
    <s v="ON"/>
    <d v="2018-12-25T00:00:00"/>
    <s v="Avg of 4 NM Projects"/>
    <n v="22"/>
    <n v="-1.28"/>
    <n v="-7.1910112359550565E-3"/>
    <n v="36.94"/>
    <n v="25.46"/>
    <n v="-3.2588800000000001E-2"/>
    <n v="0"/>
    <n v="0"/>
    <n v="0"/>
  </r>
  <r>
    <x v="3"/>
    <n v="25"/>
    <n v="4"/>
    <s v="ON"/>
    <d v="2018-12-25T00:00:00"/>
    <s v="Avg of 4 NM Projects"/>
    <n v="23"/>
    <n v="-1.4100000000000001"/>
    <n v="-7.9213483146067416E-3"/>
    <n v="34.32"/>
    <n v="30.88"/>
    <n v="-4.3540800000000004E-2"/>
    <n v="0"/>
    <n v="0"/>
    <n v="0"/>
  </r>
  <r>
    <x v="3"/>
    <n v="25"/>
    <n v="4"/>
    <s v="OFF"/>
    <d v="2018-12-25T00:00:00"/>
    <s v="Avg of 4 NM Projects"/>
    <n v="24"/>
    <n v="-1.2799999999999998"/>
    <n v="-7.1910112359550547E-3"/>
    <n v="29.65"/>
    <n v="28"/>
    <n v="-3.5839999999999997E-2"/>
    <n v="0"/>
    <n v="0"/>
    <n v="0"/>
  </r>
  <r>
    <x v="3"/>
    <n v="26"/>
    <n v="5"/>
    <s v="OFF"/>
    <d v="2018-12-26T00:00:00"/>
    <s v="Avg of 4 NM Projects"/>
    <n v="1"/>
    <n v="-1.28"/>
    <n v="-7.1910112359550565E-3"/>
    <n v="35.18"/>
    <n v="22.83"/>
    <n v="-2.9222399999999996E-2"/>
    <n v="0"/>
    <n v="0"/>
    <n v="0"/>
  </r>
  <r>
    <x v="3"/>
    <n v="26"/>
    <n v="5"/>
    <s v="OFF"/>
    <d v="2018-12-26T00:00:00"/>
    <s v="Avg of 4 NM Projects"/>
    <n v="2"/>
    <n v="-1.4100000000000001"/>
    <n v="-7.9213483146067416E-3"/>
    <n v="35.82"/>
    <n v="24.03"/>
    <n v="-3.3882300000000011E-2"/>
    <n v="0"/>
    <n v="0"/>
    <n v="0"/>
  </r>
  <r>
    <x v="3"/>
    <n v="26"/>
    <n v="5"/>
    <s v="OFF"/>
    <d v="2018-12-26T00:00:00"/>
    <s v="Avg of 4 NM Projects"/>
    <n v="3"/>
    <n v="-1.2799999999999998"/>
    <n v="-7.1910112359550547E-3"/>
    <n v="32.92"/>
    <n v="21.53"/>
    <n v="-2.75584E-2"/>
    <n v="0"/>
    <n v="0"/>
    <n v="0"/>
  </r>
  <r>
    <x v="3"/>
    <n v="26"/>
    <n v="5"/>
    <s v="OFF"/>
    <d v="2018-12-26T00:00:00"/>
    <s v="Avg of 4 NM Projects"/>
    <n v="4"/>
    <n v="-1.4100000000000001"/>
    <n v="-7.9213483146067416E-3"/>
    <n v="34.57"/>
    <n v="22.47"/>
    <n v="-3.1682700000000001E-2"/>
    <n v="0"/>
    <n v="0"/>
    <n v="0"/>
  </r>
  <r>
    <x v="3"/>
    <n v="26"/>
    <n v="5"/>
    <s v="OFF"/>
    <d v="2018-12-26T00:00:00"/>
    <s v="Avg of 4 NM Projects"/>
    <n v="5"/>
    <n v="-1.28"/>
    <n v="-7.1910112359550565E-3"/>
    <n v="34.5"/>
    <n v="19.57"/>
    <n v="-2.5049600000000002E-2"/>
    <n v="0"/>
    <n v="0"/>
    <n v="0"/>
  </r>
  <r>
    <x v="3"/>
    <n v="26"/>
    <n v="5"/>
    <s v="OFF"/>
    <d v="2018-12-26T00:00:00"/>
    <s v="Avg of 4 NM Projects"/>
    <n v="6"/>
    <n v="-1.2799999999999998"/>
    <n v="-7.1910112359550547E-3"/>
    <n v="34.28"/>
    <n v="21.61"/>
    <n v="-2.7660799999999996E-2"/>
    <n v="0"/>
    <n v="0"/>
    <n v="0"/>
  </r>
  <r>
    <x v="3"/>
    <n v="26"/>
    <n v="5"/>
    <s v="OFF"/>
    <d v="2018-12-26T00:00:00"/>
    <s v="Avg of 4 NM Projects"/>
    <n v="7"/>
    <n v="-1.0249999999999999"/>
    <n v="-5.7584269662921345E-3"/>
    <n v="39.67"/>
    <n v="23.99"/>
    <n v="-2.4589749999999994E-2"/>
    <n v="0"/>
    <n v="0"/>
    <n v="0"/>
  </r>
  <r>
    <x v="3"/>
    <n v="26"/>
    <n v="5"/>
    <s v="ON"/>
    <d v="2018-12-26T00:00:00"/>
    <s v="Avg of 4 NM Projects"/>
    <n v="8"/>
    <n v="0.13"/>
    <n v="7.3033707865168538E-4"/>
    <n v="40.51"/>
    <n v="27.43"/>
    <n v="3.5658999999999999E-3"/>
    <n v="0"/>
    <n v="0"/>
    <n v="0"/>
  </r>
  <r>
    <x v="3"/>
    <n v="26"/>
    <n v="5"/>
    <s v="ON"/>
    <d v="2018-12-26T00:00:00"/>
    <s v="Avg of 4 NM Projects"/>
    <n v="9"/>
    <n v="14.844999999999999"/>
    <n v="8.3398876404494379E-2"/>
    <n v="51.81"/>
    <n v="28.95"/>
    <n v="0.42976274999999997"/>
    <n v="0"/>
    <n v="0"/>
    <n v="0"/>
  </r>
  <r>
    <x v="3"/>
    <n v="26"/>
    <n v="5"/>
    <s v="ON"/>
    <d v="2018-12-26T00:00:00"/>
    <s v="Avg of 4 NM Projects"/>
    <n v="10"/>
    <n v="19.835000000000001"/>
    <n v="0.11143258426966293"/>
    <n v="43.89"/>
    <n v="32.409999999999997"/>
    <n v="0.64285234999999996"/>
    <n v="0"/>
    <n v="0"/>
    <n v="0"/>
  </r>
  <r>
    <x v="3"/>
    <n v="26"/>
    <n v="5"/>
    <s v="ON"/>
    <d v="2018-12-26T00:00:00"/>
    <s v="Avg of 4 NM Projects"/>
    <n v="11"/>
    <n v="17.669999999999998"/>
    <n v="9.9269662921348298E-2"/>
    <n v="40.98"/>
    <n v="32.950000000000003"/>
    <n v="0.58222649999999998"/>
    <n v="0"/>
    <n v="0"/>
    <n v="0"/>
  </r>
  <r>
    <x v="3"/>
    <n v="26"/>
    <n v="5"/>
    <s v="ON"/>
    <d v="2018-12-26T00:00:00"/>
    <s v="Avg of 4 NM Projects"/>
    <n v="12"/>
    <n v="22.395000000000003"/>
    <n v="0.12581460674157305"/>
    <n v="40.950000000000003"/>
    <n v="32.03"/>
    <n v="0.7173118500000002"/>
    <n v="0"/>
    <n v="0"/>
    <n v="0"/>
  </r>
  <r>
    <x v="3"/>
    <n v="26"/>
    <n v="5"/>
    <s v="ON"/>
    <d v="2018-12-26T00:00:00"/>
    <s v="Avg of 4 NM Projects"/>
    <n v="13"/>
    <n v="30.590000000000003"/>
    <n v="0.17185393258426968"/>
    <n v="40.92"/>
    <n v="29.66"/>
    <n v="0.90729940000000009"/>
    <n v="0"/>
    <n v="0"/>
    <n v="0"/>
  </r>
  <r>
    <x v="3"/>
    <n v="26"/>
    <n v="5"/>
    <s v="ON"/>
    <d v="2018-12-26T00:00:00"/>
    <s v="Avg of 4 NM Projects"/>
    <n v="14"/>
    <n v="24.700000000000003"/>
    <n v="0.13876404494382025"/>
    <n v="38.6"/>
    <n v="27.26"/>
    <n v="0.67332200000000009"/>
    <n v="0"/>
    <n v="0"/>
    <n v="0"/>
  </r>
  <r>
    <x v="3"/>
    <n v="26"/>
    <n v="5"/>
    <s v="ON"/>
    <d v="2018-12-26T00:00:00"/>
    <s v="Avg of 4 NM Projects"/>
    <n v="15"/>
    <n v="15.620000000000001"/>
    <n v="8.7752808988764044E-2"/>
    <n v="38.6"/>
    <n v="27.39"/>
    <n v="0.42783180000000004"/>
    <n v="0"/>
    <n v="0"/>
    <n v="0"/>
  </r>
  <r>
    <x v="3"/>
    <n v="26"/>
    <n v="5"/>
    <s v="ON"/>
    <d v="2018-12-26T00:00:00"/>
    <s v="Avg of 4 NM Projects"/>
    <n v="16"/>
    <n v="1.66"/>
    <n v="9.3258426966292135E-3"/>
    <n v="45.96"/>
    <n v="41.05"/>
    <n v="6.8142999999999981E-2"/>
    <n v="0"/>
    <n v="0"/>
    <n v="0"/>
  </r>
  <r>
    <x v="3"/>
    <n v="26"/>
    <n v="5"/>
    <s v="ON"/>
    <d v="2018-12-26T00:00:00"/>
    <s v="Avg of 4 NM Projects"/>
    <n v="17"/>
    <n v="-0.89500000000000002"/>
    <n v="-5.0280898876404493E-3"/>
    <n v="60.8"/>
    <n v="40.92"/>
    <n v="-3.66234E-2"/>
    <n v="0"/>
    <n v="0"/>
    <n v="0"/>
  </r>
  <r>
    <x v="3"/>
    <n v="26"/>
    <n v="5"/>
    <s v="ON"/>
    <d v="2018-12-26T00:00:00"/>
    <s v="Avg of 4 NM Projects"/>
    <n v="18"/>
    <n v="-1.1499999999999999"/>
    <n v="-6.4606741573033704E-3"/>
    <n v="83.51"/>
    <n v="43.05"/>
    <n v="-4.9507499999999996E-2"/>
    <n v="0"/>
    <n v="0"/>
    <n v="0"/>
  </r>
  <r>
    <x v="3"/>
    <n v="26"/>
    <n v="5"/>
    <s v="ON"/>
    <d v="2018-12-26T00:00:00"/>
    <s v="Avg of 4 NM Projects"/>
    <n v="19"/>
    <n v="-1.41"/>
    <n v="-7.9213483146067416E-3"/>
    <n v="62.58"/>
    <n v="36.75"/>
    <n v="-5.1817499999999996E-2"/>
    <n v="0"/>
    <n v="0"/>
    <n v="0"/>
  </r>
  <r>
    <x v="3"/>
    <n v="26"/>
    <n v="5"/>
    <s v="ON"/>
    <d v="2018-12-26T00:00:00"/>
    <s v="Avg of 4 NM Projects"/>
    <n v="20"/>
    <n v="-1.1499999999999999"/>
    <n v="-6.4606741573033704E-3"/>
    <n v="54.99"/>
    <n v="32.83"/>
    <n v="-3.7754499999999996E-2"/>
    <n v="0"/>
    <n v="0"/>
    <n v="0"/>
  </r>
  <r>
    <x v="3"/>
    <n v="26"/>
    <n v="5"/>
    <s v="ON"/>
    <d v="2018-12-26T00:00:00"/>
    <s v="Avg of 4 NM Projects"/>
    <n v="21"/>
    <n v="-1.2799999999999998"/>
    <n v="-7.1910112359550547E-3"/>
    <n v="46.44"/>
    <n v="30.97"/>
    <n v="-3.9641599999999992E-2"/>
    <n v="0"/>
    <n v="0"/>
    <n v="0"/>
  </r>
  <r>
    <x v="3"/>
    <n v="26"/>
    <n v="5"/>
    <s v="ON"/>
    <d v="2018-12-26T00:00:00"/>
    <s v="Avg of 4 NM Projects"/>
    <n v="22"/>
    <n v="-1.1499999999999999"/>
    <n v="-6.4606741573033704E-3"/>
    <n v="43.28"/>
    <n v="25.65"/>
    <n v="-2.9497499999999996E-2"/>
    <n v="0"/>
    <n v="0"/>
    <n v="0"/>
  </r>
  <r>
    <x v="3"/>
    <n v="26"/>
    <n v="5"/>
    <s v="ON"/>
    <d v="2018-12-26T00:00:00"/>
    <s v="Avg of 4 NM Projects"/>
    <n v="23"/>
    <n v="-1.4099999999999997"/>
    <n v="-7.9213483146067399E-3"/>
    <n v="34.380000000000003"/>
    <n v="21.64"/>
    <n v="-3.0512399999999995E-2"/>
    <n v="0"/>
    <n v="0"/>
    <n v="0"/>
  </r>
  <r>
    <x v="3"/>
    <n v="26"/>
    <n v="5"/>
    <s v="OFF"/>
    <d v="2018-12-26T00:00:00"/>
    <s v="Avg of 4 NM Projects"/>
    <n v="24"/>
    <n v="-1.28"/>
    <n v="-7.1910112359550565E-3"/>
    <n v="33.590000000000003"/>
    <n v="24.63"/>
    <n v="-3.1526399999999996E-2"/>
    <n v="0"/>
    <n v="0"/>
    <n v="0"/>
  </r>
  <r>
    <x v="3"/>
    <n v="27"/>
    <n v="6"/>
    <s v="OFF"/>
    <d v="2018-12-27T00:00:00"/>
    <s v="Avg of 4 NM Projects"/>
    <n v="1"/>
    <n v="-1.2799999999999998"/>
    <n v="-7.1910112359550547E-3"/>
    <n v="29.37"/>
    <n v="19.02"/>
    <n v="-2.4345599999999998E-2"/>
    <n v="0"/>
    <n v="0"/>
    <n v="0"/>
  </r>
  <r>
    <x v="3"/>
    <n v="27"/>
    <n v="6"/>
    <s v="OFF"/>
    <d v="2018-12-27T00:00:00"/>
    <s v="Avg of 4 NM Projects"/>
    <n v="2"/>
    <n v="-1.1499999999999999"/>
    <n v="-6.4606741573033704E-3"/>
    <n v="29.1"/>
    <n v="22.15"/>
    <n v="-2.5472499999999995E-2"/>
    <n v="0"/>
    <n v="0"/>
    <n v="0"/>
  </r>
  <r>
    <x v="3"/>
    <n v="27"/>
    <n v="6"/>
    <s v="OFF"/>
    <d v="2018-12-27T00:00:00"/>
    <s v="Avg of 4 NM Projects"/>
    <n v="3"/>
    <n v="-1.2799999999999998"/>
    <n v="-7.1910112359550547E-3"/>
    <n v="26.61"/>
    <n v="17.5"/>
    <n v="-2.2399999999999996E-2"/>
    <n v="0"/>
    <n v="0"/>
    <n v="0"/>
  </r>
  <r>
    <x v="3"/>
    <n v="27"/>
    <n v="6"/>
    <s v="OFF"/>
    <d v="2018-12-27T00:00:00"/>
    <s v="Avg of 4 NM Projects"/>
    <n v="4"/>
    <n v="-1.2799999999999998"/>
    <n v="-7.1910112359550547E-3"/>
    <n v="27.54"/>
    <n v="13.91"/>
    <n v="-1.7804799999999996E-2"/>
    <n v="0"/>
    <n v="0"/>
    <n v="0"/>
  </r>
  <r>
    <x v="3"/>
    <n v="27"/>
    <n v="6"/>
    <s v="OFF"/>
    <d v="2018-12-27T00:00:00"/>
    <s v="Avg of 4 NM Projects"/>
    <n v="5"/>
    <n v="-1.54"/>
    <n v="-8.6516853932584268E-3"/>
    <n v="29.22"/>
    <n v="15.97"/>
    <n v="-2.4593800000000002E-2"/>
    <n v="0"/>
    <n v="0"/>
    <n v="0"/>
  </r>
  <r>
    <x v="3"/>
    <n v="27"/>
    <n v="6"/>
    <s v="OFF"/>
    <d v="2018-12-27T00:00:00"/>
    <s v="Avg of 4 NM Projects"/>
    <n v="6"/>
    <n v="-1.1499999999999999"/>
    <n v="-6.4606741573033704E-3"/>
    <n v="31.51"/>
    <n v="23.37"/>
    <n v="-2.68755E-2"/>
    <n v="0"/>
    <n v="0"/>
    <n v="0"/>
  </r>
  <r>
    <x v="3"/>
    <n v="27"/>
    <n v="6"/>
    <s v="OFF"/>
    <d v="2018-12-27T00:00:00"/>
    <s v="Avg of 4 NM Projects"/>
    <n v="7"/>
    <n v="-1.1499999999999999"/>
    <n v="-6.4606741573033704E-3"/>
    <n v="39.340000000000003"/>
    <n v="23.4"/>
    <n v="-2.6909999999999996E-2"/>
    <n v="0"/>
    <n v="0"/>
    <n v="0"/>
  </r>
  <r>
    <x v="3"/>
    <n v="27"/>
    <n v="6"/>
    <s v="ON"/>
    <d v="2018-12-27T00:00:00"/>
    <s v="Avg of 4 NM Projects"/>
    <n v="8"/>
    <n v="-1.1499999999999999"/>
    <n v="-6.4606741573033704E-3"/>
    <n v="36.76"/>
    <n v="25.43"/>
    <n v="-2.92445E-2"/>
    <n v="0"/>
    <n v="0"/>
    <n v="0"/>
  </r>
  <r>
    <x v="3"/>
    <n v="27"/>
    <n v="6"/>
    <s v="ON"/>
    <d v="2018-12-27T00:00:00"/>
    <s v="Avg of 4 NM Projects"/>
    <n v="9"/>
    <n v="7.3"/>
    <n v="4.101123595505618E-2"/>
    <n v="37.85"/>
    <n v="26.5"/>
    <n v="0.19344999999999998"/>
    <n v="0"/>
    <n v="0"/>
    <n v="0"/>
  </r>
  <r>
    <x v="3"/>
    <n v="27"/>
    <n v="6"/>
    <s v="ON"/>
    <d v="2018-12-27T00:00:00"/>
    <s v="Avg of 4 NM Projects"/>
    <n v="10"/>
    <n v="18.180000000000003"/>
    <n v="0.10213483146067417"/>
    <n v="41.05"/>
    <n v="23.43"/>
    <n v="0.42595740000000004"/>
    <n v="0"/>
    <n v="0"/>
    <n v="0"/>
  </r>
  <r>
    <x v="3"/>
    <n v="27"/>
    <n v="6"/>
    <s v="ON"/>
    <d v="2018-12-27T00:00:00"/>
    <s v="Avg of 4 NM Projects"/>
    <n v="11"/>
    <n v="28.155000000000001"/>
    <n v="0.15817415730337078"/>
    <n v="36.299999999999997"/>
    <n v="19.21"/>
    <n v="0.54085755000000002"/>
    <n v="0"/>
    <n v="0"/>
    <n v="0"/>
  </r>
  <r>
    <x v="3"/>
    <n v="27"/>
    <n v="6"/>
    <s v="ON"/>
    <d v="2018-12-27T00:00:00"/>
    <s v="Avg of 4 NM Projects"/>
    <n v="12"/>
    <n v="36.865000000000002"/>
    <n v="0.20710674157303371"/>
    <n v="35.89"/>
    <n v="23.07"/>
    <n v="0.85047555000000008"/>
    <n v="0"/>
    <n v="0"/>
    <n v="0"/>
  </r>
  <r>
    <x v="3"/>
    <n v="27"/>
    <n v="6"/>
    <s v="ON"/>
    <d v="2018-12-27T00:00:00"/>
    <s v="Avg of 4 NM Projects"/>
    <n v="13"/>
    <n v="40.064999999999998"/>
    <n v="0.22508426966292133"/>
    <n v="34.03"/>
    <n v="20.03"/>
    <n v="0.80250195000000002"/>
    <n v="0"/>
    <n v="0"/>
    <n v="0"/>
  </r>
  <r>
    <x v="3"/>
    <n v="27"/>
    <n v="6"/>
    <s v="ON"/>
    <d v="2018-12-27T00:00:00"/>
    <s v="Avg of 4 NM Projects"/>
    <n v="14"/>
    <n v="34.814999999999998"/>
    <n v="0.19558988764044943"/>
    <n v="34.270000000000003"/>
    <n v="22.38"/>
    <n v="0.7791596999999999"/>
    <n v="0"/>
    <n v="0"/>
    <n v="0"/>
  </r>
  <r>
    <x v="3"/>
    <n v="27"/>
    <n v="6"/>
    <s v="ON"/>
    <d v="2018-12-27T00:00:00"/>
    <s v="Avg of 4 NM Projects"/>
    <n v="15"/>
    <n v="24.32"/>
    <n v="0.13662921348314608"/>
    <n v="32.18"/>
    <n v="19.440000000000001"/>
    <n v="0.47278080000000006"/>
    <n v="0"/>
    <n v="0"/>
    <n v="0"/>
  </r>
  <r>
    <x v="3"/>
    <n v="27"/>
    <n v="6"/>
    <s v="ON"/>
    <d v="2018-12-27T00:00:00"/>
    <s v="Avg of 4 NM Projects"/>
    <n v="16"/>
    <n v="8.3199999999999985"/>
    <n v="4.6741573033707857E-2"/>
    <n v="33.92"/>
    <n v="22.58"/>
    <n v="0.18786559999999994"/>
    <n v="0"/>
    <n v="0"/>
    <n v="0"/>
  </r>
  <r>
    <x v="3"/>
    <n v="27"/>
    <n v="6"/>
    <s v="ON"/>
    <d v="2018-12-27T00:00:00"/>
    <s v="Avg of 4 NM Projects"/>
    <n v="17"/>
    <n v="-1.2799999999999998"/>
    <n v="-7.1910112359550547E-3"/>
    <n v="47.21"/>
    <n v="26.59"/>
    <n v="-3.4035199999999995E-2"/>
    <n v="0"/>
    <n v="0"/>
    <n v="0"/>
  </r>
  <r>
    <x v="3"/>
    <n v="27"/>
    <n v="6"/>
    <s v="ON"/>
    <d v="2018-12-27T00:00:00"/>
    <s v="Avg of 4 NM Projects"/>
    <n v="18"/>
    <n v="-1.1499999999999999"/>
    <n v="-6.4606741573033704E-3"/>
    <n v="62.61"/>
    <n v="37.369999999999997"/>
    <n v="-4.29755E-2"/>
    <n v="0"/>
    <n v="0"/>
    <n v="0"/>
  </r>
  <r>
    <x v="3"/>
    <n v="27"/>
    <n v="6"/>
    <s v="ON"/>
    <d v="2018-12-27T00:00:00"/>
    <s v="Avg of 4 NM Projects"/>
    <n v="19"/>
    <n v="-1.2799999999999998"/>
    <n v="-7.1910112359550547E-3"/>
    <n v="53.22"/>
    <n v="30.51"/>
    <n v="-3.9052799999999999E-2"/>
    <n v="0"/>
    <n v="0"/>
    <n v="0"/>
  </r>
  <r>
    <x v="3"/>
    <n v="27"/>
    <n v="6"/>
    <s v="ON"/>
    <d v="2018-12-27T00:00:00"/>
    <s v="Avg of 4 NM Projects"/>
    <n v="20"/>
    <n v="-1.1499999999999999"/>
    <n v="-6.4606741573033704E-3"/>
    <n v="52.05"/>
    <n v="30.97"/>
    <n v="-3.5615499999999994E-2"/>
    <n v="0"/>
    <n v="0"/>
    <n v="0"/>
  </r>
  <r>
    <x v="3"/>
    <n v="27"/>
    <n v="6"/>
    <s v="ON"/>
    <d v="2018-12-27T00:00:00"/>
    <s v="Avg of 4 NM Projects"/>
    <n v="21"/>
    <n v="-1.2799999999999998"/>
    <n v="-7.1910112359550547E-3"/>
    <n v="40.15"/>
    <n v="27.02"/>
    <n v="-3.4585599999999994E-2"/>
    <n v="0"/>
    <n v="0"/>
    <n v="0"/>
  </r>
  <r>
    <x v="3"/>
    <n v="27"/>
    <n v="6"/>
    <s v="ON"/>
    <d v="2018-12-27T00:00:00"/>
    <s v="Avg of 4 NM Projects"/>
    <n v="22"/>
    <n v="-1.1499999999999999"/>
    <n v="-6.4606741573033704E-3"/>
    <n v="36.42"/>
    <n v="23.62"/>
    <n v="-2.7163E-2"/>
    <n v="0"/>
    <n v="0"/>
    <n v="0"/>
  </r>
  <r>
    <x v="3"/>
    <n v="27"/>
    <n v="6"/>
    <s v="ON"/>
    <d v="2018-12-27T00:00:00"/>
    <s v="Avg of 4 NM Projects"/>
    <n v="23"/>
    <n v="-1.28"/>
    <n v="-7.1910112359550565E-3"/>
    <n v="32.42"/>
    <n v="19.64"/>
    <n v="-2.5139200000000004E-2"/>
    <n v="0"/>
    <n v="0"/>
    <n v="0"/>
  </r>
  <r>
    <x v="3"/>
    <n v="27"/>
    <n v="6"/>
    <s v="OFF"/>
    <d v="2018-12-27T00:00:00"/>
    <s v="Avg of 4 NM Projects"/>
    <n v="24"/>
    <n v="-1.1499999999999999"/>
    <n v="-6.4606741573033704E-3"/>
    <n v="29.52"/>
    <n v="24.72"/>
    <n v="-2.8427999999999998E-2"/>
    <n v="0"/>
    <n v="0"/>
    <n v="0"/>
  </r>
  <r>
    <x v="3"/>
    <n v="28"/>
    <n v="7"/>
    <s v="OFF"/>
    <d v="2018-12-28T00:00:00"/>
    <s v="Avg of 4 NM Projects"/>
    <n v="1"/>
    <n v="-1.1499999999999999"/>
    <n v="-6.4606741573033704E-3"/>
    <n v="25.4"/>
    <n v="24.73"/>
    <n v="-2.84395E-2"/>
    <n v="0"/>
    <n v="0"/>
    <n v="0"/>
  </r>
  <r>
    <x v="3"/>
    <n v="28"/>
    <n v="7"/>
    <s v="OFF"/>
    <d v="2018-12-28T00:00:00"/>
    <s v="Avg of 4 NM Projects"/>
    <n v="2"/>
    <n v="-1.67"/>
    <n v="-9.382022471910112E-3"/>
    <n v="25.43"/>
    <n v="22.59"/>
    <n v="-3.7725299999999996E-2"/>
    <n v="0"/>
    <n v="0"/>
    <n v="0"/>
  </r>
  <r>
    <x v="3"/>
    <n v="28"/>
    <n v="7"/>
    <s v="OFF"/>
    <d v="2018-12-28T00:00:00"/>
    <s v="Avg of 4 NM Projects"/>
    <n v="3"/>
    <n v="-1.1499999999999999"/>
    <n v="-6.4606741573033704E-3"/>
    <n v="22.48"/>
    <n v="21.32"/>
    <n v="-2.4517999999999998E-2"/>
    <n v="0"/>
    <n v="0"/>
    <n v="0"/>
  </r>
  <r>
    <x v="3"/>
    <n v="28"/>
    <n v="7"/>
    <s v="OFF"/>
    <d v="2018-12-28T00:00:00"/>
    <s v="Avg of 4 NM Projects"/>
    <n v="4"/>
    <n v="-1.41"/>
    <n v="-7.9213483146067416E-3"/>
    <n v="20.89"/>
    <n v="22.05"/>
    <n v="-3.10905E-2"/>
    <n v="0"/>
    <n v="0"/>
    <n v="0"/>
  </r>
  <r>
    <x v="3"/>
    <n v="28"/>
    <n v="7"/>
    <s v="OFF"/>
    <d v="2018-12-28T00:00:00"/>
    <s v="Avg of 4 NM Projects"/>
    <n v="5"/>
    <n v="-1.4100000000000001"/>
    <n v="-7.9213483146067416E-3"/>
    <n v="22.11"/>
    <n v="15.78"/>
    <n v="-2.22498E-2"/>
    <n v="0"/>
    <n v="0"/>
    <n v="0"/>
  </r>
  <r>
    <x v="3"/>
    <n v="28"/>
    <n v="7"/>
    <s v="OFF"/>
    <d v="2018-12-28T00:00:00"/>
    <s v="Avg of 4 NM Projects"/>
    <n v="6"/>
    <n v="-1.1499999999999999"/>
    <n v="-6.4606741573033704E-3"/>
    <n v="25.37"/>
    <n v="20.61"/>
    <n v="-2.3701499999999997E-2"/>
    <n v="0"/>
    <n v="0"/>
    <n v="0"/>
  </r>
  <r>
    <x v="3"/>
    <n v="28"/>
    <n v="7"/>
    <s v="OFF"/>
    <d v="2018-12-28T00:00:00"/>
    <s v="Avg of 4 NM Projects"/>
    <n v="7"/>
    <n v="-1.1499999999999999"/>
    <n v="-6.4606741573033704E-3"/>
    <n v="27.7"/>
    <n v="22.21"/>
    <n v="-2.5541499999999998E-2"/>
    <n v="0"/>
    <n v="0"/>
    <n v="0"/>
  </r>
  <r>
    <x v="3"/>
    <n v="28"/>
    <n v="7"/>
    <s v="OFF"/>
    <d v="2018-12-28T00:00:00"/>
    <s v="Avg of 4 NM Projects"/>
    <n v="8"/>
    <n v="-1.2799999999999998"/>
    <n v="-7.1910112359550547E-3"/>
    <n v="29.46"/>
    <n v="21.44"/>
    <n v="-2.7443199999999997E-2"/>
    <n v="0"/>
    <n v="0"/>
    <n v="0"/>
  </r>
  <r>
    <x v="3"/>
    <n v="28"/>
    <n v="7"/>
    <s v="OFF"/>
    <d v="2018-12-28T00:00:00"/>
    <s v="Avg of 4 NM Projects"/>
    <n v="9"/>
    <n v="1.4099999999999997"/>
    <n v="7.9213483146067399E-3"/>
    <n v="31.87"/>
    <n v="24.55"/>
    <n v="3.4615499999999993E-2"/>
    <n v="0"/>
    <n v="0"/>
    <n v="0"/>
  </r>
  <r>
    <x v="3"/>
    <n v="28"/>
    <n v="7"/>
    <s v="OFF"/>
    <d v="2018-12-28T00:00:00"/>
    <s v="Avg of 4 NM Projects"/>
    <n v="10"/>
    <n v="6.9149999999999991"/>
    <n v="3.8848314606741569E-2"/>
    <n v="32.03"/>
    <n v="37.549999999999997"/>
    <n v="0.25965824999999998"/>
    <n v="0"/>
    <n v="0"/>
    <n v="0"/>
  </r>
  <r>
    <x v="3"/>
    <n v="28"/>
    <n v="7"/>
    <s v="OFF"/>
    <d v="2018-12-28T00:00:00"/>
    <s v="Avg of 4 NM Projects"/>
    <n v="11"/>
    <n v="12.159999999999998"/>
    <n v="6.8314606741573025E-2"/>
    <n v="32.01"/>
    <n v="47.97"/>
    <n v="0.58331519999999992"/>
    <n v="0"/>
    <n v="0"/>
    <n v="0"/>
  </r>
  <r>
    <x v="3"/>
    <n v="28"/>
    <n v="7"/>
    <s v="OFF"/>
    <d v="2018-12-28T00:00:00"/>
    <s v="Avg of 4 NM Projects"/>
    <n v="12"/>
    <n v="13.565"/>
    <n v="7.6207865168539321E-2"/>
    <n v="33.369999999999997"/>
    <n v="40.56"/>
    <n v="0.55019640000000003"/>
    <n v="0"/>
    <n v="0"/>
    <n v="0"/>
  </r>
  <r>
    <x v="3"/>
    <n v="28"/>
    <n v="7"/>
    <s v="OFF"/>
    <d v="2018-12-28T00:00:00"/>
    <s v="Avg of 4 NM Projects"/>
    <n v="13"/>
    <n v="12.42"/>
    <n v="6.9775280898876399E-2"/>
    <n v="31.6"/>
    <n v="38.22"/>
    <n v="0.47469239999999996"/>
    <n v="0"/>
    <n v="0"/>
    <n v="0"/>
  </r>
  <r>
    <x v="3"/>
    <n v="28"/>
    <n v="7"/>
    <s v="OFF"/>
    <d v="2018-12-28T00:00:00"/>
    <s v="Avg of 4 NM Projects"/>
    <n v="14"/>
    <n v="10.88"/>
    <n v="6.1123595505617981E-2"/>
    <n v="27.85"/>
    <n v="36.78"/>
    <n v="0.40016640000000009"/>
    <n v="0"/>
    <n v="0"/>
    <n v="0"/>
  </r>
  <r>
    <x v="3"/>
    <n v="28"/>
    <n v="7"/>
    <s v="OFF"/>
    <d v="2018-12-28T00:00:00"/>
    <s v="Avg of 4 NM Projects"/>
    <n v="15"/>
    <n v="4.22"/>
    <n v="2.3707865168539323E-2"/>
    <n v="26.73"/>
    <n v="36.020000000000003"/>
    <n v="0.15200440000000001"/>
    <n v="0"/>
    <n v="0"/>
    <n v="0"/>
  </r>
  <r>
    <x v="3"/>
    <n v="28"/>
    <n v="7"/>
    <s v="OFF"/>
    <d v="2018-12-28T00:00:00"/>
    <s v="Avg of 4 NM Projects"/>
    <n v="16"/>
    <n v="0"/>
    <n v="0"/>
    <n v="27.86"/>
    <n v="36.700000000000003"/>
    <n v="0"/>
    <n v="1"/>
    <n v="0"/>
    <n v="0"/>
  </r>
  <r>
    <x v="3"/>
    <n v="28"/>
    <n v="7"/>
    <s v="OFF"/>
    <d v="2018-12-28T00:00:00"/>
    <s v="Avg of 4 NM Projects"/>
    <n v="17"/>
    <n v="-1.2799999999999998"/>
    <n v="-7.1910112359550547E-3"/>
    <n v="31.98"/>
    <n v="35.28"/>
    <n v="-4.5158399999999994E-2"/>
    <n v="0"/>
    <n v="0"/>
    <n v="0"/>
  </r>
  <r>
    <x v="3"/>
    <n v="28"/>
    <n v="7"/>
    <s v="OFF"/>
    <d v="2018-12-28T00:00:00"/>
    <s v="Avg of 4 NM Projects"/>
    <n v="18"/>
    <n v="-1.1499999999999999"/>
    <n v="-6.4606741573033704E-3"/>
    <n v="37.94"/>
    <n v="38.04"/>
    <n v="-4.3745999999999993E-2"/>
    <n v="0"/>
    <n v="0"/>
    <n v="0"/>
  </r>
  <r>
    <x v="3"/>
    <n v="28"/>
    <n v="7"/>
    <s v="OFF"/>
    <d v="2018-12-28T00:00:00"/>
    <s v="Avg of 4 NM Projects"/>
    <n v="19"/>
    <n v="-1.1499999999999999"/>
    <n v="-6.4606741573033704E-3"/>
    <n v="32.06"/>
    <n v="30.64"/>
    <n v="-3.5235999999999996E-2"/>
    <n v="0"/>
    <n v="0"/>
    <n v="0"/>
  </r>
  <r>
    <x v="3"/>
    <n v="28"/>
    <n v="7"/>
    <s v="OFF"/>
    <d v="2018-12-28T00:00:00"/>
    <s v="Avg of 4 NM Projects"/>
    <n v="20"/>
    <n v="-1.4100000000000001"/>
    <n v="-7.9213483146067416E-3"/>
    <n v="27.18"/>
    <n v="24.18"/>
    <n v="-3.40938E-2"/>
    <n v="0"/>
    <n v="0"/>
    <n v="0"/>
  </r>
  <r>
    <x v="3"/>
    <n v="28"/>
    <n v="7"/>
    <s v="OFF"/>
    <d v="2018-12-28T00:00:00"/>
    <s v="Avg of 4 NM Projects"/>
    <n v="21"/>
    <n v="-1.2799999999999998"/>
    <n v="-7.1910112359550547E-3"/>
    <n v="26.56"/>
    <n v="23.05"/>
    <n v="-2.9503999999999999E-2"/>
    <n v="0"/>
    <n v="0"/>
    <n v="0"/>
  </r>
  <r>
    <x v="3"/>
    <n v="28"/>
    <n v="7"/>
    <s v="OFF"/>
    <d v="2018-12-28T00:00:00"/>
    <s v="Avg of 4 NM Projects"/>
    <n v="22"/>
    <n v="-1.2799999999999998"/>
    <n v="-7.1910112359550547E-3"/>
    <n v="24.77"/>
    <n v="21.29"/>
    <n v="-2.7251199999999993E-2"/>
    <n v="0"/>
    <n v="0"/>
    <n v="0"/>
  </r>
  <r>
    <x v="3"/>
    <n v="28"/>
    <n v="7"/>
    <s v="OFF"/>
    <d v="2018-12-28T00:00:00"/>
    <s v="Avg of 4 NM Projects"/>
    <n v="23"/>
    <n v="-1.2799999999999998"/>
    <n v="-7.1910112359550547E-3"/>
    <n v="25.23"/>
    <n v="10.16"/>
    <n v="-1.3004799999999997E-2"/>
    <n v="0"/>
    <n v="0"/>
    <n v="0"/>
  </r>
  <r>
    <x v="3"/>
    <n v="28"/>
    <n v="7"/>
    <s v="OFF"/>
    <d v="2018-12-28T00:00:00"/>
    <s v="Avg of 4 NM Projects"/>
    <n v="24"/>
    <n v="-1.28"/>
    <n v="-7.1910112359550565E-3"/>
    <n v="24.57"/>
    <n v="11.09"/>
    <n v="-1.41952E-2"/>
    <n v="0"/>
    <n v="0"/>
    <n v="0"/>
  </r>
  <r>
    <x v="3"/>
    <n v="29"/>
    <n v="1"/>
    <s v="OFF"/>
    <d v="2018-12-29T00:00:00"/>
    <s v="Avg of 4 NM Projects"/>
    <n v="1"/>
    <n v="-1.1499999999999999"/>
    <n v="-6.4606741573033704E-3"/>
    <n v="18.03"/>
    <n v="6.68"/>
    <n v="-7.6819999999999996E-3"/>
    <n v="0"/>
    <n v="0"/>
    <n v="0"/>
  </r>
  <r>
    <x v="3"/>
    <n v="29"/>
    <n v="1"/>
    <s v="OFF"/>
    <d v="2018-12-29T00:00:00"/>
    <s v="Avg of 4 NM Projects"/>
    <n v="2"/>
    <n v="-1.2799999999999998"/>
    <n v="-7.1910112359550547E-3"/>
    <n v="14.84"/>
    <n v="-15.45"/>
    <n v="1.9775999999999995E-2"/>
    <n v="0"/>
    <n v="0"/>
    <n v="0"/>
  </r>
  <r>
    <x v="3"/>
    <n v="29"/>
    <n v="1"/>
    <s v="OFF"/>
    <d v="2018-12-29T00:00:00"/>
    <s v="Avg of 4 NM Projects"/>
    <n v="3"/>
    <n v="-1.28"/>
    <n v="-7.1910112359550565E-3"/>
    <n v="14.92"/>
    <n v="8.5500000000000007"/>
    <n v="-1.0944000000000001E-2"/>
    <n v="0"/>
    <n v="0"/>
    <n v="0"/>
  </r>
  <r>
    <x v="3"/>
    <n v="29"/>
    <n v="1"/>
    <s v="OFF"/>
    <d v="2018-12-29T00:00:00"/>
    <s v="Avg of 4 NM Projects"/>
    <n v="4"/>
    <n v="-1.2799999999999998"/>
    <n v="-7.1910112359550547E-3"/>
    <n v="12.22"/>
    <n v="12.52"/>
    <n v="-1.6025599999999997E-2"/>
    <n v="0"/>
    <n v="0"/>
    <n v="0"/>
  </r>
  <r>
    <x v="3"/>
    <n v="29"/>
    <n v="1"/>
    <s v="OFF"/>
    <d v="2018-12-29T00:00:00"/>
    <s v="Avg of 4 NM Projects"/>
    <n v="5"/>
    <n v="-1.2799999999999998"/>
    <n v="-7.1910112359550547E-3"/>
    <n v="13.37"/>
    <n v="13.9"/>
    <n v="-1.7791999999999999E-2"/>
    <n v="0"/>
    <n v="0"/>
    <n v="0"/>
  </r>
  <r>
    <x v="3"/>
    <n v="29"/>
    <n v="1"/>
    <s v="OFF"/>
    <d v="2018-12-29T00:00:00"/>
    <s v="Avg of 4 NM Projects"/>
    <n v="6"/>
    <n v="-1.2799999999999998"/>
    <n v="-7.1910112359550547E-3"/>
    <n v="11.01"/>
    <n v="-9.77"/>
    <n v="1.2505599999999997E-2"/>
    <n v="0"/>
    <n v="0"/>
    <n v="0"/>
  </r>
  <r>
    <x v="3"/>
    <n v="29"/>
    <n v="1"/>
    <s v="OFF"/>
    <d v="2018-12-29T00:00:00"/>
    <s v="Avg of 4 NM Projects"/>
    <n v="7"/>
    <n v="-1.4100000000000001"/>
    <n v="-7.9213483146067416E-3"/>
    <n v="16.850000000000001"/>
    <n v="-1.52"/>
    <n v="2.1432000000000001E-3"/>
    <n v="0"/>
    <n v="0"/>
    <n v="0"/>
  </r>
  <r>
    <x v="3"/>
    <n v="29"/>
    <n v="1"/>
    <s v="OFF"/>
    <d v="2018-12-29T00:00:00"/>
    <s v="Avg of 4 NM Projects"/>
    <n v="8"/>
    <n v="-1.1549999999999998"/>
    <n v="-6.4887640449438188E-3"/>
    <n v="20.04"/>
    <n v="-11.11"/>
    <n v="1.2832049999999998E-2"/>
    <n v="0"/>
    <n v="0"/>
    <n v="0"/>
  </r>
  <r>
    <x v="3"/>
    <n v="29"/>
    <n v="1"/>
    <s v="OFF"/>
    <d v="2018-12-29T00:00:00"/>
    <s v="Avg of 4 NM Projects"/>
    <n v="9"/>
    <n v="1.28"/>
    <n v="7.1910112359550565E-3"/>
    <n v="22.59"/>
    <n v="-1.44"/>
    <n v="-1.8431999999999999E-3"/>
    <n v="0"/>
    <n v="0"/>
    <n v="0"/>
  </r>
  <r>
    <x v="3"/>
    <n v="29"/>
    <n v="1"/>
    <s v="OFF"/>
    <d v="2018-12-29T00:00:00"/>
    <s v="Avg of 4 NM Projects"/>
    <n v="10"/>
    <n v="5.8899999999999988"/>
    <n v="3.3089887640449428E-2"/>
    <n v="25"/>
    <n v="15.35"/>
    <n v="9.0411499999999978E-2"/>
    <n v="0"/>
    <n v="0"/>
    <n v="0"/>
  </r>
  <r>
    <x v="3"/>
    <n v="29"/>
    <n v="1"/>
    <s v="OFF"/>
    <d v="2018-12-29T00:00:00"/>
    <s v="Avg of 4 NM Projects"/>
    <n v="11"/>
    <n v="6.5350000000000001"/>
    <n v="3.6713483146067413E-2"/>
    <n v="25.83"/>
    <n v="4.42"/>
    <n v="2.8884699999999999E-2"/>
    <n v="0"/>
    <n v="0"/>
    <n v="0"/>
  </r>
  <r>
    <x v="3"/>
    <n v="29"/>
    <n v="1"/>
    <s v="OFF"/>
    <d v="2018-12-29T00:00:00"/>
    <s v="Avg of 4 NM Projects"/>
    <n v="12"/>
    <n v="7.6750000000000007"/>
    <n v="4.3117977528089893E-2"/>
    <n v="27.19"/>
    <n v="3.48"/>
    <n v="2.6709000000000004E-2"/>
    <n v="0"/>
    <n v="0"/>
    <n v="0"/>
  </r>
  <r>
    <x v="3"/>
    <n v="29"/>
    <n v="1"/>
    <s v="OFF"/>
    <d v="2018-12-29T00:00:00"/>
    <s v="Avg of 4 NM Projects"/>
    <n v="13"/>
    <n v="5.89"/>
    <n v="3.3089887640449435E-2"/>
    <n v="25.81"/>
    <n v="21.66"/>
    <n v="0.12757740000000001"/>
    <n v="0"/>
    <n v="0"/>
    <n v="0"/>
  </r>
  <r>
    <x v="3"/>
    <n v="29"/>
    <n v="1"/>
    <s v="OFF"/>
    <d v="2018-12-29T00:00:00"/>
    <s v="Avg of 4 NM Projects"/>
    <n v="14"/>
    <n v="3.7149999999999999"/>
    <n v="2.0870786516853933E-2"/>
    <n v="25.57"/>
    <n v="22.11"/>
    <n v="8.2138649999999994E-2"/>
    <n v="0"/>
    <n v="0"/>
    <n v="0"/>
  </r>
  <r>
    <x v="3"/>
    <n v="29"/>
    <n v="1"/>
    <s v="OFF"/>
    <d v="2018-12-29T00:00:00"/>
    <s v="Avg of 4 NM Projects"/>
    <n v="15"/>
    <n v="1.5299999999999998"/>
    <n v="8.5955056179775266E-3"/>
    <n v="25.37"/>
    <n v="12.72"/>
    <n v="1.9461599999999996E-2"/>
    <n v="0"/>
    <n v="0"/>
    <n v="0"/>
  </r>
  <r>
    <x v="3"/>
    <n v="29"/>
    <n v="1"/>
    <s v="OFF"/>
    <d v="2018-12-29T00:00:00"/>
    <s v="Avg of 4 NM Projects"/>
    <n v="16"/>
    <n v="-0.5149999999999999"/>
    <n v="-2.8932584269662914E-3"/>
    <n v="26.4"/>
    <n v="12.98"/>
    <n v="-6.6846999999999983E-3"/>
    <n v="0"/>
    <n v="0"/>
    <n v="0"/>
  </r>
  <r>
    <x v="3"/>
    <n v="29"/>
    <n v="1"/>
    <s v="OFF"/>
    <d v="2018-12-29T00:00:00"/>
    <s v="Avg of 4 NM Projects"/>
    <n v="17"/>
    <n v="-1.2799999999999998"/>
    <n v="-7.1910112359550547E-3"/>
    <n v="27.29"/>
    <n v="19.329999999999998"/>
    <n v="-2.4742399999999994E-2"/>
    <n v="0"/>
    <n v="0"/>
    <n v="0"/>
  </r>
  <r>
    <x v="3"/>
    <n v="29"/>
    <n v="1"/>
    <s v="OFF"/>
    <d v="2018-12-29T00:00:00"/>
    <s v="Avg of 4 NM Projects"/>
    <n v="18"/>
    <n v="-1.2799999999999998"/>
    <n v="-7.1910112359550547E-3"/>
    <n v="39.25"/>
    <n v="24.64"/>
    <n v="-3.1539199999999996E-2"/>
    <n v="0"/>
    <n v="0"/>
    <n v="0"/>
  </r>
  <r>
    <x v="3"/>
    <n v="29"/>
    <n v="1"/>
    <s v="OFF"/>
    <d v="2018-12-29T00:00:00"/>
    <s v="Avg of 4 NM Projects"/>
    <n v="19"/>
    <n v="-1.2799999999999998"/>
    <n v="-7.1910112359550547E-3"/>
    <n v="33.020000000000003"/>
    <n v="29.95"/>
    <n v="-3.8335999999999988E-2"/>
    <n v="0"/>
    <n v="0"/>
    <n v="0"/>
  </r>
  <r>
    <x v="3"/>
    <n v="29"/>
    <n v="1"/>
    <s v="OFF"/>
    <d v="2018-12-29T00:00:00"/>
    <s v="Avg of 4 NM Projects"/>
    <n v="20"/>
    <n v="-1.1499999999999999"/>
    <n v="-6.4606741573033704E-3"/>
    <n v="29.42"/>
    <n v="24.12"/>
    <n v="-2.7737999999999999E-2"/>
    <n v="0"/>
    <n v="0"/>
    <n v="0"/>
  </r>
  <r>
    <x v="3"/>
    <n v="29"/>
    <n v="1"/>
    <s v="OFF"/>
    <d v="2018-12-29T00:00:00"/>
    <s v="Avg of 4 NM Projects"/>
    <n v="21"/>
    <n v="-1.28"/>
    <n v="-7.1910112359550565E-3"/>
    <n v="27.15"/>
    <n v="22.23"/>
    <n v="-2.8454400000000001E-2"/>
    <n v="0"/>
    <n v="0"/>
    <n v="0"/>
  </r>
  <r>
    <x v="3"/>
    <n v="29"/>
    <n v="1"/>
    <s v="OFF"/>
    <d v="2018-12-29T00:00:00"/>
    <s v="Avg of 4 NM Projects"/>
    <n v="22"/>
    <n v="-1.2799999999999998"/>
    <n v="-7.1910112359550547E-3"/>
    <n v="25.5"/>
    <n v="20.329999999999998"/>
    <n v="-2.6022399999999994E-2"/>
    <n v="0"/>
    <n v="0"/>
    <n v="0"/>
  </r>
  <r>
    <x v="3"/>
    <n v="29"/>
    <n v="1"/>
    <s v="OFF"/>
    <d v="2018-12-29T00:00:00"/>
    <s v="Avg of 4 NM Projects"/>
    <n v="23"/>
    <n v="-1.1499999999999999"/>
    <n v="-6.4606741573033704E-3"/>
    <n v="25.8"/>
    <n v="14.66"/>
    <n v="-1.6858999999999999E-2"/>
    <n v="0"/>
    <n v="0"/>
    <n v="0"/>
  </r>
  <r>
    <x v="3"/>
    <n v="29"/>
    <n v="1"/>
    <s v="OFF"/>
    <d v="2018-12-29T00:00:00"/>
    <s v="Avg of 4 NM Projects"/>
    <n v="24"/>
    <n v="-1.2799999999999998"/>
    <n v="-7.1910112359550547E-3"/>
    <n v="25.36"/>
    <n v="10.050000000000001"/>
    <n v="-1.2863999999999999E-2"/>
    <n v="0"/>
    <n v="0"/>
    <n v="0"/>
  </r>
  <r>
    <x v="3"/>
    <n v="30"/>
    <n v="2"/>
    <s v="OFF"/>
    <d v="2018-12-30T00:00:00"/>
    <s v="Avg of 4 NM Projects"/>
    <n v="1"/>
    <n v="-1.4100000000000001"/>
    <n v="-7.9213483146067416E-3"/>
    <n v="20.75"/>
    <n v="7.44"/>
    <n v="-1.04904E-2"/>
    <n v="0"/>
    <n v="0"/>
    <n v="0"/>
  </r>
  <r>
    <x v="3"/>
    <n v="30"/>
    <n v="2"/>
    <s v="OFF"/>
    <d v="2018-12-30T00:00:00"/>
    <s v="Avg of 4 NM Projects"/>
    <n v="2"/>
    <n v="-1.4099999999999997"/>
    <n v="-7.9213483146067399E-3"/>
    <n v="20.350000000000001"/>
    <n v="10.199999999999999"/>
    <n v="-1.4381999999999995E-2"/>
    <n v="0"/>
    <n v="0"/>
    <n v="0"/>
  </r>
  <r>
    <x v="3"/>
    <n v="30"/>
    <n v="2"/>
    <s v="OFF"/>
    <d v="2018-12-30T00:00:00"/>
    <s v="Avg of 4 NM Projects"/>
    <n v="3"/>
    <n v="-1.1499999999999999"/>
    <n v="-6.4606741573033704E-3"/>
    <n v="19.53"/>
    <n v="16.850000000000001"/>
    <n v="-1.9377500000000002E-2"/>
    <n v="0"/>
    <n v="0"/>
    <n v="0"/>
  </r>
  <r>
    <x v="3"/>
    <n v="30"/>
    <n v="2"/>
    <s v="OFF"/>
    <d v="2018-12-30T00:00:00"/>
    <s v="Avg of 4 NM Projects"/>
    <n v="4"/>
    <n v="-1.2799999999999998"/>
    <n v="-7.1910112359550547E-3"/>
    <n v="19.79"/>
    <n v="20.03"/>
    <n v="-2.5638399999999999E-2"/>
    <n v="0"/>
    <n v="0"/>
    <n v="0"/>
  </r>
  <r>
    <x v="3"/>
    <n v="30"/>
    <n v="2"/>
    <s v="OFF"/>
    <d v="2018-12-30T00:00:00"/>
    <s v="Avg of 4 NM Projects"/>
    <n v="5"/>
    <n v="-1.1499999999999999"/>
    <n v="-6.4606741573033704E-3"/>
    <n v="20.329999999999998"/>
    <n v="12.3"/>
    <n v="-1.4145E-2"/>
    <n v="0"/>
    <n v="0"/>
    <n v="0"/>
  </r>
  <r>
    <x v="3"/>
    <n v="30"/>
    <n v="2"/>
    <s v="OFF"/>
    <d v="2018-12-30T00:00:00"/>
    <s v="Avg of 4 NM Projects"/>
    <n v="6"/>
    <n v="-1.1499999999999999"/>
    <n v="-6.4606741573033704E-3"/>
    <n v="21.79"/>
    <n v="16.72"/>
    <n v="-1.9227999999999999E-2"/>
    <n v="0"/>
    <n v="0"/>
    <n v="0"/>
  </r>
  <r>
    <x v="3"/>
    <n v="30"/>
    <n v="2"/>
    <s v="OFF"/>
    <d v="2018-12-30T00:00:00"/>
    <s v="Avg of 4 NM Projects"/>
    <n v="7"/>
    <n v="-1.1499999999999999"/>
    <n v="-6.4606741573033704E-3"/>
    <n v="24.65"/>
    <n v="-11.42"/>
    <n v="1.3132999999999999E-2"/>
    <n v="0"/>
    <n v="0"/>
    <n v="0"/>
  </r>
  <r>
    <x v="3"/>
    <n v="30"/>
    <n v="2"/>
    <s v="ON"/>
    <d v="2018-12-30T00:00:00"/>
    <s v="Avg of 4 NM Projects"/>
    <n v="8"/>
    <n v="-1.2799999999999998"/>
    <n v="-7.1910112359550547E-3"/>
    <n v="24.65"/>
    <n v="21.29"/>
    <n v="-2.7251199999999993E-2"/>
    <n v="0"/>
    <n v="0"/>
    <n v="0"/>
  </r>
  <r>
    <x v="3"/>
    <n v="30"/>
    <n v="2"/>
    <s v="ON"/>
    <d v="2018-12-30T00:00:00"/>
    <s v="Avg of 4 NM Projects"/>
    <n v="9"/>
    <n v="-0.3849999999999999"/>
    <n v="-2.1629213483146063E-3"/>
    <n v="26.83"/>
    <n v="23.55"/>
    <n v="-9.0667499999999967E-3"/>
    <n v="0"/>
    <n v="0"/>
    <n v="0"/>
  </r>
  <r>
    <x v="3"/>
    <n v="30"/>
    <n v="2"/>
    <s v="ON"/>
    <d v="2018-12-30T00:00:00"/>
    <s v="Avg of 4 NM Projects"/>
    <n v="10"/>
    <n v="6.2700000000000005"/>
    <n v="3.5224719101123597E-2"/>
    <n v="33.19"/>
    <n v="26.88"/>
    <n v="0.16853760000000001"/>
    <n v="0"/>
    <n v="0"/>
    <n v="0"/>
  </r>
  <r>
    <x v="3"/>
    <n v="30"/>
    <n v="2"/>
    <s v="ON"/>
    <d v="2018-12-30T00:00:00"/>
    <s v="Avg of 4 NM Projects"/>
    <n v="11"/>
    <n v="16.130000000000003"/>
    <n v="9.0617977528089907E-2"/>
    <n v="34.47"/>
    <n v="27.22"/>
    <n v="0.43905860000000008"/>
    <n v="0"/>
    <n v="0"/>
    <n v="0"/>
  </r>
  <r>
    <x v="3"/>
    <n v="30"/>
    <n v="2"/>
    <s v="ON"/>
    <d v="2018-12-30T00:00:00"/>
    <s v="Avg of 4 NM Projects"/>
    <n v="12"/>
    <n v="27.13"/>
    <n v="0.15241573033707864"/>
    <n v="31.95"/>
    <n v="27.33"/>
    <n v="0.74146289999999992"/>
    <n v="0"/>
    <n v="0"/>
    <n v="0"/>
  </r>
  <r>
    <x v="3"/>
    <n v="30"/>
    <n v="2"/>
    <s v="ON"/>
    <d v="2018-12-30T00:00:00"/>
    <s v="Avg of 4 NM Projects"/>
    <n v="13"/>
    <n v="35.965000000000003"/>
    <n v="0.20205056179775283"/>
    <n v="31.62"/>
    <n v="27.51"/>
    <n v="0.98939715000000017"/>
    <n v="0"/>
    <n v="0"/>
    <n v="0"/>
  </r>
  <r>
    <x v="3"/>
    <n v="30"/>
    <n v="2"/>
    <s v="ON"/>
    <d v="2018-12-30T00:00:00"/>
    <s v="Avg of 4 NM Projects"/>
    <n v="14"/>
    <n v="35.965000000000003"/>
    <n v="0.20205056179775283"/>
    <n v="29.97"/>
    <n v="27.26"/>
    <n v="0.98040590000000016"/>
    <n v="0"/>
    <n v="0"/>
    <n v="0"/>
  </r>
  <r>
    <x v="3"/>
    <n v="30"/>
    <n v="2"/>
    <s v="ON"/>
    <d v="2018-12-30T00:00:00"/>
    <s v="Avg of 4 NM Projects"/>
    <n v="15"/>
    <n v="22.524999999999999"/>
    <n v="0.12654494382022471"/>
    <n v="27.62"/>
    <n v="23.24"/>
    <n v="0.52348099999999986"/>
    <n v="0"/>
    <n v="0"/>
    <n v="0"/>
  </r>
  <r>
    <x v="3"/>
    <n v="30"/>
    <n v="2"/>
    <s v="ON"/>
    <d v="2018-12-30T00:00:00"/>
    <s v="Avg of 4 NM Projects"/>
    <n v="16"/>
    <n v="4.4799999999999995"/>
    <n v="2.5168539325842693E-2"/>
    <n v="26.7"/>
    <n v="22.7"/>
    <n v="0.10169599999999998"/>
    <n v="0"/>
    <n v="0"/>
    <n v="0"/>
  </r>
  <r>
    <x v="3"/>
    <n v="30"/>
    <n v="2"/>
    <s v="ON"/>
    <d v="2018-12-30T00:00:00"/>
    <s v="Avg of 4 NM Projects"/>
    <n v="17"/>
    <n v="-1.4099999999999997"/>
    <n v="-7.9213483146067399E-3"/>
    <n v="37.76"/>
    <n v="27.91"/>
    <n v="-3.9353099999999988E-2"/>
    <n v="0"/>
    <n v="0"/>
    <n v="0"/>
  </r>
  <r>
    <x v="3"/>
    <n v="30"/>
    <n v="2"/>
    <s v="ON"/>
    <d v="2018-12-30T00:00:00"/>
    <s v="Avg of 4 NM Projects"/>
    <n v="18"/>
    <n v="-1.0249999999999999"/>
    <n v="-5.7584269662921345E-3"/>
    <n v="43.1"/>
    <n v="38.380000000000003"/>
    <n v="-3.9339499999999999E-2"/>
    <n v="0"/>
    <n v="0"/>
    <n v="0"/>
  </r>
  <r>
    <x v="3"/>
    <n v="30"/>
    <n v="2"/>
    <s v="ON"/>
    <d v="2018-12-30T00:00:00"/>
    <s v="Avg of 4 NM Projects"/>
    <n v="19"/>
    <n v="-1.1499999999999999"/>
    <n v="-6.4606741573033704E-3"/>
    <n v="47"/>
    <n v="26.97"/>
    <n v="-3.1015499999999994E-2"/>
    <n v="0"/>
    <n v="0"/>
    <n v="0"/>
  </r>
  <r>
    <x v="3"/>
    <n v="30"/>
    <n v="2"/>
    <s v="ON"/>
    <d v="2018-12-30T00:00:00"/>
    <s v="Avg of 4 NM Projects"/>
    <n v="20"/>
    <n v="-1.2799999999999998"/>
    <n v="-7.1910112359550547E-3"/>
    <n v="42.96"/>
    <n v="29.04"/>
    <n v="-3.7171199999999995E-2"/>
    <n v="0"/>
    <n v="0"/>
    <n v="0"/>
  </r>
  <r>
    <x v="3"/>
    <n v="30"/>
    <n v="2"/>
    <s v="ON"/>
    <d v="2018-12-30T00:00:00"/>
    <s v="Avg of 4 NM Projects"/>
    <n v="21"/>
    <n v="-1.2799999999999998"/>
    <n v="-7.1910112359550547E-3"/>
    <n v="39.65"/>
    <n v="51.07"/>
    <n v="-6.5369599999999986E-2"/>
    <n v="0"/>
    <n v="0"/>
    <n v="0"/>
  </r>
  <r>
    <x v="3"/>
    <n v="30"/>
    <n v="2"/>
    <s v="ON"/>
    <d v="2018-12-30T00:00:00"/>
    <s v="Avg of 4 NM Projects"/>
    <n v="22"/>
    <n v="-1.2799999999999998"/>
    <n v="-7.1910112359550547E-3"/>
    <n v="35.340000000000003"/>
    <n v="27.94"/>
    <n v="-3.5763199999999995E-2"/>
    <n v="0"/>
    <n v="0"/>
    <n v="0"/>
  </r>
  <r>
    <x v="3"/>
    <n v="30"/>
    <n v="2"/>
    <s v="ON"/>
    <d v="2018-12-30T00:00:00"/>
    <s v="Avg of 4 NM Projects"/>
    <n v="23"/>
    <n v="-1.1549999999999998"/>
    <n v="-6.4887640449438188E-3"/>
    <n v="29.71"/>
    <n v="33.17"/>
    <n v="-3.8311349999999994E-2"/>
    <n v="0"/>
    <n v="0"/>
    <n v="0"/>
  </r>
  <r>
    <x v="3"/>
    <n v="30"/>
    <n v="2"/>
    <s v="OFF"/>
    <d v="2018-12-30T00:00:00"/>
    <s v="Avg of 4 NM Projects"/>
    <n v="24"/>
    <n v="-1.2799999999999998"/>
    <n v="-7.1910112359550547E-3"/>
    <n v="26.05"/>
    <n v="31.84"/>
    <n v="-4.0755199999999998E-2"/>
    <n v="0"/>
    <n v="0"/>
    <n v="0"/>
  </r>
  <r>
    <x v="3"/>
    <n v="31"/>
    <n v="3"/>
    <s v="OFF"/>
    <d v="2018-12-31T00:00:00"/>
    <s v="Avg of 4 NM Projects"/>
    <n v="1"/>
    <n v="-1.2799999999999998"/>
    <n v="-7.1910112359550547E-3"/>
    <n v="23.81"/>
    <n v="33.229999999999997"/>
    <n v="-4.2534399999999993E-2"/>
    <n v="0"/>
    <n v="0"/>
    <n v="0"/>
  </r>
  <r>
    <x v="3"/>
    <n v="31"/>
    <n v="3"/>
    <s v="OFF"/>
    <d v="2018-12-31T00:00:00"/>
    <s v="Avg of 4 NM Projects"/>
    <n v="2"/>
    <n v="-1.1499999999999999"/>
    <n v="-6.4606741573033704E-3"/>
    <n v="23.49"/>
    <n v="33.549999999999997"/>
    <n v="-3.8582499999999999E-2"/>
    <n v="0"/>
    <n v="0"/>
    <n v="0"/>
  </r>
  <r>
    <x v="3"/>
    <n v="31"/>
    <n v="3"/>
    <s v="OFF"/>
    <d v="2018-12-31T00:00:00"/>
    <s v="Avg of 4 NM Projects"/>
    <n v="3"/>
    <n v="-1.1499999999999999"/>
    <n v="-6.4606741573033704E-3"/>
    <n v="20.88"/>
    <n v="25.93"/>
    <n v="-2.9819499999999999E-2"/>
    <n v="0"/>
    <n v="0"/>
    <n v="0"/>
  </r>
  <r>
    <x v="3"/>
    <n v="31"/>
    <n v="3"/>
    <s v="OFF"/>
    <d v="2018-12-31T00:00:00"/>
    <s v="Avg of 4 NM Projects"/>
    <n v="4"/>
    <n v="-1.28"/>
    <n v="-7.1910112359550565E-3"/>
    <n v="20.92"/>
    <n v="26.18"/>
    <n v="-3.3510399999999996E-2"/>
    <n v="0"/>
    <n v="0"/>
    <n v="0"/>
  </r>
  <r>
    <x v="3"/>
    <n v="31"/>
    <n v="3"/>
    <s v="OFF"/>
    <d v="2018-12-31T00:00:00"/>
    <s v="Avg of 4 NM Projects"/>
    <n v="5"/>
    <n v="-1.2799999999999998"/>
    <n v="-7.1910112359550547E-3"/>
    <n v="23.55"/>
    <n v="53.73"/>
    <n v="-6.8774399999999986E-2"/>
    <n v="0"/>
    <n v="0"/>
    <n v="0"/>
  </r>
  <r>
    <x v="3"/>
    <n v="31"/>
    <n v="3"/>
    <s v="OFF"/>
    <d v="2018-12-31T00:00:00"/>
    <s v="Avg of 4 NM Projects"/>
    <n v="6"/>
    <n v="-1.0249999999999999"/>
    <n v="-5.7584269662921345E-3"/>
    <n v="23.69"/>
    <n v="59.4"/>
    <n v="-6.0884999999999988E-2"/>
    <n v="0"/>
    <n v="0"/>
    <n v="0"/>
  </r>
  <r>
    <x v="3"/>
    <n v="31"/>
    <n v="3"/>
    <s v="OFF"/>
    <d v="2018-12-31T00:00:00"/>
    <s v="Avg of 4 NM Projects"/>
    <n v="7"/>
    <n v="-1.41"/>
    <n v="-7.9213483146067416E-3"/>
    <n v="33.6"/>
    <n v="54.74"/>
    <n v="-7.7183399999999985E-2"/>
    <n v="0"/>
    <n v="0"/>
    <n v="0"/>
  </r>
  <r>
    <x v="3"/>
    <n v="31"/>
    <n v="3"/>
    <s v="ON"/>
    <d v="2018-12-31T00:00:00"/>
    <s v="Avg of 4 NM Projects"/>
    <n v="8"/>
    <n v="-1.2799999999999998"/>
    <n v="-7.1910112359550547E-3"/>
    <n v="33.130000000000003"/>
    <n v="31.52"/>
    <n v="-4.0345599999999988E-2"/>
    <n v="0"/>
    <n v="0"/>
    <n v="0"/>
  </r>
  <r>
    <x v="3"/>
    <n v="31"/>
    <n v="3"/>
    <s v="ON"/>
    <d v="2018-12-31T00:00:00"/>
    <s v="Avg of 4 NM Projects"/>
    <n v="9"/>
    <n v="2.9499999999999997"/>
    <n v="1.6573033707865167E-2"/>
    <n v="39.72"/>
    <n v="27.78"/>
    <n v="8.1950999999999996E-2"/>
    <n v="0"/>
    <n v="0"/>
    <n v="0"/>
  </r>
  <r>
    <x v="3"/>
    <n v="31"/>
    <n v="3"/>
    <s v="ON"/>
    <d v="2018-12-31T00:00:00"/>
    <s v="Avg of 4 NM Projects"/>
    <n v="10"/>
    <n v="8.3249999999999993"/>
    <n v="4.6769662921348314E-2"/>
    <n v="38.340000000000003"/>
    <n v="26.24"/>
    <n v="0.21844799999999998"/>
    <n v="0"/>
    <n v="0"/>
    <n v="0"/>
  </r>
  <r>
    <x v="3"/>
    <n v="31"/>
    <n v="3"/>
    <s v="ON"/>
    <d v="2018-12-31T00:00:00"/>
    <s v="Avg of 4 NM Projects"/>
    <n v="11"/>
    <n v="15.485000000000001"/>
    <n v="8.6994382022471922E-2"/>
    <n v="30.23"/>
    <n v="24.46"/>
    <n v="0.37876310000000007"/>
    <n v="0"/>
    <n v="0"/>
    <n v="0"/>
  </r>
  <r>
    <x v="3"/>
    <n v="31"/>
    <n v="3"/>
    <s v="ON"/>
    <d v="2018-12-31T00:00:00"/>
    <s v="Avg of 4 NM Projects"/>
    <n v="12"/>
    <n v="34.945"/>
    <n v="0.19632022471910113"/>
    <n v="30.18"/>
    <n v="26.42"/>
    <n v="0.92324690000000009"/>
    <n v="0"/>
    <n v="0"/>
    <n v="0"/>
  </r>
  <r>
    <x v="3"/>
    <n v="31"/>
    <n v="3"/>
    <s v="ON"/>
    <d v="2018-12-31T00:00:00"/>
    <s v="Avg of 4 NM Projects"/>
    <n v="13"/>
    <n v="37.245000000000005"/>
    <n v="0.20924157303370788"/>
    <n v="31.83"/>
    <n v="28.39"/>
    <n v="1.0573855500000002"/>
    <n v="0"/>
    <n v="0"/>
    <n v="0"/>
  </r>
  <r>
    <x v="3"/>
    <n v="31"/>
    <n v="3"/>
    <s v="ON"/>
    <d v="2018-12-31T00:00:00"/>
    <s v="Avg of 4 NM Projects"/>
    <n v="14"/>
    <n v="21.5"/>
    <n v="0.12078651685393259"/>
    <n v="27.15"/>
    <n v="27.42"/>
    <n v="0.58953000000000011"/>
    <n v="0"/>
    <n v="0"/>
    <n v="0"/>
  </r>
  <r>
    <x v="3"/>
    <n v="31"/>
    <n v="3"/>
    <s v="ON"/>
    <d v="2018-12-31T00:00:00"/>
    <s v="Avg of 4 NM Projects"/>
    <n v="15"/>
    <n v="9.73"/>
    <n v="5.466292134831461E-2"/>
    <n v="27.56"/>
    <n v="26.73"/>
    <n v="0.26008290000000001"/>
    <n v="0"/>
    <n v="0"/>
    <n v="0"/>
  </r>
  <r>
    <x v="3"/>
    <n v="31"/>
    <n v="3"/>
    <s v="ON"/>
    <d v="2018-12-31T00:00:00"/>
    <s v="Avg of 4 NM Projects"/>
    <n v="16"/>
    <n v="1.7949999999999999"/>
    <n v="1.0084269662921348E-2"/>
    <n v="30.28"/>
    <n v="26.35"/>
    <n v="4.729825E-2"/>
    <n v="0"/>
    <n v="0"/>
    <n v="0"/>
  </r>
  <r>
    <x v="3"/>
    <n v="31"/>
    <n v="3"/>
    <s v="ON"/>
    <d v="2018-12-31T00:00:00"/>
    <s v="Avg of 4 NM Projects"/>
    <n v="17"/>
    <n v="-1.1549999999999998"/>
    <n v="-6.4887640449438188E-3"/>
    <n v="39.81"/>
    <n v="29.74"/>
    <n v="-3.434969999999999E-2"/>
    <n v="0"/>
    <n v="0"/>
    <n v="0"/>
  </r>
  <r>
    <x v="3"/>
    <n v="31"/>
    <n v="3"/>
    <s v="ON"/>
    <d v="2018-12-31T00:00:00"/>
    <s v="Avg of 4 NM Projects"/>
    <n v="18"/>
    <n v="-1.2799999999999998"/>
    <n v="-7.1910112359550547E-3"/>
    <n v="44.25"/>
    <n v="28.35"/>
    <n v="-3.6287999999999994E-2"/>
    <n v="0"/>
    <n v="0"/>
    <n v="0"/>
  </r>
  <r>
    <x v="3"/>
    <n v="31"/>
    <n v="3"/>
    <s v="ON"/>
    <d v="2018-12-31T00:00:00"/>
    <s v="Avg of 4 NM Projects"/>
    <n v="19"/>
    <n v="-1.1499999999999999"/>
    <n v="-6.4606741573033704E-3"/>
    <n v="37.74"/>
    <n v="26.79"/>
    <n v="-3.0808499999999996E-2"/>
    <n v="0"/>
    <n v="0"/>
    <n v="0"/>
  </r>
  <r>
    <x v="3"/>
    <n v="31"/>
    <n v="3"/>
    <s v="ON"/>
    <d v="2018-12-31T00:00:00"/>
    <s v="Avg of 4 NM Projects"/>
    <n v="20"/>
    <n v="-1.1499999999999999"/>
    <n v="-6.4606741573033704E-3"/>
    <n v="30.72"/>
    <n v="24.14"/>
    <n v="-2.7761000000000001E-2"/>
    <n v="0"/>
    <n v="0"/>
    <n v="0"/>
  </r>
  <r>
    <x v="3"/>
    <n v="31"/>
    <n v="3"/>
    <s v="ON"/>
    <d v="2018-12-31T00:00:00"/>
    <s v="Avg of 4 NM Projects"/>
    <n v="21"/>
    <n v="-1.2799999999999998"/>
    <n v="-7.1910112359550547E-3"/>
    <n v="26.17"/>
    <n v="20.77"/>
    <n v="-2.6585599999999997E-2"/>
    <n v="0"/>
    <n v="0"/>
    <n v="0"/>
  </r>
  <r>
    <x v="3"/>
    <n v="31"/>
    <n v="3"/>
    <s v="ON"/>
    <d v="2018-12-31T00:00:00"/>
    <s v="Avg of 4 NM Projects"/>
    <n v="22"/>
    <n v="-1.1499999999999999"/>
    <n v="-6.4606741573033704E-3"/>
    <n v="26.94"/>
    <n v="21.92"/>
    <n v="-2.5207999999999998E-2"/>
    <n v="0"/>
    <n v="0"/>
    <n v="0"/>
  </r>
  <r>
    <x v="3"/>
    <n v="31"/>
    <n v="3"/>
    <s v="ON"/>
    <d v="2018-12-31T00:00:00"/>
    <s v="Avg of 4 NM Projects"/>
    <n v="23"/>
    <n v="-1.41"/>
    <n v="-7.9213483146067416E-3"/>
    <n v="26"/>
    <n v="24.43"/>
    <n v="-3.4446299999999999E-2"/>
    <n v="0"/>
    <n v="0"/>
    <n v="0"/>
  </r>
  <r>
    <x v="3"/>
    <n v="31"/>
    <n v="3"/>
    <s v="OFF"/>
    <d v="2018-12-31T00:00:00"/>
    <s v="Avg of 4 NM Projects"/>
    <n v="24"/>
    <n v="-1.1499999999999999"/>
    <n v="-6.4606741573033704E-3"/>
    <n v="25.97"/>
    <n v="39.049999999999997"/>
    <n v="-4.4907499999999989E-2"/>
    <n v="0"/>
    <n v="0"/>
    <n v="0"/>
  </r>
  <r>
    <x v="4"/>
    <n v="1"/>
    <n v="1"/>
    <s v="OFF"/>
    <d v="2019-01-01T00:00:00"/>
    <s v="Avg of 4 NM Projects"/>
    <n v="1"/>
    <n v="-1.1499999999999999"/>
    <n v="-6.4606741573033704E-3"/>
    <n v="25.63"/>
    <n v="34.659999999999997"/>
    <n v="-3.9858999999999992E-2"/>
    <n v="0"/>
    <n v="0"/>
    <n v="0"/>
  </r>
  <r>
    <x v="4"/>
    <n v="1"/>
    <n v="1"/>
    <s v="OFF"/>
    <d v="2019-01-01T00:00:00"/>
    <s v="Avg of 4 NM Projects"/>
    <n v="2"/>
    <n v="-1.1499999999999999"/>
    <n v="-6.4606741573033704E-3"/>
    <n v="20.49"/>
    <n v="37.86"/>
    <n v="-4.3538999999999994E-2"/>
    <n v="0"/>
    <n v="0"/>
    <n v="0"/>
  </r>
  <r>
    <x v="4"/>
    <n v="1"/>
    <n v="1"/>
    <s v="OFF"/>
    <d v="2019-01-01T00:00:00"/>
    <s v="Avg of 4 NM Projects"/>
    <n v="3"/>
    <n v="-1.2799999999999998"/>
    <n v="-7.1910112359550547E-3"/>
    <n v="18.86"/>
    <n v="20.88"/>
    <n v="-2.6726399999999994E-2"/>
    <n v="0"/>
    <n v="0"/>
    <n v="0"/>
  </r>
  <r>
    <x v="4"/>
    <n v="1"/>
    <n v="1"/>
    <s v="OFF"/>
    <d v="2019-01-01T00:00:00"/>
    <s v="Avg of 4 NM Projects"/>
    <n v="4"/>
    <n v="-1.1499999999999999"/>
    <n v="-6.4606741573033704E-3"/>
    <n v="19.12"/>
    <n v="18.11"/>
    <n v="-2.0826499999999998E-2"/>
    <n v="0"/>
    <n v="0"/>
    <n v="0"/>
  </r>
  <r>
    <x v="4"/>
    <n v="1"/>
    <n v="1"/>
    <s v="OFF"/>
    <d v="2019-01-01T00:00:00"/>
    <s v="Avg of 4 NM Projects"/>
    <n v="5"/>
    <n v="-1.2849999999999997"/>
    <n v="-7.219101123595504E-3"/>
    <n v="17.8"/>
    <n v="7.39"/>
    <n v="-9.4961499999999966E-3"/>
    <n v="0"/>
    <n v="0"/>
    <n v="0"/>
  </r>
  <r>
    <x v="4"/>
    <n v="1"/>
    <n v="1"/>
    <s v="OFF"/>
    <d v="2019-01-01T00:00:00"/>
    <s v="Avg of 4 NM Projects"/>
    <n v="6"/>
    <n v="-1.1499999999999999"/>
    <n v="-6.4606741573033704E-3"/>
    <n v="20.22"/>
    <n v="17.64"/>
    <n v="-2.0285999999999998E-2"/>
    <n v="0"/>
    <n v="0"/>
    <n v="0"/>
  </r>
  <r>
    <x v="4"/>
    <n v="1"/>
    <n v="1"/>
    <s v="OFF"/>
    <d v="2019-01-01T00:00:00"/>
    <s v="Avg of 4 NM Projects"/>
    <n v="7"/>
    <n v="-1.1499999999999999"/>
    <n v="-6.4606741573033704E-3"/>
    <n v="20.64"/>
    <n v="10.63"/>
    <n v="-1.2224500000000001E-2"/>
    <n v="0"/>
    <n v="0"/>
    <n v="0"/>
  </r>
  <r>
    <x v="4"/>
    <n v="1"/>
    <n v="1"/>
    <s v="OFF"/>
    <d v="2019-01-01T00:00:00"/>
    <s v="Avg of 4 NM Projects"/>
    <n v="8"/>
    <n v="-1.5399999999999998"/>
    <n v="-8.6516853932584251E-3"/>
    <n v="23"/>
    <n v="-43.82"/>
    <n v="6.7482799999999996E-2"/>
    <n v="0"/>
    <n v="0"/>
    <n v="0"/>
  </r>
  <r>
    <x v="4"/>
    <n v="1"/>
    <n v="1"/>
    <s v="OFF"/>
    <d v="2019-01-01T00:00:00"/>
    <s v="Avg of 4 NM Projects"/>
    <n v="9"/>
    <n v="-0.125"/>
    <n v="-7.0224719101123594E-4"/>
    <n v="23.76"/>
    <n v="-19.48"/>
    <n v="2.4350000000000001E-3"/>
    <n v="0"/>
    <n v="0"/>
    <n v="0"/>
  </r>
  <r>
    <x v="4"/>
    <n v="1"/>
    <n v="1"/>
    <s v="OFF"/>
    <d v="2019-01-01T00:00:00"/>
    <s v="Avg of 4 NM Projects"/>
    <n v="10"/>
    <n v="4.7349999999999994"/>
    <n v="2.6601123595505614E-2"/>
    <n v="22.37"/>
    <n v="18.98"/>
    <n v="8.9870299999999986E-2"/>
    <n v="0"/>
    <n v="0"/>
    <n v="0"/>
  </r>
  <r>
    <x v="4"/>
    <n v="1"/>
    <n v="1"/>
    <s v="OFF"/>
    <d v="2019-01-01T00:00:00"/>
    <s v="Avg of 4 NM Projects"/>
    <n v="11"/>
    <n v="10.76"/>
    <n v="6.0449438202247192E-2"/>
    <n v="25.27"/>
    <n v="11.9"/>
    <n v="0.12804400000000002"/>
    <n v="0"/>
    <n v="0"/>
    <n v="0"/>
  </r>
  <r>
    <x v="4"/>
    <n v="1"/>
    <n v="1"/>
    <s v="OFF"/>
    <d v="2019-01-01T00:00:00"/>
    <s v="Avg of 4 NM Projects"/>
    <n v="12"/>
    <n v="11.01"/>
    <n v="6.1853932584269661E-2"/>
    <n v="25.61"/>
    <n v="2.5099999999999998"/>
    <n v="2.7635099999999999E-2"/>
    <n v="0"/>
    <n v="0"/>
    <n v="0"/>
  </r>
  <r>
    <x v="4"/>
    <n v="1"/>
    <n v="1"/>
    <s v="OFF"/>
    <d v="2019-01-01T00:00:00"/>
    <s v="Avg of 4 NM Projects"/>
    <n v="13"/>
    <n v="8.44"/>
    <n v="4.7415730337078646E-2"/>
    <n v="25.61"/>
    <n v="11.24"/>
    <n v="9.4865599999999994E-2"/>
    <n v="0"/>
    <n v="0"/>
    <n v="0"/>
  </r>
  <r>
    <x v="4"/>
    <n v="1"/>
    <n v="1"/>
    <s v="OFF"/>
    <d v="2019-01-01T00:00:00"/>
    <s v="Avg of 4 NM Projects"/>
    <n v="14"/>
    <n v="7.55"/>
    <n v="4.2415730337078648E-2"/>
    <n v="25.36"/>
    <n v="11.22"/>
    <n v="8.4710999999999995E-2"/>
    <n v="0"/>
    <n v="0"/>
    <n v="0"/>
  </r>
  <r>
    <x v="4"/>
    <n v="1"/>
    <n v="1"/>
    <s v="OFF"/>
    <d v="2019-01-01T00:00:00"/>
    <s v="Avg of 4 NM Projects"/>
    <n v="15"/>
    <n v="7.6749999999999989"/>
    <n v="4.3117977528089879E-2"/>
    <n v="25.32"/>
    <n v="17.91"/>
    <n v="0.13745924999999998"/>
    <n v="0"/>
    <n v="0"/>
    <n v="0"/>
  </r>
  <r>
    <x v="4"/>
    <n v="1"/>
    <n v="1"/>
    <s v="OFF"/>
    <d v="2019-01-01T00:00:00"/>
    <s v="Avg of 4 NM Projects"/>
    <n v="16"/>
    <n v="2.5600000000000005"/>
    <n v="1.4382022471910115E-2"/>
    <n v="24.37"/>
    <n v="16.09"/>
    <n v="4.1190400000000009E-2"/>
    <n v="0"/>
    <n v="0"/>
    <n v="0"/>
  </r>
  <r>
    <x v="4"/>
    <n v="1"/>
    <n v="1"/>
    <s v="OFF"/>
    <d v="2019-01-01T00:00:00"/>
    <s v="Avg of 4 NM Projects"/>
    <n v="17"/>
    <n v="-1.0249999999999999"/>
    <n v="-5.7584269662921345E-3"/>
    <n v="26.13"/>
    <n v="17.82"/>
    <n v="-1.82655E-2"/>
    <n v="0"/>
    <n v="0"/>
    <n v="0"/>
  </r>
  <r>
    <x v="4"/>
    <n v="1"/>
    <n v="1"/>
    <s v="OFF"/>
    <d v="2019-01-01T00:00:00"/>
    <s v="Avg of 4 NM Projects"/>
    <n v="18"/>
    <n v="-1.4100000000000001"/>
    <n v="-7.9213483146067416E-3"/>
    <n v="37.369999999999997"/>
    <n v="24.3"/>
    <n v="-3.4263000000000002E-2"/>
    <n v="0"/>
    <n v="0"/>
    <n v="0"/>
  </r>
  <r>
    <x v="4"/>
    <n v="1"/>
    <n v="1"/>
    <s v="OFF"/>
    <d v="2019-01-01T00:00:00"/>
    <s v="Avg of 4 NM Projects"/>
    <n v="19"/>
    <n v="-1.1499999999999999"/>
    <n v="-6.4606741573033704E-3"/>
    <n v="33.5"/>
    <n v="22.23"/>
    <n v="-2.55645E-2"/>
    <n v="0"/>
    <n v="0"/>
    <n v="0"/>
  </r>
  <r>
    <x v="4"/>
    <n v="1"/>
    <n v="1"/>
    <s v="OFF"/>
    <d v="2019-01-01T00:00:00"/>
    <s v="Avg of 4 NM Projects"/>
    <n v="20"/>
    <n v="-1.4100000000000001"/>
    <n v="-7.9213483146067416E-3"/>
    <n v="28.95"/>
    <n v="21.64"/>
    <n v="-3.0512400000000002E-2"/>
    <n v="0"/>
    <n v="0"/>
    <n v="0"/>
  </r>
  <r>
    <x v="4"/>
    <n v="1"/>
    <n v="1"/>
    <s v="OFF"/>
    <d v="2019-01-01T00:00:00"/>
    <s v="Avg of 4 NM Projects"/>
    <n v="21"/>
    <n v="-1.2799999999999998"/>
    <n v="-7.1910112359550547E-3"/>
    <n v="25.84"/>
    <n v="22.82"/>
    <n v="-2.9209599999999995E-2"/>
    <n v="0"/>
    <n v="0"/>
    <n v="0"/>
  </r>
  <r>
    <x v="4"/>
    <n v="1"/>
    <n v="1"/>
    <s v="OFF"/>
    <d v="2019-01-01T00:00:00"/>
    <s v="Avg of 4 NM Projects"/>
    <n v="22"/>
    <n v="-1.28"/>
    <n v="-7.1910112359550565E-3"/>
    <n v="24.97"/>
    <n v="19.940000000000001"/>
    <n v="-2.5523200000000003E-2"/>
    <n v="0"/>
    <n v="0"/>
    <n v="0"/>
  </r>
  <r>
    <x v="4"/>
    <n v="1"/>
    <n v="1"/>
    <s v="OFF"/>
    <d v="2019-01-01T00:00:00"/>
    <s v="Avg of 4 NM Projects"/>
    <n v="23"/>
    <n v="-1.2799999999999998"/>
    <n v="-7.1910112359550547E-3"/>
    <n v="24.5"/>
    <n v="18.989999999999998"/>
    <n v="-2.4307199999999994E-2"/>
    <n v="0"/>
    <n v="0"/>
    <n v="0"/>
  </r>
  <r>
    <x v="4"/>
    <n v="1"/>
    <n v="1"/>
    <s v="OFF"/>
    <d v="2019-01-01T00:00:00"/>
    <s v="Avg of 4 NM Projects"/>
    <n v="24"/>
    <n v="-1.54"/>
    <n v="-8.6516853932584268E-3"/>
    <n v="23.73"/>
    <n v="17.7"/>
    <n v="-2.7257999999999998E-2"/>
    <n v="0"/>
    <n v="0"/>
    <n v="0"/>
  </r>
  <r>
    <x v="4"/>
    <n v="2"/>
    <n v="2"/>
    <s v="OFF"/>
    <d v="2019-01-02T00:00:00"/>
    <s v="Avg of 4 NM Projects"/>
    <n v="1"/>
    <n v="-1.1499999999999999"/>
    <n v="-6.4606741573033704E-3"/>
    <n v="24.65"/>
    <n v="3.62"/>
    <n v="-4.1629999999999992E-3"/>
    <n v="0"/>
    <n v="0"/>
    <n v="0"/>
  </r>
  <r>
    <x v="4"/>
    <n v="2"/>
    <n v="2"/>
    <s v="OFF"/>
    <d v="2019-01-02T00:00:00"/>
    <s v="Avg of 4 NM Projects"/>
    <n v="2"/>
    <n v="-1.28"/>
    <n v="-7.1910112359550565E-3"/>
    <n v="23.47"/>
    <n v="0.56999999999999995"/>
    <n v="-7.2959999999999995E-4"/>
    <n v="0"/>
    <n v="0"/>
    <n v="0"/>
  </r>
  <r>
    <x v="4"/>
    <n v="2"/>
    <n v="2"/>
    <s v="OFF"/>
    <d v="2019-01-02T00:00:00"/>
    <s v="Avg of 4 NM Projects"/>
    <n v="3"/>
    <n v="-1.4099999999999997"/>
    <n v="-7.9213483146067399E-3"/>
    <n v="20.059999999999999"/>
    <n v="18.66"/>
    <n v="-2.6310599999999993E-2"/>
    <n v="0"/>
    <n v="0"/>
    <n v="0"/>
  </r>
  <r>
    <x v="4"/>
    <n v="2"/>
    <n v="2"/>
    <s v="OFF"/>
    <d v="2019-01-02T00:00:00"/>
    <s v="Avg of 4 NM Projects"/>
    <n v="4"/>
    <n v="-1.2799999999999998"/>
    <n v="-7.1910112359550547E-3"/>
    <n v="22"/>
    <n v="22.31"/>
    <n v="-2.8556799999999997E-2"/>
    <n v="0"/>
    <n v="0"/>
    <n v="0"/>
  </r>
  <r>
    <x v="4"/>
    <n v="2"/>
    <n v="2"/>
    <s v="OFF"/>
    <d v="2019-01-02T00:00:00"/>
    <s v="Avg of 4 NM Projects"/>
    <n v="5"/>
    <n v="-1.28"/>
    <n v="-7.1910112359550565E-3"/>
    <n v="24.85"/>
    <n v="18.62"/>
    <n v="-2.38336E-2"/>
    <n v="0"/>
    <n v="0"/>
    <n v="0"/>
  </r>
  <r>
    <x v="4"/>
    <n v="2"/>
    <n v="2"/>
    <s v="OFF"/>
    <d v="2019-01-02T00:00:00"/>
    <s v="Avg of 4 NM Projects"/>
    <n v="6"/>
    <n v="-1.1499999999999999"/>
    <n v="-6.4606741573033704E-3"/>
    <n v="29.31"/>
    <n v="16.489999999999998"/>
    <n v="-1.8963499999999998E-2"/>
    <n v="0"/>
    <n v="0"/>
    <n v="0"/>
  </r>
  <r>
    <x v="4"/>
    <n v="2"/>
    <n v="2"/>
    <s v="OFF"/>
    <d v="2019-01-02T00:00:00"/>
    <s v="Avg of 4 NM Projects"/>
    <n v="7"/>
    <n v="-1.1499999999999999"/>
    <n v="-6.4606741573033704E-3"/>
    <n v="32.36"/>
    <n v="29.6"/>
    <n v="-3.4040000000000001E-2"/>
    <n v="0"/>
    <n v="0"/>
    <n v="0"/>
  </r>
  <r>
    <x v="4"/>
    <n v="2"/>
    <n v="2"/>
    <s v="ON"/>
    <d v="2019-01-02T00:00:00"/>
    <s v="Avg of 4 NM Projects"/>
    <n v="8"/>
    <n v="-0.6349999999999999"/>
    <n v="-3.5674157303370781E-3"/>
    <n v="29.17"/>
    <n v="30.28"/>
    <n v="-1.92278E-2"/>
    <n v="0"/>
    <n v="0"/>
    <n v="0"/>
  </r>
  <r>
    <x v="4"/>
    <n v="2"/>
    <n v="2"/>
    <s v="ON"/>
    <d v="2019-01-02T00:00:00"/>
    <s v="Avg of 4 NM Projects"/>
    <n v="9"/>
    <n v="14.47"/>
    <n v="8.129213483146068E-2"/>
    <n v="28.39"/>
    <n v="25.41"/>
    <n v="0.36768270000000003"/>
    <n v="0"/>
    <n v="0"/>
    <n v="0"/>
  </r>
  <r>
    <x v="4"/>
    <n v="2"/>
    <n v="2"/>
    <s v="ON"/>
    <d v="2019-01-02T00:00:00"/>
    <s v="Avg of 4 NM Projects"/>
    <n v="10"/>
    <n v="27.395"/>
    <n v="0.15390449438202247"/>
    <n v="25.67"/>
    <n v="21.77"/>
    <n v="0.59638914999999992"/>
    <n v="0"/>
    <n v="0"/>
    <n v="0"/>
  </r>
  <r>
    <x v="4"/>
    <n v="2"/>
    <n v="2"/>
    <s v="ON"/>
    <d v="2019-01-02T00:00:00"/>
    <s v="Avg of 4 NM Projects"/>
    <n v="11"/>
    <n v="42.104999999999997"/>
    <n v="0.2365449438202247"/>
    <n v="30.16"/>
    <n v="24.25"/>
    <n v="1.0210462499999999"/>
    <n v="0"/>
    <n v="0"/>
    <n v="0"/>
  </r>
  <r>
    <x v="4"/>
    <n v="2"/>
    <n v="2"/>
    <s v="ON"/>
    <d v="2019-01-02T00:00:00"/>
    <s v="Avg of 4 NM Projects"/>
    <n v="12"/>
    <n v="50.3"/>
    <n v="0.28258426966292133"/>
    <n v="26.87"/>
    <n v="25.21"/>
    <n v="1.2680629999999999"/>
    <n v="0"/>
    <n v="0"/>
    <n v="0"/>
  </r>
  <r>
    <x v="4"/>
    <n v="2"/>
    <n v="2"/>
    <s v="ON"/>
    <d v="2019-01-02T00:00:00"/>
    <s v="Avg of 4 NM Projects"/>
    <n v="13"/>
    <n v="46.975000000000001"/>
    <n v="0.26390449438202246"/>
    <n v="25.58"/>
    <n v="23.93"/>
    <n v="1.12411175"/>
    <n v="0"/>
    <n v="0"/>
    <n v="0"/>
  </r>
  <r>
    <x v="4"/>
    <n v="2"/>
    <n v="2"/>
    <s v="ON"/>
    <d v="2019-01-02T00:00:00"/>
    <s v="Avg of 4 NM Projects"/>
    <n v="14"/>
    <n v="40.964999999999996"/>
    <n v="0.23014044943820222"/>
    <n v="25.8"/>
    <n v="24.53"/>
    <n v="1.00487145"/>
    <n v="0"/>
    <n v="0"/>
    <n v="0"/>
  </r>
  <r>
    <x v="4"/>
    <n v="2"/>
    <n v="2"/>
    <s v="ON"/>
    <d v="2019-01-02T00:00:00"/>
    <s v="Avg of 4 NM Projects"/>
    <n v="15"/>
    <n v="29.055"/>
    <n v="0.16323033707865167"/>
    <n v="27.03"/>
    <n v="25.43"/>
    <n v="0.73886865000000002"/>
    <n v="0"/>
    <n v="0"/>
    <n v="0"/>
  </r>
  <r>
    <x v="4"/>
    <n v="2"/>
    <n v="2"/>
    <s v="ON"/>
    <d v="2019-01-02T00:00:00"/>
    <s v="Avg of 4 NM Projects"/>
    <n v="16"/>
    <n v="8.9649999999999999"/>
    <n v="5.0365168539325843E-2"/>
    <n v="30.46"/>
    <n v="30.26"/>
    <n v="0.27128090000000005"/>
    <n v="0"/>
    <n v="0"/>
    <n v="0"/>
  </r>
  <r>
    <x v="4"/>
    <n v="2"/>
    <n v="2"/>
    <s v="ON"/>
    <d v="2019-01-02T00:00:00"/>
    <s v="Avg of 4 NM Projects"/>
    <n v="17"/>
    <n v="-1.28"/>
    <n v="-7.1910112359550565E-3"/>
    <n v="41.64"/>
    <n v="35.799999999999997"/>
    <n v="-4.5823999999999997E-2"/>
    <n v="0"/>
    <n v="0"/>
    <n v="0"/>
  </r>
  <r>
    <x v="4"/>
    <n v="2"/>
    <n v="2"/>
    <s v="ON"/>
    <d v="2019-01-02T00:00:00"/>
    <s v="Avg of 4 NM Projects"/>
    <n v="18"/>
    <n v="-1.41"/>
    <n v="-7.9213483146067416E-3"/>
    <n v="61.79"/>
    <n v="39.26"/>
    <n v="-5.5356599999999992E-2"/>
    <n v="0"/>
    <n v="0"/>
    <n v="0"/>
  </r>
  <r>
    <x v="4"/>
    <n v="2"/>
    <n v="2"/>
    <s v="ON"/>
    <d v="2019-01-02T00:00:00"/>
    <s v="Avg of 4 NM Projects"/>
    <n v="19"/>
    <n v="-1.2799999999999998"/>
    <n v="-7.1910112359550547E-3"/>
    <n v="60.42"/>
    <n v="67.11"/>
    <n v="-8.5900799999999986E-2"/>
    <n v="0"/>
    <n v="0"/>
    <n v="0"/>
  </r>
  <r>
    <x v="4"/>
    <n v="2"/>
    <n v="2"/>
    <s v="ON"/>
    <d v="2019-01-02T00:00:00"/>
    <s v="Avg of 4 NM Projects"/>
    <n v="20"/>
    <n v="-1.1499999999999999"/>
    <n v="-6.4606741573033704E-3"/>
    <n v="54.09"/>
    <n v="32.72"/>
    <n v="-3.7627999999999995E-2"/>
    <n v="0"/>
    <n v="0"/>
    <n v="0"/>
  </r>
  <r>
    <x v="4"/>
    <n v="2"/>
    <n v="2"/>
    <s v="ON"/>
    <d v="2019-01-02T00:00:00"/>
    <s v="Avg of 4 NM Projects"/>
    <n v="21"/>
    <n v="-1.1499999999999999"/>
    <n v="-6.4606741573033704E-3"/>
    <n v="46.21"/>
    <n v="28.31"/>
    <n v="-3.2556499999999995E-2"/>
    <n v="0"/>
    <n v="0"/>
    <n v="0"/>
  </r>
  <r>
    <x v="4"/>
    <n v="2"/>
    <n v="2"/>
    <s v="ON"/>
    <d v="2019-01-02T00:00:00"/>
    <s v="Avg of 4 NM Projects"/>
    <n v="22"/>
    <n v="-1.1499999999999999"/>
    <n v="-6.4606741573033704E-3"/>
    <n v="38.549999999999997"/>
    <n v="27.99"/>
    <n v="-3.2188499999999995E-2"/>
    <n v="0"/>
    <n v="0"/>
    <n v="0"/>
  </r>
  <r>
    <x v="4"/>
    <n v="2"/>
    <n v="2"/>
    <s v="ON"/>
    <d v="2019-01-02T00:00:00"/>
    <s v="Avg of 4 NM Projects"/>
    <n v="23"/>
    <n v="-1.4100000000000001"/>
    <n v="-7.9213483146067416E-3"/>
    <n v="33.82"/>
    <n v="25.34"/>
    <n v="-3.5729400000000008E-2"/>
    <n v="0"/>
    <n v="0"/>
    <n v="0"/>
  </r>
  <r>
    <x v="4"/>
    <n v="2"/>
    <n v="2"/>
    <s v="OFF"/>
    <d v="2019-01-02T00:00:00"/>
    <s v="Avg of 4 NM Projects"/>
    <n v="24"/>
    <n v="-1.1499999999999999"/>
    <n v="-6.4606741573033704E-3"/>
    <n v="25.78"/>
    <n v="24.22"/>
    <n v="-2.7852999999999999E-2"/>
    <n v="0"/>
    <n v="0"/>
    <n v="0"/>
  </r>
  <r>
    <x v="4"/>
    <n v="3"/>
    <n v="3"/>
    <s v="OFF"/>
    <d v="2019-01-03T00:00:00"/>
    <s v="Avg of 4 NM Projects"/>
    <n v="1"/>
    <n v="-1.41"/>
    <n v="-7.9213483146067416E-3"/>
    <n v="33.869999999999997"/>
    <n v="24.58"/>
    <n v="-3.4657799999999996E-2"/>
    <n v="0"/>
    <n v="0"/>
    <n v="0"/>
  </r>
  <r>
    <x v="4"/>
    <n v="3"/>
    <n v="3"/>
    <s v="OFF"/>
    <d v="2019-01-03T00:00:00"/>
    <s v="Avg of 4 NM Projects"/>
    <n v="2"/>
    <n v="-1.1499999999999999"/>
    <n v="-6.4606741573033704E-3"/>
    <n v="30.84"/>
    <n v="23.38"/>
    <n v="-2.6886999999999998E-2"/>
    <n v="0"/>
    <n v="0"/>
    <n v="0"/>
  </r>
  <r>
    <x v="4"/>
    <n v="3"/>
    <n v="3"/>
    <s v="OFF"/>
    <d v="2019-01-03T00:00:00"/>
    <s v="Avg of 4 NM Projects"/>
    <n v="3"/>
    <n v="-1.28"/>
    <n v="-7.1910112359550565E-3"/>
    <n v="28.04"/>
    <n v="22.28"/>
    <n v="-2.8518400000000003E-2"/>
    <n v="0"/>
    <n v="0"/>
    <n v="0"/>
  </r>
  <r>
    <x v="4"/>
    <n v="3"/>
    <n v="3"/>
    <s v="OFF"/>
    <d v="2019-01-03T00:00:00"/>
    <s v="Avg of 4 NM Projects"/>
    <n v="4"/>
    <n v="-1.1499999999999999"/>
    <n v="-6.4606741573033704E-3"/>
    <n v="28.21"/>
    <n v="20.329999999999998"/>
    <n v="-2.3379499999999998E-2"/>
    <n v="0"/>
    <n v="0"/>
    <n v="0"/>
  </r>
  <r>
    <x v="4"/>
    <n v="3"/>
    <n v="3"/>
    <s v="OFF"/>
    <d v="2019-01-03T00:00:00"/>
    <s v="Avg of 4 NM Projects"/>
    <n v="5"/>
    <n v="-1.4099999999999997"/>
    <n v="-7.9213483146067399E-3"/>
    <n v="30.85"/>
    <n v="20.82"/>
    <n v="-2.9356199999999995E-2"/>
    <n v="0"/>
    <n v="0"/>
    <n v="0"/>
  </r>
  <r>
    <x v="4"/>
    <n v="3"/>
    <n v="3"/>
    <s v="OFF"/>
    <d v="2019-01-03T00:00:00"/>
    <s v="Avg of 4 NM Projects"/>
    <n v="6"/>
    <n v="-1.2799999999999998"/>
    <n v="-7.1910112359550547E-3"/>
    <n v="38.08"/>
    <n v="25.17"/>
    <n v="-3.2217599999999999E-2"/>
    <n v="0"/>
    <n v="0"/>
    <n v="0"/>
  </r>
  <r>
    <x v="4"/>
    <n v="3"/>
    <n v="3"/>
    <s v="OFF"/>
    <d v="2019-01-03T00:00:00"/>
    <s v="Avg of 4 NM Projects"/>
    <n v="7"/>
    <n v="-1.2799999999999998"/>
    <n v="-7.1910112359550547E-3"/>
    <n v="47.6"/>
    <n v="33.56"/>
    <n v="-4.2956799999999996E-2"/>
    <n v="0"/>
    <n v="0"/>
    <n v="0"/>
  </r>
  <r>
    <x v="4"/>
    <n v="3"/>
    <n v="3"/>
    <s v="ON"/>
    <d v="2019-01-03T00:00:00"/>
    <s v="Avg of 4 NM Projects"/>
    <n v="8"/>
    <n v="-1.54"/>
    <n v="-8.6516853932584268E-3"/>
    <n v="47.6"/>
    <n v="32.409999999999997"/>
    <n v="-4.9911399999999995E-2"/>
    <n v="0"/>
    <n v="0"/>
    <n v="0"/>
  </r>
  <r>
    <x v="4"/>
    <n v="3"/>
    <n v="3"/>
    <s v="ON"/>
    <d v="2019-01-03T00:00:00"/>
    <s v="Avg of 4 NM Projects"/>
    <n v="9"/>
    <n v="-1.02"/>
    <n v="-5.7303370786516853E-3"/>
    <n v="42.95"/>
    <n v="34.97"/>
    <n v="-3.5669399999999997E-2"/>
    <n v="0"/>
    <n v="0"/>
    <n v="0"/>
  </r>
  <r>
    <x v="4"/>
    <n v="3"/>
    <n v="3"/>
    <s v="ON"/>
    <d v="2019-01-03T00:00:00"/>
    <s v="Avg of 4 NM Projects"/>
    <n v="10"/>
    <n v="0.64"/>
    <n v="3.5955056179775282E-3"/>
    <n v="42.67"/>
    <n v="38.880000000000003"/>
    <n v="2.4883200000000001E-2"/>
    <n v="0"/>
    <n v="0"/>
    <n v="0"/>
  </r>
  <r>
    <x v="4"/>
    <n v="3"/>
    <n v="3"/>
    <s v="ON"/>
    <d v="2019-01-03T00:00:00"/>
    <s v="Avg of 4 NM Projects"/>
    <n v="11"/>
    <n v="12.805"/>
    <n v="7.193820224719101E-2"/>
    <n v="38.19"/>
    <n v="40.81"/>
    <n v="0.52257204999999995"/>
    <n v="0"/>
    <n v="0"/>
    <n v="0"/>
  </r>
  <r>
    <x v="4"/>
    <n v="3"/>
    <n v="3"/>
    <s v="ON"/>
    <d v="2019-01-03T00:00:00"/>
    <s v="Avg of 4 NM Projects"/>
    <n v="12"/>
    <n v="10.365"/>
    <n v="5.8230337078651689E-2"/>
    <n v="34.409999999999997"/>
    <n v="26.72"/>
    <n v="0.27695279999999994"/>
    <n v="0"/>
    <n v="0"/>
    <n v="0"/>
  </r>
  <r>
    <x v="4"/>
    <n v="3"/>
    <n v="3"/>
    <s v="ON"/>
    <d v="2019-01-03T00:00:00"/>
    <s v="Avg of 4 NM Projects"/>
    <n v="13"/>
    <n v="7.5499999999999989"/>
    <n v="4.2415730337078648E-2"/>
    <n v="28.13"/>
    <n v="24.35"/>
    <n v="0.18384249999999996"/>
    <n v="0"/>
    <n v="0"/>
    <n v="0"/>
  </r>
  <r>
    <x v="4"/>
    <n v="3"/>
    <n v="3"/>
    <s v="ON"/>
    <d v="2019-01-03T00:00:00"/>
    <s v="Avg of 4 NM Projects"/>
    <n v="14"/>
    <n v="5.5049999999999999"/>
    <n v="3.092696629213483E-2"/>
    <n v="27.25"/>
    <n v="24.81"/>
    <n v="0.13657905000000001"/>
    <n v="0"/>
    <n v="0"/>
    <n v="0"/>
  </r>
  <r>
    <x v="4"/>
    <n v="3"/>
    <n v="3"/>
    <s v="ON"/>
    <d v="2019-01-03T00:00:00"/>
    <s v="Avg of 4 NM Projects"/>
    <n v="15"/>
    <n v="4.2249999999999996"/>
    <n v="2.3735955056179772E-2"/>
    <n v="27.29"/>
    <n v="28.48"/>
    <n v="0.12032799999999999"/>
    <n v="0"/>
    <n v="0"/>
    <n v="0"/>
  </r>
  <r>
    <x v="4"/>
    <n v="3"/>
    <n v="3"/>
    <s v="ON"/>
    <d v="2019-01-03T00:00:00"/>
    <s v="Avg of 4 NM Projects"/>
    <n v="16"/>
    <n v="0.26"/>
    <n v="1.4606741573033708E-3"/>
    <n v="27.16"/>
    <n v="32.36"/>
    <n v="8.4136000000000002E-3"/>
    <n v="0"/>
    <n v="0"/>
    <n v="0"/>
  </r>
  <r>
    <x v="4"/>
    <n v="3"/>
    <n v="3"/>
    <s v="ON"/>
    <d v="2019-01-03T00:00:00"/>
    <s v="Avg of 4 NM Projects"/>
    <n v="17"/>
    <n v="-1.1499999999999999"/>
    <n v="-6.4606741573033704E-3"/>
    <n v="32.81"/>
    <n v="37.880000000000003"/>
    <n v="-4.3561999999999997E-2"/>
    <n v="0"/>
    <n v="0"/>
    <n v="0"/>
  </r>
  <r>
    <x v="4"/>
    <n v="3"/>
    <n v="3"/>
    <s v="ON"/>
    <d v="2019-01-03T00:00:00"/>
    <s v="Avg of 4 NM Projects"/>
    <n v="18"/>
    <n v="-1.0249999999999999"/>
    <n v="-5.7584269662921345E-3"/>
    <n v="44.06"/>
    <n v="27.31"/>
    <n v="-2.7992749999999997E-2"/>
    <n v="0"/>
    <n v="0"/>
    <n v="0"/>
  </r>
  <r>
    <x v="4"/>
    <n v="3"/>
    <n v="3"/>
    <s v="ON"/>
    <d v="2019-01-03T00:00:00"/>
    <s v="Avg of 4 NM Projects"/>
    <n v="19"/>
    <n v="-1.2799999999999998"/>
    <n v="-7.1910112359550547E-3"/>
    <n v="41.24"/>
    <n v="29.95"/>
    <n v="-3.8335999999999988E-2"/>
    <n v="0"/>
    <n v="0"/>
    <n v="0"/>
  </r>
  <r>
    <x v="4"/>
    <n v="3"/>
    <n v="3"/>
    <s v="ON"/>
    <d v="2019-01-03T00:00:00"/>
    <s v="Avg of 4 NM Projects"/>
    <n v="20"/>
    <n v="-1.2799999999999998"/>
    <n v="-7.1910112359550547E-3"/>
    <n v="39.229999999999997"/>
    <n v="24.77"/>
    <n v="-3.1705599999999994E-2"/>
    <n v="0"/>
    <n v="0"/>
    <n v="0"/>
  </r>
  <r>
    <x v="4"/>
    <n v="3"/>
    <n v="3"/>
    <s v="ON"/>
    <d v="2019-01-03T00:00:00"/>
    <s v="Avg of 4 NM Projects"/>
    <n v="21"/>
    <n v="-1.2799999999999998"/>
    <n v="-7.1910112359550547E-3"/>
    <n v="33.61"/>
    <n v="24.49"/>
    <n v="-3.1347199999999992E-2"/>
    <n v="0"/>
    <n v="0"/>
    <n v="0"/>
  </r>
  <r>
    <x v="4"/>
    <n v="3"/>
    <n v="3"/>
    <s v="ON"/>
    <d v="2019-01-03T00:00:00"/>
    <s v="Avg of 4 NM Projects"/>
    <n v="22"/>
    <n v="-1.2849999999999999"/>
    <n v="-7.2191011235955048E-3"/>
    <n v="29.16"/>
    <n v="25.49"/>
    <n v="-3.2754649999999996E-2"/>
    <n v="0"/>
    <n v="0"/>
    <n v="0"/>
  </r>
  <r>
    <x v="4"/>
    <n v="3"/>
    <n v="3"/>
    <s v="ON"/>
    <d v="2019-01-03T00:00:00"/>
    <s v="Avg of 4 NM Projects"/>
    <n v="23"/>
    <n v="-1.2799999999999998"/>
    <n v="-7.1910112359550547E-3"/>
    <n v="25.78"/>
    <n v="22.77"/>
    <n v="-2.9145599999999994E-2"/>
    <n v="0"/>
    <n v="0"/>
    <n v="0"/>
  </r>
  <r>
    <x v="4"/>
    <n v="3"/>
    <n v="3"/>
    <s v="OFF"/>
    <d v="2019-01-03T00:00:00"/>
    <s v="Avg of 4 NM Projects"/>
    <n v="24"/>
    <n v="-1.1499999999999999"/>
    <n v="-6.4606741573033704E-3"/>
    <n v="24.92"/>
    <n v="21.01"/>
    <n v="-2.4161499999999999E-2"/>
    <n v="0"/>
    <n v="0"/>
    <n v="0"/>
  </r>
  <r>
    <x v="4"/>
    <n v="4"/>
    <n v="4"/>
    <s v="OFF"/>
    <d v="2019-01-04T00:00:00"/>
    <s v="Avg of 4 NM Projects"/>
    <n v="1"/>
    <n v="-1.1499999999999999"/>
    <n v="-6.4606741573033704E-3"/>
    <n v="22.18"/>
    <n v="19.21"/>
    <n v="-2.20915E-2"/>
    <n v="0"/>
    <n v="0"/>
    <n v="0"/>
  </r>
  <r>
    <x v="4"/>
    <n v="4"/>
    <n v="4"/>
    <s v="OFF"/>
    <d v="2019-01-04T00:00:00"/>
    <s v="Avg of 4 NM Projects"/>
    <n v="2"/>
    <n v="-1.1499999999999999"/>
    <n v="-6.4606741573033704E-3"/>
    <n v="22.91"/>
    <n v="21.15"/>
    <n v="-2.4322499999999997E-2"/>
    <n v="0"/>
    <n v="0"/>
    <n v="0"/>
  </r>
  <r>
    <x v="4"/>
    <n v="4"/>
    <n v="4"/>
    <s v="OFF"/>
    <d v="2019-01-04T00:00:00"/>
    <s v="Avg of 4 NM Projects"/>
    <n v="3"/>
    <n v="-1.2799999999999998"/>
    <n v="-7.1910112359550547E-3"/>
    <n v="22.16"/>
    <n v="20.170000000000002"/>
    <n v="-2.58176E-2"/>
    <n v="0"/>
    <n v="0"/>
    <n v="0"/>
  </r>
  <r>
    <x v="4"/>
    <n v="4"/>
    <n v="4"/>
    <s v="OFF"/>
    <d v="2019-01-04T00:00:00"/>
    <s v="Avg of 4 NM Projects"/>
    <n v="4"/>
    <n v="-1.2799999999999998"/>
    <n v="-7.1910112359550547E-3"/>
    <n v="22.15"/>
    <n v="20.99"/>
    <n v="-2.6867199999999994E-2"/>
    <n v="0"/>
    <n v="0"/>
    <n v="0"/>
  </r>
  <r>
    <x v="4"/>
    <n v="4"/>
    <n v="4"/>
    <s v="OFF"/>
    <d v="2019-01-04T00:00:00"/>
    <s v="Avg of 4 NM Projects"/>
    <n v="5"/>
    <n v="-1.2799999999999998"/>
    <n v="-7.1910112359550547E-3"/>
    <n v="22.22"/>
    <n v="21.79"/>
    <n v="-2.7891199999999994E-2"/>
    <n v="0"/>
    <n v="0"/>
    <n v="0"/>
  </r>
  <r>
    <x v="4"/>
    <n v="4"/>
    <n v="4"/>
    <s v="OFF"/>
    <d v="2019-01-04T00:00:00"/>
    <s v="Avg of 4 NM Projects"/>
    <n v="6"/>
    <n v="-1.0249999999999999"/>
    <n v="-5.7584269662921345E-3"/>
    <n v="29.72"/>
    <n v="27.42"/>
    <n v="-2.8105499999999999E-2"/>
    <n v="0"/>
    <n v="0"/>
    <n v="0"/>
  </r>
  <r>
    <x v="4"/>
    <n v="4"/>
    <n v="4"/>
    <s v="OFF"/>
    <d v="2019-01-04T00:00:00"/>
    <s v="Avg of 4 NM Projects"/>
    <n v="7"/>
    <n v="-1.1499999999999999"/>
    <n v="-6.4606741573033704E-3"/>
    <n v="29.05"/>
    <n v="24.68"/>
    <n v="-2.8381999999999998E-2"/>
    <n v="0"/>
    <n v="0"/>
    <n v="0"/>
  </r>
  <r>
    <x v="4"/>
    <n v="4"/>
    <n v="4"/>
    <s v="ON"/>
    <d v="2019-01-04T00:00:00"/>
    <s v="Avg of 4 NM Projects"/>
    <n v="8"/>
    <n v="-1.54"/>
    <n v="-8.6516853932584268E-3"/>
    <n v="31.16"/>
    <n v="22.95"/>
    <n v="-3.5342999999999999E-2"/>
    <n v="0"/>
    <n v="0"/>
    <n v="0"/>
  </r>
  <r>
    <x v="4"/>
    <n v="4"/>
    <n v="4"/>
    <s v="ON"/>
    <d v="2019-01-04T00:00:00"/>
    <s v="Avg of 4 NM Projects"/>
    <n v="9"/>
    <n v="-0.89499999999999991"/>
    <n v="-5.0280898876404493E-3"/>
    <n v="27.29"/>
    <n v="21.94"/>
    <n v="-1.9636299999999999E-2"/>
    <n v="0"/>
    <n v="0"/>
    <n v="0"/>
  </r>
  <r>
    <x v="4"/>
    <n v="4"/>
    <n v="4"/>
    <s v="ON"/>
    <d v="2019-01-04T00:00:00"/>
    <s v="Avg of 4 NM Projects"/>
    <n v="10"/>
    <n v="0.26000000000000012"/>
    <n v="1.4606741573033714E-3"/>
    <n v="23.98"/>
    <n v="20.78"/>
    <n v="5.4028000000000027E-3"/>
    <n v="0"/>
    <n v="0"/>
    <n v="0"/>
  </r>
  <r>
    <x v="4"/>
    <n v="4"/>
    <n v="4"/>
    <s v="ON"/>
    <d v="2019-01-04T00:00:00"/>
    <s v="Avg of 4 NM Projects"/>
    <n v="11"/>
    <n v="5.5"/>
    <n v="3.0898876404494381E-2"/>
    <n v="23.11"/>
    <n v="20.190000000000001"/>
    <n v="0.111045"/>
    <n v="0"/>
    <n v="0"/>
    <n v="0"/>
  </r>
  <r>
    <x v="4"/>
    <n v="4"/>
    <n v="4"/>
    <s v="ON"/>
    <d v="2019-01-04T00:00:00"/>
    <s v="Avg of 4 NM Projects"/>
    <n v="12"/>
    <n v="12.42"/>
    <n v="6.9775280898876399E-2"/>
    <n v="22.55"/>
    <n v="19.809999999999999"/>
    <n v="0.24604019999999996"/>
    <n v="0"/>
    <n v="0"/>
    <n v="0"/>
  </r>
  <r>
    <x v="4"/>
    <n v="4"/>
    <n v="4"/>
    <s v="ON"/>
    <d v="2019-01-04T00:00:00"/>
    <s v="Avg of 4 NM Projects"/>
    <n v="13"/>
    <n v="30.595000000000002"/>
    <n v="0.17188202247191012"/>
    <n v="22.28"/>
    <n v="20.07"/>
    <n v="0.61404164999999999"/>
    <n v="0"/>
    <n v="0"/>
    <n v="0"/>
  </r>
  <r>
    <x v="4"/>
    <n v="4"/>
    <n v="4"/>
    <s v="ON"/>
    <d v="2019-01-04T00:00:00"/>
    <s v="Avg of 4 NM Projects"/>
    <n v="14"/>
    <n v="26.5"/>
    <n v="0.14887640449438203"/>
    <n v="21.83"/>
    <n v="20.14"/>
    <n v="0.53371000000000002"/>
    <n v="0"/>
    <n v="0"/>
    <n v="0"/>
  </r>
  <r>
    <x v="4"/>
    <n v="4"/>
    <n v="4"/>
    <s v="ON"/>
    <d v="2019-01-04T00:00:00"/>
    <s v="Avg of 4 NM Projects"/>
    <n v="15"/>
    <n v="7.43"/>
    <n v="4.1741573033707867E-2"/>
    <n v="22.01"/>
    <n v="21.3"/>
    <n v="0.15825899999999998"/>
    <n v="0"/>
    <n v="0"/>
    <n v="0"/>
  </r>
  <r>
    <x v="4"/>
    <n v="4"/>
    <n v="4"/>
    <s v="ON"/>
    <d v="2019-01-04T00:00:00"/>
    <s v="Avg of 4 NM Projects"/>
    <n v="16"/>
    <n v="0.125"/>
    <n v="7.0224719101123594E-4"/>
    <n v="22.69"/>
    <n v="21.93"/>
    <n v="2.7412499999999998E-3"/>
    <n v="0"/>
    <n v="0"/>
    <n v="0"/>
  </r>
  <r>
    <x v="4"/>
    <n v="4"/>
    <n v="4"/>
    <s v="ON"/>
    <d v="2019-01-04T00:00:00"/>
    <s v="Avg of 4 NM Projects"/>
    <n v="17"/>
    <n v="-1.1499999999999999"/>
    <n v="-6.4606741573033704E-3"/>
    <n v="23.83"/>
    <n v="27.96"/>
    <n v="-3.2153999999999995E-2"/>
    <n v="0"/>
    <n v="0"/>
    <n v="0"/>
  </r>
  <r>
    <x v="4"/>
    <n v="4"/>
    <n v="4"/>
    <s v="ON"/>
    <d v="2019-01-04T00:00:00"/>
    <s v="Avg of 4 NM Projects"/>
    <n v="18"/>
    <n v="-1.2799999999999998"/>
    <n v="-7.1910112359550547E-3"/>
    <n v="32.53"/>
    <n v="27.87"/>
    <n v="-3.5673599999999993E-2"/>
    <n v="0"/>
    <n v="0"/>
    <n v="0"/>
  </r>
  <r>
    <x v="4"/>
    <n v="4"/>
    <n v="4"/>
    <s v="ON"/>
    <d v="2019-01-04T00:00:00"/>
    <s v="Avg of 4 NM Projects"/>
    <n v="19"/>
    <n v="-1.1499999999999999"/>
    <n v="-6.4606741573033704E-3"/>
    <n v="30.48"/>
    <n v="26.83"/>
    <n v="-3.0854499999999993E-2"/>
    <n v="0"/>
    <n v="0"/>
    <n v="0"/>
  </r>
  <r>
    <x v="4"/>
    <n v="4"/>
    <n v="4"/>
    <s v="ON"/>
    <d v="2019-01-04T00:00:00"/>
    <s v="Avg of 4 NM Projects"/>
    <n v="20"/>
    <n v="-1.1549999999999998"/>
    <n v="-6.4887640449438188E-3"/>
    <n v="25.62"/>
    <n v="22.26"/>
    <n v="-2.5710299999999995E-2"/>
    <n v="0"/>
    <n v="0"/>
    <n v="0"/>
  </r>
  <r>
    <x v="4"/>
    <n v="4"/>
    <n v="4"/>
    <s v="ON"/>
    <d v="2019-01-04T00:00:00"/>
    <s v="Avg of 4 NM Projects"/>
    <n v="21"/>
    <n v="-1.4099999999999997"/>
    <n v="-7.9213483146067399E-3"/>
    <n v="24.05"/>
    <n v="21.62"/>
    <n v="-3.0484199999999993E-2"/>
    <n v="0"/>
    <n v="0"/>
    <n v="0"/>
  </r>
  <r>
    <x v="4"/>
    <n v="4"/>
    <n v="4"/>
    <s v="ON"/>
    <d v="2019-01-04T00:00:00"/>
    <s v="Avg of 4 NM Projects"/>
    <n v="22"/>
    <n v="-1.1499999999999999"/>
    <n v="-6.4606741573033704E-3"/>
    <n v="23.59"/>
    <n v="27.71"/>
    <n v="-3.1866499999999999E-2"/>
    <n v="0"/>
    <n v="0"/>
    <n v="0"/>
  </r>
  <r>
    <x v="4"/>
    <n v="4"/>
    <n v="4"/>
    <s v="ON"/>
    <d v="2019-01-04T00:00:00"/>
    <s v="Avg of 4 NM Projects"/>
    <n v="23"/>
    <n v="-1.2799999999999998"/>
    <n v="-7.1910112359550547E-3"/>
    <n v="23.57"/>
    <n v="22.32"/>
    <n v="-2.8569599999999997E-2"/>
    <n v="0"/>
    <n v="0"/>
    <n v="0"/>
  </r>
  <r>
    <x v="4"/>
    <n v="4"/>
    <n v="4"/>
    <s v="OFF"/>
    <d v="2019-01-04T00:00:00"/>
    <s v="Avg of 4 NM Projects"/>
    <n v="24"/>
    <n v="-1.4099999999999997"/>
    <n v="-7.9213483146067399E-3"/>
    <n v="23.39"/>
    <n v="29.74"/>
    <n v="-4.1933399999999989E-2"/>
    <n v="0"/>
    <n v="0"/>
    <n v="0"/>
  </r>
  <r>
    <x v="4"/>
    <n v="5"/>
    <n v="5"/>
    <s v="OFF"/>
    <d v="2019-01-05T00:00:00"/>
    <s v="Avg of 4 NM Projects"/>
    <n v="1"/>
    <n v="-1.2799999999999998"/>
    <n v="-7.1910112359550547E-3"/>
    <n v="22.78"/>
    <n v="37.9"/>
    <n v="-4.8511999999999993E-2"/>
    <n v="0"/>
    <n v="0"/>
    <n v="0"/>
  </r>
  <r>
    <x v="4"/>
    <n v="5"/>
    <n v="5"/>
    <s v="OFF"/>
    <d v="2019-01-05T00:00:00"/>
    <s v="Avg of 4 NM Projects"/>
    <n v="2"/>
    <n v="-1.1499999999999999"/>
    <n v="-6.4606741573033704E-3"/>
    <n v="20.14"/>
    <n v="21.06"/>
    <n v="-2.4218999999999997E-2"/>
    <n v="0"/>
    <n v="0"/>
    <n v="0"/>
  </r>
  <r>
    <x v="4"/>
    <n v="5"/>
    <n v="5"/>
    <s v="OFF"/>
    <d v="2019-01-05T00:00:00"/>
    <s v="Avg of 4 NM Projects"/>
    <n v="3"/>
    <n v="-1.1499999999999999"/>
    <n v="-6.4606741573033704E-3"/>
    <n v="19.600000000000001"/>
    <n v="17.190000000000001"/>
    <n v="-1.9768499999999998E-2"/>
    <n v="0"/>
    <n v="0"/>
    <n v="0"/>
  </r>
  <r>
    <x v="4"/>
    <n v="5"/>
    <n v="5"/>
    <s v="OFF"/>
    <d v="2019-01-05T00:00:00"/>
    <s v="Avg of 4 NM Projects"/>
    <n v="4"/>
    <n v="-1.1499999999999999"/>
    <n v="-6.4606741573033704E-3"/>
    <n v="18.73"/>
    <n v="19.71"/>
    <n v="-2.2666499999999999E-2"/>
    <n v="0"/>
    <n v="0"/>
    <n v="0"/>
  </r>
  <r>
    <x v="4"/>
    <n v="5"/>
    <n v="5"/>
    <s v="OFF"/>
    <d v="2019-01-05T00:00:00"/>
    <s v="Avg of 4 NM Projects"/>
    <n v="5"/>
    <n v="-1.0249999999999999"/>
    <n v="-5.7584269662921345E-3"/>
    <n v="19.66"/>
    <n v="19.149999999999999"/>
    <n v="-1.9628749999999997E-2"/>
    <n v="0"/>
    <n v="0"/>
    <n v="0"/>
  </r>
  <r>
    <x v="4"/>
    <n v="5"/>
    <n v="5"/>
    <s v="OFF"/>
    <d v="2019-01-05T00:00:00"/>
    <s v="Avg of 4 NM Projects"/>
    <n v="6"/>
    <n v="-1.2799999999999998"/>
    <n v="-7.1910112359550547E-3"/>
    <n v="20.5"/>
    <n v="21.94"/>
    <n v="-2.8083199999999999E-2"/>
    <n v="0"/>
    <n v="0"/>
    <n v="0"/>
  </r>
  <r>
    <x v="4"/>
    <n v="5"/>
    <n v="5"/>
    <s v="OFF"/>
    <d v="2019-01-05T00:00:00"/>
    <s v="Avg of 4 NM Projects"/>
    <n v="7"/>
    <n v="-1.2799999999999998"/>
    <n v="-7.1910112359550547E-3"/>
    <n v="25.79"/>
    <n v="25.75"/>
    <n v="-3.2959999999999996E-2"/>
    <n v="0"/>
    <n v="0"/>
    <n v="0"/>
  </r>
  <r>
    <x v="4"/>
    <n v="5"/>
    <n v="5"/>
    <s v="ON"/>
    <d v="2019-01-05T00:00:00"/>
    <s v="Avg of 4 NM Projects"/>
    <n v="8"/>
    <n v="-1.1499999999999999"/>
    <n v="-6.4606741573033704E-3"/>
    <n v="23.68"/>
    <n v="22.42"/>
    <n v="-2.5783E-2"/>
    <n v="0"/>
    <n v="0"/>
    <n v="0"/>
  </r>
  <r>
    <x v="4"/>
    <n v="5"/>
    <n v="5"/>
    <s v="ON"/>
    <d v="2019-01-05T00:00:00"/>
    <s v="Avg of 4 NM Projects"/>
    <n v="9"/>
    <n v="8.0650000000000013"/>
    <n v="4.5308988764044954E-2"/>
    <n v="23.53"/>
    <n v="15.54"/>
    <n v="0.12533010000000003"/>
    <n v="0"/>
    <n v="0"/>
    <n v="0"/>
  </r>
  <r>
    <x v="4"/>
    <n v="5"/>
    <n v="5"/>
    <s v="ON"/>
    <d v="2019-01-05T00:00:00"/>
    <s v="Avg of 4 NM Projects"/>
    <n v="10"/>
    <n v="7.43"/>
    <n v="4.1741573033707867E-2"/>
    <n v="31"/>
    <n v="21.6"/>
    <n v="0.16048799999999999"/>
    <n v="0"/>
    <n v="0"/>
    <n v="0"/>
  </r>
  <r>
    <x v="4"/>
    <n v="5"/>
    <n v="5"/>
    <s v="ON"/>
    <d v="2019-01-05T00:00:00"/>
    <s v="Avg of 4 NM Projects"/>
    <n v="11"/>
    <n v="17.024999999999999"/>
    <n v="9.5646067415730326E-2"/>
    <n v="33.67"/>
    <n v="23.08"/>
    <n v="0.39293699999999998"/>
    <n v="0"/>
    <n v="0"/>
    <n v="0"/>
  </r>
  <r>
    <x v="4"/>
    <n v="5"/>
    <n v="5"/>
    <s v="ON"/>
    <d v="2019-01-05T00:00:00"/>
    <s v="Avg of 4 NM Projects"/>
    <n v="12"/>
    <n v="19.585000000000001"/>
    <n v="0.11002808988764046"/>
    <n v="33.54"/>
    <n v="24.69"/>
    <n v="0.48355365000000006"/>
    <n v="0"/>
    <n v="0"/>
    <n v="0"/>
  </r>
  <r>
    <x v="4"/>
    <n v="5"/>
    <n v="5"/>
    <s v="ON"/>
    <d v="2019-01-05T00:00:00"/>
    <s v="Avg of 4 NM Projects"/>
    <n v="13"/>
    <n v="17.41"/>
    <n v="9.7808988764044938E-2"/>
    <n v="33.06"/>
    <n v="24.24"/>
    <n v="0.42201839999999996"/>
    <n v="0"/>
    <n v="0"/>
    <n v="0"/>
  </r>
  <r>
    <x v="4"/>
    <n v="5"/>
    <n v="5"/>
    <s v="ON"/>
    <d v="2019-01-05T00:00:00"/>
    <s v="Avg of 4 NM Projects"/>
    <n v="14"/>
    <n v="19.71"/>
    <n v="0.11073033707865169"/>
    <n v="32.020000000000003"/>
    <n v="25.52"/>
    <n v="0.50299919999999998"/>
    <n v="0"/>
    <n v="0"/>
    <n v="0"/>
  </r>
  <r>
    <x v="4"/>
    <n v="5"/>
    <n v="5"/>
    <s v="ON"/>
    <d v="2019-01-05T00:00:00"/>
    <s v="Avg of 4 NM Projects"/>
    <n v="15"/>
    <n v="9.99"/>
    <n v="5.6123595505617976E-2"/>
    <n v="31.62"/>
    <n v="26.87"/>
    <n v="0.26843130000000004"/>
    <n v="0"/>
    <n v="0"/>
    <n v="0"/>
  </r>
  <r>
    <x v="4"/>
    <n v="5"/>
    <n v="5"/>
    <s v="ON"/>
    <d v="2019-01-05T00:00:00"/>
    <s v="Avg of 4 NM Projects"/>
    <n v="16"/>
    <n v="6.1449999999999996"/>
    <n v="3.4522471910112359E-2"/>
    <n v="29.15"/>
    <n v="28.76"/>
    <n v="0.1767302"/>
    <n v="0"/>
    <n v="0"/>
    <n v="0"/>
  </r>
  <r>
    <x v="4"/>
    <n v="5"/>
    <n v="5"/>
    <s v="ON"/>
    <d v="2019-01-05T00:00:00"/>
    <s v="Avg of 4 NM Projects"/>
    <n v="17"/>
    <n v="-1.2799999999999998"/>
    <n v="-7.1910112359550547E-3"/>
    <n v="37"/>
    <n v="30.32"/>
    <n v="-3.8809599999999993E-2"/>
    <n v="0"/>
    <n v="0"/>
    <n v="0"/>
  </r>
  <r>
    <x v="4"/>
    <n v="5"/>
    <n v="5"/>
    <s v="ON"/>
    <d v="2019-01-05T00:00:00"/>
    <s v="Avg of 4 NM Projects"/>
    <n v="18"/>
    <n v="-1.1499999999999999"/>
    <n v="-6.4606741573033704E-3"/>
    <n v="41.6"/>
    <n v="27.2"/>
    <n v="-3.1279999999999995E-2"/>
    <n v="0"/>
    <n v="0"/>
    <n v="0"/>
  </r>
  <r>
    <x v="4"/>
    <n v="5"/>
    <n v="5"/>
    <s v="ON"/>
    <d v="2019-01-05T00:00:00"/>
    <s v="Avg of 4 NM Projects"/>
    <n v="19"/>
    <n v="-1.1499999999999999"/>
    <n v="-6.4606741573033704E-3"/>
    <n v="33.61"/>
    <n v="23.84"/>
    <n v="-2.7415999999999996E-2"/>
    <n v="0"/>
    <n v="0"/>
    <n v="0"/>
  </r>
  <r>
    <x v="4"/>
    <n v="5"/>
    <n v="5"/>
    <s v="ON"/>
    <d v="2019-01-05T00:00:00"/>
    <s v="Avg of 4 NM Projects"/>
    <n v="20"/>
    <n v="-1.1499999999999999"/>
    <n v="-6.4606741573033704E-3"/>
    <n v="28.89"/>
    <n v="22.42"/>
    <n v="-2.5783E-2"/>
    <n v="0"/>
    <n v="0"/>
    <n v="0"/>
  </r>
  <r>
    <x v="4"/>
    <n v="5"/>
    <n v="5"/>
    <s v="ON"/>
    <d v="2019-01-05T00:00:00"/>
    <s v="Avg of 4 NM Projects"/>
    <n v="21"/>
    <n v="-1.2799999999999998"/>
    <n v="-7.1910112359550547E-3"/>
    <n v="27.18"/>
    <n v="22.16"/>
    <n v="-2.8364799999999996E-2"/>
    <n v="0"/>
    <n v="0"/>
    <n v="0"/>
  </r>
  <r>
    <x v="4"/>
    <n v="5"/>
    <n v="5"/>
    <s v="ON"/>
    <d v="2019-01-05T00:00:00"/>
    <s v="Avg of 4 NM Projects"/>
    <n v="22"/>
    <n v="-1.2799999999999998"/>
    <n v="-7.1910112359550547E-3"/>
    <n v="24.68"/>
    <n v="21.84"/>
    <n v="-2.7955199999999993E-2"/>
    <n v="0"/>
    <n v="0"/>
    <n v="0"/>
  </r>
  <r>
    <x v="4"/>
    <n v="5"/>
    <n v="5"/>
    <s v="ON"/>
    <d v="2019-01-05T00:00:00"/>
    <s v="Avg of 4 NM Projects"/>
    <n v="23"/>
    <n v="-1.41"/>
    <n v="-7.9213483146067416E-3"/>
    <n v="23.77"/>
    <n v="23.13"/>
    <n v="-3.2613299999999998E-2"/>
    <n v="0"/>
    <n v="0"/>
    <n v="0"/>
  </r>
  <r>
    <x v="4"/>
    <n v="5"/>
    <n v="5"/>
    <s v="OFF"/>
    <d v="2019-01-05T00:00:00"/>
    <s v="Avg of 4 NM Projects"/>
    <n v="24"/>
    <n v="-1.4100000000000001"/>
    <n v="-7.9213483146067416E-3"/>
    <n v="24.73"/>
    <n v="29.32"/>
    <n v="-4.1341200000000008E-2"/>
    <n v="0"/>
    <n v="0"/>
    <n v="0"/>
  </r>
  <r>
    <x v="4"/>
    <n v="6"/>
    <n v="6"/>
    <s v="OFF"/>
    <d v="2019-01-06T00:00:00"/>
    <s v="Avg of 4 NM Projects"/>
    <n v="1"/>
    <n v="-1.2799999999999998"/>
    <n v="-7.1910112359550547E-3"/>
    <n v="20.67"/>
    <n v="16.82"/>
    <n v="-2.1529599999999999E-2"/>
    <n v="0"/>
    <n v="0"/>
    <n v="0"/>
  </r>
  <r>
    <x v="4"/>
    <n v="6"/>
    <n v="6"/>
    <s v="OFF"/>
    <d v="2019-01-06T00:00:00"/>
    <s v="Avg of 4 NM Projects"/>
    <n v="2"/>
    <n v="-1.1499999999999999"/>
    <n v="-6.4606741573033704E-3"/>
    <n v="20.239999999999998"/>
    <n v="15.94"/>
    <n v="-1.8331E-2"/>
    <n v="0"/>
    <n v="0"/>
    <n v="0"/>
  </r>
  <r>
    <x v="4"/>
    <n v="6"/>
    <n v="6"/>
    <s v="OFF"/>
    <d v="2019-01-06T00:00:00"/>
    <s v="Avg of 4 NM Projects"/>
    <n v="3"/>
    <n v="-1.1499999999999999"/>
    <n v="-6.4606741573033704E-3"/>
    <n v="18.71"/>
    <n v="18.34"/>
    <n v="-2.1090999999999999E-2"/>
    <n v="0"/>
    <n v="0"/>
    <n v="0"/>
  </r>
  <r>
    <x v="4"/>
    <n v="6"/>
    <n v="6"/>
    <s v="OFF"/>
    <d v="2019-01-06T00:00:00"/>
    <s v="Avg of 4 NM Projects"/>
    <n v="4"/>
    <n v="-1.2799999999999998"/>
    <n v="-7.1910112359550547E-3"/>
    <n v="20.14"/>
    <n v="18.649999999999999"/>
    <n v="-2.3871999999999994E-2"/>
    <n v="0"/>
    <n v="0"/>
    <n v="0"/>
  </r>
  <r>
    <x v="4"/>
    <n v="6"/>
    <n v="6"/>
    <s v="OFF"/>
    <d v="2019-01-06T00:00:00"/>
    <s v="Avg of 4 NM Projects"/>
    <n v="5"/>
    <n v="-1.2799999999999998"/>
    <n v="-7.1910112359550547E-3"/>
    <n v="19.98"/>
    <n v="18.68"/>
    <n v="-2.3910399999999995E-2"/>
    <n v="0"/>
    <n v="0"/>
    <n v="0"/>
  </r>
  <r>
    <x v="4"/>
    <n v="6"/>
    <n v="6"/>
    <s v="OFF"/>
    <d v="2019-01-06T00:00:00"/>
    <s v="Avg of 4 NM Projects"/>
    <n v="6"/>
    <n v="-1.1499999999999999"/>
    <n v="-6.4606741573033704E-3"/>
    <n v="20.36"/>
    <n v="19.23"/>
    <n v="-2.2114499999999999E-2"/>
    <n v="0"/>
    <n v="0"/>
    <n v="0"/>
  </r>
  <r>
    <x v="4"/>
    <n v="6"/>
    <n v="6"/>
    <s v="OFF"/>
    <d v="2019-01-06T00:00:00"/>
    <s v="Avg of 4 NM Projects"/>
    <n v="7"/>
    <n v="-1.2799999999999998"/>
    <n v="-7.1910112359550547E-3"/>
    <n v="20.66"/>
    <n v="17.88"/>
    <n v="-2.2886399999999994E-2"/>
    <n v="0"/>
    <n v="0"/>
    <n v="0"/>
  </r>
  <r>
    <x v="4"/>
    <n v="6"/>
    <n v="6"/>
    <s v="ON"/>
    <d v="2019-01-06T00:00:00"/>
    <s v="Avg of 4 NM Projects"/>
    <n v="8"/>
    <n v="-1.1499999999999999"/>
    <n v="-6.4606741573033704E-3"/>
    <n v="19.89"/>
    <n v="28.02"/>
    <n v="-3.2223000000000002E-2"/>
    <n v="0"/>
    <n v="0"/>
    <n v="0"/>
  </r>
  <r>
    <x v="4"/>
    <n v="6"/>
    <n v="6"/>
    <s v="ON"/>
    <d v="2019-01-06T00:00:00"/>
    <s v="Avg of 4 NM Projects"/>
    <n v="9"/>
    <n v="-0.9"/>
    <n v="-5.0561797752808994E-3"/>
    <n v="21.53"/>
    <n v="30.75"/>
    <n v="-2.7675000000000002E-2"/>
    <n v="0"/>
    <n v="0"/>
    <n v="0"/>
  </r>
  <r>
    <x v="4"/>
    <n v="6"/>
    <n v="6"/>
    <s v="ON"/>
    <d v="2019-01-06T00:00:00"/>
    <s v="Avg of 4 NM Projects"/>
    <n v="10"/>
    <n v="0.38500000000000001"/>
    <n v="2.1629213483146067E-3"/>
    <n v="21.58"/>
    <n v="45.18"/>
    <n v="1.7394300000000001E-2"/>
    <n v="0"/>
    <n v="0"/>
    <n v="0"/>
  </r>
  <r>
    <x v="4"/>
    <n v="6"/>
    <n v="6"/>
    <s v="ON"/>
    <d v="2019-01-06T00:00:00"/>
    <s v="Avg of 4 NM Projects"/>
    <n v="11"/>
    <n v="2.9450000000000003"/>
    <n v="1.6544943820224721E-2"/>
    <n v="21.65"/>
    <n v="32.32"/>
    <n v="9.5182400000000014E-2"/>
    <n v="0"/>
    <n v="0"/>
    <n v="0"/>
  </r>
  <r>
    <x v="4"/>
    <n v="6"/>
    <n v="6"/>
    <s v="ON"/>
    <d v="2019-01-06T00:00:00"/>
    <s v="Avg of 4 NM Projects"/>
    <n v="12"/>
    <n v="4.3549999999999995"/>
    <n v="2.4466292134831459E-2"/>
    <n v="21.61"/>
    <n v="31.41"/>
    <n v="0.13679054999999998"/>
    <n v="0"/>
    <n v="0"/>
    <n v="0"/>
  </r>
  <r>
    <x v="4"/>
    <n v="6"/>
    <n v="6"/>
    <s v="ON"/>
    <d v="2019-01-06T00:00:00"/>
    <s v="Avg of 4 NM Projects"/>
    <n v="13"/>
    <n v="3.8449999999999998"/>
    <n v="2.1601123595505617E-2"/>
    <n v="21.51"/>
    <n v="21.66"/>
    <n v="8.3282699999999987E-2"/>
    <n v="0"/>
    <n v="0"/>
    <n v="0"/>
  </r>
  <r>
    <x v="4"/>
    <n v="6"/>
    <n v="6"/>
    <s v="ON"/>
    <d v="2019-01-06T00:00:00"/>
    <s v="Avg of 4 NM Projects"/>
    <n v="14"/>
    <n v="2.2999999999999998"/>
    <n v="1.2921348314606741E-2"/>
    <n v="21.25"/>
    <n v="20.46"/>
    <n v="4.7058000000000003E-2"/>
    <n v="0"/>
    <n v="0"/>
    <n v="0"/>
  </r>
  <r>
    <x v="4"/>
    <n v="6"/>
    <n v="6"/>
    <s v="ON"/>
    <d v="2019-01-06T00:00:00"/>
    <s v="Avg of 4 NM Projects"/>
    <n v="15"/>
    <n v="1.4100000000000001"/>
    <n v="7.9213483146067416E-3"/>
    <n v="21.54"/>
    <n v="20.3"/>
    <n v="2.8623000000000006E-2"/>
    <n v="0"/>
    <n v="0"/>
    <n v="0"/>
  </r>
  <r>
    <x v="4"/>
    <n v="6"/>
    <n v="6"/>
    <s v="ON"/>
    <d v="2019-01-06T00:00:00"/>
    <s v="Avg of 4 NM Projects"/>
    <n v="16"/>
    <n v="-0.255"/>
    <n v="-1.4325842696629213E-3"/>
    <n v="20.420000000000002"/>
    <n v="21.02"/>
    <n v="-5.3601000000000005E-3"/>
    <n v="0"/>
    <n v="0"/>
    <n v="0"/>
  </r>
  <r>
    <x v="4"/>
    <n v="6"/>
    <n v="6"/>
    <s v="ON"/>
    <d v="2019-01-06T00:00:00"/>
    <s v="Avg of 4 NM Projects"/>
    <n v="17"/>
    <n v="-1.2799999999999998"/>
    <n v="-7.1910112359550547E-3"/>
    <n v="23.91"/>
    <n v="23.18"/>
    <n v="-2.9670399999999993E-2"/>
    <n v="0"/>
    <n v="0"/>
    <n v="0"/>
  </r>
  <r>
    <x v="4"/>
    <n v="6"/>
    <n v="6"/>
    <s v="ON"/>
    <d v="2019-01-06T00:00:00"/>
    <s v="Avg of 4 NM Projects"/>
    <n v="18"/>
    <n v="-1.2799999999999998"/>
    <n v="-7.1910112359550547E-3"/>
    <n v="39.43"/>
    <n v="38.39"/>
    <n v="-4.9139199999999994E-2"/>
    <n v="0"/>
    <n v="0"/>
    <n v="0"/>
  </r>
  <r>
    <x v="4"/>
    <n v="6"/>
    <n v="6"/>
    <s v="ON"/>
    <d v="2019-01-06T00:00:00"/>
    <s v="Avg of 4 NM Projects"/>
    <n v="19"/>
    <n v="-1.1499999999999999"/>
    <n v="-6.4606741573033704E-3"/>
    <n v="32.75"/>
    <n v="34.61"/>
    <n v="-3.9801499999999997E-2"/>
    <n v="0"/>
    <n v="0"/>
    <n v="0"/>
  </r>
  <r>
    <x v="4"/>
    <n v="6"/>
    <n v="6"/>
    <s v="ON"/>
    <d v="2019-01-06T00:00:00"/>
    <s v="Avg of 4 NM Projects"/>
    <n v="20"/>
    <n v="-1.1499999999999999"/>
    <n v="-6.4606741573033704E-3"/>
    <n v="32.200000000000003"/>
    <n v="33.75"/>
    <n v="-3.88125E-2"/>
    <n v="0"/>
    <n v="0"/>
    <n v="0"/>
  </r>
  <r>
    <x v="4"/>
    <n v="6"/>
    <n v="6"/>
    <s v="ON"/>
    <d v="2019-01-06T00:00:00"/>
    <s v="Avg of 4 NM Projects"/>
    <n v="21"/>
    <n v="-1.2799999999999998"/>
    <n v="-7.1910112359550547E-3"/>
    <n v="26.35"/>
    <n v="29.27"/>
    <n v="-3.7465599999999995E-2"/>
    <n v="0"/>
    <n v="0"/>
    <n v="0"/>
  </r>
  <r>
    <x v="4"/>
    <n v="6"/>
    <n v="6"/>
    <s v="ON"/>
    <d v="2019-01-06T00:00:00"/>
    <s v="Avg of 4 NM Projects"/>
    <n v="22"/>
    <n v="-1.4100000000000001"/>
    <n v="-7.9213483146067416E-3"/>
    <n v="30.72"/>
    <n v="28.26"/>
    <n v="-3.984660000000001E-2"/>
    <n v="0"/>
    <n v="0"/>
    <n v="0"/>
  </r>
  <r>
    <x v="4"/>
    <n v="6"/>
    <n v="6"/>
    <s v="ON"/>
    <d v="2019-01-06T00:00:00"/>
    <s v="Avg of 4 NM Projects"/>
    <n v="23"/>
    <n v="-1.1499999999999999"/>
    <n v="-6.4606741573033704E-3"/>
    <n v="21.7"/>
    <n v="20.45"/>
    <n v="-2.3517499999999997E-2"/>
    <n v="0"/>
    <n v="0"/>
    <n v="0"/>
  </r>
  <r>
    <x v="4"/>
    <n v="6"/>
    <n v="6"/>
    <s v="OFF"/>
    <d v="2019-01-06T00:00:00"/>
    <s v="Avg of 4 NM Projects"/>
    <n v="24"/>
    <n v="-1.28"/>
    <n v="-7.1910112359550565E-3"/>
    <n v="22.2"/>
    <n v="19.670000000000002"/>
    <n v="-2.5177600000000001E-2"/>
    <n v="0"/>
    <n v="0"/>
    <n v="0"/>
  </r>
  <r>
    <x v="4"/>
    <n v="7"/>
    <n v="7"/>
    <s v="OFF"/>
    <d v="2019-01-07T00:00:00"/>
    <s v="Avg of 4 NM Projects"/>
    <n v="1"/>
    <n v="-1.2799999999999998"/>
    <n v="-7.1910112359550547E-3"/>
    <n v="24.62"/>
    <n v="15.63"/>
    <n v="-2.0006400000000001E-2"/>
    <n v="0"/>
    <n v="0"/>
    <n v="0"/>
  </r>
  <r>
    <x v="4"/>
    <n v="7"/>
    <n v="7"/>
    <s v="OFF"/>
    <d v="2019-01-07T00:00:00"/>
    <s v="Avg of 4 NM Projects"/>
    <n v="2"/>
    <n v="-1.54"/>
    <n v="-8.6516853932584268E-3"/>
    <n v="21.73"/>
    <n v="12.76"/>
    <n v="-1.9650400000000002E-2"/>
    <n v="0"/>
    <n v="0"/>
    <n v="0"/>
  </r>
  <r>
    <x v="4"/>
    <n v="7"/>
    <n v="7"/>
    <s v="OFF"/>
    <d v="2019-01-07T00:00:00"/>
    <s v="Avg of 4 NM Projects"/>
    <n v="3"/>
    <n v="-1.4100000000000001"/>
    <n v="-7.9213483146067416E-3"/>
    <n v="21.87"/>
    <n v="13.77"/>
    <n v="-1.9415700000000001E-2"/>
    <n v="0"/>
    <n v="0"/>
    <n v="0"/>
  </r>
  <r>
    <x v="4"/>
    <n v="7"/>
    <n v="7"/>
    <s v="OFF"/>
    <d v="2019-01-07T00:00:00"/>
    <s v="Avg of 4 NM Projects"/>
    <n v="4"/>
    <n v="-1.2799999999999998"/>
    <n v="-7.1910112359550547E-3"/>
    <n v="22.45"/>
    <n v="15.83"/>
    <n v="-2.0262399999999996E-2"/>
    <n v="0"/>
    <n v="0"/>
    <n v="0"/>
  </r>
  <r>
    <x v="4"/>
    <n v="7"/>
    <n v="7"/>
    <s v="OFF"/>
    <d v="2019-01-07T00:00:00"/>
    <s v="Avg of 4 NM Projects"/>
    <n v="5"/>
    <n v="-1.1499999999999999"/>
    <n v="-6.4606741573033704E-3"/>
    <n v="24.93"/>
    <n v="15.36"/>
    <n v="-1.7663999999999999E-2"/>
    <n v="0"/>
    <n v="0"/>
    <n v="0"/>
  </r>
  <r>
    <x v="4"/>
    <n v="7"/>
    <n v="7"/>
    <s v="OFF"/>
    <d v="2019-01-07T00:00:00"/>
    <s v="Avg of 4 NM Projects"/>
    <n v="6"/>
    <n v="-1.28"/>
    <n v="-7.1910112359550565E-3"/>
    <n v="32.5"/>
    <n v="5.97"/>
    <n v="-7.6415999999999993E-3"/>
    <n v="0"/>
    <n v="0"/>
    <n v="0"/>
  </r>
  <r>
    <x v="4"/>
    <n v="7"/>
    <n v="7"/>
    <s v="OFF"/>
    <d v="2019-01-07T00:00:00"/>
    <s v="Avg of 4 NM Projects"/>
    <n v="7"/>
    <n v="-1.2799999999999998"/>
    <n v="-7.1910112359550547E-3"/>
    <n v="36.590000000000003"/>
    <n v="23.03"/>
    <n v="-2.9478399999999998E-2"/>
    <n v="0"/>
    <n v="0"/>
    <n v="0"/>
  </r>
  <r>
    <x v="4"/>
    <n v="7"/>
    <n v="7"/>
    <s v="OFF"/>
    <d v="2019-01-07T00:00:00"/>
    <s v="Avg of 4 NM Projects"/>
    <n v="8"/>
    <n v="-1.28"/>
    <n v="-7.1910112359550565E-3"/>
    <n v="37.200000000000003"/>
    <n v="28.41"/>
    <n v="-3.6364800000000003E-2"/>
    <n v="0"/>
    <n v="0"/>
    <n v="0"/>
  </r>
  <r>
    <x v="4"/>
    <n v="7"/>
    <n v="7"/>
    <s v="OFF"/>
    <d v="2019-01-07T00:00:00"/>
    <s v="Avg of 4 NM Projects"/>
    <n v="9"/>
    <n v="9.34"/>
    <n v="5.2471910112359549E-2"/>
    <n v="31.32"/>
    <n v="21.46"/>
    <n v="0.20043639999999999"/>
    <n v="0"/>
    <n v="0"/>
    <n v="0"/>
  </r>
  <r>
    <x v="4"/>
    <n v="7"/>
    <n v="7"/>
    <s v="OFF"/>
    <d v="2019-01-07T00:00:00"/>
    <s v="Avg of 4 NM Projects"/>
    <n v="10"/>
    <n v="18.05"/>
    <n v="0.10140449438202248"/>
    <n v="29.22"/>
    <n v="21.11"/>
    <n v="0.38103550000000003"/>
    <n v="0"/>
    <n v="0"/>
    <n v="0"/>
  </r>
  <r>
    <x v="4"/>
    <n v="7"/>
    <n v="7"/>
    <s v="OFF"/>
    <d v="2019-01-07T00:00:00"/>
    <s v="Avg of 4 NM Projects"/>
    <n v="11"/>
    <n v="31.229999999999997"/>
    <n v="0.17544943820224718"/>
    <n v="27.9"/>
    <n v="21.98"/>
    <n v="0.68643539999999992"/>
    <n v="0"/>
    <n v="0"/>
    <n v="0"/>
  </r>
  <r>
    <x v="4"/>
    <n v="7"/>
    <n v="7"/>
    <s v="OFF"/>
    <d v="2019-01-07T00:00:00"/>
    <s v="Avg of 4 NM Projects"/>
    <n v="12"/>
    <n v="28.540000000000003"/>
    <n v="0.16033707865168542"/>
    <n v="27.22"/>
    <n v="16.559999999999999"/>
    <n v="0.47262240000000005"/>
    <n v="0"/>
    <n v="0"/>
    <n v="0"/>
  </r>
  <r>
    <x v="4"/>
    <n v="7"/>
    <n v="7"/>
    <s v="OFF"/>
    <d v="2019-01-07T00:00:00"/>
    <s v="Avg of 4 NM Projects"/>
    <n v="13"/>
    <n v="20.48"/>
    <n v="0.1150561797752809"/>
    <n v="24.9"/>
    <n v="21.59"/>
    <n v="0.44216320000000003"/>
    <n v="0"/>
    <n v="0"/>
    <n v="0"/>
  </r>
  <r>
    <x v="4"/>
    <n v="7"/>
    <n v="7"/>
    <s v="OFF"/>
    <d v="2019-01-07T00:00:00"/>
    <s v="Avg of 4 NM Projects"/>
    <n v="14"/>
    <n v="13.570000000000002"/>
    <n v="7.6235955056179791E-2"/>
    <n v="24.87"/>
    <n v="23.69"/>
    <n v="0.32147330000000007"/>
    <n v="0"/>
    <n v="0"/>
    <n v="0"/>
  </r>
  <r>
    <x v="4"/>
    <n v="7"/>
    <n v="7"/>
    <s v="OFF"/>
    <d v="2019-01-07T00:00:00"/>
    <s v="Avg of 4 NM Projects"/>
    <n v="15"/>
    <n v="8.0649999999999995"/>
    <n v="4.530898876404494E-2"/>
    <n v="24.95"/>
    <n v="23.71"/>
    <n v="0.19122115000000001"/>
    <n v="0"/>
    <n v="0"/>
    <n v="0"/>
  </r>
  <r>
    <x v="4"/>
    <n v="7"/>
    <n v="7"/>
    <s v="OFF"/>
    <d v="2019-01-07T00:00:00"/>
    <s v="Avg of 4 NM Projects"/>
    <n v="16"/>
    <n v="1.5350000000000001"/>
    <n v="8.6235955056179776E-3"/>
    <n v="24.95"/>
    <n v="27.18"/>
    <n v="4.172130000000001E-2"/>
    <n v="0"/>
    <n v="0"/>
    <n v="0"/>
  </r>
  <r>
    <x v="4"/>
    <n v="7"/>
    <n v="7"/>
    <s v="OFF"/>
    <d v="2019-01-07T00:00:00"/>
    <s v="Avg of 4 NM Projects"/>
    <n v="17"/>
    <n v="-1.4099999999999997"/>
    <n v="-7.9213483146067399E-3"/>
    <n v="35.42"/>
    <n v="29.88"/>
    <n v="-4.2130799999999989E-2"/>
    <n v="0"/>
    <n v="0"/>
    <n v="0"/>
  </r>
  <r>
    <x v="4"/>
    <n v="7"/>
    <n v="7"/>
    <s v="OFF"/>
    <d v="2019-01-07T00:00:00"/>
    <s v="Avg of 4 NM Projects"/>
    <n v="18"/>
    <n v="-1.1499999999999999"/>
    <n v="-6.4606741573033704E-3"/>
    <n v="42.59"/>
    <n v="28.34"/>
    <n v="-3.2590999999999995E-2"/>
    <n v="0"/>
    <n v="0"/>
    <n v="0"/>
  </r>
  <r>
    <x v="4"/>
    <n v="7"/>
    <n v="7"/>
    <s v="OFF"/>
    <d v="2019-01-07T00:00:00"/>
    <s v="Avg of 4 NM Projects"/>
    <n v="19"/>
    <n v="-1.2799999999999998"/>
    <n v="-7.1910112359550547E-3"/>
    <n v="36.299999999999997"/>
    <n v="30.76"/>
    <n v="-3.9372799999999999E-2"/>
    <n v="0"/>
    <n v="0"/>
    <n v="0"/>
  </r>
  <r>
    <x v="4"/>
    <n v="7"/>
    <n v="7"/>
    <s v="OFF"/>
    <d v="2019-01-07T00:00:00"/>
    <s v="Avg of 4 NM Projects"/>
    <n v="20"/>
    <n v="-1.2799999999999998"/>
    <n v="-7.1910112359550547E-3"/>
    <n v="34.99"/>
    <n v="28.91"/>
    <n v="-3.7004799999999997E-2"/>
    <n v="0"/>
    <n v="0"/>
    <n v="0"/>
  </r>
  <r>
    <x v="4"/>
    <n v="7"/>
    <n v="7"/>
    <s v="OFF"/>
    <d v="2019-01-07T00:00:00"/>
    <s v="Avg of 4 NM Projects"/>
    <n v="21"/>
    <n v="-1.4100000000000001"/>
    <n v="-7.9213483146067416E-3"/>
    <n v="27.37"/>
    <n v="23.29"/>
    <n v="-3.2838900000000004E-2"/>
    <n v="0"/>
    <n v="0"/>
    <n v="0"/>
  </r>
  <r>
    <x v="4"/>
    <n v="7"/>
    <n v="7"/>
    <s v="OFF"/>
    <d v="2019-01-07T00:00:00"/>
    <s v="Avg of 4 NM Projects"/>
    <n v="22"/>
    <n v="-1.1499999999999999"/>
    <n v="-6.4606741573033704E-3"/>
    <n v="28.47"/>
    <n v="22.85"/>
    <n v="-2.6277499999999999E-2"/>
    <n v="0"/>
    <n v="0"/>
    <n v="0"/>
  </r>
  <r>
    <x v="4"/>
    <n v="7"/>
    <n v="7"/>
    <s v="OFF"/>
    <d v="2019-01-07T00:00:00"/>
    <s v="Avg of 4 NM Projects"/>
    <n v="23"/>
    <n v="-1.1499999999999999"/>
    <n v="-6.4606741573033704E-3"/>
    <n v="24.73"/>
    <n v="25.06"/>
    <n v="-2.8818999999999994E-2"/>
    <n v="0"/>
    <n v="0"/>
    <n v="0"/>
  </r>
  <r>
    <x v="4"/>
    <n v="7"/>
    <n v="7"/>
    <s v="OFF"/>
    <d v="2019-01-07T00:00:00"/>
    <s v="Avg of 4 NM Projects"/>
    <n v="24"/>
    <n v="-1.2799999999999998"/>
    <n v="-7.1910112359550547E-3"/>
    <n v="25.73"/>
    <n v="28.58"/>
    <n v="-3.6582399999999994E-2"/>
    <n v="0"/>
    <n v="0"/>
    <n v="0"/>
  </r>
  <r>
    <x v="4"/>
    <n v="8"/>
    <n v="1"/>
    <s v="OFF"/>
    <d v="2019-01-08T00:00:00"/>
    <s v="Avg of 4 NM Projects"/>
    <n v="1"/>
    <n v="-1.4100000000000001"/>
    <n v="-7.9213483146067416E-3"/>
    <n v="24.53"/>
    <n v="23.12"/>
    <n v="-3.2599200000000002E-2"/>
    <n v="0"/>
    <n v="0"/>
    <n v="0"/>
  </r>
  <r>
    <x v="4"/>
    <n v="8"/>
    <n v="1"/>
    <s v="OFF"/>
    <d v="2019-01-08T00:00:00"/>
    <s v="Avg of 4 NM Projects"/>
    <n v="2"/>
    <n v="-1.1499999999999999"/>
    <n v="-6.4606741573033704E-3"/>
    <n v="23.68"/>
    <n v="22.69"/>
    <n v="-2.6093499999999999E-2"/>
    <n v="0"/>
    <n v="0"/>
    <n v="0"/>
  </r>
  <r>
    <x v="4"/>
    <n v="8"/>
    <n v="1"/>
    <s v="OFF"/>
    <d v="2019-01-08T00:00:00"/>
    <s v="Avg of 4 NM Projects"/>
    <n v="3"/>
    <n v="-1.1499999999999999"/>
    <n v="-6.4606741573033704E-3"/>
    <n v="21.34"/>
    <n v="16.37"/>
    <n v="-1.8825499999999998E-2"/>
    <n v="0"/>
    <n v="0"/>
    <n v="0"/>
  </r>
  <r>
    <x v="4"/>
    <n v="8"/>
    <n v="1"/>
    <s v="OFF"/>
    <d v="2019-01-08T00:00:00"/>
    <s v="Avg of 4 NM Projects"/>
    <n v="4"/>
    <n v="-1.2799999999999998"/>
    <n v="-7.1910112359550547E-3"/>
    <n v="21.49"/>
    <n v="20.58"/>
    <n v="-2.6342399999999995E-2"/>
    <n v="0"/>
    <n v="0"/>
    <n v="0"/>
  </r>
  <r>
    <x v="4"/>
    <n v="8"/>
    <n v="1"/>
    <s v="OFF"/>
    <d v="2019-01-08T00:00:00"/>
    <s v="Avg of 4 NM Projects"/>
    <n v="5"/>
    <n v="-1.1499999999999999"/>
    <n v="-6.4606741573033704E-3"/>
    <n v="21.79"/>
    <n v="20.66"/>
    <n v="-2.3758999999999995E-2"/>
    <n v="0"/>
    <n v="0"/>
    <n v="0"/>
  </r>
  <r>
    <x v="4"/>
    <n v="8"/>
    <n v="1"/>
    <s v="OFF"/>
    <d v="2019-01-08T00:00:00"/>
    <s v="Avg of 4 NM Projects"/>
    <n v="6"/>
    <n v="-1.1499999999999999"/>
    <n v="-6.4606741573033704E-3"/>
    <n v="24.28"/>
    <n v="26.49"/>
    <n v="-3.0463499999999998E-2"/>
    <n v="0"/>
    <n v="0"/>
    <n v="0"/>
  </r>
  <r>
    <x v="4"/>
    <n v="8"/>
    <n v="1"/>
    <s v="OFF"/>
    <d v="2019-01-08T00:00:00"/>
    <s v="Avg of 4 NM Projects"/>
    <n v="7"/>
    <n v="-1.415"/>
    <n v="-7.9494382022471909E-3"/>
    <n v="33.270000000000003"/>
    <n v="28.29"/>
    <n v="-4.0030349999999999E-2"/>
    <n v="0"/>
    <n v="0"/>
    <n v="0"/>
  </r>
  <r>
    <x v="4"/>
    <n v="8"/>
    <n v="1"/>
    <s v="OFF"/>
    <d v="2019-01-08T00:00:00"/>
    <s v="Avg of 4 NM Projects"/>
    <n v="8"/>
    <n v="-1.2849999999999997"/>
    <n v="-7.219101123595504E-3"/>
    <n v="35.590000000000003"/>
    <n v="31.7"/>
    <n v="-4.0734499999999993E-2"/>
    <n v="0"/>
    <n v="0"/>
    <n v="0"/>
  </r>
  <r>
    <x v="4"/>
    <n v="8"/>
    <n v="1"/>
    <s v="OFF"/>
    <d v="2019-01-08T00:00:00"/>
    <s v="Avg of 4 NM Projects"/>
    <n v="9"/>
    <n v="-0.25"/>
    <n v="-1.4044943820224719E-3"/>
    <n v="33.15"/>
    <n v="31.64"/>
    <n v="-7.9100000000000004E-3"/>
    <n v="0"/>
    <n v="0"/>
    <n v="0"/>
  </r>
  <r>
    <x v="4"/>
    <n v="8"/>
    <n v="1"/>
    <s v="OFF"/>
    <d v="2019-01-08T00:00:00"/>
    <s v="Avg of 4 NM Projects"/>
    <n v="10"/>
    <n v="0.89500000000000002"/>
    <n v="5.0280898876404493E-3"/>
    <n v="28.37"/>
    <n v="37.6"/>
    <n v="3.3652000000000001E-2"/>
    <n v="0"/>
    <n v="0"/>
    <n v="0"/>
  </r>
  <r>
    <x v="4"/>
    <n v="8"/>
    <n v="1"/>
    <s v="OFF"/>
    <d v="2019-01-08T00:00:00"/>
    <s v="Avg of 4 NM Projects"/>
    <n v="11"/>
    <n v="3.3250000000000002"/>
    <n v="1.8679775280898876E-2"/>
    <n v="28.36"/>
    <n v="38.9"/>
    <n v="0.1293425"/>
    <n v="0"/>
    <n v="0"/>
    <n v="0"/>
  </r>
  <r>
    <x v="4"/>
    <n v="8"/>
    <n v="1"/>
    <s v="OFF"/>
    <d v="2019-01-08T00:00:00"/>
    <s v="Avg of 4 NM Projects"/>
    <n v="12"/>
    <n v="4.0999999999999996"/>
    <n v="2.3033707865168538E-2"/>
    <n v="30.84"/>
    <n v="36.659999999999997"/>
    <n v="0.150306"/>
    <n v="0"/>
    <n v="0"/>
    <n v="0"/>
  </r>
  <r>
    <x v="4"/>
    <n v="8"/>
    <n v="1"/>
    <s v="OFF"/>
    <d v="2019-01-08T00:00:00"/>
    <s v="Avg of 4 NM Projects"/>
    <n v="13"/>
    <n v="4.4800000000000004"/>
    <n v="2.51685393258427E-2"/>
    <n v="28.37"/>
    <n v="36.590000000000003"/>
    <n v="0.16392320000000005"/>
    <n v="0"/>
    <n v="0"/>
    <n v="0"/>
  </r>
  <r>
    <x v="4"/>
    <n v="8"/>
    <n v="1"/>
    <s v="OFF"/>
    <d v="2019-01-08T00:00:00"/>
    <s v="Avg of 4 NM Projects"/>
    <n v="14"/>
    <n v="3.9649999999999999"/>
    <n v="2.2275280898876405E-2"/>
    <n v="27.26"/>
    <n v="32.19"/>
    <n v="0.12763335000000001"/>
    <n v="0"/>
    <n v="0"/>
    <n v="0"/>
  </r>
  <r>
    <x v="4"/>
    <n v="8"/>
    <n v="1"/>
    <s v="OFF"/>
    <d v="2019-01-08T00:00:00"/>
    <s v="Avg of 4 NM Projects"/>
    <n v="15"/>
    <n v="1.79"/>
    <n v="1.0056179775280899E-2"/>
    <n v="29.08"/>
    <n v="32.659999999999997"/>
    <n v="5.8461399999999997E-2"/>
    <n v="0"/>
    <n v="0"/>
    <n v="0"/>
  </r>
  <r>
    <x v="4"/>
    <n v="8"/>
    <n v="1"/>
    <s v="OFF"/>
    <d v="2019-01-08T00:00:00"/>
    <s v="Avg of 4 NM Projects"/>
    <n v="16"/>
    <n v="-0.25499999999999989"/>
    <n v="-1.4325842696629207E-3"/>
    <n v="26.18"/>
    <n v="28"/>
    <n v="-7.139999999999997E-3"/>
    <n v="0"/>
    <n v="0"/>
    <n v="0"/>
  </r>
  <r>
    <x v="4"/>
    <n v="8"/>
    <n v="1"/>
    <s v="OFF"/>
    <d v="2019-01-08T00:00:00"/>
    <s v="Avg of 4 NM Projects"/>
    <n v="17"/>
    <n v="-1.4100000000000001"/>
    <n v="-7.9213483146067416E-3"/>
    <n v="33.04"/>
    <n v="34.56"/>
    <n v="-4.8729600000000005E-2"/>
    <n v="0"/>
    <n v="0"/>
    <n v="0"/>
  </r>
  <r>
    <x v="4"/>
    <n v="8"/>
    <n v="1"/>
    <s v="OFF"/>
    <d v="2019-01-08T00:00:00"/>
    <s v="Avg of 4 NM Projects"/>
    <n v="18"/>
    <n v="-1.2849999999999997"/>
    <n v="-7.219101123595504E-3"/>
    <n v="36.81"/>
    <n v="38.86"/>
    <n v="-4.9935099999999982E-2"/>
    <n v="0"/>
    <n v="0"/>
    <n v="0"/>
  </r>
  <r>
    <x v="4"/>
    <n v="8"/>
    <n v="1"/>
    <s v="OFF"/>
    <d v="2019-01-08T00:00:00"/>
    <s v="Avg of 4 NM Projects"/>
    <n v="19"/>
    <n v="-1.2799999999999998"/>
    <n v="-7.1910112359550547E-3"/>
    <n v="32.869999999999997"/>
    <n v="36.67"/>
    <n v="-4.6937599999999996E-2"/>
    <n v="0"/>
    <n v="0"/>
    <n v="0"/>
  </r>
  <r>
    <x v="4"/>
    <n v="8"/>
    <n v="1"/>
    <s v="OFF"/>
    <d v="2019-01-08T00:00:00"/>
    <s v="Avg of 4 NM Projects"/>
    <n v="20"/>
    <n v="-1.2799999999999998"/>
    <n v="-7.1910112359550547E-3"/>
    <n v="28.47"/>
    <n v="37.11"/>
    <n v="-4.7500799999999989E-2"/>
    <n v="0"/>
    <n v="0"/>
    <n v="0"/>
  </r>
  <r>
    <x v="4"/>
    <n v="8"/>
    <n v="1"/>
    <s v="OFF"/>
    <d v="2019-01-08T00:00:00"/>
    <s v="Avg of 4 NM Projects"/>
    <n v="21"/>
    <n v="-1.2799999999999998"/>
    <n v="-7.1910112359550547E-3"/>
    <n v="25.8"/>
    <n v="35.21"/>
    <n v="-4.5068799999999999E-2"/>
    <n v="0"/>
    <n v="0"/>
    <n v="0"/>
  </r>
  <r>
    <x v="4"/>
    <n v="8"/>
    <n v="1"/>
    <s v="OFF"/>
    <d v="2019-01-08T00:00:00"/>
    <s v="Avg of 4 NM Projects"/>
    <n v="22"/>
    <n v="-1.1499999999999999"/>
    <n v="-6.4606741573033704E-3"/>
    <n v="24.66"/>
    <n v="32.950000000000003"/>
    <n v="-3.7892499999999996E-2"/>
    <n v="0"/>
    <n v="0"/>
    <n v="0"/>
  </r>
  <r>
    <x v="4"/>
    <n v="8"/>
    <n v="1"/>
    <s v="OFF"/>
    <d v="2019-01-08T00:00:00"/>
    <s v="Avg of 4 NM Projects"/>
    <n v="23"/>
    <n v="-1.1499999999999999"/>
    <n v="-6.4606741573033704E-3"/>
    <n v="23.23"/>
    <n v="23.88"/>
    <n v="-2.7461999999999997E-2"/>
    <n v="0"/>
    <n v="0"/>
    <n v="0"/>
  </r>
  <r>
    <x v="4"/>
    <n v="8"/>
    <n v="1"/>
    <s v="OFF"/>
    <d v="2019-01-08T00:00:00"/>
    <s v="Avg of 4 NM Projects"/>
    <n v="24"/>
    <n v="-1.2799999999999998"/>
    <n v="-7.1910112359550547E-3"/>
    <n v="20.49"/>
    <n v="21.16"/>
    <n v="-2.7084799999999999E-2"/>
    <n v="0"/>
    <n v="0"/>
    <n v="0"/>
  </r>
  <r>
    <x v="4"/>
    <n v="9"/>
    <n v="2"/>
    <s v="OFF"/>
    <d v="2019-01-09T00:00:00"/>
    <s v="Avg of 4 NM Projects"/>
    <n v="1"/>
    <n v="-1.2799999999999998"/>
    <n v="-7.1910112359550547E-3"/>
    <n v="18.5"/>
    <n v="18.16"/>
    <n v="-2.3244799999999999E-2"/>
    <n v="0"/>
    <n v="0"/>
    <n v="0"/>
  </r>
  <r>
    <x v="4"/>
    <n v="9"/>
    <n v="2"/>
    <s v="OFF"/>
    <d v="2019-01-09T00:00:00"/>
    <s v="Avg of 4 NM Projects"/>
    <n v="2"/>
    <n v="-1.1499999999999999"/>
    <n v="-6.4606741573033704E-3"/>
    <n v="17.62"/>
    <n v="19.350000000000001"/>
    <n v="-2.2252500000000001E-2"/>
    <n v="0"/>
    <n v="0"/>
    <n v="0"/>
  </r>
  <r>
    <x v="4"/>
    <n v="9"/>
    <n v="2"/>
    <s v="OFF"/>
    <d v="2019-01-09T00:00:00"/>
    <s v="Avg of 4 NM Projects"/>
    <n v="3"/>
    <n v="-1.1499999999999999"/>
    <n v="-6.4606741573033704E-3"/>
    <n v="17.3"/>
    <n v="17.62"/>
    <n v="-2.0263E-2"/>
    <n v="0"/>
    <n v="0"/>
    <n v="0"/>
  </r>
  <r>
    <x v="4"/>
    <n v="9"/>
    <n v="2"/>
    <s v="OFF"/>
    <d v="2019-01-09T00:00:00"/>
    <s v="Avg of 4 NM Projects"/>
    <n v="4"/>
    <n v="-1.1549999999999998"/>
    <n v="-6.4887640449438188E-3"/>
    <n v="17.22"/>
    <n v="18.18"/>
    <n v="-2.0997899999999996E-2"/>
    <n v="0"/>
    <n v="0"/>
    <n v="0"/>
  </r>
  <r>
    <x v="4"/>
    <n v="9"/>
    <n v="2"/>
    <s v="OFF"/>
    <d v="2019-01-09T00:00:00"/>
    <s v="Avg of 4 NM Projects"/>
    <n v="5"/>
    <n v="-1.1499999999999999"/>
    <n v="-6.4606741573033704E-3"/>
    <n v="19.38"/>
    <n v="20.23"/>
    <n v="-2.3264499999999997E-2"/>
    <n v="0"/>
    <n v="0"/>
    <n v="0"/>
  </r>
  <r>
    <x v="4"/>
    <n v="9"/>
    <n v="2"/>
    <s v="OFF"/>
    <d v="2019-01-09T00:00:00"/>
    <s v="Avg of 4 NM Projects"/>
    <n v="6"/>
    <n v="-1.2799999999999998"/>
    <n v="-7.1910112359550547E-3"/>
    <n v="20.38"/>
    <n v="20.71"/>
    <n v="-2.6508799999999996E-2"/>
    <n v="0"/>
    <n v="0"/>
    <n v="0"/>
  </r>
  <r>
    <x v="4"/>
    <n v="9"/>
    <n v="2"/>
    <s v="OFF"/>
    <d v="2019-01-09T00:00:00"/>
    <s v="Avg of 4 NM Projects"/>
    <n v="7"/>
    <n v="-0.64"/>
    <n v="-3.5955056179775282E-3"/>
    <n v="29.94"/>
    <n v="22.7"/>
    <n v="-1.4528000000000001E-2"/>
    <n v="0"/>
    <n v="0"/>
    <n v="0"/>
  </r>
  <r>
    <x v="4"/>
    <n v="9"/>
    <n v="2"/>
    <s v="ON"/>
    <d v="2019-01-09T00:00:00"/>
    <s v="Avg of 4 NM Projects"/>
    <n v="8"/>
    <n v="-0.64500000000000002"/>
    <n v="-3.6235955056179775E-3"/>
    <n v="28.79"/>
    <n v="29.22"/>
    <n v="-1.8846900000000003E-2"/>
    <n v="0"/>
    <n v="0"/>
    <n v="0"/>
  </r>
  <r>
    <x v="4"/>
    <n v="9"/>
    <n v="2"/>
    <s v="ON"/>
    <d v="2019-01-09T00:00:00"/>
    <s v="Avg of 4 NM Projects"/>
    <n v="9"/>
    <n v="-0.255"/>
    <n v="-1.4325842696629213E-3"/>
    <n v="26.04"/>
    <n v="24.24"/>
    <n v="-6.1811999999999995E-3"/>
    <n v="0"/>
    <n v="0"/>
    <n v="0"/>
  </r>
  <r>
    <x v="4"/>
    <n v="9"/>
    <n v="2"/>
    <s v="ON"/>
    <d v="2019-01-09T00:00:00"/>
    <s v="Avg of 4 NM Projects"/>
    <n v="10"/>
    <n v="-5.0000000000000044E-3"/>
    <n v="-2.8089887640449463E-5"/>
    <n v="27.7"/>
    <n v="22.25"/>
    <n v="-1.112500000000001E-4"/>
    <n v="0"/>
    <n v="0"/>
    <n v="0"/>
  </r>
  <r>
    <x v="4"/>
    <n v="9"/>
    <n v="2"/>
    <s v="ON"/>
    <d v="2019-01-09T00:00:00"/>
    <s v="Avg of 4 NM Projects"/>
    <n v="11"/>
    <n v="2.17"/>
    <n v="1.2191011235955056E-2"/>
    <n v="31.84"/>
    <n v="25.65"/>
    <n v="5.5660499999999995E-2"/>
    <n v="0"/>
    <n v="0"/>
    <n v="0"/>
  </r>
  <r>
    <x v="4"/>
    <n v="9"/>
    <n v="2"/>
    <s v="ON"/>
    <d v="2019-01-09T00:00:00"/>
    <s v="Avg of 4 NM Projects"/>
    <n v="12"/>
    <n v="1.5350000000000001"/>
    <n v="8.6235955056179776E-3"/>
    <n v="30.2"/>
    <n v="23.13"/>
    <n v="3.5504550000000003E-2"/>
    <n v="0"/>
    <n v="0"/>
    <n v="0"/>
  </r>
  <r>
    <x v="4"/>
    <n v="9"/>
    <n v="2"/>
    <s v="ON"/>
    <d v="2019-01-09T00:00:00"/>
    <s v="Avg of 4 NM Projects"/>
    <n v="13"/>
    <n v="1.66"/>
    <n v="9.3258426966292135E-3"/>
    <n v="28.92"/>
    <n v="29.71"/>
    <n v="4.9318599999999997E-2"/>
    <n v="0"/>
    <n v="0"/>
    <n v="0"/>
  </r>
  <r>
    <x v="4"/>
    <n v="9"/>
    <n v="2"/>
    <s v="ON"/>
    <d v="2019-01-09T00:00:00"/>
    <s v="Avg of 4 NM Projects"/>
    <n v="14"/>
    <n v="0.76500000000000001"/>
    <n v="4.2977528089887642E-3"/>
    <n v="27.81"/>
    <n v="28.43"/>
    <n v="2.174895E-2"/>
    <n v="0"/>
    <n v="0"/>
    <n v="0"/>
  </r>
  <r>
    <x v="4"/>
    <n v="9"/>
    <n v="2"/>
    <s v="ON"/>
    <d v="2019-01-09T00:00:00"/>
    <s v="Avg of 4 NM Projects"/>
    <n v="15"/>
    <n v="0.38500000000000001"/>
    <n v="2.1629213483146067E-3"/>
    <n v="27.33"/>
    <n v="23.37"/>
    <n v="8.9974500000000006E-3"/>
    <n v="0"/>
    <n v="0"/>
    <n v="0"/>
  </r>
  <r>
    <x v="4"/>
    <n v="9"/>
    <n v="2"/>
    <s v="ON"/>
    <d v="2019-01-09T00:00:00"/>
    <s v="Avg of 4 NM Projects"/>
    <n v="16"/>
    <n v="0.26"/>
    <n v="1.4606741573033708E-3"/>
    <n v="29.2"/>
    <n v="31.43"/>
    <n v="8.1718000000000016E-3"/>
    <n v="0"/>
    <n v="0"/>
    <n v="0"/>
  </r>
  <r>
    <x v="4"/>
    <n v="9"/>
    <n v="2"/>
    <s v="ON"/>
    <d v="2019-01-09T00:00:00"/>
    <s v="Avg of 4 NM Projects"/>
    <n v="17"/>
    <n v="-1.0249999999999999"/>
    <n v="-5.7584269662921345E-3"/>
    <n v="35.32"/>
    <n v="24.76"/>
    <n v="-2.5378999999999999E-2"/>
    <n v="0"/>
    <n v="0"/>
    <n v="0"/>
  </r>
  <r>
    <x v="4"/>
    <n v="9"/>
    <n v="2"/>
    <s v="ON"/>
    <d v="2019-01-09T00:00:00"/>
    <s v="Avg of 4 NM Projects"/>
    <n v="18"/>
    <n v="-1.0249999999999999"/>
    <n v="-5.7584269662921345E-3"/>
    <n v="43.71"/>
    <n v="29.05"/>
    <n v="-2.9776249999999997E-2"/>
    <n v="0"/>
    <n v="0"/>
    <n v="0"/>
  </r>
  <r>
    <x v="4"/>
    <n v="9"/>
    <n v="2"/>
    <s v="ON"/>
    <d v="2019-01-09T00:00:00"/>
    <s v="Avg of 4 NM Projects"/>
    <n v="19"/>
    <n v="0"/>
    <n v="0"/>
    <n v="37.81"/>
    <n v="40.29"/>
    <n v="0"/>
    <n v="1"/>
    <n v="0"/>
    <n v="0"/>
  </r>
  <r>
    <x v="4"/>
    <n v="9"/>
    <n v="2"/>
    <s v="ON"/>
    <d v="2019-01-09T00:00:00"/>
    <s v="Avg of 4 NM Projects"/>
    <n v="20"/>
    <n v="-1.1499999999999999"/>
    <n v="-6.4606741573033704E-3"/>
    <n v="35.6"/>
    <n v="32.770000000000003"/>
    <n v="-3.7685499999999997E-2"/>
    <n v="0"/>
    <n v="0"/>
    <n v="0"/>
  </r>
  <r>
    <x v="4"/>
    <n v="9"/>
    <n v="2"/>
    <s v="ON"/>
    <d v="2019-01-09T00:00:00"/>
    <s v="Avg of 4 NM Projects"/>
    <n v="21"/>
    <n v="-1.4099999999999997"/>
    <n v="-7.9213483146067399E-3"/>
    <n v="33.549999999999997"/>
    <n v="34.630000000000003"/>
    <n v="-4.8828299999999991E-2"/>
    <n v="0"/>
    <n v="0"/>
    <n v="0"/>
  </r>
  <r>
    <x v="4"/>
    <n v="9"/>
    <n v="2"/>
    <s v="ON"/>
    <d v="2019-01-09T00:00:00"/>
    <s v="Avg of 4 NM Projects"/>
    <n v="22"/>
    <n v="-1.1499999999999999"/>
    <n v="-6.4606741573033704E-3"/>
    <n v="27.91"/>
    <n v="25.72"/>
    <n v="-2.9577999999999997E-2"/>
    <n v="0"/>
    <n v="0"/>
    <n v="0"/>
  </r>
  <r>
    <x v="4"/>
    <n v="9"/>
    <n v="2"/>
    <s v="ON"/>
    <d v="2019-01-09T00:00:00"/>
    <s v="Avg of 4 NM Projects"/>
    <n v="23"/>
    <n v="-1.4100000000000001"/>
    <n v="-7.9213483146067416E-3"/>
    <n v="27.52"/>
    <n v="25.23"/>
    <n v="-3.5574300000000003E-2"/>
    <n v="0"/>
    <n v="0"/>
    <n v="0"/>
  </r>
  <r>
    <x v="4"/>
    <n v="9"/>
    <n v="2"/>
    <s v="OFF"/>
    <d v="2019-01-09T00:00:00"/>
    <s v="Avg of 4 NM Projects"/>
    <n v="24"/>
    <n v="-1.41"/>
    <n v="-7.9213483146067416E-3"/>
    <n v="27.8"/>
    <n v="21.85"/>
    <n v="-3.0808499999999999E-2"/>
    <n v="0"/>
    <n v="0"/>
    <n v="0"/>
  </r>
  <r>
    <x v="4"/>
    <n v="10"/>
    <n v="3"/>
    <s v="OFF"/>
    <d v="2019-01-10T00:00:00"/>
    <s v="Avg of 4 NM Projects"/>
    <n v="1"/>
    <n v="-1.1499999999999999"/>
    <n v="-6.4606741573033704E-3"/>
    <n v="17.739999999999998"/>
    <n v="21.34"/>
    <n v="-2.4540999999999997E-2"/>
    <n v="0"/>
    <n v="0"/>
    <n v="0"/>
  </r>
  <r>
    <x v="4"/>
    <n v="10"/>
    <n v="3"/>
    <s v="OFF"/>
    <d v="2019-01-10T00:00:00"/>
    <s v="Avg of 4 NM Projects"/>
    <n v="2"/>
    <n v="-1.1499999999999999"/>
    <n v="-6.4606741573033704E-3"/>
    <n v="17.399999999999999"/>
    <n v="24.59"/>
    <n v="-2.8278499999999998E-2"/>
    <n v="0"/>
    <n v="0"/>
    <n v="0"/>
  </r>
  <r>
    <x v="4"/>
    <n v="10"/>
    <n v="3"/>
    <s v="OFF"/>
    <d v="2019-01-10T00:00:00"/>
    <s v="Avg of 4 NM Projects"/>
    <n v="3"/>
    <n v="-1.4099999999999997"/>
    <n v="-7.9213483146067399E-3"/>
    <n v="17.600000000000001"/>
    <n v="10.77"/>
    <n v="-1.5185699999999995E-2"/>
    <n v="0"/>
    <n v="0"/>
    <n v="0"/>
  </r>
  <r>
    <x v="4"/>
    <n v="10"/>
    <n v="3"/>
    <s v="OFF"/>
    <d v="2019-01-10T00:00:00"/>
    <s v="Avg of 4 NM Projects"/>
    <n v="4"/>
    <n v="-1.2799999999999998"/>
    <n v="-7.1910112359550547E-3"/>
    <n v="17.79"/>
    <n v="24.07"/>
    <n v="-3.0809599999999996E-2"/>
    <n v="0"/>
    <n v="0"/>
    <n v="0"/>
  </r>
  <r>
    <x v="4"/>
    <n v="10"/>
    <n v="3"/>
    <s v="OFF"/>
    <d v="2019-01-10T00:00:00"/>
    <s v="Avg of 4 NM Projects"/>
    <n v="5"/>
    <n v="-1.1499999999999999"/>
    <n v="-6.4606741573033704E-3"/>
    <n v="17.84"/>
    <n v="18.66"/>
    <n v="-2.1458999999999999E-2"/>
    <n v="0"/>
    <n v="0"/>
    <n v="0"/>
  </r>
  <r>
    <x v="4"/>
    <n v="10"/>
    <n v="3"/>
    <s v="OFF"/>
    <d v="2019-01-10T00:00:00"/>
    <s v="Avg of 4 NM Projects"/>
    <n v="6"/>
    <n v="-1.1499999999999999"/>
    <n v="-6.4606741573033704E-3"/>
    <n v="20.34"/>
    <n v="8.51"/>
    <n v="-9.7864999999999983E-3"/>
    <n v="0"/>
    <n v="0"/>
    <n v="0"/>
  </r>
  <r>
    <x v="4"/>
    <n v="10"/>
    <n v="3"/>
    <s v="OFF"/>
    <d v="2019-01-10T00:00:00"/>
    <s v="Avg of 4 NM Projects"/>
    <n v="7"/>
    <n v="-0.64"/>
    <n v="-3.5955056179775282E-3"/>
    <n v="29.22"/>
    <n v="31.23"/>
    <n v="-1.99872E-2"/>
    <n v="0"/>
    <n v="0"/>
    <n v="0"/>
  </r>
  <r>
    <x v="4"/>
    <n v="10"/>
    <n v="3"/>
    <s v="ON"/>
    <d v="2019-01-10T00:00:00"/>
    <s v="Avg of 4 NM Projects"/>
    <n v="8"/>
    <n v="-0.51500000000000001"/>
    <n v="-2.8932584269662923E-3"/>
    <n v="32.86"/>
    <n v="39.6"/>
    <n v="-2.0394000000000002E-2"/>
    <n v="0"/>
    <n v="0"/>
    <n v="0"/>
  </r>
  <r>
    <x v="4"/>
    <n v="10"/>
    <n v="3"/>
    <s v="ON"/>
    <d v="2019-01-10T00:00:00"/>
    <s v="Avg of 4 NM Projects"/>
    <n v="9"/>
    <n v="5.76"/>
    <n v="3.2359550561797755E-2"/>
    <n v="31.76"/>
    <n v="42.07"/>
    <n v="0.24232319999999999"/>
    <n v="0"/>
    <n v="0"/>
    <n v="0"/>
  </r>
  <r>
    <x v="4"/>
    <n v="10"/>
    <n v="3"/>
    <s v="ON"/>
    <d v="2019-01-10T00:00:00"/>
    <s v="Avg of 4 NM Projects"/>
    <n v="10"/>
    <n v="12.16"/>
    <n v="6.8314606741573039E-2"/>
    <n v="31.49"/>
    <n v="49.43"/>
    <n v="0.60106879999999996"/>
    <n v="0"/>
    <n v="0"/>
    <n v="0"/>
  </r>
  <r>
    <x v="4"/>
    <n v="10"/>
    <n v="3"/>
    <s v="ON"/>
    <d v="2019-01-10T00:00:00"/>
    <s v="Avg of 4 NM Projects"/>
    <n v="11"/>
    <n v="21.37"/>
    <n v="0.12005617977528091"/>
    <n v="37.68"/>
    <n v="51.16"/>
    <n v="1.0932891999999999"/>
    <n v="0"/>
    <n v="0"/>
    <n v="0"/>
  </r>
  <r>
    <x v="4"/>
    <n v="10"/>
    <n v="3"/>
    <s v="ON"/>
    <d v="2019-01-10T00:00:00"/>
    <s v="Avg of 4 NM Projects"/>
    <n v="12"/>
    <n v="24.700000000000003"/>
    <n v="0.13876404494382025"/>
    <n v="33.22"/>
    <n v="47.62"/>
    <n v="1.1762140000000001"/>
    <n v="0"/>
    <n v="0"/>
    <n v="0"/>
  </r>
  <r>
    <x v="4"/>
    <n v="10"/>
    <n v="3"/>
    <s v="ON"/>
    <d v="2019-01-10T00:00:00"/>
    <s v="Avg of 4 NM Projects"/>
    <n v="13"/>
    <n v="26.49"/>
    <n v="0.14882022471910111"/>
    <n v="31.44"/>
    <n v="41.63"/>
    <n v="1.1027787"/>
    <n v="0"/>
    <n v="0"/>
    <n v="0"/>
  </r>
  <r>
    <x v="4"/>
    <n v="10"/>
    <n v="3"/>
    <s v="ON"/>
    <d v="2019-01-10T00:00:00"/>
    <s v="Avg of 4 NM Projects"/>
    <n v="14"/>
    <n v="25.849999999999998"/>
    <n v="0.14522471910112358"/>
    <n v="31.64"/>
    <n v="43.58"/>
    <n v="1.1265429999999999"/>
    <n v="0"/>
    <n v="0"/>
    <n v="0"/>
  </r>
  <r>
    <x v="4"/>
    <n v="10"/>
    <n v="3"/>
    <s v="ON"/>
    <d v="2019-01-10T00:00:00"/>
    <s v="Avg of 4 NM Projects"/>
    <n v="15"/>
    <n v="22.915000000000003"/>
    <n v="0.1287359550561798"/>
    <n v="31.49"/>
    <n v="42"/>
    <n v="0.96243000000000012"/>
    <n v="0"/>
    <n v="0"/>
    <n v="0"/>
  </r>
  <r>
    <x v="4"/>
    <n v="10"/>
    <n v="3"/>
    <s v="ON"/>
    <d v="2019-01-10T00:00:00"/>
    <s v="Avg of 4 NM Projects"/>
    <n v="16"/>
    <n v="11.774999999999999"/>
    <n v="6.6151685393258414E-2"/>
    <n v="32.68"/>
    <n v="41.65"/>
    <n v="0.49042874999999991"/>
    <n v="0"/>
    <n v="0"/>
    <n v="0"/>
  </r>
  <r>
    <x v="4"/>
    <n v="10"/>
    <n v="3"/>
    <s v="ON"/>
    <d v="2019-01-10T00:00:00"/>
    <s v="Avg of 4 NM Projects"/>
    <n v="17"/>
    <n v="-0.13"/>
    <n v="-7.3033707865168538E-4"/>
    <n v="39.880000000000003"/>
    <n v="44.76"/>
    <n v="-5.8187999999999998E-3"/>
    <n v="0"/>
    <n v="0"/>
    <n v="0"/>
  </r>
  <r>
    <x v="4"/>
    <n v="10"/>
    <n v="3"/>
    <s v="ON"/>
    <d v="2019-01-10T00:00:00"/>
    <s v="Avg of 4 NM Projects"/>
    <n v="18"/>
    <n v="-1.4100000000000001"/>
    <n v="-7.9213483146067416E-3"/>
    <n v="52.03"/>
    <n v="58.96"/>
    <n v="-8.3133600000000016E-2"/>
    <n v="0"/>
    <n v="0"/>
    <n v="0"/>
  </r>
  <r>
    <x v="4"/>
    <n v="10"/>
    <n v="3"/>
    <s v="ON"/>
    <d v="2019-01-10T00:00:00"/>
    <s v="Avg of 4 NM Projects"/>
    <n v="19"/>
    <n v="-1.54"/>
    <n v="-8.6516853932584268E-3"/>
    <n v="49.88"/>
    <n v="57.08"/>
    <n v="-8.7903200000000001E-2"/>
    <n v="0"/>
    <n v="0"/>
    <n v="0"/>
  </r>
  <r>
    <x v="4"/>
    <n v="10"/>
    <n v="3"/>
    <s v="ON"/>
    <d v="2019-01-10T00:00:00"/>
    <s v="Avg of 4 NM Projects"/>
    <n v="20"/>
    <n v="-1.54"/>
    <n v="-8.6516853932584268E-3"/>
    <n v="45"/>
    <n v="54.55"/>
    <n v="-8.4006999999999984E-2"/>
    <n v="0"/>
    <n v="0"/>
    <n v="0"/>
  </r>
  <r>
    <x v="4"/>
    <n v="10"/>
    <n v="3"/>
    <s v="ON"/>
    <d v="2019-01-10T00:00:00"/>
    <s v="Avg of 4 NM Projects"/>
    <n v="21"/>
    <n v="-1.54"/>
    <n v="-8.6516853932584268E-3"/>
    <n v="42.65"/>
    <n v="53.69"/>
    <n v="-8.2682599999999995E-2"/>
    <n v="0"/>
    <n v="0"/>
    <n v="0"/>
  </r>
  <r>
    <x v="4"/>
    <n v="10"/>
    <n v="3"/>
    <s v="ON"/>
    <d v="2019-01-10T00:00:00"/>
    <s v="Avg of 4 NM Projects"/>
    <n v="22"/>
    <n v="-1.41"/>
    <n v="-7.9213483146067416E-3"/>
    <n v="40.14"/>
    <n v="50.32"/>
    <n v="-7.0951200000000006E-2"/>
    <n v="0"/>
    <n v="0"/>
    <n v="0"/>
  </r>
  <r>
    <x v="4"/>
    <n v="10"/>
    <n v="3"/>
    <s v="ON"/>
    <d v="2019-01-10T00:00:00"/>
    <s v="Avg of 4 NM Projects"/>
    <n v="23"/>
    <n v="-1.41"/>
    <n v="-7.9213483146067416E-3"/>
    <n v="38.42"/>
    <n v="31.86"/>
    <n v="-4.4922599999999993E-2"/>
    <n v="0"/>
    <n v="0"/>
    <n v="0"/>
  </r>
  <r>
    <x v="4"/>
    <n v="10"/>
    <n v="3"/>
    <s v="OFF"/>
    <d v="2019-01-10T00:00:00"/>
    <s v="Avg of 4 NM Projects"/>
    <n v="24"/>
    <n v="-1.41"/>
    <n v="-7.9213483146067416E-3"/>
    <n v="35"/>
    <n v="31.43"/>
    <n v="-4.4316299999999996E-2"/>
    <n v="0"/>
    <n v="0"/>
    <n v="0"/>
  </r>
  <r>
    <x v="4"/>
    <n v="11"/>
    <n v="4"/>
    <s v="OFF"/>
    <d v="2019-01-11T00:00:00"/>
    <s v="Avg of 4 NM Projects"/>
    <n v="1"/>
    <n v="-1.67"/>
    <n v="-9.382022471910112E-3"/>
    <n v="39.08"/>
    <n v="45.46"/>
    <n v="-7.5918200000000005E-2"/>
    <n v="0"/>
    <n v="0"/>
    <n v="0"/>
  </r>
  <r>
    <x v="4"/>
    <n v="11"/>
    <n v="4"/>
    <s v="OFF"/>
    <d v="2019-01-11T00:00:00"/>
    <s v="Avg of 4 NM Projects"/>
    <n v="2"/>
    <n v="-1.54"/>
    <n v="-8.6516853932584268E-3"/>
    <n v="36.82"/>
    <n v="41.94"/>
    <n v="-6.4587599999999995E-2"/>
    <n v="0"/>
    <n v="0"/>
    <n v="0"/>
  </r>
  <r>
    <x v="4"/>
    <n v="11"/>
    <n v="4"/>
    <s v="OFF"/>
    <d v="2019-01-11T00:00:00"/>
    <s v="Avg of 4 NM Projects"/>
    <n v="3"/>
    <n v="-1.4100000000000001"/>
    <n v="-7.9213483146067416E-3"/>
    <n v="35.58"/>
    <n v="46.96"/>
    <n v="-6.6213600000000011E-2"/>
    <n v="0"/>
    <n v="0"/>
    <n v="0"/>
  </r>
  <r>
    <x v="4"/>
    <n v="11"/>
    <n v="4"/>
    <s v="OFF"/>
    <d v="2019-01-11T00:00:00"/>
    <s v="Avg of 4 NM Projects"/>
    <n v="4"/>
    <n v="-1.41"/>
    <n v="-7.9213483146067416E-3"/>
    <n v="33.549999999999997"/>
    <n v="50.7"/>
    <n v="-7.1486999999999995E-2"/>
    <n v="0"/>
    <n v="0"/>
    <n v="0"/>
  </r>
  <r>
    <x v="4"/>
    <n v="11"/>
    <n v="4"/>
    <s v="OFF"/>
    <d v="2019-01-11T00:00:00"/>
    <s v="Avg of 4 NM Projects"/>
    <n v="5"/>
    <n v="-1.4100000000000001"/>
    <n v="-7.9213483146067416E-3"/>
    <n v="33.65"/>
    <n v="48.84"/>
    <n v="-6.886440000000002E-2"/>
    <n v="0"/>
    <n v="0"/>
    <n v="0"/>
  </r>
  <r>
    <x v="4"/>
    <n v="11"/>
    <n v="4"/>
    <s v="OFF"/>
    <d v="2019-01-11T00:00:00"/>
    <s v="Avg of 4 NM Projects"/>
    <n v="6"/>
    <n v="-1.4100000000000001"/>
    <n v="-7.9213483146067416E-3"/>
    <n v="47.56"/>
    <n v="80.25"/>
    <n v="-0.11315250000000002"/>
    <n v="0"/>
    <n v="0"/>
    <n v="0"/>
  </r>
  <r>
    <x v="4"/>
    <n v="11"/>
    <n v="4"/>
    <s v="OFF"/>
    <d v="2019-01-11T00:00:00"/>
    <s v="Avg of 4 NM Projects"/>
    <n v="7"/>
    <n v="-1.1499999999999999"/>
    <n v="-6.4606741573033704E-3"/>
    <n v="58.35"/>
    <n v="65.66"/>
    <n v="-7.5508999999999993E-2"/>
    <n v="0"/>
    <n v="0"/>
    <n v="0"/>
  </r>
  <r>
    <x v="4"/>
    <n v="11"/>
    <n v="4"/>
    <s v="ON"/>
    <d v="2019-01-11T00:00:00"/>
    <s v="Avg of 4 NM Projects"/>
    <n v="8"/>
    <n v="-0.9"/>
    <n v="-5.0561797752808994E-3"/>
    <n v="58.66"/>
    <n v="61.1"/>
    <n v="-5.4990000000000004E-2"/>
    <n v="0"/>
    <n v="0"/>
    <n v="0"/>
  </r>
  <r>
    <x v="4"/>
    <n v="11"/>
    <n v="4"/>
    <s v="ON"/>
    <d v="2019-01-11T00:00:00"/>
    <s v="Avg of 4 NM Projects"/>
    <n v="9"/>
    <n v="0.9"/>
    <n v="5.0561797752808994E-3"/>
    <n v="51.41"/>
    <n v="46.41"/>
    <n v="4.1769000000000001E-2"/>
    <n v="0"/>
    <n v="0"/>
    <n v="0"/>
  </r>
  <r>
    <x v="4"/>
    <n v="11"/>
    <n v="4"/>
    <s v="ON"/>
    <d v="2019-01-11T00:00:00"/>
    <s v="Avg of 4 NM Projects"/>
    <n v="10"/>
    <n v="2.6850000000000005"/>
    <n v="1.5084269662921351E-2"/>
    <n v="46.78"/>
    <n v="37.79"/>
    <n v="0.10146615000000002"/>
    <n v="0"/>
    <n v="0"/>
    <n v="0"/>
  </r>
  <r>
    <x v="4"/>
    <n v="11"/>
    <n v="4"/>
    <s v="ON"/>
    <d v="2019-01-11T00:00:00"/>
    <s v="Avg of 4 NM Projects"/>
    <n v="11"/>
    <n v="8.7050000000000001"/>
    <n v="4.8904494382022469E-2"/>
    <n v="54.17"/>
    <n v="41"/>
    <n v="0.35690500000000003"/>
    <n v="0"/>
    <n v="0"/>
    <n v="0"/>
  </r>
  <r>
    <x v="4"/>
    <n v="11"/>
    <n v="4"/>
    <s v="ON"/>
    <d v="2019-01-11T00:00:00"/>
    <s v="Avg of 4 NM Projects"/>
    <n v="12"/>
    <n v="13.96"/>
    <n v="7.8426966292134831E-2"/>
    <n v="45.2"/>
    <n v="40.4"/>
    <n v="0.56398400000000004"/>
    <n v="0"/>
    <n v="0"/>
    <n v="0"/>
  </r>
  <r>
    <x v="4"/>
    <n v="11"/>
    <n v="4"/>
    <s v="ON"/>
    <d v="2019-01-11T00:00:00"/>
    <s v="Avg of 4 NM Projects"/>
    <n v="13"/>
    <n v="13.565"/>
    <n v="7.6207865168539321E-2"/>
    <n v="42.69"/>
    <n v="42.21"/>
    <n v="0.57257865000000008"/>
    <n v="0"/>
    <n v="0"/>
    <n v="0"/>
  </r>
  <r>
    <x v="4"/>
    <n v="11"/>
    <n v="4"/>
    <s v="ON"/>
    <d v="2019-01-11T00:00:00"/>
    <s v="Avg of 4 NM Projects"/>
    <n v="14"/>
    <n v="12.54"/>
    <n v="7.044943820224718E-2"/>
    <n v="43.92"/>
    <n v="45.23"/>
    <n v="0.56718419999999992"/>
    <n v="0"/>
    <n v="0"/>
    <n v="0"/>
  </r>
  <r>
    <x v="4"/>
    <n v="11"/>
    <n v="4"/>
    <s v="ON"/>
    <d v="2019-01-11T00:00:00"/>
    <s v="Avg of 4 NM Projects"/>
    <n v="15"/>
    <n v="7.04"/>
    <n v="3.9550561797752806E-2"/>
    <n v="42.88"/>
    <n v="47.51"/>
    <n v="0.3344704"/>
    <n v="0"/>
    <n v="0"/>
    <n v="0"/>
  </r>
  <r>
    <x v="4"/>
    <n v="11"/>
    <n v="4"/>
    <s v="ON"/>
    <d v="2019-01-11T00:00:00"/>
    <s v="Avg of 4 NM Projects"/>
    <n v="16"/>
    <n v="2.3050000000000002"/>
    <n v="1.2949438202247192E-2"/>
    <n v="51.85"/>
    <n v="50.41"/>
    <n v="0.11619504999999999"/>
    <n v="0"/>
    <n v="0"/>
    <n v="0"/>
  </r>
  <r>
    <x v="4"/>
    <n v="11"/>
    <n v="4"/>
    <s v="ON"/>
    <d v="2019-01-11T00:00:00"/>
    <s v="Avg of 4 NM Projects"/>
    <n v="17"/>
    <n v="-0.51500000000000001"/>
    <n v="-2.8932584269662923E-3"/>
    <n v="59.5"/>
    <n v="47.47"/>
    <n v="-2.4447050000000001E-2"/>
    <n v="0"/>
    <n v="0"/>
    <n v="0"/>
  </r>
  <r>
    <x v="4"/>
    <n v="11"/>
    <n v="4"/>
    <s v="ON"/>
    <d v="2019-01-11T00:00:00"/>
    <s v="Avg of 4 NM Projects"/>
    <n v="18"/>
    <n v="-0.13"/>
    <n v="-7.3033707865168538E-4"/>
    <n v="65.97"/>
    <n v="53.02"/>
    <n v="-6.8926000000000005E-3"/>
    <n v="0"/>
    <n v="0"/>
    <n v="0"/>
  </r>
  <r>
    <x v="4"/>
    <n v="11"/>
    <n v="4"/>
    <s v="ON"/>
    <d v="2019-01-11T00:00:00"/>
    <s v="Avg of 4 NM Projects"/>
    <n v="19"/>
    <n v="-0.26"/>
    <n v="-1.4606741573033708E-3"/>
    <n v="63.14"/>
    <n v="52.42"/>
    <n v="-1.3629200000000001E-2"/>
    <n v="0"/>
    <n v="0"/>
    <n v="0"/>
  </r>
  <r>
    <x v="4"/>
    <n v="11"/>
    <n v="4"/>
    <s v="ON"/>
    <d v="2019-01-11T00:00:00"/>
    <s v="Avg of 4 NM Projects"/>
    <n v="20"/>
    <n v="0"/>
    <n v="0"/>
    <n v="59.62"/>
    <n v="51.61"/>
    <n v="0"/>
    <n v="1"/>
    <n v="0"/>
    <n v="0"/>
  </r>
  <r>
    <x v="4"/>
    <n v="11"/>
    <n v="4"/>
    <s v="ON"/>
    <d v="2019-01-11T00:00:00"/>
    <s v="Avg of 4 NM Projects"/>
    <n v="21"/>
    <n v="-0.13"/>
    <n v="-7.3033707865168538E-4"/>
    <n v="59.27"/>
    <n v="51.79"/>
    <n v="-6.7327000000000003E-3"/>
    <n v="0"/>
    <n v="0"/>
    <n v="0"/>
  </r>
  <r>
    <x v="4"/>
    <n v="11"/>
    <n v="4"/>
    <s v="ON"/>
    <d v="2019-01-11T00:00:00"/>
    <s v="Avg of 4 NM Projects"/>
    <n v="22"/>
    <n v="0"/>
    <n v="0"/>
    <n v="53.58"/>
    <n v="52.36"/>
    <n v="0"/>
    <n v="1"/>
    <n v="0"/>
    <n v="0"/>
  </r>
  <r>
    <x v="4"/>
    <n v="11"/>
    <n v="4"/>
    <s v="ON"/>
    <d v="2019-01-11T00:00:00"/>
    <s v="Avg of 4 NM Projects"/>
    <n v="23"/>
    <n v="-0.39"/>
    <n v="-2.1910112359550564E-3"/>
    <n v="51.56"/>
    <n v="49.98"/>
    <n v="-1.9492200000000001E-2"/>
    <n v="0"/>
    <n v="0"/>
    <n v="0"/>
  </r>
  <r>
    <x v="4"/>
    <n v="11"/>
    <n v="4"/>
    <s v="OFF"/>
    <d v="2019-01-11T00:00:00"/>
    <s v="Avg of 4 NM Projects"/>
    <n v="24"/>
    <n v="-0.13"/>
    <n v="-7.3033707865168538E-4"/>
    <n v="52.48"/>
    <n v="42.12"/>
    <n v="-5.4755999999999997E-3"/>
    <n v="0"/>
    <n v="0"/>
    <n v="0"/>
  </r>
  <r>
    <x v="4"/>
    <n v="12"/>
    <n v="5"/>
    <s v="OFF"/>
    <d v="2019-01-12T00:00:00"/>
    <s v="Avg of 4 NM Projects"/>
    <n v="1"/>
    <n v="-0.13"/>
    <n v="-7.3033707865168538E-4"/>
    <n v="54.49"/>
    <n v="37.020000000000003"/>
    <n v="-4.8126000000000011E-3"/>
    <n v="0"/>
    <n v="0"/>
    <n v="0"/>
  </r>
  <r>
    <x v="4"/>
    <n v="12"/>
    <n v="5"/>
    <s v="OFF"/>
    <d v="2019-01-12T00:00:00"/>
    <s v="Avg of 4 NM Projects"/>
    <n v="2"/>
    <n v="0"/>
    <n v="0"/>
    <n v="51.5"/>
    <n v="43.5"/>
    <n v="0"/>
    <n v="1"/>
    <n v="0"/>
    <n v="0"/>
  </r>
  <r>
    <x v="4"/>
    <n v="12"/>
    <n v="5"/>
    <s v="OFF"/>
    <d v="2019-01-12T00:00:00"/>
    <s v="Avg of 4 NM Projects"/>
    <n v="3"/>
    <n v="-0.13"/>
    <n v="-7.3033707865168538E-4"/>
    <n v="50.9"/>
    <n v="56.04"/>
    <n v="-7.2852000000000004E-3"/>
    <n v="0"/>
    <n v="0"/>
    <n v="0"/>
  </r>
  <r>
    <x v="4"/>
    <n v="12"/>
    <n v="5"/>
    <s v="OFF"/>
    <d v="2019-01-12T00:00:00"/>
    <s v="Avg of 4 NM Projects"/>
    <n v="4"/>
    <n v="-0.13"/>
    <n v="-7.3033707865168538E-4"/>
    <n v="49.36"/>
    <n v="72.58"/>
    <n v="-9.4354E-3"/>
    <n v="0"/>
    <n v="0"/>
    <n v="0"/>
  </r>
  <r>
    <x v="4"/>
    <n v="12"/>
    <n v="5"/>
    <s v="OFF"/>
    <d v="2019-01-12T00:00:00"/>
    <s v="Avg of 4 NM Projects"/>
    <n v="5"/>
    <n v="-0.13"/>
    <n v="-7.3033707865168538E-4"/>
    <n v="51.9"/>
    <n v="47.66"/>
    <n v="-6.1958000000000004E-3"/>
    <n v="0"/>
    <n v="0"/>
    <n v="0"/>
  </r>
  <r>
    <x v="4"/>
    <n v="12"/>
    <n v="5"/>
    <s v="OFF"/>
    <d v="2019-01-12T00:00:00"/>
    <s v="Avg of 4 NM Projects"/>
    <n v="6"/>
    <n v="-0.26"/>
    <n v="-1.4606741573033708E-3"/>
    <n v="61.05"/>
    <n v="58.65"/>
    <n v="-1.5249E-2"/>
    <n v="0"/>
    <n v="0"/>
    <n v="0"/>
  </r>
  <r>
    <x v="4"/>
    <n v="12"/>
    <n v="5"/>
    <s v="OFF"/>
    <d v="2019-01-12T00:00:00"/>
    <s v="Avg of 4 NM Projects"/>
    <n v="7"/>
    <n v="-0.26"/>
    <n v="-1.4606741573033708E-3"/>
    <n v="62.8"/>
    <n v="58.59"/>
    <n v="-1.5233400000000001E-2"/>
    <n v="0"/>
    <n v="0"/>
    <n v="0"/>
  </r>
  <r>
    <x v="4"/>
    <n v="12"/>
    <n v="5"/>
    <s v="ON"/>
    <d v="2019-01-12T00:00:00"/>
    <s v="Avg of 4 NM Projects"/>
    <n v="8"/>
    <n v="-0.51500000000000001"/>
    <n v="-2.8932584269662923E-3"/>
    <n v="63.43"/>
    <n v="63.2"/>
    <n v="-3.2548000000000001E-2"/>
    <n v="0"/>
    <n v="0"/>
    <n v="0"/>
  </r>
  <r>
    <x v="4"/>
    <n v="12"/>
    <n v="5"/>
    <s v="ON"/>
    <d v="2019-01-12T00:00:00"/>
    <s v="Avg of 4 NM Projects"/>
    <n v="9"/>
    <n v="2.56"/>
    <n v="1.4382022471910113E-2"/>
    <n v="63.87"/>
    <n v="76.099999999999994"/>
    <n v="0.19481599999999999"/>
    <n v="0"/>
    <n v="0"/>
    <n v="0"/>
  </r>
  <r>
    <x v="4"/>
    <n v="12"/>
    <n v="5"/>
    <s v="ON"/>
    <d v="2019-01-12T00:00:00"/>
    <s v="Avg of 4 NM Projects"/>
    <n v="10"/>
    <n v="7.5449999999999999"/>
    <n v="4.2387640449438199E-2"/>
    <n v="55.25"/>
    <n v="74.23"/>
    <n v="0.56006535000000013"/>
    <n v="0"/>
    <n v="0"/>
    <n v="0"/>
  </r>
  <r>
    <x v="4"/>
    <n v="12"/>
    <n v="5"/>
    <s v="ON"/>
    <d v="2019-01-12T00:00:00"/>
    <s v="Avg of 4 NM Projects"/>
    <n v="11"/>
    <n v="14.074999999999999"/>
    <n v="7.907303370786517E-2"/>
    <n v="46.52"/>
    <n v="47.35"/>
    <n v="0.66645124999999994"/>
    <n v="0"/>
    <n v="0"/>
    <n v="0"/>
  </r>
  <r>
    <x v="4"/>
    <n v="12"/>
    <n v="5"/>
    <s v="ON"/>
    <d v="2019-01-12T00:00:00"/>
    <s v="Avg of 4 NM Projects"/>
    <n v="12"/>
    <n v="18.175000000000001"/>
    <n v="0.10210674157303372"/>
    <n v="44.15"/>
    <n v="44.11"/>
    <n v="0.80169924999999997"/>
    <n v="0"/>
    <n v="0"/>
    <n v="0"/>
  </r>
  <r>
    <x v="4"/>
    <n v="12"/>
    <n v="5"/>
    <s v="ON"/>
    <d v="2019-01-12T00:00:00"/>
    <s v="Avg of 4 NM Projects"/>
    <n v="13"/>
    <n v="19.454999999999998"/>
    <n v="0.10929775280898875"/>
    <n v="43.5"/>
    <n v="41.92"/>
    <n v="0.81555359999999999"/>
    <n v="0"/>
    <n v="0"/>
    <n v="0"/>
  </r>
  <r>
    <x v="4"/>
    <n v="12"/>
    <n v="5"/>
    <s v="ON"/>
    <d v="2019-01-12T00:00:00"/>
    <s v="Avg of 4 NM Projects"/>
    <n v="14"/>
    <n v="17.41"/>
    <n v="9.7808988764044938E-2"/>
    <n v="40.49"/>
    <n v="39.700000000000003"/>
    <n v="0.69117700000000004"/>
    <n v="0"/>
    <n v="0"/>
    <n v="0"/>
  </r>
  <r>
    <x v="4"/>
    <n v="12"/>
    <n v="5"/>
    <s v="ON"/>
    <d v="2019-01-12T00:00:00"/>
    <s v="Avg of 4 NM Projects"/>
    <n v="15"/>
    <n v="12.67"/>
    <n v="7.1179775280898874E-2"/>
    <n v="38.57"/>
    <n v="39.57"/>
    <n v="0.50135189999999996"/>
    <n v="0"/>
    <n v="0"/>
    <n v="0"/>
  </r>
  <r>
    <x v="4"/>
    <n v="12"/>
    <n v="5"/>
    <s v="ON"/>
    <d v="2019-01-12T00:00:00"/>
    <s v="Avg of 4 NM Projects"/>
    <n v="16"/>
    <n v="6.91"/>
    <n v="3.8820224719101126E-2"/>
    <n v="41.83"/>
    <n v="44.91"/>
    <n v="0.3103281"/>
    <n v="0"/>
    <n v="0"/>
    <n v="0"/>
  </r>
  <r>
    <x v="4"/>
    <n v="12"/>
    <n v="5"/>
    <s v="ON"/>
    <d v="2019-01-12T00:00:00"/>
    <s v="Avg of 4 NM Projects"/>
    <n v="17"/>
    <n v="-0.38500000000000001"/>
    <n v="-2.1629213483146067E-3"/>
    <n v="63.61"/>
    <n v="54.61"/>
    <n v="-2.1024850000000001E-2"/>
    <n v="0"/>
    <n v="0"/>
    <n v="0"/>
  </r>
  <r>
    <x v="4"/>
    <n v="12"/>
    <n v="5"/>
    <s v="ON"/>
    <d v="2019-01-12T00:00:00"/>
    <s v="Avg of 4 NM Projects"/>
    <n v="18"/>
    <n v="-0.89500000000000002"/>
    <n v="-5.0280898876404493E-3"/>
    <n v="74.400000000000006"/>
    <n v="65.36"/>
    <n v="-5.8497199999999999E-2"/>
    <n v="0"/>
    <n v="0"/>
    <n v="0"/>
  </r>
  <r>
    <x v="4"/>
    <n v="12"/>
    <n v="5"/>
    <s v="ON"/>
    <d v="2019-01-12T00:00:00"/>
    <s v="Avg of 4 NM Projects"/>
    <n v="19"/>
    <n v="-1.0249999999999999"/>
    <n v="-5.7584269662921345E-3"/>
    <n v="65.959999999999994"/>
    <n v="63.17"/>
    <n v="-6.4749249999999994E-2"/>
    <n v="0"/>
    <n v="0"/>
    <n v="0"/>
  </r>
  <r>
    <x v="4"/>
    <n v="12"/>
    <n v="5"/>
    <s v="ON"/>
    <d v="2019-01-12T00:00:00"/>
    <s v="Avg of 4 NM Projects"/>
    <n v="20"/>
    <n v="-1.0249999999999999"/>
    <n v="-5.7584269662921345E-3"/>
    <n v="62.52"/>
    <n v="66.84"/>
    <n v="-6.8511000000000002E-2"/>
    <n v="0"/>
    <n v="0"/>
    <n v="0"/>
  </r>
  <r>
    <x v="4"/>
    <n v="12"/>
    <n v="5"/>
    <s v="ON"/>
    <d v="2019-01-12T00:00:00"/>
    <s v="Avg of 4 NM Projects"/>
    <n v="21"/>
    <n v="-1.0249999999999999"/>
    <n v="-5.7584269662921345E-3"/>
    <n v="54.36"/>
    <n v="68.790000000000006"/>
    <n v="-7.0509749999999996E-2"/>
    <n v="0"/>
    <n v="0"/>
    <n v="0"/>
  </r>
  <r>
    <x v="4"/>
    <n v="12"/>
    <n v="5"/>
    <s v="ON"/>
    <d v="2019-01-12T00:00:00"/>
    <s v="Avg of 4 NM Projects"/>
    <n v="22"/>
    <n v="-0.89500000000000002"/>
    <n v="-5.0280898876404493E-3"/>
    <n v="46.65"/>
    <n v="51.24"/>
    <n v="-4.5859799999999999E-2"/>
    <n v="0"/>
    <n v="0"/>
    <n v="0"/>
  </r>
  <r>
    <x v="4"/>
    <n v="12"/>
    <n v="5"/>
    <s v="ON"/>
    <d v="2019-01-12T00:00:00"/>
    <s v="Avg of 4 NM Projects"/>
    <n v="23"/>
    <n v="-1.0249999999999999"/>
    <n v="-5.7584269662921345E-3"/>
    <n v="44.07"/>
    <n v="41.31"/>
    <n v="-4.2342749999999998E-2"/>
    <n v="0"/>
    <n v="0"/>
    <n v="0"/>
  </r>
  <r>
    <x v="4"/>
    <n v="12"/>
    <n v="5"/>
    <s v="OFF"/>
    <d v="2019-01-12T00:00:00"/>
    <s v="Avg of 4 NM Projects"/>
    <n v="24"/>
    <n v="-1.4149999999999996"/>
    <n v="-7.9494382022471891E-3"/>
    <n v="46.69"/>
    <n v="43.3"/>
    <n v="-6.1269499999999977E-2"/>
    <n v="0"/>
    <n v="0"/>
    <n v="0"/>
  </r>
  <r>
    <x v="4"/>
    <n v="13"/>
    <n v="6"/>
    <s v="OFF"/>
    <d v="2019-01-13T00:00:00"/>
    <s v="Avg of 4 NM Projects"/>
    <n v="1"/>
    <n v="-0.89500000000000002"/>
    <n v="-5.0280898876404493E-3"/>
    <n v="40.5"/>
    <n v="39.65"/>
    <n v="-3.5486749999999997E-2"/>
    <n v="0"/>
    <n v="0"/>
    <n v="0"/>
  </r>
  <r>
    <x v="4"/>
    <n v="13"/>
    <n v="6"/>
    <s v="OFF"/>
    <d v="2019-01-13T00:00:00"/>
    <s v="Avg of 4 NM Projects"/>
    <n v="2"/>
    <n v="-1.1549999999999998"/>
    <n v="-6.4887640449438188E-3"/>
    <n v="40.380000000000003"/>
    <n v="40.1"/>
    <n v="-4.6315499999999996E-2"/>
    <n v="0"/>
    <n v="0"/>
    <n v="0"/>
  </r>
  <r>
    <x v="4"/>
    <n v="13"/>
    <n v="6"/>
    <s v="OFF"/>
    <d v="2019-01-13T00:00:00"/>
    <s v="Avg of 4 NM Projects"/>
    <n v="3"/>
    <n v="-1.2849999999999997"/>
    <n v="-7.219101123595504E-3"/>
    <n v="38.630000000000003"/>
    <n v="39.270000000000003"/>
    <n v="-5.0461949999999992E-2"/>
    <n v="0"/>
    <n v="0"/>
    <n v="0"/>
  </r>
  <r>
    <x v="4"/>
    <n v="13"/>
    <n v="6"/>
    <s v="OFF"/>
    <d v="2019-01-13T00:00:00"/>
    <s v="Avg of 4 NM Projects"/>
    <n v="4"/>
    <n v="-1.0249999999999999"/>
    <n v="-5.7584269662921345E-3"/>
    <n v="38.549999999999997"/>
    <n v="38.32"/>
    <n v="-3.9278E-2"/>
    <n v="0"/>
    <n v="0"/>
    <n v="0"/>
  </r>
  <r>
    <x v="4"/>
    <n v="13"/>
    <n v="6"/>
    <s v="OFF"/>
    <d v="2019-01-13T00:00:00"/>
    <s v="Avg of 4 NM Projects"/>
    <n v="5"/>
    <n v="-0.89500000000000002"/>
    <n v="-5.0280898876404493E-3"/>
    <n v="39.369999999999997"/>
    <n v="36.32"/>
    <n v="-3.2506399999999998E-2"/>
    <n v="0"/>
    <n v="0"/>
    <n v="0"/>
  </r>
  <r>
    <x v="4"/>
    <n v="13"/>
    <n v="6"/>
    <s v="OFF"/>
    <d v="2019-01-13T00:00:00"/>
    <s v="Avg of 4 NM Projects"/>
    <n v="6"/>
    <n v="-1.0249999999999999"/>
    <n v="-5.7584269662921345E-3"/>
    <n v="39.56"/>
    <n v="38.25"/>
    <n v="-3.9206249999999998E-2"/>
    <n v="0"/>
    <n v="0"/>
    <n v="0"/>
  </r>
  <r>
    <x v="4"/>
    <n v="13"/>
    <n v="6"/>
    <s v="OFF"/>
    <d v="2019-01-13T00:00:00"/>
    <s v="Avg of 4 NM Projects"/>
    <n v="7"/>
    <n v="-1.1549999999999998"/>
    <n v="-6.4887640449438188E-3"/>
    <n v="45.67"/>
    <n v="39.17"/>
    <n v="-4.524135E-2"/>
    <n v="0"/>
    <n v="0"/>
    <n v="0"/>
  </r>
  <r>
    <x v="4"/>
    <n v="13"/>
    <n v="6"/>
    <s v="ON"/>
    <d v="2019-01-13T00:00:00"/>
    <s v="Avg of 4 NM Projects"/>
    <n v="8"/>
    <n v="-1.0249999999999999"/>
    <n v="-5.7584269662921345E-3"/>
    <n v="47.98"/>
    <n v="38.93"/>
    <n v="-3.9903249999999994E-2"/>
    <n v="0"/>
    <n v="0"/>
    <n v="0"/>
  </r>
  <r>
    <x v="4"/>
    <n v="13"/>
    <n v="6"/>
    <s v="ON"/>
    <d v="2019-01-13T00:00:00"/>
    <s v="Avg of 4 NM Projects"/>
    <n v="9"/>
    <n v="1.4050000000000002"/>
    <n v="7.8932584269662941E-3"/>
    <n v="57.08"/>
    <n v="46.72"/>
    <n v="6.5641600000000008E-2"/>
    <n v="0"/>
    <n v="0"/>
    <n v="0"/>
  </r>
  <r>
    <x v="4"/>
    <n v="13"/>
    <n v="6"/>
    <s v="ON"/>
    <d v="2019-01-13T00:00:00"/>
    <s v="Avg of 4 NM Projects"/>
    <n v="10"/>
    <n v="3.1900000000000004"/>
    <n v="1.7921348314606744E-2"/>
    <n v="53.3"/>
    <n v="45.44"/>
    <n v="0.14495360000000002"/>
    <n v="0"/>
    <n v="0"/>
    <n v="0"/>
  </r>
  <r>
    <x v="4"/>
    <n v="13"/>
    <n v="6"/>
    <s v="ON"/>
    <d v="2019-01-13T00:00:00"/>
    <s v="Avg of 4 NM Projects"/>
    <n v="11"/>
    <n v="7.17"/>
    <n v="4.0280898876404493E-2"/>
    <n v="58.29"/>
    <n v="43.45"/>
    <n v="0.31153649999999999"/>
    <n v="0"/>
    <n v="0"/>
    <n v="0"/>
  </r>
  <r>
    <x v="4"/>
    <n v="13"/>
    <n v="6"/>
    <s v="ON"/>
    <d v="2019-01-13T00:00:00"/>
    <s v="Avg of 4 NM Projects"/>
    <n v="12"/>
    <n v="18.299999999999997"/>
    <n v="0.10280898876404493"/>
    <n v="51.57"/>
    <n v="49.13"/>
    <n v="0.89907899999999996"/>
    <n v="0"/>
    <n v="0"/>
    <n v="0"/>
  </r>
  <r>
    <x v="4"/>
    <n v="13"/>
    <n v="6"/>
    <s v="ON"/>
    <d v="2019-01-13T00:00:00"/>
    <s v="Avg of 4 NM Projects"/>
    <n v="13"/>
    <n v="22.655000000000001"/>
    <n v="0.12727528089887641"/>
    <n v="43.89"/>
    <n v="44.21"/>
    <n v="1.0015775500000001"/>
    <n v="0"/>
    <n v="0"/>
    <n v="0"/>
  </r>
  <r>
    <x v="4"/>
    <n v="13"/>
    <n v="6"/>
    <s v="ON"/>
    <d v="2019-01-13T00:00:00"/>
    <s v="Avg of 4 NM Projects"/>
    <n v="14"/>
    <n v="21.504999999999999"/>
    <n v="0.12081460674157303"/>
    <n v="42.64"/>
    <n v="43.47"/>
    <n v="0.93482234999999991"/>
    <n v="0"/>
    <n v="0"/>
    <n v="0"/>
  </r>
  <r>
    <x v="4"/>
    <n v="13"/>
    <n v="6"/>
    <s v="ON"/>
    <d v="2019-01-13T00:00:00"/>
    <s v="Avg of 4 NM Projects"/>
    <n v="15"/>
    <n v="19.585000000000001"/>
    <n v="0.11002808988764046"/>
    <n v="42.88"/>
    <n v="46.31"/>
    <n v="0.90698135000000013"/>
    <n v="0"/>
    <n v="0"/>
    <n v="0"/>
  </r>
  <r>
    <x v="4"/>
    <n v="13"/>
    <n v="6"/>
    <s v="ON"/>
    <d v="2019-01-13T00:00:00"/>
    <s v="Avg of 4 NM Projects"/>
    <n v="16"/>
    <n v="12.160000000000002"/>
    <n v="6.8314606741573039E-2"/>
    <n v="43.34"/>
    <n v="50.76"/>
    <n v="0.61724160000000006"/>
    <n v="0"/>
    <n v="0"/>
    <n v="0"/>
  </r>
  <r>
    <x v="4"/>
    <n v="13"/>
    <n v="6"/>
    <s v="ON"/>
    <d v="2019-01-13T00:00:00"/>
    <s v="Avg of 4 NM Projects"/>
    <n v="17"/>
    <n v="0.12999999999999989"/>
    <n v="7.3033707865168484E-4"/>
    <n v="59.4"/>
    <n v="56.22"/>
    <n v="7.3085999999999941E-3"/>
    <n v="0"/>
    <n v="0"/>
    <n v="0"/>
  </r>
  <r>
    <x v="4"/>
    <n v="13"/>
    <n v="6"/>
    <s v="ON"/>
    <d v="2019-01-13T00:00:00"/>
    <s v="Avg of 4 NM Projects"/>
    <n v="18"/>
    <n v="-1.2849999999999999"/>
    <n v="-7.2191011235955048E-3"/>
    <n v="78.400000000000006"/>
    <n v="99.56"/>
    <n v="-0.12793459999999998"/>
    <n v="0"/>
    <n v="0"/>
    <n v="0"/>
  </r>
  <r>
    <x v="4"/>
    <n v="13"/>
    <n v="6"/>
    <s v="ON"/>
    <d v="2019-01-13T00:00:00"/>
    <s v="Avg of 4 NM Projects"/>
    <n v="19"/>
    <n v="-1.0249999999999999"/>
    <n v="-5.7584269662921345E-3"/>
    <n v="75.489999999999995"/>
    <n v="106.86"/>
    <n v="-0.10953149999999999"/>
    <n v="0"/>
    <n v="0"/>
    <n v="0"/>
  </r>
  <r>
    <x v="4"/>
    <n v="13"/>
    <n v="6"/>
    <s v="ON"/>
    <d v="2019-01-13T00:00:00"/>
    <s v="Avg of 4 NM Projects"/>
    <n v="20"/>
    <n v="-1.0249999999999999"/>
    <n v="-5.7584269662921345E-3"/>
    <n v="59.59"/>
    <n v="78.099999999999994"/>
    <n v="-8.0052499999999985E-2"/>
    <n v="0"/>
    <n v="0"/>
    <n v="0"/>
  </r>
  <r>
    <x v="4"/>
    <n v="13"/>
    <n v="6"/>
    <s v="ON"/>
    <d v="2019-01-13T00:00:00"/>
    <s v="Avg of 4 NM Projects"/>
    <n v="21"/>
    <n v="-0.89500000000000002"/>
    <n v="-5.0280898876404493E-3"/>
    <n v="58.66"/>
    <n v="71.34"/>
    <n v="-6.3849300000000012E-2"/>
    <n v="0"/>
    <n v="0"/>
    <n v="0"/>
  </r>
  <r>
    <x v="4"/>
    <n v="13"/>
    <n v="6"/>
    <s v="ON"/>
    <d v="2019-01-13T00:00:00"/>
    <s v="Avg of 4 NM Projects"/>
    <n v="22"/>
    <n v="-1.4099999999999997"/>
    <n v="-7.9213483146067399E-3"/>
    <n v="51.38"/>
    <n v="53.78"/>
    <n v="-7.5829799999999989E-2"/>
    <n v="0"/>
    <n v="0"/>
    <n v="0"/>
  </r>
  <r>
    <x v="4"/>
    <n v="13"/>
    <n v="6"/>
    <s v="ON"/>
    <d v="2019-01-13T00:00:00"/>
    <s v="Avg of 4 NM Projects"/>
    <n v="23"/>
    <n v="-1.28"/>
    <n v="-7.1910112359550565E-3"/>
    <n v="43.39"/>
    <n v="43"/>
    <n v="-5.5039999999999999E-2"/>
    <n v="0"/>
    <n v="0"/>
    <n v="0"/>
  </r>
  <r>
    <x v="4"/>
    <n v="13"/>
    <n v="6"/>
    <s v="OFF"/>
    <d v="2019-01-13T00:00:00"/>
    <s v="Avg of 4 NM Projects"/>
    <n v="24"/>
    <n v="-1.2799999999999998"/>
    <n v="-7.1910112359550547E-3"/>
    <n v="45.16"/>
    <n v="46.57"/>
    <n v="-5.9609599999999992E-2"/>
    <n v="0"/>
    <n v="0"/>
    <n v="0"/>
  </r>
  <r>
    <x v="4"/>
    <n v="14"/>
    <n v="7"/>
    <s v="OFF"/>
    <d v="2019-01-14T00:00:00"/>
    <s v="Avg of 4 NM Projects"/>
    <n v="1"/>
    <n v="-1.28"/>
    <n v="-7.1910112359550565E-3"/>
    <n v="45.01"/>
    <n v="59.6"/>
    <n v="-7.6287999999999995E-2"/>
    <n v="0"/>
    <n v="0"/>
    <n v="0"/>
  </r>
  <r>
    <x v="4"/>
    <n v="14"/>
    <n v="7"/>
    <s v="OFF"/>
    <d v="2019-01-14T00:00:00"/>
    <s v="Avg of 4 NM Projects"/>
    <n v="2"/>
    <n v="-1.1499999999999999"/>
    <n v="-6.4606741573033704E-3"/>
    <n v="45.34"/>
    <n v="50.05"/>
    <n v="-5.7557499999999991E-2"/>
    <n v="0"/>
    <n v="0"/>
    <n v="0"/>
  </r>
  <r>
    <x v="4"/>
    <n v="14"/>
    <n v="7"/>
    <s v="OFF"/>
    <d v="2019-01-14T00:00:00"/>
    <s v="Avg of 4 NM Projects"/>
    <n v="3"/>
    <n v="-1.4100000000000001"/>
    <n v="-7.9213483146067416E-3"/>
    <n v="40.65"/>
    <n v="47.24"/>
    <n v="-6.6608399999999998E-2"/>
    <n v="0"/>
    <n v="0"/>
    <n v="0"/>
  </r>
  <r>
    <x v="4"/>
    <n v="14"/>
    <n v="7"/>
    <s v="OFF"/>
    <d v="2019-01-14T00:00:00"/>
    <s v="Avg of 4 NM Projects"/>
    <n v="4"/>
    <n v="-1.2799999999999998"/>
    <n v="-7.1910112359550547E-3"/>
    <n v="45.06"/>
    <n v="65.150000000000006"/>
    <n v="-8.3391999999999994E-2"/>
    <n v="0"/>
    <n v="0"/>
    <n v="0"/>
  </r>
  <r>
    <x v="4"/>
    <n v="14"/>
    <n v="7"/>
    <s v="OFF"/>
    <d v="2019-01-14T00:00:00"/>
    <s v="Avg of 4 NM Projects"/>
    <n v="5"/>
    <n v="-1.67"/>
    <n v="-9.382022471910112E-3"/>
    <n v="46.75"/>
    <n v="45.78"/>
    <n v="-7.6452600000000009E-2"/>
    <n v="0"/>
    <n v="0"/>
    <n v="0"/>
  </r>
  <r>
    <x v="4"/>
    <n v="14"/>
    <n v="7"/>
    <s v="OFF"/>
    <d v="2019-01-14T00:00:00"/>
    <s v="Avg of 4 NM Projects"/>
    <n v="6"/>
    <n v="-1.2799999999999998"/>
    <n v="-7.1910112359550547E-3"/>
    <n v="63.5"/>
    <n v="48.98"/>
    <n v="-6.2694399999999983E-2"/>
    <n v="0"/>
    <n v="0"/>
    <n v="0"/>
  </r>
  <r>
    <x v="4"/>
    <n v="14"/>
    <n v="7"/>
    <s v="OFF"/>
    <d v="2019-01-14T00:00:00"/>
    <s v="Avg of 4 NM Projects"/>
    <n v="7"/>
    <n v="-1.28"/>
    <n v="-7.1910112359550565E-3"/>
    <n v="70.12"/>
    <n v="69.84"/>
    <n v="-8.9395200000000008E-2"/>
    <n v="0"/>
    <n v="0"/>
    <n v="0"/>
  </r>
  <r>
    <x v="4"/>
    <n v="14"/>
    <n v="7"/>
    <s v="OFF"/>
    <d v="2019-01-14T00:00:00"/>
    <s v="Avg of 4 NM Projects"/>
    <n v="8"/>
    <n v="-1.1499999999999999"/>
    <n v="-6.4606741573033704E-3"/>
    <n v="74.83"/>
    <n v="88.46"/>
    <n v="-0.10172899999999999"/>
    <n v="0"/>
    <n v="0"/>
    <n v="0"/>
  </r>
  <r>
    <x v="4"/>
    <n v="14"/>
    <n v="7"/>
    <s v="OFF"/>
    <d v="2019-01-14T00:00:00"/>
    <s v="Avg of 4 NM Projects"/>
    <n v="9"/>
    <n v="4.2249999999999996"/>
    <n v="2.3735955056179772E-2"/>
    <n v="70.739999999999995"/>
    <n v="78.680000000000007"/>
    <n v="0.33242300000000002"/>
    <n v="0"/>
    <n v="0"/>
    <n v="0"/>
  </r>
  <r>
    <x v="4"/>
    <n v="14"/>
    <n v="7"/>
    <s v="OFF"/>
    <d v="2019-01-14T00:00:00"/>
    <s v="Avg of 4 NM Projects"/>
    <n v="10"/>
    <n v="13.06"/>
    <n v="7.3370786516853942E-2"/>
    <n v="68.069999999999993"/>
    <n v="83.84"/>
    <n v="1.0949504000000001"/>
    <n v="0"/>
    <n v="0"/>
    <n v="0"/>
  </r>
  <r>
    <x v="4"/>
    <n v="14"/>
    <n v="7"/>
    <s v="OFF"/>
    <d v="2019-01-14T00:00:00"/>
    <s v="Avg of 4 NM Projects"/>
    <n v="11"/>
    <n v="28.285"/>
    <n v="0.15890449438202248"/>
    <n v="46.8"/>
    <n v="74.42"/>
    <n v="2.1049697000000003"/>
    <n v="0"/>
    <n v="0"/>
    <n v="0"/>
  </r>
  <r>
    <x v="4"/>
    <n v="14"/>
    <n v="7"/>
    <s v="OFF"/>
    <d v="2019-01-14T00:00:00"/>
    <s v="Avg of 4 NM Projects"/>
    <n v="12"/>
    <n v="32.515000000000001"/>
    <n v="0.1826685393258427"/>
    <n v="45.2"/>
    <n v="50.6"/>
    <n v="1.645259"/>
    <n v="0"/>
    <n v="0"/>
    <n v="0"/>
  </r>
  <r>
    <x v="4"/>
    <n v="14"/>
    <n v="7"/>
    <s v="OFF"/>
    <d v="2019-01-14T00:00:00"/>
    <s v="Avg of 4 NM Projects"/>
    <n v="13"/>
    <n v="34.305"/>
    <n v="0.1927247191011236"/>
    <n v="44.2"/>
    <n v="46.27"/>
    <n v="1.5872923500000002"/>
    <n v="0"/>
    <n v="0"/>
    <n v="0"/>
  </r>
  <r>
    <x v="4"/>
    <n v="14"/>
    <n v="7"/>
    <s v="OFF"/>
    <d v="2019-01-14T00:00:00"/>
    <s v="Avg of 4 NM Projects"/>
    <n v="14"/>
    <n v="29.689999999999998"/>
    <n v="0.16679775280898876"/>
    <n v="42.48"/>
    <n v="45.22"/>
    <n v="1.3425817999999998"/>
    <n v="0"/>
    <n v="0"/>
    <n v="0"/>
  </r>
  <r>
    <x v="4"/>
    <n v="14"/>
    <n v="7"/>
    <s v="OFF"/>
    <d v="2019-01-14T00:00:00"/>
    <s v="Avg of 4 NM Projects"/>
    <n v="15"/>
    <n v="20.86"/>
    <n v="0.11719101123595506"/>
    <n v="44.26"/>
    <n v="52.96"/>
    <n v="1.1047456"/>
    <n v="0"/>
    <n v="0"/>
    <n v="0"/>
  </r>
  <r>
    <x v="4"/>
    <n v="14"/>
    <n v="7"/>
    <s v="OFF"/>
    <d v="2019-01-14T00:00:00"/>
    <s v="Avg of 4 NM Projects"/>
    <n v="16"/>
    <n v="12.03"/>
    <n v="6.7584269662921345E-2"/>
    <n v="46.58"/>
    <n v="49.01"/>
    <n v="0.58959030000000001"/>
    <n v="0"/>
    <n v="0"/>
    <n v="0"/>
  </r>
  <r>
    <x v="4"/>
    <n v="14"/>
    <n v="7"/>
    <s v="OFF"/>
    <d v="2019-01-14T00:00:00"/>
    <s v="Avg of 4 NM Projects"/>
    <n v="17"/>
    <n v="0"/>
    <n v="0"/>
    <n v="54.43"/>
    <n v="60"/>
    <n v="0"/>
    <n v="1"/>
    <n v="0"/>
    <n v="0"/>
  </r>
  <r>
    <x v="4"/>
    <n v="14"/>
    <n v="7"/>
    <s v="OFF"/>
    <d v="2019-01-14T00:00:00"/>
    <s v="Avg of 4 NM Projects"/>
    <n v="18"/>
    <n v="-0.89500000000000002"/>
    <n v="-5.0280898876404493E-3"/>
    <n v="71.36"/>
    <n v="97.44"/>
    <n v="-8.7208800000000003E-2"/>
    <n v="0"/>
    <n v="0"/>
    <n v="0"/>
  </r>
  <r>
    <x v="4"/>
    <n v="14"/>
    <n v="7"/>
    <s v="OFF"/>
    <d v="2019-01-14T00:00:00"/>
    <s v="Avg of 4 NM Projects"/>
    <n v="19"/>
    <n v="-1.1549999999999998"/>
    <n v="-6.4887640449438188E-3"/>
    <n v="69.75"/>
    <n v="112.28"/>
    <n v="-0.12968339999999998"/>
    <n v="0"/>
    <n v="0"/>
    <n v="0"/>
  </r>
  <r>
    <x v="4"/>
    <n v="14"/>
    <n v="7"/>
    <s v="OFF"/>
    <d v="2019-01-14T00:00:00"/>
    <s v="Avg of 4 NM Projects"/>
    <n v="20"/>
    <n v="-1.1549999999999998"/>
    <n v="-6.4887640449438188E-3"/>
    <n v="65.62"/>
    <n v="99.36"/>
    <n v="-0.11476079999999997"/>
    <n v="0"/>
    <n v="0"/>
    <n v="0"/>
  </r>
  <r>
    <x v="4"/>
    <n v="14"/>
    <n v="7"/>
    <s v="OFF"/>
    <d v="2019-01-14T00:00:00"/>
    <s v="Avg of 4 NM Projects"/>
    <n v="21"/>
    <n v="-1.2849999999999999"/>
    <n v="-7.2191011235955048E-3"/>
    <n v="53.47"/>
    <n v="90.52"/>
    <n v="-0.1163182"/>
    <n v="0"/>
    <n v="0"/>
    <n v="0"/>
  </r>
  <r>
    <x v="4"/>
    <n v="14"/>
    <n v="7"/>
    <s v="OFF"/>
    <d v="2019-01-14T00:00:00"/>
    <s v="Avg of 4 NM Projects"/>
    <n v="22"/>
    <n v="-1.2799999999999998"/>
    <n v="-7.1910112359550547E-3"/>
    <n v="52.54"/>
    <n v="75.37"/>
    <n v="-9.6473599999999993E-2"/>
    <n v="0"/>
    <n v="0"/>
    <n v="0"/>
  </r>
  <r>
    <x v="4"/>
    <n v="14"/>
    <n v="7"/>
    <s v="OFF"/>
    <d v="2019-01-14T00:00:00"/>
    <s v="Avg of 4 NM Projects"/>
    <n v="23"/>
    <n v="-1.1549999999999998"/>
    <n v="-6.4887640449438188E-3"/>
    <n v="42.55"/>
    <n v="96.7"/>
    <n v="-0.1116885"/>
    <n v="0"/>
    <n v="0"/>
    <n v="0"/>
  </r>
  <r>
    <x v="4"/>
    <n v="14"/>
    <n v="7"/>
    <s v="OFF"/>
    <d v="2019-01-14T00:00:00"/>
    <s v="Avg of 4 NM Projects"/>
    <n v="24"/>
    <n v="-1.0249999999999999"/>
    <n v="-5.7584269662921345E-3"/>
    <n v="39.57"/>
    <n v="61"/>
    <n v="-6.2524999999999997E-2"/>
    <n v="0"/>
    <n v="0"/>
    <n v="0"/>
  </r>
  <r>
    <x v="4"/>
    <n v="15"/>
    <n v="1"/>
    <s v="OFF"/>
    <d v="2019-01-15T00:00:00"/>
    <s v="Avg of 4 NM Projects"/>
    <n v="1"/>
    <n v="-1.0249999999999999"/>
    <n v="-5.7584269662921345E-3"/>
    <n v="59.93"/>
    <n v="65.73"/>
    <n v="-6.7373249999999996E-2"/>
    <n v="0"/>
    <n v="0"/>
    <n v="0"/>
  </r>
  <r>
    <x v="4"/>
    <n v="15"/>
    <n v="1"/>
    <s v="OFF"/>
    <d v="2019-01-15T00:00:00"/>
    <s v="Avg of 4 NM Projects"/>
    <n v="2"/>
    <n v="-1.0249999999999999"/>
    <n v="-5.7584269662921345E-3"/>
    <n v="59.84"/>
    <n v="96.18"/>
    <n v="-9.8584499999999992E-2"/>
    <n v="0"/>
    <n v="0"/>
    <n v="0"/>
  </r>
  <r>
    <x v="4"/>
    <n v="15"/>
    <n v="1"/>
    <s v="OFF"/>
    <d v="2019-01-15T00:00:00"/>
    <s v="Avg of 4 NM Projects"/>
    <n v="3"/>
    <n v="-1.1549999999999998"/>
    <n v="-6.4887640449438188E-3"/>
    <n v="58.8"/>
    <n v="102.17"/>
    <n v="-0.11800634999999998"/>
    <n v="0"/>
    <n v="0"/>
    <n v="0"/>
  </r>
  <r>
    <x v="4"/>
    <n v="15"/>
    <n v="1"/>
    <s v="OFF"/>
    <d v="2019-01-15T00:00:00"/>
    <s v="Avg of 4 NM Projects"/>
    <n v="4"/>
    <n v="-1.1549999999999998"/>
    <n v="-6.4887640449438188E-3"/>
    <n v="59.45"/>
    <n v="95.23"/>
    <n v="-0.10999064999999998"/>
    <n v="0"/>
    <n v="0"/>
    <n v="0"/>
  </r>
  <r>
    <x v="4"/>
    <n v="15"/>
    <n v="1"/>
    <s v="OFF"/>
    <d v="2019-01-15T00:00:00"/>
    <s v="Avg of 4 NM Projects"/>
    <n v="5"/>
    <n v="-1.1549999999999998"/>
    <n v="-6.4887640449438188E-3"/>
    <n v="59.34"/>
    <n v="67.8"/>
    <n v="-7.830899999999999E-2"/>
    <n v="0"/>
    <n v="0"/>
    <n v="0"/>
  </r>
  <r>
    <x v="4"/>
    <n v="15"/>
    <n v="1"/>
    <s v="OFF"/>
    <d v="2019-01-15T00:00:00"/>
    <s v="Avg of 4 NM Projects"/>
    <n v="6"/>
    <n v="-1.0249999999999999"/>
    <n v="-5.7584269662921345E-3"/>
    <n v="69.760000000000005"/>
    <n v="67.349999999999994"/>
    <n v="-6.9033749999999977E-2"/>
    <n v="0"/>
    <n v="0"/>
    <n v="0"/>
  </r>
  <r>
    <x v="4"/>
    <n v="15"/>
    <n v="1"/>
    <s v="OFF"/>
    <d v="2019-01-15T00:00:00"/>
    <s v="Avg of 4 NM Projects"/>
    <n v="7"/>
    <n v="-0.89500000000000002"/>
    <n v="-5.0280898876404493E-3"/>
    <n v="84.15"/>
    <n v="101.61"/>
    <n v="-9.0940950000000007E-2"/>
    <n v="0"/>
    <n v="0"/>
    <n v="0"/>
  </r>
  <r>
    <x v="4"/>
    <n v="15"/>
    <n v="1"/>
    <s v="OFF"/>
    <d v="2019-01-15T00:00:00"/>
    <s v="Avg of 4 NM Projects"/>
    <n v="8"/>
    <n v="-1.67"/>
    <n v="-9.382022471910112E-3"/>
    <n v="79.77"/>
    <n v="135.13"/>
    <n v="-0.22566709999999998"/>
    <n v="0"/>
    <n v="0"/>
    <n v="0"/>
  </r>
  <r>
    <x v="4"/>
    <n v="15"/>
    <n v="1"/>
    <s v="OFF"/>
    <d v="2019-01-15T00:00:00"/>
    <s v="Avg of 4 NM Projects"/>
    <n v="9"/>
    <n v="-0.6399999999999999"/>
    <n v="-3.5955056179775274E-3"/>
    <n v="77.91"/>
    <n v="143.81"/>
    <n v="-9.2038399999999979E-2"/>
    <n v="0"/>
    <n v="0"/>
    <n v="0"/>
  </r>
  <r>
    <x v="4"/>
    <n v="15"/>
    <n v="1"/>
    <s v="OFF"/>
    <d v="2019-01-15T00:00:00"/>
    <s v="Avg of 4 NM Projects"/>
    <n v="10"/>
    <n v="1.2749999999999999"/>
    <n v="7.1629213483146064E-3"/>
    <n v="75.599999999999994"/>
    <n v="86.21"/>
    <n v="0.10991774999999998"/>
    <n v="0"/>
    <n v="0"/>
    <n v="0"/>
  </r>
  <r>
    <x v="4"/>
    <n v="15"/>
    <n v="1"/>
    <s v="OFF"/>
    <d v="2019-01-15T00:00:00"/>
    <s v="Avg of 4 NM Projects"/>
    <n v="11"/>
    <n v="6.66"/>
    <n v="3.7415730337078651E-2"/>
    <n v="55.93"/>
    <n v="58.7"/>
    <n v="0.39094200000000001"/>
    <n v="0"/>
    <n v="0"/>
    <n v="0"/>
  </r>
  <r>
    <x v="4"/>
    <n v="15"/>
    <n v="1"/>
    <s v="OFF"/>
    <d v="2019-01-15T00:00:00"/>
    <s v="Avg of 4 NM Projects"/>
    <n v="12"/>
    <n v="13.309999999999999"/>
    <n v="7.4775280898876403E-2"/>
    <n v="53.06"/>
    <n v="62.72"/>
    <n v="0.83480319999999997"/>
    <n v="0"/>
    <n v="0"/>
    <n v="0"/>
  </r>
  <r>
    <x v="4"/>
    <n v="15"/>
    <n v="1"/>
    <s v="OFF"/>
    <d v="2019-01-15T00:00:00"/>
    <s v="Avg of 4 NM Projects"/>
    <n v="13"/>
    <n v="14.21"/>
    <n v="7.9831460674157306E-2"/>
    <n v="49.91"/>
    <n v="58.61"/>
    <n v="0.83284810000000009"/>
    <n v="0"/>
    <n v="0"/>
    <n v="0"/>
  </r>
  <r>
    <x v="4"/>
    <n v="15"/>
    <n v="1"/>
    <s v="OFF"/>
    <d v="2019-01-15T00:00:00"/>
    <s v="Avg of 4 NM Projects"/>
    <n v="14"/>
    <n v="14.85"/>
    <n v="8.3426966292134835E-2"/>
    <n v="48.73"/>
    <n v="59.49"/>
    <n v="0.8834265"/>
    <n v="0"/>
    <n v="0"/>
    <n v="0"/>
  </r>
  <r>
    <x v="4"/>
    <n v="15"/>
    <n v="1"/>
    <s v="OFF"/>
    <d v="2019-01-15T00:00:00"/>
    <s v="Avg of 4 NM Projects"/>
    <n v="15"/>
    <n v="12.42"/>
    <n v="6.9775280898876399E-2"/>
    <n v="48.69"/>
    <n v="65.150000000000006"/>
    <n v="0.80916299999999997"/>
    <n v="0"/>
    <n v="0"/>
    <n v="0"/>
  </r>
  <r>
    <x v="4"/>
    <n v="15"/>
    <n v="1"/>
    <s v="OFF"/>
    <d v="2019-01-15T00:00:00"/>
    <s v="Avg of 4 NM Projects"/>
    <n v="16"/>
    <n v="7.81"/>
    <n v="4.3876404494382022E-2"/>
    <n v="50.54"/>
    <n v="81.02"/>
    <n v="0.63276619999999995"/>
    <n v="0"/>
    <n v="0"/>
    <n v="0"/>
  </r>
  <r>
    <x v="4"/>
    <n v="15"/>
    <n v="1"/>
    <s v="OFF"/>
    <d v="2019-01-15T00:00:00"/>
    <s v="Avg of 4 NM Projects"/>
    <n v="17"/>
    <n v="-0.26"/>
    <n v="-1.4606741573033708E-3"/>
    <n v="61.92"/>
    <n v="94.2"/>
    <n v="-2.4492E-2"/>
    <n v="0"/>
    <n v="0"/>
    <n v="0"/>
  </r>
  <r>
    <x v="4"/>
    <n v="15"/>
    <n v="1"/>
    <s v="OFF"/>
    <d v="2019-01-15T00:00:00"/>
    <s v="Avg of 4 NM Projects"/>
    <n v="18"/>
    <n v="-0.9"/>
    <n v="-5.0561797752808994E-3"/>
    <n v="82.45"/>
    <n v="142.44"/>
    <n v="-0.128196"/>
    <n v="0"/>
    <n v="0"/>
    <n v="0"/>
  </r>
  <r>
    <x v="4"/>
    <n v="15"/>
    <n v="1"/>
    <s v="OFF"/>
    <d v="2019-01-15T00:00:00"/>
    <s v="Avg of 4 NM Projects"/>
    <n v="19"/>
    <n v="-0.9"/>
    <n v="-5.0561797752808994E-3"/>
    <n v="82.89"/>
    <n v="138.75"/>
    <n v="-0.124875"/>
    <n v="0"/>
    <n v="0"/>
    <n v="0"/>
  </r>
  <r>
    <x v="4"/>
    <n v="15"/>
    <n v="1"/>
    <s v="OFF"/>
    <d v="2019-01-15T00:00:00"/>
    <s v="Avg of 4 NM Projects"/>
    <n v="20"/>
    <n v="-0.89500000000000002"/>
    <n v="-5.0280898876404493E-3"/>
    <n v="77.010000000000005"/>
    <n v="116.44"/>
    <n v="-0.10421380000000001"/>
    <n v="0"/>
    <n v="0"/>
    <n v="0"/>
  </r>
  <r>
    <x v="4"/>
    <n v="15"/>
    <n v="1"/>
    <s v="OFF"/>
    <d v="2019-01-15T00:00:00"/>
    <s v="Avg of 4 NM Projects"/>
    <n v="21"/>
    <n v="-0.9"/>
    <n v="-5.0561797752808994E-3"/>
    <n v="66.92"/>
    <n v="90.46"/>
    <n v="-8.1414E-2"/>
    <n v="0"/>
    <n v="0"/>
    <n v="0"/>
  </r>
  <r>
    <x v="4"/>
    <n v="15"/>
    <n v="1"/>
    <s v="OFF"/>
    <d v="2019-01-15T00:00:00"/>
    <s v="Avg of 4 NM Projects"/>
    <n v="22"/>
    <n v="-0.77"/>
    <n v="-4.3258426966292134E-3"/>
    <n v="56.23"/>
    <n v="76.709999999999994"/>
    <n v="-5.90667E-2"/>
    <n v="0"/>
    <n v="0"/>
    <n v="0"/>
  </r>
  <r>
    <x v="4"/>
    <n v="15"/>
    <n v="1"/>
    <s v="OFF"/>
    <d v="2019-01-15T00:00:00"/>
    <s v="Avg of 4 NM Projects"/>
    <n v="23"/>
    <n v="-0.77"/>
    <n v="-4.3258426966292134E-3"/>
    <n v="54.72"/>
    <n v="73.11"/>
    <n v="-5.6294699999999996E-2"/>
    <n v="0"/>
    <n v="0"/>
    <n v="0"/>
  </r>
  <r>
    <x v="4"/>
    <n v="15"/>
    <n v="1"/>
    <s v="OFF"/>
    <d v="2019-01-15T00:00:00"/>
    <s v="Avg of 4 NM Projects"/>
    <n v="24"/>
    <n v="-1.0249999999999999"/>
    <n v="-5.7584269662921345E-3"/>
    <n v="50.74"/>
    <n v="92.76"/>
    <n v="-9.5078999999999997E-2"/>
    <n v="0"/>
    <n v="0"/>
    <n v="0"/>
  </r>
  <r>
    <x v="4"/>
    <n v="16"/>
    <n v="2"/>
    <s v="OFF"/>
    <d v="2019-01-16T00:00:00"/>
    <s v="Avg of 4 NM Projects"/>
    <n v="1"/>
    <n v="-1.03"/>
    <n v="-5.7865168539325846E-3"/>
    <n v="65.27"/>
    <n v="127.57"/>
    <n v="-0.13139709999999999"/>
    <n v="0"/>
    <n v="0"/>
    <n v="0"/>
  </r>
  <r>
    <x v="4"/>
    <n v="16"/>
    <n v="2"/>
    <s v="OFF"/>
    <d v="2019-01-16T00:00:00"/>
    <s v="Avg of 4 NM Projects"/>
    <n v="2"/>
    <n v="-0.77"/>
    <n v="-4.3258426966292134E-3"/>
    <n v="67.180000000000007"/>
    <n v="78.010000000000005"/>
    <n v="-6.0067700000000002E-2"/>
    <n v="0"/>
    <n v="0"/>
    <n v="0"/>
  </r>
  <r>
    <x v="4"/>
    <n v="16"/>
    <n v="2"/>
    <s v="OFF"/>
    <d v="2019-01-16T00:00:00"/>
    <s v="Avg of 4 NM Projects"/>
    <n v="3"/>
    <n v="-0.77"/>
    <n v="-4.3258426966292134E-3"/>
    <n v="65.23"/>
    <n v="64.260000000000005"/>
    <n v="-4.9480200000000002E-2"/>
    <n v="0"/>
    <n v="0"/>
    <n v="0"/>
  </r>
  <r>
    <x v="4"/>
    <n v="16"/>
    <n v="2"/>
    <s v="OFF"/>
    <d v="2019-01-16T00:00:00"/>
    <s v="Avg of 4 NM Projects"/>
    <n v="4"/>
    <n v="-0.77"/>
    <n v="-4.3258426966292134E-3"/>
    <n v="66.28"/>
    <n v="60.83"/>
    <n v="-4.6839100000000002E-2"/>
    <n v="0"/>
    <n v="0"/>
    <n v="0"/>
  </r>
  <r>
    <x v="4"/>
    <n v="16"/>
    <n v="2"/>
    <s v="OFF"/>
    <d v="2019-01-16T00:00:00"/>
    <s v="Avg of 4 NM Projects"/>
    <n v="5"/>
    <n v="-0.9"/>
    <n v="-5.0561797752808994E-3"/>
    <n v="69.900000000000006"/>
    <n v="63.26"/>
    <n v="-5.6933999999999998E-2"/>
    <n v="0"/>
    <n v="0"/>
    <n v="0"/>
  </r>
  <r>
    <x v="4"/>
    <n v="16"/>
    <n v="2"/>
    <s v="OFF"/>
    <d v="2019-01-16T00:00:00"/>
    <s v="Avg of 4 NM Projects"/>
    <n v="6"/>
    <n v="-0.77"/>
    <n v="-4.3258426966292134E-3"/>
    <n v="74.930000000000007"/>
    <n v="67.39"/>
    <n v="-5.18903E-2"/>
    <n v="0"/>
    <n v="0"/>
    <n v="0"/>
  </r>
  <r>
    <x v="4"/>
    <n v="16"/>
    <n v="2"/>
    <s v="OFF"/>
    <d v="2019-01-16T00:00:00"/>
    <s v="Avg of 4 NM Projects"/>
    <n v="7"/>
    <n v="-1.03"/>
    <n v="-5.7865168539325846E-3"/>
    <n v="82.98"/>
    <n v="74.819999999999993"/>
    <n v="-7.7064599999999997E-2"/>
    <n v="0"/>
    <n v="0"/>
    <n v="0"/>
  </r>
  <r>
    <x v="4"/>
    <n v="16"/>
    <n v="2"/>
    <s v="ON"/>
    <d v="2019-01-16T00:00:00"/>
    <s v="Avg of 4 NM Projects"/>
    <n v="8"/>
    <n v="-1.1549999999999998"/>
    <n v="-6.4887640449438188E-3"/>
    <n v="90.36"/>
    <n v="95.79"/>
    <n v="-0.11063744999999998"/>
    <n v="0"/>
    <n v="0"/>
    <n v="0"/>
  </r>
  <r>
    <x v="4"/>
    <n v="16"/>
    <n v="2"/>
    <s v="ON"/>
    <d v="2019-01-16T00:00:00"/>
    <s v="Avg of 4 NM Projects"/>
    <n v="9"/>
    <n v="0.38500000000000001"/>
    <n v="2.1629213483146067E-3"/>
    <n v="90.3"/>
    <n v="81.22"/>
    <n v="3.1269699999999997E-2"/>
    <n v="0"/>
    <n v="0"/>
    <n v="0"/>
  </r>
  <r>
    <x v="4"/>
    <n v="16"/>
    <n v="2"/>
    <s v="ON"/>
    <d v="2019-01-16T00:00:00"/>
    <s v="Avg of 4 NM Projects"/>
    <n v="10"/>
    <n v="8.0649999999999995"/>
    <n v="4.530898876404494E-2"/>
    <n v="84.11"/>
    <n v="61.84"/>
    <n v="0.49873960000000001"/>
    <n v="0"/>
    <n v="0"/>
    <n v="0"/>
  </r>
  <r>
    <x v="4"/>
    <n v="16"/>
    <n v="2"/>
    <s v="ON"/>
    <d v="2019-01-16T00:00:00"/>
    <s v="Avg of 4 NM Projects"/>
    <n v="11"/>
    <n v="10.234999999999999"/>
    <n v="5.7499999999999996E-2"/>
    <n v="63.35"/>
    <n v="69.22"/>
    <n v="0.70846669999999989"/>
    <n v="0"/>
    <n v="0"/>
    <n v="0"/>
  </r>
  <r>
    <x v="4"/>
    <n v="16"/>
    <n v="2"/>
    <s v="ON"/>
    <d v="2019-01-16T00:00:00"/>
    <s v="Avg of 4 NM Projects"/>
    <n v="12"/>
    <n v="10.62"/>
    <n v="5.96629213483146E-2"/>
    <n v="60.83"/>
    <n v="83.06"/>
    <n v="0.88209719999999991"/>
    <n v="0"/>
    <n v="0"/>
    <n v="0"/>
  </r>
  <r>
    <x v="4"/>
    <n v="16"/>
    <n v="2"/>
    <s v="ON"/>
    <d v="2019-01-16T00:00:00"/>
    <s v="Avg of 4 NM Projects"/>
    <n v="13"/>
    <n v="11.135"/>
    <n v="6.2556179775280898E-2"/>
    <n v="60.39"/>
    <n v="77.17"/>
    <n v="0.85928795000000002"/>
    <n v="0"/>
    <n v="0"/>
    <n v="0"/>
  </r>
  <r>
    <x v="4"/>
    <n v="16"/>
    <n v="2"/>
    <s v="ON"/>
    <d v="2019-01-16T00:00:00"/>
    <s v="Avg of 4 NM Projects"/>
    <n v="14"/>
    <n v="3.08"/>
    <n v="1.7303370786516854E-2"/>
    <n v="59.6"/>
    <n v="73.61"/>
    <n v="0.22671880000000003"/>
    <n v="0"/>
    <n v="0"/>
    <n v="0"/>
  </r>
  <r>
    <x v="4"/>
    <n v="16"/>
    <n v="2"/>
    <s v="ON"/>
    <d v="2019-01-16T00:00:00"/>
    <s v="Avg of 4 NM Projects"/>
    <n v="15"/>
    <n v="0.89500000000000002"/>
    <n v="5.0280898876404493E-3"/>
    <n v="59.31"/>
    <n v="73.16"/>
    <n v="6.54782E-2"/>
    <n v="0"/>
    <n v="0"/>
    <n v="0"/>
  </r>
  <r>
    <x v="4"/>
    <n v="16"/>
    <n v="2"/>
    <s v="ON"/>
    <d v="2019-01-16T00:00:00"/>
    <s v="Avg of 4 NM Projects"/>
    <n v="16"/>
    <n v="-0.255"/>
    <n v="-1.4325842696629213E-3"/>
    <n v="60.08"/>
    <n v="68.209999999999994"/>
    <n v="-1.7393549999999997E-2"/>
    <n v="0"/>
    <n v="0"/>
    <n v="0"/>
  </r>
  <r>
    <x v="4"/>
    <n v="16"/>
    <n v="2"/>
    <s v="ON"/>
    <d v="2019-01-16T00:00:00"/>
    <s v="Avg of 4 NM Projects"/>
    <n v="17"/>
    <n v="-0.64"/>
    <n v="-3.5955056179775282E-3"/>
    <n v="70.59"/>
    <n v="66.34"/>
    <n v="-4.2457600000000005E-2"/>
    <n v="0"/>
    <n v="0"/>
    <n v="0"/>
  </r>
  <r>
    <x v="4"/>
    <n v="16"/>
    <n v="2"/>
    <s v="ON"/>
    <d v="2019-01-16T00:00:00"/>
    <s v="Avg of 4 NM Projects"/>
    <n v="18"/>
    <n v="-0.77"/>
    <n v="-4.3258426966292134E-3"/>
    <n v="92.1"/>
    <n v="96.87"/>
    <n v="-7.4589900000000001E-2"/>
    <n v="0"/>
    <n v="0"/>
    <n v="0"/>
  </r>
  <r>
    <x v="4"/>
    <n v="16"/>
    <n v="2"/>
    <s v="ON"/>
    <d v="2019-01-16T00:00:00"/>
    <s v="Avg of 4 NM Projects"/>
    <n v="19"/>
    <n v="-0.77"/>
    <n v="-4.3258426966292134E-3"/>
    <n v="80.97"/>
    <n v="88.01"/>
    <n v="-6.77677E-2"/>
    <n v="0"/>
    <n v="0"/>
    <n v="0"/>
  </r>
  <r>
    <x v="4"/>
    <n v="16"/>
    <n v="2"/>
    <s v="ON"/>
    <d v="2019-01-16T00:00:00"/>
    <s v="Avg of 4 NM Projects"/>
    <n v="20"/>
    <n v="-0.77"/>
    <n v="-4.3258426966292134E-3"/>
    <n v="71.72"/>
    <n v="59.48"/>
    <n v="-4.5799599999999996E-2"/>
    <n v="0"/>
    <n v="0"/>
    <n v="0"/>
  </r>
  <r>
    <x v="4"/>
    <n v="16"/>
    <n v="2"/>
    <s v="ON"/>
    <d v="2019-01-16T00:00:00"/>
    <s v="Avg of 4 NM Projects"/>
    <n v="21"/>
    <n v="-0.9"/>
    <n v="-5.0561797752808994E-3"/>
    <n v="66.25"/>
    <n v="60.53"/>
    <n v="-5.4477000000000005E-2"/>
    <n v="0"/>
    <n v="0"/>
    <n v="0"/>
  </r>
  <r>
    <x v="4"/>
    <n v="16"/>
    <n v="2"/>
    <s v="ON"/>
    <d v="2019-01-16T00:00:00"/>
    <s v="Avg of 4 NM Projects"/>
    <n v="22"/>
    <n v="-1.03"/>
    <n v="-5.7865168539325846E-3"/>
    <n v="65.88"/>
    <n v="54.58"/>
    <n v="-5.6217400000000001E-2"/>
    <n v="0"/>
    <n v="0"/>
    <n v="0"/>
  </r>
  <r>
    <x v="4"/>
    <n v="16"/>
    <n v="2"/>
    <s v="ON"/>
    <d v="2019-01-16T00:00:00"/>
    <s v="Avg of 4 NM Projects"/>
    <n v="23"/>
    <n v="-0.9"/>
    <n v="-5.0561797752808994E-3"/>
    <n v="58.27"/>
    <n v="46.43"/>
    <n v="-4.1786999999999998E-2"/>
    <n v="0"/>
    <n v="0"/>
    <n v="0"/>
  </r>
  <r>
    <x v="4"/>
    <n v="16"/>
    <n v="2"/>
    <s v="OFF"/>
    <d v="2019-01-16T00:00:00"/>
    <s v="Avg of 4 NM Projects"/>
    <n v="24"/>
    <n v="-0.64"/>
    <n v="-3.5955056179775282E-3"/>
    <n v="62.12"/>
    <n v="31.19"/>
    <n v="-1.9961599999999999E-2"/>
    <n v="0"/>
    <n v="0"/>
    <n v="0"/>
  </r>
  <r>
    <x v="4"/>
    <n v="17"/>
    <n v="3"/>
    <s v="OFF"/>
    <d v="2019-01-17T00:00:00"/>
    <s v="Avg of 4 NM Projects"/>
    <n v="1"/>
    <n v="-0.77"/>
    <n v="-4.3258426966292134E-3"/>
    <n v="92.31"/>
    <n v="41.37"/>
    <n v="-3.1854899999999998E-2"/>
    <n v="0"/>
    <n v="0"/>
    <n v="0"/>
  </r>
  <r>
    <x v="4"/>
    <n v="17"/>
    <n v="3"/>
    <s v="OFF"/>
    <d v="2019-01-17T00:00:00"/>
    <s v="Avg of 4 NM Projects"/>
    <n v="2"/>
    <n v="-0.77"/>
    <n v="-4.3258426966292134E-3"/>
    <n v="93.22"/>
    <n v="33.14"/>
    <n v="-2.55178E-2"/>
    <n v="0"/>
    <n v="0"/>
    <n v="0"/>
  </r>
  <r>
    <x v="4"/>
    <n v="17"/>
    <n v="3"/>
    <s v="OFF"/>
    <d v="2019-01-17T00:00:00"/>
    <s v="Avg of 4 NM Projects"/>
    <n v="3"/>
    <n v="-1.03"/>
    <n v="-5.7865168539325846E-3"/>
    <n v="89.19"/>
    <n v="31.16"/>
    <n v="-3.20948E-2"/>
    <n v="0"/>
    <n v="0"/>
    <n v="0"/>
  </r>
  <r>
    <x v="4"/>
    <n v="17"/>
    <n v="3"/>
    <s v="OFF"/>
    <d v="2019-01-17T00:00:00"/>
    <s v="Avg of 4 NM Projects"/>
    <n v="4"/>
    <n v="-0.77"/>
    <n v="-4.3258426966292134E-3"/>
    <n v="89.59"/>
    <n v="22.15"/>
    <n v="-1.7055499999999998E-2"/>
    <n v="0"/>
    <n v="0"/>
    <n v="0"/>
  </r>
  <r>
    <x v="4"/>
    <n v="17"/>
    <n v="3"/>
    <s v="OFF"/>
    <d v="2019-01-17T00:00:00"/>
    <s v="Avg of 4 NM Projects"/>
    <n v="5"/>
    <n v="-0.77"/>
    <n v="-4.3258426966292134E-3"/>
    <n v="93.41"/>
    <n v="15.34"/>
    <n v="-1.1811799999999999E-2"/>
    <n v="0"/>
    <n v="0"/>
    <n v="0"/>
  </r>
  <r>
    <x v="4"/>
    <n v="17"/>
    <n v="3"/>
    <s v="OFF"/>
    <d v="2019-01-17T00:00:00"/>
    <s v="Avg of 4 NM Projects"/>
    <n v="6"/>
    <n v="-0.9"/>
    <n v="-5.0561797752808994E-3"/>
    <n v="94.01"/>
    <n v="20.420000000000002"/>
    <n v="-1.8378000000000002E-2"/>
    <n v="0"/>
    <n v="0"/>
    <n v="0"/>
  </r>
  <r>
    <x v="4"/>
    <n v="17"/>
    <n v="3"/>
    <s v="OFF"/>
    <d v="2019-01-17T00:00:00"/>
    <s v="Avg of 4 NM Projects"/>
    <n v="7"/>
    <n v="-0.77"/>
    <n v="-4.3258426966292134E-3"/>
    <n v="124.77"/>
    <n v="61.21"/>
    <n v="-4.7131700000000006E-2"/>
    <n v="0"/>
    <n v="0"/>
    <n v="0"/>
  </r>
  <r>
    <x v="4"/>
    <n v="17"/>
    <n v="3"/>
    <s v="ON"/>
    <d v="2019-01-17T00:00:00"/>
    <s v="Avg of 4 NM Projects"/>
    <n v="8"/>
    <n v="-0.51"/>
    <n v="-2.8651685393258426E-3"/>
    <n v="126"/>
    <n v="69.040000000000006"/>
    <n v="-3.521040000000001E-2"/>
    <n v="0"/>
    <n v="0"/>
    <n v="0"/>
  </r>
  <r>
    <x v="4"/>
    <n v="17"/>
    <n v="3"/>
    <s v="ON"/>
    <d v="2019-01-17T00:00:00"/>
    <s v="Avg of 4 NM Projects"/>
    <n v="9"/>
    <n v="7.1650000000000009"/>
    <n v="4.0252808988764051E-2"/>
    <n v="109.55"/>
    <n v="60.67"/>
    <n v="0.43470055000000007"/>
    <n v="0"/>
    <n v="0"/>
    <n v="0"/>
  </r>
  <r>
    <x v="4"/>
    <n v="17"/>
    <n v="3"/>
    <s v="ON"/>
    <d v="2019-01-17T00:00:00"/>
    <s v="Avg of 4 NM Projects"/>
    <n v="10"/>
    <n v="14.845000000000001"/>
    <n v="8.3398876404494379E-2"/>
    <n v="93.62"/>
    <n v="30.62"/>
    <n v="0.45455390000000007"/>
    <n v="0"/>
    <n v="0"/>
    <n v="0"/>
  </r>
  <r>
    <x v="4"/>
    <n v="17"/>
    <n v="3"/>
    <s v="ON"/>
    <d v="2019-01-17T00:00:00"/>
    <s v="Avg of 4 NM Projects"/>
    <n v="11"/>
    <n v="24.954999999999998"/>
    <n v="0.14019662921348314"/>
    <n v="91.16"/>
    <n v="48.61"/>
    <n v="1.2130625499999999"/>
    <n v="0"/>
    <n v="0"/>
    <n v="0"/>
  </r>
  <r>
    <x v="4"/>
    <n v="17"/>
    <n v="3"/>
    <s v="ON"/>
    <d v="2019-01-17T00:00:00"/>
    <s v="Avg of 4 NM Projects"/>
    <n v="12"/>
    <n v="31.36"/>
    <n v="0.17617977528089887"/>
    <n v="93.83"/>
    <n v="51.44"/>
    <n v="1.6131583999999999"/>
    <n v="0"/>
    <n v="0"/>
    <n v="0"/>
  </r>
  <r>
    <x v="4"/>
    <n v="17"/>
    <n v="3"/>
    <s v="ON"/>
    <d v="2019-01-17T00:00:00"/>
    <s v="Avg of 4 NM Projects"/>
    <n v="13"/>
    <n v="31.360000000000003"/>
    <n v="0.1761797752808989"/>
    <n v="84.79"/>
    <n v="45.09"/>
    <n v="1.4140224000000003"/>
    <n v="0"/>
    <n v="0"/>
    <n v="0"/>
  </r>
  <r>
    <x v="4"/>
    <n v="17"/>
    <n v="3"/>
    <s v="ON"/>
    <d v="2019-01-17T00:00:00"/>
    <s v="Avg of 4 NM Projects"/>
    <n v="14"/>
    <n v="33.020000000000003"/>
    <n v="0.1855056179775281"/>
    <n v="84.69"/>
    <n v="52.75"/>
    <n v="1.741805"/>
    <n v="0"/>
    <n v="0"/>
    <n v="0"/>
  </r>
  <r>
    <x v="4"/>
    <n v="17"/>
    <n v="3"/>
    <s v="ON"/>
    <d v="2019-01-17T00:00:00"/>
    <s v="Avg of 4 NM Projects"/>
    <n v="15"/>
    <n v="22.02"/>
    <n v="0.12370786516853932"/>
    <n v="84.5"/>
    <n v="63.11"/>
    <n v="1.3896822"/>
    <n v="0"/>
    <n v="0"/>
    <n v="0"/>
  </r>
  <r>
    <x v="4"/>
    <n v="17"/>
    <n v="3"/>
    <s v="ON"/>
    <d v="2019-01-17T00:00:00"/>
    <s v="Avg of 4 NM Projects"/>
    <n v="16"/>
    <n v="8.9649999999999999"/>
    <n v="5.0365168539325843E-2"/>
    <n v="88.12"/>
    <n v="68.069999999999993"/>
    <n v="0.61024754999999997"/>
    <n v="0"/>
    <n v="0"/>
    <n v="0"/>
  </r>
  <r>
    <x v="4"/>
    <n v="17"/>
    <n v="3"/>
    <s v="ON"/>
    <d v="2019-01-17T00:00:00"/>
    <s v="Avg of 4 NM Projects"/>
    <n v="17"/>
    <n v="0.255"/>
    <n v="1.4325842696629213E-3"/>
    <n v="111.9"/>
    <n v="79.59"/>
    <n v="2.0295450000000003E-2"/>
    <n v="0"/>
    <n v="0"/>
    <n v="0"/>
  </r>
  <r>
    <x v="4"/>
    <n v="17"/>
    <n v="3"/>
    <s v="ON"/>
    <d v="2019-01-17T00:00:00"/>
    <s v="Avg of 4 NM Projects"/>
    <n v="18"/>
    <n v="-0.64"/>
    <n v="-3.5955056179775282E-3"/>
    <n v="125.22"/>
    <n v="93.95"/>
    <n v="-6.0128000000000001E-2"/>
    <n v="0"/>
    <n v="0"/>
    <n v="0"/>
  </r>
  <r>
    <x v="4"/>
    <n v="17"/>
    <n v="3"/>
    <s v="ON"/>
    <d v="2019-01-17T00:00:00"/>
    <s v="Avg of 4 NM Projects"/>
    <n v="19"/>
    <n v="-0.9"/>
    <n v="-5.0561797752808994E-3"/>
    <n v="124.83"/>
    <n v="98.71"/>
    <n v="-8.8839000000000001E-2"/>
    <n v="0"/>
    <n v="0"/>
    <n v="0"/>
  </r>
  <r>
    <x v="4"/>
    <n v="17"/>
    <n v="3"/>
    <s v="ON"/>
    <d v="2019-01-17T00:00:00"/>
    <s v="Avg of 4 NM Projects"/>
    <n v="20"/>
    <n v="-0.64"/>
    <n v="-3.5955056179775282E-3"/>
    <n v="107.65"/>
    <n v="96.02"/>
    <n v="-6.1452799999999995E-2"/>
    <n v="0"/>
    <n v="0"/>
    <n v="0"/>
  </r>
  <r>
    <x v="4"/>
    <n v="17"/>
    <n v="3"/>
    <s v="ON"/>
    <d v="2019-01-17T00:00:00"/>
    <s v="Avg of 4 NM Projects"/>
    <n v="21"/>
    <n v="-1.1600000000000001"/>
    <n v="-6.5168539325842706E-3"/>
    <n v="101.57"/>
    <n v="80.260000000000005"/>
    <n v="-9.310160000000002E-2"/>
    <n v="0"/>
    <n v="0"/>
    <n v="0"/>
  </r>
  <r>
    <x v="4"/>
    <n v="17"/>
    <n v="3"/>
    <s v="ON"/>
    <d v="2019-01-17T00:00:00"/>
    <s v="Avg of 4 NM Projects"/>
    <n v="22"/>
    <n v="-0.64"/>
    <n v="-3.5955056179775282E-3"/>
    <n v="93.03"/>
    <n v="66.17"/>
    <n v="-4.2348800000000006E-2"/>
    <n v="0"/>
    <n v="0"/>
    <n v="0"/>
  </r>
  <r>
    <x v="4"/>
    <n v="17"/>
    <n v="3"/>
    <s v="ON"/>
    <d v="2019-01-17T00:00:00"/>
    <s v="Avg of 4 NM Projects"/>
    <n v="23"/>
    <n v="-0.9"/>
    <n v="-5.0561797752808994E-3"/>
    <n v="86.84"/>
    <n v="60.27"/>
    <n v="-5.4243E-2"/>
    <n v="0"/>
    <n v="0"/>
    <n v="0"/>
  </r>
  <r>
    <x v="4"/>
    <n v="17"/>
    <n v="3"/>
    <s v="OFF"/>
    <d v="2019-01-17T00:00:00"/>
    <s v="Avg of 4 NM Projects"/>
    <n v="24"/>
    <n v="-0.77"/>
    <n v="-4.3258426966292134E-3"/>
    <n v="92.03"/>
    <n v="64.959999999999994"/>
    <n v="-5.00192E-2"/>
    <n v="0"/>
    <n v="0"/>
    <n v="0"/>
  </r>
  <r>
    <x v="4"/>
    <n v="18"/>
    <n v="4"/>
    <s v="OFF"/>
    <d v="2019-01-18T00:00:00"/>
    <s v="Avg of 4 NM Projects"/>
    <n v="1"/>
    <n v="-0.9"/>
    <n v="-5.0561797752808994E-3"/>
    <n v="65.02"/>
    <n v="61.11"/>
    <n v="-5.4998999999999999E-2"/>
    <n v="0"/>
    <n v="0"/>
    <n v="0"/>
  </r>
  <r>
    <x v="4"/>
    <n v="18"/>
    <n v="4"/>
    <s v="OFF"/>
    <d v="2019-01-18T00:00:00"/>
    <s v="Avg of 4 NM Projects"/>
    <n v="2"/>
    <n v="-0.77"/>
    <n v="-4.3258426966292134E-3"/>
    <n v="59.02"/>
    <n v="42.11"/>
    <n v="-3.2424700000000001E-2"/>
    <n v="0"/>
    <n v="0"/>
    <n v="0"/>
  </r>
  <r>
    <x v="4"/>
    <n v="18"/>
    <n v="4"/>
    <s v="OFF"/>
    <d v="2019-01-18T00:00:00"/>
    <s v="Avg of 4 NM Projects"/>
    <n v="3"/>
    <n v="-0.77"/>
    <n v="-4.3258426966292134E-3"/>
    <n v="56.68"/>
    <n v="45.39"/>
    <n v="-3.4950299999999997E-2"/>
    <n v="0"/>
    <n v="0"/>
    <n v="0"/>
  </r>
  <r>
    <x v="4"/>
    <n v="18"/>
    <n v="4"/>
    <s v="OFF"/>
    <d v="2019-01-18T00:00:00"/>
    <s v="Avg of 4 NM Projects"/>
    <n v="4"/>
    <n v="-0.77"/>
    <n v="-4.3258426966292134E-3"/>
    <n v="55.21"/>
    <n v="47.85"/>
    <n v="-3.6844500000000002E-2"/>
    <n v="0"/>
    <n v="0"/>
    <n v="0"/>
  </r>
  <r>
    <x v="4"/>
    <n v="18"/>
    <n v="4"/>
    <s v="OFF"/>
    <d v="2019-01-18T00:00:00"/>
    <s v="Avg of 4 NM Projects"/>
    <n v="5"/>
    <n v="-0.77"/>
    <n v="-4.3258426966292134E-3"/>
    <n v="58.4"/>
    <n v="51.09"/>
    <n v="-3.9339300000000001E-2"/>
    <n v="0"/>
    <n v="0"/>
    <n v="0"/>
  </r>
  <r>
    <x v="4"/>
    <n v="18"/>
    <n v="4"/>
    <s v="OFF"/>
    <d v="2019-01-18T00:00:00"/>
    <s v="Avg of 4 NM Projects"/>
    <n v="6"/>
    <n v="-0.77"/>
    <n v="-4.3258426966292134E-3"/>
    <n v="73.569999999999993"/>
    <n v="66.02"/>
    <n v="-5.0835400000000003E-2"/>
    <n v="0"/>
    <n v="0"/>
    <n v="0"/>
  </r>
  <r>
    <x v="4"/>
    <n v="18"/>
    <n v="4"/>
    <s v="OFF"/>
    <d v="2019-01-18T00:00:00"/>
    <s v="Avg of 4 NM Projects"/>
    <n v="7"/>
    <n v="-0.9"/>
    <n v="-5.0561797752808994E-3"/>
    <n v="81.599999999999994"/>
    <n v="94.21"/>
    <n v="-8.4789000000000003E-2"/>
    <n v="0"/>
    <n v="0"/>
    <n v="0"/>
  </r>
  <r>
    <x v="4"/>
    <n v="18"/>
    <n v="4"/>
    <s v="ON"/>
    <d v="2019-01-18T00:00:00"/>
    <s v="Avg of 4 NM Projects"/>
    <n v="8"/>
    <n v="-1.2799999999999998"/>
    <n v="-7.1910112359550547E-3"/>
    <n v="94.32"/>
    <n v="103.01"/>
    <n v="-0.13185279999999996"/>
    <n v="0"/>
    <n v="0"/>
    <n v="0"/>
  </r>
  <r>
    <x v="4"/>
    <n v="18"/>
    <n v="4"/>
    <s v="ON"/>
    <d v="2019-01-18T00:00:00"/>
    <s v="Avg of 4 NM Projects"/>
    <n v="9"/>
    <n v="1.41"/>
    <n v="7.9213483146067416E-3"/>
    <n v="90.07"/>
    <n v="87.02"/>
    <n v="0.12269819999999998"/>
    <n v="0"/>
    <n v="0"/>
    <n v="0"/>
  </r>
  <r>
    <x v="4"/>
    <n v="18"/>
    <n v="4"/>
    <s v="ON"/>
    <d v="2019-01-18T00:00:00"/>
    <s v="Avg of 4 NM Projects"/>
    <n v="10"/>
    <n v="3.33"/>
    <n v="1.8707865168539325E-2"/>
    <n v="76.38"/>
    <n v="75.760000000000005"/>
    <n v="0.25228080000000003"/>
    <n v="0"/>
    <n v="0"/>
    <n v="0"/>
  </r>
  <r>
    <x v="4"/>
    <n v="18"/>
    <n v="4"/>
    <s v="ON"/>
    <d v="2019-01-18T00:00:00"/>
    <s v="Avg of 4 NM Projects"/>
    <n v="11"/>
    <n v="5.89"/>
    <n v="3.3089887640449435E-2"/>
    <n v="74.14"/>
    <n v="86.96"/>
    <n v="0.51219439999999994"/>
    <n v="0"/>
    <n v="0"/>
    <n v="0"/>
  </r>
  <r>
    <x v="4"/>
    <n v="18"/>
    <n v="4"/>
    <s v="ON"/>
    <d v="2019-01-18T00:00:00"/>
    <s v="Avg of 4 NM Projects"/>
    <n v="12"/>
    <n v="8.4400000000000013"/>
    <n v="4.741573033707866E-2"/>
    <n v="68.290000000000006"/>
    <n v="71.44"/>
    <n v="0.60295360000000009"/>
    <n v="0"/>
    <n v="0"/>
    <n v="0"/>
  </r>
  <r>
    <x v="4"/>
    <n v="18"/>
    <n v="4"/>
    <s v="ON"/>
    <d v="2019-01-18T00:00:00"/>
    <s v="Avg of 4 NM Projects"/>
    <n v="13"/>
    <n v="7.1649999999999991"/>
    <n v="4.0252808988764037E-2"/>
    <n v="65.02"/>
    <n v="62.33"/>
    <n v="0.44659444999999992"/>
    <n v="0"/>
    <n v="0"/>
    <n v="0"/>
  </r>
  <r>
    <x v="4"/>
    <n v="18"/>
    <n v="4"/>
    <s v="ON"/>
    <d v="2019-01-18T00:00:00"/>
    <s v="Avg of 4 NM Projects"/>
    <n v="14"/>
    <n v="3.8349999999999995"/>
    <n v="2.1544943820224715E-2"/>
    <n v="62.29"/>
    <n v="59.36"/>
    <n v="0.22764559999999998"/>
    <n v="0"/>
    <n v="0"/>
    <n v="0"/>
  </r>
  <r>
    <x v="4"/>
    <n v="18"/>
    <n v="4"/>
    <s v="ON"/>
    <d v="2019-01-18T00:00:00"/>
    <s v="Avg of 4 NM Projects"/>
    <n v="15"/>
    <n v="2.04"/>
    <n v="1.1460674157303371E-2"/>
    <n v="60.29"/>
    <n v="59.5"/>
    <n v="0.12138"/>
    <n v="0"/>
    <n v="0"/>
    <n v="0"/>
  </r>
  <r>
    <x v="4"/>
    <n v="18"/>
    <n v="4"/>
    <s v="ON"/>
    <d v="2019-01-18T00:00:00"/>
    <s v="Avg of 4 NM Projects"/>
    <n v="16"/>
    <n v="1.92"/>
    <n v="1.0786516853932584E-2"/>
    <n v="61.84"/>
    <n v="67.790000000000006"/>
    <n v="0.13015680000000002"/>
    <n v="0"/>
    <n v="0"/>
    <n v="0"/>
  </r>
  <r>
    <x v="4"/>
    <n v="18"/>
    <n v="4"/>
    <s v="ON"/>
    <d v="2019-01-18T00:00:00"/>
    <s v="Avg of 4 NM Projects"/>
    <n v="17"/>
    <n v="-1.1499999999999999"/>
    <n v="-6.4606741573033704E-3"/>
    <n v="74.349999999999994"/>
    <n v="72"/>
    <n v="-8.2799999999999999E-2"/>
    <n v="0"/>
    <n v="0"/>
    <n v="0"/>
  </r>
  <r>
    <x v="4"/>
    <n v="18"/>
    <n v="4"/>
    <s v="ON"/>
    <d v="2019-01-18T00:00:00"/>
    <s v="Avg of 4 NM Projects"/>
    <n v="18"/>
    <n v="-1.28"/>
    <n v="-7.1910112359550565E-3"/>
    <n v="91.86"/>
    <n v="75.650000000000006"/>
    <n v="-9.6832000000000001E-2"/>
    <n v="0"/>
    <n v="0"/>
    <n v="0"/>
  </r>
  <r>
    <x v="4"/>
    <n v="18"/>
    <n v="4"/>
    <s v="ON"/>
    <d v="2019-01-18T00:00:00"/>
    <s v="Avg of 4 NM Projects"/>
    <n v="19"/>
    <n v="-1.28"/>
    <n v="-7.1910112359550565E-3"/>
    <n v="79.09"/>
    <n v="68"/>
    <n v="-8.7040000000000006E-2"/>
    <n v="0"/>
    <n v="0"/>
    <n v="0"/>
  </r>
  <r>
    <x v="4"/>
    <n v="18"/>
    <n v="4"/>
    <s v="ON"/>
    <d v="2019-01-18T00:00:00"/>
    <s v="Avg of 4 NM Projects"/>
    <n v="20"/>
    <n v="-1.54"/>
    <n v="-8.6516853932584268E-3"/>
    <n v="73.42"/>
    <n v="63.8"/>
    <n v="-9.8251999999999992E-2"/>
    <n v="0"/>
    <n v="0"/>
    <n v="0"/>
  </r>
  <r>
    <x v="4"/>
    <n v="18"/>
    <n v="4"/>
    <s v="ON"/>
    <d v="2019-01-18T00:00:00"/>
    <s v="Avg of 4 NM Projects"/>
    <n v="21"/>
    <n v="-1.54"/>
    <n v="-8.6516853932584268E-3"/>
    <n v="69.97"/>
    <n v="57.23"/>
    <n v="-8.8134199999999996E-2"/>
    <n v="0"/>
    <n v="0"/>
    <n v="0"/>
  </r>
  <r>
    <x v="4"/>
    <n v="18"/>
    <n v="4"/>
    <s v="ON"/>
    <d v="2019-01-18T00:00:00"/>
    <s v="Avg of 4 NM Projects"/>
    <n v="22"/>
    <n v="-1.4100000000000001"/>
    <n v="-7.9213483146067416E-3"/>
    <n v="64.09"/>
    <n v="59.28"/>
    <n v="-8.3584800000000015E-2"/>
    <n v="0"/>
    <n v="0"/>
    <n v="0"/>
  </r>
  <r>
    <x v="4"/>
    <n v="18"/>
    <n v="4"/>
    <s v="ON"/>
    <d v="2019-01-18T00:00:00"/>
    <s v="Avg of 4 NM Projects"/>
    <n v="23"/>
    <n v="-1.54"/>
    <n v="-8.6516853932584268E-3"/>
    <n v="56.39"/>
    <n v="42.2"/>
    <n v="-6.4988000000000004E-2"/>
    <n v="0"/>
    <n v="0"/>
    <n v="0"/>
  </r>
  <r>
    <x v="4"/>
    <n v="18"/>
    <n v="4"/>
    <s v="OFF"/>
    <d v="2019-01-18T00:00:00"/>
    <s v="Avg of 4 NM Projects"/>
    <n v="24"/>
    <n v="-1.28"/>
    <n v="-7.1910112359550565E-3"/>
    <n v="51.9"/>
    <n v="43.05"/>
    <n v="-5.5104E-2"/>
    <n v="0"/>
    <n v="0"/>
    <n v="0"/>
  </r>
  <r>
    <x v="4"/>
    <n v="19"/>
    <n v="5"/>
    <s v="OFF"/>
    <d v="2019-01-19T00:00:00"/>
    <s v="Avg of 4 NM Projects"/>
    <n v="1"/>
    <n v="-1.41"/>
    <n v="-7.9213483146067416E-3"/>
    <n v="50.96"/>
    <n v="44.7"/>
    <n v="-6.3027E-2"/>
    <n v="0"/>
    <n v="0"/>
    <n v="0"/>
  </r>
  <r>
    <x v="4"/>
    <n v="19"/>
    <n v="5"/>
    <s v="OFF"/>
    <d v="2019-01-19T00:00:00"/>
    <s v="Avg of 4 NM Projects"/>
    <n v="2"/>
    <n v="-1.4100000000000001"/>
    <n v="-7.9213483146067416E-3"/>
    <n v="50.42"/>
    <n v="42.15"/>
    <n v="-5.9431500000000005E-2"/>
    <n v="0"/>
    <n v="0"/>
    <n v="0"/>
  </r>
  <r>
    <x v="4"/>
    <n v="19"/>
    <n v="5"/>
    <s v="OFF"/>
    <d v="2019-01-19T00:00:00"/>
    <s v="Avg of 4 NM Projects"/>
    <n v="3"/>
    <n v="-1.7999999999999998"/>
    <n v="-1.0112359550561797E-2"/>
    <n v="50.66"/>
    <n v="42.11"/>
    <n v="-7.579799999999999E-2"/>
    <n v="0"/>
    <n v="0"/>
    <n v="0"/>
  </r>
  <r>
    <x v="4"/>
    <n v="19"/>
    <n v="5"/>
    <s v="OFF"/>
    <d v="2019-01-19T00:00:00"/>
    <s v="Avg of 4 NM Projects"/>
    <n v="4"/>
    <n v="-1.28"/>
    <n v="-7.1910112359550565E-3"/>
    <n v="52.42"/>
    <n v="47.56"/>
    <n v="-6.0876800000000002E-2"/>
    <n v="0"/>
    <n v="0"/>
    <n v="0"/>
  </r>
  <r>
    <x v="4"/>
    <n v="19"/>
    <n v="5"/>
    <s v="OFF"/>
    <d v="2019-01-19T00:00:00"/>
    <s v="Avg of 4 NM Projects"/>
    <n v="5"/>
    <n v="-1.4100000000000001"/>
    <n v="-7.9213483146067416E-3"/>
    <n v="52"/>
    <n v="41.9"/>
    <n v="-5.9079E-2"/>
    <n v="0"/>
    <n v="0"/>
    <n v="0"/>
  </r>
  <r>
    <x v="4"/>
    <n v="19"/>
    <n v="5"/>
    <s v="OFF"/>
    <d v="2019-01-19T00:00:00"/>
    <s v="Avg of 4 NM Projects"/>
    <n v="6"/>
    <n v="-1.41"/>
    <n v="-7.9213483146067416E-3"/>
    <n v="51.18"/>
    <n v="25.59"/>
    <n v="-3.60819E-2"/>
    <n v="0"/>
    <n v="0"/>
    <n v="0"/>
  </r>
  <r>
    <x v="4"/>
    <n v="19"/>
    <n v="5"/>
    <s v="OFF"/>
    <d v="2019-01-19T00:00:00"/>
    <s v="Avg of 4 NM Projects"/>
    <n v="7"/>
    <n v="-1.2799999999999998"/>
    <n v="-7.1910112359550547E-3"/>
    <n v="51.07"/>
    <n v="42.72"/>
    <n v="-5.468159999999999E-2"/>
    <n v="0"/>
    <n v="0"/>
    <n v="0"/>
  </r>
  <r>
    <x v="4"/>
    <n v="19"/>
    <n v="5"/>
    <s v="ON"/>
    <d v="2019-01-19T00:00:00"/>
    <s v="Avg of 4 NM Projects"/>
    <n v="8"/>
    <n v="-1.5349999999999999"/>
    <n v="-8.6235955056179776E-3"/>
    <n v="79.41"/>
    <n v="47.09"/>
    <n v="-7.2283150000000004E-2"/>
    <n v="0"/>
    <n v="0"/>
    <n v="0"/>
  </r>
  <r>
    <x v="4"/>
    <n v="19"/>
    <n v="5"/>
    <s v="ON"/>
    <d v="2019-01-19T00:00:00"/>
    <s v="Avg of 4 NM Projects"/>
    <n v="9"/>
    <n v="5.0000000000001155E-3"/>
    <n v="2.8089887640450086E-5"/>
    <n v="92.32"/>
    <n v="45.83"/>
    <n v="2.291500000000053E-4"/>
    <n v="0"/>
    <n v="0"/>
    <n v="0"/>
  </r>
  <r>
    <x v="4"/>
    <n v="19"/>
    <n v="5"/>
    <s v="ON"/>
    <d v="2019-01-19T00:00:00"/>
    <s v="Avg of 4 NM Projects"/>
    <n v="10"/>
    <n v="2.4299999999999997"/>
    <n v="1.3651685393258426E-2"/>
    <n v="94.73"/>
    <n v="42.91"/>
    <n v="0.10427129999999998"/>
    <n v="0"/>
    <n v="0"/>
    <n v="0"/>
  </r>
  <r>
    <x v="4"/>
    <n v="19"/>
    <n v="5"/>
    <s v="ON"/>
    <d v="2019-01-19T00:00:00"/>
    <s v="Avg of 4 NM Projects"/>
    <n v="11"/>
    <n v="2.6950000000000003"/>
    <n v="1.5140449438202249E-2"/>
    <n v="100.11"/>
    <n v="66.17"/>
    <n v="0.17832815000000002"/>
    <n v="0"/>
    <n v="0"/>
    <n v="0"/>
  </r>
  <r>
    <x v="4"/>
    <n v="19"/>
    <n v="5"/>
    <s v="ON"/>
    <d v="2019-01-19T00:00:00"/>
    <s v="Avg of 4 NM Projects"/>
    <n v="12"/>
    <n v="3.07"/>
    <n v="1.7247191011235955E-2"/>
    <n v="99.02"/>
    <n v="91.76"/>
    <n v="0.28170319999999999"/>
    <n v="0"/>
    <n v="0"/>
    <n v="0"/>
  </r>
  <r>
    <x v="4"/>
    <n v="19"/>
    <n v="5"/>
    <s v="ON"/>
    <d v="2019-01-19T00:00:00"/>
    <s v="Avg of 4 NM Projects"/>
    <n v="13"/>
    <n v="2.56"/>
    <n v="1.4382022471910113E-2"/>
    <n v="87.11"/>
    <n v="68.010000000000005"/>
    <n v="0.1741056"/>
    <n v="0"/>
    <n v="0"/>
    <n v="0"/>
  </r>
  <r>
    <x v="4"/>
    <n v="19"/>
    <n v="5"/>
    <s v="ON"/>
    <d v="2019-01-19T00:00:00"/>
    <s v="Avg of 4 NM Projects"/>
    <n v="14"/>
    <n v="1.28"/>
    <n v="7.1910112359550565E-3"/>
    <n v="86.79"/>
    <n v="61.05"/>
    <n v="7.8143999999999991E-2"/>
    <n v="0"/>
    <n v="0"/>
    <n v="0"/>
  </r>
  <r>
    <x v="4"/>
    <n v="19"/>
    <n v="5"/>
    <s v="ON"/>
    <d v="2019-01-19T00:00:00"/>
    <s v="Avg of 4 NM Projects"/>
    <n v="15"/>
    <n v="-0.2599999999999999"/>
    <n v="-1.4606741573033701E-3"/>
    <n v="86.66"/>
    <n v="78.58"/>
    <n v="-2.0430799999999992E-2"/>
    <n v="0"/>
    <n v="0"/>
    <n v="0"/>
  </r>
  <r>
    <x v="4"/>
    <n v="19"/>
    <n v="5"/>
    <s v="ON"/>
    <d v="2019-01-19T00:00:00"/>
    <s v="Avg of 4 NM Projects"/>
    <n v="16"/>
    <n v="-1.4100000000000001"/>
    <n v="-7.9213483146067416E-3"/>
    <n v="92.11"/>
    <n v="95.68"/>
    <n v="-0.13490880000000002"/>
    <n v="0"/>
    <n v="0"/>
    <n v="0"/>
  </r>
  <r>
    <x v="4"/>
    <n v="19"/>
    <n v="5"/>
    <s v="ON"/>
    <d v="2019-01-19T00:00:00"/>
    <s v="Avg of 4 NM Projects"/>
    <n v="17"/>
    <n v="-1.28"/>
    <n v="-7.1910112359550565E-3"/>
    <n v="113.45"/>
    <n v="121.37"/>
    <n v="-0.15535360000000001"/>
    <n v="0"/>
    <n v="0"/>
    <n v="0"/>
  </r>
  <r>
    <x v="4"/>
    <n v="19"/>
    <n v="5"/>
    <s v="ON"/>
    <d v="2019-01-19T00:00:00"/>
    <s v="Avg of 4 NM Projects"/>
    <n v="18"/>
    <n v="-1.54"/>
    <n v="-8.6516853932584268E-3"/>
    <n v="125.63"/>
    <n v="112.2"/>
    <n v="-0.172788"/>
    <n v="0"/>
    <n v="0"/>
    <n v="0"/>
  </r>
  <r>
    <x v="4"/>
    <n v="19"/>
    <n v="5"/>
    <s v="ON"/>
    <d v="2019-01-19T00:00:00"/>
    <s v="Avg of 4 NM Projects"/>
    <n v="19"/>
    <n v="-1.4100000000000001"/>
    <n v="-7.9213483146067416E-3"/>
    <n v="120"/>
    <n v="94.35"/>
    <n v="-0.1330335"/>
    <n v="0"/>
    <n v="0"/>
    <n v="0"/>
  </r>
  <r>
    <x v="4"/>
    <n v="19"/>
    <n v="5"/>
    <s v="ON"/>
    <d v="2019-01-19T00:00:00"/>
    <s v="Avg of 4 NM Projects"/>
    <n v="20"/>
    <n v="-1.28"/>
    <n v="-7.1910112359550565E-3"/>
    <n v="113.25"/>
    <n v="78.150000000000006"/>
    <n v="-0.10003200000000001"/>
    <n v="0"/>
    <n v="0"/>
    <n v="0"/>
  </r>
  <r>
    <x v="4"/>
    <n v="19"/>
    <n v="5"/>
    <s v="ON"/>
    <d v="2019-01-19T00:00:00"/>
    <s v="Avg of 4 NM Projects"/>
    <n v="21"/>
    <n v="-1.41"/>
    <n v="-7.9213483146067416E-3"/>
    <n v="105.67"/>
    <n v="74.900000000000006"/>
    <n v="-0.10560900000000001"/>
    <n v="0"/>
    <n v="0"/>
    <n v="0"/>
  </r>
  <r>
    <x v="4"/>
    <n v="19"/>
    <n v="5"/>
    <s v="ON"/>
    <d v="2019-01-19T00:00:00"/>
    <s v="Avg of 4 NM Projects"/>
    <n v="22"/>
    <n v="-1.54"/>
    <n v="-8.6516853932584268E-3"/>
    <n v="87.25"/>
    <n v="49.18"/>
    <n v="-7.5737200000000005E-2"/>
    <n v="0"/>
    <n v="0"/>
    <n v="0"/>
  </r>
  <r>
    <x v="4"/>
    <n v="19"/>
    <n v="5"/>
    <s v="ON"/>
    <d v="2019-01-19T00:00:00"/>
    <s v="Avg of 4 NM Projects"/>
    <n v="23"/>
    <n v="-1.4100000000000001"/>
    <n v="-7.9213483146067416E-3"/>
    <n v="90.47"/>
    <n v="61.99"/>
    <n v="-8.7405900000000022E-2"/>
    <n v="0"/>
    <n v="0"/>
    <n v="0"/>
  </r>
  <r>
    <x v="4"/>
    <n v="19"/>
    <n v="5"/>
    <s v="OFF"/>
    <d v="2019-01-19T00:00:00"/>
    <s v="Avg of 4 NM Projects"/>
    <n v="24"/>
    <n v="-1.54"/>
    <n v="-8.6516853932584268E-3"/>
    <n v="92.52"/>
    <n v="75.09"/>
    <n v="-0.11563860000000001"/>
    <n v="0"/>
    <n v="0"/>
    <n v="0"/>
  </r>
  <r>
    <x v="4"/>
    <n v="20"/>
    <n v="6"/>
    <s v="OFF"/>
    <d v="2019-01-20T00:00:00"/>
    <s v="Avg of 4 NM Projects"/>
    <n v="1"/>
    <n v="-1.67"/>
    <n v="-9.382022471910112E-3"/>
    <n v="89.39"/>
    <n v="112.35"/>
    <n v="-0.18762449999999997"/>
    <n v="0"/>
    <n v="0"/>
    <n v="0"/>
  </r>
  <r>
    <x v="4"/>
    <n v="20"/>
    <n v="6"/>
    <s v="OFF"/>
    <d v="2019-01-20T00:00:00"/>
    <s v="Avg of 4 NM Projects"/>
    <n v="2"/>
    <n v="-0.13"/>
    <n v="-7.3033707865168538E-4"/>
    <n v="72.209999999999994"/>
    <n v="156.51"/>
    <n v="-2.0346299999999998E-2"/>
    <n v="0"/>
    <n v="0"/>
    <n v="0"/>
  </r>
  <r>
    <x v="4"/>
    <n v="20"/>
    <n v="6"/>
    <s v="OFF"/>
    <d v="2019-01-20T00:00:00"/>
    <s v="Avg of 4 NM Projects"/>
    <n v="3"/>
    <n v="-1.41"/>
    <n v="-7.9213483146067416E-3"/>
    <n v="67.069999999999993"/>
    <n v="142.47999999999999"/>
    <n v="-0.20089679999999999"/>
    <n v="0"/>
    <n v="0"/>
    <n v="0"/>
  </r>
  <r>
    <x v="4"/>
    <n v="20"/>
    <n v="6"/>
    <s v="OFF"/>
    <d v="2019-01-20T00:00:00"/>
    <s v="Avg of 4 NM Projects"/>
    <n v="4"/>
    <n v="-1.28"/>
    <n v="-7.1910112359550565E-3"/>
    <n v="72.599999999999994"/>
    <n v="62.43"/>
    <n v="-7.9910399999999993E-2"/>
    <n v="0"/>
    <n v="0"/>
    <n v="0"/>
  </r>
  <r>
    <x v="4"/>
    <n v="20"/>
    <n v="6"/>
    <s v="OFF"/>
    <d v="2019-01-20T00:00:00"/>
    <s v="Avg of 4 NM Projects"/>
    <n v="5"/>
    <n v="-1.54"/>
    <n v="-8.6516853932584268E-3"/>
    <n v="55.72"/>
    <n v="61.96"/>
    <n v="-9.54184E-2"/>
    <n v="0"/>
    <n v="0"/>
    <n v="0"/>
  </r>
  <r>
    <x v="4"/>
    <n v="20"/>
    <n v="6"/>
    <s v="OFF"/>
    <d v="2019-01-20T00:00:00"/>
    <s v="Avg of 4 NM Projects"/>
    <n v="6"/>
    <n v="-1.41"/>
    <n v="-7.9213483146067416E-3"/>
    <n v="72.459999999999994"/>
    <n v="73.27"/>
    <n v="-0.10331069999999998"/>
    <n v="0"/>
    <n v="0"/>
    <n v="0"/>
  </r>
  <r>
    <x v="4"/>
    <n v="20"/>
    <n v="6"/>
    <s v="OFF"/>
    <d v="2019-01-20T00:00:00"/>
    <s v="Avg of 4 NM Projects"/>
    <n v="7"/>
    <n v="-1.41"/>
    <n v="-7.9213483146067416E-3"/>
    <n v="72.42"/>
    <n v="48.42"/>
    <n v="-6.8272199999999991E-2"/>
    <n v="0"/>
    <n v="0"/>
    <n v="0"/>
  </r>
  <r>
    <x v="4"/>
    <n v="20"/>
    <n v="6"/>
    <s v="ON"/>
    <d v="2019-01-20T00:00:00"/>
    <s v="Avg of 4 NM Projects"/>
    <n v="8"/>
    <n v="-1.54"/>
    <n v="-8.6516853932584268E-3"/>
    <n v="59.56"/>
    <n v="19.55"/>
    <n v="-3.0107000000000002E-2"/>
    <n v="0"/>
    <n v="0"/>
    <n v="0"/>
  </r>
  <r>
    <x v="4"/>
    <n v="20"/>
    <n v="6"/>
    <s v="ON"/>
    <d v="2019-01-20T00:00:00"/>
    <s v="Avg of 4 NM Projects"/>
    <n v="9"/>
    <n v="0.255"/>
    <n v="1.4325842696629213E-3"/>
    <n v="82.78"/>
    <n v="50.42"/>
    <n v="1.2857100000000002E-2"/>
    <n v="0"/>
    <n v="0"/>
    <n v="0"/>
  </r>
  <r>
    <x v="4"/>
    <n v="20"/>
    <n v="6"/>
    <s v="ON"/>
    <d v="2019-01-20T00:00:00"/>
    <s v="Avg of 4 NM Projects"/>
    <n v="10"/>
    <n v="-0.38500000000000001"/>
    <n v="-2.1629213483146067E-3"/>
    <n v="91.57"/>
    <n v="57.87"/>
    <n v="-2.227995E-2"/>
    <n v="0"/>
    <n v="0"/>
    <n v="0"/>
  </r>
  <r>
    <x v="4"/>
    <n v="20"/>
    <n v="6"/>
    <s v="ON"/>
    <d v="2019-01-20T00:00:00"/>
    <s v="Avg of 4 NM Projects"/>
    <n v="11"/>
    <n v="-0.13"/>
    <n v="-7.3033707865168538E-4"/>
    <n v="91.98"/>
    <n v="94.47"/>
    <n v="-1.22811E-2"/>
    <n v="0"/>
    <n v="0"/>
    <n v="0"/>
  </r>
  <r>
    <x v="4"/>
    <n v="20"/>
    <n v="6"/>
    <s v="ON"/>
    <d v="2019-01-20T00:00:00"/>
    <s v="Avg of 4 NM Projects"/>
    <n v="12"/>
    <n v="0.7649999999999999"/>
    <n v="4.2977528089887633E-3"/>
    <n v="86.18"/>
    <n v="100.53"/>
    <n v="7.6905449999999986E-2"/>
    <n v="0"/>
    <n v="0"/>
    <n v="0"/>
  </r>
  <r>
    <x v="4"/>
    <n v="20"/>
    <n v="6"/>
    <s v="ON"/>
    <d v="2019-01-20T00:00:00"/>
    <s v="Avg of 4 NM Projects"/>
    <n v="13"/>
    <n v="0.77"/>
    <n v="4.3258426966292134E-3"/>
    <n v="89.94"/>
    <n v="112.89"/>
    <n v="8.6925300000000011E-2"/>
    <n v="0"/>
    <n v="0"/>
    <n v="0"/>
  </r>
  <r>
    <x v="4"/>
    <n v="20"/>
    <n v="6"/>
    <s v="ON"/>
    <d v="2019-01-20T00:00:00"/>
    <s v="Avg of 4 NM Projects"/>
    <n v="14"/>
    <n v="5.6349999999999998"/>
    <n v="3.1657303370786517E-2"/>
    <n v="88.22"/>
    <n v="77.819999999999993"/>
    <n v="0.4385156999999999"/>
    <n v="0"/>
    <n v="0"/>
    <n v="0"/>
  </r>
  <r>
    <x v="4"/>
    <n v="20"/>
    <n v="6"/>
    <s v="ON"/>
    <d v="2019-01-20T00:00:00"/>
    <s v="Avg of 4 NM Projects"/>
    <n v="15"/>
    <n v="10.494999999999999"/>
    <n v="5.8960674157303369E-2"/>
    <n v="90.53"/>
    <n v="99.42"/>
    <n v="1.0434129000000001"/>
    <n v="0"/>
    <n v="0"/>
    <n v="0"/>
  </r>
  <r>
    <x v="4"/>
    <n v="20"/>
    <n v="6"/>
    <s v="ON"/>
    <d v="2019-01-20T00:00:00"/>
    <s v="Avg of 4 NM Projects"/>
    <n v="16"/>
    <n v="5.12"/>
    <n v="2.8764044943820226E-2"/>
    <n v="90.37"/>
    <n v="92.61"/>
    <n v="0.47416320000000001"/>
    <n v="0"/>
    <n v="0"/>
    <n v="0"/>
  </r>
  <r>
    <x v="4"/>
    <n v="20"/>
    <n v="6"/>
    <s v="ON"/>
    <d v="2019-01-20T00:00:00"/>
    <s v="Avg of 4 NM Projects"/>
    <n v="17"/>
    <n v="-1.2799999999999998"/>
    <n v="-7.1910112359550547E-3"/>
    <n v="102.99"/>
    <n v="66.03"/>
    <n v="-8.451839999999998E-2"/>
    <n v="0"/>
    <n v="0"/>
    <n v="0"/>
  </r>
  <r>
    <x v="4"/>
    <n v="20"/>
    <n v="6"/>
    <s v="ON"/>
    <d v="2019-01-20T00:00:00"/>
    <s v="Avg of 4 NM Projects"/>
    <n v="18"/>
    <n v="-1.28"/>
    <n v="-7.1910112359550565E-3"/>
    <n v="129.9"/>
    <n v="89.25"/>
    <n v="-0.11424000000000001"/>
    <n v="0"/>
    <n v="0"/>
    <n v="0"/>
  </r>
  <r>
    <x v="4"/>
    <n v="20"/>
    <n v="6"/>
    <s v="ON"/>
    <d v="2019-01-20T00:00:00"/>
    <s v="Avg of 4 NM Projects"/>
    <n v="19"/>
    <n v="-1.28"/>
    <n v="-7.1910112359550565E-3"/>
    <n v="132.74"/>
    <n v="70.900000000000006"/>
    <n v="-9.0752000000000013E-2"/>
    <n v="0"/>
    <n v="0"/>
    <n v="0"/>
  </r>
  <r>
    <x v="4"/>
    <n v="20"/>
    <n v="6"/>
    <s v="ON"/>
    <d v="2019-01-20T00:00:00"/>
    <s v="Avg of 4 NM Projects"/>
    <n v="20"/>
    <n v="-1.54"/>
    <n v="-8.6516853932584268E-3"/>
    <n v="108.81"/>
    <n v="53.73"/>
    <n v="-8.274419999999999E-2"/>
    <n v="0"/>
    <n v="0"/>
    <n v="0"/>
  </r>
  <r>
    <x v="4"/>
    <n v="20"/>
    <n v="6"/>
    <s v="ON"/>
    <d v="2019-01-20T00:00:00"/>
    <s v="Avg of 4 NM Projects"/>
    <n v="21"/>
    <n v="-1.4100000000000001"/>
    <n v="-7.9213483146067416E-3"/>
    <n v="103.68"/>
    <n v="56.04"/>
    <n v="-7.9016400000000001E-2"/>
    <n v="0"/>
    <n v="0"/>
    <n v="0"/>
  </r>
  <r>
    <x v="4"/>
    <n v="20"/>
    <n v="6"/>
    <s v="ON"/>
    <d v="2019-01-20T00:00:00"/>
    <s v="Avg of 4 NM Projects"/>
    <n v="22"/>
    <n v="-1.28"/>
    <n v="-7.1910112359550565E-3"/>
    <n v="99.34"/>
    <n v="59.95"/>
    <n v="-7.6735999999999999E-2"/>
    <n v="0"/>
    <n v="0"/>
    <n v="0"/>
  </r>
  <r>
    <x v="4"/>
    <n v="20"/>
    <n v="6"/>
    <s v="ON"/>
    <d v="2019-01-20T00:00:00"/>
    <s v="Avg of 4 NM Projects"/>
    <n v="23"/>
    <n v="-1.7999999999999998"/>
    <n v="-1.0112359550561797E-2"/>
    <n v="100.53"/>
    <n v="57.83"/>
    <n v="-0.10409399999999998"/>
    <n v="0"/>
    <n v="0"/>
    <n v="0"/>
  </r>
  <r>
    <x v="4"/>
    <n v="20"/>
    <n v="6"/>
    <s v="OFF"/>
    <d v="2019-01-20T00:00:00"/>
    <s v="Avg of 4 NM Projects"/>
    <n v="24"/>
    <n v="-1.28"/>
    <n v="-7.1910112359550565E-3"/>
    <n v="112.94"/>
    <n v="65.430000000000007"/>
    <n v="-8.3750400000000016E-2"/>
    <n v="0"/>
    <n v="0"/>
    <n v="0"/>
  </r>
  <r>
    <x v="4"/>
    <n v="21"/>
    <n v="7"/>
    <s v="OFF"/>
    <d v="2019-01-21T00:00:00"/>
    <s v="Avg of 4 NM Projects"/>
    <n v="1"/>
    <n v="-1.41"/>
    <n v="-7.9213483146067416E-3"/>
    <n v="95.76"/>
    <n v="57.31"/>
    <n v="-8.0807100000000007E-2"/>
    <n v="0"/>
    <n v="0"/>
    <n v="0"/>
  </r>
  <r>
    <x v="4"/>
    <n v="21"/>
    <n v="7"/>
    <s v="OFF"/>
    <d v="2019-01-21T00:00:00"/>
    <s v="Avg of 4 NM Projects"/>
    <n v="2"/>
    <n v="-1.41"/>
    <n v="-7.9213483146067416E-3"/>
    <n v="91.78"/>
    <n v="54.58"/>
    <n v="-7.6957799999999993E-2"/>
    <n v="0"/>
    <n v="0"/>
    <n v="0"/>
  </r>
  <r>
    <x v="4"/>
    <n v="21"/>
    <n v="7"/>
    <s v="OFF"/>
    <d v="2019-01-21T00:00:00"/>
    <s v="Avg of 4 NM Projects"/>
    <n v="3"/>
    <n v="-1.28"/>
    <n v="-7.1910112359550565E-3"/>
    <n v="73.459999999999994"/>
    <n v="40.28"/>
    <n v="-5.1558400000000004E-2"/>
    <n v="0"/>
    <n v="0"/>
    <n v="0"/>
  </r>
  <r>
    <x v="4"/>
    <n v="21"/>
    <n v="7"/>
    <s v="OFF"/>
    <d v="2019-01-21T00:00:00"/>
    <s v="Avg of 4 NM Projects"/>
    <n v="4"/>
    <n v="-1.28"/>
    <n v="-7.1910112359550565E-3"/>
    <n v="85.77"/>
    <n v="54.91"/>
    <n v="-7.0284800000000008E-2"/>
    <n v="0"/>
    <n v="0"/>
    <n v="0"/>
  </r>
  <r>
    <x v="4"/>
    <n v="21"/>
    <n v="7"/>
    <s v="OFF"/>
    <d v="2019-01-21T00:00:00"/>
    <s v="Avg of 4 NM Projects"/>
    <n v="5"/>
    <n v="-1.54"/>
    <n v="-8.6516853932584268E-3"/>
    <n v="87.36"/>
    <n v="55.18"/>
    <n v="-8.4977200000000003E-2"/>
    <n v="0"/>
    <n v="0"/>
    <n v="0"/>
  </r>
  <r>
    <x v="4"/>
    <n v="21"/>
    <n v="7"/>
    <s v="OFF"/>
    <d v="2019-01-21T00:00:00"/>
    <s v="Avg of 4 NM Projects"/>
    <n v="6"/>
    <n v="-1.4100000000000001"/>
    <n v="-7.9213483146067416E-3"/>
    <n v="103.43"/>
    <n v="54.1"/>
    <n v="-7.6281000000000002E-2"/>
    <n v="0"/>
    <n v="0"/>
    <n v="0"/>
  </r>
  <r>
    <x v="4"/>
    <n v="21"/>
    <n v="7"/>
    <s v="OFF"/>
    <d v="2019-01-21T00:00:00"/>
    <s v="Avg of 4 NM Projects"/>
    <n v="7"/>
    <n v="-1.67"/>
    <n v="-9.382022471910112E-3"/>
    <n v="122.12"/>
    <n v="55.44"/>
    <n v="-9.2584799999999981E-2"/>
    <n v="0"/>
    <n v="0"/>
    <n v="0"/>
  </r>
  <r>
    <x v="4"/>
    <n v="21"/>
    <n v="7"/>
    <s v="OFF"/>
    <d v="2019-01-21T00:00:00"/>
    <s v="Avg of 4 NM Projects"/>
    <n v="8"/>
    <n v="-1.4100000000000001"/>
    <n v="-7.9213483146067416E-3"/>
    <n v="107.22"/>
    <n v="53.57"/>
    <n v="-7.5533700000000009E-2"/>
    <n v="0"/>
    <n v="0"/>
    <n v="0"/>
  </r>
  <r>
    <x v="4"/>
    <n v="21"/>
    <n v="7"/>
    <s v="OFF"/>
    <d v="2019-01-21T00:00:00"/>
    <s v="Avg of 4 NM Projects"/>
    <n v="9"/>
    <n v="-0.255"/>
    <n v="-1.4325842696629213E-3"/>
    <n v="116.92"/>
    <n v="106"/>
    <n v="-2.7030000000000002E-2"/>
    <n v="0"/>
    <n v="0"/>
    <n v="0"/>
  </r>
  <r>
    <x v="4"/>
    <n v="21"/>
    <n v="7"/>
    <s v="OFF"/>
    <d v="2019-01-21T00:00:00"/>
    <s v="Avg of 4 NM Projects"/>
    <n v="10"/>
    <n v="1.0250000000000001"/>
    <n v="5.7584269662921354E-3"/>
    <n v="127.06"/>
    <n v="142.80000000000001"/>
    <n v="0.14637000000000003"/>
    <n v="0"/>
    <n v="0"/>
    <n v="0"/>
  </r>
  <r>
    <x v="4"/>
    <n v="21"/>
    <n v="7"/>
    <s v="OFF"/>
    <d v="2019-01-21T00:00:00"/>
    <s v="Avg of 4 NM Projects"/>
    <n v="11"/>
    <n v="3.9649999999999999"/>
    <n v="2.2275280898876405E-2"/>
    <n v="134.35"/>
    <n v="144.11000000000001"/>
    <n v="0.57139614999999999"/>
    <n v="0"/>
    <n v="0"/>
    <n v="0"/>
  </r>
  <r>
    <x v="4"/>
    <n v="21"/>
    <n v="7"/>
    <s v="OFF"/>
    <d v="2019-01-21T00:00:00"/>
    <s v="Avg of 4 NM Projects"/>
    <n v="12"/>
    <n v="2.4349999999999996"/>
    <n v="1.3679775280898874E-2"/>
    <n v="134.41999999999999"/>
    <n v="144.13"/>
    <n v="0.35095654999999992"/>
    <n v="0"/>
    <n v="0"/>
    <n v="0"/>
  </r>
  <r>
    <x v="4"/>
    <n v="21"/>
    <n v="7"/>
    <s v="OFF"/>
    <d v="2019-01-21T00:00:00"/>
    <s v="Avg of 4 NM Projects"/>
    <n v="13"/>
    <n v="3.7199999999999998"/>
    <n v="2.0898876404494379E-2"/>
    <n v="131.09"/>
    <n v="143.09"/>
    <n v="0.53229479999999996"/>
    <n v="0"/>
    <n v="0"/>
    <n v="0"/>
  </r>
  <r>
    <x v="4"/>
    <n v="21"/>
    <n v="7"/>
    <s v="OFF"/>
    <d v="2019-01-21T00:00:00"/>
    <s v="Avg of 4 NM Projects"/>
    <n v="14"/>
    <n v="5.38"/>
    <n v="3.0224719101123596E-2"/>
    <n v="130.16"/>
    <n v="151.16"/>
    <n v="0.81324079999999987"/>
    <n v="0"/>
    <n v="0"/>
    <n v="0"/>
  </r>
  <r>
    <x v="4"/>
    <n v="21"/>
    <n v="7"/>
    <s v="OFF"/>
    <d v="2019-01-21T00:00:00"/>
    <s v="Avg of 4 NM Projects"/>
    <n v="15"/>
    <n v="2.4349999999999996"/>
    <n v="1.3679775280898874E-2"/>
    <n v="127.27"/>
    <n v="147.72"/>
    <n v="0.35969819999999991"/>
    <n v="0"/>
    <n v="0"/>
    <n v="0"/>
  </r>
  <r>
    <x v="4"/>
    <n v="21"/>
    <n v="7"/>
    <s v="OFF"/>
    <d v="2019-01-21T00:00:00"/>
    <s v="Avg of 4 NM Projects"/>
    <n v="16"/>
    <n v="0"/>
    <n v="0"/>
    <n v="124.02"/>
    <n v="132.32"/>
    <n v="0"/>
    <n v="1"/>
    <n v="0"/>
    <n v="0"/>
  </r>
  <r>
    <x v="4"/>
    <n v="21"/>
    <n v="7"/>
    <s v="OFF"/>
    <d v="2019-01-21T00:00:00"/>
    <s v="Avg of 4 NM Projects"/>
    <n v="17"/>
    <n v="-1.28"/>
    <n v="-7.1910112359550565E-3"/>
    <n v="135.49"/>
    <n v="134.74"/>
    <n v="-0.17246720000000001"/>
    <n v="0"/>
    <n v="0"/>
    <n v="0"/>
  </r>
  <r>
    <x v="4"/>
    <n v="21"/>
    <n v="7"/>
    <s v="OFF"/>
    <d v="2019-01-21T00:00:00"/>
    <s v="Avg of 4 NM Projects"/>
    <n v="18"/>
    <n v="-1.4100000000000001"/>
    <n v="-7.9213483146067416E-3"/>
    <n v="178.43"/>
    <n v="158.84"/>
    <n v="-0.22396440000000004"/>
    <n v="0"/>
    <n v="0"/>
    <n v="0"/>
  </r>
  <r>
    <x v="4"/>
    <n v="21"/>
    <n v="7"/>
    <s v="OFF"/>
    <d v="2019-01-21T00:00:00"/>
    <s v="Avg of 4 NM Projects"/>
    <n v="19"/>
    <n v="-1.4100000000000001"/>
    <n v="-7.9213483146067416E-3"/>
    <n v="151"/>
    <n v="156.04"/>
    <n v="-0.2200164"/>
    <n v="0"/>
    <n v="0"/>
    <n v="0"/>
  </r>
  <r>
    <x v="4"/>
    <n v="21"/>
    <n v="7"/>
    <s v="OFF"/>
    <d v="2019-01-21T00:00:00"/>
    <s v="Avg of 4 NM Projects"/>
    <n v="20"/>
    <n v="-1.41"/>
    <n v="-7.9213483146067416E-3"/>
    <n v="140.80000000000001"/>
    <n v="147.31"/>
    <n v="-0.20770710000000001"/>
    <n v="0"/>
    <n v="0"/>
    <n v="0"/>
  </r>
  <r>
    <x v="4"/>
    <n v="21"/>
    <n v="7"/>
    <s v="OFF"/>
    <d v="2019-01-21T00:00:00"/>
    <s v="Avg of 4 NM Projects"/>
    <n v="21"/>
    <n v="-1.28"/>
    <n v="-7.1910112359550565E-3"/>
    <n v="125.18"/>
    <n v="138.93"/>
    <n v="-0.17783040000000003"/>
    <n v="0"/>
    <n v="0"/>
    <n v="0"/>
  </r>
  <r>
    <x v="4"/>
    <n v="21"/>
    <n v="7"/>
    <s v="OFF"/>
    <d v="2019-01-21T00:00:00"/>
    <s v="Avg of 4 NM Projects"/>
    <n v="22"/>
    <n v="-1.67"/>
    <n v="-9.382022471910112E-3"/>
    <n v="123.89"/>
    <n v="143.5"/>
    <n v="-0.23964499999999997"/>
    <n v="0"/>
    <n v="0"/>
    <n v="0"/>
  </r>
  <r>
    <x v="4"/>
    <n v="21"/>
    <n v="7"/>
    <s v="OFF"/>
    <d v="2019-01-21T00:00:00"/>
    <s v="Avg of 4 NM Projects"/>
    <n v="23"/>
    <n v="-1.4100000000000001"/>
    <n v="-7.9213483146067416E-3"/>
    <n v="115.73"/>
    <n v="100.81"/>
    <n v="-0.14214210000000002"/>
    <n v="0"/>
    <n v="0"/>
    <n v="0"/>
  </r>
  <r>
    <x v="4"/>
    <n v="21"/>
    <n v="7"/>
    <s v="OFF"/>
    <d v="2019-01-21T00:00:00"/>
    <s v="Avg of 4 NM Projects"/>
    <n v="24"/>
    <n v="-1.28"/>
    <n v="-7.1910112359550565E-3"/>
    <n v="118.08"/>
    <n v="96.68"/>
    <n v="-0.12375040000000001"/>
    <n v="0"/>
    <n v="0"/>
    <n v="0"/>
  </r>
  <r>
    <x v="4"/>
    <n v="22"/>
    <n v="1"/>
    <s v="OFF"/>
    <d v="2019-01-22T00:00:00"/>
    <s v="Avg of 4 NM Projects"/>
    <n v="1"/>
    <n v="-1.67"/>
    <n v="-9.382022471910112E-3"/>
    <n v="107.66"/>
    <n v="124.68"/>
    <n v="-0.2082156"/>
    <n v="0"/>
    <n v="0"/>
    <n v="0"/>
  </r>
  <r>
    <x v="4"/>
    <n v="22"/>
    <n v="1"/>
    <s v="OFF"/>
    <d v="2019-01-22T00:00:00"/>
    <s v="Avg of 4 NM Projects"/>
    <n v="2"/>
    <n v="-1.41"/>
    <n v="-7.9213483146067416E-3"/>
    <n v="106.71"/>
    <n v="146.04"/>
    <n v="-0.20591639999999997"/>
    <n v="0"/>
    <n v="0"/>
    <n v="0"/>
  </r>
  <r>
    <x v="4"/>
    <n v="22"/>
    <n v="1"/>
    <s v="OFF"/>
    <d v="2019-01-22T00:00:00"/>
    <s v="Avg of 4 NM Projects"/>
    <n v="3"/>
    <n v="-1.28"/>
    <n v="-7.1910112359550565E-3"/>
    <n v="104.84"/>
    <n v="124.55"/>
    <n v="-0.15942400000000001"/>
    <n v="0"/>
    <n v="0"/>
    <n v="0"/>
  </r>
  <r>
    <x v="4"/>
    <n v="22"/>
    <n v="1"/>
    <s v="OFF"/>
    <d v="2019-01-22T00:00:00"/>
    <s v="Avg of 4 NM Projects"/>
    <n v="4"/>
    <n v="-1.665"/>
    <n v="-9.3539325842696627E-3"/>
    <n v="103.93"/>
    <n v="121.32"/>
    <n v="-0.20199779999999998"/>
    <n v="0"/>
    <n v="0"/>
    <n v="0"/>
  </r>
  <r>
    <x v="4"/>
    <n v="22"/>
    <n v="1"/>
    <s v="OFF"/>
    <d v="2019-01-22T00:00:00"/>
    <s v="Avg of 4 NM Projects"/>
    <n v="5"/>
    <n v="-1.28"/>
    <n v="-7.1910112359550565E-3"/>
    <n v="106.58"/>
    <n v="129.91"/>
    <n v="-0.16628479999999998"/>
    <n v="0"/>
    <n v="0"/>
    <n v="0"/>
  </r>
  <r>
    <x v="4"/>
    <n v="22"/>
    <n v="1"/>
    <s v="OFF"/>
    <d v="2019-01-22T00:00:00"/>
    <s v="Avg of 4 NM Projects"/>
    <n v="6"/>
    <n v="-1.54"/>
    <n v="-8.6516853932584268E-3"/>
    <n v="113.77"/>
    <n v="148.54"/>
    <n v="-0.2287516"/>
    <n v="0"/>
    <n v="0"/>
    <n v="0"/>
  </r>
  <r>
    <x v="4"/>
    <n v="22"/>
    <n v="1"/>
    <s v="OFF"/>
    <d v="2019-01-22T00:00:00"/>
    <s v="Avg of 4 NM Projects"/>
    <n v="7"/>
    <n v="-1.28"/>
    <n v="-7.1910112359550565E-3"/>
    <n v="166.75"/>
    <n v="154.97999999999999"/>
    <n v="-0.19837439999999998"/>
    <n v="0"/>
    <n v="0"/>
    <n v="0"/>
  </r>
  <r>
    <x v="4"/>
    <n v="22"/>
    <n v="1"/>
    <s v="OFF"/>
    <d v="2019-01-22T00:00:00"/>
    <s v="Avg of 4 NM Projects"/>
    <n v="8"/>
    <n v="-1.7949999999999999"/>
    <n v="-1.0084269662921348E-2"/>
    <n v="139.32"/>
    <n v="139.13999999999999"/>
    <n v="-0.24975629999999996"/>
    <n v="0"/>
    <n v="0"/>
    <n v="0"/>
  </r>
  <r>
    <x v="4"/>
    <n v="22"/>
    <n v="1"/>
    <s v="OFF"/>
    <d v="2019-01-22T00:00:00"/>
    <s v="Avg of 4 NM Projects"/>
    <n v="9"/>
    <n v="0.255"/>
    <n v="1.4325842696629213E-3"/>
    <n v="114.14"/>
    <n v="133.99"/>
    <n v="3.4167450000000002E-2"/>
    <n v="0"/>
    <n v="0"/>
    <n v="0"/>
  </r>
  <r>
    <x v="4"/>
    <n v="22"/>
    <n v="1"/>
    <s v="OFF"/>
    <d v="2019-01-22T00:00:00"/>
    <s v="Avg of 4 NM Projects"/>
    <n v="10"/>
    <n v="1.9249999999999998"/>
    <n v="1.0814606741573033E-2"/>
    <n v="109.2"/>
    <n v="128.88"/>
    <n v="0.24809399999999995"/>
    <n v="0"/>
    <n v="0"/>
    <n v="0"/>
  </r>
  <r>
    <x v="4"/>
    <n v="22"/>
    <n v="1"/>
    <s v="OFF"/>
    <d v="2019-01-22T00:00:00"/>
    <s v="Avg of 4 NM Projects"/>
    <n v="11"/>
    <n v="3.8449999999999998"/>
    <n v="2.1601123595505617E-2"/>
    <n v="109.27"/>
    <n v="131.88999999999999"/>
    <n v="0.50711704999999985"/>
    <n v="0"/>
    <n v="0"/>
    <n v="0"/>
  </r>
  <r>
    <x v="4"/>
    <n v="22"/>
    <n v="1"/>
    <s v="OFF"/>
    <d v="2019-01-22T00:00:00"/>
    <s v="Avg of 4 NM Projects"/>
    <n v="12"/>
    <n v="4.3550000000000004"/>
    <n v="2.4466292134831463E-2"/>
    <n v="102.01"/>
    <n v="130.09"/>
    <n v="0.56654195000000007"/>
    <n v="0"/>
    <n v="0"/>
    <n v="0"/>
  </r>
  <r>
    <x v="4"/>
    <n v="22"/>
    <n v="1"/>
    <s v="OFF"/>
    <d v="2019-01-22T00:00:00"/>
    <s v="Avg of 4 NM Projects"/>
    <n v="13"/>
    <n v="4.0950000000000006"/>
    <n v="2.3005617977528092E-2"/>
    <n v="99.53"/>
    <n v="98.98"/>
    <n v="0.40532310000000005"/>
    <n v="0"/>
    <n v="0"/>
    <n v="0"/>
  </r>
  <r>
    <x v="4"/>
    <n v="22"/>
    <n v="1"/>
    <s v="OFF"/>
    <d v="2019-01-22T00:00:00"/>
    <s v="Avg of 4 NM Projects"/>
    <n v="14"/>
    <n v="3.2"/>
    <n v="1.7977528089887642E-2"/>
    <n v="96.75"/>
    <n v="91.62"/>
    <n v="0.293184"/>
    <n v="0"/>
    <n v="0"/>
    <n v="0"/>
  </r>
  <r>
    <x v="4"/>
    <n v="22"/>
    <n v="1"/>
    <s v="OFF"/>
    <d v="2019-01-22T00:00:00"/>
    <s v="Avg of 4 NM Projects"/>
    <n v="15"/>
    <n v="1.66"/>
    <n v="9.3258426966292135E-3"/>
    <n v="95.11"/>
    <n v="92.3"/>
    <n v="0.15321799999999999"/>
    <n v="0"/>
    <n v="0"/>
    <n v="0"/>
  </r>
  <r>
    <x v="4"/>
    <n v="22"/>
    <n v="1"/>
    <s v="OFF"/>
    <d v="2019-01-22T00:00:00"/>
    <s v="Avg of 4 NM Projects"/>
    <n v="16"/>
    <n v="-0.12999999999999989"/>
    <n v="-7.3033707865168484E-4"/>
    <n v="90.7"/>
    <n v="97.57"/>
    <n v="-1.2684099999999988E-2"/>
    <n v="0"/>
    <n v="0"/>
    <n v="0"/>
  </r>
  <r>
    <x v="4"/>
    <n v="22"/>
    <n v="1"/>
    <s v="OFF"/>
    <d v="2019-01-22T00:00:00"/>
    <s v="Avg of 4 NM Projects"/>
    <n v="17"/>
    <n v="-1.2799999999999998"/>
    <n v="-7.1910112359550547E-3"/>
    <n v="95.95"/>
    <n v="108.02"/>
    <n v="-0.13826559999999999"/>
    <n v="0"/>
    <n v="0"/>
    <n v="0"/>
  </r>
  <r>
    <x v="4"/>
    <n v="22"/>
    <n v="1"/>
    <s v="OFF"/>
    <d v="2019-01-22T00:00:00"/>
    <s v="Avg of 4 NM Projects"/>
    <n v="18"/>
    <n v="-1.41"/>
    <n v="-7.9213483146067416E-3"/>
    <n v="127.68"/>
    <n v="127.32"/>
    <n v="-0.17952119999999999"/>
    <n v="0"/>
    <n v="0"/>
    <n v="0"/>
  </r>
  <r>
    <x v="4"/>
    <n v="22"/>
    <n v="1"/>
    <s v="OFF"/>
    <d v="2019-01-22T00:00:00"/>
    <s v="Avg of 4 NM Projects"/>
    <n v="19"/>
    <n v="-1.54"/>
    <n v="-8.6516853932584268E-3"/>
    <n v="127.04"/>
    <n v="122.29"/>
    <n v="-0.18832660000000001"/>
    <n v="0"/>
    <n v="0"/>
    <n v="0"/>
  </r>
  <r>
    <x v="4"/>
    <n v="22"/>
    <n v="1"/>
    <s v="OFF"/>
    <d v="2019-01-22T00:00:00"/>
    <s v="Avg of 4 NM Projects"/>
    <n v="20"/>
    <n v="-1.54"/>
    <n v="-8.6516853932584268E-3"/>
    <n v="124.6"/>
    <n v="108.84"/>
    <n v="-0.16761360000000003"/>
    <n v="0"/>
    <n v="0"/>
    <n v="0"/>
  </r>
  <r>
    <x v="4"/>
    <n v="22"/>
    <n v="1"/>
    <s v="OFF"/>
    <d v="2019-01-22T00:00:00"/>
    <s v="Avg of 4 NM Projects"/>
    <n v="21"/>
    <n v="-1.41"/>
    <n v="-7.9213483146067416E-3"/>
    <n v="98.41"/>
    <n v="94.41"/>
    <n v="-0.13311809999999999"/>
    <n v="0"/>
    <n v="0"/>
    <n v="0"/>
  </r>
  <r>
    <x v="4"/>
    <n v="22"/>
    <n v="1"/>
    <s v="OFF"/>
    <d v="2019-01-22T00:00:00"/>
    <s v="Avg of 4 NM Projects"/>
    <n v="22"/>
    <n v="-1.54"/>
    <n v="-8.6516853932584268E-3"/>
    <n v="90.19"/>
    <n v="79.930000000000007"/>
    <n v="-0.12309220000000001"/>
    <n v="0"/>
    <n v="0"/>
    <n v="0"/>
  </r>
  <r>
    <x v="4"/>
    <n v="22"/>
    <n v="1"/>
    <s v="OFF"/>
    <d v="2019-01-22T00:00:00"/>
    <s v="Avg of 4 NM Projects"/>
    <n v="23"/>
    <n v="-1.41"/>
    <n v="-7.9213483146067416E-3"/>
    <n v="90.92"/>
    <n v="68.55"/>
    <n v="-9.6655499999999991E-2"/>
    <n v="0"/>
    <n v="0"/>
    <n v="0"/>
  </r>
  <r>
    <x v="4"/>
    <n v="22"/>
    <n v="1"/>
    <s v="OFF"/>
    <d v="2019-01-22T00:00:00"/>
    <s v="Avg of 4 NM Projects"/>
    <n v="24"/>
    <n v="-1.41"/>
    <n v="-7.9213483146067416E-3"/>
    <n v="88.13"/>
    <n v="58.6"/>
    <n v="-8.2625999999999991E-2"/>
    <n v="0"/>
    <n v="0"/>
    <n v="0"/>
  </r>
  <r>
    <x v="4"/>
    <n v="23"/>
    <n v="2"/>
    <s v="OFF"/>
    <d v="2019-01-23T00:00:00"/>
    <s v="Avg of 4 NM Projects"/>
    <n v="1"/>
    <n v="-1.41"/>
    <n v="-7.9213483146067416E-3"/>
    <n v="83.28"/>
    <n v="77.22"/>
    <n v="-0.10888019999999998"/>
    <n v="0"/>
    <n v="0"/>
    <n v="0"/>
  </r>
  <r>
    <x v="4"/>
    <n v="23"/>
    <n v="2"/>
    <s v="OFF"/>
    <d v="2019-01-23T00:00:00"/>
    <s v="Avg of 4 NM Projects"/>
    <n v="2"/>
    <n v="-1.67"/>
    <n v="-9.382022471910112E-3"/>
    <n v="67.010000000000005"/>
    <n v="81.150000000000006"/>
    <n v="-0.13552049999999999"/>
    <n v="0"/>
    <n v="0"/>
    <n v="0"/>
  </r>
  <r>
    <x v="4"/>
    <n v="23"/>
    <n v="2"/>
    <s v="OFF"/>
    <d v="2019-01-23T00:00:00"/>
    <s v="Avg of 4 NM Projects"/>
    <n v="3"/>
    <n v="-1.41"/>
    <n v="-7.9213483146067416E-3"/>
    <n v="65.95"/>
    <n v="104.16"/>
    <n v="-0.14686560000000001"/>
    <n v="0"/>
    <n v="0"/>
    <n v="0"/>
  </r>
  <r>
    <x v="4"/>
    <n v="23"/>
    <n v="2"/>
    <s v="OFF"/>
    <d v="2019-01-23T00:00:00"/>
    <s v="Avg of 4 NM Projects"/>
    <n v="4"/>
    <n v="-1.54"/>
    <n v="-8.6516853932584268E-3"/>
    <n v="66.09"/>
    <n v="98.64"/>
    <n v="-0.1519056"/>
    <n v="0"/>
    <n v="0"/>
    <n v="0"/>
  </r>
  <r>
    <x v="4"/>
    <n v="23"/>
    <n v="2"/>
    <s v="OFF"/>
    <d v="2019-01-23T00:00:00"/>
    <s v="Avg of 4 NM Projects"/>
    <n v="5"/>
    <n v="-1.7999999999999998"/>
    <n v="-1.0112359550561797E-2"/>
    <n v="71.17"/>
    <n v="69.849999999999994"/>
    <n v="-0.12572999999999998"/>
    <n v="0"/>
    <n v="0"/>
    <n v="0"/>
  </r>
  <r>
    <x v="4"/>
    <n v="23"/>
    <n v="2"/>
    <s v="OFF"/>
    <d v="2019-01-23T00:00:00"/>
    <s v="Avg of 4 NM Projects"/>
    <n v="6"/>
    <n v="-1.4100000000000001"/>
    <n v="-7.9213483146067416E-3"/>
    <n v="67.05"/>
    <n v="79.489999999999995"/>
    <n v="-0.1120809"/>
    <n v="0"/>
    <n v="0"/>
    <n v="0"/>
  </r>
  <r>
    <x v="4"/>
    <n v="23"/>
    <n v="2"/>
    <s v="OFF"/>
    <d v="2019-01-23T00:00:00"/>
    <s v="Avg of 4 NM Projects"/>
    <n v="7"/>
    <n v="-1.28"/>
    <n v="-7.1910112359550565E-3"/>
    <n v="94.99"/>
    <n v="102.4"/>
    <n v="-0.13107199999999999"/>
    <n v="0"/>
    <n v="0"/>
    <n v="0"/>
  </r>
  <r>
    <x v="4"/>
    <n v="23"/>
    <n v="2"/>
    <s v="ON"/>
    <d v="2019-01-23T00:00:00"/>
    <s v="Avg of 4 NM Projects"/>
    <n v="8"/>
    <n v="-1.41"/>
    <n v="-7.9213483146067416E-3"/>
    <n v="102.45"/>
    <n v="96.04"/>
    <n v="-0.13541640000000002"/>
    <n v="0"/>
    <n v="0"/>
    <n v="0"/>
  </r>
  <r>
    <x v="4"/>
    <n v="23"/>
    <n v="2"/>
    <s v="ON"/>
    <d v="2019-01-23T00:00:00"/>
    <s v="Avg of 4 NM Projects"/>
    <n v="9"/>
    <n v="-1.2800000000000002"/>
    <n v="-7.1910112359550573E-3"/>
    <n v="100.88"/>
    <n v="84.7"/>
    <n v="-0.10841600000000003"/>
    <n v="0"/>
    <n v="0"/>
    <n v="0"/>
  </r>
  <r>
    <x v="4"/>
    <n v="23"/>
    <n v="2"/>
    <s v="ON"/>
    <d v="2019-01-23T00:00:00"/>
    <s v="Avg of 4 NM Projects"/>
    <n v="10"/>
    <n v="-0.25499999999999989"/>
    <n v="-1.4325842696629207E-3"/>
    <n v="99.65"/>
    <n v="86.35"/>
    <n v="-2.201924999999999E-2"/>
    <n v="0"/>
    <n v="0"/>
    <n v="0"/>
  </r>
  <r>
    <x v="4"/>
    <n v="23"/>
    <n v="2"/>
    <s v="ON"/>
    <d v="2019-01-23T00:00:00"/>
    <s v="Avg of 4 NM Projects"/>
    <n v="11"/>
    <n v="-0.26"/>
    <n v="-1.4606741573033708E-3"/>
    <n v="63.93"/>
    <n v="54.42"/>
    <n v="-1.4149200000000001E-2"/>
    <n v="0"/>
    <n v="0"/>
    <n v="0"/>
  </r>
  <r>
    <x v="4"/>
    <n v="23"/>
    <n v="2"/>
    <s v="ON"/>
    <d v="2019-01-23T00:00:00"/>
    <s v="Avg of 4 NM Projects"/>
    <n v="12"/>
    <n v="0.77"/>
    <n v="4.3258426966292134E-3"/>
    <n v="61.7"/>
    <n v="61.34"/>
    <n v="4.7231800000000004E-2"/>
    <n v="0"/>
    <n v="0"/>
    <n v="0"/>
  </r>
  <r>
    <x v="4"/>
    <n v="23"/>
    <n v="2"/>
    <s v="ON"/>
    <d v="2019-01-23T00:00:00"/>
    <s v="Avg of 4 NM Projects"/>
    <n v="13"/>
    <n v="3.3250000000000002"/>
    <n v="1.8679775280898876E-2"/>
    <n v="56.97"/>
    <n v="66.31"/>
    <n v="0.22048075000000003"/>
    <n v="0"/>
    <n v="0"/>
    <n v="0"/>
  </r>
  <r>
    <x v="4"/>
    <n v="23"/>
    <n v="2"/>
    <s v="ON"/>
    <d v="2019-01-23T00:00:00"/>
    <s v="Avg of 4 NM Projects"/>
    <n v="14"/>
    <n v="3.4550000000000005"/>
    <n v="1.9410112359550563E-2"/>
    <n v="53.13"/>
    <n v="59.72"/>
    <n v="0.2063326"/>
    <n v="0"/>
    <n v="0"/>
    <n v="0"/>
  </r>
  <r>
    <x v="4"/>
    <n v="23"/>
    <n v="2"/>
    <s v="ON"/>
    <d v="2019-01-23T00:00:00"/>
    <s v="Avg of 4 NM Projects"/>
    <n v="15"/>
    <n v="1.54"/>
    <n v="8.6516853932584268E-3"/>
    <n v="52.82"/>
    <n v="55.99"/>
    <n v="8.6224600000000012E-2"/>
    <n v="0"/>
    <n v="0"/>
    <n v="0"/>
  </r>
  <r>
    <x v="4"/>
    <n v="23"/>
    <n v="2"/>
    <s v="ON"/>
    <d v="2019-01-23T00:00:00"/>
    <s v="Avg of 4 NM Projects"/>
    <n v="16"/>
    <n v="1.5349999999999999"/>
    <n v="8.6235955056179776E-3"/>
    <n v="53.49"/>
    <n v="59.41"/>
    <n v="9.119434999999998E-2"/>
    <n v="0"/>
    <n v="0"/>
    <n v="0"/>
  </r>
  <r>
    <x v="4"/>
    <n v="23"/>
    <n v="2"/>
    <s v="ON"/>
    <d v="2019-01-23T00:00:00"/>
    <s v="Avg of 4 NM Projects"/>
    <n v="17"/>
    <n v="0"/>
    <n v="0"/>
    <n v="55.63"/>
    <n v="61.98"/>
    <n v="0"/>
    <n v="1"/>
    <n v="0"/>
    <n v="0"/>
  </r>
  <r>
    <x v="4"/>
    <n v="23"/>
    <n v="2"/>
    <s v="ON"/>
    <d v="2019-01-23T00:00:00"/>
    <s v="Avg of 4 NM Projects"/>
    <n v="18"/>
    <n v="-0.77"/>
    <n v="-4.3258426966292134E-3"/>
    <n v="70.88"/>
    <n v="69.05"/>
    <n v="-5.31685E-2"/>
    <n v="0"/>
    <n v="0"/>
    <n v="0"/>
  </r>
  <r>
    <x v="4"/>
    <n v="23"/>
    <n v="2"/>
    <s v="ON"/>
    <d v="2019-01-23T00:00:00"/>
    <s v="Avg of 4 NM Projects"/>
    <n v="19"/>
    <n v="-0.77"/>
    <n v="-4.3258426966292134E-3"/>
    <n v="60.85"/>
    <n v="66.41"/>
    <n v="-5.1135699999999999E-2"/>
    <n v="0"/>
    <n v="0"/>
    <n v="0"/>
  </r>
  <r>
    <x v="4"/>
    <n v="23"/>
    <n v="2"/>
    <s v="ON"/>
    <d v="2019-01-23T00:00:00"/>
    <s v="Avg of 4 NM Projects"/>
    <n v="20"/>
    <n v="-0.51"/>
    <n v="-2.8651685393258426E-3"/>
    <n v="54.66"/>
    <n v="52.63"/>
    <n v="-2.6841300000000002E-2"/>
    <n v="0"/>
    <n v="0"/>
    <n v="0"/>
  </r>
  <r>
    <x v="4"/>
    <n v="23"/>
    <n v="2"/>
    <s v="ON"/>
    <d v="2019-01-23T00:00:00"/>
    <s v="Avg of 4 NM Projects"/>
    <n v="21"/>
    <n v="-0.64"/>
    <n v="-3.5955056179775282E-3"/>
    <n v="53.36"/>
    <n v="40.82"/>
    <n v="-2.61248E-2"/>
    <n v="0"/>
    <n v="0"/>
    <n v="0"/>
  </r>
  <r>
    <x v="4"/>
    <n v="23"/>
    <n v="2"/>
    <s v="ON"/>
    <d v="2019-01-23T00:00:00"/>
    <s v="Avg of 4 NM Projects"/>
    <n v="22"/>
    <n v="-0.51"/>
    <n v="-2.8651685393258426E-3"/>
    <n v="45.97"/>
    <n v="34.29"/>
    <n v="-1.7487900000000001E-2"/>
    <n v="0"/>
    <n v="0"/>
    <n v="0"/>
  </r>
  <r>
    <x v="4"/>
    <n v="23"/>
    <n v="2"/>
    <s v="ON"/>
    <d v="2019-01-23T00:00:00"/>
    <s v="Avg of 4 NM Projects"/>
    <n v="23"/>
    <n v="-0.64"/>
    <n v="-3.5955056179775282E-3"/>
    <n v="42.84"/>
    <n v="31.2"/>
    <n v="-1.9968E-2"/>
    <n v="0"/>
    <n v="0"/>
    <n v="0"/>
  </r>
  <r>
    <x v="4"/>
    <n v="23"/>
    <n v="2"/>
    <s v="OFF"/>
    <d v="2019-01-23T00:00:00"/>
    <s v="Avg of 4 NM Projects"/>
    <n v="24"/>
    <n v="-0.51"/>
    <n v="-2.8651685393258426E-3"/>
    <n v="39.869999999999997"/>
    <n v="13.92"/>
    <n v="-7.0992E-3"/>
    <n v="0"/>
    <n v="0"/>
    <n v="0"/>
  </r>
  <r>
    <x v="4"/>
    <n v="24"/>
    <n v="3"/>
    <s v="OFF"/>
    <d v="2019-01-24T00:00:00"/>
    <s v="Avg of 4 NM Projects"/>
    <n v="1"/>
    <n v="-0.77"/>
    <n v="-4.3258426966292134E-3"/>
    <n v="24.42"/>
    <n v="27.24"/>
    <n v="-2.0974799999999998E-2"/>
    <n v="0"/>
    <n v="0"/>
    <n v="0"/>
  </r>
  <r>
    <x v="4"/>
    <n v="24"/>
    <n v="3"/>
    <s v="OFF"/>
    <d v="2019-01-24T00:00:00"/>
    <s v="Avg of 4 NM Projects"/>
    <n v="2"/>
    <n v="-0.38500000000000001"/>
    <n v="-2.1629213483146067E-3"/>
    <n v="24.44"/>
    <n v="22.73"/>
    <n v="-8.7510500000000015E-3"/>
    <n v="0"/>
    <n v="0"/>
    <n v="0"/>
  </r>
  <r>
    <x v="4"/>
    <n v="24"/>
    <n v="3"/>
    <s v="OFF"/>
    <d v="2019-01-24T00:00:00"/>
    <s v="Avg of 4 NM Projects"/>
    <n v="3"/>
    <n v="-0.64"/>
    <n v="-3.5955056179775282E-3"/>
    <n v="24.14"/>
    <n v="22.88"/>
    <n v="-1.46432E-2"/>
    <n v="0"/>
    <n v="0"/>
    <n v="0"/>
  </r>
  <r>
    <x v="4"/>
    <n v="24"/>
    <n v="3"/>
    <s v="OFF"/>
    <d v="2019-01-24T00:00:00"/>
    <s v="Avg of 4 NM Projects"/>
    <n v="4"/>
    <n v="-0.38500000000000001"/>
    <n v="-2.1629213483146067E-3"/>
    <n v="22.98"/>
    <n v="22.53"/>
    <n v="-8.6740500000000009E-3"/>
    <n v="0"/>
    <n v="0"/>
    <n v="0"/>
  </r>
  <r>
    <x v="4"/>
    <n v="24"/>
    <n v="3"/>
    <s v="OFF"/>
    <d v="2019-01-24T00:00:00"/>
    <s v="Avg of 4 NM Projects"/>
    <n v="5"/>
    <n v="-0.51"/>
    <n v="-2.8651685393258426E-3"/>
    <n v="23.57"/>
    <n v="22.88"/>
    <n v="-1.16688E-2"/>
    <n v="0"/>
    <n v="0"/>
    <n v="0"/>
  </r>
  <r>
    <x v="4"/>
    <n v="24"/>
    <n v="3"/>
    <s v="OFF"/>
    <d v="2019-01-24T00:00:00"/>
    <s v="Avg of 4 NM Projects"/>
    <n v="6"/>
    <n v="-0.64"/>
    <n v="-3.5955056179775282E-3"/>
    <n v="25.11"/>
    <n v="24.56"/>
    <n v="-1.57184E-2"/>
    <n v="0"/>
    <n v="0"/>
    <n v="0"/>
  </r>
  <r>
    <x v="4"/>
    <n v="24"/>
    <n v="3"/>
    <s v="OFF"/>
    <d v="2019-01-24T00:00:00"/>
    <s v="Avg of 4 NM Projects"/>
    <n v="7"/>
    <n v="-0.13"/>
    <n v="-7.3033707865168538E-4"/>
    <n v="36.61"/>
    <n v="24.91"/>
    <n v="-3.2383000000000004E-3"/>
    <n v="0"/>
    <n v="0"/>
    <n v="0"/>
  </r>
  <r>
    <x v="4"/>
    <n v="24"/>
    <n v="3"/>
    <s v="ON"/>
    <d v="2019-01-24T00:00:00"/>
    <s v="Avg of 4 NM Projects"/>
    <n v="8"/>
    <n v="-1.415"/>
    <n v="-7.9494382022471909E-3"/>
    <n v="40.49"/>
    <n v="26.07"/>
    <n v="-3.6889050000000007E-2"/>
    <n v="0"/>
    <n v="0"/>
    <n v="0"/>
  </r>
  <r>
    <x v="4"/>
    <n v="24"/>
    <n v="3"/>
    <s v="ON"/>
    <d v="2019-01-24T00:00:00"/>
    <s v="Avg of 4 NM Projects"/>
    <n v="9"/>
    <n v="0.77500000000000002"/>
    <n v="4.3539325842696626E-3"/>
    <n v="41.19"/>
    <n v="32.32"/>
    <n v="2.5048000000000001E-2"/>
    <n v="0"/>
    <n v="0"/>
    <n v="0"/>
  </r>
  <r>
    <x v="4"/>
    <n v="24"/>
    <n v="3"/>
    <s v="ON"/>
    <d v="2019-01-24T00:00:00"/>
    <s v="Avg of 4 NM Projects"/>
    <n v="10"/>
    <n v="6.5299999999999994"/>
    <n v="3.6685393258426964E-2"/>
    <n v="44.76"/>
    <n v="32.22"/>
    <n v="0.21039659999999999"/>
    <n v="0"/>
    <n v="0"/>
    <n v="0"/>
  </r>
  <r>
    <x v="4"/>
    <n v="24"/>
    <n v="3"/>
    <s v="ON"/>
    <d v="2019-01-24T00:00:00"/>
    <s v="Avg of 4 NM Projects"/>
    <n v="11"/>
    <n v="13.44"/>
    <n v="7.5505617977528083E-2"/>
    <n v="36.15"/>
    <n v="28.55"/>
    <n v="0.383712"/>
    <n v="0"/>
    <n v="0"/>
    <n v="0"/>
  </r>
  <r>
    <x v="4"/>
    <n v="24"/>
    <n v="3"/>
    <s v="ON"/>
    <d v="2019-01-24T00:00:00"/>
    <s v="Avg of 4 NM Projects"/>
    <n v="12"/>
    <n v="16.899999999999999"/>
    <n v="9.4943820224719089E-2"/>
    <n v="34.97"/>
    <n v="42.02"/>
    <n v="0.71013800000000005"/>
    <n v="0"/>
    <n v="0"/>
    <n v="0"/>
  </r>
  <r>
    <x v="4"/>
    <n v="24"/>
    <n v="3"/>
    <s v="ON"/>
    <d v="2019-01-24T00:00:00"/>
    <s v="Avg of 4 NM Projects"/>
    <n v="13"/>
    <n v="23.3"/>
    <n v="0.13089887640449438"/>
    <n v="34.880000000000003"/>
    <n v="43.89"/>
    <n v="1.022637"/>
    <n v="0"/>
    <n v="0"/>
    <n v="0"/>
  </r>
  <r>
    <x v="4"/>
    <n v="24"/>
    <n v="3"/>
    <s v="ON"/>
    <d v="2019-01-24T00:00:00"/>
    <s v="Avg of 4 NM Projects"/>
    <n v="14"/>
    <n v="23.685000000000002"/>
    <n v="0.13306179775280899"/>
    <n v="35.51"/>
    <n v="47.19"/>
    <n v="1.1176951500000001"/>
    <n v="0"/>
    <n v="0"/>
    <n v="0"/>
  </r>
  <r>
    <x v="4"/>
    <n v="24"/>
    <n v="3"/>
    <s v="ON"/>
    <d v="2019-01-24T00:00:00"/>
    <s v="Avg of 4 NM Projects"/>
    <n v="15"/>
    <n v="11.139999999999999"/>
    <n v="6.2584269662921341E-2"/>
    <n v="37.840000000000003"/>
    <n v="45.14"/>
    <n v="0.50285959999999996"/>
    <n v="0"/>
    <n v="0"/>
    <n v="0"/>
  </r>
  <r>
    <x v="4"/>
    <n v="24"/>
    <n v="3"/>
    <s v="ON"/>
    <d v="2019-01-24T00:00:00"/>
    <s v="Avg of 4 NM Projects"/>
    <n v="16"/>
    <n v="4.2249999999999996"/>
    <n v="2.3735955056179772E-2"/>
    <n v="34.36"/>
    <n v="34.909999999999997"/>
    <n v="0.14749474999999998"/>
    <n v="0"/>
    <n v="0"/>
    <n v="0"/>
  </r>
  <r>
    <x v="4"/>
    <n v="24"/>
    <n v="3"/>
    <s v="ON"/>
    <d v="2019-01-24T00:00:00"/>
    <s v="Avg of 4 NM Projects"/>
    <n v="17"/>
    <n v="-0.51"/>
    <n v="-2.8651685393258426E-3"/>
    <n v="44.94"/>
    <n v="42.78"/>
    <n v="-2.1817800000000002E-2"/>
    <n v="0"/>
    <n v="0"/>
    <n v="0"/>
  </r>
  <r>
    <x v="4"/>
    <n v="24"/>
    <n v="3"/>
    <s v="ON"/>
    <d v="2019-01-24T00:00:00"/>
    <s v="Avg of 4 NM Projects"/>
    <n v="18"/>
    <n v="-0.51"/>
    <n v="-2.8651685393258426E-3"/>
    <n v="54.86"/>
    <n v="36.78"/>
    <n v="-1.8757799999999998E-2"/>
    <n v="0"/>
    <n v="0"/>
    <n v="0"/>
  </r>
  <r>
    <x v="4"/>
    <n v="24"/>
    <n v="3"/>
    <s v="ON"/>
    <d v="2019-01-24T00:00:00"/>
    <s v="Avg of 4 NM Projects"/>
    <n v="19"/>
    <n v="-0.51"/>
    <n v="-2.8651685393258426E-3"/>
    <n v="51"/>
    <n v="31.11"/>
    <n v="-1.5866100000000001E-2"/>
    <n v="0"/>
    <n v="0"/>
    <n v="0"/>
  </r>
  <r>
    <x v="4"/>
    <n v="24"/>
    <n v="3"/>
    <s v="ON"/>
    <d v="2019-01-24T00:00:00"/>
    <s v="Avg of 4 NM Projects"/>
    <n v="20"/>
    <n v="-0.77"/>
    <n v="-4.3258426966292134E-3"/>
    <n v="49.12"/>
    <n v="28.89"/>
    <n v="-2.2245299999999999E-2"/>
    <n v="0"/>
    <n v="0"/>
    <n v="0"/>
  </r>
  <r>
    <x v="4"/>
    <n v="24"/>
    <n v="3"/>
    <s v="ON"/>
    <d v="2019-01-24T00:00:00"/>
    <s v="Avg of 4 NM Projects"/>
    <n v="21"/>
    <n v="-0.77"/>
    <n v="-4.3258426966292134E-3"/>
    <n v="44.75"/>
    <n v="26.53"/>
    <n v="-2.0428100000000001E-2"/>
    <n v="0"/>
    <n v="0"/>
    <n v="0"/>
  </r>
  <r>
    <x v="4"/>
    <n v="24"/>
    <n v="3"/>
    <s v="ON"/>
    <d v="2019-01-24T00:00:00"/>
    <s v="Avg of 4 NM Projects"/>
    <n v="22"/>
    <n v="-0.51"/>
    <n v="-2.8651685393258426E-3"/>
    <n v="37.700000000000003"/>
    <n v="25.3"/>
    <n v="-1.2903000000000001E-2"/>
    <n v="0"/>
    <n v="0"/>
    <n v="0"/>
  </r>
  <r>
    <x v="4"/>
    <n v="24"/>
    <n v="3"/>
    <s v="ON"/>
    <d v="2019-01-24T00:00:00"/>
    <s v="Avg of 4 NM Projects"/>
    <n v="23"/>
    <n v="-0.9"/>
    <n v="-5.0561797752808994E-3"/>
    <n v="30.61"/>
    <n v="9.3800000000000008"/>
    <n v="-8.4419999999999999E-3"/>
    <n v="0"/>
    <n v="0"/>
    <n v="0"/>
  </r>
  <r>
    <x v="4"/>
    <n v="24"/>
    <n v="3"/>
    <s v="OFF"/>
    <d v="2019-01-24T00:00:00"/>
    <s v="Avg of 4 NM Projects"/>
    <n v="24"/>
    <n v="-0.64"/>
    <n v="-3.5955056179775282E-3"/>
    <n v="37.770000000000003"/>
    <n v="4.8899999999999997"/>
    <n v="-3.1295999999999997E-3"/>
    <n v="0"/>
    <n v="0"/>
    <n v="0"/>
  </r>
  <r>
    <x v="4"/>
    <n v="25"/>
    <n v="4"/>
    <s v="OFF"/>
    <d v="2019-01-25T00:00:00"/>
    <s v="Avg of 4 NM Projects"/>
    <n v="1"/>
    <n v="-0.51"/>
    <n v="-2.8651685393258426E-3"/>
    <n v="27.68"/>
    <n v="13.15"/>
    <n v="-6.7064999999999998E-3"/>
    <n v="0"/>
    <n v="0"/>
    <n v="0"/>
  </r>
  <r>
    <x v="4"/>
    <n v="25"/>
    <n v="4"/>
    <s v="OFF"/>
    <d v="2019-01-25T00:00:00"/>
    <s v="Avg of 4 NM Projects"/>
    <n v="2"/>
    <n v="-0.64"/>
    <n v="-3.5955056179775282E-3"/>
    <n v="27.26"/>
    <n v="5.74"/>
    <n v="-3.6736000000000004E-3"/>
    <n v="0"/>
    <n v="0"/>
    <n v="0"/>
  </r>
  <r>
    <x v="4"/>
    <n v="25"/>
    <n v="4"/>
    <s v="OFF"/>
    <d v="2019-01-25T00:00:00"/>
    <s v="Avg of 4 NM Projects"/>
    <n v="3"/>
    <n v="-0.64"/>
    <n v="-3.5955056179775282E-3"/>
    <n v="24.48"/>
    <n v="-2.58"/>
    <n v="1.6512E-3"/>
    <n v="0"/>
    <n v="0"/>
    <n v="0"/>
  </r>
  <r>
    <x v="4"/>
    <n v="25"/>
    <n v="4"/>
    <s v="OFF"/>
    <d v="2019-01-25T00:00:00"/>
    <s v="Avg of 4 NM Projects"/>
    <n v="4"/>
    <n v="-0.77"/>
    <n v="-4.3258426966292134E-3"/>
    <n v="24.15"/>
    <n v="4.37"/>
    <n v="-3.3649000000000001E-3"/>
    <n v="0"/>
    <n v="0"/>
    <n v="0"/>
  </r>
  <r>
    <x v="4"/>
    <n v="25"/>
    <n v="4"/>
    <s v="OFF"/>
    <d v="2019-01-25T00:00:00"/>
    <s v="Avg of 4 NM Projects"/>
    <n v="5"/>
    <n v="-0.77"/>
    <n v="-4.3258426966292134E-3"/>
    <n v="27.12"/>
    <n v="0.45"/>
    <n v="-3.4650000000000002E-4"/>
    <n v="0"/>
    <n v="0"/>
    <n v="0"/>
  </r>
  <r>
    <x v="4"/>
    <n v="25"/>
    <n v="4"/>
    <s v="OFF"/>
    <d v="2019-01-25T00:00:00"/>
    <s v="Avg of 4 NM Projects"/>
    <n v="6"/>
    <n v="-0.64"/>
    <n v="-3.5955056179775282E-3"/>
    <n v="29.7"/>
    <n v="-1.32"/>
    <n v="8.4480000000000015E-4"/>
    <n v="0"/>
    <n v="0"/>
    <n v="0"/>
  </r>
  <r>
    <x v="4"/>
    <n v="25"/>
    <n v="4"/>
    <s v="OFF"/>
    <d v="2019-01-25T00:00:00"/>
    <s v="Avg of 4 NM Projects"/>
    <n v="7"/>
    <n v="-0.64"/>
    <n v="-3.5955056179775282E-3"/>
    <n v="48.09"/>
    <n v="30.08"/>
    <n v="-1.92512E-2"/>
    <n v="0"/>
    <n v="0"/>
    <n v="0"/>
  </r>
  <r>
    <x v="4"/>
    <n v="25"/>
    <n v="4"/>
    <s v="ON"/>
    <d v="2019-01-25T00:00:00"/>
    <s v="Avg of 4 NM Projects"/>
    <n v="8"/>
    <n v="-0.125"/>
    <n v="-7.0224719101123594E-4"/>
    <n v="45"/>
    <n v="45.18"/>
    <n v="-5.6474999999999997E-3"/>
    <n v="0"/>
    <n v="0"/>
    <n v="0"/>
  </r>
  <r>
    <x v="4"/>
    <n v="25"/>
    <n v="4"/>
    <s v="ON"/>
    <d v="2019-01-25T00:00:00"/>
    <s v="Avg of 4 NM Projects"/>
    <n v="9"/>
    <n v="9.6"/>
    <n v="5.3932584269662923E-2"/>
    <n v="42.82"/>
    <n v="41.9"/>
    <n v="0.40223999999999993"/>
    <n v="0"/>
    <n v="0"/>
    <n v="0"/>
  </r>
  <r>
    <x v="4"/>
    <n v="25"/>
    <n v="4"/>
    <s v="ON"/>
    <d v="2019-01-25T00:00:00"/>
    <s v="Avg of 4 NM Projects"/>
    <n v="10"/>
    <n v="19.459999999999997"/>
    <n v="0.10932584269662921"/>
    <n v="41.04"/>
    <n v="28.07"/>
    <n v="0.5462421999999999"/>
    <n v="0"/>
    <n v="0"/>
    <n v="0"/>
  </r>
  <r>
    <x v="4"/>
    <n v="25"/>
    <n v="4"/>
    <s v="ON"/>
    <d v="2019-01-25T00:00:00"/>
    <s v="Avg of 4 NM Projects"/>
    <n v="11"/>
    <n v="44.415000000000006"/>
    <n v="0.2495224719101124"/>
    <n v="49.77"/>
    <n v="34.5"/>
    <n v="1.5323175"/>
    <n v="0"/>
    <n v="0"/>
    <n v="0"/>
  </r>
  <r>
    <x v="4"/>
    <n v="25"/>
    <n v="4"/>
    <s v="ON"/>
    <d v="2019-01-25T00:00:00"/>
    <s v="Avg of 4 NM Projects"/>
    <n v="12"/>
    <n v="55.805"/>
    <n v="0.3135112359550562"/>
    <n v="49.37"/>
    <n v="38.22"/>
    <n v="2.1328670999999999"/>
    <n v="0"/>
    <n v="0"/>
    <n v="0"/>
  </r>
  <r>
    <x v="4"/>
    <n v="25"/>
    <n v="4"/>
    <s v="ON"/>
    <d v="2019-01-25T00:00:00"/>
    <s v="Avg of 4 NM Projects"/>
    <n v="13"/>
    <n v="51.975000000000001"/>
    <n v="0.29199438202247191"/>
    <n v="47.76"/>
    <n v="24.41"/>
    <n v="1.26870975"/>
    <n v="0"/>
    <n v="0"/>
    <n v="0"/>
  </r>
  <r>
    <x v="4"/>
    <n v="25"/>
    <n v="4"/>
    <s v="ON"/>
    <d v="2019-01-25T00:00:00"/>
    <s v="Avg of 4 NM Projects"/>
    <n v="14"/>
    <n v="48.640000000000008"/>
    <n v="0.27325842696629216"/>
    <n v="48.99"/>
    <n v="28.23"/>
    <n v="1.3731072000000002"/>
    <n v="0"/>
    <n v="0"/>
    <n v="0"/>
  </r>
  <r>
    <x v="4"/>
    <n v="25"/>
    <n v="4"/>
    <s v="ON"/>
    <d v="2019-01-25T00:00:00"/>
    <s v="Avg of 4 NM Projects"/>
    <n v="15"/>
    <n v="39.939999999999991"/>
    <n v="0.22438202247191005"/>
    <n v="49.68"/>
    <n v="28.71"/>
    <n v="1.1466773999999997"/>
    <n v="0"/>
    <n v="0"/>
    <n v="0"/>
  </r>
  <r>
    <x v="4"/>
    <n v="25"/>
    <n v="4"/>
    <s v="ON"/>
    <d v="2019-01-25T00:00:00"/>
    <s v="Avg of 4 NM Projects"/>
    <n v="16"/>
    <n v="23.294999999999998"/>
    <n v="0.13087078651685391"/>
    <n v="49.8"/>
    <n v="29.08"/>
    <n v="0.67741859999999987"/>
    <n v="0"/>
    <n v="0"/>
    <n v="0"/>
  </r>
  <r>
    <x v="4"/>
    <n v="25"/>
    <n v="4"/>
    <s v="ON"/>
    <d v="2019-01-25T00:00:00"/>
    <s v="Avg of 4 NM Projects"/>
    <n v="17"/>
    <n v="3.84"/>
    <n v="2.1573033707865168E-2"/>
    <n v="53.78"/>
    <n v="44.31"/>
    <n v="0.17015039999999998"/>
    <n v="0"/>
    <n v="0"/>
    <n v="0"/>
  </r>
  <r>
    <x v="4"/>
    <n v="25"/>
    <n v="4"/>
    <s v="ON"/>
    <d v="2019-01-25T00:00:00"/>
    <s v="Avg of 4 NM Projects"/>
    <n v="18"/>
    <n v="-0.64"/>
    <n v="-3.5955056179775282E-3"/>
    <n v="64.31"/>
    <n v="58.54"/>
    <n v="-3.7465600000000002E-2"/>
    <n v="0"/>
    <n v="0"/>
    <n v="0"/>
  </r>
  <r>
    <x v="4"/>
    <n v="25"/>
    <n v="4"/>
    <s v="ON"/>
    <d v="2019-01-25T00:00:00"/>
    <s v="Avg of 4 NM Projects"/>
    <n v="19"/>
    <n v="-0.51"/>
    <n v="-2.8651685393258426E-3"/>
    <n v="62.19"/>
    <n v="58.82"/>
    <n v="-2.9998199999999999E-2"/>
    <n v="0"/>
    <n v="0"/>
    <n v="0"/>
  </r>
  <r>
    <x v="4"/>
    <n v="25"/>
    <n v="4"/>
    <s v="ON"/>
    <d v="2019-01-25T00:00:00"/>
    <s v="Avg of 4 NM Projects"/>
    <n v="20"/>
    <n v="-0.77"/>
    <n v="-4.3258426966292134E-3"/>
    <n v="62.2"/>
    <n v="42.64"/>
    <n v="-3.2832800000000002E-2"/>
    <n v="0"/>
    <n v="0"/>
    <n v="0"/>
  </r>
  <r>
    <x v="4"/>
    <n v="25"/>
    <n v="4"/>
    <s v="ON"/>
    <d v="2019-01-25T00:00:00"/>
    <s v="Avg of 4 NM Projects"/>
    <n v="21"/>
    <n v="-0.51"/>
    <n v="-2.8651685393258426E-3"/>
    <n v="60.32"/>
    <n v="41.17"/>
    <n v="-2.09967E-2"/>
    <n v="0"/>
    <n v="0"/>
    <n v="0"/>
  </r>
  <r>
    <x v="4"/>
    <n v="25"/>
    <n v="4"/>
    <s v="ON"/>
    <d v="2019-01-25T00:00:00"/>
    <s v="Avg of 4 NM Projects"/>
    <n v="22"/>
    <n v="-0.64"/>
    <n v="-3.5955056179775282E-3"/>
    <n v="52.92"/>
    <n v="38.29"/>
    <n v="-2.4505600000000002E-2"/>
    <n v="0"/>
    <n v="0"/>
    <n v="0"/>
  </r>
  <r>
    <x v="4"/>
    <n v="25"/>
    <n v="4"/>
    <s v="ON"/>
    <d v="2019-01-25T00:00:00"/>
    <s v="Avg of 4 NM Projects"/>
    <n v="23"/>
    <n v="-0.77"/>
    <n v="-4.3258426966292134E-3"/>
    <n v="49.92"/>
    <n v="25.85"/>
    <n v="-1.9904500000000002E-2"/>
    <n v="0"/>
    <n v="0"/>
    <n v="0"/>
  </r>
  <r>
    <x v="4"/>
    <n v="25"/>
    <n v="4"/>
    <s v="OFF"/>
    <d v="2019-01-25T00:00:00"/>
    <s v="Avg of 4 NM Projects"/>
    <n v="24"/>
    <n v="-0.51"/>
    <n v="-2.8651685393258426E-3"/>
    <n v="49.38"/>
    <n v="38.159999999999997"/>
    <n v="-1.9461599999999996E-2"/>
    <n v="0"/>
    <n v="0"/>
    <n v="0"/>
  </r>
  <r>
    <x v="4"/>
    <n v="26"/>
    <n v="5"/>
    <s v="OFF"/>
    <d v="2019-01-26T00:00:00"/>
    <s v="Avg of 4 NM Projects"/>
    <n v="1"/>
    <n v="-0.9"/>
    <n v="-5.0561797752808994E-3"/>
    <n v="43.42"/>
    <n v="49.34"/>
    <n v="-4.4406000000000008E-2"/>
    <n v="0"/>
    <n v="0"/>
    <n v="0"/>
  </r>
  <r>
    <x v="4"/>
    <n v="26"/>
    <n v="5"/>
    <s v="OFF"/>
    <d v="2019-01-26T00:00:00"/>
    <s v="Avg of 4 NM Projects"/>
    <n v="2"/>
    <n v="-0.64"/>
    <n v="-3.5955056179775282E-3"/>
    <n v="45.57"/>
    <n v="47.14"/>
    <n v="-3.0169600000000001E-2"/>
    <n v="0"/>
    <n v="0"/>
    <n v="0"/>
  </r>
  <r>
    <x v="4"/>
    <n v="26"/>
    <n v="5"/>
    <s v="OFF"/>
    <d v="2019-01-26T00:00:00"/>
    <s v="Avg of 4 NM Projects"/>
    <n v="3"/>
    <n v="-0.64"/>
    <n v="-3.5955056179775282E-3"/>
    <n v="47.51"/>
    <n v="32.99"/>
    <n v="-2.1113600000000003E-2"/>
    <n v="0"/>
    <n v="0"/>
    <n v="0"/>
  </r>
  <r>
    <x v="4"/>
    <n v="26"/>
    <n v="5"/>
    <s v="OFF"/>
    <d v="2019-01-26T00:00:00"/>
    <s v="Avg of 4 NM Projects"/>
    <n v="4"/>
    <n v="-0.77"/>
    <n v="-4.3258426966292134E-3"/>
    <n v="48.16"/>
    <n v="43.18"/>
    <n v="-3.3248600000000003E-2"/>
    <n v="0"/>
    <n v="0"/>
    <n v="0"/>
  </r>
  <r>
    <x v="4"/>
    <n v="26"/>
    <n v="5"/>
    <s v="OFF"/>
    <d v="2019-01-26T00:00:00"/>
    <s v="Avg of 4 NM Projects"/>
    <n v="5"/>
    <n v="-0.64"/>
    <n v="-3.5955056179775282E-3"/>
    <n v="51.5"/>
    <n v="46.02"/>
    <n v="-2.9452800000000005E-2"/>
    <n v="0"/>
    <n v="0"/>
    <n v="0"/>
  </r>
  <r>
    <x v="4"/>
    <n v="26"/>
    <n v="5"/>
    <s v="OFF"/>
    <d v="2019-01-26T00:00:00"/>
    <s v="Avg of 4 NM Projects"/>
    <n v="6"/>
    <n v="-0.77"/>
    <n v="-4.3258426966292134E-3"/>
    <n v="51.72"/>
    <n v="35.56"/>
    <n v="-2.7381200000000005E-2"/>
    <n v="0"/>
    <n v="0"/>
    <n v="0"/>
  </r>
  <r>
    <x v="4"/>
    <n v="26"/>
    <n v="5"/>
    <s v="OFF"/>
    <d v="2019-01-26T00:00:00"/>
    <s v="Avg of 4 NM Projects"/>
    <n v="7"/>
    <n v="-1.03"/>
    <n v="-5.7865168539325846E-3"/>
    <n v="68.599999999999994"/>
    <n v="35.15"/>
    <n v="-3.6204500000000001E-2"/>
    <n v="0"/>
    <n v="0"/>
    <n v="0"/>
  </r>
  <r>
    <x v="4"/>
    <n v="26"/>
    <n v="5"/>
    <s v="ON"/>
    <d v="2019-01-26T00:00:00"/>
    <s v="Avg of 4 NM Projects"/>
    <n v="8"/>
    <n v="0.38500000000000001"/>
    <n v="2.1629213483146067E-3"/>
    <n v="55.47"/>
    <n v="43.86"/>
    <n v="1.6886099999999998E-2"/>
    <n v="0"/>
    <n v="0"/>
    <n v="0"/>
  </r>
  <r>
    <x v="4"/>
    <n v="26"/>
    <n v="5"/>
    <s v="ON"/>
    <d v="2019-01-26T00:00:00"/>
    <s v="Avg of 4 NM Projects"/>
    <n v="9"/>
    <n v="21.76"/>
    <n v="0.12224719101123596"/>
    <n v="63.51"/>
    <n v="50.65"/>
    <n v="1.102144"/>
    <n v="0"/>
    <n v="0"/>
    <n v="0"/>
  </r>
  <r>
    <x v="4"/>
    <n v="26"/>
    <n v="5"/>
    <s v="ON"/>
    <d v="2019-01-26T00:00:00"/>
    <s v="Avg of 4 NM Projects"/>
    <n v="10"/>
    <n v="36.22"/>
    <n v="0.20348314606741572"/>
    <n v="60.24"/>
    <n v="35.79"/>
    <n v="1.2963137999999998"/>
    <n v="0"/>
    <n v="0"/>
    <n v="0"/>
  </r>
  <r>
    <x v="4"/>
    <n v="26"/>
    <n v="5"/>
    <s v="ON"/>
    <d v="2019-01-26T00:00:00"/>
    <s v="Avg of 4 NM Projects"/>
    <n v="11"/>
    <n v="49.914999999999999"/>
    <n v="0.28042134831460674"/>
    <n v="55.65"/>
    <n v="44.64"/>
    <n v="2.2282055999999999"/>
    <n v="0"/>
    <n v="0"/>
    <n v="0"/>
  </r>
  <r>
    <x v="4"/>
    <n v="26"/>
    <n v="5"/>
    <s v="ON"/>
    <d v="2019-01-26T00:00:00"/>
    <s v="Avg of 4 NM Projects"/>
    <n v="12"/>
    <n v="59.140000000000008"/>
    <n v="0.33224719101123601"/>
    <n v="51.92"/>
    <n v="13.52"/>
    <n v="0.79957280000000008"/>
    <n v="0"/>
    <n v="0"/>
    <n v="0"/>
  </r>
  <r>
    <x v="4"/>
    <n v="26"/>
    <n v="5"/>
    <s v="ON"/>
    <d v="2019-01-26T00:00:00"/>
    <s v="Avg of 4 NM Projects"/>
    <n v="13"/>
    <n v="47.999999999999993"/>
    <n v="0.26966292134831454"/>
    <n v="49"/>
    <n v="-1.08"/>
    <n v="-5.1839999999999997E-2"/>
    <n v="0"/>
    <n v="0"/>
    <n v="0"/>
  </r>
  <r>
    <x v="4"/>
    <n v="26"/>
    <n v="5"/>
    <s v="ON"/>
    <d v="2019-01-26T00:00:00"/>
    <s v="Avg of 4 NM Projects"/>
    <n v="14"/>
    <n v="42.495000000000005"/>
    <n v="0.23873595505617981"/>
    <n v="46.86"/>
    <n v="27.51"/>
    <n v="1.1690374500000003"/>
    <n v="0"/>
    <n v="0"/>
    <n v="0"/>
  </r>
  <r>
    <x v="4"/>
    <n v="26"/>
    <n v="5"/>
    <s v="ON"/>
    <d v="2019-01-26T00:00:00"/>
    <s v="Avg of 4 NM Projects"/>
    <n v="15"/>
    <n v="33.79"/>
    <n v="0.18983146067415729"/>
    <n v="47.64"/>
    <n v="29.01"/>
    <n v="0.98024790000000006"/>
    <n v="0"/>
    <n v="0"/>
    <n v="0"/>
  </r>
  <r>
    <x v="4"/>
    <n v="26"/>
    <n v="5"/>
    <s v="ON"/>
    <d v="2019-01-26T00:00:00"/>
    <s v="Avg of 4 NM Projects"/>
    <n v="16"/>
    <n v="28.544999999999998"/>
    <n v="0.16036516853932584"/>
    <n v="51.57"/>
    <n v="42.74"/>
    <n v="1.2200133"/>
    <n v="0"/>
    <n v="0"/>
    <n v="0"/>
  </r>
  <r>
    <x v="4"/>
    <n v="26"/>
    <n v="5"/>
    <s v="ON"/>
    <d v="2019-01-26T00:00:00"/>
    <s v="Avg of 4 NM Projects"/>
    <n v="17"/>
    <n v="4.0949999999999998"/>
    <n v="2.3005617977528089E-2"/>
    <n v="59.46"/>
    <n v="53.63"/>
    <n v="0.21961485"/>
    <n v="0"/>
    <n v="0"/>
    <n v="0"/>
  </r>
  <r>
    <x v="4"/>
    <n v="26"/>
    <n v="5"/>
    <s v="ON"/>
    <d v="2019-01-26T00:00:00"/>
    <s v="Avg of 4 NM Projects"/>
    <n v="18"/>
    <n v="-0.77"/>
    <n v="-4.3258426966292134E-3"/>
    <n v="72.37"/>
    <n v="59.45"/>
    <n v="-4.5776500000000005E-2"/>
    <n v="0"/>
    <n v="0"/>
    <n v="0"/>
  </r>
  <r>
    <x v="4"/>
    <n v="26"/>
    <n v="5"/>
    <s v="ON"/>
    <d v="2019-01-26T00:00:00"/>
    <s v="Avg of 4 NM Projects"/>
    <n v="19"/>
    <n v="-0.77"/>
    <n v="-4.3258426966292134E-3"/>
    <n v="63.34"/>
    <n v="54.02"/>
    <n v="-4.1595400000000005E-2"/>
    <n v="0"/>
    <n v="0"/>
    <n v="0"/>
  </r>
  <r>
    <x v="4"/>
    <n v="26"/>
    <n v="5"/>
    <s v="ON"/>
    <d v="2019-01-26T00:00:00"/>
    <s v="Avg of 4 NM Projects"/>
    <n v="20"/>
    <n v="-0.77"/>
    <n v="-4.3258426966292134E-3"/>
    <n v="59.93"/>
    <n v="50.93"/>
    <n v="-3.9216099999999997E-2"/>
    <n v="0"/>
    <n v="0"/>
    <n v="0"/>
  </r>
  <r>
    <x v="4"/>
    <n v="26"/>
    <n v="5"/>
    <s v="ON"/>
    <d v="2019-01-26T00:00:00"/>
    <s v="Avg of 4 NM Projects"/>
    <n v="21"/>
    <n v="-0.9"/>
    <n v="-5.0561797752808994E-3"/>
    <n v="52.14"/>
    <n v="56.13"/>
    <n v="-5.0517000000000006E-2"/>
    <n v="0"/>
    <n v="0"/>
    <n v="0"/>
  </r>
  <r>
    <x v="4"/>
    <n v="26"/>
    <n v="5"/>
    <s v="ON"/>
    <d v="2019-01-26T00:00:00"/>
    <s v="Avg of 4 NM Projects"/>
    <n v="22"/>
    <n v="-0.77"/>
    <n v="-4.3258426966292134E-3"/>
    <n v="47.23"/>
    <n v="34.24"/>
    <n v="-2.6364800000000001E-2"/>
    <n v="0"/>
    <n v="0"/>
    <n v="0"/>
  </r>
  <r>
    <x v="4"/>
    <n v="26"/>
    <n v="5"/>
    <s v="ON"/>
    <d v="2019-01-26T00:00:00"/>
    <s v="Avg of 4 NM Projects"/>
    <n v="23"/>
    <n v="-1.03"/>
    <n v="-5.7865168539325846E-3"/>
    <n v="48.11"/>
    <n v="48.89"/>
    <n v="-5.0356700000000004E-2"/>
    <n v="0"/>
    <n v="0"/>
    <n v="0"/>
  </r>
  <r>
    <x v="4"/>
    <n v="26"/>
    <n v="5"/>
    <s v="OFF"/>
    <d v="2019-01-26T00:00:00"/>
    <s v="Avg of 4 NM Projects"/>
    <n v="24"/>
    <n v="-0.77"/>
    <n v="-4.3258426966292134E-3"/>
    <n v="44.75"/>
    <n v="54.32"/>
    <n v="-4.18264E-2"/>
    <n v="0"/>
    <n v="0"/>
    <n v="0"/>
  </r>
  <r>
    <x v="4"/>
    <n v="27"/>
    <n v="6"/>
    <s v="OFF"/>
    <d v="2019-01-27T00:00:00"/>
    <s v="Avg of 4 NM Projects"/>
    <n v="1"/>
    <n v="-0.77"/>
    <n v="-4.3258426966292134E-3"/>
    <n v="52.17"/>
    <n v="63.3"/>
    <n v="-4.8741E-2"/>
    <n v="0"/>
    <n v="0"/>
    <n v="0"/>
  </r>
  <r>
    <x v="4"/>
    <n v="27"/>
    <n v="6"/>
    <s v="OFF"/>
    <d v="2019-01-27T00:00:00"/>
    <s v="Avg of 4 NM Projects"/>
    <n v="2"/>
    <n v="-0.9"/>
    <n v="-5.0561797752808994E-3"/>
    <n v="47.55"/>
    <n v="37.630000000000003"/>
    <n v="-3.3867000000000001E-2"/>
    <n v="0"/>
    <n v="0"/>
    <n v="0"/>
  </r>
  <r>
    <x v="4"/>
    <n v="27"/>
    <n v="6"/>
    <s v="OFF"/>
    <d v="2019-01-27T00:00:00"/>
    <s v="Avg of 4 NM Projects"/>
    <n v="3"/>
    <n v="-1.0249999999999999"/>
    <n v="-5.7584269662921345E-3"/>
    <n v="40.770000000000003"/>
    <n v="36.78"/>
    <n v="-3.7699500000000004E-2"/>
    <n v="0"/>
    <n v="0"/>
    <n v="0"/>
  </r>
  <r>
    <x v="4"/>
    <n v="27"/>
    <n v="6"/>
    <s v="OFF"/>
    <d v="2019-01-27T00:00:00"/>
    <s v="Avg of 4 NM Projects"/>
    <n v="4"/>
    <n v="-1.0249999999999999"/>
    <n v="-5.7584269662921345E-3"/>
    <n v="41.76"/>
    <n v="42.7"/>
    <n v="-4.3767500000000001E-2"/>
    <n v="0"/>
    <n v="0"/>
    <n v="0"/>
  </r>
  <r>
    <x v="4"/>
    <n v="27"/>
    <n v="6"/>
    <s v="OFF"/>
    <d v="2019-01-27T00:00:00"/>
    <s v="Avg of 4 NM Projects"/>
    <n v="5"/>
    <n v="-0.9"/>
    <n v="-5.0561797752808994E-3"/>
    <n v="46.45"/>
    <n v="55.66"/>
    <n v="-5.0094E-2"/>
    <n v="0"/>
    <n v="0"/>
    <n v="0"/>
  </r>
  <r>
    <x v="4"/>
    <n v="27"/>
    <n v="6"/>
    <s v="OFF"/>
    <d v="2019-01-27T00:00:00"/>
    <s v="Avg of 4 NM Projects"/>
    <n v="6"/>
    <n v="-1.0249999999999999"/>
    <n v="-5.7584269662921345E-3"/>
    <n v="52.02"/>
    <n v="63.51"/>
    <n v="-6.5097749999999996E-2"/>
    <n v="0"/>
    <n v="0"/>
    <n v="0"/>
  </r>
  <r>
    <x v="4"/>
    <n v="27"/>
    <n v="6"/>
    <s v="OFF"/>
    <d v="2019-01-27T00:00:00"/>
    <s v="Avg of 4 NM Projects"/>
    <n v="7"/>
    <n v="-1.0249999999999999"/>
    <n v="-5.7584269662921345E-3"/>
    <n v="48.05"/>
    <n v="40.479999999999997"/>
    <n v="-4.1491999999999987E-2"/>
    <n v="0"/>
    <n v="0"/>
    <n v="0"/>
  </r>
  <r>
    <x v="4"/>
    <n v="27"/>
    <n v="6"/>
    <s v="ON"/>
    <d v="2019-01-27T00:00:00"/>
    <s v="Avg of 4 NM Projects"/>
    <n v="8"/>
    <n v="-0.63500000000000001"/>
    <n v="-3.5674157303370786E-3"/>
    <n v="40.479999999999997"/>
    <n v="43.87"/>
    <n v="-2.7857449999999999E-2"/>
    <n v="0"/>
    <n v="0"/>
    <n v="0"/>
  </r>
  <r>
    <x v="4"/>
    <n v="27"/>
    <n v="6"/>
    <s v="ON"/>
    <d v="2019-01-27T00:00:00"/>
    <s v="Avg of 4 NM Projects"/>
    <n v="9"/>
    <n v="19.330000000000002"/>
    <n v="0.10859550561797754"/>
    <n v="44.58"/>
    <n v="61.97"/>
    <n v="1.1978801000000001"/>
    <n v="0"/>
    <n v="0"/>
    <n v="0"/>
  </r>
  <r>
    <x v="4"/>
    <n v="27"/>
    <n v="6"/>
    <s v="ON"/>
    <d v="2019-01-27T00:00:00"/>
    <s v="Avg of 4 NM Projects"/>
    <n v="10"/>
    <n v="34.17499999999999"/>
    <n v="0.19199438202247185"/>
    <n v="41.36"/>
    <n v="30.4"/>
    <n v="1.0389199999999996"/>
    <n v="0"/>
    <n v="0"/>
    <n v="0"/>
  </r>
  <r>
    <x v="4"/>
    <n v="27"/>
    <n v="6"/>
    <s v="ON"/>
    <d v="2019-01-27T00:00:00"/>
    <s v="Avg of 4 NM Projects"/>
    <n v="11"/>
    <n v="24.71"/>
    <n v="0.13882022471910113"/>
    <n v="39.76"/>
    <n v="27.78"/>
    <n v="0.68644380000000005"/>
    <n v="0"/>
    <n v="0"/>
    <n v="0"/>
  </r>
  <r>
    <x v="4"/>
    <n v="27"/>
    <n v="6"/>
    <s v="ON"/>
    <d v="2019-01-27T00:00:00"/>
    <s v="Avg of 4 NM Projects"/>
    <n v="12"/>
    <n v="20.734999999999999"/>
    <n v="0.11648876404494382"/>
    <n v="37.21"/>
    <n v="25.66"/>
    <n v="0.53206010000000004"/>
    <n v="0"/>
    <n v="0"/>
    <n v="0"/>
  </r>
  <r>
    <x v="4"/>
    <n v="27"/>
    <n v="6"/>
    <s v="ON"/>
    <d v="2019-01-27T00:00:00"/>
    <s v="Avg of 4 NM Projects"/>
    <n v="13"/>
    <n v="18.684999999999999"/>
    <n v="0.10497191011235954"/>
    <n v="36.35"/>
    <n v="28.27"/>
    <n v="0.52822494999999992"/>
    <n v="0"/>
    <n v="0"/>
    <n v="0"/>
  </r>
  <r>
    <x v="4"/>
    <n v="27"/>
    <n v="6"/>
    <s v="ON"/>
    <d v="2019-01-27T00:00:00"/>
    <s v="Avg of 4 NM Projects"/>
    <n v="14"/>
    <n v="10.75"/>
    <n v="6.0393258426966294E-2"/>
    <n v="34.11"/>
    <n v="31.33"/>
    <n v="0.33679749999999997"/>
    <n v="0"/>
    <n v="0"/>
    <n v="0"/>
  </r>
  <r>
    <x v="4"/>
    <n v="27"/>
    <n v="6"/>
    <s v="ON"/>
    <d v="2019-01-27T00:00:00"/>
    <s v="Avg of 4 NM Projects"/>
    <n v="15"/>
    <n v="4.6150000000000002"/>
    <n v="2.5926966292134833E-2"/>
    <n v="30.62"/>
    <n v="26.28"/>
    <n v="0.12128220000000002"/>
    <n v="0"/>
    <n v="0"/>
    <n v="0"/>
  </r>
  <r>
    <x v="4"/>
    <n v="27"/>
    <n v="6"/>
    <s v="ON"/>
    <d v="2019-01-27T00:00:00"/>
    <s v="Avg of 4 NM Projects"/>
    <n v="16"/>
    <n v="1.1499999999999999"/>
    <n v="6.4606741573033704E-3"/>
    <n v="32.82"/>
    <n v="27.11"/>
    <n v="3.1176499999999996E-2"/>
    <n v="0"/>
    <n v="0"/>
    <n v="0"/>
  </r>
  <r>
    <x v="4"/>
    <n v="27"/>
    <n v="6"/>
    <s v="ON"/>
    <d v="2019-01-27T00:00:00"/>
    <s v="Avg of 4 NM Projects"/>
    <n v="17"/>
    <n v="-1.0249999999999999"/>
    <n v="-5.7584269662921345E-3"/>
    <n v="35.03"/>
    <n v="29.17"/>
    <n v="-2.9899249999999999E-2"/>
    <n v="0"/>
    <n v="0"/>
    <n v="0"/>
  </r>
  <r>
    <x v="4"/>
    <n v="27"/>
    <n v="6"/>
    <s v="ON"/>
    <d v="2019-01-27T00:00:00"/>
    <s v="Avg of 4 NM Projects"/>
    <n v="18"/>
    <n v="-1.0249999999999999"/>
    <n v="-5.7584269662921345E-3"/>
    <n v="51.74"/>
    <n v="48.09"/>
    <n v="-4.9292249999999996E-2"/>
    <n v="0"/>
    <n v="0"/>
    <n v="0"/>
  </r>
  <r>
    <x v="4"/>
    <n v="27"/>
    <n v="6"/>
    <s v="ON"/>
    <d v="2019-01-27T00:00:00"/>
    <s v="Avg of 4 NM Projects"/>
    <n v="19"/>
    <n v="-0.77"/>
    <n v="-4.3258426966292134E-3"/>
    <n v="49.19"/>
    <n v="52.26"/>
    <n v="-4.0240200000000004E-2"/>
    <n v="0"/>
    <n v="0"/>
    <n v="0"/>
  </r>
  <r>
    <x v="4"/>
    <n v="27"/>
    <n v="6"/>
    <s v="ON"/>
    <d v="2019-01-27T00:00:00"/>
    <s v="Avg of 4 NM Projects"/>
    <n v="20"/>
    <n v="-0.89500000000000002"/>
    <n v="-5.0280898876404493E-3"/>
    <n v="38.85"/>
    <n v="36.840000000000003"/>
    <n v="-3.2971800000000002E-2"/>
    <n v="0"/>
    <n v="0"/>
    <n v="0"/>
  </r>
  <r>
    <x v="4"/>
    <n v="27"/>
    <n v="6"/>
    <s v="ON"/>
    <d v="2019-01-27T00:00:00"/>
    <s v="Avg of 4 NM Projects"/>
    <n v="21"/>
    <n v="-0.77"/>
    <n v="-4.3258426966292134E-3"/>
    <n v="35.72"/>
    <n v="26.04"/>
    <n v="-2.0050800000000001E-2"/>
    <n v="0"/>
    <n v="0"/>
    <n v="0"/>
  </r>
  <r>
    <x v="4"/>
    <n v="27"/>
    <n v="6"/>
    <s v="ON"/>
    <d v="2019-01-27T00:00:00"/>
    <s v="Avg of 4 NM Projects"/>
    <n v="22"/>
    <n v="-0.89500000000000002"/>
    <n v="-5.0280898876404493E-3"/>
    <n v="33.47"/>
    <n v="16.260000000000002"/>
    <n v="-1.4552700000000002E-2"/>
    <n v="0"/>
    <n v="0"/>
    <n v="0"/>
  </r>
  <r>
    <x v="4"/>
    <n v="27"/>
    <n v="6"/>
    <s v="ON"/>
    <d v="2019-01-27T00:00:00"/>
    <s v="Avg of 4 NM Projects"/>
    <n v="23"/>
    <n v="-0.89500000000000002"/>
    <n v="-5.0280898876404493E-3"/>
    <n v="29.31"/>
    <n v="-1.26"/>
    <n v="1.1276999999999999E-3"/>
    <n v="0"/>
    <n v="0"/>
    <n v="0"/>
  </r>
  <r>
    <x v="4"/>
    <n v="27"/>
    <n v="6"/>
    <s v="OFF"/>
    <d v="2019-01-27T00:00:00"/>
    <s v="Avg of 4 NM Projects"/>
    <n v="24"/>
    <n v="-1.03"/>
    <n v="-5.7865168539325846E-3"/>
    <n v="27.24"/>
    <n v="-23.55"/>
    <n v="2.4256500000000004E-2"/>
    <n v="0"/>
    <n v="0"/>
    <n v="0"/>
  </r>
  <r>
    <x v="4"/>
    <n v="28"/>
    <n v="7"/>
    <s v="OFF"/>
    <d v="2019-01-28T00:00:00"/>
    <s v="Avg of 4 NM Projects"/>
    <n v="1"/>
    <n v="-0.89500000000000002"/>
    <n v="-5.0280898876404493E-3"/>
    <n v="32.75"/>
    <n v="-11.07"/>
    <n v="9.9076500000000005E-3"/>
    <n v="0"/>
    <n v="0"/>
    <n v="0"/>
  </r>
  <r>
    <x v="4"/>
    <n v="28"/>
    <n v="7"/>
    <s v="OFF"/>
    <d v="2019-01-28T00:00:00"/>
    <s v="Avg of 4 NM Projects"/>
    <n v="2"/>
    <n v="-1.0249999999999999"/>
    <n v="-5.7584269662921345E-3"/>
    <n v="30.9"/>
    <n v="21.42"/>
    <n v="-2.1955499999999999E-2"/>
    <n v="0"/>
    <n v="0"/>
    <n v="0"/>
  </r>
  <r>
    <x v="4"/>
    <n v="28"/>
    <n v="7"/>
    <s v="OFF"/>
    <d v="2019-01-28T00:00:00"/>
    <s v="Avg of 4 NM Projects"/>
    <n v="3"/>
    <n v="-0.77"/>
    <n v="-4.3258426966292134E-3"/>
    <n v="29.81"/>
    <n v="17.55"/>
    <n v="-1.3513500000000001E-2"/>
    <n v="0"/>
    <n v="0"/>
    <n v="0"/>
  </r>
  <r>
    <x v="4"/>
    <n v="28"/>
    <n v="7"/>
    <s v="OFF"/>
    <d v="2019-01-28T00:00:00"/>
    <s v="Avg of 4 NM Projects"/>
    <n v="4"/>
    <n v="-1.0249999999999999"/>
    <n v="-5.7584269662921345E-3"/>
    <n v="31.26"/>
    <n v="-14.38"/>
    <n v="1.4739499999999999E-2"/>
    <n v="0"/>
    <n v="0"/>
    <n v="0"/>
  </r>
  <r>
    <x v="4"/>
    <n v="28"/>
    <n v="7"/>
    <s v="OFF"/>
    <d v="2019-01-28T00:00:00"/>
    <s v="Avg of 4 NM Projects"/>
    <n v="5"/>
    <n v="-0.89500000000000002"/>
    <n v="-5.0280898876404493E-3"/>
    <n v="32.79"/>
    <n v="8.4600000000000009"/>
    <n v="-7.5717000000000007E-3"/>
    <n v="0"/>
    <n v="0"/>
    <n v="0"/>
  </r>
  <r>
    <x v="4"/>
    <n v="28"/>
    <n v="7"/>
    <s v="OFF"/>
    <d v="2019-01-28T00:00:00"/>
    <s v="Avg of 4 NM Projects"/>
    <n v="6"/>
    <n v="-0.9"/>
    <n v="-5.0561797752808994E-3"/>
    <n v="46.91"/>
    <n v="39.36"/>
    <n v="-3.5423999999999997E-2"/>
    <n v="0"/>
    <n v="0"/>
    <n v="0"/>
  </r>
  <r>
    <x v="4"/>
    <n v="28"/>
    <n v="7"/>
    <s v="OFF"/>
    <d v="2019-01-28T00:00:00"/>
    <s v="Avg of 4 NM Projects"/>
    <n v="7"/>
    <n v="-1.0249999999999999"/>
    <n v="-5.7584269662921345E-3"/>
    <n v="82.54"/>
    <n v="58.16"/>
    <n v="-5.9613999999999993E-2"/>
    <n v="0"/>
    <n v="0"/>
    <n v="0"/>
  </r>
  <r>
    <x v="4"/>
    <n v="28"/>
    <n v="7"/>
    <s v="OFF"/>
    <d v="2019-01-28T00:00:00"/>
    <s v="Avg of 4 NM Projects"/>
    <n v="8"/>
    <n v="0.13"/>
    <n v="7.3033707865168538E-4"/>
    <n v="79.53"/>
    <n v="51.94"/>
    <n v="6.7521999999999999E-3"/>
    <n v="0"/>
    <n v="0"/>
    <n v="0"/>
  </r>
  <r>
    <x v="4"/>
    <n v="28"/>
    <n v="7"/>
    <s v="OFF"/>
    <d v="2019-01-28T00:00:00"/>
    <s v="Avg of 4 NM Projects"/>
    <n v="9"/>
    <n v="10.24"/>
    <n v="5.7528089887640452E-2"/>
    <n v="64.52"/>
    <n v="52.02"/>
    <n v="0.53268479999999996"/>
    <n v="0"/>
    <n v="0"/>
    <n v="0"/>
  </r>
  <r>
    <x v="4"/>
    <n v="28"/>
    <n v="7"/>
    <s v="OFF"/>
    <d v="2019-01-28T00:00:00"/>
    <s v="Avg of 4 NM Projects"/>
    <n v="10"/>
    <n v="26.104999999999997"/>
    <n v="0.1466573033707865"/>
    <n v="63.04"/>
    <n v="28.34"/>
    <n v="0.73981569999999985"/>
    <n v="0"/>
    <n v="0"/>
    <n v="0"/>
  </r>
  <r>
    <x v="4"/>
    <n v="28"/>
    <n v="7"/>
    <s v="OFF"/>
    <d v="2019-01-28T00:00:00"/>
    <s v="Avg of 4 NM Projects"/>
    <n v="11"/>
    <n v="50.56"/>
    <n v="0.28404494382022472"/>
    <n v="80.42"/>
    <n v="34.56"/>
    <n v="1.7473536000000001"/>
    <n v="0"/>
    <n v="0"/>
    <n v="0"/>
  </r>
  <r>
    <x v="4"/>
    <n v="28"/>
    <n v="7"/>
    <s v="OFF"/>
    <d v="2019-01-28T00:00:00"/>
    <s v="Avg of 4 NM Projects"/>
    <n v="12"/>
    <n v="53.634999999999998"/>
    <n v="0.30132022471910114"/>
    <n v="73.59"/>
    <n v="31.45"/>
    <n v="1.6868207499999999"/>
    <n v="0"/>
    <n v="0"/>
    <n v="0"/>
  </r>
  <r>
    <x v="4"/>
    <n v="28"/>
    <n v="7"/>
    <s v="OFF"/>
    <d v="2019-01-28T00:00:00"/>
    <s v="Avg of 4 NM Projects"/>
    <n v="13"/>
    <n v="51.585000000000001"/>
    <n v="0.28980337078651686"/>
    <n v="70.59"/>
    <n v="38.56"/>
    <n v="1.9891175999999999"/>
    <n v="0"/>
    <n v="0"/>
    <n v="0"/>
  </r>
  <r>
    <x v="4"/>
    <n v="28"/>
    <n v="7"/>
    <s v="OFF"/>
    <d v="2019-01-28T00:00:00"/>
    <s v="Avg of 4 NM Projects"/>
    <n v="14"/>
    <n v="47.23"/>
    <n v="0.26533707865168538"/>
    <n v="66.459999999999994"/>
    <n v="44.61"/>
    <n v="2.1069303000000001"/>
    <n v="0"/>
    <n v="0"/>
    <n v="0"/>
  </r>
  <r>
    <x v="4"/>
    <n v="28"/>
    <n v="7"/>
    <s v="OFF"/>
    <d v="2019-01-28T00:00:00"/>
    <s v="Avg of 4 NM Projects"/>
    <n v="15"/>
    <n v="33.92"/>
    <n v="0.19056179775280899"/>
    <n v="69.73"/>
    <n v="46.28"/>
    <n v="1.5698176000000001"/>
    <n v="0"/>
    <n v="0"/>
    <n v="0"/>
  </r>
  <r>
    <x v="4"/>
    <n v="28"/>
    <n v="7"/>
    <s v="OFF"/>
    <d v="2019-01-28T00:00:00"/>
    <s v="Avg of 4 NM Projects"/>
    <n v="16"/>
    <n v="20.099999999999998"/>
    <n v="0.11292134831460673"/>
    <n v="77.62"/>
    <n v="48.45"/>
    <n v="0.97384499999999996"/>
    <n v="0"/>
    <n v="0"/>
    <n v="0"/>
  </r>
  <r>
    <x v="4"/>
    <n v="28"/>
    <n v="7"/>
    <s v="OFF"/>
    <d v="2019-01-28T00:00:00"/>
    <s v="Avg of 4 NM Projects"/>
    <n v="17"/>
    <n v="1.03"/>
    <n v="5.7865168539325846E-3"/>
    <n v="82.68"/>
    <n v="65.209999999999994"/>
    <n v="6.7166299999999998E-2"/>
    <n v="0"/>
    <n v="0"/>
    <n v="0"/>
  </r>
  <r>
    <x v="4"/>
    <n v="28"/>
    <n v="7"/>
    <s v="OFF"/>
    <d v="2019-01-28T00:00:00"/>
    <s v="Avg of 4 NM Projects"/>
    <n v="18"/>
    <n v="-0.9"/>
    <n v="-5.0561797752808994E-3"/>
    <n v="114.97"/>
    <n v="97.37"/>
    <n v="-8.7633000000000016E-2"/>
    <n v="0"/>
    <n v="0"/>
    <n v="0"/>
  </r>
  <r>
    <x v="4"/>
    <n v="28"/>
    <n v="7"/>
    <s v="OFF"/>
    <d v="2019-01-28T00:00:00"/>
    <s v="Avg of 4 NM Projects"/>
    <n v="19"/>
    <n v="-0.77"/>
    <n v="-4.3258426966292134E-3"/>
    <n v="107.29"/>
    <n v="131.02000000000001"/>
    <n v="-0.1008854"/>
    <n v="0"/>
    <n v="0"/>
    <n v="0"/>
  </r>
  <r>
    <x v="4"/>
    <n v="28"/>
    <n v="7"/>
    <s v="OFF"/>
    <d v="2019-01-28T00:00:00"/>
    <s v="Avg of 4 NM Projects"/>
    <n v="20"/>
    <n v="-0.89500000000000002"/>
    <n v="-5.0280898876404493E-3"/>
    <n v="89.6"/>
    <n v="114.41"/>
    <n v="-0.10239695"/>
    <n v="0"/>
    <n v="0"/>
    <n v="0"/>
  </r>
  <r>
    <x v="4"/>
    <n v="28"/>
    <n v="7"/>
    <s v="OFF"/>
    <d v="2019-01-28T00:00:00"/>
    <s v="Avg of 4 NM Projects"/>
    <n v="21"/>
    <n v="-1.0249999999999999"/>
    <n v="-5.7584269662921345E-3"/>
    <n v="86.78"/>
    <n v="99.52"/>
    <n v="-0.10200799999999999"/>
    <n v="0"/>
    <n v="0"/>
    <n v="0"/>
  </r>
  <r>
    <x v="4"/>
    <n v="28"/>
    <n v="7"/>
    <s v="OFF"/>
    <d v="2019-01-28T00:00:00"/>
    <s v="Avg of 4 NM Projects"/>
    <n v="22"/>
    <n v="-1.0249999999999999"/>
    <n v="-5.7584269662921345E-3"/>
    <n v="80.98"/>
    <n v="72.92"/>
    <n v="-7.474299999999999E-2"/>
    <n v="0"/>
    <n v="0"/>
    <n v="0"/>
  </r>
  <r>
    <x v="4"/>
    <n v="28"/>
    <n v="7"/>
    <s v="OFF"/>
    <d v="2019-01-28T00:00:00"/>
    <s v="Avg of 4 NM Projects"/>
    <n v="23"/>
    <n v="-0.9"/>
    <n v="-5.0561797752808994E-3"/>
    <n v="61.5"/>
    <n v="64.45"/>
    <n v="-5.8005000000000001E-2"/>
    <n v="0"/>
    <n v="0"/>
    <n v="0"/>
  </r>
  <r>
    <x v="4"/>
    <n v="28"/>
    <n v="7"/>
    <s v="OFF"/>
    <d v="2019-01-28T00:00:00"/>
    <s v="Avg of 4 NM Projects"/>
    <n v="24"/>
    <n v="-0.89500000000000002"/>
    <n v="-5.0280898876404493E-3"/>
    <n v="57.29"/>
    <n v="60.57"/>
    <n v="-5.4210149999999999E-2"/>
    <n v="0"/>
    <n v="0"/>
    <n v="0"/>
  </r>
  <r>
    <x v="4"/>
    <n v="29"/>
    <n v="1"/>
    <s v="OFF"/>
    <d v="2019-01-29T00:00:00"/>
    <s v="Avg of 4 NM Projects"/>
    <n v="1"/>
    <n v="-1.0249999999999999"/>
    <n v="-5.7584269662921345E-3"/>
    <n v="82.18"/>
    <n v="92.44"/>
    <n v="-9.4750999999999988E-2"/>
    <n v="0"/>
    <n v="0"/>
    <n v="0"/>
  </r>
  <r>
    <x v="4"/>
    <n v="29"/>
    <n v="1"/>
    <s v="OFF"/>
    <d v="2019-01-29T00:00:00"/>
    <s v="Avg of 4 NM Projects"/>
    <n v="2"/>
    <n v="-0.77"/>
    <n v="-4.3258426966292134E-3"/>
    <n v="80.84"/>
    <n v="90.46"/>
    <n v="-6.9654199999999999E-2"/>
    <n v="0"/>
    <n v="0"/>
    <n v="0"/>
  </r>
  <r>
    <x v="4"/>
    <n v="29"/>
    <n v="1"/>
    <s v="OFF"/>
    <d v="2019-01-29T00:00:00"/>
    <s v="Avg of 4 NM Projects"/>
    <n v="3"/>
    <n v="-1.0249999999999999"/>
    <n v="-5.7584269662921345E-3"/>
    <n v="86.05"/>
    <n v="80.73"/>
    <n v="-8.2748249999999995E-2"/>
    <n v="0"/>
    <n v="0"/>
    <n v="0"/>
  </r>
  <r>
    <x v="4"/>
    <n v="29"/>
    <n v="1"/>
    <s v="OFF"/>
    <d v="2019-01-29T00:00:00"/>
    <s v="Avg of 4 NM Projects"/>
    <n v="4"/>
    <n v="-1.0249999999999999"/>
    <n v="-5.7584269662921345E-3"/>
    <n v="82.09"/>
    <n v="121.44"/>
    <n v="-0.12447599999999999"/>
    <n v="0"/>
    <n v="0"/>
    <n v="0"/>
  </r>
  <r>
    <x v="4"/>
    <n v="29"/>
    <n v="1"/>
    <s v="OFF"/>
    <d v="2019-01-29T00:00:00"/>
    <s v="Avg of 4 NM Projects"/>
    <n v="5"/>
    <n v="-0.89500000000000002"/>
    <n v="-5.0280898876404493E-3"/>
    <n v="85.48"/>
    <n v="123.47"/>
    <n v="-0.11050565"/>
    <n v="0"/>
    <n v="0"/>
    <n v="0"/>
  </r>
  <r>
    <x v="4"/>
    <n v="29"/>
    <n v="1"/>
    <s v="OFF"/>
    <d v="2019-01-29T00:00:00"/>
    <s v="Avg of 4 NM Projects"/>
    <n v="6"/>
    <n v="-0.77"/>
    <n v="-4.3258426966292134E-3"/>
    <n v="86.38"/>
    <n v="144.63"/>
    <n v="-0.11136509999999999"/>
    <n v="0"/>
    <n v="0"/>
    <n v="0"/>
  </r>
  <r>
    <x v="4"/>
    <n v="29"/>
    <n v="1"/>
    <s v="OFF"/>
    <d v="2019-01-29T00:00:00"/>
    <s v="Avg of 4 NM Projects"/>
    <n v="7"/>
    <n v="-1.0249999999999999"/>
    <n v="-5.7584269662921345E-3"/>
    <n v="97.66"/>
    <n v="126.64"/>
    <n v="-0.12980599999999998"/>
    <n v="0"/>
    <n v="0"/>
    <n v="0"/>
  </r>
  <r>
    <x v="4"/>
    <n v="29"/>
    <n v="1"/>
    <s v="OFF"/>
    <d v="2019-01-29T00:00:00"/>
    <s v="Avg of 4 NM Projects"/>
    <n v="8"/>
    <n v="1.0249999999999999"/>
    <n v="5.7584269662921345E-3"/>
    <n v="94.33"/>
    <n v="126.64"/>
    <n v="0.12980599999999998"/>
    <n v="0"/>
    <n v="0"/>
    <n v="0"/>
  </r>
  <r>
    <x v="4"/>
    <n v="29"/>
    <n v="1"/>
    <s v="OFF"/>
    <d v="2019-01-29T00:00:00"/>
    <s v="Avg of 4 NM Projects"/>
    <n v="9"/>
    <n v="19.585000000000001"/>
    <n v="0.11002808988764046"/>
    <n v="93.75"/>
    <n v="88.06"/>
    <n v="1.7246551000000001"/>
    <n v="0"/>
    <n v="0"/>
    <n v="0"/>
  </r>
  <r>
    <x v="4"/>
    <n v="29"/>
    <n v="1"/>
    <s v="OFF"/>
    <d v="2019-01-29T00:00:00"/>
    <s v="Avg of 4 NM Projects"/>
    <n v="10"/>
    <n v="25.855"/>
    <n v="0.14525280898876405"/>
    <n v="78.31"/>
    <n v="75"/>
    <n v="1.939125"/>
    <n v="0"/>
    <n v="0"/>
    <n v="0"/>
  </r>
  <r>
    <x v="4"/>
    <n v="29"/>
    <n v="1"/>
    <s v="OFF"/>
    <d v="2019-01-29T00:00:00"/>
    <s v="Avg of 4 NM Projects"/>
    <n v="11"/>
    <n v="26.625"/>
    <n v="0.14957865168539325"/>
    <n v="65.47"/>
    <n v="65.790000000000006"/>
    <n v="1.75165875"/>
    <n v="0"/>
    <n v="0"/>
    <n v="0"/>
  </r>
  <r>
    <x v="4"/>
    <n v="29"/>
    <n v="1"/>
    <s v="OFF"/>
    <d v="2019-01-29T00:00:00"/>
    <s v="Avg of 4 NM Projects"/>
    <n v="12"/>
    <n v="38.015000000000001"/>
    <n v="0.21356741573033708"/>
    <n v="65.8"/>
    <n v="63.87"/>
    <n v="2.4280180499999999"/>
    <n v="0"/>
    <n v="0"/>
    <n v="0"/>
  </r>
  <r>
    <x v="4"/>
    <n v="29"/>
    <n v="1"/>
    <s v="OFF"/>
    <d v="2019-01-29T00:00:00"/>
    <s v="Avg of 4 NM Projects"/>
    <n v="13"/>
    <n v="33.019999999999996"/>
    <n v="0.18550561797752807"/>
    <n v="64.959999999999994"/>
    <n v="76.27"/>
    <n v="2.5184353999999995"/>
    <n v="0"/>
    <n v="0"/>
    <n v="0"/>
  </r>
  <r>
    <x v="4"/>
    <n v="29"/>
    <n v="1"/>
    <s v="OFF"/>
    <d v="2019-01-29T00:00:00"/>
    <s v="Avg of 4 NM Projects"/>
    <n v="14"/>
    <n v="18.945"/>
    <n v="0.10643258426966293"/>
    <n v="64.69"/>
    <n v="75.19"/>
    <n v="1.42447455"/>
    <n v="0"/>
    <n v="0"/>
    <n v="0"/>
  </r>
  <r>
    <x v="4"/>
    <n v="29"/>
    <n v="1"/>
    <s v="OFF"/>
    <d v="2019-01-29T00:00:00"/>
    <s v="Avg of 4 NM Projects"/>
    <n v="15"/>
    <n v="15.615"/>
    <n v="8.7724719101123602E-2"/>
    <n v="61.9"/>
    <n v="68.02"/>
    <n v="1.0621323"/>
    <n v="0"/>
    <n v="0"/>
    <n v="0"/>
  </r>
  <r>
    <x v="4"/>
    <n v="29"/>
    <n v="1"/>
    <s v="OFF"/>
    <d v="2019-01-29T00:00:00"/>
    <s v="Avg of 4 NM Projects"/>
    <n v="16"/>
    <n v="6.0149999999999997"/>
    <n v="3.3792134831460673E-2"/>
    <n v="63.25"/>
    <n v="67.11"/>
    <n v="0.40366664999999996"/>
    <n v="0"/>
    <n v="0"/>
    <n v="0"/>
  </r>
  <r>
    <x v="4"/>
    <n v="29"/>
    <n v="1"/>
    <s v="OFF"/>
    <d v="2019-01-29T00:00:00"/>
    <s v="Avg of 4 NM Projects"/>
    <n v="17"/>
    <n v="-0.37999999999999989"/>
    <n v="-2.1348314606741566E-3"/>
    <n v="67.650000000000006"/>
    <n v="67.23"/>
    <n v="-2.5547399999999994E-2"/>
    <n v="0"/>
    <n v="0"/>
    <n v="0"/>
  </r>
  <r>
    <x v="4"/>
    <n v="29"/>
    <n v="1"/>
    <s v="OFF"/>
    <d v="2019-01-29T00:00:00"/>
    <s v="Avg of 4 NM Projects"/>
    <n v="18"/>
    <n v="-1.4099999999999997"/>
    <n v="-7.9213483146067399E-3"/>
    <n v="94.21"/>
    <n v="85.08"/>
    <n v="-0.11996279999999997"/>
    <n v="0"/>
    <n v="0"/>
    <n v="0"/>
  </r>
  <r>
    <x v="4"/>
    <n v="29"/>
    <n v="1"/>
    <s v="OFF"/>
    <d v="2019-01-29T00:00:00"/>
    <s v="Avg of 4 NM Projects"/>
    <n v="19"/>
    <n v="-1.1499999999999999"/>
    <n v="-6.4606741573033704E-3"/>
    <n v="89.92"/>
    <n v="81.14"/>
    <n v="-9.3310999999999991E-2"/>
    <n v="0"/>
    <n v="0"/>
    <n v="0"/>
  </r>
  <r>
    <x v="4"/>
    <n v="29"/>
    <n v="1"/>
    <s v="OFF"/>
    <d v="2019-01-29T00:00:00"/>
    <s v="Avg of 4 NM Projects"/>
    <n v="20"/>
    <n v="-1.1499999999999999"/>
    <n v="-6.4606741573033704E-3"/>
    <n v="71.88"/>
    <n v="63.8"/>
    <n v="-7.3369999999999991E-2"/>
    <n v="0"/>
    <n v="0"/>
    <n v="0"/>
  </r>
  <r>
    <x v="4"/>
    <n v="29"/>
    <n v="1"/>
    <s v="OFF"/>
    <d v="2019-01-29T00:00:00"/>
    <s v="Avg of 4 NM Projects"/>
    <n v="21"/>
    <n v="-1.1499999999999999"/>
    <n v="-6.4606741573033704E-3"/>
    <n v="64.680000000000007"/>
    <n v="65.77"/>
    <n v="-7.5635499999999994E-2"/>
    <n v="0"/>
    <n v="0"/>
    <n v="0"/>
  </r>
  <r>
    <x v="4"/>
    <n v="29"/>
    <n v="1"/>
    <s v="OFF"/>
    <d v="2019-01-29T00:00:00"/>
    <s v="Avg of 4 NM Projects"/>
    <n v="22"/>
    <n v="-1.4100000000000001"/>
    <n v="-7.9213483146067416E-3"/>
    <n v="55.73"/>
    <n v="56.03"/>
    <n v="-7.9002300000000011E-2"/>
    <n v="0"/>
    <n v="0"/>
    <n v="0"/>
  </r>
  <r>
    <x v="4"/>
    <n v="29"/>
    <n v="1"/>
    <s v="OFF"/>
    <d v="2019-01-29T00:00:00"/>
    <s v="Avg of 4 NM Projects"/>
    <n v="23"/>
    <n v="-1.41"/>
    <n v="-7.9213483146067416E-3"/>
    <n v="52.79"/>
    <n v="49.01"/>
    <n v="-6.9104099999999988E-2"/>
    <n v="0"/>
    <n v="0"/>
    <n v="0"/>
  </r>
  <r>
    <x v="4"/>
    <n v="29"/>
    <n v="1"/>
    <s v="OFF"/>
    <d v="2019-01-29T00:00:00"/>
    <s v="Avg of 4 NM Projects"/>
    <n v="24"/>
    <n v="-1.4100000000000001"/>
    <n v="-7.9213483146067416E-3"/>
    <n v="46.9"/>
    <n v="37.450000000000003"/>
    <n v="-5.2804500000000011E-2"/>
    <n v="0"/>
    <n v="0"/>
    <n v="0"/>
  </r>
  <r>
    <x v="4"/>
    <n v="30"/>
    <n v="2"/>
    <s v="OFF"/>
    <d v="2019-01-30T00:00:00"/>
    <s v="Avg of 4 NM Projects"/>
    <n v="1"/>
    <n v="-1.2799999999999998"/>
    <n v="-7.1910112359550547E-3"/>
    <n v="58.39"/>
    <n v="16.72"/>
    <n v="-2.1401599999999996E-2"/>
    <n v="0"/>
    <n v="0"/>
    <n v="0"/>
  </r>
  <r>
    <x v="4"/>
    <n v="30"/>
    <n v="2"/>
    <s v="OFF"/>
    <d v="2019-01-30T00:00:00"/>
    <s v="Avg of 4 NM Projects"/>
    <n v="2"/>
    <n v="-1.28"/>
    <n v="-7.1910112359550565E-3"/>
    <n v="52.4"/>
    <n v="10.119999999999999"/>
    <n v="-1.2953599999999999E-2"/>
    <n v="0"/>
    <n v="0"/>
    <n v="0"/>
  </r>
  <r>
    <x v="4"/>
    <n v="30"/>
    <n v="2"/>
    <s v="OFF"/>
    <d v="2019-01-30T00:00:00"/>
    <s v="Avg of 4 NM Projects"/>
    <n v="3"/>
    <n v="-1.1499999999999999"/>
    <n v="-6.4606741573033704E-3"/>
    <n v="49.38"/>
    <n v="11.22"/>
    <n v="-1.2903000000000001E-2"/>
    <n v="0"/>
    <n v="0"/>
    <n v="0"/>
  </r>
  <r>
    <x v="4"/>
    <n v="30"/>
    <n v="2"/>
    <s v="OFF"/>
    <d v="2019-01-30T00:00:00"/>
    <s v="Avg of 4 NM Projects"/>
    <n v="4"/>
    <n v="-1.28"/>
    <n v="-7.1910112359550565E-3"/>
    <n v="51.11"/>
    <n v="0"/>
    <n v="0"/>
    <n v="0"/>
    <n v="0"/>
    <n v="0"/>
  </r>
  <r>
    <x v="4"/>
    <n v="30"/>
    <n v="2"/>
    <s v="OFF"/>
    <d v="2019-01-30T00:00:00"/>
    <s v="Avg of 4 NM Projects"/>
    <n v="5"/>
    <n v="-1.2799999999999998"/>
    <n v="-7.1910112359550547E-3"/>
    <n v="53.05"/>
    <n v="5.6"/>
    <n v="-7.1679999999999982E-3"/>
    <n v="0"/>
    <n v="0"/>
    <n v="0"/>
  </r>
  <r>
    <x v="4"/>
    <n v="30"/>
    <n v="2"/>
    <s v="OFF"/>
    <d v="2019-01-30T00:00:00"/>
    <s v="Avg of 4 NM Projects"/>
    <n v="6"/>
    <n v="-1.2799999999999998"/>
    <n v="-7.1910112359550547E-3"/>
    <n v="66.37"/>
    <n v="-26.7"/>
    <n v="3.4175999999999998E-2"/>
    <n v="0"/>
    <n v="0"/>
    <n v="0"/>
  </r>
  <r>
    <x v="4"/>
    <n v="30"/>
    <n v="2"/>
    <s v="OFF"/>
    <d v="2019-01-30T00:00:00"/>
    <s v="Avg of 4 NM Projects"/>
    <n v="7"/>
    <n v="-1.4100000000000001"/>
    <n v="-7.9213483146067416E-3"/>
    <n v="75.89"/>
    <n v="45.63"/>
    <n v="-6.4338300000000001E-2"/>
    <n v="0"/>
    <n v="0"/>
    <n v="0"/>
  </r>
  <r>
    <x v="4"/>
    <n v="30"/>
    <n v="2"/>
    <s v="ON"/>
    <d v="2019-01-30T00:00:00"/>
    <s v="Avg of 4 NM Projects"/>
    <n v="8"/>
    <n v="-1.4100000000000001"/>
    <n v="-7.9213483146067416E-3"/>
    <n v="76.760000000000005"/>
    <n v="47.32"/>
    <n v="-6.6721200000000008E-2"/>
    <n v="0"/>
    <n v="0"/>
    <n v="0"/>
  </r>
  <r>
    <x v="4"/>
    <n v="30"/>
    <n v="2"/>
    <s v="ON"/>
    <d v="2019-01-30T00:00:00"/>
    <s v="Avg of 4 NM Projects"/>
    <n v="9"/>
    <n v="3.58"/>
    <n v="2.0112359550561797E-2"/>
    <n v="73.53"/>
    <n v="50.68"/>
    <n v="0.18143440000000002"/>
    <n v="0"/>
    <n v="0"/>
    <n v="0"/>
  </r>
  <r>
    <x v="4"/>
    <n v="30"/>
    <n v="2"/>
    <s v="ON"/>
    <d v="2019-01-30T00:00:00"/>
    <s v="Avg of 4 NM Projects"/>
    <n v="10"/>
    <n v="9.2099999999999991"/>
    <n v="5.1741573033707862E-2"/>
    <n v="68.52"/>
    <n v="43.26"/>
    <n v="0.39842459999999996"/>
    <n v="0"/>
    <n v="0"/>
    <n v="0"/>
  </r>
  <r>
    <x v="4"/>
    <n v="30"/>
    <n v="2"/>
    <s v="ON"/>
    <d v="2019-01-30T00:00:00"/>
    <s v="Avg of 4 NM Projects"/>
    <n v="11"/>
    <n v="16.265000000000001"/>
    <n v="9.137640449438203E-2"/>
    <n v="95.01"/>
    <n v="58.11"/>
    <n v="0.94515915000000006"/>
    <n v="0"/>
    <n v="0"/>
    <n v="0"/>
  </r>
  <r>
    <x v="4"/>
    <n v="30"/>
    <n v="2"/>
    <s v="ON"/>
    <d v="2019-01-30T00:00:00"/>
    <s v="Avg of 4 NM Projects"/>
    <n v="12"/>
    <n v="24.314999999999998"/>
    <n v="0.13660112359550561"/>
    <n v="88.73"/>
    <n v="58.48"/>
    <n v="1.4219411999999998"/>
    <n v="0"/>
    <n v="0"/>
    <n v="0"/>
  </r>
  <r>
    <x v="4"/>
    <n v="30"/>
    <n v="2"/>
    <s v="ON"/>
    <d v="2019-01-30T00:00:00"/>
    <s v="Avg of 4 NM Projects"/>
    <n v="13"/>
    <n v="33.79"/>
    <n v="0.18983146067415729"/>
    <n v="86.92"/>
    <n v="53"/>
    <n v="1.79087"/>
    <n v="0"/>
    <n v="0"/>
    <n v="0"/>
  </r>
  <r>
    <x v="4"/>
    <n v="30"/>
    <n v="2"/>
    <s v="ON"/>
    <d v="2019-01-30T00:00:00"/>
    <s v="Avg of 4 NM Projects"/>
    <n v="14"/>
    <n v="38.4"/>
    <n v="0.21573033707865169"/>
    <n v="87.22"/>
    <n v="39.299999999999997"/>
    <n v="1.5091199999999998"/>
    <n v="0"/>
    <n v="0"/>
    <n v="0"/>
  </r>
  <r>
    <x v="4"/>
    <n v="30"/>
    <n v="2"/>
    <s v="ON"/>
    <d v="2019-01-30T00:00:00"/>
    <s v="Avg of 4 NM Projects"/>
    <n v="15"/>
    <n v="38.269999999999996"/>
    <n v="0.21499999999999997"/>
    <n v="89.58"/>
    <n v="0"/>
    <n v="0"/>
    <n v="0"/>
    <n v="0"/>
    <n v="0"/>
  </r>
  <r>
    <x v="4"/>
    <n v="30"/>
    <n v="2"/>
    <s v="ON"/>
    <d v="2019-01-30T00:00:00"/>
    <s v="Avg of 4 NM Projects"/>
    <n v="16"/>
    <n v="13.445"/>
    <n v="7.553370786516854E-2"/>
    <n v="89.59"/>
    <n v="30.48"/>
    <n v="0.40980359999999999"/>
    <n v="0"/>
    <n v="0"/>
    <n v="0"/>
  </r>
  <r>
    <x v="4"/>
    <n v="30"/>
    <n v="2"/>
    <s v="ON"/>
    <d v="2019-01-30T00:00:00"/>
    <s v="Avg of 4 NM Projects"/>
    <n v="17"/>
    <n v="0.77"/>
    <n v="4.3258426966292134E-3"/>
    <n v="96.09"/>
    <n v="49.93"/>
    <n v="3.8446100000000004E-2"/>
    <n v="0"/>
    <n v="0"/>
    <n v="0"/>
  </r>
  <r>
    <x v="4"/>
    <n v="30"/>
    <n v="2"/>
    <s v="ON"/>
    <d v="2019-01-30T00:00:00"/>
    <s v="Avg of 4 NM Projects"/>
    <n v="18"/>
    <n v="-1.1499999999999999"/>
    <n v="-6.4606741573033704E-3"/>
    <n v="143.81"/>
    <n v="59.55"/>
    <n v="-6.8482499999999988E-2"/>
    <n v="0"/>
    <n v="0"/>
    <n v="0"/>
  </r>
  <r>
    <x v="4"/>
    <n v="30"/>
    <n v="2"/>
    <s v="ON"/>
    <d v="2019-01-30T00:00:00"/>
    <s v="Avg of 4 NM Projects"/>
    <n v="19"/>
    <n v="-1.28"/>
    <n v="-7.1910112359550565E-3"/>
    <n v="150.59"/>
    <n v="65.459999999999994"/>
    <n v="-8.3788799999999997E-2"/>
    <n v="0"/>
    <n v="0"/>
    <n v="0"/>
  </r>
  <r>
    <x v="4"/>
    <n v="30"/>
    <n v="2"/>
    <s v="ON"/>
    <d v="2019-01-30T00:00:00"/>
    <s v="Avg of 4 NM Projects"/>
    <n v="20"/>
    <n v="-1.2799999999999998"/>
    <n v="-7.1910112359550547E-3"/>
    <n v="134.31"/>
    <n v="67.47"/>
    <n v="-8.6361599999999983E-2"/>
    <n v="0"/>
    <n v="0"/>
    <n v="0"/>
  </r>
  <r>
    <x v="4"/>
    <n v="30"/>
    <n v="2"/>
    <s v="ON"/>
    <d v="2019-01-30T00:00:00"/>
    <s v="Avg of 4 NM Projects"/>
    <n v="21"/>
    <n v="-1.5399999999999998"/>
    <n v="-8.6516853932584251E-3"/>
    <n v="126.79"/>
    <n v="66.86"/>
    <n v="-0.10296439999999998"/>
    <n v="0"/>
    <n v="0"/>
    <n v="0"/>
  </r>
  <r>
    <x v="4"/>
    <n v="30"/>
    <n v="2"/>
    <s v="ON"/>
    <d v="2019-01-30T00:00:00"/>
    <s v="Avg of 4 NM Projects"/>
    <n v="22"/>
    <n v="-1.28"/>
    <n v="-7.1910112359550565E-3"/>
    <n v="110.94"/>
    <n v="55.87"/>
    <n v="-7.1513599999999997E-2"/>
    <n v="0"/>
    <n v="0"/>
    <n v="0"/>
  </r>
  <r>
    <x v="4"/>
    <n v="30"/>
    <n v="2"/>
    <s v="ON"/>
    <d v="2019-01-30T00:00:00"/>
    <s v="Avg of 4 NM Projects"/>
    <n v="23"/>
    <n v="-1.1499999999999999"/>
    <n v="-6.4606741573033704E-3"/>
    <n v="95.36"/>
    <n v="51.04"/>
    <n v="-5.8695999999999998E-2"/>
    <n v="0"/>
    <n v="0"/>
    <n v="0"/>
  </r>
  <r>
    <x v="4"/>
    <n v="30"/>
    <n v="2"/>
    <s v="OFF"/>
    <d v="2019-01-30T00:00:00"/>
    <s v="Avg of 4 NM Projects"/>
    <n v="24"/>
    <n v="-1.28"/>
    <n v="-7.1910112359550565E-3"/>
    <n v="93.37"/>
    <n v="49.7"/>
    <n v="-6.3616000000000006E-2"/>
    <n v="0"/>
    <n v="0"/>
    <n v="0"/>
  </r>
  <r>
    <x v="4"/>
    <n v="31"/>
    <n v="3"/>
    <s v="OFF"/>
    <d v="2019-01-31T00:00:00"/>
    <s v="Avg of 4 NM Projects"/>
    <n v="1"/>
    <n v="-1.2799999999999998"/>
    <n v="-7.1910112359550547E-3"/>
    <n v="70.67"/>
    <n v="49.9"/>
    <n v="-6.3871999999999984E-2"/>
    <n v="0"/>
    <n v="0"/>
    <n v="0"/>
  </r>
  <r>
    <x v="4"/>
    <n v="31"/>
    <n v="3"/>
    <s v="OFF"/>
    <d v="2019-01-31T00:00:00"/>
    <s v="Avg of 4 NM Projects"/>
    <n v="2"/>
    <n v="-1.28"/>
    <n v="-7.1910112359550565E-3"/>
    <n v="71.459999999999994"/>
    <n v="52.81"/>
    <n v="-6.7596799999999999E-2"/>
    <n v="0"/>
    <n v="0"/>
    <n v="0"/>
  </r>
  <r>
    <x v="4"/>
    <n v="31"/>
    <n v="3"/>
    <s v="OFF"/>
    <d v="2019-01-31T00:00:00"/>
    <s v="Avg of 4 NM Projects"/>
    <n v="3"/>
    <n v="-1.1499999999999999"/>
    <n v="-6.4606741573033704E-3"/>
    <n v="70.260000000000005"/>
    <n v="51.13"/>
    <n v="-5.8799500000000005E-2"/>
    <n v="0"/>
    <n v="0"/>
    <n v="0"/>
  </r>
  <r>
    <x v="4"/>
    <n v="31"/>
    <n v="3"/>
    <s v="OFF"/>
    <d v="2019-01-31T00:00:00"/>
    <s v="Avg of 4 NM Projects"/>
    <n v="4"/>
    <n v="-1.67"/>
    <n v="-9.382022471910112E-3"/>
    <n v="70.23"/>
    <n v="44.01"/>
    <n v="-7.3496699999999984E-2"/>
    <n v="0"/>
    <n v="0"/>
    <n v="0"/>
  </r>
  <r>
    <x v="4"/>
    <n v="31"/>
    <n v="3"/>
    <s v="OFF"/>
    <d v="2019-01-31T00:00:00"/>
    <s v="Avg of 4 NM Projects"/>
    <n v="5"/>
    <n v="-1.1499999999999999"/>
    <n v="-6.4606741573033704E-3"/>
    <n v="71.319999999999993"/>
    <n v="42.46"/>
    <n v="-4.8828999999999997E-2"/>
    <n v="0"/>
    <n v="0"/>
    <n v="0"/>
  </r>
  <r>
    <x v="4"/>
    <n v="31"/>
    <n v="3"/>
    <s v="OFF"/>
    <d v="2019-01-31T00:00:00"/>
    <s v="Avg of 4 NM Projects"/>
    <n v="6"/>
    <n v="-1.4100000000000001"/>
    <n v="-7.9213483146067416E-3"/>
    <n v="74.290000000000006"/>
    <n v="40.6"/>
    <n v="-5.7246000000000012E-2"/>
    <n v="0"/>
    <n v="0"/>
    <n v="0"/>
  </r>
  <r>
    <x v="4"/>
    <n v="31"/>
    <n v="3"/>
    <s v="OFF"/>
    <d v="2019-01-31T00:00:00"/>
    <s v="Avg of 4 NM Projects"/>
    <n v="7"/>
    <n v="-1.1499999999999999"/>
    <n v="-6.4606741573033704E-3"/>
    <n v="99.9"/>
    <n v="54.32"/>
    <n v="-6.2467999999999996E-2"/>
    <n v="0"/>
    <n v="0"/>
    <n v="0"/>
  </r>
  <r>
    <x v="4"/>
    <n v="31"/>
    <n v="3"/>
    <s v="ON"/>
    <d v="2019-01-31T00:00:00"/>
    <s v="Avg of 4 NM Projects"/>
    <n v="8"/>
    <n v="1.9200000000000002"/>
    <n v="1.0786516853932586E-2"/>
    <n v="88.42"/>
    <n v="70.349999999999994"/>
    <n v="0.135072"/>
    <n v="0"/>
    <n v="0"/>
    <n v="0"/>
  </r>
  <r>
    <x v="4"/>
    <n v="31"/>
    <n v="3"/>
    <s v="ON"/>
    <d v="2019-01-31T00:00:00"/>
    <s v="Avg of 4 NM Projects"/>
    <n v="9"/>
    <n v="18.175000000000001"/>
    <n v="0.10210674157303372"/>
    <n v="83.71"/>
    <n v="69.459999999999994"/>
    <n v="1.2624355"/>
    <n v="0"/>
    <n v="0"/>
    <n v="0"/>
  </r>
  <r>
    <x v="4"/>
    <n v="31"/>
    <n v="3"/>
    <s v="ON"/>
    <d v="2019-01-31T00:00:00"/>
    <s v="Avg of 4 NM Projects"/>
    <n v="10"/>
    <n v="41.475000000000001"/>
    <n v="0.23300561797752808"/>
    <n v="79.510000000000005"/>
    <n v="62.11"/>
    <n v="2.5760122500000002"/>
    <n v="0"/>
    <n v="0"/>
    <n v="0"/>
  </r>
  <r>
    <x v="4"/>
    <n v="31"/>
    <n v="3"/>
    <s v="ON"/>
    <d v="2019-01-31T00:00:00"/>
    <s v="Avg of 4 NM Projects"/>
    <n v="11"/>
    <n v="57.350000000000009"/>
    <n v="0.32219101123595512"/>
    <n v="113.23"/>
    <n v="60.96"/>
    <n v="3.4960560000000003"/>
    <n v="0"/>
    <n v="0"/>
    <n v="0"/>
  </r>
  <r>
    <x v="4"/>
    <n v="31"/>
    <n v="3"/>
    <s v="ON"/>
    <d v="2019-01-31T00:00:00"/>
    <s v="Avg of 4 NM Projects"/>
    <n v="12"/>
    <n v="64.39"/>
    <n v="0.36174157303370785"/>
    <n v="98.88"/>
    <n v="56.05"/>
    <n v="3.6090594999999999"/>
    <n v="0"/>
    <n v="0"/>
    <n v="0"/>
  </r>
  <r>
    <x v="4"/>
    <n v="31"/>
    <n v="3"/>
    <s v="ON"/>
    <d v="2019-01-31T00:00:00"/>
    <s v="Avg of 4 NM Projects"/>
    <n v="13"/>
    <n v="58.5"/>
    <n v="0.32865168539325845"/>
    <n v="91"/>
    <n v="57.92"/>
    <n v="3.3883200000000002"/>
    <n v="0"/>
    <n v="0"/>
    <n v="0"/>
  </r>
  <r>
    <x v="4"/>
    <n v="31"/>
    <n v="3"/>
    <s v="ON"/>
    <d v="2019-01-31T00:00:00"/>
    <s v="Avg of 4 NM Projects"/>
    <n v="14"/>
    <n v="38.524999999999999"/>
    <n v="0.21643258426966291"/>
    <n v="90.41"/>
    <n v="55.61"/>
    <n v="2.1423752500000002"/>
    <n v="0"/>
    <n v="0"/>
    <n v="0"/>
  </r>
  <r>
    <x v="4"/>
    <n v="31"/>
    <n v="3"/>
    <s v="ON"/>
    <d v="2019-01-31T00:00:00"/>
    <s v="Avg of 4 NM Projects"/>
    <n v="15"/>
    <n v="20.22"/>
    <n v="0.11359550561797752"/>
    <n v="94.51"/>
    <n v="54.83"/>
    <n v="1.1086625999999999"/>
    <n v="0"/>
    <n v="0"/>
    <n v="0"/>
  </r>
  <r>
    <x v="4"/>
    <n v="31"/>
    <n v="3"/>
    <s v="ON"/>
    <d v="2019-01-31T00:00:00"/>
    <s v="Avg of 4 NM Projects"/>
    <n v="16"/>
    <n v="7.1649999999999991"/>
    <n v="4.0252808988764037E-2"/>
    <n v="97.89"/>
    <n v="56.08"/>
    <n v="0.40181319999999993"/>
    <n v="0"/>
    <n v="0"/>
    <n v="0"/>
  </r>
  <r>
    <x v="4"/>
    <n v="31"/>
    <n v="3"/>
    <s v="ON"/>
    <d v="2019-01-31T00:00:00"/>
    <s v="Avg of 4 NM Projects"/>
    <n v="17"/>
    <n v="-0.12499999999999989"/>
    <n v="-7.0224719101123529E-4"/>
    <n v="111.26"/>
    <n v="55.81"/>
    <n v="-6.9762499999999937E-3"/>
    <n v="0"/>
    <n v="0"/>
    <n v="0"/>
  </r>
  <r>
    <x v="4"/>
    <n v="31"/>
    <n v="3"/>
    <s v="ON"/>
    <d v="2019-01-31T00:00:00"/>
    <s v="Avg of 4 NM Projects"/>
    <n v="18"/>
    <n v="-1.54"/>
    <n v="-8.6516853932584268E-3"/>
    <n v="126.66"/>
    <n v="63.75"/>
    <n v="-9.8174999999999998E-2"/>
    <n v="0"/>
    <n v="0"/>
    <n v="0"/>
  </r>
  <r>
    <x v="4"/>
    <n v="31"/>
    <n v="3"/>
    <s v="ON"/>
    <d v="2019-01-31T00:00:00"/>
    <s v="Avg of 4 NM Projects"/>
    <n v="19"/>
    <n v="-1.1499999999999999"/>
    <n v="-6.4606741573033704E-3"/>
    <n v="122.76"/>
    <n v="67.599999999999994"/>
    <n v="-7.7739999999999976E-2"/>
    <n v="0"/>
    <n v="0"/>
    <n v="0"/>
  </r>
  <r>
    <x v="4"/>
    <n v="31"/>
    <n v="3"/>
    <s v="ON"/>
    <d v="2019-01-31T00:00:00"/>
    <s v="Avg of 4 NM Projects"/>
    <n v="20"/>
    <n v="-1.28"/>
    <n v="-7.1910112359550565E-3"/>
    <n v="116.02"/>
    <n v="60.15"/>
    <n v="-7.6992000000000005E-2"/>
    <n v="0"/>
    <n v="0"/>
    <n v="0"/>
  </r>
  <r>
    <x v="4"/>
    <n v="31"/>
    <n v="3"/>
    <s v="ON"/>
    <d v="2019-01-31T00:00:00"/>
    <s v="Avg of 4 NM Projects"/>
    <n v="21"/>
    <n v="-1.2799999999999998"/>
    <n v="-7.1910112359550547E-3"/>
    <n v="101.63"/>
    <n v="57.55"/>
    <n v="-7.3663999999999993E-2"/>
    <n v="0"/>
    <n v="0"/>
    <n v="0"/>
  </r>
  <r>
    <x v="4"/>
    <n v="31"/>
    <n v="3"/>
    <s v="ON"/>
    <d v="2019-01-31T00:00:00"/>
    <s v="Avg of 4 NM Projects"/>
    <n v="22"/>
    <n v="-1.28"/>
    <n v="-7.1910112359550565E-3"/>
    <n v="92.56"/>
    <n v="56.08"/>
    <n v="-7.1782399999999996E-2"/>
    <n v="0"/>
    <n v="0"/>
    <n v="0"/>
  </r>
  <r>
    <x v="4"/>
    <n v="31"/>
    <n v="3"/>
    <s v="ON"/>
    <d v="2019-01-31T00:00:00"/>
    <s v="Avg of 4 NM Projects"/>
    <n v="23"/>
    <n v="-1.1499999999999999"/>
    <n v="-6.4606741573033704E-3"/>
    <n v="88.15"/>
    <n v="51.81"/>
    <n v="-5.9581499999999996E-2"/>
    <n v="0"/>
    <n v="0"/>
    <n v="0"/>
  </r>
  <r>
    <x v="4"/>
    <n v="31"/>
    <n v="3"/>
    <s v="OFF"/>
    <d v="2019-01-31T00:00:00"/>
    <s v="Avg of 4 NM Projects"/>
    <n v="24"/>
    <n v="-1.4100000000000001"/>
    <n v="-7.9213483146067416E-3"/>
    <n v="92.19"/>
    <n v="54.68"/>
    <n v="-7.7098800000000009E-2"/>
    <n v="0"/>
    <n v="0"/>
    <n v="0"/>
  </r>
  <r>
    <x v="5"/>
    <n v="1"/>
    <n v="1"/>
    <s v="OFF"/>
    <d v="2019-02-01T00:00:00"/>
    <s v="Avg of 4 NM Projects"/>
    <n v="1"/>
    <n v="-1.54"/>
    <n v="-8.6516853932584268E-3"/>
    <n v="46.86"/>
    <n v="49.86"/>
    <n v="-7.6784400000000003E-2"/>
    <n v="0"/>
    <n v="0"/>
    <n v="0"/>
  </r>
  <r>
    <x v="5"/>
    <n v="1"/>
    <n v="1"/>
    <s v="OFF"/>
    <d v="2019-02-01T00:00:00"/>
    <s v="Avg of 4 NM Projects"/>
    <n v="2"/>
    <n v="-1.1499999999999999"/>
    <n v="-6.4606741573033704E-3"/>
    <n v="46.03"/>
    <n v="38.86"/>
    <n v="-4.4688999999999993E-2"/>
    <n v="0"/>
    <n v="0"/>
    <n v="0"/>
  </r>
  <r>
    <x v="5"/>
    <n v="1"/>
    <n v="1"/>
    <s v="OFF"/>
    <d v="2019-02-01T00:00:00"/>
    <s v="Avg of 4 NM Projects"/>
    <n v="3"/>
    <n v="-1.28"/>
    <n v="-7.1910112359550565E-3"/>
    <n v="45.78"/>
    <n v="40.659999999999997"/>
    <n v="-5.2044799999999995E-2"/>
    <n v="0"/>
    <n v="0"/>
    <n v="0"/>
  </r>
  <r>
    <x v="5"/>
    <n v="1"/>
    <n v="1"/>
    <s v="OFF"/>
    <d v="2019-02-01T00:00:00"/>
    <s v="Avg of 4 NM Projects"/>
    <n v="4"/>
    <n v="-1.41"/>
    <n v="-7.9213483146067416E-3"/>
    <n v="45.55"/>
    <n v="43.05"/>
    <n v="-6.0700499999999991E-2"/>
    <n v="0"/>
    <n v="0"/>
    <n v="0"/>
  </r>
  <r>
    <x v="5"/>
    <n v="1"/>
    <n v="1"/>
    <s v="OFF"/>
    <d v="2019-02-01T00:00:00"/>
    <s v="Avg of 4 NM Projects"/>
    <n v="5"/>
    <n v="-1.4099999999999997"/>
    <n v="-7.9213483146067399E-3"/>
    <n v="46.12"/>
    <n v="49.83"/>
    <n v="-7.0260299999999984E-2"/>
    <n v="0"/>
    <n v="0"/>
    <n v="0"/>
  </r>
  <r>
    <x v="5"/>
    <n v="1"/>
    <n v="1"/>
    <s v="OFF"/>
    <d v="2019-02-01T00:00:00"/>
    <s v="Avg of 4 NM Projects"/>
    <n v="6"/>
    <n v="-1.28"/>
    <n v="-7.1910112359550565E-3"/>
    <n v="63.26"/>
    <n v="117.79"/>
    <n v="-0.15077120000000002"/>
    <n v="0"/>
    <n v="0"/>
    <n v="0"/>
  </r>
  <r>
    <x v="5"/>
    <n v="1"/>
    <n v="1"/>
    <s v="OFF"/>
    <d v="2019-02-01T00:00:00"/>
    <s v="Avg of 4 NM Projects"/>
    <n v="7"/>
    <n v="-1.1499999999999999"/>
    <n v="-6.4606741573033704E-3"/>
    <n v="85.1"/>
    <n v="70.510000000000005"/>
    <n v="-8.1086500000000006E-2"/>
    <n v="0"/>
    <n v="0"/>
    <n v="0"/>
  </r>
  <r>
    <x v="5"/>
    <n v="1"/>
    <n v="1"/>
    <s v="OFF"/>
    <d v="2019-02-01T00:00:00"/>
    <s v="Avg of 4 NM Projects"/>
    <n v="8"/>
    <n v="0.13"/>
    <n v="7.3033707865168538E-4"/>
    <n v="75.89"/>
    <n v="73.56"/>
    <n v="9.5628000000000015E-3"/>
    <n v="0"/>
    <n v="0"/>
    <n v="0"/>
  </r>
  <r>
    <x v="5"/>
    <n v="1"/>
    <n v="1"/>
    <s v="OFF"/>
    <d v="2019-02-01T00:00:00"/>
    <s v="Avg of 4 NM Projects"/>
    <n v="9"/>
    <n v="13.955"/>
    <n v="7.8398876404494389E-2"/>
    <n v="71.540000000000006"/>
    <n v="68.53"/>
    <n v="0.95633614999999994"/>
    <n v="0"/>
    <n v="0"/>
    <n v="0"/>
  </r>
  <r>
    <x v="5"/>
    <n v="1"/>
    <n v="1"/>
    <s v="OFF"/>
    <d v="2019-02-01T00:00:00"/>
    <s v="Avg of 4 NM Projects"/>
    <n v="10"/>
    <n v="25.35"/>
    <n v="0.14241573033707866"/>
    <n v="68.45"/>
    <n v="56.44"/>
    <n v="1.4307540000000001"/>
    <n v="0"/>
    <n v="0"/>
    <n v="0"/>
  </r>
  <r>
    <x v="5"/>
    <n v="1"/>
    <n v="1"/>
    <s v="OFF"/>
    <d v="2019-02-01T00:00:00"/>
    <s v="Avg of 4 NM Projects"/>
    <n v="11"/>
    <n v="36.480000000000004"/>
    <n v="0.20494382022471913"/>
    <n v="50.52"/>
    <n v="46.08"/>
    <n v="1.6809984000000002"/>
    <n v="0"/>
    <n v="0"/>
    <n v="0"/>
  </r>
  <r>
    <x v="5"/>
    <n v="1"/>
    <n v="1"/>
    <s v="OFF"/>
    <d v="2019-02-01T00:00:00"/>
    <s v="Avg of 4 NM Projects"/>
    <n v="12"/>
    <n v="41.08"/>
    <n v="0.23078651685393259"/>
    <n v="48.28"/>
    <n v="43.86"/>
    <n v="1.8017687999999998"/>
    <n v="0"/>
    <n v="0"/>
    <n v="0"/>
  </r>
  <r>
    <x v="5"/>
    <n v="1"/>
    <n v="1"/>
    <s v="OFF"/>
    <d v="2019-02-01T00:00:00"/>
    <s v="Avg of 4 NM Projects"/>
    <n v="13"/>
    <n v="48.51"/>
    <n v="0.27252808988764043"/>
    <n v="47.23"/>
    <n v="44.38"/>
    <n v="2.1528738000000001"/>
    <n v="0"/>
    <n v="0"/>
    <n v="0"/>
  </r>
  <r>
    <x v="5"/>
    <n v="1"/>
    <n v="1"/>
    <s v="OFF"/>
    <d v="2019-02-01T00:00:00"/>
    <s v="Avg of 4 NM Projects"/>
    <n v="14"/>
    <n v="50.944999999999993"/>
    <n v="0.2862078651685393"/>
    <n v="46.88"/>
    <n v="43.77"/>
    <n v="2.2298626499999998"/>
    <n v="0"/>
    <n v="0"/>
    <n v="0"/>
  </r>
  <r>
    <x v="5"/>
    <n v="1"/>
    <n v="1"/>
    <s v="OFF"/>
    <d v="2019-02-01T00:00:00"/>
    <s v="Avg of 4 NM Projects"/>
    <n v="15"/>
    <n v="47.23"/>
    <n v="0.26533707865168538"/>
    <n v="46.26"/>
    <n v="44.08"/>
    <n v="2.0818983999999996"/>
    <n v="0"/>
    <n v="0"/>
    <n v="0"/>
  </r>
  <r>
    <x v="5"/>
    <n v="1"/>
    <n v="1"/>
    <s v="OFF"/>
    <d v="2019-02-01T00:00:00"/>
    <s v="Avg of 4 NM Projects"/>
    <n v="16"/>
    <n v="35.33"/>
    <n v="0.19848314606741571"/>
    <n v="46.68"/>
    <n v="44.74"/>
    <n v="1.5806642"/>
    <n v="0"/>
    <n v="0"/>
    <n v="0"/>
  </r>
  <r>
    <x v="5"/>
    <n v="1"/>
    <n v="1"/>
    <s v="OFF"/>
    <d v="2019-02-01T00:00:00"/>
    <s v="Avg of 4 NM Projects"/>
    <n v="17"/>
    <n v="7.04"/>
    <n v="3.9550561797752806E-2"/>
    <n v="49.04"/>
    <n v="47.7"/>
    <n v="0.33580800000000005"/>
    <n v="0"/>
    <n v="0"/>
    <n v="0"/>
  </r>
  <r>
    <x v="5"/>
    <n v="1"/>
    <n v="1"/>
    <s v="OFF"/>
    <d v="2019-02-01T00:00:00"/>
    <s v="Avg of 4 NM Projects"/>
    <n v="18"/>
    <n v="-0.64"/>
    <n v="-3.5955056179775282E-3"/>
    <n v="72.849999999999994"/>
    <n v="59.23"/>
    <n v="-3.7907199999999995E-2"/>
    <n v="0"/>
    <n v="0"/>
    <n v="0"/>
  </r>
  <r>
    <x v="5"/>
    <n v="1"/>
    <n v="1"/>
    <s v="OFF"/>
    <d v="2019-02-01T00:00:00"/>
    <s v="Avg of 4 NM Projects"/>
    <n v="19"/>
    <n v="-0.77"/>
    <n v="-4.3258426966292134E-3"/>
    <n v="69.790000000000006"/>
    <n v="63.68"/>
    <n v="-4.9033599999999997E-2"/>
    <n v="0"/>
    <n v="0"/>
    <n v="0"/>
  </r>
  <r>
    <x v="5"/>
    <n v="1"/>
    <n v="1"/>
    <s v="OFF"/>
    <d v="2019-02-01T00:00:00"/>
    <s v="Avg of 4 NM Projects"/>
    <n v="20"/>
    <n v="-0.51"/>
    <n v="-2.8651685393258426E-3"/>
    <n v="55.02"/>
    <n v="57.37"/>
    <n v="-2.9258699999999999E-2"/>
    <n v="0"/>
    <n v="0"/>
    <n v="0"/>
  </r>
  <r>
    <x v="5"/>
    <n v="1"/>
    <n v="1"/>
    <s v="OFF"/>
    <d v="2019-02-01T00:00:00"/>
    <s v="Avg of 4 NM Projects"/>
    <n v="21"/>
    <n v="-0.64"/>
    <n v="-3.5955056179775282E-3"/>
    <n v="50.38"/>
    <n v="54.66"/>
    <n v="-3.4982399999999997E-2"/>
    <n v="0"/>
    <n v="0"/>
    <n v="0"/>
  </r>
  <r>
    <x v="5"/>
    <n v="1"/>
    <n v="1"/>
    <s v="OFF"/>
    <d v="2019-02-01T00:00:00"/>
    <s v="Avg of 4 NM Projects"/>
    <n v="22"/>
    <n v="-0.64"/>
    <n v="-3.5955056179775282E-3"/>
    <n v="50.58"/>
    <n v="42.25"/>
    <n v="-2.7039999999999998E-2"/>
    <n v="0"/>
    <n v="0"/>
    <n v="0"/>
  </r>
  <r>
    <x v="5"/>
    <n v="1"/>
    <n v="1"/>
    <s v="OFF"/>
    <d v="2019-02-01T00:00:00"/>
    <s v="Avg of 4 NM Projects"/>
    <n v="23"/>
    <n v="-0.51"/>
    <n v="-2.8651685393258426E-3"/>
    <n v="46.78"/>
    <n v="44.93"/>
    <n v="-2.2914300000000002E-2"/>
    <n v="0"/>
    <n v="0"/>
    <n v="0"/>
  </r>
  <r>
    <x v="5"/>
    <n v="1"/>
    <n v="1"/>
    <s v="OFF"/>
    <d v="2019-02-01T00:00:00"/>
    <s v="Avg of 4 NM Projects"/>
    <n v="24"/>
    <n v="-0.51"/>
    <n v="-2.8651685393258426E-3"/>
    <n v="47.39"/>
    <n v="56.99"/>
    <n v="-2.9064900000000001E-2"/>
    <n v="0"/>
    <n v="0"/>
    <n v="0"/>
  </r>
  <r>
    <x v="5"/>
    <n v="2"/>
    <n v="2"/>
    <s v="OFF"/>
    <d v="2019-02-02T00:00:00"/>
    <s v="Avg of 4 NM Projects"/>
    <n v="1"/>
    <n v="-0.64"/>
    <n v="-3.5955056179775282E-3"/>
    <n v="50.06"/>
    <n v="50.23"/>
    <n v="-3.2147200000000001E-2"/>
    <n v="0"/>
    <n v="0"/>
    <n v="0"/>
  </r>
  <r>
    <x v="5"/>
    <n v="2"/>
    <n v="2"/>
    <s v="OFF"/>
    <d v="2019-02-02T00:00:00"/>
    <s v="Avg of 4 NM Projects"/>
    <n v="2"/>
    <n v="-0.51"/>
    <n v="-2.8651685393258426E-3"/>
    <n v="49.86"/>
    <n v="59.09"/>
    <n v="-3.0135900000000004E-2"/>
    <n v="0"/>
    <n v="0"/>
    <n v="0"/>
  </r>
  <r>
    <x v="5"/>
    <n v="2"/>
    <n v="2"/>
    <s v="OFF"/>
    <d v="2019-02-02T00:00:00"/>
    <s v="Avg of 4 NM Projects"/>
    <n v="3"/>
    <n v="-0.77"/>
    <n v="-4.3258426966292134E-3"/>
    <n v="49.84"/>
    <n v="70.3"/>
    <n v="-5.4130999999999999E-2"/>
    <n v="0"/>
    <n v="0"/>
    <n v="0"/>
  </r>
  <r>
    <x v="5"/>
    <n v="2"/>
    <n v="2"/>
    <s v="OFF"/>
    <d v="2019-02-02T00:00:00"/>
    <s v="Avg of 4 NM Projects"/>
    <n v="4"/>
    <n v="-0.64"/>
    <n v="-3.5955056179775282E-3"/>
    <n v="49.97"/>
    <n v="64.08"/>
    <n v="-4.1011200000000005E-2"/>
    <n v="0"/>
    <n v="0"/>
    <n v="0"/>
  </r>
  <r>
    <x v="5"/>
    <n v="2"/>
    <n v="2"/>
    <s v="OFF"/>
    <d v="2019-02-02T00:00:00"/>
    <s v="Avg of 4 NM Projects"/>
    <n v="5"/>
    <n v="-0.64"/>
    <n v="-3.5955056179775282E-3"/>
    <n v="50.27"/>
    <n v="67.709999999999994"/>
    <n v="-4.3334399999999995E-2"/>
    <n v="0"/>
    <n v="0"/>
    <n v="0"/>
  </r>
  <r>
    <x v="5"/>
    <n v="2"/>
    <n v="2"/>
    <s v="OFF"/>
    <d v="2019-02-02T00:00:00"/>
    <s v="Avg of 4 NM Projects"/>
    <n v="6"/>
    <n v="-0.51"/>
    <n v="-2.8651685393258426E-3"/>
    <n v="49.69"/>
    <n v="102.19"/>
    <n v="-5.2116900000000001E-2"/>
    <n v="0"/>
    <n v="0"/>
    <n v="0"/>
  </r>
  <r>
    <x v="5"/>
    <n v="2"/>
    <n v="2"/>
    <s v="OFF"/>
    <d v="2019-02-02T00:00:00"/>
    <s v="Avg of 4 NM Projects"/>
    <n v="7"/>
    <n v="-0.64"/>
    <n v="-3.5955056179775282E-3"/>
    <n v="59.05"/>
    <n v="127.65"/>
    <n v="-8.1696000000000019E-2"/>
    <n v="0"/>
    <n v="0"/>
    <n v="0"/>
  </r>
  <r>
    <x v="5"/>
    <n v="2"/>
    <n v="2"/>
    <s v="ON"/>
    <d v="2019-02-02T00:00:00"/>
    <s v="Avg of 4 NM Projects"/>
    <n v="8"/>
    <n v="-0.51"/>
    <n v="-2.8651685393258426E-3"/>
    <n v="50.58"/>
    <n v="126.39"/>
    <n v="-6.44589E-2"/>
    <n v="0"/>
    <n v="0"/>
    <n v="0"/>
  </r>
  <r>
    <x v="5"/>
    <n v="2"/>
    <n v="2"/>
    <s v="ON"/>
    <d v="2019-02-02T00:00:00"/>
    <s v="Avg of 4 NM Projects"/>
    <n v="9"/>
    <n v="4.22"/>
    <n v="2.3707865168539323E-2"/>
    <n v="56.93"/>
    <n v="107.61"/>
    <n v="0.45411419999999997"/>
    <n v="0"/>
    <n v="0"/>
    <n v="0"/>
  </r>
  <r>
    <x v="5"/>
    <n v="2"/>
    <n v="2"/>
    <s v="ON"/>
    <d v="2019-02-02T00:00:00"/>
    <s v="Avg of 4 NM Projects"/>
    <n v="10"/>
    <n v="14.330000000000002"/>
    <n v="8.0505617977528102E-2"/>
    <n v="51.15"/>
    <n v="104.61"/>
    <n v="1.4990613000000002"/>
    <n v="0"/>
    <n v="0"/>
    <n v="0"/>
  </r>
  <r>
    <x v="5"/>
    <n v="2"/>
    <n v="2"/>
    <s v="ON"/>
    <d v="2019-02-02T00:00:00"/>
    <s v="Avg of 4 NM Projects"/>
    <n v="11"/>
    <n v="19.329999999999998"/>
    <n v="0.10859550561797753"/>
    <n v="49.53"/>
    <n v="48.53"/>
    <n v="0.9380849"/>
    <n v="0"/>
    <n v="0"/>
    <n v="0"/>
  </r>
  <r>
    <x v="5"/>
    <n v="2"/>
    <n v="2"/>
    <s v="ON"/>
    <d v="2019-02-02T00:00:00"/>
    <s v="Avg of 4 NM Projects"/>
    <n v="12"/>
    <n v="20.36"/>
    <n v="0.11438202247191011"/>
    <n v="49.63"/>
    <n v="40.090000000000003"/>
    <n v="0.81623240000000008"/>
    <n v="0"/>
    <n v="0"/>
    <n v="0"/>
  </r>
  <r>
    <x v="5"/>
    <n v="2"/>
    <n v="2"/>
    <s v="ON"/>
    <d v="2019-02-02T00:00:00"/>
    <s v="Avg of 4 NM Projects"/>
    <n v="13"/>
    <n v="19.579999999999998"/>
    <n v="0.10999999999999999"/>
    <n v="42.68"/>
    <n v="39.65"/>
    <n v="0.7763469999999999"/>
    <n v="0"/>
    <n v="0"/>
    <n v="0"/>
  </r>
  <r>
    <x v="5"/>
    <n v="2"/>
    <n v="2"/>
    <s v="ON"/>
    <d v="2019-02-02T00:00:00"/>
    <s v="Avg of 4 NM Projects"/>
    <n v="14"/>
    <n v="16.125"/>
    <n v="9.0589887640449437E-2"/>
    <n v="40.11"/>
    <n v="39.51"/>
    <n v="0.63709875000000005"/>
    <n v="0"/>
    <n v="0"/>
    <n v="0"/>
  </r>
  <r>
    <x v="5"/>
    <n v="2"/>
    <n v="2"/>
    <s v="ON"/>
    <d v="2019-02-02T00:00:00"/>
    <s v="Avg of 4 NM Projects"/>
    <n v="15"/>
    <n v="10.879999999999999"/>
    <n v="6.1123595505617974E-2"/>
    <n v="38.549999999999997"/>
    <n v="39.159999999999997"/>
    <n v="0.42606079999999991"/>
    <n v="0"/>
    <n v="0"/>
    <n v="0"/>
  </r>
  <r>
    <x v="5"/>
    <n v="2"/>
    <n v="2"/>
    <s v="ON"/>
    <d v="2019-02-02T00:00:00"/>
    <s v="Avg of 4 NM Projects"/>
    <n v="16"/>
    <n v="4.3549999999999995"/>
    <n v="2.4466292134831459E-2"/>
    <n v="40.26"/>
    <n v="37.950000000000003"/>
    <n v="0.16527224999999998"/>
    <n v="0"/>
    <n v="0"/>
    <n v="0"/>
  </r>
  <r>
    <x v="5"/>
    <n v="2"/>
    <n v="2"/>
    <s v="ON"/>
    <d v="2019-02-02T00:00:00"/>
    <s v="Avg of 4 NM Projects"/>
    <n v="17"/>
    <n v="-0.38"/>
    <n v="-2.1348314606741575E-3"/>
    <n v="40.46"/>
    <n v="33.07"/>
    <n v="-1.2566600000000001E-2"/>
    <n v="0"/>
    <n v="0"/>
    <n v="0"/>
  </r>
  <r>
    <x v="5"/>
    <n v="2"/>
    <n v="2"/>
    <s v="ON"/>
    <d v="2019-02-02T00:00:00"/>
    <s v="Avg of 4 NM Projects"/>
    <n v="18"/>
    <n v="-1.8"/>
    <n v="-1.0112359550561799E-2"/>
    <n v="54.09"/>
    <n v="33.69"/>
    <n v="-6.0641999999999995E-2"/>
    <n v="0"/>
    <n v="0"/>
    <n v="0"/>
  </r>
  <r>
    <x v="5"/>
    <n v="2"/>
    <n v="2"/>
    <s v="ON"/>
    <d v="2019-02-02T00:00:00"/>
    <s v="Avg of 4 NM Projects"/>
    <n v="19"/>
    <n v="-1.54"/>
    <n v="-8.6516853932584268E-3"/>
    <n v="52.57"/>
    <n v="33.93"/>
    <n v="-5.2252199999999999E-2"/>
    <n v="0"/>
    <n v="0"/>
    <n v="0"/>
  </r>
  <r>
    <x v="5"/>
    <n v="2"/>
    <n v="2"/>
    <s v="ON"/>
    <d v="2019-02-02T00:00:00"/>
    <s v="Avg of 4 NM Projects"/>
    <n v="20"/>
    <n v="-1.41"/>
    <n v="-7.9213483146067416E-3"/>
    <n v="43.08"/>
    <n v="31.27"/>
    <n v="-4.4090699999999997E-2"/>
    <n v="0"/>
    <n v="0"/>
    <n v="0"/>
  </r>
  <r>
    <x v="5"/>
    <n v="2"/>
    <n v="2"/>
    <s v="ON"/>
    <d v="2019-02-02T00:00:00"/>
    <s v="Avg of 4 NM Projects"/>
    <n v="21"/>
    <n v="-1.41"/>
    <n v="-7.9213483146067416E-3"/>
    <n v="47.83"/>
    <n v="39.770000000000003"/>
    <n v="-5.6075700000000006E-2"/>
    <n v="0"/>
    <n v="0"/>
    <n v="0"/>
  </r>
  <r>
    <x v="5"/>
    <n v="2"/>
    <n v="2"/>
    <s v="ON"/>
    <d v="2019-02-02T00:00:00"/>
    <s v="Avg of 4 NM Projects"/>
    <n v="22"/>
    <n v="-1.41"/>
    <n v="-7.9213483146067416E-3"/>
    <n v="40.25"/>
    <n v="40.04"/>
    <n v="-5.6456399999999997E-2"/>
    <n v="0"/>
    <n v="0"/>
    <n v="0"/>
  </r>
  <r>
    <x v="5"/>
    <n v="2"/>
    <n v="2"/>
    <s v="ON"/>
    <d v="2019-02-02T00:00:00"/>
    <s v="Avg of 4 NM Projects"/>
    <n v="23"/>
    <n v="-1.54"/>
    <n v="-8.6516853932584268E-3"/>
    <n v="38.22"/>
    <n v="34.42"/>
    <n v="-5.3006800000000007E-2"/>
    <n v="0"/>
    <n v="0"/>
    <n v="0"/>
  </r>
  <r>
    <x v="5"/>
    <n v="2"/>
    <n v="2"/>
    <s v="OFF"/>
    <d v="2019-02-02T00:00:00"/>
    <s v="Avg of 4 NM Projects"/>
    <n v="24"/>
    <n v="-1.41"/>
    <n v="-7.9213483146067416E-3"/>
    <n v="37.93"/>
    <n v="30.55"/>
    <n v="-4.3075499999999996E-2"/>
    <n v="0"/>
    <n v="0"/>
    <n v="0"/>
  </r>
  <r>
    <x v="5"/>
    <n v="3"/>
    <n v="3"/>
    <s v="OFF"/>
    <d v="2019-02-03T00:00:00"/>
    <s v="Avg of 4 NM Projects"/>
    <n v="1"/>
    <n v="-1.54"/>
    <n v="-8.6516853932584268E-3"/>
    <n v="40.47"/>
    <n v="43.05"/>
    <n v="-6.6296999999999995E-2"/>
    <n v="0"/>
    <n v="0"/>
    <n v="0"/>
  </r>
  <r>
    <x v="5"/>
    <n v="3"/>
    <n v="3"/>
    <s v="OFF"/>
    <d v="2019-02-03T00:00:00"/>
    <s v="Avg of 4 NM Projects"/>
    <n v="2"/>
    <n v="-1.54"/>
    <n v="-8.6516853932584268E-3"/>
    <n v="33.950000000000003"/>
    <n v="38.46"/>
    <n v="-5.92284E-2"/>
    <n v="0"/>
    <n v="0"/>
    <n v="0"/>
  </r>
  <r>
    <x v="5"/>
    <n v="3"/>
    <n v="3"/>
    <s v="OFF"/>
    <d v="2019-02-03T00:00:00"/>
    <s v="Avg of 4 NM Projects"/>
    <n v="3"/>
    <n v="-1.41"/>
    <n v="-7.9213483146067416E-3"/>
    <n v="37.700000000000003"/>
    <n v="34.4"/>
    <n v="-4.8503999999999999E-2"/>
    <n v="0"/>
    <n v="0"/>
    <n v="0"/>
  </r>
  <r>
    <x v="5"/>
    <n v="3"/>
    <n v="3"/>
    <s v="OFF"/>
    <d v="2019-02-03T00:00:00"/>
    <s v="Avg of 4 NM Projects"/>
    <n v="4"/>
    <n v="-1.67"/>
    <n v="-9.382022471910112E-3"/>
    <n v="37.700000000000003"/>
    <n v="28.54"/>
    <n v="-4.7661799999999997E-2"/>
    <n v="0"/>
    <n v="0"/>
    <n v="0"/>
  </r>
  <r>
    <x v="5"/>
    <n v="3"/>
    <n v="3"/>
    <s v="OFF"/>
    <d v="2019-02-03T00:00:00"/>
    <s v="Avg of 4 NM Projects"/>
    <n v="5"/>
    <n v="-1.54"/>
    <n v="-8.6516853932584268E-3"/>
    <n v="33.94"/>
    <n v="27.03"/>
    <n v="-4.1626200000000002E-2"/>
    <n v="0"/>
    <n v="0"/>
    <n v="0"/>
  </r>
  <r>
    <x v="5"/>
    <n v="3"/>
    <n v="3"/>
    <s v="OFF"/>
    <d v="2019-02-03T00:00:00"/>
    <s v="Avg of 4 NM Projects"/>
    <n v="6"/>
    <n v="-1.41"/>
    <n v="-7.9213483146067416E-3"/>
    <n v="41.14"/>
    <n v="26.15"/>
    <n v="-3.6871499999999995E-2"/>
    <n v="0"/>
    <n v="0"/>
    <n v="0"/>
  </r>
  <r>
    <x v="5"/>
    <n v="3"/>
    <n v="3"/>
    <s v="OFF"/>
    <d v="2019-02-03T00:00:00"/>
    <s v="Avg of 4 NM Projects"/>
    <n v="7"/>
    <n v="-1.41"/>
    <n v="-7.9213483146067416E-3"/>
    <n v="38.26"/>
    <n v="22.63"/>
    <n v="-3.1908299999999994E-2"/>
    <n v="0"/>
    <n v="0"/>
    <n v="0"/>
  </r>
  <r>
    <x v="5"/>
    <n v="3"/>
    <n v="3"/>
    <s v="ON"/>
    <d v="2019-02-03T00:00:00"/>
    <s v="Avg of 4 NM Projects"/>
    <n v="8"/>
    <n v="-0.51499999999999979"/>
    <n v="-2.893258426966291E-3"/>
    <n v="40.26"/>
    <n v="27.01"/>
    <n v="-1.3910149999999994E-2"/>
    <n v="0"/>
    <n v="0"/>
    <n v="0"/>
  </r>
  <r>
    <x v="5"/>
    <n v="3"/>
    <n v="3"/>
    <s v="ON"/>
    <d v="2019-02-03T00:00:00"/>
    <s v="Avg of 4 NM Projects"/>
    <n v="9"/>
    <n v="4.7449999999999992"/>
    <n v="2.6657303370786513E-2"/>
    <n v="39.01"/>
    <n v="32.119999999999997"/>
    <n v="0.15240939999999997"/>
    <n v="0"/>
    <n v="0"/>
    <n v="0"/>
  </r>
  <r>
    <x v="5"/>
    <n v="3"/>
    <n v="3"/>
    <s v="ON"/>
    <d v="2019-02-03T00:00:00"/>
    <s v="Avg of 4 NM Projects"/>
    <n v="10"/>
    <n v="8.19"/>
    <n v="4.6011235955056178E-2"/>
    <n v="38.96"/>
    <n v="65.08"/>
    <n v="0.53300519999999996"/>
    <n v="0"/>
    <n v="0"/>
    <n v="0"/>
  </r>
  <r>
    <x v="5"/>
    <n v="3"/>
    <n v="3"/>
    <s v="ON"/>
    <d v="2019-02-03T00:00:00"/>
    <s v="Avg of 4 NM Projects"/>
    <n v="11"/>
    <n v="21.37"/>
    <n v="0.12005617977528091"/>
    <n v="35.1"/>
    <n v="63.99"/>
    <n v="1.3674663"/>
    <n v="0"/>
    <n v="0"/>
    <n v="0"/>
  </r>
  <r>
    <x v="5"/>
    <n v="3"/>
    <n v="3"/>
    <s v="ON"/>
    <d v="2019-02-03T00:00:00"/>
    <s v="Avg of 4 NM Projects"/>
    <n v="12"/>
    <n v="17.535"/>
    <n v="9.8511235955056176E-2"/>
    <n v="34.5"/>
    <n v="62.57"/>
    <n v="1.09716495"/>
    <n v="0"/>
    <n v="0"/>
    <n v="0"/>
  </r>
  <r>
    <x v="5"/>
    <n v="3"/>
    <n v="3"/>
    <s v="ON"/>
    <d v="2019-02-03T00:00:00"/>
    <s v="Avg of 4 NM Projects"/>
    <n v="13"/>
    <n v="16.515000000000001"/>
    <n v="9.2780898876404491E-2"/>
    <n v="39.64"/>
    <n v="59.4"/>
    <n v="0.98099099999999995"/>
    <n v="0"/>
    <n v="0"/>
    <n v="0"/>
  </r>
  <r>
    <x v="5"/>
    <n v="3"/>
    <n v="3"/>
    <s v="ON"/>
    <d v="2019-02-03T00:00:00"/>
    <s v="Avg of 4 NM Projects"/>
    <n v="14"/>
    <n v="12.929999999999998"/>
    <n v="7.2640449438202234E-2"/>
    <n v="35.32"/>
    <n v="39.53"/>
    <n v="0.51112289999999994"/>
    <n v="0"/>
    <n v="0"/>
    <n v="0"/>
  </r>
  <r>
    <x v="5"/>
    <n v="3"/>
    <n v="3"/>
    <s v="ON"/>
    <d v="2019-02-03T00:00:00"/>
    <s v="Avg of 4 NM Projects"/>
    <n v="15"/>
    <n v="8.4499999999999993"/>
    <n v="4.7471910112359544E-2"/>
    <n v="33.81"/>
    <n v="26.86"/>
    <n v="0.22696699999999997"/>
    <n v="0"/>
    <n v="0"/>
    <n v="0"/>
  </r>
  <r>
    <x v="5"/>
    <n v="3"/>
    <n v="3"/>
    <s v="ON"/>
    <d v="2019-02-03T00:00:00"/>
    <s v="Avg of 4 NM Projects"/>
    <n v="16"/>
    <n v="3.71"/>
    <n v="2.0842696629213484E-2"/>
    <n v="35.06"/>
    <n v="23.84"/>
    <n v="8.8446399999999994E-2"/>
    <n v="0"/>
    <n v="0"/>
    <n v="0"/>
  </r>
  <r>
    <x v="5"/>
    <n v="3"/>
    <n v="3"/>
    <s v="ON"/>
    <d v="2019-02-03T00:00:00"/>
    <s v="Avg of 4 NM Projects"/>
    <n v="17"/>
    <n v="-0.89499999999999991"/>
    <n v="-5.0280898876404493E-3"/>
    <n v="38.369999999999997"/>
    <n v="27.34"/>
    <n v="-2.4469299999999996E-2"/>
    <n v="0"/>
    <n v="0"/>
    <n v="0"/>
  </r>
  <r>
    <x v="5"/>
    <n v="3"/>
    <n v="3"/>
    <s v="ON"/>
    <d v="2019-02-03T00:00:00"/>
    <s v="Avg of 4 NM Projects"/>
    <n v="18"/>
    <n v="-1.41"/>
    <n v="-7.9213483146067416E-3"/>
    <n v="57.43"/>
    <n v="32.04"/>
    <n v="-4.5176399999999992E-2"/>
    <n v="0"/>
    <n v="0"/>
    <n v="0"/>
  </r>
  <r>
    <x v="5"/>
    <n v="3"/>
    <n v="3"/>
    <s v="ON"/>
    <d v="2019-02-03T00:00:00"/>
    <s v="Avg of 4 NM Projects"/>
    <n v="19"/>
    <n v="-1.28"/>
    <n v="-7.1910112359550565E-3"/>
    <n v="54.88"/>
    <n v="27.3"/>
    <n v="-3.4944000000000003E-2"/>
    <n v="0"/>
    <n v="0"/>
    <n v="0"/>
  </r>
  <r>
    <x v="5"/>
    <n v="3"/>
    <n v="3"/>
    <s v="ON"/>
    <d v="2019-02-03T00:00:00"/>
    <s v="Avg of 4 NM Projects"/>
    <n v="20"/>
    <n v="-1.41"/>
    <n v="-7.9213483146067416E-3"/>
    <n v="45.52"/>
    <n v="22.4"/>
    <n v="-3.1583999999999994E-2"/>
    <n v="0"/>
    <n v="0"/>
    <n v="0"/>
  </r>
  <r>
    <x v="5"/>
    <n v="3"/>
    <n v="3"/>
    <s v="ON"/>
    <d v="2019-02-03T00:00:00"/>
    <s v="Avg of 4 NM Projects"/>
    <n v="21"/>
    <n v="-1.4100000000000001"/>
    <n v="-7.9213483146067416E-3"/>
    <n v="32.049999999999997"/>
    <n v="22.73"/>
    <n v="-3.2049300000000003E-2"/>
    <n v="0"/>
    <n v="0"/>
    <n v="0"/>
  </r>
  <r>
    <x v="5"/>
    <n v="3"/>
    <n v="3"/>
    <s v="ON"/>
    <d v="2019-02-03T00:00:00"/>
    <s v="Avg of 4 NM Projects"/>
    <n v="22"/>
    <n v="-1.67"/>
    <n v="-9.382022471910112E-3"/>
    <n v="34.6"/>
    <n v="23.73"/>
    <n v="-3.96291E-2"/>
    <n v="0"/>
    <n v="0"/>
    <n v="0"/>
  </r>
  <r>
    <x v="5"/>
    <n v="3"/>
    <n v="3"/>
    <s v="ON"/>
    <d v="2019-02-03T00:00:00"/>
    <s v="Avg of 4 NM Projects"/>
    <n v="23"/>
    <n v="-1.28"/>
    <n v="-7.1910112359550565E-3"/>
    <n v="39.83"/>
    <n v="35.03"/>
    <n v="-4.48384E-2"/>
    <n v="0"/>
    <n v="0"/>
    <n v="0"/>
  </r>
  <r>
    <x v="5"/>
    <n v="3"/>
    <n v="3"/>
    <s v="OFF"/>
    <d v="2019-02-03T00:00:00"/>
    <s v="Avg of 4 NM Projects"/>
    <n v="24"/>
    <n v="-1.41"/>
    <n v="-7.9213483146067416E-3"/>
    <n v="32.26"/>
    <n v="50.31"/>
    <n v="-7.0937100000000003E-2"/>
    <n v="0"/>
    <n v="0"/>
    <n v="0"/>
  </r>
  <r>
    <x v="5"/>
    <n v="4"/>
    <n v="4"/>
    <s v="OFF"/>
    <d v="2019-02-04T00:00:00"/>
    <s v="Avg of 4 NM Projects"/>
    <n v="1"/>
    <n v="-1.54"/>
    <n v="-8.6516853932584268E-3"/>
    <n v="27.73"/>
    <n v="23.25"/>
    <n v="-3.5804999999999997E-2"/>
    <n v="0"/>
    <n v="0"/>
    <n v="0"/>
  </r>
  <r>
    <x v="5"/>
    <n v="4"/>
    <n v="4"/>
    <s v="OFF"/>
    <d v="2019-02-04T00:00:00"/>
    <s v="Avg of 4 NM Projects"/>
    <n v="2"/>
    <n v="-1.4100000000000001"/>
    <n v="-7.9213483146067416E-3"/>
    <n v="25.52"/>
    <n v="23.01"/>
    <n v="-3.2444100000000003E-2"/>
    <n v="0"/>
    <n v="0"/>
    <n v="0"/>
  </r>
  <r>
    <x v="5"/>
    <n v="4"/>
    <n v="4"/>
    <s v="OFF"/>
    <d v="2019-02-04T00:00:00"/>
    <s v="Avg of 4 NM Projects"/>
    <n v="3"/>
    <n v="-1.54"/>
    <n v="-8.6516853932584268E-3"/>
    <n v="25.36"/>
    <n v="21.1"/>
    <n v="-3.2494000000000002E-2"/>
    <n v="0"/>
    <n v="0"/>
    <n v="0"/>
  </r>
  <r>
    <x v="5"/>
    <n v="4"/>
    <n v="4"/>
    <s v="OFF"/>
    <d v="2019-02-04T00:00:00"/>
    <s v="Avg of 4 NM Projects"/>
    <n v="4"/>
    <n v="-1.41"/>
    <n v="-7.9213483146067416E-3"/>
    <n v="24.94"/>
    <n v="22.66"/>
    <n v="-3.1950599999999996E-2"/>
    <n v="0"/>
    <n v="0"/>
    <n v="0"/>
  </r>
  <r>
    <x v="5"/>
    <n v="4"/>
    <n v="4"/>
    <s v="OFF"/>
    <d v="2019-02-04T00:00:00"/>
    <s v="Avg of 4 NM Projects"/>
    <n v="5"/>
    <n v="-1.4100000000000001"/>
    <n v="-7.9213483146067416E-3"/>
    <n v="26.96"/>
    <n v="23.56"/>
    <n v="-3.3219600000000002E-2"/>
    <n v="0"/>
    <n v="0"/>
    <n v="0"/>
  </r>
  <r>
    <x v="5"/>
    <n v="4"/>
    <n v="4"/>
    <s v="OFF"/>
    <d v="2019-02-04T00:00:00"/>
    <s v="Avg of 4 NM Projects"/>
    <n v="6"/>
    <n v="-1.41"/>
    <n v="-7.9213483146067416E-3"/>
    <n v="35.369999999999997"/>
    <n v="25.88"/>
    <n v="-3.649079999999999E-2"/>
    <n v="0"/>
    <n v="0"/>
    <n v="0"/>
  </r>
  <r>
    <x v="5"/>
    <n v="4"/>
    <n v="4"/>
    <s v="OFF"/>
    <d v="2019-02-04T00:00:00"/>
    <s v="Avg of 4 NM Projects"/>
    <n v="7"/>
    <n v="-1.28"/>
    <n v="-7.1910112359550565E-3"/>
    <n v="64.41"/>
    <n v="46.96"/>
    <n v="-6.0108800000000004E-2"/>
    <n v="0"/>
    <n v="0"/>
    <n v="0"/>
  </r>
  <r>
    <x v="5"/>
    <n v="4"/>
    <n v="4"/>
    <s v="ON"/>
    <d v="2019-02-04T00:00:00"/>
    <s v="Avg of 4 NM Projects"/>
    <n v="8"/>
    <n v="-1.2849999999999997"/>
    <n v="-7.219101123595504E-3"/>
    <n v="51.61"/>
    <n v="57.32"/>
    <n v="-7.3656199999999977E-2"/>
    <n v="0"/>
    <n v="0"/>
    <n v="0"/>
  </r>
  <r>
    <x v="5"/>
    <n v="4"/>
    <n v="4"/>
    <s v="ON"/>
    <d v="2019-02-04T00:00:00"/>
    <s v="Avg of 4 NM Projects"/>
    <n v="9"/>
    <n v="1.9200000000000004"/>
    <n v="1.0786516853932586E-2"/>
    <n v="48.16"/>
    <n v="45.45"/>
    <n v="8.7264000000000022E-2"/>
    <n v="0"/>
    <n v="0"/>
    <n v="0"/>
  </r>
  <r>
    <x v="5"/>
    <n v="4"/>
    <n v="4"/>
    <s v="ON"/>
    <d v="2019-02-04T00:00:00"/>
    <s v="Avg of 4 NM Projects"/>
    <n v="10"/>
    <n v="8.9550000000000001"/>
    <n v="5.0308988764044944E-2"/>
    <n v="39.79"/>
    <n v="28.55"/>
    <n v="0.25566525000000001"/>
    <n v="0"/>
    <n v="0"/>
    <n v="0"/>
  </r>
  <r>
    <x v="5"/>
    <n v="4"/>
    <n v="4"/>
    <s v="ON"/>
    <d v="2019-02-04T00:00:00"/>
    <s v="Avg of 4 NM Projects"/>
    <n v="11"/>
    <n v="10.879999999999999"/>
    <n v="6.1123595505617974E-2"/>
    <n v="38.409999999999997"/>
    <n v="23.08"/>
    <n v="0.25111039999999996"/>
    <n v="0"/>
    <n v="0"/>
    <n v="0"/>
  </r>
  <r>
    <x v="5"/>
    <n v="4"/>
    <n v="4"/>
    <s v="ON"/>
    <d v="2019-02-04T00:00:00"/>
    <s v="Avg of 4 NM Projects"/>
    <n v="12"/>
    <n v="11.9"/>
    <n v="6.6853932584269665E-2"/>
    <n v="33.049999999999997"/>
    <n v="23.32"/>
    <n v="0.27750800000000003"/>
    <n v="0"/>
    <n v="0"/>
    <n v="0"/>
  </r>
  <r>
    <x v="5"/>
    <n v="4"/>
    <n v="4"/>
    <s v="ON"/>
    <d v="2019-02-04T00:00:00"/>
    <s v="Avg of 4 NM Projects"/>
    <n v="13"/>
    <n v="14.21"/>
    <n v="7.9831460674157306E-2"/>
    <n v="31.78"/>
    <n v="20.9"/>
    <n v="0.296989"/>
    <n v="0"/>
    <n v="0"/>
    <n v="0"/>
  </r>
  <r>
    <x v="5"/>
    <n v="4"/>
    <n v="4"/>
    <s v="ON"/>
    <d v="2019-02-04T00:00:00"/>
    <s v="Avg of 4 NM Projects"/>
    <n v="14"/>
    <n v="10.115"/>
    <n v="5.6825842696629214E-2"/>
    <n v="31.89"/>
    <n v="20.38"/>
    <n v="0.20614369999999999"/>
    <n v="0"/>
    <n v="0"/>
    <n v="0"/>
  </r>
  <r>
    <x v="5"/>
    <n v="4"/>
    <n v="4"/>
    <s v="ON"/>
    <d v="2019-02-04T00:00:00"/>
    <s v="Avg of 4 NM Projects"/>
    <n v="15"/>
    <n v="5.7649999999999997"/>
    <n v="3.2387640449438197E-2"/>
    <n v="31.4"/>
    <n v="20.260000000000002"/>
    <n v="0.1167989"/>
    <n v="0"/>
    <n v="0"/>
    <n v="0"/>
  </r>
  <r>
    <x v="5"/>
    <n v="4"/>
    <n v="4"/>
    <s v="ON"/>
    <d v="2019-02-04T00:00:00"/>
    <s v="Avg of 4 NM Projects"/>
    <n v="16"/>
    <n v="2.0499999999999998"/>
    <n v="1.1516853932584269E-2"/>
    <n v="33.29"/>
    <n v="23.15"/>
    <n v="4.7457499999999993E-2"/>
    <n v="0"/>
    <n v="0"/>
    <n v="0"/>
  </r>
  <r>
    <x v="5"/>
    <n v="4"/>
    <n v="4"/>
    <s v="ON"/>
    <d v="2019-02-04T00:00:00"/>
    <s v="Avg of 4 NM Projects"/>
    <n v="17"/>
    <n v="-0.76500000000000001"/>
    <n v="-4.2977528089887642E-3"/>
    <n v="39.74"/>
    <n v="32.18"/>
    <n v="-2.4617699999999999E-2"/>
    <n v="0"/>
    <n v="0"/>
    <n v="0"/>
  </r>
  <r>
    <x v="5"/>
    <n v="4"/>
    <n v="4"/>
    <s v="ON"/>
    <d v="2019-02-04T00:00:00"/>
    <s v="Avg of 4 NM Projects"/>
    <n v="18"/>
    <n v="-1.67"/>
    <n v="-9.382022471910112E-3"/>
    <n v="57.57"/>
    <n v="42.76"/>
    <n v="-7.1409199999999992E-2"/>
    <n v="0"/>
    <n v="0"/>
    <n v="0"/>
  </r>
  <r>
    <x v="5"/>
    <n v="4"/>
    <n v="4"/>
    <s v="ON"/>
    <d v="2019-02-04T00:00:00"/>
    <s v="Avg of 4 NM Projects"/>
    <n v="19"/>
    <n v="-1.4100000000000001"/>
    <n v="-7.9213483146067416E-3"/>
    <n v="57.79"/>
    <n v="33.03"/>
    <n v="-4.6572300000000004E-2"/>
    <n v="0"/>
    <n v="0"/>
    <n v="0"/>
  </r>
  <r>
    <x v="5"/>
    <n v="4"/>
    <n v="4"/>
    <s v="ON"/>
    <d v="2019-02-04T00:00:00"/>
    <s v="Avg of 4 NM Projects"/>
    <n v="20"/>
    <n v="-1.54"/>
    <n v="-8.6516853932584268E-3"/>
    <n v="54.83"/>
    <n v="27.08"/>
    <n v="-4.1703199999999996E-2"/>
    <n v="0"/>
    <n v="0"/>
    <n v="0"/>
  </r>
  <r>
    <x v="5"/>
    <n v="4"/>
    <n v="4"/>
    <s v="ON"/>
    <d v="2019-02-04T00:00:00"/>
    <s v="Avg of 4 NM Projects"/>
    <n v="21"/>
    <n v="-1.4100000000000001"/>
    <n v="-7.9213483146067416E-3"/>
    <n v="50.59"/>
    <n v="24.63"/>
    <n v="-3.4728300000000004E-2"/>
    <n v="0"/>
    <n v="0"/>
    <n v="0"/>
  </r>
  <r>
    <x v="5"/>
    <n v="4"/>
    <n v="4"/>
    <s v="ON"/>
    <d v="2019-02-04T00:00:00"/>
    <s v="Avg of 4 NM Projects"/>
    <n v="22"/>
    <n v="-1.54"/>
    <n v="-8.6516853932584268E-3"/>
    <n v="36.79"/>
    <n v="20.170000000000002"/>
    <n v="-3.1061800000000001E-2"/>
    <n v="0"/>
    <n v="0"/>
    <n v="0"/>
  </r>
  <r>
    <x v="5"/>
    <n v="4"/>
    <n v="4"/>
    <s v="ON"/>
    <d v="2019-02-04T00:00:00"/>
    <s v="Avg of 4 NM Projects"/>
    <n v="23"/>
    <n v="-1.28"/>
    <n v="-7.1910112359550565E-3"/>
    <n v="27.57"/>
    <n v="17.010000000000002"/>
    <n v="-2.1772800000000005E-2"/>
    <n v="0"/>
    <n v="0"/>
    <n v="0"/>
  </r>
  <r>
    <x v="5"/>
    <n v="4"/>
    <n v="4"/>
    <s v="OFF"/>
    <d v="2019-02-04T00:00:00"/>
    <s v="Avg of 4 NM Projects"/>
    <n v="24"/>
    <n v="-1.54"/>
    <n v="-8.6516853932584268E-3"/>
    <n v="32.229999999999997"/>
    <n v="12.11"/>
    <n v="-1.86494E-2"/>
    <n v="0"/>
    <n v="0"/>
    <n v="0"/>
  </r>
  <r>
    <x v="5"/>
    <n v="5"/>
    <n v="5"/>
    <s v="OFF"/>
    <d v="2019-02-05T00:00:00"/>
    <s v="Avg of 4 NM Projects"/>
    <n v="1"/>
    <n v="-1.28"/>
    <n v="-7.1910112359550565E-3"/>
    <n v="22.59"/>
    <n v="5.54"/>
    <n v="-7.0912000000000006E-3"/>
    <n v="0"/>
    <n v="0"/>
    <n v="0"/>
  </r>
  <r>
    <x v="5"/>
    <n v="5"/>
    <n v="5"/>
    <s v="OFF"/>
    <d v="2019-02-05T00:00:00"/>
    <s v="Avg of 4 NM Projects"/>
    <n v="2"/>
    <n v="-1.54"/>
    <n v="-8.6516853932584268E-3"/>
    <n v="23.02"/>
    <n v="15.02"/>
    <n v="-2.31308E-2"/>
    <n v="0"/>
    <n v="0"/>
    <n v="0"/>
  </r>
  <r>
    <x v="5"/>
    <n v="5"/>
    <n v="5"/>
    <s v="OFF"/>
    <d v="2019-02-05T00:00:00"/>
    <s v="Avg of 4 NM Projects"/>
    <n v="3"/>
    <n v="-1.28"/>
    <n v="-7.1910112359550565E-3"/>
    <n v="22.47"/>
    <n v="16.13"/>
    <n v="-2.0646399999999999E-2"/>
    <n v="0"/>
    <n v="0"/>
    <n v="0"/>
  </r>
  <r>
    <x v="5"/>
    <n v="5"/>
    <n v="5"/>
    <s v="OFF"/>
    <d v="2019-02-05T00:00:00"/>
    <s v="Avg of 4 NM Projects"/>
    <n v="4"/>
    <n v="-1.41"/>
    <n v="-7.9213483146067416E-3"/>
    <n v="22.13"/>
    <n v="15.09"/>
    <n v="-2.1276899999999998E-2"/>
    <n v="0"/>
    <n v="0"/>
    <n v="0"/>
  </r>
  <r>
    <x v="5"/>
    <n v="5"/>
    <n v="5"/>
    <s v="OFF"/>
    <d v="2019-02-05T00:00:00"/>
    <s v="Avg of 4 NM Projects"/>
    <n v="5"/>
    <n v="-1.4100000000000001"/>
    <n v="-7.9213483146067416E-3"/>
    <n v="21.88"/>
    <n v="7.1"/>
    <n v="-1.0011000000000001E-2"/>
    <n v="0"/>
    <n v="0"/>
    <n v="0"/>
  </r>
  <r>
    <x v="5"/>
    <n v="5"/>
    <n v="5"/>
    <s v="OFF"/>
    <d v="2019-02-05T00:00:00"/>
    <s v="Avg of 4 NM Projects"/>
    <n v="6"/>
    <n v="-1.41"/>
    <n v="-7.9213483146067416E-3"/>
    <n v="25.9"/>
    <n v="4.26"/>
    <n v="-6.0066E-3"/>
    <n v="0"/>
    <n v="0"/>
    <n v="0"/>
  </r>
  <r>
    <x v="5"/>
    <n v="5"/>
    <n v="5"/>
    <s v="OFF"/>
    <d v="2019-02-05T00:00:00"/>
    <s v="Avg of 4 NM Projects"/>
    <n v="7"/>
    <n v="-1.4100000000000001"/>
    <n v="-7.9213483146067416E-3"/>
    <n v="28.94"/>
    <n v="13.69"/>
    <n v="-1.9302900000000001E-2"/>
    <n v="0"/>
    <n v="0"/>
    <n v="0"/>
  </r>
  <r>
    <x v="5"/>
    <n v="5"/>
    <n v="5"/>
    <s v="ON"/>
    <d v="2019-02-05T00:00:00"/>
    <s v="Avg of 4 NM Projects"/>
    <n v="8"/>
    <n v="-1.4100000000000001"/>
    <n v="-7.9213483146067416E-3"/>
    <n v="26.19"/>
    <n v="20.56"/>
    <n v="-2.8989600000000001E-2"/>
    <n v="0"/>
    <n v="0"/>
    <n v="0"/>
  </r>
  <r>
    <x v="5"/>
    <n v="5"/>
    <n v="5"/>
    <s v="ON"/>
    <d v="2019-02-05T00:00:00"/>
    <s v="Avg of 4 NM Projects"/>
    <n v="9"/>
    <n v="1.5350000000000001"/>
    <n v="8.6235955056179776E-3"/>
    <n v="23.88"/>
    <n v="20.32"/>
    <n v="3.1191200000000002E-2"/>
    <n v="0"/>
    <n v="0"/>
    <n v="0"/>
  </r>
  <r>
    <x v="5"/>
    <n v="5"/>
    <n v="5"/>
    <s v="ON"/>
    <d v="2019-02-05T00:00:00"/>
    <s v="Avg of 4 NM Projects"/>
    <n v="10"/>
    <n v="11.649999999999999"/>
    <n v="6.544943820224719E-2"/>
    <n v="23.37"/>
    <n v="20.05"/>
    <n v="0.23358249999999997"/>
    <n v="0"/>
    <n v="0"/>
    <n v="0"/>
  </r>
  <r>
    <x v="5"/>
    <n v="5"/>
    <n v="5"/>
    <s v="ON"/>
    <d v="2019-02-05T00:00:00"/>
    <s v="Avg of 4 NM Projects"/>
    <n v="11"/>
    <n v="23.04"/>
    <n v="0.12943820224719102"/>
    <n v="22.99"/>
    <n v="18.78"/>
    <n v="0.43269120000000005"/>
    <n v="0"/>
    <n v="0"/>
    <n v="0"/>
  </r>
  <r>
    <x v="5"/>
    <n v="5"/>
    <n v="5"/>
    <s v="ON"/>
    <d v="2019-02-05T00:00:00"/>
    <s v="Avg of 4 NM Projects"/>
    <n v="12"/>
    <n v="36.74"/>
    <n v="0.20640449438202249"/>
    <n v="23.29"/>
    <n v="15.24"/>
    <n v="0.55991760000000002"/>
    <n v="0"/>
    <n v="0"/>
    <n v="0"/>
  </r>
  <r>
    <x v="5"/>
    <n v="5"/>
    <n v="5"/>
    <s v="ON"/>
    <d v="2019-02-05T00:00:00"/>
    <s v="Avg of 4 NM Projects"/>
    <n v="13"/>
    <n v="40.194999999999993"/>
    <n v="0.225814606741573"/>
    <n v="22.72"/>
    <n v="14.63"/>
    <n v="0.58805284999999996"/>
    <n v="0"/>
    <n v="0"/>
    <n v="0"/>
  </r>
  <r>
    <x v="5"/>
    <n v="5"/>
    <n v="5"/>
    <s v="ON"/>
    <d v="2019-02-05T00:00:00"/>
    <s v="Avg of 4 NM Projects"/>
    <n v="14"/>
    <n v="32.899999999999991"/>
    <n v="0.18483146067415726"/>
    <n v="22.8"/>
    <n v="10.84"/>
    <n v="0.3566359999999999"/>
    <n v="0"/>
    <n v="0"/>
    <n v="0"/>
  </r>
  <r>
    <x v="5"/>
    <n v="5"/>
    <n v="5"/>
    <s v="ON"/>
    <d v="2019-02-05T00:00:00"/>
    <s v="Avg of 4 NM Projects"/>
    <n v="15"/>
    <n v="26.88"/>
    <n v="0.15101123595505617"/>
    <n v="22.79"/>
    <n v="10.46"/>
    <n v="0.28116479999999999"/>
    <n v="0"/>
    <n v="0"/>
    <n v="0"/>
  </r>
  <r>
    <x v="5"/>
    <n v="5"/>
    <n v="5"/>
    <s v="ON"/>
    <d v="2019-02-05T00:00:00"/>
    <s v="Avg of 4 NM Projects"/>
    <n v="16"/>
    <n v="15.62"/>
    <n v="8.7752808988764044E-2"/>
    <n v="23.33"/>
    <n v="10.53"/>
    <n v="0.16447859999999997"/>
    <n v="0"/>
    <n v="0"/>
    <n v="0"/>
  </r>
  <r>
    <x v="5"/>
    <n v="5"/>
    <n v="5"/>
    <s v="ON"/>
    <d v="2019-02-05T00:00:00"/>
    <s v="Avg of 4 NM Projects"/>
    <n v="17"/>
    <n v="3.97"/>
    <n v="2.2303370786516855E-2"/>
    <n v="23.87"/>
    <n v="18.09"/>
    <n v="7.1817300000000001E-2"/>
    <n v="0"/>
    <n v="0"/>
    <n v="0"/>
  </r>
  <r>
    <x v="5"/>
    <n v="5"/>
    <n v="5"/>
    <s v="ON"/>
    <d v="2019-02-05T00:00:00"/>
    <s v="Avg of 4 NM Projects"/>
    <n v="18"/>
    <n v="-1.0249999999999999"/>
    <n v="-5.7584269662921345E-3"/>
    <n v="34.35"/>
    <n v="19.28"/>
    <n v="-1.9762000000000002E-2"/>
    <n v="0"/>
    <n v="0"/>
    <n v="0"/>
  </r>
  <r>
    <x v="5"/>
    <n v="5"/>
    <n v="5"/>
    <s v="ON"/>
    <d v="2019-02-05T00:00:00"/>
    <s v="Avg of 4 NM Projects"/>
    <n v="19"/>
    <n v="-0.89500000000000002"/>
    <n v="-5.0280898876404493E-3"/>
    <n v="27.83"/>
    <n v="19"/>
    <n v="-1.7004999999999999E-2"/>
    <n v="0"/>
    <n v="0"/>
    <n v="0"/>
  </r>
  <r>
    <x v="5"/>
    <n v="5"/>
    <n v="5"/>
    <s v="ON"/>
    <d v="2019-02-05T00:00:00"/>
    <s v="Avg of 4 NM Projects"/>
    <n v="20"/>
    <n v="-0.89500000000000002"/>
    <n v="-5.0280898876404493E-3"/>
    <n v="25.54"/>
    <n v="18.100000000000001"/>
    <n v="-1.6199500000000002E-2"/>
    <n v="0"/>
    <n v="0"/>
    <n v="0"/>
  </r>
  <r>
    <x v="5"/>
    <n v="5"/>
    <n v="5"/>
    <s v="ON"/>
    <d v="2019-02-05T00:00:00"/>
    <s v="Avg of 4 NM Projects"/>
    <n v="21"/>
    <n v="-0.89500000000000002"/>
    <n v="-5.0280898876404493E-3"/>
    <n v="25.25"/>
    <n v="17.420000000000002"/>
    <n v="-1.5590900000000001E-2"/>
    <n v="0"/>
    <n v="0"/>
    <n v="0"/>
  </r>
  <r>
    <x v="5"/>
    <n v="5"/>
    <n v="5"/>
    <s v="ON"/>
    <d v="2019-02-05T00:00:00"/>
    <s v="Avg of 4 NM Projects"/>
    <n v="22"/>
    <n v="-1.155"/>
    <n v="-6.4887640449438205E-3"/>
    <n v="22.82"/>
    <n v="18.82"/>
    <n v="-2.1737100000000002E-2"/>
    <n v="0"/>
    <n v="0"/>
    <n v="0"/>
  </r>
  <r>
    <x v="5"/>
    <n v="5"/>
    <n v="5"/>
    <s v="ON"/>
    <d v="2019-02-05T00:00:00"/>
    <s v="Avg of 4 NM Projects"/>
    <n v="23"/>
    <n v="-1.1549999999999998"/>
    <n v="-6.4887640449438188E-3"/>
    <n v="23.27"/>
    <n v="12.96"/>
    <n v="-1.4968799999999997E-2"/>
    <n v="0"/>
    <n v="0"/>
    <n v="0"/>
  </r>
  <r>
    <x v="5"/>
    <n v="5"/>
    <n v="5"/>
    <s v="OFF"/>
    <d v="2019-02-05T00:00:00"/>
    <s v="Avg of 4 NM Projects"/>
    <n v="24"/>
    <n v="-0.89500000000000002"/>
    <n v="-5.0280898876404493E-3"/>
    <n v="23.13"/>
    <n v="-6.34"/>
    <n v="5.6742999999999993E-3"/>
    <n v="0"/>
    <n v="0"/>
    <n v="0"/>
  </r>
  <r>
    <x v="5"/>
    <n v="6"/>
    <n v="6"/>
    <s v="OFF"/>
    <d v="2019-02-06T00:00:00"/>
    <s v="Avg of 4 NM Projects"/>
    <n v="1"/>
    <n v="-1.0249999999999999"/>
    <n v="-5.7584269662921345E-3"/>
    <n v="13.22"/>
    <n v="7.63"/>
    <n v="-7.8207499999999996E-3"/>
    <n v="0"/>
    <n v="0"/>
    <n v="0"/>
  </r>
  <r>
    <x v="5"/>
    <n v="6"/>
    <n v="6"/>
    <s v="OFF"/>
    <d v="2019-02-06T00:00:00"/>
    <s v="Avg of 4 NM Projects"/>
    <n v="2"/>
    <n v="-1.0249999999999999"/>
    <n v="-5.7584269662921345E-3"/>
    <n v="13.57"/>
    <n v="12.76"/>
    <n v="-1.3078999999999999E-2"/>
    <n v="0"/>
    <n v="0"/>
    <n v="0"/>
  </r>
  <r>
    <x v="5"/>
    <n v="6"/>
    <n v="6"/>
    <s v="OFF"/>
    <d v="2019-02-06T00:00:00"/>
    <s v="Avg of 4 NM Projects"/>
    <n v="3"/>
    <n v="-1.0249999999999999"/>
    <n v="-5.7584269662921345E-3"/>
    <n v="13.58"/>
    <n v="3.42"/>
    <n v="-3.5054999999999995E-3"/>
    <n v="0"/>
    <n v="0"/>
    <n v="0"/>
  </r>
  <r>
    <x v="5"/>
    <n v="6"/>
    <n v="6"/>
    <s v="OFF"/>
    <d v="2019-02-06T00:00:00"/>
    <s v="Avg of 4 NM Projects"/>
    <n v="4"/>
    <n v="-1.0249999999999999"/>
    <n v="-5.7584269662921345E-3"/>
    <n v="13.44"/>
    <n v="6.52"/>
    <n v="-6.6829999999999988E-3"/>
    <n v="0"/>
    <n v="0"/>
    <n v="0"/>
  </r>
  <r>
    <x v="5"/>
    <n v="6"/>
    <n v="6"/>
    <s v="OFF"/>
    <d v="2019-02-06T00:00:00"/>
    <s v="Avg of 4 NM Projects"/>
    <n v="5"/>
    <n v="-1.0249999999999999"/>
    <n v="-5.7584269662921345E-3"/>
    <n v="14.3"/>
    <n v="17.239999999999998"/>
    <n v="-1.7670999999999996E-2"/>
    <n v="0"/>
    <n v="0"/>
    <n v="0"/>
  </r>
  <r>
    <x v="5"/>
    <n v="6"/>
    <n v="6"/>
    <s v="OFF"/>
    <d v="2019-02-06T00:00:00"/>
    <s v="Avg of 4 NM Projects"/>
    <n v="6"/>
    <n v="-1.0249999999999999"/>
    <n v="-5.7584269662921345E-3"/>
    <n v="21.6"/>
    <n v="17.559999999999999"/>
    <n v="-1.7998999999999998E-2"/>
    <n v="0"/>
    <n v="0"/>
    <n v="0"/>
  </r>
  <r>
    <x v="5"/>
    <n v="6"/>
    <n v="6"/>
    <s v="OFF"/>
    <d v="2019-02-06T00:00:00"/>
    <s v="Avg of 4 NM Projects"/>
    <n v="7"/>
    <n v="-1.0249999999999999"/>
    <n v="-5.7584269662921345E-3"/>
    <n v="29.74"/>
    <n v="18.11"/>
    <n v="-1.8562749999999996E-2"/>
    <n v="0"/>
    <n v="0"/>
    <n v="0"/>
  </r>
  <r>
    <x v="5"/>
    <n v="6"/>
    <n v="6"/>
    <s v="ON"/>
    <d v="2019-02-06T00:00:00"/>
    <s v="Avg of 4 NM Projects"/>
    <n v="8"/>
    <n v="1.0249999999999999"/>
    <n v="5.7584269662921345E-3"/>
    <n v="39.32"/>
    <n v="26.68"/>
    <n v="2.7346999999999996E-2"/>
    <n v="0"/>
    <n v="0"/>
    <n v="0"/>
  </r>
  <r>
    <x v="5"/>
    <n v="6"/>
    <n v="6"/>
    <s v="ON"/>
    <d v="2019-02-06T00:00:00"/>
    <s v="Avg of 4 NM Projects"/>
    <n v="9"/>
    <n v="10.370000000000001"/>
    <n v="5.8258426966292139E-2"/>
    <n v="30.71"/>
    <n v="28.95"/>
    <n v="0.30021150000000002"/>
    <n v="0"/>
    <n v="0"/>
    <n v="0"/>
  </r>
  <r>
    <x v="5"/>
    <n v="6"/>
    <n v="6"/>
    <s v="ON"/>
    <d v="2019-02-06T00:00:00"/>
    <s v="Avg of 4 NM Projects"/>
    <n v="10"/>
    <n v="19.2"/>
    <n v="0.10786516853932585"/>
    <n v="28.09"/>
    <n v="20.25"/>
    <n v="0.38880000000000003"/>
    <n v="0"/>
    <n v="0"/>
    <n v="0"/>
  </r>
  <r>
    <x v="5"/>
    <n v="6"/>
    <n v="6"/>
    <s v="ON"/>
    <d v="2019-02-06T00:00:00"/>
    <s v="Avg of 4 NM Projects"/>
    <n v="11"/>
    <n v="24.704999999999998"/>
    <n v="0.13879213483146066"/>
    <n v="31.13"/>
    <n v="20.16"/>
    <n v="0.49805280000000002"/>
    <n v="0"/>
    <n v="0"/>
    <n v="0"/>
  </r>
  <r>
    <x v="5"/>
    <n v="6"/>
    <n v="6"/>
    <s v="ON"/>
    <d v="2019-02-06T00:00:00"/>
    <s v="Avg of 4 NM Projects"/>
    <n v="12"/>
    <n v="35.840000000000003"/>
    <n v="0.2013483146067416"/>
    <n v="30.67"/>
    <n v="19.37"/>
    <n v="0.69422080000000008"/>
    <n v="0"/>
    <n v="0"/>
    <n v="0"/>
  </r>
  <r>
    <x v="5"/>
    <n v="6"/>
    <n v="6"/>
    <s v="ON"/>
    <d v="2019-02-06T00:00:00"/>
    <s v="Avg of 4 NM Projects"/>
    <n v="13"/>
    <n v="27.265000000000001"/>
    <n v="0.15317415730337078"/>
    <n v="29.5"/>
    <n v="19.02"/>
    <n v="0.51858029999999999"/>
    <n v="0"/>
    <n v="0"/>
    <n v="0"/>
  </r>
  <r>
    <x v="5"/>
    <n v="6"/>
    <n v="6"/>
    <s v="ON"/>
    <d v="2019-02-06T00:00:00"/>
    <s v="Avg of 4 NM Projects"/>
    <n v="14"/>
    <n v="17.41"/>
    <n v="9.7808988764044938E-2"/>
    <n v="29.71"/>
    <n v="9.5299999999999994"/>
    <n v="0.16591729999999999"/>
    <n v="0"/>
    <n v="0"/>
    <n v="0"/>
  </r>
  <r>
    <x v="5"/>
    <n v="6"/>
    <n v="6"/>
    <s v="ON"/>
    <d v="2019-02-06T00:00:00"/>
    <s v="Avg of 4 NM Projects"/>
    <n v="15"/>
    <n v="12.54"/>
    <n v="7.044943820224718E-2"/>
    <n v="28.1"/>
    <n v="19.75"/>
    <n v="0.247665"/>
    <n v="0"/>
    <n v="0"/>
    <n v="0"/>
  </r>
  <r>
    <x v="5"/>
    <n v="6"/>
    <n v="6"/>
    <s v="ON"/>
    <d v="2019-02-06T00:00:00"/>
    <s v="Avg of 4 NM Projects"/>
    <n v="16"/>
    <n v="5.3699999999999992"/>
    <n v="3.0168539325842691E-2"/>
    <n v="29.05"/>
    <n v="23.47"/>
    <n v="0.12603389999999998"/>
    <n v="0"/>
    <n v="0"/>
    <n v="0"/>
  </r>
  <r>
    <x v="5"/>
    <n v="6"/>
    <n v="6"/>
    <s v="ON"/>
    <d v="2019-02-06T00:00:00"/>
    <s v="Avg of 4 NM Projects"/>
    <n v="17"/>
    <n v="0.39"/>
    <n v="2.1910112359550564E-3"/>
    <n v="31.46"/>
    <n v="29.9"/>
    <n v="1.1660999999999999E-2"/>
    <n v="0"/>
    <n v="0"/>
    <n v="0"/>
  </r>
  <r>
    <x v="5"/>
    <n v="6"/>
    <n v="6"/>
    <s v="ON"/>
    <d v="2019-02-06T00:00:00"/>
    <s v="Avg of 4 NM Projects"/>
    <n v="18"/>
    <n v="-1.2799999999999998"/>
    <n v="-7.1910112359550547E-3"/>
    <n v="45.91"/>
    <n v="36.99"/>
    <n v="-4.7347199999999992E-2"/>
    <n v="0"/>
    <n v="0"/>
    <n v="0"/>
  </r>
  <r>
    <x v="5"/>
    <n v="6"/>
    <n v="6"/>
    <s v="ON"/>
    <d v="2019-02-06T00:00:00"/>
    <s v="Avg of 4 NM Projects"/>
    <n v="19"/>
    <n v="-1.54"/>
    <n v="-8.6516853932584268E-3"/>
    <n v="41.29"/>
    <n v="33.880000000000003"/>
    <n v="-5.2175200000000005E-2"/>
    <n v="0"/>
    <n v="0"/>
    <n v="0"/>
  </r>
  <r>
    <x v="5"/>
    <n v="6"/>
    <n v="6"/>
    <s v="ON"/>
    <d v="2019-02-06T00:00:00"/>
    <s v="Avg of 4 NM Projects"/>
    <n v="20"/>
    <n v="-1.28"/>
    <n v="-7.1910112359550565E-3"/>
    <n v="36.200000000000003"/>
    <n v="30.63"/>
    <n v="-3.9206400000000002E-2"/>
    <n v="0"/>
    <n v="0"/>
    <n v="0"/>
  </r>
  <r>
    <x v="5"/>
    <n v="6"/>
    <n v="6"/>
    <s v="ON"/>
    <d v="2019-02-06T00:00:00"/>
    <s v="Avg of 4 NM Projects"/>
    <n v="21"/>
    <n v="-1.54"/>
    <n v="-8.6516853932584268E-3"/>
    <n v="32.06"/>
    <n v="32.06"/>
    <n v="-4.9372400000000004E-2"/>
    <n v="0"/>
    <n v="0"/>
    <n v="0"/>
  </r>
  <r>
    <x v="5"/>
    <n v="6"/>
    <n v="6"/>
    <s v="ON"/>
    <d v="2019-02-06T00:00:00"/>
    <s v="Avg of 4 NM Projects"/>
    <n v="22"/>
    <n v="-1.41"/>
    <n v="-7.9213483146067416E-3"/>
    <n v="30.09"/>
    <n v="28.67"/>
    <n v="-4.0424700000000001E-2"/>
    <n v="0"/>
    <n v="0"/>
    <n v="0"/>
  </r>
  <r>
    <x v="5"/>
    <n v="6"/>
    <n v="6"/>
    <s v="ON"/>
    <d v="2019-02-06T00:00:00"/>
    <s v="Avg of 4 NM Projects"/>
    <n v="23"/>
    <n v="-1.4100000000000001"/>
    <n v="-7.9213483146067416E-3"/>
    <n v="26.67"/>
    <n v="19.59"/>
    <n v="-2.7621900000000005E-2"/>
    <n v="0"/>
    <n v="0"/>
    <n v="0"/>
  </r>
  <r>
    <x v="5"/>
    <n v="6"/>
    <n v="6"/>
    <s v="OFF"/>
    <d v="2019-02-06T00:00:00"/>
    <s v="Avg of 4 NM Projects"/>
    <n v="24"/>
    <n v="-1.41"/>
    <n v="-7.9213483146067416E-3"/>
    <n v="27.2"/>
    <n v="23.69"/>
    <n v="-3.3402899999999999E-2"/>
    <n v="0"/>
    <n v="0"/>
    <n v="0"/>
  </r>
  <r>
    <x v="5"/>
    <n v="7"/>
    <n v="7"/>
    <s v="OFF"/>
    <d v="2019-02-07T00:00:00"/>
    <s v="Avg of 4 NM Projects"/>
    <n v="1"/>
    <n v="-1.54"/>
    <n v="-8.6516853932584268E-3"/>
    <n v="18.84"/>
    <n v="18.22"/>
    <n v="-2.8058799999999998E-2"/>
    <n v="0"/>
    <n v="0"/>
    <n v="0"/>
  </r>
  <r>
    <x v="5"/>
    <n v="7"/>
    <n v="7"/>
    <s v="OFF"/>
    <d v="2019-02-07T00:00:00"/>
    <s v="Avg of 4 NM Projects"/>
    <n v="2"/>
    <n v="-1.4100000000000001"/>
    <n v="-7.9213483146067416E-3"/>
    <n v="17.57"/>
    <n v="17.45"/>
    <n v="-2.4604500000000001E-2"/>
    <n v="0"/>
    <n v="0"/>
    <n v="0"/>
  </r>
  <r>
    <x v="5"/>
    <n v="7"/>
    <n v="7"/>
    <s v="OFF"/>
    <d v="2019-02-07T00:00:00"/>
    <s v="Avg of 4 NM Projects"/>
    <n v="3"/>
    <n v="-1.41"/>
    <n v="-7.9213483146067416E-3"/>
    <n v="16.309999999999999"/>
    <n v="17.96"/>
    <n v="-2.5323599999999998E-2"/>
    <n v="0"/>
    <n v="0"/>
    <n v="0"/>
  </r>
  <r>
    <x v="5"/>
    <n v="7"/>
    <n v="7"/>
    <s v="OFF"/>
    <d v="2019-02-07T00:00:00"/>
    <s v="Avg of 4 NM Projects"/>
    <n v="4"/>
    <n v="-1.41"/>
    <n v="-7.9213483146067416E-3"/>
    <n v="18.61"/>
    <n v="18.170000000000002"/>
    <n v="-2.5619700000000002E-2"/>
    <n v="0"/>
    <n v="0"/>
    <n v="0"/>
  </r>
  <r>
    <x v="5"/>
    <n v="7"/>
    <n v="7"/>
    <s v="OFF"/>
    <d v="2019-02-07T00:00:00"/>
    <s v="Avg of 4 NM Projects"/>
    <n v="5"/>
    <n v="-1.41"/>
    <n v="-7.9213483146067416E-3"/>
    <n v="18.920000000000002"/>
    <n v="18.25"/>
    <n v="-2.5732499999999998E-2"/>
    <n v="0"/>
    <n v="0"/>
    <n v="0"/>
  </r>
  <r>
    <x v="5"/>
    <n v="7"/>
    <n v="7"/>
    <s v="OFF"/>
    <d v="2019-02-07T00:00:00"/>
    <s v="Avg of 4 NM Projects"/>
    <n v="6"/>
    <n v="-1.54"/>
    <n v="-8.6516853932584268E-3"/>
    <n v="20.94"/>
    <n v="20.56"/>
    <n v="-3.16624E-2"/>
    <n v="0"/>
    <n v="0"/>
    <n v="0"/>
  </r>
  <r>
    <x v="5"/>
    <n v="7"/>
    <n v="7"/>
    <s v="OFF"/>
    <d v="2019-02-07T00:00:00"/>
    <s v="Avg of 4 NM Projects"/>
    <n v="7"/>
    <n v="-1.4100000000000001"/>
    <n v="-7.9213483146067416E-3"/>
    <n v="29.1"/>
    <n v="28.48"/>
    <n v="-4.0156800000000006E-2"/>
    <n v="0"/>
    <n v="0"/>
    <n v="0"/>
  </r>
  <r>
    <x v="5"/>
    <n v="7"/>
    <n v="7"/>
    <s v="OFF"/>
    <d v="2019-02-07T00:00:00"/>
    <s v="Avg of 4 NM Projects"/>
    <n v="8"/>
    <n v="-1.7949999999999999"/>
    <n v="-1.0084269662921348E-2"/>
    <n v="31.69"/>
    <n v="29.52"/>
    <n v="-5.2988399999999998E-2"/>
    <n v="0"/>
    <n v="0"/>
    <n v="0"/>
  </r>
  <r>
    <x v="5"/>
    <n v="7"/>
    <n v="7"/>
    <s v="OFF"/>
    <d v="2019-02-07T00:00:00"/>
    <s v="Avg of 4 NM Projects"/>
    <n v="9"/>
    <n v="1.6600000000000001"/>
    <n v="9.3258426966292135E-3"/>
    <n v="23.8"/>
    <n v="35.659999999999997"/>
    <n v="5.9195600000000001E-2"/>
    <n v="0"/>
    <n v="0"/>
    <n v="0"/>
  </r>
  <r>
    <x v="5"/>
    <n v="7"/>
    <n v="7"/>
    <s v="OFF"/>
    <d v="2019-02-07T00:00:00"/>
    <s v="Avg of 4 NM Projects"/>
    <n v="10"/>
    <n v="4.4800000000000004"/>
    <n v="2.51685393258427E-2"/>
    <n v="23.73"/>
    <n v="25.77"/>
    <n v="0.1154496"/>
    <n v="0"/>
    <n v="0"/>
    <n v="0"/>
  </r>
  <r>
    <x v="5"/>
    <n v="7"/>
    <n v="7"/>
    <s v="OFF"/>
    <d v="2019-02-07T00:00:00"/>
    <s v="Avg of 4 NM Projects"/>
    <n v="11"/>
    <n v="7.81"/>
    <n v="4.3876404494382022E-2"/>
    <n v="23.61"/>
    <n v="23.84"/>
    <n v="0.18619039999999998"/>
    <n v="0"/>
    <n v="0"/>
    <n v="0"/>
  </r>
  <r>
    <x v="5"/>
    <n v="7"/>
    <n v="7"/>
    <s v="OFF"/>
    <d v="2019-02-07T00:00:00"/>
    <s v="Avg of 4 NM Projects"/>
    <n v="12"/>
    <n v="7.9350000000000005"/>
    <n v="4.457865168539326E-2"/>
    <n v="23.15"/>
    <n v="26.99"/>
    <n v="0.21416565000000001"/>
    <n v="0"/>
    <n v="0"/>
    <n v="0"/>
  </r>
  <r>
    <x v="5"/>
    <n v="7"/>
    <n v="7"/>
    <s v="OFF"/>
    <d v="2019-02-07T00:00:00"/>
    <s v="Avg of 4 NM Projects"/>
    <n v="13"/>
    <n v="7.43"/>
    <n v="4.1741573033707867E-2"/>
    <n v="22.97"/>
    <n v="23.79"/>
    <n v="0.17675969999999999"/>
    <n v="0"/>
    <n v="0"/>
    <n v="0"/>
  </r>
  <r>
    <x v="5"/>
    <n v="7"/>
    <n v="7"/>
    <s v="OFF"/>
    <d v="2019-02-07T00:00:00"/>
    <s v="Avg of 4 NM Projects"/>
    <n v="14"/>
    <n v="6.78"/>
    <n v="3.8089887640449439E-2"/>
    <n v="22.87"/>
    <n v="23.84"/>
    <n v="0.16163520000000001"/>
    <n v="0"/>
    <n v="0"/>
    <n v="0"/>
  </r>
  <r>
    <x v="5"/>
    <n v="7"/>
    <n v="7"/>
    <s v="OFF"/>
    <d v="2019-02-07T00:00:00"/>
    <s v="Avg of 4 NM Projects"/>
    <n v="15"/>
    <n v="3.4550000000000001"/>
    <n v="1.9410112359550563E-2"/>
    <n v="22.87"/>
    <n v="22.68"/>
    <n v="7.8359399999999996E-2"/>
    <n v="0"/>
    <n v="0"/>
    <n v="0"/>
  </r>
  <r>
    <x v="5"/>
    <n v="7"/>
    <n v="7"/>
    <s v="OFF"/>
    <d v="2019-02-07T00:00:00"/>
    <s v="Avg of 4 NM Projects"/>
    <n v="16"/>
    <n v="0.7649999999999999"/>
    <n v="4.2977528089887633E-3"/>
    <n v="22.86"/>
    <n v="23.52"/>
    <n v="1.79928E-2"/>
    <n v="0"/>
    <n v="0"/>
    <n v="0"/>
  </r>
  <r>
    <x v="5"/>
    <n v="7"/>
    <n v="7"/>
    <s v="OFF"/>
    <d v="2019-02-07T00:00:00"/>
    <s v="Avg of 4 NM Projects"/>
    <n v="17"/>
    <n v="-1.0249999999999999"/>
    <n v="-5.7584269662921345E-3"/>
    <n v="23.79"/>
    <n v="28.44"/>
    <n v="-2.9151E-2"/>
    <n v="0"/>
    <n v="0"/>
    <n v="0"/>
  </r>
  <r>
    <x v="5"/>
    <n v="7"/>
    <n v="7"/>
    <s v="OFF"/>
    <d v="2019-02-07T00:00:00"/>
    <s v="Avg of 4 NM Projects"/>
    <n v="18"/>
    <n v="-1.54"/>
    <n v="-8.6516853932584268E-3"/>
    <n v="33.9"/>
    <n v="30.37"/>
    <n v="-4.67698E-2"/>
    <n v="0"/>
    <n v="0"/>
    <n v="0"/>
  </r>
  <r>
    <x v="5"/>
    <n v="7"/>
    <n v="7"/>
    <s v="OFF"/>
    <d v="2019-02-07T00:00:00"/>
    <s v="Avg of 4 NM Projects"/>
    <n v="19"/>
    <n v="-1.54"/>
    <n v="-8.6516853932584268E-3"/>
    <n v="24.3"/>
    <n v="34.909999999999997"/>
    <n v="-5.3761399999999994E-2"/>
    <n v="0"/>
    <n v="0"/>
    <n v="0"/>
  </r>
  <r>
    <x v="5"/>
    <n v="7"/>
    <n v="7"/>
    <s v="OFF"/>
    <d v="2019-02-07T00:00:00"/>
    <s v="Avg of 4 NM Projects"/>
    <n v="20"/>
    <n v="-1.4100000000000001"/>
    <n v="-7.9213483146067416E-3"/>
    <n v="22.92"/>
    <n v="26.69"/>
    <n v="-3.7632900000000004E-2"/>
    <n v="0"/>
    <n v="0"/>
    <n v="0"/>
  </r>
  <r>
    <x v="5"/>
    <n v="7"/>
    <n v="7"/>
    <s v="OFF"/>
    <d v="2019-02-07T00:00:00"/>
    <s v="Avg of 4 NM Projects"/>
    <n v="21"/>
    <n v="-1.28"/>
    <n v="-7.1910112359550565E-3"/>
    <n v="24.88"/>
    <n v="27.23"/>
    <n v="-3.4854400000000001E-2"/>
    <n v="0"/>
    <n v="0"/>
    <n v="0"/>
  </r>
  <r>
    <x v="5"/>
    <n v="7"/>
    <n v="7"/>
    <s v="OFF"/>
    <d v="2019-02-07T00:00:00"/>
    <s v="Avg of 4 NM Projects"/>
    <n v="22"/>
    <n v="-1.28"/>
    <n v="-7.1910112359550565E-3"/>
    <n v="23.43"/>
    <n v="22.59"/>
    <n v="-2.8915199999999999E-2"/>
    <n v="0"/>
    <n v="0"/>
    <n v="0"/>
  </r>
  <r>
    <x v="5"/>
    <n v="7"/>
    <n v="7"/>
    <s v="OFF"/>
    <d v="2019-02-07T00:00:00"/>
    <s v="Avg of 4 NM Projects"/>
    <n v="23"/>
    <n v="-1.41"/>
    <n v="-7.9213483146067416E-3"/>
    <n v="22.24"/>
    <n v="28.61"/>
    <n v="-4.0340099999999997E-2"/>
    <n v="0"/>
    <n v="0"/>
    <n v="0"/>
  </r>
  <r>
    <x v="5"/>
    <n v="7"/>
    <n v="7"/>
    <s v="OFF"/>
    <d v="2019-02-07T00:00:00"/>
    <s v="Avg of 4 NM Projects"/>
    <n v="24"/>
    <n v="-1.28"/>
    <n v="-7.1910112359550565E-3"/>
    <n v="20.75"/>
    <n v="34.1"/>
    <n v="-4.3648000000000006E-2"/>
    <n v="0"/>
    <n v="0"/>
    <n v="0"/>
  </r>
  <r>
    <x v="5"/>
    <n v="8"/>
    <n v="1"/>
    <s v="OFF"/>
    <d v="2019-02-08T00:00:00"/>
    <s v="Avg of 4 NM Projects"/>
    <n v="1"/>
    <n v="-1.41"/>
    <n v="-7.9213483146067416E-3"/>
    <n v="20.83"/>
    <n v="26.22"/>
    <n v="-3.6970200000000002E-2"/>
    <n v="0"/>
    <n v="0"/>
    <n v="0"/>
  </r>
  <r>
    <x v="5"/>
    <n v="8"/>
    <n v="1"/>
    <s v="OFF"/>
    <d v="2019-02-08T00:00:00"/>
    <s v="Avg of 4 NM Projects"/>
    <n v="2"/>
    <n v="-1.54"/>
    <n v="-8.6516853932584268E-3"/>
    <n v="19.48"/>
    <n v="28.2"/>
    <n v="-4.3427999999999994E-2"/>
    <n v="0"/>
    <n v="0"/>
    <n v="0"/>
  </r>
  <r>
    <x v="5"/>
    <n v="8"/>
    <n v="1"/>
    <s v="OFF"/>
    <d v="2019-02-08T00:00:00"/>
    <s v="Avg of 4 NM Projects"/>
    <n v="3"/>
    <n v="-1.41"/>
    <n v="-7.9213483146067416E-3"/>
    <n v="19.46"/>
    <n v="27.62"/>
    <n v="-3.8944200000000005E-2"/>
    <n v="0"/>
    <n v="0"/>
    <n v="0"/>
  </r>
  <r>
    <x v="5"/>
    <n v="8"/>
    <n v="1"/>
    <s v="OFF"/>
    <d v="2019-02-08T00:00:00"/>
    <s v="Avg of 4 NM Projects"/>
    <n v="4"/>
    <n v="-1.4100000000000001"/>
    <n v="-7.9213483146067416E-3"/>
    <n v="18.940000000000001"/>
    <n v="30.9"/>
    <n v="-4.3569000000000004E-2"/>
    <n v="0"/>
    <n v="0"/>
    <n v="0"/>
  </r>
  <r>
    <x v="5"/>
    <n v="8"/>
    <n v="1"/>
    <s v="OFF"/>
    <d v="2019-02-08T00:00:00"/>
    <s v="Avg of 4 NM Projects"/>
    <n v="5"/>
    <n v="-1.28"/>
    <n v="-7.1910112359550565E-3"/>
    <n v="20.32"/>
    <n v="33.17"/>
    <n v="-4.2457600000000005E-2"/>
    <n v="0"/>
    <n v="0"/>
    <n v="0"/>
  </r>
  <r>
    <x v="5"/>
    <n v="8"/>
    <n v="1"/>
    <s v="OFF"/>
    <d v="2019-02-08T00:00:00"/>
    <s v="Avg of 4 NM Projects"/>
    <n v="6"/>
    <n v="-1.28"/>
    <n v="-7.1910112359550565E-3"/>
    <n v="21.36"/>
    <n v="41.57"/>
    <n v="-5.3209600000000003E-2"/>
    <n v="0"/>
    <n v="0"/>
    <n v="0"/>
  </r>
  <r>
    <x v="5"/>
    <n v="8"/>
    <n v="1"/>
    <s v="OFF"/>
    <d v="2019-02-08T00:00:00"/>
    <s v="Avg of 4 NM Projects"/>
    <n v="7"/>
    <n v="-1.4100000000000001"/>
    <n v="-7.9213483146067416E-3"/>
    <n v="25.63"/>
    <n v="35.86"/>
    <n v="-5.0562600000000006E-2"/>
    <n v="0"/>
    <n v="0"/>
    <n v="0"/>
  </r>
  <r>
    <x v="5"/>
    <n v="8"/>
    <n v="1"/>
    <s v="OFF"/>
    <d v="2019-02-08T00:00:00"/>
    <s v="Avg of 4 NM Projects"/>
    <n v="8"/>
    <n v="-1.5449999999999999"/>
    <n v="-8.679775280898876E-3"/>
    <n v="28.74"/>
    <n v="41.49"/>
    <n v="-6.4102050000000008E-2"/>
    <n v="0"/>
    <n v="0"/>
    <n v="0"/>
  </r>
  <r>
    <x v="5"/>
    <n v="8"/>
    <n v="1"/>
    <s v="OFF"/>
    <d v="2019-02-08T00:00:00"/>
    <s v="Avg of 4 NM Projects"/>
    <n v="9"/>
    <n v="0"/>
    <n v="0"/>
    <n v="28.96"/>
    <n v="39.090000000000003"/>
    <n v="0"/>
    <n v="1"/>
    <n v="0"/>
    <n v="0"/>
  </r>
  <r>
    <x v="5"/>
    <n v="8"/>
    <n v="1"/>
    <s v="OFF"/>
    <d v="2019-02-08T00:00:00"/>
    <s v="Avg of 4 NM Projects"/>
    <n v="10"/>
    <n v="5.25"/>
    <n v="2.9494382022471909E-2"/>
    <n v="26.45"/>
    <n v="56.6"/>
    <n v="0.29715000000000003"/>
    <n v="0"/>
    <n v="0"/>
    <n v="0"/>
  </r>
  <r>
    <x v="5"/>
    <n v="8"/>
    <n v="1"/>
    <s v="OFF"/>
    <d v="2019-02-08T00:00:00"/>
    <s v="Avg of 4 NM Projects"/>
    <n v="11"/>
    <n v="31.995000000000001"/>
    <n v="0.17974719101123596"/>
    <n v="25.46"/>
    <n v="47.19"/>
    <n v="1.5098440499999999"/>
    <n v="0"/>
    <n v="0"/>
    <n v="0"/>
  </r>
  <r>
    <x v="5"/>
    <n v="8"/>
    <n v="1"/>
    <s v="OFF"/>
    <d v="2019-02-08T00:00:00"/>
    <s v="Avg of 4 NM Projects"/>
    <n v="12"/>
    <n v="34.300000000000004"/>
    <n v="0.19269662921348318"/>
    <n v="23.77"/>
    <n v="41.62"/>
    <n v="1.4275660000000001"/>
    <n v="0"/>
    <n v="0"/>
    <n v="0"/>
  </r>
  <r>
    <x v="5"/>
    <n v="8"/>
    <n v="1"/>
    <s v="OFF"/>
    <d v="2019-02-08T00:00:00"/>
    <s v="Avg of 4 NM Projects"/>
    <n v="13"/>
    <n v="42.24"/>
    <n v="0.23730337078651687"/>
    <n v="23.89"/>
    <n v="21.76"/>
    <n v="0.91914240000000003"/>
    <n v="0"/>
    <n v="0"/>
    <n v="0"/>
  </r>
  <r>
    <x v="5"/>
    <n v="8"/>
    <n v="1"/>
    <s v="OFF"/>
    <d v="2019-02-08T00:00:00"/>
    <s v="Avg of 4 NM Projects"/>
    <n v="14"/>
    <n v="32.255000000000003"/>
    <n v="0.18120786516853934"/>
    <n v="23.57"/>
    <n v="17.899999999999999"/>
    <n v="0.57736450000000006"/>
    <n v="0"/>
    <n v="0"/>
    <n v="0"/>
  </r>
  <r>
    <x v="5"/>
    <n v="8"/>
    <n v="1"/>
    <s v="OFF"/>
    <d v="2019-02-08T00:00:00"/>
    <s v="Avg of 4 NM Projects"/>
    <n v="15"/>
    <n v="12.675000000000001"/>
    <n v="7.120786516853933E-2"/>
    <n v="21.85"/>
    <n v="17.96"/>
    <n v="0.22764300000000004"/>
    <n v="0"/>
    <n v="0"/>
    <n v="0"/>
  </r>
  <r>
    <x v="5"/>
    <n v="8"/>
    <n v="1"/>
    <s v="OFF"/>
    <d v="2019-02-08T00:00:00"/>
    <s v="Avg of 4 NM Projects"/>
    <n v="16"/>
    <n v="7.035000000000001"/>
    <n v="3.9522471910112364E-2"/>
    <n v="22.98"/>
    <n v="19.25"/>
    <n v="0.13542375000000001"/>
    <n v="0"/>
    <n v="0"/>
    <n v="0"/>
  </r>
  <r>
    <x v="5"/>
    <n v="8"/>
    <n v="1"/>
    <s v="OFF"/>
    <d v="2019-02-08T00:00:00"/>
    <s v="Avg of 4 NM Projects"/>
    <n v="17"/>
    <n v="1.5400000000000003"/>
    <n v="8.6516853932584285E-3"/>
    <n v="24.18"/>
    <n v="23.05"/>
    <n v="3.5497000000000008E-2"/>
    <n v="0"/>
    <n v="0"/>
    <n v="0"/>
  </r>
  <r>
    <x v="5"/>
    <n v="8"/>
    <n v="1"/>
    <s v="OFF"/>
    <d v="2019-02-08T00:00:00"/>
    <s v="Avg of 4 NM Projects"/>
    <n v="18"/>
    <n v="-1.4100000000000001"/>
    <n v="-7.9213483146067416E-3"/>
    <n v="34.729999999999997"/>
    <n v="26.27"/>
    <n v="-3.7040700000000003E-2"/>
    <n v="0"/>
    <n v="0"/>
    <n v="0"/>
  </r>
  <r>
    <x v="5"/>
    <n v="8"/>
    <n v="1"/>
    <s v="OFF"/>
    <d v="2019-02-08T00:00:00"/>
    <s v="Avg of 4 NM Projects"/>
    <n v="19"/>
    <n v="-1.28"/>
    <n v="-7.1910112359550565E-3"/>
    <n v="33.57"/>
    <n v="35.43"/>
    <n v="-4.5350399999999999E-2"/>
    <n v="0"/>
    <n v="0"/>
    <n v="0"/>
  </r>
  <r>
    <x v="5"/>
    <n v="8"/>
    <n v="1"/>
    <s v="OFF"/>
    <d v="2019-02-08T00:00:00"/>
    <s v="Avg of 4 NM Projects"/>
    <n v="20"/>
    <n v="-1.67"/>
    <n v="-9.382022471910112E-3"/>
    <n v="32.35"/>
    <n v="26.21"/>
    <n v="-4.3770699999999996E-2"/>
    <n v="0"/>
    <n v="0"/>
    <n v="0"/>
  </r>
  <r>
    <x v="5"/>
    <n v="8"/>
    <n v="1"/>
    <s v="OFF"/>
    <d v="2019-02-08T00:00:00"/>
    <s v="Avg of 4 NM Projects"/>
    <n v="21"/>
    <n v="-1.54"/>
    <n v="-8.6516853932584268E-3"/>
    <n v="25.08"/>
    <n v="27.78"/>
    <n v="-4.2781200000000005E-2"/>
    <n v="0"/>
    <n v="0"/>
    <n v="0"/>
  </r>
  <r>
    <x v="5"/>
    <n v="8"/>
    <n v="1"/>
    <s v="OFF"/>
    <d v="2019-02-08T00:00:00"/>
    <s v="Avg of 4 NM Projects"/>
    <n v="22"/>
    <n v="-1.41"/>
    <n v="-7.9213483146067416E-3"/>
    <n v="23.98"/>
    <n v="23.51"/>
    <n v="-3.3149099999999994E-2"/>
    <n v="0"/>
    <n v="0"/>
    <n v="0"/>
  </r>
  <r>
    <x v="5"/>
    <n v="8"/>
    <n v="1"/>
    <s v="OFF"/>
    <d v="2019-02-08T00:00:00"/>
    <s v="Avg of 4 NM Projects"/>
    <n v="23"/>
    <n v="-1.4100000000000001"/>
    <n v="-7.9213483146067416E-3"/>
    <n v="23.81"/>
    <n v="26.87"/>
    <n v="-3.7886700000000002E-2"/>
    <n v="0"/>
    <n v="0"/>
    <n v="0"/>
  </r>
  <r>
    <x v="5"/>
    <n v="8"/>
    <n v="1"/>
    <s v="OFF"/>
    <d v="2019-02-08T00:00:00"/>
    <s v="Avg of 4 NM Projects"/>
    <n v="24"/>
    <n v="-1.28"/>
    <n v="-7.1910112359550565E-3"/>
    <n v="22.79"/>
    <n v="36.549999999999997"/>
    <n v="-4.6783999999999999E-2"/>
    <n v="0"/>
    <n v="0"/>
    <n v="0"/>
  </r>
  <r>
    <x v="5"/>
    <n v="9"/>
    <n v="2"/>
    <s v="OFF"/>
    <d v="2019-02-09T00:00:00"/>
    <s v="Avg of 4 NM Projects"/>
    <n v="1"/>
    <n v="-1.41"/>
    <n v="-7.9213483146067416E-3"/>
    <n v="27.14"/>
    <n v="23.66"/>
    <n v="-3.3360599999999997E-2"/>
    <n v="0"/>
    <n v="0"/>
    <n v="0"/>
  </r>
  <r>
    <x v="5"/>
    <n v="9"/>
    <n v="2"/>
    <s v="OFF"/>
    <d v="2019-02-09T00:00:00"/>
    <s v="Avg of 4 NM Projects"/>
    <n v="2"/>
    <n v="-1.4100000000000001"/>
    <n v="-7.9213483146067416E-3"/>
    <n v="26.84"/>
    <n v="27.25"/>
    <n v="-3.8422500000000005E-2"/>
    <n v="0"/>
    <n v="0"/>
    <n v="0"/>
  </r>
  <r>
    <x v="5"/>
    <n v="9"/>
    <n v="2"/>
    <s v="OFF"/>
    <d v="2019-02-09T00:00:00"/>
    <s v="Avg of 4 NM Projects"/>
    <n v="3"/>
    <n v="-1.4100000000000001"/>
    <n v="-7.9213483146067416E-3"/>
    <n v="26.93"/>
    <n v="26.77"/>
    <n v="-3.7745700000000007E-2"/>
    <n v="0"/>
    <n v="0"/>
    <n v="0"/>
  </r>
  <r>
    <x v="5"/>
    <n v="9"/>
    <n v="2"/>
    <s v="OFF"/>
    <d v="2019-02-09T00:00:00"/>
    <s v="Avg of 4 NM Projects"/>
    <n v="4"/>
    <n v="-1.4100000000000001"/>
    <n v="-7.9213483146067416E-3"/>
    <n v="26.6"/>
    <n v="24.19"/>
    <n v="-3.410790000000001E-2"/>
    <n v="0"/>
    <n v="0"/>
    <n v="0"/>
  </r>
  <r>
    <x v="5"/>
    <n v="9"/>
    <n v="2"/>
    <s v="OFF"/>
    <d v="2019-02-09T00:00:00"/>
    <s v="Avg of 4 NM Projects"/>
    <n v="5"/>
    <n v="-1.41"/>
    <n v="-7.9213483146067416E-3"/>
    <n v="27.07"/>
    <n v="27.71"/>
    <n v="-3.9071100000000004E-2"/>
    <n v="0"/>
    <n v="0"/>
    <n v="0"/>
  </r>
  <r>
    <x v="5"/>
    <n v="9"/>
    <n v="2"/>
    <s v="OFF"/>
    <d v="2019-02-09T00:00:00"/>
    <s v="Avg of 4 NM Projects"/>
    <n v="6"/>
    <n v="-1.28"/>
    <n v="-7.1910112359550565E-3"/>
    <n v="27.42"/>
    <n v="26.36"/>
    <n v="-3.3740800000000001E-2"/>
    <n v="0"/>
    <n v="0"/>
    <n v="0"/>
  </r>
  <r>
    <x v="5"/>
    <n v="9"/>
    <n v="2"/>
    <s v="OFF"/>
    <d v="2019-02-09T00:00:00"/>
    <s v="Avg of 4 NM Projects"/>
    <n v="7"/>
    <n v="-1.41"/>
    <n v="-7.9213483146067416E-3"/>
    <n v="33.32"/>
    <n v="26.33"/>
    <n v="-3.7125299999999993E-2"/>
    <n v="0"/>
    <n v="0"/>
    <n v="0"/>
  </r>
  <r>
    <x v="5"/>
    <n v="9"/>
    <n v="2"/>
    <s v="ON"/>
    <d v="2019-02-09T00:00:00"/>
    <s v="Avg of 4 NM Projects"/>
    <n v="8"/>
    <n v="-0.12999999999999978"/>
    <n v="-7.3033707865168419E-4"/>
    <n v="33.31"/>
    <n v="36.65"/>
    <n v="-4.7644999999999918E-3"/>
    <n v="0"/>
    <n v="0"/>
    <n v="0"/>
  </r>
  <r>
    <x v="5"/>
    <n v="9"/>
    <n v="2"/>
    <s v="ON"/>
    <d v="2019-02-09T00:00:00"/>
    <s v="Avg of 4 NM Projects"/>
    <n v="9"/>
    <n v="13.440000000000001"/>
    <n v="7.5505617977528097E-2"/>
    <n v="35.31"/>
    <n v="23.08"/>
    <n v="0.3101952"/>
    <n v="0"/>
    <n v="0"/>
    <n v="0"/>
  </r>
  <r>
    <x v="5"/>
    <n v="9"/>
    <n v="2"/>
    <s v="ON"/>
    <d v="2019-02-09T00:00:00"/>
    <s v="Avg of 4 NM Projects"/>
    <n v="10"/>
    <n v="30.595000000000002"/>
    <n v="0.17188202247191012"/>
    <n v="28.9"/>
    <n v="21.05"/>
    <n v="0.64402475000000003"/>
    <n v="0"/>
    <n v="0"/>
    <n v="0"/>
  </r>
  <r>
    <x v="5"/>
    <n v="9"/>
    <n v="2"/>
    <s v="ON"/>
    <d v="2019-02-09T00:00:00"/>
    <s v="Avg of 4 NM Projects"/>
    <n v="11"/>
    <n v="41.984999999999999"/>
    <n v="0.23587078651685392"/>
    <n v="35"/>
    <n v="24.99"/>
    <n v="1.0492051499999999"/>
    <n v="0"/>
    <n v="0"/>
    <n v="0"/>
  </r>
  <r>
    <x v="5"/>
    <n v="9"/>
    <n v="2"/>
    <s v="ON"/>
    <d v="2019-02-09T00:00:00"/>
    <s v="Avg of 4 NM Projects"/>
    <n v="12"/>
    <n v="48.384999999999998"/>
    <n v="0.27182584269662918"/>
    <n v="26.48"/>
    <n v="24.38"/>
    <n v="1.1796262999999998"/>
    <n v="0"/>
    <n v="0"/>
    <n v="0"/>
  </r>
  <r>
    <x v="5"/>
    <n v="9"/>
    <n v="2"/>
    <s v="ON"/>
    <d v="2019-02-09T00:00:00"/>
    <s v="Avg of 4 NM Projects"/>
    <n v="13"/>
    <n v="49.665000000000006"/>
    <n v="0.2790168539325843"/>
    <n v="24.89"/>
    <n v="23.95"/>
    <n v="1.1894767500000001"/>
    <n v="0"/>
    <n v="0"/>
    <n v="0"/>
  </r>
  <r>
    <x v="5"/>
    <n v="9"/>
    <n v="2"/>
    <s v="ON"/>
    <d v="2019-02-09T00:00:00"/>
    <s v="Avg of 4 NM Projects"/>
    <n v="14"/>
    <n v="45.059999999999995"/>
    <n v="0.25314606741573031"/>
    <n v="24.46"/>
    <n v="16.350000000000001"/>
    <n v="0.73673100000000002"/>
    <n v="0"/>
    <n v="0"/>
    <n v="0"/>
  </r>
  <r>
    <x v="5"/>
    <n v="9"/>
    <n v="2"/>
    <s v="ON"/>
    <d v="2019-02-09T00:00:00"/>
    <s v="Avg of 4 NM Projects"/>
    <n v="15"/>
    <n v="36.605000000000004"/>
    <n v="0.20564606741573035"/>
    <n v="24.49"/>
    <n v="23.48"/>
    <n v="0.85948540000000018"/>
    <n v="0"/>
    <n v="0"/>
    <n v="0"/>
  </r>
  <r>
    <x v="5"/>
    <n v="9"/>
    <n v="2"/>
    <s v="ON"/>
    <d v="2019-02-09T00:00:00"/>
    <s v="Avg of 4 NM Projects"/>
    <n v="16"/>
    <n v="23.55"/>
    <n v="0.13230337078651686"/>
    <n v="27.51"/>
    <n v="27.91"/>
    <n v="0.65728050000000005"/>
    <n v="0"/>
    <n v="0"/>
    <n v="0"/>
  </r>
  <r>
    <x v="5"/>
    <n v="9"/>
    <n v="2"/>
    <s v="ON"/>
    <d v="2019-02-09T00:00:00"/>
    <s v="Avg of 4 NM Projects"/>
    <n v="17"/>
    <n v="7.1649999999999991"/>
    <n v="4.0252808988764037E-2"/>
    <n v="35.880000000000003"/>
    <n v="37.5"/>
    <n v="0.26868749999999997"/>
    <n v="0"/>
    <n v="0"/>
    <n v="0"/>
  </r>
  <r>
    <x v="5"/>
    <n v="9"/>
    <n v="2"/>
    <s v="ON"/>
    <d v="2019-02-09T00:00:00"/>
    <s v="Avg of 4 NM Projects"/>
    <n v="18"/>
    <n v="-1.54"/>
    <n v="-8.6516853932584268E-3"/>
    <n v="46.65"/>
    <n v="44.23"/>
    <n v="-6.81142E-2"/>
    <n v="0"/>
    <n v="0"/>
    <n v="0"/>
  </r>
  <r>
    <x v="5"/>
    <n v="9"/>
    <n v="2"/>
    <s v="ON"/>
    <d v="2019-02-09T00:00:00"/>
    <s v="Avg of 4 NM Projects"/>
    <n v="19"/>
    <n v="-1.28"/>
    <n v="-7.1910112359550565E-3"/>
    <n v="47.97"/>
    <n v="50.56"/>
    <n v="-6.4716800000000005E-2"/>
    <n v="0"/>
    <n v="0"/>
    <n v="0"/>
  </r>
  <r>
    <x v="5"/>
    <n v="9"/>
    <n v="2"/>
    <s v="ON"/>
    <d v="2019-02-09T00:00:00"/>
    <s v="Avg of 4 NM Projects"/>
    <n v="20"/>
    <n v="-1.28"/>
    <n v="-7.1910112359550565E-3"/>
    <n v="41.55"/>
    <n v="49.8"/>
    <n v="-6.3743999999999995E-2"/>
    <n v="0"/>
    <n v="0"/>
    <n v="0"/>
  </r>
  <r>
    <x v="5"/>
    <n v="9"/>
    <n v="2"/>
    <s v="ON"/>
    <d v="2019-02-09T00:00:00"/>
    <s v="Avg of 4 NM Projects"/>
    <n v="21"/>
    <n v="-1.4100000000000001"/>
    <n v="-7.9213483146067416E-3"/>
    <n v="37.93"/>
    <n v="42.66"/>
    <n v="-6.0150600000000005E-2"/>
    <n v="0"/>
    <n v="0"/>
    <n v="0"/>
  </r>
  <r>
    <x v="5"/>
    <n v="9"/>
    <n v="2"/>
    <s v="ON"/>
    <d v="2019-02-09T00:00:00"/>
    <s v="Avg of 4 NM Projects"/>
    <n v="22"/>
    <n v="-0.39"/>
    <n v="-2.1910112359550564E-3"/>
    <n v="35.75"/>
    <n v="36.92"/>
    <n v="-1.4398800000000002E-2"/>
    <n v="0"/>
    <n v="0"/>
    <n v="0"/>
  </r>
  <r>
    <x v="5"/>
    <n v="9"/>
    <n v="2"/>
    <s v="ON"/>
    <d v="2019-02-09T00:00:00"/>
    <s v="Avg of 4 NM Projects"/>
    <n v="23"/>
    <n v="-1.41"/>
    <n v="-7.9213483146067416E-3"/>
    <n v="34"/>
    <n v="32.409999999999997"/>
    <n v="-4.5698099999999992E-2"/>
    <n v="0"/>
    <n v="0"/>
    <n v="0"/>
  </r>
  <r>
    <x v="5"/>
    <n v="9"/>
    <n v="2"/>
    <s v="OFF"/>
    <d v="2019-02-09T00:00:00"/>
    <s v="Avg of 4 NM Projects"/>
    <n v="24"/>
    <n v="-1.4100000000000001"/>
    <n v="-7.9213483146067416E-3"/>
    <n v="33.19"/>
    <n v="30.02"/>
    <n v="-4.2328200000000003E-2"/>
    <n v="0"/>
    <n v="0"/>
    <n v="0"/>
  </r>
  <r>
    <x v="5"/>
    <n v="10"/>
    <n v="3"/>
    <s v="OFF"/>
    <d v="2019-02-10T00:00:00"/>
    <s v="Avg of 4 NM Projects"/>
    <n v="1"/>
    <n v="-1.28"/>
    <n v="-7.1910112359550565E-3"/>
    <n v="34.99"/>
    <n v="37.46"/>
    <n v="-4.7948800000000007E-2"/>
    <n v="0"/>
    <n v="0"/>
    <n v="0"/>
  </r>
  <r>
    <x v="5"/>
    <n v="10"/>
    <n v="3"/>
    <s v="OFF"/>
    <d v="2019-02-10T00:00:00"/>
    <s v="Avg of 4 NM Projects"/>
    <n v="2"/>
    <n v="-1.28"/>
    <n v="-7.1910112359550565E-3"/>
    <n v="31.84"/>
    <n v="39.94"/>
    <n v="-5.1123199999999994E-2"/>
    <n v="0"/>
    <n v="0"/>
    <n v="0"/>
  </r>
  <r>
    <x v="5"/>
    <n v="10"/>
    <n v="3"/>
    <s v="OFF"/>
    <d v="2019-02-10T00:00:00"/>
    <s v="Avg of 4 NM Projects"/>
    <n v="3"/>
    <n v="-1.41"/>
    <n v="-7.9213483146067416E-3"/>
    <n v="38.25"/>
    <n v="39.880000000000003"/>
    <n v="-5.6230800000000004E-2"/>
    <n v="0"/>
    <n v="0"/>
    <n v="0"/>
  </r>
  <r>
    <x v="5"/>
    <n v="10"/>
    <n v="3"/>
    <s v="OFF"/>
    <d v="2019-02-10T00:00:00"/>
    <s v="Avg of 4 NM Projects"/>
    <n v="4"/>
    <n v="-1.54"/>
    <n v="-8.6516853932584268E-3"/>
    <n v="38.22"/>
    <n v="40.869999999999997"/>
    <n v="-6.2939800000000004E-2"/>
    <n v="0"/>
    <n v="0"/>
    <n v="0"/>
  </r>
  <r>
    <x v="5"/>
    <n v="10"/>
    <n v="3"/>
    <s v="OFF"/>
    <d v="2019-02-10T00:00:00"/>
    <s v="Avg of 4 NM Projects"/>
    <n v="5"/>
    <n v="-1.28"/>
    <n v="-7.1910112359550565E-3"/>
    <n v="36.57"/>
    <n v="28.99"/>
    <n v="-3.71072E-2"/>
    <n v="0"/>
    <n v="0"/>
    <n v="0"/>
  </r>
  <r>
    <x v="5"/>
    <n v="10"/>
    <n v="3"/>
    <s v="OFF"/>
    <d v="2019-02-10T00:00:00"/>
    <s v="Avg of 4 NM Projects"/>
    <n v="6"/>
    <n v="-1.41"/>
    <n v="-7.9213483146067416E-3"/>
    <n v="36.29"/>
    <n v="40.39"/>
    <n v="-5.6949899999999998E-2"/>
    <n v="0"/>
    <n v="0"/>
    <n v="0"/>
  </r>
  <r>
    <x v="5"/>
    <n v="10"/>
    <n v="3"/>
    <s v="OFF"/>
    <d v="2019-02-10T00:00:00"/>
    <s v="Avg of 4 NM Projects"/>
    <n v="7"/>
    <n v="-1.54"/>
    <n v="-8.6516853932584268E-3"/>
    <n v="36.51"/>
    <n v="26.37"/>
    <n v="-4.0609800000000001E-2"/>
    <n v="0"/>
    <n v="0"/>
    <n v="0"/>
  </r>
  <r>
    <x v="5"/>
    <n v="10"/>
    <n v="3"/>
    <s v="ON"/>
    <d v="2019-02-10T00:00:00"/>
    <s v="Avg of 4 NM Projects"/>
    <n v="8"/>
    <n v="4.0949999999999998"/>
    <n v="2.3005617977528089E-2"/>
    <n v="40.04"/>
    <n v="46.45"/>
    <n v="0.19021274999999999"/>
    <n v="0"/>
    <n v="0"/>
    <n v="0"/>
  </r>
  <r>
    <x v="5"/>
    <n v="10"/>
    <n v="3"/>
    <s v="ON"/>
    <d v="2019-02-10T00:00:00"/>
    <s v="Avg of 4 NM Projects"/>
    <n v="9"/>
    <n v="22.400000000000002"/>
    <n v="0.12584269662921349"/>
    <n v="37.78"/>
    <n v="24.81"/>
    <n v="0.55574400000000002"/>
    <n v="0"/>
    <n v="0"/>
    <n v="0"/>
  </r>
  <r>
    <x v="5"/>
    <n v="10"/>
    <n v="3"/>
    <s v="ON"/>
    <d v="2019-02-10T00:00:00"/>
    <s v="Avg of 4 NM Projects"/>
    <n v="10"/>
    <n v="36.605000000000004"/>
    <n v="0.20564606741573035"/>
    <n v="35.21"/>
    <n v="22.83"/>
    <n v="0.83569215000000008"/>
    <n v="0"/>
    <n v="0"/>
    <n v="0"/>
  </r>
  <r>
    <x v="5"/>
    <n v="10"/>
    <n v="3"/>
    <s v="ON"/>
    <d v="2019-02-10T00:00:00"/>
    <s v="Avg of 4 NM Projects"/>
    <n v="11"/>
    <n v="45.954999999999998"/>
    <n v="0.25817415730337079"/>
    <n v="31.35"/>
    <n v="22.09"/>
    <n v="1.01514595"/>
    <n v="0"/>
    <n v="0"/>
    <n v="0"/>
  </r>
  <r>
    <x v="5"/>
    <n v="10"/>
    <n v="3"/>
    <s v="ON"/>
    <d v="2019-02-10T00:00:00"/>
    <s v="Avg of 4 NM Projects"/>
    <n v="12"/>
    <n v="49.66"/>
    <n v="0.27898876404494383"/>
    <n v="32.549999999999997"/>
    <n v="24.72"/>
    <n v="1.2275951999999997"/>
    <n v="0"/>
    <n v="0"/>
    <n v="0"/>
  </r>
  <r>
    <x v="5"/>
    <n v="10"/>
    <n v="3"/>
    <s v="ON"/>
    <d v="2019-02-10T00:00:00"/>
    <s v="Avg of 4 NM Projects"/>
    <n v="13"/>
    <n v="36.734999999999999"/>
    <n v="0.20637640449438202"/>
    <n v="30.99"/>
    <n v="24.09"/>
    <n v="0.88494614999999999"/>
    <n v="0"/>
    <n v="0"/>
    <n v="0"/>
  </r>
  <r>
    <x v="5"/>
    <n v="10"/>
    <n v="3"/>
    <s v="ON"/>
    <d v="2019-02-10T00:00:00"/>
    <s v="Avg of 4 NM Projects"/>
    <n v="14"/>
    <n v="46.21"/>
    <n v="0.25960674157303371"/>
    <n v="26.15"/>
    <n v="26.52"/>
    <n v="1.2254891999999999"/>
    <n v="0"/>
    <n v="0"/>
    <n v="0"/>
  </r>
  <r>
    <x v="5"/>
    <n v="10"/>
    <n v="3"/>
    <s v="ON"/>
    <d v="2019-02-10T00:00:00"/>
    <s v="Avg of 4 NM Projects"/>
    <n v="15"/>
    <n v="38.144999999999996"/>
    <n v="0.21429775280898875"/>
    <n v="26.1"/>
    <n v="25.16"/>
    <n v="0.95972819999999992"/>
    <n v="0"/>
    <n v="0"/>
    <n v="0"/>
  </r>
  <r>
    <x v="5"/>
    <n v="10"/>
    <n v="3"/>
    <s v="ON"/>
    <d v="2019-02-10T00:00:00"/>
    <s v="Avg of 4 NM Projects"/>
    <n v="16"/>
    <n v="26.115000000000002"/>
    <n v="0.14671348314606741"/>
    <n v="27.01"/>
    <n v="24.05"/>
    <n v="0.62806575000000009"/>
    <n v="0"/>
    <n v="0"/>
    <n v="0"/>
  </r>
  <r>
    <x v="5"/>
    <n v="10"/>
    <n v="3"/>
    <s v="ON"/>
    <d v="2019-02-10T00:00:00"/>
    <s v="Avg of 4 NM Projects"/>
    <n v="17"/>
    <n v="8.5749999999999993"/>
    <n v="4.8174157303370782E-2"/>
    <n v="31.94"/>
    <n v="33.68"/>
    <n v="0.28880600000000001"/>
    <n v="0"/>
    <n v="0"/>
    <n v="0"/>
  </r>
  <r>
    <x v="5"/>
    <n v="10"/>
    <n v="3"/>
    <s v="ON"/>
    <d v="2019-02-10T00:00:00"/>
    <s v="Avg of 4 NM Projects"/>
    <n v="18"/>
    <n v="-1.54"/>
    <n v="-8.6516853932584268E-3"/>
    <n v="49.24"/>
    <n v="59.17"/>
    <n v="-9.1121800000000003E-2"/>
    <n v="0"/>
    <n v="0"/>
    <n v="0"/>
  </r>
  <r>
    <x v="5"/>
    <n v="10"/>
    <n v="3"/>
    <s v="ON"/>
    <d v="2019-02-10T00:00:00"/>
    <s v="Avg of 4 NM Projects"/>
    <n v="19"/>
    <n v="-1.67"/>
    <n v="-9.382022471910112E-3"/>
    <n v="47"/>
    <n v="86.27"/>
    <n v="-0.1440709"/>
    <n v="0"/>
    <n v="0"/>
    <n v="0"/>
  </r>
  <r>
    <x v="5"/>
    <n v="10"/>
    <n v="3"/>
    <s v="ON"/>
    <d v="2019-02-10T00:00:00"/>
    <s v="Avg of 4 NM Projects"/>
    <n v="20"/>
    <n v="-1.54"/>
    <n v="-8.6516853932584268E-3"/>
    <n v="43"/>
    <n v="54.45"/>
    <n v="-8.3853000000000011E-2"/>
    <n v="0"/>
    <n v="0"/>
    <n v="0"/>
  </r>
  <r>
    <x v="5"/>
    <n v="10"/>
    <n v="3"/>
    <s v="ON"/>
    <d v="2019-02-10T00:00:00"/>
    <s v="Avg of 4 NM Projects"/>
    <n v="21"/>
    <n v="-1.67"/>
    <n v="-9.382022471910112E-3"/>
    <n v="33.68"/>
    <n v="49.1"/>
    <n v="-8.1997E-2"/>
    <n v="0"/>
    <n v="0"/>
    <n v="0"/>
  </r>
  <r>
    <x v="5"/>
    <n v="10"/>
    <n v="3"/>
    <s v="ON"/>
    <d v="2019-02-10T00:00:00"/>
    <s v="Avg of 4 NM Projects"/>
    <n v="22"/>
    <n v="-1.41"/>
    <n v="-7.9213483146067416E-3"/>
    <n v="31.09"/>
    <n v="43.22"/>
    <n v="-6.09402E-2"/>
    <n v="0"/>
    <n v="0"/>
    <n v="0"/>
  </r>
  <r>
    <x v="5"/>
    <n v="10"/>
    <n v="3"/>
    <s v="ON"/>
    <d v="2019-02-10T00:00:00"/>
    <s v="Avg of 4 NM Projects"/>
    <n v="23"/>
    <n v="-1.41"/>
    <n v="-7.9213483146067416E-3"/>
    <n v="31.16"/>
    <n v="34.26"/>
    <n v="-4.8306599999999998E-2"/>
    <n v="0"/>
    <n v="0"/>
    <n v="0"/>
  </r>
  <r>
    <x v="5"/>
    <n v="10"/>
    <n v="3"/>
    <s v="OFF"/>
    <d v="2019-02-10T00:00:00"/>
    <s v="Avg of 4 NM Projects"/>
    <n v="24"/>
    <n v="-1.41"/>
    <n v="-7.9213483146067416E-3"/>
    <n v="26.3"/>
    <n v="25.48"/>
    <n v="-3.5926800000000002E-2"/>
    <n v="0"/>
    <n v="0"/>
    <n v="0"/>
  </r>
  <r>
    <x v="5"/>
    <n v="11"/>
    <n v="4"/>
    <s v="OFF"/>
    <d v="2019-02-11T00:00:00"/>
    <s v="Avg of 4 NM Projects"/>
    <n v="1"/>
    <n v="-1.41"/>
    <n v="-7.9213483146067416E-3"/>
    <n v="33.1"/>
    <n v="26.18"/>
    <n v="-3.6913799999999997E-2"/>
    <n v="0"/>
    <n v="0"/>
    <n v="0"/>
  </r>
  <r>
    <x v="5"/>
    <n v="11"/>
    <n v="4"/>
    <s v="OFF"/>
    <d v="2019-02-11T00:00:00"/>
    <s v="Avg of 4 NM Projects"/>
    <n v="2"/>
    <n v="-1.54"/>
    <n v="-8.6516853932584268E-3"/>
    <n v="27.49"/>
    <n v="23.88"/>
    <n v="-3.6775200000000001E-2"/>
    <n v="0"/>
    <n v="0"/>
    <n v="0"/>
  </r>
  <r>
    <x v="5"/>
    <n v="11"/>
    <n v="4"/>
    <s v="OFF"/>
    <d v="2019-02-11T00:00:00"/>
    <s v="Avg of 4 NM Projects"/>
    <n v="3"/>
    <n v="-1.4100000000000001"/>
    <n v="-7.9213483146067416E-3"/>
    <n v="26.19"/>
    <n v="26.11"/>
    <n v="-3.6815100000000003E-2"/>
    <n v="0"/>
    <n v="0"/>
    <n v="0"/>
  </r>
  <r>
    <x v="5"/>
    <n v="11"/>
    <n v="4"/>
    <s v="OFF"/>
    <d v="2019-02-11T00:00:00"/>
    <s v="Avg of 4 NM Projects"/>
    <n v="4"/>
    <n v="-1.54"/>
    <n v="-8.6516853932584268E-3"/>
    <n v="27.54"/>
    <n v="30.1"/>
    <n v="-4.6354000000000006E-2"/>
    <n v="0"/>
    <n v="0"/>
    <n v="0"/>
  </r>
  <r>
    <x v="5"/>
    <n v="11"/>
    <n v="4"/>
    <s v="OFF"/>
    <d v="2019-02-11T00:00:00"/>
    <s v="Avg of 4 NM Projects"/>
    <n v="5"/>
    <n v="-1.54"/>
    <n v="-8.6516853932584268E-3"/>
    <n v="30.75"/>
    <n v="31.88"/>
    <n v="-4.9095199999999999E-2"/>
    <n v="0"/>
    <n v="0"/>
    <n v="0"/>
  </r>
  <r>
    <x v="5"/>
    <n v="11"/>
    <n v="4"/>
    <s v="OFF"/>
    <d v="2019-02-11T00:00:00"/>
    <s v="Avg of 4 NM Projects"/>
    <n v="6"/>
    <n v="-1.41"/>
    <n v="-7.9213483146067416E-3"/>
    <n v="36.590000000000003"/>
    <n v="27.89"/>
    <n v="-3.9324900000000003E-2"/>
    <n v="0"/>
    <n v="0"/>
    <n v="0"/>
  </r>
  <r>
    <x v="5"/>
    <n v="11"/>
    <n v="4"/>
    <s v="OFF"/>
    <d v="2019-02-11T00:00:00"/>
    <s v="Avg of 4 NM Projects"/>
    <n v="7"/>
    <n v="-1.4100000000000001"/>
    <n v="-7.9213483146067416E-3"/>
    <n v="43.48"/>
    <n v="48.48"/>
    <n v="-6.8356800000000009E-2"/>
    <n v="0"/>
    <n v="0"/>
    <n v="0"/>
  </r>
  <r>
    <x v="5"/>
    <n v="11"/>
    <n v="4"/>
    <s v="ON"/>
    <d v="2019-02-11T00:00:00"/>
    <s v="Avg of 4 NM Projects"/>
    <n v="8"/>
    <n v="4.8650000000000002"/>
    <n v="2.7331460674157305E-2"/>
    <n v="49.86"/>
    <n v="53.68"/>
    <n v="0.26115320000000003"/>
    <n v="0"/>
    <n v="0"/>
    <n v="0"/>
  </r>
  <r>
    <x v="5"/>
    <n v="11"/>
    <n v="4"/>
    <s v="ON"/>
    <d v="2019-02-11T00:00:00"/>
    <s v="Avg of 4 NM Projects"/>
    <n v="9"/>
    <n v="23.17"/>
    <n v="0.13016853932584271"/>
    <n v="52.06"/>
    <n v="41.53"/>
    <n v="0.96225010000000011"/>
    <n v="0"/>
    <n v="0"/>
    <n v="0"/>
  </r>
  <r>
    <x v="5"/>
    <n v="11"/>
    <n v="4"/>
    <s v="ON"/>
    <d v="2019-02-11T00:00:00"/>
    <s v="Avg of 4 NM Projects"/>
    <n v="10"/>
    <n v="37.629999999999995"/>
    <n v="0.21140449438202244"/>
    <n v="49.3"/>
    <n v="41.32"/>
    <n v="1.5548715999999998"/>
    <n v="0"/>
    <n v="0"/>
    <n v="0"/>
  </r>
  <r>
    <x v="5"/>
    <n v="11"/>
    <n v="4"/>
    <s v="ON"/>
    <d v="2019-02-11T00:00:00"/>
    <s v="Avg of 4 NM Projects"/>
    <n v="11"/>
    <n v="47.11"/>
    <n v="0.26466292134831459"/>
    <n v="43.15"/>
    <n v="25.51"/>
    <n v="1.2017761"/>
    <n v="0"/>
    <n v="0"/>
    <n v="0"/>
  </r>
  <r>
    <x v="5"/>
    <n v="11"/>
    <n v="4"/>
    <s v="ON"/>
    <d v="2019-02-11T00:00:00"/>
    <s v="Avg of 4 NM Projects"/>
    <n v="12"/>
    <n v="51.199999999999996"/>
    <n v="0.28764044943820222"/>
    <n v="43.89"/>
    <n v="28.9"/>
    <n v="1.4796799999999999"/>
    <n v="0"/>
    <n v="0"/>
    <n v="0"/>
  </r>
  <r>
    <x v="5"/>
    <n v="11"/>
    <n v="4"/>
    <s v="ON"/>
    <d v="2019-02-11T00:00:00"/>
    <s v="Avg of 4 NM Projects"/>
    <n v="13"/>
    <n v="51.834999999999994"/>
    <n v="0.2912078651685393"/>
    <n v="38.93"/>
    <n v="27.62"/>
    <n v="1.4316826999999999"/>
    <n v="0"/>
    <n v="0"/>
    <n v="0"/>
  </r>
  <r>
    <x v="5"/>
    <n v="11"/>
    <n v="4"/>
    <s v="ON"/>
    <d v="2019-02-11T00:00:00"/>
    <s v="Avg of 4 NM Projects"/>
    <n v="14"/>
    <n v="47.365000000000002"/>
    <n v="0.26609550561797751"/>
    <n v="36.31"/>
    <n v="26.36"/>
    <n v="1.2485414000000001"/>
    <n v="0"/>
    <n v="0"/>
    <n v="0"/>
  </r>
  <r>
    <x v="5"/>
    <n v="11"/>
    <n v="4"/>
    <s v="ON"/>
    <d v="2019-02-11T00:00:00"/>
    <s v="Avg of 4 NM Projects"/>
    <n v="15"/>
    <n v="39.68"/>
    <n v="0.22292134831460675"/>
    <n v="33.340000000000003"/>
    <n v="24.29"/>
    <n v="0.9638272"/>
    <n v="0"/>
    <n v="0"/>
    <n v="0"/>
  </r>
  <r>
    <x v="5"/>
    <n v="11"/>
    <n v="4"/>
    <s v="ON"/>
    <d v="2019-02-11T00:00:00"/>
    <s v="Avg of 4 NM Projects"/>
    <n v="16"/>
    <n v="27.01"/>
    <n v="0.15174157303370786"/>
    <n v="36.25"/>
    <n v="28.04"/>
    <n v="0.75736040000000004"/>
    <n v="0"/>
    <n v="0"/>
    <n v="0"/>
  </r>
  <r>
    <x v="5"/>
    <n v="11"/>
    <n v="4"/>
    <s v="ON"/>
    <d v="2019-02-11T00:00:00"/>
    <s v="Avg of 4 NM Projects"/>
    <n v="17"/>
    <n v="9.3500000000000014"/>
    <n v="5.2528089887640454E-2"/>
    <n v="41.22"/>
    <n v="33"/>
    <n v="0.30855000000000005"/>
    <n v="0"/>
    <n v="0"/>
    <n v="0"/>
  </r>
  <r>
    <x v="5"/>
    <n v="11"/>
    <n v="4"/>
    <s v="ON"/>
    <d v="2019-02-11T00:00:00"/>
    <s v="Avg of 4 NM Projects"/>
    <n v="18"/>
    <n v="-1.4100000000000001"/>
    <n v="-7.9213483146067416E-3"/>
    <n v="57.91"/>
    <n v="40.31"/>
    <n v="-5.6837100000000008E-2"/>
    <n v="0"/>
    <n v="0"/>
    <n v="0"/>
  </r>
  <r>
    <x v="5"/>
    <n v="11"/>
    <n v="4"/>
    <s v="ON"/>
    <d v="2019-02-11T00:00:00"/>
    <s v="Avg of 4 NM Projects"/>
    <n v="19"/>
    <n v="-1.54"/>
    <n v="-8.6516853932584268E-3"/>
    <n v="53.4"/>
    <n v="44.01"/>
    <n v="-6.77754E-2"/>
    <n v="0"/>
    <n v="0"/>
    <n v="0"/>
  </r>
  <r>
    <x v="5"/>
    <n v="11"/>
    <n v="4"/>
    <s v="ON"/>
    <d v="2019-02-11T00:00:00"/>
    <s v="Avg of 4 NM Projects"/>
    <n v="20"/>
    <n v="-1.28"/>
    <n v="-7.1910112359550565E-3"/>
    <n v="49.24"/>
    <n v="38.26"/>
    <n v="-4.8972799999999997E-2"/>
    <n v="0"/>
    <n v="0"/>
    <n v="0"/>
  </r>
  <r>
    <x v="5"/>
    <n v="11"/>
    <n v="4"/>
    <s v="ON"/>
    <d v="2019-02-11T00:00:00"/>
    <s v="Avg of 4 NM Projects"/>
    <n v="21"/>
    <n v="-1.41"/>
    <n v="-7.9213483146067416E-3"/>
    <n v="45.94"/>
    <n v="34.799999999999997"/>
    <n v="-4.9067999999999994E-2"/>
    <n v="0"/>
    <n v="0"/>
    <n v="0"/>
  </r>
  <r>
    <x v="5"/>
    <n v="11"/>
    <n v="4"/>
    <s v="ON"/>
    <d v="2019-02-11T00:00:00"/>
    <s v="Avg of 4 NM Projects"/>
    <n v="22"/>
    <n v="-1.41"/>
    <n v="-7.9213483146067416E-3"/>
    <n v="39.75"/>
    <n v="30.63"/>
    <n v="-4.3188299999999999E-2"/>
    <n v="0"/>
    <n v="0"/>
    <n v="0"/>
  </r>
  <r>
    <x v="5"/>
    <n v="11"/>
    <n v="4"/>
    <s v="ON"/>
    <d v="2019-02-11T00:00:00"/>
    <s v="Avg of 4 NM Projects"/>
    <n v="23"/>
    <n v="-1.9249999999999998"/>
    <n v="-1.0814606741573033E-2"/>
    <n v="36.79"/>
    <n v="34.94"/>
    <n v="-6.7259499999999986E-2"/>
    <n v="0"/>
    <n v="0"/>
    <n v="0"/>
  </r>
  <r>
    <x v="5"/>
    <n v="11"/>
    <n v="4"/>
    <s v="OFF"/>
    <d v="2019-02-11T00:00:00"/>
    <s v="Avg of 4 NM Projects"/>
    <n v="24"/>
    <n v="-1.41"/>
    <n v="-7.9213483146067416E-3"/>
    <n v="39.42"/>
    <n v="28.51"/>
    <n v="-4.0199100000000001E-2"/>
    <n v="0"/>
    <n v="0"/>
    <n v="0"/>
  </r>
  <r>
    <x v="5"/>
    <n v="12"/>
    <n v="5"/>
    <s v="OFF"/>
    <d v="2019-02-12T00:00:00"/>
    <s v="Avg of 4 NM Projects"/>
    <n v="1"/>
    <n v="-1.54"/>
    <n v="-8.6516853932584268E-3"/>
    <n v="40.78"/>
    <n v="27.31"/>
    <n v="-4.2057400000000002E-2"/>
    <n v="0"/>
    <n v="0"/>
    <n v="0"/>
  </r>
  <r>
    <x v="5"/>
    <n v="12"/>
    <n v="5"/>
    <s v="OFF"/>
    <d v="2019-02-12T00:00:00"/>
    <s v="Avg of 4 NM Projects"/>
    <n v="2"/>
    <n v="-1.54"/>
    <n v="-8.6516853932584268E-3"/>
    <n v="39.11"/>
    <n v="19.440000000000001"/>
    <n v="-2.9937600000000002E-2"/>
    <n v="0"/>
    <n v="0"/>
    <n v="0"/>
  </r>
  <r>
    <x v="5"/>
    <n v="12"/>
    <n v="5"/>
    <s v="OFF"/>
    <d v="2019-02-12T00:00:00"/>
    <s v="Avg of 4 NM Projects"/>
    <n v="3"/>
    <n v="-1.41"/>
    <n v="-7.9213483146067416E-3"/>
    <n v="36.6"/>
    <n v="25.04"/>
    <n v="-3.5306399999999995E-2"/>
    <n v="0"/>
    <n v="0"/>
    <n v="0"/>
  </r>
  <r>
    <x v="5"/>
    <n v="12"/>
    <n v="5"/>
    <s v="OFF"/>
    <d v="2019-02-12T00:00:00"/>
    <s v="Avg of 4 NM Projects"/>
    <n v="4"/>
    <n v="-1.41"/>
    <n v="-7.9213483146067416E-3"/>
    <n v="39.07"/>
    <n v="25.92"/>
    <n v="-3.6547200000000002E-2"/>
    <n v="0"/>
    <n v="0"/>
    <n v="0"/>
  </r>
  <r>
    <x v="5"/>
    <n v="12"/>
    <n v="5"/>
    <s v="OFF"/>
    <d v="2019-02-12T00:00:00"/>
    <s v="Avg of 4 NM Projects"/>
    <n v="5"/>
    <n v="-1.41"/>
    <n v="-7.9213483146067416E-3"/>
    <n v="41.47"/>
    <n v="32.32"/>
    <n v="-4.5571199999999999E-2"/>
    <n v="0"/>
    <n v="0"/>
    <n v="0"/>
  </r>
  <r>
    <x v="5"/>
    <n v="12"/>
    <n v="5"/>
    <s v="OFF"/>
    <d v="2019-02-12T00:00:00"/>
    <s v="Avg of 4 NM Projects"/>
    <n v="6"/>
    <n v="-1.67"/>
    <n v="-9.382022471910112E-3"/>
    <n v="43.39"/>
    <n v="39.119999999999997"/>
    <n v="-6.5330399999999997E-2"/>
    <n v="0"/>
    <n v="0"/>
    <n v="0"/>
  </r>
  <r>
    <x v="5"/>
    <n v="12"/>
    <n v="5"/>
    <s v="OFF"/>
    <d v="2019-02-12T00:00:00"/>
    <s v="Avg of 4 NM Projects"/>
    <n v="7"/>
    <n v="-1.41"/>
    <n v="-7.9213483146067416E-3"/>
    <n v="52.36"/>
    <n v="40.65"/>
    <n v="-5.7316499999999999E-2"/>
    <n v="0"/>
    <n v="0"/>
    <n v="0"/>
  </r>
  <r>
    <x v="5"/>
    <n v="12"/>
    <n v="5"/>
    <s v="ON"/>
    <d v="2019-02-12T00:00:00"/>
    <s v="Avg of 4 NM Projects"/>
    <n v="8"/>
    <n v="1.66"/>
    <n v="9.3258426966292135E-3"/>
    <n v="50.71"/>
    <n v="38.54"/>
    <n v="6.3976400000000003E-2"/>
    <n v="0"/>
    <n v="0"/>
    <n v="0"/>
  </r>
  <r>
    <x v="5"/>
    <n v="12"/>
    <n v="5"/>
    <s v="ON"/>
    <d v="2019-02-12T00:00:00"/>
    <s v="Avg of 4 NM Projects"/>
    <n v="9"/>
    <n v="11.52"/>
    <n v="6.471910112359551E-2"/>
    <n v="49.04"/>
    <n v="36.979999999999997"/>
    <n v="0.42600959999999993"/>
    <n v="0"/>
    <n v="0"/>
    <n v="0"/>
  </r>
  <r>
    <x v="5"/>
    <n v="12"/>
    <n v="5"/>
    <s v="ON"/>
    <d v="2019-02-12T00:00:00"/>
    <s v="Avg of 4 NM Projects"/>
    <n v="10"/>
    <n v="25.734999999999999"/>
    <n v="0.14457865168539324"/>
    <n v="47.83"/>
    <n v="30.93"/>
    <n v="0.79598354999999987"/>
    <n v="0"/>
    <n v="0"/>
    <n v="0"/>
  </r>
  <r>
    <x v="5"/>
    <n v="12"/>
    <n v="5"/>
    <s v="ON"/>
    <d v="2019-02-12T00:00:00"/>
    <s v="Avg of 4 NM Projects"/>
    <n v="11"/>
    <n v="32"/>
    <n v="0.1797752808988764"/>
    <n v="51.56"/>
    <n v="36.880000000000003"/>
    <n v="1.1801600000000001"/>
    <n v="0"/>
    <n v="0"/>
    <n v="0"/>
  </r>
  <r>
    <x v="5"/>
    <n v="12"/>
    <n v="5"/>
    <s v="ON"/>
    <d v="2019-02-12T00:00:00"/>
    <s v="Avg of 4 NM Projects"/>
    <n v="12"/>
    <n v="40.194999999999993"/>
    <n v="0.225814606741573"/>
    <n v="48.57"/>
    <n v="43.21"/>
    <n v="1.7368259499999996"/>
    <n v="0"/>
    <n v="0"/>
    <n v="0"/>
  </r>
  <r>
    <x v="5"/>
    <n v="12"/>
    <n v="5"/>
    <s v="ON"/>
    <d v="2019-02-12T00:00:00"/>
    <s v="Avg of 4 NM Projects"/>
    <n v="13"/>
    <n v="32.9"/>
    <n v="0.18483146067415729"/>
    <n v="47.37"/>
    <n v="52.93"/>
    <n v="1.7413969999999999"/>
    <n v="0"/>
    <n v="0"/>
    <n v="0"/>
  </r>
  <r>
    <x v="5"/>
    <n v="12"/>
    <n v="5"/>
    <s v="ON"/>
    <d v="2019-02-12T00:00:00"/>
    <s v="Avg of 4 NM Projects"/>
    <n v="14"/>
    <n v="35.33"/>
    <n v="0.19848314606741571"/>
    <n v="50.13"/>
    <n v="49.3"/>
    <n v="1.7417689999999997"/>
    <n v="0"/>
    <n v="0"/>
    <n v="0"/>
  </r>
  <r>
    <x v="5"/>
    <n v="12"/>
    <n v="5"/>
    <s v="ON"/>
    <d v="2019-02-12T00:00:00"/>
    <s v="Avg of 4 NM Projects"/>
    <n v="15"/>
    <n v="27.774999999999999"/>
    <n v="0.15603932584269661"/>
    <n v="45.57"/>
    <n v="47.53"/>
    <n v="1.32014575"/>
    <n v="0"/>
    <n v="0"/>
    <n v="0"/>
  </r>
  <r>
    <x v="5"/>
    <n v="12"/>
    <n v="5"/>
    <s v="ON"/>
    <d v="2019-02-12T00:00:00"/>
    <s v="Avg of 4 NM Projects"/>
    <n v="16"/>
    <n v="15.875"/>
    <n v="8.9185393258426962E-2"/>
    <n v="45.74"/>
    <n v="41.73"/>
    <n v="0.66246375000000002"/>
    <n v="0"/>
    <n v="0"/>
    <n v="0"/>
  </r>
  <r>
    <x v="5"/>
    <n v="12"/>
    <n v="5"/>
    <s v="ON"/>
    <d v="2019-02-12T00:00:00"/>
    <s v="Avg of 4 NM Projects"/>
    <n v="17"/>
    <n v="3.0749999999999997"/>
    <n v="1.7275280898876404E-2"/>
    <n v="46.79"/>
    <n v="45.22"/>
    <n v="0.13905149999999997"/>
    <n v="0"/>
    <n v="0"/>
    <n v="0"/>
  </r>
  <r>
    <x v="5"/>
    <n v="12"/>
    <n v="5"/>
    <s v="ON"/>
    <d v="2019-02-12T00:00:00"/>
    <s v="Avg of 4 NM Projects"/>
    <n v="18"/>
    <n v="-1.4100000000000001"/>
    <n v="-7.9213483146067416E-3"/>
    <n v="64.5"/>
    <n v="56.68"/>
    <n v="-7.9918799999999998E-2"/>
    <n v="0"/>
    <n v="0"/>
    <n v="0"/>
  </r>
  <r>
    <x v="5"/>
    <n v="12"/>
    <n v="5"/>
    <s v="ON"/>
    <d v="2019-02-12T00:00:00"/>
    <s v="Avg of 4 NM Projects"/>
    <n v="19"/>
    <n v="-1.28"/>
    <n v="-7.1910112359550565E-3"/>
    <n v="50.9"/>
    <n v="66.680000000000007"/>
    <n v="-8.5350400000000007E-2"/>
    <n v="0"/>
    <n v="0"/>
    <n v="0"/>
  </r>
  <r>
    <x v="5"/>
    <n v="12"/>
    <n v="5"/>
    <s v="ON"/>
    <d v="2019-02-12T00:00:00"/>
    <s v="Avg of 4 NM Projects"/>
    <n v="20"/>
    <n v="-1.41"/>
    <n v="-7.9213483146067416E-3"/>
    <n v="45.08"/>
    <n v="48.61"/>
    <n v="-6.8540099999999993E-2"/>
    <n v="0"/>
    <n v="0"/>
    <n v="0"/>
  </r>
  <r>
    <x v="5"/>
    <n v="12"/>
    <n v="5"/>
    <s v="ON"/>
    <d v="2019-02-12T00:00:00"/>
    <s v="Avg of 4 NM Projects"/>
    <n v="21"/>
    <n v="-1.28"/>
    <n v="-7.1910112359550565E-3"/>
    <n v="43.19"/>
    <n v="46.32"/>
    <n v="-5.9289599999999998E-2"/>
    <n v="0"/>
    <n v="0"/>
    <n v="0"/>
  </r>
  <r>
    <x v="5"/>
    <n v="12"/>
    <n v="5"/>
    <s v="ON"/>
    <d v="2019-02-12T00:00:00"/>
    <s v="Avg of 4 NM Projects"/>
    <n v="22"/>
    <n v="-1.54"/>
    <n v="-8.6516853932584268E-3"/>
    <n v="39.21"/>
    <n v="36.85"/>
    <n v="-5.6749000000000001E-2"/>
    <n v="0"/>
    <n v="0"/>
    <n v="0"/>
  </r>
  <r>
    <x v="5"/>
    <n v="12"/>
    <n v="5"/>
    <s v="ON"/>
    <d v="2019-02-12T00:00:00"/>
    <s v="Avg of 4 NM Projects"/>
    <n v="23"/>
    <n v="-1.4100000000000001"/>
    <n v="-7.9213483146067416E-3"/>
    <n v="36.72"/>
    <n v="25.62"/>
    <n v="-3.6124200000000002E-2"/>
    <n v="0"/>
    <n v="0"/>
    <n v="0"/>
  </r>
  <r>
    <x v="5"/>
    <n v="12"/>
    <n v="5"/>
    <s v="OFF"/>
    <d v="2019-02-12T00:00:00"/>
    <s v="Avg of 4 NM Projects"/>
    <n v="24"/>
    <n v="-1.41"/>
    <n v="-7.9213483146067416E-3"/>
    <n v="33.39"/>
    <n v="24.59"/>
    <n v="-3.4671899999999999E-2"/>
    <n v="0"/>
    <n v="0"/>
    <n v="0"/>
  </r>
  <r>
    <x v="5"/>
    <n v="13"/>
    <n v="6"/>
    <s v="OFF"/>
    <d v="2019-02-13T00:00:00"/>
    <s v="Avg of 4 NM Projects"/>
    <n v="1"/>
    <n v="-1.54"/>
    <n v="-8.6516853932584268E-3"/>
    <n v="23.92"/>
    <n v="33.46"/>
    <n v="-5.1528400000000002E-2"/>
    <n v="0"/>
    <n v="0"/>
    <n v="0"/>
  </r>
  <r>
    <x v="5"/>
    <n v="13"/>
    <n v="6"/>
    <s v="OFF"/>
    <d v="2019-02-13T00:00:00"/>
    <s v="Avg of 4 NM Projects"/>
    <n v="2"/>
    <n v="-1.41"/>
    <n v="-7.9213483146067416E-3"/>
    <n v="21.35"/>
    <n v="21.15"/>
    <n v="-2.9821499999999997E-2"/>
    <n v="0"/>
    <n v="0"/>
    <n v="0"/>
  </r>
  <r>
    <x v="5"/>
    <n v="13"/>
    <n v="6"/>
    <s v="OFF"/>
    <d v="2019-02-13T00:00:00"/>
    <s v="Avg of 4 NM Projects"/>
    <n v="3"/>
    <n v="-1.54"/>
    <n v="-8.6516853932584268E-3"/>
    <n v="22.41"/>
    <n v="23.74"/>
    <n v="-3.6559599999999998E-2"/>
    <n v="0"/>
    <n v="0"/>
    <n v="0"/>
  </r>
  <r>
    <x v="5"/>
    <n v="13"/>
    <n v="6"/>
    <s v="OFF"/>
    <d v="2019-02-13T00:00:00"/>
    <s v="Avg of 4 NM Projects"/>
    <n v="4"/>
    <n v="-1.54"/>
    <n v="-8.6516853932584268E-3"/>
    <n v="23.51"/>
    <n v="37.72"/>
    <n v="-5.8088799999999996E-2"/>
    <n v="0"/>
    <n v="0"/>
    <n v="0"/>
  </r>
  <r>
    <x v="5"/>
    <n v="13"/>
    <n v="6"/>
    <s v="OFF"/>
    <d v="2019-02-13T00:00:00"/>
    <s v="Avg of 4 NM Projects"/>
    <n v="5"/>
    <n v="-1.41"/>
    <n v="-7.9213483146067416E-3"/>
    <n v="22.63"/>
    <n v="36.67"/>
    <n v="-5.1704699999999999E-2"/>
    <n v="0"/>
    <n v="0"/>
    <n v="0"/>
  </r>
  <r>
    <x v="5"/>
    <n v="13"/>
    <n v="6"/>
    <s v="OFF"/>
    <d v="2019-02-13T00:00:00"/>
    <s v="Avg of 4 NM Projects"/>
    <n v="6"/>
    <n v="-1.67"/>
    <n v="-9.382022471910112E-3"/>
    <n v="25.63"/>
    <n v="38.46"/>
    <n v="-6.4228199999999999E-2"/>
    <n v="0"/>
    <n v="0"/>
    <n v="0"/>
  </r>
  <r>
    <x v="5"/>
    <n v="13"/>
    <n v="6"/>
    <s v="OFF"/>
    <d v="2019-02-13T00:00:00"/>
    <s v="Avg of 4 NM Projects"/>
    <n v="7"/>
    <n v="-1.41"/>
    <n v="-7.9213483146067416E-3"/>
    <n v="40.520000000000003"/>
    <n v="44.68"/>
    <n v="-6.2998799999999994E-2"/>
    <n v="0"/>
    <n v="0"/>
    <n v="0"/>
  </r>
  <r>
    <x v="5"/>
    <n v="13"/>
    <n v="6"/>
    <s v="ON"/>
    <d v="2019-02-13T00:00:00"/>
    <s v="Avg of 4 NM Projects"/>
    <n v="8"/>
    <n v="4.99"/>
    <n v="2.8033707865168539E-2"/>
    <n v="42.72"/>
    <n v="40.98"/>
    <n v="0.20449019999999998"/>
    <n v="0"/>
    <n v="0"/>
    <n v="0"/>
  </r>
  <r>
    <x v="5"/>
    <n v="13"/>
    <n v="6"/>
    <s v="ON"/>
    <d v="2019-02-13T00:00:00"/>
    <s v="Avg of 4 NM Projects"/>
    <n v="9"/>
    <n v="20.73"/>
    <n v="0.11646067415730338"/>
    <n v="40.74"/>
    <n v="46.35"/>
    <n v="0.96083550000000006"/>
    <n v="0"/>
    <n v="0"/>
    <n v="0"/>
  </r>
  <r>
    <x v="5"/>
    <n v="13"/>
    <n v="6"/>
    <s v="ON"/>
    <d v="2019-02-13T00:00:00"/>
    <s v="Avg of 4 NM Projects"/>
    <n v="10"/>
    <n v="28.544999999999998"/>
    <n v="0.16036516853932584"/>
    <n v="40.6"/>
    <n v="55.01"/>
    <n v="1.5702604499999997"/>
    <n v="0"/>
    <n v="0"/>
    <n v="0"/>
  </r>
  <r>
    <x v="5"/>
    <n v="13"/>
    <n v="6"/>
    <s v="ON"/>
    <d v="2019-02-13T00:00:00"/>
    <s v="Avg of 4 NM Projects"/>
    <n v="11"/>
    <n v="32.900000000000006"/>
    <n v="0.18483146067415734"/>
    <n v="39.33"/>
    <n v="50.82"/>
    <n v="1.6719780000000002"/>
    <n v="0"/>
    <n v="0"/>
    <n v="0"/>
  </r>
  <r>
    <x v="5"/>
    <n v="13"/>
    <n v="6"/>
    <s v="ON"/>
    <d v="2019-02-13T00:00:00"/>
    <s v="Avg of 4 NM Projects"/>
    <n v="12"/>
    <n v="35.200000000000003"/>
    <n v="0.19775280898876407"/>
    <n v="31.49"/>
    <n v="42.67"/>
    <n v="1.5019840000000002"/>
    <n v="0"/>
    <n v="0"/>
    <n v="0"/>
  </r>
  <r>
    <x v="5"/>
    <n v="13"/>
    <n v="6"/>
    <s v="ON"/>
    <d v="2019-02-13T00:00:00"/>
    <s v="Avg of 4 NM Projects"/>
    <n v="13"/>
    <n v="37.76"/>
    <n v="0.21213483146067413"/>
    <n v="27.54"/>
    <n v="31.28"/>
    <n v="1.1811328000000001"/>
    <n v="0"/>
    <n v="0"/>
    <n v="0"/>
  </r>
  <r>
    <x v="5"/>
    <n v="13"/>
    <n v="6"/>
    <s v="ON"/>
    <d v="2019-02-13T00:00:00"/>
    <s v="Avg of 4 NM Projects"/>
    <n v="14"/>
    <n v="28.29"/>
    <n v="0.15893258426966292"/>
    <n v="27.18"/>
    <n v="36.99"/>
    <n v="1.0464471000000002"/>
    <n v="0"/>
    <n v="0"/>
    <n v="0"/>
  </r>
  <r>
    <x v="5"/>
    <n v="13"/>
    <n v="6"/>
    <s v="ON"/>
    <d v="2019-02-13T00:00:00"/>
    <s v="Avg of 4 NM Projects"/>
    <n v="15"/>
    <n v="22.91"/>
    <n v="0.12870786516853933"/>
    <n v="27.48"/>
    <n v="34.74"/>
    <n v="0.79589340000000008"/>
    <n v="0"/>
    <n v="0"/>
    <n v="0"/>
  </r>
  <r>
    <x v="5"/>
    <n v="13"/>
    <n v="6"/>
    <s v="ON"/>
    <d v="2019-02-13T00:00:00"/>
    <s v="Avg of 4 NM Projects"/>
    <n v="16"/>
    <n v="11.01"/>
    <n v="6.1853932584269661E-2"/>
    <n v="27.68"/>
    <n v="39.299999999999997"/>
    <n v="0.43269299999999999"/>
    <n v="0"/>
    <n v="0"/>
    <n v="0"/>
  </r>
  <r>
    <x v="5"/>
    <n v="13"/>
    <n v="6"/>
    <s v="ON"/>
    <d v="2019-02-13T00:00:00"/>
    <s v="Avg of 4 NM Projects"/>
    <n v="17"/>
    <n v="2.69"/>
    <n v="1.5112359550561798E-2"/>
    <n v="27.28"/>
    <n v="44.8"/>
    <n v="0.12051199999999998"/>
    <n v="0"/>
    <n v="0"/>
    <n v="0"/>
  </r>
  <r>
    <x v="5"/>
    <n v="13"/>
    <n v="6"/>
    <s v="ON"/>
    <d v="2019-02-13T00:00:00"/>
    <s v="Avg of 4 NM Projects"/>
    <n v="18"/>
    <n v="-1.8"/>
    <n v="-1.0112359550561799E-2"/>
    <n v="40.98"/>
    <n v="70.17"/>
    <n v="-0.126306"/>
    <n v="0"/>
    <n v="0"/>
    <n v="0"/>
  </r>
  <r>
    <x v="5"/>
    <n v="13"/>
    <n v="6"/>
    <s v="ON"/>
    <d v="2019-02-13T00:00:00"/>
    <s v="Avg of 4 NM Projects"/>
    <n v="19"/>
    <n v="-1.54"/>
    <n v="-8.6516853932584268E-3"/>
    <n v="42.77"/>
    <n v="70.8"/>
    <n v="-0.10903199999999999"/>
    <n v="0"/>
    <n v="0"/>
    <n v="0"/>
  </r>
  <r>
    <x v="5"/>
    <n v="13"/>
    <n v="6"/>
    <s v="ON"/>
    <d v="2019-02-13T00:00:00"/>
    <s v="Avg of 4 NM Projects"/>
    <n v="20"/>
    <n v="-1.54"/>
    <n v="-8.6516853932584268E-3"/>
    <n v="31.83"/>
    <n v="65.95"/>
    <n v="-0.101563"/>
    <n v="0"/>
    <n v="0"/>
    <n v="0"/>
  </r>
  <r>
    <x v="5"/>
    <n v="13"/>
    <n v="6"/>
    <s v="ON"/>
    <d v="2019-02-13T00:00:00"/>
    <s v="Avg of 4 NM Projects"/>
    <n v="21"/>
    <n v="-1.41"/>
    <n v="-7.9213483146067416E-3"/>
    <n v="31.76"/>
    <n v="66.86"/>
    <n v="-9.4272599999999998E-2"/>
    <n v="0"/>
    <n v="0"/>
    <n v="0"/>
  </r>
  <r>
    <x v="5"/>
    <n v="13"/>
    <n v="6"/>
    <s v="ON"/>
    <d v="2019-02-13T00:00:00"/>
    <s v="Avg of 4 NM Projects"/>
    <n v="22"/>
    <n v="-1.4100000000000001"/>
    <n v="-7.9213483146067416E-3"/>
    <n v="28.46"/>
    <n v="61.61"/>
    <n v="-8.6870100000000006E-2"/>
    <n v="0"/>
    <n v="0"/>
    <n v="0"/>
  </r>
  <r>
    <x v="5"/>
    <n v="13"/>
    <n v="6"/>
    <s v="ON"/>
    <d v="2019-02-13T00:00:00"/>
    <s v="Avg of 4 NM Projects"/>
    <n v="23"/>
    <n v="-1.41"/>
    <n v="-7.9213483146067416E-3"/>
    <n v="27.36"/>
    <n v="36.18"/>
    <n v="-5.1013799999999998E-2"/>
    <n v="0"/>
    <n v="0"/>
    <n v="0"/>
  </r>
  <r>
    <x v="5"/>
    <n v="13"/>
    <n v="6"/>
    <s v="OFF"/>
    <d v="2019-02-13T00:00:00"/>
    <s v="Avg of 4 NM Projects"/>
    <n v="24"/>
    <n v="-1.5349999999999999"/>
    <n v="-8.6235955056179776E-3"/>
    <n v="24.38"/>
    <n v="25.75"/>
    <n v="-3.9526249999999999E-2"/>
    <n v="0"/>
    <n v="0"/>
    <n v="0"/>
  </r>
  <r>
    <x v="5"/>
    <n v="14"/>
    <n v="7"/>
    <s v="OFF"/>
    <d v="2019-02-14T00:00:00"/>
    <s v="Avg of 4 NM Projects"/>
    <n v="1"/>
    <n v="-1.41"/>
    <n v="-7.9213483146067416E-3"/>
    <n v="29.6"/>
    <n v="32.35"/>
    <n v="-4.5613500000000001E-2"/>
    <n v="0"/>
    <n v="0"/>
    <n v="0"/>
  </r>
  <r>
    <x v="5"/>
    <n v="14"/>
    <n v="7"/>
    <s v="OFF"/>
    <d v="2019-02-14T00:00:00"/>
    <s v="Avg of 4 NM Projects"/>
    <n v="2"/>
    <n v="-1.67"/>
    <n v="-9.382022471910112E-3"/>
    <n v="29.71"/>
    <n v="34.909999999999997"/>
    <n v="-5.8299699999999996E-2"/>
    <n v="0"/>
    <n v="0"/>
    <n v="0"/>
  </r>
  <r>
    <x v="5"/>
    <n v="14"/>
    <n v="7"/>
    <s v="OFF"/>
    <d v="2019-02-14T00:00:00"/>
    <s v="Avg of 4 NM Projects"/>
    <n v="3"/>
    <n v="-1.54"/>
    <n v="-8.6516853932584268E-3"/>
    <n v="26.13"/>
    <n v="34.29"/>
    <n v="-5.2806600000000002E-2"/>
    <n v="0"/>
    <n v="0"/>
    <n v="0"/>
  </r>
  <r>
    <x v="5"/>
    <n v="14"/>
    <n v="7"/>
    <s v="OFF"/>
    <d v="2019-02-14T00:00:00"/>
    <s v="Avg of 4 NM Projects"/>
    <n v="4"/>
    <n v="-1.67"/>
    <n v="-9.382022471910112E-3"/>
    <n v="26.8"/>
    <n v="32.96"/>
    <n v="-5.50432E-2"/>
    <n v="0"/>
    <n v="0"/>
    <n v="0"/>
  </r>
  <r>
    <x v="5"/>
    <n v="14"/>
    <n v="7"/>
    <s v="OFF"/>
    <d v="2019-02-14T00:00:00"/>
    <s v="Avg of 4 NM Projects"/>
    <n v="5"/>
    <n v="-1.41"/>
    <n v="-7.9213483146067416E-3"/>
    <n v="28.47"/>
    <n v="35.94"/>
    <n v="-5.0675399999999995E-2"/>
    <n v="0"/>
    <n v="0"/>
    <n v="0"/>
  </r>
  <r>
    <x v="5"/>
    <n v="14"/>
    <n v="7"/>
    <s v="OFF"/>
    <d v="2019-02-14T00:00:00"/>
    <s v="Avg of 4 NM Projects"/>
    <n v="6"/>
    <n v="-1.41"/>
    <n v="-7.9213483146067416E-3"/>
    <n v="33.83"/>
    <n v="32.25"/>
    <n v="-4.5472499999999999E-2"/>
    <n v="0"/>
    <n v="0"/>
    <n v="0"/>
  </r>
  <r>
    <x v="5"/>
    <n v="14"/>
    <n v="7"/>
    <s v="OFF"/>
    <d v="2019-02-14T00:00:00"/>
    <s v="Avg of 4 NM Projects"/>
    <n v="7"/>
    <n v="-1.54"/>
    <n v="-8.6516853932584268E-3"/>
    <n v="39.57"/>
    <n v="43.2"/>
    <n v="-6.6528000000000004E-2"/>
    <n v="0"/>
    <n v="0"/>
    <n v="0"/>
  </r>
  <r>
    <x v="5"/>
    <n v="14"/>
    <n v="7"/>
    <s v="OFF"/>
    <d v="2019-02-14T00:00:00"/>
    <s v="Avg of 4 NM Projects"/>
    <n v="8"/>
    <n v="0"/>
    <n v="0"/>
    <n v="42.41"/>
    <n v="55.71"/>
    <n v="0"/>
    <n v="1"/>
    <n v="0"/>
    <n v="0"/>
  </r>
  <r>
    <x v="5"/>
    <n v="14"/>
    <n v="7"/>
    <s v="OFF"/>
    <d v="2019-02-14T00:00:00"/>
    <s v="Avg of 4 NM Projects"/>
    <n v="9"/>
    <n v="4.0950000000000006"/>
    <n v="2.3005617977528092E-2"/>
    <n v="37.979999999999997"/>
    <n v="42.93"/>
    <n v="0.17579835000000002"/>
    <n v="0"/>
    <n v="0"/>
    <n v="0"/>
  </r>
  <r>
    <x v="5"/>
    <n v="14"/>
    <n v="7"/>
    <s v="OFF"/>
    <d v="2019-02-14T00:00:00"/>
    <s v="Avg of 4 NM Projects"/>
    <n v="10"/>
    <n v="3.71"/>
    <n v="2.0842696629213484E-2"/>
    <n v="33.799999999999997"/>
    <n v="32.520000000000003"/>
    <n v="0.12064920000000001"/>
    <n v="0"/>
    <n v="0"/>
    <n v="0"/>
  </r>
  <r>
    <x v="5"/>
    <n v="14"/>
    <n v="7"/>
    <s v="OFF"/>
    <d v="2019-02-14T00:00:00"/>
    <s v="Avg of 4 NM Projects"/>
    <n v="11"/>
    <n v="8.7050000000000001"/>
    <n v="4.8904494382022469E-2"/>
    <n v="32.69"/>
    <n v="26.87"/>
    <n v="0.23390335000000001"/>
    <n v="0"/>
    <n v="0"/>
    <n v="0"/>
  </r>
  <r>
    <x v="5"/>
    <n v="14"/>
    <n v="7"/>
    <s v="OFF"/>
    <d v="2019-02-14T00:00:00"/>
    <s v="Avg of 4 NM Projects"/>
    <n v="12"/>
    <n v="14.714999999999998"/>
    <n v="8.2668539325842685E-2"/>
    <n v="27.83"/>
    <n v="25.69"/>
    <n v="0.37802835000000001"/>
    <n v="0"/>
    <n v="0"/>
    <n v="0"/>
  </r>
  <r>
    <x v="5"/>
    <n v="14"/>
    <n v="7"/>
    <s v="OFF"/>
    <d v="2019-02-14T00:00:00"/>
    <s v="Avg of 4 NM Projects"/>
    <n v="13"/>
    <n v="23.554999999999996"/>
    <n v="0.13233146067415727"/>
    <n v="28.57"/>
    <n v="22.59"/>
    <n v="0.53210744999999982"/>
    <n v="0"/>
    <n v="0"/>
    <n v="0"/>
  </r>
  <r>
    <x v="5"/>
    <n v="14"/>
    <n v="7"/>
    <s v="OFF"/>
    <d v="2019-02-14T00:00:00"/>
    <s v="Avg of 4 NM Projects"/>
    <n v="14"/>
    <n v="43.39"/>
    <n v="0.24376404494382023"/>
    <n v="26.78"/>
    <n v="22.21"/>
    <n v="0.96369190000000005"/>
    <n v="0"/>
    <n v="0"/>
    <n v="0"/>
  </r>
  <r>
    <x v="5"/>
    <n v="14"/>
    <n v="7"/>
    <s v="OFF"/>
    <d v="2019-02-14T00:00:00"/>
    <s v="Avg of 4 NM Projects"/>
    <n v="15"/>
    <n v="41.854999999999997"/>
    <n v="0.23514044943820223"/>
    <n v="26.97"/>
    <n v="22.37"/>
    <n v="0.93629635"/>
    <n v="0"/>
    <n v="0"/>
    <n v="0"/>
  </r>
  <r>
    <x v="5"/>
    <n v="14"/>
    <n v="7"/>
    <s v="OFF"/>
    <d v="2019-02-14T00:00:00"/>
    <s v="Avg of 4 NM Projects"/>
    <n v="16"/>
    <n v="31.734999999999999"/>
    <n v="0.17828651685393257"/>
    <n v="26.68"/>
    <n v="24.91"/>
    <n v="0.79051885"/>
    <n v="0"/>
    <n v="0"/>
    <n v="0"/>
  </r>
  <r>
    <x v="5"/>
    <n v="14"/>
    <n v="7"/>
    <s v="OFF"/>
    <d v="2019-02-14T00:00:00"/>
    <s v="Avg of 4 NM Projects"/>
    <n v="17"/>
    <n v="14.335000000000001"/>
    <n v="8.0533707865168544E-2"/>
    <n v="29.71"/>
    <n v="26.33"/>
    <n v="0.37744054999999999"/>
    <n v="0"/>
    <n v="0"/>
    <n v="0"/>
  </r>
  <r>
    <x v="5"/>
    <n v="14"/>
    <n v="7"/>
    <s v="OFF"/>
    <d v="2019-02-14T00:00:00"/>
    <s v="Avg of 4 NM Projects"/>
    <n v="18"/>
    <n v="-1.4100000000000001"/>
    <n v="-7.9213483146067416E-3"/>
    <n v="41.56"/>
    <n v="29.44"/>
    <n v="-4.1510400000000003E-2"/>
    <n v="0"/>
    <n v="0"/>
    <n v="0"/>
  </r>
  <r>
    <x v="5"/>
    <n v="14"/>
    <n v="7"/>
    <s v="OFF"/>
    <d v="2019-02-14T00:00:00"/>
    <s v="Avg of 4 NM Projects"/>
    <n v="19"/>
    <n v="-1.28"/>
    <n v="-7.1910112359550565E-3"/>
    <n v="44.29"/>
    <n v="42.1"/>
    <n v="-5.3888000000000005E-2"/>
    <n v="0"/>
    <n v="0"/>
    <n v="0"/>
  </r>
  <r>
    <x v="5"/>
    <n v="14"/>
    <n v="7"/>
    <s v="OFF"/>
    <d v="2019-02-14T00:00:00"/>
    <s v="Avg of 4 NM Projects"/>
    <n v="20"/>
    <n v="-1.2799999999999998"/>
    <n v="-7.1910112359550547E-3"/>
    <n v="38.549999999999997"/>
    <n v="48.56"/>
    <n v="-6.2156799999999998E-2"/>
    <n v="0"/>
    <n v="0"/>
    <n v="0"/>
  </r>
  <r>
    <x v="5"/>
    <n v="14"/>
    <n v="7"/>
    <s v="OFF"/>
    <d v="2019-02-14T00:00:00"/>
    <s v="Avg of 4 NM Projects"/>
    <n v="21"/>
    <n v="-1.4100000000000001"/>
    <n v="-7.9213483146067416E-3"/>
    <n v="31.87"/>
    <n v="48.98"/>
    <n v="-6.9061800000000007E-2"/>
    <n v="0"/>
    <n v="0"/>
    <n v="0"/>
  </r>
  <r>
    <x v="5"/>
    <n v="14"/>
    <n v="7"/>
    <s v="OFF"/>
    <d v="2019-02-14T00:00:00"/>
    <s v="Avg of 4 NM Projects"/>
    <n v="22"/>
    <n v="-1.4100000000000001"/>
    <n v="-7.9213483146067416E-3"/>
    <n v="30.66"/>
    <n v="31.34"/>
    <n v="-4.4189400000000004E-2"/>
    <n v="0"/>
    <n v="0"/>
    <n v="0"/>
  </r>
  <r>
    <x v="5"/>
    <n v="14"/>
    <n v="7"/>
    <s v="OFF"/>
    <d v="2019-02-14T00:00:00"/>
    <s v="Avg of 4 NM Projects"/>
    <n v="23"/>
    <n v="-1.4100000000000001"/>
    <n v="-7.9213483146067416E-3"/>
    <n v="25.28"/>
    <n v="24.27"/>
    <n v="-3.42207E-2"/>
    <n v="0"/>
    <n v="0"/>
    <n v="0"/>
  </r>
  <r>
    <x v="5"/>
    <n v="14"/>
    <n v="7"/>
    <s v="OFF"/>
    <d v="2019-02-14T00:00:00"/>
    <s v="Avg of 4 NM Projects"/>
    <n v="24"/>
    <n v="-1.4100000000000001"/>
    <n v="-7.9213483146067416E-3"/>
    <n v="27.18"/>
    <n v="37.01"/>
    <n v="-5.2184100000000004E-2"/>
    <n v="0"/>
    <n v="0"/>
    <n v="0"/>
  </r>
  <r>
    <x v="5"/>
    <n v="15"/>
    <n v="1"/>
    <s v="OFF"/>
    <d v="2019-02-15T00:00:00"/>
    <s v="Avg of 4 NM Projects"/>
    <n v="1"/>
    <n v="-1.1499999999999999"/>
    <n v="-6.4606741573033704E-3"/>
    <n v="28.79"/>
    <n v="34.15"/>
    <n v="-3.9272499999999995E-2"/>
    <n v="0"/>
    <n v="0"/>
    <n v="0"/>
  </r>
  <r>
    <x v="5"/>
    <n v="15"/>
    <n v="1"/>
    <s v="OFF"/>
    <d v="2019-02-15T00:00:00"/>
    <s v="Avg of 4 NM Projects"/>
    <n v="2"/>
    <n v="-1.28"/>
    <n v="-7.1910112359550565E-3"/>
    <n v="28.56"/>
    <n v="41.58"/>
    <n v="-5.3222400000000003E-2"/>
    <n v="0"/>
    <n v="0"/>
    <n v="0"/>
  </r>
  <r>
    <x v="5"/>
    <n v="15"/>
    <n v="1"/>
    <s v="OFF"/>
    <d v="2019-02-15T00:00:00"/>
    <s v="Avg of 4 NM Projects"/>
    <n v="3"/>
    <n v="-1.28"/>
    <n v="-7.1910112359550565E-3"/>
    <n v="28.48"/>
    <n v="49.65"/>
    <n v="-6.3551999999999997E-2"/>
    <n v="0"/>
    <n v="0"/>
    <n v="0"/>
  </r>
  <r>
    <x v="5"/>
    <n v="15"/>
    <n v="1"/>
    <s v="OFF"/>
    <d v="2019-02-15T00:00:00"/>
    <s v="Avg of 4 NM Projects"/>
    <n v="4"/>
    <n v="-1.4100000000000001"/>
    <n v="-7.9213483146067416E-3"/>
    <n v="27.53"/>
    <n v="26.26"/>
    <n v="-3.7026600000000007E-2"/>
    <n v="0"/>
    <n v="0"/>
    <n v="0"/>
  </r>
  <r>
    <x v="5"/>
    <n v="15"/>
    <n v="1"/>
    <s v="OFF"/>
    <d v="2019-02-15T00:00:00"/>
    <s v="Avg of 4 NM Projects"/>
    <n v="5"/>
    <n v="-1.54"/>
    <n v="-8.6516853932584268E-3"/>
    <n v="27.54"/>
    <n v="25.67"/>
    <n v="-3.9531800000000006E-2"/>
    <n v="0"/>
    <n v="0"/>
    <n v="0"/>
  </r>
  <r>
    <x v="5"/>
    <n v="15"/>
    <n v="1"/>
    <s v="OFF"/>
    <d v="2019-02-15T00:00:00"/>
    <s v="Avg of 4 NM Projects"/>
    <n v="6"/>
    <n v="-1.2799999999999998"/>
    <n v="-7.1910112359550547E-3"/>
    <n v="34.299999999999997"/>
    <n v="32.200000000000003"/>
    <n v="-4.1215999999999996E-2"/>
    <n v="0"/>
    <n v="0"/>
    <n v="0"/>
  </r>
  <r>
    <x v="5"/>
    <n v="15"/>
    <n v="1"/>
    <s v="OFF"/>
    <d v="2019-02-15T00:00:00"/>
    <s v="Avg of 4 NM Projects"/>
    <n v="7"/>
    <n v="-1.54"/>
    <n v="-8.6516853932584268E-3"/>
    <n v="38"/>
    <n v="41.3"/>
    <n v="-6.3601999999999992E-2"/>
    <n v="0"/>
    <n v="0"/>
    <n v="0"/>
  </r>
  <r>
    <x v="5"/>
    <n v="15"/>
    <n v="1"/>
    <s v="OFF"/>
    <d v="2019-02-15T00:00:00"/>
    <s v="Avg of 4 NM Projects"/>
    <n v="8"/>
    <n v="0.6399999999999999"/>
    <n v="3.5955056179775274E-3"/>
    <n v="45"/>
    <n v="45.19"/>
    <n v="2.8921599999999995E-2"/>
    <n v="0"/>
    <n v="0"/>
    <n v="0"/>
  </r>
  <r>
    <x v="5"/>
    <n v="15"/>
    <n v="1"/>
    <s v="OFF"/>
    <d v="2019-02-15T00:00:00"/>
    <s v="Avg of 4 NM Projects"/>
    <n v="9"/>
    <n v="8.83"/>
    <n v="4.9606741573033707E-2"/>
    <n v="43.8"/>
    <n v="53.8"/>
    <n v="0.47505399999999998"/>
    <n v="0"/>
    <n v="0"/>
    <n v="0"/>
  </r>
  <r>
    <x v="5"/>
    <n v="15"/>
    <n v="1"/>
    <s v="OFF"/>
    <d v="2019-02-15T00:00:00"/>
    <s v="Avg of 4 NM Projects"/>
    <n v="10"/>
    <n v="13.315000000000001"/>
    <n v="7.480337078651686E-2"/>
    <n v="42.33"/>
    <n v="77.77"/>
    <n v="1.0355075499999999"/>
    <n v="0"/>
    <n v="0"/>
    <n v="0"/>
  </r>
  <r>
    <x v="5"/>
    <n v="15"/>
    <n v="1"/>
    <s v="OFF"/>
    <d v="2019-02-15T00:00:00"/>
    <s v="Avg of 4 NM Projects"/>
    <n v="11"/>
    <n v="11.904999999999999"/>
    <n v="6.6882022471910108E-2"/>
    <n v="36.299999999999997"/>
    <n v="72"/>
    <n v="0.85715999999999992"/>
    <n v="0"/>
    <n v="0"/>
    <n v="0"/>
  </r>
  <r>
    <x v="5"/>
    <n v="15"/>
    <n v="1"/>
    <s v="OFF"/>
    <d v="2019-02-15T00:00:00"/>
    <s v="Avg of 4 NM Projects"/>
    <n v="12"/>
    <n v="9.4700000000000006"/>
    <n v="5.3202247191011243E-2"/>
    <n v="33.270000000000003"/>
    <n v="50.51"/>
    <n v="0.47832970000000002"/>
    <n v="0"/>
    <n v="0"/>
    <n v="0"/>
  </r>
  <r>
    <x v="5"/>
    <n v="15"/>
    <n v="1"/>
    <s v="OFF"/>
    <d v="2019-02-15T00:00:00"/>
    <s v="Avg of 4 NM Projects"/>
    <n v="13"/>
    <n v="4.2200000000000006"/>
    <n v="2.370786516853933E-2"/>
    <n v="30.23"/>
    <n v="47.24"/>
    <n v="0.19935280000000002"/>
    <n v="0"/>
    <n v="0"/>
    <n v="0"/>
  </r>
  <r>
    <x v="5"/>
    <n v="15"/>
    <n v="1"/>
    <s v="OFF"/>
    <d v="2019-02-15T00:00:00"/>
    <s v="Avg of 4 NM Projects"/>
    <n v="14"/>
    <n v="11.904999999999999"/>
    <n v="6.6882022471910108E-2"/>
    <n v="28.02"/>
    <n v="35.729999999999997"/>
    <n v="0.42536564999999998"/>
    <n v="0"/>
    <n v="0"/>
    <n v="0"/>
  </r>
  <r>
    <x v="5"/>
    <n v="15"/>
    <n v="1"/>
    <s v="OFF"/>
    <d v="2019-02-15T00:00:00"/>
    <s v="Avg of 4 NM Projects"/>
    <n v="15"/>
    <n v="13.184999999999999"/>
    <n v="7.4073033707865166E-2"/>
    <n v="27.09"/>
    <n v="24.96"/>
    <n v="0.32909759999999999"/>
    <n v="0"/>
    <n v="0"/>
    <n v="0"/>
  </r>
  <r>
    <x v="5"/>
    <n v="15"/>
    <n v="1"/>
    <s v="OFF"/>
    <d v="2019-02-15T00:00:00"/>
    <s v="Avg of 4 NM Projects"/>
    <n v="16"/>
    <n v="10.244999999999999"/>
    <n v="5.7556179775280894E-2"/>
    <n v="26.04"/>
    <n v="22.47"/>
    <n v="0.23020514999999997"/>
    <n v="0"/>
    <n v="0"/>
    <n v="0"/>
  </r>
  <r>
    <x v="5"/>
    <n v="15"/>
    <n v="1"/>
    <s v="OFF"/>
    <d v="2019-02-15T00:00:00"/>
    <s v="Avg of 4 NM Projects"/>
    <n v="17"/>
    <n v="5.8900000000000006"/>
    <n v="3.3089887640449442E-2"/>
    <n v="28.6"/>
    <n v="30.8"/>
    <n v="0.18141200000000005"/>
    <n v="0"/>
    <n v="0"/>
    <n v="0"/>
  </r>
  <r>
    <x v="5"/>
    <n v="15"/>
    <n v="1"/>
    <s v="OFF"/>
    <d v="2019-02-15T00:00:00"/>
    <s v="Avg of 4 NM Projects"/>
    <n v="18"/>
    <n v="-1.54"/>
    <n v="-8.6516853932584268E-3"/>
    <n v="40.299999999999997"/>
    <n v="44.39"/>
    <n v="-6.8360600000000007E-2"/>
    <n v="0"/>
    <n v="0"/>
    <n v="0"/>
  </r>
  <r>
    <x v="5"/>
    <n v="15"/>
    <n v="1"/>
    <s v="OFF"/>
    <d v="2019-02-15T00:00:00"/>
    <s v="Avg of 4 NM Projects"/>
    <n v="19"/>
    <n v="-1.1499999999999999"/>
    <n v="-6.4606741573033704E-3"/>
    <n v="39.99"/>
    <n v="45.31"/>
    <n v="-5.21065E-2"/>
    <n v="0"/>
    <n v="0"/>
    <n v="0"/>
  </r>
  <r>
    <x v="5"/>
    <n v="15"/>
    <n v="1"/>
    <s v="OFF"/>
    <d v="2019-02-15T00:00:00"/>
    <s v="Avg of 4 NM Projects"/>
    <n v="20"/>
    <n v="-1.4100000000000001"/>
    <n v="-7.9213483146067416E-3"/>
    <n v="34.21"/>
    <n v="34.03"/>
    <n v="-4.7982300000000012E-2"/>
    <n v="0"/>
    <n v="0"/>
    <n v="0"/>
  </r>
  <r>
    <x v="5"/>
    <n v="15"/>
    <n v="1"/>
    <s v="OFF"/>
    <d v="2019-02-15T00:00:00"/>
    <s v="Avg of 4 NM Projects"/>
    <n v="21"/>
    <n v="-1.4100000000000001"/>
    <n v="-7.9213483146067416E-3"/>
    <n v="30.97"/>
    <n v="29.1"/>
    <n v="-4.1031000000000005E-2"/>
    <n v="0"/>
    <n v="0"/>
    <n v="0"/>
  </r>
  <r>
    <x v="5"/>
    <n v="15"/>
    <n v="1"/>
    <s v="OFF"/>
    <d v="2019-02-15T00:00:00"/>
    <s v="Avg of 4 NM Projects"/>
    <n v="22"/>
    <n v="-1.28"/>
    <n v="-7.1910112359550565E-3"/>
    <n v="24.85"/>
    <n v="22.28"/>
    <n v="-2.8518400000000003E-2"/>
    <n v="0"/>
    <n v="0"/>
    <n v="0"/>
  </r>
  <r>
    <x v="5"/>
    <n v="15"/>
    <n v="1"/>
    <s v="OFF"/>
    <d v="2019-02-15T00:00:00"/>
    <s v="Avg of 4 NM Projects"/>
    <n v="23"/>
    <n v="-1.4100000000000001"/>
    <n v="-7.9213483146067416E-3"/>
    <n v="26.55"/>
    <n v="22.07"/>
    <n v="-3.1118700000000003E-2"/>
    <n v="0"/>
    <n v="0"/>
    <n v="0"/>
  </r>
  <r>
    <x v="5"/>
    <n v="15"/>
    <n v="1"/>
    <s v="OFF"/>
    <d v="2019-02-15T00:00:00"/>
    <s v="Avg of 4 NM Projects"/>
    <n v="24"/>
    <n v="-1.28"/>
    <n v="-7.1910112359550565E-3"/>
    <n v="24.84"/>
    <n v="23.72"/>
    <n v="-3.0361599999999999E-2"/>
    <n v="0"/>
    <n v="0"/>
    <n v="0"/>
  </r>
  <r>
    <x v="5"/>
    <n v="16"/>
    <n v="2"/>
    <s v="OFF"/>
    <d v="2019-02-16T00:00:00"/>
    <s v="Avg of 4 NM Projects"/>
    <n v="1"/>
    <n v="-1.28"/>
    <n v="-7.1910112359550565E-3"/>
    <n v="20.260000000000002"/>
    <n v="18.11"/>
    <n v="-2.3180800000000001E-2"/>
    <n v="0"/>
    <n v="0"/>
    <n v="0"/>
  </r>
  <r>
    <x v="5"/>
    <n v="16"/>
    <n v="2"/>
    <s v="OFF"/>
    <d v="2019-02-16T00:00:00"/>
    <s v="Avg of 4 NM Projects"/>
    <n v="2"/>
    <n v="-1.28"/>
    <n v="-7.1910112359550565E-3"/>
    <n v="20.37"/>
    <n v="16.89"/>
    <n v="-2.1619200000000002E-2"/>
    <n v="0"/>
    <n v="0"/>
    <n v="0"/>
  </r>
  <r>
    <x v="5"/>
    <n v="16"/>
    <n v="2"/>
    <s v="OFF"/>
    <d v="2019-02-16T00:00:00"/>
    <s v="Avg of 4 NM Projects"/>
    <n v="3"/>
    <n v="-1.2799999999999998"/>
    <n v="-7.1910112359550547E-3"/>
    <n v="20.66"/>
    <n v="16.059999999999999"/>
    <n v="-2.0556799999999997E-2"/>
    <n v="0"/>
    <n v="0"/>
    <n v="0"/>
  </r>
  <r>
    <x v="5"/>
    <n v="16"/>
    <n v="2"/>
    <s v="OFF"/>
    <d v="2019-02-16T00:00:00"/>
    <s v="Avg of 4 NM Projects"/>
    <n v="4"/>
    <n v="-1.54"/>
    <n v="-8.6516853932584268E-3"/>
    <n v="20.399999999999999"/>
    <n v="11.14"/>
    <n v="-1.71556E-2"/>
    <n v="0"/>
    <n v="0"/>
    <n v="0"/>
  </r>
  <r>
    <x v="5"/>
    <n v="16"/>
    <n v="2"/>
    <s v="OFF"/>
    <d v="2019-02-16T00:00:00"/>
    <s v="Avg of 4 NM Projects"/>
    <n v="5"/>
    <n v="-1.28"/>
    <n v="-7.1910112359550565E-3"/>
    <n v="20.260000000000002"/>
    <n v="14.35"/>
    <n v="-1.8367999999999999E-2"/>
    <n v="0"/>
    <n v="0"/>
    <n v="0"/>
  </r>
  <r>
    <x v="5"/>
    <n v="16"/>
    <n v="2"/>
    <s v="OFF"/>
    <d v="2019-02-16T00:00:00"/>
    <s v="Avg of 4 NM Projects"/>
    <n v="6"/>
    <n v="-1.28"/>
    <n v="-7.1910112359550565E-3"/>
    <n v="20.23"/>
    <n v="14.17"/>
    <n v="-1.81376E-2"/>
    <n v="0"/>
    <n v="0"/>
    <n v="0"/>
  </r>
  <r>
    <x v="5"/>
    <n v="16"/>
    <n v="2"/>
    <s v="OFF"/>
    <d v="2019-02-16T00:00:00"/>
    <s v="Avg of 4 NM Projects"/>
    <n v="7"/>
    <n v="-1.6700000000000002"/>
    <n v="-9.3820224719101137E-3"/>
    <n v="24.13"/>
    <n v="21.73"/>
    <n v="-3.6289100000000005E-2"/>
    <n v="0"/>
    <n v="0"/>
    <n v="0"/>
  </r>
  <r>
    <x v="5"/>
    <n v="16"/>
    <n v="2"/>
    <s v="ON"/>
    <d v="2019-02-16T00:00:00"/>
    <s v="Avg of 4 NM Projects"/>
    <n v="8"/>
    <n v="-0.3849999999999999"/>
    <n v="-2.1629213483146063E-3"/>
    <n v="25.08"/>
    <n v="15.98"/>
    <n v="-6.1522999999999986E-3"/>
    <n v="0"/>
    <n v="0"/>
    <n v="0"/>
  </r>
  <r>
    <x v="5"/>
    <n v="16"/>
    <n v="2"/>
    <s v="ON"/>
    <d v="2019-02-16T00:00:00"/>
    <s v="Avg of 4 NM Projects"/>
    <n v="9"/>
    <n v="2.2999999999999998"/>
    <n v="1.2921348314606741E-2"/>
    <n v="25.02"/>
    <n v="16.12"/>
    <n v="3.7075999999999998E-2"/>
    <n v="0"/>
    <n v="0"/>
    <n v="0"/>
  </r>
  <r>
    <x v="5"/>
    <n v="16"/>
    <n v="2"/>
    <s v="ON"/>
    <d v="2019-02-16T00:00:00"/>
    <s v="Avg of 4 NM Projects"/>
    <n v="10"/>
    <n v="4.99"/>
    <n v="2.8033707865168539E-2"/>
    <n v="25.76"/>
    <n v="16.11"/>
    <n v="8.0388900000000013E-2"/>
    <n v="0"/>
    <n v="0"/>
    <n v="0"/>
  </r>
  <r>
    <x v="5"/>
    <n v="16"/>
    <n v="2"/>
    <s v="ON"/>
    <d v="2019-02-16T00:00:00"/>
    <s v="Avg of 4 NM Projects"/>
    <n v="11"/>
    <n v="8.0649999999999995"/>
    <n v="4.530898876404494E-2"/>
    <n v="31.74"/>
    <n v="15.27"/>
    <n v="0.12315254999999999"/>
    <n v="0"/>
    <n v="0"/>
    <n v="0"/>
  </r>
  <r>
    <x v="5"/>
    <n v="16"/>
    <n v="2"/>
    <s v="ON"/>
    <d v="2019-02-16T00:00:00"/>
    <s v="Avg of 4 NM Projects"/>
    <n v="12"/>
    <n v="10.234999999999999"/>
    <n v="5.7499999999999996E-2"/>
    <n v="31.67"/>
    <n v="16.739999999999998"/>
    <n v="0.17133389999999998"/>
    <n v="0"/>
    <n v="0"/>
    <n v="0"/>
  </r>
  <r>
    <x v="5"/>
    <n v="16"/>
    <n v="2"/>
    <s v="ON"/>
    <d v="2019-02-16T00:00:00"/>
    <s v="Avg of 4 NM Projects"/>
    <n v="13"/>
    <n v="11.645"/>
    <n v="6.5421348314606734E-2"/>
    <n v="25.87"/>
    <n v="8.75"/>
    <n v="0.10189374999999999"/>
    <n v="0"/>
    <n v="0"/>
    <n v="0"/>
  </r>
  <r>
    <x v="5"/>
    <n v="16"/>
    <n v="2"/>
    <s v="ON"/>
    <d v="2019-02-16T00:00:00"/>
    <s v="Avg of 4 NM Projects"/>
    <n v="14"/>
    <n v="15.489999999999998"/>
    <n v="8.7022471910112351E-2"/>
    <n v="25.78"/>
    <n v="0"/>
    <n v="0"/>
    <n v="0"/>
    <n v="0"/>
    <n v="0"/>
  </r>
  <r>
    <x v="5"/>
    <n v="16"/>
    <n v="2"/>
    <s v="ON"/>
    <d v="2019-02-16T00:00:00"/>
    <s v="Avg of 4 NM Projects"/>
    <n v="15"/>
    <n v="17.155000000000001"/>
    <n v="9.6376404494382034E-2"/>
    <n v="24.75"/>
    <n v="2.61"/>
    <n v="4.4774549999999996E-2"/>
    <n v="0"/>
    <n v="0"/>
    <n v="0"/>
  </r>
  <r>
    <x v="5"/>
    <n v="16"/>
    <n v="2"/>
    <s v="ON"/>
    <d v="2019-02-16T00:00:00"/>
    <s v="Avg of 4 NM Projects"/>
    <n v="16"/>
    <n v="11.27"/>
    <n v="6.3314606741573035E-2"/>
    <n v="26.17"/>
    <n v="15.77"/>
    <n v="0.17772789999999997"/>
    <n v="0"/>
    <n v="0"/>
    <n v="0"/>
  </r>
  <r>
    <x v="5"/>
    <n v="16"/>
    <n v="2"/>
    <s v="ON"/>
    <d v="2019-02-16T00:00:00"/>
    <s v="Avg of 4 NM Projects"/>
    <n v="17"/>
    <n v="1.1499999999999999"/>
    <n v="6.4606741573033704E-3"/>
    <n v="29.64"/>
    <n v="23.38"/>
    <n v="2.6886999999999998E-2"/>
    <n v="0"/>
    <n v="0"/>
    <n v="0"/>
  </r>
  <r>
    <x v="5"/>
    <n v="16"/>
    <n v="2"/>
    <s v="ON"/>
    <d v="2019-02-16T00:00:00"/>
    <s v="Avg of 4 NM Projects"/>
    <n v="18"/>
    <n v="-1.54"/>
    <n v="-8.6516853932584268E-3"/>
    <n v="45"/>
    <n v="35.56"/>
    <n v="-5.476240000000001E-2"/>
    <n v="0"/>
    <n v="0"/>
    <n v="0"/>
  </r>
  <r>
    <x v="5"/>
    <n v="16"/>
    <n v="2"/>
    <s v="ON"/>
    <d v="2019-02-16T00:00:00"/>
    <s v="Avg of 4 NM Projects"/>
    <n v="19"/>
    <n v="-1.28"/>
    <n v="-7.1910112359550565E-3"/>
    <n v="49.32"/>
    <n v="38.200000000000003"/>
    <n v="-4.8896000000000009E-2"/>
    <n v="0"/>
    <n v="0"/>
    <n v="0"/>
  </r>
  <r>
    <x v="5"/>
    <n v="16"/>
    <n v="2"/>
    <s v="ON"/>
    <d v="2019-02-16T00:00:00"/>
    <s v="Avg of 4 NM Projects"/>
    <n v="20"/>
    <n v="-1.54"/>
    <n v="-8.6516853932584268E-3"/>
    <n v="46.97"/>
    <n v="37.69"/>
    <n v="-5.80426E-2"/>
    <n v="0"/>
    <n v="0"/>
    <n v="0"/>
  </r>
  <r>
    <x v="5"/>
    <n v="16"/>
    <n v="2"/>
    <s v="ON"/>
    <d v="2019-02-16T00:00:00"/>
    <s v="Avg of 4 NM Projects"/>
    <n v="21"/>
    <n v="-1.28"/>
    <n v="-7.1910112359550565E-3"/>
    <n v="40"/>
    <n v="21.31"/>
    <n v="-2.7276799999999997E-2"/>
    <n v="0"/>
    <n v="0"/>
    <n v="0"/>
  </r>
  <r>
    <x v="5"/>
    <n v="16"/>
    <n v="2"/>
    <s v="ON"/>
    <d v="2019-02-16T00:00:00"/>
    <s v="Avg of 4 NM Projects"/>
    <n v="22"/>
    <n v="-1.1499999999999999"/>
    <n v="-6.4606741573033704E-3"/>
    <n v="37.81"/>
    <n v="21.52"/>
    <n v="-2.4747999999999999E-2"/>
    <n v="0"/>
    <n v="0"/>
    <n v="0"/>
  </r>
  <r>
    <x v="5"/>
    <n v="16"/>
    <n v="2"/>
    <s v="ON"/>
    <d v="2019-02-16T00:00:00"/>
    <s v="Avg of 4 NM Projects"/>
    <n v="23"/>
    <n v="-1.28"/>
    <n v="-7.1910112359550565E-3"/>
    <n v="29.69"/>
    <n v="19.600000000000001"/>
    <n v="-2.5088000000000003E-2"/>
    <n v="0"/>
    <n v="0"/>
    <n v="0"/>
  </r>
  <r>
    <x v="5"/>
    <n v="16"/>
    <n v="2"/>
    <s v="OFF"/>
    <d v="2019-02-16T00:00:00"/>
    <s v="Avg of 4 NM Projects"/>
    <n v="24"/>
    <n v="-1.54"/>
    <n v="-8.6516853932584268E-3"/>
    <n v="27.06"/>
    <n v="16.37"/>
    <n v="-2.5209800000000001E-2"/>
    <n v="0"/>
    <n v="0"/>
    <n v="0"/>
  </r>
  <r>
    <x v="5"/>
    <n v="17"/>
    <n v="3"/>
    <s v="OFF"/>
    <d v="2019-02-17T00:00:00"/>
    <s v="Avg of 4 NM Projects"/>
    <n v="1"/>
    <n v="-1.28"/>
    <n v="-7.1910112359550565E-3"/>
    <n v="24.92"/>
    <n v="16.93"/>
    <n v="-2.1670399999999999E-2"/>
    <n v="0"/>
    <n v="0"/>
    <n v="0"/>
  </r>
  <r>
    <x v="5"/>
    <n v="17"/>
    <n v="3"/>
    <s v="OFF"/>
    <d v="2019-02-17T00:00:00"/>
    <s v="Avg of 4 NM Projects"/>
    <n v="2"/>
    <n v="-1.28"/>
    <n v="-7.1910112359550565E-3"/>
    <n v="21.95"/>
    <n v="16.27"/>
    <n v="-2.0825600000000003E-2"/>
    <n v="0"/>
    <n v="0"/>
    <n v="0"/>
  </r>
  <r>
    <x v="5"/>
    <n v="17"/>
    <n v="3"/>
    <s v="OFF"/>
    <d v="2019-02-17T00:00:00"/>
    <s v="Avg of 4 NM Projects"/>
    <n v="3"/>
    <n v="-1.28"/>
    <n v="-7.1910112359550565E-3"/>
    <n v="21.05"/>
    <n v="15.37"/>
    <n v="-1.9673599999999999E-2"/>
    <n v="0"/>
    <n v="0"/>
    <n v="0"/>
  </r>
  <r>
    <x v="5"/>
    <n v="17"/>
    <n v="3"/>
    <s v="OFF"/>
    <d v="2019-02-17T00:00:00"/>
    <s v="Avg of 4 NM Projects"/>
    <n v="4"/>
    <n v="-1.4100000000000001"/>
    <n v="-7.9213483146067416E-3"/>
    <n v="20.91"/>
    <n v="16.23"/>
    <n v="-2.2884300000000003E-2"/>
    <n v="0"/>
    <n v="0"/>
    <n v="0"/>
  </r>
  <r>
    <x v="5"/>
    <n v="17"/>
    <n v="3"/>
    <s v="OFF"/>
    <d v="2019-02-17T00:00:00"/>
    <s v="Avg of 4 NM Projects"/>
    <n v="5"/>
    <n v="-1.4100000000000001"/>
    <n v="-7.9213483146067416E-3"/>
    <n v="21.98"/>
    <n v="13.44"/>
    <n v="-1.8950400000000003E-2"/>
    <n v="0"/>
    <n v="0"/>
    <n v="0"/>
  </r>
  <r>
    <x v="5"/>
    <n v="17"/>
    <n v="3"/>
    <s v="OFF"/>
    <d v="2019-02-17T00:00:00"/>
    <s v="Avg of 4 NM Projects"/>
    <n v="6"/>
    <n v="-1.28"/>
    <n v="-7.1910112359550565E-3"/>
    <n v="25.05"/>
    <n v="16.78"/>
    <n v="-2.1478400000000002E-2"/>
    <n v="0"/>
    <n v="0"/>
    <n v="0"/>
  </r>
  <r>
    <x v="5"/>
    <n v="17"/>
    <n v="3"/>
    <s v="OFF"/>
    <d v="2019-02-17T00:00:00"/>
    <s v="Avg of 4 NM Projects"/>
    <n v="7"/>
    <n v="-2.06"/>
    <n v="-1.1573033707865169E-2"/>
    <n v="25.36"/>
    <n v="25.8"/>
    <n v="-5.3148000000000001E-2"/>
    <n v="0"/>
    <n v="0"/>
    <n v="0"/>
  </r>
  <r>
    <x v="5"/>
    <n v="17"/>
    <n v="3"/>
    <s v="ON"/>
    <d v="2019-02-17T00:00:00"/>
    <s v="Avg of 4 NM Projects"/>
    <n v="8"/>
    <n v="6.915"/>
    <n v="3.8848314606741575E-2"/>
    <n v="26.96"/>
    <n v="25.04"/>
    <n v="0.17315159999999999"/>
    <n v="0"/>
    <n v="0"/>
    <n v="0"/>
  </r>
  <r>
    <x v="5"/>
    <n v="17"/>
    <n v="3"/>
    <s v="ON"/>
    <d v="2019-02-17T00:00:00"/>
    <s v="Avg of 4 NM Projects"/>
    <n v="9"/>
    <n v="29.445"/>
    <n v="0.16542134831460675"/>
    <n v="27.26"/>
    <n v="21.03"/>
    <n v="0.61922835000000009"/>
    <n v="0"/>
    <n v="0"/>
    <n v="0"/>
  </r>
  <r>
    <x v="5"/>
    <n v="17"/>
    <n v="3"/>
    <s v="ON"/>
    <d v="2019-02-17T00:00:00"/>
    <s v="Avg of 4 NM Projects"/>
    <n v="10"/>
    <n v="44.284999999999997"/>
    <n v="0.24879213483146065"/>
    <n v="27.07"/>
    <n v="16.22"/>
    <n v="0.71830269999999985"/>
    <n v="0"/>
    <n v="0"/>
    <n v="0"/>
  </r>
  <r>
    <x v="5"/>
    <n v="17"/>
    <n v="3"/>
    <s v="ON"/>
    <d v="2019-02-17T00:00:00"/>
    <s v="Avg of 4 NM Projects"/>
    <n v="11"/>
    <n v="58.755000000000003"/>
    <n v="0.33008426966292137"/>
    <n v="27.63"/>
    <n v="14.98"/>
    <n v="0.88014990000000015"/>
    <n v="0"/>
    <n v="0"/>
    <n v="0"/>
  </r>
  <r>
    <x v="5"/>
    <n v="17"/>
    <n v="3"/>
    <s v="ON"/>
    <d v="2019-02-17T00:00:00"/>
    <s v="Avg of 4 NM Projects"/>
    <n v="12"/>
    <n v="62.204999999999991"/>
    <n v="0.34946629213483144"/>
    <n v="27.41"/>
    <n v="19.420000000000002"/>
    <n v="1.2080210999999998"/>
    <n v="0"/>
    <n v="0"/>
    <n v="0"/>
  </r>
  <r>
    <x v="5"/>
    <n v="17"/>
    <n v="3"/>
    <s v="ON"/>
    <d v="2019-02-17T00:00:00"/>
    <s v="Avg of 4 NM Projects"/>
    <n v="13"/>
    <n v="57.480000000000004"/>
    <n v="0.32292134831460678"/>
    <n v="25.07"/>
    <n v="8.7200000000000006"/>
    <n v="0.50122560000000005"/>
    <n v="0"/>
    <n v="0"/>
    <n v="0"/>
  </r>
  <r>
    <x v="5"/>
    <n v="17"/>
    <n v="3"/>
    <s v="ON"/>
    <d v="2019-02-17T00:00:00"/>
    <s v="Avg of 4 NM Projects"/>
    <n v="14"/>
    <n v="44.925000000000004"/>
    <n v="0.25238764044943823"/>
    <n v="25"/>
    <n v="17.010000000000002"/>
    <n v="0.76417425000000017"/>
    <n v="0"/>
    <n v="0"/>
    <n v="0"/>
  </r>
  <r>
    <x v="5"/>
    <n v="17"/>
    <n v="3"/>
    <s v="ON"/>
    <d v="2019-02-17T00:00:00"/>
    <s v="Avg of 4 NM Projects"/>
    <n v="15"/>
    <n v="22.91"/>
    <n v="0.12870786516853933"/>
    <n v="25.07"/>
    <n v="16.41"/>
    <n v="0.37595309999999998"/>
    <n v="0"/>
    <n v="0"/>
    <n v="0"/>
  </r>
  <r>
    <x v="5"/>
    <n v="17"/>
    <n v="3"/>
    <s v="ON"/>
    <d v="2019-02-17T00:00:00"/>
    <s v="Avg of 4 NM Projects"/>
    <n v="16"/>
    <n v="11.264999999999999"/>
    <n v="6.3286516853932578E-2"/>
    <n v="24.84"/>
    <n v="17.829999999999998"/>
    <n v="0.20085494999999995"/>
    <n v="0"/>
    <n v="0"/>
    <n v="0"/>
  </r>
  <r>
    <x v="5"/>
    <n v="17"/>
    <n v="3"/>
    <s v="ON"/>
    <d v="2019-02-17T00:00:00"/>
    <s v="Avg of 4 NM Projects"/>
    <n v="17"/>
    <n v="4.2300000000000004"/>
    <n v="2.3764044943820228E-2"/>
    <n v="27.67"/>
    <n v="33.729999999999997"/>
    <n v="0.1426779"/>
    <n v="0"/>
    <n v="0"/>
    <n v="0"/>
  </r>
  <r>
    <x v="5"/>
    <n v="17"/>
    <n v="3"/>
    <s v="ON"/>
    <d v="2019-02-17T00:00:00"/>
    <s v="Avg of 4 NM Projects"/>
    <n v="18"/>
    <n v="-1.28"/>
    <n v="-7.1910112359550565E-3"/>
    <n v="39.42"/>
    <n v="53.26"/>
    <n v="-6.8172799999999992E-2"/>
    <n v="0"/>
    <n v="0"/>
    <n v="0"/>
  </r>
  <r>
    <x v="5"/>
    <n v="17"/>
    <n v="3"/>
    <s v="ON"/>
    <d v="2019-02-17T00:00:00"/>
    <s v="Avg of 4 NM Projects"/>
    <n v="19"/>
    <n v="-1.1499999999999999"/>
    <n v="-6.4606741573033704E-3"/>
    <n v="47.13"/>
    <n v="50.24"/>
    <n v="-5.7775999999999994E-2"/>
    <n v="0"/>
    <n v="0"/>
    <n v="0"/>
  </r>
  <r>
    <x v="5"/>
    <n v="17"/>
    <n v="3"/>
    <s v="ON"/>
    <d v="2019-02-17T00:00:00"/>
    <s v="Avg of 4 NM Projects"/>
    <n v="20"/>
    <n v="-1.4100000000000001"/>
    <n v="-7.9213483146067416E-3"/>
    <n v="37.08"/>
    <n v="35.520000000000003"/>
    <n v="-5.0083200000000015E-2"/>
    <n v="0"/>
    <n v="0"/>
    <n v="0"/>
  </r>
  <r>
    <x v="5"/>
    <n v="17"/>
    <n v="3"/>
    <s v="ON"/>
    <d v="2019-02-17T00:00:00"/>
    <s v="Avg of 4 NM Projects"/>
    <n v="21"/>
    <n v="-1.4100000000000001"/>
    <n v="-7.9213483146067416E-3"/>
    <n v="33.33"/>
    <n v="36.200000000000003"/>
    <n v="-5.1042000000000011E-2"/>
    <n v="0"/>
    <n v="0"/>
    <n v="0"/>
  </r>
  <r>
    <x v="5"/>
    <n v="17"/>
    <n v="3"/>
    <s v="ON"/>
    <d v="2019-02-17T00:00:00"/>
    <s v="Avg of 4 NM Projects"/>
    <n v="22"/>
    <n v="-1.54"/>
    <n v="-8.6516853932584268E-3"/>
    <n v="28.08"/>
    <n v="25.66"/>
    <n v="-3.9516400000000007E-2"/>
    <n v="0"/>
    <n v="0"/>
    <n v="0"/>
  </r>
  <r>
    <x v="5"/>
    <n v="17"/>
    <n v="3"/>
    <s v="ON"/>
    <d v="2019-02-17T00:00:00"/>
    <s v="Avg of 4 NM Projects"/>
    <n v="23"/>
    <n v="-1.4100000000000001"/>
    <n v="-7.9213483146067416E-3"/>
    <n v="25.01"/>
    <n v="24.03"/>
    <n v="-3.3882300000000011E-2"/>
    <n v="0"/>
    <n v="0"/>
    <n v="0"/>
  </r>
  <r>
    <x v="5"/>
    <n v="17"/>
    <n v="3"/>
    <s v="OFF"/>
    <d v="2019-02-17T00:00:00"/>
    <s v="Avg of 4 NM Projects"/>
    <n v="24"/>
    <n v="-1.28"/>
    <n v="-7.1910112359550565E-3"/>
    <n v="22.14"/>
    <n v="20.36"/>
    <n v="-2.6060800000000002E-2"/>
    <n v="0"/>
    <n v="0"/>
    <n v="0"/>
  </r>
  <r>
    <x v="5"/>
    <n v="18"/>
    <n v="4"/>
    <s v="OFF"/>
    <d v="2019-02-18T00:00:00"/>
    <s v="Avg of 4 NM Projects"/>
    <n v="1"/>
    <n v="-1.28"/>
    <n v="-7.1910112359550565E-3"/>
    <n v="23.9"/>
    <n v="20.32"/>
    <n v="-2.6009600000000001E-2"/>
    <n v="0"/>
    <n v="0"/>
    <n v="0"/>
  </r>
  <r>
    <x v="5"/>
    <n v="18"/>
    <n v="4"/>
    <s v="OFF"/>
    <d v="2019-02-18T00:00:00"/>
    <s v="Avg of 4 NM Projects"/>
    <n v="2"/>
    <n v="-1.4100000000000001"/>
    <n v="-7.9213483146067416E-3"/>
    <n v="24.01"/>
    <n v="22.37"/>
    <n v="-3.1541700000000006E-2"/>
    <n v="0"/>
    <n v="0"/>
    <n v="0"/>
  </r>
  <r>
    <x v="5"/>
    <n v="18"/>
    <n v="4"/>
    <s v="OFF"/>
    <d v="2019-02-18T00:00:00"/>
    <s v="Avg of 4 NM Projects"/>
    <n v="3"/>
    <n v="-1.28"/>
    <n v="-7.1910112359550565E-3"/>
    <n v="22.86"/>
    <n v="20.32"/>
    <n v="-2.6009600000000001E-2"/>
    <n v="0"/>
    <n v="0"/>
    <n v="0"/>
  </r>
  <r>
    <x v="5"/>
    <n v="18"/>
    <n v="4"/>
    <s v="OFF"/>
    <d v="2019-02-18T00:00:00"/>
    <s v="Avg of 4 NM Projects"/>
    <n v="4"/>
    <n v="-1.4100000000000001"/>
    <n v="-7.9213483146067416E-3"/>
    <n v="23.53"/>
    <n v="19.86"/>
    <n v="-2.8002600000000002E-2"/>
    <n v="0"/>
    <n v="0"/>
    <n v="0"/>
  </r>
  <r>
    <x v="5"/>
    <n v="18"/>
    <n v="4"/>
    <s v="OFF"/>
    <d v="2019-02-18T00:00:00"/>
    <s v="Avg of 4 NM Projects"/>
    <n v="5"/>
    <n v="-1.4100000000000001"/>
    <n v="-7.9213483146067416E-3"/>
    <n v="23.8"/>
    <n v="20.89"/>
    <n v="-2.9454900000000003E-2"/>
    <n v="0"/>
    <n v="0"/>
    <n v="0"/>
  </r>
  <r>
    <x v="5"/>
    <n v="18"/>
    <n v="4"/>
    <s v="OFF"/>
    <d v="2019-02-18T00:00:00"/>
    <s v="Avg of 4 NM Projects"/>
    <n v="6"/>
    <n v="-1.2799999999999998"/>
    <n v="-7.1910112359550547E-3"/>
    <n v="25.26"/>
    <n v="21.96"/>
    <n v="-2.8108799999999996E-2"/>
    <n v="0"/>
    <n v="0"/>
    <n v="0"/>
  </r>
  <r>
    <x v="5"/>
    <n v="18"/>
    <n v="4"/>
    <s v="OFF"/>
    <d v="2019-02-18T00:00:00"/>
    <s v="Avg of 4 NM Projects"/>
    <n v="7"/>
    <n v="-1.54"/>
    <n v="-8.6516853932584268E-3"/>
    <n v="28.24"/>
    <n v="27.8"/>
    <n v="-4.2812000000000003E-2"/>
    <n v="0"/>
    <n v="0"/>
    <n v="0"/>
  </r>
  <r>
    <x v="5"/>
    <n v="18"/>
    <n v="4"/>
    <s v="ON"/>
    <d v="2019-02-18T00:00:00"/>
    <s v="Avg of 4 NM Projects"/>
    <n v="8"/>
    <n v="-1.1499999999999999"/>
    <n v="-6.4606741573033704E-3"/>
    <n v="34.090000000000003"/>
    <n v="25.78"/>
    <n v="-2.9647E-2"/>
    <n v="0"/>
    <n v="0"/>
    <n v="0"/>
  </r>
  <r>
    <x v="5"/>
    <n v="18"/>
    <n v="4"/>
    <s v="ON"/>
    <d v="2019-02-18T00:00:00"/>
    <s v="Avg of 4 NM Projects"/>
    <n v="9"/>
    <n v="-0.125"/>
    <n v="-7.0224719101123594E-4"/>
    <n v="32.549999999999997"/>
    <n v="46.99"/>
    <n v="-5.8737500000000005E-3"/>
    <n v="0"/>
    <n v="0"/>
    <n v="0"/>
  </r>
  <r>
    <x v="5"/>
    <n v="18"/>
    <n v="4"/>
    <s v="ON"/>
    <d v="2019-02-18T00:00:00"/>
    <s v="Avg of 4 NM Projects"/>
    <n v="10"/>
    <n v="0.51500000000000001"/>
    <n v="2.8932584269662923E-3"/>
    <n v="32.74"/>
    <n v="51.51"/>
    <n v="2.652765E-2"/>
    <n v="0"/>
    <n v="0"/>
    <n v="0"/>
  </r>
  <r>
    <x v="5"/>
    <n v="18"/>
    <n v="4"/>
    <s v="ON"/>
    <d v="2019-02-18T00:00:00"/>
    <s v="Avg of 4 NM Projects"/>
    <n v="11"/>
    <n v="6.1450000000000005"/>
    <n v="3.4522471910112359E-2"/>
    <n v="38.130000000000003"/>
    <n v="47.38"/>
    <n v="0.29115010000000008"/>
    <n v="0"/>
    <n v="0"/>
    <n v="0"/>
  </r>
  <r>
    <x v="5"/>
    <n v="18"/>
    <n v="4"/>
    <s v="ON"/>
    <d v="2019-02-18T00:00:00"/>
    <s v="Avg of 4 NM Projects"/>
    <n v="12"/>
    <n v="9.9849999999999994"/>
    <n v="5.6095505617977527E-2"/>
    <n v="37.99"/>
    <n v="51.94"/>
    <n v="0.51862089999999994"/>
    <n v="0"/>
    <n v="0"/>
    <n v="0"/>
  </r>
  <r>
    <x v="5"/>
    <n v="18"/>
    <n v="4"/>
    <s v="ON"/>
    <d v="2019-02-18T00:00:00"/>
    <s v="Avg of 4 NM Projects"/>
    <n v="13"/>
    <n v="13.055"/>
    <n v="7.3342696629213486E-2"/>
    <n v="34.06"/>
    <n v="59.16"/>
    <n v="0.77233379999999985"/>
    <n v="0"/>
    <n v="0"/>
    <n v="0"/>
  </r>
  <r>
    <x v="5"/>
    <n v="18"/>
    <n v="4"/>
    <s v="ON"/>
    <d v="2019-02-18T00:00:00"/>
    <s v="Avg of 4 NM Projects"/>
    <n v="14"/>
    <n v="16.64"/>
    <n v="9.3483146067415729E-2"/>
    <n v="31.38"/>
    <n v="50.82"/>
    <n v="0.84564480000000009"/>
    <n v="0"/>
    <n v="0"/>
    <n v="0"/>
  </r>
  <r>
    <x v="5"/>
    <n v="18"/>
    <n v="4"/>
    <s v="ON"/>
    <d v="2019-02-18T00:00:00"/>
    <s v="Avg of 4 NM Projects"/>
    <n v="15"/>
    <n v="15.36"/>
    <n v="8.6292134831460671E-2"/>
    <n v="30.79"/>
    <n v="45.46"/>
    <n v="0.69826559999999993"/>
    <n v="0"/>
    <n v="0"/>
    <n v="0"/>
  </r>
  <r>
    <x v="5"/>
    <n v="18"/>
    <n v="4"/>
    <s v="ON"/>
    <d v="2019-02-18T00:00:00"/>
    <s v="Avg of 4 NM Projects"/>
    <n v="16"/>
    <n v="14.850000000000001"/>
    <n v="8.3426966292134835E-2"/>
    <n v="31.04"/>
    <n v="42.34"/>
    <n v="0.62874900000000011"/>
    <n v="0"/>
    <n v="0"/>
    <n v="0"/>
  </r>
  <r>
    <x v="5"/>
    <n v="18"/>
    <n v="4"/>
    <s v="ON"/>
    <d v="2019-02-18T00:00:00"/>
    <s v="Avg of 4 NM Projects"/>
    <n v="17"/>
    <n v="9.3450000000000006"/>
    <n v="5.2500000000000005E-2"/>
    <n v="33.31"/>
    <n v="41.78"/>
    <n v="0.39043410000000006"/>
    <n v="0"/>
    <n v="0"/>
    <n v="0"/>
  </r>
  <r>
    <x v="5"/>
    <n v="18"/>
    <n v="4"/>
    <s v="ON"/>
    <d v="2019-02-18T00:00:00"/>
    <s v="Avg of 4 NM Projects"/>
    <n v="18"/>
    <n v="-1.2849999999999999"/>
    <n v="-7.2191011235955048E-3"/>
    <n v="47"/>
    <n v="46.21"/>
    <n v="-5.9379849999999998E-2"/>
    <n v="0"/>
    <n v="0"/>
    <n v="0"/>
  </r>
  <r>
    <x v="5"/>
    <n v="18"/>
    <n v="4"/>
    <s v="ON"/>
    <d v="2019-02-18T00:00:00"/>
    <s v="Avg of 4 NM Projects"/>
    <n v="19"/>
    <n v="-1.28"/>
    <n v="-7.1910112359550565E-3"/>
    <n v="48.1"/>
    <n v="43.02"/>
    <n v="-5.5065600000000006E-2"/>
    <n v="0"/>
    <n v="0"/>
    <n v="0"/>
  </r>
  <r>
    <x v="5"/>
    <n v="18"/>
    <n v="4"/>
    <s v="ON"/>
    <d v="2019-02-18T00:00:00"/>
    <s v="Avg of 4 NM Projects"/>
    <n v="20"/>
    <n v="-1.28"/>
    <n v="-7.1910112359550565E-3"/>
    <n v="40.35"/>
    <n v="47.65"/>
    <n v="-6.0991999999999998E-2"/>
    <n v="0"/>
    <n v="0"/>
    <n v="0"/>
  </r>
  <r>
    <x v="5"/>
    <n v="18"/>
    <n v="4"/>
    <s v="ON"/>
    <d v="2019-02-18T00:00:00"/>
    <s v="Avg of 4 NM Projects"/>
    <n v="21"/>
    <n v="-1.4100000000000001"/>
    <n v="-7.9213483146067416E-3"/>
    <n v="30.71"/>
    <n v="30.26"/>
    <n v="-4.2666600000000013E-2"/>
    <n v="0"/>
    <n v="0"/>
    <n v="0"/>
  </r>
  <r>
    <x v="5"/>
    <n v="18"/>
    <n v="4"/>
    <s v="ON"/>
    <d v="2019-02-18T00:00:00"/>
    <s v="Avg of 4 NM Projects"/>
    <n v="22"/>
    <n v="-1.28"/>
    <n v="-7.1910112359550565E-3"/>
    <n v="28.7"/>
    <n v="25.88"/>
    <n v="-3.3126399999999993E-2"/>
    <n v="0"/>
    <n v="0"/>
    <n v="0"/>
  </r>
  <r>
    <x v="5"/>
    <n v="18"/>
    <n v="4"/>
    <s v="ON"/>
    <d v="2019-02-18T00:00:00"/>
    <s v="Avg of 4 NM Projects"/>
    <n v="23"/>
    <n v="-1.28"/>
    <n v="-7.1910112359550565E-3"/>
    <n v="26.98"/>
    <n v="37.08"/>
    <n v="-4.7462399999999995E-2"/>
    <n v="0"/>
    <n v="0"/>
    <n v="0"/>
  </r>
  <r>
    <x v="5"/>
    <n v="18"/>
    <n v="4"/>
    <s v="OFF"/>
    <d v="2019-02-18T00:00:00"/>
    <s v="Avg of 4 NM Projects"/>
    <n v="24"/>
    <n v="-1.4100000000000001"/>
    <n v="-7.9213483146067416E-3"/>
    <n v="24.12"/>
    <n v="42.19"/>
    <n v="-5.9487900000000003E-2"/>
    <n v="0"/>
    <n v="0"/>
    <n v="0"/>
  </r>
  <r>
    <x v="5"/>
    <n v="19"/>
    <n v="5"/>
    <s v="OFF"/>
    <d v="2019-02-19T00:00:00"/>
    <s v="Avg of 4 NM Projects"/>
    <n v="1"/>
    <n v="-1.4100000000000001"/>
    <n v="-7.9213483146067416E-3"/>
    <n v="25.19"/>
    <n v="32.06"/>
    <n v="-4.5204600000000005E-2"/>
    <n v="0"/>
    <n v="0"/>
    <n v="0"/>
  </r>
  <r>
    <x v="5"/>
    <n v="19"/>
    <n v="5"/>
    <s v="OFF"/>
    <d v="2019-02-19T00:00:00"/>
    <s v="Avg of 4 NM Projects"/>
    <n v="2"/>
    <n v="-1.4100000000000001"/>
    <n v="-7.9213483146067416E-3"/>
    <n v="24.91"/>
    <n v="22.35"/>
    <n v="-3.1513500000000007E-2"/>
    <n v="0"/>
    <n v="0"/>
    <n v="0"/>
  </r>
  <r>
    <x v="5"/>
    <n v="19"/>
    <n v="5"/>
    <s v="OFF"/>
    <d v="2019-02-19T00:00:00"/>
    <s v="Avg of 4 NM Projects"/>
    <n v="3"/>
    <n v="-1.28"/>
    <n v="-7.1910112359550565E-3"/>
    <n v="24.85"/>
    <n v="22.97"/>
    <n v="-2.94016E-2"/>
    <n v="0"/>
    <n v="0"/>
    <n v="0"/>
  </r>
  <r>
    <x v="5"/>
    <n v="19"/>
    <n v="5"/>
    <s v="OFF"/>
    <d v="2019-02-19T00:00:00"/>
    <s v="Avg of 4 NM Projects"/>
    <n v="4"/>
    <n v="-1.54"/>
    <n v="-8.6516853932584268E-3"/>
    <n v="25.15"/>
    <n v="23"/>
    <n v="-3.542E-2"/>
    <n v="0"/>
    <n v="0"/>
    <n v="0"/>
  </r>
  <r>
    <x v="5"/>
    <n v="19"/>
    <n v="5"/>
    <s v="OFF"/>
    <d v="2019-02-19T00:00:00"/>
    <s v="Avg of 4 NM Projects"/>
    <n v="5"/>
    <n v="-1.28"/>
    <n v="-7.1910112359550565E-3"/>
    <n v="27.84"/>
    <n v="26.78"/>
    <n v="-3.4278400000000007E-2"/>
    <n v="0"/>
    <n v="0"/>
    <n v="0"/>
  </r>
  <r>
    <x v="5"/>
    <n v="19"/>
    <n v="5"/>
    <s v="OFF"/>
    <d v="2019-02-19T00:00:00"/>
    <s v="Avg of 4 NM Projects"/>
    <n v="6"/>
    <n v="-1.28"/>
    <n v="-7.1910112359550565E-3"/>
    <n v="33.68"/>
    <n v="23.96"/>
    <n v="-3.06688E-2"/>
    <n v="0"/>
    <n v="0"/>
    <n v="0"/>
  </r>
  <r>
    <x v="5"/>
    <n v="19"/>
    <n v="5"/>
    <s v="OFF"/>
    <d v="2019-02-19T00:00:00"/>
    <s v="Avg of 4 NM Projects"/>
    <n v="7"/>
    <n v="-1.54"/>
    <n v="-8.6516853932584268E-3"/>
    <n v="44.91"/>
    <n v="26.16"/>
    <n v="-4.02864E-2"/>
    <n v="0"/>
    <n v="0"/>
    <n v="0"/>
  </r>
  <r>
    <x v="5"/>
    <n v="19"/>
    <n v="5"/>
    <s v="ON"/>
    <d v="2019-02-19T00:00:00"/>
    <s v="Avg of 4 NM Projects"/>
    <n v="8"/>
    <n v="3.9649999999999999"/>
    <n v="2.2275280898876405E-2"/>
    <n v="49.85"/>
    <n v="28.39"/>
    <n v="0.11256635"/>
    <n v="0"/>
    <n v="0"/>
    <n v="0"/>
  </r>
  <r>
    <x v="5"/>
    <n v="19"/>
    <n v="5"/>
    <s v="ON"/>
    <d v="2019-02-19T00:00:00"/>
    <s v="Avg of 4 NM Projects"/>
    <n v="9"/>
    <n v="19.965"/>
    <n v="0.11216292134831461"/>
    <n v="39.06"/>
    <n v="26.03"/>
    <n v="0.51968894999999993"/>
    <n v="0"/>
    <n v="0"/>
    <n v="0"/>
  </r>
  <r>
    <x v="5"/>
    <n v="19"/>
    <n v="5"/>
    <s v="ON"/>
    <d v="2019-02-19T00:00:00"/>
    <s v="Avg of 4 NM Projects"/>
    <n v="10"/>
    <n v="41.209999999999994"/>
    <n v="0.23151685393258423"/>
    <n v="28.92"/>
    <n v="27.08"/>
    <n v="1.1159667999999996"/>
    <n v="0"/>
    <n v="0"/>
    <n v="0"/>
  </r>
  <r>
    <x v="5"/>
    <n v="19"/>
    <n v="5"/>
    <s v="ON"/>
    <d v="2019-02-19T00:00:00"/>
    <s v="Avg of 4 NM Projects"/>
    <n v="11"/>
    <n v="58.88"/>
    <n v="0.33078651685393262"/>
    <n v="26.22"/>
    <n v="25.54"/>
    <n v="1.5037952000000001"/>
    <n v="0"/>
    <n v="0"/>
    <n v="0"/>
  </r>
  <r>
    <x v="5"/>
    <n v="19"/>
    <n v="5"/>
    <s v="ON"/>
    <d v="2019-02-19T00:00:00"/>
    <s v="Avg of 4 NM Projects"/>
    <n v="12"/>
    <n v="66.31"/>
    <n v="0.37252808988764047"/>
    <n v="25.26"/>
    <n v="23.5"/>
    <n v="1.5582850000000001"/>
    <n v="0"/>
    <n v="0"/>
    <n v="0"/>
  </r>
  <r>
    <x v="5"/>
    <n v="19"/>
    <n v="5"/>
    <s v="ON"/>
    <d v="2019-02-19T00:00:00"/>
    <s v="Avg of 4 NM Projects"/>
    <n v="13"/>
    <n v="62.85"/>
    <n v="0.35308988764044946"/>
    <n v="27.17"/>
    <n v="24.29"/>
    <n v="1.5266265000000001"/>
    <n v="0"/>
    <n v="0"/>
    <n v="0"/>
  </r>
  <r>
    <x v="5"/>
    <n v="19"/>
    <n v="5"/>
    <s v="ON"/>
    <d v="2019-02-19T00:00:00"/>
    <s v="Avg of 4 NM Projects"/>
    <n v="14"/>
    <n v="63.234999999999999"/>
    <n v="0.35525280898876405"/>
    <n v="25.19"/>
    <n v="24.66"/>
    <n v="1.5593751"/>
    <n v="0"/>
    <n v="0"/>
    <n v="0"/>
  </r>
  <r>
    <x v="5"/>
    <n v="19"/>
    <n v="5"/>
    <s v="ON"/>
    <d v="2019-02-19T00:00:00"/>
    <s v="Avg of 4 NM Projects"/>
    <n v="15"/>
    <n v="36.99"/>
    <n v="0.20780898876404497"/>
    <n v="25.09"/>
    <n v="23.57"/>
    <n v="0.87185430000000008"/>
    <n v="0"/>
    <n v="0"/>
    <n v="0"/>
  </r>
  <r>
    <x v="5"/>
    <n v="19"/>
    <n v="5"/>
    <s v="ON"/>
    <d v="2019-02-19T00:00:00"/>
    <s v="Avg of 4 NM Projects"/>
    <n v="16"/>
    <n v="19.329999999999998"/>
    <n v="0.10859550561797753"/>
    <n v="25.75"/>
    <n v="22.58"/>
    <n v="0.4364713999999999"/>
    <n v="0"/>
    <n v="0"/>
    <n v="0"/>
  </r>
  <r>
    <x v="5"/>
    <n v="19"/>
    <n v="5"/>
    <s v="ON"/>
    <d v="2019-02-19T00:00:00"/>
    <s v="Avg of 4 NM Projects"/>
    <n v="17"/>
    <n v="7.6799999999999988"/>
    <n v="4.3146067415730328E-2"/>
    <n v="27.17"/>
    <n v="22.59"/>
    <n v="0.17349119999999996"/>
    <n v="0"/>
    <n v="0"/>
    <n v="0"/>
  </r>
  <r>
    <x v="5"/>
    <n v="19"/>
    <n v="5"/>
    <s v="ON"/>
    <d v="2019-02-19T00:00:00"/>
    <s v="Avg of 4 NM Projects"/>
    <n v="18"/>
    <n v="-1.1549999999999998"/>
    <n v="-6.4887640449438188E-3"/>
    <n v="43.46"/>
    <n v="30.49"/>
    <n v="-3.5215949999999989E-2"/>
    <n v="0"/>
    <n v="0"/>
    <n v="0"/>
  </r>
  <r>
    <x v="5"/>
    <n v="19"/>
    <n v="5"/>
    <s v="ON"/>
    <d v="2019-02-19T00:00:00"/>
    <s v="Avg of 4 NM Projects"/>
    <n v="19"/>
    <n v="-1.4099999999999997"/>
    <n v="-7.9213483146067399E-3"/>
    <n v="49.02"/>
    <n v="28.35"/>
    <n v="-3.9973499999999995E-2"/>
    <n v="0"/>
    <n v="0"/>
    <n v="0"/>
  </r>
  <r>
    <x v="5"/>
    <n v="19"/>
    <n v="5"/>
    <s v="ON"/>
    <d v="2019-02-19T00:00:00"/>
    <s v="Avg of 4 NM Projects"/>
    <n v="20"/>
    <n v="-1.4100000000000001"/>
    <n v="-7.9213483146067416E-3"/>
    <n v="42.08"/>
    <n v="24.67"/>
    <n v="-3.4784700000000009E-2"/>
    <n v="0"/>
    <n v="0"/>
    <n v="0"/>
  </r>
  <r>
    <x v="5"/>
    <n v="19"/>
    <n v="5"/>
    <s v="ON"/>
    <d v="2019-02-19T00:00:00"/>
    <s v="Avg of 4 NM Projects"/>
    <n v="21"/>
    <n v="-1.28"/>
    <n v="-7.1910112359550565E-3"/>
    <n v="40.75"/>
    <n v="24.6"/>
    <n v="-3.1488000000000002E-2"/>
    <n v="0"/>
    <n v="0"/>
    <n v="0"/>
  </r>
  <r>
    <x v="5"/>
    <n v="19"/>
    <n v="5"/>
    <s v="ON"/>
    <d v="2019-02-19T00:00:00"/>
    <s v="Avg of 4 NM Projects"/>
    <n v="22"/>
    <n v="-1.4100000000000001"/>
    <n v="-7.9213483146067416E-3"/>
    <n v="30.96"/>
    <n v="22.63"/>
    <n v="-3.1908300000000001E-2"/>
    <n v="0"/>
    <n v="0"/>
    <n v="0"/>
  </r>
  <r>
    <x v="5"/>
    <n v="19"/>
    <n v="5"/>
    <s v="ON"/>
    <d v="2019-02-19T00:00:00"/>
    <s v="Avg of 4 NM Projects"/>
    <n v="23"/>
    <n v="-1.28"/>
    <n v="-7.1910112359550565E-3"/>
    <n v="28.52"/>
    <n v="22.89"/>
    <n v="-2.9299200000000001E-2"/>
    <n v="0"/>
    <n v="0"/>
    <n v="0"/>
  </r>
  <r>
    <x v="5"/>
    <n v="19"/>
    <n v="5"/>
    <s v="OFF"/>
    <d v="2019-02-19T00:00:00"/>
    <s v="Avg of 4 NM Projects"/>
    <n v="24"/>
    <n v="-1.28"/>
    <n v="-7.1910112359550565E-3"/>
    <n v="30.26"/>
    <n v="30.85"/>
    <n v="-3.9488000000000002E-2"/>
    <n v="0"/>
    <n v="0"/>
    <n v="0"/>
  </r>
  <r>
    <x v="5"/>
    <n v="20"/>
    <n v="6"/>
    <s v="OFF"/>
    <d v="2019-02-20T00:00:00"/>
    <s v="Avg of 4 NM Projects"/>
    <n v="1"/>
    <n v="-1.4100000000000001"/>
    <n v="-7.9213483146067416E-3"/>
    <n v="27.46"/>
    <n v="33.47"/>
    <n v="-4.7192700000000004E-2"/>
    <n v="0"/>
    <n v="0"/>
    <n v="0"/>
  </r>
  <r>
    <x v="5"/>
    <n v="20"/>
    <n v="6"/>
    <s v="OFF"/>
    <d v="2019-02-20T00:00:00"/>
    <s v="Avg of 4 NM Projects"/>
    <n v="2"/>
    <n v="-1.4100000000000001"/>
    <n v="-7.9213483146067416E-3"/>
    <n v="24.54"/>
    <n v="24.46"/>
    <n v="-3.4488600000000008E-2"/>
    <n v="0"/>
    <n v="0"/>
    <n v="0"/>
  </r>
  <r>
    <x v="5"/>
    <n v="20"/>
    <n v="6"/>
    <s v="OFF"/>
    <d v="2019-02-20T00:00:00"/>
    <s v="Avg of 4 NM Projects"/>
    <n v="3"/>
    <n v="-1.28"/>
    <n v="-7.1910112359550565E-3"/>
    <n v="26.85"/>
    <n v="29.21"/>
    <n v="-3.7388800000000007E-2"/>
    <n v="0"/>
    <n v="0"/>
    <n v="0"/>
  </r>
  <r>
    <x v="5"/>
    <n v="20"/>
    <n v="6"/>
    <s v="OFF"/>
    <d v="2019-02-20T00:00:00"/>
    <s v="Avg of 4 NM Projects"/>
    <n v="4"/>
    <n v="-1.28"/>
    <n v="-7.1910112359550565E-3"/>
    <n v="24.58"/>
    <n v="24.63"/>
    <n v="-3.1526399999999996E-2"/>
    <n v="0"/>
    <n v="0"/>
    <n v="0"/>
  </r>
  <r>
    <x v="5"/>
    <n v="20"/>
    <n v="6"/>
    <s v="OFF"/>
    <d v="2019-02-20T00:00:00"/>
    <s v="Avg of 4 NM Projects"/>
    <n v="5"/>
    <n v="-1.4100000000000001"/>
    <n v="-7.9213483146067416E-3"/>
    <n v="27.67"/>
    <n v="26.86"/>
    <n v="-3.7872600000000006E-2"/>
    <n v="0"/>
    <n v="0"/>
    <n v="0"/>
  </r>
  <r>
    <x v="5"/>
    <n v="20"/>
    <n v="6"/>
    <s v="OFF"/>
    <d v="2019-02-20T00:00:00"/>
    <s v="Avg of 4 NM Projects"/>
    <n v="6"/>
    <n v="-1.2799999999999998"/>
    <n v="-7.1910112359550547E-3"/>
    <n v="32"/>
    <n v="41.9"/>
    <n v="-5.3631999999999992E-2"/>
    <n v="0"/>
    <n v="0"/>
    <n v="0"/>
  </r>
  <r>
    <x v="5"/>
    <n v="20"/>
    <n v="6"/>
    <s v="OFF"/>
    <d v="2019-02-20T00:00:00"/>
    <s v="Avg of 4 NM Projects"/>
    <n v="7"/>
    <n v="-1.67"/>
    <n v="-9.382022471910112E-3"/>
    <n v="40.590000000000003"/>
    <n v="41.04"/>
    <n v="-6.8536799999999995E-2"/>
    <n v="0"/>
    <n v="0"/>
    <n v="0"/>
  </r>
  <r>
    <x v="5"/>
    <n v="20"/>
    <n v="6"/>
    <s v="ON"/>
    <d v="2019-02-20T00:00:00"/>
    <s v="Avg of 4 NM Projects"/>
    <n v="8"/>
    <n v="4.0950000000000006"/>
    <n v="2.3005617977528092E-2"/>
    <n v="42.21"/>
    <n v="48.03"/>
    <n v="0.19668285000000002"/>
    <n v="0"/>
    <n v="0"/>
    <n v="0"/>
  </r>
  <r>
    <x v="5"/>
    <n v="20"/>
    <n v="6"/>
    <s v="ON"/>
    <d v="2019-02-20T00:00:00"/>
    <s v="Avg of 4 NM Projects"/>
    <n v="9"/>
    <n v="13.185"/>
    <n v="7.4073033707865166E-2"/>
    <n v="37.200000000000003"/>
    <n v="46.78"/>
    <n v="0.61679430000000002"/>
    <n v="0"/>
    <n v="0"/>
    <n v="0"/>
  </r>
  <r>
    <x v="5"/>
    <n v="20"/>
    <n v="6"/>
    <s v="ON"/>
    <d v="2019-02-20T00:00:00"/>
    <s v="Avg of 4 NM Projects"/>
    <n v="10"/>
    <n v="17.025000000000002"/>
    <n v="9.5646067415730354E-2"/>
    <n v="29.26"/>
    <n v="46.39"/>
    <n v="0.78978975000000018"/>
    <n v="0"/>
    <n v="0"/>
    <n v="0"/>
  </r>
  <r>
    <x v="5"/>
    <n v="20"/>
    <n v="6"/>
    <s v="ON"/>
    <d v="2019-02-20T00:00:00"/>
    <s v="Avg of 4 NM Projects"/>
    <n v="11"/>
    <n v="19.2"/>
    <n v="0.10786516853932585"/>
    <n v="28.74"/>
    <n v="45.76"/>
    <n v="0.87859200000000004"/>
    <n v="0"/>
    <n v="0"/>
    <n v="0"/>
  </r>
  <r>
    <x v="5"/>
    <n v="20"/>
    <n v="6"/>
    <s v="ON"/>
    <d v="2019-02-20T00:00:00"/>
    <s v="Avg of 4 NM Projects"/>
    <n v="12"/>
    <n v="16.639999999999997"/>
    <n v="9.3483146067415715E-2"/>
    <n v="29.12"/>
    <n v="50.52"/>
    <n v="0.84065279999999998"/>
    <n v="0"/>
    <n v="0"/>
    <n v="0"/>
  </r>
  <r>
    <x v="5"/>
    <n v="20"/>
    <n v="6"/>
    <s v="ON"/>
    <d v="2019-02-20T00:00:00"/>
    <s v="Avg of 4 NM Projects"/>
    <n v="13"/>
    <n v="11.655000000000001"/>
    <n v="6.5477528089887646E-2"/>
    <n v="28.46"/>
    <n v="49.5"/>
    <n v="0.5769225"/>
    <n v="0"/>
    <n v="0"/>
    <n v="0"/>
  </r>
  <r>
    <x v="5"/>
    <n v="20"/>
    <n v="6"/>
    <s v="ON"/>
    <d v="2019-02-20T00:00:00"/>
    <s v="Avg of 4 NM Projects"/>
    <n v="14"/>
    <n v="9.7349999999999994"/>
    <n v="5.4691011235955052E-2"/>
    <n v="28.77"/>
    <n v="45.28"/>
    <n v="0.44080079999999999"/>
    <n v="0"/>
    <n v="0"/>
    <n v="0"/>
  </r>
  <r>
    <x v="5"/>
    <n v="20"/>
    <n v="6"/>
    <s v="ON"/>
    <d v="2019-02-20T00:00:00"/>
    <s v="Avg of 4 NM Projects"/>
    <n v="15"/>
    <n v="9.3450000000000024"/>
    <n v="5.2500000000000012E-2"/>
    <n v="27.63"/>
    <n v="48.69"/>
    <n v="0.45500805000000011"/>
    <n v="0"/>
    <n v="0"/>
    <n v="0"/>
  </r>
  <r>
    <x v="5"/>
    <n v="20"/>
    <n v="6"/>
    <s v="ON"/>
    <d v="2019-02-20T00:00:00"/>
    <s v="Avg of 4 NM Projects"/>
    <n v="16"/>
    <n v="4.3550000000000004"/>
    <n v="2.4466292134831463E-2"/>
    <n v="27.6"/>
    <n v="51.26"/>
    <n v="0.2232373"/>
    <n v="0"/>
    <n v="0"/>
    <n v="0"/>
  </r>
  <r>
    <x v="5"/>
    <n v="20"/>
    <n v="6"/>
    <s v="ON"/>
    <d v="2019-02-20T00:00:00"/>
    <s v="Avg of 4 NM Projects"/>
    <n v="17"/>
    <n v="-0.11999999999999988"/>
    <n v="-6.7415730337078584E-4"/>
    <n v="28.23"/>
    <n v="58.17"/>
    <n v="-6.9803999999999934E-3"/>
    <n v="0"/>
    <n v="0"/>
    <n v="0"/>
  </r>
  <r>
    <x v="5"/>
    <n v="20"/>
    <n v="6"/>
    <s v="ON"/>
    <d v="2019-02-20T00:00:00"/>
    <s v="Avg of 4 NM Projects"/>
    <n v="18"/>
    <n v="-1.54"/>
    <n v="-8.6516853932584268E-3"/>
    <n v="38.46"/>
    <n v="58.75"/>
    <n v="-9.0475000000000014E-2"/>
    <n v="0"/>
    <n v="0"/>
    <n v="0"/>
  </r>
  <r>
    <x v="5"/>
    <n v="20"/>
    <n v="6"/>
    <s v="ON"/>
    <d v="2019-02-20T00:00:00"/>
    <s v="Avg of 4 NM Projects"/>
    <n v="19"/>
    <n v="-1.28"/>
    <n v="-7.1910112359550565E-3"/>
    <n v="39.979999999999997"/>
    <n v="61.51"/>
    <n v="-7.8732799999999992E-2"/>
    <n v="0"/>
    <n v="0"/>
    <n v="0"/>
  </r>
  <r>
    <x v="5"/>
    <n v="20"/>
    <n v="6"/>
    <s v="ON"/>
    <d v="2019-02-20T00:00:00"/>
    <s v="Avg of 4 NM Projects"/>
    <n v="20"/>
    <n v="-1.54"/>
    <n v="-8.6516853932584268E-3"/>
    <n v="31.48"/>
    <n v="51.32"/>
    <n v="-7.9032800000000014E-2"/>
    <n v="0"/>
    <n v="0"/>
    <n v="0"/>
  </r>
  <r>
    <x v="5"/>
    <n v="20"/>
    <n v="6"/>
    <s v="ON"/>
    <d v="2019-02-20T00:00:00"/>
    <s v="Avg of 4 NM Projects"/>
    <n v="21"/>
    <n v="-1.1499999999999999"/>
    <n v="-6.4606741573033704E-3"/>
    <n v="28.24"/>
    <n v="38.71"/>
    <n v="-4.4516500000000001E-2"/>
    <n v="0"/>
    <n v="0"/>
    <n v="0"/>
  </r>
  <r>
    <x v="5"/>
    <n v="20"/>
    <n v="6"/>
    <s v="ON"/>
    <d v="2019-02-20T00:00:00"/>
    <s v="Avg of 4 NM Projects"/>
    <n v="22"/>
    <n v="-1.28"/>
    <n v="-7.1910112359550565E-3"/>
    <n v="27.57"/>
    <n v="28.98"/>
    <n v="-3.70944E-2"/>
    <n v="0"/>
    <n v="0"/>
    <n v="0"/>
  </r>
  <r>
    <x v="5"/>
    <n v="20"/>
    <n v="6"/>
    <s v="ON"/>
    <d v="2019-02-20T00:00:00"/>
    <s v="Avg of 4 NM Projects"/>
    <n v="23"/>
    <n v="-1.28"/>
    <n v="-7.1910112359550565E-3"/>
    <n v="28.22"/>
    <n v="41.79"/>
    <n v="-5.3491200000000003E-2"/>
    <n v="0"/>
    <n v="0"/>
    <n v="0"/>
  </r>
  <r>
    <x v="5"/>
    <n v="20"/>
    <n v="6"/>
    <s v="OFF"/>
    <d v="2019-02-20T00:00:00"/>
    <s v="Avg of 4 NM Projects"/>
    <n v="24"/>
    <n v="-1.28"/>
    <n v="-7.1910112359550565E-3"/>
    <n v="23.98"/>
    <n v="66.349999999999994"/>
    <n v="-8.4928000000000003E-2"/>
    <n v="0"/>
    <n v="0"/>
    <n v="0"/>
  </r>
  <r>
    <x v="5"/>
    <n v="21"/>
    <n v="7"/>
    <s v="OFF"/>
    <d v="2019-02-21T00:00:00"/>
    <s v="Avg of 4 NM Projects"/>
    <n v="1"/>
    <n v="-1.54"/>
    <n v="-8.6516853932584268E-3"/>
    <n v="46.09"/>
    <n v="70"/>
    <n v="-0.10779999999999999"/>
    <n v="0"/>
    <n v="0"/>
    <n v="0"/>
  </r>
  <r>
    <x v="5"/>
    <n v="21"/>
    <n v="7"/>
    <s v="OFF"/>
    <d v="2019-02-21T00:00:00"/>
    <s v="Avg of 4 NM Projects"/>
    <n v="2"/>
    <n v="-1.41"/>
    <n v="-7.9213483146067416E-3"/>
    <n v="29.18"/>
    <n v="38.94"/>
    <n v="-5.4905399999999993E-2"/>
    <n v="0"/>
    <n v="0"/>
    <n v="0"/>
  </r>
  <r>
    <x v="5"/>
    <n v="21"/>
    <n v="7"/>
    <s v="OFF"/>
    <d v="2019-02-21T00:00:00"/>
    <s v="Avg of 4 NM Projects"/>
    <n v="3"/>
    <n v="-1.4100000000000001"/>
    <n v="-7.9213483146067416E-3"/>
    <n v="27.12"/>
    <n v="38.770000000000003"/>
    <n v="-5.4665700000000012E-2"/>
    <n v="0"/>
    <n v="0"/>
    <n v="0"/>
  </r>
  <r>
    <x v="5"/>
    <n v="21"/>
    <n v="7"/>
    <s v="OFF"/>
    <d v="2019-02-21T00:00:00"/>
    <s v="Avg of 4 NM Projects"/>
    <n v="4"/>
    <n v="-1.28"/>
    <n v="-7.1910112359550565E-3"/>
    <n v="26.45"/>
    <n v="36.76"/>
    <n v="-4.7052799999999999E-2"/>
    <n v="0"/>
    <n v="0"/>
    <n v="0"/>
  </r>
  <r>
    <x v="5"/>
    <n v="21"/>
    <n v="7"/>
    <s v="OFF"/>
    <d v="2019-02-21T00:00:00"/>
    <s v="Avg of 4 NM Projects"/>
    <n v="5"/>
    <n v="-1.28"/>
    <n v="-7.1910112359550565E-3"/>
    <n v="28.03"/>
    <n v="37.229999999999997"/>
    <n v="-4.7654399999999993E-2"/>
    <n v="0"/>
    <n v="0"/>
    <n v="0"/>
  </r>
  <r>
    <x v="5"/>
    <n v="21"/>
    <n v="7"/>
    <s v="OFF"/>
    <d v="2019-02-21T00:00:00"/>
    <s v="Avg of 4 NM Projects"/>
    <n v="6"/>
    <n v="-1.1499999999999999"/>
    <n v="-6.4606741573033704E-3"/>
    <n v="33.72"/>
    <n v="41.59"/>
    <n v="-4.7828499999999996E-2"/>
    <n v="0"/>
    <n v="0"/>
    <n v="0"/>
  </r>
  <r>
    <x v="5"/>
    <n v="21"/>
    <n v="7"/>
    <s v="OFF"/>
    <d v="2019-02-21T00:00:00"/>
    <s v="Avg of 4 NM Projects"/>
    <n v="7"/>
    <n v="-1.54"/>
    <n v="-8.6516853932584268E-3"/>
    <n v="38"/>
    <n v="36.700000000000003"/>
    <n v="-5.6518000000000006E-2"/>
    <n v="0"/>
    <n v="0"/>
    <n v="0"/>
  </r>
  <r>
    <x v="5"/>
    <n v="21"/>
    <n v="7"/>
    <s v="OFF"/>
    <d v="2019-02-21T00:00:00"/>
    <s v="Avg of 4 NM Projects"/>
    <n v="8"/>
    <n v="2.5600000000000005"/>
    <n v="1.4382022471910115E-2"/>
    <n v="42.83"/>
    <n v="45.91"/>
    <n v="0.11752960000000001"/>
    <n v="0"/>
    <n v="0"/>
    <n v="0"/>
  </r>
  <r>
    <x v="5"/>
    <n v="21"/>
    <n v="7"/>
    <s v="OFF"/>
    <d v="2019-02-21T00:00:00"/>
    <s v="Avg of 4 NM Projects"/>
    <n v="9"/>
    <n v="21.634999999999998"/>
    <n v="0.12154494382022471"/>
    <n v="43.4"/>
    <n v="78.209999999999994"/>
    <n v="1.6920733499999996"/>
    <n v="0"/>
    <n v="0"/>
    <n v="0"/>
  </r>
  <r>
    <x v="5"/>
    <n v="21"/>
    <n v="7"/>
    <s v="OFF"/>
    <d v="2019-02-21T00:00:00"/>
    <s v="Avg of 4 NM Projects"/>
    <n v="10"/>
    <n v="38.015000000000001"/>
    <n v="0.21356741573033708"/>
    <n v="37.619999999999997"/>
    <n v="73"/>
    <n v="2.7750950000000003"/>
    <n v="0"/>
    <n v="0"/>
    <n v="0"/>
  </r>
  <r>
    <x v="5"/>
    <n v="21"/>
    <n v="7"/>
    <s v="OFF"/>
    <d v="2019-02-21T00:00:00"/>
    <s v="Avg of 4 NM Projects"/>
    <n v="11"/>
    <n v="50.945"/>
    <n v="0.28620786516853935"/>
    <n v="37.549999999999997"/>
    <n v="69.8"/>
    <n v="3.5559609999999999"/>
    <n v="0"/>
    <n v="0"/>
    <n v="0"/>
  </r>
  <r>
    <x v="5"/>
    <n v="21"/>
    <n v="7"/>
    <s v="OFF"/>
    <d v="2019-02-21T00:00:00"/>
    <s v="Avg of 4 NM Projects"/>
    <n v="12"/>
    <n v="42.749999999999993"/>
    <n v="0.24016853932584264"/>
    <n v="33.119999999999997"/>
    <n v="56.36"/>
    <n v="2.4093899999999993"/>
    <n v="0"/>
    <n v="0"/>
    <n v="0"/>
  </r>
  <r>
    <x v="5"/>
    <n v="21"/>
    <n v="7"/>
    <s v="OFF"/>
    <d v="2019-02-21T00:00:00"/>
    <s v="Avg of 4 NM Projects"/>
    <n v="13"/>
    <n v="23.805"/>
    <n v="0.13373595505617977"/>
    <n v="27.5"/>
    <n v="36.79"/>
    <n v="0.87578594999999992"/>
    <n v="0"/>
    <n v="0"/>
    <n v="0"/>
  </r>
  <r>
    <x v="5"/>
    <n v="21"/>
    <n v="7"/>
    <s v="OFF"/>
    <d v="2019-02-21T00:00:00"/>
    <s v="Avg of 4 NM Projects"/>
    <n v="14"/>
    <n v="4.6099999999999994"/>
    <n v="2.589887640449438E-2"/>
    <n v="24.37"/>
    <n v="25.35"/>
    <n v="0.11686349999999998"/>
    <n v="0"/>
    <n v="0"/>
    <n v="0"/>
  </r>
  <r>
    <x v="5"/>
    <n v="21"/>
    <n v="7"/>
    <s v="OFF"/>
    <d v="2019-02-21T00:00:00"/>
    <s v="Avg of 4 NM Projects"/>
    <n v="15"/>
    <n v="3.9649999999999999"/>
    <n v="2.2275280898876405E-2"/>
    <n v="24.31"/>
    <n v="24.69"/>
    <n v="9.7895849999999993E-2"/>
    <n v="0"/>
    <n v="0"/>
    <n v="0"/>
  </r>
  <r>
    <x v="5"/>
    <n v="21"/>
    <n v="7"/>
    <s v="OFF"/>
    <d v="2019-02-21T00:00:00"/>
    <s v="Avg of 4 NM Projects"/>
    <n v="16"/>
    <n v="5.7650000000000006"/>
    <n v="3.2387640449438204E-2"/>
    <n v="24.13"/>
    <n v="25.85"/>
    <n v="0.14902525000000003"/>
    <n v="0"/>
    <n v="0"/>
    <n v="0"/>
  </r>
  <r>
    <x v="5"/>
    <n v="21"/>
    <n v="7"/>
    <s v="OFF"/>
    <d v="2019-02-21T00:00:00"/>
    <s v="Avg of 4 NM Projects"/>
    <n v="17"/>
    <n v="0.64499999999999991"/>
    <n v="3.623595505617977E-3"/>
    <n v="26.66"/>
    <n v="26.47"/>
    <n v="1.7073149999999999E-2"/>
    <n v="0"/>
    <n v="0"/>
    <n v="0"/>
  </r>
  <r>
    <x v="5"/>
    <n v="21"/>
    <n v="7"/>
    <s v="OFF"/>
    <d v="2019-02-21T00:00:00"/>
    <s v="Avg of 4 NM Projects"/>
    <n v="18"/>
    <n v="-1.1499999999999999"/>
    <n v="-6.4606741573033704E-3"/>
    <n v="34.049999999999997"/>
    <n v="35.46"/>
    <n v="-4.0778999999999996E-2"/>
    <n v="0"/>
    <n v="0"/>
    <n v="0"/>
  </r>
  <r>
    <x v="5"/>
    <n v="21"/>
    <n v="7"/>
    <s v="OFF"/>
    <d v="2019-02-21T00:00:00"/>
    <s v="Avg of 4 NM Projects"/>
    <n v="19"/>
    <n v="-1.4100000000000001"/>
    <n v="-7.9213483146067416E-3"/>
    <n v="39.43"/>
    <n v="51.74"/>
    <n v="-7.2953400000000015E-2"/>
    <n v="0"/>
    <n v="0"/>
    <n v="0"/>
  </r>
  <r>
    <x v="5"/>
    <n v="21"/>
    <n v="7"/>
    <s v="OFF"/>
    <d v="2019-02-21T00:00:00"/>
    <s v="Avg of 4 NM Projects"/>
    <n v="20"/>
    <n v="-1.28"/>
    <n v="-7.1910112359550565E-3"/>
    <n v="30.87"/>
    <n v="43.59"/>
    <n v="-5.579520000000001E-2"/>
    <n v="0"/>
    <n v="0"/>
    <n v="0"/>
  </r>
  <r>
    <x v="5"/>
    <n v="21"/>
    <n v="7"/>
    <s v="OFF"/>
    <d v="2019-02-21T00:00:00"/>
    <s v="Avg of 4 NM Projects"/>
    <n v="21"/>
    <n v="-1.28"/>
    <n v="-7.1910112359550565E-3"/>
    <n v="27.93"/>
    <n v="33.29"/>
    <n v="-4.2611199999999995E-2"/>
    <n v="0"/>
    <n v="0"/>
    <n v="0"/>
  </r>
  <r>
    <x v="5"/>
    <n v="21"/>
    <n v="7"/>
    <s v="OFF"/>
    <d v="2019-02-21T00:00:00"/>
    <s v="Avg of 4 NM Projects"/>
    <n v="22"/>
    <n v="-1.54"/>
    <n v="-8.6516853932584268E-3"/>
    <n v="24.49"/>
    <n v="23.24"/>
    <n v="-3.5789599999999998E-2"/>
    <n v="0"/>
    <n v="0"/>
    <n v="0"/>
  </r>
  <r>
    <x v="5"/>
    <n v="21"/>
    <n v="7"/>
    <s v="OFF"/>
    <d v="2019-02-21T00:00:00"/>
    <s v="Avg of 4 NM Projects"/>
    <n v="23"/>
    <n v="-1.4100000000000001"/>
    <n v="-7.9213483146067416E-3"/>
    <n v="22.13"/>
    <n v="23.28"/>
    <n v="-3.2824800000000001E-2"/>
    <n v="0"/>
    <n v="0"/>
    <n v="0"/>
  </r>
  <r>
    <x v="5"/>
    <n v="21"/>
    <n v="7"/>
    <s v="OFF"/>
    <d v="2019-02-21T00:00:00"/>
    <s v="Avg of 4 NM Projects"/>
    <n v="24"/>
    <n v="-1.4100000000000001"/>
    <n v="-7.9213483146067416E-3"/>
    <n v="19.73"/>
    <n v="24.14"/>
    <n v="-3.4037400000000002E-2"/>
    <n v="0"/>
    <n v="0"/>
    <n v="0"/>
  </r>
  <r>
    <x v="5"/>
    <n v="22"/>
    <n v="1"/>
    <s v="OFF"/>
    <d v="2019-02-22T00:00:00"/>
    <s v="Avg of 4 NM Projects"/>
    <n v="1"/>
    <n v="-1.1499999999999999"/>
    <n v="-6.4606741573033704E-3"/>
    <n v="24.56"/>
    <n v="25.87"/>
    <n v="-2.9750499999999999E-2"/>
    <n v="0"/>
    <n v="0"/>
    <n v="0"/>
  </r>
  <r>
    <x v="5"/>
    <n v="22"/>
    <n v="1"/>
    <s v="OFF"/>
    <d v="2019-02-22T00:00:00"/>
    <s v="Avg of 4 NM Projects"/>
    <n v="2"/>
    <n v="-1.28"/>
    <n v="-7.1910112359550565E-3"/>
    <n v="24.88"/>
    <n v="25.64"/>
    <n v="-3.28192E-2"/>
    <n v="0"/>
    <n v="0"/>
    <n v="0"/>
  </r>
  <r>
    <x v="5"/>
    <n v="22"/>
    <n v="1"/>
    <s v="OFF"/>
    <d v="2019-02-22T00:00:00"/>
    <s v="Avg of 4 NM Projects"/>
    <n v="3"/>
    <n v="-1.4100000000000001"/>
    <n v="-7.9213483146067416E-3"/>
    <n v="24.69"/>
    <n v="26.36"/>
    <n v="-3.7167600000000002E-2"/>
    <n v="0"/>
    <n v="0"/>
    <n v="0"/>
  </r>
  <r>
    <x v="5"/>
    <n v="22"/>
    <n v="1"/>
    <s v="OFF"/>
    <d v="2019-02-22T00:00:00"/>
    <s v="Avg of 4 NM Projects"/>
    <n v="4"/>
    <n v="-1.28"/>
    <n v="-7.1910112359550565E-3"/>
    <n v="24.41"/>
    <n v="26.64"/>
    <n v="-3.4099200000000003E-2"/>
    <n v="0"/>
    <n v="0"/>
    <n v="0"/>
  </r>
  <r>
    <x v="5"/>
    <n v="22"/>
    <n v="1"/>
    <s v="OFF"/>
    <d v="2019-02-22T00:00:00"/>
    <s v="Avg of 4 NM Projects"/>
    <n v="5"/>
    <n v="-1.54"/>
    <n v="-8.6516853932584268E-3"/>
    <n v="24.99"/>
    <n v="36.4"/>
    <n v="-5.6055999999999995E-2"/>
    <n v="0"/>
    <n v="0"/>
    <n v="0"/>
  </r>
  <r>
    <x v="5"/>
    <n v="22"/>
    <n v="1"/>
    <s v="OFF"/>
    <d v="2019-02-22T00:00:00"/>
    <s v="Avg of 4 NM Projects"/>
    <n v="6"/>
    <n v="-1.54"/>
    <n v="-8.6516853932584268E-3"/>
    <n v="27.69"/>
    <n v="32.299999999999997"/>
    <n v="-4.9741999999999995E-2"/>
    <n v="0"/>
    <n v="0"/>
    <n v="0"/>
  </r>
  <r>
    <x v="5"/>
    <n v="22"/>
    <n v="1"/>
    <s v="OFF"/>
    <d v="2019-02-22T00:00:00"/>
    <s v="Avg of 4 NM Projects"/>
    <n v="7"/>
    <n v="-1.2800000000000002"/>
    <n v="-7.1910112359550573E-3"/>
    <n v="33.14"/>
    <n v="37.22"/>
    <n v="-4.7641600000000013E-2"/>
    <n v="0"/>
    <n v="0"/>
    <n v="0"/>
  </r>
  <r>
    <x v="5"/>
    <n v="22"/>
    <n v="1"/>
    <s v="OFF"/>
    <d v="2019-02-22T00:00:00"/>
    <s v="Avg of 4 NM Projects"/>
    <n v="8"/>
    <n v="8.58"/>
    <n v="4.8202247191011238E-2"/>
    <n v="45.21"/>
    <n v="40.98"/>
    <n v="0.35160839999999999"/>
    <n v="0"/>
    <n v="0"/>
    <n v="0"/>
  </r>
  <r>
    <x v="5"/>
    <n v="22"/>
    <n v="1"/>
    <s v="OFF"/>
    <d v="2019-02-22T00:00:00"/>
    <s v="Avg of 4 NM Projects"/>
    <n v="9"/>
    <n v="14.334999999999997"/>
    <n v="8.053370786516853E-2"/>
    <n v="47"/>
    <n v="40.270000000000003"/>
    <n v="0.57727044999999999"/>
    <n v="0"/>
    <n v="0"/>
    <n v="0"/>
  </r>
  <r>
    <x v="5"/>
    <n v="22"/>
    <n v="1"/>
    <s v="OFF"/>
    <d v="2019-02-22T00:00:00"/>
    <s v="Avg of 4 NM Projects"/>
    <n v="10"/>
    <n v="18.18"/>
    <n v="0.10213483146067416"/>
    <n v="38.6"/>
    <n v="35.92"/>
    <n v="0.65302560000000009"/>
    <n v="0"/>
    <n v="0"/>
    <n v="0"/>
  </r>
  <r>
    <x v="5"/>
    <n v="22"/>
    <n v="1"/>
    <s v="OFF"/>
    <d v="2019-02-22T00:00:00"/>
    <s v="Avg of 4 NM Projects"/>
    <n v="11"/>
    <n v="25.22"/>
    <n v="0.14168539325842697"/>
    <n v="37.33"/>
    <n v="26.77"/>
    <n v="0.67513939999999995"/>
    <n v="0"/>
    <n v="0"/>
    <n v="0"/>
  </r>
  <r>
    <x v="5"/>
    <n v="22"/>
    <n v="1"/>
    <s v="OFF"/>
    <d v="2019-02-22T00:00:00"/>
    <s v="Avg of 4 NM Projects"/>
    <n v="12"/>
    <n v="34.31"/>
    <n v="0.19275280898876407"/>
    <n v="33.380000000000003"/>
    <n v="23.7"/>
    <n v="0.81314700000000006"/>
    <n v="0"/>
    <n v="0"/>
    <n v="0"/>
  </r>
  <r>
    <x v="5"/>
    <n v="22"/>
    <n v="1"/>
    <s v="OFF"/>
    <d v="2019-02-22T00:00:00"/>
    <s v="Avg of 4 NM Projects"/>
    <n v="13"/>
    <n v="34.94"/>
    <n v="0.19629213483146066"/>
    <n v="28.4"/>
    <n v="23.52"/>
    <n v="0.82178879999999987"/>
    <n v="0"/>
    <n v="0"/>
    <n v="0"/>
  </r>
  <r>
    <x v="5"/>
    <n v="22"/>
    <n v="1"/>
    <s v="OFF"/>
    <d v="2019-02-22T00:00:00"/>
    <s v="Avg of 4 NM Projects"/>
    <n v="14"/>
    <n v="40.575000000000003"/>
    <n v="0.2279494382022472"/>
    <n v="27.44"/>
    <n v="23.2"/>
    <n v="0.94134000000000007"/>
    <n v="0"/>
    <n v="0"/>
    <n v="0"/>
  </r>
  <r>
    <x v="5"/>
    <n v="22"/>
    <n v="1"/>
    <s v="OFF"/>
    <d v="2019-02-22T00:00:00"/>
    <s v="Avg of 4 NM Projects"/>
    <n v="15"/>
    <n v="36.484999999999999"/>
    <n v="0.20497191011235955"/>
    <n v="26.57"/>
    <n v="23.42"/>
    <n v="0.85447870000000004"/>
    <n v="0"/>
    <n v="0"/>
    <n v="0"/>
  </r>
  <r>
    <x v="5"/>
    <n v="22"/>
    <n v="1"/>
    <s v="OFF"/>
    <d v="2019-02-22T00:00:00"/>
    <s v="Avg of 4 NM Projects"/>
    <n v="16"/>
    <n v="29.185000000000002"/>
    <n v="0.16396067415730339"/>
    <n v="27.38"/>
    <n v="25.04"/>
    <n v="0.73079240000000001"/>
    <n v="0"/>
    <n v="0"/>
    <n v="0"/>
  </r>
  <r>
    <x v="5"/>
    <n v="22"/>
    <n v="1"/>
    <s v="OFF"/>
    <d v="2019-02-22T00:00:00"/>
    <s v="Avg of 4 NM Projects"/>
    <n v="17"/>
    <n v="12.030000000000001"/>
    <n v="6.7584269662921359E-2"/>
    <n v="30.04"/>
    <n v="33.909999999999997"/>
    <n v="0.4079373"/>
    <n v="0"/>
    <n v="0"/>
    <n v="0"/>
  </r>
  <r>
    <x v="5"/>
    <n v="22"/>
    <n v="1"/>
    <s v="OFF"/>
    <d v="2019-02-22T00:00:00"/>
    <s v="Avg of 4 NM Projects"/>
    <n v="18"/>
    <n v="-0.38"/>
    <n v="-2.1348314606741575E-3"/>
    <n v="40.46"/>
    <n v="39.58"/>
    <n v="-1.5040400000000001E-2"/>
    <n v="0"/>
    <n v="0"/>
    <n v="0"/>
  </r>
  <r>
    <x v="5"/>
    <n v="22"/>
    <n v="1"/>
    <s v="OFF"/>
    <d v="2019-02-22T00:00:00"/>
    <s v="Avg of 4 NM Projects"/>
    <n v="19"/>
    <n v="-1.03"/>
    <n v="-5.7865168539325846E-3"/>
    <n v="44.3"/>
    <n v="35.020000000000003"/>
    <n v="-3.6070600000000008E-2"/>
    <n v="0"/>
    <n v="0"/>
    <n v="0"/>
  </r>
  <r>
    <x v="5"/>
    <n v="22"/>
    <n v="1"/>
    <s v="OFF"/>
    <d v="2019-02-22T00:00:00"/>
    <s v="Avg of 4 NM Projects"/>
    <n v="20"/>
    <n v="-0.64"/>
    <n v="-3.5955056179775282E-3"/>
    <n v="41.98"/>
    <n v="39.44"/>
    <n v="-2.5241599999999999E-2"/>
    <n v="0"/>
    <n v="0"/>
    <n v="0"/>
  </r>
  <r>
    <x v="5"/>
    <n v="22"/>
    <n v="1"/>
    <s v="OFF"/>
    <d v="2019-02-22T00:00:00"/>
    <s v="Avg of 4 NM Projects"/>
    <n v="21"/>
    <n v="-0.64"/>
    <n v="-3.5955056179775282E-3"/>
    <n v="38.6"/>
    <n v="35.69"/>
    <n v="-2.28416E-2"/>
    <n v="0"/>
    <n v="0"/>
    <n v="0"/>
  </r>
  <r>
    <x v="5"/>
    <n v="22"/>
    <n v="1"/>
    <s v="OFF"/>
    <d v="2019-02-22T00:00:00"/>
    <s v="Avg of 4 NM Projects"/>
    <n v="22"/>
    <n v="-0.77"/>
    <n v="-4.3258426966292134E-3"/>
    <n v="27.98"/>
    <n v="33.72"/>
    <n v="-2.5964400000000002E-2"/>
    <n v="0"/>
    <n v="0"/>
    <n v="0"/>
  </r>
  <r>
    <x v="5"/>
    <n v="22"/>
    <n v="1"/>
    <s v="OFF"/>
    <d v="2019-02-22T00:00:00"/>
    <s v="Avg of 4 NM Projects"/>
    <n v="23"/>
    <n v="-0.77"/>
    <n v="-4.3258426966292134E-3"/>
    <n v="28.09"/>
    <n v="21.72"/>
    <n v="-1.67244E-2"/>
    <n v="0"/>
    <n v="0"/>
    <n v="0"/>
  </r>
  <r>
    <x v="5"/>
    <n v="22"/>
    <n v="1"/>
    <s v="OFF"/>
    <d v="2019-02-22T00:00:00"/>
    <s v="Avg of 4 NM Projects"/>
    <n v="24"/>
    <n v="-0.77"/>
    <n v="-4.3258426966292134E-3"/>
    <n v="28.1"/>
    <n v="21.71"/>
    <n v="-1.6716700000000001E-2"/>
    <n v="0"/>
    <n v="0"/>
    <n v="0"/>
  </r>
  <r>
    <x v="5"/>
    <n v="23"/>
    <n v="2"/>
    <s v="OFF"/>
    <d v="2019-02-23T00:00:00"/>
    <s v="Avg of 4 NM Projects"/>
    <n v="1"/>
    <n v="-0.9"/>
    <n v="-5.0561797752808994E-3"/>
    <n v="26.55"/>
    <n v="23.63"/>
    <n v="-2.1267000000000001E-2"/>
    <n v="0"/>
    <n v="0"/>
    <n v="0"/>
  </r>
  <r>
    <x v="5"/>
    <n v="23"/>
    <n v="2"/>
    <s v="OFF"/>
    <d v="2019-02-23T00:00:00"/>
    <s v="Avg of 4 NM Projects"/>
    <n v="2"/>
    <n v="-0.9"/>
    <n v="-5.0561797752808994E-3"/>
    <n v="26.72"/>
    <n v="25.97"/>
    <n v="-2.3373000000000001E-2"/>
    <n v="0"/>
    <n v="0"/>
    <n v="0"/>
  </r>
  <r>
    <x v="5"/>
    <n v="23"/>
    <n v="2"/>
    <s v="OFF"/>
    <d v="2019-02-23T00:00:00"/>
    <s v="Avg of 4 NM Projects"/>
    <n v="3"/>
    <n v="-0.64"/>
    <n v="-3.5955056179775282E-3"/>
    <n v="26.6"/>
    <n v="23.76"/>
    <n v="-1.5206400000000002E-2"/>
    <n v="0"/>
    <n v="0"/>
    <n v="0"/>
  </r>
  <r>
    <x v="5"/>
    <n v="23"/>
    <n v="2"/>
    <s v="OFF"/>
    <d v="2019-02-23T00:00:00"/>
    <s v="Avg of 4 NM Projects"/>
    <n v="4"/>
    <n v="-0.64"/>
    <n v="-3.5955056179775282E-3"/>
    <n v="26.64"/>
    <n v="21.65"/>
    <n v="-1.3856E-2"/>
    <n v="0"/>
    <n v="0"/>
    <n v="0"/>
  </r>
  <r>
    <x v="5"/>
    <n v="23"/>
    <n v="2"/>
    <s v="OFF"/>
    <d v="2019-02-23T00:00:00"/>
    <s v="Avg of 4 NM Projects"/>
    <n v="5"/>
    <n v="-0.9"/>
    <n v="-5.0561797752808994E-3"/>
    <n v="26.48"/>
    <n v="27.16"/>
    <n v="-2.4444E-2"/>
    <n v="0"/>
    <n v="0"/>
    <n v="0"/>
  </r>
  <r>
    <x v="5"/>
    <n v="23"/>
    <n v="2"/>
    <s v="OFF"/>
    <d v="2019-02-23T00:00:00"/>
    <s v="Avg of 4 NM Projects"/>
    <n v="6"/>
    <n v="-0.64"/>
    <n v="-3.5955056179775282E-3"/>
    <n v="27.14"/>
    <n v="26.8"/>
    <n v="-1.7152000000000001E-2"/>
    <n v="0"/>
    <n v="0"/>
    <n v="0"/>
  </r>
  <r>
    <x v="5"/>
    <n v="23"/>
    <n v="2"/>
    <s v="OFF"/>
    <d v="2019-02-23T00:00:00"/>
    <s v="Avg of 4 NM Projects"/>
    <n v="7"/>
    <n v="-0.64"/>
    <n v="-3.5955056179775282E-3"/>
    <n v="27.33"/>
    <n v="34.020000000000003"/>
    <n v="-2.1772800000000005E-2"/>
    <n v="0"/>
    <n v="0"/>
    <n v="0"/>
  </r>
  <r>
    <x v="5"/>
    <n v="23"/>
    <n v="2"/>
    <s v="ON"/>
    <d v="2019-02-23T00:00:00"/>
    <s v="Avg of 4 NM Projects"/>
    <n v="8"/>
    <n v="11.775"/>
    <n v="6.6151685393258428E-2"/>
    <n v="26.96"/>
    <n v="25.07"/>
    <n v="0.29519925000000002"/>
    <n v="0"/>
    <n v="0"/>
    <n v="0"/>
  </r>
  <r>
    <x v="5"/>
    <n v="23"/>
    <n v="2"/>
    <s v="ON"/>
    <d v="2019-02-23T00:00:00"/>
    <s v="Avg of 4 NM Projects"/>
    <n v="9"/>
    <n v="33.92"/>
    <n v="0.19056179775280899"/>
    <n v="29.29"/>
    <n v="22.21"/>
    <n v="0.75336320000000012"/>
    <n v="0"/>
    <n v="0"/>
    <n v="0"/>
  </r>
  <r>
    <x v="5"/>
    <n v="23"/>
    <n v="2"/>
    <s v="ON"/>
    <d v="2019-02-23T00:00:00"/>
    <s v="Avg of 4 NM Projects"/>
    <n v="10"/>
    <n v="47.74"/>
    <n v="0.26820224719101127"/>
    <n v="33.4"/>
    <n v="20.36"/>
    <n v="0.97198640000000003"/>
    <n v="0"/>
    <n v="0"/>
    <n v="0"/>
  </r>
  <r>
    <x v="5"/>
    <n v="23"/>
    <n v="2"/>
    <s v="ON"/>
    <d v="2019-02-23T00:00:00"/>
    <s v="Avg of 4 NM Projects"/>
    <n v="11"/>
    <n v="50.045000000000002"/>
    <n v="0.28115168539325841"/>
    <n v="39.28"/>
    <n v="20.21"/>
    <n v="1.0114094500000002"/>
    <n v="0"/>
    <n v="0"/>
    <n v="0"/>
  </r>
  <r>
    <x v="5"/>
    <n v="23"/>
    <n v="2"/>
    <s v="ON"/>
    <d v="2019-02-23T00:00:00"/>
    <s v="Avg of 4 NM Projects"/>
    <n v="12"/>
    <n v="54.01"/>
    <n v="0.30342696629213484"/>
    <n v="34.76"/>
    <n v="20.55"/>
    <n v="1.1099055"/>
    <n v="0"/>
    <n v="0"/>
    <n v="0"/>
  </r>
  <r>
    <x v="5"/>
    <n v="23"/>
    <n v="2"/>
    <s v="ON"/>
    <d v="2019-02-23T00:00:00"/>
    <s v="Avg of 4 NM Projects"/>
    <n v="13"/>
    <n v="57.214999999999996"/>
    <n v="0.32143258426966292"/>
    <n v="29.76"/>
    <n v="20.71"/>
    <n v="1.1849226500000001"/>
    <n v="0"/>
    <n v="0"/>
    <n v="0"/>
  </r>
  <r>
    <x v="5"/>
    <n v="23"/>
    <n v="2"/>
    <s v="ON"/>
    <d v="2019-02-23T00:00:00"/>
    <s v="Avg of 4 NM Projects"/>
    <n v="14"/>
    <n v="52.35"/>
    <n v="0.29410112359550561"/>
    <n v="26.65"/>
    <n v="20.71"/>
    <n v="1.0841685000000001"/>
    <n v="0"/>
    <n v="0"/>
    <n v="0"/>
  </r>
  <r>
    <x v="5"/>
    <n v="23"/>
    <n v="2"/>
    <s v="ON"/>
    <d v="2019-02-23T00:00:00"/>
    <s v="Avg of 4 NM Projects"/>
    <n v="15"/>
    <n v="38.400000000000006"/>
    <n v="0.21573033707865172"/>
    <n v="25.42"/>
    <n v="21.06"/>
    <n v="0.80870400000000009"/>
    <n v="0"/>
    <n v="0"/>
    <n v="0"/>
  </r>
  <r>
    <x v="5"/>
    <n v="23"/>
    <n v="2"/>
    <s v="ON"/>
    <d v="2019-02-23T00:00:00"/>
    <s v="Avg of 4 NM Projects"/>
    <n v="16"/>
    <n v="27.009999999999998"/>
    <n v="0.15174157303370786"/>
    <n v="29.75"/>
    <n v="30.2"/>
    <n v="0.81570199999999993"/>
    <n v="0"/>
    <n v="0"/>
    <n v="0"/>
  </r>
  <r>
    <x v="5"/>
    <n v="23"/>
    <n v="2"/>
    <s v="ON"/>
    <d v="2019-02-23T00:00:00"/>
    <s v="Avg of 4 NM Projects"/>
    <n v="17"/>
    <n v="9.8549999999999986"/>
    <n v="5.5365168539325833E-2"/>
    <n v="30.86"/>
    <n v="35.78"/>
    <n v="0.35261189999999992"/>
    <n v="0"/>
    <n v="0"/>
    <n v="0"/>
  </r>
  <r>
    <x v="5"/>
    <n v="23"/>
    <n v="2"/>
    <s v="ON"/>
    <d v="2019-02-23T00:00:00"/>
    <s v="Avg of 4 NM Projects"/>
    <n v="18"/>
    <n v="-0.13"/>
    <n v="-7.3033707865168538E-4"/>
    <n v="46.2"/>
    <n v="34.54"/>
    <n v="-4.4901999999999997E-3"/>
    <n v="0"/>
    <n v="0"/>
    <n v="0"/>
  </r>
  <r>
    <x v="5"/>
    <n v="23"/>
    <n v="2"/>
    <s v="ON"/>
    <d v="2019-02-23T00:00:00"/>
    <s v="Avg of 4 NM Projects"/>
    <n v="19"/>
    <n v="-0.13"/>
    <n v="-7.3033707865168538E-4"/>
    <n v="47.23"/>
    <n v="45.71"/>
    <n v="-5.9423000000000002E-3"/>
    <n v="0"/>
    <n v="0"/>
    <n v="0"/>
  </r>
  <r>
    <x v="5"/>
    <n v="23"/>
    <n v="2"/>
    <s v="ON"/>
    <d v="2019-02-23T00:00:00"/>
    <s v="Avg of 4 NM Projects"/>
    <n v="20"/>
    <n v="0"/>
    <n v="0"/>
    <n v="39.18"/>
    <n v="44.76"/>
    <n v="0"/>
    <n v="1"/>
    <n v="0"/>
    <n v="0"/>
  </r>
  <r>
    <x v="5"/>
    <n v="23"/>
    <n v="2"/>
    <s v="ON"/>
    <d v="2019-02-23T00:00:00"/>
    <s v="Avg of 4 NM Projects"/>
    <n v="21"/>
    <n v="-0.13"/>
    <n v="-7.3033707865168538E-4"/>
    <n v="39.11"/>
    <n v="40.159999999999997"/>
    <n v="-5.2207999999999994E-3"/>
    <n v="0"/>
    <n v="0"/>
    <n v="0"/>
  </r>
  <r>
    <x v="5"/>
    <n v="23"/>
    <n v="2"/>
    <s v="ON"/>
    <d v="2019-02-23T00:00:00"/>
    <s v="Avg of 4 NM Projects"/>
    <n v="22"/>
    <n v="-0.13"/>
    <n v="-7.3033707865168538E-4"/>
    <n v="34.020000000000003"/>
    <n v="35"/>
    <n v="-4.5500000000000002E-3"/>
    <n v="0"/>
    <n v="0"/>
    <n v="0"/>
  </r>
  <r>
    <x v="5"/>
    <n v="23"/>
    <n v="2"/>
    <s v="ON"/>
    <d v="2019-02-23T00:00:00"/>
    <s v="Avg of 4 NM Projects"/>
    <n v="23"/>
    <n v="-0.26"/>
    <n v="-1.4606741573033708E-3"/>
    <n v="30.2"/>
    <n v="31.62"/>
    <n v="-8.2212000000000014E-3"/>
    <n v="0"/>
    <n v="0"/>
    <n v="0"/>
  </r>
  <r>
    <x v="5"/>
    <n v="23"/>
    <n v="2"/>
    <s v="OFF"/>
    <d v="2019-02-23T00:00:00"/>
    <s v="Avg of 4 NM Projects"/>
    <n v="24"/>
    <n v="-0.13"/>
    <n v="-7.3033707865168538E-4"/>
    <n v="29.91"/>
    <n v="28.11"/>
    <n v="-3.6543000000000001E-3"/>
    <n v="0"/>
    <n v="0"/>
    <n v="0"/>
  </r>
  <r>
    <x v="5"/>
    <n v="24"/>
    <n v="3"/>
    <s v="OFF"/>
    <d v="2019-02-24T00:00:00"/>
    <s v="Avg of 4 NM Projects"/>
    <n v="1"/>
    <n v="0"/>
    <n v="0"/>
    <n v="26.64"/>
    <n v="33.020000000000003"/>
    <n v="0"/>
    <n v="1"/>
    <n v="0"/>
    <n v="0"/>
  </r>
  <r>
    <x v="5"/>
    <n v="24"/>
    <n v="3"/>
    <s v="OFF"/>
    <d v="2019-02-24T00:00:00"/>
    <s v="Avg of 4 NM Projects"/>
    <n v="2"/>
    <n v="-0.26"/>
    <n v="-1.4606741573033708E-3"/>
    <n v="21.52"/>
    <n v="21.3"/>
    <n v="-5.5380000000000004E-3"/>
    <n v="0"/>
    <n v="0"/>
    <n v="0"/>
  </r>
  <r>
    <x v="5"/>
    <n v="24"/>
    <n v="3"/>
    <s v="OFF"/>
    <d v="2019-02-24T00:00:00"/>
    <s v="Avg of 4 NM Projects"/>
    <n v="3"/>
    <n v="-0.26"/>
    <n v="-1.4606741573033708E-3"/>
    <n v="24.52"/>
    <n v="22.99"/>
    <n v="-5.977399999999999E-3"/>
    <n v="0"/>
    <n v="0"/>
    <n v="0"/>
  </r>
  <r>
    <x v="5"/>
    <n v="24"/>
    <n v="3"/>
    <s v="OFF"/>
    <d v="2019-02-24T00:00:00"/>
    <s v="Avg of 4 NM Projects"/>
    <n v="4"/>
    <n v="0"/>
    <n v="0"/>
    <n v="20.7"/>
    <n v="22.99"/>
    <n v="0"/>
    <n v="1"/>
    <n v="0"/>
    <n v="0"/>
  </r>
  <r>
    <x v="5"/>
    <n v="24"/>
    <n v="3"/>
    <s v="OFF"/>
    <d v="2019-02-24T00:00:00"/>
    <s v="Avg of 4 NM Projects"/>
    <n v="5"/>
    <n v="-0.13"/>
    <n v="-7.3033707865168538E-4"/>
    <n v="18.399999999999999"/>
    <n v="21.57"/>
    <n v="-2.8040999999999999E-3"/>
    <n v="0"/>
    <n v="0"/>
    <n v="0"/>
  </r>
  <r>
    <x v="5"/>
    <n v="24"/>
    <n v="3"/>
    <s v="OFF"/>
    <d v="2019-02-24T00:00:00"/>
    <s v="Avg of 4 NM Projects"/>
    <n v="6"/>
    <n v="-0.26"/>
    <n v="-1.4606741573033708E-3"/>
    <n v="19.809999999999999"/>
    <n v="22.96"/>
    <n v="-5.9696000000000003E-3"/>
    <n v="0"/>
    <n v="0"/>
    <n v="0"/>
  </r>
  <r>
    <x v="5"/>
    <n v="24"/>
    <n v="3"/>
    <s v="OFF"/>
    <d v="2019-02-24T00:00:00"/>
    <s v="Avg of 4 NM Projects"/>
    <n v="7"/>
    <n v="-0.38500000000000001"/>
    <n v="-2.1629213483146067E-3"/>
    <n v="26.05"/>
    <n v="26.51"/>
    <n v="-1.0206350000000001E-2"/>
    <n v="0"/>
    <n v="0"/>
    <n v="0"/>
  </r>
  <r>
    <x v="5"/>
    <n v="24"/>
    <n v="3"/>
    <s v="ON"/>
    <d v="2019-02-24T00:00:00"/>
    <s v="Avg of 4 NM Projects"/>
    <n v="8"/>
    <n v="1.155"/>
    <n v="6.4887640449438205E-3"/>
    <n v="20.76"/>
    <n v="22.45"/>
    <n v="2.5929749999999998E-2"/>
    <n v="0"/>
    <n v="0"/>
    <n v="0"/>
  </r>
  <r>
    <x v="5"/>
    <n v="24"/>
    <n v="3"/>
    <s v="ON"/>
    <d v="2019-02-24T00:00:00"/>
    <s v="Avg of 4 NM Projects"/>
    <n v="9"/>
    <n v="4.2300000000000004"/>
    <n v="2.3764044943820228E-2"/>
    <n v="25.11"/>
    <n v="33.36"/>
    <n v="0.14111280000000001"/>
    <n v="0"/>
    <n v="0"/>
    <n v="0"/>
  </r>
  <r>
    <x v="5"/>
    <n v="24"/>
    <n v="3"/>
    <s v="ON"/>
    <d v="2019-02-24T00:00:00"/>
    <s v="Avg of 4 NM Projects"/>
    <n v="10"/>
    <n v="11.904999999999999"/>
    <n v="6.6882022471910108E-2"/>
    <n v="28.15"/>
    <n v="60.69"/>
    <n v="0.72251444999999992"/>
    <n v="0"/>
    <n v="0"/>
    <n v="0"/>
  </r>
  <r>
    <x v="5"/>
    <n v="24"/>
    <n v="3"/>
    <s v="ON"/>
    <d v="2019-02-24T00:00:00"/>
    <s v="Avg of 4 NM Projects"/>
    <n v="11"/>
    <n v="17.015000000000001"/>
    <n v="9.5589887640449442E-2"/>
    <n v="29.81"/>
    <n v="49.82"/>
    <n v="0.84768730000000003"/>
    <n v="0"/>
    <n v="0"/>
    <n v="0"/>
  </r>
  <r>
    <x v="5"/>
    <n v="24"/>
    <n v="3"/>
    <s v="ON"/>
    <d v="2019-02-24T00:00:00"/>
    <s v="Avg of 4 NM Projects"/>
    <n v="12"/>
    <n v="24.835000000000001"/>
    <n v="0.13952247191011236"/>
    <n v="30.16"/>
    <n v="48.77"/>
    <n v="1.2112029500000001"/>
    <n v="0"/>
    <n v="0"/>
    <n v="0"/>
  </r>
  <r>
    <x v="5"/>
    <n v="24"/>
    <n v="3"/>
    <s v="ON"/>
    <d v="2019-02-24T00:00:00"/>
    <s v="Avg of 4 NM Projects"/>
    <n v="13"/>
    <n v="33.92"/>
    <n v="0.19056179775280899"/>
    <n v="29.72"/>
    <n v="52.44"/>
    <n v="1.7787647999999998"/>
    <n v="0"/>
    <n v="0"/>
    <n v="0"/>
  </r>
  <r>
    <x v="5"/>
    <n v="24"/>
    <n v="3"/>
    <s v="ON"/>
    <d v="2019-02-24T00:00:00"/>
    <s v="Avg of 4 NM Projects"/>
    <n v="14"/>
    <n v="29.95"/>
    <n v="0.16825842696629212"/>
    <n v="29.53"/>
    <n v="44.92"/>
    <n v="1.3453539999999999"/>
    <n v="0"/>
    <n v="0"/>
    <n v="0"/>
  </r>
  <r>
    <x v="5"/>
    <n v="24"/>
    <n v="3"/>
    <s v="ON"/>
    <d v="2019-02-24T00:00:00"/>
    <s v="Avg of 4 NM Projects"/>
    <n v="15"/>
    <n v="22.4"/>
    <n v="0.12584269662921346"/>
    <n v="25.98"/>
    <n v="57.93"/>
    <n v="1.2976319999999999"/>
    <n v="0"/>
    <n v="0"/>
    <n v="0"/>
  </r>
  <r>
    <x v="5"/>
    <n v="24"/>
    <n v="3"/>
    <s v="ON"/>
    <d v="2019-02-24T00:00:00"/>
    <s v="Avg of 4 NM Projects"/>
    <n v="16"/>
    <n v="13.95"/>
    <n v="7.8370786516853932E-2"/>
    <n v="25.75"/>
    <n v="59.21"/>
    <n v="0.82597949999999987"/>
    <n v="0"/>
    <n v="0"/>
    <n v="0"/>
  </r>
  <r>
    <x v="5"/>
    <n v="24"/>
    <n v="3"/>
    <s v="ON"/>
    <d v="2019-02-24T00:00:00"/>
    <s v="Avg of 4 NM Projects"/>
    <n v="17"/>
    <n v="8.32"/>
    <n v="4.6741573033707864E-2"/>
    <n v="35.18"/>
    <n v="43.32"/>
    <n v="0.36042240000000003"/>
    <n v="0"/>
    <n v="0"/>
    <n v="0"/>
  </r>
  <r>
    <x v="5"/>
    <n v="24"/>
    <n v="3"/>
    <s v="ON"/>
    <d v="2019-02-24T00:00:00"/>
    <s v="Avg of 4 NM Projects"/>
    <n v="18"/>
    <n v="0.13"/>
    <n v="7.3033707865168538E-4"/>
    <n v="39.909999999999997"/>
    <n v="59.72"/>
    <n v="7.7636000000000007E-3"/>
    <n v="0"/>
    <n v="0"/>
    <n v="0"/>
  </r>
  <r>
    <x v="5"/>
    <n v="24"/>
    <n v="3"/>
    <s v="ON"/>
    <d v="2019-02-24T00:00:00"/>
    <s v="Avg of 4 NM Projects"/>
    <n v="19"/>
    <n v="0"/>
    <n v="0"/>
    <n v="38.630000000000003"/>
    <n v="64.84"/>
    <n v="0"/>
    <n v="1"/>
    <n v="0"/>
    <n v="0"/>
  </r>
  <r>
    <x v="5"/>
    <n v="24"/>
    <n v="3"/>
    <s v="ON"/>
    <d v="2019-02-24T00:00:00"/>
    <s v="Avg of 4 NM Projects"/>
    <n v="20"/>
    <n v="-0.26"/>
    <n v="-1.4606741573033708E-3"/>
    <n v="30.69"/>
    <n v="43.16"/>
    <n v="-1.1221599999999998E-2"/>
    <n v="0"/>
    <n v="0"/>
    <n v="0"/>
  </r>
  <r>
    <x v="5"/>
    <n v="24"/>
    <n v="3"/>
    <s v="ON"/>
    <d v="2019-02-24T00:00:00"/>
    <s v="Avg of 4 NM Projects"/>
    <n v="21"/>
    <n v="-0.39"/>
    <n v="-2.1910112359550564E-3"/>
    <n v="29.46"/>
    <n v="47.64"/>
    <n v="-1.8579599999999998E-2"/>
    <n v="0"/>
    <n v="0"/>
    <n v="0"/>
  </r>
  <r>
    <x v="5"/>
    <n v="24"/>
    <n v="3"/>
    <s v="ON"/>
    <d v="2019-02-24T00:00:00"/>
    <s v="Avg of 4 NM Projects"/>
    <n v="22"/>
    <n v="-0.13"/>
    <n v="-7.3033707865168538E-4"/>
    <n v="24.82"/>
    <n v="24.2"/>
    <n v="-3.1459999999999999E-3"/>
    <n v="0"/>
    <n v="0"/>
    <n v="0"/>
  </r>
  <r>
    <x v="5"/>
    <n v="24"/>
    <n v="3"/>
    <s v="ON"/>
    <d v="2019-02-24T00:00:00"/>
    <s v="Avg of 4 NM Projects"/>
    <n v="23"/>
    <n v="-0.13"/>
    <n v="-7.3033707865168538E-4"/>
    <n v="20.6"/>
    <n v="30.51"/>
    <n v="-3.9663000000000007E-3"/>
    <n v="0"/>
    <n v="0"/>
    <n v="0"/>
  </r>
  <r>
    <x v="5"/>
    <n v="24"/>
    <n v="3"/>
    <s v="OFF"/>
    <d v="2019-02-24T00:00:00"/>
    <s v="Avg of 4 NM Projects"/>
    <n v="24"/>
    <n v="0"/>
    <n v="0"/>
    <n v="17.989999999999998"/>
    <n v="28.46"/>
    <n v="0"/>
    <n v="1"/>
    <n v="0"/>
    <n v="0"/>
  </r>
  <r>
    <x v="5"/>
    <n v="25"/>
    <n v="4"/>
    <s v="OFF"/>
    <d v="2019-02-25T00:00:00"/>
    <s v="Avg of 4 NM Projects"/>
    <n v="1"/>
    <n v="-0.13"/>
    <n v="-7.3033707865168538E-4"/>
    <n v="27.9"/>
    <n v="57.58"/>
    <n v="-7.4854000000000006E-3"/>
    <n v="0"/>
    <n v="0"/>
    <n v="0"/>
  </r>
  <r>
    <x v="5"/>
    <n v="25"/>
    <n v="4"/>
    <s v="OFF"/>
    <d v="2019-02-25T00:00:00"/>
    <s v="Avg of 4 NM Projects"/>
    <n v="2"/>
    <n v="-0.39"/>
    <n v="-2.1910112359550564E-3"/>
    <n v="28.76"/>
    <n v="45.49"/>
    <n v="-1.7741100000000003E-2"/>
    <n v="0"/>
    <n v="0"/>
    <n v="0"/>
  </r>
  <r>
    <x v="5"/>
    <n v="25"/>
    <n v="4"/>
    <s v="OFF"/>
    <d v="2019-02-25T00:00:00"/>
    <s v="Avg of 4 NM Projects"/>
    <n v="3"/>
    <n v="0"/>
    <n v="0"/>
    <n v="27.7"/>
    <n v="29.39"/>
    <n v="0"/>
    <n v="1"/>
    <n v="0"/>
    <n v="0"/>
  </r>
  <r>
    <x v="5"/>
    <n v="25"/>
    <n v="4"/>
    <s v="OFF"/>
    <d v="2019-02-25T00:00:00"/>
    <s v="Avg of 4 NM Projects"/>
    <n v="4"/>
    <n v="-0.26"/>
    <n v="-1.4606741573033708E-3"/>
    <n v="25.94"/>
    <n v="32.15"/>
    <n v="-8.3590000000000001E-3"/>
    <n v="0"/>
    <n v="0"/>
    <n v="0"/>
  </r>
  <r>
    <x v="5"/>
    <n v="25"/>
    <n v="4"/>
    <s v="OFF"/>
    <d v="2019-02-25T00:00:00"/>
    <s v="Avg of 4 NM Projects"/>
    <n v="5"/>
    <n v="-0.13"/>
    <n v="-7.3033707865168538E-4"/>
    <n v="27.93"/>
    <n v="38.42"/>
    <n v="-4.9946000000000001E-3"/>
    <n v="0"/>
    <n v="0"/>
    <n v="0"/>
  </r>
  <r>
    <x v="5"/>
    <n v="25"/>
    <n v="4"/>
    <s v="OFF"/>
    <d v="2019-02-25T00:00:00"/>
    <s v="Avg of 4 NM Projects"/>
    <n v="6"/>
    <n v="-0.13"/>
    <n v="-7.3033707865168538E-4"/>
    <n v="29.98"/>
    <n v="60.83"/>
    <n v="-7.907899999999999E-3"/>
    <n v="0"/>
    <n v="0"/>
    <n v="0"/>
  </r>
  <r>
    <x v="5"/>
    <n v="25"/>
    <n v="4"/>
    <s v="OFF"/>
    <d v="2019-02-25T00:00:00"/>
    <s v="Avg of 4 NM Projects"/>
    <n v="7"/>
    <n v="-0.39"/>
    <n v="-2.1910112359550564E-3"/>
    <n v="31.71"/>
    <n v="67.040000000000006"/>
    <n v="-2.6145600000000001E-2"/>
    <n v="0"/>
    <n v="0"/>
    <n v="0"/>
  </r>
  <r>
    <x v="5"/>
    <n v="25"/>
    <n v="4"/>
    <s v="ON"/>
    <d v="2019-02-25T00:00:00"/>
    <s v="Avg of 4 NM Projects"/>
    <n v="8"/>
    <n v="2.5599999999999996"/>
    <n v="1.4382022471910109E-2"/>
    <n v="35.299999999999997"/>
    <n v="42.92"/>
    <n v="0.10987519999999999"/>
    <n v="0"/>
    <n v="0"/>
    <n v="0"/>
  </r>
  <r>
    <x v="5"/>
    <n v="25"/>
    <n v="4"/>
    <s v="ON"/>
    <d v="2019-02-25T00:00:00"/>
    <s v="Avg of 4 NM Projects"/>
    <n v="9"/>
    <n v="7.0350000000000001"/>
    <n v="3.9522471910112357E-2"/>
    <n v="36.020000000000003"/>
    <n v="32.49"/>
    <n v="0.22856715000000002"/>
    <n v="0"/>
    <n v="0"/>
    <n v="0"/>
  </r>
  <r>
    <x v="5"/>
    <n v="25"/>
    <n v="4"/>
    <s v="ON"/>
    <d v="2019-02-25T00:00:00"/>
    <s v="Avg of 4 NM Projects"/>
    <n v="10"/>
    <n v="8.32"/>
    <n v="4.6741573033707864E-2"/>
    <n v="34.270000000000003"/>
    <n v="26.36"/>
    <n v="0.21931520000000002"/>
    <n v="0"/>
    <n v="0"/>
    <n v="0"/>
  </r>
  <r>
    <x v="5"/>
    <n v="25"/>
    <n v="4"/>
    <s v="ON"/>
    <d v="2019-02-25T00:00:00"/>
    <s v="Avg of 4 NM Projects"/>
    <n v="11"/>
    <n v="14.715"/>
    <n v="8.2668539325842699E-2"/>
    <n v="39.340000000000003"/>
    <n v="33.17"/>
    <n v="0.48809655000000002"/>
    <n v="0"/>
    <n v="0"/>
    <n v="0"/>
  </r>
  <r>
    <x v="5"/>
    <n v="25"/>
    <n v="4"/>
    <s v="ON"/>
    <d v="2019-02-25T00:00:00"/>
    <s v="Avg of 4 NM Projects"/>
    <n v="12"/>
    <n v="18.299999999999997"/>
    <n v="0.10280898876404493"/>
    <n v="36.85"/>
    <n v="31.51"/>
    <n v="0.57663299999999995"/>
    <n v="0"/>
    <n v="0"/>
    <n v="0"/>
  </r>
  <r>
    <x v="5"/>
    <n v="25"/>
    <n v="4"/>
    <s v="ON"/>
    <d v="2019-02-25T00:00:00"/>
    <s v="Avg of 4 NM Projects"/>
    <n v="13"/>
    <n v="14.98"/>
    <n v="8.4157303370786515E-2"/>
    <n v="36.31"/>
    <n v="32.65"/>
    <n v="0.489097"/>
    <n v="0"/>
    <n v="0"/>
    <n v="0"/>
  </r>
  <r>
    <x v="5"/>
    <n v="25"/>
    <n v="4"/>
    <s v="ON"/>
    <d v="2019-02-25T00:00:00"/>
    <s v="Avg of 4 NM Projects"/>
    <n v="14"/>
    <n v="12.794999999999998"/>
    <n v="7.1882022471910098E-2"/>
    <n v="36.130000000000003"/>
    <n v="29.27"/>
    <n v="0.37450964999999997"/>
    <n v="0"/>
    <n v="0"/>
    <n v="0"/>
  </r>
  <r>
    <x v="5"/>
    <n v="25"/>
    <n v="4"/>
    <s v="ON"/>
    <d v="2019-02-25T00:00:00"/>
    <s v="Avg of 4 NM Projects"/>
    <n v="15"/>
    <n v="11.39"/>
    <n v="6.398876404494383E-2"/>
    <n v="34.049999999999997"/>
    <n v="29.31"/>
    <n v="0.3338409"/>
    <n v="0"/>
    <n v="0"/>
    <n v="0"/>
  </r>
  <r>
    <x v="5"/>
    <n v="25"/>
    <n v="4"/>
    <s v="ON"/>
    <d v="2019-02-25T00:00:00"/>
    <s v="Avg of 4 NM Projects"/>
    <n v="16"/>
    <n v="6.5250000000000004"/>
    <n v="3.6657303370786522E-2"/>
    <n v="36.630000000000003"/>
    <n v="34.450000000000003"/>
    <n v="0.22478625000000002"/>
    <n v="0"/>
    <n v="0"/>
    <n v="0"/>
  </r>
  <r>
    <x v="5"/>
    <n v="25"/>
    <n v="4"/>
    <s v="ON"/>
    <d v="2019-02-25T00:00:00"/>
    <s v="Avg of 4 NM Projects"/>
    <n v="17"/>
    <n v="4.2249999999999996"/>
    <n v="2.3735955056179772E-2"/>
    <n v="40.07"/>
    <n v="49.59"/>
    <n v="0.20951775"/>
    <n v="0"/>
    <n v="0"/>
    <n v="0"/>
  </r>
  <r>
    <x v="5"/>
    <n v="25"/>
    <n v="4"/>
    <s v="ON"/>
    <d v="2019-02-25T00:00:00"/>
    <s v="Avg of 4 NM Projects"/>
    <n v="18"/>
    <n v="0.255"/>
    <n v="1.4325842696629213E-3"/>
    <n v="53.05"/>
    <n v="71.25"/>
    <n v="1.8168750000000001E-2"/>
    <n v="0"/>
    <n v="0"/>
    <n v="0"/>
  </r>
  <r>
    <x v="5"/>
    <n v="25"/>
    <n v="4"/>
    <s v="ON"/>
    <d v="2019-02-25T00:00:00"/>
    <s v="Avg of 4 NM Projects"/>
    <n v="19"/>
    <n v="-0.26"/>
    <n v="-1.4606741573033708E-3"/>
    <n v="60.57"/>
    <n v="92.53"/>
    <n v="-2.4057800000000001E-2"/>
    <n v="0"/>
    <n v="0"/>
    <n v="0"/>
  </r>
  <r>
    <x v="5"/>
    <n v="25"/>
    <n v="4"/>
    <s v="ON"/>
    <d v="2019-02-25T00:00:00"/>
    <s v="Avg of 4 NM Projects"/>
    <n v="20"/>
    <n v="-0.13"/>
    <n v="-7.3033707865168538E-4"/>
    <n v="56.57"/>
    <n v="87.51"/>
    <n v="-1.1376300000000001E-2"/>
    <n v="0"/>
    <n v="0"/>
    <n v="0"/>
  </r>
  <r>
    <x v="5"/>
    <n v="25"/>
    <n v="4"/>
    <s v="ON"/>
    <d v="2019-02-25T00:00:00"/>
    <s v="Avg of 4 NM Projects"/>
    <n v="21"/>
    <n v="-0.39"/>
    <n v="-2.1910112359550564E-3"/>
    <n v="53.16"/>
    <n v="72.459999999999994"/>
    <n v="-2.82594E-2"/>
    <n v="0"/>
    <n v="0"/>
    <n v="0"/>
  </r>
  <r>
    <x v="5"/>
    <n v="25"/>
    <n v="4"/>
    <s v="ON"/>
    <d v="2019-02-25T00:00:00"/>
    <s v="Avg of 4 NM Projects"/>
    <n v="22"/>
    <n v="-0.26"/>
    <n v="-1.4606741573033708E-3"/>
    <n v="39.33"/>
    <n v="65.12"/>
    <n v="-1.69312E-2"/>
    <n v="0"/>
    <n v="0"/>
    <n v="0"/>
  </r>
  <r>
    <x v="5"/>
    <n v="25"/>
    <n v="4"/>
    <s v="ON"/>
    <d v="2019-02-25T00:00:00"/>
    <s v="Avg of 4 NM Projects"/>
    <n v="23"/>
    <n v="-0.26"/>
    <n v="-1.4606741573033708E-3"/>
    <n v="35.909999999999997"/>
    <n v="40.61"/>
    <n v="-1.05586E-2"/>
    <n v="0"/>
    <n v="0"/>
    <n v="0"/>
  </r>
  <r>
    <x v="5"/>
    <n v="25"/>
    <n v="4"/>
    <s v="OFF"/>
    <d v="2019-02-25T00:00:00"/>
    <s v="Avg of 4 NM Projects"/>
    <n v="24"/>
    <n v="-0.13"/>
    <n v="-7.3033707865168538E-4"/>
    <n v="36.53"/>
    <n v="45.51"/>
    <n v="-5.9162999999999993E-3"/>
    <n v="0"/>
    <n v="0"/>
    <n v="0"/>
  </r>
  <r>
    <x v="5"/>
    <n v="26"/>
    <n v="5"/>
    <s v="OFF"/>
    <d v="2019-02-26T00:00:00"/>
    <s v="Avg of 4 NM Projects"/>
    <n v="1"/>
    <n v="-0.13"/>
    <n v="-7.3033707865168538E-4"/>
    <n v="40.450000000000003"/>
    <n v="48.17"/>
    <n v="-6.2621000000000005E-3"/>
    <n v="0"/>
    <n v="0"/>
    <n v="0"/>
  </r>
  <r>
    <x v="5"/>
    <n v="26"/>
    <n v="5"/>
    <s v="OFF"/>
    <d v="2019-02-26T00:00:00"/>
    <s v="Avg of 4 NM Projects"/>
    <n v="2"/>
    <n v="-0.26"/>
    <n v="-1.4606741573033708E-3"/>
    <n v="40.11"/>
    <n v="42.62"/>
    <n v="-1.1081199999999999E-2"/>
    <n v="0"/>
    <n v="0"/>
    <n v="0"/>
  </r>
  <r>
    <x v="5"/>
    <n v="26"/>
    <n v="5"/>
    <s v="OFF"/>
    <d v="2019-02-26T00:00:00"/>
    <s v="Avg of 4 NM Projects"/>
    <n v="3"/>
    <n v="0"/>
    <n v="0"/>
    <n v="40.1"/>
    <n v="41.81"/>
    <n v="0"/>
    <n v="1"/>
    <n v="0"/>
    <n v="0"/>
  </r>
  <r>
    <x v="5"/>
    <n v="26"/>
    <n v="5"/>
    <s v="OFF"/>
    <d v="2019-02-26T00:00:00"/>
    <s v="Avg of 4 NM Projects"/>
    <n v="4"/>
    <n v="-0.13"/>
    <n v="-7.3033707865168538E-4"/>
    <n v="40.17"/>
    <n v="28.52"/>
    <n v="-3.7076000000000001E-3"/>
    <n v="0"/>
    <n v="0"/>
    <n v="0"/>
  </r>
  <r>
    <x v="5"/>
    <n v="26"/>
    <n v="5"/>
    <s v="OFF"/>
    <d v="2019-02-26T00:00:00"/>
    <s v="Avg of 4 NM Projects"/>
    <n v="5"/>
    <n v="-0.26"/>
    <n v="-1.4606741573033708E-3"/>
    <n v="41.88"/>
    <n v="42.68"/>
    <n v="-1.10968E-2"/>
    <n v="0"/>
    <n v="0"/>
    <n v="0"/>
  </r>
  <r>
    <x v="5"/>
    <n v="26"/>
    <n v="5"/>
    <s v="OFF"/>
    <d v="2019-02-26T00:00:00"/>
    <s v="Avg of 4 NM Projects"/>
    <n v="6"/>
    <n v="-0.26"/>
    <n v="-1.4606741573033708E-3"/>
    <n v="51.47"/>
    <n v="64.34"/>
    <n v="-1.6728400000000001E-2"/>
    <n v="0"/>
    <n v="0"/>
    <n v="0"/>
  </r>
  <r>
    <x v="5"/>
    <n v="26"/>
    <n v="5"/>
    <s v="OFF"/>
    <d v="2019-02-26T00:00:00"/>
    <s v="Avg of 4 NM Projects"/>
    <n v="7"/>
    <n v="-0.255"/>
    <n v="-1.4325842696629213E-3"/>
    <n v="59.68"/>
    <n v="95.27"/>
    <n v="-2.4293849999999999E-2"/>
    <n v="0"/>
    <n v="0"/>
    <n v="0"/>
  </r>
  <r>
    <x v="5"/>
    <n v="26"/>
    <n v="5"/>
    <s v="ON"/>
    <d v="2019-02-26T00:00:00"/>
    <s v="Avg of 4 NM Projects"/>
    <n v="8"/>
    <n v="19.325000000000003"/>
    <n v="0.1085674157303371"/>
    <n v="67.069999999999993"/>
    <n v="59.2"/>
    <n v="1.1440400000000002"/>
    <n v="0"/>
    <n v="0"/>
    <n v="0"/>
  </r>
  <r>
    <x v="5"/>
    <n v="26"/>
    <n v="5"/>
    <s v="ON"/>
    <d v="2019-02-26T00:00:00"/>
    <s v="Avg of 4 NM Projects"/>
    <n v="9"/>
    <n v="42.62"/>
    <n v="0.23943820224719101"/>
    <n v="57.51"/>
    <n v="42.96"/>
    <n v="1.8309551999999998"/>
    <n v="0"/>
    <n v="0"/>
    <n v="0"/>
  </r>
  <r>
    <x v="5"/>
    <n v="26"/>
    <n v="5"/>
    <s v="ON"/>
    <d v="2019-02-26T00:00:00"/>
    <s v="Avg of 4 NM Projects"/>
    <n v="10"/>
    <n v="60.03"/>
    <n v="0.33724719101123596"/>
    <n v="48.75"/>
    <n v="25.03"/>
    <n v="1.5025509000000001"/>
    <n v="0"/>
    <n v="0"/>
    <n v="0"/>
  </r>
  <r>
    <x v="5"/>
    <n v="26"/>
    <n v="5"/>
    <s v="ON"/>
    <d v="2019-02-26T00:00:00"/>
    <s v="Avg of 4 NM Projects"/>
    <n v="11"/>
    <n v="74.239999999999995"/>
    <n v="0.41707865168539321"/>
    <n v="40.82"/>
    <n v="29.5"/>
    <n v="2.19008"/>
    <n v="0"/>
    <n v="0"/>
    <n v="0"/>
  </r>
  <r>
    <x v="5"/>
    <n v="26"/>
    <n v="5"/>
    <s v="ON"/>
    <d v="2019-02-26T00:00:00"/>
    <s v="Avg of 4 NM Projects"/>
    <n v="12"/>
    <n v="98.944999999999993"/>
    <n v="0.55587078651685384"/>
    <n v="40.659999999999997"/>
    <n v="32.380000000000003"/>
    <n v="3.2038391000000002"/>
    <n v="0"/>
    <n v="1"/>
    <n v="0"/>
  </r>
  <r>
    <x v="5"/>
    <n v="26"/>
    <n v="5"/>
    <s v="ON"/>
    <d v="2019-02-26T00:00:00"/>
    <s v="Avg of 4 NM Projects"/>
    <n v="13"/>
    <n v="96.64500000000001"/>
    <n v="0.54294943820224728"/>
    <n v="39.700000000000003"/>
    <n v="29.32"/>
    <n v="2.8336314000000002"/>
    <n v="0"/>
    <n v="1"/>
    <n v="0"/>
  </r>
  <r>
    <x v="5"/>
    <n v="26"/>
    <n v="5"/>
    <s v="ON"/>
    <d v="2019-02-26T00:00:00"/>
    <s v="Avg of 4 NM Projects"/>
    <n v="14"/>
    <n v="73.474999999999994"/>
    <n v="0.41278089887640446"/>
    <n v="39.93"/>
    <n v="33.270000000000003"/>
    <n v="2.44451325"/>
    <n v="0"/>
    <n v="0"/>
    <n v="0"/>
  </r>
  <r>
    <x v="5"/>
    <n v="26"/>
    <n v="5"/>
    <s v="ON"/>
    <d v="2019-02-26T00:00:00"/>
    <s v="Avg of 4 NM Projects"/>
    <n v="15"/>
    <n v="57.094999999999999"/>
    <n v="0.32075842696629214"/>
    <n v="39.85"/>
    <n v="34.630000000000003"/>
    <n v="1.9771998500000001"/>
    <n v="0"/>
    <n v="0"/>
    <n v="0"/>
  </r>
  <r>
    <x v="5"/>
    <n v="26"/>
    <n v="5"/>
    <s v="ON"/>
    <d v="2019-02-26T00:00:00"/>
    <s v="Avg of 4 NM Projects"/>
    <n v="16"/>
    <n v="40.44"/>
    <n v="0.22719101123595503"/>
    <n v="40.44"/>
    <n v="35.31"/>
    <n v="1.4279364000000001"/>
    <n v="0"/>
    <n v="0"/>
    <n v="0"/>
  </r>
  <r>
    <x v="5"/>
    <n v="26"/>
    <n v="5"/>
    <s v="ON"/>
    <d v="2019-02-26T00:00:00"/>
    <s v="Avg of 4 NM Projects"/>
    <n v="17"/>
    <n v="16.255000000000003"/>
    <n v="9.1320224719101131E-2"/>
    <n v="52.06"/>
    <n v="45.36"/>
    <n v="0.73732680000000017"/>
    <n v="0"/>
    <n v="0"/>
    <n v="0"/>
  </r>
  <r>
    <x v="5"/>
    <n v="26"/>
    <n v="5"/>
    <s v="ON"/>
    <d v="2019-02-26T00:00:00"/>
    <s v="Avg of 4 NM Projects"/>
    <n v="18"/>
    <n v="0.52"/>
    <n v="2.9213483146067415E-3"/>
    <n v="64.38"/>
    <n v="52.47"/>
    <n v="2.72844E-2"/>
    <n v="0"/>
    <n v="0"/>
    <n v="0"/>
  </r>
  <r>
    <x v="5"/>
    <n v="26"/>
    <n v="5"/>
    <s v="ON"/>
    <d v="2019-02-26T00:00:00"/>
    <s v="Avg of 4 NM Projects"/>
    <n v="19"/>
    <n v="-0.39"/>
    <n v="-2.1910112359550564E-3"/>
    <n v="62.37"/>
    <n v="61.95"/>
    <n v="-2.4160500000000001E-2"/>
    <n v="0"/>
    <n v="0"/>
    <n v="0"/>
  </r>
  <r>
    <x v="5"/>
    <n v="26"/>
    <n v="5"/>
    <s v="ON"/>
    <d v="2019-02-26T00:00:00"/>
    <s v="Avg of 4 NM Projects"/>
    <n v="20"/>
    <n v="-0.26"/>
    <n v="-1.4606741573033708E-3"/>
    <n v="55.97"/>
    <n v="56.02"/>
    <n v="-1.45652E-2"/>
    <n v="0"/>
    <n v="0"/>
    <n v="0"/>
  </r>
  <r>
    <x v="5"/>
    <n v="26"/>
    <n v="5"/>
    <s v="ON"/>
    <d v="2019-02-26T00:00:00"/>
    <s v="Avg of 4 NM Projects"/>
    <n v="21"/>
    <n v="-0.13"/>
    <n v="-7.3033707865168538E-4"/>
    <n v="48.94"/>
    <n v="58.56"/>
    <n v="-7.6128000000000012E-3"/>
    <n v="0"/>
    <n v="0"/>
    <n v="0"/>
  </r>
  <r>
    <x v="5"/>
    <n v="26"/>
    <n v="5"/>
    <s v="ON"/>
    <d v="2019-02-26T00:00:00"/>
    <s v="Avg of 4 NM Projects"/>
    <n v="22"/>
    <n v="-0.13"/>
    <n v="-7.3033707865168538E-4"/>
    <n v="48.63"/>
    <n v="51.29"/>
    <n v="-6.6677000000000004E-3"/>
    <n v="0"/>
    <n v="0"/>
    <n v="0"/>
  </r>
  <r>
    <x v="5"/>
    <n v="26"/>
    <n v="5"/>
    <s v="ON"/>
    <d v="2019-02-26T00:00:00"/>
    <s v="Avg of 4 NM Projects"/>
    <n v="23"/>
    <n v="-0.26"/>
    <n v="-1.4606741573033708E-3"/>
    <n v="46.63"/>
    <n v="48.55"/>
    <n v="-1.2622999999999999E-2"/>
    <n v="0"/>
    <n v="0"/>
    <n v="0"/>
  </r>
  <r>
    <x v="5"/>
    <n v="26"/>
    <n v="5"/>
    <s v="OFF"/>
    <d v="2019-02-26T00:00:00"/>
    <s v="Avg of 4 NM Projects"/>
    <n v="24"/>
    <n v="-0.13"/>
    <n v="-7.3033707865168538E-4"/>
    <n v="43.54"/>
    <n v="41.75"/>
    <n v="-5.4275E-3"/>
    <n v="0"/>
    <n v="0"/>
    <n v="0"/>
  </r>
  <r>
    <x v="5"/>
    <n v="27"/>
    <n v="6"/>
    <s v="OFF"/>
    <d v="2019-02-27T00:00:00"/>
    <s v="Avg of 4 NM Projects"/>
    <n v="1"/>
    <n v="0"/>
    <n v="0"/>
    <n v="50.79"/>
    <n v="43.25"/>
    <n v="0"/>
    <n v="1"/>
    <n v="0"/>
    <n v="0"/>
  </r>
  <r>
    <x v="5"/>
    <n v="27"/>
    <n v="6"/>
    <s v="OFF"/>
    <d v="2019-02-27T00:00:00"/>
    <s v="Avg of 4 NM Projects"/>
    <n v="2"/>
    <n v="-0.26"/>
    <n v="-1.4606741573033708E-3"/>
    <n v="45.7"/>
    <n v="37.42"/>
    <n v="-9.7292000000000003E-3"/>
    <n v="0"/>
    <n v="0"/>
    <n v="0"/>
  </r>
  <r>
    <x v="5"/>
    <n v="27"/>
    <n v="6"/>
    <s v="OFF"/>
    <d v="2019-02-27T00:00:00"/>
    <s v="Avg of 4 NM Projects"/>
    <n v="3"/>
    <n v="-0.26"/>
    <n v="-1.4606741573033708E-3"/>
    <n v="45.6"/>
    <n v="33.19"/>
    <n v="-8.6294000000000006E-3"/>
    <n v="0"/>
    <n v="0"/>
    <n v="0"/>
  </r>
  <r>
    <x v="5"/>
    <n v="27"/>
    <n v="6"/>
    <s v="OFF"/>
    <d v="2019-02-27T00:00:00"/>
    <s v="Avg of 4 NM Projects"/>
    <n v="4"/>
    <n v="0"/>
    <n v="0"/>
    <n v="46.94"/>
    <n v="34.200000000000003"/>
    <n v="0"/>
    <n v="1"/>
    <n v="0"/>
    <n v="0"/>
  </r>
  <r>
    <x v="5"/>
    <n v="27"/>
    <n v="6"/>
    <s v="OFF"/>
    <d v="2019-02-27T00:00:00"/>
    <s v="Avg of 4 NM Projects"/>
    <n v="5"/>
    <n v="-0.13"/>
    <n v="-7.3033707865168538E-4"/>
    <n v="50.45"/>
    <n v="32.86"/>
    <n v="-4.2718000000000001E-3"/>
    <n v="0"/>
    <n v="0"/>
    <n v="0"/>
  </r>
  <r>
    <x v="5"/>
    <n v="27"/>
    <n v="6"/>
    <s v="OFF"/>
    <d v="2019-02-27T00:00:00"/>
    <s v="Avg of 4 NM Projects"/>
    <n v="6"/>
    <n v="-0.52"/>
    <n v="-2.9213483146067415E-3"/>
    <n v="54.72"/>
    <n v="38.67"/>
    <n v="-2.0108400000000002E-2"/>
    <n v="0"/>
    <n v="0"/>
    <n v="0"/>
  </r>
  <r>
    <x v="5"/>
    <n v="27"/>
    <n v="6"/>
    <s v="OFF"/>
    <d v="2019-02-27T00:00:00"/>
    <s v="Avg of 4 NM Projects"/>
    <n v="7"/>
    <n v="0.64500000000000002"/>
    <n v="3.6235955056179775E-3"/>
    <n v="74.239999999999995"/>
    <n v="57.75"/>
    <n v="3.7248750000000004E-2"/>
    <n v="0"/>
    <n v="0"/>
    <n v="0"/>
  </r>
  <r>
    <x v="5"/>
    <n v="27"/>
    <n v="6"/>
    <s v="ON"/>
    <d v="2019-02-27T00:00:00"/>
    <s v="Avg of 4 NM Projects"/>
    <n v="8"/>
    <n v="27.005000000000003"/>
    <n v="0.15171348314606742"/>
    <n v="70.14"/>
    <n v="54.42"/>
    <n v="1.4696121000000002"/>
    <n v="0"/>
    <n v="0"/>
    <n v="0"/>
  </r>
  <r>
    <x v="5"/>
    <n v="27"/>
    <n v="6"/>
    <s v="ON"/>
    <d v="2019-02-27T00:00:00"/>
    <s v="Avg of 4 NM Projects"/>
    <n v="9"/>
    <n v="68.094999999999999"/>
    <n v="0.38255617977528089"/>
    <n v="67.83"/>
    <n v="48.39"/>
    <n v="3.29511705"/>
    <n v="0"/>
    <n v="0"/>
    <n v="0"/>
  </r>
  <r>
    <x v="5"/>
    <n v="27"/>
    <n v="6"/>
    <s v="ON"/>
    <d v="2019-02-27T00:00:00"/>
    <s v="Avg of 4 NM Projects"/>
    <n v="10"/>
    <n v="91.265000000000015"/>
    <n v="0.51272471910112372"/>
    <n v="66.28"/>
    <n v="62.55"/>
    <n v="5.7086257500000013"/>
    <n v="0"/>
    <n v="1"/>
    <n v="0"/>
  </r>
  <r>
    <x v="5"/>
    <n v="27"/>
    <n v="6"/>
    <s v="ON"/>
    <d v="2019-02-27T00:00:00"/>
    <s v="Avg of 4 NM Projects"/>
    <n v="11"/>
    <n v="100.48000000000002"/>
    <n v="0.56449438202247204"/>
    <n v="65"/>
    <n v="47.89"/>
    <n v="4.8119872000000008"/>
    <n v="0"/>
    <n v="1"/>
    <n v="0"/>
  </r>
  <r>
    <x v="5"/>
    <n v="27"/>
    <n v="6"/>
    <s v="ON"/>
    <d v="2019-02-27T00:00:00"/>
    <s v="Avg of 4 NM Projects"/>
    <n v="12"/>
    <n v="103.94"/>
    <n v="0.58393258426966288"/>
    <n v="60.58"/>
    <n v="30.63"/>
    <n v="3.1836821999999998"/>
    <n v="0"/>
    <n v="1"/>
    <n v="0"/>
  </r>
  <r>
    <x v="5"/>
    <n v="27"/>
    <n v="6"/>
    <s v="ON"/>
    <d v="2019-02-27T00:00:00"/>
    <s v="Avg of 4 NM Projects"/>
    <n v="13"/>
    <n v="93.184999999999988"/>
    <n v="0.52351123595505611"/>
    <n v="57.67"/>
    <n v="36.76"/>
    <n v="3.4254805999999993"/>
    <n v="0"/>
    <n v="1"/>
    <n v="0"/>
  </r>
  <r>
    <x v="5"/>
    <n v="27"/>
    <n v="6"/>
    <s v="ON"/>
    <d v="2019-02-27T00:00:00"/>
    <s v="Avg of 4 NM Projects"/>
    <n v="14"/>
    <n v="66.435000000000002"/>
    <n v="0.37323033707865172"/>
    <n v="54.45"/>
    <n v="43.47"/>
    <n v="2.8879294500000001"/>
    <n v="0"/>
    <n v="0"/>
    <n v="0"/>
  </r>
  <r>
    <x v="5"/>
    <n v="27"/>
    <n v="6"/>
    <s v="ON"/>
    <d v="2019-02-27T00:00:00"/>
    <s v="Avg of 4 NM Projects"/>
    <n v="15"/>
    <n v="61.694999999999993"/>
    <n v="0.3466011235955056"/>
    <n v="50.22"/>
    <n v="37.979999999999997"/>
    <n v="2.3431760999999995"/>
    <n v="0"/>
    <n v="0"/>
    <n v="0"/>
  </r>
  <r>
    <x v="5"/>
    <n v="27"/>
    <n v="6"/>
    <s v="ON"/>
    <d v="2019-02-27T00:00:00"/>
    <s v="Avg of 4 NM Projects"/>
    <n v="16"/>
    <n v="43.004999999999995"/>
    <n v="0.24160112359550559"/>
    <n v="52.04"/>
    <n v="44.95"/>
    <n v="1.9330747500000001"/>
    <n v="0"/>
    <n v="0"/>
    <n v="0"/>
  </r>
  <r>
    <x v="5"/>
    <n v="27"/>
    <n v="6"/>
    <s v="ON"/>
    <d v="2019-02-27T00:00:00"/>
    <s v="Avg of 4 NM Projects"/>
    <n v="17"/>
    <n v="17.28"/>
    <n v="9.7078651685393258E-2"/>
    <n v="57.79"/>
    <n v="53.5"/>
    <n v="0.92447999999999997"/>
    <n v="0"/>
    <n v="0"/>
    <n v="0"/>
  </r>
  <r>
    <x v="5"/>
    <n v="27"/>
    <n v="6"/>
    <s v="ON"/>
    <d v="2019-02-27T00:00:00"/>
    <s v="Avg of 4 NM Projects"/>
    <n v="18"/>
    <n v="0.13"/>
    <n v="7.3033707865168538E-4"/>
    <n v="70"/>
    <n v="50.98"/>
    <n v="6.6273999999999994E-3"/>
    <n v="0"/>
    <n v="0"/>
    <n v="0"/>
  </r>
  <r>
    <x v="5"/>
    <n v="27"/>
    <n v="6"/>
    <s v="ON"/>
    <d v="2019-02-27T00:00:00"/>
    <s v="Avg of 4 NM Projects"/>
    <n v="19"/>
    <n v="-0.13"/>
    <n v="-7.3033707865168538E-4"/>
    <n v="73.349999999999994"/>
    <n v="78.22"/>
    <n v="-1.01686E-2"/>
    <n v="0"/>
    <n v="0"/>
    <n v="0"/>
  </r>
  <r>
    <x v="5"/>
    <n v="27"/>
    <n v="6"/>
    <s v="ON"/>
    <d v="2019-02-27T00:00:00"/>
    <s v="Avg of 4 NM Projects"/>
    <n v="20"/>
    <n v="-0.13"/>
    <n v="-7.3033707865168538E-4"/>
    <n v="67.58"/>
    <n v="59.15"/>
    <n v="-7.6895000000000002E-3"/>
    <n v="0"/>
    <n v="0"/>
    <n v="0"/>
  </r>
  <r>
    <x v="5"/>
    <n v="27"/>
    <n v="6"/>
    <s v="ON"/>
    <d v="2019-02-27T00:00:00"/>
    <s v="Avg of 4 NM Projects"/>
    <n v="21"/>
    <n v="0"/>
    <n v="0"/>
    <n v="62.57"/>
    <n v="52.1"/>
    <n v="0"/>
    <n v="1"/>
    <n v="0"/>
    <n v="0"/>
  </r>
  <r>
    <x v="5"/>
    <n v="27"/>
    <n v="6"/>
    <s v="ON"/>
    <d v="2019-02-27T00:00:00"/>
    <s v="Avg of 4 NM Projects"/>
    <n v="22"/>
    <n v="-0.13"/>
    <n v="-7.3033707865168538E-4"/>
    <n v="53.67"/>
    <n v="46.8"/>
    <n v="-6.084E-3"/>
    <n v="0"/>
    <n v="0"/>
    <n v="0"/>
  </r>
  <r>
    <x v="5"/>
    <n v="27"/>
    <n v="6"/>
    <s v="ON"/>
    <d v="2019-02-27T00:00:00"/>
    <s v="Avg of 4 NM Projects"/>
    <n v="23"/>
    <n v="-0.13"/>
    <n v="-7.3033707865168538E-4"/>
    <n v="49.1"/>
    <n v="46.21"/>
    <n v="-6.007300000000001E-3"/>
    <n v="0"/>
    <n v="0"/>
    <n v="0"/>
  </r>
  <r>
    <x v="5"/>
    <n v="27"/>
    <n v="6"/>
    <s v="OFF"/>
    <d v="2019-02-27T00:00:00"/>
    <s v="Avg of 4 NM Projects"/>
    <n v="24"/>
    <n v="-0.13"/>
    <n v="-7.3033707865168538E-4"/>
    <n v="49.54"/>
    <n v="47.35"/>
    <n v="-6.1555000000000004E-3"/>
    <n v="0"/>
    <n v="0"/>
    <n v="0"/>
  </r>
  <r>
    <x v="5"/>
    <n v="28"/>
    <n v="7"/>
    <s v="OFF"/>
    <d v="2019-02-28T00:00:00"/>
    <s v="Avg of 4 NM Projects"/>
    <n v="1"/>
    <n v="-0.26"/>
    <n v="-1.4606741573033708E-3"/>
    <n v="72.09"/>
    <n v="76.400000000000006"/>
    <n v="-1.9864E-2"/>
    <n v="0"/>
    <n v="0"/>
    <n v="0"/>
  </r>
  <r>
    <x v="5"/>
    <n v="28"/>
    <n v="7"/>
    <s v="OFF"/>
    <d v="2019-02-28T00:00:00"/>
    <s v="Avg of 4 NM Projects"/>
    <n v="2"/>
    <n v="-0.26"/>
    <n v="-1.4606741573033708E-3"/>
    <n v="62.62"/>
    <n v="87.02"/>
    <n v="-2.2625199999999998E-2"/>
    <n v="0"/>
    <n v="0"/>
    <n v="0"/>
  </r>
  <r>
    <x v="5"/>
    <n v="28"/>
    <n v="7"/>
    <s v="OFF"/>
    <d v="2019-02-28T00:00:00"/>
    <s v="Avg of 4 NM Projects"/>
    <n v="3"/>
    <n v="0"/>
    <n v="0"/>
    <n v="59.54"/>
    <n v="72.209999999999994"/>
    <n v="0"/>
    <n v="1"/>
    <n v="0"/>
    <n v="0"/>
  </r>
  <r>
    <x v="5"/>
    <n v="28"/>
    <n v="7"/>
    <s v="OFF"/>
    <d v="2019-02-28T00:00:00"/>
    <s v="Avg of 4 NM Projects"/>
    <n v="4"/>
    <n v="-0.39"/>
    <n v="-2.1910112359550564E-3"/>
    <n v="59.67"/>
    <n v="74.23"/>
    <n v="-2.8949700000000002E-2"/>
    <n v="0"/>
    <n v="0"/>
    <n v="0"/>
  </r>
  <r>
    <x v="5"/>
    <n v="28"/>
    <n v="7"/>
    <s v="OFF"/>
    <d v="2019-02-28T00:00:00"/>
    <s v="Avg of 4 NM Projects"/>
    <n v="5"/>
    <n v="0"/>
    <n v="0"/>
    <n v="51.11"/>
    <n v="71.959999999999994"/>
    <n v="0"/>
    <n v="1"/>
    <n v="0"/>
    <n v="0"/>
  </r>
  <r>
    <x v="5"/>
    <n v="28"/>
    <n v="7"/>
    <s v="OFF"/>
    <d v="2019-02-28T00:00:00"/>
    <s v="Avg of 4 NM Projects"/>
    <n v="6"/>
    <n v="-0.26"/>
    <n v="-1.4606741573033708E-3"/>
    <n v="54.09"/>
    <n v="79.34"/>
    <n v="-2.0628400000000002E-2"/>
    <n v="0"/>
    <n v="0"/>
    <n v="0"/>
  </r>
  <r>
    <x v="5"/>
    <n v="28"/>
    <n v="7"/>
    <s v="OFF"/>
    <d v="2019-02-28T00:00:00"/>
    <s v="Avg of 4 NM Projects"/>
    <n v="7"/>
    <n v="-5.0000000000000044E-3"/>
    <n v="-2.8089887640449463E-5"/>
    <n v="63.42"/>
    <n v="100.18"/>
    <n v="-5.0090000000000041E-4"/>
    <n v="0"/>
    <n v="0"/>
    <n v="0"/>
  </r>
  <r>
    <x v="5"/>
    <n v="28"/>
    <n v="7"/>
    <s v="OFF"/>
    <d v="2019-02-28T00:00:00"/>
    <s v="Avg of 4 NM Projects"/>
    <n v="8"/>
    <n v="17.279999999999998"/>
    <n v="9.7078651685393244E-2"/>
    <n v="64.77"/>
    <n v="79.83"/>
    <n v="1.3794624"/>
    <n v="0"/>
    <n v="0"/>
    <n v="0"/>
  </r>
  <r>
    <x v="5"/>
    <n v="28"/>
    <n v="7"/>
    <s v="OFF"/>
    <d v="2019-02-28T00:00:00"/>
    <s v="Avg of 4 NM Projects"/>
    <n v="9"/>
    <n v="37.244999999999997"/>
    <n v="0.20924157303370786"/>
    <n v="62.3"/>
    <n v="95.83"/>
    <n v="3.5691883500000001"/>
    <n v="0"/>
    <n v="0"/>
    <n v="0"/>
  </r>
  <r>
    <x v="5"/>
    <n v="28"/>
    <n v="7"/>
    <s v="OFF"/>
    <d v="2019-02-28T00:00:00"/>
    <s v="Avg of 4 NM Projects"/>
    <n v="10"/>
    <n v="62.97"/>
    <n v="0.35376404494382024"/>
    <n v="61.2"/>
    <n v="73.3"/>
    <n v="4.6157009999999996"/>
    <n v="0"/>
    <n v="0"/>
    <n v="0"/>
  </r>
  <r>
    <x v="5"/>
    <n v="28"/>
    <n v="7"/>
    <s v="OFF"/>
    <d v="2019-02-28T00:00:00"/>
    <s v="Avg of 4 NM Projects"/>
    <n v="11"/>
    <n v="83.585000000000008"/>
    <n v="0.46957865168539331"/>
    <n v="59.44"/>
    <n v="43.63"/>
    <n v="3.646813550000001"/>
    <n v="0"/>
    <n v="0"/>
    <n v="0"/>
  </r>
  <r>
    <x v="5"/>
    <n v="28"/>
    <n v="7"/>
    <s v="OFF"/>
    <d v="2019-02-28T00:00:00"/>
    <s v="Avg of 4 NM Projects"/>
    <n v="12"/>
    <n v="97.144999999999996"/>
    <n v="0.54575842696629207"/>
    <n v="45.57"/>
    <n v="40.5"/>
    <n v="3.9343724999999998"/>
    <n v="0"/>
    <n v="1"/>
    <n v="0"/>
  </r>
  <r>
    <x v="5"/>
    <n v="28"/>
    <n v="7"/>
    <s v="OFF"/>
    <d v="2019-02-28T00:00:00"/>
    <s v="Avg of 4 NM Projects"/>
    <n v="13"/>
    <n v="75.650000000000006"/>
    <n v="0.42500000000000004"/>
    <n v="43.96"/>
    <n v="40.58"/>
    <n v="3.069877"/>
    <n v="0"/>
    <n v="0"/>
    <n v="0"/>
  </r>
  <r>
    <x v="5"/>
    <n v="28"/>
    <n v="7"/>
    <s v="OFF"/>
    <d v="2019-02-28T00:00:00"/>
    <s v="Avg of 4 NM Projects"/>
    <n v="14"/>
    <n v="84.60499999999999"/>
    <n v="0.47530898876404487"/>
    <n v="41.26"/>
    <n v="40.14"/>
    <n v="3.3960446999999996"/>
    <n v="0"/>
    <n v="0"/>
    <n v="0"/>
  </r>
  <r>
    <x v="5"/>
    <n v="28"/>
    <n v="7"/>
    <s v="OFF"/>
    <d v="2019-02-28T00:00:00"/>
    <s v="Avg of 4 NM Projects"/>
    <n v="15"/>
    <n v="71.94"/>
    <n v="0.40415730337078648"/>
    <n v="39.76"/>
    <n v="32.950000000000003"/>
    <n v="2.3704230000000002"/>
    <n v="0"/>
    <n v="0"/>
    <n v="0"/>
  </r>
  <r>
    <x v="5"/>
    <n v="28"/>
    <n v="7"/>
    <s v="OFF"/>
    <d v="2019-02-28T00:00:00"/>
    <s v="Avg of 4 NM Projects"/>
    <n v="16"/>
    <n v="31.994999999999997"/>
    <n v="0.17974719101123593"/>
    <n v="39.04"/>
    <n v="42.05"/>
    <n v="1.3453897499999998"/>
    <n v="0"/>
    <n v="0"/>
    <n v="0"/>
  </r>
  <r>
    <x v="5"/>
    <n v="28"/>
    <n v="7"/>
    <s v="OFF"/>
    <d v="2019-02-28T00:00:00"/>
    <s v="Avg of 4 NM Projects"/>
    <n v="17"/>
    <n v="23.810000000000002"/>
    <n v="0.13376404494382024"/>
    <n v="41.47"/>
    <n v="42.61"/>
    <n v="1.0145441000000002"/>
    <n v="0"/>
    <n v="0"/>
    <n v="0"/>
  </r>
  <r>
    <x v="5"/>
    <n v="28"/>
    <n v="7"/>
    <s v="OFF"/>
    <d v="2019-02-28T00:00:00"/>
    <s v="Avg of 4 NM Projects"/>
    <n v="18"/>
    <n v="1.2799999999999998"/>
    <n v="7.1910112359550547E-3"/>
    <n v="60.37"/>
    <n v="46.13"/>
    <n v="5.9046399999999992E-2"/>
    <n v="0"/>
    <n v="0"/>
    <n v="0"/>
  </r>
  <r>
    <x v="5"/>
    <n v="28"/>
    <n v="7"/>
    <s v="OFF"/>
    <d v="2019-02-28T00:00:00"/>
    <s v="Avg of 4 NM Projects"/>
    <n v="19"/>
    <n v="0"/>
    <n v="0"/>
    <n v="67.599999999999994"/>
    <n v="75.34"/>
    <n v="0"/>
    <n v="1"/>
    <n v="0"/>
    <n v="0"/>
  </r>
  <r>
    <x v="5"/>
    <n v="28"/>
    <n v="7"/>
    <s v="OFF"/>
    <d v="2019-02-28T00:00:00"/>
    <s v="Avg of 4 NM Projects"/>
    <n v="20"/>
    <n v="-0.13"/>
    <n v="-7.3033707865168538E-4"/>
    <n v="60.24"/>
    <n v="64.66"/>
    <n v="-8.4057999999999997E-3"/>
    <n v="0"/>
    <n v="0"/>
    <n v="0"/>
  </r>
  <r>
    <x v="5"/>
    <n v="28"/>
    <n v="7"/>
    <s v="OFF"/>
    <d v="2019-02-28T00:00:00"/>
    <s v="Avg of 4 NM Projects"/>
    <n v="21"/>
    <n v="-0.13"/>
    <n v="-7.3033707865168538E-4"/>
    <n v="58.99"/>
    <n v="59.36"/>
    <n v="-7.7168000000000002E-3"/>
    <n v="0"/>
    <n v="0"/>
    <n v="0"/>
  </r>
  <r>
    <x v="5"/>
    <n v="28"/>
    <n v="7"/>
    <s v="OFF"/>
    <d v="2019-02-28T00:00:00"/>
    <s v="Avg of 4 NM Projects"/>
    <n v="22"/>
    <n v="-0.13"/>
    <n v="-7.3033707865168538E-4"/>
    <n v="44.04"/>
    <n v="44.33"/>
    <n v="-5.7629000000000005E-3"/>
    <n v="0"/>
    <n v="0"/>
    <n v="0"/>
  </r>
  <r>
    <x v="5"/>
    <n v="28"/>
    <n v="7"/>
    <s v="OFF"/>
    <d v="2019-02-28T00:00:00"/>
    <s v="Avg of 4 NM Projects"/>
    <n v="23"/>
    <n v="-0.26"/>
    <n v="-1.4606741573033708E-3"/>
    <n v="43.94"/>
    <n v="36.119999999999997"/>
    <n v="-9.3911999999999989E-3"/>
    <n v="0"/>
    <n v="0"/>
    <n v="0"/>
  </r>
  <r>
    <x v="5"/>
    <n v="28"/>
    <n v="7"/>
    <s v="OFF"/>
    <d v="2019-02-28T00:00:00"/>
    <s v="Avg of 4 NM Projects"/>
    <n v="24"/>
    <n v="-0.13"/>
    <n v="-7.3033707865168538E-4"/>
    <n v="51.62"/>
    <n v="51.45"/>
    <n v="-6.6885E-3"/>
    <n v="0"/>
    <n v="0"/>
    <n v="0"/>
  </r>
  <r>
    <x v="6"/>
    <n v="1"/>
    <n v="1"/>
    <s v="OFF"/>
    <d v="2019-03-01T00:00:00"/>
    <s v="Avg of 4 NM Projects"/>
    <n v="1"/>
    <n v="-0.39"/>
    <n v="-2.1910112359550564E-3"/>
    <n v="64.099999999999994"/>
    <n v="57.21"/>
    <n v="-2.2311900000000003E-2"/>
    <n v="0"/>
    <n v="0"/>
    <n v="0"/>
  </r>
  <r>
    <x v="6"/>
    <n v="1"/>
    <n v="1"/>
    <s v="OFF"/>
    <d v="2019-03-01T00:00:00"/>
    <s v="Avg of 4 NM Projects"/>
    <n v="2"/>
    <n v="-0.13"/>
    <n v="-7.3033707865168538E-4"/>
    <n v="54.6"/>
    <n v="49.43"/>
    <n v="-6.4259E-3"/>
    <n v="0"/>
    <n v="0"/>
    <n v="0"/>
  </r>
  <r>
    <x v="6"/>
    <n v="1"/>
    <n v="1"/>
    <s v="OFF"/>
    <d v="2019-03-01T00:00:00"/>
    <s v="Avg of 4 NM Projects"/>
    <n v="3"/>
    <n v="0"/>
    <n v="0"/>
    <n v="51.25"/>
    <n v="42.1"/>
    <n v="0"/>
    <n v="1"/>
    <n v="0"/>
    <n v="0"/>
  </r>
  <r>
    <x v="6"/>
    <n v="1"/>
    <n v="1"/>
    <s v="OFF"/>
    <d v="2019-03-01T00:00:00"/>
    <s v="Avg of 4 NM Projects"/>
    <n v="4"/>
    <n v="-0.26"/>
    <n v="-1.4606741573033708E-3"/>
    <n v="47.3"/>
    <n v="37.35"/>
    <n v="-9.7110000000000009E-3"/>
    <n v="0"/>
    <n v="0"/>
    <n v="0"/>
  </r>
  <r>
    <x v="6"/>
    <n v="1"/>
    <n v="1"/>
    <s v="OFF"/>
    <d v="2019-03-01T00:00:00"/>
    <s v="Avg of 4 NM Projects"/>
    <n v="5"/>
    <n v="0"/>
    <n v="0"/>
    <n v="47.09"/>
    <n v="45.25"/>
    <n v="0"/>
    <n v="1"/>
    <n v="0"/>
    <n v="0"/>
  </r>
  <r>
    <x v="6"/>
    <n v="1"/>
    <n v="1"/>
    <s v="OFF"/>
    <d v="2019-03-01T00:00:00"/>
    <s v="Avg of 4 NM Projects"/>
    <n v="6"/>
    <n v="0"/>
    <n v="0"/>
    <n v="51.2"/>
    <n v="74.319999999999993"/>
    <n v="0"/>
    <n v="1"/>
    <n v="0"/>
    <n v="0"/>
  </r>
  <r>
    <x v="6"/>
    <n v="1"/>
    <n v="1"/>
    <s v="OFF"/>
    <d v="2019-03-01T00:00:00"/>
    <s v="Avg of 4 NM Projects"/>
    <n v="7"/>
    <n v="-0.13"/>
    <n v="-7.3033707865168538E-4"/>
    <n v="55.48"/>
    <n v="79.599999999999994"/>
    <n v="-1.0348E-2"/>
    <n v="0"/>
    <n v="0"/>
    <n v="0"/>
  </r>
  <r>
    <x v="6"/>
    <n v="1"/>
    <n v="1"/>
    <s v="OFF"/>
    <d v="2019-03-01T00:00:00"/>
    <s v="Avg of 4 NM Projects"/>
    <n v="8"/>
    <n v="15.87"/>
    <n v="8.9157303370786506E-2"/>
    <n v="77.760000000000005"/>
    <n v="81.64"/>
    <n v="1.2956268"/>
    <n v="0"/>
    <n v="0"/>
    <n v="0"/>
  </r>
  <r>
    <x v="6"/>
    <n v="1"/>
    <n v="1"/>
    <s v="OFF"/>
    <d v="2019-03-01T00:00:00"/>
    <s v="Avg of 4 NM Projects"/>
    <n v="9"/>
    <n v="35.704999999999998"/>
    <n v="0.20058988764044944"/>
    <n v="75.569999999999993"/>
    <n v="73.349999999999994"/>
    <n v="2.6189617499999995"/>
    <n v="0"/>
    <n v="0"/>
    <n v="0"/>
  </r>
  <r>
    <x v="6"/>
    <n v="1"/>
    <n v="1"/>
    <s v="OFF"/>
    <d v="2019-03-01T00:00:00"/>
    <s v="Avg of 4 NM Projects"/>
    <n v="10"/>
    <n v="48.64"/>
    <n v="0.27325842696629216"/>
    <n v="66.36"/>
    <n v="47.43"/>
    <n v="2.3069951999999998"/>
    <n v="0"/>
    <n v="0"/>
    <n v="0"/>
  </r>
  <r>
    <x v="6"/>
    <n v="1"/>
    <n v="1"/>
    <s v="OFF"/>
    <d v="2019-03-01T00:00:00"/>
    <s v="Avg of 4 NM Projects"/>
    <n v="11"/>
    <n v="54.405000000000001"/>
    <n v="0.30564606741573036"/>
    <n v="54.82"/>
    <n v="38.74"/>
    <n v="2.1076497000000001"/>
    <n v="0"/>
    <n v="0"/>
    <n v="0"/>
  </r>
  <r>
    <x v="6"/>
    <n v="1"/>
    <n v="1"/>
    <s v="OFF"/>
    <d v="2019-03-01T00:00:00"/>
    <s v="Avg of 4 NM Projects"/>
    <n v="12"/>
    <n v="59.78"/>
    <n v="0.33584269662921351"/>
    <n v="44.86"/>
    <n v="38.33"/>
    <n v="2.2913673999999999"/>
    <n v="0"/>
    <n v="0"/>
    <n v="0"/>
  </r>
  <r>
    <x v="6"/>
    <n v="1"/>
    <n v="1"/>
    <s v="OFF"/>
    <d v="2019-03-01T00:00:00"/>
    <s v="Avg of 4 NM Projects"/>
    <n v="13"/>
    <n v="63.74"/>
    <n v="0.35808988764044947"/>
    <n v="45.32"/>
    <n v="38.369999999999997"/>
    <n v="2.4457038"/>
    <n v="0"/>
    <n v="0"/>
    <n v="0"/>
  </r>
  <r>
    <x v="6"/>
    <n v="1"/>
    <n v="1"/>
    <s v="OFF"/>
    <d v="2019-03-01T00:00:00"/>
    <s v="Avg of 4 NM Projects"/>
    <n v="14"/>
    <n v="56.575000000000003"/>
    <n v="0.31783707865168542"/>
    <n v="43.4"/>
    <n v="37.93"/>
    <n v="2.1458897500000003"/>
    <n v="0"/>
    <n v="0"/>
    <n v="0"/>
  </r>
  <r>
    <x v="6"/>
    <n v="1"/>
    <n v="1"/>
    <s v="OFF"/>
    <d v="2019-03-01T00:00:00"/>
    <s v="Avg of 4 NM Projects"/>
    <n v="15"/>
    <n v="52.480000000000004"/>
    <n v="0.29483146067415733"/>
    <n v="41.82"/>
    <n v="40.86"/>
    <n v="2.1443327999999999"/>
    <n v="0"/>
    <n v="0"/>
    <n v="0"/>
  </r>
  <r>
    <x v="6"/>
    <n v="1"/>
    <n v="1"/>
    <s v="OFF"/>
    <d v="2019-03-01T00:00:00"/>
    <s v="Avg of 4 NM Projects"/>
    <n v="16"/>
    <n v="41.21"/>
    <n v="0.23151685393258428"/>
    <n v="37.979999999999997"/>
    <n v="39.659999999999997"/>
    <n v="1.6343886000000001"/>
    <n v="0"/>
    <n v="0"/>
    <n v="0"/>
  </r>
  <r>
    <x v="6"/>
    <n v="1"/>
    <n v="1"/>
    <s v="OFF"/>
    <d v="2019-03-01T00:00:00"/>
    <s v="Avg of 4 NM Projects"/>
    <n v="17"/>
    <n v="18.690000000000001"/>
    <n v="0.10500000000000001"/>
    <n v="41.25"/>
    <n v="44.86"/>
    <n v="0.8384334"/>
    <n v="0"/>
    <n v="0"/>
    <n v="0"/>
  </r>
  <r>
    <x v="6"/>
    <n v="1"/>
    <n v="1"/>
    <s v="OFF"/>
    <d v="2019-03-01T00:00:00"/>
    <s v="Avg of 4 NM Projects"/>
    <n v="18"/>
    <n v="1.03"/>
    <n v="5.7865168539325846E-3"/>
    <n v="54.89"/>
    <n v="63.96"/>
    <n v="6.5878800000000001E-2"/>
    <n v="0"/>
    <n v="0"/>
    <n v="0"/>
  </r>
  <r>
    <x v="6"/>
    <n v="1"/>
    <n v="1"/>
    <s v="OFF"/>
    <d v="2019-03-01T00:00:00"/>
    <s v="Avg of 4 NM Projects"/>
    <n v="19"/>
    <n v="-0.26"/>
    <n v="-1.4606741573033708E-3"/>
    <n v="68.58"/>
    <n v="69.040000000000006"/>
    <n v="-1.7950400000000002E-2"/>
    <n v="0"/>
    <n v="0"/>
    <n v="0"/>
  </r>
  <r>
    <x v="6"/>
    <n v="1"/>
    <n v="1"/>
    <s v="OFF"/>
    <d v="2019-03-01T00:00:00"/>
    <s v="Avg of 4 NM Projects"/>
    <n v="20"/>
    <n v="0"/>
    <n v="0"/>
    <n v="57.8"/>
    <n v="58.88"/>
    <n v="0"/>
    <n v="1"/>
    <n v="0"/>
    <n v="0"/>
  </r>
  <r>
    <x v="6"/>
    <n v="1"/>
    <n v="1"/>
    <s v="OFF"/>
    <d v="2019-03-01T00:00:00"/>
    <s v="Avg of 4 NM Projects"/>
    <n v="21"/>
    <n v="-0.13"/>
    <n v="-7.3033707865168538E-4"/>
    <n v="48.94"/>
    <n v="40.479999999999997"/>
    <n v="-5.2623999999999995E-3"/>
    <n v="0"/>
    <n v="0"/>
    <n v="0"/>
  </r>
  <r>
    <x v="6"/>
    <n v="1"/>
    <n v="1"/>
    <s v="OFF"/>
    <d v="2019-03-01T00:00:00"/>
    <s v="Avg of 4 NM Projects"/>
    <n v="22"/>
    <n v="0"/>
    <n v="0"/>
    <n v="46.76"/>
    <n v="45.11"/>
    <n v="0"/>
    <n v="1"/>
    <n v="0"/>
    <n v="0"/>
  </r>
  <r>
    <x v="6"/>
    <n v="1"/>
    <n v="1"/>
    <s v="OFF"/>
    <d v="2019-03-01T00:00:00"/>
    <s v="Avg of 4 NM Projects"/>
    <n v="23"/>
    <n v="-0.13"/>
    <n v="-7.3033707865168538E-4"/>
    <n v="45.04"/>
    <n v="43.81"/>
    <n v="-5.6953000000000004E-3"/>
    <n v="0"/>
    <n v="0"/>
    <n v="0"/>
  </r>
  <r>
    <x v="6"/>
    <n v="1"/>
    <n v="1"/>
    <s v="OFF"/>
    <d v="2019-03-01T00:00:00"/>
    <s v="Avg of 4 NM Projects"/>
    <n v="24"/>
    <n v="-0.26"/>
    <n v="-1.4606741573033708E-3"/>
    <n v="45.58"/>
    <n v="40.06"/>
    <n v="-1.0415600000000001E-2"/>
    <n v="0"/>
    <n v="0"/>
    <n v="0"/>
  </r>
  <r>
    <x v="6"/>
    <n v="2"/>
    <n v="2"/>
    <s v="OFF"/>
    <d v="2019-03-02T00:00:00"/>
    <s v="Avg of 4 NM Projects"/>
    <n v="1"/>
    <n v="-0.26"/>
    <n v="-1.4606741573033708E-3"/>
    <n v="65.84"/>
    <n v="47.29"/>
    <n v="-1.2295400000000001E-2"/>
    <n v="0"/>
    <n v="0"/>
    <n v="0"/>
  </r>
  <r>
    <x v="6"/>
    <n v="2"/>
    <n v="2"/>
    <s v="OFF"/>
    <d v="2019-03-02T00:00:00"/>
    <s v="Avg of 4 NM Projects"/>
    <n v="2"/>
    <n v="-0.39"/>
    <n v="-2.1910112359550564E-3"/>
    <n v="62.2"/>
    <n v="45.69"/>
    <n v="-1.7819099999999997E-2"/>
    <n v="0"/>
    <n v="0"/>
    <n v="0"/>
  </r>
  <r>
    <x v="6"/>
    <n v="2"/>
    <n v="2"/>
    <s v="OFF"/>
    <d v="2019-03-02T00:00:00"/>
    <s v="Avg of 4 NM Projects"/>
    <n v="3"/>
    <n v="0"/>
    <n v="0"/>
    <n v="59.6"/>
    <n v="50.27"/>
    <n v="0"/>
    <n v="1"/>
    <n v="0"/>
    <n v="0"/>
  </r>
  <r>
    <x v="6"/>
    <n v="2"/>
    <n v="2"/>
    <s v="OFF"/>
    <d v="2019-03-02T00:00:00"/>
    <s v="Avg of 4 NM Projects"/>
    <n v="4"/>
    <n v="-0.13"/>
    <n v="-7.3033707865168538E-4"/>
    <n v="55.6"/>
    <n v="52.2"/>
    <n v="-6.7860000000000004E-3"/>
    <n v="0"/>
    <n v="0"/>
    <n v="0"/>
  </r>
  <r>
    <x v="6"/>
    <n v="2"/>
    <n v="2"/>
    <s v="OFF"/>
    <d v="2019-03-02T00:00:00"/>
    <s v="Avg of 4 NM Projects"/>
    <n v="5"/>
    <n v="-0.13"/>
    <n v="-7.3033707865168538E-4"/>
    <n v="55.6"/>
    <n v="64.13"/>
    <n v="-8.3368999999999995E-3"/>
    <n v="0"/>
    <n v="0"/>
    <n v="0"/>
  </r>
  <r>
    <x v="6"/>
    <n v="2"/>
    <n v="2"/>
    <s v="OFF"/>
    <d v="2019-03-02T00:00:00"/>
    <s v="Avg of 4 NM Projects"/>
    <n v="6"/>
    <n v="0"/>
    <n v="0"/>
    <n v="61.9"/>
    <n v="75.36"/>
    <n v="0"/>
    <n v="1"/>
    <n v="0"/>
    <n v="0"/>
  </r>
  <r>
    <x v="6"/>
    <n v="2"/>
    <n v="2"/>
    <s v="OFF"/>
    <d v="2019-03-02T00:00:00"/>
    <s v="Avg of 4 NM Projects"/>
    <n v="7"/>
    <n v="-0.255"/>
    <n v="-1.4325842696629213E-3"/>
    <n v="62.36"/>
    <n v="84.07"/>
    <n v="-2.1437849999999998E-2"/>
    <n v="0"/>
    <n v="0"/>
    <n v="0"/>
  </r>
  <r>
    <x v="6"/>
    <n v="2"/>
    <n v="2"/>
    <s v="ON"/>
    <d v="2019-03-02T00:00:00"/>
    <s v="Avg of 4 NM Projects"/>
    <n v="8"/>
    <n v="4.8599999999999994"/>
    <n v="2.7303370786516852E-2"/>
    <n v="59.6"/>
    <n v="63.46"/>
    <n v="0.30841559999999996"/>
    <n v="0"/>
    <n v="0"/>
    <n v="0"/>
  </r>
  <r>
    <x v="6"/>
    <n v="2"/>
    <n v="2"/>
    <s v="ON"/>
    <d v="2019-03-02T00:00:00"/>
    <s v="Avg of 4 NM Projects"/>
    <n v="9"/>
    <n v="21.244999999999997"/>
    <n v="0.11935393258426964"/>
    <n v="66.599999999999994"/>
    <n v="80.819999999999993"/>
    <n v="1.7170208999999999"/>
    <n v="0"/>
    <n v="0"/>
    <n v="0"/>
  </r>
  <r>
    <x v="6"/>
    <n v="2"/>
    <n v="2"/>
    <s v="ON"/>
    <d v="2019-03-02T00:00:00"/>
    <s v="Avg of 4 NM Projects"/>
    <n v="10"/>
    <n v="41.854999999999997"/>
    <n v="0.23514044943820223"/>
    <n v="73.14"/>
    <n v="94.96"/>
    <n v="3.9745507999999994"/>
    <n v="0"/>
    <n v="0"/>
    <n v="0"/>
  </r>
  <r>
    <x v="6"/>
    <n v="2"/>
    <n v="2"/>
    <s v="ON"/>
    <d v="2019-03-02T00:00:00"/>
    <s v="Avg of 4 NM Projects"/>
    <n v="11"/>
    <n v="52.09"/>
    <n v="0.29264044943820228"/>
    <n v="72.84"/>
    <n v="98.26"/>
    <n v="5.1183633999999998"/>
    <n v="0"/>
    <n v="0"/>
    <n v="0"/>
  </r>
  <r>
    <x v="6"/>
    <n v="2"/>
    <n v="2"/>
    <s v="ON"/>
    <d v="2019-03-02T00:00:00"/>
    <s v="Avg of 4 NM Projects"/>
    <n v="12"/>
    <n v="48"/>
    <n v="0.2696629213483146"/>
    <n v="69.66"/>
    <n v="100.17"/>
    <n v="4.80816"/>
    <n v="0"/>
    <n v="0"/>
    <n v="0"/>
  </r>
  <r>
    <x v="6"/>
    <n v="2"/>
    <n v="2"/>
    <s v="ON"/>
    <d v="2019-03-02T00:00:00"/>
    <s v="Avg of 4 NM Projects"/>
    <n v="13"/>
    <n v="37.375"/>
    <n v="0.20997191011235955"/>
    <n v="69.16"/>
    <n v="77.900000000000006"/>
    <n v="2.9115125000000002"/>
    <n v="0"/>
    <n v="0"/>
    <n v="0"/>
  </r>
  <r>
    <x v="6"/>
    <n v="2"/>
    <n v="2"/>
    <s v="ON"/>
    <d v="2019-03-02T00:00:00"/>
    <s v="Avg of 4 NM Projects"/>
    <n v="14"/>
    <n v="33.92"/>
    <n v="0.19056179775280899"/>
    <n v="62.58"/>
    <n v="55.87"/>
    <n v="1.8951104000000001"/>
    <n v="0"/>
    <n v="0"/>
    <n v="0"/>
  </r>
  <r>
    <x v="6"/>
    <n v="2"/>
    <n v="2"/>
    <s v="ON"/>
    <d v="2019-03-02T00:00:00"/>
    <s v="Avg of 4 NM Projects"/>
    <n v="15"/>
    <n v="18.684999999999999"/>
    <n v="0.10497191011235954"/>
    <n v="56.66"/>
    <n v="55.1"/>
    <n v="1.0295434999999999"/>
    <n v="0"/>
    <n v="0"/>
    <n v="0"/>
  </r>
  <r>
    <x v="6"/>
    <n v="2"/>
    <n v="2"/>
    <s v="ON"/>
    <d v="2019-03-02T00:00:00"/>
    <s v="Avg of 4 NM Projects"/>
    <n v="16"/>
    <n v="14.849999999999998"/>
    <n v="8.3426966292134822E-2"/>
    <n v="58.9"/>
    <n v="58.05"/>
    <n v="0.86204249999999982"/>
    <n v="0"/>
    <n v="0"/>
    <n v="0"/>
  </r>
  <r>
    <x v="6"/>
    <n v="2"/>
    <n v="2"/>
    <s v="ON"/>
    <d v="2019-03-02T00:00:00"/>
    <s v="Avg of 4 NM Projects"/>
    <n v="17"/>
    <n v="3.9649999999999999"/>
    <n v="2.2275280898876405E-2"/>
    <n v="63.61"/>
    <n v="57.65"/>
    <n v="0.22858224999999999"/>
    <n v="0"/>
    <n v="0"/>
    <n v="0"/>
  </r>
  <r>
    <x v="6"/>
    <n v="2"/>
    <n v="2"/>
    <s v="ON"/>
    <d v="2019-03-02T00:00:00"/>
    <s v="Avg of 4 NM Projects"/>
    <n v="18"/>
    <n v="-0.26"/>
    <n v="-1.4606741573033708E-3"/>
    <n v="75"/>
    <n v="67.81"/>
    <n v="-1.76306E-2"/>
    <n v="0"/>
    <n v="0"/>
    <n v="0"/>
  </r>
  <r>
    <x v="6"/>
    <n v="2"/>
    <n v="2"/>
    <s v="ON"/>
    <d v="2019-03-02T00:00:00"/>
    <s v="Avg of 4 NM Projects"/>
    <n v="19"/>
    <n v="0"/>
    <n v="0"/>
    <n v="75"/>
    <n v="72.16"/>
    <n v="0"/>
    <n v="1"/>
    <n v="0"/>
    <n v="0"/>
  </r>
  <r>
    <x v="6"/>
    <n v="2"/>
    <n v="2"/>
    <s v="ON"/>
    <d v="2019-03-02T00:00:00"/>
    <s v="Avg of 4 NM Projects"/>
    <n v="20"/>
    <n v="-0.13"/>
    <n v="-7.3033707865168538E-4"/>
    <n v="72.81"/>
    <n v="69.5"/>
    <n v="-9.0349999999999996E-3"/>
    <n v="0"/>
    <n v="0"/>
    <n v="0"/>
  </r>
  <r>
    <x v="6"/>
    <n v="2"/>
    <n v="2"/>
    <s v="ON"/>
    <d v="2019-03-02T00:00:00"/>
    <s v="Avg of 4 NM Projects"/>
    <n v="21"/>
    <n v="-0.26"/>
    <n v="-1.4606741573033708E-3"/>
    <n v="66.95"/>
    <n v="58.72"/>
    <n v="-1.5267200000000002E-2"/>
    <n v="0"/>
    <n v="0"/>
    <n v="0"/>
  </r>
  <r>
    <x v="6"/>
    <n v="2"/>
    <n v="2"/>
    <s v="ON"/>
    <d v="2019-03-02T00:00:00"/>
    <s v="Avg of 4 NM Projects"/>
    <n v="22"/>
    <n v="-0.13"/>
    <n v="-7.3033707865168538E-4"/>
    <n v="61.35"/>
    <n v="58.34"/>
    <n v="-7.584200000000001E-3"/>
    <n v="0"/>
    <n v="0"/>
    <n v="0"/>
  </r>
  <r>
    <x v="6"/>
    <n v="2"/>
    <n v="2"/>
    <s v="ON"/>
    <d v="2019-03-02T00:00:00"/>
    <s v="Avg of 4 NM Projects"/>
    <n v="23"/>
    <n v="0"/>
    <n v="0"/>
    <n v="55.45"/>
    <n v="69.7"/>
    <n v="0"/>
    <n v="1"/>
    <n v="0"/>
    <n v="0"/>
  </r>
  <r>
    <x v="6"/>
    <n v="2"/>
    <n v="2"/>
    <s v="OFF"/>
    <d v="2019-03-02T00:00:00"/>
    <s v="Avg of 4 NM Projects"/>
    <n v="24"/>
    <n v="-0.13"/>
    <n v="-7.3033707865168538E-4"/>
    <n v="51.94"/>
    <n v="86.28"/>
    <n v="-1.12164E-2"/>
    <n v="0"/>
    <n v="0"/>
    <n v="0"/>
  </r>
  <r>
    <x v="6"/>
    <n v="3"/>
    <n v="3"/>
    <s v="OFF"/>
    <d v="2019-03-03T00:00:00"/>
    <s v="Avg of 4 NM Projects"/>
    <n v="1"/>
    <n v="-0.39"/>
    <n v="-2.1910112359550564E-3"/>
    <n v="50.75"/>
    <n v="75.099999999999994"/>
    <n v="-2.9288999999999999E-2"/>
    <n v="0"/>
    <n v="0"/>
    <n v="0"/>
  </r>
  <r>
    <x v="6"/>
    <n v="3"/>
    <n v="3"/>
    <s v="OFF"/>
    <d v="2019-03-03T00:00:00"/>
    <s v="Avg of 4 NM Projects"/>
    <n v="2"/>
    <n v="-0.13"/>
    <n v="-7.3033707865168538E-4"/>
    <n v="54.1"/>
    <n v="68.03"/>
    <n v="-8.8439E-3"/>
    <n v="0"/>
    <n v="0"/>
    <n v="0"/>
  </r>
  <r>
    <x v="6"/>
    <n v="3"/>
    <n v="3"/>
    <s v="OFF"/>
    <d v="2019-03-03T00:00:00"/>
    <s v="Avg of 4 NM Projects"/>
    <n v="3"/>
    <n v="0"/>
    <n v="0"/>
    <n v="53.66"/>
    <n v="74.209999999999994"/>
    <n v="0"/>
    <n v="1"/>
    <n v="0"/>
    <n v="0"/>
  </r>
  <r>
    <x v="6"/>
    <n v="3"/>
    <n v="3"/>
    <s v="OFF"/>
    <d v="2019-03-03T00:00:00"/>
    <s v="Avg of 4 NM Projects"/>
    <n v="4"/>
    <n v="-0.26"/>
    <n v="-1.4606741573033708E-3"/>
    <n v="53.52"/>
    <n v="74.91"/>
    <n v="-1.94766E-2"/>
    <n v="0"/>
    <n v="0"/>
    <n v="0"/>
  </r>
  <r>
    <x v="6"/>
    <n v="3"/>
    <n v="3"/>
    <s v="OFF"/>
    <d v="2019-03-03T00:00:00"/>
    <s v="Avg of 4 NM Projects"/>
    <n v="5"/>
    <n v="0"/>
    <n v="0"/>
    <n v="48.77"/>
    <n v="69.349999999999994"/>
    <n v="0"/>
    <n v="1"/>
    <n v="0"/>
    <n v="0"/>
  </r>
  <r>
    <x v="6"/>
    <n v="3"/>
    <n v="3"/>
    <s v="OFF"/>
    <d v="2019-03-03T00:00:00"/>
    <s v="Avg of 4 NM Projects"/>
    <n v="6"/>
    <n v="-0.13"/>
    <n v="-7.3033707865168538E-4"/>
    <n v="48.52"/>
    <n v="57.56"/>
    <n v="-7.4828000000000004E-3"/>
    <n v="0"/>
    <n v="0"/>
    <n v="0"/>
  </r>
  <r>
    <x v="6"/>
    <n v="3"/>
    <n v="3"/>
    <s v="OFF"/>
    <d v="2019-03-03T00:00:00"/>
    <s v="Avg of 4 NM Projects"/>
    <n v="7"/>
    <n v="-0.39"/>
    <n v="-2.1910112359550564E-3"/>
    <n v="56.88"/>
    <n v="75.430000000000007"/>
    <n v="-2.9417700000000005E-2"/>
    <n v="0"/>
    <n v="0"/>
    <n v="0"/>
  </r>
  <r>
    <x v="6"/>
    <n v="3"/>
    <n v="3"/>
    <s v="ON"/>
    <d v="2019-03-03T00:00:00"/>
    <s v="Avg of 4 NM Projects"/>
    <n v="8"/>
    <n v="2.1750000000000003"/>
    <n v="1.2219101123595507E-2"/>
    <n v="53.57"/>
    <n v="96.79"/>
    <n v="0.21051825000000005"/>
    <n v="0"/>
    <n v="0"/>
    <n v="0"/>
  </r>
  <r>
    <x v="6"/>
    <n v="3"/>
    <n v="3"/>
    <s v="ON"/>
    <d v="2019-03-03T00:00:00"/>
    <s v="Avg of 4 NM Projects"/>
    <n v="9"/>
    <n v="12.16"/>
    <n v="6.8314606741573039E-2"/>
    <n v="55.23"/>
    <n v="74.510000000000005"/>
    <n v="0.9060416"/>
    <n v="0"/>
    <n v="0"/>
    <n v="0"/>
  </r>
  <r>
    <x v="6"/>
    <n v="3"/>
    <n v="3"/>
    <s v="ON"/>
    <d v="2019-03-03T00:00:00"/>
    <s v="Avg of 4 NM Projects"/>
    <n v="10"/>
    <n v="33.03"/>
    <n v="0.18556179775280898"/>
    <n v="62.44"/>
    <n v="45.28"/>
    <n v="1.4955984"/>
    <n v="0"/>
    <n v="0"/>
    <n v="0"/>
  </r>
  <r>
    <x v="6"/>
    <n v="3"/>
    <n v="3"/>
    <s v="ON"/>
    <d v="2019-03-03T00:00:00"/>
    <s v="Avg of 4 NM Projects"/>
    <n v="11"/>
    <n v="36.739999999999995"/>
    <n v="0.20640449438202244"/>
    <n v="61.05"/>
    <n v="42.73"/>
    <n v="1.5699001999999995"/>
    <n v="0"/>
    <n v="0"/>
    <n v="0"/>
  </r>
  <r>
    <x v="6"/>
    <n v="3"/>
    <n v="3"/>
    <s v="ON"/>
    <d v="2019-03-03T00:00:00"/>
    <s v="Avg of 4 NM Projects"/>
    <n v="12"/>
    <n v="43.010000000000005"/>
    <n v="0.24162921348314609"/>
    <n v="62.17"/>
    <n v="49.93"/>
    <n v="2.1474893000000002"/>
    <n v="0"/>
    <n v="0"/>
    <n v="0"/>
  </r>
  <r>
    <x v="6"/>
    <n v="3"/>
    <n v="3"/>
    <s v="ON"/>
    <d v="2019-03-03T00:00:00"/>
    <s v="Avg of 4 NM Projects"/>
    <n v="13"/>
    <n v="43.905000000000001"/>
    <n v="0.24665730337078653"/>
    <n v="59.67"/>
    <n v="50.2"/>
    <n v="2.2040310000000005"/>
    <n v="0"/>
    <n v="0"/>
    <n v="0"/>
  </r>
  <r>
    <x v="6"/>
    <n v="3"/>
    <n v="3"/>
    <s v="ON"/>
    <d v="2019-03-03T00:00:00"/>
    <s v="Avg of 4 NM Projects"/>
    <n v="14"/>
    <n v="44.54"/>
    <n v="0.25022471910112359"/>
    <n v="55.08"/>
    <n v="45.38"/>
    <n v="2.0212251999999999"/>
    <n v="0"/>
    <n v="0"/>
    <n v="0"/>
  </r>
  <r>
    <x v="6"/>
    <n v="3"/>
    <n v="3"/>
    <s v="ON"/>
    <d v="2019-03-03T00:00:00"/>
    <s v="Avg of 4 NM Projects"/>
    <n v="15"/>
    <n v="34.435000000000002"/>
    <n v="0.19345505617977529"/>
    <n v="56.19"/>
    <n v="47.45"/>
    <n v="1.6339407500000003"/>
    <n v="0"/>
    <n v="0"/>
    <n v="0"/>
  </r>
  <r>
    <x v="6"/>
    <n v="3"/>
    <n v="3"/>
    <s v="ON"/>
    <d v="2019-03-03T00:00:00"/>
    <s v="Avg of 4 NM Projects"/>
    <n v="16"/>
    <n v="19.329999999999998"/>
    <n v="0.10859550561797753"/>
    <n v="60"/>
    <n v="51.14"/>
    <n v="0.98853619999999987"/>
    <n v="0"/>
    <n v="0"/>
    <n v="0"/>
  </r>
  <r>
    <x v="6"/>
    <n v="3"/>
    <n v="3"/>
    <s v="ON"/>
    <d v="2019-03-03T00:00:00"/>
    <s v="Avg of 4 NM Projects"/>
    <n v="17"/>
    <n v="6.5299999999999994"/>
    <n v="3.6685393258426964E-2"/>
    <n v="70.48"/>
    <n v="87.43"/>
    <n v="0.57091789999999998"/>
    <n v="0"/>
    <n v="0"/>
    <n v="0"/>
  </r>
  <r>
    <x v="6"/>
    <n v="3"/>
    <n v="3"/>
    <s v="ON"/>
    <d v="2019-03-03T00:00:00"/>
    <s v="Avg of 4 NM Projects"/>
    <n v="18"/>
    <n v="0"/>
    <n v="0"/>
    <n v="89.5"/>
    <n v="118.54"/>
    <n v="0"/>
    <n v="1"/>
    <n v="0"/>
    <n v="0"/>
  </r>
  <r>
    <x v="6"/>
    <n v="3"/>
    <n v="3"/>
    <s v="ON"/>
    <d v="2019-03-03T00:00:00"/>
    <s v="Avg of 4 NM Projects"/>
    <n v="19"/>
    <n v="0"/>
    <n v="0"/>
    <n v="98.55"/>
    <n v="144.16"/>
    <n v="0"/>
    <n v="1"/>
    <n v="0"/>
    <n v="0"/>
  </r>
  <r>
    <x v="6"/>
    <n v="3"/>
    <n v="3"/>
    <s v="ON"/>
    <d v="2019-03-03T00:00:00"/>
    <s v="Avg of 4 NM Projects"/>
    <n v="20"/>
    <n v="-0.13"/>
    <n v="-7.3033707865168538E-4"/>
    <n v="87.62"/>
    <n v="129.15"/>
    <n v="-1.6789499999999999E-2"/>
    <n v="0"/>
    <n v="0"/>
    <n v="0"/>
  </r>
  <r>
    <x v="6"/>
    <n v="3"/>
    <n v="3"/>
    <s v="ON"/>
    <d v="2019-03-03T00:00:00"/>
    <s v="Avg of 4 NM Projects"/>
    <n v="21"/>
    <n v="-0.13"/>
    <n v="-7.3033707865168538E-4"/>
    <n v="76.45"/>
    <n v="104.78"/>
    <n v="-1.3621400000000001E-2"/>
    <n v="0"/>
    <n v="0"/>
    <n v="0"/>
  </r>
  <r>
    <x v="6"/>
    <n v="3"/>
    <n v="3"/>
    <s v="ON"/>
    <d v="2019-03-03T00:00:00"/>
    <s v="Avg of 4 NM Projects"/>
    <n v="22"/>
    <n v="0"/>
    <n v="0"/>
    <n v="60.41"/>
    <n v="108.89"/>
    <n v="0"/>
    <n v="1"/>
    <n v="0"/>
    <n v="0"/>
  </r>
  <r>
    <x v="6"/>
    <n v="3"/>
    <n v="3"/>
    <s v="ON"/>
    <d v="2019-03-03T00:00:00"/>
    <s v="Avg of 4 NM Projects"/>
    <n v="23"/>
    <n v="-0.13"/>
    <n v="-7.3033707865168538E-4"/>
    <n v="42"/>
    <n v="104.71"/>
    <n v="-1.3612299999999999E-2"/>
    <n v="0"/>
    <n v="0"/>
    <n v="0"/>
  </r>
  <r>
    <x v="6"/>
    <n v="3"/>
    <n v="3"/>
    <s v="OFF"/>
    <d v="2019-03-03T00:00:00"/>
    <s v="Avg of 4 NM Projects"/>
    <n v="24"/>
    <n v="0"/>
    <n v="0"/>
    <n v="41.12"/>
    <n v="105.02"/>
    <n v="0"/>
    <n v="1"/>
    <n v="0"/>
    <n v="0"/>
  </r>
  <r>
    <x v="6"/>
    <n v="4"/>
    <n v="4"/>
    <s v="OFF"/>
    <d v="2019-03-04T00:00:00"/>
    <s v="Avg of 4 NM Projects"/>
    <n v="1"/>
    <n v="-0.52"/>
    <n v="-2.9213483146067415E-3"/>
    <n v="58.68"/>
    <n v="65.959999999999994"/>
    <n v="-3.4299200000000002E-2"/>
    <n v="0"/>
    <n v="0"/>
    <n v="0"/>
  </r>
  <r>
    <x v="6"/>
    <n v="4"/>
    <n v="4"/>
    <s v="OFF"/>
    <d v="2019-03-04T00:00:00"/>
    <s v="Avg of 4 NM Projects"/>
    <n v="2"/>
    <n v="0"/>
    <n v="0"/>
    <n v="54.88"/>
    <n v="58.18"/>
    <n v="0"/>
    <n v="1"/>
    <n v="0"/>
    <n v="0"/>
  </r>
  <r>
    <x v="6"/>
    <n v="4"/>
    <n v="4"/>
    <s v="OFF"/>
    <d v="2019-03-04T00:00:00"/>
    <s v="Avg of 4 NM Projects"/>
    <n v="3"/>
    <n v="-0.13"/>
    <n v="-7.3033707865168538E-4"/>
    <n v="60.31"/>
    <n v="60.78"/>
    <n v="-7.9014000000000011E-3"/>
    <n v="0"/>
    <n v="0"/>
    <n v="0"/>
  </r>
  <r>
    <x v="6"/>
    <n v="4"/>
    <n v="4"/>
    <s v="OFF"/>
    <d v="2019-03-04T00:00:00"/>
    <s v="Avg of 4 NM Projects"/>
    <n v="4"/>
    <n v="-0.26"/>
    <n v="-1.4606741573033708E-3"/>
    <n v="57.18"/>
    <n v="50.65"/>
    <n v="-1.3169E-2"/>
    <n v="0"/>
    <n v="0"/>
    <n v="0"/>
  </r>
  <r>
    <x v="6"/>
    <n v="4"/>
    <n v="4"/>
    <s v="OFF"/>
    <d v="2019-03-04T00:00:00"/>
    <s v="Avg of 4 NM Projects"/>
    <n v="5"/>
    <n v="-0.13"/>
    <n v="-7.3033707865168538E-4"/>
    <n v="58.34"/>
    <n v="56.22"/>
    <n v="-7.3086000000000002E-3"/>
    <n v="0"/>
    <n v="0"/>
    <n v="0"/>
  </r>
  <r>
    <x v="6"/>
    <n v="4"/>
    <n v="4"/>
    <s v="OFF"/>
    <d v="2019-03-04T00:00:00"/>
    <s v="Avg of 4 NM Projects"/>
    <n v="6"/>
    <n v="0"/>
    <n v="0"/>
    <n v="67.400000000000006"/>
    <n v="58.5"/>
    <n v="0"/>
    <n v="1"/>
    <n v="0"/>
    <n v="0"/>
  </r>
  <r>
    <x v="6"/>
    <n v="4"/>
    <n v="4"/>
    <s v="OFF"/>
    <d v="2019-03-04T00:00:00"/>
    <s v="Avg of 4 NM Projects"/>
    <n v="7"/>
    <n v="-0.39"/>
    <n v="-2.1910112359550564E-3"/>
    <n v="79.19"/>
    <n v="40.46"/>
    <n v="-1.5779400000000002E-2"/>
    <n v="0"/>
    <n v="0"/>
    <n v="0"/>
  </r>
  <r>
    <x v="6"/>
    <n v="4"/>
    <n v="4"/>
    <s v="ON"/>
    <d v="2019-03-04T00:00:00"/>
    <s v="Avg of 4 NM Projects"/>
    <n v="8"/>
    <n v="2.2999999999999998"/>
    <n v="1.2921348314606741E-2"/>
    <n v="73.64"/>
    <n v="36.090000000000003"/>
    <n v="8.3007000000000011E-2"/>
    <n v="0"/>
    <n v="0"/>
    <n v="0"/>
  </r>
  <r>
    <x v="6"/>
    <n v="4"/>
    <n v="4"/>
    <s v="ON"/>
    <d v="2019-03-04T00:00:00"/>
    <s v="Avg of 4 NM Projects"/>
    <n v="9"/>
    <n v="12.164999999999999"/>
    <n v="6.8342696629213481E-2"/>
    <n v="64.37"/>
    <n v="49.67"/>
    <n v="0.60423554999999995"/>
    <n v="0"/>
    <n v="0"/>
    <n v="0"/>
  </r>
  <r>
    <x v="6"/>
    <n v="4"/>
    <n v="4"/>
    <s v="ON"/>
    <d v="2019-03-04T00:00:00"/>
    <s v="Avg of 4 NM Projects"/>
    <n v="10"/>
    <n v="18.435000000000002"/>
    <n v="0.10356741573033709"/>
    <n v="62.24"/>
    <n v="52.64"/>
    <n v="0.97041840000000013"/>
    <n v="0"/>
    <n v="0"/>
    <n v="0"/>
  </r>
  <r>
    <x v="6"/>
    <n v="4"/>
    <n v="4"/>
    <s v="ON"/>
    <d v="2019-03-04T00:00:00"/>
    <s v="Avg of 4 NM Projects"/>
    <n v="11"/>
    <n v="24.71"/>
    <n v="0.13882022471910113"/>
    <n v="65.989999999999995"/>
    <n v="63.24"/>
    <n v="1.5626604000000002"/>
    <n v="0"/>
    <n v="0"/>
    <n v="0"/>
  </r>
  <r>
    <x v="6"/>
    <n v="4"/>
    <n v="4"/>
    <s v="ON"/>
    <d v="2019-03-04T00:00:00"/>
    <s v="Avg of 4 NM Projects"/>
    <n v="12"/>
    <n v="37.375"/>
    <n v="0.20997191011235955"/>
    <n v="66.83"/>
    <n v="90.66"/>
    <n v="3.3884175000000001"/>
    <n v="0"/>
    <n v="0"/>
    <n v="0"/>
  </r>
  <r>
    <x v="6"/>
    <n v="4"/>
    <n v="4"/>
    <s v="ON"/>
    <d v="2019-03-04T00:00:00"/>
    <s v="Avg of 4 NM Projects"/>
    <n v="13"/>
    <n v="46.97"/>
    <n v="0.26387640449438199"/>
    <n v="57.78"/>
    <n v="83.3"/>
    <n v="3.9126009999999996"/>
    <n v="0"/>
    <n v="0"/>
    <n v="0"/>
  </r>
  <r>
    <x v="6"/>
    <n v="4"/>
    <n v="4"/>
    <s v="ON"/>
    <d v="2019-03-04T00:00:00"/>
    <s v="Avg of 4 NM Projects"/>
    <n v="14"/>
    <n v="42.614999999999995"/>
    <n v="0.23941011235955054"/>
    <n v="51.56"/>
    <n v="64.849999999999994"/>
    <n v="2.7635827499999994"/>
    <n v="0"/>
    <n v="0"/>
    <n v="0"/>
  </r>
  <r>
    <x v="6"/>
    <n v="4"/>
    <n v="4"/>
    <s v="ON"/>
    <d v="2019-03-04T00:00:00"/>
    <s v="Avg of 4 NM Projects"/>
    <n v="15"/>
    <n v="34.435000000000002"/>
    <n v="0.19345505617977529"/>
    <n v="53.22"/>
    <n v="58.19"/>
    <n v="2.0037726500000002"/>
    <n v="0"/>
    <n v="0"/>
    <n v="0"/>
  </r>
  <r>
    <x v="6"/>
    <n v="4"/>
    <n v="4"/>
    <s v="ON"/>
    <d v="2019-03-04T00:00:00"/>
    <s v="Avg of 4 NM Projects"/>
    <n v="16"/>
    <n v="16.515000000000001"/>
    <n v="9.2780898876404491E-2"/>
    <n v="53.23"/>
    <n v="60.26"/>
    <n v="0.99519389999999996"/>
    <n v="0"/>
    <n v="0"/>
    <n v="0"/>
  </r>
  <r>
    <x v="6"/>
    <n v="4"/>
    <n v="4"/>
    <s v="ON"/>
    <d v="2019-03-04T00:00:00"/>
    <s v="Avg of 4 NM Projects"/>
    <n v="17"/>
    <n v="13.309999999999999"/>
    <n v="7.4775280898876403E-2"/>
    <n v="60.67"/>
    <n v="57.16"/>
    <n v="0.7607995999999998"/>
    <n v="0"/>
    <n v="0"/>
    <n v="0"/>
  </r>
  <r>
    <x v="6"/>
    <n v="4"/>
    <n v="4"/>
    <s v="ON"/>
    <d v="2019-03-04T00:00:00"/>
    <s v="Avg of 4 NM Projects"/>
    <n v="18"/>
    <n v="1.1549999999999998"/>
    <n v="6.4887640449438188E-3"/>
    <n v="83.68"/>
    <n v="63.1"/>
    <n v="7.2880499999999987E-2"/>
    <n v="0"/>
    <n v="0"/>
    <n v="0"/>
  </r>
  <r>
    <x v="6"/>
    <n v="4"/>
    <n v="4"/>
    <s v="ON"/>
    <d v="2019-03-04T00:00:00"/>
    <s v="Avg of 4 NM Projects"/>
    <n v="19"/>
    <n v="-0.13"/>
    <n v="-7.3033707865168538E-4"/>
    <n v="95.91"/>
    <n v="94.55"/>
    <n v="-1.2291499999999999E-2"/>
    <n v="0"/>
    <n v="0"/>
    <n v="0"/>
  </r>
  <r>
    <x v="6"/>
    <n v="4"/>
    <n v="4"/>
    <s v="ON"/>
    <d v="2019-03-04T00:00:00"/>
    <s v="Avg of 4 NM Projects"/>
    <n v="20"/>
    <n v="-0.26"/>
    <n v="-1.4606741573033708E-3"/>
    <n v="95.49"/>
    <n v="61.47"/>
    <n v="-1.5982200000000002E-2"/>
    <n v="0"/>
    <n v="0"/>
    <n v="0"/>
  </r>
  <r>
    <x v="6"/>
    <n v="4"/>
    <n v="4"/>
    <s v="ON"/>
    <d v="2019-03-04T00:00:00"/>
    <s v="Avg of 4 NM Projects"/>
    <n v="21"/>
    <n v="0"/>
    <n v="0"/>
    <n v="78.66"/>
    <n v="49.53"/>
    <n v="0"/>
    <n v="1"/>
    <n v="0"/>
    <n v="0"/>
  </r>
  <r>
    <x v="6"/>
    <n v="4"/>
    <n v="4"/>
    <s v="ON"/>
    <d v="2019-03-04T00:00:00"/>
    <s v="Avg of 4 NM Projects"/>
    <n v="22"/>
    <n v="-0.26"/>
    <n v="-1.4606741573033708E-3"/>
    <n v="72.34"/>
    <n v="43.7"/>
    <n v="-1.1362000000000002E-2"/>
    <n v="0"/>
    <n v="0"/>
    <n v="0"/>
  </r>
  <r>
    <x v="6"/>
    <n v="4"/>
    <n v="4"/>
    <s v="ON"/>
    <d v="2019-03-04T00:00:00"/>
    <s v="Avg of 4 NM Projects"/>
    <n v="23"/>
    <n v="-0.13"/>
    <n v="-7.3033707865168538E-4"/>
    <n v="58.99"/>
    <n v="37.340000000000003"/>
    <n v="-4.8542000000000004E-3"/>
    <n v="0"/>
    <n v="0"/>
    <n v="0"/>
  </r>
  <r>
    <x v="6"/>
    <n v="4"/>
    <n v="4"/>
    <s v="OFF"/>
    <d v="2019-03-04T00:00:00"/>
    <s v="Avg of 4 NM Projects"/>
    <n v="24"/>
    <n v="-0.13"/>
    <n v="-7.3033707865168538E-4"/>
    <n v="74.02"/>
    <n v="36.44"/>
    <n v="-4.7371999999999996E-3"/>
    <n v="0"/>
    <n v="0"/>
    <n v="0"/>
  </r>
  <r>
    <x v="6"/>
    <n v="5"/>
    <n v="5"/>
    <s v="OFF"/>
    <d v="2019-03-05T00:00:00"/>
    <s v="Avg of 4 NM Projects"/>
    <n v="1"/>
    <n v="0"/>
    <n v="0"/>
    <n v="54.26"/>
    <n v="30.62"/>
    <n v="0"/>
    <n v="1"/>
    <n v="0"/>
    <n v="0"/>
  </r>
  <r>
    <x v="6"/>
    <n v="5"/>
    <n v="5"/>
    <s v="OFF"/>
    <d v="2019-03-05T00:00:00"/>
    <s v="Avg of 4 NM Projects"/>
    <n v="2"/>
    <n v="-0.39"/>
    <n v="-2.1910112359550564E-3"/>
    <n v="62.44"/>
    <n v="36.26"/>
    <n v="-1.4141399999999998E-2"/>
    <n v="0"/>
    <n v="0"/>
    <n v="0"/>
  </r>
  <r>
    <x v="6"/>
    <n v="5"/>
    <n v="5"/>
    <s v="OFF"/>
    <d v="2019-03-05T00:00:00"/>
    <s v="Avg of 4 NM Projects"/>
    <n v="3"/>
    <n v="0"/>
    <n v="0"/>
    <n v="62.8"/>
    <n v="34.880000000000003"/>
    <n v="0"/>
    <n v="1"/>
    <n v="0"/>
    <n v="0"/>
  </r>
  <r>
    <x v="6"/>
    <n v="5"/>
    <n v="5"/>
    <s v="OFF"/>
    <d v="2019-03-05T00:00:00"/>
    <s v="Avg of 4 NM Projects"/>
    <n v="4"/>
    <n v="-0.26"/>
    <n v="-1.4606741573033708E-3"/>
    <n v="63.08"/>
    <n v="47.17"/>
    <n v="-1.2264200000000001E-2"/>
    <n v="0"/>
    <n v="0"/>
    <n v="0"/>
  </r>
  <r>
    <x v="6"/>
    <n v="5"/>
    <n v="5"/>
    <s v="OFF"/>
    <d v="2019-03-05T00:00:00"/>
    <s v="Avg of 4 NM Projects"/>
    <n v="5"/>
    <n v="-0.13"/>
    <n v="-7.3033707865168538E-4"/>
    <n v="58.88"/>
    <n v="39.28"/>
    <n v="-5.1064000000000005E-3"/>
    <n v="0"/>
    <n v="0"/>
    <n v="0"/>
  </r>
  <r>
    <x v="6"/>
    <n v="5"/>
    <n v="5"/>
    <s v="OFF"/>
    <d v="2019-03-05T00:00:00"/>
    <s v="Avg of 4 NM Projects"/>
    <n v="6"/>
    <n v="-0.26"/>
    <n v="-1.4606741573033708E-3"/>
    <n v="66.64"/>
    <n v="43.97"/>
    <n v="-1.14322E-2"/>
    <n v="0"/>
    <n v="0"/>
    <n v="0"/>
  </r>
  <r>
    <x v="6"/>
    <n v="5"/>
    <n v="5"/>
    <s v="OFF"/>
    <d v="2019-03-05T00:00:00"/>
    <s v="Avg of 4 NM Projects"/>
    <n v="7"/>
    <n v="1.02"/>
    <n v="5.7303370786516853E-3"/>
    <n v="99.02"/>
    <n v="93.77"/>
    <n v="9.5645399999999992E-2"/>
    <n v="0"/>
    <n v="0"/>
    <n v="0"/>
  </r>
  <r>
    <x v="6"/>
    <n v="5"/>
    <n v="5"/>
    <s v="ON"/>
    <d v="2019-03-05T00:00:00"/>
    <s v="Avg of 4 NM Projects"/>
    <n v="8"/>
    <n v="16.900000000000002"/>
    <n v="9.4943820224719117E-2"/>
    <n v="92.34"/>
    <n v="88.26"/>
    <n v="1.4915940000000003"/>
    <n v="0"/>
    <n v="0"/>
    <n v="0"/>
  </r>
  <r>
    <x v="6"/>
    <n v="5"/>
    <n v="5"/>
    <s v="ON"/>
    <d v="2019-03-05T00:00:00"/>
    <s v="Avg of 4 NM Projects"/>
    <n v="9"/>
    <n v="35.33"/>
    <n v="0.19848314606741571"/>
    <n v="70.680000000000007"/>
    <n v="66.209999999999994"/>
    <n v="2.3391992999999998"/>
    <n v="0"/>
    <n v="0"/>
    <n v="0"/>
  </r>
  <r>
    <x v="6"/>
    <n v="5"/>
    <n v="5"/>
    <s v="ON"/>
    <d v="2019-03-05T00:00:00"/>
    <s v="Avg of 4 NM Projects"/>
    <n v="10"/>
    <n v="49.665000000000006"/>
    <n v="0.2790168539325843"/>
    <n v="74.61"/>
    <n v="51.65"/>
    <n v="2.5651972500000002"/>
    <n v="0"/>
    <n v="0"/>
    <n v="0"/>
  </r>
  <r>
    <x v="6"/>
    <n v="5"/>
    <n v="5"/>
    <s v="ON"/>
    <d v="2019-03-05T00:00:00"/>
    <s v="Avg of 4 NM Projects"/>
    <n v="11"/>
    <n v="61.305"/>
    <n v="0.34441011235955055"/>
    <n v="63.32"/>
    <n v="51.37"/>
    <n v="3.14923785"/>
    <n v="0"/>
    <n v="0"/>
    <n v="0"/>
  </r>
  <r>
    <x v="6"/>
    <n v="5"/>
    <n v="5"/>
    <s v="ON"/>
    <d v="2019-03-05T00:00:00"/>
    <s v="Avg of 4 NM Projects"/>
    <n v="12"/>
    <n v="53.63"/>
    <n v="0.30129213483146067"/>
    <n v="61.82"/>
    <n v="53.64"/>
    <n v="2.8767132000000002"/>
    <n v="0"/>
    <n v="0"/>
    <n v="0"/>
  </r>
  <r>
    <x v="6"/>
    <n v="5"/>
    <n v="5"/>
    <s v="ON"/>
    <d v="2019-03-05T00:00:00"/>
    <s v="Avg of 4 NM Projects"/>
    <n v="13"/>
    <n v="60.930000000000007"/>
    <n v="0.3423033707865169"/>
    <n v="58.69"/>
    <n v="45.55"/>
    <n v="2.7753614999999998"/>
    <n v="0"/>
    <n v="0"/>
    <n v="0"/>
  </r>
  <r>
    <x v="6"/>
    <n v="5"/>
    <n v="5"/>
    <s v="ON"/>
    <d v="2019-03-05T00:00:00"/>
    <s v="Avg of 4 NM Projects"/>
    <n v="14"/>
    <n v="57.725000000000001"/>
    <n v="0.32429775280898876"/>
    <n v="56.75"/>
    <n v="43.21"/>
    <n v="2.4942972500000002"/>
    <n v="0"/>
    <n v="0"/>
    <n v="0"/>
  </r>
  <r>
    <x v="6"/>
    <n v="5"/>
    <n v="5"/>
    <s v="ON"/>
    <d v="2019-03-05T00:00:00"/>
    <s v="Avg of 4 NM Projects"/>
    <n v="15"/>
    <n v="41.984999999999999"/>
    <n v="0.23587078651685392"/>
    <n v="56.42"/>
    <n v="42.37"/>
    <n v="1.7789044499999997"/>
    <n v="0"/>
    <n v="0"/>
    <n v="0"/>
  </r>
  <r>
    <x v="6"/>
    <n v="5"/>
    <n v="5"/>
    <s v="ON"/>
    <d v="2019-03-05T00:00:00"/>
    <s v="Avg of 4 NM Projects"/>
    <n v="16"/>
    <n v="26.880000000000003"/>
    <n v="0.15101123595505619"/>
    <n v="57.47"/>
    <n v="47.57"/>
    <n v="1.2786816000000001"/>
    <n v="0"/>
    <n v="0"/>
    <n v="0"/>
  </r>
  <r>
    <x v="6"/>
    <n v="5"/>
    <n v="5"/>
    <s v="ON"/>
    <d v="2019-03-05T00:00:00"/>
    <s v="Avg of 4 NM Projects"/>
    <n v="17"/>
    <n v="10.759999999999998"/>
    <n v="6.0449438202247179E-2"/>
    <n v="63.01"/>
    <n v="59.9"/>
    <n v="0.64452399999999987"/>
    <n v="0"/>
    <n v="0"/>
    <n v="0"/>
  </r>
  <r>
    <x v="6"/>
    <n v="5"/>
    <n v="5"/>
    <s v="ON"/>
    <d v="2019-03-05T00:00:00"/>
    <s v="Avg of 4 NM Projects"/>
    <n v="18"/>
    <n v="0.64"/>
    <n v="3.5955056179775282E-3"/>
    <n v="90.49"/>
    <n v="72.349999999999994"/>
    <n v="4.6303999999999998E-2"/>
    <n v="0"/>
    <n v="0"/>
    <n v="0"/>
  </r>
  <r>
    <x v="6"/>
    <n v="5"/>
    <n v="5"/>
    <s v="ON"/>
    <d v="2019-03-05T00:00:00"/>
    <s v="Avg of 4 NM Projects"/>
    <n v="19"/>
    <n v="-0.26"/>
    <n v="-1.4606741573033708E-3"/>
    <n v="92.71"/>
    <n v="87.34"/>
    <n v="-2.27084E-2"/>
    <n v="0"/>
    <n v="0"/>
    <n v="0"/>
  </r>
  <r>
    <x v="6"/>
    <n v="5"/>
    <n v="5"/>
    <s v="ON"/>
    <d v="2019-03-05T00:00:00"/>
    <s v="Avg of 4 NM Projects"/>
    <n v="20"/>
    <n v="-0.26"/>
    <n v="-1.4606741573033708E-3"/>
    <n v="93.43"/>
    <n v="96.72"/>
    <n v="-2.5147200000000001E-2"/>
    <n v="0"/>
    <n v="0"/>
    <n v="0"/>
  </r>
  <r>
    <x v="6"/>
    <n v="5"/>
    <n v="5"/>
    <s v="ON"/>
    <d v="2019-03-05T00:00:00"/>
    <s v="Avg of 4 NM Projects"/>
    <n v="21"/>
    <n v="-0.13"/>
    <n v="-7.3033707865168538E-4"/>
    <n v="74.010000000000005"/>
    <n v="81.63"/>
    <n v="-1.06119E-2"/>
    <n v="0"/>
    <n v="0"/>
    <n v="0"/>
  </r>
  <r>
    <x v="6"/>
    <n v="5"/>
    <n v="5"/>
    <s v="ON"/>
    <d v="2019-03-05T00:00:00"/>
    <s v="Avg of 4 NM Projects"/>
    <n v="22"/>
    <n v="-0.13"/>
    <n v="-7.3033707865168538E-4"/>
    <n v="65.16"/>
    <n v="60.31"/>
    <n v="-7.8403000000000014E-3"/>
    <n v="0"/>
    <n v="0"/>
    <n v="0"/>
  </r>
  <r>
    <x v="6"/>
    <n v="5"/>
    <n v="5"/>
    <s v="ON"/>
    <d v="2019-03-05T00:00:00"/>
    <s v="Avg of 4 NM Projects"/>
    <n v="23"/>
    <n v="0"/>
    <n v="0"/>
    <n v="63.95"/>
    <n v="49.31"/>
    <n v="0"/>
    <n v="1"/>
    <n v="0"/>
    <n v="0"/>
  </r>
  <r>
    <x v="6"/>
    <n v="5"/>
    <n v="5"/>
    <s v="OFF"/>
    <d v="2019-03-05T00:00:00"/>
    <s v="Avg of 4 NM Projects"/>
    <n v="24"/>
    <n v="-0.26"/>
    <n v="-1.4606741573033708E-3"/>
    <n v="64.290000000000006"/>
    <n v="53.16"/>
    <n v="-1.38216E-2"/>
    <n v="0"/>
    <n v="0"/>
    <n v="0"/>
  </r>
  <r>
    <x v="6"/>
    <n v="6"/>
    <n v="6"/>
    <s v="OFF"/>
    <d v="2019-03-06T00:00:00"/>
    <s v="Avg of 4 NM Projects"/>
    <n v="1"/>
    <n v="-0.26"/>
    <n v="-1.4606741573033708E-3"/>
    <n v="54.6"/>
    <n v="71.510000000000005"/>
    <n v="-1.8592600000000001E-2"/>
    <n v="0"/>
    <n v="0"/>
    <n v="0"/>
  </r>
  <r>
    <x v="6"/>
    <n v="6"/>
    <n v="6"/>
    <s v="OFF"/>
    <d v="2019-03-06T00:00:00"/>
    <s v="Avg of 4 NM Projects"/>
    <n v="2"/>
    <n v="-0.13"/>
    <n v="-7.3033707865168538E-4"/>
    <n v="54.56"/>
    <n v="76.13"/>
    <n v="-9.8969000000000001E-3"/>
    <n v="0"/>
    <n v="0"/>
    <n v="0"/>
  </r>
  <r>
    <x v="6"/>
    <n v="6"/>
    <n v="6"/>
    <s v="OFF"/>
    <d v="2019-03-06T00:00:00"/>
    <s v="Avg of 4 NM Projects"/>
    <n v="3"/>
    <n v="-0.13"/>
    <n v="-7.3033707865168538E-4"/>
    <n v="54.26"/>
    <n v="80.09"/>
    <n v="-1.0411700000000001E-2"/>
    <n v="0"/>
    <n v="0"/>
    <n v="0"/>
  </r>
  <r>
    <x v="6"/>
    <n v="6"/>
    <n v="6"/>
    <s v="OFF"/>
    <d v="2019-03-06T00:00:00"/>
    <s v="Avg of 4 NM Projects"/>
    <n v="4"/>
    <n v="-0.13"/>
    <n v="-7.3033707865168538E-4"/>
    <n v="57.29"/>
    <n v="83.62"/>
    <n v="-1.0870600000000001E-2"/>
    <n v="0"/>
    <n v="0"/>
    <n v="0"/>
  </r>
  <r>
    <x v="6"/>
    <n v="6"/>
    <n v="6"/>
    <s v="OFF"/>
    <d v="2019-03-06T00:00:00"/>
    <s v="Avg of 4 NM Projects"/>
    <n v="5"/>
    <n v="-0.13"/>
    <n v="-7.3033707865168538E-4"/>
    <n v="58.76"/>
    <n v="89.41"/>
    <n v="-1.16233E-2"/>
    <n v="0"/>
    <n v="0"/>
    <n v="0"/>
  </r>
  <r>
    <x v="6"/>
    <n v="6"/>
    <n v="6"/>
    <s v="OFF"/>
    <d v="2019-03-06T00:00:00"/>
    <s v="Avg of 4 NM Projects"/>
    <n v="6"/>
    <n v="-0.26"/>
    <n v="-1.4606741573033708E-3"/>
    <n v="62.15"/>
    <n v="110.86"/>
    <n v="-2.8823600000000001E-2"/>
    <n v="0"/>
    <n v="0"/>
    <n v="0"/>
  </r>
  <r>
    <x v="6"/>
    <n v="6"/>
    <n v="6"/>
    <s v="OFF"/>
    <d v="2019-03-06T00:00:00"/>
    <s v="Avg of 4 NM Projects"/>
    <n v="7"/>
    <n v="0"/>
    <n v="0"/>
    <n v="86.33"/>
    <n v="121.94"/>
    <n v="0"/>
    <n v="1"/>
    <n v="0"/>
    <n v="0"/>
  </r>
  <r>
    <x v="6"/>
    <n v="6"/>
    <n v="6"/>
    <s v="ON"/>
    <d v="2019-03-06T00:00:00"/>
    <s v="Avg of 4 NM Projects"/>
    <n v="8"/>
    <n v="7.9349999999999987"/>
    <n v="4.4578651685393253E-2"/>
    <n v="77.55"/>
    <n v="66.319999999999993"/>
    <n v="0.52624919999999986"/>
    <n v="0"/>
    <n v="0"/>
    <n v="0"/>
  </r>
  <r>
    <x v="6"/>
    <n v="6"/>
    <n v="6"/>
    <s v="ON"/>
    <d v="2019-03-06T00:00:00"/>
    <s v="Avg of 4 NM Projects"/>
    <n v="9"/>
    <n v="31.869999999999997"/>
    <n v="0.17904494382022471"/>
    <n v="70.78"/>
    <n v="50.15"/>
    <n v="1.5982804999999998"/>
    <n v="0"/>
    <n v="0"/>
    <n v="0"/>
  </r>
  <r>
    <x v="6"/>
    <n v="6"/>
    <n v="6"/>
    <s v="ON"/>
    <d v="2019-03-06T00:00:00"/>
    <s v="Avg of 4 NM Projects"/>
    <n v="10"/>
    <n v="79.359999999999985"/>
    <n v="0.44584269662921339"/>
    <n v="64.709999999999994"/>
    <n v="47.79"/>
    <n v="3.7926143999999988"/>
    <n v="0"/>
    <n v="0"/>
    <n v="0"/>
  </r>
  <r>
    <x v="6"/>
    <n v="6"/>
    <n v="6"/>
    <s v="ON"/>
    <d v="2019-03-06T00:00:00"/>
    <s v="Avg of 4 NM Projects"/>
    <n v="11"/>
    <n v="86.144999999999996"/>
    <n v="0.48396067415730337"/>
    <n v="66.680000000000007"/>
    <n v="48.55"/>
    <n v="4.1823397499999988"/>
    <n v="0"/>
    <n v="0"/>
    <n v="0"/>
  </r>
  <r>
    <x v="6"/>
    <n v="6"/>
    <n v="6"/>
    <s v="ON"/>
    <d v="2019-03-06T00:00:00"/>
    <s v="Avg of 4 NM Projects"/>
    <n v="12"/>
    <n v="94.725000000000009"/>
    <n v="0.53216292134831467"/>
    <n v="62.93"/>
    <n v="52.24"/>
    <n v="4.9484339999999998"/>
    <n v="0"/>
    <n v="1"/>
    <n v="0"/>
  </r>
  <r>
    <x v="6"/>
    <n v="6"/>
    <n v="6"/>
    <s v="ON"/>
    <d v="2019-03-06T00:00:00"/>
    <s v="Avg of 4 NM Projects"/>
    <n v="13"/>
    <n v="110.20500000000001"/>
    <n v="0.61912921348314609"/>
    <n v="61.03"/>
    <n v="51.1"/>
    <n v="5.6314755000000005"/>
    <n v="0"/>
    <n v="1"/>
    <n v="0"/>
  </r>
  <r>
    <x v="6"/>
    <n v="6"/>
    <n v="6"/>
    <s v="ON"/>
    <d v="2019-03-06T00:00:00"/>
    <s v="Avg of 4 NM Projects"/>
    <n v="14"/>
    <n v="108.41999999999999"/>
    <n v="0.6091011235955055"/>
    <n v="60.23"/>
    <n v="51.26"/>
    <n v="5.557609199999999"/>
    <n v="0"/>
    <n v="1"/>
    <n v="0"/>
  </r>
  <r>
    <x v="6"/>
    <n v="6"/>
    <n v="6"/>
    <s v="ON"/>
    <d v="2019-03-06T00:00:00"/>
    <s v="Avg of 4 NM Projects"/>
    <n v="15"/>
    <n v="97.28"/>
    <n v="0.54651685393258431"/>
    <n v="59.6"/>
    <n v="49.58"/>
    <n v="4.8231424000000001"/>
    <n v="0"/>
    <n v="1"/>
    <n v="0"/>
  </r>
  <r>
    <x v="6"/>
    <n v="6"/>
    <n v="6"/>
    <s v="ON"/>
    <d v="2019-03-06T00:00:00"/>
    <s v="Avg of 4 NM Projects"/>
    <n v="16"/>
    <n v="72.185000000000002"/>
    <n v="0.40553370786516857"/>
    <n v="60.14"/>
    <n v="52.92"/>
    <n v="3.8200302000000002"/>
    <n v="0"/>
    <n v="0"/>
    <n v="0"/>
  </r>
  <r>
    <x v="6"/>
    <n v="6"/>
    <n v="6"/>
    <s v="ON"/>
    <d v="2019-03-06T00:00:00"/>
    <s v="Avg of 4 NM Projects"/>
    <n v="17"/>
    <n v="30.975000000000001"/>
    <n v="0.17401685393258429"/>
    <n v="64.02"/>
    <n v="56.41"/>
    <n v="1.7472997499999998"/>
    <n v="0"/>
    <n v="0"/>
    <n v="0"/>
  </r>
  <r>
    <x v="6"/>
    <n v="6"/>
    <n v="6"/>
    <s v="ON"/>
    <d v="2019-03-06T00:00:00"/>
    <s v="Avg of 4 NM Projects"/>
    <n v="18"/>
    <n v="2.6899999999999995"/>
    <n v="1.5112359550561795E-2"/>
    <n v="76.13"/>
    <n v="58.66"/>
    <n v="0.15779539999999997"/>
    <n v="0"/>
    <n v="0"/>
    <n v="0"/>
  </r>
  <r>
    <x v="6"/>
    <n v="6"/>
    <n v="6"/>
    <s v="ON"/>
    <d v="2019-03-06T00:00:00"/>
    <s v="Avg of 4 NM Projects"/>
    <n v="19"/>
    <n v="-0.26"/>
    <n v="-1.4606741573033708E-3"/>
    <n v="82.33"/>
    <n v="65.19"/>
    <n v="-1.69494E-2"/>
    <n v="0"/>
    <n v="0"/>
    <n v="0"/>
  </r>
  <r>
    <x v="6"/>
    <n v="6"/>
    <n v="6"/>
    <s v="ON"/>
    <d v="2019-03-06T00:00:00"/>
    <s v="Avg of 4 NM Projects"/>
    <n v="20"/>
    <n v="0"/>
    <n v="0"/>
    <n v="76.040000000000006"/>
    <n v="61.18"/>
    <n v="0"/>
    <n v="1"/>
    <n v="0"/>
    <n v="0"/>
  </r>
  <r>
    <x v="6"/>
    <n v="6"/>
    <n v="6"/>
    <s v="ON"/>
    <d v="2019-03-06T00:00:00"/>
    <s v="Avg of 4 NM Projects"/>
    <n v="21"/>
    <n v="0"/>
    <n v="0"/>
    <n v="70.88"/>
    <n v="58.77"/>
    <n v="0"/>
    <n v="1"/>
    <n v="0"/>
    <n v="0"/>
  </r>
  <r>
    <x v="6"/>
    <n v="6"/>
    <n v="6"/>
    <s v="ON"/>
    <d v="2019-03-06T00:00:00"/>
    <s v="Avg of 4 NM Projects"/>
    <n v="22"/>
    <n v="-0.26"/>
    <n v="-1.4606741573033708E-3"/>
    <n v="67.290000000000006"/>
    <n v="61.84"/>
    <n v="-1.6078400000000003E-2"/>
    <n v="0"/>
    <n v="0"/>
    <n v="0"/>
  </r>
  <r>
    <x v="6"/>
    <n v="6"/>
    <n v="6"/>
    <s v="ON"/>
    <d v="2019-03-06T00:00:00"/>
    <s v="Avg of 4 NM Projects"/>
    <n v="23"/>
    <n v="-0.13"/>
    <n v="-7.3033707865168538E-4"/>
    <n v="61.11"/>
    <n v="54.92"/>
    <n v="-7.1396000000000003E-3"/>
    <n v="0"/>
    <n v="0"/>
    <n v="0"/>
  </r>
  <r>
    <x v="6"/>
    <n v="6"/>
    <n v="6"/>
    <s v="OFF"/>
    <d v="2019-03-06T00:00:00"/>
    <s v="Avg of 4 NM Projects"/>
    <n v="24"/>
    <n v="-0.26"/>
    <n v="-1.4606741573033708E-3"/>
    <n v="60.13"/>
    <n v="51.12"/>
    <n v="-1.32912E-2"/>
    <n v="0"/>
    <n v="0"/>
    <n v="0"/>
  </r>
  <r>
    <x v="6"/>
    <n v="7"/>
    <n v="7"/>
    <s v="OFF"/>
    <d v="2019-03-07T00:00:00"/>
    <s v="Avg of 4 NM Projects"/>
    <n v="1"/>
    <n v="0"/>
    <n v="0"/>
    <n v="56.71"/>
    <n v="52.69"/>
    <n v="0"/>
    <n v="1"/>
    <n v="0"/>
    <n v="0"/>
  </r>
  <r>
    <x v="6"/>
    <n v="7"/>
    <n v="7"/>
    <s v="OFF"/>
    <d v="2019-03-07T00:00:00"/>
    <s v="Avg of 4 NM Projects"/>
    <n v="2"/>
    <n v="-0.13"/>
    <n v="-7.3033707865168538E-4"/>
    <n v="56.47"/>
    <n v="51.47"/>
    <n v="-6.6911000000000002E-3"/>
    <n v="0"/>
    <n v="0"/>
    <n v="0"/>
  </r>
  <r>
    <x v="6"/>
    <n v="7"/>
    <n v="7"/>
    <s v="OFF"/>
    <d v="2019-03-07T00:00:00"/>
    <s v="Avg of 4 NM Projects"/>
    <n v="3"/>
    <n v="-0.13"/>
    <n v="-7.3033707865168538E-4"/>
    <n v="56.44"/>
    <n v="52.04"/>
    <n v="-6.7651999999999999E-3"/>
    <n v="0"/>
    <n v="0"/>
    <n v="0"/>
  </r>
  <r>
    <x v="6"/>
    <n v="7"/>
    <n v="7"/>
    <s v="OFF"/>
    <d v="2019-03-07T00:00:00"/>
    <s v="Avg of 4 NM Projects"/>
    <n v="4"/>
    <n v="-0.13"/>
    <n v="-7.3033707865168538E-4"/>
    <n v="57.96"/>
    <n v="46.08"/>
    <n v="-5.9903999999999999E-3"/>
    <n v="0"/>
    <n v="0"/>
    <n v="0"/>
  </r>
  <r>
    <x v="6"/>
    <n v="7"/>
    <n v="7"/>
    <s v="OFF"/>
    <d v="2019-03-07T00:00:00"/>
    <s v="Avg of 4 NM Projects"/>
    <n v="5"/>
    <n v="-0.13"/>
    <n v="-7.3033707865168538E-4"/>
    <n v="68.16"/>
    <n v="57.44"/>
    <n v="-7.4672000000000002E-3"/>
    <n v="0"/>
    <n v="0"/>
    <n v="0"/>
  </r>
  <r>
    <x v="6"/>
    <n v="7"/>
    <n v="7"/>
    <s v="OFF"/>
    <d v="2019-03-07T00:00:00"/>
    <s v="Avg of 4 NM Projects"/>
    <n v="6"/>
    <n v="-0.39"/>
    <n v="-2.1910112359550564E-3"/>
    <n v="61.9"/>
    <n v="53.07"/>
    <n v="-2.0697300000000002E-2"/>
    <n v="0"/>
    <n v="0"/>
    <n v="0"/>
  </r>
  <r>
    <x v="6"/>
    <n v="7"/>
    <n v="7"/>
    <s v="OFF"/>
    <d v="2019-03-07T00:00:00"/>
    <s v="Avg of 4 NM Projects"/>
    <n v="7"/>
    <n v="0.38500000000000001"/>
    <n v="2.1629213483146067E-3"/>
    <n v="66.98"/>
    <n v="55.53"/>
    <n v="2.137905E-2"/>
    <n v="0"/>
    <n v="0"/>
    <n v="0"/>
  </r>
  <r>
    <x v="6"/>
    <n v="7"/>
    <n v="7"/>
    <s v="OFF"/>
    <d v="2019-03-07T00:00:00"/>
    <s v="Avg of 4 NM Projects"/>
    <n v="8"/>
    <n v="16.895"/>
    <n v="9.4915730337078646E-2"/>
    <n v="71.16"/>
    <n v="59.4"/>
    <n v="1.003563"/>
    <n v="0"/>
    <n v="0"/>
    <n v="0"/>
  </r>
  <r>
    <x v="6"/>
    <n v="7"/>
    <n v="7"/>
    <s v="OFF"/>
    <d v="2019-03-07T00:00:00"/>
    <s v="Avg of 4 NM Projects"/>
    <n v="9"/>
    <n v="34.814999999999998"/>
    <n v="0.19558988764044943"/>
    <n v="64.88"/>
    <n v="49.58"/>
    <n v="1.7261276999999997"/>
    <n v="0"/>
    <n v="0"/>
    <n v="0"/>
  </r>
  <r>
    <x v="6"/>
    <n v="7"/>
    <n v="7"/>
    <s v="OFF"/>
    <d v="2019-03-07T00:00:00"/>
    <s v="Avg of 4 NM Projects"/>
    <n v="10"/>
    <n v="47.105000000000004"/>
    <n v="0.26463483146067418"/>
    <n v="51.87"/>
    <n v="39.85"/>
    <n v="1.8771342500000003"/>
    <n v="0"/>
    <n v="0"/>
    <n v="0"/>
  </r>
  <r>
    <x v="6"/>
    <n v="7"/>
    <n v="7"/>
    <s v="OFF"/>
    <d v="2019-03-07T00:00:00"/>
    <s v="Avg of 4 NM Projects"/>
    <n v="11"/>
    <n v="47.099999999999994"/>
    <n v="0.26460674157303365"/>
    <n v="54.53"/>
    <n v="44.66"/>
    <n v="2.1034859999999993"/>
    <n v="0"/>
    <n v="0"/>
    <n v="0"/>
  </r>
  <r>
    <x v="6"/>
    <n v="7"/>
    <n v="7"/>
    <s v="OFF"/>
    <d v="2019-03-07T00:00:00"/>
    <s v="Avg of 4 NM Projects"/>
    <n v="12"/>
    <n v="55.17"/>
    <n v="0.30994382022471911"/>
    <n v="51.48"/>
    <n v="44.27"/>
    <n v="2.4423759000000005"/>
    <n v="0"/>
    <n v="0"/>
    <n v="0"/>
  </r>
  <r>
    <x v="6"/>
    <n v="7"/>
    <n v="7"/>
    <s v="OFF"/>
    <d v="2019-03-07T00:00:00"/>
    <s v="Avg of 4 NM Projects"/>
    <n v="13"/>
    <n v="68.22"/>
    <n v="0.38325842696629214"/>
    <n v="49.79"/>
    <n v="36.9"/>
    <n v="2.5173179999999999"/>
    <n v="0"/>
    <n v="0"/>
    <n v="0"/>
  </r>
  <r>
    <x v="6"/>
    <n v="7"/>
    <n v="7"/>
    <s v="OFF"/>
    <d v="2019-03-07T00:00:00"/>
    <s v="Avg of 4 NM Projects"/>
    <n v="14"/>
    <n v="68.989999999999995"/>
    <n v="0.38758426966292131"/>
    <n v="49.67"/>
    <n v="42.77"/>
    <n v="2.9507023000000001"/>
    <n v="0"/>
    <n v="0"/>
    <n v="0"/>
  </r>
  <r>
    <x v="6"/>
    <n v="7"/>
    <n v="7"/>
    <s v="OFF"/>
    <d v="2019-03-07T00:00:00"/>
    <s v="Avg of 4 NM Projects"/>
    <n v="15"/>
    <n v="54.53"/>
    <n v="0.30634831460674156"/>
    <n v="49.51"/>
    <n v="44.94"/>
    <n v="2.4505781999999998"/>
    <n v="0"/>
    <n v="0"/>
    <n v="0"/>
  </r>
  <r>
    <x v="6"/>
    <n v="7"/>
    <n v="7"/>
    <s v="OFF"/>
    <d v="2019-03-07T00:00:00"/>
    <s v="Avg of 4 NM Projects"/>
    <n v="16"/>
    <n v="27.775000000000002"/>
    <n v="0.15603932584269664"/>
    <n v="49.53"/>
    <n v="44.56"/>
    <n v="1.2376540000000003"/>
    <n v="0"/>
    <n v="0"/>
    <n v="0"/>
  </r>
  <r>
    <x v="6"/>
    <n v="7"/>
    <n v="7"/>
    <s v="OFF"/>
    <d v="2019-03-07T00:00:00"/>
    <s v="Avg of 4 NM Projects"/>
    <n v="17"/>
    <n v="14.585000000000001"/>
    <n v="8.1938202247191019E-2"/>
    <n v="50.29"/>
    <n v="42.76"/>
    <n v="0.62365459999999995"/>
    <n v="0"/>
    <n v="0"/>
    <n v="0"/>
  </r>
  <r>
    <x v="6"/>
    <n v="7"/>
    <n v="7"/>
    <s v="OFF"/>
    <d v="2019-03-07T00:00:00"/>
    <s v="Avg of 4 NM Projects"/>
    <n v="18"/>
    <n v="1.0249999999999999"/>
    <n v="5.7584269662921345E-3"/>
    <n v="66"/>
    <n v="52.62"/>
    <n v="5.393549999999999E-2"/>
    <n v="0"/>
    <n v="0"/>
    <n v="0"/>
  </r>
  <r>
    <x v="6"/>
    <n v="7"/>
    <n v="7"/>
    <s v="OFF"/>
    <d v="2019-03-07T00:00:00"/>
    <s v="Avg of 4 NM Projects"/>
    <n v="19"/>
    <n v="-0.26"/>
    <n v="-1.4606741573033708E-3"/>
    <n v="75"/>
    <n v="65.69"/>
    <n v="-1.7079399999999998E-2"/>
    <n v="0"/>
    <n v="0"/>
    <n v="0"/>
  </r>
  <r>
    <x v="6"/>
    <n v="7"/>
    <n v="7"/>
    <s v="OFF"/>
    <d v="2019-03-07T00:00:00"/>
    <s v="Avg of 4 NM Projects"/>
    <n v="20"/>
    <n v="0"/>
    <n v="0"/>
    <n v="75"/>
    <n v="55.52"/>
    <n v="0"/>
    <n v="1"/>
    <n v="0"/>
    <n v="0"/>
  </r>
  <r>
    <x v="6"/>
    <n v="7"/>
    <n v="7"/>
    <s v="OFF"/>
    <d v="2019-03-07T00:00:00"/>
    <s v="Avg of 4 NM Projects"/>
    <n v="21"/>
    <n v="0"/>
    <n v="0"/>
    <n v="68.48"/>
    <n v="59.63"/>
    <n v="0"/>
    <n v="1"/>
    <n v="0"/>
    <n v="0"/>
  </r>
  <r>
    <x v="6"/>
    <n v="7"/>
    <n v="7"/>
    <s v="OFF"/>
    <d v="2019-03-07T00:00:00"/>
    <s v="Avg of 4 NM Projects"/>
    <n v="22"/>
    <n v="-0.39"/>
    <n v="-2.1910112359550564E-3"/>
    <n v="51.15"/>
    <n v="45.49"/>
    <n v="-1.7741100000000003E-2"/>
    <n v="0"/>
    <n v="0"/>
    <n v="0"/>
  </r>
  <r>
    <x v="6"/>
    <n v="7"/>
    <n v="7"/>
    <s v="OFF"/>
    <d v="2019-03-07T00:00:00"/>
    <s v="Avg of 4 NM Projects"/>
    <n v="23"/>
    <n v="0"/>
    <n v="0"/>
    <n v="48.18"/>
    <n v="46.56"/>
    <n v="0"/>
    <n v="1"/>
    <n v="0"/>
    <n v="0"/>
  </r>
  <r>
    <x v="6"/>
    <n v="7"/>
    <n v="7"/>
    <s v="OFF"/>
    <d v="2019-03-07T00:00:00"/>
    <s v="Avg of 4 NM Projects"/>
    <n v="24"/>
    <n v="-0.39"/>
    <n v="-2.1910112359550564E-3"/>
    <n v="47.22"/>
    <n v="39.21"/>
    <n v="-1.5291900000000001E-2"/>
    <n v="0"/>
    <n v="0"/>
    <n v="0"/>
  </r>
  <r>
    <x v="6"/>
    <n v="8"/>
    <n v="1"/>
    <s v="OFF"/>
    <d v="2019-03-08T00:00:00"/>
    <s v="Avg of 4 NM Projects"/>
    <n v="1"/>
    <n v="-0.13"/>
    <n v="-7.3033707865168538E-4"/>
    <n v="40.68"/>
    <n v="34.32"/>
    <n v="-4.4615999999999996E-3"/>
    <n v="0"/>
    <n v="0"/>
    <n v="0"/>
  </r>
  <r>
    <x v="6"/>
    <n v="8"/>
    <n v="1"/>
    <s v="OFF"/>
    <d v="2019-03-08T00:00:00"/>
    <s v="Avg of 4 NM Projects"/>
    <n v="2"/>
    <n v="-0.26"/>
    <n v="-1.4606741573033708E-3"/>
    <n v="35.75"/>
    <n v="35.4"/>
    <n v="-9.2040000000000004E-3"/>
    <n v="0"/>
    <n v="0"/>
    <n v="0"/>
  </r>
  <r>
    <x v="6"/>
    <n v="8"/>
    <n v="1"/>
    <s v="OFF"/>
    <d v="2019-03-08T00:00:00"/>
    <s v="Avg of 4 NM Projects"/>
    <n v="3"/>
    <n v="-0.13"/>
    <n v="-7.3033707865168538E-4"/>
    <n v="33.79"/>
    <n v="37"/>
    <n v="-4.8100000000000009E-3"/>
    <n v="0"/>
    <n v="0"/>
    <n v="0"/>
  </r>
  <r>
    <x v="6"/>
    <n v="8"/>
    <n v="1"/>
    <s v="OFF"/>
    <d v="2019-03-08T00:00:00"/>
    <s v="Avg of 4 NM Projects"/>
    <n v="4"/>
    <n v="-0.13"/>
    <n v="-7.3033707865168538E-4"/>
    <n v="34.869999999999997"/>
    <n v="35.15"/>
    <n v="-4.5694999999999998E-3"/>
    <n v="0"/>
    <n v="0"/>
    <n v="0"/>
  </r>
  <r>
    <x v="6"/>
    <n v="8"/>
    <n v="1"/>
    <s v="OFF"/>
    <d v="2019-03-08T00:00:00"/>
    <s v="Avg of 4 NM Projects"/>
    <n v="5"/>
    <n v="-0.13"/>
    <n v="-7.3033707865168538E-4"/>
    <n v="44.39"/>
    <n v="41.11"/>
    <n v="-5.3443000000000006E-3"/>
    <n v="0"/>
    <n v="0"/>
    <n v="0"/>
  </r>
  <r>
    <x v="6"/>
    <n v="8"/>
    <n v="1"/>
    <s v="OFF"/>
    <d v="2019-03-08T00:00:00"/>
    <s v="Avg of 4 NM Projects"/>
    <n v="6"/>
    <n v="0"/>
    <n v="0"/>
    <n v="49.08"/>
    <n v="61.73"/>
    <n v="0"/>
    <n v="1"/>
    <n v="0"/>
    <n v="0"/>
  </r>
  <r>
    <x v="6"/>
    <n v="8"/>
    <n v="1"/>
    <s v="OFF"/>
    <d v="2019-03-08T00:00:00"/>
    <s v="Avg of 4 NM Projects"/>
    <n v="7"/>
    <n v="1.4049999999999998"/>
    <n v="7.8932584269662907E-3"/>
    <n v="68.540000000000006"/>
    <n v="74.430000000000007"/>
    <n v="0.10457414999999999"/>
    <n v="0"/>
    <n v="0"/>
    <n v="0"/>
  </r>
  <r>
    <x v="6"/>
    <n v="8"/>
    <n v="1"/>
    <s v="OFF"/>
    <d v="2019-03-08T00:00:00"/>
    <s v="Avg of 4 NM Projects"/>
    <n v="8"/>
    <n v="18.305"/>
    <n v="0.1028370786516854"/>
    <n v="69.819999999999993"/>
    <n v="55.26"/>
    <n v="1.0115342999999999"/>
    <n v="0"/>
    <n v="0"/>
    <n v="0"/>
  </r>
  <r>
    <x v="6"/>
    <n v="8"/>
    <n v="1"/>
    <s v="OFF"/>
    <d v="2019-03-08T00:00:00"/>
    <s v="Avg of 4 NM Projects"/>
    <n v="9"/>
    <n v="35.07"/>
    <n v="0.19702247191011235"/>
    <n v="61.82"/>
    <n v="54.02"/>
    <n v="1.8944814000000001"/>
    <n v="0"/>
    <n v="0"/>
    <n v="0"/>
  </r>
  <r>
    <x v="6"/>
    <n v="8"/>
    <n v="1"/>
    <s v="OFF"/>
    <d v="2019-03-08T00:00:00"/>
    <s v="Avg of 4 NM Projects"/>
    <n v="10"/>
    <n v="46.34"/>
    <n v="0.26033707865168543"/>
    <n v="48.85"/>
    <n v="53.26"/>
    <n v="2.4680683999999999"/>
    <n v="0"/>
    <n v="0"/>
    <n v="0"/>
  </r>
  <r>
    <x v="6"/>
    <n v="8"/>
    <n v="1"/>
    <s v="OFF"/>
    <d v="2019-03-08T00:00:00"/>
    <s v="Avg of 4 NM Projects"/>
    <n v="11"/>
    <n v="52.995000000000005"/>
    <n v="0.29772471910112364"/>
    <n v="41.04"/>
    <n v="35.5"/>
    <n v="1.8813225000000002"/>
    <n v="0"/>
    <n v="0"/>
    <n v="0"/>
  </r>
  <r>
    <x v="6"/>
    <n v="8"/>
    <n v="1"/>
    <s v="OFF"/>
    <d v="2019-03-08T00:00:00"/>
    <s v="Avg of 4 NM Projects"/>
    <n v="12"/>
    <n v="56.960000000000008"/>
    <n v="0.32000000000000006"/>
    <n v="42.57"/>
    <n v="34.950000000000003"/>
    <n v="1.9907520000000003"/>
    <n v="0"/>
    <n v="0"/>
    <n v="0"/>
  </r>
  <r>
    <x v="6"/>
    <n v="8"/>
    <n v="1"/>
    <s v="OFF"/>
    <d v="2019-03-08T00:00:00"/>
    <s v="Avg of 4 NM Projects"/>
    <n v="13"/>
    <n v="56.325000000000003"/>
    <n v="0.31643258426966292"/>
    <n v="36.4"/>
    <n v="34.67"/>
    <n v="1.9527877500000002"/>
    <n v="0"/>
    <n v="0"/>
    <n v="0"/>
  </r>
  <r>
    <x v="6"/>
    <n v="8"/>
    <n v="1"/>
    <s v="OFF"/>
    <d v="2019-03-08T00:00:00"/>
    <s v="Avg of 4 NM Projects"/>
    <n v="14"/>
    <n v="50.3"/>
    <n v="0.28258426966292133"/>
    <n v="34.42"/>
    <n v="34.130000000000003"/>
    <n v="1.716739"/>
    <n v="0"/>
    <n v="0"/>
    <n v="0"/>
  </r>
  <r>
    <x v="6"/>
    <n v="8"/>
    <n v="1"/>
    <s v="OFF"/>
    <d v="2019-03-08T00:00:00"/>
    <s v="Avg of 4 NM Projects"/>
    <n v="15"/>
    <n v="42.629999999999995"/>
    <n v="0.23949438202247189"/>
    <n v="35.06"/>
    <n v="37.369999999999997"/>
    <n v="1.5930830999999999"/>
    <n v="0"/>
    <n v="0"/>
    <n v="0"/>
  </r>
  <r>
    <x v="6"/>
    <n v="8"/>
    <n v="1"/>
    <s v="OFF"/>
    <d v="2019-03-08T00:00:00"/>
    <s v="Avg of 4 NM Projects"/>
    <n v="16"/>
    <n v="33.79"/>
    <n v="0.18983146067415729"/>
    <n v="34.28"/>
    <n v="38.75"/>
    <n v="1.3093625"/>
    <n v="0"/>
    <n v="0"/>
    <n v="0"/>
  </r>
  <r>
    <x v="6"/>
    <n v="8"/>
    <n v="1"/>
    <s v="OFF"/>
    <d v="2019-03-08T00:00:00"/>
    <s v="Avg of 4 NM Projects"/>
    <n v="17"/>
    <n v="18.43"/>
    <n v="0.10353932584269662"/>
    <n v="35.979999999999997"/>
    <n v="48.08"/>
    <n v="0.88611439999999997"/>
    <n v="0"/>
    <n v="0"/>
    <n v="0"/>
  </r>
  <r>
    <x v="6"/>
    <n v="8"/>
    <n v="1"/>
    <s v="OFF"/>
    <d v="2019-03-08T00:00:00"/>
    <s v="Avg of 4 NM Projects"/>
    <n v="18"/>
    <n v="2.1799999999999997"/>
    <n v="1.2247191011235954E-2"/>
    <n v="47.04"/>
    <n v="56.85"/>
    <n v="0.12393299999999999"/>
    <n v="0"/>
    <n v="0"/>
    <n v="0"/>
  </r>
  <r>
    <x v="6"/>
    <n v="8"/>
    <n v="1"/>
    <s v="OFF"/>
    <d v="2019-03-08T00:00:00"/>
    <s v="Avg of 4 NM Projects"/>
    <n v="19"/>
    <n v="0"/>
    <n v="0"/>
    <n v="61.74"/>
    <n v="70.08"/>
    <n v="0"/>
    <n v="1"/>
    <n v="0"/>
    <n v="0"/>
  </r>
  <r>
    <x v="6"/>
    <n v="8"/>
    <n v="1"/>
    <s v="OFF"/>
    <d v="2019-03-08T00:00:00"/>
    <s v="Avg of 4 NM Projects"/>
    <n v="20"/>
    <n v="-0.13"/>
    <n v="-7.3033707865168538E-4"/>
    <n v="52.71"/>
    <n v="56.61"/>
    <n v="-7.3593E-3"/>
    <n v="0"/>
    <n v="0"/>
    <n v="0"/>
  </r>
  <r>
    <x v="6"/>
    <n v="8"/>
    <n v="1"/>
    <s v="OFF"/>
    <d v="2019-03-08T00:00:00"/>
    <s v="Avg of 4 NM Projects"/>
    <n v="21"/>
    <n v="0"/>
    <n v="0"/>
    <n v="42.92"/>
    <n v="57.71"/>
    <n v="0"/>
    <n v="1"/>
    <n v="0"/>
    <n v="0"/>
  </r>
  <r>
    <x v="6"/>
    <n v="8"/>
    <n v="1"/>
    <s v="OFF"/>
    <d v="2019-03-08T00:00:00"/>
    <s v="Avg of 4 NM Projects"/>
    <n v="22"/>
    <n v="-0.26"/>
    <n v="-1.4606741573033708E-3"/>
    <n v="36.6"/>
    <n v="66.95"/>
    <n v="-1.7406999999999999E-2"/>
    <n v="0"/>
    <n v="0"/>
    <n v="0"/>
  </r>
  <r>
    <x v="6"/>
    <n v="8"/>
    <n v="1"/>
    <s v="OFF"/>
    <d v="2019-03-08T00:00:00"/>
    <s v="Avg of 4 NM Projects"/>
    <n v="23"/>
    <n v="-0.13"/>
    <n v="-7.3033707865168538E-4"/>
    <n v="33.75"/>
    <n v="38.99"/>
    <n v="-5.0687000000000006E-3"/>
    <n v="0"/>
    <n v="0"/>
    <n v="0"/>
  </r>
  <r>
    <x v="6"/>
    <n v="8"/>
    <n v="1"/>
    <s v="OFF"/>
    <d v="2019-03-08T00:00:00"/>
    <s v="Avg of 4 NM Projects"/>
    <n v="24"/>
    <n v="-0.13"/>
    <n v="-7.3033707865168538E-4"/>
    <n v="33.54"/>
    <n v="45.93"/>
    <n v="-5.9709000000000003E-3"/>
    <n v="0"/>
    <n v="0"/>
    <n v="0"/>
  </r>
  <r>
    <x v="6"/>
    <n v="9"/>
    <n v="2"/>
    <s v="OFF"/>
    <d v="2019-03-09T00:00:00"/>
    <s v="Avg of 4 NM Projects"/>
    <n v="1"/>
    <n v="-0.13"/>
    <n v="-7.3033707865168538E-4"/>
    <n v="63.42"/>
    <n v="33.81"/>
    <n v="-4.3953000000000004E-3"/>
    <n v="0"/>
    <n v="0"/>
    <n v="0"/>
  </r>
  <r>
    <x v="6"/>
    <n v="9"/>
    <n v="2"/>
    <s v="OFF"/>
    <d v="2019-03-09T00:00:00"/>
    <s v="Avg of 4 NM Projects"/>
    <n v="2"/>
    <n v="-0.13"/>
    <n v="-7.3033707865168538E-4"/>
    <n v="38.700000000000003"/>
    <n v="36.590000000000003"/>
    <n v="-4.7567E-3"/>
    <n v="0"/>
    <n v="0"/>
    <n v="0"/>
  </r>
  <r>
    <x v="6"/>
    <n v="9"/>
    <n v="2"/>
    <s v="OFF"/>
    <d v="2019-03-09T00:00:00"/>
    <s v="Avg of 4 NM Projects"/>
    <n v="3"/>
    <n v="-0.39"/>
    <n v="-2.1910112359550564E-3"/>
    <n v="37.39"/>
    <n v="39"/>
    <n v="-1.5210000000000001E-2"/>
    <n v="0"/>
    <n v="0"/>
    <n v="0"/>
  </r>
  <r>
    <x v="6"/>
    <n v="9"/>
    <n v="2"/>
    <s v="OFF"/>
    <d v="2019-03-09T00:00:00"/>
    <s v="Avg of 4 NM Projects"/>
    <n v="4"/>
    <n v="-0.13"/>
    <n v="-7.3033707865168538E-4"/>
    <n v="38"/>
    <n v="38.43"/>
    <n v="-4.9959000000000002E-3"/>
    <n v="0"/>
    <n v="0"/>
    <n v="0"/>
  </r>
  <r>
    <x v="6"/>
    <n v="9"/>
    <n v="2"/>
    <s v="OFF"/>
    <d v="2019-03-09T00:00:00"/>
    <s v="Avg of 4 NM Projects"/>
    <n v="5"/>
    <n v="0"/>
    <n v="0"/>
    <n v="38.380000000000003"/>
    <n v="36.54"/>
    <n v="0"/>
    <n v="1"/>
    <n v="0"/>
    <n v="0"/>
  </r>
  <r>
    <x v="6"/>
    <n v="9"/>
    <n v="2"/>
    <s v="OFF"/>
    <d v="2019-03-09T00:00:00"/>
    <s v="Avg of 4 NM Projects"/>
    <n v="6"/>
    <n v="-0.26"/>
    <n v="-1.4606741573033708E-3"/>
    <n v="38.57"/>
    <n v="37.840000000000003"/>
    <n v="-9.8384000000000024E-3"/>
    <n v="0"/>
    <n v="0"/>
    <n v="0"/>
  </r>
  <r>
    <x v="6"/>
    <n v="9"/>
    <n v="2"/>
    <s v="OFF"/>
    <d v="2019-03-09T00:00:00"/>
    <s v="Avg of 4 NM Projects"/>
    <n v="7"/>
    <n v="1.7949999999999999"/>
    <n v="1.0084269662921348E-2"/>
    <n v="45"/>
    <n v="52.68"/>
    <n v="9.4560599999999995E-2"/>
    <n v="0"/>
    <n v="0"/>
    <n v="0"/>
  </r>
  <r>
    <x v="6"/>
    <n v="9"/>
    <n v="2"/>
    <s v="ON"/>
    <d v="2019-03-09T00:00:00"/>
    <s v="Avg of 4 NM Projects"/>
    <n v="8"/>
    <n v="18.684999999999995"/>
    <n v="0.10497191011235953"/>
    <n v="51.01"/>
    <n v="46.44"/>
    <n v="0.86773139999999982"/>
    <n v="0"/>
    <n v="0"/>
    <n v="0"/>
  </r>
  <r>
    <x v="6"/>
    <n v="9"/>
    <n v="2"/>
    <s v="ON"/>
    <d v="2019-03-09T00:00:00"/>
    <s v="Avg of 4 NM Projects"/>
    <n v="9"/>
    <n v="36.475000000000001"/>
    <n v="0.20491573033707866"/>
    <n v="43.9"/>
    <n v="52.47"/>
    <n v="1.9138432500000002"/>
    <n v="0"/>
    <n v="0"/>
    <n v="0"/>
  </r>
  <r>
    <x v="6"/>
    <n v="9"/>
    <n v="2"/>
    <s v="ON"/>
    <d v="2019-03-09T00:00:00"/>
    <s v="Avg of 4 NM Projects"/>
    <n v="10"/>
    <n v="49.019999999999996"/>
    <n v="0.27539325842696627"/>
    <n v="39.07"/>
    <n v="45.03"/>
    <n v="2.2073706"/>
    <n v="0"/>
    <n v="0"/>
    <n v="0"/>
  </r>
  <r>
    <x v="6"/>
    <n v="9"/>
    <n v="2"/>
    <s v="ON"/>
    <d v="2019-03-09T00:00:00"/>
    <s v="Avg of 4 NM Projects"/>
    <n v="11"/>
    <n v="55.295000000000002"/>
    <n v="0.31064606741573036"/>
    <n v="43.39"/>
    <n v="28.02"/>
    <n v="1.5493659"/>
    <n v="0"/>
    <n v="0"/>
    <n v="0"/>
  </r>
  <r>
    <x v="6"/>
    <n v="9"/>
    <n v="2"/>
    <s v="ON"/>
    <d v="2019-03-09T00:00:00"/>
    <s v="Avg of 4 NM Projects"/>
    <n v="12"/>
    <n v="57.344999999999992"/>
    <n v="0.32216292134831453"/>
    <n v="32.29"/>
    <n v="27.86"/>
    <n v="1.5976316999999998"/>
    <n v="0"/>
    <n v="0"/>
    <n v="0"/>
  </r>
  <r>
    <x v="6"/>
    <n v="9"/>
    <n v="2"/>
    <s v="ON"/>
    <d v="2019-03-09T00:00:00"/>
    <s v="Avg of 4 NM Projects"/>
    <n v="13"/>
    <n v="57.470000000000006"/>
    <n v="0.3228651685393259"/>
    <n v="30"/>
    <n v="26.35"/>
    <n v="1.5143345000000001"/>
    <n v="0"/>
    <n v="0"/>
    <n v="0"/>
  </r>
  <r>
    <x v="6"/>
    <n v="9"/>
    <n v="2"/>
    <s v="ON"/>
    <d v="2019-03-09T00:00:00"/>
    <s v="Avg of 4 NM Projects"/>
    <n v="14"/>
    <n v="53.5"/>
    <n v="0.300561797752809"/>
    <n v="29.08"/>
    <n v="23.97"/>
    <n v="1.282395"/>
    <n v="0"/>
    <n v="0"/>
    <n v="0"/>
  </r>
  <r>
    <x v="6"/>
    <n v="9"/>
    <n v="2"/>
    <s v="ON"/>
    <d v="2019-03-09T00:00:00"/>
    <s v="Avg of 4 NM Projects"/>
    <n v="15"/>
    <n v="44.674999999999997"/>
    <n v="0.25098314606741573"/>
    <n v="27.24"/>
    <n v="22.72"/>
    <n v="1.0150159999999999"/>
    <n v="0"/>
    <n v="0"/>
    <n v="0"/>
  </r>
  <r>
    <x v="6"/>
    <n v="9"/>
    <n v="2"/>
    <s v="ON"/>
    <d v="2019-03-09T00:00:00"/>
    <s v="Avg of 4 NM Projects"/>
    <n v="16"/>
    <n v="37.119999999999997"/>
    <n v="0.2085393258426966"/>
    <n v="29.73"/>
    <n v="30.28"/>
    <n v="1.1239935999999999"/>
    <n v="0"/>
    <n v="0"/>
    <n v="0"/>
  </r>
  <r>
    <x v="6"/>
    <n v="9"/>
    <n v="2"/>
    <s v="ON"/>
    <d v="2019-03-09T00:00:00"/>
    <s v="Avg of 4 NM Projects"/>
    <n v="17"/>
    <n v="25.854999999999997"/>
    <n v="0.14525280898876403"/>
    <n v="31.21"/>
    <n v="30.23"/>
    <n v="0.78159665"/>
    <n v="0"/>
    <n v="0"/>
    <n v="0"/>
  </r>
  <r>
    <x v="6"/>
    <n v="9"/>
    <n v="2"/>
    <s v="ON"/>
    <d v="2019-03-09T00:00:00"/>
    <s v="Avg of 4 NM Projects"/>
    <n v="18"/>
    <n v="3.1999999999999993"/>
    <n v="1.7977528089887635E-2"/>
    <n v="48"/>
    <n v="48.12"/>
    <n v="0.15398399999999995"/>
    <n v="0"/>
    <n v="0"/>
    <n v="0"/>
  </r>
  <r>
    <x v="6"/>
    <n v="9"/>
    <n v="2"/>
    <s v="ON"/>
    <d v="2019-03-09T00:00:00"/>
    <s v="Avg of 4 NM Projects"/>
    <n v="19"/>
    <n v="-0.13"/>
    <n v="-7.3033707865168538E-4"/>
    <n v="52.5"/>
    <n v="58.92"/>
    <n v="-7.6595999999999999E-3"/>
    <n v="0"/>
    <n v="0"/>
    <n v="0"/>
  </r>
  <r>
    <x v="6"/>
    <n v="9"/>
    <n v="2"/>
    <s v="ON"/>
    <d v="2019-03-09T00:00:00"/>
    <s v="Avg of 4 NM Projects"/>
    <n v="20"/>
    <n v="0"/>
    <n v="0"/>
    <n v="51.89"/>
    <n v="48.13"/>
    <n v="0"/>
    <n v="1"/>
    <n v="0"/>
    <n v="0"/>
  </r>
  <r>
    <x v="6"/>
    <n v="9"/>
    <n v="2"/>
    <s v="ON"/>
    <d v="2019-03-09T00:00:00"/>
    <s v="Avg of 4 NM Projects"/>
    <n v="21"/>
    <n v="-0.13"/>
    <n v="-7.3033707865168538E-4"/>
    <n v="49.72"/>
    <n v="39.33"/>
    <n v="-5.1129000000000001E-3"/>
    <n v="0"/>
    <n v="0"/>
    <n v="0"/>
  </r>
  <r>
    <x v="6"/>
    <n v="9"/>
    <n v="2"/>
    <s v="ON"/>
    <d v="2019-03-09T00:00:00"/>
    <s v="Avg of 4 NM Projects"/>
    <n v="22"/>
    <n v="0"/>
    <n v="0"/>
    <n v="44.49"/>
    <n v="27.02"/>
    <n v="0"/>
    <n v="1"/>
    <n v="0"/>
    <n v="0"/>
  </r>
  <r>
    <x v="6"/>
    <n v="9"/>
    <n v="2"/>
    <s v="ON"/>
    <d v="2019-03-09T00:00:00"/>
    <s v="Avg of 4 NM Projects"/>
    <n v="23"/>
    <n v="-0.26"/>
    <n v="-1.4606741573033708E-3"/>
    <n v="41.69"/>
    <n v="32.049999999999997"/>
    <n v="-8.3330000000000001E-3"/>
    <n v="0"/>
    <n v="0"/>
    <n v="0"/>
  </r>
  <r>
    <x v="6"/>
    <n v="9"/>
    <n v="2"/>
    <s v="OFF"/>
    <d v="2019-03-09T00:00:00"/>
    <s v="Avg of 4 NM Projects"/>
    <n v="24"/>
    <n v="-0.13"/>
    <n v="-7.3033707865168538E-4"/>
    <n v="36.81"/>
    <n v="30.04"/>
    <n v="-3.9052000000000002E-3"/>
    <n v="0"/>
    <n v="0"/>
    <n v="0"/>
  </r>
  <r>
    <x v="6"/>
    <n v="10"/>
    <n v="3"/>
    <s v="OFF"/>
    <d v="2019-03-10T00:00:00"/>
    <s v="Avg of 4 NM Projects"/>
    <n v="1"/>
    <n v="-0.39"/>
    <n v="-2.1910112359550564E-3"/>
    <n v="40.229999999999997"/>
    <n v="28.93"/>
    <n v="-1.12827E-2"/>
    <n v="0"/>
    <n v="0"/>
    <n v="0"/>
  </r>
  <r>
    <x v="6"/>
    <n v="10"/>
    <n v="3"/>
    <s v="OFF"/>
    <d v="2019-03-10T00:00:00"/>
    <s v="Avg of 4 NM Projects"/>
    <n v="2"/>
    <n v="-0.26"/>
    <n v="-1.4606741573033708E-3"/>
    <n v="31.8"/>
    <n v="23.88"/>
    <n v="-6.2088000000000004E-3"/>
    <n v="0"/>
    <n v="0"/>
    <n v="0"/>
  </r>
  <r>
    <x v="6"/>
    <n v="10"/>
    <n v="3"/>
    <s v="OFF"/>
    <d v="2019-03-10T00:00:00"/>
    <s v="Avg of 4 NM Projects"/>
    <n v="3"/>
    <n v="0"/>
    <n v="0"/>
    <n v="0"/>
    <n v="0"/>
    <n v="0"/>
    <n v="1"/>
    <n v="0"/>
    <n v="0"/>
  </r>
  <r>
    <x v="6"/>
    <n v="10"/>
    <n v="3"/>
    <s v="OFF"/>
    <d v="2019-03-10T00:00:00"/>
    <s v="Avg of 4 NM Projects"/>
    <n v="4"/>
    <n v="-0.13"/>
    <n v="-7.3033707865168538E-4"/>
    <n v="31.85"/>
    <n v="23.36"/>
    <n v="-3.0368000000000001E-3"/>
    <n v="0"/>
    <n v="0"/>
    <n v="0"/>
  </r>
  <r>
    <x v="6"/>
    <n v="10"/>
    <n v="3"/>
    <s v="OFF"/>
    <d v="2019-03-10T00:00:00"/>
    <s v="Avg of 4 NM Projects"/>
    <n v="5"/>
    <n v="0"/>
    <n v="0"/>
    <n v="31.82"/>
    <n v="25.52"/>
    <n v="0"/>
    <n v="1"/>
    <n v="0"/>
    <n v="0"/>
  </r>
  <r>
    <x v="6"/>
    <n v="10"/>
    <n v="3"/>
    <s v="OFF"/>
    <d v="2019-03-10T00:00:00"/>
    <s v="Avg of 4 NM Projects"/>
    <n v="6"/>
    <n v="-0.26"/>
    <n v="-1.4606741573033708E-3"/>
    <n v="38.93"/>
    <n v="26.6"/>
    <n v="-6.9160000000000003E-3"/>
    <n v="0"/>
    <n v="0"/>
    <n v="0"/>
  </r>
  <r>
    <x v="6"/>
    <n v="10"/>
    <n v="3"/>
    <s v="OFF"/>
    <d v="2019-03-10T00:00:00"/>
    <s v="Avg of 4 NM Projects"/>
    <n v="7"/>
    <n v="0"/>
    <n v="0"/>
    <n v="54.61"/>
    <n v="25.29"/>
    <n v="0"/>
    <n v="1"/>
    <n v="0"/>
    <n v="0"/>
  </r>
  <r>
    <x v="6"/>
    <n v="10"/>
    <n v="3"/>
    <s v="ON"/>
    <d v="2019-03-10T00:00:00"/>
    <s v="Avg of 4 NM Projects"/>
    <n v="8"/>
    <n v="0.76500000000000001"/>
    <n v="4.2977528089887642E-3"/>
    <n v="35.07"/>
    <n v="23.06"/>
    <n v="1.7640899999999998E-2"/>
    <n v="0"/>
    <n v="0"/>
    <n v="0"/>
  </r>
  <r>
    <x v="6"/>
    <n v="10"/>
    <n v="3"/>
    <s v="ON"/>
    <d v="2019-03-10T00:00:00"/>
    <s v="Avg of 4 NM Projects"/>
    <n v="9"/>
    <n v="4.4850000000000003"/>
    <n v="2.5196629213483149E-2"/>
    <n v="34.92"/>
    <n v="24.32"/>
    <n v="0.10907520000000001"/>
    <n v="0"/>
    <n v="0"/>
    <n v="0"/>
  </r>
  <r>
    <x v="6"/>
    <n v="10"/>
    <n v="3"/>
    <s v="ON"/>
    <d v="2019-03-10T00:00:00"/>
    <s v="Avg of 4 NM Projects"/>
    <n v="10"/>
    <n v="11.385"/>
    <n v="6.3960674157303374E-2"/>
    <n v="47.23"/>
    <n v="27.09"/>
    <n v="0.30841964999999999"/>
    <n v="0"/>
    <n v="0"/>
    <n v="0"/>
  </r>
  <r>
    <x v="6"/>
    <n v="10"/>
    <n v="3"/>
    <s v="ON"/>
    <d v="2019-03-10T00:00:00"/>
    <s v="Avg of 4 NM Projects"/>
    <n v="11"/>
    <n v="19.329999999999998"/>
    <n v="0.10859550561797753"/>
    <n v="47.87"/>
    <n v="46.3"/>
    <n v="0.89497899999999986"/>
    <n v="0"/>
    <n v="0"/>
    <n v="0"/>
  </r>
  <r>
    <x v="6"/>
    <n v="10"/>
    <n v="3"/>
    <s v="ON"/>
    <d v="2019-03-10T00:00:00"/>
    <s v="Avg of 4 NM Projects"/>
    <n v="12"/>
    <n v="18.044999999999998"/>
    <n v="0.10137640449438201"/>
    <n v="47.33"/>
    <n v="46.45"/>
    <n v="0.83819025000000003"/>
    <n v="0"/>
    <n v="0"/>
    <n v="0"/>
  </r>
  <r>
    <x v="6"/>
    <n v="10"/>
    <n v="3"/>
    <s v="ON"/>
    <d v="2019-03-10T00:00:00"/>
    <s v="Avg of 4 NM Projects"/>
    <n v="13"/>
    <n v="10.104999999999999"/>
    <n v="5.6769662921348309E-2"/>
    <n v="40.01"/>
    <n v="60.8"/>
    <n v="0.61438399999999993"/>
    <n v="0"/>
    <n v="0"/>
    <n v="0"/>
  </r>
  <r>
    <x v="6"/>
    <n v="10"/>
    <n v="3"/>
    <s v="ON"/>
    <d v="2019-03-10T00:00:00"/>
    <s v="Avg of 4 NM Projects"/>
    <n v="14"/>
    <n v="14.725"/>
    <n v="8.2724719101123598E-2"/>
    <n v="40.01"/>
    <n v="63.37"/>
    <n v="0.93312324999999996"/>
    <n v="0"/>
    <n v="0"/>
    <n v="0"/>
  </r>
  <r>
    <x v="6"/>
    <n v="10"/>
    <n v="3"/>
    <s v="ON"/>
    <d v="2019-03-10T00:00:00"/>
    <s v="Avg of 4 NM Projects"/>
    <n v="15"/>
    <n v="12.414999999999999"/>
    <n v="6.9747191011235957E-2"/>
    <n v="38.76"/>
    <n v="63.35"/>
    <n v="0.78649024999999995"/>
    <n v="0"/>
    <n v="0"/>
    <n v="0"/>
  </r>
  <r>
    <x v="6"/>
    <n v="10"/>
    <n v="3"/>
    <s v="ON"/>
    <d v="2019-03-10T00:00:00"/>
    <s v="Avg of 4 NM Projects"/>
    <n v="16"/>
    <n v="6.92"/>
    <n v="3.8876404494382025E-2"/>
    <n v="34.880000000000003"/>
    <n v="44.22"/>
    <n v="0.30600239999999995"/>
    <n v="0"/>
    <n v="0"/>
    <n v="0"/>
  </r>
  <r>
    <x v="6"/>
    <n v="10"/>
    <n v="3"/>
    <s v="ON"/>
    <d v="2019-03-10T00:00:00"/>
    <s v="Avg of 4 NM Projects"/>
    <n v="17"/>
    <n v="4.22"/>
    <n v="2.3707865168539323E-2"/>
    <n v="33.49"/>
    <n v="50.21"/>
    <n v="0.2118862"/>
    <n v="0"/>
    <n v="0"/>
    <n v="0"/>
  </r>
  <r>
    <x v="6"/>
    <n v="10"/>
    <n v="3"/>
    <s v="ON"/>
    <d v="2019-03-10T00:00:00"/>
    <s v="Avg of 4 NM Projects"/>
    <n v="18"/>
    <n v="0.77500000000000002"/>
    <n v="4.3539325842696626E-3"/>
    <n v="34.03"/>
    <n v="51.35"/>
    <n v="3.9796249999999998E-2"/>
    <n v="0"/>
    <n v="0"/>
    <n v="0"/>
  </r>
  <r>
    <x v="6"/>
    <n v="10"/>
    <n v="3"/>
    <s v="ON"/>
    <d v="2019-03-10T00:00:00"/>
    <s v="Avg of 4 NM Projects"/>
    <n v="19"/>
    <n v="-0.13"/>
    <n v="-7.3033707865168538E-4"/>
    <n v="38.770000000000003"/>
    <n v="66.3"/>
    <n v="-8.6189999999999999E-3"/>
    <n v="0"/>
    <n v="0"/>
    <n v="0"/>
  </r>
  <r>
    <x v="6"/>
    <n v="10"/>
    <n v="3"/>
    <s v="ON"/>
    <d v="2019-03-10T00:00:00"/>
    <s v="Avg of 4 NM Projects"/>
    <n v="20"/>
    <n v="-0.13"/>
    <n v="-7.3033707865168538E-4"/>
    <n v="51.97"/>
    <n v="60.14"/>
    <n v="-7.8182000000000008E-3"/>
    <n v="0"/>
    <n v="0"/>
    <n v="0"/>
  </r>
  <r>
    <x v="6"/>
    <n v="10"/>
    <n v="3"/>
    <s v="ON"/>
    <d v="2019-03-10T00:00:00"/>
    <s v="Avg of 4 NM Projects"/>
    <n v="21"/>
    <n v="-0.13"/>
    <n v="-7.3033707865168538E-4"/>
    <n v="35.630000000000003"/>
    <n v="57.07"/>
    <n v="-7.4191000000000005E-3"/>
    <n v="0"/>
    <n v="0"/>
    <n v="0"/>
  </r>
  <r>
    <x v="6"/>
    <n v="10"/>
    <n v="3"/>
    <s v="ON"/>
    <d v="2019-03-10T00:00:00"/>
    <s v="Avg of 4 NM Projects"/>
    <n v="22"/>
    <n v="-0.13"/>
    <n v="-7.3033707865168538E-4"/>
    <n v="26.92"/>
    <n v="63.08"/>
    <n v="-8.2004000000000001E-3"/>
    <n v="0"/>
    <n v="0"/>
    <n v="0"/>
  </r>
  <r>
    <x v="6"/>
    <n v="10"/>
    <n v="3"/>
    <s v="ON"/>
    <d v="2019-03-10T00:00:00"/>
    <s v="Avg of 4 NM Projects"/>
    <n v="23"/>
    <n v="0"/>
    <n v="0"/>
    <n v="27.05"/>
    <n v="62.41"/>
    <n v="0"/>
    <n v="1"/>
    <n v="0"/>
    <n v="0"/>
  </r>
  <r>
    <x v="6"/>
    <n v="10"/>
    <n v="3"/>
    <s v="OFF"/>
    <d v="2019-03-10T00:00:00"/>
    <s v="Avg of 4 NM Projects"/>
    <n v="24"/>
    <n v="-0.39"/>
    <n v="-2.1910112359550564E-3"/>
    <n v="30.17"/>
    <n v="44.04"/>
    <n v="-1.7175599999999999E-2"/>
    <n v="0"/>
    <n v="0"/>
    <n v="0"/>
  </r>
  <r>
    <x v="6"/>
    <n v="11"/>
    <n v="4"/>
    <s v="OFF"/>
    <d v="2019-03-11T00:00:00"/>
    <s v="Avg of 4 NM Projects"/>
    <n v="1"/>
    <n v="0"/>
    <n v="0"/>
    <n v="23.1"/>
    <n v="39.56"/>
    <n v="0"/>
    <n v="1"/>
    <n v="0"/>
    <n v="0"/>
  </r>
  <r>
    <x v="6"/>
    <n v="11"/>
    <n v="4"/>
    <s v="OFF"/>
    <d v="2019-03-11T00:00:00"/>
    <s v="Avg of 4 NM Projects"/>
    <n v="2"/>
    <n v="-0.13"/>
    <n v="-7.3033707865168538E-4"/>
    <n v="21.24"/>
    <n v="40.17"/>
    <n v="-5.2221000000000004E-3"/>
    <n v="0"/>
    <n v="0"/>
    <n v="0"/>
  </r>
  <r>
    <x v="6"/>
    <n v="11"/>
    <n v="4"/>
    <s v="OFF"/>
    <d v="2019-03-11T00:00:00"/>
    <s v="Avg of 4 NM Projects"/>
    <n v="3"/>
    <n v="0"/>
    <n v="0"/>
    <n v="19.97"/>
    <n v="47.75"/>
    <n v="0"/>
    <n v="1"/>
    <n v="0"/>
    <n v="0"/>
  </r>
  <r>
    <x v="6"/>
    <n v="11"/>
    <n v="4"/>
    <s v="OFF"/>
    <d v="2019-03-11T00:00:00"/>
    <s v="Avg of 4 NM Projects"/>
    <n v="4"/>
    <n v="-0.13"/>
    <n v="-7.3033707865168538E-4"/>
    <n v="19.809999999999999"/>
    <n v="41.61"/>
    <n v="-5.4092999999999997E-3"/>
    <n v="0"/>
    <n v="0"/>
    <n v="0"/>
  </r>
  <r>
    <x v="6"/>
    <n v="11"/>
    <n v="4"/>
    <s v="OFF"/>
    <d v="2019-03-11T00:00:00"/>
    <s v="Avg of 4 NM Projects"/>
    <n v="5"/>
    <n v="-0.13"/>
    <n v="-7.3033707865168538E-4"/>
    <n v="19.88"/>
    <n v="35.28"/>
    <n v="-4.5864E-3"/>
    <n v="0"/>
    <n v="0"/>
    <n v="0"/>
  </r>
  <r>
    <x v="6"/>
    <n v="11"/>
    <n v="4"/>
    <s v="OFF"/>
    <d v="2019-03-11T00:00:00"/>
    <s v="Avg of 4 NM Projects"/>
    <n v="6"/>
    <n v="0"/>
    <n v="0"/>
    <n v="25.82"/>
    <n v="108.19"/>
    <n v="0"/>
    <n v="1"/>
    <n v="0"/>
    <n v="0"/>
  </r>
  <r>
    <x v="6"/>
    <n v="11"/>
    <n v="4"/>
    <s v="OFF"/>
    <d v="2019-03-11T00:00:00"/>
    <s v="Avg of 4 NM Projects"/>
    <n v="7"/>
    <n v="-0.52"/>
    <n v="-2.9213483146067415E-3"/>
    <n v="45.53"/>
    <n v="70.78"/>
    <n v="-3.6805600000000001E-2"/>
    <n v="0"/>
    <n v="0"/>
    <n v="0"/>
  </r>
  <r>
    <x v="6"/>
    <n v="11"/>
    <n v="4"/>
    <s v="ON"/>
    <d v="2019-03-11T00:00:00"/>
    <s v="Avg of 4 NM Projects"/>
    <n v="8"/>
    <n v="0"/>
    <n v="0"/>
    <n v="49.57"/>
    <n v="79.78"/>
    <n v="0"/>
    <n v="1"/>
    <n v="0"/>
    <n v="0"/>
  </r>
  <r>
    <x v="6"/>
    <n v="11"/>
    <n v="4"/>
    <s v="ON"/>
    <d v="2019-03-11T00:00:00"/>
    <s v="Avg of 4 NM Projects"/>
    <n v="9"/>
    <n v="2.3049999999999997"/>
    <n v="1.294943820224719E-2"/>
    <n v="49.34"/>
    <n v="43.11"/>
    <n v="9.9368549999999986E-2"/>
    <n v="0"/>
    <n v="0"/>
    <n v="0"/>
  </r>
  <r>
    <x v="6"/>
    <n v="11"/>
    <n v="4"/>
    <s v="ON"/>
    <d v="2019-03-11T00:00:00"/>
    <s v="Avg of 4 NM Projects"/>
    <n v="10"/>
    <n v="6.1449999999999996"/>
    <n v="3.4522471910112359E-2"/>
    <n v="45.66"/>
    <n v="33.340000000000003"/>
    <n v="0.20487430000000001"/>
    <n v="0"/>
    <n v="0"/>
    <n v="0"/>
  </r>
  <r>
    <x v="6"/>
    <n v="11"/>
    <n v="4"/>
    <s v="ON"/>
    <d v="2019-03-11T00:00:00"/>
    <s v="Avg of 4 NM Projects"/>
    <n v="11"/>
    <n v="8.7050000000000001"/>
    <n v="4.8904494382022469E-2"/>
    <n v="38.1"/>
    <n v="30.68"/>
    <n v="0.26706939999999996"/>
    <n v="0"/>
    <n v="0"/>
    <n v="0"/>
  </r>
  <r>
    <x v="6"/>
    <n v="11"/>
    <n v="4"/>
    <s v="ON"/>
    <d v="2019-03-11T00:00:00"/>
    <s v="Avg of 4 NM Projects"/>
    <n v="12"/>
    <n v="16.255000000000003"/>
    <n v="9.1320224719101131E-2"/>
    <n v="30.94"/>
    <n v="29.49"/>
    <n v="0.47935995000000003"/>
    <n v="0"/>
    <n v="0"/>
    <n v="0"/>
  </r>
  <r>
    <x v="6"/>
    <n v="11"/>
    <n v="4"/>
    <s v="ON"/>
    <d v="2019-03-11T00:00:00"/>
    <s v="Avg of 4 NM Projects"/>
    <n v="13"/>
    <n v="21.114999999999998"/>
    <n v="0.11862359550561796"/>
    <n v="29.44"/>
    <n v="24.41"/>
    <n v="0.51541714999999999"/>
    <n v="0"/>
    <n v="0"/>
    <n v="0"/>
  </r>
  <r>
    <x v="6"/>
    <n v="11"/>
    <n v="4"/>
    <s v="ON"/>
    <d v="2019-03-11T00:00:00"/>
    <s v="Avg of 4 NM Projects"/>
    <n v="14"/>
    <n v="19.195"/>
    <n v="0.10783707865168539"/>
    <n v="28.35"/>
    <n v="22.87"/>
    <n v="0.43898965000000006"/>
    <n v="0"/>
    <n v="0"/>
    <n v="0"/>
  </r>
  <r>
    <x v="6"/>
    <n v="11"/>
    <n v="4"/>
    <s v="ON"/>
    <d v="2019-03-11T00:00:00"/>
    <s v="Avg of 4 NM Projects"/>
    <n v="15"/>
    <n v="21.634999999999998"/>
    <n v="0.12154494382022471"/>
    <n v="27.72"/>
    <n v="23.84"/>
    <n v="0.51577839999999997"/>
    <n v="0"/>
    <n v="0"/>
    <n v="0"/>
  </r>
  <r>
    <x v="6"/>
    <n v="11"/>
    <n v="4"/>
    <s v="ON"/>
    <d v="2019-03-11T00:00:00"/>
    <s v="Avg of 4 NM Projects"/>
    <n v="16"/>
    <n v="21.114999999999998"/>
    <n v="0.11862359550561796"/>
    <n v="26.89"/>
    <n v="22.95"/>
    <n v="0.48458924999999992"/>
    <n v="0"/>
    <n v="0"/>
    <n v="0"/>
  </r>
  <r>
    <x v="6"/>
    <n v="11"/>
    <n v="4"/>
    <s v="ON"/>
    <d v="2019-03-11T00:00:00"/>
    <s v="Avg of 4 NM Projects"/>
    <n v="17"/>
    <n v="14.209999999999999"/>
    <n v="7.9831460674157292E-2"/>
    <n v="27.3"/>
    <n v="24.97"/>
    <n v="0.35482369999999996"/>
    <n v="0"/>
    <n v="0"/>
    <n v="0"/>
  </r>
  <r>
    <x v="6"/>
    <n v="11"/>
    <n v="4"/>
    <s v="ON"/>
    <d v="2019-03-11T00:00:00"/>
    <s v="Avg of 4 NM Projects"/>
    <n v="18"/>
    <n v="6.9049999999999994"/>
    <n v="3.879213483146067E-2"/>
    <n v="31.42"/>
    <n v="25.33"/>
    <n v="0.17490364999999997"/>
    <n v="0"/>
    <n v="0"/>
    <n v="0"/>
  </r>
  <r>
    <x v="6"/>
    <n v="11"/>
    <n v="4"/>
    <s v="ON"/>
    <d v="2019-03-11T00:00:00"/>
    <s v="Avg of 4 NM Projects"/>
    <n v="19"/>
    <n v="0.13"/>
    <n v="7.3033707865168538E-4"/>
    <n v="44.01"/>
    <n v="30.8"/>
    <n v="4.0040000000000006E-3"/>
    <n v="0"/>
    <n v="0"/>
    <n v="0"/>
  </r>
  <r>
    <x v="6"/>
    <n v="11"/>
    <n v="4"/>
    <s v="ON"/>
    <d v="2019-03-11T00:00:00"/>
    <s v="Avg of 4 NM Projects"/>
    <n v="20"/>
    <n v="0"/>
    <n v="0"/>
    <n v="52.04"/>
    <n v="38.94"/>
    <n v="0"/>
    <n v="1"/>
    <n v="0"/>
    <n v="0"/>
  </r>
  <r>
    <x v="6"/>
    <n v="11"/>
    <n v="4"/>
    <s v="ON"/>
    <d v="2019-03-11T00:00:00"/>
    <s v="Avg of 4 NM Projects"/>
    <n v="21"/>
    <n v="-0.13"/>
    <n v="-7.3033707865168538E-4"/>
    <n v="48.57"/>
    <n v="37.03"/>
    <n v="-4.8139000000000003E-3"/>
    <n v="0"/>
    <n v="0"/>
    <n v="0"/>
  </r>
  <r>
    <x v="6"/>
    <n v="11"/>
    <n v="4"/>
    <s v="ON"/>
    <d v="2019-03-11T00:00:00"/>
    <s v="Avg of 4 NM Projects"/>
    <n v="22"/>
    <n v="-0.13"/>
    <n v="-7.3033707865168538E-4"/>
    <n v="31.83"/>
    <n v="29.79"/>
    <n v="-3.8727000000000002E-3"/>
    <n v="0"/>
    <n v="0"/>
    <n v="0"/>
  </r>
  <r>
    <x v="6"/>
    <n v="11"/>
    <n v="4"/>
    <s v="ON"/>
    <d v="2019-03-11T00:00:00"/>
    <s v="Avg of 4 NM Projects"/>
    <n v="23"/>
    <n v="0"/>
    <n v="0"/>
    <n v="30.59"/>
    <n v="29.22"/>
    <n v="0"/>
    <n v="1"/>
    <n v="0"/>
    <n v="0"/>
  </r>
  <r>
    <x v="6"/>
    <n v="11"/>
    <n v="4"/>
    <s v="OFF"/>
    <d v="2019-03-11T00:00:00"/>
    <s v="Avg of 4 NM Projects"/>
    <n v="24"/>
    <n v="-0.13"/>
    <n v="-7.3033707865168538E-4"/>
    <n v="27.42"/>
    <n v="29.4"/>
    <n v="-3.8219999999999999E-3"/>
    <n v="0"/>
    <n v="0"/>
    <n v="0"/>
  </r>
  <r>
    <x v="6"/>
    <n v="12"/>
    <n v="5"/>
    <s v="OFF"/>
    <d v="2019-03-12T00:00:00"/>
    <s v="Avg of 4 NM Projects"/>
    <n v="1"/>
    <n v="-0.13"/>
    <n v="-7.3033707865168538E-4"/>
    <n v="30.64"/>
    <n v="25.07"/>
    <n v="-3.2591E-3"/>
    <n v="0"/>
    <n v="0"/>
    <n v="0"/>
  </r>
  <r>
    <x v="6"/>
    <n v="12"/>
    <n v="5"/>
    <s v="OFF"/>
    <d v="2019-03-12T00:00:00"/>
    <s v="Avg of 4 NM Projects"/>
    <n v="2"/>
    <n v="-0.13"/>
    <n v="-7.3033707865168538E-4"/>
    <n v="29.02"/>
    <n v="24.46"/>
    <n v="-3.1798E-3"/>
    <n v="0"/>
    <n v="0"/>
    <n v="0"/>
  </r>
  <r>
    <x v="6"/>
    <n v="12"/>
    <n v="5"/>
    <s v="OFF"/>
    <d v="2019-03-12T00:00:00"/>
    <s v="Avg of 4 NM Projects"/>
    <n v="3"/>
    <n v="-0.13"/>
    <n v="-7.3033707865168538E-4"/>
    <n v="27.09"/>
    <n v="24.25"/>
    <n v="-3.1525000000000004E-3"/>
    <n v="0"/>
    <n v="0"/>
    <n v="0"/>
  </r>
  <r>
    <x v="6"/>
    <n v="12"/>
    <n v="5"/>
    <s v="OFF"/>
    <d v="2019-03-12T00:00:00"/>
    <s v="Avg of 4 NM Projects"/>
    <n v="4"/>
    <n v="-0.13"/>
    <n v="-7.3033707865168538E-4"/>
    <n v="28.7"/>
    <n v="24.5"/>
    <n v="-3.1849999999999999E-3"/>
    <n v="0"/>
    <n v="0"/>
    <n v="0"/>
  </r>
  <r>
    <x v="6"/>
    <n v="12"/>
    <n v="5"/>
    <s v="OFF"/>
    <d v="2019-03-12T00:00:00"/>
    <s v="Avg of 4 NM Projects"/>
    <n v="5"/>
    <n v="-0.26"/>
    <n v="-1.4606741573033708E-3"/>
    <n v="29.43"/>
    <n v="24.15"/>
    <n v="-6.2789999999999999E-3"/>
    <n v="0"/>
    <n v="0"/>
    <n v="0"/>
  </r>
  <r>
    <x v="6"/>
    <n v="12"/>
    <n v="5"/>
    <s v="OFF"/>
    <d v="2019-03-12T00:00:00"/>
    <s v="Avg of 4 NM Projects"/>
    <n v="6"/>
    <n v="-0.13"/>
    <n v="-7.3033707865168538E-4"/>
    <n v="38.6"/>
    <n v="19.59"/>
    <n v="-2.5466999999999998E-3"/>
    <n v="0"/>
    <n v="0"/>
    <n v="0"/>
  </r>
  <r>
    <x v="6"/>
    <n v="12"/>
    <n v="5"/>
    <s v="OFF"/>
    <d v="2019-03-12T00:00:00"/>
    <s v="Avg of 4 NM Projects"/>
    <n v="7"/>
    <n v="-0.13"/>
    <n v="-7.3033707865168538E-4"/>
    <n v="45.86"/>
    <n v="24.52"/>
    <n v="-3.1876000000000001E-3"/>
    <n v="0"/>
    <n v="0"/>
    <n v="0"/>
  </r>
  <r>
    <x v="6"/>
    <n v="12"/>
    <n v="5"/>
    <s v="ON"/>
    <d v="2019-03-12T00:00:00"/>
    <s v="Avg of 4 NM Projects"/>
    <n v="8"/>
    <n v="1.4100000000000001"/>
    <n v="7.9213483146067416E-3"/>
    <n v="47.98"/>
    <n v="25.43"/>
    <n v="3.5856300000000008E-2"/>
    <n v="0"/>
    <n v="0"/>
    <n v="0"/>
  </r>
  <r>
    <x v="6"/>
    <n v="12"/>
    <n v="5"/>
    <s v="ON"/>
    <d v="2019-03-12T00:00:00"/>
    <s v="Avg of 4 NM Projects"/>
    <n v="9"/>
    <n v="8.7000000000000011"/>
    <n v="4.8876404494382027E-2"/>
    <n v="44.68"/>
    <n v="27.8"/>
    <n v="0.24186000000000005"/>
    <n v="0"/>
    <n v="0"/>
    <n v="0"/>
  </r>
  <r>
    <x v="6"/>
    <n v="12"/>
    <n v="5"/>
    <s v="ON"/>
    <d v="2019-03-12T00:00:00"/>
    <s v="Avg of 4 NM Projects"/>
    <n v="10"/>
    <n v="27.135000000000002"/>
    <n v="0.15244382022471911"/>
    <n v="35.6"/>
    <n v="25.41"/>
    <n v="0.68950034999999998"/>
    <n v="0"/>
    <n v="0"/>
    <n v="0"/>
  </r>
  <r>
    <x v="6"/>
    <n v="12"/>
    <n v="5"/>
    <s v="ON"/>
    <d v="2019-03-12T00:00:00"/>
    <s v="Avg of 4 NM Projects"/>
    <n v="11"/>
    <n v="41.210000000000008"/>
    <n v="0.23151685393258431"/>
    <n v="31.5"/>
    <n v="40.200000000000003"/>
    <n v="1.6566420000000006"/>
    <n v="0"/>
    <n v="0"/>
    <n v="0"/>
  </r>
  <r>
    <x v="6"/>
    <n v="12"/>
    <n v="5"/>
    <s v="ON"/>
    <d v="2019-03-12T00:00:00"/>
    <s v="Avg of 4 NM Projects"/>
    <n v="12"/>
    <n v="65.28"/>
    <n v="0.36674157303370786"/>
    <n v="30.76"/>
    <n v="32.29"/>
    <n v="2.1078912000000001"/>
    <n v="0"/>
    <n v="0"/>
    <n v="0"/>
  </r>
  <r>
    <x v="6"/>
    <n v="12"/>
    <n v="5"/>
    <s v="ON"/>
    <d v="2019-03-12T00:00:00"/>
    <s v="Avg of 4 NM Projects"/>
    <n v="13"/>
    <n v="81.92"/>
    <n v="0.46022471910112361"/>
    <n v="29.8"/>
    <n v="27.13"/>
    <n v="2.2224895999999998"/>
    <n v="0"/>
    <n v="0"/>
    <n v="0"/>
  </r>
  <r>
    <x v="6"/>
    <n v="12"/>
    <n v="5"/>
    <s v="ON"/>
    <d v="2019-03-12T00:00:00"/>
    <s v="Avg of 4 NM Projects"/>
    <n v="14"/>
    <n v="77.305000000000007"/>
    <n v="0.4342977528089888"/>
    <n v="29.6"/>
    <n v="24.23"/>
    <n v="1.8731001500000002"/>
    <n v="0"/>
    <n v="0"/>
    <n v="0"/>
  </r>
  <r>
    <x v="6"/>
    <n v="12"/>
    <n v="5"/>
    <s v="ON"/>
    <d v="2019-03-12T00:00:00"/>
    <s v="Avg of 4 NM Projects"/>
    <n v="15"/>
    <n v="58.365000000000002"/>
    <n v="0.32789325842696632"/>
    <n v="29.49"/>
    <n v="23.68"/>
    <n v="1.3820832000000001"/>
    <n v="0"/>
    <n v="0"/>
    <n v="0"/>
  </r>
  <r>
    <x v="6"/>
    <n v="12"/>
    <n v="5"/>
    <s v="ON"/>
    <d v="2019-03-12T00:00:00"/>
    <s v="Avg of 4 NM Projects"/>
    <n v="16"/>
    <n v="49.405000000000001"/>
    <n v="0.27755617977528091"/>
    <n v="29.58"/>
    <n v="22.69"/>
    <n v="1.12099945"/>
    <n v="0"/>
    <n v="0"/>
    <n v="0"/>
  </r>
  <r>
    <x v="6"/>
    <n v="12"/>
    <n v="5"/>
    <s v="ON"/>
    <d v="2019-03-12T00:00:00"/>
    <s v="Avg of 4 NM Projects"/>
    <n v="17"/>
    <n v="35.840000000000003"/>
    <n v="0.2013483146067416"/>
    <n v="31"/>
    <n v="23.58"/>
    <n v="0.84510720000000006"/>
    <n v="0"/>
    <n v="0"/>
    <n v="0"/>
  </r>
  <r>
    <x v="6"/>
    <n v="12"/>
    <n v="5"/>
    <s v="ON"/>
    <d v="2019-03-12T00:00:00"/>
    <s v="Avg of 4 NM Projects"/>
    <n v="18"/>
    <n v="22.015000000000001"/>
    <n v="0.12367977528089888"/>
    <n v="41.72"/>
    <n v="23.73"/>
    <n v="0.52241595000000007"/>
    <n v="0"/>
    <n v="0"/>
    <n v="0"/>
  </r>
  <r>
    <x v="6"/>
    <n v="12"/>
    <n v="5"/>
    <s v="ON"/>
    <d v="2019-03-12T00:00:00"/>
    <s v="Avg of 4 NM Projects"/>
    <n v="19"/>
    <n v="2.8150000000000004"/>
    <n v="1.5814606741573038E-2"/>
    <n v="44.25"/>
    <n v="25.76"/>
    <n v="7.2514400000000007E-2"/>
    <n v="0"/>
    <n v="0"/>
    <n v="0"/>
  </r>
  <r>
    <x v="6"/>
    <n v="12"/>
    <n v="5"/>
    <s v="ON"/>
    <d v="2019-03-12T00:00:00"/>
    <s v="Avg of 4 NM Projects"/>
    <n v="20"/>
    <n v="0"/>
    <n v="0"/>
    <n v="58.08"/>
    <n v="26.42"/>
    <n v="0"/>
    <n v="1"/>
    <n v="0"/>
    <n v="0"/>
  </r>
  <r>
    <x v="6"/>
    <n v="12"/>
    <n v="5"/>
    <s v="ON"/>
    <d v="2019-03-12T00:00:00"/>
    <s v="Avg of 4 NM Projects"/>
    <n v="21"/>
    <n v="0"/>
    <n v="0"/>
    <n v="46.75"/>
    <n v="28.65"/>
    <n v="0"/>
    <n v="1"/>
    <n v="0"/>
    <n v="0"/>
  </r>
  <r>
    <x v="6"/>
    <n v="12"/>
    <n v="5"/>
    <s v="ON"/>
    <d v="2019-03-12T00:00:00"/>
    <s v="Avg of 4 NM Projects"/>
    <n v="22"/>
    <n v="-0.26"/>
    <n v="-1.4606741573033708E-3"/>
    <n v="41.17"/>
    <n v="34.630000000000003"/>
    <n v="-9.003800000000001E-3"/>
    <n v="0"/>
    <n v="0"/>
    <n v="0"/>
  </r>
  <r>
    <x v="6"/>
    <n v="12"/>
    <n v="5"/>
    <s v="ON"/>
    <d v="2019-03-12T00:00:00"/>
    <s v="Avg of 4 NM Projects"/>
    <n v="23"/>
    <n v="0"/>
    <n v="0"/>
    <n v="32.119999999999997"/>
    <n v="26.83"/>
    <n v="0"/>
    <n v="1"/>
    <n v="0"/>
    <n v="0"/>
  </r>
  <r>
    <x v="6"/>
    <n v="12"/>
    <n v="5"/>
    <s v="OFF"/>
    <d v="2019-03-12T00:00:00"/>
    <s v="Avg of 4 NM Projects"/>
    <n v="24"/>
    <n v="-0.26"/>
    <n v="-1.4606741573033708E-3"/>
    <n v="31.37"/>
    <n v="24.59"/>
    <n v="-6.3933999999999996E-3"/>
    <n v="0"/>
    <n v="0"/>
    <n v="0"/>
  </r>
  <r>
    <x v="6"/>
    <n v="13"/>
    <n v="6"/>
    <s v="OFF"/>
    <d v="2019-03-13T00:00:00"/>
    <s v="Avg of 4 NM Projects"/>
    <n v="1"/>
    <n v="-0.26"/>
    <n v="-1.4606741573033708E-3"/>
    <n v="28.01"/>
    <n v="25.16"/>
    <n v="-6.5415999999999998E-3"/>
    <n v="0"/>
    <n v="0"/>
    <n v="0"/>
  </r>
  <r>
    <x v="6"/>
    <n v="13"/>
    <n v="6"/>
    <s v="OFF"/>
    <d v="2019-03-13T00:00:00"/>
    <s v="Avg of 4 NM Projects"/>
    <n v="2"/>
    <n v="-0.13"/>
    <n v="-7.3033707865168538E-4"/>
    <n v="28.4"/>
    <n v="25.94"/>
    <n v="-3.3722000000000001E-3"/>
    <n v="0"/>
    <n v="0"/>
    <n v="0"/>
  </r>
  <r>
    <x v="6"/>
    <n v="13"/>
    <n v="6"/>
    <s v="OFF"/>
    <d v="2019-03-13T00:00:00"/>
    <s v="Avg of 4 NM Projects"/>
    <n v="3"/>
    <n v="0"/>
    <n v="0"/>
    <n v="27.92"/>
    <n v="25.2"/>
    <n v="0"/>
    <n v="1"/>
    <n v="0"/>
    <n v="0"/>
  </r>
  <r>
    <x v="6"/>
    <n v="13"/>
    <n v="6"/>
    <s v="OFF"/>
    <d v="2019-03-13T00:00:00"/>
    <s v="Avg of 4 NM Projects"/>
    <n v="4"/>
    <n v="-0.13"/>
    <n v="-7.3033707865168538E-4"/>
    <n v="27.92"/>
    <n v="24.88"/>
    <n v="-3.2344000000000001E-3"/>
    <n v="0"/>
    <n v="0"/>
    <n v="0"/>
  </r>
  <r>
    <x v="6"/>
    <n v="13"/>
    <n v="6"/>
    <s v="OFF"/>
    <d v="2019-03-13T00:00:00"/>
    <s v="Avg of 4 NM Projects"/>
    <n v="5"/>
    <n v="-0.13"/>
    <n v="-7.3033707865168538E-4"/>
    <n v="27.99"/>
    <n v="25.64"/>
    <n v="-3.3332000000000001E-3"/>
    <n v="0"/>
    <n v="0"/>
    <n v="0"/>
  </r>
  <r>
    <x v="6"/>
    <n v="13"/>
    <n v="6"/>
    <s v="OFF"/>
    <d v="2019-03-13T00:00:00"/>
    <s v="Avg of 4 NM Projects"/>
    <n v="6"/>
    <n v="0"/>
    <n v="0"/>
    <n v="39"/>
    <n v="33.69"/>
    <n v="0"/>
    <n v="1"/>
    <n v="0"/>
    <n v="0"/>
  </r>
  <r>
    <x v="6"/>
    <n v="13"/>
    <n v="6"/>
    <s v="OFF"/>
    <d v="2019-03-13T00:00:00"/>
    <s v="Avg of 4 NM Projects"/>
    <n v="7"/>
    <n v="-0.26"/>
    <n v="-1.4606741573033708E-3"/>
    <n v="49.9"/>
    <n v="49.88"/>
    <n v="-1.2968800000000001E-2"/>
    <n v="0"/>
    <n v="0"/>
    <n v="0"/>
  </r>
  <r>
    <x v="6"/>
    <n v="13"/>
    <n v="6"/>
    <s v="ON"/>
    <d v="2019-03-13T00:00:00"/>
    <s v="Avg of 4 NM Projects"/>
    <n v="8"/>
    <n v="1.145"/>
    <n v="6.4325842696629212E-3"/>
    <n v="57.43"/>
    <n v="54.89"/>
    <n v="6.2849050000000004E-2"/>
    <n v="0"/>
    <n v="0"/>
    <n v="0"/>
  </r>
  <r>
    <x v="6"/>
    <n v="13"/>
    <n v="6"/>
    <s v="ON"/>
    <d v="2019-03-13T00:00:00"/>
    <s v="Avg of 4 NM Projects"/>
    <n v="9"/>
    <n v="21.38"/>
    <n v="0.12011235955056179"/>
    <n v="45.07"/>
    <n v="43.85"/>
    <n v="0.93751300000000004"/>
    <n v="0"/>
    <n v="0"/>
    <n v="0"/>
  </r>
  <r>
    <x v="6"/>
    <n v="13"/>
    <n v="6"/>
    <s v="ON"/>
    <d v="2019-03-13T00:00:00"/>
    <s v="Avg of 4 NM Projects"/>
    <n v="10"/>
    <n v="33.92"/>
    <n v="0.19056179775280899"/>
    <n v="42.03"/>
    <n v="27.84"/>
    <n v="0.94433279999999997"/>
    <n v="0"/>
    <n v="0"/>
    <n v="0"/>
  </r>
  <r>
    <x v="6"/>
    <n v="13"/>
    <n v="6"/>
    <s v="ON"/>
    <d v="2019-03-13T00:00:00"/>
    <s v="Avg of 4 NM Projects"/>
    <n v="11"/>
    <n v="33.024999999999999"/>
    <n v="0.18553370786516854"/>
    <n v="31.29"/>
    <n v="26"/>
    <n v="0.85865000000000002"/>
    <n v="0"/>
    <n v="0"/>
    <n v="0"/>
  </r>
  <r>
    <x v="6"/>
    <n v="13"/>
    <n v="6"/>
    <s v="ON"/>
    <d v="2019-03-13T00:00:00"/>
    <s v="Avg of 4 NM Projects"/>
    <n v="12"/>
    <n v="27.905000000000001"/>
    <n v="0.15676966292134831"/>
    <n v="28.6"/>
    <n v="24.85"/>
    <n v="0.69343925000000006"/>
    <n v="0"/>
    <n v="0"/>
    <n v="0"/>
  </r>
  <r>
    <x v="6"/>
    <n v="13"/>
    <n v="6"/>
    <s v="ON"/>
    <d v="2019-03-13T00:00:00"/>
    <s v="Avg of 4 NM Projects"/>
    <n v="13"/>
    <n v="30.715"/>
    <n v="0.1725561797752809"/>
    <n v="27.68"/>
    <n v="23.75"/>
    <n v="0.72948125000000008"/>
    <n v="0"/>
    <n v="0"/>
    <n v="0"/>
  </r>
  <r>
    <x v="6"/>
    <n v="13"/>
    <n v="6"/>
    <s v="ON"/>
    <d v="2019-03-13T00:00:00"/>
    <s v="Avg of 4 NM Projects"/>
    <n v="14"/>
    <n v="28.67"/>
    <n v="0.16106741573033709"/>
    <n v="27.68"/>
    <n v="22.74"/>
    <n v="0.65195579999999997"/>
    <n v="0"/>
    <n v="0"/>
    <n v="0"/>
  </r>
  <r>
    <x v="6"/>
    <n v="13"/>
    <n v="6"/>
    <s v="ON"/>
    <d v="2019-03-13T00:00:00"/>
    <s v="Avg of 4 NM Projects"/>
    <n v="15"/>
    <n v="13.950000000000001"/>
    <n v="7.8370786516853932E-2"/>
    <n v="27.68"/>
    <n v="23.88"/>
    <n v="0.33312600000000003"/>
    <n v="0"/>
    <n v="0"/>
    <n v="0"/>
  </r>
  <r>
    <x v="6"/>
    <n v="13"/>
    <n v="6"/>
    <s v="ON"/>
    <d v="2019-03-13T00:00:00"/>
    <s v="Avg of 4 NM Projects"/>
    <n v="16"/>
    <n v="9.98"/>
    <n v="5.6067415730337078E-2"/>
    <n v="27.82"/>
    <n v="28.07"/>
    <n v="0.28013860000000002"/>
    <n v="0"/>
    <n v="0"/>
    <n v="0"/>
  </r>
  <r>
    <x v="6"/>
    <n v="13"/>
    <n v="6"/>
    <s v="ON"/>
    <d v="2019-03-13T00:00:00"/>
    <s v="Avg of 4 NM Projects"/>
    <n v="17"/>
    <n v="5.1150000000000002"/>
    <n v="2.8735955056179777E-2"/>
    <n v="30.54"/>
    <n v="36"/>
    <n v="0.18414000000000003"/>
    <n v="0"/>
    <n v="0"/>
    <n v="0"/>
  </r>
  <r>
    <x v="6"/>
    <n v="13"/>
    <n v="6"/>
    <s v="ON"/>
    <d v="2019-03-13T00:00:00"/>
    <s v="Avg of 4 NM Projects"/>
    <n v="18"/>
    <n v="2.8149999999999999"/>
    <n v="1.5814606741573034E-2"/>
    <n v="34.39"/>
    <n v="41.28"/>
    <n v="0.11620319999999999"/>
    <n v="0"/>
    <n v="0"/>
    <n v="0"/>
  </r>
  <r>
    <x v="6"/>
    <n v="13"/>
    <n v="6"/>
    <s v="ON"/>
    <d v="2019-03-13T00:00:00"/>
    <s v="Avg of 4 NM Projects"/>
    <n v="19"/>
    <n v="0"/>
    <n v="0"/>
    <n v="43.25"/>
    <n v="45.68"/>
    <n v="0"/>
    <n v="1"/>
    <n v="0"/>
    <n v="0"/>
  </r>
  <r>
    <x v="6"/>
    <n v="13"/>
    <n v="6"/>
    <s v="ON"/>
    <d v="2019-03-13T00:00:00"/>
    <s v="Avg of 4 NM Projects"/>
    <n v="20"/>
    <n v="-0.13"/>
    <n v="-7.3033707865168538E-4"/>
    <n v="47.45"/>
    <n v="37.74"/>
    <n v="-4.9062000000000003E-3"/>
    <n v="0"/>
    <n v="0"/>
    <n v="0"/>
  </r>
  <r>
    <x v="6"/>
    <n v="13"/>
    <n v="6"/>
    <s v="ON"/>
    <d v="2019-03-13T00:00:00"/>
    <s v="Avg of 4 NM Projects"/>
    <n v="21"/>
    <n v="-0.13"/>
    <n v="-7.3033707865168538E-4"/>
    <n v="43.3"/>
    <n v="38.71"/>
    <n v="-5.0323E-3"/>
    <n v="0"/>
    <n v="0"/>
    <n v="0"/>
  </r>
  <r>
    <x v="6"/>
    <n v="13"/>
    <n v="6"/>
    <s v="ON"/>
    <d v="2019-03-13T00:00:00"/>
    <s v="Avg of 4 NM Projects"/>
    <n v="22"/>
    <n v="-0.13"/>
    <n v="-7.3033707865168538E-4"/>
    <n v="34.43"/>
    <n v="36.79"/>
    <n v="-4.7827E-3"/>
    <n v="0"/>
    <n v="0"/>
    <n v="0"/>
  </r>
  <r>
    <x v="6"/>
    <n v="13"/>
    <n v="6"/>
    <s v="ON"/>
    <d v="2019-03-13T00:00:00"/>
    <s v="Avg of 4 NM Projects"/>
    <n v="23"/>
    <n v="-0.13"/>
    <n v="-7.3033707865168538E-4"/>
    <n v="28.7"/>
    <n v="40.1"/>
    <n v="-5.2129999999999998E-3"/>
    <n v="0"/>
    <n v="0"/>
    <n v="0"/>
  </r>
  <r>
    <x v="6"/>
    <n v="13"/>
    <n v="6"/>
    <s v="OFF"/>
    <d v="2019-03-13T00:00:00"/>
    <s v="Avg of 4 NM Projects"/>
    <n v="24"/>
    <n v="0"/>
    <n v="0"/>
    <n v="26.25"/>
    <n v="39.25"/>
    <n v="0"/>
    <n v="1"/>
    <n v="0"/>
    <n v="0"/>
  </r>
  <r>
    <x v="6"/>
    <n v="14"/>
    <n v="7"/>
    <s v="OFF"/>
    <d v="2019-03-14T00:00:00"/>
    <s v="Avg of 4 NM Projects"/>
    <n v="1"/>
    <n v="-0.26"/>
    <n v="-1.4606741573033708E-3"/>
    <n v="24.89"/>
    <n v="38.409999999999997"/>
    <n v="-9.9866E-3"/>
    <n v="0"/>
    <n v="0"/>
    <n v="0"/>
  </r>
  <r>
    <x v="6"/>
    <n v="14"/>
    <n v="7"/>
    <s v="OFF"/>
    <d v="2019-03-14T00:00:00"/>
    <s v="Avg of 4 NM Projects"/>
    <n v="2"/>
    <n v="-0.13"/>
    <n v="-7.3033707865168538E-4"/>
    <n v="25.98"/>
    <n v="29.8"/>
    <n v="-3.8740000000000003E-3"/>
    <n v="0"/>
    <n v="0"/>
    <n v="0"/>
  </r>
  <r>
    <x v="6"/>
    <n v="14"/>
    <n v="7"/>
    <s v="OFF"/>
    <d v="2019-03-14T00:00:00"/>
    <s v="Avg of 4 NM Projects"/>
    <n v="3"/>
    <n v="-0.13"/>
    <n v="-7.3033707865168538E-4"/>
    <n v="24.8"/>
    <n v="29.93"/>
    <n v="-3.8909000000000001E-3"/>
    <n v="0"/>
    <n v="0"/>
    <n v="0"/>
  </r>
  <r>
    <x v="6"/>
    <n v="14"/>
    <n v="7"/>
    <s v="OFF"/>
    <d v="2019-03-14T00:00:00"/>
    <s v="Avg of 4 NM Projects"/>
    <n v="4"/>
    <n v="-0.13"/>
    <n v="-7.3033707865168538E-4"/>
    <n v="24.85"/>
    <n v="27.83"/>
    <n v="-3.6179000000000003E-3"/>
    <n v="0"/>
    <n v="0"/>
    <n v="0"/>
  </r>
  <r>
    <x v="6"/>
    <n v="14"/>
    <n v="7"/>
    <s v="OFF"/>
    <d v="2019-03-14T00:00:00"/>
    <s v="Avg of 4 NM Projects"/>
    <n v="5"/>
    <n v="-0.13"/>
    <n v="-7.3033707865168538E-4"/>
    <n v="24.84"/>
    <n v="28.91"/>
    <n v="-3.7583E-3"/>
    <n v="0"/>
    <n v="0"/>
    <n v="0"/>
  </r>
  <r>
    <x v="6"/>
    <n v="14"/>
    <n v="7"/>
    <s v="OFF"/>
    <d v="2019-03-14T00:00:00"/>
    <s v="Avg of 4 NM Projects"/>
    <n v="6"/>
    <n v="-0.13"/>
    <n v="-7.3033707865168538E-4"/>
    <n v="36.75"/>
    <n v="28.42"/>
    <n v="-3.6946000000000001E-3"/>
    <n v="0"/>
    <n v="0"/>
    <n v="0"/>
  </r>
  <r>
    <x v="6"/>
    <n v="14"/>
    <n v="7"/>
    <s v="OFF"/>
    <d v="2019-03-14T00:00:00"/>
    <s v="Avg of 4 NM Projects"/>
    <n v="7"/>
    <n v="-0.26"/>
    <n v="-1.4606741573033708E-3"/>
    <n v="37.090000000000003"/>
    <n v="35.22"/>
    <n v="-9.157199999999999E-3"/>
    <n v="0"/>
    <n v="0"/>
    <n v="0"/>
  </r>
  <r>
    <x v="6"/>
    <n v="14"/>
    <n v="7"/>
    <s v="OFF"/>
    <d v="2019-03-14T00:00:00"/>
    <s v="Avg of 4 NM Projects"/>
    <n v="8"/>
    <n v="-0.64500000000000002"/>
    <n v="-3.6235955056179775E-3"/>
    <n v="39.49"/>
    <n v="40.82"/>
    <n v="-2.6328900000000002E-2"/>
    <n v="0"/>
    <n v="0"/>
    <n v="0"/>
  </r>
  <r>
    <x v="6"/>
    <n v="14"/>
    <n v="7"/>
    <s v="OFF"/>
    <d v="2019-03-14T00:00:00"/>
    <s v="Avg of 4 NM Projects"/>
    <n v="9"/>
    <n v="0"/>
    <n v="0"/>
    <n v="36.9"/>
    <n v="37.75"/>
    <n v="0"/>
    <n v="1"/>
    <n v="0"/>
    <n v="0"/>
  </r>
  <r>
    <x v="6"/>
    <n v="14"/>
    <n v="7"/>
    <s v="OFF"/>
    <d v="2019-03-14T00:00:00"/>
    <s v="Avg of 4 NM Projects"/>
    <n v="10"/>
    <n v="3.33"/>
    <n v="1.8707865168539325E-2"/>
    <n v="37.6"/>
    <n v="38.26"/>
    <n v="0.12740579999999999"/>
    <n v="0"/>
    <n v="0"/>
    <n v="0"/>
  </r>
  <r>
    <x v="6"/>
    <n v="14"/>
    <n v="7"/>
    <s v="OFF"/>
    <d v="2019-03-14T00:00:00"/>
    <s v="Avg of 4 NM Projects"/>
    <n v="11"/>
    <n v="19.2"/>
    <n v="0.10786516853932585"/>
    <n v="32.1"/>
    <n v="30.25"/>
    <n v="0.58079999999999998"/>
    <n v="0"/>
    <n v="0"/>
    <n v="0"/>
  </r>
  <r>
    <x v="6"/>
    <n v="14"/>
    <n v="7"/>
    <s v="OFF"/>
    <d v="2019-03-14T00:00:00"/>
    <s v="Avg of 4 NM Projects"/>
    <n v="12"/>
    <n v="31.744999999999997"/>
    <n v="0.17834269662921348"/>
    <n v="30.01"/>
    <n v="23.98"/>
    <n v="0.76124510000000001"/>
    <n v="0"/>
    <n v="0"/>
    <n v="0"/>
  </r>
  <r>
    <x v="6"/>
    <n v="14"/>
    <n v="7"/>
    <s v="OFF"/>
    <d v="2019-03-14T00:00:00"/>
    <s v="Avg of 4 NM Projects"/>
    <n v="13"/>
    <n v="47.739999999999995"/>
    <n v="0.26820224719101121"/>
    <n v="27.69"/>
    <n v="22.42"/>
    <n v="1.0703308"/>
    <n v="0"/>
    <n v="0"/>
    <n v="0"/>
  </r>
  <r>
    <x v="6"/>
    <n v="14"/>
    <n v="7"/>
    <s v="OFF"/>
    <d v="2019-03-14T00:00:00"/>
    <s v="Avg of 4 NM Projects"/>
    <n v="14"/>
    <n v="46.844999999999999"/>
    <n v="0.26317415730337079"/>
    <n v="26.61"/>
    <n v="20.5"/>
    <n v="0.96032249999999997"/>
    <n v="0"/>
    <n v="0"/>
    <n v="0"/>
  </r>
  <r>
    <x v="6"/>
    <n v="14"/>
    <n v="7"/>
    <s v="OFF"/>
    <d v="2019-03-14T00:00:00"/>
    <s v="Avg of 4 NM Projects"/>
    <n v="15"/>
    <n v="34.950000000000003"/>
    <n v="0.1963483146067416"/>
    <n v="25.55"/>
    <n v="21.24"/>
    <n v="0.74233799999999994"/>
    <n v="0"/>
    <n v="0"/>
    <n v="0"/>
  </r>
  <r>
    <x v="6"/>
    <n v="14"/>
    <n v="7"/>
    <s v="OFF"/>
    <d v="2019-03-14T00:00:00"/>
    <s v="Avg of 4 NM Projects"/>
    <n v="16"/>
    <n v="27.395000000000003"/>
    <n v="0.1539044943820225"/>
    <n v="25.02"/>
    <n v="20.04"/>
    <n v="0.54899580000000003"/>
    <n v="0"/>
    <n v="0"/>
    <n v="0"/>
  </r>
  <r>
    <x v="6"/>
    <n v="14"/>
    <n v="7"/>
    <s v="OFF"/>
    <d v="2019-03-14T00:00:00"/>
    <s v="Avg of 4 NM Projects"/>
    <n v="17"/>
    <n v="17.664999999999999"/>
    <n v="9.9241573033707856E-2"/>
    <n v="26.36"/>
    <n v="22.05"/>
    <n v="0.38951324999999998"/>
    <n v="0"/>
    <n v="0"/>
    <n v="0"/>
  </r>
  <r>
    <x v="6"/>
    <n v="14"/>
    <n v="7"/>
    <s v="OFF"/>
    <d v="2019-03-14T00:00:00"/>
    <s v="Avg of 4 NM Projects"/>
    <n v="18"/>
    <n v="6.66"/>
    <n v="3.7415730337078651E-2"/>
    <n v="29.94"/>
    <n v="22.82"/>
    <n v="0.15198120000000001"/>
    <n v="0"/>
    <n v="0"/>
    <n v="0"/>
  </r>
  <r>
    <x v="6"/>
    <n v="14"/>
    <n v="7"/>
    <s v="OFF"/>
    <d v="2019-03-14T00:00:00"/>
    <s v="Avg of 4 NM Projects"/>
    <n v="19"/>
    <n v="0.76500000000000001"/>
    <n v="4.2977528089887642E-3"/>
    <n v="30.69"/>
    <n v="23.09"/>
    <n v="1.7663850000000002E-2"/>
    <n v="0"/>
    <n v="0"/>
    <n v="0"/>
  </r>
  <r>
    <x v="6"/>
    <n v="14"/>
    <n v="7"/>
    <s v="OFF"/>
    <d v="2019-03-14T00:00:00"/>
    <s v="Avg of 4 NM Projects"/>
    <n v="20"/>
    <n v="-0.26"/>
    <n v="-1.4606741573033708E-3"/>
    <n v="34"/>
    <n v="38.69"/>
    <n v="-1.00594E-2"/>
    <n v="0"/>
    <n v="0"/>
    <n v="0"/>
  </r>
  <r>
    <x v="6"/>
    <n v="14"/>
    <n v="7"/>
    <s v="OFF"/>
    <d v="2019-03-14T00:00:00"/>
    <s v="Avg of 4 NM Projects"/>
    <n v="21"/>
    <n v="-0.13"/>
    <n v="-7.3033707865168538E-4"/>
    <n v="35.21"/>
    <n v="37.46"/>
    <n v="-4.8698000000000005E-3"/>
    <n v="0"/>
    <n v="0"/>
    <n v="0"/>
  </r>
  <r>
    <x v="6"/>
    <n v="14"/>
    <n v="7"/>
    <s v="OFF"/>
    <d v="2019-03-14T00:00:00"/>
    <s v="Avg of 4 NM Projects"/>
    <n v="22"/>
    <n v="-0.13"/>
    <n v="-7.3033707865168538E-4"/>
    <n v="30.59"/>
    <n v="28.05"/>
    <n v="-3.6465E-3"/>
    <n v="0"/>
    <n v="0"/>
    <n v="0"/>
  </r>
  <r>
    <x v="6"/>
    <n v="14"/>
    <n v="7"/>
    <s v="OFF"/>
    <d v="2019-03-14T00:00:00"/>
    <s v="Avg of 4 NM Projects"/>
    <n v="23"/>
    <n v="-0.26"/>
    <n v="-1.4606741573033708E-3"/>
    <n v="27"/>
    <n v="28.57"/>
    <n v="-7.4282000000000003E-3"/>
    <n v="0"/>
    <n v="0"/>
    <n v="0"/>
  </r>
  <r>
    <x v="6"/>
    <n v="14"/>
    <n v="7"/>
    <s v="OFF"/>
    <d v="2019-03-14T00:00:00"/>
    <s v="Avg of 4 NM Projects"/>
    <n v="24"/>
    <n v="0"/>
    <n v="0"/>
    <n v="24.25"/>
    <n v="27.84"/>
    <n v="0"/>
    <n v="1"/>
    <n v="0"/>
    <n v="0"/>
  </r>
  <r>
    <x v="6"/>
    <n v="15"/>
    <n v="1"/>
    <s v="OFF"/>
    <d v="2019-03-15T00:00:00"/>
    <s v="Avg of 4 NM Projects"/>
    <n v="1"/>
    <n v="-0.13"/>
    <n v="-7.3033707865168538E-4"/>
    <n v="21.27"/>
    <n v="21.81"/>
    <n v="-2.8352999999999998E-3"/>
    <n v="0"/>
    <n v="0"/>
    <n v="0"/>
  </r>
  <r>
    <x v="6"/>
    <n v="15"/>
    <n v="1"/>
    <s v="OFF"/>
    <d v="2019-03-15T00:00:00"/>
    <s v="Avg of 4 NM Projects"/>
    <n v="2"/>
    <n v="-0.26"/>
    <n v="-1.4606741573033708E-3"/>
    <n v="21.05"/>
    <n v="23.52"/>
    <n v="-6.1151999999999995E-3"/>
    <n v="0"/>
    <n v="0"/>
    <n v="0"/>
  </r>
  <r>
    <x v="6"/>
    <n v="15"/>
    <n v="1"/>
    <s v="OFF"/>
    <d v="2019-03-15T00:00:00"/>
    <s v="Avg of 4 NM Projects"/>
    <n v="3"/>
    <n v="0"/>
    <n v="0"/>
    <n v="20.66"/>
    <n v="21.31"/>
    <n v="0"/>
    <n v="1"/>
    <n v="0"/>
    <n v="0"/>
  </r>
  <r>
    <x v="6"/>
    <n v="15"/>
    <n v="1"/>
    <s v="OFF"/>
    <d v="2019-03-15T00:00:00"/>
    <s v="Avg of 4 NM Projects"/>
    <n v="4"/>
    <n v="-0.13"/>
    <n v="-7.3033707865168538E-4"/>
    <n v="20.74"/>
    <n v="20.66"/>
    <n v="-2.6857999999999999E-3"/>
    <n v="0"/>
    <n v="0"/>
    <n v="0"/>
  </r>
  <r>
    <x v="6"/>
    <n v="15"/>
    <n v="1"/>
    <s v="OFF"/>
    <d v="2019-03-15T00:00:00"/>
    <s v="Avg of 4 NM Projects"/>
    <n v="5"/>
    <n v="0"/>
    <n v="0"/>
    <n v="20.74"/>
    <n v="21.07"/>
    <n v="0"/>
    <n v="1"/>
    <n v="0"/>
    <n v="0"/>
  </r>
  <r>
    <x v="6"/>
    <n v="15"/>
    <n v="1"/>
    <s v="OFF"/>
    <d v="2019-03-15T00:00:00"/>
    <s v="Avg of 4 NM Projects"/>
    <n v="6"/>
    <n v="-0.13"/>
    <n v="-7.3033707865168538E-4"/>
    <n v="22.68"/>
    <n v="19.649999999999999"/>
    <n v="-2.5544999999999999E-3"/>
    <n v="0"/>
    <n v="0"/>
    <n v="0"/>
  </r>
  <r>
    <x v="6"/>
    <n v="15"/>
    <n v="1"/>
    <s v="OFF"/>
    <d v="2019-03-15T00:00:00"/>
    <s v="Avg of 4 NM Projects"/>
    <n v="7"/>
    <n v="-0.13"/>
    <n v="-7.3033707865168538E-4"/>
    <n v="26.65"/>
    <n v="20.25"/>
    <n v="-2.6325000000000003E-3"/>
    <n v="0"/>
    <n v="0"/>
    <n v="0"/>
  </r>
  <r>
    <x v="6"/>
    <n v="15"/>
    <n v="1"/>
    <s v="OFF"/>
    <d v="2019-03-15T00:00:00"/>
    <s v="Avg of 4 NM Projects"/>
    <n v="8"/>
    <n v="0.12"/>
    <n v="6.7415730337078649E-4"/>
    <n v="29.88"/>
    <n v="22.9"/>
    <n v="2.7479999999999996E-3"/>
    <n v="0"/>
    <n v="0"/>
    <n v="0"/>
  </r>
  <r>
    <x v="6"/>
    <n v="15"/>
    <n v="1"/>
    <s v="OFF"/>
    <d v="2019-03-15T00:00:00"/>
    <s v="Avg of 4 NM Projects"/>
    <n v="9"/>
    <n v="2.9449999999999998"/>
    <n v="1.6544943820224717E-2"/>
    <n v="37.590000000000003"/>
    <n v="22.39"/>
    <n v="6.5938549999999999E-2"/>
    <n v="0"/>
    <n v="0"/>
    <n v="0"/>
  </r>
  <r>
    <x v="6"/>
    <n v="15"/>
    <n v="1"/>
    <s v="OFF"/>
    <d v="2019-03-15T00:00:00"/>
    <s v="Avg of 4 NM Projects"/>
    <n v="10"/>
    <n v="18.815000000000001"/>
    <n v="0.10570224719101125"/>
    <n v="36.369999999999997"/>
    <n v="27.49"/>
    <n v="0.51722435"/>
    <n v="0"/>
    <n v="0"/>
    <n v="0"/>
  </r>
  <r>
    <x v="6"/>
    <n v="15"/>
    <n v="1"/>
    <s v="OFF"/>
    <d v="2019-03-15T00:00:00"/>
    <s v="Avg of 4 NM Projects"/>
    <n v="11"/>
    <n v="20.225000000000001"/>
    <n v="0.11362359550561799"/>
    <n v="27.05"/>
    <n v="23.46"/>
    <n v="0.47447850000000008"/>
    <n v="0"/>
    <n v="0"/>
    <n v="0"/>
  </r>
  <r>
    <x v="6"/>
    <n v="15"/>
    <n v="1"/>
    <s v="OFF"/>
    <d v="2019-03-15T00:00:00"/>
    <s v="Avg of 4 NM Projects"/>
    <n v="12"/>
    <n v="20.605"/>
    <n v="0.11575842696629214"/>
    <n v="26"/>
    <n v="23.75"/>
    <n v="0.48936875000000002"/>
    <n v="0"/>
    <n v="0"/>
    <n v="0"/>
  </r>
  <r>
    <x v="6"/>
    <n v="15"/>
    <n v="1"/>
    <s v="OFF"/>
    <d v="2019-03-15T00:00:00"/>
    <s v="Avg of 4 NM Projects"/>
    <n v="13"/>
    <n v="35.97"/>
    <n v="0.20207865168539324"/>
    <n v="25.51"/>
    <n v="22.49"/>
    <n v="0.8089653"/>
    <n v="0"/>
    <n v="0"/>
    <n v="0"/>
  </r>
  <r>
    <x v="6"/>
    <n v="15"/>
    <n v="1"/>
    <s v="OFF"/>
    <d v="2019-03-15T00:00:00"/>
    <s v="Avg of 4 NM Projects"/>
    <n v="14"/>
    <n v="31.740000000000002"/>
    <n v="0.17831460674157304"/>
    <n v="25.22"/>
    <n v="21.62"/>
    <n v="0.68621880000000013"/>
    <n v="0"/>
    <n v="0"/>
    <n v="0"/>
  </r>
  <r>
    <x v="6"/>
    <n v="15"/>
    <n v="1"/>
    <s v="OFF"/>
    <d v="2019-03-15T00:00:00"/>
    <s v="Avg of 4 NM Projects"/>
    <n v="15"/>
    <n v="17.41"/>
    <n v="9.7808988764044938E-2"/>
    <n v="24.98"/>
    <n v="20.010000000000002"/>
    <n v="0.34837410000000008"/>
    <n v="0"/>
    <n v="0"/>
    <n v="0"/>
  </r>
  <r>
    <x v="6"/>
    <n v="15"/>
    <n v="1"/>
    <s v="OFF"/>
    <d v="2019-03-15T00:00:00"/>
    <s v="Avg of 4 NM Projects"/>
    <n v="16"/>
    <n v="29.57"/>
    <n v="0.16612359550561798"/>
    <n v="24.53"/>
    <n v="20.43"/>
    <n v="0.60411510000000002"/>
    <n v="0"/>
    <n v="0"/>
    <n v="0"/>
  </r>
  <r>
    <x v="6"/>
    <n v="15"/>
    <n v="1"/>
    <s v="OFF"/>
    <d v="2019-03-15T00:00:00"/>
    <s v="Avg of 4 NM Projects"/>
    <n v="17"/>
    <n v="25.854999999999997"/>
    <n v="0.14525280898876403"/>
    <n v="24.65"/>
    <n v="21.52"/>
    <n v="0.55639959999999999"/>
    <n v="0"/>
    <n v="0"/>
    <n v="0"/>
  </r>
  <r>
    <x v="6"/>
    <n v="15"/>
    <n v="1"/>
    <s v="OFF"/>
    <d v="2019-03-15T00:00:00"/>
    <s v="Avg of 4 NM Projects"/>
    <n v="18"/>
    <n v="8.0649999999999995"/>
    <n v="4.530898876404494E-2"/>
    <n v="25.21"/>
    <n v="21.12"/>
    <n v="0.17033279999999998"/>
    <n v="0"/>
    <n v="0"/>
    <n v="0"/>
  </r>
  <r>
    <x v="6"/>
    <n v="15"/>
    <n v="1"/>
    <s v="OFF"/>
    <d v="2019-03-15T00:00:00"/>
    <s v="Avg of 4 NM Projects"/>
    <n v="19"/>
    <n v="0.26"/>
    <n v="1.4606741573033708E-3"/>
    <n v="25.2"/>
    <n v="20.59"/>
    <n v="5.3533999999999995E-3"/>
    <n v="0"/>
    <n v="0"/>
    <n v="0"/>
  </r>
  <r>
    <x v="6"/>
    <n v="15"/>
    <n v="1"/>
    <s v="OFF"/>
    <d v="2019-03-15T00:00:00"/>
    <s v="Avg of 4 NM Projects"/>
    <n v="20"/>
    <n v="0"/>
    <n v="0"/>
    <n v="25.55"/>
    <n v="24.61"/>
    <n v="0"/>
    <n v="1"/>
    <n v="0"/>
    <n v="0"/>
  </r>
  <r>
    <x v="6"/>
    <n v="15"/>
    <n v="1"/>
    <s v="OFF"/>
    <d v="2019-03-15T00:00:00"/>
    <s v="Avg of 4 NM Projects"/>
    <n v="21"/>
    <n v="0"/>
    <n v="0"/>
    <n v="25.36"/>
    <n v="25.45"/>
    <n v="0"/>
    <n v="1"/>
    <n v="0"/>
    <n v="0"/>
  </r>
  <r>
    <x v="6"/>
    <n v="15"/>
    <n v="1"/>
    <s v="OFF"/>
    <d v="2019-03-15T00:00:00"/>
    <s v="Avg of 4 NM Projects"/>
    <n v="22"/>
    <n v="-0.26"/>
    <n v="-1.4606741573033708E-3"/>
    <n v="25.19"/>
    <n v="31.06"/>
    <n v="-8.0756000000000005E-3"/>
    <n v="0"/>
    <n v="0"/>
    <n v="0"/>
  </r>
  <r>
    <x v="6"/>
    <n v="15"/>
    <n v="1"/>
    <s v="OFF"/>
    <d v="2019-03-15T00:00:00"/>
    <s v="Avg of 4 NM Projects"/>
    <n v="23"/>
    <n v="-0.13"/>
    <n v="-7.3033707865168538E-4"/>
    <n v="23.8"/>
    <n v="32.22"/>
    <n v="-4.1885999999999998E-3"/>
    <n v="0"/>
    <n v="0"/>
    <n v="0"/>
  </r>
  <r>
    <x v="6"/>
    <n v="15"/>
    <n v="1"/>
    <s v="OFF"/>
    <d v="2019-03-15T00:00:00"/>
    <s v="Avg of 4 NM Projects"/>
    <n v="24"/>
    <n v="-0.13"/>
    <n v="-7.3033707865168538E-4"/>
    <n v="22.08"/>
    <n v="33.369999999999997"/>
    <n v="-4.3381000000000001E-3"/>
    <n v="0"/>
    <n v="0"/>
    <n v="0"/>
  </r>
  <r>
    <x v="6"/>
    <n v="16"/>
    <n v="2"/>
    <s v="OFF"/>
    <d v="2019-03-16T00:00:00"/>
    <s v="Avg of 4 NM Projects"/>
    <n v="1"/>
    <n v="-0.26"/>
    <n v="-1.4606741573033708E-3"/>
    <n v="23.14"/>
    <n v="18.5"/>
    <n v="-4.8100000000000009E-3"/>
    <n v="0"/>
    <n v="0"/>
    <n v="0"/>
  </r>
  <r>
    <x v="6"/>
    <n v="16"/>
    <n v="2"/>
    <s v="OFF"/>
    <d v="2019-03-16T00:00:00"/>
    <s v="Avg of 4 NM Projects"/>
    <n v="2"/>
    <n v="-0.26"/>
    <n v="-1.4606741573033708E-3"/>
    <n v="21.22"/>
    <n v="16.2"/>
    <n v="-4.2119999999999996E-3"/>
    <n v="0"/>
    <n v="0"/>
    <n v="0"/>
  </r>
  <r>
    <x v="6"/>
    <n v="16"/>
    <n v="2"/>
    <s v="OFF"/>
    <d v="2019-03-16T00:00:00"/>
    <s v="Avg of 4 NM Projects"/>
    <n v="3"/>
    <n v="0"/>
    <n v="0"/>
    <n v="21.53"/>
    <n v="18.399999999999999"/>
    <n v="0"/>
    <n v="1"/>
    <n v="0"/>
    <n v="0"/>
  </r>
  <r>
    <x v="6"/>
    <n v="16"/>
    <n v="2"/>
    <s v="OFF"/>
    <d v="2019-03-16T00:00:00"/>
    <s v="Avg of 4 NM Projects"/>
    <n v="4"/>
    <n v="-0.13"/>
    <n v="-7.3033707865168538E-4"/>
    <n v="21.68"/>
    <n v="18.579999999999998"/>
    <n v="-2.4153999999999998E-3"/>
    <n v="0"/>
    <n v="0"/>
    <n v="0"/>
  </r>
  <r>
    <x v="6"/>
    <n v="16"/>
    <n v="2"/>
    <s v="OFF"/>
    <d v="2019-03-16T00:00:00"/>
    <s v="Avg of 4 NM Projects"/>
    <n v="5"/>
    <n v="-0.13"/>
    <n v="-7.3033707865168538E-4"/>
    <n v="21.5"/>
    <n v="18.170000000000002"/>
    <n v="-2.3621000000000002E-3"/>
    <n v="0"/>
    <n v="0"/>
    <n v="0"/>
  </r>
  <r>
    <x v="6"/>
    <n v="16"/>
    <n v="2"/>
    <s v="OFF"/>
    <d v="2019-03-16T00:00:00"/>
    <s v="Avg of 4 NM Projects"/>
    <n v="6"/>
    <n v="-0.13"/>
    <n v="-7.3033707865168538E-4"/>
    <n v="21.36"/>
    <n v="13.13"/>
    <n v="-1.7069000000000001E-3"/>
    <n v="0"/>
    <n v="0"/>
    <n v="0"/>
  </r>
  <r>
    <x v="6"/>
    <n v="16"/>
    <n v="2"/>
    <s v="OFF"/>
    <d v="2019-03-16T00:00:00"/>
    <s v="Avg of 4 NM Projects"/>
    <n v="7"/>
    <n v="0"/>
    <n v="0"/>
    <n v="21.64"/>
    <n v="16.989999999999998"/>
    <n v="0"/>
    <n v="1"/>
    <n v="0"/>
    <n v="0"/>
  </r>
  <r>
    <x v="6"/>
    <n v="16"/>
    <n v="2"/>
    <s v="ON"/>
    <d v="2019-03-16T00:00:00"/>
    <s v="Avg of 4 NM Projects"/>
    <n v="8"/>
    <n v="-0.13"/>
    <n v="-7.3033707865168538E-4"/>
    <n v="24.26"/>
    <n v="19.66"/>
    <n v="-2.5558E-3"/>
    <n v="0"/>
    <n v="0"/>
    <n v="0"/>
  </r>
  <r>
    <x v="6"/>
    <n v="16"/>
    <n v="2"/>
    <s v="ON"/>
    <d v="2019-03-16T00:00:00"/>
    <s v="Avg of 4 NM Projects"/>
    <n v="9"/>
    <n v="3.2050000000000001"/>
    <n v="1.8005617977528091E-2"/>
    <n v="26.19"/>
    <n v="22.35"/>
    <n v="7.1631750000000008E-2"/>
    <n v="0"/>
    <n v="0"/>
    <n v="0"/>
  </r>
  <r>
    <x v="6"/>
    <n v="16"/>
    <n v="2"/>
    <s v="ON"/>
    <d v="2019-03-16T00:00:00"/>
    <s v="Avg of 4 NM Projects"/>
    <n v="10"/>
    <n v="8.07"/>
    <n v="4.5337078651685396E-2"/>
    <n v="24.73"/>
    <n v="19.39"/>
    <n v="0.15647730000000001"/>
    <n v="0"/>
    <n v="0"/>
    <n v="0"/>
  </r>
  <r>
    <x v="6"/>
    <n v="16"/>
    <n v="2"/>
    <s v="ON"/>
    <d v="2019-03-16T00:00:00"/>
    <s v="Avg of 4 NM Projects"/>
    <n v="11"/>
    <n v="11.525"/>
    <n v="6.4747191011235952E-2"/>
    <n v="24.65"/>
    <n v="22.34"/>
    <n v="0.25746849999999999"/>
    <n v="0"/>
    <n v="0"/>
    <n v="0"/>
  </r>
  <r>
    <x v="6"/>
    <n v="16"/>
    <n v="2"/>
    <s v="ON"/>
    <d v="2019-03-16T00:00:00"/>
    <s v="Avg of 4 NM Projects"/>
    <n v="12"/>
    <n v="19.97"/>
    <n v="0.11219101123595505"/>
    <n v="23.32"/>
    <n v="23.3"/>
    <n v="0.46530099999999996"/>
    <n v="0"/>
    <n v="0"/>
    <n v="0"/>
  </r>
  <r>
    <x v="6"/>
    <n v="16"/>
    <n v="2"/>
    <s v="ON"/>
    <d v="2019-03-16T00:00:00"/>
    <s v="Avg of 4 NM Projects"/>
    <n v="13"/>
    <n v="28.16"/>
    <n v="0.15820224719101122"/>
    <n v="23.42"/>
    <n v="22.92"/>
    <n v="0.64542720000000009"/>
    <n v="0"/>
    <n v="0"/>
    <n v="0"/>
  </r>
  <r>
    <x v="6"/>
    <n v="16"/>
    <n v="2"/>
    <s v="ON"/>
    <d v="2019-03-16T00:00:00"/>
    <s v="Avg of 4 NM Projects"/>
    <n v="14"/>
    <n v="37.5"/>
    <n v="0.21067415730337077"/>
    <n v="23.48"/>
    <n v="21.42"/>
    <n v="0.80325000000000013"/>
    <n v="0"/>
    <n v="0"/>
    <n v="0"/>
  </r>
  <r>
    <x v="6"/>
    <n v="16"/>
    <n v="2"/>
    <s v="ON"/>
    <d v="2019-03-16T00:00:00"/>
    <s v="Avg of 4 NM Projects"/>
    <n v="15"/>
    <n v="39.935000000000002"/>
    <n v="0.22435393258426967"/>
    <n v="23.44"/>
    <n v="19.05"/>
    <n v="0.76076175000000013"/>
    <n v="0"/>
    <n v="0"/>
    <n v="0"/>
  </r>
  <r>
    <x v="6"/>
    <n v="16"/>
    <n v="2"/>
    <s v="ON"/>
    <d v="2019-03-16T00:00:00"/>
    <s v="Avg of 4 NM Projects"/>
    <n v="16"/>
    <n v="36.094999999999999"/>
    <n v="0.20278089887640449"/>
    <n v="22.19"/>
    <n v="16.28"/>
    <n v="0.5876266"/>
    <n v="0"/>
    <n v="0"/>
    <n v="0"/>
  </r>
  <r>
    <x v="6"/>
    <n v="16"/>
    <n v="2"/>
    <s v="ON"/>
    <d v="2019-03-16T00:00:00"/>
    <s v="Avg of 4 NM Projects"/>
    <n v="17"/>
    <n v="25.215000000000003"/>
    <n v="0.14165730337078652"/>
    <n v="23.5"/>
    <n v="17.13"/>
    <n v="0.43193294999999998"/>
    <n v="0"/>
    <n v="0"/>
    <n v="0"/>
  </r>
  <r>
    <x v="6"/>
    <n v="16"/>
    <n v="2"/>
    <s v="ON"/>
    <d v="2019-03-16T00:00:00"/>
    <s v="Avg of 4 NM Projects"/>
    <n v="18"/>
    <n v="14.2"/>
    <n v="7.9775280898876394E-2"/>
    <n v="25.02"/>
    <n v="22.42"/>
    <n v="0.31836400000000004"/>
    <n v="0"/>
    <n v="0"/>
    <n v="0"/>
  </r>
  <r>
    <x v="6"/>
    <n v="16"/>
    <n v="2"/>
    <s v="ON"/>
    <d v="2019-03-16T00:00:00"/>
    <s v="Avg of 4 NM Projects"/>
    <n v="19"/>
    <n v="2.8149999999999995"/>
    <n v="1.5814606741573031E-2"/>
    <n v="29.6"/>
    <n v="25.17"/>
    <n v="7.0853550000000001E-2"/>
    <n v="0"/>
    <n v="0"/>
    <n v="0"/>
  </r>
  <r>
    <x v="6"/>
    <n v="16"/>
    <n v="2"/>
    <s v="ON"/>
    <d v="2019-03-16T00:00:00"/>
    <s v="Avg of 4 NM Projects"/>
    <n v="20"/>
    <n v="-0.13"/>
    <n v="-7.3033707865168538E-4"/>
    <n v="38.090000000000003"/>
    <n v="39.68"/>
    <n v="-5.1584000000000005E-3"/>
    <n v="0"/>
    <n v="0"/>
    <n v="0"/>
  </r>
  <r>
    <x v="6"/>
    <n v="16"/>
    <n v="2"/>
    <s v="ON"/>
    <d v="2019-03-16T00:00:00"/>
    <s v="Avg of 4 NM Projects"/>
    <n v="21"/>
    <n v="-0.26"/>
    <n v="-1.4606741573033708E-3"/>
    <n v="30.43"/>
    <n v="37.31"/>
    <n v="-9.7006000000000019E-3"/>
    <n v="0"/>
    <n v="0"/>
    <n v="0"/>
  </r>
  <r>
    <x v="6"/>
    <n v="16"/>
    <n v="2"/>
    <s v="ON"/>
    <d v="2019-03-16T00:00:00"/>
    <s v="Avg of 4 NM Projects"/>
    <n v="22"/>
    <n v="0"/>
    <n v="0"/>
    <n v="26.12"/>
    <n v="23.14"/>
    <n v="0"/>
    <n v="1"/>
    <n v="0"/>
    <n v="0"/>
  </r>
  <r>
    <x v="6"/>
    <n v="16"/>
    <n v="2"/>
    <s v="ON"/>
    <d v="2019-03-16T00:00:00"/>
    <s v="Avg of 4 NM Projects"/>
    <n v="23"/>
    <n v="-0.26"/>
    <n v="-1.4606741573033708E-3"/>
    <n v="24.62"/>
    <n v="22.54"/>
    <n v="-5.8604E-3"/>
    <n v="0"/>
    <n v="0"/>
    <n v="0"/>
  </r>
  <r>
    <x v="6"/>
    <n v="16"/>
    <n v="2"/>
    <s v="OFF"/>
    <d v="2019-03-16T00:00:00"/>
    <s v="Avg of 4 NM Projects"/>
    <n v="24"/>
    <n v="-0.13"/>
    <n v="-7.3033707865168538E-4"/>
    <n v="22.5"/>
    <n v="20.85"/>
    <n v="-2.7105000000000002E-3"/>
    <n v="0"/>
    <n v="0"/>
    <n v="0"/>
  </r>
  <r>
    <x v="6"/>
    <n v="17"/>
    <n v="3"/>
    <s v="OFF"/>
    <d v="2019-03-17T00:00:00"/>
    <s v="Avg of 4 NM Projects"/>
    <n v="1"/>
    <n v="-0.26"/>
    <n v="-1.4606741573033708E-3"/>
    <n v="22.65"/>
    <n v="20.41"/>
    <n v="-5.3066000000000007E-3"/>
    <n v="0"/>
    <n v="0"/>
    <n v="0"/>
  </r>
  <r>
    <x v="6"/>
    <n v="17"/>
    <n v="3"/>
    <s v="OFF"/>
    <d v="2019-03-17T00:00:00"/>
    <s v="Avg of 4 NM Projects"/>
    <n v="2"/>
    <n v="-0.13"/>
    <n v="-7.3033707865168538E-4"/>
    <n v="22.63"/>
    <n v="17.600000000000001"/>
    <n v="-2.2880000000000001E-3"/>
    <n v="0"/>
    <n v="0"/>
    <n v="0"/>
  </r>
  <r>
    <x v="6"/>
    <n v="17"/>
    <n v="3"/>
    <s v="OFF"/>
    <d v="2019-03-17T00:00:00"/>
    <s v="Avg of 4 NM Projects"/>
    <n v="3"/>
    <n v="-0.13"/>
    <n v="-7.3033707865168538E-4"/>
    <n v="22.35"/>
    <n v="17.760000000000002"/>
    <n v="-2.3088000000000002E-3"/>
    <n v="0"/>
    <n v="0"/>
    <n v="0"/>
  </r>
  <r>
    <x v="6"/>
    <n v="17"/>
    <n v="3"/>
    <s v="OFF"/>
    <d v="2019-03-17T00:00:00"/>
    <s v="Avg of 4 NM Projects"/>
    <n v="4"/>
    <n v="0"/>
    <n v="0"/>
    <n v="22.73"/>
    <n v="17.54"/>
    <n v="0"/>
    <n v="1"/>
    <n v="0"/>
    <n v="0"/>
  </r>
  <r>
    <x v="6"/>
    <n v="17"/>
    <n v="3"/>
    <s v="OFF"/>
    <d v="2019-03-17T00:00:00"/>
    <s v="Avg of 4 NM Projects"/>
    <n v="5"/>
    <n v="-0.13"/>
    <n v="-7.3033707865168538E-4"/>
    <n v="22.38"/>
    <n v="17.489999999999998"/>
    <n v="-2.2737E-3"/>
    <n v="0"/>
    <n v="0"/>
    <n v="0"/>
  </r>
  <r>
    <x v="6"/>
    <n v="17"/>
    <n v="3"/>
    <s v="OFF"/>
    <d v="2019-03-17T00:00:00"/>
    <s v="Avg of 4 NM Projects"/>
    <n v="6"/>
    <n v="-0.13"/>
    <n v="-7.3033707865168538E-4"/>
    <n v="23.6"/>
    <n v="19.37"/>
    <n v="-2.5181000000000001E-3"/>
    <n v="0"/>
    <n v="0"/>
    <n v="0"/>
  </r>
  <r>
    <x v="6"/>
    <n v="17"/>
    <n v="3"/>
    <s v="OFF"/>
    <d v="2019-03-17T00:00:00"/>
    <s v="Avg of 4 NM Projects"/>
    <n v="7"/>
    <n v="-0.13"/>
    <n v="-7.3033707865168538E-4"/>
    <n v="26.21"/>
    <n v="25.84"/>
    <n v="-3.3592000000000001E-3"/>
    <n v="0"/>
    <n v="0"/>
    <n v="0"/>
  </r>
  <r>
    <x v="6"/>
    <n v="17"/>
    <n v="3"/>
    <s v="ON"/>
    <d v="2019-03-17T00:00:00"/>
    <s v="Avg of 4 NM Projects"/>
    <n v="8"/>
    <n v="5.1150000000000002"/>
    <n v="2.8735955056179777E-2"/>
    <n v="24.91"/>
    <n v="22.22"/>
    <n v="0.1136553"/>
    <n v="0"/>
    <n v="0"/>
    <n v="0"/>
  </r>
  <r>
    <x v="6"/>
    <n v="17"/>
    <n v="3"/>
    <s v="ON"/>
    <d v="2019-03-17T00:00:00"/>
    <s v="Avg of 4 NM Projects"/>
    <n v="9"/>
    <n v="19.329999999999998"/>
    <n v="0.10859550561797753"/>
    <n v="24.96"/>
    <n v="21.06"/>
    <n v="0.40708979999999989"/>
    <n v="0"/>
    <n v="0"/>
    <n v="0"/>
  </r>
  <r>
    <x v="6"/>
    <n v="17"/>
    <n v="3"/>
    <s v="ON"/>
    <d v="2019-03-17T00:00:00"/>
    <s v="Avg of 4 NM Projects"/>
    <n v="10"/>
    <n v="26.369999999999997"/>
    <n v="0.14814606741573033"/>
    <n v="24.5"/>
    <n v="19.77"/>
    <n v="0.52133489999999993"/>
    <n v="0"/>
    <n v="0"/>
    <n v="0"/>
  </r>
  <r>
    <x v="6"/>
    <n v="17"/>
    <n v="3"/>
    <s v="ON"/>
    <d v="2019-03-17T00:00:00"/>
    <s v="Avg of 4 NM Projects"/>
    <n v="11"/>
    <n v="38.144999999999996"/>
    <n v="0.21429775280898875"/>
    <n v="24.62"/>
    <n v="21.45"/>
    <n v="0.81821024999999981"/>
    <n v="0"/>
    <n v="0"/>
    <n v="0"/>
  </r>
  <r>
    <x v="6"/>
    <n v="17"/>
    <n v="3"/>
    <s v="ON"/>
    <d v="2019-03-17T00:00:00"/>
    <s v="Avg of 4 NM Projects"/>
    <n v="12"/>
    <n v="50.429999999999993"/>
    <n v="0.28331460674157299"/>
    <n v="27.03"/>
    <n v="21.13"/>
    <n v="1.0655858999999999"/>
    <n v="0"/>
    <n v="0"/>
    <n v="0"/>
  </r>
  <r>
    <x v="6"/>
    <n v="17"/>
    <n v="3"/>
    <s v="ON"/>
    <d v="2019-03-17T00:00:00"/>
    <s v="Avg of 4 NM Projects"/>
    <n v="13"/>
    <n v="61.185000000000002"/>
    <n v="0.34373595505617976"/>
    <n v="24.46"/>
    <n v="20.149999999999999"/>
    <n v="1.2328777499999999"/>
    <n v="0"/>
    <n v="0"/>
    <n v="0"/>
  </r>
  <r>
    <x v="6"/>
    <n v="17"/>
    <n v="3"/>
    <s v="ON"/>
    <d v="2019-03-17T00:00:00"/>
    <s v="Avg of 4 NM Projects"/>
    <n v="14"/>
    <n v="68.47999999999999"/>
    <n v="0.38471910112359547"/>
    <n v="24.13"/>
    <n v="19.23"/>
    <n v="1.3168703999999998"/>
    <n v="0"/>
    <n v="0"/>
    <n v="0"/>
  </r>
  <r>
    <x v="6"/>
    <n v="17"/>
    <n v="3"/>
    <s v="ON"/>
    <d v="2019-03-17T00:00:00"/>
    <s v="Avg of 4 NM Projects"/>
    <n v="15"/>
    <n v="59.14"/>
    <n v="0.33224719101123595"/>
    <n v="23.63"/>
    <n v="18.75"/>
    <n v="1.1088750000000001"/>
    <n v="0"/>
    <n v="0"/>
    <n v="0"/>
  </r>
  <r>
    <x v="6"/>
    <n v="17"/>
    <n v="3"/>
    <s v="ON"/>
    <d v="2019-03-17T00:00:00"/>
    <s v="Avg of 4 NM Projects"/>
    <n v="16"/>
    <n v="46.339999999999996"/>
    <n v="0.26033707865168537"/>
    <n v="24.13"/>
    <n v="16.739999999999998"/>
    <n v="0.77573159999999985"/>
    <n v="0"/>
    <n v="0"/>
    <n v="0"/>
  </r>
  <r>
    <x v="6"/>
    <n v="17"/>
    <n v="3"/>
    <s v="ON"/>
    <d v="2019-03-17T00:00:00"/>
    <s v="Avg of 4 NM Projects"/>
    <n v="17"/>
    <n v="35.200000000000003"/>
    <n v="0.19775280898876407"/>
    <n v="25.66"/>
    <n v="2.5"/>
    <n v="8.7999999999999995E-2"/>
    <n v="0"/>
    <n v="0"/>
    <n v="0"/>
  </r>
  <r>
    <x v="6"/>
    <n v="17"/>
    <n v="3"/>
    <s v="ON"/>
    <d v="2019-03-17T00:00:00"/>
    <s v="Avg of 4 NM Projects"/>
    <n v="18"/>
    <n v="22.400000000000002"/>
    <n v="0.12584269662921349"/>
    <n v="36.97"/>
    <n v="14.34"/>
    <n v="0.321216"/>
    <n v="0"/>
    <n v="0"/>
    <n v="0"/>
  </r>
  <r>
    <x v="6"/>
    <n v="17"/>
    <n v="3"/>
    <s v="ON"/>
    <d v="2019-03-17T00:00:00"/>
    <s v="Avg of 4 NM Projects"/>
    <n v="19"/>
    <n v="4.8649999999999993"/>
    <n v="2.7331460674157301E-2"/>
    <n v="44.79"/>
    <n v="25.08"/>
    <n v="0.12201419999999998"/>
    <n v="0"/>
    <n v="0"/>
    <n v="0"/>
  </r>
  <r>
    <x v="6"/>
    <n v="17"/>
    <n v="3"/>
    <s v="ON"/>
    <d v="2019-03-17T00:00:00"/>
    <s v="Avg of 4 NM Projects"/>
    <n v="20"/>
    <n v="-0.26"/>
    <n v="-1.4606741573033708E-3"/>
    <n v="51.85"/>
    <n v="48.58"/>
    <n v="-1.2630800000000001E-2"/>
    <n v="0"/>
    <n v="0"/>
    <n v="0"/>
  </r>
  <r>
    <x v="6"/>
    <n v="17"/>
    <n v="3"/>
    <s v="ON"/>
    <d v="2019-03-17T00:00:00"/>
    <s v="Avg of 4 NM Projects"/>
    <n v="21"/>
    <n v="0"/>
    <n v="0"/>
    <n v="48.96"/>
    <n v="52.98"/>
    <n v="0"/>
    <n v="1"/>
    <n v="0"/>
    <n v="0"/>
  </r>
  <r>
    <x v="6"/>
    <n v="17"/>
    <n v="3"/>
    <s v="ON"/>
    <d v="2019-03-17T00:00:00"/>
    <s v="Avg of 4 NM Projects"/>
    <n v="22"/>
    <n v="-0.26"/>
    <n v="-1.4606741573033708E-3"/>
    <n v="40.72"/>
    <n v="38.72"/>
    <n v="-1.00672E-2"/>
    <n v="0"/>
    <n v="0"/>
    <n v="0"/>
  </r>
  <r>
    <x v="6"/>
    <n v="17"/>
    <n v="3"/>
    <s v="ON"/>
    <d v="2019-03-17T00:00:00"/>
    <s v="Avg of 4 NM Projects"/>
    <n v="23"/>
    <n v="0"/>
    <n v="0"/>
    <n v="34.08"/>
    <n v="21.35"/>
    <n v="0"/>
    <n v="1"/>
    <n v="0"/>
    <n v="0"/>
  </r>
  <r>
    <x v="6"/>
    <n v="17"/>
    <n v="3"/>
    <s v="OFF"/>
    <d v="2019-03-17T00:00:00"/>
    <s v="Avg of 4 NM Projects"/>
    <n v="24"/>
    <n v="-0.26"/>
    <n v="-1.4606741573033708E-3"/>
    <n v="25.84"/>
    <n v="24.7"/>
    <n v="-6.4219999999999998E-3"/>
    <n v="0"/>
    <n v="0"/>
    <n v="0"/>
  </r>
  <r>
    <x v="6"/>
    <n v="18"/>
    <n v="4"/>
    <s v="OFF"/>
    <d v="2019-03-18T00:00:00"/>
    <s v="Avg of 4 NM Projects"/>
    <n v="1"/>
    <n v="0"/>
    <n v="0"/>
    <n v="23.15"/>
    <n v="20.99"/>
    <n v="0"/>
    <n v="1"/>
    <n v="0"/>
    <n v="0"/>
  </r>
  <r>
    <x v="6"/>
    <n v="18"/>
    <n v="4"/>
    <s v="OFF"/>
    <d v="2019-03-18T00:00:00"/>
    <s v="Avg of 4 NM Projects"/>
    <n v="2"/>
    <n v="-0.26"/>
    <n v="-1.4606741573033708E-3"/>
    <n v="21.89"/>
    <n v="22.48"/>
    <n v="-5.8447999999999998E-3"/>
    <n v="0"/>
    <n v="0"/>
    <n v="0"/>
  </r>
  <r>
    <x v="6"/>
    <n v="18"/>
    <n v="4"/>
    <s v="OFF"/>
    <d v="2019-03-18T00:00:00"/>
    <s v="Avg of 4 NM Projects"/>
    <n v="3"/>
    <n v="-0.26"/>
    <n v="-1.4606741573033708E-3"/>
    <n v="22.06"/>
    <n v="21.87"/>
    <n v="-5.6862000000000006E-3"/>
    <n v="0"/>
    <n v="0"/>
    <n v="0"/>
  </r>
  <r>
    <x v="6"/>
    <n v="18"/>
    <n v="4"/>
    <s v="OFF"/>
    <d v="2019-03-18T00:00:00"/>
    <s v="Avg of 4 NM Projects"/>
    <n v="4"/>
    <n v="-0.13"/>
    <n v="-7.3033707865168538E-4"/>
    <n v="23.13"/>
    <n v="23.06"/>
    <n v="-2.9977999999999997E-3"/>
    <n v="0"/>
    <n v="0"/>
    <n v="0"/>
  </r>
  <r>
    <x v="6"/>
    <n v="18"/>
    <n v="4"/>
    <s v="OFF"/>
    <d v="2019-03-18T00:00:00"/>
    <s v="Avg of 4 NM Projects"/>
    <n v="5"/>
    <n v="-0.26"/>
    <n v="-1.4606741573033708E-3"/>
    <n v="25.69"/>
    <n v="27.47"/>
    <n v="-7.1421999999999996E-3"/>
    <n v="0"/>
    <n v="0"/>
    <n v="0"/>
  </r>
  <r>
    <x v="6"/>
    <n v="18"/>
    <n v="4"/>
    <s v="OFF"/>
    <d v="2019-03-18T00:00:00"/>
    <s v="Avg of 4 NM Projects"/>
    <n v="6"/>
    <n v="-0.13"/>
    <n v="-7.3033707865168538E-4"/>
    <n v="29.68"/>
    <n v="45.18"/>
    <n v="-5.8734E-3"/>
    <n v="0"/>
    <n v="0"/>
    <n v="0"/>
  </r>
  <r>
    <x v="6"/>
    <n v="18"/>
    <n v="4"/>
    <s v="OFF"/>
    <d v="2019-03-18T00:00:00"/>
    <s v="Avg of 4 NM Projects"/>
    <n v="7"/>
    <n v="-0.26"/>
    <n v="-1.4606741573033708E-3"/>
    <n v="48.53"/>
    <n v="50.43"/>
    <n v="-1.31118E-2"/>
    <n v="0"/>
    <n v="0"/>
    <n v="0"/>
  </r>
  <r>
    <x v="6"/>
    <n v="18"/>
    <n v="4"/>
    <s v="ON"/>
    <d v="2019-03-18T00:00:00"/>
    <s v="Avg of 4 NM Projects"/>
    <n v="8"/>
    <n v="8.1950000000000003"/>
    <n v="4.6039325842696634E-2"/>
    <n v="49.75"/>
    <n v="64.63"/>
    <n v="0.52964285"/>
    <n v="0"/>
    <n v="0"/>
    <n v="0"/>
  </r>
  <r>
    <x v="6"/>
    <n v="18"/>
    <n v="4"/>
    <s v="ON"/>
    <d v="2019-03-18T00:00:00"/>
    <s v="Avg of 4 NM Projects"/>
    <n v="9"/>
    <n v="39.809999999999995"/>
    <n v="0.22365168539325839"/>
    <n v="48.68"/>
    <n v="46.57"/>
    <n v="1.8539516999999999"/>
    <n v="0"/>
    <n v="0"/>
    <n v="0"/>
  </r>
  <r>
    <x v="6"/>
    <n v="18"/>
    <n v="4"/>
    <s v="ON"/>
    <d v="2019-03-18T00:00:00"/>
    <s v="Avg of 4 NM Projects"/>
    <n v="10"/>
    <n v="62.980000000000004"/>
    <n v="0.35382022471910113"/>
    <n v="40.43"/>
    <n v="24.43"/>
    <n v="1.5386014000000001"/>
    <n v="0"/>
    <n v="0"/>
    <n v="0"/>
  </r>
  <r>
    <x v="6"/>
    <n v="18"/>
    <n v="4"/>
    <s v="ON"/>
    <d v="2019-03-18T00:00:00"/>
    <s v="Avg of 4 NM Projects"/>
    <n v="11"/>
    <n v="78.08"/>
    <n v="0.43865168539325844"/>
    <n v="41.19"/>
    <n v="25.45"/>
    <n v="1.987136"/>
    <n v="0"/>
    <n v="0"/>
    <n v="0"/>
  </r>
  <r>
    <x v="6"/>
    <n v="18"/>
    <n v="4"/>
    <s v="ON"/>
    <d v="2019-03-18T00:00:00"/>
    <s v="Avg of 4 NM Projects"/>
    <n v="12"/>
    <n v="79.22999999999999"/>
    <n v="0.44511235955056172"/>
    <n v="37.200000000000003"/>
    <n v="31.47"/>
    <n v="2.4933680999999996"/>
    <n v="0"/>
    <n v="0"/>
    <n v="0"/>
  </r>
  <r>
    <x v="6"/>
    <n v="18"/>
    <n v="4"/>
    <s v="ON"/>
    <d v="2019-03-18T00:00:00"/>
    <s v="Avg of 4 NM Projects"/>
    <n v="13"/>
    <n v="79.61"/>
    <n v="0.44724719101123595"/>
    <n v="32.22"/>
    <n v="27.65"/>
    <n v="2.2012165000000001"/>
    <n v="0"/>
    <n v="0"/>
    <n v="0"/>
  </r>
  <r>
    <x v="6"/>
    <n v="18"/>
    <n v="4"/>
    <s v="ON"/>
    <d v="2019-03-18T00:00:00"/>
    <s v="Avg of 4 NM Projects"/>
    <n v="14"/>
    <n v="85.375"/>
    <n v="0.47963483146067415"/>
    <n v="31.39"/>
    <n v="25.59"/>
    <n v="2.1847462500000003"/>
    <n v="0"/>
    <n v="0"/>
    <n v="0"/>
  </r>
  <r>
    <x v="6"/>
    <n v="18"/>
    <n v="4"/>
    <s v="ON"/>
    <d v="2019-03-18T00:00:00"/>
    <s v="Avg of 4 NM Projects"/>
    <n v="15"/>
    <n v="80.765000000000001"/>
    <n v="0.45373595505617975"/>
    <n v="28.03"/>
    <n v="25.93"/>
    <n v="2.0942364499999999"/>
    <n v="0"/>
    <n v="0"/>
    <n v="0"/>
  </r>
  <r>
    <x v="6"/>
    <n v="18"/>
    <n v="4"/>
    <s v="ON"/>
    <d v="2019-03-18T00:00:00"/>
    <s v="Avg of 4 NM Projects"/>
    <n v="16"/>
    <n v="71.42"/>
    <n v="0.40123595505617976"/>
    <n v="28.62"/>
    <n v="25.7"/>
    <n v="1.835494"/>
    <n v="0"/>
    <n v="0"/>
    <n v="0"/>
  </r>
  <r>
    <x v="6"/>
    <n v="18"/>
    <n v="4"/>
    <s v="ON"/>
    <d v="2019-03-18T00:00:00"/>
    <s v="Avg of 4 NM Projects"/>
    <n v="17"/>
    <n v="57.600000000000009"/>
    <n v="0.32359550561797756"/>
    <n v="32.159999999999997"/>
    <n v="25.85"/>
    <n v="1.4889600000000003"/>
    <n v="0"/>
    <n v="0"/>
    <n v="0"/>
  </r>
  <r>
    <x v="6"/>
    <n v="18"/>
    <n v="4"/>
    <s v="ON"/>
    <d v="2019-03-18T00:00:00"/>
    <s v="Avg of 4 NM Projects"/>
    <n v="18"/>
    <n v="35.455000000000005"/>
    <n v="0.19918539325842699"/>
    <n v="36.11"/>
    <n v="27.33"/>
    <n v="0.96898515000000007"/>
    <n v="0"/>
    <n v="0"/>
    <n v="0"/>
  </r>
  <r>
    <x v="6"/>
    <n v="18"/>
    <n v="4"/>
    <s v="ON"/>
    <d v="2019-03-18T00:00:00"/>
    <s v="Avg of 4 NM Projects"/>
    <n v="19"/>
    <n v="7.68"/>
    <n v="4.3146067415730335E-2"/>
    <n v="50.13"/>
    <n v="40.69"/>
    <n v="0.31249919999999998"/>
    <n v="0"/>
    <n v="0"/>
    <n v="0"/>
  </r>
  <r>
    <x v="6"/>
    <n v="18"/>
    <n v="4"/>
    <s v="ON"/>
    <d v="2019-03-18T00:00:00"/>
    <s v="Avg of 4 NM Projects"/>
    <n v="20"/>
    <n v="-0.13"/>
    <n v="-7.3033707865168538E-4"/>
    <n v="54.98"/>
    <n v="43.08"/>
    <n v="-5.6003999999999993E-3"/>
    <n v="0"/>
    <n v="0"/>
    <n v="0"/>
  </r>
  <r>
    <x v="6"/>
    <n v="18"/>
    <n v="4"/>
    <s v="ON"/>
    <d v="2019-03-18T00:00:00"/>
    <s v="Avg of 4 NM Projects"/>
    <n v="21"/>
    <n v="-0.13"/>
    <n v="-7.3033707865168538E-4"/>
    <n v="48.26"/>
    <n v="49.86"/>
    <n v="-6.4817999999999994E-3"/>
    <n v="0"/>
    <n v="0"/>
    <n v="0"/>
  </r>
  <r>
    <x v="6"/>
    <n v="18"/>
    <n v="4"/>
    <s v="ON"/>
    <d v="2019-03-18T00:00:00"/>
    <s v="Avg of 4 NM Projects"/>
    <n v="22"/>
    <n v="-0.26"/>
    <n v="-1.4606741573033708E-3"/>
    <n v="44.47"/>
    <n v="43.15"/>
    <n v="-1.1219E-2"/>
    <n v="0"/>
    <n v="0"/>
    <n v="0"/>
  </r>
  <r>
    <x v="6"/>
    <n v="18"/>
    <n v="4"/>
    <s v="ON"/>
    <d v="2019-03-18T00:00:00"/>
    <s v="Avg of 4 NM Projects"/>
    <n v="23"/>
    <n v="-0.13"/>
    <n v="-7.3033707865168538E-4"/>
    <n v="32.159999999999997"/>
    <n v="27.97"/>
    <n v="-3.6360999999999997E-3"/>
    <n v="0"/>
    <n v="0"/>
    <n v="0"/>
  </r>
  <r>
    <x v="6"/>
    <n v="18"/>
    <n v="4"/>
    <s v="OFF"/>
    <d v="2019-03-18T00:00:00"/>
    <s v="Avg of 4 NM Projects"/>
    <n v="24"/>
    <n v="0"/>
    <n v="0"/>
    <n v="31.73"/>
    <n v="28.84"/>
    <n v="0"/>
    <n v="1"/>
    <n v="0"/>
    <n v="0"/>
  </r>
  <r>
    <x v="6"/>
    <n v="19"/>
    <n v="5"/>
    <s v="OFF"/>
    <d v="2019-03-19T00:00:00"/>
    <s v="Avg of 4 NM Projects"/>
    <n v="1"/>
    <n v="-0.13"/>
    <n v="-7.3033707865168538E-4"/>
    <n v="30.27"/>
    <n v="34.020000000000003"/>
    <n v="-4.4226000000000014E-3"/>
    <n v="0"/>
    <n v="0"/>
    <n v="0"/>
  </r>
  <r>
    <x v="6"/>
    <n v="19"/>
    <n v="5"/>
    <s v="OFF"/>
    <d v="2019-03-19T00:00:00"/>
    <s v="Avg of 4 NM Projects"/>
    <n v="2"/>
    <n v="-0.39"/>
    <n v="-2.1910112359550564E-3"/>
    <n v="29.9"/>
    <n v="27.24"/>
    <n v="-1.06236E-2"/>
    <n v="0"/>
    <n v="0"/>
    <n v="0"/>
  </r>
  <r>
    <x v="6"/>
    <n v="19"/>
    <n v="5"/>
    <s v="OFF"/>
    <d v="2019-03-19T00:00:00"/>
    <s v="Avg of 4 NM Projects"/>
    <n v="3"/>
    <n v="0"/>
    <n v="0"/>
    <n v="32.4"/>
    <n v="30.38"/>
    <n v="0"/>
    <n v="1"/>
    <n v="0"/>
    <n v="0"/>
  </r>
  <r>
    <x v="6"/>
    <n v="19"/>
    <n v="5"/>
    <s v="OFF"/>
    <d v="2019-03-19T00:00:00"/>
    <s v="Avg of 4 NM Projects"/>
    <n v="4"/>
    <n v="-0.26"/>
    <n v="-1.4606741573033708E-3"/>
    <n v="30.19"/>
    <n v="27.29"/>
    <n v="-7.0954E-3"/>
    <n v="0"/>
    <n v="0"/>
    <n v="0"/>
  </r>
  <r>
    <x v="6"/>
    <n v="19"/>
    <n v="5"/>
    <s v="OFF"/>
    <d v="2019-03-19T00:00:00"/>
    <s v="Avg of 4 NM Projects"/>
    <n v="5"/>
    <n v="-0.13"/>
    <n v="-7.3033707865168538E-4"/>
    <n v="33.5"/>
    <n v="28.02"/>
    <n v="-3.6426000000000002E-3"/>
    <n v="0"/>
    <n v="0"/>
    <n v="0"/>
  </r>
  <r>
    <x v="6"/>
    <n v="19"/>
    <n v="5"/>
    <s v="OFF"/>
    <d v="2019-03-19T00:00:00"/>
    <s v="Avg of 4 NM Projects"/>
    <n v="6"/>
    <n v="-0.26"/>
    <n v="-1.4606741573033708E-3"/>
    <n v="36.22"/>
    <n v="29.67"/>
    <n v="-7.7142000000000009E-3"/>
    <n v="0"/>
    <n v="0"/>
    <n v="0"/>
  </r>
  <r>
    <x v="6"/>
    <n v="19"/>
    <n v="5"/>
    <s v="OFF"/>
    <d v="2019-03-19T00:00:00"/>
    <s v="Avg of 4 NM Projects"/>
    <n v="7"/>
    <n v="-0.26"/>
    <n v="-1.4606741573033708E-3"/>
    <n v="52.99"/>
    <n v="49.77"/>
    <n v="-1.2940200000000001E-2"/>
    <n v="0"/>
    <n v="0"/>
    <n v="0"/>
  </r>
  <r>
    <x v="6"/>
    <n v="19"/>
    <n v="5"/>
    <s v="ON"/>
    <d v="2019-03-19T00:00:00"/>
    <s v="Avg of 4 NM Projects"/>
    <n v="8"/>
    <n v="8.9600000000000009"/>
    <n v="5.03370786516854E-2"/>
    <n v="58.6"/>
    <n v="82.53"/>
    <n v="0.73946880000000015"/>
    <n v="0"/>
    <n v="0"/>
    <n v="0"/>
  </r>
  <r>
    <x v="6"/>
    <n v="19"/>
    <n v="5"/>
    <s v="ON"/>
    <d v="2019-03-19T00:00:00"/>
    <s v="Avg of 4 NM Projects"/>
    <n v="9"/>
    <n v="41.47"/>
    <n v="0.23297752808988764"/>
    <n v="52.76"/>
    <n v="48.21"/>
    <n v="1.9992687"/>
    <n v="0"/>
    <n v="0"/>
    <n v="0"/>
  </r>
  <r>
    <x v="6"/>
    <n v="19"/>
    <n v="5"/>
    <s v="ON"/>
    <d v="2019-03-19T00:00:00"/>
    <s v="Avg of 4 NM Projects"/>
    <n v="10"/>
    <n v="66.56"/>
    <n v="0.37393258426966292"/>
    <n v="47.97"/>
    <n v="42.36"/>
    <n v="2.8194816"/>
    <n v="0"/>
    <n v="0"/>
    <n v="0"/>
  </r>
  <r>
    <x v="6"/>
    <n v="19"/>
    <n v="5"/>
    <s v="ON"/>
    <d v="2019-03-19T00:00:00"/>
    <s v="Avg of 4 NM Projects"/>
    <n v="11"/>
    <n v="78.585000000000008"/>
    <n v="0.44148876404494386"/>
    <n v="40.58"/>
    <n v="35.65"/>
    <n v="2.8015552500000003"/>
    <n v="0"/>
    <n v="0"/>
    <n v="0"/>
  </r>
  <r>
    <x v="6"/>
    <n v="19"/>
    <n v="5"/>
    <s v="ON"/>
    <d v="2019-03-19T00:00:00"/>
    <s v="Avg of 4 NM Projects"/>
    <n v="12"/>
    <n v="85.375"/>
    <n v="0.47963483146067415"/>
    <n v="33.200000000000003"/>
    <n v="26.1"/>
    <n v="2.2282875"/>
    <n v="0"/>
    <n v="0"/>
    <n v="0"/>
  </r>
  <r>
    <x v="6"/>
    <n v="19"/>
    <n v="5"/>
    <s v="ON"/>
    <d v="2019-03-19T00:00:00"/>
    <s v="Avg of 4 NM Projects"/>
    <n v="13"/>
    <n v="88.825000000000003"/>
    <n v="0.49901685393258427"/>
    <n v="29.68"/>
    <n v="26.88"/>
    <n v="2.387616"/>
    <n v="0"/>
    <n v="0"/>
    <n v="0"/>
  </r>
  <r>
    <x v="6"/>
    <n v="19"/>
    <n v="5"/>
    <s v="ON"/>
    <d v="2019-03-19T00:00:00"/>
    <s v="Avg of 4 NM Projects"/>
    <n v="14"/>
    <n v="87.935000000000002"/>
    <n v="0.49401685393258427"/>
    <n v="28.02"/>
    <n v="25.43"/>
    <n v="2.2361870499999998"/>
    <n v="0"/>
    <n v="0"/>
    <n v="0"/>
  </r>
  <r>
    <x v="6"/>
    <n v="19"/>
    <n v="5"/>
    <s v="ON"/>
    <d v="2019-03-19T00:00:00"/>
    <s v="Avg of 4 NM Projects"/>
    <n v="15"/>
    <n v="83.2"/>
    <n v="0.46741573033707867"/>
    <n v="27.59"/>
    <n v="23.76"/>
    <n v="1.9768320000000001"/>
    <n v="0"/>
    <n v="0"/>
    <n v="0"/>
  </r>
  <r>
    <x v="6"/>
    <n v="19"/>
    <n v="5"/>
    <s v="ON"/>
    <d v="2019-03-19T00:00:00"/>
    <s v="Avg of 4 NM Projects"/>
    <n v="16"/>
    <n v="73.724999999999994"/>
    <n v="0.41418539325842696"/>
    <n v="27.22"/>
    <n v="24.22"/>
    <n v="1.7856194999999997"/>
    <n v="0"/>
    <n v="0"/>
    <n v="0"/>
  </r>
  <r>
    <x v="6"/>
    <n v="19"/>
    <n v="5"/>
    <s v="ON"/>
    <d v="2019-03-19T00:00:00"/>
    <s v="Avg of 4 NM Projects"/>
    <n v="17"/>
    <n v="58.11"/>
    <n v="0.32646067415730334"/>
    <n v="27.98"/>
    <n v="24.37"/>
    <n v="1.4161407000000001"/>
    <n v="0"/>
    <n v="0"/>
    <n v="0"/>
  </r>
  <r>
    <x v="6"/>
    <n v="19"/>
    <n v="5"/>
    <s v="ON"/>
    <d v="2019-03-19T00:00:00"/>
    <s v="Avg of 4 NM Projects"/>
    <n v="18"/>
    <n v="35.965000000000003"/>
    <n v="0.20205056179775283"/>
    <n v="35.42"/>
    <n v="25.81"/>
    <n v="0.92825665000000002"/>
    <n v="0"/>
    <n v="0"/>
    <n v="0"/>
  </r>
  <r>
    <x v="6"/>
    <n v="19"/>
    <n v="5"/>
    <s v="ON"/>
    <d v="2019-03-19T00:00:00"/>
    <s v="Avg of 4 NM Projects"/>
    <n v="19"/>
    <n v="7.81"/>
    <n v="4.3876404494382022E-2"/>
    <n v="42.08"/>
    <n v="31.69"/>
    <n v="0.24749889999999999"/>
    <n v="0"/>
    <n v="0"/>
    <n v="0"/>
  </r>
  <r>
    <x v="6"/>
    <n v="19"/>
    <n v="5"/>
    <s v="ON"/>
    <d v="2019-03-19T00:00:00"/>
    <s v="Avg of 4 NM Projects"/>
    <n v="20"/>
    <n v="-0.26"/>
    <n v="-1.4606741573033708E-3"/>
    <n v="47.76"/>
    <n v="40.75"/>
    <n v="-1.0595E-2"/>
    <n v="0"/>
    <n v="0"/>
    <n v="0"/>
  </r>
  <r>
    <x v="6"/>
    <n v="19"/>
    <n v="5"/>
    <s v="ON"/>
    <d v="2019-03-19T00:00:00"/>
    <s v="Avg of 4 NM Projects"/>
    <n v="21"/>
    <n v="-0.13"/>
    <n v="-7.3033707865168538E-4"/>
    <n v="47.81"/>
    <n v="41.52"/>
    <n v="-5.3976000000000007E-3"/>
    <n v="0"/>
    <n v="0"/>
    <n v="0"/>
  </r>
  <r>
    <x v="6"/>
    <n v="19"/>
    <n v="5"/>
    <s v="ON"/>
    <d v="2019-03-19T00:00:00"/>
    <s v="Avg of 4 NM Projects"/>
    <n v="22"/>
    <n v="-0.13"/>
    <n v="-7.3033707865168538E-4"/>
    <n v="37.92"/>
    <n v="36.18"/>
    <n v="-4.7033999999999999E-3"/>
    <n v="0"/>
    <n v="0"/>
    <n v="0"/>
  </r>
  <r>
    <x v="6"/>
    <n v="19"/>
    <n v="5"/>
    <s v="ON"/>
    <d v="2019-03-19T00:00:00"/>
    <s v="Avg of 4 NM Projects"/>
    <n v="23"/>
    <n v="-0.13"/>
    <n v="-7.3033707865168538E-4"/>
    <n v="30.59"/>
    <n v="31.94"/>
    <n v="-4.1522000000000009E-3"/>
    <n v="0"/>
    <n v="0"/>
    <n v="0"/>
  </r>
  <r>
    <x v="6"/>
    <n v="19"/>
    <n v="5"/>
    <s v="OFF"/>
    <d v="2019-03-19T00:00:00"/>
    <s v="Avg of 4 NM Projects"/>
    <n v="24"/>
    <n v="-0.26"/>
    <n v="-1.4606741573033708E-3"/>
    <n v="29.09"/>
    <n v="25.9"/>
    <n v="-6.7340000000000004E-3"/>
    <n v="0"/>
    <n v="0"/>
    <n v="0"/>
  </r>
  <r>
    <x v="6"/>
    <n v="20"/>
    <n v="6"/>
    <s v="OFF"/>
    <d v="2019-03-20T00:00:00"/>
    <s v="Avg of 4 NM Projects"/>
    <n v="1"/>
    <n v="-0.39"/>
    <n v="-2.1910112359550564E-3"/>
    <n v="25.43"/>
    <n v="22.44"/>
    <n v="-8.7516000000000017E-3"/>
    <n v="0"/>
    <n v="0"/>
    <n v="0"/>
  </r>
  <r>
    <x v="6"/>
    <n v="20"/>
    <n v="6"/>
    <s v="OFF"/>
    <d v="2019-03-20T00:00:00"/>
    <s v="Avg of 4 NM Projects"/>
    <n v="2"/>
    <n v="-0.13"/>
    <n v="-7.3033707865168538E-4"/>
    <n v="25.31"/>
    <n v="24.53"/>
    <n v="-3.1889000000000002E-3"/>
    <n v="0"/>
    <n v="0"/>
    <n v="0"/>
  </r>
  <r>
    <x v="6"/>
    <n v="20"/>
    <n v="6"/>
    <s v="OFF"/>
    <d v="2019-03-20T00:00:00"/>
    <s v="Avg of 4 NM Projects"/>
    <n v="3"/>
    <n v="-0.39"/>
    <n v="-2.1910112359550564E-3"/>
    <n v="25.15"/>
    <n v="27.43"/>
    <n v="-1.0697700000000001E-2"/>
    <n v="0"/>
    <n v="0"/>
    <n v="0"/>
  </r>
  <r>
    <x v="6"/>
    <n v="20"/>
    <n v="6"/>
    <s v="OFF"/>
    <d v="2019-03-20T00:00:00"/>
    <s v="Avg of 4 NM Projects"/>
    <n v="4"/>
    <n v="-0.13"/>
    <n v="-7.3033707865168538E-4"/>
    <n v="25.66"/>
    <n v="26.17"/>
    <n v="-3.4021000000000003E-3"/>
    <n v="0"/>
    <n v="0"/>
    <n v="0"/>
  </r>
  <r>
    <x v="6"/>
    <n v="20"/>
    <n v="6"/>
    <s v="OFF"/>
    <d v="2019-03-20T00:00:00"/>
    <s v="Avg of 4 NM Projects"/>
    <n v="5"/>
    <n v="-0.13"/>
    <n v="-7.3033707865168538E-4"/>
    <n v="28.77"/>
    <n v="27.02"/>
    <n v="-3.5125999999999998E-3"/>
    <n v="0"/>
    <n v="0"/>
    <n v="0"/>
  </r>
  <r>
    <x v="6"/>
    <n v="20"/>
    <n v="6"/>
    <s v="OFF"/>
    <d v="2019-03-20T00:00:00"/>
    <s v="Avg of 4 NM Projects"/>
    <n v="6"/>
    <n v="-0.26"/>
    <n v="-1.4606741573033708E-3"/>
    <n v="29.45"/>
    <n v="28.32"/>
    <n v="-7.3632000000000003E-3"/>
    <n v="0"/>
    <n v="0"/>
    <n v="0"/>
  </r>
  <r>
    <x v="6"/>
    <n v="20"/>
    <n v="6"/>
    <s v="OFF"/>
    <d v="2019-03-20T00:00:00"/>
    <s v="Avg of 4 NM Projects"/>
    <n v="7"/>
    <n v="-0.51500000000000001"/>
    <n v="-2.8932584269662923E-3"/>
    <n v="46.28"/>
    <n v="45.83"/>
    <n v="-2.3602450000000001E-2"/>
    <n v="0"/>
    <n v="0"/>
    <n v="0"/>
  </r>
  <r>
    <x v="6"/>
    <n v="20"/>
    <n v="6"/>
    <s v="ON"/>
    <d v="2019-03-20T00:00:00"/>
    <s v="Avg of 4 NM Projects"/>
    <n v="8"/>
    <n v="10.234999999999999"/>
    <n v="5.7499999999999996E-2"/>
    <n v="50.86"/>
    <n v="57.97"/>
    <n v="0.59332295000000002"/>
    <n v="0"/>
    <n v="0"/>
    <n v="0"/>
  </r>
  <r>
    <x v="6"/>
    <n v="20"/>
    <n v="6"/>
    <s v="ON"/>
    <d v="2019-03-20T00:00:00"/>
    <s v="Avg of 4 NM Projects"/>
    <n v="9"/>
    <n v="42.115000000000009"/>
    <n v="0.23660112359550567"/>
    <n v="40.67"/>
    <n v="47.01"/>
    <n v="1.9798261500000003"/>
    <n v="0"/>
    <n v="0"/>
    <n v="0"/>
  </r>
  <r>
    <x v="6"/>
    <n v="20"/>
    <n v="6"/>
    <s v="ON"/>
    <d v="2019-03-20T00:00:00"/>
    <s v="Avg of 4 NM Projects"/>
    <n v="10"/>
    <n v="65.155000000000001"/>
    <n v="0.36603932584269666"/>
    <n v="28.66"/>
    <n v="34.380000000000003"/>
    <n v="2.2400289000000004"/>
    <n v="0"/>
    <n v="0"/>
    <n v="0"/>
  </r>
  <r>
    <x v="6"/>
    <n v="20"/>
    <n v="6"/>
    <s v="ON"/>
    <d v="2019-03-20T00:00:00"/>
    <s v="Avg of 4 NM Projects"/>
    <n v="11"/>
    <n v="79.614999999999995"/>
    <n v="0.44727528089887636"/>
    <n v="26.52"/>
    <n v="31"/>
    <n v="2.4680650000000002"/>
    <n v="0"/>
    <n v="0"/>
    <n v="0"/>
  </r>
  <r>
    <x v="6"/>
    <n v="20"/>
    <n v="6"/>
    <s v="ON"/>
    <d v="2019-03-20T00:00:00"/>
    <s v="Avg of 4 NM Projects"/>
    <n v="12"/>
    <n v="84.094999999999999"/>
    <n v="0.47244382022471909"/>
    <n v="25.73"/>
    <n v="26.74"/>
    <n v="2.2487002999999999"/>
    <n v="0"/>
    <n v="0"/>
    <n v="0"/>
  </r>
  <r>
    <x v="6"/>
    <n v="20"/>
    <n v="6"/>
    <s v="ON"/>
    <d v="2019-03-20T00:00:00"/>
    <s v="Avg of 4 NM Projects"/>
    <n v="13"/>
    <n v="86.4"/>
    <n v="0.48539325842696635"/>
    <n v="25.24"/>
    <n v="25.22"/>
    <n v="2.1790080000000001"/>
    <n v="0"/>
    <n v="0"/>
    <n v="0"/>
  </r>
  <r>
    <x v="6"/>
    <n v="20"/>
    <n v="6"/>
    <s v="ON"/>
    <d v="2019-03-20T00:00:00"/>
    <s v="Avg of 4 NM Projects"/>
    <n v="14"/>
    <n v="86.144999999999996"/>
    <n v="0.48396067415730337"/>
    <n v="26.02"/>
    <n v="25.46"/>
    <n v="2.1932516999999998"/>
    <n v="0"/>
    <n v="0"/>
    <n v="0"/>
  </r>
  <r>
    <x v="6"/>
    <n v="20"/>
    <n v="6"/>
    <s v="ON"/>
    <d v="2019-03-20T00:00:00"/>
    <s v="Avg of 4 NM Projects"/>
    <n v="15"/>
    <n v="84.47999999999999"/>
    <n v="0.47460674157303367"/>
    <n v="25.62"/>
    <n v="25.21"/>
    <n v="2.1297408"/>
    <n v="0"/>
    <n v="0"/>
    <n v="0"/>
  </r>
  <r>
    <x v="6"/>
    <n v="20"/>
    <n v="6"/>
    <s v="ON"/>
    <d v="2019-03-20T00:00:00"/>
    <s v="Avg of 4 NM Projects"/>
    <n v="16"/>
    <n v="74.11"/>
    <n v="0.41634831460674154"/>
    <n v="25.47"/>
    <n v="24.41"/>
    <n v="1.8090251000000002"/>
    <n v="0"/>
    <n v="0"/>
    <n v="0"/>
  </r>
  <r>
    <x v="6"/>
    <n v="20"/>
    <n v="6"/>
    <s v="ON"/>
    <d v="2019-03-20T00:00:00"/>
    <s v="Avg of 4 NM Projects"/>
    <n v="17"/>
    <n v="58.11"/>
    <n v="0.32646067415730334"/>
    <n v="26.49"/>
    <n v="24.79"/>
    <n v="1.4405468999999997"/>
    <n v="0"/>
    <n v="0"/>
    <n v="0"/>
  </r>
  <r>
    <x v="6"/>
    <n v="20"/>
    <n v="6"/>
    <s v="ON"/>
    <d v="2019-03-20T00:00:00"/>
    <s v="Avg of 4 NM Projects"/>
    <n v="18"/>
    <n v="32.380000000000003"/>
    <n v="0.18191011235955057"/>
    <n v="27.35"/>
    <n v="26.64"/>
    <n v="0.86260320000000013"/>
    <n v="0"/>
    <n v="0"/>
    <n v="0"/>
  </r>
  <r>
    <x v="6"/>
    <n v="20"/>
    <n v="6"/>
    <s v="ON"/>
    <d v="2019-03-20T00:00:00"/>
    <s v="Avg of 4 NM Projects"/>
    <n v="19"/>
    <n v="7.5500000000000007"/>
    <n v="4.2415730337078655E-2"/>
    <n v="30.62"/>
    <n v="41.44"/>
    <n v="0.31287200000000004"/>
    <n v="0"/>
    <n v="0"/>
    <n v="0"/>
  </r>
  <r>
    <x v="6"/>
    <n v="20"/>
    <n v="6"/>
    <s v="ON"/>
    <d v="2019-03-20T00:00:00"/>
    <s v="Avg of 4 NM Projects"/>
    <n v="20"/>
    <n v="-0.26"/>
    <n v="-1.4606741573033708E-3"/>
    <n v="48.74"/>
    <n v="44.22"/>
    <n v="-1.1497199999999999E-2"/>
    <n v="0"/>
    <n v="0"/>
    <n v="0"/>
  </r>
  <r>
    <x v="6"/>
    <n v="20"/>
    <n v="6"/>
    <s v="ON"/>
    <d v="2019-03-20T00:00:00"/>
    <s v="Avg of 4 NM Projects"/>
    <n v="21"/>
    <n v="-0.13"/>
    <n v="-7.3033707865168538E-4"/>
    <n v="40.67"/>
    <n v="34.82"/>
    <n v="-4.5266000000000004E-3"/>
    <n v="0"/>
    <n v="0"/>
    <n v="0"/>
  </r>
  <r>
    <x v="6"/>
    <n v="20"/>
    <n v="6"/>
    <s v="ON"/>
    <d v="2019-03-20T00:00:00"/>
    <s v="Avg of 4 NM Projects"/>
    <n v="22"/>
    <n v="-0.26"/>
    <n v="-1.4606741573033708E-3"/>
    <n v="27.57"/>
    <n v="37.11"/>
    <n v="-9.6486000000000002E-3"/>
    <n v="0"/>
    <n v="0"/>
    <n v="0"/>
  </r>
  <r>
    <x v="6"/>
    <n v="20"/>
    <n v="6"/>
    <s v="ON"/>
    <d v="2019-03-20T00:00:00"/>
    <s v="Avg of 4 NM Projects"/>
    <n v="23"/>
    <n v="-0.13"/>
    <n v="-7.3033707865168538E-4"/>
    <n v="26.46"/>
    <n v="43.4"/>
    <n v="-5.6420000000000003E-3"/>
    <n v="0"/>
    <n v="0"/>
    <n v="0"/>
  </r>
  <r>
    <x v="6"/>
    <n v="20"/>
    <n v="6"/>
    <s v="OFF"/>
    <d v="2019-03-20T00:00:00"/>
    <s v="Avg of 4 NM Projects"/>
    <n v="24"/>
    <n v="-0.26"/>
    <n v="-1.4606741573033708E-3"/>
    <n v="27.72"/>
    <n v="43.53"/>
    <n v="-1.1317799999999999E-2"/>
    <n v="0"/>
    <n v="0"/>
    <n v="0"/>
  </r>
  <r>
    <x v="6"/>
    <n v="21"/>
    <n v="7"/>
    <s v="OFF"/>
    <d v="2019-03-21T00:00:00"/>
    <s v="Avg of 4 NM Projects"/>
    <n v="1"/>
    <n v="-0.26"/>
    <n v="-1.4606741573033708E-3"/>
    <n v="25.27"/>
    <n v="25.12"/>
    <n v="-6.5312E-3"/>
    <n v="0"/>
    <n v="0"/>
    <n v="0"/>
  </r>
  <r>
    <x v="6"/>
    <n v="21"/>
    <n v="7"/>
    <s v="OFF"/>
    <d v="2019-03-21T00:00:00"/>
    <s v="Avg of 4 NM Projects"/>
    <n v="2"/>
    <n v="-0.26"/>
    <n v="-1.4606741573033708E-3"/>
    <n v="25.58"/>
    <n v="27.56"/>
    <n v="-7.1655999999999994E-3"/>
    <n v="0"/>
    <n v="0"/>
    <n v="0"/>
  </r>
  <r>
    <x v="6"/>
    <n v="21"/>
    <n v="7"/>
    <s v="OFF"/>
    <d v="2019-03-21T00:00:00"/>
    <s v="Avg of 4 NM Projects"/>
    <n v="3"/>
    <n v="-0.39"/>
    <n v="-2.1910112359550564E-3"/>
    <n v="25.3"/>
    <n v="25.19"/>
    <n v="-9.8241000000000005E-3"/>
    <n v="0"/>
    <n v="0"/>
    <n v="0"/>
  </r>
  <r>
    <x v="6"/>
    <n v="21"/>
    <n v="7"/>
    <s v="OFF"/>
    <d v="2019-03-21T00:00:00"/>
    <s v="Avg of 4 NM Projects"/>
    <n v="4"/>
    <n v="-0.13"/>
    <n v="-7.3033707865168538E-4"/>
    <n v="25.44"/>
    <n v="23.56"/>
    <n v="-3.0627999999999996E-3"/>
    <n v="0"/>
    <n v="0"/>
    <n v="0"/>
  </r>
  <r>
    <x v="6"/>
    <n v="21"/>
    <n v="7"/>
    <s v="OFF"/>
    <d v="2019-03-21T00:00:00"/>
    <s v="Avg of 4 NM Projects"/>
    <n v="5"/>
    <n v="-0.13"/>
    <n v="-7.3033707865168538E-4"/>
    <n v="26.71"/>
    <n v="24.76"/>
    <n v="-3.2188000000000004E-3"/>
    <n v="0"/>
    <n v="0"/>
    <n v="0"/>
  </r>
  <r>
    <x v="6"/>
    <n v="21"/>
    <n v="7"/>
    <s v="OFF"/>
    <d v="2019-03-21T00:00:00"/>
    <s v="Avg of 4 NM Projects"/>
    <n v="6"/>
    <n v="-0.13"/>
    <n v="-7.3033707865168538E-4"/>
    <n v="29.73"/>
    <n v="25.6"/>
    <n v="-3.3280000000000002E-3"/>
    <n v="0"/>
    <n v="0"/>
    <n v="0"/>
  </r>
  <r>
    <x v="6"/>
    <n v="21"/>
    <n v="7"/>
    <s v="OFF"/>
    <d v="2019-03-21T00:00:00"/>
    <s v="Avg of 4 NM Projects"/>
    <n v="7"/>
    <n v="-0.51500000000000001"/>
    <n v="-2.8932584269662923E-3"/>
    <n v="39.33"/>
    <n v="28.97"/>
    <n v="-1.4919549999999998E-2"/>
    <n v="0"/>
    <n v="0"/>
    <n v="0"/>
  </r>
  <r>
    <x v="6"/>
    <n v="21"/>
    <n v="7"/>
    <s v="OFF"/>
    <d v="2019-03-21T00:00:00"/>
    <s v="Avg of 4 NM Projects"/>
    <n v="8"/>
    <n v="6.53"/>
    <n v="3.6685393258426971E-2"/>
    <n v="45.23"/>
    <n v="32.06"/>
    <n v="0.20935180000000003"/>
    <n v="0"/>
    <n v="0"/>
    <n v="0"/>
  </r>
  <r>
    <x v="6"/>
    <n v="21"/>
    <n v="7"/>
    <s v="OFF"/>
    <d v="2019-03-21T00:00:00"/>
    <s v="Avg of 4 NM Projects"/>
    <n v="9"/>
    <n v="22.27"/>
    <n v="0.1251123595505618"/>
    <n v="41.25"/>
    <n v="24.8"/>
    <n v="0.55229600000000001"/>
    <n v="0"/>
    <n v="0"/>
    <n v="0"/>
  </r>
  <r>
    <x v="6"/>
    <n v="21"/>
    <n v="7"/>
    <s v="OFF"/>
    <d v="2019-03-21T00:00:00"/>
    <s v="Avg of 4 NM Projects"/>
    <n v="10"/>
    <n v="32.765000000000001"/>
    <n v="0.18407303370786518"/>
    <n v="38.979999999999997"/>
    <n v="23.64"/>
    <n v="0.77456460000000005"/>
    <n v="0"/>
    <n v="0"/>
    <n v="0"/>
  </r>
  <r>
    <x v="6"/>
    <n v="21"/>
    <n v="7"/>
    <s v="OFF"/>
    <d v="2019-03-21T00:00:00"/>
    <s v="Avg of 4 NM Projects"/>
    <n v="11"/>
    <n v="40.195"/>
    <n v="0.22581460674157303"/>
    <n v="38.380000000000003"/>
    <n v="25.17"/>
    <n v="1.01170815"/>
    <n v="0"/>
    <n v="0"/>
    <n v="0"/>
  </r>
  <r>
    <x v="6"/>
    <n v="21"/>
    <n v="7"/>
    <s v="OFF"/>
    <d v="2019-03-21T00:00:00"/>
    <s v="Avg of 4 NM Projects"/>
    <n v="12"/>
    <n v="36.6"/>
    <n v="0.20561797752808988"/>
    <n v="35.65"/>
    <n v="25.13"/>
    <n v="0.91975800000000008"/>
    <n v="0"/>
    <n v="0"/>
    <n v="0"/>
  </r>
  <r>
    <x v="6"/>
    <n v="21"/>
    <n v="7"/>
    <s v="OFF"/>
    <d v="2019-03-21T00:00:00"/>
    <s v="Avg of 4 NM Projects"/>
    <n v="13"/>
    <n v="40.064999999999991"/>
    <n v="0.2250842696629213"/>
    <n v="29.88"/>
    <n v="24.8"/>
    <n v="0.99361199999999983"/>
    <n v="0"/>
    <n v="0"/>
    <n v="0"/>
  </r>
  <r>
    <x v="6"/>
    <n v="21"/>
    <n v="7"/>
    <s v="OFF"/>
    <d v="2019-03-21T00:00:00"/>
    <s v="Avg of 4 NM Projects"/>
    <n v="14"/>
    <n v="38.524999999999999"/>
    <n v="0.21643258426966291"/>
    <n v="28.71"/>
    <n v="23.4"/>
    <n v="0.90148499999999987"/>
    <n v="0"/>
    <n v="0"/>
    <n v="0"/>
  </r>
  <r>
    <x v="6"/>
    <n v="21"/>
    <n v="7"/>
    <s v="OFF"/>
    <d v="2019-03-21T00:00:00"/>
    <s v="Avg of 4 NM Projects"/>
    <n v="15"/>
    <n v="41.855000000000004"/>
    <n v="0.23514044943820228"/>
    <n v="27.99"/>
    <n v="22.41"/>
    <n v="0.93797055000000007"/>
    <n v="0"/>
    <n v="0"/>
    <n v="0"/>
  </r>
  <r>
    <x v="6"/>
    <n v="21"/>
    <n v="7"/>
    <s v="OFF"/>
    <d v="2019-03-21T00:00:00"/>
    <s v="Avg of 4 NM Projects"/>
    <n v="16"/>
    <n v="41.344999999999999"/>
    <n v="0.23227528089887639"/>
    <n v="27.22"/>
    <n v="22.45"/>
    <n v="0.92819525000000003"/>
    <n v="0"/>
    <n v="0"/>
    <n v="0"/>
  </r>
  <r>
    <x v="6"/>
    <n v="21"/>
    <n v="7"/>
    <s v="OFF"/>
    <d v="2019-03-21T00:00:00"/>
    <s v="Avg of 4 NM Projects"/>
    <n v="17"/>
    <n v="24.06"/>
    <n v="0.13516853932584269"/>
    <n v="28.17"/>
    <n v="23.78"/>
    <n v="0.57214679999999996"/>
    <n v="0"/>
    <n v="0"/>
    <n v="0"/>
  </r>
  <r>
    <x v="6"/>
    <n v="21"/>
    <n v="7"/>
    <s v="OFF"/>
    <d v="2019-03-21T00:00:00"/>
    <s v="Avg of 4 NM Projects"/>
    <n v="18"/>
    <n v="8.9599999999999991"/>
    <n v="5.0337078651685387E-2"/>
    <n v="32.89"/>
    <n v="24.82"/>
    <n v="0.22238719999999998"/>
    <n v="0"/>
    <n v="0"/>
    <n v="0"/>
  </r>
  <r>
    <x v="6"/>
    <n v="21"/>
    <n v="7"/>
    <s v="OFF"/>
    <d v="2019-03-21T00:00:00"/>
    <s v="Avg of 4 NM Projects"/>
    <n v="19"/>
    <n v="1.4100000000000001"/>
    <n v="7.9213483146067416E-3"/>
    <n v="36.869999999999997"/>
    <n v="25.16"/>
    <n v="3.547560000000001E-2"/>
    <n v="0"/>
    <n v="0"/>
    <n v="0"/>
  </r>
  <r>
    <x v="6"/>
    <n v="21"/>
    <n v="7"/>
    <s v="OFF"/>
    <d v="2019-03-21T00:00:00"/>
    <s v="Avg of 4 NM Projects"/>
    <n v="20"/>
    <n v="-0.13"/>
    <n v="-7.3033707865168538E-4"/>
    <n v="38.33"/>
    <n v="26.08"/>
    <n v="-3.3904E-3"/>
    <n v="0"/>
    <n v="0"/>
    <n v="0"/>
  </r>
  <r>
    <x v="6"/>
    <n v="21"/>
    <n v="7"/>
    <s v="OFF"/>
    <d v="2019-03-21T00:00:00"/>
    <s v="Avg of 4 NM Projects"/>
    <n v="21"/>
    <n v="-0.26"/>
    <n v="-1.4606741573033708E-3"/>
    <n v="33"/>
    <n v="24.29"/>
    <n v="-6.3154000000000005E-3"/>
    <n v="0"/>
    <n v="0"/>
    <n v="0"/>
  </r>
  <r>
    <x v="6"/>
    <n v="21"/>
    <n v="7"/>
    <s v="OFF"/>
    <d v="2019-03-21T00:00:00"/>
    <s v="Avg of 4 NM Projects"/>
    <n v="22"/>
    <n v="-0.13"/>
    <n v="-7.3033707865168538E-4"/>
    <n v="29.67"/>
    <n v="23.43"/>
    <n v="-3.0459000000000003E-3"/>
    <n v="0"/>
    <n v="0"/>
    <n v="0"/>
  </r>
  <r>
    <x v="6"/>
    <n v="21"/>
    <n v="7"/>
    <s v="OFF"/>
    <d v="2019-03-21T00:00:00"/>
    <s v="Avg of 4 NM Projects"/>
    <n v="23"/>
    <n v="-0.13"/>
    <n v="-7.3033707865168538E-4"/>
    <n v="26.57"/>
    <n v="29.77"/>
    <n v="-3.8701E-3"/>
    <n v="0"/>
    <n v="0"/>
    <n v="0"/>
  </r>
  <r>
    <x v="6"/>
    <n v="21"/>
    <n v="7"/>
    <s v="OFF"/>
    <d v="2019-03-21T00:00:00"/>
    <s v="Avg of 4 NM Projects"/>
    <n v="24"/>
    <n v="-0.26"/>
    <n v="-1.4606741573033708E-3"/>
    <n v="25.07"/>
    <n v="24"/>
    <n v="-6.2399999999999999E-3"/>
    <n v="0"/>
    <n v="0"/>
    <n v="0"/>
  </r>
  <r>
    <x v="6"/>
    <n v="22"/>
    <n v="1"/>
    <s v="OFF"/>
    <d v="2019-03-22T00:00:00"/>
    <s v="Avg of 4 NM Projects"/>
    <n v="1"/>
    <n v="-0.39"/>
    <n v="-2.1910112359550564E-3"/>
    <n v="23.19"/>
    <n v="26.38"/>
    <n v="-1.0288199999999999E-2"/>
    <n v="0"/>
    <n v="0"/>
    <n v="0"/>
  </r>
  <r>
    <x v="6"/>
    <n v="22"/>
    <n v="1"/>
    <s v="OFF"/>
    <d v="2019-03-22T00:00:00"/>
    <s v="Avg of 4 NM Projects"/>
    <n v="2"/>
    <n v="-0.26"/>
    <n v="-1.4606741573033708E-3"/>
    <n v="22.3"/>
    <n v="21.7"/>
    <n v="-5.6420000000000003E-3"/>
    <n v="0"/>
    <n v="0"/>
    <n v="0"/>
  </r>
  <r>
    <x v="6"/>
    <n v="22"/>
    <n v="1"/>
    <s v="OFF"/>
    <d v="2019-03-22T00:00:00"/>
    <s v="Avg of 4 NM Projects"/>
    <n v="3"/>
    <n v="-0.13"/>
    <n v="-7.3033707865168538E-4"/>
    <n v="20.23"/>
    <n v="20.47"/>
    <n v="-2.6611E-3"/>
    <n v="0"/>
    <n v="0"/>
    <n v="0"/>
  </r>
  <r>
    <x v="6"/>
    <n v="22"/>
    <n v="1"/>
    <s v="OFF"/>
    <d v="2019-03-22T00:00:00"/>
    <s v="Avg of 4 NM Projects"/>
    <n v="4"/>
    <n v="-0.26"/>
    <n v="-1.4606741573033708E-3"/>
    <n v="20.14"/>
    <n v="20.71"/>
    <n v="-5.3846000000000007E-3"/>
    <n v="0"/>
    <n v="0"/>
    <n v="0"/>
  </r>
  <r>
    <x v="6"/>
    <n v="22"/>
    <n v="1"/>
    <s v="OFF"/>
    <d v="2019-03-22T00:00:00"/>
    <s v="Avg of 4 NM Projects"/>
    <n v="5"/>
    <n v="0"/>
    <n v="0"/>
    <n v="20.420000000000002"/>
    <n v="22.49"/>
    <n v="0"/>
    <n v="1"/>
    <n v="0"/>
    <n v="0"/>
  </r>
  <r>
    <x v="6"/>
    <n v="22"/>
    <n v="1"/>
    <s v="OFF"/>
    <d v="2019-03-22T00:00:00"/>
    <s v="Avg of 4 NM Projects"/>
    <n v="6"/>
    <n v="-0.26"/>
    <n v="-1.4606741573033708E-3"/>
    <n v="23.4"/>
    <n v="19.46"/>
    <n v="-5.0596000000000009E-3"/>
    <n v="0"/>
    <n v="0"/>
    <n v="0"/>
  </r>
  <r>
    <x v="6"/>
    <n v="22"/>
    <n v="1"/>
    <s v="OFF"/>
    <d v="2019-03-22T00:00:00"/>
    <s v="Avg of 4 NM Projects"/>
    <n v="7"/>
    <n v="-0.51500000000000001"/>
    <n v="-2.8932584269662923E-3"/>
    <n v="31.48"/>
    <n v="28.49"/>
    <n v="-1.4672349999999999E-2"/>
    <n v="0"/>
    <n v="0"/>
    <n v="0"/>
  </r>
  <r>
    <x v="6"/>
    <n v="22"/>
    <n v="1"/>
    <s v="OFF"/>
    <d v="2019-03-22T00:00:00"/>
    <s v="Avg of 4 NM Projects"/>
    <n v="8"/>
    <n v="2.5649999999999995"/>
    <n v="1.4410112359550559E-2"/>
    <n v="36.840000000000003"/>
    <n v="41.24"/>
    <n v="0.10578059999999997"/>
    <n v="0"/>
    <n v="0"/>
    <n v="0"/>
  </r>
  <r>
    <x v="6"/>
    <n v="22"/>
    <n v="1"/>
    <s v="OFF"/>
    <d v="2019-03-22T00:00:00"/>
    <s v="Avg of 4 NM Projects"/>
    <n v="9"/>
    <n v="14.979999999999999"/>
    <n v="8.4157303370786515E-2"/>
    <n v="35.880000000000003"/>
    <n v="32.82"/>
    <n v="0.49164359999999996"/>
    <n v="0"/>
    <n v="0"/>
    <n v="0"/>
  </r>
  <r>
    <x v="6"/>
    <n v="22"/>
    <n v="1"/>
    <s v="OFF"/>
    <d v="2019-03-22T00:00:00"/>
    <s v="Avg of 4 NM Projects"/>
    <n v="10"/>
    <n v="22.27"/>
    <n v="0.1251123595505618"/>
    <n v="40.46"/>
    <n v="39.1"/>
    <n v="0.87075700000000011"/>
    <n v="0"/>
    <n v="0"/>
    <n v="0"/>
  </r>
  <r>
    <x v="6"/>
    <n v="22"/>
    <n v="1"/>
    <s v="OFF"/>
    <d v="2019-03-22T00:00:00"/>
    <s v="Avg of 4 NM Projects"/>
    <n v="11"/>
    <n v="30.72"/>
    <n v="0.17258426966292134"/>
    <n v="35.880000000000003"/>
    <n v="35.380000000000003"/>
    <n v="1.0868736000000001"/>
    <n v="0"/>
    <n v="0"/>
    <n v="0"/>
  </r>
  <r>
    <x v="6"/>
    <n v="22"/>
    <n v="1"/>
    <s v="OFF"/>
    <d v="2019-03-22T00:00:00"/>
    <s v="Avg of 4 NM Projects"/>
    <n v="12"/>
    <n v="35.58"/>
    <n v="0.19988764044943819"/>
    <n v="33.659999999999997"/>
    <n v="36.94"/>
    <n v="1.3143251999999999"/>
    <n v="0"/>
    <n v="0"/>
    <n v="0"/>
  </r>
  <r>
    <x v="6"/>
    <n v="22"/>
    <n v="1"/>
    <s v="OFF"/>
    <d v="2019-03-22T00:00:00"/>
    <s v="Avg of 4 NM Projects"/>
    <n v="13"/>
    <n v="32.26"/>
    <n v="0.18123595505617976"/>
    <n v="33.200000000000003"/>
    <n v="38.47"/>
    <n v="1.2410421999999999"/>
    <n v="0"/>
    <n v="0"/>
    <n v="0"/>
  </r>
  <r>
    <x v="6"/>
    <n v="22"/>
    <n v="1"/>
    <s v="OFF"/>
    <d v="2019-03-22T00:00:00"/>
    <s v="Avg of 4 NM Projects"/>
    <n v="14"/>
    <n v="32.894999999999996"/>
    <n v="0.18480337078651682"/>
    <n v="28.47"/>
    <n v="41.2"/>
    <n v="1.3552739999999999"/>
    <n v="0"/>
    <n v="0"/>
    <n v="0"/>
  </r>
  <r>
    <x v="6"/>
    <n v="22"/>
    <n v="1"/>
    <s v="OFF"/>
    <d v="2019-03-22T00:00:00"/>
    <s v="Avg of 4 NM Projects"/>
    <n v="15"/>
    <n v="35.585000000000001"/>
    <n v="0.19991573033707866"/>
    <n v="26.85"/>
    <n v="34.49"/>
    <n v="1.2273266500000002"/>
    <n v="0"/>
    <n v="0"/>
    <n v="0"/>
  </r>
  <r>
    <x v="6"/>
    <n v="22"/>
    <n v="1"/>
    <s v="OFF"/>
    <d v="2019-03-22T00:00:00"/>
    <s v="Avg of 4 NM Projects"/>
    <n v="16"/>
    <n v="29.444999999999997"/>
    <n v="0.16542134831460673"/>
    <n v="26.47"/>
    <n v="23.65"/>
    <n v="0.69637424999999986"/>
    <n v="0"/>
    <n v="0"/>
    <n v="0"/>
  </r>
  <r>
    <x v="6"/>
    <n v="22"/>
    <n v="1"/>
    <s v="OFF"/>
    <d v="2019-03-22T00:00:00"/>
    <s v="Avg of 4 NM Projects"/>
    <n v="17"/>
    <n v="23.934999999999999"/>
    <n v="0.13446629213483147"/>
    <n v="26.44"/>
    <n v="29.53"/>
    <n v="0.70680055000000008"/>
    <n v="0"/>
    <n v="0"/>
    <n v="0"/>
  </r>
  <r>
    <x v="6"/>
    <n v="22"/>
    <n v="1"/>
    <s v="OFF"/>
    <d v="2019-03-22T00:00:00"/>
    <s v="Avg of 4 NM Projects"/>
    <n v="18"/>
    <n v="13.440000000000001"/>
    <n v="7.5505617977528097E-2"/>
    <n v="27.24"/>
    <n v="34.700000000000003"/>
    <n v="0.46636800000000012"/>
    <n v="0"/>
    <n v="0"/>
    <n v="0"/>
  </r>
  <r>
    <x v="6"/>
    <n v="22"/>
    <n v="1"/>
    <s v="OFF"/>
    <d v="2019-03-22T00:00:00"/>
    <s v="Avg of 4 NM Projects"/>
    <n v="19"/>
    <n v="2.9449999999999998"/>
    <n v="1.6544943820224717E-2"/>
    <n v="29.03"/>
    <n v="26.35"/>
    <n v="7.760075000000001E-2"/>
    <n v="0"/>
    <n v="0"/>
    <n v="0"/>
  </r>
  <r>
    <x v="6"/>
    <n v="22"/>
    <n v="1"/>
    <s v="OFF"/>
    <d v="2019-03-22T00:00:00"/>
    <s v="Avg of 4 NM Projects"/>
    <n v="20"/>
    <n v="-0.51500000000000001"/>
    <n v="-2.8932584269662923E-3"/>
    <n v="34.630000000000003"/>
    <n v="33.28"/>
    <n v="-1.7139200000000004E-2"/>
    <n v="0"/>
    <n v="0"/>
    <n v="0"/>
  </r>
  <r>
    <x v="6"/>
    <n v="22"/>
    <n v="1"/>
    <s v="OFF"/>
    <d v="2019-03-22T00:00:00"/>
    <s v="Avg of 4 NM Projects"/>
    <n v="21"/>
    <n v="-0.13"/>
    <n v="-7.3033707865168538E-4"/>
    <n v="28.71"/>
    <n v="32.049999999999997"/>
    <n v="-4.1665000000000001E-3"/>
    <n v="0"/>
    <n v="0"/>
    <n v="0"/>
  </r>
  <r>
    <x v="6"/>
    <n v="22"/>
    <n v="1"/>
    <s v="OFF"/>
    <d v="2019-03-22T00:00:00"/>
    <s v="Avg of 4 NM Projects"/>
    <n v="22"/>
    <n v="-0.13"/>
    <n v="-7.3033707865168538E-4"/>
    <n v="26.6"/>
    <n v="25.44"/>
    <n v="-3.3072000000000002E-3"/>
    <n v="0"/>
    <n v="0"/>
    <n v="0"/>
  </r>
  <r>
    <x v="6"/>
    <n v="22"/>
    <n v="1"/>
    <s v="OFF"/>
    <d v="2019-03-22T00:00:00"/>
    <s v="Avg of 4 NM Projects"/>
    <n v="23"/>
    <n v="-0.13"/>
    <n v="-7.3033707865168538E-4"/>
    <n v="26.81"/>
    <n v="25.59"/>
    <n v="-3.3267000000000001E-3"/>
    <n v="0"/>
    <n v="0"/>
    <n v="0"/>
  </r>
  <r>
    <x v="6"/>
    <n v="22"/>
    <n v="1"/>
    <s v="OFF"/>
    <d v="2019-03-22T00:00:00"/>
    <s v="Avg of 4 NM Projects"/>
    <n v="24"/>
    <n v="-0.13"/>
    <n v="-7.3033707865168538E-4"/>
    <n v="26.82"/>
    <n v="23.62"/>
    <n v="-3.0706000000000002E-3"/>
    <n v="0"/>
    <n v="0"/>
    <n v="0"/>
  </r>
  <r>
    <x v="6"/>
    <n v="23"/>
    <n v="2"/>
    <s v="OFF"/>
    <d v="2019-03-23T00:00:00"/>
    <s v="Avg of 4 NM Projects"/>
    <n v="1"/>
    <n v="-0.26"/>
    <n v="-1.4606741573033708E-3"/>
    <n v="25.93"/>
    <n v="22.26"/>
    <n v="-5.7876000000000004E-3"/>
    <n v="0"/>
    <n v="0"/>
    <n v="0"/>
  </r>
  <r>
    <x v="6"/>
    <n v="23"/>
    <n v="2"/>
    <s v="OFF"/>
    <d v="2019-03-23T00:00:00"/>
    <s v="Avg of 4 NM Projects"/>
    <n v="2"/>
    <n v="-0.13"/>
    <n v="-7.3033707865168538E-4"/>
    <n v="23.54"/>
    <n v="22.64"/>
    <n v="-2.9432E-3"/>
    <n v="0"/>
    <n v="0"/>
    <n v="0"/>
  </r>
  <r>
    <x v="6"/>
    <n v="23"/>
    <n v="2"/>
    <s v="OFF"/>
    <d v="2019-03-23T00:00:00"/>
    <s v="Avg of 4 NM Projects"/>
    <n v="3"/>
    <n v="-0.26"/>
    <n v="-1.4606741573033708E-3"/>
    <n v="23.56"/>
    <n v="23.02"/>
    <n v="-5.9851999999999995E-3"/>
    <n v="0"/>
    <n v="0"/>
    <n v="0"/>
  </r>
  <r>
    <x v="6"/>
    <n v="23"/>
    <n v="2"/>
    <s v="OFF"/>
    <d v="2019-03-23T00:00:00"/>
    <s v="Avg of 4 NM Projects"/>
    <n v="4"/>
    <n v="-0.13"/>
    <n v="-7.3033707865168538E-4"/>
    <n v="23.79"/>
    <n v="22.31"/>
    <n v="-2.9003000000000002E-3"/>
    <n v="0"/>
    <n v="0"/>
    <n v="0"/>
  </r>
  <r>
    <x v="6"/>
    <n v="23"/>
    <n v="2"/>
    <s v="OFF"/>
    <d v="2019-03-23T00:00:00"/>
    <s v="Avg of 4 NM Projects"/>
    <n v="5"/>
    <n v="-0.13"/>
    <n v="-7.3033707865168538E-4"/>
    <n v="24.6"/>
    <n v="22.47"/>
    <n v="-2.9210999999999998E-3"/>
    <n v="0"/>
    <n v="0"/>
    <n v="0"/>
  </r>
  <r>
    <x v="6"/>
    <n v="23"/>
    <n v="2"/>
    <s v="OFF"/>
    <d v="2019-03-23T00:00:00"/>
    <s v="Avg of 4 NM Projects"/>
    <n v="6"/>
    <n v="-0.13"/>
    <n v="-7.3033707865168538E-4"/>
    <n v="23.68"/>
    <n v="22.33"/>
    <n v="-2.9028999999999999E-3"/>
    <n v="0"/>
    <n v="0"/>
    <n v="0"/>
  </r>
  <r>
    <x v="6"/>
    <n v="23"/>
    <n v="2"/>
    <s v="OFF"/>
    <d v="2019-03-23T00:00:00"/>
    <s v="Avg of 4 NM Projects"/>
    <n v="7"/>
    <n v="-0.26"/>
    <n v="-1.4606741573033708E-3"/>
    <n v="26.38"/>
    <n v="23.43"/>
    <n v="-6.0918000000000005E-3"/>
    <n v="0"/>
    <n v="0"/>
    <n v="0"/>
  </r>
  <r>
    <x v="6"/>
    <n v="23"/>
    <n v="2"/>
    <s v="ON"/>
    <d v="2019-03-23T00:00:00"/>
    <s v="Avg of 4 NM Projects"/>
    <n v="8"/>
    <n v="3.7050000000000001"/>
    <n v="2.0814606741573035E-2"/>
    <n v="33.270000000000003"/>
    <n v="26.8"/>
    <n v="9.9294000000000007E-2"/>
    <n v="0"/>
    <n v="0"/>
    <n v="0"/>
  </r>
  <r>
    <x v="6"/>
    <n v="23"/>
    <n v="2"/>
    <s v="ON"/>
    <d v="2019-03-23T00:00:00"/>
    <s v="Avg of 4 NM Projects"/>
    <n v="9"/>
    <n v="15.484999999999999"/>
    <n v="8.6994382022471908E-2"/>
    <n v="34.67"/>
    <n v="33.47"/>
    <n v="0.51828294999999991"/>
    <n v="0"/>
    <n v="0"/>
    <n v="0"/>
  </r>
  <r>
    <x v="6"/>
    <n v="23"/>
    <n v="2"/>
    <s v="ON"/>
    <d v="2019-03-23T00:00:00"/>
    <s v="Avg of 4 NM Projects"/>
    <n v="10"/>
    <n v="29.445"/>
    <n v="0.16542134831460675"/>
    <n v="32.04"/>
    <n v="31.23"/>
    <n v="0.91956735000000001"/>
    <n v="0"/>
    <n v="0"/>
    <n v="0"/>
  </r>
  <r>
    <x v="6"/>
    <n v="23"/>
    <n v="2"/>
    <s v="ON"/>
    <d v="2019-03-23T00:00:00"/>
    <s v="Avg of 4 NM Projects"/>
    <n v="11"/>
    <n v="36.61"/>
    <n v="0.2056741573033708"/>
    <n v="31.24"/>
    <n v="22.65"/>
    <n v="0.82921649999999991"/>
    <n v="0"/>
    <n v="0"/>
    <n v="0"/>
  </r>
  <r>
    <x v="6"/>
    <n v="23"/>
    <n v="2"/>
    <s v="ON"/>
    <d v="2019-03-23T00:00:00"/>
    <s v="Avg of 4 NM Projects"/>
    <n v="12"/>
    <n v="33.925000000000004"/>
    <n v="0.19058988764044946"/>
    <n v="26.11"/>
    <n v="20.6"/>
    <n v="0.69885500000000012"/>
    <n v="0"/>
    <n v="0"/>
    <n v="0"/>
  </r>
  <r>
    <x v="6"/>
    <n v="23"/>
    <n v="2"/>
    <s v="ON"/>
    <d v="2019-03-23T00:00:00"/>
    <s v="Avg of 4 NM Projects"/>
    <n v="13"/>
    <n v="34.299999999999997"/>
    <n v="0.19269662921348313"/>
    <n v="24.36"/>
    <n v="20.77"/>
    <n v="0.71241099999999991"/>
    <n v="0"/>
    <n v="0"/>
    <n v="0"/>
  </r>
  <r>
    <x v="6"/>
    <n v="23"/>
    <n v="2"/>
    <s v="ON"/>
    <d v="2019-03-23T00:00:00"/>
    <s v="Avg of 4 NM Projects"/>
    <n v="14"/>
    <n v="32.635000000000005"/>
    <n v="0.18334269662921351"/>
    <n v="22.8"/>
    <n v="20.71"/>
    <n v="0.67587085000000013"/>
    <n v="0"/>
    <n v="0"/>
    <n v="0"/>
  </r>
  <r>
    <x v="6"/>
    <n v="23"/>
    <n v="2"/>
    <s v="ON"/>
    <d v="2019-03-23T00:00:00"/>
    <s v="Avg of 4 NM Projects"/>
    <n v="15"/>
    <n v="34.049999999999997"/>
    <n v="0.19129213483146065"/>
    <n v="22.55"/>
    <n v="19.63"/>
    <n v="0.66840149999999998"/>
    <n v="0"/>
    <n v="0"/>
    <n v="0"/>
  </r>
  <r>
    <x v="6"/>
    <n v="23"/>
    <n v="2"/>
    <s v="ON"/>
    <d v="2019-03-23T00:00:00"/>
    <s v="Avg of 4 NM Projects"/>
    <n v="16"/>
    <n v="36.734999999999999"/>
    <n v="0.20637640449438202"/>
    <n v="22.63"/>
    <n v="19.559999999999999"/>
    <n v="0.71853659999999986"/>
    <n v="0"/>
    <n v="0"/>
    <n v="0"/>
  </r>
  <r>
    <x v="6"/>
    <n v="23"/>
    <n v="2"/>
    <s v="ON"/>
    <d v="2019-03-23T00:00:00"/>
    <s v="Avg of 4 NM Projects"/>
    <n v="17"/>
    <n v="26.244999999999997"/>
    <n v="0.14744382022471908"/>
    <n v="23.04"/>
    <n v="15.81"/>
    <n v="0.41493344999999998"/>
    <n v="0"/>
    <n v="0"/>
    <n v="0"/>
  </r>
  <r>
    <x v="6"/>
    <n v="23"/>
    <n v="2"/>
    <s v="ON"/>
    <d v="2019-03-23T00:00:00"/>
    <s v="Avg of 4 NM Projects"/>
    <n v="18"/>
    <n v="20.61"/>
    <n v="0.11578651685393258"/>
    <n v="24.89"/>
    <n v="20.23"/>
    <n v="0.41694029999999999"/>
    <n v="0"/>
    <n v="0"/>
    <n v="0"/>
  </r>
  <r>
    <x v="6"/>
    <n v="23"/>
    <n v="2"/>
    <s v="ON"/>
    <d v="2019-03-23T00:00:00"/>
    <s v="Avg of 4 NM Projects"/>
    <n v="19"/>
    <n v="6.2699999999999987"/>
    <n v="3.522471910112359E-2"/>
    <n v="30.08"/>
    <n v="28.17"/>
    <n v="0.17662589999999997"/>
    <n v="0"/>
    <n v="0"/>
    <n v="0"/>
  </r>
  <r>
    <x v="6"/>
    <n v="23"/>
    <n v="2"/>
    <s v="ON"/>
    <d v="2019-03-23T00:00:00"/>
    <s v="Avg of 4 NM Projects"/>
    <n v="20"/>
    <n v="-0.26"/>
    <n v="-1.4606741573033708E-3"/>
    <n v="36.909999999999997"/>
    <n v="29.09"/>
    <n v="-7.5634000000000005E-3"/>
    <n v="0"/>
    <n v="0"/>
    <n v="0"/>
  </r>
  <r>
    <x v="6"/>
    <n v="23"/>
    <n v="2"/>
    <s v="ON"/>
    <d v="2019-03-23T00:00:00"/>
    <s v="Avg of 4 NM Projects"/>
    <n v="21"/>
    <n v="-0.13"/>
    <n v="-7.3033707865168538E-4"/>
    <n v="39.22"/>
    <n v="31.6"/>
    <n v="-4.1080000000000005E-3"/>
    <n v="0"/>
    <n v="0"/>
    <n v="0"/>
  </r>
  <r>
    <x v="6"/>
    <n v="23"/>
    <n v="2"/>
    <s v="ON"/>
    <d v="2019-03-23T00:00:00"/>
    <s v="Avg of 4 NM Projects"/>
    <n v="22"/>
    <n v="-0.13"/>
    <n v="-7.3033707865168538E-4"/>
    <n v="30.74"/>
    <n v="29.86"/>
    <n v="-3.8818000000000004E-3"/>
    <n v="0"/>
    <n v="0"/>
    <n v="0"/>
  </r>
  <r>
    <x v="6"/>
    <n v="23"/>
    <n v="2"/>
    <s v="ON"/>
    <d v="2019-03-23T00:00:00"/>
    <s v="Avg of 4 NM Projects"/>
    <n v="23"/>
    <n v="-0.26"/>
    <n v="-1.4606741573033708E-3"/>
    <n v="24.95"/>
    <n v="31.69"/>
    <n v="-8.2393999999999992E-3"/>
    <n v="0"/>
    <n v="0"/>
    <n v="0"/>
  </r>
  <r>
    <x v="6"/>
    <n v="23"/>
    <n v="2"/>
    <s v="OFF"/>
    <d v="2019-03-23T00:00:00"/>
    <s v="Avg of 4 NM Projects"/>
    <n v="24"/>
    <n v="-0.26"/>
    <n v="-1.4606741573033708E-3"/>
    <n v="23.73"/>
    <n v="21.99"/>
    <n v="-5.7173999999999992E-3"/>
    <n v="0"/>
    <n v="0"/>
    <n v="0"/>
  </r>
  <r>
    <x v="6"/>
    <n v="24"/>
    <n v="3"/>
    <s v="OFF"/>
    <d v="2019-03-24T00:00:00"/>
    <s v="Avg of 4 NM Projects"/>
    <n v="1"/>
    <n v="-0.13"/>
    <n v="-7.3033707865168538E-4"/>
    <n v="23.49"/>
    <n v="20.04"/>
    <n v="-2.6051999999999998E-3"/>
    <n v="0"/>
    <n v="0"/>
    <n v="0"/>
  </r>
  <r>
    <x v="6"/>
    <n v="24"/>
    <n v="3"/>
    <s v="OFF"/>
    <d v="2019-03-24T00:00:00"/>
    <s v="Avg of 4 NM Projects"/>
    <n v="2"/>
    <n v="-0.13"/>
    <n v="-7.3033707865168538E-4"/>
    <n v="24.24"/>
    <n v="21.31"/>
    <n v="-2.7702999999999998E-3"/>
    <n v="0"/>
    <n v="0"/>
    <n v="0"/>
  </r>
  <r>
    <x v="6"/>
    <n v="24"/>
    <n v="3"/>
    <s v="OFF"/>
    <d v="2019-03-24T00:00:00"/>
    <s v="Avg of 4 NM Projects"/>
    <n v="3"/>
    <n v="-0.13"/>
    <n v="-7.3033707865168538E-4"/>
    <n v="24.45"/>
    <n v="21.63"/>
    <n v="-2.8119E-3"/>
    <n v="0"/>
    <n v="0"/>
    <n v="0"/>
  </r>
  <r>
    <x v="6"/>
    <n v="24"/>
    <n v="3"/>
    <s v="OFF"/>
    <d v="2019-03-24T00:00:00"/>
    <s v="Avg of 4 NM Projects"/>
    <n v="4"/>
    <n v="-0.26"/>
    <n v="-1.4606741573033708E-3"/>
    <n v="23.97"/>
    <n v="21.57"/>
    <n v="-5.6081999999999998E-3"/>
    <n v="0"/>
    <n v="0"/>
    <n v="0"/>
  </r>
  <r>
    <x v="6"/>
    <n v="24"/>
    <n v="3"/>
    <s v="OFF"/>
    <d v="2019-03-24T00:00:00"/>
    <s v="Avg of 4 NM Projects"/>
    <n v="5"/>
    <n v="-0.39"/>
    <n v="-2.1910112359550564E-3"/>
    <n v="24.65"/>
    <n v="21.51"/>
    <n v="-8.3889000000000012E-3"/>
    <n v="0"/>
    <n v="0"/>
    <n v="0"/>
  </r>
  <r>
    <x v="6"/>
    <n v="24"/>
    <n v="3"/>
    <s v="OFF"/>
    <d v="2019-03-24T00:00:00"/>
    <s v="Avg of 4 NM Projects"/>
    <n v="6"/>
    <n v="-0.13"/>
    <n v="-7.3033707865168538E-4"/>
    <n v="24.64"/>
    <n v="21.44"/>
    <n v="-2.7872000000000005E-3"/>
    <n v="0"/>
    <n v="0"/>
    <n v="0"/>
  </r>
  <r>
    <x v="6"/>
    <n v="24"/>
    <n v="3"/>
    <s v="OFF"/>
    <d v="2019-03-24T00:00:00"/>
    <s v="Avg of 4 NM Projects"/>
    <n v="7"/>
    <n v="-0.38500000000000001"/>
    <n v="-2.1629213483146067E-3"/>
    <n v="26.16"/>
    <n v="20.260000000000002"/>
    <n v="-7.8001000000000008E-3"/>
    <n v="0"/>
    <n v="0"/>
    <n v="0"/>
  </r>
  <r>
    <x v="6"/>
    <n v="24"/>
    <n v="3"/>
    <s v="ON"/>
    <d v="2019-03-24T00:00:00"/>
    <s v="Avg of 4 NM Projects"/>
    <n v="8"/>
    <n v="4.87"/>
    <n v="2.7359550561797754E-2"/>
    <n v="31.18"/>
    <n v="20.36"/>
    <n v="9.9153199999999997E-2"/>
    <n v="0"/>
    <n v="0"/>
    <n v="0"/>
  </r>
  <r>
    <x v="6"/>
    <n v="24"/>
    <n v="3"/>
    <s v="ON"/>
    <d v="2019-03-24T00:00:00"/>
    <s v="Avg of 4 NM Projects"/>
    <n v="9"/>
    <n v="19.074999999999999"/>
    <n v="0.10716292134831461"/>
    <n v="26.43"/>
    <n v="16.38"/>
    <n v="0.31244849999999996"/>
    <n v="0"/>
    <n v="0"/>
    <n v="0"/>
  </r>
  <r>
    <x v="6"/>
    <n v="24"/>
    <n v="3"/>
    <s v="ON"/>
    <d v="2019-03-24T00:00:00"/>
    <s v="Avg of 4 NM Projects"/>
    <n v="10"/>
    <n v="36.984999999999999"/>
    <n v="0.2077808988764045"/>
    <n v="24.77"/>
    <n v="17.989999999999998"/>
    <n v="0.66536014999999993"/>
    <n v="0"/>
    <n v="0"/>
    <n v="0"/>
  </r>
  <r>
    <x v="6"/>
    <n v="24"/>
    <n v="3"/>
    <s v="ON"/>
    <d v="2019-03-24T00:00:00"/>
    <s v="Avg of 4 NM Projects"/>
    <n v="11"/>
    <n v="55.050000000000004"/>
    <n v="0.30926966292134833"/>
    <n v="24.96"/>
    <n v="19.440000000000001"/>
    <n v="1.0701720000000003"/>
    <n v="0"/>
    <n v="0"/>
    <n v="0"/>
  </r>
  <r>
    <x v="6"/>
    <n v="24"/>
    <n v="3"/>
    <s v="ON"/>
    <d v="2019-03-24T00:00:00"/>
    <s v="Avg of 4 NM Projects"/>
    <n v="12"/>
    <n v="67.965000000000003"/>
    <n v="0.38182584269662923"/>
    <n v="23.23"/>
    <n v="12.51"/>
    <n v="0.85024215000000003"/>
    <n v="0"/>
    <n v="0"/>
    <n v="0"/>
  </r>
  <r>
    <x v="6"/>
    <n v="24"/>
    <n v="3"/>
    <s v="ON"/>
    <d v="2019-03-24T00:00:00"/>
    <s v="Avg of 4 NM Projects"/>
    <n v="13"/>
    <n v="79.11"/>
    <n v="0.44443820224719099"/>
    <n v="22.71"/>
    <n v="8.31"/>
    <n v="0.65740410000000005"/>
    <n v="0"/>
    <n v="0"/>
    <n v="0"/>
  </r>
  <r>
    <x v="6"/>
    <n v="24"/>
    <n v="3"/>
    <s v="ON"/>
    <d v="2019-03-24T00:00:00"/>
    <s v="Avg of 4 NM Projects"/>
    <n v="14"/>
    <n v="78.474999999999994"/>
    <n v="0.44087078651685391"/>
    <n v="22.22"/>
    <n v="-1.91"/>
    <n v="-0.14988725"/>
    <n v="0"/>
    <n v="0"/>
    <n v="0"/>
  </r>
  <r>
    <x v="6"/>
    <n v="24"/>
    <n v="3"/>
    <s v="ON"/>
    <d v="2019-03-24T00:00:00"/>
    <s v="Avg of 4 NM Projects"/>
    <n v="15"/>
    <n v="78.59"/>
    <n v="0.44151685393258427"/>
    <n v="22.29"/>
    <n v="-7.75"/>
    <n v="-0.60907250000000002"/>
    <n v="0"/>
    <n v="0"/>
    <n v="0"/>
  </r>
  <r>
    <x v="6"/>
    <n v="24"/>
    <n v="3"/>
    <s v="ON"/>
    <d v="2019-03-24T00:00:00"/>
    <s v="Avg of 4 NM Projects"/>
    <n v="16"/>
    <n v="65.025000000000006"/>
    <n v="0.365308988764045"/>
    <n v="22.22"/>
    <n v="21.91"/>
    <n v="1.42469775"/>
    <n v="0"/>
    <n v="0"/>
    <n v="0"/>
  </r>
  <r>
    <x v="6"/>
    <n v="24"/>
    <n v="3"/>
    <s v="ON"/>
    <d v="2019-03-24T00:00:00"/>
    <s v="Avg of 4 NM Projects"/>
    <n v="17"/>
    <n v="41.474999999999994"/>
    <n v="0.23300561797752806"/>
    <n v="22.69"/>
    <n v="25.28"/>
    <n v="1.0484879999999999"/>
    <n v="0"/>
    <n v="0"/>
    <n v="0"/>
  </r>
  <r>
    <x v="6"/>
    <n v="24"/>
    <n v="3"/>
    <s v="ON"/>
    <d v="2019-03-24T00:00:00"/>
    <s v="Avg of 4 NM Projects"/>
    <n v="18"/>
    <n v="14.845000000000001"/>
    <n v="8.3398876404494379E-2"/>
    <n v="24.78"/>
    <n v="23.59"/>
    <n v="0.35019355000000002"/>
    <n v="0"/>
    <n v="0"/>
    <n v="0"/>
  </r>
  <r>
    <x v="6"/>
    <n v="24"/>
    <n v="3"/>
    <s v="ON"/>
    <d v="2019-03-24T00:00:00"/>
    <s v="Avg of 4 NM Projects"/>
    <n v="19"/>
    <n v="4.8650000000000002"/>
    <n v="2.7331460674157305E-2"/>
    <n v="26.15"/>
    <n v="27.85"/>
    <n v="0.13549025000000001"/>
    <n v="0"/>
    <n v="0"/>
    <n v="0"/>
  </r>
  <r>
    <x v="6"/>
    <n v="24"/>
    <n v="3"/>
    <s v="ON"/>
    <d v="2019-03-24T00:00:00"/>
    <s v="Avg of 4 NM Projects"/>
    <n v="20"/>
    <n v="-0.26"/>
    <n v="-1.4606741573033708E-3"/>
    <n v="35.869999999999997"/>
    <n v="41.33"/>
    <n v="-1.07458E-2"/>
    <n v="0"/>
    <n v="0"/>
    <n v="0"/>
  </r>
  <r>
    <x v="6"/>
    <n v="24"/>
    <n v="3"/>
    <s v="ON"/>
    <d v="2019-03-24T00:00:00"/>
    <s v="Avg of 4 NM Projects"/>
    <n v="21"/>
    <n v="-0.13"/>
    <n v="-7.3033707865168538E-4"/>
    <n v="34.47"/>
    <n v="38.29"/>
    <n v="-4.9777000000000007E-3"/>
    <n v="0"/>
    <n v="0"/>
    <n v="0"/>
  </r>
  <r>
    <x v="6"/>
    <n v="24"/>
    <n v="3"/>
    <s v="ON"/>
    <d v="2019-03-24T00:00:00"/>
    <s v="Avg of 4 NM Projects"/>
    <n v="22"/>
    <n v="-0.26"/>
    <n v="-1.4606741573033708E-3"/>
    <n v="24.85"/>
    <n v="29.88"/>
    <n v="-7.7687999999999993E-3"/>
    <n v="0"/>
    <n v="0"/>
    <n v="0"/>
  </r>
  <r>
    <x v="6"/>
    <n v="24"/>
    <n v="3"/>
    <s v="ON"/>
    <d v="2019-03-24T00:00:00"/>
    <s v="Avg of 4 NM Projects"/>
    <n v="23"/>
    <n v="-0.13"/>
    <n v="-7.3033707865168538E-4"/>
    <n v="24.24"/>
    <n v="21.25"/>
    <n v="-2.7625000000000002E-3"/>
    <n v="0"/>
    <n v="0"/>
    <n v="0"/>
  </r>
  <r>
    <x v="6"/>
    <n v="24"/>
    <n v="3"/>
    <s v="OFF"/>
    <d v="2019-03-24T00:00:00"/>
    <s v="Avg of 4 NM Projects"/>
    <n v="24"/>
    <n v="0"/>
    <n v="0"/>
    <n v="24.89"/>
    <n v="18.45"/>
    <n v="0"/>
    <n v="1"/>
    <n v="0"/>
    <n v="0"/>
  </r>
  <r>
    <x v="6"/>
    <n v="25"/>
    <n v="4"/>
    <s v="OFF"/>
    <d v="2019-03-25T00:00:00"/>
    <s v="Avg of 4 NM Projects"/>
    <n v="1"/>
    <n v="-0.39"/>
    <n v="-2.1910112359550564E-3"/>
    <n v="19.91"/>
    <n v="19.559999999999999"/>
    <n v="-7.6284000000000005E-3"/>
    <n v="0"/>
    <n v="0"/>
    <n v="0"/>
  </r>
  <r>
    <x v="6"/>
    <n v="25"/>
    <n v="4"/>
    <s v="OFF"/>
    <d v="2019-03-25T00:00:00"/>
    <s v="Avg of 4 NM Projects"/>
    <n v="2"/>
    <n v="-0.39"/>
    <n v="-2.1910112359550564E-3"/>
    <n v="18.82"/>
    <n v="6.42"/>
    <n v="-2.5038E-3"/>
    <n v="0"/>
    <n v="0"/>
    <n v="0"/>
  </r>
  <r>
    <x v="6"/>
    <n v="25"/>
    <n v="4"/>
    <s v="OFF"/>
    <d v="2019-03-25T00:00:00"/>
    <s v="Avg of 4 NM Projects"/>
    <n v="3"/>
    <n v="-0.13"/>
    <n v="-7.3033707865168538E-4"/>
    <n v="18.88"/>
    <n v="14.5"/>
    <n v="-1.885E-3"/>
    <n v="0"/>
    <n v="0"/>
    <n v="0"/>
  </r>
  <r>
    <x v="6"/>
    <n v="25"/>
    <n v="4"/>
    <s v="OFF"/>
    <d v="2019-03-25T00:00:00"/>
    <s v="Avg of 4 NM Projects"/>
    <n v="4"/>
    <n v="-0.13"/>
    <n v="-7.3033707865168538E-4"/>
    <n v="18.739999999999998"/>
    <n v="16.71"/>
    <n v="-2.1723000000000003E-3"/>
    <n v="0"/>
    <n v="0"/>
    <n v="0"/>
  </r>
  <r>
    <x v="6"/>
    <n v="25"/>
    <n v="4"/>
    <s v="OFF"/>
    <d v="2019-03-25T00:00:00"/>
    <s v="Avg of 4 NM Projects"/>
    <n v="5"/>
    <n v="-0.39"/>
    <n v="-2.1910112359550564E-3"/>
    <n v="21.41"/>
    <n v="21.5"/>
    <n v="-8.3850000000000001E-3"/>
    <n v="0"/>
    <n v="0"/>
    <n v="0"/>
  </r>
  <r>
    <x v="6"/>
    <n v="25"/>
    <n v="4"/>
    <s v="OFF"/>
    <d v="2019-03-25T00:00:00"/>
    <s v="Avg of 4 NM Projects"/>
    <n v="6"/>
    <n v="-0.13"/>
    <n v="-7.3033707865168538E-4"/>
    <n v="23.37"/>
    <n v="21.57"/>
    <n v="-2.8040999999999999E-3"/>
    <n v="0"/>
    <n v="0"/>
    <n v="0"/>
  </r>
  <r>
    <x v="6"/>
    <n v="25"/>
    <n v="4"/>
    <s v="OFF"/>
    <d v="2019-03-25T00:00:00"/>
    <s v="Avg of 4 NM Projects"/>
    <n v="7"/>
    <n v="-0.26"/>
    <n v="-1.4606741573033708E-3"/>
    <n v="29.64"/>
    <n v="36.92"/>
    <n v="-9.5992000000000022E-3"/>
    <n v="0"/>
    <n v="0"/>
    <n v="0"/>
  </r>
  <r>
    <x v="6"/>
    <n v="25"/>
    <n v="4"/>
    <s v="ON"/>
    <d v="2019-03-25T00:00:00"/>
    <s v="Avg of 4 NM Projects"/>
    <n v="8"/>
    <n v="3.0750000000000002"/>
    <n v="1.7275280898876404E-2"/>
    <n v="42.91"/>
    <n v="39.86"/>
    <n v="0.12256950000000001"/>
    <n v="0"/>
    <n v="0"/>
    <n v="0"/>
  </r>
  <r>
    <x v="6"/>
    <n v="25"/>
    <n v="4"/>
    <s v="ON"/>
    <d v="2019-03-25T00:00:00"/>
    <s v="Avg of 4 NM Projects"/>
    <n v="9"/>
    <n v="19.59"/>
    <n v="0.1100561797752809"/>
    <n v="35.65"/>
    <n v="37.65"/>
    <n v="0.73756349999999993"/>
    <n v="0"/>
    <n v="0"/>
    <n v="0"/>
  </r>
  <r>
    <x v="6"/>
    <n v="25"/>
    <n v="4"/>
    <s v="ON"/>
    <d v="2019-03-25T00:00:00"/>
    <s v="Avg of 4 NM Projects"/>
    <n v="10"/>
    <n v="67.59"/>
    <n v="0.37971910112359553"/>
    <n v="29.98"/>
    <n v="27.08"/>
    <n v="1.8303372"/>
    <n v="0"/>
    <n v="0"/>
    <n v="0"/>
  </r>
  <r>
    <x v="6"/>
    <n v="25"/>
    <n v="4"/>
    <s v="ON"/>
    <d v="2019-03-25T00:00:00"/>
    <s v="Avg of 4 NM Projects"/>
    <n v="11"/>
    <n v="91.775000000000006"/>
    <n v="0.51558988764044944"/>
    <n v="33.11"/>
    <n v="26.02"/>
    <n v="2.3879855000000001"/>
    <n v="0"/>
    <n v="1"/>
    <n v="0"/>
  </r>
  <r>
    <x v="6"/>
    <n v="25"/>
    <n v="4"/>
    <s v="ON"/>
    <d v="2019-03-25T00:00:00"/>
    <s v="Avg of 4 NM Projects"/>
    <n v="12"/>
    <n v="104.45499999999998"/>
    <n v="0.58682584269662907"/>
    <n v="30.25"/>
    <n v="21.83"/>
    <n v="2.2802526499999995"/>
    <n v="0"/>
    <n v="1"/>
    <n v="0"/>
  </r>
  <r>
    <x v="6"/>
    <n v="25"/>
    <n v="4"/>
    <s v="ON"/>
    <d v="2019-03-25T00:00:00"/>
    <s v="Avg of 4 NM Projects"/>
    <n v="13"/>
    <n v="111.1"/>
    <n v="0.62415730337078645"/>
    <n v="26.02"/>
    <n v="21.81"/>
    <n v="2.4230909999999999"/>
    <n v="0"/>
    <n v="1"/>
    <n v="0"/>
  </r>
  <r>
    <x v="6"/>
    <n v="25"/>
    <n v="4"/>
    <s v="ON"/>
    <d v="2019-03-25T00:00:00"/>
    <s v="Avg of 4 NM Projects"/>
    <n v="14"/>
    <n v="112"/>
    <n v="0.6292134831460674"/>
    <n v="24.6"/>
    <n v="21.35"/>
    <n v="2.3912000000000004"/>
    <n v="0"/>
    <n v="1"/>
    <n v="0"/>
  </r>
  <r>
    <x v="6"/>
    <n v="25"/>
    <n v="4"/>
    <s v="ON"/>
    <d v="2019-03-25T00:00:00"/>
    <s v="Avg of 4 NM Projects"/>
    <n v="15"/>
    <n v="105.33999999999999"/>
    <n v="0.59179775280898872"/>
    <n v="24.33"/>
    <n v="20.52"/>
    <n v="2.1615767999999997"/>
    <n v="0"/>
    <n v="1"/>
    <n v="0"/>
  </r>
  <r>
    <x v="6"/>
    <n v="25"/>
    <n v="4"/>
    <s v="ON"/>
    <d v="2019-03-25T00:00:00"/>
    <s v="Avg of 4 NM Projects"/>
    <n v="16"/>
    <n v="91.78"/>
    <n v="0.51561797752808991"/>
    <n v="24.13"/>
    <n v="21.37"/>
    <n v="1.9613385999999999"/>
    <n v="0"/>
    <n v="1"/>
    <n v="0"/>
  </r>
  <r>
    <x v="6"/>
    <n v="25"/>
    <n v="4"/>
    <s v="ON"/>
    <d v="2019-03-25T00:00:00"/>
    <s v="Avg of 4 NM Projects"/>
    <n v="17"/>
    <n v="71.55"/>
    <n v="0.40196629213483143"/>
    <n v="24.82"/>
    <n v="21.92"/>
    <n v="1.568376"/>
    <n v="0"/>
    <n v="0"/>
    <n v="0"/>
  </r>
  <r>
    <x v="6"/>
    <n v="25"/>
    <n v="4"/>
    <s v="ON"/>
    <d v="2019-03-25T00:00:00"/>
    <s v="Avg of 4 NM Projects"/>
    <n v="18"/>
    <n v="43.394999999999996"/>
    <n v="0.24379213483146064"/>
    <n v="27.54"/>
    <n v="29.56"/>
    <n v="1.2827561999999999"/>
    <n v="0"/>
    <n v="0"/>
    <n v="0"/>
  </r>
  <r>
    <x v="6"/>
    <n v="25"/>
    <n v="4"/>
    <s v="ON"/>
    <d v="2019-03-25T00:00:00"/>
    <s v="Avg of 4 NM Projects"/>
    <n v="19"/>
    <n v="10.500000000000002"/>
    <n v="5.8988764044943832E-2"/>
    <n v="33.659999999999997"/>
    <n v="40.380000000000003"/>
    <n v="0.42399000000000014"/>
    <n v="0"/>
    <n v="0"/>
    <n v="0"/>
  </r>
  <r>
    <x v="6"/>
    <n v="25"/>
    <n v="4"/>
    <s v="ON"/>
    <d v="2019-03-25T00:00:00"/>
    <s v="Avg of 4 NM Projects"/>
    <n v="20"/>
    <n v="-0.26"/>
    <n v="-1.4606741573033708E-3"/>
    <n v="42.57"/>
    <n v="41.44"/>
    <n v="-1.07744E-2"/>
    <n v="0"/>
    <n v="0"/>
    <n v="0"/>
  </r>
  <r>
    <x v="6"/>
    <n v="25"/>
    <n v="4"/>
    <s v="ON"/>
    <d v="2019-03-25T00:00:00"/>
    <s v="Avg of 4 NM Projects"/>
    <n v="21"/>
    <n v="-0.26"/>
    <n v="-1.4606741573033708E-3"/>
    <n v="42.86"/>
    <n v="41.02"/>
    <n v="-1.06652E-2"/>
    <n v="0"/>
    <n v="0"/>
    <n v="0"/>
  </r>
  <r>
    <x v="6"/>
    <n v="25"/>
    <n v="4"/>
    <s v="ON"/>
    <d v="2019-03-25T00:00:00"/>
    <s v="Avg of 4 NM Projects"/>
    <n v="22"/>
    <n v="-0.13"/>
    <n v="-7.3033707865168538E-4"/>
    <n v="36.35"/>
    <n v="29.48"/>
    <n v="-3.8324000000000001E-3"/>
    <n v="0"/>
    <n v="0"/>
    <n v="0"/>
  </r>
  <r>
    <x v="6"/>
    <n v="25"/>
    <n v="4"/>
    <s v="ON"/>
    <d v="2019-03-25T00:00:00"/>
    <s v="Avg of 4 NM Projects"/>
    <n v="23"/>
    <n v="-0.26"/>
    <n v="-1.4606741573033708E-3"/>
    <n v="27.19"/>
    <n v="25.17"/>
    <n v="-6.5442000000000009E-3"/>
    <n v="0"/>
    <n v="0"/>
    <n v="0"/>
  </r>
  <r>
    <x v="6"/>
    <n v="25"/>
    <n v="4"/>
    <s v="OFF"/>
    <d v="2019-03-25T00:00:00"/>
    <s v="Avg of 4 NM Projects"/>
    <n v="24"/>
    <n v="-0.26"/>
    <n v="-1.4606741573033708E-3"/>
    <n v="26.42"/>
    <n v="23.05"/>
    <n v="-5.9930000000000001E-3"/>
    <n v="0"/>
    <n v="0"/>
    <n v="0"/>
  </r>
  <r>
    <x v="6"/>
    <n v="26"/>
    <n v="5"/>
    <s v="OFF"/>
    <d v="2019-03-26T00:00:00"/>
    <s v="Avg of 4 NM Projects"/>
    <n v="1"/>
    <n v="-0.26"/>
    <n v="-1.4606741573033708E-3"/>
    <n v="24.87"/>
    <n v="20.61"/>
    <n v="-5.3585999999999998E-3"/>
    <n v="0"/>
    <n v="0"/>
    <n v="0"/>
  </r>
  <r>
    <x v="6"/>
    <n v="26"/>
    <n v="5"/>
    <s v="OFF"/>
    <d v="2019-03-26T00:00:00"/>
    <s v="Avg of 4 NM Projects"/>
    <n v="2"/>
    <n v="-0.13"/>
    <n v="-7.3033707865168538E-4"/>
    <n v="25.03"/>
    <n v="22.68"/>
    <n v="-2.9483999999999999E-3"/>
    <n v="0"/>
    <n v="0"/>
    <n v="0"/>
  </r>
  <r>
    <x v="6"/>
    <n v="26"/>
    <n v="5"/>
    <s v="OFF"/>
    <d v="2019-03-26T00:00:00"/>
    <s v="Avg of 4 NM Projects"/>
    <n v="3"/>
    <n v="-0.13"/>
    <n v="-7.3033707865168538E-4"/>
    <n v="24.67"/>
    <n v="22.51"/>
    <n v="-2.9263000000000002E-3"/>
    <n v="0"/>
    <n v="0"/>
    <n v="0"/>
  </r>
  <r>
    <x v="6"/>
    <n v="26"/>
    <n v="5"/>
    <s v="OFF"/>
    <d v="2019-03-26T00:00:00"/>
    <s v="Avg of 4 NM Projects"/>
    <n v="4"/>
    <n v="-0.26"/>
    <n v="-1.4606741573033708E-3"/>
    <n v="24.78"/>
    <n v="23.03"/>
    <n v="-5.9878000000000006E-3"/>
    <n v="0"/>
    <n v="0"/>
    <n v="0"/>
  </r>
  <r>
    <x v="6"/>
    <n v="26"/>
    <n v="5"/>
    <s v="OFF"/>
    <d v="2019-03-26T00:00:00"/>
    <s v="Avg of 4 NM Projects"/>
    <n v="5"/>
    <n v="-0.13"/>
    <n v="-7.3033707865168538E-4"/>
    <n v="25.84"/>
    <n v="23.31"/>
    <n v="-3.0303000000000001E-3"/>
    <n v="0"/>
    <n v="0"/>
    <n v="0"/>
  </r>
  <r>
    <x v="6"/>
    <n v="26"/>
    <n v="5"/>
    <s v="OFF"/>
    <d v="2019-03-26T00:00:00"/>
    <s v="Avg of 4 NM Projects"/>
    <n v="6"/>
    <n v="-0.13"/>
    <n v="-7.3033707865168538E-4"/>
    <n v="32.46"/>
    <n v="23.26"/>
    <n v="-3.0238000000000005E-3"/>
    <n v="0"/>
    <n v="0"/>
    <n v="0"/>
  </r>
  <r>
    <x v="6"/>
    <n v="26"/>
    <n v="5"/>
    <s v="OFF"/>
    <d v="2019-03-26T00:00:00"/>
    <s v="Avg of 4 NM Projects"/>
    <n v="7"/>
    <n v="-0.26"/>
    <n v="-1.4606741573033708E-3"/>
    <n v="38.28"/>
    <n v="31.95"/>
    <n v="-8.3070000000000001E-3"/>
    <n v="0"/>
    <n v="0"/>
    <n v="0"/>
  </r>
  <r>
    <x v="6"/>
    <n v="26"/>
    <n v="5"/>
    <s v="ON"/>
    <d v="2019-03-26T00:00:00"/>
    <s v="Avg of 4 NM Projects"/>
    <n v="8"/>
    <n v="14.98"/>
    <n v="8.4157303370786515E-2"/>
    <n v="43.76"/>
    <n v="40.25"/>
    <n v="0.60294500000000006"/>
    <n v="0"/>
    <n v="0"/>
    <n v="0"/>
  </r>
  <r>
    <x v="6"/>
    <n v="26"/>
    <n v="5"/>
    <s v="ON"/>
    <d v="2019-03-26T00:00:00"/>
    <s v="Avg of 4 NM Projects"/>
    <n v="9"/>
    <n v="54.654999999999994"/>
    <n v="0.30705056179775275"/>
    <n v="34.979999999999997"/>
    <n v="27.35"/>
    <n v="1.4948142499999999"/>
    <n v="0"/>
    <n v="0"/>
    <n v="0"/>
  </r>
  <r>
    <x v="6"/>
    <n v="26"/>
    <n v="5"/>
    <s v="ON"/>
    <d v="2019-03-26T00:00:00"/>
    <s v="Avg of 4 NM Projects"/>
    <n v="10"/>
    <n v="88.064999999999998"/>
    <n v="0.49474719101123593"/>
    <n v="26.52"/>
    <n v="22.64"/>
    <n v="1.9937916"/>
    <n v="0"/>
    <n v="0"/>
    <n v="0"/>
  </r>
  <r>
    <x v="6"/>
    <n v="26"/>
    <n v="5"/>
    <s v="ON"/>
    <d v="2019-03-26T00:00:00"/>
    <s v="Avg of 4 NM Projects"/>
    <n v="11"/>
    <n v="104.19"/>
    <n v="0.58533707865168538"/>
    <n v="28.83"/>
    <n v="23.52"/>
    <n v="2.4505488"/>
    <n v="0"/>
    <n v="1"/>
    <n v="0"/>
  </r>
  <r>
    <x v="6"/>
    <n v="26"/>
    <n v="5"/>
    <s v="ON"/>
    <d v="2019-03-26T00:00:00"/>
    <s v="Avg of 4 NM Projects"/>
    <n v="12"/>
    <n v="113.54"/>
    <n v="0.63786516853932584"/>
    <n v="27.47"/>
    <n v="23.85"/>
    <n v="2.707929"/>
    <n v="0"/>
    <n v="1"/>
    <n v="0"/>
  </r>
  <r>
    <x v="6"/>
    <n v="26"/>
    <n v="5"/>
    <s v="ON"/>
    <d v="2019-03-26T00:00:00"/>
    <s v="Avg of 4 NM Projects"/>
    <n v="13"/>
    <n v="116.1"/>
    <n v="0.65224719101123596"/>
    <n v="26.26"/>
    <n v="23.34"/>
    <n v="2.7097739999999999"/>
    <n v="0"/>
    <n v="1"/>
    <n v="0"/>
  </r>
  <r>
    <x v="6"/>
    <n v="26"/>
    <n v="5"/>
    <s v="ON"/>
    <d v="2019-03-26T00:00:00"/>
    <s v="Avg of 4 NM Projects"/>
    <n v="14"/>
    <n v="114.435"/>
    <n v="0.64289325842696632"/>
    <n v="25.76"/>
    <n v="23.39"/>
    <n v="2.67663465"/>
    <n v="0"/>
    <n v="1"/>
    <n v="0"/>
  </r>
  <r>
    <x v="6"/>
    <n v="26"/>
    <n v="5"/>
    <s v="ON"/>
    <d v="2019-03-26T00:00:00"/>
    <s v="Avg of 4 NM Projects"/>
    <n v="15"/>
    <n v="107.13500000000001"/>
    <n v="0.60188202247191014"/>
    <n v="25.62"/>
    <n v="22.21"/>
    <n v="2.3794683500000002"/>
    <n v="0"/>
    <n v="1"/>
    <n v="0"/>
  </r>
  <r>
    <x v="6"/>
    <n v="26"/>
    <n v="5"/>
    <s v="ON"/>
    <d v="2019-03-26T00:00:00"/>
    <s v="Avg of 4 NM Projects"/>
    <n v="16"/>
    <n v="93.19"/>
    <n v="0.52353932584269658"/>
    <n v="25.63"/>
    <n v="22.08"/>
    <n v="2.0576351999999996"/>
    <n v="0"/>
    <n v="1"/>
    <n v="0"/>
  </r>
  <r>
    <x v="6"/>
    <n v="26"/>
    <n v="5"/>
    <s v="ON"/>
    <d v="2019-03-26T00:00:00"/>
    <s v="Avg of 4 NM Projects"/>
    <n v="17"/>
    <n v="73.09"/>
    <n v="0.41061797752808993"/>
    <n v="26.07"/>
    <n v="22.56"/>
    <n v="1.6489103999999999"/>
    <n v="0"/>
    <n v="0"/>
    <n v="0"/>
  </r>
  <r>
    <x v="6"/>
    <n v="26"/>
    <n v="5"/>
    <s v="ON"/>
    <d v="2019-03-26T00:00:00"/>
    <s v="Avg of 4 NM Projects"/>
    <n v="18"/>
    <n v="44.295000000000002"/>
    <n v="0.24884831460674159"/>
    <n v="29.41"/>
    <n v="28.1"/>
    <n v="1.2446895000000002"/>
    <n v="0"/>
    <n v="0"/>
    <n v="0"/>
  </r>
  <r>
    <x v="6"/>
    <n v="26"/>
    <n v="5"/>
    <s v="ON"/>
    <d v="2019-03-26T00:00:00"/>
    <s v="Avg of 4 NM Projects"/>
    <n v="19"/>
    <n v="11.904999999999999"/>
    <n v="6.6882022471910108E-2"/>
    <n v="28.51"/>
    <n v="29.02"/>
    <n v="0.34548309999999999"/>
    <n v="0"/>
    <n v="0"/>
    <n v="0"/>
  </r>
  <r>
    <x v="6"/>
    <n v="26"/>
    <n v="5"/>
    <s v="ON"/>
    <d v="2019-03-26T00:00:00"/>
    <s v="Avg of 4 NM Projects"/>
    <n v="20"/>
    <n v="0"/>
    <n v="0"/>
    <n v="34.880000000000003"/>
    <n v="36.28"/>
    <n v="0"/>
    <n v="1"/>
    <n v="0"/>
    <n v="0"/>
  </r>
  <r>
    <x v="6"/>
    <n v="26"/>
    <n v="5"/>
    <s v="ON"/>
    <d v="2019-03-26T00:00:00"/>
    <s v="Avg of 4 NM Projects"/>
    <n v="21"/>
    <n v="-0.39"/>
    <n v="-2.1910112359550564E-3"/>
    <n v="38.93"/>
    <n v="39.24"/>
    <n v="-1.5303600000000001E-2"/>
    <n v="0"/>
    <n v="0"/>
    <n v="0"/>
  </r>
  <r>
    <x v="6"/>
    <n v="26"/>
    <n v="5"/>
    <s v="ON"/>
    <d v="2019-03-26T00:00:00"/>
    <s v="Avg of 4 NM Projects"/>
    <n v="22"/>
    <n v="-0.39"/>
    <n v="-2.1910112359550564E-3"/>
    <n v="39.47"/>
    <n v="29.08"/>
    <n v="-1.1341199999999999E-2"/>
    <n v="0"/>
    <n v="0"/>
    <n v="0"/>
  </r>
  <r>
    <x v="6"/>
    <n v="26"/>
    <n v="5"/>
    <s v="ON"/>
    <d v="2019-03-26T00:00:00"/>
    <s v="Avg of 4 NM Projects"/>
    <n v="23"/>
    <n v="-0.13"/>
    <n v="-7.3033707865168538E-4"/>
    <n v="28.04"/>
    <n v="30.15"/>
    <n v="-3.9194999999999994E-3"/>
    <n v="0"/>
    <n v="0"/>
    <n v="0"/>
  </r>
  <r>
    <x v="6"/>
    <n v="26"/>
    <n v="5"/>
    <s v="OFF"/>
    <d v="2019-03-26T00:00:00"/>
    <s v="Avg of 4 NM Projects"/>
    <n v="24"/>
    <n v="-0.13"/>
    <n v="-7.3033707865168538E-4"/>
    <n v="27.52"/>
    <n v="29.46"/>
    <n v="-3.8298E-3"/>
    <n v="0"/>
    <n v="0"/>
    <n v="0"/>
  </r>
  <r>
    <x v="6"/>
    <n v="27"/>
    <n v="6"/>
    <s v="OFF"/>
    <d v="2019-03-27T00:00:00"/>
    <s v="Avg of 4 NM Projects"/>
    <n v="1"/>
    <n v="-0.13"/>
    <n v="-7.3033707865168538E-4"/>
    <n v="26.87"/>
    <n v="28.39"/>
    <n v="-3.6906999999999999E-3"/>
    <n v="0"/>
    <n v="0"/>
    <n v="0"/>
  </r>
  <r>
    <x v="6"/>
    <n v="27"/>
    <n v="6"/>
    <s v="OFF"/>
    <d v="2019-03-27T00:00:00"/>
    <s v="Avg of 4 NM Projects"/>
    <n v="2"/>
    <n v="0"/>
    <n v="0"/>
    <n v="25.75"/>
    <n v="26.16"/>
    <n v="0"/>
    <n v="1"/>
    <n v="0"/>
    <n v="0"/>
  </r>
  <r>
    <x v="6"/>
    <n v="27"/>
    <n v="6"/>
    <s v="OFF"/>
    <d v="2019-03-27T00:00:00"/>
    <s v="Avg of 4 NM Projects"/>
    <n v="3"/>
    <n v="-0.13"/>
    <n v="-7.3033707865168538E-4"/>
    <n v="25.79"/>
    <n v="25.62"/>
    <n v="-3.3306000000000004E-3"/>
    <n v="0"/>
    <n v="0"/>
    <n v="0"/>
  </r>
  <r>
    <x v="6"/>
    <n v="27"/>
    <n v="6"/>
    <s v="OFF"/>
    <d v="2019-03-27T00:00:00"/>
    <s v="Avg of 4 NM Projects"/>
    <n v="4"/>
    <n v="-0.13"/>
    <n v="-7.3033707865168538E-4"/>
    <n v="26.33"/>
    <n v="25.93"/>
    <n v="-3.3709E-3"/>
    <n v="0"/>
    <n v="0"/>
    <n v="0"/>
  </r>
  <r>
    <x v="6"/>
    <n v="27"/>
    <n v="6"/>
    <s v="OFF"/>
    <d v="2019-03-27T00:00:00"/>
    <s v="Avg of 4 NM Projects"/>
    <n v="5"/>
    <n v="-0.39"/>
    <n v="-2.1910112359550564E-3"/>
    <n v="26.56"/>
    <n v="34.659999999999997"/>
    <n v="-1.3517399999999999E-2"/>
    <n v="0"/>
    <n v="0"/>
    <n v="0"/>
  </r>
  <r>
    <x v="6"/>
    <n v="27"/>
    <n v="6"/>
    <s v="OFF"/>
    <d v="2019-03-27T00:00:00"/>
    <s v="Avg of 4 NM Projects"/>
    <n v="6"/>
    <n v="-0.13"/>
    <n v="-7.3033707865168538E-4"/>
    <n v="36.22"/>
    <n v="46.16"/>
    <n v="-6.0007999999999997E-3"/>
    <n v="0"/>
    <n v="0"/>
    <n v="0"/>
  </r>
  <r>
    <x v="6"/>
    <n v="27"/>
    <n v="6"/>
    <s v="OFF"/>
    <d v="2019-03-27T00:00:00"/>
    <s v="Avg of 4 NM Projects"/>
    <n v="7"/>
    <n v="-0.255"/>
    <n v="-1.4325842696629213E-3"/>
    <n v="42.59"/>
    <n v="51.71"/>
    <n v="-1.318605E-2"/>
    <n v="0"/>
    <n v="0"/>
    <n v="0"/>
  </r>
  <r>
    <x v="6"/>
    <n v="27"/>
    <n v="6"/>
    <s v="ON"/>
    <d v="2019-03-27T00:00:00"/>
    <s v="Avg of 4 NM Projects"/>
    <n v="8"/>
    <n v="18.055"/>
    <n v="0.10143258426966292"/>
    <n v="53.82"/>
    <n v="46.52"/>
    <n v="0.83991860000000007"/>
    <n v="0"/>
    <n v="0"/>
    <n v="0"/>
  </r>
  <r>
    <x v="6"/>
    <n v="27"/>
    <n v="6"/>
    <s v="ON"/>
    <d v="2019-03-27T00:00:00"/>
    <s v="Avg of 4 NM Projects"/>
    <n v="9"/>
    <n v="54.65"/>
    <n v="0.30702247191011234"/>
    <n v="42.24"/>
    <n v="45.29"/>
    <n v="2.4750985000000001"/>
    <n v="0"/>
    <n v="0"/>
    <n v="0"/>
  </r>
  <r>
    <x v="6"/>
    <n v="27"/>
    <n v="6"/>
    <s v="ON"/>
    <d v="2019-03-27T00:00:00"/>
    <s v="Avg of 4 NM Projects"/>
    <n v="10"/>
    <n v="80.509999999999991"/>
    <n v="0.45230337078651678"/>
    <n v="31.53"/>
    <n v="30.12"/>
    <n v="2.4249611999999998"/>
    <n v="0"/>
    <n v="0"/>
    <n v="0"/>
  </r>
  <r>
    <x v="6"/>
    <n v="27"/>
    <n v="6"/>
    <s v="ON"/>
    <d v="2019-03-27T00:00:00"/>
    <s v="Avg of 4 NM Projects"/>
    <n v="11"/>
    <n v="99.835000000000008"/>
    <n v="0.56087078651685396"/>
    <n v="27.18"/>
    <n v="25.29"/>
    <n v="2.5248271500000001"/>
    <n v="0"/>
    <n v="1"/>
    <n v="0"/>
  </r>
  <r>
    <x v="6"/>
    <n v="27"/>
    <n v="6"/>
    <s v="ON"/>
    <d v="2019-03-27T00:00:00"/>
    <s v="Avg of 4 NM Projects"/>
    <n v="12"/>
    <n v="106.11499999999999"/>
    <n v="0.59615168539325836"/>
    <n v="26.1"/>
    <n v="25.15"/>
    <n v="2.6687922499999996"/>
    <n v="0"/>
    <n v="1"/>
    <n v="0"/>
  </r>
  <r>
    <x v="6"/>
    <n v="27"/>
    <n v="6"/>
    <s v="ON"/>
    <d v="2019-03-27T00:00:00"/>
    <s v="Avg of 4 NM Projects"/>
    <n v="13"/>
    <n v="106.5"/>
    <n v="0.598314606741573"/>
    <n v="25.42"/>
    <n v="24.22"/>
    <n v="2.5794299999999999"/>
    <n v="0"/>
    <n v="1"/>
    <n v="0"/>
  </r>
  <r>
    <x v="6"/>
    <n v="27"/>
    <n v="6"/>
    <s v="ON"/>
    <d v="2019-03-27T00:00:00"/>
    <s v="Avg of 4 NM Projects"/>
    <n v="14"/>
    <n v="96.125"/>
    <n v="0.54002808988764039"/>
    <n v="24.77"/>
    <n v="23.61"/>
    <n v="2.2695112499999999"/>
    <n v="0"/>
    <n v="1"/>
    <n v="0"/>
  </r>
  <r>
    <x v="6"/>
    <n v="27"/>
    <n v="6"/>
    <s v="ON"/>
    <d v="2019-03-27T00:00:00"/>
    <s v="Avg of 4 NM Projects"/>
    <n v="15"/>
    <n v="83.454999999999998"/>
    <n v="0.46884831460674159"/>
    <n v="24.71"/>
    <n v="22.92"/>
    <n v="1.9127886000000001"/>
    <n v="0"/>
    <n v="0"/>
    <n v="0"/>
  </r>
  <r>
    <x v="6"/>
    <n v="27"/>
    <n v="6"/>
    <s v="ON"/>
    <d v="2019-03-27T00:00:00"/>
    <s v="Avg of 4 NM Projects"/>
    <n v="16"/>
    <n v="66.180000000000007"/>
    <n v="0.3717977528089888"/>
    <n v="24.58"/>
    <n v="23.1"/>
    <n v="1.5287580000000003"/>
    <n v="0"/>
    <n v="0"/>
    <n v="0"/>
  </r>
  <r>
    <x v="6"/>
    <n v="27"/>
    <n v="6"/>
    <s v="ON"/>
    <d v="2019-03-27T00:00:00"/>
    <s v="Avg of 4 NM Projects"/>
    <n v="17"/>
    <n v="50.3"/>
    <n v="0.28258426966292133"/>
    <n v="25.52"/>
    <n v="23.09"/>
    <n v="1.161427"/>
    <n v="0"/>
    <n v="0"/>
    <n v="0"/>
  </r>
  <r>
    <x v="6"/>
    <n v="27"/>
    <n v="6"/>
    <s v="ON"/>
    <d v="2019-03-27T00:00:00"/>
    <s v="Avg of 4 NM Projects"/>
    <n v="18"/>
    <n v="27.395"/>
    <n v="0.15390449438202247"/>
    <n v="26.95"/>
    <n v="24.64"/>
    <n v="0.67501279999999997"/>
    <n v="0"/>
    <n v="0"/>
    <n v="0"/>
  </r>
  <r>
    <x v="6"/>
    <n v="27"/>
    <n v="6"/>
    <s v="ON"/>
    <d v="2019-03-27T00:00:00"/>
    <s v="Avg of 4 NM Projects"/>
    <n v="19"/>
    <n v="6.9099999999999993"/>
    <n v="3.8820224719101119E-2"/>
    <n v="30.39"/>
    <n v="29.37"/>
    <n v="0.20294669999999998"/>
    <n v="0"/>
    <n v="0"/>
    <n v="0"/>
  </r>
  <r>
    <x v="6"/>
    <n v="27"/>
    <n v="6"/>
    <s v="ON"/>
    <d v="2019-03-27T00:00:00"/>
    <s v="Avg of 4 NM Projects"/>
    <n v="20"/>
    <n v="-0.39"/>
    <n v="-2.1910112359550564E-3"/>
    <n v="39.5"/>
    <n v="36.840000000000003"/>
    <n v="-1.4367600000000001E-2"/>
    <n v="0"/>
    <n v="0"/>
    <n v="0"/>
  </r>
  <r>
    <x v="6"/>
    <n v="27"/>
    <n v="6"/>
    <s v="ON"/>
    <d v="2019-03-27T00:00:00"/>
    <s v="Avg of 4 NM Projects"/>
    <n v="21"/>
    <n v="-0.13"/>
    <n v="-7.3033707865168538E-4"/>
    <n v="40.619999999999997"/>
    <n v="29.08"/>
    <n v="-3.7803999999999997E-3"/>
    <n v="0"/>
    <n v="0"/>
    <n v="0"/>
  </r>
  <r>
    <x v="6"/>
    <n v="27"/>
    <n v="6"/>
    <s v="ON"/>
    <d v="2019-03-27T00:00:00"/>
    <s v="Avg of 4 NM Projects"/>
    <n v="22"/>
    <n v="-0.13"/>
    <n v="-7.3033707865168538E-4"/>
    <n v="38.42"/>
    <n v="24.33"/>
    <n v="-3.1629000000000002E-3"/>
    <n v="0"/>
    <n v="0"/>
    <n v="0"/>
  </r>
  <r>
    <x v="6"/>
    <n v="27"/>
    <n v="6"/>
    <s v="ON"/>
    <d v="2019-03-27T00:00:00"/>
    <s v="Avg of 4 NM Projects"/>
    <n v="23"/>
    <n v="-0.13"/>
    <n v="-7.3033707865168538E-4"/>
    <n v="27.78"/>
    <n v="24.49"/>
    <n v="-3.1836999999999998E-3"/>
    <n v="0"/>
    <n v="0"/>
    <n v="0"/>
  </r>
  <r>
    <x v="6"/>
    <n v="27"/>
    <n v="6"/>
    <s v="OFF"/>
    <d v="2019-03-27T00:00:00"/>
    <s v="Avg of 4 NM Projects"/>
    <n v="24"/>
    <n v="-0.13"/>
    <n v="-7.3033707865168538E-4"/>
    <n v="25.7"/>
    <n v="23.53"/>
    <n v="-3.0589000000000002E-3"/>
    <n v="0"/>
    <n v="0"/>
    <n v="0"/>
  </r>
  <r>
    <x v="6"/>
    <n v="28"/>
    <n v="7"/>
    <s v="OFF"/>
    <d v="2019-03-28T00:00:00"/>
    <s v="Avg of 4 NM Projects"/>
    <n v="1"/>
    <n v="-0.13"/>
    <n v="-7.3033707865168538E-4"/>
    <n v="26.08"/>
    <n v="20.92"/>
    <n v="-2.7196000000000004E-3"/>
    <n v="0"/>
    <n v="0"/>
    <n v="0"/>
  </r>
  <r>
    <x v="6"/>
    <n v="28"/>
    <n v="7"/>
    <s v="OFF"/>
    <d v="2019-03-28T00:00:00"/>
    <s v="Avg of 4 NM Projects"/>
    <n v="2"/>
    <n v="-0.13"/>
    <n v="-7.3033707865168538E-4"/>
    <n v="25.29"/>
    <n v="21.79"/>
    <n v="-2.8327000000000001E-3"/>
    <n v="0"/>
    <n v="0"/>
    <n v="0"/>
  </r>
  <r>
    <x v="6"/>
    <n v="28"/>
    <n v="7"/>
    <s v="OFF"/>
    <d v="2019-03-28T00:00:00"/>
    <s v="Avg of 4 NM Projects"/>
    <n v="3"/>
    <n v="-0.39"/>
    <n v="-2.1910112359550564E-3"/>
    <n v="24.71"/>
    <n v="21.01"/>
    <n v="-8.1939000000000005E-3"/>
    <n v="0"/>
    <n v="0"/>
    <n v="0"/>
  </r>
  <r>
    <x v="6"/>
    <n v="28"/>
    <n v="7"/>
    <s v="OFF"/>
    <d v="2019-03-28T00:00:00"/>
    <s v="Avg of 4 NM Projects"/>
    <n v="4"/>
    <n v="-0.26"/>
    <n v="-1.4606741573033708E-3"/>
    <n v="24.7"/>
    <n v="20.84"/>
    <n v="-5.4184000000000003E-3"/>
    <n v="0"/>
    <n v="0"/>
    <n v="0"/>
  </r>
  <r>
    <x v="6"/>
    <n v="28"/>
    <n v="7"/>
    <s v="OFF"/>
    <d v="2019-03-28T00:00:00"/>
    <s v="Avg of 4 NM Projects"/>
    <n v="5"/>
    <n v="-0.39"/>
    <n v="-2.1910112359550564E-3"/>
    <n v="25.59"/>
    <n v="21.77"/>
    <n v="-8.4902999999999992E-3"/>
    <n v="0"/>
    <n v="0"/>
    <n v="0"/>
  </r>
  <r>
    <x v="6"/>
    <n v="28"/>
    <n v="7"/>
    <s v="OFF"/>
    <d v="2019-03-28T00:00:00"/>
    <s v="Avg of 4 NM Projects"/>
    <n v="6"/>
    <n v="-0.13"/>
    <n v="-7.3033707865168538E-4"/>
    <n v="26.83"/>
    <n v="20.83"/>
    <n v="-2.7079000000000001E-3"/>
    <n v="0"/>
    <n v="0"/>
    <n v="0"/>
  </r>
  <r>
    <x v="6"/>
    <n v="28"/>
    <n v="7"/>
    <s v="OFF"/>
    <d v="2019-03-28T00:00:00"/>
    <s v="Avg of 4 NM Projects"/>
    <n v="7"/>
    <n v="-0.26"/>
    <n v="-1.4606741573033708E-3"/>
    <n v="36"/>
    <n v="23.48"/>
    <n v="-6.1047999999999996E-3"/>
    <n v="0"/>
    <n v="0"/>
    <n v="0"/>
  </r>
  <r>
    <x v="6"/>
    <n v="28"/>
    <n v="7"/>
    <s v="OFF"/>
    <d v="2019-03-28T00:00:00"/>
    <s v="Avg of 4 NM Projects"/>
    <n v="8"/>
    <n v="7.05"/>
    <n v="3.9606741573033705E-2"/>
    <n v="36.630000000000003"/>
    <n v="25.61"/>
    <n v="0.1805505"/>
    <n v="0"/>
    <n v="0"/>
    <n v="0"/>
  </r>
  <r>
    <x v="6"/>
    <n v="28"/>
    <n v="7"/>
    <s v="OFF"/>
    <d v="2019-03-28T00:00:00"/>
    <s v="Avg of 4 NM Projects"/>
    <n v="9"/>
    <n v="28.04"/>
    <n v="0.15752808988764044"/>
    <n v="29.9"/>
    <n v="21.72"/>
    <n v="0.60902879999999993"/>
    <n v="0"/>
    <n v="0"/>
    <n v="0"/>
  </r>
  <r>
    <x v="6"/>
    <n v="28"/>
    <n v="7"/>
    <s v="OFF"/>
    <d v="2019-03-28T00:00:00"/>
    <s v="Avg of 4 NM Projects"/>
    <n v="10"/>
    <n v="31.864999999999995"/>
    <n v="0.17901685393258424"/>
    <n v="25.33"/>
    <n v="21.46"/>
    <n v="0.6838228999999999"/>
    <n v="0"/>
    <n v="0"/>
    <n v="0"/>
  </r>
  <r>
    <x v="6"/>
    <n v="28"/>
    <n v="7"/>
    <s v="OFF"/>
    <d v="2019-03-28T00:00:00"/>
    <s v="Avg of 4 NM Projects"/>
    <n v="11"/>
    <n v="53.634999999999998"/>
    <n v="0.30132022471910114"/>
    <n v="25.17"/>
    <n v="20.45"/>
    <n v="1.0968357499999999"/>
    <n v="0"/>
    <n v="0"/>
    <n v="0"/>
  </r>
  <r>
    <x v="6"/>
    <n v="28"/>
    <n v="7"/>
    <s v="OFF"/>
    <d v="2019-03-28T00:00:00"/>
    <s v="Avg of 4 NM Projects"/>
    <n v="12"/>
    <n v="61.179999999999993"/>
    <n v="0.34370786516853929"/>
    <n v="23.06"/>
    <n v="19.68"/>
    <n v="1.2040223999999999"/>
    <n v="0"/>
    <n v="0"/>
    <n v="0"/>
  </r>
  <r>
    <x v="6"/>
    <n v="28"/>
    <n v="7"/>
    <s v="OFF"/>
    <d v="2019-03-28T00:00:00"/>
    <s v="Avg of 4 NM Projects"/>
    <n v="13"/>
    <n v="54.010000000000005"/>
    <n v="0.30342696629213484"/>
    <n v="22.6"/>
    <n v="20.03"/>
    <n v="1.0818203000000002"/>
    <n v="0"/>
    <n v="0"/>
    <n v="0"/>
  </r>
  <r>
    <x v="6"/>
    <n v="28"/>
    <n v="7"/>
    <s v="OFF"/>
    <d v="2019-03-28T00:00:00"/>
    <s v="Avg of 4 NM Projects"/>
    <n v="14"/>
    <n v="54.144999999999996"/>
    <n v="0.30418539325842692"/>
    <n v="22.1"/>
    <n v="19.45"/>
    <n v="1.0531202499999999"/>
    <n v="0"/>
    <n v="0"/>
    <n v="0"/>
  </r>
  <r>
    <x v="6"/>
    <n v="28"/>
    <n v="7"/>
    <s v="OFF"/>
    <d v="2019-03-28T00:00:00"/>
    <s v="Avg of 4 NM Projects"/>
    <n v="15"/>
    <n v="39.034999999999997"/>
    <n v="0.21929775280898875"/>
    <n v="22.06"/>
    <n v="19.309999999999999"/>
    <n v="0.75376584999999985"/>
    <n v="0"/>
    <n v="0"/>
    <n v="0"/>
  </r>
  <r>
    <x v="6"/>
    <n v="28"/>
    <n v="7"/>
    <s v="OFF"/>
    <d v="2019-03-28T00:00:00"/>
    <s v="Avg of 4 NM Projects"/>
    <n v="16"/>
    <n v="26.75"/>
    <n v="0.1502808988764045"/>
    <n v="22.11"/>
    <n v="19.43"/>
    <n v="0.51975249999999995"/>
    <n v="0"/>
    <n v="0"/>
    <n v="0"/>
  </r>
  <r>
    <x v="6"/>
    <n v="28"/>
    <n v="7"/>
    <s v="OFF"/>
    <d v="2019-03-28T00:00:00"/>
    <s v="Avg of 4 NM Projects"/>
    <n v="17"/>
    <n v="18.435000000000002"/>
    <n v="0.10356741573033709"/>
    <n v="22.44"/>
    <n v="19.670000000000002"/>
    <n v="0.36261645000000009"/>
    <n v="0"/>
    <n v="0"/>
    <n v="0"/>
  </r>
  <r>
    <x v="6"/>
    <n v="28"/>
    <n v="7"/>
    <s v="OFF"/>
    <d v="2019-03-28T00:00:00"/>
    <s v="Avg of 4 NM Projects"/>
    <n v="18"/>
    <n v="9.2149999999999999"/>
    <n v="5.1769662921348311E-2"/>
    <n v="24.67"/>
    <n v="21.22"/>
    <n v="0.19554229999999997"/>
    <n v="0"/>
    <n v="0"/>
    <n v="0"/>
  </r>
  <r>
    <x v="6"/>
    <n v="28"/>
    <n v="7"/>
    <s v="OFF"/>
    <d v="2019-03-28T00:00:00"/>
    <s v="Avg of 4 NM Projects"/>
    <n v="19"/>
    <n v="1.9249999999999998"/>
    <n v="1.0814606741573033E-2"/>
    <n v="24.96"/>
    <n v="25.39"/>
    <n v="4.8875749999999996E-2"/>
    <n v="0"/>
    <n v="0"/>
    <n v="0"/>
  </r>
  <r>
    <x v="6"/>
    <n v="28"/>
    <n v="7"/>
    <s v="OFF"/>
    <d v="2019-03-28T00:00:00"/>
    <s v="Avg of 4 NM Projects"/>
    <n v="20"/>
    <n v="-0.26"/>
    <n v="-1.4606741573033708E-3"/>
    <n v="30.13"/>
    <n v="30.22"/>
    <n v="-7.8571999999999999E-3"/>
    <n v="0"/>
    <n v="0"/>
    <n v="0"/>
  </r>
  <r>
    <x v="6"/>
    <n v="28"/>
    <n v="7"/>
    <s v="OFF"/>
    <d v="2019-03-28T00:00:00"/>
    <s v="Avg of 4 NM Projects"/>
    <n v="21"/>
    <n v="-0.13"/>
    <n v="-7.3033707865168538E-4"/>
    <n v="30.15"/>
    <n v="25.15"/>
    <n v="-3.2694999999999998E-3"/>
    <n v="0"/>
    <n v="0"/>
    <n v="0"/>
  </r>
  <r>
    <x v="6"/>
    <n v="28"/>
    <n v="7"/>
    <s v="OFF"/>
    <d v="2019-03-28T00:00:00"/>
    <s v="Avg of 4 NM Projects"/>
    <n v="22"/>
    <n v="-0.13"/>
    <n v="-7.3033707865168538E-4"/>
    <n v="24.37"/>
    <n v="24.94"/>
    <n v="-3.2422000000000002E-3"/>
    <n v="0"/>
    <n v="0"/>
    <n v="0"/>
  </r>
  <r>
    <x v="6"/>
    <n v="28"/>
    <n v="7"/>
    <s v="OFF"/>
    <d v="2019-03-28T00:00:00"/>
    <s v="Avg of 4 NM Projects"/>
    <n v="23"/>
    <n v="-0.13"/>
    <n v="-7.3033707865168538E-4"/>
    <n v="23.65"/>
    <n v="30.46"/>
    <n v="-3.9598000000000003E-3"/>
    <n v="0"/>
    <n v="0"/>
    <n v="0"/>
  </r>
  <r>
    <x v="6"/>
    <n v="28"/>
    <n v="7"/>
    <s v="OFF"/>
    <d v="2019-03-28T00:00:00"/>
    <s v="Avg of 4 NM Projects"/>
    <n v="24"/>
    <n v="0"/>
    <n v="0"/>
    <n v="22.06"/>
    <n v="28.74"/>
    <n v="0"/>
    <n v="1"/>
    <n v="0"/>
    <n v="0"/>
  </r>
  <r>
    <x v="6"/>
    <n v="29"/>
    <n v="1"/>
    <s v="OFF"/>
    <d v="2019-03-29T00:00:00"/>
    <s v="Avg of 4 NM Projects"/>
    <n v="1"/>
    <n v="-0.26"/>
    <n v="-1.4606741573033708E-3"/>
    <n v="20.55"/>
    <n v="19.920000000000002"/>
    <n v="-5.179200000000001E-3"/>
    <n v="0"/>
    <n v="0"/>
    <n v="0"/>
  </r>
  <r>
    <x v="6"/>
    <n v="29"/>
    <n v="1"/>
    <s v="OFF"/>
    <d v="2019-03-29T00:00:00"/>
    <s v="Avg of 4 NM Projects"/>
    <n v="2"/>
    <n v="-0.13"/>
    <n v="-7.3033707865168538E-4"/>
    <n v="20.329999999999998"/>
    <n v="18.829999999999998"/>
    <n v="-2.4478999999999998E-3"/>
    <n v="0"/>
    <n v="0"/>
    <n v="0"/>
  </r>
  <r>
    <x v="6"/>
    <n v="29"/>
    <n v="1"/>
    <s v="OFF"/>
    <d v="2019-03-29T00:00:00"/>
    <s v="Avg of 4 NM Projects"/>
    <n v="3"/>
    <n v="-0.13"/>
    <n v="-7.3033707865168538E-4"/>
    <n v="20.2"/>
    <n v="18.68"/>
    <n v="-2.4283999999999998E-3"/>
    <n v="0"/>
    <n v="0"/>
    <n v="0"/>
  </r>
  <r>
    <x v="6"/>
    <n v="29"/>
    <n v="1"/>
    <s v="OFF"/>
    <d v="2019-03-29T00:00:00"/>
    <s v="Avg of 4 NM Projects"/>
    <n v="4"/>
    <n v="-0.13"/>
    <n v="-7.3033707865168538E-4"/>
    <n v="20.32"/>
    <n v="19.05"/>
    <n v="-2.4765E-3"/>
    <n v="0"/>
    <n v="0"/>
    <n v="0"/>
  </r>
  <r>
    <x v="6"/>
    <n v="29"/>
    <n v="1"/>
    <s v="OFF"/>
    <d v="2019-03-29T00:00:00"/>
    <s v="Avg of 4 NM Projects"/>
    <n v="5"/>
    <n v="-0.39"/>
    <n v="-2.1910112359550564E-3"/>
    <n v="20.7"/>
    <n v="20.04"/>
    <n v="-7.8156000000000007E-3"/>
    <n v="0"/>
    <n v="0"/>
    <n v="0"/>
  </r>
  <r>
    <x v="6"/>
    <n v="29"/>
    <n v="1"/>
    <s v="OFF"/>
    <d v="2019-03-29T00:00:00"/>
    <s v="Avg of 4 NM Projects"/>
    <n v="6"/>
    <n v="-0.26"/>
    <n v="-1.4606741573033708E-3"/>
    <n v="22.16"/>
    <n v="19.95"/>
    <n v="-5.1870000000000006E-3"/>
    <n v="0"/>
    <n v="0"/>
    <n v="0"/>
  </r>
  <r>
    <x v="6"/>
    <n v="29"/>
    <n v="1"/>
    <s v="OFF"/>
    <d v="2019-03-29T00:00:00"/>
    <s v="Avg of 4 NM Projects"/>
    <n v="7"/>
    <n v="-0.38500000000000001"/>
    <n v="-2.1629213483146067E-3"/>
    <n v="24.9"/>
    <n v="23.15"/>
    <n v="-8.9127499999999988E-3"/>
    <n v="0"/>
    <n v="0"/>
    <n v="0"/>
  </r>
  <r>
    <x v="6"/>
    <n v="29"/>
    <n v="1"/>
    <s v="OFF"/>
    <d v="2019-03-29T00:00:00"/>
    <s v="Avg of 4 NM Projects"/>
    <n v="8"/>
    <n v="1.665"/>
    <n v="9.3539325842696627E-3"/>
    <n v="26.22"/>
    <n v="32.32"/>
    <n v="5.3812800000000001E-2"/>
    <n v="0"/>
    <n v="0"/>
    <n v="0"/>
  </r>
  <r>
    <x v="6"/>
    <n v="29"/>
    <n v="1"/>
    <s v="OFF"/>
    <d v="2019-03-29T00:00:00"/>
    <s v="Avg of 4 NM Projects"/>
    <n v="9"/>
    <n v="7.2949999999999999"/>
    <n v="4.0983146067415731E-2"/>
    <n v="28"/>
    <n v="37.99"/>
    <n v="0.27713705"/>
    <n v="0"/>
    <n v="0"/>
    <n v="0"/>
  </r>
  <r>
    <x v="6"/>
    <n v="29"/>
    <n v="1"/>
    <s v="OFF"/>
    <d v="2019-03-29T00:00:00"/>
    <s v="Avg of 4 NM Projects"/>
    <n v="10"/>
    <n v="17.8"/>
    <n v="0.1"/>
    <n v="30.27"/>
    <n v="38.17"/>
    <n v="0.67942600000000009"/>
    <n v="0"/>
    <n v="0"/>
    <n v="0"/>
  </r>
  <r>
    <x v="6"/>
    <n v="29"/>
    <n v="1"/>
    <s v="OFF"/>
    <d v="2019-03-29T00:00:00"/>
    <s v="Avg of 4 NM Projects"/>
    <n v="11"/>
    <n v="42.365000000000002"/>
    <n v="0.23800561797752809"/>
    <n v="31.15"/>
    <n v="39.450000000000003"/>
    <n v="1.6712992500000003"/>
    <n v="0"/>
    <n v="0"/>
    <n v="0"/>
  </r>
  <r>
    <x v="6"/>
    <n v="29"/>
    <n v="1"/>
    <s v="OFF"/>
    <d v="2019-03-29T00:00:00"/>
    <s v="Avg of 4 NM Projects"/>
    <n v="12"/>
    <n v="49.149999999999991"/>
    <n v="0.27612359550561794"/>
    <n v="33.24"/>
    <n v="38.03"/>
    <n v="1.8691744999999995"/>
    <n v="0"/>
    <n v="0"/>
    <n v="0"/>
  </r>
  <r>
    <x v="6"/>
    <n v="29"/>
    <n v="1"/>
    <s v="OFF"/>
    <d v="2019-03-29T00:00:00"/>
    <s v="Avg of 4 NM Projects"/>
    <n v="13"/>
    <n v="62.974999999999994"/>
    <n v="0.35379213483146066"/>
    <n v="29.02"/>
    <n v="32.31"/>
    <n v="2.0347222500000002"/>
    <n v="0"/>
    <n v="0"/>
    <n v="0"/>
  </r>
  <r>
    <x v="6"/>
    <n v="29"/>
    <n v="1"/>
    <s v="OFF"/>
    <d v="2019-03-29T00:00:00"/>
    <s v="Avg of 4 NM Projects"/>
    <n v="14"/>
    <n v="66.94"/>
    <n v="0.37606741573033708"/>
    <n v="27.56"/>
    <n v="31.47"/>
    <n v="2.1066018"/>
    <n v="0"/>
    <n v="0"/>
    <n v="0"/>
  </r>
  <r>
    <x v="6"/>
    <n v="29"/>
    <n v="1"/>
    <s v="OFF"/>
    <d v="2019-03-29T00:00:00"/>
    <s v="Avg of 4 NM Projects"/>
    <n v="15"/>
    <n v="54.019999999999996"/>
    <n v="0.30348314606741572"/>
    <n v="28.19"/>
    <n v="28.45"/>
    <n v="1.5368689999999998"/>
    <n v="0"/>
    <n v="0"/>
    <n v="0"/>
  </r>
  <r>
    <x v="6"/>
    <n v="29"/>
    <n v="1"/>
    <s v="OFF"/>
    <d v="2019-03-29T00:00:00"/>
    <s v="Avg of 4 NM Projects"/>
    <n v="16"/>
    <n v="37.895000000000003"/>
    <n v="0.2128932584269663"/>
    <n v="25.47"/>
    <n v="25.86"/>
    <n v="0.97996470000000013"/>
    <n v="0"/>
    <n v="0"/>
    <n v="0"/>
  </r>
  <r>
    <x v="6"/>
    <n v="29"/>
    <n v="1"/>
    <s v="OFF"/>
    <d v="2019-03-29T00:00:00"/>
    <s v="Avg of 4 NM Projects"/>
    <n v="17"/>
    <n v="31.230000000000004"/>
    <n v="0.1754494382022472"/>
    <n v="27.6"/>
    <n v="23.63"/>
    <n v="0.73796490000000003"/>
    <n v="0"/>
    <n v="0"/>
    <n v="0"/>
  </r>
  <r>
    <x v="6"/>
    <n v="29"/>
    <n v="1"/>
    <s v="OFF"/>
    <d v="2019-03-29T00:00:00"/>
    <s v="Avg of 4 NM Projects"/>
    <n v="18"/>
    <n v="12.295"/>
    <n v="6.9073033707865161E-2"/>
    <n v="29.57"/>
    <n v="24.28"/>
    <n v="0.29852260000000003"/>
    <n v="0"/>
    <n v="0"/>
    <n v="0"/>
  </r>
  <r>
    <x v="6"/>
    <n v="29"/>
    <n v="1"/>
    <s v="OFF"/>
    <d v="2019-03-29T00:00:00"/>
    <s v="Avg of 4 NM Projects"/>
    <n v="19"/>
    <n v="2.8149999999999999"/>
    <n v="1.5814606741573034E-2"/>
    <n v="28.57"/>
    <n v="28.38"/>
    <n v="7.9889699999999994E-2"/>
    <n v="0"/>
    <n v="0"/>
    <n v="0"/>
  </r>
  <r>
    <x v="6"/>
    <n v="29"/>
    <n v="1"/>
    <s v="OFF"/>
    <d v="2019-03-29T00:00:00"/>
    <s v="Avg of 4 NM Projects"/>
    <n v="20"/>
    <n v="-0.13"/>
    <n v="-7.3033707865168538E-4"/>
    <n v="34.01"/>
    <n v="32.880000000000003"/>
    <n v="-4.2744000000000011E-3"/>
    <n v="0"/>
    <n v="0"/>
    <n v="0"/>
  </r>
  <r>
    <x v="6"/>
    <n v="29"/>
    <n v="1"/>
    <s v="OFF"/>
    <d v="2019-03-29T00:00:00"/>
    <s v="Avg of 4 NM Projects"/>
    <n v="21"/>
    <n v="-0.39"/>
    <n v="-2.1910112359550564E-3"/>
    <n v="27.51"/>
    <n v="35.869999999999997"/>
    <n v="-1.39893E-2"/>
    <n v="0"/>
    <n v="0"/>
    <n v="0"/>
  </r>
  <r>
    <x v="6"/>
    <n v="29"/>
    <n v="1"/>
    <s v="OFF"/>
    <d v="2019-03-29T00:00:00"/>
    <s v="Avg of 4 NM Projects"/>
    <n v="22"/>
    <n v="-0.13"/>
    <n v="-7.3033707865168538E-4"/>
    <n v="25.68"/>
    <n v="24.52"/>
    <n v="-3.1876000000000001E-3"/>
    <n v="0"/>
    <n v="0"/>
    <n v="0"/>
  </r>
  <r>
    <x v="6"/>
    <n v="29"/>
    <n v="1"/>
    <s v="OFF"/>
    <d v="2019-03-29T00:00:00"/>
    <s v="Avg of 4 NM Projects"/>
    <n v="23"/>
    <n v="-0.13"/>
    <n v="-7.3033707865168538E-4"/>
    <n v="23.24"/>
    <n v="23.77"/>
    <n v="-3.0901000000000001E-3"/>
    <n v="0"/>
    <n v="0"/>
    <n v="0"/>
  </r>
  <r>
    <x v="6"/>
    <n v="29"/>
    <n v="1"/>
    <s v="OFF"/>
    <d v="2019-03-29T00:00:00"/>
    <s v="Avg of 4 NM Projects"/>
    <n v="24"/>
    <n v="-0.13"/>
    <n v="-7.3033707865168538E-4"/>
    <n v="23.12"/>
    <n v="22.86"/>
    <n v="-2.9718000000000001E-3"/>
    <n v="0"/>
    <n v="0"/>
    <n v="0"/>
  </r>
  <r>
    <x v="6"/>
    <n v="30"/>
    <n v="2"/>
    <s v="OFF"/>
    <d v="2019-03-30T00:00:00"/>
    <s v="Avg of 4 NM Projects"/>
    <n v="1"/>
    <n v="-0.13"/>
    <n v="-7.3033707865168538E-4"/>
    <n v="28.46"/>
    <n v="22.68"/>
    <n v="-2.9483999999999999E-3"/>
    <n v="0"/>
    <n v="0"/>
    <n v="0"/>
  </r>
  <r>
    <x v="6"/>
    <n v="30"/>
    <n v="2"/>
    <s v="OFF"/>
    <d v="2019-03-30T00:00:00"/>
    <s v="Avg of 4 NM Projects"/>
    <n v="2"/>
    <n v="-0.13"/>
    <n v="-7.3033707865168538E-4"/>
    <n v="27.78"/>
    <n v="24.96"/>
    <n v="-3.2447999999999999E-3"/>
    <n v="0"/>
    <n v="0"/>
    <n v="0"/>
  </r>
  <r>
    <x v="6"/>
    <n v="30"/>
    <n v="2"/>
    <s v="OFF"/>
    <d v="2019-03-30T00:00:00"/>
    <s v="Avg of 4 NM Projects"/>
    <n v="3"/>
    <n v="-0.13"/>
    <n v="-7.3033707865168538E-4"/>
    <n v="25.31"/>
    <n v="23.12"/>
    <n v="-3.0056000000000002E-3"/>
    <n v="0"/>
    <n v="0"/>
    <n v="0"/>
  </r>
  <r>
    <x v="6"/>
    <n v="30"/>
    <n v="2"/>
    <s v="OFF"/>
    <d v="2019-03-30T00:00:00"/>
    <s v="Avg of 4 NM Projects"/>
    <n v="4"/>
    <n v="-0.13"/>
    <n v="-7.3033707865168538E-4"/>
    <n v="23.12"/>
    <n v="23"/>
    <n v="-2.99E-3"/>
    <n v="0"/>
    <n v="0"/>
    <n v="0"/>
  </r>
  <r>
    <x v="6"/>
    <n v="30"/>
    <n v="2"/>
    <s v="OFF"/>
    <d v="2019-03-30T00:00:00"/>
    <s v="Avg of 4 NM Projects"/>
    <n v="5"/>
    <n v="-0.39"/>
    <n v="-2.1910112359550564E-3"/>
    <n v="23.6"/>
    <n v="23.07"/>
    <n v="-8.9973000000000015E-3"/>
    <n v="0"/>
    <n v="0"/>
    <n v="0"/>
  </r>
  <r>
    <x v="6"/>
    <n v="30"/>
    <n v="2"/>
    <s v="OFF"/>
    <d v="2019-03-30T00:00:00"/>
    <s v="Avg of 4 NM Projects"/>
    <n v="6"/>
    <n v="-0.13"/>
    <n v="-7.3033707865168538E-4"/>
    <n v="23.84"/>
    <n v="23.03"/>
    <n v="-2.9939000000000003E-3"/>
    <n v="0"/>
    <n v="0"/>
    <n v="0"/>
  </r>
  <r>
    <x v="6"/>
    <n v="30"/>
    <n v="2"/>
    <s v="OFF"/>
    <d v="2019-03-30T00:00:00"/>
    <s v="Avg of 4 NM Projects"/>
    <n v="7"/>
    <n v="-0.26"/>
    <n v="-1.4606741573033708E-3"/>
    <n v="25.47"/>
    <n v="22.54"/>
    <n v="-5.8604E-3"/>
    <n v="0"/>
    <n v="0"/>
    <n v="0"/>
  </r>
  <r>
    <x v="6"/>
    <n v="30"/>
    <n v="2"/>
    <s v="ON"/>
    <d v="2019-03-30T00:00:00"/>
    <s v="Avg of 4 NM Projects"/>
    <n v="8"/>
    <n v="0"/>
    <n v="0"/>
    <n v="23.44"/>
    <n v="21.19"/>
    <n v="0"/>
    <n v="1"/>
    <n v="0"/>
    <n v="0"/>
  </r>
  <r>
    <x v="6"/>
    <n v="30"/>
    <n v="2"/>
    <s v="ON"/>
    <d v="2019-03-30T00:00:00"/>
    <s v="Avg of 4 NM Projects"/>
    <n v="9"/>
    <n v="2.0499999999999998"/>
    <n v="1.1516853932584269E-2"/>
    <n v="30.7"/>
    <n v="20.43"/>
    <n v="4.1881499999999995E-2"/>
    <n v="0"/>
    <n v="0"/>
    <n v="0"/>
  </r>
  <r>
    <x v="6"/>
    <n v="30"/>
    <n v="2"/>
    <s v="ON"/>
    <d v="2019-03-30T00:00:00"/>
    <s v="Avg of 4 NM Projects"/>
    <n v="10"/>
    <n v="5.7649999999999997"/>
    <n v="3.2387640449438197E-2"/>
    <n v="33.17"/>
    <n v="24.62"/>
    <n v="0.14193430000000001"/>
    <n v="0"/>
    <n v="0"/>
    <n v="0"/>
  </r>
  <r>
    <x v="6"/>
    <n v="30"/>
    <n v="2"/>
    <s v="ON"/>
    <d v="2019-03-30T00:00:00"/>
    <s v="Avg of 4 NM Projects"/>
    <n v="11"/>
    <n v="14.455"/>
    <n v="8.1207865168539325E-2"/>
    <n v="30.99"/>
    <n v="20.43"/>
    <n v="0.29531564999999999"/>
    <n v="0"/>
    <n v="0"/>
    <n v="0"/>
  </r>
  <r>
    <x v="6"/>
    <n v="30"/>
    <n v="2"/>
    <s v="ON"/>
    <d v="2019-03-30T00:00:00"/>
    <s v="Avg of 4 NM Projects"/>
    <n v="12"/>
    <n v="34.18"/>
    <n v="0.19202247191011235"/>
    <n v="31.56"/>
    <n v="19.84"/>
    <n v="0.67813120000000005"/>
    <n v="0"/>
    <n v="0"/>
    <n v="0"/>
  </r>
  <r>
    <x v="6"/>
    <n v="30"/>
    <n v="2"/>
    <s v="ON"/>
    <d v="2019-03-30T00:00:00"/>
    <s v="Avg of 4 NM Projects"/>
    <n v="13"/>
    <n v="44.03"/>
    <n v="0.24735955056179776"/>
    <n v="24.85"/>
    <n v="20.170000000000002"/>
    <n v="0.88808510000000007"/>
    <n v="0"/>
    <n v="0"/>
    <n v="0"/>
  </r>
  <r>
    <x v="6"/>
    <n v="30"/>
    <n v="2"/>
    <s v="ON"/>
    <d v="2019-03-30T00:00:00"/>
    <s v="Avg of 4 NM Projects"/>
    <n v="14"/>
    <n v="33.535000000000004"/>
    <n v="0.1883988764044944"/>
    <n v="22.61"/>
    <n v="18.28"/>
    <n v="0.61301980000000011"/>
    <n v="0"/>
    <n v="0"/>
    <n v="0"/>
  </r>
  <r>
    <x v="6"/>
    <n v="30"/>
    <n v="2"/>
    <s v="ON"/>
    <d v="2019-03-30T00:00:00"/>
    <s v="Avg of 4 NM Projects"/>
    <n v="15"/>
    <n v="30.59"/>
    <n v="0.17185393258426968"/>
    <n v="21.72"/>
    <n v="17.43"/>
    <n v="0.53318370000000004"/>
    <n v="0"/>
    <n v="0"/>
    <n v="0"/>
  </r>
  <r>
    <x v="6"/>
    <n v="30"/>
    <n v="2"/>
    <s v="ON"/>
    <d v="2019-03-30T00:00:00"/>
    <s v="Avg of 4 NM Projects"/>
    <n v="16"/>
    <n v="21.5"/>
    <n v="0.12078651685393259"/>
    <n v="21.82"/>
    <n v="18.22"/>
    <n v="0.39172999999999997"/>
    <n v="0"/>
    <n v="0"/>
    <n v="0"/>
  </r>
  <r>
    <x v="6"/>
    <n v="30"/>
    <n v="2"/>
    <s v="ON"/>
    <d v="2019-03-30T00:00:00"/>
    <s v="Avg of 4 NM Projects"/>
    <n v="17"/>
    <n v="13.315"/>
    <n v="7.4803370786516846E-2"/>
    <n v="21.76"/>
    <n v="18.37"/>
    <n v="0.24459655"/>
    <n v="0"/>
    <n v="0"/>
    <n v="0"/>
  </r>
  <r>
    <x v="6"/>
    <n v="30"/>
    <n v="2"/>
    <s v="ON"/>
    <d v="2019-03-30T00:00:00"/>
    <s v="Avg of 4 NM Projects"/>
    <n v="18"/>
    <n v="7.42"/>
    <n v="4.1685393258426968E-2"/>
    <n v="21.97"/>
    <n v="19.05"/>
    <n v="0.141351"/>
    <n v="0"/>
    <n v="0"/>
    <n v="0"/>
  </r>
  <r>
    <x v="6"/>
    <n v="30"/>
    <n v="2"/>
    <s v="ON"/>
    <d v="2019-03-30T00:00:00"/>
    <s v="Avg of 4 NM Projects"/>
    <n v="19"/>
    <n v="2.81"/>
    <n v="1.5786516853932585E-2"/>
    <n v="24.59"/>
    <n v="19.96"/>
    <n v="5.6087600000000001E-2"/>
    <n v="0"/>
    <n v="0"/>
    <n v="0"/>
  </r>
  <r>
    <x v="6"/>
    <n v="30"/>
    <n v="2"/>
    <s v="ON"/>
    <d v="2019-03-30T00:00:00"/>
    <s v="Avg of 4 NM Projects"/>
    <n v="20"/>
    <n v="-0.26"/>
    <n v="-1.4606741573033708E-3"/>
    <n v="32.46"/>
    <n v="23.09"/>
    <n v="-6.0033999999999999E-3"/>
    <n v="0"/>
    <n v="0"/>
    <n v="0"/>
  </r>
  <r>
    <x v="6"/>
    <n v="30"/>
    <n v="2"/>
    <s v="ON"/>
    <d v="2019-03-30T00:00:00"/>
    <s v="Avg of 4 NM Projects"/>
    <n v="21"/>
    <n v="-0.13"/>
    <n v="-7.3033707865168538E-4"/>
    <n v="34.369999999999997"/>
    <n v="21.48"/>
    <n v="-2.7924E-3"/>
    <n v="0"/>
    <n v="0"/>
    <n v="0"/>
  </r>
  <r>
    <x v="6"/>
    <n v="30"/>
    <n v="2"/>
    <s v="ON"/>
    <d v="2019-03-30T00:00:00"/>
    <s v="Avg of 4 NM Projects"/>
    <n v="22"/>
    <n v="-0.13"/>
    <n v="-7.3033707865168538E-4"/>
    <n v="24.9"/>
    <n v="22.51"/>
    <n v="-2.9263000000000002E-3"/>
    <n v="0"/>
    <n v="0"/>
    <n v="0"/>
  </r>
  <r>
    <x v="6"/>
    <n v="30"/>
    <n v="2"/>
    <s v="ON"/>
    <d v="2019-03-30T00:00:00"/>
    <s v="Avg of 4 NM Projects"/>
    <n v="23"/>
    <n v="-0.26"/>
    <n v="-1.4606741573033708E-3"/>
    <n v="23.18"/>
    <n v="19.53"/>
    <n v="-5.0778000000000004E-3"/>
    <n v="0"/>
    <n v="0"/>
    <n v="0"/>
  </r>
  <r>
    <x v="6"/>
    <n v="30"/>
    <n v="2"/>
    <s v="OFF"/>
    <d v="2019-03-30T00:00:00"/>
    <s v="Avg of 4 NM Projects"/>
    <n v="24"/>
    <n v="-0.26"/>
    <n v="-1.4606741573033708E-3"/>
    <n v="21.64"/>
    <n v="20.46"/>
    <n v="-5.3196000000000007E-3"/>
    <n v="0"/>
    <n v="0"/>
    <n v="0"/>
  </r>
  <r>
    <x v="6"/>
    <n v="31"/>
    <n v="3"/>
    <s v="OFF"/>
    <d v="2019-03-31T00:00:00"/>
    <s v="Avg of 4 NM Projects"/>
    <n v="1"/>
    <n v="-0.13"/>
    <n v="-7.3033707865168538E-4"/>
    <n v="19.989999999999998"/>
    <n v="18.28"/>
    <n v="-2.3764000000000003E-3"/>
    <n v="0"/>
    <n v="0"/>
    <n v="0"/>
  </r>
  <r>
    <x v="6"/>
    <n v="31"/>
    <n v="3"/>
    <s v="OFF"/>
    <d v="2019-03-31T00:00:00"/>
    <s v="Avg of 4 NM Projects"/>
    <n v="2"/>
    <n v="-0.13"/>
    <n v="-7.3033707865168538E-4"/>
    <n v="19.690000000000001"/>
    <n v="15.91"/>
    <n v="-2.0683000000000003E-3"/>
    <n v="0"/>
    <n v="0"/>
    <n v="0"/>
  </r>
  <r>
    <x v="6"/>
    <n v="31"/>
    <n v="3"/>
    <s v="OFF"/>
    <d v="2019-03-31T00:00:00"/>
    <s v="Avg of 4 NM Projects"/>
    <n v="3"/>
    <n v="-0.13"/>
    <n v="-7.3033707865168538E-4"/>
    <n v="18.45"/>
    <n v="10.38"/>
    <n v="-1.3494000000000002E-3"/>
    <n v="0"/>
    <n v="0"/>
    <n v="0"/>
  </r>
  <r>
    <x v="6"/>
    <n v="31"/>
    <n v="3"/>
    <s v="OFF"/>
    <d v="2019-03-31T00:00:00"/>
    <s v="Avg of 4 NM Projects"/>
    <n v="4"/>
    <n v="-0.13"/>
    <n v="-7.3033707865168538E-4"/>
    <n v="18.37"/>
    <n v="16.510000000000002"/>
    <n v="-2.1463000000000003E-3"/>
    <n v="0"/>
    <n v="0"/>
    <n v="0"/>
  </r>
  <r>
    <x v="6"/>
    <n v="31"/>
    <n v="3"/>
    <s v="OFF"/>
    <d v="2019-03-31T00:00:00"/>
    <s v="Avg of 4 NM Projects"/>
    <n v="5"/>
    <n v="-0.13"/>
    <n v="-7.3033707865168538E-4"/>
    <n v="18.329999999999998"/>
    <n v="7.77"/>
    <n v="-1.0101000000000001E-3"/>
    <n v="0"/>
    <n v="0"/>
    <n v="0"/>
  </r>
  <r>
    <x v="6"/>
    <n v="31"/>
    <n v="3"/>
    <s v="OFF"/>
    <d v="2019-03-31T00:00:00"/>
    <s v="Avg of 4 NM Projects"/>
    <n v="6"/>
    <n v="-0.52"/>
    <n v="-2.9213483146067415E-3"/>
    <n v="18.329999999999998"/>
    <n v="15.47"/>
    <n v="-8.0444000000000019E-3"/>
    <n v="0"/>
    <n v="0"/>
    <n v="0"/>
  </r>
  <r>
    <x v="6"/>
    <n v="31"/>
    <n v="3"/>
    <s v="OFF"/>
    <d v="2019-03-31T00:00:00"/>
    <s v="Avg of 4 NM Projects"/>
    <n v="7"/>
    <n v="0.255"/>
    <n v="1.4325842696629213E-3"/>
    <n v="18.420000000000002"/>
    <n v="12.82"/>
    <n v="3.2691000000000005E-3"/>
    <n v="0"/>
    <n v="0"/>
    <n v="0"/>
  </r>
  <r>
    <x v="6"/>
    <n v="31"/>
    <n v="3"/>
    <s v="ON"/>
    <d v="2019-03-31T00:00:00"/>
    <s v="Avg of 4 NM Projects"/>
    <n v="8"/>
    <n v="17.790000000000003"/>
    <n v="9.9943820224719121E-2"/>
    <n v="18.329999999999998"/>
    <n v="14.64"/>
    <n v="0.26044560000000005"/>
    <n v="0"/>
    <n v="0"/>
    <n v="0"/>
  </r>
  <r>
    <x v="6"/>
    <n v="31"/>
    <n v="3"/>
    <s v="ON"/>
    <d v="2019-03-31T00:00:00"/>
    <s v="Avg of 4 NM Projects"/>
    <n v="9"/>
    <n v="48.379999999999995"/>
    <n v="0.27179775280898871"/>
    <n v="19.47"/>
    <n v="16.739999999999998"/>
    <n v="0.80988119999999986"/>
    <n v="0"/>
    <n v="0"/>
    <n v="0"/>
  </r>
  <r>
    <x v="6"/>
    <n v="31"/>
    <n v="3"/>
    <s v="ON"/>
    <d v="2019-03-31T00:00:00"/>
    <s v="Avg of 4 NM Projects"/>
    <n v="10"/>
    <n v="63.749999999999993"/>
    <n v="0.3581460674157303"/>
    <n v="23.23"/>
    <n v="3.18"/>
    <n v="0.20272499999999999"/>
    <n v="0"/>
    <n v="0"/>
    <n v="0"/>
  </r>
  <r>
    <x v="6"/>
    <n v="31"/>
    <n v="3"/>
    <s v="ON"/>
    <d v="2019-03-31T00:00:00"/>
    <s v="Avg of 4 NM Projects"/>
    <n v="11"/>
    <n v="69.38000000000001"/>
    <n v="0.38977528089887647"/>
    <n v="23.18"/>
    <n v="14.92"/>
    <n v="1.0351496000000002"/>
    <n v="0"/>
    <n v="0"/>
    <n v="0"/>
  </r>
  <r>
    <x v="6"/>
    <n v="31"/>
    <n v="3"/>
    <s v="ON"/>
    <d v="2019-03-31T00:00:00"/>
    <s v="Avg of 4 NM Projects"/>
    <n v="12"/>
    <n v="75.644999999999996"/>
    <n v="0.42497191011235952"/>
    <n v="24.38"/>
    <n v="22.62"/>
    <n v="1.7110898999999999"/>
    <n v="0"/>
    <n v="0"/>
    <n v="0"/>
  </r>
  <r>
    <x v="6"/>
    <n v="31"/>
    <n v="3"/>
    <s v="ON"/>
    <d v="2019-03-31T00:00:00"/>
    <s v="Avg of 4 NM Projects"/>
    <n v="13"/>
    <n v="75.649999999999991"/>
    <n v="0.42499999999999993"/>
    <n v="29.66"/>
    <n v="28.15"/>
    <n v="2.1295474999999997"/>
    <n v="0"/>
    <n v="0"/>
    <n v="0"/>
  </r>
  <r>
    <x v="6"/>
    <n v="31"/>
    <n v="3"/>
    <s v="ON"/>
    <d v="2019-03-31T00:00:00"/>
    <s v="Avg of 4 NM Projects"/>
    <n v="14"/>
    <n v="57.09"/>
    <n v="0.32073033707865173"/>
    <n v="23.1"/>
    <n v="30.54"/>
    <n v="1.7435286000000001"/>
    <n v="0"/>
    <n v="0"/>
    <n v="0"/>
  </r>
  <r>
    <x v="6"/>
    <n v="31"/>
    <n v="3"/>
    <s v="ON"/>
    <d v="2019-03-31T00:00:00"/>
    <s v="Avg of 4 NM Projects"/>
    <n v="15"/>
    <n v="45.945"/>
    <n v="0.2581179775280899"/>
    <n v="22.48"/>
    <n v="31.83"/>
    <n v="1.4624293499999999"/>
    <n v="0"/>
    <n v="0"/>
    <n v="0"/>
  </r>
  <r>
    <x v="6"/>
    <n v="31"/>
    <n v="3"/>
    <s v="ON"/>
    <d v="2019-03-31T00:00:00"/>
    <s v="Avg of 4 NM Projects"/>
    <n v="16"/>
    <n v="58.494999999999997"/>
    <n v="0.32862359550561798"/>
    <n v="22.45"/>
    <n v="34.15"/>
    <n v="1.99760425"/>
    <n v="0"/>
    <n v="0"/>
    <n v="0"/>
  </r>
  <r>
    <x v="6"/>
    <n v="31"/>
    <n v="3"/>
    <s v="ON"/>
    <d v="2019-03-31T00:00:00"/>
    <s v="Avg of 4 NM Projects"/>
    <n v="17"/>
    <n v="45.050000000000004"/>
    <n v="0.25308988764044948"/>
    <n v="22.68"/>
    <n v="34.15"/>
    <n v="1.5384575"/>
    <n v="0"/>
    <n v="0"/>
    <n v="0"/>
  </r>
  <r>
    <x v="6"/>
    <n v="31"/>
    <n v="3"/>
    <s v="ON"/>
    <d v="2019-03-31T00:00:00"/>
    <s v="Avg of 4 NM Projects"/>
    <n v="18"/>
    <n v="17.28"/>
    <n v="9.7078651685393258E-2"/>
    <n v="25"/>
    <n v="31.23"/>
    <n v="0.53965439999999998"/>
    <n v="0"/>
    <n v="0"/>
    <n v="0"/>
  </r>
  <r>
    <x v="6"/>
    <n v="31"/>
    <n v="3"/>
    <s v="ON"/>
    <d v="2019-03-31T00:00:00"/>
    <s v="Avg of 4 NM Projects"/>
    <n v="19"/>
    <n v="3.0749999999999997"/>
    <n v="1.7275280898876404E-2"/>
    <n v="27.99"/>
    <n v="29.47"/>
    <n v="9.0620249999999986E-2"/>
    <n v="0"/>
    <n v="0"/>
    <n v="0"/>
  </r>
  <r>
    <x v="6"/>
    <n v="31"/>
    <n v="3"/>
    <s v="ON"/>
    <d v="2019-03-31T00:00:00"/>
    <s v="Avg of 4 NM Projects"/>
    <n v="20"/>
    <n v="-0.39"/>
    <n v="-2.1910112359550564E-3"/>
    <n v="36.44"/>
    <n v="30.56"/>
    <n v="-1.1918400000000001E-2"/>
    <n v="0"/>
    <n v="0"/>
    <n v="0"/>
  </r>
  <r>
    <x v="6"/>
    <n v="31"/>
    <n v="3"/>
    <s v="ON"/>
    <d v="2019-03-31T00:00:00"/>
    <s v="Avg of 4 NM Projects"/>
    <n v="21"/>
    <n v="-0.39"/>
    <n v="-2.1910112359550564E-3"/>
    <n v="34.729999999999997"/>
    <n v="36.97"/>
    <n v="-1.44183E-2"/>
    <n v="0"/>
    <n v="0"/>
    <n v="0"/>
  </r>
  <r>
    <x v="6"/>
    <n v="31"/>
    <n v="3"/>
    <s v="ON"/>
    <d v="2019-03-31T00:00:00"/>
    <s v="Avg of 4 NM Projects"/>
    <n v="22"/>
    <n v="-0.13"/>
    <n v="-7.3033707865168538E-4"/>
    <n v="29.68"/>
    <n v="33.42"/>
    <n v="-4.3446000000000005E-3"/>
    <n v="0"/>
    <n v="0"/>
    <n v="0"/>
  </r>
  <r>
    <x v="6"/>
    <n v="31"/>
    <n v="3"/>
    <s v="ON"/>
    <d v="2019-03-31T00:00:00"/>
    <s v="Avg of 4 NM Projects"/>
    <n v="23"/>
    <n v="-0.26"/>
    <n v="-1.4606741573033708E-3"/>
    <n v="24.24"/>
    <n v="22.36"/>
    <n v="-5.8136000000000004E-3"/>
    <n v="0"/>
    <n v="0"/>
    <n v="0"/>
  </r>
  <r>
    <x v="6"/>
    <n v="31"/>
    <n v="3"/>
    <s v="OFF"/>
    <d v="2019-03-31T00:00:00"/>
    <s v="Avg of 4 NM Projects"/>
    <n v="24"/>
    <n v="-0.13"/>
    <n v="-7.3033707865168538E-4"/>
    <n v="23.14"/>
    <n v="18.07"/>
    <n v="-2.3490999999999998E-3"/>
    <n v="0"/>
    <n v="0"/>
    <n v="0"/>
  </r>
  <r>
    <x v="7"/>
    <n v="1"/>
    <n v="1"/>
    <s v="OFF"/>
    <d v="2019-04-01T00:00:00"/>
    <s v="Avg of 4 NM Projects"/>
    <n v="1"/>
    <n v="-0.13"/>
    <n v="-7.3033707865168538E-4"/>
    <n v="19.97"/>
    <n v="18.239999999999998"/>
    <n v="-2.3712E-3"/>
    <n v="0"/>
    <n v="0"/>
    <n v="0"/>
  </r>
  <r>
    <x v="7"/>
    <n v="1"/>
    <n v="1"/>
    <s v="OFF"/>
    <d v="2019-04-01T00:00:00"/>
    <s v="Avg of 4 NM Projects"/>
    <n v="2"/>
    <n v="-0.13"/>
    <n v="-7.3033707865168538E-4"/>
    <n v="18.59"/>
    <n v="19.21"/>
    <n v="-2.4973E-3"/>
    <n v="0"/>
    <n v="0"/>
    <n v="0"/>
  </r>
  <r>
    <x v="7"/>
    <n v="1"/>
    <n v="1"/>
    <s v="OFF"/>
    <d v="2019-04-01T00:00:00"/>
    <s v="Avg of 4 NM Projects"/>
    <n v="3"/>
    <n v="-0.26"/>
    <n v="-1.4606741573033708E-3"/>
    <n v="18.63"/>
    <n v="20.11"/>
    <n v="-5.2285999999999999E-3"/>
    <n v="0"/>
    <n v="0"/>
    <n v="0"/>
  </r>
  <r>
    <x v="7"/>
    <n v="1"/>
    <n v="1"/>
    <s v="OFF"/>
    <d v="2019-04-01T00:00:00"/>
    <s v="Avg of 4 NM Projects"/>
    <n v="4"/>
    <n v="-0.13"/>
    <n v="-7.3033707865168538E-4"/>
    <n v="18.690000000000001"/>
    <n v="18.57"/>
    <n v="-2.4140999999999998E-3"/>
    <n v="0"/>
    <n v="0"/>
    <n v="0"/>
  </r>
  <r>
    <x v="7"/>
    <n v="1"/>
    <n v="1"/>
    <s v="OFF"/>
    <d v="2019-04-01T00:00:00"/>
    <s v="Avg of 4 NM Projects"/>
    <n v="5"/>
    <n v="-0.13"/>
    <n v="-7.3033707865168538E-4"/>
    <n v="18.87"/>
    <n v="18.21"/>
    <n v="-2.3673000000000001E-3"/>
    <n v="0"/>
    <n v="0"/>
    <n v="0"/>
  </r>
  <r>
    <x v="7"/>
    <n v="1"/>
    <n v="1"/>
    <s v="OFF"/>
    <d v="2019-04-01T00:00:00"/>
    <s v="Avg of 4 NM Projects"/>
    <n v="6"/>
    <n v="-0.13"/>
    <n v="-7.3033707865168538E-4"/>
    <n v="25.09"/>
    <n v="19.88"/>
    <n v="-2.5844000000000002E-3"/>
    <n v="0"/>
    <n v="0"/>
    <n v="0"/>
  </r>
  <r>
    <x v="7"/>
    <n v="1"/>
    <n v="1"/>
    <s v="OFF"/>
    <d v="2019-04-01T00:00:00"/>
    <s v="Avg of 4 NM Projects"/>
    <n v="7"/>
    <n v="-0.26"/>
    <n v="-1.4606741573033708E-3"/>
    <n v="33.47"/>
    <n v="25.58"/>
    <n v="-6.6507999999999992E-3"/>
    <n v="0"/>
    <n v="0"/>
    <n v="0"/>
  </r>
  <r>
    <x v="7"/>
    <n v="1"/>
    <n v="1"/>
    <s v="OFF"/>
    <d v="2019-04-01T00:00:00"/>
    <s v="Avg of 4 NM Projects"/>
    <n v="8"/>
    <n v="3.0700000000000003"/>
    <n v="1.7247191011235955E-2"/>
    <n v="38.96"/>
    <n v="36.090000000000003"/>
    <n v="0.11079630000000001"/>
    <n v="0"/>
    <n v="0"/>
    <n v="0"/>
  </r>
  <r>
    <x v="7"/>
    <n v="1"/>
    <n v="1"/>
    <s v="OFF"/>
    <d v="2019-04-01T00:00:00"/>
    <s v="Avg of 4 NM Projects"/>
    <n v="9"/>
    <n v="21.895000000000003"/>
    <n v="0.12300561797752811"/>
    <n v="29.93"/>
    <n v="23.97"/>
    <n v="0.52482315000000002"/>
    <n v="0"/>
    <n v="0"/>
    <n v="0"/>
  </r>
  <r>
    <x v="7"/>
    <n v="1"/>
    <n v="1"/>
    <s v="OFF"/>
    <d v="2019-04-01T00:00:00"/>
    <s v="Avg of 4 NM Projects"/>
    <n v="10"/>
    <n v="50.43"/>
    <n v="0.28331460674157305"/>
    <n v="25.97"/>
    <n v="18.25"/>
    <n v="0.92034749999999999"/>
    <n v="0"/>
    <n v="0"/>
    <n v="0"/>
  </r>
  <r>
    <x v="7"/>
    <n v="1"/>
    <n v="1"/>
    <s v="OFF"/>
    <d v="2019-04-01T00:00:00"/>
    <s v="Avg of 4 NM Projects"/>
    <n v="11"/>
    <n v="72.19"/>
    <n v="0.40556179775280898"/>
    <n v="25.57"/>
    <n v="19.73"/>
    <n v="1.4243087000000001"/>
    <n v="0"/>
    <n v="0"/>
    <n v="0"/>
  </r>
  <r>
    <x v="7"/>
    <n v="1"/>
    <n v="1"/>
    <s v="OFF"/>
    <d v="2019-04-01T00:00:00"/>
    <s v="Avg of 4 NM Projects"/>
    <n v="12"/>
    <n v="81.790000000000006"/>
    <n v="0.45949438202247195"/>
    <n v="24.58"/>
    <n v="19.52"/>
    <n v="1.5965408000000001"/>
    <n v="0"/>
    <n v="0"/>
    <n v="0"/>
  </r>
  <r>
    <x v="7"/>
    <n v="1"/>
    <n v="1"/>
    <s v="OFF"/>
    <d v="2019-04-01T00:00:00"/>
    <s v="Avg of 4 NM Projects"/>
    <n v="13"/>
    <n v="80.900000000000006"/>
    <n v="0.45449438202247194"/>
    <n v="24.3"/>
    <n v="19.489999999999998"/>
    <n v="1.5767409999999999"/>
    <n v="0"/>
    <n v="0"/>
    <n v="0"/>
  </r>
  <r>
    <x v="7"/>
    <n v="1"/>
    <n v="1"/>
    <s v="OFF"/>
    <d v="2019-04-01T00:00:00"/>
    <s v="Avg of 4 NM Projects"/>
    <n v="14"/>
    <n v="98.814999999999998"/>
    <n v="0.55514044943820229"/>
    <n v="24.02"/>
    <n v="14.34"/>
    <n v="1.4170071"/>
    <n v="0"/>
    <n v="1"/>
    <n v="0"/>
  </r>
  <r>
    <x v="7"/>
    <n v="1"/>
    <n v="1"/>
    <s v="OFF"/>
    <d v="2019-04-01T00:00:00"/>
    <s v="Avg of 4 NM Projects"/>
    <n v="15"/>
    <n v="105.22"/>
    <n v="0.59112359550561799"/>
    <n v="23.96"/>
    <n v="16.559999999999999"/>
    <n v="1.7424431999999999"/>
    <n v="0"/>
    <n v="1"/>
    <n v="0"/>
  </r>
  <r>
    <x v="7"/>
    <n v="1"/>
    <n v="1"/>
    <s v="OFF"/>
    <d v="2019-04-01T00:00:00"/>
    <s v="Avg of 4 NM Projects"/>
    <n v="16"/>
    <n v="91.9"/>
    <n v="0.51629213483146075"/>
    <n v="23.67"/>
    <n v="11.8"/>
    <n v="1.0844200000000002"/>
    <n v="0"/>
    <n v="1"/>
    <n v="0"/>
  </r>
  <r>
    <x v="7"/>
    <n v="1"/>
    <n v="1"/>
    <s v="OFF"/>
    <d v="2019-04-01T00:00:00"/>
    <s v="Avg of 4 NM Projects"/>
    <n v="17"/>
    <n v="71.295000000000016"/>
    <n v="0.40053370786516862"/>
    <n v="24.53"/>
    <n v="18.66"/>
    <n v="1.3303647000000003"/>
    <n v="0"/>
    <n v="0"/>
    <n v="0"/>
  </r>
  <r>
    <x v="7"/>
    <n v="1"/>
    <n v="1"/>
    <s v="OFF"/>
    <d v="2019-04-01T00:00:00"/>
    <s v="Avg of 4 NM Projects"/>
    <n v="18"/>
    <n v="48.26"/>
    <n v="0.27112359550561799"/>
    <n v="26.47"/>
    <n v="20.47"/>
    <n v="0.98788219999999993"/>
    <n v="0"/>
    <n v="0"/>
    <n v="0"/>
  </r>
  <r>
    <x v="7"/>
    <n v="1"/>
    <n v="1"/>
    <s v="OFF"/>
    <d v="2019-04-01T00:00:00"/>
    <s v="Avg of 4 NM Projects"/>
    <n v="19"/>
    <n v="15.37"/>
    <n v="8.6348314606741569E-2"/>
    <n v="33.65"/>
    <n v="24.92"/>
    <n v="0.38302039999999998"/>
    <n v="0"/>
    <n v="0"/>
    <n v="0"/>
  </r>
  <r>
    <x v="7"/>
    <n v="1"/>
    <n v="1"/>
    <s v="OFF"/>
    <d v="2019-04-01T00:00:00"/>
    <s v="Avg of 4 NM Projects"/>
    <n v="20"/>
    <n v="0"/>
    <n v="0"/>
    <n v="38.24"/>
    <n v="31.38"/>
    <n v="0"/>
    <n v="1"/>
    <n v="0"/>
    <n v="0"/>
  </r>
  <r>
    <x v="7"/>
    <n v="1"/>
    <n v="1"/>
    <s v="OFF"/>
    <d v="2019-04-01T00:00:00"/>
    <s v="Avg of 4 NM Projects"/>
    <n v="21"/>
    <n v="-0.26"/>
    <n v="-1.4606741573033708E-3"/>
    <n v="41.5"/>
    <n v="36.1"/>
    <n v="-9.3860000000000002E-3"/>
    <n v="0"/>
    <n v="0"/>
    <n v="0"/>
  </r>
  <r>
    <x v="7"/>
    <n v="1"/>
    <n v="1"/>
    <s v="OFF"/>
    <d v="2019-04-01T00:00:00"/>
    <s v="Avg of 4 NM Projects"/>
    <n v="22"/>
    <n v="-0.13"/>
    <n v="-7.3033707865168538E-4"/>
    <n v="34.590000000000003"/>
    <n v="26.15"/>
    <n v="-3.3994999999999997E-3"/>
    <n v="0"/>
    <n v="0"/>
    <n v="0"/>
  </r>
  <r>
    <x v="7"/>
    <n v="1"/>
    <n v="1"/>
    <s v="OFF"/>
    <d v="2019-04-01T00:00:00"/>
    <s v="Avg of 4 NM Projects"/>
    <n v="23"/>
    <n v="-0.13"/>
    <n v="-7.3033707865168538E-4"/>
    <n v="26.56"/>
    <n v="25.32"/>
    <n v="-3.2916000000000004E-3"/>
    <n v="0"/>
    <n v="0"/>
    <n v="0"/>
  </r>
  <r>
    <x v="7"/>
    <n v="1"/>
    <n v="1"/>
    <s v="OFF"/>
    <d v="2019-04-01T00:00:00"/>
    <s v="Avg of 4 NM Projects"/>
    <n v="24"/>
    <n v="-0.39"/>
    <n v="-2.1910112359550564E-3"/>
    <n v="25.45"/>
    <n v="26.92"/>
    <n v="-1.0498800000000001E-2"/>
    <n v="0"/>
    <n v="0"/>
    <n v="0"/>
  </r>
  <r>
    <x v="7"/>
    <n v="2"/>
    <n v="2"/>
    <s v="OFF"/>
    <d v="2019-04-02T00:00:00"/>
    <s v="Avg of 4 NM Projects"/>
    <n v="1"/>
    <n v="-0.13"/>
    <n v="-7.3033707865168538E-4"/>
    <n v="24.51"/>
    <n v="20.59"/>
    <n v="-2.6766999999999997E-3"/>
    <n v="0"/>
    <n v="0"/>
    <n v="0"/>
  </r>
  <r>
    <x v="7"/>
    <n v="2"/>
    <n v="2"/>
    <s v="OFF"/>
    <d v="2019-04-02T00:00:00"/>
    <s v="Avg of 4 NM Projects"/>
    <n v="2"/>
    <n v="-0.13"/>
    <n v="-7.3033707865168538E-4"/>
    <n v="23.33"/>
    <n v="21.07"/>
    <n v="-2.7391E-3"/>
    <n v="0"/>
    <n v="0"/>
    <n v="0"/>
  </r>
  <r>
    <x v="7"/>
    <n v="2"/>
    <n v="2"/>
    <s v="OFF"/>
    <d v="2019-04-02T00:00:00"/>
    <s v="Avg of 4 NM Projects"/>
    <n v="3"/>
    <n v="-0.26"/>
    <n v="-1.4606741573033708E-3"/>
    <n v="22.83"/>
    <n v="21.15"/>
    <n v="-5.4989999999999995E-3"/>
    <n v="0"/>
    <n v="0"/>
    <n v="0"/>
  </r>
  <r>
    <x v="7"/>
    <n v="2"/>
    <n v="2"/>
    <s v="OFF"/>
    <d v="2019-04-02T00:00:00"/>
    <s v="Avg of 4 NM Projects"/>
    <n v="4"/>
    <n v="-0.26"/>
    <n v="-1.4606741573033708E-3"/>
    <n v="22.69"/>
    <n v="22.01"/>
    <n v="-5.7226000000000004E-3"/>
    <n v="0"/>
    <n v="0"/>
    <n v="0"/>
  </r>
  <r>
    <x v="7"/>
    <n v="2"/>
    <n v="2"/>
    <s v="OFF"/>
    <d v="2019-04-02T00:00:00"/>
    <s v="Avg of 4 NM Projects"/>
    <n v="5"/>
    <n v="-0.13"/>
    <n v="-7.3033707865168538E-4"/>
    <n v="24.38"/>
    <n v="23.56"/>
    <n v="-3.0627999999999996E-3"/>
    <n v="0"/>
    <n v="0"/>
    <n v="0"/>
  </r>
  <r>
    <x v="7"/>
    <n v="2"/>
    <n v="2"/>
    <s v="OFF"/>
    <d v="2019-04-02T00:00:00"/>
    <s v="Avg of 4 NM Projects"/>
    <n v="6"/>
    <n v="-0.13"/>
    <n v="-7.3033707865168538E-4"/>
    <n v="30.13"/>
    <n v="29.99"/>
    <n v="-3.8986999999999997E-3"/>
    <n v="0"/>
    <n v="0"/>
    <n v="0"/>
  </r>
  <r>
    <x v="7"/>
    <n v="2"/>
    <n v="2"/>
    <s v="OFF"/>
    <d v="2019-04-02T00:00:00"/>
    <s v="Avg of 4 NM Projects"/>
    <n v="7"/>
    <n v="0.13"/>
    <n v="7.3033707865168538E-4"/>
    <n v="38.9"/>
    <n v="36.85"/>
    <n v="4.7905000000000005E-3"/>
    <n v="0"/>
    <n v="0"/>
    <n v="0"/>
  </r>
  <r>
    <x v="7"/>
    <n v="2"/>
    <n v="2"/>
    <s v="ON"/>
    <d v="2019-04-02T00:00:00"/>
    <s v="Avg of 4 NM Projects"/>
    <n v="8"/>
    <n v="15.24"/>
    <n v="8.5617977528089889E-2"/>
    <n v="39.049999999999997"/>
    <n v="37.880000000000003"/>
    <n v="0.5772912"/>
    <n v="0"/>
    <n v="0"/>
    <n v="0"/>
  </r>
  <r>
    <x v="7"/>
    <n v="2"/>
    <n v="2"/>
    <s v="ON"/>
    <d v="2019-04-02T00:00:00"/>
    <s v="Avg of 4 NM Projects"/>
    <n v="9"/>
    <n v="61.314999999999998"/>
    <n v="0.34446629213483143"/>
    <n v="34.630000000000003"/>
    <n v="35.47"/>
    <n v="2.1748430499999998"/>
    <n v="0"/>
    <n v="0"/>
    <n v="0"/>
  </r>
  <r>
    <x v="7"/>
    <n v="2"/>
    <n v="2"/>
    <s v="ON"/>
    <d v="2019-04-02T00:00:00"/>
    <s v="Avg of 4 NM Projects"/>
    <n v="10"/>
    <n v="87.424999999999997"/>
    <n v="0.49115168539325843"/>
    <n v="28.19"/>
    <n v="27.52"/>
    <n v="2.4059359999999996"/>
    <n v="0"/>
    <n v="0"/>
    <n v="0"/>
  </r>
  <r>
    <x v="7"/>
    <n v="2"/>
    <n v="2"/>
    <s v="ON"/>
    <d v="2019-04-02T00:00:00"/>
    <s v="Avg of 4 NM Projects"/>
    <n v="11"/>
    <n v="97.405000000000001"/>
    <n v="0.54721910112359551"/>
    <n v="25.59"/>
    <n v="21.34"/>
    <n v="2.0786226999999999"/>
    <n v="0"/>
    <n v="1"/>
    <n v="0"/>
  </r>
  <r>
    <x v="7"/>
    <n v="2"/>
    <n v="2"/>
    <s v="ON"/>
    <d v="2019-04-02T00:00:00"/>
    <s v="Avg of 4 NM Projects"/>
    <n v="12"/>
    <n v="112.77000000000001"/>
    <n v="0.63353932584269668"/>
    <n v="23.32"/>
    <n v="20.13"/>
    <n v="2.2700601000000002"/>
    <n v="0"/>
    <n v="1"/>
    <n v="0"/>
  </r>
  <r>
    <x v="7"/>
    <n v="2"/>
    <n v="2"/>
    <s v="ON"/>
    <d v="2019-04-02T00:00:00"/>
    <s v="Avg of 4 NM Projects"/>
    <n v="13"/>
    <n v="118.39999999999999"/>
    <n v="0.66516853932584263"/>
    <n v="22.93"/>
    <n v="20.09"/>
    <n v="2.3786559999999999"/>
    <n v="0"/>
    <n v="1"/>
    <n v="0"/>
  </r>
  <r>
    <x v="7"/>
    <n v="2"/>
    <n v="2"/>
    <s v="ON"/>
    <d v="2019-04-02T00:00:00"/>
    <s v="Avg of 4 NM Projects"/>
    <n v="14"/>
    <n v="125.32"/>
    <n v="0.70404494382022464"/>
    <n v="23.36"/>
    <n v="20.11"/>
    <n v="2.5201851999999998"/>
    <n v="0"/>
    <n v="1"/>
    <n v="0"/>
  </r>
  <r>
    <x v="7"/>
    <n v="2"/>
    <n v="2"/>
    <s v="ON"/>
    <d v="2019-04-02T00:00:00"/>
    <s v="Avg of 4 NM Projects"/>
    <n v="15"/>
    <n v="121.34"/>
    <n v="0.68168539325842703"/>
    <n v="23.1"/>
    <n v="20.18"/>
    <n v="2.4486412"/>
    <n v="0"/>
    <n v="1"/>
    <n v="0"/>
  </r>
  <r>
    <x v="7"/>
    <n v="2"/>
    <n v="2"/>
    <s v="ON"/>
    <d v="2019-04-02T00:00:00"/>
    <s v="Avg of 4 NM Projects"/>
    <n v="16"/>
    <n v="104.065"/>
    <n v="0.58463483146067419"/>
    <n v="23.74"/>
    <n v="19.940000000000001"/>
    <n v="2.0750561000000003"/>
    <n v="0"/>
    <n v="1"/>
    <n v="0"/>
  </r>
  <r>
    <x v="7"/>
    <n v="2"/>
    <n v="2"/>
    <s v="ON"/>
    <d v="2019-04-02T00:00:00"/>
    <s v="Avg of 4 NM Projects"/>
    <n v="17"/>
    <n v="67.58"/>
    <n v="0.37966292134831459"/>
    <n v="24.09"/>
    <n v="20.76"/>
    <n v="1.4029608"/>
    <n v="0"/>
    <n v="0"/>
    <n v="0"/>
  </r>
  <r>
    <x v="7"/>
    <n v="2"/>
    <n v="2"/>
    <s v="ON"/>
    <d v="2019-04-02T00:00:00"/>
    <s v="Avg of 4 NM Projects"/>
    <n v="18"/>
    <n v="39.94"/>
    <n v="0.22438202247191011"/>
    <n v="26.22"/>
    <n v="35.56"/>
    <n v="1.4202664"/>
    <n v="0"/>
    <n v="0"/>
    <n v="0"/>
  </r>
  <r>
    <x v="7"/>
    <n v="2"/>
    <n v="2"/>
    <s v="ON"/>
    <d v="2019-04-02T00:00:00"/>
    <s v="Avg of 4 NM Projects"/>
    <n v="19"/>
    <n v="8.8299999999999983"/>
    <n v="4.96067415730337E-2"/>
    <n v="31.2"/>
    <n v="36.79"/>
    <n v="0.32485569999999997"/>
    <n v="0"/>
    <n v="0"/>
    <n v="0"/>
  </r>
  <r>
    <x v="7"/>
    <n v="2"/>
    <n v="2"/>
    <s v="ON"/>
    <d v="2019-04-02T00:00:00"/>
    <s v="Avg of 4 NM Projects"/>
    <n v="20"/>
    <n v="0"/>
    <n v="0"/>
    <n v="37.090000000000003"/>
    <n v="35.94"/>
    <n v="0"/>
    <n v="1"/>
    <n v="0"/>
    <n v="0"/>
  </r>
  <r>
    <x v="7"/>
    <n v="2"/>
    <n v="2"/>
    <s v="ON"/>
    <d v="2019-04-02T00:00:00"/>
    <s v="Avg of 4 NM Projects"/>
    <n v="21"/>
    <n v="-0.26"/>
    <n v="-1.4606741573033708E-3"/>
    <n v="37.93"/>
    <n v="29.79"/>
    <n v="-7.7454000000000004E-3"/>
    <n v="0"/>
    <n v="0"/>
    <n v="0"/>
  </r>
  <r>
    <x v="7"/>
    <n v="2"/>
    <n v="2"/>
    <s v="ON"/>
    <d v="2019-04-02T00:00:00"/>
    <s v="Avg of 4 NM Projects"/>
    <n v="22"/>
    <n v="-0.13"/>
    <n v="-7.3033707865168538E-4"/>
    <n v="30.26"/>
    <n v="29.49"/>
    <n v="-3.8336999999999998E-3"/>
    <n v="0"/>
    <n v="0"/>
    <n v="0"/>
  </r>
  <r>
    <x v="7"/>
    <n v="2"/>
    <n v="2"/>
    <s v="ON"/>
    <d v="2019-04-02T00:00:00"/>
    <s v="Avg of 4 NM Projects"/>
    <n v="23"/>
    <n v="-0.13"/>
    <n v="-7.3033707865168538E-4"/>
    <n v="24.91"/>
    <n v="24.86"/>
    <n v="-3.2318000000000004E-3"/>
    <n v="0"/>
    <n v="0"/>
    <n v="0"/>
  </r>
  <r>
    <x v="7"/>
    <n v="2"/>
    <n v="2"/>
    <s v="OFF"/>
    <d v="2019-04-02T00:00:00"/>
    <s v="Avg of 4 NM Projects"/>
    <n v="24"/>
    <n v="-0.26"/>
    <n v="-1.4606741573033708E-3"/>
    <n v="24.53"/>
    <n v="23.72"/>
    <n v="-6.1672000000000003E-3"/>
    <n v="0"/>
    <n v="0"/>
    <n v="0"/>
  </r>
  <r>
    <x v="7"/>
    <n v="3"/>
    <n v="3"/>
    <s v="OFF"/>
    <d v="2019-04-03T00:00:00"/>
    <s v="Avg of 4 NM Projects"/>
    <n v="1"/>
    <n v="-0.26"/>
    <n v="-1.4606741573033708E-3"/>
    <n v="23.35"/>
    <n v="22.78"/>
    <n v="-5.9228000000000006E-3"/>
    <n v="0"/>
    <n v="0"/>
    <n v="0"/>
  </r>
  <r>
    <x v="7"/>
    <n v="3"/>
    <n v="3"/>
    <s v="OFF"/>
    <d v="2019-04-03T00:00:00"/>
    <s v="Avg of 4 NM Projects"/>
    <n v="2"/>
    <n v="-0.13"/>
    <n v="-7.3033707865168538E-4"/>
    <n v="22.3"/>
    <n v="21.9"/>
    <n v="-2.8470000000000001E-3"/>
    <n v="0"/>
    <n v="0"/>
    <n v="0"/>
  </r>
  <r>
    <x v="7"/>
    <n v="3"/>
    <n v="3"/>
    <s v="OFF"/>
    <d v="2019-04-03T00:00:00"/>
    <s v="Avg of 4 NM Projects"/>
    <n v="3"/>
    <n v="-0.13"/>
    <n v="-7.3033707865168538E-4"/>
    <n v="22.09"/>
    <n v="20.440000000000001"/>
    <n v="-2.6572000000000006E-3"/>
    <n v="0"/>
    <n v="0"/>
    <n v="0"/>
  </r>
  <r>
    <x v="7"/>
    <n v="3"/>
    <n v="3"/>
    <s v="OFF"/>
    <d v="2019-04-03T00:00:00"/>
    <s v="Avg of 4 NM Projects"/>
    <n v="4"/>
    <n v="-0.13"/>
    <n v="-7.3033707865168538E-4"/>
    <n v="22.1"/>
    <n v="19.28"/>
    <n v="-2.5064000000000002E-3"/>
    <n v="0"/>
    <n v="0"/>
    <n v="0"/>
  </r>
  <r>
    <x v="7"/>
    <n v="3"/>
    <n v="3"/>
    <s v="OFF"/>
    <d v="2019-04-03T00:00:00"/>
    <s v="Avg of 4 NM Projects"/>
    <n v="5"/>
    <n v="-0.13"/>
    <n v="-7.3033707865168538E-4"/>
    <n v="22.32"/>
    <n v="20.12"/>
    <n v="-2.6156E-3"/>
    <n v="0"/>
    <n v="0"/>
    <n v="0"/>
  </r>
  <r>
    <x v="7"/>
    <n v="3"/>
    <n v="3"/>
    <s v="OFF"/>
    <d v="2019-04-03T00:00:00"/>
    <s v="Avg of 4 NM Projects"/>
    <n v="6"/>
    <n v="-0.26"/>
    <n v="-1.4606741573033708E-3"/>
    <n v="23.47"/>
    <n v="21.93"/>
    <n v="-5.7018000000000008E-3"/>
    <n v="0"/>
    <n v="0"/>
    <n v="0"/>
  </r>
  <r>
    <x v="7"/>
    <n v="3"/>
    <n v="3"/>
    <s v="OFF"/>
    <d v="2019-04-03T00:00:00"/>
    <s v="Avg of 4 NM Projects"/>
    <n v="7"/>
    <n v="-0.13"/>
    <n v="-7.3033707865168538E-4"/>
    <n v="31.7"/>
    <n v="39.520000000000003"/>
    <n v="-5.1376000000000008E-3"/>
    <n v="0"/>
    <n v="0"/>
    <n v="0"/>
  </r>
  <r>
    <x v="7"/>
    <n v="3"/>
    <n v="3"/>
    <s v="ON"/>
    <d v="2019-04-03T00:00:00"/>
    <s v="Avg of 4 NM Projects"/>
    <n v="8"/>
    <n v="8.58"/>
    <n v="4.8202247191011238E-2"/>
    <n v="38.58"/>
    <n v="44.48"/>
    <n v="0.38163839999999999"/>
    <n v="0"/>
    <n v="0"/>
    <n v="0"/>
  </r>
  <r>
    <x v="7"/>
    <n v="3"/>
    <n v="3"/>
    <s v="ON"/>
    <d v="2019-04-03T00:00:00"/>
    <s v="Avg of 4 NM Projects"/>
    <n v="9"/>
    <n v="23.555"/>
    <n v="0.1323314606741573"/>
    <n v="37.67"/>
    <n v="39.409999999999997"/>
    <n v="0.92830254999999984"/>
    <n v="0"/>
    <n v="0"/>
    <n v="0"/>
  </r>
  <r>
    <x v="7"/>
    <n v="3"/>
    <n v="3"/>
    <s v="ON"/>
    <d v="2019-04-03T00:00:00"/>
    <s v="Avg of 4 NM Projects"/>
    <n v="10"/>
    <n v="55.044999999999995"/>
    <n v="0.30924157303370786"/>
    <n v="34.200000000000003"/>
    <n v="29.54"/>
    <n v="1.6260292999999997"/>
    <n v="0"/>
    <n v="0"/>
    <n v="0"/>
  </r>
  <r>
    <x v="7"/>
    <n v="3"/>
    <n v="3"/>
    <s v="ON"/>
    <d v="2019-04-03T00:00:00"/>
    <s v="Avg of 4 NM Projects"/>
    <n v="11"/>
    <n v="84.35"/>
    <n v="0.47387640449438201"/>
    <n v="30.26"/>
    <n v="20.92"/>
    <n v="1.764602"/>
    <n v="0"/>
    <n v="0"/>
    <n v="0"/>
  </r>
  <r>
    <x v="7"/>
    <n v="3"/>
    <n v="3"/>
    <s v="ON"/>
    <d v="2019-04-03T00:00:00"/>
    <s v="Avg of 4 NM Projects"/>
    <n v="12"/>
    <n v="85.245000000000005"/>
    <n v="0.47890449438202248"/>
    <n v="24.81"/>
    <n v="20.02"/>
    <n v="1.7066049000000001"/>
    <n v="0"/>
    <n v="0"/>
    <n v="0"/>
  </r>
  <r>
    <x v="7"/>
    <n v="3"/>
    <n v="3"/>
    <s v="ON"/>
    <d v="2019-04-03T00:00:00"/>
    <s v="Avg of 4 NM Projects"/>
    <n v="13"/>
    <n v="105.215"/>
    <n v="0.59109550561797752"/>
    <n v="21.98"/>
    <n v="18.96"/>
    <n v="1.9948764000000001"/>
    <n v="0"/>
    <n v="1"/>
    <n v="0"/>
  </r>
  <r>
    <x v="7"/>
    <n v="3"/>
    <n v="3"/>
    <s v="ON"/>
    <d v="2019-04-03T00:00:00"/>
    <s v="Avg of 4 NM Projects"/>
    <n v="14"/>
    <n v="74.114999999999995"/>
    <n v="0.41637640449438201"/>
    <n v="21.91"/>
    <n v="19.260000000000002"/>
    <n v="1.4274548999999999"/>
    <n v="0"/>
    <n v="0"/>
    <n v="0"/>
  </r>
  <r>
    <x v="7"/>
    <n v="3"/>
    <n v="3"/>
    <s v="ON"/>
    <d v="2019-04-03T00:00:00"/>
    <s v="Avg of 4 NM Projects"/>
    <n v="15"/>
    <n v="50.690000000000005"/>
    <n v="0.28477528089887644"/>
    <n v="21.73"/>
    <n v="20.25"/>
    <n v="1.0264725000000001"/>
    <n v="0"/>
    <n v="0"/>
    <n v="0"/>
  </r>
  <r>
    <x v="7"/>
    <n v="3"/>
    <n v="3"/>
    <s v="ON"/>
    <d v="2019-04-03T00:00:00"/>
    <s v="Avg of 4 NM Projects"/>
    <n v="16"/>
    <n v="29.824999999999999"/>
    <n v="0.16755617977528089"/>
    <n v="21.84"/>
    <n v="20.14"/>
    <n v="0.60067550000000003"/>
    <n v="0"/>
    <n v="0"/>
    <n v="0"/>
  </r>
  <r>
    <x v="7"/>
    <n v="3"/>
    <n v="3"/>
    <s v="ON"/>
    <d v="2019-04-03T00:00:00"/>
    <s v="Avg of 4 NM Projects"/>
    <n v="17"/>
    <n v="26.115000000000002"/>
    <n v="0.14671348314606741"/>
    <n v="21.64"/>
    <n v="19.82"/>
    <n v="0.5175993000000001"/>
    <n v="0"/>
    <n v="0"/>
    <n v="0"/>
  </r>
  <r>
    <x v="7"/>
    <n v="3"/>
    <n v="3"/>
    <s v="ON"/>
    <d v="2019-04-03T00:00:00"/>
    <s v="Avg of 4 NM Projects"/>
    <n v="18"/>
    <n v="9.8550000000000004"/>
    <n v="5.5365168539325847E-2"/>
    <n v="22.82"/>
    <n v="24.66"/>
    <n v="0.2430243"/>
    <n v="0"/>
    <n v="0"/>
    <n v="0"/>
  </r>
  <r>
    <x v="7"/>
    <n v="3"/>
    <n v="3"/>
    <s v="ON"/>
    <d v="2019-04-03T00:00:00"/>
    <s v="Avg of 4 NM Projects"/>
    <n v="19"/>
    <n v="1.54"/>
    <n v="8.6516853932584268E-3"/>
    <n v="26.3"/>
    <n v="36.950000000000003"/>
    <n v="5.6903000000000009E-2"/>
    <n v="0"/>
    <n v="0"/>
    <n v="0"/>
  </r>
  <r>
    <x v="7"/>
    <n v="3"/>
    <n v="3"/>
    <s v="ON"/>
    <d v="2019-04-03T00:00:00"/>
    <s v="Avg of 4 NM Projects"/>
    <n v="20"/>
    <n v="-0.39"/>
    <n v="-2.1910112359550564E-3"/>
    <n v="35.1"/>
    <n v="38.479999999999997"/>
    <n v="-1.50072E-2"/>
    <n v="0"/>
    <n v="0"/>
    <n v="0"/>
  </r>
  <r>
    <x v="7"/>
    <n v="3"/>
    <n v="3"/>
    <s v="ON"/>
    <d v="2019-04-03T00:00:00"/>
    <s v="Avg of 4 NM Projects"/>
    <n v="21"/>
    <n v="0"/>
    <n v="0"/>
    <n v="34.53"/>
    <n v="33.22"/>
    <n v="0"/>
    <n v="1"/>
    <n v="0"/>
    <n v="0"/>
  </r>
  <r>
    <x v="7"/>
    <n v="3"/>
    <n v="3"/>
    <s v="ON"/>
    <d v="2019-04-03T00:00:00"/>
    <s v="Avg of 4 NM Projects"/>
    <n v="22"/>
    <n v="-0.13"/>
    <n v="-7.3033707865168538E-4"/>
    <n v="26.31"/>
    <n v="29.58"/>
    <n v="-3.8453999999999997E-3"/>
    <n v="0"/>
    <n v="0"/>
    <n v="0"/>
  </r>
  <r>
    <x v="7"/>
    <n v="3"/>
    <n v="3"/>
    <s v="ON"/>
    <d v="2019-04-03T00:00:00"/>
    <s v="Avg of 4 NM Projects"/>
    <n v="23"/>
    <n v="0"/>
    <n v="0"/>
    <n v="25.55"/>
    <n v="25.68"/>
    <n v="0"/>
    <n v="1"/>
    <n v="0"/>
    <n v="0"/>
  </r>
  <r>
    <x v="7"/>
    <n v="3"/>
    <n v="3"/>
    <s v="OFF"/>
    <d v="2019-04-03T00:00:00"/>
    <s v="Avg of 4 NM Projects"/>
    <n v="24"/>
    <n v="-0.13"/>
    <n v="-7.3033707865168538E-4"/>
    <n v="20.03"/>
    <n v="19.48"/>
    <n v="-2.5324000000000002E-3"/>
    <n v="0"/>
    <n v="0"/>
    <n v="0"/>
  </r>
  <r>
    <x v="7"/>
    <n v="4"/>
    <n v="4"/>
    <s v="OFF"/>
    <d v="2019-04-04T00:00:00"/>
    <s v="Avg of 4 NM Projects"/>
    <n v="1"/>
    <n v="0"/>
    <n v="0"/>
    <n v="19.86"/>
    <n v="20.350000000000001"/>
    <n v="0"/>
    <n v="1"/>
    <n v="0"/>
    <n v="0"/>
  </r>
  <r>
    <x v="7"/>
    <n v="4"/>
    <n v="4"/>
    <s v="OFF"/>
    <d v="2019-04-04T00:00:00"/>
    <s v="Avg of 4 NM Projects"/>
    <n v="2"/>
    <n v="-0.26"/>
    <n v="-1.4606741573033708E-3"/>
    <n v="19.75"/>
    <n v="18.63"/>
    <n v="-4.8437999999999997E-3"/>
    <n v="0"/>
    <n v="0"/>
    <n v="0"/>
  </r>
  <r>
    <x v="7"/>
    <n v="4"/>
    <n v="4"/>
    <s v="OFF"/>
    <d v="2019-04-04T00:00:00"/>
    <s v="Avg of 4 NM Projects"/>
    <n v="3"/>
    <n v="-0.39"/>
    <n v="-2.1910112359550564E-3"/>
    <n v="19.78"/>
    <n v="21.47"/>
    <n v="-8.3733000000000002E-3"/>
    <n v="0"/>
    <n v="0"/>
    <n v="0"/>
  </r>
  <r>
    <x v="7"/>
    <n v="4"/>
    <n v="4"/>
    <s v="OFF"/>
    <d v="2019-04-04T00:00:00"/>
    <s v="Avg of 4 NM Projects"/>
    <n v="4"/>
    <n v="0"/>
    <n v="0"/>
    <n v="19.75"/>
    <n v="21.53"/>
    <n v="0"/>
    <n v="1"/>
    <n v="0"/>
    <n v="0"/>
  </r>
  <r>
    <x v="7"/>
    <n v="4"/>
    <n v="4"/>
    <s v="OFF"/>
    <d v="2019-04-04T00:00:00"/>
    <s v="Avg of 4 NM Projects"/>
    <n v="5"/>
    <n v="-0.13"/>
    <n v="-7.3033707865168538E-4"/>
    <n v="19.899999999999999"/>
    <n v="20.079999999999998"/>
    <n v="-2.6103999999999997E-3"/>
    <n v="0"/>
    <n v="0"/>
    <n v="0"/>
  </r>
  <r>
    <x v="7"/>
    <n v="4"/>
    <n v="4"/>
    <s v="OFF"/>
    <d v="2019-04-04T00:00:00"/>
    <s v="Avg of 4 NM Projects"/>
    <n v="6"/>
    <n v="-0.13"/>
    <n v="-7.3033707865168538E-4"/>
    <n v="22.76"/>
    <n v="25.58"/>
    <n v="-3.3253999999999996E-3"/>
    <n v="0"/>
    <n v="0"/>
    <n v="0"/>
  </r>
  <r>
    <x v="7"/>
    <n v="4"/>
    <n v="4"/>
    <s v="OFF"/>
    <d v="2019-04-04T00:00:00"/>
    <s v="Avg of 4 NM Projects"/>
    <n v="7"/>
    <n v="-0.13"/>
    <n v="-7.3033707865168538E-4"/>
    <n v="32.130000000000003"/>
    <n v="34.04"/>
    <n v="-4.4252000000000007E-3"/>
    <n v="0"/>
    <n v="0"/>
    <n v="0"/>
  </r>
  <r>
    <x v="7"/>
    <n v="4"/>
    <n v="4"/>
    <s v="ON"/>
    <d v="2019-04-04T00:00:00"/>
    <s v="Avg of 4 NM Projects"/>
    <n v="8"/>
    <n v="6.4049999999999994"/>
    <n v="3.5983146067415726E-2"/>
    <n v="36.479999999999997"/>
    <n v="33.340000000000003"/>
    <n v="0.2135427"/>
    <n v="0"/>
    <n v="0"/>
    <n v="0"/>
  </r>
  <r>
    <x v="7"/>
    <n v="4"/>
    <n v="4"/>
    <s v="ON"/>
    <d v="2019-04-04T00:00:00"/>
    <s v="Avg of 4 NM Projects"/>
    <n v="9"/>
    <n v="19.069999999999997"/>
    <n v="0.10713483146067414"/>
    <n v="28.81"/>
    <n v="21.6"/>
    <n v="0.411912"/>
    <n v="0"/>
    <n v="0"/>
    <n v="0"/>
  </r>
  <r>
    <x v="7"/>
    <n v="4"/>
    <n v="4"/>
    <s v="ON"/>
    <d v="2019-04-04T00:00:00"/>
    <s v="Avg of 4 NM Projects"/>
    <n v="10"/>
    <n v="43.650000000000006"/>
    <n v="0.24522471910112362"/>
    <n v="23.01"/>
    <n v="21.22"/>
    <n v="0.92625299999999999"/>
    <n v="0"/>
    <n v="0"/>
    <n v="0"/>
  </r>
  <r>
    <x v="7"/>
    <n v="4"/>
    <n v="4"/>
    <s v="ON"/>
    <d v="2019-04-04T00:00:00"/>
    <s v="Avg of 4 NM Projects"/>
    <n v="11"/>
    <n v="47.999999999999993"/>
    <n v="0.26966292134831454"/>
    <n v="21.2"/>
    <n v="18.95"/>
    <n v="0.90959999999999974"/>
    <n v="0"/>
    <n v="0"/>
    <n v="0"/>
  </r>
  <r>
    <x v="7"/>
    <n v="4"/>
    <n v="4"/>
    <s v="ON"/>
    <d v="2019-04-04T00:00:00"/>
    <s v="Avg of 4 NM Projects"/>
    <n v="12"/>
    <n v="53.885000000000005"/>
    <n v="0.30272471910112364"/>
    <n v="20.9"/>
    <n v="19.010000000000002"/>
    <n v="1.0243538500000002"/>
    <n v="0"/>
    <n v="0"/>
    <n v="0"/>
  </r>
  <r>
    <x v="7"/>
    <n v="4"/>
    <n v="4"/>
    <s v="ON"/>
    <d v="2019-04-04T00:00:00"/>
    <s v="Avg of 4 NM Projects"/>
    <n v="13"/>
    <n v="57.225000000000001"/>
    <n v="0.32148876404494381"/>
    <n v="21.45"/>
    <n v="19.05"/>
    <n v="1.09013625"/>
    <n v="0"/>
    <n v="0"/>
    <n v="0"/>
  </r>
  <r>
    <x v="7"/>
    <n v="4"/>
    <n v="4"/>
    <s v="ON"/>
    <d v="2019-04-04T00:00:00"/>
    <s v="Avg of 4 NM Projects"/>
    <n v="14"/>
    <n v="57.6"/>
    <n v="0.32359550561797756"/>
    <n v="21.66"/>
    <n v="19.809999999999999"/>
    <n v="1.1410560000000001"/>
    <n v="0"/>
    <n v="0"/>
    <n v="0"/>
  </r>
  <r>
    <x v="7"/>
    <n v="4"/>
    <n v="4"/>
    <s v="ON"/>
    <d v="2019-04-04T00:00:00"/>
    <s v="Avg of 4 NM Projects"/>
    <n v="15"/>
    <n v="58.120000000000005"/>
    <n v="0.32651685393258428"/>
    <n v="21.56"/>
    <n v="18.39"/>
    <n v="1.0688268000000001"/>
    <n v="0"/>
    <n v="0"/>
    <n v="0"/>
  </r>
  <r>
    <x v="7"/>
    <n v="4"/>
    <n v="4"/>
    <s v="ON"/>
    <d v="2019-04-04T00:00:00"/>
    <s v="Avg of 4 NM Projects"/>
    <n v="16"/>
    <n v="56.444999999999993"/>
    <n v="0.31710674157303365"/>
    <n v="21.54"/>
    <n v="11.89"/>
    <n v="0.67113104999999995"/>
    <n v="0"/>
    <n v="0"/>
    <n v="0"/>
  </r>
  <r>
    <x v="7"/>
    <n v="4"/>
    <n v="4"/>
    <s v="ON"/>
    <d v="2019-04-04T00:00:00"/>
    <s v="Avg of 4 NM Projects"/>
    <n v="17"/>
    <n v="53.255000000000003"/>
    <n v="0.29918539325842697"/>
    <n v="22.37"/>
    <n v="17.87"/>
    <n v="0.95166685000000006"/>
    <n v="0"/>
    <n v="0"/>
    <n v="0"/>
  </r>
  <r>
    <x v="7"/>
    <n v="4"/>
    <n v="4"/>
    <s v="ON"/>
    <d v="2019-04-04T00:00:00"/>
    <s v="Avg of 4 NM Projects"/>
    <n v="18"/>
    <n v="31.104999999999997"/>
    <n v="0.17474719101123593"/>
    <n v="26.7"/>
    <n v="22.59"/>
    <n v="0.70266194999999998"/>
    <n v="0"/>
    <n v="0"/>
    <n v="0"/>
  </r>
  <r>
    <x v="7"/>
    <n v="4"/>
    <n v="4"/>
    <s v="ON"/>
    <d v="2019-04-04T00:00:00"/>
    <s v="Avg of 4 NM Projects"/>
    <n v="19"/>
    <n v="8.31"/>
    <n v="4.6685393258426966E-2"/>
    <n v="28.54"/>
    <n v="28.84"/>
    <n v="0.23966040000000002"/>
    <n v="0"/>
    <n v="0"/>
    <n v="0"/>
  </r>
  <r>
    <x v="7"/>
    <n v="4"/>
    <n v="4"/>
    <s v="ON"/>
    <d v="2019-04-04T00:00:00"/>
    <s v="Avg of 4 NM Projects"/>
    <n v="20"/>
    <n v="-0.13"/>
    <n v="-7.3033707865168538E-4"/>
    <n v="33.97"/>
    <n v="34.950000000000003"/>
    <n v="-4.5435000000000007E-3"/>
    <n v="0"/>
    <n v="0"/>
    <n v="0"/>
  </r>
  <r>
    <x v="7"/>
    <n v="4"/>
    <n v="4"/>
    <s v="ON"/>
    <d v="2019-04-04T00:00:00"/>
    <s v="Avg of 4 NM Projects"/>
    <n v="21"/>
    <n v="-0.26"/>
    <n v="-1.4606741573033708E-3"/>
    <n v="36.25"/>
    <n v="41.75"/>
    <n v="-1.0855E-2"/>
    <n v="0"/>
    <n v="0"/>
    <n v="0"/>
  </r>
  <r>
    <x v="7"/>
    <n v="4"/>
    <n v="4"/>
    <s v="ON"/>
    <d v="2019-04-04T00:00:00"/>
    <s v="Avg of 4 NM Projects"/>
    <n v="22"/>
    <n v="0"/>
    <n v="0"/>
    <n v="28.43"/>
    <n v="27.86"/>
    <n v="0"/>
    <n v="1"/>
    <n v="0"/>
    <n v="0"/>
  </r>
  <r>
    <x v="7"/>
    <n v="4"/>
    <n v="4"/>
    <s v="ON"/>
    <d v="2019-04-04T00:00:00"/>
    <s v="Avg of 4 NM Projects"/>
    <n v="23"/>
    <n v="-0.13"/>
    <n v="-7.3033707865168538E-4"/>
    <n v="28.25"/>
    <n v="23.43"/>
    <n v="-3.0459000000000003E-3"/>
    <n v="0"/>
    <n v="0"/>
    <n v="0"/>
  </r>
  <r>
    <x v="7"/>
    <n v="4"/>
    <n v="4"/>
    <s v="OFF"/>
    <d v="2019-04-04T00:00:00"/>
    <s v="Avg of 4 NM Projects"/>
    <n v="24"/>
    <n v="0"/>
    <n v="0"/>
    <n v="25.72"/>
    <n v="56.31"/>
    <n v="0"/>
    <n v="1"/>
    <n v="0"/>
    <n v="0"/>
  </r>
  <r>
    <x v="7"/>
    <n v="5"/>
    <n v="5"/>
    <s v="OFF"/>
    <d v="2019-04-05T00:00:00"/>
    <s v="Avg of 4 NM Projects"/>
    <n v="1"/>
    <n v="-0.13"/>
    <n v="-7.3033707865168538E-4"/>
    <n v="28.35"/>
    <n v="31.39"/>
    <n v="-4.0807000000000005E-3"/>
    <n v="0"/>
    <n v="0"/>
    <n v="0"/>
  </r>
  <r>
    <x v="7"/>
    <n v="5"/>
    <n v="5"/>
    <s v="OFF"/>
    <d v="2019-04-05T00:00:00"/>
    <s v="Avg of 4 NM Projects"/>
    <n v="2"/>
    <n v="-0.13"/>
    <n v="-7.3033707865168538E-4"/>
    <n v="25.8"/>
    <n v="18.95"/>
    <n v="-2.4635E-3"/>
    <n v="0"/>
    <n v="0"/>
    <n v="0"/>
  </r>
  <r>
    <x v="7"/>
    <n v="5"/>
    <n v="5"/>
    <s v="OFF"/>
    <d v="2019-04-05T00:00:00"/>
    <s v="Avg of 4 NM Projects"/>
    <n v="3"/>
    <n v="-0.52"/>
    <n v="-2.9213483146067415E-3"/>
    <n v="23.87"/>
    <n v="20.8"/>
    <n v="-1.0816000000000001E-2"/>
    <n v="0"/>
    <n v="0"/>
    <n v="0"/>
  </r>
  <r>
    <x v="7"/>
    <n v="5"/>
    <n v="5"/>
    <s v="OFF"/>
    <d v="2019-04-05T00:00:00"/>
    <s v="Avg of 4 NM Projects"/>
    <n v="4"/>
    <n v="-0.13"/>
    <n v="-7.3033707865168538E-4"/>
    <n v="25.43"/>
    <n v="22.63"/>
    <n v="-2.9418999999999999E-3"/>
    <n v="0"/>
    <n v="0"/>
    <n v="0"/>
  </r>
  <r>
    <x v="7"/>
    <n v="5"/>
    <n v="5"/>
    <s v="OFF"/>
    <d v="2019-04-05T00:00:00"/>
    <s v="Avg of 4 NM Projects"/>
    <n v="5"/>
    <n v="-0.13"/>
    <n v="-7.3033707865168538E-4"/>
    <n v="28.18"/>
    <n v="34.229999999999997"/>
    <n v="-4.4498999999999997E-3"/>
    <n v="0"/>
    <n v="0"/>
    <n v="0"/>
  </r>
  <r>
    <x v="7"/>
    <n v="5"/>
    <n v="5"/>
    <s v="OFF"/>
    <d v="2019-04-05T00:00:00"/>
    <s v="Avg of 4 NM Projects"/>
    <n v="6"/>
    <n v="0"/>
    <n v="0"/>
    <n v="29.11"/>
    <n v="42.9"/>
    <n v="0"/>
    <n v="1"/>
    <n v="0"/>
    <n v="0"/>
  </r>
  <r>
    <x v="7"/>
    <n v="5"/>
    <n v="5"/>
    <s v="OFF"/>
    <d v="2019-04-05T00:00:00"/>
    <s v="Avg of 4 NM Projects"/>
    <n v="7"/>
    <n v="0.64"/>
    <n v="3.5955056179775282E-3"/>
    <n v="36.619999999999997"/>
    <n v="37.86"/>
    <n v="2.4230399999999999E-2"/>
    <n v="0"/>
    <n v="0"/>
    <n v="0"/>
  </r>
  <r>
    <x v="7"/>
    <n v="5"/>
    <n v="5"/>
    <s v="ON"/>
    <d v="2019-04-05T00:00:00"/>
    <s v="Avg of 4 NM Projects"/>
    <n v="8"/>
    <n v="20.094999999999995"/>
    <n v="0.11289325842696626"/>
    <n v="39.630000000000003"/>
    <n v="35.909999999999997"/>
    <n v="0.72161144999999971"/>
    <n v="0"/>
    <n v="0"/>
    <n v="0"/>
  </r>
  <r>
    <x v="7"/>
    <n v="5"/>
    <n v="5"/>
    <s v="ON"/>
    <d v="2019-04-05T00:00:00"/>
    <s v="Avg of 4 NM Projects"/>
    <n v="9"/>
    <n v="61.690000000000005"/>
    <n v="0.34657303370786519"/>
    <n v="39.9"/>
    <n v="30.46"/>
    <n v="1.8790774000000001"/>
    <n v="0"/>
    <n v="0"/>
    <n v="0"/>
  </r>
  <r>
    <x v="7"/>
    <n v="5"/>
    <n v="5"/>
    <s v="ON"/>
    <d v="2019-04-05T00:00:00"/>
    <s v="Avg of 4 NM Projects"/>
    <n v="10"/>
    <n v="98.56"/>
    <n v="0.55370786516853931"/>
    <n v="36.42"/>
    <n v="22.32"/>
    <n v="2.1998591999999997"/>
    <n v="0"/>
    <n v="1"/>
    <n v="0"/>
  </r>
  <r>
    <x v="7"/>
    <n v="5"/>
    <n v="5"/>
    <s v="ON"/>
    <d v="2019-04-05T00:00:00"/>
    <s v="Avg of 4 NM Projects"/>
    <n v="11"/>
    <n v="122.875"/>
    <n v="0.6903089887640449"/>
    <n v="31.47"/>
    <n v="21.34"/>
    <n v="2.6221525000000003"/>
    <n v="0"/>
    <n v="1"/>
    <n v="0"/>
  </r>
  <r>
    <x v="7"/>
    <n v="5"/>
    <n v="5"/>
    <s v="ON"/>
    <d v="2019-04-05T00:00:00"/>
    <s v="Avg of 4 NM Projects"/>
    <n v="12"/>
    <n v="129.535"/>
    <n v="0.72772471910112357"/>
    <n v="33.299999999999997"/>
    <n v="21"/>
    <n v="2.7202350000000002"/>
    <n v="0"/>
    <n v="1"/>
    <n v="0"/>
  </r>
  <r>
    <x v="7"/>
    <n v="5"/>
    <n v="5"/>
    <s v="ON"/>
    <d v="2019-04-05T00:00:00"/>
    <s v="Avg of 4 NM Projects"/>
    <n v="13"/>
    <n v="131.32499999999999"/>
    <n v="0.73778089887640441"/>
    <n v="30.2"/>
    <n v="20.67"/>
    <n v="2.71448775"/>
    <n v="0"/>
    <n v="1"/>
    <n v="0"/>
  </r>
  <r>
    <x v="7"/>
    <n v="5"/>
    <n v="5"/>
    <s v="ON"/>
    <d v="2019-04-05T00:00:00"/>
    <s v="Avg of 4 NM Projects"/>
    <n v="14"/>
    <n v="126.33500000000001"/>
    <n v="0.70974719101123596"/>
    <n v="29.58"/>
    <n v="21.48"/>
    <n v="2.7136758000000003"/>
    <n v="0"/>
    <n v="1"/>
    <n v="0"/>
  </r>
  <r>
    <x v="7"/>
    <n v="5"/>
    <n v="5"/>
    <s v="ON"/>
    <d v="2019-04-05T00:00:00"/>
    <s v="Avg of 4 NM Projects"/>
    <n v="15"/>
    <n v="107.78"/>
    <n v="0.60550561797752811"/>
    <n v="29.57"/>
    <n v="21.86"/>
    <n v="2.3560707999999999"/>
    <n v="0"/>
    <n v="1"/>
    <n v="0"/>
  </r>
  <r>
    <x v="7"/>
    <n v="5"/>
    <n v="5"/>
    <s v="ON"/>
    <d v="2019-04-05T00:00:00"/>
    <s v="Avg of 4 NM Projects"/>
    <n v="16"/>
    <n v="86.915000000000006"/>
    <n v="0.4882865168539326"/>
    <n v="27.08"/>
    <n v="23.09"/>
    <n v="2.0068673500000003"/>
    <n v="0"/>
    <n v="0"/>
    <n v="0"/>
  </r>
  <r>
    <x v="7"/>
    <n v="5"/>
    <n v="5"/>
    <s v="ON"/>
    <d v="2019-04-05T00:00:00"/>
    <s v="Avg of 4 NM Projects"/>
    <n v="17"/>
    <n v="62.72"/>
    <n v="0.35235955056179774"/>
    <n v="27.3"/>
    <n v="22.76"/>
    <n v="1.4275072"/>
    <n v="0"/>
    <n v="0"/>
    <n v="0"/>
  </r>
  <r>
    <x v="7"/>
    <n v="5"/>
    <n v="5"/>
    <s v="ON"/>
    <d v="2019-04-05T00:00:00"/>
    <s v="Avg of 4 NM Projects"/>
    <n v="18"/>
    <n v="30.46"/>
    <n v="0.17112359550561798"/>
    <n v="29.94"/>
    <n v="24.59"/>
    <n v="0.74901139999999999"/>
    <n v="0"/>
    <n v="0"/>
    <n v="0"/>
  </r>
  <r>
    <x v="7"/>
    <n v="5"/>
    <n v="5"/>
    <s v="ON"/>
    <d v="2019-04-05T00:00:00"/>
    <s v="Avg of 4 NM Projects"/>
    <n v="19"/>
    <n v="7.42"/>
    <n v="4.1685393258426968E-2"/>
    <n v="27.67"/>
    <n v="24.03"/>
    <n v="0.17830260000000001"/>
    <n v="0"/>
    <n v="0"/>
    <n v="0"/>
  </r>
  <r>
    <x v="7"/>
    <n v="5"/>
    <n v="5"/>
    <s v="ON"/>
    <d v="2019-04-05T00:00:00"/>
    <s v="Avg of 4 NM Projects"/>
    <n v="20"/>
    <n v="-0.26"/>
    <n v="-1.4606741573033708E-3"/>
    <n v="31.02"/>
    <n v="26.44"/>
    <n v="-6.8744000000000001E-3"/>
    <n v="0"/>
    <n v="0"/>
    <n v="0"/>
  </r>
  <r>
    <x v="7"/>
    <n v="5"/>
    <n v="5"/>
    <s v="ON"/>
    <d v="2019-04-05T00:00:00"/>
    <s v="Avg of 4 NM Projects"/>
    <n v="21"/>
    <n v="-0.13"/>
    <n v="-7.3033707865168538E-4"/>
    <n v="29.26"/>
    <n v="36.19"/>
    <n v="-4.7047E-3"/>
    <n v="0"/>
    <n v="0"/>
    <n v="0"/>
  </r>
  <r>
    <x v="7"/>
    <n v="5"/>
    <n v="5"/>
    <s v="ON"/>
    <d v="2019-04-05T00:00:00"/>
    <s v="Avg of 4 NM Projects"/>
    <n v="22"/>
    <n v="-0.39"/>
    <n v="-2.1910112359550564E-3"/>
    <n v="25.96"/>
    <n v="35.869999999999997"/>
    <n v="-1.39893E-2"/>
    <n v="0"/>
    <n v="0"/>
    <n v="0"/>
  </r>
  <r>
    <x v="7"/>
    <n v="5"/>
    <n v="5"/>
    <s v="ON"/>
    <d v="2019-04-05T00:00:00"/>
    <s v="Avg of 4 NM Projects"/>
    <n v="23"/>
    <n v="-0.13"/>
    <n v="-7.3033707865168538E-4"/>
    <n v="25.04"/>
    <n v="25.01"/>
    <n v="-3.2513000000000004E-3"/>
    <n v="0"/>
    <n v="0"/>
    <n v="0"/>
  </r>
  <r>
    <x v="7"/>
    <n v="5"/>
    <n v="5"/>
    <s v="OFF"/>
    <d v="2019-04-05T00:00:00"/>
    <s v="Avg of 4 NM Projects"/>
    <n v="24"/>
    <n v="-0.26"/>
    <n v="-1.4606741573033708E-3"/>
    <n v="27.63"/>
    <n v="27.2"/>
    <n v="-7.0720000000000002E-3"/>
    <n v="0"/>
    <n v="0"/>
    <n v="0"/>
  </r>
  <r>
    <x v="7"/>
    <n v="6"/>
    <n v="6"/>
    <s v="OFF"/>
    <d v="2019-04-06T00:00:00"/>
    <s v="Avg of 4 NM Projects"/>
    <n v="1"/>
    <n v="0"/>
    <n v="0"/>
    <n v="25.45"/>
    <n v="35.49"/>
    <n v="0"/>
    <n v="1"/>
    <n v="0"/>
    <n v="0"/>
  </r>
  <r>
    <x v="7"/>
    <n v="6"/>
    <n v="6"/>
    <s v="OFF"/>
    <d v="2019-04-06T00:00:00"/>
    <s v="Avg of 4 NM Projects"/>
    <n v="2"/>
    <n v="0"/>
    <n v="0"/>
    <n v="26.62"/>
    <n v="46.4"/>
    <n v="0"/>
    <n v="1"/>
    <n v="0"/>
    <n v="0"/>
  </r>
  <r>
    <x v="7"/>
    <n v="6"/>
    <n v="6"/>
    <s v="OFF"/>
    <d v="2019-04-06T00:00:00"/>
    <s v="Avg of 4 NM Projects"/>
    <n v="3"/>
    <n v="-0.13"/>
    <n v="-7.3033707865168538E-4"/>
    <n v="24.42"/>
    <n v="30.21"/>
    <n v="-3.9272999999999999E-3"/>
    <n v="0"/>
    <n v="0"/>
    <n v="0"/>
  </r>
  <r>
    <x v="7"/>
    <n v="6"/>
    <n v="6"/>
    <s v="OFF"/>
    <d v="2019-04-06T00:00:00"/>
    <s v="Avg of 4 NM Projects"/>
    <n v="4"/>
    <n v="0"/>
    <n v="0"/>
    <n v="22.69"/>
    <n v="24.23"/>
    <n v="0"/>
    <n v="1"/>
    <n v="0"/>
    <n v="0"/>
  </r>
  <r>
    <x v="7"/>
    <n v="6"/>
    <n v="6"/>
    <s v="OFF"/>
    <d v="2019-04-06T00:00:00"/>
    <s v="Avg of 4 NM Projects"/>
    <n v="5"/>
    <n v="-0.39"/>
    <n v="-2.1910112359550564E-3"/>
    <n v="22.48"/>
    <n v="35.799999999999997"/>
    <n v="-1.3962E-2"/>
    <n v="0"/>
    <n v="0"/>
    <n v="0"/>
  </r>
  <r>
    <x v="7"/>
    <n v="6"/>
    <n v="6"/>
    <s v="OFF"/>
    <d v="2019-04-06T00:00:00"/>
    <s v="Avg of 4 NM Projects"/>
    <n v="6"/>
    <n v="0"/>
    <n v="0"/>
    <n v="25.47"/>
    <n v="40.51"/>
    <n v="0"/>
    <n v="1"/>
    <n v="0"/>
    <n v="0"/>
  </r>
  <r>
    <x v="7"/>
    <n v="6"/>
    <n v="6"/>
    <s v="OFF"/>
    <d v="2019-04-06T00:00:00"/>
    <s v="Avg of 4 NM Projects"/>
    <n v="7"/>
    <n v="0.38"/>
    <n v="2.1348314606741575E-3"/>
    <n v="26.83"/>
    <n v="42.69"/>
    <n v="1.6222199999999999E-2"/>
    <n v="0"/>
    <n v="0"/>
    <n v="0"/>
  </r>
  <r>
    <x v="7"/>
    <n v="6"/>
    <n v="6"/>
    <s v="ON"/>
    <d v="2019-04-06T00:00:00"/>
    <s v="Avg of 4 NM Projects"/>
    <n v="8"/>
    <n v="13.945000000000002"/>
    <n v="7.834269662921349E-2"/>
    <n v="28.55"/>
    <n v="52.98"/>
    <n v="0.73880610000000002"/>
    <n v="0"/>
    <n v="0"/>
    <n v="0"/>
  </r>
  <r>
    <x v="7"/>
    <n v="6"/>
    <n v="6"/>
    <s v="ON"/>
    <d v="2019-04-06T00:00:00"/>
    <s v="Avg of 4 NM Projects"/>
    <n v="9"/>
    <n v="44.284999999999997"/>
    <n v="0.24879213483146065"/>
    <n v="33.200000000000003"/>
    <n v="46.41"/>
    <n v="2.0552668499999993"/>
    <n v="0"/>
    <n v="0"/>
    <n v="0"/>
  </r>
  <r>
    <x v="7"/>
    <n v="6"/>
    <n v="6"/>
    <s v="ON"/>
    <d v="2019-04-06T00:00:00"/>
    <s v="Avg of 4 NM Projects"/>
    <n v="10"/>
    <n v="66.685000000000002"/>
    <n v="0.37463483146067417"/>
    <n v="34.590000000000003"/>
    <n v="37.869999999999997"/>
    <n v="2.5253609499999996"/>
    <n v="0"/>
    <n v="0"/>
    <n v="0"/>
  </r>
  <r>
    <x v="7"/>
    <n v="6"/>
    <n v="6"/>
    <s v="ON"/>
    <d v="2019-04-06T00:00:00"/>
    <s v="Avg of 4 NM Projects"/>
    <n v="11"/>
    <n v="75.010000000000005"/>
    <n v="0.42140449438202249"/>
    <n v="32.47"/>
    <n v="25.65"/>
    <n v="1.9240065"/>
    <n v="0"/>
    <n v="0"/>
    <n v="0"/>
  </r>
  <r>
    <x v="7"/>
    <n v="6"/>
    <n v="6"/>
    <s v="ON"/>
    <d v="2019-04-06T00:00:00"/>
    <s v="Avg of 4 NM Projects"/>
    <n v="12"/>
    <n v="83.965000000000003"/>
    <n v="0.47171348314606742"/>
    <n v="25.81"/>
    <n v="19.89"/>
    <n v="1.67006385"/>
    <n v="0"/>
    <n v="0"/>
    <n v="0"/>
  </r>
  <r>
    <x v="7"/>
    <n v="6"/>
    <n v="6"/>
    <s v="ON"/>
    <d v="2019-04-06T00:00:00"/>
    <s v="Avg of 4 NM Projects"/>
    <n v="13"/>
    <n v="64.125"/>
    <n v="0.36025280898876405"/>
    <n v="21.27"/>
    <n v="20.57"/>
    <n v="1.31905125"/>
    <n v="0"/>
    <n v="0"/>
    <n v="0"/>
  </r>
  <r>
    <x v="7"/>
    <n v="6"/>
    <n v="6"/>
    <s v="ON"/>
    <d v="2019-04-06T00:00:00"/>
    <s v="Avg of 4 NM Projects"/>
    <n v="14"/>
    <n v="47.230000000000004"/>
    <n v="0.26533707865168543"/>
    <n v="21.32"/>
    <n v="21.51"/>
    <n v="1.0159173000000001"/>
    <n v="0"/>
    <n v="0"/>
    <n v="0"/>
  </r>
  <r>
    <x v="7"/>
    <n v="6"/>
    <n v="6"/>
    <s v="ON"/>
    <d v="2019-04-06T00:00:00"/>
    <s v="Avg of 4 NM Projects"/>
    <n v="15"/>
    <n v="35.715000000000003"/>
    <n v="0.20064606741573035"/>
    <n v="21.24"/>
    <n v="20.96"/>
    <n v="0.7485864000000001"/>
    <n v="0"/>
    <n v="0"/>
    <n v="0"/>
  </r>
  <r>
    <x v="7"/>
    <n v="6"/>
    <n v="6"/>
    <s v="ON"/>
    <d v="2019-04-06T00:00:00"/>
    <s v="Avg of 4 NM Projects"/>
    <n v="16"/>
    <n v="22.79"/>
    <n v="0.12803370786516854"/>
    <n v="21.01"/>
    <n v="19.78"/>
    <n v="0.45078620000000003"/>
    <n v="0"/>
    <n v="0"/>
    <n v="0"/>
  </r>
  <r>
    <x v="7"/>
    <n v="6"/>
    <n v="6"/>
    <s v="ON"/>
    <d v="2019-04-06T00:00:00"/>
    <s v="Avg of 4 NM Projects"/>
    <n v="17"/>
    <n v="13.57"/>
    <n v="7.6235955056179777E-2"/>
    <n v="21.3"/>
    <n v="20.89"/>
    <n v="0.28347729999999999"/>
    <n v="0"/>
    <n v="0"/>
    <n v="0"/>
  </r>
  <r>
    <x v="7"/>
    <n v="6"/>
    <n v="6"/>
    <s v="ON"/>
    <d v="2019-04-06T00:00:00"/>
    <s v="Avg of 4 NM Projects"/>
    <n v="18"/>
    <n v="7.0399999999999991"/>
    <n v="3.9550561797752806E-2"/>
    <n v="26.02"/>
    <n v="21.4"/>
    <n v="0.15065599999999998"/>
    <n v="0"/>
    <n v="0"/>
    <n v="0"/>
  </r>
  <r>
    <x v="7"/>
    <n v="6"/>
    <n v="6"/>
    <s v="ON"/>
    <d v="2019-04-06T00:00:00"/>
    <s v="Avg of 4 NM Projects"/>
    <n v="19"/>
    <n v="1.28"/>
    <n v="7.1910112359550565E-3"/>
    <n v="27.89"/>
    <n v="34.270000000000003"/>
    <n v="4.3865600000000005E-2"/>
    <n v="0"/>
    <n v="0"/>
    <n v="0"/>
  </r>
  <r>
    <x v="7"/>
    <n v="6"/>
    <n v="6"/>
    <s v="ON"/>
    <d v="2019-04-06T00:00:00"/>
    <s v="Avg of 4 NM Projects"/>
    <n v="20"/>
    <n v="0"/>
    <n v="0"/>
    <n v="35.6"/>
    <n v="39.31"/>
    <n v="0"/>
    <n v="1"/>
    <n v="0"/>
    <n v="0"/>
  </r>
  <r>
    <x v="7"/>
    <n v="6"/>
    <n v="6"/>
    <s v="ON"/>
    <d v="2019-04-06T00:00:00"/>
    <s v="Avg of 4 NM Projects"/>
    <n v="21"/>
    <n v="-0.13"/>
    <n v="-7.3033707865168538E-4"/>
    <n v="39.29"/>
    <n v="45.95"/>
    <n v="-5.9735000000000005E-3"/>
    <n v="0"/>
    <n v="0"/>
    <n v="0"/>
  </r>
  <r>
    <x v="7"/>
    <n v="6"/>
    <n v="6"/>
    <s v="ON"/>
    <d v="2019-04-06T00:00:00"/>
    <s v="Avg of 4 NM Projects"/>
    <n v="22"/>
    <n v="-0.26"/>
    <n v="-1.4606741573033708E-3"/>
    <n v="30.63"/>
    <n v="41.46"/>
    <n v="-1.07796E-2"/>
    <n v="0"/>
    <n v="0"/>
    <n v="0"/>
  </r>
  <r>
    <x v="7"/>
    <n v="6"/>
    <n v="6"/>
    <s v="ON"/>
    <d v="2019-04-06T00:00:00"/>
    <s v="Avg of 4 NM Projects"/>
    <n v="23"/>
    <n v="0"/>
    <n v="0"/>
    <n v="25.97"/>
    <n v="23.21"/>
    <n v="0"/>
    <n v="1"/>
    <n v="0"/>
    <n v="0"/>
  </r>
  <r>
    <x v="7"/>
    <n v="6"/>
    <n v="6"/>
    <s v="OFF"/>
    <d v="2019-04-06T00:00:00"/>
    <s v="Avg of 4 NM Projects"/>
    <n v="24"/>
    <n v="-0.26"/>
    <n v="-1.4606741573033708E-3"/>
    <n v="25.5"/>
    <n v="25.38"/>
    <n v="-6.5988000000000002E-3"/>
    <n v="0"/>
    <n v="0"/>
    <n v="0"/>
  </r>
  <r>
    <x v="7"/>
    <n v="7"/>
    <n v="7"/>
    <s v="OFF"/>
    <d v="2019-04-07T00:00:00"/>
    <s v="Avg of 4 NM Projects"/>
    <n v="1"/>
    <n v="0"/>
    <n v="0"/>
    <n v="27.65"/>
    <n v="30.62"/>
    <n v="0"/>
    <n v="1"/>
    <n v="0"/>
    <n v="0"/>
  </r>
  <r>
    <x v="7"/>
    <n v="7"/>
    <n v="7"/>
    <s v="OFF"/>
    <d v="2019-04-07T00:00:00"/>
    <s v="Avg of 4 NM Projects"/>
    <n v="2"/>
    <n v="-0.13"/>
    <n v="-7.3033707865168538E-4"/>
    <n v="24.03"/>
    <n v="20.170000000000002"/>
    <n v="-2.6221E-3"/>
    <n v="0"/>
    <n v="0"/>
    <n v="0"/>
  </r>
  <r>
    <x v="7"/>
    <n v="7"/>
    <n v="7"/>
    <s v="OFF"/>
    <d v="2019-04-07T00:00:00"/>
    <s v="Avg of 4 NM Projects"/>
    <n v="3"/>
    <n v="-0.39"/>
    <n v="-2.1910112359550564E-3"/>
    <n v="24.91"/>
    <n v="18.45"/>
    <n v="-7.1954999999999996E-3"/>
    <n v="0"/>
    <n v="0"/>
    <n v="0"/>
  </r>
  <r>
    <x v="7"/>
    <n v="7"/>
    <n v="7"/>
    <s v="OFF"/>
    <d v="2019-04-07T00:00:00"/>
    <s v="Avg of 4 NM Projects"/>
    <n v="4"/>
    <n v="0"/>
    <n v="0"/>
    <n v="21.8"/>
    <n v="19.850000000000001"/>
    <n v="0"/>
    <n v="1"/>
    <n v="0"/>
    <n v="0"/>
  </r>
  <r>
    <x v="7"/>
    <n v="7"/>
    <n v="7"/>
    <s v="OFF"/>
    <d v="2019-04-07T00:00:00"/>
    <s v="Avg of 4 NM Projects"/>
    <n v="5"/>
    <n v="-0.26"/>
    <n v="-1.4606741573033708E-3"/>
    <n v="21.46"/>
    <n v="25.62"/>
    <n v="-6.6612000000000008E-3"/>
    <n v="0"/>
    <n v="0"/>
    <n v="0"/>
  </r>
  <r>
    <x v="7"/>
    <n v="7"/>
    <n v="7"/>
    <s v="OFF"/>
    <d v="2019-04-07T00:00:00"/>
    <s v="Avg of 4 NM Projects"/>
    <n v="6"/>
    <n v="0"/>
    <n v="0"/>
    <n v="24.67"/>
    <n v="24.52"/>
    <n v="0"/>
    <n v="1"/>
    <n v="0"/>
    <n v="0"/>
  </r>
  <r>
    <x v="7"/>
    <n v="7"/>
    <n v="7"/>
    <s v="OFF"/>
    <d v="2019-04-07T00:00:00"/>
    <s v="Avg of 4 NM Projects"/>
    <n v="7"/>
    <n v="0.255"/>
    <n v="1.4325842696629213E-3"/>
    <n v="26.85"/>
    <n v="24.36"/>
    <n v="6.2118E-3"/>
    <n v="0"/>
    <n v="0"/>
    <n v="0"/>
  </r>
  <r>
    <x v="7"/>
    <n v="7"/>
    <n v="7"/>
    <s v="OFF"/>
    <d v="2019-04-07T00:00:00"/>
    <s v="Avg of 4 NM Projects"/>
    <n v="8"/>
    <n v="5.2449999999999992"/>
    <n v="2.9466292134831457E-2"/>
    <n v="30.01"/>
    <n v="22.84"/>
    <n v="0.11979579999999998"/>
    <n v="0"/>
    <n v="0"/>
    <n v="0"/>
  </r>
  <r>
    <x v="7"/>
    <n v="7"/>
    <n v="7"/>
    <s v="OFF"/>
    <d v="2019-04-07T00:00:00"/>
    <s v="Avg of 4 NM Projects"/>
    <n v="9"/>
    <n v="15.105"/>
    <n v="8.4859550561797753E-2"/>
    <n v="23.94"/>
    <n v="24.57"/>
    <n v="0.37112985000000004"/>
    <n v="0"/>
    <n v="0"/>
    <n v="0"/>
  </r>
  <r>
    <x v="7"/>
    <n v="7"/>
    <n v="7"/>
    <s v="OFF"/>
    <d v="2019-04-07T00:00:00"/>
    <s v="Avg of 4 NM Projects"/>
    <n v="10"/>
    <n v="32.129999999999995"/>
    <n v="0.18050561797752807"/>
    <n v="23.92"/>
    <n v="30.06"/>
    <n v="0.96582779999999979"/>
    <n v="0"/>
    <n v="0"/>
    <n v="0"/>
  </r>
  <r>
    <x v="7"/>
    <n v="7"/>
    <n v="7"/>
    <s v="OFF"/>
    <d v="2019-04-07T00:00:00"/>
    <s v="Avg of 4 NM Projects"/>
    <n v="11"/>
    <n v="49.28"/>
    <n v="0.27685393258426966"/>
    <n v="24.64"/>
    <n v="28.67"/>
    <n v="1.4128576000000002"/>
    <n v="0"/>
    <n v="0"/>
    <n v="0"/>
  </r>
  <r>
    <x v="7"/>
    <n v="7"/>
    <n v="7"/>
    <s v="OFF"/>
    <d v="2019-04-07T00:00:00"/>
    <s v="Avg of 4 NM Projects"/>
    <n v="12"/>
    <n v="73.594999999999999"/>
    <n v="0.41345505617977529"/>
    <n v="26.69"/>
    <n v="19.809999999999999"/>
    <n v="1.4579169499999998"/>
    <n v="0"/>
    <n v="0"/>
    <n v="0"/>
  </r>
  <r>
    <x v="7"/>
    <n v="7"/>
    <n v="7"/>
    <s v="OFF"/>
    <d v="2019-04-07T00:00:00"/>
    <s v="Avg of 4 NM Projects"/>
    <n v="13"/>
    <n v="94.075000000000003"/>
    <n v="0.52851123595505622"/>
    <n v="24.38"/>
    <n v="17.28"/>
    <n v="1.6256160000000002"/>
    <n v="0"/>
    <n v="1"/>
    <n v="0"/>
  </r>
  <r>
    <x v="7"/>
    <n v="7"/>
    <n v="7"/>
    <s v="OFF"/>
    <d v="2019-04-07T00:00:00"/>
    <s v="Avg of 4 NM Projects"/>
    <n v="14"/>
    <n v="97.784999999999997"/>
    <n v="0.54935393258426968"/>
    <n v="21.59"/>
    <n v="19.64"/>
    <n v="1.9204973999999999"/>
    <n v="0"/>
    <n v="1"/>
    <n v="0"/>
  </r>
  <r>
    <x v="7"/>
    <n v="7"/>
    <n v="7"/>
    <s v="OFF"/>
    <d v="2019-04-07T00:00:00"/>
    <s v="Avg of 4 NM Projects"/>
    <n v="15"/>
    <n v="80.894999999999996"/>
    <n v="0.45446629213483142"/>
    <n v="24.64"/>
    <n v="20.29"/>
    <n v="1.64135955"/>
    <n v="0"/>
    <n v="0"/>
    <n v="0"/>
  </r>
  <r>
    <x v="7"/>
    <n v="7"/>
    <n v="7"/>
    <s v="OFF"/>
    <d v="2019-04-07T00:00:00"/>
    <s v="Avg of 4 NM Projects"/>
    <n v="16"/>
    <n v="56.959999999999994"/>
    <n v="0.31999999999999995"/>
    <n v="22.05"/>
    <n v="19.77"/>
    <n v="1.1260991999999999"/>
    <n v="0"/>
    <n v="0"/>
    <n v="0"/>
  </r>
  <r>
    <x v="7"/>
    <n v="7"/>
    <n v="7"/>
    <s v="OFF"/>
    <d v="2019-04-07T00:00:00"/>
    <s v="Avg of 4 NM Projects"/>
    <n v="17"/>
    <n v="37.119999999999997"/>
    <n v="0.2085393258426966"/>
    <n v="28.13"/>
    <n v="23.86"/>
    <n v="0.88568319999999989"/>
    <n v="0"/>
    <n v="0"/>
    <n v="0"/>
  </r>
  <r>
    <x v="7"/>
    <n v="7"/>
    <n v="7"/>
    <s v="OFF"/>
    <d v="2019-04-07T00:00:00"/>
    <s v="Avg of 4 NM Projects"/>
    <n v="18"/>
    <n v="21.12"/>
    <n v="0.11865168539325843"/>
    <n v="28.06"/>
    <n v="27.18"/>
    <n v="0.57404160000000004"/>
    <n v="0"/>
    <n v="0"/>
    <n v="0"/>
  </r>
  <r>
    <x v="7"/>
    <n v="7"/>
    <n v="7"/>
    <s v="OFF"/>
    <d v="2019-04-07T00:00:00"/>
    <s v="Avg of 4 NM Projects"/>
    <n v="19"/>
    <n v="9.7249999999999979"/>
    <n v="5.4634831460674146E-2"/>
    <n v="30.1"/>
    <n v="27.65"/>
    <n v="0.26889624999999995"/>
    <n v="0"/>
    <n v="0"/>
    <n v="0"/>
  </r>
  <r>
    <x v="7"/>
    <n v="7"/>
    <n v="7"/>
    <s v="OFF"/>
    <d v="2019-04-07T00:00:00"/>
    <s v="Avg of 4 NM Projects"/>
    <n v="20"/>
    <n v="0"/>
    <n v="0"/>
    <n v="37.700000000000003"/>
    <n v="35.53"/>
    <n v="0"/>
    <n v="1"/>
    <n v="0"/>
    <n v="0"/>
  </r>
  <r>
    <x v="7"/>
    <n v="7"/>
    <n v="7"/>
    <s v="OFF"/>
    <d v="2019-04-07T00:00:00"/>
    <s v="Avg of 4 NM Projects"/>
    <n v="21"/>
    <n v="-0.13"/>
    <n v="-7.3033707865168538E-4"/>
    <n v="42.04"/>
    <n v="31.57"/>
    <n v="-4.1041000000000003E-3"/>
    <n v="0"/>
    <n v="0"/>
    <n v="0"/>
  </r>
  <r>
    <x v="7"/>
    <n v="7"/>
    <n v="7"/>
    <s v="OFF"/>
    <d v="2019-04-07T00:00:00"/>
    <s v="Avg of 4 NM Projects"/>
    <n v="22"/>
    <n v="-0.26"/>
    <n v="-1.4606741573033708E-3"/>
    <n v="31.42"/>
    <n v="25.79"/>
    <n v="-6.7054000000000002E-3"/>
    <n v="0"/>
    <n v="0"/>
    <n v="0"/>
  </r>
  <r>
    <x v="7"/>
    <n v="7"/>
    <n v="7"/>
    <s v="OFF"/>
    <d v="2019-04-07T00:00:00"/>
    <s v="Avg of 4 NM Projects"/>
    <n v="23"/>
    <n v="-0.13"/>
    <n v="-7.3033707865168538E-4"/>
    <n v="24.76"/>
    <n v="24.03"/>
    <n v="-3.1239000000000002E-3"/>
    <n v="0"/>
    <n v="0"/>
    <n v="0"/>
  </r>
  <r>
    <x v="7"/>
    <n v="7"/>
    <n v="7"/>
    <s v="OFF"/>
    <d v="2019-04-07T00:00:00"/>
    <s v="Avg of 4 NM Projects"/>
    <n v="24"/>
    <n v="-0.13"/>
    <n v="-7.3033707865168538E-4"/>
    <n v="22.06"/>
    <n v="21.85"/>
    <n v="-2.8405000000000006E-3"/>
    <n v="0"/>
    <n v="0"/>
    <n v="0"/>
  </r>
  <r>
    <x v="7"/>
    <n v="8"/>
    <n v="1"/>
    <s v="OFF"/>
    <d v="2019-04-08T00:00:00"/>
    <s v="Avg of 4 NM Projects"/>
    <n v="1"/>
    <n v="-0.26"/>
    <n v="-1.4606741573033708E-3"/>
    <n v="24.78"/>
    <n v="19.04"/>
    <n v="-4.9503999999999998E-3"/>
    <n v="0"/>
    <n v="0"/>
    <n v="0"/>
  </r>
  <r>
    <x v="7"/>
    <n v="8"/>
    <n v="1"/>
    <s v="OFF"/>
    <d v="2019-04-08T00:00:00"/>
    <s v="Avg of 4 NM Projects"/>
    <n v="2"/>
    <n v="-0.13"/>
    <n v="-7.3033707865168538E-4"/>
    <n v="22.93"/>
    <n v="20.100000000000001"/>
    <n v="-2.6130000000000003E-3"/>
    <n v="0"/>
    <n v="0"/>
    <n v="0"/>
  </r>
  <r>
    <x v="7"/>
    <n v="8"/>
    <n v="1"/>
    <s v="OFF"/>
    <d v="2019-04-08T00:00:00"/>
    <s v="Avg of 4 NM Projects"/>
    <n v="3"/>
    <n v="0"/>
    <n v="0"/>
    <n v="24.85"/>
    <n v="24.49"/>
    <n v="0"/>
    <n v="1"/>
    <n v="0"/>
    <n v="0"/>
  </r>
  <r>
    <x v="7"/>
    <n v="8"/>
    <n v="1"/>
    <s v="OFF"/>
    <d v="2019-04-08T00:00:00"/>
    <s v="Avg of 4 NM Projects"/>
    <n v="4"/>
    <n v="-0.26"/>
    <n v="-1.4606741573033708E-3"/>
    <n v="24.85"/>
    <n v="18.670000000000002"/>
    <n v="-4.8542000000000004E-3"/>
    <n v="0"/>
    <n v="0"/>
    <n v="0"/>
  </r>
  <r>
    <x v="7"/>
    <n v="8"/>
    <n v="1"/>
    <s v="OFF"/>
    <d v="2019-04-08T00:00:00"/>
    <s v="Avg of 4 NM Projects"/>
    <n v="5"/>
    <n v="-0.13"/>
    <n v="-7.3033707865168538E-4"/>
    <n v="23.73"/>
    <n v="19.420000000000002"/>
    <n v="-2.5246000000000005E-3"/>
    <n v="0"/>
    <n v="0"/>
    <n v="0"/>
  </r>
  <r>
    <x v="7"/>
    <n v="8"/>
    <n v="1"/>
    <s v="OFF"/>
    <d v="2019-04-08T00:00:00"/>
    <s v="Avg of 4 NM Projects"/>
    <n v="6"/>
    <n v="-0.26"/>
    <n v="-1.4606741573033708E-3"/>
    <n v="29.05"/>
    <n v="19.13"/>
    <n v="-4.9737999999999996E-3"/>
    <n v="0"/>
    <n v="0"/>
    <n v="0"/>
  </r>
  <r>
    <x v="7"/>
    <n v="8"/>
    <n v="1"/>
    <s v="OFF"/>
    <d v="2019-04-08T00:00:00"/>
    <s v="Avg of 4 NM Projects"/>
    <n v="7"/>
    <n v="0.77"/>
    <n v="4.3258426966292134E-3"/>
    <n v="34.380000000000003"/>
    <n v="22.67"/>
    <n v="1.7455900000000003E-2"/>
    <n v="0"/>
    <n v="0"/>
    <n v="0"/>
  </r>
  <r>
    <x v="7"/>
    <n v="8"/>
    <n v="1"/>
    <s v="OFF"/>
    <d v="2019-04-08T00:00:00"/>
    <s v="Avg of 4 NM Projects"/>
    <n v="8"/>
    <n v="15.23"/>
    <n v="8.5561797752808991E-2"/>
    <n v="38.6"/>
    <n v="35.47"/>
    <n v="0.54020809999999997"/>
    <n v="0"/>
    <n v="0"/>
    <n v="0"/>
  </r>
  <r>
    <x v="7"/>
    <n v="8"/>
    <n v="1"/>
    <s v="OFF"/>
    <d v="2019-04-08T00:00:00"/>
    <s v="Avg of 4 NM Projects"/>
    <n v="9"/>
    <n v="40.19"/>
    <n v="0.22578651685393258"/>
    <n v="39.64"/>
    <n v="25.37"/>
    <n v="1.0196202999999999"/>
    <n v="0"/>
    <n v="0"/>
    <n v="0"/>
  </r>
  <r>
    <x v="7"/>
    <n v="8"/>
    <n v="1"/>
    <s v="OFF"/>
    <d v="2019-04-08T00:00:00"/>
    <s v="Avg of 4 NM Projects"/>
    <n v="10"/>
    <n v="61.830000000000005"/>
    <n v="0.34735955056179779"/>
    <n v="41"/>
    <n v="24.87"/>
    <n v="1.5377121000000002"/>
    <n v="0"/>
    <n v="0"/>
    <n v="0"/>
  </r>
  <r>
    <x v="7"/>
    <n v="8"/>
    <n v="1"/>
    <s v="OFF"/>
    <d v="2019-04-08T00:00:00"/>
    <s v="Avg of 4 NM Projects"/>
    <n v="11"/>
    <n v="43.134999999999998"/>
    <n v="0.24233146067415728"/>
    <n v="46.72"/>
    <n v="34.15"/>
    <n v="1.4730602499999998"/>
    <n v="0"/>
    <n v="0"/>
    <n v="0"/>
  </r>
  <r>
    <x v="7"/>
    <n v="8"/>
    <n v="1"/>
    <s v="OFF"/>
    <d v="2019-04-08T00:00:00"/>
    <s v="Avg of 4 NM Projects"/>
    <n v="12"/>
    <n v="32.004999999999995"/>
    <n v="0.17980337078651684"/>
    <n v="46.61"/>
    <n v="42.37"/>
    <n v="1.3560518499999998"/>
    <n v="0"/>
    <n v="0"/>
    <n v="0"/>
  </r>
  <r>
    <x v="7"/>
    <n v="8"/>
    <n v="1"/>
    <s v="OFF"/>
    <d v="2019-04-08T00:00:00"/>
    <s v="Avg of 4 NM Projects"/>
    <n v="13"/>
    <n v="33.664999999999999"/>
    <n v="0.18912921348314607"/>
    <n v="41"/>
    <n v="57.14"/>
    <n v="1.9236180999999999"/>
    <n v="0"/>
    <n v="0"/>
    <n v="0"/>
  </r>
  <r>
    <x v="7"/>
    <n v="8"/>
    <n v="1"/>
    <s v="OFF"/>
    <d v="2019-04-08T00:00:00"/>
    <s v="Avg of 4 NM Projects"/>
    <n v="14"/>
    <n v="36.230000000000004"/>
    <n v="0.20353932584269666"/>
    <n v="36.78"/>
    <n v="42.88"/>
    <n v="1.5535424000000002"/>
    <n v="0"/>
    <n v="0"/>
    <n v="0"/>
  </r>
  <r>
    <x v="7"/>
    <n v="8"/>
    <n v="1"/>
    <s v="OFF"/>
    <d v="2019-04-08T00:00:00"/>
    <s v="Avg of 4 NM Projects"/>
    <n v="15"/>
    <n v="37.380000000000003"/>
    <n v="0.21000000000000002"/>
    <n v="37.57"/>
    <n v="30.97"/>
    <n v="1.1576586"/>
    <n v="0"/>
    <n v="0"/>
    <n v="0"/>
  </r>
  <r>
    <x v="7"/>
    <n v="8"/>
    <n v="1"/>
    <s v="OFF"/>
    <d v="2019-04-08T00:00:00"/>
    <s v="Avg of 4 NM Projects"/>
    <n v="16"/>
    <n v="27.9"/>
    <n v="0.15674157303370786"/>
    <n v="36.78"/>
    <n v="33.479999999999997"/>
    <n v="0.93409199999999992"/>
    <n v="0"/>
    <n v="0"/>
    <n v="0"/>
  </r>
  <r>
    <x v="7"/>
    <n v="8"/>
    <n v="1"/>
    <s v="OFF"/>
    <d v="2019-04-08T00:00:00"/>
    <s v="Avg of 4 NM Projects"/>
    <n v="17"/>
    <n v="36.605000000000004"/>
    <n v="0.20564606741573035"/>
    <n v="36.15"/>
    <n v="36.46"/>
    <n v="1.3346183"/>
    <n v="0"/>
    <n v="0"/>
    <n v="0"/>
  </r>
  <r>
    <x v="7"/>
    <n v="8"/>
    <n v="1"/>
    <s v="OFF"/>
    <d v="2019-04-08T00:00:00"/>
    <s v="Avg of 4 NM Projects"/>
    <n v="18"/>
    <n v="17.024999999999999"/>
    <n v="9.5646067415730326E-2"/>
    <n v="40.65"/>
    <n v="36.520000000000003"/>
    <n v="0.621753"/>
    <n v="0"/>
    <n v="0"/>
    <n v="0"/>
  </r>
  <r>
    <x v="7"/>
    <n v="8"/>
    <n v="1"/>
    <s v="OFF"/>
    <d v="2019-04-08T00:00:00"/>
    <s v="Avg of 4 NM Projects"/>
    <n v="19"/>
    <n v="7.9350000000000005"/>
    <n v="4.457865168539326E-2"/>
    <n v="43.53"/>
    <n v="36.840000000000003"/>
    <n v="0.29232540000000007"/>
    <n v="0"/>
    <n v="0"/>
    <n v="0"/>
  </r>
  <r>
    <x v="7"/>
    <n v="8"/>
    <n v="1"/>
    <s v="OFF"/>
    <d v="2019-04-08T00:00:00"/>
    <s v="Avg of 4 NM Projects"/>
    <n v="20"/>
    <n v="-0.13"/>
    <n v="-7.3033707865168538E-4"/>
    <n v="45.13"/>
    <n v="52.61"/>
    <n v="-6.8393000000000004E-3"/>
    <n v="0"/>
    <n v="0"/>
    <n v="0"/>
  </r>
  <r>
    <x v="7"/>
    <n v="8"/>
    <n v="1"/>
    <s v="OFF"/>
    <d v="2019-04-08T00:00:00"/>
    <s v="Avg of 4 NM Projects"/>
    <n v="21"/>
    <n v="0"/>
    <n v="0"/>
    <n v="41"/>
    <n v="55.92"/>
    <n v="0"/>
    <n v="1"/>
    <n v="0"/>
    <n v="0"/>
  </r>
  <r>
    <x v="7"/>
    <n v="8"/>
    <n v="1"/>
    <s v="OFF"/>
    <d v="2019-04-08T00:00:00"/>
    <s v="Avg of 4 NM Projects"/>
    <n v="22"/>
    <n v="-0.13"/>
    <n v="-7.3033707865168538E-4"/>
    <n v="31.1"/>
    <n v="38.33"/>
    <n v="-4.9829000000000002E-3"/>
    <n v="0"/>
    <n v="0"/>
    <n v="0"/>
  </r>
  <r>
    <x v="7"/>
    <n v="8"/>
    <n v="1"/>
    <s v="OFF"/>
    <d v="2019-04-08T00:00:00"/>
    <s v="Avg of 4 NM Projects"/>
    <n v="23"/>
    <n v="-0.26"/>
    <n v="-1.4606741573033708E-3"/>
    <n v="27.55"/>
    <n v="31.27"/>
    <n v="-8.1302000000000006E-3"/>
    <n v="0"/>
    <n v="0"/>
    <n v="0"/>
  </r>
  <r>
    <x v="7"/>
    <n v="8"/>
    <n v="1"/>
    <s v="OFF"/>
    <d v="2019-04-08T00:00:00"/>
    <s v="Avg of 4 NM Projects"/>
    <n v="24"/>
    <n v="-0.26"/>
    <n v="-1.4606741573033708E-3"/>
    <n v="26.17"/>
    <n v="28.05"/>
    <n v="-7.293E-3"/>
    <n v="0"/>
    <n v="0"/>
    <n v="0"/>
  </r>
  <r>
    <x v="7"/>
    <n v="9"/>
    <n v="2"/>
    <s v="OFF"/>
    <d v="2019-04-09T00:00:00"/>
    <s v="Avg of 4 NM Projects"/>
    <n v="1"/>
    <n v="0"/>
    <n v="0"/>
    <n v="26.09"/>
    <n v="44.91"/>
    <n v="0"/>
    <n v="1"/>
    <n v="0"/>
    <n v="0"/>
  </r>
  <r>
    <x v="7"/>
    <n v="9"/>
    <n v="2"/>
    <s v="OFF"/>
    <d v="2019-04-09T00:00:00"/>
    <s v="Avg of 4 NM Projects"/>
    <n v="2"/>
    <n v="-0.26"/>
    <n v="-1.4606741573033708E-3"/>
    <n v="23.84"/>
    <n v="45.53"/>
    <n v="-1.1837800000000001E-2"/>
    <n v="0"/>
    <n v="0"/>
    <n v="0"/>
  </r>
  <r>
    <x v="7"/>
    <n v="9"/>
    <n v="2"/>
    <s v="OFF"/>
    <d v="2019-04-09T00:00:00"/>
    <s v="Avg of 4 NM Projects"/>
    <n v="3"/>
    <n v="-0.13"/>
    <n v="-7.3033707865168538E-4"/>
    <n v="22.21"/>
    <n v="34.32"/>
    <n v="-4.4615999999999996E-3"/>
    <n v="0"/>
    <n v="0"/>
    <n v="0"/>
  </r>
  <r>
    <x v="7"/>
    <n v="9"/>
    <n v="2"/>
    <s v="OFF"/>
    <d v="2019-04-09T00:00:00"/>
    <s v="Avg of 4 NM Projects"/>
    <n v="4"/>
    <n v="-0.13"/>
    <n v="-7.3033707865168538E-4"/>
    <n v="22.15"/>
    <n v="36.18"/>
    <n v="-4.7033999999999999E-3"/>
    <n v="0"/>
    <n v="0"/>
    <n v="0"/>
  </r>
  <r>
    <x v="7"/>
    <n v="9"/>
    <n v="2"/>
    <s v="OFF"/>
    <d v="2019-04-09T00:00:00"/>
    <s v="Avg of 4 NM Projects"/>
    <n v="5"/>
    <n v="0"/>
    <n v="0"/>
    <n v="25.8"/>
    <n v="57.2"/>
    <n v="0"/>
    <n v="1"/>
    <n v="0"/>
    <n v="0"/>
  </r>
  <r>
    <x v="7"/>
    <n v="9"/>
    <n v="2"/>
    <s v="OFF"/>
    <d v="2019-04-09T00:00:00"/>
    <s v="Avg of 4 NM Projects"/>
    <n v="6"/>
    <n v="-0.26"/>
    <n v="-1.4606741573033708E-3"/>
    <n v="27.48"/>
    <n v="26.79"/>
    <n v="-6.9654000000000001E-3"/>
    <n v="0"/>
    <n v="0"/>
    <n v="0"/>
  </r>
  <r>
    <x v="7"/>
    <n v="9"/>
    <n v="2"/>
    <s v="OFF"/>
    <d v="2019-04-09T00:00:00"/>
    <s v="Avg of 4 NM Projects"/>
    <n v="7"/>
    <n v="0.255"/>
    <n v="1.4325842696629213E-3"/>
    <n v="31.05"/>
    <n v="39.869999999999997"/>
    <n v="1.016685E-2"/>
    <n v="0"/>
    <n v="0"/>
    <n v="0"/>
  </r>
  <r>
    <x v="7"/>
    <n v="9"/>
    <n v="2"/>
    <s v="ON"/>
    <d v="2019-04-09T00:00:00"/>
    <s v="Avg of 4 NM Projects"/>
    <n v="8"/>
    <n v="9.6"/>
    <n v="5.3932584269662923E-2"/>
    <n v="38.51"/>
    <n v="43.74"/>
    <n v="0.419904"/>
    <n v="0"/>
    <n v="0"/>
    <n v="0"/>
  </r>
  <r>
    <x v="7"/>
    <n v="9"/>
    <n v="2"/>
    <s v="ON"/>
    <d v="2019-04-09T00:00:00"/>
    <s v="Avg of 4 NM Projects"/>
    <n v="9"/>
    <n v="40.574999999999996"/>
    <n v="0.22794943820224717"/>
    <n v="36.28"/>
    <n v="41.43"/>
    <n v="1.6810222499999998"/>
    <n v="0"/>
    <n v="0"/>
    <n v="0"/>
  </r>
  <r>
    <x v="7"/>
    <n v="9"/>
    <n v="2"/>
    <s v="ON"/>
    <d v="2019-04-09T00:00:00"/>
    <s v="Avg of 4 NM Projects"/>
    <n v="10"/>
    <n v="55.925000000000004"/>
    <n v="0.31418539325842698"/>
    <n v="36.270000000000003"/>
    <n v="46.38"/>
    <n v="2.5938015000000005"/>
    <n v="0"/>
    <n v="0"/>
    <n v="0"/>
  </r>
  <r>
    <x v="7"/>
    <n v="9"/>
    <n v="2"/>
    <s v="ON"/>
    <d v="2019-04-09T00:00:00"/>
    <s v="Avg of 4 NM Projects"/>
    <n v="11"/>
    <n v="79.615000000000009"/>
    <n v="0.44727528089887647"/>
    <n v="37.64"/>
    <n v="36.869999999999997"/>
    <n v="2.9354050500000004"/>
    <n v="0"/>
    <n v="0"/>
    <n v="0"/>
  </r>
  <r>
    <x v="7"/>
    <n v="9"/>
    <n v="2"/>
    <s v="ON"/>
    <d v="2019-04-09T00:00:00"/>
    <s v="Avg of 4 NM Projects"/>
    <n v="12"/>
    <n v="82.94"/>
    <n v="0.46595505617977528"/>
    <n v="35.21"/>
    <n v="29.52"/>
    <n v="2.4483887999999996"/>
    <n v="0"/>
    <n v="0"/>
    <n v="0"/>
  </r>
  <r>
    <x v="7"/>
    <n v="9"/>
    <n v="2"/>
    <s v="ON"/>
    <d v="2019-04-09T00:00:00"/>
    <s v="Avg of 4 NM Projects"/>
    <n v="13"/>
    <n v="83.465000000000003"/>
    <n v="0.46890449438202247"/>
    <n v="33.39"/>
    <n v="29.21"/>
    <n v="2.4380126500000001"/>
    <n v="0"/>
    <n v="0"/>
    <n v="0"/>
  </r>
  <r>
    <x v="7"/>
    <n v="9"/>
    <n v="2"/>
    <s v="ON"/>
    <d v="2019-04-09T00:00:00"/>
    <s v="Avg of 4 NM Projects"/>
    <n v="14"/>
    <n v="76.55"/>
    <n v="0.43005617977528088"/>
    <n v="35.31"/>
    <n v="36.39"/>
    <n v="2.7856545000000001"/>
    <n v="0"/>
    <n v="0"/>
    <n v="0"/>
  </r>
  <r>
    <x v="7"/>
    <n v="9"/>
    <n v="2"/>
    <s v="ON"/>
    <d v="2019-04-09T00:00:00"/>
    <s v="Avg of 4 NM Projects"/>
    <n v="15"/>
    <n v="68.61"/>
    <n v="0.3854494382022472"/>
    <n v="36.32"/>
    <n v="49.22"/>
    <n v="3.3769841999999999"/>
    <n v="0"/>
    <n v="0"/>
    <n v="0"/>
  </r>
  <r>
    <x v="7"/>
    <n v="9"/>
    <n v="2"/>
    <s v="ON"/>
    <d v="2019-04-09T00:00:00"/>
    <s v="Avg of 4 NM Projects"/>
    <n v="16"/>
    <n v="67.584999999999994"/>
    <n v="0.379691011235955"/>
    <n v="34.39"/>
    <n v="33.6"/>
    <n v="2.2708559999999998"/>
    <n v="0"/>
    <n v="0"/>
    <n v="0"/>
  </r>
  <r>
    <x v="7"/>
    <n v="9"/>
    <n v="2"/>
    <s v="ON"/>
    <d v="2019-04-09T00:00:00"/>
    <s v="Avg of 4 NM Projects"/>
    <n v="17"/>
    <n v="54.394999999999996"/>
    <n v="0.30558988764044942"/>
    <n v="39.5"/>
    <n v="37.42"/>
    <n v="2.0354608999999999"/>
    <n v="0"/>
    <n v="0"/>
    <n v="0"/>
  </r>
  <r>
    <x v="7"/>
    <n v="9"/>
    <n v="2"/>
    <s v="ON"/>
    <d v="2019-04-09T00:00:00"/>
    <s v="Avg of 4 NM Projects"/>
    <n v="18"/>
    <n v="26.749999999999996"/>
    <n v="0.15028089887640447"/>
    <n v="42.1"/>
    <n v="65.209999999999994"/>
    <n v="1.7443674999999996"/>
    <n v="0"/>
    <n v="0"/>
    <n v="0"/>
  </r>
  <r>
    <x v="7"/>
    <n v="9"/>
    <n v="2"/>
    <s v="ON"/>
    <d v="2019-04-09T00:00:00"/>
    <s v="Avg of 4 NM Projects"/>
    <n v="19"/>
    <n v="5.6400000000000006"/>
    <n v="3.1685393258426967E-2"/>
    <n v="42.07"/>
    <n v="75.430000000000007"/>
    <n v="0.42542520000000006"/>
    <n v="0"/>
    <n v="0"/>
    <n v="0"/>
  </r>
  <r>
    <x v="7"/>
    <n v="9"/>
    <n v="2"/>
    <s v="ON"/>
    <d v="2019-04-09T00:00:00"/>
    <s v="Avg of 4 NM Projects"/>
    <n v="20"/>
    <n v="-0.26"/>
    <n v="-1.4606741573033708E-3"/>
    <n v="48.8"/>
    <n v="66.91"/>
    <n v="-1.7396599999999998E-2"/>
    <n v="0"/>
    <n v="0"/>
    <n v="0"/>
  </r>
  <r>
    <x v="7"/>
    <n v="9"/>
    <n v="2"/>
    <s v="ON"/>
    <d v="2019-04-09T00:00:00"/>
    <s v="Avg of 4 NM Projects"/>
    <n v="21"/>
    <n v="0"/>
    <n v="0"/>
    <n v="45"/>
    <n v="49.29"/>
    <n v="0"/>
    <n v="1"/>
    <n v="0"/>
    <n v="0"/>
  </r>
  <r>
    <x v="7"/>
    <n v="9"/>
    <n v="2"/>
    <s v="ON"/>
    <d v="2019-04-09T00:00:00"/>
    <s v="Avg of 4 NM Projects"/>
    <n v="22"/>
    <n v="0"/>
    <n v="0"/>
    <n v="33.380000000000003"/>
    <n v="36.24"/>
    <n v="0"/>
    <n v="1"/>
    <n v="0"/>
    <n v="0"/>
  </r>
  <r>
    <x v="7"/>
    <n v="9"/>
    <n v="2"/>
    <s v="ON"/>
    <d v="2019-04-09T00:00:00"/>
    <s v="Avg of 4 NM Projects"/>
    <n v="23"/>
    <n v="-0.13"/>
    <n v="-7.3033707865168538E-4"/>
    <n v="28.13"/>
    <n v="29.02"/>
    <n v="-3.7726000000000001E-3"/>
    <n v="0"/>
    <n v="0"/>
    <n v="0"/>
  </r>
  <r>
    <x v="7"/>
    <n v="9"/>
    <n v="2"/>
    <s v="OFF"/>
    <d v="2019-04-09T00:00:00"/>
    <s v="Avg of 4 NM Projects"/>
    <n v="24"/>
    <n v="-0.13"/>
    <n v="-7.3033707865168538E-4"/>
    <n v="28.07"/>
    <n v="31.48"/>
    <n v="-4.0924000000000004E-3"/>
    <n v="0"/>
    <n v="0"/>
    <n v="0"/>
  </r>
  <r>
    <x v="7"/>
    <n v="10"/>
    <n v="3"/>
    <s v="OFF"/>
    <d v="2019-04-10T00:00:00"/>
    <s v="Avg of 4 NM Projects"/>
    <n v="1"/>
    <n v="-0.39"/>
    <n v="-2.1910112359550564E-3"/>
    <n v="29.76"/>
    <n v="33"/>
    <n v="-1.2870000000000001E-2"/>
    <n v="0"/>
    <n v="0"/>
    <n v="0"/>
  </r>
  <r>
    <x v="7"/>
    <n v="10"/>
    <n v="3"/>
    <s v="OFF"/>
    <d v="2019-04-10T00:00:00"/>
    <s v="Avg of 4 NM Projects"/>
    <n v="2"/>
    <n v="-0.13"/>
    <n v="-7.3033707865168538E-4"/>
    <n v="28.23"/>
    <n v="35.340000000000003"/>
    <n v="-4.5942000000000005E-3"/>
    <n v="0"/>
    <n v="0"/>
    <n v="0"/>
  </r>
  <r>
    <x v="7"/>
    <n v="10"/>
    <n v="3"/>
    <s v="OFF"/>
    <d v="2019-04-10T00:00:00"/>
    <s v="Avg of 4 NM Projects"/>
    <n v="3"/>
    <n v="-0.26"/>
    <n v="-1.4606741573033708E-3"/>
    <n v="26.73"/>
    <n v="32.76"/>
    <n v="-8.5176000000000002E-3"/>
    <n v="0"/>
    <n v="0"/>
    <n v="0"/>
  </r>
  <r>
    <x v="7"/>
    <n v="10"/>
    <n v="3"/>
    <s v="OFF"/>
    <d v="2019-04-10T00:00:00"/>
    <s v="Avg of 4 NM Projects"/>
    <n v="4"/>
    <n v="0"/>
    <n v="0"/>
    <n v="26.23"/>
    <n v="33.979999999999997"/>
    <n v="0"/>
    <n v="1"/>
    <n v="0"/>
    <n v="0"/>
  </r>
  <r>
    <x v="7"/>
    <n v="10"/>
    <n v="3"/>
    <s v="OFF"/>
    <d v="2019-04-10T00:00:00"/>
    <s v="Avg of 4 NM Projects"/>
    <n v="5"/>
    <n v="-0.13"/>
    <n v="-7.3033707865168538E-4"/>
    <n v="29.8"/>
    <n v="43.14"/>
    <n v="-5.6081999999999998E-3"/>
    <n v="0"/>
    <n v="0"/>
    <n v="0"/>
  </r>
  <r>
    <x v="7"/>
    <n v="10"/>
    <n v="3"/>
    <s v="OFF"/>
    <d v="2019-04-10T00:00:00"/>
    <s v="Avg of 4 NM Projects"/>
    <n v="6"/>
    <n v="0"/>
    <n v="0"/>
    <n v="35.99"/>
    <n v="42.35"/>
    <n v="0"/>
    <n v="1"/>
    <n v="0"/>
    <n v="0"/>
  </r>
  <r>
    <x v="7"/>
    <n v="10"/>
    <n v="3"/>
    <s v="OFF"/>
    <d v="2019-04-10T00:00:00"/>
    <s v="Avg of 4 NM Projects"/>
    <n v="7"/>
    <n v="1.4049999999999998"/>
    <n v="7.8932584269662907E-3"/>
    <n v="45.16"/>
    <n v="63.14"/>
    <n v="8.8711699999999991E-2"/>
    <n v="0"/>
    <n v="0"/>
    <n v="0"/>
  </r>
  <r>
    <x v="7"/>
    <n v="10"/>
    <n v="3"/>
    <s v="ON"/>
    <d v="2019-04-10T00:00:00"/>
    <s v="Avg of 4 NM Projects"/>
    <n v="8"/>
    <n v="14.205"/>
    <n v="7.980337078651685E-2"/>
    <n v="58.38"/>
    <n v="58.11"/>
    <n v="0.82545254999999995"/>
    <n v="0"/>
    <n v="0"/>
    <n v="0"/>
  </r>
  <r>
    <x v="7"/>
    <n v="10"/>
    <n v="3"/>
    <s v="ON"/>
    <d v="2019-04-10T00:00:00"/>
    <s v="Avg of 4 NM Projects"/>
    <n v="9"/>
    <n v="34.564999999999998"/>
    <n v="0.19418539325842696"/>
    <n v="48.94"/>
    <n v="47.91"/>
    <n v="1.6560091499999998"/>
    <n v="0"/>
    <n v="0"/>
    <n v="0"/>
  </r>
  <r>
    <x v="7"/>
    <n v="10"/>
    <n v="3"/>
    <s v="ON"/>
    <d v="2019-04-10T00:00:00"/>
    <s v="Avg of 4 NM Projects"/>
    <n v="10"/>
    <n v="51.2"/>
    <n v="0.28764044943820227"/>
    <n v="39.06"/>
    <n v="37.08"/>
    <n v="1.8984960000000002"/>
    <n v="0"/>
    <n v="0"/>
    <n v="0"/>
  </r>
  <r>
    <x v="7"/>
    <n v="10"/>
    <n v="3"/>
    <s v="ON"/>
    <d v="2019-04-10T00:00:00"/>
    <s v="Avg of 4 NM Projects"/>
    <n v="11"/>
    <n v="63.620000000000005"/>
    <n v="0.35741573033707869"/>
    <n v="34.5"/>
    <n v="34.869999999999997"/>
    <n v="2.2184293999999998"/>
    <n v="0"/>
    <n v="0"/>
    <n v="0"/>
  </r>
  <r>
    <x v="7"/>
    <n v="10"/>
    <n v="3"/>
    <s v="ON"/>
    <d v="2019-04-10T00:00:00"/>
    <s v="Avg of 4 NM Projects"/>
    <n v="12"/>
    <n v="67.194999999999993"/>
    <n v="0.37749999999999995"/>
    <n v="30.57"/>
    <n v="31.99"/>
    <n v="2.1495680500000001"/>
    <n v="0"/>
    <n v="0"/>
    <n v="0"/>
  </r>
  <r>
    <x v="7"/>
    <n v="10"/>
    <n v="3"/>
    <s v="ON"/>
    <d v="2019-04-10T00:00:00"/>
    <s v="Avg of 4 NM Projects"/>
    <n v="13"/>
    <n v="58.5"/>
    <n v="0.32865168539325845"/>
    <n v="31.06"/>
    <n v="31.69"/>
    <n v="1.8538650000000001"/>
    <n v="0"/>
    <n v="0"/>
    <n v="0"/>
  </r>
  <r>
    <x v="7"/>
    <n v="10"/>
    <n v="3"/>
    <s v="ON"/>
    <d v="2019-04-10T00:00:00"/>
    <s v="Avg of 4 NM Projects"/>
    <n v="14"/>
    <n v="61.315000000000005"/>
    <n v="0.34446629213483149"/>
    <n v="27.41"/>
    <n v="29.76"/>
    <n v="1.8247344000000003"/>
    <n v="0"/>
    <n v="0"/>
    <n v="0"/>
  </r>
  <r>
    <x v="7"/>
    <n v="10"/>
    <n v="3"/>
    <s v="ON"/>
    <d v="2019-04-10T00:00:00"/>
    <s v="Avg of 4 NM Projects"/>
    <n v="15"/>
    <n v="47.099999999999994"/>
    <n v="0.26460674157303365"/>
    <n v="27.28"/>
    <n v="25.89"/>
    <n v="1.2194189999999998"/>
    <n v="0"/>
    <n v="0"/>
    <n v="0"/>
  </r>
  <r>
    <x v="7"/>
    <n v="10"/>
    <n v="3"/>
    <s v="ON"/>
    <d v="2019-04-10T00:00:00"/>
    <s v="Avg of 4 NM Projects"/>
    <n v="16"/>
    <n v="50.430000000000007"/>
    <n v="0.28331460674157305"/>
    <n v="28.39"/>
    <n v="25.96"/>
    <n v="1.3091628000000002"/>
    <n v="0"/>
    <n v="0"/>
    <n v="0"/>
  </r>
  <r>
    <x v="7"/>
    <n v="10"/>
    <n v="3"/>
    <s v="ON"/>
    <d v="2019-04-10T00:00:00"/>
    <s v="Avg of 4 NM Projects"/>
    <n v="17"/>
    <n v="44.03"/>
    <n v="0.24735955056179776"/>
    <n v="31.49"/>
    <n v="25.85"/>
    <n v="1.1381755"/>
    <n v="0"/>
    <n v="0"/>
    <n v="0"/>
  </r>
  <r>
    <x v="7"/>
    <n v="10"/>
    <n v="3"/>
    <s v="ON"/>
    <d v="2019-04-10T00:00:00"/>
    <s v="Avg of 4 NM Projects"/>
    <n v="18"/>
    <n v="26.24"/>
    <n v="0.14741573033707864"/>
    <n v="35.31"/>
    <n v="25.17"/>
    <n v="0.66046079999999996"/>
    <n v="0"/>
    <n v="0"/>
    <n v="0"/>
  </r>
  <r>
    <x v="7"/>
    <n v="10"/>
    <n v="3"/>
    <s v="ON"/>
    <d v="2019-04-10T00:00:00"/>
    <s v="Avg of 4 NM Projects"/>
    <n v="19"/>
    <n v="5.63"/>
    <n v="3.1629213483146068E-2"/>
    <n v="39.9"/>
    <n v="30.86"/>
    <n v="0.17374179999999997"/>
    <n v="0"/>
    <n v="0"/>
    <n v="0"/>
  </r>
  <r>
    <x v="7"/>
    <n v="10"/>
    <n v="3"/>
    <s v="ON"/>
    <d v="2019-04-10T00:00:00"/>
    <s v="Avg of 4 NM Projects"/>
    <n v="20"/>
    <n v="0.26"/>
    <n v="1.4606741573033708E-3"/>
    <n v="47.07"/>
    <n v="38.57"/>
    <n v="1.0028199999999999E-2"/>
    <n v="0"/>
    <n v="0"/>
    <n v="0"/>
  </r>
  <r>
    <x v="7"/>
    <n v="10"/>
    <n v="3"/>
    <s v="ON"/>
    <d v="2019-04-10T00:00:00"/>
    <s v="Avg of 4 NM Projects"/>
    <n v="21"/>
    <n v="-0.13"/>
    <n v="-7.3033707865168538E-4"/>
    <n v="49.96"/>
    <n v="34.020000000000003"/>
    <n v="-4.4226000000000014E-3"/>
    <n v="0"/>
    <n v="0"/>
    <n v="0"/>
  </r>
  <r>
    <x v="7"/>
    <n v="10"/>
    <n v="3"/>
    <s v="ON"/>
    <d v="2019-04-10T00:00:00"/>
    <s v="Avg of 4 NM Projects"/>
    <n v="22"/>
    <n v="-0.26"/>
    <n v="-1.4606741573033708E-3"/>
    <n v="39.28"/>
    <n v="31.85"/>
    <n v="-8.2810000000000002E-3"/>
    <n v="0"/>
    <n v="0"/>
    <n v="0"/>
  </r>
  <r>
    <x v="7"/>
    <n v="10"/>
    <n v="3"/>
    <s v="ON"/>
    <d v="2019-04-10T00:00:00"/>
    <s v="Avg of 4 NM Projects"/>
    <n v="23"/>
    <n v="-0.13"/>
    <n v="-7.3033707865168538E-4"/>
    <n v="31.99"/>
    <n v="27.81"/>
    <n v="-3.6153000000000001E-3"/>
    <n v="0"/>
    <n v="0"/>
    <n v="0"/>
  </r>
  <r>
    <x v="7"/>
    <n v="10"/>
    <n v="3"/>
    <s v="OFF"/>
    <d v="2019-04-10T00:00:00"/>
    <s v="Avg of 4 NM Projects"/>
    <n v="24"/>
    <n v="-0.26"/>
    <n v="-1.4606741573033708E-3"/>
    <n v="31.61"/>
    <n v="25.18"/>
    <n v="-6.5468000000000002E-3"/>
    <n v="0"/>
    <n v="0"/>
    <n v="0"/>
  </r>
  <r>
    <x v="7"/>
    <n v="11"/>
    <n v="4"/>
    <s v="OFF"/>
    <d v="2019-04-11T00:00:00"/>
    <s v="Avg of 4 NM Projects"/>
    <n v="1"/>
    <n v="0"/>
    <n v="0"/>
    <n v="30.15"/>
    <n v="27.58"/>
    <n v="0"/>
    <n v="1"/>
    <n v="0"/>
    <n v="0"/>
  </r>
  <r>
    <x v="7"/>
    <n v="11"/>
    <n v="4"/>
    <s v="OFF"/>
    <d v="2019-04-11T00:00:00"/>
    <s v="Avg of 4 NM Projects"/>
    <n v="2"/>
    <n v="-0.13"/>
    <n v="-7.3033707865168538E-4"/>
    <n v="28.51"/>
    <n v="35.74"/>
    <n v="-4.6462000000000005E-3"/>
    <n v="0"/>
    <n v="0"/>
    <n v="0"/>
  </r>
  <r>
    <x v="7"/>
    <n v="11"/>
    <n v="4"/>
    <s v="OFF"/>
    <d v="2019-04-11T00:00:00"/>
    <s v="Avg of 4 NM Projects"/>
    <n v="3"/>
    <n v="-0.13"/>
    <n v="-7.3033707865168538E-4"/>
    <n v="29.3"/>
    <n v="32.17"/>
    <n v="-4.1821000000000002E-3"/>
    <n v="0"/>
    <n v="0"/>
    <n v="0"/>
  </r>
  <r>
    <x v="7"/>
    <n v="11"/>
    <n v="4"/>
    <s v="OFF"/>
    <d v="2019-04-11T00:00:00"/>
    <s v="Avg of 4 NM Projects"/>
    <n v="4"/>
    <n v="-0.13"/>
    <n v="-7.3033707865168538E-4"/>
    <n v="28.74"/>
    <n v="24.77"/>
    <n v="-3.2201E-3"/>
    <n v="0"/>
    <n v="0"/>
    <n v="0"/>
  </r>
  <r>
    <x v="7"/>
    <n v="11"/>
    <n v="4"/>
    <s v="OFF"/>
    <d v="2019-04-11T00:00:00"/>
    <s v="Avg of 4 NM Projects"/>
    <n v="5"/>
    <n v="0"/>
    <n v="0"/>
    <n v="30.07"/>
    <n v="25.96"/>
    <n v="0"/>
    <n v="1"/>
    <n v="0"/>
    <n v="0"/>
  </r>
  <r>
    <x v="7"/>
    <n v="11"/>
    <n v="4"/>
    <s v="OFF"/>
    <d v="2019-04-11T00:00:00"/>
    <s v="Avg of 4 NM Projects"/>
    <n v="6"/>
    <n v="-0.13"/>
    <n v="-7.3033707865168538E-4"/>
    <n v="31.73"/>
    <n v="26.5"/>
    <n v="-3.4450000000000001E-3"/>
    <n v="0"/>
    <n v="0"/>
    <n v="0"/>
  </r>
  <r>
    <x v="7"/>
    <n v="11"/>
    <n v="4"/>
    <s v="OFF"/>
    <d v="2019-04-11T00:00:00"/>
    <s v="Avg of 4 NM Projects"/>
    <n v="7"/>
    <n v="1.5349999999999999"/>
    <n v="8.6235955056179776E-3"/>
    <n v="39.74"/>
    <n v="30.87"/>
    <n v="4.7385449999999996E-2"/>
    <n v="0"/>
    <n v="0"/>
    <n v="0"/>
  </r>
  <r>
    <x v="7"/>
    <n v="11"/>
    <n v="4"/>
    <s v="ON"/>
    <d v="2019-04-11T00:00:00"/>
    <s v="Avg of 4 NM Projects"/>
    <n v="8"/>
    <n v="24.065000000000001"/>
    <n v="0.13519662921348316"/>
    <n v="49.93"/>
    <n v="32.1"/>
    <n v="0.77248650000000008"/>
    <n v="0"/>
    <n v="0"/>
    <n v="0"/>
  </r>
  <r>
    <x v="7"/>
    <n v="11"/>
    <n v="4"/>
    <s v="ON"/>
    <d v="2019-04-11T00:00:00"/>
    <s v="Avg of 4 NM Projects"/>
    <n v="9"/>
    <n v="73.989999999999995"/>
    <n v="0.41567415730337076"/>
    <n v="31.74"/>
    <n v="25.85"/>
    <n v="1.9126414999999999"/>
    <n v="0"/>
    <n v="0"/>
    <n v="0"/>
  </r>
  <r>
    <x v="7"/>
    <n v="11"/>
    <n v="4"/>
    <s v="ON"/>
    <d v="2019-04-11T00:00:00"/>
    <s v="Avg of 4 NM Projects"/>
    <n v="10"/>
    <n v="108.03"/>
    <n v="0.60691011235955061"/>
    <n v="29.72"/>
    <n v="24"/>
    <n v="2.5927200000000004"/>
    <n v="0"/>
    <n v="1"/>
    <n v="0"/>
  </r>
  <r>
    <x v="7"/>
    <n v="11"/>
    <n v="4"/>
    <s v="ON"/>
    <d v="2019-04-11T00:00:00"/>
    <s v="Avg of 4 NM Projects"/>
    <n v="11"/>
    <n v="122.63"/>
    <n v="0.68893258426966286"/>
    <n v="25.59"/>
    <n v="21.29"/>
    <n v="2.6107927000000002"/>
    <n v="0"/>
    <n v="1"/>
    <n v="0"/>
  </r>
  <r>
    <x v="7"/>
    <n v="11"/>
    <n v="4"/>
    <s v="ON"/>
    <d v="2019-04-11T00:00:00"/>
    <s v="Avg of 4 NM Projects"/>
    <n v="12"/>
    <n v="121.86000000000001"/>
    <n v="0.68460674157303381"/>
    <n v="25.69"/>
    <n v="22.01"/>
    <n v="2.6821386000000005"/>
    <n v="0"/>
    <n v="1"/>
    <n v="0"/>
  </r>
  <r>
    <x v="7"/>
    <n v="11"/>
    <n v="4"/>
    <s v="ON"/>
    <d v="2019-04-11T00:00:00"/>
    <s v="Avg of 4 NM Projects"/>
    <n v="13"/>
    <n v="117.76499999999999"/>
    <n v="0.66160112359550549"/>
    <n v="26"/>
    <n v="23.77"/>
    <n v="2.7992740499999997"/>
    <n v="0"/>
    <n v="1"/>
    <n v="0"/>
  </r>
  <r>
    <x v="7"/>
    <n v="11"/>
    <n v="4"/>
    <s v="ON"/>
    <d v="2019-04-11T00:00:00"/>
    <s v="Avg of 4 NM Projects"/>
    <n v="14"/>
    <n v="104.58"/>
    <n v="0.58752808988764049"/>
    <n v="26.77"/>
    <n v="24.02"/>
    <n v="2.5120115999999997"/>
    <n v="0"/>
    <n v="1"/>
    <n v="0"/>
  </r>
  <r>
    <x v="7"/>
    <n v="11"/>
    <n v="4"/>
    <s v="ON"/>
    <d v="2019-04-11T00:00:00"/>
    <s v="Avg of 4 NM Projects"/>
    <n v="15"/>
    <n v="94.589999999999989"/>
    <n v="0.53140449438202242"/>
    <n v="25.41"/>
    <n v="22.71"/>
    <n v="2.1481388999999997"/>
    <n v="0"/>
    <n v="1"/>
    <n v="0"/>
  </r>
  <r>
    <x v="7"/>
    <n v="11"/>
    <n v="4"/>
    <s v="ON"/>
    <d v="2019-04-11T00:00:00"/>
    <s v="Avg of 4 NM Projects"/>
    <n v="16"/>
    <n v="82.954999999999984"/>
    <n v="0.46603932584269653"/>
    <n v="25.83"/>
    <n v="38.85"/>
    <n v="3.2228017499999995"/>
    <n v="0"/>
    <n v="0"/>
    <n v="0"/>
  </r>
  <r>
    <x v="7"/>
    <n v="11"/>
    <n v="4"/>
    <s v="ON"/>
    <d v="2019-04-11T00:00:00"/>
    <s v="Avg of 4 NM Projects"/>
    <n v="17"/>
    <n v="64.004999999999995"/>
    <n v="0.35957865168539321"/>
    <n v="27.09"/>
    <n v="43.23"/>
    <n v="2.7669361499999994"/>
    <n v="0"/>
    <n v="0"/>
    <n v="0"/>
  </r>
  <r>
    <x v="7"/>
    <n v="11"/>
    <n v="4"/>
    <s v="ON"/>
    <d v="2019-04-11T00:00:00"/>
    <s v="Avg of 4 NM Projects"/>
    <n v="18"/>
    <n v="36.480000000000004"/>
    <n v="0.20494382022471913"/>
    <n v="30.11"/>
    <n v="32.659999999999997"/>
    <n v="1.1914368"/>
    <n v="0"/>
    <n v="0"/>
    <n v="0"/>
  </r>
  <r>
    <x v="7"/>
    <n v="11"/>
    <n v="4"/>
    <s v="ON"/>
    <d v="2019-04-11T00:00:00"/>
    <s v="Avg of 4 NM Projects"/>
    <n v="19"/>
    <n v="11"/>
    <n v="6.1797752808988762E-2"/>
    <n v="34.36"/>
    <n v="35.869999999999997"/>
    <n v="0.39456999999999998"/>
    <n v="0"/>
    <n v="0"/>
    <n v="0"/>
  </r>
  <r>
    <x v="7"/>
    <n v="11"/>
    <n v="4"/>
    <s v="ON"/>
    <d v="2019-04-11T00:00:00"/>
    <s v="Avg of 4 NM Projects"/>
    <n v="20"/>
    <n v="0"/>
    <n v="0"/>
    <n v="49.59"/>
    <n v="44.13"/>
    <n v="0"/>
    <n v="1"/>
    <n v="0"/>
    <n v="0"/>
  </r>
  <r>
    <x v="7"/>
    <n v="11"/>
    <n v="4"/>
    <s v="ON"/>
    <d v="2019-04-11T00:00:00"/>
    <s v="Avg of 4 NM Projects"/>
    <n v="21"/>
    <n v="0"/>
    <n v="0"/>
    <n v="50.88"/>
    <n v="37.22"/>
    <n v="0"/>
    <n v="1"/>
    <n v="0"/>
    <n v="0"/>
  </r>
  <r>
    <x v="7"/>
    <n v="11"/>
    <n v="4"/>
    <s v="ON"/>
    <d v="2019-04-11T00:00:00"/>
    <s v="Avg of 4 NM Projects"/>
    <n v="22"/>
    <n v="0"/>
    <n v="0"/>
    <n v="39.049999999999997"/>
    <n v="35.96"/>
    <n v="0"/>
    <n v="1"/>
    <n v="0"/>
    <n v="0"/>
  </r>
  <r>
    <x v="7"/>
    <n v="11"/>
    <n v="4"/>
    <s v="ON"/>
    <d v="2019-04-11T00:00:00"/>
    <s v="Avg of 4 NM Projects"/>
    <n v="23"/>
    <n v="-0.13"/>
    <n v="-7.3033707865168538E-4"/>
    <n v="30.15"/>
    <n v="30.94"/>
    <n v="-4.0222000000000009E-3"/>
    <n v="0"/>
    <n v="0"/>
    <n v="0"/>
  </r>
  <r>
    <x v="7"/>
    <n v="11"/>
    <n v="4"/>
    <s v="OFF"/>
    <d v="2019-04-11T00:00:00"/>
    <s v="Avg of 4 NM Projects"/>
    <n v="24"/>
    <n v="-0.13"/>
    <n v="-7.3033707865168538E-4"/>
    <n v="30.58"/>
    <n v="29.79"/>
    <n v="-3.8727000000000002E-3"/>
    <n v="0"/>
    <n v="0"/>
    <n v="0"/>
  </r>
  <r>
    <x v="7"/>
    <n v="12"/>
    <n v="5"/>
    <s v="OFF"/>
    <d v="2019-04-12T00:00:00"/>
    <s v="Avg of 4 NM Projects"/>
    <n v="1"/>
    <n v="-0.39"/>
    <n v="-2.1910112359550564E-3"/>
    <n v="27.01"/>
    <n v="27.14"/>
    <n v="-1.05846E-2"/>
    <n v="0"/>
    <n v="0"/>
    <n v="0"/>
  </r>
  <r>
    <x v="7"/>
    <n v="12"/>
    <n v="5"/>
    <s v="OFF"/>
    <d v="2019-04-12T00:00:00"/>
    <s v="Avg of 4 NM Projects"/>
    <n v="2"/>
    <n v="-0.13"/>
    <n v="-7.3033707865168538E-4"/>
    <n v="26.53"/>
    <n v="24.52"/>
    <n v="-3.1876000000000001E-3"/>
    <n v="0"/>
    <n v="0"/>
    <n v="0"/>
  </r>
  <r>
    <x v="7"/>
    <n v="12"/>
    <n v="5"/>
    <s v="OFF"/>
    <d v="2019-04-12T00:00:00"/>
    <s v="Avg of 4 NM Projects"/>
    <n v="3"/>
    <n v="-0.26"/>
    <n v="-1.4606741573033708E-3"/>
    <n v="25.73"/>
    <n v="24.11"/>
    <n v="-6.2686E-3"/>
    <n v="0"/>
    <n v="0"/>
    <n v="0"/>
  </r>
  <r>
    <x v="7"/>
    <n v="12"/>
    <n v="5"/>
    <s v="OFF"/>
    <d v="2019-04-12T00:00:00"/>
    <s v="Avg of 4 NM Projects"/>
    <n v="4"/>
    <n v="-0.13"/>
    <n v="-7.3033707865168538E-4"/>
    <n v="25.34"/>
    <n v="23.84"/>
    <n v="-3.0992000000000003E-3"/>
    <n v="0"/>
    <n v="0"/>
    <n v="0"/>
  </r>
  <r>
    <x v="7"/>
    <n v="12"/>
    <n v="5"/>
    <s v="OFF"/>
    <d v="2019-04-12T00:00:00"/>
    <s v="Avg of 4 NM Projects"/>
    <n v="5"/>
    <n v="0"/>
    <n v="0"/>
    <n v="27.14"/>
    <n v="24.67"/>
    <n v="0"/>
    <n v="1"/>
    <n v="0"/>
    <n v="0"/>
  </r>
  <r>
    <x v="7"/>
    <n v="12"/>
    <n v="5"/>
    <s v="OFF"/>
    <d v="2019-04-12T00:00:00"/>
    <s v="Avg of 4 NM Projects"/>
    <n v="6"/>
    <n v="-0.13"/>
    <n v="-7.3033707865168538E-4"/>
    <n v="26.86"/>
    <n v="29.55"/>
    <n v="-3.8415000000000003E-3"/>
    <n v="0"/>
    <n v="0"/>
    <n v="0"/>
  </r>
  <r>
    <x v="7"/>
    <n v="12"/>
    <n v="5"/>
    <s v="OFF"/>
    <d v="2019-04-12T00:00:00"/>
    <s v="Avg of 4 NM Projects"/>
    <n v="7"/>
    <n v="-0.125"/>
    <n v="-7.0224719101123594E-4"/>
    <n v="34.35"/>
    <n v="34.93"/>
    <n v="-4.3662500000000003E-3"/>
    <n v="0"/>
    <n v="0"/>
    <n v="0"/>
  </r>
  <r>
    <x v="7"/>
    <n v="12"/>
    <n v="5"/>
    <s v="ON"/>
    <d v="2019-04-12T00:00:00"/>
    <s v="Avg of 4 NM Projects"/>
    <n v="8"/>
    <n v="8.1950000000000003"/>
    <n v="4.6039325842696634E-2"/>
    <n v="37.01"/>
    <n v="40.61"/>
    <n v="0.33279894999999998"/>
    <n v="0"/>
    <n v="0"/>
    <n v="0"/>
  </r>
  <r>
    <x v="7"/>
    <n v="12"/>
    <n v="5"/>
    <s v="ON"/>
    <d v="2019-04-12T00:00:00"/>
    <s v="Avg of 4 NM Projects"/>
    <n v="9"/>
    <n v="26.234999999999999"/>
    <n v="0.1473876404494382"/>
    <n v="35.799999999999997"/>
    <n v="40.6"/>
    <n v="1.0651410000000001"/>
    <n v="0"/>
    <n v="0"/>
    <n v="0"/>
  </r>
  <r>
    <x v="7"/>
    <n v="12"/>
    <n v="5"/>
    <s v="ON"/>
    <d v="2019-04-12T00:00:00"/>
    <s v="Avg of 4 NM Projects"/>
    <n v="10"/>
    <n v="63.88"/>
    <n v="0.35887640449438202"/>
    <n v="33.71"/>
    <n v="40.11"/>
    <n v="2.5622267999999999"/>
    <n v="0"/>
    <n v="0"/>
    <n v="0"/>
  </r>
  <r>
    <x v="7"/>
    <n v="12"/>
    <n v="5"/>
    <s v="ON"/>
    <d v="2019-04-12T00:00:00"/>
    <s v="Avg of 4 NM Projects"/>
    <n v="11"/>
    <n v="79.87"/>
    <n v="0.44870786516853933"/>
    <n v="35.67"/>
    <n v="43.5"/>
    <n v="3.4743450000000005"/>
    <n v="0"/>
    <n v="0"/>
    <n v="0"/>
  </r>
  <r>
    <x v="7"/>
    <n v="12"/>
    <n v="5"/>
    <s v="ON"/>
    <d v="2019-04-12T00:00:00"/>
    <s v="Avg of 4 NM Projects"/>
    <n v="12"/>
    <n v="86.275000000000006"/>
    <n v="0.48469101123595509"/>
    <n v="34.01"/>
    <n v="43.89"/>
    <n v="3.7866097500000002"/>
    <n v="0"/>
    <n v="0"/>
    <n v="0"/>
  </r>
  <r>
    <x v="7"/>
    <n v="12"/>
    <n v="5"/>
    <s v="ON"/>
    <d v="2019-04-12T00:00:00"/>
    <s v="Avg of 4 NM Projects"/>
    <n v="13"/>
    <n v="102.015"/>
    <n v="0.57311797752808991"/>
    <n v="32.57"/>
    <n v="30.85"/>
    <n v="3.1471627500000001"/>
    <n v="0"/>
    <n v="1"/>
    <n v="0"/>
  </r>
  <r>
    <x v="7"/>
    <n v="12"/>
    <n v="5"/>
    <s v="ON"/>
    <d v="2019-04-12T00:00:00"/>
    <s v="Avg of 4 NM Projects"/>
    <n v="14"/>
    <n v="99.454999999999998"/>
    <n v="0.55873595505617979"/>
    <n v="32.090000000000003"/>
    <n v="37.909999999999997"/>
    <n v="3.7703390499999996"/>
    <n v="0"/>
    <n v="1"/>
    <n v="0"/>
  </r>
  <r>
    <x v="7"/>
    <n v="12"/>
    <n v="5"/>
    <s v="ON"/>
    <d v="2019-04-12T00:00:00"/>
    <s v="Avg of 4 NM Projects"/>
    <n v="15"/>
    <n v="75.134999999999991"/>
    <n v="0.42210674157303368"/>
    <n v="30.57"/>
    <n v="26.94"/>
    <n v="2.0241368999999998"/>
    <n v="0"/>
    <n v="0"/>
    <n v="0"/>
  </r>
  <r>
    <x v="7"/>
    <n v="12"/>
    <n v="5"/>
    <s v="ON"/>
    <d v="2019-04-12T00:00:00"/>
    <s v="Avg of 4 NM Projects"/>
    <n v="16"/>
    <n v="56.449999999999996"/>
    <n v="0.31713483146067412"/>
    <n v="29.37"/>
    <n v="25.83"/>
    <n v="1.4581034999999998"/>
    <n v="0"/>
    <n v="0"/>
    <n v="0"/>
  </r>
  <r>
    <x v="7"/>
    <n v="12"/>
    <n v="5"/>
    <s v="ON"/>
    <d v="2019-04-12T00:00:00"/>
    <s v="Avg of 4 NM Projects"/>
    <n v="17"/>
    <n v="33.015000000000001"/>
    <n v="0.18547752808988766"/>
    <n v="31.06"/>
    <n v="27.09"/>
    <n v="0.89437635000000004"/>
    <n v="0"/>
    <n v="0"/>
    <n v="0"/>
  </r>
  <r>
    <x v="7"/>
    <n v="12"/>
    <n v="5"/>
    <s v="ON"/>
    <d v="2019-04-12T00:00:00"/>
    <s v="Avg of 4 NM Projects"/>
    <n v="18"/>
    <n v="14.08"/>
    <n v="7.9101123595505612E-2"/>
    <n v="31.97"/>
    <n v="28.51"/>
    <n v="0.40142080000000002"/>
    <n v="0"/>
    <n v="0"/>
    <n v="0"/>
  </r>
  <r>
    <x v="7"/>
    <n v="12"/>
    <n v="5"/>
    <s v="ON"/>
    <d v="2019-04-12T00:00:00"/>
    <s v="Avg of 4 NM Projects"/>
    <n v="19"/>
    <n v="3.8450000000000002"/>
    <n v="2.160112359550562E-2"/>
    <n v="31.35"/>
    <n v="29.3"/>
    <n v="0.11265850000000001"/>
    <n v="0"/>
    <n v="0"/>
    <n v="0"/>
  </r>
  <r>
    <x v="7"/>
    <n v="12"/>
    <n v="5"/>
    <s v="ON"/>
    <d v="2019-04-12T00:00:00"/>
    <s v="Avg of 4 NM Projects"/>
    <n v="20"/>
    <n v="0.13"/>
    <n v="7.3033707865168538E-4"/>
    <n v="31.15"/>
    <n v="39.799999999999997"/>
    <n v="5.1739999999999998E-3"/>
    <n v="0"/>
    <n v="0"/>
    <n v="0"/>
  </r>
  <r>
    <x v="7"/>
    <n v="12"/>
    <n v="5"/>
    <s v="ON"/>
    <d v="2019-04-12T00:00:00"/>
    <s v="Avg of 4 NM Projects"/>
    <n v="21"/>
    <n v="-0.26"/>
    <n v="-1.4606741573033708E-3"/>
    <n v="28.99"/>
    <n v="34.520000000000003"/>
    <n v="-8.9752000000000009E-3"/>
    <n v="0"/>
    <n v="0"/>
    <n v="0"/>
  </r>
  <r>
    <x v="7"/>
    <n v="12"/>
    <n v="5"/>
    <s v="ON"/>
    <d v="2019-04-12T00:00:00"/>
    <s v="Avg of 4 NM Projects"/>
    <n v="22"/>
    <n v="-0.13"/>
    <n v="-7.3033707865168538E-4"/>
    <n v="25.39"/>
    <n v="35.47"/>
    <n v="-4.6111000000000008E-3"/>
    <n v="0"/>
    <n v="0"/>
    <n v="0"/>
  </r>
  <r>
    <x v="7"/>
    <n v="12"/>
    <n v="5"/>
    <s v="ON"/>
    <d v="2019-04-12T00:00:00"/>
    <s v="Avg of 4 NM Projects"/>
    <n v="23"/>
    <n v="-0.13"/>
    <n v="-7.3033707865168538E-4"/>
    <n v="28.27"/>
    <n v="30.84"/>
    <n v="-4.0092000000000001E-3"/>
    <n v="0"/>
    <n v="0"/>
    <n v="0"/>
  </r>
  <r>
    <x v="7"/>
    <n v="12"/>
    <n v="5"/>
    <s v="OFF"/>
    <d v="2019-04-12T00:00:00"/>
    <s v="Avg of 4 NM Projects"/>
    <n v="24"/>
    <n v="-0.13"/>
    <n v="-7.3033707865168538E-4"/>
    <n v="29.12"/>
    <n v="37.28"/>
    <n v="-4.8463999999999998E-3"/>
    <n v="0"/>
    <n v="0"/>
    <n v="0"/>
  </r>
  <r>
    <x v="7"/>
    <n v="13"/>
    <n v="6"/>
    <s v="OFF"/>
    <d v="2019-04-13T00:00:00"/>
    <s v="Avg of 4 NM Projects"/>
    <n v="1"/>
    <n v="0"/>
    <n v="0"/>
    <n v="24.08"/>
    <n v="35.64"/>
    <n v="0"/>
    <n v="1"/>
    <n v="0"/>
    <n v="0"/>
  </r>
  <r>
    <x v="7"/>
    <n v="13"/>
    <n v="6"/>
    <s v="OFF"/>
    <d v="2019-04-13T00:00:00"/>
    <s v="Avg of 4 NM Projects"/>
    <n v="2"/>
    <n v="-0.13"/>
    <n v="-7.3033707865168538E-4"/>
    <n v="21.89"/>
    <n v="21.02"/>
    <n v="-2.7326E-3"/>
    <n v="0"/>
    <n v="0"/>
    <n v="0"/>
  </r>
  <r>
    <x v="7"/>
    <n v="13"/>
    <n v="6"/>
    <s v="OFF"/>
    <d v="2019-04-13T00:00:00"/>
    <s v="Avg of 4 NM Projects"/>
    <n v="3"/>
    <n v="-0.13"/>
    <n v="-7.3033707865168538E-4"/>
    <n v="20.100000000000001"/>
    <n v="20.76"/>
    <n v="-2.6988000000000003E-3"/>
    <n v="0"/>
    <n v="0"/>
    <n v="0"/>
  </r>
  <r>
    <x v="7"/>
    <n v="13"/>
    <n v="6"/>
    <s v="OFF"/>
    <d v="2019-04-13T00:00:00"/>
    <s v="Avg of 4 NM Projects"/>
    <n v="4"/>
    <n v="-0.13"/>
    <n v="-7.3033707865168538E-4"/>
    <n v="20.309999999999999"/>
    <n v="20.27"/>
    <n v="-2.6351E-3"/>
    <n v="0"/>
    <n v="0"/>
    <n v="0"/>
  </r>
  <r>
    <x v="7"/>
    <n v="13"/>
    <n v="6"/>
    <s v="OFF"/>
    <d v="2019-04-13T00:00:00"/>
    <s v="Avg of 4 NM Projects"/>
    <n v="5"/>
    <n v="-0.13"/>
    <n v="-7.3033707865168538E-4"/>
    <n v="19.82"/>
    <n v="19.079999999999998"/>
    <n v="-2.4803999999999998E-3"/>
    <n v="0"/>
    <n v="0"/>
    <n v="0"/>
  </r>
  <r>
    <x v="7"/>
    <n v="13"/>
    <n v="6"/>
    <s v="OFF"/>
    <d v="2019-04-13T00:00:00"/>
    <s v="Avg of 4 NM Projects"/>
    <n v="6"/>
    <n v="0"/>
    <n v="0"/>
    <n v="21.77"/>
    <n v="20.73"/>
    <n v="0"/>
    <n v="1"/>
    <n v="0"/>
    <n v="0"/>
  </r>
  <r>
    <x v="7"/>
    <n v="13"/>
    <n v="6"/>
    <s v="OFF"/>
    <d v="2019-04-13T00:00:00"/>
    <s v="Avg of 4 NM Projects"/>
    <n v="7"/>
    <n v="-0.255"/>
    <n v="-1.4325842696629213E-3"/>
    <n v="25.62"/>
    <n v="35.049999999999997"/>
    <n v="-8.9377499999999995E-3"/>
    <n v="0"/>
    <n v="0"/>
    <n v="0"/>
  </r>
  <r>
    <x v="7"/>
    <n v="13"/>
    <n v="6"/>
    <s v="ON"/>
    <d v="2019-04-13T00:00:00"/>
    <s v="Avg of 4 NM Projects"/>
    <n v="8"/>
    <n v="3.33"/>
    <n v="1.8707865168539325E-2"/>
    <n v="25.43"/>
    <n v="42.71"/>
    <n v="0.1422243"/>
    <n v="0"/>
    <n v="0"/>
    <n v="0"/>
  </r>
  <r>
    <x v="7"/>
    <n v="13"/>
    <n v="6"/>
    <s v="ON"/>
    <d v="2019-04-13T00:00:00"/>
    <s v="Avg of 4 NM Projects"/>
    <n v="9"/>
    <n v="21.894999999999996"/>
    <n v="0.12300561797752807"/>
    <n v="31.55"/>
    <n v="38.22"/>
    <n v="0.83682689999999982"/>
    <n v="0"/>
    <n v="0"/>
    <n v="0"/>
  </r>
  <r>
    <x v="7"/>
    <n v="13"/>
    <n v="6"/>
    <s v="ON"/>
    <d v="2019-04-13T00:00:00"/>
    <s v="Avg of 4 NM Projects"/>
    <n v="10"/>
    <n v="49.414999999999999"/>
    <n v="0.27761235955056179"/>
    <n v="33.409999999999997"/>
    <n v="41.43"/>
    <n v="2.04726345"/>
    <n v="0"/>
    <n v="0"/>
    <n v="0"/>
  </r>
  <r>
    <x v="7"/>
    <n v="13"/>
    <n v="6"/>
    <s v="ON"/>
    <d v="2019-04-13T00:00:00"/>
    <s v="Avg of 4 NM Projects"/>
    <n v="11"/>
    <n v="65.795000000000002"/>
    <n v="0.36963483146067416"/>
    <n v="31.67"/>
    <n v="37.99"/>
    <n v="2.4995520500000001"/>
    <n v="0"/>
    <n v="0"/>
    <n v="0"/>
  </r>
  <r>
    <x v="7"/>
    <n v="13"/>
    <n v="6"/>
    <s v="ON"/>
    <d v="2019-04-13T00:00:00"/>
    <s v="Avg of 4 NM Projects"/>
    <n v="12"/>
    <n v="80.64"/>
    <n v="0.45303370786516856"/>
    <n v="30.59"/>
    <n v="40.270000000000003"/>
    <n v="3.2473727999999999"/>
    <n v="0"/>
    <n v="0"/>
    <n v="0"/>
  </r>
  <r>
    <x v="7"/>
    <n v="13"/>
    <n v="6"/>
    <s v="ON"/>
    <d v="2019-04-13T00:00:00"/>
    <s v="Avg of 4 NM Projects"/>
    <n v="13"/>
    <n v="109.31"/>
    <n v="0.61410112359550562"/>
    <n v="25.35"/>
    <n v="31.85"/>
    <n v="3.4815235000000002"/>
    <n v="0"/>
    <n v="1"/>
    <n v="0"/>
  </r>
  <r>
    <x v="7"/>
    <n v="13"/>
    <n v="6"/>
    <s v="ON"/>
    <d v="2019-04-13T00:00:00"/>
    <s v="Avg of 4 NM Projects"/>
    <n v="14"/>
    <n v="110.72"/>
    <n v="0.6220224719101124"/>
    <n v="23.67"/>
    <n v="17.68"/>
    <n v="1.9575295999999998"/>
    <n v="0"/>
    <n v="1"/>
    <n v="0"/>
  </r>
  <r>
    <x v="7"/>
    <n v="13"/>
    <n v="6"/>
    <s v="ON"/>
    <d v="2019-04-13T00:00:00"/>
    <s v="Avg of 4 NM Projects"/>
    <n v="15"/>
    <n v="109.435"/>
    <n v="0.61480337078651681"/>
    <n v="23.58"/>
    <n v="16.25"/>
    <n v="1.7783187500000002"/>
    <n v="0"/>
    <n v="1"/>
    <n v="0"/>
  </r>
  <r>
    <x v="7"/>
    <n v="13"/>
    <n v="6"/>
    <s v="ON"/>
    <d v="2019-04-13T00:00:00"/>
    <s v="Avg of 4 NM Projects"/>
    <n v="16"/>
    <n v="89.09"/>
    <n v="0.50050561797752813"/>
    <n v="22.97"/>
    <n v="17.04"/>
    <n v="1.5180935999999998"/>
    <n v="0"/>
    <n v="1"/>
    <n v="0"/>
  </r>
  <r>
    <x v="7"/>
    <n v="13"/>
    <n v="6"/>
    <s v="ON"/>
    <d v="2019-04-13T00:00:00"/>
    <s v="Avg of 4 NM Projects"/>
    <n v="17"/>
    <n v="48.129999999999995"/>
    <n v="0.27039325842696627"/>
    <n v="23.92"/>
    <n v="17.559999999999999"/>
    <n v="0.84516279999999988"/>
    <n v="0"/>
    <n v="0"/>
    <n v="0"/>
  </r>
  <r>
    <x v="7"/>
    <n v="13"/>
    <n v="6"/>
    <s v="ON"/>
    <d v="2019-04-13T00:00:00"/>
    <s v="Avg of 4 NM Projects"/>
    <n v="18"/>
    <n v="26.879999999999995"/>
    <n v="0.15101123595505617"/>
    <n v="25.34"/>
    <n v="18.09"/>
    <n v="0.48625919999999989"/>
    <n v="0"/>
    <n v="0"/>
    <n v="0"/>
  </r>
  <r>
    <x v="7"/>
    <n v="13"/>
    <n v="6"/>
    <s v="ON"/>
    <d v="2019-04-13T00:00:00"/>
    <s v="Avg of 4 NM Projects"/>
    <n v="19"/>
    <n v="7.6800000000000006"/>
    <n v="4.3146067415730342E-2"/>
    <n v="28.19"/>
    <n v="20.16"/>
    <n v="0.15482879999999999"/>
    <n v="0"/>
    <n v="0"/>
    <n v="0"/>
  </r>
  <r>
    <x v="7"/>
    <n v="13"/>
    <n v="6"/>
    <s v="ON"/>
    <d v="2019-04-13T00:00:00"/>
    <s v="Avg of 4 NM Projects"/>
    <n v="20"/>
    <n v="0.255"/>
    <n v="1.4325842696629213E-3"/>
    <n v="34.32"/>
    <n v="27.22"/>
    <n v="6.9410999999999995E-3"/>
    <n v="0"/>
    <n v="0"/>
    <n v="0"/>
  </r>
  <r>
    <x v="7"/>
    <n v="13"/>
    <n v="6"/>
    <s v="ON"/>
    <d v="2019-04-13T00:00:00"/>
    <s v="Avg of 4 NM Projects"/>
    <n v="21"/>
    <n v="0"/>
    <n v="0"/>
    <n v="38.9"/>
    <n v="22.43"/>
    <n v="0"/>
    <n v="1"/>
    <n v="0"/>
    <n v="0"/>
  </r>
  <r>
    <x v="7"/>
    <n v="13"/>
    <n v="6"/>
    <s v="ON"/>
    <d v="2019-04-13T00:00:00"/>
    <s v="Avg of 4 NM Projects"/>
    <n v="22"/>
    <n v="-0.13"/>
    <n v="-7.3033707865168538E-4"/>
    <n v="33.979999999999997"/>
    <n v="21.71"/>
    <n v="-2.8223000000000002E-3"/>
    <n v="0"/>
    <n v="0"/>
    <n v="0"/>
  </r>
  <r>
    <x v="7"/>
    <n v="13"/>
    <n v="6"/>
    <s v="ON"/>
    <d v="2019-04-13T00:00:00"/>
    <s v="Avg of 4 NM Projects"/>
    <n v="23"/>
    <n v="0"/>
    <n v="0"/>
    <n v="24.34"/>
    <n v="20.3"/>
    <n v="0"/>
    <n v="1"/>
    <n v="0"/>
    <n v="0"/>
  </r>
  <r>
    <x v="7"/>
    <n v="13"/>
    <n v="6"/>
    <s v="OFF"/>
    <d v="2019-04-13T00:00:00"/>
    <s v="Avg of 4 NM Projects"/>
    <n v="24"/>
    <n v="0"/>
    <n v="0"/>
    <n v="27.4"/>
    <n v="26.8"/>
    <n v="0"/>
    <n v="1"/>
    <n v="0"/>
    <n v="0"/>
  </r>
  <r>
    <x v="7"/>
    <n v="14"/>
    <n v="7"/>
    <s v="OFF"/>
    <d v="2019-04-14T00:00:00"/>
    <s v="Avg of 4 NM Projects"/>
    <n v="1"/>
    <n v="-0.26"/>
    <n v="-1.4606741573033708E-3"/>
    <n v="20.53"/>
    <n v="17.23"/>
    <n v="-4.4797999999999999E-3"/>
    <n v="0"/>
    <n v="0"/>
    <n v="0"/>
  </r>
  <r>
    <x v="7"/>
    <n v="14"/>
    <n v="7"/>
    <s v="OFF"/>
    <d v="2019-04-14T00:00:00"/>
    <s v="Avg of 4 NM Projects"/>
    <n v="2"/>
    <n v="-0.13"/>
    <n v="-7.3033707865168538E-4"/>
    <n v="20.03"/>
    <n v="18.57"/>
    <n v="-2.4140999999999998E-3"/>
    <n v="0"/>
    <n v="0"/>
    <n v="0"/>
  </r>
  <r>
    <x v="7"/>
    <n v="14"/>
    <n v="7"/>
    <s v="OFF"/>
    <d v="2019-04-14T00:00:00"/>
    <s v="Avg of 4 NM Projects"/>
    <n v="3"/>
    <n v="-0.26"/>
    <n v="-1.4606741573033708E-3"/>
    <n v="19.91"/>
    <n v="18.600000000000001"/>
    <n v="-4.836E-3"/>
    <n v="0"/>
    <n v="0"/>
    <n v="0"/>
  </r>
  <r>
    <x v="7"/>
    <n v="14"/>
    <n v="7"/>
    <s v="OFF"/>
    <d v="2019-04-14T00:00:00"/>
    <s v="Avg of 4 NM Projects"/>
    <n v="4"/>
    <n v="-0.13"/>
    <n v="-7.3033707865168538E-4"/>
    <n v="20.04"/>
    <n v="18.84"/>
    <n v="-2.4492000000000003E-3"/>
    <n v="0"/>
    <n v="0"/>
    <n v="0"/>
  </r>
  <r>
    <x v="7"/>
    <n v="14"/>
    <n v="7"/>
    <s v="OFF"/>
    <d v="2019-04-14T00:00:00"/>
    <s v="Avg of 4 NM Projects"/>
    <n v="5"/>
    <n v="-0.13"/>
    <n v="-7.3033707865168538E-4"/>
    <n v="19.93"/>
    <n v="19.239999999999998"/>
    <n v="-2.5011999999999999E-3"/>
    <n v="0"/>
    <n v="0"/>
    <n v="0"/>
  </r>
  <r>
    <x v="7"/>
    <n v="14"/>
    <n v="7"/>
    <s v="OFF"/>
    <d v="2019-04-14T00:00:00"/>
    <s v="Avg of 4 NM Projects"/>
    <n v="6"/>
    <n v="0"/>
    <n v="0"/>
    <n v="19.86"/>
    <n v="19.78"/>
    <n v="0"/>
    <n v="1"/>
    <n v="0"/>
    <n v="0"/>
  </r>
  <r>
    <x v="7"/>
    <n v="14"/>
    <n v="7"/>
    <s v="OFF"/>
    <d v="2019-04-14T00:00:00"/>
    <s v="Avg of 4 NM Projects"/>
    <n v="7"/>
    <n v="1.6599999999999997"/>
    <n v="9.3258426966292118E-3"/>
    <n v="21.08"/>
    <n v="16.62"/>
    <n v="2.7589199999999998E-2"/>
    <n v="0"/>
    <n v="0"/>
    <n v="0"/>
  </r>
  <r>
    <x v="7"/>
    <n v="14"/>
    <n v="7"/>
    <s v="OFF"/>
    <d v="2019-04-14T00:00:00"/>
    <s v="Avg of 4 NM Projects"/>
    <n v="8"/>
    <n v="20.09"/>
    <n v="0.11286516853932584"/>
    <n v="22.3"/>
    <n v="18.2"/>
    <n v="0.36563799999999996"/>
    <n v="0"/>
    <n v="0"/>
    <n v="0"/>
  </r>
  <r>
    <x v="7"/>
    <n v="14"/>
    <n v="7"/>
    <s v="OFF"/>
    <d v="2019-04-14T00:00:00"/>
    <s v="Avg of 4 NM Projects"/>
    <n v="9"/>
    <n v="56.83"/>
    <n v="0.31926966292134829"/>
    <n v="20.52"/>
    <n v="18.87"/>
    <n v="1.0723821"/>
    <n v="0"/>
    <n v="0"/>
    <n v="0"/>
  </r>
  <r>
    <x v="7"/>
    <n v="14"/>
    <n v="7"/>
    <s v="OFF"/>
    <d v="2019-04-14T00:00:00"/>
    <s v="Avg of 4 NM Projects"/>
    <n v="10"/>
    <n v="81.275000000000006"/>
    <n v="0.45660112359550564"/>
    <n v="23.99"/>
    <n v="16.38"/>
    <n v="1.3312845"/>
    <n v="0"/>
    <n v="0"/>
    <n v="0"/>
  </r>
  <r>
    <x v="7"/>
    <n v="14"/>
    <n v="7"/>
    <s v="OFF"/>
    <d v="2019-04-14T00:00:00"/>
    <s v="Avg of 4 NM Projects"/>
    <n v="11"/>
    <n v="88.455000000000013"/>
    <n v="0.4969382022471911"/>
    <n v="26.9"/>
    <n v="14.72"/>
    <n v="1.3020576000000004"/>
    <n v="0"/>
    <n v="0"/>
    <n v="0"/>
  </r>
  <r>
    <x v="7"/>
    <n v="14"/>
    <n v="7"/>
    <s v="OFF"/>
    <d v="2019-04-14T00:00:00"/>
    <s v="Avg of 4 NM Projects"/>
    <n v="12"/>
    <n v="66.56"/>
    <n v="0.37393258426966292"/>
    <n v="27.27"/>
    <n v="18.05"/>
    <n v="1.201408"/>
    <n v="0"/>
    <n v="0"/>
    <n v="0"/>
  </r>
  <r>
    <x v="7"/>
    <n v="14"/>
    <n v="7"/>
    <s v="OFF"/>
    <d v="2019-04-14T00:00:00"/>
    <s v="Avg of 4 NM Projects"/>
    <n v="13"/>
    <n v="30.209999999999997"/>
    <n v="0.16971910112359548"/>
    <n v="26.01"/>
    <n v="16.45"/>
    <n v="0.49695449999999997"/>
    <n v="0"/>
    <n v="0"/>
    <n v="0"/>
  </r>
  <r>
    <x v="7"/>
    <n v="14"/>
    <n v="7"/>
    <s v="OFF"/>
    <d v="2019-04-14T00:00:00"/>
    <s v="Avg of 4 NM Projects"/>
    <n v="14"/>
    <n v="47.744999999999997"/>
    <n v="0.26823033707865168"/>
    <n v="25.13"/>
    <n v="13.69"/>
    <n v="0.65362904999999993"/>
    <n v="0"/>
    <n v="0"/>
    <n v="0"/>
  </r>
  <r>
    <x v="7"/>
    <n v="14"/>
    <n v="7"/>
    <s v="OFF"/>
    <d v="2019-04-14T00:00:00"/>
    <s v="Avg of 4 NM Projects"/>
    <n v="15"/>
    <n v="33.534999999999997"/>
    <n v="0.18839887640449438"/>
    <n v="24.87"/>
    <n v="16.149999999999999"/>
    <n v="0.54159024999999983"/>
    <n v="0"/>
    <n v="0"/>
    <n v="0"/>
  </r>
  <r>
    <x v="7"/>
    <n v="14"/>
    <n v="7"/>
    <s v="OFF"/>
    <d v="2019-04-14T00:00:00"/>
    <s v="Avg of 4 NM Projects"/>
    <n v="16"/>
    <n v="20.87"/>
    <n v="0.11724719101123596"/>
    <n v="25.88"/>
    <n v="19.13"/>
    <n v="0.39924309999999996"/>
    <n v="0"/>
    <n v="0"/>
    <n v="0"/>
  </r>
  <r>
    <x v="7"/>
    <n v="14"/>
    <n v="7"/>
    <s v="OFF"/>
    <d v="2019-04-14T00:00:00"/>
    <s v="Avg of 4 NM Projects"/>
    <n v="17"/>
    <n v="8.1949999999999985"/>
    <n v="4.603932584269662E-2"/>
    <n v="29.47"/>
    <n v="25.24"/>
    <n v="0.20684179999999994"/>
    <n v="0"/>
    <n v="0"/>
    <n v="0"/>
  </r>
  <r>
    <x v="7"/>
    <n v="14"/>
    <n v="7"/>
    <s v="OFF"/>
    <d v="2019-04-14T00:00:00"/>
    <s v="Avg of 4 NM Projects"/>
    <n v="18"/>
    <n v="2.4300000000000002"/>
    <n v="1.3651685393258428E-2"/>
    <n v="33.33"/>
    <n v="25.96"/>
    <n v="6.3082800000000008E-2"/>
    <n v="0"/>
    <n v="0"/>
    <n v="0"/>
  </r>
  <r>
    <x v="7"/>
    <n v="14"/>
    <n v="7"/>
    <s v="OFF"/>
    <d v="2019-04-14T00:00:00"/>
    <s v="Avg of 4 NM Projects"/>
    <n v="19"/>
    <n v="0"/>
    <n v="0"/>
    <n v="33.409999999999997"/>
    <n v="28.54"/>
    <n v="0"/>
    <n v="1"/>
    <n v="0"/>
    <n v="0"/>
  </r>
  <r>
    <x v="7"/>
    <n v="14"/>
    <n v="7"/>
    <s v="OFF"/>
    <d v="2019-04-14T00:00:00"/>
    <s v="Avg of 4 NM Projects"/>
    <n v="20"/>
    <n v="0"/>
    <n v="0"/>
    <n v="38.22"/>
    <n v="29.74"/>
    <n v="0"/>
    <n v="1"/>
    <n v="0"/>
    <n v="0"/>
  </r>
  <r>
    <x v="7"/>
    <n v="14"/>
    <n v="7"/>
    <s v="OFF"/>
    <d v="2019-04-14T00:00:00"/>
    <s v="Avg of 4 NM Projects"/>
    <n v="21"/>
    <n v="-0.13"/>
    <n v="-7.3033707865168538E-4"/>
    <n v="41.79"/>
    <n v="33.840000000000003"/>
    <n v="-4.3992000000000007E-3"/>
    <n v="0"/>
    <n v="0"/>
    <n v="0"/>
  </r>
  <r>
    <x v="7"/>
    <n v="14"/>
    <n v="7"/>
    <s v="OFF"/>
    <d v="2019-04-14T00:00:00"/>
    <s v="Avg of 4 NM Projects"/>
    <n v="22"/>
    <n v="0"/>
    <n v="0"/>
    <n v="30.51"/>
    <n v="29.23"/>
    <n v="0"/>
    <n v="1"/>
    <n v="0"/>
    <n v="0"/>
  </r>
  <r>
    <x v="7"/>
    <n v="14"/>
    <n v="7"/>
    <s v="OFF"/>
    <d v="2019-04-14T00:00:00"/>
    <s v="Avg of 4 NM Projects"/>
    <n v="23"/>
    <n v="-0.39"/>
    <n v="-2.1910112359550564E-3"/>
    <n v="26.26"/>
    <n v="25.3"/>
    <n v="-9.8670000000000008E-3"/>
    <n v="0"/>
    <n v="0"/>
    <n v="0"/>
  </r>
  <r>
    <x v="7"/>
    <n v="14"/>
    <n v="7"/>
    <s v="OFF"/>
    <d v="2019-04-14T00:00:00"/>
    <s v="Avg of 4 NM Projects"/>
    <n v="24"/>
    <n v="-0.13"/>
    <n v="-7.3033707865168538E-4"/>
    <n v="23.84"/>
    <n v="23.89"/>
    <n v="-3.1057000000000003E-3"/>
    <n v="0"/>
    <n v="0"/>
    <n v="0"/>
  </r>
  <r>
    <x v="7"/>
    <n v="15"/>
    <n v="1"/>
    <s v="OFF"/>
    <d v="2019-04-15T00:00:00"/>
    <s v="Avg of 4 NM Projects"/>
    <n v="1"/>
    <n v="-0.13"/>
    <n v="-7.3033707865168538E-4"/>
    <n v="21.8"/>
    <n v="18.14"/>
    <n v="-2.3582E-3"/>
    <n v="0"/>
    <n v="0"/>
    <n v="0"/>
  </r>
  <r>
    <x v="7"/>
    <n v="15"/>
    <n v="1"/>
    <s v="OFF"/>
    <d v="2019-04-15T00:00:00"/>
    <s v="Avg of 4 NM Projects"/>
    <n v="2"/>
    <n v="-0.26"/>
    <n v="-1.4606741573033708E-3"/>
    <n v="20.5"/>
    <n v="14.23"/>
    <n v="-3.6998000000000001E-3"/>
    <n v="0"/>
    <n v="0"/>
    <n v="0"/>
  </r>
  <r>
    <x v="7"/>
    <n v="15"/>
    <n v="1"/>
    <s v="OFF"/>
    <d v="2019-04-15T00:00:00"/>
    <s v="Avg of 4 NM Projects"/>
    <n v="3"/>
    <n v="0"/>
    <n v="0"/>
    <n v="20.420000000000002"/>
    <n v="14.12"/>
    <n v="0"/>
    <n v="1"/>
    <n v="0"/>
    <n v="0"/>
  </r>
  <r>
    <x v="7"/>
    <n v="15"/>
    <n v="1"/>
    <s v="OFF"/>
    <d v="2019-04-15T00:00:00"/>
    <s v="Avg of 4 NM Projects"/>
    <n v="4"/>
    <n v="-0.13"/>
    <n v="-7.3033707865168538E-4"/>
    <n v="20.41"/>
    <n v="11.22"/>
    <n v="-1.4586000000000002E-3"/>
    <n v="0"/>
    <n v="0"/>
    <n v="0"/>
  </r>
  <r>
    <x v="7"/>
    <n v="15"/>
    <n v="1"/>
    <s v="OFF"/>
    <d v="2019-04-15T00:00:00"/>
    <s v="Avg of 4 NM Projects"/>
    <n v="5"/>
    <n v="0"/>
    <n v="0"/>
    <n v="21.77"/>
    <n v="14.02"/>
    <n v="0"/>
    <n v="1"/>
    <n v="0"/>
    <n v="0"/>
  </r>
  <r>
    <x v="7"/>
    <n v="15"/>
    <n v="1"/>
    <s v="OFF"/>
    <d v="2019-04-15T00:00:00"/>
    <s v="Avg of 4 NM Projects"/>
    <n v="6"/>
    <n v="-0.26"/>
    <n v="-1.4606741573033708E-3"/>
    <n v="23.13"/>
    <n v="14.52"/>
    <n v="-3.7751999999999998E-3"/>
    <n v="0"/>
    <n v="0"/>
    <n v="0"/>
  </r>
  <r>
    <x v="7"/>
    <n v="15"/>
    <n v="1"/>
    <s v="OFF"/>
    <d v="2019-04-15T00:00:00"/>
    <s v="Avg of 4 NM Projects"/>
    <n v="7"/>
    <n v="0.255"/>
    <n v="1.4325842696629213E-3"/>
    <n v="28.62"/>
    <n v="18.079999999999998"/>
    <n v="4.6103999999999997E-3"/>
    <n v="0"/>
    <n v="0"/>
    <n v="0"/>
  </r>
  <r>
    <x v="7"/>
    <n v="15"/>
    <n v="1"/>
    <s v="OFF"/>
    <d v="2019-04-15T00:00:00"/>
    <s v="Avg of 4 NM Projects"/>
    <n v="8"/>
    <n v="1.665"/>
    <n v="9.3539325842696627E-3"/>
    <n v="30.7"/>
    <n v="25.87"/>
    <n v="4.3073550000000002E-2"/>
    <n v="0"/>
    <n v="0"/>
    <n v="0"/>
  </r>
  <r>
    <x v="7"/>
    <n v="15"/>
    <n v="1"/>
    <s v="OFF"/>
    <d v="2019-04-15T00:00:00"/>
    <s v="Avg of 4 NM Projects"/>
    <n v="9"/>
    <n v="6.7850000000000001"/>
    <n v="3.8117977528089889E-2"/>
    <n v="31.07"/>
    <n v="26.22"/>
    <n v="0.1779027"/>
    <n v="0"/>
    <n v="0"/>
    <n v="0"/>
  </r>
  <r>
    <x v="7"/>
    <n v="15"/>
    <n v="1"/>
    <s v="OFF"/>
    <d v="2019-04-15T00:00:00"/>
    <s v="Avg of 4 NM Projects"/>
    <n v="10"/>
    <n v="24.834999999999997"/>
    <n v="0.13952247191011236"/>
    <n v="30.97"/>
    <n v="24.07"/>
    <n v="0.59777844999999996"/>
    <n v="0"/>
    <n v="0"/>
    <n v="0"/>
  </r>
  <r>
    <x v="7"/>
    <n v="15"/>
    <n v="1"/>
    <s v="OFF"/>
    <d v="2019-04-15T00:00:00"/>
    <s v="Avg of 4 NM Projects"/>
    <n v="11"/>
    <n v="20.86"/>
    <n v="0.11719101123595506"/>
    <n v="32.479999999999997"/>
    <n v="26.88"/>
    <n v="0.5607167999999999"/>
    <n v="0"/>
    <n v="0"/>
    <n v="0"/>
  </r>
  <r>
    <x v="7"/>
    <n v="15"/>
    <n v="1"/>
    <s v="OFF"/>
    <d v="2019-04-15T00:00:00"/>
    <s v="Avg of 4 NM Projects"/>
    <n v="12"/>
    <n v="25.724999999999998"/>
    <n v="0.14452247191011236"/>
    <n v="32.18"/>
    <n v="24.72"/>
    <n v="0.63592199999999988"/>
    <n v="0"/>
    <n v="0"/>
    <n v="0"/>
  </r>
  <r>
    <x v="7"/>
    <n v="15"/>
    <n v="1"/>
    <s v="OFF"/>
    <d v="2019-04-15T00:00:00"/>
    <s v="Avg of 4 NM Projects"/>
    <n v="13"/>
    <n v="24.324999999999996"/>
    <n v="0.13665730337078649"/>
    <n v="27.96"/>
    <n v="20.67"/>
    <n v="0.50279774999999993"/>
    <n v="0"/>
    <n v="0"/>
    <n v="0"/>
  </r>
  <r>
    <x v="7"/>
    <n v="15"/>
    <n v="1"/>
    <s v="OFF"/>
    <d v="2019-04-15T00:00:00"/>
    <s v="Avg of 4 NM Projects"/>
    <n v="14"/>
    <n v="16.774999999999999"/>
    <n v="9.4241573033707851E-2"/>
    <n v="27.33"/>
    <n v="20.52"/>
    <n v="0.34422299999999995"/>
    <n v="0"/>
    <n v="0"/>
    <n v="0"/>
  </r>
  <r>
    <x v="7"/>
    <n v="15"/>
    <n v="1"/>
    <s v="OFF"/>
    <d v="2019-04-15T00:00:00"/>
    <s v="Avg of 4 NM Projects"/>
    <n v="15"/>
    <n v="14.215"/>
    <n v="7.9859550561797749E-2"/>
    <n v="26.61"/>
    <n v="21.88"/>
    <n v="0.31102420000000003"/>
    <n v="0"/>
    <n v="0"/>
    <n v="0"/>
  </r>
  <r>
    <x v="7"/>
    <n v="15"/>
    <n v="1"/>
    <s v="OFF"/>
    <d v="2019-04-15T00:00:00"/>
    <s v="Avg of 4 NM Projects"/>
    <n v="16"/>
    <n v="20.355"/>
    <n v="0.11435393258426967"/>
    <n v="27.18"/>
    <n v="20.87"/>
    <n v="0.42480885000000002"/>
    <n v="0"/>
    <n v="0"/>
    <n v="0"/>
  </r>
  <r>
    <x v="7"/>
    <n v="15"/>
    <n v="1"/>
    <s v="OFF"/>
    <d v="2019-04-15T00:00:00"/>
    <s v="Avg of 4 NM Projects"/>
    <n v="17"/>
    <n v="15.489999999999998"/>
    <n v="8.7022471910112351E-2"/>
    <n v="27.19"/>
    <n v="19.46"/>
    <n v="0.30143539999999996"/>
    <n v="0"/>
    <n v="0"/>
    <n v="0"/>
  </r>
  <r>
    <x v="7"/>
    <n v="15"/>
    <n v="1"/>
    <s v="OFF"/>
    <d v="2019-04-15T00:00:00"/>
    <s v="Avg of 4 NM Projects"/>
    <n v="18"/>
    <n v="9.4649999999999999"/>
    <n v="5.3174157303370786E-2"/>
    <n v="28.45"/>
    <n v="21.91"/>
    <n v="0.20737815000000001"/>
    <n v="0"/>
    <n v="0"/>
    <n v="0"/>
  </r>
  <r>
    <x v="7"/>
    <n v="15"/>
    <n v="1"/>
    <s v="OFF"/>
    <d v="2019-04-15T00:00:00"/>
    <s v="Avg of 4 NM Projects"/>
    <n v="19"/>
    <n v="1.1549999999999998"/>
    <n v="6.4887640449438188E-3"/>
    <n v="30.57"/>
    <n v="21.18"/>
    <n v="2.4462899999999996E-2"/>
    <n v="0"/>
    <n v="0"/>
    <n v="0"/>
  </r>
  <r>
    <x v="7"/>
    <n v="15"/>
    <n v="1"/>
    <s v="OFF"/>
    <d v="2019-04-15T00:00:00"/>
    <s v="Avg of 4 NM Projects"/>
    <n v="20"/>
    <n v="-0.26"/>
    <n v="-1.4606741573033708E-3"/>
    <n v="35.24"/>
    <n v="20.59"/>
    <n v="-5.3533999999999995E-3"/>
    <n v="0"/>
    <n v="0"/>
    <n v="0"/>
  </r>
  <r>
    <x v="7"/>
    <n v="15"/>
    <n v="1"/>
    <s v="OFF"/>
    <d v="2019-04-15T00:00:00"/>
    <s v="Avg of 4 NM Projects"/>
    <n v="21"/>
    <n v="-0.13"/>
    <n v="-7.3033707865168538E-4"/>
    <n v="35.979999999999997"/>
    <n v="20.13"/>
    <n v="-2.6168999999999997E-3"/>
    <n v="0"/>
    <n v="0"/>
    <n v="0"/>
  </r>
  <r>
    <x v="7"/>
    <n v="15"/>
    <n v="1"/>
    <s v="OFF"/>
    <d v="2019-04-15T00:00:00"/>
    <s v="Avg of 4 NM Projects"/>
    <n v="22"/>
    <n v="-0.26"/>
    <n v="-1.4606741573033708E-3"/>
    <n v="28.2"/>
    <n v="16.77"/>
    <n v="-4.3601999999999998E-3"/>
    <n v="0"/>
    <n v="0"/>
    <n v="0"/>
  </r>
  <r>
    <x v="7"/>
    <n v="15"/>
    <n v="1"/>
    <s v="OFF"/>
    <d v="2019-04-15T00:00:00"/>
    <s v="Avg of 4 NM Projects"/>
    <n v="23"/>
    <n v="0"/>
    <n v="0"/>
    <n v="27.07"/>
    <n v="16.02"/>
    <n v="0"/>
    <n v="1"/>
    <n v="0"/>
    <n v="0"/>
  </r>
  <r>
    <x v="7"/>
    <n v="15"/>
    <n v="1"/>
    <s v="OFF"/>
    <d v="2019-04-15T00:00:00"/>
    <s v="Avg of 4 NM Projects"/>
    <n v="24"/>
    <n v="-0.26"/>
    <n v="-1.4606741573033708E-3"/>
    <n v="21.24"/>
    <n v="17.23"/>
    <n v="-4.4797999999999999E-3"/>
    <n v="0"/>
    <n v="0"/>
    <n v="0"/>
  </r>
  <r>
    <x v="7"/>
    <n v="16"/>
    <n v="2"/>
    <s v="OFF"/>
    <d v="2019-04-16T00:00:00"/>
    <s v="Avg of 4 NM Projects"/>
    <n v="1"/>
    <n v="0"/>
    <n v="0"/>
    <n v="20.99"/>
    <n v="17.57"/>
    <n v="0"/>
    <n v="1"/>
    <n v="0"/>
    <n v="0"/>
  </r>
  <r>
    <x v="7"/>
    <n v="16"/>
    <n v="2"/>
    <s v="OFF"/>
    <d v="2019-04-16T00:00:00"/>
    <s v="Avg of 4 NM Projects"/>
    <n v="2"/>
    <n v="-0.13"/>
    <n v="-7.3033707865168538E-4"/>
    <n v="19.239999999999998"/>
    <n v="17.899999999999999"/>
    <n v="-2.3270000000000001E-3"/>
    <n v="0"/>
    <n v="0"/>
    <n v="0"/>
  </r>
  <r>
    <x v="7"/>
    <n v="16"/>
    <n v="2"/>
    <s v="OFF"/>
    <d v="2019-04-16T00:00:00"/>
    <s v="Avg of 4 NM Projects"/>
    <n v="3"/>
    <n v="-0.13"/>
    <n v="-7.3033707865168538E-4"/>
    <n v="19.37"/>
    <n v="18.63"/>
    <n v="-2.4218999999999998E-3"/>
    <n v="0"/>
    <n v="0"/>
    <n v="0"/>
  </r>
  <r>
    <x v="7"/>
    <n v="16"/>
    <n v="2"/>
    <s v="OFF"/>
    <d v="2019-04-16T00:00:00"/>
    <s v="Avg of 4 NM Projects"/>
    <n v="4"/>
    <n v="0"/>
    <n v="0"/>
    <n v="19.43"/>
    <n v="18.63"/>
    <n v="0"/>
    <n v="1"/>
    <n v="0"/>
    <n v="0"/>
  </r>
  <r>
    <x v="7"/>
    <n v="16"/>
    <n v="2"/>
    <s v="OFF"/>
    <d v="2019-04-16T00:00:00"/>
    <s v="Avg of 4 NM Projects"/>
    <n v="5"/>
    <n v="-0.39"/>
    <n v="-2.1910112359550564E-3"/>
    <n v="19.71"/>
    <n v="18.93"/>
    <n v="-7.3826999999999999E-3"/>
    <n v="0"/>
    <n v="0"/>
    <n v="0"/>
  </r>
  <r>
    <x v="7"/>
    <n v="16"/>
    <n v="2"/>
    <s v="OFF"/>
    <d v="2019-04-16T00:00:00"/>
    <s v="Avg of 4 NM Projects"/>
    <n v="6"/>
    <n v="0"/>
    <n v="0"/>
    <n v="22.95"/>
    <n v="25.69"/>
    <n v="0"/>
    <n v="1"/>
    <n v="0"/>
    <n v="0"/>
  </r>
  <r>
    <x v="7"/>
    <n v="16"/>
    <n v="2"/>
    <s v="OFF"/>
    <d v="2019-04-16T00:00:00"/>
    <s v="Avg of 4 NM Projects"/>
    <n v="7"/>
    <n v="0.375"/>
    <n v="2.1067415730337078E-3"/>
    <n v="34.86"/>
    <n v="34.28"/>
    <n v="1.2855E-2"/>
    <n v="0"/>
    <n v="0"/>
    <n v="0"/>
  </r>
  <r>
    <x v="7"/>
    <n v="16"/>
    <n v="2"/>
    <s v="ON"/>
    <d v="2019-04-16T00:00:00"/>
    <s v="Avg of 4 NM Projects"/>
    <n v="8"/>
    <n v="8.58"/>
    <n v="4.8202247191011238E-2"/>
    <n v="37.61"/>
    <n v="36.22"/>
    <n v="0.31076760000000003"/>
    <n v="0"/>
    <n v="0"/>
    <n v="0"/>
  </r>
  <r>
    <x v="7"/>
    <n v="16"/>
    <n v="2"/>
    <s v="ON"/>
    <d v="2019-04-16T00:00:00"/>
    <s v="Avg of 4 NM Projects"/>
    <n v="9"/>
    <n v="17.535"/>
    <n v="9.8511235955056176E-2"/>
    <n v="28.64"/>
    <n v="29.77"/>
    <n v="0.52201694999999992"/>
    <n v="0"/>
    <n v="0"/>
    <n v="0"/>
  </r>
  <r>
    <x v="7"/>
    <n v="16"/>
    <n v="2"/>
    <s v="ON"/>
    <d v="2019-04-16T00:00:00"/>
    <s v="Avg of 4 NM Projects"/>
    <n v="10"/>
    <n v="20.734999999999999"/>
    <n v="0.11648876404494382"/>
    <n v="24.57"/>
    <n v="21.01"/>
    <n v="0.43564235000000001"/>
    <n v="0"/>
    <n v="0"/>
    <n v="0"/>
  </r>
  <r>
    <x v="7"/>
    <n v="16"/>
    <n v="2"/>
    <s v="ON"/>
    <d v="2019-04-16T00:00:00"/>
    <s v="Avg of 4 NM Projects"/>
    <n v="11"/>
    <n v="27.39"/>
    <n v="0.15387640449438203"/>
    <n v="23.76"/>
    <n v="18.12"/>
    <n v="0.49630679999999999"/>
    <n v="0"/>
    <n v="0"/>
    <n v="0"/>
  </r>
  <r>
    <x v="7"/>
    <n v="16"/>
    <n v="2"/>
    <s v="ON"/>
    <d v="2019-04-16T00:00:00"/>
    <s v="Avg of 4 NM Projects"/>
    <n v="12"/>
    <n v="22.145000000000003"/>
    <n v="0.12441011235955057"/>
    <n v="22.59"/>
    <n v="17.63"/>
    <n v="0.39041635000000002"/>
    <n v="0"/>
    <n v="0"/>
    <n v="0"/>
  </r>
  <r>
    <x v="7"/>
    <n v="16"/>
    <n v="2"/>
    <s v="ON"/>
    <d v="2019-04-16T00:00:00"/>
    <s v="Avg of 4 NM Projects"/>
    <n v="13"/>
    <n v="21.634999999999998"/>
    <n v="0.12154494382022471"/>
    <n v="20.94"/>
    <n v="17.91"/>
    <n v="0.38748284999999999"/>
    <n v="0"/>
    <n v="0"/>
    <n v="0"/>
  </r>
  <r>
    <x v="7"/>
    <n v="16"/>
    <n v="2"/>
    <s v="ON"/>
    <d v="2019-04-16T00:00:00"/>
    <s v="Avg of 4 NM Projects"/>
    <n v="14"/>
    <n v="32"/>
    <n v="0.1797752808988764"/>
    <n v="20.79"/>
    <n v="18.170000000000002"/>
    <n v="0.58144000000000007"/>
    <n v="0"/>
    <n v="0"/>
    <n v="0"/>
  </r>
  <r>
    <x v="7"/>
    <n v="16"/>
    <n v="2"/>
    <s v="ON"/>
    <d v="2019-04-16T00:00:00"/>
    <s v="Avg of 4 NM Projects"/>
    <n v="15"/>
    <n v="32.635000000000005"/>
    <n v="0.18334269662921351"/>
    <n v="21.02"/>
    <n v="18.12"/>
    <n v="0.59134620000000016"/>
    <n v="0"/>
    <n v="0"/>
    <n v="0"/>
  </r>
  <r>
    <x v="7"/>
    <n v="16"/>
    <n v="2"/>
    <s v="ON"/>
    <d v="2019-04-16T00:00:00"/>
    <s v="Avg of 4 NM Projects"/>
    <n v="16"/>
    <n v="36.349999999999994"/>
    <n v="0.20421348314606738"/>
    <n v="20.95"/>
    <n v="18.100000000000001"/>
    <n v="0.65793499999999994"/>
    <n v="0"/>
    <n v="0"/>
    <n v="0"/>
  </r>
  <r>
    <x v="7"/>
    <n v="16"/>
    <n v="2"/>
    <s v="ON"/>
    <d v="2019-04-16T00:00:00"/>
    <s v="Avg of 4 NM Projects"/>
    <n v="17"/>
    <n v="31.49"/>
    <n v="0.17691011235955056"/>
    <n v="23.3"/>
    <n v="18.170000000000002"/>
    <n v="0.5721733"/>
    <n v="0"/>
    <n v="0"/>
    <n v="0"/>
  </r>
  <r>
    <x v="7"/>
    <n v="16"/>
    <n v="2"/>
    <s v="ON"/>
    <d v="2019-04-16T00:00:00"/>
    <s v="Avg of 4 NM Projects"/>
    <n v="18"/>
    <n v="17.920000000000002"/>
    <n v="0.1006741573033708"/>
    <n v="26.53"/>
    <n v="28"/>
    <n v="0.50176000000000009"/>
    <n v="0"/>
    <n v="0"/>
    <n v="0"/>
  </r>
  <r>
    <x v="7"/>
    <n v="16"/>
    <n v="2"/>
    <s v="ON"/>
    <d v="2019-04-16T00:00:00"/>
    <s v="Avg of 4 NM Projects"/>
    <n v="19"/>
    <n v="5.5050000000000008"/>
    <n v="3.0926966292134837E-2"/>
    <n v="32.17"/>
    <n v="36.590000000000003"/>
    <n v="0.20142795000000005"/>
    <n v="0"/>
    <n v="0"/>
    <n v="0"/>
  </r>
  <r>
    <x v="7"/>
    <n v="16"/>
    <n v="2"/>
    <s v="ON"/>
    <d v="2019-04-16T00:00:00"/>
    <s v="Avg of 4 NM Projects"/>
    <n v="20"/>
    <n v="-0.13"/>
    <n v="-7.3033707865168538E-4"/>
    <n v="33.979999999999997"/>
    <n v="39.5"/>
    <n v="-5.1349999999999998E-3"/>
    <n v="0"/>
    <n v="0"/>
    <n v="0"/>
  </r>
  <r>
    <x v="7"/>
    <n v="16"/>
    <n v="2"/>
    <s v="ON"/>
    <d v="2019-04-16T00:00:00"/>
    <s v="Avg of 4 NM Projects"/>
    <n v="21"/>
    <n v="-0.26"/>
    <n v="-1.4606741573033708E-3"/>
    <n v="36.770000000000003"/>
    <n v="37.76"/>
    <n v="-9.817600000000001E-3"/>
    <n v="0"/>
    <n v="0"/>
    <n v="0"/>
  </r>
  <r>
    <x v="7"/>
    <n v="16"/>
    <n v="2"/>
    <s v="ON"/>
    <d v="2019-04-16T00:00:00"/>
    <s v="Avg of 4 NM Projects"/>
    <n v="22"/>
    <n v="0"/>
    <n v="0"/>
    <n v="32.200000000000003"/>
    <n v="34.57"/>
    <n v="0"/>
    <n v="1"/>
    <n v="0"/>
    <n v="0"/>
  </r>
  <r>
    <x v="7"/>
    <n v="16"/>
    <n v="2"/>
    <s v="ON"/>
    <d v="2019-04-16T00:00:00"/>
    <s v="Avg of 4 NM Projects"/>
    <n v="23"/>
    <n v="-0.13"/>
    <n v="-7.3033707865168538E-4"/>
    <n v="22.68"/>
    <n v="23.26"/>
    <n v="-3.0238000000000005E-3"/>
    <n v="0"/>
    <n v="0"/>
    <n v="0"/>
  </r>
  <r>
    <x v="7"/>
    <n v="16"/>
    <n v="2"/>
    <s v="OFF"/>
    <d v="2019-04-16T00:00:00"/>
    <s v="Avg of 4 NM Projects"/>
    <n v="24"/>
    <n v="0"/>
    <n v="0"/>
    <n v="21.52"/>
    <n v="20.79"/>
    <n v="0"/>
    <n v="1"/>
    <n v="0"/>
    <n v="0"/>
  </r>
  <r>
    <x v="7"/>
    <n v="17"/>
    <n v="3"/>
    <s v="OFF"/>
    <d v="2019-04-17T00:00:00"/>
    <s v="Avg of 4 NM Projects"/>
    <n v="1"/>
    <n v="-0.26"/>
    <n v="-1.4606741573033708E-3"/>
    <n v="24.6"/>
    <n v="18.78"/>
    <n v="-4.8828000000000005E-3"/>
    <n v="0"/>
    <n v="0"/>
    <n v="0"/>
  </r>
  <r>
    <x v="7"/>
    <n v="17"/>
    <n v="3"/>
    <s v="OFF"/>
    <d v="2019-04-17T00:00:00"/>
    <s v="Avg of 4 NM Projects"/>
    <n v="2"/>
    <n v="-0.26"/>
    <n v="-1.4606741573033708E-3"/>
    <n v="21.61"/>
    <n v="19.940000000000001"/>
    <n v="-5.1844000000000005E-3"/>
    <n v="0"/>
    <n v="0"/>
    <n v="0"/>
  </r>
  <r>
    <x v="7"/>
    <n v="17"/>
    <n v="3"/>
    <s v="OFF"/>
    <d v="2019-04-17T00:00:00"/>
    <s v="Avg of 4 NM Projects"/>
    <n v="3"/>
    <n v="0"/>
    <n v="0"/>
    <n v="21.08"/>
    <n v="20.58"/>
    <n v="0"/>
    <n v="1"/>
    <n v="0"/>
    <n v="0"/>
  </r>
  <r>
    <x v="7"/>
    <n v="17"/>
    <n v="3"/>
    <s v="OFF"/>
    <d v="2019-04-17T00:00:00"/>
    <s v="Avg of 4 NM Projects"/>
    <n v="4"/>
    <n v="-0.26"/>
    <n v="-1.4606741573033708E-3"/>
    <n v="21.07"/>
    <n v="19.309999999999999"/>
    <n v="-5.0206000000000001E-3"/>
    <n v="0"/>
    <n v="0"/>
    <n v="0"/>
  </r>
  <r>
    <x v="7"/>
    <n v="17"/>
    <n v="3"/>
    <s v="OFF"/>
    <d v="2019-04-17T00:00:00"/>
    <s v="Avg of 4 NM Projects"/>
    <n v="5"/>
    <n v="-0.13"/>
    <n v="-7.3033707865168538E-4"/>
    <n v="22.31"/>
    <n v="20.36"/>
    <n v="-2.6467999999999999E-3"/>
    <n v="0"/>
    <n v="0"/>
    <n v="0"/>
  </r>
  <r>
    <x v="7"/>
    <n v="17"/>
    <n v="3"/>
    <s v="OFF"/>
    <d v="2019-04-17T00:00:00"/>
    <s v="Avg of 4 NM Projects"/>
    <n v="6"/>
    <n v="0"/>
    <n v="0"/>
    <n v="27.6"/>
    <n v="28.27"/>
    <n v="0"/>
    <n v="1"/>
    <n v="0"/>
    <n v="0"/>
  </r>
  <r>
    <x v="7"/>
    <n v="17"/>
    <n v="3"/>
    <s v="OFF"/>
    <d v="2019-04-17T00:00:00"/>
    <s v="Avg of 4 NM Projects"/>
    <n v="7"/>
    <n v="2.0499999999999998"/>
    <n v="1.1516853932584269E-2"/>
    <n v="31.65"/>
    <n v="27.26"/>
    <n v="5.5882999999999995E-2"/>
    <n v="0"/>
    <n v="0"/>
    <n v="0"/>
  </r>
  <r>
    <x v="7"/>
    <n v="17"/>
    <n v="3"/>
    <s v="ON"/>
    <d v="2019-04-17T00:00:00"/>
    <s v="Avg of 4 NM Projects"/>
    <n v="8"/>
    <n v="21.255000000000003"/>
    <n v="0.11941011235955058"/>
    <n v="34.58"/>
    <n v="34.39"/>
    <n v="0.73095945000000007"/>
    <n v="0"/>
    <n v="0"/>
    <n v="0"/>
  </r>
  <r>
    <x v="7"/>
    <n v="17"/>
    <n v="3"/>
    <s v="ON"/>
    <d v="2019-04-17T00:00:00"/>
    <s v="Avg of 4 NM Projects"/>
    <n v="9"/>
    <n v="53.120000000000005"/>
    <n v="0.29842696629213483"/>
    <n v="29.41"/>
    <n v="23.89"/>
    <n v="1.2690368000000001"/>
    <n v="0"/>
    <n v="0"/>
    <n v="0"/>
  </r>
  <r>
    <x v="7"/>
    <n v="17"/>
    <n v="3"/>
    <s v="ON"/>
    <d v="2019-04-17T00:00:00"/>
    <s v="Avg of 4 NM Projects"/>
    <n v="10"/>
    <n v="78.849999999999994"/>
    <n v="0.44297752808988761"/>
    <n v="26.17"/>
    <n v="19.079999999999998"/>
    <n v="1.5044579999999999"/>
    <n v="0"/>
    <n v="0"/>
    <n v="0"/>
  </r>
  <r>
    <x v="7"/>
    <n v="17"/>
    <n v="3"/>
    <s v="ON"/>
    <d v="2019-04-17T00:00:00"/>
    <s v="Avg of 4 NM Projects"/>
    <n v="11"/>
    <n v="91.265000000000001"/>
    <n v="0.5127247191011236"/>
    <n v="25.8"/>
    <n v="18.79"/>
    <n v="1.7148693499999998"/>
    <n v="0"/>
    <n v="1"/>
    <n v="0"/>
  </r>
  <r>
    <x v="7"/>
    <n v="17"/>
    <n v="3"/>
    <s v="ON"/>
    <d v="2019-04-17T00:00:00"/>
    <s v="Avg of 4 NM Projects"/>
    <n v="12"/>
    <n v="101.505"/>
    <n v="0.57025280898876407"/>
    <n v="25.48"/>
    <n v="18.309999999999999"/>
    <n v="1.8585565499999999"/>
    <n v="0"/>
    <n v="1"/>
    <n v="0"/>
  </r>
  <r>
    <x v="7"/>
    <n v="17"/>
    <n v="3"/>
    <s v="ON"/>
    <d v="2019-04-17T00:00:00"/>
    <s v="Avg of 4 NM Projects"/>
    <n v="13"/>
    <n v="113.27499999999999"/>
    <n v="0.63637640449438193"/>
    <n v="24.08"/>
    <n v="17.84"/>
    <n v="2.020826"/>
    <n v="0"/>
    <n v="1"/>
    <n v="0"/>
  </r>
  <r>
    <x v="7"/>
    <n v="17"/>
    <n v="3"/>
    <s v="ON"/>
    <d v="2019-04-17T00:00:00"/>
    <s v="Avg of 4 NM Projects"/>
    <n v="14"/>
    <n v="112.89"/>
    <n v="0.6342134831460674"/>
    <n v="24.16"/>
    <n v="18.02"/>
    <n v="2.0342777999999999"/>
    <n v="0"/>
    <n v="1"/>
    <n v="0"/>
  </r>
  <r>
    <x v="7"/>
    <n v="17"/>
    <n v="3"/>
    <s v="ON"/>
    <d v="2019-04-17T00:00:00"/>
    <s v="Avg of 4 NM Projects"/>
    <n v="15"/>
    <n v="98.304999999999993"/>
    <n v="0.55227528089887634"/>
    <n v="23.32"/>
    <n v="16.63"/>
    <n v="1.6348121499999997"/>
    <n v="0"/>
    <n v="1"/>
    <n v="0"/>
  </r>
  <r>
    <x v="7"/>
    <n v="17"/>
    <n v="3"/>
    <s v="ON"/>
    <d v="2019-04-17T00:00:00"/>
    <s v="Avg of 4 NM Projects"/>
    <n v="16"/>
    <n v="78.075000000000003"/>
    <n v="0.43862359550561797"/>
    <n v="24.79"/>
    <n v="18.829999999999998"/>
    <n v="1.4701522499999999"/>
    <n v="0"/>
    <n v="0"/>
    <n v="0"/>
  </r>
  <r>
    <x v="7"/>
    <n v="17"/>
    <n v="3"/>
    <s v="ON"/>
    <d v="2019-04-17T00:00:00"/>
    <s v="Avg of 4 NM Projects"/>
    <n v="17"/>
    <n v="68.864999999999995"/>
    <n v="0.38688202247191006"/>
    <n v="26.28"/>
    <n v="20.72"/>
    <n v="1.4268827999999998"/>
    <n v="0"/>
    <n v="0"/>
    <n v="0"/>
  </r>
  <r>
    <x v="7"/>
    <n v="17"/>
    <n v="3"/>
    <s v="ON"/>
    <d v="2019-04-17T00:00:00"/>
    <s v="Avg of 4 NM Projects"/>
    <n v="18"/>
    <n v="44.284999999999997"/>
    <n v="0.24879213483146065"/>
    <n v="28.14"/>
    <n v="22.28"/>
    <n v="0.98666980000000004"/>
    <n v="0"/>
    <n v="0"/>
    <n v="0"/>
  </r>
  <r>
    <x v="7"/>
    <n v="17"/>
    <n v="3"/>
    <s v="ON"/>
    <d v="2019-04-17T00:00:00"/>
    <s v="Avg of 4 NM Projects"/>
    <n v="19"/>
    <n v="16.25"/>
    <n v="9.1292134831460675E-2"/>
    <n v="31.23"/>
    <n v="30.42"/>
    <n v="0.49432500000000007"/>
    <n v="0"/>
    <n v="0"/>
    <n v="0"/>
  </r>
  <r>
    <x v="7"/>
    <n v="17"/>
    <n v="3"/>
    <s v="ON"/>
    <d v="2019-04-17T00:00:00"/>
    <s v="Avg of 4 NM Projects"/>
    <n v="20"/>
    <n v="1.1600000000000001"/>
    <n v="6.5168539325842706E-3"/>
    <n v="35.6"/>
    <n v="46.72"/>
    <n v="5.4195200000000006E-2"/>
    <n v="0"/>
    <n v="0"/>
    <n v="0"/>
  </r>
  <r>
    <x v="7"/>
    <n v="17"/>
    <n v="3"/>
    <s v="ON"/>
    <d v="2019-04-17T00:00:00"/>
    <s v="Avg of 4 NM Projects"/>
    <n v="21"/>
    <n v="-0.13"/>
    <n v="-7.3033707865168538E-4"/>
    <n v="39.94"/>
    <n v="50.98"/>
    <n v="-6.6273999999999994E-3"/>
    <n v="0"/>
    <n v="0"/>
    <n v="0"/>
  </r>
  <r>
    <x v="7"/>
    <n v="17"/>
    <n v="3"/>
    <s v="ON"/>
    <d v="2019-04-17T00:00:00"/>
    <s v="Avg of 4 NM Projects"/>
    <n v="22"/>
    <n v="-0.13"/>
    <n v="-7.3033707865168538E-4"/>
    <n v="32.700000000000003"/>
    <n v="40.86"/>
    <n v="-5.3118000000000002E-3"/>
    <n v="0"/>
    <n v="0"/>
    <n v="0"/>
  </r>
  <r>
    <x v="7"/>
    <n v="17"/>
    <n v="3"/>
    <s v="ON"/>
    <d v="2019-04-17T00:00:00"/>
    <s v="Avg of 4 NM Projects"/>
    <n v="23"/>
    <n v="0"/>
    <n v="0"/>
    <n v="27.2"/>
    <n v="34.97"/>
    <n v="0"/>
    <n v="1"/>
    <n v="0"/>
    <n v="0"/>
  </r>
  <r>
    <x v="7"/>
    <n v="17"/>
    <n v="3"/>
    <s v="OFF"/>
    <d v="2019-04-17T00:00:00"/>
    <s v="Avg of 4 NM Projects"/>
    <n v="24"/>
    <n v="-0.26"/>
    <n v="-1.4606741573033708E-3"/>
    <n v="25.96"/>
    <n v="24.83"/>
    <n v="-6.4558000000000003E-3"/>
    <n v="0"/>
    <n v="0"/>
    <n v="0"/>
  </r>
  <r>
    <x v="7"/>
    <n v="18"/>
    <n v="4"/>
    <s v="OFF"/>
    <d v="2019-04-18T00:00:00"/>
    <s v="Avg of 4 NM Projects"/>
    <n v="1"/>
    <n v="-0.13"/>
    <n v="-7.3033707865168538E-4"/>
    <n v="24.5"/>
    <n v="25.06"/>
    <n v="-3.2577999999999999E-3"/>
    <n v="0"/>
    <n v="0"/>
    <n v="0"/>
  </r>
  <r>
    <x v="7"/>
    <n v="18"/>
    <n v="4"/>
    <s v="OFF"/>
    <d v="2019-04-18T00:00:00"/>
    <s v="Avg of 4 NM Projects"/>
    <n v="2"/>
    <n v="-0.26"/>
    <n v="-1.4606741573033708E-3"/>
    <n v="21.76"/>
    <n v="22.59"/>
    <n v="-5.8734E-3"/>
    <n v="0"/>
    <n v="0"/>
    <n v="0"/>
  </r>
  <r>
    <x v="7"/>
    <n v="18"/>
    <n v="4"/>
    <s v="OFF"/>
    <d v="2019-04-18T00:00:00"/>
    <s v="Avg of 4 NM Projects"/>
    <n v="3"/>
    <n v="-0.13"/>
    <n v="-7.3033707865168538E-4"/>
    <n v="21.87"/>
    <n v="22.9"/>
    <n v="-2.977E-3"/>
    <n v="0"/>
    <n v="0"/>
    <n v="0"/>
  </r>
  <r>
    <x v="7"/>
    <n v="18"/>
    <n v="4"/>
    <s v="OFF"/>
    <d v="2019-04-18T00:00:00"/>
    <s v="Avg of 4 NM Projects"/>
    <n v="4"/>
    <n v="0"/>
    <n v="0"/>
    <n v="21.9"/>
    <n v="22.41"/>
    <n v="0"/>
    <n v="1"/>
    <n v="0"/>
    <n v="0"/>
  </r>
  <r>
    <x v="7"/>
    <n v="18"/>
    <n v="4"/>
    <s v="OFF"/>
    <d v="2019-04-18T00:00:00"/>
    <s v="Avg of 4 NM Projects"/>
    <n v="5"/>
    <n v="-0.13"/>
    <n v="-7.3033707865168538E-4"/>
    <n v="21.9"/>
    <n v="24.09"/>
    <n v="-3.1316999999999998E-3"/>
    <n v="0"/>
    <n v="0"/>
    <n v="0"/>
  </r>
  <r>
    <x v="7"/>
    <n v="18"/>
    <n v="4"/>
    <s v="OFF"/>
    <d v="2019-04-18T00:00:00"/>
    <s v="Avg of 4 NM Projects"/>
    <n v="6"/>
    <n v="-0.26"/>
    <n v="-1.4606741573033708E-3"/>
    <n v="26.09"/>
    <n v="23.95"/>
    <n v="-6.2269999999999999E-3"/>
    <n v="0"/>
    <n v="0"/>
    <n v="0"/>
  </r>
  <r>
    <x v="7"/>
    <n v="18"/>
    <n v="4"/>
    <s v="OFF"/>
    <d v="2019-04-18T00:00:00"/>
    <s v="Avg of 4 NM Projects"/>
    <n v="7"/>
    <n v="1.0249999999999999"/>
    <n v="5.7584269662921345E-3"/>
    <n v="33.25"/>
    <n v="20.11"/>
    <n v="2.0612749999999999E-2"/>
    <n v="0"/>
    <n v="0"/>
    <n v="0"/>
  </r>
  <r>
    <x v="7"/>
    <n v="18"/>
    <n v="4"/>
    <s v="ON"/>
    <d v="2019-04-18T00:00:00"/>
    <s v="Avg of 4 NM Projects"/>
    <n v="8"/>
    <n v="7.6850000000000005"/>
    <n v="4.3174157303370791E-2"/>
    <n v="35.71"/>
    <n v="23.63"/>
    <n v="0.18159655"/>
    <n v="0"/>
    <n v="0"/>
    <n v="0"/>
  </r>
  <r>
    <x v="7"/>
    <n v="18"/>
    <n v="4"/>
    <s v="ON"/>
    <d v="2019-04-18T00:00:00"/>
    <s v="Avg of 4 NM Projects"/>
    <n v="9"/>
    <n v="19.71"/>
    <n v="0.11073033707865169"/>
    <n v="33.97"/>
    <n v="31.53"/>
    <n v="0.62145630000000007"/>
    <n v="0"/>
    <n v="0"/>
    <n v="0"/>
  </r>
  <r>
    <x v="7"/>
    <n v="18"/>
    <n v="4"/>
    <s v="ON"/>
    <d v="2019-04-18T00:00:00"/>
    <s v="Avg of 4 NM Projects"/>
    <n v="10"/>
    <n v="20.61"/>
    <n v="0.11578651685393258"/>
    <n v="33.9"/>
    <n v="35.590000000000003"/>
    <n v="0.73350990000000005"/>
    <n v="0"/>
    <n v="0"/>
    <n v="0"/>
  </r>
  <r>
    <x v="7"/>
    <n v="18"/>
    <n v="4"/>
    <s v="ON"/>
    <d v="2019-04-18T00:00:00"/>
    <s v="Avg of 4 NM Projects"/>
    <n v="11"/>
    <n v="24.064999999999998"/>
    <n v="0.13519662921348313"/>
    <n v="34.299999999999997"/>
    <n v="33.44"/>
    <n v="0.80473359999999994"/>
    <n v="0"/>
    <n v="0"/>
    <n v="0"/>
  </r>
  <r>
    <x v="7"/>
    <n v="18"/>
    <n v="4"/>
    <s v="ON"/>
    <d v="2019-04-18T00:00:00"/>
    <s v="Avg of 4 NM Projects"/>
    <n v="12"/>
    <n v="36.99"/>
    <n v="0.20780898876404497"/>
    <n v="32.869999999999997"/>
    <n v="33.14"/>
    <n v="1.2258486"/>
    <n v="0"/>
    <n v="0"/>
    <n v="0"/>
  </r>
  <r>
    <x v="7"/>
    <n v="18"/>
    <n v="4"/>
    <s v="ON"/>
    <d v="2019-04-18T00:00:00"/>
    <s v="Avg of 4 NM Projects"/>
    <n v="13"/>
    <n v="54.150000000000006"/>
    <n v="0.30421348314606744"/>
    <n v="28.16"/>
    <n v="31.19"/>
    <n v="1.6889385000000001"/>
    <n v="0"/>
    <n v="0"/>
    <n v="0"/>
  </r>
  <r>
    <x v="7"/>
    <n v="18"/>
    <n v="4"/>
    <s v="ON"/>
    <d v="2019-04-18T00:00:00"/>
    <s v="Avg of 4 NM Projects"/>
    <n v="14"/>
    <n v="60.924999999999997"/>
    <n v="0.34227528089887638"/>
    <n v="27.53"/>
    <n v="29.73"/>
    <n v="1.8113002499999999"/>
    <n v="0"/>
    <n v="0"/>
    <n v="0"/>
  </r>
  <r>
    <x v="7"/>
    <n v="18"/>
    <n v="4"/>
    <s v="ON"/>
    <d v="2019-04-18T00:00:00"/>
    <s v="Avg of 4 NM Projects"/>
    <n v="15"/>
    <n v="55.94"/>
    <n v="0.31426966292134828"/>
    <n v="23.07"/>
    <n v="30.05"/>
    <n v="1.6809970000000001"/>
    <n v="0"/>
    <n v="0"/>
    <n v="0"/>
  </r>
  <r>
    <x v="7"/>
    <n v="18"/>
    <n v="4"/>
    <s v="ON"/>
    <d v="2019-04-18T00:00:00"/>
    <s v="Avg of 4 NM Projects"/>
    <n v="16"/>
    <n v="33.79"/>
    <n v="0.18983146067415729"/>
    <n v="23.29"/>
    <n v="24.77"/>
    <n v="0.83697829999999995"/>
    <n v="0"/>
    <n v="0"/>
    <n v="0"/>
  </r>
  <r>
    <x v="7"/>
    <n v="18"/>
    <n v="4"/>
    <s v="ON"/>
    <d v="2019-04-18T00:00:00"/>
    <s v="Avg of 4 NM Projects"/>
    <n v="17"/>
    <n v="30.33"/>
    <n v="0.17039325842696629"/>
    <n v="23.73"/>
    <n v="25.96"/>
    <n v="0.78736680000000003"/>
    <n v="0"/>
    <n v="0"/>
    <n v="0"/>
  </r>
  <r>
    <x v="7"/>
    <n v="18"/>
    <n v="4"/>
    <s v="ON"/>
    <d v="2019-04-18T00:00:00"/>
    <s v="Avg of 4 NM Projects"/>
    <n v="18"/>
    <n v="22.659999999999997"/>
    <n v="0.12730337078651682"/>
    <n v="26.6"/>
    <n v="31.06"/>
    <n v="0.70381959999999977"/>
    <n v="0"/>
    <n v="0"/>
    <n v="0"/>
  </r>
  <r>
    <x v="7"/>
    <n v="18"/>
    <n v="4"/>
    <s v="ON"/>
    <d v="2019-04-18T00:00:00"/>
    <s v="Avg of 4 NM Projects"/>
    <n v="19"/>
    <n v="7.9349999999999996"/>
    <n v="4.4578651685393253E-2"/>
    <n v="26.52"/>
    <n v="32.54"/>
    <n v="0.25820489999999996"/>
    <n v="0"/>
    <n v="0"/>
    <n v="0"/>
  </r>
  <r>
    <x v="7"/>
    <n v="18"/>
    <n v="4"/>
    <s v="ON"/>
    <d v="2019-04-18T00:00:00"/>
    <s v="Avg of 4 NM Projects"/>
    <n v="20"/>
    <n v="0.13"/>
    <n v="7.3033707865168538E-4"/>
    <n v="28.54"/>
    <n v="33.5"/>
    <n v="4.3550000000000004E-3"/>
    <n v="0"/>
    <n v="0"/>
    <n v="0"/>
  </r>
  <r>
    <x v="7"/>
    <n v="18"/>
    <n v="4"/>
    <s v="ON"/>
    <d v="2019-04-18T00:00:00"/>
    <s v="Avg of 4 NM Projects"/>
    <n v="21"/>
    <n v="-0.13"/>
    <n v="-7.3033707865168538E-4"/>
    <n v="30.3"/>
    <n v="28.58"/>
    <n v="-3.7153999999999998E-3"/>
    <n v="0"/>
    <n v="0"/>
    <n v="0"/>
  </r>
  <r>
    <x v="7"/>
    <n v="18"/>
    <n v="4"/>
    <s v="ON"/>
    <d v="2019-04-18T00:00:00"/>
    <s v="Avg of 4 NM Projects"/>
    <n v="22"/>
    <n v="-0.13"/>
    <n v="-7.3033707865168538E-4"/>
    <n v="25.12"/>
    <n v="21.1"/>
    <n v="-2.7430000000000002E-3"/>
    <n v="0"/>
    <n v="0"/>
    <n v="0"/>
  </r>
  <r>
    <x v="7"/>
    <n v="18"/>
    <n v="4"/>
    <s v="ON"/>
    <d v="2019-04-18T00:00:00"/>
    <s v="Avg of 4 NM Projects"/>
    <n v="23"/>
    <n v="-0.13"/>
    <n v="-7.3033707865168538E-4"/>
    <n v="23.05"/>
    <n v="21.18"/>
    <n v="-2.7534E-3"/>
    <n v="0"/>
    <n v="0"/>
    <n v="0"/>
  </r>
  <r>
    <x v="7"/>
    <n v="18"/>
    <n v="4"/>
    <s v="OFF"/>
    <d v="2019-04-18T00:00:00"/>
    <s v="Avg of 4 NM Projects"/>
    <n v="24"/>
    <n v="0"/>
    <n v="0"/>
    <n v="19.47"/>
    <n v="19.36"/>
    <n v="0"/>
    <n v="1"/>
    <n v="0"/>
    <n v="0"/>
  </r>
  <r>
    <x v="7"/>
    <n v="19"/>
    <n v="5"/>
    <s v="OFF"/>
    <d v="2019-04-19T00:00:00"/>
    <s v="Avg of 4 NM Projects"/>
    <n v="1"/>
    <n v="-0.13"/>
    <n v="-7.3033707865168538E-4"/>
    <n v="18.38"/>
    <n v="19.66"/>
    <n v="-2.5558E-3"/>
    <n v="0"/>
    <n v="0"/>
    <n v="0"/>
  </r>
  <r>
    <x v="7"/>
    <n v="19"/>
    <n v="5"/>
    <s v="OFF"/>
    <d v="2019-04-19T00:00:00"/>
    <s v="Avg of 4 NM Projects"/>
    <n v="2"/>
    <n v="-0.26"/>
    <n v="-1.4606741573033708E-3"/>
    <n v="16.88"/>
    <n v="17.91"/>
    <n v="-4.6566000000000003E-3"/>
    <n v="0"/>
    <n v="0"/>
    <n v="0"/>
  </r>
  <r>
    <x v="7"/>
    <n v="19"/>
    <n v="5"/>
    <s v="OFF"/>
    <d v="2019-04-19T00:00:00"/>
    <s v="Avg of 4 NM Projects"/>
    <n v="3"/>
    <n v="-0.13"/>
    <n v="-7.3033707865168538E-4"/>
    <n v="18.37"/>
    <n v="20.43"/>
    <n v="-2.6559000000000001E-3"/>
    <n v="0"/>
    <n v="0"/>
    <n v="0"/>
  </r>
  <r>
    <x v="7"/>
    <n v="19"/>
    <n v="5"/>
    <s v="OFF"/>
    <d v="2019-04-19T00:00:00"/>
    <s v="Avg of 4 NM Projects"/>
    <n v="4"/>
    <n v="0"/>
    <n v="0"/>
    <n v="16.47"/>
    <n v="18.510000000000002"/>
    <n v="0"/>
    <n v="1"/>
    <n v="0"/>
    <n v="0"/>
  </r>
  <r>
    <x v="7"/>
    <n v="19"/>
    <n v="5"/>
    <s v="OFF"/>
    <d v="2019-04-19T00:00:00"/>
    <s v="Avg of 4 NM Projects"/>
    <n v="5"/>
    <n v="-0.13"/>
    <n v="-7.3033707865168538E-4"/>
    <n v="17.16"/>
    <n v="19.39"/>
    <n v="-2.5207000000000003E-3"/>
    <n v="0"/>
    <n v="0"/>
    <n v="0"/>
  </r>
  <r>
    <x v="7"/>
    <n v="19"/>
    <n v="5"/>
    <s v="OFF"/>
    <d v="2019-04-19T00:00:00"/>
    <s v="Avg of 4 NM Projects"/>
    <n v="6"/>
    <n v="-0.13"/>
    <n v="-7.3033707865168538E-4"/>
    <n v="19.059999999999999"/>
    <n v="19.63"/>
    <n v="-2.5518999999999997E-3"/>
    <n v="0"/>
    <n v="0"/>
    <n v="0"/>
  </r>
  <r>
    <x v="7"/>
    <n v="19"/>
    <n v="5"/>
    <s v="OFF"/>
    <d v="2019-04-19T00:00:00"/>
    <s v="Avg of 4 NM Projects"/>
    <n v="7"/>
    <n v="1.915"/>
    <n v="1.0758426966292135E-2"/>
    <n v="21.05"/>
    <n v="19.45"/>
    <n v="3.7246750000000002E-2"/>
    <n v="0"/>
    <n v="0"/>
    <n v="0"/>
  </r>
  <r>
    <x v="7"/>
    <n v="19"/>
    <n v="5"/>
    <s v="ON"/>
    <d v="2019-04-19T00:00:00"/>
    <s v="Avg of 4 NM Projects"/>
    <n v="8"/>
    <n v="17.405000000000001"/>
    <n v="9.7780898876404496E-2"/>
    <n v="21.51"/>
    <n v="19.47"/>
    <n v="0.33887535000000002"/>
    <n v="0"/>
    <n v="0"/>
    <n v="0"/>
  </r>
  <r>
    <x v="7"/>
    <n v="19"/>
    <n v="5"/>
    <s v="ON"/>
    <d v="2019-04-19T00:00:00"/>
    <s v="Avg of 4 NM Projects"/>
    <n v="9"/>
    <n v="26.5"/>
    <n v="0.14887640449438203"/>
    <n v="21.52"/>
    <n v="18.739999999999998"/>
    <n v="0.49660999999999994"/>
    <n v="0"/>
    <n v="0"/>
    <n v="0"/>
  </r>
  <r>
    <x v="7"/>
    <n v="19"/>
    <n v="5"/>
    <s v="ON"/>
    <d v="2019-04-19T00:00:00"/>
    <s v="Avg of 4 NM Projects"/>
    <n v="10"/>
    <n v="46.59"/>
    <n v="0.26174157303370787"/>
    <n v="25.67"/>
    <n v="18.690000000000001"/>
    <n v="0.87076710000000013"/>
    <n v="0"/>
    <n v="0"/>
    <n v="0"/>
  </r>
  <r>
    <x v="7"/>
    <n v="19"/>
    <n v="5"/>
    <s v="ON"/>
    <d v="2019-04-19T00:00:00"/>
    <s v="Avg of 4 NM Projects"/>
    <n v="11"/>
    <n v="53.25"/>
    <n v="0.2991573033707865"/>
    <n v="25.75"/>
    <n v="19.16"/>
    <n v="1.02027"/>
    <n v="0"/>
    <n v="0"/>
    <n v="0"/>
  </r>
  <r>
    <x v="7"/>
    <n v="19"/>
    <n v="5"/>
    <s v="ON"/>
    <d v="2019-04-19T00:00:00"/>
    <s v="Avg of 4 NM Projects"/>
    <n v="12"/>
    <n v="53.115000000000002"/>
    <n v="0.29839887640449442"/>
    <n v="24.9"/>
    <n v="19.940000000000001"/>
    <n v="1.0591131"/>
    <n v="0"/>
    <n v="0"/>
    <n v="0"/>
  </r>
  <r>
    <x v="7"/>
    <n v="19"/>
    <n v="5"/>
    <s v="ON"/>
    <d v="2019-04-19T00:00:00"/>
    <s v="Avg of 4 NM Projects"/>
    <n v="13"/>
    <n v="82.69"/>
    <n v="0.46455056179775278"/>
    <n v="24.9"/>
    <n v="19.12"/>
    <n v="1.5810328"/>
    <n v="0"/>
    <n v="0"/>
    <n v="0"/>
  </r>
  <r>
    <x v="7"/>
    <n v="19"/>
    <n v="5"/>
    <s v="ON"/>
    <d v="2019-04-19T00:00:00"/>
    <s v="Avg of 4 NM Projects"/>
    <n v="14"/>
    <n v="45.055"/>
    <n v="0.2531179775280899"/>
    <n v="23.73"/>
    <n v="19.420000000000002"/>
    <n v="0.87496810000000003"/>
    <n v="0"/>
    <n v="0"/>
    <n v="0"/>
  </r>
  <r>
    <x v="7"/>
    <n v="19"/>
    <n v="5"/>
    <s v="ON"/>
    <d v="2019-04-19T00:00:00"/>
    <s v="Avg of 4 NM Projects"/>
    <n v="15"/>
    <n v="39.165000000000006"/>
    <n v="0.22002808988764047"/>
    <n v="20.66"/>
    <n v="30.12"/>
    <n v="1.1796498000000002"/>
    <n v="0"/>
    <n v="0"/>
    <n v="0"/>
  </r>
  <r>
    <x v="7"/>
    <n v="19"/>
    <n v="5"/>
    <s v="ON"/>
    <d v="2019-04-19T00:00:00"/>
    <s v="Avg of 4 NM Projects"/>
    <n v="16"/>
    <n v="19.715"/>
    <n v="0.11075842696629214"/>
    <n v="20.62"/>
    <n v="19.64"/>
    <n v="0.38720260000000001"/>
    <n v="0"/>
    <n v="0"/>
    <n v="0"/>
  </r>
  <r>
    <x v="7"/>
    <n v="19"/>
    <n v="5"/>
    <s v="ON"/>
    <d v="2019-04-19T00:00:00"/>
    <s v="Avg of 4 NM Projects"/>
    <n v="17"/>
    <n v="15.875000000000002"/>
    <n v="8.9185393258426976E-2"/>
    <n v="21.14"/>
    <n v="19.399999999999999"/>
    <n v="0.307975"/>
    <n v="0"/>
    <n v="0"/>
    <n v="0"/>
  </r>
  <r>
    <x v="7"/>
    <n v="19"/>
    <n v="5"/>
    <s v="ON"/>
    <d v="2019-04-19T00:00:00"/>
    <s v="Avg of 4 NM Projects"/>
    <n v="18"/>
    <n v="8.83"/>
    <n v="4.9606741573033707E-2"/>
    <n v="25.6"/>
    <n v="28.37"/>
    <n v="0.25050709999999998"/>
    <n v="0"/>
    <n v="0"/>
    <n v="0"/>
  </r>
  <r>
    <x v="7"/>
    <n v="19"/>
    <n v="5"/>
    <s v="ON"/>
    <d v="2019-04-19T00:00:00"/>
    <s v="Avg of 4 NM Projects"/>
    <n v="19"/>
    <n v="3.4599999999999995"/>
    <n v="1.9438202247191009E-2"/>
    <n v="24.59"/>
    <n v="29.2"/>
    <n v="0.10103199999999998"/>
    <n v="0"/>
    <n v="0"/>
    <n v="0"/>
  </r>
  <r>
    <x v="7"/>
    <n v="19"/>
    <n v="5"/>
    <s v="ON"/>
    <d v="2019-04-19T00:00:00"/>
    <s v="Avg of 4 NM Projects"/>
    <n v="20"/>
    <n v="-0.26"/>
    <n v="-1.4606741573033708E-3"/>
    <n v="25.62"/>
    <n v="36.24"/>
    <n v="-9.4224000000000009E-3"/>
    <n v="0"/>
    <n v="0"/>
    <n v="0"/>
  </r>
  <r>
    <x v="7"/>
    <n v="19"/>
    <n v="5"/>
    <s v="ON"/>
    <d v="2019-04-19T00:00:00"/>
    <s v="Avg of 4 NM Projects"/>
    <n v="21"/>
    <n v="-0.13"/>
    <n v="-7.3033707865168538E-4"/>
    <n v="27.97"/>
    <n v="34.06"/>
    <n v="-4.4278000000000008E-3"/>
    <n v="0"/>
    <n v="0"/>
    <n v="0"/>
  </r>
  <r>
    <x v="7"/>
    <n v="19"/>
    <n v="5"/>
    <s v="ON"/>
    <d v="2019-04-19T00:00:00"/>
    <s v="Avg of 4 NM Projects"/>
    <n v="22"/>
    <n v="-0.13"/>
    <n v="-7.3033707865168538E-4"/>
    <n v="22.58"/>
    <n v="31.21"/>
    <n v="-4.0573000000000007E-3"/>
    <n v="0"/>
    <n v="0"/>
    <n v="0"/>
  </r>
  <r>
    <x v="7"/>
    <n v="19"/>
    <n v="5"/>
    <s v="ON"/>
    <d v="2019-04-19T00:00:00"/>
    <s v="Avg of 4 NM Projects"/>
    <n v="23"/>
    <n v="-0.13"/>
    <n v="-7.3033707865168538E-4"/>
    <n v="21.33"/>
    <n v="19.989999999999998"/>
    <n v="-2.5986999999999998E-3"/>
    <n v="0"/>
    <n v="0"/>
    <n v="0"/>
  </r>
  <r>
    <x v="7"/>
    <n v="19"/>
    <n v="5"/>
    <s v="OFF"/>
    <d v="2019-04-19T00:00:00"/>
    <s v="Avg of 4 NM Projects"/>
    <n v="24"/>
    <n v="0"/>
    <n v="0"/>
    <n v="25.56"/>
    <n v="20.13"/>
    <n v="0"/>
    <n v="1"/>
    <n v="0"/>
    <n v="0"/>
  </r>
  <r>
    <x v="7"/>
    <n v="20"/>
    <n v="6"/>
    <s v="OFF"/>
    <d v="2019-04-20T00:00:00"/>
    <s v="Avg of 4 NM Projects"/>
    <n v="1"/>
    <n v="-0.26"/>
    <n v="-1.4606741573033708E-3"/>
    <n v="20.72"/>
    <n v="31.11"/>
    <n v="-8.0885999999999996E-3"/>
    <n v="0"/>
    <n v="0"/>
    <n v="0"/>
  </r>
  <r>
    <x v="7"/>
    <n v="20"/>
    <n v="6"/>
    <s v="OFF"/>
    <d v="2019-04-20T00:00:00"/>
    <s v="Avg of 4 NM Projects"/>
    <n v="2"/>
    <n v="-0.13"/>
    <n v="-7.3033707865168538E-4"/>
    <n v="20.3"/>
    <n v="17.899999999999999"/>
    <n v="-2.3270000000000001E-3"/>
    <n v="0"/>
    <n v="0"/>
    <n v="0"/>
  </r>
  <r>
    <x v="7"/>
    <n v="20"/>
    <n v="6"/>
    <s v="OFF"/>
    <d v="2019-04-20T00:00:00"/>
    <s v="Avg of 4 NM Projects"/>
    <n v="3"/>
    <n v="0"/>
    <n v="0"/>
    <n v="19.079999999999998"/>
    <n v="16.61"/>
    <n v="0"/>
    <n v="1"/>
    <n v="0"/>
    <n v="0"/>
  </r>
  <r>
    <x v="7"/>
    <n v="20"/>
    <n v="6"/>
    <s v="OFF"/>
    <d v="2019-04-20T00:00:00"/>
    <s v="Avg of 4 NM Projects"/>
    <n v="4"/>
    <n v="-0.13"/>
    <n v="-7.3033707865168538E-4"/>
    <n v="18.920000000000002"/>
    <n v="16.510000000000002"/>
    <n v="-2.1463000000000003E-3"/>
    <n v="0"/>
    <n v="0"/>
    <n v="0"/>
  </r>
  <r>
    <x v="7"/>
    <n v="20"/>
    <n v="6"/>
    <s v="OFF"/>
    <d v="2019-04-20T00:00:00"/>
    <s v="Avg of 4 NM Projects"/>
    <n v="5"/>
    <n v="0"/>
    <n v="0"/>
    <n v="18.89"/>
    <n v="18.12"/>
    <n v="0"/>
    <n v="1"/>
    <n v="0"/>
    <n v="0"/>
  </r>
  <r>
    <x v="7"/>
    <n v="20"/>
    <n v="6"/>
    <s v="OFF"/>
    <d v="2019-04-20T00:00:00"/>
    <s v="Avg of 4 NM Projects"/>
    <n v="6"/>
    <n v="-0.39"/>
    <n v="-2.1910112359550564E-3"/>
    <n v="18.920000000000002"/>
    <n v="18.54"/>
    <n v="-7.2306000000000002E-3"/>
    <n v="0"/>
    <n v="0"/>
    <n v="0"/>
  </r>
  <r>
    <x v="7"/>
    <n v="20"/>
    <n v="6"/>
    <s v="OFF"/>
    <d v="2019-04-20T00:00:00"/>
    <s v="Avg of 4 NM Projects"/>
    <n v="7"/>
    <n v="0.255"/>
    <n v="1.4325842696629213E-3"/>
    <n v="19.72"/>
    <n v="18.579999999999998"/>
    <n v="4.7378999999999998E-3"/>
    <n v="0"/>
    <n v="0"/>
    <n v="0"/>
  </r>
  <r>
    <x v="7"/>
    <n v="20"/>
    <n v="6"/>
    <s v="ON"/>
    <d v="2019-04-20T00:00:00"/>
    <s v="Avg of 4 NM Projects"/>
    <n v="8"/>
    <n v="4.2200000000000006"/>
    <n v="2.370786516853933E-2"/>
    <n v="20.079999999999998"/>
    <n v="22.63"/>
    <n v="9.5498600000000017E-2"/>
    <n v="0"/>
    <n v="0"/>
    <n v="0"/>
  </r>
  <r>
    <x v="7"/>
    <n v="20"/>
    <n v="6"/>
    <s v="ON"/>
    <d v="2019-04-20T00:00:00"/>
    <s v="Avg of 4 NM Projects"/>
    <n v="9"/>
    <n v="13.05"/>
    <n v="7.3314606741573043E-2"/>
    <n v="24.12"/>
    <n v="26.83"/>
    <n v="0.35013150000000004"/>
    <n v="0"/>
    <n v="0"/>
    <n v="0"/>
  </r>
  <r>
    <x v="7"/>
    <n v="20"/>
    <n v="6"/>
    <s v="ON"/>
    <d v="2019-04-20T00:00:00"/>
    <s v="Avg of 4 NM Projects"/>
    <n v="10"/>
    <n v="19.71"/>
    <n v="0.11073033707865169"/>
    <n v="27.16"/>
    <n v="35.950000000000003"/>
    <n v="0.70857450000000011"/>
    <n v="0"/>
    <n v="0"/>
    <n v="0"/>
  </r>
  <r>
    <x v="7"/>
    <n v="20"/>
    <n v="6"/>
    <s v="ON"/>
    <d v="2019-04-20T00:00:00"/>
    <s v="Avg of 4 NM Projects"/>
    <n v="11"/>
    <n v="22.655000000000001"/>
    <n v="0.12727528089887641"/>
    <n v="31.69"/>
    <n v="39.659999999999997"/>
    <n v="0.89849729999999994"/>
    <n v="0"/>
    <n v="0"/>
    <n v="0"/>
  </r>
  <r>
    <x v="7"/>
    <n v="20"/>
    <n v="6"/>
    <s v="ON"/>
    <d v="2019-04-20T00:00:00"/>
    <s v="Avg of 4 NM Projects"/>
    <n v="12"/>
    <n v="27.015000000000001"/>
    <n v="0.15176966292134833"/>
    <n v="31.71"/>
    <n v="49"/>
    <n v="1.3237350000000001"/>
    <n v="0"/>
    <n v="0"/>
    <n v="0"/>
  </r>
  <r>
    <x v="7"/>
    <n v="20"/>
    <n v="6"/>
    <s v="ON"/>
    <d v="2019-04-20T00:00:00"/>
    <s v="Avg of 4 NM Projects"/>
    <n v="13"/>
    <n v="31.104999999999997"/>
    <n v="0.17474719101123593"/>
    <n v="24.09"/>
    <n v="48.33"/>
    <n v="1.5033046499999998"/>
    <n v="0"/>
    <n v="0"/>
    <n v="0"/>
  </r>
  <r>
    <x v="7"/>
    <n v="20"/>
    <n v="6"/>
    <s v="ON"/>
    <d v="2019-04-20T00:00:00"/>
    <s v="Avg of 4 NM Projects"/>
    <n v="14"/>
    <n v="29.700000000000003"/>
    <n v="0.16685393258426967"/>
    <n v="22.99"/>
    <n v="42.36"/>
    <n v="1.258092"/>
    <n v="0"/>
    <n v="0"/>
    <n v="0"/>
  </r>
  <r>
    <x v="7"/>
    <n v="20"/>
    <n v="6"/>
    <s v="ON"/>
    <d v="2019-04-20T00:00:00"/>
    <s v="Avg of 4 NM Projects"/>
    <n v="15"/>
    <n v="27.520000000000003"/>
    <n v="0.15460674157303372"/>
    <n v="21.31"/>
    <n v="40.840000000000003"/>
    <n v="1.1239168000000002"/>
    <n v="0"/>
    <n v="0"/>
    <n v="0"/>
  </r>
  <r>
    <x v="7"/>
    <n v="20"/>
    <n v="6"/>
    <s v="ON"/>
    <d v="2019-04-20T00:00:00"/>
    <s v="Avg of 4 NM Projects"/>
    <n v="16"/>
    <n v="29.44"/>
    <n v="0.16539325842696631"/>
    <n v="20.9"/>
    <n v="43.15"/>
    <n v="1.2703359999999999"/>
    <n v="0"/>
    <n v="0"/>
    <n v="0"/>
  </r>
  <r>
    <x v="7"/>
    <n v="20"/>
    <n v="6"/>
    <s v="ON"/>
    <d v="2019-04-20T00:00:00"/>
    <s v="Avg of 4 NM Projects"/>
    <n v="17"/>
    <n v="41.605000000000004"/>
    <n v="0.23373595505617981"/>
    <n v="21.47"/>
    <n v="43.66"/>
    <n v="1.8164743000000001"/>
    <n v="0"/>
    <n v="0"/>
    <n v="0"/>
  </r>
  <r>
    <x v="7"/>
    <n v="20"/>
    <n v="6"/>
    <s v="ON"/>
    <d v="2019-04-20T00:00:00"/>
    <s v="Avg of 4 NM Projects"/>
    <n v="18"/>
    <n v="22.785"/>
    <n v="0.1280056179775281"/>
    <n v="25.9"/>
    <n v="50.61"/>
    <n v="1.15314885"/>
    <n v="0"/>
    <n v="0"/>
    <n v="0"/>
  </r>
  <r>
    <x v="7"/>
    <n v="20"/>
    <n v="6"/>
    <s v="ON"/>
    <d v="2019-04-20T00:00:00"/>
    <s v="Avg of 4 NM Projects"/>
    <n v="19"/>
    <n v="6.3999999999999995"/>
    <n v="3.5955056179775277E-2"/>
    <n v="26.3"/>
    <n v="39.700000000000003"/>
    <n v="0.25407999999999997"/>
    <n v="0"/>
    <n v="0"/>
    <n v="0"/>
  </r>
  <r>
    <x v="7"/>
    <n v="20"/>
    <n v="6"/>
    <s v="ON"/>
    <d v="2019-04-20T00:00:00"/>
    <s v="Avg of 4 NM Projects"/>
    <n v="20"/>
    <n v="-0.26"/>
    <n v="-1.4606741573033708E-3"/>
    <n v="31.66"/>
    <n v="39.380000000000003"/>
    <n v="-1.0238800000000001E-2"/>
    <n v="0"/>
    <n v="0"/>
    <n v="0"/>
  </r>
  <r>
    <x v="7"/>
    <n v="20"/>
    <n v="6"/>
    <s v="ON"/>
    <d v="2019-04-20T00:00:00"/>
    <s v="Avg of 4 NM Projects"/>
    <n v="21"/>
    <n v="0"/>
    <n v="0"/>
    <n v="33.9"/>
    <n v="32.909999999999997"/>
    <n v="0"/>
    <n v="1"/>
    <n v="0"/>
    <n v="0"/>
  </r>
  <r>
    <x v="7"/>
    <n v="20"/>
    <n v="6"/>
    <s v="ON"/>
    <d v="2019-04-20T00:00:00"/>
    <s v="Avg of 4 NM Projects"/>
    <n v="22"/>
    <n v="-0.13"/>
    <n v="-7.3033707865168538E-4"/>
    <n v="24.47"/>
    <n v="26.65"/>
    <n v="-3.4645000000000001E-3"/>
    <n v="0"/>
    <n v="0"/>
    <n v="0"/>
  </r>
  <r>
    <x v="7"/>
    <n v="20"/>
    <n v="6"/>
    <s v="ON"/>
    <d v="2019-04-20T00:00:00"/>
    <s v="Avg of 4 NM Projects"/>
    <n v="23"/>
    <n v="0"/>
    <n v="0"/>
    <n v="20.3"/>
    <n v="38.86"/>
    <n v="0"/>
    <n v="1"/>
    <n v="0"/>
    <n v="0"/>
  </r>
  <r>
    <x v="7"/>
    <n v="20"/>
    <n v="6"/>
    <s v="OFF"/>
    <d v="2019-04-20T00:00:00"/>
    <s v="Avg of 4 NM Projects"/>
    <n v="24"/>
    <n v="0"/>
    <n v="0"/>
    <n v="19.32"/>
    <n v="17.89"/>
    <n v="0"/>
    <n v="1"/>
    <n v="0"/>
    <n v="0"/>
  </r>
  <r>
    <x v="7"/>
    <n v="21"/>
    <n v="7"/>
    <s v="OFF"/>
    <d v="2019-04-21T00:00:00"/>
    <s v="Avg of 4 NM Projects"/>
    <n v="1"/>
    <n v="-0.26"/>
    <n v="-1.4606741573033708E-3"/>
    <n v="23.05"/>
    <n v="19.260000000000002"/>
    <n v="-5.0076000000000009E-3"/>
    <n v="0"/>
    <n v="0"/>
    <n v="0"/>
  </r>
  <r>
    <x v="7"/>
    <n v="21"/>
    <n v="7"/>
    <s v="OFF"/>
    <d v="2019-04-21T00:00:00"/>
    <s v="Avg of 4 NM Projects"/>
    <n v="2"/>
    <n v="0"/>
    <n v="0"/>
    <n v="21.12"/>
    <n v="20.11"/>
    <n v="0"/>
    <n v="1"/>
    <n v="0"/>
    <n v="0"/>
  </r>
  <r>
    <x v="7"/>
    <n v="21"/>
    <n v="7"/>
    <s v="OFF"/>
    <d v="2019-04-21T00:00:00"/>
    <s v="Avg of 4 NM Projects"/>
    <n v="3"/>
    <n v="-0.13"/>
    <n v="-7.3033707865168538E-4"/>
    <n v="20.21"/>
    <n v="18.28"/>
    <n v="-2.3764000000000003E-3"/>
    <n v="0"/>
    <n v="0"/>
    <n v="0"/>
  </r>
  <r>
    <x v="7"/>
    <n v="21"/>
    <n v="7"/>
    <s v="OFF"/>
    <d v="2019-04-21T00:00:00"/>
    <s v="Avg of 4 NM Projects"/>
    <n v="4"/>
    <n v="-0.26"/>
    <n v="-1.4606741573033708E-3"/>
    <n v="19.149999999999999"/>
    <n v="18.02"/>
    <n v="-4.6851999999999996E-3"/>
    <n v="0"/>
    <n v="0"/>
    <n v="0"/>
  </r>
  <r>
    <x v="7"/>
    <n v="21"/>
    <n v="7"/>
    <s v="OFF"/>
    <d v="2019-04-21T00:00:00"/>
    <s v="Avg of 4 NM Projects"/>
    <n v="5"/>
    <n v="0"/>
    <n v="0"/>
    <n v="19.3"/>
    <n v="18.62"/>
    <n v="0"/>
    <n v="1"/>
    <n v="0"/>
    <n v="0"/>
  </r>
  <r>
    <x v="7"/>
    <n v="21"/>
    <n v="7"/>
    <s v="OFF"/>
    <d v="2019-04-21T00:00:00"/>
    <s v="Avg of 4 NM Projects"/>
    <n v="6"/>
    <n v="-0.52"/>
    <n v="-2.9213483146067415E-3"/>
    <n v="19.59"/>
    <n v="19.36"/>
    <n v="-1.00672E-2"/>
    <n v="0"/>
    <n v="0"/>
    <n v="0"/>
  </r>
  <r>
    <x v="7"/>
    <n v="21"/>
    <n v="7"/>
    <s v="OFF"/>
    <d v="2019-04-21T00:00:00"/>
    <s v="Avg of 4 NM Projects"/>
    <n v="7"/>
    <n v="4.4800000000000004"/>
    <n v="2.51685393258427E-2"/>
    <n v="19.899999999999999"/>
    <n v="18.399999999999999"/>
    <n v="8.2432000000000005E-2"/>
    <n v="0"/>
    <n v="0"/>
    <n v="0"/>
  </r>
  <r>
    <x v="7"/>
    <n v="21"/>
    <n v="7"/>
    <s v="OFF"/>
    <d v="2019-04-21T00:00:00"/>
    <s v="Avg of 4 NM Projects"/>
    <n v="8"/>
    <n v="34.300000000000004"/>
    <n v="0.19269662921348318"/>
    <n v="19.41"/>
    <n v="17.100000000000001"/>
    <n v="0.58653000000000011"/>
    <n v="0"/>
    <n v="0"/>
    <n v="0"/>
  </r>
  <r>
    <x v="7"/>
    <n v="21"/>
    <n v="7"/>
    <s v="OFF"/>
    <d v="2019-04-21T00:00:00"/>
    <s v="Avg of 4 NM Projects"/>
    <n v="9"/>
    <n v="76.16"/>
    <n v="0.42786516853932582"/>
    <n v="19.98"/>
    <n v="21.21"/>
    <n v="1.6153535999999999"/>
    <n v="0"/>
    <n v="0"/>
    <n v="0"/>
  </r>
  <r>
    <x v="7"/>
    <n v="21"/>
    <n v="7"/>
    <s v="OFF"/>
    <d v="2019-04-21T00:00:00"/>
    <s v="Avg of 4 NM Projects"/>
    <n v="10"/>
    <n v="118.785"/>
    <n v="0.66733146067415727"/>
    <n v="23.61"/>
    <n v="26.6"/>
    <n v="3.159681"/>
    <n v="0"/>
    <n v="1"/>
    <n v="0"/>
  </r>
  <r>
    <x v="7"/>
    <n v="21"/>
    <n v="7"/>
    <s v="OFF"/>
    <d v="2019-04-21T00:00:00"/>
    <s v="Avg of 4 NM Projects"/>
    <n v="11"/>
    <n v="129.15"/>
    <n v="0.72556179775280905"/>
    <n v="23.51"/>
    <n v="32.200000000000003"/>
    <n v="4.1586300000000005"/>
    <n v="0"/>
    <n v="1"/>
    <n v="0"/>
  </r>
  <r>
    <x v="7"/>
    <n v="21"/>
    <n v="7"/>
    <s v="OFF"/>
    <d v="2019-04-21T00:00:00"/>
    <s v="Avg of 4 NM Projects"/>
    <n v="12"/>
    <n v="134.01499999999999"/>
    <n v="0.75289325842696619"/>
    <n v="20.61"/>
    <n v="35.19"/>
    <n v="4.7159878499999994"/>
    <n v="0"/>
    <n v="1"/>
    <n v="0"/>
  </r>
  <r>
    <x v="7"/>
    <n v="21"/>
    <n v="7"/>
    <s v="OFF"/>
    <d v="2019-04-21T00:00:00"/>
    <s v="Avg of 4 NM Projects"/>
    <n v="13"/>
    <n v="130.56"/>
    <n v="0.73348314606741571"/>
    <n v="19.87"/>
    <n v="23.6"/>
    <n v="3.0812160000000004"/>
    <n v="0"/>
    <n v="1"/>
    <n v="0"/>
  </r>
  <r>
    <x v="7"/>
    <n v="21"/>
    <n v="7"/>
    <s v="OFF"/>
    <d v="2019-04-21T00:00:00"/>
    <s v="Avg of 4 NM Projects"/>
    <n v="14"/>
    <n v="127.745"/>
    <n v="0.71766853932584274"/>
    <n v="19.09"/>
    <n v="17.72"/>
    <n v="2.2636414"/>
    <n v="0"/>
    <n v="1"/>
    <n v="0"/>
  </r>
  <r>
    <x v="7"/>
    <n v="21"/>
    <n v="7"/>
    <s v="OFF"/>
    <d v="2019-04-21T00:00:00"/>
    <s v="Avg of 4 NM Projects"/>
    <n v="15"/>
    <n v="118.91"/>
    <n v="0.66803370786516847"/>
    <n v="18.97"/>
    <n v="15.61"/>
    <n v="1.8561850999999998"/>
    <n v="0"/>
    <n v="1"/>
    <n v="0"/>
  </r>
  <r>
    <x v="7"/>
    <n v="21"/>
    <n v="7"/>
    <s v="OFF"/>
    <d v="2019-04-21T00:00:00"/>
    <s v="Avg of 4 NM Projects"/>
    <n v="16"/>
    <n v="103.94499999999999"/>
    <n v="0.58396067415730335"/>
    <n v="18.89"/>
    <n v="17.309999999999999"/>
    <n v="1.7992879499999996"/>
    <n v="0"/>
    <n v="1"/>
    <n v="0"/>
  </r>
  <r>
    <x v="7"/>
    <n v="21"/>
    <n v="7"/>
    <s v="OFF"/>
    <d v="2019-04-21T00:00:00"/>
    <s v="Avg of 4 NM Projects"/>
    <n v="17"/>
    <n v="67.59"/>
    <n v="0.37971910112359553"/>
    <n v="19.04"/>
    <n v="15.63"/>
    <n v="1.0564317000000001"/>
    <n v="0"/>
    <n v="0"/>
    <n v="0"/>
  </r>
  <r>
    <x v="7"/>
    <n v="21"/>
    <n v="7"/>
    <s v="OFF"/>
    <d v="2019-04-21T00:00:00"/>
    <s v="Avg of 4 NM Projects"/>
    <n v="18"/>
    <n v="29.819999999999997"/>
    <n v="0.16752808988764042"/>
    <n v="20.48"/>
    <n v="16.48"/>
    <n v="0.49143359999999997"/>
    <n v="0"/>
    <n v="0"/>
    <n v="0"/>
  </r>
  <r>
    <x v="7"/>
    <n v="21"/>
    <n v="7"/>
    <s v="OFF"/>
    <d v="2019-04-21T00:00:00"/>
    <s v="Avg of 4 NM Projects"/>
    <n v="19"/>
    <n v="11.645"/>
    <n v="6.5421348314606734E-2"/>
    <n v="23.7"/>
    <n v="18.22"/>
    <n v="0.21217189999999997"/>
    <n v="0"/>
    <n v="0"/>
    <n v="0"/>
  </r>
  <r>
    <x v="7"/>
    <n v="21"/>
    <n v="7"/>
    <s v="OFF"/>
    <d v="2019-04-21T00:00:00"/>
    <s v="Avg of 4 NM Projects"/>
    <n v="20"/>
    <n v="1.03"/>
    <n v="5.7865168539325846E-3"/>
    <n v="30.95"/>
    <n v="26.78"/>
    <n v="2.7583400000000001E-2"/>
    <n v="0"/>
    <n v="0"/>
    <n v="0"/>
  </r>
  <r>
    <x v="7"/>
    <n v="21"/>
    <n v="7"/>
    <s v="OFF"/>
    <d v="2019-04-21T00:00:00"/>
    <s v="Avg of 4 NM Projects"/>
    <n v="21"/>
    <n v="-0.13"/>
    <n v="-7.3033707865168538E-4"/>
    <n v="33.869999999999997"/>
    <n v="36.36"/>
    <n v="-4.7267999999999998E-3"/>
    <n v="0"/>
    <n v="0"/>
    <n v="0"/>
  </r>
  <r>
    <x v="7"/>
    <n v="21"/>
    <n v="7"/>
    <s v="OFF"/>
    <d v="2019-04-21T00:00:00"/>
    <s v="Avg of 4 NM Projects"/>
    <n v="22"/>
    <n v="-0.13"/>
    <n v="-7.3033707865168538E-4"/>
    <n v="24.6"/>
    <n v="34.270000000000003"/>
    <n v="-4.4551000000000009E-3"/>
    <n v="0"/>
    <n v="0"/>
    <n v="0"/>
  </r>
  <r>
    <x v="7"/>
    <n v="21"/>
    <n v="7"/>
    <s v="OFF"/>
    <d v="2019-04-21T00:00:00"/>
    <s v="Avg of 4 NM Projects"/>
    <n v="23"/>
    <n v="-0.26"/>
    <n v="-1.4606741573033708E-3"/>
    <n v="21.2"/>
    <n v="29.31"/>
    <n v="-7.6205999999999999E-3"/>
    <n v="0"/>
    <n v="0"/>
    <n v="0"/>
  </r>
  <r>
    <x v="7"/>
    <n v="21"/>
    <n v="7"/>
    <s v="OFF"/>
    <d v="2019-04-21T00:00:00"/>
    <s v="Avg of 4 NM Projects"/>
    <n v="24"/>
    <n v="0"/>
    <n v="0"/>
    <n v="19.059999999999999"/>
    <n v="18.170000000000002"/>
    <n v="0"/>
    <n v="1"/>
    <n v="0"/>
    <n v="0"/>
  </r>
  <r>
    <x v="7"/>
    <n v="22"/>
    <n v="1"/>
    <s v="OFF"/>
    <d v="2019-04-22T00:00:00"/>
    <s v="Avg of 4 NM Projects"/>
    <n v="1"/>
    <n v="0"/>
    <n v="0"/>
    <n v="19.059999999999999"/>
    <n v="17.989999999999998"/>
    <n v="0"/>
    <n v="1"/>
    <n v="0"/>
    <n v="0"/>
  </r>
  <r>
    <x v="7"/>
    <n v="22"/>
    <n v="1"/>
    <s v="OFF"/>
    <d v="2019-04-22T00:00:00"/>
    <s v="Avg of 4 NM Projects"/>
    <n v="2"/>
    <n v="-0.13"/>
    <n v="-7.3033707865168538E-4"/>
    <n v="19.16"/>
    <n v="17.04"/>
    <n v="-2.2151999999999996E-3"/>
    <n v="0"/>
    <n v="0"/>
    <n v="0"/>
  </r>
  <r>
    <x v="7"/>
    <n v="22"/>
    <n v="1"/>
    <s v="OFF"/>
    <d v="2019-04-22T00:00:00"/>
    <s v="Avg of 4 NM Projects"/>
    <n v="3"/>
    <n v="0"/>
    <n v="0"/>
    <n v="18.93"/>
    <n v="16.36"/>
    <n v="0"/>
    <n v="1"/>
    <n v="0"/>
    <n v="0"/>
  </r>
  <r>
    <x v="7"/>
    <n v="22"/>
    <n v="1"/>
    <s v="OFF"/>
    <d v="2019-04-22T00:00:00"/>
    <s v="Avg of 4 NM Projects"/>
    <n v="4"/>
    <n v="-0.26"/>
    <n v="-1.4606741573033708E-3"/>
    <n v="18.96"/>
    <n v="15.68"/>
    <n v="-4.0768000000000002E-3"/>
    <n v="0"/>
    <n v="0"/>
    <n v="0"/>
  </r>
  <r>
    <x v="7"/>
    <n v="22"/>
    <n v="1"/>
    <s v="OFF"/>
    <d v="2019-04-22T00:00:00"/>
    <s v="Avg of 4 NM Projects"/>
    <n v="5"/>
    <n v="-0.39"/>
    <n v="-2.1910112359550564E-3"/>
    <n v="18.989999999999998"/>
    <n v="15.08"/>
    <n v="-5.8812000000000005E-3"/>
    <n v="0"/>
    <n v="0"/>
    <n v="0"/>
  </r>
  <r>
    <x v="7"/>
    <n v="22"/>
    <n v="1"/>
    <s v="OFF"/>
    <d v="2019-04-22T00:00:00"/>
    <s v="Avg of 4 NM Projects"/>
    <n v="6"/>
    <n v="-0.13"/>
    <n v="-7.3033707865168538E-4"/>
    <n v="20.2"/>
    <n v="15.66"/>
    <n v="-2.0357999999999999E-3"/>
    <n v="0"/>
    <n v="0"/>
    <n v="0"/>
  </r>
  <r>
    <x v="7"/>
    <n v="22"/>
    <n v="1"/>
    <s v="OFF"/>
    <d v="2019-04-22T00:00:00"/>
    <s v="Avg of 4 NM Projects"/>
    <n v="7"/>
    <n v="4.87"/>
    <n v="2.7359550561797754E-2"/>
    <n v="23.77"/>
    <n v="16.920000000000002"/>
    <n v="8.2400399999999999E-2"/>
    <n v="0"/>
    <n v="0"/>
    <n v="0"/>
  </r>
  <r>
    <x v="7"/>
    <n v="22"/>
    <n v="1"/>
    <s v="OFF"/>
    <d v="2019-04-22T00:00:00"/>
    <s v="Avg of 4 NM Projects"/>
    <n v="8"/>
    <n v="30.335000000000001"/>
    <n v="0.17042134831460676"/>
    <n v="31.59"/>
    <n v="22.42"/>
    <n v="0.68011070000000007"/>
    <n v="0"/>
    <n v="0"/>
    <n v="0"/>
  </r>
  <r>
    <x v="7"/>
    <n v="22"/>
    <n v="1"/>
    <s v="OFF"/>
    <d v="2019-04-22T00:00:00"/>
    <s v="Avg of 4 NM Projects"/>
    <n v="9"/>
    <n v="70.525000000000006"/>
    <n v="0.39620786516853934"/>
    <n v="29.42"/>
    <n v="24.07"/>
    <n v="1.6975367500000003"/>
    <n v="0"/>
    <n v="0"/>
    <n v="0"/>
  </r>
  <r>
    <x v="7"/>
    <n v="22"/>
    <n v="1"/>
    <s v="OFF"/>
    <d v="2019-04-22T00:00:00"/>
    <s v="Avg of 4 NM Projects"/>
    <n v="10"/>
    <n v="96"/>
    <n v="0.5393258426966292"/>
    <n v="29.73"/>
    <n v="20.58"/>
    <n v="1.9756799999999999"/>
    <n v="0"/>
    <n v="1"/>
    <n v="0"/>
  </r>
  <r>
    <x v="7"/>
    <n v="22"/>
    <n v="1"/>
    <s v="OFF"/>
    <d v="2019-04-22T00:00:00"/>
    <s v="Avg of 4 NM Projects"/>
    <n v="11"/>
    <n v="124.8"/>
    <n v="0.70112359550561798"/>
    <n v="31.77"/>
    <n v="23.21"/>
    <n v="2.8966080000000001"/>
    <n v="0"/>
    <n v="1"/>
    <n v="0"/>
  </r>
  <r>
    <x v="7"/>
    <n v="22"/>
    <n v="1"/>
    <s v="OFF"/>
    <d v="2019-04-22T00:00:00"/>
    <s v="Avg of 4 NM Projects"/>
    <n v="12"/>
    <n v="145.53499999999997"/>
    <n v="0.81761235955056166"/>
    <n v="31.46"/>
    <n v="35.47"/>
    <n v="5.1621264499999988"/>
    <n v="0"/>
    <n v="1"/>
    <n v="0"/>
  </r>
  <r>
    <x v="7"/>
    <n v="22"/>
    <n v="1"/>
    <s v="OFF"/>
    <d v="2019-04-22T00:00:00"/>
    <s v="Avg of 4 NM Projects"/>
    <n v="13"/>
    <n v="150.405"/>
    <n v="0.8449719101123595"/>
    <n v="29.93"/>
    <n v="35.770000000000003"/>
    <n v="5.3799868499999999"/>
    <n v="0"/>
    <n v="1"/>
    <n v="0"/>
  </r>
  <r>
    <x v="7"/>
    <n v="22"/>
    <n v="1"/>
    <s v="OFF"/>
    <d v="2019-04-22T00:00:00"/>
    <s v="Avg of 4 NM Projects"/>
    <n v="14"/>
    <n v="156.67000000000002"/>
    <n v="0.88016853932584282"/>
    <n v="25.73"/>
    <n v="35.68"/>
    <n v="5.5899856000000012"/>
    <n v="0"/>
    <n v="1"/>
    <n v="0"/>
  </r>
  <r>
    <x v="7"/>
    <n v="22"/>
    <n v="1"/>
    <s v="OFF"/>
    <d v="2019-04-22T00:00:00"/>
    <s v="Avg of 4 NM Projects"/>
    <n v="15"/>
    <n v="149.12"/>
    <n v="0.83775280898876403"/>
    <n v="25.69"/>
    <n v="30.91"/>
    <n v="4.6092992000000006"/>
    <n v="0"/>
    <n v="1"/>
    <n v="0"/>
  </r>
  <r>
    <x v="7"/>
    <n v="22"/>
    <n v="1"/>
    <s v="OFF"/>
    <d v="2019-04-22T00:00:00"/>
    <s v="Avg of 4 NM Projects"/>
    <n v="16"/>
    <n v="128.38499999999999"/>
    <n v="0.72126404494382013"/>
    <n v="25.69"/>
    <n v="32.479999999999997"/>
    <n v="4.1699447999999997"/>
    <n v="0"/>
    <n v="1"/>
    <n v="0"/>
  </r>
  <r>
    <x v="7"/>
    <n v="22"/>
    <n v="1"/>
    <s v="OFF"/>
    <d v="2019-04-22T00:00:00"/>
    <s v="Avg of 4 NM Projects"/>
    <n v="17"/>
    <n v="90.504999999999995"/>
    <n v="0.50845505617977527"/>
    <n v="28.41"/>
    <n v="36.770000000000003"/>
    <n v="3.3278688500000002"/>
    <n v="0"/>
    <n v="1"/>
    <n v="0"/>
  </r>
  <r>
    <x v="7"/>
    <n v="22"/>
    <n v="1"/>
    <s v="OFF"/>
    <d v="2019-04-22T00:00:00"/>
    <s v="Avg of 4 NM Projects"/>
    <n v="18"/>
    <n v="61.575000000000003"/>
    <n v="0.34592696629213487"/>
    <n v="31"/>
    <n v="47.51"/>
    <n v="2.92542825"/>
    <n v="0"/>
    <n v="0"/>
    <n v="0"/>
  </r>
  <r>
    <x v="7"/>
    <n v="22"/>
    <n v="1"/>
    <s v="OFF"/>
    <d v="2019-04-22T00:00:00"/>
    <s v="Avg of 4 NM Projects"/>
    <n v="19"/>
    <n v="27.13"/>
    <n v="0.15241573033707864"/>
    <n v="32.409999999999997"/>
    <n v="57.88"/>
    <n v="1.5702844"/>
    <n v="0"/>
    <n v="0"/>
    <n v="0"/>
  </r>
  <r>
    <x v="7"/>
    <n v="22"/>
    <n v="1"/>
    <s v="OFF"/>
    <d v="2019-04-22T00:00:00"/>
    <s v="Avg of 4 NM Projects"/>
    <n v="20"/>
    <n v="2.8249999999999997"/>
    <n v="1.5870786516853932E-2"/>
    <n v="35.56"/>
    <n v="48.63"/>
    <n v="0.13737974999999999"/>
    <n v="0"/>
    <n v="0"/>
    <n v="0"/>
  </r>
  <r>
    <x v="7"/>
    <n v="22"/>
    <n v="1"/>
    <s v="OFF"/>
    <d v="2019-04-22T00:00:00"/>
    <s v="Avg of 4 NM Projects"/>
    <n v="21"/>
    <n v="0"/>
    <n v="0"/>
    <n v="35.15"/>
    <n v="46.23"/>
    <n v="0"/>
    <n v="1"/>
    <n v="0"/>
    <n v="0"/>
  </r>
  <r>
    <x v="7"/>
    <n v="22"/>
    <n v="1"/>
    <s v="OFF"/>
    <d v="2019-04-22T00:00:00"/>
    <s v="Avg of 4 NM Projects"/>
    <n v="22"/>
    <n v="-0.26"/>
    <n v="-1.4606741573033708E-3"/>
    <n v="28.06"/>
    <n v="29.71"/>
    <n v="-7.7246000000000007E-3"/>
    <n v="0"/>
    <n v="0"/>
    <n v="0"/>
  </r>
  <r>
    <x v="7"/>
    <n v="22"/>
    <n v="1"/>
    <s v="OFF"/>
    <d v="2019-04-22T00:00:00"/>
    <s v="Avg of 4 NM Projects"/>
    <n v="23"/>
    <n v="-0.13"/>
    <n v="-7.3033707865168538E-4"/>
    <n v="21.05"/>
    <n v="26.56"/>
    <n v="-3.4527999999999998E-3"/>
    <n v="0"/>
    <n v="0"/>
    <n v="0"/>
  </r>
  <r>
    <x v="7"/>
    <n v="22"/>
    <n v="1"/>
    <s v="OFF"/>
    <d v="2019-04-22T00:00:00"/>
    <s v="Avg of 4 NM Projects"/>
    <n v="24"/>
    <n v="-0.13"/>
    <n v="-7.3033707865168538E-4"/>
    <n v="19.73"/>
    <n v="19.3"/>
    <n v="-2.5090000000000004E-3"/>
    <n v="0"/>
    <n v="0"/>
    <n v="0"/>
  </r>
  <r>
    <x v="7"/>
    <n v="23"/>
    <n v="2"/>
    <s v="OFF"/>
    <d v="2019-04-23T00:00:00"/>
    <s v="Avg of 4 NM Projects"/>
    <n v="1"/>
    <n v="-0.13"/>
    <n v="-7.3033707865168538E-4"/>
    <n v="19.7"/>
    <n v="22.2"/>
    <n v="-2.8860000000000001E-3"/>
    <n v="0"/>
    <n v="0"/>
    <n v="0"/>
  </r>
  <r>
    <x v="7"/>
    <n v="23"/>
    <n v="2"/>
    <s v="OFF"/>
    <d v="2019-04-23T00:00:00"/>
    <s v="Avg of 4 NM Projects"/>
    <n v="2"/>
    <n v="-0.13"/>
    <n v="-7.3033707865168538E-4"/>
    <n v="19.62"/>
    <n v="22.36"/>
    <n v="-2.9068000000000002E-3"/>
    <n v="0"/>
    <n v="0"/>
    <n v="0"/>
  </r>
  <r>
    <x v="7"/>
    <n v="23"/>
    <n v="2"/>
    <s v="OFF"/>
    <d v="2019-04-23T00:00:00"/>
    <s v="Avg of 4 NM Projects"/>
    <n v="3"/>
    <n v="-0.26"/>
    <n v="-1.4606741573033708E-3"/>
    <n v="19.07"/>
    <n v="20.93"/>
    <n v="-5.4418000000000001E-3"/>
    <n v="0"/>
    <n v="0"/>
    <n v="0"/>
  </r>
  <r>
    <x v="7"/>
    <n v="23"/>
    <n v="2"/>
    <s v="OFF"/>
    <d v="2019-04-23T00:00:00"/>
    <s v="Avg of 4 NM Projects"/>
    <n v="4"/>
    <n v="0"/>
    <n v="0"/>
    <n v="19.04"/>
    <n v="20.29"/>
    <n v="0"/>
    <n v="1"/>
    <n v="0"/>
    <n v="0"/>
  </r>
  <r>
    <x v="7"/>
    <n v="23"/>
    <n v="2"/>
    <s v="OFF"/>
    <d v="2019-04-23T00:00:00"/>
    <s v="Avg of 4 NM Projects"/>
    <n v="5"/>
    <n v="0"/>
    <n v="0"/>
    <n v="19.2"/>
    <n v="20.93"/>
    <n v="0"/>
    <n v="1"/>
    <n v="0"/>
    <n v="0"/>
  </r>
  <r>
    <x v="7"/>
    <n v="23"/>
    <n v="2"/>
    <s v="OFF"/>
    <d v="2019-04-23T00:00:00"/>
    <s v="Avg of 4 NM Projects"/>
    <n v="6"/>
    <n v="-0.51500000000000001"/>
    <n v="-2.8932584269662923E-3"/>
    <n v="20.27"/>
    <n v="19.11"/>
    <n v="-9.8416500000000004E-3"/>
    <n v="0"/>
    <n v="0"/>
    <n v="0"/>
  </r>
  <r>
    <x v="7"/>
    <n v="23"/>
    <n v="2"/>
    <s v="OFF"/>
    <d v="2019-04-23T00:00:00"/>
    <s v="Avg of 4 NM Projects"/>
    <n v="7"/>
    <n v="3.8449999999999998"/>
    <n v="2.1601123595505617E-2"/>
    <n v="24.97"/>
    <n v="22.01"/>
    <n v="8.4628449999999994E-2"/>
    <n v="0"/>
    <n v="0"/>
    <n v="0"/>
  </r>
  <r>
    <x v="7"/>
    <n v="23"/>
    <n v="2"/>
    <s v="ON"/>
    <d v="2019-04-23T00:00:00"/>
    <s v="Avg of 4 NM Projects"/>
    <n v="8"/>
    <n v="29.955000000000002"/>
    <n v="0.16828651685393259"/>
    <n v="28.53"/>
    <n v="28.06"/>
    <n v="0.84053729999999993"/>
    <n v="0"/>
    <n v="0"/>
    <n v="0"/>
  </r>
  <r>
    <x v="7"/>
    <n v="23"/>
    <n v="2"/>
    <s v="ON"/>
    <d v="2019-04-23T00:00:00"/>
    <s v="Avg of 4 NM Projects"/>
    <n v="9"/>
    <n v="75.265000000000001"/>
    <n v="0.42283707865168541"/>
    <n v="25.92"/>
    <n v="23.76"/>
    <n v="1.7882964000000001"/>
    <n v="0"/>
    <n v="0"/>
    <n v="0"/>
  </r>
  <r>
    <x v="7"/>
    <n v="23"/>
    <n v="2"/>
    <s v="ON"/>
    <d v="2019-04-23T00:00:00"/>
    <s v="Avg of 4 NM Projects"/>
    <n v="10"/>
    <n v="112.77500000000001"/>
    <n v="0.63356741573033715"/>
    <n v="24.91"/>
    <n v="21.95"/>
    <n v="2.4754112500000001"/>
    <n v="0"/>
    <n v="1"/>
    <n v="0"/>
  </r>
  <r>
    <x v="7"/>
    <n v="23"/>
    <n v="2"/>
    <s v="ON"/>
    <d v="2019-04-23T00:00:00"/>
    <s v="Avg of 4 NM Projects"/>
    <n v="11"/>
    <n v="130.30500000000001"/>
    <n v="0.73205056179775285"/>
    <n v="27.15"/>
    <n v="21.05"/>
    <n v="2.7429202500000001"/>
    <n v="0"/>
    <n v="1"/>
    <n v="0"/>
  </r>
  <r>
    <x v="7"/>
    <n v="23"/>
    <n v="2"/>
    <s v="ON"/>
    <d v="2019-04-23T00:00:00"/>
    <s v="Avg of 4 NM Projects"/>
    <n v="12"/>
    <n v="151.685"/>
    <n v="0.85216292134831462"/>
    <n v="24.4"/>
    <n v="20.73"/>
    <n v="3.14443005"/>
    <n v="0"/>
    <n v="1"/>
    <n v="0"/>
  </r>
  <r>
    <x v="7"/>
    <n v="23"/>
    <n v="2"/>
    <s v="ON"/>
    <d v="2019-04-23T00:00:00"/>
    <s v="Avg of 4 NM Projects"/>
    <n v="13"/>
    <n v="156.41499999999999"/>
    <n v="0.87873595505617974"/>
    <n v="22.45"/>
    <n v="21.24"/>
    <n v="3.3222545999999999"/>
    <n v="0"/>
    <n v="1"/>
    <n v="0"/>
  </r>
  <r>
    <x v="7"/>
    <n v="23"/>
    <n v="2"/>
    <s v="ON"/>
    <d v="2019-04-23T00:00:00"/>
    <s v="Avg of 4 NM Projects"/>
    <n v="14"/>
    <n v="136.96"/>
    <n v="0.76943820224719106"/>
    <n v="21.27"/>
    <n v="20.190000000000001"/>
    <n v="2.7652224000000007"/>
    <n v="0"/>
    <n v="1"/>
    <n v="0"/>
  </r>
  <r>
    <x v="7"/>
    <n v="23"/>
    <n v="2"/>
    <s v="ON"/>
    <d v="2019-04-23T00:00:00"/>
    <s v="Avg of 4 NM Projects"/>
    <n v="15"/>
    <n v="136.69999999999999"/>
    <n v="0.76797752808988762"/>
    <n v="20.83"/>
    <n v="20.69"/>
    <n v="2.8283229999999997"/>
    <n v="0"/>
    <n v="1"/>
    <n v="0"/>
  </r>
  <r>
    <x v="7"/>
    <n v="23"/>
    <n v="2"/>
    <s v="ON"/>
    <d v="2019-04-23T00:00:00"/>
    <s v="Avg of 4 NM Projects"/>
    <n v="16"/>
    <n v="111.745"/>
    <n v="0.62778089887640454"/>
    <n v="21.15"/>
    <n v="21.26"/>
    <n v="2.3756987000000005"/>
    <n v="0"/>
    <n v="1"/>
    <n v="0"/>
  </r>
  <r>
    <x v="7"/>
    <n v="23"/>
    <n v="2"/>
    <s v="ON"/>
    <d v="2019-04-23T00:00:00"/>
    <s v="Avg of 4 NM Projects"/>
    <n v="17"/>
    <n v="97.28"/>
    <n v="0.54651685393258431"/>
    <n v="22.18"/>
    <n v="21.73"/>
    <n v="2.1138944"/>
    <n v="0"/>
    <n v="1"/>
    <n v="0"/>
  </r>
  <r>
    <x v="7"/>
    <n v="23"/>
    <n v="2"/>
    <s v="ON"/>
    <d v="2019-04-23T00:00:00"/>
    <s v="Avg of 4 NM Projects"/>
    <n v="18"/>
    <n v="55.3"/>
    <n v="0.31067415730337078"/>
    <n v="28.79"/>
    <n v="25.07"/>
    <n v="1.3863709999999998"/>
    <n v="0"/>
    <n v="0"/>
    <n v="0"/>
  </r>
  <r>
    <x v="7"/>
    <n v="23"/>
    <n v="2"/>
    <s v="ON"/>
    <d v="2019-04-23T00:00:00"/>
    <s v="Avg of 4 NM Projects"/>
    <n v="19"/>
    <n v="16.895"/>
    <n v="9.4915730337078646E-2"/>
    <n v="28.75"/>
    <n v="37.130000000000003"/>
    <n v="0.62731135000000005"/>
    <n v="0"/>
    <n v="0"/>
    <n v="0"/>
  </r>
  <r>
    <x v="7"/>
    <n v="23"/>
    <n v="2"/>
    <s v="ON"/>
    <d v="2019-04-23T00:00:00"/>
    <s v="Avg of 4 NM Projects"/>
    <n v="20"/>
    <n v="1.665"/>
    <n v="9.3539325842696627E-3"/>
    <n v="30.4"/>
    <n v="36.58"/>
    <n v="6.0905699999999993E-2"/>
    <n v="0"/>
    <n v="0"/>
    <n v="0"/>
  </r>
  <r>
    <x v="7"/>
    <n v="23"/>
    <n v="2"/>
    <s v="ON"/>
    <d v="2019-04-23T00:00:00"/>
    <s v="Avg of 4 NM Projects"/>
    <n v="21"/>
    <n v="-0.26"/>
    <n v="-1.4606741573033708E-3"/>
    <n v="33.26"/>
    <n v="38.57"/>
    <n v="-1.0028199999999999E-2"/>
    <n v="0"/>
    <n v="0"/>
    <n v="0"/>
  </r>
  <r>
    <x v="7"/>
    <n v="23"/>
    <n v="2"/>
    <s v="ON"/>
    <d v="2019-04-23T00:00:00"/>
    <s v="Avg of 4 NM Projects"/>
    <n v="22"/>
    <n v="0"/>
    <n v="0"/>
    <n v="22.94"/>
    <n v="25.08"/>
    <n v="0"/>
    <n v="1"/>
    <n v="0"/>
    <n v="0"/>
  </r>
  <r>
    <x v="7"/>
    <n v="23"/>
    <n v="2"/>
    <s v="ON"/>
    <d v="2019-04-23T00:00:00"/>
    <s v="Avg of 4 NM Projects"/>
    <n v="23"/>
    <n v="-0.13"/>
    <n v="-7.3033707865168538E-4"/>
    <n v="21.94"/>
    <n v="22.48"/>
    <n v="-2.9223999999999999E-3"/>
    <n v="0"/>
    <n v="0"/>
    <n v="0"/>
  </r>
  <r>
    <x v="7"/>
    <n v="23"/>
    <n v="2"/>
    <s v="OFF"/>
    <d v="2019-04-23T00:00:00"/>
    <s v="Avg of 4 NM Projects"/>
    <n v="24"/>
    <n v="-0.13"/>
    <n v="-7.3033707865168538E-4"/>
    <n v="19.89"/>
    <n v="21.31"/>
    <n v="-2.7702999999999998E-3"/>
    <n v="0"/>
    <n v="0"/>
    <n v="0"/>
  </r>
  <r>
    <x v="7"/>
    <n v="24"/>
    <n v="3"/>
    <s v="OFF"/>
    <d v="2019-04-24T00:00:00"/>
    <s v="Avg of 4 NM Projects"/>
    <n v="1"/>
    <n v="0"/>
    <n v="0"/>
    <n v="22.16"/>
    <n v="20.81"/>
    <n v="0"/>
    <n v="1"/>
    <n v="0"/>
    <n v="0"/>
  </r>
  <r>
    <x v="7"/>
    <n v="24"/>
    <n v="3"/>
    <s v="OFF"/>
    <d v="2019-04-24T00:00:00"/>
    <s v="Avg of 4 NM Projects"/>
    <n v="2"/>
    <n v="-0.13"/>
    <n v="-7.3033707865168538E-4"/>
    <n v="22.19"/>
    <n v="20.89"/>
    <n v="-2.7157000000000001E-3"/>
    <n v="0"/>
    <n v="0"/>
    <n v="0"/>
  </r>
  <r>
    <x v="7"/>
    <n v="24"/>
    <n v="3"/>
    <s v="OFF"/>
    <d v="2019-04-24T00:00:00"/>
    <s v="Avg of 4 NM Projects"/>
    <n v="3"/>
    <n v="-0.13"/>
    <n v="-7.3033707865168538E-4"/>
    <n v="23.12"/>
    <n v="20.39"/>
    <n v="-2.6507000000000002E-3"/>
    <n v="0"/>
    <n v="0"/>
    <n v="0"/>
  </r>
  <r>
    <x v="7"/>
    <n v="24"/>
    <n v="3"/>
    <s v="OFF"/>
    <d v="2019-04-24T00:00:00"/>
    <s v="Avg of 4 NM Projects"/>
    <n v="4"/>
    <n v="-0.13"/>
    <n v="-7.3033707865168538E-4"/>
    <n v="23.55"/>
    <n v="20.36"/>
    <n v="-2.6467999999999999E-3"/>
    <n v="0"/>
    <n v="0"/>
    <n v="0"/>
  </r>
  <r>
    <x v="7"/>
    <n v="24"/>
    <n v="3"/>
    <s v="OFF"/>
    <d v="2019-04-24T00:00:00"/>
    <s v="Avg of 4 NM Projects"/>
    <n v="5"/>
    <n v="-0.13"/>
    <n v="-7.3033707865168538E-4"/>
    <n v="21.9"/>
    <n v="21.69"/>
    <n v="-2.8197000000000001E-3"/>
    <n v="0"/>
    <n v="0"/>
    <n v="0"/>
  </r>
  <r>
    <x v="7"/>
    <n v="24"/>
    <n v="3"/>
    <s v="OFF"/>
    <d v="2019-04-24T00:00:00"/>
    <s v="Avg of 4 NM Projects"/>
    <n v="6"/>
    <n v="-0.26"/>
    <n v="-1.4606741573033708E-3"/>
    <n v="26.29"/>
    <n v="21.85"/>
    <n v="-5.6810000000000012E-3"/>
    <n v="0"/>
    <n v="0"/>
    <n v="0"/>
  </r>
  <r>
    <x v="7"/>
    <n v="24"/>
    <n v="3"/>
    <s v="OFF"/>
    <d v="2019-04-24T00:00:00"/>
    <s v="Avg of 4 NM Projects"/>
    <n v="7"/>
    <n v="3.3299999999999996"/>
    <n v="1.8707865168539325E-2"/>
    <n v="28.73"/>
    <n v="24.82"/>
    <n v="8.2650599999999991E-2"/>
    <n v="0"/>
    <n v="0"/>
    <n v="0"/>
  </r>
  <r>
    <x v="7"/>
    <n v="24"/>
    <n v="3"/>
    <s v="ON"/>
    <d v="2019-04-24T00:00:00"/>
    <s v="Avg of 4 NM Projects"/>
    <n v="8"/>
    <n v="11.650000000000002"/>
    <n v="6.5449438202247204E-2"/>
    <n v="32.729999999999997"/>
    <n v="24.36"/>
    <n v="0.28379400000000005"/>
    <n v="0"/>
    <n v="0"/>
    <n v="0"/>
  </r>
  <r>
    <x v="7"/>
    <n v="24"/>
    <n v="3"/>
    <s v="ON"/>
    <d v="2019-04-24T00:00:00"/>
    <s v="Avg of 4 NM Projects"/>
    <n v="9"/>
    <n v="32"/>
    <n v="0.1797752808988764"/>
    <n v="28.6"/>
    <n v="22.1"/>
    <n v="0.70720000000000005"/>
    <n v="0"/>
    <n v="0"/>
    <n v="0"/>
  </r>
  <r>
    <x v="7"/>
    <n v="24"/>
    <n v="3"/>
    <s v="ON"/>
    <d v="2019-04-24T00:00:00"/>
    <s v="Avg of 4 NM Projects"/>
    <n v="10"/>
    <n v="56.7"/>
    <n v="0.31853932584269662"/>
    <n v="27.69"/>
    <n v="20.76"/>
    <n v="1.177092"/>
    <n v="0"/>
    <n v="0"/>
    <n v="0"/>
  </r>
  <r>
    <x v="7"/>
    <n v="24"/>
    <n v="3"/>
    <s v="ON"/>
    <d v="2019-04-24T00:00:00"/>
    <s v="Avg of 4 NM Projects"/>
    <n v="11"/>
    <n v="65.41"/>
    <n v="0.36747191011235952"/>
    <n v="27.74"/>
    <n v="20.170000000000002"/>
    <n v="1.3193197000000001"/>
    <n v="0"/>
    <n v="0"/>
    <n v="0"/>
  </r>
  <r>
    <x v="7"/>
    <n v="24"/>
    <n v="3"/>
    <s v="ON"/>
    <d v="2019-04-24T00:00:00"/>
    <s v="Avg of 4 NM Projects"/>
    <n v="12"/>
    <n v="63.734999999999999"/>
    <n v="0.358061797752809"/>
    <n v="26.22"/>
    <n v="19.190000000000001"/>
    <n v="1.22307465"/>
    <n v="0"/>
    <n v="0"/>
    <n v="0"/>
  </r>
  <r>
    <x v="7"/>
    <n v="24"/>
    <n v="3"/>
    <s v="ON"/>
    <d v="2019-04-24T00:00:00"/>
    <s v="Avg of 4 NM Projects"/>
    <n v="13"/>
    <n v="97.030000000000015"/>
    <n v="0.54511235955056192"/>
    <n v="22.12"/>
    <n v="19.71"/>
    <n v="1.9124613000000004"/>
    <n v="0"/>
    <n v="1"/>
    <n v="0"/>
  </r>
  <r>
    <x v="7"/>
    <n v="24"/>
    <n v="3"/>
    <s v="ON"/>
    <d v="2019-04-24T00:00:00"/>
    <s v="Avg of 4 NM Projects"/>
    <n v="14"/>
    <n v="87.17"/>
    <n v="0.48971910112359551"/>
    <n v="21.4"/>
    <n v="18.53"/>
    <n v="1.6152601000000002"/>
    <n v="0"/>
    <n v="0"/>
    <n v="0"/>
  </r>
  <r>
    <x v="7"/>
    <n v="24"/>
    <n v="3"/>
    <s v="ON"/>
    <d v="2019-04-24T00:00:00"/>
    <s v="Avg of 4 NM Projects"/>
    <n v="15"/>
    <n v="82.944999999999993"/>
    <n v="0.4659831460674157"/>
    <n v="21.33"/>
    <n v="18.170000000000002"/>
    <n v="1.50711065"/>
    <n v="0"/>
    <n v="0"/>
    <n v="0"/>
  </r>
  <r>
    <x v="7"/>
    <n v="24"/>
    <n v="3"/>
    <s v="ON"/>
    <d v="2019-04-24T00:00:00"/>
    <s v="Avg of 4 NM Projects"/>
    <n v="16"/>
    <n v="58.370000000000005"/>
    <n v="0.32792134831460679"/>
    <n v="21.12"/>
    <n v="18.21"/>
    <n v="1.0629177000000003"/>
    <n v="0"/>
    <n v="0"/>
    <n v="0"/>
  </r>
  <r>
    <x v="7"/>
    <n v="24"/>
    <n v="3"/>
    <s v="ON"/>
    <d v="2019-04-24T00:00:00"/>
    <s v="Avg of 4 NM Projects"/>
    <n v="17"/>
    <n v="38.149999999999991"/>
    <n v="0.21432584269662916"/>
    <n v="22.38"/>
    <n v="19.22"/>
    <n v="0.73324299999999987"/>
    <n v="0"/>
    <n v="0"/>
    <n v="0"/>
  </r>
  <r>
    <x v="7"/>
    <n v="24"/>
    <n v="3"/>
    <s v="ON"/>
    <d v="2019-04-24T00:00:00"/>
    <s v="Avg of 4 NM Projects"/>
    <n v="18"/>
    <n v="26.365000000000002"/>
    <n v="0.14811797752808989"/>
    <n v="24.74"/>
    <n v="26.76"/>
    <n v="0.70552740000000003"/>
    <n v="0"/>
    <n v="0"/>
    <n v="0"/>
  </r>
  <r>
    <x v="7"/>
    <n v="24"/>
    <n v="3"/>
    <s v="ON"/>
    <d v="2019-04-24T00:00:00"/>
    <s v="Avg of 4 NM Projects"/>
    <n v="19"/>
    <n v="12.154999999999999"/>
    <n v="6.8286516853932583E-2"/>
    <n v="27.07"/>
    <n v="34.18"/>
    <n v="0.41545789999999999"/>
    <n v="0"/>
    <n v="0"/>
    <n v="0"/>
  </r>
  <r>
    <x v="7"/>
    <n v="24"/>
    <n v="3"/>
    <s v="ON"/>
    <d v="2019-04-24T00:00:00"/>
    <s v="Avg of 4 NM Projects"/>
    <n v="20"/>
    <n v="0.65"/>
    <n v="3.6516853932584271E-3"/>
    <n v="31.92"/>
    <n v="30.13"/>
    <n v="1.9584499999999998E-2"/>
    <n v="0"/>
    <n v="0"/>
    <n v="0"/>
  </r>
  <r>
    <x v="7"/>
    <n v="24"/>
    <n v="3"/>
    <s v="ON"/>
    <d v="2019-04-24T00:00:00"/>
    <s v="Avg of 4 NM Projects"/>
    <n v="21"/>
    <n v="-0.13"/>
    <n v="-7.3033707865168538E-4"/>
    <n v="33.200000000000003"/>
    <n v="34.56"/>
    <n v="-4.4928000000000008E-3"/>
    <n v="0"/>
    <n v="0"/>
    <n v="0"/>
  </r>
  <r>
    <x v="7"/>
    <n v="24"/>
    <n v="3"/>
    <s v="ON"/>
    <d v="2019-04-24T00:00:00"/>
    <s v="Avg of 4 NM Projects"/>
    <n v="22"/>
    <n v="-0.26"/>
    <n v="-1.4606741573033708E-3"/>
    <n v="29.19"/>
    <n v="22.81"/>
    <n v="-5.9306000000000003E-3"/>
    <n v="0"/>
    <n v="0"/>
    <n v="0"/>
  </r>
  <r>
    <x v="7"/>
    <n v="24"/>
    <n v="3"/>
    <s v="ON"/>
    <d v="2019-04-24T00:00:00"/>
    <s v="Avg of 4 NM Projects"/>
    <n v="23"/>
    <n v="-0.26"/>
    <n v="-1.4606741573033708E-3"/>
    <n v="21.97"/>
    <n v="22.7"/>
    <n v="-5.9020000000000001E-3"/>
    <n v="0"/>
    <n v="0"/>
    <n v="0"/>
  </r>
  <r>
    <x v="7"/>
    <n v="24"/>
    <n v="3"/>
    <s v="OFF"/>
    <d v="2019-04-24T00:00:00"/>
    <s v="Avg of 4 NM Projects"/>
    <n v="24"/>
    <n v="0"/>
    <n v="0"/>
    <n v="20.45"/>
    <n v="18.670000000000002"/>
    <n v="0"/>
    <n v="1"/>
    <n v="0"/>
    <n v="0"/>
  </r>
  <r>
    <x v="7"/>
    <n v="25"/>
    <n v="4"/>
    <s v="OFF"/>
    <d v="2019-04-25T00:00:00"/>
    <s v="Avg of 4 NM Projects"/>
    <n v="1"/>
    <n v="0"/>
    <n v="0"/>
    <n v="20.87"/>
    <n v="21.23"/>
    <n v="0"/>
    <n v="1"/>
    <n v="0"/>
    <n v="0"/>
  </r>
  <r>
    <x v="7"/>
    <n v="25"/>
    <n v="4"/>
    <s v="OFF"/>
    <d v="2019-04-25T00:00:00"/>
    <s v="Avg of 4 NM Projects"/>
    <n v="2"/>
    <n v="0"/>
    <n v="0"/>
    <n v="21.11"/>
    <n v="20.03"/>
    <n v="0"/>
    <n v="1"/>
    <n v="0"/>
    <n v="0"/>
  </r>
  <r>
    <x v="7"/>
    <n v="25"/>
    <n v="4"/>
    <s v="OFF"/>
    <d v="2019-04-25T00:00:00"/>
    <s v="Avg of 4 NM Projects"/>
    <n v="3"/>
    <n v="0"/>
    <n v="0"/>
    <n v="20.03"/>
    <n v="19.059999999999999"/>
    <n v="0"/>
    <n v="1"/>
    <n v="0"/>
    <n v="0"/>
  </r>
  <r>
    <x v="7"/>
    <n v="25"/>
    <n v="4"/>
    <s v="OFF"/>
    <d v="2019-04-25T00:00:00"/>
    <s v="Avg of 4 NM Projects"/>
    <n v="4"/>
    <n v="-0.13"/>
    <n v="-7.3033707865168538E-4"/>
    <n v="19.2"/>
    <n v="18.18"/>
    <n v="-2.3633999999999999E-3"/>
    <n v="0"/>
    <n v="0"/>
    <n v="0"/>
  </r>
  <r>
    <x v="7"/>
    <n v="25"/>
    <n v="4"/>
    <s v="OFF"/>
    <d v="2019-04-25T00:00:00"/>
    <s v="Avg of 4 NM Projects"/>
    <n v="5"/>
    <n v="-0.26"/>
    <n v="-1.4606741573033708E-3"/>
    <n v="19.989999999999998"/>
    <n v="19.350000000000001"/>
    <n v="-5.0310000000000007E-3"/>
    <n v="0"/>
    <n v="0"/>
    <n v="0"/>
  </r>
  <r>
    <x v="7"/>
    <n v="25"/>
    <n v="4"/>
    <s v="OFF"/>
    <d v="2019-04-25T00:00:00"/>
    <s v="Avg of 4 NM Projects"/>
    <n v="6"/>
    <n v="-0.39"/>
    <n v="-2.1910112359550564E-3"/>
    <n v="21.72"/>
    <n v="20.75"/>
    <n v="-8.0925000000000007E-3"/>
    <n v="0"/>
    <n v="0"/>
    <n v="0"/>
  </r>
  <r>
    <x v="7"/>
    <n v="25"/>
    <n v="4"/>
    <s v="OFF"/>
    <d v="2019-04-25T00:00:00"/>
    <s v="Avg of 4 NM Projects"/>
    <n v="7"/>
    <n v="0.9"/>
    <n v="5.0561797752808994E-3"/>
    <n v="27.9"/>
    <n v="30.66"/>
    <n v="2.7594E-2"/>
    <n v="0"/>
    <n v="0"/>
    <n v="0"/>
  </r>
  <r>
    <x v="7"/>
    <n v="25"/>
    <n v="4"/>
    <s v="ON"/>
    <d v="2019-04-25T00:00:00"/>
    <s v="Avg of 4 NM Projects"/>
    <n v="8"/>
    <n v="11.530000000000001"/>
    <n v="6.4775280898876408E-2"/>
    <n v="31.7"/>
    <n v="29.16"/>
    <n v="0.33621480000000004"/>
    <n v="0"/>
    <n v="0"/>
    <n v="0"/>
  </r>
  <r>
    <x v="7"/>
    <n v="25"/>
    <n v="4"/>
    <s v="ON"/>
    <d v="2019-04-25T00:00:00"/>
    <s v="Avg of 4 NM Projects"/>
    <n v="9"/>
    <n v="33.664999999999999"/>
    <n v="0.18912921348314607"/>
    <n v="27.34"/>
    <n v="22.06"/>
    <n v="0.74264989999999986"/>
    <n v="0"/>
    <n v="0"/>
    <n v="0"/>
  </r>
  <r>
    <x v="7"/>
    <n v="25"/>
    <n v="4"/>
    <s v="ON"/>
    <d v="2019-04-25T00:00:00"/>
    <s v="Avg of 4 NM Projects"/>
    <n v="10"/>
    <n v="32.379999999999995"/>
    <n v="0.18191011235955054"/>
    <n v="25.12"/>
    <n v="19.34"/>
    <n v="0.62622919999999993"/>
    <n v="0"/>
    <n v="0"/>
    <n v="0"/>
  </r>
  <r>
    <x v="7"/>
    <n v="25"/>
    <n v="4"/>
    <s v="ON"/>
    <d v="2019-04-25T00:00:00"/>
    <s v="Avg of 4 NM Projects"/>
    <n v="11"/>
    <n v="41.09"/>
    <n v="0.2308426966292135"/>
    <n v="23.51"/>
    <n v="19.5"/>
    <n v="0.80125500000000016"/>
    <n v="0"/>
    <n v="0"/>
    <n v="0"/>
  </r>
  <r>
    <x v="7"/>
    <n v="25"/>
    <n v="4"/>
    <s v="ON"/>
    <d v="2019-04-25T00:00:00"/>
    <s v="Avg of 4 NM Projects"/>
    <n v="12"/>
    <n v="45.309999999999995"/>
    <n v="0.25455056179775276"/>
    <n v="22.6"/>
    <n v="19.309999999999999"/>
    <n v="0.87493609999999988"/>
    <n v="0"/>
    <n v="0"/>
    <n v="0"/>
  </r>
  <r>
    <x v="7"/>
    <n v="25"/>
    <n v="4"/>
    <s v="ON"/>
    <d v="2019-04-25T00:00:00"/>
    <s v="Avg of 4 NM Projects"/>
    <n v="13"/>
    <n v="47.615000000000002"/>
    <n v="0.26750000000000002"/>
    <n v="21.56"/>
    <n v="18.57"/>
    <n v="0.88421055000000004"/>
    <n v="0"/>
    <n v="0"/>
    <n v="0"/>
  </r>
  <r>
    <x v="7"/>
    <n v="25"/>
    <n v="4"/>
    <s v="ON"/>
    <d v="2019-04-25T00:00:00"/>
    <s v="Avg of 4 NM Projects"/>
    <n v="14"/>
    <n v="42.370000000000005"/>
    <n v="0.23803370786516856"/>
    <n v="21.33"/>
    <n v="18.36"/>
    <n v="0.77791320000000008"/>
    <n v="0"/>
    <n v="0"/>
    <n v="0"/>
  </r>
  <r>
    <x v="7"/>
    <n v="25"/>
    <n v="4"/>
    <s v="ON"/>
    <d v="2019-04-25T00:00:00"/>
    <s v="Avg of 4 NM Projects"/>
    <n v="15"/>
    <n v="41.09"/>
    <n v="0.2308426966292135"/>
    <n v="21.7"/>
    <n v="17.8"/>
    <n v="0.731402"/>
    <n v="0"/>
    <n v="0"/>
    <n v="0"/>
  </r>
  <r>
    <x v="7"/>
    <n v="25"/>
    <n v="4"/>
    <s v="ON"/>
    <d v="2019-04-25T00:00:00"/>
    <s v="Avg of 4 NM Projects"/>
    <n v="16"/>
    <n v="40.314999999999998"/>
    <n v="0.22648876404494381"/>
    <n v="21.74"/>
    <n v="19.649999999999999"/>
    <n v="0.79218974999999991"/>
    <n v="0"/>
    <n v="0"/>
    <n v="0"/>
  </r>
  <r>
    <x v="7"/>
    <n v="25"/>
    <n v="4"/>
    <s v="ON"/>
    <d v="2019-04-25T00:00:00"/>
    <s v="Avg of 4 NM Projects"/>
    <n v="17"/>
    <n v="38.524999999999999"/>
    <n v="0.21643258426966291"/>
    <n v="22.7"/>
    <n v="21.84"/>
    <n v="0.84138599999999997"/>
    <n v="0"/>
    <n v="0"/>
    <n v="0"/>
  </r>
  <r>
    <x v="7"/>
    <n v="25"/>
    <n v="4"/>
    <s v="ON"/>
    <d v="2019-04-25T00:00:00"/>
    <s v="Avg of 4 NM Projects"/>
    <n v="18"/>
    <n v="28.544999999999998"/>
    <n v="0.16036516853932584"/>
    <n v="23.88"/>
    <n v="25.52"/>
    <n v="0.72846840000000002"/>
    <n v="0"/>
    <n v="0"/>
    <n v="0"/>
  </r>
  <r>
    <x v="7"/>
    <n v="25"/>
    <n v="4"/>
    <s v="ON"/>
    <d v="2019-04-25T00:00:00"/>
    <s v="Avg of 4 NM Projects"/>
    <n v="19"/>
    <n v="15.11"/>
    <n v="8.4887640449438195E-2"/>
    <n v="26.06"/>
    <n v="27.45"/>
    <n v="0.41476950000000001"/>
    <n v="0"/>
    <n v="0"/>
    <n v="0"/>
  </r>
  <r>
    <x v="7"/>
    <n v="25"/>
    <n v="4"/>
    <s v="ON"/>
    <d v="2019-04-25T00:00:00"/>
    <s v="Avg of 4 NM Projects"/>
    <n v="20"/>
    <n v="1.67"/>
    <n v="9.382022471910112E-3"/>
    <n v="31.5"/>
    <n v="28.09"/>
    <n v="4.6910300000000002E-2"/>
    <n v="0"/>
    <n v="0"/>
    <n v="0"/>
  </r>
  <r>
    <x v="7"/>
    <n v="25"/>
    <n v="4"/>
    <s v="ON"/>
    <d v="2019-04-25T00:00:00"/>
    <s v="Avg of 4 NM Projects"/>
    <n v="21"/>
    <n v="-0.13"/>
    <n v="-7.3033707865168538E-4"/>
    <n v="36.6"/>
    <n v="30.2"/>
    <n v="-3.9259999999999998E-3"/>
    <n v="0"/>
    <n v="0"/>
    <n v="0"/>
  </r>
  <r>
    <x v="7"/>
    <n v="25"/>
    <n v="4"/>
    <s v="ON"/>
    <d v="2019-04-25T00:00:00"/>
    <s v="Avg of 4 NM Projects"/>
    <n v="22"/>
    <n v="0"/>
    <n v="0"/>
    <n v="25.97"/>
    <n v="23.81"/>
    <n v="0"/>
    <n v="1"/>
    <n v="0"/>
    <n v="0"/>
  </r>
  <r>
    <x v="7"/>
    <n v="25"/>
    <n v="4"/>
    <s v="ON"/>
    <d v="2019-04-25T00:00:00"/>
    <s v="Avg of 4 NM Projects"/>
    <n v="23"/>
    <n v="-0.52"/>
    <n v="-2.9213483146067415E-3"/>
    <n v="23.01"/>
    <n v="20.45"/>
    <n v="-1.0634000000000001E-2"/>
    <n v="0"/>
    <n v="0"/>
    <n v="0"/>
  </r>
  <r>
    <x v="7"/>
    <n v="25"/>
    <n v="4"/>
    <s v="OFF"/>
    <d v="2019-04-25T00:00:00"/>
    <s v="Avg of 4 NM Projects"/>
    <n v="24"/>
    <n v="0"/>
    <n v="0"/>
    <n v="20.6"/>
    <n v="18.29"/>
    <n v="0"/>
    <n v="1"/>
    <n v="0"/>
    <n v="0"/>
  </r>
  <r>
    <x v="7"/>
    <n v="26"/>
    <n v="5"/>
    <s v="OFF"/>
    <d v="2019-04-26T00:00:00"/>
    <s v="Avg of 4 NM Projects"/>
    <n v="1"/>
    <n v="-0.13"/>
    <n v="-7.3033707865168538E-4"/>
    <n v="19.989999999999998"/>
    <n v="18.43"/>
    <n v="-2.3959000000000003E-3"/>
    <n v="0"/>
    <n v="0"/>
    <n v="0"/>
  </r>
  <r>
    <x v="7"/>
    <n v="26"/>
    <n v="5"/>
    <s v="OFF"/>
    <d v="2019-04-26T00:00:00"/>
    <s v="Avg of 4 NM Projects"/>
    <n v="2"/>
    <n v="0"/>
    <n v="0"/>
    <n v="19.55"/>
    <n v="18.63"/>
    <n v="0"/>
    <n v="1"/>
    <n v="0"/>
    <n v="0"/>
  </r>
  <r>
    <x v="7"/>
    <n v="26"/>
    <n v="5"/>
    <s v="OFF"/>
    <d v="2019-04-26T00:00:00"/>
    <s v="Avg of 4 NM Projects"/>
    <n v="3"/>
    <n v="0"/>
    <n v="0"/>
    <n v="19.18"/>
    <n v="17.2"/>
    <n v="0"/>
    <n v="1"/>
    <n v="0"/>
    <n v="0"/>
  </r>
  <r>
    <x v="7"/>
    <n v="26"/>
    <n v="5"/>
    <s v="OFF"/>
    <d v="2019-04-26T00:00:00"/>
    <s v="Avg of 4 NM Projects"/>
    <n v="4"/>
    <n v="-0.26"/>
    <n v="-1.4606741573033708E-3"/>
    <n v="19.39"/>
    <n v="16.88"/>
    <n v="-4.3888E-3"/>
    <n v="0"/>
    <n v="0"/>
    <n v="0"/>
  </r>
  <r>
    <x v="7"/>
    <n v="26"/>
    <n v="5"/>
    <s v="OFF"/>
    <d v="2019-04-26T00:00:00"/>
    <s v="Avg of 4 NM Projects"/>
    <n v="5"/>
    <n v="-0.13"/>
    <n v="-7.3033707865168538E-4"/>
    <n v="19.100000000000001"/>
    <n v="18.079999999999998"/>
    <n v="-2.3503999999999999E-3"/>
    <n v="0"/>
    <n v="0"/>
    <n v="0"/>
  </r>
  <r>
    <x v="7"/>
    <n v="26"/>
    <n v="5"/>
    <s v="OFF"/>
    <d v="2019-04-26T00:00:00"/>
    <s v="Avg of 4 NM Projects"/>
    <n v="6"/>
    <n v="-0.39"/>
    <n v="-2.1910112359550564E-3"/>
    <n v="20.57"/>
    <n v="18.510000000000002"/>
    <n v="-7.2189000000000003E-3"/>
    <n v="0"/>
    <n v="0"/>
    <n v="0"/>
  </r>
  <r>
    <x v="7"/>
    <n v="26"/>
    <n v="5"/>
    <s v="OFF"/>
    <d v="2019-04-26T00:00:00"/>
    <s v="Avg of 4 NM Projects"/>
    <n v="7"/>
    <n v="1.54"/>
    <n v="8.6516853932584268E-3"/>
    <n v="26.41"/>
    <n v="20.04"/>
    <n v="3.0861599999999999E-2"/>
    <n v="0"/>
    <n v="0"/>
    <n v="0"/>
  </r>
  <r>
    <x v="7"/>
    <n v="26"/>
    <n v="5"/>
    <s v="ON"/>
    <d v="2019-04-26T00:00:00"/>
    <s v="Avg of 4 NM Projects"/>
    <n v="8"/>
    <n v="6.91"/>
    <n v="3.8820224719101126E-2"/>
    <n v="26.06"/>
    <n v="21.43"/>
    <n v="0.1480813"/>
    <n v="0"/>
    <n v="0"/>
    <n v="0"/>
  </r>
  <r>
    <x v="7"/>
    <n v="26"/>
    <n v="5"/>
    <s v="ON"/>
    <d v="2019-04-26T00:00:00"/>
    <s v="Avg of 4 NM Projects"/>
    <n v="9"/>
    <n v="10.75"/>
    <n v="6.0393258426966294E-2"/>
    <n v="31.58"/>
    <n v="24.47"/>
    <n v="0.26305250000000002"/>
    <n v="0"/>
    <n v="0"/>
    <n v="0"/>
  </r>
  <r>
    <x v="7"/>
    <n v="26"/>
    <n v="5"/>
    <s v="ON"/>
    <d v="2019-04-26T00:00:00"/>
    <s v="Avg of 4 NM Projects"/>
    <n v="10"/>
    <n v="16.635000000000002"/>
    <n v="9.3455056179775287E-2"/>
    <n v="33.630000000000003"/>
    <n v="26.55"/>
    <n v="0.44165925000000006"/>
    <n v="0"/>
    <n v="0"/>
    <n v="0"/>
  </r>
  <r>
    <x v="7"/>
    <n v="26"/>
    <n v="5"/>
    <s v="ON"/>
    <d v="2019-04-26T00:00:00"/>
    <s v="Avg of 4 NM Projects"/>
    <n v="11"/>
    <n v="16.765000000000001"/>
    <n v="9.4185393258426967E-2"/>
    <n v="33.799999999999997"/>
    <n v="24.59"/>
    <n v="0.41225135000000002"/>
    <n v="0"/>
    <n v="0"/>
    <n v="0"/>
  </r>
  <r>
    <x v="7"/>
    <n v="26"/>
    <n v="5"/>
    <s v="ON"/>
    <d v="2019-04-26T00:00:00"/>
    <s v="Avg of 4 NM Projects"/>
    <n v="12"/>
    <n v="20.734999999999999"/>
    <n v="0.11648876404494382"/>
    <n v="32.200000000000003"/>
    <n v="24.39"/>
    <n v="0.50572665000000006"/>
    <n v="0"/>
    <n v="0"/>
    <n v="0"/>
  </r>
  <r>
    <x v="7"/>
    <n v="26"/>
    <n v="5"/>
    <s v="ON"/>
    <d v="2019-04-26T00:00:00"/>
    <s v="Avg of 4 NM Projects"/>
    <n v="13"/>
    <n v="40.32"/>
    <n v="0.22651685393258428"/>
    <n v="31.8"/>
    <n v="24.58"/>
    <n v="0.99106559999999988"/>
    <n v="0"/>
    <n v="0"/>
    <n v="0"/>
  </r>
  <r>
    <x v="7"/>
    <n v="26"/>
    <n v="5"/>
    <s v="ON"/>
    <d v="2019-04-26T00:00:00"/>
    <s v="Avg of 4 NM Projects"/>
    <n v="14"/>
    <n v="34.049999999999997"/>
    <n v="0.19129213483146065"/>
    <n v="29.9"/>
    <n v="24.07"/>
    <n v="0.81958349999999991"/>
    <n v="0"/>
    <n v="0"/>
    <n v="0"/>
  </r>
  <r>
    <x v="7"/>
    <n v="26"/>
    <n v="5"/>
    <s v="ON"/>
    <d v="2019-04-26T00:00:00"/>
    <s v="Avg of 4 NM Projects"/>
    <n v="15"/>
    <n v="29.439999999999998"/>
    <n v="0.16539325842696628"/>
    <n v="28.55"/>
    <n v="26.26"/>
    <n v="0.77309439999999996"/>
    <n v="0"/>
    <n v="0"/>
    <n v="0"/>
  </r>
  <r>
    <x v="7"/>
    <n v="26"/>
    <n v="5"/>
    <s v="ON"/>
    <d v="2019-04-26T00:00:00"/>
    <s v="Avg of 4 NM Projects"/>
    <n v="16"/>
    <n v="19.195"/>
    <n v="0.10783707865168539"/>
    <n v="26.5"/>
    <n v="27.13"/>
    <n v="0.52076034999999998"/>
    <n v="0"/>
    <n v="0"/>
    <n v="0"/>
  </r>
  <r>
    <x v="7"/>
    <n v="26"/>
    <n v="5"/>
    <s v="ON"/>
    <d v="2019-04-26T00:00:00"/>
    <s v="Avg of 4 NM Projects"/>
    <n v="17"/>
    <n v="15.105"/>
    <n v="8.4859550561797753E-2"/>
    <n v="26.49"/>
    <n v="22.45"/>
    <n v="0.33910725000000003"/>
    <n v="0"/>
    <n v="0"/>
    <n v="0"/>
  </r>
  <r>
    <x v="7"/>
    <n v="26"/>
    <n v="5"/>
    <s v="ON"/>
    <d v="2019-04-26T00:00:00"/>
    <s v="Avg of 4 NM Projects"/>
    <n v="18"/>
    <n v="6.6549999999999994"/>
    <n v="3.7387640449438202E-2"/>
    <n v="26.35"/>
    <n v="20.79"/>
    <n v="0.13835744999999997"/>
    <n v="0"/>
    <n v="0"/>
    <n v="0"/>
  </r>
  <r>
    <x v="7"/>
    <n v="26"/>
    <n v="5"/>
    <s v="ON"/>
    <d v="2019-04-26T00:00:00"/>
    <s v="Avg of 4 NM Projects"/>
    <n v="19"/>
    <n v="5.6349999999999998"/>
    <n v="3.1657303370786517E-2"/>
    <n v="23.65"/>
    <n v="20.02"/>
    <n v="0.11281269999999999"/>
    <n v="0"/>
    <n v="0"/>
    <n v="0"/>
  </r>
  <r>
    <x v="7"/>
    <n v="26"/>
    <n v="5"/>
    <s v="ON"/>
    <d v="2019-04-26T00:00:00"/>
    <s v="Avg of 4 NM Projects"/>
    <n v="20"/>
    <n v="0.64"/>
    <n v="3.5955056179775282E-3"/>
    <n v="23.76"/>
    <n v="19.73"/>
    <n v="1.26272E-2"/>
    <n v="0"/>
    <n v="0"/>
    <n v="0"/>
  </r>
  <r>
    <x v="7"/>
    <n v="26"/>
    <n v="5"/>
    <s v="ON"/>
    <d v="2019-04-26T00:00:00"/>
    <s v="Avg of 4 NM Projects"/>
    <n v="21"/>
    <n v="-0.13"/>
    <n v="-7.3033707865168538E-4"/>
    <n v="23.97"/>
    <n v="19.62"/>
    <n v="-2.5506000000000001E-3"/>
    <n v="0"/>
    <n v="0"/>
    <n v="0"/>
  </r>
  <r>
    <x v="7"/>
    <n v="26"/>
    <n v="5"/>
    <s v="ON"/>
    <d v="2019-04-26T00:00:00"/>
    <s v="Avg of 4 NM Projects"/>
    <n v="22"/>
    <n v="-0.26"/>
    <n v="-1.4606741573033708E-3"/>
    <n v="22.14"/>
    <n v="19.27"/>
    <n v="-5.0102000000000002E-3"/>
    <n v="0"/>
    <n v="0"/>
    <n v="0"/>
  </r>
  <r>
    <x v="7"/>
    <n v="26"/>
    <n v="5"/>
    <s v="ON"/>
    <d v="2019-04-26T00:00:00"/>
    <s v="Avg of 4 NM Projects"/>
    <n v="23"/>
    <n v="0"/>
    <n v="0"/>
    <n v="21.25"/>
    <n v="19.12"/>
    <n v="0"/>
    <n v="1"/>
    <n v="0"/>
    <n v="0"/>
  </r>
  <r>
    <x v="7"/>
    <n v="26"/>
    <n v="5"/>
    <s v="OFF"/>
    <d v="2019-04-26T00:00:00"/>
    <s v="Avg of 4 NM Projects"/>
    <n v="24"/>
    <n v="-0.13"/>
    <n v="-7.3033707865168538E-4"/>
    <n v="25.08"/>
    <n v="16.41"/>
    <n v="-2.1333000000000003E-3"/>
    <n v="0"/>
    <n v="0"/>
    <n v="0"/>
  </r>
  <r>
    <x v="7"/>
    <n v="27"/>
    <n v="6"/>
    <s v="OFF"/>
    <d v="2019-04-27T00:00:00"/>
    <s v="Avg of 4 NM Projects"/>
    <n v="1"/>
    <n v="-0.13"/>
    <n v="-7.3033707865168538E-4"/>
    <n v="20.55"/>
    <n v="17.559999999999999"/>
    <n v="-2.2827999999999998E-3"/>
    <n v="0"/>
    <n v="0"/>
    <n v="0"/>
  </r>
  <r>
    <x v="7"/>
    <n v="27"/>
    <n v="6"/>
    <s v="OFF"/>
    <d v="2019-04-27T00:00:00"/>
    <s v="Avg of 4 NM Projects"/>
    <n v="2"/>
    <n v="-0.13"/>
    <n v="-7.3033707865168538E-4"/>
    <n v="19.13"/>
    <n v="20.29"/>
    <n v="-2.6377000000000002E-3"/>
    <n v="0"/>
    <n v="0"/>
    <n v="0"/>
  </r>
  <r>
    <x v="7"/>
    <n v="27"/>
    <n v="6"/>
    <s v="OFF"/>
    <d v="2019-04-27T00:00:00"/>
    <s v="Avg of 4 NM Projects"/>
    <n v="3"/>
    <n v="-0.13"/>
    <n v="-7.3033707865168538E-4"/>
    <n v="19.12"/>
    <n v="18.73"/>
    <n v="-2.4349000000000003E-3"/>
    <n v="0"/>
    <n v="0"/>
    <n v="0"/>
  </r>
  <r>
    <x v="7"/>
    <n v="27"/>
    <n v="6"/>
    <s v="OFF"/>
    <d v="2019-04-27T00:00:00"/>
    <s v="Avg of 4 NM Projects"/>
    <n v="4"/>
    <n v="0"/>
    <n v="0"/>
    <n v="19.12"/>
    <n v="16.57"/>
    <n v="0"/>
    <n v="1"/>
    <n v="0"/>
    <n v="0"/>
  </r>
  <r>
    <x v="7"/>
    <n v="27"/>
    <n v="6"/>
    <s v="OFF"/>
    <d v="2019-04-27T00:00:00"/>
    <s v="Avg of 4 NM Projects"/>
    <n v="5"/>
    <n v="-0.13"/>
    <n v="-7.3033707865168538E-4"/>
    <n v="19.07"/>
    <n v="16.97"/>
    <n v="-2.2060999999999999E-3"/>
    <n v="0"/>
    <n v="0"/>
    <n v="0"/>
  </r>
  <r>
    <x v="7"/>
    <n v="27"/>
    <n v="6"/>
    <s v="OFF"/>
    <d v="2019-04-27T00:00:00"/>
    <s v="Avg of 4 NM Projects"/>
    <n v="6"/>
    <n v="-0.26"/>
    <n v="-1.4606741573033708E-3"/>
    <n v="20.27"/>
    <n v="18.91"/>
    <n v="-4.9166000000000001E-3"/>
    <n v="0"/>
    <n v="0"/>
    <n v="0"/>
  </r>
  <r>
    <x v="7"/>
    <n v="27"/>
    <n v="6"/>
    <s v="OFF"/>
    <d v="2019-04-27T00:00:00"/>
    <s v="Avg of 4 NM Projects"/>
    <n v="7"/>
    <n v="4.2350000000000003"/>
    <n v="2.3792134831460678E-2"/>
    <n v="20.81"/>
    <n v="16.16"/>
    <n v="6.8437600000000001E-2"/>
    <n v="0"/>
    <n v="0"/>
    <n v="0"/>
  </r>
  <r>
    <x v="7"/>
    <n v="27"/>
    <n v="6"/>
    <s v="ON"/>
    <d v="2019-04-27T00:00:00"/>
    <s v="Avg of 4 NM Projects"/>
    <n v="8"/>
    <n v="15.745000000000001"/>
    <n v="8.8455056179775282E-2"/>
    <n v="20.66"/>
    <n v="18.34"/>
    <n v="0.2887633"/>
    <n v="0"/>
    <n v="0"/>
    <n v="0"/>
  </r>
  <r>
    <x v="7"/>
    <n v="27"/>
    <n v="6"/>
    <s v="ON"/>
    <d v="2019-04-27T00:00:00"/>
    <s v="Avg of 4 NM Projects"/>
    <n v="9"/>
    <n v="30.079999999999991"/>
    <n v="0.16898876404494378"/>
    <n v="25.64"/>
    <n v="17.22"/>
    <n v="0.51797759999999982"/>
    <n v="0"/>
    <n v="0"/>
    <n v="0"/>
  </r>
  <r>
    <x v="7"/>
    <n v="27"/>
    <n v="6"/>
    <s v="ON"/>
    <d v="2019-04-27T00:00:00"/>
    <s v="Avg of 4 NM Projects"/>
    <n v="10"/>
    <n v="56.06"/>
    <n v="0.31494382022471912"/>
    <n v="31.7"/>
    <n v="18.71"/>
    <n v="1.0488826000000002"/>
    <n v="0"/>
    <n v="0"/>
    <n v="0"/>
  </r>
  <r>
    <x v="7"/>
    <n v="27"/>
    <n v="6"/>
    <s v="ON"/>
    <d v="2019-04-27T00:00:00"/>
    <s v="Avg of 4 NM Projects"/>
    <n v="11"/>
    <n v="52.74"/>
    <n v="0.29629213483146066"/>
    <n v="32.72"/>
    <n v="18.89"/>
    <n v="0.99625860000000011"/>
    <n v="0"/>
    <n v="0"/>
    <n v="0"/>
  </r>
  <r>
    <x v="7"/>
    <n v="27"/>
    <n v="6"/>
    <s v="ON"/>
    <d v="2019-04-27T00:00:00"/>
    <s v="Avg of 4 NM Projects"/>
    <n v="12"/>
    <n v="57.209999999999994"/>
    <n v="0.32140449438202245"/>
    <n v="30.46"/>
    <n v="18.32"/>
    <n v="1.0480871999999999"/>
    <n v="0"/>
    <n v="0"/>
    <n v="0"/>
  </r>
  <r>
    <x v="7"/>
    <n v="27"/>
    <n v="6"/>
    <s v="ON"/>
    <d v="2019-04-27T00:00:00"/>
    <s v="Avg of 4 NM Projects"/>
    <n v="13"/>
    <n v="63.75"/>
    <n v="0.35814606741573035"/>
    <n v="25.04"/>
    <n v="16.010000000000002"/>
    <n v="1.0206375000000001"/>
    <n v="0"/>
    <n v="0"/>
    <n v="0"/>
  </r>
  <r>
    <x v="7"/>
    <n v="27"/>
    <n v="6"/>
    <s v="ON"/>
    <d v="2019-04-27T00:00:00"/>
    <s v="Avg of 4 NM Projects"/>
    <n v="14"/>
    <n v="57.730000000000004"/>
    <n v="0.32432584269662923"/>
    <n v="23.3"/>
    <n v="18.920000000000002"/>
    <n v="1.0922516000000002"/>
    <n v="0"/>
    <n v="0"/>
    <n v="0"/>
  </r>
  <r>
    <x v="7"/>
    <n v="27"/>
    <n v="6"/>
    <s v="ON"/>
    <d v="2019-04-27T00:00:00"/>
    <s v="Avg of 4 NM Projects"/>
    <n v="15"/>
    <n v="53.504999999999995"/>
    <n v="0.30058988764044942"/>
    <n v="22.44"/>
    <n v="17.059999999999999"/>
    <n v="0.91279529999999987"/>
    <n v="0"/>
    <n v="0"/>
    <n v="0"/>
  </r>
  <r>
    <x v="7"/>
    <n v="27"/>
    <n v="6"/>
    <s v="ON"/>
    <d v="2019-04-27T00:00:00"/>
    <s v="Avg of 4 NM Projects"/>
    <n v="16"/>
    <n v="32.64"/>
    <n v="0.18337078651685393"/>
    <n v="22.18"/>
    <n v="15.65"/>
    <n v="0.51081600000000005"/>
    <n v="0"/>
    <n v="0"/>
    <n v="0"/>
  </r>
  <r>
    <x v="7"/>
    <n v="27"/>
    <n v="6"/>
    <s v="ON"/>
    <d v="2019-04-27T00:00:00"/>
    <s v="Avg of 4 NM Projects"/>
    <n v="17"/>
    <n v="22.019999999999996"/>
    <n v="0.12370786516853931"/>
    <n v="22.82"/>
    <n v="15.26"/>
    <n v="0.33602519999999991"/>
    <n v="0"/>
    <n v="0"/>
    <n v="0"/>
  </r>
  <r>
    <x v="7"/>
    <n v="27"/>
    <n v="6"/>
    <s v="ON"/>
    <d v="2019-04-27T00:00:00"/>
    <s v="Avg of 4 NM Projects"/>
    <n v="18"/>
    <n v="18.045000000000002"/>
    <n v="0.10137640449438204"/>
    <n v="24.79"/>
    <n v="17.86"/>
    <n v="0.32228370000000001"/>
    <n v="0"/>
    <n v="0"/>
    <n v="0"/>
  </r>
  <r>
    <x v="7"/>
    <n v="27"/>
    <n v="6"/>
    <s v="ON"/>
    <d v="2019-04-27T00:00:00"/>
    <s v="Avg of 4 NM Projects"/>
    <n v="19"/>
    <n v="8.1900000000000013"/>
    <n v="4.6011235955056184E-2"/>
    <n v="29.88"/>
    <n v="23.12"/>
    <n v="0.18935280000000004"/>
    <n v="0"/>
    <n v="0"/>
    <n v="0"/>
  </r>
  <r>
    <x v="7"/>
    <n v="27"/>
    <n v="6"/>
    <s v="ON"/>
    <d v="2019-04-27T00:00:00"/>
    <s v="Avg of 4 NM Projects"/>
    <n v="20"/>
    <n v="0.65"/>
    <n v="3.6516853932584271E-3"/>
    <n v="33.49"/>
    <n v="23.28"/>
    <n v="1.5132000000000001E-2"/>
    <n v="0"/>
    <n v="0"/>
    <n v="0"/>
  </r>
  <r>
    <x v="7"/>
    <n v="27"/>
    <n v="6"/>
    <s v="ON"/>
    <d v="2019-04-27T00:00:00"/>
    <s v="Avg of 4 NM Projects"/>
    <n v="21"/>
    <n v="-0.26"/>
    <n v="-1.4606741573033708E-3"/>
    <n v="36.25"/>
    <n v="27.1"/>
    <n v="-7.0460000000000002E-3"/>
    <n v="0"/>
    <n v="0"/>
    <n v="0"/>
  </r>
  <r>
    <x v="7"/>
    <n v="27"/>
    <n v="6"/>
    <s v="ON"/>
    <d v="2019-04-27T00:00:00"/>
    <s v="Avg of 4 NM Projects"/>
    <n v="22"/>
    <n v="-0.26"/>
    <n v="-1.4606741573033708E-3"/>
    <n v="29.9"/>
    <n v="21.77"/>
    <n v="-5.6601999999999998E-3"/>
    <n v="0"/>
    <n v="0"/>
    <n v="0"/>
  </r>
  <r>
    <x v="7"/>
    <n v="27"/>
    <n v="6"/>
    <s v="ON"/>
    <d v="2019-04-27T00:00:00"/>
    <s v="Avg of 4 NM Projects"/>
    <n v="23"/>
    <n v="-0.13"/>
    <n v="-7.3033707865168538E-4"/>
    <n v="26.9"/>
    <n v="21.17"/>
    <n v="-2.7521000000000004E-3"/>
    <n v="0"/>
    <n v="0"/>
    <n v="0"/>
  </r>
  <r>
    <x v="7"/>
    <n v="27"/>
    <n v="6"/>
    <s v="OFF"/>
    <d v="2019-04-27T00:00:00"/>
    <s v="Avg of 4 NM Projects"/>
    <n v="24"/>
    <n v="-0.13"/>
    <n v="-7.3033707865168538E-4"/>
    <n v="23.45"/>
    <n v="22.03"/>
    <n v="-2.8639E-3"/>
    <n v="0"/>
    <n v="0"/>
    <n v="0"/>
  </r>
  <r>
    <x v="7"/>
    <n v="28"/>
    <n v="7"/>
    <s v="OFF"/>
    <d v="2019-04-28T00:00:00"/>
    <s v="Avg of 4 NM Projects"/>
    <n v="1"/>
    <n v="-0.13"/>
    <n v="-7.3033707865168538E-4"/>
    <n v="21.08"/>
    <n v="19.93"/>
    <n v="-2.5909000000000001E-3"/>
    <n v="0"/>
    <n v="0"/>
    <n v="0"/>
  </r>
  <r>
    <x v="7"/>
    <n v="28"/>
    <n v="7"/>
    <s v="OFF"/>
    <d v="2019-04-28T00:00:00"/>
    <s v="Avg of 4 NM Projects"/>
    <n v="2"/>
    <n v="-0.26"/>
    <n v="-1.4606741573033708E-3"/>
    <n v="19.920000000000002"/>
    <n v="18.5"/>
    <n v="-4.8100000000000009E-3"/>
    <n v="0"/>
    <n v="0"/>
    <n v="0"/>
  </r>
  <r>
    <x v="7"/>
    <n v="28"/>
    <n v="7"/>
    <s v="OFF"/>
    <d v="2019-04-28T00:00:00"/>
    <s v="Avg of 4 NM Projects"/>
    <n v="3"/>
    <n v="0"/>
    <n v="0"/>
    <n v="19.82"/>
    <n v="19.829999999999998"/>
    <n v="0"/>
    <n v="1"/>
    <n v="0"/>
    <n v="0"/>
  </r>
  <r>
    <x v="7"/>
    <n v="28"/>
    <n v="7"/>
    <s v="OFF"/>
    <d v="2019-04-28T00:00:00"/>
    <s v="Avg of 4 NM Projects"/>
    <n v="4"/>
    <n v="0"/>
    <n v="0"/>
    <n v="19.690000000000001"/>
    <n v="17.55"/>
    <n v="0"/>
    <n v="1"/>
    <n v="0"/>
    <n v="0"/>
  </r>
  <r>
    <x v="7"/>
    <n v="28"/>
    <n v="7"/>
    <s v="OFF"/>
    <d v="2019-04-28T00:00:00"/>
    <s v="Avg of 4 NM Projects"/>
    <n v="5"/>
    <n v="-0.13"/>
    <n v="-7.3033707865168538E-4"/>
    <n v="19.25"/>
    <n v="17.52"/>
    <n v="-2.2776000000000003E-3"/>
    <n v="0"/>
    <n v="0"/>
    <n v="0"/>
  </r>
  <r>
    <x v="7"/>
    <n v="28"/>
    <n v="7"/>
    <s v="OFF"/>
    <d v="2019-04-28T00:00:00"/>
    <s v="Avg of 4 NM Projects"/>
    <n v="6"/>
    <n v="-0.26"/>
    <n v="-1.4606741573033708E-3"/>
    <n v="19.7"/>
    <n v="21"/>
    <n v="-5.4599999999999996E-3"/>
    <n v="0"/>
    <n v="0"/>
    <n v="0"/>
  </r>
  <r>
    <x v="7"/>
    <n v="28"/>
    <n v="7"/>
    <s v="OFF"/>
    <d v="2019-04-28T00:00:00"/>
    <s v="Avg of 4 NM Projects"/>
    <n v="7"/>
    <n v="1.1499999999999999"/>
    <n v="6.4606741573033704E-3"/>
    <n v="20.93"/>
    <n v="20.04"/>
    <n v="2.3045999999999997E-2"/>
    <n v="0"/>
    <n v="0"/>
    <n v="0"/>
  </r>
  <r>
    <x v="7"/>
    <n v="28"/>
    <n v="7"/>
    <s v="OFF"/>
    <d v="2019-04-28T00:00:00"/>
    <s v="Avg of 4 NM Projects"/>
    <n v="8"/>
    <n v="10.879999999999999"/>
    <n v="6.1123595505617974E-2"/>
    <n v="20.010000000000002"/>
    <n v="18.97"/>
    <n v="0.20639359999999995"/>
    <n v="0"/>
    <n v="0"/>
    <n v="0"/>
  </r>
  <r>
    <x v="7"/>
    <n v="28"/>
    <n v="7"/>
    <s v="OFF"/>
    <d v="2019-04-28T00:00:00"/>
    <s v="Avg of 4 NM Projects"/>
    <n v="9"/>
    <n v="25.34"/>
    <n v="0.14235955056179775"/>
    <n v="22.44"/>
    <n v="20.260000000000002"/>
    <n v="0.51338840000000008"/>
    <n v="0"/>
    <n v="0"/>
    <n v="0"/>
  </r>
  <r>
    <x v="7"/>
    <n v="28"/>
    <n v="7"/>
    <s v="OFF"/>
    <d v="2019-04-28T00:00:00"/>
    <s v="Avg of 4 NM Projects"/>
    <n v="10"/>
    <n v="45.7"/>
    <n v="0.25674157303370787"/>
    <n v="23.7"/>
    <n v="20.09"/>
    <n v="0.91811300000000007"/>
    <n v="0"/>
    <n v="0"/>
    <n v="0"/>
  </r>
  <r>
    <x v="7"/>
    <n v="28"/>
    <n v="7"/>
    <s v="OFF"/>
    <d v="2019-04-28T00:00:00"/>
    <s v="Avg of 4 NM Projects"/>
    <n v="11"/>
    <n v="54.655000000000001"/>
    <n v="0.30705056179775281"/>
    <n v="27.71"/>
    <n v="22.87"/>
    <n v="1.2499598500000002"/>
    <n v="0"/>
    <n v="0"/>
    <n v="0"/>
  </r>
  <r>
    <x v="7"/>
    <n v="28"/>
    <n v="7"/>
    <s v="OFF"/>
    <d v="2019-04-28T00:00:00"/>
    <s v="Avg of 4 NM Projects"/>
    <n v="12"/>
    <n v="62.459999999999994"/>
    <n v="0.35089887640449435"/>
    <n v="30.85"/>
    <n v="25.18"/>
    <n v="1.5727427999999997"/>
    <n v="0"/>
    <n v="0"/>
    <n v="0"/>
  </r>
  <r>
    <x v="7"/>
    <n v="28"/>
    <n v="7"/>
    <s v="OFF"/>
    <d v="2019-04-28T00:00:00"/>
    <s v="Avg of 4 NM Projects"/>
    <n v="13"/>
    <n v="80.254999999999995"/>
    <n v="0.45087078651685392"/>
    <n v="26.82"/>
    <n v="22.22"/>
    <n v="1.7832660999999999"/>
    <n v="0"/>
    <n v="0"/>
    <n v="0"/>
  </r>
  <r>
    <x v="7"/>
    <n v="28"/>
    <n v="7"/>
    <s v="OFF"/>
    <d v="2019-04-28T00:00:00"/>
    <s v="Avg of 4 NM Projects"/>
    <n v="14"/>
    <n v="102.405"/>
    <n v="0.5753089887640449"/>
    <n v="24.29"/>
    <n v="21.23"/>
    <n v="2.17405815"/>
    <n v="0"/>
    <n v="1"/>
    <n v="0"/>
  </r>
  <r>
    <x v="7"/>
    <n v="28"/>
    <n v="7"/>
    <s v="OFF"/>
    <d v="2019-04-28T00:00:00"/>
    <s v="Avg of 4 NM Projects"/>
    <n v="15"/>
    <n v="100.345"/>
    <n v="0.56373595505617979"/>
    <n v="23.41"/>
    <n v="22.27"/>
    <n v="2.23468315"/>
    <n v="0"/>
    <n v="1"/>
    <n v="0"/>
  </r>
  <r>
    <x v="7"/>
    <n v="28"/>
    <n v="7"/>
    <s v="OFF"/>
    <d v="2019-04-28T00:00:00"/>
    <s v="Avg of 4 NM Projects"/>
    <n v="16"/>
    <n v="79.875"/>
    <n v="0.4487359550561798"/>
    <n v="22.27"/>
    <n v="19.48"/>
    <n v="1.555965"/>
    <n v="0"/>
    <n v="0"/>
    <n v="0"/>
  </r>
  <r>
    <x v="7"/>
    <n v="28"/>
    <n v="7"/>
    <s v="OFF"/>
    <d v="2019-04-28T00:00:00"/>
    <s v="Avg of 4 NM Projects"/>
    <n v="17"/>
    <n v="67.59"/>
    <n v="0.37971910112359553"/>
    <n v="24.45"/>
    <n v="23.25"/>
    <n v="1.5714675"/>
    <n v="0"/>
    <n v="0"/>
    <n v="0"/>
  </r>
  <r>
    <x v="7"/>
    <n v="28"/>
    <n v="7"/>
    <s v="OFF"/>
    <d v="2019-04-28T00:00:00"/>
    <s v="Avg of 4 NM Projects"/>
    <n v="18"/>
    <n v="45.44"/>
    <n v="0.25528089887640448"/>
    <n v="27.1"/>
    <n v="34.97"/>
    <n v="1.5890367999999999"/>
    <n v="0"/>
    <n v="0"/>
    <n v="0"/>
  </r>
  <r>
    <x v="7"/>
    <n v="28"/>
    <n v="7"/>
    <s v="OFF"/>
    <d v="2019-04-28T00:00:00"/>
    <s v="Avg of 4 NM Projects"/>
    <n v="19"/>
    <n v="15.494999999999999"/>
    <n v="8.7050561797752807E-2"/>
    <n v="27.21"/>
    <n v="32.68"/>
    <n v="0.50637659999999995"/>
    <n v="0"/>
    <n v="0"/>
    <n v="0"/>
  </r>
  <r>
    <x v="7"/>
    <n v="28"/>
    <n v="7"/>
    <s v="OFF"/>
    <d v="2019-04-28T00:00:00"/>
    <s v="Avg of 4 NM Projects"/>
    <n v="20"/>
    <n v="1.5350000000000001"/>
    <n v="8.6235955056179776E-3"/>
    <n v="31.02"/>
    <n v="31.81"/>
    <n v="4.882835E-2"/>
    <n v="0"/>
    <n v="0"/>
    <n v="0"/>
  </r>
  <r>
    <x v="7"/>
    <n v="28"/>
    <n v="7"/>
    <s v="OFF"/>
    <d v="2019-04-28T00:00:00"/>
    <s v="Avg of 4 NM Projects"/>
    <n v="21"/>
    <n v="-0.26"/>
    <n v="-1.4606741573033708E-3"/>
    <n v="38.33"/>
    <n v="32.549999999999997"/>
    <n v="-8.463E-3"/>
    <n v="0"/>
    <n v="0"/>
    <n v="0"/>
  </r>
  <r>
    <x v="7"/>
    <n v="28"/>
    <n v="7"/>
    <s v="OFF"/>
    <d v="2019-04-28T00:00:00"/>
    <s v="Avg of 4 NM Projects"/>
    <n v="22"/>
    <n v="-0.13"/>
    <n v="-7.3033707865168538E-4"/>
    <n v="27.82"/>
    <n v="28.23"/>
    <n v="-3.6699000000000002E-3"/>
    <n v="0"/>
    <n v="0"/>
    <n v="0"/>
  </r>
  <r>
    <x v="7"/>
    <n v="28"/>
    <n v="7"/>
    <s v="OFF"/>
    <d v="2019-04-28T00:00:00"/>
    <s v="Avg of 4 NM Projects"/>
    <n v="23"/>
    <n v="0"/>
    <n v="0"/>
    <n v="24.05"/>
    <n v="21.03"/>
    <n v="0"/>
    <n v="1"/>
    <n v="0"/>
    <n v="0"/>
  </r>
  <r>
    <x v="7"/>
    <n v="28"/>
    <n v="7"/>
    <s v="OFF"/>
    <d v="2019-04-28T00:00:00"/>
    <s v="Avg of 4 NM Projects"/>
    <n v="24"/>
    <n v="0"/>
    <n v="0"/>
    <n v="22.53"/>
    <n v="27.37"/>
    <n v="0"/>
    <n v="1"/>
    <n v="0"/>
    <n v="0"/>
  </r>
  <r>
    <x v="7"/>
    <n v="29"/>
    <n v="1"/>
    <s v="OFF"/>
    <d v="2019-04-29T00:00:00"/>
    <s v="Avg of 4 NM Projects"/>
    <n v="1"/>
    <n v="-0.52"/>
    <n v="-2.9213483146067415E-3"/>
    <n v="22.03"/>
    <n v="22.21"/>
    <n v="-1.1549200000000001E-2"/>
    <n v="0"/>
    <n v="0"/>
    <n v="0"/>
  </r>
  <r>
    <x v="7"/>
    <n v="29"/>
    <n v="1"/>
    <s v="OFF"/>
    <d v="2019-04-29T00:00:00"/>
    <s v="Avg of 4 NM Projects"/>
    <n v="2"/>
    <n v="0"/>
    <n v="0"/>
    <n v="21.5"/>
    <n v="18.760000000000002"/>
    <n v="0"/>
    <n v="1"/>
    <n v="0"/>
    <n v="0"/>
  </r>
  <r>
    <x v="7"/>
    <n v="29"/>
    <n v="1"/>
    <s v="OFF"/>
    <d v="2019-04-29T00:00:00"/>
    <s v="Avg of 4 NM Projects"/>
    <n v="3"/>
    <n v="0"/>
    <n v="0"/>
    <n v="21.18"/>
    <n v="18.84"/>
    <n v="0"/>
    <n v="1"/>
    <n v="0"/>
    <n v="0"/>
  </r>
  <r>
    <x v="7"/>
    <n v="29"/>
    <n v="1"/>
    <s v="OFF"/>
    <d v="2019-04-29T00:00:00"/>
    <s v="Avg of 4 NM Projects"/>
    <n v="4"/>
    <n v="0"/>
    <n v="0"/>
    <n v="21.12"/>
    <n v="20.67"/>
    <n v="0"/>
    <n v="1"/>
    <n v="0"/>
    <n v="0"/>
  </r>
  <r>
    <x v="7"/>
    <n v="29"/>
    <n v="1"/>
    <s v="OFF"/>
    <d v="2019-04-29T00:00:00"/>
    <s v="Avg of 4 NM Projects"/>
    <n v="5"/>
    <n v="-0.13"/>
    <n v="-7.3033707865168538E-4"/>
    <n v="21.2"/>
    <n v="20.02"/>
    <n v="-2.6026000000000001E-3"/>
    <n v="0"/>
    <n v="0"/>
    <n v="0"/>
  </r>
  <r>
    <x v="7"/>
    <n v="29"/>
    <n v="1"/>
    <s v="OFF"/>
    <d v="2019-04-29T00:00:00"/>
    <s v="Avg of 4 NM Projects"/>
    <n v="6"/>
    <n v="-0.26"/>
    <n v="-1.4606741573033708E-3"/>
    <n v="27.14"/>
    <n v="18.61"/>
    <n v="-4.8386000000000002E-3"/>
    <n v="0"/>
    <n v="0"/>
    <n v="0"/>
  </r>
  <r>
    <x v="7"/>
    <n v="29"/>
    <n v="1"/>
    <s v="OFF"/>
    <d v="2019-04-29T00:00:00"/>
    <s v="Avg of 4 NM Projects"/>
    <n v="7"/>
    <n v="4.4800000000000004"/>
    <n v="2.51685393258427E-2"/>
    <n v="33.119999999999997"/>
    <n v="24.77"/>
    <n v="0.11096960000000002"/>
    <n v="0"/>
    <n v="0"/>
    <n v="0"/>
  </r>
  <r>
    <x v="7"/>
    <n v="29"/>
    <n v="1"/>
    <s v="OFF"/>
    <d v="2019-04-29T00:00:00"/>
    <s v="Avg of 4 NM Projects"/>
    <n v="8"/>
    <n v="27.009999999999998"/>
    <n v="0.15174157303370786"/>
    <n v="39.71"/>
    <n v="24.76"/>
    <n v="0.66876760000000002"/>
    <n v="0"/>
    <n v="0"/>
    <n v="0"/>
  </r>
  <r>
    <x v="7"/>
    <n v="29"/>
    <n v="1"/>
    <s v="OFF"/>
    <d v="2019-04-29T00:00:00"/>
    <s v="Avg of 4 NM Projects"/>
    <n v="9"/>
    <n v="54.395000000000003"/>
    <n v="0.30558988764044948"/>
    <n v="28.42"/>
    <n v="19.579999999999998"/>
    <n v="1.0650541"/>
    <n v="0"/>
    <n v="0"/>
    <n v="0"/>
  </r>
  <r>
    <x v="7"/>
    <n v="29"/>
    <n v="1"/>
    <s v="OFF"/>
    <d v="2019-04-29T00:00:00"/>
    <s v="Avg of 4 NM Projects"/>
    <n v="10"/>
    <n v="65.155000000000001"/>
    <n v="0.36603932584269666"/>
    <n v="22.78"/>
    <n v="17.34"/>
    <n v="1.1297877000000001"/>
    <n v="0"/>
    <n v="0"/>
    <n v="0"/>
  </r>
  <r>
    <x v="7"/>
    <n v="29"/>
    <n v="1"/>
    <s v="OFF"/>
    <d v="2019-04-29T00:00:00"/>
    <s v="Avg of 4 NM Projects"/>
    <n v="11"/>
    <n v="81.664999999999992"/>
    <n v="0.45879213483146064"/>
    <n v="21.61"/>
    <n v="17.22"/>
    <n v="1.4062712999999998"/>
    <n v="0"/>
    <n v="0"/>
    <n v="0"/>
  </r>
  <r>
    <x v="7"/>
    <n v="29"/>
    <n v="1"/>
    <s v="OFF"/>
    <d v="2019-04-29T00:00:00"/>
    <s v="Avg of 4 NM Projects"/>
    <n v="12"/>
    <n v="87.555000000000007"/>
    <n v="0.49188202247191015"/>
    <n v="20.78"/>
    <n v="16.690000000000001"/>
    <n v="1.4612929500000003"/>
    <n v="0"/>
    <n v="0"/>
    <n v="0"/>
  </r>
  <r>
    <x v="7"/>
    <n v="29"/>
    <n v="1"/>
    <s v="OFF"/>
    <d v="2019-04-29T00:00:00"/>
    <s v="Avg of 4 NM Projects"/>
    <n v="13"/>
    <n v="91.134999999999991"/>
    <n v="0.51199438202247183"/>
    <n v="20.63"/>
    <n v="16.84"/>
    <n v="1.5347133999999998"/>
    <n v="0"/>
    <n v="1"/>
    <n v="0"/>
  </r>
  <r>
    <x v="7"/>
    <n v="29"/>
    <n v="1"/>
    <s v="OFF"/>
    <d v="2019-04-29T00:00:00"/>
    <s v="Avg of 4 NM Projects"/>
    <n v="14"/>
    <n v="90.364999999999995"/>
    <n v="0.50766853932584266"/>
    <n v="20.87"/>
    <n v="17.27"/>
    <n v="1.5606035499999997"/>
    <n v="0"/>
    <n v="1"/>
    <n v="0"/>
  </r>
  <r>
    <x v="7"/>
    <n v="29"/>
    <n v="1"/>
    <s v="OFF"/>
    <d v="2019-04-29T00:00:00"/>
    <s v="Avg of 4 NM Projects"/>
    <n v="15"/>
    <n v="84.60499999999999"/>
    <n v="0.47530898876404487"/>
    <n v="20.91"/>
    <n v="18.04"/>
    <n v="1.5262741999999998"/>
    <n v="0"/>
    <n v="0"/>
    <n v="0"/>
  </r>
  <r>
    <x v="7"/>
    <n v="29"/>
    <n v="1"/>
    <s v="OFF"/>
    <d v="2019-04-29T00:00:00"/>
    <s v="Avg of 4 NM Projects"/>
    <n v="16"/>
    <n v="67.199999999999989"/>
    <n v="0.37752808988764036"/>
    <n v="22.42"/>
    <n v="16.8"/>
    <n v="1.1289599999999997"/>
    <n v="0"/>
    <n v="0"/>
    <n v="0"/>
  </r>
  <r>
    <x v="7"/>
    <n v="29"/>
    <n v="1"/>
    <s v="OFF"/>
    <d v="2019-04-29T00:00:00"/>
    <s v="Avg of 4 NM Projects"/>
    <n v="17"/>
    <n v="34.299999999999997"/>
    <n v="0.19269662921348313"/>
    <n v="24.38"/>
    <n v="18.45"/>
    <n v="0.63283499999999993"/>
    <n v="0"/>
    <n v="0"/>
    <n v="0"/>
  </r>
  <r>
    <x v="7"/>
    <n v="29"/>
    <n v="1"/>
    <s v="OFF"/>
    <d v="2019-04-29T00:00:00"/>
    <s v="Avg of 4 NM Projects"/>
    <n v="18"/>
    <n v="34.56"/>
    <n v="0.19415730337078652"/>
    <n v="31.14"/>
    <n v="25.92"/>
    <n v="0.89579520000000012"/>
    <n v="0"/>
    <n v="0"/>
    <n v="0"/>
  </r>
  <r>
    <x v="7"/>
    <n v="29"/>
    <n v="1"/>
    <s v="OFF"/>
    <d v="2019-04-29T00:00:00"/>
    <s v="Avg of 4 NM Projects"/>
    <n v="19"/>
    <n v="14.21"/>
    <n v="7.9831460674157306E-2"/>
    <n v="38.770000000000003"/>
    <n v="21.61"/>
    <n v="0.30707810000000002"/>
    <n v="0"/>
    <n v="0"/>
    <n v="0"/>
  </r>
  <r>
    <x v="7"/>
    <n v="29"/>
    <n v="1"/>
    <s v="OFF"/>
    <d v="2019-04-29T00:00:00"/>
    <s v="Avg of 4 NM Projects"/>
    <n v="20"/>
    <n v="1.4100000000000001"/>
    <n v="7.9213483146067416E-3"/>
    <n v="40.67"/>
    <n v="26.9"/>
    <n v="3.7929000000000004E-2"/>
    <n v="0"/>
    <n v="0"/>
    <n v="0"/>
  </r>
  <r>
    <x v="7"/>
    <n v="29"/>
    <n v="1"/>
    <s v="OFF"/>
    <d v="2019-04-29T00:00:00"/>
    <s v="Avg of 4 NM Projects"/>
    <n v="21"/>
    <n v="-0.26"/>
    <n v="-1.4606741573033708E-3"/>
    <n v="38.369999999999997"/>
    <n v="31.91"/>
    <n v="-8.2965999999999995E-3"/>
    <n v="0"/>
    <n v="0"/>
    <n v="0"/>
  </r>
  <r>
    <x v="7"/>
    <n v="29"/>
    <n v="1"/>
    <s v="OFF"/>
    <d v="2019-04-29T00:00:00"/>
    <s v="Avg of 4 NM Projects"/>
    <n v="22"/>
    <n v="-0.13"/>
    <n v="-7.3033707865168538E-4"/>
    <n v="29.04"/>
    <n v="22.49"/>
    <n v="-2.9236999999999996E-3"/>
    <n v="0"/>
    <n v="0"/>
    <n v="0"/>
  </r>
  <r>
    <x v="7"/>
    <n v="29"/>
    <n v="1"/>
    <s v="OFF"/>
    <d v="2019-04-29T00:00:00"/>
    <s v="Avg of 4 NM Projects"/>
    <n v="23"/>
    <n v="-0.13"/>
    <n v="-7.3033707865168538E-4"/>
    <n v="23.15"/>
    <n v="20.09"/>
    <n v="-2.6116999999999998E-3"/>
    <n v="0"/>
    <n v="0"/>
    <n v="0"/>
  </r>
  <r>
    <x v="7"/>
    <n v="29"/>
    <n v="1"/>
    <s v="OFF"/>
    <d v="2019-04-29T00:00:00"/>
    <s v="Avg of 4 NM Projects"/>
    <n v="24"/>
    <n v="-0.13"/>
    <n v="-7.3033707865168538E-4"/>
    <n v="23.04"/>
    <n v="22.92"/>
    <n v="-2.9796000000000007E-3"/>
    <n v="0"/>
    <n v="0"/>
    <n v="0"/>
  </r>
  <r>
    <x v="7"/>
    <n v="30"/>
    <n v="2"/>
    <s v="OFF"/>
    <d v="2019-04-30T00:00:00"/>
    <s v="Avg of 4 NM Projects"/>
    <n v="1"/>
    <n v="-0.13"/>
    <n v="-7.3033707865168538E-4"/>
    <n v="20.32"/>
    <n v="19.649999999999999"/>
    <n v="-2.5544999999999999E-3"/>
    <n v="0"/>
    <n v="0"/>
    <n v="0"/>
  </r>
  <r>
    <x v="7"/>
    <n v="30"/>
    <n v="2"/>
    <s v="OFF"/>
    <d v="2019-04-30T00:00:00"/>
    <s v="Avg of 4 NM Projects"/>
    <n v="2"/>
    <n v="0"/>
    <n v="0"/>
    <n v="19.09"/>
    <n v="16.899999999999999"/>
    <n v="0"/>
    <n v="1"/>
    <n v="0"/>
    <n v="0"/>
  </r>
  <r>
    <x v="7"/>
    <n v="30"/>
    <n v="2"/>
    <s v="OFF"/>
    <d v="2019-04-30T00:00:00"/>
    <s v="Avg of 4 NM Projects"/>
    <n v="3"/>
    <n v="0"/>
    <n v="0"/>
    <n v="18.96"/>
    <n v="16.850000000000001"/>
    <n v="0"/>
    <n v="1"/>
    <n v="0"/>
    <n v="0"/>
  </r>
  <r>
    <x v="7"/>
    <n v="30"/>
    <n v="2"/>
    <s v="OFF"/>
    <d v="2019-04-30T00:00:00"/>
    <s v="Avg of 4 NM Projects"/>
    <n v="4"/>
    <n v="-0.13"/>
    <n v="-7.3033707865168538E-4"/>
    <n v="19.03"/>
    <n v="17.239999999999998"/>
    <n v="-2.2412E-3"/>
    <n v="0"/>
    <n v="0"/>
    <n v="0"/>
  </r>
  <r>
    <x v="7"/>
    <n v="30"/>
    <n v="2"/>
    <s v="OFF"/>
    <d v="2019-04-30T00:00:00"/>
    <s v="Avg of 4 NM Projects"/>
    <n v="5"/>
    <n v="-0.13"/>
    <n v="-7.3033707865168538E-4"/>
    <n v="19.11"/>
    <n v="17.48"/>
    <n v="-2.2724000000000004E-3"/>
    <n v="0"/>
    <n v="0"/>
    <n v="0"/>
  </r>
  <r>
    <x v="7"/>
    <n v="30"/>
    <n v="2"/>
    <s v="OFF"/>
    <d v="2019-04-30T00:00:00"/>
    <s v="Avg of 4 NM Projects"/>
    <n v="6"/>
    <n v="-0.39"/>
    <n v="-2.1910112359550564E-3"/>
    <n v="21.25"/>
    <n v="18.329999999999998"/>
    <n v="-7.1487E-3"/>
    <n v="0"/>
    <n v="0"/>
    <n v="0"/>
  </r>
  <r>
    <x v="7"/>
    <n v="30"/>
    <n v="2"/>
    <s v="OFF"/>
    <d v="2019-04-30T00:00:00"/>
    <s v="Avg of 4 NM Projects"/>
    <n v="7"/>
    <n v="1.2850000000000001"/>
    <n v="7.2191011235955066E-3"/>
    <n v="25.48"/>
    <n v="23.08"/>
    <n v="2.9657800000000002E-2"/>
    <n v="0"/>
    <n v="0"/>
    <n v="0"/>
  </r>
  <r>
    <x v="7"/>
    <n v="30"/>
    <n v="2"/>
    <s v="ON"/>
    <d v="2019-04-30T00:00:00"/>
    <s v="Avg of 4 NM Projects"/>
    <n v="8"/>
    <n v="10.620000000000001"/>
    <n v="5.9662921348314614E-2"/>
    <n v="33.1"/>
    <n v="32.31"/>
    <n v="0.34313220000000005"/>
    <n v="0"/>
    <n v="0"/>
    <n v="0"/>
  </r>
  <r>
    <x v="7"/>
    <n v="30"/>
    <n v="2"/>
    <s v="ON"/>
    <d v="2019-04-30T00:00:00"/>
    <s v="Avg of 4 NM Projects"/>
    <n v="9"/>
    <n v="14.85"/>
    <n v="8.3426966292134835E-2"/>
    <n v="34.1"/>
    <n v="28.5"/>
    <n v="0.42322499999999996"/>
    <n v="0"/>
    <n v="0"/>
    <n v="0"/>
  </r>
  <r>
    <x v="7"/>
    <n v="30"/>
    <n v="2"/>
    <s v="ON"/>
    <d v="2019-04-30T00:00:00"/>
    <s v="Avg of 4 NM Projects"/>
    <n v="10"/>
    <n v="18.18"/>
    <n v="0.10213483146067416"/>
    <n v="33.700000000000003"/>
    <n v="24.42"/>
    <n v="0.44395560000000001"/>
    <n v="0"/>
    <n v="0"/>
    <n v="0"/>
  </r>
  <r>
    <x v="7"/>
    <n v="30"/>
    <n v="2"/>
    <s v="ON"/>
    <d v="2019-04-30T00:00:00"/>
    <s v="Avg of 4 NM Projects"/>
    <n v="11"/>
    <n v="32.384999999999998"/>
    <n v="0.18193820224719101"/>
    <n v="31.04"/>
    <n v="25.02"/>
    <n v="0.81027269999999996"/>
    <n v="0"/>
    <n v="0"/>
    <n v="0"/>
  </r>
  <r>
    <x v="7"/>
    <n v="30"/>
    <n v="2"/>
    <s v="ON"/>
    <d v="2019-04-30T00:00:00"/>
    <s v="Avg of 4 NM Projects"/>
    <n v="12"/>
    <n v="56.059999999999995"/>
    <n v="0.31494382022471906"/>
    <n v="27.52"/>
    <n v="23.86"/>
    <n v="1.3375915999999997"/>
    <n v="0"/>
    <n v="0"/>
    <n v="0"/>
  </r>
  <r>
    <x v="7"/>
    <n v="30"/>
    <n v="2"/>
    <s v="ON"/>
    <d v="2019-04-30T00:00:00"/>
    <s v="Avg of 4 NM Projects"/>
    <n v="13"/>
    <n v="89.215000000000003"/>
    <n v="0.50120786516853932"/>
    <n v="24.74"/>
    <n v="21.26"/>
    <n v="1.8967109000000002"/>
    <n v="0"/>
    <n v="1"/>
    <n v="0"/>
  </r>
  <r>
    <x v="7"/>
    <n v="30"/>
    <n v="2"/>
    <s v="ON"/>
    <d v="2019-04-30T00:00:00"/>
    <s v="Avg of 4 NM Projects"/>
    <n v="14"/>
    <n v="73.085000000000008"/>
    <n v="0.41058988764044946"/>
    <n v="23.58"/>
    <n v="22.68"/>
    <n v="1.6575678000000003"/>
    <n v="0"/>
    <n v="0"/>
    <n v="0"/>
  </r>
  <r>
    <x v="7"/>
    <n v="30"/>
    <n v="2"/>
    <s v="ON"/>
    <d v="2019-04-30T00:00:00"/>
    <s v="Avg of 4 NM Projects"/>
    <n v="15"/>
    <n v="81.914999999999992"/>
    <n v="0.46019662921348309"/>
    <n v="23.58"/>
    <n v="20.48"/>
    <n v="1.6776191999999999"/>
    <n v="0"/>
    <n v="0"/>
    <n v="0"/>
  </r>
  <r>
    <x v="7"/>
    <n v="30"/>
    <n v="2"/>
    <s v="ON"/>
    <d v="2019-04-30T00:00:00"/>
    <s v="Avg of 4 NM Projects"/>
    <n v="16"/>
    <n v="75.784999999999997"/>
    <n v="0.42575842696629213"/>
    <n v="23.46"/>
    <n v="18.489999999999998"/>
    <n v="1.4012646499999999"/>
    <n v="0"/>
    <n v="0"/>
    <n v="0"/>
  </r>
  <r>
    <x v="7"/>
    <n v="30"/>
    <n v="2"/>
    <s v="ON"/>
    <d v="2019-04-30T00:00:00"/>
    <s v="Avg of 4 NM Projects"/>
    <n v="17"/>
    <n v="83.329999999999984"/>
    <n v="0.46814606741573023"/>
    <n v="25.3"/>
    <n v="18.37"/>
    <n v="1.5307720999999996"/>
    <n v="0"/>
    <n v="0"/>
    <n v="0"/>
  </r>
  <r>
    <x v="7"/>
    <n v="30"/>
    <n v="2"/>
    <s v="ON"/>
    <d v="2019-04-30T00:00:00"/>
    <s v="Avg of 4 NM Projects"/>
    <n v="18"/>
    <n v="41.605000000000004"/>
    <n v="0.23373595505617981"/>
    <n v="28.83"/>
    <n v="19.559999999999999"/>
    <n v="0.81379380000000001"/>
    <n v="0"/>
    <n v="0"/>
    <n v="0"/>
  </r>
  <r>
    <x v="7"/>
    <n v="30"/>
    <n v="2"/>
    <s v="ON"/>
    <d v="2019-04-30T00:00:00"/>
    <s v="Avg of 4 NM Projects"/>
    <n v="19"/>
    <n v="19.965"/>
    <n v="0.11216292134831461"/>
    <n v="27.66"/>
    <n v="19.63"/>
    <n v="0.39191294999999998"/>
    <n v="0"/>
    <n v="0"/>
    <n v="0"/>
  </r>
  <r>
    <x v="7"/>
    <n v="30"/>
    <n v="2"/>
    <s v="ON"/>
    <d v="2019-04-30T00:00:00"/>
    <s v="Avg of 4 NM Projects"/>
    <n v="20"/>
    <n v="2.1749999999999998"/>
    <n v="1.2219101123595505E-2"/>
    <n v="27.62"/>
    <n v="20.28"/>
    <n v="4.4109000000000002E-2"/>
    <n v="0"/>
    <n v="0"/>
    <n v="0"/>
  </r>
  <r>
    <x v="7"/>
    <n v="30"/>
    <n v="2"/>
    <s v="ON"/>
    <d v="2019-04-30T00:00:00"/>
    <s v="Avg of 4 NM Projects"/>
    <n v="21"/>
    <n v="-0.13"/>
    <n v="-7.3033707865168538E-4"/>
    <n v="27.69"/>
    <n v="21.86"/>
    <n v="-2.8418000000000002E-3"/>
    <n v="0"/>
    <n v="0"/>
    <n v="0"/>
  </r>
  <r>
    <x v="7"/>
    <n v="30"/>
    <n v="2"/>
    <s v="ON"/>
    <d v="2019-04-30T00:00:00"/>
    <s v="Avg of 4 NM Projects"/>
    <n v="22"/>
    <n v="0"/>
    <n v="0"/>
    <n v="26.5"/>
    <n v="27.79"/>
    <n v="0"/>
    <n v="1"/>
    <n v="0"/>
    <n v="0"/>
  </r>
  <r>
    <x v="7"/>
    <n v="30"/>
    <n v="2"/>
    <s v="ON"/>
    <d v="2019-04-30T00:00:00"/>
    <s v="Avg of 4 NM Projects"/>
    <n v="23"/>
    <n v="-0.39"/>
    <n v="-2.1910112359550564E-3"/>
    <n v="23.9"/>
    <n v="21.61"/>
    <n v="-8.4278999999999986E-3"/>
    <n v="0"/>
    <n v="0"/>
    <n v="0"/>
  </r>
  <r>
    <x v="7"/>
    <n v="30"/>
    <n v="2"/>
    <s v="OFF"/>
    <d v="2019-04-30T00:00:00"/>
    <s v="Avg of 4 NM Projects"/>
    <n v="24"/>
    <n v="-0.13"/>
    <n v="-7.3033707865168538E-4"/>
    <n v="21.25"/>
    <n v="18.07"/>
    <n v="-2.3490999999999998E-3"/>
    <n v="0"/>
    <n v="0"/>
    <n v="0"/>
  </r>
  <r>
    <x v="8"/>
    <n v="1"/>
    <n v="1"/>
    <s v="OFF"/>
    <d v="2019-05-01T00:00:00"/>
    <s v="Avg of 4 NM Projects"/>
    <n v="1"/>
    <n v="-0.13"/>
    <n v="-7.3033707865168538E-4"/>
    <n v="21.29"/>
    <n v="19.2"/>
    <n v="-2.496E-3"/>
    <n v="0"/>
    <n v="0"/>
    <n v="0"/>
  </r>
  <r>
    <x v="8"/>
    <n v="1"/>
    <n v="1"/>
    <s v="OFF"/>
    <d v="2019-05-01T00:00:00"/>
    <s v="Avg of 4 NM Projects"/>
    <n v="2"/>
    <n v="0"/>
    <n v="0"/>
    <n v="20.239999999999998"/>
    <n v="18.079999999999998"/>
    <n v="0"/>
    <n v="1"/>
    <n v="0"/>
    <n v="0"/>
  </r>
  <r>
    <x v="8"/>
    <n v="1"/>
    <n v="1"/>
    <s v="OFF"/>
    <d v="2019-05-01T00:00:00"/>
    <s v="Avg of 4 NM Projects"/>
    <n v="3"/>
    <n v="-0.13"/>
    <n v="-7.3033707865168538E-4"/>
    <n v="18.739999999999998"/>
    <n v="17.84"/>
    <n v="-2.3192E-3"/>
    <n v="0"/>
    <n v="0"/>
    <n v="0"/>
  </r>
  <r>
    <x v="8"/>
    <n v="1"/>
    <n v="1"/>
    <s v="OFF"/>
    <d v="2019-05-01T00:00:00"/>
    <s v="Avg of 4 NM Projects"/>
    <n v="4"/>
    <n v="0"/>
    <n v="0"/>
    <n v="18.760000000000002"/>
    <n v="17.27"/>
    <n v="0"/>
    <n v="1"/>
    <n v="0"/>
    <n v="0"/>
  </r>
  <r>
    <x v="8"/>
    <n v="1"/>
    <n v="1"/>
    <s v="OFF"/>
    <d v="2019-05-01T00:00:00"/>
    <s v="Avg of 4 NM Projects"/>
    <n v="5"/>
    <n v="0"/>
    <n v="0"/>
    <n v="19.32"/>
    <n v="19.149999999999999"/>
    <n v="0"/>
    <n v="1"/>
    <n v="0"/>
    <n v="0"/>
  </r>
  <r>
    <x v="8"/>
    <n v="1"/>
    <n v="1"/>
    <s v="OFF"/>
    <d v="2019-05-01T00:00:00"/>
    <s v="Avg of 4 NM Projects"/>
    <n v="6"/>
    <n v="-0.26"/>
    <n v="-1.4606741573033708E-3"/>
    <n v="23.37"/>
    <n v="25.91"/>
    <n v="-6.7366000000000006E-3"/>
    <n v="0"/>
    <n v="0"/>
    <n v="0"/>
  </r>
  <r>
    <x v="8"/>
    <n v="1"/>
    <n v="1"/>
    <s v="OFF"/>
    <d v="2019-05-01T00:00:00"/>
    <s v="Avg of 4 NM Projects"/>
    <n v="7"/>
    <n v="6.3999999999999995"/>
    <n v="3.5955056179775277E-2"/>
    <n v="31.2"/>
    <n v="26.1"/>
    <n v="0.16703999999999999"/>
    <n v="0"/>
    <n v="0"/>
    <n v="0"/>
  </r>
  <r>
    <x v="8"/>
    <n v="1"/>
    <n v="1"/>
    <s v="OFF"/>
    <d v="2019-05-01T00:00:00"/>
    <s v="Avg of 4 NM Projects"/>
    <n v="8"/>
    <n v="17.914999999999999"/>
    <n v="0.10064606741573033"/>
    <n v="34.549999999999997"/>
    <n v="26.08"/>
    <n v="0.46722319999999995"/>
    <n v="0"/>
    <n v="0"/>
    <n v="0"/>
  </r>
  <r>
    <x v="8"/>
    <n v="1"/>
    <n v="1"/>
    <s v="OFF"/>
    <d v="2019-05-01T00:00:00"/>
    <s v="Avg of 4 NM Projects"/>
    <n v="9"/>
    <n v="28.925000000000001"/>
    <n v="0.16250000000000001"/>
    <n v="28.2"/>
    <n v="37.409999999999997"/>
    <n v="1.0820842499999999"/>
    <n v="0"/>
    <n v="0"/>
    <n v="0"/>
  </r>
  <r>
    <x v="8"/>
    <n v="1"/>
    <n v="1"/>
    <s v="OFF"/>
    <d v="2019-05-01T00:00:00"/>
    <s v="Avg of 4 NM Projects"/>
    <n v="10"/>
    <n v="34.174999999999997"/>
    <n v="0.1919943820224719"/>
    <n v="29.55"/>
    <n v="31.56"/>
    <n v="1.0785629999999999"/>
    <n v="0"/>
    <n v="0"/>
    <n v="0"/>
  </r>
  <r>
    <x v="8"/>
    <n v="1"/>
    <n v="1"/>
    <s v="OFF"/>
    <d v="2019-05-01T00:00:00"/>
    <s v="Avg of 4 NM Projects"/>
    <n v="11"/>
    <n v="56.064999999999998"/>
    <n v="0.31497191011235953"/>
    <n v="32.200000000000003"/>
    <n v="34.130000000000003"/>
    <n v="1.9134984500000001"/>
    <n v="0"/>
    <n v="0"/>
    <n v="0"/>
  </r>
  <r>
    <x v="8"/>
    <n v="1"/>
    <n v="1"/>
    <s v="OFF"/>
    <d v="2019-05-01T00:00:00"/>
    <s v="Avg of 4 NM Projects"/>
    <n v="12"/>
    <n v="101.75999999999999"/>
    <n v="0.57168539325842693"/>
    <n v="30.9"/>
    <n v="31.32"/>
    <n v="3.1871231999999994"/>
    <n v="0"/>
    <n v="1"/>
    <n v="0"/>
  </r>
  <r>
    <x v="8"/>
    <n v="1"/>
    <n v="1"/>
    <s v="OFF"/>
    <d v="2019-05-01T00:00:00"/>
    <s v="Avg of 4 NM Projects"/>
    <n v="13"/>
    <n v="106.755"/>
    <n v="0.59974719101123597"/>
    <n v="27.9"/>
    <n v="26.03"/>
    <n v="2.77883265"/>
    <n v="0"/>
    <n v="1"/>
    <n v="0"/>
  </r>
  <r>
    <x v="8"/>
    <n v="1"/>
    <n v="1"/>
    <s v="OFF"/>
    <d v="2019-05-01T00:00:00"/>
    <s v="Avg of 4 NM Projects"/>
    <n v="14"/>
    <n v="105.47500000000001"/>
    <n v="0.59255617977528097"/>
    <n v="26.73"/>
    <n v="24.86"/>
    <n v="2.6221085000000004"/>
    <n v="0"/>
    <n v="1"/>
    <n v="0"/>
  </r>
  <r>
    <x v="8"/>
    <n v="1"/>
    <n v="1"/>
    <s v="OFF"/>
    <d v="2019-05-01T00:00:00"/>
    <s v="Avg of 4 NM Projects"/>
    <n v="15"/>
    <n v="65.149999999999991"/>
    <n v="0.36601123595505614"/>
    <n v="25.92"/>
    <n v="33.229999999999997"/>
    <n v="2.1649344999999993"/>
    <n v="0"/>
    <n v="0"/>
    <n v="0"/>
  </r>
  <r>
    <x v="8"/>
    <n v="1"/>
    <n v="1"/>
    <s v="OFF"/>
    <d v="2019-05-01T00:00:00"/>
    <s v="Avg of 4 NM Projects"/>
    <n v="16"/>
    <n v="72.320000000000007"/>
    <n v="0.40629213483146071"/>
    <n v="25.93"/>
    <n v="29.38"/>
    <n v="2.1247616000000003"/>
    <n v="0"/>
    <n v="0"/>
    <n v="0"/>
  </r>
  <r>
    <x v="8"/>
    <n v="1"/>
    <n v="1"/>
    <s v="OFF"/>
    <d v="2019-05-01T00:00:00"/>
    <s v="Avg of 4 NM Projects"/>
    <n v="17"/>
    <n v="47.105000000000004"/>
    <n v="0.26463483146067418"/>
    <n v="32.590000000000003"/>
    <n v="25.58"/>
    <n v="1.2049459"/>
    <n v="0"/>
    <n v="0"/>
    <n v="0"/>
  </r>
  <r>
    <x v="8"/>
    <n v="1"/>
    <n v="1"/>
    <s v="OFF"/>
    <d v="2019-05-01T00:00:00"/>
    <s v="Avg of 4 NM Projects"/>
    <n v="18"/>
    <n v="14.715000000000002"/>
    <n v="8.2668539325842699E-2"/>
    <n v="33.97"/>
    <n v="37.64"/>
    <n v="0.55387260000000005"/>
    <n v="0"/>
    <n v="0"/>
    <n v="0"/>
  </r>
  <r>
    <x v="8"/>
    <n v="1"/>
    <n v="1"/>
    <s v="OFF"/>
    <d v="2019-05-01T00:00:00"/>
    <s v="Avg of 4 NM Projects"/>
    <n v="19"/>
    <n v="3.4599999999999995"/>
    <n v="1.9438202247191009E-2"/>
    <n v="36.409999999999997"/>
    <n v="35.17"/>
    <n v="0.1216882"/>
    <n v="0"/>
    <n v="0"/>
    <n v="0"/>
  </r>
  <r>
    <x v="8"/>
    <n v="1"/>
    <n v="1"/>
    <s v="OFF"/>
    <d v="2019-05-01T00:00:00"/>
    <s v="Avg of 4 NM Projects"/>
    <n v="20"/>
    <n v="0"/>
    <n v="0"/>
    <n v="36.299999999999997"/>
    <n v="32.61"/>
    <n v="0"/>
    <n v="1"/>
    <n v="0"/>
    <n v="0"/>
  </r>
  <r>
    <x v="8"/>
    <n v="1"/>
    <n v="1"/>
    <s v="OFF"/>
    <d v="2019-05-01T00:00:00"/>
    <s v="Avg of 4 NM Projects"/>
    <n v="21"/>
    <n v="-0.13"/>
    <n v="-7.3033707865168538E-4"/>
    <n v="34.58"/>
    <n v="37.03"/>
    <n v="-4.8139000000000003E-3"/>
    <n v="0"/>
    <n v="0"/>
    <n v="0"/>
  </r>
  <r>
    <x v="8"/>
    <n v="1"/>
    <n v="1"/>
    <s v="OFF"/>
    <d v="2019-05-01T00:00:00"/>
    <s v="Avg of 4 NM Projects"/>
    <n v="22"/>
    <n v="-0.13"/>
    <n v="-7.3033707865168538E-4"/>
    <n v="29.17"/>
    <n v="28.41"/>
    <n v="-3.6933000000000001E-3"/>
    <n v="0"/>
    <n v="0"/>
    <n v="0"/>
  </r>
  <r>
    <x v="8"/>
    <n v="1"/>
    <n v="1"/>
    <s v="OFF"/>
    <d v="2019-05-01T00:00:00"/>
    <s v="Avg of 4 NM Projects"/>
    <n v="23"/>
    <n v="-0.26"/>
    <n v="-1.4606741573033708E-3"/>
    <n v="23.96"/>
    <n v="22.28"/>
    <n v="-5.7928000000000007E-3"/>
    <n v="0"/>
    <n v="0"/>
    <n v="0"/>
  </r>
  <r>
    <x v="8"/>
    <n v="1"/>
    <n v="1"/>
    <s v="OFF"/>
    <d v="2019-05-01T00:00:00"/>
    <s v="Avg of 4 NM Projects"/>
    <n v="24"/>
    <n v="0"/>
    <n v="0"/>
    <n v="23.19"/>
    <n v="30.95"/>
    <n v="0"/>
    <n v="1"/>
    <n v="0"/>
    <n v="0"/>
  </r>
  <r>
    <x v="8"/>
    <n v="2"/>
    <n v="2"/>
    <s v="OFF"/>
    <d v="2019-05-02T00:00:00"/>
    <s v="Avg of 4 NM Projects"/>
    <n v="1"/>
    <n v="-0.13"/>
    <n v="-7.3033707865168538E-4"/>
    <n v="21.87"/>
    <n v="21.29"/>
    <n v="-2.7677000000000001E-3"/>
    <n v="0"/>
    <n v="0"/>
    <n v="0"/>
  </r>
  <r>
    <x v="8"/>
    <n v="2"/>
    <n v="2"/>
    <s v="OFF"/>
    <d v="2019-05-02T00:00:00"/>
    <s v="Avg of 4 NM Projects"/>
    <n v="2"/>
    <n v="0"/>
    <n v="0"/>
    <n v="20.99"/>
    <n v="18.32"/>
    <n v="0"/>
    <n v="1"/>
    <n v="0"/>
    <n v="0"/>
  </r>
  <r>
    <x v="8"/>
    <n v="2"/>
    <n v="2"/>
    <s v="OFF"/>
    <d v="2019-05-02T00:00:00"/>
    <s v="Avg of 4 NM Projects"/>
    <n v="3"/>
    <n v="0"/>
    <n v="0"/>
    <n v="20.29"/>
    <n v="19.02"/>
    <n v="0"/>
    <n v="1"/>
    <n v="0"/>
    <n v="0"/>
  </r>
  <r>
    <x v="8"/>
    <n v="2"/>
    <n v="2"/>
    <s v="OFF"/>
    <d v="2019-05-02T00:00:00"/>
    <s v="Avg of 4 NM Projects"/>
    <n v="4"/>
    <n v="-0.26"/>
    <n v="-1.4606741573033708E-3"/>
    <n v="19.559999999999999"/>
    <n v="18.88"/>
    <n v="-4.9088000000000005E-3"/>
    <n v="0"/>
    <n v="0"/>
    <n v="0"/>
  </r>
  <r>
    <x v="8"/>
    <n v="2"/>
    <n v="2"/>
    <s v="OFF"/>
    <d v="2019-05-02T00:00:00"/>
    <s v="Avg of 4 NM Projects"/>
    <n v="5"/>
    <n v="-0.13"/>
    <n v="-7.3033707865168538E-4"/>
    <n v="20.97"/>
    <n v="18.170000000000002"/>
    <n v="-2.3621000000000002E-3"/>
    <n v="0"/>
    <n v="0"/>
    <n v="0"/>
  </r>
  <r>
    <x v="8"/>
    <n v="2"/>
    <n v="2"/>
    <s v="OFF"/>
    <d v="2019-05-02T00:00:00"/>
    <s v="Avg of 4 NM Projects"/>
    <n v="6"/>
    <n v="-0.13"/>
    <n v="-7.3033707865168538E-4"/>
    <n v="22.31"/>
    <n v="19.989999999999998"/>
    <n v="-2.5986999999999998E-3"/>
    <n v="0"/>
    <n v="0"/>
    <n v="0"/>
  </r>
  <r>
    <x v="8"/>
    <n v="2"/>
    <n v="2"/>
    <s v="OFF"/>
    <d v="2019-05-02T00:00:00"/>
    <s v="Avg of 4 NM Projects"/>
    <n v="7"/>
    <n v="4.4799999999999995"/>
    <n v="2.5168539325842693E-2"/>
    <n v="25.19"/>
    <n v="22.51"/>
    <n v="0.1008448"/>
    <n v="0"/>
    <n v="0"/>
    <n v="0"/>
  </r>
  <r>
    <x v="8"/>
    <n v="2"/>
    <n v="2"/>
    <s v="ON"/>
    <d v="2019-05-02T00:00:00"/>
    <s v="Avg of 4 NM Projects"/>
    <n v="8"/>
    <n v="25.345000000000002"/>
    <n v="0.14238764044943822"/>
    <n v="29.2"/>
    <n v="31.14"/>
    <n v="0.78924330000000009"/>
    <n v="0"/>
    <n v="0"/>
    <n v="0"/>
  </r>
  <r>
    <x v="8"/>
    <n v="2"/>
    <n v="2"/>
    <s v="ON"/>
    <d v="2019-05-02T00:00:00"/>
    <s v="Avg of 4 NM Projects"/>
    <n v="9"/>
    <n v="46.714999999999996"/>
    <n v="0.26244382022471907"/>
    <n v="30.6"/>
    <n v="29.85"/>
    <n v="1.3944427499999998"/>
    <n v="0"/>
    <n v="0"/>
    <n v="0"/>
  </r>
  <r>
    <x v="8"/>
    <n v="2"/>
    <n v="2"/>
    <s v="ON"/>
    <d v="2019-05-02T00:00:00"/>
    <s v="Avg of 4 NM Projects"/>
    <n v="10"/>
    <n v="47.36"/>
    <n v="0.2660674157303371"/>
    <n v="31.64"/>
    <n v="24.37"/>
    <n v="1.1541631999999999"/>
    <n v="0"/>
    <n v="0"/>
    <n v="0"/>
  </r>
  <r>
    <x v="8"/>
    <n v="2"/>
    <n v="2"/>
    <s v="ON"/>
    <d v="2019-05-02T00:00:00"/>
    <s v="Avg of 4 NM Projects"/>
    <n v="11"/>
    <n v="75.515000000000001"/>
    <n v="0.42424157303370785"/>
    <n v="32.9"/>
    <n v="24.18"/>
    <n v="1.8259527"/>
    <n v="0"/>
    <n v="0"/>
    <n v="0"/>
  </r>
  <r>
    <x v="8"/>
    <n v="2"/>
    <n v="2"/>
    <s v="ON"/>
    <d v="2019-05-02T00:00:00"/>
    <s v="Avg of 4 NM Projects"/>
    <n v="12"/>
    <n v="87.554999999999993"/>
    <n v="0.4918820224719101"/>
    <n v="31.9"/>
    <n v="24.29"/>
    <n v="2.1267109499999997"/>
    <n v="0"/>
    <n v="0"/>
    <n v="0"/>
  </r>
  <r>
    <x v="8"/>
    <n v="2"/>
    <n v="2"/>
    <s v="ON"/>
    <d v="2019-05-02T00:00:00"/>
    <s v="Avg of 4 NM Projects"/>
    <n v="13"/>
    <n v="93.824999999999989"/>
    <n v="0.52710674157303361"/>
    <n v="29.93"/>
    <n v="23.92"/>
    <n v="2.244294"/>
    <n v="0"/>
    <n v="1"/>
    <n v="0"/>
  </r>
  <r>
    <x v="8"/>
    <n v="2"/>
    <n v="2"/>
    <s v="ON"/>
    <d v="2019-05-02T00:00:00"/>
    <s v="Avg of 4 NM Projects"/>
    <n v="14"/>
    <n v="90.49"/>
    <n v="0.50837078651685386"/>
    <n v="30.52"/>
    <n v="25.56"/>
    <n v="2.3129244"/>
    <n v="0"/>
    <n v="1"/>
    <n v="0"/>
  </r>
  <r>
    <x v="8"/>
    <n v="2"/>
    <n v="2"/>
    <s v="ON"/>
    <d v="2019-05-02T00:00:00"/>
    <s v="Avg of 4 NM Projects"/>
    <n v="15"/>
    <n v="70.914999999999992"/>
    <n v="0.39839887640449434"/>
    <n v="29"/>
    <n v="24.77"/>
    <n v="1.7565645499999998"/>
    <n v="0"/>
    <n v="0"/>
    <n v="0"/>
  </r>
  <r>
    <x v="8"/>
    <n v="2"/>
    <n v="2"/>
    <s v="ON"/>
    <d v="2019-05-02T00:00:00"/>
    <s v="Avg of 4 NM Projects"/>
    <n v="16"/>
    <n v="56.959999999999994"/>
    <n v="0.31999999999999995"/>
    <n v="31.93"/>
    <n v="29.35"/>
    <n v="1.6717759999999999"/>
    <n v="0"/>
    <n v="0"/>
    <n v="0"/>
  </r>
  <r>
    <x v="8"/>
    <n v="2"/>
    <n v="2"/>
    <s v="ON"/>
    <d v="2019-05-02T00:00:00"/>
    <s v="Avg of 4 NM Projects"/>
    <n v="17"/>
    <n v="29.439999999999998"/>
    <n v="0.16539325842696628"/>
    <n v="31.9"/>
    <n v="29.02"/>
    <n v="0.85434879999999991"/>
    <n v="0"/>
    <n v="0"/>
    <n v="0"/>
  </r>
  <r>
    <x v="8"/>
    <n v="2"/>
    <n v="2"/>
    <s v="ON"/>
    <d v="2019-05-02T00:00:00"/>
    <s v="Avg of 4 NM Projects"/>
    <n v="18"/>
    <n v="11.774999999999999"/>
    <n v="6.6151685393258414E-2"/>
    <n v="32.25"/>
    <n v="31.34"/>
    <n v="0.36902849999999993"/>
    <n v="0"/>
    <n v="0"/>
    <n v="0"/>
  </r>
  <r>
    <x v="8"/>
    <n v="2"/>
    <n v="2"/>
    <s v="ON"/>
    <d v="2019-05-02T00:00:00"/>
    <s v="Avg of 4 NM Projects"/>
    <n v="19"/>
    <n v="5.7649999999999997"/>
    <n v="3.2387640449438197E-2"/>
    <n v="30.9"/>
    <n v="25.99"/>
    <n v="0.14983235"/>
    <n v="0"/>
    <n v="0"/>
    <n v="0"/>
  </r>
  <r>
    <x v="8"/>
    <n v="2"/>
    <n v="2"/>
    <s v="ON"/>
    <d v="2019-05-02T00:00:00"/>
    <s v="Avg of 4 NM Projects"/>
    <n v="20"/>
    <n v="0.26"/>
    <n v="1.4606741573033708E-3"/>
    <n v="30.53"/>
    <n v="28.87"/>
    <n v="7.5062000000000011E-3"/>
    <n v="0"/>
    <n v="0"/>
    <n v="0"/>
  </r>
  <r>
    <x v="8"/>
    <n v="2"/>
    <n v="2"/>
    <s v="ON"/>
    <d v="2019-05-02T00:00:00"/>
    <s v="Avg of 4 NM Projects"/>
    <n v="21"/>
    <n v="-0.13"/>
    <n v="-7.3033707865168538E-4"/>
    <n v="31.79"/>
    <n v="29.61"/>
    <n v="-3.8492999999999999E-3"/>
    <n v="0"/>
    <n v="0"/>
    <n v="0"/>
  </r>
  <r>
    <x v="8"/>
    <n v="2"/>
    <n v="2"/>
    <s v="ON"/>
    <d v="2019-05-02T00:00:00"/>
    <s v="Avg of 4 NM Projects"/>
    <n v="22"/>
    <n v="0"/>
    <n v="0"/>
    <n v="26.1"/>
    <n v="24.39"/>
    <n v="0"/>
    <n v="1"/>
    <n v="0"/>
    <n v="0"/>
  </r>
  <r>
    <x v="8"/>
    <n v="2"/>
    <n v="2"/>
    <s v="ON"/>
    <d v="2019-05-02T00:00:00"/>
    <s v="Avg of 4 NM Projects"/>
    <n v="23"/>
    <n v="0"/>
    <n v="0"/>
    <n v="24.59"/>
    <n v="29.05"/>
    <n v="0"/>
    <n v="1"/>
    <n v="0"/>
    <n v="0"/>
  </r>
  <r>
    <x v="8"/>
    <n v="2"/>
    <n v="2"/>
    <s v="OFF"/>
    <d v="2019-05-02T00:00:00"/>
    <s v="Avg of 4 NM Projects"/>
    <n v="24"/>
    <n v="-0.13"/>
    <n v="-7.3033707865168538E-4"/>
    <n v="23.06"/>
    <n v="21.6"/>
    <n v="-2.8080000000000002E-3"/>
    <n v="0"/>
    <n v="0"/>
    <n v="0"/>
  </r>
  <r>
    <x v="8"/>
    <n v="3"/>
    <n v="3"/>
    <s v="OFF"/>
    <d v="2019-05-03T00:00:00"/>
    <s v="Avg of 4 NM Projects"/>
    <n v="1"/>
    <n v="-0.13"/>
    <n v="-7.3033707865168538E-4"/>
    <n v="22.28"/>
    <n v="20.65"/>
    <n v="-2.6844999999999998E-3"/>
    <n v="0"/>
    <n v="0"/>
    <n v="0"/>
  </r>
  <r>
    <x v="8"/>
    <n v="3"/>
    <n v="3"/>
    <s v="OFF"/>
    <d v="2019-05-03T00:00:00"/>
    <s v="Avg of 4 NM Projects"/>
    <n v="2"/>
    <n v="0"/>
    <n v="0"/>
    <n v="22.29"/>
    <n v="20.38"/>
    <n v="0"/>
    <n v="1"/>
    <n v="0"/>
    <n v="0"/>
  </r>
  <r>
    <x v="8"/>
    <n v="3"/>
    <n v="3"/>
    <s v="OFF"/>
    <d v="2019-05-03T00:00:00"/>
    <s v="Avg of 4 NM Projects"/>
    <n v="3"/>
    <n v="-0.13"/>
    <n v="-7.3033707865168538E-4"/>
    <n v="21.14"/>
    <n v="19.96"/>
    <n v="-2.5948000000000004E-3"/>
    <n v="0"/>
    <n v="0"/>
    <n v="0"/>
  </r>
  <r>
    <x v="8"/>
    <n v="3"/>
    <n v="3"/>
    <s v="OFF"/>
    <d v="2019-05-03T00:00:00"/>
    <s v="Avg of 4 NM Projects"/>
    <n v="4"/>
    <n v="-0.26"/>
    <n v="-1.4606741573033708E-3"/>
    <n v="20.95"/>
    <n v="19.53"/>
    <n v="-5.0778000000000004E-3"/>
    <n v="0"/>
    <n v="0"/>
    <n v="0"/>
  </r>
  <r>
    <x v="8"/>
    <n v="3"/>
    <n v="3"/>
    <s v="OFF"/>
    <d v="2019-05-03T00:00:00"/>
    <s v="Avg of 4 NM Projects"/>
    <n v="5"/>
    <n v="-0.13"/>
    <n v="-7.3033707865168538E-4"/>
    <n v="22.1"/>
    <n v="20.11"/>
    <n v="-2.6143E-3"/>
    <n v="0"/>
    <n v="0"/>
    <n v="0"/>
  </r>
  <r>
    <x v="8"/>
    <n v="3"/>
    <n v="3"/>
    <s v="OFF"/>
    <d v="2019-05-03T00:00:00"/>
    <s v="Avg of 4 NM Projects"/>
    <n v="6"/>
    <n v="-0.39"/>
    <n v="-2.1910112359550564E-3"/>
    <n v="22.37"/>
    <n v="21.29"/>
    <n v="-8.3031000000000008E-3"/>
    <n v="0"/>
    <n v="0"/>
    <n v="0"/>
  </r>
  <r>
    <x v="8"/>
    <n v="3"/>
    <n v="3"/>
    <s v="OFF"/>
    <d v="2019-05-03T00:00:00"/>
    <s v="Avg of 4 NM Projects"/>
    <n v="7"/>
    <n v="4.2249999999999996"/>
    <n v="2.3735955056179772E-2"/>
    <n v="31.2"/>
    <n v="25.14"/>
    <n v="0.10621649999999999"/>
    <n v="0"/>
    <n v="0"/>
    <n v="0"/>
  </r>
  <r>
    <x v="8"/>
    <n v="3"/>
    <n v="3"/>
    <s v="ON"/>
    <d v="2019-05-03T00:00:00"/>
    <s v="Avg of 4 NM Projects"/>
    <n v="8"/>
    <n v="16.64"/>
    <n v="9.3483146067415729E-2"/>
    <n v="28.7"/>
    <n v="27.19"/>
    <n v="0.45244160000000005"/>
    <n v="0"/>
    <n v="0"/>
    <n v="0"/>
  </r>
  <r>
    <x v="8"/>
    <n v="3"/>
    <n v="3"/>
    <s v="ON"/>
    <d v="2019-05-03T00:00:00"/>
    <s v="Avg of 4 NM Projects"/>
    <n v="9"/>
    <n v="14.844999999999999"/>
    <n v="8.3398876404494379E-2"/>
    <n v="31.4"/>
    <n v="27.69"/>
    <n v="0.41105804999999995"/>
    <n v="0"/>
    <n v="0"/>
    <n v="0"/>
  </r>
  <r>
    <x v="8"/>
    <n v="3"/>
    <n v="3"/>
    <s v="ON"/>
    <d v="2019-05-03T00:00:00"/>
    <s v="Avg of 4 NM Projects"/>
    <n v="10"/>
    <n v="15.994999999999999"/>
    <n v="8.9859550561797744E-2"/>
    <n v="31.71"/>
    <n v="28.37"/>
    <n v="0.45377814999999999"/>
    <n v="0"/>
    <n v="0"/>
    <n v="0"/>
  </r>
  <r>
    <x v="8"/>
    <n v="3"/>
    <n v="3"/>
    <s v="ON"/>
    <d v="2019-05-03T00:00:00"/>
    <s v="Avg of 4 NM Projects"/>
    <n v="11"/>
    <n v="22.909999999999997"/>
    <n v="0.1287078651685393"/>
    <n v="31.18"/>
    <n v="24.89"/>
    <n v="0.57022989999999996"/>
    <n v="0"/>
    <n v="0"/>
    <n v="0"/>
  </r>
  <r>
    <x v="8"/>
    <n v="3"/>
    <n v="3"/>
    <s v="ON"/>
    <d v="2019-05-03T00:00:00"/>
    <s v="Avg of 4 NM Projects"/>
    <n v="12"/>
    <n v="25.984999999999999"/>
    <n v="0.14598314606741572"/>
    <n v="30.61"/>
    <n v="22.47"/>
    <n v="0.5838829499999999"/>
    <n v="0"/>
    <n v="0"/>
    <n v="0"/>
  </r>
  <r>
    <x v="8"/>
    <n v="3"/>
    <n v="3"/>
    <s v="ON"/>
    <d v="2019-05-03T00:00:00"/>
    <s v="Avg of 4 NM Projects"/>
    <n v="13"/>
    <n v="21.509999999999998"/>
    <n v="0.12084269662921347"/>
    <n v="27.22"/>
    <n v="21.46"/>
    <n v="0.46160459999999992"/>
    <n v="0"/>
    <n v="0"/>
    <n v="0"/>
  </r>
  <r>
    <x v="8"/>
    <n v="3"/>
    <n v="3"/>
    <s v="ON"/>
    <d v="2019-05-03T00:00:00"/>
    <s v="Avg of 4 NM Projects"/>
    <n v="14"/>
    <n v="21.244999999999997"/>
    <n v="0.11935393258426964"/>
    <n v="25.86"/>
    <n v="27.31"/>
    <n v="0.58020094999999994"/>
    <n v="0"/>
    <n v="0"/>
    <n v="0"/>
  </r>
  <r>
    <x v="8"/>
    <n v="3"/>
    <n v="3"/>
    <s v="ON"/>
    <d v="2019-05-03T00:00:00"/>
    <s v="Avg of 4 NM Projects"/>
    <n v="15"/>
    <n v="19.71"/>
    <n v="0.11073033707865169"/>
    <n v="24.56"/>
    <n v="30.32"/>
    <n v="0.59760720000000001"/>
    <n v="0"/>
    <n v="0"/>
    <n v="0"/>
  </r>
  <r>
    <x v="8"/>
    <n v="3"/>
    <n v="3"/>
    <s v="ON"/>
    <d v="2019-05-03T00:00:00"/>
    <s v="Avg of 4 NM Projects"/>
    <n v="16"/>
    <n v="17.024999999999999"/>
    <n v="9.5646067415730326E-2"/>
    <n v="25.07"/>
    <n v="22.94"/>
    <n v="0.3905535"/>
    <n v="0"/>
    <n v="0"/>
    <n v="0"/>
  </r>
  <r>
    <x v="8"/>
    <n v="3"/>
    <n v="3"/>
    <s v="ON"/>
    <d v="2019-05-03T00:00:00"/>
    <s v="Avg of 4 NM Projects"/>
    <n v="17"/>
    <n v="15.87"/>
    <n v="8.9157303370786506E-2"/>
    <n v="26.7"/>
    <n v="23.7"/>
    <n v="0.37611899999999998"/>
    <n v="0"/>
    <n v="0"/>
    <n v="0"/>
  </r>
  <r>
    <x v="8"/>
    <n v="3"/>
    <n v="3"/>
    <s v="ON"/>
    <d v="2019-05-03T00:00:00"/>
    <s v="Avg of 4 NM Projects"/>
    <n v="18"/>
    <n v="8.8299999999999983"/>
    <n v="4.96067415730337E-2"/>
    <n v="26.93"/>
    <n v="22.47"/>
    <n v="0.19841009999999995"/>
    <n v="0"/>
    <n v="0"/>
    <n v="0"/>
  </r>
  <r>
    <x v="8"/>
    <n v="3"/>
    <n v="3"/>
    <s v="ON"/>
    <d v="2019-05-03T00:00:00"/>
    <s v="Avg of 4 NM Projects"/>
    <n v="19"/>
    <n v="3.2049999999999996"/>
    <n v="1.8005617977528088E-2"/>
    <n v="29.5"/>
    <n v="22.44"/>
    <n v="7.192019999999999E-2"/>
    <n v="0"/>
    <n v="0"/>
    <n v="0"/>
  </r>
  <r>
    <x v="8"/>
    <n v="3"/>
    <n v="3"/>
    <s v="ON"/>
    <d v="2019-05-03T00:00:00"/>
    <s v="Avg of 4 NM Projects"/>
    <n v="20"/>
    <n v="0.13"/>
    <n v="7.3033707865168538E-4"/>
    <n v="30.44"/>
    <n v="22.64"/>
    <n v="2.9432E-3"/>
    <n v="0"/>
    <n v="0"/>
    <n v="0"/>
  </r>
  <r>
    <x v="8"/>
    <n v="3"/>
    <n v="3"/>
    <s v="ON"/>
    <d v="2019-05-03T00:00:00"/>
    <s v="Avg of 4 NM Projects"/>
    <n v="21"/>
    <n v="-0.13"/>
    <n v="-7.3033707865168538E-4"/>
    <n v="31.41"/>
    <n v="23.51"/>
    <n v="-3.0563000000000001E-3"/>
    <n v="0"/>
    <n v="0"/>
    <n v="0"/>
  </r>
  <r>
    <x v="8"/>
    <n v="3"/>
    <n v="3"/>
    <s v="ON"/>
    <d v="2019-05-03T00:00:00"/>
    <s v="Avg of 4 NM Projects"/>
    <n v="22"/>
    <n v="-0.26"/>
    <n v="-1.4606741573033708E-3"/>
    <n v="24.16"/>
    <n v="27.15"/>
    <n v="-7.0590000000000002E-3"/>
    <n v="0"/>
    <n v="0"/>
    <n v="0"/>
  </r>
  <r>
    <x v="8"/>
    <n v="3"/>
    <n v="3"/>
    <s v="ON"/>
    <d v="2019-05-03T00:00:00"/>
    <s v="Avg of 4 NM Projects"/>
    <n v="23"/>
    <n v="0"/>
    <n v="0"/>
    <n v="22.56"/>
    <n v="28.91"/>
    <n v="0"/>
    <n v="1"/>
    <n v="0"/>
    <n v="0"/>
  </r>
  <r>
    <x v="8"/>
    <n v="3"/>
    <n v="3"/>
    <s v="OFF"/>
    <d v="2019-05-03T00:00:00"/>
    <s v="Avg of 4 NM Projects"/>
    <n v="24"/>
    <n v="0"/>
    <n v="0"/>
    <n v="22.47"/>
    <n v="22.18"/>
    <n v="0"/>
    <n v="1"/>
    <n v="0"/>
    <n v="0"/>
  </r>
  <r>
    <x v="8"/>
    <n v="4"/>
    <n v="4"/>
    <s v="OFF"/>
    <d v="2019-05-04T00:00:00"/>
    <s v="Avg of 4 NM Projects"/>
    <n v="1"/>
    <n v="-0.13"/>
    <n v="-7.3033707865168538E-4"/>
    <n v="22.83"/>
    <n v="20.21"/>
    <n v="-2.6273000000000004E-3"/>
    <n v="0"/>
    <n v="0"/>
    <n v="0"/>
  </r>
  <r>
    <x v="8"/>
    <n v="4"/>
    <n v="4"/>
    <s v="OFF"/>
    <d v="2019-05-04T00:00:00"/>
    <s v="Avg of 4 NM Projects"/>
    <n v="2"/>
    <n v="-0.39"/>
    <n v="-2.1910112359550564E-3"/>
    <n v="21.41"/>
    <n v="19.34"/>
    <n v="-7.5426E-3"/>
    <n v="0"/>
    <n v="0"/>
    <n v="0"/>
  </r>
  <r>
    <x v="8"/>
    <n v="4"/>
    <n v="4"/>
    <s v="OFF"/>
    <d v="2019-05-04T00:00:00"/>
    <s v="Avg of 4 NM Projects"/>
    <n v="3"/>
    <n v="-0.13"/>
    <n v="-7.3033707865168538E-4"/>
    <n v="21.43"/>
    <n v="20.29"/>
    <n v="-2.6377000000000002E-3"/>
    <n v="0"/>
    <n v="0"/>
    <n v="0"/>
  </r>
  <r>
    <x v="8"/>
    <n v="4"/>
    <n v="4"/>
    <s v="OFF"/>
    <d v="2019-05-04T00:00:00"/>
    <s v="Avg of 4 NM Projects"/>
    <n v="4"/>
    <n v="-0.13"/>
    <n v="-7.3033707865168538E-4"/>
    <n v="21.28"/>
    <n v="20.350000000000001"/>
    <n v="-2.6455000000000003E-3"/>
    <n v="0"/>
    <n v="0"/>
    <n v="0"/>
  </r>
  <r>
    <x v="8"/>
    <n v="4"/>
    <n v="4"/>
    <s v="OFF"/>
    <d v="2019-05-04T00:00:00"/>
    <s v="Avg of 4 NM Projects"/>
    <n v="5"/>
    <n v="0"/>
    <n v="0"/>
    <n v="21.04"/>
    <n v="21.15"/>
    <n v="0"/>
    <n v="1"/>
    <n v="0"/>
    <n v="0"/>
  </r>
  <r>
    <x v="8"/>
    <n v="4"/>
    <n v="4"/>
    <s v="OFF"/>
    <d v="2019-05-04T00:00:00"/>
    <s v="Avg of 4 NM Projects"/>
    <n v="6"/>
    <n v="-0.26"/>
    <n v="-1.4606741573033708E-3"/>
    <n v="21.1"/>
    <n v="20.149999999999999"/>
    <n v="-5.2389999999999997E-3"/>
    <n v="0"/>
    <n v="0"/>
    <n v="0"/>
  </r>
  <r>
    <x v="8"/>
    <n v="4"/>
    <n v="4"/>
    <s v="OFF"/>
    <d v="2019-05-04T00:00:00"/>
    <s v="Avg of 4 NM Projects"/>
    <n v="7"/>
    <n v="1.5350000000000001"/>
    <n v="8.6235955056179776E-3"/>
    <n v="21.54"/>
    <n v="21.89"/>
    <n v="3.3601150000000003E-2"/>
    <n v="0"/>
    <n v="0"/>
    <n v="0"/>
  </r>
  <r>
    <x v="8"/>
    <n v="4"/>
    <n v="4"/>
    <s v="ON"/>
    <d v="2019-05-04T00:00:00"/>
    <s v="Avg of 4 NM Projects"/>
    <n v="8"/>
    <n v="13.06"/>
    <n v="7.3370786516853942E-2"/>
    <n v="22.11"/>
    <n v="28.6"/>
    <n v="0.37351600000000001"/>
    <n v="0"/>
    <n v="0"/>
    <n v="0"/>
  </r>
  <r>
    <x v="8"/>
    <n v="4"/>
    <n v="4"/>
    <s v="ON"/>
    <d v="2019-05-04T00:00:00"/>
    <s v="Avg of 4 NM Projects"/>
    <n v="9"/>
    <n v="27.909999999999997"/>
    <n v="0.15679775280898875"/>
    <n v="24.51"/>
    <n v="26.56"/>
    <n v="0.74128959999999988"/>
    <n v="0"/>
    <n v="0"/>
    <n v="0"/>
  </r>
  <r>
    <x v="8"/>
    <n v="4"/>
    <n v="4"/>
    <s v="ON"/>
    <d v="2019-05-04T00:00:00"/>
    <s v="Avg of 4 NM Projects"/>
    <n v="10"/>
    <n v="32.64"/>
    <n v="0.18337078651685393"/>
    <n v="31.69"/>
    <n v="28.8"/>
    <n v="0.94003200000000009"/>
    <n v="0"/>
    <n v="0"/>
    <n v="0"/>
  </r>
  <r>
    <x v="8"/>
    <n v="4"/>
    <n v="4"/>
    <s v="ON"/>
    <d v="2019-05-04T00:00:00"/>
    <s v="Avg of 4 NM Projects"/>
    <n v="11"/>
    <n v="46.34"/>
    <n v="0.26033707865168543"/>
    <n v="30.39"/>
    <n v="28.94"/>
    <n v="1.3410796000000003"/>
    <n v="0"/>
    <n v="0"/>
    <n v="0"/>
  </r>
  <r>
    <x v="8"/>
    <n v="4"/>
    <n v="4"/>
    <s v="ON"/>
    <d v="2019-05-04T00:00:00"/>
    <s v="Avg of 4 NM Projects"/>
    <n v="12"/>
    <n v="52.480000000000004"/>
    <n v="0.29483146067415733"/>
    <n v="30.36"/>
    <n v="31.15"/>
    <n v="1.634752"/>
    <n v="0"/>
    <n v="0"/>
    <n v="0"/>
  </r>
  <r>
    <x v="8"/>
    <n v="4"/>
    <n v="4"/>
    <s v="ON"/>
    <d v="2019-05-04T00:00:00"/>
    <s v="Avg of 4 NM Projects"/>
    <n v="13"/>
    <n v="52.225000000000001"/>
    <n v="0.29339887640449441"/>
    <n v="26.84"/>
    <n v="26.97"/>
    <n v="1.4085082500000001"/>
    <n v="0"/>
    <n v="0"/>
    <n v="0"/>
  </r>
  <r>
    <x v="8"/>
    <n v="4"/>
    <n v="4"/>
    <s v="ON"/>
    <d v="2019-05-04T00:00:00"/>
    <s v="Avg of 4 NM Projects"/>
    <n v="14"/>
    <n v="35.840000000000003"/>
    <n v="0.2013483146067416"/>
    <n v="25.32"/>
    <n v="29.19"/>
    <n v="1.0461696000000003"/>
    <n v="0"/>
    <n v="0"/>
    <n v="0"/>
  </r>
  <r>
    <x v="8"/>
    <n v="4"/>
    <n v="4"/>
    <s v="ON"/>
    <d v="2019-05-04T00:00:00"/>
    <s v="Avg of 4 NM Projects"/>
    <n v="15"/>
    <n v="44.164999999999999"/>
    <n v="0.24811797752808989"/>
    <n v="25.34"/>
    <n v="20.350000000000001"/>
    <n v="0.89875775000000013"/>
    <n v="0"/>
    <n v="0"/>
    <n v="0"/>
  </r>
  <r>
    <x v="8"/>
    <n v="4"/>
    <n v="4"/>
    <s v="ON"/>
    <d v="2019-05-04T00:00:00"/>
    <s v="Avg of 4 NM Projects"/>
    <n v="16"/>
    <n v="46.34"/>
    <n v="0.26033707865168543"/>
    <n v="25.44"/>
    <n v="20.28"/>
    <n v="0.93977520000000014"/>
    <n v="0"/>
    <n v="0"/>
    <n v="0"/>
  </r>
  <r>
    <x v="8"/>
    <n v="4"/>
    <n v="4"/>
    <s v="ON"/>
    <d v="2019-05-04T00:00:00"/>
    <s v="Avg of 4 NM Projects"/>
    <n v="17"/>
    <n v="29.18"/>
    <n v="0.16393258426966292"/>
    <n v="25.85"/>
    <n v="26.54"/>
    <n v="0.77443719999999994"/>
    <n v="0"/>
    <n v="0"/>
    <n v="0"/>
  </r>
  <r>
    <x v="8"/>
    <n v="4"/>
    <n v="4"/>
    <s v="ON"/>
    <d v="2019-05-04T00:00:00"/>
    <s v="Avg of 4 NM Projects"/>
    <n v="18"/>
    <n v="21.895"/>
    <n v="0.12300561797752808"/>
    <n v="31.22"/>
    <n v="23.96"/>
    <n v="0.52460419999999996"/>
    <n v="0"/>
    <n v="0"/>
    <n v="0"/>
  </r>
  <r>
    <x v="8"/>
    <n v="4"/>
    <n v="4"/>
    <s v="ON"/>
    <d v="2019-05-04T00:00:00"/>
    <s v="Avg of 4 NM Projects"/>
    <n v="19"/>
    <n v="5.8949999999999996"/>
    <n v="3.3117977528089884E-2"/>
    <n v="28.26"/>
    <n v="21.74"/>
    <n v="0.1281573"/>
    <n v="0"/>
    <n v="0"/>
    <n v="0"/>
  </r>
  <r>
    <x v="8"/>
    <n v="4"/>
    <n v="4"/>
    <s v="ON"/>
    <d v="2019-05-04T00:00:00"/>
    <s v="Avg of 4 NM Projects"/>
    <n v="20"/>
    <n v="1.2799999999999998"/>
    <n v="7.1910112359550547E-3"/>
    <n v="29.73"/>
    <n v="22.51"/>
    <n v="2.88128E-2"/>
    <n v="0"/>
    <n v="0"/>
    <n v="0"/>
  </r>
  <r>
    <x v="8"/>
    <n v="4"/>
    <n v="4"/>
    <s v="ON"/>
    <d v="2019-05-04T00:00:00"/>
    <s v="Avg of 4 NM Projects"/>
    <n v="21"/>
    <n v="-0.13"/>
    <n v="-7.3033707865168538E-4"/>
    <n v="31.11"/>
    <n v="33.409999999999997"/>
    <n v="-4.3432999999999996E-3"/>
    <n v="0"/>
    <n v="0"/>
    <n v="0"/>
  </r>
  <r>
    <x v="8"/>
    <n v="4"/>
    <n v="4"/>
    <s v="ON"/>
    <d v="2019-05-04T00:00:00"/>
    <s v="Avg of 4 NM Projects"/>
    <n v="22"/>
    <n v="-0.26"/>
    <n v="-1.4606741573033708E-3"/>
    <n v="27.7"/>
    <n v="27.36"/>
    <n v="-7.1136000000000003E-3"/>
    <n v="0"/>
    <n v="0"/>
    <n v="0"/>
  </r>
  <r>
    <x v="8"/>
    <n v="4"/>
    <n v="4"/>
    <s v="ON"/>
    <d v="2019-05-04T00:00:00"/>
    <s v="Avg of 4 NM Projects"/>
    <n v="23"/>
    <n v="0"/>
    <n v="0"/>
    <n v="22.67"/>
    <n v="22.71"/>
    <n v="0"/>
    <n v="1"/>
    <n v="0"/>
    <n v="0"/>
  </r>
  <r>
    <x v="8"/>
    <n v="4"/>
    <n v="4"/>
    <s v="OFF"/>
    <d v="2019-05-04T00:00:00"/>
    <s v="Avg of 4 NM Projects"/>
    <n v="24"/>
    <n v="-0.13"/>
    <n v="-7.3033707865168538E-4"/>
    <n v="21.74"/>
    <n v="20.51"/>
    <n v="-2.6662999999999999E-3"/>
    <n v="0"/>
    <n v="0"/>
    <n v="0"/>
  </r>
  <r>
    <x v="8"/>
    <n v="5"/>
    <n v="5"/>
    <s v="OFF"/>
    <d v="2019-05-05T00:00:00"/>
    <s v="Avg of 4 NM Projects"/>
    <n v="1"/>
    <n v="0"/>
    <n v="0"/>
    <n v="21.89"/>
    <n v="22.02"/>
    <n v="0"/>
    <n v="1"/>
    <n v="0"/>
    <n v="0"/>
  </r>
  <r>
    <x v="8"/>
    <n v="5"/>
    <n v="5"/>
    <s v="OFF"/>
    <d v="2019-05-05T00:00:00"/>
    <s v="Avg of 4 NM Projects"/>
    <n v="2"/>
    <n v="0"/>
    <n v="0"/>
    <n v="20.59"/>
    <n v="19.66"/>
    <n v="0"/>
    <n v="1"/>
    <n v="0"/>
    <n v="0"/>
  </r>
  <r>
    <x v="8"/>
    <n v="5"/>
    <n v="5"/>
    <s v="OFF"/>
    <d v="2019-05-05T00:00:00"/>
    <s v="Avg of 4 NM Projects"/>
    <n v="3"/>
    <n v="0"/>
    <n v="0"/>
    <n v="19.89"/>
    <n v="19.48"/>
    <n v="0"/>
    <n v="1"/>
    <n v="0"/>
    <n v="0"/>
  </r>
  <r>
    <x v="8"/>
    <n v="5"/>
    <n v="5"/>
    <s v="OFF"/>
    <d v="2019-05-05T00:00:00"/>
    <s v="Avg of 4 NM Projects"/>
    <n v="4"/>
    <n v="-0.39"/>
    <n v="-2.1910112359550564E-3"/>
    <n v="19.920000000000002"/>
    <n v="17.98"/>
    <n v="-7.0121999999999997E-3"/>
    <n v="0"/>
    <n v="0"/>
    <n v="0"/>
  </r>
  <r>
    <x v="8"/>
    <n v="5"/>
    <n v="5"/>
    <s v="OFF"/>
    <d v="2019-05-05T00:00:00"/>
    <s v="Avg of 4 NM Projects"/>
    <n v="5"/>
    <n v="0"/>
    <n v="0"/>
    <n v="18.55"/>
    <n v="17.010000000000002"/>
    <n v="0"/>
    <n v="1"/>
    <n v="0"/>
    <n v="0"/>
  </r>
  <r>
    <x v="8"/>
    <n v="5"/>
    <n v="5"/>
    <s v="OFF"/>
    <d v="2019-05-05T00:00:00"/>
    <s v="Avg of 4 NM Projects"/>
    <n v="6"/>
    <n v="-0.38500000000000001"/>
    <n v="-2.1629213483146067E-3"/>
    <n v="18.61"/>
    <n v="18.170000000000002"/>
    <n v="-6.9954500000000011E-3"/>
    <n v="0"/>
    <n v="0"/>
    <n v="0"/>
  </r>
  <r>
    <x v="8"/>
    <n v="5"/>
    <n v="5"/>
    <s v="OFF"/>
    <d v="2019-05-05T00:00:00"/>
    <s v="Avg of 4 NM Projects"/>
    <n v="7"/>
    <n v="9.2149999999999999"/>
    <n v="5.1769662921348311E-2"/>
    <n v="18.25"/>
    <n v="18.61"/>
    <n v="0.17149115000000001"/>
    <n v="0"/>
    <n v="0"/>
    <n v="0"/>
  </r>
  <r>
    <x v="8"/>
    <n v="5"/>
    <n v="5"/>
    <s v="ON"/>
    <d v="2019-05-05T00:00:00"/>
    <s v="Avg of 4 NM Projects"/>
    <n v="8"/>
    <n v="31.739999999999995"/>
    <n v="0.17831460674157301"/>
    <n v="19.87"/>
    <n v="19.21"/>
    <n v="0.60972539999999997"/>
    <n v="0"/>
    <n v="0"/>
    <n v="0"/>
  </r>
  <r>
    <x v="8"/>
    <n v="5"/>
    <n v="5"/>
    <s v="ON"/>
    <d v="2019-05-05T00:00:00"/>
    <s v="Avg of 4 NM Projects"/>
    <n v="9"/>
    <n v="57.215000000000003"/>
    <n v="0.32143258426966292"/>
    <n v="21.19"/>
    <n v="20.5"/>
    <n v="1.1729075"/>
    <n v="0"/>
    <n v="0"/>
    <n v="0"/>
  </r>
  <r>
    <x v="8"/>
    <n v="5"/>
    <n v="5"/>
    <s v="ON"/>
    <d v="2019-05-05T00:00:00"/>
    <s v="Avg of 4 NM Projects"/>
    <n v="10"/>
    <n v="76.029999999999987"/>
    <n v="0.4271348314606741"/>
    <n v="22.52"/>
    <n v="22.93"/>
    <n v="1.7433678999999997"/>
    <n v="0"/>
    <n v="0"/>
    <n v="0"/>
  </r>
  <r>
    <x v="8"/>
    <n v="5"/>
    <n v="5"/>
    <s v="ON"/>
    <d v="2019-05-05T00:00:00"/>
    <s v="Avg of 4 NM Projects"/>
    <n v="11"/>
    <n v="106.22999999999999"/>
    <n v="0.59679775280898872"/>
    <n v="25.5"/>
    <n v="22.52"/>
    <n v="2.3922995999999999"/>
    <n v="0"/>
    <n v="1"/>
    <n v="0"/>
  </r>
  <r>
    <x v="8"/>
    <n v="5"/>
    <n v="5"/>
    <s v="ON"/>
    <d v="2019-05-05T00:00:00"/>
    <s v="Avg of 4 NM Projects"/>
    <n v="12"/>
    <n v="125.05999999999999"/>
    <n v="0.70258426966292131"/>
    <n v="25.45"/>
    <n v="25.65"/>
    <n v="3.2077889999999991"/>
    <n v="0"/>
    <n v="1"/>
    <n v="0"/>
  </r>
  <r>
    <x v="8"/>
    <n v="5"/>
    <n v="5"/>
    <s v="ON"/>
    <d v="2019-05-05T00:00:00"/>
    <s v="Avg of 4 NM Projects"/>
    <n v="13"/>
    <n v="125.95"/>
    <n v="0.70758426966292132"/>
    <n v="23.69"/>
    <n v="35.92"/>
    <n v="4.5241240000000005"/>
    <n v="0"/>
    <n v="1"/>
    <n v="0"/>
  </r>
  <r>
    <x v="8"/>
    <n v="5"/>
    <n v="5"/>
    <s v="ON"/>
    <d v="2019-05-05T00:00:00"/>
    <s v="Avg of 4 NM Projects"/>
    <n v="14"/>
    <n v="117.5"/>
    <n v="0.6601123595505618"/>
    <n v="22.51"/>
    <n v="38.53"/>
    <n v="4.5272750000000004"/>
    <n v="0"/>
    <n v="1"/>
    <n v="0"/>
  </r>
  <r>
    <x v="8"/>
    <n v="5"/>
    <n v="5"/>
    <s v="ON"/>
    <d v="2019-05-05T00:00:00"/>
    <s v="Avg of 4 NM Projects"/>
    <n v="15"/>
    <n v="103.80499999999999"/>
    <n v="0.58317415730337074"/>
    <n v="22.35"/>
    <n v="38.49"/>
    <n v="3.9954544499999995"/>
    <n v="0"/>
    <n v="1"/>
    <n v="0"/>
  </r>
  <r>
    <x v="8"/>
    <n v="5"/>
    <n v="5"/>
    <s v="ON"/>
    <d v="2019-05-05T00:00:00"/>
    <s v="Avg of 4 NM Projects"/>
    <n v="16"/>
    <n v="86.91"/>
    <n v="0.48825842696629213"/>
    <n v="23.37"/>
    <n v="27.1"/>
    <n v="2.355261"/>
    <n v="0"/>
    <n v="0"/>
    <n v="0"/>
  </r>
  <r>
    <x v="8"/>
    <n v="5"/>
    <n v="5"/>
    <s v="ON"/>
    <d v="2019-05-05T00:00:00"/>
    <s v="Avg of 4 NM Projects"/>
    <n v="17"/>
    <n v="60.67"/>
    <n v="0.34084269662921352"/>
    <n v="25.53"/>
    <n v="30.49"/>
    <n v="1.8498283"/>
    <n v="0"/>
    <n v="0"/>
    <n v="0"/>
  </r>
  <r>
    <x v="8"/>
    <n v="5"/>
    <n v="5"/>
    <s v="ON"/>
    <d v="2019-05-05T00:00:00"/>
    <s v="Avg of 4 NM Projects"/>
    <n v="18"/>
    <n v="46.850000000000009"/>
    <n v="0.26320224719101126"/>
    <n v="29.31"/>
    <n v="32.270000000000003"/>
    <n v="1.5118495000000005"/>
    <n v="0"/>
    <n v="0"/>
    <n v="0"/>
  </r>
  <r>
    <x v="8"/>
    <n v="5"/>
    <n v="5"/>
    <s v="ON"/>
    <d v="2019-05-05T00:00:00"/>
    <s v="Avg of 4 NM Projects"/>
    <n v="19"/>
    <n v="22.525000000000002"/>
    <n v="0.12654494382022474"/>
    <n v="30.7"/>
    <n v="32.96"/>
    <n v="0.74242400000000008"/>
    <n v="0"/>
    <n v="0"/>
    <n v="0"/>
  </r>
  <r>
    <x v="8"/>
    <n v="5"/>
    <n v="5"/>
    <s v="ON"/>
    <d v="2019-05-05T00:00:00"/>
    <s v="Avg of 4 NM Projects"/>
    <n v="20"/>
    <n v="3.1999999999999997"/>
    <n v="1.7977528089887639E-2"/>
    <n v="32.61"/>
    <n v="34.1"/>
    <n v="0.10911999999999999"/>
    <n v="0"/>
    <n v="0"/>
    <n v="0"/>
  </r>
  <r>
    <x v="8"/>
    <n v="5"/>
    <n v="5"/>
    <s v="ON"/>
    <d v="2019-05-05T00:00:00"/>
    <s v="Avg of 4 NM Projects"/>
    <n v="21"/>
    <n v="-0.13"/>
    <n v="-7.3033707865168538E-4"/>
    <n v="33.53"/>
    <n v="36.590000000000003"/>
    <n v="-4.7567E-3"/>
    <n v="0"/>
    <n v="0"/>
    <n v="0"/>
  </r>
  <r>
    <x v="8"/>
    <n v="5"/>
    <n v="5"/>
    <s v="ON"/>
    <d v="2019-05-05T00:00:00"/>
    <s v="Avg of 4 NM Projects"/>
    <n v="22"/>
    <n v="-0.13"/>
    <n v="-7.3033707865168538E-4"/>
    <n v="26.15"/>
    <n v="27.23"/>
    <n v="-3.5399000000000003E-3"/>
    <n v="0"/>
    <n v="0"/>
    <n v="0"/>
  </r>
  <r>
    <x v="8"/>
    <n v="5"/>
    <n v="5"/>
    <s v="ON"/>
    <d v="2019-05-05T00:00:00"/>
    <s v="Avg of 4 NM Projects"/>
    <n v="23"/>
    <n v="0"/>
    <n v="0"/>
    <n v="21.25"/>
    <n v="21.02"/>
    <n v="0"/>
    <n v="1"/>
    <n v="0"/>
    <n v="0"/>
  </r>
  <r>
    <x v="8"/>
    <n v="5"/>
    <n v="5"/>
    <s v="OFF"/>
    <d v="2019-05-05T00:00:00"/>
    <s v="Avg of 4 NM Projects"/>
    <n v="24"/>
    <n v="0"/>
    <n v="0"/>
    <n v="22.44"/>
    <n v="19.260000000000002"/>
    <n v="0"/>
    <n v="1"/>
    <n v="0"/>
    <n v="0"/>
  </r>
  <r>
    <x v="8"/>
    <n v="6"/>
    <n v="6"/>
    <s v="OFF"/>
    <d v="2019-05-06T00:00:00"/>
    <s v="Avg of 4 NM Projects"/>
    <n v="1"/>
    <n v="-0.13"/>
    <n v="-7.3033707865168538E-4"/>
    <n v="20.55"/>
    <n v="19.32"/>
    <n v="-2.5116000000000001E-3"/>
    <n v="0"/>
    <n v="0"/>
    <n v="0"/>
  </r>
  <r>
    <x v="8"/>
    <n v="6"/>
    <n v="6"/>
    <s v="OFF"/>
    <d v="2019-05-06T00:00:00"/>
    <s v="Avg of 4 NM Projects"/>
    <n v="2"/>
    <n v="-0.39"/>
    <n v="-2.1910112359550564E-3"/>
    <n v="17.89"/>
    <n v="17.920000000000002"/>
    <n v="-6.9888000000000016E-3"/>
    <n v="0"/>
    <n v="0"/>
    <n v="0"/>
  </r>
  <r>
    <x v="8"/>
    <n v="6"/>
    <n v="6"/>
    <s v="OFF"/>
    <d v="2019-05-06T00:00:00"/>
    <s v="Avg of 4 NM Projects"/>
    <n v="3"/>
    <n v="0"/>
    <n v="0"/>
    <n v="16.899999999999999"/>
    <n v="16.309999999999999"/>
    <n v="0"/>
    <n v="1"/>
    <n v="0"/>
    <n v="0"/>
  </r>
  <r>
    <x v="8"/>
    <n v="6"/>
    <n v="6"/>
    <s v="OFF"/>
    <d v="2019-05-06T00:00:00"/>
    <s v="Avg of 4 NM Projects"/>
    <n v="4"/>
    <n v="0"/>
    <n v="0"/>
    <n v="16.86"/>
    <n v="17.010000000000002"/>
    <n v="0"/>
    <n v="1"/>
    <n v="0"/>
    <n v="0"/>
  </r>
  <r>
    <x v="8"/>
    <n v="6"/>
    <n v="6"/>
    <s v="OFF"/>
    <d v="2019-05-06T00:00:00"/>
    <s v="Avg of 4 NM Projects"/>
    <n v="5"/>
    <n v="0"/>
    <n v="0"/>
    <n v="16.899999999999999"/>
    <n v="17.670000000000002"/>
    <n v="0"/>
    <n v="1"/>
    <n v="0"/>
    <n v="0"/>
  </r>
  <r>
    <x v="8"/>
    <n v="6"/>
    <n v="6"/>
    <s v="OFF"/>
    <d v="2019-05-06T00:00:00"/>
    <s v="Avg of 4 NM Projects"/>
    <n v="6"/>
    <n v="-0.26"/>
    <n v="-1.4606741573033708E-3"/>
    <n v="20.92"/>
    <n v="19.809999999999999"/>
    <n v="-5.1506E-3"/>
    <n v="0"/>
    <n v="0"/>
    <n v="0"/>
  </r>
  <r>
    <x v="8"/>
    <n v="6"/>
    <n v="6"/>
    <s v="OFF"/>
    <d v="2019-05-06T00:00:00"/>
    <s v="Avg of 4 NM Projects"/>
    <n v="7"/>
    <n v="7.81"/>
    <n v="4.3876404494382022E-2"/>
    <n v="24.8"/>
    <n v="22.05"/>
    <n v="0.17221049999999999"/>
    <n v="0"/>
    <n v="0"/>
    <n v="0"/>
  </r>
  <r>
    <x v="8"/>
    <n v="6"/>
    <n v="6"/>
    <s v="ON"/>
    <d v="2019-05-06T00:00:00"/>
    <s v="Avg of 4 NM Projects"/>
    <n v="8"/>
    <n v="33.795000000000002"/>
    <n v="0.18985955056179776"/>
    <n v="29.6"/>
    <n v="25.65"/>
    <n v="0.86684175000000008"/>
    <n v="0"/>
    <n v="0"/>
    <n v="0"/>
  </r>
  <r>
    <x v="8"/>
    <n v="6"/>
    <n v="6"/>
    <s v="ON"/>
    <d v="2019-05-06T00:00:00"/>
    <s v="Avg of 4 NM Projects"/>
    <n v="9"/>
    <n v="65.92"/>
    <n v="0.37033707865168541"/>
    <n v="24.79"/>
    <n v="22.79"/>
    <n v="1.5023168"/>
    <n v="0"/>
    <n v="0"/>
    <n v="0"/>
  </r>
  <r>
    <x v="8"/>
    <n v="6"/>
    <n v="6"/>
    <s v="ON"/>
    <d v="2019-05-06T00:00:00"/>
    <s v="Avg of 4 NM Projects"/>
    <n v="10"/>
    <n v="84.094999999999999"/>
    <n v="0.47244382022471909"/>
    <n v="24.47"/>
    <n v="20.329999999999998"/>
    <n v="1.7096513499999999"/>
    <n v="0"/>
    <n v="0"/>
    <n v="0"/>
  </r>
  <r>
    <x v="8"/>
    <n v="6"/>
    <n v="6"/>
    <s v="ON"/>
    <d v="2019-05-06T00:00:00"/>
    <s v="Avg of 4 NM Projects"/>
    <n v="11"/>
    <n v="100.60499999999999"/>
    <n v="0.56519662921348313"/>
    <n v="22.14"/>
    <n v="22.2"/>
    <n v="2.2334309999999995"/>
    <n v="0"/>
    <n v="1"/>
    <n v="0"/>
  </r>
  <r>
    <x v="8"/>
    <n v="6"/>
    <n v="6"/>
    <s v="ON"/>
    <d v="2019-05-06T00:00:00"/>
    <s v="Avg of 4 NM Projects"/>
    <n v="12"/>
    <n v="130.82"/>
    <n v="0.73494382022471905"/>
    <n v="21.65"/>
    <n v="19.52"/>
    <n v="2.5536063999999996"/>
    <n v="0"/>
    <n v="1"/>
    <n v="0"/>
  </r>
  <r>
    <x v="8"/>
    <n v="6"/>
    <n v="6"/>
    <s v="ON"/>
    <d v="2019-05-06T00:00:00"/>
    <s v="Avg of 4 NM Projects"/>
    <n v="13"/>
    <n v="137.47"/>
    <n v="0.7723033707865169"/>
    <n v="21.85"/>
    <n v="17.38"/>
    <n v="2.3892286"/>
    <n v="0"/>
    <n v="1"/>
    <n v="0"/>
  </r>
  <r>
    <x v="8"/>
    <n v="6"/>
    <n v="6"/>
    <s v="ON"/>
    <d v="2019-05-06T00:00:00"/>
    <s v="Avg of 4 NM Projects"/>
    <n v="14"/>
    <n v="141.44499999999999"/>
    <n v="0.79463483146067415"/>
    <n v="21.3"/>
    <n v="17.13"/>
    <n v="2.4229528499999997"/>
    <n v="0"/>
    <n v="1"/>
    <n v="0"/>
  </r>
  <r>
    <x v="8"/>
    <n v="6"/>
    <n v="6"/>
    <s v="ON"/>
    <d v="2019-05-06T00:00:00"/>
    <s v="Avg of 4 NM Projects"/>
    <n v="15"/>
    <n v="112.645"/>
    <n v="0.63283707865168537"/>
    <n v="21.32"/>
    <n v="16.98"/>
    <n v="1.9127121"/>
    <n v="0"/>
    <n v="1"/>
    <n v="0"/>
  </r>
  <r>
    <x v="8"/>
    <n v="6"/>
    <n v="6"/>
    <s v="ON"/>
    <d v="2019-05-06T00:00:00"/>
    <s v="Avg of 4 NM Projects"/>
    <n v="16"/>
    <n v="80.639999999999986"/>
    <n v="0.45303370786516844"/>
    <n v="21.83"/>
    <n v="16.7"/>
    <n v="1.3466879999999997"/>
    <n v="0"/>
    <n v="0"/>
    <n v="0"/>
  </r>
  <r>
    <x v="8"/>
    <n v="6"/>
    <n v="6"/>
    <s v="ON"/>
    <d v="2019-05-06T00:00:00"/>
    <s v="Avg of 4 NM Projects"/>
    <n v="17"/>
    <n v="59.775000000000006"/>
    <n v="0.33581460674157304"/>
    <n v="22.79"/>
    <n v="17.600000000000001"/>
    <n v="1.0520400000000001"/>
    <n v="0"/>
    <n v="0"/>
    <n v="0"/>
  </r>
  <r>
    <x v="8"/>
    <n v="6"/>
    <n v="6"/>
    <s v="ON"/>
    <d v="2019-05-06T00:00:00"/>
    <s v="Avg of 4 NM Projects"/>
    <n v="18"/>
    <n v="38.4"/>
    <n v="0.21573033707865169"/>
    <n v="29.77"/>
    <n v="19.21"/>
    <n v="0.73766399999999999"/>
    <n v="0"/>
    <n v="0"/>
    <n v="0"/>
  </r>
  <r>
    <x v="8"/>
    <n v="6"/>
    <n v="6"/>
    <s v="ON"/>
    <d v="2019-05-06T00:00:00"/>
    <s v="Avg of 4 NM Projects"/>
    <n v="19"/>
    <n v="17.405000000000001"/>
    <n v="9.7780898876404496E-2"/>
    <n v="27.67"/>
    <n v="24.27"/>
    <n v="0.42241935000000003"/>
    <n v="0"/>
    <n v="0"/>
    <n v="0"/>
  </r>
  <r>
    <x v="8"/>
    <n v="6"/>
    <n v="6"/>
    <s v="ON"/>
    <d v="2019-05-06T00:00:00"/>
    <s v="Avg of 4 NM Projects"/>
    <n v="20"/>
    <n v="2.4249999999999998"/>
    <n v="1.3623595505617977E-2"/>
    <n v="30.1"/>
    <n v="22.18"/>
    <n v="5.3786499999999994E-2"/>
    <n v="0"/>
    <n v="0"/>
    <n v="0"/>
  </r>
  <r>
    <x v="8"/>
    <n v="6"/>
    <n v="6"/>
    <s v="ON"/>
    <d v="2019-05-06T00:00:00"/>
    <s v="Avg of 4 NM Projects"/>
    <n v="21"/>
    <n v="-0.13"/>
    <n v="-7.3033707865168538E-4"/>
    <n v="31.23"/>
    <n v="22.98"/>
    <n v="-2.9873999999999999E-3"/>
    <n v="0"/>
    <n v="0"/>
    <n v="0"/>
  </r>
  <r>
    <x v="8"/>
    <n v="6"/>
    <n v="6"/>
    <s v="ON"/>
    <d v="2019-05-06T00:00:00"/>
    <s v="Avg of 4 NM Projects"/>
    <n v="22"/>
    <n v="0"/>
    <n v="0"/>
    <n v="22.7"/>
    <n v="19.79"/>
    <n v="0"/>
    <n v="1"/>
    <n v="0"/>
    <n v="0"/>
  </r>
  <r>
    <x v="8"/>
    <n v="6"/>
    <n v="6"/>
    <s v="ON"/>
    <d v="2019-05-06T00:00:00"/>
    <s v="Avg of 4 NM Projects"/>
    <n v="23"/>
    <n v="0"/>
    <n v="0"/>
    <n v="21.88"/>
    <n v="16.59"/>
    <n v="0"/>
    <n v="1"/>
    <n v="0"/>
    <n v="0"/>
  </r>
  <r>
    <x v="8"/>
    <n v="6"/>
    <n v="6"/>
    <s v="OFF"/>
    <d v="2019-05-06T00:00:00"/>
    <s v="Avg of 4 NM Projects"/>
    <n v="24"/>
    <n v="-0.39"/>
    <n v="-2.1910112359550564E-3"/>
    <n v="20.49"/>
    <n v="14.03"/>
    <n v="-5.4717000000000003E-3"/>
    <n v="0"/>
    <n v="0"/>
    <n v="0"/>
  </r>
  <r>
    <x v="8"/>
    <n v="7"/>
    <n v="7"/>
    <s v="OFF"/>
    <d v="2019-05-07T00:00:00"/>
    <s v="Avg of 4 NM Projects"/>
    <n v="1"/>
    <n v="-0.13"/>
    <n v="-7.3033707865168538E-4"/>
    <n v="20.34"/>
    <n v="15.29"/>
    <n v="-1.9877000000000002E-3"/>
    <n v="0"/>
    <n v="0"/>
    <n v="0"/>
  </r>
  <r>
    <x v="8"/>
    <n v="7"/>
    <n v="7"/>
    <s v="OFF"/>
    <d v="2019-05-07T00:00:00"/>
    <s v="Avg of 4 NM Projects"/>
    <n v="2"/>
    <n v="0"/>
    <n v="0"/>
    <n v="19.27"/>
    <n v="16.34"/>
    <n v="0"/>
    <n v="1"/>
    <n v="0"/>
    <n v="0"/>
  </r>
  <r>
    <x v="8"/>
    <n v="7"/>
    <n v="7"/>
    <s v="OFF"/>
    <d v="2019-05-07T00:00:00"/>
    <s v="Avg of 4 NM Projects"/>
    <n v="3"/>
    <n v="0"/>
    <n v="0"/>
    <n v="16.87"/>
    <n v="14.18"/>
    <n v="0"/>
    <n v="1"/>
    <n v="0"/>
    <n v="0"/>
  </r>
  <r>
    <x v="8"/>
    <n v="7"/>
    <n v="7"/>
    <s v="OFF"/>
    <d v="2019-05-07T00:00:00"/>
    <s v="Avg of 4 NM Projects"/>
    <n v="4"/>
    <n v="-0.26"/>
    <n v="-1.4606741573033708E-3"/>
    <n v="16.88"/>
    <n v="15.52"/>
    <n v="-4.0352000000000001E-3"/>
    <n v="0"/>
    <n v="0"/>
    <n v="0"/>
  </r>
  <r>
    <x v="8"/>
    <n v="7"/>
    <n v="7"/>
    <s v="OFF"/>
    <d v="2019-05-07T00:00:00"/>
    <s v="Avg of 4 NM Projects"/>
    <n v="5"/>
    <n v="-0.13"/>
    <n v="-7.3033707865168538E-4"/>
    <n v="17.97"/>
    <n v="16.21"/>
    <n v="-2.1073000000000003E-3"/>
    <n v="0"/>
    <n v="0"/>
    <n v="0"/>
  </r>
  <r>
    <x v="8"/>
    <n v="7"/>
    <n v="7"/>
    <s v="OFF"/>
    <d v="2019-05-07T00:00:00"/>
    <s v="Avg of 4 NM Projects"/>
    <n v="6"/>
    <n v="-0.26"/>
    <n v="-1.4606741573033708E-3"/>
    <n v="19.489999999999998"/>
    <n v="17.05"/>
    <n v="-4.4330000000000003E-3"/>
    <n v="0"/>
    <n v="0"/>
    <n v="0"/>
  </r>
  <r>
    <x v="8"/>
    <n v="7"/>
    <n v="7"/>
    <s v="OFF"/>
    <d v="2019-05-07T00:00:00"/>
    <s v="Avg of 4 NM Projects"/>
    <n v="7"/>
    <n v="6.02"/>
    <n v="3.3820224719101122E-2"/>
    <n v="24.65"/>
    <n v="18.38"/>
    <n v="0.11064759999999998"/>
    <n v="0"/>
    <n v="0"/>
    <n v="0"/>
  </r>
  <r>
    <x v="8"/>
    <n v="7"/>
    <n v="7"/>
    <s v="OFF"/>
    <d v="2019-05-07T00:00:00"/>
    <s v="Avg of 4 NM Projects"/>
    <n v="8"/>
    <n v="29.175000000000001"/>
    <n v="0.16390449438202248"/>
    <n v="30.92"/>
    <n v="20"/>
    <n v="0.58350000000000002"/>
    <n v="0"/>
    <n v="0"/>
    <n v="0"/>
  </r>
  <r>
    <x v="8"/>
    <n v="7"/>
    <n v="7"/>
    <s v="OFF"/>
    <d v="2019-05-07T00:00:00"/>
    <s v="Avg of 4 NM Projects"/>
    <n v="9"/>
    <n v="54.784999999999997"/>
    <n v="0.30778089887640447"/>
    <n v="24.71"/>
    <n v="19.32"/>
    <n v="1.0584461999999999"/>
    <n v="0"/>
    <n v="0"/>
    <n v="0"/>
  </r>
  <r>
    <x v="8"/>
    <n v="7"/>
    <n v="7"/>
    <s v="OFF"/>
    <d v="2019-05-07T00:00:00"/>
    <s v="Avg of 4 NM Projects"/>
    <n v="10"/>
    <n v="69.63000000000001"/>
    <n v="0.39117977528089892"/>
    <n v="21.46"/>
    <n v="18.489999999999998"/>
    <n v="1.2874587000000002"/>
    <n v="0"/>
    <n v="0"/>
    <n v="0"/>
  </r>
  <r>
    <x v="8"/>
    <n v="7"/>
    <n v="7"/>
    <s v="OFF"/>
    <d v="2019-05-07T00:00:00"/>
    <s v="Avg of 4 NM Projects"/>
    <n v="11"/>
    <n v="78.72999999999999"/>
    <n v="0.44230337078651677"/>
    <n v="24.47"/>
    <n v="17.489999999999998"/>
    <n v="1.3769876999999997"/>
    <n v="0"/>
    <n v="0"/>
    <n v="0"/>
  </r>
  <r>
    <x v="8"/>
    <n v="7"/>
    <n v="7"/>
    <s v="OFF"/>
    <d v="2019-05-07T00:00:00"/>
    <s v="Avg of 4 NM Projects"/>
    <n v="12"/>
    <n v="88.32"/>
    <n v="0.49617977528089885"/>
    <n v="22.69"/>
    <n v="18.100000000000001"/>
    <n v="1.598592"/>
    <n v="0"/>
    <n v="0"/>
    <n v="0"/>
  </r>
  <r>
    <x v="8"/>
    <n v="7"/>
    <n v="7"/>
    <s v="OFF"/>
    <d v="2019-05-07T00:00:00"/>
    <s v="Avg of 4 NM Projects"/>
    <n v="13"/>
    <n v="92.414999999999992"/>
    <n v="0.51918539325842694"/>
    <n v="22.24"/>
    <n v="19.89"/>
    <n v="1.8381343499999998"/>
    <n v="0"/>
    <n v="1"/>
    <n v="0"/>
  </r>
  <r>
    <x v="8"/>
    <n v="7"/>
    <n v="7"/>
    <s v="OFF"/>
    <d v="2019-05-07T00:00:00"/>
    <s v="Avg of 4 NM Projects"/>
    <n v="14"/>
    <n v="96"/>
    <n v="0.5393258426966292"/>
    <n v="22.01"/>
    <n v="19.53"/>
    <n v="1.8748800000000001"/>
    <n v="0"/>
    <n v="1"/>
    <n v="0"/>
  </r>
  <r>
    <x v="8"/>
    <n v="7"/>
    <n v="7"/>
    <s v="OFF"/>
    <d v="2019-05-07T00:00:00"/>
    <s v="Avg of 4 NM Projects"/>
    <n v="15"/>
    <n v="94.59"/>
    <n v="0.53140449438202253"/>
    <n v="24.9"/>
    <n v="17.22"/>
    <n v="1.6288397999999999"/>
    <n v="0"/>
    <n v="1"/>
    <n v="0"/>
  </r>
  <r>
    <x v="8"/>
    <n v="7"/>
    <n v="7"/>
    <s v="OFF"/>
    <d v="2019-05-07T00:00:00"/>
    <s v="Avg of 4 NM Projects"/>
    <n v="16"/>
    <n v="106.37"/>
    <n v="0.59758426966292133"/>
    <n v="25.66"/>
    <n v="17"/>
    <n v="1.80829"/>
    <n v="0"/>
    <n v="1"/>
    <n v="0"/>
  </r>
  <r>
    <x v="8"/>
    <n v="7"/>
    <n v="7"/>
    <s v="OFF"/>
    <d v="2019-05-07T00:00:00"/>
    <s v="Avg of 4 NM Projects"/>
    <n v="17"/>
    <n v="82.044999999999987"/>
    <n v="0.46092696629213475"/>
    <n v="28.11"/>
    <n v="18.82"/>
    <n v="1.5440868999999997"/>
    <n v="0"/>
    <n v="0"/>
    <n v="0"/>
  </r>
  <r>
    <x v="8"/>
    <n v="7"/>
    <n v="7"/>
    <s v="OFF"/>
    <d v="2019-05-07T00:00:00"/>
    <s v="Avg of 4 NM Projects"/>
    <n v="18"/>
    <n v="54.66"/>
    <n v="0.30707865168539322"/>
    <n v="29.18"/>
    <n v="28.29"/>
    <n v="1.5463313999999999"/>
    <n v="0"/>
    <n v="0"/>
    <n v="0"/>
  </r>
  <r>
    <x v="8"/>
    <n v="7"/>
    <n v="7"/>
    <s v="OFF"/>
    <d v="2019-05-07T00:00:00"/>
    <s v="Avg of 4 NM Projects"/>
    <n v="19"/>
    <n v="25.47"/>
    <n v="0.14308988764044944"/>
    <n v="31.34"/>
    <n v="30.41"/>
    <n v="0.77454269999999992"/>
    <n v="0"/>
    <n v="0"/>
    <n v="0"/>
  </r>
  <r>
    <x v="8"/>
    <n v="7"/>
    <n v="7"/>
    <s v="OFF"/>
    <d v="2019-05-07T00:00:00"/>
    <s v="Avg of 4 NM Projects"/>
    <n v="20"/>
    <n v="4.7350000000000003"/>
    <n v="2.6601123595505621E-2"/>
    <n v="31.3"/>
    <n v="31.45"/>
    <n v="0.14891575000000001"/>
    <n v="0"/>
    <n v="0"/>
    <n v="0"/>
  </r>
  <r>
    <x v="8"/>
    <n v="7"/>
    <n v="7"/>
    <s v="OFF"/>
    <d v="2019-05-07T00:00:00"/>
    <s v="Avg of 4 NM Projects"/>
    <n v="21"/>
    <n v="-0.13"/>
    <n v="-7.3033707865168538E-4"/>
    <n v="32.21"/>
    <n v="33.78"/>
    <n v="-4.3914000000000002E-3"/>
    <n v="0"/>
    <n v="0"/>
    <n v="0"/>
  </r>
  <r>
    <x v="8"/>
    <n v="7"/>
    <n v="7"/>
    <s v="OFF"/>
    <d v="2019-05-07T00:00:00"/>
    <s v="Avg of 4 NM Projects"/>
    <n v="22"/>
    <n v="0"/>
    <n v="0"/>
    <n v="25.82"/>
    <n v="27.32"/>
    <n v="0"/>
    <n v="1"/>
    <n v="0"/>
    <n v="0"/>
  </r>
  <r>
    <x v="8"/>
    <n v="7"/>
    <n v="7"/>
    <s v="OFF"/>
    <d v="2019-05-07T00:00:00"/>
    <s v="Avg of 4 NM Projects"/>
    <n v="23"/>
    <n v="0"/>
    <n v="0"/>
    <n v="21.32"/>
    <n v="21.64"/>
    <n v="0"/>
    <n v="1"/>
    <n v="0"/>
    <n v="0"/>
  </r>
  <r>
    <x v="8"/>
    <n v="7"/>
    <n v="7"/>
    <s v="OFF"/>
    <d v="2019-05-07T00:00:00"/>
    <s v="Avg of 4 NM Projects"/>
    <n v="24"/>
    <n v="-0.26"/>
    <n v="-1.4606741573033708E-3"/>
    <n v="21.16"/>
    <n v="15.98"/>
    <n v="-4.1548000000000002E-3"/>
    <n v="0"/>
    <n v="0"/>
    <n v="0"/>
  </r>
  <r>
    <x v="8"/>
    <n v="8"/>
    <n v="1"/>
    <s v="OFF"/>
    <d v="2019-05-08T00:00:00"/>
    <s v="Avg of 4 NM Projects"/>
    <n v="1"/>
    <n v="-0.13"/>
    <n v="-7.3033707865168538E-4"/>
    <n v="20.02"/>
    <n v="15.97"/>
    <n v="-2.0761000000000004E-3"/>
    <n v="0"/>
    <n v="0"/>
    <n v="0"/>
  </r>
  <r>
    <x v="8"/>
    <n v="8"/>
    <n v="1"/>
    <s v="OFF"/>
    <d v="2019-05-08T00:00:00"/>
    <s v="Avg of 4 NM Projects"/>
    <n v="2"/>
    <n v="-0.26"/>
    <n v="-1.4606741573033708E-3"/>
    <n v="16.5"/>
    <n v="15.52"/>
    <n v="-4.0352000000000001E-3"/>
    <n v="0"/>
    <n v="0"/>
    <n v="0"/>
  </r>
  <r>
    <x v="8"/>
    <n v="8"/>
    <n v="1"/>
    <s v="OFF"/>
    <d v="2019-05-08T00:00:00"/>
    <s v="Avg of 4 NM Projects"/>
    <n v="3"/>
    <n v="0"/>
    <n v="0"/>
    <n v="16.260000000000002"/>
    <n v="12.87"/>
    <n v="0"/>
    <n v="1"/>
    <n v="0"/>
    <n v="0"/>
  </r>
  <r>
    <x v="8"/>
    <n v="8"/>
    <n v="1"/>
    <s v="OFF"/>
    <d v="2019-05-08T00:00:00"/>
    <s v="Avg of 4 NM Projects"/>
    <n v="4"/>
    <n v="-0.26"/>
    <n v="-1.4606741573033708E-3"/>
    <n v="16.02"/>
    <n v="15.67"/>
    <n v="-4.0742E-3"/>
    <n v="0"/>
    <n v="0"/>
    <n v="0"/>
  </r>
  <r>
    <x v="8"/>
    <n v="8"/>
    <n v="1"/>
    <s v="OFF"/>
    <d v="2019-05-08T00:00:00"/>
    <s v="Avg of 4 NM Projects"/>
    <n v="5"/>
    <n v="0"/>
    <n v="0"/>
    <n v="17.41"/>
    <n v="16.47"/>
    <n v="0"/>
    <n v="1"/>
    <n v="0"/>
    <n v="0"/>
  </r>
  <r>
    <x v="8"/>
    <n v="8"/>
    <n v="1"/>
    <s v="OFF"/>
    <d v="2019-05-08T00:00:00"/>
    <s v="Avg of 4 NM Projects"/>
    <n v="6"/>
    <n v="-0.26"/>
    <n v="-1.4606741573033708E-3"/>
    <n v="19.25"/>
    <n v="20.88"/>
    <n v="-5.4288000000000001E-3"/>
    <n v="0"/>
    <n v="0"/>
    <n v="0"/>
  </r>
  <r>
    <x v="8"/>
    <n v="8"/>
    <n v="1"/>
    <s v="OFF"/>
    <d v="2019-05-08T00:00:00"/>
    <s v="Avg of 4 NM Projects"/>
    <n v="7"/>
    <n v="12.03"/>
    <n v="6.7584269662921345E-2"/>
    <n v="21.62"/>
    <n v="33.909999999999997"/>
    <n v="0.40793729999999995"/>
    <n v="0"/>
    <n v="0"/>
    <n v="0"/>
  </r>
  <r>
    <x v="8"/>
    <n v="8"/>
    <n v="1"/>
    <s v="OFF"/>
    <d v="2019-05-08T00:00:00"/>
    <s v="Avg of 4 NM Projects"/>
    <n v="8"/>
    <n v="57.09"/>
    <n v="0.32073033707865173"/>
    <n v="26.49"/>
    <n v="33.04"/>
    <n v="1.8862536000000001"/>
    <n v="0"/>
    <n v="0"/>
    <n v="0"/>
  </r>
  <r>
    <x v="8"/>
    <n v="8"/>
    <n v="1"/>
    <s v="OFF"/>
    <d v="2019-05-08T00:00:00"/>
    <s v="Avg of 4 NM Projects"/>
    <n v="9"/>
    <n v="106.24"/>
    <n v="0.59685393258426966"/>
    <n v="23.61"/>
    <n v="25.45"/>
    <n v="2.703808"/>
    <n v="0"/>
    <n v="1"/>
    <n v="0"/>
  </r>
  <r>
    <x v="8"/>
    <n v="8"/>
    <n v="1"/>
    <s v="OFF"/>
    <d v="2019-05-08T00:00:00"/>
    <s v="Avg of 4 NM Projects"/>
    <n v="10"/>
    <n v="133.76499999999999"/>
    <n v="0.75148876404494369"/>
    <n v="23.44"/>
    <n v="19.04"/>
    <n v="2.5468855999999995"/>
    <n v="0"/>
    <n v="1"/>
    <n v="0"/>
  </r>
  <r>
    <x v="8"/>
    <n v="8"/>
    <n v="1"/>
    <s v="OFF"/>
    <d v="2019-05-08T00:00:00"/>
    <s v="Avg of 4 NM Projects"/>
    <n v="11"/>
    <n v="152.69999999999999"/>
    <n v="0.85786516853932582"/>
    <n v="22.72"/>
    <n v="18.16"/>
    <n v="2.7730319999999997"/>
    <n v="0"/>
    <n v="1"/>
    <n v="0"/>
  </r>
  <r>
    <x v="8"/>
    <n v="8"/>
    <n v="1"/>
    <s v="OFF"/>
    <d v="2019-05-08T00:00:00"/>
    <s v="Avg of 4 NM Projects"/>
    <n v="12"/>
    <n v="163.19999999999999"/>
    <n v="0.91685393258426962"/>
    <n v="21.69"/>
    <n v="17.510000000000002"/>
    <n v="2.8576320000000002"/>
    <n v="0"/>
    <n v="1"/>
    <n v="1"/>
  </r>
  <r>
    <x v="8"/>
    <n v="8"/>
    <n v="1"/>
    <s v="OFF"/>
    <d v="2019-05-08T00:00:00"/>
    <s v="Avg of 4 NM Projects"/>
    <n v="13"/>
    <n v="164.73"/>
    <n v="0.92544943820224712"/>
    <n v="21.78"/>
    <n v="18.12"/>
    <n v="2.9849076000000001"/>
    <n v="0"/>
    <n v="1"/>
    <n v="1"/>
  </r>
  <r>
    <x v="8"/>
    <n v="8"/>
    <n v="1"/>
    <s v="OFF"/>
    <d v="2019-05-08T00:00:00"/>
    <s v="Avg of 4 NM Projects"/>
    <n v="14"/>
    <n v="161.155"/>
    <n v="0.9053651685393258"/>
    <n v="21.79"/>
    <n v="16.78"/>
    <n v="2.7041809000000003"/>
    <n v="0"/>
    <n v="1"/>
    <n v="1"/>
  </r>
  <r>
    <x v="8"/>
    <n v="8"/>
    <n v="1"/>
    <s v="OFF"/>
    <d v="2019-05-08T00:00:00"/>
    <s v="Avg of 4 NM Projects"/>
    <n v="15"/>
    <n v="149.62"/>
    <n v="0.84056179775280904"/>
    <n v="22.47"/>
    <n v="15.47"/>
    <n v="2.3146214000000001"/>
    <n v="0"/>
    <n v="1"/>
    <n v="0"/>
  </r>
  <r>
    <x v="8"/>
    <n v="8"/>
    <n v="1"/>
    <s v="OFF"/>
    <d v="2019-05-08T00:00:00"/>
    <s v="Avg of 4 NM Projects"/>
    <n v="16"/>
    <n v="131.32999999999998"/>
    <n v="0.73780898876404488"/>
    <n v="22.05"/>
    <n v="15.31"/>
    <n v="2.0106622999999999"/>
    <n v="0"/>
    <n v="1"/>
    <n v="0"/>
  </r>
  <r>
    <x v="8"/>
    <n v="8"/>
    <n v="1"/>
    <s v="OFF"/>
    <d v="2019-05-08T00:00:00"/>
    <s v="Avg of 4 NM Projects"/>
    <n v="17"/>
    <n v="105.35499999999999"/>
    <n v="0.59188202247191002"/>
    <n v="22.32"/>
    <n v="15.59"/>
    <n v="1.64248445"/>
    <n v="0"/>
    <n v="1"/>
    <n v="0"/>
  </r>
  <r>
    <x v="8"/>
    <n v="8"/>
    <n v="1"/>
    <s v="OFF"/>
    <d v="2019-05-08T00:00:00"/>
    <s v="Avg of 4 NM Projects"/>
    <n v="18"/>
    <n v="71.295000000000002"/>
    <n v="0.40053370786516856"/>
    <n v="25.74"/>
    <n v="17.23"/>
    <n v="1.2284128500000002"/>
    <n v="0"/>
    <n v="0"/>
    <n v="0"/>
  </r>
  <r>
    <x v="8"/>
    <n v="8"/>
    <n v="1"/>
    <s v="OFF"/>
    <d v="2019-05-08T00:00:00"/>
    <s v="Avg of 4 NM Projects"/>
    <n v="19"/>
    <n v="31.49"/>
    <n v="0.17691011235955056"/>
    <n v="28.43"/>
    <n v="20.420000000000002"/>
    <n v="0.64302579999999998"/>
    <n v="0"/>
    <n v="0"/>
    <n v="0"/>
  </r>
  <r>
    <x v="8"/>
    <n v="8"/>
    <n v="1"/>
    <s v="OFF"/>
    <d v="2019-05-08T00:00:00"/>
    <s v="Avg of 4 NM Projects"/>
    <n v="20"/>
    <n v="6.1450000000000005"/>
    <n v="3.4522471910112359E-2"/>
    <n v="29.93"/>
    <n v="25.68"/>
    <n v="0.15780360000000002"/>
    <n v="0"/>
    <n v="0"/>
    <n v="0"/>
  </r>
  <r>
    <x v="8"/>
    <n v="8"/>
    <n v="1"/>
    <s v="OFF"/>
    <d v="2019-05-08T00:00:00"/>
    <s v="Avg of 4 NM Projects"/>
    <n v="21"/>
    <n v="-0.26"/>
    <n v="-1.4606741573033708E-3"/>
    <n v="32.6"/>
    <n v="33.99"/>
    <n v="-8.8374000000000005E-3"/>
    <n v="0"/>
    <n v="0"/>
    <n v="0"/>
  </r>
  <r>
    <x v="8"/>
    <n v="8"/>
    <n v="1"/>
    <s v="OFF"/>
    <d v="2019-05-08T00:00:00"/>
    <s v="Avg of 4 NM Projects"/>
    <n v="22"/>
    <n v="-0.26"/>
    <n v="-1.4606741573033708E-3"/>
    <n v="24.03"/>
    <n v="25.47"/>
    <n v="-6.6222E-3"/>
    <n v="0"/>
    <n v="0"/>
    <n v="0"/>
  </r>
  <r>
    <x v="8"/>
    <n v="8"/>
    <n v="1"/>
    <s v="OFF"/>
    <d v="2019-05-08T00:00:00"/>
    <s v="Avg of 4 NM Projects"/>
    <n v="23"/>
    <n v="0"/>
    <n v="0"/>
    <n v="22.21"/>
    <n v="16.91"/>
    <n v="0"/>
    <n v="1"/>
    <n v="0"/>
    <n v="0"/>
  </r>
  <r>
    <x v="8"/>
    <n v="8"/>
    <n v="1"/>
    <s v="OFF"/>
    <d v="2019-05-08T00:00:00"/>
    <s v="Avg of 4 NM Projects"/>
    <n v="24"/>
    <n v="0"/>
    <n v="0"/>
    <n v="20.52"/>
    <n v="17.11"/>
    <n v="0"/>
    <n v="1"/>
    <n v="0"/>
    <n v="0"/>
  </r>
  <r>
    <x v="8"/>
    <n v="9"/>
    <n v="2"/>
    <s v="OFF"/>
    <d v="2019-05-09T00:00:00"/>
    <s v="Avg of 4 NM Projects"/>
    <n v="1"/>
    <n v="0"/>
    <n v="0"/>
    <n v="18"/>
    <n v="9.85"/>
    <n v="0"/>
    <n v="1"/>
    <n v="0"/>
    <n v="0"/>
  </r>
  <r>
    <x v="8"/>
    <n v="9"/>
    <n v="2"/>
    <s v="OFF"/>
    <d v="2019-05-09T00:00:00"/>
    <s v="Avg of 4 NM Projects"/>
    <n v="2"/>
    <n v="0"/>
    <n v="0"/>
    <n v="17.5"/>
    <n v="14.3"/>
    <n v="0"/>
    <n v="1"/>
    <n v="0"/>
    <n v="0"/>
  </r>
  <r>
    <x v="8"/>
    <n v="9"/>
    <n v="2"/>
    <s v="OFF"/>
    <d v="2019-05-09T00:00:00"/>
    <s v="Avg of 4 NM Projects"/>
    <n v="3"/>
    <n v="-0.26"/>
    <n v="-1.4606741573033708E-3"/>
    <n v="17.510000000000002"/>
    <n v="9.5500000000000007"/>
    <n v="-2.483E-3"/>
    <n v="0"/>
    <n v="0"/>
    <n v="0"/>
  </r>
  <r>
    <x v="8"/>
    <n v="9"/>
    <n v="2"/>
    <s v="OFF"/>
    <d v="2019-05-09T00:00:00"/>
    <s v="Avg of 4 NM Projects"/>
    <n v="4"/>
    <n v="-0.13"/>
    <n v="-7.3033707865168538E-4"/>
    <n v="16.850000000000001"/>
    <n v="12.83"/>
    <n v="-1.6679000000000002E-3"/>
    <n v="0"/>
    <n v="0"/>
    <n v="0"/>
  </r>
  <r>
    <x v="8"/>
    <n v="9"/>
    <n v="2"/>
    <s v="OFF"/>
    <d v="2019-05-09T00:00:00"/>
    <s v="Avg of 4 NM Projects"/>
    <n v="5"/>
    <n v="-0.13"/>
    <n v="-7.3033707865168538E-4"/>
    <n v="17.5"/>
    <n v="16.02"/>
    <n v="-2.0826000000000004E-3"/>
    <n v="0"/>
    <n v="0"/>
    <n v="0"/>
  </r>
  <r>
    <x v="8"/>
    <n v="9"/>
    <n v="2"/>
    <s v="OFF"/>
    <d v="2019-05-09T00:00:00"/>
    <s v="Avg of 4 NM Projects"/>
    <n v="6"/>
    <n v="-0.13"/>
    <n v="-7.3033707865168538E-4"/>
    <n v="20.260000000000002"/>
    <n v="17.23"/>
    <n v="-2.2399E-3"/>
    <n v="0"/>
    <n v="0"/>
    <n v="0"/>
  </r>
  <r>
    <x v="8"/>
    <n v="9"/>
    <n v="2"/>
    <s v="OFF"/>
    <d v="2019-05-09T00:00:00"/>
    <s v="Avg of 4 NM Projects"/>
    <n v="7"/>
    <n v="11.905000000000001"/>
    <n v="6.6882022471910121E-2"/>
    <n v="22.4"/>
    <n v="17.62"/>
    <n v="0.20976610000000001"/>
    <n v="0"/>
    <n v="0"/>
    <n v="0"/>
  </r>
  <r>
    <x v="8"/>
    <n v="9"/>
    <n v="2"/>
    <s v="ON"/>
    <d v="2019-05-09T00:00:00"/>
    <s v="Avg of 4 NM Projects"/>
    <n v="8"/>
    <n v="57.984999999999999"/>
    <n v="0.32575842696629215"/>
    <n v="32.5"/>
    <n v="20.37"/>
    <n v="1.18115445"/>
    <n v="0"/>
    <n v="0"/>
    <n v="0"/>
  </r>
  <r>
    <x v="8"/>
    <n v="9"/>
    <n v="2"/>
    <s v="ON"/>
    <d v="2019-05-09T00:00:00"/>
    <s v="Avg of 4 NM Projects"/>
    <n v="9"/>
    <n v="91.26"/>
    <n v="0.51269662921348313"/>
    <n v="30"/>
    <n v="19.45"/>
    <n v="1.775007"/>
    <n v="0"/>
    <n v="1"/>
    <n v="0"/>
  </r>
  <r>
    <x v="8"/>
    <n v="9"/>
    <n v="2"/>
    <s v="ON"/>
    <d v="2019-05-09T00:00:00"/>
    <s v="Avg of 4 NM Projects"/>
    <n v="10"/>
    <n v="122.62"/>
    <n v="0.68887640449438203"/>
    <n v="27.3"/>
    <n v="16.39"/>
    <n v="2.0097418"/>
    <n v="0"/>
    <n v="1"/>
    <n v="0"/>
  </r>
  <r>
    <x v="8"/>
    <n v="9"/>
    <n v="2"/>
    <s v="ON"/>
    <d v="2019-05-09T00:00:00"/>
    <s v="Avg of 4 NM Projects"/>
    <n v="11"/>
    <n v="140.54500000000002"/>
    <n v="0.78957865168539332"/>
    <n v="28.31"/>
    <n v="16.54"/>
    <n v="2.3246143000000004"/>
    <n v="0"/>
    <n v="1"/>
    <n v="0"/>
  </r>
  <r>
    <x v="8"/>
    <n v="9"/>
    <n v="2"/>
    <s v="ON"/>
    <d v="2019-05-09T00:00:00"/>
    <s v="Avg of 4 NM Projects"/>
    <n v="12"/>
    <n v="149.5"/>
    <n v="0.8398876404494382"/>
    <n v="23.1"/>
    <n v="15.85"/>
    <n v="2.3695749999999998"/>
    <n v="0"/>
    <n v="1"/>
    <n v="0"/>
  </r>
  <r>
    <x v="8"/>
    <n v="9"/>
    <n v="2"/>
    <s v="ON"/>
    <d v="2019-05-09T00:00:00"/>
    <s v="Avg of 4 NM Projects"/>
    <n v="13"/>
    <n v="150.39500000000001"/>
    <n v="0.84491573033707867"/>
    <n v="22.43"/>
    <n v="15.58"/>
    <n v="2.3431541"/>
    <n v="0"/>
    <n v="1"/>
    <n v="0"/>
  </r>
  <r>
    <x v="8"/>
    <n v="9"/>
    <n v="2"/>
    <s v="ON"/>
    <d v="2019-05-09T00:00:00"/>
    <s v="Avg of 4 NM Projects"/>
    <n v="14"/>
    <n v="146.815"/>
    <n v="0.82480337078651689"/>
    <n v="22.11"/>
    <n v="15.66"/>
    <n v="2.2991229"/>
    <n v="0"/>
    <n v="1"/>
    <n v="0"/>
  </r>
  <r>
    <x v="8"/>
    <n v="9"/>
    <n v="2"/>
    <s v="ON"/>
    <d v="2019-05-09T00:00:00"/>
    <s v="Avg of 4 NM Projects"/>
    <n v="15"/>
    <n v="133.88999999999999"/>
    <n v="0.752191011235955"/>
    <n v="22.65"/>
    <n v="15.86"/>
    <n v="2.1234953999999999"/>
    <n v="0"/>
    <n v="1"/>
    <n v="0"/>
  </r>
  <r>
    <x v="8"/>
    <n v="9"/>
    <n v="2"/>
    <s v="ON"/>
    <d v="2019-05-09T00:00:00"/>
    <s v="Avg of 4 NM Projects"/>
    <n v="16"/>
    <n v="107.65499999999999"/>
    <n v="0.6048033707865168"/>
    <n v="25.9"/>
    <n v="17.72"/>
    <n v="1.9076465999999996"/>
    <n v="0"/>
    <n v="1"/>
    <n v="0"/>
  </r>
  <r>
    <x v="8"/>
    <n v="9"/>
    <n v="2"/>
    <s v="ON"/>
    <d v="2019-05-09T00:00:00"/>
    <s v="Avg of 4 NM Projects"/>
    <n v="17"/>
    <n v="83.07"/>
    <n v="0.46668539325842695"/>
    <n v="22.7"/>
    <n v="20.100000000000001"/>
    <n v="1.6697069999999998"/>
    <n v="0"/>
    <n v="0"/>
    <n v="0"/>
  </r>
  <r>
    <x v="8"/>
    <n v="9"/>
    <n v="2"/>
    <s v="ON"/>
    <d v="2019-05-09T00:00:00"/>
    <s v="Avg of 4 NM Projects"/>
    <n v="18"/>
    <n v="39.549999999999997"/>
    <n v="0.22219101123595503"/>
    <n v="28.65"/>
    <n v="25.62"/>
    <n v="1.013271"/>
    <n v="0"/>
    <n v="0"/>
    <n v="0"/>
  </r>
  <r>
    <x v="8"/>
    <n v="9"/>
    <n v="2"/>
    <s v="ON"/>
    <d v="2019-05-09T00:00:00"/>
    <s v="Avg of 4 NM Projects"/>
    <n v="19"/>
    <n v="18.684999999999999"/>
    <n v="0.10497191011235954"/>
    <n v="30.1"/>
    <n v="23.37"/>
    <n v="0.43666844999999999"/>
    <n v="0"/>
    <n v="0"/>
    <n v="0"/>
  </r>
  <r>
    <x v="8"/>
    <n v="9"/>
    <n v="2"/>
    <s v="ON"/>
    <d v="2019-05-09T00:00:00"/>
    <s v="Avg of 4 NM Projects"/>
    <n v="20"/>
    <n v="2.94"/>
    <n v="1.6516853932584268E-2"/>
    <n v="32.200000000000003"/>
    <n v="22.95"/>
    <n v="6.7473000000000005E-2"/>
    <n v="0"/>
    <n v="0"/>
    <n v="0"/>
  </r>
  <r>
    <x v="8"/>
    <n v="9"/>
    <n v="2"/>
    <s v="ON"/>
    <d v="2019-05-09T00:00:00"/>
    <s v="Avg of 4 NM Projects"/>
    <n v="21"/>
    <n v="-0.13"/>
    <n v="-7.3033707865168538E-4"/>
    <n v="32.94"/>
    <n v="26.59"/>
    <n v="-3.4567000000000001E-3"/>
    <n v="0"/>
    <n v="0"/>
    <n v="0"/>
  </r>
  <r>
    <x v="8"/>
    <n v="9"/>
    <n v="2"/>
    <s v="ON"/>
    <d v="2019-05-09T00:00:00"/>
    <s v="Avg of 4 NM Projects"/>
    <n v="22"/>
    <n v="0"/>
    <n v="0"/>
    <n v="26.63"/>
    <n v="20.2"/>
    <n v="0"/>
    <n v="1"/>
    <n v="0"/>
    <n v="0"/>
  </r>
  <r>
    <x v="8"/>
    <n v="9"/>
    <n v="2"/>
    <s v="ON"/>
    <d v="2019-05-09T00:00:00"/>
    <s v="Avg of 4 NM Projects"/>
    <n v="23"/>
    <n v="-0.26"/>
    <n v="-1.4606741573033708E-3"/>
    <n v="21.8"/>
    <n v="23.47"/>
    <n v="-6.1021999999999995E-3"/>
    <n v="0"/>
    <n v="0"/>
    <n v="0"/>
  </r>
  <r>
    <x v="8"/>
    <n v="9"/>
    <n v="2"/>
    <s v="OFF"/>
    <d v="2019-05-09T00:00:00"/>
    <s v="Avg of 4 NM Projects"/>
    <n v="24"/>
    <n v="-0.13"/>
    <n v="-7.3033707865168538E-4"/>
    <n v="21.55"/>
    <n v="21.92"/>
    <n v="-2.8496000000000003E-3"/>
    <n v="0"/>
    <n v="0"/>
    <n v="0"/>
  </r>
  <r>
    <x v="8"/>
    <n v="10"/>
    <n v="3"/>
    <s v="OFF"/>
    <d v="2019-05-10T00:00:00"/>
    <s v="Avg of 4 NM Projects"/>
    <n v="1"/>
    <n v="0"/>
    <n v="0"/>
    <n v="17.73"/>
    <n v="20.41"/>
    <n v="0"/>
    <n v="1"/>
    <n v="0"/>
    <n v="0"/>
  </r>
  <r>
    <x v="8"/>
    <n v="10"/>
    <n v="3"/>
    <s v="OFF"/>
    <d v="2019-05-10T00:00:00"/>
    <s v="Avg of 4 NM Projects"/>
    <n v="2"/>
    <n v="-0.26"/>
    <n v="-1.4606741573033708E-3"/>
    <n v="16.11"/>
    <n v="16.89"/>
    <n v="-4.3914000000000002E-3"/>
    <n v="0"/>
    <n v="0"/>
    <n v="0"/>
  </r>
  <r>
    <x v="8"/>
    <n v="10"/>
    <n v="3"/>
    <s v="OFF"/>
    <d v="2019-05-10T00:00:00"/>
    <s v="Avg of 4 NM Projects"/>
    <n v="3"/>
    <n v="-0.13"/>
    <n v="-7.3033707865168538E-4"/>
    <n v="15.79"/>
    <n v="16.239999999999998"/>
    <n v="-2.1111999999999997E-3"/>
    <n v="0"/>
    <n v="0"/>
    <n v="0"/>
  </r>
  <r>
    <x v="8"/>
    <n v="10"/>
    <n v="3"/>
    <s v="OFF"/>
    <d v="2019-05-10T00:00:00"/>
    <s v="Avg of 4 NM Projects"/>
    <n v="4"/>
    <n v="-0.13"/>
    <n v="-7.3033707865168538E-4"/>
    <n v="15.92"/>
    <n v="16.16"/>
    <n v="-2.1007999999999999E-3"/>
    <n v="0"/>
    <n v="0"/>
    <n v="0"/>
  </r>
  <r>
    <x v="8"/>
    <n v="10"/>
    <n v="3"/>
    <s v="OFF"/>
    <d v="2019-05-10T00:00:00"/>
    <s v="Avg of 4 NM Projects"/>
    <n v="5"/>
    <n v="0"/>
    <n v="0"/>
    <n v="16.100000000000001"/>
    <n v="16.37"/>
    <n v="0"/>
    <n v="1"/>
    <n v="0"/>
    <n v="0"/>
  </r>
  <r>
    <x v="8"/>
    <n v="10"/>
    <n v="3"/>
    <s v="OFF"/>
    <d v="2019-05-10T00:00:00"/>
    <s v="Avg of 4 NM Projects"/>
    <n v="6"/>
    <n v="-0.13"/>
    <n v="-7.3033707865168538E-4"/>
    <n v="19.91"/>
    <n v="17.809999999999999"/>
    <n v="-2.3152999999999997E-3"/>
    <n v="0"/>
    <n v="0"/>
    <n v="0"/>
  </r>
  <r>
    <x v="8"/>
    <n v="10"/>
    <n v="3"/>
    <s v="OFF"/>
    <d v="2019-05-10T00:00:00"/>
    <s v="Avg of 4 NM Projects"/>
    <n v="7"/>
    <n v="5.4999999999999991"/>
    <n v="3.0898876404494378E-2"/>
    <n v="25.84"/>
    <n v="27.91"/>
    <n v="0.15350499999999997"/>
    <n v="0"/>
    <n v="0"/>
    <n v="0"/>
  </r>
  <r>
    <x v="8"/>
    <n v="10"/>
    <n v="3"/>
    <s v="ON"/>
    <d v="2019-05-10T00:00:00"/>
    <s v="Avg of 4 NM Projects"/>
    <n v="8"/>
    <n v="28.42"/>
    <n v="0.15966292134831461"/>
    <n v="27.03"/>
    <n v="22.91"/>
    <n v="0.65110220000000008"/>
    <n v="0"/>
    <n v="0"/>
    <n v="0"/>
  </r>
  <r>
    <x v="8"/>
    <n v="10"/>
    <n v="3"/>
    <s v="ON"/>
    <d v="2019-05-10T00:00:00"/>
    <s v="Avg of 4 NM Projects"/>
    <n v="9"/>
    <n v="53.765000000000001"/>
    <n v="0.3020505617977528"/>
    <n v="26.64"/>
    <n v="27.81"/>
    <n v="1.4952046499999998"/>
    <n v="0"/>
    <n v="0"/>
    <n v="0"/>
  </r>
  <r>
    <x v="8"/>
    <n v="10"/>
    <n v="3"/>
    <s v="ON"/>
    <d v="2019-05-10T00:00:00"/>
    <s v="Avg of 4 NM Projects"/>
    <n v="10"/>
    <n v="68.87"/>
    <n v="0.38691011235955058"/>
    <n v="29.06"/>
    <n v="23.95"/>
    <n v="1.6494365"/>
    <n v="0"/>
    <n v="0"/>
    <n v="0"/>
  </r>
  <r>
    <x v="8"/>
    <n v="10"/>
    <n v="3"/>
    <s v="ON"/>
    <d v="2019-05-10T00:00:00"/>
    <s v="Avg of 4 NM Projects"/>
    <n v="11"/>
    <n v="71.295000000000002"/>
    <n v="0.40053370786516856"/>
    <n v="30.41"/>
    <n v="26.18"/>
    <n v="1.8665031000000001"/>
    <n v="0"/>
    <n v="0"/>
    <n v="0"/>
  </r>
  <r>
    <x v="8"/>
    <n v="10"/>
    <n v="3"/>
    <s v="ON"/>
    <d v="2019-05-10T00:00:00"/>
    <s v="Avg of 4 NM Projects"/>
    <n v="12"/>
    <n v="65.02"/>
    <n v="0.36528089887640447"/>
    <n v="30.37"/>
    <n v="31.73"/>
    <n v="2.0630845999999998"/>
    <n v="0"/>
    <n v="0"/>
    <n v="0"/>
  </r>
  <r>
    <x v="8"/>
    <n v="10"/>
    <n v="3"/>
    <s v="ON"/>
    <d v="2019-05-10T00:00:00"/>
    <s v="Avg of 4 NM Projects"/>
    <n v="13"/>
    <n v="30.845000000000002"/>
    <n v="0.17328651685393259"/>
    <n v="26.26"/>
    <n v="32.43"/>
    <n v="1.00030335"/>
    <n v="0"/>
    <n v="0"/>
    <n v="0"/>
  </r>
  <r>
    <x v="8"/>
    <n v="10"/>
    <n v="3"/>
    <s v="ON"/>
    <d v="2019-05-10T00:00:00"/>
    <s v="Avg of 4 NM Projects"/>
    <n v="14"/>
    <n v="29.189999999999998"/>
    <n v="0.16398876404494381"/>
    <n v="26.01"/>
    <n v="32.799999999999997"/>
    <n v="0.95743199999999984"/>
    <n v="0"/>
    <n v="0"/>
    <n v="0"/>
  </r>
  <r>
    <x v="8"/>
    <n v="10"/>
    <n v="3"/>
    <s v="ON"/>
    <d v="2019-05-10T00:00:00"/>
    <s v="Avg of 4 NM Projects"/>
    <n v="15"/>
    <n v="29.06"/>
    <n v="0.16325842696629211"/>
    <n v="25.84"/>
    <n v="32.61"/>
    <n v="0.94764659999999989"/>
    <n v="0"/>
    <n v="0"/>
    <n v="0"/>
  </r>
  <r>
    <x v="8"/>
    <n v="10"/>
    <n v="3"/>
    <s v="ON"/>
    <d v="2019-05-10T00:00:00"/>
    <s v="Avg of 4 NM Projects"/>
    <n v="16"/>
    <n v="30.855000000000004"/>
    <n v="0.17334269662921351"/>
    <n v="25"/>
    <n v="30.58"/>
    <n v="0.94354590000000005"/>
    <n v="0"/>
    <n v="0"/>
    <n v="0"/>
  </r>
  <r>
    <x v="8"/>
    <n v="10"/>
    <n v="3"/>
    <s v="ON"/>
    <d v="2019-05-10T00:00:00"/>
    <s v="Avg of 4 NM Projects"/>
    <n v="17"/>
    <n v="28.8"/>
    <n v="0.16179775280898878"/>
    <n v="27.67"/>
    <n v="25.16"/>
    <n v="0.72460800000000003"/>
    <n v="0"/>
    <n v="0"/>
    <n v="0"/>
  </r>
  <r>
    <x v="8"/>
    <n v="10"/>
    <n v="3"/>
    <s v="ON"/>
    <d v="2019-05-10T00:00:00"/>
    <s v="Avg of 4 NM Projects"/>
    <n v="18"/>
    <n v="17.025000000000002"/>
    <n v="9.5646067415730354E-2"/>
    <n v="26.74"/>
    <n v="31.72"/>
    <n v="0.54003299999999999"/>
    <n v="0"/>
    <n v="0"/>
    <n v="0"/>
  </r>
  <r>
    <x v="8"/>
    <n v="10"/>
    <n v="3"/>
    <s v="ON"/>
    <d v="2019-05-10T00:00:00"/>
    <s v="Avg of 4 NM Projects"/>
    <n v="19"/>
    <n v="9.86"/>
    <n v="5.5393258426966289E-2"/>
    <n v="28.04"/>
    <n v="26.97"/>
    <n v="0.2659242"/>
    <n v="0"/>
    <n v="0"/>
    <n v="0"/>
  </r>
  <r>
    <x v="8"/>
    <n v="10"/>
    <n v="3"/>
    <s v="ON"/>
    <d v="2019-05-10T00:00:00"/>
    <s v="Avg of 4 NM Projects"/>
    <n v="20"/>
    <n v="1.7949999999999999"/>
    <n v="1.0084269662921348E-2"/>
    <n v="28.3"/>
    <n v="23.07"/>
    <n v="4.141065E-2"/>
    <n v="0"/>
    <n v="0"/>
    <n v="0"/>
  </r>
  <r>
    <x v="8"/>
    <n v="10"/>
    <n v="3"/>
    <s v="ON"/>
    <d v="2019-05-10T00:00:00"/>
    <s v="Avg of 4 NM Projects"/>
    <n v="21"/>
    <n v="-0.39"/>
    <n v="-2.1910112359550564E-3"/>
    <n v="27.85"/>
    <n v="37.880000000000003"/>
    <n v="-1.47732E-2"/>
    <n v="0"/>
    <n v="0"/>
    <n v="0"/>
  </r>
  <r>
    <x v="8"/>
    <n v="10"/>
    <n v="3"/>
    <s v="ON"/>
    <d v="2019-05-10T00:00:00"/>
    <s v="Avg of 4 NM Projects"/>
    <n v="22"/>
    <n v="-0.13"/>
    <n v="-7.3033707865168538E-4"/>
    <n v="24.21"/>
    <n v="32.76"/>
    <n v="-4.2588000000000001E-3"/>
    <n v="0"/>
    <n v="0"/>
    <n v="0"/>
  </r>
  <r>
    <x v="8"/>
    <n v="10"/>
    <n v="3"/>
    <s v="ON"/>
    <d v="2019-05-10T00:00:00"/>
    <s v="Avg of 4 NM Projects"/>
    <n v="23"/>
    <n v="-0.13"/>
    <n v="-7.3033707865168538E-4"/>
    <n v="22.65"/>
    <n v="30.28"/>
    <n v="-3.9364000000000005E-3"/>
    <n v="0"/>
    <n v="0"/>
    <n v="0"/>
  </r>
  <r>
    <x v="8"/>
    <n v="10"/>
    <n v="3"/>
    <s v="OFF"/>
    <d v="2019-05-10T00:00:00"/>
    <s v="Avg of 4 NM Projects"/>
    <n v="24"/>
    <n v="0"/>
    <n v="0"/>
    <n v="20.79"/>
    <n v="25.94"/>
    <n v="0"/>
    <n v="1"/>
    <n v="0"/>
    <n v="0"/>
  </r>
  <r>
    <x v="8"/>
    <n v="11"/>
    <n v="4"/>
    <s v="OFF"/>
    <d v="2019-05-11T00:00:00"/>
    <s v="Avg of 4 NM Projects"/>
    <n v="1"/>
    <n v="-0.39"/>
    <n v="-2.1910112359550564E-3"/>
    <n v="22.9"/>
    <n v="30.1"/>
    <n v="-1.1739000000000001E-2"/>
    <n v="0"/>
    <n v="0"/>
    <n v="0"/>
  </r>
  <r>
    <x v="8"/>
    <n v="11"/>
    <n v="4"/>
    <s v="OFF"/>
    <d v="2019-05-11T00:00:00"/>
    <s v="Avg of 4 NM Projects"/>
    <n v="2"/>
    <n v="0"/>
    <n v="0"/>
    <n v="18.7"/>
    <n v="18.3"/>
    <n v="0"/>
    <n v="1"/>
    <n v="0"/>
    <n v="0"/>
  </r>
  <r>
    <x v="8"/>
    <n v="11"/>
    <n v="4"/>
    <s v="OFF"/>
    <d v="2019-05-11T00:00:00"/>
    <s v="Avg of 4 NM Projects"/>
    <n v="3"/>
    <n v="0"/>
    <n v="0"/>
    <n v="17.399999999999999"/>
    <n v="17.600000000000001"/>
    <n v="0"/>
    <n v="1"/>
    <n v="0"/>
    <n v="0"/>
  </r>
  <r>
    <x v="8"/>
    <n v="11"/>
    <n v="4"/>
    <s v="OFF"/>
    <d v="2019-05-11T00:00:00"/>
    <s v="Avg of 4 NM Projects"/>
    <n v="4"/>
    <n v="-0.13"/>
    <n v="-7.3033707865168538E-4"/>
    <n v="17.399999999999999"/>
    <n v="19.12"/>
    <n v="-2.4856000000000001E-3"/>
    <n v="0"/>
    <n v="0"/>
    <n v="0"/>
  </r>
  <r>
    <x v="8"/>
    <n v="11"/>
    <n v="4"/>
    <s v="OFF"/>
    <d v="2019-05-11T00:00:00"/>
    <s v="Avg of 4 NM Projects"/>
    <n v="5"/>
    <n v="-0.13"/>
    <n v="-7.3033707865168538E-4"/>
    <n v="16.89"/>
    <n v="20.190000000000001"/>
    <n v="-2.6247000000000002E-3"/>
    <n v="0"/>
    <n v="0"/>
    <n v="0"/>
  </r>
  <r>
    <x v="8"/>
    <n v="11"/>
    <n v="4"/>
    <s v="OFF"/>
    <d v="2019-05-11T00:00:00"/>
    <s v="Avg of 4 NM Projects"/>
    <n v="6"/>
    <n v="-5.0000000000000044E-3"/>
    <n v="-2.8089887640449463E-5"/>
    <n v="19.04"/>
    <n v="19.57"/>
    <n v="-9.7850000000000088E-5"/>
    <n v="0"/>
    <n v="0"/>
    <n v="0"/>
  </r>
  <r>
    <x v="8"/>
    <n v="11"/>
    <n v="4"/>
    <s v="OFF"/>
    <d v="2019-05-11T00:00:00"/>
    <s v="Avg of 4 NM Projects"/>
    <n v="7"/>
    <n v="9.6000000000000014"/>
    <n v="5.393258426966293E-2"/>
    <n v="16.48"/>
    <n v="17.809999999999999"/>
    <n v="0.17097599999999999"/>
    <n v="0"/>
    <n v="0"/>
    <n v="0"/>
  </r>
  <r>
    <x v="8"/>
    <n v="11"/>
    <n v="4"/>
    <s v="ON"/>
    <d v="2019-05-11T00:00:00"/>
    <s v="Avg of 4 NM Projects"/>
    <n v="8"/>
    <n v="33.67"/>
    <n v="0.18915730337078654"/>
    <n v="21.06"/>
    <n v="30.96"/>
    <n v="1.0424232000000002"/>
    <n v="0"/>
    <n v="0"/>
    <n v="0"/>
  </r>
  <r>
    <x v="8"/>
    <n v="11"/>
    <n v="4"/>
    <s v="ON"/>
    <d v="2019-05-11T00:00:00"/>
    <s v="Avg of 4 NM Projects"/>
    <n v="9"/>
    <n v="81.275000000000006"/>
    <n v="0.45660112359550564"/>
    <n v="22.53"/>
    <n v="25.35"/>
    <n v="2.0603212500000003"/>
    <n v="0"/>
    <n v="0"/>
    <n v="0"/>
  </r>
  <r>
    <x v="8"/>
    <n v="11"/>
    <n v="4"/>
    <s v="ON"/>
    <d v="2019-05-11T00:00:00"/>
    <s v="Avg of 4 NM Projects"/>
    <n v="10"/>
    <n v="98.175000000000011"/>
    <n v="0.55154494382022479"/>
    <n v="22.27"/>
    <n v="16.47"/>
    <n v="1.6169422500000001"/>
    <n v="0"/>
    <n v="1"/>
    <n v="0"/>
  </r>
  <r>
    <x v="8"/>
    <n v="11"/>
    <n v="4"/>
    <s v="ON"/>
    <d v="2019-05-11T00:00:00"/>
    <s v="Avg of 4 NM Projects"/>
    <n v="11"/>
    <n v="122.88"/>
    <n v="0.69033707865168537"/>
    <n v="22.37"/>
    <n v="14.81"/>
    <n v="1.8198527999999998"/>
    <n v="0"/>
    <n v="1"/>
    <n v="0"/>
  </r>
  <r>
    <x v="8"/>
    <n v="11"/>
    <n v="4"/>
    <s v="ON"/>
    <d v="2019-05-11T00:00:00"/>
    <s v="Avg of 4 NM Projects"/>
    <n v="12"/>
    <n v="114.94500000000001"/>
    <n v="0.64575842696629215"/>
    <n v="21.75"/>
    <n v="14.46"/>
    <n v="1.6621047"/>
    <n v="0"/>
    <n v="1"/>
    <n v="0"/>
  </r>
  <r>
    <x v="8"/>
    <n v="11"/>
    <n v="4"/>
    <s v="ON"/>
    <d v="2019-05-11T00:00:00"/>
    <s v="Avg of 4 NM Projects"/>
    <n v="13"/>
    <n v="123.00999999999999"/>
    <n v="0.69106741573033703"/>
    <n v="21.2"/>
    <n v="11.69"/>
    <n v="1.4379868999999998"/>
    <n v="0"/>
    <n v="1"/>
    <n v="0"/>
  </r>
  <r>
    <x v="8"/>
    <n v="11"/>
    <n v="4"/>
    <s v="ON"/>
    <d v="2019-05-11T00:00:00"/>
    <s v="Avg of 4 NM Projects"/>
    <n v="14"/>
    <n v="122.11000000000001"/>
    <n v="0.68601123595505631"/>
    <n v="20.14"/>
    <n v="3.79"/>
    <n v="0.46279690000000007"/>
    <n v="0"/>
    <n v="1"/>
    <n v="0"/>
  </r>
  <r>
    <x v="8"/>
    <n v="11"/>
    <n v="4"/>
    <s v="ON"/>
    <d v="2019-05-11T00:00:00"/>
    <s v="Avg of 4 NM Projects"/>
    <n v="15"/>
    <n v="114.30499999999999"/>
    <n v="0.64216292134831454"/>
    <n v="20.13"/>
    <n v="-10.33"/>
    <n v="-1.1807706499999999"/>
    <n v="0"/>
    <n v="1"/>
    <n v="0"/>
  </r>
  <r>
    <x v="8"/>
    <n v="11"/>
    <n v="4"/>
    <s v="ON"/>
    <d v="2019-05-11T00:00:00"/>
    <s v="Avg of 4 NM Projects"/>
    <n v="16"/>
    <n v="104.065"/>
    <n v="0.58463483146067419"/>
    <n v="21.36"/>
    <n v="3.03"/>
    <n v="0.31531694999999998"/>
    <n v="0"/>
    <n v="1"/>
    <n v="0"/>
  </r>
  <r>
    <x v="8"/>
    <n v="11"/>
    <n v="4"/>
    <s v="ON"/>
    <d v="2019-05-11T00:00:00"/>
    <s v="Avg of 4 NM Projects"/>
    <n v="17"/>
    <n v="74.875"/>
    <n v="0.42064606741573035"/>
    <n v="21.58"/>
    <n v="10.42"/>
    <n v="0.78019749999999999"/>
    <n v="0"/>
    <n v="0"/>
    <n v="0"/>
  </r>
  <r>
    <x v="8"/>
    <n v="11"/>
    <n v="4"/>
    <s v="ON"/>
    <d v="2019-05-11T00:00:00"/>
    <s v="Avg of 4 NM Projects"/>
    <n v="18"/>
    <n v="50.174999999999997"/>
    <n v="0.28188202247191008"/>
    <n v="22.82"/>
    <n v="16.190000000000001"/>
    <n v="0.81233325000000001"/>
    <n v="0"/>
    <n v="0"/>
    <n v="0"/>
  </r>
  <r>
    <x v="8"/>
    <n v="11"/>
    <n v="4"/>
    <s v="ON"/>
    <d v="2019-05-11T00:00:00"/>
    <s v="Avg of 4 NM Projects"/>
    <n v="19"/>
    <n v="24.32"/>
    <n v="0.13662921348314608"/>
    <n v="24.92"/>
    <n v="24.57"/>
    <n v="0.59754240000000003"/>
    <n v="0"/>
    <n v="0"/>
    <n v="0"/>
  </r>
  <r>
    <x v="8"/>
    <n v="11"/>
    <n v="4"/>
    <s v="ON"/>
    <d v="2019-05-11T00:00:00"/>
    <s v="Avg of 4 NM Projects"/>
    <n v="20"/>
    <n v="5.5"/>
    <n v="3.0898876404494381E-2"/>
    <n v="26.22"/>
    <n v="27.97"/>
    <n v="0.15383499999999997"/>
    <n v="0"/>
    <n v="0"/>
    <n v="0"/>
  </r>
  <r>
    <x v="8"/>
    <n v="11"/>
    <n v="4"/>
    <s v="ON"/>
    <d v="2019-05-11T00:00:00"/>
    <s v="Avg of 4 NM Projects"/>
    <n v="21"/>
    <n v="-0.13"/>
    <n v="-7.3033707865168538E-4"/>
    <n v="26.83"/>
    <n v="26.81"/>
    <n v="-3.4853000000000002E-3"/>
    <n v="0"/>
    <n v="0"/>
    <n v="0"/>
  </r>
  <r>
    <x v="8"/>
    <n v="11"/>
    <n v="4"/>
    <s v="ON"/>
    <d v="2019-05-11T00:00:00"/>
    <s v="Avg of 4 NM Projects"/>
    <n v="22"/>
    <n v="0"/>
    <n v="0"/>
    <n v="22.1"/>
    <n v="25.98"/>
    <n v="0"/>
    <n v="1"/>
    <n v="0"/>
    <n v="0"/>
  </r>
  <r>
    <x v="8"/>
    <n v="11"/>
    <n v="4"/>
    <s v="ON"/>
    <d v="2019-05-11T00:00:00"/>
    <s v="Avg of 4 NM Projects"/>
    <n v="23"/>
    <n v="-0.26"/>
    <n v="-1.4606741573033708E-3"/>
    <n v="21.07"/>
    <n v="20.82"/>
    <n v="-5.4132000000000008E-3"/>
    <n v="0"/>
    <n v="0"/>
    <n v="0"/>
  </r>
  <r>
    <x v="8"/>
    <n v="11"/>
    <n v="4"/>
    <s v="OFF"/>
    <d v="2019-05-11T00:00:00"/>
    <s v="Avg of 4 NM Projects"/>
    <n v="24"/>
    <n v="-0.26"/>
    <n v="-1.4606741573033708E-3"/>
    <n v="18.09"/>
    <n v="16.09"/>
    <n v="-4.1833999999999994E-3"/>
    <n v="0"/>
    <n v="0"/>
    <n v="0"/>
  </r>
  <r>
    <x v="8"/>
    <n v="12"/>
    <n v="5"/>
    <s v="OFF"/>
    <d v="2019-05-12T00:00:00"/>
    <s v="Avg of 4 NM Projects"/>
    <n v="1"/>
    <n v="0"/>
    <n v="0"/>
    <n v="20.88"/>
    <n v="15.7"/>
    <n v="0"/>
    <n v="1"/>
    <n v="0"/>
    <n v="0"/>
  </r>
  <r>
    <x v="8"/>
    <n v="12"/>
    <n v="5"/>
    <s v="OFF"/>
    <d v="2019-05-12T00:00:00"/>
    <s v="Avg of 4 NM Projects"/>
    <n v="2"/>
    <n v="0"/>
    <n v="0"/>
    <n v="17.23"/>
    <n v="14.84"/>
    <n v="0"/>
    <n v="1"/>
    <n v="0"/>
    <n v="0"/>
  </r>
  <r>
    <x v="8"/>
    <n v="12"/>
    <n v="5"/>
    <s v="OFF"/>
    <d v="2019-05-12T00:00:00"/>
    <s v="Avg of 4 NM Projects"/>
    <n v="3"/>
    <n v="-0.13"/>
    <n v="-7.3033707865168538E-4"/>
    <n v="16.86"/>
    <n v="15.67"/>
    <n v="-2.0371E-3"/>
    <n v="0"/>
    <n v="0"/>
    <n v="0"/>
  </r>
  <r>
    <x v="8"/>
    <n v="12"/>
    <n v="5"/>
    <s v="OFF"/>
    <d v="2019-05-12T00:00:00"/>
    <s v="Avg of 4 NM Projects"/>
    <n v="4"/>
    <n v="-0.26"/>
    <n v="-1.4606741573033708E-3"/>
    <n v="15.95"/>
    <n v="15.81"/>
    <n v="-4.1106000000000007E-3"/>
    <n v="0"/>
    <n v="0"/>
    <n v="0"/>
  </r>
  <r>
    <x v="8"/>
    <n v="12"/>
    <n v="5"/>
    <s v="OFF"/>
    <d v="2019-05-12T00:00:00"/>
    <s v="Avg of 4 NM Projects"/>
    <n v="5"/>
    <n v="-0.13"/>
    <n v="-7.3033707865168538E-4"/>
    <n v="16.43"/>
    <n v="16.22"/>
    <n v="-2.1086E-3"/>
    <n v="0"/>
    <n v="0"/>
    <n v="0"/>
  </r>
  <r>
    <x v="8"/>
    <n v="12"/>
    <n v="5"/>
    <s v="OFF"/>
    <d v="2019-05-12T00:00:00"/>
    <s v="Avg of 4 NM Projects"/>
    <n v="6"/>
    <n v="0"/>
    <n v="0"/>
    <n v="16.07"/>
    <n v="17.25"/>
    <n v="0"/>
    <n v="1"/>
    <n v="0"/>
    <n v="0"/>
  </r>
  <r>
    <x v="8"/>
    <n v="12"/>
    <n v="5"/>
    <s v="OFF"/>
    <d v="2019-05-12T00:00:00"/>
    <s v="Avg of 4 NM Projects"/>
    <n v="7"/>
    <n v="11.904999999999999"/>
    <n v="6.6882022471910108E-2"/>
    <n v="17.309999999999999"/>
    <n v="16.98"/>
    <n v="0.20214689999999999"/>
    <n v="0"/>
    <n v="0"/>
    <n v="0"/>
  </r>
  <r>
    <x v="8"/>
    <n v="12"/>
    <n v="5"/>
    <s v="ON"/>
    <d v="2019-05-12T00:00:00"/>
    <s v="Avg of 4 NM Projects"/>
    <n v="8"/>
    <n v="41.604999999999997"/>
    <n v="0.23373595505617975"/>
    <n v="20.5"/>
    <n v="17.28"/>
    <n v="0.71893439999999997"/>
    <n v="0"/>
    <n v="0"/>
    <n v="0"/>
  </r>
  <r>
    <x v="8"/>
    <n v="12"/>
    <n v="5"/>
    <s v="ON"/>
    <d v="2019-05-12T00:00:00"/>
    <s v="Avg of 4 NM Projects"/>
    <n v="9"/>
    <n v="76.550000000000011"/>
    <n v="0.43005617977528099"/>
    <n v="21.8"/>
    <n v="16.55"/>
    <n v="1.2669025"/>
    <n v="0"/>
    <n v="0"/>
    <n v="0"/>
  </r>
  <r>
    <x v="8"/>
    <n v="12"/>
    <n v="5"/>
    <s v="ON"/>
    <d v="2019-05-12T00:00:00"/>
    <s v="Avg of 4 NM Projects"/>
    <n v="10"/>
    <n v="103.80500000000001"/>
    <n v="0.58317415730337085"/>
    <n v="22.58"/>
    <n v="17.41"/>
    <n v="1.8072450500000001"/>
    <n v="0"/>
    <n v="1"/>
    <n v="0"/>
  </r>
  <r>
    <x v="8"/>
    <n v="12"/>
    <n v="5"/>
    <s v="ON"/>
    <d v="2019-05-12T00:00:00"/>
    <s v="Avg of 4 NM Projects"/>
    <n v="11"/>
    <n v="118.66"/>
    <n v="0.66662921348314608"/>
    <n v="26.46"/>
    <n v="35.799999999999997"/>
    <n v="4.2480279999999997"/>
    <n v="0"/>
    <n v="1"/>
    <n v="0"/>
  </r>
  <r>
    <x v="8"/>
    <n v="12"/>
    <n v="5"/>
    <s v="ON"/>
    <d v="2019-05-12T00:00:00"/>
    <s v="Avg of 4 NM Projects"/>
    <n v="12"/>
    <n v="123.01"/>
    <n v="0.69106741573033714"/>
    <n v="26"/>
    <n v="21.59"/>
    <n v="2.6557859000000001"/>
    <n v="0"/>
    <n v="1"/>
    <n v="0"/>
  </r>
  <r>
    <x v="8"/>
    <n v="12"/>
    <n v="5"/>
    <s v="ON"/>
    <d v="2019-05-12T00:00:00"/>
    <s v="Avg of 4 NM Projects"/>
    <n v="13"/>
    <n v="126.20999999999998"/>
    <n v="0.70904494382022465"/>
    <n v="23.99"/>
    <n v="21.89"/>
    <n v="2.7627368999999993"/>
    <n v="0"/>
    <n v="1"/>
    <n v="0"/>
  </r>
  <r>
    <x v="8"/>
    <n v="12"/>
    <n v="5"/>
    <s v="ON"/>
    <d v="2019-05-12T00:00:00"/>
    <s v="Avg of 4 NM Projects"/>
    <n v="14"/>
    <n v="128.38499999999999"/>
    <n v="0.72126404494382013"/>
    <n v="23.93"/>
    <n v="21.83"/>
    <n v="2.8026445499999997"/>
    <n v="0"/>
    <n v="1"/>
    <n v="0"/>
  </r>
  <r>
    <x v="8"/>
    <n v="12"/>
    <n v="5"/>
    <s v="ON"/>
    <d v="2019-05-12T00:00:00"/>
    <s v="Avg of 4 NM Projects"/>
    <n v="15"/>
    <n v="118.66499999999999"/>
    <n v="0.66665730337078644"/>
    <n v="23.44"/>
    <n v="20.34"/>
    <n v="2.4136460999999998"/>
    <n v="0"/>
    <n v="1"/>
    <n v="0"/>
  </r>
  <r>
    <x v="8"/>
    <n v="12"/>
    <n v="5"/>
    <s v="ON"/>
    <d v="2019-05-12T00:00:00"/>
    <s v="Avg of 4 NM Projects"/>
    <n v="16"/>
    <n v="98.56"/>
    <n v="0.55370786516853931"/>
    <n v="23.92"/>
    <n v="21.87"/>
    <n v="2.1555072000000002"/>
    <n v="0"/>
    <n v="1"/>
    <n v="0"/>
  </r>
  <r>
    <x v="8"/>
    <n v="12"/>
    <n v="5"/>
    <s v="ON"/>
    <d v="2019-05-12T00:00:00"/>
    <s v="Avg of 4 NM Projects"/>
    <n v="17"/>
    <n v="73.724999999999994"/>
    <n v="0.41418539325842696"/>
    <n v="22.52"/>
    <n v="32.520000000000003"/>
    <n v="2.3975370000000003"/>
    <n v="0"/>
    <n v="0"/>
    <n v="0"/>
  </r>
  <r>
    <x v="8"/>
    <n v="12"/>
    <n v="5"/>
    <s v="ON"/>
    <d v="2019-05-12T00:00:00"/>
    <s v="Avg of 4 NM Projects"/>
    <n v="18"/>
    <n v="53.120000000000005"/>
    <n v="0.29842696629213483"/>
    <n v="26.04"/>
    <n v="40.619999999999997"/>
    <n v="2.1577343999999998"/>
    <n v="0"/>
    <n v="0"/>
    <n v="0"/>
  </r>
  <r>
    <x v="8"/>
    <n v="12"/>
    <n v="5"/>
    <s v="ON"/>
    <d v="2019-05-12T00:00:00"/>
    <s v="Avg of 4 NM Projects"/>
    <n v="19"/>
    <n v="32.630000000000003"/>
    <n v="0.18331460674157304"/>
    <n v="28.25"/>
    <n v="35.53"/>
    <n v="1.1593439000000001"/>
    <n v="0"/>
    <n v="0"/>
    <n v="0"/>
  </r>
  <r>
    <x v="8"/>
    <n v="12"/>
    <n v="5"/>
    <s v="ON"/>
    <d v="2019-05-12T00:00:00"/>
    <s v="Avg of 4 NM Projects"/>
    <n v="20"/>
    <n v="7.8149999999999995"/>
    <n v="4.3904494382022471E-2"/>
    <n v="32.35"/>
    <n v="31.74"/>
    <n v="0.24804809999999997"/>
    <n v="0"/>
    <n v="0"/>
    <n v="0"/>
  </r>
  <r>
    <x v="8"/>
    <n v="12"/>
    <n v="5"/>
    <s v="ON"/>
    <d v="2019-05-12T00:00:00"/>
    <s v="Avg of 4 NM Projects"/>
    <n v="21"/>
    <n v="-0.13"/>
    <n v="-7.3033707865168538E-4"/>
    <n v="34.53"/>
    <n v="32.409999999999997"/>
    <n v="-4.2132999999999997E-3"/>
    <n v="0"/>
    <n v="0"/>
    <n v="0"/>
  </r>
  <r>
    <x v="8"/>
    <n v="12"/>
    <n v="5"/>
    <s v="ON"/>
    <d v="2019-05-12T00:00:00"/>
    <s v="Avg of 4 NM Projects"/>
    <n v="22"/>
    <n v="0"/>
    <n v="0"/>
    <n v="24.44"/>
    <n v="26.35"/>
    <n v="0"/>
    <n v="1"/>
    <n v="0"/>
    <n v="0"/>
  </r>
  <r>
    <x v="8"/>
    <n v="12"/>
    <n v="5"/>
    <s v="ON"/>
    <d v="2019-05-12T00:00:00"/>
    <s v="Avg of 4 NM Projects"/>
    <n v="23"/>
    <n v="0"/>
    <n v="0"/>
    <n v="22.5"/>
    <n v="20.29"/>
    <n v="0"/>
    <n v="1"/>
    <n v="0"/>
    <n v="0"/>
  </r>
  <r>
    <x v="8"/>
    <n v="12"/>
    <n v="5"/>
    <s v="OFF"/>
    <d v="2019-05-12T00:00:00"/>
    <s v="Avg of 4 NM Projects"/>
    <n v="24"/>
    <n v="0"/>
    <n v="0"/>
    <n v="21.7"/>
    <n v="21.95"/>
    <n v="0"/>
    <n v="1"/>
    <n v="0"/>
    <n v="0"/>
  </r>
  <r>
    <x v="8"/>
    <n v="13"/>
    <n v="6"/>
    <s v="OFF"/>
    <d v="2019-05-13T00:00:00"/>
    <s v="Avg of 4 NM Projects"/>
    <n v="1"/>
    <n v="-0.26"/>
    <n v="-1.4606741573033708E-3"/>
    <n v="17.28"/>
    <n v="17.07"/>
    <n v="-4.4381999999999998E-3"/>
    <n v="0"/>
    <n v="0"/>
    <n v="0"/>
  </r>
  <r>
    <x v="8"/>
    <n v="13"/>
    <n v="6"/>
    <s v="OFF"/>
    <d v="2019-05-13T00:00:00"/>
    <s v="Avg of 4 NM Projects"/>
    <n v="2"/>
    <n v="-0.13"/>
    <n v="-7.3033707865168538E-4"/>
    <n v="16.37"/>
    <n v="16.84"/>
    <n v="-2.1892000000000001E-3"/>
    <n v="0"/>
    <n v="0"/>
    <n v="0"/>
  </r>
  <r>
    <x v="8"/>
    <n v="13"/>
    <n v="6"/>
    <s v="OFF"/>
    <d v="2019-05-13T00:00:00"/>
    <s v="Avg of 4 NM Projects"/>
    <n v="3"/>
    <n v="-0.13"/>
    <n v="-7.3033707865168538E-4"/>
    <n v="15.92"/>
    <n v="15.98"/>
    <n v="-2.0774000000000001E-3"/>
    <n v="0"/>
    <n v="0"/>
    <n v="0"/>
  </r>
  <r>
    <x v="8"/>
    <n v="13"/>
    <n v="6"/>
    <s v="OFF"/>
    <d v="2019-05-13T00:00:00"/>
    <s v="Avg of 4 NM Projects"/>
    <n v="4"/>
    <n v="0"/>
    <n v="0"/>
    <n v="16.14"/>
    <n v="16.309999999999999"/>
    <n v="0"/>
    <n v="1"/>
    <n v="0"/>
    <n v="0"/>
  </r>
  <r>
    <x v="8"/>
    <n v="13"/>
    <n v="6"/>
    <s v="OFF"/>
    <d v="2019-05-13T00:00:00"/>
    <s v="Avg of 4 NM Projects"/>
    <n v="5"/>
    <n v="-0.13"/>
    <n v="-7.3033707865168538E-4"/>
    <n v="16.38"/>
    <n v="16.75"/>
    <n v="-2.1775000000000002E-3"/>
    <n v="0"/>
    <n v="0"/>
    <n v="0"/>
  </r>
  <r>
    <x v="8"/>
    <n v="13"/>
    <n v="6"/>
    <s v="OFF"/>
    <d v="2019-05-13T00:00:00"/>
    <s v="Avg of 4 NM Projects"/>
    <n v="6"/>
    <n v="0.125"/>
    <n v="7.0224719101123594E-4"/>
    <n v="20.96"/>
    <n v="19.55"/>
    <n v="2.4437500000000002E-3"/>
    <n v="0"/>
    <n v="0"/>
    <n v="0"/>
  </r>
  <r>
    <x v="8"/>
    <n v="13"/>
    <n v="6"/>
    <s v="OFF"/>
    <d v="2019-05-13T00:00:00"/>
    <s v="Avg of 4 NM Projects"/>
    <n v="7"/>
    <n v="12.030000000000001"/>
    <n v="6.7584269662921359E-2"/>
    <n v="23.65"/>
    <n v="19.89"/>
    <n v="0.23927670000000004"/>
    <n v="0"/>
    <n v="0"/>
    <n v="0"/>
  </r>
  <r>
    <x v="8"/>
    <n v="13"/>
    <n v="6"/>
    <s v="ON"/>
    <d v="2019-05-13T00:00:00"/>
    <s v="Avg of 4 NM Projects"/>
    <n v="8"/>
    <n v="42.76"/>
    <n v="0.24022471910112358"/>
    <n v="31"/>
    <n v="23.3"/>
    <n v="0.99630799999999997"/>
    <n v="0"/>
    <n v="0"/>
    <n v="0"/>
  </r>
  <r>
    <x v="8"/>
    <n v="13"/>
    <n v="6"/>
    <s v="ON"/>
    <d v="2019-05-13T00:00:00"/>
    <s v="Avg of 4 NM Projects"/>
    <n v="9"/>
    <n v="85.38"/>
    <n v="0.47966292134831456"/>
    <n v="31"/>
    <n v="22.82"/>
    <n v="1.9483716"/>
    <n v="0"/>
    <n v="0"/>
    <n v="0"/>
  </r>
  <r>
    <x v="8"/>
    <n v="13"/>
    <n v="6"/>
    <s v="ON"/>
    <d v="2019-05-13T00:00:00"/>
    <s v="Avg of 4 NM Projects"/>
    <n v="10"/>
    <n v="109.05"/>
    <n v="0.61264044943820228"/>
    <n v="31.17"/>
    <n v="23.04"/>
    <n v="2.5125119999999996"/>
    <n v="0"/>
    <n v="1"/>
    <n v="0"/>
  </r>
  <r>
    <x v="8"/>
    <n v="13"/>
    <n v="6"/>
    <s v="ON"/>
    <d v="2019-05-13T00:00:00"/>
    <s v="Avg of 4 NM Projects"/>
    <n v="11"/>
    <n v="112.12499999999999"/>
    <n v="0.62991573033707859"/>
    <n v="30.84"/>
    <n v="21.99"/>
    <n v="2.4656287499999996"/>
    <n v="0"/>
    <n v="1"/>
    <n v="0"/>
  </r>
  <r>
    <x v="8"/>
    <n v="13"/>
    <n v="6"/>
    <s v="ON"/>
    <d v="2019-05-13T00:00:00"/>
    <s v="Avg of 4 NM Projects"/>
    <n v="12"/>
    <n v="128"/>
    <n v="0.7191011235955056"/>
    <n v="31"/>
    <n v="21.2"/>
    <n v="2.7136"/>
    <n v="0"/>
    <n v="1"/>
    <n v="0"/>
  </r>
  <r>
    <x v="8"/>
    <n v="13"/>
    <n v="6"/>
    <s v="ON"/>
    <d v="2019-05-13T00:00:00"/>
    <s v="Avg of 4 NM Projects"/>
    <n v="13"/>
    <n v="130.81"/>
    <n v="0.73488764044943822"/>
    <n v="27.5"/>
    <n v="20.99"/>
    <n v="2.7457018999999998"/>
    <n v="0"/>
    <n v="1"/>
    <n v="0"/>
  </r>
  <r>
    <x v="8"/>
    <n v="13"/>
    <n v="6"/>
    <s v="ON"/>
    <d v="2019-05-13T00:00:00"/>
    <s v="Avg of 4 NM Projects"/>
    <n v="14"/>
    <n v="109.31"/>
    <n v="0.61410112359550562"/>
    <n v="26.5"/>
    <n v="21.21"/>
    <n v="2.3184651000000005"/>
    <n v="0"/>
    <n v="1"/>
    <n v="0"/>
  </r>
  <r>
    <x v="8"/>
    <n v="13"/>
    <n v="6"/>
    <s v="ON"/>
    <d v="2019-05-13T00:00:00"/>
    <s v="Avg of 4 NM Projects"/>
    <n v="15"/>
    <n v="107.39499999999998"/>
    <n v="0.60334269662921336"/>
    <n v="26.5"/>
    <n v="21.11"/>
    <n v="2.2671084499999998"/>
    <n v="0"/>
    <n v="1"/>
    <n v="0"/>
  </r>
  <r>
    <x v="8"/>
    <n v="13"/>
    <n v="6"/>
    <s v="ON"/>
    <d v="2019-05-13T00:00:00"/>
    <s v="Avg of 4 NM Projects"/>
    <n v="16"/>
    <n v="88.58"/>
    <n v="0.49764044943820224"/>
    <n v="27.5"/>
    <n v="23.49"/>
    <n v="2.0807441999999998"/>
    <n v="0"/>
    <n v="0"/>
    <n v="0"/>
  </r>
  <r>
    <x v="8"/>
    <n v="13"/>
    <n v="6"/>
    <s v="ON"/>
    <d v="2019-05-13T00:00:00"/>
    <s v="Avg of 4 NM Projects"/>
    <n v="17"/>
    <n v="62.084999999999994"/>
    <n v="0.34879213483146065"/>
    <n v="29.93"/>
    <n v="31.27"/>
    <n v="1.9413979499999998"/>
    <n v="0"/>
    <n v="0"/>
    <n v="0"/>
  </r>
  <r>
    <x v="8"/>
    <n v="13"/>
    <n v="6"/>
    <s v="ON"/>
    <d v="2019-05-13T00:00:00"/>
    <s v="Avg of 4 NM Projects"/>
    <n v="18"/>
    <n v="46.595000000000006"/>
    <n v="0.26176966292134835"/>
    <n v="32.590000000000003"/>
    <n v="31.95"/>
    <n v="1.48871025"/>
    <n v="0"/>
    <n v="0"/>
    <n v="0"/>
  </r>
  <r>
    <x v="8"/>
    <n v="13"/>
    <n v="6"/>
    <s v="ON"/>
    <d v="2019-05-13T00:00:00"/>
    <s v="Avg of 4 NM Projects"/>
    <n v="19"/>
    <n v="19.975000000000001"/>
    <n v="0.11221910112359551"/>
    <n v="35.200000000000003"/>
    <n v="33.31"/>
    <n v="0.66536725000000008"/>
    <n v="0"/>
    <n v="0"/>
    <n v="0"/>
  </r>
  <r>
    <x v="8"/>
    <n v="13"/>
    <n v="6"/>
    <s v="ON"/>
    <d v="2019-05-13T00:00:00"/>
    <s v="Avg of 4 NM Projects"/>
    <n v="20"/>
    <n v="3.8449999999999998"/>
    <n v="2.1601123595505617E-2"/>
    <n v="35.840000000000003"/>
    <n v="31.6"/>
    <n v="0.121502"/>
    <n v="0"/>
    <n v="0"/>
    <n v="0"/>
  </r>
  <r>
    <x v="8"/>
    <n v="13"/>
    <n v="6"/>
    <s v="ON"/>
    <d v="2019-05-13T00:00:00"/>
    <s v="Avg of 4 NM Projects"/>
    <n v="21"/>
    <n v="-0.26"/>
    <n v="-1.4606741573033708E-3"/>
    <n v="35.89"/>
    <n v="27.17"/>
    <n v="-7.0642000000000005E-3"/>
    <n v="0"/>
    <n v="0"/>
    <n v="0"/>
  </r>
  <r>
    <x v="8"/>
    <n v="13"/>
    <n v="6"/>
    <s v="ON"/>
    <d v="2019-05-13T00:00:00"/>
    <s v="Avg of 4 NM Projects"/>
    <n v="22"/>
    <n v="-0.13"/>
    <n v="-7.3033707865168538E-4"/>
    <n v="28.6"/>
    <n v="27.69"/>
    <n v="-3.5997000000000004E-3"/>
    <n v="0"/>
    <n v="0"/>
    <n v="0"/>
  </r>
  <r>
    <x v="8"/>
    <n v="13"/>
    <n v="6"/>
    <s v="ON"/>
    <d v="2019-05-13T00:00:00"/>
    <s v="Avg of 4 NM Projects"/>
    <n v="23"/>
    <n v="0"/>
    <n v="0"/>
    <n v="23.16"/>
    <n v="21.8"/>
    <n v="0"/>
    <n v="1"/>
    <n v="0"/>
    <n v="0"/>
  </r>
  <r>
    <x v="8"/>
    <n v="13"/>
    <n v="6"/>
    <s v="OFF"/>
    <d v="2019-05-13T00:00:00"/>
    <s v="Avg of 4 NM Projects"/>
    <n v="24"/>
    <n v="-0.13"/>
    <n v="-7.3033707865168538E-4"/>
    <n v="22.54"/>
    <n v="27.06"/>
    <n v="-3.5177999999999997E-3"/>
    <n v="0"/>
    <n v="0"/>
    <n v="0"/>
  </r>
  <r>
    <x v="8"/>
    <n v="14"/>
    <n v="7"/>
    <s v="OFF"/>
    <d v="2019-05-14T00:00:00"/>
    <s v="Avg of 4 NM Projects"/>
    <n v="1"/>
    <n v="0"/>
    <n v="0"/>
    <n v="22.02"/>
    <n v="21.53"/>
    <n v="0"/>
    <n v="1"/>
    <n v="0"/>
    <n v="0"/>
  </r>
  <r>
    <x v="8"/>
    <n v="14"/>
    <n v="7"/>
    <s v="OFF"/>
    <d v="2019-05-14T00:00:00"/>
    <s v="Avg of 4 NM Projects"/>
    <n v="2"/>
    <n v="-0.26"/>
    <n v="-1.4606741573033708E-3"/>
    <n v="21.67"/>
    <n v="18.809999999999999"/>
    <n v="-4.8906000000000002E-3"/>
    <n v="0"/>
    <n v="0"/>
    <n v="0"/>
  </r>
  <r>
    <x v="8"/>
    <n v="14"/>
    <n v="7"/>
    <s v="OFF"/>
    <d v="2019-05-14T00:00:00"/>
    <s v="Avg of 4 NM Projects"/>
    <n v="3"/>
    <n v="-0.13"/>
    <n v="-7.3033707865168538E-4"/>
    <n v="21.3"/>
    <n v="18.91"/>
    <n v="-2.4583000000000001E-3"/>
    <n v="0"/>
    <n v="0"/>
    <n v="0"/>
  </r>
  <r>
    <x v="8"/>
    <n v="14"/>
    <n v="7"/>
    <s v="OFF"/>
    <d v="2019-05-14T00:00:00"/>
    <s v="Avg of 4 NM Projects"/>
    <n v="4"/>
    <n v="-0.39"/>
    <n v="-2.1910112359550564E-3"/>
    <n v="21.3"/>
    <n v="18.989999999999998"/>
    <n v="-7.4060999999999997E-3"/>
    <n v="0"/>
    <n v="0"/>
    <n v="0"/>
  </r>
  <r>
    <x v="8"/>
    <n v="14"/>
    <n v="7"/>
    <s v="OFF"/>
    <d v="2019-05-14T00:00:00"/>
    <s v="Avg of 4 NM Projects"/>
    <n v="5"/>
    <n v="0"/>
    <n v="0"/>
    <n v="21.38"/>
    <n v="18.72"/>
    <n v="0"/>
    <n v="1"/>
    <n v="0"/>
    <n v="0"/>
  </r>
  <r>
    <x v="8"/>
    <n v="14"/>
    <n v="7"/>
    <s v="OFF"/>
    <d v="2019-05-14T00:00:00"/>
    <s v="Avg of 4 NM Projects"/>
    <n v="6"/>
    <n v="0"/>
    <n v="0"/>
    <n v="23.4"/>
    <n v="18.72"/>
    <n v="0"/>
    <n v="1"/>
    <n v="0"/>
    <n v="0"/>
  </r>
  <r>
    <x v="8"/>
    <n v="14"/>
    <n v="7"/>
    <s v="OFF"/>
    <d v="2019-05-14T00:00:00"/>
    <s v="Avg of 4 NM Projects"/>
    <n v="7"/>
    <n v="8.7050000000000001"/>
    <n v="4.8904494382022469E-2"/>
    <n v="28.88"/>
    <n v="32.39"/>
    <n v="0.28195494999999998"/>
    <n v="0"/>
    <n v="0"/>
    <n v="0"/>
  </r>
  <r>
    <x v="8"/>
    <n v="14"/>
    <n v="7"/>
    <s v="OFF"/>
    <d v="2019-05-14T00:00:00"/>
    <s v="Avg of 4 NM Projects"/>
    <n v="8"/>
    <n v="37.765000000000001"/>
    <n v="0.2121629213483146"/>
    <n v="26.95"/>
    <n v="27.12"/>
    <n v="1.0241867999999998"/>
    <n v="0"/>
    <n v="0"/>
    <n v="0"/>
  </r>
  <r>
    <x v="8"/>
    <n v="14"/>
    <n v="7"/>
    <s v="OFF"/>
    <d v="2019-05-14T00:00:00"/>
    <s v="Avg of 4 NM Projects"/>
    <n v="9"/>
    <n v="68.224999999999994"/>
    <n v="0.38328651685393256"/>
    <n v="28.5"/>
    <n v="23.57"/>
    <n v="1.6080632499999998"/>
    <n v="0"/>
    <n v="0"/>
    <n v="0"/>
  </r>
  <r>
    <x v="8"/>
    <n v="14"/>
    <n v="7"/>
    <s v="OFF"/>
    <d v="2019-05-14T00:00:00"/>
    <s v="Avg of 4 NM Projects"/>
    <n v="10"/>
    <n v="81.284999999999997"/>
    <n v="0.45665730337078647"/>
    <n v="29.7"/>
    <n v="20.49"/>
    <n v="1.6655296499999996"/>
    <n v="0"/>
    <n v="0"/>
    <n v="0"/>
  </r>
  <r>
    <x v="8"/>
    <n v="14"/>
    <n v="7"/>
    <s v="OFF"/>
    <d v="2019-05-14T00:00:00"/>
    <s v="Avg of 4 NM Projects"/>
    <n v="11"/>
    <n v="94.080000000000013"/>
    <n v="0.52853932584269669"/>
    <n v="29.67"/>
    <n v="20.83"/>
    <n v="1.9596864000000001"/>
    <n v="0"/>
    <n v="1"/>
    <n v="0"/>
  </r>
  <r>
    <x v="8"/>
    <n v="14"/>
    <n v="7"/>
    <s v="OFF"/>
    <d v="2019-05-14T00:00:00"/>
    <s v="Avg of 4 NM Projects"/>
    <n v="12"/>
    <n v="105.35500000000002"/>
    <n v="0.59188202247191024"/>
    <n v="29.65"/>
    <n v="21.97"/>
    <n v="2.3146493500000003"/>
    <n v="0"/>
    <n v="1"/>
    <n v="0"/>
  </r>
  <r>
    <x v="8"/>
    <n v="14"/>
    <n v="7"/>
    <s v="OFF"/>
    <d v="2019-05-14T00:00:00"/>
    <s v="Avg of 4 NM Projects"/>
    <n v="13"/>
    <n v="110.85"/>
    <n v="0.62275280898876406"/>
    <n v="25.71"/>
    <n v="22.15"/>
    <n v="2.4553274999999997"/>
    <n v="0"/>
    <n v="1"/>
    <n v="0"/>
  </r>
  <r>
    <x v="8"/>
    <n v="14"/>
    <n v="7"/>
    <s v="OFF"/>
    <d v="2019-05-14T00:00:00"/>
    <s v="Avg of 4 NM Projects"/>
    <n v="14"/>
    <n v="107.38500000000001"/>
    <n v="0.60328651685393264"/>
    <n v="23.8"/>
    <n v="22.01"/>
    <n v="2.3635438500000006"/>
    <n v="0"/>
    <n v="1"/>
    <n v="0"/>
  </r>
  <r>
    <x v="8"/>
    <n v="14"/>
    <n v="7"/>
    <s v="OFF"/>
    <d v="2019-05-14T00:00:00"/>
    <s v="Avg of 4 NM Projects"/>
    <n v="15"/>
    <n v="99.584999999999994"/>
    <n v="0.55946629213483146"/>
    <n v="23.53"/>
    <n v="21.95"/>
    <n v="2.1858907499999995"/>
    <n v="0"/>
    <n v="1"/>
    <n v="0"/>
  </r>
  <r>
    <x v="8"/>
    <n v="14"/>
    <n v="7"/>
    <s v="OFF"/>
    <d v="2019-05-14T00:00:00"/>
    <s v="Avg of 4 NM Projects"/>
    <n v="16"/>
    <n v="79.865000000000009"/>
    <n v="0.44867977528089892"/>
    <n v="23.65"/>
    <n v="21.6"/>
    <n v="1.7250840000000003"/>
    <n v="0"/>
    <n v="0"/>
    <n v="0"/>
  </r>
  <r>
    <x v="8"/>
    <n v="14"/>
    <n v="7"/>
    <s v="OFF"/>
    <d v="2019-05-14T00:00:00"/>
    <s v="Avg of 4 NM Projects"/>
    <n v="17"/>
    <n v="62.975000000000001"/>
    <n v="0.35379213483146066"/>
    <n v="25.58"/>
    <n v="21.84"/>
    <n v="1.3753740000000001"/>
    <n v="0"/>
    <n v="0"/>
    <n v="0"/>
  </r>
  <r>
    <x v="8"/>
    <n v="14"/>
    <n v="7"/>
    <s v="OFF"/>
    <d v="2019-05-14T00:00:00"/>
    <s v="Avg of 4 NM Projects"/>
    <n v="18"/>
    <n v="42.879999999999995"/>
    <n v="0.24089887640449437"/>
    <n v="29.33"/>
    <n v="27.92"/>
    <n v="1.1972095999999999"/>
    <n v="0"/>
    <n v="0"/>
    <n v="0"/>
  </r>
  <r>
    <x v="8"/>
    <n v="14"/>
    <n v="7"/>
    <s v="OFF"/>
    <d v="2019-05-14T00:00:00"/>
    <s v="Avg of 4 NM Projects"/>
    <n v="19"/>
    <n v="21.369999999999997"/>
    <n v="0.12005617977528088"/>
    <n v="30.91"/>
    <n v="32.54"/>
    <n v="0.69537979999999988"/>
    <n v="0"/>
    <n v="0"/>
    <n v="0"/>
  </r>
  <r>
    <x v="8"/>
    <n v="14"/>
    <n v="7"/>
    <s v="OFF"/>
    <d v="2019-05-14T00:00:00"/>
    <s v="Avg of 4 NM Projects"/>
    <n v="20"/>
    <n v="5.125"/>
    <n v="2.8792134831460675E-2"/>
    <n v="30.93"/>
    <n v="29.82"/>
    <n v="0.15282750000000001"/>
    <n v="0"/>
    <n v="0"/>
    <n v="0"/>
  </r>
  <r>
    <x v="8"/>
    <n v="14"/>
    <n v="7"/>
    <s v="OFF"/>
    <d v="2019-05-14T00:00:00"/>
    <s v="Avg of 4 NM Projects"/>
    <n v="21"/>
    <n v="-0.26"/>
    <n v="-1.4606741573033708E-3"/>
    <n v="30.91"/>
    <n v="27.37"/>
    <n v="-7.1162000000000005E-3"/>
    <n v="0"/>
    <n v="0"/>
    <n v="0"/>
  </r>
  <r>
    <x v="8"/>
    <n v="14"/>
    <n v="7"/>
    <s v="OFF"/>
    <d v="2019-05-14T00:00:00"/>
    <s v="Avg of 4 NM Projects"/>
    <n v="22"/>
    <n v="-0.13"/>
    <n v="-7.3033707865168538E-4"/>
    <n v="26.3"/>
    <n v="26.43"/>
    <n v="-3.4359E-3"/>
    <n v="0"/>
    <n v="0"/>
    <n v="0"/>
  </r>
  <r>
    <x v="8"/>
    <n v="14"/>
    <n v="7"/>
    <s v="OFF"/>
    <d v="2019-05-14T00:00:00"/>
    <s v="Avg of 4 NM Projects"/>
    <n v="23"/>
    <n v="-0.13"/>
    <n v="-7.3033707865168538E-4"/>
    <n v="22.99"/>
    <n v="39.090000000000003"/>
    <n v="-5.0817000000000006E-3"/>
    <n v="0"/>
    <n v="0"/>
    <n v="0"/>
  </r>
  <r>
    <x v="8"/>
    <n v="14"/>
    <n v="7"/>
    <s v="OFF"/>
    <d v="2019-05-14T00:00:00"/>
    <s v="Avg of 4 NM Projects"/>
    <n v="24"/>
    <n v="-0.26"/>
    <n v="-1.4606741573033708E-3"/>
    <n v="22.12"/>
    <n v="34.17"/>
    <n v="-8.8842000000000001E-3"/>
    <n v="0"/>
    <n v="0"/>
    <n v="0"/>
  </r>
  <r>
    <x v="8"/>
    <n v="15"/>
    <n v="1"/>
    <s v="OFF"/>
    <d v="2019-05-15T00:00:00"/>
    <s v="Avg of 4 NM Projects"/>
    <n v="1"/>
    <n v="0"/>
    <n v="0"/>
    <n v="22.99"/>
    <n v="42.7"/>
    <n v="0"/>
    <n v="1"/>
    <n v="0"/>
    <n v="0"/>
  </r>
  <r>
    <x v="8"/>
    <n v="15"/>
    <n v="1"/>
    <s v="OFF"/>
    <d v="2019-05-15T00:00:00"/>
    <s v="Avg of 4 NM Projects"/>
    <n v="2"/>
    <n v="-0.13"/>
    <n v="-7.3033707865168538E-4"/>
    <n v="21.13"/>
    <n v="20.81"/>
    <n v="-2.7052999999999999E-3"/>
    <n v="0"/>
    <n v="0"/>
    <n v="0"/>
  </r>
  <r>
    <x v="8"/>
    <n v="15"/>
    <n v="1"/>
    <s v="OFF"/>
    <d v="2019-05-15T00:00:00"/>
    <s v="Avg of 4 NM Projects"/>
    <n v="3"/>
    <n v="-0.13"/>
    <n v="-7.3033707865168538E-4"/>
    <n v="20.79"/>
    <n v="17.940000000000001"/>
    <n v="-2.3322000000000004E-3"/>
    <n v="0"/>
    <n v="0"/>
    <n v="0"/>
  </r>
  <r>
    <x v="8"/>
    <n v="15"/>
    <n v="1"/>
    <s v="OFF"/>
    <d v="2019-05-15T00:00:00"/>
    <s v="Avg of 4 NM Projects"/>
    <n v="4"/>
    <n v="0"/>
    <n v="0"/>
    <n v="21.63"/>
    <n v="20.94"/>
    <n v="0"/>
    <n v="1"/>
    <n v="0"/>
    <n v="0"/>
  </r>
  <r>
    <x v="8"/>
    <n v="15"/>
    <n v="1"/>
    <s v="OFF"/>
    <d v="2019-05-15T00:00:00"/>
    <s v="Avg of 4 NM Projects"/>
    <n v="5"/>
    <n v="0"/>
    <n v="0"/>
    <n v="21.14"/>
    <n v="26.97"/>
    <n v="0"/>
    <n v="1"/>
    <n v="0"/>
    <n v="0"/>
  </r>
  <r>
    <x v="8"/>
    <n v="15"/>
    <n v="1"/>
    <s v="OFF"/>
    <d v="2019-05-15T00:00:00"/>
    <s v="Avg of 4 NM Projects"/>
    <n v="6"/>
    <n v="-0.13"/>
    <n v="-7.3033707865168538E-4"/>
    <n v="22.43"/>
    <n v="36.86"/>
    <n v="-4.7918000000000006E-3"/>
    <n v="0"/>
    <n v="0"/>
    <n v="0"/>
  </r>
  <r>
    <x v="8"/>
    <n v="15"/>
    <n v="1"/>
    <s v="OFF"/>
    <d v="2019-05-15T00:00:00"/>
    <s v="Avg of 4 NM Projects"/>
    <n v="7"/>
    <n v="4.3499999999999996"/>
    <n v="2.443820224719101E-2"/>
    <n v="30.9"/>
    <n v="25.17"/>
    <n v="0.10948949999999999"/>
    <n v="0"/>
    <n v="0"/>
    <n v="0"/>
  </r>
  <r>
    <x v="8"/>
    <n v="15"/>
    <n v="1"/>
    <s v="OFF"/>
    <d v="2019-05-15T00:00:00"/>
    <s v="Avg of 4 NM Projects"/>
    <n v="8"/>
    <n v="17.149999999999999"/>
    <n v="9.6348314606741564E-2"/>
    <n v="34.630000000000003"/>
    <n v="32.06"/>
    <n v="0.5498289999999999"/>
    <n v="0"/>
    <n v="0"/>
    <n v="0"/>
  </r>
  <r>
    <x v="8"/>
    <n v="15"/>
    <n v="1"/>
    <s v="OFF"/>
    <d v="2019-05-15T00:00:00"/>
    <s v="Avg of 4 NM Projects"/>
    <n v="9"/>
    <n v="27.265000000000001"/>
    <n v="0.15317415730337078"/>
    <n v="27.02"/>
    <n v="21.15"/>
    <n v="0.57665474999999988"/>
    <n v="0"/>
    <n v="0"/>
    <n v="0"/>
  </r>
  <r>
    <x v="8"/>
    <n v="15"/>
    <n v="1"/>
    <s v="OFF"/>
    <d v="2019-05-15T00:00:00"/>
    <s v="Avg of 4 NM Projects"/>
    <n v="10"/>
    <n v="41.480000000000004"/>
    <n v="0.23303370786516855"/>
    <n v="24.02"/>
    <n v="20.89"/>
    <n v="0.8665172000000001"/>
    <n v="0"/>
    <n v="0"/>
    <n v="0"/>
  </r>
  <r>
    <x v="8"/>
    <n v="15"/>
    <n v="1"/>
    <s v="OFF"/>
    <d v="2019-05-15T00:00:00"/>
    <s v="Avg of 4 NM Projects"/>
    <n v="11"/>
    <n v="52.1"/>
    <n v="0.29269662921348316"/>
    <n v="21.9"/>
    <n v="20.56"/>
    <n v="1.0711759999999999"/>
    <n v="0"/>
    <n v="0"/>
    <n v="0"/>
  </r>
  <r>
    <x v="8"/>
    <n v="15"/>
    <n v="1"/>
    <s v="OFF"/>
    <d v="2019-05-15T00:00:00"/>
    <s v="Avg of 4 NM Projects"/>
    <n v="12"/>
    <n v="39.424999999999997"/>
    <n v="0.2214887640449438"/>
    <n v="22.1"/>
    <n v="19"/>
    <n v="0.74907499999999994"/>
    <n v="0"/>
    <n v="0"/>
    <n v="0"/>
  </r>
  <r>
    <x v="8"/>
    <n v="15"/>
    <n v="1"/>
    <s v="OFF"/>
    <d v="2019-05-15T00:00:00"/>
    <s v="Avg of 4 NM Projects"/>
    <n v="13"/>
    <n v="51.965000000000003"/>
    <n v="0.29193820224719103"/>
    <n v="21.98"/>
    <n v="19.3"/>
    <n v="1.0029245"/>
    <n v="0"/>
    <n v="0"/>
    <n v="0"/>
  </r>
  <r>
    <x v="8"/>
    <n v="15"/>
    <n v="1"/>
    <s v="OFF"/>
    <d v="2019-05-15T00:00:00"/>
    <s v="Avg of 4 NM Projects"/>
    <n v="14"/>
    <n v="57.995000000000005"/>
    <n v="0.32581460674157303"/>
    <n v="22.91"/>
    <n v="20.64"/>
    <n v="1.1970168000000001"/>
    <n v="0"/>
    <n v="0"/>
    <n v="0"/>
  </r>
  <r>
    <x v="8"/>
    <n v="15"/>
    <n v="1"/>
    <s v="OFF"/>
    <d v="2019-05-15T00:00:00"/>
    <s v="Avg of 4 NM Projects"/>
    <n v="15"/>
    <n v="45.445"/>
    <n v="0.25530898876404495"/>
    <n v="22.2"/>
    <n v="22.49"/>
    <n v="1.0220580500000001"/>
    <n v="0"/>
    <n v="0"/>
    <n v="0"/>
  </r>
  <r>
    <x v="8"/>
    <n v="15"/>
    <n v="1"/>
    <s v="OFF"/>
    <d v="2019-05-15T00:00:00"/>
    <s v="Avg of 4 NM Projects"/>
    <n v="16"/>
    <n v="52.734999999999999"/>
    <n v="0.29626404494382025"/>
    <n v="22.02"/>
    <n v="19.239999999999998"/>
    <n v="1.0146213999999998"/>
    <n v="0"/>
    <n v="0"/>
    <n v="0"/>
  </r>
  <r>
    <x v="8"/>
    <n v="15"/>
    <n v="1"/>
    <s v="OFF"/>
    <d v="2019-05-15T00:00:00"/>
    <s v="Avg of 4 NM Projects"/>
    <n v="17"/>
    <n v="47.489999999999995"/>
    <n v="0.26679775280898871"/>
    <n v="23.28"/>
    <n v="19.97"/>
    <n v="0.94837529999999981"/>
    <n v="0"/>
    <n v="0"/>
    <n v="0"/>
  </r>
  <r>
    <x v="8"/>
    <n v="15"/>
    <n v="1"/>
    <s v="OFF"/>
    <d v="2019-05-15T00:00:00"/>
    <s v="Avg of 4 NM Projects"/>
    <n v="18"/>
    <n v="30.98"/>
    <n v="0.17404494382022473"/>
    <n v="26.45"/>
    <n v="20.87"/>
    <n v="0.64655260000000003"/>
    <n v="0"/>
    <n v="0"/>
    <n v="0"/>
  </r>
  <r>
    <x v="8"/>
    <n v="15"/>
    <n v="1"/>
    <s v="OFF"/>
    <d v="2019-05-15T00:00:00"/>
    <s v="Avg of 4 NM Projects"/>
    <n v="19"/>
    <n v="16.254999999999999"/>
    <n v="9.1320224719101117E-2"/>
    <n v="29.34"/>
    <n v="23.21"/>
    <n v="0.37727854999999999"/>
    <n v="0"/>
    <n v="0"/>
    <n v="0"/>
  </r>
  <r>
    <x v="8"/>
    <n v="15"/>
    <n v="1"/>
    <s v="OFF"/>
    <d v="2019-05-15T00:00:00"/>
    <s v="Avg of 4 NM Projects"/>
    <n v="20"/>
    <n v="2.9449999999999998"/>
    <n v="1.6544943820224717E-2"/>
    <n v="30"/>
    <n v="34.28"/>
    <n v="0.10095460000000001"/>
    <n v="0"/>
    <n v="0"/>
    <n v="0"/>
  </r>
  <r>
    <x v="8"/>
    <n v="15"/>
    <n v="1"/>
    <s v="OFF"/>
    <d v="2019-05-15T00:00:00"/>
    <s v="Avg of 4 NM Projects"/>
    <n v="21"/>
    <n v="0"/>
    <n v="0"/>
    <n v="32.700000000000003"/>
    <n v="42.86"/>
    <n v="0"/>
    <n v="1"/>
    <n v="0"/>
    <n v="0"/>
  </r>
  <r>
    <x v="8"/>
    <n v="15"/>
    <n v="1"/>
    <s v="OFF"/>
    <d v="2019-05-15T00:00:00"/>
    <s v="Avg of 4 NM Projects"/>
    <n v="22"/>
    <n v="0"/>
    <n v="0"/>
    <n v="26.63"/>
    <n v="38.29"/>
    <n v="0"/>
    <n v="1"/>
    <n v="0"/>
    <n v="0"/>
  </r>
  <r>
    <x v="8"/>
    <n v="15"/>
    <n v="1"/>
    <s v="OFF"/>
    <d v="2019-05-15T00:00:00"/>
    <s v="Avg of 4 NM Projects"/>
    <n v="23"/>
    <n v="-0.26"/>
    <n v="-1.4606741573033708E-3"/>
    <n v="23.3"/>
    <n v="36.869999999999997"/>
    <n v="-9.5861999999999996E-3"/>
    <n v="0"/>
    <n v="0"/>
    <n v="0"/>
  </r>
  <r>
    <x v="8"/>
    <n v="15"/>
    <n v="1"/>
    <s v="OFF"/>
    <d v="2019-05-15T00:00:00"/>
    <s v="Avg of 4 NM Projects"/>
    <n v="24"/>
    <n v="-0.13"/>
    <n v="-7.3033707865168538E-4"/>
    <n v="23.62"/>
    <n v="20.45"/>
    <n v="-2.6585000000000003E-3"/>
    <n v="0"/>
    <n v="0"/>
    <n v="0"/>
  </r>
  <r>
    <x v="8"/>
    <n v="16"/>
    <n v="2"/>
    <s v="OFF"/>
    <d v="2019-05-16T00:00:00"/>
    <s v="Avg of 4 NM Projects"/>
    <n v="1"/>
    <n v="-0.26"/>
    <n v="-1.4606741573033708E-3"/>
    <n v="21.63"/>
    <n v="23.8"/>
    <n v="-6.1880000000000008E-3"/>
    <n v="0"/>
    <n v="0"/>
    <n v="0"/>
  </r>
  <r>
    <x v="8"/>
    <n v="16"/>
    <n v="2"/>
    <s v="OFF"/>
    <d v="2019-05-16T00:00:00"/>
    <s v="Avg of 4 NM Projects"/>
    <n v="2"/>
    <n v="0"/>
    <n v="0"/>
    <n v="22.11"/>
    <n v="31.24"/>
    <n v="0"/>
    <n v="1"/>
    <n v="0"/>
    <n v="0"/>
  </r>
  <r>
    <x v="8"/>
    <n v="16"/>
    <n v="2"/>
    <s v="OFF"/>
    <d v="2019-05-16T00:00:00"/>
    <s v="Avg of 4 NM Projects"/>
    <n v="3"/>
    <n v="-0.13"/>
    <n v="-7.3033707865168538E-4"/>
    <n v="20.9"/>
    <n v="21.36"/>
    <n v="-2.7768000000000003E-3"/>
    <n v="0"/>
    <n v="0"/>
    <n v="0"/>
  </r>
  <r>
    <x v="8"/>
    <n v="16"/>
    <n v="2"/>
    <s v="OFF"/>
    <d v="2019-05-16T00:00:00"/>
    <s v="Avg of 4 NM Projects"/>
    <n v="4"/>
    <n v="-0.26"/>
    <n v="-1.4606741573033708E-3"/>
    <n v="21.43"/>
    <n v="20.010000000000002"/>
    <n v="-5.2025999999999999E-3"/>
    <n v="0"/>
    <n v="0"/>
    <n v="0"/>
  </r>
  <r>
    <x v="8"/>
    <n v="16"/>
    <n v="2"/>
    <s v="OFF"/>
    <d v="2019-05-16T00:00:00"/>
    <s v="Avg of 4 NM Projects"/>
    <n v="5"/>
    <n v="0"/>
    <n v="0"/>
    <n v="21.89"/>
    <n v="18.78"/>
    <n v="0"/>
    <n v="1"/>
    <n v="0"/>
    <n v="0"/>
  </r>
  <r>
    <x v="8"/>
    <n v="16"/>
    <n v="2"/>
    <s v="OFF"/>
    <d v="2019-05-16T00:00:00"/>
    <s v="Avg of 4 NM Projects"/>
    <n v="6"/>
    <n v="0"/>
    <n v="0"/>
    <n v="26.19"/>
    <n v="21.24"/>
    <n v="0"/>
    <n v="1"/>
    <n v="0"/>
    <n v="0"/>
  </r>
  <r>
    <x v="8"/>
    <n v="16"/>
    <n v="2"/>
    <s v="OFF"/>
    <d v="2019-05-16T00:00:00"/>
    <s v="Avg of 4 NM Projects"/>
    <n v="7"/>
    <n v="13.185"/>
    <n v="7.4073033707865166E-2"/>
    <n v="24.9"/>
    <n v="20.8"/>
    <n v="0.27424800000000005"/>
    <n v="0"/>
    <n v="0"/>
    <n v="0"/>
  </r>
  <r>
    <x v="8"/>
    <n v="16"/>
    <n v="2"/>
    <s v="ON"/>
    <d v="2019-05-16T00:00:00"/>
    <s v="Avg of 4 NM Projects"/>
    <n v="8"/>
    <n v="46.074999999999996"/>
    <n v="0.25884831460674157"/>
    <n v="29.9"/>
    <n v="22.36"/>
    <n v="1.0302369999999998"/>
    <n v="0"/>
    <n v="0"/>
    <n v="0"/>
  </r>
  <r>
    <x v="8"/>
    <n v="16"/>
    <n v="2"/>
    <s v="ON"/>
    <d v="2019-05-16T00:00:00"/>
    <s v="Avg of 4 NM Projects"/>
    <n v="9"/>
    <n v="67.070000000000007"/>
    <n v="0.37679775280898881"/>
    <n v="23.19"/>
    <n v="20.78"/>
    <n v="1.3937146000000002"/>
    <n v="0"/>
    <n v="0"/>
    <n v="0"/>
  </r>
  <r>
    <x v="8"/>
    <n v="16"/>
    <n v="2"/>
    <s v="ON"/>
    <d v="2019-05-16T00:00:00"/>
    <s v="Avg of 4 NM Projects"/>
    <n v="10"/>
    <n v="83.580000000000013"/>
    <n v="0.4695505617977529"/>
    <n v="22.99"/>
    <n v="20.36"/>
    <n v="1.7016888000000001"/>
    <n v="0"/>
    <n v="0"/>
    <n v="0"/>
  </r>
  <r>
    <x v="8"/>
    <n v="16"/>
    <n v="2"/>
    <s v="ON"/>
    <d v="2019-05-16T00:00:00"/>
    <s v="Avg of 4 NM Projects"/>
    <n v="11"/>
    <n v="121.09"/>
    <n v="0.68028089887640453"/>
    <n v="23.83"/>
    <n v="19.59"/>
    <n v="2.3721530999999998"/>
    <n v="0"/>
    <n v="1"/>
    <n v="0"/>
  </r>
  <r>
    <x v="8"/>
    <n v="16"/>
    <n v="2"/>
    <s v="ON"/>
    <d v="2019-05-16T00:00:00"/>
    <s v="Avg of 4 NM Projects"/>
    <n v="12"/>
    <n v="129.79499999999999"/>
    <n v="0.72918539325842691"/>
    <n v="22.19"/>
    <n v="21.07"/>
    <n v="2.7347806499999998"/>
    <n v="0"/>
    <n v="1"/>
    <n v="0"/>
  </r>
  <r>
    <x v="8"/>
    <n v="16"/>
    <n v="2"/>
    <s v="ON"/>
    <d v="2019-05-16T00:00:00"/>
    <s v="Avg of 4 NM Projects"/>
    <n v="13"/>
    <n v="140.03000000000003"/>
    <n v="0.78668539325842712"/>
    <n v="22.69"/>
    <n v="21.12"/>
    <n v="2.9574336000000008"/>
    <n v="0"/>
    <n v="1"/>
    <n v="0"/>
  </r>
  <r>
    <x v="8"/>
    <n v="16"/>
    <n v="2"/>
    <s v="ON"/>
    <d v="2019-05-16T00:00:00"/>
    <s v="Avg of 4 NM Projects"/>
    <n v="14"/>
    <n v="135.30000000000001"/>
    <n v="0.76011235955056189"/>
    <n v="22.99"/>
    <n v="19.77"/>
    <n v="2.6748810000000005"/>
    <n v="0"/>
    <n v="1"/>
    <n v="0"/>
  </r>
  <r>
    <x v="8"/>
    <n v="16"/>
    <n v="2"/>
    <s v="ON"/>
    <d v="2019-05-16T00:00:00"/>
    <s v="Avg of 4 NM Projects"/>
    <n v="15"/>
    <n v="123.005"/>
    <n v="0.69103932584269656"/>
    <n v="23.03"/>
    <n v="20.43"/>
    <n v="2.5129921500000001"/>
    <n v="0"/>
    <n v="1"/>
    <n v="0"/>
  </r>
  <r>
    <x v="8"/>
    <n v="16"/>
    <n v="2"/>
    <s v="ON"/>
    <d v="2019-05-16T00:00:00"/>
    <s v="Avg of 4 NM Projects"/>
    <n v="16"/>
    <n v="113.405"/>
    <n v="0.63710674157303371"/>
    <n v="23.02"/>
    <n v="20.74"/>
    <n v="2.3520197"/>
    <n v="0"/>
    <n v="1"/>
    <n v="0"/>
  </r>
  <r>
    <x v="8"/>
    <n v="16"/>
    <n v="2"/>
    <s v="ON"/>
    <d v="2019-05-16T00:00:00"/>
    <s v="Avg of 4 NM Projects"/>
    <n v="17"/>
    <n v="91.39"/>
    <n v="0.5134269662921348"/>
    <n v="23.72"/>
    <n v="30.87"/>
    <n v="2.8212093"/>
    <n v="0"/>
    <n v="1"/>
    <n v="0"/>
  </r>
  <r>
    <x v="8"/>
    <n v="16"/>
    <n v="2"/>
    <s v="ON"/>
    <d v="2019-05-16T00:00:00"/>
    <s v="Avg of 4 NM Projects"/>
    <n v="18"/>
    <n v="66.685000000000002"/>
    <n v="0.37463483146067417"/>
    <n v="25.76"/>
    <n v="34.35"/>
    <n v="2.2906297499999999"/>
    <n v="0"/>
    <n v="0"/>
    <n v="0"/>
  </r>
  <r>
    <x v="8"/>
    <n v="16"/>
    <n v="2"/>
    <s v="ON"/>
    <d v="2019-05-16T00:00:00"/>
    <s v="Avg of 4 NM Projects"/>
    <n v="19"/>
    <n v="29.574999999999999"/>
    <n v="0.16615168539325842"/>
    <n v="26.1"/>
    <n v="35.020000000000003"/>
    <n v="1.0357164999999999"/>
    <n v="0"/>
    <n v="0"/>
    <n v="0"/>
  </r>
  <r>
    <x v="8"/>
    <n v="16"/>
    <n v="2"/>
    <s v="ON"/>
    <d v="2019-05-16T00:00:00"/>
    <s v="Avg of 4 NM Projects"/>
    <n v="20"/>
    <n v="8.06"/>
    <n v="4.5280898876404498E-2"/>
    <n v="27.9"/>
    <n v="36.64"/>
    <n v="0.29531839999999998"/>
    <n v="0"/>
    <n v="0"/>
    <n v="0"/>
  </r>
  <r>
    <x v="8"/>
    <n v="16"/>
    <n v="2"/>
    <s v="ON"/>
    <d v="2019-05-16T00:00:00"/>
    <s v="Avg of 4 NM Projects"/>
    <n v="21"/>
    <n v="-0.26"/>
    <n v="-1.4606741573033708E-3"/>
    <n v="32.86"/>
    <n v="49.15"/>
    <n v="-1.2779E-2"/>
    <n v="0"/>
    <n v="0"/>
    <n v="0"/>
  </r>
  <r>
    <x v="8"/>
    <n v="16"/>
    <n v="2"/>
    <s v="ON"/>
    <d v="2019-05-16T00:00:00"/>
    <s v="Avg of 4 NM Projects"/>
    <n v="22"/>
    <n v="-0.13"/>
    <n v="-7.3033707865168538E-4"/>
    <n v="25.78"/>
    <n v="31.76"/>
    <n v="-4.1288000000000002E-3"/>
    <n v="0"/>
    <n v="0"/>
    <n v="0"/>
  </r>
  <r>
    <x v="8"/>
    <n v="16"/>
    <n v="2"/>
    <s v="ON"/>
    <d v="2019-05-16T00:00:00"/>
    <s v="Avg of 4 NM Projects"/>
    <n v="23"/>
    <n v="-0.13"/>
    <n v="-7.3033707865168538E-4"/>
    <n v="22.41"/>
    <n v="29.8"/>
    <n v="-3.8740000000000003E-3"/>
    <n v="0"/>
    <n v="0"/>
    <n v="0"/>
  </r>
  <r>
    <x v="8"/>
    <n v="16"/>
    <n v="2"/>
    <s v="OFF"/>
    <d v="2019-05-16T00:00:00"/>
    <s v="Avg of 4 NM Projects"/>
    <n v="24"/>
    <n v="0"/>
    <n v="0"/>
    <n v="22.99"/>
    <n v="18.989999999999998"/>
    <n v="0"/>
    <n v="1"/>
    <n v="0"/>
    <n v="0"/>
  </r>
  <r>
    <x v="8"/>
    <n v="17"/>
    <n v="3"/>
    <s v="OFF"/>
    <d v="2019-05-17T00:00:00"/>
    <s v="Avg of 4 NM Projects"/>
    <n v="1"/>
    <n v="-0.13"/>
    <n v="-7.3033707865168538E-4"/>
    <n v="21.13"/>
    <n v="17.71"/>
    <n v="-2.3023000000000002E-3"/>
    <n v="0"/>
    <n v="0"/>
    <n v="0"/>
  </r>
  <r>
    <x v="8"/>
    <n v="17"/>
    <n v="3"/>
    <s v="OFF"/>
    <d v="2019-05-17T00:00:00"/>
    <s v="Avg of 4 NM Projects"/>
    <n v="2"/>
    <n v="-0.13"/>
    <n v="-7.3033707865168538E-4"/>
    <n v="20.54"/>
    <n v="19.12"/>
    <n v="-2.4856000000000001E-3"/>
    <n v="0"/>
    <n v="0"/>
    <n v="0"/>
  </r>
  <r>
    <x v="8"/>
    <n v="17"/>
    <n v="3"/>
    <s v="OFF"/>
    <d v="2019-05-17T00:00:00"/>
    <s v="Avg of 4 NM Projects"/>
    <n v="3"/>
    <n v="-0.13"/>
    <n v="-7.3033707865168538E-4"/>
    <n v="19.5"/>
    <n v="17.55"/>
    <n v="-2.2815000000000001E-3"/>
    <n v="0"/>
    <n v="0"/>
    <n v="0"/>
  </r>
  <r>
    <x v="8"/>
    <n v="17"/>
    <n v="3"/>
    <s v="OFF"/>
    <d v="2019-05-17T00:00:00"/>
    <s v="Avg of 4 NM Projects"/>
    <n v="4"/>
    <n v="0"/>
    <n v="0"/>
    <n v="19.5"/>
    <n v="18.48"/>
    <n v="0"/>
    <n v="1"/>
    <n v="0"/>
    <n v="0"/>
  </r>
  <r>
    <x v="8"/>
    <n v="17"/>
    <n v="3"/>
    <s v="OFF"/>
    <d v="2019-05-17T00:00:00"/>
    <s v="Avg of 4 NM Projects"/>
    <n v="5"/>
    <n v="-0.13"/>
    <n v="-7.3033707865168538E-4"/>
    <n v="19.739999999999998"/>
    <n v="19.43"/>
    <n v="-2.5259000000000002E-3"/>
    <n v="0"/>
    <n v="0"/>
    <n v="0"/>
  </r>
  <r>
    <x v="8"/>
    <n v="17"/>
    <n v="3"/>
    <s v="OFF"/>
    <d v="2019-05-17T00:00:00"/>
    <s v="Avg of 4 NM Projects"/>
    <n v="6"/>
    <n v="0.26"/>
    <n v="1.4606741573033708E-3"/>
    <n v="20.64"/>
    <n v="19.989999999999998"/>
    <n v="5.1973999999999996E-3"/>
    <n v="0"/>
    <n v="0"/>
    <n v="0"/>
  </r>
  <r>
    <x v="8"/>
    <n v="17"/>
    <n v="3"/>
    <s v="OFF"/>
    <d v="2019-05-17T00:00:00"/>
    <s v="Avg of 4 NM Projects"/>
    <n v="7"/>
    <n v="4.99"/>
    <n v="2.8033707865168539E-2"/>
    <n v="21.39"/>
    <n v="19.07"/>
    <n v="9.5159300000000002E-2"/>
    <n v="0"/>
    <n v="0"/>
    <n v="0"/>
  </r>
  <r>
    <x v="8"/>
    <n v="17"/>
    <n v="3"/>
    <s v="ON"/>
    <d v="2019-05-17T00:00:00"/>
    <s v="Avg of 4 NM Projects"/>
    <n v="8"/>
    <n v="11.135000000000002"/>
    <n v="6.2556179775280912E-2"/>
    <n v="27.3"/>
    <n v="27.32"/>
    <n v="0.30420820000000004"/>
    <n v="0"/>
    <n v="0"/>
    <n v="0"/>
  </r>
  <r>
    <x v="8"/>
    <n v="17"/>
    <n v="3"/>
    <s v="ON"/>
    <d v="2019-05-17T00:00:00"/>
    <s v="Avg of 4 NM Projects"/>
    <n v="9"/>
    <n v="19.714999999999996"/>
    <n v="0.11075842696629211"/>
    <n v="27.87"/>
    <n v="33.86"/>
    <n v="0.66754989999999992"/>
    <n v="0"/>
    <n v="0"/>
    <n v="0"/>
  </r>
  <r>
    <x v="8"/>
    <n v="17"/>
    <n v="3"/>
    <s v="ON"/>
    <d v="2019-05-17T00:00:00"/>
    <s v="Avg of 4 NM Projects"/>
    <n v="10"/>
    <n v="38.274999999999999"/>
    <n v="0.21502808988764044"/>
    <n v="27.87"/>
    <n v="36.65"/>
    <n v="1.40277875"/>
    <n v="0"/>
    <n v="0"/>
    <n v="0"/>
  </r>
  <r>
    <x v="8"/>
    <n v="17"/>
    <n v="3"/>
    <s v="ON"/>
    <d v="2019-05-17T00:00:00"/>
    <s v="Avg of 4 NM Projects"/>
    <n v="11"/>
    <n v="46.855000000000004"/>
    <n v="0.26323033707865173"/>
    <n v="29.8"/>
    <n v="35.21"/>
    <n v="1.64976455"/>
    <n v="0"/>
    <n v="0"/>
    <n v="0"/>
  </r>
  <r>
    <x v="8"/>
    <n v="17"/>
    <n v="3"/>
    <s v="ON"/>
    <d v="2019-05-17T00:00:00"/>
    <s v="Avg of 4 NM Projects"/>
    <n v="12"/>
    <n v="76.415000000000006"/>
    <n v="0.4292977528089888"/>
    <n v="29.4"/>
    <n v="40.53"/>
    <n v="3.09709995"/>
    <n v="0"/>
    <n v="0"/>
    <n v="0"/>
  </r>
  <r>
    <x v="8"/>
    <n v="17"/>
    <n v="3"/>
    <s v="ON"/>
    <d v="2019-05-17T00:00:00"/>
    <s v="Avg of 4 NM Projects"/>
    <n v="13"/>
    <n v="78.199999999999989"/>
    <n v="0.43932584269662917"/>
    <n v="25.73"/>
    <n v="31.09"/>
    <n v="2.431238"/>
    <n v="0"/>
    <n v="0"/>
    <n v="0"/>
  </r>
  <r>
    <x v="8"/>
    <n v="17"/>
    <n v="3"/>
    <s v="ON"/>
    <d v="2019-05-17T00:00:00"/>
    <s v="Avg of 4 NM Projects"/>
    <n v="14"/>
    <n v="114.3"/>
    <n v="0.64213483146067418"/>
    <n v="25.45"/>
    <n v="35.380000000000003"/>
    <n v="4.0439340000000001"/>
    <n v="0"/>
    <n v="1"/>
    <n v="0"/>
  </r>
  <r>
    <x v="8"/>
    <n v="17"/>
    <n v="3"/>
    <s v="ON"/>
    <d v="2019-05-17T00:00:00"/>
    <s v="Avg of 4 NM Projects"/>
    <n v="15"/>
    <n v="111.35499999999999"/>
    <n v="0.62558988764044943"/>
    <n v="25.59"/>
    <n v="37.18"/>
    <n v="4.1401788999999996"/>
    <n v="0"/>
    <n v="1"/>
    <n v="0"/>
  </r>
  <r>
    <x v="8"/>
    <n v="17"/>
    <n v="3"/>
    <s v="ON"/>
    <d v="2019-05-17T00:00:00"/>
    <s v="Avg of 4 NM Projects"/>
    <n v="16"/>
    <n v="87.43"/>
    <n v="0.4911797752808989"/>
    <n v="25.38"/>
    <n v="39.299999999999997"/>
    <n v="3.4359989999999998"/>
    <n v="0"/>
    <n v="0"/>
    <n v="0"/>
  </r>
  <r>
    <x v="8"/>
    <n v="17"/>
    <n v="3"/>
    <s v="ON"/>
    <d v="2019-05-17T00:00:00"/>
    <s v="Avg of 4 NM Projects"/>
    <n v="17"/>
    <n v="69.88"/>
    <n v="0.39258426966292131"/>
    <n v="25.33"/>
    <n v="37.049999999999997"/>
    <n v="2.5890539999999995"/>
    <n v="0"/>
    <n v="0"/>
    <n v="0"/>
  </r>
  <r>
    <x v="8"/>
    <n v="17"/>
    <n v="3"/>
    <s v="ON"/>
    <d v="2019-05-17T00:00:00"/>
    <s v="Avg of 4 NM Projects"/>
    <n v="18"/>
    <n v="57.72"/>
    <n v="0.32426966292134829"/>
    <n v="25.86"/>
    <n v="25.64"/>
    <n v="1.4799408000000001"/>
    <n v="0"/>
    <n v="0"/>
    <n v="0"/>
  </r>
  <r>
    <x v="8"/>
    <n v="17"/>
    <n v="3"/>
    <s v="ON"/>
    <d v="2019-05-17T00:00:00"/>
    <s v="Avg of 4 NM Projects"/>
    <n v="19"/>
    <n v="29.569999999999997"/>
    <n v="0.16612359550561795"/>
    <n v="25.97"/>
    <n v="24.46"/>
    <n v="0.72328219999999999"/>
    <n v="0"/>
    <n v="0"/>
    <n v="0"/>
  </r>
  <r>
    <x v="8"/>
    <n v="17"/>
    <n v="3"/>
    <s v="ON"/>
    <d v="2019-05-17T00:00:00"/>
    <s v="Avg of 4 NM Projects"/>
    <n v="20"/>
    <n v="6.28"/>
    <n v="3.5280898876404496E-2"/>
    <n v="27.79"/>
    <n v="31.53"/>
    <n v="0.19800840000000003"/>
    <n v="0"/>
    <n v="0"/>
    <n v="0"/>
  </r>
  <r>
    <x v="8"/>
    <n v="17"/>
    <n v="3"/>
    <s v="ON"/>
    <d v="2019-05-17T00:00:00"/>
    <s v="Avg of 4 NM Projects"/>
    <n v="21"/>
    <n v="0"/>
    <n v="0"/>
    <n v="26.4"/>
    <n v="36.83"/>
    <n v="0"/>
    <n v="1"/>
    <n v="0"/>
    <n v="0"/>
  </r>
  <r>
    <x v="8"/>
    <n v="17"/>
    <n v="3"/>
    <s v="ON"/>
    <d v="2019-05-17T00:00:00"/>
    <s v="Avg of 4 NM Projects"/>
    <n v="22"/>
    <n v="-0.13"/>
    <n v="-7.3033707865168538E-4"/>
    <n v="26.04"/>
    <n v="49.1"/>
    <n v="-6.3829999999999998E-3"/>
    <n v="0"/>
    <n v="0"/>
    <n v="0"/>
  </r>
  <r>
    <x v="8"/>
    <n v="17"/>
    <n v="3"/>
    <s v="ON"/>
    <d v="2019-05-17T00:00:00"/>
    <s v="Avg of 4 NM Projects"/>
    <n v="23"/>
    <n v="0"/>
    <n v="0"/>
    <n v="25.62"/>
    <n v="43.64"/>
    <n v="0"/>
    <n v="1"/>
    <n v="0"/>
    <n v="0"/>
  </r>
  <r>
    <x v="8"/>
    <n v="17"/>
    <n v="3"/>
    <s v="OFF"/>
    <d v="2019-05-17T00:00:00"/>
    <s v="Avg of 4 NM Projects"/>
    <n v="24"/>
    <n v="-0.26"/>
    <n v="-1.4606741573033708E-3"/>
    <n v="21.31"/>
    <n v="64.52"/>
    <n v="-1.6775199999999997E-2"/>
    <n v="0"/>
    <n v="0"/>
    <n v="0"/>
  </r>
  <r>
    <x v="8"/>
    <n v="18"/>
    <n v="4"/>
    <s v="OFF"/>
    <d v="2019-05-18T00:00:00"/>
    <s v="Avg of 4 NM Projects"/>
    <n v="1"/>
    <n v="0"/>
    <n v="0"/>
    <n v="21.49"/>
    <n v="32.64"/>
    <n v="0"/>
    <n v="1"/>
    <n v="0"/>
    <n v="0"/>
  </r>
  <r>
    <x v="8"/>
    <n v="18"/>
    <n v="4"/>
    <s v="OFF"/>
    <d v="2019-05-18T00:00:00"/>
    <s v="Avg of 4 NM Projects"/>
    <n v="2"/>
    <n v="-0.13"/>
    <n v="-7.3033707865168538E-4"/>
    <n v="16.809999999999999"/>
    <n v="17.82"/>
    <n v="-2.3166000000000003E-3"/>
    <n v="0"/>
    <n v="0"/>
    <n v="0"/>
  </r>
  <r>
    <x v="8"/>
    <n v="18"/>
    <n v="4"/>
    <s v="OFF"/>
    <d v="2019-05-18T00:00:00"/>
    <s v="Avg of 4 NM Projects"/>
    <n v="3"/>
    <n v="0"/>
    <n v="0"/>
    <n v="16.78"/>
    <n v="17.32"/>
    <n v="0"/>
    <n v="1"/>
    <n v="0"/>
    <n v="0"/>
  </r>
  <r>
    <x v="8"/>
    <n v="18"/>
    <n v="4"/>
    <s v="OFF"/>
    <d v="2019-05-18T00:00:00"/>
    <s v="Avg of 4 NM Projects"/>
    <n v="4"/>
    <n v="-0.26"/>
    <n v="-1.4606741573033708E-3"/>
    <n v="16.29"/>
    <n v="17.260000000000002"/>
    <n v="-4.4876000000000004E-3"/>
    <n v="0"/>
    <n v="0"/>
    <n v="0"/>
  </r>
  <r>
    <x v="8"/>
    <n v="18"/>
    <n v="4"/>
    <s v="OFF"/>
    <d v="2019-05-18T00:00:00"/>
    <s v="Avg of 4 NM Projects"/>
    <n v="5"/>
    <n v="-0.13"/>
    <n v="-7.3033707865168538E-4"/>
    <n v="14.92"/>
    <n v="17.95"/>
    <n v="-2.3335000000000001E-3"/>
    <n v="0"/>
    <n v="0"/>
    <n v="0"/>
  </r>
  <r>
    <x v="8"/>
    <n v="18"/>
    <n v="4"/>
    <s v="OFF"/>
    <d v="2019-05-18T00:00:00"/>
    <s v="Avg of 4 NM Projects"/>
    <n v="6"/>
    <n v="0.255"/>
    <n v="1.4325842696629213E-3"/>
    <n v="16.05"/>
    <n v="20.399999999999999"/>
    <n v="5.202E-3"/>
    <n v="0"/>
    <n v="0"/>
    <n v="0"/>
  </r>
  <r>
    <x v="8"/>
    <n v="18"/>
    <n v="4"/>
    <s v="OFF"/>
    <d v="2019-05-18T00:00:00"/>
    <s v="Avg of 4 NM Projects"/>
    <n v="7"/>
    <n v="9.86"/>
    <n v="5.5393258426966289E-2"/>
    <n v="18.88"/>
    <n v="56.33"/>
    <n v="0.55541379999999996"/>
    <n v="0"/>
    <n v="0"/>
    <n v="0"/>
  </r>
  <r>
    <x v="8"/>
    <n v="18"/>
    <n v="4"/>
    <s v="ON"/>
    <d v="2019-05-18T00:00:00"/>
    <s v="Avg of 4 NM Projects"/>
    <n v="8"/>
    <n v="41.734999999999999"/>
    <n v="0.23446629213483144"/>
    <n v="20.350000000000001"/>
    <n v="33.869999999999997"/>
    <n v="1.4135644499999998"/>
    <n v="0"/>
    <n v="0"/>
    <n v="0"/>
  </r>
  <r>
    <x v="8"/>
    <n v="18"/>
    <n v="4"/>
    <s v="ON"/>
    <d v="2019-05-18T00:00:00"/>
    <s v="Avg of 4 NM Projects"/>
    <n v="9"/>
    <n v="71.805000000000007"/>
    <n v="0.4033988764044944"/>
    <n v="21.02"/>
    <n v="15.95"/>
    <n v="1.1452897500000001"/>
    <n v="0"/>
    <n v="0"/>
    <n v="0"/>
  </r>
  <r>
    <x v="8"/>
    <n v="18"/>
    <n v="4"/>
    <s v="ON"/>
    <d v="2019-05-18T00:00:00"/>
    <s v="Avg of 4 NM Projects"/>
    <n v="10"/>
    <n v="93.824999999999989"/>
    <n v="0.52710674157303361"/>
    <n v="21.49"/>
    <n v="18.760000000000002"/>
    <n v="1.760157"/>
    <n v="0"/>
    <n v="1"/>
    <n v="0"/>
  </r>
  <r>
    <x v="8"/>
    <n v="18"/>
    <n v="4"/>
    <s v="ON"/>
    <d v="2019-05-18T00:00:00"/>
    <s v="Avg of 4 NM Projects"/>
    <n v="11"/>
    <n v="116.86499999999999"/>
    <n v="0.65654494382022466"/>
    <n v="21.28"/>
    <n v="18.989999999999998"/>
    <n v="2.2192663499999998"/>
    <n v="0"/>
    <n v="1"/>
    <n v="0"/>
  </r>
  <r>
    <x v="8"/>
    <n v="18"/>
    <n v="4"/>
    <s v="ON"/>
    <d v="2019-05-18T00:00:00"/>
    <s v="Avg of 4 NM Projects"/>
    <n v="12"/>
    <n v="123.65"/>
    <n v="0.69466292134831464"/>
    <n v="20.6"/>
    <n v="16.829999999999998"/>
    <n v="2.0810295000000001"/>
    <n v="0"/>
    <n v="1"/>
    <n v="0"/>
  </r>
  <r>
    <x v="8"/>
    <n v="18"/>
    <n v="4"/>
    <s v="ON"/>
    <d v="2019-05-18T00:00:00"/>
    <s v="Avg of 4 NM Projects"/>
    <n v="13"/>
    <n v="116.355"/>
    <n v="0.65367977528089893"/>
    <n v="20.6"/>
    <n v="20.170000000000002"/>
    <n v="2.3468803500000002"/>
    <n v="0"/>
    <n v="1"/>
    <n v="0"/>
  </r>
  <r>
    <x v="8"/>
    <n v="18"/>
    <n v="4"/>
    <s v="ON"/>
    <d v="2019-05-18T00:00:00"/>
    <s v="Avg of 4 NM Projects"/>
    <n v="14"/>
    <n v="109.82000000000001"/>
    <n v="0.61696629213483145"/>
    <n v="19.84"/>
    <n v="19.34"/>
    <n v="2.1239187999999998"/>
    <n v="0"/>
    <n v="1"/>
    <n v="0"/>
  </r>
  <r>
    <x v="8"/>
    <n v="18"/>
    <n v="4"/>
    <s v="ON"/>
    <d v="2019-05-18T00:00:00"/>
    <s v="Avg of 4 NM Projects"/>
    <n v="15"/>
    <n v="104.965"/>
    <n v="0.58969101123595502"/>
    <n v="20.74"/>
    <n v="21.47"/>
    <n v="2.25359855"/>
    <n v="0"/>
    <n v="1"/>
    <n v="0"/>
  </r>
  <r>
    <x v="8"/>
    <n v="18"/>
    <n v="4"/>
    <s v="ON"/>
    <d v="2019-05-18T00:00:00"/>
    <s v="Avg of 4 NM Projects"/>
    <n v="16"/>
    <n v="89.600000000000009"/>
    <n v="0.50337078651685396"/>
    <n v="21.72"/>
    <n v="20.3"/>
    <n v="1.8188800000000003"/>
    <n v="0"/>
    <n v="1"/>
    <n v="0"/>
  </r>
  <r>
    <x v="8"/>
    <n v="18"/>
    <n v="4"/>
    <s v="ON"/>
    <d v="2019-05-18T00:00:00"/>
    <s v="Avg of 4 NM Projects"/>
    <n v="17"/>
    <n v="75.394999999999996"/>
    <n v="0.42356741573033707"/>
    <n v="25.96"/>
    <n v="36.659999999999997"/>
    <n v="2.7639806999999994"/>
    <n v="0"/>
    <n v="0"/>
    <n v="0"/>
  </r>
  <r>
    <x v="8"/>
    <n v="18"/>
    <n v="4"/>
    <s v="ON"/>
    <d v="2019-05-18T00:00:00"/>
    <s v="Avg of 4 NM Projects"/>
    <n v="18"/>
    <n v="54.144999999999996"/>
    <n v="0.30418539325842692"/>
    <n v="26.16"/>
    <n v="39.56"/>
    <n v="2.1419762000000002"/>
    <n v="0"/>
    <n v="0"/>
    <n v="0"/>
  </r>
  <r>
    <x v="8"/>
    <n v="18"/>
    <n v="4"/>
    <s v="ON"/>
    <d v="2019-05-18T00:00:00"/>
    <s v="Avg of 4 NM Projects"/>
    <n v="19"/>
    <n v="25.599999999999998"/>
    <n v="0.14382022471910111"/>
    <n v="26.82"/>
    <n v="40.090000000000003"/>
    <n v="1.0263040000000001"/>
    <n v="0"/>
    <n v="0"/>
    <n v="0"/>
  </r>
  <r>
    <x v="8"/>
    <n v="18"/>
    <n v="4"/>
    <s v="ON"/>
    <d v="2019-05-18T00:00:00"/>
    <s v="Avg of 4 NM Projects"/>
    <n v="20"/>
    <n v="6.0150000000000006"/>
    <n v="3.379213483146068E-2"/>
    <n v="28.72"/>
    <n v="42.07"/>
    <n v="0.25305105000000006"/>
    <n v="0"/>
    <n v="0"/>
    <n v="0"/>
  </r>
  <r>
    <x v="8"/>
    <n v="18"/>
    <n v="4"/>
    <s v="ON"/>
    <d v="2019-05-18T00:00:00"/>
    <s v="Avg of 4 NM Projects"/>
    <n v="21"/>
    <n v="-0.26"/>
    <n v="-1.4606741573033708E-3"/>
    <n v="26.74"/>
    <n v="41.56"/>
    <n v="-1.08056E-2"/>
    <n v="0"/>
    <n v="0"/>
    <n v="0"/>
  </r>
  <r>
    <x v="8"/>
    <n v="18"/>
    <n v="4"/>
    <s v="ON"/>
    <d v="2019-05-18T00:00:00"/>
    <s v="Avg of 4 NM Projects"/>
    <n v="22"/>
    <n v="-0.39"/>
    <n v="-2.1910112359550564E-3"/>
    <n v="26.39"/>
    <n v="38.07"/>
    <n v="-1.4847300000000001E-2"/>
    <n v="0"/>
    <n v="0"/>
    <n v="0"/>
  </r>
  <r>
    <x v="8"/>
    <n v="18"/>
    <n v="4"/>
    <s v="ON"/>
    <d v="2019-05-18T00:00:00"/>
    <s v="Avg of 4 NM Projects"/>
    <n v="23"/>
    <n v="-0.13"/>
    <n v="-7.3033707865168538E-4"/>
    <n v="21.14"/>
    <n v="23.87"/>
    <n v="-3.1031000000000006E-3"/>
    <n v="0"/>
    <n v="0"/>
    <n v="0"/>
  </r>
  <r>
    <x v="8"/>
    <n v="18"/>
    <n v="4"/>
    <s v="OFF"/>
    <d v="2019-05-18T00:00:00"/>
    <s v="Avg of 4 NM Projects"/>
    <n v="24"/>
    <n v="0"/>
    <n v="0"/>
    <n v="20.079999999999998"/>
    <n v="21.9"/>
    <n v="0"/>
    <n v="1"/>
    <n v="0"/>
    <n v="0"/>
  </r>
  <r>
    <x v="8"/>
    <n v="19"/>
    <n v="5"/>
    <s v="OFF"/>
    <d v="2019-05-19T00:00:00"/>
    <s v="Avg of 4 NM Projects"/>
    <n v="1"/>
    <n v="-0.13"/>
    <n v="-7.3033707865168538E-4"/>
    <n v="19.62"/>
    <n v="17.71"/>
    <n v="-2.3023000000000002E-3"/>
    <n v="0"/>
    <n v="0"/>
    <n v="0"/>
  </r>
  <r>
    <x v="8"/>
    <n v="19"/>
    <n v="5"/>
    <s v="OFF"/>
    <d v="2019-05-19T00:00:00"/>
    <s v="Avg of 4 NM Projects"/>
    <n v="2"/>
    <n v="-0.13"/>
    <n v="-7.3033707865168538E-4"/>
    <n v="20.420000000000002"/>
    <n v="19.43"/>
    <n v="-2.5259000000000002E-3"/>
    <n v="0"/>
    <n v="0"/>
    <n v="0"/>
  </r>
  <r>
    <x v="8"/>
    <n v="19"/>
    <n v="5"/>
    <s v="OFF"/>
    <d v="2019-05-19T00:00:00"/>
    <s v="Avg of 4 NM Projects"/>
    <n v="3"/>
    <n v="0"/>
    <n v="0"/>
    <n v="18.579999999999998"/>
    <n v="19.940000000000001"/>
    <n v="0"/>
    <n v="1"/>
    <n v="0"/>
    <n v="0"/>
  </r>
  <r>
    <x v="8"/>
    <n v="19"/>
    <n v="5"/>
    <s v="OFF"/>
    <d v="2019-05-19T00:00:00"/>
    <s v="Avg of 4 NM Projects"/>
    <n v="4"/>
    <n v="-0.26"/>
    <n v="-1.4606741573033708E-3"/>
    <n v="19.62"/>
    <n v="18.29"/>
    <n v="-4.7553999999999999E-3"/>
    <n v="0"/>
    <n v="0"/>
    <n v="0"/>
  </r>
  <r>
    <x v="8"/>
    <n v="19"/>
    <n v="5"/>
    <s v="OFF"/>
    <d v="2019-05-19T00:00:00"/>
    <s v="Avg of 4 NM Projects"/>
    <n v="5"/>
    <n v="0"/>
    <n v="0"/>
    <n v="19.61"/>
    <n v="23.28"/>
    <n v="0"/>
    <n v="1"/>
    <n v="0"/>
    <n v="0"/>
  </r>
  <r>
    <x v="8"/>
    <n v="19"/>
    <n v="5"/>
    <s v="OFF"/>
    <d v="2019-05-19T00:00:00"/>
    <s v="Avg of 4 NM Projects"/>
    <n v="6"/>
    <n v="0.26"/>
    <n v="1.4606741573033708E-3"/>
    <n v="18.559999999999999"/>
    <n v="19.25"/>
    <n v="5.0049999999999999E-3"/>
    <n v="0"/>
    <n v="0"/>
    <n v="0"/>
  </r>
  <r>
    <x v="8"/>
    <n v="19"/>
    <n v="5"/>
    <s v="OFF"/>
    <d v="2019-05-19T00:00:00"/>
    <s v="Avg of 4 NM Projects"/>
    <n v="7"/>
    <n v="7.0350000000000001"/>
    <n v="3.9522471910112357E-2"/>
    <n v="18.43"/>
    <n v="18.75"/>
    <n v="0.13190625"/>
    <n v="0"/>
    <n v="0"/>
    <n v="0"/>
  </r>
  <r>
    <x v="8"/>
    <n v="19"/>
    <n v="5"/>
    <s v="ON"/>
    <d v="2019-05-19T00:00:00"/>
    <s v="Avg of 4 NM Projects"/>
    <n v="8"/>
    <n v="32.770000000000003"/>
    <n v="0.18410112359550562"/>
    <n v="21.41"/>
    <n v="18.03"/>
    <n v="0.59084310000000007"/>
    <n v="0"/>
    <n v="0"/>
    <n v="0"/>
  </r>
  <r>
    <x v="8"/>
    <n v="19"/>
    <n v="5"/>
    <s v="ON"/>
    <d v="2019-05-19T00:00:00"/>
    <s v="Avg of 4 NM Projects"/>
    <n v="9"/>
    <n v="48.385000000000005"/>
    <n v="0.27182584269662924"/>
    <n v="21.05"/>
    <n v="18.71"/>
    <n v="0.90528335000000015"/>
    <n v="0"/>
    <n v="0"/>
    <n v="0"/>
  </r>
  <r>
    <x v="8"/>
    <n v="19"/>
    <n v="5"/>
    <s v="ON"/>
    <d v="2019-05-19T00:00:00"/>
    <s v="Avg of 4 NM Projects"/>
    <n v="10"/>
    <n v="61.31"/>
    <n v="0.34443820224719102"/>
    <n v="21.01"/>
    <n v="21.78"/>
    <n v="1.3353318000000001"/>
    <n v="0"/>
    <n v="0"/>
    <n v="0"/>
  </r>
  <r>
    <x v="8"/>
    <n v="19"/>
    <n v="5"/>
    <s v="ON"/>
    <d v="2019-05-19T00:00:00"/>
    <s v="Avg of 4 NM Projects"/>
    <n v="11"/>
    <n v="69.245000000000005"/>
    <n v="0.38901685393258428"/>
    <n v="21.37"/>
    <n v="25"/>
    <n v="1.731125"/>
    <n v="0"/>
    <n v="0"/>
    <n v="0"/>
  </r>
  <r>
    <x v="8"/>
    <n v="19"/>
    <n v="5"/>
    <s v="ON"/>
    <d v="2019-05-19T00:00:00"/>
    <s v="Avg of 4 NM Projects"/>
    <n v="12"/>
    <n v="58.234999999999992"/>
    <n v="0.32716292134831454"/>
    <n v="24.71"/>
    <n v="32.159999999999997"/>
    <n v="1.8728375999999995"/>
    <n v="0"/>
    <n v="0"/>
    <n v="0"/>
  </r>
  <r>
    <x v="8"/>
    <n v="19"/>
    <n v="5"/>
    <s v="ON"/>
    <d v="2019-05-19T00:00:00"/>
    <s v="Avg of 4 NM Projects"/>
    <n v="13"/>
    <n v="69.25"/>
    <n v="0.3890449438202247"/>
    <n v="21.34"/>
    <n v="19.579999999999998"/>
    <n v="1.355915"/>
    <n v="0"/>
    <n v="0"/>
    <n v="0"/>
  </r>
  <r>
    <x v="8"/>
    <n v="19"/>
    <n v="5"/>
    <s v="ON"/>
    <d v="2019-05-19T00:00:00"/>
    <s v="Avg of 4 NM Projects"/>
    <n v="14"/>
    <n v="61.694999999999993"/>
    <n v="0.3466011235955056"/>
    <n v="21.51"/>
    <n v="17.73"/>
    <n v="1.0938523499999999"/>
    <n v="0"/>
    <n v="0"/>
    <n v="0"/>
  </r>
  <r>
    <x v="8"/>
    <n v="19"/>
    <n v="5"/>
    <s v="ON"/>
    <d v="2019-05-19T00:00:00"/>
    <s v="Avg of 4 NM Projects"/>
    <n v="15"/>
    <n v="77.185000000000002"/>
    <n v="0.43362359550561796"/>
    <n v="24.7"/>
    <n v="19.010000000000002"/>
    <n v="1.4672868500000003"/>
    <n v="0"/>
    <n v="0"/>
    <n v="0"/>
  </r>
  <r>
    <x v="8"/>
    <n v="19"/>
    <n v="5"/>
    <s v="ON"/>
    <d v="2019-05-19T00:00:00"/>
    <s v="Avg of 4 NM Projects"/>
    <n v="16"/>
    <n v="72.444999999999993"/>
    <n v="0.40699438202247185"/>
    <n v="26.04"/>
    <n v="17.72"/>
    <n v="1.2837253999999998"/>
    <n v="0"/>
    <n v="0"/>
    <n v="0"/>
  </r>
  <r>
    <x v="8"/>
    <n v="19"/>
    <n v="5"/>
    <s v="ON"/>
    <d v="2019-05-19T00:00:00"/>
    <s v="Avg of 4 NM Projects"/>
    <n v="17"/>
    <n v="56.325000000000003"/>
    <n v="0.31643258426966292"/>
    <n v="25.64"/>
    <n v="22.82"/>
    <n v="1.2853365000000001"/>
    <n v="0"/>
    <n v="0"/>
    <n v="0"/>
  </r>
  <r>
    <x v="8"/>
    <n v="19"/>
    <n v="5"/>
    <s v="ON"/>
    <d v="2019-05-19T00:00:00"/>
    <s v="Avg of 4 NM Projects"/>
    <n v="18"/>
    <n v="25.47"/>
    <n v="0.14308988764044944"/>
    <n v="26.32"/>
    <n v="31.07"/>
    <n v="0.79135290000000003"/>
    <n v="0"/>
    <n v="0"/>
    <n v="0"/>
  </r>
  <r>
    <x v="8"/>
    <n v="19"/>
    <n v="5"/>
    <s v="ON"/>
    <d v="2019-05-19T00:00:00"/>
    <s v="Avg of 4 NM Projects"/>
    <n v="19"/>
    <n v="11.770000000000001"/>
    <n v="6.6123595505617985E-2"/>
    <n v="26.7"/>
    <n v="32.46"/>
    <n v="0.38205420000000001"/>
    <n v="0"/>
    <n v="0"/>
    <n v="0"/>
  </r>
  <r>
    <x v="8"/>
    <n v="19"/>
    <n v="5"/>
    <s v="ON"/>
    <d v="2019-05-19T00:00:00"/>
    <s v="Avg of 4 NM Projects"/>
    <n v="20"/>
    <n v="4.1049999999999995"/>
    <n v="2.3061797752808987E-2"/>
    <n v="26.55"/>
    <n v="36.47"/>
    <n v="0.14970934999999996"/>
    <n v="0"/>
    <n v="0"/>
    <n v="0"/>
  </r>
  <r>
    <x v="8"/>
    <n v="19"/>
    <n v="5"/>
    <s v="ON"/>
    <d v="2019-05-19T00:00:00"/>
    <s v="Avg of 4 NM Projects"/>
    <n v="21"/>
    <n v="-0.39"/>
    <n v="-2.1910112359550564E-3"/>
    <n v="29.24"/>
    <n v="38.47"/>
    <n v="-1.5003299999999999E-2"/>
    <n v="0"/>
    <n v="0"/>
    <n v="0"/>
  </r>
  <r>
    <x v="8"/>
    <n v="19"/>
    <n v="5"/>
    <s v="ON"/>
    <d v="2019-05-19T00:00:00"/>
    <s v="Avg of 4 NM Projects"/>
    <n v="22"/>
    <n v="0"/>
    <n v="0"/>
    <n v="27.07"/>
    <n v="30.99"/>
    <n v="0"/>
    <n v="1"/>
    <n v="0"/>
    <n v="0"/>
  </r>
  <r>
    <x v="8"/>
    <n v="19"/>
    <n v="5"/>
    <s v="ON"/>
    <d v="2019-05-19T00:00:00"/>
    <s v="Avg of 4 NM Projects"/>
    <n v="23"/>
    <n v="-0.13"/>
    <n v="-7.3033707865168538E-4"/>
    <n v="22.21"/>
    <n v="20.350000000000001"/>
    <n v="-2.6455000000000003E-3"/>
    <n v="0"/>
    <n v="0"/>
    <n v="0"/>
  </r>
  <r>
    <x v="8"/>
    <n v="19"/>
    <n v="5"/>
    <s v="OFF"/>
    <d v="2019-05-19T00:00:00"/>
    <s v="Avg of 4 NM Projects"/>
    <n v="24"/>
    <n v="-0.13"/>
    <n v="-7.3033707865168538E-4"/>
    <n v="25.11"/>
    <n v="45.26"/>
    <n v="-5.8837999999999998E-3"/>
    <n v="0"/>
    <n v="0"/>
    <n v="0"/>
  </r>
  <r>
    <x v="8"/>
    <n v="20"/>
    <n v="6"/>
    <s v="OFF"/>
    <d v="2019-05-20T00:00:00"/>
    <s v="Avg of 4 NM Projects"/>
    <n v="1"/>
    <n v="0"/>
    <n v="0"/>
    <n v="22.87"/>
    <n v="20.86"/>
    <n v="0"/>
    <n v="1"/>
    <n v="0"/>
    <n v="0"/>
  </r>
  <r>
    <x v="8"/>
    <n v="20"/>
    <n v="6"/>
    <s v="OFF"/>
    <d v="2019-05-20T00:00:00"/>
    <s v="Avg of 4 NM Projects"/>
    <n v="2"/>
    <n v="0"/>
    <n v="0"/>
    <n v="20.46"/>
    <n v="19.739999999999998"/>
    <n v="0"/>
    <n v="1"/>
    <n v="0"/>
    <n v="0"/>
  </r>
  <r>
    <x v="8"/>
    <n v="20"/>
    <n v="6"/>
    <s v="OFF"/>
    <d v="2019-05-20T00:00:00"/>
    <s v="Avg of 4 NM Projects"/>
    <n v="3"/>
    <n v="-0.26"/>
    <n v="-1.4606741573033708E-3"/>
    <n v="20.48"/>
    <n v="20.079999999999998"/>
    <n v="-5.2207999999999994E-3"/>
    <n v="0"/>
    <n v="0"/>
    <n v="0"/>
  </r>
  <r>
    <x v="8"/>
    <n v="20"/>
    <n v="6"/>
    <s v="OFF"/>
    <d v="2019-05-20T00:00:00"/>
    <s v="Avg of 4 NM Projects"/>
    <n v="4"/>
    <n v="-0.26"/>
    <n v="-1.4606741573033708E-3"/>
    <n v="20.11"/>
    <n v="22.35"/>
    <n v="-5.8110000000000011E-3"/>
    <n v="0"/>
    <n v="0"/>
    <n v="0"/>
  </r>
  <r>
    <x v="8"/>
    <n v="20"/>
    <n v="6"/>
    <s v="OFF"/>
    <d v="2019-05-20T00:00:00"/>
    <s v="Avg of 4 NM Projects"/>
    <n v="5"/>
    <n v="0"/>
    <n v="0"/>
    <n v="20.46"/>
    <n v="20.95"/>
    <n v="0"/>
    <n v="1"/>
    <n v="0"/>
    <n v="0"/>
  </r>
  <r>
    <x v="8"/>
    <n v="20"/>
    <n v="6"/>
    <s v="OFF"/>
    <d v="2019-05-20T00:00:00"/>
    <s v="Avg of 4 NM Projects"/>
    <n v="6"/>
    <n v="-0.13"/>
    <n v="-7.3033707865168538E-4"/>
    <n v="22.16"/>
    <n v="20.57"/>
    <n v="-2.6741E-3"/>
    <n v="0"/>
    <n v="0"/>
    <n v="0"/>
  </r>
  <r>
    <x v="8"/>
    <n v="20"/>
    <n v="6"/>
    <s v="OFF"/>
    <d v="2019-05-20T00:00:00"/>
    <s v="Avg of 4 NM Projects"/>
    <n v="7"/>
    <n v="1.665"/>
    <n v="9.3539325842696627E-3"/>
    <n v="25.94"/>
    <n v="26.51"/>
    <n v="4.4139150000000002E-2"/>
    <n v="0"/>
    <n v="0"/>
    <n v="0"/>
  </r>
  <r>
    <x v="8"/>
    <n v="20"/>
    <n v="6"/>
    <s v="ON"/>
    <d v="2019-05-20T00:00:00"/>
    <s v="Avg of 4 NM Projects"/>
    <n v="8"/>
    <n v="14.09"/>
    <n v="7.9157303370786511E-2"/>
    <n v="25.69"/>
    <n v="22.16"/>
    <n v="0.31223439999999997"/>
    <n v="0"/>
    <n v="0"/>
    <n v="0"/>
  </r>
  <r>
    <x v="8"/>
    <n v="20"/>
    <n v="6"/>
    <s v="ON"/>
    <d v="2019-05-20T00:00:00"/>
    <s v="Avg of 4 NM Projects"/>
    <n v="9"/>
    <n v="20.094999999999999"/>
    <n v="0.11289325842696629"/>
    <n v="26.67"/>
    <n v="21.98"/>
    <n v="0.44168809999999997"/>
    <n v="0"/>
    <n v="0"/>
    <n v="0"/>
  </r>
  <r>
    <x v="8"/>
    <n v="20"/>
    <n v="6"/>
    <s v="ON"/>
    <d v="2019-05-20T00:00:00"/>
    <s v="Avg of 4 NM Projects"/>
    <n v="10"/>
    <n v="39.040000000000006"/>
    <n v="0.21932584269662925"/>
    <n v="28.91"/>
    <n v="29.79"/>
    <n v="1.1630016000000001"/>
    <n v="0"/>
    <n v="0"/>
    <n v="0"/>
  </r>
  <r>
    <x v="8"/>
    <n v="20"/>
    <n v="6"/>
    <s v="ON"/>
    <d v="2019-05-20T00:00:00"/>
    <s v="Avg of 4 NM Projects"/>
    <n v="11"/>
    <n v="69.88"/>
    <n v="0.39258426966292131"/>
    <n v="29.81"/>
    <n v="22.96"/>
    <n v="1.6044448"/>
    <n v="0"/>
    <n v="0"/>
    <n v="0"/>
  </r>
  <r>
    <x v="8"/>
    <n v="20"/>
    <n v="6"/>
    <s v="ON"/>
    <d v="2019-05-20T00:00:00"/>
    <s v="Avg of 4 NM Projects"/>
    <n v="12"/>
    <n v="83.844999999999999"/>
    <n v="0.47103932584269664"/>
    <n v="31.71"/>
    <n v="21.3"/>
    <n v="1.7858985000000001"/>
    <n v="0"/>
    <n v="0"/>
    <n v="0"/>
  </r>
  <r>
    <x v="8"/>
    <n v="20"/>
    <n v="6"/>
    <s v="ON"/>
    <d v="2019-05-20T00:00:00"/>
    <s v="Avg of 4 NM Projects"/>
    <n v="13"/>
    <n v="81.144999999999996"/>
    <n v="0.45587078651685392"/>
    <n v="34.74"/>
    <n v="21.45"/>
    <n v="1.7405602499999997"/>
    <n v="0"/>
    <n v="0"/>
    <n v="0"/>
  </r>
  <r>
    <x v="8"/>
    <n v="20"/>
    <n v="6"/>
    <s v="ON"/>
    <d v="2019-05-20T00:00:00"/>
    <s v="Avg of 4 NM Projects"/>
    <n v="14"/>
    <n v="56.834999999999994"/>
    <n v="0.31929775280898876"/>
    <n v="37.479999999999997"/>
    <n v="24.7"/>
    <n v="1.4038244999999998"/>
    <n v="0"/>
    <n v="0"/>
    <n v="0"/>
  </r>
  <r>
    <x v="8"/>
    <n v="20"/>
    <n v="6"/>
    <s v="ON"/>
    <d v="2019-05-20T00:00:00"/>
    <s v="Avg of 4 NM Projects"/>
    <n v="15"/>
    <n v="60.67"/>
    <n v="0.34084269662921352"/>
    <n v="36.840000000000003"/>
    <n v="27.1"/>
    <n v="1.6441570000000001"/>
    <n v="0"/>
    <n v="0"/>
    <n v="0"/>
  </r>
  <r>
    <x v="8"/>
    <n v="20"/>
    <n v="6"/>
    <s v="ON"/>
    <d v="2019-05-20T00:00:00"/>
    <s v="Avg of 4 NM Projects"/>
    <n v="16"/>
    <n v="75.134999999999991"/>
    <n v="0.42210674157303368"/>
    <n v="40"/>
    <n v="25.2"/>
    <n v="1.8934019999999998"/>
    <n v="0"/>
    <n v="0"/>
    <n v="0"/>
  </r>
  <r>
    <x v="8"/>
    <n v="20"/>
    <n v="6"/>
    <s v="ON"/>
    <d v="2019-05-20T00:00:00"/>
    <s v="Avg of 4 NM Projects"/>
    <n v="17"/>
    <n v="63.614999999999995"/>
    <n v="0.35738764044943816"/>
    <n v="44.26"/>
    <n v="23.96"/>
    <n v="1.5242154000000001"/>
    <n v="0"/>
    <n v="0"/>
    <n v="0"/>
  </r>
  <r>
    <x v="8"/>
    <n v="20"/>
    <n v="6"/>
    <s v="ON"/>
    <d v="2019-05-20T00:00:00"/>
    <s v="Avg of 4 NM Projects"/>
    <n v="18"/>
    <n v="55.685000000000002"/>
    <n v="0.31283707865168542"/>
    <n v="40.1"/>
    <n v="29.81"/>
    <n v="1.65996985"/>
    <n v="0"/>
    <n v="0"/>
    <n v="0"/>
  </r>
  <r>
    <x v="8"/>
    <n v="20"/>
    <n v="6"/>
    <s v="ON"/>
    <d v="2019-05-20T00:00:00"/>
    <s v="Avg of 4 NM Projects"/>
    <n v="19"/>
    <n v="27.644999999999996"/>
    <n v="0.15530898876404492"/>
    <n v="36.409999999999997"/>
    <n v="36.950000000000003"/>
    <n v="1.0214827499999999"/>
    <n v="0"/>
    <n v="0"/>
    <n v="0"/>
  </r>
  <r>
    <x v="8"/>
    <n v="20"/>
    <n v="6"/>
    <s v="ON"/>
    <d v="2019-05-20T00:00:00"/>
    <s v="Avg of 4 NM Projects"/>
    <n v="20"/>
    <n v="5.5"/>
    <n v="3.0898876404494381E-2"/>
    <n v="34.840000000000003"/>
    <n v="35.92"/>
    <n v="0.19756000000000001"/>
    <n v="0"/>
    <n v="0"/>
    <n v="0"/>
  </r>
  <r>
    <x v="8"/>
    <n v="20"/>
    <n v="6"/>
    <s v="ON"/>
    <d v="2019-05-20T00:00:00"/>
    <s v="Avg of 4 NM Projects"/>
    <n v="21"/>
    <n v="-0.13"/>
    <n v="-7.3033707865168538E-4"/>
    <n v="34.86"/>
    <n v="38.909999999999997"/>
    <n v="-5.0582999999999999E-3"/>
    <n v="0"/>
    <n v="0"/>
    <n v="0"/>
  </r>
  <r>
    <x v="8"/>
    <n v="20"/>
    <n v="6"/>
    <s v="ON"/>
    <d v="2019-05-20T00:00:00"/>
    <s v="Avg of 4 NM Projects"/>
    <n v="22"/>
    <n v="-0.13"/>
    <n v="-7.3033707865168538E-4"/>
    <n v="33.06"/>
    <n v="35.409999999999997"/>
    <n v="-4.6033000000000003E-3"/>
    <n v="0"/>
    <n v="0"/>
    <n v="0"/>
  </r>
  <r>
    <x v="8"/>
    <n v="20"/>
    <n v="6"/>
    <s v="ON"/>
    <d v="2019-05-20T00:00:00"/>
    <s v="Avg of 4 NM Projects"/>
    <n v="23"/>
    <n v="-0.26"/>
    <n v="-1.4606741573033708E-3"/>
    <n v="27.18"/>
    <n v="29.52"/>
    <n v="-7.6752000000000001E-3"/>
    <n v="0"/>
    <n v="0"/>
    <n v="0"/>
  </r>
  <r>
    <x v="8"/>
    <n v="20"/>
    <n v="6"/>
    <s v="OFF"/>
    <d v="2019-05-20T00:00:00"/>
    <s v="Avg of 4 NM Projects"/>
    <n v="24"/>
    <n v="-0.26"/>
    <n v="-1.4606741573033708E-3"/>
    <n v="25.06"/>
    <n v="21.78"/>
    <n v="-5.6628000000000008E-3"/>
    <n v="0"/>
    <n v="0"/>
    <n v="0"/>
  </r>
  <r>
    <x v="8"/>
    <n v="21"/>
    <n v="7"/>
    <s v="OFF"/>
    <d v="2019-05-21T00:00:00"/>
    <s v="Avg of 4 NM Projects"/>
    <n v="1"/>
    <n v="0"/>
    <n v="0"/>
    <n v="23.48"/>
    <n v="22.19"/>
    <n v="0"/>
    <n v="1"/>
    <n v="0"/>
    <n v="0"/>
  </r>
  <r>
    <x v="8"/>
    <n v="21"/>
    <n v="7"/>
    <s v="OFF"/>
    <d v="2019-05-21T00:00:00"/>
    <s v="Avg of 4 NM Projects"/>
    <n v="2"/>
    <n v="-0.13"/>
    <n v="-7.3033707865168538E-4"/>
    <n v="23.01"/>
    <n v="21.24"/>
    <n v="-2.7612000000000001E-3"/>
    <n v="0"/>
    <n v="0"/>
    <n v="0"/>
  </r>
  <r>
    <x v="8"/>
    <n v="21"/>
    <n v="7"/>
    <s v="OFF"/>
    <d v="2019-05-21T00:00:00"/>
    <s v="Avg of 4 NM Projects"/>
    <n v="3"/>
    <n v="0"/>
    <n v="0"/>
    <n v="21.95"/>
    <n v="21.91"/>
    <n v="0"/>
    <n v="1"/>
    <n v="0"/>
    <n v="0"/>
  </r>
  <r>
    <x v="8"/>
    <n v="21"/>
    <n v="7"/>
    <s v="OFF"/>
    <d v="2019-05-21T00:00:00"/>
    <s v="Avg of 4 NM Projects"/>
    <n v="4"/>
    <n v="-0.13"/>
    <n v="-7.3033707865168538E-4"/>
    <n v="21.21"/>
    <n v="21.17"/>
    <n v="-2.7521000000000004E-3"/>
    <n v="0"/>
    <n v="0"/>
    <n v="0"/>
  </r>
  <r>
    <x v="8"/>
    <n v="21"/>
    <n v="7"/>
    <s v="OFF"/>
    <d v="2019-05-21T00:00:00"/>
    <s v="Avg of 4 NM Projects"/>
    <n v="5"/>
    <n v="-0.26"/>
    <n v="-1.4606741573033708E-3"/>
    <n v="20.97"/>
    <n v="21.15"/>
    <n v="-5.4989999999999995E-3"/>
    <n v="0"/>
    <n v="0"/>
    <n v="0"/>
  </r>
  <r>
    <x v="8"/>
    <n v="21"/>
    <n v="7"/>
    <s v="OFF"/>
    <d v="2019-05-21T00:00:00"/>
    <s v="Avg of 4 NM Projects"/>
    <n v="6"/>
    <n v="0.255"/>
    <n v="1.4325842696629213E-3"/>
    <n v="21.61"/>
    <n v="24.41"/>
    <n v="6.2245499999999997E-3"/>
    <n v="0"/>
    <n v="0"/>
    <n v="0"/>
  </r>
  <r>
    <x v="8"/>
    <n v="21"/>
    <n v="7"/>
    <s v="OFF"/>
    <d v="2019-05-21T00:00:00"/>
    <s v="Avg of 4 NM Projects"/>
    <n v="7"/>
    <n v="9.6"/>
    <n v="5.3932584269662923E-2"/>
    <n v="26.01"/>
    <n v="33.950000000000003"/>
    <n v="0.32592000000000004"/>
    <n v="0"/>
    <n v="0"/>
    <n v="0"/>
  </r>
  <r>
    <x v="8"/>
    <n v="21"/>
    <n v="7"/>
    <s v="OFF"/>
    <d v="2019-05-21T00:00:00"/>
    <s v="Avg of 4 NM Projects"/>
    <n v="8"/>
    <n v="39.814999999999998"/>
    <n v="0.22367977528089886"/>
    <n v="24.46"/>
    <n v="25.56"/>
    <n v="1.0176713999999998"/>
    <n v="0"/>
    <n v="0"/>
    <n v="0"/>
  </r>
  <r>
    <x v="8"/>
    <n v="21"/>
    <n v="7"/>
    <s v="OFF"/>
    <d v="2019-05-21T00:00:00"/>
    <s v="Avg of 4 NM Projects"/>
    <n v="9"/>
    <n v="64.504999999999995"/>
    <n v="0.36238764044943816"/>
    <n v="23.66"/>
    <n v="18.53"/>
    <n v="1.19527765"/>
    <n v="0"/>
    <n v="0"/>
    <n v="0"/>
  </r>
  <r>
    <x v="8"/>
    <n v="21"/>
    <n v="7"/>
    <s v="OFF"/>
    <d v="2019-05-21T00:00:00"/>
    <s v="Avg of 4 NM Projects"/>
    <n v="10"/>
    <n v="83.460000000000008"/>
    <n v="0.46887640449438206"/>
    <n v="22.1"/>
    <n v="16.8"/>
    <n v="1.4021280000000003"/>
    <n v="0"/>
    <n v="0"/>
    <n v="0"/>
  </r>
  <r>
    <x v="8"/>
    <n v="21"/>
    <n v="7"/>
    <s v="OFF"/>
    <d v="2019-05-21T00:00:00"/>
    <s v="Avg of 4 NM Projects"/>
    <n v="11"/>
    <n v="100.22"/>
    <n v="0.56303370786516849"/>
    <n v="22.22"/>
    <n v="17.29"/>
    <n v="1.7328037999999999"/>
    <n v="0"/>
    <n v="1"/>
    <n v="0"/>
  </r>
  <r>
    <x v="8"/>
    <n v="21"/>
    <n v="7"/>
    <s v="OFF"/>
    <d v="2019-05-21T00:00:00"/>
    <s v="Avg of 4 NM Projects"/>
    <n v="12"/>
    <n v="110.075"/>
    <n v="0.61839887640449442"/>
    <n v="22.06"/>
    <n v="16.940000000000001"/>
    <n v="1.8646705000000001"/>
    <n v="0"/>
    <n v="1"/>
    <n v="0"/>
  </r>
  <r>
    <x v="8"/>
    <n v="21"/>
    <n v="7"/>
    <s v="OFF"/>
    <d v="2019-05-21T00:00:00"/>
    <s v="Avg of 4 NM Projects"/>
    <n v="13"/>
    <n v="123.13"/>
    <n v="0.69174157303370787"/>
    <n v="22.15"/>
    <n v="17.149999999999999"/>
    <n v="2.1116794999999997"/>
    <n v="0"/>
    <n v="1"/>
    <n v="0"/>
  </r>
  <r>
    <x v="8"/>
    <n v="21"/>
    <n v="7"/>
    <s v="OFF"/>
    <d v="2019-05-21T00:00:00"/>
    <s v="Avg of 4 NM Projects"/>
    <n v="14"/>
    <n v="123.515"/>
    <n v="0.69390449438202251"/>
    <n v="22.13"/>
    <n v="18.88"/>
    <n v="2.3319631999999997"/>
    <n v="0"/>
    <n v="1"/>
    <n v="0"/>
  </r>
  <r>
    <x v="8"/>
    <n v="21"/>
    <n v="7"/>
    <s v="OFF"/>
    <d v="2019-05-21T00:00:00"/>
    <s v="Avg of 4 NM Projects"/>
    <n v="15"/>
    <n v="116.605"/>
    <n v="0.65508426966292133"/>
    <n v="22.43"/>
    <n v="16.88"/>
    <n v="1.9682923999999999"/>
    <n v="0"/>
    <n v="1"/>
    <n v="0"/>
  </r>
  <r>
    <x v="8"/>
    <n v="21"/>
    <n v="7"/>
    <s v="OFF"/>
    <d v="2019-05-21T00:00:00"/>
    <s v="Avg of 4 NM Projects"/>
    <n v="16"/>
    <n v="109.69499999999999"/>
    <n v="0.61626404494382014"/>
    <n v="22.49"/>
    <n v="19.149999999999999"/>
    <n v="2.1006592499999996"/>
    <n v="0"/>
    <n v="1"/>
    <n v="0"/>
  </r>
  <r>
    <x v="8"/>
    <n v="21"/>
    <n v="7"/>
    <s v="OFF"/>
    <d v="2019-05-21T00:00:00"/>
    <s v="Avg of 4 NM Projects"/>
    <n v="17"/>
    <n v="84.22"/>
    <n v="0.47314606741573034"/>
    <n v="26.7"/>
    <n v="20.92"/>
    <n v="1.7618824000000002"/>
    <n v="0"/>
    <n v="0"/>
    <n v="0"/>
  </r>
  <r>
    <x v="8"/>
    <n v="21"/>
    <n v="7"/>
    <s v="OFF"/>
    <d v="2019-05-21T00:00:00"/>
    <s v="Avg of 4 NM Projects"/>
    <n v="18"/>
    <n v="57.984999999999999"/>
    <n v="0.32575842696629215"/>
    <n v="28.64"/>
    <n v="24.14"/>
    <n v="1.3997579"/>
    <n v="0"/>
    <n v="0"/>
    <n v="0"/>
  </r>
  <r>
    <x v="8"/>
    <n v="21"/>
    <n v="7"/>
    <s v="OFF"/>
    <d v="2019-05-21T00:00:00"/>
    <s v="Avg of 4 NM Projects"/>
    <n v="19"/>
    <n v="26.24"/>
    <n v="0.14741573033707864"/>
    <n v="28.04"/>
    <n v="31.64"/>
    <n v="0.8302335999999999"/>
    <n v="0"/>
    <n v="0"/>
    <n v="0"/>
  </r>
  <r>
    <x v="8"/>
    <n v="21"/>
    <n v="7"/>
    <s v="OFF"/>
    <d v="2019-05-21T00:00:00"/>
    <s v="Avg of 4 NM Projects"/>
    <n v="20"/>
    <n v="4.8600000000000003"/>
    <n v="2.7303370786516856E-2"/>
    <n v="27.57"/>
    <n v="31.32"/>
    <n v="0.15221520000000002"/>
    <n v="0"/>
    <n v="0"/>
    <n v="0"/>
  </r>
  <r>
    <x v="8"/>
    <n v="21"/>
    <n v="7"/>
    <s v="OFF"/>
    <d v="2019-05-21T00:00:00"/>
    <s v="Avg of 4 NM Projects"/>
    <n v="21"/>
    <n v="-0.26"/>
    <n v="-1.4606741573033708E-3"/>
    <n v="29.78"/>
    <n v="29.19"/>
    <n v="-7.5894000000000005E-3"/>
    <n v="0"/>
    <n v="0"/>
    <n v="0"/>
  </r>
  <r>
    <x v="8"/>
    <n v="21"/>
    <n v="7"/>
    <s v="OFF"/>
    <d v="2019-05-21T00:00:00"/>
    <s v="Avg of 4 NM Projects"/>
    <n v="22"/>
    <n v="-0.13"/>
    <n v="-7.3033707865168538E-4"/>
    <n v="22.52"/>
    <n v="27.25"/>
    <n v="-3.5425000000000001E-3"/>
    <n v="0"/>
    <n v="0"/>
    <n v="0"/>
  </r>
  <r>
    <x v="8"/>
    <n v="21"/>
    <n v="7"/>
    <s v="OFF"/>
    <d v="2019-05-21T00:00:00"/>
    <s v="Avg of 4 NM Projects"/>
    <n v="23"/>
    <n v="0"/>
    <n v="0"/>
    <n v="21"/>
    <n v="25.89"/>
    <n v="0"/>
    <n v="1"/>
    <n v="0"/>
    <n v="0"/>
  </r>
  <r>
    <x v="8"/>
    <n v="21"/>
    <n v="7"/>
    <s v="OFF"/>
    <d v="2019-05-21T00:00:00"/>
    <s v="Avg of 4 NM Projects"/>
    <n v="24"/>
    <n v="0"/>
    <n v="0"/>
    <n v="19.48"/>
    <n v="16.55"/>
    <n v="0"/>
    <n v="1"/>
    <n v="0"/>
    <n v="0"/>
  </r>
  <r>
    <x v="8"/>
    <n v="22"/>
    <n v="1"/>
    <s v="OFF"/>
    <d v="2019-05-22T00:00:00"/>
    <s v="Avg of 4 NM Projects"/>
    <n v="1"/>
    <n v="-0.26"/>
    <n v="-1.4606741573033708E-3"/>
    <n v="19.04"/>
    <n v="7.57"/>
    <n v="-1.9682000000000002E-3"/>
    <n v="0"/>
    <n v="0"/>
    <n v="0"/>
  </r>
  <r>
    <x v="8"/>
    <n v="22"/>
    <n v="1"/>
    <s v="OFF"/>
    <d v="2019-05-22T00:00:00"/>
    <s v="Avg of 4 NM Projects"/>
    <n v="2"/>
    <n v="-0.13"/>
    <n v="-7.3033707865168538E-4"/>
    <n v="17.239999999999998"/>
    <n v="15.94"/>
    <n v="-2.0722000000000002E-3"/>
    <n v="0"/>
    <n v="0"/>
    <n v="0"/>
  </r>
  <r>
    <x v="8"/>
    <n v="22"/>
    <n v="1"/>
    <s v="OFF"/>
    <d v="2019-05-22T00:00:00"/>
    <s v="Avg of 4 NM Projects"/>
    <n v="3"/>
    <n v="0"/>
    <n v="0"/>
    <n v="13.11"/>
    <n v="17.739999999999998"/>
    <n v="0"/>
    <n v="1"/>
    <n v="0"/>
    <n v="0"/>
  </r>
  <r>
    <x v="8"/>
    <n v="22"/>
    <n v="1"/>
    <s v="OFF"/>
    <d v="2019-05-22T00:00:00"/>
    <s v="Avg of 4 NM Projects"/>
    <n v="4"/>
    <n v="0"/>
    <n v="0"/>
    <n v="12.5"/>
    <n v="17.5"/>
    <n v="0"/>
    <n v="1"/>
    <n v="0"/>
    <n v="0"/>
  </r>
  <r>
    <x v="8"/>
    <n v="22"/>
    <n v="1"/>
    <s v="OFF"/>
    <d v="2019-05-22T00:00:00"/>
    <s v="Avg of 4 NM Projects"/>
    <n v="5"/>
    <n v="-0.13"/>
    <n v="-7.3033707865168538E-4"/>
    <n v="13.97"/>
    <n v="17.07"/>
    <n v="-2.2190999999999999E-3"/>
    <n v="0"/>
    <n v="0"/>
    <n v="0"/>
  </r>
  <r>
    <x v="8"/>
    <n v="22"/>
    <n v="1"/>
    <s v="OFF"/>
    <d v="2019-05-22T00:00:00"/>
    <s v="Avg of 4 NM Projects"/>
    <n v="6"/>
    <n v="0.255"/>
    <n v="1.4325842696629213E-3"/>
    <n v="17.690000000000001"/>
    <n v="12.31"/>
    <n v="3.13905E-3"/>
    <n v="0"/>
    <n v="0"/>
    <n v="0"/>
  </r>
  <r>
    <x v="8"/>
    <n v="22"/>
    <n v="1"/>
    <s v="OFF"/>
    <d v="2019-05-22T00:00:00"/>
    <s v="Avg of 4 NM Projects"/>
    <n v="7"/>
    <n v="13.184999999999999"/>
    <n v="7.4073033707865166E-2"/>
    <n v="22.38"/>
    <n v="18.7"/>
    <n v="0.24655949999999996"/>
    <n v="0"/>
    <n v="0"/>
    <n v="0"/>
  </r>
  <r>
    <x v="8"/>
    <n v="22"/>
    <n v="1"/>
    <s v="OFF"/>
    <d v="2019-05-22T00:00:00"/>
    <s v="Avg of 4 NM Projects"/>
    <n v="8"/>
    <n v="44.54"/>
    <n v="0.25022471910112359"/>
    <n v="26.75"/>
    <n v="18.75"/>
    <n v="0.83512500000000001"/>
    <n v="0"/>
    <n v="0"/>
    <n v="0"/>
  </r>
  <r>
    <x v="8"/>
    <n v="22"/>
    <n v="1"/>
    <s v="OFF"/>
    <d v="2019-05-22T00:00:00"/>
    <s v="Avg of 4 NM Projects"/>
    <n v="9"/>
    <n v="72.574999999999989"/>
    <n v="0.40772471910112351"/>
    <n v="21.95"/>
    <n v="19.43"/>
    <n v="1.4101322499999998"/>
    <n v="0"/>
    <n v="0"/>
    <n v="0"/>
  </r>
  <r>
    <x v="8"/>
    <n v="22"/>
    <n v="1"/>
    <s v="OFF"/>
    <d v="2019-05-22T00:00:00"/>
    <s v="Avg of 4 NM Projects"/>
    <n v="10"/>
    <n v="95.10499999999999"/>
    <n v="0.53429775280898872"/>
    <n v="21.51"/>
    <n v="16.82"/>
    <n v="1.5996660999999999"/>
    <n v="0"/>
    <n v="1"/>
    <n v="0"/>
  </r>
  <r>
    <x v="8"/>
    <n v="22"/>
    <n v="1"/>
    <s v="OFF"/>
    <d v="2019-05-22T00:00:00"/>
    <s v="Avg of 4 NM Projects"/>
    <n v="11"/>
    <n v="112.12499999999999"/>
    <n v="0.62991573033707859"/>
    <n v="21.21"/>
    <n v="17.23"/>
    <n v="1.9319137499999997"/>
    <n v="0"/>
    <n v="1"/>
    <n v="0"/>
  </r>
  <r>
    <x v="8"/>
    <n v="22"/>
    <n v="1"/>
    <s v="OFF"/>
    <d v="2019-05-22T00:00:00"/>
    <s v="Avg of 4 NM Projects"/>
    <n v="12"/>
    <n v="116.60499999999999"/>
    <n v="0.65508426966292133"/>
    <n v="21.16"/>
    <n v="20.57"/>
    <n v="2.3985648499999996"/>
    <n v="0"/>
    <n v="1"/>
    <n v="0"/>
  </r>
  <r>
    <x v="8"/>
    <n v="22"/>
    <n v="1"/>
    <s v="OFF"/>
    <d v="2019-05-22T00:00:00"/>
    <s v="Avg of 4 NM Projects"/>
    <n v="13"/>
    <n v="104.57499999999999"/>
    <n v="0.58749999999999991"/>
    <n v="21.09"/>
    <n v="26.72"/>
    <n v="2.7942439999999995"/>
    <n v="0"/>
    <n v="1"/>
    <n v="0"/>
  </r>
  <r>
    <x v="8"/>
    <n v="22"/>
    <n v="1"/>
    <s v="OFF"/>
    <d v="2019-05-22T00:00:00"/>
    <s v="Avg of 4 NM Projects"/>
    <n v="14"/>
    <n v="94.72"/>
    <n v="0.5321348314606742"/>
    <n v="21.35"/>
    <n v="33.229999999999997"/>
    <n v="3.1475455999999995"/>
    <n v="0"/>
    <n v="1"/>
    <n v="0"/>
  </r>
  <r>
    <x v="8"/>
    <n v="22"/>
    <n v="1"/>
    <s v="OFF"/>
    <d v="2019-05-22T00:00:00"/>
    <s v="Avg of 4 NM Projects"/>
    <n v="15"/>
    <n v="87.81"/>
    <n v="0.49331460674157307"/>
    <n v="22.49"/>
    <n v="30.03"/>
    <n v="2.6369343000000005"/>
    <n v="0"/>
    <n v="0"/>
    <n v="0"/>
  </r>
  <r>
    <x v="8"/>
    <n v="22"/>
    <n v="1"/>
    <s v="OFF"/>
    <d v="2019-05-22T00:00:00"/>
    <s v="Avg of 4 NM Projects"/>
    <n v="16"/>
    <n v="74.375"/>
    <n v="0.4178370786516854"/>
    <n v="22.05"/>
    <n v="20.010000000000002"/>
    <n v="1.4882437500000001"/>
    <n v="0"/>
    <n v="0"/>
    <n v="0"/>
  </r>
  <r>
    <x v="8"/>
    <n v="22"/>
    <n v="1"/>
    <s v="OFF"/>
    <d v="2019-05-22T00:00:00"/>
    <s v="Avg of 4 NM Projects"/>
    <n v="17"/>
    <n v="49.66"/>
    <n v="0.27898876404494383"/>
    <n v="26.09"/>
    <n v="31.21"/>
    <n v="1.5498886000000001"/>
    <n v="0"/>
    <n v="0"/>
    <n v="0"/>
  </r>
  <r>
    <x v="8"/>
    <n v="22"/>
    <n v="1"/>
    <s v="OFF"/>
    <d v="2019-05-22T00:00:00"/>
    <s v="Avg of 4 NM Projects"/>
    <n v="18"/>
    <n v="39.549999999999997"/>
    <n v="0.22219101123595503"/>
    <n v="29.25"/>
    <n v="30.98"/>
    <n v="1.2252590000000001"/>
    <n v="0"/>
    <n v="0"/>
    <n v="0"/>
  </r>
  <r>
    <x v="8"/>
    <n v="22"/>
    <n v="1"/>
    <s v="OFF"/>
    <d v="2019-05-22T00:00:00"/>
    <s v="Avg of 4 NM Projects"/>
    <n v="19"/>
    <n v="16.510000000000002"/>
    <n v="9.2752808988764049E-2"/>
    <n v="28.1"/>
    <n v="30.81"/>
    <n v="0.50867309999999999"/>
    <n v="0"/>
    <n v="0"/>
    <n v="0"/>
  </r>
  <r>
    <x v="8"/>
    <n v="22"/>
    <n v="1"/>
    <s v="OFF"/>
    <d v="2019-05-22T00:00:00"/>
    <s v="Avg of 4 NM Projects"/>
    <n v="20"/>
    <n v="3.2"/>
    <n v="1.7977528089887642E-2"/>
    <n v="28.5"/>
    <n v="32.56"/>
    <n v="0.10419200000000001"/>
    <n v="0"/>
    <n v="0"/>
    <n v="0"/>
  </r>
  <r>
    <x v="8"/>
    <n v="22"/>
    <n v="1"/>
    <s v="OFF"/>
    <d v="2019-05-22T00:00:00"/>
    <s v="Avg of 4 NM Projects"/>
    <n v="21"/>
    <n v="0"/>
    <n v="0"/>
    <n v="33.42"/>
    <n v="29.23"/>
    <n v="0"/>
    <n v="1"/>
    <n v="0"/>
    <n v="0"/>
  </r>
  <r>
    <x v="8"/>
    <n v="22"/>
    <n v="1"/>
    <s v="OFF"/>
    <d v="2019-05-22T00:00:00"/>
    <s v="Avg of 4 NM Projects"/>
    <n v="22"/>
    <n v="0"/>
    <n v="0"/>
    <n v="27.79"/>
    <n v="23.97"/>
    <n v="0"/>
    <n v="1"/>
    <n v="0"/>
    <n v="0"/>
  </r>
  <r>
    <x v="8"/>
    <n v="22"/>
    <n v="1"/>
    <s v="OFF"/>
    <d v="2019-05-22T00:00:00"/>
    <s v="Avg of 4 NM Projects"/>
    <n v="23"/>
    <n v="-0.13"/>
    <n v="-7.3033707865168538E-4"/>
    <n v="23.34"/>
    <n v="31.15"/>
    <n v="-4.0495000000000001E-3"/>
    <n v="0"/>
    <n v="0"/>
    <n v="0"/>
  </r>
  <r>
    <x v="8"/>
    <n v="22"/>
    <n v="1"/>
    <s v="OFF"/>
    <d v="2019-05-22T00:00:00"/>
    <s v="Avg of 4 NM Projects"/>
    <n v="24"/>
    <n v="-0.39"/>
    <n v="-2.1910112359550564E-3"/>
    <n v="22.82"/>
    <n v="17.79"/>
    <n v="-6.9380999999999991E-3"/>
    <n v="0"/>
    <n v="0"/>
    <n v="0"/>
  </r>
  <r>
    <x v="8"/>
    <n v="23"/>
    <n v="2"/>
    <s v="OFF"/>
    <d v="2019-05-23T00:00:00"/>
    <s v="Avg of 4 NM Projects"/>
    <n v="1"/>
    <n v="-0.26"/>
    <n v="-1.4606741573033708E-3"/>
    <n v="20.61"/>
    <n v="18.47"/>
    <n v="-4.8022000000000004E-3"/>
    <n v="0"/>
    <n v="0"/>
    <n v="0"/>
  </r>
  <r>
    <x v="8"/>
    <n v="23"/>
    <n v="2"/>
    <s v="OFF"/>
    <d v="2019-05-23T00:00:00"/>
    <s v="Avg of 4 NM Projects"/>
    <n v="2"/>
    <n v="-0.26"/>
    <n v="-1.4606741573033708E-3"/>
    <n v="19.05"/>
    <n v="19.36"/>
    <n v="-5.0336000000000001E-3"/>
    <n v="0"/>
    <n v="0"/>
    <n v="0"/>
  </r>
  <r>
    <x v="8"/>
    <n v="23"/>
    <n v="2"/>
    <s v="OFF"/>
    <d v="2019-05-23T00:00:00"/>
    <s v="Avg of 4 NM Projects"/>
    <n v="3"/>
    <n v="0"/>
    <n v="0"/>
    <n v="18.63"/>
    <n v="17.27"/>
    <n v="0"/>
    <n v="1"/>
    <n v="0"/>
    <n v="0"/>
  </r>
  <r>
    <x v="8"/>
    <n v="23"/>
    <n v="2"/>
    <s v="OFF"/>
    <d v="2019-05-23T00:00:00"/>
    <s v="Avg of 4 NM Projects"/>
    <n v="4"/>
    <n v="-0.13"/>
    <n v="-7.3033707865168538E-4"/>
    <n v="18.7"/>
    <n v="18.739999999999998"/>
    <n v="-2.4361999999999999E-3"/>
    <n v="0"/>
    <n v="0"/>
    <n v="0"/>
  </r>
  <r>
    <x v="8"/>
    <n v="23"/>
    <n v="2"/>
    <s v="OFF"/>
    <d v="2019-05-23T00:00:00"/>
    <s v="Avg of 4 NM Projects"/>
    <n v="5"/>
    <n v="0"/>
    <n v="0"/>
    <n v="19.05"/>
    <n v="20.170000000000002"/>
    <n v="0"/>
    <n v="1"/>
    <n v="0"/>
    <n v="0"/>
  </r>
  <r>
    <x v="8"/>
    <n v="23"/>
    <n v="2"/>
    <s v="OFF"/>
    <d v="2019-05-23T00:00:00"/>
    <s v="Avg of 4 NM Projects"/>
    <n v="6"/>
    <n v="0.38500000000000001"/>
    <n v="2.1629213483146067E-3"/>
    <n v="20.5"/>
    <n v="19.89"/>
    <n v="7.6576500000000002E-3"/>
    <n v="0"/>
    <n v="0"/>
    <n v="0"/>
  </r>
  <r>
    <x v="8"/>
    <n v="23"/>
    <n v="2"/>
    <s v="OFF"/>
    <d v="2019-05-23T00:00:00"/>
    <s v="Avg of 4 NM Projects"/>
    <n v="7"/>
    <n v="14.719999999999999"/>
    <n v="8.2696629213483142E-2"/>
    <n v="24.04"/>
    <n v="26.58"/>
    <n v="0.39125759999999998"/>
    <n v="0"/>
    <n v="0"/>
    <n v="0"/>
  </r>
  <r>
    <x v="8"/>
    <n v="23"/>
    <n v="2"/>
    <s v="ON"/>
    <d v="2019-05-23T00:00:00"/>
    <s v="Avg of 4 NM Projects"/>
    <n v="8"/>
    <n v="58.875"/>
    <n v="0.33075842696629215"/>
    <n v="23.66"/>
    <n v="24.7"/>
    <n v="1.4542124999999999"/>
    <n v="0"/>
    <n v="0"/>
    <n v="0"/>
  </r>
  <r>
    <x v="8"/>
    <n v="23"/>
    <n v="2"/>
    <s v="ON"/>
    <d v="2019-05-23T00:00:00"/>
    <s v="Avg of 4 NM Projects"/>
    <n v="9"/>
    <n v="97.795000000000002"/>
    <n v="0.54941011235955062"/>
    <n v="22.6"/>
    <n v="22.17"/>
    <n v="2.1681151500000002"/>
    <n v="0"/>
    <n v="1"/>
    <n v="0"/>
  </r>
  <r>
    <x v="8"/>
    <n v="23"/>
    <n v="2"/>
    <s v="ON"/>
    <d v="2019-05-23T00:00:00"/>
    <s v="Avg of 4 NM Projects"/>
    <n v="10"/>
    <n v="113.27500000000001"/>
    <n v="0.63637640449438204"/>
    <n v="24.62"/>
    <n v="24.44"/>
    <n v="2.7684410000000002"/>
    <n v="0"/>
    <n v="1"/>
    <n v="0"/>
  </r>
  <r>
    <x v="8"/>
    <n v="23"/>
    <n v="2"/>
    <s v="ON"/>
    <d v="2019-05-23T00:00:00"/>
    <s v="Avg of 4 NM Projects"/>
    <n v="11"/>
    <n v="103.80500000000001"/>
    <n v="0.58317415730337085"/>
    <n v="23.6"/>
    <n v="24.83"/>
    <n v="2.5774781500000001"/>
    <n v="0"/>
    <n v="1"/>
    <n v="0"/>
  </r>
  <r>
    <x v="8"/>
    <n v="23"/>
    <n v="2"/>
    <s v="ON"/>
    <d v="2019-05-23T00:00:00"/>
    <s v="Avg of 4 NM Projects"/>
    <n v="12"/>
    <n v="99.460000000000008"/>
    <n v="0.55876404494382026"/>
    <n v="23.55"/>
    <n v="21.37"/>
    <n v="2.1254602000000005"/>
    <n v="0"/>
    <n v="1"/>
    <n v="0"/>
  </r>
  <r>
    <x v="8"/>
    <n v="23"/>
    <n v="2"/>
    <s v="ON"/>
    <d v="2019-05-23T00:00:00"/>
    <s v="Avg of 4 NM Projects"/>
    <n v="13"/>
    <n v="94.844999999999999"/>
    <n v="0.53283707865168539"/>
    <n v="23.22"/>
    <n v="20.27"/>
    <n v="1.9225081499999999"/>
    <n v="0"/>
    <n v="1"/>
    <n v="0"/>
  </r>
  <r>
    <x v="8"/>
    <n v="23"/>
    <n v="2"/>
    <s v="ON"/>
    <d v="2019-05-23T00:00:00"/>
    <s v="Avg of 4 NM Projects"/>
    <n v="14"/>
    <n v="79.875"/>
    <n v="0.4487359550561798"/>
    <n v="23.65"/>
    <n v="19.920000000000002"/>
    <n v="1.59111"/>
    <n v="0"/>
    <n v="0"/>
    <n v="0"/>
  </r>
  <r>
    <x v="8"/>
    <n v="23"/>
    <n v="2"/>
    <s v="ON"/>
    <d v="2019-05-23T00:00:00"/>
    <s v="Avg of 4 NM Projects"/>
    <n v="15"/>
    <n v="71.81"/>
    <n v="0.40342696629213487"/>
    <n v="24.55"/>
    <n v="19.82"/>
    <n v="1.4232742"/>
    <n v="0"/>
    <n v="0"/>
    <n v="0"/>
  </r>
  <r>
    <x v="8"/>
    <n v="23"/>
    <n v="2"/>
    <s v="ON"/>
    <d v="2019-05-23T00:00:00"/>
    <s v="Avg of 4 NM Projects"/>
    <n v="16"/>
    <n v="68.355000000000004"/>
    <n v="0.38401685393258428"/>
    <n v="28.27"/>
    <n v="23.07"/>
    <n v="1.5769498500000001"/>
    <n v="0"/>
    <n v="0"/>
    <n v="0"/>
  </r>
  <r>
    <x v="8"/>
    <n v="23"/>
    <n v="2"/>
    <s v="ON"/>
    <d v="2019-05-23T00:00:00"/>
    <s v="Avg of 4 NM Projects"/>
    <n v="17"/>
    <n v="54.139999999999993"/>
    <n v="0.3041573033707865"/>
    <n v="29.19"/>
    <n v="25.08"/>
    <n v="1.3578311999999999"/>
    <n v="0"/>
    <n v="0"/>
    <n v="0"/>
  </r>
  <r>
    <x v="8"/>
    <n v="23"/>
    <n v="2"/>
    <s v="ON"/>
    <d v="2019-05-23T00:00:00"/>
    <s v="Avg of 4 NM Projects"/>
    <n v="18"/>
    <n v="32.774999999999999"/>
    <n v="0.18412921348314606"/>
    <n v="32.93"/>
    <n v="19.86"/>
    <n v="0.65091149999999998"/>
    <n v="0"/>
    <n v="0"/>
    <n v="0"/>
  </r>
  <r>
    <x v="8"/>
    <n v="23"/>
    <n v="2"/>
    <s v="ON"/>
    <d v="2019-05-23T00:00:00"/>
    <s v="Avg of 4 NM Projects"/>
    <n v="19"/>
    <n v="11.010000000000002"/>
    <n v="6.1853932584269675E-2"/>
    <n v="30.38"/>
    <n v="19.29"/>
    <n v="0.21238290000000004"/>
    <n v="0"/>
    <n v="0"/>
    <n v="0"/>
  </r>
  <r>
    <x v="8"/>
    <n v="23"/>
    <n v="2"/>
    <s v="ON"/>
    <d v="2019-05-23T00:00:00"/>
    <s v="Avg of 4 NM Projects"/>
    <n v="20"/>
    <n v="1.7850000000000001"/>
    <n v="1.0028089887640449E-2"/>
    <n v="29.73"/>
    <n v="18.46"/>
    <n v="3.2951100000000004E-2"/>
    <n v="0"/>
    <n v="0"/>
    <n v="0"/>
  </r>
  <r>
    <x v="8"/>
    <n v="23"/>
    <n v="2"/>
    <s v="ON"/>
    <d v="2019-05-23T00:00:00"/>
    <s v="Avg of 4 NM Projects"/>
    <n v="21"/>
    <n v="-0.13"/>
    <n v="-7.3033707865168538E-4"/>
    <n v="29.5"/>
    <n v="18.239999999999998"/>
    <n v="-2.3712E-3"/>
    <n v="0"/>
    <n v="0"/>
    <n v="0"/>
  </r>
  <r>
    <x v="8"/>
    <n v="23"/>
    <n v="2"/>
    <s v="ON"/>
    <d v="2019-05-23T00:00:00"/>
    <s v="Avg of 4 NM Projects"/>
    <n v="22"/>
    <n v="-0.13"/>
    <n v="-7.3033707865168538E-4"/>
    <n v="27.91"/>
    <n v="19.75"/>
    <n v="-2.5674999999999999E-3"/>
    <n v="0"/>
    <n v="0"/>
    <n v="0"/>
  </r>
  <r>
    <x v="8"/>
    <n v="23"/>
    <n v="2"/>
    <s v="ON"/>
    <d v="2019-05-23T00:00:00"/>
    <s v="Avg of 4 NM Projects"/>
    <n v="23"/>
    <n v="-0.13"/>
    <n v="-7.3033707865168538E-4"/>
    <n v="21.42"/>
    <n v="18.84"/>
    <n v="-2.4492000000000003E-3"/>
    <n v="0"/>
    <n v="0"/>
    <n v="0"/>
  </r>
  <r>
    <x v="8"/>
    <n v="23"/>
    <n v="2"/>
    <s v="OFF"/>
    <d v="2019-05-23T00:00:00"/>
    <s v="Avg of 4 NM Projects"/>
    <n v="24"/>
    <n v="0"/>
    <n v="0"/>
    <n v="22.52"/>
    <n v="19.739999999999998"/>
    <n v="0"/>
    <n v="1"/>
    <n v="0"/>
    <n v="0"/>
  </r>
  <r>
    <x v="8"/>
    <n v="24"/>
    <n v="3"/>
    <s v="OFF"/>
    <d v="2019-05-24T00:00:00"/>
    <s v="Avg of 4 NM Projects"/>
    <n v="1"/>
    <n v="0"/>
    <n v="0"/>
    <n v="20.74"/>
    <n v="15.08"/>
    <n v="0"/>
    <n v="1"/>
    <n v="0"/>
    <n v="0"/>
  </r>
  <r>
    <x v="8"/>
    <n v="24"/>
    <n v="3"/>
    <s v="OFF"/>
    <d v="2019-05-24T00:00:00"/>
    <s v="Avg of 4 NM Projects"/>
    <n v="2"/>
    <n v="-0.13"/>
    <n v="-7.3033707865168538E-4"/>
    <n v="18"/>
    <n v="15.95"/>
    <n v="-2.0735000000000003E-3"/>
    <n v="0"/>
    <n v="0"/>
    <n v="0"/>
  </r>
  <r>
    <x v="8"/>
    <n v="24"/>
    <n v="3"/>
    <s v="OFF"/>
    <d v="2019-05-24T00:00:00"/>
    <s v="Avg of 4 NM Projects"/>
    <n v="3"/>
    <n v="-0.26"/>
    <n v="-1.4606741573033708E-3"/>
    <n v="17.57"/>
    <n v="16.39"/>
    <n v="-4.2614000000000003E-3"/>
    <n v="0"/>
    <n v="0"/>
    <n v="0"/>
  </r>
  <r>
    <x v="8"/>
    <n v="24"/>
    <n v="3"/>
    <s v="OFF"/>
    <d v="2019-05-24T00:00:00"/>
    <s v="Avg of 4 NM Projects"/>
    <n v="4"/>
    <n v="-0.26"/>
    <n v="-1.4606741573033708E-3"/>
    <n v="16.72"/>
    <n v="15.12"/>
    <n v="-3.9312000000000001E-3"/>
    <n v="0"/>
    <n v="0"/>
    <n v="0"/>
  </r>
  <r>
    <x v="8"/>
    <n v="24"/>
    <n v="3"/>
    <s v="OFF"/>
    <d v="2019-05-24T00:00:00"/>
    <s v="Avg of 4 NM Projects"/>
    <n v="5"/>
    <n v="-0.13"/>
    <n v="-7.3033707865168538E-4"/>
    <n v="16.62"/>
    <n v="16.21"/>
    <n v="-2.1073000000000003E-3"/>
    <n v="0"/>
    <n v="0"/>
    <n v="0"/>
  </r>
  <r>
    <x v="8"/>
    <n v="24"/>
    <n v="3"/>
    <s v="OFF"/>
    <d v="2019-05-24T00:00:00"/>
    <s v="Avg of 4 NM Projects"/>
    <n v="6"/>
    <n v="-0.26"/>
    <n v="-1.4606741573033708E-3"/>
    <n v="18.61"/>
    <n v="16.27"/>
    <n v="-4.2301999999999999E-3"/>
    <n v="0"/>
    <n v="0"/>
    <n v="0"/>
  </r>
  <r>
    <x v="8"/>
    <n v="24"/>
    <n v="3"/>
    <s v="OFF"/>
    <d v="2019-05-24T00:00:00"/>
    <s v="Avg of 4 NM Projects"/>
    <n v="7"/>
    <n v="5.8900000000000006"/>
    <n v="3.3089887640449442E-2"/>
    <n v="23.19"/>
    <n v="14.55"/>
    <n v="8.5699500000000012E-2"/>
    <n v="0"/>
    <n v="0"/>
    <n v="0"/>
  </r>
  <r>
    <x v="8"/>
    <n v="24"/>
    <n v="3"/>
    <s v="ON"/>
    <d v="2019-05-24T00:00:00"/>
    <s v="Avg of 4 NM Projects"/>
    <n v="8"/>
    <n v="23.3"/>
    <n v="0.13089887640449438"/>
    <n v="24.5"/>
    <n v="16.64"/>
    <n v="0.38771200000000006"/>
    <n v="0"/>
    <n v="0"/>
    <n v="0"/>
  </r>
  <r>
    <x v="8"/>
    <n v="24"/>
    <n v="3"/>
    <s v="ON"/>
    <d v="2019-05-24T00:00:00"/>
    <s v="Avg of 4 NM Projects"/>
    <n v="9"/>
    <n v="33.924999999999997"/>
    <n v="0.19058988764044943"/>
    <n v="25.17"/>
    <n v="17.97"/>
    <n v="0.60963224999999988"/>
    <n v="0"/>
    <n v="0"/>
    <n v="0"/>
  </r>
  <r>
    <x v="8"/>
    <n v="24"/>
    <n v="3"/>
    <s v="ON"/>
    <d v="2019-05-24T00:00:00"/>
    <s v="Avg of 4 NM Projects"/>
    <n v="10"/>
    <n v="44.804999999999993"/>
    <n v="0.2517134831460674"/>
    <n v="25.23"/>
    <n v="18.53"/>
    <n v="0.83023664999999991"/>
    <n v="0"/>
    <n v="0"/>
    <n v="0"/>
  </r>
  <r>
    <x v="8"/>
    <n v="24"/>
    <n v="3"/>
    <s v="ON"/>
    <d v="2019-05-24T00:00:00"/>
    <s v="Avg of 4 NM Projects"/>
    <n v="11"/>
    <n v="79.10499999999999"/>
    <n v="0.44441011235955052"/>
    <n v="24.37"/>
    <n v="19.09"/>
    <n v="1.5101144499999999"/>
    <n v="0"/>
    <n v="0"/>
    <n v="0"/>
  </r>
  <r>
    <x v="8"/>
    <n v="24"/>
    <n v="3"/>
    <s v="ON"/>
    <d v="2019-05-24T00:00:00"/>
    <s v="Avg of 4 NM Projects"/>
    <n v="12"/>
    <n v="91.135000000000005"/>
    <n v="0.51199438202247194"/>
    <n v="25.15"/>
    <n v="18.22"/>
    <n v="1.6604797"/>
    <n v="0"/>
    <n v="1"/>
    <n v="0"/>
  </r>
  <r>
    <x v="8"/>
    <n v="24"/>
    <n v="3"/>
    <s v="ON"/>
    <d v="2019-05-24T00:00:00"/>
    <s v="Avg of 4 NM Projects"/>
    <n v="13"/>
    <n v="92.155000000000001"/>
    <n v="0.51772471910112361"/>
    <n v="24.78"/>
    <n v="17.27"/>
    <n v="1.5915168499999999"/>
    <n v="0"/>
    <n v="1"/>
    <n v="0"/>
  </r>
  <r>
    <x v="8"/>
    <n v="24"/>
    <n v="3"/>
    <s v="ON"/>
    <d v="2019-05-24T00:00:00"/>
    <s v="Avg of 4 NM Projects"/>
    <n v="14"/>
    <n v="92.795000000000002"/>
    <n v="0.52132022471910111"/>
    <n v="24.83"/>
    <n v="17.96"/>
    <n v="1.6665982000000001"/>
    <n v="0"/>
    <n v="1"/>
    <n v="0"/>
  </r>
  <r>
    <x v="8"/>
    <n v="24"/>
    <n v="3"/>
    <s v="ON"/>
    <d v="2019-05-24T00:00:00"/>
    <s v="Avg of 4 NM Projects"/>
    <n v="15"/>
    <n v="98.94"/>
    <n v="0.55584269662921348"/>
    <n v="26.23"/>
    <n v="17.739999999999998"/>
    <n v="1.7551955999999997"/>
    <n v="0"/>
    <n v="1"/>
    <n v="0"/>
  </r>
  <r>
    <x v="8"/>
    <n v="24"/>
    <n v="3"/>
    <s v="ON"/>
    <d v="2019-05-24T00:00:00"/>
    <s v="Avg of 4 NM Projects"/>
    <n v="16"/>
    <n v="83.84"/>
    <n v="0.47101123595505617"/>
    <n v="26.18"/>
    <n v="20.67"/>
    <n v="1.7329728000000002"/>
    <n v="0"/>
    <n v="0"/>
    <n v="0"/>
  </r>
  <r>
    <x v="8"/>
    <n v="24"/>
    <n v="3"/>
    <s v="ON"/>
    <d v="2019-05-24T00:00:00"/>
    <s v="Avg of 4 NM Projects"/>
    <n v="17"/>
    <n v="60.415000000000006"/>
    <n v="0.3394101123595506"/>
    <n v="25.63"/>
    <n v="29.33"/>
    <n v="1.7719719500000002"/>
    <n v="0"/>
    <n v="0"/>
    <n v="0"/>
  </r>
  <r>
    <x v="8"/>
    <n v="24"/>
    <n v="3"/>
    <s v="ON"/>
    <d v="2019-05-24T00:00:00"/>
    <s v="Avg of 4 NM Projects"/>
    <n v="18"/>
    <n v="41.35"/>
    <n v="0.23230337078651686"/>
    <n v="29.06"/>
    <n v="20.36"/>
    <n v="0.84188599999999991"/>
    <n v="0"/>
    <n v="0"/>
    <n v="0"/>
  </r>
  <r>
    <x v="8"/>
    <n v="24"/>
    <n v="3"/>
    <s v="ON"/>
    <d v="2019-05-24T00:00:00"/>
    <s v="Avg of 4 NM Projects"/>
    <n v="19"/>
    <n v="28.67"/>
    <n v="0.16106741573033709"/>
    <n v="27.2"/>
    <n v="20.239999999999998"/>
    <n v="0.58028080000000004"/>
    <n v="0"/>
    <n v="0"/>
    <n v="0"/>
  </r>
  <r>
    <x v="8"/>
    <n v="24"/>
    <n v="3"/>
    <s v="ON"/>
    <d v="2019-05-24T00:00:00"/>
    <s v="Avg of 4 NM Projects"/>
    <n v="20"/>
    <n v="7.4250000000000007"/>
    <n v="4.1713483146067418E-2"/>
    <n v="26.19"/>
    <n v="19.64"/>
    <n v="0.14582700000000004"/>
    <n v="0"/>
    <n v="0"/>
    <n v="0"/>
  </r>
  <r>
    <x v="8"/>
    <n v="24"/>
    <n v="3"/>
    <s v="ON"/>
    <d v="2019-05-24T00:00:00"/>
    <s v="Avg of 4 NM Projects"/>
    <n v="21"/>
    <n v="-0.13"/>
    <n v="-7.3033707865168538E-4"/>
    <n v="27.98"/>
    <n v="21.84"/>
    <n v="-2.8392000000000001E-3"/>
    <n v="0"/>
    <n v="0"/>
    <n v="0"/>
  </r>
  <r>
    <x v="8"/>
    <n v="24"/>
    <n v="3"/>
    <s v="ON"/>
    <d v="2019-05-24T00:00:00"/>
    <s v="Avg of 4 NM Projects"/>
    <n v="22"/>
    <n v="0"/>
    <n v="0"/>
    <n v="26.16"/>
    <n v="21.35"/>
    <n v="0"/>
    <n v="1"/>
    <n v="0"/>
    <n v="0"/>
  </r>
  <r>
    <x v="8"/>
    <n v="24"/>
    <n v="3"/>
    <s v="ON"/>
    <d v="2019-05-24T00:00:00"/>
    <s v="Avg of 4 NM Projects"/>
    <n v="23"/>
    <n v="-0.13"/>
    <n v="-7.3033707865168538E-4"/>
    <n v="22.15"/>
    <n v="24.48"/>
    <n v="-3.1824000000000002E-3"/>
    <n v="0"/>
    <n v="0"/>
    <n v="0"/>
  </r>
  <r>
    <x v="8"/>
    <n v="24"/>
    <n v="3"/>
    <s v="OFF"/>
    <d v="2019-05-24T00:00:00"/>
    <s v="Avg of 4 NM Projects"/>
    <n v="24"/>
    <n v="-0.26"/>
    <n v="-1.4606741573033708E-3"/>
    <n v="22.13"/>
    <n v="24.73"/>
    <n v="-6.4298000000000003E-3"/>
    <n v="0"/>
    <n v="0"/>
    <n v="0"/>
  </r>
  <r>
    <x v="8"/>
    <n v="25"/>
    <n v="4"/>
    <s v="OFF"/>
    <d v="2019-05-25T00:00:00"/>
    <s v="Avg of 4 NM Projects"/>
    <n v="1"/>
    <n v="-0.13"/>
    <n v="-7.3033707865168538E-4"/>
    <n v="23.14"/>
    <n v="19.399999999999999"/>
    <n v="-2.5219999999999999E-3"/>
    <n v="0"/>
    <n v="0"/>
    <n v="0"/>
  </r>
  <r>
    <x v="8"/>
    <n v="25"/>
    <n v="4"/>
    <s v="OFF"/>
    <d v="2019-05-25T00:00:00"/>
    <s v="Avg of 4 NM Projects"/>
    <n v="2"/>
    <n v="-0.13"/>
    <n v="-7.3033707865168538E-4"/>
    <n v="21.08"/>
    <n v="17.920000000000002"/>
    <n v="-2.3296000000000002E-3"/>
    <n v="0"/>
    <n v="0"/>
    <n v="0"/>
  </r>
  <r>
    <x v="8"/>
    <n v="25"/>
    <n v="4"/>
    <s v="OFF"/>
    <d v="2019-05-25T00:00:00"/>
    <s v="Avg of 4 NM Projects"/>
    <n v="3"/>
    <n v="-0.13"/>
    <n v="-7.3033707865168538E-4"/>
    <n v="18.37"/>
    <n v="18.12"/>
    <n v="-2.3556000000000002E-3"/>
    <n v="0"/>
    <n v="0"/>
    <n v="0"/>
  </r>
  <r>
    <x v="8"/>
    <n v="25"/>
    <n v="4"/>
    <s v="OFF"/>
    <d v="2019-05-25T00:00:00"/>
    <s v="Avg of 4 NM Projects"/>
    <n v="4"/>
    <n v="0"/>
    <n v="0"/>
    <n v="18.329999999999998"/>
    <n v="16.27"/>
    <n v="0"/>
    <n v="1"/>
    <n v="0"/>
    <n v="0"/>
  </r>
  <r>
    <x v="8"/>
    <n v="25"/>
    <n v="4"/>
    <s v="OFF"/>
    <d v="2019-05-25T00:00:00"/>
    <s v="Avg of 4 NM Projects"/>
    <n v="5"/>
    <n v="-0.26"/>
    <n v="-1.4606741573033708E-3"/>
    <n v="18.3"/>
    <n v="16.02"/>
    <n v="-4.1652000000000008E-3"/>
    <n v="0"/>
    <n v="0"/>
    <n v="0"/>
  </r>
  <r>
    <x v="8"/>
    <n v="25"/>
    <n v="4"/>
    <s v="OFF"/>
    <d v="2019-05-25T00:00:00"/>
    <s v="Avg of 4 NM Projects"/>
    <n v="6"/>
    <n v="1.2850000000000001"/>
    <n v="7.2191011235955066E-3"/>
    <n v="20.74"/>
    <n v="16.93"/>
    <n v="2.1755050000000001E-2"/>
    <n v="0"/>
    <n v="0"/>
    <n v="0"/>
  </r>
  <r>
    <x v="8"/>
    <n v="25"/>
    <n v="4"/>
    <s v="OFF"/>
    <d v="2019-05-25T00:00:00"/>
    <s v="Avg of 4 NM Projects"/>
    <n v="7"/>
    <n v="16.649999999999999"/>
    <n v="9.3539325842696627E-2"/>
    <n v="21.4"/>
    <n v="19.149999999999999"/>
    <n v="0.31884749999999995"/>
    <n v="0"/>
    <n v="0"/>
    <n v="0"/>
  </r>
  <r>
    <x v="8"/>
    <n v="25"/>
    <n v="4"/>
    <s v="ON"/>
    <d v="2019-05-25T00:00:00"/>
    <s v="Avg of 4 NM Projects"/>
    <n v="8"/>
    <n v="42.37"/>
    <n v="0.23803370786516853"/>
    <n v="19.420000000000002"/>
    <n v="21.92"/>
    <n v="0.92875039999999998"/>
    <n v="0"/>
    <n v="0"/>
    <n v="0"/>
  </r>
  <r>
    <x v="8"/>
    <n v="25"/>
    <n v="4"/>
    <s v="ON"/>
    <d v="2019-05-25T00:00:00"/>
    <s v="Avg of 4 NM Projects"/>
    <n v="9"/>
    <n v="73.349999999999994"/>
    <n v="0.4120786516853932"/>
    <n v="20.94"/>
    <n v="23.08"/>
    <n v="1.6929179999999997"/>
    <n v="0"/>
    <n v="0"/>
    <n v="0"/>
  </r>
  <r>
    <x v="8"/>
    <n v="25"/>
    <n v="4"/>
    <s v="ON"/>
    <d v="2019-05-25T00:00:00"/>
    <s v="Avg of 4 NM Projects"/>
    <n v="10"/>
    <n v="116.735"/>
    <n v="0.65581460674157299"/>
    <n v="21.6"/>
    <n v="18.8"/>
    <n v="2.1946179999999997"/>
    <n v="0"/>
    <n v="1"/>
    <n v="0"/>
  </r>
  <r>
    <x v="8"/>
    <n v="25"/>
    <n v="4"/>
    <s v="ON"/>
    <d v="2019-05-25T00:00:00"/>
    <s v="Avg of 4 NM Projects"/>
    <n v="11"/>
    <n v="139.52000000000001"/>
    <n v="0.78382022471910118"/>
    <n v="21.87"/>
    <n v="16.690000000000001"/>
    <n v="2.3285888000000003"/>
    <n v="0"/>
    <n v="1"/>
    <n v="0"/>
  </r>
  <r>
    <x v="8"/>
    <n v="25"/>
    <n v="4"/>
    <s v="ON"/>
    <d v="2019-05-25T00:00:00"/>
    <s v="Avg of 4 NM Projects"/>
    <n v="12"/>
    <n v="139.13499999999999"/>
    <n v="0.78165730337078643"/>
    <n v="21.37"/>
    <n v="17.920000000000002"/>
    <n v="2.4932992"/>
    <n v="0"/>
    <n v="1"/>
    <n v="0"/>
  </r>
  <r>
    <x v="8"/>
    <n v="25"/>
    <n v="4"/>
    <s v="ON"/>
    <d v="2019-05-25T00:00:00"/>
    <s v="Avg of 4 NM Projects"/>
    <n v="13"/>
    <n v="106.24"/>
    <n v="0.59685393258426966"/>
    <n v="21.99"/>
    <n v="20.02"/>
    <n v="2.1269247999999998"/>
    <n v="0"/>
    <n v="1"/>
    <n v="0"/>
  </r>
  <r>
    <x v="8"/>
    <n v="25"/>
    <n v="4"/>
    <s v="ON"/>
    <d v="2019-05-25T00:00:00"/>
    <s v="Avg of 4 NM Projects"/>
    <n v="14"/>
    <n v="74.245000000000005"/>
    <n v="0.41710674157303373"/>
    <n v="22.59"/>
    <n v="17.89"/>
    <n v="1.32824305"/>
    <n v="0"/>
    <n v="0"/>
    <n v="0"/>
  </r>
  <r>
    <x v="8"/>
    <n v="25"/>
    <n v="4"/>
    <s v="ON"/>
    <d v="2019-05-25T00:00:00"/>
    <s v="Avg of 4 NM Projects"/>
    <n v="15"/>
    <n v="64.39"/>
    <n v="0.36174157303370785"/>
    <n v="23.31"/>
    <n v="19.22"/>
    <n v="1.2375757999999999"/>
    <n v="0"/>
    <n v="0"/>
    <n v="0"/>
  </r>
  <r>
    <x v="8"/>
    <n v="25"/>
    <n v="4"/>
    <s v="ON"/>
    <d v="2019-05-25T00:00:00"/>
    <s v="Avg of 4 NM Projects"/>
    <n v="16"/>
    <n v="61.95"/>
    <n v="0.34803370786516857"/>
    <n v="26.03"/>
    <n v="23.31"/>
    <n v="1.4440545"/>
    <n v="0"/>
    <n v="0"/>
    <n v="0"/>
  </r>
  <r>
    <x v="8"/>
    <n v="25"/>
    <n v="4"/>
    <s v="ON"/>
    <d v="2019-05-25T00:00:00"/>
    <s v="Avg of 4 NM Projects"/>
    <n v="17"/>
    <n v="50.169999999999995"/>
    <n v="0.28185393258426961"/>
    <n v="30.29"/>
    <n v="21.76"/>
    <n v="1.0916992000000001"/>
    <n v="0"/>
    <n v="0"/>
    <n v="0"/>
  </r>
  <r>
    <x v="8"/>
    <n v="25"/>
    <n v="4"/>
    <s v="ON"/>
    <d v="2019-05-25T00:00:00"/>
    <s v="Avg of 4 NM Projects"/>
    <n v="18"/>
    <n v="38.269999999999996"/>
    <n v="0.21499999999999997"/>
    <n v="30.1"/>
    <n v="19.73"/>
    <n v="0.75506709999999999"/>
    <n v="0"/>
    <n v="0"/>
    <n v="0"/>
  </r>
  <r>
    <x v="8"/>
    <n v="25"/>
    <n v="4"/>
    <s v="ON"/>
    <d v="2019-05-25T00:00:00"/>
    <s v="Avg of 4 NM Projects"/>
    <n v="19"/>
    <n v="14.72"/>
    <n v="8.2696629213483155E-2"/>
    <n v="28.83"/>
    <n v="17.03"/>
    <n v="0.2506816"/>
    <n v="0"/>
    <n v="0"/>
    <n v="0"/>
  </r>
  <r>
    <x v="8"/>
    <n v="25"/>
    <n v="4"/>
    <s v="ON"/>
    <d v="2019-05-25T00:00:00"/>
    <s v="Avg of 4 NM Projects"/>
    <n v="20"/>
    <n v="3.33"/>
    <n v="1.8707865168539325E-2"/>
    <n v="27.84"/>
    <n v="14.41"/>
    <n v="4.7985300000000002E-2"/>
    <n v="0"/>
    <n v="0"/>
    <n v="0"/>
  </r>
  <r>
    <x v="8"/>
    <n v="25"/>
    <n v="4"/>
    <s v="ON"/>
    <d v="2019-05-25T00:00:00"/>
    <s v="Avg of 4 NM Projects"/>
    <n v="21"/>
    <n v="-0.13"/>
    <n v="-7.3033707865168538E-4"/>
    <n v="29.1"/>
    <n v="14.83"/>
    <n v="-1.9279000000000002E-3"/>
    <n v="0"/>
    <n v="0"/>
    <n v="0"/>
  </r>
  <r>
    <x v="8"/>
    <n v="25"/>
    <n v="4"/>
    <s v="ON"/>
    <d v="2019-05-25T00:00:00"/>
    <s v="Avg of 4 NM Projects"/>
    <n v="22"/>
    <n v="-0.13"/>
    <n v="-7.3033707865168538E-4"/>
    <n v="25.13"/>
    <n v="15.06"/>
    <n v="-1.9578E-3"/>
    <n v="0"/>
    <n v="0"/>
    <n v="0"/>
  </r>
  <r>
    <x v="8"/>
    <n v="25"/>
    <n v="4"/>
    <s v="ON"/>
    <d v="2019-05-25T00:00:00"/>
    <s v="Avg of 4 NM Projects"/>
    <n v="23"/>
    <n v="-0.26"/>
    <n v="-1.4606741573033708E-3"/>
    <n v="22.14"/>
    <n v="17.170000000000002"/>
    <n v="-4.4642000000000006E-3"/>
    <n v="0"/>
    <n v="0"/>
    <n v="0"/>
  </r>
  <r>
    <x v="8"/>
    <n v="25"/>
    <n v="4"/>
    <s v="OFF"/>
    <d v="2019-05-25T00:00:00"/>
    <s v="Avg of 4 NM Projects"/>
    <n v="24"/>
    <n v="-0.26"/>
    <n v="-1.4606741573033708E-3"/>
    <n v="19.93"/>
    <n v="11.96"/>
    <n v="-3.1096000000000006E-3"/>
    <n v="0"/>
    <n v="0"/>
    <n v="0"/>
  </r>
  <r>
    <x v="8"/>
    <n v="26"/>
    <n v="5"/>
    <s v="OFF"/>
    <d v="2019-05-26T00:00:00"/>
    <s v="Avg of 4 NM Projects"/>
    <n v="1"/>
    <n v="0"/>
    <n v="0"/>
    <n v="19.850000000000001"/>
    <n v="15.69"/>
    <n v="0"/>
    <n v="1"/>
    <n v="0"/>
    <n v="0"/>
  </r>
  <r>
    <x v="8"/>
    <n v="26"/>
    <n v="5"/>
    <s v="OFF"/>
    <d v="2019-05-26T00:00:00"/>
    <s v="Avg of 4 NM Projects"/>
    <n v="2"/>
    <n v="0"/>
    <n v="0"/>
    <n v="18.739999999999998"/>
    <n v="8.35"/>
    <n v="0"/>
    <n v="1"/>
    <n v="0"/>
    <n v="0"/>
  </r>
  <r>
    <x v="8"/>
    <n v="26"/>
    <n v="5"/>
    <s v="OFF"/>
    <d v="2019-05-26T00:00:00"/>
    <s v="Avg of 4 NM Projects"/>
    <n v="3"/>
    <n v="0"/>
    <n v="0"/>
    <n v="17.239999999999998"/>
    <n v="-0.54"/>
    <n v="0"/>
    <n v="1"/>
    <n v="0"/>
    <n v="0"/>
  </r>
  <r>
    <x v="8"/>
    <n v="26"/>
    <n v="5"/>
    <s v="OFF"/>
    <d v="2019-05-26T00:00:00"/>
    <s v="Avg of 4 NM Projects"/>
    <n v="4"/>
    <n v="0"/>
    <n v="0"/>
    <n v="17.04"/>
    <n v="-8.18"/>
    <n v="0"/>
    <n v="1"/>
    <n v="0"/>
    <n v="0"/>
  </r>
  <r>
    <x v="8"/>
    <n v="26"/>
    <n v="5"/>
    <s v="OFF"/>
    <d v="2019-05-26T00:00:00"/>
    <s v="Avg of 4 NM Projects"/>
    <n v="5"/>
    <n v="-0.13"/>
    <n v="-7.3033707865168538E-4"/>
    <n v="16.66"/>
    <n v="0.44"/>
    <n v="-5.7200000000000001E-5"/>
    <n v="0"/>
    <n v="0"/>
    <n v="0"/>
  </r>
  <r>
    <x v="8"/>
    <n v="26"/>
    <n v="5"/>
    <s v="OFF"/>
    <d v="2019-05-26T00:00:00"/>
    <s v="Avg of 4 NM Projects"/>
    <n v="6"/>
    <n v="0.13"/>
    <n v="7.3033707865168538E-4"/>
    <n v="17.510000000000002"/>
    <n v="8.31"/>
    <n v="1.0803E-3"/>
    <n v="0"/>
    <n v="0"/>
    <n v="0"/>
  </r>
  <r>
    <x v="8"/>
    <n v="26"/>
    <n v="5"/>
    <s v="OFF"/>
    <d v="2019-05-26T00:00:00"/>
    <s v="Avg of 4 NM Projects"/>
    <n v="7"/>
    <n v="4.6100000000000003"/>
    <n v="2.5898876404494384E-2"/>
    <n v="17.510000000000002"/>
    <n v="-13.14"/>
    <n v="-6.0575400000000008E-2"/>
    <n v="0"/>
    <n v="0"/>
    <n v="0"/>
  </r>
  <r>
    <x v="8"/>
    <n v="26"/>
    <n v="5"/>
    <s v="ON"/>
    <d v="2019-05-26T00:00:00"/>
    <s v="Avg of 4 NM Projects"/>
    <n v="8"/>
    <n v="16.509999999999998"/>
    <n v="9.2752808988764035E-2"/>
    <n v="20.7"/>
    <n v="-25.73"/>
    <n v="-0.42480229999999997"/>
    <n v="0"/>
    <n v="0"/>
    <n v="0"/>
  </r>
  <r>
    <x v="8"/>
    <n v="26"/>
    <n v="5"/>
    <s v="ON"/>
    <d v="2019-05-26T00:00:00"/>
    <s v="Avg of 4 NM Projects"/>
    <n v="9"/>
    <n v="55.814999999999998"/>
    <n v="0.31356741573033708"/>
    <n v="20.97"/>
    <n v="-17.07"/>
    <n v="-0.95276204999999992"/>
    <n v="0"/>
    <n v="0"/>
    <n v="0"/>
  </r>
  <r>
    <x v="8"/>
    <n v="26"/>
    <n v="5"/>
    <s v="ON"/>
    <d v="2019-05-26T00:00:00"/>
    <s v="Avg of 4 NM Projects"/>
    <n v="10"/>
    <n v="56.314999999999998"/>
    <n v="0.31637640449438204"/>
    <n v="22.04"/>
    <n v="-24.59"/>
    <n v="-1.3847858499999999"/>
    <n v="0"/>
    <n v="0"/>
    <n v="0"/>
  </r>
  <r>
    <x v="8"/>
    <n v="26"/>
    <n v="5"/>
    <s v="ON"/>
    <d v="2019-05-26T00:00:00"/>
    <s v="Avg of 4 NM Projects"/>
    <n v="11"/>
    <n v="45.435000000000002"/>
    <n v="0.25525280898876407"/>
    <n v="24.78"/>
    <n v="6.52"/>
    <n v="0.29623620000000001"/>
    <n v="0"/>
    <n v="0"/>
    <n v="0"/>
  </r>
  <r>
    <x v="8"/>
    <n v="26"/>
    <n v="5"/>
    <s v="ON"/>
    <d v="2019-05-26T00:00:00"/>
    <s v="Avg of 4 NM Projects"/>
    <n v="12"/>
    <n v="62.974999999999994"/>
    <n v="0.35379213483146066"/>
    <n v="23.47"/>
    <n v="-1.37"/>
    <n v="-8.6275749999999998E-2"/>
    <n v="0"/>
    <n v="0"/>
    <n v="0"/>
  </r>
  <r>
    <x v="8"/>
    <n v="26"/>
    <n v="5"/>
    <s v="ON"/>
    <d v="2019-05-26T00:00:00"/>
    <s v="Avg of 4 NM Projects"/>
    <n v="13"/>
    <n v="75.649999999999991"/>
    <n v="0.42499999999999993"/>
    <n v="25.04"/>
    <n v="14.89"/>
    <n v="1.1264285000000001"/>
    <n v="0"/>
    <n v="0"/>
    <n v="0"/>
  </r>
  <r>
    <x v="8"/>
    <n v="26"/>
    <n v="5"/>
    <s v="ON"/>
    <d v="2019-05-26T00:00:00"/>
    <s v="Avg of 4 NM Projects"/>
    <n v="14"/>
    <n v="63.099999999999994"/>
    <n v="0.35449438202247185"/>
    <n v="27"/>
    <n v="-11.47"/>
    <n v="-0.72375699999999998"/>
    <n v="0"/>
    <n v="0"/>
    <n v="0"/>
  </r>
  <r>
    <x v="8"/>
    <n v="26"/>
    <n v="5"/>
    <s v="ON"/>
    <d v="2019-05-26T00:00:00"/>
    <s v="Avg of 4 NM Projects"/>
    <n v="15"/>
    <n v="75.784999999999997"/>
    <n v="0.42575842696629213"/>
    <n v="28"/>
    <n v="-4.5599999999999996"/>
    <n v="-0.34557959999999999"/>
    <n v="0"/>
    <n v="0"/>
    <n v="0"/>
  </r>
  <r>
    <x v="8"/>
    <n v="26"/>
    <n v="5"/>
    <s v="ON"/>
    <d v="2019-05-26T00:00:00"/>
    <s v="Avg of 4 NM Projects"/>
    <n v="16"/>
    <n v="84.734999999999999"/>
    <n v="0.47603932584269665"/>
    <n v="31"/>
    <n v="9.94"/>
    <n v="0.84226590000000001"/>
    <n v="0"/>
    <n v="0"/>
    <n v="0"/>
  </r>
  <r>
    <x v="8"/>
    <n v="26"/>
    <n v="5"/>
    <s v="ON"/>
    <d v="2019-05-26T00:00:00"/>
    <s v="Avg of 4 NM Projects"/>
    <n v="17"/>
    <n v="66.299999999999983"/>
    <n v="0.37247191011235947"/>
    <n v="34.159999999999997"/>
    <n v="15.57"/>
    <n v="1.0322909999999996"/>
    <n v="0"/>
    <n v="0"/>
    <n v="0"/>
  </r>
  <r>
    <x v="8"/>
    <n v="26"/>
    <n v="5"/>
    <s v="ON"/>
    <d v="2019-05-26T00:00:00"/>
    <s v="Avg of 4 NM Projects"/>
    <n v="18"/>
    <n v="45.695"/>
    <n v="0.2567134831460674"/>
    <n v="37.5"/>
    <n v="16.78"/>
    <n v="0.7667621"/>
    <n v="0"/>
    <n v="0"/>
    <n v="0"/>
  </r>
  <r>
    <x v="8"/>
    <n v="26"/>
    <n v="5"/>
    <s v="ON"/>
    <d v="2019-05-26T00:00:00"/>
    <s v="Avg of 4 NM Projects"/>
    <n v="19"/>
    <n v="27.004999999999999"/>
    <n v="0.15171348314606742"/>
    <n v="36.78"/>
    <n v="16.41"/>
    <n v="0.44315204999999996"/>
    <n v="0"/>
    <n v="0"/>
    <n v="0"/>
  </r>
  <r>
    <x v="8"/>
    <n v="26"/>
    <n v="5"/>
    <s v="ON"/>
    <d v="2019-05-26T00:00:00"/>
    <s v="Avg of 4 NM Projects"/>
    <n v="20"/>
    <n v="6.66"/>
    <n v="3.7415730337078651E-2"/>
    <n v="34.729999999999997"/>
    <n v="16.670000000000002"/>
    <n v="0.11102220000000002"/>
    <n v="0"/>
    <n v="0"/>
    <n v="0"/>
  </r>
  <r>
    <x v="8"/>
    <n v="26"/>
    <n v="5"/>
    <s v="ON"/>
    <d v="2019-05-26T00:00:00"/>
    <s v="Avg of 4 NM Projects"/>
    <n v="21"/>
    <n v="-0.13"/>
    <n v="-7.3033707865168538E-4"/>
    <n v="37.520000000000003"/>
    <n v="16.649999999999999"/>
    <n v="-2.1644999999999998E-3"/>
    <n v="0"/>
    <n v="0"/>
    <n v="0"/>
  </r>
  <r>
    <x v="8"/>
    <n v="26"/>
    <n v="5"/>
    <s v="ON"/>
    <d v="2019-05-26T00:00:00"/>
    <s v="Avg of 4 NM Projects"/>
    <n v="22"/>
    <n v="-0.13"/>
    <n v="-7.3033707865168538E-4"/>
    <n v="28.58"/>
    <n v="16.100000000000001"/>
    <n v="-2.0930000000000002E-3"/>
    <n v="0"/>
    <n v="0"/>
    <n v="0"/>
  </r>
  <r>
    <x v="8"/>
    <n v="26"/>
    <n v="5"/>
    <s v="ON"/>
    <d v="2019-05-26T00:00:00"/>
    <s v="Avg of 4 NM Projects"/>
    <n v="23"/>
    <n v="-0.13"/>
    <n v="-7.3033707865168538E-4"/>
    <n v="30"/>
    <n v="17.66"/>
    <n v="-2.2958000000000002E-3"/>
    <n v="0"/>
    <n v="0"/>
    <n v="0"/>
  </r>
  <r>
    <x v="8"/>
    <n v="26"/>
    <n v="5"/>
    <s v="OFF"/>
    <d v="2019-05-26T00:00:00"/>
    <s v="Avg of 4 NM Projects"/>
    <n v="24"/>
    <n v="0"/>
    <n v="0"/>
    <n v="25.69"/>
    <n v="17.170000000000002"/>
    <n v="0"/>
    <n v="1"/>
    <n v="0"/>
    <n v="0"/>
  </r>
  <r>
    <x v="8"/>
    <n v="27"/>
    <n v="6"/>
    <s v="OFF"/>
    <d v="2019-05-27T00:00:00"/>
    <s v="Avg of 4 NM Projects"/>
    <n v="1"/>
    <n v="0"/>
    <n v="0"/>
    <n v="21.1"/>
    <n v="20.74"/>
    <n v="0"/>
    <n v="1"/>
    <n v="0"/>
    <n v="0"/>
  </r>
  <r>
    <x v="8"/>
    <n v="27"/>
    <n v="6"/>
    <s v="OFF"/>
    <d v="2019-05-27T00:00:00"/>
    <s v="Avg of 4 NM Projects"/>
    <n v="2"/>
    <n v="-0.13"/>
    <n v="-7.3033707865168538E-4"/>
    <n v="21.11"/>
    <n v="36.46"/>
    <n v="-4.7398000000000006E-3"/>
    <n v="0"/>
    <n v="0"/>
    <n v="0"/>
  </r>
  <r>
    <x v="8"/>
    <n v="27"/>
    <n v="6"/>
    <s v="OFF"/>
    <d v="2019-05-27T00:00:00"/>
    <s v="Avg of 4 NM Projects"/>
    <n v="3"/>
    <n v="0"/>
    <n v="0"/>
    <n v="18"/>
    <n v="18.850000000000001"/>
    <n v="0"/>
    <n v="1"/>
    <n v="0"/>
    <n v="0"/>
  </r>
  <r>
    <x v="8"/>
    <n v="27"/>
    <n v="6"/>
    <s v="OFF"/>
    <d v="2019-05-27T00:00:00"/>
    <s v="Avg of 4 NM Projects"/>
    <n v="4"/>
    <n v="0"/>
    <n v="0"/>
    <n v="16.09"/>
    <n v="14.27"/>
    <n v="0"/>
    <n v="1"/>
    <n v="0"/>
    <n v="0"/>
  </r>
  <r>
    <x v="8"/>
    <n v="27"/>
    <n v="6"/>
    <s v="OFF"/>
    <d v="2019-05-27T00:00:00"/>
    <s v="Avg of 4 NM Projects"/>
    <n v="5"/>
    <n v="0"/>
    <n v="0"/>
    <n v="15.49"/>
    <n v="14.49"/>
    <n v="0"/>
    <n v="1"/>
    <n v="0"/>
    <n v="0"/>
  </r>
  <r>
    <x v="8"/>
    <n v="27"/>
    <n v="6"/>
    <s v="OFF"/>
    <d v="2019-05-27T00:00:00"/>
    <s v="Avg of 4 NM Projects"/>
    <n v="6"/>
    <n v="0.255"/>
    <n v="1.4325842696629213E-3"/>
    <n v="16.11"/>
    <n v="14.87"/>
    <n v="3.7918499999999998E-3"/>
    <n v="0"/>
    <n v="0"/>
    <n v="0"/>
  </r>
  <r>
    <x v="8"/>
    <n v="27"/>
    <n v="6"/>
    <s v="OFF"/>
    <d v="2019-05-27T00:00:00"/>
    <s v="Avg of 4 NM Projects"/>
    <n v="7"/>
    <n v="13.184999999999999"/>
    <n v="7.4073033707865166E-2"/>
    <n v="17.739999999999998"/>
    <n v="14.48"/>
    <n v="0.19091879999999997"/>
    <n v="0"/>
    <n v="0"/>
    <n v="0"/>
  </r>
  <r>
    <x v="8"/>
    <n v="27"/>
    <n v="6"/>
    <s v="ON"/>
    <d v="2019-05-27T00:00:00"/>
    <s v="Avg of 4 NM Projects"/>
    <n v="8"/>
    <n v="51.204999999999998"/>
    <n v="0.28766853932584269"/>
    <n v="18.05"/>
    <n v="14.41"/>
    <n v="0.73786404999999999"/>
    <n v="0"/>
    <n v="0"/>
    <n v="0"/>
  </r>
  <r>
    <x v="8"/>
    <n v="27"/>
    <n v="6"/>
    <s v="ON"/>
    <d v="2019-05-27T00:00:00"/>
    <s v="Avg of 4 NM Projects"/>
    <n v="9"/>
    <n v="76.545000000000002"/>
    <n v="0.43002808988764046"/>
    <n v="20.81"/>
    <n v="14.65"/>
    <n v="1.12138425"/>
    <n v="0"/>
    <n v="0"/>
    <n v="0"/>
  </r>
  <r>
    <x v="8"/>
    <n v="27"/>
    <n v="6"/>
    <s v="ON"/>
    <d v="2019-05-27T00:00:00"/>
    <s v="Avg of 4 NM Projects"/>
    <n v="10"/>
    <n v="97.03"/>
    <n v="0.54511235955056181"/>
    <n v="20.93"/>
    <n v="16.059999999999999"/>
    <n v="1.5583018"/>
    <n v="0"/>
    <n v="1"/>
    <n v="0"/>
  </r>
  <r>
    <x v="8"/>
    <n v="27"/>
    <n v="6"/>
    <s v="ON"/>
    <d v="2019-05-27T00:00:00"/>
    <s v="Avg of 4 NM Projects"/>
    <n v="11"/>
    <n v="76.155000000000001"/>
    <n v="0.42783707865168541"/>
    <n v="20.97"/>
    <n v="11.04"/>
    <n v="0.84075119999999992"/>
    <n v="0"/>
    <n v="0"/>
    <n v="0"/>
  </r>
  <r>
    <x v="8"/>
    <n v="27"/>
    <n v="6"/>
    <s v="ON"/>
    <d v="2019-05-27T00:00:00"/>
    <s v="Avg of 4 NM Projects"/>
    <n v="12"/>
    <n v="69.245000000000005"/>
    <n v="0.38901685393258428"/>
    <n v="21.61"/>
    <n v="17.29"/>
    <n v="1.19724605"/>
    <n v="0"/>
    <n v="0"/>
    <n v="0"/>
  </r>
  <r>
    <x v="8"/>
    <n v="27"/>
    <n v="6"/>
    <s v="ON"/>
    <d v="2019-05-27T00:00:00"/>
    <s v="Avg of 4 NM Projects"/>
    <n v="13"/>
    <n v="47.230000000000004"/>
    <n v="0.26533707865168543"/>
    <n v="22.57"/>
    <n v="16.22"/>
    <n v="0.76607060000000005"/>
    <n v="0"/>
    <n v="0"/>
    <n v="0"/>
  </r>
  <r>
    <x v="8"/>
    <n v="27"/>
    <n v="6"/>
    <s v="ON"/>
    <d v="2019-05-27T00:00:00"/>
    <s v="Avg of 4 NM Projects"/>
    <n v="14"/>
    <n v="47.875"/>
    <n v="0.26896067415730335"/>
    <n v="23.33"/>
    <n v="11.19"/>
    <n v="0.53572124999999993"/>
    <n v="0"/>
    <n v="0"/>
    <n v="0"/>
  </r>
  <r>
    <x v="8"/>
    <n v="27"/>
    <n v="6"/>
    <s v="ON"/>
    <d v="2019-05-27T00:00:00"/>
    <s v="Avg of 4 NM Projects"/>
    <n v="15"/>
    <n v="62.334999999999994"/>
    <n v="0.3501966292134831"/>
    <n v="22.89"/>
    <n v="15.4"/>
    <n v="0.9599589999999999"/>
    <n v="0"/>
    <n v="0"/>
    <n v="0"/>
  </r>
  <r>
    <x v="8"/>
    <n v="27"/>
    <n v="6"/>
    <s v="ON"/>
    <d v="2019-05-27T00:00:00"/>
    <s v="Avg of 4 NM Projects"/>
    <n v="16"/>
    <n v="68.474999999999994"/>
    <n v="0.384691011235955"/>
    <n v="24.23"/>
    <n v="17.11"/>
    <n v="1.1716072499999999"/>
    <n v="0"/>
    <n v="0"/>
    <n v="0"/>
  </r>
  <r>
    <x v="8"/>
    <n v="27"/>
    <n v="6"/>
    <s v="ON"/>
    <d v="2019-05-27T00:00:00"/>
    <s v="Avg of 4 NM Projects"/>
    <n v="17"/>
    <n v="50.945"/>
    <n v="0.28620786516853935"/>
    <n v="30"/>
    <n v="22.76"/>
    <n v="1.1595081999999999"/>
    <n v="0"/>
    <n v="0"/>
    <n v="0"/>
  </r>
  <r>
    <x v="8"/>
    <n v="27"/>
    <n v="6"/>
    <s v="ON"/>
    <d v="2019-05-27T00:00:00"/>
    <s v="Avg of 4 NM Projects"/>
    <n v="18"/>
    <n v="40.450000000000003"/>
    <n v="0.22724719101123597"/>
    <n v="32.700000000000003"/>
    <n v="29.67"/>
    <n v="1.2001515000000003"/>
    <n v="0"/>
    <n v="0"/>
    <n v="0"/>
  </r>
  <r>
    <x v="8"/>
    <n v="27"/>
    <n v="6"/>
    <s v="ON"/>
    <d v="2019-05-27T00:00:00"/>
    <s v="Avg of 4 NM Projects"/>
    <n v="19"/>
    <n v="20.094999999999999"/>
    <n v="0.11289325842696629"/>
    <n v="30"/>
    <n v="35.46"/>
    <n v="0.71256869999999994"/>
    <n v="0"/>
    <n v="0"/>
    <n v="0"/>
  </r>
  <r>
    <x v="8"/>
    <n v="27"/>
    <n v="6"/>
    <s v="ON"/>
    <d v="2019-05-27T00:00:00"/>
    <s v="Avg of 4 NM Projects"/>
    <n v="20"/>
    <n v="4.99"/>
    <n v="2.8033707865168539E-2"/>
    <n v="27.42"/>
    <n v="27.14"/>
    <n v="0.13542860000000001"/>
    <n v="0"/>
    <n v="0"/>
    <n v="0"/>
  </r>
  <r>
    <x v="8"/>
    <n v="27"/>
    <n v="6"/>
    <s v="ON"/>
    <d v="2019-05-27T00:00:00"/>
    <s v="Avg of 4 NM Projects"/>
    <n v="21"/>
    <n v="-0.26"/>
    <n v="-1.4606741573033708E-3"/>
    <n v="30.25"/>
    <n v="25.32"/>
    <n v="-6.5832000000000009E-3"/>
    <n v="0"/>
    <n v="0"/>
    <n v="0"/>
  </r>
  <r>
    <x v="8"/>
    <n v="27"/>
    <n v="6"/>
    <s v="ON"/>
    <d v="2019-05-27T00:00:00"/>
    <s v="Avg of 4 NM Projects"/>
    <n v="22"/>
    <n v="-0.13"/>
    <n v="-7.3033707865168538E-4"/>
    <n v="23.57"/>
    <n v="31.79"/>
    <n v="-4.1326999999999996E-3"/>
    <n v="0"/>
    <n v="0"/>
    <n v="0"/>
  </r>
  <r>
    <x v="8"/>
    <n v="27"/>
    <n v="6"/>
    <s v="ON"/>
    <d v="2019-05-27T00:00:00"/>
    <s v="Avg of 4 NM Projects"/>
    <n v="23"/>
    <n v="0"/>
    <n v="0"/>
    <n v="21.59"/>
    <n v="19.91"/>
    <n v="0"/>
    <n v="1"/>
    <n v="0"/>
    <n v="0"/>
  </r>
  <r>
    <x v="8"/>
    <n v="27"/>
    <n v="6"/>
    <s v="OFF"/>
    <d v="2019-05-27T00:00:00"/>
    <s v="Avg of 4 NM Projects"/>
    <n v="24"/>
    <n v="-0.13"/>
    <n v="-7.3033707865168538E-4"/>
    <n v="21.18"/>
    <n v="15.01"/>
    <n v="-1.9513E-3"/>
    <n v="0"/>
    <n v="0"/>
    <n v="0"/>
  </r>
  <r>
    <x v="8"/>
    <n v="28"/>
    <n v="7"/>
    <s v="OFF"/>
    <d v="2019-05-28T00:00:00"/>
    <s v="Avg of 4 NM Projects"/>
    <n v="1"/>
    <n v="0"/>
    <n v="0"/>
    <n v="21.01"/>
    <n v="18.62"/>
    <n v="0"/>
    <n v="1"/>
    <n v="0"/>
    <n v="0"/>
  </r>
  <r>
    <x v="8"/>
    <n v="28"/>
    <n v="7"/>
    <s v="OFF"/>
    <d v="2019-05-28T00:00:00"/>
    <s v="Avg of 4 NM Projects"/>
    <n v="2"/>
    <n v="0"/>
    <n v="0"/>
    <n v="20.9"/>
    <n v="15.44"/>
    <n v="0"/>
    <n v="1"/>
    <n v="0"/>
    <n v="0"/>
  </r>
  <r>
    <x v="8"/>
    <n v="28"/>
    <n v="7"/>
    <s v="OFF"/>
    <d v="2019-05-28T00:00:00"/>
    <s v="Avg of 4 NM Projects"/>
    <n v="3"/>
    <n v="0"/>
    <n v="0"/>
    <n v="19.8"/>
    <n v="14.93"/>
    <n v="0"/>
    <n v="1"/>
    <n v="0"/>
    <n v="0"/>
  </r>
  <r>
    <x v="8"/>
    <n v="28"/>
    <n v="7"/>
    <s v="OFF"/>
    <d v="2019-05-28T00:00:00"/>
    <s v="Avg of 4 NM Projects"/>
    <n v="4"/>
    <n v="0"/>
    <n v="0"/>
    <n v="19.149999999999999"/>
    <n v="18.66"/>
    <n v="0"/>
    <n v="1"/>
    <n v="0"/>
    <n v="0"/>
  </r>
  <r>
    <x v="8"/>
    <n v="28"/>
    <n v="7"/>
    <s v="OFF"/>
    <d v="2019-05-28T00:00:00"/>
    <s v="Avg of 4 NM Projects"/>
    <n v="5"/>
    <n v="-0.39"/>
    <n v="-2.1910112359550564E-3"/>
    <n v="19.86"/>
    <n v="29.51"/>
    <n v="-1.1508900000000001E-2"/>
    <n v="0"/>
    <n v="0"/>
    <n v="0"/>
  </r>
  <r>
    <x v="8"/>
    <n v="28"/>
    <n v="7"/>
    <s v="OFF"/>
    <d v="2019-05-28T00:00:00"/>
    <s v="Avg of 4 NM Projects"/>
    <n v="6"/>
    <n v="0.64500000000000002"/>
    <n v="3.6235955056179775E-3"/>
    <n v="20.170000000000002"/>
    <n v="24.47"/>
    <n v="1.5783149999999999E-2"/>
    <n v="0"/>
    <n v="0"/>
    <n v="0"/>
  </r>
  <r>
    <x v="8"/>
    <n v="28"/>
    <n v="7"/>
    <s v="OFF"/>
    <d v="2019-05-28T00:00:00"/>
    <s v="Avg of 4 NM Projects"/>
    <n v="7"/>
    <n v="10.114999999999998"/>
    <n v="5.6825842696629207E-2"/>
    <n v="23.12"/>
    <n v="26.99"/>
    <n v="0.27300384999999994"/>
    <n v="0"/>
    <n v="0"/>
    <n v="0"/>
  </r>
  <r>
    <x v="8"/>
    <n v="28"/>
    <n v="7"/>
    <s v="OFF"/>
    <d v="2019-05-28T00:00:00"/>
    <s v="Avg of 4 NM Projects"/>
    <n v="8"/>
    <n v="17.795000000000002"/>
    <n v="9.9971910112359563E-2"/>
    <n v="25.96"/>
    <n v="28.97"/>
    <n v="0.51552114999999998"/>
    <n v="0"/>
    <n v="0"/>
    <n v="0"/>
  </r>
  <r>
    <x v="8"/>
    <n v="28"/>
    <n v="7"/>
    <s v="OFF"/>
    <d v="2019-05-28T00:00:00"/>
    <s v="Avg of 4 NM Projects"/>
    <n v="9"/>
    <n v="27.52"/>
    <n v="0.1546067415730337"/>
    <n v="23.19"/>
    <n v="24.45"/>
    <n v="0.67286399999999991"/>
    <n v="0"/>
    <n v="0"/>
    <n v="0"/>
  </r>
  <r>
    <x v="8"/>
    <n v="28"/>
    <n v="7"/>
    <s v="OFF"/>
    <d v="2019-05-28T00:00:00"/>
    <s v="Avg of 4 NM Projects"/>
    <n v="10"/>
    <n v="51.97"/>
    <n v="0.29196629213483144"/>
    <n v="25.8"/>
    <n v="27.08"/>
    <n v="1.4073475999999998"/>
    <n v="0"/>
    <n v="0"/>
    <n v="0"/>
  </r>
  <r>
    <x v="8"/>
    <n v="28"/>
    <n v="7"/>
    <s v="OFF"/>
    <d v="2019-05-28T00:00:00"/>
    <s v="Avg of 4 NM Projects"/>
    <n v="11"/>
    <n v="43.78"/>
    <n v="0.24595505617977528"/>
    <n v="25"/>
    <n v="35.9"/>
    <n v="1.5717019999999999"/>
    <n v="0"/>
    <n v="0"/>
    <n v="0"/>
  </r>
  <r>
    <x v="8"/>
    <n v="28"/>
    <n v="7"/>
    <s v="OFF"/>
    <d v="2019-05-28T00:00:00"/>
    <s v="Avg of 4 NM Projects"/>
    <n v="12"/>
    <n v="65.92"/>
    <n v="0.37033707865168541"/>
    <n v="25.08"/>
    <n v="36.56"/>
    <n v="2.4100352000000003"/>
    <n v="0"/>
    <n v="0"/>
    <n v="0"/>
  </r>
  <r>
    <x v="8"/>
    <n v="28"/>
    <n v="7"/>
    <s v="OFF"/>
    <d v="2019-05-28T00:00:00"/>
    <s v="Avg of 4 NM Projects"/>
    <n v="13"/>
    <n v="83.454999999999984"/>
    <n v="0.46884831460674148"/>
    <n v="27"/>
    <n v="28.36"/>
    <n v="2.3667837999999999"/>
    <n v="0"/>
    <n v="0"/>
    <n v="0"/>
  </r>
  <r>
    <x v="8"/>
    <n v="28"/>
    <n v="7"/>
    <s v="OFF"/>
    <d v="2019-05-28T00:00:00"/>
    <s v="Avg of 4 NM Projects"/>
    <n v="14"/>
    <n v="88.314999999999998"/>
    <n v="0.49615168539325843"/>
    <n v="28.88"/>
    <n v="24.37"/>
    <n v="2.15223655"/>
    <n v="0"/>
    <n v="0"/>
    <n v="0"/>
  </r>
  <r>
    <x v="8"/>
    <n v="28"/>
    <n v="7"/>
    <s v="OFF"/>
    <d v="2019-05-28T00:00:00"/>
    <s v="Avg of 4 NM Projects"/>
    <n v="15"/>
    <n v="76.155000000000001"/>
    <n v="0.42783707865168541"/>
    <n v="28"/>
    <n v="29.07"/>
    <n v="2.2138258500000001"/>
    <n v="0"/>
    <n v="0"/>
    <n v="0"/>
  </r>
  <r>
    <x v="8"/>
    <n v="28"/>
    <n v="7"/>
    <s v="OFF"/>
    <d v="2019-05-28T00:00:00"/>
    <s v="Avg of 4 NM Projects"/>
    <n v="16"/>
    <n v="47.864999999999995"/>
    <n v="0.26890449438202246"/>
    <n v="26.38"/>
    <n v="26.21"/>
    <n v="1.25454165"/>
    <n v="0"/>
    <n v="0"/>
    <n v="0"/>
  </r>
  <r>
    <x v="8"/>
    <n v="28"/>
    <n v="7"/>
    <s v="OFF"/>
    <d v="2019-05-28T00:00:00"/>
    <s v="Avg of 4 NM Projects"/>
    <n v="17"/>
    <n v="36.864999999999995"/>
    <n v="0.20710674157303369"/>
    <n v="30.43"/>
    <n v="35.82"/>
    <n v="1.3205042999999999"/>
    <n v="0"/>
    <n v="0"/>
    <n v="0"/>
  </r>
  <r>
    <x v="8"/>
    <n v="28"/>
    <n v="7"/>
    <s v="OFF"/>
    <d v="2019-05-28T00:00:00"/>
    <s v="Avg of 4 NM Projects"/>
    <n v="18"/>
    <n v="33.785000000000004"/>
    <n v="0.18980337078651688"/>
    <n v="32.590000000000003"/>
    <n v="35.96"/>
    <n v="1.2149086000000002"/>
    <n v="0"/>
    <n v="0"/>
    <n v="0"/>
  </r>
  <r>
    <x v="8"/>
    <n v="28"/>
    <n v="7"/>
    <s v="OFF"/>
    <d v="2019-05-28T00:00:00"/>
    <s v="Avg of 4 NM Projects"/>
    <n v="19"/>
    <n v="14.594999999999999"/>
    <n v="8.1994382022471904E-2"/>
    <n v="29.67"/>
    <n v="36.229999999999997"/>
    <n v="0.52877684999999996"/>
    <n v="0"/>
    <n v="0"/>
    <n v="0"/>
  </r>
  <r>
    <x v="8"/>
    <n v="28"/>
    <n v="7"/>
    <s v="OFF"/>
    <d v="2019-05-28T00:00:00"/>
    <s v="Avg of 4 NM Projects"/>
    <n v="20"/>
    <n v="3.5799999999999996"/>
    <n v="2.0112359550561797E-2"/>
    <n v="24.99"/>
    <n v="34.03"/>
    <n v="0.1218274"/>
    <n v="0"/>
    <n v="0"/>
    <n v="0"/>
  </r>
  <r>
    <x v="8"/>
    <n v="28"/>
    <n v="7"/>
    <s v="OFF"/>
    <d v="2019-05-28T00:00:00"/>
    <s v="Avg of 4 NM Projects"/>
    <n v="21"/>
    <n v="-0.13"/>
    <n v="-7.3033707865168538E-4"/>
    <n v="29.4"/>
    <n v="27.65"/>
    <n v="-3.5945E-3"/>
    <n v="0"/>
    <n v="0"/>
    <n v="0"/>
  </r>
  <r>
    <x v="8"/>
    <n v="28"/>
    <n v="7"/>
    <s v="OFF"/>
    <d v="2019-05-28T00:00:00"/>
    <s v="Avg of 4 NM Projects"/>
    <n v="22"/>
    <n v="-0.26"/>
    <n v="-1.4606741573033708E-3"/>
    <n v="23.7"/>
    <n v="29.08"/>
    <n v="-7.5607999999999995E-3"/>
    <n v="0"/>
    <n v="0"/>
    <n v="0"/>
  </r>
  <r>
    <x v="8"/>
    <n v="28"/>
    <n v="7"/>
    <s v="OFF"/>
    <d v="2019-05-28T00:00:00"/>
    <s v="Avg of 4 NM Projects"/>
    <n v="23"/>
    <n v="0"/>
    <n v="0"/>
    <n v="21.08"/>
    <n v="27.29"/>
    <n v="0"/>
    <n v="1"/>
    <n v="0"/>
    <n v="0"/>
  </r>
  <r>
    <x v="8"/>
    <n v="28"/>
    <n v="7"/>
    <s v="OFF"/>
    <d v="2019-05-28T00:00:00"/>
    <s v="Avg of 4 NM Projects"/>
    <n v="24"/>
    <n v="0"/>
    <n v="0"/>
    <n v="20.85"/>
    <n v="32.85"/>
    <n v="0"/>
    <n v="1"/>
    <n v="0"/>
    <n v="0"/>
  </r>
  <r>
    <x v="8"/>
    <n v="29"/>
    <n v="1"/>
    <s v="OFF"/>
    <d v="2019-05-29T00:00:00"/>
    <s v="Avg of 4 NM Projects"/>
    <n v="1"/>
    <n v="-0.26"/>
    <n v="-1.4606741573033708E-3"/>
    <n v="23.14"/>
    <n v="19.28"/>
    <n v="-5.0128000000000004E-3"/>
    <n v="0"/>
    <n v="0"/>
    <n v="0"/>
  </r>
  <r>
    <x v="8"/>
    <n v="29"/>
    <n v="1"/>
    <s v="OFF"/>
    <d v="2019-05-29T00:00:00"/>
    <s v="Avg of 4 NM Projects"/>
    <n v="2"/>
    <n v="0"/>
    <n v="0"/>
    <n v="21.52"/>
    <n v="18.93"/>
    <n v="0"/>
    <n v="1"/>
    <n v="0"/>
    <n v="0"/>
  </r>
  <r>
    <x v="8"/>
    <n v="29"/>
    <n v="1"/>
    <s v="OFF"/>
    <d v="2019-05-29T00:00:00"/>
    <s v="Avg of 4 NM Projects"/>
    <n v="3"/>
    <n v="-0.26"/>
    <n v="-1.4606741573033708E-3"/>
    <n v="20.95"/>
    <n v="19.47"/>
    <n v="-5.0622000000000002E-3"/>
    <n v="0"/>
    <n v="0"/>
    <n v="0"/>
  </r>
  <r>
    <x v="8"/>
    <n v="29"/>
    <n v="1"/>
    <s v="OFF"/>
    <d v="2019-05-29T00:00:00"/>
    <s v="Avg of 4 NM Projects"/>
    <n v="4"/>
    <n v="-0.13"/>
    <n v="-7.3033707865168538E-4"/>
    <n v="21.01"/>
    <n v="19.82"/>
    <n v="-2.5766000000000001E-3"/>
    <n v="0"/>
    <n v="0"/>
    <n v="0"/>
  </r>
  <r>
    <x v="8"/>
    <n v="29"/>
    <n v="1"/>
    <s v="OFF"/>
    <d v="2019-05-29T00:00:00"/>
    <s v="Avg of 4 NM Projects"/>
    <n v="5"/>
    <n v="-0.13"/>
    <n v="-7.3033707865168538E-4"/>
    <n v="20.97"/>
    <n v="20.82"/>
    <n v="-2.7066000000000004E-3"/>
    <n v="0"/>
    <n v="0"/>
    <n v="0"/>
  </r>
  <r>
    <x v="8"/>
    <n v="29"/>
    <n v="1"/>
    <s v="OFF"/>
    <d v="2019-05-29T00:00:00"/>
    <s v="Avg of 4 NM Projects"/>
    <n v="6"/>
    <n v="1.41"/>
    <n v="7.9213483146067416E-3"/>
    <n v="21.24"/>
    <n v="20.95"/>
    <n v="2.9539499999999996E-2"/>
    <n v="0"/>
    <n v="0"/>
    <n v="0"/>
  </r>
  <r>
    <x v="8"/>
    <n v="29"/>
    <n v="1"/>
    <s v="OFF"/>
    <d v="2019-05-29T00:00:00"/>
    <s v="Avg of 4 NM Projects"/>
    <n v="7"/>
    <n v="13.824999999999999"/>
    <n v="7.7668539325842695E-2"/>
    <n v="26"/>
    <n v="21.18"/>
    <n v="0.29281349999999995"/>
    <n v="0"/>
    <n v="0"/>
    <n v="0"/>
  </r>
  <r>
    <x v="8"/>
    <n v="29"/>
    <n v="1"/>
    <s v="OFF"/>
    <d v="2019-05-29T00:00:00"/>
    <s v="Avg of 4 NM Projects"/>
    <n v="8"/>
    <n v="45.57"/>
    <n v="0.2560112359550562"/>
    <n v="32.78"/>
    <n v="25.45"/>
    <n v="1.1597564999999999"/>
    <n v="0"/>
    <n v="0"/>
    <n v="0"/>
  </r>
  <r>
    <x v="8"/>
    <n v="29"/>
    <n v="1"/>
    <s v="OFF"/>
    <d v="2019-05-29T00:00:00"/>
    <s v="Avg of 4 NM Projects"/>
    <n v="9"/>
    <n v="78.209999999999994"/>
    <n v="0.43938202247191005"/>
    <n v="29.2"/>
    <n v="24.29"/>
    <n v="1.8997208999999997"/>
    <n v="0"/>
    <n v="0"/>
    <n v="0"/>
  </r>
  <r>
    <x v="8"/>
    <n v="29"/>
    <n v="1"/>
    <s v="OFF"/>
    <d v="2019-05-29T00:00:00"/>
    <s v="Avg of 4 NM Projects"/>
    <n v="10"/>
    <n v="87.295000000000002"/>
    <n v="0.49042134831460676"/>
    <n v="27.33"/>
    <n v="22.61"/>
    <n v="1.9737399499999999"/>
    <n v="0"/>
    <n v="0"/>
    <n v="0"/>
  </r>
  <r>
    <x v="8"/>
    <n v="29"/>
    <n v="1"/>
    <s v="OFF"/>
    <d v="2019-05-29T00:00:00"/>
    <s v="Avg of 4 NM Projects"/>
    <n v="11"/>
    <n v="102.78999999999999"/>
    <n v="0.57747191011235954"/>
    <n v="29.91"/>
    <n v="21.6"/>
    <n v="2.2202640000000002"/>
    <n v="0"/>
    <n v="1"/>
    <n v="0"/>
  </r>
  <r>
    <x v="8"/>
    <n v="29"/>
    <n v="1"/>
    <s v="OFF"/>
    <d v="2019-05-29T00:00:00"/>
    <s v="Avg of 4 NM Projects"/>
    <n v="12"/>
    <n v="110.08"/>
    <n v="0.61842696629213478"/>
    <n v="28.87"/>
    <n v="20.84"/>
    <n v="2.2940671999999998"/>
    <n v="0"/>
    <n v="1"/>
    <n v="0"/>
  </r>
  <r>
    <x v="8"/>
    <n v="29"/>
    <n v="1"/>
    <s v="OFF"/>
    <d v="2019-05-29T00:00:00"/>
    <s v="Avg of 4 NM Projects"/>
    <n v="13"/>
    <n v="114.815"/>
    <n v="0.64502808988764049"/>
    <n v="25.49"/>
    <n v="21.59"/>
    <n v="2.47885585"/>
    <n v="0"/>
    <n v="1"/>
    <n v="0"/>
  </r>
  <r>
    <x v="8"/>
    <n v="29"/>
    <n v="1"/>
    <s v="OFF"/>
    <d v="2019-05-29T00:00:00"/>
    <s v="Avg of 4 NM Projects"/>
    <n v="14"/>
    <n v="117.75999999999999"/>
    <n v="0.66157303370786513"/>
    <n v="25.62"/>
    <n v="20.62"/>
    <n v="2.4282111999999998"/>
    <n v="0"/>
    <n v="1"/>
    <n v="0"/>
  </r>
  <r>
    <x v="8"/>
    <n v="29"/>
    <n v="1"/>
    <s v="OFF"/>
    <d v="2019-05-29T00:00:00"/>
    <s v="Avg of 4 NM Projects"/>
    <n v="15"/>
    <n v="122.63"/>
    <n v="0.68893258426966286"/>
    <n v="26.1"/>
    <n v="19.649999999999999"/>
    <n v="2.4096794999999998"/>
    <n v="0"/>
    <n v="1"/>
    <n v="0"/>
  </r>
  <r>
    <x v="8"/>
    <n v="29"/>
    <n v="1"/>
    <s v="OFF"/>
    <d v="2019-05-29T00:00:00"/>
    <s v="Avg of 4 NM Projects"/>
    <n v="16"/>
    <n v="111.49"/>
    <n v="0.62634831460674156"/>
    <n v="26.27"/>
    <n v="19.690000000000001"/>
    <n v="2.1952381000000001"/>
    <n v="0"/>
    <n v="1"/>
    <n v="0"/>
  </r>
  <r>
    <x v="8"/>
    <n v="29"/>
    <n v="1"/>
    <s v="OFF"/>
    <d v="2019-05-29T00:00:00"/>
    <s v="Avg of 4 NM Projects"/>
    <n v="17"/>
    <n v="92.93"/>
    <n v="0.52207865168539325"/>
    <n v="26.19"/>
    <n v="19.95"/>
    <n v="1.8539535"/>
    <n v="0"/>
    <n v="1"/>
    <n v="0"/>
  </r>
  <r>
    <x v="8"/>
    <n v="29"/>
    <n v="1"/>
    <s v="OFF"/>
    <d v="2019-05-29T00:00:00"/>
    <s v="Avg of 4 NM Projects"/>
    <n v="18"/>
    <n v="73.084999999999994"/>
    <n v="0.4105898876404494"/>
    <n v="30.47"/>
    <n v="18.600000000000001"/>
    <n v="1.3593810000000002"/>
    <n v="0"/>
    <n v="0"/>
    <n v="0"/>
  </r>
  <r>
    <x v="8"/>
    <n v="29"/>
    <n v="1"/>
    <s v="OFF"/>
    <d v="2019-05-29T00:00:00"/>
    <s v="Avg of 4 NM Projects"/>
    <n v="19"/>
    <n v="33.534999999999997"/>
    <n v="0.18839887640449438"/>
    <n v="27.53"/>
    <n v="18.87"/>
    <n v="0.63280544999999999"/>
    <n v="0"/>
    <n v="0"/>
    <n v="0"/>
  </r>
  <r>
    <x v="8"/>
    <n v="29"/>
    <n v="1"/>
    <s v="OFF"/>
    <d v="2019-05-29T00:00:00"/>
    <s v="Avg of 4 NM Projects"/>
    <n v="20"/>
    <n v="9.08"/>
    <n v="5.1011235955056182E-2"/>
    <n v="26.9"/>
    <n v="19.89"/>
    <n v="0.18060120000000002"/>
    <n v="0"/>
    <n v="0"/>
    <n v="0"/>
  </r>
  <r>
    <x v="8"/>
    <n v="29"/>
    <n v="1"/>
    <s v="OFF"/>
    <d v="2019-05-29T00:00:00"/>
    <s v="Avg of 4 NM Projects"/>
    <n v="21"/>
    <n v="-0.13"/>
    <n v="-7.3033707865168538E-4"/>
    <n v="28.51"/>
    <n v="20.170000000000002"/>
    <n v="-2.6221E-3"/>
    <n v="0"/>
    <n v="0"/>
    <n v="0"/>
  </r>
  <r>
    <x v="8"/>
    <n v="29"/>
    <n v="1"/>
    <s v="OFF"/>
    <d v="2019-05-29T00:00:00"/>
    <s v="Avg of 4 NM Projects"/>
    <n v="22"/>
    <n v="0"/>
    <n v="0"/>
    <n v="26.92"/>
    <n v="18.89"/>
    <n v="0"/>
    <n v="1"/>
    <n v="0"/>
    <n v="0"/>
  </r>
  <r>
    <x v="8"/>
    <n v="29"/>
    <n v="1"/>
    <s v="OFF"/>
    <d v="2019-05-29T00:00:00"/>
    <s v="Avg of 4 NM Projects"/>
    <n v="23"/>
    <n v="0"/>
    <n v="0"/>
    <n v="23.4"/>
    <n v="16.36"/>
    <n v="0"/>
    <n v="1"/>
    <n v="0"/>
    <n v="0"/>
  </r>
  <r>
    <x v="8"/>
    <n v="29"/>
    <n v="1"/>
    <s v="OFF"/>
    <d v="2019-05-29T00:00:00"/>
    <s v="Avg of 4 NM Projects"/>
    <n v="24"/>
    <n v="0"/>
    <n v="0"/>
    <n v="22.2"/>
    <n v="15.2"/>
    <n v="0"/>
    <n v="1"/>
    <n v="0"/>
    <n v="0"/>
  </r>
  <r>
    <x v="8"/>
    <n v="30"/>
    <n v="2"/>
    <s v="OFF"/>
    <d v="2019-05-30T00:00:00"/>
    <s v="Avg of 4 NM Projects"/>
    <n v="1"/>
    <n v="-0.26"/>
    <n v="-1.4606741573033708E-3"/>
    <n v="21"/>
    <n v="12"/>
    <n v="-3.1199999999999999E-3"/>
    <n v="0"/>
    <n v="0"/>
    <n v="0"/>
  </r>
  <r>
    <x v="8"/>
    <n v="30"/>
    <n v="2"/>
    <s v="OFF"/>
    <d v="2019-05-30T00:00:00"/>
    <s v="Avg of 4 NM Projects"/>
    <n v="2"/>
    <n v="-0.13"/>
    <n v="-7.3033707865168538E-4"/>
    <n v="20.66"/>
    <n v="14.87"/>
    <n v="-1.9331000000000001E-3"/>
    <n v="0"/>
    <n v="0"/>
    <n v="0"/>
  </r>
  <r>
    <x v="8"/>
    <n v="30"/>
    <n v="2"/>
    <s v="OFF"/>
    <d v="2019-05-30T00:00:00"/>
    <s v="Avg of 4 NM Projects"/>
    <n v="3"/>
    <n v="-0.13"/>
    <n v="-7.3033707865168538E-4"/>
    <n v="19.87"/>
    <n v="16.239999999999998"/>
    <n v="-2.1111999999999997E-3"/>
    <n v="0"/>
    <n v="0"/>
    <n v="0"/>
  </r>
  <r>
    <x v="8"/>
    <n v="30"/>
    <n v="2"/>
    <s v="OFF"/>
    <d v="2019-05-30T00:00:00"/>
    <s v="Avg of 4 NM Projects"/>
    <n v="4"/>
    <n v="-0.13"/>
    <n v="-7.3033707865168538E-4"/>
    <n v="20.5"/>
    <n v="17.04"/>
    <n v="-2.2151999999999996E-3"/>
    <n v="0"/>
    <n v="0"/>
    <n v="0"/>
  </r>
  <r>
    <x v="8"/>
    <n v="30"/>
    <n v="2"/>
    <s v="OFF"/>
    <d v="2019-05-30T00:00:00"/>
    <s v="Avg of 4 NM Projects"/>
    <n v="5"/>
    <n v="-0.13"/>
    <n v="-7.3033707865168538E-4"/>
    <n v="17.95"/>
    <n v="16.55"/>
    <n v="-2.1514999999999998E-3"/>
    <n v="0"/>
    <n v="0"/>
    <n v="0"/>
  </r>
  <r>
    <x v="8"/>
    <n v="30"/>
    <n v="2"/>
    <s v="OFF"/>
    <d v="2019-05-30T00:00:00"/>
    <s v="Avg of 4 NM Projects"/>
    <n v="6"/>
    <n v="1.03"/>
    <n v="5.7865168539325846E-3"/>
    <n v="20.57"/>
    <n v="18.12"/>
    <n v="1.8663600000000002E-2"/>
    <n v="0"/>
    <n v="0"/>
    <n v="0"/>
  </r>
  <r>
    <x v="8"/>
    <n v="30"/>
    <n v="2"/>
    <s v="OFF"/>
    <d v="2019-05-30T00:00:00"/>
    <s v="Avg of 4 NM Projects"/>
    <n v="7"/>
    <n v="14.969999999999999"/>
    <n v="8.4101123595505617E-2"/>
    <n v="22.69"/>
    <n v="15.93"/>
    <n v="0.23847209999999999"/>
    <n v="0"/>
    <n v="0"/>
    <n v="0"/>
  </r>
  <r>
    <x v="8"/>
    <n v="30"/>
    <n v="2"/>
    <s v="ON"/>
    <d v="2019-05-30T00:00:00"/>
    <s v="Avg of 4 NM Projects"/>
    <n v="8"/>
    <n v="52.475000000000001"/>
    <n v="0.29480337078651686"/>
    <n v="22.47"/>
    <n v="17.77"/>
    <n v="0.93248075000000008"/>
    <n v="0"/>
    <n v="0"/>
    <n v="0"/>
  </r>
  <r>
    <x v="8"/>
    <n v="30"/>
    <n v="2"/>
    <s v="ON"/>
    <d v="2019-05-30T00:00:00"/>
    <s v="Avg of 4 NM Projects"/>
    <n v="9"/>
    <n v="96.385000000000005"/>
    <n v="0.54148876404494384"/>
    <n v="24.2"/>
    <n v="17.29"/>
    <n v="1.66649665"/>
    <n v="0"/>
    <n v="1"/>
    <n v="0"/>
  </r>
  <r>
    <x v="8"/>
    <n v="30"/>
    <n v="2"/>
    <s v="ON"/>
    <d v="2019-05-30T00:00:00"/>
    <s v="Avg of 4 NM Projects"/>
    <n v="10"/>
    <n v="123.00999999999999"/>
    <n v="0.69106741573033703"/>
    <n v="24.5"/>
    <n v="18.36"/>
    <n v="2.2584635999999998"/>
    <n v="0"/>
    <n v="1"/>
    <n v="0"/>
  </r>
  <r>
    <x v="8"/>
    <n v="30"/>
    <n v="2"/>
    <s v="ON"/>
    <d v="2019-05-30T00:00:00"/>
    <s v="Avg of 4 NM Projects"/>
    <n v="11"/>
    <n v="131.45499999999998"/>
    <n v="0.73851123595505608"/>
    <n v="23.5"/>
    <n v="17.71"/>
    <n v="2.3280680499999997"/>
    <n v="0"/>
    <n v="1"/>
    <n v="0"/>
  </r>
  <r>
    <x v="8"/>
    <n v="30"/>
    <n v="2"/>
    <s v="ON"/>
    <d v="2019-05-30T00:00:00"/>
    <s v="Avg of 4 NM Projects"/>
    <n v="12"/>
    <n v="132.47499999999999"/>
    <n v="0.74424157303370786"/>
    <n v="23.72"/>
    <n v="17.73"/>
    <n v="2.3487817500000001"/>
    <n v="0"/>
    <n v="1"/>
    <n v="0"/>
  </r>
  <r>
    <x v="8"/>
    <n v="30"/>
    <n v="2"/>
    <s v="ON"/>
    <d v="2019-05-30T00:00:00"/>
    <s v="Avg of 4 NM Projects"/>
    <n v="13"/>
    <n v="119.55"/>
    <n v="0.67162921348314608"/>
    <n v="22.45"/>
    <n v="18.64"/>
    <n v="2.2284119999999996"/>
    <n v="0"/>
    <n v="1"/>
    <n v="0"/>
  </r>
  <r>
    <x v="8"/>
    <n v="30"/>
    <n v="2"/>
    <s v="ON"/>
    <d v="2019-05-30T00:00:00"/>
    <s v="Avg of 4 NM Projects"/>
    <n v="14"/>
    <n v="142.85"/>
    <n v="0.80252808988764046"/>
    <n v="22.96"/>
    <n v="19.309999999999999"/>
    <n v="2.7584334999999998"/>
    <n v="0"/>
    <n v="1"/>
    <n v="0"/>
  </r>
  <r>
    <x v="8"/>
    <n v="30"/>
    <n v="2"/>
    <s v="ON"/>
    <d v="2019-05-30T00:00:00"/>
    <s v="Avg of 4 NM Projects"/>
    <n v="15"/>
    <n v="130.82"/>
    <n v="0.73494382022471905"/>
    <n v="24.02"/>
    <n v="17.059999999999999"/>
    <n v="2.2317891999999997"/>
    <n v="0"/>
    <n v="1"/>
    <n v="0"/>
  </r>
  <r>
    <x v="8"/>
    <n v="30"/>
    <n v="2"/>
    <s v="ON"/>
    <d v="2019-05-30T00:00:00"/>
    <s v="Avg of 4 NM Projects"/>
    <n v="16"/>
    <n v="108.16"/>
    <n v="0.60764044943820228"/>
    <n v="23.03"/>
    <n v="16.25"/>
    <n v="1.7575999999999998"/>
    <n v="0"/>
    <n v="1"/>
    <n v="0"/>
  </r>
  <r>
    <x v="8"/>
    <n v="30"/>
    <n v="2"/>
    <s v="ON"/>
    <d v="2019-05-30T00:00:00"/>
    <s v="Avg of 4 NM Projects"/>
    <n v="17"/>
    <n v="74.884999999999991"/>
    <n v="0.42070224719101118"/>
    <n v="24.66"/>
    <n v="17.440000000000001"/>
    <n v="1.3059944000000001"/>
    <n v="0"/>
    <n v="0"/>
    <n v="0"/>
  </r>
  <r>
    <x v="8"/>
    <n v="30"/>
    <n v="2"/>
    <s v="ON"/>
    <d v="2019-05-30T00:00:00"/>
    <s v="Avg of 4 NM Projects"/>
    <n v="18"/>
    <n v="53.120000000000005"/>
    <n v="0.29842696629213483"/>
    <n v="24.65"/>
    <n v="16.059999999999999"/>
    <n v="0.85310720000000007"/>
    <n v="0"/>
    <n v="0"/>
    <n v="0"/>
  </r>
  <r>
    <x v="8"/>
    <n v="30"/>
    <n v="2"/>
    <s v="ON"/>
    <d v="2019-05-30T00:00:00"/>
    <s v="Avg of 4 NM Projects"/>
    <n v="19"/>
    <n v="29.700000000000003"/>
    <n v="0.16685393258426967"/>
    <n v="24.77"/>
    <n v="16.190000000000001"/>
    <n v="0.48084300000000008"/>
    <n v="0"/>
    <n v="0"/>
    <n v="0"/>
  </r>
  <r>
    <x v="8"/>
    <n v="30"/>
    <n v="2"/>
    <s v="ON"/>
    <d v="2019-05-30T00:00:00"/>
    <s v="Avg of 4 NM Projects"/>
    <n v="20"/>
    <n v="10.625"/>
    <n v="5.9691011235955056E-2"/>
    <n v="24.71"/>
    <n v="17.57"/>
    <n v="0.18668124999999999"/>
    <n v="0"/>
    <n v="0"/>
    <n v="0"/>
  </r>
  <r>
    <x v="8"/>
    <n v="30"/>
    <n v="2"/>
    <s v="ON"/>
    <d v="2019-05-30T00:00:00"/>
    <s v="Avg of 4 NM Projects"/>
    <n v="21"/>
    <n v="-0.13"/>
    <n v="-7.3033707865168538E-4"/>
    <n v="26.19"/>
    <n v="16.71"/>
    <n v="-2.1723000000000003E-3"/>
    <n v="0"/>
    <n v="0"/>
    <n v="0"/>
  </r>
  <r>
    <x v="8"/>
    <n v="30"/>
    <n v="2"/>
    <s v="ON"/>
    <d v="2019-05-30T00:00:00"/>
    <s v="Avg of 4 NM Projects"/>
    <n v="22"/>
    <n v="0"/>
    <n v="0"/>
    <n v="22.16"/>
    <n v="13.26"/>
    <n v="0"/>
    <n v="1"/>
    <n v="0"/>
    <n v="0"/>
  </r>
  <r>
    <x v="8"/>
    <n v="30"/>
    <n v="2"/>
    <s v="ON"/>
    <d v="2019-05-30T00:00:00"/>
    <s v="Avg of 4 NM Projects"/>
    <n v="23"/>
    <n v="0"/>
    <n v="0"/>
    <n v="21.15"/>
    <n v="5.78"/>
    <n v="0"/>
    <n v="1"/>
    <n v="0"/>
    <n v="0"/>
  </r>
  <r>
    <x v="8"/>
    <n v="30"/>
    <n v="2"/>
    <s v="OFF"/>
    <d v="2019-05-30T00:00:00"/>
    <s v="Avg of 4 NM Projects"/>
    <n v="24"/>
    <n v="-0.26"/>
    <n v="-1.4606741573033708E-3"/>
    <n v="20.93"/>
    <n v="0.68"/>
    <n v="-1.7680000000000001E-4"/>
    <n v="0"/>
    <n v="0"/>
    <n v="0"/>
  </r>
  <r>
    <x v="8"/>
    <n v="31"/>
    <n v="3"/>
    <s v="OFF"/>
    <d v="2019-05-31T00:00:00"/>
    <s v="Avg of 4 NM Projects"/>
    <n v="1"/>
    <n v="-0.13"/>
    <n v="-7.3033707865168538E-4"/>
    <n v="16.96"/>
    <n v="7.32"/>
    <n v="-9.5160000000000015E-4"/>
    <n v="0"/>
    <n v="0"/>
    <n v="0"/>
  </r>
  <r>
    <x v="8"/>
    <n v="31"/>
    <n v="3"/>
    <s v="OFF"/>
    <d v="2019-05-31T00:00:00"/>
    <s v="Avg of 4 NM Projects"/>
    <n v="2"/>
    <n v="-0.13"/>
    <n v="-7.3033707865168538E-4"/>
    <n v="15.32"/>
    <n v="-0.13"/>
    <n v="1.6900000000000001E-5"/>
    <n v="0"/>
    <n v="0"/>
    <n v="0"/>
  </r>
  <r>
    <x v="8"/>
    <n v="31"/>
    <n v="3"/>
    <s v="OFF"/>
    <d v="2019-05-31T00:00:00"/>
    <s v="Avg of 4 NM Projects"/>
    <n v="3"/>
    <n v="-0.13"/>
    <n v="-7.3033707865168538E-4"/>
    <n v="14.34"/>
    <n v="-2.5499999999999998"/>
    <n v="3.3149999999999998E-4"/>
    <n v="0"/>
    <n v="0"/>
    <n v="0"/>
  </r>
  <r>
    <x v="8"/>
    <n v="31"/>
    <n v="3"/>
    <s v="OFF"/>
    <d v="2019-05-31T00:00:00"/>
    <s v="Avg of 4 NM Projects"/>
    <n v="4"/>
    <n v="-0.26"/>
    <n v="-1.4606741573033708E-3"/>
    <n v="15"/>
    <n v="2.35"/>
    <n v="-6.1100000000000011E-4"/>
    <n v="0"/>
    <n v="0"/>
    <n v="0"/>
  </r>
  <r>
    <x v="8"/>
    <n v="31"/>
    <n v="3"/>
    <s v="OFF"/>
    <d v="2019-05-31T00:00:00"/>
    <s v="Avg of 4 NM Projects"/>
    <n v="5"/>
    <n v="-0.13"/>
    <n v="-7.3033707865168538E-4"/>
    <n v="14.87"/>
    <n v="2.82"/>
    <n v="-3.6659999999999997E-4"/>
    <n v="0"/>
    <n v="0"/>
    <n v="0"/>
  </r>
  <r>
    <x v="8"/>
    <n v="31"/>
    <n v="3"/>
    <s v="OFF"/>
    <d v="2019-05-31T00:00:00"/>
    <s v="Avg of 4 NM Projects"/>
    <n v="6"/>
    <n v="1.415"/>
    <n v="7.9494382022471909E-3"/>
    <n v="16.239999999999998"/>
    <n v="14.79"/>
    <n v="2.0927849999999998E-2"/>
    <n v="0"/>
    <n v="0"/>
    <n v="0"/>
  </r>
  <r>
    <x v="8"/>
    <n v="31"/>
    <n v="3"/>
    <s v="OFF"/>
    <d v="2019-05-31T00:00:00"/>
    <s v="Avg of 4 NM Projects"/>
    <n v="7"/>
    <n v="13.569999999999997"/>
    <n v="7.6235955056179763E-2"/>
    <n v="20.94"/>
    <n v="16.91"/>
    <n v="0.22946869999999994"/>
    <n v="0"/>
    <n v="0"/>
    <n v="0"/>
  </r>
  <r>
    <x v="8"/>
    <n v="31"/>
    <n v="3"/>
    <s v="ON"/>
    <d v="2019-05-31T00:00:00"/>
    <s v="Avg of 4 NM Projects"/>
    <n v="8"/>
    <n v="45.57"/>
    <n v="0.2560112359550562"/>
    <n v="21.5"/>
    <n v="22.59"/>
    <n v="1.0294263000000001"/>
    <n v="0"/>
    <n v="0"/>
    <n v="0"/>
  </r>
  <r>
    <x v="8"/>
    <n v="31"/>
    <n v="3"/>
    <s v="ON"/>
    <d v="2019-05-31T00:00:00"/>
    <s v="Avg of 4 NM Projects"/>
    <n v="9"/>
    <n v="81.664999999999992"/>
    <n v="0.45879213483146064"/>
    <n v="20.96"/>
    <n v="18.3"/>
    <n v="1.4944694999999999"/>
    <n v="0"/>
    <n v="0"/>
    <n v="0"/>
  </r>
  <r>
    <x v="8"/>
    <n v="31"/>
    <n v="3"/>
    <s v="ON"/>
    <d v="2019-05-31T00:00:00"/>
    <s v="Avg of 4 NM Projects"/>
    <n v="10"/>
    <n v="115.07"/>
    <n v="0.64646067415730335"/>
    <n v="23"/>
    <n v="25.63"/>
    <n v="2.9492441"/>
    <n v="0"/>
    <n v="1"/>
    <n v="0"/>
  </r>
  <r>
    <x v="8"/>
    <n v="31"/>
    <n v="3"/>
    <s v="ON"/>
    <d v="2019-05-31T00:00:00"/>
    <s v="Avg of 4 NM Projects"/>
    <n v="11"/>
    <n v="133.51"/>
    <n v="0.75005617977528083"/>
    <n v="21.92"/>
    <n v="26.08"/>
    <n v="3.4819407999999994"/>
    <n v="0"/>
    <n v="1"/>
    <n v="0"/>
  </r>
  <r>
    <x v="8"/>
    <n v="31"/>
    <n v="3"/>
    <s v="ON"/>
    <d v="2019-05-31T00:00:00"/>
    <s v="Avg of 4 NM Projects"/>
    <n v="12"/>
    <n v="146.68"/>
    <n v="0.82404494382022475"/>
    <n v="22.18"/>
    <n v="30.41"/>
    <n v="4.4605388000000001"/>
    <n v="0"/>
    <n v="1"/>
    <n v="0"/>
  </r>
  <r>
    <x v="8"/>
    <n v="31"/>
    <n v="3"/>
    <s v="ON"/>
    <d v="2019-05-31T00:00:00"/>
    <s v="Avg of 4 NM Projects"/>
    <n v="13"/>
    <n v="148.09"/>
    <n v="0.83196629213483153"/>
    <n v="21.87"/>
    <n v="26.86"/>
    <n v="3.9776973999999998"/>
    <n v="0"/>
    <n v="1"/>
    <n v="0"/>
  </r>
  <r>
    <x v="8"/>
    <n v="31"/>
    <n v="3"/>
    <s v="ON"/>
    <d v="2019-05-31T00:00:00"/>
    <s v="Avg of 4 NM Projects"/>
    <n v="14"/>
    <n v="141.185"/>
    <n v="0.79317415730337082"/>
    <n v="21.53"/>
    <n v="25.17"/>
    <n v="3.5536264500000003"/>
    <n v="0"/>
    <n v="1"/>
    <n v="0"/>
  </r>
  <r>
    <x v="8"/>
    <n v="31"/>
    <n v="3"/>
    <s v="ON"/>
    <d v="2019-05-31T00:00:00"/>
    <s v="Avg of 4 NM Projects"/>
    <n v="15"/>
    <n v="124.035"/>
    <n v="0.69682584269662917"/>
    <n v="22.96"/>
    <n v="20.79"/>
    <n v="2.57868765"/>
    <n v="0"/>
    <n v="1"/>
    <n v="0"/>
  </r>
  <r>
    <x v="8"/>
    <n v="31"/>
    <n v="3"/>
    <s v="ON"/>
    <d v="2019-05-31T00:00:00"/>
    <s v="Avg of 4 NM Projects"/>
    <n v="16"/>
    <n v="82.304999999999993"/>
    <n v="0.46238764044943814"/>
    <n v="23.72"/>
    <n v="19.68"/>
    <n v="1.6197623999999999"/>
    <n v="0"/>
    <n v="0"/>
    <n v="0"/>
  </r>
  <r>
    <x v="8"/>
    <n v="31"/>
    <n v="3"/>
    <s v="ON"/>
    <d v="2019-05-31T00:00:00"/>
    <s v="Avg of 4 NM Projects"/>
    <n v="17"/>
    <n v="58.37"/>
    <n v="0.32792134831460673"/>
    <n v="25.83"/>
    <n v="29.55"/>
    <n v="1.7248334999999999"/>
    <n v="0"/>
    <n v="0"/>
    <n v="0"/>
  </r>
  <r>
    <x v="8"/>
    <n v="31"/>
    <n v="3"/>
    <s v="ON"/>
    <d v="2019-05-31T00:00:00"/>
    <s v="Avg of 4 NM Projects"/>
    <n v="18"/>
    <n v="37.76"/>
    <n v="0.21213483146067413"/>
    <n v="29.58"/>
    <n v="36.4"/>
    <n v="1.3744639999999999"/>
    <n v="0"/>
    <n v="0"/>
    <n v="0"/>
  </r>
  <r>
    <x v="8"/>
    <n v="31"/>
    <n v="3"/>
    <s v="ON"/>
    <d v="2019-05-31T00:00:00"/>
    <s v="Avg of 4 NM Projects"/>
    <n v="19"/>
    <n v="19.975000000000001"/>
    <n v="0.11221910112359551"/>
    <n v="24.11"/>
    <n v="30.3"/>
    <n v="0.60524250000000002"/>
    <n v="0"/>
    <n v="0"/>
    <n v="0"/>
  </r>
  <r>
    <x v="8"/>
    <n v="31"/>
    <n v="3"/>
    <s v="ON"/>
    <d v="2019-05-31T00:00:00"/>
    <s v="Avg of 4 NM Projects"/>
    <n v="20"/>
    <n v="5.7549999999999999"/>
    <n v="3.2331460674157306E-2"/>
    <n v="22.1"/>
    <n v="28.43"/>
    <n v="0.16361464999999997"/>
    <n v="0"/>
    <n v="0"/>
    <n v="0"/>
  </r>
  <r>
    <x v="8"/>
    <n v="31"/>
    <n v="3"/>
    <s v="ON"/>
    <d v="2019-05-31T00:00:00"/>
    <s v="Avg of 4 NM Projects"/>
    <n v="21"/>
    <n v="0.13"/>
    <n v="7.3033707865168538E-4"/>
    <n v="22.03"/>
    <n v="29.57"/>
    <n v="3.8441E-3"/>
    <n v="0"/>
    <n v="0"/>
    <n v="0"/>
  </r>
  <r>
    <x v="8"/>
    <n v="31"/>
    <n v="3"/>
    <s v="ON"/>
    <d v="2019-05-31T00:00:00"/>
    <s v="Avg of 4 NM Projects"/>
    <n v="22"/>
    <n v="-0.13"/>
    <n v="-7.3033707865168538E-4"/>
    <n v="22.03"/>
    <n v="29.39"/>
    <n v="-3.8206999999999998E-3"/>
    <n v="0"/>
    <n v="0"/>
    <n v="0"/>
  </r>
  <r>
    <x v="8"/>
    <n v="31"/>
    <n v="3"/>
    <s v="ON"/>
    <d v="2019-05-31T00:00:00"/>
    <s v="Avg of 4 NM Projects"/>
    <n v="23"/>
    <n v="-0.13"/>
    <n v="-7.3033707865168538E-4"/>
    <n v="22.03"/>
    <n v="31.82"/>
    <n v="-4.1366000000000007E-3"/>
    <n v="0"/>
    <n v="0"/>
    <n v="0"/>
  </r>
  <r>
    <x v="8"/>
    <n v="31"/>
    <n v="3"/>
    <s v="OFF"/>
    <d v="2019-05-31T00:00:00"/>
    <s v="Avg of 4 NM Projects"/>
    <n v="24"/>
    <n v="-0.13"/>
    <n v="-7.3033707865168538E-4"/>
    <n v="21"/>
    <n v="30.8"/>
    <n v="-4.0040000000000006E-3"/>
    <n v="0"/>
    <n v="0"/>
    <n v="0"/>
  </r>
  <r>
    <x v="9"/>
    <n v="1"/>
    <n v="1"/>
    <s v="OFF"/>
    <d v="2019-06-01T00:00:00"/>
    <s v="Avg of 4 NM Projects"/>
    <n v="1"/>
    <n v="0"/>
    <n v="0"/>
    <n v="18.510000000000002"/>
    <n v="39.07"/>
    <n v="0"/>
    <n v="1"/>
    <n v="0"/>
    <n v="0"/>
  </r>
  <r>
    <x v="9"/>
    <n v="1"/>
    <n v="1"/>
    <s v="OFF"/>
    <d v="2019-06-01T00:00:00"/>
    <s v="Avg of 4 NM Projects"/>
    <n v="2"/>
    <n v="-0.39"/>
    <n v="-2.1910112359550564E-3"/>
    <n v="16.579999999999998"/>
    <n v="21.31"/>
    <n v="-8.3108999999999995E-3"/>
    <n v="0"/>
    <n v="0"/>
    <n v="0"/>
  </r>
  <r>
    <x v="9"/>
    <n v="1"/>
    <n v="1"/>
    <s v="OFF"/>
    <d v="2019-06-01T00:00:00"/>
    <s v="Avg of 4 NM Projects"/>
    <n v="3"/>
    <n v="0"/>
    <n v="0"/>
    <n v="15"/>
    <n v="16.2"/>
    <n v="0"/>
    <n v="1"/>
    <n v="0"/>
    <n v="0"/>
  </r>
  <r>
    <x v="9"/>
    <n v="1"/>
    <n v="1"/>
    <s v="OFF"/>
    <d v="2019-06-01T00:00:00"/>
    <s v="Avg of 4 NM Projects"/>
    <n v="4"/>
    <n v="0"/>
    <n v="0"/>
    <n v="15.57"/>
    <n v="18.350000000000001"/>
    <n v="0"/>
    <n v="1"/>
    <n v="0"/>
    <n v="0"/>
  </r>
  <r>
    <x v="9"/>
    <n v="1"/>
    <n v="1"/>
    <s v="OFF"/>
    <d v="2019-06-01T00:00:00"/>
    <s v="Avg of 4 NM Projects"/>
    <n v="5"/>
    <n v="0"/>
    <n v="0"/>
    <n v="15"/>
    <n v="19.5"/>
    <n v="0"/>
    <n v="1"/>
    <n v="0"/>
    <n v="0"/>
  </r>
  <r>
    <x v="9"/>
    <n v="1"/>
    <n v="1"/>
    <s v="OFF"/>
    <d v="2019-06-01T00:00:00"/>
    <s v="Avg of 4 NM Projects"/>
    <n v="6"/>
    <n v="-0.13"/>
    <n v="-7.3033707865168538E-4"/>
    <n v="15.27"/>
    <n v="19.989999999999998"/>
    <n v="-2.5986999999999998E-3"/>
    <n v="0"/>
    <n v="0"/>
    <n v="0"/>
  </r>
  <r>
    <x v="9"/>
    <n v="1"/>
    <n v="1"/>
    <s v="OFF"/>
    <d v="2019-06-01T00:00:00"/>
    <s v="Avg of 4 NM Projects"/>
    <n v="7"/>
    <n v="5.629999999999999"/>
    <n v="3.1629213483146061E-2"/>
    <n v="16.3"/>
    <n v="21.13"/>
    <n v="0.11896189999999997"/>
    <n v="0"/>
    <n v="0"/>
    <n v="0"/>
  </r>
  <r>
    <x v="9"/>
    <n v="1"/>
    <n v="1"/>
    <s v="OFF"/>
    <d v="2019-06-01T00:00:00"/>
    <s v="Avg of 4 NM Projects"/>
    <n v="8"/>
    <n v="17.024999999999999"/>
    <n v="9.5646067415730326E-2"/>
    <n v="19.02"/>
    <n v="19.93"/>
    <n v="0.33930824999999998"/>
    <n v="0"/>
    <n v="0"/>
    <n v="0"/>
  </r>
  <r>
    <x v="9"/>
    <n v="1"/>
    <n v="1"/>
    <s v="OFF"/>
    <d v="2019-06-01T00:00:00"/>
    <s v="Avg of 4 NM Projects"/>
    <n v="9"/>
    <n v="17.785"/>
    <n v="9.9915730337078651E-2"/>
    <n v="19.05"/>
    <n v="21.48"/>
    <n v="0.38202179999999997"/>
    <n v="0"/>
    <n v="0"/>
    <n v="0"/>
  </r>
  <r>
    <x v="9"/>
    <n v="1"/>
    <n v="1"/>
    <s v="OFF"/>
    <d v="2019-06-01T00:00:00"/>
    <s v="Avg of 4 NM Projects"/>
    <n v="10"/>
    <n v="27.015000000000001"/>
    <n v="0.15176966292134833"/>
    <n v="20.89"/>
    <n v="25.24"/>
    <n v="0.68185859999999998"/>
    <n v="0"/>
    <n v="0"/>
    <n v="0"/>
  </r>
  <r>
    <x v="9"/>
    <n v="1"/>
    <n v="1"/>
    <s v="OFF"/>
    <d v="2019-06-01T00:00:00"/>
    <s v="Avg of 4 NM Projects"/>
    <n v="11"/>
    <n v="45.185000000000002"/>
    <n v="0.25384831460674157"/>
    <n v="20.89"/>
    <n v="20.02"/>
    <n v="0.90460370000000001"/>
    <n v="0"/>
    <n v="0"/>
    <n v="0"/>
  </r>
  <r>
    <x v="9"/>
    <n v="1"/>
    <n v="1"/>
    <s v="OFF"/>
    <d v="2019-06-01T00:00:00"/>
    <s v="Avg of 4 NM Projects"/>
    <n v="12"/>
    <n v="57.989999999999995"/>
    <n v="0.32578651685393256"/>
    <n v="20.88"/>
    <n v="17.260000000000002"/>
    <n v="1.0009074"/>
    <n v="0"/>
    <n v="0"/>
    <n v="0"/>
  </r>
  <r>
    <x v="9"/>
    <n v="1"/>
    <n v="1"/>
    <s v="OFF"/>
    <d v="2019-06-01T00:00:00"/>
    <s v="Avg of 4 NM Projects"/>
    <n v="13"/>
    <n v="67.709999999999994"/>
    <n v="0.38039325842696625"/>
    <n v="20.89"/>
    <n v="16.920000000000002"/>
    <n v="1.1456531999999999"/>
    <n v="0"/>
    <n v="0"/>
    <n v="0"/>
  </r>
  <r>
    <x v="9"/>
    <n v="1"/>
    <n v="1"/>
    <s v="OFF"/>
    <d v="2019-06-01T00:00:00"/>
    <s v="Avg of 4 NM Projects"/>
    <n v="14"/>
    <n v="93.06"/>
    <n v="0.52280898876404491"/>
    <n v="20.89"/>
    <n v="19.41"/>
    <n v="1.8062946"/>
    <n v="0"/>
    <n v="1"/>
    <n v="0"/>
  </r>
  <r>
    <x v="9"/>
    <n v="1"/>
    <n v="1"/>
    <s v="OFF"/>
    <d v="2019-06-01T00:00:00"/>
    <s v="Avg of 4 NM Projects"/>
    <n v="15"/>
    <n v="80.905000000000001"/>
    <n v="0.45452247191011236"/>
    <n v="20.81"/>
    <n v="21.52"/>
    <n v="1.7410755999999998"/>
    <n v="0"/>
    <n v="0"/>
    <n v="0"/>
  </r>
  <r>
    <x v="9"/>
    <n v="1"/>
    <n v="1"/>
    <s v="OFF"/>
    <d v="2019-06-01T00:00:00"/>
    <s v="Avg of 4 NM Projects"/>
    <n v="16"/>
    <n v="57.604999999999997"/>
    <n v="0.32362359550561798"/>
    <n v="20.98"/>
    <n v="23.48"/>
    <n v="1.3525654"/>
    <n v="0"/>
    <n v="0"/>
    <n v="0"/>
  </r>
  <r>
    <x v="9"/>
    <n v="1"/>
    <n v="1"/>
    <s v="OFF"/>
    <d v="2019-06-01T00:00:00"/>
    <s v="Avg of 4 NM Projects"/>
    <n v="17"/>
    <n v="41.22"/>
    <n v="0.23157303370786517"/>
    <n v="23.6"/>
    <n v="23.94"/>
    <n v="0.98680680000000009"/>
    <n v="0"/>
    <n v="0"/>
    <n v="0"/>
  </r>
  <r>
    <x v="9"/>
    <n v="1"/>
    <n v="1"/>
    <s v="OFF"/>
    <d v="2019-06-01T00:00:00"/>
    <s v="Avg of 4 NM Projects"/>
    <n v="18"/>
    <n v="27.905000000000001"/>
    <n v="0.15676966292134831"/>
    <n v="26.26"/>
    <n v="35.479999999999997"/>
    <n v="0.99006939999999999"/>
    <n v="0"/>
    <n v="0"/>
    <n v="0"/>
  </r>
  <r>
    <x v="9"/>
    <n v="1"/>
    <n v="1"/>
    <s v="OFF"/>
    <d v="2019-06-01T00:00:00"/>
    <s v="Avg of 4 NM Projects"/>
    <n v="19"/>
    <n v="13.57"/>
    <n v="7.6235955056179777E-2"/>
    <n v="23.73"/>
    <n v="26.13"/>
    <n v="0.35458409999999996"/>
    <n v="0"/>
    <n v="0"/>
    <n v="0"/>
  </r>
  <r>
    <x v="9"/>
    <n v="1"/>
    <n v="1"/>
    <s v="OFF"/>
    <d v="2019-06-01T00:00:00"/>
    <s v="Avg of 4 NM Projects"/>
    <n v="20"/>
    <n v="4.0949999999999998"/>
    <n v="2.3005617977528089E-2"/>
    <n v="22"/>
    <n v="24.76"/>
    <n v="0.1013922"/>
    <n v="0"/>
    <n v="0"/>
    <n v="0"/>
  </r>
  <r>
    <x v="9"/>
    <n v="1"/>
    <n v="1"/>
    <s v="OFF"/>
    <d v="2019-06-01T00:00:00"/>
    <s v="Avg of 4 NM Projects"/>
    <n v="21"/>
    <n v="0.13"/>
    <n v="7.3033707865168538E-4"/>
    <n v="24.29"/>
    <n v="21.41"/>
    <n v="2.7833000000000003E-3"/>
    <n v="0"/>
    <n v="0"/>
    <n v="0"/>
  </r>
  <r>
    <x v="9"/>
    <n v="1"/>
    <n v="1"/>
    <s v="OFF"/>
    <d v="2019-06-01T00:00:00"/>
    <s v="Avg of 4 NM Projects"/>
    <n v="22"/>
    <n v="-0.26"/>
    <n v="-1.4606741573033708E-3"/>
    <n v="20.99"/>
    <n v="21.95"/>
    <n v="-5.7070000000000003E-3"/>
    <n v="0"/>
    <n v="0"/>
    <n v="0"/>
  </r>
  <r>
    <x v="9"/>
    <n v="1"/>
    <n v="1"/>
    <s v="OFF"/>
    <d v="2019-06-01T00:00:00"/>
    <s v="Avg of 4 NM Projects"/>
    <n v="23"/>
    <n v="-0.39"/>
    <n v="-2.1910112359550564E-3"/>
    <n v="20.99"/>
    <n v="19.97"/>
    <n v="-7.7882999999999997E-3"/>
    <n v="0"/>
    <n v="0"/>
    <n v="0"/>
  </r>
  <r>
    <x v="9"/>
    <n v="1"/>
    <n v="1"/>
    <s v="OFF"/>
    <d v="2019-06-01T00:00:00"/>
    <s v="Avg of 4 NM Projects"/>
    <n v="24"/>
    <n v="-0.13"/>
    <n v="-7.3033707865168538E-4"/>
    <n v="21.03"/>
    <n v="18.21"/>
    <n v="-2.3673000000000001E-3"/>
    <n v="0"/>
    <n v="0"/>
    <n v="0"/>
  </r>
  <r>
    <x v="9"/>
    <n v="2"/>
    <n v="2"/>
    <s v="OFF"/>
    <d v="2019-06-02T00:00:00"/>
    <s v="Avg of 4 NM Projects"/>
    <n v="1"/>
    <n v="-0.13"/>
    <n v="-7.3033707865168538E-4"/>
    <n v="19.190000000000001"/>
    <n v="16.7"/>
    <n v="-2.1709999999999998E-3"/>
    <n v="0"/>
    <n v="0"/>
    <n v="0"/>
  </r>
  <r>
    <x v="9"/>
    <n v="2"/>
    <n v="2"/>
    <s v="OFF"/>
    <d v="2019-06-02T00:00:00"/>
    <s v="Avg of 4 NM Projects"/>
    <n v="2"/>
    <n v="0"/>
    <n v="0"/>
    <n v="18.43"/>
    <n v="15.64"/>
    <n v="0"/>
    <n v="1"/>
    <n v="0"/>
    <n v="0"/>
  </r>
  <r>
    <x v="9"/>
    <n v="2"/>
    <n v="2"/>
    <s v="OFF"/>
    <d v="2019-06-02T00:00:00"/>
    <s v="Avg of 4 NM Projects"/>
    <n v="3"/>
    <n v="0"/>
    <n v="0"/>
    <n v="16.739999999999998"/>
    <n v="16.420000000000002"/>
    <n v="0"/>
    <n v="1"/>
    <n v="0"/>
    <n v="0"/>
  </r>
  <r>
    <x v="9"/>
    <n v="2"/>
    <n v="2"/>
    <s v="OFF"/>
    <d v="2019-06-02T00:00:00"/>
    <s v="Avg of 4 NM Projects"/>
    <n v="4"/>
    <n v="0"/>
    <n v="0"/>
    <n v="16.95"/>
    <n v="15.66"/>
    <n v="0"/>
    <n v="1"/>
    <n v="0"/>
    <n v="0"/>
  </r>
  <r>
    <x v="9"/>
    <n v="2"/>
    <n v="2"/>
    <s v="OFF"/>
    <d v="2019-06-02T00:00:00"/>
    <s v="Avg of 4 NM Projects"/>
    <n v="5"/>
    <n v="0"/>
    <n v="0"/>
    <n v="16.850000000000001"/>
    <n v="17.22"/>
    <n v="0"/>
    <n v="1"/>
    <n v="0"/>
    <n v="0"/>
  </r>
  <r>
    <x v="9"/>
    <n v="2"/>
    <n v="2"/>
    <s v="OFF"/>
    <d v="2019-06-02T00:00:00"/>
    <s v="Avg of 4 NM Projects"/>
    <n v="6"/>
    <n v="-0.39"/>
    <n v="-2.1910112359550564E-3"/>
    <n v="16.059999999999999"/>
    <n v="18.489999999999998"/>
    <n v="-7.2110999999999998E-3"/>
    <n v="0"/>
    <n v="0"/>
    <n v="0"/>
  </r>
  <r>
    <x v="9"/>
    <n v="2"/>
    <n v="2"/>
    <s v="OFF"/>
    <d v="2019-06-02T00:00:00"/>
    <s v="Avg of 4 NM Projects"/>
    <n v="7"/>
    <n v="2.4350000000000001"/>
    <n v="1.3679775280898877E-2"/>
    <n v="16.79"/>
    <n v="19.93"/>
    <n v="4.8529549999999998E-2"/>
    <n v="0"/>
    <n v="0"/>
    <n v="0"/>
  </r>
  <r>
    <x v="9"/>
    <n v="2"/>
    <n v="2"/>
    <s v="ON"/>
    <d v="2019-06-02T00:00:00"/>
    <s v="Avg of 4 NM Projects"/>
    <n v="8"/>
    <n v="16"/>
    <n v="8.98876404494382E-2"/>
    <n v="18.420000000000002"/>
    <n v="21.75"/>
    <n v="0.34799999999999998"/>
    <n v="0"/>
    <n v="0"/>
    <n v="0"/>
  </r>
  <r>
    <x v="9"/>
    <n v="2"/>
    <n v="2"/>
    <s v="ON"/>
    <d v="2019-06-02T00:00:00"/>
    <s v="Avg of 4 NM Projects"/>
    <n v="9"/>
    <n v="37.89"/>
    <n v="0.21286516853932586"/>
    <n v="20.62"/>
    <n v="29.66"/>
    <n v="1.1238174000000001"/>
    <n v="0"/>
    <n v="0"/>
    <n v="0"/>
  </r>
  <r>
    <x v="9"/>
    <n v="2"/>
    <n v="2"/>
    <s v="ON"/>
    <d v="2019-06-02T00:00:00"/>
    <s v="Avg of 4 NM Projects"/>
    <n v="10"/>
    <n v="52.86"/>
    <n v="0.29696629213483144"/>
    <n v="21.05"/>
    <n v="18.55"/>
    <n v="0.98055300000000001"/>
    <n v="0"/>
    <n v="0"/>
    <n v="0"/>
  </r>
  <r>
    <x v="9"/>
    <n v="2"/>
    <n v="2"/>
    <s v="ON"/>
    <d v="2019-06-02T00:00:00"/>
    <s v="Avg of 4 NM Projects"/>
    <n v="11"/>
    <n v="62.339999999999996"/>
    <n v="0.35022471910112357"/>
    <n v="20.36"/>
    <n v="20.25"/>
    <n v="1.2623850000000001"/>
    <n v="0"/>
    <n v="0"/>
    <n v="0"/>
  </r>
  <r>
    <x v="9"/>
    <n v="2"/>
    <n v="2"/>
    <s v="ON"/>
    <d v="2019-06-02T00:00:00"/>
    <s v="Avg of 4 NM Projects"/>
    <n v="12"/>
    <n v="84.740000000000009"/>
    <n v="0.47606741573033712"/>
    <n v="20.77"/>
    <n v="19.12"/>
    <n v="1.6202288000000002"/>
    <n v="0"/>
    <n v="0"/>
    <n v="0"/>
  </r>
  <r>
    <x v="9"/>
    <n v="2"/>
    <n v="2"/>
    <s v="ON"/>
    <d v="2019-06-02T00:00:00"/>
    <s v="Avg of 4 NM Projects"/>
    <n v="13"/>
    <n v="57.344999999999999"/>
    <n v="0.32216292134831459"/>
    <n v="21.17"/>
    <n v="19.41"/>
    <n v="1.11306645"/>
    <n v="0"/>
    <n v="0"/>
    <n v="0"/>
  </r>
  <r>
    <x v="9"/>
    <n v="2"/>
    <n v="2"/>
    <s v="ON"/>
    <d v="2019-06-02T00:00:00"/>
    <s v="Avg of 4 NM Projects"/>
    <n v="14"/>
    <n v="59.645000000000003"/>
    <n v="0.33508426966292137"/>
    <n v="21.19"/>
    <n v="22.32"/>
    <n v="1.3312764000000001"/>
    <n v="0"/>
    <n v="0"/>
    <n v="0"/>
  </r>
  <r>
    <x v="9"/>
    <n v="2"/>
    <n v="2"/>
    <s v="ON"/>
    <d v="2019-06-02T00:00:00"/>
    <s v="Avg of 4 NM Projects"/>
    <n v="15"/>
    <n v="96.254999999999995"/>
    <n v="0.54075842696629206"/>
    <n v="20.86"/>
    <n v="24.89"/>
    <n v="2.3957869500000002"/>
    <n v="0"/>
    <n v="1"/>
    <n v="0"/>
  </r>
  <r>
    <x v="9"/>
    <n v="2"/>
    <n v="2"/>
    <s v="ON"/>
    <d v="2019-06-02T00:00:00"/>
    <s v="Avg of 4 NM Projects"/>
    <n v="16"/>
    <n v="95.234999999999999"/>
    <n v="0.5350280898876405"/>
    <n v="22.38"/>
    <n v="22.88"/>
    <n v="2.1789768"/>
    <n v="0"/>
    <n v="1"/>
    <n v="0"/>
  </r>
  <r>
    <x v="9"/>
    <n v="2"/>
    <n v="2"/>
    <s v="ON"/>
    <d v="2019-06-02T00:00:00"/>
    <s v="Avg of 4 NM Projects"/>
    <n v="17"/>
    <n v="66.435000000000002"/>
    <n v="0.37323033707865172"/>
    <n v="23.59"/>
    <n v="30.21"/>
    <n v="2.0070013500000004"/>
    <n v="0"/>
    <n v="0"/>
    <n v="0"/>
  </r>
  <r>
    <x v="9"/>
    <n v="2"/>
    <n v="2"/>
    <s v="ON"/>
    <d v="2019-06-02T00:00:00"/>
    <s v="Avg of 4 NM Projects"/>
    <n v="18"/>
    <n v="50.695"/>
    <n v="0.28480337078651685"/>
    <n v="25.77"/>
    <n v="38.14"/>
    <n v="1.9335073"/>
    <n v="0"/>
    <n v="0"/>
    <n v="0"/>
  </r>
  <r>
    <x v="9"/>
    <n v="2"/>
    <n v="2"/>
    <s v="ON"/>
    <d v="2019-06-02T00:00:00"/>
    <s v="Avg of 4 NM Projects"/>
    <n v="19"/>
    <n v="30.72"/>
    <n v="0.17258426966292134"/>
    <n v="24.74"/>
    <n v="41.01"/>
    <n v="1.2598271999999999"/>
    <n v="0"/>
    <n v="0"/>
    <n v="0"/>
  </r>
  <r>
    <x v="9"/>
    <n v="2"/>
    <n v="2"/>
    <s v="ON"/>
    <d v="2019-06-02T00:00:00"/>
    <s v="Avg of 4 NM Projects"/>
    <n v="20"/>
    <n v="7.9349999999999996"/>
    <n v="4.4578651685393253E-2"/>
    <n v="25.7"/>
    <n v="36.28"/>
    <n v="0.28788180000000002"/>
    <n v="0"/>
    <n v="0"/>
    <n v="0"/>
  </r>
  <r>
    <x v="9"/>
    <n v="2"/>
    <n v="2"/>
    <s v="ON"/>
    <d v="2019-06-02T00:00:00"/>
    <s v="Avg of 4 NM Projects"/>
    <n v="21"/>
    <n v="0.39"/>
    <n v="2.1910112359550564E-3"/>
    <n v="30.69"/>
    <n v="38.26"/>
    <n v="1.49214E-2"/>
    <n v="0"/>
    <n v="0"/>
    <n v="0"/>
  </r>
  <r>
    <x v="9"/>
    <n v="2"/>
    <n v="2"/>
    <s v="ON"/>
    <d v="2019-06-02T00:00:00"/>
    <s v="Avg of 4 NM Projects"/>
    <n v="22"/>
    <n v="-0.26"/>
    <n v="-1.4606741573033708E-3"/>
    <n v="23.86"/>
    <n v="40.08"/>
    <n v="-1.0420799999999999E-2"/>
    <n v="0"/>
    <n v="0"/>
    <n v="0"/>
  </r>
  <r>
    <x v="9"/>
    <n v="2"/>
    <n v="2"/>
    <s v="ON"/>
    <d v="2019-06-02T00:00:00"/>
    <s v="Avg of 4 NM Projects"/>
    <n v="23"/>
    <n v="-0.13"/>
    <n v="-7.3033707865168538E-4"/>
    <n v="20.350000000000001"/>
    <n v="34.909999999999997"/>
    <n v="-4.5382999999999995E-3"/>
    <n v="0"/>
    <n v="0"/>
    <n v="0"/>
  </r>
  <r>
    <x v="9"/>
    <n v="2"/>
    <n v="2"/>
    <s v="OFF"/>
    <d v="2019-06-02T00:00:00"/>
    <s v="Avg of 4 NM Projects"/>
    <n v="24"/>
    <n v="0"/>
    <n v="0"/>
    <n v="20.41"/>
    <n v="26.2"/>
    <n v="0"/>
    <n v="1"/>
    <n v="0"/>
    <n v="0"/>
  </r>
  <r>
    <x v="9"/>
    <n v="3"/>
    <n v="3"/>
    <s v="OFF"/>
    <d v="2019-06-03T00:00:00"/>
    <s v="Avg of 4 NM Projects"/>
    <n v="1"/>
    <n v="0"/>
    <n v="0"/>
    <n v="20.59"/>
    <n v="18.72"/>
    <n v="0"/>
    <n v="1"/>
    <n v="0"/>
    <n v="0"/>
  </r>
  <r>
    <x v="9"/>
    <n v="3"/>
    <n v="3"/>
    <s v="OFF"/>
    <d v="2019-06-03T00:00:00"/>
    <s v="Avg of 4 NM Projects"/>
    <n v="2"/>
    <n v="-0.13"/>
    <n v="-7.3033707865168538E-4"/>
    <n v="18.22"/>
    <n v="18.07"/>
    <n v="-2.3490999999999998E-3"/>
    <n v="0"/>
    <n v="0"/>
    <n v="0"/>
  </r>
  <r>
    <x v="9"/>
    <n v="3"/>
    <n v="3"/>
    <s v="OFF"/>
    <d v="2019-06-03T00:00:00"/>
    <s v="Avg of 4 NM Projects"/>
    <n v="3"/>
    <n v="0"/>
    <n v="0"/>
    <n v="18.21"/>
    <n v="17.16"/>
    <n v="0"/>
    <n v="1"/>
    <n v="0"/>
    <n v="0"/>
  </r>
  <r>
    <x v="9"/>
    <n v="3"/>
    <n v="3"/>
    <s v="OFF"/>
    <d v="2019-06-03T00:00:00"/>
    <s v="Avg of 4 NM Projects"/>
    <n v="4"/>
    <n v="-0.13"/>
    <n v="-7.3033707865168538E-4"/>
    <n v="16.79"/>
    <n v="18.149999999999999"/>
    <n v="-2.3594999999999996E-3"/>
    <n v="0"/>
    <n v="0"/>
    <n v="0"/>
  </r>
  <r>
    <x v="9"/>
    <n v="3"/>
    <n v="3"/>
    <s v="OFF"/>
    <d v="2019-06-03T00:00:00"/>
    <s v="Avg of 4 NM Projects"/>
    <n v="5"/>
    <n v="0"/>
    <n v="0"/>
    <n v="16.690000000000001"/>
    <n v="19.079999999999998"/>
    <n v="0"/>
    <n v="1"/>
    <n v="0"/>
    <n v="0"/>
  </r>
  <r>
    <x v="9"/>
    <n v="3"/>
    <n v="3"/>
    <s v="OFF"/>
    <d v="2019-06-03T00:00:00"/>
    <s v="Avg of 4 NM Projects"/>
    <n v="6"/>
    <n v="0.77"/>
    <n v="4.3258426966292134E-3"/>
    <n v="18.190000000000001"/>
    <n v="21.33"/>
    <n v="1.6424100000000001E-2"/>
    <n v="0"/>
    <n v="0"/>
    <n v="0"/>
  </r>
  <r>
    <x v="9"/>
    <n v="3"/>
    <n v="3"/>
    <s v="OFF"/>
    <d v="2019-06-03T00:00:00"/>
    <s v="Avg of 4 NM Projects"/>
    <n v="7"/>
    <n v="17.149999999999999"/>
    <n v="9.6348314606741564E-2"/>
    <n v="22.18"/>
    <n v="34.97"/>
    <n v="0.59973549999999987"/>
    <n v="0"/>
    <n v="0"/>
    <n v="0"/>
  </r>
  <r>
    <x v="9"/>
    <n v="3"/>
    <n v="3"/>
    <s v="ON"/>
    <d v="2019-06-03T00:00:00"/>
    <s v="Avg of 4 NM Projects"/>
    <n v="8"/>
    <n v="63.61"/>
    <n v="0.35735955056179775"/>
    <n v="27.65"/>
    <n v="41.15"/>
    <n v="2.6175515000000003"/>
    <n v="0"/>
    <n v="0"/>
    <n v="0"/>
  </r>
  <r>
    <x v="9"/>
    <n v="3"/>
    <n v="3"/>
    <s v="ON"/>
    <d v="2019-06-03T00:00:00"/>
    <s v="Avg of 4 NM Projects"/>
    <n v="9"/>
    <n v="100.61000000000001"/>
    <n v="0.56522471910112371"/>
    <n v="24.58"/>
    <n v="33.46"/>
    <n v="3.3664106000000005"/>
    <n v="0"/>
    <n v="1"/>
    <n v="0"/>
  </r>
  <r>
    <x v="9"/>
    <n v="3"/>
    <n v="3"/>
    <s v="ON"/>
    <d v="2019-06-03T00:00:00"/>
    <s v="Avg of 4 NM Projects"/>
    <n v="10"/>
    <n v="116.735"/>
    <n v="0.65581460674157299"/>
    <n v="21.57"/>
    <n v="27.53"/>
    <n v="3.2137145500000002"/>
    <n v="0"/>
    <n v="1"/>
    <n v="0"/>
  </r>
  <r>
    <x v="9"/>
    <n v="3"/>
    <n v="3"/>
    <s v="ON"/>
    <d v="2019-06-03T00:00:00"/>
    <s v="Avg of 4 NM Projects"/>
    <n v="11"/>
    <n v="121.98500000000001"/>
    <n v="0.685308988764045"/>
    <n v="22.14"/>
    <n v="20.420000000000002"/>
    <n v="2.4909337000000007"/>
    <n v="0"/>
    <n v="1"/>
    <n v="0"/>
  </r>
  <r>
    <x v="9"/>
    <n v="3"/>
    <n v="3"/>
    <s v="ON"/>
    <d v="2019-06-03T00:00:00"/>
    <s v="Avg of 4 NM Projects"/>
    <n v="12"/>
    <n v="136.69999999999999"/>
    <n v="0.76797752808988762"/>
    <n v="22.41"/>
    <n v="30.84"/>
    <n v="4.2158279999999992"/>
    <n v="0"/>
    <n v="1"/>
    <n v="0"/>
  </r>
  <r>
    <x v="9"/>
    <n v="3"/>
    <n v="3"/>
    <s v="ON"/>
    <d v="2019-06-03T00:00:00"/>
    <s v="Avg of 4 NM Projects"/>
    <n v="13"/>
    <n v="121.86"/>
    <n v="0.68460674157303369"/>
    <n v="21.58"/>
    <n v="25.72"/>
    <n v="3.1342392000000001"/>
    <n v="0"/>
    <n v="1"/>
    <n v="0"/>
  </r>
  <r>
    <x v="9"/>
    <n v="3"/>
    <n v="3"/>
    <s v="ON"/>
    <d v="2019-06-03T00:00:00"/>
    <s v="Avg of 4 NM Projects"/>
    <n v="14"/>
    <n v="109.95"/>
    <n v="0.61769662921348312"/>
    <n v="22.7"/>
    <n v="24.2"/>
    <n v="2.66079"/>
    <n v="0"/>
    <n v="1"/>
    <n v="0"/>
  </r>
  <r>
    <x v="9"/>
    <n v="3"/>
    <n v="3"/>
    <s v="ON"/>
    <d v="2019-06-03T00:00:00"/>
    <s v="Avg of 4 NM Projects"/>
    <n v="15"/>
    <n v="104.58000000000001"/>
    <n v="0.58752808988764049"/>
    <n v="22.85"/>
    <n v="19.149999999999999"/>
    <n v="2.002707"/>
    <n v="0"/>
    <n v="1"/>
    <n v="0"/>
  </r>
  <r>
    <x v="9"/>
    <n v="3"/>
    <n v="3"/>
    <s v="ON"/>
    <d v="2019-06-03T00:00:00"/>
    <s v="Avg of 4 NM Projects"/>
    <n v="16"/>
    <n v="81.66"/>
    <n v="0.45876404494382023"/>
    <n v="22.71"/>
    <n v="22.18"/>
    <n v="1.8112187999999998"/>
    <n v="0"/>
    <n v="0"/>
    <n v="0"/>
  </r>
  <r>
    <x v="9"/>
    <n v="3"/>
    <n v="3"/>
    <s v="ON"/>
    <d v="2019-06-03T00:00:00"/>
    <s v="Avg of 4 NM Projects"/>
    <n v="17"/>
    <n v="64.77000000000001"/>
    <n v="0.36387640449438208"/>
    <n v="24.43"/>
    <n v="34.39"/>
    <n v="2.2274403"/>
    <n v="0"/>
    <n v="0"/>
    <n v="0"/>
  </r>
  <r>
    <x v="9"/>
    <n v="3"/>
    <n v="3"/>
    <s v="ON"/>
    <d v="2019-06-03T00:00:00"/>
    <s v="Avg of 4 NM Projects"/>
    <n v="18"/>
    <n v="45.575000000000003"/>
    <n v="0.25603932584269662"/>
    <n v="28.08"/>
    <n v="35.369999999999997"/>
    <n v="1.6119877499999999"/>
    <n v="0"/>
    <n v="0"/>
    <n v="0"/>
  </r>
  <r>
    <x v="9"/>
    <n v="3"/>
    <n v="3"/>
    <s v="ON"/>
    <d v="2019-06-03T00:00:00"/>
    <s v="Avg of 4 NM Projects"/>
    <n v="19"/>
    <n v="22.27"/>
    <n v="0.1251123595505618"/>
    <n v="31.28"/>
    <n v="37.24"/>
    <n v="0.82933479999999993"/>
    <n v="0"/>
    <n v="0"/>
    <n v="0"/>
  </r>
  <r>
    <x v="9"/>
    <n v="3"/>
    <n v="3"/>
    <s v="ON"/>
    <d v="2019-06-03T00:00:00"/>
    <s v="Avg of 4 NM Projects"/>
    <n v="20"/>
    <n v="5.76"/>
    <n v="3.2359550561797755E-2"/>
    <n v="27.59"/>
    <n v="43.44"/>
    <n v="0.2502144"/>
    <n v="0"/>
    <n v="0"/>
    <n v="0"/>
  </r>
  <r>
    <x v="9"/>
    <n v="3"/>
    <n v="3"/>
    <s v="ON"/>
    <d v="2019-06-03T00:00:00"/>
    <s v="Avg of 4 NM Projects"/>
    <n v="21"/>
    <n v="0"/>
    <n v="0"/>
    <n v="29.98"/>
    <n v="41.97"/>
    <n v="0"/>
    <n v="1"/>
    <n v="0"/>
    <n v="0"/>
  </r>
  <r>
    <x v="9"/>
    <n v="3"/>
    <n v="3"/>
    <s v="ON"/>
    <d v="2019-06-03T00:00:00"/>
    <s v="Avg of 4 NM Projects"/>
    <n v="22"/>
    <n v="-0.13"/>
    <n v="-7.3033707865168538E-4"/>
    <n v="26.61"/>
    <n v="33.159999999999997"/>
    <n v="-4.3107999999999992E-3"/>
    <n v="0"/>
    <n v="0"/>
    <n v="0"/>
  </r>
  <r>
    <x v="9"/>
    <n v="3"/>
    <n v="3"/>
    <s v="ON"/>
    <d v="2019-06-03T00:00:00"/>
    <s v="Avg of 4 NM Projects"/>
    <n v="23"/>
    <n v="-0.39"/>
    <n v="-2.1910112359550564E-3"/>
    <n v="23.15"/>
    <n v="26.59"/>
    <n v="-1.03701E-2"/>
    <n v="0"/>
    <n v="0"/>
    <n v="0"/>
  </r>
  <r>
    <x v="9"/>
    <n v="3"/>
    <n v="3"/>
    <s v="OFF"/>
    <d v="2019-06-03T00:00:00"/>
    <s v="Avg of 4 NM Projects"/>
    <n v="24"/>
    <n v="0"/>
    <n v="0"/>
    <n v="22.53"/>
    <n v="16.46"/>
    <n v="0"/>
    <n v="1"/>
    <n v="0"/>
    <n v="0"/>
  </r>
  <r>
    <x v="9"/>
    <n v="4"/>
    <n v="4"/>
    <s v="OFF"/>
    <d v="2019-06-04T00:00:00"/>
    <s v="Avg of 4 NM Projects"/>
    <n v="1"/>
    <n v="-0.13"/>
    <n v="-7.3033707865168538E-4"/>
    <n v="20.66"/>
    <n v="19.09"/>
    <n v="-2.4816999999999999E-3"/>
    <n v="0"/>
    <n v="0"/>
    <n v="0"/>
  </r>
  <r>
    <x v="9"/>
    <n v="4"/>
    <n v="4"/>
    <s v="OFF"/>
    <d v="2019-06-04T00:00:00"/>
    <s v="Avg of 4 NM Projects"/>
    <n v="2"/>
    <n v="-0.13"/>
    <n v="-7.3033707865168538E-4"/>
    <n v="19.5"/>
    <n v="18.84"/>
    <n v="-2.4492000000000003E-3"/>
    <n v="0"/>
    <n v="0"/>
    <n v="0"/>
  </r>
  <r>
    <x v="9"/>
    <n v="4"/>
    <n v="4"/>
    <s v="OFF"/>
    <d v="2019-06-04T00:00:00"/>
    <s v="Avg of 4 NM Projects"/>
    <n v="3"/>
    <n v="0"/>
    <n v="0"/>
    <n v="18.41"/>
    <n v="18.920000000000002"/>
    <n v="0"/>
    <n v="1"/>
    <n v="0"/>
    <n v="0"/>
  </r>
  <r>
    <x v="9"/>
    <n v="4"/>
    <n v="4"/>
    <s v="OFF"/>
    <d v="2019-06-04T00:00:00"/>
    <s v="Avg of 4 NM Projects"/>
    <n v="4"/>
    <n v="0"/>
    <n v="0"/>
    <n v="18.399999999999999"/>
    <n v="18.71"/>
    <n v="0"/>
    <n v="1"/>
    <n v="0"/>
    <n v="0"/>
  </r>
  <r>
    <x v="9"/>
    <n v="4"/>
    <n v="4"/>
    <s v="OFF"/>
    <d v="2019-06-04T00:00:00"/>
    <s v="Avg of 4 NM Projects"/>
    <n v="5"/>
    <n v="-0.13"/>
    <n v="-7.3033707865168538E-4"/>
    <n v="18.559999999999999"/>
    <n v="18.690000000000001"/>
    <n v="-2.4297000000000003E-3"/>
    <n v="0"/>
    <n v="0"/>
    <n v="0"/>
  </r>
  <r>
    <x v="9"/>
    <n v="4"/>
    <n v="4"/>
    <s v="OFF"/>
    <d v="2019-06-04T00:00:00"/>
    <s v="Avg of 4 NM Projects"/>
    <n v="6"/>
    <n v="0.51"/>
    <n v="2.8651685393258426E-3"/>
    <n v="22.43"/>
    <n v="19.239999999999998"/>
    <n v="9.8124000000000006E-3"/>
    <n v="0"/>
    <n v="0"/>
    <n v="0"/>
  </r>
  <r>
    <x v="9"/>
    <n v="4"/>
    <n v="4"/>
    <s v="OFF"/>
    <d v="2019-06-04T00:00:00"/>
    <s v="Avg of 4 NM Projects"/>
    <n v="7"/>
    <n v="9.0850000000000009"/>
    <n v="5.1039325842696631E-2"/>
    <n v="24.89"/>
    <n v="4.1900000000000004"/>
    <n v="3.8066150000000007E-2"/>
    <n v="0"/>
    <n v="0"/>
    <n v="0"/>
  </r>
  <r>
    <x v="9"/>
    <n v="4"/>
    <n v="4"/>
    <s v="ON"/>
    <d v="2019-06-04T00:00:00"/>
    <s v="Avg of 4 NM Projects"/>
    <n v="8"/>
    <n v="30.594999999999999"/>
    <n v="0.17188202247191012"/>
    <n v="29.6"/>
    <n v="18.21"/>
    <n v="0.55713495000000002"/>
    <n v="0"/>
    <n v="0"/>
    <n v="0"/>
  </r>
  <r>
    <x v="9"/>
    <n v="4"/>
    <n v="4"/>
    <s v="ON"/>
    <d v="2019-06-04T00:00:00"/>
    <s v="Avg of 4 NM Projects"/>
    <n v="9"/>
    <n v="51.714999999999996"/>
    <n v="0.29053370786516852"/>
    <n v="23.51"/>
    <n v="17.149999999999999"/>
    <n v="0.88691224999999985"/>
    <n v="0"/>
    <n v="0"/>
    <n v="0"/>
  </r>
  <r>
    <x v="9"/>
    <n v="4"/>
    <n v="4"/>
    <s v="ON"/>
    <d v="2019-06-04T00:00:00"/>
    <s v="Avg of 4 NM Projects"/>
    <n v="10"/>
    <n v="57.725000000000009"/>
    <n v="0.32429775280898882"/>
    <n v="21.19"/>
    <n v="14.43"/>
    <n v="0.83297175000000012"/>
    <n v="0"/>
    <n v="0"/>
    <n v="0"/>
  </r>
  <r>
    <x v="9"/>
    <n v="4"/>
    <n v="4"/>
    <s v="ON"/>
    <d v="2019-06-04T00:00:00"/>
    <s v="Avg of 4 NM Projects"/>
    <n v="11"/>
    <n v="71.42"/>
    <n v="0.40123595505617976"/>
    <n v="21.47"/>
    <n v="4.8"/>
    <n v="0.34281599999999995"/>
    <n v="0"/>
    <n v="0"/>
    <n v="0"/>
  </r>
  <r>
    <x v="9"/>
    <n v="4"/>
    <n v="4"/>
    <s v="ON"/>
    <d v="2019-06-04T00:00:00"/>
    <s v="Avg of 4 NM Projects"/>
    <n v="12"/>
    <n v="68.475000000000009"/>
    <n v="0.38469101123595512"/>
    <n v="21.04"/>
    <n v="10.34"/>
    <n v="0.70803150000000004"/>
    <n v="0"/>
    <n v="0"/>
    <n v="0"/>
  </r>
  <r>
    <x v="9"/>
    <n v="4"/>
    <n v="4"/>
    <s v="ON"/>
    <d v="2019-06-04T00:00:00"/>
    <s v="Avg of 4 NM Projects"/>
    <n v="13"/>
    <n v="74.88"/>
    <n v="0.42067415730337077"/>
    <n v="21.07"/>
    <n v="16.96"/>
    <n v="1.2699647999999999"/>
    <n v="0"/>
    <n v="0"/>
    <n v="0"/>
  </r>
  <r>
    <x v="9"/>
    <n v="4"/>
    <n v="4"/>
    <s v="ON"/>
    <d v="2019-06-04T00:00:00"/>
    <s v="Avg of 4 NM Projects"/>
    <n v="14"/>
    <n v="54.524999999999999"/>
    <n v="0.30632022471910114"/>
    <n v="22.6"/>
    <n v="12.85"/>
    <n v="0.70064625000000003"/>
    <n v="0"/>
    <n v="0"/>
    <n v="0"/>
  </r>
  <r>
    <x v="9"/>
    <n v="4"/>
    <n v="4"/>
    <s v="ON"/>
    <d v="2019-06-04T00:00:00"/>
    <s v="Avg of 4 NM Projects"/>
    <n v="15"/>
    <n v="59.91"/>
    <n v="0.33657303370786518"/>
    <n v="24.57"/>
    <n v="1.24"/>
    <n v="7.4288399999999991E-2"/>
    <n v="0"/>
    <n v="0"/>
    <n v="0"/>
  </r>
  <r>
    <x v="9"/>
    <n v="4"/>
    <n v="4"/>
    <s v="ON"/>
    <d v="2019-06-04T00:00:00"/>
    <s v="Avg of 4 NM Projects"/>
    <n v="16"/>
    <n v="51.835000000000001"/>
    <n v="0.2912078651685393"/>
    <n v="23.57"/>
    <n v="10"/>
    <n v="0.51834999999999998"/>
    <n v="0"/>
    <n v="0"/>
    <n v="0"/>
  </r>
  <r>
    <x v="9"/>
    <n v="4"/>
    <n v="4"/>
    <s v="ON"/>
    <d v="2019-06-04T00:00:00"/>
    <s v="Avg of 4 NM Projects"/>
    <n v="17"/>
    <n v="33.414999999999992"/>
    <n v="0.18772471910112354"/>
    <n v="28.05"/>
    <n v="15.82"/>
    <n v="0.52862529999999996"/>
    <n v="0"/>
    <n v="0"/>
    <n v="0"/>
  </r>
  <r>
    <x v="9"/>
    <n v="4"/>
    <n v="4"/>
    <s v="ON"/>
    <d v="2019-06-04T00:00:00"/>
    <s v="Avg of 4 NM Projects"/>
    <n v="18"/>
    <n v="16.515000000000001"/>
    <n v="9.2780898876404491E-2"/>
    <n v="29.02"/>
    <n v="17.690000000000001"/>
    <n v="0.29215035"/>
    <n v="0"/>
    <n v="0"/>
    <n v="0"/>
  </r>
  <r>
    <x v="9"/>
    <n v="4"/>
    <n v="4"/>
    <s v="ON"/>
    <d v="2019-06-04T00:00:00"/>
    <s v="Avg of 4 NM Projects"/>
    <n v="19"/>
    <n v="13.96"/>
    <n v="7.8426966292134831E-2"/>
    <n v="28.77"/>
    <n v="19.489999999999998"/>
    <n v="0.2720804"/>
    <n v="0"/>
    <n v="0"/>
    <n v="0"/>
  </r>
  <r>
    <x v="9"/>
    <n v="4"/>
    <n v="4"/>
    <s v="ON"/>
    <d v="2019-06-04T00:00:00"/>
    <s v="Avg of 4 NM Projects"/>
    <n v="20"/>
    <n v="5.12"/>
    <n v="2.8764044943820226E-2"/>
    <n v="27.6"/>
    <n v="20.57"/>
    <n v="0.10531839999999999"/>
    <n v="0"/>
    <n v="0"/>
    <n v="0"/>
  </r>
  <r>
    <x v="9"/>
    <n v="4"/>
    <n v="4"/>
    <s v="ON"/>
    <d v="2019-06-04T00:00:00"/>
    <s v="Avg of 4 NM Projects"/>
    <n v="21"/>
    <n v="0.13"/>
    <n v="7.3033707865168538E-4"/>
    <n v="31.33"/>
    <n v="20.420000000000002"/>
    <n v="2.6546000000000004E-3"/>
    <n v="0"/>
    <n v="0"/>
    <n v="0"/>
  </r>
  <r>
    <x v="9"/>
    <n v="4"/>
    <n v="4"/>
    <s v="ON"/>
    <d v="2019-06-04T00:00:00"/>
    <s v="Avg of 4 NM Projects"/>
    <n v="22"/>
    <n v="-0.13"/>
    <n v="-7.3033707865168538E-4"/>
    <n v="29.16"/>
    <n v="19.07"/>
    <n v="-2.4791000000000001E-3"/>
    <n v="0"/>
    <n v="0"/>
    <n v="0"/>
  </r>
  <r>
    <x v="9"/>
    <n v="4"/>
    <n v="4"/>
    <s v="ON"/>
    <d v="2019-06-04T00:00:00"/>
    <s v="Avg of 4 NM Projects"/>
    <n v="23"/>
    <n v="-0.39"/>
    <n v="-2.1910112359550564E-3"/>
    <n v="21.7"/>
    <n v="17.420000000000002"/>
    <n v="-6.7938000000000009E-3"/>
    <n v="0"/>
    <n v="0"/>
    <n v="0"/>
  </r>
  <r>
    <x v="9"/>
    <n v="4"/>
    <n v="4"/>
    <s v="OFF"/>
    <d v="2019-06-04T00:00:00"/>
    <s v="Avg of 4 NM Projects"/>
    <n v="24"/>
    <n v="0"/>
    <n v="0"/>
    <n v="23.06"/>
    <n v="13.44"/>
    <n v="0"/>
    <n v="1"/>
    <n v="0"/>
    <n v="0"/>
  </r>
  <r>
    <x v="9"/>
    <n v="5"/>
    <n v="5"/>
    <s v="OFF"/>
    <d v="2019-06-05T00:00:00"/>
    <s v="Avg of 4 NM Projects"/>
    <n v="1"/>
    <n v="0"/>
    <n v="0"/>
    <n v="19.5"/>
    <n v="14.83"/>
    <n v="0"/>
    <n v="1"/>
    <n v="0"/>
    <n v="0"/>
  </r>
  <r>
    <x v="9"/>
    <n v="5"/>
    <n v="5"/>
    <s v="OFF"/>
    <d v="2019-06-05T00:00:00"/>
    <s v="Avg of 4 NM Projects"/>
    <n v="2"/>
    <n v="0"/>
    <n v="0"/>
    <n v="19.04"/>
    <n v="16.68"/>
    <n v="0"/>
    <n v="1"/>
    <n v="0"/>
    <n v="0"/>
  </r>
  <r>
    <x v="9"/>
    <n v="5"/>
    <n v="5"/>
    <s v="OFF"/>
    <d v="2019-06-05T00:00:00"/>
    <s v="Avg of 4 NM Projects"/>
    <n v="3"/>
    <n v="-0.26"/>
    <n v="-1.4606741573033708E-3"/>
    <n v="17.649999999999999"/>
    <n v="16.559999999999999"/>
    <n v="-4.3055999999999997E-3"/>
    <n v="0"/>
    <n v="0"/>
    <n v="0"/>
  </r>
  <r>
    <x v="9"/>
    <n v="5"/>
    <n v="5"/>
    <s v="OFF"/>
    <d v="2019-06-05T00:00:00"/>
    <s v="Avg of 4 NM Projects"/>
    <n v="4"/>
    <n v="0"/>
    <n v="0"/>
    <n v="17.559999999999999"/>
    <n v="16.36"/>
    <n v="0"/>
    <n v="1"/>
    <n v="0"/>
    <n v="0"/>
  </r>
  <r>
    <x v="9"/>
    <n v="5"/>
    <n v="5"/>
    <s v="OFF"/>
    <d v="2019-06-05T00:00:00"/>
    <s v="Avg of 4 NM Projects"/>
    <n v="5"/>
    <n v="0"/>
    <n v="0"/>
    <n v="17.84"/>
    <n v="17.36"/>
    <n v="0"/>
    <n v="1"/>
    <n v="0"/>
    <n v="0"/>
  </r>
  <r>
    <x v="9"/>
    <n v="5"/>
    <n v="5"/>
    <s v="OFF"/>
    <d v="2019-06-05T00:00:00"/>
    <s v="Avg of 4 NM Projects"/>
    <n v="6"/>
    <n v="-0.39"/>
    <n v="-2.1910112359550564E-3"/>
    <n v="19.75"/>
    <n v="16.02"/>
    <n v="-6.2477999999999995E-3"/>
    <n v="0"/>
    <n v="0"/>
    <n v="0"/>
  </r>
  <r>
    <x v="9"/>
    <n v="5"/>
    <n v="5"/>
    <s v="OFF"/>
    <d v="2019-06-05T00:00:00"/>
    <s v="Avg of 4 NM Projects"/>
    <n v="7"/>
    <n v="3.585"/>
    <n v="2.0140449438202247E-2"/>
    <n v="22.8"/>
    <n v="19.399999999999999"/>
    <n v="6.9548999999999986E-2"/>
    <n v="0"/>
    <n v="0"/>
    <n v="0"/>
  </r>
  <r>
    <x v="9"/>
    <n v="5"/>
    <n v="5"/>
    <s v="ON"/>
    <d v="2019-06-05T00:00:00"/>
    <s v="Avg of 4 NM Projects"/>
    <n v="8"/>
    <n v="22.659999999999997"/>
    <n v="0.12730337078651682"/>
    <n v="26.2"/>
    <n v="21.27"/>
    <n v="0.48197819999999991"/>
    <n v="0"/>
    <n v="0"/>
    <n v="0"/>
  </r>
  <r>
    <x v="9"/>
    <n v="5"/>
    <n v="5"/>
    <s v="ON"/>
    <d v="2019-06-05T00:00:00"/>
    <s v="Avg of 4 NM Projects"/>
    <n v="9"/>
    <n v="42.615000000000002"/>
    <n v="0.23941011235955056"/>
    <n v="22.5"/>
    <n v="18.86"/>
    <n v="0.80371890000000001"/>
    <n v="0"/>
    <n v="0"/>
    <n v="0"/>
  </r>
  <r>
    <x v="9"/>
    <n v="5"/>
    <n v="5"/>
    <s v="ON"/>
    <d v="2019-06-05T00:00:00"/>
    <s v="Avg of 4 NM Projects"/>
    <n v="10"/>
    <n v="62.595000000000006"/>
    <n v="0.35165730337078654"/>
    <n v="25.4"/>
    <n v="20.16"/>
    <n v="1.2619152000000002"/>
    <n v="0"/>
    <n v="0"/>
    <n v="0"/>
  </r>
  <r>
    <x v="9"/>
    <n v="5"/>
    <n v="5"/>
    <s v="ON"/>
    <d v="2019-06-05T00:00:00"/>
    <s v="Avg of 4 NM Projects"/>
    <n v="11"/>
    <n v="77.305000000000007"/>
    <n v="0.4342977528089888"/>
    <n v="22.84"/>
    <n v="17.68"/>
    <n v="1.3667524"/>
    <n v="0"/>
    <n v="0"/>
    <n v="0"/>
  </r>
  <r>
    <x v="9"/>
    <n v="5"/>
    <n v="5"/>
    <s v="ON"/>
    <d v="2019-06-05T00:00:00"/>
    <s v="Avg of 4 NM Projects"/>
    <n v="12"/>
    <n v="81.284999999999997"/>
    <n v="0.45665730337078647"/>
    <n v="24.22"/>
    <n v="16.149999999999999"/>
    <n v="1.3127527499999998"/>
    <n v="0"/>
    <n v="0"/>
    <n v="0"/>
  </r>
  <r>
    <x v="9"/>
    <n v="5"/>
    <n v="5"/>
    <s v="ON"/>
    <d v="2019-06-05T00:00:00"/>
    <s v="Avg of 4 NM Projects"/>
    <n v="13"/>
    <n v="77.185000000000002"/>
    <n v="0.43362359550561796"/>
    <n v="24.85"/>
    <n v="16.3"/>
    <n v="1.2581155000000002"/>
    <n v="0"/>
    <n v="0"/>
    <n v="0"/>
  </r>
  <r>
    <x v="9"/>
    <n v="5"/>
    <n v="5"/>
    <s v="ON"/>
    <d v="2019-06-05T00:00:00"/>
    <s v="Avg of 4 NM Projects"/>
    <n v="14"/>
    <n v="71.944999999999993"/>
    <n v="0.40418539325842695"/>
    <n v="29"/>
    <n v="19.18"/>
    <n v="1.3799051"/>
    <n v="0"/>
    <n v="0"/>
    <n v="0"/>
  </r>
  <r>
    <x v="9"/>
    <n v="5"/>
    <n v="5"/>
    <s v="ON"/>
    <d v="2019-06-05T00:00:00"/>
    <s v="Avg of 4 NM Projects"/>
    <n v="15"/>
    <n v="62.844999999999999"/>
    <n v="0.35306179775280899"/>
    <n v="27.93"/>
    <n v="22.29"/>
    <n v="1.4008150499999998"/>
    <n v="0"/>
    <n v="0"/>
    <n v="0"/>
  </r>
  <r>
    <x v="9"/>
    <n v="5"/>
    <n v="5"/>
    <s v="ON"/>
    <d v="2019-06-05T00:00:00"/>
    <s v="Avg of 4 NM Projects"/>
    <n v="16"/>
    <n v="51.454999999999998"/>
    <n v="0.28907303370786513"/>
    <n v="29.57"/>
    <n v="27.58"/>
    <n v="1.4191289"/>
    <n v="0"/>
    <n v="0"/>
    <n v="0"/>
  </r>
  <r>
    <x v="9"/>
    <n v="5"/>
    <n v="5"/>
    <s v="ON"/>
    <d v="2019-06-05T00:00:00"/>
    <s v="Avg of 4 NM Projects"/>
    <n v="17"/>
    <n v="40.450000000000003"/>
    <n v="0.22724719101123597"/>
    <n v="30.86"/>
    <n v="24.11"/>
    <n v="0.97524949999999999"/>
    <n v="0"/>
    <n v="0"/>
    <n v="0"/>
  </r>
  <r>
    <x v="9"/>
    <n v="5"/>
    <n v="5"/>
    <s v="ON"/>
    <d v="2019-06-05T00:00:00"/>
    <s v="Avg of 4 NM Projects"/>
    <n v="18"/>
    <n v="28.29"/>
    <n v="0.15893258426966292"/>
    <n v="29.56"/>
    <n v="21.34"/>
    <n v="0.60370859999999993"/>
    <n v="0"/>
    <n v="0"/>
    <n v="0"/>
  </r>
  <r>
    <x v="9"/>
    <n v="5"/>
    <n v="5"/>
    <s v="ON"/>
    <d v="2019-06-05T00:00:00"/>
    <s v="Avg of 4 NM Projects"/>
    <n v="19"/>
    <n v="16.64"/>
    <n v="9.3483146067415729E-2"/>
    <n v="31.1"/>
    <n v="21.09"/>
    <n v="0.35093760000000002"/>
    <n v="0"/>
    <n v="0"/>
    <n v="0"/>
  </r>
  <r>
    <x v="9"/>
    <n v="5"/>
    <n v="5"/>
    <s v="ON"/>
    <d v="2019-06-05T00:00:00"/>
    <s v="Avg of 4 NM Projects"/>
    <n v="20"/>
    <n v="4.0949999999999989"/>
    <n v="2.3005617977528082E-2"/>
    <n v="31.1"/>
    <n v="20.95"/>
    <n v="8.5790249999999971E-2"/>
    <n v="0"/>
    <n v="0"/>
    <n v="0"/>
  </r>
  <r>
    <x v="9"/>
    <n v="5"/>
    <n v="5"/>
    <s v="ON"/>
    <d v="2019-06-05T00:00:00"/>
    <s v="Avg of 4 NM Projects"/>
    <n v="21"/>
    <n v="0.13"/>
    <n v="7.3033707865168538E-4"/>
    <n v="29"/>
    <n v="25.64"/>
    <n v="3.3332000000000001E-3"/>
    <n v="0"/>
    <n v="0"/>
    <n v="0"/>
  </r>
  <r>
    <x v="9"/>
    <n v="5"/>
    <n v="5"/>
    <s v="ON"/>
    <d v="2019-06-05T00:00:00"/>
    <s v="Avg of 4 NM Projects"/>
    <n v="22"/>
    <n v="-0.13"/>
    <n v="-7.3033707865168538E-4"/>
    <n v="27.93"/>
    <n v="21.92"/>
    <n v="-2.8496000000000003E-3"/>
    <n v="0"/>
    <n v="0"/>
    <n v="0"/>
  </r>
  <r>
    <x v="9"/>
    <n v="5"/>
    <n v="5"/>
    <s v="ON"/>
    <d v="2019-06-05T00:00:00"/>
    <s v="Avg of 4 NM Projects"/>
    <n v="23"/>
    <n v="-0.13"/>
    <n v="-7.3033707865168538E-4"/>
    <n v="24.75"/>
    <n v="18.260000000000002"/>
    <n v="-2.3738000000000001E-3"/>
    <n v="0"/>
    <n v="0"/>
    <n v="0"/>
  </r>
  <r>
    <x v="9"/>
    <n v="5"/>
    <n v="5"/>
    <s v="OFF"/>
    <d v="2019-06-05T00:00:00"/>
    <s v="Avg of 4 NM Projects"/>
    <n v="24"/>
    <n v="-0.13"/>
    <n v="-7.3033707865168538E-4"/>
    <n v="24.78"/>
    <n v="15.46"/>
    <n v="-2.0098000000000004E-3"/>
    <n v="0"/>
    <n v="0"/>
    <n v="0"/>
  </r>
  <r>
    <x v="9"/>
    <n v="6"/>
    <n v="6"/>
    <s v="OFF"/>
    <d v="2019-06-06T00:00:00"/>
    <s v="Avg of 4 NM Projects"/>
    <n v="1"/>
    <n v="-0.13"/>
    <n v="-7.3033707865168538E-4"/>
    <n v="20.46"/>
    <n v="13.93"/>
    <n v="-1.8109000000000001E-3"/>
    <n v="0"/>
    <n v="0"/>
    <n v="0"/>
  </r>
  <r>
    <x v="9"/>
    <n v="6"/>
    <n v="6"/>
    <s v="OFF"/>
    <d v="2019-06-06T00:00:00"/>
    <s v="Avg of 4 NM Projects"/>
    <n v="2"/>
    <n v="-0.13"/>
    <n v="-7.3033707865168538E-4"/>
    <n v="18.760000000000002"/>
    <n v="17.12"/>
    <n v="-2.2255999999999999E-3"/>
    <n v="0"/>
    <n v="0"/>
    <n v="0"/>
  </r>
  <r>
    <x v="9"/>
    <n v="6"/>
    <n v="6"/>
    <s v="OFF"/>
    <d v="2019-06-06T00:00:00"/>
    <s v="Avg of 4 NM Projects"/>
    <n v="3"/>
    <n v="-0.13"/>
    <n v="-7.3033707865168538E-4"/>
    <n v="17.75"/>
    <n v="17.18"/>
    <n v="-2.2334E-3"/>
    <n v="0"/>
    <n v="0"/>
    <n v="0"/>
  </r>
  <r>
    <x v="9"/>
    <n v="6"/>
    <n v="6"/>
    <s v="OFF"/>
    <d v="2019-06-06T00:00:00"/>
    <s v="Avg of 4 NM Projects"/>
    <n v="4"/>
    <n v="-0.13"/>
    <n v="-7.3033707865168538E-4"/>
    <n v="17.46"/>
    <n v="16.350000000000001"/>
    <n v="-2.1255000000000002E-3"/>
    <n v="0"/>
    <n v="0"/>
    <n v="0"/>
  </r>
  <r>
    <x v="9"/>
    <n v="6"/>
    <n v="6"/>
    <s v="OFF"/>
    <d v="2019-06-06T00:00:00"/>
    <s v="Avg of 4 NM Projects"/>
    <n v="5"/>
    <n v="0"/>
    <n v="0"/>
    <n v="17.47"/>
    <n v="17.170000000000002"/>
    <n v="0"/>
    <n v="1"/>
    <n v="0"/>
    <n v="0"/>
  </r>
  <r>
    <x v="9"/>
    <n v="6"/>
    <n v="6"/>
    <s v="OFF"/>
    <d v="2019-06-06T00:00:00"/>
    <s v="Avg of 4 NM Projects"/>
    <n v="6"/>
    <n v="0.51"/>
    <n v="2.8651685393258426E-3"/>
    <n v="18.940000000000001"/>
    <n v="16.89"/>
    <n v="8.6139000000000007E-3"/>
    <n v="0"/>
    <n v="0"/>
    <n v="0"/>
  </r>
  <r>
    <x v="9"/>
    <n v="6"/>
    <n v="6"/>
    <s v="OFF"/>
    <d v="2019-06-06T00:00:00"/>
    <s v="Avg of 4 NM Projects"/>
    <n v="7"/>
    <n v="8.06"/>
    <n v="4.5280898876404498E-2"/>
    <n v="21.66"/>
    <n v="18.38"/>
    <n v="0.14814279999999999"/>
    <n v="0"/>
    <n v="0"/>
    <n v="0"/>
  </r>
  <r>
    <x v="9"/>
    <n v="6"/>
    <n v="6"/>
    <s v="ON"/>
    <d v="2019-06-06T00:00:00"/>
    <s v="Avg of 4 NM Projects"/>
    <n v="8"/>
    <n v="23.169999999999998"/>
    <n v="0.13016853932584269"/>
    <n v="25.7"/>
    <n v="22.23"/>
    <n v="0.51506909999999995"/>
    <n v="0"/>
    <n v="0"/>
    <n v="0"/>
  </r>
  <r>
    <x v="9"/>
    <n v="6"/>
    <n v="6"/>
    <s v="ON"/>
    <d v="2019-06-06T00:00:00"/>
    <s v="Avg of 4 NM Projects"/>
    <n v="9"/>
    <n v="63.745000000000005"/>
    <n v="0.35811797752808994"/>
    <n v="24.43"/>
    <n v="22.13"/>
    <n v="1.41067685"/>
    <n v="0"/>
    <n v="0"/>
    <n v="0"/>
  </r>
  <r>
    <x v="9"/>
    <n v="6"/>
    <n v="6"/>
    <s v="ON"/>
    <d v="2019-06-06T00:00:00"/>
    <s v="Avg of 4 NM Projects"/>
    <n v="10"/>
    <n v="82.69"/>
    <n v="0.46455056179775278"/>
    <n v="22.62"/>
    <n v="20.23"/>
    <n v="1.6728187000000001"/>
    <n v="0"/>
    <n v="0"/>
    <n v="0"/>
  </r>
  <r>
    <x v="9"/>
    <n v="6"/>
    <n v="6"/>
    <s v="ON"/>
    <d v="2019-06-06T00:00:00"/>
    <s v="Avg of 4 NM Projects"/>
    <n v="11"/>
    <n v="104.315"/>
    <n v="0.58603932584269658"/>
    <n v="24.81"/>
    <n v="21.74"/>
    <n v="2.2678080999999999"/>
    <n v="0"/>
    <n v="1"/>
    <n v="0"/>
  </r>
  <r>
    <x v="9"/>
    <n v="6"/>
    <n v="6"/>
    <s v="ON"/>
    <d v="2019-06-06T00:00:00"/>
    <s v="Avg of 4 NM Projects"/>
    <n v="12"/>
    <n v="123.13500000000001"/>
    <n v="0.69176966292134834"/>
    <n v="23.79"/>
    <n v="20.87"/>
    <n v="2.56982745"/>
    <n v="0"/>
    <n v="1"/>
    <n v="0"/>
  </r>
  <r>
    <x v="9"/>
    <n v="6"/>
    <n v="6"/>
    <s v="ON"/>
    <d v="2019-06-06T00:00:00"/>
    <s v="Avg of 4 NM Projects"/>
    <n v="13"/>
    <n v="114.56"/>
    <n v="0.64359550561797751"/>
    <n v="24.38"/>
    <n v="18.739999999999998"/>
    <n v="2.1468543999999996"/>
    <n v="0"/>
    <n v="1"/>
    <n v="0"/>
  </r>
  <r>
    <x v="9"/>
    <n v="6"/>
    <n v="6"/>
    <s v="ON"/>
    <d v="2019-06-06T00:00:00"/>
    <s v="Avg of 4 NM Projects"/>
    <n v="14"/>
    <n v="105.72499999999999"/>
    <n v="0.59396067415730336"/>
    <n v="25.3"/>
    <n v="19.63"/>
    <n v="2.0753817499999996"/>
    <n v="0"/>
    <n v="1"/>
    <n v="0"/>
  </r>
  <r>
    <x v="9"/>
    <n v="6"/>
    <n v="6"/>
    <s v="ON"/>
    <d v="2019-06-06T00:00:00"/>
    <s v="Avg of 4 NM Projects"/>
    <n v="15"/>
    <n v="106.495"/>
    <n v="0.59828651685393264"/>
    <n v="25.5"/>
    <n v="19"/>
    <n v="2.0234050000000003"/>
    <n v="0"/>
    <n v="1"/>
    <n v="0"/>
  </r>
  <r>
    <x v="9"/>
    <n v="6"/>
    <n v="6"/>
    <s v="ON"/>
    <d v="2019-06-06T00:00:00"/>
    <s v="Avg of 4 NM Projects"/>
    <n v="16"/>
    <n v="104.71"/>
    <n v="0.58825842696629205"/>
    <n v="25.53"/>
    <n v="19.25"/>
    <n v="2.0156674999999997"/>
    <n v="0"/>
    <n v="1"/>
    <n v="0"/>
  </r>
  <r>
    <x v="9"/>
    <n v="6"/>
    <n v="6"/>
    <s v="ON"/>
    <d v="2019-06-06T00:00:00"/>
    <s v="Avg of 4 NM Projects"/>
    <n v="17"/>
    <n v="87.69"/>
    <n v="0.49264044943820223"/>
    <n v="30.13"/>
    <n v="25.89"/>
    <n v="2.2702941000000001"/>
    <n v="0"/>
    <n v="0"/>
    <n v="0"/>
  </r>
  <r>
    <x v="9"/>
    <n v="6"/>
    <n v="6"/>
    <s v="ON"/>
    <d v="2019-06-06T00:00:00"/>
    <s v="Avg of 4 NM Projects"/>
    <n v="18"/>
    <n v="56.96"/>
    <n v="0.32"/>
    <n v="32.43"/>
    <n v="21.73"/>
    <n v="1.2377408000000001"/>
    <n v="0"/>
    <n v="0"/>
    <n v="0"/>
  </r>
  <r>
    <x v="9"/>
    <n v="6"/>
    <n v="6"/>
    <s v="ON"/>
    <d v="2019-06-06T00:00:00"/>
    <s v="Avg of 4 NM Projects"/>
    <n v="19"/>
    <n v="32.125"/>
    <n v="0.18047752808988765"/>
    <n v="29.12"/>
    <n v="21.13"/>
    <n v="0.67880125000000002"/>
    <n v="0"/>
    <n v="0"/>
    <n v="0"/>
  </r>
  <r>
    <x v="9"/>
    <n v="6"/>
    <n v="6"/>
    <s v="ON"/>
    <d v="2019-06-06T00:00:00"/>
    <s v="Avg of 4 NM Projects"/>
    <n v="20"/>
    <n v="7.42"/>
    <n v="4.1685393258426968E-2"/>
    <n v="26.05"/>
    <n v="23.68"/>
    <n v="0.17570560000000002"/>
    <n v="0"/>
    <n v="0"/>
    <n v="0"/>
  </r>
  <r>
    <x v="9"/>
    <n v="6"/>
    <n v="6"/>
    <s v="ON"/>
    <d v="2019-06-06T00:00:00"/>
    <s v="Avg of 4 NM Projects"/>
    <n v="21"/>
    <n v="0.13"/>
    <n v="7.3033707865168538E-4"/>
    <n v="25.73"/>
    <n v="21.61"/>
    <n v="2.8092999999999998E-3"/>
    <n v="0"/>
    <n v="0"/>
    <n v="0"/>
  </r>
  <r>
    <x v="9"/>
    <n v="6"/>
    <n v="6"/>
    <s v="ON"/>
    <d v="2019-06-06T00:00:00"/>
    <s v="Avg of 4 NM Projects"/>
    <n v="22"/>
    <n v="-0.13"/>
    <n v="-7.3033707865168538E-4"/>
    <n v="22.69"/>
    <n v="20.62"/>
    <n v="-2.6806E-3"/>
    <n v="0"/>
    <n v="0"/>
    <n v="0"/>
  </r>
  <r>
    <x v="9"/>
    <n v="6"/>
    <n v="6"/>
    <s v="ON"/>
    <d v="2019-06-06T00:00:00"/>
    <s v="Avg of 4 NM Projects"/>
    <n v="23"/>
    <n v="0"/>
    <n v="0"/>
    <n v="21.01"/>
    <n v="20.94"/>
    <n v="0"/>
    <n v="1"/>
    <n v="0"/>
    <n v="0"/>
  </r>
  <r>
    <x v="9"/>
    <n v="6"/>
    <n v="6"/>
    <s v="OFF"/>
    <d v="2019-06-06T00:00:00"/>
    <s v="Avg of 4 NM Projects"/>
    <n v="24"/>
    <n v="0"/>
    <n v="0"/>
    <n v="20.239999999999998"/>
    <n v="18.72"/>
    <n v="0"/>
    <n v="1"/>
    <n v="0"/>
    <n v="0"/>
  </r>
  <r>
    <x v="9"/>
    <n v="7"/>
    <n v="7"/>
    <s v="OFF"/>
    <d v="2019-06-07T00:00:00"/>
    <s v="Avg of 4 NM Projects"/>
    <n v="1"/>
    <n v="-0.13"/>
    <n v="-7.3033707865168538E-4"/>
    <n v="18.07"/>
    <n v="16.5"/>
    <n v="-2.1450000000000002E-3"/>
    <n v="0"/>
    <n v="0"/>
    <n v="0"/>
  </r>
  <r>
    <x v="9"/>
    <n v="7"/>
    <n v="7"/>
    <s v="OFF"/>
    <d v="2019-06-07T00:00:00"/>
    <s v="Avg of 4 NM Projects"/>
    <n v="2"/>
    <n v="-0.13"/>
    <n v="-7.3033707865168538E-4"/>
    <n v="16.36"/>
    <n v="17.09"/>
    <n v="-2.2217000000000001E-3"/>
    <n v="0"/>
    <n v="0"/>
    <n v="0"/>
  </r>
  <r>
    <x v="9"/>
    <n v="7"/>
    <n v="7"/>
    <s v="OFF"/>
    <d v="2019-06-07T00:00:00"/>
    <s v="Avg of 4 NM Projects"/>
    <n v="3"/>
    <n v="0"/>
    <n v="0"/>
    <n v="15.57"/>
    <n v="15.87"/>
    <n v="0"/>
    <n v="1"/>
    <n v="0"/>
    <n v="0"/>
  </r>
  <r>
    <x v="9"/>
    <n v="7"/>
    <n v="7"/>
    <s v="OFF"/>
    <d v="2019-06-07T00:00:00"/>
    <s v="Avg of 4 NM Projects"/>
    <n v="4"/>
    <n v="-0.26"/>
    <n v="-1.4606741573033708E-3"/>
    <n v="14.32"/>
    <n v="8.2799999999999994"/>
    <n v="-2.1527999999999999E-3"/>
    <n v="0"/>
    <n v="0"/>
    <n v="0"/>
  </r>
  <r>
    <x v="9"/>
    <n v="7"/>
    <n v="7"/>
    <s v="OFF"/>
    <d v="2019-06-07T00:00:00"/>
    <s v="Avg of 4 NM Projects"/>
    <n v="5"/>
    <n v="-0.13"/>
    <n v="-7.3033707865168538E-4"/>
    <n v="15.02"/>
    <n v="6.59"/>
    <n v="-8.5670000000000006E-4"/>
    <n v="0"/>
    <n v="0"/>
    <n v="0"/>
  </r>
  <r>
    <x v="9"/>
    <n v="7"/>
    <n v="7"/>
    <s v="OFF"/>
    <d v="2019-06-07T00:00:00"/>
    <s v="Avg of 4 NM Projects"/>
    <n v="6"/>
    <n v="0.38500000000000001"/>
    <n v="2.1629213483146067E-3"/>
    <n v="16.489999999999998"/>
    <n v="15.94"/>
    <n v="6.1368999999999998E-3"/>
    <n v="0"/>
    <n v="0"/>
    <n v="0"/>
  </r>
  <r>
    <x v="9"/>
    <n v="7"/>
    <n v="7"/>
    <s v="OFF"/>
    <d v="2019-06-07T00:00:00"/>
    <s v="Avg of 4 NM Projects"/>
    <n v="7"/>
    <n v="11.514999999999999"/>
    <n v="6.4691011235955054E-2"/>
    <n v="19.940000000000001"/>
    <n v="18.940000000000001"/>
    <n v="0.21809409999999999"/>
    <n v="0"/>
    <n v="0"/>
    <n v="0"/>
  </r>
  <r>
    <x v="9"/>
    <n v="7"/>
    <n v="7"/>
    <s v="OFF"/>
    <d v="2019-06-07T00:00:00"/>
    <s v="Avg of 4 NM Projects"/>
    <n v="8"/>
    <n v="42.620000000000005"/>
    <n v="0.23943820224719103"/>
    <n v="22.19"/>
    <n v="23.58"/>
    <n v="1.0049796"/>
    <n v="0"/>
    <n v="0"/>
    <n v="0"/>
  </r>
  <r>
    <x v="9"/>
    <n v="7"/>
    <n v="7"/>
    <s v="OFF"/>
    <d v="2019-06-07T00:00:00"/>
    <s v="Avg of 4 NM Projects"/>
    <n v="9"/>
    <n v="64.134999999999991"/>
    <n v="0.36030898876404488"/>
    <n v="21.81"/>
    <n v="22.89"/>
    <n v="1.4680501499999998"/>
    <n v="0"/>
    <n v="0"/>
    <n v="0"/>
  </r>
  <r>
    <x v="9"/>
    <n v="7"/>
    <n v="7"/>
    <s v="OFF"/>
    <d v="2019-06-07T00:00:00"/>
    <s v="Avg of 4 NM Projects"/>
    <n v="10"/>
    <n v="96.50500000000001"/>
    <n v="0.54216292134831467"/>
    <n v="21.91"/>
    <n v="20.83"/>
    <n v="2.01019915"/>
    <n v="0"/>
    <n v="1"/>
    <n v="0"/>
  </r>
  <r>
    <x v="9"/>
    <n v="7"/>
    <n v="7"/>
    <s v="OFF"/>
    <d v="2019-06-07T00:00:00"/>
    <s v="Avg of 4 NM Projects"/>
    <n v="11"/>
    <n v="104.83999999999999"/>
    <n v="0.58898876404494371"/>
    <n v="20.71"/>
    <n v="28.08"/>
    <n v="2.9439071999999995"/>
    <n v="0"/>
    <n v="1"/>
    <n v="0"/>
  </r>
  <r>
    <x v="9"/>
    <n v="7"/>
    <n v="7"/>
    <s v="OFF"/>
    <d v="2019-06-07T00:00:00"/>
    <s v="Avg of 4 NM Projects"/>
    <n v="12"/>
    <n v="109.955"/>
    <n v="0.61772471910112359"/>
    <n v="21.4"/>
    <n v="23.09"/>
    <n v="2.5388609499999997"/>
    <n v="0"/>
    <n v="1"/>
    <n v="0"/>
  </r>
  <r>
    <x v="9"/>
    <n v="7"/>
    <n v="7"/>
    <s v="OFF"/>
    <d v="2019-06-07T00:00:00"/>
    <s v="Avg of 4 NM Projects"/>
    <n v="13"/>
    <n v="129.28500000000003"/>
    <n v="0.72632022471910129"/>
    <n v="20.5"/>
    <n v="20.8"/>
    <n v="2.6891280000000006"/>
    <n v="0"/>
    <n v="1"/>
    <n v="0"/>
  </r>
  <r>
    <x v="9"/>
    <n v="7"/>
    <n v="7"/>
    <s v="OFF"/>
    <d v="2019-06-07T00:00:00"/>
    <s v="Avg of 4 NM Projects"/>
    <n v="14"/>
    <n v="134.26999999999998"/>
    <n v="0.75432584269662906"/>
    <n v="24.02"/>
    <n v="20.51"/>
    <n v="2.7538776999999999"/>
    <n v="0"/>
    <n v="1"/>
    <n v="0"/>
  </r>
  <r>
    <x v="9"/>
    <n v="7"/>
    <n v="7"/>
    <s v="OFF"/>
    <d v="2019-06-07T00:00:00"/>
    <s v="Avg of 4 NM Projects"/>
    <n v="15"/>
    <n v="103.935"/>
    <n v="0.58390449438202252"/>
    <n v="22.61"/>
    <n v="25.02"/>
    <n v="2.6004537000000001"/>
    <n v="0"/>
    <n v="1"/>
    <n v="0"/>
  </r>
  <r>
    <x v="9"/>
    <n v="7"/>
    <n v="7"/>
    <s v="OFF"/>
    <d v="2019-06-07T00:00:00"/>
    <s v="Avg of 4 NM Projects"/>
    <n v="16"/>
    <n v="93.954999999999998"/>
    <n v="0.52783707865168539"/>
    <n v="22.39"/>
    <n v="23.9"/>
    <n v="2.2455245000000001"/>
    <n v="0"/>
    <n v="1"/>
    <n v="0"/>
  </r>
  <r>
    <x v="9"/>
    <n v="7"/>
    <n v="7"/>
    <s v="OFF"/>
    <d v="2019-06-07T00:00:00"/>
    <s v="Avg of 4 NM Projects"/>
    <n v="17"/>
    <n v="87.68"/>
    <n v="0.4925842696629214"/>
    <n v="24.9"/>
    <n v="28.63"/>
    <n v="2.5102784000000002"/>
    <n v="0"/>
    <n v="0"/>
    <n v="0"/>
  </r>
  <r>
    <x v="9"/>
    <n v="7"/>
    <n v="7"/>
    <s v="OFF"/>
    <d v="2019-06-07T00:00:00"/>
    <s v="Avg of 4 NM Projects"/>
    <n v="18"/>
    <n v="49.284999999999997"/>
    <n v="0.27688202247191007"/>
    <n v="26.19"/>
    <n v="23.15"/>
    <n v="1.1409477499999998"/>
    <n v="0"/>
    <n v="0"/>
    <n v="0"/>
  </r>
  <r>
    <x v="9"/>
    <n v="7"/>
    <n v="7"/>
    <s v="OFF"/>
    <d v="2019-06-07T00:00:00"/>
    <s v="Avg of 4 NM Projects"/>
    <n v="19"/>
    <n v="27.650000000000002"/>
    <n v="0.15533707865168542"/>
    <n v="24.86"/>
    <n v="25.28"/>
    <n v="0.69899200000000006"/>
    <n v="0"/>
    <n v="0"/>
    <n v="0"/>
  </r>
  <r>
    <x v="9"/>
    <n v="7"/>
    <n v="7"/>
    <s v="OFF"/>
    <d v="2019-06-07T00:00:00"/>
    <s v="Avg of 4 NM Projects"/>
    <n v="20"/>
    <n v="5.7650000000000006"/>
    <n v="3.2387640449438204E-2"/>
    <n v="23.43"/>
    <n v="21.76"/>
    <n v="0.12544640000000001"/>
    <n v="0"/>
    <n v="0"/>
    <n v="0"/>
  </r>
  <r>
    <x v="9"/>
    <n v="7"/>
    <n v="7"/>
    <s v="OFF"/>
    <d v="2019-06-07T00:00:00"/>
    <s v="Avg of 4 NM Projects"/>
    <n v="21"/>
    <n v="0.26"/>
    <n v="1.4606741573033708E-3"/>
    <n v="24.51"/>
    <n v="20.68"/>
    <n v="5.3768000000000002E-3"/>
    <n v="0"/>
    <n v="0"/>
    <n v="0"/>
  </r>
  <r>
    <x v="9"/>
    <n v="7"/>
    <n v="7"/>
    <s v="OFF"/>
    <d v="2019-06-07T00:00:00"/>
    <s v="Avg of 4 NM Projects"/>
    <n v="22"/>
    <n v="0"/>
    <n v="0"/>
    <n v="23.24"/>
    <n v="21.56"/>
    <n v="0"/>
    <n v="1"/>
    <n v="0"/>
    <n v="0"/>
  </r>
  <r>
    <x v="9"/>
    <n v="7"/>
    <n v="7"/>
    <s v="OFF"/>
    <d v="2019-06-07T00:00:00"/>
    <s v="Avg of 4 NM Projects"/>
    <n v="23"/>
    <n v="-0.13"/>
    <n v="-7.3033707865168538E-4"/>
    <n v="22.52"/>
    <n v="24.21"/>
    <n v="-3.1473000000000004E-3"/>
    <n v="0"/>
    <n v="0"/>
    <n v="0"/>
  </r>
  <r>
    <x v="9"/>
    <n v="7"/>
    <n v="7"/>
    <s v="OFF"/>
    <d v="2019-06-07T00:00:00"/>
    <s v="Avg of 4 NM Projects"/>
    <n v="24"/>
    <n v="0"/>
    <n v="0"/>
    <n v="21.68"/>
    <n v="19.72"/>
    <n v="0"/>
    <n v="1"/>
    <n v="0"/>
    <n v="0"/>
  </r>
  <r>
    <x v="9"/>
    <n v="8"/>
    <n v="1"/>
    <s v="OFF"/>
    <d v="2019-06-08T00:00:00"/>
    <s v="Avg of 4 NM Projects"/>
    <n v="1"/>
    <n v="-0.13"/>
    <n v="-7.3033707865168538E-4"/>
    <n v="18.64"/>
    <n v="24.08"/>
    <n v="-3.1303999999999998E-3"/>
    <n v="0"/>
    <n v="0"/>
    <n v="0"/>
  </r>
  <r>
    <x v="9"/>
    <n v="8"/>
    <n v="1"/>
    <s v="OFF"/>
    <d v="2019-06-08T00:00:00"/>
    <s v="Avg of 4 NM Projects"/>
    <n v="2"/>
    <n v="0"/>
    <n v="0"/>
    <n v="16.829999999999998"/>
    <n v="18.329999999999998"/>
    <n v="0"/>
    <n v="1"/>
    <n v="0"/>
    <n v="0"/>
  </r>
  <r>
    <x v="9"/>
    <n v="8"/>
    <n v="1"/>
    <s v="OFF"/>
    <d v="2019-06-08T00:00:00"/>
    <s v="Avg of 4 NM Projects"/>
    <n v="3"/>
    <n v="-0.13"/>
    <n v="-7.3033707865168538E-4"/>
    <n v="15.33"/>
    <n v="16.93"/>
    <n v="-2.2009E-3"/>
    <n v="0"/>
    <n v="0"/>
    <n v="0"/>
  </r>
  <r>
    <x v="9"/>
    <n v="8"/>
    <n v="1"/>
    <s v="OFF"/>
    <d v="2019-06-08T00:00:00"/>
    <s v="Avg of 4 NM Projects"/>
    <n v="4"/>
    <n v="-0.13"/>
    <n v="-7.3033707865168538E-4"/>
    <n v="15.17"/>
    <n v="16.8"/>
    <n v="-2.1840000000000002E-3"/>
    <n v="0"/>
    <n v="0"/>
    <n v="0"/>
  </r>
  <r>
    <x v="9"/>
    <n v="8"/>
    <n v="1"/>
    <s v="OFF"/>
    <d v="2019-06-08T00:00:00"/>
    <s v="Avg of 4 NM Projects"/>
    <n v="5"/>
    <n v="-0.13"/>
    <n v="-7.3033707865168538E-4"/>
    <n v="15"/>
    <n v="15.47"/>
    <n v="-2.0111000000000005E-3"/>
    <n v="0"/>
    <n v="0"/>
    <n v="0"/>
  </r>
  <r>
    <x v="9"/>
    <n v="8"/>
    <n v="1"/>
    <s v="OFF"/>
    <d v="2019-06-08T00:00:00"/>
    <s v="Avg of 4 NM Projects"/>
    <n v="6"/>
    <n v="0.255"/>
    <n v="1.4325842696629213E-3"/>
    <n v="15.25"/>
    <n v="15.99"/>
    <n v="4.0774499999999998E-3"/>
    <n v="0"/>
    <n v="0"/>
    <n v="0"/>
  </r>
  <r>
    <x v="9"/>
    <n v="8"/>
    <n v="1"/>
    <s v="OFF"/>
    <d v="2019-06-08T00:00:00"/>
    <s v="Avg of 4 NM Projects"/>
    <n v="7"/>
    <n v="12.925000000000001"/>
    <n v="7.2612359550561806E-2"/>
    <n v="15.15"/>
    <n v="18.82"/>
    <n v="0.24324850000000001"/>
    <n v="0"/>
    <n v="0"/>
    <n v="0"/>
  </r>
  <r>
    <x v="9"/>
    <n v="8"/>
    <n v="1"/>
    <s v="OFF"/>
    <d v="2019-06-08T00:00:00"/>
    <s v="Avg of 4 NM Projects"/>
    <n v="8"/>
    <n v="48.125"/>
    <n v="0.27036516853932585"/>
    <n v="16.75"/>
    <n v="22.95"/>
    <n v="1.1044687500000001"/>
    <n v="0"/>
    <n v="0"/>
    <n v="0"/>
  </r>
  <r>
    <x v="9"/>
    <n v="8"/>
    <n v="1"/>
    <s v="OFF"/>
    <d v="2019-06-08T00:00:00"/>
    <s v="Avg of 4 NM Projects"/>
    <n v="9"/>
    <n v="96.515000000000001"/>
    <n v="0.5422191011235955"/>
    <n v="17.21"/>
    <n v="25.35"/>
    <n v="2.4466552500000001"/>
    <n v="0"/>
    <n v="1"/>
    <n v="0"/>
  </r>
  <r>
    <x v="9"/>
    <n v="8"/>
    <n v="1"/>
    <s v="OFF"/>
    <d v="2019-06-08T00:00:00"/>
    <s v="Avg of 4 NM Projects"/>
    <n v="10"/>
    <n v="102.14500000000001"/>
    <n v="0.57384831460674168"/>
    <n v="18.73"/>
    <n v="20.97"/>
    <n v="2.1419806499999998"/>
    <n v="0"/>
    <n v="1"/>
    <n v="0"/>
  </r>
  <r>
    <x v="9"/>
    <n v="8"/>
    <n v="1"/>
    <s v="OFF"/>
    <d v="2019-06-08T00:00:00"/>
    <s v="Avg of 4 NM Projects"/>
    <n v="11"/>
    <n v="119.93"/>
    <n v="0.67376404494382025"/>
    <n v="19.68"/>
    <n v="17.649999999999999"/>
    <n v="2.1167644999999999"/>
    <n v="0"/>
    <n v="1"/>
    <n v="0"/>
  </r>
  <r>
    <x v="9"/>
    <n v="8"/>
    <n v="1"/>
    <s v="OFF"/>
    <d v="2019-06-08T00:00:00"/>
    <s v="Avg of 4 NM Projects"/>
    <n v="12"/>
    <n v="127.87500000000001"/>
    <n v="0.71839887640449451"/>
    <n v="19.7"/>
    <n v="20.309999999999999"/>
    <n v="2.59714125"/>
    <n v="0"/>
    <n v="1"/>
    <n v="0"/>
  </r>
  <r>
    <x v="9"/>
    <n v="8"/>
    <n v="1"/>
    <s v="OFF"/>
    <d v="2019-06-08T00:00:00"/>
    <s v="Avg of 4 NM Projects"/>
    <n v="13"/>
    <n v="152.57499999999999"/>
    <n v="0.85716292134831451"/>
    <n v="19.82"/>
    <n v="30.54"/>
    <n v="4.6596404999999992"/>
    <n v="0"/>
    <n v="1"/>
    <n v="0"/>
  </r>
  <r>
    <x v="9"/>
    <n v="8"/>
    <n v="1"/>
    <s v="OFF"/>
    <d v="2019-06-08T00:00:00"/>
    <s v="Avg of 4 NM Projects"/>
    <n v="14"/>
    <n v="147.46"/>
    <n v="0.82842696629213486"/>
    <n v="19.14"/>
    <n v="23.15"/>
    <n v="3.4136990000000003"/>
    <n v="0"/>
    <n v="1"/>
    <n v="0"/>
  </r>
  <r>
    <x v="9"/>
    <n v="8"/>
    <n v="1"/>
    <s v="OFF"/>
    <d v="2019-06-08T00:00:00"/>
    <s v="Avg of 4 NM Projects"/>
    <n v="15"/>
    <n v="138.88499999999999"/>
    <n v="0.78025280898876404"/>
    <n v="22.36"/>
    <n v="17.72"/>
    <n v="2.4610422000000001"/>
    <n v="0"/>
    <n v="1"/>
    <n v="0"/>
  </r>
  <r>
    <x v="9"/>
    <n v="8"/>
    <n v="1"/>
    <s v="OFF"/>
    <d v="2019-06-08T00:00:00"/>
    <s v="Avg of 4 NM Projects"/>
    <n v="16"/>
    <n v="126.46499999999999"/>
    <n v="0.71047752808988762"/>
    <n v="27.33"/>
    <n v="20"/>
    <n v="2.5292999999999997"/>
    <n v="0"/>
    <n v="1"/>
    <n v="0"/>
  </r>
  <r>
    <x v="9"/>
    <n v="8"/>
    <n v="1"/>
    <s v="OFF"/>
    <d v="2019-06-08T00:00:00"/>
    <s v="Avg of 4 NM Projects"/>
    <n v="17"/>
    <n v="99.070000000000007"/>
    <n v="0.55657303370786526"/>
    <n v="29.1"/>
    <n v="22.94"/>
    <n v="2.2726658000000004"/>
    <n v="0"/>
    <n v="1"/>
    <n v="0"/>
  </r>
  <r>
    <x v="9"/>
    <n v="8"/>
    <n v="1"/>
    <s v="OFF"/>
    <d v="2019-06-08T00:00:00"/>
    <s v="Avg of 4 NM Projects"/>
    <n v="18"/>
    <n v="71.680000000000007"/>
    <n v="0.4026966292134832"/>
    <n v="30.41"/>
    <n v="33.35"/>
    <n v="2.3905280000000002"/>
    <n v="0"/>
    <n v="0"/>
    <n v="0"/>
  </r>
  <r>
    <x v="9"/>
    <n v="8"/>
    <n v="1"/>
    <s v="OFF"/>
    <d v="2019-06-08T00:00:00"/>
    <s v="Avg of 4 NM Projects"/>
    <n v="19"/>
    <n v="38.4"/>
    <n v="0.21573033707865169"/>
    <n v="29.41"/>
    <n v="35.07"/>
    <n v="1.3466879999999999"/>
    <n v="0"/>
    <n v="0"/>
    <n v="0"/>
  </r>
  <r>
    <x v="9"/>
    <n v="8"/>
    <n v="1"/>
    <s v="OFF"/>
    <d v="2019-06-08T00:00:00"/>
    <s v="Avg of 4 NM Projects"/>
    <n v="20"/>
    <n v="8.5649999999999995"/>
    <n v="4.8117977528089884E-2"/>
    <n v="28.4"/>
    <n v="31.18"/>
    <n v="0.26705669999999998"/>
    <n v="0"/>
    <n v="0"/>
    <n v="0"/>
  </r>
  <r>
    <x v="9"/>
    <n v="8"/>
    <n v="1"/>
    <s v="OFF"/>
    <d v="2019-06-08T00:00:00"/>
    <s v="Avg of 4 NM Projects"/>
    <n v="21"/>
    <n v="0.39"/>
    <n v="2.1910112359550564E-3"/>
    <n v="29.46"/>
    <n v="29.97"/>
    <n v="1.16883E-2"/>
    <n v="0"/>
    <n v="0"/>
    <n v="0"/>
  </r>
  <r>
    <x v="9"/>
    <n v="8"/>
    <n v="1"/>
    <s v="OFF"/>
    <d v="2019-06-08T00:00:00"/>
    <s v="Avg of 4 NM Projects"/>
    <n v="22"/>
    <n v="-0.13"/>
    <n v="-7.3033707865168538E-4"/>
    <n v="25.62"/>
    <n v="23.27"/>
    <n v="-3.0251000000000002E-3"/>
    <n v="0"/>
    <n v="0"/>
    <n v="0"/>
  </r>
  <r>
    <x v="9"/>
    <n v="8"/>
    <n v="1"/>
    <s v="OFF"/>
    <d v="2019-06-08T00:00:00"/>
    <s v="Avg of 4 NM Projects"/>
    <n v="23"/>
    <n v="-0.13"/>
    <n v="-7.3033707865168538E-4"/>
    <n v="19.05"/>
    <n v="21.38"/>
    <n v="-2.7794E-3"/>
    <n v="0"/>
    <n v="0"/>
    <n v="0"/>
  </r>
  <r>
    <x v="9"/>
    <n v="8"/>
    <n v="1"/>
    <s v="OFF"/>
    <d v="2019-06-08T00:00:00"/>
    <s v="Avg of 4 NM Projects"/>
    <n v="24"/>
    <n v="0"/>
    <n v="0"/>
    <n v="18.78"/>
    <n v="19.52"/>
    <n v="0"/>
    <n v="1"/>
    <n v="0"/>
    <n v="0"/>
  </r>
  <r>
    <x v="9"/>
    <n v="9"/>
    <n v="2"/>
    <s v="OFF"/>
    <d v="2019-06-09T00:00:00"/>
    <s v="Avg of 4 NM Projects"/>
    <n v="1"/>
    <n v="0"/>
    <n v="0"/>
    <n v="18.809999999999999"/>
    <n v="24.66"/>
    <n v="0"/>
    <n v="1"/>
    <n v="0"/>
    <n v="0"/>
  </r>
  <r>
    <x v="9"/>
    <n v="9"/>
    <n v="2"/>
    <s v="OFF"/>
    <d v="2019-06-09T00:00:00"/>
    <s v="Avg of 4 NM Projects"/>
    <n v="2"/>
    <n v="0"/>
    <n v="0"/>
    <n v="16.850000000000001"/>
    <n v="19.309999999999999"/>
    <n v="0"/>
    <n v="1"/>
    <n v="0"/>
    <n v="0"/>
  </r>
  <r>
    <x v="9"/>
    <n v="9"/>
    <n v="2"/>
    <s v="OFF"/>
    <d v="2019-06-09T00:00:00"/>
    <s v="Avg of 4 NM Projects"/>
    <n v="3"/>
    <n v="-0.13"/>
    <n v="-7.3033707865168538E-4"/>
    <n v="16.82"/>
    <n v="18.05"/>
    <n v="-2.3465000000000001E-3"/>
    <n v="0"/>
    <n v="0"/>
    <n v="0"/>
  </r>
  <r>
    <x v="9"/>
    <n v="9"/>
    <n v="2"/>
    <s v="OFF"/>
    <d v="2019-06-09T00:00:00"/>
    <s v="Avg of 4 NM Projects"/>
    <n v="4"/>
    <n v="-0.13"/>
    <n v="-7.3033707865168538E-4"/>
    <n v="17.09"/>
    <n v="16.559999999999999"/>
    <n v="-2.1527999999999999E-3"/>
    <n v="0"/>
    <n v="0"/>
    <n v="0"/>
  </r>
  <r>
    <x v="9"/>
    <n v="9"/>
    <n v="2"/>
    <s v="OFF"/>
    <d v="2019-06-09T00:00:00"/>
    <s v="Avg of 4 NM Projects"/>
    <n v="5"/>
    <n v="0"/>
    <n v="0"/>
    <n v="16.39"/>
    <n v="16.46"/>
    <n v="0"/>
    <n v="1"/>
    <n v="0"/>
    <n v="0"/>
  </r>
  <r>
    <x v="9"/>
    <n v="9"/>
    <n v="2"/>
    <s v="OFF"/>
    <d v="2019-06-09T00:00:00"/>
    <s v="Avg of 4 NM Projects"/>
    <n v="6"/>
    <n v="1.03"/>
    <n v="5.7865168539325846E-3"/>
    <n v="16.46"/>
    <n v="16.48"/>
    <n v="1.6974400000000001E-2"/>
    <n v="0"/>
    <n v="0"/>
    <n v="0"/>
  </r>
  <r>
    <x v="9"/>
    <n v="9"/>
    <n v="2"/>
    <s v="OFF"/>
    <d v="2019-06-09T00:00:00"/>
    <s v="Avg of 4 NM Projects"/>
    <n v="7"/>
    <n v="16.254999999999999"/>
    <n v="9.1320224719101117E-2"/>
    <n v="16.02"/>
    <n v="18.3"/>
    <n v="0.29746650000000002"/>
    <n v="0"/>
    <n v="0"/>
    <n v="0"/>
  </r>
  <r>
    <x v="9"/>
    <n v="9"/>
    <n v="2"/>
    <s v="ON"/>
    <d v="2019-06-09T00:00:00"/>
    <s v="Avg of 4 NM Projects"/>
    <n v="8"/>
    <n v="59.004999999999995"/>
    <n v="0.33148876404494382"/>
    <n v="15.53"/>
    <n v="16.43"/>
    <n v="0.96945214999999996"/>
    <n v="0"/>
    <n v="0"/>
    <n v="0"/>
  </r>
  <r>
    <x v="9"/>
    <n v="9"/>
    <n v="2"/>
    <s v="ON"/>
    <d v="2019-06-09T00:00:00"/>
    <s v="Avg of 4 NM Projects"/>
    <n v="9"/>
    <n v="93.174999999999997"/>
    <n v="0.52345505617977528"/>
    <n v="16.95"/>
    <n v="20.62"/>
    <n v="1.9212685"/>
    <n v="0"/>
    <n v="1"/>
    <n v="0"/>
  </r>
  <r>
    <x v="9"/>
    <n v="9"/>
    <n v="2"/>
    <s v="ON"/>
    <d v="2019-06-09T00:00:00"/>
    <s v="Avg of 4 NM Projects"/>
    <n v="10"/>
    <n v="120.705"/>
    <n v="0.67811797752808989"/>
    <n v="19.57"/>
    <n v="18.690000000000001"/>
    <n v="2.2559764499999999"/>
    <n v="0"/>
    <n v="1"/>
    <n v="0"/>
  </r>
  <r>
    <x v="9"/>
    <n v="9"/>
    <n v="2"/>
    <s v="ON"/>
    <d v="2019-06-09T00:00:00"/>
    <s v="Avg of 4 NM Projects"/>
    <n v="11"/>
    <n v="136.82999999999998"/>
    <n v="0.76870786516853928"/>
    <n v="17.63"/>
    <n v="16.260000000000002"/>
    <n v="2.2248557999999998"/>
    <n v="0"/>
    <n v="1"/>
    <n v="0"/>
  </r>
  <r>
    <x v="9"/>
    <n v="9"/>
    <n v="2"/>
    <s v="ON"/>
    <d v="2019-06-09T00:00:00"/>
    <s v="Avg of 4 NM Projects"/>
    <n v="12"/>
    <n v="133.11500000000001"/>
    <n v="0.74783707865168547"/>
    <n v="18.68"/>
    <n v="17"/>
    <n v="2.2629549999999998"/>
    <n v="0"/>
    <n v="1"/>
    <n v="0"/>
  </r>
  <r>
    <x v="9"/>
    <n v="9"/>
    <n v="2"/>
    <s v="ON"/>
    <d v="2019-06-09T00:00:00"/>
    <s v="Avg of 4 NM Projects"/>
    <n v="13"/>
    <n v="138.495"/>
    <n v="0.77806179775280904"/>
    <n v="20.37"/>
    <n v="17.79"/>
    <n v="2.4638260500000002"/>
    <n v="0"/>
    <n v="1"/>
    <n v="0"/>
  </r>
  <r>
    <x v="9"/>
    <n v="9"/>
    <n v="2"/>
    <s v="ON"/>
    <d v="2019-06-09T00:00:00"/>
    <s v="Avg of 4 NM Projects"/>
    <n v="14"/>
    <n v="145.14999999999998"/>
    <n v="0.81544943820224702"/>
    <n v="20.91"/>
    <n v="17.07"/>
    <n v="2.4777104999999997"/>
    <n v="0"/>
    <n v="1"/>
    <n v="0"/>
  </r>
  <r>
    <x v="9"/>
    <n v="9"/>
    <n v="2"/>
    <s v="ON"/>
    <d v="2019-06-09T00:00:00"/>
    <s v="Avg of 4 NM Projects"/>
    <n v="15"/>
    <n v="135.67999999999998"/>
    <n v="0.76224719101123584"/>
    <n v="18.940000000000001"/>
    <n v="17.690000000000001"/>
    <n v="2.4001791999999997"/>
    <n v="0"/>
    <n v="1"/>
    <n v="0"/>
  </r>
  <r>
    <x v="9"/>
    <n v="9"/>
    <n v="2"/>
    <s v="ON"/>
    <d v="2019-06-09T00:00:00"/>
    <s v="Avg of 4 NM Projects"/>
    <n v="16"/>
    <n v="117.12"/>
    <n v="0.65797752808988763"/>
    <n v="21.13"/>
    <n v="22.02"/>
    <n v="2.5789823999999997"/>
    <n v="0"/>
    <n v="1"/>
    <n v="0"/>
  </r>
  <r>
    <x v="9"/>
    <n v="9"/>
    <n v="2"/>
    <s v="ON"/>
    <d v="2019-06-09T00:00:00"/>
    <s v="Avg of 4 NM Projects"/>
    <n v="17"/>
    <n v="96"/>
    <n v="0.5393258426966292"/>
    <n v="24.49"/>
    <n v="30.79"/>
    <n v="2.9558400000000002"/>
    <n v="0"/>
    <n v="1"/>
    <n v="0"/>
  </r>
  <r>
    <x v="9"/>
    <n v="9"/>
    <n v="2"/>
    <s v="ON"/>
    <d v="2019-06-09T00:00:00"/>
    <s v="Avg of 4 NM Projects"/>
    <n v="18"/>
    <n v="72.954999999999998"/>
    <n v="0.40985955056179774"/>
    <n v="26.45"/>
    <n v="39.43"/>
    <n v="2.8766156499999997"/>
    <n v="0"/>
    <n v="0"/>
    <n v="0"/>
  </r>
  <r>
    <x v="9"/>
    <n v="9"/>
    <n v="2"/>
    <s v="ON"/>
    <d v="2019-06-09T00:00:00"/>
    <s v="Avg of 4 NM Projects"/>
    <n v="19"/>
    <n v="34.179999999999993"/>
    <n v="0.19202247191011232"/>
    <n v="25.16"/>
    <n v="43.29"/>
    <n v="1.4796521999999996"/>
    <n v="0"/>
    <n v="0"/>
    <n v="0"/>
  </r>
  <r>
    <x v="9"/>
    <n v="9"/>
    <n v="2"/>
    <s v="ON"/>
    <d v="2019-06-09T00:00:00"/>
    <s v="Avg of 4 NM Projects"/>
    <n v="20"/>
    <n v="8.7050000000000018"/>
    <n v="4.8904494382022483E-2"/>
    <n v="24.6"/>
    <n v="32.96"/>
    <n v="0.28691680000000008"/>
    <n v="0"/>
    <n v="0"/>
    <n v="0"/>
  </r>
  <r>
    <x v="9"/>
    <n v="9"/>
    <n v="2"/>
    <s v="ON"/>
    <d v="2019-06-09T00:00:00"/>
    <s v="Avg of 4 NM Projects"/>
    <n v="21"/>
    <n v="0.90500000000000003"/>
    <n v="5.0842696629213487E-3"/>
    <n v="25.35"/>
    <n v="32.479999999999997"/>
    <n v="2.9394399999999998E-2"/>
    <n v="0"/>
    <n v="0"/>
    <n v="0"/>
  </r>
  <r>
    <x v="9"/>
    <n v="9"/>
    <n v="2"/>
    <s v="ON"/>
    <d v="2019-06-09T00:00:00"/>
    <s v="Avg of 4 NM Projects"/>
    <n v="22"/>
    <n v="-0.13"/>
    <n v="-7.3033707865168538E-4"/>
    <n v="21.34"/>
    <n v="27.37"/>
    <n v="-3.5581000000000002E-3"/>
    <n v="0"/>
    <n v="0"/>
    <n v="0"/>
  </r>
  <r>
    <x v="9"/>
    <n v="9"/>
    <n v="2"/>
    <s v="ON"/>
    <d v="2019-06-09T00:00:00"/>
    <s v="Avg of 4 NM Projects"/>
    <n v="23"/>
    <n v="-0.26"/>
    <n v="-1.4606741573033708E-3"/>
    <n v="19.190000000000001"/>
    <n v="16.97"/>
    <n v="-4.4121999999999998E-3"/>
    <n v="0"/>
    <n v="0"/>
    <n v="0"/>
  </r>
  <r>
    <x v="9"/>
    <n v="9"/>
    <n v="2"/>
    <s v="OFF"/>
    <d v="2019-06-09T00:00:00"/>
    <s v="Avg of 4 NM Projects"/>
    <n v="24"/>
    <n v="-0.13"/>
    <n v="-7.3033707865168538E-4"/>
    <n v="18.54"/>
    <n v="15.47"/>
    <n v="-2.0111000000000005E-3"/>
    <n v="0"/>
    <n v="0"/>
    <n v="0"/>
  </r>
  <r>
    <x v="9"/>
    <n v="10"/>
    <n v="3"/>
    <s v="OFF"/>
    <d v="2019-06-10T00:00:00"/>
    <s v="Avg of 4 NM Projects"/>
    <n v="1"/>
    <n v="0"/>
    <n v="0"/>
    <n v="16.61"/>
    <n v="15.65"/>
    <n v="0"/>
    <n v="1"/>
    <n v="0"/>
    <n v="0"/>
  </r>
  <r>
    <x v="9"/>
    <n v="10"/>
    <n v="3"/>
    <s v="OFF"/>
    <d v="2019-06-10T00:00:00"/>
    <s v="Avg of 4 NM Projects"/>
    <n v="2"/>
    <n v="0"/>
    <n v="0"/>
    <n v="15.24"/>
    <n v="16.010000000000002"/>
    <n v="0"/>
    <n v="1"/>
    <n v="0"/>
    <n v="0"/>
  </r>
  <r>
    <x v="9"/>
    <n v="10"/>
    <n v="3"/>
    <s v="OFF"/>
    <d v="2019-06-10T00:00:00"/>
    <s v="Avg of 4 NM Projects"/>
    <n v="3"/>
    <n v="-0.13"/>
    <n v="-7.3033707865168538E-4"/>
    <n v="15.08"/>
    <n v="15.88"/>
    <n v="-2.0644000000000001E-3"/>
    <n v="0"/>
    <n v="0"/>
    <n v="0"/>
  </r>
  <r>
    <x v="9"/>
    <n v="10"/>
    <n v="3"/>
    <s v="OFF"/>
    <d v="2019-06-10T00:00:00"/>
    <s v="Avg of 4 NM Projects"/>
    <n v="4"/>
    <n v="-0.13"/>
    <n v="-7.3033707865168538E-4"/>
    <n v="13.77"/>
    <n v="15.76"/>
    <n v="-2.0487999999999999E-3"/>
    <n v="0"/>
    <n v="0"/>
    <n v="0"/>
  </r>
  <r>
    <x v="9"/>
    <n v="10"/>
    <n v="3"/>
    <s v="OFF"/>
    <d v="2019-06-10T00:00:00"/>
    <s v="Avg of 4 NM Projects"/>
    <n v="5"/>
    <n v="-0.39"/>
    <n v="-2.1910112359550564E-3"/>
    <n v="15.12"/>
    <n v="15.84"/>
    <n v="-6.1776000000000001E-3"/>
    <n v="0"/>
    <n v="0"/>
    <n v="0"/>
  </r>
  <r>
    <x v="9"/>
    <n v="10"/>
    <n v="3"/>
    <s v="OFF"/>
    <d v="2019-06-10T00:00:00"/>
    <s v="Avg of 4 NM Projects"/>
    <n v="6"/>
    <n v="1.5349999999999999"/>
    <n v="8.6235955056179776E-3"/>
    <n v="15.52"/>
    <n v="18.29"/>
    <n v="2.8075149999999997E-2"/>
    <n v="0"/>
    <n v="0"/>
    <n v="0"/>
  </r>
  <r>
    <x v="9"/>
    <n v="10"/>
    <n v="3"/>
    <s v="OFF"/>
    <d v="2019-06-10T00:00:00"/>
    <s v="Avg of 4 NM Projects"/>
    <n v="7"/>
    <n v="19.330000000000002"/>
    <n v="0.10859550561797754"/>
    <n v="18.940000000000001"/>
    <n v="24.18"/>
    <n v="0.46739940000000002"/>
    <n v="0"/>
    <n v="0"/>
    <n v="0"/>
  </r>
  <r>
    <x v="9"/>
    <n v="10"/>
    <n v="3"/>
    <s v="ON"/>
    <d v="2019-06-10T00:00:00"/>
    <s v="Avg of 4 NM Projects"/>
    <n v="8"/>
    <n v="66.045000000000002"/>
    <n v="0.37103932584269667"/>
    <n v="23.71"/>
    <n v="24.97"/>
    <n v="1.6491436500000001"/>
    <n v="0"/>
    <n v="0"/>
    <n v="0"/>
  </r>
  <r>
    <x v="9"/>
    <n v="10"/>
    <n v="3"/>
    <s v="ON"/>
    <d v="2019-06-10T00:00:00"/>
    <s v="Avg of 4 NM Projects"/>
    <n v="9"/>
    <n v="100.095"/>
    <n v="0.56233146067415729"/>
    <n v="22.87"/>
    <n v="20.420000000000002"/>
    <n v="2.0439399000000003"/>
    <n v="0"/>
    <n v="1"/>
    <n v="0"/>
  </r>
  <r>
    <x v="9"/>
    <n v="10"/>
    <n v="3"/>
    <s v="ON"/>
    <d v="2019-06-10T00:00:00"/>
    <s v="Avg of 4 NM Projects"/>
    <n v="10"/>
    <n v="124.54999999999998"/>
    <n v="0.69971910112359537"/>
    <n v="23.26"/>
    <n v="23.51"/>
    <n v="2.9281704999999998"/>
    <n v="0"/>
    <n v="1"/>
    <n v="0"/>
  </r>
  <r>
    <x v="9"/>
    <n v="10"/>
    <n v="3"/>
    <s v="ON"/>
    <d v="2019-06-10T00:00:00"/>
    <s v="Avg of 4 NM Projects"/>
    <n v="11"/>
    <n v="140.41000000000003"/>
    <n v="0.78882022471910129"/>
    <n v="24.64"/>
    <n v="26.3"/>
    <n v="3.6927830000000008"/>
    <n v="0"/>
    <n v="1"/>
    <n v="0"/>
  </r>
  <r>
    <x v="9"/>
    <n v="10"/>
    <n v="3"/>
    <s v="ON"/>
    <d v="2019-06-10T00:00:00"/>
    <s v="Avg of 4 NM Projects"/>
    <n v="12"/>
    <n v="149.76"/>
    <n v="0.84134831460674153"/>
    <n v="24.8"/>
    <n v="30.1"/>
    <n v="4.5077759999999998"/>
    <n v="0"/>
    <n v="1"/>
    <n v="0"/>
  </r>
  <r>
    <x v="9"/>
    <n v="10"/>
    <n v="3"/>
    <s v="ON"/>
    <d v="2019-06-10T00:00:00"/>
    <s v="Avg of 4 NM Projects"/>
    <n v="13"/>
    <n v="154.88"/>
    <n v="0.87011235955056176"/>
    <n v="24.22"/>
    <n v="31.9"/>
    <n v="4.9406719999999993"/>
    <n v="0"/>
    <n v="1"/>
    <n v="0"/>
  </r>
  <r>
    <x v="9"/>
    <n v="10"/>
    <n v="3"/>
    <s v="ON"/>
    <d v="2019-06-10T00:00:00"/>
    <s v="Avg of 4 NM Projects"/>
    <n v="14"/>
    <n v="126.08"/>
    <n v="0.70831460674157298"/>
    <n v="28.32"/>
    <n v="31.23"/>
    <n v="3.9374783999999998"/>
    <n v="0"/>
    <n v="1"/>
    <n v="0"/>
  </r>
  <r>
    <x v="9"/>
    <n v="10"/>
    <n v="3"/>
    <s v="ON"/>
    <d v="2019-06-10T00:00:00"/>
    <s v="Avg of 4 NM Projects"/>
    <n v="15"/>
    <n v="133.11500000000001"/>
    <n v="0.74783707865168547"/>
    <n v="28.68"/>
    <n v="25.86"/>
    <n v="3.4423539000000001"/>
    <n v="0"/>
    <n v="1"/>
    <n v="0"/>
  </r>
  <r>
    <x v="9"/>
    <n v="10"/>
    <n v="3"/>
    <s v="ON"/>
    <d v="2019-06-10T00:00:00"/>
    <s v="Avg of 4 NM Projects"/>
    <n v="16"/>
    <n v="115.71499999999999"/>
    <n v="0.65008426966292132"/>
    <n v="29.55"/>
    <n v="38.57"/>
    <n v="4.4631275499999994"/>
    <n v="0"/>
    <n v="1"/>
    <n v="0"/>
  </r>
  <r>
    <x v="9"/>
    <n v="10"/>
    <n v="3"/>
    <s v="ON"/>
    <d v="2019-06-10T00:00:00"/>
    <s v="Avg of 4 NM Projects"/>
    <n v="17"/>
    <n v="72.699999999999989"/>
    <n v="0.40842696629213476"/>
    <n v="31.26"/>
    <n v="39.15"/>
    <n v="2.8462049999999994"/>
    <n v="0"/>
    <n v="0"/>
    <n v="0"/>
  </r>
  <r>
    <x v="9"/>
    <n v="10"/>
    <n v="3"/>
    <s v="ON"/>
    <d v="2019-06-10T00:00:00"/>
    <s v="Avg of 4 NM Projects"/>
    <n v="18"/>
    <n v="54.53"/>
    <n v="0.30634831460674156"/>
    <n v="30.77"/>
    <n v="30.4"/>
    <n v="1.6577120000000001"/>
    <n v="0"/>
    <n v="0"/>
    <n v="0"/>
  </r>
  <r>
    <x v="9"/>
    <n v="10"/>
    <n v="3"/>
    <s v="ON"/>
    <d v="2019-06-10T00:00:00"/>
    <s v="Avg of 4 NM Projects"/>
    <n v="19"/>
    <n v="33.29"/>
    <n v="0.18702247191011234"/>
    <n v="26.95"/>
    <n v="34.659999999999997"/>
    <n v="1.1538313999999998"/>
    <n v="0"/>
    <n v="0"/>
    <n v="0"/>
  </r>
  <r>
    <x v="9"/>
    <n v="10"/>
    <n v="3"/>
    <s v="ON"/>
    <d v="2019-06-10T00:00:00"/>
    <s v="Avg of 4 NM Projects"/>
    <n v="20"/>
    <n v="8.32"/>
    <n v="4.6741573033707864E-2"/>
    <n v="26.34"/>
    <n v="30.49"/>
    <n v="0.25367679999999998"/>
    <n v="0"/>
    <n v="0"/>
    <n v="0"/>
  </r>
  <r>
    <x v="9"/>
    <n v="10"/>
    <n v="3"/>
    <s v="ON"/>
    <d v="2019-06-10T00:00:00"/>
    <s v="Avg of 4 NM Projects"/>
    <n v="21"/>
    <n v="0.26"/>
    <n v="1.4606741573033708E-3"/>
    <n v="28.84"/>
    <n v="31.48"/>
    <n v="8.1848000000000008E-3"/>
    <n v="0"/>
    <n v="0"/>
    <n v="0"/>
  </r>
  <r>
    <x v="9"/>
    <n v="10"/>
    <n v="3"/>
    <s v="ON"/>
    <d v="2019-06-10T00:00:00"/>
    <s v="Avg of 4 NM Projects"/>
    <n v="22"/>
    <n v="-0.13"/>
    <n v="-7.3033707865168538E-4"/>
    <n v="24.56"/>
    <n v="30.01"/>
    <n v="-3.9013000000000003E-3"/>
    <n v="0"/>
    <n v="0"/>
    <n v="0"/>
  </r>
  <r>
    <x v="9"/>
    <n v="10"/>
    <n v="3"/>
    <s v="ON"/>
    <d v="2019-06-10T00:00:00"/>
    <s v="Avg of 4 NM Projects"/>
    <n v="23"/>
    <n v="-0.13"/>
    <n v="-7.3033707865168538E-4"/>
    <n v="20.6"/>
    <n v="27.44"/>
    <n v="-3.5672E-3"/>
    <n v="0"/>
    <n v="0"/>
    <n v="0"/>
  </r>
  <r>
    <x v="9"/>
    <n v="10"/>
    <n v="3"/>
    <s v="OFF"/>
    <d v="2019-06-10T00:00:00"/>
    <s v="Avg of 4 NM Projects"/>
    <n v="24"/>
    <n v="-0.13"/>
    <n v="-7.3033707865168538E-4"/>
    <n v="19.29"/>
    <n v="25.37"/>
    <n v="-3.2981000000000004E-3"/>
    <n v="0"/>
    <n v="0"/>
    <n v="0"/>
  </r>
  <r>
    <x v="9"/>
    <n v="11"/>
    <n v="4"/>
    <s v="OFF"/>
    <d v="2019-06-11T00:00:00"/>
    <s v="Avg of 4 NM Projects"/>
    <n v="1"/>
    <n v="-0.13"/>
    <n v="-7.3033707865168538E-4"/>
    <n v="19.77"/>
    <n v="19.41"/>
    <n v="-2.5233000000000005E-3"/>
    <n v="0"/>
    <n v="0"/>
    <n v="0"/>
  </r>
  <r>
    <x v="9"/>
    <n v="11"/>
    <n v="4"/>
    <s v="OFF"/>
    <d v="2019-06-11T00:00:00"/>
    <s v="Avg of 4 NM Projects"/>
    <n v="2"/>
    <n v="0"/>
    <n v="0"/>
    <n v="18.22"/>
    <n v="19.11"/>
    <n v="0"/>
    <n v="1"/>
    <n v="0"/>
    <n v="0"/>
  </r>
  <r>
    <x v="9"/>
    <n v="11"/>
    <n v="4"/>
    <s v="OFF"/>
    <d v="2019-06-11T00:00:00"/>
    <s v="Avg of 4 NM Projects"/>
    <n v="3"/>
    <n v="-0.13"/>
    <n v="-7.3033707865168538E-4"/>
    <n v="17.940000000000001"/>
    <n v="19.53"/>
    <n v="-2.5389000000000002E-3"/>
    <n v="0"/>
    <n v="0"/>
    <n v="0"/>
  </r>
  <r>
    <x v="9"/>
    <n v="11"/>
    <n v="4"/>
    <s v="OFF"/>
    <d v="2019-06-11T00:00:00"/>
    <s v="Avg of 4 NM Projects"/>
    <n v="4"/>
    <n v="0"/>
    <n v="0"/>
    <n v="17.899999999999999"/>
    <n v="19.14"/>
    <n v="0"/>
    <n v="1"/>
    <n v="0"/>
    <n v="0"/>
  </r>
  <r>
    <x v="9"/>
    <n v="11"/>
    <n v="4"/>
    <s v="OFF"/>
    <d v="2019-06-11T00:00:00"/>
    <s v="Avg of 4 NM Projects"/>
    <n v="5"/>
    <n v="-0.13"/>
    <n v="-7.3033707865168538E-4"/>
    <n v="18.79"/>
    <n v="19.75"/>
    <n v="-2.5674999999999999E-3"/>
    <n v="0"/>
    <n v="0"/>
    <n v="0"/>
  </r>
  <r>
    <x v="9"/>
    <n v="11"/>
    <n v="4"/>
    <s v="OFF"/>
    <d v="2019-06-11T00:00:00"/>
    <s v="Avg of 4 NM Projects"/>
    <n v="6"/>
    <n v="0.125"/>
    <n v="7.0224719101123594E-4"/>
    <n v="20.64"/>
    <n v="36.99"/>
    <n v="4.6237500000000003E-3"/>
    <n v="0"/>
    <n v="0"/>
    <n v="0"/>
  </r>
  <r>
    <x v="9"/>
    <n v="11"/>
    <n v="4"/>
    <s v="OFF"/>
    <d v="2019-06-11T00:00:00"/>
    <s v="Avg of 4 NM Projects"/>
    <n v="7"/>
    <n v="9.7299999999999986"/>
    <n v="5.4662921348314603E-2"/>
    <n v="25.91"/>
    <n v="64.47"/>
    <n v="0.62729309999999983"/>
    <n v="0"/>
    <n v="0"/>
    <n v="0"/>
  </r>
  <r>
    <x v="9"/>
    <n v="11"/>
    <n v="4"/>
    <s v="ON"/>
    <d v="2019-06-11T00:00:00"/>
    <s v="Avg of 4 NM Projects"/>
    <n v="8"/>
    <n v="38.015000000000008"/>
    <n v="0.21356741573033713"/>
    <n v="29.5"/>
    <n v="40.07"/>
    <n v="1.5232610500000003"/>
    <n v="0"/>
    <n v="0"/>
    <n v="0"/>
  </r>
  <r>
    <x v="9"/>
    <n v="11"/>
    <n v="4"/>
    <s v="ON"/>
    <d v="2019-06-11T00:00:00"/>
    <s v="Avg of 4 NM Projects"/>
    <n v="9"/>
    <n v="60.67"/>
    <n v="0.34084269662921352"/>
    <n v="29.23"/>
    <n v="50.48"/>
    <n v="3.0626215999999999"/>
    <n v="0"/>
    <n v="0"/>
    <n v="0"/>
  </r>
  <r>
    <x v="9"/>
    <n v="11"/>
    <n v="4"/>
    <s v="ON"/>
    <d v="2019-06-11T00:00:00"/>
    <s v="Avg of 4 NM Projects"/>
    <n v="10"/>
    <n v="73.86"/>
    <n v="0.4149438202247191"/>
    <n v="25.84"/>
    <n v="58.73"/>
    <n v="4.3377977999999997"/>
    <n v="0"/>
    <n v="0"/>
    <n v="0"/>
  </r>
  <r>
    <x v="9"/>
    <n v="11"/>
    <n v="4"/>
    <s v="ON"/>
    <d v="2019-06-11T00:00:00"/>
    <s v="Avg of 4 NM Projects"/>
    <n v="11"/>
    <n v="85.625"/>
    <n v="0.48103932584269665"/>
    <n v="25.14"/>
    <n v="45.17"/>
    <n v="3.86768125"/>
    <n v="0"/>
    <n v="0"/>
    <n v="0"/>
  </r>
  <r>
    <x v="9"/>
    <n v="11"/>
    <n v="4"/>
    <s v="ON"/>
    <d v="2019-06-11T00:00:00"/>
    <s v="Avg of 4 NM Projects"/>
    <n v="12"/>
    <n v="93.949999999999989"/>
    <n v="0.52780898876404492"/>
    <n v="24.76"/>
    <n v="23.43"/>
    <n v="2.2012484999999997"/>
    <n v="0"/>
    <n v="1"/>
    <n v="0"/>
  </r>
  <r>
    <x v="9"/>
    <n v="11"/>
    <n v="4"/>
    <s v="ON"/>
    <d v="2019-06-11T00:00:00"/>
    <s v="Avg of 4 NM Projects"/>
    <n v="13"/>
    <n v="103.16500000000002"/>
    <n v="0.57957865168539335"/>
    <n v="23.37"/>
    <n v="17.600000000000001"/>
    <n v="1.8157040000000004"/>
    <n v="0"/>
    <n v="1"/>
    <n v="0"/>
  </r>
  <r>
    <x v="9"/>
    <n v="11"/>
    <n v="4"/>
    <s v="ON"/>
    <d v="2019-06-11T00:00:00"/>
    <s v="Avg of 4 NM Projects"/>
    <n v="14"/>
    <n v="97.03"/>
    <n v="0.54511235955056181"/>
    <n v="22.76"/>
    <n v="18.45"/>
    <n v="1.7902034999999998"/>
    <n v="0"/>
    <n v="1"/>
    <n v="0"/>
  </r>
  <r>
    <x v="9"/>
    <n v="11"/>
    <n v="4"/>
    <s v="ON"/>
    <d v="2019-06-11T00:00:00"/>
    <s v="Avg of 4 NM Projects"/>
    <n v="15"/>
    <n v="103.17"/>
    <n v="0.57960674157303371"/>
    <n v="24.27"/>
    <n v="17.47"/>
    <n v="1.8023798999999998"/>
    <n v="0"/>
    <n v="1"/>
    <n v="0"/>
  </r>
  <r>
    <x v="9"/>
    <n v="11"/>
    <n v="4"/>
    <s v="ON"/>
    <d v="2019-06-11T00:00:00"/>
    <s v="Avg of 4 NM Projects"/>
    <n v="16"/>
    <n v="88.19"/>
    <n v="0.49544943820224718"/>
    <n v="24.73"/>
    <n v="17.2"/>
    <n v="1.5168679999999999"/>
    <n v="0"/>
    <n v="0"/>
    <n v="0"/>
  </r>
  <r>
    <x v="9"/>
    <n v="11"/>
    <n v="4"/>
    <s v="ON"/>
    <d v="2019-06-11T00:00:00"/>
    <s v="Avg of 4 NM Projects"/>
    <n v="17"/>
    <n v="70.14500000000001"/>
    <n v="0.39407303370786523"/>
    <n v="25.19"/>
    <n v="18.21"/>
    <n v="1.2773404500000001"/>
    <n v="0"/>
    <n v="0"/>
    <n v="0"/>
  </r>
  <r>
    <x v="9"/>
    <n v="11"/>
    <n v="4"/>
    <s v="ON"/>
    <d v="2019-06-11T00:00:00"/>
    <s v="Avg of 4 NM Projects"/>
    <n v="18"/>
    <n v="53.505000000000003"/>
    <n v="0.30058988764044947"/>
    <n v="29.03"/>
    <n v="28.5"/>
    <n v="1.5248925000000002"/>
    <n v="0"/>
    <n v="0"/>
    <n v="0"/>
  </r>
  <r>
    <x v="9"/>
    <n v="11"/>
    <n v="4"/>
    <s v="ON"/>
    <d v="2019-06-11T00:00:00"/>
    <s v="Avg of 4 NM Projects"/>
    <n v="19"/>
    <n v="35.204999999999998"/>
    <n v="0.19778089887640449"/>
    <n v="27.83"/>
    <n v="29.68"/>
    <n v="1.0448843999999999"/>
    <n v="0"/>
    <n v="0"/>
    <n v="0"/>
  </r>
  <r>
    <x v="9"/>
    <n v="11"/>
    <n v="4"/>
    <s v="ON"/>
    <d v="2019-06-11T00:00:00"/>
    <s v="Avg of 4 NM Projects"/>
    <n v="20"/>
    <n v="8.19"/>
    <n v="4.6011235955056178E-2"/>
    <n v="24.77"/>
    <n v="20.74"/>
    <n v="0.16986059999999997"/>
    <n v="0"/>
    <n v="0"/>
    <n v="0"/>
  </r>
  <r>
    <x v="9"/>
    <n v="11"/>
    <n v="4"/>
    <s v="ON"/>
    <d v="2019-06-11T00:00:00"/>
    <s v="Avg of 4 NM Projects"/>
    <n v="21"/>
    <n v="0.13"/>
    <n v="7.3033707865168538E-4"/>
    <n v="23.31"/>
    <n v="21.33"/>
    <n v="2.7729E-3"/>
    <n v="0"/>
    <n v="0"/>
    <n v="0"/>
  </r>
  <r>
    <x v="9"/>
    <n v="11"/>
    <n v="4"/>
    <s v="ON"/>
    <d v="2019-06-11T00:00:00"/>
    <s v="Avg of 4 NM Projects"/>
    <n v="22"/>
    <n v="0"/>
    <n v="0"/>
    <n v="22.55"/>
    <n v="27.72"/>
    <n v="0"/>
    <n v="1"/>
    <n v="0"/>
    <n v="0"/>
  </r>
  <r>
    <x v="9"/>
    <n v="11"/>
    <n v="4"/>
    <s v="ON"/>
    <d v="2019-06-11T00:00:00"/>
    <s v="Avg of 4 NM Projects"/>
    <n v="23"/>
    <n v="0"/>
    <n v="0"/>
    <n v="17.940000000000001"/>
    <n v="18.97"/>
    <n v="0"/>
    <n v="1"/>
    <n v="0"/>
    <n v="0"/>
  </r>
  <r>
    <x v="9"/>
    <n v="11"/>
    <n v="4"/>
    <s v="OFF"/>
    <d v="2019-06-11T00:00:00"/>
    <s v="Avg of 4 NM Projects"/>
    <n v="24"/>
    <n v="0"/>
    <n v="0"/>
    <n v="17.53"/>
    <n v="21.87"/>
    <n v="0"/>
    <n v="1"/>
    <n v="0"/>
    <n v="0"/>
  </r>
  <r>
    <x v="9"/>
    <n v="12"/>
    <n v="5"/>
    <s v="OFF"/>
    <d v="2019-06-12T00:00:00"/>
    <s v="Avg of 4 NM Projects"/>
    <n v="1"/>
    <n v="-0.26"/>
    <n v="-1.4606741573033708E-3"/>
    <n v="17.97"/>
    <n v="18.95"/>
    <n v="-4.927E-3"/>
    <n v="0"/>
    <n v="0"/>
    <n v="0"/>
  </r>
  <r>
    <x v="9"/>
    <n v="12"/>
    <n v="5"/>
    <s v="OFF"/>
    <d v="2019-06-12T00:00:00"/>
    <s v="Avg of 4 NM Projects"/>
    <n v="2"/>
    <n v="-0.26"/>
    <n v="-1.4606741573033708E-3"/>
    <n v="17.11"/>
    <n v="15.92"/>
    <n v="-4.1392E-3"/>
    <n v="0"/>
    <n v="0"/>
    <n v="0"/>
  </r>
  <r>
    <x v="9"/>
    <n v="12"/>
    <n v="5"/>
    <s v="OFF"/>
    <d v="2019-06-12T00:00:00"/>
    <s v="Avg of 4 NM Projects"/>
    <n v="3"/>
    <n v="-0.13"/>
    <n v="-7.3033707865168538E-4"/>
    <n v="16.37"/>
    <n v="13.96"/>
    <n v="-1.8148000000000001E-3"/>
    <n v="0"/>
    <n v="0"/>
    <n v="0"/>
  </r>
  <r>
    <x v="9"/>
    <n v="12"/>
    <n v="5"/>
    <s v="OFF"/>
    <d v="2019-06-12T00:00:00"/>
    <s v="Avg of 4 NM Projects"/>
    <n v="4"/>
    <n v="-0.13"/>
    <n v="-7.3033707865168538E-4"/>
    <n v="15.77"/>
    <n v="15.54"/>
    <n v="-2.0202000000000002E-3"/>
    <n v="0"/>
    <n v="0"/>
    <n v="0"/>
  </r>
  <r>
    <x v="9"/>
    <n v="12"/>
    <n v="5"/>
    <s v="OFF"/>
    <d v="2019-06-12T00:00:00"/>
    <s v="Avg of 4 NM Projects"/>
    <n v="5"/>
    <n v="-0.13"/>
    <n v="-7.3033707865168538E-4"/>
    <n v="16.149999999999999"/>
    <n v="15.53"/>
    <n v="-2.0189000000000001E-3"/>
    <n v="0"/>
    <n v="0"/>
    <n v="0"/>
  </r>
  <r>
    <x v="9"/>
    <n v="12"/>
    <n v="5"/>
    <s v="OFF"/>
    <d v="2019-06-12T00:00:00"/>
    <s v="Avg of 4 NM Projects"/>
    <n v="6"/>
    <n v="1.1600000000000001"/>
    <n v="6.5168539325842706E-3"/>
    <n v="18.04"/>
    <n v="15.79"/>
    <n v="1.83164E-2"/>
    <n v="0"/>
    <n v="0"/>
    <n v="0"/>
  </r>
  <r>
    <x v="9"/>
    <n v="12"/>
    <n v="5"/>
    <s v="OFF"/>
    <d v="2019-06-12T00:00:00"/>
    <s v="Avg of 4 NM Projects"/>
    <n v="7"/>
    <n v="17.664999999999999"/>
    <n v="9.9241573033707856E-2"/>
    <n v="19.12"/>
    <n v="14.85"/>
    <n v="0.26232525000000001"/>
    <n v="0"/>
    <n v="0"/>
    <n v="0"/>
  </r>
  <r>
    <x v="9"/>
    <n v="12"/>
    <n v="5"/>
    <s v="ON"/>
    <d v="2019-06-12T00:00:00"/>
    <s v="Avg of 4 NM Projects"/>
    <n v="8"/>
    <n v="60.03"/>
    <n v="0.33724719101123596"/>
    <n v="21.01"/>
    <n v="15.49"/>
    <n v="0.9298647000000001"/>
    <n v="0"/>
    <n v="0"/>
    <n v="0"/>
  </r>
  <r>
    <x v="9"/>
    <n v="12"/>
    <n v="5"/>
    <s v="ON"/>
    <d v="2019-06-12T00:00:00"/>
    <s v="Avg of 4 NM Projects"/>
    <n v="9"/>
    <n v="95.24"/>
    <n v="0.53505617977528086"/>
    <n v="19.96"/>
    <n v="15.31"/>
    <n v="1.4581244"/>
    <n v="0"/>
    <n v="1"/>
    <n v="0"/>
  </r>
  <r>
    <x v="9"/>
    <n v="12"/>
    <n v="5"/>
    <s v="ON"/>
    <d v="2019-06-12T00:00:00"/>
    <s v="Avg of 4 NM Projects"/>
    <n v="10"/>
    <n v="122.765"/>
    <n v="0.68969101123595511"/>
    <n v="20"/>
    <n v="15.39"/>
    <n v="1.8893533500000002"/>
    <n v="0"/>
    <n v="1"/>
    <n v="0"/>
  </r>
  <r>
    <x v="9"/>
    <n v="12"/>
    <n v="5"/>
    <s v="ON"/>
    <d v="2019-06-12T00:00:00"/>
    <s v="Avg of 4 NM Projects"/>
    <n v="11"/>
    <n v="140.67500000000001"/>
    <n v="0.79030898876404498"/>
    <n v="19.13"/>
    <n v="15.15"/>
    <n v="2.1312262500000001"/>
    <n v="0"/>
    <n v="1"/>
    <n v="0"/>
  </r>
  <r>
    <x v="9"/>
    <n v="12"/>
    <n v="5"/>
    <s v="ON"/>
    <d v="2019-06-12T00:00:00"/>
    <s v="Avg of 4 NM Projects"/>
    <n v="12"/>
    <n v="152.83500000000001"/>
    <n v="0.85862359550561806"/>
    <n v="22.24"/>
    <n v="16.32"/>
    <n v="2.4942672000000004"/>
    <n v="0"/>
    <n v="1"/>
    <n v="0"/>
  </r>
  <r>
    <x v="9"/>
    <n v="12"/>
    <n v="5"/>
    <s v="ON"/>
    <d v="2019-06-12T00:00:00"/>
    <s v="Avg of 4 NM Projects"/>
    <n v="13"/>
    <n v="155.13999999999999"/>
    <n v="0.8715730337078651"/>
    <n v="22.67"/>
    <n v="16.59"/>
    <n v="2.5737725999999999"/>
    <n v="0"/>
    <n v="1"/>
    <n v="0"/>
  </r>
  <r>
    <x v="9"/>
    <n v="12"/>
    <n v="5"/>
    <s v="ON"/>
    <d v="2019-06-12T00:00:00"/>
    <s v="Avg of 4 NM Projects"/>
    <n v="14"/>
    <n v="153.97999999999999"/>
    <n v="0.86505617977528082"/>
    <n v="23.12"/>
    <n v="15.94"/>
    <n v="2.4544411999999998"/>
    <n v="0"/>
    <n v="1"/>
    <n v="0"/>
  </r>
  <r>
    <x v="9"/>
    <n v="12"/>
    <n v="5"/>
    <s v="ON"/>
    <d v="2019-06-12T00:00:00"/>
    <s v="Avg of 4 NM Projects"/>
    <n v="15"/>
    <n v="141.82500000000002"/>
    <n v="0.79676966292134843"/>
    <n v="23.93"/>
    <n v="15.93"/>
    <n v="2.2592722500000004"/>
    <n v="0"/>
    <n v="1"/>
    <n v="0"/>
  </r>
  <r>
    <x v="9"/>
    <n v="12"/>
    <n v="5"/>
    <s v="ON"/>
    <d v="2019-06-12T00:00:00"/>
    <s v="Avg of 4 NM Projects"/>
    <n v="16"/>
    <n v="120.58000000000001"/>
    <n v="0.67741573033707869"/>
    <n v="26.66"/>
    <n v="16.28"/>
    <n v="1.9630424000000002"/>
    <n v="0"/>
    <n v="1"/>
    <n v="0"/>
  </r>
  <r>
    <x v="9"/>
    <n v="12"/>
    <n v="5"/>
    <s v="ON"/>
    <d v="2019-06-12T00:00:00"/>
    <s v="Avg of 4 NM Projects"/>
    <n v="17"/>
    <n v="96.894999999999996"/>
    <n v="0.54435393258426967"/>
    <n v="27.01"/>
    <n v="16.829999999999998"/>
    <n v="1.6307428499999999"/>
    <n v="0"/>
    <n v="1"/>
    <n v="0"/>
  </r>
  <r>
    <x v="9"/>
    <n v="12"/>
    <n v="5"/>
    <s v="ON"/>
    <d v="2019-06-12T00:00:00"/>
    <s v="Avg of 4 NM Projects"/>
    <n v="18"/>
    <n v="71.685000000000002"/>
    <n v="0.40272471910112362"/>
    <n v="28.36"/>
    <n v="19.22"/>
    <n v="1.3777857"/>
    <n v="0"/>
    <n v="0"/>
    <n v="0"/>
  </r>
  <r>
    <x v="9"/>
    <n v="12"/>
    <n v="5"/>
    <s v="ON"/>
    <d v="2019-06-12T00:00:00"/>
    <s v="Avg of 4 NM Projects"/>
    <n v="19"/>
    <n v="37"/>
    <n v="0.20786516853932585"/>
    <n v="29.52"/>
    <n v="27.32"/>
    <n v="1.01084"/>
    <n v="0"/>
    <n v="0"/>
    <n v="0"/>
  </r>
  <r>
    <x v="9"/>
    <n v="12"/>
    <n v="5"/>
    <s v="ON"/>
    <d v="2019-06-12T00:00:00"/>
    <s v="Avg of 4 NM Projects"/>
    <n v="20"/>
    <n v="8.57"/>
    <n v="4.814606741573034E-2"/>
    <n v="25.93"/>
    <n v="20.22"/>
    <n v="0.17328540000000001"/>
    <n v="0"/>
    <n v="0"/>
    <n v="0"/>
  </r>
  <r>
    <x v="9"/>
    <n v="12"/>
    <n v="5"/>
    <s v="ON"/>
    <d v="2019-06-12T00:00:00"/>
    <s v="Avg of 4 NM Projects"/>
    <n v="21"/>
    <n v="0.26"/>
    <n v="1.4606741573033708E-3"/>
    <n v="25.46"/>
    <n v="19.399999999999999"/>
    <n v="5.0439999999999999E-3"/>
    <n v="0"/>
    <n v="0"/>
    <n v="0"/>
  </r>
  <r>
    <x v="9"/>
    <n v="12"/>
    <n v="5"/>
    <s v="ON"/>
    <d v="2019-06-12T00:00:00"/>
    <s v="Avg of 4 NM Projects"/>
    <n v="22"/>
    <n v="-0.13"/>
    <n v="-7.3033707865168538E-4"/>
    <n v="25.51"/>
    <n v="17.739999999999998"/>
    <n v="-2.3062E-3"/>
    <n v="0"/>
    <n v="0"/>
    <n v="0"/>
  </r>
  <r>
    <x v="9"/>
    <n v="12"/>
    <n v="5"/>
    <s v="ON"/>
    <d v="2019-06-12T00:00:00"/>
    <s v="Avg of 4 NM Projects"/>
    <n v="23"/>
    <n v="-0.26"/>
    <n v="-1.4606741573033708E-3"/>
    <n v="19.36"/>
    <n v="16.53"/>
    <n v="-4.2978000000000009E-3"/>
    <n v="0"/>
    <n v="0"/>
    <n v="0"/>
  </r>
  <r>
    <x v="9"/>
    <n v="12"/>
    <n v="5"/>
    <s v="OFF"/>
    <d v="2019-06-12T00:00:00"/>
    <s v="Avg of 4 NM Projects"/>
    <n v="24"/>
    <n v="0"/>
    <n v="0"/>
    <n v="19.329999999999998"/>
    <n v="16.079999999999998"/>
    <n v="0"/>
    <n v="1"/>
    <n v="0"/>
    <n v="0"/>
  </r>
  <r>
    <x v="9"/>
    <n v="13"/>
    <n v="6"/>
    <s v="OFF"/>
    <d v="2019-06-13T00:00:00"/>
    <s v="Avg of 4 NM Projects"/>
    <n v="1"/>
    <n v="0"/>
    <n v="0"/>
    <n v="17.010000000000002"/>
    <n v="16.5"/>
    <n v="0"/>
    <n v="1"/>
    <n v="0"/>
    <n v="0"/>
  </r>
  <r>
    <x v="9"/>
    <n v="13"/>
    <n v="6"/>
    <s v="OFF"/>
    <d v="2019-06-13T00:00:00"/>
    <s v="Avg of 4 NM Projects"/>
    <n v="2"/>
    <n v="0"/>
    <n v="0"/>
    <n v="15.4"/>
    <n v="15.32"/>
    <n v="0"/>
    <n v="1"/>
    <n v="0"/>
    <n v="0"/>
  </r>
  <r>
    <x v="9"/>
    <n v="13"/>
    <n v="6"/>
    <s v="OFF"/>
    <d v="2019-06-13T00:00:00"/>
    <s v="Avg of 4 NM Projects"/>
    <n v="3"/>
    <n v="0"/>
    <n v="0"/>
    <n v="15.16"/>
    <n v="15.2"/>
    <n v="0"/>
    <n v="1"/>
    <n v="0"/>
    <n v="0"/>
  </r>
  <r>
    <x v="9"/>
    <n v="13"/>
    <n v="6"/>
    <s v="OFF"/>
    <d v="2019-06-13T00:00:00"/>
    <s v="Avg of 4 NM Projects"/>
    <n v="4"/>
    <n v="-0.13"/>
    <n v="-7.3033707865168538E-4"/>
    <n v="15.24"/>
    <n v="15.11"/>
    <n v="-1.9643E-3"/>
    <n v="0"/>
    <n v="0"/>
    <n v="0"/>
  </r>
  <r>
    <x v="9"/>
    <n v="13"/>
    <n v="6"/>
    <s v="OFF"/>
    <d v="2019-06-13T00:00:00"/>
    <s v="Avg of 4 NM Projects"/>
    <n v="5"/>
    <n v="-0.26"/>
    <n v="-1.4606741573033708E-3"/>
    <n v="15.46"/>
    <n v="15.1"/>
    <n v="-3.9259999999999998E-3"/>
    <n v="0"/>
    <n v="0"/>
    <n v="0"/>
  </r>
  <r>
    <x v="9"/>
    <n v="13"/>
    <n v="6"/>
    <s v="OFF"/>
    <d v="2019-06-13T00:00:00"/>
    <s v="Avg of 4 NM Projects"/>
    <n v="6"/>
    <n v="1.29"/>
    <n v="7.2471910112359549E-3"/>
    <n v="17.309999999999999"/>
    <n v="15.35"/>
    <n v="1.98015E-2"/>
    <n v="0"/>
    <n v="0"/>
    <n v="0"/>
  </r>
  <r>
    <x v="9"/>
    <n v="13"/>
    <n v="6"/>
    <s v="OFF"/>
    <d v="2019-06-13T00:00:00"/>
    <s v="Avg of 4 NM Projects"/>
    <n v="7"/>
    <n v="15.865000000000002"/>
    <n v="8.9129213483146078E-2"/>
    <n v="21.65"/>
    <n v="25.88"/>
    <n v="0.41058620000000001"/>
    <n v="0"/>
    <n v="0"/>
    <n v="0"/>
  </r>
  <r>
    <x v="9"/>
    <n v="13"/>
    <n v="6"/>
    <s v="ON"/>
    <d v="2019-06-13T00:00:00"/>
    <s v="Avg of 4 NM Projects"/>
    <n v="8"/>
    <n v="45.06"/>
    <n v="0.25314606741573037"/>
    <n v="29.5"/>
    <n v="30.39"/>
    <n v="1.3693734000000002"/>
    <n v="0"/>
    <n v="0"/>
    <n v="0"/>
  </r>
  <r>
    <x v="9"/>
    <n v="13"/>
    <n v="6"/>
    <s v="ON"/>
    <d v="2019-06-13T00:00:00"/>
    <s v="Avg of 4 NM Projects"/>
    <n v="9"/>
    <n v="65.025000000000006"/>
    <n v="0.365308988764045"/>
    <n v="25.44"/>
    <n v="25.66"/>
    <n v="1.6685415000000001"/>
    <n v="0"/>
    <n v="0"/>
    <n v="0"/>
  </r>
  <r>
    <x v="9"/>
    <n v="13"/>
    <n v="6"/>
    <s v="ON"/>
    <d v="2019-06-13T00:00:00"/>
    <s v="Avg of 4 NM Projects"/>
    <n v="10"/>
    <n v="81.534999999999997"/>
    <n v="0.45806179775280897"/>
    <n v="25.35"/>
    <n v="21.01"/>
    <n v="1.7130503500000001"/>
    <n v="0"/>
    <n v="0"/>
    <n v="0"/>
  </r>
  <r>
    <x v="9"/>
    <n v="13"/>
    <n v="6"/>
    <s v="ON"/>
    <d v="2019-06-13T00:00:00"/>
    <s v="Avg of 4 NM Projects"/>
    <n v="11"/>
    <n v="74.875"/>
    <n v="0.42064606741573035"/>
    <n v="26.99"/>
    <n v="21.09"/>
    <n v="1.5791137499999999"/>
    <n v="0"/>
    <n v="0"/>
    <n v="0"/>
  </r>
  <r>
    <x v="9"/>
    <n v="13"/>
    <n v="6"/>
    <s v="ON"/>
    <d v="2019-06-13T00:00:00"/>
    <s v="Avg of 4 NM Projects"/>
    <n v="12"/>
    <n v="68.864999999999995"/>
    <n v="0.38688202247191006"/>
    <n v="28.8"/>
    <n v="23.66"/>
    <n v="1.6293458999999999"/>
    <n v="0"/>
    <n v="0"/>
    <n v="0"/>
  </r>
  <r>
    <x v="9"/>
    <n v="13"/>
    <n v="6"/>
    <s v="ON"/>
    <d v="2019-06-13T00:00:00"/>
    <s v="Avg of 4 NM Projects"/>
    <n v="13"/>
    <n v="56.2"/>
    <n v="0.31573033707865172"/>
    <n v="26.57"/>
    <n v="19.88"/>
    <n v="1.117256"/>
    <n v="0"/>
    <n v="0"/>
    <n v="0"/>
  </r>
  <r>
    <x v="9"/>
    <n v="13"/>
    <n v="6"/>
    <s v="ON"/>
    <d v="2019-06-13T00:00:00"/>
    <s v="Avg of 4 NM Projects"/>
    <n v="14"/>
    <n v="49.534999999999997"/>
    <n v="0.27828651685393258"/>
    <n v="25.9"/>
    <n v="24.44"/>
    <n v="1.2106353999999999"/>
    <n v="0"/>
    <n v="0"/>
    <n v="0"/>
  </r>
  <r>
    <x v="9"/>
    <n v="13"/>
    <n v="6"/>
    <s v="ON"/>
    <d v="2019-06-13T00:00:00"/>
    <s v="Avg of 4 NM Projects"/>
    <n v="15"/>
    <n v="87.685000000000002"/>
    <n v="0.49261235955056182"/>
    <n v="24.24"/>
    <n v="22.83"/>
    <n v="2.0018485500000001"/>
    <n v="0"/>
    <n v="0"/>
    <n v="0"/>
  </r>
  <r>
    <x v="9"/>
    <n v="13"/>
    <n v="6"/>
    <s v="ON"/>
    <d v="2019-06-13T00:00:00"/>
    <s v="Avg of 4 NM Projects"/>
    <n v="16"/>
    <n v="66.429999999999993"/>
    <n v="0.37320224719101119"/>
    <n v="23.12"/>
    <n v="20.25"/>
    <n v="1.3452074999999997"/>
    <n v="0"/>
    <n v="0"/>
    <n v="0"/>
  </r>
  <r>
    <x v="9"/>
    <n v="13"/>
    <n v="6"/>
    <s v="ON"/>
    <d v="2019-06-13T00:00:00"/>
    <s v="Avg of 4 NM Projects"/>
    <n v="17"/>
    <n v="44.67"/>
    <n v="0.25095505617977532"/>
    <n v="24.09"/>
    <n v="19.29"/>
    <n v="0.86168429999999996"/>
    <n v="0"/>
    <n v="0"/>
    <n v="0"/>
  </r>
  <r>
    <x v="9"/>
    <n v="13"/>
    <n v="6"/>
    <s v="ON"/>
    <d v="2019-06-13T00:00:00"/>
    <s v="Avg of 4 NM Projects"/>
    <n v="18"/>
    <n v="20.48"/>
    <n v="0.1150561797752809"/>
    <n v="23.35"/>
    <n v="19.63"/>
    <n v="0.4020224"/>
    <n v="0"/>
    <n v="0"/>
    <n v="0"/>
  </r>
  <r>
    <x v="9"/>
    <n v="13"/>
    <n v="6"/>
    <s v="ON"/>
    <d v="2019-06-13T00:00:00"/>
    <s v="Avg of 4 NM Projects"/>
    <n v="19"/>
    <n v="6.665"/>
    <n v="3.74438202247191E-2"/>
    <n v="22.87"/>
    <n v="19.87"/>
    <n v="0.13243354999999998"/>
    <n v="0"/>
    <n v="0"/>
    <n v="0"/>
  </r>
  <r>
    <x v="9"/>
    <n v="13"/>
    <n v="6"/>
    <s v="ON"/>
    <d v="2019-06-13T00:00:00"/>
    <s v="Avg of 4 NM Projects"/>
    <n v="20"/>
    <n v="3.33"/>
    <n v="1.8707865168539325E-2"/>
    <n v="23.52"/>
    <n v="19.329999999999998"/>
    <n v="6.4368899999999993E-2"/>
    <n v="0"/>
    <n v="0"/>
    <n v="0"/>
  </r>
  <r>
    <x v="9"/>
    <n v="13"/>
    <n v="6"/>
    <s v="ON"/>
    <d v="2019-06-13T00:00:00"/>
    <s v="Avg of 4 NM Projects"/>
    <n v="21"/>
    <n v="0"/>
    <n v="0"/>
    <n v="24.02"/>
    <n v="25.01"/>
    <n v="0"/>
    <n v="1"/>
    <n v="0"/>
    <n v="0"/>
  </r>
  <r>
    <x v="9"/>
    <n v="13"/>
    <n v="6"/>
    <s v="ON"/>
    <d v="2019-06-13T00:00:00"/>
    <s v="Avg of 4 NM Projects"/>
    <n v="22"/>
    <n v="0"/>
    <n v="0"/>
    <n v="21.19"/>
    <n v="18.850000000000001"/>
    <n v="0"/>
    <n v="1"/>
    <n v="0"/>
    <n v="0"/>
  </r>
  <r>
    <x v="9"/>
    <n v="13"/>
    <n v="6"/>
    <s v="ON"/>
    <d v="2019-06-13T00:00:00"/>
    <s v="Avg of 4 NM Projects"/>
    <n v="23"/>
    <n v="0"/>
    <n v="0"/>
    <n v="19.600000000000001"/>
    <n v="16.91"/>
    <n v="0"/>
    <n v="1"/>
    <n v="0"/>
    <n v="0"/>
  </r>
  <r>
    <x v="9"/>
    <n v="13"/>
    <n v="6"/>
    <s v="OFF"/>
    <d v="2019-06-13T00:00:00"/>
    <s v="Avg of 4 NM Projects"/>
    <n v="24"/>
    <n v="-0.13"/>
    <n v="-7.3033707865168538E-4"/>
    <n v="16.87"/>
    <n v="15.65"/>
    <n v="-2.0344999999999999E-3"/>
    <n v="0"/>
    <n v="0"/>
    <n v="0"/>
  </r>
  <r>
    <x v="9"/>
    <n v="14"/>
    <n v="7"/>
    <s v="OFF"/>
    <d v="2019-06-14T00:00:00"/>
    <s v="Avg of 4 NM Projects"/>
    <n v="1"/>
    <n v="0"/>
    <n v="0"/>
    <n v="15.89"/>
    <n v="5.17"/>
    <n v="0"/>
    <n v="1"/>
    <n v="0"/>
    <n v="0"/>
  </r>
  <r>
    <x v="9"/>
    <n v="14"/>
    <n v="7"/>
    <s v="OFF"/>
    <d v="2019-06-14T00:00:00"/>
    <s v="Avg of 4 NM Projects"/>
    <n v="2"/>
    <n v="-0.13"/>
    <n v="-7.3033707865168538E-4"/>
    <n v="15.43"/>
    <n v="10.48"/>
    <n v="-1.3624000000000002E-3"/>
    <n v="0"/>
    <n v="0"/>
    <n v="0"/>
  </r>
  <r>
    <x v="9"/>
    <n v="14"/>
    <n v="7"/>
    <s v="OFF"/>
    <d v="2019-06-14T00:00:00"/>
    <s v="Avg of 4 NM Projects"/>
    <n v="3"/>
    <n v="-0.13"/>
    <n v="-7.3033707865168538E-4"/>
    <n v="13.98"/>
    <n v="8.74"/>
    <n v="-1.1362000000000002E-3"/>
    <n v="0"/>
    <n v="0"/>
    <n v="0"/>
  </r>
  <r>
    <x v="9"/>
    <n v="14"/>
    <n v="7"/>
    <s v="OFF"/>
    <d v="2019-06-14T00:00:00"/>
    <s v="Avg of 4 NM Projects"/>
    <n v="4"/>
    <n v="0"/>
    <n v="0"/>
    <n v="15.35"/>
    <n v="9.06"/>
    <n v="0"/>
    <n v="1"/>
    <n v="0"/>
    <n v="0"/>
  </r>
  <r>
    <x v="9"/>
    <n v="14"/>
    <n v="7"/>
    <s v="OFF"/>
    <d v="2019-06-14T00:00:00"/>
    <s v="Avg of 4 NM Projects"/>
    <n v="5"/>
    <n v="-0.26"/>
    <n v="-1.4606741573033708E-3"/>
    <n v="14.97"/>
    <n v="13.25"/>
    <n v="-3.4450000000000001E-3"/>
    <n v="0"/>
    <n v="0"/>
    <n v="0"/>
  </r>
  <r>
    <x v="9"/>
    <n v="14"/>
    <n v="7"/>
    <s v="OFF"/>
    <d v="2019-06-14T00:00:00"/>
    <s v="Avg of 4 NM Projects"/>
    <n v="6"/>
    <n v="0.51500000000000001"/>
    <n v="2.8932584269662923E-3"/>
    <n v="15.69"/>
    <n v="14.98"/>
    <n v="7.7147000000000006E-3"/>
    <n v="0"/>
    <n v="0"/>
    <n v="0"/>
  </r>
  <r>
    <x v="9"/>
    <n v="14"/>
    <n v="7"/>
    <s v="OFF"/>
    <d v="2019-06-14T00:00:00"/>
    <s v="Avg of 4 NM Projects"/>
    <n v="7"/>
    <n v="7.9450000000000003"/>
    <n v="4.4634831460674158E-2"/>
    <n v="20.2"/>
    <n v="15.09"/>
    <n v="0.11989005"/>
    <n v="0"/>
    <n v="0"/>
    <n v="0"/>
  </r>
  <r>
    <x v="9"/>
    <n v="14"/>
    <n v="7"/>
    <s v="OFF"/>
    <d v="2019-06-14T00:00:00"/>
    <s v="Avg of 4 NM Projects"/>
    <n v="8"/>
    <n v="28.674999999999997"/>
    <n v="0.1610955056179775"/>
    <n v="20.78"/>
    <n v="15.49"/>
    <n v="0.44417574999999992"/>
    <n v="0"/>
    <n v="0"/>
    <n v="0"/>
  </r>
  <r>
    <x v="9"/>
    <n v="14"/>
    <n v="7"/>
    <s v="OFF"/>
    <d v="2019-06-14T00:00:00"/>
    <s v="Avg of 4 NM Projects"/>
    <n v="9"/>
    <n v="45.95"/>
    <n v="0.25814606741573037"/>
    <n v="20.22"/>
    <n v="15.52"/>
    <n v="0.713144"/>
    <n v="0"/>
    <n v="0"/>
    <n v="0"/>
  </r>
  <r>
    <x v="9"/>
    <n v="14"/>
    <n v="7"/>
    <s v="OFF"/>
    <d v="2019-06-14T00:00:00"/>
    <s v="Avg of 4 NM Projects"/>
    <n v="10"/>
    <n v="70.91"/>
    <n v="0.39837078651685393"/>
    <n v="20.25"/>
    <n v="15.39"/>
    <n v="1.0913049000000001"/>
    <n v="0"/>
    <n v="0"/>
    <n v="0"/>
  </r>
  <r>
    <x v="9"/>
    <n v="14"/>
    <n v="7"/>
    <s v="OFF"/>
    <d v="2019-06-14T00:00:00"/>
    <s v="Avg of 4 NM Projects"/>
    <n v="11"/>
    <n v="65.284999999999997"/>
    <n v="0.36676966292134827"/>
    <n v="20.51"/>
    <n v="16.28"/>
    <n v="1.0628397999999999"/>
    <n v="0"/>
    <n v="0"/>
    <n v="0"/>
  </r>
  <r>
    <x v="9"/>
    <n v="14"/>
    <n v="7"/>
    <s v="OFF"/>
    <d v="2019-06-14T00:00:00"/>
    <s v="Avg of 4 NM Projects"/>
    <n v="12"/>
    <n v="74.495000000000005"/>
    <n v="0.41851123595505618"/>
    <n v="21.61"/>
    <n v="18.54"/>
    <n v="1.3811373"/>
    <n v="0"/>
    <n v="0"/>
    <n v="0"/>
  </r>
  <r>
    <x v="9"/>
    <n v="14"/>
    <n v="7"/>
    <s v="OFF"/>
    <d v="2019-06-14T00:00:00"/>
    <s v="Avg of 4 NM Projects"/>
    <n v="13"/>
    <n v="57.22"/>
    <n v="0.32146067415730334"/>
    <n v="20.440000000000001"/>
    <n v="18.579999999999998"/>
    <n v="1.0631475999999997"/>
    <n v="0"/>
    <n v="0"/>
    <n v="0"/>
  </r>
  <r>
    <x v="9"/>
    <n v="14"/>
    <n v="7"/>
    <s v="OFF"/>
    <d v="2019-06-14T00:00:00"/>
    <s v="Avg of 4 NM Projects"/>
    <n v="14"/>
    <n v="48.005000000000003"/>
    <n v="0.26969101123595507"/>
    <n v="20.92"/>
    <n v="17.43"/>
    <n v="0.83672715000000009"/>
    <n v="0"/>
    <n v="0"/>
    <n v="0"/>
  </r>
  <r>
    <x v="9"/>
    <n v="14"/>
    <n v="7"/>
    <s v="OFF"/>
    <d v="2019-06-14T00:00:00"/>
    <s v="Avg of 4 NM Projects"/>
    <n v="15"/>
    <n v="54.78"/>
    <n v="0.30775280898876406"/>
    <n v="22.23"/>
    <n v="17.25"/>
    <n v="0.94495499999999999"/>
    <n v="0"/>
    <n v="0"/>
    <n v="0"/>
  </r>
  <r>
    <x v="9"/>
    <n v="14"/>
    <n v="7"/>
    <s v="OFF"/>
    <d v="2019-06-14T00:00:00"/>
    <s v="Avg of 4 NM Projects"/>
    <n v="16"/>
    <n v="41.734999999999999"/>
    <n v="0.23446629213483144"/>
    <n v="21.94"/>
    <n v="16.68"/>
    <n v="0.69613979999999998"/>
    <n v="0"/>
    <n v="0"/>
    <n v="0"/>
  </r>
  <r>
    <x v="9"/>
    <n v="14"/>
    <n v="7"/>
    <s v="OFF"/>
    <d v="2019-06-14T00:00:00"/>
    <s v="Avg of 4 NM Projects"/>
    <n v="17"/>
    <n v="43.129999999999995"/>
    <n v="0.24230337078651684"/>
    <n v="23.7"/>
    <n v="16.72"/>
    <n v="0.72113359999999993"/>
    <n v="0"/>
    <n v="0"/>
    <n v="0"/>
  </r>
  <r>
    <x v="9"/>
    <n v="14"/>
    <n v="7"/>
    <s v="OFF"/>
    <d v="2019-06-14T00:00:00"/>
    <s v="Avg of 4 NM Projects"/>
    <n v="18"/>
    <n v="21.245000000000001"/>
    <n v="0.11935393258426967"/>
    <n v="25.97"/>
    <n v="16.899999999999999"/>
    <n v="0.35904049999999998"/>
    <n v="0"/>
    <n v="0"/>
    <n v="0"/>
  </r>
  <r>
    <x v="9"/>
    <n v="14"/>
    <n v="7"/>
    <s v="OFF"/>
    <d v="2019-06-14T00:00:00"/>
    <s v="Avg of 4 NM Projects"/>
    <n v="19"/>
    <n v="9.09"/>
    <n v="5.106741573033708E-2"/>
    <n v="25.89"/>
    <n v="17.54"/>
    <n v="0.15943859999999999"/>
    <n v="0"/>
    <n v="0"/>
    <n v="0"/>
  </r>
  <r>
    <x v="9"/>
    <n v="14"/>
    <n v="7"/>
    <s v="OFF"/>
    <d v="2019-06-14T00:00:00"/>
    <s v="Avg of 4 NM Projects"/>
    <n v="20"/>
    <n v="2.4299999999999997"/>
    <n v="1.3651685393258426E-2"/>
    <n v="21.83"/>
    <n v="17.23"/>
    <n v="4.1868899999999994E-2"/>
    <n v="0"/>
    <n v="0"/>
    <n v="0"/>
  </r>
  <r>
    <x v="9"/>
    <n v="14"/>
    <n v="7"/>
    <s v="OFF"/>
    <d v="2019-06-14T00:00:00"/>
    <s v="Avg of 4 NM Projects"/>
    <n v="21"/>
    <n v="-0.26"/>
    <n v="-1.4606741573033708E-3"/>
    <n v="23.29"/>
    <n v="21.35"/>
    <n v="-5.5510000000000004E-3"/>
    <n v="0"/>
    <n v="0"/>
    <n v="0"/>
  </r>
  <r>
    <x v="9"/>
    <n v="14"/>
    <n v="7"/>
    <s v="OFF"/>
    <d v="2019-06-14T00:00:00"/>
    <s v="Avg of 4 NM Projects"/>
    <n v="22"/>
    <n v="0"/>
    <n v="0"/>
    <n v="22.13"/>
    <n v="20.43"/>
    <n v="0"/>
    <n v="1"/>
    <n v="0"/>
    <n v="0"/>
  </r>
  <r>
    <x v="9"/>
    <n v="14"/>
    <n v="7"/>
    <s v="OFF"/>
    <d v="2019-06-14T00:00:00"/>
    <s v="Avg of 4 NM Projects"/>
    <n v="23"/>
    <n v="0"/>
    <n v="0"/>
    <n v="19.36"/>
    <n v="16.22"/>
    <n v="0"/>
    <n v="1"/>
    <n v="0"/>
    <n v="0"/>
  </r>
  <r>
    <x v="9"/>
    <n v="14"/>
    <n v="7"/>
    <s v="OFF"/>
    <d v="2019-06-14T00:00:00"/>
    <s v="Avg of 4 NM Projects"/>
    <n v="24"/>
    <n v="-0.26"/>
    <n v="-1.4606741573033708E-3"/>
    <n v="19.77"/>
    <n v="16.7"/>
    <n v="-4.3419999999999995E-3"/>
    <n v="0"/>
    <n v="0"/>
    <n v="0"/>
  </r>
  <r>
    <x v="9"/>
    <n v="15"/>
    <n v="1"/>
    <s v="OFF"/>
    <d v="2019-06-15T00:00:00"/>
    <s v="Avg of 4 NM Projects"/>
    <n v="1"/>
    <n v="0"/>
    <n v="0"/>
    <n v="15.7"/>
    <n v="15.24"/>
    <n v="0"/>
    <n v="1"/>
    <n v="0"/>
    <n v="0"/>
  </r>
  <r>
    <x v="9"/>
    <n v="15"/>
    <n v="1"/>
    <s v="OFF"/>
    <d v="2019-06-15T00:00:00"/>
    <s v="Avg of 4 NM Projects"/>
    <n v="2"/>
    <n v="-0.13"/>
    <n v="-7.3033707865168538E-4"/>
    <n v="14.85"/>
    <n v="15.07"/>
    <n v="-1.9591000000000001E-3"/>
    <n v="0"/>
    <n v="0"/>
    <n v="0"/>
  </r>
  <r>
    <x v="9"/>
    <n v="15"/>
    <n v="1"/>
    <s v="OFF"/>
    <d v="2019-06-15T00:00:00"/>
    <s v="Avg of 4 NM Projects"/>
    <n v="3"/>
    <n v="-0.13"/>
    <n v="-7.3033707865168538E-4"/>
    <n v="14.23"/>
    <n v="14.7"/>
    <n v="-1.9109999999999999E-3"/>
    <n v="0"/>
    <n v="0"/>
    <n v="0"/>
  </r>
  <r>
    <x v="9"/>
    <n v="15"/>
    <n v="1"/>
    <s v="OFF"/>
    <d v="2019-06-15T00:00:00"/>
    <s v="Avg of 4 NM Projects"/>
    <n v="4"/>
    <n v="0"/>
    <n v="0"/>
    <n v="14.55"/>
    <n v="13.85"/>
    <n v="0"/>
    <n v="1"/>
    <n v="0"/>
    <n v="0"/>
  </r>
  <r>
    <x v="9"/>
    <n v="15"/>
    <n v="1"/>
    <s v="OFF"/>
    <d v="2019-06-15T00:00:00"/>
    <s v="Avg of 4 NM Projects"/>
    <n v="5"/>
    <n v="-0.13"/>
    <n v="-7.3033707865168538E-4"/>
    <n v="14.19"/>
    <n v="14.27"/>
    <n v="-1.8550999999999999E-3"/>
    <n v="0"/>
    <n v="0"/>
    <n v="0"/>
  </r>
  <r>
    <x v="9"/>
    <n v="15"/>
    <n v="1"/>
    <s v="OFF"/>
    <d v="2019-06-15T00:00:00"/>
    <s v="Avg of 4 NM Projects"/>
    <n v="6"/>
    <n v="-5.0000000000000044E-3"/>
    <n v="-2.8089887640449463E-5"/>
    <n v="14.04"/>
    <n v="14.29"/>
    <n v="-7.1450000000000056E-5"/>
    <n v="0"/>
    <n v="0"/>
    <n v="0"/>
  </r>
  <r>
    <x v="9"/>
    <n v="15"/>
    <n v="1"/>
    <s v="OFF"/>
    <d v="2019-06-15T00:00:00"/>
    <s v="Avg of 4 NM Projects"/>
    <n v="7"/>
    <n v="6.7850000000000001"/>
    <n v="3.8117977528089889E-2"/>
    <n v="14.87"/>
    <n v="14.71"/>
    <n v="9.9807350000000017E-2"/>
    <n v="0"/>
    <n v="0"/>
    <n v="0"/>
  </r>
  <r>
    <x v="9"/>
    <n v="15"/>
    <n v="1"/>
    <s v="OFF"/>
    <d v="2019-06-15T00:00:00"/>
    <s v="Avg of 4 NM Projects"/>
    <n v="8"/>
    <n v="16.765000000000001"/>
    <n v="9.4185393258426967E-2"/>
    <n v="15.36"/>
    <n v="14.85"/>
    <n v="0.24896024999999999"/>
    <n v="0"/>
    <n v="0"/>
    <n v="0"/>
  </r>
  <r>
    <x v="9"/>
    <n v="15"/>
    <n v="1"/>
    <s v="OFF"/>
    <d v="2019-06-15T00:00:00"/>
    <s v="Avg of 4 NM Projects"/>
    <n v="9"/>
    <n v="47.234999999999999"/>
    <n v="0.26536516853932585"/>
    <n v="15.89"/>
    <n v="18.73"/>
    <n v="0.88471155000000001"/>
    <n v="0"/>
    <n v="0"/>
    <n v="0"/>
  </r>
  <r>
    <x v="9"/>
    <n v="15"/>
    <n v="1"/>
    <s v="OFF"/>
    <d v="2019-06-15T00:00:00"/>
    <s v="Avg of 4 NM Projects"/>
    <n v="10"/>
    <n v="60.924999999999997"/>
    <n v="0.34227528089887638"/>
    <n v="19.34"/>
    <n v="17.47"/>
    <n v="1.0643597499999999"/>
    <n v="0"/>
    <n v="0"/>
    <n v="0"/>
  </r>
  <r>
    <x v="9"/>
    <n v="15"/>
    <n v="1"/>
    <s v="OFF"/>
    <d v="2019-06-15T00:00:00"/>
    <s v="Avg of 4 NM Projects"/>
    <n v="11"/>
    <n v="97.789999999999992"/>
    <n v="0.54938202247191004"/>
    <n v="19.53"/>
    <n v="15.32"/>
    <n v="1.4981427999999999"/>
    <n v="0"/>
    <n v="1"/>
    <n v="0"/>
  </r>
  <r>
    <x v="9"/>
    <n v="15"/>
    <n v="1"/>
    <s v="OFF"/>
    <d v="2019-06-15T00:00:00"/>
    <s v="Avg of 4 NM Projects"/>
    <n v="12"/>
    <n v="121.98500000000001"/>
    <n v="0.685308988764045"/>
    <n v="19.97"/>
    <n v="15.05"/>
    <n v="1.8358742500000003"/>
    <n v="0"/>
    <n v="1"/>
    <n v="0"/>
  </r>
  <r>
    <x v="9"/>
    <n v="15"/>
    <n v="1"/>
    <s v="OFF"/>
    <d v="2019-06-15T00:00:00"/>
    <s v="Avg of 4 NM Projects"/>
    <n v="13"/>
    <n v="125.94499999999999"/>
    <n v="0.70755617977528085"/>
    <n v="21.14"/>
    <n v="14.65"/>
    <n v="1.8450942499999998"/>
    <n v="0"/>
    <n v="1"/>
    <n v="0"/>
  </r>
  <r>
    <x v="9"/>
    <n v="15"/>
    <n v="1"/>
    <s v="OFF"/>
    <d v="2019-06-15T00:00:00"/>
    <s v="Avg of 4 NM Projects"/>
    <n v="14"/>
    <n v="124.15499999999999"/>
    <n v="0.6974999999999999"/>
    <n v="21.37"/>
    <n v="14.44"/>
    <n v="1.7927981999999998"/>
    <n v="0"/>
    <n v="1"/>
    <n v="0"/>
  </r>
  <r>
    <x v="9"/>
    <n v="15"/>
    <n v="1"/>
    <s v="OFF"/>
    <d v="2019-06-15T00:00:00"/>
    <s v="Avg of 4 NM Projects"/>
    <n v="15"/>
    <n v="109.315"/>
    <n v="0.61412921348314609"/>
    <n v="20.93"/>
    <n v="14.57"/>
    <n v="1.59271955"/>
    <n v="0"/>
    <n v="1"/>
    <n v="0"/>
  </r>
  <r>
    <x v="9"/>
    <n v="15"/>
    <n v="1"/>
    <s v="OFF"/>
    <d v="2019-06-15T00:00:00"/>
    <s v="Avg of 4 NM Projects"/>
    <n v="16"/>
    <n v="88.830000000000013"/>
    <n v="0.4990449438202248"/>
    <n v="21.08"/>
    <n v="15.36"/>
    <n v="1.3644288000000002"/>
    <n v="0"/>
    <n v="0"/>
    <n v="0"/>
  </r>
  <r>
    <x v="9"/>
    <n v="15"/>
    <n v="1"/>
    <s v="OFF"/>
    <d v="2019-06-15T00:00:00"/>
    <s v="Avg of 4 NM Projects"/>
    <n v="17"/>
    <n v="73.984999999999999"/>
    <n v="0.41564606741573035"/>
    <n v="24.15"/>
    <n v="15.77"/>
    <n v="1.16674345"/>
    <n v="0"/>
    <n v="0"/>
    <n v="0"/>
  </r>
  <r>
    <x v="9"/>
    <n v="15"/>
    <n v="1"/>
    <s v="OFF"/>
    <d v="2019-06-15T00:00:00"/>
    <s v="Avg of 4 NM Projects"/>
    <n v="18"/>
    <n v="41.34"/>
    <n v="0.23224719101123598"/>
    <n v="28.71"/>
    <n v="15.7"/>
    <n v="0.649038"/>
    <n v="0"/>
    <n v="0"/>
    <n v="0"/>
  </r>
  <r>
    <x v="9"/>
    <n v="15"/>
    <n v="1"/>
    <s v="OFF"/>
    <d v="2019-06-15T00:00:00"/>
    <s v="Avg of 4 NM Projects"/>
    <n v="19"/>
    <n v="20.995000000000001"/>
    <n v="0.11794943820224719"/>
    <n v="27.68"/>
    <n v="16.22"/>
    <n v="0.34053890000000003"/>
    <n v="0"/>
    <n v="0"/>
    <n v="0"/>
  </r>
  <r>
    <x v="9"/>
    <n v="15"/>
    <n v="1"/>
    <s v="OFF"/>
    <d v="2019-06-15T00:00:00"/>
    <s v="Avg of 4 NM Projects"/>
    <n v="20"/>
    <n v="4.7350000000000003"/>
    <n v="2.6601123595505621E-2"/>
    <n v="25.07"/>
    <n v="16.14"/>
    <n v="7.6422900000000016E-2"/>
    <n v="0"/>
    <n v="0"/>
    <n v="0"/>
  </r>
  <r>
    <x v="9"/>
    <n v="15"/>
    <n v="1"/>
    <s v="OFF"/>
    <d v="2019-06-15T00:00:00"/>
    <s v="Avg of 4 NM Projects"/>
    <n v="21"/>
    <n v="0.13"/>
    <n v="7.3033707865168538E-4"/>
    <n v="22.19"/>
    <n v="15.52"/>
    <n v="2.0176E-3"/>
    <n v="0"/>
    <n v="0"/>
    <n v="0"/>
  </r>
  <r>
    <x v="9"/>
    <n v="15"/>
    <n v="1"/>
    <s v="OFF"/>
    <d v="2019-06-15T00:00:00"/>
    <s v="Avg of 4 NM Projects"/>
    <n v="22"/>
    <n v="0"/>
    <n v="0"/>
    <n v="21.48"/>
    <n v="16.010000000000002"/>
    <n v="0"/>
    <n v="1"/>
    <n v="0"/>
    <n v="0"/>
  </r>
  <r>
    <x v="9"/>
    <n v="15"/>
    <n v="1"/>
    <s v="OFF"/>
    <d v="2019-06-15T00:00:00"/>
    <s v="Avg of 4 NM Projects"/>
    <n v="23"/>
    <n v="0"/>
    <n v="0"/>
    <n v="20.14"/>
    <n v="15.7"/>
    <n v="0"/>
    <n v="1"/>
    <n v="0"/>
    <n v="0"/>
  </r>
  <r>
    <x v="9"/>
    <n v="15"/>
    <n v="1"/>
    <s v="OFF"/>
    <d v="2019-06-15T00:00:00"/>
    <s v="Avg of 4 NM Projects"/>
    <n v="24"/>
    <n v="-0.13"/>
    <n v="-7.3033707865168538E-4"/>
    <n v="20.010000000000002"/>
    <n v="14.62"/>
    <n v="-1.9006000000000001E-3"/>
    <n v="0"/>
    <n v="0"/>
    <n v="0"/>
  </r>
  <r>
    <x v="9"/>
    <n v="16"/>
    <n v="2"/>
    <s v="OFF"/>
    <d v="2019-06-16T00:00:00"/>
    <s v="Avg of 4 NM Projects"/>
    <n v="1"/>
    <n v="-0.13"/>
    <n v="-7.3033707865168538E-4"/>
    <n v="20.56"/>
    <n v="14.57"/>
    <n v="-1.8941000000000001E-3"/>
    <n v="0"/>
    <n v="0"/>
    <n v="0"/>
  </r>
  <r>
    <x v="9"/>
    <n v="16"/>
    <n v="2"/>
    <s v="OFF"/>
    <d v="2019-06-16T00:00:00"/>
    <s v="Avg of 4 NM Projects"/>
    <n v="2"/>
    <n v="-0.13"/>
    <n v="-7.3033707865168538E-4"/>
    <n v="19.899999999999999"/>
    <n v="14.35"/>
    <n v="-1.8655E-3"/>
    <n v="0"/>
    <n v="0"/>
    <n v="0"/>
  </r>
  <r>
    <x v="9"/>
    <n v="16"/>
    <n v="2"/>
    <s v="OFF"/>
    <d v="2019-06-16T00:00:00"/>
    <s v="Avg of 4 NM Projects"/>
    <n v="3"/>
    <n v="-0.13"/>
    <n v="-7.3033707865168538E-4"/>
    <n v="16.32"/>
    <n v="6.34"/>
    <n v="-8.2420000000000008E-4"/>
    <n v="0"/>
    <n v="0"/>
    <n v="0"/>
  </r>
  <r>
    <x v="9"/>
    <n v="16"/>
    <n v="2"/>
    <s v="OFF"/>
    <d v="2019-06-16T00:00:00"/>
    <s v="Avg of 4 NM Projects"/>
    <n v="4"/>
    <n v="-0.13"/>
    <n v="-7.3033707865168538E-4"/>
    <n v="15.58"/>
    <n v="-7.84"/>
    <n v="1.0192000000000001E-3"/>
    <n v="0"/>
    <n v="0"/>
    <n v="0"/>
  </r>
  <r>
    <x v="9"/>
    <n v="16"/>
    <n v="2"/>
    <s v="OFF"/>
    <d v="2019-06-16T00:00:00"/>
    <s v="Avg of 4 NM Projects"/>
    <n v="5"/>
    <n v="-0.26"/>
    <n v="-1.4606741573033708E-3"/>
    <n v="15.66"/>
    <n v="2.25"/>
    <n v="-5.8500000000000002E-4"/>
    <n v="0"/>
    <n v="0"/>
    <n v="0"/>
  </r>
  <r>
    <x v="9"/>
    <n v="16"/>
    <n v="2"/>
    <s v="OFF"/>
    <d v="2019-06-16T00:00:00"/>
    <s v="Avg of 4 NM Projects"/>
    <n v="6"/>
    <n v="1.665"/>
    <n v="9.3539325842696627E-3"/>
    <n v="15.83"/>
    <n v="8.9"/>
    <n v="1.48185E-2"/>
    <n v="0"/>
    <n v="0"/>
    <n v="0"/>
  </r>
  <r>
    <x v="9"/>
    <n v="16"/>
    <n v="2"/>
    <s v="OFF"/>
    <d v="2019-06-16T00:00:00"/>
    <s v="Avg of 4 NM Projects"/>
    <n v="7"/>
    <n v="15.870000000000001"/>
    <n v="8.915730337078652E-2"/>
    <n v="15.72"/>
    <n v="15.34"/>
    <n v="0.24344580000000002"/>
    <n v="0"/>
    <n v="0"/>
    <n v="0"/>
  </r>
  <r>
    <x v="9"/>
    <n v="16"/>
    <n v="2"/>
    <s v="ON"/>
    <d v="2019-06-16T00:00:00"/>
    <s v="Avg of 4 NM Projects"/>
    <n v="8"/>
    <n v="43.515000000000001"/>
    <n v="0.24446629213483145"/>
    <n v="17.96"/>
    <n v="15.09"/>
    <n v="0.65664135000000001"/>
    <n v="0"/>
    <n v="0"/>
    <n v="0"/>
  </r>
  <r>
    <x v="9"/>
    <n v="16"/>
    <n v="2"/>
    <s v="ON"/>
    <d v="2019-06-16T00:00:00"/>
    <s v="Avg of 4 NM Projects"/>
    <n v="9"/>
    <n v="78.594999999999999"/>
    <n v="0.44154494382022469"/>
    <n v="22.37"/>
    <n v="14.79"/>
    <n v="1.1624200499999999"/>
    <n v="0"/>
    <n v="0"/>
    <n v="0"/>
  </r>
  <r>
    <x v="9"/>
    <n v="16"/>
    <n v="2"/>
    <s v="ON"/>
    <d v="2019-06-16T00:00:00"/>
    <s v="Avg of 4 NM Projects"/>
    <n v="10"/>
    <n v="111.86999999999999"/>
    <n v="0.62848314606741562"/>
    <n v="23.53"/>
    <n v="15.14"/>
    <n v="1.6937117999999998"/>
    <n v="0"/>
    <n v="1"/>
    <n v="0"/>
  </r>
  <r>
    <x v="9"/>
    <n v="16"/>
    <n v="2"/>
    <s v="ON"/>
    <d v="2019-06-16T00:00:00"/>
    <s v="Avg of 4 NM Projects"/>
    <n v="11"/>
    <n v="133.12499999999997"/>
    <n v="0.74789325842696608"/>
    <n v="23.32"/>
    <n v="18.37"/>
    <n v="2.4455062499999993"/>
    <n v="0"/>
    <n v="1"/>
    <n v="0"/>
  </r>
  <r>
    <x v="9"/>
    <n v="16"/>
    <n v="2"/>
    <s v="ON"/>
    <d v="2019-06-16T00:00:00"/>
    <s v="Avg of 4 NM Projects"/>
    <n v="12"/>
    <n v="141.185"/>
    <n v="0.79317415730337082"/>
    <n v="23.86"/>
    <n v="26.41"/>
    <n v="3.7286958500000003"/>
    <n v="0"/>
    <n v="1"/>
    <n v="0"/>
  </r>
  <r>
    <x v="9"/>
    <n v="16"/>
    <n v="2"/>
    <s v="ON"/>
    <d v="2019-06-16T00:00:00"/>
    <s v="Avg of 4 NM Projects"/>
    <n v="13"/>
    <n v="124.55"/>
    <n v="0.69971910112359548"/>
    <n v="23.93"/>
    <n v="29.21"/>
    <n v="3.6381055"/>
    <n v="0"/>
    <n v="1"/>
    <n v="0"/>
  </r>
  <r>
    <x v="9"/>
    <n v="16"/>
    <n v="2"/>
    <s v="ON"/>
    <d v="2019-06-16T00:00:00"/>
    <s v="Avg of 4 NM Projects"/>
    <n v="14"/>
    <n v="133.25"/>
    <n v="0.7485955056179775"/>
    <n v="23.42"/>
    <n v="29.03"/>
    <n v="3.8682474999999998"/>
    <n v="0"/>
    <n v="1"/>
    <n v="0"/>
  </r>
  <r>
    <x v="9"/>
    <n v="16"/>
    <n v="2"/>
    <s v="ON"/>
    <d v="2019-06-16T00:00:00"/>
    <s v="Avg of 4 NM Projects"/>
    <n v="15"/>
    <n v="125.44000000000001"/>
    <n v="0.70471910112359559"/>
    <n v="24.24"/>
    <n v="26.12"/>
    <n v="3.2764928000000006"/>
    <n v="0"/>
    <n v="1"/>
    <n v="0"/>
  </r>
  <r>
    <x v="9"/>
    <n v="16"/>
    <n v="2"/>
    <s v="ON"/>
    <d v="2019-06-16T00:00:00"/>
    <s v="Avg of 4 NM Projects"/>
    <n v="16"/>
    <n v="110.465"/>
    <n v="0.62058988764044942"/>
    <n v="24.86"/>
    <n v="24.34"/>
    <n v="2.6887181"/>
    <n v="0"/>
    <n v="1"/>
    <n v="0"/>
  </r>
  <r>
    <x v="9"/>
    <n v="16"/>
    <n v="2"/>
    <s v="ON"/>
    <d v="2019-06-16T00:00:00"/>
    <s v="Avg of 4 NM Projects"/>
    <n v="17"/>
    <n v="76.03"/>
    <n v="0.42713483146067416"/>
    <n v="27.07"/>
    <n v="20.309999999999999"/>
    <n v="1.5441693000000001"/>
    <n v="0"/>
    <n v="0"/>
    <n v="0"/>
  </r>
  <r>
    <x v="9"/>
    <n v="16"/>
    <n v="2"/>
    <s v="ON"/>
    <d v="2019-06-16T00:00:00"/>
    <s v="Avg of 4 NM Projects"/>
    <n v="18"/>
    <n v="59.774999999999991"/>
    <n v="0.33581460674157299"/>
    <n v="27.84"/>
    <n v="18.47"/>
    <n v="1.1040442499999996"/>
    <n v="0"/>
    <n v="0"/>
    <n v="0"/>
  </r>
  <r>
    <x v="9"/>
    <n v="16"/>
    <n v="2"/>
    <s v="ON"/>
    <d v="2019-06-16T00:00:00"/>
    <s v="Avg of 4 NM Projects"/>
    <n v="19"/>
    <n v="30.844999999999999"/>
    <n v="0.17328651685393257"/>
    <n v="26.22"/>
    <n v="18.510000000000002"/>
    <n v="0.57094095"/>
    <n v="0"/>
    <n v="0"/>
    <n v="0"/>
  </r>
  <r>
    <x v="9"/>
    <n v="16"/>
    <n v="2"/>
    <s v="ON"/>
    <d v="2019-06-16T00:00:00"/>
    <s v="Avg of 4 NM Projects"/>
    <n v="20"/>
    <n v="8.6999999999999993"/>
    <n v="4.887640449438202E-2"/>
    <n v="29.58"/>
    <n v="18.16"/>
    <n v="0.15799199999999999"/>
    <n v="0"/>
    <n v="0"/>
    <n v="0"/>
  </r>
  <r>
    <x v="9"/>
    <n v="16"/>
    <n v="2"/>
    <s v="ON"/>
    <d v="2019-06-16T00:00:00"/>
    <s v="Avg of 4 NM Projects"/>
    <n v="21"/>
    <n v="0.51500000000000001"/>
    <n v="2.8932584269662923E-3"/>
    <n v="30.66"/>
    <n v="19.34"/>
    <n v="9.9601000000000012E-3"/>
    <n v="0"/>
    <n v="0"/>
    <n v="0"/>
  </r>
  <r>
    <x v="9"/>
    <n v="16"/>
    <n v="2"/>
    <s v="ON"/>
    <d v="2019-06-16T00:00:00"/>
    <s v="Avg of 4 NM Projects"/>
    <n v="22"/>
    <n v="-0.13"/>
    <n v="-7.3033707865168538E-4"/>
    <n v="28.21"/>
    <n v="19.25"/>
    <n v="-2.5025E-3"/>
    <n v="0"/>
    <n v="0"/>
    <n v="0"/>
  </r>
  <r>
    <x v="9"/>
    <n v="16"/>
    <n v="2"/>
    <s v="ON"/>
    <d v="2019-06-16T00:00:00"/>
    <s v="Avg of 4 NM Projects"/>
    <n v="23"/>
    <n v="0"/>
    <n v="0"/>
    <n v="23.14"/>
    <n v="17.52"/>
    <n v="0"/>
    <n v="1"/>
    <n v="0"/>
    <n v="0"/>
  </r>
  <r>
    <x v="9"/>
    <n v="16"/>
    <n v="2"/>
    <s v="OFF"/>
    <d v="2019-06-16T00:00:00"/>
    <s v="Avg of 4 NM Projects"/>
    <n v="24"/>
    <n v="0"/>
    <n v="0"/>
    <n v="20.81"/>
    <n v="18.170000000000002"/>
    <n v="0"/>
    <n v="1"/>
    <n v="0"/>
    <n v="0"/>
  </r>
  <r>
    <x v="9"/>
    <n v="17"/>
    <n v="3"/>
    <s v="OFF"/>
    <d v="2019-06-17T00:00:00"/>
    <s v="Avg of 4 NM Projects"/>
    <n v="1"/>
    <n v="-0.13"/>
    <n v="-7.3033707865168538E-4"/>
    <n v="19.95"/>
    <n v="17.3"/>
    <n v="-2.2490000000000001E-3"/>
    <n v="0"/>
    <n v="0"/>
    <n v="0"/>
  </r>
  <r>
    <x v="9"/>
    <n v="17"/>
    <n v="3"/>
    <s v="OFF"/>
    <d v="2019-06-17T00:00:00"/>
    <s v="Avg of 4 NM Projects"/>
    <n v="2"/>
    <n v="0"/>
    <n v="0"/>
    <n v="19.12"/>
    <n v="16.600000000000001"/>
    <n v="0"/>
    <n v="1"/>
    <n v="0"/>
    <n v="0"/>
  </r>
  <r>
    <x v="9"/>
    <n v="17"/>
    <n v="3"/>
    <s v="OFF"/>
    <d v="2019-06-17T00:00:00"/>
    <s v="Avg of 4 NM Projects"/>
    <n v="3"/>
    <n v="-0.13"/>
    <n v="-7.3033707865168538E-4"/>
    <n v="16.57"/>
    <n v="15.2"/>
    <n v="-1.9759999999999999E-3"/>
    <n v="0"/>
    <n v="0"/>
    <n v="0"/>
  </r>
  <r>
    <x v="9"/>
    <n v="17"/>
    <n v="3"/>
    <s v="OFF"/>
    <d v="2019-06-17T00:00:00"/>
    <s v="Avg of 4 NM Projects"/>
    <n v="4"/>
    <n v="-0.26"/>
    <n v="-1.4606741573033708E-3"/>
    <n v="15.86"/>
    <n v="14.74"/>
    <n v="-3.8324000000000001E-3"/>
    <n v="0"/>
    <n v="0"/>
    <n v="0"/>
  </r>
  <r>
    <x v="9"/>
    <n v="17"/>
    <n v="3"/>
    <s v="OFF"/>
    <d v="2019-06-17T00:00:00"/>
    <s v="Avg of 4 NM Projects"/>
    <n v="5"/>
    <n v="-0.13"/>
    <n v="-7.3033707865168538E-4"/>
    <n v="16.239999999999998"/>
    <n v="14.65"/>
    <n v="-1.9045000000000002E-3"/>
    <n v="0"/>
    <n v="0"/>
    <n v="0"/>
  </r>
  <r>
    <x v="9"/>
    <n v="17"/>
    <n v="3"/>
    <s v="OFF"/>
    <d v="2019-06-17T00:00:00"/>
    <s v="Avg of 4 NM Projects"/>
    <n v="6"/>
    <n v="1.03"/>
    <n v="5.7865168539325846E-3"/>
    <n v="19.04"/>
    <n v="14.7"/>
    <n v="1.5141E-2"/>
    <n v="0"/>
    <n v="0"/>
    <n v="0"/>
  </r>
  <r>
    <x v="9"/>
    <n v="17"/>
    <n v="3"/>
    <s v="OFF"/>
    <d v="2019-06-17T00:00:00"/>
    <s v="Avg of 4 NM Projects"/>
    <n v="7"/>
    <n v="16.38"/>
    <n v="9.2022471910112355E-2"/>
    <n v="21.51"/>
    <n v="14.77"/>
    <n v="0.24193259999999997"/>
    <n v="0"/>
    <n v="0"/>
    <n v="0"/>
  </r>
  <r>
    <x v="9"/>
    <n v="17"/>
    <n v="3"/>
    <s v="ON"/>
    <d v="2019-06-17T00:00:00"/>
    <s v="Avg of 4 NM Projects"/>
    <n v="8"/>
    <n v="60.924999999999997"/>
    <n v="0.34227528089887638"/>
    <n v="24.39"/>
    <n v="18.43"/>
    <n v="1.1228477499999998"/>
    <n v="0"/>
    <n v="0"/>
    <n v="0"/>
  </r>
  <r>
    <x v="9"/>
    <n v="17"/>
    <n v="3"/>
    <s v="ON"/>
    <d v="2019-06-17T00:00:00"/>
    <s v="Avg of 4 NM Projects"/>
    <n v="9"/>
    <n v="98.685000000000002"/>
    <n v="0.55441011235955062"/>
    <n v="21.18"/>
    <n v="16.34"/>
    <n v="1.6125129"/>
    <n v="0"/>
    <n v="1"/>
    <n v="0"/>
  </r>
  <r>
    <x v="9"/>
    <n v="17"/>
    <n v="3"/>
    <s v="ON"/>
    <d v="2019-06-17T00:00:00"/>
    <s v="Avg of 4 NM Projects"/>
    <n v="10"/>
    <n v="109.69499999999999"/>
    <n v="0.61626404494382014"/>
    <n v="22.09"/>
    <n v="16"/>
    <n v="1.7551199999999998"/>
    <n v="0"/>
    <n v="1"/>
    <n v="0"/>
  </r>
  <r>
    <x v="9"/>
    <n v="17"/>
    <n v="3"/>
    <s v="ON"/>
    <d v="2019-06-17T00:00:00"/>
    <s v="Avg of 4 NM Projects"/>
    <n v="11"/>
    <n v="131.72000000000003"/>
    <n v="0.7400000000000001"/>
    <n v="22.89"/>
    <n v="16.420000000000002"/>
    <n v="2.1628424000000006"/>
    <n v="0"/>
    <n v="1"/>
    <n v="0"/>
  </r>
  <r>
    <x v="9"/>
    <n v="17"/>
    <n v="3"/>
    <s v="ON"/>
    <d v="2019-06-17T00:00:00"/>
    <s v="Avg of 4 NM Projects"/>
    <n v="12"/>
    <n v="142.85499999999999"/>
    <n v="0.80255617977528082"/>
    <n v="24.41"/>
    <n v="17.77"/>
    <n v="2.5385333499999998"/>
    <n v="0"/>
    <n v="1"/>
    <n v="0"/>
  </r>
  <r>
    <x v="9"/>
    <n v="17"/>
    <n v="3"/>
    <s v="ON"/>
    <d v="2019-06-17T00:00:00"/>
    <s v="Avg of 4 NM Projects"/>
    <n v="13"/>
    <n v="145.79499999999999"/>
    <n v="0.81907303370786511"/>
    <n v="25.06"/>
    <n v="18.77"/>
    <n v="2.7365721499999993"/>
    <n v="0"/>
    <n v="1"/>
    <n v="0"/>
  </r>
  <r>
    <x v="9"/>
    <n v="17"/>
    <n v="3"/>
    <s v="ON"/>
    <d v="2019-06-17T00:00:00"/>
    <s v="Avg of 4 NM Projects"/>
    <n v="14"/>
    <n v="140.29"/>
    <n v="0.78814606741573034"/>
    <n v="27.11"/>
    <n v="18.71"/>
    <n v="2.6248258999999998"/>
    <n v="0"/>
    <n v="1"/>
    <n v="0"/>
  </r>
  <r>
    <x v="9"/>
    <n v="17"/>
    <n v="3"/>
    <s v="ON"/>
    <d v="2019-06-17T00:00:00"/>
    <s v="Avg of 4 NM Projects"/>
    <n v="15"/>
    <n v="130.69"/>
    <n v="0.73421348314606738"/>
    <n v="27.46"/>
    <n v="16.899999999999999"/>
    <n v="2.2086609999999998"/>
    <n v="0"/>
    <n v="1"/>
    <n v="0"/>
  </r>
  <r>
    <x v="9"/>
    <n v="17"/>
    <n v="3"/>
    <s v="ON"/>
    <d v="2019-06-17T00:00:00"/>
    <s v="Avg of 4 NM Projects"/>
    <n v="16"/>
    <n v="115.46"/>
    <n v="0.64865168539325835"/>
    <n v="29.45"/>
    <n v="17.38"/>
    <n v="2.0066947999999996"/>
    <n v="0"/>
    <n v="1"/>
    <n v="0"/>
  </r>
  <r>
    <x v="9"/>
    <n v="17"/>
    <n v="3"/>
    <s v="ON"/>
    <d v="2019-06-17T00:00:00"/>
    <s v="Avg of 4 NM Projects"/>
    <n v="17"/>
    <n v="94.585000000000008"/>
    <n v="0.53137640449438206"/>
    <n v="30.99"/>
    <n v="18.13"/>
    <n v="1.7148260500000001"/>
    <n v="0"/>
    <n v="1"/>
    <n v="0"/>
  </r>
  <r>
    <x v="9"/>
    <n v="17"/>
    <n v="3"/>
    <s v="ON"/>
    <d v="2019-06-17T00:00:00"/>
    <s v="Avg of 4 NM Projects"/>
    <n v="18"/>
    <n v="68.61"/>
    <n v="0.3854494382022472"/>
    <n v="30.8"/>
    <n v="18.2"/>
    <n v="1.248702"/>
    <n v="0"/>
    <n v="0"/>
    <n v="0"/>
  </r>
  <r>
    <x v="9"/>
    <n v="17"/>
    <n v="3"/>
    <s v="ON"/>
    <d v="2019-06-17T00:00:00"/>
    <s v="Avg of 4 NM Projects"/>
    <n v="19"/>
    <n v="32.644999999999996"/>
    <n v="0.18339887640449437"/>
    <n v="28.37"/>
    <n v="19.72"/>
    <n v="0.64375939999999987"/>
    <n v="0"/>
    <n v="0"/>
    <n v="0"/>
  </r>
  <r>
    <x v="9"/>
    <n v="17"/>
    <n v="3"/>
    <s v="ON"/>
    <d v="2019-06-17T00:00:00"/>
    <s v="Avg of 4 NM Projects"/>
    <n v="20"/>
    <n v="10.5"/>
    <n v="5.8988764044943819E-2"/>
    <n v="27.6"/>
    <n v="19.13"/>
    <n v="0.20086499999999999"/>
    <n v="0"/>
    <n v="0"/>
    <n v="0"/>
  </r>
  <r>
    <x v="9"/>
    <n v="17"/>
    <n v="3"/>
    <s v="ON"/>
    <d v="2019-06-17T00:00:00"/>
    <s v="Avg of 4 NM Projects"/>
    <n v="21"/>
    <n v="0.89500000000000002"/>
    <n v="5.0280898876404493E-3"/>
    <n v="28.25"/>
    <n v="18.45"/>
    <n v="1.651275E-2"/>
    <n v="0"/>
    <n v="0"/>
    <n v="0"/>
  </r>
  <r>
    <x v="9"/>
    <n v="17"/>
    <n v="3"/>
    <s v="ON"/>
    <d v="2019-06-17T00:00:00"/>
    <s v="Avg of 4 NM Projects"/>
    <n v="22"/>
    <n v="-0.13"/>
    <n v="-7.3033707865168538E-4"/>
    <n v="27.6"/>
    <n v="23.22"/>
    <n v="-3.0186000000000002E-3"/>
    <n v="0"/>
    <n v="0"/>
    <n v="0"/>
  </r>
  <r>
    <x v="9"/>
    <n v="17"/>
    <n v="3"/>
    <s v="ON"/>
    <d v="2019-06-17T00:00:00"/>
    <s v="Avg of 4 NM Projects"/>
    <n v="23"/>
    <n v="-0.26"/>
    <n v="-1.4606741573033708E-3"/>
    <n v="24.96"/>
    <n v="19.05"/>
    <n v="-4.9529999999999999E-3"/>
    <n v="0"/>
    <n v="0"/>
    <n v="0"/>
  </r>
  <r>
    <x v="9"/>
    <n v="17"/>
    <n v="3"/>
    <s v="OFF"/>
    <d v="2019-06-17T00:00:00"/>
    <s v="Avg of 4 NM Projects"/>
    <n v="24"/>
    <n v="0"/>
    <n v="0"/>
    <n v="23.15"/>
    <n v="19.11"/>
    <n v="0"/>
    <n v="1"/>
    <n v="0"/>
    <n v="0"/>
  </r>
  <r>
    <x v="9"/>
    <n v="18"/>
    <n v="4"/>
    <s v="OFF"/>
    <d v="2019-06-18T00:00:00"/>
    <s v="Avg of 4 NM Projects"/>
    <n v="1"/>
    <n v="0"/>
    <n v="0"/>
    <n v="19.28"/>
    <n v="17.48"/>
    <n v="0"/>
    <n v="1"/>
    <n v="0"/>
    <n v="0"/>
  </r>
  <r>
    <x v="9"/>
    <n v="18"/>
    <n v="4"/>
    <s v="OFF"/>
    <d v="2019-06-18T00:00:00"/>
    <s v="Avg of 4 NM Projects"/>
    <n v="2"/>
    <n v="-0.13"/>
    <n v="-7.3033707865168538E-4"/>
    <n v="15.94"/>
    <n v="15.81"/>
    <n v="-2.0553000000000004E-3"/>
    <n v="0"/>
    <n v="0"/>
    <n v="0"/>
  </r>
  <r>
    <x v="9"/>
    <n v="18"/>
    <n v="4"/>
    <s v="OFF"/>
    <d v="2019-06-18T00:00:00"/>
    <s v="Avg of 4 NM Projects"/>
    <n v="3"/>
    <n v="-0.13"/>
    <n v="-7.3033707865168538E-4"/>
    <n v="15.66"/>
    <n v="16.010000000000002"/>
    <n v="-2.0813000000000003E-3"/>
    <n v="0"/>
    <n v="0"/>
    <n v="0"/>
  </r>
  <r>
    <x v="9"/>
    <n v="18"/>
    <n v="4"/>
    <s v="OFF"/>
    <d v="2019-06-18T00:00:00"/>
    <s v="Avg of 4 NM Projects"/>
    <n v="4"/>
    <n v="0"/>
    <n v="0"/>
    <n v="15.61"/>
    <n v="15.67"/>
    <n v="0"/>
    <n v="1"/>
    <n v="0"/>
    <n v="0"/>
  </r>
  <r>
    <x v="9"/>
    <n v="18"/>
    <n v="4"/>
    <s v="OFF"/>
    <d v="2019-06-18T00:00:00"/>
    <s v="Avg of 4 NM Projects"/>
    <n v="5"/>
    <n v="-0.26"/>
    <n v="-1.4606741573033708E-3"/>
    <n v="15.45"/>
    <n v="15.98"/>
    <n v="-4.1548000000000002E-3"/>
    <n v="0"/>
    <n v="0"/>
    <n v="0"/>
  </r>
  <r>
    <x v="9"/>
    <n v="18"/>
    <n v="4"/>
    <s v="OFF"/>
    <d v="2019-06-18T00:00:00"/>
    <s v="Avg of 4 NM Projects"/>
    <n v="6"/>
    <n v="1.9200000000000002"/>
    <n v="1.0786516853932586E-2"/>
    <n v="16.739999999999998"/>
    <n v="18.47"/>
    <n v="3.5462400000000005E-2"/>
    <n v="0"/>
    <n v="0"/>
    <n v="0"/>
  </r>
  <r>
    <x v="9"/>
    <n v="18"/>
    <n v="4"/>
    <s v="OFF"/>
    <d v="2019-06-18T00:00:00"/>
    <s v="Avg of 4 NM Projects"/>
    <n v="7"/>
    <n v="14.33"/>
    <n v="8.0505617977528088E-2"/>
    <n v="21.87"/>
    <n v="21.1"/>
    <n v="0.30236299999999999"/>
    <n v="0"/>
    <n v="0"/>
    <n v="0"/>
  </r>
  <r>
    <x v="9"/>
    <n v="18"/>
    <n v="4"/>
    <s v="ON"/>
    <d v="2019-06-18T00:00:00"/>
    <s v="Avg of 4 NM Projects"/>
    <n v="8"/>
    <n v="37.25"/>
    <n v="0.20926966292134833"/>
    <n v="23.96"/>
    <n v="18.91"/>
    <n v="0.70439750000000001"/>
    <n v="0"/>
    <n v="0"/>
    <n v="0"/>
  </r>
  <r>
    <x v="9"/>
    <n v="18"/>
    <n v="4"/>
    <s v="ON"/>
    <d v="2019-06-18T00:00:00"/>
    <s v="Avg of 4 NM Projects"/>
    <n v="9"/>
    <n v="60.29"/>
    <n v="0.33870786516853935"/>
    <n v="22.47"/>
    <n v="20.21"/>
    <n v="1.2184609"/>
    <n v="0"/>
    <n v="0"/>
    <n v="0"/>
  </r>
  <r>
    <x v="9"/>
    <n v="18"/>
    <n v="4"/>
    <s v="ON"/>
    <d v="2019-06-18T00:00:00"/>
    <s v="Avg of 4 NM Projects"/>
    <n v="10"/>
    <n v="84.72999999999999"/>
    <n v="0.47601123595505612"/>
    <n v="23.96"/>
    <n v="29.42"/>
    <n v="2.4927565999999999"/>
    <n v="0"/>
    <n v="0"/>
    <n v="0"/>
  </r>
  <r>
    <x v="9"/>
    <n v="18"/>
    <n v="4"/>
    <s v="ON"/>
    <d v="2019-06-18T00:00:00"/>
    <s v="Avg of 4 NM Projects"/>
    <n v="11"/>
    <n v="109.185"/>
    <n v="0.61339887640449442"/>
    <n v="22.44"/>
    <n v="26.2"/>
    <n v="2.8606469999999997"/>
    <n v="0"/>
    <n v="1"/>
    <n v="0"/>
  </r>
  <r>
    <x v="9"/>
    <n v="18"/>
    <n v="4"/>
    <s v="ON"/>
    <d v="2019-06-18T00:00:00"/>
    <s v="Avg of 4 NM Projects"/>
    <n v="12"/>
    <n v="97.534999999999982"/>
    <n v="0.54794943820224706"/>
    <n v="25"/>
    <n v="26.88"/>
    <n v="2.6217407999999995"/>
    <n v="0"/>
    <n v="1"/>
    <n v="0"/>
  </r>
  <r>
    <x v="9"/>
    <n v="18"/>
    <n v="4"/>
    <s v="ON"/>
    <d v="2019-06-18T00:00:00"/>
    <s v="Avg of 4 NM Projects"/>
    <n v="13"/>
    <n v="80.13"/>
    <n v="0.45016853932584266"/>
    <n v="25"/>
    <n v="27.66"/>
    <n v="2.2163957999999999"/>
    <n v="0"/>
    <n v="0"/>
    <n v="0"/>
  </r>
  <r>
    <x v="9"/>
    <n v="18"/>
    <n v="4"/>
    <s v="ON"/>
    <d v="2019-06-18T00:00:00"/>
    <s v="Avg of 4 NM Projects"/>
    <n v="14"/>
    <n v="77.699999999999989"/>
    <n v="0.43651685393258421"/>
    <n v="24.97"/>
    <n v="29.46"/>
    <n v="2.2890419999999998"/>
    <n v="0"/>
    <n v="0"/>
    <n v="0"/>
  </r>
  <r>
    <x v="9"/>
    <n v="18"/>
    <n v="4"/>
    <s v="ON"/>
    <d v="2019-06-18T00:00:00"/>
    <s v="Avg of 4 NM Projects"/>
    <n v="15"/>
    <n v="86.79"/>
    <n v="0.4875842696629214"/>
    <n v="24.86"/>
    <n v="33.01"/>
    <n v="2.8649378999999997"/>
    <n v="0"/>
    <n v="0"/>
    <n v="0"/>
  </r>
  <r>
    <x v="9"/>
    <n v="18"/>
    <n v="4"/>
    <s v="ON"/>
    <d v="2019-06-18T00:00:00"/>
    <s v="Avg of 4 NM Projects"/>
    <n v="16"/>
    <n v="81.28"/>
    <n v="0.45662921348314606"/>
    <n v="23.13"/>
    <n v="24.79"/>
    <n v="2.0149311999999999"/>
    <n v="0"/>
    <n v="0"/>
    <n v="0"/>
  </r>
  <r>
    <x v="9"/>
    <n v="18"/>
    <n v="4"/>
    <s v="ON"/>
    <d v="2019-06-18T00:00:00"/>
    <s v="Avg of 4 NM Projects"/>
    <n v="17"/>
    <n v="59.39"/>
    <n v="0.33365168539325846"/>
    <n v="23.56"/>
    <n v="25.32"/>
    <n v="1.5037547999999998"/>
    <n v="0"/>
    <n v="0"/>
    <n v="0"/>
  </r>
  <r>
    <x v="9"/>
    <n v="18"/>
    <n v="4"/>
    <s v="ON"/>
    <d v="2019-06-18T00:00:00"/>
    <s v="Avg of 4 NM Projects"/>
    <n v="18"/>
    <n v="36.094999999999999"/>
    <n v="0.20278089887640449"/>
    <n v="26.02"/>
    <n v="24.3"/>
    <n v="0.87710850000000007"/>
    <n v="0"/>
    <n v="0"/>
    <n v="0"/>
  </r>
  <r>
    <x v="9"/>
    <n v="18"/>
    <n v="4"/>
    <s v="ON"/>
    <d v="2019-06-18T00:00:00"/>
    <s v="Avg of 4 NM Projects"/>
    <n v="19"/>
    <n v="16.899999999999999"/>
    <n v="9.4943820224719089E-2"/>
    <n v="23.97"/>
    <n v="28.23"/>
    <n v="0.47708699999999998"/>
    <n v="0"/>
    <n v="0"/>
    <n v="0"/>
  </r>
  <r>
    <x v="9"/>
    <n v="18"/>
    <n v="4"/>
    <s v="ON"/>
    <d v="2019-06-18T00:00:00"/>
    <s v="Avg of 4 NM Projects"/>
    <n v="20"/>
    <n v="5.4999999999999991"/>
    <n v="3.0898876404494378E-2"/>
    <n v="22.91"/>
    <n v="21.26"/>
    <n v="0.11692999999999999"/>
    <n v="0"/>
    <n v="0"/>
    <n v="0"/>
  </r>
  <r>
    <x v="9"/>
    <n v="18"/>
    <n v="4"/>
    <s v="ON"/>
    <d v="2019-06-18T00:00:00"/>
    <s v="Avg of 4 NM Projects"/>
    <n v="21"/>
    <n v="0.13"/>
    <n v="7.3033707865168538E-4"/>
    <n v="25.7"/>
    <n v="24.39"/>
    <n v="3.1707000000000003E-3"/>
    <n v="0"/>
    <n v="0"/>
    <n v="0"/>
  </r>
  <r>
    <x v="9"/>
    <n v="18"/>
    <n v="4"/>
    <s v="ON"/>
    <d v="2019-06-18T00:00:00"/>
    <s v="Avg of 4 NM Projects"/>
    <n v="22"/>
    <n v="-0.13"/>
    <n v="-7.3033707865168538E-4"/>
    <n v="23.31"/>
    <n v="26.5"/>
    <n v="-3.4450000000000001E-3"/>
    <n v="0"/>
    <n v="0"/>
    <n v="0"/>
  </r>
  <r>
    <x v="9"/>
    <n v="18"/>
    <n v="4"/>
    <s v="ON"/>
    <d v="2019-06-18T00:00:00"/>
    <s v="Avg of 4 NM Projects"/>
    <n v="23"/>
    <n v="0"/>
    <n v="0"/>
    <n v="21.51"/>
    <n v="18.05"/>
    <n v="0"/>
    <n v="1"/>
    <n v="0"/>
    <n v="0"/>
  </r>
  <r>
    <x v="9"/>
    <n v="18"/>
    <n v="4"/>
    <s v="OFF"/>
    <d v="2019-06-18T00:00:00"/>
    <s v="Avg of 4 NM Projects"/>
    <n v="24"/>
    <n v="-0.13"/>
    <n v="-7.3033707865168538E-4"/>
    <n v="20.16"/>
    <n v="20.350000000000001"/>
    <n v="-2.6455000000000003E-3"/>
    <n v="0"/>
    <n v="0"/>
    <n v="0"/>
  </r>
  <r>
    <x v="9"/>
    <n v="19"/>
    <n v="5"/>
    <s v="OFF"/>
    <d v="2019-06-19T00:00:00"/>
    <s v="Avg of 4 NM Projects"/>
    <n v="1"/>
    <n v="0"/>
    <n v="0"/>
    <n v="18.16"/>
    <n v="17.96"/>
    <n v="0"/>
    <n v="1"/>
    <n v="0"/>
    <n v="0"/>
  </r>
  <r>
    <x v="9"/>
    <n v="19"/>
    <n v="5"/>
    <s v="OFF"/>
    <d v="2019-06-19T00:00:00"/>
    <s v="Avg of 4 NM Projects"/>
    <n v="2"/>
    <n v="-0.13"/>
    <n v="-7.3033707865168538E-4"/>
    <n v="17.02"/>
    <n v="16.690000000000001"/>
    <n v="-2.1697000000000001E-3"/>
    <n v="0"/>
    <n v="0"/>
    <n v="0"/>
  </r>
  <r>
    <x v="9"/>
    <n v="19"/>
    <n v="5"/>
    <s v="OFF"/>
    <d v="2019-06-19T00:00:00"/>
    <s v="Avg of 4 NM Projects"/>
    <n v="3"/>
    <n v="0"/>
    <n v="0"/>
    <n v="15.74"/>
    <n v="16.350000000000001"/>
    <n v="0"/>
    <n v="1"/>
    <n v="0"/>
    <n v="0"/>
  </r>
  <r>
    <x v="9"/>
    <n v="19"/>
    <n v="5"/>
    <s v="OFF"/>
    <d v="2019-06-19T00:00:00"/>
    <s v="Avg of 4 NM Projects"/>
    <n v="4"/>
    <n v="0"/>
    <n v="0"/>
    <n v="13.89"/>
    <n v="15.88"/>
    <n v="0"/>
    <n v="1"/>
    <n v="0"/>
    <n v="0"/>
  </r>
  <r>
    <x v="9"/>
    <n v="19"/>
    <n v="5"/>
    <s v="OFF"/>
    <d v="2019-06-19T00:00:00"/>
    <s v="Avg of 4 NM Projects"/>
    <n v="5"/>
    <n v="-0.26"/>
    <n v="-1.4606741573033708E-3"/>
    <n v="15.08"/>
    <n v="16.09"/>
    <n v="-4.1833999999999994E-3"/>
    <n v="0"/>
    <n v="0"/>
    <n v="0"/>
  </r>
  <r>
    <x v="9"/>
    <n v="19"/>
    <n v="5"/>
    <s v="OFF"/>
    <d v="2019-06-19T00:00:00"/>
    <s v="Avg of 4 NM Projects"/>
    <n v="6"/>
    <n v="1.0249999999999999"/>
    <n v="5.7584269662921345E-3"/>
    <n v="16.93"/>
    <n v="16.41"/>
    <n v="1.6820249999999998E-2"/>
    <n v="0"/>
    <n v="0"/>
    <n v="0"/>
  </r>
  <r>
    <x v="9"/>
    <n v="19"/>
    <n v="5"/>
    <s v="OFF"/>
    <d v="2019-06-19T00:00:00"/>
    <s v="Avg of 4 NM Projects"/>
    <n v="7"/>
    <n v="10.629999999999999"/>
    <n v="5.9719101123595499E-2"/>
    <n v="22.42"/>
    <n v="17.04"/>
    <n v="0.18113519999999997"/>
    <n v="0"/>
    <n v="0"/>
    <n v="0"/>
  </r>
  <r>
    <x v="9"/>
    <n v="19"/>
    <n v="5"/>
    <s v="ON"/>
    <d v="2019-06-19T00:00:00"/>
    <s v="Avg of 4 NM Projects"/>
    <n v="8"/>
    <n v="35.08"/>
    <n v="0.19707865168539324"/>
    <n v="22.75"/>
    <n v="18.690000000000001"/>
    <n v="0.65564520000000004"/>
    <n v="0"/>
    <n v="0"/>
    <n v="0"/>
  </r>
  <r>
    <x v="9"/>
    <n v="19"/>
    <n v="5"/>
    <s v="ON"/>
    <d v="2019-06-19T00:00:00"/>
    <s v="Avg of 4 NM Projects"/>
    <n v="9"/>
    <n v="56.699999999999996"/>
    <n v="0.31853932584269662"/>
    <n v="22.95"/>
    <n v="19.940000000000001"/>
    <n v="1.130598"/>
    <n v="0"/>
    <n v="0"/>
    <n v="0"/>
  </r>
  <r>
    <x v="9"/>
    <n v="19"/>
    <n v="5"/>
    <s v="ON"/>
    <d v="2019-06-19T00:00:00"/>
    <s v="Avg of 4 NM Projects"/>
    <n v="10"/>
    <n v="80.385000000000005"/>
    <n v="0.45160112359550564"/>
    <n v="22.64"/>
    <n v="26.9"/>
    <n v="2.1623565"/>
    <n v="0"/>
    <n v="0"/>
    <n v="0"/>
  </r>
  <r>
    <x v="9"/>
    <n v="19"/>
    <n v="5"/>
    <s v="ON"/>
    <d v="2019-06-19T00:00:00"/>
    <s v="Avg of 4 NM Projects"/>
    <n v="11"/>
    <n v="91.135000000000005"/>
    <n v="0.51199438202247194"/>
    <n v="23.24"/>
    <n v="36.9"/>
    <n v="3.3628814999999999"/>
    <n v="0"/>
    <n v="1"/>
    <n v="0"/>
  </r>
  <r>
    <x v="9"/>
    <n v="19"/>
    <n v="5"/>
    <s v="ON"/>
    <d v="2019-06-19T00:00:00"/>
    <s v="Avg of 4 NM Projects"/>
    <n v="12"/>
    <n v="91.134999999999991"/>
    <n v="0.51199438202247183"/>
    <n v="23.14"/>
    <n v="32.799999999999997"/>
    <n v="2.9892279999999998"/>
    <n v="0"/>
    <n v="1"/>
    <n v="0"/>
  </r>
  <r>
    <x v="9"/>
    <n v="19"/>
    <n v="5"/>
    <s v="ON"/>
    <d v="2019-06-19T00:00:00"/>
    <s v="Avg of 4 NM Projects"/>
    <n v="13"/>
    <n v="128.25"/>
    <n v="0.7205056179775281"/>
    <n v="22.7"/>
    <n v="25.59"/>
    <n v="3.2819175"/>
    <n v="0"/>
    <n v="1"/>
    <n v="0"/>
  </r>
  <r>
    <x v="9"/>
    <n v="19"/>
    <n v="5"/>
    <s v="ON"/>
    <d v="2019-06-19T00:00:00"/>
    <s v="Avg of 4 NM Projects"/>
    <n v="14"/>
    <n v="101.36999999999999"/>
    <n v="0.56949438202247182"/>
    <n v="23.2"/>
    <n v="28.32"/>
    <n v="2.8707983999999995"/>
    <n v="0"/>
    <n v="1"/>
    <n v="0"/>
  </r>
  <r>
    <x v="9"/>
    <n v="19"/>
    <n v="5"/>
    <s v="ON"/>
    <d v="2019-06-19T00:00:00"/>
    <s v="Avg of 4 NM Projects"/>
    <n v="15"/>
    <n v="104.44"/>
    <n v="0.58674157303370789"/>
    <n v="25.5"/>
    <n v="40.549999999999997"/>
    <n v="4.2350419999999991"/>
    <n v="0"/>
    <n v="1"/>
    <n v="0"/>
  </r>
  <r>
    <x v="9"/>
    <n v="19"/>
    <n v="5"/>
    <s v="ON"/>
    <d v="2019-06-19T00:00:00"/>
    <s v="Avg of 4 NM Projects"/>
    <n v="16"/>
    <n v="83.585000000000008"/>
    <n v="0.46957865168539331"/>
    <n v="27.42"/>
    <n v="49.61"/>
    <n v="4.1466518500000005"/>
    <n v="0"/>
    <n v="0"/>
    <n v="0"/>
  </r>
  <r>
    <x v="9"/>
    <n v="19"/>
    <n v="5"/>
    <s v="ON"/>
    <d v="2019-06-19T00:00:00"/>
    <s v="Avg of 4 NM Projects"/>
    <n v="17"/>
    <n v="80.13"/>
    <n v="0.45016853932584266"/>
    <n v="29.59"/>
    <n v="61.99"/>
    <n v="4.9672587000000004"/>
    <n v="0"/>
    <n v="0"/>
    <n v="0"/>
  </r>
  <r>
    <x v="9"/>
    <n v="19"/>
    <n v="5"/>
    <s v="ON"/>
    <d v="2019-06-19T00:00:00"/>
    <s v="Avg of 4 NM Projects"/>
    <n v="18"/>
    <n v="60.28"/>
    <n v="0.33865168539325841"/>
    <n v="27.51"/>
    <n v="45.86"/>
    <n v="2.7644408"/>
    <n v="0"/>
    <n v="0"/>
    <n v="0"/>
  </r>
  <r>
    <x v="9"/>
    <n v="19"/>
    <n v="5"/>
    <s v="ON"/>
    <d v="2019-06-19T00:00:00"/>
    <s v="Avg of 4 NM Projects"/>
    <n v="19"/>
    <n v="32.130000000000003"/>
    <n v="0.18050561797752809"/>
    <n v="26.1"/>
    <n v="40.369999999999997"/>
    <n v="1.2970880999999999"/>
    <n v="0"/>
    <n v="0"/>
    <n v="0"/>
  </r>
  <r>
    <x v="9"/>
    <n v="19"/>
    <n v="5"/>
    <s v="ON"/>
    <d v="2019-06-19T00:00:00"/>
    <s v="Avg of 4 NM Projects"/>
    <n v="20"/>
    <n v="7.4150000000000009"/>
    <n v="4.1657303370786519E-2"/>
    <n v="27.14"/>
    <n v="45.4"/>
    <n v="0.33664100000000002"/>
    <n v="0"/>
    <n v="0"/>
    <n v="0"/>
  </r>
  <r>
    <x v="9"/>
    <n v="19"/>
    <n v="5"/>
    <s v="ON"/>
    <d v="2019-06-19T00:00:00"/>
    <s v="Avg of 4 NM Projects"/>
    <n v="21"/>
    <n v="0.26"/>
    <n v="1.4606741573033708E-3"/>
    <n v="25.29"/>
    <n v="47.2"/>
    <n v="1.2272000000000002E-2"/>
    <n v="0"/>
    <n v="0"/>
    <n v="0"/>
  </r>
  <r>
    <x v="9"/>
    <n v="19"/>
    <n v="5"/>
    <s v="ON"/>
    <d v="2019-06-19T00:00:00"/>
    <s v="Avg of 4 NM Projects"/>
    <n v="22"/>
    <n v="-0.13"/>
    <n v="-7.3033707865168538E-4"/>
    <n v="22.96"/>
    <n v="33.880000000000003"/>
    <n v="-4.404400000000001E-3"/>
    <n v="0"/>
    <n v="0"/>
    <n v="0"/>
  </r>
  <r>
    <x v="9"/>
    <n v="19"/>
    <n v="5"/>
    <s v="ON"/>
    <d v="2019-06-19T00:00:00"/>
    <s v="Avg of 4 NM Projects"/>
    <n v="23"/>
    <n v="0"/>
    <n v="0"/>
    <n v="20.010000000000002"/>
    <n v="18.61"/>
    <n v="0"/>
    <n v="1"/>
    <n v="0"/>
    <n v="0"/>
  </r>
  <r>
    <x v="9"/>
    <n v="19"/>
    <n v="5"/>
    <s v="OFF"/>
    <d v="2019-06-19T00:00:00"/>
    <s v="Avg of 4 NM Projects"/>
    <n v="24"/>
    <n v="0"/>
    <n v="0"/>
    <n v="19.829999999999998"/>
    <n v="26.52"/>
    <n v="0"/>
    <n v="1"/>
    <n v="0"/>
    <n v="0"/>
  </r>
  <r>
    <x v="9"/>
    <n v="20"/>
    <n v="6"/>
    <s v="OFF"/>
    <d v="2019-06-20T00:00:00"/>
    <s v="Avg of 4 NM Projects"/>
    <n v="1"/>
    <n v="-0.13"/>
    <n v="-7.3033707865168538E-4"/>
    <n v="18.34"/>
    <n v="19.89"/>
    <n v="-2.5857000000000002E-3"/>
    <n v="0"/>
    <n v="0"/>
    <n v="0"/>
  </r>
  <r>
    <x v="9"/>
    <n v="20"/>
    <n v="6"/>
    <s v="OFF"/>
    <d v="2019-06-20T00:00:00"/>
    <s v="Avg of 4 NM Projects"/>
    <n v="2"/>
    <n v="-0.13"/>
    <n v="-7.3033707865168538E-4"/>
    <n v="17.7"/>
    <n v="18.13"/>
    <n v="-2.3568999999999999E-3"/>
    <n v="0"/>
    <n v="0"/>
    <n v="0"/>
  </r>
  <r>
    <x v="9"/>
    <n v="20"/>
    <n v="6"/>
    <s v="OFF"/>
    <d v="2019-06-20T00:00:00"/>
    <s v="Avg of 4 NM Projects"/>
    <n v="3"/>
    <n v="-0.13"/>
    <n v="-7.3033707865168538E-4"/>
    <n v="15.96"/>
    <n v="18.399999999999999"/>
    <n v="-2.392E-3"/>
    <n v="0"/>
    <n v="0"/>
    <n v="0"/>
  </r>
  <r>
    <x v="9"/>
    <n v="20"/>
    <n v="6"/>
    <s v="OFF"/>
    <d v="2019-06-20T00:00:00"/>
    <s v="Avg of 4 NM Projects"/>
    <n v="4"/>
    <n v="0"/>
    <n v="0"/>
    <n v="15.98"/>
    <n v="18.899999999999999"/>
    <n v="0"/>
    <n v="1"/>
    <n v="0"/>
    <n v="0"/>
  </r>
  <r>
    <x v="9"/>
    <n v="20"/>
    <n v="6"/>
    <s v="OFF"/>
    <d v="2019-06-20T00:00:00"/>
    <s v="Avg of 4 NM Projects"/>
    <n v="5"/>
    <n v="-0.13"/>
    <n v="-7.3033707865168538E-4"/>
    <n v="16.579999999999998"/>
    <n v="18.25"/>
    <n v="-2.3725E-3"/>
    <n v="0"/>
    <n v="0"/>
    <n v="0"/>
  </r>
  <r>
    <x v="9"/>
    <n v="20"/>
    <n v="6"/>
    <s v="OFF"/>
    <d v="2019-06-20T00:00:00"/>
    <s v="Avg of 4 NM Projects"/>
    <n v="6"/>
    <n v="1.1499999999999999"/>
    <n v="6.4606741573033704E-3"/>
    <n v="17.25"/>
    <n v="18.79"/>
    <n v="2.1608499999999996E-2"/>
    <n v="0"/>
    <n v="0"/>
    <n v="0"/>
  </r>
  <r>
    <x v="9"/>
    <n v="20"/>
    <n v="6"/>
    <s v="OFF"/>
    <d v="2019-06-20T00:00:00"/>
    <s v="Avg of 4 NM Projects"/>
    <n v="7"/>
    <n v="11.145"/>
    <n v="6.2612359550561797E-2"/>
    <n v="20.29"/>
    <n v="20.47"/>
    <n v="0.22813814999999996"/>
    <n v="0"/>
    <n v="0"/>
    <n v="0"/>
  </r>
  <r>
    <x v="9"/>
    <n v="20"/>
    <n v="6"/>
    <s v="ON"/>
    <d v="2019-06-20T00:00:00"/>
    <s v="Avg of 4 NM Projects"/>
    <n v="8"/>
    <n v="36.089999999999996"/>
    <n v="0.20275280898876402"/>
    <n v="25.64"/>
    <n v="35.799999999999997"/>
    <n v="1.2920219999999998"/>
    <n v="0"/>
    <n v="0"/>
    <n v="0"/>
  </r>
  <r>
    <x v="9"/>
    <n v="20"/>
    <n v="6"/>
    <s v="ON"/>
    <d v="2019-06-20T00:00:00"/>
    <s v="Avg of 4 NM Projects"/>
    <n v="9"/>
    <n v="58.755000000000003"/>
    <n v="0.33008426966292137"/>
    <n v="25.82"/>
    <n v="39.31"/>
    <n v="2.30965905"/>
    <n v="0"/>
    <n v="0"/>
    <n v="0"/>
  </r>
  <r>
    <x v="9"/>
    <n v="20"/>
    <n v="6"/>
    <s v="ON"/>
    <d v="2019-06-20T00:00:00"/>
    <s v="Avg of 4 NM Projects"/>
    <n v="10"/>
    <n v="69.885000000000005"/>
    <n v="0.39261235955056184"/>
    <n v="24.23"/>
    <n v="35.99"/>
    <n v="2.5151611500000004"/>
    <n v="0"/>
    <n v="0"/>
    <n v="0"/>
  </r>
  <r>
    <x v="9"/>
    <n v="20"/>
    <n v="6"/>
    <s v="ON"/>
    <d v="2019-06-20T00:00:00"/>
    <s v="Avg of 4 NM Projects"/>
    <n v="11"/>
    <n v="72.319999999999993"/>
    <n v="0.40629213483146065"/>
    <n v="27.41"/>
    <n v="29.3"/>
    <n v="2.1189759999999995"/>
    <n v="0"/>
    <n v="0"/>
    <n v="0"/>
  </r>
  <r>
    <x v="9"/>
    <n v="20"/>
    <n v="6"/>
    <s v="ON"/>
    <d v="2019-06-20T00:00:00"/>
    <s v="Avg of 4 NM Projects"/>
    <n v="12"/>
    <n v="78.464999999999989"/>
    <n v="0.44081460674157297"/>
    <n v="29.5"/>
    <n v="35.03"/>
    <n v="2.7486289499999996"/>
    <n v="0"/>
    <n v="0"/>
    <n v="0"/>
  </r>
  <r>
    <x v="9"/>
    <n v="20"/>
    <n v="6"/>
    <s v="ON"/>
    <d v="2019-06-20T00:00:00"/>
    <s v="Avg of 4 NM Projects"/>
    <n v="13"/>
    <n v="83.335000000000008"/>
    <n v="0.46817415730337081"/>
    <n v="28.57"/>
    <n v="36.619999999999997"/>
    <n v="3.0517276999999998"/>
    <n v="0"/>
    <n v="0"/>
    <n v="0"/>
  </r>
  <r>
    <x v="9"/>
    <n v="20"/>
    <n v="6"/>
    <s v="ON"/>
    <d v="2019-06-20T00:00:00"/>
    <s v="Avg of 4 NM Projects"/>
    <n v="14"/>
    <n v="72.954999999999998"/>
    <n v="0.40985955056179774"/>
    <n v="29.72"/>
    <n v="26.85"/>
    <n v="1.9588417499999999"/>
    <n v="0"/>
    <n v="0"/>
    <n v="0"/>
  </r>
  <r>
    <x v="9"/>
    <n v="20"/>
    <n v="6"/>
    <s v="ON"/>
    <d v="2019-06-20T00:00:00"/>
    <s v="Avg of 4 NM Projects"/>
    <n v="15"/>
    <n v="67.45"/>
    <n v="0.37893258426966292"/>
    <n v="29.68"/>
    <n v="25.35"/>
    <n v="1.7098575"/>
    <n v="0"/>
    <n v="0"/>
    <n v="0"/>
  </r>
  <r>
    <x v="9"/>
    <n v="20"/>
    <n v="6"/>
    <s v="ON"/>
    <d v="2019-06-20T00:00:00"/>
    <s v="Avg of 4 NM Projects"/>
    <n v="16"/>
    <n v="67.33"/>
    <n v="0.37825842696629214"/>
    <n v="29.6"/>
    <n v="33.94"/>
    <n v="2.2851801999999997"/>
    <n v="0"/>
    <n v="0"/>
    <n v="0"/>
  </r>
  <r>
    <x v="9"/>
    <n v="20"/>
    <n v="6"/>
    <s v="ON"/>
    <d v="2019-06-20T00:00:00"/>
    <s v="Avg of 4 NM Projects"/>
    <n v="17"/>
    <n v="58.11"/>
    <n v="0.32646067415730334"/>
    <n v="27.59"/>
    <n v="36.83"/>
    <n v="2.1401913000000001"/>
    <n v="0"/>
    <n v="0"/>
    <n v="0"/>
  </r>
  <r>
    <x v="9"/>
    <n v="20"/>
    <n v="6"/>
    <s v="ON"/>
    <d v="2019-06-20T00:00:00"/>
    <s v="Avg of 4 NM Projects"/>
    <n v="18"/>
    <n v="47.744999999999997"/>
    <n v="0.26823033707865168"/>
    <n v="27.62"/>
    <n v="51.46"/>
    <n v="2.4569576999999998"/>
    <n v="0"/>
    <n v="0"/>
    <n v="0"/>
  </r>
  <r>
    <x v="9"/>
    <n v="20"/>
    <n v="6"/>
    <s v="ON"/>
    <d v="2019-06-20T00:00:00"/>
    <s v="Avg of 4 NM Projects"/>
    <n v="19"/>
    <n v="28.414999999999999"/>
    <n v="0.15963483146067414"/>
    <n v="27.58"/>
    <n v="35.549999999999997"/>
    <n v="1.0101532499999999"/>
    <n v="0"/>
    <n v="0"/>
    <n v="0"/>
  </r>
  <r>
    <x v="9"/>
    <n v="20"/>
    <n v="6"/>
    <s v="ON"/>
    <d v="2019-06-20T00:00:00"/>
    <s v="Avg of 4 NM Projects"/>
    <n v="20"/>
    <n v="8.3199999999999985"/>
    <n v="4.6741573033707857E-2"/>
    <n v="25.8"/>
    <n v="38.92"/>
    <n v="0.3238144"/>
    <n v="0"/>
    <n v="0"/>
    <n v="0"/>
  </r>
  <r>
    <x v="9"/>
    <n v="20"/>
    <n v="6"/>
    <s v="ON"/>
    <d v="2019-06-20T00:00:00"/>
    <s v="Avg of 4 NM Projects"/>
    <n v="21"/>
    <n v="0.26"/>
    <n v="1.4606741573033708E-3"/>
    <n v="26.4"/>
    <n v="25.84"/>
    <n v="6.7184000000000002E-3"/>
    <n v="0"/>
    <n v="0"/>
    <n v="0"/>
  </r>
  <r>
    <x v="9"/>
    <n v="20"/>
    <n v="6"/>
    <s v="ON"/>
    <d v="2019-06-20T00:00:00"/>
    <s v="Avg of 4 NM Projects"/>
    <n v="22"/>
    <n v="0"/>
    <n v="0"/>
    <n v="24.9"/>
    <n v="24.04"/>
    <n v="0"/>
    <n v="1"/>
    <n v="0"/>
    <n v="0"/>
  </r>
  <r>
    <x v="9"/>
    <n v="20"/>
    <n v="6"/>
    <s v="ON"/>
    <d v="2019-06-20T00:00:00"/>
    <s v="Avg of 4 NM Projects"/>
    <n v="23"/>
    <n v="-0.13"/>
    <n v="-7.3033707865168538E-4"/>
    <n v="22.62"/>
    <n v="32.24"/>
    <n v="-4.1912E-3"/>
    <n v="0"/>
    <n v="0"/>
    <n v="0"/>
  </r>
  <r>
    <x v="9"/>
    <n v="20"/>
    <n v="6"/>
    <s v="OFF"/>
    <d v="2019-06-20T00:00:00"/>
    <s v="Avg of 4 NM Projects"/>
    <n v="24"/>
    <n v="-0.26"/>
    <n v="-1.4606741573033708E-3"/>
    <n v="21.5"/>
    <n v="49.61"/>
    <n v="-1.28986E-2"/>
    <n v="0"/>
    <n v="0"/>
    <n v="0"/>
  </r>
  <r>
    <x v="9"/>
    <n v="21"/>
    <n v="7"/>
    <s v="OFF"/>
    <d v="2019-06-21T00:00:00"/>
    <s v="Avg of 4 NM Projects"/>
    <n v="1"/>
    <n v="0"/>
    <n v="0"/>
    <n v="24.12"/>
    <n v="22.54"/>
    <n v="0"/>
    <n v="1"/>
    <n v="0"/>
    <n v="0"/>
  </r>
  <r>
    <x v="9"/>
    <n v="21"/>
    <n v="7"/>
    <s v="OFF"/>
    <d v="2019-06-21T00:00:00"/>
    <s v="Avg of 4 NM Projects"/>
    <n v="2"/>
    <n v="-0.26"/>
    <n v="-1.4606741573033708E-3"/>
    <n v="20.079999999999998"/>
    <n v="20.09"/>
    <n v="-5.2233999999999996E-3"/>
    <n v="0"/>
    <n v="0"/>
    <n v="0"/>
  </r>
  <r>
    <x v="9"/>
    <n v="21"/>
    <n v="7"/>
    <s v="OFF"/>
    <d v="2019-06-21T00:00:00"/>
    <s v="Avg of 4 NM Projects"/>
    <n v="3"/>
    <n v="0"/>
    <n v="0"/>
    <n v="19.87"/>
    <n v="19.47"/>
    <n v="0"/>
    <n v="1"/>
    <n v="0"/>
    <n v="0"/>
  </r>
  <r>
    <x v="9"/>
    <n v="21"/>
    <n v="7"/>
    <s v="OFF"/>
    <d v="2019-06-21T00:00:00"/>
    <s v="Avg of 4 NM Projects"/>
    <n v="4"/>
    <n v="-0.13"/>
    <n v="-7.3033707865168538E-4"/>
    <n v="19.53"/>
    <n v="19.78"/>
    <n v="-2.5714000000000002E-3"/>
    <n v="0"/>
    <n v="0"/>
    <n v="0"/>
  </r>
  <r>
    <x v="9"/>
    <n v="21"/>
    <n v="7"/>
    <s v="OFF"/>
    <d v="2019-06-21T00:00:00"/>
    <s v="Avg of 4 NM Projects"/>
    <n v="5"/>
    <n v="-0.13"/>
    <n v="-7.3033707865168538E-4"/>
    <n v="19.75"/>
    <n v="19.48"/>
    <n v="-2.5324000000000002E-3"/>
    <n v="0"/>
    <n v="0"/>
    <n v="0"/>
  </r>
  <r>
    <x v="9"/>
    <n v="21"/>
    <n v="7"/>
    <s v="OFF"/>
    <d v="2019-06-21T00:00:00"/>
    <s v="Avg of 4 NM Projects"/>
    <n v="6"/>
    <n v="0.51500000000000001"/>
    <n v="2.8932584269662923E-3"/>
    <n v="19.829999999999998"/>
    <n v="18.38"/>
    <n v="9.4657000000000005E-3"/>
    <n v="0"/>
    <n v="0"/>
    <n v="0"/>
  </r>
  <r>
    <x v="9"/>
    <n v="21"/>
    <n v="7"/>
    <s v="OFF"/>
    <d v="2019-06-21T00:00:00"/>
    <s v="Avg of 4 NM Projects"/>
    <n v="7"/>
    <n v="11.899999999999999"/>
    <n v="6.6853932584269651E-2"/>
    <n v="23.98"/>
    <n v="18.059999999999999"/>
    <n v="0.21491399999999997"/>
    <n v="0"/>
    <n v="0"/>
    <n v="0"/>
  </r>
  <r>
    <x v="9"/>
    <n v="21"/>
    <n v="7"/>
    <s v="OFF"/>
    <d v="2019-06-21T00:00:00"/>
    <s v="Avg of 4 NM Projects"/>
    <n v="8"/>
    <n v="40.58"/>
    <n v="0.22797752808988764"/>
    <n v="24.66"/>
    <n v="16.63"/>
    <n v="0.67484539999999993"/>
    <n v="0"/>
    <n v="0"/>
    <n v="0"/>
  </r>
  <r>
    <x v="9"/>
    <n v="21"/>
    <n v="7"/>
    <s v="OFF"/>
    <d v="2019-06-21T00:00:00"/>
    <s v="Avg of 4 NM Projects"/>
    <n v="9"/>
    <n v="70.66"/>
    <n v="0.39696629213483142"/>
    <n v="25.72"/>
    <n v="18.61"/>
    <n v="1.3149825999999998"/>
    <n v="0"/>
    <n v="0"/>
    <n v="0"/>
  </r>
  <r>
    <x v="9"/>
    <n v="21"/>
    <n v="7"/>
    <s v="OFF"/>
    <d v="2019-06-21T00:00:00"/>
    <s v="Avg of 4 NM Projects"/>
    <n v="10"/>
    <n v="81.914999999999992"/>
    <n v="0.46019662921348309"/>
    <n v="26.75"/>
    <n v="20.07"/>
    <n v="1.6440340499999997"/>
    <n v="0"/>
    <n v="0"/>
    <n v="0"/>
  </r>
  <r>
    <x v="9"/>
    <n v="21"/>
    <n v="7"/>
    <s v="OFF"/>
    <d v="2019-06-21T00:00:00"/>
    <s v="Avg of 4 NM Projects"/>
    <n v="11"/>
    <n v="113.79499999999999"/>
    <n v="0.63929775280898871"/>
    <n v="26.9"/>
    <n v="20.12"/>
    <n v="2.2895553999999998"/>
    <n v="0"/>
    <n v="1"/>
    <n v="0"/>
  </r>
  <r>
    <x v="9"/>
    <n v="21"/>
    <n v="7"/>
    <s v="OFF"/>
    <d v="2019-06-21T00:00:00"/>
    <s v="Avg of 4 NM Projects"/>
    <n v="12"/>
    <n v="124.03500000000001"/>
    <n v="0.69682584269662928"/>
    <n v="24.9"/>
    <n v="17.93"/>
    <n v="2.2239475500000001"/>
    <n v="0"/>
    <n v="1"/>
    <n v="0"/>
  </r>
  <r>
    <x v="9"/>
    <n v="21"/>
    <n v="7"/>
    <s v="OFF"/>
    <d v="2019-06-21T00:00:00"/>
    <s v="Avg of 4 NM Projects"/>
    <n v="13"/>
    <n v="141.05500000000001"/>
    <n v="0.79244382022471915"/>
    <n v="22.62"/>
    <n v="17.46"/>
    <n v="2.4628203000000002"/>
    <n v="0"/>
    <n v="1"/>
    <n v="0"/>
  </r>
  <r>
    <x v="9"/>
    <n v="21"/>
    <n v="7"/>
    <s v="OFF"/>
    <d v="2019-06-21T00:00:00"/>
    <s v="Avg of 4 NM Projects"/>
    <n v="14"/>
    <n v="137.97499999999999"/>
    <n v="0.77514044943820226"/>
    <n v="24.27"/>
    <n v="17.05"/>
    <n v="2.3524737500000001"/>
    <n v="0"/>
    <n v="1"/>
    <n v="0"/>
  </r>
  <r>
    <x v="9"/>
    <n v="21"/>
    <n v="7"/>
    <s v="OFF"/>
    <d v="2019-06-21T00:00:00"/>
    <s v="Avg of 4 NM Projects"/>
    <n v="15"/>
    <n v="126.97"/>
    <n v="0.71331460674157299"/>
    <n v="24.21"/>
    <n v="17.22"/>
    <n v="2.1864233999999998"/>
    <n v="0"/>
    <n v="1"/>
    <n v="0"/>
  </r>
  <r>
    <x v="9"/>
    <n v="21"/>
    <n v="7"/>
    <s v="OFF"/>
    <d v="2019-06-21T00:00:00"/>
    <s v="Avg of 4 NM Projects"/>
    <n v="16"/>
    <n v="101.375"/>
    <n v="0.5695224719101124"/>
    <n v="23.02"/>
    <n v="17.940000000000001"/>
    <n v="1.8186675000000001"/>
    <n v="0"/>
    <n v="1"/>
    <n v="0"/>
  </r>
  <r>
    <x v="9"/>
    <n v="21"/>
    <n v="7"/>
    <s v="OFF"/>
    <d v="2019-06-21T00:00:00"/>
    <s v="Avg of 4 NM Projects"/>
    <n v="17"/>
    <n v="86.264999999999986"/>
    <n v="0.4846348314606741"/>
    <n v="26.47"/>
    <n v="19.100000000000001"/>
    <n v="1.6476614999999999"/>
    <n v="0"/>
    <n v="0"/>
    <n v="0"/>
  </r>
  <r>
    <x v="9"/>
    <n v="21"/>
    <n v="7"/>
    <s v="OFF"/>
    <d v="2019-06-21T00:00:00"/>
    <s v="Avg of 4 NM Projects"/>
    <n v="18"/>
    <n v="61.82"/>
    <n v="0.34730337078651685"/>
    <n v="26.45"/>
    <n v="17.91"/>
    <n v="1.1071962000000002"/>
    <n v="0"/>
    <n v="0"/>
    <n v="0"/>
  </r>
  <r>
    <x v="9"/>
    <n v="21"/>
    <n v="7"/>
    <s v="OFF"/>
    <d v="2019-06-21T00:00:00"/>
    <s v="Avg of 4 NM Projects"/>
    <n v="19"/>
    <n v="32.25"/>
    <n v="0.18117977528089887"/>
    <n v="23.74"/>
    <n v="17.52"/>
    <n v="0.56501999999999997"/>
    <n v="0"/>
    <n v="0"/>
    <n v="0"/>
  </r>
  <r>
    <x v="9"/>
    <n v="21"/>
    <n v="7"/>
    <s v="OFF"/>
    <d v="2019-06-21T00:00:00"/>
    <s v="Avg of 4 NM Projects"/>
    <n v="20"/>
    <n v="7.55"/>
    <n v="4.2415730337078648E-2"/>
    <n v="23.08"/>
    <n v="18.68"/>
    <n v="0.14103399999999999"/>
    <n v="0"/>
    <n v="0"/>
    <n v="0"/>
  </r>
  <r>
    <x v="9"/>
    <n v="21"/>
    <n v="7"/>
    <s v="OFF"/>
    <d v="2019-06-21T00:00:00"/>
    <s v="Avg of 4 NM Projects"/>
    <n v="21"/>
    <n v="0.125"/>
    <n v="7.0224719101123594E-4"/>
    <n v="23.94"/>
    <n v="17.420000000000002"/>
    <n v="2.1775000000000002E-3"/>
    <n v="0"/>
    <n v="0"/>
    <n v="0"/>
  </r>
  <r>
    <x v="9"/>
    <n v="21"/>
    <n v="7"/>
    <s v="OFF"/>
    <d v="2019-06-21T00:00:00"/>
    <s v="Avg of 4 NM Projects"/>
    <n v="22"/>
    <n v="0"/>
    <n v="0"/>
    <n v="21.36"/>
    <n v="16.68"/>
    <n v="0"/>
    <n v="1"/>
    <n v="0"/>
    <n v="0"/>
  </r>
  <r>
    <x v="9"/>
    <n v="21"/>
    <n v="7"/>
    <s v="OFF"/>
    <d v="2019-06-21T00:00:00"/>
    <s v="Avg of 4 NM Projects"/>
    <n v="23"/>
    <n v="-0.26"/>
    <n v="-1.4606741573033708E-3"/>
    <n v="21.19"/>
    <n v="17.5"/>
    <n v="-4.5500000000000002E-3"/>
    <n v="0"/>
    <n v="0"/>
    <n v="0"/>
  </r>
  <r>
    <x v="9"/>
    <n v="21"/>
    <n v="7"/>
    <s v="OFF"/>
    <d v="2019-06-21T00:00:00"/>
    <s v="Avg of 4 NM Projects"/>
    <n v="24"/>
    <n v="0"/>
    <n v="0"/>
    <n v="19.47"/>
    <n v="14.83"/>
    <n v="0"/>
    <n v="1"/>
    <n v="0"/>
    <n v="0"/>
  </r>
  <r>
    <x v="9"/>
    <n v="22"/>
    <n v="1"/>
    <s v="OFF"/>
    <d v="2019-06-22T00:00:00"/>
    <s v="Avg of 4 NM Projects"/>
    <n v="1"/>
    <n v="0"/>
    <n v="0"/>
    <n v="19.23"/>
    <n v="8.15"/>
    <n v="0"/>
    <n v="1"/>
    <n v="0"/>
    <n v="0"/>
  </r>
  <r>
    <x v="9"/>
    <n v="22"/>
    <n v="1"/>
    <s v="OFF"/>
    <d v="2019-06-22T00:00:00"/>
    <s v="Avg of 4 NM Projects"/>
    <n v="2"/>
    <n v="-0.26"/>
    <n v="-1.4606741573033708E-3"/>
    <n v="17.5"/>
    <n v="12.59"/>
    <n v="-3.2734000000000001E-3"/>
    <n v="0"/>
    <n v="0"/>
    <n v="0"/>
  </r>
  <r>
    <x v="9"/>
    <n v="22"/>
    <n v="1"/>
    <s v="OFF"/>
    <d v="2019-06-22T00:00:00"/>
    <s v="Avg of 4 NM Projects"/>
    <n v="3"/>
    <n v="-0.13"/>
    <n v="-7.3033707865168538E-4"/>
    <n v="16.5"/>
    <n v="12.25"/>
    <n v="-1.5924999999999999E-3"/>
    <n v="0"/>
    <n v="0"/>
    <n v="0"/>
  </r>
  <r>
    <x v="9"/>
    <n v="22"/>
    <n v="1"/>
    <s v="OFF"/>
    <d v="2019-06-22T00:00:00"/>
    <s v="Avg of 4 NM Projects"/>
    <n v="4"/>
    <n v="-0.13"/>
    <n v="-7.3033707865168538E-4"/>
    <n v="15.37"/>
    <n v="13.63"/>
    <n v="-1.7719000000000003E-3"/>
    <n v="0"/>
    <n v="0"/>
    <n v="0"/>
  </r>
  <r>
    <x v="9"/>
    <n v="22"/>
    <n v="1"/>
    <s v="OFF"/>
    <d v="2019-06-22T00:00:00"/>
    <s v="Avg of 4 NM Projects"/>
    <n v="5"/>
    <n v="0"/>
    <n v="0"/>
    <n v="14.59"/>
    <n v="13.91"/>
    <n v="0"/>
    <n v="1"/>
    <n v="0"/>
    <n v="0"/>
  </r>
  <r>
    <x v="9"/>
    <n v="22"/>
    <n v="1"/>
    <s v="OFF"/>
    <d v="2019-06-22T00:00:00"/>
    <s v="Avg of 4 NM Projects"/>
    <n v="6"/>
    <n v="1.0249999999999999"/>
    <n v="5.7584269662921345E-3"/>
    <n v="15.64"/>
    <n v="9.57"/>
    <n v="9.8092499999999985E-3"/>
    <n v="0"/>
    <n v="0"/>
    <n v="0"/>
  </r>
  <r>
    <x v="9"/>
    <n v="22"/>
    <n v="1"/>
    <s v="OFF"/>
    <d v="2019-06-22T00:00:00"/>
    <s v="Avg of 4 NM Projects"/>
    <n v="7"/>
    <n v="15.105"/>
    <n v="8.4859550561797753E-2"/>
    <n v="12.47"/>
    <n v="8.09"/>
    <n v="0.12219945"/>
    <n v="0"/>
    <n v="0"/>
    <n v="0"/>
  </r>
  <r>
    <x v="9"/>
    <n v="22"/>
    <n v="1"/>
    <s v="OFF"/>
    <d v="2019-06-22T00:00:00"/>
    <s v="Avg of 4 NM Projects"/>
    <n v="8"/>
    <n v="51.199999999999996"/>
    <n v="0.28764044943820222"/>
    <n v="13.92"/>
    <n v="8.85"/>
    <n v="0.45311999999999997"/>
    <n v="0"/>
    <n v="0"/>
    <n v="0"/>
  </r>
  <r>
    <x v="9"/>
    <n v="22"/>
    <n v="1"/>
    <s v="OFF"/>
    <d v="2019-06-22T00:00:00"/>
    <s v="Avg of 4 NM Projects"/>
    <n v="9"/>
    <n v="101.11500000000001"/>
    <n v="0.56806179775280907"/>
    <n v="15.21"/>
    <n v="14.57"/>
    <n v="1.4732455500000001"/>
    <n v="0"/>
    <n v="1"/>
    <n v="0"/>
  </r>
  <r>
    <x v="9"/>
    <n v="22"/>
    <n v="1"/>
    <s v="OFF"/>
    <d v="2019-06-22T00:00:00"/>
    <s v="Avg of 4 NM Projects"/>
    <n v="10"/>
    <n v="121.22"/>
    <n v="0.68101123595505619"/>
    <n v="16.059999999999999"/>
    <n v="14.27"/>
    <n v="1.7298093999999999"/>
    <n v="0"/>
    <n v="1"/>
    <n v="0"/>
  </r>
  <r>
    <x v="9"/>
    <n v="22"/>
    <n v="1"/>
    <s v="OFF"/>
    <d v="2019-06-22T00:00:00"/>
    <s v="Avg of 4 NM Projects"/>
    <n v="11"/>
    <n v="143.1"/>
    <n v="0.80393258426966285"/>
    <n v="17.45"/>
    <n v="12.49"/>
    <n v="1.7873189999999999"/>
    <n v="0"/>
    <n v="1"/>
    <n v="0"/>
  </r>
  <r>
    <x v="9"/>
    <n v="22"/>
    <n v="1"/>
    <s v="OFF"/>
    <d v="2019-06-22T00:00:00"/>
    <s v="Avg of 4 NM Projects"/>
    <n v="12"/>
    <n v="149.505"/>
    <n v="0.83991573033707867"/>
    <n v="17.77"/>
    <n v="13.42"/>
    <n v="2.0063570999999998"/>
    <n v="0"/>
    <n v="1"/>
    <n v="0"/>
  </r>
  <r>
    <x v="9"/>
    <n v="22"/>
    <n v="1"/>
    <s v="OFF"/>
    <d v="2019-06-22T00:00:00"/>
    <s v="Avg of 4 NM Projects"/>
    <n v="13"/>
    <n v="147.71"/>
    <n v="0.82983146067415736"/>
    <n v="19.7"/>
    <n v="13.77"/>
    <n v="2.0339667000000001"/>
    <n v="0"/>
    <n v="1"/>
    <n v="0"/>
  </r>
  <r>
    <x v="9"/>
    <n v="22"/>
    <n v="1"/>
    <s v="OFF"/>
    <d v="2019-06-22T00:00:00"/>
    <s v="Avg of 4 NM Projects"/>
    <n v="14"/>
    <n v="142.33500000000001"/>
    <n v="0.79963483146067416"/>
    <n v="19.940000000000001"/>
    <n v="15.81"/>
    <n v="2.2503163499999999"/>
    <n v="0"/>
    <n v="1"/>
    <n v="0"/>
  </r>
  <r>
    <x v="9"/>
    <n v="22"/>
    <n v="1"/>
    <s v="OFF"/>
    <d v="2019-06-22T00:00:00"/>
    <s v="Avg of 4 NM Projects"/>
    <n v="15"/>
    <n v="126.84500000000001"/>
    <n v="0.7126123595505619"/>
    <n v="19.239999999999998"/>
    <n v="15.67"/>
    <n v="1.9876611500000001"/>
    <n v="0"/>
    <n v="1"/>
    <n v="0"/>
  </r>
  <r>
    <x v="9"/>
    <n v="22"/>
    <n v="1"/>
    <s v="OFF"/>
    <d v="2019-06-22T00:00:00"/>
    <s v="Avg of 4 NM Projects"/>
    <n v="16"/>
    <n v="121.34"/>
    <n v="0.68168539325842703"/>
    <n v="19.78"/>
    <n v="15.92"/>
    <n v="1.9317328"/>
    <n v="0"/>
    <n v="1"/>
    <n v="0"/>
  </r>
  <r>
    <x v="9"/>
    <n v="22"/>
    <n v="1"/>
    <s v="OFF"/>
    <d v="2019-06-22T00:00:00"/>
    <s v="Avg of 4 NM Projects"/>
    <n v="17"/>
    <n v="98.045000000000002"/>
    <n v="0.55081460674157301"/>
    <n v="21.16"/>
    <n v="15.54"/>
    <n v="1.5236192999999998"/>
    <n v="0"/>
    <n v="1"/>
    <n v="0"/>
  </r>
  <r>
    <x v="9"/>
    <n v="22"/>
    <n v="1"/>
    <s v="OFF"/>
    <d v="2019-06-22T00:00:00"/>
    <s v="Avg of 4 NM Projects"/>
    <n v="18"/>
    <n v="66.039999999999992"/>
    <n v="0.37101123595505614"/>
    <n v="23.78"/>
    <n v="16.54"/>
    <n v="1.0923015999999999"/>
    <n v="0"/>
    <n v="0"/>
    <n v="0"/>
  </r>
  <r>
    <x v="9"/>
    <n v="22"/>
    <n v="1"/>
    <s v="OFF"/>
    <d v="2019-06-22T00:00:00"/>
    <s v="Avg of 4 NM Projects"/>
    <n v="19"/>
    <n v="30.344999999999999"/>
    <n v="0.17047752808988764"/>
    <n v="24"/>
    <n v="17.09"/>
    <n v="0.51859604999999998"/>
    <n v="0"/>
    <n v="0"/>
    <n v="0"/>
  </r>
  <r>
    <x v="9"/>
    <n v="22"/>
    <n v="1"/>
    <s v="OFF"/>
    <d v="2019-06-22T00:00:00"/>
    <s v="Avg of 4 NM Projects"/>
    <n v="20"/>
    <n v="10.37"/>
    <n v="5.8258426966292132E-2"/>
    <n v="22.11"/>
    <n v="15.76"/>
    <n v="0.1634312"/>
    <n v="0"/>
    <n v="0"/>
    <n v="0"/>
  </r>
  <r>
    <x v="9"/>
    <n v="22"/>
    <n v="1"/>
    <s v="OFF"/>
    <d v="2019-06-22T00:00:00"/>
    <s v="Avg of 4 NM Projects"/>
    <n v="21"/>
    <n v="1.165"/>
    <n v="6.544943820224719E-3"/>
    <n v="22.05"/>
    <n v="15.95"/>
    <n v="1.8581750000000001E-2"/>
    <n v="0"/>
    <n v="0"/>
    <n v="0"/>
  </r>
  <r>
    <x v="9"/>
    <n v="22"/>
    <n v="1"/>
    <s v="OFF"/>
    <d v="2019-06-22T00:00:00"/>
    <s v="Avg of 4 NM Projects"/>
    <n v="22"/>
    <n v="0"/>
    <n v="0"/>
    <n v="21.47"/>
    <n v="15.74"/>
    <n v="0"/>
    <n v="1"/>
    <n v="0"/>
    <n v="0"/>
  </r>
  <r>
    <x v="9"/>
    <n v="22"/>
    <n v="1"/>
    <s v="OFF"/>
    <d v="2019-06-22T00:00:00"/>
    <s v="Avg of 4 NM Projects"/>
    <n v="23"/>
    <n v="0"/>
    <n v="0"/>
    <n v="19.12"/>
    <n v="13.17"/>
    <n v="0"/>
    <n v="1"/>
    <n v="0"/>
    <n v="0"/>
  </r>
  <r>
    <x v="9"/>
    <n v="22"/>
    <n v="1"/>
    <s v="OFF"/>
    <d v="2019-06-22T00:00:00"/>
    <s v="Avg of 4 NM Projects"/>
    <n v="24"/>
    <n v="-0.13"/>
    <n v="-7.3033707865168538E-4"/>
    <n v="18.52"/>
    <n v="10.54"/>
    <n v="-1.3701999999999998E-3"/>
    <n v="0"/>
    <n v="0"/>
    <n v="0"/>
  </r>
  <r>
    <x v="9"/>
    <n v="23"/>
    <n v="2"/>
    <s v="OFF"/>
    <d v="2019-06-23T00:00:00"/>
    <s v="Avg of 4 NM Projects"/>
    <n v="1"/>
    <n v="-0.26"/>
    <n v="-1.4606741573033708E-3"/>
    <n v="16.170000000000002"/>
    <n v="10.19"/>
    <n v="-2.6494000000000001E-3"/>
    <n v="0"/>
    <n v="0"/>
    <n v="0"/>
  </r>
  <r>
    <x v="9"/>
    <n v="23"/>
    <n v="2"/>
    <s v="OFF"/>
    <d v="2019-06-23T00:00:00"/>
    <s v="Avg of 4 NM Projects"/>
    <n v="2"/>
    <n v="0"/>
    <n v="0"/>
    <n v="14.06"/>
    <n v="11.72"/>
    <n v="0"/>
    <n v="1"/>
    <n v="0"/>
    <n v="0"/>
  </r>
  <r>
    <x v="9"/>
    <n v="23"/>
    <n v="2"/>
    <s v="OFF"/>
    <d v="2019-06-23T00:00:00"/>
    <s v="Avg of 4 NM Projects"/>
    <n v="3"/>
    <n v="0"/>
    <n v="0"/>
    <n v="13.77"/>
    <n v="12.91"/>
    <n v="0"/>
    <n v="1"/>
    <n v="0"/>
    <n v="0"/>
  </r>
  <r>
    <x v="9"/>
    <n v="23"/>
    <n v="2"/>
    <s v="OFF"/>
    <d v="2019-06-23T00:00:00"/>
    <s v="Avg of 4 NM Projects"/>
    <n v="4"/>
    <n v="-0.26"/>
    <n v="-1.4606741573033708E-3"/>
    <n v="12.06"/>
    <n v="4.05"/>
    <n v="-1.0529999999999999E-3"/>
    <n v="0"/>
    <n v="0"/>
    <n v="0"/>
  </r>
  <r>
    <x v="9"/>
    <n v="23"/>
    <n v="2"/>
    <s v="OFF"/>
    <d v="2019-06-23T00:00:00"/>
    <s v="Avg of 4 NM Projects"/>
    <n v="5"/>
    <n v="-0.26"/>
    <n v="-1.4606741573033708E-3"/>
    <n v="10.91"/>
    <n v="14.43"/>
    <n v="-3.7518000000000004E-3"/>
    <n v="0"/>
    <n v="0"/>
    <n v="0"/>
  </r>
  <r>
    <x v="9"/>
    <n v="23"/>
    <n v="2"/>
    <s v="OFF"/>
    <d v="2019-06-23T00:00:00"/>
    <s v="Avg of 4 NM Projects"/>
    <n v="6"/>
    <n v="0.77500000000000002"/>
    <n v="4.3539325842696626E-3"/>
    <n v="9.1199999999999992"/>
    <n v="-4.07"/>
    <n v="-3.1542500000000004E-3"/>
    <n v="0"/>
    <n v="0"/>
    <n v="0"/>
  </r>
  <r>
    <x v="9"/>
    <n v="23"/>
    <n v="2"/>
    <s v="OFF"/>
    <d v="2019-06-23T00:00:00"/>
    <s v="Avg of 4 NM Projects"/>
    <n v="7"/>
    <n v="11.774999999999999"/>
    <n v="6.6151685393258414E-2"/>
    <n v="8.3000000000000007"/>
    <n v="-20.190000000000001"/>
    <n v="-0.23773724999999998"/>
    <n v="0"/>
    <n v="0"/>
    <n v="0"/>
  </r>
  <r>
    <x v="9"/>
    <n v="23"/>
    <n v="2"/>
    <s v="ON"/>
    <d v="2019-06-23T00:00:00"/>
    <s v="Avg of 4 NM Projects"/>
    <n v="8"/>
    <n v="48.379999999999995"/>
    <n v="0.27179775280898871"/>
    <n v="9.98"/>
    <n v="10.65"/>
    <n v="0.51524700000000001"/>
    <n v="0"/>
    <n v="0"/>
    <n v="0"/>
  </r>
  <r>
    <x v="9"/>
    <n v="23"/>
    <n v="2"/>
    <s v="ON"/>
    <d v="2019-06-23T00:00:00"/>
    <s v="Avg of 4 NM Projects"/>
    <n v="9"/>
    <n v="75.52000000000001"/>
    <n v="0.42426966292134838"/>
    <n v="13.28"/>
    <n v="15.12"/>
    <n v="1.1418624000000002"/>
    <n v="0"/>
    <n v="0"/>
    <n v="0"/>
  </r>
  <r>
    <x v="9"/>
    <n v="23"/>
    <n v="2"/>
    <s v="ON"/>
    <d v="2019-06-23T00:00:00"/>
    <s v="Avg of 4 NM Projects"/>
    <n v="10"/>
    <n v="80"/>
    <n v="0.449438202247191"/>
    <n v="14.43"/>
    <n v="14.51"/>
    <n v="1.1608000000000001"/>
    <n v="0"/>
    <n v="0"/>
    <n v="0"/>
  </r>
  <r>
    <x v="9"/>
    <n v="23"/>
    <n v="2"/>
    <s v="ON"/>
    <d v="2019-06-23T00:00:00"/>
    <s v="Avg of 4 NM Projects"/>
    <n v="11"/>
    <n v="88.694999999999993"/>
    <n v="0.49828651685393255"/>
    <n v="16.96"/>
    <n v="14.39"/>
    <n v="1.27632105"/>
    <n v="0"/>
    <n v="0"/>
    <n v="0"/>
  </r>
  <r>
    <x v="9"/>
    <n v="23"/>
    <n v="2"/>
    <s v="ON"/>
    <d v="2019-06-23T00:00:00"/>
    <s v="Avg of 4 NM Projects"/>
    <n v="12"/>
    <n v="94.85499999999999"/>
    <n v="0.53289325842696622"/>
    <n v="17.82"/>
    <n v="14.94"/>
    <n v="1.4171336999999999"/>
    <n v="0"/>
    <n v="1"/>
    <n v="0"/>
  </r>
  <r>
    <x v="9"/>
    <n v="23"/>
    <n v="2"/>
    <s v="ON"/>
    <d v="2019-06-23T00:00:00"/>
    <s v="Avg of 4 NM Projects"/>
    <n v="13"/>
    <n v="104.06500000000001"/>
    <n v="0.58463483146067419"/>
    <n v="18.239999999999998"/>
    <n v="14"/>
    <n v="1.4569100000000001"/>
    <n v="0"/>
    <n v="1"/>
    <n v="0"/>
  </r>
  <r>
    <x v="9"/>
    <n v="23"/>
    <n v="2"/>
    <s v="ON"/>
    <d v="2019-06-23T00:00:00"/>
    <s v="Avg of 4 NM Projects"/>
    <n v="14"/>
    <n v="86.399999999999991"/>
    <n v="0.48539325842696623"/>
    <n v="20.63"/>
    <n v="14.56"/>
    <n v="1.257984"/>
    <n v="0"/>
    <n v="0"/>
    <n v="0"/>
  </r>
  <r>
    <x v="9"/>
    <n v="23"/>
    <n v="2"/>
    <s v="ON"/>
    <d v="2019-06-23T00:00:00"/>
    <s v="Avg of 4 NM Projects"/>
    <n v="15"/>
    <n v="106.63"/>
    <n v="0.59904494382022466"/>
    <n v="20.239999999999998"/>
    <n v="5.89"/>
    <n v="0.62805069999999985"/>
    <n v="0"/>
    <n v="1"/>
    <n v="0"/>
  </r>
  <r>
    <x v="9"/>
    <n v="23"/>
    <n v="2"/>
    <s v="ON"/>
    <d v="2019-06-23T00:00:00"/>
    <s v="Avg of 4 NM Projects"/>
    <n v="16"/>
    <n v="94.585000000000008"/>
    <n v="0.53137640449438206"/>
    <n v="22.02"/>
    <n v="15.14"/>
    <n v="1.4320169"/>
    <n v="0"/>
    <n v="1"/>
    <n v="0"/>
  </r>
  <r>
    <x v="9"/>
    <n v="23"/>
    <n v="2"/>
    <s v="ON"/>
    <d v="2019-06-23T00:00:00"/>
    <s v="Avg of 4 NM Projects"/>
    <n v="17"/>
    <n v="73.47"/>
    <n v="0.41275280898876404"/>
    <n v="24"/>
    <n v="23.92"/>
    <n v="1.7574024000000001"/>
    <n v="0"/>
    <n v="0"/>
    <n v="0"/>
  </r>
  <r>
    <x v="9"/>
    <n v="23"/>
    <n v="2"/>
    <s v="ON"/>
    <d v="2019-06-23T00:00:00"/>
    <s v="Avg of 4 NM Projects"/>
    <n v="18"/>
    <n v="51.074999999999996"/>
    <n v="0.28693820224719097"/>
    <n v="28.69"/>
    <n v="24.19"/>
    <n v="1.23550425"/>
    <n v="0"/>
    <n v="0"/>
    <n v="0"/>
  </r>
  <r>
    <x v="9"/>
    <n v="23"/>
    <n v="2"/>
    <s v="ON"/>
    <d v="2019-06-23T00:00:00"/>
    <s v="Avg of 4 NM Projects"/>
    <n v="19"/>
    <n v="22.914999999999999"/>
    <n v="0.12873595505617977"/>
    <n v="28.9"/>
    <n v="29.15"/>
    <n v="0.66797224999999993"/>
    <n v="0"/>
    <n v="0"/>
    <n v="0"/>
  </r>
  <r>
    <x v="9"/>
    <n v="23"/>
    <n v="2"/>
    <s v="ON"/>
    <d v="2019-06-23T00:00:00"/>
    <s v="Avg of 4 NM Projects"/>
    <n v="20"/>
    <n v="6.6550000000000002"/>
    <n v="3.7387640449438202E-2"/>
    <n v="23.94"/>
    <n v="28.48"/>
    <n v="0.18953439999999999"/>
    <n v="0"/>
    <n v="0"/>
    <n v="0"/>
  </r>
  <r>
    <x v="9"/>
    <n v="23"/>
    <n v="2"/>
    <s v="ON"/>
    <d v="2019-06-23T00:00:00"/>
    <s v="Avg of 4 NM Projects"/>
    <n v="21"/>
    <n v="0.13"/>
    <n v="7.3033707865168538E-4"/>
    <n v="23.7"/>
    <n v="28.2"/>
    <n v="3.666E-3"/>
    <n v="0"/>
    <n v="0"/>
    <n v="0"/>
  </r>
  <r>
    <x v="9"/>
    <n v="23"/>
    <n v="2"/>
    <s v="ON"/>
    <d v="2019-06-23T00:00:00"/>
    <s v="Avg of 4 NM Projects"/>
    <n v="22"/>
    <n v="0"/>
    <n v="0"/>
    <n v="22.06"/>
    <n v="26.18"/>
    <n v="0"/>
    <n v="1"/>
    <n v="0"/>
    <n v="0"/>
  </r>
  <r>
    <x v="9"/>
    <n v="23"/>
    <n v="2"/>
    <s v="ON"/>
    <d v="2019-06-23T00:00:00"/>
    <s v="Avg of 4 NM Projects"/>
    <n v="23"/>
    <n v="-0.13"/>
    <n v="-7.3033707865168538E-4"/>
    <n v="18.04"/>
    <n v="28.02"/>
    <n v="-3.6426000000000002E-3"/>
    <n v="0"/>
    <n v="0"/>
    <n v="0"/>
  </r>
  <r>
    <x v="9"/>
    <n v="23"/>
    <n v="2"/>
    <s v="OFF"/>
    <d v="2019-06-23T00:00:00"/>
    <s v="Avg of 4 NM Projects"/>
    <n v="24"/>
    <n v="0"/>
    <n v="0"/>
    <n v="17.5"/>
    <n v="27.94"/>
    <n v="0"/>
    <n v="1"/>
    <n v="0"/>
    <n v="0"/>
  </r>
  <r>
    <x v="9"/>
    <n v="24"/>
    <n v="3"/>
    <s v="OFF"/>
    <d v="2019-06-24T00:00:00"/>
    <s v="Avg of 4 NM Projects"/>
    <n v="1"/>
    <n v="-0.26"/>
    <n v="-1.4606741573033708E-3"/>
    <n v="19.7"/>
    <n v="23.25"/>
    <n v="-6.045E-3"/>
    <n v="0"/>
    <n v="0"/>
    <n v="0"/>
  </r>
  <r>
    <x v="9"/>
    <n v="24"/>
    <n v="3"/>
    <s v="OFF"/>
    <d v="2019-06-24T00:00:00"/>
    <s v="Avg of 4 NM Projects"/>
    <n v="2"/>
    <n v="0"/>
    <n v="0"/>
    <n v="14.99"/>
    <n v="16.399999999999999"/>
    <n v="0"/>
    <n v="1"/>
    <n v="0"/>
    <n v="0"/>
  </r>
  <r>
    <x v="9"/>
    <n v="24"/>
    <n v="3"/>
    <s v="OFF"/>
    <d v="2019-06-24T00:00:00"/>
    <s v="Avg of 4 NM Projects"/>
    <n v="3"/>
    <n v="0"/>
    <n v="0"/>
    <n v="14.04"/>
    <n v="17.32"/>
    <n v="0"/>
    <n v="1"/>
    <n v="0"/>
    <n v="0"/>
  </r>
  <r>
    <x v="9"/>
    <n v="24"/>
    <n v="3"/>
    <s v="OFF"/>
    <d v="2019-06-24T00:00:00"/>
    <s v="Avg of 4 NM Projects"/>
    <n v="4"/>
    <n v="-0.13"/>
    <n v="-7.3033707865168538E-4"/>
    <n v="13.57"/>
    <n v="16.11"/>
    <n v="-2.0942999999999999E-3"/>
    <n v="0"/>
    <n v="0"/>
    <n v="0"/>
  </r>
  <r>
    <x v="9"/>
    <n v="24"/>
    <n v="3"/>
    <s v="OFF"/>
    <d v="2019-06-24T00:00:00"/>
    <s v="Avg of 4 NM Projects"/>
    <n v="5"/>
    <n v="-0.26"/>
    <n v="-1.4606741573033708E-3"/>
    <n v="13.56"/>
    <n v="15.83"/>
    <n v="-4.1158000000000002E-3"/>
    <n v="0"/>
    <n v="0"/>
    <n v="0"/>
  </r>
  <r>
    <x v="9"/>
    <n v="24"/>
    <n v="3"/>
    <s v="OFF"/>
    <d v="2019-06-24T00:00:00"/>
    <s v="Avg of 4 NM Projects"/>
    <n v="6"/>
    <n v="0.255"/>
    <n v="1.4325842696629213E-3"/>
    <n v="14.39"/>
    <n v="19.739999999999998"/>
    <n v="5.0336999999999995E-3"/>
    <n v="0"/>
    <n v="0"/>
    <n v="0"/>
  </r>
  <r>
    <x v="9"/>
    <n v="24"/>
    <n v="3"/>
    <s v="OFF"/>
    <d v="2019-06-24T00:00:00"/>
    <s v="Avg of 4 NM Projects"/>
    <n v="7"/>
    <n v="8.9600000000000009"/>
    <n v="5.03370786516854E-2"/>
    <n v="17.52"/>
    <n v="19.829999999999998"/>
    <n v="0.17767680000000002"/>
    <n v="0"/>
    <n v="0"/>
    <n v="0"/>
  </r>
  <r>
    <x v="9"/>
    <n v="24"/>
    <n v="3"/>
    <s v="ON"/>
    <d v="2019-06-24T00:00:00"/>
    <s v="Avg of 4 NM Projects"/>
    <n v="8"/>
    <n v="36.344999999999999"/>
    <n v="0.20418539325842697"/>
    <n v="21.11"/>
    <n v="19.22"/>
    <n v="0.69855089999999997"/>
    <n v="0"/>
    <n v="0"/>
    <n v="0"/>
  </r>
  <r>
    <x v="9"/>
    <n v="24"/>
    <n v="3"/>
    <s v="ON"/>
    <d v="2019-06-24T00:00:00"/>
    <s v="Avg of 4 NM Projects"/>
    <n v="9"/>
    <n v="56.96"/>
    <n v="0.32"/>
    <n v="19.79"/>
    <n v="19.02"/>
    <n v="1.0833792"/>
    <n v="0"/>
    <n v="0"/>
    <n v="0"/>
  </r>
  <r>
    <x v="9"/>
    <n v="24"/>
    <n v="3"/>
    <s v="ON"/>
    <d v="2019-06-24T00:00:00"/>
    <s v="Avg of 4 NM Projects"/>
    <n v="10"/>
    <n v="73.349999999999994"/>
    <n v="0.4120786516853932"/>
    <n v="19.62"/>
    <n v="20.48"/>
    <n v="1.5022079999999998"/>
    <n v="0"/>
    <n v="0"/>
    <n v="0"/>
  </r>
  <r>
    <x v="9"/>
    <n v="24"/>
    <n v="3"/>
    <s v="ON"/>
    <d v="2019-06-24T00:00:00"/>
    <s v="Avg of 4 NM Projects"/>
    <n v="11"/>
    <n v="100.22999999999999"/>
    <n v="0.56308988764044943"/>
    <n v="21.63"/>
    <n v="27.89"/>
    <n v="2.7954146999999998"/>
    <n v="0"/>
    <n v="1"/>
    <n v="0"/>
  </r>
  <r>
    <x v="9"/>
    <n v="24"/>
    <n v="3"/>
    <s v="ON"/>
    <d v="2019-06-24T00:00:00"/>
    <s v="Avg of 4 NM Projects"/>
    <n v="12"/>
    <n v="102.905"/>
    <n v="0.57811797752808991"/>
    <n v="21.17"/>
    <n v="21.43"/>
    <n v="2.20525415"/>
    <n v="0"/>
    <n v="1"/>
    <n v="0"/>
  </r>
  <r>
    <x v="9"/>
    <n v="24"/>
    <n v="3"/>
    <s v="ON"/>
    <d v="2019-06-24T00:00:00"/>
    <s v="Avg of 4 NM Projects"/>
    <n v="13"/>
    <n v="97.025000000000006"/>
    <n v="0.54508426966292134"/>
    <n v="22.21"/>
    <n v="23.89"/>
    <n v="2.3179272500000003"/>
    <n v="0"/>
    <n v="1"/>
    <n v="0"/>
  </r>
  <r>
    <x v="9"/>
    <n v="24"/>
    <n v="3"/>
    <s v="ON"/>
    <d v="2019-06-24T00:00:00"/>
    <s v="Avg of 4 NM Projects"/>
    <n v="14"/>
    <n v="98.814999999999998"/>
    <n v="0.55514044943820229"/>
    <n v="21.82"/>
    <n v="35.1"/>
    <n v="3.4684064999999999"/>
    <n v="0"/>
    <n v="1"/>
    <n v="0"/>
  </r>
  <r>
    <x v="9"/>
    <n v="24"/>
    <n v="3"/>
    <s v="ON"/>
    <d v="2019-06-24T00:00:00"/>
    <s v="Avg of 4 NM Projects"/>
    <n v="15"/>
    <n v="99.584999999999994"/>
    <n v="0.55946629213483146"/>
    <n v="28.46"/>
    <n v="34.700000000000003"/>
    <n v="3.4555995000000004"/>
    <n v="0"/>
    <n v="1"/>
    <n v="0"/>
  </r>
  <r>
    <x v="9"/>
    <n v="24"/>
    <n v="3"/>
    <s v="ON"/>
    <d v="2019-06-24T00:00:00"/>
    <s v="Avg of 4 NM Projects"/>
    <n v="16"/>
    <n v="78.465000000000003"/>
    <n v="0.44081460674157308"/>
    <n v="28.73"/>
    <n v="36.700000000000003"/>
    <n v="2.8796655000000007"/>
    <n v="0"/>
    <n v="0"/>
    <n v="0"/>
  </r>
  <r>
    <x v="9"/>
    <n v="24"/>
    <n v="3"/>
    <s v="ON"/>
    <d v="2019-06-24T00:00:00"/>
    <s v="Avg of 4 NM Projects"/>
    <n v="17"/>
    <n v="60.674999999999997"/>
    <n v="0.34087078651685393"/>
    <n v="30.49"/>
    <n v="38.11"/>
    <n v="2.3123242499999996"/>
    <n v="0"/>
    <n v="0"/>
    <n v="0"/>
  </r>
  <r>
    <x v="9"/>
    <n v="24"/>
    <n v="3"/>
    <s v="ON"/>
    <d v="2019-06-24T00:00:00"/>
    <s v="Avg of 4 NM Projects"/>
    <n v="18"/>
    <n v="42.115000000000009"/>
    <n v="0.23660112359550567"/>
    <n v="30.42"/>
    <n v="38.72"/>
    <n v="1.6306928000000003"/>
    <n v="0"/>
    <n v="0"/>
    <n v="0"/>
  </r>
  <r>
    <x v="9"/>
    <n v="24"/>
    <n v="3"/>
    <s v="ON"/>
    <d v="2019-06-24T00:00:00"/>
    <s v="Avg of 4 NM Projects"/>
    <n v="19"/>
    <n v="21.25"/>
    <n v="0.11938202247191011"/>
    <n v="28.71"/>
    <n v="37.14"/>
    <n v="0.78922500000000007"/>
    <n v="0"/>
    <n v="0"/>
    <n v="0"/>
  </r>
  <r>
    <x v="9"/>
    <n v="24"/>
    <n v="3"/>
    <s v="ON"/>
    <d v="2019-06-24T00:00:00"/>
    <s v="Avg of 4 NM Projects"/>
    <n v="20"/>
    <n v="6.4049999999999994"/>
    <n v="3.5983146067415726E-2"/>
    <n v="27.49"/>
    <n v="31"/>
    <n v="0.19855499999999998"/>
    <n v="0"/>
    <n v="0"/>
    <n v="0"/>
  </r>
  <r>
    <x v="9"/>
    <n v="24"/>
    <n v="3"/>
    <s v="ON"/>
    <d v="2019-06-24T00:00:00"/>
    <s v="Avg of 4 NM Projects"/>
    <n v="21"/>
    <n v="0.13"/>
    <n v="7.3033707865168538E-4"/>
    <n v="23.88"/>
    <n v="34.9"/>
    <n v="4.5370000000000002E-3"/>
    <n v="0"/>
    <n v="0"/>
    <n v="0"/>
  </r>
  <r>
    <x v="9"/>
    <n v="24"/>
    <n v="3"/>
    <s v="ON"/>
    <d v="2019-06-24T00:00:00"/>
    <s v="Avg of 4 NM Projects"/>
    <n v="22"/>
    <n v="0"/>
    <n v="0"/>
    <n v="22.82"/>
    <n v="33.119999999999997"/>
    <n v="0"/>
    <n v="1"/>
    <n v="0"/>
    <n v="0"/>
  </r>
  <r>
    <x v="9"/>
    <n v="24"/>
    <n v="3"/>
    <s v="ON"/>
    <d v="2019-06-24T00:00:00"/>
    <s v="Avg of 4 NM Projects"/>
    <n v="23"/>
    <n v="0"/>
    <n v="0"/>
    <n v="20.440000000000001"/>
    <n v="19.93"/>
    <n v="0"/>
    <n v="1"/>
    <n v="0"/>
    <n v="0"/>
  </r>
  <r>
    <x v="9"/>
    <n v="24"/>
    <n v="3"/>
    <s v="OFF"/>
    <d v="2019-06-24T00:00:00"/>
    <s v="Avg of 4 NM Projects"/>
    <n v="24"/>
    <n v="0"/>
    <n v="0"/>
    <n v="25.48"/>
    <n v="36.32"/>
    <n v="0"/>
    <n v="1"/>
    <n v="0"/>
    <n v="0"/>
  </r>
  <r>
    <x v="9"/>
    <n v="25"/>
    <n v="4"/>
    <s v="OFF"/>
    <d v="2019-06-25T00:00:00"/>
    <s v="Avg of 4 NM Projects"/>
    <n v="1"/>
    <n v="0"/>
    <n v="0"/>
    <n v="22.44"/>
    <n v="20.73"/>
    <n v="0"/>
    <n v="1"/>
    <n v="0"/>
    <n v="0"/>
  </r>
  <r>
    <x v="9"/>
    <n v="25"/>
    <n v="4"/>
    <s v="OFF"/>
    <d v="2019-06-25T00:00:00"/>
    <s v="Avg of 4 NM Projects"/>
    <n v="2"/>
    <n v="-0.39"/>
    <n v="-2.1910112359550564E-3"/>
    <n v="22.79"/>
    <n v="22.59"/>
    <n v="-8.8100999999999995E-3"/>
    <n v="0"/>
    <n v="0"/>
    <n v="0"/>
  </r>
  <r>
    <x v="9"/>
    <n v="25"/>
    <n v="4"/>
    <s v="OFF"/>
    <d v="2019-06-25T00:00:00"/>
    <s v="Avg of 4 NM Projects"/>
    <n v="3"/>
    <n v="-0.26"/>
    <n v="-1.4606741573033708E-3"/>
    <n v="21.5"/>
    <n v="22.6"/>
    <n v="-5.8760000000000001E-3"/>
    <n v="0"/>
    <n v="0"/>
    <n v="0"/>
  </r>
  <r>
    <x v="9"/>
    <n v="25"/>
    <n v="4"/>
    <s v="OFF"/>
    <d v="2019-06-25T00:00:00"/>
    <s v="Avg of 4 NM Projects"/>
    <n v="4"/>
    <n v="0"/>
    <n v="0"/>
    <n v="18.899999999999999"/>
    <n v="21.67"/>
    <n v="0"/>
    <n v="1"/>
    <n v="0"/>
    <n v="0"/>
  </r>
  <r>
    <x v="9"/>
    <n v="25"/>
    <n v="4"/>
    <s v="OFF"/>
    <d v="2019-06-25T00:00:00"/>
    <s v="Avg of 4 NM Projects"/>
    <n v="5"/>
    <n v="0"/>
    <n v="0"/>
    <n v="17.54"/>
    <n v="20.88"/>
    <n v="0"/>
    <n v="1"/>
    <n v="0"/>
    <n v="0"/>
  </r>
  <r>
    <x v="9"/>
    <n v="25"/>
    <n v="4"/>
    <s v="OFF"/>
    <d v="2019-06-25T00:00:00"/>
    <s v="Avg of 4 NM Projects"/>
    <n v="6"/>
    <n v="2.3049999999999997"/>
    <n v="1.294943820224719E-2"/>
    <n v="22.9"/>
    <n v="23.9"/>
    <n v="5.5089499999999986E-2"/>
    <n v="0"/>
    <n v="0"/>
    <n v="0"/>
  </r>
  <r>
    <x v="9"/>
    <n v="25"/>
    <n v="4"/>
    <s v="OFF"/>
    <d v="2019-06-25T00:00:00"/>
    <s v="Avg of 4 NM Projects"/>
    <n v="7"/>
    <n v="10.614999999999998"/>
    <n v="5.9634831460674151E-2"/>
    <n v="22.03"/>
    <n v="19.100000000000001"/>
    <n v="0.2027465"/>
    <n v="0"/>
    <n v="0"/>
    <n v="0"/>
  </r>
  <r>
    <x v="9"/>
    <n v="25"/>
    <n v="4"/>
    <s v="ON"/>
    <d v="2019-06-25T00:00:00"/>
    <s v="Avg of 4 NM Projects"/>
    <n v="8"/>
    <n v="34.43"/>
    <n v="0.19342696629213482"/>
    <n v="21.91"/>
    <n v="18.77"/>
    <n v="0.64625109999999997"/>
    <n v="0"/>
    <n v="0"/>
    <n v="0"/>
  </r>
  <r>
    <x v="9"/>
    <n v="25"/>
    <n v="4"/>
    <s v="ON"/>
    <d v="2019-06-25T00:00:00"/>
    <s v="Avg of 4 NM Projects"/>
    <n v="9"/>
    <n v="45.7"/>
    <n v="0.25674157303370787"/>
    <n v="21.88"/>
    <n v="20.63"/>
    <n v="0.94279100000000005"/>
    <n v="0"/>
    <n v="0"/>
    <n v="0"/>
  </r>
  <r>
    <x v="9"/>
    <n v="25"/>
    <n v="4"/>
    <s v="ON"/>
    <d v="2019-06-25T00:00:00"/>
    <s v="Avg of 4 NM Projects"/>
    <n v="10"/>
    <n v="63.620000000000005"/>
    <n v="0.35741573033707869"/>
    <n v="23.7"/>
    <n v="21.63"/>
    <n v="1.3761006"/>
    <n v="0"/>
    <n v="0"/>
    <n v="0"/>
  </r>
  <r>
    <x v="9"/>
    <n v="25"/>
    <n v="4"/>
    <s v="ON"/>
    <d v="2019-06-25T00:00:00"/>
    <s v="Avg of 4 NM Projects"/>
    <n v="11"/>
    <n v="81.03"/>
    <n v="0.45522471910112361"/>
    <n v="25.04"/>
    <n v="21.11"/>
    <n v="1.7105433000000001"/>
    <n v="0"/>
    <n v="0"/>
    <n v="0"/>
  </r>
  <r>
    <x v="9"/>
    <n v="25"/>
    <n v="4"/>
    <s v="ON"/>
    <d v="2019-06-25T00:00:00"/>
    <s v="Avg of 4 NM Projects"/>
    <n v="12"/>
    <n v="84.48"/>
    <n v="0.47460674157303373"/>
    <n v="27.69"/>
    <n v="20.21"/>
    <n v="1.7073408000000001"/>
    <n v="0"/>
    <n v="0"/>
    <n v="0"/>
  </r>
  <r>
    <x v="9"/>
    <n v="25"/>
    <n v="4"/>
    <s v="ON"/>
    <d v="2019-06-25T00:00:00"/>
    <s v="Avg of 4 NM Projects"/>
    <n v="13"/>
    <n v="91.14"/>
    <n v="0.51202247191011241"/>
    <n v="29.84"/>
    <n v="26.26"/>
    <n v="2.3933363999999999"/>
    <n v="0"/>
    <n v="1"/>
    <n v="0"/>
  </r>
  <r>
    <x v="9"/>
    <n v="25"/>
    <n v="4"/>
    <s v="ON"/>
    <d v="2019-06-25T00:00:00"/>
    <s v="Avg of 4 NM Projects"/>
    <n v="14"/>
    <n v="97.41"/>
    <n v="0.54724719101123598"/>
    <n v="28.44"/>
    <n v="35.68"/>
    <n v="3.4755888000000001"/>
    <n v="0"/>
    <n v="1"/>
    <n v="0"/>
  </r>
  <r>
    <x v="9"/>
    <n v="25"/>
    <n v="4"/>
    <s v="ON"/>
    <d v="2019-06-25T00:00:00"/>
    <s v="Avg of 4 NM Projects"/>
    <n v="15"/>
    <n v="84.734999999999985"/>
    <n v="0.47603932584269654"/>
    <n v="27.96"/>
    <n v="27.73"/>
    <n v="2.3497015499999998"/>
    <n v="0"/>
    <n v="0"/>
    <n v="0"/>
  </r>
  <r>
    <x v="9"/>
    <n v="25"/>
    <n v="4"/>
    <s v="ON"/>
    <d v="2019-06-25T00:00:00"/>
    <s v="Avg of 4 NM Projects"/>
    <n v="16"/>
    <n v="74.875"/>
    <n v="0.42064606741573035"/>
    <n v="27.11"/>
    <n v="30.73"/>
    <n v="2.3009087500000001"/>
    <n v="0"/>
    <n v="0"/>
    <n v="0"/>
  </r>
  <r>
    <x v="9"/>
    <n v="25"/>
    <n v="4"/>
    <s v="ON"/>
    <d v="2019-06-25T00:00:00"/>
    <s v="Avg of 4 NM Projects"/>
    <n v="17"/>
    <n v="69.12"/>
    <n v="0.38831460674157303"/>
    <n v="27.7"/>
    <n v="22.13"/>
    <n v="1.5296256000000001"/>
    <n v="0"/>
    <n v="0"/>
    <n v="0"/>
  </r>
  <r>
    <x v="9"/>
    <n v="25"/>
    <n v="4"/>
    <s v="ON"/>
    <d v="2019-06-25T00:00:00"/>
    <s v="Avg of 4 NM Projects"/>
    <n v="18"/>
    <n v="59.394999999999996"/>
    <n v="0.33367977528089887"/>
    <n v="29.65"/>
    <n v="28.49"/>
    <n v="1.6921635499999998"/>
    <n v="0"/>
    <n v="0"/>
    <n v="0"/>
  </r>
  <r>
    <x v="9"/>
    <n v="25"/>
    <n v="4"/>
    <s v="ON"/>
    <d v="2019-06-25T00:00:00"/>
    <s v="Avg of 4 NM Projects"/>
    <n v="19"/>
    <n v="35.454999999999998"/>
    <n v="0.19918539325842696"/>
    <n v="28.77"/>
    <n v="28.95"/>
    <n v="1.0264222499999998"/>
    <n v="0"/>
    <n v="0"/>
    <n v="0"/>
  </r>
  <r>
    <x v="9"/>
    <n v="25"/>
    <n v="4"/>
    <s v="ON"/>
    <d v="2019-06-25T00:00:00"/>
    <s v="Avg of 4 NM Projects"/>
    <n v="20"/>
    <n v="9.6"/>
    <n v="5.3932584269662923E-2"/>
    <n v="28.09"/>
    <n v="30.46"/>
    <n v="0.29241600000000001"/>
    <n v="0"/>
    <n v="0"/>
    <n v="0"/>
  </r>
  <r>
    <x v="9"/>
    <n v="25"/>
    <n v="4"/>
    <s v="ON"/>
    <d v="2019-06-25T00:00:00"/>
    <s v="Avg of 4 NM Projects"/>
    <n v="21"/>
    <n v="0.64500000000000002"/>
    <n v="3.6235955056179775E-3"/>
    <n v="25"/>
    <n v="28.48"/>
    <n v="1.8369600000000003E-2"/>
    <n v="0"/>
    <n v="0"/>
    <n v="0"/>
  </r>
  <r>
    <x v="9"/>
    <n v="25"/>
    <n v="4"/>
    <s v="ON"/>
    <d v="2019-06-25T00:00:00"/>
    <s v="Avg of 4 NM Projects"/>
    <n v="22"/>
    <n v="-0.13"/>
    <n v="-7.3033707865168538E-4"/>
    <n v="24.86"/>
    <n v="23.36"/>
    <n v="-3.0368000000000001E-3"/>
    <n v="0"/>
    <n v="0"/>
    <n v="0"/>
  </r>
  <r>
    <x v="9"/>
    <n v="25"/>
    <n v="4"/>
    <s v="ON"/>
    <d v="2019-06-25T00:00:00"/>
    <s v="Avg of 4 NM Projects"/>
    <n v="23"/>
    <n v="0"/>
    <n v="0"/>
    <n v="19.82"/>
    <n v="18.91"/>
    <n v="0"/>
    <n v="1"/>
    <n v="0"/>
    <n v="0"/>
  </r>
  <r>
    <x v="9"/>
    <n v="25"/>
    <n v="4"/>
    <s v="OFF"/>
    <d v="2019-06-25T00:00:00"/>
    <s v="Avg of 4 NM Projects"/>
    <n v="24"/>
    <n v="-0.13"/>
    <n v="-7.3033707865168538E-4"/>
    <n v="21.6"/>
    <n v="26.06"/>
    <n v="-3.3877999999999998E-3"/>
    <n v="0"/>
    <n v="0"/>
    <n v="0"/>
  </r>
  <r>
    <x v="9"/>
    <n v="26"/>
    <n v="5"/>
    <s v="OFF"/>
    <d v="2019-06-26T00:00:00"/>
    <s v="Avg of 4 NM Projects"/>
    <n v="1"/>
    <n v="-0.13"/>
    <n v="-7.3033707865168538E-4"/>
    <n v="20.11"/>
    <n v="19.239999999999998"/>
    <n v="-2.5011999999999999E-3"/>
    <n v="0"/>
    <n v="0"/>
    <n v="0"/>
  </r>
  <r>
    <x v="9"/>
    <n v="26"/>
    <n v="5"/>
    <s v="OFF"/>
    <d v="2019-06-26T00:00:00"/>
    <s v="Avg of 4 NM Projects"/>
    <n v="2"/>
    <n v="-0.26"/>
    <n v="-1.4606741573033708E-3"/>
    <n v="18.5"/>
    <n v="18.7"/>
    <n v="-4.862E-3"/>
    <n v="0"/>
    <n v="0"/>
    <n v="0"/>
  </r>
  <r>
    <x v="9"/>
    <n v="26"/>
    <n v="5"/>
    <s v="OFF"/>
    <d v="2019-06-26T00:00:00"/>
    <s v="Avg of 4 NM Projects"/>
    <n v="3"/>
    <n v="0"/>
    <n v="0"/>
    <n v="17.440000000000001"/>
    <n v="17.93"/>
    <n v="0"/>
    <n v="1"/>
    <n v="0"/>
    <n v="0"/>
  </r>
  <r>
    <x v="9"/>
    <n v="26"/>
    <n v="5"/>
    <s v="OFF"/>
    <d v="2019-06-26T00:00:00"/>
    <s v="Avg of 4 NM Projects"/>
    <n v="4"/>
    <n v="0"/>
    <n v="0"/>
    <n v="17.68"/>
    <n v="16.23"/>
    <n v="0"/>
    <n v="1"/>
    <n v="0"/>
    <n v="0"/>
  </r>
  <r>
    <x v="9"/>
    <n v="26"/>
    <n v="5"/>
    <s v="OFF"/>
    <d v="2019-06-26T00:00:00"/>
    <s v="Avg of 4 NM Projects"/>
    <n v="5"/>
    <n v="0"/>
    <n v="0"/>
    <n v="17.93"/>
    <n v="16.079999999999998"/>
    <n v="0"/>
    <n v="1"/>
    <n v="0"/>
    <n v="0"/>
  </r>
  <r>
    <x v="9"/>
    <n v="26"/>
    <n v="5"/>
    <s v="OFF"/>
    <d v="2019-06-26T00:00:00"/>
    <s v="Avg of 4 NM Projects"/>
    <n v="6"/>
    <n v="0.51"/>
    <n v="2.8651685393258426E-3"/>
    <n v="17.38"/>
    <n v="18.149999999999999"/>
    <n v="9.2564999999999991E-3"/>
    <n v="0"/>
    <n v="0"/>
    <n v="0"/>
  </r>
  <r>
    <x v="9"/>
    <n v="26"/>
    <n v="5"/>
    <s v="OFF"/>
    <d v="2019-06-26T00:00:00"/>
    <s v="Avg of 4 NM Projects"/>
    <n v="7"/>
    <n v="14.719999999999999"/>
    <n v="8.2696629213483142E-2"/>
    <n v="20.51"/>
    <n v="19.37"/>
    <n v="0.2851264"/>
    <n v="0"/>
    <n v="0"/>
    <n v="0"/>
  </r>
  <r>
    <x v="9"/>
    <n v="26"/>
    <n v="5"/>
    <s v="ON"/>
    <d v="2019-06-26T00:00:00"/>
    <s v="Avg of 4 NM Projects"/>
    <n v="8"/>
    <n v="60.8"/>
    <n v="0.34157303370786513"/>
    <n v="20.03"/>
    <n v="19.059999999999999"/>
    <n v="1.1588479999999999"/>
    <n v="0"/>
    <n v="0"/>
    <n v="0"/>
  </r>
  <r>
    <x v="9"/>
    <n v="26"/>
    <n v="5"/>
    <s v="ON"/>
    <d v="2019-06-26T00:00:00"/>
    <s v="Avg of 4 NM Projects"/>
    <n v="9"/>
    <n v="99.2"/>
    <n v="0.55730337078651682"/>
    <n v="19.04"/>
    <n v="18.25"/>
    <n v="1.8104"/>
    <n v="0"/>
    <n v="1"/>
    <n v="0"/>
  </r>
  <r>
    <x v="9"/>
    <n v="26"/>
    <n v="5"/>
    <s v="ON"/>
    <d v="2019-06-26T00:00:00"/>
    <s v="Avg of 4 NM Projects"/>
    <n v="10"/>
    <n v="120.965"/>
    <n v="0.67957865168539333"/>
    <n v="19.940000000000001"/>
    <n v="19.489999999999998"/>
    <n v="2.3576078499999999"/>
    <n v="0"/>
    <n v="1"/>
    <n v="0"/>
  </r>
  <r>
    <x v="9"/>
    <n v="26"/>
    <n v="5"/>
    <s v="ON"/>
    <d v="2019-06-26T00:00:00"/>
    <s v="Avg of 4 NM Projects"/>
    <n v="11"/>
    <n v="138.5"/>
    <n v="0.7780898876404494"/>
    <n v="20.98"/>
    <n v="20.350000000000001"/>
    <n v="2.8184750000000003"/>
    <n v="0"/>
    <n v="1"/>
    <n v="0"/>
  </r>
  <r>
    <x v="9"/>
    <n v="26"/>
    <n v="5"/>
    <s v="ON"/>
    <d v="2019-06-26T00:00:00"/>
    <s v="Avg of 4 NM Projects"/>
    <n v="12"/>
    <n v="151.81"/>
    <n v="0.85286516853932581"/>
    <n v="21.28"/>
    <n v="19.36"/>
    <n v="2.9390415999999999"/>
    <n v="0"/>
    <n v="1"/>
    <n v="0"/>
  </r>
  <r>
    <x v="9"/>
    <n v="26"/>
    <n v="5"/>
    <s v="ON"/>
    <d v="2019-06-26T00:00:00"/>
    <s v="Avg of 4 NM Projects"/>
    <n v="13"/>
    <n v="146.04"/>
    <n v="0.82044943820224714"/>
    <n v="20.96"/>
    <n v="18.66"/>
    <n v="2.7251063999999996"/>
    <n v="0"/>
    <n v="1"/>
    <n v="0"/>
  </r>
  <r>
    <x v="9"/>
    <n v="26"/>
    <n v="5"/>
    <s v="ON"/>
    <d v="2019-06-26T00:00:00"/>
    <s v="Avg of 4 NM Projects"/>
    <n v="14"/>
    <n v="140.80000000000001"/>
    <n v="0.79101123595505629"/>
    <n v="22.25"/>
    <n v="19.12"/>
    <n v="2.6920960000000003"/>
    <n v="0"/>
    <n v="1"/>
    <n v="0"/>
  </r>
  <r>
    <x v="9"/>
    <n v="26"/>
    <n v="5"/>
    <s v="ON"/>
    <d v="2019-06-26T00:00:00"/>
    <s v="Avg of 4 NM Projects"/>
    <n v="15"/>
    <n v="137.85500000000002"/>
    <n v="0.77446629213483154"/>
    <n v="23.53"/>
    <n v="19.46"/>
    <n v="2.6826583000000004"/>
    <n v="0"/>
    <n v="1"/>
    <n v="0"/>
  </r>
  <r>
    <x v="9"/>
    <n v="26"/>
    <n v="5"/>
    <s v="ON"/>
    <d v="2019-06-26T00:00:00"/>
    <s v="Avg of 4 NM Projects"/>
    <n v="16"/>
    <n v="118.27"/>
    <n v="0.66443820224719097"/>
    <n v="30.32"/>
    <n v="20.95"/>
    <n v="2.4777564999999999"/>
    <n v="0"/>
    <n v="1"/>
    <n v="0"/>
  </r>
  <r>
    <x v="9"/>
    <n v="26"/>
    <n v="5"/>
    <s v="ON"/>
    <d v="2019-06-26T00:00:00"/>
    <s v="Avg of 4 NM Projects"/>
    <n v="17"/>
    <n v="87.935000000000002"/>
    <n v="0.49401685393258427"/>
    <n v="33.869999999999997"/>
    <n v="22.22"/>
    <n v="1.9539157"/>
    <n v="0"/>
    <n v="0"/>
    <n v="0"/>
  </r>
  <r>
    <x v="9"/>
    <n v="26"/>
    <n v="5"/>
    <s v="ON"/>
    <d v="2019-06-26T00:00:00"/>
    <s v="Avg of 4 NM Projects"/>
    <n v="18"/>
    <n v="53.51"/>
    <n v="0.30061797752808989"/>
    <n v="31.56"/>
    <n v="21.65"/>
    <n v="1.1584914999999998"/>
    <n v="0"/>
    <n v="0"/>
    <n v="0"/>
  </r>
  <r>
    <x v="9"/>
    <n v="26"/>
    <n v="5"/>
    <s v="ON"/>
    <d v="2019-06-26T00:00:00"/>
    <s v="Avg of 4 NM Projects"/>
    <n v="19"/>
    <n v="25.61"/>
    <n v="0.14387640449438202"/>
    <n v="30.11"/>
    <n v="27.25"/>
    <n v="0.6978724999999999"/>
    <n v="0"/>
    <n v="0"/>
    <n v="0"/>
  </r>
  <r>
    <x v="9"/>
    <n v="26"/>
    <n v="5"/>
    <s v="ON"/>
    <d v="2019-06-26T00:00:00"/>
    <s v="Avg of 4 NM Projects"/>
    <n v="20"/>
    <n v="7.2949999999999999"/>
    <n v="4.0983146067415731E-2"/>
    <n v="25.39"/>
    <n v="24.78"/>
    <n v="0.18077010000000002"/>
    <n v="0"/>
    <n v="0"/>
    <n v="0"/>
  </r>
  <r>
    <x v="9"/>
    <n v="26"/>
    <n v="5"/>
    <s v="ON"/>
    <d v="2019-06-26T00:00:00"/>
    <s v="Avg of 4 NM Projects"/>
    <n v="21"/>
    <n v="1.4100000000000001"/>
    <n v="7.9213483146067416E-3"/>
    <n v="23.41"/>
    <n v="21.42"/>
    <n v="3.0202200000000005E-2"/>
    <n v="0"/>
    <n v="0"/>
    <n v="0"/>
  </r>
  <r>
    <x v="9"/>
    <n v="26"/>
    <n v="5"/>
    <s v="ON"/>
    <d v="2019-06-26T00:00:00"/>
    <s v="Avg of 4 NM Projects"/>
    <n v="22"/>
    <n v="-0.26"/>
    <n v="-1.4606741573033708E-3"/>
    <n v="22.64"/>
    <n v="22.22"/>
    <n v="-5.7771999999999997E-3"/>
    <n v="0"/>
    <n v="0"/>
    <n v="0"/>
  </r>
  <r>
    <x v="9"/>
    <n v="26"/>
    <n v="5"/>
    <s v="ON"/>
    <d v="2019-06-26T00:00:00"/>
    <s v="Avg of 4 NM Projects"/>
    <n v="23"/>
    <n v="0"/>
    <n v="0"/>
    <n v="20.3"/>
    <n v="19.170000000000002"/>
    <n v="0"/>
    <n v="1"/>
    <n v="0"/>
    <n v="0"/>
  </r>
  <r>
    <x v="9"/>
    <n v="26"/>
    <n v="5"/>
    <s v="OFF"/>
    <d v="2019-06-26T00:00:00"/>
    <s v="Avg of 4 NM Projects"/>
    <n v="24"/>
    <n v="0"/>
    <n v="0"/>
    <n v="21.5"/>
    <n v="25.71"/>
    <n v="0"/>
    <n v="1"/>
    <n v="0"/>
    <n v="0"/>
  </r>
  <r>
    <x v="9"/>
    <n v="27"/>
    <n v="6"/>
    <s v="OFF"/>
    <d v="2019-06-27T00:00:00"/>
    <s v="Avg of 4 NM Projects"/>
    <n v="1"/>
    <n v="0"/>
    <n v="0"/>
    <n v="18.760000000000002"/>
    <n v="17.73"/>
    <n v="0"/>
    <n v="1"/>
    <n v="0"/>
    <n v="0"/>
  </r>
  <r>
    <x v="9"/>
    <n v="27"/>
    <n v="6"/>
    <s v="OFF"/>
    <d v="2019-06-27T00:00:00"/>
    <s v="Avg of 4 NM Projects"/>
    <n v="2"/>
    <n v="-0.13"/>
    <n v="-7.3033707865168538E-4"/>
    <n v="17.48"/>
    <n v="16.239999999999998"/>
    <n v="-2.1111999999999997E-3"/>
    <n v="0"/>
    <n v="0"/>
    <n v="0"/>
  </r>
  <r>
    <x v="9"/>
    <n v="27"/>
    <n v="6"/>
    <s v="OFF"/>
    <d v="2019-06-27T00:00:00"/>
    <s v="Avg of 4 NM Projects"/>
    <n v="3"/>
    <n v="0"/>
    <n v="0"/>
    <n v="15.56"/>
    <n v="16.46"/>
    <n v="0"/>
    <n v="1"/>
    <n v="0"/>
    <n v="0"/>
  </r>
  <r>
    <x v="9"/>
    <n v="27"/>
    <n v="6"/>
    <s v="OFF"/>
    <d v="2019-06-27T00:00:00"/>
    <s v="Avg of 4 NM Projects"/>
    <n v="4"/>
    <n v="-0.13"/>
    <n v="-7.3033707865168538E-4"/>
    <n v="15.35"/>
    <n v="12.39"/>
    <n v="-1.6107000000000001E-3"/>
    <n v="0"/>
    <n v="0"/>
    <n v="0"/>
  </r>
  <r>
    <x v="9"/>
    <n v="27"/>
    <n v="6"/>
    <s v="OFF"/>
    <d v="2019-06-27T00:00:00"/>
    <s v="Avg of 4 NM Projects"/>
    <n v="5"/>
    <n v="-0.13"/>
    <n v="-7.3033707865168538E-4"/>
    <n v="14.27"/>
    <n v="14.63"/>
    <n v="-1.9019000000000002E-3"/>
    <n v="0"/>
    <n v="0"/>
    <n v="0"/>
  </r>
  <r>
    <x v="9"/>
    <n v="27"/>
    <n v="6"/>
    <s v="OFF"/>
    <d v="2019-06-27T00:00:00"/>
    <s v="Avg of 4 NM Projects"/>
    <n v="6"/>
    <n v="1.2849999999999999"/>
    <n v="7.2191011235955048E-3"/>
    <n v="16.77"/>
    <n v="16"/>
    <n v="2.0559999999999998E-2"/>
    <n v="0"/>
    <n v="0"/>
    <n v="0"/>
  </r>
  <r>
    <x v="9"/>
    <n v="27"/>
    <n v="6"/>
    <s v="OFF"/>
    <d v="2019-06-27T00:00:00"/>
    <s v="Avg of 4 NM Projects"/>
    <n v="7"/>
    <n v="15.104999999999999"/>
    <n v="8.4859550561797739E-2"/>
    <n v="20.45"/>
    <n v="15.24"/>
    <n v="0.23020019999999999"/>
    <n v="0"/>
    <n v="0"/>
    <n v="0"/>
  </r>
  <r>
    <x v="9"/>
    <n v="27"/>
    <n v="6"/>
    <s v="ON"/>
    <d v="2019-06-27T00:00:00"/>
    <s v="Avg of 4 NM Projects"/>
    <n v="8"/>
    <n v="49.924999999999997"/>
    <n v="0.28047752808988763"/>
    <n v="21.07"/>
    <n v="16.399999999999999"/>
    <n v="0.81876999999999989"/>
    <n v="0"/>
    <n v="0"/>
    <n v="0"/>
  </r>
  <r>
    <x v="9"/>
    <n v="27"/>
    <n v="6"/>
    <s v="ON"/>
    <d v="2019-06-27T00:00:00"/>
    <s v="Avg of 4 NM Projects"/>
    <n v="9"/>
    <n v="78.97"/>
    <n v="0.44365168539325844"/>
    <n v="21.25"/>
    <n v="17.46"/>
    <n v="1.3788161999999999"/>
    <n v="0"/>
    <n v="0"/>
    <n v="0"/>
  </r>
  <r>
    <x v="9"/>
    <n v="27"/>
    <n v="6"/>
    <s v="ON"/>
    <d v="2019-06-27T00:00:00"/>
    <s v="Avg of 4 NM Projects"/>
    <n v="10"/>
    <n v="104.185"/>
    <n v="0.58530898876404491"/>
    <n v="21.26"/>
    <n v="17.16"/>
    <n v="1.7878146000000001"/>
    <n v="0"/>
    <n v="1"/>
    <n v="0"/>
  </r>
  <r>
    <x v="9"/>
    <n v="27"/>
    <n v="6"/>
    <s v="ON"/>
    <d v="2019-06-27T00:00:00"/>
    <s v="Avg of 4 NM Projects"/>
    <n v="11"/>
    <n v="123.645"/>
    <n v="0.69463483146067417"/>
    <n v="21.41"/>
    <n v="19.16"/>
    <n v="2.3690381999999999"/>
    <n v="0"/>
    <n v="1"/>
    <n v="0"/>
  </r>
  <r>
    <x v="9"/>
    <n v="27"/>
    <n v="6"/>
    <s v="ON"/>
    <d v="2019-06-27T00:00:00"/>
    <s v="Avg of 4 NM Projects"/>
    <n v="12"/>
    <n v="138.10499999999999"/>
    <n v="0.77587078651685393"/>
    <n v="23.45"/>
    <n v="21.02"/>
    <n v="2.9029670999999997"/>
    <n v="0"/>
    <n v="1"/>
    <n v="0"/>
  </r>
  <r>
    <x v="9"/>
    <n v="27"/>
    <n v="6"/>
    <s v="ON"/>
    <d v="2019-06-27T00:00:00"/>
    <s v="Avg of 4 NM Projects"/>
    <n v="13"/>
    <n v="135.035"/>
    <n v="0.75862359550561798"/>
    <n v="25.93"/>
    <n v="21.43"/>
    <n v="2.8938000499999998"/>
    <n v="0"/>
    <n v="1"/>
    <n v="0"/>
  </r>
  <r>
    <x v="9"/>
    <n v="27"/>
    <n v="6"/>
    <s v="ON"/>
    <d v="2019-06-27T00:00:00"/>
    <s v="Avg of 4 NM Projects"/>
    <n v="14"/>
    <n v="122.755"/>
    <n v="0.68963483146067417"/>
    <n v="28.05"/>
    <n v="22.69"/>
    <n v="2.78531095"/>
    <n v="0"/>
    <n v="1"/>
    <n v="0"/>
  </r>
  <r>
    <x v="9"/>
    <n v="27"/>
    <n v="6"/>
    <s v="ON"/>
    <d v="2019-06-27T00:00:00"/>
    <s v="Avg of 4 NM Projects"/>
    <n v="15"/>
    <n v="95.36"/>
    <n v="0.5357303370786517"/>
    <n v="30.88"/>
    <n v="22.75"/>
    <n v="2.1694400000000003"/>
    <n v="0"/>
    <n v="1"/>
    <n v="0"/>
  </r>
  <r>
    <x v="9"/>
    <n v="27"/>
    <n v="6"/>
    <s v="ON"/>
    <d v="2019-06-27T00:00:00"/>
    <s v="Avg of 4 NM Projects"/>
    <n v="16"/>
    <n v="92.795000000000002"/>
    <n v="0.52132022471910111"/>
    <n v="31.9"/>
    <n v="22.04"/>
    <n v="2.0452018000000001"/>
    <n v="0"/>
    <n v="1"/>
    <n v="0"/>
  </r>
  <r>
    <x v="9"/>
    <n v="27"/>
    <n v="6"/>
    <s v="ON"/>
    <d v="2019-06-27T00:00:00"/>
    <s v="Avg of 4 NM Projects"/>
    <n v="17"/>
    <n v="82.305000000000007"/>
    <n v="0.46238764044943825"/>
    <n v="36"/>
    <n v="21.47"/>
    <n v="1.7670883500000001"/>
    <n v="0"/>
    <n v="0"/>
    <n v="0"/>
  </r>
  <r>
    <x v="9"/>
    <n v="27"/>
    <n v="6"/>
    <s v="ON"/>
    <d v="2019-06-27T00:00:00"/>
    <s v="Avg of 4 NM Projects"/>
    <n v="18"/>
    <n v="54.405000000000001"/>
    <n v="0.30564606741573036"/>
    <n v="35.65"/>
    <n v="22.05"/>
    <n v="1.1996302500000002"/>
    <n v="0"/>
    <n v="0"/>
    <n v="0"/>
  </r>
  <r>
    <x v="9"/>
    <n v="27"/>
    <n v="6"/>
    <s v="ON"/>
    <d v="2019-06-27T00:00:00"/>
    <s v="Avg of 4 NM Projects"/>
    <n v="19"/>
    <n v="24.439999999999998"/>
    <n v="0.13730337078651683"/>
    <n v="32.200000000000003"/>
    <n v="24.45"/>
    <n v="0.59755799999999992"/>
    <n v="0"/>
    <n v="0"/>
    <n v="0"/>
  </r>
  <r>
    <x v="9"/>
    <n v="27"/>
    <n v="6"/>
    <s v="ON"/>
    <d v="2019-06-27T00:00:00"/>
    <s v="Avg of 4 NM Projects"/>
    <n v="20"/>
    <n v="5.6349999999999998"/>
    <n v="3.1657303370786517E-2"/>
    <n v="30.42"/>
    <n v="24.88"/>
    <n v="0.14019879999999998"/>
    <n v="0"/>
    <n v="0"/>
    <n v="0"/>
  </r>
  <r>
    <x v="9"/>
    <n v="27"/>
    <n v="6"/>
    <s v="ON"/>
    <d v="2019-06-27T00:00:00"/>
    <s v="Avg of 4 NM Projects"/>
    <n v="21"/>
    <n v="0.13"/>
    <n v="7.3033707865168538E-4"/>
    <n v="28.4"/>
    <n v="24.83"/>
    <n v="3.2279000000000001E-3"/>
    <n v="0"/>
    <n v="0"/>
    <n v="0"/>
  </r>
  <r>
    <x v="9"/>
    <n v="27"/>
    <n v="6"/>
    <s v="ON"/>
    <d v="2019-06-27T00:00:00"/>
    <s v="Avg of 4 NM Projects"/>
    <n v="22"/>
    <n v="0"/>
    <n v="0"/>
    <n v="26.05"/>
    <n v="24.1"/>
    <n v="0"/>
    <n v="1"/>
    <n v="0"/>
    <n v="0"/>
  </r>
  <r>
    <x v="9"/>
    <n v="27"/>
    <n v="6"/>
    <s v="ON"/>
    <d v="2019-06-27T00:00:00"/>
    <s v="Avg of 4 NM Projects"/>
    <n v="23"/>
    <n v="-0.13"/>
    <n v="-7.3033707865168538E-4"/>
    <n v="20.62"/>
    <n v="19.260000000000002"/>
    <n v="-2.5038000000000005E-3"/>
    <n v="0"/>
    <n v="0"/>
    <n v="0"/>
  </r>
  <r>
    <x v="9"/>
    <n v="27"/>
    <n v="6"/>
    <s v="OFF"/>
    <d v="2019-06-27T00:00:00"/>
    <s v="Avg of 4 NM Projects"/>
    <n v="24"/>
    <n v="-0.13"/>
    <n v="-7.3033707865168538E-4"/>
    <n v="22.03"/>
    <n v="19.489999999999998"/>
    <n v="-2.5337000000000003E-3"/>
    <n v="0"/>
    <n v="0"/>
    <n v="0"/>
  </r>
  <r>
    <x v="9"/>
    <n v="28"/>
    <n v="7"/>
    <s v="OFF"/>
    <d v="2019-06-28T00:00:00"/>
    <s v="Avg of 4 NM Projects"/>
    <n v="1"/>
    <n v="-0.13"/>
    <n v="-7.3033707865168538E-4"/>
    <n v="20.48"/>
    <n v="22.73"/>
    <n v="-2.9549000000000003E-3"/>
    <n v="0"/>
    <n v="0"/>
    <n v="0"/>
  </r>
  <r>
    <x v="9"/>
    <n v="28"/>
    <n v="7"/>
    <s v="OFF"/>
    <d v="2019-06-28T00:00:00"/>
    <s v="Avg of 4 NM Projects"/>
    <n v="2"/>
    <n v="-0.26"/>
    <n v="-1.4606741573033708E-3"/>
    <n v="18.37"/>
    <n v="19.239999999999998"/>
    <n v="-5.0023999999999997E-3"/>
    <n v="0"/>
    <n v="0"/>
    <n v="0"/>
  </r>
  <r>
    <x v="9"/>
    <n v="28"/>
    <n v="7"/>
    <s v="OFF"/>
    <d v="2019-06-28T00:00:00"/>
    <s v="Avg of 4 NM Projects"/>
    <n v="3"/>
    <n v="0"/>
    <n v="0"/>
    <n v="15.7"/>
    <n v="17.149999999999999"/>
    <n v="0"/>
    <n v="1"/>
    <n v="0"/>
    <n v="0"/>
  </r>
  <r>
    <x v="9"/>
    <n v="28"/>
    <n v="7"/>
    <s v="OFF"/>
    <d v="2019-06-28T00:00:00"/>
    <s v="Avg of 4 NM Projects"/>
    <n v="4"/>
    <n v="0"/>
    <n v="0"/>
    <n v="16.39"/>
    <n v="17.32"/>
    <n v="0"/>
    <n v="1"/>
    <n v="0"/>
    <n v="0"/>
  </r>
  <r>
    <x v="9"/>
    <n v="28"/>
    <n v="7"/>
    <s v="OFF"/>
    <d v="2019-06-28T00:00:00"/>
    <s v="Avg of 4 NM Projects"/>
    <n v="5"/>
    <n v="0"/>
    <n v="0"/>
    <n v="15.71"/>
    <n v="15.34"/>
    <n v="0"/>
    <n v="1"/>
    <n v="0"/>
    <n v="0"/>
  </r>
  <r>
    <x v="9"/>
    <n v="28"/>
    <n v="7"/>
    <s v="OFF"/>
    <d v="2019-06-28T00:00:00"/>
    <s v="Avg of 4 NM Projects"/>
    <n v="6"/>
    <n v="0.38500000000000001"/>
    <n v="2.1629213483146067E-3"/>
    <n v="17.5"/>
    <n v="12.6"/>
    <n v="4.8510000000000003E-3"/>
    <n v="0"/>
    <n v="0"/>
    <n v="0"/>
  </r>
  <r>
    <x v="9"/>
    <n v="28"/>
    <n v="7"/>
    <s v="OFF"/>
    <d v="2019-06-28T00:00:00"/>
    <s v="Avg of 4 NM Projects"/>
    <n v="7"/>
    <n v="8.58"/>
    <n v="4.8202247191011238E-2"/>
    <n v="19.420000000000002"/>
    <n v="14.88"/>
    <n v="0.12767039999999999"/>
    <n v="0"/>
    <n v="0"/>
    <n v="0"/>
  </r>
  <r>
    <x v="9"/>
    <n v="28"/>
    <n v="7"/>
    <s v="OFF"/>
    <d v="2019-06-28T00:00:00"/>
    <s v="Avg of 4 NM Projects"/>
    <n v="8"/>
    <n v="35.204999999999998"/>
    <n v="0.19778089887640449"/>
    <n v="20.56"/>
    <n v="15.73"/>
    <n v="0.55377464999999992"/>
    <n v="0"/>
    <n v="0"/>
    <n v="0"/>
  </r>
  <r>
    <x v="9"/>
    <n v="28"/>
    <n v="7"/>
    <s v="OFF"/>
    <d v="2019-06-28T00:00:00"/>
    <s v="Avg of 4 NM Projects"/>
    <n v="9"/>
    <n v="54.400000000000006"/>
    <n v="0.30561797752808995"/>
    <n v="21.13"/>
    <n v="15.62"/>
    <n v="0.84972800000000004"/>
    <n v="0"/>
    <n v="0"/>
    <n v="0"/>
  </r>
  <r>
    <x v="9"/>
    <n v="28"/>
    <n v="7"/>
    <s v="OFF"/>
    <d v="2019-06-28T00:00:00"/>
    <s v="Avg of 4 NM Projects"/>
    <n v="10"/>
    <n v="69.245000000000005"/>
    <n v="0.38901685393258428"/>
    <n v="23.14"/>
    <n v="17.86"/>
    <n v="1.2367157"/>
    <n v="0"/>
    <n v="0"/>
    <n v="0"/>
  </r>
  <r>
    <x v="9"/>
    <n v="28"/>
    <n v="7"/>
    <s v="OFF"/>
    <d v="2019-06-28T00:00:00"/>
    <s v="Avg of 4 NM Projects"/>
    <n v="11"/>
    <n v="89.97999999999999"/>
    <n v="0.50550561797752802"/>
    <n v="24.37"/>
    <n v="19.27"/>
    <n v="1.7339145999999999"/>
    <n v="0"/>
    <n v="1"/>
    <n v="0"/>
  </r>
  <r>
    <x v="9"/>
    <n v="28"/>
    <n v="7"/>
    <s v="OFF"/>
    <d v="2019-06-28T00:00:00"/>
    <s v="Avg of 4 NM Projects"/>
    <n v="12"/>
    <n v="95.864999999999995"/>
    <n v="0.53856741573033706"/>
    <n v="26.95"/>
    <n v="21.9"/>
    <n v="2.0994435"/>
    <n v="0"/>
    <n v="1"/>
    <n v="0"/>
  </r>
  <r>
    <x v="9"/>
    <n v="28"/>
    <n v="7"/>
    <s v="OFF"/>
    <d v="2019-06-28T00:00:00"/>
    <s v="Avg of 4 NM Projects"/>
    <n v="13"/>
    <n v="96.385000000000005"/>
    <n v="0.54148876404494384"/>
    <n v="29"/>
    <n v="33.47"/>
    <n v="3.2260059500000002"/>
    <n v="0"/>
    <n v="1"/>
    <n v="0"/>
  </r>
  <r>
    <x v="9"/>
    <n v="28"/>
    <n v="7"/>
    <s v="OFF"/>
    <d v="2019-06-28T00:00:00"/>
    <s v="Avg of 4 NM Projects"/>
    <n v="14"/>
    <n v="88.06"/>
    <n v="0.49471910112359552"/>
    <n v="31"/>
    <n v="33.72"/>
    <n v="2.9693831999999998"/>
    <n v="0"/>
    <n v="0"/>
    <n v="0"/>
  </r>
  <r>
    <x v="9"/>
    <n v="28"/>
    <n v="7"/>
    <s v="OFF"/>
    <d v="2019-06-28T00:00:00"/>
    <s v="Avg of 4 NM Projects"/>
    <n v="15"/>
    <n v="87.300000000000011"/>
    <n v="0.49044943820224723"/>
    <n v="33"/>
    <n v="36.01"/>
    <n v="3.1436730000000002"/>
    <n v="0"/>
    <n v="0"/>
    <n v="0"/>
  </r>
  <r>
    <x v="9"/>
    <n v="28"/>
    <n v="7"/>
    <s v="OFF"/>
    <d v="2019-06-28T00:00:00"/>
    <s v="Avg of 4 NM Projects"/>
    <n v="16"/>
    <n v="65.144999999999996"/>
    <n v="0.36598314606741572"/>
    <n v="35.49"/>
    <n v="46.82"/>
    <n v="3.0500888999999995"/>
    <n v="0"/>
    <n v="0"/>
    <n v="0"/>
  </r>
  <r>
    <x v="9"/>
    <n v="28"/>
    <n v="7"/>
    <s v="OFF"/>
    <d v="2019-06-28T00:00:00"/>
    <s v="Avg of 4 NM Projects"/>
    <n v="17"/>
    <n v="43.77"/>
    <n v="0.2458988764044944"/>
    <n v="37"/>
    <n v="49.09"/>
    <n v="2.1486693000000003"/>
    <n v="0"/>
    <n v="0"/>
    <n v="0"/>
  </r>
  <r>
    <x v="9"/>
    <n v="28"/>
    <n v="7"/>
    <s v="OFF"/>
    <d v="2019-06-28T00:00:00"/>
    <s v="Avg of 4 NM Projects"/>
    <n v="18"/>
    <n v="31.614999999999998"/>
    <n v="0.17761235955056179"/>
    <n v="35.68"/>
    <n v="45.45"/>
    <n v="1.4369017500000001"/>
    <n v="0"/>
    <n v="0"/>
    <n v="0"/>
  </r>
  <r>
    <x v="9"/>
    <n v="28"/>
    <n v="7"/>
    <s v="OFF"/>
    <d v="2019-06-28T00:00:00"/>
    <s v="Avg of 4 NM Projects"/>
    <n v="19"/>
    <n v="25.594999999999999"/>
    <n v="0.14379213483146067"/>
    <n v="33"/>
    <n v="42.25"/>
    <n v="1.0813887499999999"/>
    <n v="0"/>
    <n v="0"/>
    <n v="0"/>
  </r>
  <r>
    <x v="9"/>
    <n v="28"/>
    <n v="7"/>
    <s v="OFF"/>
    <d v="2019-06-28T00:00:00"/>
    <s v="Avg of 4 NM Projects"/>
    <n v="20"/>
    <n v="6.27"/>
    <n v="3.522471910112359E-2"/>
    <n v="29.62"/>
    <n v="36.47"/>
    <n v="0.22866689999999998"/>
    <n v="0"/>
    <n v="0"/>
    <n v="0"/>
  </r>
  <r>
    <x v="9"/>
    <n v="28"/>
    <n v="7"/>
    <s v="OFF"/>
    <d v="2019-06-28T00:00:00"/>
    <s v="Avg of 4 NM Projects"/>
    <n v="21"/>
    <n v="-0.13"/>
    <n v="-7.3033707865168538E-4"/>
    <n v="25.76"/>
    <n v="35.85"/>
    <n v="-4.6605000000000006E-3"/>
    <n v="0"/>
    <n v="0"/>
    <n v="0"/>
  </r>
  <r>
    <x v="9"/>
    <n v="28"/>
    <n v="7"/>
    <s v="OFF"/>
    <d v="2019-06-28T00:00:00"/>
    <s v="Avg of 4 NM Projects"/>
    <n v="22"/>
    <n v="0"/>
    <n v="0"/>
    <n v="25.05"/>
    <n v="30.17"/>
    <n v="0"/>
    <n v="1"/>
    <n v="0"/>
    <n v="0"/>
  </r>
  <r>
    <x v="9"/>
    <n v="28"/>
    <n v="7"/>
    <s v="OFF"/>
    <d v="2019-06-28T00:00:00"/>
    <s v="Avg of 4 NM Projects"/>
    <n v="23"/>
    <n v="-0.13"/>
    <n v="-7.3033707865168538E-4"/>
    <n v="22.26"/>
    <n v="28.66"/>
    <n v="-3.7258E-3"/>
    <n v="0"/>
    <n v="0"/>
    <n v="0"/>
  </r>
  <r>
    <x v="9"/>
    <n v="28"/>
    <n v="7"/>
    <s v="OFF"/>
    <d v="2019-06-28T00:00:00"/>
    <s v="Avg of 4 NM Projects"/>
    <n v="24"/>
    <n v="0"/>
    <n v="0"/>
    <n v="23.14"/>
    <n v="30.12"/>
    <n v="0"/>
    <n v="1"/>
    <n v="0"/>
    <n v="0"/>
  </r>
  <r>
    <x v="9"/>
    <n v="29"/>
    <n v="1"/>
    <s v="OFF"/>
    <d v="2019-06-29T00:00:00"/>
    <s v="Avg of 4 NM Projects"/>
    <n v="1"/>
    <n v="0"/>
    <n v="0"/>
    <n v="22.99"/>
    <n v="37.869999999999997"/>
    <n v="0"/>
    <n v="1"/>
    <n v="0"/>
    <n v="0"/>
  </r>
  <r>
    <x v="9"/>
    <n v="29"/>
    <n v="1"/>
    <s v="OFF"/>
    <d v="2019-06-29T00:00:00"/>
    <s v="Avg of 4 NM Projects"/>
    <n v="2"/>
    <n v="0"/>
    <n v="0"/>
    <n v="23.67"/>
    <n v="40.78"/>
    <n v="0"/>
    <n v="1"/>
    <n v="0"/>
    <n v="0"/>
  </r>
  <r>
    <x v="9"/>
    <n v="29"/>
    <n v="1"/>
    <s v="OFF"/>
    <d v="2019-06-29T00:00:00"/>
    <s v="Avg of 4 NM Projects"/>
    <n v="3"/>
    <n v="-0.13"/>
    <n v="-7.3033707865168538E-4"/>
    <n v="19.91"/>
    <n v="20.49"/>
    <n v="-2.6636999999999997E-3"/>
    <n v="0"/>
    <n v="0"/>
    <n v="0"/>
  </r>
  <r>
    <x v="9"/>
    <n v="29"/>
    <n v="1"/>
    <s v="OFF"/>
    <d v="2019-06-29T00:00:00"/>
    <s v="Avg of 4 NM Projects"/>
    <n v="4"/>
    <n v="-0.39"/>
    <n v="-2.1910112359550564E-3"/>
    <n v="18.45"/>
    <n v="20.350000000000001"/>
    <n v="-7.9365000000000008E-3"/>
    <n v="0"/>
    <n v="0"/>
    <n v="0"/>
  </r>
  <r>
    <x v="9"/>
    <n v="29"/>
    <n v="1"/>
    <s v="OFF"/>
    <d v="2019-06-29T00:00:00"/>
    <s v="Avg of 4 NM Projects"/>
    <n v="5"/>
    <n v="0"/>
    <n v="0"/>
    <n v="17.93"/>
    <n v="22.25"/>
    <n v="0"/>
    <n v="1"/>
    <n v="0"/>
    <n v="0"/>
  </r>
  <r>
    <x v="9"/>
    <n v="29"/>
    <n v="1"/>
    <s v="OFF"/>
    <d v="2019-06-29T00:00:00"/>
    <s v="Avg of 4 NM Projects"/>
    <n v="6"/>
    <n v="0.51500000000000001"/>
    <n v="2.8932584269662923E-3"/>
    <n v="17.600000000000001"/>
    <n v="21.08"/>
    <n v="1.08562E-2"/>
    <n v="0"/>
    <n v="0"/>
    <n v="0"/>
  </r>
  <r>
    <x v="9"/>
    <n v="29"/>
    <n v="1"/>
    <s v="OFF"/>
    <d v="2019-06-29T00:00:00"/>
    <s v="Avg of 4 NM Projects"/>
    <n v="7"/>
    <n v="9.5949999999999989"/>
    <n v="5.3904494382022466E-2"/>
    <n v="18.5"/>
    <n v="26.51"/>
    <n v="0.25436344999999999"/>
    <n v="0"/>
    <n v="0"/>
    <n v="0"/>
  </r>
  <r>
    <x v="9"/>
    <n v="29"/>
    <n v="1"/>
    <s v="OFF"/>
    <d v="2019-06-29T00:00:00"/>
    <s v="Avg of 4 NM Projects"/>
    <n v="8"/>
    <n v="35.33"/>
    <n v="0.19848314606741571"/>
    <n v="19.5"/>
    <n v="21.9"/>
    <n v="0.77372699999999983"/>
    <n v="0"/>
    <n v="0"/>
    <n v="0"/>
  </r>
  <r>
    <x v="9"/>
    <n v="29"/>
    <n v="1"/>
    <s v="OFF"/>
    <d v="2019-06-29T00:00:00"/>
    <s v="Avg of 4 NM Projects"/>
    <n v="9"/>
    <n v="51.97"/>
    <n v="0.29196629213483144"/>
    <n v="20.3"/>
    <n v="28.6"/>
    <n v="1.4863420000000001"/>
    <n v="0"/>
    <n v="0"/>
    <n v="0"/>
  </r>
  <r>
    <x v="9"/>
    <n v="29"/>
    <n v="1"/>
    <s v="OFF"/>
    <d v="2019-06-29T00:00:00"/>
    <s v="Avg of 4 NM Projects"/>
    <n v="10"/>
    <n v="62.334999999999994"/>
    <n v="0.3501966292134831"/>
    <n v="21.88"/>
    <n v="30.9"/>
    <n v="1.9261514999999998"/>
    <n v="0"/>
    <n v="0"/>
    <n v="0"/>
  </r>
  <r>
    <x v="9"/>
    <n v="29"/>
    <n v="1"/>
    <s v="OFF"/>
    <d v="2019-06-29T00:00:00"/>
    <s v="Avg of 4 NM Projects"/>
    <n v="11"/>
    <n v="79.105000000000004"/>
    <n v="0.44441011235955058"/>
    <n v="23.24"/>
    <n v="34.58"/>
    <n v="2.7354509"/>
    <n v="0"/>
    <n v="0"/>
    <n v="0"/>
  </r>
  <r>
    <x v="9"/>
    <n v="29"/>
    <n v="1"/>
    <s v="OFF"/>
    <d v="2019-06-29T00:00:00"/>
    <s v="Avg of 4 NM Projects"/>
    <n v="12"/>
    <n v="86.91"/>
    <n v="0.48825842696629213"/>
    <n v="27.13"/>
    <n v="46.96"/>
    <n v="4.0812936000000004"/>
    <n v="0"/>
    <n v="0"/>
    <n v="0"/>
  </r>
  <r>
    <x v="9"/>
    <n v="29"/>
    <n v="1"/>
    <s v="OFF"/>
    <d v="2019-06-29T00:00:00"/>
    <s v="Avg of 4 NM Projects"/>
    <n v="13"/>
    <n v="80.77"/>
    <n v="0.45376404494382022"/>
    <n v="28.26"/>
    <n v="39.67"/>
    <n v="3.2041458999999999"/>
    <n v="0"/>
    <n v="0"/>
    <n v="0"/>
  </r>
  <r>
    <x v="9"/>
    <n v="29"/>
    <n v="1"/>
    <s v="OFF"/>
    <d v="2019-06-29T00:00:00"/>
    <s v="Avg of 4 NM Projects"/>
    <n v="14"/>
    <n v="89.344999999999999"/>
    <n v="0.50193820224719099"/>
    <n v="28.89"/>
    <n v="44.65"/>
    <n v="3.9892542500000001"/>
    <n v="0"/>
    <n v="1"/>
    <n v="0"/>
  </r>
  <r>
    <x v="9"/>
    <n v="29"/>
    <n v="1"/>
    <s v="OFF"/>
    <d v="2019-06-29T00:00:00"/>
    <s v="Avg of 4 NM Projects"/>
    <n v="15"/>
    <n v="99.199999999999989"/>
    <n v="0.55730337078651682"/>
    <n v="29.77"/>
    <n v="39.58"/>
    <n v="3.9263359999999992"/>
    <n v="0"/>
    <n v="1"/>
    <n v="0"/>
  </r>
  <r>
    <x v="9"/>
    <n v="29"/>
    <n v="1"/>
    <s v="OFF"/>
    <d v="2019-06-29T00:00:00"/>
    <s v="Avg of 4 NM Projects"/>
    <n v="16"/>
    <n v="79.490000000000009"/>
    <n v="0.44657303370786522"/>
    <n v="30.2"/>
    <n v="36.36"/>
    <n v="2.8902564000000002"/>
    <n v="0"/>
    <n v="0"/>
    <n v="0"/>
  </r>
  <r>
    <x v="9"/>
    <n v="29"/>
    <n v="1"/>
    <s v="OFF"/>
    <d v="2019-06-29T00:00:00"/>
    <s v="Avg of 4 NM Projects"/>
    <n v="17"/>
    <n v="68.484999999999999"/>
    <n v="0.38474719101123595"/>
    <n v="31.55"/>
    <n v="48.37"/>
    <n v="3.3126194499999997"/>
    <n v="0"/>
    <n v="0"/>
    <n v="0"/>
  </r>
  <r>
    <x v="9"/>
    <n v="29"/>
    <n v="1"/>
    <s v="OFF"/>
    <d v="2019-06-29T00:00:00"/>
    <s v="Avg of 4 NM Projects"/>
    <n v="18"/>
    <n v="57.730000000000004"/>
    <n v="0.32432584269662923"/>
    <n v="30.55"/>
    <n v="88.46"/>
    <n v="5.1067957999999996"/>
    <n v="0"/>
    <n v="0"/>
    <n v="0"/>
  </r>
  <r>
    <x v="9"/>
    <n v="29"/>
    <n v="1"/>
    <s v="OFF"/>
    <d v="2019-06-29T00:00:00"/>
    <s v="Avg of 4 NM Projects"/>
    <n v="19"/>
    <n v="33.144999999999996"/>
    <n v="0.18620786516853929"/>
    <n v="30.1"/>
    <n v="50.49"/>
    <n v="1.6734910499999998"/>
    <n v="0"/>
    <n v="0"/>
    <n v="0"/>
  </r>
  <r>
    <x v="9"/>
    <n v="29"/>
    <n v="1"/>
    <s v="OFF"/>
    <d v="2019-06-29T00:00:00"/>
    <s v="Avg of 4 NM Projects"/>
    <n v="20"/>
    <n v="6.6549999999999994"/>
    <n v="3.7387640449438202E-2"/>
    <n v="24.51"/>
    <n v="31.27"/>
    <n v="0.20810184999999998"/>
    <n v="0"/>
    <n v="0"/>
    <n v="0"/>
  </r>
  <r>
    <x v="9"/>
    <n v="29"/>
    <n v="1"/>
    <s v="OFF"/>
    <d v="2019-06-29T00:00:00"/>
    <s v="Avg of 4 NM Projects"/>
    <n v="21"/>
    <n v="0.26"/>
    <n v="1.4606741573033708E-3"/>
    <n v="24.26"/>
    <n v="32.659999999999997"/>
    <n v="8.4916000000000002E-3"/>
    <n v="0"/>
    <n v="0"/>
    <n v="0"/>
  </r>
  <r>
    <x v="9"/>
    <n v="29"/>
    <n v="1"/>
    <s v="OFF"/>
    <d v="2019-06-29T00:00:00"/>
    <s v="Avg of 4 NM Projects"/>
    <n v="22"/>
    <n v="0"/>
    <n v="0"/>
    <n v="25.32"/>
    <n v="38.479999999999997"/>
    <n v="0"/>
    <n v="1"/>
    <n v="0"/>
    <n v="0"/>
  </r>
  <r>
    <x v="9"/>
    <n v="29"/>
    <n v="1"/>
    <s v="OFF"/>
    <d v="2019-06-29T00:00:00"/>
    <s v="Avg of 4 NM Projects"/>
    <n v="23"/>
    <n v="-0.13"/>
    <n v="-7.3033707865168538E-4"/>
    <n v="20.59"/>
    <n v="21.97"/>
    <n v="-2.8560999999999999E-3"/>
    <n v="0"/>
    <n v="0"/>
    <n v="0"/>
  </r>
  <r>
    <x v="9"/>
    <n v="29"/>
    <n v="1"/>
    <s v="OFF"/>
    <d v="2019-06-29T00:00:00"/>
    <s v="Avg of 4 NM Projects"/>
    <n v="24"/>
    <n v="0"/>
    <n v="0"/>
    <n v="23.99"/>
    <n v="19.95"/>
    <n v="0"/>
    <n v="1"/>
    <n v="0"/>
    <n v="0"/>
  </r>
  <r>
    <x v="9"/>
    <n v="30"/>
    <n v="2"/>
    <s v="OFF"/>
    <d v="2019-06-30T00:00:00"/>
    <s v="Avg of 4 NM Projects"/>
    <n v="1"/>
    <n v="-0.39"/>
    <n v="-2.1910112359550564E-3"/>
    <n v="24.4"/>
    <n v="94.75"/>
    <n v="-3.6952499999999999E-2"/>
    <n v="0"/>
    <n v="0"/>
    <n v="0"/>
  </r>
  <r>
    <x v="9"/>
    <n v="30"/>
    <n v="2"/>
    <s v="OFF"/>
    <d v="2019-06-30T00:00:00"/>
    <s v="Avg of 4 NM Projects"/>
    <n v="2"/>
    <n v="-0.13"/>
    <n v="-7.3033707865168538E-4"/>
    <n v="22.24"/>
    <n v="49.47"/>
    <n v="-6.4310999999999995E-3"/>
    <n v="0"/>
    <n v="0"/>
    <n v="0"/>
  </r>
  <r>
    <x v="9"/>
    <n v="30"/>
    <n v="2"/>
    <s v="OFF"/>
    <d v="2019-06-30T00:00:00"/>
    <s v="Avg of 4 NM Projects"/>
    <n v="3"/>
    <n v="0"/>
    <n v="0"/>
    <n v="22.23"/>
    <n v="21.54"/>
    <n v="0"/>
    <n v="1"/>
    <n v="0"/>
    <n v="0"/>
  </r>
  <r>
    <x v="9"/>
    <n v="30"/>
    <n v="2"/>
    <s v="OFF"/>
    <d v="2019-06-30T00:00:00"/>
    <s v="Avg of 4 NM Projects"/>
    <n v="4"/>
    <n v="-0.13"/>
    <n v="-7.3033707865168538E-4"/>
    <n v="20.87"/>
    <n v="22.71"/>
    <n v="-2.9523000000000001E-3"/>
    <n v="0"/>
    <n v="0"/>
    <n v="0"/>
  </r>
  <r>
    <x v="9"/>
    <n v="30"/>
    <n v="2"/>
    <s v="OFF"/>
    <d v="2019-06-30T00:00:00"/>
    <s v="Avg of 4 NM Projects"/>
    <n v="5"/>
    <n v="0"/>
    <n v="0"/>
    <n v="19.899999999999999"/>
    <n v="21.86"/>
    <n v="0"/>
    <n v="1"/>
    <n v="0"/>
    <n v="0"/>
  </r>
  <r>
    <x v="9"/>
    <n v="30"/>
    <n v="2"/>
    <s v="OFF"/>
    <d v="2019-06-30T00:00:00"/>
    <s v="Avg of 4 NM Projects"/>
    <n v="6"/>
    <n v="-0.13"/>
    <n v="-7.3033707865168538E-4"/>
    <n v="17.489999999999998"/>
    <n v="19.43"/>
    <n v="-2.5259000000000002E-3"/>
    <n v="0"/>
    <n v="0"/>
    <n v="0"/>
  </r>
  <r>
    <x v="9"/>
    <n v="30"/>
    <n v="2"/>
    <s v="OFF"/>
    <d v="2019-06-30T00:00:00"/>
    <s v="Avg of 4 NM Projects"/>
    <n v="7"/>
    <n v="7.4249999999999989"/>
    <n v="4.1713483146067411E-2"/>
    <n v="16.87"/>
    <n v="19.63"/>
    <n v="0.14575274999999996"/>
    <n v="0"/>
    <n v="0"/>
    <n v="0"/>
  </r>
  <r>
    <x v="9"/>
    <n v="30"/>
    <n v="2"/>
    <s v="ON"/>
    <d v="2019-06-30T00:00:00"/>
    <s v="Avg of 4 NM Projects"/>
    <n v="8"/>
    <n v="32"/>
    <n v="0.1797752808988764"/>
    <n v="17.29"/>
    <n v="15.44"/>
    <n v="0.49407999999999996"/>
    <n v="0"/>
    <n v="0"/>
    <n v="0"/>
  </r>
  <r>
    <x v="9"/>
    <n v="30"/>
    <n v="2"/>
    <s v="ON"/>
    <d v="2019-06-30T00:00:00"/>
    <s v="Avg of 4 NM Projects"/>
    <n v="9"/>
    <n v="46.849999999999994"/>
    <n v="0.26320224719101121"/>
    <n v="17.73"/>
    <n v="16.02"/>
    <n v="0.7505369999999999"/>
    <n v="0"/>
    <n v="0"/>
    <n v="0"/>
  </r>
  <r>
    <x v="9"/>
    <n v="30"/>
    <n v="2"/>
    <s v="ON"/>
    <d v="2019-06-30T00:00:00"/>
    <s v="Avg of 4 NM Projects"/>
    <n v="10"/>
    <n v="66.424999999999997"/>
    <n v="0.37317415730337078"/>
    <n v="20.09"/>
    <n v="22.94"/>
    <n v="1.5237895000000001"/>
    <n v="0"/>
    <n v="0"/>
    <n v="0"/>
  </r>
  <r>
    <x v="9"/>
    <n v="30"/>
    <n v="2"/>
    <s v="ON"/>
    <d v="2019-06-30T00:00:00"/>
    <s v="Avg of 4 NM Projects"/>
    <n v="11"/>
    <n v="56.965000000000003"/>
    <n v="0.32002808988764048"/>
    <n v="20.66"/>
    <n v="32.08"/>
    <n v="1.8274372000000001"/>
    <n v="0"/>
    <n v="0"/>
    <n v="0"/>
  </r>
  <r>
    <x v="9"/>
    <n v="30"/>
    <n v="2"/>
    <s v="ON"/>
    <d v="2019-06-30T00:00:00"/>
    <s v="Avg of 4 NM Projects"/>
    <n v="12"/>
    <n v="67.194999999999993"/>
    <n v="0.37749999999999995"/>
    <n v="20.99"/>
    <n v="22.26"/>
    <n v="1.4957606999999999"/>
    <n v="0"/>
    <n v="0"/>
    <n v="0"/>
  </r>
  <r>
    <x v="9"/>
    <n v="30"/>
    <n v="2"/>
    <s v="ON"/>
    <d v="2019-06-30T00:00:00"/>
    <s v="Avg of 4 NM Projects"/>
    <n v="13"/>
    <n v="86.02"/>
    <n v="0.48325842696629212"/>
    <n v="22.22"/>
    <n v="19.670000000000002"/>
    <n v="1.6920134"/>
    <n v="0"/>
    <n v="0"/>
    <n v="0"/>
  </r>
  <r>
    <x v="9"/>
    <n v="30"/>
    <n v="2"/>
    <s v="ON"/>
    <d v="2019-06-30T00:00:00"/>
    <s v="Avg of 4 NM Projects"/>
    <n v="14"/>
    <n v="66.295000000000002"/>
    <n v="0.37244382022471911"/>
    <n v="20.28"/>
    <n v="20.11"/>
    <n v="1.3331924500000001"/>
    <n v="0"/>
    <n v="0"/>
    <n v="0"/>
  </r>
  <r>
    <x v="9"/>
    <n v="30"/>
    <n v="2"/>
    <s v="ON"/>
    <d v="2019-06-30T00:00:00"/>
    <s v="Avg of 4 NM Projects"/>
    <n v="15"/>
    <n v="70.655000000000001"/>
    <n v="0.39693820224719101"/>
    <n v="19.95"/>
    <n v="23.63"/>
    <n v="1.6695776499999999"/>
    <n v="0"/>
    <n v="0"/>
    <n v="0"/>
  </r>
  <r>
    <x v="9"/>
    <n v="30"/>
    <n v="2"/>
    <s v="ON"/>
    <d v="2019-06-30T00:00:00"/>
    <s v="Avg of 4 NM Projects"/>
    <n v="16"/>
    <n v="96.759999999999991"/>
    <n v="0.54359550561797743"/>
    <n v="20.46"/>
    <n v="18.79"/>
    <n v="1.8181203999999997"/>
    <n v="0"/>
    <n v="1"/>
    <n v="0"/>
  </r>
  <r>
    <x v="9"/>
    <n v="30"/>
    <n v="2"/>
    <s v="ON"/>
    <d v="2019-06-30T00:00:00"/>
    <s v="Avg of 4 NM Projects"/>
    <n v="17"/>
    <n v="69.88"/>
    <n v="0.39258426966292131"/>
    <n v="20.92"/>
    <n v="18.11"/>
    <n v="1.2655268"/>
    <n v="0"/>
    <n v="0"/>
    <n v="0"/>
  </r>
  <r>
    <x v="9"/>
    <n v="30"/>
    <n v="2"/>
    <s v="ON"/>
    <d v="2019-06-30T00:00:00"/>
    <s v="Avg of 4 NM Projects"/>
    <n v="18"/>
    <n v="32"/>
    <n v="0.1797752808988764"/>
    <n v="23.89"/>
    <n v="26.98"/>
    <n v="0.86336000000000002"/>
    <n v="0"/>
    <n v="0"/>
    <n v="0"/>
  </r>
  <r>
    <x v="9"/>
    <n v="30"/>
    <n v="2"/>
    <s v="ON"/>
    <d v="2019-06-30T00:00:00"/>
    <s v="Avg of 4 NM Projects"/>
    <n v="19"/>
    <n v="25.215"/>
    <n v="0.14165730337078652"/>
    <n v="21.04"/>
    <n v="34.229999999999997"/>
    <n v="0.86310944999999994"/>
    <n v="0"/>
    <n v="0"/>
    <n v="0"/>
  </r>
  <r>
    <x v="9"/>
    <n v="30"/>
    <n v="2"/>
    <s v="ON"/>
    <d v="2019-06-30T00:00:00"/>
    <s v="Avg of 4 NM Projects"/>
    <n v="20"/>
    <n v="7.94"/>
    <n v="4.4606741573033709E-2"/>
    <n v="21.63"/>
    <n v="26.57"/>
    <n v="0.21096580000000001"/>
    <n v="0"/>
    <n v="0"/>
    <n v="0"/>
  </r>
  <r>
    <x v="9"/>
    <n v="30"/>
    <n v="2"/>
    <s v="ON"/>
    <d v="2019-06-30T00:00:00"/>
    <s v="Avg of 4 NM Projects"/>
    <n v="21"/>
    <n v="0.51500000000000001"/>
    <n v="2.8932584269662923E-3"/>
    <n v="20.91"/>
    <n v="25.82"/>
    <n v="1.32973E-2"/>
    <n v="0"/>
    <n v="0"/>
    <n v="0"/>
  </r>
  <r>
    <x v="9"/>
    <n v="30"/>
    <n v="2"/>
    <s v="ON"/>
    <d v="2019-06-30T00:00:00"/>
    <s v="Avg of 4 NM Projects"/>
    <n v="22"/>
    <n v="-0.13"/>
    <n v="-7.3033707865168538E-4"/>
    <n v="19.649999999999999"/>
    <n v="34.96"/>
    <n v="-4.5448000000000007E-3"/>
    <n v="0"/>
    <n v="0"/>
    <n v="0"/>
  </r>
  <r>
    <x v="9"/>
    <n v="30"/>
    <n v="2"/>
    <s v="ON"/>
    <d v="2019-06-30T00:00:00"/>
    <s v="Avg of 4 NM Projects"/>
    <n v="23"/>
    <n v="0"/>
    <n v="0"/>
    <n v="18.670000000000002"/>
    <n v="19.84"/>
    <n v="0"/>
    <n v="1"/>
    <n v="0"/>
    <n v="0"/>
  </r>
  <r>
    <x v="9"/>
    <n v="30"/>
    <n v="2"/>
    <s v="OFF"/>
    <d v="2019-06-30T00:00:00"/>
    <s v="Avg of 4 NM Projects"/>
    <n v="24"/>
    <n v="0"/>
    <n v="0"/>
    <n v="18.36"/>
    <n v="16.02"/>
    <n v="0"/>
    <n v="1"/>
    <n v="0"/>
    <n v="0"/>
  </r>
  <r>
    <x v="10"/>
    <n v="1"/>
    <n v="1"/>
    <s v="OFF"/>
    <d v="2019-07-01T00:00:00"/>
    <s v="Avg of 4 NM Projects"/>
    <n v="1"/>
    <n v="0"/>
    <n v="0"/>
    <n v="17.93"/>
    <n v="17.14"/>
    <n v="0"/>
    <n v="1"/>
    <n v="0"/>
    <n v="0"/>
  </r>
  <r>
    <x v="10"/>
    <n v="1"/>
    <n v="1"/>
    <s v="OFF"/>
    <d v="2019-07-01T00:00:00"/>
    <s v="Avg of 4 NM Projects"/>
    <n v="2"/>
    <n v="-0.13"/>
    <n v="-7.3033707865168538E-4"/>
    <n v="17.93"/>
    <n v="20.62"/>
    <n v="-2.6806E-3"/>
    <n v="0"/>
    <n v="0"/>
    <n v="0"/>
  </r>
  <r>
    <x v="10"/>
    <n v="1"/>
    <n v="1"/>
    <s v="OFF"/>
    <d v="2019-07-01T00:00:00"/>
    <s v="Avg of 4 NM Projects"/>
    <n v="3"/>
    <n v="-0.26"/>
    <n v="-1.4606741573033708E-3"/>
    <n v="16.98"/>
    <n v="17.850000000000001"/>
    <n v="-4.641000000000001E-3"/>
    <n v="0"/>
    <n v="0"/>
    <n v="0"/>
  </r>
  <r>
    <x v="10"/>
    <n v="1"/>
    <n v="1"/>
    <s v="OFF"/>
    <d v="2019-07-01T00:00:00"/>
    <s v="Avg of 4 NM Projects"/>
    <n v="4"/>
    <n v="0"/>
    <n v="0"/>
    <n v="16.87"/>
    <n v="16.89"/>
    <n v="0"/>
    <n v="1"/>
    <n v="0"/>
    <n v="0"/>
  </r>
  <r>
    <x v="10"/>
    <n v="1"/>
    <n v="1"/>
    <s v="OFF"/>
    <d v="2019-07-01T00:00:00"/>
    <s v="Avg of 4 NM Projects"/>
    <n v="5"/>
    <n v="-0.13"/>
    <n v="-7.3033707865168538E-4"/>
    <n v="17.32"/>
    <n v="17.07"/>
    <n v="-2.2190999999999999E-3"/>
    <n v="0"/>
    <n v="0"/>
    <n v="0"/>
  </r>
  <r>
    <x v="10"/>
    <n v="1"/>
    <n v="1"/>
    <s v="OFF"/>
    <d v="2019-07-01T00:00:00"/>
    <s v="Avg of 4 NM Projects"/>
    <n v="6"/>
    <n v="0.90500000000000003"/>
    <n v="5.0842696629213487E-3"/>
    <n v="17.309999999999999"/>
    <n v="16.71"/>
    <n v="1.512255E-2"/>
    <n v="0"/>
    <n v="0"/>
    <n v="0"/>
  </r>
  <r>
    <x v="10"/>
    <n v="1"/>
    <n v="1"/>
    <s v="OFF"/>
    <d v="2019-07-01T00:00:00"/>
    <s v="Avg of 4 NM Projects"/>
    <n v="7"/>
    <n v="12.55"/>
    <n v="7.0505617977528093E-2"/>
    <n v="21.49"/>
    <n v="18.5"/>
    <n v="0.23217500000000002"/>
    <n v="0"/>
    <n v="0"/>
    <n v="0"/>
  </r>
  <r>
    <x v="10"/>
    <n v="1"/>
    <n v="1"/>
    <s v="OFF"/>
    <d v="2019-07-01T00:00:00"/>
    <s v="Avg of 4 NM Projects"/>
    <n v="8"/>
    <n v="47.104999999999997"/>
    <n v="0.26463483146067412"/>
    <n v="19.96"/>
    <n v="18.11"/>
    <n v="0.8530715499999999"/>
    <n v="0"/>
    <n v="0"/>
    <n v="0"/>
  </r>
  <r>
    <x v="10"/>
    <n v="1"/>
    <n v="1"/>
    <s v="OFF"/>
    <d v="2019-07-01T00:00:00"/>
    <s v="Avg of 4 NM Projects"/>
    <n v="9"/>
    <n v="76.8"/>
    <n v="0.43146067415730338"/>
    <n v="19.7"/>
    <n v="17.41"/>
    <n v="1.3370880000000001"/>
    <n v="0"/>
    <n v="0"/>
    <n v="0"/>
  </r>
  <r>
    <x v="10"/>
    <n v="1"/>
    <n v="1"/>
    <s v="OFF"/>
    <d v="2019-07-01T00:00:00"/>
    <s v="Avg of 4 NM Projects"/>
    <n v="10"/>
    <n v="109.69"/>
    <n v="0.61623595505617978"/>
    <n v="20.149999999999999"/>
    <n v="16.66"/>
    <n v="1.8274354000000002"/>
    <n v="0"/>
    <n v="1"/>
    <n v="0"/>
  </r>
  <r>
    <x v="10"/>
    <n v="1"/>
    <n v="1"/>
    <s v="OFF"/>
    <d v="2019-07-01T00:00:00"/>
    <s v="Avg of 4 NM Projects"/>
    <n v="11"/>
    <n v="117.89"/>
    <n v="0.66230337078651691"/>
    <n v="21.36"/>
    <n v="16.329999999999998"/>
    <n v="1.9251436999999998"/>
    <n v="0"/>
    <n v="1"/>
    <n v="0"/>
  </r>
  <r>
    <x v="10"/>
    <n v="1"/>
    <n v="1"/>
    <s v="OFF"/>
    <d v="2019-07-01T00:00:00"/>
    <s v="Avg of 4 NM Projects"/>
    <n v="12"/>
    <n v="129.41"/>
    <n v="0.72702247191011238"/>
    <n v="21.96"/>
    <n v="18.18"/>
    <n v="2.3526737999999998"/>
    <n v="0"/>
    <n v="1"/>
    <n v="0"/>
  </r>
  <r>
    <x v="10"/>
    <n v="1"/>
    <n v="1"/>
    <s v="OFF"/>
    <d v="2019-07-01T00:00:00"/>
    <s v="Avg of 4 NM Projects"/>
    <n v="13"/>
    <n v="136.44999999999999"/>
    <n v="0.76657303370786511"/>
    <n v="23.6"/>
    <n v="20.149999999999999"/>
    <n v="2.7494674999999997"/>
    <n v="0"/>
    <n v="1"/>
    <n v="0"/>
  </r>
  <r>
    <x v="10"/>
    <n v="1"/>
    <n v="1"/>
    <s v="OFF"/>
    <d v="2019-07-01T00:00:00"/>
    <s v="Avg of 4 NM Projects"/>
    <n v="14"/>
    <n v="124.16"/>
    <n v="0.69752808988764048"/>
    <n v="23.11"/>
    <n v="20.62"/>
    <n v="2.5601791999999999"/>
    <n v="0"/>
    <n v="1"/>
    <n v="0"/>
  </r>
  <r>
    <x v="10"/>
    <n v="1"/>
    <n v="1"/>
    <s v="OFF"/>
    <d v="2019-07-01T00:00:00"/>
    <s v="Avg of 4 NM Projects"/>
    <n v="15"/>
    <n v="122.88000000000001"/>
    <n v="0.69033707865168548"/>
    <n v="25.92"/>
    <n v="20.67"/>
    <n v="2.5399296000000002"/>
    <n v="0"/>
    <n v="1"/>
    <n v="0"/>
  </r>
  <r>
    <x v="10"/>
    <n v="1"/>
    <n v="1"/>
    <s v="OFF"/>
    <d v="2019-07-01T00:00:00"/>
    <s v="Avg of 4 NM Projects"/>
    <n v="16"/>
    <n v="118.13999999999999"/>
    <n v="0.6637078651685393"/>
    <n v="30.06"/>
    <n v="23.39"/>
    <n v="2.7632945999999996"/>
    <n v="0"/>
    <n v="1"/>
    <n v="0"/>
  </r>
  <r>
    <x v="10"/>
    <n v="1"/>
    <n v="1"/>
    <s v="OFF"/>
    <d v="2019-07-01T00:00:00"/>
    <s v="Avg of 4 NM Projects"/>
    <n v="17"/>
    <n v="94.465000000000003"/>
    <n v="0.53070224719101122"/>
    <n v="34.64"/>
    <n v="25.43"/>
    <n v="2.40224495"/>
    <n v="0"/>
    <n v="1"/>
    <n v="0"/>
  </r>
  <r>
    <x v="10"/>
    <n v="1"/>
    <n v="1"/>
    <s v="OFF"/>
    <d v="2019-07-01T00:00:00"/>
    <s v="Avg of 4 NM Projects"/>
    <n v="18"/>
    <n v="68.739999999999995"/>
    <n v="0.38617977528089886"/>
    <n v="36.130000000000003"/>
    <n v="30.5"/>
    <n v="2.0965699999999998"/>
    <n v="0"/>
    <n v="0"/>
    <n v="0"/>
  </r>
  <r>
    <x v="10"/>
    <n v="1"/>
    <n v="1"/>
    <s v="OFF"/>
    <d v="2019-07-01T00:00:00"/>
    <s v="Avg of 4 NM Projects"/>
    <n v="19"/>
    <n v="33.795000000000002"/>
    <n v="0.18985955056179776"/>
    <n v="30.4"/>
    <n v="29.14"/>
    <n v="0.98478630000000011"/>
    <n v="0"/>
    <n v="0"/>
    <n v="0"/>
  </r>
  <r>
    <x v="10"/>
    <n v="1"/>
    <n v="1"/>
    <s v="OFF"/>
    <d v="2019-07-01T00:00:00"/>
    <s v="Avg of 4 NM Projects"/>
    <n v="20"/>
    <n v="10.24"/>
    <n v="5.7528089887640452E-2"/>
    <n v="30"/>
    <n v="30.05"/>
    <n v="0.30771199999999999"/>
    <n v="0"/>
    <n v="0"/>
    <n v="0"/>
  </r>
  <r>
    <x v="10"/>
    <n v="1"/>
    <n v="1"/>
    <s v="OFF"/>
    <d v="2019-07-01T00:00:00"/>
    <s v="Avg of 4 NM Projects"/>
    <n v="21"/>
    <n v="0.64500000000000002"/>
    <n v="3.6235955056179775E-3"/>
    <n v="30.29"/>
    <n v="29.73"/>
    <n v="1.9175850000000001E-2"/>
    <n v="0"/>
    <n v="0"/>
    <n v="0"/>
  </r>
  <r>
    <x v="10"/>
    <n v="1"/>
    <n v="1"/>
    <s v="OFF"/>
    <d v="2019-07-01T00:00:00"/>
    <s v="Avg of 4 NM Projects"/>
    <n v="22"/>
    <n v="-0.26"/>
    <n v="-1.4606741573033708E-3"/>
    <n v="25.75"/>
    <n v="24.25"/>
    <n v="-6.3050000000000007E-3"/>
    <n v="0"/>
    <n v="0"/>
    <n v="0"/>
  </r>
  <r>
    <x v="10"/>
    <n v="1"/>
    <n v="1"/>
    <s v="OFF"/>
    <d v="2019-07-01T00:00:00"/>
    <s v="Avg of 4 NM Projects"/>
    <n v="23"/>
    <n v="0"/>
    <n v="0"/>
    <n v="21.35"/>
    <n v="21.19"/>
    <n v="0"/>
    <n v="1"/>
    <n v="0"/>
    <n v="0"/>
  </r>
  <r>
    <x v="10"/>
    <n v="1"/>
    <n v="1"/>
    <s v="OFF"/>
    <d v="2019-07-01T00:00:00"/>
    <s v="Avg of 4 NM Projects"/>
    <n v="24"/>
    <n v="-0.13"/>
    <n v="-7.3033707865168538E-4"/>
    <n v="22.84"/>
    <n v="35.11"/>
    <n v="-4.5643000000000003E-3"/>
    <n v="0"/>
    <n v="0"/>
    <n v="0"/>
  </r>
  <r>
    <x v="10"/>
    <n v="2"/>
    <n v="2"/>
    <s v="OFF"/>
    <d v="2019-07-02T00:00:00"/>
    <s v="Avg of 4 NM Projects"/>
    <n v="1"/>
    <n v="-0.13"/>
    <n v="-7.3033707865168538E-4"/>
    <n v="20.78"/>
    <n v="20.48"/>
    <n v="-2.6624000000000005E-3"/>
    <n v="0"/>
    <n v="0"/>
    <n v="0"/>
  </r>
  <r>
    <x v="10"/>
    <n v="2"/>
    <n v="2"/>
    <s v="OFF"/>
    <d v="2019-07-02T00:00:00"/>
    <s v="Avg of 4 NM Projects"/>
    <n v="2"/>
    <n v="-0.26"/>
    <n v="-1.4606741573033708E-3"/>
    <n v="17.809999999999999"/>
    <n v="17.23"/>
    <n v="-4.4797999999999999E-3"/>
    <n v="0"/>
    <n v="0"/>
    <n v="0"/>
  </r>
  <r>
    <x v="10"/>
    <n v="2"/>
    <n v="2"/>
    <s v="OFF"/>
    <d v="2019-07-02T00:00:00"/>
    <s v="Avg of 4 NM Projects"/>
    <n v="3"/>
    <n v="0"/>
    <n v="0"/>
    <n v="16.420000000000002"/>
    <n v="16.399999999999999"/>
    <n v="0"/>
    <n v="1"/>
    <n v="0"/>
    <n v="0"/>
  </r>
  <r>
    <x v="10"/>
    <n v="2"/>
    <n v="2"/>
    <s v="OFF"/>
    <d v="2019-07-02T00:00:00"/>
    <s v="Avg of 4 NM Projects"/>
    <n v="4"/>
    <n v="0"/>
    <n v="0"/>
    <n v="15.83"/>
    <n v="16.329999999999998"/>
    <n v="0"/>
    <n v="1"/>
    <n v="0"/>
    <n v="0"/>
  </r>
  <r>
    <x v="10"/>
    <n v="2"/>
    <n v="2"/>
    <s v="OFF"/>
    <d v="2019-07-02T00:00:00"/>
    <s v="Avg of 4 NM Projects"/>
    <n v="5"/>
    <n v="-0.13"/>
    <n v="-7.3033707865168538E-4"/>
    <n v="16.04"/>
    <n v="16.5"/>
    <n v="-2.1450000000000002E-3"/>
    <n v="0"/>
    <n v="0"/>
    <n v="0"/>
  </r>
  <r>
    <x v="10"/>
    <n v="2"/>
    <n v="2"/>
    <s v="OFF"/>
    <d v="2019-07-02T00:00:00"/>
    <s v="Avg of 4 NM Projects"/>
    <n v="6"/>
    <n v="0.39"/>
    <n v="2.1910112359550564E-3"/>
    <n v="17.28"/>
    <n v="17.03"/>
    <n v="6.6417000000000012E-3"/>
    <n v="0"/>
    <n v="0"/>
    <n v="0"/>
  </r>
  <r>
    <x v="10"/>
    <n v="2"/>
    <n v="2"/>
    <s v="OFF"/>
    <d v="2019-07-02T00:00:00"/>
    <s v="Avg of 4 NM Projects"/>
    <n v="7"/>
    <n v="11.899999999999999"/>
    <n v="6.6853932584269651E-2"/>
    <n v="21.9"/>
    <n v="18.05"/>
    <n v="0.21479499999999999"/>
    <n v="0"/>
    <n v="0"/>
    <n v="0"/>
  </r>
  <r>
    <x v="10"/>
    <n v="2"/>
    <n v="2"/>
    <s v="ON"/>
    <d v="2019-07-02T00:00:00"/>
    <s v="Avg of 4 NM Projects"/>
    <n v="8"/>
    <n v="50.685000000000002"/>
    <n v="0.28474719101123597"/>
    <n v="21.34"/>
    <n v="18.350000000000001"/>
    <n v="0.93006975000000014"/>
    <n v="0"/>
    <n v="0"/>
    <n v="0"/>
  </r>
  <r>
    <x v="10"/>
    <n v="2"/>
    <n v="2"/>
    <s v="ON"/>
    <d v="2019-07-02T00:00:00"/>
    <s v="Avg of 4 NM Projects"/>
    <n v="9"/>
    <n v="81.155000000000001"/>
    <n v="0.45592696629213486"/>
    <n v="20.399999999999999"/>
    <n v="18.96"/>
    <n v="1.5386988000000001"/>
    <n v="0"/>
    <n v="0"/>
    <n v="0"/>
  </r>
  <r>
    <x v="10"/>
    <n v="2"/>
    <n v="2"/>
    <s v="ON"/>
    <d v="2019-07-02T00:00:00"/>
    <s v="Avg of 4 NM Projects"/>
    <n v="10"/>
    <n v="112.895"/>
    <n v="0.63424157303370787"/>
    <n v="21.9"/>
    <n v="19.670000000000002"/>
    <n v="2.2206446500000001"/>
    <n v="0"/>
    <n v="1"/>
    <n v="0"/>
  </r>
  <r>
    <x v="10"/>
    <n v="2"/>
    <n v="2"/>
    <s v="ON"/>
    <d v="2019-07-02T00:00:00"/>
    <s v="Avg of 4 NM Projects"/>
    <n v="11"/>
    <n v="128.13"/>
    <n v="0.71983146067415726"/>
    <n v="25.28"/>
    <n v="21.05"/>
    <n v="2.6971365"/>
    <n v="0"/>
    <n v="1"/>
    <n v="0"/>
  </r>
  <r>
    <x v="10"/>
    <n v="2"/>
    <n v="2"/>
    <s v="ON"/>
    <d v="2019-07-02T00:00:00"/>
    <s v="Avg of 4 NM Projects"/>
    <n v="12"/>
    <n v="132.86000000000001"/>
    <n v="0.7464044943820225"/>
    <n v="25.9"/>
    <n v="23.51"/>
    <n v="3.1235386000000003"/>
    <n v="0"/>
    <n v="1"/>
    <n v="0"/>
  </r>
  <r>
    <x v="10"/>
    <n v="2"/>
    <n v="2"/>
    <s v="ON"/>
    <d v="2019-07-02T00:00:00"/>
    <s v="Avg of 4 NM Projects"/>
    <n v="13"/>
    <n v="131.45500000000001"/>
    <n v="0.7385112359550563"/>
    <n v="27.38"/>
    <n v="21.21"/>
    <n v="2.7881605500000006"/>
    <n v="0"/>
    <n v="1"/>
    <n v="0"/>
  </r>
  <r>
    <x v="10"/>
    <n v="2"/>
    <n v="2"/>
    <s v="ON"/>
    <d v="2019-07-02T00:00:00"/>
    <s v="Avg of 4 NM Projects"/>
    <n v="14"/>
    <n v="126.97499999999999"/>
    <n v="0.71334269662921346"/>
    <n v="30.7"/>
    <n v="20.2"/>
    <n v="2.5648949999999999"/>
    <n v="0"/>
    <n v="1"/>
    <n v="0"/>
  </r>
  <r>
    <x v="10"/>
    <n v="2"/>
    <n v="2"/>
    <s v="ON"/>
    <d v="2019-07-02T00:00:00"/>
    <s v="Avg of 4 NM Projects"/>
    <n v="15"/>
    <n v="108.67"/>
    <n v="0.61050561797752811"/>
    <n v="33.64"/>
    <n v="19.309999999999999"/>
    <n v="2.0984177000000002"/>
    <n v="0"/>
    <n v="1"/>
    <n v="0"/>
  </r>
  <r>
    <x v="10"/>
    <n v="2"/>
    <n v="2"/>
    <s v="ON"/>
    <d v="2019-07-02T00:00:00"/>
    <s v="Avg of 4 NM Projects"/>
    <n v="16"/>
    <n v="108.80499999999998"/>
    <n v="0.61126404494382014"/>
    <n v="36.53"/>
    <n v="19.13"/>
    <n v="2.0814396499999992"/>
    <n v="0"/>
    <n v="1"/>
    <n v="0"/>
  </r>
  <r>
    <x v="10"/>
    <n v="2"/>
    <n v="2"/>
    <s v="ON"/>
    <d v="2019-07-02T00:00:00"/>
    <s v="Avg of 4 NM Projects"/>
    <n v="17"/>
    <n v="88.964999999999989"/>
    <n v="0.49980337078651682"/>
    <n v="38.44"/>
    <n v="22.05"/>
    <n v="1.9616782499999998"/>
    <n v="0"/>
    <n v="0"/>
    <n v="0"/>
  </r>
  <r>
    <x v="10"/>
    <n v="2"/>
    <n v="2"/>
    <s v="ON"/>
    <d v="2019-07-02T00:00:00"/>
    <s v="Avg of 4 NM Projects"/>
    <n v="18"/>
    <n v="60.295000000000002"/>
    <n v="0.33873595505617976"/>
    <n v="39.69"/>
    <n v="23.17"/>
    <n v="1.3970351500000002"/>
    <n v="0"/>
    <n v="0"/>
    <n v="0"/>
  </r>
  <r>
    <x v="10"/>
    <n v="2"/>
    <n v="2"/>
    <s v="ON"/>
    <d v="2019-07-02T00:00:00"/>
    <s v="Avg of 4 NM Projects"/>
    <n v="19"/>
    <n v="31.740000000000002"/>
    <n v="0.17831460674157304"/>
    <n v="37.75"/>
    <n v="23.2"/>
    <n v="0.73636800000000002"/>
    <n v="0"/>
    <n v="0"/>
    <n v="0"/>
  </r>
  <r>
    <x v="10"/>
    <n v="2"/>
    <n v="2"/>
    <s v="ON"/>
    <d v="2019-07-02T00:00:00"/>
    <s v="Avg of 4 NM Projects"/>
    <n v="20"/>
    <n v="5.6349999999999998"/>
    <n v="3.1657303370786517E-2"/>
    <n v="36.51"/>
    <n v="23.63"/>
    <n v="0.13315505"/>
    <n v="0"/>
    <n v="0"/>
    <n v="0"/>
  </r>
  <r>
    <x v="10"/>
    <n v="2"/>
    <n v="2"/>
    <s v="ON"/>
    <d v="2019-07-02T00:00:00"/>
    <s v="Avg of 4 NM Projects"/>
    <n v="21"/>
    <n v="0.26"/>
    <n v="1.4606741573033708E-3"/>
    <n v="33.18"/>
    <n v="23.71"/>
    <n v="6.1646000000000001E-3"/>
    <n v="0"/>
    <n v="0"/>
    <n v="0"/>
  </r>
  <r>
    <x v="10"/>
    <n v="2"/>
    <n v="2"/>
    <s v="ON"/>
    <d v="2019-07-02T00:00:00"/>
    <s v="Avg of 4 NM Projects"/>
    <n v="22"/>
    <n v="0"/>
    <n v="0"/>
    <n v="30.3"/>
    <n v="25.78"/>
    <n v="0"/>
    <n v="1"/>
    <n v="0"/>
    <n v="0"/>
  </r>
  <r>
    <x v="10"/>
    <n v="2"/>
    <n v="2"/>
    <s v="ON"/>
    <d v="2019-07-02T00:00:00"/>
    <s v="Avg of 4 NM Projects"/>
    <n v="23"/>
    <n v="0"/>
    <n v="0"/>
    <n v="26.03"/>
    <n v="22.83"/>
    <n v="0"/>
    <n v="1"/>
    <n v="0"/>
    <n v="0"/>
  </r>
  <r>
    <x v="10"/>
    <n v="2"/>
    <n v="2"/>
    <s v="OFF"/>
    <d v="2019-07-02T00:00:00"/>
    <s v="Avg of 4 NM Projects"/>
    <n v="24"/>
    <n v="-0.13"/>
    <n v="-7.3033707865168538E-4"/>
    <n v="25.2"/>
    <n v="27.54"/>
    <n v="-3.5802E-3"/>
    <n v="0"/>
    <n v="0"/>
    <n v="0"/>
  </r>
  <r>
    <x v="10"/>
    <n v="3"/>
    <n v="3"/>
    <s v="OFF"/>
    <d v="2019-07-03T00:00:00"/>
    <s v="Avg of 4 NM Projects"/>
    <n v="1"/>
    <n v="-0.13"/>
    <n v="-7.3033707865168538E-4"/>
    <n v="22.18"/>
    <n v="20.64"/>
    <n v="-2.6832000000000002E-3"/>
    <n v="0"/>
    <n v="0"/>
    <n v="0"/>
  </r>
  <r>
    <x v="10"/>
    <n v="3"/>
    <n v="3"/>
    <s v="OFF"/>
    <d v="2019-07-03T00:00:00"/>
    <s v="Avg of 4 NM Projects"/>
    <n v="2"/>
    <n v="-0.26"/>
    <n v="-1.4606741573033708E-3"/>
    <n v="20.89"/>
    <n v="19.91"/>
    <n v="-5.1766000000000008E-3"/>
    <n v="0"/>
    <n v="0"/>
    <n v="0"/>
  </r>
  <r>
    <x v="10"/>
    <n v="3"/>
    <n v="3"/>
    <s v="OFF"/>
    <d v="2019-07-03T00:00:00"/>
    <s v="Avg of 4 NM Projects"/>
    <n v="3"/>
    <n v="0"/>
    <n v="0"/>
    <n v="20.18"/>
    <n v="19.100000000000001"/>
    <n v="0"/>
    <n v="1"/>
    <n v="0"/>
    <n v="0"/>
  </r>
  <r>
    <x v="10"/>
    <n v="3"/>
    <n v="3"/>
    <s v="OFF"/>
    <d v="2019-07-03T00:00:00"/>
    <s v="Avg of 4 NM Projects"/>
    <n v="4"/>
    <n v="0"/>
    <n v="0"/>
    <n v="19.940000000000001"/>
    <n v="18.989999999999998"/>
    <n v="0"/>
    <n v="1"/>
    <n v="0"/>
    <n v="0"/>
  </r>
  <r>
    <x v="10"/>
    <n v="3"/>
    <n v="3"/>
    <s v="OFF"/>
    <d v="2019-07-03T00:00:00"/>
    <s v="Avg of 4 NM Projects"/>
    <n v="5"/>
    <n v="0"/>
    <n v="0"/>
    <n v="19.739999999999998"/>
    <n v="19.39"/>
    <n v="0"/>
    <n v="1"/>
    <n v="0"/>
    <n v="0"/>
  </r>
  <r>
    <x v="10"/>
    <n v="3"/>
    <n v="3"/>
    <s v="OFF"/>
    <d v="2019-07-03T00:00:00"/>
    <s v="Avg of 4 NM Projects"/>
    <n v="6"/>
    <n v="0.38500000000000001"/>
    <n v="2.1629213483146067E-3"/>
    <n v="21.65"/>
    <n v="20.2"/>
    <n v="7.7770000000000001E-3"/>
    <n v="0"/>
    <n v="0"/>
    <n v="0"/>
  </r>
  <r>
    <x v="10"/>
    <n v="3"/>
    <n v="3"/>
    <s v="OFF"/>
    <d v="2019-07-03T00:00:00"/>
    <s v="Avg of 4 NM Projects"/>
    <n v="7"/>
    <n v="12.675000000000001"/>
    <n v="7.120786516853933E-2"/>
    <n v="21.85"/>
    <n v="20.18"/>
    <n v="0.25578149999999999"/>
    <n v="0"/>
    <n v="0"/>
    <n v="0"/>
  </r>
  <r>
    <x v="10"/>
    <n v="3"/>
    <n v="3"/>
    <s v="ON"/>
    <d v="2019-07-03T00:00:00"/>
    <s v="Avg of 4 NM Projects"/>
    <n v="8"/>
    <n v="47.62"/>
    <n v="0.26752808988764043"/>
    <n v="20.92"/>
    <n v="19.809999999999999"/>
    <n v="0.94335219999999997"/>
    <n v="0"/>
    <n v="0"/>
    <n v="0"/>
  </r>
  <r>
    <x v="10"/>
    <n v="3"/>
    <n v="3"/>
    <s v="ON"/>
    <d v="2019-07-03T00:00:00"/>
    <s v="Avg of 4 NM Projects"/>
    <n v="9"/>
    <n v="85.884999999999991"/>
    <n v="0.48249999999999993"/>
    <n v="20.84"/>
    <n v="20.58"/>
    <n v="1.7675132999999996"/>
    <n v="0"/>
    <n v="0"/>
    <n v="0"/>
  </r>
  <r>
    <x v="10"/>
    <n v="3"/>
    <n v="3"/>
    <s v="ON"/>
    <d v="2019-07-03T00:00:00"/>
    <s v="Avg of 4 NM Projects"/>
    <n v="10"/>
    <n v="110.845"/>
    <n v="0.62272471910112359"/>
    <n v="23.8"/>
    <n v="36.39"/>
    <n v="4.0336495499999998"/>
    <n v="0"/>
    <n v="1"/>
    <n v="0"/>
  </r>
  <r>
    <x v="10"/>
    <n v="3"/>
    <n v="3"/>
    <s v="ON"/>
    <d v="2019-07-03T00:00:00"/>
    <s v="Avg of 4 NM Projects"/>
    <n v="11"/>
    <n v="123.78"/>
    <n v="0.69539325842696631"/>
    <n v="26.02"/>
    <n v="25.21"/>
    <n v="3.1204938000000002"/>
    <n v="0"/>
    <n v="1"/>
    <n v="0"/>
  </r>
  <r>
    <x v="10"/>
    <n v="3"/>
    <n v="3"/>
    <s v="ON"/>
    <d v="2019-07-03T00:00:00"/>
    <s v="Avg of 4 NM Projects"/>
    <n v="12"/>
    <n v="133.37"/>
    <n v="0.74926966292134833"/>
    <n v="26"/>
    <n v="21.76"/>
    <n v="2.9021312000000004"/>
    <n v="0"/>
    <n v="1"/>
    <n v="0"/>
  </r>
  <r>
    <x v="10"/>
    <n v="3"/>
    <n v="3"/>
    <s v="ON"/>
    <d v="2019-07-03T00:00:00"/>
    <s v="Avg of 4 NM Projects"/>
    <n v="13"/>
    <n v="140.79999999999998"/>
    <n v="0.79101123595505607"/>
    <n v="30.7"/>
    <n v="23.45"/>
    <n v="3.3017599999999994"/>
    <n v="0"/>
    <n v="1"/>
    <n v="0"/>
  </r>
  <r>
    <x v="10"/>
    <n v="3"/>
    <n v="3"/>
    <s v="ON"/>
    <d v="2019-07-03T00:00:00"/>
    <s v="Avg of 4 NM Projects"/>
    <n v="14"/>
    <n v="136.95499999999998"/>
    <n v="0.76941011235955048"/>
    <n v="31.86"/>
    <n v="23.27"/>
    <n v="3.1869428499999994"/>
    <n v="0"/>
    <n v="1"/>
    <n v="0"/>
  </r>
  <r>
    <x v="10"/>
    <n v="3"/>
    <n v="3"/>
    <s v="ON"/>
    <d v="2019-07-03T00:00:00"/>
    <s v="Avg of 4 NM Projects"/>
    <n v="15"/>
    <n v="132.22499999999999"/>
    <n v="0.74283707865168536"/>
    <n v="35.700000000000003"/>
    <n v="22.55"/>
    <n v="2.9816737500000001"/>
    <n v="0"/>
    <n v="1"/>
    <n v="0"/>
  </r>
  <r>
    <x v="10"/>
    <n v="3"/>
    <n v="3"/>
    <s v="ON"/>
    <d v="2019-07-03T00:00:00"/>
    <s v="Avg of 4 NM Projects"/>
    <n v="16"/>
    <n v="121.08499999999999"/>
    <n v="0.68025280898876406"/>
    <n v="39.67"/>
    <n v="21.25"/>
    <n v="2.57305625"/>
    <n v="0"/>
    <n v="1"/>
    <n v="0"/>
  </r>
  <r>
    <x v="10"/>
    <n v="3"/>
    <n v="3"/>
    <s v="ON"/>
    <d v="2019-07-03T00:00:00"/>
    <s v="Avg of 4 NM Projects"/>
    <n v="17"/>
    <n v="98.814999999999998"/>
    <n v="0.55514044943820229"/>
    <n v="43.87"/>
    <n v="23.22"/>
    <n v="2.2944842999999997"/>
    <n v="0"/>
    <n v="1"/>
    <n v="0"/>
  </r>
  <r>
    <x v="10"/>
    <n v="3"/>
    <n v="3"/>
    <s v="ON"/>
    <d v="2019-07-03T00:00:00"/>
    <s v="Avg of 4 NM Projects"/>
    <n v="18"/>
    <n v="73.349999999999994"/>
    <n v="0.4120786516853932"/>
    <n v="43.54"/>
    <n v="24.54"/>
    <n v="1.8000089999999997"/>
    <n v="0"/>
    <n v="0"/>
    <n v="0"/>
  </r>
  <r>
    <x v="10"/>
    <n v="3"/>
    <n v="3"/>
    <s v="ON"/>
    <d v="2019-07-03T00:00:00"/>
    <s v="Avg of 4 NM Projects"/>
    <n v="19"/>
    <n v="38.53"/>
    <n v="0.21646067415730338"/>
    <n v="37.840000000000003"/>
    <n v="23.85"/>
    <n v="0.91894050000000005"/>
    <n v="0"/>
    <n v="0"/>
    <n v="0"/>
  </r>
  <r>
    <x v="10"/>
    <n v="3"/>
    <n v="3"/>
    <s v="ON"/>
    <d v="2019-07-03T00:00:00"/>
    <s v="Avg of 4 NM Projects"/>
    <n v="20"/>
    <n v="8.9550000000000001"/>
    <n v="5.0308988764044944E-2"/>
    <n v="34.69"/>
    <n v="25.22"/>
    <n v="0.22584509999999999"/>
    <n v="0"/>
    <n v="0"/>
    <n v="0"/>
  </r>
  <r>
    <x v="10"/>
    <n v="3"/>
    <n v="3"/>
    <s v="ON"/>
    <d v="2019-07-03T00:00:00"/>
    <s v="Avg of 4 NM Projects"/>
    <n v="21"/>
    <n v="0.90500000000000003"/>
    <n v="5.0842696629213487E-3"/>
    <n v="31.75"/>
    <n v="24.17"/>
    <n v="2.187385E-2"/>
    <n v="0"/>
    <n v="0"/>
    <n v="0"/>
  </r>
  <r>
    <x v="10"/>
    <n v="3"/>
    <n v="3"/>
    <s v="ON"/>
    <d v="2019-07-03T00:00:00"/>
    <s v="Avg of 4 NM Projects"/>
    <n v="22"/>
    <n v="-0.26"/>
    <n v="-1.4606741573033708E-3"/>
    <n v="26.97"/>
    <n v="25.08"/>
    <n v="-6.5207999999999993E-3"/>
    <n v="0"/>
    <n v="0"/>
    <n v="0"/>
  </r>
  <r>
    <x v="10"/>
    <n v="3"/>
    <n v="3"/>
    <s v="ON"/>
    <d v="2019-07-03T00:00:00"/>
    <s v="Avg of 4 NM Projects"/>
    <n v="23"/>
    <n v="-0.13"/>
    <n v="-7.3033707865168538E-4"/>
    <n v="23.08"/>
    <n v="21.69"/>
    <n v="-2.8197000000000001E-3"/>
    <n v="0"/>
    <n v="0"/>
    <n v="0"/>
  </r>
  <r>
    <x v="10"/>
    <n v="3"/>
    <n v="3"/>
    <s v="OFF"/>
    <d v="2019-07-03T00:00:00"/>
    <s v="Avg of 4 NM Projects"/>
    <n v="24"/>
    <n v="0"/>
    <n v="0"/>
    <n v="23.05"/>
    <n v="31.3"/>
    <n v="0"/>
    <n v="1"/>
    <n v="0"/>
    <n v="0"/>
  </r>
  <r>
    <x v="10"/>
    <n v="4"/>
    <n v="4"/>
    <s v="OFF"/>
    <d v="2019-07-04T00:00:00"/>
    <s v="Avg of 4 NM Projects"/>
    <n v="1"/>
    <n v="-0.13"/>
    <n v="-7.3033707865168538E-4"/>
    <n v="24.5"/>
    <n v="21.41"/>
    <n v="-2.7833000000000003E-3"/>
    <n v="0"/>
    <n v="0"/>
    <n v="0"/>
  </r>
  <r>
    <x v="10"/>
    <n v="4"/>
    <n v="4"/>
    <s v="OFF"/>
    <d v="2019-07-04T00:00:00"/>
    <s v="Avg of 4 NM Projects"/>
    <n v="2"/>
    <n v="-0.13"/>
    <n v="-7.3033707865168538E-4"/>
    <n v="23.17"/>
    <n v="21.32"/>
    <n v="-2.7716000000000004E-3"/>
    <n v="0"/>
    <n v="0"/>
    <n v="0"/>
  </r>
  <r>
    <x v="10"/>
    <n v="4"/>
    <n v="4"/>
    <s v="OFF"/>
    <d v="2019-07-04T00:00:00"/>
    <s v="Avg of 4 NM Projects"/>
    <n v="3"/>
    <n v="-0.13"/>
    <n v="-7.3033707865168538E-4"/>
    <n v="21.92"/>
    <n v="19.22"/>
    <n v="-2.4986000000000001E-3"/>
    <n v="0"/>
    <n v="0"/>
    <n v="0"/>
  </r>
  <r>
    <x v="10"/>
    <n v="4"/>
    <n v="4"/>
    <s v="OFF"/>
    <d v="2019-07-04T00:00:00"/>
    <s v="Avg of 4 NM Projects"/>
    <n v="4"/>
    <n v="0"/>
    <n v="0"/>
    <n v="21.28"/>
    <n v="19.59"/>
    <n v="0"/>
    <n v="1"/>
    <n v="0"/>
    <n v="0"/>
  </r>
  <r>
    <x v="10"/>
    <n v="4"/>
    <n v="4"/>
    <s v="OFF"/>
    <d v="2019-07-04T00:00:00"/>
    <s v="Avg of 4 NM Projects"/>
    <n v="5"/>
    <n v="-0.26"/>
    <n v="-1.4606741573033708E-3"/>
    <n v="19.86"/>
    <n v="19.59"/>
    <n v="-5.0933999999999997E-3"/>
    <n v="0"/>
    <n v="0"/>
    <n v="0"/>
  </r>
  <r>
    <x v="10"/>
    <n v="4"/>
    <n v="4"/>
    <s v="OFF"/>
    <d v="2019-07-04T00:00:00"/>
    <s v="Avg of 4 NM Projects"/>
    <n v="6"/>
    <n v="0.64500000000000002"/>
    <n v="3.6235955056179775E-3"/>
    <n v="19.79"/>
    <n v="19.91"/>
    <n v="1.2841950000000001E-2"/>
    <n v="0"/>
    <n v="0"/>
    <n v="0"/>
  </r>
  <r>
    <x v="10"/>
    <n v="4"/>
    <n v="4"/>
    <s v="OFF"/>
    <d v="2019-07-04T00:00:00"/>
    <s v="Avg of 4 NM Projects"/>
    <n v="7"/>
    <n v="12.67"/>
    <n v="7.1179775280898874E-2"/>
    <n v="19.87"/>
    <n v="19.96"/>
    <n v="0.25289319999999998"/>
    <n v="0"/>
    <n v="0"/>
    <n v="0"/>
  </r>
  <r>
    <x v="10"/>
    <n v="4"/>
    <n v="4"/>
    <s v="ON"/>
    <d v="2019-07-04T00:00:00"/>
    <s v="Avg of 4 NM Projects"/>
    <n v="8"/>
    <n v="55.815000000000005"/>
    <n v="0.31356741573033708"/>
    <n v="20.14"/>
    <n v="19.27"/>
    <n v="1.0755550500000002"/>
    <n v="0"/>
    <n v="0"/>
    <n v="0"/>
  </r>
  <r>
    <x v="10"/>
    <n v="4"/>
    <n v="4"/>
    <s v="ON"/>
    <d v="2019-07-04T00:00:00"/>
    <s v="Avg of 4 NM Projects"/>
    <n v="9"/>
    <n v="90.375000000000014"/>
    <n v="0.50772471910112371"/>
    <n v="20.059999999999999"/>
    <n v="18.670000000000002"/>
    <n v="1.6873012500000004"/>
    <n v="0"/>
    <n v="1"/>
    <n v="0"/>
  </r>
  <r>
    <x v="10"/>
    <n v="4"/>
    <n v="4"/>
    <s v="ON"/>
    <d v="2019-07-04T00:00:00"/>
    <s v="Avg of 4 NM Projects"/>
    <n v="10"/>
    <n v="109.57000000000001"/>
    <n v="0.61556179775280906"/>
    <n v="24.86"/>
    <n v="21.51"/>
    <n v="2.3568507000000003"/>
    <n v="0"/>
    <n v="1"/>
    <n v="0"/>
  </r>
  <r>
    <x v="10"/>
    <n v="4"/>
    <n v="4"/>
    <s v="ON"/>
    <d v="2019-07-04T00:00:00"/>
    <s v="Avg of 4 NM Projects"/>
    <n v="11"/>
    <n v="118.91"/>
    <n v="0.66803370786516847"/>
    <n v="26.97"/>
    <n v="25.56"/>
    <n v="3.0393395999999999"/>
    <n v="0"/>
    <n v="1"/>
    <n v="0"/>
  </r>
  <r>
    <x v="10"/>
    <n v="4"/>
    <n v="4"/>
    <s v="ON"/>
    <d v="2019-07-04T00:00:00"/>
    <s v="Avg of 4 NM Projects"/>
    <n v="12"/>
    <n v="128.255"/>
    <n v="0.72053370786516846"/>
    <n v="29.84"/>
    <n v="27.2"/>
    <n v="3.4885359999999994"/>
    <n v="0"/>
    <n v="1"/>
    <n v="0"/>
  </r>
  <r>
    <x v="10"/>
    <n v="4"/>
    <n v="4"/>
    <s v="ON"/>
    <d v="2019-07-04T00:00:00"/>
    <s v="Avg of 4 NM Projects"/>
    <n v="13"/>
    <n v="133.12"/>
    <n v="0.74786516853932583"/>
    <n v="28.43"/>
    <n v="26.98"/>
    <n v="3.5915775999999999"/>
    <n v="0"/>
    <n v="1"/>
    <n v="0"/>
  </r>
  <r>
    <x v="10"/>
    <n v="4"/>
    <n v="4"/>
    <s v="ON"/>
    <d v="2019-07-04T00:00:00"/>
    <s v="Avg of 4 NM Projects"/>
    <n v="14"/>
    <n v="132.48000000000002"/>
    <n v="0.74426966292134844"/>
    <n v="31.25"/>
    <n v="33.1"/>
    <n v="4.3850880000000005"/>
    <n v="0"/>
    <n v="1"/>
    <n v="0"/>
  </r>
  <r>
    <x v="10"/>
    <n v="4"/>
    <n v="4"/>
    <s v="ON"/>
    <d v="2019-07-04T00:00:00"/>
    <s v="Avg of 4 NM Projects"/>
    <n v="15"/>
    <n v="133.5"/>
    <n v="0.75"/>
    <n v="34.44"/>
    <n v="31.18"/>
    <n v="4.1625299999999994"/>
    <n v="0"/>
    <n v="1"/>
    <n v="0"/>
  </r>
  <r>
    <x v="10"/>
    <n v="4"/>
    <n v="4"/>
    <s v="ON"/>
    <d v="2019-07-04T00:00:00"/>
    <s v="Avg of 4 NM Projects"/>
    <n v="16"/>
    <n v="117.88500000000001"/>
    <n v="0.66227528089887644"/>
    <n v="35.46"/>
    <n v="33.53"/>
    <n v="3.9526840500000002"/>
    <n v="0"/>
    <n v="1"/>
    <n v="0"/>
  </r>
  <r>
    <x v="10"/>
    <n v="4"/>
    <n v="4"/>
    <s v="ON"/>
    <d v="2019-07-04T00:00:00"/>
    <s v="Avg of 4 NM Projects"/>
    <n v="17"/>
    <n v="96.89"/>
    <n v="0.5443258426966292"/>
    <n v="36.08"/>
    <n v="29.91"/>
    <n v="2.8979798999999997"/>
    <n v="0"/>
    <n v="1"/>
    <n v="0"/>
  </r>
  <r>
    <x v="10"/>
    <n v="4"/>
    <n v="4"/>
    <s v="ON"/>
    <d v="2019-07-04T00:00:00"/>
    <s v="Avg of 4 NM Projects"/>
    <n v="18"/>
    <n v="70.010000000000005"/>
    <n v="0.39331460674157304"/>
    <n v="37.57"/>
    <n v="28.09"/>
    <n v="1.9665809000000001"/>
    <n v="0"/>
    <n v="0"/>
    <n v="0"/>
  </r>
  <r>
    <x v="10"/>
    <n v="4"/>
    <n v="4"/>
    <s v="ON"/>
    <d v="2019-07-04T00:00:00"/>
    <s v="Avg of 4 NM Projects"/>
    <n v="19"/>
    <n v="35.454999999999998"/>
    <n v="0.19918539325842696"/>
    <n v="36.229999999999997"/>
    <n v="28.99"/>
    <n v="1.02784045"/>
    <n v="0"/>
    <n v="0"/>
    <n v="0"/>
  </r>
  <r>
    <x v="10"/>
    <n v="4"/>
    <n v="4"/>
    <s v="ON"/>
    <d v="2019-07-04T00:00:00"/>
    <s v="Avg of 4 NM Projects"/>
    <n v="20"/>
    <n v="9.7249999999999996"/>
    <n v="5.4634831460674153E-2"/>
    <n v="33.69"/>
    <n v="26.46"/>
    <n v="0.25732350000000004"/>
    <n v="0"/>
    <n v="0"/>
    <n v="0"/>
  </r>
  <r>
    <x v="10"/>
    <n v="4"/>
    <n v="4"/>
    <s v="ON"/>
    <d v="2019-07-04T00:00:00"/>
    <s v="Avg of 4 NM Projects"/>
    <n v="21"/>
    <n v="1.04"/>
    <n v="5.8426966292134831E-3"/>
    <n v="31.45"/>
    <n v="22.7"/>
    <n v="2.3608000000000001E-2"/>
    <n v="0"/>
    <n v="0"/>
    <n v="0"/>
  </r>
  <r>
    <x v="10"/>
    <n v="4"/>
    <n v="4"/>
    <s v="ON"/>
    <d v="2019-07-04T00:00:00"/>
    <s v="Avg of 4 NM Projects"/>
    <n v="22"/>
    <n v="-0.13"/>
    <n v="-7.3033707865168538E-4"/>
    <n v="28.36"/>
    <n v="22.26"/>
    <n v="-2.8938000000000002E-3"/>
    <n v="0"/>
    <n v="0"/>
    <n v="0"/>
  </r>
  <r>
    <x v="10"/>
    <n v="4"/>
    <n v="4"/>
    <s v="ON"/>
    <d v="2019-07-04T00:00:00"/>
    <s v="Avg of 4 NM Projects"/>
    <n v="23"/>
    <n v="-0.39"/>
    <n v="-2.1910112359550564E-3"/>
    <n v="25.96"/>
    <n v="28.69"/>
    <n v="-1.1189100000000002E-2"/>
    <n v="0"/>
    <n v="0"/>
    <n v="0"/>
  </r>
  <r>
    <x v="10"/>
    <n v="4"/>
    <n v="4"/>
    <s v="OFF"/>
    <d v="2019-07-04T00:00:00"/>
    <s v="Avg of 4 NM Projects"/>
    <n v="24"/>
    <n v="0"/>
    <n v="0"/>
    <n v="22.91"/>
    <n v="20.2"/>
    <n v="0"/>
    <n v="1"/>
    <n v="0"/>
    <n v="0"/>
  </r>
  <r>
    <x v="10"/>
    <n v="5"/>
    <n v="5"/>
    <s v="OFF"/>
    <d v="2019-07-05T00:00:00"/>
    <s v="Avg of 4 NM Projects"/>
    <n v="1"/>
    <n v="0"/>
    <n v="0"/>
    <n v="21.97"/>
    <n v="18.55"/>
    <n v="0"/>
    <n v="1"/>
    <n v="0"/>
    <n v="0"/>
  </r>
  <r>
    <x v="10"/>
    <n v="5"/>
    <n v="5"/>
    <s v="OFF"/>
    <d v="2019-07-05T00:00:00"/>
    <s v="Avg of 4 NM Projects"/>
    <n v="2"/>
    <n v="-0.13"/>
    <n v="-7.3033707865168538E-4"/>
    <n v="19.96"/>
    <n v="18.59"/>
    <n v="-2.4166999999999999E-3"/>
    <n v="0"/>
    <n v="0"/>
    <n v="0"/>
  </r>
  <r>
    <x v="10"/>
    <n v="5"/>
    <n v="5"/>
    <s v="OFF"/>
    <d v="2019-07-05T00:00:00"/>
    <s v="Avg of 4 NM Projects"/>
    <n v="3"/>
    <n v="0"/>
    <n v="0"/>
    <n v="19.43"/>
    <n v="18.399999999999999"/>
    <n v="0"/>
    <n v="1"/>
    <n v="0"/>
    <n v="0"/>
  </r>
  <r>
    <x v="10"/>
    <n v="5"/>
    <n v="5"/>
    <s v="OFF"/>
    <d v="2019-07-05T00:00:00"/>
    <s v="Avg of 4 NM Projects"/>
    <n v="4"/>
    <n v="0"/>
    <n v="0"/>
    <n v="19.22"/>
    <n v="19.68"/>
    <n v="0"/>
    <n v="1"/>
    <n v="0"/>
    <n v="0"/>
  </r>
  <r>
    <x v="10"/>
    <n v="5"/>
    <n v="5"/>
    <s v="OFF"/>
    <d v="2019-07-05T00:00:00"/>
    <s v="Avg of 4 NM Projects"/>
    <n v="5"/>
    <n v="0"/>
    <n v="0"/>
    <n v="17.95"/>
    <n v="20.9"/>
    <n v="0"/>
    <n v="1"/>
    <n v="0"/>
    <n v="0"/>
  </r>
  <r>
    <x v="10"/>
    <n v="5"/>
    <n v="5"/>
    <s v="OFF"/>
    <d v="2019-07-05T00:00:00"/>
    <s v="Avg of 4 NM Projects"/>
    <n v="6"/>
    <n v="0.13"/>
    <n v="7.3033707865168538E-4"/>
    <n v="18.02"/>
    <n v="18.72"/>
    <n v="2.4335999999999997E-3"/>
    <n v="0"/>
    <n v="0"/>
    <n v="0"/>
  </r>
  <r>
    <x v="10"/>
    <n v="5"/>
    <n v="5"/>
    <s v="OFF"/>
    <d v="2019-07-05T00:00:00"/>
    <s v="Avg of 4 NM Projects"/>
    <n v="7"/>
    <n v="11.134999999999998"/>
    <n v="6.2556179775280885E-2"/>
    <n v="19.64"/>
    <n v="17.03"/>
    <n v="0.18962904999999997"/>
    <n v="0"/>
    <n v="0"/>
    <n v="0"/>
  </r>
  <r>
    <x v="10"/>
    <n v="5"/>
    <n v="5"/>
    <s v="ON"/>
    <d v="2019-07-05T00:00:00"/>
    <s v="Avg of 4 NM Projects"/>
    <n v="8"/>
    <n v="46.344999999999999"/>
    <n v="0.26036516853932584"/>
    <n v="20.09"/>
    <n v="18.3"/>
    <n v="0.84811350000000008"/>
    <n v="0"/>
    <n v="0"/>
    <n v="0"/>
  </r>
  <r>
    <x v="10"/>
    <n v="5"/>
    <n v="5"/>
    <s v="ON"/>
    <d v="2019-07-05T00:00:00"/>
    <s v="Avg of 4 NM Projects"/>
    <n v="9"/>
    <n v="69.88000000000001"/>
    <n v="0.39258426966292143"/>
    <n v="20.84"/>
    <n v="21.4"/>
    <n v="1.4954320000000001"/>
    <n v="0"/>
    <n v="0"/>
    <n v="0"/>
  </r>
  <r>
    <x v="10"/>
    <n v="5"/>
    <n v="5"/>
    <s v="ON"/>
    <d v="2019-07-05T00:00:00"/>
    <s v="Avg of 4 NM Projects"/>
    <n v="10"/>
    <n v="90.36999999999999"/>
    <n v="0.50769662921348313"/>
    <n v="24.29"/>
    <n v="22"/>
    <n v="1.9881399999999998"/>
    <n v="0"/>
    <n v="1"/>
    <n v="0"/>
  </r>
  <r>
    <x v="10"/>
    <n v="5"/>
    <n v="5"/>
    <s v="ON"/>
    <d v="2019-07-05T00:00:00"/>
    <s v="Avg of 4 NM Projects"/>
    <n v="11"/>
    <n v="93.700000000000017"/>
    <n v="0.52640449438202253"/>
    <n v="28.82"/>
    <n v="30.96"/>
    <n v="2.9009520000000006"/>
    <n v="0"/>
    <n v="1"/>
    <n v="0"/>
  </r>
  <r>
    <x v="10"/>
    <n v="5"/>
    <n v="5"/>
    <s v="ON"/>
    <d v="2019-07-05T00:00:00"/>
    <s v="Avg of 4 NM Projects"/>
    <n v="12"/>
    <n v="104.71000000000001"/>
    <n v="0.58825842696629216"/>
    <n v="28.65"/>
    <n v="28.01"/>
    <n v="2.9329271000000001"/>
    <n v="0"/>
    <n v="1"/>
    <n v="0"/>
  </r>
  <r>
    <x v="10"/>
    <n v="5"/>
    <n v="5"/>
    <s v="ON"/>
    <d v="2019-07-05T00:00:00"/>
    <s v="Avg of 4 NM Projects"/>
    <n v="13"/>
    <n v="122.88"/>
    <n v="0.69033707865168537"/>
    <n v="30.82"/>
    <n v="27.32"/>
    <n v="3.3570815999999999"/>
    <n v="0"/>
    <n v="1"/>
    <n v="0"/>
  </r>
  <r>
    <x v="10"/>
    <n v="5"/>
    <n v="5"/>
    <s v="ON"/>
    <d v="2019-07-05T00:00:00"/>
    <s v="Avg of 4 NM Projects"/>
    <n v="14"/>
    <n v="117.89"/>
    <n v="0.66230337078651691"/>
    <n v="36.57"/>
    <n v="27.84"/>
    <n v="3.2820575999999999"/>
    <n v="0"/>
    <n v="1"/>
    <n v="0"/>
  </r>
  <r>
    <x v="10"/>
    <n v="5"/>
    <n v="5"/>
    <s v="ON"/>
    <d v="2019-07-05T00:00:00"/>
    <s v="Avg of 4 NM Projects"/>
    <n v="15"/>
    <n v="114.18"/>
    <n v="0.64146067415730346"/>
    <n v="39.78"/>
    <n v="40.020000000000003"/>
    <n v="4.5694836000000008"/>
    <n v="0"/>
    <n v="1"/>
    <n v="0"/>
  </r>
  <r>
    <x v="10"/>
    <n v="5"/>
    <n v="5"/>
    <s v="ON"/>
    <d v="2019-07-05T00:00:00"/>
    <s v="Avg of 4 NM Projects"/>
    <n v="16"/>
    <n v="86.4"/>
    <n v="0.48539325842696635"/>
    <n v="37"/>
    <n v="37.56"/>
    <n v="3.2451840000000001"/>
    <n v="0"/>
    <n v="0"/>
    <n v="0"/>
  </r>
  <r>
    <x v="10"/>
    <n v="5"/>
    <n v="5"/>
    <s v="ON"/>
    <d v="2019-07-05T00:00:00"/>
    <s v="Avg of 4 NM Projects"/>
    <n v="17"/>
    <n v="74.75"/>
    <n v="0.4199438202247191"/>
    <n v="39.44"/>
    <n v="54.31"/>
    <n v="4.0596725000000005"/>
    <n v="0"/>
    <n v="0"/>
    <n v="0"/>
  </r>
  <r>
    <x v="10"/>
    <n v="5"/>
    <n v="5"/>
    <s v="ON"/>
    <d v="2019-07-05T00:00:00"/>
    <s v="Avg of 4 NM Projects"/>
    <n v="18"/>
    <n v="44.935000000000002"/>
    <n v="0.25244382022471912"/>
    <n v="37.020000000000003"/>
    <n v="55.35"/>
    <n v="2.4871522500000003"/>
    <n v="0"/>
    <n v="0"/>
    <n v="0"/>
  </r>
  <r>
    <x v="10"/>
    <n v="5"/>
    <n v="5"/>
    <s v="ON"/>
    <d v="2019-07-05T00:00:00"/>
    <s v="Avg of 4 NM Projects"/>
    <n v="19"/>
    <n v="32.89"/>
    <n v="0.1847752808988764"/>
    <n v="31.71"/>
    <n v="38.64"/>
    <n v="1.2708695999999999"/>
    <n v="0"/>
    <n v="0"/>
    <n v="0"/>
  </r>
  <r>
    <x v="10"/>
    <n v="5"/>
    <n v="5"/>
    <s v="ON"/>
    <d v="2019-07-05T00:00:00"/>
    <s v="Avg of 4 NM Projects"/>
    <n v="20"/>
    <n v="9.3449999999999989"/>
    <n v="5.2499999999999991E-2"/>
    <n v="31.59"/>
    <n v="35.450000000000003"/>
    <n v="0.33128024999999994"/>
    <n v="0"/>
    <n v="0"/>
    <n v="0"/>
  </r>
  <r>
    <x v="10"/>
    <n v="5"/>
    <n v="5"/>
    <s v="ON"/>
    <d v="2019-07-05T00:00:00"/>
    <s v="Avg of 4 NM Projects"/>
    <n v="21"/>
    <n v="0"/>
    <n v="0"/>
    <n v="28.61"/>
    <n v="38.049999999999997"/>
    <n v="0"/>
    <n v="1"/>
    <n v="0"/>
    <n v="0"/>
  </r>
  <r>
    <x v="10"/>
    <n v="5"/>
    <n v="5"/>
    <s v="ON"/>
    <d v="2019-07-05T00:00:00"/>
    <s v="Avg of 4 NM Projects"/>
    <n v="22"/>
    <n v="-0.26"/>
    <n v="-1.4606741573033708E-3"/>
    <n v="24.52"/>
    <n v="29.26"/>
    <n v="-7.6076000000000008E-3"/>
    <n v="0"/>
    <n v="0"/>
    <n v="0"/>
  </r>
  <r>
    <x v="10"/>
    <n v="5"/>
    <n v="5"/>
    <s v="ON"/>
    <d v="2019-07-05T00:00:00"/>
    <s v="Avg of 4 NM Projects"/>
    <n v="23"/>
    <n v="-0.26"/>
    <n v="-1.4606741573033708E-3"/>
    <n v="24.51"/>
    <n v="27.94"/>
    <n v="-7.2643999999999999E-3"/>
    <n v="0"/>
    <n v="0"/>
    <n v="0"/>
  </r>
  <r>
    <x v="10"/>
    <n v="5"/>
    <n v="5"/>
    <s v="OFF"/>
    <d v="2019-07-05T00:00:00"/>
    <s v="Avg of 4 NM Projects"/>
    <n v="24"/>
    <n v="0"/>
    <n v="0"/>
    <n v="23.49"/>
    <n v="30.47"/>
    <n v="0"/>
    <n v="1"/>
    <n v="0"/>
    <n v="0"/>
  </r>
  <r>
    <x v="10"/>
    <n v="6"/>
    <n v="6"/>
    <s v="OFF"/>
    <d v="2019-07-06T00:00:00"/>
    <s v="Avg of 4 NM Projects"/>
    <n v="1"/>
    <n v="0"/>
    <n v="0"/>
    <n v="22.62"/>
    <n v="27.73"/>
    <n v="0"/>
    <n v="1"/>
    <n v="0"/>
    <n v="0"/>
  </r>
  <r>
    <x v="10"/>
    <n v="6"/>
    <n v="6"/>
    <s v="OFF"/>
    <d v="2019-07-06T00:00:00"/>
    <s v="Avg of 4 NM Projects"/>
    <n v="2"/>
    <n v="0"/>
    <n v="0"/>
    <n v="22.38"/>
    <n v="24.92"/>
    <n v="0"/>
    <n v="1"/>
    <n v="0"/>
    <n v="0"/>
  </r>
  <r>
    <x v="10"/>
    <n v="6"/>
    <n v="6"/>
    <s v="OFF"/>
    <d v="2019-07-06T00:00:00"/>
    <s v="Avg of 4 NM Projects"/>
    <n v="3"/>
    <n v="0"/>
    <n v="0"/>
    <n v="21.27"/>
    <n v="24.21"/>
    <n v="0"/>
    <n v="1"/>
    <n v="0"/>
    <n v="0"/>
  </r>
  <r>
    <x v="10"/>
    <n v="6"/>
    <n v="6"/>
    <s v="OFF"/>
    <d v="2019-07-06T00:00:00"/>
    <s v="Avg of 4 NM Projects"/>
    <n v="4"/>
    <n v="0"/>
    <n v="0"/>
    <n v="19.96"/>
    <n v="23.38"/>
    <n v="0"/>
    <n v="1"/>
    <n v="0"/>
    <n v="0"/>
  </r>
  <r>
    <x v="10"/>
    <n v="6"/>
    <n v="6"/>
    <s v="OFF"/>
    <d v="2019-07-06T00:00:00"/>
    <s v="Avg of 4 NM Projects"/>
    <n v="5"/>
    <n v="0"/>
    <n v="0"/>
    <n v="20.91"/>
    <n v="29.26"/>
    <n v="0"/>
    <n v="1"/>
    <n v="0"/>
    <n v="0"/>
  </r>
  <r>
    <x v="10"/>
    <n v="6"/>
    <n v="6"/>
    <s v="OFF"/>
    <d v="2019-07-06T00:00:00"/>
    <s v="Avg of 4 NM Projects"/>
    <n v="6"/>
    <n v="0.38"/>
    <n v="2.1348314606741575E-3"/>
    <n v="20.97"/>
    <n v="31.04"/>
    <n v="1.1795199999999999E-2"/>
    <n v="0"/>
    <n v="0"/>
    <n v="0"/>
  </r>
  <r>
    <x v="10"/>
    <n v="6"/>
    <n v="6"/>
    <s v="OFF"/>
    <d v="2019-07-06T00:00:00"/>
    <s v="Avg of 4 NM Projects"/>
    <n v="7"/>
    <n v="8.3149999999999995"/>
    <n v="4.6713483146067415E-2"/>
    <n v="19.940000000000001"/>
    <n v="26.66"/>
    <n v="0.22167789999999998"/>
    <n v="0"/>
    <n v="0"/>
    <n v="0"/>
  </r>
  <r>
    <x v="10"/>
    <n v="6"/>
    <n v="6"/>
    <s v="ON"/>
    <d v="2019-07-06T00:00:00"/>
    <s v="Avg of 4 NM Projects"/>
    <n v="8"/>
    <n v="21.119999999999997"/>
    <n v="0.11865168539325842"/>
    <n v="21.5"/>
    <n v="25.52"/>
    <n v="0.53898239999999986"/>
    <n v="0"/>
    <n v="0"/>
    <n v="0"/>
  </r>
  <r>
    <x v="10"/>
    <n v="6"/>
    <n v="6"/>
    <s v="ON"/>
    <d v="2019-07-06T00:00:00"/>
    <s v="Avg of 4 NM Projects"/>
    <n v="9"/>
    <n v="34.31"/>
    <n v="0.19275280898876407"/>
    <n v="22.91"/>
    <n v="36.33"/>
    <n v="1.2464823"/>
    <n v="0"/>
    <n v="0"/>
    <n v="0"/>
  </r>
  <r>
    <x v="10"/>
    <n v="6"/>
    <n v="6"/>
    <s v="ON"/>
    <d v="2019-07-06T00:00:00"/>
    <s v="Avg of 4 NM Projects"/>
    <n v="10"/>
    <n v="60.42"/>
    <n v="0.33943820224719101"/>
    <n v="28.03"/>
    <n v="44.77"/>
    <n v="2.7050033999999998"/>
    <n v="0"/>
    <n v="0"/>
    <n v="0"/>
  </r>
  <r>
    <x v="10"/>
    <n v="6"/>
    <n v="6"/>
    <s v="ON"/>
    <d v="2019-07-06T00:00:00"/>
    <s v="Avg of 4 NM Projects"/>
    <n v="11"/>
    <n v="94.465000000000003"/>
    <n v="0.53070224719101122"/>
    <n v="30.13"/>
    <n v="41.96"/>
    <n v="3.9637514"/>
    <n v="0"/>
    <n v="1"/>
    <n v="0"/>
  </r>
  <r>
    <x v="10"/>
    <n v="6"/>
    <n v="6"/>
    <s v="ON"/>
    <d v="2019-07-06T00:00:00"/>
    <s v="Avg of 4 NM Projects"/>
    <n v="12"/>
    <n v="99.834999999999994"/>
    <n v="0.56087078651685385"/>
    <n v="32.32"/>
    <n v="48.09"/>
    <n v="4.8010651500000003"/>
    <n v="0"/>
    <n v="1"/>
    <n v="0"/>
  </r>
  <r>
    <x v="10"/>
    <n v="6"/>
    <n v="6"/>
    <s v="ON"/>
    <d v="2019-07-06T00:00:00"/>
    <s v="Avg of 4 NM Projects"/>
    <n v="13"/>
    <n v="88.705000000000013"/>
    <n v="0.49834269662921354"/>
    <n v="32.57"/>
    <n v="62.12"/>
    <n v="5.5103546000000003"/>
    <n v="0"/>
    <n v="0"/>
    <n v="0"/>
  </r>
  <r>
    <x v="10"/>
    <n v="6"/>
    <n v="6"/>
    <s v="ON"/>
    <d v="2019-07-06T00:00:00"/>
    <s v="Avg of 4 NM Projects"/>
    <n v="14"/>
    <n v="83.075000000000003"/>
    <n v="0.46671348314606742"/>
    <n v="35.31"/>
    <n v="51.89"/>
    <n v="4.3107617500000002"/>
    <n v="0"/>
    <n v="0"/>
    <n v="0"/>
  </r>
  <r>
    <x v="10"/>
    <n v="6"/>
    <n v="6"/>
    <s v="ON"/>
    <d v="2019-07-06T00:00:00"/>
    <s v="Avg of 4 NM Projects"/>
    <n v="15"/>
    <n v="74.37"/>
    <n v="0.41780898876404499"/>
    <n v="35.85"/>
    <n v="40.71"/>
    <n v="3.0276027000000005"/>
    <n v="0"/>
    <n v="0"/>
    <n v="0"/>
  </r>
  <r>
    <x v="10"/>
    <n v="6"/>
    <n v="6"/>
    <s v="ON"/>
    <d v="2019-07-06T00:00:00"/>
    <s v="Avg of 4 NM Projects"/>
    <n v="16"/>
    <n v="74.62"/>
    <n v="0.41921348314606743"/>
    <n v="36.92"/>
    <n v="47.54"/>
    <n v="3.5474348"/>
    <n v="0"/>
    <n v="0"/>
    <n v="0"/>
  </r>
  <r>
    <x v="10"/>
    <n v="6"/>
    <n v="6"/>
    <s v="ON"/>
    <d v="2019-07-06T00:00:00"/>
    <s v="Avg of 4 NM Projects"/>
    <n v="17"/>
    <n v="63.870000000000005"/>
    <n v="0.35882022471910113"/>
    <n v="37.24"/>
    <n v="65.900000000000006"/>
    <n v="4.2090330000000007"/>
    <n v="0"/>
    <n v="0"/>
    <n v="0"/>
  </r>
  <r>
    <x v="10"/>
    <n v="6"/>
    <n v="6"/>
    <s v="ON"/>
    <d v="2019-07-06T00:00:00"/>
    <s v="Avg of 4 NM Projects"/>
    <n v="18"/>
    <n v="31.864999999999998"/>
    <n v="0.17901685393258426"/>
    <n v="37.020000000000003"/>
    <n v="61.4"/>
    <n v="1.9565109999999999"/>
    <n v="0"/>
    <n v="0"/>
    <n v="0"/>
  </r>
  <r>
    <x v="10"/>
    <n v="6"/>
    <n v="6"/>
    <s v="ON"/>
    <d v="2019-07-06T00:00:00"/>
    <s v="Avg of 4 NM Projects"/>
    <n v="19"/>
    <n v="25.990000000000002"/>
    <n v="0.14601123595505619"/>
    <n v="35.72"/>
    <n v="40.47"/>
    <n v="1.0518152999999999"/>
    <n v="0"/>
    <n v="0"/>
    <n v="0"/>
  </r>
  <r>
    <x v="10"/>
    <n v="6"/>
    <n v="6"/>
    <s v="ON"/>
    <d v="2019-07-06T00:00:00"/>
    <s v="Avg of 4 NM Projects"/>
    <n v="20"/>
    <n v="11.52"/>
    <n v="6.471910112359551E-2"/>
    <n v="32.619999999999997"/>
    <n v="25.45"/>
    <n v="0.29318399999999994"/>
    <n v="0"/>
    <n v="0"/>
    <n v="0"/>
  </r>
  <r>
    <x v="10"/>
    <n v="6"/>
    <n v="6"/>
    <s v="ON"/>
    <d v="2019-07-06T00:00:00"/>
    <s v="Avg of 4 NM Projects"/>
    <n v="21"/>
    <n v="0.90500000000000003"/>
    <n v="5.0842696629213487E-3"/>
    <n v="31.9"/>
    <n v="25.38"/>
    <n v="2.29689E-2"/>
    <n v="0"/>
    <n v="0"/>
    <n v="0"/>
  </r>
  <r>
    <x v="10"/>
    <n v="6"/>
    <n v="6"/>
    <s v="ON"/>
    <d v="2019-07-06T00:00:00"/>
    <s v="Avg of 4 NM Projects"/>
    <n v="22"/>
    <n v="-0.13"/>
    <n v="-7.3033707865168538E-4"/>
    <n v="29.7"/>
    <n v="25.44"/>
    <n v="-3.3072000000000002E-3"/>
    <n v="0"/>
    <n v="0"/>
    <n v="0"/>
  </r>
  <r>
    <x v="10"/>
    <n v="6"/>
    <n v="6"/>
    <s v="ON"/>
    <d v="2019-07-06T00:00:00"/>
    <s v="Avg of 4 NM Projects"/>
    <n v="23"/>
    <n v="0"/>
    <n v="0"/>
    <n v="27.07"/>
    <n v="28.14"/>
    <n v="0"/>
    <n v="1"/>
    <n v="0"/>
    <n v="0"/>
  </r>
  <r>
    <x v="10"/>
    <n v="6"/>
    <n v="6"/>
    <s v="OFF"/>
    <d v="2019-07-06T00:00:00"/>
    <s v="Avg of 4 NM Projects"/>
    <n v="24"/>
    <n v="-0.13"/>
    <n v="-7.3033707865168538E-4"/>
    <n v="25.33"/>
    <n v="32.6"/>
    <n v="-4.2380000000000004E-3"/>
    <n v="0"/>
    <n v="0"/>
    <n v="0"/>
  </r>
  <r>
    <x v="10"/>
    <n v="7"/>
    <n v="7"/>
    <s v="OFF"/>
    <d v="2019-07-07T00:00:00"/>
    <s v="Avg of 4 NM Projects"/>
    <n v="1"/>
    <n v="0"/>
    <n v="0"/>
    <n v="24.54"/>
    <n v="20.21"/>
    <n v="0"/>
    <n v="1"/>
    <n v="0"/>
    <n v="0"/>
  </r>
  <r>
    <x v="10"/>
    <n v="7"/>
    <n v="7"/>
    <s v="OFF"/>
    <d v="2019-07-07T00:00:00"/>
    <s v="Avg of 4 NM Projects"/>
    <n v="2"/>
    <n v="0"/>
    <n v="0"/>
    <n v="22.86"/>
    <n v="19.79"/>
    <n v="0"/>
    <n v="1"/>
    <n v="0"/>
    <n v="0"/>
  </r>
  <r>
    <x v="10"/>
    <n v="7"/>
    <n v="7"/>
    <s v="OFF"/>
    <d v="2019-07-07T00:00:00"/>
    <s v="Avg of 4 NM Projects"/>
    <n v="3"/>
    <n v="0"/>
    <n v="0"/>
    <n v="23.56"/>
    <n v="25.85"/>
    <n v="0"/>
    <n v="1"/>
    <n v="0"/>
    <n v="0"/>
  </r>
  <r>
    <x v="10"/>
    <n v="7"/>
    <n v="7"/>
    <s v="OFF"/>
    <d v="2019-07-07T00:00:00"/>
    <s v="Avg of 4 NM Projects"/>
    <n v="4"/>
    <n v="-0.13"/>
    <n v="-7.3033707865168538E-4"/>
    <n v="21.89"/>
    <n v="22.37"/>
    <n v="-2.9081000000000003E-3"/>
    <n v="0"/>
    <n v="0"/>
    <n v="0"/>
  </r>
  <r>
    <x v="10"/>
    <n v="7"/>
    <n v="7"/>
    <s v="OFF"/>
    <d v="2019-07-07T00:00:00"/>
    <s v="Avg of 4 NM Projects"/>
    <n v="5"/>
    <n v="-0.13"/>
    <n v="-7.3033707865168538E-4"/>
    <n v="21.7"/>
    <n v="21.14"/>
    <n v="-2.7482000000000001E-3"/>
    <n v="0"/>
    <n v="0"/>
    <n v="0"/>
  </r>
  <r>
    <x v="10"/>
    <n v="7"/>
    <n v="7"/>
    <s v="OFF"/>
    <d v="2019-07-07T00:00:00"/>
    <s v="Avg of 4 NM Projects"/>
    <n v="6"/>
    <n v="0.13"/>
    <n v="7.3033707865168538E-4"/>
    <n v="21.03"/>
    <n v="20.77"/>
    <n v="2.7001E-3"/>
    <n v="0"/>
    <n v="0"/>
    <n v="0"/>
  </r>
  <r>
    <x v="10"/>
    <n v="7"/>
    <n v="7"/>
    <s v="OFF"/>
    <d v="2019-07-07T00:00:00"/>
    <s v="Avg of 4 NM Projects"/>
    <n v="7"/>
    <n v="12.414999999999999"/>
    <n v="6.9747191011235957E-2"/>
    <n v="21.7"/>
    <n v="20.49"/>
    <n v="0.25438334999999995"/>
    <n v="0"/>
    <n v="0"/>
    <n v="0"/>
  </r>
  <r>
    <x v="10"/>
    <n v="7"/>
    <n v="7"/>
    <s v="OFF"/>
    <d v="2019-07-07T00:00:00"/>
    <s v="Avg of 4 NM Projects"/>
    <n v="8"/>
    <n v="60.925000000000004"/>
    <n v="0.34227528089887643"/>
    <n v="20.18"/>
    <n v="18.52"/>
    <n v="1.1283310000000002"/>
    <n v="0"/>
    <n v="0"/>
    <n v="0"/>
  </r>
  <r>
    <x v="10"/>
    <n v="7"/>
    <n v="7"/>
    <s v="OFF"/>
    <d v="2019-07-07T00:00:00"/>
    <s v="Avg of 4 NM Projects"/>
    <n v="9"/>
    <n v="99.2"/>
    <n v="0.55730337078651682"/>
    <n v="20.22"/>
    <n v="18.38"/>
    <n v="1.823296"/>
    <n v="0"/>
    <n v="1"/>
    <n v="0"/>
  </r>
  <r>
    <x v="10"/>
    <n v="7"/>
    <n v="7"/>
    <s v="OFF"/>
    <d v="2019-07-07T00:00:00"/>
    <s v="Avg of 4 NM Projects"/>
    <n v="10"/>
    <n v="124.16500000000001"/>
    <n v="0.69755617977528095"/>
    <n v="20.98"/>
    <n v="16.77"/>
    <n v="2.0822470499999999"/>
    <n v="0"/>
    <n v="1"/>
    <n v="0"/>
  </r>
  <r>
    <x v="10"/>
    <n v="7"/>
    <n v="7"/>
    <s v="OFF"/>
    <d v="2019-07-07T00:00:00"/>
    <s v="Avg of 4 NM Projects"/>
    <n v="11"/>
    <n v="136.96499999999997"/>
    <n v="0.76946629213483131"/>
    <n v="21.75"/>
    <n v="16.97"/>
    <n v="2.3242960499999996"/>
    <n v="0"/>
    <n v="1"/>
    <n v="0"/>
  </r>
  <r>
    <x v="10"/>
    <n v="7"/>
    <n v="7"/>
    <s v="OFF"/>
    <d v="2019-07-07T00:00:00"/>
    <s v="Avg of 4 NM Projects"/>
    <n v="12"/>
    <n v="150.66"/>
    <n v="0.84640449438202248"/>
    <n v="18.940000000000001"/>
    <n v="16.79"/>
    <n v="2.5295814000000001"/>
    <n v="0"/>
    <n v="1"/>
    <n v="0"/>
  </r>
  <r>
    <x v="10"/>
    <n v="7"/>
    <n v="7"/>
    <s v="OFF"/>
    <d v="2019-07-07T00:00:00"/>
    <s v="Avg of 4 NM Projects"/>
    <n v="13"/>
    <n v="138.61500000000001"/>
    <n v="0.77873595505617987"/>
    <n v="19.899999999999999"/>
    <n v="18.27"/>
    <n v="2.5324960500000002"/>
    <n v="0"/>
    <n v="1"/>
    <n v="0"/>
  </r>
  <r>
    <x v="10"/>
    <n v="7"/>
    <n v="7"/>
    <s v="OFF"/>
    <d v="2019-07-07T00:00:00"/>
    <s v="Avg of 4 NM Projects"/>
    <n v="14"/>
    <n v="143.36500000000001"/>
    <n v="0.80542134831460677"/>
    <n v="20.56"/>
    <n v="19.11"/>
    <n v="2.7397051500000003"/>
    <n v="0"/>
    <n v="1"/>
    <n v="0"/>
  </r>
  <r>
    <x v="10"/>
    <n v="7"/>
    <n v="7"/>
    <s v="OFF"/>
    <d v="2019-07-07T00:00:00"/>
    <s v="Avg of 4 NM Projects"/>
    <n v="15"/>
    <n v="139.26"/>
    <n v="0.78235955056179773"/>
    <n v="21.55"/>
    <n v="19"/>
    <n v="2.6459399999999995"/>
    <n v="0"/>
    <n v="1"/>
    <n v="0"/>
  </r>
  <r>
    <x v="10"/>
    <n v="7"/>
    <n v="7"/>
    <s v="OFF"/>
    <d v="2019-07-07T00:00:00"/>
    <s v="Avg of 4 NM Projects"/>
    <n v="16"/>
    <n v="123.005"/>
    <n v="0.69103932584269656"/>
    <n v="22.01"/>
    <n v="19.579999999999998"/>
    <n v="2.4084379"/>
    <n v="0"/>
    <n v="1"/>
    <n v="0"/>
  </r>
  <r>
    <x v="10"/>
    <n v="7"/>
    <n v="7"/>
    <s v="OFF"/>
    <d v="2019-07-07T00:00:00"/>
    <s v="Avg of 4 NM Projects"/>
    <n v="17"/>
    <n v="103.81"/>
    <n v="0.58320224719101121"/>
    <n v="25.43"/>
    <n v="28.21"/>
    <n v="2.9284801000000003"/>
    <n v="0"/>
    <n v="1"/>
    <n v="0"/>
  </r>
  <r>
    <x v="10"/>
    <n v="7"/>
    <n v="7"/>
    <s v="OFF"/>
    <d v="2019-07-07T00:00:00"/>
    <s v="Avg of 4 NM Projects"/>
    <n v="18"/>
    <n v="74.875"/>
    <n v="0.42064606741573035"/>
    <n v="27.26"/>
    <n v="28.48"/>
    <n v="2.1324399999999999"/>
    <n v="0"/>
    <n v="0"/>
    <n v="0"/>
  </r>
  <r>
    <x v="10"/>
    <n v="7"/>
    <n v="7"/>
    <s v="OFF"/>
    <d v="2019-07-07T00:00:00"/>
    <s v="Avg of 4 NM Projects"/>
    <n v="19"/>
    <n v="41.345000000000006"/>
    <n v="0.23227528089887645"/>
    <n v="27.1"/>
    <n v="31.26"/>
    <n v="1.2924447000000003"/>
    <n v="0"/>
    <n v="0"/>
    <n v="0"/>
  </r>
  <r>
    <x v="10"/>
    <n v="7"/>
    <n v="7"/>
    <s v="OFF"/>
    <d v="2019-07-07T00:00:00"/>
    <s v="Avg of 4 NM Projects"/>
    <n v="20"/>
    <n v="9.08"/>
    <n v="5.1011235955056182E-2"/>
    <n v="25.59"/>
    <n v="29.74"/>
    <n v="0.27003919999999998"/>
    <n v="0"/>
    <n v="0"/>
    <n v="0"/>
  </r>
  <r>
    <x v="10"/>
    <n v="7"/>
    <n v="7"/>
    <s v="OFF"/>
    <d v="2019-07-07T00:00:00"/>
    <s v="Avg of 4 NM Projects"/>
    <n v="21"/>
    <n v="0.77"/>
    <n v="4.3258426966292134E-3"/>
    <n v="27.14"/>
    <n v="27.58"/>
    <n v="2.1236599999999998E-2"/>
    <n v="0"/>
    <n v="0"/>
    <n v="0"/>
  </r>
  <r>
    <x v="10"/>
    <n v="7"/>
    <n v="7"/>
    <s v="OFF"/>
    <d v="2019-07-07T00:00:00"/>
    <s v="Avg of 4 NM Projects"/>
    <n v="22"/>
    <n v="-0.13"/>
    <n v="-7.3033707865168538E-4"/>
    <n v="25.44"/>
    <n v="30.69"/>
    <n v="-3.9897000000000005E-3"/>
    <n v="0"/>
    <n v="0"/>
    <n v="0"/>
  </r>
  <r>
    <x v="10"/>
    <n v="7"/>
    <n v="7"/>
    <s v="OFF"/>
    <d v="2019-07-07T00:00:00"/>
    <s v="Avg of 4 NM Projects"/>
    <n v="23"/>
    <n v="0"/>
    <n v="0"/>
    <n v="20.239999999999998"/>
    <n v="20.63"/>
    <n v="0"/>
    <n v="1"/>
    <n v="0"/>
    <n v="0"/>
  </r>
  <r>
    <x v="10"/>
    <n v="7"/>
    <n v="7"/>
    <s v="OFF"/>
    <d v="2019-07-07T00:00:00"/>
    <s v="Avg of 4 NM Projects"/>
    <n v="24"/>
    <n v="0"/>
    <n v="0"/>
    <n v="20.98"/>
    <n v="20.14"/>
    <n v="0"/>
    <n v="1"/>
    <n v="0"/>
    <n v="0"/>
  </r>
  <r>
    <x v="10"/>
    <n v="8"/>
    <n v="1"/>
    <s v="OFF"/>
    <d v="2019-07-08T00:00:00"/>
    <s v="Avg of 4 NM Projects"/>
    <n v="1"/>
    <n v="-0.26"/>
    <n v="-1.4606741573033708E-3"/>
    <n v="19.059999999999999"/>
    <n v="23.75"/>
    <n v="-6.1749999999999999E-3"/>
    <n v="0"/>
    <n v="0"/>
    <n v="0"/>
  </r>
  <r>
    <x v="10"/>
    <n v="8"/>
    <n v="1"/>
    <s v="OFF"/>
    <d v="2019-07-08T00:00:00"/>
    <s v="Avg of 4 NM Projects"/>
    <n v="2"/>
    <n v="0"/>
    <n v="0"/>
    <n v="17.71"/>
    <n v="19.72"/>
    <n v="0"/>
    <n v="1"/>
    <n v="0"/>
    <n v="0"/>
  </r>
  <r>
    <x v="10"/>
    <n v="8"/>
    <n v="1"/>
    <s v="OFF"/>
    <d v="2019-07-08T00:00:00"/>
    <s v="Avg of 4 NM Projects"/>
    <n v="3"/>
    <n v="-0.13"/>
    <n v="-7.3033707865168538E-4"/>
    <n v="15.82"/>
    <n v="20.309999999999999"/>
    <n v="-2.6402999999999999E-3"/>
    <n v="0"/>
    <n v="0"/>
    <n v="0"/>
  </r>
  <r>
    <x v="10"/>
    <n v="8"/>
    <n v="1"/>
    <s v="OFF"/>
    <d v="2019-07-08T00:00:00"/>
    <s v="Avg of 4 NM Projects"/>
    <n v="4"/>
    <n v="0"/>
    <n v="0"/>
    <n v="16.48"/>
    <n v="20.47"/>
    <n v="0"/>
    <n v="1"/>
    <n v="0"/>
    <n v="0"/>
  </r>
  <r>
    <x v="10"/>
    <n v="8"/>
    <n v="1"/>
    <s v="OFF"/>
    <d v="2019-07-08T00:00:00"/>
    <s v="Avg of 4 NM Projects"/>
    <n v="5"/>
    <n v="-0.26"/>
    <n v="-1.4606741573033708E-3"/>
    <n v="15.54"/>
    <n v="21.1"/>
    <n v="-5.4860000000000004E-3"/>
    <n v="0"/>
    <n v="0"/>
    <n v="0"/>
  </r>
  <r>
    <x v="10"/>
    <n v="8"/>
    <n v="1"/>
    <s v="OFF"/>
    <d v="2019-07-08T00:00:00"/>
    <s v="Avg of 4 NM Projects"/>
    <n v="6"/>
    <n v="0.51500000000000001"/>
    <n v="2.8932584269662923E-3"/>
    <n v="16.75"/>
    <n v="22.57"/>
    <n v="1.162355E-2"/>
    <n v="0"/>
    <n v="0"/>
    <n v="0"/>
  </r>
  <r>
    <x v="10"/>
    <n v="8"/>
    <n v="1"/>
    <s v="OFF"/>
    <d v="2019-07-08T00:00:00"/>
    <s v="Avg of 4 NM Projects"/>
    <n v="7"/>
    <n v="12.285"/>
    <n v="6.9016853932584277E-2"/>
    <n v="19.920000000000002"/>
    <n v="26.51"/>
    <n v="0.32567535000000003"/>
    <n v="0"/>
    <n v="0"/>
    <n v="0"/>
  </r>
  <r>
    <x v="10"/>
    <n v="8"/>
    <n v="1"/>
    <s v="OFF"/>
    <d v="2019-07-08T00:00:00"/>
    <s v="Avg of 4 NM Projects"/>
    <n v="8"/>
    <n v="57.854999999999997"/>
    <n v="0.32502808988764043"/>
    <n v="19.149999999999999"/>
    <n v="28.05"/>
    <n v="1.6228327499999999"/>
    <n v="0"/>
    <n v="0"/>
    <n v="0"/>
  </r>
  <r>
    <x v="10"/>
    <n v="8"/>
    <n v="1"/>
    <s v="OFF"/>
    <d v="2019-07-08T00:00:00"/>
    <s v="Avg of 4 NM Projects"/>
    <n v="9"/>
    <n v="96.124999999999986"/>
    <n v="0.54002808988764039"/>
    <n v="19.7"/>
    <n v="20.78"/>
    <n v="1.9974774999999998"/>
    <n v="0"/>
    <n v="1"/>
    <n v="0"/>
  </r>
  <r>
    <x v="10"/>
    <n v="8"/>
    <n v="1"/>
    <s v="OFF"/>
    <d v="2019-07-08T00:00:00"/>
    <s v="Avg of 4 NM Projects"/>
    <n v="10"/>
    <n v="120.57499999999999"/>
    <n v="0.67738764044943811"/>
    <n v="21.61"/>
    <n v="19.61"/>
    <n v="2.3644757499999995"/>
    <n v="0"/>
    <n v="1"/>
    <n v="0"/>
  </r>
  <r>
    <x v="10"/>
    <n v="8"/>
    <n v="1"/>
    <s v="OFF"/>
    <d v="2019-07-08T00:00:00"/>
    <s v="Avg of 4 NM Projects"/>
    <n v="11"/>
    <n v="135.16499999999999"/>
    <n v="0.75935393258426964"/>
    <n v="22.23"/>
    <n v="19.690000000000001"/>
    <n v="2.6613988499999999"/>
    <n v="0"/>
    <n v="1"/>
    <n v="0"/>
  </r>
  <r>
    <x v="10"/>
    <n v="8"/>
    <n v="1"/>
    <s v="OFF"/>
    <d v="2019-07-08T00:00:00"/>
    <s v="Avg of 4 NM Projects"/>
    <n v="12"/>
    <n v="145.15"/>
    <n v="0.81544943820224725"/>
    <n v="24.54"/>
    <n v="19.75"/>
    <n v="2.8667125000000002"/>
    <n v="0"/>
    <n v="1"/>
    <n v="0"/>
  </r>
  <r>
    <x v="10"/>
    <n v="8"/>
    <n v="1"/>
    <s v="OFF"/>
    <d v="2019-07-08T00:00:00"/>
    <s v="Avg of 4 NM Projects"/>
    <n v="13"/>
    <n v="148.22999999999999"/>
    <n v="0.83275280898876403"/>
    <n v="24.27"/>
    <n v="18.850000000000001"/>
    <n v="2.7941354999999999"/>
    <n v="0"/>
    <n v="1"/>
    <n v="0"/>
  </r>
  <r>
    <x v="10"/>
    <n v="8"/>
    <n v="1"/>
    <s v="OFF"/>
    <d v="2019-07-08T00:00:00"/>
    <s v="Avg of 4 NM Projects"/>
    <n v="14"/>
    <n v="146.05500000000001"/>
    <n v="0.82053370786516855"/>
    <n v="27.07"/>
    <n v="20.8"/>
    <n v="3.0379440000000004"/>
    <n v="0"/>
    <n v="1"/>
    <n v="0"/>
  </r>
  <r>
    <x v="10"/>
    <n v="8"/>
    <n v="1"/>
    <s v="OFF"/>
    <d v="2019-07-08T00:00:00"/>
    <s v="Avg of 4 NM Projects"/>
    <n v="15"/>
    <n v="139.51500000000001"/>
    <n v="0.78379213483146071"/>
    <n v="31.1"/>
    <n v="20.23"/>
    <n v="2.8223884500000005"/>
    <n v="0"/>
    <n v="1"/>
    <n v="0"/>
  </r>
  <r>
    <x v="10"/>
    <n v="8"/>
    <n v="1"/>
    <s v="OFF"/>
    <d v="2019-07-08T00:00:00"/>
    <s v="Avg of 4 NM Projects"/>
    <n v="16"/>
    <n v="118.91"/>
    <n v="0.66803370786516847"/>
    <n v="32.35"/>
    <n v="20.59"/>
    <n v="2.4483568999999998"/>
    <n v="0"/>
    <n v="1"/>
    <n v="0"/>
  </r>
  <r>
    <x v="10"/>
    <n v="8"/>
    <n v="1"/>
    <s v="OFF"/>
    <d v="2019-07-08T00:00:00"/>
    <s v="Avg of 4 NM Projects"/>
    <n v="17"/>
    <n v="101.51"/>
    <n v="0.57028089887640454"/>
    <n v="34.15"/>
    <n v="24.41"/>
    <n v="2.4778591000000003"/>
    <n v="0"/>
    <n v="1"/>
    <n v="0"/>
  </r>
  <r>
    <x v="10"/>
    <n v="8"/>
    <n v="1"/>
    <s v="OFF"/>
    <d v="2019-07-08T00:00:00"/>
    <s v="Avg of 4 NM Projects"/>
    <n v="18"/>
    <n v="75.27"/>
    <n v="0.42286516853932582"/>
    <n v="35.31"/>
    <n v="27.58"/>
    <n v="2.0759466"/>
    <n v="0"/>
    <n v="0"/>
    <n v="0"/>
  </r>
  <r>
    <x v="10"/>
    <n v="8"/>
    <n v="1"/>
    <s v="OFF"/>
    <d v="2019-07-08T00:00:00"/>
    <s v="Avg of 4 NM Projects"/>
    <n v="19"/>
    <n v="37.890000000000008"/>
    <n v="0.21286516853932588"/>
    <n v="32.79"/>
    <n v="29.1"/>
    <n v="1.1025990000000003"/>
    <n v="0"/>
    <n v="0"/>
    <n v="0"/>
  </r>
  <r>
    <x v="10"/>
    <n v="8"/>
    <n v="1"/>
    <s v="OFF"/>
    <d v="2019-07-08T00:00:00"/>
    <s v="Avg of 4 NM Projects"/>
    <n v="20"/>
    <n v="11.14"/>
    <n v="6.2584269662921355E-2"/>
    <n v="27.23"/>
    <n v="28.36"/>
    <n v="0.3159304"/>
    <n v="0"/>
    <n v="0"/>
    <n v="0"/>
  </r>
  <r>
    <x v="10"/>
    <n v="8"/>
    <n v="1"/>
    <s v="OFF"/>
    <d v="2019-07-08T00:00:00"/>
    <s v="Avg of 4 NM Projects"/>
    <n v="21"/>
    <n v="0.39"/>
    <n v="2.1910112359550564E-3"/>
    <n v="24.52"/>
    <n v="22.84"/>
    <n v="8.9075999999999999E-3"/>
    <n v="0"/>
    <n v="0"/>
    <n v="0"/>
  </r>
  <r>
    <x v="10"/>
    <n v="8"/>
    <n v="1"/>
    <s v="OFF"/>
    <d v="2019-07-08T00:00:00"/>
    <s v="Avg of 4 NM Projects"/>
    <n v="22"/>
    <n v="0"/>
    <n v="0"/>
    <n v="24.49"/>
    <n v="23.24"/>
    <n v="0"/>
    <n v="1"/>
    <n v="0"/>
    <n v="0"/>
  </r>
  <r>
    <x v="10"/>
    <n v="8"/>
    <n v="1"/>
    <s v="OFF"/>
    <d v="2019-07-08T00:00:00"/>
    <s v="Avg of 4 NM Projects"/>
    <n v="23"/>
    <n v="0"/>
    <n v="0"/>
    <n v="21.91"/>
    <n v="19.91"/>
    <n v="0"/>
    <n v="1"/>
    <n v="0"/>
    <n v="0"/>
  </r>
  <r>
    <x v="10"/>
    <n v="8"/>
    <n v="1"/>
    <s v="OFF"/>
    <d v="2019-07-08T00:00:00"/>
    <s v="Avg of 4 NM Projects"/>
    <n v="24"/>
    <n v="0"/>
    <n v="0"/>
    <n v="21.88"/>
    <n v="16.760000000000002"/>
    <n v="0"/>
    <n v="1"/>
    <n v="0"/>
    <n v="0"/>
  </r>
  <r>
    <x v="10"/>
    <n v="9"/>
    <n v="2"/>
    <s v="OFF"/>
    <d v="2019-07-09T00:00:00"/>
    <s v="Avg of 4 NM Projects"/>
    <n v="1"/>
    <n v="0"/>
    <n v="0"/>
    <n v="20.54"/>
    <n v="17.579999999999998"/>
    <n v="0"/>
    <n v="1"/>
    <n v="0"/>
    <n v="0"/>
  </r>
  <r>
    <x v="10"/>
    <n v="9"/>
    <n v="2"/>
    <s v="OFF"/>
    <d v="2019-07-09T00:00:00"/>
    <s v="Avg of 4 NM Projects"/>
    <n v="2"/>
    <n v="-0.13"/>
    <n v="-7.3033707865168538E-4"/>
    <n v="20.04"/>
    <n v="19.809999999999999"/>
    <n v="-2.5753E-3"/>
    <n v="0"/>
    <n v="0"/>
    <n v="0"/>
  </r>
  <r>
    <x v="10"/>
    <n v="9"/>
    <n v="2"/>
    <s v="OFF"/>
    <d v="2019-07-09T00:00:00"/>
    <s v="Avg of 4 NM Projects"/>
    <n v="3"/>
    <n v="-0.13"/>
    <n v="-7.3033707865168538E-4"/>
    <n v="19.68"/>
    <n v="23.3"/>
    <n v="-3.0290000000000004E-3"/>
    <n v="0"/>
    <n v="0"/>
    <n v="0"/>
  </r>
  <r>
    <x v="10"/>
    <n v="9"/>
    <n v="2"/>
    <s v="OFF"/>
    <d v="2019-07-09T00:00:00"/>
    <s v="Avg of 4 NM Projects"/>
    <n v="4"/>
    <n v="-0.26"/>
    <n v="-1.4606741573033708E-3"/>
    <n v="17.02"/>
    <n v="21.47"/>
    <n v="-5.5822000000000007E-3"/>
    <n v="0"/>
    <n v="0"/>
    <n v="0"/>
  </r>
  <r>
    <x v="10"/>
    <n v="9"/>
    <n v="2"/>
    <s v="OFF"/>
    <d v="2019-07-09T00:00:00"/>
    <s v="Avg of 4 NM Projects"/>
    <n v="5"/>
    <n v="-0.13"/>
    <n v="-7.3033707865168538E-4"/>
    <n v="16.72"/>
    <n v="20.79"/>
    <n v="-2.7027000000000002E-3"/>
    <n v="0"/>
    <n v="0"/>
    <n v="0"/>
  </r>
  <r>
    <x v="10"/>
    <n v="9"/>
    <n v="2"/>
    <s v="OFF"/>
    <d v="2019-07-09T00:00:00"/>
    <s v="Avg of 4 NM Projects"/>
    <n v="6"/>
    <n v="0.51500000000000001"/>
    <n v="2.8932584269662923E-3"/>
    <n v="17.47"/>
    <n v="21.49"/>
    <n v="1.106735E-2"/>
    <n v="0"/>
    <n v="0"/>
    <n v="0"/>
  </r>
  <r>
    <x v="10"/>
    <n v="9"/>
    <n v="2"/>
    <s v="OFF"/>
    <d v="2019-07-09T00:00:00"/>
    <s v="Avg of 4 NM Projects"/>
    <n v="7"/>
    <n v="12.41"/>
    <n v="6.97191011235955E-2"/>
    <n v="20.74"/>
    <n v="18.579999999999998"/>
    <n v="0.23057779999999997"/>
    <n v="0"/>
    <n v="0"/>
    <n v="0"/>
  </r>
  <r>
    <x v="10"/>
    <n v="9"/>
    <n v="2"/>
    <s v="ON"/>
    <d v="2019-07-09T00:00:00"/>
    <s v="Avg of 4 NM Projects"/>
    <n v="8"/>
    <n v="48.125000000000007"/>
    <n v="0.27036516853932591"/>
    <n v="20.93"/>
    <n v="21.89"/>
    <n v="1.0534562500000002"/>
    <n v="0"/>
    <n v="0"/>
    <n v="0"/>
  </r>
  <r>
    <x v="10"/>
    <n v="9"/>
    <n v="2"/>
    <s v="ON"/>
    <d v="2019-07-09T00:00:00"/>
    <s v="Avg of 4 NM Projects"/>
    <n v="9"/>
    <n v="87.17"/>
    <n v="0.48971910112359551"/>
    <n v="22.17"/>
    <n v="21.05"/>
    <n v="1.8349285"/>
    <n v="0"/>
    <n v="0"/>
    <n v="0"/>
  </r>
  <r>
    <x v="10"/>
    <n v="9"/>
    <n v="2"/>
    <s v="ON"/>
    <d v="2019-07-09T00:00:00"/>
    <s v="Avg of 4 NM Projects"/>
    <n v="10"/>
    <n v="116.35"/>
    <n v="0.65365168539325835"/>
    <n v="22.5"/>
    <n v="22.37"/>
    <n v="2.6027494999999998"/>
    <n v="0"/>
    <n v="1"/>
    <n v="0"/>
  </r>
  <r>
    <x v="10"/>
    <n v="9"/>
    <n v="2"/>
    <s v="ON"/>
    <d v="2019-07-09T00:00:00"/>
    <s v="Avg of 4 NM Projects"/>
    <n v="11"/>
    <n v="134.27000000000001"/>
    <n v="0.75432584269662928"/>
    <n v="25.91"/>
    <n v="22.42"/>
    <n v="3.0103334000000004"/>
    <n v="0"/>
    <n v="1"/>
    <n v="0"/>
  </r>
  <r>
    <x v="10"/>
    <n v="9"/>
    <n v="2"/>
    <s v="ON"/>
    <d v="2019-07-09T00:00:00"/>
    <s v="Avg of 4 NM Projects"/>
    <n v="12"/>
    <n v="143.36500000000001"/>
    <n v="0.80542134831460677"/>
    <n v="31.39"/>
    <n v="20.97"/>
    <n v="3.0063640500000002"/>
    <n v="0"/>
    <n v="1"/>
    <n v="0"/>
  </r>
  <r>
    <x v="10"/>
    <n v="9"/>
    <n v="2"/>
    <s v="ON"/>
    <d v="2019-07-09T00:00:00"/>
    <s v="Avg of 4 NM Projects"/>
    <n v="13"/>
    <n v="122.50000000000001"/>
    <n v="0.68820224719101131"/>
    <n v="31.13"/>
    <n v="19.899999999999999"/>
    <n v="2.4377499999999999"/>
    <n v="0"/>
    <n v="1"/>
    <n v="0"/>
  </r>
  <r>
    <x v="10"/>
    <n v="9"/>
    <n v="2"/>
    <s v="ON"/>
    <d v="2019-07-09T00:00:00"/>
    <s v="Avg of 4 NM Projects"/>
    <n v="14"/>
    <n v="119.94499999999999"/>
    <n v="0.67384831460674155"/>
    <n v="34.89"/>
    <n v="23.32"/>
    <n v="2.7971174000000003"/>
    <n v="0"/>
    <n v="1"/>
    <n v="0"/>
  </r>
  <r>
    <x v="10"/>
    <n v="9"/>
    <n v="2"/>
    <s v="ON"/>
    <d v="2019-07-09T00:00:00"/>
    <s v="Avg of 4 NM Projects"/>
    <n v="15"/>
    <n v="112"/>
    <n v="0.6292134831460674"/>
    <n v="37.61"/>
    <n v="25.05"/>
    <n v="2.8056000000000001"/>
    <n v="0"/>
    <n v="1"/>
    <n v="0"/>
  </r>
  <r>
    <x v="10"/>
    <n v="9"/>
    <n v="2"/>
    <s v="ON"/>
    <d v="2019-07-09T00:00:00"/>
    <s v="Avg of 4 NM Projects"/>
    <n v="16"/>
    <n v="78.97999999999999"/>
    <n v="0.44370786516853927"/>
    <n v="40.26"/>
    <n v="25.09"/>
    <n v="1.9816081999999997"/>
    <n v="0"/>
    <n v="0"/>
    <n v="0"/>
  </r>
  <r>
    <x v="10"/>
    <n v="9"/>
    <n v="2"/>
    <s v="ON"/>
    <d v="2019-07-09T00:00:00"/>
    <s v="Avg of 4 NM Projects"/>
    <n v="17"/>
    <n v="78.08"/>
    <n v="0.43865168539325844"/>
    <n v="46.48"/>
    <n v="28.3"/>
    <n v="2.2096640000000001"/>
    <n v="0"/>
    <n v="0"/>
    <n v="0"/>
  </r>
  <r>
    <x v="10"/>
    <n v="9"/>
    <n v="2"/>
    <s v="ON"/>
    <d v="2019-07-09T00:00:00"/>
    <s v="Avg of 4 NM Projects"/>
    <n v="18"/>
    <n v="55.554999999999993"/>
    <n v="0.31210674157303364"/>
    <n v="48.03"/>
    <n v="32.450000000000003"/>
    <n v="1.8027597499999999"/>
    <n v="0"/>
    <n v="0"/>
    <n v="0"/>
  </r>
  <r>
    <x v="10"/>
    <n v="9"/>
    <n v="2"/>
    <s v="ON"/>
    <d v="2019-07-09T00:00:00"/>
    <s v="Avg of 4 NM Projects"/>
    <n v="19"/>
    <n v="29.19"/>
    <n v="0.16398876404494384"/>
    <n v="40.32"/>
    <n v="34.229999999999997"/>
    <n v="0.99917369999999994"/>
    <n v="0"/>
    <n v="0"/>
    <n v="0"/>
  </r>
  <r>
    <x v="10"/>
    <n v="9"/>
    <n v="2"/>
    <s v="ON"/>
    <d v="2019-07-09T00:00:00"/>
    <s v="Avg of 4 NM Projects"/>
    <n v="20"/>
    <n v="7.8049999999999997"/>
    <n v="4.3848314606741573E-2"/>
    <n v="37.29"/>
    <n v="30.97"/>
    <n v="0.24172084999999999"/>
    <n v="0"/>
    <n v="0"/>
    <n v="0"/>
  </r>
  <r>
    <x v="10"/>
    <n v="9"/>
    <n v="2"/>
    <s v="ON"/>
    <d v="2019-07-09T00:00:00"/>
    <s v="Avg of 4 NM Projects"/>
    <n v="21"/>
    <n v="0.26"/>
    <n v="1.4606741573033708E-3"/>
    <n v="35.799999999999997"/>
    <n v="29.1"/>
    <n v="7.5660000000000007E-3"/>
    <n v="0"/>
    <n v="0"/>
    <n v="0"/>
  </r>
  <r>
    <x v="10"/>
    <n v="9"/>
    <n v="2"/>
    <s v="ON"/>
    <d v="2019-07-09T00:00:00"/>
    <s v="Avg of 4 NM Projects"/>
    <n v="22"/>
    <n v="-0.13"/>
    <n v="-7.3033707865168538E-4"/>
    <n v="31.63"/>
    <n v="27.14"/>
    <n v="-3.5282E-3"/>
    <n v="0"/>
    <n v="0"/>
    <n v="0"/>
  </r>
  <r>
    <x v="10"/>
    <n v="9"/>
    <n v="2"/>
    <s v="ON"/>
    <d v="2019-07-09T00:00:00"/>
    <s v="Avg of 4 NM Projects"/>
    <n v="23"/>
    <n v="0"/>
    <n v="0"/>
    <n v="25.2"/>
    <n v="21.84"/>
    <n v="0"/>
    <n v="1"/>
    <n v="0"/>
    <n v="0"/>
  </r>
  <r>
    <x v="10"/>
    <n v="9"/>
    <n v="2"/>
    <s v="OFF"/>
    <d v="2019-07-09T00:00:00"/>
    <s v="Avg of 4 NM Projects"/>
    <n v="24"/>
    <n v="0"/>
    <n v="0"/>
    <n v="23.73"/>
    <n v="19.89"/>
    <n v="0"/>
    <n v="1"/>
    <n v="0"/>
    <n v="0"/>
  </r>
  <r>
    <x v="10"/>
    <n v="10"/>
    <n v="3"/>
    <s v="OFF"/>
    <d v="2019-07-10T00:00:00"/>
    <s v="Avg of 4 NM Projects"/>
    <n v="1"/>
    <n v="0"/>
    <n v="0"/>
    <n v="21"/>
    <n v="21.9"/>
    <n v="0"/>
    <n v="1"/>
    <n v="0"/>
    <n v="0"/>
  </r>
  <r>
    <x v="10"/>
    <n v="10"/>
    <n v="3"/>
    <s v="OFF"/>
    <d v="2019-07-10T00:00:00"/>
    <s v="Avg of 4 NM Projects"/>
    <n v="2"/>
    <n v="0"/>
    <n v="0"/>
    <n v="19.7"/>
    <n v="20.329999999999998"/>
    <n v="0"/>
    <n v="1"/>
    <n v="0"/>
    <n v="0"/>
  </r>
  <r>
    <x v="10"/>
    <n v="10"/>
    <n v="3"/>
    <s v="OFF"/>
    <d v="2019-07-10T00:00:00"/>
    <s v="Avg of 4 NM Projects"/>
    <n v="3"/>
    <n v="-0.39"/>
    <n v="-2.1910112359550564E-3"/>
    <n v="18.760000000000002"/>
    <n v="22.01"/>
    <n v="-8.5839000000000019E-3"/>
    <n v="0"/>
    <n v="0"/>
    <n v="0"/>
  </r>
  <r>
    <x v="10"/>
    <n v="10"/>
    <n v="3"/>
    <s v="OFF"/>
    <d v="2019-07-10T00:00:00"/>
    <s v="Avg of 4 NM Projects"/>
    <n v="4"/>
    <n v="-0.13"/>
    <n v="-7.3033707865168538E-4"/>
    <n v="18.73"/>
    <n v="21.5"/>
    <n v="-2.7949999999999997E-3"/>
    <n v="0"/>
    <n v="0"/>
    <n v="0"/>
  </r>
  <r>
    <x v="10"/>
    <n v="10"/>
    <n v="3"/>
    <s v="OFF"/>
    <d v="2019-07-10T00:00:00"/>
    <s v="Avg of 4 NM Projects"/>
    <n v="5"/>
    <n v="-0.13"/>
    <n v="-7.3033707865168538E-4"/>
    <n v="18.739999999999998"/>
    <n v="21.09"/>
    <n v="-2.7417000000000001E-3"/>
    <n v="0"/>
    <n v="0"/>
    <n v="0"/>
  </r>
  <r>
    <x v="10"/>
    <n v="10"/>
    <n v="3"/>
    <s v="OFF"/>
    <d v="2019-07-10T00:00:00"/>
    <s v="Avg of 4 NM Projects"/>
    <n v="6"/>
    <n v="1.665"/>
    <n v="9.3539325842696627E-3"/>
    <n v="20.25"/>
    <n v="20.57"/>
    <n v="3.4249050000000003E-2"/>
    <n v="0"/>
    <n v="0"/>
    <n v="0"/>
  </r>
  <r>
    <x v="10"/>
    <n v="10"/>
    <n v="3"/>
    <s v="OFF"/>
    <d v="2019-07-10T00:00:00"/>
    <s v="Avg of 4 NM Projects"/>
    <n v="7"/>
    <n v="9.9849999999999994"/>
    <n v="5.6095505617977527E-2"/>
    <n v="21.03"/>
    <n v="17.75"/>
    <n v="0.17723375"/>
    <n v="0"/>
    <n v="0"/>
    <n v="0"/>
  </r>
  <r>
    <x v="10"/>
    <n v="10"/>
    <n v="3"/>
    <s v="ON"/>
    <d v="2019-07-10T00:00:00"/>
    <s v="Avg of 4 NM Projects"/>
    <n v="8"/>
    <n v="38.79"/>
    <n v="0.21792134831460674"/>
    <n v="21.81"/>
    <n v="19.63"/>
    <n v="0.76144769999999995"/>
    <n v="0"/>
    <n v="0"/>
    <n v="0"/>
  </r>
  <r>
    <x v="10"/>
    <n v="10"/>
    <n v="3"/>
    <s v="ON"/>
    <d v="2019-07-10T00:00:00"/>
    <s v="Avg of 4 NM Projects"/>
    <n v="9"/>
    <n v="65.664999999999992"/>
    <n v="0.36890449438202244"/>
    <n v="23.37"/>
    <n v="19.670000000000002"/>
    <n v="1.2916305499999998"/>
    <n v="0"/>
    <n v="0"/>
    <n v="0"/>
  </r>
  <r>
    <x v="10"/>
    <n v="10"/>
    <n v="3"/>
    <s v="ON"/>
    <d v="2019-07-10T00:00:00"/>
    <s v="Avg of 4 NM Projects"/>
    <n v="10"/>
    <n v="95.36"/>
    <n v="0.5357303370786517"/>
    <n v="26.76"/>
    <n v="23.15"/>
    <n v="2.2075839999999998"/>
    <n v="0"/>
    <n v="1"/>
    <n v="0"/>
  </r>
  <r>
    <x v="10"/>
    <n v="10"/>
    <n v="3"/>
    <s v="ON"/>
    <d v="2019-07-10T00:00:00"/>
    <s v="Avg of 4 NM Projects"/>
    <n v="11"/>
    <n v="123.27"/>
    <n v="0.69252808988764047"/>
    <n v="31.18"/>
    <n v="30.6"/>
    <n v="3.772062"/>
    <n v="0"/>
    <n v="1"/>
    <n v="0"/>
  </r>
  <r>
    <x v="10"/>
    <n v="10"/>
    <n v="3"/>
    <s v="ON"/>
    <d v="2019-07-10T00:00:00"/>
    <s v="Avg of 4 NM Projects"/>
    <n v="12"/>
    <n v="129.285"/>
    <n v="0.72632022471910107"/>
    <n v="33.159999999999997"/>
    <n v="31.23"/>
    <n v="4.0375705499999999"/>
    <n v="0"/>
    <n v="1"/>
    <n v="0"/>
  </r>
  <r>
    <x v="10"/>
    <n v="10"/>
    <n v="3"/>
    <s v="ON"/>
    <d v="2019-07-10T00:00:00"/>
    <s v="Avg of 4 NM Projects"/>
    <n v="13"/>
    <n v="132.99"/>
    <n v="0.74713483146067416"/>
    <n v="38.630000000000003"/>
    <n v="36.32"/>
    <n v="4.8301968000000004"/>
    <n v="0"/>
    <n v="1"/>
    <n v="0"/>
  </r>
  <r>
    <x v="10"/>
    <n v="10"/>
    <n v="3"/>
    <s v="ON"/>
    <d v="2019-07-10T00:00:00"/>
    <s v="Avg of 4 NM Projects"/>
    <n v="14"/>
    <n v="123.00999999999999"/>
    <n v="0.69106741573033703"/>
    <n v="41.28"/>
    <n v="35.909999999999997"/>
    <n v="4.4172890999999987"/>
    <n v="0"/>
    <n v="1"/>
    <n v="0"/>
  </r>
  <r>
    <x v="10"/>
    <n v="10"/>
    <n v="3"/>
    <s v="ON"/>
    <d v="2019-07-10T00:00:00"/>
    <s v="Avg of 4 NM Projects"/>
    <n v="15"/>
    <n v="98.945000000000007"/>
    <n v="0.55587078651685395"/>
    <n v="42.94"/>
    <n v="37.4"/>
    <n v="3.7005430000000001"/>
    <n v="0"/>
    <n v="1"/>
    <n v="0"/>
  </r>
  <r>
    <x v="10"/>
    <n v="10"/>
    <n v="3"/>
    <s v="ON"/>
    <d v="2019-07-10T00:00:00"/>
    <s v="Avg of 4 NM Projects"/>
    <n v="16"/>
    <n v="66.045000000000002"/>
    <n v="0.37103932584269667"/>
    <n v="48.5"/>
    <n v="38.61"/>
    <n v="2.5499974499999998"/>
    <n v="0"/>
    <n v="0"/>
    <n v="0"/>
  </r>
  <r>
    <x v="10"/>
    <n v="10"/>
    <n v="3"/>
    <s v="ON"/>
    <d v="2019-07-10T00:00:00"/>
    <s v="Avg of 4 NM Projects"/>
    <n v="17"/>
    <n v="66.819999999999993"/>
    <n v="0.37539325842696625"/>
    <n v="47.86"/>
    <n v="43.92"/>
    <n v="2.9347344"/>
    <n v="0"/>
    <n v="0"/>
    <n v="0"/>
  </r>
  <r>
    <x v="10"/>
    <n v="10"/>
    <n v="3"/>
    <s v="ON"/>
    <d v="2019-07-10T00:00:00"/>
    <s v="Avg of 4 NM Projects"/>
    <n v="18"/>
    <n v="51.075000000000003"/>
    <n v="0.28693820224719102"/>
    <n v="50"/>
    <n v="46.91"/>
    <n v="2.3959282499999999"/>
    <n v="0"/>
    <n v="0"/>
    <n v="0"/>
  </r>
  <r>
    <x v="10"/>
    <n v="10"/>
    <n v="3"/>
    <s v="ON"/>
    <d v="2019-07-10T00:00:00"/>
    <s v="Avg of 4 NM Projects"/>
    <n v="19"/>
    <n v="31.360000000000003"/>
    <n v="0.1761797752808989"/>
    <n v="44.02"/>
    <n v="47.03"/>
    <n v="1.4748608000000001"/>
    <n v="0"/>
    <n v="0"/>
    <n v="0"/>
  </r>
  <r>
    <x v="10"/>
    <n v="10"/>
    <n v="3"/>
    <s v="ON"/>
    <d v="2019-07-10T00:00:00"/>
    <s v="Avg of 4 NM Projects"/>
    <n v="20"/>
    <n v="9.2199999999999989"/>
    <n v="5.179775280898876E-2"/>
    <n v="42.97"/>
    <n v="41.08"/>
    <n v="0.37875759999999992"/>
    <n v="0"/>
    <n v="0"/>
    <n v="0"/>
  </r>
  <r>
    <x v="10"/>
    <n v="10"/>
    <n v="3"/>
    <s v="ON"/>
    <d v="2019-07-10T00:00:00"/>
    <s v="Avg of 4 NM Projects"/>
    <n v="21"/>
    <n v="0.52"/>
    <n v="2.9213483146067415E-3"/>
    <n v="39.5"/>
    <n v="42.45"/>
    <n v="2.2074000000000003E-2"/>
    <n v="0"/>
    <n v="0"/>
    <n v="0"/>
  </r>
  <r>
    <x v="10"/>
    <n v="10"/>
    <n v="3"/>
    <s v="ON"/>
    <d v="2019-07-10T00:00:00"/>
    <s v="Avg of 4 NM Projects"/>
    <n v="22"/>
    <n v="0"/>
    <n v="0"/>
    <n v="35.450000000000003"/>
    <n v="44.25"/>
    <n v="0"/>
    <n v="1"/>
    <n v="0"/>
    <n v="0"/>
  </r>
  <r>
    <x v="10"/>
    <n v="10"/>
    <n v="3"/>
    <s v="ON"/>
    <d v="2019-07-10T00:00:00"/>
    <s v="Avg of 4 NM Projects"/>
    <n v="23"/>
    <n v="-0.13"/>
    <n v="-7.3033707865168538E-4"/>
    <n v="30.72"/>
    <n v="39.68"/>
    <n v="-5.1584000000000005E-3"/>
    <n v="0"/>
    <n v="0"/>
    <n v="0"/>
  </r>
  <r>
    <x v="10"/>
    <n v="10"/>
    <n v="3"/>
    <s v="OFF"/>
    <d v="2019-07-10T00:00:00"/>
    <s v="Avg of 4 NM Projects"/>
    <n v="24"/>
    <n v="0"/>
    <n v="0"/>
    <n v="28.49"/>
    <n v="50.2"/>
    <n v="0"/>
    <n v="1"/>
    <n v="0"/>
    <n v="0"/>
  </r>
  <r>
    <x v="10"/>
    <n v="11"/>
    <n v="4"/>
    <s v="OFF"/>
    <d v="2019-07-11T00:00:00"/>
    <s v="Avg of 4 NM Projects"/>
    <n v="1"/>
    <n v="0"/>
    <n v="0"/>
    <n v="26.94"/>
    <n v="28.88"/>
    <n v="0"/>
    <n v="1"/>
    <n v="0"/>
    <n v="0"/>
  </r>
  <r>
    <x v="10"/>
    <n v="11"/>
    <n v="4"/>
    <s v="OFF"/>
    <d v="2019-07-11T00:00:00"/>
    <s v="Avg of 4 NM Projects"/>
    <n v="2"/>
    <n v="0"/>
    <n v="0"/>
    <n v="24.13"/>
    <n v="21.7"/>
    <n v="0"/>
    <n v="1"/>
    <n v="0"/>
    <n v="0"/>
  </r>
  <r>
    <x v="10"/>
    <n v="11"/>
    <n v="4"/>
    <s v="OFF"/>
    <d v="2019-07-11T00:00:00"/>
    <s v="Avg of 4 NM Projects"/>
    <n v="3"/>
    <n v="0"/>
    <n v="0"/>
    <n v="24.05"/>
    <n v="30.43"/>
    <n v="0"/>
    <n v="1"/>
    <n v="0"/>
    <n v="0"/>
  </r>
  <r>
    <x v="10"/>
    <n v="11"/>
    <n v="4"/>
    <s v="OFF"/>
    <d v="2019-07-11T00:00:00"/>
    <s v="Avg of 4 NM Projects"/>
    <n v="4"/>
    <n v="-0.26"/>
    <n v="-1.4606741573033708E-3"/>
    <n v="23.97"/>
    <n v="29.46"/>
    <n v="-7.6595999999999999E-3"/>
    <n v="0"/>
    <n v="0"/>
    <n v="0"/>
  </r>
  <r>
    <x v="10"/>
    <n v="11"/>
    <n v="4"/>
    <s v="OFF"/>
    <d v="2019-07-11T00:00:00"/>
    <s v="Avg of 4 NM Projects"/>
    <n v="5"/>
    <n v="-0.26"/>
    <n v="-1.4606741573033708E-3"/>
    <n v="22.8"/>
    <n v="29.5"/>
    <n v="-7.6699999999999997E-3"/>
    <n v="0"/>
    <n v="0"/>
    <n v="0"/>
  </r>
  <r>
    <x v="10"/>
    <n v="11"/>
    <n v="4"/>
    <s v="OFF"/>
    <d v="2019-07-11T00:00:00"/>
    <s v="Avg of 4 NM Projects"/>
    <n v="6"/>
    <n v="0.52"/>
    <n v="2.9213483146067415E-3"/>
    <n v="23.4"/>
    <n v="30.52"/>
    <n v="1.58704E-2"/>
    <n v="0"/>
    <n v="0"/>
    <n v="0"/>
  </r>
  <r>
    <x v="10"/>
    <n v="11"/>
    <n v="4"/>
    <s v="OFF"/>
    <d v="2019-07-11T00:00:00"/>
    <s v="Avg of 4 NM Projects"/>
    <n v="7"/>
    <n v="12.670000000000002"/>
    <n v="7.1179775280898888E-2"/>
    <n v="27.77"/>
    <n v="34.35"/>
    <n v="0.43521450000000012"/>
    <n v="0"/>
    <n v="0"/>
    <n v="0"/>
  </r>
  <r>
    <x v="10"/>
    <n v="11"/>
    <n v="4"/>
    <s v="ON"/>
    <d v="2019-07-11T00:00:00"/>
    <s v="Avg of 4 NM Projects"/>
    <n v="8"/>
    <n v="51.965000000000003"/>
    <n v="0.29193820224719103"/>
    <n v="31.92"/>
    <n v="21.1"/>
    <n v="1.0964615000000002"/>
    <n v="0"/>
    <n v="0"/>
    <n v="0"/>
  </r>
  <r>
    <x v="10"/>
    <n v="11"/>
    <n v="4"/>
    <s v="ON"/>
    <d v="2019-07-11T00:00:00"/>
    <s v="Avg of 4 NM Projects"/>
    <n v="9"/>
    <n v="81.284999999999997"/>
    <n v="0.45665730337078647"/>
    <n v="30.45"/>
    <n v="26.9"/>
    <n v="2.1865665000000001"/>
    <n v="0"/>
    <n v="0"/>
    <n v="0"/>
  </r>
  <r>
    <x v="10"/>
    <n v="11"/>
    <n v="4"/>
    <s v="ON"/>
    <d v="2019-07-11T00:00:00"/>
    <s v="Avg of 4 NM Projects"/>
    <n v="10"/>
    <n v="95.35499999999999"/>
    <n v="0.53570224719101123"/>
    <n v="33.6"/>
    <n v="28.96"/>
    <n v="2.7614807999999997"/>
    <n v="0"/>
    <n v="1"/>
    <n v="0"/>
  </r>
  <r>
    <x v="10"/>
    <n v="11"/>
    <n v="4"/>
    <s v="ON"/>
    <d v="2019-07-11T00:00:00"/>
    <s v="Avg of 4 NM Projects"/>
    <n v="11"/>
    <n v="105.86"/>
    <n v="0.59471910112359549"/>
    <n v="37.06"/>
    <n v="27.9"/>
    <n v="2.9534939999999996"/>
    <n v="0"/>
    <n v="1"/>
    <n v="0"/>
  </r>
  <r>
    <x v="10"/>
    <n v="11"/>
    <n v="4"/>
    <s v="ON"/>
    <d v="2019-07-11T00:00:00"/>
    <s v="Avg of 4 NM Projects"/>
    <n v="12"/>
    <n v="104.83499999999999"/>
    <n v="0.58896067415730335"/>
    <n v="37.53"/>
    <n v="31.71"/>
    <n v="3.3243178499999999"/>
    <n v="0"/>
    <n v="1"/>
    <n v="0"/>
  </r>
  <r>
    <x v="10"/>
    <n v="11"/>
    <n v="4"/>
    <s v="ON"/>
    <d v="2019-07-11T00:00:00"/>
    <s v="Avg of 4 NM Projects"/>
    <n v="13"/>
    <n v="106.625"/>
    <n v="0.5990168539325843"/>
    <n v="40.78"/>
    <n v="36.97"/>
    <n v="3.9419262499999999"/>
    <n v="0"/>
    <n v="1"/>
    <n v="0"/>
  </r>
  <r>
    <x v="10"/>
    <n v="11"/>
    <n v="4"/>
    <s v="ON"/>
    <d v="2019-07-11T00:00:00"/>
    <s v="Avg of 4 NM Projects"/>
    <n v="14"/>
    <n v="98.82"/>
    <n v="0.55516853932584265"/>
    <n v="41.32"/>
    <n v="37.83"/>
    <n v="3.7383605999999996"/>
    <n v="0"/>
    <n v="1"/>
    <n v="0"/>
  </r>
  <r>
    <x v="10"/>
    <n v="11"/>
    <n v="4"/>
    <s v="ON"/>
    <d v="2019-07-11T00:00:00"/>
    <s v="Avg of 4 NM Projects"/>
    <n v="15"/>
    <n v="100.61"/>
    <n v="0.5652247191011236"/>
    <n v="46.38"/>
    <n v="40.19"/>
    <n v="4.0435159000000001"/>
    <n v="0"/>
    <n v="1"/>
    <n v="0"/>
  </r>
  <r>
    <x v="10"/>
    <n v="11"/>
    <n v="4"/>
    <s v="ON"/>
    <d v="2019-07-11T00:00:00"/>
    <s v="Avg of 4 NM Projects"/>
    <n v="16"/>
    <n v="93.574999999999989"/>
    <n v="0.52570224719101122"/>
    <n v="47.65"/>
    <n v="26.17"/>
    <n v="2.4488577499999997"/>
    <n v="0"/>
    <n v="1"/>
    <n v="0"/>
  </r>
  <r>
    <x v="10"/>
    <n v="11"/>
    <n v="4"/>
    <s v="ON"/>
    <d v="2019-07-11T00:00:00"/>
    <s v="Avg of 4 NM Projects"/>
    <n v="17"/>
    <n v="75.52000000000001"/>
    <n v="0.42426966292134838"/>
    <n v="49.02"/>
    <n v="25.67"/>
    <n v="1.9385984000000003"/>
    <n v="0"/>
    <n v="0"/>
    <n v="0"/>
  </r>
  <r>
    <x v="10"/>
    <n v="11"/>
    <n v="4"/>
    <s v="ON"/>
    <d v="2019-07-11T00:00:00"/>
    <s v="Avg of 4 NM Projects"/>
    <n v="18"/>
    <n v="48.25"/>
    <n v="0.2710674157303371"/>
    <n v="47.15"/>
    <n v="28.98"/>
    <n v="1.398285"/>
    <n v="0"/>
    <n v="0"/>
    <n v="0"/>
  </r>
  <r>
    <x v="10"/>
    <n v="11"/>
    <n v="4"/>
    <s v="ON"/>
    <d v="2019-07-11T00:00:00"/>
    <s v="Avg of 4 NM Projects"/>
    <n v="19"/>
    <n v="23.040000000000003"/>
    <n v="0.12943820224719102"/>
    <n v="42.99"/>
    <n v="27.24"/>
    <n v="0.62760959999999999"/>
    <n v="0"/>
    <n v="0"/>
    <n v="0"/>
  </r>
  <r>
    <x v="10"/>
    <n v="11"/>
    <n v="4"/>
    <s v="ON"/>
    <d v="2019-07-11T00:00:00"/>
    <s v="Avg of 4 NM Projects"/>
    <n v="20"/>
    <n v="6.7799999999999994"/>
    <n v="3.8089887640449432E-2"/>
    <n v="37.630000000000003"/>
    <n v="27.23"/>
    <n v="0.18461939999999999"/>
    <n v="0"/>
    <n v="0"/>
    <n v="0"/>
  </r>
  <r>
    <x v="10"/>
    <n v="11"/>
    <n v="4"/>
    <s v="ON"/>
    <d v="2019-07-11T00:00:00"/>
    <s v="Avg of 4 NM Projects"/>
    <n v="21"/>
    <n v="0.51500000000000001"/>
    <n v="2.8932584269662923E-3"/>
    <n v="36.369999999999997"/>
    <n v="29.62"/>
    <n v="1.52543E-2"/>
    <n v="0"/>
    <n v="0"/>
    <n v="0"/>
  </r>
  <r>
    <x v="10"/>
    <n v="11"/>
    <n v="4"/>
    <s v="ON"/>
    <d v="2019-07-11T00:00:00"/>
    <s v="Avg of 4 NM Projects"/>
    <n v="22"/>
    <n v="-0.13"/>
    <n v="-7.3033707865168538E-4"/>
    <n v="33.67"/>
    <n v="32.64"/>
    <n v="-4.2431999999999999E-3"/>
    <n v="0"/>
    <n v="0"/>
    <n v="0"/>
  </r>
  <r>
    <x v="10"/>
    <n v="11"/>
    <n v="4"/>
    <s v="ON"/>
    <d v="2019-07-11T00:00:00"/>
    <s v="Avg of 4 NM Projects"/>
    <n v="23"/>
    <n v="0"/>
    <n v="0"/>
    <n v="26.12"/>
    <n v="33.299999999999997"/>
    <n v="0"/>
    <n v="1"/>
    <n v="0"/>
    <n v="0"/>
  </r>
  <r>
    <x v="10"/>
    <n v="11"/>
    <n v="4"/>
    <s v="OFF"/>
    <d v="2019-07-11T00:00:00"/>
    <s v="Avg of 4 NM Projects"/>
    <n v="24"/>
    <n v="0"/>
    <n v="0"/>
    <n v="24.09"/>
    <n v="36.17"/>
    <n v="0"/>
    <n v="1"/>
    <n v="0"/>
    <n v="0"/>
  </r>
  <r>
    <x v="10"/>
    <n v="12"/>
    <n v="5"/>
    <s v="OFF"/>
    <d v="2019-07-12T00:00:00"/>
    <s v="Avg of 4 NM Projects"/>
    <n v="1"/>
    <n v="-0.26"/>
    <n v="-1.4606741573033708E-3"/>
    <n v="23.89"/>
    <n v="23.18"/>
    <n v="-6.0267999999999997E-3"/>
    <n v="0"/>
    <n v="0"/>
    <n v="0"/>
  </r>
  <r>
    <x v="10"/>
    <n v="12"/>
    <n v="5"/>
    <s v="OFF"/>
    <d v="2019-07-12T00:00:00"/>
    <s v="Avg of 4 NM Projects"/>
    <n v="2"/>
    <n v="0"/>
    <n v="0"/>
    <n v="22.87"/>
    <n v="22.66"/>
    <n v="0"/>
    <n v="1"/>
    <n v="0"/>
    <n v="0"/>
  </r>
  <r>
    <x v="10"/>
    <n v="12"/>
    <n v="5"/>
    <s v="OFF"/>
    <d v="2019-07-12T00:00:00"/>
    <s v="Avg of 4 NM Projects"/>
    <n v="3"/>
    <n v="0"/>
    <n v="0"/>
    <n v="23.74"/>
    <n v="23.55"/>
    <n v="0"/>
    <n v="1"/>
    <n v="0"/>
    <n v="0"/>
  </r>
  <r>
    <x v="10"/>
    <n v="12"/>
    <n v="5"/>
    <s v="OFF"/>
    <d v="2019-07-12T00:00:00"/>
    <s v="Avg of 4 NM Projects"/>
    <n v="4"/>
    <n v="-0.13"/>
    <n v="-7.3033707865168538E-4"/>
    <n v="21.91"/>
    <n v="22.49"/>
    <n v="-2.9236999999999996E-3"/>
    <n v="0"/>
    <n v="0"/>
    <n v="0"/>
  </r>
  <r>
    <x v="10"/>
    <n v="12"/>
    <n v="5"/>
    <s v="OFF"/>
    <d v="2019-07-12T00:00:00"/>
    <s v="Avg of 4 NM Projects"/>
    <n v="5"/>
    <n v="-0.13"/>
    <n v="-7.3033707865168538E-4"/>
    <n v="22.92"/>
    <n v="23.23"/>
    <n v="-3.0199000000000003E-3"/>
    <n v="0"/>
    <n v="0"/>
    <n v="0"/>
  </r>
  <r>
    <x v="10"/>
    <n v="12"/>
    <n v="5"/>
    <s v="OFF"/>
    <d v="2019-07-12T00:00:00"/>
    <s v="Avg of 4 NM Projects"/>
    <n v="6"/>
    <n v="-0.13500000000000001"/>
    <n v="-7.5842696629213483E-4"/>
    <n v="24.51"/>
    <n v="26.52"/>
    <n v="-3.5802E-3"/>
    <n v="0"/>
    <n v="0"/>
    <n v="0"/>
  </r>
  <r>
    <x v="10"/>
    <n v="12"/>
    <n v="5"/>
    <s v="OFF"/>
    <d v="2019-07-12T00:00:00"/>
    <s v="Avg of 4 NM Projects"/>
    <n v="7"/>
    <n v="4.87"/>
    <n v="2.7359550561797754E-2"/>
    <n v="25.9"/>
    <n v="25.22"/>
    <n v="0.1228214"/>
    <n v="0"/>
    <n v="0"/>
    <n v="0"/>
  </r>
  <r>
    <x v="10"/>
    <n v="12"/>
    <n v="5"/>
    <s v="ON"/>
    <d v="2019-07-12T00:00:00"/>
    <s v="Avg of 4 NM Projects"/>
    <n v="8"/>
    <n v="21.505000000000003"/>
    <n v="0.12081460674157304"/>
    <n v="25.9"/>
    <n v="23.01"/>
    <n v="0.49483005000000008"/>
    <n v="0"/>
    <n v="0"/>
    <n v="0"/>
  </r>
  <r>
    <x v="10"/>
    <n v="12"/>
    <n v="5"/>
    <s v="ON"/>
    <d v="2019-07-12T00:00:00"/>
    <s v="Avg of 4 NM Projects"/>
    <n v="9"/>
    <n v="56.83"/>
    <n v="0.31926966292134829"/>
    <n v="36.18"/>
    <n v="26.45"/>
    <n v="1.5031534999999998"/>
    <n v="0"/>
    <n v="0"/>
    <n v="0"/>
  </r>
  <r>
    <x v="10"/>
    <n v="12"/>
    <n v="5"/>
    <s v="ON"/>
    <d v="2019-07-12T00:00:00"/>
    <s v="Avg of 4 NM Projects"/>
    <n v="10"/>
    <n v="55.930000000000007"/>
    <n v="0.31421348314606745"/>
    <n v="34.85"/>
    <n v="26.11"/>
    <n v="1.4603323000000004"/>
    <n v="0"/>
    <n v="0"/>
    <n v="0"/>
  </r>
  <r>
    <x v="10"/>
    <n v="12"/>
    <n v="5"/>
    <s v="ON"/>
    <d v="2019-07-12T00:00:00"/>
    <s v="Avg of 4 NM Projects"/>
    <n v="11"/>
    <n v="92.41"/>
    <n v="0.51915730337078647"/>
    <n v="37.01"/>
    <n v="24.69"/>
    <n v="2.2816028999999998"/>
    <n v="0"/>
    <n v="1"/>
    <n v="0"/>
  </r>
  <r>
    <x v="10"/>
    <n v="12"/>
    <n v="5"/>
    <s v="ON"/>
    <d v="2019-07-12T00:00:00"/>
    <s v="Avg of 4 NM Projects"/>
    <n v="12"/>
    <n v="100.86499999999999"/>
    <n v="0.56665730337078646"/>
    <n v="43.31"/>
    <n v="25.33"/>
    <n v="2.5549104499999999"/>
    <n v="0"/>
    <n v="1"/>
    <n v="0"/>
  </r>
  <r>
    <x v="10"/>
    <n v="12"/>
    <n v="5"/>
    <s v="ON"/>
    <d v="2019-07-12T00:00:00"/>
    <s v="Avg of 4 NM Projects"/>
    <n v="13"/>
    <n v="115.07499999999999"/>
    <n v="0.64648876404494371"/>
    <n v="41.79"/>
    <n v="26.64"/>
    <n v="3.065598"/>
    <n v="0"/>
    <n v="1"/>
    <n v="0"/>
  </r>
  <r>
    <x v="10"/>
    <n v="12"/>
    <n v="5"/>
    <s v="ON"/>
    <d v="2019-07-12T00:00:00"/>
    <s v="Avg of 4 NM Projects"/>
    <n v="14"/>
    <n v="104.58"/>
    <n v="0.58752808988764049"/>
    <n v="45.37"/>
    <n v="30.54"/>
    <n v="3.1938732000000001"/>
    <n v="0"/>
    <n v="1"/>
    <n v="0"/>
  </r>
  <r>
    <x v="10"/>
    <n v="12"/>
    <n v="5"/>
    <s v="ON"/>
    <d v="2019-07-12T00:00:00"/>
    <s v="Avg of 4 NM Projects"/>
    <n v="15"/>
    <n v="103.28999999999999"/>
    <n v="0.58028089887640444"/>
    <n v="50"/>
    <n v="30.44"/>
    <n v="3.1441475999999997"/>
    <n v="0"/>
    <n v="1"/>
    <n v="0"/>
  </r>
  <r>
    <x v="10"/>
    <n v="12"/>
    <n v="5"/>
    <s v="ON"/>
    <d v="2019-07-12T00:00:00"/>
    <s v="Avg of 4 NM Projects"/>
    <n v="16"/>
    <n v="112.64500000000001"/>
    <n v="0.63283707865168548"/>
    <n v="49.89"/>
    <n v="28.9"/>
    <n v="3.2554405000000002"/>
    <n v="0"/>
    <n v="1"/>
    <n v="0"/>
  </r>
  <r>
    <x v="10"/>
    <n v="12"/>
    <n v="5"/>
    <s v="ON"/>
    <d v="2019-07-12T00:00:00"/>
    <s v="Avg of 4 NM Projects"/>
    <n v="17"/>
    <n v="95.1"/>
    <n v="0.53426966292134825"/>
    <n v="50.71"/>
    <n v="30.08"/>
    <n v="2.8606079999999996"/>
    <n v="0"/>
    <n v="1"/>
    <n v="0"/>
  </r>
  <r>
    <x v="10"/>
    <n v="12"/>
    <n v="5"/>
    <s v="ON"/>
    <d v="2019-07-12T00:00:00"/>
    <s v="Avg of 4 NM Projects"/>
    <n v="18"/>
    <n v="63.875"/>
    <n v="0.35884831460674155"/>
    <n v="50.64"/>
    <n v="30.26"/>
    <n v="1.9328575000000001"/>
    <n v="0"/>
    <n v="0"/>
    <n v="0"/>
  </r>
  <r>
    <x v="10"/>
    <n v="12"/>
    <n v="5"/>
    <s v="ON"/>
    <d v="2019-07-12T00:00:00"/>
    <s v="Avg of 4 NM Projects"/>
    <n v="19"/>
    <n v="36.354999999999997"/>
    <n v="0.20424157303370785"/>
    <n v="50.26"/>
    <n v="31.28"/>
    <n v="1.1371843999999998"/>
    <n v="0"/>
    <n v="0"/>
    <n v="0"/>
  </r>
  <r>
    <x v="10"/>
    <n v="12"/>
    <n v="5"/>
    <s v="ON"/>
    <d v="2019-07-12T00:00:00"/>
    <s v="Avg of 4 NM Projects"/>
    <n v="20"/>
    <n v="9.3449999999999989"/>
    <n v="5.2499999999999991E-2"/>
    <n v="49.62"/>
    <n v="32.65"/>
    <n v="0.30511424999999998"/>
    <n v="0"/>
    <n v="0"/>
    <n v="0"/>
  </r>
  <r>
    <x v="10"/>
    <n v="12"/>
    <n v="5"/>
    <s v="ON"/>
    <d v="2019-07-12T00:00:00"/>
    <s v="Avg of 4 NM Projects"/>
    <n v="21"/>
    <n v="0.26"/>
    <n v="1.4606741573033708E-3"/>
    <n v="43.36"/>
    <n v="29.5"/>
    <n v="7.6699999999999997E-3"/>
    <n v="0"/>
    <n v="0"/>
    <n v="0"/>
  </r>
  <r>
    <x v="10"/>
    <n v="12"/>
    <n v="5"/>
    <s v="ON"/>
    <d v="2019-07-12T00:00:00"/>
    <s v="Avg of 4 NM Projects"/>
    <n v="22"/>
    <n v="0"/>
    <n v="0"/>
    <n v="34.53"/>
    <n v="25.95"/>
    <n v="0"/>
    <n v="1"/>
    <n v="0"/>
    <n v="0"/>
  </r>
  <r>
    <x v="10"/>
    <n v="12"/>
    <n v="5"/>
    <s v="ON"/>
    <d v="2019-07-12T00:00:00"/>
    <s v="Avg of 4 NM Projects"/>
    <n v="23"/>
    <n v="0"/>
    <n v="0"/>
    <n v="29.9"/>
    <n v="24.28"/>
    <n v="0"/>
    <n v="1"/>
    <n v="0"/>
    <n v="0"/>
  </r>
  <r>
    <x v="10"/>
    <n v="12"/>
    <n v="5"/>
    <s v="OFF"/>
    <d v="2019-07-12T00:00:00"/>
    <s v="Avg of 4 NM Projects"/>
    <n v="24"/>
    <n v="-0.26"/>
    <n v="-1.4606741573033708E-3"/>
    <n v="28.04"/>
    <n v="24.24"/>
    <n v="-6.3023999999999997E-3"/>
    <n v="0"/>
    <n v="0"/>
    <n v="0"/>
  </r>
  <r>
    <x v="10"/>
    <n v="13"/>
    <n v="6"/>
    <s v="OFF"/>
    <d v="2019-07-13T00:00:00"/>
    <s v="Avg of 4 NM Projects"/>
    <n v="1"/>
    <n v="-0.13"/>
    <n v="-7.3033707865168538E-4"/>
    <n v="20.88"/>
    <n v="21"/>
    <n v="-2.7299999999999998E-3"/>
    <n v="0"/>
    <n v="0"/>
    <n v="0"/>
  </r>
  <r>
    <x v="10"/>
    <n v="13"/>
    <n v="6"/>
    <s v="OFF"/>
    <d v="2019-07-13T00:00:00"/>
    <s v="Avg of 4 NM Projects"/>
    <n v="2"/>
    <n v="-0.26"/>
    <n v="-1.4606741573033708E-3"/>
    <n v="20.78"/>
    <n v="22.49"/>
    <n v="-5.8473999999999991E-3"/>
    <n v="0"/>
    <n v="0"/>
    <n v="0"/>
  </r>
  <r>
    <x v="10"/>
    <n v="13"/>
    <n v="6"/>
    <s v="OFF"/>
    <d v="2019-07-13T00:00:00"/>
    <s v="Avg of 4 NM Projects"/>
    <n v="3"/>
    <n v="-0.13"/>
    <n v="-7.3033707865168538E-4"/>
    <n v="20.56"/>
    <n v="21.51"/>
    <n v="-2.7963000000000003E-3"/>
    <n v="0"/>
    <n v="0"/>
    <n v="0"/>
  </r>
  <r>
    <x v="10"/>
    <n v="13"/>
    <n v="6"/>
    <s v="OFF"/>
    <d v="2019-07-13T00:00:00"/>
    <s v="Avg of 4 NM Projects"/>
    <n v="4"/>
    <n v="0"/>
    <n v="0"/>
    <n v="20.420000000000002"/>
    <n v="21.86"/>
    <n v="0"/>
    <n v="1"/>
    <n v="0"/>
    <n v="0"/>
  </r>
  <r>
    <x v="10"/>
    <n v="13"/>
    <n v="6"/>
    <s v="OFF"/>
    <d v="2019-07-13T00:00:00"/>
    <s v="Avg of 4 NM Projects"/>
    <n v="5"/>
    <n v="0"/>
    <n v="0"/>
    <n v="19.920000000000002"/>
    <n v="21.68"/>
    <n v="0"/>
    <n v="1"/>
    <n v="0"/>
    <n v="0"/>
  </r>
  <r>
    <x v="10"/>
    <n v="13"/>
    <n v="6"/>
    <s v="OFF"/>
    <d v="2019-07-13T00:00:00"/>
    <s v="Avg of 4 NM Projects"/>
    <n v="6"/>
    <n v="0.51500000000000001"/>
    <n v="2.8932584269662923E-3"/>
    <n v="19.79"/>
    <n v="20.59"/>
    <n v="1.060385E-2"/>
    <n v="0"/>
    <n v="0"/>
    <n v="0"/>
  </r>
  <r>
    <x v="10"/>
    <n v="13"/>
    <n v="6"/>
    <s v="OFF"/>
    <d v="2019-07-13T00:00:00"/>
    <s v="Avg of 4 NM Projects"/>
    <n v="7"/>
    <n v="11.52"/>
    <n v="6.471910112359551E-2"/>
    <n v="19.420000000000002"/>
    <n v="23.12"/>
    <n v="0.26634239999999998"/>
    <n v="0"/>
    <n v="0"/>
    <n v="0"/>
  </r>
  <r>
    <x v="10"/>
    <n v="13"/>
    <n v="6"/>
    <s v="ON"/>
    <d v="2019-07-13T00:00:00"/>
    <s v="Avg of 4 NM Projects"/>
    <n v="8"/>
    <n v="52.604999999999997"/>
    <n v="0.29553370786516853"/>
    <n v="19.75"/>
    <n v="21.27"/>
    <n v="1.1189083499999999"/>
    <n v="0"/>
    <n v="0"/>
    <n v="0"/>
  </r>
  <r>
    <x v="10"/>
    <n v="13"/>
    <n v="6"/>
    <s v="ON"/>
    <d v="2019-07-13T00:00:00"/>
    <s v="Avg of 4 NM Projects"/>
    <n v="9"/>
    <n v="88.064999999999998"/>
    <n v="0.49474719101123593"/>
    <n v="21.28"/>
    <n v="25.3"/>
    <n v="2.2280444999999998"/>
    <n v="0"/>
    <n v="0"/>
    <n v="0"/>
  </r>
  <r>
    <x v="10"/>
    <n v="13"/>
    <n v="6"/>
    <s v="ON"/>
    <d v="2019-07-13T00:00:00"/>
    <s v="Avg of 4 NM Projects"/>
    <n v="10"/>
    <n v="113.41000000000001"/>
    <n v="0.63713483146067418"/>
    <n v="22.95"/>
    <n v="23.38"/>
    <n v="2.6515258000000004"/>
    <n v="0"/>
    <n v="1"/>
    <n v="0"/>
  </r>
  <r>
    <x v="10"/>
    <n v="13"/>
    <n v="6"/>
    <s v="ON"/>
    <d v="2019-07-13T00:00:00"/>
    <s v="Avg of 4 NM Projects"/>
    <n v="11"/>
    <n v="129.54"/>
    <n v="0.72775280898876404"/>
    <n v="24.91"/>
    <n v="24.83"/>
    <n v="3.2164781999999996"/>
    <n v="0"/>
    <n v="1"/>
    <n v="0"/>
  </r>
  <r>
    <x v="10"/>
    <n v="13"/>
    <n v="6"/>
    <s v="ON"/>
    <d v="2019-07-13T00:00:00"/>
    <s v="Avg of 4 NM Projects"/>
    <n v="12"/>
    <n v="144.005"/>
    <n v="0.80901685393258427"/>
    <n v="27.9"/>
    <n v="26.41"/>
    <n v="3.8031720500000001"/>
    <n v="0"/>
    <n v="1"/>
    <n v="0"/>
  </r>
  <r>
    <x v="10"/>
    <n v="13"/>
    <n v="6"/>
    <s v="ON"/>
    <d v="2019-07-13T00:00:00"/>
    <s v="Avg of 4 NM Projects"/>
    <n v="13"/>
    <n v="137.97999999999999"/>
    <n v="0.77516853932584262"/>
    <n v="30.45"/>
    <n v="25.78"/>
    <n v="3.5571243999999997"/>
    <n v="0"/>
    <n v="1"/>
    <n v="0"/>
  </r>
  <r>
    <x v="10"/>
    <n v="13"/>
    <n v="6"/>
    <s v="ON"/>
    <d v="2019-07-13T00:00:00"/>
    <s v="Avg of 4 NM Projects"/>
    <n v="14"/>
    <n v="134.91500000000002"/>
    <n v="0.75794943820224736"/>
    <n v="33.4"/>
    <n v="26.5"/>
    <n v="3.5752475000000006"/>
    <n v="0"/>
    <n v="1"/>
    <n v="0"/>
  </r>
  <r>
    <x v="10"/>
    <n v="13"/>
    <n v="6"/>
    <s v="ON"/>
    <d v="2019-07-13T00:00:00"/>
    <s v="Avg of 4 NM Projects"/>
    <n v="15"/>
    <n v="126.07499999999999"/>
    <n v="0.70828651685393251"/>
    <n v="37.01"/>
    <n v="31.07"/>
    <n v="3.9171502499999997"/>
    <n v="0"/>
    <n v="1"/>
    <n v="0"/>
  </r>
  <r>
    <x v="10"/>
    <n v="13"/>
    <n v="6"/>
    <s v="ON"/>
    <d v="2019-07-13T00:00:00"/>
    <s v="Avg of 4 NM Projects"/>
    <n v="16"/>
    <n v="111.36500000000001"/>
    <n v="0.62564606741573037"/>
    <n v="37.46"/>
    <n v="40.159999999999997"/>
    <n v="4.4724183999999996"/>
    <n v="0"/>
    <n v="1"/>
    <n v="0"/>
  </r>
  <r>
    <x v="10"/>
    <n v="13"/>
    <n v="6"/>
    <s v="ON"/>
    <d v="2019-07-13T00:00:00"/>
    <s v="Avg of 4 NM Projects"/>
    <n v="17"/>
    <n v="89.855000000000004"/>
    <n v="0.50480337078651683"/>
    <n v="43.2"/>
    <n v="36.799999999999997"/>
    <n v="3.3066639999999996"/>
    <n v="0"/>
    <n v="1"/>
    <n v="0"/>
  </r>
  <r>
    <x v="10"/>
    <n v="13"/>
    <n v="6"/>
    <s v="ON"/>
    <d v="2019-07-13T00:00:00"/>
    <s v="Avg of 4 NM Projects"/>
    <n v="18"/>
    <n v="57.599999999999994"/>
    <n v="0.32359550561797751"/>
    <n v="45.25"/>
    <n v="34.75"/>
    <n v="2.0015999999999998"/>
    <n v="0"/>
    <n v="0"/>
    <n v="0"/>
  </r>
  <r>
    <x v="10"/>
    <n v="13"/>
    <n v="6"/>
    <s v="ON"/>
    <d v="2019-07-13T00:00:00"/>
    <s v="Avg of 4 NM Projects"/>
    <n v="19"/>
    <n v="25.860000000000003"/>
    <n v="0.14528089887640452"/>
    <n v="43.15"/>
    <n v="44.24"/>
    <n v="1.1440464000000001"/>
    <n v="0"/>
    <n v="0"/>
    <n v="0"/>
  </r>
  <r>
    <x v="10"/>
    <n v="13"/>
    <n v="6"/>
    <s v="ON"/>
    <d v="2019-07-13T00:00:00"/>
    <s v="Avg of 4 NM Projects"/>
    <n v="20"/>
    <n v="7.4249999999999998"/>
    <n v="4.1713483146067418E-2"/>
    <n v="38.590000000000003"/>
    <n v="43.34"/>
    <n v="0.32179950000000002"/>
    <n v="0"/>
    <n v="0"/>
    <n v="0"/>
  </r>
  <r>
    <x v="10"/>
    <n v="13"/>
    <n v="6"/>
    <s v="ON"/>
    <d v="2019-07-13T00:00:00"/>
    <s v="Avg of 4 NM Projects"/>
    <n v="21"/>
    <n v="0.13"/>
    <n v="7.3033707865168538E-4"/>
    <n v="37.07"/>
    <n v="38.32"/>
    <n v="4.9816000000000001E-3"/>
    <n v="0"/>
    <n v="0"/>
    <n v="0"/>
  </r>
  <r>
    <x v="10"/>
    <n v="13"/>
    <n v="6"/>
    <s v="ON"/>
    <d v="2019-07-13T00:00:00"/>
    <s v="Avg of 4 NM Projects"/>
    <n v="22"/>
    <n v="-0.13"/>
    <n v="-7.3033707865168538E-4"/>
    <n v="35.36"/>
    <n v="38.9"/>
    <n v="-5.0570000000000007E-3"/>
    <n v="0"/>
    <n v="0"/>
    <n v="0"/>
  </r>
  <r>
    <x v="10"/>
    <n v="13"/>
    <n v="6"/>
    <s v="ON"/>
    <d v="2019-07-13T00:00:00"/>
    <s v="Avg of 4 NM Projects"/>
    <n v="23"/>
    <n v="0"/>
    <n v="0"/>
    <n v="25.11"/>
    <n v="35.67"/>
    <n v="0"/>
    <n v="1"/>
    <n v="0"/>
    <n v="0"/>
  </r>
  <r>
    <x v="10"/>
    <n v="13"/>
    <n v="6"/>
    <s v="OFF"/>
    <d v="2019-07-13T00:00:00"/>
    <s v="Avg of 4 NM Projects"/>
    <n v="24"/>
    <n v="0"/>
    <n v="0"/>
    <n v="27.5"/>
    <n v="26.94"/>
    <n v="0"/>
    <n v="1"/>
    <n v="0"/>
    <n v="0"/>
  </r>
  <r>
    <x v="10"/>
    <n v="14"/>
    <n v="7"/>
    <s v="OFF"/>
    <d v="2019-07-14T00:00:00"/>
    <s v="Avg of 4 NM Projects"/>
    <n v="1"/>
    <n v="0"/>
    <n v="0"/>
    <n v="25.94"/>
    <n v="24.45"/>
    <n v="0"/>
    <n v="1"/>
    <n v="0"/>
    <n v="0"/>
  </r>
  <r>
    <x v="10"/>
    <n v="14"/>
    <n v="7"/>
    <s v="OFF"/>
    <d v="2019-07-14T00:00:00"/>
    <s v="Avg of 4 NM Projects"/>
    <n v="2"/>
    <n v="0"/>
    <n v="0"/>
    <n v="23.92"/>
    <n v="22.83"/>
    <n v="0"/>
    <n v="1"/>
    <n v="0"/>
    <n v="0"/>
  </r>
  <r>
    <x v="10"/>
    <n v="14"/>
    <n v="7"/>
    <s v="OFF"/>
    <d v="2019-07-14T00:00:00"/>
    <s v="Avg of 4 NM Projects"/>
    <n v="3"/>
    <n v="-0.13"/>
    <n v="-7.3033707865168538E-4"/>
    <n v="23.59"/>
    <n v="22.89"/>
    <n v="-2.9757000000000004E-3"/>
    <n v="0"/>
    <n v="0"/>
    <n v="0"/>
  </r>
  <r>
    <x v="10"/>
    <n v="14"/>
    <n v="7"/>
    <s v="OFF"/>
    <d v="2019-07-14T00:00:00"/>
    <s v="Avg of 4 NM Projects"/>
    <n v="4"/>
    <n v="-0.13"/>
    <n v="-7.3033707865168538E-4"/>
    <n v="21.9"/>
    <n v="20.86"/>
    <n v="-2.7118000000000003E-3"/>
    <n v="0"/>
    <n v="0"/>
    <n v="0"/>
  </r>
  <r>
    <x v="10"/>
    <n v="14"/>
    <n v="7"/>
    <s v="OFF"/>
    <d v="2019-07-14T00:00:00"/>
    <s v="Avg of 4 NM Projects"/>
    <n v="5"/>
    <n v="-0.13"/>
    <n v="-7.3033707865168538E-4"/>
    <n v="20.05"/>
    <n v="20.75"/>
    <n v="-2.6975000000000002E-3"/>
    <n v="0"/>
    <n v="0"/>
    <n v="0"/>
  </r>
  <r>
    <x v="10"/>
    <n v="14"/>
    <n v="7"/>
    <s v="OFF"/>
    <d v="2019-07-14T00:00:00"/>
    <s v="Avg of 4 NM Projects"/>
    <n v="6"/>
    <n v="0"/>
    <n v="0"/>
    <n v="20.149999999999999"/>
    <n v="20.55"/>
    <n v="0"/>
    <n v="1"/>
    <n v="0"/>
    <n v="0"/>
  </r>
  <r>
    <x v="10"/>
    <n v="14"/>
    <n v="7"/>
    <s v="OFF"/>
    <d v="2019-07-14T00:00:00"/>
    <s v="Avg of 4 NM Projects"/>
    <n v="7"/>
    <n v="6.1400000000000006"/>
    <n v="3.449438202247191E-2"/>
    <n v="19.72"/>
    <n v="23.81"/>
    <n v="0.1461934"/>
    <n v="0"/>
    <n v="0"/>
    <n v="0"/>
  </r>
  <r>
    <x v="10"/>
    <n v="14"/>
    <n v="7"/>
    <s v="OFF"/>
    <d v="2019-07-14T00:00:00"/>
    <s v="Avg of 4 NM Projects"/>
    <n v="8"/>
    <n v="22.145"/>
    <n v="0.12441011235955056"/>
    <n v="20.57"/>
    <n v="29.98"/>
    <n v="0.66390709999999997"/>
    <n v="0"/>
    <n v="0"/>
    <n v="0"/>
  </r>
  <r>
    <x v="10"/>
    <n v="14"/>
    <n v="7"/>
    <s v="OFF"/>
    <d v="2019-07-14T00:00:00"/>
    <s v="Avg of 4 NM Projects"/>
    <n v="9"/>
    <n v="43.649999999999991"/>
    <n v="0.24522471910112353"/>
    <n v="22.39"/>
    <n v="37.65"/>
    <n v="1.6434224999999996"/>
    <n v="0"/>
    <n v="0"/>
    <n v="0"/>
  </r>
  <r>
    <x v="10"/>
    <n v="14"/>
    <n v="7"/>
    <s v="OFF"/>
    <d v="2019-07-14T00:00:00"/>
    <s v="Avg of 4 NM Projects"/>
    <n v="10"/>
    <n v="65.664999999999992"/>
    <n v="0.36890449438202244"/>
    <n v="23.41"/>
    <n v="38.72"/>
    <n v="2.5425487999999996"/>
    <n v="0"/>
    <n v="0"/>
    <n v="0"/>
  </r>
  <r>
    <x v="10"/>
    <n v="14"/>
    <n v="7"/>
    <s v="OFF"/>
    <d v="2019-07-14T00:00:00"/>
    <s v="Avg of 4 NM Projects"/>
    <n v="11"/>
    <n v="81.545000000000002"/>
    <n v="0.45811797752808991"/>
    <n v="29.54"/>
    <n v="41.61"/>
    <n v="3.3930874499999999"/>
    <n v="0"/>
    <n v="0"/>
    <n v="0"/>
  </r>
  <r>
    <x v="10"/>
    <n v="14"/>
    <n v="7"/>
    <s v="OFF"/>
    <d v="2019-07-14T00:00:00"/>
    <s v="Avg of 4 NM Projects"/>
    <n v="12"/>
    <n v="79.490000000000009"/>
    <n v="0.44657303370786522"/>
    <n v="25.52"/>
    <n v="42.88"/>
    <n v="3.408531200000001"/>
    <n v="0"/>
    <n v="0"/>
    <n v="0"/>
  </r>
  <r>
    <x v="10"/>
    <n v="14"/>
    <n v="7"/>
    <s v="OFF"/>
    <d v="2019-07-14T00:00:00"/>
    <s v="Avg of 4 NM Projects"/>
    <n v="13"/>
    <n v="61.185000000000002"/>
    <n v="0.34373595505617976"/>
    <n v="26.5"/>
    <n v="45.96"/>
    <n v="2.8120626000000004"/>
    <n v="0"/>
    <n v="0"/>
    <n v="0"/>
  </r>
  <r>
    <x v="10"/>
    <n v="14"/>
    <n v="7"/>
    <s v="OFF"/>
    <d v="2019-07-14T00:00:00"/>
    <s v="Avg of 4 NM Projects"/>
    <n v="14"/>
    <n v="66.44"/>
    <n v="0.37325842696629213"/>
    <n v="29.93"/>
    <n v="45.69"/>
    <n v="3.0356435999999998"/>
    <n v="0"/>
    <n v="0"/>
    <n v="0"/>
  </r>
  <r>
    <x v="10"/>
    <n v="14"/>
    <n v="7"/>
    <s v="OFF"/>
    <d v="2019-07-14T00:00:00"/>
    <s v="Avg of 4 NM Projects"/>
    <n v="15"/>
    <n v="53.505000000000003"/>
    <n v="0.30058988764044947"/>
    <n v="31.35"/>
    <n v="46.7"/>
    <n v="2.4986835000000003"/>
    <n v="0"/>
    <n v="0"/>
    <n v="0"/>
  </r>
  <r>
    <x v="10"/>
    <n v="14"/>
    <n v="7"/>
    <s v="OFF"/>
    <d v="2019-07-14T00:00:00"/>
    <s v="Avg of 4 NM Projects"/>
    <n v="16"/>
    <n v="53.76"/>
    <n v="0.30202247191011233"/>
    <n v="34.200000000000003"/>
    <n v="50.73"/>
    <n v="2.7272447999999998"/>
    <n v="0"/>
    <n v="0"/>
    <n v="0"/>
  </r>
  <r>
    <x v="10"/>
    <n v="14"/>
    <n v="7"/>
    <s v="OFF"/>
    <d v="2019-07-14T00:00:00"/>
    <s v="Avg of 4 NM Projects"/>
    <n v="17"/>
    <n v="46.08"/>
    <n v="0.25887640449438204"/>
    <n v="37.659999999999997"/>
    <n v="65.13"/>
    <n v="3.0011903999999996"/>
    <n v="0"/>
    <n v="0"/>
    <n v="0"/>
  </r>
  <r>
    <x v="10"/>
    <n v="14"/>
    <n v="7"/>
    <s v="OFF"/>
    <d v="2019-07-14T00:00:00"/>
    <s v="Avg of 4 NM Projects"/>
    <n v="18"/>
    <n v="39.81"/>
    <n v="0.22365168539325844"/>
    <n v="40.44"/>
    <n v="115.61"/>
    <n v="4.6024341"/>
    <n v="0"/>
    <n v="0"/>
    <n v="0"/>
  </r>
  <r>
    <x v="10"/>
    <n v="14"/>
    <n v="7"/>
    <s v="OFF"/>
    <d v="2019-07-14T00:00:00"/>
    <s v="Avg of 4 NM Projects"/>
    <n v="19"/>
    <n v="23.799999999999997"/>
    <n v="0.1337078651685393"/>
    <n v="36.65"/>
    <n v="106.52"/>
    <n v="2.5351759999999994"/>
    <n v="0"/>
    <n v="0"/>
    <n v="0"/>
  </r>
  <r>
    <x v="10"/>
    <n v="14"/>
    <n v="7"/>
    <s v="OFF"/>
    <d v="2019-07-14T00:00:00"/>
    <s v="Avg of 4 NM Projects"/>
    <n v="20"/>
    <n v="6.7799999999999994"/>
    <n v="3.8089887640449432E-2"/>
    <n v="33.090000000000003"/>
    <n v="85.97"/>
    <n v="0.58287659999999997"/>
    <n v="0"/>
    <n v="0"/>
    <n v="0"/>
  </r>
  <r>
    <x v="10"/>
    <n v="14"/>
    <n v="7"/>
    <s v="OFF"/>
    <d v="2019-07-14T00:00:00"/>
    <s v="Avg of 4 NM Projects"/>
    <n v="21"/>
    <n v="0.39"/>
    <n v="2.1910112359550564E-3"/>
    <n v="32.479999999999997"/>
    <n v="48.31"/>
    <n v="1.8840900000000001E-2"/>
    <n v="0"/>
    <n v="0"/>
    <n v="0"/>
  </r>
  <r>
    <x v="10"/>
    <n v="14"/>
    <n v="7"/>
    <s v="OFF"/>
    <d v="2019-07-14T00:00:00"/>
    <s v="Avg of 4 NM Projects"/>
    <n v="22"/>
    <n v="-0.13"/>
    <n v="-7.3033707865168538E-4"/>
    <n v="30.51"/>
    <n v="54.31"/>
    <n v="-7.0603000000000003E-3"/>
    <n v="0"/>
    <n v="0"/>
    <n v="0"/>
  </r>
  <r>
    <x v="10"/>
    <n v="14"/>
    <n v="7"/>
    <s v="OFF"/>
    <d v="2019-07-14T00:00:00"/>
    <s v="Avg of 4 NM Projects"/>
    <n v="23"/>
    <n v="0"/>
    <n v="0"/>
    <n v="23.26"/>
    <n v="46.07"/>
    <n v="0"/>
    <n v="1"/>
    <n v="0"/>
    <n v="0"/>
  </r>
  <r>
    <x v="10"/>
    <n v="14"/>
    <n v="7"/>
    <s v="OFF"/>
    <d v="2019-07-14T00:00:00"/>
    <s v="Avg of 4 NM Projects"/>
    <n v="24"/>
    <n v="0"/>
    <n v="0"/>
    <n v="20.09"/>
    <n v="33.08"/>
    <n v="0"/>
    <n v="1"/>
    <n v="0"/>
    <n v="0"/>
  </r>
  <r>
    <x v="10"/>
    <n v="15"/>
    <n v="1"/>
    <s v="OFF"/>
    <d v="2019-07-15T00:00:00"/>
    <s v="Avg of 4 NM Projects"/>
    <n v="1"/>
    <n v="0"/>
    <n v="0"/>
    <n v="21.6"/>
    <n v="25.01"/>
    <n v="0"/>
    <n v="1"/>
    <n v="0"/>
    <n v="0"/>
  </r>
  <r>
    <x v="10"/>
    <n v="15"/>
    <n v="1"/>
    <s v="OFF"/>
    <d v="2019-07-15T00:00:00"/>
    <s v="Avg of 4 NM Projects"/>
    <n v="2"/>
    <n v="-0.13"/>
    <n v="-7.3033707865168538E-4"/>
    <n v="19.73"/>
    <n v="24.16"/>
    <n v="-3.1408E-3"/>
    <n v="0"/>
    <n v="0"/>
    <n v="0"/>
  </r>
  <r>
    <x v="10"/>
    <n v="15"/>
    <n v="1"/>
    <s v="OFF"/>
    <d v="2019-07-15T00:00:00"/>
    <s v="Avg of 4 NM Projects"/>
    <n v="3"/>
    <n v="0"/>
    <n v="0"/>
    <n v="18.420000000000002"/>
    <n v="21.36"/>
    <n v="0"/>
    <n v="1"/>
    <n v="0"/>
    <n v="0"/>
  </r>
  <r>
    <x v="10"/>
    <n v="15"/>
    <n v="1"/>
    <s v="OFF"/>
    <d v="2019-07-15T00:00:00"/>
    <s v="Avg of 4 NM Projects"/>
    <n v="4"/>
    <n v="0"/>
    <n v="0"/>
    <n v="16.93"/>
    <n v="19.88"/>
    <n v="0"/>
    <n v="1"/>
    <n v="0"/>
    <n v="0"/>
  </r>
  <r>
    <x v="10"/>
    <n v="15"/>
    <n v="1"/>
    <s v="OFF"/>
    <d v="2019-07-15T00:00:00"/>
    <s v="Avg of 4 NM Projects"/>
    <n v="5"/>
    <n v="-0.39"/>
    <n v="-2.1910112359550564E-3"/>
    <n v="17.23"/>
    <n v="19.600000000000001"/>
    <n v="-7.6440000000000006E-3"/>
    <n v="0"/>
    <n v="0"/>
    <n v="0"/>
  </r>
  <r>
    <x v="10"/>
    <n v="15"/>
    <n v="1"/>
    <s v="OFF"/>
    <d v="2019-07-15T00:00:00"/>
    <s v="Avg of 4 NM Projects"/>
    <n v="6"/>
    <n v="0.125"/>
    <n v="7.0224719101123594E-4"/>
    <n v="18.5"/>
    <n v="21.96"/>
    <n v="2.745E-3"/>
    <n v="0"/>
    <n v="0"/>
    <n v="0"/>
  </r>
  <r>
    <x v="10"/>
    <n v="15"/>
    <n v="1"/>
    <s v="OFF"/>
    <d v="2019-07-15T00:00:00"/>
    <s v="Avg of 4 NM Projects"/>
    <n v="7"/>
    <n v="11.905000000000001"/>
    <n v="6.6882022471910121E-2"/>
    <n v="21.67"/>
    <n v="22.9"/>
    <n v="0.27262449999999999"/>
    <n v="0"/>
    <n v="0"/>
    <n v="0"/>
  </r>
  <r>
    <x v="10"/>
    <n v="15"/>
    <n v="1"/>
    <s v="OFF"/>
    <d v="2019-07-15T00:00:00"/>
    <s v="Avg of 4 NM Projects"/>
    <n v="8"/>
    <n v="40.585000000000001"/>
    <n v="0.22800561797752811"/>
    <n v="19.45"/>
    <n v="20.45"/>
    <n v="0.82996325000000004"/>
    <n v="0"/>
    <n v="0"/>
    <n v="0"/>
  </r>
  <r>
    <x v="10"/>
    <n v="15"/>
    <n v="1"/>
    <s v="OFF"/>
    <d v="2019-07-15T00:00:00"/>
    <s v="Avg of 4 NM Projects"/>
    <n v="9"/>
    <n v="57.085000000000001"/>
    <n v="0.32070224719101126"/>
    <n v="22.22"/>
    <n v="25.49"/>
    <n v="1.45509665"/>
    <n v="0"/>
    <n v="0"/>
    <n v="0"/>
  </r>
  <r>
    <x v="10"/>
    <n v="15"/>
    <n v="1"/>
    <s v="OFF"/>
    <d v="2019-07-15T00:00:00"/>
    <s v="Avg of 4 NM Projects"/>
    <n v="10"/>
    <n v="92.544999999999987"/>
    <n v="0.51991573033707861"/>
    <n v="22.77"/>
    <n v="21.36"/>
    <n v="1.9767611999999997"/>
    <n v="0"/>
    <n v="1"/>
    <n v="0"/>
  </r>
  <r>
    <x v="10"/>
    <n v="15"/>
    <n v="1"/>
    <s v="OFF"/>
    <d v="2019-07-15T00:00:00"/>
    <s v="Avg of 4 NM Projects"/>
    <n v="11"/>
    <n v="126.85"/>
    <n v="0.71264044943820226"/>
    <n v="24.23"/>
    <n v="21.08"/>
    <n v="2.6739979999999997"/>
    <n v="0"/>
    <n v="1"/>
    <n v="0"/>
  </r>
  <r>
    <x v="10"/>
    <n v="15"/>
    <n v="1"/>
    <s v="OFF"/>
    <d v="2019-07-15T00:00:00"/>
    <s v="Avg of 4 NM Projects"/>
    <n v="12"/>
    <n v="134.14499999999998"/>
    <n v="0.75362359550561786"/>
    <n v="25.35"/>
    <n v="21.07"/>
    <n v="2.82643515"/>
    <n v="0"/>
    <n v="1"/>
    <n v="0"/>
  </r>
  <r>
    <x v="10"/>
    <n v="15"/>
    <n v="1"/>
    <s v="OFF"/>
    <d v="2019-07-15T00:00:00"/>
    <s v="Avg of 4 NM Projects"/>
    <n v="13"/>
    <n v="135.81"/>
    <n v="0.76297752808988761"/>
    <n v="28.75"/>
    <n v="21.75"/>
    <n v="2.9538674999999999"/>
    <n v="0"/>
    <n v="1"/>
    <n v="0"/>
  </r>
  <r>
    <x v="10"/>
    <n v="15"/>
    <n v="1"/>
    <s v="OFF"/>
    <d v="2019-07-15T00:00:00"/>
    <s v="Avg of 4 NM Projects"/>
    <n v="14"/>
    <n v="137.86000000000001"/>
    <n v="0.77449438202247201"/>
    <n v="30.15"/>
    <n v="22.25"/>
    <n v="3.0673850000000003"/>
    <n v="0"/>
    <n v="1"/>
    <n v="0"/>
  </r>
  <r>
    <x v="10"/>
    <n v="15"/>
    <n v="1"/>
    <s v="OFF"/>
    <d v="2019-07-15T00:00:00"/>
    <s v="Avg of 4 NM Projects"/>
    <n v="15"/>
    <n v="132.22499999999999"/>
    <n v="0.74283707865168536"/>
    <n v="32.54"/>
    <n v="25.91"/>
    <n v="3.4259497499999996"/>
    <n v="0"/>
    <n v="1"/>
    <n v="0"/>
  </r>
  <r>
    <x v="10"/>
    <n v="15"/>
    <n v="1"/>
    <s v="OFF"/>
    <d v="2019-07-15T00:00:00"/>
    <s v="Avg of 4 NM Projects"/>
    <n v="16"/>
    <n v="109.19"/>
    <n v="0.61342696629213478"/>
    <n v="37.57"/>
    <n v="38.78"/>
    <n v="4.2343882000000006"/>
    <n v="0"/>
    <n v="1"/>
    <n v="0"/>
  </r>
  <r>
    <x v="10"/>
    <n v="15"/>
    <n v="1"/>
    <s v="OFF"/>
    <d v="2019-07-15T00:00:00"/>
    <s v="Avg of 4 NM Projects"/>
    <n v="17"/>
    <n v="94.465000000000003"/>
    <n v="0.53070224719101122"/>
    <n v="40.22"/>
    <n v="46.13"/>
    <n v="4.3576704500000005"/>
    <n v="0"/>
    <n v="1"/>
    <n v="0"/>
  </r>
  <r>
    <x v="10"/>
    <n v="15"/>
    <n v="1"/>
    <s v="OFF"/>
    <d v="2019-07-15T00:00:00"/>
    <s v="Avg of 4 NM Projects"/>
    <n v="18"/>
    <n v="70.53"/>
    <n v="0.39623595505617976"/>
    <n v="45.02"/>
    <n v="41.22"/>
    <n v="2.9072466000000001"/>
    <n v="0"/>
    <n v="0"/>
    <n v="0"/>
  </r>
  <r>
    <x v="10"/>
    <n v="15"/>
    <n v="1"/>
    <s v="OFF"/>
    <d v="2019-07-15T00:00:00"/>
    <s v="Avg of 4 NM Projects"/>
    <n v="19"/>
    <n v="34.94"/>
    <n v="0.19629213483146066"/>
    <n v="40.22"/>
    <n v="36.549999999999997"/>
    <n v="1.2770569999999999"/>
    <n v="0"/>
    <n v="0"/>
    <n v="0"/>
  </r>
  <r>
    <x v="10"/>
    <n v="15"/>
    <n v="1"/>
    <s v="OFF"/>
    <d v="2019-07-15T00:00:00"/>
    <s v="Avg of 4 NM Projects"/>
    <n v="20"/>
    <n v="9.4749999999999996"/>
    <n v="5.3230337078651685E-2"/>
    <n v="34.31"/>
    <n v="34.31"/>
    <n v="0.32508724999999999"/>
    <n v="0"/>
    <n v="0"/>
    <n v="0"/>
  </r>
  <r>
    <x v="10"/>
    <n v="15"/>
    <n v="1"/>
    <s v="OFF"/>
    <d v="2019-07-15T00:00:00"/>
    <s v="Avg of 4 NM Projects"/>
    <n v="21"/>
    <n v="0.52"/>
    <n v="2.9213483146067415E-3"/>
    <n v="32.700000000000003"/>
    <n v="28.18"/>
    <n v="1.4653600000000001E-2"/>
    <n v="0"/>
    <n v="0"/>
    <n v="0"/>
  </r>
  <r>
    <x v="10"/>
    <n v="15"/>
    <n v="1"/>
    <s v="OFF"/>
    <d v="2019-07-15T00:00:00"/>
    <s v="Avg of 4 NM Projects"/>
    <n v="22"/>
    <n v="-0.13"/>
    <n v="-7.3033707865168538E-4"/>
    <n v="30.23"/>
    <n v="25.6"/>
    <n v="-3.3280000000000002E-3"/>
    <n v="0"/>
    <n v="0"/>
    <n v="0"/>
  </r>
  <r>
    <x v="10"/>
    <n v="15"/>
    <n v="1"/>
    <s v="OFF"/>
    <d v="2019-07-15T00:00:00"/>
    <s v="Avg of 4 NM Projects"/>
    <n v="23"/>
    <n v="-0.26"/>
    <n v="-1.4606741573033708E-3"/>
    <n v="22.98"/>
    <n v="28.08"/>
    <n v="-7.3007999999999997E-3"/>
    <n v="0"/>
    <n v="0"/>
    <n v="0"/>
  </r>
  <r>
    <x v="10"/>
    <n v="15"/>
    <n v="1"/>
    <s v="OFF"/>
    <d v="2019-07-15T00:00:00"/>
    <s v="Avg of 4 NM Projects"/>
    <n v="24"/>
    <n v="0"/>
    <n v="0"/>
    <n v="24.67"/>
    <n v="20.190000000000001"/>
    <n v="0"/>
    <n v="1"/>
    <n v="0"/>
    <n v="0"/>
  </r>
  <r>
    <x v="10"/>
    <n v="16"/>
    <n v="2"/>
    <s v="OFF"/>
    <d v="2019-07-16T00:00:00"/>
    <s v="Avg of 4 NM Projects"/>
    <n v="1"/>
    <n v="0"/>
    <n v="0"/>
    <n v="23.99"/>
    <n v="22.43"/>
    <n v="0"/>
    <n v="1"/>
    <n v="0"/>
    <n v="0"/>
  </r>
  <r>
    <x v="10"/>
    <n v="16"/>
    <n v="2"/>
    <s v="OFF"/>
    <d v="2019-07-16T00:00:00"/>
    <s v="Avg of 4 NM Projects"/>
    <n v="2"/>
    <n v="0"/>
    <n v="0"/>
    <n v="22.32"/>
    <n v="22.18"/>
    <n v="0"/>
    <n v="1"/>
    <n v="0"/>
    <n v="0"/>
  </r>
  <r>
    <x v="10"/>
    <n v="16"/>
    <n v="2"/>
    <s v="OFF"/>
    <d v="2019-07-16T00:00:00"/>
    <s v="Avg of 4 NM Projects"/>
    <n v="3"/>
    <n v="0"/>
    <n v="0"/>
    <n v="18.899999999999999"/>
    <n v="19.350000000000001"/>
    <n v="0"/>
    <n v="1"/>
    <n v="0"/>
    <n v="0"/>
  </r>
  <r>
    <x v="10"/>
    <n v="16"/>
    <n v="2"/>
    <s v="OFF"/>
    <d v="2019-07-16T00:00:00"/>
    <s v="Avg of 4 NM Projects"/>
    <n v="4"/>
    <n v="-0.13"/>
    <n v="-7.3033707865168538E-4"/>
    <n v="18.12"/>
    <n v="18.25"/>
    <n v="-2.3725E-3"/>
    <n v="0"/>
    <n v="0"/>
    <n v="0"/>
  </r>
  <r>
    <x v="10"/>
    <n v="16"/>
    <n v="2"/>
    <s v="OFF"/>
    <d v="2019-07-16T00:00:00"/>
    <s v="Avg of 4 NM Projects"/>
    <n v="5"/>
    <n v="0"/>
    <n v="0"/>
    <n v="18.260000000000002"/>
    <n v="11.53"/>
    <n v="0"/>
    <n v="1"/>
    <n v="0"/>
    <n v="0"/>
  </r>
  <r>
    <x v="10"/>
    <n v="16"/>
    <n v="2"/>
    <s v="OFF"/>
    <d v="2019-07-16T00:00:00"/>
    <s v="Avg of 4 NM Projects"/>
    <n v="6"/>
    <n v="0.52"/>
    <n v="2.9213483146067415E-3"/>
    <n v="19.170000000000002"/>
    <n v="17.809999999999999"/>
    <n v="9.2611999999999989E-3"/>
    <n v="0"/>
    <n v="0"/>
    <n v="0"/>
  </r>
  <r>
    <x v="10"/>
    <n v="16"/>
    <n v="2"/>
    <s v="OFF"/>
    <d v="2019-07-16T00:00:00"/>
    <s v="Avg of 4 NM Projects"/>
    <n v="7"/>
    <n v="12.42"/>
    <n v="6.9775280898876399E-2"/>
    <n v="22.43"/>
    <n v="21.1"/>
    <n v="0.26206200000000002"/>
    <n v="0"/>
    <n v="0"/>
    <n v="0"/>
  </r>
  <r>
    <x v="10"/>
    <n v="16"/>
    <n v="2"/>
    <s v="ON"/>
    <d v="2019-07-16T00:00:00"/>
    <s v="Avg of 4 NM Projects"/>
    <n v="8"/>
    <n v="49.024999999999999"/>
    <n v="0.27542134831460674"/>
    <n v="23.39"/>
    <n v="19.7"/>
    <n v="0.96579249999999994"/>
    <n v="0"/>
    <n v="0"/>
    <n v="0"/>
  </r>
  <r>
    <x v="10"/>
    <n v="16"/>
    <n v="2"/>
    <s v="ON"/>
    <d v="2019-07-16T00:00:00"/>
    <s v="Avg of 4 NM Projects"/>
    <n v="9"/>
    <n v="80.52"/>
    <n v="0.45235955056179772"/>
    <n v="24.39"/>
    <n v="19.899999999999999"/>
    <n v="1.6023479999999997"/>
    <n v="0"/>
    <n v="0"/>
    <n v="0"/>
  </r>
  <r>
    <x v="10"/>
    <n v="16"/>
    <n v="2"/>
    <s v="ON"/>
    <d v="2019-07-16T00:00:00"/>
    <s v="Avg of 4 NM Projects"/>
    <n v="10"/>
    <n v="111.23500000000001"/>
    <n v="0.6249157303370787"/>
    <n v="27.71"/>
    <n v="20.03"/>
    <n v="2.2280370500000002"/>
    <n v="0"/>
    <n v="1"/>
    <n v="0"/>
  </r>
  <r>
    <x v="10"/>
    <n v="16"/>
    <n v="2"/>
    <s v="ON"/>
    <d v="2019-07-16T00:00:00"/>
    <s v="Avg of 4 NM Projects"/>
    <n v="11"/>
    <n v="121.47500000000001"/>
    <n v="0.68244382022471917"/>
    <n v="31.93"/>
    <n v="24.48"/>
    <n v="2.9737080000000002"/>
    <n v="0"/>
    <n v="1"/>
    <n v="0"/>
  </r>
  <r>
    <x v="10"/>
    <n v="16"/>
    <n v="2"/>
    <s v="ON"/>
    <d v="2019-07-16T00:00:00"/>
    <s v="Avg of 4 NM Projects"/>
    <n v="12"/>
    <n v="116.74499999999999"/>
    <n v="0.65587078651685393"/>
    <n v="34.06"/>
    <n v="24.73"/>
    <n v="2.8871038499999999"/>
    <n v="0"/>
    <n v="1"/>
    <n v="0"/>
  </r>
  <r>
    <x v="10"/>
    <n v="16"/>
    <n v="2"/>
    <s v="ON"/>
    <d v="2019-07-16T00:00:00"/>
    <s v="Avg of 4 NM Projects"/>
    <n v="13"/>
    <n v="86.14500000000001"/>
    <n v="0.48396067415730343"/>
    <n v="34.65"/>
    <n v="32.43"/>
    <n v="2.7936823500000005"/>
    <n v="0"/>
    <n v="0"/>
    <n v="0"/>
  </r>
  <r>
    <x v="10"/>
    <n v="16"/>
    <n v="2"/>
    <s v="ON"/>
    <d v="2019-07-16T00:00:00"/>
    <s v="Avg of 4 NM Projects"/>
    <n v="14"/>
    <n v="86.02"/>
    <n v="0.48325842696629212"/>
    <n v="40.159999999999997"/>
    <n v="40.6"/>
    <n v="3.4924119999999998"/>
    <n v="0"/>
    <n v="0"/>
    <n v="0"/>
  </r>
  <r>
    <x v="10"/>
    <n v="16"/>
    <n v="2"/>
    <s v="ON"/>
    <d v="2019-07-16T00:00:00"/>
    <s v="Avg of 4 NM Projects"/>
    <n v="15"/>
    <n v="100.35499999999999"/>
    <n v="0.56379213483146062"/>
    <n v="40.840000000000003"/>
    <n v="34.58"/>
    <n v="3.4702758999999999"/>
    <n v="0"/>
    <n v="1"/>
    <n v="0"/>
  </r>
  <r>
    <x v="10"/>
    <n v="16"/>
    <n v="2"/>
    <s v="ON"/>
    <d v="2019-07-16T00:00:00"/>
    <s v="Avg of 4 NM Projects"/>
    <n v="16"/>
    <n v="96.385000000000005"/>
    <n v="0.54148876404494384"/>
    <n v="47.19"/>
    <n v="29.89"/>
    <n v="2.88094765"/>
    <n v="0"/>
    <n v="1"/>
    <n v="0"/>
  </r>
  <r>
    <x v="10"/>
    <n v="16"/>
    <n v="2"/>
    <s v="ON"/>
    <d v="2019-07-16T00:00:00"/>
    <s v="Avg of 4 NM Projects"/>
    <n v="17"/>
    <n v="84.22"/>
    <n v="0.47314606741573034"/>
    <n v="50.71"/>
    <n v="42.42"/>
    <n v="3.5726124000000001"/>
    <n v="0"/>
    <n v="0"/>
    <n v="0"/>
  </r>
  <r>
    <x v="10"/>
    <n v="16"/>
    <n v="2"/>
    <s v="ON"/>
    <d v="2019-07-16T00:00:00"/>
    <s v="Avg of 4 NM Projects"/>
    <n v="18"/>
    <n v="64.77"/>
    <n v="0.36387640449438202"/>
    <n v="55.15"/>
    <n v="53.37"/>
    <n v="3.4567748999999997"/>
    <n v="0"/>
    <n v="0"/>
    <n v="0"/>
  </r>
  <r>
    <x v="10"/>
    <n v="16"/>
    <n v="2"/>
    <s v="ON"/>
    <d v="2019-07-16T00:00:00"/>
    <s v="Avg of 4 NM Projects"/>
    <n v="19"/>
    <n v="28.675000000000001"/>
    <n v="0.16109550561797753"/>
    <n v="50.37"/>
    <n v="50.16"/>
    <n v="1.4383379999999999"/>
    <n v="0"/>
    <n v="0"/>
    <n v="0"/>
  </r>
  <r>
    <x v="10"/>
    <n v="16"/>
    <n v="2"/>
    <s v="ON"/>
    <d v="2019-07-16T00:00:00"/>
    <s v="Avg of 4 NM Projects"/>
    <n v="20"/>
    <n v="6.785000000000001"/>
    <n v="3.8117977528089896E-2"/>
    <n v="38.97"/>
    <n v="47.38"/>
    <n v="0.32147330000000007"/>
    <n v="0"/>
    <n v="0"/>
    <n v="0"/>
  </r>
  <r>
    <x v="10"/>
    <n v="16"/>
    <n v="2"/>
    <s v="ON"/>
    <d v="2019-07-16T00:00:00"/>
    <s v="Avg of 4 NM Projects"/>
    <n v="21"/>
    <n v="0.39"/>
    <n v="2.1910112359550564E-3"/>
    <n v="37.89"/>
    <n v="57.38"/>
    <n v="2.2378200000000004E-2"/>
    <n v="0"/>
    <n v="0"/>
    <n v="0"/>
  </r>
  <r>
    <x v="10"/>
    <n v="16"/>
    <n v="2"/>
    <s v="ON"/>
    <d v="2019-07-16T00:00:00"/>
    <s v="Avg of 4 NM Projects"/>
    <n v="22"/>
    <n v="-0.39"/>
    <n v="-2.1910112359550564E-3"/>
    <n v="33.25"/>
    <n v="50.47"/>
    <n v="-1.9683300000000001E-2"/>
    <n v="0"/>
    <n v="0"/>
    <n v="0"/>
  </r>
  <r>
    <x v="10"/>
    <n v="16"/>
    <n v="2"/>
    <s v="ON"/>
    <d v="2019-07-16T00:00:00"/>
    <s v="Avg of 4 NM Projects"/>
    <n v="23"/>
    <n v="0"/>
    <n v="0"/>
    <n v="30.73"/>
    <n v="42.33"/>
    <n v="0"/>
    <n v="1"/>
    <n v="0"/>
    <n v="0"/>
  </r>
  <r>
    <x v="10"/>
    <n v="16"/>
    <n v="2"/>
    <s v="OFF"/>
    <d v="2019-07-16T00:00:00"/>
    <s v="Avg of 4 NM Projects"/>
    <n v="24"/>
    <n v="0"/>
    <n v="0"/>
    <n v="26.06"/>
    <n v="35.15"/>
    <n v="0"/>
    <n v="1"/>
    <n v="0"/>
    <n v="0"/>
  </r>
  <r>
    <x v="10"/>
    <n v="17"/>
    <n v="3"/>
    <s v="OFF"/>
    <d v="2019-07-17T00:00:00"/>
    <s v="Avg of 4 NM Projects"/>
    <n v="1"/>
    <n v="0"/>
    <n v="0"/>
    <n v="24.88"/>
    <n v="26.35"/>
    <n v="0"/>
    <n v="1"/>
    <n v="0"/>
    <n v="0"/>
  </r>
  <r>
    <x v="10"/>
    <n v="17"/>
    <n v="3"/>
    <s v="OFF"/>
    <d v="2019-07-17T00:00:00"/>
    <s v="Avg of 4 NM Projects"/>
    <n v="2"/>
    <n v="-0.13"/>
    <n v="-7.3033707865168538E-4"/>
    <n v="23.8"/>
    <n v="23.7"/>
    <n v="-3.081E-3"/>
    <n v="0"/>
    <n v="0"/>
    <n v="0"/>
  </r>
  <r>
    <x v="10"/>
    <n v="17"/>
    <n v="3"/>
    <s v="OFF"/>
    <d v="2019-07-17T00:00:00"/>
    <s v="Avg of 4 NM Projects"/>
    <n v="3"/>
    <n v="-0.26"/>
    <n v="-1.4606741573033708E-3"/>
    <n v="22.74"/>
    <n v="21.7"/>
    <n v="-5.6420000000000003E-3"/>
    <n v="0"/>
    <n v="0"/>
    <n v="0"/>
  </r>
  <r>
    <x v="10"/>
    <n v="17"/>
    <n v="3"/>
    <s v="OFF"/>
    <d v="2019-07-17T00:00:00"/>
    <s v="Avg of 4 NM Projects"/>
    <n v="4"/>
    <n v="-0.13"/>
    <n v="-7.3033707865168538E-4"/>
    <n v="21.76"/>
    <n v="21.85"/>
    <n v="-2.8405000000000006E-3"/>
    <n v="0"/>
    <n v="0"/>
    <n v="0"/>
  </r>
  <r>
    <x v="10"/>
    <n v="17"/>
    <n v="3"/>
    <s v="OFF"/>
    <d v="2019-07-17T00:00:00"/>
    <s v="Avg of 4 NM Projects"/>
    <n v="5"/>
    <n v="-0.13"/>
    <n v="-7.3033707865168538E-4"/>
    <n v="22.51"/>
    <n v="22.47"/>
    <n v="-2.9210999999999998E-3"/>
    <n v="0"/>
    <n v="0"/>
    <n v="0"/>
  </r>
  <r>
    <x v="10"/>
    <n v="17"/>
    <n v="3"/>
    <s v="OFF"/>
    <d v="2019-07-17T00:00:00"/>
    <s v="Avg of 4 NM Projects"/>
    <n v="6"/>
    <n v="-0.26"/>
    <n v="-1.4606741573033708E-3"/>
    <n v="25.62"/>
    <n v="26.09"/>
    <n v="-6.7834000000000002E-3"/>
    <n v="0"/>
    <n v="0"/>
    <n v="0"/>
  </r>
  <r>
    <x v="10"/>
    <n v="17"/>
    <n v="3"/>
    <s v="OFF"/>
    <d v="2019-07-17T00:00:00"/>
    <s v="Avg of 4 NM Projects"/>
    <n v="7"/>
    <n v="1.66"/>
    <n v="9.3258426966292135E-3"/>
    <n v="27.45"/>
    <n v="25.62"/>
    <n v="4.2529200000000003E-2"/>
    <n v="0"/>
    <n v="0"/>
    <n v="0"/>
  </r>
  <r>
    <x v="10"/>
    <n v="17"/>
    <n v="3"/>
    <s v="ON"/>
    <d v="2019-07-17T00:00:00"/>
    <s v="Avg of 4 NM Projects"/>
    <n v="8"/>
    <n v="4.3599999999999994"/>
    <n v="2.4494382022471908E-2"/>
    <n v="26.62"/>
    <n v="23.28"/>
    <n v="0.1015008"/>
    <n v="0"/>
    <n v="0"/>
    <n v="0"/>
  </r>
  <r>
    <x v="10"/>
    <n v="17"/>
    <n v="3"/>
    <s v="ON"/>
    <d v="2019-07-17T00:00:00"/>
    <s v="Avg of 4 NM Projects"/>
    <n v="9"/>
    <n v="13.95"/>
    <n v="7.8370786516853932E-2"/>
    <n v="26.95"/>
    <n v="24.15"/>
    <n v="0.33689249999999998"/>
    <n v="0"/>
    <n v="0"/>
    <n v="0"/>
  </r>
  <r>
    <x v="10"/>
    <n v="17"/>
    <n v="3"/>
    <s v="ON"/>
    <d v="2019-07-17T00:00:00"/>
    <s v="Avg of 4 NM Projects"/>
    <n v="10"/>
    <n v="29.96"/>
    <n v="0.16831460674157303"/>
    <n v="31.59"/>
    <n v="28.5"/>
    <n v="0.85386000000000006"/>
    <n v="0"/>
    <n v="0"/>
    <n v="0"/>
  </r>
  <r>
    <x v="10"/>
    <n v="17"/>
    <n v="3"/>
    <s v="ON"/>
    <d v="2019-07-17T00:00:00"/>
    <s v="Avg of 4 NM Projects"/>
    <n v="11"/>
    <n v="46.464999999999996"/>
    <n v="0.26103932584269662"/>
    <n v="34.979999999999997"/>
    <n v="30.9"/>
    <n v="1.4357685"/>
    <n v="0"/>
    <n v="0"/>
    <n v="0"/>
  </r>
  <r>
    <x v="10"/>
    <n v="17"/>
    <n v="3"/>
    <s v="ON"/>
    <d v="2019-07-17T00:00:00"/>
    <s v="Avg of 4 NM Projects"/>
    <n v="12"/>
    <n v="70.27000000000001"/>
    <n v="0.39477528089887648"/>
    <n v="33.83"/>
    <n v="31.48"/>
    <n v="2.2120996000000006"/>
    <n v="0"/>
    <n v="0"/>
    <n v="0"/>
  </r>
  <r>
    <x v="10"/>
    <n v="17"/>
    <n v="3"/>
    <s v="ON"/>
    <d v="2019-07-17T00:00:00"/>
    <s v="Avg of 4 NM Projects"/>
    <n v="13"/>
    <n v="84.61"/>
    <n v="0.4753370786516854"/>
    <n v="38.18"/>
    <n v="46.07"/>
    <n v="3.8979827"/>
    <n v="0"/>
    <n v="0"/>
    <n v="0"/>
  </r>
  <r>
    <x v="10"/>
    <n v="17"/>
    <n v="3"/>
    <s v="ON"/>
    <d v="2019-07-17T00:00:00"/>
    <s v="Avg of 4 NM Projects"/>
    <n v="14"/>
    <n v="81.665000000000006"/>
    <n v="0.4587921348314607"/>
    <n v="42.09"/>
    <n v="51.69"/>
    <n v="4.2212638500000006"/>
    <n v="0"/>
    <n v="0"/>
    <n v="0"/>
  </r>
  <r>
    <x v="10"/>
    <n v="17"/>
    <n v="3"/>
    <s v="ON"/>
    <d v="2019-07-17T00:00:00"/>
    <s v="Avg of 4 NM Projects"/>
    <n v="15"/>
    <n v="50.304999999999993"/>
    <n v="0.28261235955056174"/>
    <n v="47.67"/>
    <n v="54.25"/>
    <n v="2.7290462499999992"/>
    <n v="0"/>
    <n v="0"/>
    <n v="0"/>
  </r>
  <r>
    <x v="10"/>
    <n v="17"/>
    <n v="3"/>
    <s v="ON"/>
    <d v="2019-07-17T00:00:00"/>
    <s v="Avg of 4 NM Projects"/>
    <n v="16"/>
    <n v="31.869999999999997"/>
    <n v="0.17904494382022471"/>
    <n v="49.25"/>
    <n v="50.23"/>
    <n v="1.6008300999999996"/>
    <n v="0"/>
    <n v="0"/>
    <n v="0"/>
  </r>
  <r>
    <x v="10"/>
    <n v="17"/>
    <n v="3"/>
    <s v="ON"/>
    <d v="2019-07-17T00:00:00"/>
    <s v="Avg of 4 NM Projects"/>
    <n v="17"/>
    <n v="35.585000000000001"/>
    <n v="0.19991573033707866"/>
    <n v="51.42"/>
    <n v="46.5"/>
    <n v="1.6547025000000002"/>
    <n v="0"/>
    <n v="0"/>
    <n v="0"/>
  </r>
  <r>
    <x v="10"/>
    <n v="17"/>
    <n v="3"/>
    <s v="ON"/>
    <d v="2019-07-17T00:00:00"/>
    <s v="Avg of 4 NM Projects"/>
    <n v="18"/>
    <n v="32.130000000000003"/>
    <n v="0.18050561797752809"/>
    <n v="52.31"/>
    <n v="40.85"/>
    <n v="1.3125105000000001"/>
    <n v="0"/>
    <n v="0"/>
    <n v="0"/>
  </r>
  <r>
    <x v="10"/>
    <n v="17"/>
    <n v="3"/>
    <s v="ON"/>
    <d v="2019-07-17T00:00:00"/>
    <s v="Avg of 4 NM Projects"/>
    <n v="19"/>
    <n v="20.23"/>
    <n v="0.11365168539325843"/>
    <n v="46.15"/>
    <n v="33.409999999999997"/>
    <n v="0.67588429999999999"/>
    <n v="0"/>
    <n v="0"/>
    <n v="0"/>
  </r>
  <r>
    <x v="10"/>
    <n v="17"/>
    <n v="3"/>
    <s v="ON"/>
    <d v="2019-07-17T00:00:00"/>
    <s v="Avg of 4 NM Projects"/>
    <n v="20"/>
    <n v="9.0849999999999991"/>
    <n v="5.1039325842696624E-2"/>
    <n v="38.9"/>
    <n v="35.409999999999997"/>
    <n v="0.3216998499999999"/>
    <n v="0"/>
    <n v="0"/>
    <n v="0"/>
  </r>
  <r>
    <x v="10"/>
    <n v="17"/>
    <n v="3"/>
    <s v="ON"/>
    <d v="2019-07-17T00:00:00"/>
    <s v="Avg of 4 NM Projects"/>
    <n v="21"/>
    <n v="0.90500000000000003"/>
    <n v="5.0842696629213487E-3"/>
    <n v="34.83"/>
    <n v="32.4"/>
    <n v="2.9322000000000001E-2"/>
    <n v="0"/>
    <n v="0"/>
    <n v="0"/>
  </r>
  <r>
    <x v="10"/>
    <n v="17"/>
    <n v="3"/>
    <s v="ON"/>
    <d v="2019-07-17T00:00:00"/>
    <s v="Avg of 4 NM Projects"/>
    <n v="22"/>
    <n v="-0.13"/>
    <n v="-7.3033707865168538E-4"/>
    <n v="30.75"/>
    <n v="26.34"/>
    <n v="-3.4242000000000001E-3"/>
    <n v="0"/>
    <n v="0"/>
    <n v="0"/>
  </r>
  <r>
    <x v="10"/>
    <n v="17"/>
    <n v="3"/>
    <s v="ON"/>
    <d v="2019-07-17T00:00:00"/>
    <s v="Avg of 4 NM Projects"/>
    <n v="23"/>
    <n v="0"/>
    <n v="0"/>
    <n v="25.3"/>
    <n v="21.14"/>
    <n v="0"/>
    <n v="1"/>
    <n v="0"/>
    <n v="0"/>
  </r>
  <r>
    <x v="10"/>
    <n v="17"/>
    <n v="3"/>
    <s v="OFF"/>
    <d v="2019-07-17T00:00:00"/>
    <s v="Avg of 4 NM Projects"/>
    <n v="24"/>
    <n v="0"/>
    <n v="0"/>
    <n v="28.3"/>
    <n v="19.27"/>
    <n v="0"/>
    <n v="1"/>
    <n v="0"/>
    <n v="0"/>
  </r>
  <r>
    <x v="10"/>
    <n v="18"/>
    <n v="4"/>
    <s v="OFF"/>
    <d v="2019-07-18T00:00:00"/>
    <s v="Avg of 4 NM Projects"/>
    <n v="1"/>
    <n v="0"/>
    <n v="0"/>
    <n v="25.56"/>
    <n v="21.04"/>
    <n v="0"/>
    <n v="1"/>
    <n v="0"/>
    <n v="0"/>
  </r>
  <r>
    <x v="10"/>
    <n v="18"/>
    <n v="4"/>
    <s v="OFF"/>
    <d v="2019-07-18T00:00:00"/>
    <s v="Avg of 4 NM Projects"/>
    <n v="2"/>
    <n v="-0.13"/>
    <n v="-7.3033707865168538E-4"/>
    <n v="24.85"/>
    <n v="24.15"/>
    <n v="-3.1394999999999999E-3"/>
    <n v="0"/>
    <n v="0"/>
    <n v="0"/>
  </r>
  <r>
    <x v="10"/>
    <n v="18"/>
    <n v="4"/>
    <s v="OFF"/>
    <d v="2019-07-18T00:00:00"/>
    <s v="Avg of 4 NM Projects"/>
    <n v="3"/>
    <n v="-0.13"/>
    <n v="-7.3033707865168538E-4"/>
    <n v="24.29"/>
    <n v="23.47"/>
    <n v="-3.0510999999999997E-3"/>
    <n v="0"/>
    <n v="0"/>
    <n v="0"/>
  </r>
  <r>
    <x v="10"/>
    <n v="18"/>
    <n v="4"/>
    <s v="OFF"/>
    <d v="2019-07-18T00:00:00"/>
    <s v="Avg of 4 NM Projects"/>
    <n v="4"/>
    <n v="-0.26"/>
    <n v="-1.4606741573033708E-3"/>
    <n v="23.63"/>
    <n v="23.23"/>
    <n v="-6.0398000000000006E-3"/>
    <n v="0"/>
    <n v="0"/>
    <n v="0"/>
  </r>
  <r>
    <x v="10"/>
    <n v="18"/>
    <n v="4"/>
    <s v="OFF"/>
    <d v="2019-07-18T00:00:00"/>
    <s v="Avg of 4 NM Projects"/>
    <n v="5"/>
    <n v="-0.13"/>
    <n v="-7.3033707865168538E-4"/>
    <n v="22.99"/>
    <n v="23.3"/>
    <n v="-3.0290000000000004E-3"/>
    <n v="0"/>
    <n v="0"/>
    <n v="0"/>
  </r>
  <r>
    <x v="10"/>
    <n v="18"/>
    <n v="4"/>
    <s v="OFF"/>
    <d v="2019-07-18T00:00:00"/>
    <s v="Avg of 4 NM Projects"/>
    <n v="6"/>
    <n v="0.39"/>
    <n v="2.1910112359550564E-3"/>
    <n v="24.82"/>
    <n v="23.46"/>
    <n v="9.1494000000000002E-3"/>
    <n v="0"/>
    <n v="0"/>
    <n v="0"/>
  </r>
  <r>
    <x v="10"/>
    <n v="18"/>
    <n v="4"/>
    <s v="OFF"/>
    <d v="2019-07-18T00:00:00"/>
    <s v="Avg of 4 NM Projects"/>
    <n v="7"/>
    <n v="10.75"/>
    <n v="6.0393258426966294E-2"/>
    <n v="27.54"/>
    <n v="23.87"/>
    <n v="0.25660250000000001"/>
    <n v="0"/>
    <n v="0"/>
    <n v="0"/>
  </r>
  <r>
    <x v="10"/>
    <n v="18"/>
    <n v="4"/>
    <s v="ON"/>
    <d v="2019-07-18T00:00:00"/>
    <s v="Avg of 4 NM Projects"/>
    <n v="8"/>
    <n v="46.72"/>
    <n v="0.26247191011235954"/>
    <n v="32.82"/>
    <n v="26.73"/>
    <n v="1.2488256"/>
    <n v="0"/>
    <n v="0"/>
    <n v="0"/>
  </r>
  <r>
    <x v="10"/>
    <n v="18"/>
    <n v="4"/>
    <s v="ON"/>
    <d v="2019-07-18T00:00:00"/>
    <s v="Avg of 4 NM Projects"/>
    <n v="9"/>
    <n v="96.13"/>
    <n v="0.54005617977528086"/>
    <n v="29.88"/>
    <n v="25.48"/>
    <n v="2.4493923999999998"/>
    <n v="0"/>
    <n v="1"/>
    <n v="0"/>
  </r>
  <r>
    <x v="10"/>
    <n v="18"/>
    <n v="4"/>
    <s v="ON"/>
    <d v="2019-07-18T00:00:00"/>
    <s v="Avg of 4 NM Projects"/>
    <n v="10"/>
    <n v="118.52499999999999"/>
    <n v="0.66587078651685383"/>
    <n v="30.31"/>
    <n v="24.14"/>
    <n v="2.8611934999999997"/>
    <n v="0"/>
    <n v="1"/>
    <n v="0"/>
  </r>
  <r>
    <x v="10"/>
    <n v="18"/>
    <n v="4"/>
    <s v="ON"/>
    <d v="2019-07-18T00:00:00"/>
    <s v="Avg of 4 NM Projects"/>
    <n v="11"/>
    <n v="138.24"/>
    <n v="0.77662921348314606"/>
    <n v="31.92"/>
    <n v="23.72"/>
    <n v="3.2790528000000001"/>
    <n v="0"/>
    <n v="1"/>
    <n v="0"/>
  </r>
  <r>
    <x v="10"/>
    <n v="18"/>
    <n v="4"/>
    <s v="ON"/>
    <d v="2019-07-18T00:00:00"/>
    <s v="Avg of 4 NM Projects"/>
    <n v="12"/>
    <n v="138.875"/>
    <n v="0.78019662921348309"/>
    <n v="34.380000000000003"/>
    <n v="26.39"/>
    <n v="3.6649112500000003"/>
    <n v="0"/>
    <n v="1"/>
    <n v="0"/>
  </r>
  <r>
    <x v="10"/>
    <n v="18"/>
    <n v="4"/>
    <s v="ON"/>
    <d v="2019-07-18T00:00:00"/>
    <s v="Avg of 4 NM Projects"/>
    <n v="13"/>
    <n v="144.76500000000001"/>
    <n v="0.81328651685393272"/>
    <n v="33.630000000000003"/>
    <n v="23.81"/>
    <n v="3.4468546500000001"/>
    <n v="0"/>
    <n v="1"/>
    <n v="0"/>
  </r>
  <r>
    <x v="10"/>
    <n v="18"/>
    <n v="4"/>
    <s v="ON"/>
    <d v="2019-07-18T00:00:00"/>
    <s v="Avg of 4 NM Projects"/>
    <n v="14"/>
    <n v="147.45999999999998"/>
    <n v="0.82842696629213475"/>
    <n v="35.78"/>
    <n v="23.19"/>
    <n v="3.4195973999999998"/>
    <n v="0"/>
    <n v="1"/>
    <n v="0"/>
  </r>
  <r>
    <x v="10"/>
    <n v="18"/>
    <n v="4"/>
    <s v="ON"/>
    <d v="2019-07-18T00:00:00"/>
    <s v="Avg of 4 NM Projects"/>
    <n v="15"/>
    <n v="131.57999999999998"/>
    <n v="0.73921348314606727"/>
    <n v="35.630000000000003"/>
    <n v="22.63"/>
    <n v="2.9776553999999997"/>
    <n v="0"/>
    <n v="1"/>
    <n v="0"/>
  </r>
  <r>
    <x v="10"/>
    <n v="18"/>
    <n v="4"/>
    <s v="ON"/>
    <d v="2019-07-18T00:00:00"/>
    <s v="Avg of 4 NM Projects"/>
    <n v="16"/>
    <n v="110.34"/>
    <n v="0.61988764044943823"/>
    <n v="34.22"/>
    <n v="24.77"/>
    <n v="2.7331217999999997"/>
    <n v="0"/>
    <n v="1"/>
    <n v="0"/>
  </r>
  <r>
    <x v="10"/>
    <n v="18"/>
    <n v="4"/>
    <s v="ON"/>
    <d v="2019-07-18T00:00:00"/>
    <s v="Avg of 4 NM Projects"/>
    <n v="17"/>
    <n v="80.894999999999996"/>
    <n v="0.45446629213483142"/>
    <n v="35.79"/>
    <n v="26.05"/>
    <n v="2.10731475"/>
    <n v="0"/>
    <n v="0"/>
    <n v="0"/>
  </r>
  <r>
    <x v="10"/>
    <n v="18"/>
    <n v="4"/>
    <s v="ON"/>
    <d v="2019-07-18T00:00:00"/>
    <s v="Avg of 4 NM Projects"/>
    <n v="18"/>
    <n v="59.769999999999996"/>
    <n v="0.33578651685393257"/>
    <n v="35.53"/>
    <n v="27.03"/>
    <n v="1.6155831"/>
    <n v="0"/>
    <n v="0"/>
    <n v="0"/>
  </r>
  <r>
    <x v="10"/>
    <n v="18"/>
    <n v="4"/>
    <s v="ON"/>
    <d v="2019-07-18T00:00:00"/>
    <s v="Avg of 4 NM Projects"/>
    <n v="19"/>
    <n v="35.33"/>
    <n v="0.19848314606741571"/>
    <n v="29.84"/>
    <n v="27.93"/>
    <n v="0.9867669"/>
    <n v="0"/>
    <n v="0"/>
    <n v="0"/>
  </r>
  <r>
    <x v="10"/>
    <n v="18"/>
    <n v="4"/>
    <s v="ON"/>
    <d v="2019-07-18T00:00:00"/>
    <s v="Avg of 4 NM Projects"/>
    <n v="20"/>
    <n v="8.7000000000000011"/>
    <n v="4.8876404494382027E-2"/>
    <n v="27.73"/>
    <n v="24.71"/>
    <n v="0.21497700000000003"/>
    <n v="0"/>
    <n v="0"/>
    <n v="0"/>
  </r>
  <r>
    <x v="10"/>
    <n v="18"/>
    <n v="4"/>
    <s v="ON"/>
    <d v="2019-07-18T00:00:00"/>
    <s v="Avg of 4 NM Projects"/>
    <n v="21"/>
    <n v="0.255"/>
    <n v="1.4325842696629213E-3"/>
    <n v="28.09"/>
    <n v="23.84"/>
    <n v="6.0791999999999999E-3"/>
    <n v="0"/>
    <n v="0"/>
    <n v="0"/>
  </r>
  <r>
    <x v="10"/>
    <n v="18"/>
    <n v="4"/>
    <s v="ON"/>
    <d v="2019-07-18T00:00:00"/>
    <s v="Avg of 4 NM Projects"/>
    <n v="22"/>
    <n v="0"/>
    <n v="0"/>
    <n v="28.39"/>
    <n v="24.05"/>
    <n v="0"/>
    <n v="1"/>
    <n v="0"/>
    <n v="0"/>
  </r>
  <r>
    <x v="10"/>
    <n v="18"/>
    <n v="4"/>
    <s v="ON"/>
    <d v="2019-07-18T00:00:00"/>
    <s v="Avg of 4 NM Projects"/>
    <n v="23"/>
    <n v="-0.26"/>
    <n v="-1.4606741573033708E-3"/>
    <n v="23.72"/>
    <n v="19.14"/>
    <n v="-4.9763999999999997E-3"/>
    <n v="0"/>
    <n v="0"/>
    <n v="0"/>
  </r>
  <r>
    <x v="10"/>
    <n v="18"/>
    <n v="4"/>
    <s v="OFF"/>
    <d v="2019-07-18T00:00:00"/>
    <s v="Avg of 4 NM Projects"/>
    <n v="24"/>
    <n v="-0.13"/>
    <n v="-7.3033707865168538E-4"/>
    <n v="23.21"/>
    <n v="18.14"/>
    <n v="-2.3582E-3"/>
    <n v="0"/>
    <n v="0"/>
    <n v="0"/>
  </r>
  <r>
    <x v="10"/>
    <n v="19"/>
    <n v="5"/>
    <s v="OFF"/>
    <d v="2019-07-19T00:00:00"/>
    <s v="Avg of 4 NM Projects"/>
    <n v="1"/>
    <n v="-0.13"/>
    <n v="-7.3033707865168538E-4"/>
    <n v="19.87"/>
    <n v="13"/>
    <n v="-1.6899999999999999E-3"/>
    <n v="0"/>
    <n v="0"/>
    <n v="0"/>
  </r>
  <r>
    <x v="10"/>
    <n v="19"/>
    <n v="5"/>
    <s v="OFF"/>
    <d v="2019-07-19T00:00:00"/>
    <s v="Avg of 4 NM Projects"/>
    <n v="2"/>
    <n v="0"/>
    <n v="0"/>
    <n v="19.18"/>
    <n v="9.6199999999999992"/>
    <n v="0"/>
    <n v="1"/>
    <n v="0"/>
    <n v="0"/>
  </r>
  <r>
    <x v="10"/>
    <n v="19"/>
    <n v="5"/>
    <s v="OFF"/>
    <d v="2019-07-19T00:00:00"/>
    <s v="Avg of 4 NM Projects"/>
    <n v="3"/>
    <n v="-0.13"/>
    <n v="-7.3033707865168538E-4"/>
    <n v="17.7"/>
    <n v="14.87"/>
    <n v="-1.9331000000000001E-3"/>
    <n v="0"/>
    <n v="0"/>
    <n v="0"/>
  </r>
  <r>
    <x v="10"/>
    <n v="19"/>
    <n v="5"/>
    <s v="OFF"/>
    <d v="2019-07-19T00:00:00"/>
    <s v="Avg of 4 NM Projects"/>
    <n v="4"/>
    <n v="0"/>
    <n v="0"/>
    <n v="15.9"/>
    <n v="-4.2699999999999996"/>
    <n v="0"/>
    <n v="1"/>
    <n v="0"/>
    <n v="0"/>
  </r>
  <r>
    <x v="10"/>
    <n v="19"/>
    <n v="5"/>
    <s v="OFF"/>
    <d v="2019-07-19T00:00:00"/>
    <s v="Avg of 4 NM Projects"/>
    <n v="5"/>
    <n v="0"/>
    <n v="0"/>
    <n v="17.59"/>
    <n v="15.68"/>
    <n v="0"/>
    <n v="1"/>
    <n v="0"/>
    <n v="0"/>
  </r>
  <r>
    <x v="10"/>
    <n v="19"/>
    <n v="5"/>
    <s v="OFF"/>
    <d v="2019-07-19T00:00:00"/>
    <s v="Avg of 4 NM Projects"/>
    <n v="6"/>
    <n v="-0.26"/>
    <n v="-1.4606741573033708E-3"/>
    <n v="18.75"/>
    <n v="-55.54"/>
    <n v="1.4440400000000001E-2"/>
    <n v="0"/>
    <n v="0"/>
    <n v="0"/>
  </r>
  <r>
    <x v="10"/>
    <n v="19"/>
    <n v="5"/>
    <s v="OFF"/>
    <d v="2019-07-19T00:00:00"/>
    <s v="Avg of 4 NM Projects"/>
    <n v="7"/>
    <n v="10.49"/>
    <n v="5.893258426966292E-2"/>
    <n v="20.34"/>
    <n v="12.19"/>
    <n v="0.12787309999999999"/>
    <n v="0"/>
    <n v="0"/>
    <n v="0"/>
  </r>
  <r>
    <x v="10"/>
    <n v="19"/>
    <n v="5"/>
    <s v="ON"/>
    <d v="2019-07-19T00:00:00"/>
    <s v="Avg of 4 NM Projects"/>
    <n v="8"/>
    <n v="48.504999999999995"/>
    <n v="0.27249999999999996"/>
    <n v="23.5"/>
    <n v="17.690000000000001"/>
    <n v="0.85805345"/>
    <n v="0"/>
    <n v="0"/>
    <n v="0"/>
  </r>
  <r>
    <x v="10"/>
    <n v="19"/>
    <n v="5"/>
    <s v="ON"/>
    <d v="2019-07-19T00:00:00"/>
    <s v="Avg of 4 NM Projects"/>
    <n v="9"/>
    <n v="76.805000000000007"/>
    <n v="0.43148876404494385"/>
    <n v="22.5"/>
    <n v="16.61"/>
    <n v="1.2757310500000001"/>
    <n v="0"/>
    <n v="0"/>
    <n v="0"/>
  </r>
  <r>
    <x v="10"/>
    <n v="19"/>
    <n v="5"/>
    <s v="ON"/>
    <d v="2019-07-19T00:00:00"/>
    <s v="Avg of 4 NM Projects"/>
    <n v="10"/>
    <n v="102.15"/>
    <n v="0.57387640449438204"/>
    <n v="23.61"/>
    <n v="16.72"/>
    <n v="1.7079479999999998"/>
    <n v="0"/>
    <n v="1"/>
    <n v="0"/>
  </r>
  <r>
    <x v="10"/>
    <n v="19"/>
    <n v="5"/>
    <s v="ON"/>
    <d v="2019-07-19T00:00:00"/>
    <s v="Avg of 4 NM Projects"/>
    <n v="11"/>
    <n v="117.37500000000001"/>
    <n v="0.6594101123595506"/>
    <n v="24.46"/>
    <n v="18.14"/>
    <n v="2.1291825000000002"/>
    <n v="0"/>
    <n v="1"/>
    <n v="0"/>
  </r>
  <r>
    <x v="10"/>
    <n v="19"/>
    <n v="5"/>
    <s v="ON"/>
    <d v="2019-07-19T00:00:00"/>
    <s v="Avg of 4 NM Projects"/>
    <n v="12"/>
    <n v="127.35999999999999"/>
    <n v="0.71550561797752799"/>
    <n v="30.84"/>
    <n v="18.89"/>
    <n v="2.4058303999999997"/>
    <n v="0"/>
    <n v="1"/>
    <n v="0"/>
  </r>
  <r>
    <x v="10"/>
    <n v="19"/>
    <n v="5"/>
    <s v="ON"/>
    <d v="2019-07-19T00:00:00"/>
    <s v="Avg of 4 NM Projects"/>
    <n v="13"/>
    <n v="122.495"/>
    <n v="0.68817415730337084"/>
    <n v="34.44"/>
    <n v="21.15"/>
    <n v="2.5907692499999997"/>
    <n v="0"/>
    <n v="1"/>
    <n v="0"/>
  </r>
  <r>
    <x v="10"/>
    <n v="19"/>
    <n v="5"/>
    <s v="ON"/>
    <d v="2019-07-19T00:00:00"/>
    <s v="Avg of 4 NM Projects"/>
    <n v="14"/>
    <n v="111.61500000000001"/>
    <n v="0.62705056179775287"/>
    <n v="39.22"/>
    <n v="22.4"/>
    <n v="2.5001759999999997"/>
    <n v="0"/>
    <n v="1"/>
    <n v="0"/>
  </r>
  <r>
    <x v="10"/>
    <n v="19"/>
    <n v="5"/>
    <s v="ON"/>
    <d v="2019-07-19T00:00:00"/>
    <s v="Avg of 4 NM Projects"/>
    <n v="15"/>
    <n v="110.46"/>
    <n v="0.62056179775280895"/>
    <n v="42.96"/>
    <n v="23.47"/>
    <n v="2.5924961999999998"/>
    <n v="0"/>
    <n v="1"/>
    <n v="0"/>
  </r>
  <r>
    <x v="10"/>
    <n v="19"/>
    <n v="5"/>
    <s v="ON"/>
    <d v="2019-07-19T00:00:00"/>
    <s v="Avg of 4 NM Projects"/>
    <n v="16"/>
    <n v="101.11499999999999"/>
    <n v="0.56806179775280896"/>
    <n v="52.96"/>
    <n v="25.17"/>
    <n v="2.5450645500000002"/>
    <n v="0"/>
    <n v="1"/>
    <n v="0"/>
  </r>
  <r>
    <x v="10"/>
    <n v="19"/>
    <n v="5"/>
    <s v="ON"/>
    <d v="2019-07-19T00:00:00"/>
    <s v="Avg of 4 NM Projects"/>
    <n v="17"/>
    <n v="82.055000000000007"/>
    <n v="0.46098314606741575"/>
    <n v="54.64"/>
    <n v="26.94"/>
    <n v="2.2105617000000004"/>
    <n v="0"/>
    <n v="0"/>
    <n v="0"/>
  </r>
  <r>
    <x v="10"/>
    <n v="19"/>
    <n v="5"/>
    <s v="ON"/>
    <d v="2019-07-19T00:00:00"/>
    <s v="Avg of 4 NM Projects"/>
    <n v="18"/>
    <n v="57.86"/>
    <n v="0.3250561797752809"/>
    <n v="58.72"/>
    <n v="27.9"/>
    <n v="1.6142939999999999"/>
    <n v="0"/>
    <n v="0"/>
    <n v="0"/>
  </r>
  <r>
    <x v="10"/>
    <n v="19"/>
    <n v="5"/>
    <s v="ON"/>
    <d v="2019-07-19T00:00:00"/>
    <s v="Avg of 4 NM Projects"/>
    <n v="19"/>
    <n v="33.015000000000001"/>
    <n v="0.18547752808988766"/>
    <n v="54.77"/>
    <n v="32.17"/>
    <n v="1.06209255"/>
    <n v="0"/>
    <n v="0"/>
    <n v="0"/>
  </r>
  <r>
    <x v="10"/>
    <n v="19"/>
    <n v="5"/>
    <s v="ON"/>
    <d v="2019-07-19T00:00:00"/>
    <s v="Avg of 4 NM Projects"/>
    <n v="20"/>
    <n v="8.6999999999999993"/>
    <n v="4.887640449438202E-2"/>
    <n v="43.47"/>
    <n v="38.03"/>
    <n v="0.33086100000000002"/>
    <n v="0"/>
    <n v="0"/>
    <n v="0"/>
  </r>
  <r>
    <x v="10"/>
    <n v="19"/>
    <n v="5"/>
    <s v="ON"/>
    <d v="2019-07-19T00:00:00"/>
    <s v="Avg of 4 NM Projects"/>
    <n v="21"/>
    <n v="0.65"/>
    <n v="3.6516853932584271E-3"/>
    <n v="40.57"/>
    <n v="34.51"/>
    <n v="2.24315E-2"/>
    <n v="0"/>
    <n v="0"/>
    <n v="0"/>
  </r>
  <r>
    <x v="10"/>
    <n v="19"/>
    <n v="5"/>
    <s v="ON"/>
    <d v="2019-07-19T00:00:00"/>
    <s v="Avg of 4 NM Projects"/>
    <n v="22"/>
    <n v="-0.26"/>
    <n v="-1.4606741573033708E-3"/>
    <n v="39.11"/>
    <n v="34.28"/>
    <n v="-8.9128000000000002E-3"/>
    <n v="0"/>
    <n v="0"/>
    <n v="0"/>
  </r>
  <r>
    <x v="10"/>
    <n v="19"/>
    <n v="5"/>
    <s v="ON"/>
    <d v="2019-07-19T00:00:00"/>
    <s v="Avg of 4 NM Projects"/>
    <n v="23"/>
    <n v="0"/>
    <n v="0"/>
    <n v="32.44"/>
    <n v="28.33"/>
    <n v="0"/>
    <n v="1"/>
    <n v="0"/>
    <n v="0"/>
  </r>
  <r>
    <x v="10"/>
    <n v="19"/>
    <n v="5"/>
    <s v="OFF"/>
    <d v="2019-07-19T00:00:00"/>
    <s v="Avg of 4 NM Projects"/>
    <n v="24"/>
    <n v="-0.26"/>
    <n v="-1.4606741573033708E-3"/>
    <n v="30.71"/>
    <n v="25.6"/>
    <n v="-6.6560000000000005E-3"/>
    <n v="0"/>
    <n v="0"/>
    <n v="0"/>
  </r>
  <r>
    <x v="10"/>
    <n v="20"/>
    <n v="6"/>
    <s v="OFF"/>
    <d v="2019-07-20T00:00:00"/>
    <s v="Avg of 4 NM Projects"/>
    <n v="1"/>
    <n v="0"/>
    <n v="0"/>
    <n v="24.01"/>
    <n v="23.72"/>
    <n v="0"/>
    <n v="1"/>
    <n v="0"/>
    <n v="0"/>
  </r>
  <r>
    <x v="10"/>
    <n v="20"/>
    <n v="6"/>
    <s v="OFF"/>
    <d v="2019-07-20T00:00:00"/>
    <s v="Avg of 4 NM Projects"/>
    <n v="2"/>
    <n v="0"/>
    <n v="0"/>
    <n v="23.28"/>
    <n v="23.02"/>
    <n v="0"/>
    <n v="1"/>
    <n v="0"/>
    <n v="0"/>
  </r>
  <r>
    <x v="10"/>
    <n v="20"/>
    <n v="6"/>
    <s v="OFF"/>
    <d v="2019-07-20T00:00:00"/>
    <s v="Avg of 4 NM Projects"/>
    <n v="3"/>
    <n v="-0.26"/>
    <n v="-1.4606741573033708E-3"/>
    <n v="23.25"/>
    <n v="23.44"/>
    <n v="-6.0944000000000007E-3"/>
    <n v="0"/>
    <n v="0"/>
    <n v="0"/>
  </r>
  <r>
    <x v="10"/>
    <n v="20"/>
    <n v="6"/>
    <s v="OFF"/>
    <d v="2019-07-20T00:00:00"/>
    <s v="Avg of 4 NM Projects"/>
    <n v="4"/>
    <n v="-0.13"/>
    <n v="-7.3033707865168538E-4"/>
    <n v="22.6"/>
    <n v="24.21"/>
    <n v="-3.1473000000000004E-3"/>
    <n v="0"/>
    <n v="0"/>
    <n v="0"/>
  </r>
  <r>
    <x v="10"/>
    <n v="20"/>
    <n v="6"/>
    <s v="OFF"/>
    <d v="2019-07-20T00:00:00"/>
    <s v="Avg of 4 NM Projects"/>
    <n v="5"/>
    <n v="-0.13"/>
    <n v="-7.3033707865168538E-4"/>
    <n v="20.82"/>
    <n v="23.29"/>
    <n v="-3.0276999999999999E-3"/>
    <n v="0"/>
    <n v="0"/>
    <n v="0"/>
  </r>
  <r>
    <x v="10"/>
    <n v="20"/>
    <n v="6"/>
    <s v="OFF"/>
    <d v="2019-07-20T00:00:00"/>
    <s v="Avg of 4 NM Projects"/>
    <n v="6"/>
    <n v="0"/>
    <n v="0"/>
    <n v="20.52"/>
    <n v="22.69"/>
    <n v="0"/>
    <n v="1"/>
    <n v="0"/>
    <n v="0"/>
  </r>
  <r>
    <x v="10"/>
    <n v="20"/>
    <n v="6"/>
    <s v="OFF"/>
    <d v="2019-07-20T00:00:00"/>
    <s v="Avg of 4 NM Projects"/>
    <n v="7"/>
    <n v="7.6749999999999998"/>
    <n v="4.3117977528089886E-2"/>
    <n v="20.399999999999999"/>
    <n v="21.55"/>
    <n v="0.16539625000000002"/>
    <n v="0"/>
    <n v="0"/>
    <n v="0"/>
  </r>
  <r>
    <x v="10"/>
    <n v="20"/>
    <n v="6"/>
    <s v="ON"/>
    <d v="2019-07-20T00:00:00"/>
    <s v="Avg of 4 NM Projects"/>
    <n v="8"/>
    <n v="37.76"/>
    <n v="0.21213483146067413"/>
    <n v="22.35"/>
    <n v="20.64"/>
    <n v="0.77936640000000001"/>
    <n v="0"/>
    <n v="0"/>
    <n v="0"/>
  </r>
  <r>
    <x v="10"/>
    <n v="20"/>
    <n v="6"/>
    <s v="ON"/>
    <d v="2019-07-20T00:00:00"/>
    <s v="Avg of 4 NM Projects"/>
    <n v="9"/>
    <n v="66.174999999999997"/>
    <n v="0.37176966292134828"/>
    <n v="27.06"/>
    <n v="25.6"/>
    <n v="1.69408"/>
    <n v="0"/>
    <n v="0"/>
    <n v="0"/>
  </r>
  <r>
    <x v="10"/>
    <n v="20"/>
    <n v="6"/>
    <s v="ON"/>
    <d v="2019-07-20T00:00:00"/>
    <s v="Avg of 4 NM Projects"/>
    <n v="10"/>
    <n v="98.050000000000011"/>
    <n v="0.55084269662921359"/>
    <n v="32.520000000000003"/>
    <n v="23.9"/>
    <n v="2.3433950000000001"/>
    <n v="0"/>
    <n v="1"/>
    <n v="0"/>
  </r>
  <r>
    <x v="10"/>
    <n v="20"/>
    <n v="6"/>
    <s v="ON"/>
    <d v="2019-07-20T00:00:00"/>
    <s v="Avg of 4 NM Projects"/>
    <n v="11"/>
    <n v="125.30500000000001"/>
    <n v="0.70396067415730346"/>
    <n v="37.619999999999997"/>
    <n v="24.35"/>
    <n v="3.0511767500000007"/>
    <n v="0"/>
    <n v="1"/>
    <n v="0"/>
  </r>
  <r>
    <x v="10"/>
    <n v="20"/>
    <n v="6"/>
    <s v="ON"/>
    <d v="2019-07-20T00:00:00"/>
    <s v="Avg of 4 NM Projects"/>
    <n v="12"/>
    <n v="137.47"/>
    <n v="0.7723033707865169"/>
    <n v="42.88"/>
    <n v="28.53"/>
    <n v="3.9220191"/>
    <n v="0"/>
    <n v="1"/>
    <n v="0"/>
  </r>
  <r>
    <x v="10"/>
    <n v="20"/>
    <n v="6"/>
    <s v="ON"/>
    <d v="2019-07-20T00:00:00"/>
    <s v="Avg of 4 NM Projects"/>
    <n v="13"/>
    <n v="144.76500000000001"/>
    <n v="0.81328651685393272"/>
    <n v="49.01"/>
    <n v="29.29"/>
    <n v="4.2401668500000005"/>
    <n v="0"/>
    <n v="1"/>
    <n v="0"/>
  </r>
  <r>
    <x v="10"/>
    <n v="20"/>
    <n v="6"/>
    <s v="ON"/>
    <d v="2019-07-20T00:00:00"/>
    <s v="Avg of 4 NM Projects"/>
    <n v="14"/>
    <n v="139.26"/>
    <n v="0.78235955056179773"/>
    <n v="55.11"/>
    <n v="31.26"/>
    <n v="4.3532676000000006"/>
    <n v="0"/>
    <n v="1"/>
    <n v="0"/>
  </r>
  <r>
    <x v="10"/>
    <n v="20"/>
    <n v="6"/>
    <s v="ON"/>
    <d v="2019-07-20T00:00:00"/>
    <s v="Avg of 4 NM Projects"/>
    <n v="15"/>
    <n v="135.42000000000002"/>
    <n v="0.76078651685393273"/>
    <n v="66"/>
    <n v="27.55"/>
    <n v="3.7308210000000002"/>
    <n v="0"/>
    <n v="1"/>
    <n v="0"/>
  </r>
  <r>
    <x v="10"/>
    <n v="20"/>
    <n v="6"/>
    <s v="ON"/>
    <d v="2019-07-20T00:00:00"/>
    <s v="Avg of 4 NM Projects"/>
    <n v="16"/>
    <n v="119.80499999999999"/>
    <n v="0.67306179775280894"/>
    <n v="70.27"/>
    <n v="27.5"/>
    <n v="3.2946374999999999"/>
    <n v="0"/>
    <n v="1"/>
    <n v="0"/>
  </r>
  <r>
    <x v="10"/>
    <n v="20"/>
    <n v="6"/>
    <s v="ON"/>
    <d v="2019-07-20T00:00:00"/>
    <s v="Avg of 4 NM Projects"/>
    <n v="17"/>
    <n v="93.69"/>
    <n v="0.52634831460674159"/>
    <n v="72.13"/>
    <n v="27.46"/>
    <n v="2.5727274000000002"/>
    <n v="0"/>
    <n v="1"/>
    <n v="0"/>
  </r>
  <r>
    <x v="10"/>
    <n v="20"/>
    <n v="6"/>
    <s v="ON"/>
    <d v="2019-07-20T00:00:00"/>
    <s v="Avg of 4 NM Projects"/>
    <n v="18"/>
    <n v="57.215000000000003"/>
    <n v="0.32143258426966292"/>
    <n v="74.16"/>
    <n v="28.24"/>
    <n v="1.6157516000000001"/>
    <n v="0"/>
    <n v="0"/>
    <n v="0"/>
  </r>
  <r>
    <x v="10"/>
    <n v="20"/>
    <n v="6"/>
    <s v="ON"/>
    <d v="2019-07-20T00:00:00"/>
    <s v="Avg of 4 NM Projects"/>
    <n v="19"/>
    <n v="22.145"/>
    <n v="0.12441011235955056"/>
    <n v="65.959999999999994"/>
    <n v="31.09"/>
    <n v="0.68848804999999991"/>
    <n v="0"/>
    <n v="0"/>
    <n v="0"/>
  </r>
  <r>
    <x v="10"/>
    <n v="20"/>
    <n v="6"/>
    <s v="ON"/>
    <d v="2019-07-20T00:00:00"/>
    <s v="Avg of 4 NM Projects"/>
    <n v="20"/>
    <n v="5.125"/>
    <n v="2.8792134831460675E-2"/>
    <n v="56.96"/>
    <n v="31.99"/>
    <n v="0.16394874999999998"/>
    <n v="0"/>
    <n v="0"/>
    <n v="0"/>
  </r>
  <r>
    <x v="10"/>
    <n v="20"/>
    <n v="6"/>
    <s v="ON"/>
    <d v="2019-07-20T00:00:00"/>
    <s v="Avg of 4 NM Projects"/>
    <n v="21"/>
    <n v="0.39"/>
    <n v="2.1910112359550564E-3"/>
    <n v="51.08"/>
    <n v="40.799999999999997"/>
    <n v="1.5911999999999999E-2"/>
    <n v="0"/>
    <n v="0"/>
    <n v="0"/>
  </r>
  <r>
    <x v="10"/>
    <n v="20"/>
    <n v="6"/>
    <s v="ON"/>
    <d v="2019-07-20T00:00:00"/>
    <s v="Avg of 4 NM Projects"/>
    <n v="22"/>
    <n v="-0.39"/>
    <n v="-2.1910112359550564E-3"/>
    <n v="46.06"/>
    <n v="49.8"/>
    <n v="-1.9422000000000002E-2"/>
    <n v="0"/>
    <n v="0"/>
    <n v="0"/>
  </r>
  <r>
    <x v="10"/>
    <n v="20"/>
    <n v="6"/>
    <s v="ON"/>
    <d v="2019-07-20T00:00:00"/>
    <s v="Avg of 4 NM Projects"/>
    <n v="23"/>
    <n v="-0.13"/>
    <n v="-7.3033707865168538E-4"/>
    <n v="37.520000000000003"/>
    <n v="49.13"/>
    <n v="-6.3869000000000009E-3"/>
    <n v="0"/>
    <n v="0"/>
    <n v="0"/>
  </r>
  <r>
    <x v="10"/>
    <n v="20"/>
    <n v="6"/>
    <s v="OFF"/>
    <d v="2019-07-20T00:00:00"/>
    <s v="Avg of 4 NM Projects"/>
    <n v="24"/>
    <n v="0"/>
    <n v="0"/>
    <n v="35"/>
    <n v="53.43"/>
    <n v="0"/>
    <n v="1"/>
    <n v="0"/>
    <n v="0"/>
  </r>
  <r>
    <x v="10"/>
    <n v="21"/>
    <n v="7"/>
    <s v="OFF"/>
    <d v="2019-07-21T00:00:00"/>
    <s v="Avg of 4 NM Projects"/>
    <n v="1"/>
    <n v="-0.13"/>
    <n v="-7.3033707865168538E-4"/>
    <n v="32.78"/>
    <n v="88.7"/>
    <n v="-1.1531000000000001E-2"/>
    <n v="0"/>
    <n v="0"/>
    <n v="0"/>
  </r>
  <r>
    <x v="10"/>
    <n v="21"/>
    <n v="7"/>
    <s v="OFF"/>
    <d v="2019-07-21T00:00:00"/>
    <s v="Avg of 4 NM Projects"/>
    <n v="2"/>
    <n v="0"/>
    <n v="0"/>
    <n v="27.52"/>
    <n v="53.58"/>
    <n v="0"/>
    <n v="1"/>
    <n v="0"/>
    <n v="0"/>
  </r>
  <r>
    <x v="10"/>
    <n v="21"/>
    <n v="7"/>
    <s v="OFF"/>
    <d v="2019-07-21T00:00:00"/>
    <s v="Avg of 4 NM Projects"/>
    <n v="3"/>
    <n v="0"/>
    <n v="0"/>
    <n v="26.4"/>
    <n v="41.26"/>
    <n v="0"/>
    <n v="1"/>
    <n v="0"/>
    <n v="0"/>
  </r>
  <r>
    <x v="10"/>
    <n v="21"/>
    <n v="7"/>
    <s v="OFF"/>
    <d v="2019-07-21T00:00:00"/>
    <s v="Avg of 4 NM Projects"/>
    <n v="4"/>
    <n v="0"/>
    <n v="0"/>
    <n v="25.47"/>
    <n v="51.12"/>
    <n v="0"/>
    <n v="1"/>
    <n v="0"/>
    <n v="0"/>
  </r>
  <r>
    <x v="10"/>
    <n v="21"/>
    <n v="7"/>
    <s v="OFF"/>
    <d v="2019-07-21T00:00:00"/>
    <s v="Avg of 4 NM Projects"/>
    <n v="5"/>
    <n v="-0.13"/>
    <n v="-7.3033707865168538E-4"/>
    <n v="24.4"/>
    <n v="41.14"/>
    <n v="-5.3482E-3"/>
    <n v="0"/>
    <n v="0"/>
    <n v="0"/>
  </r>
  <r>
    <x v="10"/>
    <n v="21"/>
    <n v="7"/>
    <s v="OFF"/>
    <d v="2019-07-21T00:00:00"/>
    <s v="Avg of 4 NM Projects"/>
    <n v="6"/>
    <n v="-0.26"/>
    <n v="-1.4606741573033708E-3"/>
    <n v="23.71"/>
    <n v="50.26"/>
    <n v="-1.30676E-2"/>
    <n v="0"/>
    <n v="0"/>
    <n v="0"/>
  </r>
  <r>
    <x v="10"/>
    <n v="21"/>
    <n v="7"/>
    <s v="OFF"/>
    <d v="2019-07-21T00:00:00"/>
    <s v="Avg of 4 NM Projects"/>
    <n v="7"/>
    <n v="5.3699999999999992"/>
    <n v="3.0168539325842691E-2"/>
    <n v="24.39"/>
    <n v="37.11"/>
    <n v="0.19928069999999998"/>
    <n v="0"/>
    <n v="0"/>
    <n v="0"/>
  </r>
  <r>
    <x v="10"/>
    <n v="21"/>
    <n v="7"/>
    <s v="OFF"/>
    <d v="2019-07-21T00:00:00"/>
    <s v="Avg of 4 NM Projects"/>
    <n v="8"/>
    <n v="34.049999999999997"/>
    <n v="0.19129213483146065"/>
    <n v="26.31"/>
    <n v="28.28"/>
    <n v="0.96293399999999996"/>
    <n v="0"/>
    <n v="0"/>
    <n v="0"/>
  </r>
  <r>
    <x v="10"/>
    <n v="21"/>
    <n v="7"/>
    <s v="OFF"/>
    <d v="2019-07-21T00:00:00"/>
    <s v="Avg of 4 NM Projects"/>
    <n v="9"/>
    <n v="65.784999999999997"/>
    <n v="0.36957865168539322"/>
    <n v="30.17"/>
    <n v="33.76"/>
    <n v="2.2209015999999995"/>
    <n v="0"/>
    <n v="0"/>
    <n v="0"/>
  </r>
  <r>
    <x v="10"/>
    <n v="21"/>
    <n v="7"/>
    <s v="OFF"/>
    <d v="2019-07-21T00:00:00"/>
    <s v="Avg of 4 NM Projects"/>
    <n v="10"/>
    <n v="96.125"/>
    <n v="0.54002808988764039"/>
    <n v="35.5"/>
    <n v="31.54"/>
    <n v="3.0317824999999998"/>
    <n v="0"/>
    <n v="1"/>
    <n v="0"/>
  </r>
  <r>
    <x v="10"/>
    <n v="21"/>
    <n v="7"/>
    <s v="OFF"/>
    <d v="2019-07-21T00:00:00"/>
    <s v="Avg of 4 NM Projects"/>
    <n v="11"/>
    <n v="107.77000000000002"/>
    <n v="0.60544943820224728"/>
    <n v="37.799999999999997"/>
    <n v="25.41"/>
    <n v="2.7384357000000006"/>
    <n v="0"/>
    <n v="1"/>
    <n v="0"/>
  </r>
  <r>
    <x v="10"/>
    <n v="21"/>
    <n v="7"/>
    <s v="OFF"/>
    <d v="2019-07-21T00:00:00"/>
    <s v="Avg of 4 NM Projects"/>
    <n v="12"/>
    <n v="113.02500000000001"/>
    <n v="0.63497191011235954"/>
    <n v="42.61"/>
    <n v="24.31"/>
    <n v="2.74763775"/>
    <n v="0"/>
    <n v="1"/>
    <n v="0"/>
  </r>
  <r>
    <x v="10"/>
    <n v="21"/>
    <n v="7"/>
    <s v="OFF"/>
    <d v="2019-07-21T00:00:00"/>
    <s v="Avg of 4 NM Projects"/>
    <n v="13"/>
    <n v="140.80000000000001"/>
    <n v="0.79101123595505629"/>
    <n v="46.4"/>
    <n v="26.39"/>
    <n v="3.7157120000000003"/>
    <n v="0"/>
    <n v="1"/>
    <n v="0"/>
  </r>
  <r>
    <x v="10"/>
    <n v="21"/>
    <n v="7"/>
    <s v="OFF"/>
    <d v="2019-07-21T00:00:00"/>
    <s v="Avg of 4 NM Projects"/>
    <n v="14"/>
    <n v="127.86499999999999"/>
    <n v="0.71834269662921346"/>
    <n v="58.59"/>
    <n v="31.09"/>
    <n v="3.97532285"/>
    <n v="0"/>
    <n v="1"/>
    <n v="0"/>
  </r>
  <r>
    <x v="10"/>
    <n v="21"/>
    <n v="7"/>
    <s v="OFF"/>
    <d v="2019-07-21T00:00:00"/>
    <s v="Avg of 4 NM Projects"/>
    <n v="15"/>
    <n v="102.65"/>
    <n v="0.57668539325842705"/>
    <n v="67.06"/>
    <n v="33.020000000000003"/>
    <n v="3.3895030000000008"/>
    <n v="0"/>
    <n v="1"/>
    <n v="0"/>
  </r>
  <r>
    <x v="10"/>
    <n v="21"/>
    <n v="7"/>
    <s v="OFF"/>
    <d v="2019-07-21T00:00:00"/>
    <s v="Avg of 4 NM Projects"/>
    <n v="16"/>
    <n v="111.10499999999999"/>
    <n v="0.62418539325842692"/>
    <n v="68.13"/>
    <n v="32.58"/>
    <n v="3.6198008999999991"/>
    <n v="0"/>
    <n v="1"/>
    <n v="0"/>
  </r>
  <r>
    <x v="10"/>
    <n v="21"/>
    <n v="7"/>
    <s v="OFF"/>
    <d v="2019-07-21T00:00:00"/>
    <s v="Avg of 4 NM Projects"/>
    <n v="17"/>
    <n v="93.44"/>
    <n v="0.52494382022471908"/>
    <n v="72.739999999999995"/>
    <n v="34.130000000000003"/>
    <n v="3.1891072000000005"/>
    <n v="0"/>
    <n v="1"/>
    <n v="0"/>
  </r>
  <r>
    <x v="10"/>
    <n v="21"/>
    <n v="7"/>
    <s v="OFF"/>
    <d v="2019-07-21T00:00:00"/>
    <s v="Avg of 4 NM Projects"/>
    <n v="18"/>
    <n v="59.265000000000001"/>
    <n v="0.33294943820224721"/>
    <n v="76.989999999999995"/>
    <n v="39.840000000000003"/>
    <n v="2.3611176"/>
    <n v="0"/>
    <n v="0"/>
    <n v="0"/>
  </r>
  <r>
    <x v="10"/>
    <n v="21"/>
    <n v="7"/>
    <s v="OFF"/>
    <d v="2019-07-21T00:00:00"/>
    <s v="Avg of 4 NM Projects"/>
    <n v="19"/>
    <n v="36.480000000000004"/>
    <n v="0.20494382022471913"/>
    <n v="74.88"/>
    <n v="43.8"/>
    <n v="1.5978240000000001"/>
    <n v="0"/>
    <n v="0"/>
    <n v="0"/>
  </r>
  <r>
    <x v="10"/>
    <n v="21"/>
    <n v="7"/>
    <s v="OFF"/>
    <d v="2019-07-21T00:00:00"/>
    <s v="Avg of 4 NM Projects"/>
    <n v="20"/>
    <n v="7.55"/>
    <n v="4.2415730337078648E-2"/>
    <n v="66"/>
    <n v="44.69"/>
    <n v="0.33740949999999997"/>
    <n v="0"/>
    <n v="0"/>
    <n v="0"/>
  </r>
  <r>
    <x v="10"/>
    <n v="21"/>
    <n v="7"/>
    <s v="OFF"/>
    <d v="2019-07-21T00:00:00"/>
    <s v="Avg of 4 NM Projects"/>
    <n v="21"/>
    <n v="0.26"/>
    <n v="1.4606741573033708E-3"/>
    <n v="60.78"/>
    <n v="42.99"/>
    <n v="1.1177400000000001E-2"/>
    <n v="0"/>
    <n v="0"/>
    <n v="0"/>
  </r>
  <r>
    <x v="10"/>
    <n v="21"/>
    <n v="7"/>
    <s v="OFF"/>
    <d v="2019-07-21T00:00:00"/>
    <s v="Avg of 4 NM Projects"/>
    <n v="22"/>
    <n v="-0.13"/>
    <n v="-7.3033707865168538E-4"/>
    <n v="45.11"/>
    <n v="37.28"/>
    <n v="-4.8463999999999998E-3"/>
    <n v="0"/>
    <n v="0"/>
    <n v="0"/>
  </r>
  <r>
    <x v="10"/>
    <n v="21"/>
    <n v="7"/>
    <s v="OFF"/>
    <d v="2019-07-21T00:00:00"/>
    <s v="Avg of 4 NM Projects"/>
    <n v="23"/>
    <n v="0"/>
    <n v="0"/>
    <n v="35.69"/>
    <n v="40.57"/>
    <n v="0"/>
    <n v="1"/>
    <n v="0"/>
    <n v="0"/>
  </r>
  <r>
    <x v="10"/>
    <n v="21"/>
    <n v="7"/>
    <s v="OFF"/>
    <d v="2019-07-21T00:00:00"/>
    <s v="Avg of 4 NM Projects"/>
    <n v="24"/>
    <n v="-0.13"/>
    <n v="-7.3033707865168538E-4"/>
    <n v="31.24"/>
    <n v="44.64"/>
    <n v="-5.8032000000000005E-3"/>
    <n v="0"/>
    <n v="0"/>
    <n v="0"/>
  </r>
  <r>
    <x v="10"/>
    <n v="22"/>
    <n v="1"/>
    <s v="OFF"/>
    <d v="2019-07-22T00:00:00"/>
    <s v="Avg of 4 NM Projects"/>
    <n v="1"/>
    <n v="-0.13"/>
    <n v="-7.3033707865168538E-4"/>
    <n v="28.17"/>
    <n v="34.35"/>
    <n v="-4.4655000000000007E-3"/>
    <n v="0"/>
    <n v="0"/>
    <n v="0"/>
  </r>
  <r>
    <x v="10"/>
    <n v="22"/>
    <n v="1"/>
    <s v="OFF"/>
    <d v="2019-07-22T00:00:00"/>
    <s v="Avg of 4 NM Projects"/>
    <n v="2"/>
    <n v="0"/>
    <n v="0"/>
    <n v="26.12"/>
    <n v="27.42"/>
    <n v="0"/>
    <n v="1"/>
    <n v="0"/>
    <n v="0"/>
  </r>
  <r>
    <x v="10"/>
    <n v="22"/>
    <n v="1"/>
    <s v="OFF"/>
    <d v="2019-07-22T00:00:00"/>
    <s v="Avg of 4 NM Projects"/>
    <n v="3"/>
    <n v="0"/>
    <n v="0"/>
    <n v="24.65"/>
    <n v="26.58"/>
    <n v="0"/>
    <n v="1"/>
    <n v="0"/>
    <n v="0"/>
  </r>
  <r>
    <x v="10"/>
    <n v="22"/>
    <n v="1"/>
    <s v="OFF"/>
    <d v="2019-07-22T00:00:00"/>
    <s v="Avg of 4 NM Projects"/>
    <n v="4"/>
    <n v="0"/>
    <n v="0"/>
    <n v="24.41"/>
    <n v="27.31"/>
    <n v="0"/>
    <n v="1"/>
    <n v="0"/>
    <n v="0"/>
  </r>
  <r>
    <x v="10"/>
    <n v="22"/>
    <n v="1"/>
    <s v="OFF"/>
    <d v="2019-07-22T00:00:00"/>
    <s v="Avg of 4 NM Projects"/>
    <n v="5"/>
    <n v="-0.26"/>
    <n v="-1.4606741573033708E-3"/>
    <n v="22.68"/>
    <n v="27.73"/>
    <n v="-7.2098000000000006E-3"/>
    <n v="0"/>
    <n v="0"/>
    <n v="0"/>
  </r>
  <r>
    <x v="10"/>
    <n v="22"/>
    <n v="1"/>
    <s v="OFF"/>
    <d v="2019-07-22T00:00:00"/>
    <s v="Avg of 4 NM Projects"/>
    <n v="6"/>
    <n v="0.39"/>
    <n v="2.1910112359550564E-3"/>
    <n v="25.42"/>
    <n v="43.62"/>
    <n v="1.7011800000000001E-2"/>
    <n v="0"/>
    <n v="0"/>
    <n v="0"/>
  </r>
  <r>
    <x v="10"/>
    <n v="22"/>
    <n v="1"/>
    <s v="OFF"/>
    <d v="2019-07-22T00:00:00"/>
    <s v="Avg of 4 NM Projects"/>
    <n v="7"/>
    <n v="9.2149999999999999"/>
    <n v="5.1769662921348311E-2"/>
    <n v="25.74"/>
    <n v="35.22"/>
    <n v="0.32455230000000002"/>
    <n v="0"/>
    <n v="0"/>
    <n v="0"/>
  </r>
  <r>
    <x v="10"/>
    <n v="22"/>
    <n v="1"/>
    <s v="OFF"/>
    <d v="2019-07-22T00:00:00"/>
    <s v="Avg of 4 NM Projects"/>
    <n v="8"/>
    <n v="21.760000000000005"/>
    <n v="0.12224719101123599"/>
    <n v="30.96"/>
    <n v="34.200000000000003"/>
    <n v="0.74419200000000019"/>
    <n v="0"/>
    <n v="0"/>
    <n v="0"/>
  </r>
  <r>
    <x v="10"/>
    <n v="22"/>
    <n v="1"/>
    <s v="OFF"/>
    <d v="2019-07-22T00:00:00"/>
    <s v="Avg of 4 NM Projects"/>
    <n v="9"/>
    <n v="37.760000000000005"/>
    <n v="0.21213483146067419"/>
    <n v="31.96"/>
    <n v="32.96"/>
    <n v="1.2445696000000002"/>
    <n v="0"/>
    <n v="0"/>
    <n v="0"/>
  </r>
  <r>
    <x v="10"/>
    <n v="22"/>
    <n v="1"/>
    <s v="OFF"/>
    <d v="2019-07-22T00:00:00"/>
    <s v="Avg of 4 NM Projects"/>
    <n v="10"/>
    <n v="53.375"/>
    <n v="0.29985955056179775"/>
    <n v="32.72"/>
    <n v="34.25"/>
    <n v="1.8280937500000001"/>
    <n v="0"/>
    <n v="0"/>
    <n v="0"/>
  </r>
  <r>
    <x v="10"/>
    <n v="22"/>
    <n v="1"/>
    <s v="OFF"/>
    <d v="2019-07-22T00:00:00"/>
    <s v="Avg of 4 NM Projects"/>
    <n v="11"/>
    <n v="54.015000000000001"/>
    <n v="0.30345505617977531"/>
    <n v="33.700000000000003"/>
    <n v="28.92"/>
    <n v="1.5621138000000001"/>
    <n v="0"/>
    <n v="0"/>
    <n v="0"/>
  </r>
  <r>
    <x v="10"/>
    <n v="22"/>
    <n v="1"/>
    <s v="OFF"/>
    <d v="2019-07-22T00:00:00"/>
    <s v="Avg of 4 NM Projects"/>
    <n v="12"/>
    <n v="41.989999999999995"/>
    <n v="0.23589887640449436"/>
    <n v="35.86"/>
    <n v="41.94"/>
    <n v="1.7610605999999998"/>
    <n v="0"/>
    <n v="0"/>
    <n v="0"/>
  </r>
  <r>
    <x v="10"/>
    <n v="22"/>
    <n v="1"/>
    <s v="OFF"/>
    <d v="2019-07-22T00:00:00"/>
    <s v="Avg of 4 NM Projects"/>
    <n v="13"/>
    <n v="42.879999999999995"/>
    <n v="0.24089887640449437"/>
    <n v="37.58"/>
    <n v="37.04"/>
    <n v="1.5882751999999998"/>
    <n v="0"/>
    <n v="0"/>
    <n v="0"/>
  </r>
  <r>
    <x v="10"/>
    <n v="22"/>
    <n v="1"/>
    <s v="OFF"/>
    <d v="2019-07-22T00:00:00"/>
    <s v="Avg of 4 NM Projects"/>
    <n v="14"/>
    <n v="59.39"/>
    <n v="0.33365168539325846"/>
    <n v="41.44"/>
    <n v="31.49"/>
    <n v="1.8701911"/>
    <n v="0"/>
    <n v="0"/>
    <n v="0"/>
  </r>
  <r>
    <x v="10"/>
    <n v="22"/>
    <n v="1"/>
    <s v="OFF"/>
    <d v="2019-07-22T00:00:00"/>
    <s v="Avg of 4 NM Projects"/>
    <n v="15"/>
    <n v="54.274999999999991"/>
    <n v="0.30491573033707858"/>
    <n v="39.369999999999997"/>
    <n v="32.26"/>
    <n v="1.7509114999999997"/>
    <n v="0"/>
    <n v="0"/>
    <n v="0"/>
  </r>
  <r>
    <x v="10"/>
    <n v="22"/>
    <n v="1"/>
    <s v="OFF"/>
    <d v="2019-07-22T00:00:00"/>
    <s v="Avg of 4 NM Projects"/>
    <n v="16"/>
    <n v="41.465000000000003"/>
    <n v="0.2329494382022472"/>
    <n v="36.049999999999997"/>
    <n v="31.14"/>
    <n v="1.2912201000000003"/>
    <n v="0"/>
    <n v="0"/>
    <n v="0"/>
  </r>
  <r>
    <x v="10"/>
    <n v="22"/>
    <n v="1"/>
    <s v="OFF"/>
    <d v="2019-07-22T00:00:00"/>
    <s v="Avg of 4 NM Projects"/>
    <n v="17"/>
    <n v="44.42"/>
    <n v="0.24955056179775281"/>
    <n v="35.200000000000003"/>
    <n v="30.8"/>
    <n v="1.3681360000000002"/>
    <n v="0"/>
    <n v="0"/>
    <n v="0"/>
  </r>
  <r>
    <x v="10"/>
    <n v="22"/>
    <n v="1"/>
    <s v="OFF"/>
    <d v="2019-07-22T00:00:00"/>
    <s v="Avg of 4 NM Projects"/>
    <n v="18"/>
    <n v="24.32"/>
    <n v="0.13662921348314608"/>
    <n v="35.21"/>
    <n v="27.39"/>
    <n v="0.66612480000000007"/>
    <n v="0"/>
    <n v="0"/>
    <n v="0"/>
  </r>
  <r>
    <x v="10"/>
    <n v="22"/>
    <n v="1"/>
    <s v="OFF"/>
    <d v="2019-07-22T00:00:00"/>
    <s v="Avg of 4 NM Projects"/>
    <n v="19"/>
    <n v="22.785000000000004"/>
    <n v="0.1280056179775281"/>
    <n v="31.3"/>
    <n v="23.85"/>
    <n v="0.54342225000000011"/>
    <n v="0"/>
    <n v="0"/>
    <n v="0"/>
  </r>
  <r>
    <x v="10"/>
    <n v="22"/>
    <n v="1"/>
    <s v="OFF"/>
    <d v="2019-07-22T00:00:00"/>
    <s v="Avg of 4 NM Projects"/>
    <n v="20"/>
    <n v="5.1249999999999991"/>
    <n v="2.8792134831460668E-2"/>
    <n v="32.119999999999997"/>
    <n v="21.14"/>
    <n v="0.10834249999999998"/>
    <n v="0"/>
    <n v="0"/>
    <n v="0"/>
  </r>
  <r>
    <x v="10"/>
    <n v="22"/>
    <n v="1"/>
    <s v="OFF"/>
    <d v="2019-07-22T00:00:00"/>
    <s v="Avg of 4 NM Projects"/>
    <n v="21"/>
    <n v="0.13"/>
    <n v="7.3033707865168538E-4"/>
    <n v="31.05"/>
    <n v="19.940000000000001"/>
    <n v="2.5922000000000002E-3"/>
    <n v="0"/>
    <n v="0"/>
    <n v="0"/>
  </r>
  <r>
    <x v="10"/>
    <n v="22"/>
    <n v="1"/>
    <s v="OFF"/>
    <d v="2019-07-22T00:00:00"/>
    <s v="Avg of 4 NM Projects"/>
    <n v="22"/>
    <n v="0"/>
    <n v="0"/>
    <n v="24.82"/>
    <n v="19.260000000000002"/>
    <n v="0"/>
    <n v="1"/>
    <n v="0"/>
    <n v="0"/>
  </r>
  <r>
    <x v="10"/>
    <n v="22"/>
    <n v="1"/>
    <s v="OFF"/>
    <d v="2019-07-22T00:00:00"/>
    <s v="Avg of 4 NM Projects"/>
    <n v="23"/>
    <n v="-0.39"/>
    <n v="-2.1910112359550564E-3"/>
    <n v="24.43"/>
    <n v="19.04"/>
    <n v="-7.4256000000000001E-3"/>
    <n v="0"/>
    <n v="0"/>
    <n v="0"/>
  </r>
  <r>
    <x v="10"/>
    <n v="22"/>
    <n v="1"/>
    <s v="OFF"/>
    <d v="2019-07-22T00:00:00"/>
    <s v="Avg of 4 NM Projects"/>
    <n v="24"/>
    <n v="-0.13"/>
    <n v="-7.3033707865168538E-4"/>
    <n v="22.74"/>
    <n v="20.170000000000002"/>
    <n v="-2.6221E-3"/>
    <n v="0"/>
    <n v="0"/>
    <n v="0"/>
  </r>
  <r>
    <x v="10"/>
    <n v="23"/>
    <n v="2"/>
    <s v="OFF"/>
    <d v="2019-07-23T00:00:00"/>
    <s v="Avg of 4 NM Projects"/>
    <n v="1"/>
    <n v="-0.13"/>
    <n v="-7.3033707865168538E-4"/>
    <n v="21.57"/>
    <n v="17.45"/>
    <n v="-2.2685000000000001E-3"/>
    <n v="0"/>
    <n v="0"/>
    <n v="0"/>
  </r>
  <r>
    <x v="10"/>
    <n v="23"/>
    <n v="2"/>
    <s v="OFF"/>
    <d v="2019-07-23T00:00:00"/>
    <s v="Avg of 4 NM Projects"/>
    <n v="2"/>
    <n v="-0.13"/>
    <n v="-7.3033707865168538E-4"/>
    <n v="19.670000000000002"/>
    <n v="16.53"/>
    <n v="-2.1489000000000005E-3"/>
    <n v="0"/>
    <n v="0"/>
    <n v="0"/>
  </r>
  <r>
    <x v="10"/>
    <n v="23"/>
    <n v="2"/>
    <s v="OFF"/>
    <d v="2019-07-23T00:00:00"/>
    <s v="Avg of 4 NM Projects"/>
    <n v="3"/>
    <n v="-0.13"/>
    <n v="-7.3033707865168538E-4"/>
    <n v="18.989999999999998"/>
    <n v="16.440000000000001"/>
    <n v="-2.1372000000000006E-3"/>
    <n v="0"/>
    <n v="0"/>
    <n v="0"/>
  </r>
  <r>
    <x v="10"/>
    <n v="23"/>
    <n v="2"/>
    <s v="OFF"/>
    <d v="2019-07-23T00:00:00"/>
    <s v="Avg of 4 NM Projects"/>
    <n v="4"/>
    <n v="0"/>
    <n v="0"/>
    <n v="18.23"/>
    <n v="16.059999999999999"/>
    <n v="0"/>
    <n v="1"/>
    <n v="0"/>
    <n v="0"/>
  </r>
  <r>
    <x v="10"/>
    <n v="23"/>
    <n v="2"/>
    <s v="OFF"/>
    <d v="2019-07-23T00:00:00"/>
    <s v="Avg of 4 NM Projects"/>
    <n v="5"/>
    <n v="-0.13"/>
    <n v="-7.3033707865168538E-4"/>
    <n v="18.36"/>
    <n v="16.09"/>
    <n v="-2.0916999999999997E-3"/>
    <n v="0"/>
    <n v="0"/>
    <n v="0"/>
  </r>
  <r>
    <x v="10"/>
    <n v="23"/>
    <n v="2"/>
    <s v="OFF"/>
    <d v="2019-07-23T00:00:00"/>
    <s v="Avg of 4 NM Projects"/>
    <n v="6"/>
    <n v="-0.26"/>
    <n v="-1.4606741573033708E-3"/>
    <n v="19.41"/>
    <n v="17.63"/>
    <n v="-4.5837999999999999E-3"/>
    <n v="0"/>
    <n v="0"/>
    <n v="0"/>
  </r>
  <r>
    <x v="10"/>
    <n v="23"/>
    <n v="2"/>
    <s v="OFF"/>
    <d v="2019-07-23T00:00:00"/>
    <s v="Avg of 4 NM Projects"/>
    <n v="7"/>
    <n v="4.3449999999999998"/>
    <n v="2.4410112359550561E-2"/>
    <n v="21.03"/>
    <n v="20.09"/>
    <n v="8.7291049999999995E-2"/>
    <n v="0"/>
    <n v="0"/>
    <n v="0"/>
  </r>
  <r>
    <x v="10"/>
    <n v="23"/>
    <n v="2"/>
    <s v="ON"/>
    <d v="2019-07-23T00:00:00"/>
    <s v="Avg of 4 NM Projects"/>
    <n v="8"/>
    <n v="16.509999999999998"/>
    <n v="9.2752808988764035E-2"/>
    <n v="22.88"/>
    <n v="30.45"/>
    <n v="0.50272949999999994"/>
    <n v="0"/>
    <n v="0"/>
    <n v="0"/>
  </r>
  <r>
    <x v="10"/>
    <n v="23"/>
    <n v="2"/>
    <s v="ON"/>
    <d v="2019-07-23T00:00:00"/>
    <s v="Avg of 4 NM Projects"/>
    <n v="9"/>
    <n v="31.234999999999999"/>
    <n v="0.17547752808988765"/>
    <n v="25.43"/>
    <n v="24.93"/>
    <n v="0.77868854999999992"/>
    <n v="0"/>
    <n v="0"/>
    <n v="0"/>
  </r>
  <r>
    <x v="10"/>
    <n v="23"/>
    <n v="2"/>
    <s v="ON"/>
    <d v="2019-07-23T00:00:00"/>
    <s v="Avg of 4 NM Projects"/>
    <n v="10"/>
    <n v="46.204999999999998"/>
    <n v="0.25957865168539324"/>
    <n v="29.35"/>
    <n v="31.86"/>
    <n v="1.4720912999999998"/>
    <n v="0"/>
    <n v="0"/>
    <n v="0"/>
  </r>
  <r>
    <x v="10"/>
    <n v="23"/>
    <n v="2"/>
    <s v="ON"/>
    <d v="2019-07-23T00:00:00"/>
    <s v="Avg of 4 NM Projects"/>
    <n v="11"/>
    <n v="70.655000000000001"/>
    <n v="0.39693820224719101"/>
    <n v="28.48"/>
    <n v="23.77"/>
    <n v="1.67946935"/>
    <n v="0"/>
    <n v="0"/>
    <n v="0"/>
  </r>
  <r>
    <x v="10"/>
    <n v="23"/>
    <n v="2"/>
    <s v="ON"/>
    <d v="2019-07-23T00:00:00"/>
    <s v="Avg of 4 NM Projects"/>
    <n v="12"/>
    <n v="86.78"/>
    <n v="0.48752808988764046"/>
    <n v="28.51"/>
    <n v="21.67"/>
    <n v="1.8805226000000002"/>
    <n v="0"/>
    <n v="0"/>
    <n v="0"/>
  </r>
  <r>
    <x v="10"/>
    <n v="23"/>
    <n v="2"/>
    <s v="ON"/>
    <d v="2019-07-23T00:00:00"/>
    <s v="Avg of 4 NM Projects"/>
    <n v="13"/>
    <n v="102.535"/>
    <n v="0.57603932584269657"/>
    <n v="23.27"/>
    <n v="18.8"/>
    <n v="1.9276579999999999"/>
    <n v="0"/>
    <n v="1"/>
    <n v="0"/>
  </r>
  <r>
    <x v="10"/>
    <n v="23"/>
    <n v="2"/>
    <s v="ON"/>
    <d v="2019-07-23T00:00:00"/>
    <s v="Avg of 4 NM Projects"/>
    <n v="14"/>
    <n v="91.139999999999986"/>
    <n v="0.5120224719101123"/>
    <n v="26.79"/>
    <n v="19.29"/>
    <n v="1.7580905999999998"/>
    <n v="0"/>
    <n v="1"/>
    <n v="0"/>
  </r>
  <r>
    <x v="10"/>
    <n v="23"/>
    <n v="2"/>
    <s v="ON"/>
    <d v="2019-07-23T00:00:00"/>
    <s v="Avg of 4 NM Projects"/>
    <n v="15"/>
    <n v="66.56"/>
    <n v="0.37393258426966292"/>
    <n v="28.26"/>
    <n v="18.920000000000002"/>
    <n v="1.2593152000000003"/>
    <n v="0"/>
    <n v="0"/>
    <n v="0"/>
  </r>
  <r>
    <x v="10"/>
    <n v="23"/>
    <n v="2"/>
    <s v="ON"/>
    <d v="2019-07-23T00:00:00"/>
    <s v="Avg of 4 NM Projects"/>
    <n v="16"/>
    <n v="55.165000000000006"/>
    <n v="0.3099157303370787"/>
    <n v="28.49"/>
    <n v="20.16"/>
    <n v="1.1121264000000002"/>
    <n v="0"/>
    <n v="0"/>
    <n v="0"/>
  </r>
  <r>
    <x v="10"/>
    <n v="23"/>
    <n v="2"/>
    <s v="ON"/>
    <d v="2019-07-23T00:00:00"/>
    <s v="Avg of 4 NM Projects"/>
    <n v="17"/>
    <n v="47.745000000000005"/>
    <n v="0.26823033707865174"/>
    <n v="28.51"/>
    <n v="21.35"/>
    <n v="1.0193557500000001"/>
    <n v="0"/>
    <n v="0"/>
    <n v="0"/>
  </r>
  <r>
    <x v="10"/>
    <n v="23"/>
    <n v="2"/>
    <s v="ON"/>
    <d v="2019-07-23T00:00:00"/>
    <s v="Avg of 4 NM Projects"/>
    <n v="18"/>
    <n v="36.355000000000004"/>
    <n v="0.20424157303370788"/>
    <n v="31.11"/>
    <n v="21.7"/>
    <n v="0.78890349999999998"/>
    <n v="0"/>
    <n v="0"/>
    <n v="0"/>
  </r>
  <r>
    <x v="10"/>
    <n v="23"/>
    <n v="2"/>
    <s v="ON"/>
    <d v="2019-07-23T00:00:00"/>
    <s v="Avg of 4 NM Projects"/>
    <n v="19"/>
    <n v="20.355"/>
    <n v="0.11435393258426967"/>
    <n v="29.08"/>
    <n v="20.48"/>
    <n v="0.41687040000000003"/>
    <n v="0"/>
    <n v="0"/>
    <n v="0"/>
  </r>
  <r>
    <x v="10"/>
    <n v="23"/>
    <n v="2"/>
    <s v="ON"/>
    <d v="2019-07-23T00:00:00"/>
    <s v="Avg of 4 NM Projects"/>
    <n v="20"/>
    <n v="5.8849999999999998"/>
    <n v="3.3061797752808986E-2"/>
    <n v="26.29"/>
    <n v="19.41"/>
    <n v="0.11422785000000001"/>
    <n v="0"/>
    <n v="0"/>
    <n v="0"/>
  </r>
  <r>
    <x v="10"/>
    <n v="23"/>
    <n v="2"/>
    <s v="ON"/>
    <d v="2019-07-23T00:00:00"/>
    <s v="Avg of 4 NM Projects"/>
    <n v="21"/>
    <n v="0"/>
    <n v="0"/>
    <n v="27.79"/>
    <n v="19.48"/>
    <n v="0"/>
    <n v="1"/>
    <n v="0"/>
    <n v="0"/>
  </r>
  <r>
    <x v="10"/>
    <n v="23"/>
    <n v="2"/>
    <s v="ON"/>
    <d v="2019-07-23T00:00:00"/>
    <s v="Avg of 4 NM Projects"/>
    <n v="22"/>
    <n v="-0.13"/>
    <n v="-7.3033707865168538E-4"/>
    <n v="25.5"/>
    <n v="19.8"/>
    <n v="-2.5740000000000003E-3"/>
    <n v="0"/>
    <n v="0"/>
    <n v="0"/>
  </r>
  <r>
    <x v="10"/>
    <n v="23"/>
    <n v="2"/>
    <s v="ON"/>
    <d v="2019-07-23T00:00:00"/>
    <s v="Avg of 4 NM Projects"/>
    <n v="23"/>
    <n v="-0.13"/>
    <n v="-7.3033707865168538E-4"/>
    <n v="23.03"/>
    <n v="18.39"/>
    <n v="-2.3907000000000004E-3"/>
    <n v="0"/>
    <n v="0"/>
    <n v="0"/>
  </r>
  <r>
    <x v="10"/>
    <n v="23"/>
    <n v="2"/>
    <s v="OFF"/>
    <d v="2019-07-23T00:00:00"/>
    <s v="Avg of 4 NM Projects"/>
    <n v="24"/>
    <n v="0"/>
    <n v="0"/>
    <n v="23.41"/>
    <n v="16.79"/>
    <n v="0"/>
    <n v="1"/>
    <n v="0"/>
    <n v="0"/>
  </r>
  <r>
    <x v="10"/>
    <n v="24"/>
    <n v="3"/>
    <s v="OFF"/>
    <d v="2019-07-24T00:00:00"/>
    <s v="Avg of 4 NM Projects"/>
    <n v="1"/>
    <n v="-0.13"/>
    <n v="-7.3033707865168538E-4"/>
    <n v="18.2"/>
    <n v="16.97"/>
    <n v="-2.2060999999999999E-3"/>
    <n v="0"/>
    <n v="0"/>
    <n v="0"/>
  </r>
  <r>
    <x v="10"/>
    <n v="24"/>
    <n v="3"/>
    <s v="OFF"/>
    <d v="2019-07-24T00:00:00"/>
    <s v="Avg of 4 NM Projects"/>
    <n v="2"/>
    <n v="-0.13"/>
    <n v="-7.3033707865168538E-4"/>
    <n v="17.48"/>
    <n v="16.22"/>
    <n v="-2.1086E-3"/>
    <n v="0"/>
    <n v="0"/>
    <n v="0"/>
  </r>
  <r>
    <x v="10"/>
    <n v="24"/>
    <n v="3"/>
    <s v="OFF"/>
    <d v="2019-07-24T00:00:00"/>
    <s v="Avg of 4 NM Projects"/>
    <n v="3"/>
    <n v="0"/>
    <n v="0"/>
    <n v="15.64"/>
    <n v="15.06"/>
    <n v="0"/>
    <n v="1"/>
    <n v="0"/>
    <n v="0"/>
  </r>
  <r>
    <x v="10"/>
    <n v="24"/>
    <n v="3"/>
    <s v="OFF"/>
    <d v="2019-07-24T00:00:00"/>
    <s v="Avg of 4 NM Projects"/>
    <n v="4"/>
    <n v="0"/>
    <n v="0"/>
    <n v="15.32"/>
    <n v="10.06"/>
    <n v="0"/>
    <n v="1"/>
    <n v="0"/>
    <n v="0"/>
  </r>
  <r>
    <x v="10"/>
    <n v="24"/>
    <n v="3"/>
    <s v="OFF"/>
    <d v="2019-07-24T00:00:00"/>
    <s v="Avg of 4 NM Projects"/>
    <n v="5"/>
    <n v="-0.13"/>
    <n v="-7.3033707865168538E-4"/>
    <n v="16.53"/>
    <n v="15.16"/>
    <n v="-1.9708E-3"/>
    <n v="0"/>
    <n v="0"/>
    <n v="0"/>
  </r>
  <r>
    <x v="10"/>
    <n v="24"/>
    <n v="3"/>
    <s v="OFF"/>
    <d v="2019-07-24T00:00:00"/>
    <s v="Avg of 4 NM Projects"/>
    <n v="6"/>
    <n v="-0.13"/>
    <n v="-7.3033707865168538E-4"/>
    <n v="16.98"/>
    <n v="16.350000000000001"/>
    <n v="-2.1255000000000002E-3"/>
    <n v="0"/>
    <n v="0"/>
    <n v="0"/>
  </r>
  <r>
    <x v="10"/>
    <n v="24"/>
    <n v="3"/>
    <s v="OFF"/>
    <d v="2019-07-24T00:00:00"/>
    <s v="Avg of 4 NM Projects"/>
    <n v="7"/>
    <n v="9.08"/>
    <n v="5.1011235955056182E-2"/>
    <n v="20.350000000000001"/>
    <n v="18.170000000000002"/>
    <n v="0.16498360000000004"/>
    <n v="0"/>
    <n v="0"/>
    <n v="0"/>
  </r>
  <r>
    <x v="10"/>
    <n v="24"/>
    <n v="3"/>
    <s v="ON"/>
    <d v="2019-07-24T00:00:00"/>
    <s v="Avg of 4 NM Projects"/>
    <n v="8"/>
    <n v="41.344999999999999"/>
    <n v="0.23227528089887639"/>
    <n v="22.15"/>
    <n v="18.88"/>
    <n v="0.78059359999999989"/>
    <n v="0"/>
    <n v="0"/>
    <n v="0"/>
  </r>
  <r>
    <x v="10"/>
    <n v="24"/>
    <n v="3"/>
    <s v="ON"/>
    <d v="2019-07-24T00:00:00"/>
    <s v="Avg of 4 NM Projects"/>
    <n v="9"/>
    <n v="77.819999999999993"/>
    <n v="0.437191011235955"/>
    <n v="22.14"/>
    <n v="23.51"/>
    <n v="1.8295481999999998"/>
    <n v="0"/>
    <n v="0"/>
    <n v="0"/>
  </r>
  <r>
    <x v="10"/>
    <n v="24"/>
    <n v="3"/>
    <s v="ON"/>
    <d v="2019-07-24T00:00:00"/>
    <s v="Avg of 4 NM Projects"/>
    <n v="10"/>
    <n v="116.22000000000001"/>
    <n v="0.6529213483146068"/>
    <n v="22.15"/>
    <n v="19.43"/>
    <n v="2.2581546000000001"/>
    <n v="0"/>
    <n v="1"/>
    <n v="0"/>
  </r>
  <r>
    <x v="10"/>
    <n v="24"/>
    <n v="3"/>
    <s v="ON"/>
    <d v="2019-07-24T00:00:00"/>
    <s v="Avg of 4 NM Projects"/>
    <n v="11"/>
    <n v="135.04"/>
    <n v="0.75865168539325833"/>
    <n v="22.09"/>
    <n v="19.89"/>
    <n v="2.6859456000000002"/>
    <n v="0"/>
    <n v="1"/>
    <n v="0"/>
  </r>
  <r>
    <x v="10"/>
    <n v="24"/>
    <n v="3"/>
    <s v="ON"/>
    <d v="2019-07-24T00:00:00"/>
    <s v="Avg of 4 NM Projects"/>
    <n v="12"/>
    <n v="134.38999999999999"/>
    <n v="0.75499999999999989"/>
    <n v="22.65"/>
    <n v="25.53"/>
    <n v="3.4309766999999995"/>
    <n v="0"/>
    <n v="1"/>
    <n v="0"/>
  </r>
  <r>
    <x v="10"/>
    <n v="24"/>
    <n v="3"/>
    <s v="ON"/>
    <d v="2019-07-24T00:00:00"/>
    <s v="Avg of 4 NM Projects"/>
    <n v="13"/>
    <n v="105.35000000000001"/>
    <n v="0.59185393258426966"/>
    <n v="22.66"/>
    <n v="25.04"/>
    <n v="2.6379639999999998"/>
    <n v="0"/>
    <n v="1"/>
    <n v="0"/>
  </r>
  <r>
    <x v="10"/>
    <n v="24"/>
    <n v="3"/>
    <s v="ON"/>
    <d v="2019-07-24T00:00:00"/>
    <s v="Avg of 4 NM Projects"/>
    <n v="14"/>
    <n v="120.32499999999999"/>
    <n v="0.67598314606741572"/>
    <n v="24.69"/>
    <n v="33.68"/>
    <n v="4.0525459999999995"/>
    <n v="0"/>
    <n v="1"/>
    <n v="0"/>
  </r>
  <r>
    <x v="10"/>
    <n v="24"/>
    <n v="3"/>
    <s v="ON"/>
    <d v="2019-07-24T00:00:00"/>
    <s v="Avg of 4 NM Projects"/>
    <n v="15"/>
    <n v="117.63"/>
    <n v="0.66084269662921347"/>
    <n v="30.95"/>
    <n v="35.520000000000003"/>
    <n v="4.1782176"/>
    <n v="0"/>
    <n v="1"/>
    <n v="0"/>
  </r>
  <r>
    <x v="10"/>
    <n v="24"/>
    <n v="3"/>
    <s v="ON"/>
    <d v="2019-07-24T00:00:00"/>
    <s v="Avg of 4 NM Projects"/>
    <n v="16"/>
    <n v="108.29"/>
    <n v="0.60837078651685395"/>
    <n v="31.74"/>
    <n v="39.01"/>
    <n v="4.2243928999999998"/>
    <n v="0"/>
    <n v="1"/>
    <n v="0"/>
  </r>
  <r>
    <x v="10"/>
    <n v="24"/>
    <n v="3"/>
    <s v="ON"/>
    <d v="2019-07-24T00:00:00"/>
    <s v="Avg of 4 NM Projects"/>
    <n v="17"/>
    <n v="83.965000000000003"/>
    <n v="0.47171348314606742"/>
    <n v="33.94"/>
    <n v="31.19"/>
    <n v="2.6188683500000001"/>
    <n v="0"/>
    <n v="0"/>
    <n v="0"/>
  </r>
  <r>
    <x v="10"/>
    <n v="24"/>
    <n v="3"/>
    <s v="ON"/>
    <d v="2019-07-24T00:00:00"/>
    <s v="Avg of 4 NM Projects"/>
    <n v="18"/>
    <n v="61.695"/>
    <n v="0.3466011235955056"/>
    <n v="37.97"/>
    <n v="28.4"/>
    <n v="1.752138"/>
    <n v="0"/>
    <n v="0"/>
    <n v="0"/>
  </r>
  <r>
    <x v="10"/>
    <n v="24"/>
    <n v="3"/>
    <s v="ON"/>
    <d v="2019-07-24T00:00:00"/>
    <s v="Avg of 4 NM Projects"/>
    <n v="19"/>
    <n v="27.905000000000001"/>
    <n v="0.15676966292134831"/>
    <n v="35.159999999999997"/>
    <n v="45.89"/>
    <n v="1.2805604500000001"/>
    <n v="0"/>
    <n v="0"/>
    <n v="0"/>
  </r>
  <r>
    <x v="10"/>
    <n v="24"/>
    <n v="3"/>
    <s v="ON"/>
    <d v="2019-07-24T00:00:00"/>
    <s v="Avg of 4 NM Projects"/>
    <n v="20"/>
    <n v="6.7850000000000001"/>
    <n v="3.8117977528089889E-2"/>
    <n v="31.47"/>
    <n v="31.75"/>
    <n v="0.21542375000000002"/>
    <n v="0"/>
    <n v="0"/>
    <n v="0"/>
  </r>
  <r>
    <x v="10"/>
    <n v="24"/>
    <n v="3"/>
    <s v="ON"/>
    <d v="2019-07-24T00:00:00"/>
    <s v="Avg of 4 NM Projects"/>
    <n v="21"/>
    <n v="0"/>
    <n v="0"/>
    <n v="30.88"/>
    <n v="22.75"/>
    <n v="0"/>
    <n v="1"/>
    <n v="0"/>
    <n v="0"/>
  </r>
  <r>
    <x v="10"/>
    <n v="24"/>
    <n v="3"/>
    <s v="ON"/>
    <d v="2019-07-24T00:00:00"/>
    <s v="Avg of 4 NM Projects"/>
    <n v="22"/>
    <n v="-0.26"/>
    <n v="-1.4606741573033708E-3"/>
    <n v="23.69"/>
    <n v="24.59"/>
    <n v="-6.3933999999999996E-3"/>
    <n v="0"/>
    <n v="0"/>
    <n v="0"/>
  </r>
  <r>
    <x v="10"/>
    <n v="24"/>
    <n v="3"/>
    <s v="ON"/>
    <d v="2019-07-24T00:00:00"/>
    <s v="Avg of 4 NM Projects"/>
    <n v="23"/>
    <n v="-0.13"/>
    <n v="-7.3033707865168538E-4"/>
    <n v="22.18"/>
    <n v="21.12"/>
    <n v="-2.7456E-3"/>
    <n v="0"/>
    <n v="0"/>
    <n v="0"/>
  </r>
  <r>
    <x v="10"/>
    <n v="24"/>
    <n v="3"/>
    <s v="OFF"/>
    <d v="2019-07-24T00:00:00"/>
    <s v="Avg of 4 NM Projects"/>
    <n v="24"/>
    <n v="0"/>
    <n v="0"/>
    <n v="21.99"/>
    <n v="19.239999999999998"/>
    <n v="0"/>
    <n v="1"/>
    <n v="0"/>
    <n v="0"/>
  </r>
  <r>
    <x v="10"/>
    <n v="25"/>
    <n v="4"/>
    <s v="OFF"/>
    <d v="2019-07-25T00:00:00"/>
    <s v="Avg of 4 NM Projects"/>
    <n v="1"/>
    <n v="-0.13"/>
    <n v="-7.3033707865168538E-4"/>
    <n v="18.940000000000001"/>
    <n v="16.899999999999999"/>
    <n v="-2.1970000000000002E-3"/>
    <n v="0"/>
    <n v="0"/>
    <n v="0"/>
  </r>
  <r>
    <x v="10"/>
    <n v="25"/>
    <n v="4"/>
    <s v="OFF"/>
    <d v="2019-07-25T00:00:00"/>
    <s v="Avg of 4 NM Projects"/>
    <n v="2"/>
    <n v="0"/>
    <n v="0"/>
    <n v="17.73"/>
    <n v="17.14"/>
    <n v="0"/>
    <n v="1"/>
    <n v="0"/>
    <n v="0"/>
  </r>
  <r>
    <x v="10"/>
    <n v="25"/>
    <n v="4"/>
    <s v="OFF"/>
    <d v="2019-07-25T00:00:00"/>
    <s v="Avg of 4 NM Projects"/>
    <n v="3"/>
    <n v="0"/>
    <n v="0"/>
    <n v="17.21"/>
    <n v="17.18"/>
    <n v="0"/>
    <n v="1"/>
    <n v="0"/>
    <n v="0"/>
  </r>
  <r>
    <x v="10"/>
    <n v="25"/>
    <n v="4"/>
    <s v="OFF"/>
    <d v="2019-07-25T00:00:00"/>
    <s v="Avg of 4 NM Projects"/>
    <n v="4"/>
    <n v="0"/>
    <n v="0"/>
    <n v="16.87"/>
    <n v="17.11"/>
    <n v="0"/>
    <n v="1"/>
    <n v="0"/>
    <n v="0"/>
  </r>
  <r>
    <x v="10"/>
    <n v="25"/>
    <n v="4"/>
    <s v="OFF"/>
    <d v="2019-07-25T00:00:00"/>
    <s v="Avg of 4 NM Projects"/>
    <n v="5"/>
    <n v="-0.26"/>
    <n v="-1.4606741573033708E-3"/>
    <n v="16.21"/>
    <n v="17"/>
    <n v="-4.4200000000000003E-3"/>
    <n v="0"/>
    <n v="0"/>
    <n v="0"/>
  </r>
  <r>
    <x v="10"/>
    <n v="25"/>
    <n v="4"/>
    <s v="OFF"/>
    <d v="2019-07-25T00:00:00"/>
    <s v="Avg of 4 NM Projects"/>
    <n v="6"/>
    <n v="0.13"/>
    <n v="7.3033707865168538E-4"/>
    <n v="17.260000000000002"/>
    <n v="17.59"/>
    <n v="2.2867E-3"/>
    <n v="0"/>
    <n v="0"/>
    <n v="0"/>
  </r>
  <r>
    <x v="10"/>
    <n v="25"/>
    <n v="4"/>
    <s v="OFF"/>
    <d v="2019-07-25T00:00:00"/>
    <s v="Avg of 4 NM Projects"/>
    <n v="7"/>
    <n v="8.7050000000000001"/>
    <n v="4.8904494382022469E-2"/>
    <n v="17.75"/>
    <n v="16.510000000000002"/>
    <n v="0.14371955000000003"/>
    <n v="0"/>
    <n v="0"/>
    <n v="0"/>
  </r>
  <r>
    <x v="10"/>
    <n v="25"/>
    <n v="4"/>
    <s v="ON"/>
    <d v="2019-07-25T00:00:00"/>
    <s v="Avg of 4 NM Projects"/>
    <n v="8"/>
    <n v="29.82"/>
    <n v="0.16752808988764045"/>
    <n v="21.12"/>
    <n v="19.23"/>
    <n v="0.57343860000000002"/>
    <n v="0"/>
    <n v="0"/>
    <n v="0"/>
  </r>
  <r>
    <x v="10"/>
    <n v="25"/>
    <n v="4"/>
    <s v="ON"/>
    <d v="2019-07-25T00:00:00"/>
    <s v="Avg of 4 NM Projects"/>
    <n v="9"/>
    <n v="59.65"/>
    <n v="0.33511235955056179"/>
    <n v="23.11"/>
    <n v="18.03"/>
    <n v="1.0754895000000002"/>
    <n v="0"/>
    <n v="0"/>
    <n v="0"/>
  </r>
  <r>
    <x v="10"/>
    <n v="25"/>
    <n v="4"/>
    <s v="ON"/>
    <d v="2019-07-25T00:00:00"/>
    <s v="Avg of 4 NM Projects"/>
    <n v="10"/>
    <n v="67.070000000000007"/>
    <n v="0.37679775280898881"/>
    <n v="20.67"/>
    <n v="19.68"/>
    <n v="1.3199376000000003"/>
    <n v="0"/>
    <n v="0"/>
    <n v="0"/>
  </r>
  <r>
    <x v="10"/>
    <n v="25"/>
    <n v="4"/>
    <s v="ON"/>
    <d v="2019-07-25T00:00:00"/>
    <s v="Avg of 4 NM Projects"/>
    <n v="11"/>
    <n v="89.47"/>
    <n v="0.50264044943820219"/>
    <n v="21.54"/>
    <n v="26.23"/>
    <n v="2.3467981"/>
    <n v="0"/>
    <n v="1"/>
    <n v="0"/>
  </r>
  <r>
    <x v="10"/>
    <n v="25"/>
    <n v="4"/>
    <s v="ON"/>
    <d v="2019-07-25T00:00:00"/>
    <s v="Avg of 4 NM Projects"/>
    <n v="12"/>
    <n v="94.34"/>
    <n v="0.53"/>
    <n v="21.77"/>
    <n v="29.16"/>
    <n v="2.7509543999999999"/>
    <n v="0"/>
    <n v="1"/>
    <n v="0"/>
  </r>
  <r>
    <x v="10"/>
    <n v="25"/>
    <n v="4"/>
    <s v="ON"/>
    <d v="2019-07-25T00:00:00"/>
    <s v="Avg of 4 NM Projects"/>
    <n v="13"/>
    <n v="94.594999999999999"/>
    <n v="0.53143258426966289"/>
    <n v="23.25"/>
    <n v="32.659999999999997"/>
    <n v="3.0894727"/>
    <n v="0"/>
    <n v="1"/>
    <n v="0"/>
  </r>
  <r>
    <x v="10"/>
    <n v="25"/>
    <n v="4"/>
    <s v="ON"/>
    <d v="2019-07-25T00:00:00"/>
    <s v="Avg of 4 NM Projects"/>
    <n v="14"/>
    <n v="95.10499999999999"/>
    <n v="0.53429775280898872"/>
    <n v="27.6"/>
    <n v="30.89"/>
    <n v="2.9377934499999996"/>
    <n v="0"/>
    <n v="1"/>
    <n v="0"/>
  </r>
  <r>
    <x v="10"/>
    <n v="25"/>
    <n v="4"/>
    <s v="ON"/>
    <d v="2019-07-25T00:00:00"/>
    <s v="Avg of 4 NM Projects"/>
    <n v="15"/>
    <n v="65.284999999999997"/>
    <n v="0.36676966292134827"/>
    <n v="31.85"/>
    <n v="27.2"/>
    <n v="1.775752"/>
    <n v="0"/>
    <n v="0"/>
    <n v="0"/>
  </r>
  <r>
    <x v="10"/>
    <n v="25"/>
    <n v="4"/>
    <s v="ON"/>
    <d v="2019-07-25T00:00:00"/>
    <s v="Avg of 4 NM Projects"/>
    <n v="16"/>
    <n v="76.295000000000002"/>
    <n v="0.42862359550561796"/>
    <n v="32.57"/>
    <n v="32.56"/>
    <n v="2.4841652000000005"/>
    <n v="0"/>
    <n v="0"/>
    <n v="0"/>
  </r>
  <r>
    <x v="10"/>
    <n v="25"/>
    <n v="4"/>
    <s v="ON"/>
    <d v="2019-07-25T00:00:00"/>
    <s v="Avg of 4 NM Projects"/>
    <n v="17"/>
    <n v="52.74499999999999"/>
    <n v="0.29632022471910108"/>
    <n v="37.729999999999997"/>
    <n v="41.26"/>
    <n v="2.1762586999999995"/>
    <n v="0"/>
    <n v="0"/>
    <n v="0"/>
  </r>
  <r>
    <x v="10"/>
    <n v="25"/>
    <n v="4"/>
    <s v="ON"/>
    <d v="2019-07-25T00:00:00"/>
    <s v="Avg of 4 NM Projects"/>
    <n v="18"/>
    <n v="44.16"/>
    <n v="0.24808988764044942"/>
    <n v="37.200000000000003"/>
    <n v="56.83"/>
    <n v="2.5096127999999998"/>
    <n v="0"/>
    <n v="0"/>
    <n v="0"/>
  </r>
  <r>
    <x v="10"/>
    <n v="25"/>
    <n v="4"/>
    <s v="ON"/>
    <d v="2019-07-25T00:00:00"/>
    <s v="Avg of 4 NM Projects"/>
    <n v="19"/>
    <n v="19.579999999999998"/>
    <n v="0.10999999999999999"/>
    <n v="34.94"/>
    <n v="36.130000000000003"/>
    <n v="0.70742539999999998"/>
    <n v="0"/>
    <n v="0"/>
    <n v="0"/>
  </r>
  <r>
    <x v="10"/>
    <n v="25"/>
    <n v="4"/>
    <s v="ON"/>
    <d v="2019-07-25T00:00:00"/>
    <s v="Avg of 4 NM Projects"/>
    <n v="20"/>
    <n v="4.0949999999999998"/>
    <n v="2.3005617977528089E-2"/>
    <n v="34.14"/>
    <n v="38.46"/>
    <n v="0.15749369999999999"/>
    <n v="0"/>
    <n v="0"/>
    <n v="0"/>
  </r>
  <r>
    <x v="10"/>
    <n v="25"/>
    <n v="4"/>
    <s v="ON"/>
    <d v="2019-07-25T00:00:00"/>
    <s v="Avg of 4 NM Projects"/>
    <n v="21"/>
    <n v="-0.13"/>
    <n v="-7.3033707865168538E-4"/>
    <n v="32.07"/>
    <n v="33.729999999999997"/>
    <n v="-4.3848999999999997E-3"/>
    <n v="0"/>
    <n v="0"/>
    <n v="0"/>
  </r>
  <r>
    <x v="10"/>
    <n v="25"/>
    <n v="4"/>
    <s v="ON"/>
    <d v="2019-07-25T00:00:00"/>
    <s v="Avg of 4 NM Projects"/>
    <n v="22"/>
    <n v="-0.13"/>
    <n v="-7.3033707865168538E-4"/>
    <n v="29.48"/>
    <n v="30.91"/>
    <n v="-4.0182999999999998E-3"/>
    <n v="0"/>
    <n v="0"/>
    <n v="0"/>
  </r>
  <r>
    <x v="10"/>
    <n v="25"/>
    <n v="4"/>
    <s v="ON"/>
    <d v="2019-07-25T00:00:00"/>
    <s v="Avg of 4 NM Projects"/>
    <n v="23"/>
    <n v="0"/>
    <n v="0"/>
    <n v="22.77"/>
    <n v="22.7"/>
    <n v="0"/>
    <n v="1"/>
    <n v="0"/>
    <n v="0"/>
  </r>
  <r>
    <x v="10"/>
    <n v="25"/>
    <n v="4"/>
    <s v="OFF"/>
    <d v="2019-07-25T00:00:00"/>
    <s v="Avg of 4 NM Projects"/>
    <n v="24"/>
    <n v="0"/>
    <n v="0"/>
    <n v="22.18"/>
    <n v="18.809999999999999"/>
    <n v="0"/>
    <n v="1"/>
    <n v="0"/>
    <n v="0"/>
  </r>
  <r>
    <x v="10"/>
    <n v="26"/>
    <n v="5"/>
    <s v="OFF"/>
    <d v="2019-07-26T00:00:00"/>
    <s v="Avg of 4 NM Projects"/>
    <n v="1"/>
    <n v="0"/>
    <n v="0"/>
    <n v="21.21"/>
    <n v="19.47"/>
    <n v="0"/>
    <n v="1"/>
    <n v="0"/>
    <n v="0"/>
  </r>
  <r>
    <x v="10"/>
    <n v="26"/>
    <n v="5"/>
    <s v="OFF"/>
    <d v="2019-07-26T00:00:00"/>
    <s v="Avg of 4 NM Projects"/>
    <n v="2"/>
    <n v="0"/>
    <n v="0"/>
    <n v="19.84"/>
    <n v="21.5"/>
    <n v="0"/>
    <n v="1"/>
    <n v="0"/>
    <n v="0"/>
  </r>
  <r>
    <x v="10"/>
    <n v="26"/>
    <n v="5"/>
    <s v="OFF"/>
    <d v="2019-07-26T00:00:00"/>
    <s v="Avg of 4 NM Projects"/>
    <n v="3"/>
    <n v="-0.26"/>
    <n v="-1.4606741573033708E-3"/>
    <n v="18.46"/>
    <n v="22.18"/>
    <n v="-5.7667999999999999E-3"/>
    <n v="0"/>
    <n v="0"/>
    <n v="0"/>
  </r>
  <r>
    <x v="10"/>
    <n v="26"/>
    <n v="5"/>
    <s v="OFF"/>
    <d v="2019-07-26T00:00:00"/>
    <s v="Avg of 4 NM Projects"/>
    <n v="4"/>
    <n v="-0.13"/>
    <n v="-7.3033707865168538E-4"/>
    <n v="17.97"/>
    <n v="20.46"/>
    <n v="-2.6598000000000004E-3"/>
    <n v="0"/>
    <n v="0"/>
    <n v="0"/>
  </r>
  <r>
    <x v="10"/>
    <n v="26"/>
    <n v="5"/>
    <s v="OFF"/>
    <d v="2019-07-26T00:00:00"/>
    <s v="Avg of 4 NM Projects"/>
    <n v="5"/>
    <n v="-0.13"/>
    <n v="-7.3033707865168538E-4"/>
    <n v="17.54"/>
    <n v="21.66"/>
    <n v="-2.8158000000000002E-3"/>
    <n v="0"/>
    <n v="0"/>
    <n v="0"/>
  </r>
  <r>
    <x v="10"/>
    <n v="26"/>
    <n v="5"/>
    <s v="OFF"/>
    <d v="2019-07-26T00:00:00"/>
    <s v="Avg of 4 NM Projects"/>
    <n v="6"/>
    <n v="-0.13"/>
    <n v="-7.3033707865168538E-4"/>
    <n v="19.02"/>
    <n v="35.659999999999997"/>
    <n v="-4.6357999999999998E-3"/>
    <n v="0"/>
    <n v="0"/>
    <n v="0"/>
  </r>
  <r>
    <x v="10"/>
    <n v="26"/>
    <n v="5"/>
    <s v="OFF"/>
    <d v="2019-07-26T00:00:00"/>
    <s v="Avg of 4 NM Projects"/>
    <n v="7"/>
    <n v="6.4050000000000011"/>
    <n v="3.5983146067415733E-2"/>
    <n v="20.77"/>
    <n v="32.99"/>
    <n v="0.21130095000000007"/>
    <n v="0"/>
    <n v="0"/>
    <n v="0"/>
  </r>
  <r>
    <x v="10"/>
    <n v="26"/>
    <n v="5"/>
    <s v="ON"/>
    <d v="2019-07-26T00:00:00"/>
    <s v="Avg of 4 NM Projects"/>
    <n v="8"/>
    <n v="26.75"/>
    <n v="0.1502808988764045"/>
    <n v="21.49"/>
    <n v="24.03"/>
    <n v="0.64280250000000005"/>
    <n v="0"/>
    <n v="0"/>
    <n v="0"/>
  </r>
  <r>
    <x v="10"/>
    <n v="26"/>
    <n v="5"/>
    <s v="ON"/>
    <d v="2019-07-26T00:00:00"/>
    <s v="Avg of 4 NM Projects"/>
    <n v="9"/>
    <n v="51.584999999999994"/>
    <n v="0.2898033707865168"/>
    <n v="21.74"/>
    <n v="21.06"/>
    <n v="1.0863801"/>
    <n v="0"/>
    <n v="0"/>
    <n v="0"/>
  </r>
  <r>
    <x v="10"/>
    <n v="26"/>
    <n v="5"/>
    <s v="ON"/>
    <d v="2019-07-26T00:00:00"/>
    <s v="Avg of 4 NM Projects"/>
    <n v="10"/>
    <n v="72.835000000000008"/>
    <n v="0.40918539325842701"/>
    <n v="22.37"/>
    <n v="29.42"/>
    <n v="2.1428057000000003"/>
    <n v="0"/>
    <n v="0"/>
    <n v="0"/>
  </r>
  <r>
    <x v="10"/>
    <n v="26"/>
    <n v="5"/>
    <s v="ON"/>
    <d v="2019-07-26T00:00:00"/>
    <s v="Avg of 4 NM Projects"/>
    <n v="11"/>
    <n v="83.325000000000003"/>
    <n v="0.46811797752808992"/>
    <n v="24.28"/>
    <n v="34.06"/>
    <n v="2.8380494999999999"/>
    <n v="0"/>
    <n v="0"/>
    <n v="0"/>
  </r>
  <r>
    <x v="10"/>
    <n v="26"/>
    <n v="5"/>
    <s v="ON"/>
    <d v="2019-07-26T00:00:00"/>
    <s v="Avg of 4 NM Projects"/>
    <n v="12"/>
    <n v="94.460000000000008"/>
    <n v="0.53067415730337086"/>
    <n v="26.8"/>
    <n v="36.24"/>
    <n v="3.4232304000000005"/>
    <n v="0"/>
    <n v="1"/>
    <n v="0"/>
  </r>
  <r>
    <x v="10"/>
    <n v="26"/>
    <n v="5"/>
    <s v="ON"/>
    <d v="2019-07-26T00:00:00"/>
    <s v="Avg of 4 NM Projects"/>
    <n v="13"/>
    <n v="101.38"/>
    <n v="0.56955056179775276"/>
    <n v="27.91"/>
    <n v="29.24"/>
    <n v="2.9643511999999994"/>
    <n v="0"/>
    <n v="1"/>
    <n v="0"/>
  </r>
  <r>
    <x v="10"/>
    <n v="26"/>
    <n v="5"/>
    <s v="ON"/>
    <d v="2019-07-26T00:00:00"/>
    <s v="Avg of 4 NM Projects"/>
    <n v="14"/>
    <n v="95.745000000000005"/>
    <n v="0.53789325842696634"/>
    <n v="32.75"/>
    <n v="31.81"/>
    <n v="3.0456484500000003"/>
    <n v="0"/>
    <n v="1"/>
    <n v="0"/>
  </r>
  <r>
    <x v="10"/>
    <n v="26"/>
    <n v="5"/>
    <s v="ON"/>
    <d v="2019-07-26T00:00:00"/>
    <s v="Avg of 4 NM Projects"/>
    <n v="15"/>
    <n v="83.45"/>
    <n v="0.46882022471910112"/>
    <n v="37.6"/>
    <n v="27.23"/>
    <n v="2.2723434999999998"/>
    <n v="0"/>
    <n v="0"/>
    <n v="0"/>
  </r>
  <r>
    <x v="10"/>
    <n v="26"/>
    <n v="5"/>
    <s v="ON"/>
    <d v="2019-07-26T00:00:00"/>
    <s v="Avg of 4 NM Projects"/>
    <n v="16"/>
    <n v="75.650000000000006"/>
    <n v="0.42500000000000004"/>
    <n v="38.93"/>
    <n v="29.53"/>
    <n v="2.2339445000000002"/>
    <n v="0"/>
    <n v="0"/>
    <n v="0"/>
  </r>
  <r>
    <x v="10"/>
    <n v="26"/>
    <n v="5"/>
    <s v="ON"/>
    <d v="2019-07-26T00:00:00"/>
    <s v="Avg of 4 NM Projects"/>
    <n v="17"/>
    <n v="77.95"/>
    <n v="0.43792134831460677"/>
    <n v="43"/>
    <n v="29.82"/>
    <n v="2.3244690000000001"/>
    <n v="0"/>
    <n v="0"/>
    <n v="0"/>
  </r>
  <r>
    <x v="10"/>
    <n v="26"/>
    <n v="5"/>
    <s v="ON"/>
    <d v="2019-07-26T00:00:00"/>
    <s v="Avg of 4 NM Projects"/>
    <n v="18"/>
    <n v="58.75"/>
    <n v="0.3300561797752809"/>
    <n v="44"/>
    <n v="31.94"/>
    <n v="1.8764750000000001"/>
    <n v="0"/>
    <n v="0"/>
    <n v="0"/>
  </r>
  <r>
    <x v="10"/>
    <n v="26"/>
    <n v="5"/>
    <s v="ON"/>
    <d v="2019-07-26T00:00:00"/>
    <s v="Avg of 4 NM Projects"/>
    <n v="19"/>
    <n v="32.119999999999997"/>
    <n v="0.18044943820224718"/>
    <n v="37.33"/>
    <n v="40.619999999999997"/>
    <n v="1.3047143999999999"/>
    <n v="0"/>
    <n v="0"/>
    <n v="0"/>
  </r>
  <r>
    <x v="10"/>
    <n v="26"/>
    <n v="5"/>
    <s v="ON"/>
    <d v="2019-07-26T00:00:00"/>
    <s v="Avg of 4 NM Projects"/>
    <n v="20"/>
    <n v="6.1400000000000006"/>
    <n v="3.449438202247191E-2"/>
    <n v="32.549999999999997"/>
    <n v="34.64"/>
    <n v="0.21268960000000001"/>
    <n v="0"/>
    <n v="0"/>
    <n v="0"/>
  </r>
  <r>
    <x v="10"/>
    <n v="26"/>
    <n v="5"/>
    <s v="ON"/>
    <d v="2019-07-26T00:00:00"/>
    <s v="Avg of 4 NM Projects"/>
    <n v="21"/>
    <n v="0"/>
    <n v="0"/>
    <n v="32.35"/>
    <n v="28.75"/>
    <n v="0"/>
    <n v="1"/>
    <n v="0"/>
    <n v="0"/>
  </r>
  <r>
    <x v="10"/>
    <n v="26"/>
    <n v="5"/>
    <s v="ON"/>
    <d v="2019-07-26T00:00:00"/>
    <s v="Avg of 4 NM Projects"/>
    <n v="22"/>
    <n v="-0.26"/>
    <n v="-1.4606741573033708E-3"/>
    <n v="29.21"/>
    <n v="23.93"/>
    <n v="-6.2218000000000004E-3"/>
    <n v="0"/>
    <n v="0"/>
    <n v="0"/>
  </r>
  <r>
    <x v="10"/>
    <n v="26"/>
    <n v="5"/>
    <s v="ON"/>
    <d v="2019-07-26T00:00:00"/>
    <s v="Avg of 4 NM Projects"/>
    <n v="23"/>
    <n v="0"/>
    <n v="0"/>
    <n v="25.5"/>
    <n v="23.46"/>
    <n v="0"/>
    <n v="1"/>
    <n v="0"/>
    <n v="0"/>
  </r>
  <r>
    <x v="10"/>
    <n v="26"/>
    <n v="5"/>
    <s v="OFF"/>
    <d v="2019-07-26T00:00:00"/>
    <s v="Avg of 4 NM Projects"/>
    <n v="24"/>
    <n v="-0.13"/>
    <n v="-7.3033707865168538E-4"/>
    <n v="23.74"/>
    <n v="20.83"/>
    <n v="-2.7079000000000001E-3"/>
    <n v="0"/>
    <n v="0"/>
    <n v="0"/>
  </r>
  <r>
    <x v="10"/>
    <n v="27"/>
    <n v="6"/>
    <s v="OFF"/>
    <d v="2019-07-27T00:00:00"/>
    <s v="Avg of 4 NM Projects"/>
    <n v="1"/>
    <n v="0"/>
    <n v="0"/>
    <n v="23.28"/>
    <n v="20.72"/>
    <n v="0"/>
    <n v="1"/>
    <n v="0"/>
    <n v="0"/>
  </r>
  <r>
    <x v="10"/>
    <n v="27"/>
    <n v="6"/>
    <s v="OFF"/>
    <d v="2019-07-27T00:00:00"/>
    <s v="Avg of 4 NM Projects"/>
    <n v="2"/>
    <n v="0"/>
    <n v="0"/>
    <n v="22.43"/>
    <n v="25.7"/>
    <n v="0"/>
    <n v="1"/>
    <n v="0"/>
    <n v="0"/>
  </r>
  <r>
    <x v="10"/>
    <n v="27"/>
    <n v="6"/>
    <s v="OFF"/>
    <d v="2019-07-27T00:00:00"/>
    <s v="Avg of 4 NM Projects"/>
    <n v="3"/>
    <n v="0"/>
    <n v="0"/>
    <n v="20.97"/>
    <n v="24.12"/>
    <n v="0"/>
    <n v="1"/>
    <n v="0"/>
    <n v="0"/>
  </r>
  <r>
    <x v="10"/>
    <n v="27"/>
    <n v="6"/>
    <s v="OFF"/>
    <d v="2019-07-27T00:00:00"/>
    <s v="Avg of 4 NM Projects"/>
    <n v="4"/>
    <n v="-0.13"/>
    <n v="-7.3033707865168538E-4"/>
    <n v="20.93"/>
    <n v="21.53"/>
    <n v="-2.7989E-3"/>
    <n v="0"/>
    <n v="0"/>
    <n v="0"/>
  </r>
  <r>
    <x v="10"/>
    <n v="27"/>
    <n v="6"/>
    <s v="OFF"/>
    <d v="2019-07-27T00:00:00"/>
    <s v="Avg of 4 NM Projects"/>
    <n v="5"/>
    <n v="-0.13"/>
    <n v="-7.3033707865168538E-4"/>
    <n v="19.45"/>
    <n v="20.09"/>
    <n v="-2.6116999999999998E-3"/>
    <n v="0"/>
    <n v="0"/>
    <n v="0"/>
  </r>
  <r>
    <x v="10"/>
    <n v="27"/>
    <n v="6"/>
    <s v="OFF"/>
    <d v="2019-07-27T00:00:00"/>
    <s v="Avg of 4 NM Projects"/>
    <n v="6"/>
    <n v="0.38500000000000001"/>
    <n v="2.1629213483146067E-3"/>
    <n v="19.29"/>
    <n v="19.8"/>
    <n v="7.6230000000000004E-3"/>
    <n v="0"/>
    <n v="0"/>
    <n v="0"/>
  </r>
  <r>
    <x v="10"/>
    <n v="27"/>
    <n v="6"/>
    <s v="OFF"/>
    <d v="2019-07-27T00:00:00"/>
    <s v="Avg of 4 NM Projects"/>
    <n v="7"/>
    <n v="6.0150000000000006"/>
    <n v="3.379213483146068E-2"/>
    <n v="19.13"/>
    <n v="19.010000000000002"/>
    <n v="0.11434515000000002"/>
    <n v="0"/>
    <n v="0"/>
    <n v="0"/>
  </r>
  <r>
    <x v="10"/>
    <n v="27"/>
    <n v="6"/>
    <s v="ON"/>
    <d v="2019-07-27T00:00:00"/>
    <s v="Avg of 4 NM Projects"/>
    <n v="8"/>
    <n v="32"/>
    <n v="0.1797752808988764"/>
    <n v="19.41"/>
    <n v="19.420000000000002"/>
    <n v="0.6214400000000001"/>
    <n v="0"/>
    <n v="0"/>
    <n v="0"/>
  </r>
  <r>
    <x v="10"/>
    <n v="27"/>
    <n v="6"/>
    <s v="ON"/>
    <d v="2019-07-27T00:00:00"/>
    <s v="Avg of 4 NM Projects"/>
    <n v="9"/>
    <n v="46.215000000000003"/>
    <n v="0.25963483146067418"/>
    <n v="22.68"/>
    <n v="23.02"/>
    <n v="1.0638693000000001"/>
    <n v="0"/>
    <n v="0"/>
    <n v="0"/>
  </r>
  <r>
    <x v="10"/>
    <n v="27"/>
    <n v="6"/>
    <s v="ON"/>
    <d v="2019-07-27T00:00:00"/>
    <s v="Avg of 4 NM Projects"/>
    <n v="10"/>
    <n v="67.330000000000013"/>
    <n v="0.37825842696629219"/>
    <n v="22.33"/>
    <n v="27.5"/>
    <n v="1.8515750000000002"/>
    <n v="0"/>
    <n v="0"/>
    <n v="0"/>
  </r>
  <r>
    <x v="10"/>
    <n v="27"/>
    <n v="6"/>
    <s v="ON"/>
    <d v="2019-07-27T00:00:00"/>
    <s v="Avg of 4 NM Projects"/>
    <n v="11"/>
    <n v="86.784999999999997"/>
    <n v="0.48755617977528087"/>
    <n v="20.56"/>
    <n v="30.43"/>
    <n v="2.6408675499999998"/>
    <n v="0"/>
    <n v="0"/>
    <n v="0"/>
  </r>
  <r>
    <x v="10"/>
    <n v="27"/>
    <n v="6"/>
    <s v="ON"/>
    <d v="2019-07-27T00:00:00"/>
    <s v="Avg of 4 NM Projects"/>
    <n v="12"/>
    <n v="107.65"/>
    <n v="0.60477528089887644"/>
    <n v="22.57"/>
    <n v="36.33"/>
    <n v="3.9109245000000001"/>
    <n v="0"/>
    <n v="1"/>
    <n v="0"/>
  </r>
  <r>
    <x v="10"/>
    <n v="27"/>
    <n v="6"/>
    <s v="ON"/>
    <d v="2019-07-27T00:00:00"/>
    <s v="Avg of 4 NM Projects"/>
    <n v="13"/>
    <n v="121.985"/>
    <n v="0.68530898876404489"/>
    <n v="24.76"/>
    <n v="37.89"/>
    <n v="4.6220116500000001"/>
    <n v="0"/>
    <n v="1"/>
    <n v="0"/>
  </r>
  <r>
    <x v="10"/>
    <n v="27"/>
    <n v="6"/>
    <s v="ON"/>
    <d v="2019-07-27T00:00:00"/>
    <s v="Avg of 4 NM Projects"/>
    <n v="14"/>
    <n v="126.85000000000001"/>
    <n v="0.71264044943820226"/>
    <n v="21.13"/>
    <n v="40.32"/>
    <n v="5.1145920000000009"/>
    <n v="0"/>
    <n v="1"/>
    <n v="0"/>
  </r>
  <r>
    <x v="10"/>
    <n v="27"/>
    <n v="6"/>
    <s v="ON"/>
    <d v="2019-07-27T00:00:00"/>
    <s v="Avg of 4 NM Projects"/>
    <n v="15"/>
    <n v="113.02"/>
    <n v="0.63494382022471907"/>
    <n v="21.95"/>
    <n v="40.47"/>
    <n v="4.5739193999999994"/>
    <n v="0"/>
    <n v="1"/>
    <n v="0"/>
  </r>
  <r>
    <x v="10"/>
    <n v="27"/>
    <n v="6"/>
    <s v="ON"/>
    <d v="2019-07-27T00:00:00"/>
    <s v="Avg of 4 NM Projects"/>
    <n v="16"/>
    <n v="98.170000000000016"/>
    <n v="0.55151685393258432"/>
    <n v="28.36"/>
    <n v="41.76"/>
    <n v="4.0995792"/>
    <n v="0"/>
    <n v="1"/>
    <n v="0"/>
  </r>
  <r>
    <x v="10"/>
    <n v="27"/>
    <n v="6"/>
    <s v="ON"/>
    <d v="2019-07-27T00:00:00"/>
    <s v="Avg of 4 NM Projects"/>
    <n v="17"/>
    <n v="82.175000000000011"/>
    <n v="0.46165730337078659"/>
    <n v="31.84"/>
    <n v="43.87"/>
    <n v="3.6050172500000004"/>
    <n v="0"/>
    <n v="0"/>
    <n v="0"/>
  </r>
  <r>
    <x v="10"/>
    <n v="27"/>
    <n v="6"/>
    <s v="ON"/>
    <d v="2019-07-27T00:00:00"/>
    <s v="Avg of 4 NM Projects"/>
    <n v="18"/>
    <n v="52.354999999999997"/>
    <n v="0.29412921348314602"/>
    <n v="36.46"/>
    <n v="42.93"/>
    <n v="2.2476001499999998"/>
    <n v="0"/>
    <n v="0"/>
    <n v="0"/>
  </r>
  <r>
    <x v="10"/>
    <n v="27"/>
    <n v="6"/>
    <s v="ON"/>
    <d v="2019-07-27T00:00:00"/>
    <s v="Avg of 4 NM Projects"/>
    <n v="19"/>
    <n v="29.434999999999999"/>
    <n v="0.16536516853932584"/>
    <n v="28.32"/>
    <n v="48.6"/>
    <n v="1.4305409999999998"/>
    <n v="0"/>
    <n v="0"/>
    <n v="0"/>
  </r>
  <r>
    <x v="10"/>
    <n v="27"/>
    <n v="6"/>
    <s v="ON"/>
    <d v="2019-07-27T00:00:00"/>
    <s v="Avg of 4 NM Projects"/>
    <n v="20"/>
    <n v="7.4150000000000009"/>
    <n v="4.1657303370786519E-2"/>
    <n v="24.61"/>
    <n v="26.4"/>
    <n v="0.19575600000000001"/>
    <n v="0"/>
    <n v="0"/>
    <n v="0"/>
  </r>
  <r>
    <x v="10"/>
    <n v="27"/>
    <n v="6"/>
    <s v="ON"/>
    <d v="2019-07-27T00:00:00"/>
    <s v="Avg of 4 NM Projects"/>
    <n v="21"/>
    <n v="-0.26"/>
    <n v="-1.4606741573033708E-3"/>
    <n v="23.93"/>
    <n v="29.61"/>
    <n v="-7.6985999999999999E-3"/>
    <n v="0"/>
    <n v="0"/>
    <n v="0"/>
  </r>
  <r>
    <x v="10"/>
    <n v="27"/>
    <n v="6"/>
    <s v="ON"/>
    <d v="2019-07-27T00:00:00"/>
    <s v="Avg of 4 NM Projects"/>
    <n v="22"/>
    <n v="0"/>
    <n v="0"/>
    <n v="22.23"/>
    <n v="24.52"/>
    <n v="0"/>
    <n v="1"/>
    <n v="0"/>
    <n v="0"/>
  </r>
  <r>
    <x v="10"/>
    <n v="27"/>
    <n v="6"/>
    <s v="ON"/>
    <d v="2019-07-27T00:00:00"/>
    <s v="Avg of 4 NM Projects"/>
    <n v="23"/>
    <n v="0"/>
    <n v="0"/>
    <n v="22.28"/>
    <n v="36.159999999999997"/>
    <n v="0"/>
    <n v="1"/>
    <n v="0"/>
    <n v="0"/>
  </r>
  <r>
    <x v="10"/>
    <n v="27"/>
    <n v="6"/>
    <s v="OFF"/>
    <d v="2019-07-27T00:00:00"/>
    <s v="Avg of 4 NM Projects"/>
    <n v="24"/>
    <n v="0"/>
    <n v="0"/>
    <n v="20.89"/>
    <n v="22.45"/>
    <n v="0"/>
    <n v="1"/>
    <n v="0"/>
    <n v="0"/>
  </r>
  <r>
    <x v="10"/>
    <n v="28"/>
    <n v="7"/>
    <s v="OFF"/>
    <d v="2019-07-28T00:00:00"/>
    <s v="Avg of 4 NM Projects"/>
    <n v="1"/>
    <n v="0"/>
    <n v="0"/>
    <n v="21.04"/>
    <n v="18.82"/>
    <n v="0"/>
    <n v="1"/>
    <n v="0"/>
    <n v="0"/>
  </r>
  <r>
    <x v="10"/>
    <n v="28"/>
    <n v="7"/>
    <s v="OFF"/>
    <d v="2019-07-28T00:00:00"/>
    <s v="Avg of 4 NM Projects"/>
    <n v="2"/>
    <n v="0"/>
    <n v="0"/>
    <n v="21.4"/>
    <n v="22.88"/>
    <n v="0"/>
    <n v="1"/>
    <n v="0"/>
    <n v="0"/>
  </r>
  <r>
    <x v="10"/>
    <n v="28"/>
    <n v="7"/>
    <s v="OFF"/>
    <d v="2019-07-28T00:00:00"/>
    <s v="Avg of 4 NM Projects"/>
    <n v="3"/>
    <n v="-0.13"/>
    <n v="-7.3033707865168538E-4"/>
    <n v="19.329999999999998"/>
    <n v="18.899999999999999"/>
    <n v="-2.457E-3"/>
    <n v="0"/>
    <n v="0"/>
    <n v="0"/>
  </r>
  <r>
    <x v="10"/>
    <n v="28"/>
    <n v="7"/>
    <s v="OFF"/>
    <d v="2019-07-28T00:00:00"/>
    <s v="Avg of 4 NM Projects"/>
    <n v="4"/>
    <n v="-0.39"/>
    <n v="-2.1910112359550564E-3"/>
    <n v="18.03"/>
    <n v="17.93"/>
    <n v="-6.9927000000000001E-3"/>
    <n v="0"/>
    <n v="0"/>
    <n v="0"/>
  </r>
  <r>
    <x v="10"/>
    <n v="28"/>
    <n v="7"/>
    <s v="OFF"/>
    <d v="2019-07-28T00:00:00"/>
    <s v="Avg of 4 NM Projects"/>
    <n v="5"/>
    <n v="0"/>
    <n v="0"/>
    <n v="17.18"/>
    <n v="17.72"/>
    <n v="0"/>
    <n v="1"/>
    <n v="0"/>
    <n v="0"/>
  </r>
  <r>
    <x v="10"/>
    <n v="28"/>
    <n v="7"/>
    <s v="OFF"/>
    <d v="2019-07-28T00:00:00"/>
    <s v="Avg of 4 NM Projects"/>
    <n v="6"/>
    <n v="-0.26"/>
    <n v="-1.4606741573033708E-3"/>
    <n v="16.02"/>
    <n v="17.89"/>
    <n v="-4.6514000000000008E-3"/>
    <n v="0"/>
    <n v="0"/>
    <n v="0"/>
  </r>
  <r>
    <x v="10"/>
    <n v="28"/>
    <n v="7"/>
    <s v="OFF"/>
    <d v="2019-07-28T00:00:00"/>
    <s v="Avg of 4 NM Projects"/>
    <n v="7"/>
    <n v="8.0599999999999987"/>
    <n v="4.5280898876404491E-2"/>
    <n v="16.64"/>
    <n v="15.4"/>
    <n v="0.12412399999999998"/>
    <n v="0"/>
    <n v="0"/>
    <n v="0"/>
  </r>
  <r>
    <x v="10"/>
    <n v="28"/>
    <n v="7"/>
    <s v="OFF"/>
    <d v="2019-07-28T00:00:00"/>
    <s v="Avg of 4 NM Projects"/>
    <n v="8"/>
    <n v="40.195000000000007"/>
    <n v="0.22581460674157308"/>
    <n v="17.21"/>
    <n v="16.46"/>
    <n v="0.66160970000000019"/>
    <n v="0"/>
    <n v="0"/>
    <n v="0"/>
  </r>
  <r>
    <x v="10"/>
    <n v="28"/>
    <n v="7"/>
    <s v="OFF"/>
    <d v="2019-07-28T00:00:00"/>
    <s v="Avg of 4 NM Projects"/>
    <n v="9"/>
    <n v="77.180000000000007"/>
    <n v="0.43359550561797755"/>
    <n v="20.86"/>
    <n v="18.77"/>
    <n v="1.4486686000000002"/>
    <n v="0"/>
    <n v="0"/>
    <n v="0"/>
  </r>
  <r>
    <x v="10"/>
    <n v="28"/>
    <n v="7"/>
    <s v="OFF"/>
    <d v="2019-07-28T00:00:00"/>
    <s v="Avg of 4 NM Projects"/>
    <n v="10"/>
    <n v="90.749999999999986"/>
    <n v="0.50983146067415719"/>
    <n v="21.19"/>
    <n v="20.5"/>
    <n v="1.8603749999999997"/>
    <n v="0"/>
    <n v="1"/>
    <n v="0"/>
  </r>
  <r>
    <x v="10"/>
    <n v="28"/>
    <n v="7"/>
    <s v="OFF"/>
    <d v="2019-07-28T00:00:00"/>
    <s v="Avg of 4 NM Projects"/>
    <n v="11"/>
    <n v="105.21499999999999"/>
    <n v="0.59109550561797741"/>
    <n v="23.17"/>
    <n v="34.39"/>
    <n v="3.6183438499999996"/>
    <n v="0"/>
    <n v="1"/>
    <n v="0"/>
  </r>
  <r>
    <x v="10"/>
    <n v="28"/>
    <n v="7"/>
    <s v="OFF"/>
    <d v="2019-07-28T00:00:00"/>
    <s v="Avg of 4 NM Projects"/>
    <n v="12"/>
    <n v="97.925000000000011"/>
    <n v="0.55014044943820228"/>
    <n v="24.17"/>
    <n v="41.23"/>
    <n v="4.0374477500000001"/>
    <n v="0"/>
    <n v="1"/>
    <n v="0"/>
  </r>
  <r>
    <x v="10"/>
    <n v="28"/>
    <n v="7"/>
    <s v="OFF"/>
    <d v="2019-07-28T00:00:00"/>
    <s v="Avg of 4 NM Projects"/>
    <n v="13"/>
    <n v="78.08"/>
    <n v="0.43865168539325844"/>
    <n v="27.79"/>
    <n v="47.61"/>
    <n v="3.7173887999999997"/>
    <n v="0"/>
    <n v="0"/>
    <n v="0"/>
  </r>
  <r>
    <x v="10"/>
    <n v="28"/>
    <n v="7"/>
    <s v="OFF"/>
    <d v="2019-07-28T00:00:00"/>
    <s v="Avg of 4 NM Projects"/>
    <n v="14"/>
    <n v="91.65"/>
    <n v="0.51488764044943824"/>
    <n v="29"/>
    <n v="53.57"/>
    <n v="4.9096905000000008"/>
    <n v="0"/>
    <n v="1"/>
    <n v="0"/>
  </r>
  <r>
    <x v="10"/>
    <n v="28"/>
    <n v="7"/>
    <s v="OFF"/>
    <d v="2019-07-28T00:00:00"/>
    <s v="Avg of 4 NM Projects"/>
    <n v="15"/>
    <n v="82.305000000000007"/>
    <n v="0.46238764044943825"/>
    <n v="32.770000000000003"/>
    <n v="38.81"/>
    <n v="3.1942570500000005"/>
    <n v="0"/>
    <n v="0"/>
    <n v="0"/>
  </r>
  <r>
    <x v="10"/>
    <n v="28"/>
    <n v="7"/>
    <s v="OFF"/>
    <d v="2019-07-28T00:00:00"/>
    <s v="Avg of 4 NM Projects"/>
    <n v="16"/>
    <n v="50.56"/>
    <n v="0.28404494382022472"/>
    <n v="35.450000000000003"/>
    <n v="41.45"/>
    <n v="2.0957120000000002"/>
    <n v="0"/>
    <n v="0"/>
    <n v="0"/>
  </r>
  <r>
    <x v="10"/>
    <n v="28"/>
    <n v="7"/>
    <s v="OFF"/>
    <d v="2019-07-28T00:00:00"/>
    <s v="Avg of 4 NM Projects"/>
    <n v="17"/>
    <n v="34.17"/>
    <n v="0.19196629213483146"/>
    <n v="39.51"/>
    <n v="46.97"/>
    <n v="1.6049648999999999"/>
    <n v="0"/>
    <n v="0"/>
    <n v="0"/>
  </r>
  <r>
    <x v="10"/>
    <n v="28"/>
    <n v="7"/>
    <s v="OFF"/>
    <d v="2019-07-28T00:00:00"/>
    <s v="Avg of 4 NM Projects"/>
    <n v="18"/>
    <n v="37.25"/>
    <n v="0.20926966292134833"/>
    <n v="41.56"/>
    <n v="60.91"/>
    <n v="2.2688975"/>
    <n v="0"/>
    <n v="0"/>
    <n v="0"/>
  </r>
  <r>
    <x v="10"/>
    <n v="28"/>
    <n v="7"/>
    <s v="OFF"/>
    <d v="2019-07-28T00:00:00"/>
    <s v="Avg of 4 NM Projects"/>
    <n v="19"/>
    <n v="22.53"/>
    <n v="0.12657303370786518"/>
    <n v="39.659999999999997"/>
    <n v="76.73"/>
    <n v="1.7287269000000001"/>
    <n v="0"/>
    <n v="0"/>
    <n v="0"/>
  </r>
  <r>
    <x v="10"/>
    <n v="28"/>
    <n v="7"/>
    <s v="OFF"/>
    <d v="2019-07-28T00:00:00"/>
    <s v="Avg of 4 NM Projects"/>
    <n v="20"/>
    <n v="6.02"/>
    <n v="3.3820224719101122E-2"/>
    <n v="35.22"/>
    <n v="80.959999999999994"/>
    <n v="0.4873791999999999"/>
    <n v="0"/>
    <n v="0"/>
    <n v="0"/>
  </r>
  <r>
    <x v="10"/>
    <n v="28"/>
    <n v="7"/>
    <s v="OFF"/>
    <d v="2019-07-28T00:00:00"/>
    <s v="Avg of 4 NM Projects"/>
    <n v="21"/>
    <n v="0.13"/>
    <n v="7.3033707865168538E-4"/>
    <n v="35.090000000000003"/>
    <n v="64.92"/>
    <n v="8.4396000000000002E-3"/>
    <n v="0"/>
    <n v="0"/>
    <n v="0"/>
  </r>
  <r>
    <x v="10"/>
    <n v="28"/>
    <n v="7"/>
    <s v="OFF"/>
    <d v="2019-07-28T00:00:00"/>
    <s v="Avg of 4 NM Projects"/>
    <n v="22"/>
    <n v="-0.13"/>
    <n v="-7.3033707865168538E-4"/>
    <n v="34.44"/>
    <n v="68.34"/>
    <n v="-8.8842000000000001E-3"/>
    <n v="0"/>
    <n v="0"/>
    <n v="0"/>
  </r>
  <r>
    <x v="10"/>
    <n v="28"/>
    <n v="7"/>
    <s v="OFF"/>
    <d v="2019-07-28T00:00:00"/>
    <s v="Avg of 4 NM Projects"/>
    <n v="23"/>
    <n v="-0.39"/>
    <n v="-2.1910112359550564E-3"/>
    <n v="27.92"/>
    <n v="43.1"/>
    <n v="-1.6809000000000001E-2"/>
    <n v="0"/>
    <n v="0"/>
    <n v="0"/>
  </r>
  <r>
    <x v="10"/>
    <n v="28"/>
    <n v="7"/>
    <s v="OFF"/>
    <d v="2019-07-28T00:00:00"/>
    <s v="Avg of 4 NM Projects"/>
    <n v="24"/>
    <n v="-0.13"/>
    <n v="-7.3033707865168538E-4"/>
    <n v="24.53"/>
    <n v="42.19"/>
    <n v="-5.4847000000000003E-3"/>
    <n v="0"/>
    <n v="0"/>
    <n v="0"/>
  </r>
  <r>
    <x v="10"/>
    <n v="29"/>
    <n v="1"/>
    <s v="OFF"/>
    <d v="2019-07-29T00:00:00"/>
    <s v="Avg of 4 NM Projects"/>
    <n v="1"/>
    <n v="-0.13"/>
    <n v="-7.3033707865168538E-4"/>
    <n v="23.11"/>
    <n v="29.53"/>
    <n v="-3.8389000000000001E-3"/>
    <n v="0"/>
    <n v="0"/>
    <n v="0"/>
  </r>
  <r>
    <x v="10"/>
    <n v="29"/>
    <n v="1"/>
    <s v="OFF"/>
    <d v="2019-07-29T00:00:00"/>
    <s v="Avg of 4 NM Projects"/>
    <n v="2"/>
    <n v="-0.13"/>
    <n v="-7.3033707865168538E-4"/>
    <n v="21.44"/>
    <n v="33.35"/>
    <n v="-4.3355000000000008E-3"/>
    <n v="0"/>
    <n v="0"/>
    <n v="0"/>
  </r>
  <r>
    <x v="10"/>
    <n v="29"/>
    <n v="1"/>
    <s v="OFF"/>
    <d v="2019-07-29T00:00:00"/>
    <s v="Avg of 4 NM Projects"/>
    <n v="3"/>
    <n v="0"/>
    <n v="0"/>
    <n v="19.53"/>
    <n v="30.97"/>
    <n v="0"/>
    <n v="1"/>
    <n v="0"/>
    <n v="0"/>
  </r>
  <r>
    <x v="10"/>
    <n v="29"/>
    <n v="1"/>
    <s v="OFF"/>
    <d v="2019-07-29T00:00:00"/>
    <s v="Avg of 4 NM Projects"/>
    <n v="4"/>
    <n v="-0.13"/>
    <n v="-7.3033707865168538E-4"/>
    <n v="17.78"/>
    <n v="22.55"/>
    <n v="-2.9315000000000001E-3"/>
    <n v="0"/>
    <n v="0"/>
    <n v="0"/>
  </r>
  <r>
    <x v="10"/>
    <n v="29"/>
    <n v="1"/>
    <s v="OFF"/>
    <d v="2019-07-29T00:00:00"/>
    <s v="Avg of 4 NM Projects"/>
    <n v="5"/>
    <n v="0"/>
    <n v="0"/>
    <n v="18.18"/>
    <n v="22.35"/>
    <n v="0"/>
    <n v="1"/>
    <n v="0"/>
    <n v="0"/>
  </r>
  <r>
    <x v="10"/>
    <n v="29"/>
    <n v="1"/>
    <s v="OFF"/>
    <d v="2019-07-29T00:00:00"/>
    <s v="Avg of 4 NM Projects"/>
    <n v="6"/>
    <n v="-0.26"/>
    <n v="-1.4606741573033708E-3"/>
    <n v="18.739999999999998"/>
    <n v="28.97"/>
    <n v="-7.5321999999999993E-3"/>
    <n v="0"/>
    <n v="0"/>
    <n v="0"/>
  </r>
  <r>
    <x v="10"/>
    <n v="29"/>
    <n v="1"/>
    <s v="OFF"/>
    <d v="2019-07-29T00:00:00"/>
    <s v="Avg of 4 NM Projects"/>
    <n v="7"/>
    <n v="6.65"/>
    <n v="3.7359550561797752E-2"/>
    <n v="21.5"/>
    <n v="31.36"/>
    <n v="0.20854400000000001"/>
    <n v="0"/>
    <n v="0"/>
    <n v="0"/>
  </r>
  <r>
    <x v="10"/>
    <n v="29"/>
    <n v="1"/>
    <s v="OFF"/>
    <d v="2019-07-29T00:00:00"/>
    <s v="Avg of 4 NM Projects"/>
    <n v="8"/>
    <n v="34.045000000000002"/>
    <n v="0.19126404494382024"/>
    <n v="21.92"/>
    <n v="32.35"/>
    <n v="1.1013557500000002"/>
    <n v="0"/>
    <n v="0"/>
    <n v="0"/>
  </r>
  <r>
    <x v="10"/>
    <n v="29"/>
    <n v="1"/>
    <s v="OFF"/>
    <d v="2019-07-29T00:00:00"/>
    <s v="Avg of 4 NM Projects"/>
    <n v="9"/>
    <n v="64.509999999999991"/>
    <n v="0.36241573033707858"/>
    <n v="26.14"/>
    <n v="32.270000000000003"/>
    <n v="2.0817377000000001"/>
    <n v="0"/>
    <n v="0"/>
    <n v="0"/>
  </r>
  <r>
    <x v="10"/>
    <n v="29"/>
    <n v="1"/>
    <s v="OFF"/>
    <d v="2019-07-29T00:00:00"/>
    <s v="Avg of 4 NM Projects"/>
    <n v="10"/>
    <n v="95.999999999999986"/>
    <n v="0.53932584269662909"/>
    <n v="30.42"/>
    <n v="32.72"/>
    <n v="3.1411199999999995"/>
    <n v="0"/>
    <n v="1"/>
    <n v="0"/>
  </r>
  <r>
    <x v="10"/>
    <n v="29"/>
    <n v="1"/>
    <s v="OFF"/>
    <d v="2019-07-29T00:00:00"/>
    <s v="Avg of 4 NM Projects"/>
    <n v="11"/>
    <n v="125.05500000000001"/>
    <n v="0.70255617977528095"/>
    <n v="34.299999999999997"/>
    <n v="39.619999999999997"/>
    <n v="4.9546790999999999"/>
    <n v="0"/>
    <n v="1"/>
    <n v="0"/>
  </r>
  <r>
    <x v="10"/>
    <n v="29"/>
    <n v="1"/>
    <s v="OFF"/>
    <d v="2019-07-29T00:00:00"/>
    <s v="Avg of 4 NM Projects"/>
    <n v="12"/>
    <n v="131.58000000000001"/>
    <n v="0.7392134831460675"/>
    <n v="36.61"/>
    <n v="48.26"/>
    <n v="6.3500508"/>
    <n v="0"/>
    <n v="1"/>
    <n v="0"/>
  </r>
  <r>
    <x v="10"/>
    <n v="29"/>
    <n v="1"/>
    <s v="OFF"/>
    <d v="2019-07-29T00:00:00"/>
    <s v="Avg of 4 NM Projects"/>
    <n v="13"/>
    <n v="134.14499999999998"/>
    <n v="0.75362359550561786"/>
    <n v="41.57"/>
    <n v="55.73"/>
    <n v="7.4759008499999986"/>
    <n v="0"/>
    <n v="1"/>
    <n v="0"/>
  </r>
  <r>
    <x v="10"/>
    <n v="29"/>
    <n v="1"/>
    <s v="OFF"/>
    <d v="2019-07-29T00:00:00"/>
    <s v="Avg of 4 NM Projects"/>
    <n v="14"/>
    <n v="137.47000000000003"/>
    <n v="0.77230337078651701"/>
    <n v="45.2"/>
    <n v="71.05"/>
    <n v="9.7672435000000029"/>
    <n v="0"/>
    <n v="1"/>
    <n v="0"/>
  </r>
  <r>
    <x v="10"/>
    <n v="29"/>
    <n v="1"/>
    <s v="OFF"/>
    <d v="2019-07-29T00:00:00"/>
    <s v="Avg of 4 NM Projects"/>
    <n v="15"/>
    <n v="134.02000000000001"/>
    <n v="0.75292134831460678"/>
    <n v="48"/>
    <n v="57.49"/>
    <n v="7.7048098000000005"/>
    <n v="0"/>
    <n v="1"/>
    <n v="0"/>
  </r>
  <r>
    <x v="10"/>
    <n v="29"/>
    <n v="1"/>
    <s v="OFF"/>
    <d v="2019-07-29T00:00:00"/>
    <s v="Avg of 4 NM Projects"/>
    <n v="16"/>
    <n v="109.57"/>
    <n v="0.61556179775280895"/>
    <n v="55.67"/>
    <n v="64.19"/>
    <n v="7.0332982999999993"/>
    <n v="0"/>
    <n v="1"/>
    <n v="0"/>
  </r>
  <r>
    <x v="10"/>
    <n v="29"/>
    <n v="1"/>
    <s v="OFF"/>
    <d v="2019-07-29T00:00:00"/>
    <s v="Avg of 4 NM Projects"/>
    <n v="17"/>
    <n v="93.69"/>
    <n v="0.52634831460674159"/>
    <n v="61.31"/>
    <n v="55.63"/>
    <n v="5.2119746999999998"/>
    <n v="0"/>
    <n v="1"/>
    <n v="0"/>
  </r>
  <r>
    <x v="10"/>
    <n v="29"/>
    <n v="1"/>
    <s v="OFF"/>
    <d v="2019-07-29T00:00:00"/>
    <s v="Avg of 4 NM Projects"/>
    <n v="18"/>
    <n v="68.48"/>
    <n v="0.38471910112359553"/>
    <n v="58.98"/>
    <n v="67.03"/>
    <n v="4.5902144000000007"/>
    <n v="0"/>
    <n v="0"/>
    <n v="0"/>
  </r>
  <r>
    <x v="10"/>
    <n v="29"/>
    <n v="1"/>
    <s v="OFF"/>
    <d v="2019-07-29T00:00:00"/>
    <s v="Avg of 4 NM Projects"/>
    <n v="19"/>
    <n v="33.414999999999999"/>
    <n v="0.18772471910112359"/>
    <n v="48"/>
    <n v="68.09"/>
    <n v="2.2752273500000002"/>
    <n v="0"/>
    <n v="0"/>
    <n v="0"/>
  </r>
  <r>
    <x v="10"/>
    <n v="29"/>
    <n v="1"/>
    <s v="OFF"/>
    <d v="2019-07-29T00:00:00"/>
    <s v="Avg of 4 NM Projects"/>
    <n v="20"/>
    <n v="7.2949999999999999"/>
    <n v="4.0983146067415731E-2"/>
    <n v="43.62"/>
    <n v="54.31"/>
    <n v="0.39619145000000006"/>
    <n v="0"/>
    <n v="0"/>
    <n v="0"/>
  </r>
  <r>
    <x v="10"/>
    <n v="29"/>
    <n v="1"/>
    <s v="OFF"/>
    <d v="2019-07-29T00:00:00"/>
    <s v="Avg of 4 NM Projects"/>
    <n v="21"/>
    <n v="-0.13"/>
    <n v="-7.3033707865168538E-4"/>
    <n v="41.04"/>
    <n v="50.52"/>
    <n v="-6.5676000000000007E-3"/>
    <n v="0"/>
    <n v="0"/>
    <n v="0"/>
  </r>
  <r>
    <x v="10"/>
    <n v="29"/>
    <n v="1"/>
    <s v="OFF"/>
    <d v="2019-07-29T00:00:00"/>
    <s v="Avg of 4 NM Projects"/>
    <n v="22"/>
    <n v="0"/>
    <n v="0"/>
    <n v="35.6"/>
    <n v="53.36"/>
    <n v="0"/>
    <n v="1"/>
    <n v="0"/>
    <n v="0"/>
  </r>
  <r>
    <x v="10"/>
    <n v="29"/>
    <n v="1"/>
    <s v="OFF"/>
    <d v="2019-07-29T00:00:00"/>
    <s v="Avg of 4 NM Projects"/>
    <n v="23"/>
    <n v="-0.13"/>
    <n v="-7.3033707865168538E-4"/>
    <n v="29.07"/>
    <n v="41.68"/>
    <n v="-5.4184000000000003E-3"/>
    <n v="0"/>
    <n v="0"/>
    <n v="0"/>
  </r>
  <r>
    <x v="10"/>
    <n v="29"/>
    <n v="1"/>
    <s v="OFF"/>
    <d v="2019-07-29T00:00:00"/>
    <s v="Avg of 4 NM Projects"/>
    <n v="24"/>
    <n v="-0.13"/>
    <n v="-7.3033707865168538E-4"/>
    <n v="26.17"/>
    <n v="42.59"/>
    <n v="-5.5367000000000003E-3"/>
    <n v="0"/>
    <n v="0"/>
    <n v="0"/>
  </r>
  <r>
    <x v="10"/>
    <n v="30"/>
    <n v="2"/>
    <s v="OFF"/>
    <d v="2019-07-30T00:00:00"/>
    <s v="Avg of 4 NM Projects"/>
    <n v="1"/>
    <n v="0"/>
    <n v="0"/>
    <n v="26.26"/>
    <n v="30.35"/>
    <n v="0"/>
    <n v="1"/>
    <n v="0"/>
    <n v="0"/>
  </r>
  <r>
    <x v="10"/>
    <n v="30"/>
    <n v="2"/>
    <s v="OFF"/>
    <d v="2019-07-30T00:00:00"/>
    <s v="Avg of 4 NM Projects"/>
    <n v="2"/>
    <n v="-0.13"/>
    <n v="-7.3033707865168538E-4"/>
    <n v="24.5"/>
    <n v="29.45"/>
    <n v="-3.8284999999999999E-3"/>
    <n v="0"/>
    <n v="0"/>
    <n v="0"/>
  </r>
  <r>
    <x v="10"/>
    <n v="30"/>
    <n v="2"/>
    <s v="OFF"/>
    <d v="2019-07-30T00:00:00"/>
    <s v="Avg of 4 NM Projects"/>
    <n v="3"/>
    <n v="-0.26"/>
    <n v="-1.4606741573033708E-3"/>
    <n v="23.83"/>
    <n v="30.36"/>
    <n v="-7.8936000000000006E-3"/>
    <n v="0"/>
    <n v="0"/>
    <n v="0"/>
  </r>
  <r>
    <x v="10"/>
    <n v="30"/>
    <n v="2"/>
    <s v="OFF"/>
    <d v="2019-07-30T00:00:00"/>
    <s v="Avg of 4 NM Projects"/>
    <n v="4"/>
    <n v="-0.26"/>
    <n v="-1.4606741573033708E-3"/>
    <n v="21.93"/>
    <n v="28.35"/>
    <n v="-7.3710000000000008E-3"/>
    <n v="0"/>
    <n v="0"/>
    <n v="0"/>
  </r>
  <r>
    <x v="10"/>
    <n v="30"/>
    <n v="2"/>
    <s v="OFF"/>
    <d v="2019-07-30T00:00:00"/>
    <s v="Avg of 4 NM Projects"/>
    <n v="5"/>
    <n v="0"/>
    <n v="0"/>
    <n v="21.68"/>
    <n v="25.95"/>
    <n v="0"/>
    <n v="1"/>
    <n v="0"/>
    <n v="0"/>
  </r>
  <r>
    <x v="10"/>
    <n v="30"/>
    <n v="2"/>
    <s v="OFF"/>
    <d v="2019-07-30T00:00:00"/>
    <s v="Avg of 4 NM Projects"/>
    <n v="6"/>
    <n v="-0.13"/>
    <n v="-7.3033707865168538E-4"/>
    <n v="21.98"/>
    <n v="27.05"/>
    <n v="-3.5165000000000001E-3"/>
    <n v="0"/>
    <n v="0"/>
    <n v="0"/>
  </r>
  <r>
    <x v="10"/>
    <n v="30"/>
    <n v="2"/>
    <s v="OFF"/>
    <d v="2019-07-30T00:00:00"/>
    <s v="Avg of 4 NM Projects"/>
    <n v="7"/>
    <n v="8.0549999999999997"/>
    <n v="4.5252808988764041E-2"/>
    <n v="26.73"/>
    <n v="27.74"/>
    <n v="0.2234457"/>
    <n v="0"/>
    <n v="0"/>
    <n v="0"/>
  </r>
  <r>
    <x v="10"/>
    <n v="30"/>
    <n v="2"/>
    <s v="ON"/>
    <d v="2019-07-30T00:00:00"/>
    <s v="Avg of 4 NM Projects"/>
    <n v="8"/>
    <n v="39.045000000000002"/>
    <n v="0.21935393258426966"/>
    <n v="26.13"/>
    <n v="29.14"/>
    <n v="1.1377713"/>
    <n v="0"/>
    <n v="0"/>
    <n v="0"/>
  </r>
  <r>
    <x v="10"/>
    <n v="30"/>
    <n v="2"/>
    <s v="ON"/>
    <d v="2019-07-30T00:00:00"/>
    <s v="Avg of 4 NM Projects"/>
    <n v="9"/>
    <n v="84.865000000000009"/>
    <n v="0.47676966292134837"/>
    <n v="29.87"/>
    <n v="26.86"/>
    <n v="2.2794739000000006"/>
    <n v="0"/>
    <n v="0"/>
    <n v="0"/>
  </r>
  <r>
    <x v="10"/>
    <n v="30"/>
    <n v="2"/>
    <s v="ON"/>
    <d v="2019-07-30T00:00:00"/>
    <s v="Avg of 4 NM Projects"/>
    <n v="10"/>
    <n v="112.77"/>
    <n v="0.63353932584269657"/>
    <n v="32.29"/>
    <n v="29.86"/>
    <n v="3.3673121999999998"/>
    <n v="0"/>
    <n v="1"/>
    <n v="0"/>
  </r>
  <r>
    <x v="10"/>
    <n v="30"/>
    <n v="2"/>
    <s v="ON"/>
    <d v="2019-07-30T00:00:00"/>
    <s v="Avg of 4 NM Projects"/>
    <n v="11"/>
    <n v="131.07"/>
    <n v="0.73634831460674155"/>
    <n v="39.44"/>
    <n v="30.41"/>
    <n v="3.9858387"/>
    <n v="0"/>
    <n v="1"/>
    <n v="0"/>
  </r>
  <r>
    <x v="10"/>
    <n v="30"/>
    <n v="2"/>
    <s v="ON"/>
    <d v="2019-07-30T00:00:00"/>
    <s v="Avg of 4 NM Projects"/>
    <n v="12"/>
    <n v="133.63"/>
    <n v="0.75073033707865167"/>
    <n v="45.23"/>
    <n v="33.270000000000003"/>
    <n v="4.4458701000000005"/>
    <n v="0"/>
    <n v="1"/>
    <n v="0"/>
  </r>
  <r>
    <x v="10"/>
    <n v="30"/>
    <n v="2"/>
    <s v="ON"/>
    <d v="2019-07-30T00:00:00"/>
    <s v="Avg of 4 NM Projects"/>
    <n v="13"/>
    <n v="127.99499999999999"/>
    <n v="0.71907303370786513"/>
    <n v="47.92"/>
    <n v="45.53"/>
    <n v="5.827612349999999"/>
    <n v="0"/>
    <n v="1"/>
    <n v="0"/>
  </r>
  <r>
    <x v="10"/>
    <n v="30"/>
    <n v="2"/>
    <s v="ON"/>
    <d v="2019-07-30T00:00:00"/>
    <s v="Avg of 4 NM Projects"/>
    <n v="14"/>
    <n v="125.185"/>
    <n v="0.70328651685393262"/>
    <n v="52.93"/>
    <n v="56.05"/>
    <n v="7.0166192499999998"/>
    <n v="0"/>
    <n v="1"/>
    <n v="0"/>
  </r>
  <r>
    <x v="10"/>
    <n v="30"/>
    <n v="2"/>
    <s v="ON"/>
    <d v="2019-07-30T00:00:00"/>
    <s v="Avg of 4 NM Projects"/>
    <n v="15"/>
    <n v="110.58999999999999"/>
    <n v="0.62129213483146062"/>
    <n v="58.31"/>
    <n v="45.24"/>
    <n v="5.0030915999999994"/>
    <n v="0"/>
    <n v="1"/>
    <n v="0"/>
  </r>
  <r>
    <x v="10"/>
    <n v="30"/>
    <n v="2"/>
    <s v="ON"/>
    <d v="2019-07-30T00:00:00"/>
    <s v="Avg of 4 NM Projects"/>
    <n v="16"/>
    <n v="104.58"/>
    <n v="0.58752808988764049"/>
    <n v="73.260000000000005"/>
    <n v="39.68"/>
    <n v="4.1497344000000007"/>
    <n v="0"/>
    <n v="1"/>
    <n v="0"/>
  </r>
  <r>
    <x v="10"/>
    <n v="30"/>
    <n v="2"/>
    <s v="ON"/>
    <d v="2019-07-30T00:00:00"/>
    <s v="Avg of 4 NM Projects"/>
    <n v="17"/>
    <n v="73.344999999999999"/>
    <n v="0.41205056179775279"/>
    <n v="75.150000000000006"/>
    <n v="40.950000000000003"/>
    <n v="3.0034777500000001"/>
    <n v="0"/>
    <n v="0"/>
    <n v="0"/>
  </r>
  <r>
    <x v="10"/>
    <n v="30"/>
    <n v="2"/>
    <s v="ON"/>
    <d v="2019-07-30T00:00:00"/>
    <s v="Avg of 4 NM Projects"/>
    <n v="18"/>
    <n v="36.230000000000004"/>
    <n v="0.20353932584269666"/>
    <n v="73.33"/>
    <n v="50.01"/>
    <n v="1.8118623000000003"/>
    <n v="0"/>
    <n v="0"/>
    <n v="0"/>
  </r>
  <r>
    <x v="10"/>
    <n v="30"/>
    <n v="2"/>
    <s v="ON"/>
    <d v="2019-07-30T00:00:00"/>
    <s v="Avg of 4 NM Projects"/>
    <n v="19"/>
    <n v="22.274999999999999"/>
    <n v="0.12514044943820224"/>
    <n v="59.68"/>
    <n v="63.19"/>
    <n v="1.4075572499999998"/>
    <n v="0"/>
    <n v="0"/>
    <n v="0"/>
  </r>
  <r>
    <x v="10"/>
    <n v="30"/>
    <n v="2"/>
    <s v="ON"/>
    <d v="2019-07-30T00:00:00"/>
    <s v="Avg of 4 NM Projects"/>
    <n v="20"/>
    <n v="4.74"/>
    <n v="2.6629213483146067E-2"/>
    <n v="49.83"/>
    <n v="54.09"/>
    <n v="0.25638660000000002"/>
    <n v="0"/>
    <n v="0"/>
    <n v="0"/>
  </r>
  <r>
    <x v="10"/>
    <n v="30"/>
    <n v="2"/>
    <s v="ON"/>
    <d v="2019-07-30T00:00:00"/>
    <s v="Avg of 4 NM Projects"/>
    <n v="21"/>
    <n v="-0.13"/>
    <n v="-7.3033707865168538E-4"/>
    <n v="42.24"/>
    <n v="45.07"/>
    <n v="-5.8591000000000008E-3"/>
    <n v="0"/>
    <n v="0"/>
    <n v="0"/>
  </r>
  <r>
    <x v="10"/>
    <n v="30"/>
    <n v="2"/>
    <s v="ON"/>
    <d v="2019-07-30T00:00:00"/>
    <s v="Avg of 4 NM Projects"/>
    <n v="22"/>
    <n v="-0.13"/>
    <n v="-7.3033707865168538E-4"/>
    <n v="35.9"/>
    <n v="45.62"/>
    <n v="-5.9306000000000003E-3"/>
    <n v="0"/>
    <n v="0"/>
    <n v="0"/>
  </r>
  <r>
    <x v="10"/>
    <n v="30"/>
    <n v="2"/>
    <s v="ON"/>
    <d v="2019-07-30T00:00:00"/>
    <s v="Avg of 4 NM Projects"/>
    <n v="23"/>
    <n v="0"/>
    <n v="0"/>
    <n v="29.26"/>
    <n v="31.58"/>
    <n v="0"/>
    <n v="1"/>
    <n v="0"/>
    <n v="0"/>
  </r>
  <r>
    <x v="10"/>
    <n v="30"/>
    <n v="2"/>
    <s v="OFF"/>
    <d v="2019-07-30T00:00:00"/>
    <s v="Avg of 4 NM Projects"/>
    <n v="24"/>
    <n v="0"/>
    <n v="0"/>
    <n v="26.61"/>
    <n v="28.03"/>
    <n v="0"/>
    <n v="1"/>
    <n v="0"/>
    <n v="0"/>
  </r>
  <r>
    <x v="10"/>
    <n v="31"/>
    <n v="3"/>
    <s v="OFF"/>
    <d v="2019-07-31T00:00:00"/>
    <s v="Avg of 4 NM Projects"/>
    <n v="1"/>
    <n v="0"/>
    <n v="0"/>
    <n v="24.16"/>
    <n v="32.28"/>
    <n v="0"/>
    <n v="1"/>
    <n v="0"/>
    <n v="0"/>
  </r>
  <r>
    <x v="10"/>
    <n v="31"/>
    <n v="3"/>
    <s v="OFF"/>
    <d v="2019-07-31T00:00:00"/>
    <s v="Avg of 4 NM Projects"/>
    <n v="2"/>
    <n v="-0.39"/>
    <n v="-2.1910112359550564E-3"/>
    <n v="24.53"/>
    <n v="41.08"/>
    <n v="-1.6021199999999999E-2"/>
    <n v="0"/>
    <n v="0"/>
    <n v="0"/>
  </r>
  <r>
    <x v="10"/>
    <n v="31"/>
    <n v="3"/>
    <s v="OFF"/>
    <d v="2019-07-31T00:00:00"/>
    <s v="Avg of 4 NM Projects"/>
    <n v="3"/>
    <n v="-0.13"/>
    <n v="-7.3033707865168538E-4"/>
    <n v="22.44"/>
    <n v="34.81"/>
    <n v="-4.5253000000000003E-3"/>
    <n v="0"/>
    <n v="0"/>
    <n v="0"/>
  </r>
  <r>
    <x v="10"/>
    <n v="31"/>
    <n v="3"/>
    <s v="OFF"/>
    <d v="2019-07-31T00:00:00"/>
    <s v="Avg of 4 NM Projects"/>
    <n v="4"/>
    <n v="-0.13"/>
    <n v="-7.3033707865168538E-4"/>
    <n v="21.18"/>
    <n v="31.15"/>
    <n v="-4.0495000000000001E-3"/>
    <n v="0"/>
    <n v="0"/>
    <n v="0"/>
  </r>
  <r>
    <x v="10"/>
    <n v="31"/>
    <n v="3"/>
    <s v="OFF"/>
    <d v="2019-07-31T00:00:00"/>
    <s v="Avg of 4 NM Projects"/>
    <n v="5"/>
    <n v="-0.26"/>
    <n v="-1.4606741573033708E-3"/>
    <n v="22.06"/>
    <n v="32.659999999999997"/>
    <n v="-8.4916000000000002E-3"/>
    <n v="0"/>
    <n v="0"/>
    <n v="0"/>
  </r>
  <r>
    <x v="10"/>
    <n v="31"/>
    <n v="3"/>
    <s v="OFF"/>
    <d v="2019-07-31T00:00:00"/>
    <s v="Avg of 4 NM Projects"/>
    <n v="6"/>
    <n v="-0.26"/>
    <n v="-1.4606741573033708E-3"/>
    <n v="23.25"/>
    <n v="35.31"/>
    <n v="-9.1806000000000006E-3"/>
    <n v="0"/>
    <n v="0"/>
    <n v="0"/>
  </r>
  <r>
    <x v="10"/>
    <n v="31"/>
    <n v="3"/>
    <s v="OFF"/>
    <d v="2019-07-31T00:00:00"/>
    <s v="Avg of 4 NM Projects"/>
    <n v="7"/>
    <n v="4.995000000000001"/>
    <n v="2.8061797752808995E-2"/>
    <n v="23.57"/>
    <n v="29.66"/>
    <n v="0.14815170000000003"/>
    <n v="0"/>
    <n v="0"/>
    <n v="0"/>
  </r>
  <r>
    <x v="10"/>
    <n v="31"/>
    <n v="3"/>
    <s v="ON"/>
    <d v="2019-07-31T00:00:00"/>
    <s v="Avg of 4 NM Projects"/>
    <n v="8"/>
    <n v="26.879999999999995"/>
    <n v="0.15101123595505617"/>
    <n v="25.46"/>
    <n v="29.85"/>
    <n v="0.80236799999999997"/>
    <n v="0"/>
    <n v="0"/>
    <n v="0"/>
  </r>
  <r>
    <x v="10"/>
    <n v="31"/>
    <n v="3"/>
    <s v="ON"/>
    <d v="2019-07-31T00:00:00"/>
    <s v="Avg of 4 NM Projects"/>
    <n v="9"/>
    <n v="45.435000000000002"/>
    <n v="0.25525280898876407"/>
    <n v="31.44"/>
    <n v="30.18"/>
    <n v="1.3712283000000001"/>
    <n v="0"/>
    <n v="0"/>
    <n v="0"/>
  </r>
  <r>
    <x v="10"/>
    <n v="31"/>
    <n v="3"/>
    <s v="ON"/>
    <d v="2019-07-31T00:00:00"/>
    <s v="Avg of 4 NM Projects"/>
    <n v="10"/>
    <n v="65.534999999999997"/>
    <n v="0.36817415730337077"/>
    <n v="31.8"/>
    <n v="26.63"/>
    <n v="1.7451970499999998"/>
    <n v="0"/>
    <n v="0"/>
    <n v="0"/>
  </r>
  <r>
    <x v="10"/>
    <n v="31"/>
    <n v="3"/>
    <s v="ON"/>
    <d v="2019-07-31T00:00:00"/>
    <s v="Avg of 4 NM Projects"/>
    <n v="11"/>
    <n v="104.19499999999999"/>
    <n v="0.58536516853932585"/>
    <n v="31.96"/>
    <n v="27.58"/>
    <n v="2.8736980999999995"/>
    <n v="0"/>
    <n v="1"/>
    <n v="0"/>
  </r>
  <r>
    <x v="10"/>
    <n v="31"/>
    <n v="3"/>
    <s v="ON"/>
    <d v="2019-07-31T00:00:00"/>
    <s v="Avg of 4 NM Projects"/>
    <n v="12"/>
    <n v="125.69499999999999"/>
    <n v="0.70615168539325834"/>
    <n v="37.270000000000003"/>
    <n v="30.01"/>
    <n v="3.77210695"/>
    <n v="0"/>
    <n v="1"/>
    <n v="0"/>
  </r>
  <r>
    <x v="10"/>
    <n v="31"/>
    <n v="3"/>
    <s v="ON"/>
    <d v="2019-07-31T00:00:00"/>
    <s v="Avg of 4 NM Projects"/>
    <n v="13"/>
    <n v="132.48500000000001"/>
    <n v="0.7442977528089888"/>
    <n v="43.07"/>
    <n v="35.57"/>
    <n v="4.7124914500000008"/>
    <n v="0"/>
    <n v="1"/>
    <n v="0"/>
  </r>
  <r>
    <x v="10"/>
    <n v="31"/>
    <n v="3"/>
    <s v="ON"/>
    <d v="2019-07-31T00:00:00"/>
    <s v="Avg of 4 NM Projects"/>
    <n v="14"/>
    <n v="116.47499999999999"/>
    <n v="0.65435393258426966"/>
    <n v="48.01"/>
    <n v="37.43"/>
    <n v="4.35965925"/>
    <n v="0"/>
    <n v="1"/>
    <n v="0"/>
  </r>
  <r>
    <x v="10"/>
    <n v="31"/>
    <n v="3"/>
    <s v="ON"/>
    <d v="2019-07-31T00:00:00"/>
    <s v="Avg of 4 NM Projects"/>
    <n v="15"/>
    <n v="87.674999999999983"/>
    <n v="0.49255617977528082"/>
    <n v="47.68"/>
    <n v="42.13"/>
    <n v="3.6937477499999996"/>
    <n v="0"/>
    <n v="0"/>
    <n v="0"/>
  </r>
  <r>
    <x v="10"/>
    <n v="31"/>
    <n v="3"/>
    <s v="ON"/>
    <d v="2019-07-31T00:00:00"/>
    <s v="Avg of 4 NM Projects"/>
    <n v="16"/>
    <n v="62.34"/>
    <n v="0.35022471910112363"/>
    <n v="52.46"/>
    <n v="38.39"/>
    <n v="2.3932326000000002"/>
    <n v="0"/>
    <n v="0"/>
    <n v="0"/>
  </r>
  <r>
    <x v="10"/>
    <n v="31"/>
    <n v="3"/>
    <s v="ON"/>
    <d v="2019-07-31T00:00:00"/>
    <s v="Avg of 4 NM Projects"/>
    <n v="17"/>
    <n v="44.034999999999997"/>
    <n v="0.24738764044943817"/>
    <n v="51.1"/>
    <n v="27.76"/>
    <n v="1.2224115999999998"/>
    <n v="0"/>
    <n v="0"/>
    <n v="0"/>
  </r>
  <r>
    <x v="10"/>
    <n v="31"/>
    <n v="3"/>
    <s v="ON"/>
    <d v="2019-07-31T00:00:00"/>
    <s v="Avg of 4 NM Projects"/>
    <n v="18"/>
    <n v="42.754999999999995"/>
    <n v="0.24019662921348311"/>
    <n v="51.5"/>
    <n v="26.86"/>
    <n v="1.1483992999999999"/>
    <n v="0"/>
    <n v="0"/>
    <n v="0"/>
  </r>
  <r>
    <x v="10"/>
    <n v="31"/>
    <n v="3"/>
    <s v="ON"/>
    <d v="2019-07-31T00:00:00"/>
    <s v="Avg of 4 NM Projects"/>
    <n v="19"/>
    <n v="24.57"/>
    <n v="0.13803370786516855"/>
    <n v="44.86"/>
    <n v="26.68"/>
    <n v="0.65552759999999999"/>
    <n v="0"/>
    <n v="0"/>
    <n v="0"/>
  </r>
  <r>
    <x v="10"/>
    <n v="31"/>
    <n v="3"/>
    <s v="ON"/>
    <d v="2019-07-31T00:00:00"/>
    <s v="Avg of 4 NM Projects"/>
    <n v="20"/>
    <n v="7.4149999999999991"/>
    <n v="4.1657303370786512E-2"/>
    <n v="33.25"/>
    <n v="22.62"/>
    <n v="0.1677273"/>
    <n v="0"/>
    <n v="0"/>
    <n v="0"/>
  </r>
  <r>
    <x v="10"/>
    <n v="31"/>
    <n v="3"/>
    <s v="ON"/>
    <d v="2019-07-31T00:00:00"/>
    <s v="Avg of 4 NM Projects"/>
    <n v="21"/>
    <n v="-0.13"/>
    <n v="-7.3033707865168538E-4"/>
    <n v="32.729999999999997"/>
    <n v="23.18"/>
    <n v="-3.0133999999999998E-3"/>
    <n v="0"/>
    <n v="0"/>
    <n v="0"/>
  </r>
  <r>
    <x v="10"/>
    <n v="31"/>
    <n v="3"/>
    <s v="ON"/>
    <d v="2019-07-31T00:00:00"/>
    <s v="Avg of 4 NM Projects"/>
    <n v="22"/>
    <n v="0"/>
    <n v="0"/>
    <n v="32.090000000000003"/>
    <n v="22.47"/>
    <n v="0"/>
    <n v="1"/>
    <n v="0"/>
    <n v="0"/>
  </r>
  <r>
    <x v="10"/>
    <n v="31"/>
    <n v="3"/>
    <s v="ON"/>
    <d v="2019-07-31T00:00:00"/>
    <s v="Avg of 4 NM Projects"/>
    <n v="23"/>
    <n v="-0.13"/>
    <n v="-7.3033707865168538E-4"/>
    <n v="28.8"/>
    <n v="19.940000000000001"/>
    <n v="-2.5922000000000002E-3"/>
    <n v="0"/>
    <n v="0"/>
    <n v="0"/>
  </r>
  <r>
    <x v="10"/>
    <n v="31"/>
    <n v="3"/>
    <s v="OFF"/>
    <d v="2019-07-31T00:00:00"/>
    <s v="Avg of 4 NM Projects"/>
    <n v="24"/>
    <n v="-0.13"/>
    <n v="-7.3033707865168538E-4"/>
    <n v="25.15"/>
    <n v="17.8"/>
    <n v="-2.3140000000000001E-3"/>
    <n v="0"/>
    <n v="0"/>
    <n v="0"/>
  </r>
  <r>
    <x v="11"/>
    <n v="1"/>
    <n v="1"/>
    <s v="OFF"/>
    <d v="2019-08-01T00:00:00"/>
    <s v="Avg of 4 NM Projects"/>
    <n v="1"/>
    <n v="0"/>
    <n v="0"/>
    <n v="24.5"/>
    <n v="18.41"/>
    <n v="0"/>
    <n v="1"/>
    <n v="0"/>
    <n v="0"/>
  </r>
  <r>
    <x v="11"/>
    <n v="1"/>
    <n v="1"/>
    <s v="OFF"/>
    <d v="2019-08-01T00:00:00"/>
    <s v="Avg of 4 NM Projects"/>
    <n v="2"/>
    <n v="-0.26"/>
    <n v="-1.4606741573033708E-3"/>
    <n v="24.1"/>
    <n v="18.68"/>
    <n v="-4.8567999999999997E-3"/>
    <n v="0"/>
    <n v="0"/>
    <n v="0"/>
  </r>
  <r>
    <x v="11"/>
    <n v="1"/>
    <n v="1"/>
    <s v="OFF"/>
    <d v="2019-08-01T00:00:00"/>
    <s v="Avg of 4 NM Projects"/>
    <n v="3"/>
    <n v="0"/>
    <n v="0"/>
    <n v="22.24"/>
    <n v="17.79"/>
    <n v="0"/>
    <n v="1"/>
    <n v="0"/>
    <n v="0"/>
  </r>
  <r>
    <x v="11"/>
    <n v="1"/>
    <n v="1"/>
    <s v="OFF"/>
    <d v="2019-08-01T00:00:00"/>
    <s v="Avg of 4 NM Projects"/>
    <n v="4"/>
    <n v="0"/>
    <n v="0"/>
    <n v="20.77"/>
    <n v="16.62"/>
    <n v="0"/>
    <n v="1"/>
    <n v="0"/>
    <n v="0"/>
  </r>
  <r>
    <x v="11"/>
    <n v="1"/>
    <n v="1"/>
    <s v="OFF"/>
    <d v="2019-08-01T00:00:00"/>
    <s v="Avg of 4 NM Projects"/>
    <n v="5"/>
    <n v="-0.13"/>
    <n v="-7.3033707865168538E-4"/>
    <n v="21.07"/>
    <n v="15.44"/>
    <n v="-2.0072000000000002E-3"/>
    <n v="0"/>
    <n v="0"/>
    <n v="0"/>
  </r>
  <r>
    <x v="11"/>
    <n v="1"/>
    <n v="1"/>
    <s v="OFF"/>
    <d v="2019-08-01T00:00:00"/>
    <s v="Avg of 4 NM Projects"/>
    <n v="6"/>
    <n v="-0.13"/>
    <n v="-7.3033707865168538E-4"/>
    <n v="22.39"/>
    <n v="17.079999999999998"/>
    <n v="-2.2203999999999995E-3"/>
    <n v="0"/>
    <n v="0"/>
    <n v="0"/>
  </r>
  <r>
    <x v="11"/>
    <n v="1"/>
    <n v="1"/>
    <s v="OFF"/>
    <d v="2019-08-01T00:00:00"/>
    <s v="Avg of 4 NM Projects"/>
    <n v="7"/>
    <n v="8.31"/>
    <n v="4.6685393258426966E-2"/>
    <n v="27.38"/>
    <n v="15.91"/>
    <n v="0.13221210000000003"/>
    <n v="0"/>
    <n v="0"/>
    <n v="0"/>
  </r>
  <r>
    <x v="11"/>
    <n v="1"/>
    <n v="1"/>
    <s v="OFF"/>
    <d v="2019-08-01T00:00:00"/>
    <s v="Avg of 4 NM Projects"/>
    <n v="8"/>
    <n v="35.97"/>
    <n v="0.20207865168539324"/>
    <n v="24.1"/>
    <n v="18.79"/>
    <n v="0.67587629999999987"/>
    <n v="0"/>
    <n v="0"/>
    <n v="0"/>
  </r>
  <r>
    <x v="11"/>
    <n v="1"/>
    <n v="1"/>
    <s v="OFF"/>
    <d v="2019-08-01T00:00:00"/>
    <s v="Avg of 4 NM Projects"/>
    <n v="9"/>
    <n v="69.885000000000005"/>
    <n v="0.39261235955056184"/>
    <n v="31.04"/>
    <n v="19.52"/>
    <n v="1.3641552000000001"/>
    <n v="0"/>
    <n v="0"/>
    <n v="0"/>
  </r>
  <r>
    <x v="11"/>
    <n v="1"/>
    <n v="1"/>
    <s v="OFF"/>
    <d v="2019-08-01T00:00:00"/>
    <s v="Avg of 4 NM Projects"/>
    <n v="10"/>
    <n v="95.36"/>
    <n v="0.5357303370786517"/>
    <n v="31.5"/>
    <n v="19.12"/>
    <n v="1.8232832000000001"/>
    <n v="0"/>
    <n v="1"/>
    <n v="0"/>
  </r>
  <r>
    <x v="11"/>
    <n v="1"/>
    <n v="1"/>
    <s v="OFF"/>
    <d v="2019-08-01T00:00:00"/>
    <s v="Avg of 4 NM Projects"/>
    <n v="11"/>
    <n v="105.09"/>
    <n v="0.59039325842696633"/>
    <n v="32.5"/>
    <n v="20.88"/>
    <n v="2.1942792"/>
    <n v="0"/>
    <n v="1"/>
    <n v="0"/>
  </r>
  <r>
    <x v="11"/>
    <n v="1"/>
    <n v="1"/>
    <s v="OFF"/>
    <d v="2019-08-01T00:00:00"/>
    <s v="Avg of 4 NM Projects"/>
    <n v="12"/>
    <n v="126.98"/>
    <n v="0.71337078651685393"/>
    <n v="31.36"/>
    <n v="22.94"/>
    <n v="2.9129212000000004"/>
    <n v="0"/>
    <n v="1"/>
    <n v="0"/>
  </r>
  <r>
    <x v="11"/>
    <n v="1"/>
    <n v="1"/>
    <s v="OFF"/>
    <d v="2019-08-01T00:00:00"/>
    <s v="Avg of 4 NM Projects"/>
    <n v="13"/>
    <n v="120.19"/>
    <n v="0.67522471910112358"/>
    <n v="36.200000000000003"/>
    <n v="23.52"/>
    <n v="2.8268687999999997"/>
    <n v="0"/>
    <n v="1"/>
    <n v="0"/>
  </r>
  <r>
    <x v="11"/>
    <n v="1"/>
    <n v="1"/>
    <s v="OFF"/>
    <d v="2019-08-01T00:00:00"/>
    <s v="Avg of 4 NM Projects"/>
    <n v="14"/>
    <n v="98.054999999999993"/>
    <n v="0.55087078651685384"/>
    <n v="39.340000000000003"/>
    <n v="25.82"/>
    <n v="2.5317800999999998"/>
    <n v="0"/>
    <n v="1"/>
    <n v="0"/>
  </r>
  <r>
    <x v="11"/>
    <n v="1"/>
    <n v="1"/>
    <s v="OFF"/>
    <d v="2019-08-01T00:00:00"/>
    <s v="Avg of 4 NM Projects"/>
    <n v="15"/>
    <n v="75.385000000000005"/>
    <n v="0.42351123595505619"/>
    <n v="42.6"/>
    <n v="25.51"/>
    <n v="1.9230713500000001"/>
    <n v="0"/>
    <n v="0"/>
    <n v="0"/>
  </r>
  <r>
    <x v="11"/>
    <n v="1"/>
    <n v="1"/>
    <s v="OFF"/>
    <d v="2019-08-01T00:00:00"/>
    <s v="Avg of 4 NM Projects"/>
    <n v="16"/>
    <n v="81.405000000000001"/>
    <n v="0.45733146067415731"/>
    <n v="45"/>
    <n v="29.06"/>
    <n v="2.3656293000000002"/>
    <n v="0"/>
    <n v="0"/>
    <n v="0"/>
  </r>
  <r>
    <x v="11"/>
    <n v="1"/>
    <n v="1"/>
    <s v="OFF"/>
    <d v="2019-08-01T00:00:00"/>
    <s v="Avg of 4 NM Projects"/>
    <n v="17"/>
    <n v="74.754999999999995"/>
    <n v="0.41997191011235951"/>
    <n v="44"/>
    <n v="30.04"/>
    <n v="2.2456402"/>
    <n v="0"/>
    <n v="0"/>
    <n v="0"/>
  </r>
  <r>
    <x v="11"/>
    <n v="1"/>
    <n v="1"/>
    <s v="OFF"/>
    <d v="2019-08-01T00:00:00"/>
    <s v="Avg of 4 NM Projects"/>
    <n v="18"/>
    <n v="50.305000000000007"/>
    <n v="0.28261235955056185"/>
    <n v="45.57"/>
    <n v="47.84"/>
    <n v="2.4065912000000003"/>
    <n v="0"/>
    <n v="0"/>
    <n v="0"/>
  </r>
  <r>
    <x v="11"/>
    <n v="1"/>
    <n v="1"/>
    <s v="OFF"/>
    <d v="2019-08-01T00:00:00"/>
    <s v="Avg of 4 NM Projects"/>
    <n v="19"/>
    <n v="23.035000000000004"/>
    <n v="0.12941011235955058"/>
    <n v="43.23"/>
    <n v="34.369999999999997"/>
    <n v="0.79171295000000008"/>
    <n v="0"/>
    <n v="0"/>
    <n v="0"/>
  </r>
  <r>
    <x v="11"/>
    <n v="1"/>
    <n v="1"/>
    <s v="OFF"/>
    <d v="2019-08-01T00:00:00"/>
    <s v="Avg of 4 NM Projects"/>
    <n v="20"/>
    <n v="4.8599999999999994"/>
    <n v="2.7303370786516852E-2"/>
    <n v="34.93"/>
    <n v="31.47"/>
    <n v="0.15294419999999997"/>
    <n v="0"/>
    <n v="0"/>
    <n v="0"/>
  </r>
  <r>
    <x v="11"/>
    <n v="1"/>
    <n v="1"/>
    <s v="OFF"/>
    <d v="2019-08-01T00:00:00"/>
    <s v="Avg of 4 NM Projects"/>
    <n v="21"/>
    <n v="0"/>
    <n v="0"/>
    <n v="34.33"/>
    <n v="28.53"/>
    <n v="0"/>
    <n v="1"/>
    <n v="0"/>
    <n v="0"/>
  </r>
  <r>
    <x v="11"/>
    <n v="1"/>
    <n v="1"/>
    <s v="OFF"/>
    <d v="2019-08-01T00:00:00"/>
    <s v="Avg of 4 NM Projects"/>
    <n v="22"/>
    <n v="-0.13"/>
    <n v="-7.3033707865168538E-4"/>
    <n v="30.78"/>
    <n v="25.25"/>
    <n v="-3.2825000000000003E-3"/>
    <n v="0"/>
    <n v="0"/>
    <n v="0"/>
  </r>
  <r>
    <x v="11"/>
    <n v="1"/>
    <n v="1"/>
    <s v="OFF"/>
    <d v="2019-08-01T00:00:00"/>
    <s v="Avg of 4 NM Projects"/>
    <n v="23"/>
    <n v="0"/>
    <n v="0"/>
    <n v="24.15"/>
    <n v="21.82"/>
    <n v="0"/>
    <n v="1"/>
    <n v="0"/>
    <n v="0"/>
  </r>
  <r>
    <x v="11"/>
    <n v="1"/>
    <n v="1"/>
    <s v="OFF"/>
    <d v="2019-08-01T00:00:00"/>
    <s v="Avg of 4 NM Projects"/>
    <n v="24"/>
    <n v="0"/>
    <n v="0"/>
    <n v="24.43"/>
    <n v="18.7"/>
    <n v="0"/>
    <n v="1"/>
    <n v="0"/>
    <n v="0"/>
  </r>
  <r>
    <x v="11"/>
    <n v="2"/>
    <n v="2"/>
    <s v="OFF"/>
    <d v="2019-08-02T00:00:00"/>
    <s v="Avg of 4 NM Projects"/>
    <n v="1"/>
    <n v="-0.13"/>
    <n v="-7.3033707865168538E-4"/>
    <n v="20.36"/>
    <n v="17.97"/>
    <n v="-2.3361000000000002E-3"/>
    <n v="0"/>
    <n v="0"/>
    <n v="0"/>
  </r>
  <r>
    <x v="11"/>
    <n v="2"/>
    <n v="2"/>
    <s v="OFF"/>
    <d v="2019-08-02T00:00:00"/>
    <s v="Avg of 4 NM Projects"/>
    <n v="2"/>
    <n v="-0.13"/>
    <n v="-7.3033707865168538E-4"/>
    <n v="18.260000000000002"/>
    <n v="17.079999999999998"/>
    <n v="-2.2203999999999995E-3"/>
    <n v="0"/>
    <n v="0"/>
    <n v="0"/>
  </r>
  <r>
    <x v="11"/>
    <n v="2"/>
    <n v="2"/>
    <s v="OFF"/>
    <d v="2019-08-02T00:00:00"/>
    <s v="Avg of 4 NM Projects"/>
    <n v="3"/>
    <n v="-0.13"/>
    <n v="-7.3033707865168538E-4"/>
    <n v="16.829999999999998"/>
    <n v="16.420000000000002"/>
    <n v="-2.1346000000000004E-3"/>
    <n v="0"/>
    <n v="0"/>
    <n v="0"/>
  </r>
  <r>
    <x v="11"/>
    <n v="2"/>
    <n v="2"/>
    <s v="OFF"/>
    <d v="2019-08-02T00:00:00"/>
    <s v="Avg of 4 NM Projects"/>
    <n v="4"/>
    <n v="0"/>
    <n v="0"/>
    <n v="17.16"/>
    <n v="15.69"/>
    <n v="0"/>
    <n v="1"/>
    <n v="0"/>
    <n v="0"/>
  </r>
  <r>
    <x v="11"/>
    <n v="2"/>
    <n v="2"/>
    <s v="OFF"/>
    <d v="2019-08-02T00:00:00"/>
    <s v="Avg of 4 NM Projects"/>
    <n v="5"/>
    <n v="0"/>
    <n v="0"/>
    <n v="16.440000000000001"/>
    <n v="15.54"/>
    <n v="0"/>
    <n v="1"/>
    <n v="0"/>
    <n v="0"/>
  </r>
  <r>
    <x v="11"/>
    <n v="2"/>
    <n v="2"/>
    <s v="OFF"/>
    <d v="2019-08-02T00:00:00"/>
    <s v="Avg of 4 NM Projects"/>
    <n v="6"/>
    <n v="-0.52"/>
    <n v="-2.9213483146067415E-3"/>
    <n v="17.25"/>
    <n v="16.7"/>
    <n v="-8.683999999999999E-3"/>
    <n v="0"/>
    <n v="0"/>
    <n v="0"/>
  </r>
  <r>
    <x v="11"/>
    <n v="2"/>
    <n v="2"/>
    <s v="OFF"/>
    <d v="2019-08-02T00:00:00"/>
    <s v="Avg of 4 NM Projects"/>
    <n v="7"/>
    <n v="5.76"/>
    <n v="3.2359550561797755E-2"/>
    <n v="18.36"/>
    <n v="17.190000000000001"/>
    <n v="9.9014400000000002E-2"/>
    <n v="0"/>
    <n v="0"/>
    <n v="0"/>
  </r>
  <r>
    <x v="11"/>
    <n v="2"/>
    <n v="2"/>
    <s v="ON"/>
    <d v="2019-08-02T00:00:00"/>
    <s v="Avg of 4 NM Projects"/>
    <n v="8"/>
    <n v="34.69"/>
    <n v="0.19488764044943818"/>
    <n v="22.36"/>
    <n v="23.37"/>
    <n v="0.81070529999999996"/>
    <n v="0"/>
    <n v="0"/>
    <n v="0"/>
  </r>
  <r>
    <x v="11"/>
    <n v="2"/>
    <n v="2"/>
    <s v="ON"/>
    <d v="2019-08-02T00:00:00"/>
    <s v="Avg of 4 NM Projects"/>
    <n v="9"/>
    <n v="60.92"/>
    <n v="0.34224719101123596"/>
    <n v="23.28"/>
    <n v="21.06"/>
    <n v="1.2829751999999999"/>
    <n v="0"/>
    <n v="0"/>
    <n v="0"/>
  </r>
  <r>
    <x v="11"/>
    <n v="2"/>
    <n v="2"/>
    <s v="ON"/>
    <d v="2019-08-02T00:00:00"/>
    <s v="Avg of 4 NM Projects"/>
    <n v="10"/>
    <n v="83.97"/>
    <n v="0.47174157303370784"/>
    <n v="23.76"/>
    <n v="20.309999999999999"/>
    <n v="1.7054307"/>
    <n v="0"/>
    <n v="0"/>
    <n v="0"/>
  </r>
  <r>
    <x v="11"/>
    <n v="2"/>
    <n v="2"/>
    <s v="ON"/>
    <d v="2019-08-02T00:00:00"/>
    <s v="Avg of 4 NM Projects"/>
    <n v="11"/>
    <n v="104.70500000000001"/>
    <n v="0.5882303370786518"/>
    <n v="23.33"/>
    <n v="20.62"/>
    <n v="2.1590171000000007"/>
    <n v="0"/>
    <n v="1"/>
    <n v="0"/>
  </r>
  <r>
    <x v="11"/>
    <n v="2"/>
    <n v="2"/>
    <s v="ON"/>
    <d v="2019-08-02T00:00:00"/>
    <s v="Avg of 4 NM Projects"/>
    <n v="12"/>
    <n v="105.97999999999999"/>
    <n v="0.59539325842696622"/>
    <n v="29.04"/>
    <n v="23.77"/>
    <n v="2.5191445999999997"/>
    <n v="0"/>
    <n v="1"/>
    <n v="0"/>
  </r>
  <r>
    <x v="11"/>
    <n v="2"/>
    <n v="2"/>
    <s v="ON"/>
    <d v="2019-08-02T00:00:00"/>
    <s v="Avg of 4 NM Projects"/>
    <n v="13"/>
    <n v="126.08500000000001"/>
    <n v="0.70834269662921356"/>
    <n v="30"/>
    <n v="24.7"/>
    <n v="3.1142995"/>
    <n v="0"/>
    <n v="1"/>
    <n v="0"/>
  </r>
  <r>
    <x v="11"/>
    <n v="2"/>
    <n v="2"/>
    <s v="ON"/>
    <d v="2019-08-02T00:00:00"/>
    <s v="Avg of 4 NM Projects"/>
    <n v="14"/>
    <n v="126.205"/>
    <n v="0.70901685393258429"/>
    <n v="33.04"/>
    <n v="24.78"/>
    <n v="3.1273599000000001"/>
    <n v="0"/>
    <n v="1"/>
    <n v="0"/>
  </r>
  <r>
    <x v="11"/>
    <n v="2"/>
    <n v="2"/>
    <s v="ON"/>
    <d v="2019-08-02T00:00:00"/>
    <s v="Avg of 4 NM Projects"/>
    <n v="15"/>
    <n v="107.13999999999999"/>
    <n v="0.6019101123595505"/>
    <n v="34.9"/>
    <n v="25.01"/>
    <n v="2.6795713999999999"/>
    <n v="0"/>
    <n v="1"/>
    <n v="0"/>
  </r>
  <r>
    <x v="11"/>
    <n v="2"/>
    <n v="2"/>
    <s v="ON"/>
    <d v="2019-08-02T00:00:00"/>
    <s v="Avg of 4 NM Projects"/>
    <n v="16"/>
    <n v="98.304999999999978"/>
    <n v="0.55227528089887623"/>
    <n v="36.69"/>
    <n v="27.99"/>
    <n v="2.7515569499999994"/>
    <n v="0"/>
    <n v="1"/>
    <n v="0"/>
  </r>
  <r>
    <x v="11"/>
    <n v="2"/>
    <n v="2"/>
    <s v="ON"/>
    <d v="2019-08-02T00:00:00"/>
    <s v="Avg of 4 NM Projects"/>
    <n v="17"/>
    <n v="75.39"/>
    <n v="0.42353932584269666"/>
    <n v="42.44"/>
    <n v="40.69"/>
    <n v="3.0676190999999999"/>
    <n v="0"/>
    <n v="0"/>
    <n v="0"/>
  </r>
  <r>
    <x v="11"/>
    <n v="2"/>
    <n v="2"/>
    <s v="ON"/>
    <d v="2019-08-02T00:00:00"/>
    <s v="Avg of 4 NM Projects"/>
    <n v="18"/>
    <n v="50.435000000000002"/>
    <n v="0.28334269662921352"/>
    <n v="42.4"/>
    <n v="69.459999999999994"/>
    <n v="3.5032150999999998"/>
    <n v="0"/>
    <n v="0"/>
    <n v="0"/>
  </r>
  <r>
    <x v="11"/>
    <n v="2"/>
    <n v="2"/>
    <s v="ON"/>
    <d v="2019-08-02T00:00:00"/>
    <s v="Avg of 4 NM Projects"/>
    <n v="19"/>
    <n v="22.01"/>
    <n v="0.12365168539325844"/>
    <n v="35.78"/>
    <n v="38.93"/>
    <n v="0.85684930000000004"/>
    <n v="0"/>
    <n v="0"/>
    <n v="0"/>
  </r>
  <r>
    <x v="11"/>
    <n v="2"/>
    <n v="2"/>
    <s v="ON"/>
    <d v="2019-08-02T00:00:00"/>
    <s v="Avg of 4 NM Projects"/>
    <n v="20"/>
    <n v="5.4950000000000001"/>
    <n v="3.0870786516853932E-2"/>
    <n v="34.53"/>
    <n v="35.6"/>
    <n v="0.19562200000000002"/>
    <n v="0"/>
    <n v="0"/>
    <n v="0"/>
  </r>
  <r>
    <x v="11"/>
    <n v="2"/>
    <n v="2"/>
    <s v="ON"/>
    <d v="2019-08-02T00:00:00"/>
    <s v="Avg of 4 NM Projects"/>
    <n v="21"/>
    <n v="-0.26"/>
    <n v="-1.4606741573033708E-3"/>
    <n v="32.14"/>
    <n v="27.47"/>
    <n v="-7.1421999999999996E-3"/>
    <n v="0"/>
    <n v="0"/>
    <n v="0"/>
  </r>
  <r>
    <x v="11"/>
    <n v="2"/>
    <n v="2"/>
    <s v="ON"/>
    <d v="2019-08-02T00:00:00"/>
    <s v="Avg of 4 NM Projects"/>
    <n v="22"/>
    <n v="0"/>
    <n v="0"/>
    <n v="27.56"/>
    <n v="31.64"/>
    <n v="0"/>
    <n v="1"/>
    <n v="0"/>
    <n v="0"/>
  </r>
  <r>
    <x v="11"/>
    <n v="2"/>
    <n v="2"/>
    <s v="ON"/>
    <d v="2019-08-02T00:00:00"/>
    <s v="Avg of 4 NM Projects"/>
    <n v="23"/>
    <n v="-0.13"/>
    <n v="-7.3033707865168538E-4"/>
    <n v="23.29"/>
    <n v="31.01"/>
    <n v="-4.0313000000000007E-3"/>
    <n v="0"/>
    <n v="0"/>
    <n v="0"/>
  </r>
  <r>
    <x v="11"/>
    <n v="2"/>
    <n v="2"/>
    <s v="OFF"/>
    <d v="2019-08-02T00:00:00"/>
    <s v="Avg of 4 NM Projects"/>
    <n v="24"/>
    <n v="-0.13"/>
    <n v="-7.3033707865168538E-4"/>
    <n v="24.41"/>
    <n v="26.44"/>
    <n v="-3.4372000000000001E-3"/>
    <n v="0"/>
    <n v="0"/>
    <n v="0"/>
  </r>
  <r>
    <x v="11"/>
    <n v="3"/>
    <n v="3"/>
    <s v="OFF"/>
    <d v="2019-08-03T00:00:00"/>
    <s v="Avg of 4 NM Projects"/>
    <n v="1"/>
    <n v="0"/>
    <n v="0"/>
    <n v="23.52"/>
    <n v="18.28"/>
    <n v="0"/>
    <n v="1"/>
    <n v="0"/>
    <n v="0"/>
  </r>
  <r>
    <x v="11"/>
    <n v="3"/>
    <n v="3"/>
    <s v="OFF"/>
    <d v="2019-08-03T00:00:00"/>
    <s v="Avg of 4 NM Projects"/>
    <n v="2"/>
    <n v="-0.26"/>
    <n v="-1.4606741573033708E-3"/>
    <n v="21.86"/>
    <n v="19.13"/>
    <n v="-4.9737999999999996E-3"/>
    <n v="0"/>
    <n v="0"/>
    <n v="0"/>
  </r>
  <r>
    <x v="11"/>
    <n v="3"/>
    <n v="3"/>
    <s v="OFF"/>
    <d v="2019-08-03T00:00:00"/>
    <s v="Avg of 4 NM Projects"/>
    <n v="3"/>
    <n v="0"/>
    <n v="0"/>
    <n v="20.329999999999998"/>
    <n v="19.05"/>
    <n v="0"/>
    <n v="1"/>
    <n v="0"/>
    <n v="0"/>
  </r>
  <r>
    <x v="11"/>
    <n v="3"/>
    <n v="3"/>
    <s v="OFF"/>
    <d v="2019-08-03T00:00:00"/>
    <s v="Avg of 4 NM Projects"/>
    <n v="4"/>
    <n v="0"/>
    <n v="0"/>
    <n v="18.07"/>
    <n v="18.37"/>
    <n v="0"/>
    <n v="1"/>
    <n v="0"/>
    <n v="0"/>
  </r>
  <r>
    <x v="11"/>
    <n v="3"/>
    <n v="3"/>
    <s v="OFF"/>
    <d v="2019-08-03T00:00:00"/>
    <s v="Avg of 4 NM Projects"/>
    <n v="5"/>
    <n v="-0.13"/>
    <n v="-7.3033707865168538E-4"/>
    <n v="18.04"/>
    <n v="19.079999999999998"/>
    <n v="-2.4803999999999998E-3"/>
    <n v="0"/>
    <n v="0"/>
    <n v="0"/>
  </r>
  <r>
    <x v="11"/>
    <n v="3"/>
    <n v="3"/>
    <s v="OFF"/>
    <d v="2019-08-03T00:00:00"/>
    <s v="Avg of 4 NM Projects"/>
    <n v="6"/>
    <n v="-0.26"/>
    <n v="-1.4606741573033708E-3"/>
    <n v="20.55"/>
    <n v="19.73"/>
    <n v="-5.1298000000000003E-3"/>
    <n v="0"/>
    <n v="0"/>
    <n v="0"/>
  </r>
  <r>
    <x v="11"/>
    <n v="3"/>
    <n v="3"/>
    <s v="OFF"/>
    <d v="2019-08-03T00:00:00"/>
    <s v="Avg of 4 NM Projects"/>
    <n v="7"/>
    <n v="4.4850000000000003"/>
    <n v="2.5196629213483149E-2"/>
    <n v="19.05"/>
    <n v="20.84"/>
    <n v="9.3467400000000006E-2"/>
    <n v="0"/>
    <n v="0"/>
    <n v="0"/>
  </r>
  <r>
    <x v="11"/>
    <n v="3"/>
    <n v="3"/>
    <s v="ON"/>
    <d v="2019-08-03T00:00:00"/>
    <s v="Avg of 4 NM Projects"/>
    <n v="8"/>
    <n v="23.67"/>
    <n v="0.13297752808988764"/>
    <n v="20.03"/>
    <n v="27.29"/>
    <n v="0.64595429999999998"/>
    <n v="0"/>
    <n v="0"/>
    <n v="0"/>
  </r>
  <r>
    <x v="11"/>
    <n v="3"/>
    <n v="3"/>
    <s v="ON"/>
    <d v="2019-08-03T00:00:00"/>
    <s v="Avg of 4 NM Projects"/>
    <n v="9"/>
    <n v="49.155000000000001"/>
    <n v="0.27615168539325841"/>
    <n v="21.78"/>
    <n v="37.44"/>
    <n v="1.8403632000000001"/>
    <n v="0"/>
    <n v="0"/>
    <n v="0"/>
  </r>
  <r>
    <x v="11"/>
    <n v="3"/>
    <n v="3"/>
    <s v="ON"/>
    <d v="2019-08-03T00:00:00"/>
    <s v="Avg of 4 NM Projects"/>
    <n v="10"/>
    <n v="66.69"/>
    <n v="0.37466292134831458"/>
    <n v="27.61"/>
    <n v="32.36"/>
    <n v="2.1580884"/>
    <n v="0"/>
    <n v="0"/>
    <n v="0"/>
  </r>
  <r>
    <x v="11"/>
    <n v="3"/>
    <n v="3"/>
    <s v="ON"/>
    <d v="2019-08-03T00:00:00"/>
    <s v="Avg of 4 NM Projects"/>
    <n v="11"/>
    <n v="86.664999999999992"/>
    <n v="0.48688202247191009"/>
    <n v="30.42"/>
    <n v="27.2"/>
    <n v="2.3572879999999996"/>
    <n v="0"/>
    <n v="0"/>
    <n v="0"/>
  </r>
  <r>
    <x v="11"/>
    <n v="3"/>
    <n v="3"/>
    <s v="ON"/>
    <d v="2019-08-03T00:00:00"/>
    <s v="Avg of 4 NM Projects"/>
    <n v="12"/>
    <n v="86.149999999999991"/>
    <n v="0.48398876404494379"/>
    <n v="32.28"/>
    <n v="20.84"/>
    <n v="1.7953659999999998"/>
    <n v="0"/>
    <n v="0"/>
    <n v="0"/>
  </r>
  <r>
    <x v="11"/>
    <n v="3"/>
    <n v="3"/>
    <s v="ON"/>
    <d v="2019-08-03T00:00:00"/>
    <s v="Avg of 4 NM Projects"/>
    <n v="13"/>
    <n v="107.905"/>
    <n v="0.60620786516853931"/>
    <n v="35.78"/>
    <n v="30.02"/>
    <n v="3.2393081000000001"/>
    <n v="0"/>
    <n v="1"/>
    <n v="0"/>
  </r>
  <r>
    <x v="11"/>
    <n v="3"/>
    <n v="3"/>
    <s v="ON"/>
    <d v="2019-08-03T00:00:00"/>
    <s v="Avg of 4 NM Projects"/>
    <n v="14"/>
    <n v="108.93"/>
    <n v="0.61196629213483145"/>
    <n v="36.380000000000003"/>
    <n v="33.049999999999997"/>
    <n v="3.6001365000000001"/>
    <n v="0"/>
    <n v="1"/>
    <n v="0"/>
  </r>
  <r>
    <x v="11"/>
    <n v="3"/>
    <n v="3"/>
    <s v="ON"/>
    <d v="2019-08-03T00:00:00"/>
    <s v="Avg of 4 NM Projects"/>
    <n v="15"/>
    <n v="89.344999999999999"/>
    <n v="0.50193820224719099"/>
    <n v="37.270000000000003"/>
    <n v="46.79"/>
    <n v="4.18045255"/>
    <n v="0"/>
    <n v="1"/>
    <n v="0"/>
  </r>
  <r>
    <x v="11"/>
    <n v="3"/>
    <n v="3"/>
    <s v="ON"/>
    <d v="2019-08-03T00:00:00"/>
    <s v="Avg of 4 NM Projects"/>
    <n v="16"/>
    <n v="74.375"/>
    <n v="0.4178370786516854"/>
    <n v="39.15"/>
    <n v="32.049999999999997"/>
    <n v="2.3837187499999999"/>
    <n v="0"/>
    <n v="0"/>
    <n v="0"/>
  </r>
  <r>
    <x v="11"/>
    <n v="3"/>
    <n v="3"/>
    <s v="ON"/>
    <d v="2019-08-03T00:00:00"/>
    <s v="Avg of 4 NM Projects"/>
    <n v="17"/>
    <n v="49.66"/>
    <n v="0.27898876404494383"/>
    <n v="41.15"/>
    <n v="46.67"/>
    <n v="2.3176321999999998"/>
    <n v="0"/>
    <n v="0"/>
    <n v="0"/>
  </r>
  <r>
    <x v="11"/>
    <n v="3"/>
    <n v="3"/>
    <s v="ON"/>
    <d v="2019-08-03T00:00:00"/>
    <s v="Avg of 4 NM Projects"/>
    <n v="18"/>
    <n v="30.595000000000002"/>
    <n v="0.17188202247191012"/>
    <n v="40.96"/>
    <n v="42.67"/>
    <n v="1.3054886500000003"/>
    <n v="0"/>
    <n v="0"/>
    <n v="0"/>
  </r>
  <r>
    <x v="11"/>
    <n v="3"/>
    <n v="3"/>
    <s v="ON"/>
    <d v="2019-08-03T00:00:00"/>
    <s v="Avg of 4 NM Projects"/>
    <n v="19"/>
    <n v="17.925000000000001"/>
    <n v="0.10070224719101124"/>
    <n v="40.4"/>
    <n v="35.700000000000003"/>
    <n v="0.63992250000000017"/>
    <n v="0"/>
    <n v="0"/>
    <n v="0"/>
  </r>
  <r>
    <x v="11"/>
    <n v="3"/>
    <n v="3"/>
    <s v="ON"/>
    <d v="2019-08-03T00:00:00"/>
    <s v="Avg of 4 NM Projects"/>
    <n v="20"/>
    <n v="2.1749999999999998"/>
    <n v="1.2219101123595505E-2"/>
    <n v="36.799999999999997"/>
    <n v="34.83"/>
    <n v="7.5755249999999996E-2"/>
    <n v="0"/>
    <n v="0"/>
    <n v="0"/>
  </r>
  <r>
    <x v="11"/>
    <n v="3"/>
    <n v="3"/>
    <s v="ON"/>
    <d v="2019-08-03T00:00:00"/>
    <s v="Avg of 4 NM Projects"/>
    <n v="21"/>
    <n v="-0.26"/>
    <n v="-1.4606741573033708E-3"/>
    <n v="35.130000000000003"/>
    <n v="41.64"/>
    <n v="-1.0826400000000002E-2"/>
    <n v="0"/>
    <n v="0"/>
    <n v="0"/>
  </r>
  <r>
    <x v="11"/>
    <n v="3"/>
    <n v="3"/>
    <s v="ON"/>
    <d v="2019-08-03T00:00:00"/>
    <s v="Avg of 4 NM Projects"/>
    <n v="22"/>
    <n v="-0.13"/>
    <n v="-7.3033707865168538E-4"/>
    <n v="33.659999999999997"/>
    <n v="43.3"/>
    <n v="-5.6289999999999995E-3"/>
    <n v="0"/>
    <n v="0"/>
    <n v="0"/>
  </r>
  <r>
    <x v="11"/>
    <n v="3"/>
    <n v="3"/>
    <s v="ON"/>
    <d v="2019-08-03T00:00:00"/>
    <s v="Avg of 4 NM Projects"/>
    <n v="23"/>
    <n v="-0.26"/>
    <n v="-1.4606741573033708E-3"/>
    <n v="27.6"/>
    <n v="35.44"/>
    <n v="-9.2143999999999993E-3"/>
    <n v="0"/>
    <n v="0"/>
    <n v="0"/>
  </r>
  <r>
    <x v="11"/>
    <n v="3"/>
    <n v="3"/>
    <s v="OFF"/>
    <d v="2019-08-03T00:00:00"/>
    <s v="Avg of 4 NM Projects"/>
    <n v="24"/>
    <n v="0"/>
    <n v="0"/>
    <n v="22.81"/>
    <n v="26.54"/>
    <n v="0"/>
    <n v="1"/>
    <n v="0"/>
    <n v="0"/>
  </r>
  <r>
    <x v="11"/>
    <n v="4"/>
    <n v="4"/>
    <s v="OFF"/>
    <d v="2019-08-04T00:00:00"/>
    <s v="Avg of 4 NM Projects"/>
    <n v="1"/>
    <n v="0"/>
    <n v="0"/>
    <n v="26.99"/>
    <n v="23.29"/>
    <n v="0"/>
    <n v="1"/>
    <n v="0"/>
    <n v="0"/>
  </r>
  <r>
    <x v="11"/>
    <n v="4"/>
    <n v="4"/>
    <s v="OFF"/>
    <d v="2019-08-04T00:00:00"/>
    <s v="Avg of 4 NM Projects"/>
    <n v="2"/>
    <n v="0"/>
    <n v="0"/>
    <n v="24.16"/>
    <n v="21.82"/>
    <n v="0"/>
    <n v="1"/>
    <n v="0"/>
    <n v="0"/>
  </r>
  <r>
    <x v="11"/>
    <n v="4"/>
    <n v="4"/>
    <s v="OFF"/>
    <d v="2019-08-04T00:00:00"/>
    <s v="Avg of 4 NM Projects"/>
    <n v="3"/>
    <n v="0"/>
    <n v="0"/>
    <n v="24.04"/>
    <n v="23.02"/>
    <n v="0"/>
    <n v="1"/>
    <n v="0"/>
    <n v="0"/>
  </r>
  <r>
    <x v="11"/>
    <n v="4"/>
    <n v="4"/>
    <s v="OFF"/>
    <d v="2019-08-04T00:00:00"/>
    <s v="Avg of 4 NM Projects"/>
    <n v="4"/>
    <n v="0"/>
    <n v="0"/>
    <n v="22.02"/>
    <n v="20.91"/>
    <n v="0"/>
    <n v="1"/>
    <n v="0"/>
    <n v="0"/>
  </r>
  <r>
    <x v="11"/>
    <n v="4"/>
    <n v="4"/>
    <s v="OFF"/>
    <d v="2019-08-04T00:00:00"/>
    <s v="Avg of 4 NM Projects"/>
    <n v="5"/>
    <n v="-0.26"/>
    <n v="-1.4606741573033708E-3"/>
    <n v="21.85"/>
    <n v="20.21"/>
    <n v="-5.2546000000000008E-3"/>
    <n v="0"/>
    <n v="0"/>
    <n v="0"/>
  </r>
  <r>
    <x v="11"/>
    <n v="4"/>
    <n v="4"/>
    <s v="OFF"/>
    <d v="2019-08-04T00:00:00"/>
    <s v="Avg of 4 NM Projects"/>
    <n v="6"/>
    <n v="-0.26"/>
    <n v="-1.4606741573033708E-3"/>
    <n v="19.97"/>
    <n v="19.93"/>
    <n v="-5.1818000000000003E-3"/>
    <n v="0"/>
    <n v="0"/>
    <n v="0"/>
  </r>
  <r>
    <x v="11"/>
    <n v="4"/>
    <n v="4"/>
    <s v="OFF"/>
    <d v="2019-08-04T00:00:00"/>
    <s v="Avg of 4 NM Projects"/>
    <n v="7"/>
    <n v="4.09"/>
    <n v="2.297752808988764E-2"/>
    <n v="19.23"/>
    <n v="19.45"/>
    <n v="7.9550499999999996E-2"/>
    <n v="0"/>
    <n v="0"/>
    <n v="0"/>
  </r>
  <r>
    <x v="11"/>
    <n v="4"/>
    <n v="4"/>
    <s v="ON"/>
    <d v="2019-08-04T00:00:00"/>
    <s v="Avg of 4 NM Projects"/>
    <n v="8"/>
    <n v="22.15"/>
    <n v="0.124438202247191"/>
    <n v="20.3"/>
    <n v="19.54"/>
    <n v="0.432811"/>
    <n v="0"/>
    <n v="0"/>
    <n v="0"/>
  </r>
  <r>
    <x v="11"/>
    <n v="4"/>
    <n v="4"/>
    <s v="ON"/>
    <d v="2019-08-04T00:00:00"/>
    <s v="Avg of 4 NM Projects"/>
    <n v="9"/>
    <n v="48.510000000000005"/>
    <n v="0.27252808988764049"/>
    <n v="20.18"/>
    <n v="18.47"/>
    <n v="0.89597970000000005"/>
    <n v="0"/>
    <n v="0"/>
    <n v="0"/>
  </r>
  <r>
    <x v="11"/>
    <n v="4"/>
    <n v="4"/>
    <s v="ON"/>
    <d v="2019-08-04T00:00:00"/>
    <s v="Avg of 4 NM Projects"/>
    <n v="10"/>
    <n v="78.98"/>
    <n v="0.44370786516853933"/>
    <n v="21.69"/>
    <n v="20.8"/>
    <n v="1.642784"/>
    <n v="0"/>
    <n v="0"/>
    <n v="0"/>
  </r>
  <r>
    <x v="11"/>
    <n v="4"/>
    <n v="4"/>
    <s v="ON"/>
    <d v="2019-08-04T00:00:00"/>
    <s v="Avg of 4 NM Projects"/>
    <n v="11"/>
    <n v="98.820000000000007"/>
    <n v="0.55516853932584276"/>
    <n v="21.02"/>
    <n v="19.37"/>
    <n v="1.9141434000000002"/>
    <n v="0"/>
    <n v="1"/>
    <n v="0"/>
  </r>
  <r>
    <x v="11"/>
    <n v="4"/>
    <n v="4"/>
    <s v="ON"/>
    <d v="2019-08-04T00:00:00"/>
    <s v="Avg of 4 NM Projects"/>
    <n v="12"/>
    <n v="114.81"/>
    <n v="0.64500000000000002"/>
    <n v="25.01"/>
    <n v="32.07"/>
    <n v="3.6819567000000002"/>
    <n v="0"/>
    <n v="1"/>
    <n v="0"/>
  </r>
  <r>
    <x v="11"/>
    <n v="4"/>
    <n v="4"/>
    <s v="ON"/>
    <d v="2019-08-04T00:00:00"/>
    <s v="Avg of 4 NM Projects"/>
    <n v="13"/>
    <n v="124.92"/>
    <n v="0.70179775280898882"/>
    <n v="24.77"/>
    <n v="35.159999999999997"/>
    <n v="4.3921871999999995"/>
    <n v="0"/>
    <n v="1"/>
    <n v="0"/>
  </r>
  <r>
    <x v="11"/>
    <n v="4"/>
    <n v="4"/>
    <s v="ON"/>
    <d v="2019-08-04T00:00:00"/>
    <s v="Avg of 4 NM Projects"/>
    <n v="14"/>
    <n v="125.955"/>
    <n v="0.70761235955056179"/>
    <n v="27.25"/>
    <n v="30.94"/>
    <n v="3.8970476999999999"/>
    <n v="0"/>
    <n v="1"/>
    <n v="0"/>
  </r>
  <r>
    <x v="11"/>
    <n v="4"/>
    <n v="4"/>
    <s v="ON"/>
    <d v="2019-08-04T00:00:00"/>
    <s v="Avg of 4 NM Projects"/>
    <n v="15"/>
    <n v="111.74000000000001"/>
    <n v="0.62775280898876407"/>
    <n v="32.130000000000003"/>
    <n v="30.13"/>
    <n v="3.3667262"/>
    <n v="0"/>
    <n v="1"/>
    <n v="0"/>
  </r>
  <r>
    <x v="11"/>
    <n v="4"/>
    <n v="4"/>
    <s v="ON"/>
    <d v="2019-08-04T00:00:00"/>
    <s v="Avg of 4 NM Projects"/>
    <n v="16"/>
    <n v="71.685000000000002"/>
    <n v="0.40272471910112362"/>
    <n v="34.979999999999997"/>
    <n v="34.07"/>
    <n v="2.44230795"/>
    <n v="0"/>
    <n v="0"/>
    <n v="0"/>
  </r>
  <r>
    <x v="11"/>
    <n v="4"/>
    <n v="4"/>
    <s v="ON"/>
    <d v="2019-08-04T00:00:00"/>
    <s v="Avg of 4 NM Projects"/>
    <n v="17"/>
    <n v="65.534999999999997"/>
    <n v="0.36817415730337077"/>
    <n v="38.86"/>
    <n v="37.549999999999997"/>
    <n v="2.4608392499999994"/>
    <n v="0"/>
    <n v="0"/>
    <n v="0"/>
  </r>
  <r>
    <x v="11"/>
    <n v="4"/>
    <n v="4"/>
    <s v="ON"/>
    <d v="2019-08-04T00:00:00"/>
    <s v="Avg of 4 NM Projects"/>
    <n v="18"/>
    <n v="60.935000000000002"/>
    <n v="0.34233146067415732"/>
    <n v="43.29"/>
    <n v="59.74"/>
    <n v="3.6402569000000002"/>
    <n v="0"/>
    <n v="0"/>
    <n v="0"/>
  </r>
  <r>
    <x v="11"/>
    <n v="4"/>
    <n v="4"/>
    <s v="ON"/>
    <d v="2019-08-04T00:00:00"/>
    <s v="Avg of 4 NM Projects"/>
    <n v="19"/>
    <n v="33.024999999999999"/>
    <n v="0.18553370786516854"/>
    <n v="36.28"/>
    <n v="52.17"/>
    <n v="1.7229142500000001"/>
    <n v="0"/>
    <n v="0"/>
    <n v="0"/>
  </r>
  <r>
    <x v="11"/>
    <n v="4"/>
    <n v="4"/>
    <s v="ON"/>
    <d v="2019-08-04T00:00:00"/>
    <s v="Avg of 4 NM Projects"/>
    <n v="20"/>
    <n v="6.6549999999999994"/>
    <n v="3.7387640449438202E-2"/>
    <n v="34.130000000000003"/>
    <n v="43.69"/>
    <n v="0.29075694999999996"/>
    <n v="0"/>
    <n v="0"/>
    <n v="0"/>
  </r>
  <r>
    <x v="11"/>
    <n v="4"/>
    <n v="4"/>
    <s v="ON"/>
    <d v="2019-08-04T00:00:00"/>
    <s v="Avg of 4 NM Projects"/>
    <n v="21"/>
    <n v="-0.39"/>
    <n v="-2.1910112359550564E-3"/>
    <n v="30.16"/>
    <n v="47.11"/>
    <n v="-1.8372900000000001E-2"/>
    <n v="0"/>
    <n v="0"/>
    <n v="0"/>
  </r>
  <r>
    <x v="11"/>
    <n v="4"/>
    <n v="4"/>
    <s v="ON"/>
    <d v="2019-08-04T00:00:00"/>
    <s v="Avg of 4 NM Projects"/>
    <n v="22"/>
    <n v="0"/>
    <n v="0"/>
    <n v="23.22"/>
    <n v="33.76"/>
    <n v="0"/>
    <n v="1"/>
    <n v="0"/>
    <n v="0"/>
  </r>
  <r>
    <x v="11"/>
    <n v="4"/>
    <n v="4"/>
    <s v="ON"/>
    <d v="2019-08-04T00:00:00"/>
    <s v="Avg of 4 NM Projects"/>
    <n v="23"/>
    <n v="-0.13"/>
    <n v="-7.3033707865168538E-4"/>
    <n v="20.329999999999998"/>
    <n v="34.99"/>
    <n v="-4.5487000000000001E-3"/>
    <n v="0"/>
    <n v="0"/>
    <n v="0"/>
  </r>
  <r>
    <x v="11"/>
    <n v="4"/>
    <n v="4"/>
    <s v="OFF"/>
    <d v="2019-08-04T00:00:00"/>
    <s v="Avg of 4 NM Projects"/>
    <n v="24"/>
    <n v="-0.26"/>
    <n v="-1.4606741573033708E-3"/>
    <n v="19.309999999999999"/>
    <n v="28.75"/>
    <n v="-7.4750000000000007E-3"/>
    <n v="0"/>
    <n v="0"/>
    <n v="0"/>
  </r>
  <r>
    <x v="11"/>
    <n v="5"/>
    <n v="5"/>
    <s v="OFF"/>
    <d v="2019-08-05T00:00:00"/>
    <s v="Avg of 4 NM Projects"/>
    <n v="1"/>
    <n v="0"/>
    <n v="0"/>
    <n v="21.01"/>
    <n v="22.15"/>
    <n v="0"/>
    <n v="1"/>
    <n v="0"/>
    <n v="0"/>
  </r>
  <r>
    <x v="11"/>
    <n v="5"/>
    <n v="5"/>
    <s v="OFF"/>
    <d v="2019-08-05T00:00:00"/>
    <s v="Avg of 4 NM Projects"/>
    <n v="2"/>
    <n v="0"/>
    <n v="0"/>
    <n v="20.27"/>
    <n v="19.739999999999998"/>
    <n v="0"/>
    <n v="1"/>
    <n v="0"/>
    <n v="0"/>
  </r>
  <r>
    <x v="11"/>
    <n v="5"/>
    <n v="5"/>
    <s v="OFF"/>
    <d v="2019-08-05T00:00:00"/>
    <s v="Avg of 4 NM Projects"/>
    <n v="3"/>
    <n v="0"/>
    <n v="0"/>
    <n v="18.3"/>
    <n v="17.07"/>
    <n v="0"/>
    <n v="1"/>
    <n v="0"/>
    <n v="0"/>
  </r>
  <r>
    <x v="11"/>
    <n v="5"/>
    <n v="5"/>
    <s v="OFF"/>
    <d v="2019-08-05T00:00:00"/>
    <s v="Avg of 4 NM Projects"/>
    <n v="4"/>
    <n v="-0.26"/>
    <n v="-1.4606741573033708E-3"/>
    <n v="17.32"/>
    <n v="14.69"/>
    <n v="-3.8193999999999997E-3"/>
    <n v="0"/>
    <n v="0"/>
    <n v="0"/>
  </r>
  <r>
    <x v="11"/>
    <n v="5"/>
    <n v="5"/>
    <s v="OFF"/>
    <d v="2019-08-05T00:00:00"/>
    <s v="Avg of 4 NM Projects"/>
    <n v="5"/>
    <n v="0"/>
    <n v="0"/>
    <n v="18.420000000000002"/>
    <n v="15.3"/>
    <n v="0"/>
    <n v="1"/>
    <n v="0"/>
    <n v="0"/>
  </r>
  <r>
    <x v="11"/>
    <n v="5"/>
    <n v="5"/>
    <s v="OFF"/>
    <d v="2019-08-05T00:00:00"/>
    <s v="Avg of 4 NM Projects"/>
    <n v="6"/>
    <n v="-0.26"/>
    <n v="-1.4606741573033708E-3"/>
    <n v="20.47"/>
    <n v="18.690000000000001"/>
    <n v="-4.8594000000000007E-3"/>
    <n v="0"/>
    <n v="0"/>
    <n v="0"/>
  </r>
  <r>
    <x v="11"/>
    <n v="5"/>
    <n v="5"/>
    <s v="OFF"/>
    <d v="2019-08-05T00:00:00"/>
    <s v="Avg of 4 NM Projects"/>
    <n v="7"/>
    <n v="6.2750000000000004"/>
    <n v="3.5252808988764046E-2"/>
    <n v="20.29"/>
    <n v="17.579999999999998"/>
    <n v="0.1103145"/>
    <n v="0"/>
    <n v="0"/>
    <n v="0"/>
  </r>
  <r>
    <x v="11"/>
    <n v="5"/>
    <n v="5"/>
    <s v="ON"/>
    <d v="2019-08-05T00:00:00"/>
    <s v="Avg of 4 NM Projects"/>
    <n v="8"/>
    <n v="33.664999999999999"/>
    <n v="0.18912921348314607"/>
    <n v="20.29"/>
    <n v="17.54"/>
    <n v="0.59048410000000007"/>
    <n v="0"/>
    <n v="0"/>
    <n v="0"/>
  </r>
  <r>
    <x v="11"/>
    <n v="5"/>
    <n v="5"/>
    <s v="ON"/>
    <d v="2019-08-05T00:00:00"/>
    <s v="Avg of 4 NM Projects"/>
    <n v="9"/>
    <n v="79.364999999999995"/>
    <n v="0.44587078651685391"/>
    <n v="19.329999999999998"/>
    <n v="16.690000000000001"/>
    <n v="1.3246018500000001"/>
    <n v="0"/>
    <n v="0"/>
    <n v="0"/>
  </r>
  <r>
    <x v="11"/>
    <n v="5"/>
    <n v="5"/>
    <s v="ON"/>
    <d v="2019-08-05T00:00:00"/>
    <s v="Avg of 4 NM Projects"/>
    <n v="10"/>
    <n v="107.015"/>
    <n v="0.6012078651685393"/>
    <n v="20.309999999999999"/>
    <n v="16.329999999999998"/>
    <n v="1.7475549499999998"/>
    <n v="0"/>
    <n v="1"/>
    <n v="0"/>
  </r>
  <r>
    <x v="11"/>
    <n v="5"/>
    <n v="5"/>
    <s v="ON"/>
    <d v="2019-08-05T00:00:00"/>
    <s v="Avg of 4 NM Projects"/>
    <n v="11"/>
    <n v="121.47499999999999"/>
    <n v="0.68244382022471906"/>
    <n v="24.93"/>
    <n v="18.059999999999999"/>
    <n v="2.1938385"/>
    <n v="0"/>
    <n v="1"/>
    <n v="0"/>
  </r>
  <r>
    <x v="11"/>
    <n v="5"/>
    <n v="5"/>
    <s v="ON"/>
    <d v="2019-08-05T00:00:00"/>
    <s v="Avg of 4 NM Projects"/>
    <n v="12"/>
    <n v="136.58000000000001"/>
    <n v="0.76730337078651689"/>
    <n v="26.84"/>
    <n v="19.41"/>
    <n v="2.6510178"/>
    <n v="0"/>
    <n v="1"/>
    <n v="0"/>
  </r>
  <r>
    <x v="11"/>
    <n v="5"/>
    <n v="5"/>
    <s v="ON"/>
    <d v="2019-08-05T00:00:00"/>
    <s v="Avg of 4 NM Projects"/>
    <n v="13"/>
    <n v="146.04499999999999"/>
    <n v="0.82047752808988761"/>
    <n v="28.74"/>
    <n v="19.309999999999999"/>
    <n v="2.8201289499999995"/>
    <n v="0"/>
    <n v="1"/>
    <n v="0"/>
  </r>
  <r>
    <x v="11"/>
    <n v="5"/>
    <n v="5"/>
    <s v="ON"/>
    <d v="2019-08-05T00:00:00"/>
    <s v="Avg of 4 NM Projects"/>
    <n v="14"/>
    <n v="143.36500000000001"/>
    <n v="0.80542134831460677"/>
    <n v="31.95"/>
    <n v="24.53"/>
    <n v="3.5167434500000003"/>
    <n v="0"/>
    <n v="1"/>
    <n v="0"/>
  </r>
  <r>
    <x v="11"/>
    <n v="5"/>
    <n v="5"/>
    <s v="ON"/>
    <d v="2019-08-05T00:00:00"/>
    <s v="Avg of 4 NM Projects"/>
    <n v="15"/>
    <n v="132.23000000000002"/>
    <n v="0.74286516853932594"/>
    <n v="34.5"/>
    <n v="34.43"/>
    <n v="4.552678900000001"/>
    <n v="0"/>
    <n v="1"/>
    <n v="0"/>
  </r>
  <r>
    <x v="11"/>
    <n v="5"/>
    <n v="5"/>
    <s v="ON"/>
    <d v="2019-08-05T00:00:00"/>
    <s v="Avg of 4 NM Projects"/>
    <n v="16"/>
    <n v="116.215"/>
    <n v="0.65289325842696633"/>
    <n v="35.78"/>
    <n v="36.15"/>
    <n v="4.2011722499999999"/>
    <n v="0"/>
    <n v="1"/>
    <n v="0"/>
  </r>
  <r>
    <x v="11"/>
    <n v="5"/>
    <n v="5"/>
    <s v="ON"/>
    <d v="2019-08-05T00:00:00"/>
    <s v="Avg of 4 NM Projects"/>
    <n v="17"/>
    <n v="88.19"/>
    <n v="0.49544943820224718"/>
    <n v="39.56"/>
    <n v="43.16"/>
    <n v="3.8062803999999995"/>
    <n v="0"/>
    <n v="0"/>
    <n v="0"/>
  </r>
  <r>
    <x v="11"/>
    <n v="5"/>
    <n v="5"/>
    <s v="ON"/>
    <d v="2019-08-05T00:00:00"/>
    <s v="Avg of 4 NM Projects"/>
    <n v="18"/>
    <n v="66.045000000000002"/>
    <n v="0.37103932584269667"/>
    <n v="41.53"/>
    <n v="41.65"/>
    <n v="2.7507742500000001"/>
    <n v="0"/>
    <n v="0"/>
    <n v="0"/>
  </r>
  <r>
    <x v="11"/>
    <n v="5"/>
    <n v="5"/>
    <s v="ON"/>
    <d v="2019-08-05T00:00:00"/>
    <s v="Avg of 4 NM Projects"/>
    <n v="19"/>
    <n v="29.184999999999999"/>
    <n v="0.16396067415730337"/>
    <n v="40.69"/>
    <n v="39.65"/>
    <n v="1.1571852499999999"/>
    <n v="0"/>
    <n v="0"/>
    <n v="0"/>
  </r>
  <r>
    <x v="11"/>
    <n v="5"/>
    <n v="5"/>
    <s v="ON"/>
    <d v="2019-08-05T00:00:00"/>
    <s v="Avg of 4 NM Projects"/>
    <n v="20"/>
    <n v="5.375"/>
    <n v="3.0196629213483147E-2"/>
    <n v="36.6"/>
    <n v="33.14"/>
    <n v="0.17812749999999999"/>
    <n v="0"/>
    <n v="0"/>
    <n v="0"/>
  </r>
  <r>
    <x v="11"/>
    <n v="5"/>
    <n v="5"/>
    <s v="ON"/>
    <d v="2019-08-05T00:00:00"/>
    <s v="Avg of 4 NM Projects"/>
    <n v="21"/>
    <n v="-0.13"/>
    <n v="-7.3033707865168538E-4"/>
    <n v="33.630000000000003"/>
    <n v="34.53"/>
    <n v="-4.4889000000000005E-3"/>
    <n v="0"/>
    <n v="0"/>
    <n v="0"/>
  </r>
  <r>
    <x v="11"/>
    <n v="5"/>
    <n v="5"/>
    <s v="ON"/>
    <d v="2019-08-05T00:00:00"/>
    <s v="Avg of 4 NM Projects"/>
    <n v="22"/>
    <n v="-0.26"/>
    <n v="-1.4606741573033708E-3"/>
    <n v="31.77"/>
    <n v="26.41"/>
    <n v="-6.8665999999999996E-3"/>
    <n v="0"/>
    <n v="0"/>
    <n v="0"/>
  </r>
  <r>
    <x v="11"/>
    <n v="5"/>
    <n v="5"/>
    <s v="ON"/>
    <d v="2019-08-05T00:00:00"/>
    <s v="Avg of 4 NM Projects"/>
    <n v="23"/>
    <n v="0"/>
    <n v="0"/>
    <n v="23.27"/>
    <n v="18.739999999999998"/>
    <n v="0"/>
    <n v="1"/>
    <n v="0"/>
    <n v="0"/>
  </r>
  <r>
    <x v="11"/>
    <n v="5"/>
    <n v="5"/>
    <s v="OFF"/>
    <d v="2019-08-05T00:00:00"/>
    <s v="Avg of 4 NM Projects"/>
    <n v="24"/>
    <n v="0"/>
    <n v="0"/>
    <n v="20.71"/>
    <n v="15.48"/>
    <n v="0"/>
    <n v="1"/>
    <n v="0"/>
    <n v="0"/>
  </r>
  <r>
    <x v="11"/>
    <n v="6"/>
    <n v="6"/>
    <s v="OFF"/>
    <d v="2019-08-06T00:00:00"/>
    <s v="Avg of 4 NM Projects"/>
    <n v="1"/>
    <n v="0"/>
    <n v="0"/>
    <n v="17.190000000000001"/>
    <n v="15.2"/>
    <n v="0"/>
    <n v="1"/>
    <n v="0"/>
    <n v="0"/>
  </r>
  <r>
    <x v="11"/>
    <n v="6"/>
    <n v="6"/>
    <s v="OFF"/>
    <d v="2019-08-06T00:00:00"/>
    <s v="Avg of 4 NM Projects"/>
    <n v="2"/>
    <n v="-0.13"/>
    <n v="-7.3033707865168538E-4"/>
    <n v="17.100000000000001"/>
    <n v="14.16"/>
    <n v="-1.8408000000000001E-3"/>
    <n v="0"/>
    <n v="0"/>
    <n v="0"/>
  </r>
  <r>
    <x v="11"/>
    <n v="6"/>
    <n v="6"/>
    <s v="OFF"/>
    <d v="2019-08-06T00:00:00"/>
    <s v="Avg of 4 NM Projects"/>
    <n v="3"/>
    <n v="-0.13"/>
    <n v="-7.3033707865168538E-4"/>
    <n v="17.05"/>
    <n v="14.84"/>
    <n v="-1.9292000000000001E-3"/>
    <n v="0"/>
    <n v="0"/>
    <n v="0"/>
  </r>
  <r>
    <x v="11"/>
    <n v="6"/>
    <n v="6"/>
    <s v="OFF"/>
    <d v="2019-08-06T00:00:00"/>
    <s v="Avg of 4 NM Projects"/>
    <n v="4"/>
    <n v="0"/>
    <n v="0"/>
    <n v="16.59"/>
    <n v="13.84"/>
    <n v="0"/>
    <n v="1"/>
    <n v="0"/>
    <n v="0"/>
  </r>
  <r>
    <x v="11"/>
    <n v="6"/>
    <n v="6"/>
    <s v="OFF"/>
    <d v="2019-08-06T00:00:00"/>
    <s v="Avg of 4 NM Projects"/>
    <n v="5"/>
    <n v="-0.39"/>
    <n v="-2.1910112359550564E-3"/>
    <n v="16.73"/>
    <n v="13.77"/>
    <n v="-5.3703000000000006E-3"/>
    <n v="0"/>
    <n v="0"/>
    <n v="0"/>
  </r>
  <r>
    <x v="11"/>
    <n v="6"/>
    <n v="6"/>
    <s v="OFF"/>
    <d v="2019-08-06T00:00:00"/>
    <s v="Avg of 4 NM Projects"/>
    <n v="6"/>
    <n v="-0.13"/>
    <n v="-7.3033707865168538E-4"/>
    <n v="18.21"/>
    <n v="13.9"/>
    <n v="-1.8070000000000002E-3"/>
    <n v="0"/>
    <n v="0"/>
    <n v="0"/>
  </r>
  <r>
    <x v="11"/>
    <n v="6"/>
    <n v="6"/>
    <s v="OFF"/>
    <d v="2019-08-06T00:00:00"/>
    <s v="Avg of 4 NM Projects"/>
    <n v="7"/>
    <n v="5.88"/>
    <n v="3.3033707865168536E-2"/>
    <n v="18.79"/>
    <n v="17.07"/>
    <n v="0.10037160000000001"/>
    <n v="0"/>
    <n v="0"/>
    <n v="0"/>
  </r>
  <r>
    <x v="11"/>
    <n v="6"/>
    <n v="6"/>
    <s v="ON"/>
    <d v="2019-08-06T00:00:00"/>
    <s v="Avg of 4 NM Projects"/>
    <n v="8"/>
    <n v="35.590000000000003"/>
    <n v="0.19994382022471913"/>
    <n v="21.75"/>
    <n v="18.46"/>
    <n v="0.65699140000000011"/>
    <n v="0"/>
    <n v="0"/>
    <n v="0"/>
  </r>
  <r>
    <x v="11"/>
    <n v="6"/>
    <n v="6"/>
    <s v="ON"/>
    <d v="2019-08-06T00:00:00"/>
    <s v="Avg of 4 NM Projects"/>
    <n v="9"/>
    <n v="82.564999999999998"/>
    <n v="0.46384831460674159"/>
    <n v="22.37"/>
    <n v="18.690000000000001"/>
    <n v="1.54313985"/>
    <n v="0"/>
    <n v="0"/>
    <n v="0"/>
  </r>
  <r>
    <x v="11"/>
    <n v="6"/>
    <n v="6"/>
    <s v="ON"/>
    <d v="2019-08-06T00:00:00"/>
    <s v="Avg of 4 NM Projects"/>
    <n v="10"/>
    <n v="107.53"/>
    <n v="0.60410112359550561"/>
    <n v="26.7"/>
    <n v="22.43"/>
    <n v="2.4118979"/>
    <n v="0"/>
    <n v="1"/>
    <n v="0"/>
  </r>
  <r>
    <x v="11"/>
    <n v="6"/>
    <n v="6"/>
    <s v="ON"/>
    <d v="2019-08-06T00:00:00"/>
    <s v="Avg of 4 NM Projects"/>
    <n v="11"/>
    <n v="124.035"/>
    <n v="0.69682584269662917"/>
    <n v="27.18"/>
    <n v="23.17"/>
    <n v="2.8738909499999998"/>
    <n v="0"/>
    <n v="1"/>
    <n v="0"/>
  </r>
  <r>
    <x v="11"/>
    <n v="6"/>
    <n v="6"/>
    <s v="ON"/>
    <d v="2019-08-06T00:00:00"/>
    <s v="Avg of 4 NM Projects"/>
    <n v="12"/>
    <n v="136.96"/>
    <n v="0.76943820224719106"/>
    <n v="31.01"/>
    <n v="25.59"/>
    <n v="3.5048064000000005"/>
    <n v="0"/>
    <n v="1"/>
    <n v="0"/>
  </r>
  <r>
    <x v="11"/>
    <n v="6"/>
    <n v="6"/>
    <s v="ON"/>
    <d v="2019-08-06T00:00:00"/>
    <s v="Avg of 4 NM Projects"/>
    <n v="13"/>
    <n v="129.405"/>
    <n v="0.72699438202247191"/>
    <n v="32.880000000000003"/>
    <n v="27.72"/>
    <n v="3.5871066000000003"/>
    <n v="0"/>
    <n v="1"/>
    <n v="0"/>
  </r>
  <r>
    <x v="11"/>
    <n v="6"/>
    <n v="6"/>
    <s v="ON"/>
    <d v="2019-08-06T00:00:00"/>
    <s v="Avg of 4 NM Projects"/>
    <n v="14"/>
    <n v="130.17500000000001"/>
    <n v="0.73132022471910119"/>
    <n v="33.22"/>
    <n v="26.08"/>
    <n v="3.3949639999999999"/>
    <n v="0"/>
    <n v="1"/>
    <n v="0"/>
  </r>
  <r>
    <x v="11"/>
    <n v="6"/>
    <n v="6"/>
    <s v="ON"/>
    <d v="2019-08-06T00:00:00"/>
    <s v="Avg of 4 NM Projects"/>
    <n v="15"/>
    <n v="112.9"/>
    <n v="0.63426966292134834"/>
    <n v="37.54"/>
    <n v="21.74"/>
    <n v="2.4544459999999999"/>
    <n v="0"/>
    <n v="1"/>
    <n v="0"/>
  </r>
  <r>
    <x v="11"/>
    <n v="6"/>
    <n v="6"/>
    <s v="ON"/>
    <d v="2019-08-06T00:00:00"/>
    <s v="Avg of 4 NM Projects"/>
    <n v="16"/>
    <n v="95.875"/>
    <n v="0.538623595505618"/>
    <n v="42.98"/>
    <n v="19.149999999999999"/>
    <n v="1.8360062499999998"/>
    <n v="0"/>
    <n v="1"/>
    <n v="0"/>
  </r>
  <r>
    <x v="11"/>
    <n v="6"/>
    <n v="6"/>
    <s v="ON"/>
    <d v="2019-08-06T00:00:00"/>
    <s v="Avg of 4 NM Projects"/>
    <n v="17"/>
    <n v="62.465000000000003"/>
    <n v="0.35092696629213482"/>
    <n v="47.02"/>
    <n v="20.350000000000001"/>
    <n v="1.2711627500000002"/>
    <n v="0"/>
    <n v="0"/>
    <n v="0"/>
  </r>
  <r>
    <x v="11"/>
    <n v="6"/>
    <n v="6"/>
    <s v="ON"/>
    <d v="2019-08-06T00:00:00"/>
    <s v="Avg of 4 NM Projects"/>
    <n v="18"/>
    <n v="31.750000000000004"/>
    <n v="0.17837078651685395"/>
    <n v="47.96"/>
    <n v="19.04"/>
    <n v="0.60452000000000006"/>
    <n v="0"/>
    <n v="0"/>
    <n v="0"/>
  </r>
  <r>
    <x v="11"/>
    <n v="6"/>
    <n v="6"/>
    <s v="ON"/>
    <d v="2019-08-06T00:00:00"/>
    <s v="Avg of 4 NM Projects"/>
    <n v="19"/>
    <n v="19.45"/>
    <n v="0.10926966292134831"/>
    <n v="39.630000000000003"/>
    <n v="17.54"/>
    <n v="0.34115299999999998"/>
    <n v="0"/>
    <n v="0"/>
    <n v="0"/>
  </r>
  <r>
    <x v="11"/>
    <n v="6"/>
    <n v="6"/>
    <s v="ON"/>
    <d v="2019-08-06T00:00:00"/>
    <s v="Avg of 4 NM Projects"/>
    <n v="20"/>
    <n v="1.665"/>
    <n v="9.3539325842696627E-3"/>
    <n v="37.619999999999997"/>
    <n v="20.38"/>
    <n v="3.3932699999999996E-2"/>
    <n v="0"/>
    <n v="0"/>
    <n v="0"/>
  </r>
  <r>
    <x v="11"/>
    <n v="6"/>
    <n v="6"/>
    <s v="ON"/>
    <d v="2019-08-06T00:00:00"/>
    <s v="Avg of 4 NM Projects"/>
    <n v="21"/>
    <n v="-0.39"/>
    <n v="-2.1910112359550564E-3"/>
    <n v="36.69"/>
    <n v="21.87"/>
    <n v="-8.5293000000000018E-3"/>
    <n v="0"/>
    <n v="0"/>
    <n v="0"/>
  </r>
  <r>
    <x v="11"/>
    <n v="6"/>
    <n v="6"/>
    <s v="ON"/>
    <d v="2019-08-06T00:00:00"/>
    <s v="Avg of 4 NM Projects"/>
    <n v="22"/>
    <n v="0"/>
    <n v="0"/>
    <n v="33.24"/>
    <n v="20.71"/>
    <n v="0"/>
    <n v="1"/>
    <n v="0"/>
    <n v="0"/>
  </r>
  <r>
    <x v="11"/>
    <n v="6"/>
    <n v="6"/>
    <s v="ON"/>
    <d v="2019-08-06T00:00:00"/>
    <s v="Avg of 4 NM Projects"/>
    <n v="23"/>
    <n v="-0.13"/>
    <n v="-7.3033707865168538E-4"/>
    <n v="26.11"/>
    <n v="17.11"/>
    <n v="-2.2242999999999998E-3"/>
    <n v="0"/>
    <n v="0"/>
    <n v="0"/>
  </r>
  <r>
    <x v="11"/>
    <n v="6"/>
    <n v="6"/>
    <s v="OFF"/>
    <d v="2019-08-06T00:00:00"/>
    <s v="Avg of 4 NM Projects"/>
    <n v="24"/>
    <n v="-0.26"/>
    <n v="-1.4606741573033708E-3"/>
    <n v="23.85"/>
    <n v="15.51"/>
    <n v="-4.0326000000000008E-3"/>
    <n v="0"/>
    <n v="0"/>
    <n v="0"/>
  </r>
  <r>
    <x v="11"/>
    <n v="7"/>
    <n v="7"/>
    <s v="OFF"/>
    <d v="2019-08-07T00:00:00"/>
    <s v="Avg of 4 NM Projects"/>
    <n v="1"/>
    <n v="0"/>
    <n v="0"/>
    <n v="20.9"/>
    <n v="15.17"/>
    <n v="0"/>
    <n v="1"/>
    <n v="0"/>
    <n v="0"/>
  </r>
  <r>
    <x v="11"/>
    <n v="7"/>
    <n v="7"/>
    <s v="OFF"/>
    <d v="2019-08-07T00:00:00"/>
    <s v="Avg of 4 NM Projects"/>
    <n v="2"/>
    <n v="0"/>
    <n v="0"/>
    <n v="19.59"/>
    <n v="15.71"/>
    <n v="0"/>
    <n v="1"/>
    <n v="0"/>
    <n v="0"/>
  </r>
  <r>
    <x v="11"/>
    <n v="7"/>
    <n v="7"/>
    <s v="OFF"/>
    <d v="2019-08-07T00:00:00"/>
    <s v="Avg of 4 NM Projects"/>
    <n v="3"/>
    <n v="-0.26"/>
    <n v="-1.4606741573033708E-3"/>
    <n v="18.64"/>
    <n v="16.09"/>
    <n v="-4.1833999999999994E-3"/>
    <n v="0"/>
    <n v="0"/>
    <n v="0"/>
  </r>
  <r>
    <x v="11"/>
    <n v="7"/>
    <n v="7"/>
    <s v="OFF"/>
    <d v="2019-08-07T00:00:00"/>
    <s v="Avg of 4 NM Projects"/>
    <n v="4"/>
    <n v="0"/>
    <n v="0"/>
    <n v="18.48"/>
    <n v="15.64"/>
    <n v="0"/>
    <n v="1"/>
    <n v="0"/>
    <n v="0"/>
  </r>
  <r>
    <x v="11"/>
    <n v="7"/>
    <n v="7"/>
    <s v="OFF"/>
    <d v="2019-08-07T00:00:00"/>
    <s v="Avg of 4 NM Projects"/>
    <n v="5"/>
    <n v="-0.13"/>
    <n v="-7.3033707865168538E-4"/>
    <n v="17.77"/>
    <n v="15.35"/>
    <n v="-1.9954999999999999E-3"/>
    <n v="0"/>
    <n v="0"/>
    <n v="0"/>
  </r>
  <r>
    <x v="11"/>
    <n v="7"/>
    <n v="7"/>
    <s v="OFF"/>
    <d v="2019-08-07T00:00:00"/>
    <s v="Avg of 4 NM Projects"/>
    <n v="6"/>
    <n v="-0.13"/>
    <n v="-7.3033707865168538E-4"/>
    <n v="19.04"/>
    <n v="16.28"/>
    <n v="-2.1164000000000001E-3"/>
    <n v="0"/>
    <n v="0"/>
    <n v="0"/>
  </r>
  <r>
    <x v="11"/>
    <n v="7"/>
    <n v="7"/>
    <s v="OFF"/>
    <d v="2019-08-07T00:00:00"/>
    <s v="Avg of 4 NM Projects"/>
    <n v="7"/>
    <n v="5.5050000000000008"/>
    <n v="3.0926966292134837E-2"/>
    <n v="21.39"/>
    <n v="16.28"/>
    <n v="8.9621400000000018E-2"/>
    <n v="0"/>
    <n v="0"/>
    <n v="0"/>
  </r>
  <r>
    <x v="11"/>
    <n v="7"/>
    <n v="7"/>
    <s v="OFF"/>
    <d v="2019-08-07T00:00:00"/>
    <s v="Avg of 4 NM Projects"/>
    <n v="8"/>
    <n v="18.945"/>
    <n v="0.10643258426966293"/>
    <n v="23.14"/>
    <n v="16"/>
    <n v="0.30312"/>
    <n v="0"/>
    <n v="0"/>
    <n v="0"/>
  </r>
  <r>
    <x v="11"/>
    <n v="7"/>
    <n v="7"/>
    <s v="OFF"/>
    <d v="2019-08-07T00:00:00"/>
    <s v="Avg of 4 NM Projects"/>
    <n v="9"/>
    <n v="22.91"/>
    <n v="0.12870786516853933"/>
    <n v="23.83"/>
    <n v="18.670000000000002"/>
    <n v="0.42772970000000005"/>
    <n v="0"/>
    <n v="0"/>
    <n v="0"/>
  </r>
  <r>
    <x v="11"/>
    <n v="7"/>
    <n v="7"/>
    <s v="OFF"/>
    <d v="2019-08-07T00:00:00"/>
    <s v="Avg of 4 NM Projects"/>
    <n v="10"/>
    <n v="47.494999999999997"/>
    <n v="0.26682584269662918"/>
    <n v="26.37"/>
    <n v="20.74"/>
    <n v="0.98504629999999982"/>
    <n v="0"/>
    <n v="0"/>
    <n v="0"/>
  </r>
  <r>
    <x v="11"/>
    <n v="7"/>
    <n v="7"/>
    <s v="OFF"/>
    <d v="2019-08-07T00:00:00"/>
    <s v="Avg of 4 NM Projects"/>
    <n v="11"/>
    <n v="49.914999999999999"/>
    <n v="0.28042134831460674"/>
    <n v="28.79"/>
    <n v="23.23"/>
    <n v="1.1595254500000001"/>
    <n v="0"/>
    <n v="0"/>
    <n v="0"/>
  </r>
  <r>
    <x v="11"/>
    <n v="7"/>
    <n v="7"/>
    <s v="OFF"/>
    <d v="2019-08-07T00:00:00"/>
    <s v="Avg of 4 NM Projects"/>
    <n v="12"/>
    <n v="72.325000000000003"/>
    <n v="0.40632022471910112"/>
    <n v="32.58"/>
    <n v="24.82"/>
    <n v="1.7951065000000002"/>
    <n v="0"/>
    <n v="0"/>
    <n v="0"/>
  </r>
  <r>
    <x v="11"/>
    <n v="7"/>
    <n v="7"/>
    <s v="OFF"/>
    <d v="2019-08-07T00:00:00"/>
    <s v="Avg of 4 NM Projects"/>
    <n v="13"/>
    <n v="79.62"/>
    <n v="0.44730337078651689"/>
    <n v="38.68"/>
    <n v="24.56"/>
    <n v="1.9554672"/>
    <n v="0"/>
    <n v="0"/>
    <n v="0"/>
  </r>
  <r>
    <x v="11"/>
    <n v="7"/>
    <n v="7"/>
    <s v="OFF"/>
    <d v="2019-08-07T00:00:00"/>
    <s v="Avg of 4 NM Projects"/>
    <n v="14"/>
    <n v="54.53"/>
    <n v="0.30634831460674156"/>
    <n v="43.31"/>
    <n v="28.83"/>
    <n v="1.5720999"/>
    <n v="0"/>
    <n v="0"/>
    <n v="0"/>
  </r>
  <r>
    <x v="11"/>
    <n v="7"/>
    <n v="7"/>
    <s v="OFF"/>
    <d v="2019-08-07T00:00:00"/>
    <s v="Avg of 4 NM Projects"/>
    <n v="15"/>
    <n v="39.549999999999997"/>
    <n v="0.22219101123595503"/>
    <n v="44.19"/>
    <n v="25.36"/>
    <n v="1.002988"/>
    <n v="0"/>
    <n v="0"/>
    <n v="0"/>
  </r>
  <r>
    <x v="11"/>
    <n v="7"/>
    <n v="7"/>
    <s v="OFF"/>
    <d v="2019-08-07T00:00:00"/>
    <s v="Avg of 4 NM Projects"/>
    <n v="16"/>
    <n v="46.34"/>
    <n v="0.26033707865168543"/>
    <n v="43.89"/>
    <n v="24.33"/>
    <n v="1.1274522"/>
    <n v="0"/>
    <n v="0"/>
    <n v="0"/>
  </r>
  <r>
    <x v="11"/>
    <n v="7"/>
    <n v="7"/>
    <s v="OFF"/>
    <d v="2019-08-07T00:00:00"/>
    <s v="Avg of 4 NM Projects"/>
    <n v="17"/>
    <n v="41.989999999999995"/>
    <n v="0.23589887640449436"/>
    <n v="48.02"/>
    <n v="26.54"/>
    <n v="1.1144145999999999"/>
    <n v="0"/>
    <n v="0"/>
    <n v="0"/>
  </r>
  <r>
    <x v="11"/>
    <n v="7"/>
    <n v="7"/>
    <s v="OFF"/>
    <d v="2019-08-07T00:00:00"/>
    <s v="Avg of 4 NM Projects"/>
    <n v="18"/>
    <n v="34.299999999999997"/>
    <n v="0.19269662921348313"/>
    <n v="51.93"/>
    <n v="28.59"/>
    <n v="0.98063699999999998"/>
    <n v="0"/>
    <n v="0"/>
    <n v="0"/>
  </r>
  <r>
    <x v="11"/>
    <n v="7"/>
    <n v="7"/>
    <s v="OFF"/>
    <d v="2019-08-07T00:00:00"/>
    <s v="Avg of 4 NM Projects"/>
    <n v="19"/>
    <n v="14.844999999999999"/>
    <n v="8.3398876404494379E-2"/>
    <n v="44.93"/>
    <n v="27.54"/>
    <n v="0.40883129999999995"/>
    <n v="0"/>
    <n v="0"/>
    <n v="0"/>
  </r>
  <r>
    <x v="11"/>
    <n v="7"/>
    <n v="7"/>
    <s v="OFF"/>
    <d v="2019-08-07T00:00:00"/>
    <s v="Avg of 4 NM Projects"/>
    <n v="20"/>
    <n v="2.56"/>
    <n v="1.4382022471910113E-2"/>
    <n v="38.79"/>
    <n v="26.18"/>
    <n v="6.7020799999999991E-2"/>
    <n v="0"/>
    <n v="0"/>
    <n v="0"/>
  </r>
  <r>
    <x v="11"/>
    <n v="7"/>
    <n v="7"/>
    <s v="OFF"/>
    <d v="2019-08-07T00:00:00"/>
    <s v="Avg of 4 NM Projects"/>
    <n v="21"/>
    <n v="-0.13"/>
    <n v="-7.3033707865168538E-4"/>
    <n v="41.32"/>
    <n v="27.72"/>
    <n v="-3.6036000000000002E-3"/>
    <n v="0"/>
    <n v="0"/>
    <n v="0"/>
  </r>
  <r>
    <x v="11"/>
    <n v="7"/>
    <n v="7"/>
    <s v="OFF"/>
    <d v="2019-08-07T00:00:00"/>
    <s v="Avg of 4 NM Projects"/>
    <n v="22"/>
    <n v="-0.13"/>
    <n v="-7.3033707865168538E-4"/>
    <n v="31.66"/>
    <n v="22.19"/>
    <n v="-2.8847000000000005E-3"/>
    <n v="0"/>
    <n v="0"/>
    <n v="0"/>
  </r>
  <r>
    <x v="11"/>
    <n v="7"/>
    <n v="7"/>
    <s v="OFF"/>
    <d v="2019-08-07T00:00:00"/>
    <s v="Avg of 4 NM Projects"/>
    <n v="23"/>
    <n v="0"/>
    <n v="0"/>
    <n v="26.16"/>
    <n v="18.11"/>
    <n v="0"/>
    <n v="1"/>
    <n v="0"/>
    <n v="0"/>
  </r>
  <r>
    <x v="11"/>
    <n v="7"/>
    <n v="7"/>
    <s v="OFF"/>
    <d v="2019-08-07T00:00:00"/>
    <s v="Avg of 4 NM Projects"/>
    <n v="24"/>
    <n v="0"/>
    <n v="0"/>
    <n v="25.65"/>
    <n v="17.59"/>
    <n v="0"/>
    <n v="1"/>
    <n v="0"/>
    <n v="0"/>
  </r>
  <r>
    <x v="11"/>
    <n v="8"/>
    <n v="1"/>
    <s v="OFF"/>
    <d v="2019-08-08T00:00:00"/>
    <s v="Avg of 4 NM Projects"/>
    <n v="1"/>
    <n v="-0.13"/>
    <n v="-7.3033707865168538E-4"/>
    <n v="20.51"/>
    <n v="17.510000000000002"/>
    <n v="-2.2763000000000006E-3"/>
    <n v="0"/>
    <n v="0"/>
    <n v="0"/>
  </r>
  <r>
    <x v="11"/>
    <n v="8"/>
    <n v="1"/>
    <s v="OFF"/>
    <d v="2019-08-08T00:00:00"/>
    <s v="Avg of 4 NM Projects"/>
    <n v="2"/>
    <n v="-0.26"/>
    <n v="-1.4606741573033708E-3"/>
    <n v="18.13"/>
    <n v="17.29"/>
    <n v="-4.4954000000000001E-3"/>
    <n v="0"/>
    <n v="0"/>
    <n v="0"/>
  </r>
  <r>
    <x v="11"/>
    <n v="8"/>
    <n v="1"/>
    <s v="OFF"/>
    <d v="2019-08-08T00:00:00"/>
    <s v="Avg of 4 NM Projects"/>
    <n v="3"/>
    <n v="-0.13"/>
    <n v="-7.3033707865168538E-4"/>
    <n v="17.78"/>
    <n v="16.72"/>
    <n v="-2.1735999999999999E-3"/>
    <n v="0"/>
    <n v="0"/>
    <n v="0"/>
  </r>
  <r>
    <x v="11"/>
    <n v="8"/>
    <n v="1"/>
    <s v="OFF"/>
    <d v="2019-08-08T00:00:00"/>
    <s v="Avg of 4 NM Projects"/>
    <n v="4"/>
    <n v="0"/>
    <n v="0"/>
    <n v="17.78"/>
    <n v="15.93"/>
    <n v="0"/>
    <n v="1"/>
    <n v="0"/>
    <n v="0"/>
  </r>
  <r>
    <x v="11"/>
    <n v="8"/>
    <n v="1"/>
    <s v="OFF"/>
    <d v="2019-08-08T00:00:00"/>
    <s v="Avg of 4 NM Projects"/>
    <n v="5"/>
    <n v="0"/>
    <n v="0"/>
    <n v="17.82"/>
    <n v="16.350000000000001"/>
    <n v="0"/>
    <n v="1"/>
    <n v="0"/>
    <n v="0"/>
  </r>
  <r>
    <x v="11"/>
    <n v="8"/>
    <n v="1"/>
    <s v="OFF"/>
    <d v="2019-08-08T00:00:00"/>
    <s v="Avg of 4 NM Projects"/>
    <n v="6"/>
    <n v="-0.26"/>
    <n v="-1.4606741573033708E-3"/>
    <n v="18.149999999999999"/>
    <n v="16.82"/>
    <n v="-4.3732000000000007E-3"/>
    <n v="0"/>
    <n v="0"/>
    <n v="0"/>
  </r>
  <r>
    <x v="11"/>
    <n v="8"/>
    <n v="1"/>
    <s v="OFF"/>
    <d v="2019-08-08T00:00:00"/>
    <s v="Avg of 4 NM Projects"/>
    <n v="7"/>
    <n v="3.0750000000000002"/>
    <n v="1.7275280898876404E-2"/>
    <n v="18.86"/>
    <n v="16.71"/>
    <n v="5.1383250000000005E-2"/>
    <n v="0"/>
    <n v="0"/>
    <n v="0"/>
  </r>
  <r>
    <x v="11"/>
    <n v="8"/>
    <n v="1"/>
    <s v="OFF"/>
    <d v="2019-08-08T00:00:00"/>
    <s v="Avg of 4 NM Projects"/>
    <n v="8"/>
    <n v="19.704999999999998"/>
    <n v="0.11070224719101122"/>
    <n v="21.12"/>
    <n v="17.54"/>
    <n v="0.34562569999999992"/>
    <n v="0"/>
    <n v="0"/>
    <n v="0"/>
  </r>
  <r>
    <x v="11"/>
    <n v="8"/>
    <n v="1"/>
    <s v="OFF"/>
    <d v="2019-08-08T00:00:00"/>
    <s v="Avg of 4 NM Projects"/>
    <n v="9"/>
    <n v="47.489999999999995"/>
    <n v="0.26679775280898871"/>
    <n v="22.49"/>
    <n v="18.45"/>
    <n v="0.87619049999999976"/>
    <n v="0"/>
    <n v="0"/>
    <n v="0"/>
  </r>
  <r>
    <x v="11"/>
    <n v="8"/>
    <n v="1"/>
    <s v="OFF"/>
    <d v="2019-08-08T00:00:00"/>
    <s v="Avg of 4 NM Projects"/>
    <n v="10"/>
    <n v="49.919999999999995"/>
    <n v="0.28044943820224716"/>
    <n v="22.38"/>
    <n v="17.829999999999998"/>
    <n v="0.8900735999999998"/>
    <n v="0"/>
    <n v="0"/>
    <n v="0"/>
  </r>
  <r>
    <x v="11"/>
    <n v="8"/>
    <n v="1"/>
    <s v="OFF"/>
    <d v="2019-08-08T00:00:00"/>
    <s v="Avg of 4 NM Projects"/>
    <n v="11"/>
    <n v="73.215000000000003"/>
    <n v="0.41132022471910112"/>
    <n v="23.11"/>
    <n v="18.03"/>
    <n v="1.3200664500000001"/>
    <n v="0"/>
    <n v="0"/>
    <n v="0"/>
  </r>
  <r>
    <x v="11"/>
    <n v="8"/>
    <n v="1"/>
    <s v="OFF"/>
    <d v="2019-08-08T00:00:00"/>
    <s v="Avg of 4 NM Projects"/>
    <n v="12"/>
    <n v="86.139999999999986"/>
    <n v="0.48393258426966285"/>
    <n v="24.09"/>
    <n v="20.41"/>
    <n v="1.7581173999999997"/>
    <n v="0"/>
    <n v="0"/>
    <n v="0"/>
  </r>
  <r>
    <x v="11"/>
    <n v="8"/>
    <n v="1"/>
    <s v="OFF"/>
    <d v="2019-08-08T00:00:00"/>
    <s v="Avg of 4 NM Projects"/>
    <n v="13"/>
    <n v="89.984999999999999"/>
    <n v="0.50553370786516849"/>
    <n v="28.85"/>
    <n v="20.41"/>
    <n v="1.8365938500000001"/>
    <n v="0"/>
    <n v="1"/>
    <n v="0"/>
  </r>
  <r>
    <x v="11"/>
    <n v="8"/>
    <n v="1"/>
    <s v="OFF"/>
    <d v="2019-08-08T00:00:00"/>
    <s v="Avg of 4 NM Projects"/>
    <n v="14"/>
    <n v="97.405000000000001"/>
    <n v="0.54721910112359551"/>
    <n v="33.79"/>
    <n v="22.39"/>
    <n v="2.1808979499999999"/>
    <n v="0"/>
    <n v="1"/>
    <n v="0"/>
  </r>
  <r>
    <x v="11"/>
    <n v="8"/>
    <n v="1"/>
    <s v="OFF"/>
    <d v="2019-08-08T00:00:00"/>
    <s v="Avg of 4 NM Projects"/>
    <n v="15"/>
    <n v="89.6"/>
    <n v="0.50337078651685385"/>
    <n v="37.67"/>
    <n v="26.72"/>
    <n v="2.3941119999999998"/>
    <n v="0"/>
    <n v="1"/>
    <n v="0"/>
  </r>
  <r>
    <x v="11"/>
    <n v="8"/>
    <n v="1"/>
    <s v="OFF"/>
    <d v="2019-08-08T00:00:00"/>
    <s v="Avg of 4 NM Projects"/>
    <n v="16"/>
    <n v="85.50500000000001"/>
    <n v="0.48036516853932587"/>
    <n v="41.53"/>
    <n v="28.35"/>
    <n v="2.4240667500000006"/>
    <n v="0"/>
    <n v="0"/>
    <n v="0"/>
  </r>
  <r>
    <x v="11"/>
    <n v="8"/>
    <n v="1"/>
    <s v="OFF"/>
    <d v="2019-08-08T00:00:00"/>
    <s v="Avg of 4 NM Projects"/>
    <n v="17"/>
    <n v="65.53"/>
    <n v="0.36814606741573036"/>
    <n v="43.19"/>
    <n v="26.68"/>
    <n v="1.7483404"/>
    <n v="0"/>
    <n v="0"/>
    <n v="0"/>
  </r>
  <r>
    <x v="11"/>
    <n v="8"/>
    <n v="1"/>
    <s v="OFF"/>
    <d v="2019-08-08T00:00:00"/>
    <s v="Avg of 4 NM Projects"/>
    <n v="18"/>
    <n v="46.074999999999996"/>
    <n v="0.25884831460674157"/>
    <n v="44.02"/>
    <n v="30.27"/>
    <n v="1.3946902499999998"/>
    <n v="0"/>
    <n v="0"/>
    <n v="0"/>
  </r>
  <r>
    <x v="11"/>
    <n v="8"/>
    <n v="1"/>
    <s v="OFF"/>
    <d v="2019-08-08T00:00:00"/>
    <s v="Avg of 4 NM Projects"/>
    <n v="19"/>
    <n v="19.71"/>
    <n v="0.11073033707865169"/>
    <n v="41.94"/>
    <n v="38.1"/>
    <n v="0.75095100000000004"/>
    <n v="0"/>
    <n v="0"/>
    <n v="0"/>
  </r>
  <r>
    <x v="11"/>
    <n v="8"/>
    <n v="1"/>
    <s v="OFF"/>
    <d v="2019-08-08T00:00:00"/>
    <s v="Avg of 4 NM Projects"/>
    <n v="20"/>
    <n v="2.3100000000000005"/>
    <n v="1.2977528089887643E-2"/>
    <n v="37.6"/>
    <n v="38.549999999999997"/>
    <n v="8.9050500000000019E-2"/>
    <n v="0"/>
    <n v="0"/>
    <n v="0"/>
  </r>
  <r>
    <x v="11"/>
    <n v="8"/>
    <n v="1"/>
    <s v="OFF"/>
    <d v="2019-08-08T00:00:00"/>
    <s v="Avg of 4 NM Projects"/>
    <n v="21"/>
    <n v="0"/>
    <n v="0"/>
    <n v="38.82"/>
    <n v="48.11"/>
    <n v="0"/>
    <n v="1"/>
    <n v="0"/>
    <n v="0"/>
  </r>
  <r>
    <x v="11"/>
    <n v="8"/>
    <n v="1"/>
    <s v="OFF"/>
    <d v="2019-08-08T00:00:00"/>
    <s v="Avg of 4 NM Projects"/>
    <n v="22"/>
    <n v="-0.13"/>
    <n v="-7.3033707865168538E-4"/>
    <n v="27.08"/>
    <n v="25.66"/>
    <n v="-3.3358000000000003E-3"/>
    <n v="0"/>
    <n v="0"/>
    <n v="0"/>
  </r>
  <r>
    <x v="11"/>
    <n v="8"/>
    <n v="1"/>
    <s v="OFF"/>
    <d v="2019-08-08T00:00:00"/>
    <s v="Avg of 4 NM Projects"/>
    <n v="23"/>
    <n v="0"/>
    <n v="0"/>
    <n v="22.17"/>
    <n v="18.55"/>
    <n v="0"/>
    <n v="1"/>
    <n v="0"/>
    <n v="0"/>
  </r>
  <r>
    <x v="11"/>
    <n v="8"/>
    <n v="1"/>
    <s v="OFF"/>
    <d v="2019-08-08T00:00:00"/>
    <s v="Avg of 4 NM Projects"/>
    <n v="24"/>
    <n v="0"/>
    <n v="0"/>
    <n v="25.5"/>
    <n v="17.63"/>
    <n v="0"/>
    <n v="1"/>
    <n v="0"/>
    <n v="0"/>
  </r>
  <r>
    <x v="11"/>
    <n v="9"/>
    <n v="2"/>
    <s v="OFF"/>
    <d v="2019-08-09T00:00:00"/>
    <s v="Avg of 4 NM Projects"/>
    <n v="1"/>
    <n v="0"/>
    <n v="0"/>
    <n v="19.91"/>
    <n v="16.68"/>
    <n v="0"/>
    <n v="1"/>
    <n v="0"/>
    <n v="0"/>
  </r>
  <r>
    <x v="11"/>
    <n v="9"/>
    <n v="2"/>
    <s v="OFF"/>
    <d v="2019-08-09T00:00:00"/>
    <s v="Avg of 4 NM Projects"/>
    <n v="2"/>
    <n v="-0.39"/>
    <n v="-2.1910112359550564E-3"/>
    <n v="18.260000000000002"/>
    <n v="16.760000000000002"/>
    <n v="-6.5364000000000004E-3"/>
    <n v="0"/>
    <n v="0"/>
    <n v="0"/>
  </r>
  <r>
    <x v="11"/>
    <n v="9"/>
    <n v="2"/>
    <s v="OFF"/>
    <d v="2019-08-09T00:00:00"/>
    <s v="Avg of 4 NM Projects"/>
    <n v="3"/>
    <n v="0"/>
    <n v="0"/>
    <n v="17.41"/>
    <n v="16.73"/>
    <n v="0"/>
    <n v="1"/>
    <n v="0"/>
    <n v="0"/>
  </r>
  <r>
    <x v="11"/>
    <n v="9"/>
    <n v="2"/>
    <s v="OFF"/>
    <d v="2019-08-09T00:00:00"/>
    <s v="Avg of 4 NM Projects"/>
    <n v="4"/>
    <n v="0"/>
    <n v="0"/>
    <n v="16.75"/>
    <n v="15.85"/>
    <n v="0"/>
    <n v="1"/>
    <n v="0"/>
    <n v="0"/>
  </r>
  <r>
    <x v="11"/>
    <n v="9"/>
    <n v="2"/>
    <s v="OFF"/>
    <d v="2019-08-09T00:00:00"/>
    <s v="Avg of 4 NM Projects"/>
    <n v="5"/>
    <n v="0"/>
    <n v="0"/>
    <n v="16.649999999999999"/>
    <n v="15.77"/>
    <n v="0"/>
    <n v="1"/>
    <n v="0"/>
    <n v="0"/>
  </r>
  <r>
    <x v="11"/>
    <n v="9"/>
    <n v="2"/>
    <s v="OFF"/>
    <d v="2019-08-09T00:00:00"/>
    <s v="Avg of 4 NM Projects"/>
    <n v="6"/>
    <n v="-0.39"/>
    <n v="-2.1910112359550564E-3"/>
    <n v="18.28"/>
    <n v="16.77"/>
    <n v="-6.5403000000000006E-3"/>
    <n v="0"/>
    <n v="0"/>
    <n v="0"/>
  </r>
  <r>
    <x v="11"/>
    <n v="9"/>
    <n v="2"/>
    <s v="OFF"/>
    <d v="2019-08-09T00:00:00"/>
    <s v="Avg of 4 NM Projects"/>
    <n v="7"/>
    <n v="5.8849999999999998"/>
    <n v="3.3061797752808986E-2"/>
    <n v="18.41"/>
    <n v="15.74"/>
    <n v="9.2629899999999987E-2"/>
    <n v="0"/>
    <n v="0"/>
    <n v="0"/>
  </r>
  <r>
    <x v="11"/>
    <n v="9"/>
    <n v="2"/>
    <s v="ON"/>
    <d v="2019-08-09T00:00:00"/>
    <s v="Avg of 4 NM Projects"/>
    <n v="8"/>
    <n v="19.2"/>
    <n v="0.10786516853932585"/>
    <n v="20.59"/>
    <n v="15.85"/>
    <n v="0.30431999999999998"/>
    <n v="0"/>
    <n v="0"/>
    <n v="0"/>
  </r>
  <r>
    <x v="11"/>
    <n v="9"/>
    <n v="2"/>
    <s v="ON"/>
    <d v="2019-08-09T00:00:00"/>
    <s v="Avg of 4 NM Projects"/>
    <n v="9"/>
    <n v="47.614999999999995"/>
    <n v="0.26749999999999996"/>
    <n v="25.56"/>
    <n v="16.829999999999998"/>
    <n v="0.80136044999999978"/>
    <n v="0"/>
    <n v="0"/>
    <n v="0"/>
  </r>
  <r>
    <x v="11"/>
    <n v="9"/>
    <n v="2"/>
    <s v="ON"/>
    <d v="2019-08-09T00:00:00"/>
    <s v="Avg of 4 NM Projects"/>
    <n v="10"/>
    <n v="71.044999999999987"/>
    <n v="0.39912921348314601"/>
    <n v="26.94"/>
    <n v="17.420000000000002"/>
    <n v="1.2376038999999999"/>
    <n v="0"/>
    <n v="0"/>
    <n v="0"/>
  </r>
  <r>
    <x v="11"/>
    <n v="9"/>
    <n v="2"/>
    <s v="ON"/>
    <d v="2019-08-09T00:00:00"/>
    <s v="Avg of 4 NM Projects"/>
    <n v="11"/>
    <n v="81.155000000000001"/>
    <n v="0.45592696629213486"/>
    <n v="26.36"/>
    <n v="17.04"/>
    <n v="1.3828812000000001"/>
    <n v="0"/>
    <n v="0"/>
    <n v="0"/>
  </r>
  <r>
    <x v="11"/>
    <n v="9"/>
    <n v="2"/>
    <s v="ON"/>
    <d v="2019-08-09T00:00:00"/>
    <s v="Avg of 4 NM Projects"/>
    <n v="12"/>
    <n v="88.835000000000008"/>
    <n v="0.49907303370786521"/>
    <n v="28.07"/>
    <n v="17.03"/>
    <n v="1.5128600500000002"/>
    <n v="0"/>
    <n v="0"/>
    <n v="0"/>
  </r>
  <r>
    <x v="11"/>
    <n v="9"/>
    <n v="2"/>
    <s v="ON"/>
    <d v="2019-08-09T00:00:00"/>
    <s v="Avg of 4 NM Projects"/>
    <n v="13"/>
    <n v="100.605"/>
    <n v="0.56519662921348313"/>
    <n v="28.51"/>
    <n v="18.21"/>
    <n v="1.8320170500000001"/>
    <n v="0"/>
    <n v="1"/>
    <n v="0"/>
  </r>
  <r>
    <x v="11"/>
    <n v="9"/>
    <n v="2"/>
    <s v="ON"/>
    <d v="2019-08-09T00:00:00"/>
    <s v="Avg of 4 NM Projects"/>
    <n v="14"/>
    <n v="98.04"/>
    <n v="0.55078651685393265"/>
    <n v="31.86"/>
    <n v="18.23"/>
    <n v="1.7872692000000001"/>
    <n v="0"/>
    <n v="1"/>
    <n v="0"/>
  </r>
  <r>
    <x v="11"/>
    <n v="9"/>
    <n v="2"/>
    <s v="ON"/>
    <d v="2019-08-09T00:00:00"/>
    <s v="Avg of 4 NM Projects"/>
    <n v="15"/>
    <n v="101.5"/>
    <n v="0.5702247191011236"/>
    <n v="33.99"/>
    <n v="20.170000000000002"/>
    <n v="2.0472550000000003"/>
    <n v="0"/>
    <n v="1"/>
    <n v="0"/>
  </r>
  <r>
    <x v="11"/>
    <n v="9"/>
    <n v="2"/>
    <s v="ON"/>
    <d v="2019-08-09T00:00:00"/>
    <s v="Avg of 4 NM Projects"/>
    <n v="16"/>
    <n v="82.564999999999998"/>
    <n v="0.46384831460674159"/>
    <n v="37.880000000000003"/>
    <n v="18.62"/>
    <n v="1.5373603"/>
    <n v="0"/>
    <n v="0"/>
    <n v="0"/>
  </r>
  <r>
    <x v="11"/>
    <n v="9"/>
    <n v="2"/>
    <s v="ON"/>
    <d v="2019-08-09T00:00:00"/>
    <s v="Avg of 4 NM Projects"/>
    <n v="17"/>
    <n v="60.675000000000004"/>
    <n v="0.34087078651685393"/>
    <n v="38.380000000000003"/>
    <n v="21.23"/>
    <n v="1.2881302500000003"/>
    <n v="0"/>
    <n v="0"/>
    <n v="0"/>
  </r>
  <r>
    <x v="11"/>
    <n v="9"/>
    <n v="2"/>
    <s v="ON"/>
    <d v="2019-08-09T00:00:00"/>
    <s v="Avg of 4 NM Projects"/>
    <n v="18"/>
    <n v="44.164999999999999"/>
    <n v="0.24811797752808989"/>
    <n v="38.979999999999997"/>
    <n v="21.66"/>
    <n v="0.95661389999999991"/>
    <n v="0"/>
    <n v="0"/>
    <n v="0"/>
  </r>
  <r>
    <x v="11"/>
    <n v="9"/>
    <n v="2"/>
    <s v="ON"/>
    <d v="2019-08-09T00:00:00"/>
    <s v="Avg of 4 NM Projects"/>
    <n v="19"/>
    <n v="11.525000000000002"/>
    <n v="6.4747191011235966E-2"/>
    <n v="36.94"/>
    <n v="26.29"/>
    <n v="0.30299225000000007"/>
    <n v="0"/>
    <n v="0"/>
    <n v="0"/>
  </r>
  <r>
    <x v="11"/>
    <n v="9"/>
    <n v="2"/>
    <s v="ON"/>
    <d v="2019-08-09T00:00:00"/>
    <s v="Avg of 4 NM Projects"/>
    <n v="20"/>
    <n v="3.08"/>
    <n v="1.7303370786516854E-2"/>
    <n v="31.03"/>
    <n v="22.84"/>
    <n v="7.0347199999999999E-2"/>
    <n v="0"/>
    <n v="0"/>
    <n v="0"/>
  </r>
  <r>
    <x v="11"/>
    <n v="9"/>
    <n v="2"/>
    <s v="ON"/>
    <d v="2019-08-09T00:00:00"/>
    <s v="Avg of 4 NM Projects"/>
    <n v="21"/>
    <n v="-0.39"/>
    <n v="-2.1910112359550564E-3"/>
    <n v="27.14"/>
    <n v="24.74"/>
    <n v="-9.6486000000000002E-3"/>
    <n v="0"/>
    <n v="0"/>
    <n v="0"/>
  </r>
  <r>
    <x v="11"/>
    <n v="9"/>
    <n v="2"/>
    <s v="ON"/>
    <d v="2019-08-09T00:00:00"/>
    <s v="Avg of 4 NM Projects"/>
    <n v="22"/>
    <n v="-0.13"/>
    <n v="-7.3033707865168538E-4"/>
    <n v="23.04"/>
    <n v="18.89"/>
    <n v="-2.4557000000000003E-3"/>
    <n v="0"/>
    <n v="0"/>
    <n v="0"/>
  </r>
  <r>
    <x v="11"/>
    <n v="9"/>
    <n v="2"/>
    <s v="ON"/>
    <d v="2019-08-09T00:00:00"/>
    <s v="Avg of 4 NM Projects"/>
    <n v="23"/>
    <n v="0"/>
    <n v="0"/>
    <n v="19.850000000000001"/>
    <n v="16.559999999999999"/>
    <n v="0"/>
    <n v="1"/>
    <n v="0"/>
    <n v="0"/>
  </r>
  <r>
    <x v="11"/>
    <n v="9"/>
    <n v="2"/>
    <s v="OFF"/>
    <d v="2019-08-09T00:00:00"/>
    <s v="Avg of 4 NM Projects"/>
    <n v="24"/>
    <n v="0"/>
    <n v="0"/>
    <n v="20.32"/>
    <n v="15.59"/>
    <n v="0"/>
    <n v="1"/>
    <n v="0"/>
    <n v="0"/>
  </r>
  <r>
    <x v="11"/>
    <n v="10"/>
    <n v="3"/>
    <s v="OFF"/>
    <d v="2019-08-10T00:00:00"/>
    <s v="Avg of 4 NM Projects"/>
    <n v="1"/>
    <n v="-0.13"/>
    <n v="-7.3033707865168538E-4"/>
    <n v="21.5"/>
    <n v="16.45"/>
    <n v="-2.1385000000000002E-3"/>
    <n v="0"/>
    <n v="0"/>
    <n v="0"/>
  </r>
  <r>
    <x v="11"/>
    <n v="10"/>
    <n v="3"/>
    <s v="OFF"/>
    <d v="2019-08-10T00:00:00"/>
    <s v="Avg of 4 NM Projects"/>
    <n v="2"/>
    <n v="-0.26"/>
    <n v="-1.4606741573033708E-3"/>
    <n v="19.2"/>
    <n v="17.73"/>
    <n v="-4.6097999999999998E-3"/>
    <n v="0"/>
    <n v="0"/>
    <n v="0"/>
  </r>
  <r>
    <x v="11"/>
    <n v="10"/>
    <n v="3"/>
    <s v="OFF"/>
    <d v="2019-08-10T00:00:00"/>
    <s v="Avg of 4 NM Projects"/>
    <n v="3"/>
    <n v="0"/>
    <n v="0"/>
    <n v="17.28"/>
    <n v="17.149999999999999"/>
    <n v="0"/>
    <n v="1"/>
    <n v="0"/>
    <n v="0"/>
  </r>
  <r>
    <x v="11"/>
    <n v="10"/>
    <n v="3"/>
    <s v="OFF"/>
    <d v="2019-08-10T00:00:00"/>
    <s v="Avg of 4 NM Projects"/>
    <n v="4"/>
    <n v="0"/>
    <n v="0"/>
    <n v="17.23"/>
    <n v="16.899999999999999"/>
    <n v="0"/>
    <n v="1"/>
    <n v="0"/>
    <n v="0"/>
  </r>
  <r>
    <x v="11"/>
    <n v="10"/>
    <n v="3"/>
    <s v="OFF"/>
    <d v="2019-08-10T00:00:00"/>
    <s v="Avg of 4 NM Projects"/>
    <n v="5"/>
    <n v="-0.13"/>
    <n v="-7.3033707865168538E-4"/>
    <n v="17.059999999999999"/>
    <n v="15.86"/>
    <n v="-2.0617999999999999E-3"/>
    <n v="0"/>
    <n v="0"/>
    <n v="0"/>
  </r>
  <r>
    <x v="11"/>
    <n v="10"/>
    <n v="3"/>
    <s v="OFF"/>
    <d v="2019-08-10T00:00:00"/>
    <s v="Avg of 4 NM Projects"/>
    <n v="6"/>
    <n v="-0.26"/>
    <n v="-1.4606741573033708E-3"/>
    <n v="15.27"/>
    <n v="15.52"/>
    <n v="-4.0352000000000001E-3"/>
    <n v="0"/>
    <n v="0"/>
    <n v="0"/>
  </r>
  <r>
    <x v="11"/>
    <n v="10"/>
    <n v="3"/>
    <s v="OFF"/>
    <d v="2019-08-10T00:00:00"/>
    <s v="Avg of 4 NM Projects"/>
    <n v="7"/>
    <n v="2.56"/>
    <n v="1.4382022471910113E-2"/>
    <n v="15.25"/>
    <n v="20.71"/>
    <n v="5.3017600000000005E-2"/>
    <n v="0"/>
    <n v="0"/>
    <n v="0"/>
  </r>
  <r>
    <x v="11"/>
    <n v="10"/>
    <n v="3"/>
    <s v="ON"/>
    <d v="2019-08-10T00:00:00"/>
    <s v="Avg of 4 NM Projects"/>
    <n v="8"/>
    <n v="19.84"/>
    <n v="0.11146067415730337"/>
    <n v="17.149999999999999"/>
    <n v="22.5"/>
    <n v="0.44639999999999996"/>
    <n v="0"/>
    <n v="0"/>
    <n v="0"/>
  </r>
  <r>
    <x v="11"/>
    <n v="10"/>
    <n v="3"/>
    <s v="ON"/>
    <d v="2019-08-10T00:00:00"/>
    <s v="Avg of 4 NM Projects"/>
    <n v="9"/>
    <n v="51.585000000000001"/>
    <n v="0.28980337078651686"/>
    <n v="18.579999999999998"/>
    <n v="30.41"/>
    <n v="1.56869985"/>
    <n v="0"/>
    <n v="0"/>
    <n v="0"/>
  </r>
  <r>
    <x v="11"/>
    <n v="10"/>
    <n v="3"/>
    <s v="ON"/>
    <d v="2019-08-10T00:00:00"/>
    <s v="Avg of 4 NM Projects"/>
    <n v="10"/>
    <n v="80.765000000000015"/>
    <n v="0.45373595505617986"/>
    <n v="22.48"/>
    <n v="19.7"/>
    <n v="1.5910705000000003"/>
    <n v="0"/>
    <n v="0"/>
    <n v="0"/>
  </r>
  <r>
    <x v="11"/>
    <n v="10"/>
    <n v="3"/>
    <s v="ON"/>
    <d v="2019-08-10T00:00:00"/>
    <s v="Avg of 4 NM Projects"/>
    <n v="11"/>
    <n v="92.29"/>
    <n v="0.51848314606741575"/>
    <n v="20.45"/>
    <n v="16.920000000000002"/>
    <n v="1.5615468000000003"/>
    <n v="0"/>
    <n v="1"/>
    <n v="0"/>
  </r>
  <r>
    <x v="11"/>
    <n v="10"/>
    <n v="3"/>
    <s v="ON"/>
    <d v="2019-08-10T00:00:00"/>
    <s v="Avg of 4 NM Projects"/>
    <n v="12"/>
    <n v="97.28"/>
    <n v="0.54651685393258431"/>
    <n v="20.98"/>
    <n v="20.329999999999998"/>
    <n v="1.9777023999999999"/>
    <n v="0"/>
    <n v="1"/>
    <n v="0"/>
  </r>
  <r>
    <x v="11"/>
    <n v="10"/>
    <n v="3"/>
    <s v="ON"/>
    <d v="2019-08-10T00:00:00"/>
    <s v="Avg of 4 NM Projects"/>
    <n v="13"/>
    <n v="97.02"/>
    <n v="0.54505617977528087"/>
    <n v="23.58"/>
    <n v="21.23"/>
    <n v="2.0597345999999996"/>
    <n v="0"/>
    <n v="1"/>
    <n v="0"/>
  </r>
  <r>
    <x v="11"/>
    <n v="10"/>
    <n v="3"/>
    <s v="ON"/>
    <d v="2019-08-10T00:00:00"/>
    <s v="Avg of 4 NM Projects"/>
    <n v="14"/>
    <n v="94.21"/>
    <n v="0.52926966292134825"/>
    <n v="24.94"/>
    <n v="18.86"/>
    <n v="1.7768005999999998"/>
    <n v="0"/>
    <n v="1"/>
    <n v="0"/>
  </r>
  <r>
    <x v="11"/>
    <n v="10"/>
    <n v="3"/>
    <s v="ON"/>
    <d v="2019-08-10T00:00:00"/>
    <s v="Avg of 4 NM Projects"/>
    <n v="15"/>
    <n v="79.995000000000005"/>
    <n v="0.44941011235955058"/>
    <n v="27.46"/>
    <n v="17.66"/>
    <n v="1.4127117"/>
    <n v="0"/>
    <n v="0"/>
    <n v="0"/>
  </r>
  <r>
    <x v="11"/>
    <n v="10"/>
    <n v="3"/>
    <s v="ON"/>
    <d v="2019-08-10T00:00:00"/>
    <s v="Avg of 4 NM Projects"/>
    <n v="16"/>
    <n v="49.41"/>
    <n v="0.27758426966292132"/>
    <n v="30.45"/>
    <n v="16.16"/>
    <n v="0.7984656"/>
    <n v="0"/>
    <n v="0"/>
    <n v="0"/>
  </r>
  <r>
    <x v="11"/>
    <n v="10"/>
    <n v="3"/>
    <s v="ON"/>
    <d v="2019-08-10T00:00:00"/>
    <s v="Avg of 4 NM Projects"/>
    <n v="17"/>
    <n v="60.67"/>
    <n v="0.34084269662921352"/>
    <n v="31.38"/>
    <n v="19.190000000000001"/>
    <n v="1.1642573000000003"/>
    <n v="0"/>
    <n v="0"/>
    <n v="0"/>
  </r>
  <r>
    <x v="11"/>
    <n v="10"/>
    <n v="3"/>
    <s v="ON"/>
    <d v="2019-08-10T00:00:00"/>
    <s v="Avg of 4 NM Projects"/>
    <n v="18"/>
    <n v="52.734999999999999"/>
    <n v="0.29626404494382025"/>
    <n v="30.63"/>
    <n v="20.18"/>
    <n v="1.0641923"/>
    <n v="0"/>
    <n v="0"/>
    <n v="0"/>
  </r>
  <r>
    <x v="11"/>
    <n v="10"/>
    <n v="3"/>
    <s v="ON"/>
    <d v="2019-08-10T00:00:00"/>
    <s v="Avg of 4 NM Projects"/>
    <n v="19"/>
    <n v="25.73"/>
    <n v="0.1445505617977528"/>
    <n v="30.51"/>
    <n v="22.63"/>
    <n v="0.58226990000000001"/>
    <n v="0"/>
    <n v="0"/>
    <n v="0"/>
  </r>
  <r>
    <x v="11"/>
    <n v="10"/>
    <n v="3"/>
    <s v="ON"/>
    <d v="2019-08-10T00:00:00"/>
    <s v="Avg of 4 NM Projects"/>
    <n v="20"/>
    <n v="4.3499999999999996"/>
    <n v="2.443820224719101E-2"/>
    <n v="26.37"/>
    <n v="19.18"/>
    <n v="8.3432999999999993E-2"/>
    <n v="0"/>
    <n v="0"/>
    <n v="0"/>
  </r>
  <r>
    <x v="11"/>
    <n v="10"/>
    <n v="3"/>
    <s v="ON"/>
    <d v="2019-08-10T00:00:00"/>
    <s v="Avg of 4 NM Projects"/>
    <n v="21"/>
    <n v="0"/>
    <n v="0"/>
    <n v="28.61"/>
    <n v="26.03"/>
    <n v="0"/>
    <n v="1"/>
    <n v="0"/>
    <n v="0"/>
  </r>
  <r>
    <x v="11"/>
    <n v="10"/>
    <n v="3"/>
    <s v="ON"/>
    <d v="2019-08-10T00:00:00"/>
    <s v="Avg of 4 NM Projects"/>
    <n v="22"/>
    <n v="-0.13"/>
    <n v="-7.3033707865168538E-4"/>
    <n v="20.91"/>
    <n v="19.32"/>
    <n v="-2.5116000000000001E-3"/>
    <n v="0"/>
    <n v="0"/>
    <n v="0"/>
  </r>
  <r>
    <x v="11"/>
    <n v="10"/>
    <n v="3"/>
    <s v="ON"/>
    <d v="2019-08-10T00:00:00"/>
    <s v="Avg of 4 NM Projects"/>
    <n v="23"/>
    <n v="0"/>
    <n v="0"/>
    <n v="20.04"/>
    <n v="14.69"/>
    <n v="0"/>
    <n v="1"/>
    <n v="0"/>
    <n v="0"/>
  </r>
  <r>
    <x v="11"/>
    <n v="10"/>
    <n v="3"/>
    <s v="OFF"/>
    <d v="2019-08-10T00:00:00"/>
    <s v="Avg of 4 NM Projects"/>
    <n v="24"/>
    <n v="-0.26"/>
    <n v="-1.4606741573033708E-3"/>
    <n v="18.14"/>
    <n v="13.99"/>
    <n v="-3.6373999999999998E-3"/>
    <n v="0"/>
    <n v="0"/>
    <n v="0"/>
  </r>
  <r>
    <x v="11"/>
    <n v="11"/>
    <n v="4"/>
    <s v="OFF"/>
    <d v="2019-08-11T00:00:00"/>
    <s v="Avg of 4 NM Projects"/>
    <n v="1"/>
    <n v="-0.13"/>
    <n v="-7.3033707865168538E-4"/>
    <n v="15.65"/>
    <n v="13.42"/>
    <n v="-1.7446000000000002E-3"/>
    <n v="0"/>
    <n v="0"/>
    <n v="0"/>
  </r>
  <r>
    <x v="11"/>
    <n v="11"/>
    <n v="4"/>
    <s v="OFF"/>
    <d v="2019-08-11T00:00:00"/>
    <s v="Avg of 4 NM Projects"/>
    <n v="2"/>
    <n v="0"/>
    <n v="0"/>
    <n v="13.06"/>
    <n v="14.59"/>
    <n v="0"/>
    <n v="1"/>
    <n v="0"/>
    <n v="0"/>
  </r>
  <r>
    <x v="11"/>
    <n v="11"/>
    <n v="4"/>
    <s v="OFF"/>
    <d v="2019-08-11T00:00:00"/>
    <s v="Avg of 4 NM Projects"/>
    <n v="3"/>
    <n v="0"/>
    <n v="0"/>
    <n v="14.33"/>
    <n v="11.56"/>
    <n v="0"/>
    <n v="1"/>
    <n v="0"/>
    <n v="0"/>
  </r>
  <r>
    <x v="11"/>
    <n v="11"/>
    <n v="4"/>
    <s v="OFF"/>
    <d v="2019-08-11T00:00:00"/>
    <s v="Avg of 4 NM Projects"/>
    <n v="4"/>
    <n v="0"/>
    <n v="0"/>
    <n v="13.27"/>
    <n v="13.19"/>
    <n v="0"/>
    <n v="1"/>
    <n v="0"/>
    <n v="0"/>
  </r>
  <r>
    <x v="11"/>
    <n v="11"/>
    <n v="4"/>
    <s v="OFF"/>
    <d v="2019-08-11T00:00:00"/>
    <s v="Avg of 4 NM Projects"/>
    <n v="5"/>
    <n v="0"/>
    <n v="0"/>
    <n v="12.91"/>
    <n v="13.62"/>
    <n v="0"/>
    <n v="1"/>
    <n v="0"/>
    <n v="0"/>
  </r>
  <r>
    <x v="11"/>
    <n v="11"/>
    <n v="4"/>
    <s v="OFF"/>
    <d v="2019-08-11T00:00:00"/>
    <s v="Avg of 4 NM Projects"/>
    <n v="6"/>
    <n v="-0.39"/>
    <n v="-2.1910112359550564E-3"/>
    <n v="14.01"/>
    <n v="15.53"/>
    <n v="-6.0566999999999999E-3"/>
    <n v="0"/>
    <n v="0"/>
    <n v="0"/>
  </r>
  <r>
    <x v="11"/>
    <n v="11"/>
    <n v="4"/>
    <s v="OFF"/>
    <d v="2019-08-11T00:00:00"/>
    <s v="Avg of 4 NM Projects"/>
    <n v="7"/>
    <n v="3.8400000000000003"/>
    <n v="2.1573033707865171E-2"/>
    <n v="12.86"/>
    <n v="13.37"/>
    <n v="5.1340799999999999E-2"/>
    <n v="0"/>
    <n v="0"/>
    <n v="0"/>
  </r>
  <r>
    <x v="11"/>
    <n v="11"/>
    <n v="4"/>
    <s v="ON"/>
    <d v="2019-08-11T00:00:00"/>
    <s v="Avg of 4 NM Projects"/>
    <n v="8"/>
    <n v="26.229999999999997"/>
    <n v="0.14735955056179773"/>
    <n v="13.22"/>
    <n v="13.62"/>
    <n v="0.35725259999999992"/>
    <n v="0"/>
    <n v="0"/>
    <n v="0"/>
  </r>
  <r>
    <x v="11"/>
    <n v="11"/>
    <n v="4"/>
    <s v="ON"/>
    <d v="2019-08-11T00:00:00"/>
    <s v="Avg of 4 NM Projects"/>
    <n v="9"/>
    <n v="51.075000000000003"/>
    <n v="0.28693820224719102"/>
    <n v="15.36"/>
    <n v="12.17"/>
    <n v="0.62158275000000007"/>
    <n v="0"/>
    <n v="0"/>
    <n v="0"/>
  </r>
  <r>
    <x v="11"/>
    <n v="11"/>
    <n v="4"/>
    <s v="ON"/>
    <d v="2019-08-11T00:00:00"/>
    <s v="Avg of 4 NM Projects"/>
    <n v="10"/>
    <n v="74.115000000000009"/>
    <n v="0.41637640449438207"/>
    <n v="15.99"/>
    <n v="-1.67"/>
    <n v="-0.12377205000000001"/>
    <n v="0"/>
    <n v="0"/>
    <n v="0"/>
  </r>
  <r>
    <x v="11"/>
    <n v="11"/>
    <n v="4"/>
    <s v="ON"/>
    <d v="2019-08-11T00:00:00"/>
    <s v="Avg of 4 NM Projects"/>
    <n v="11"/>
    <n v="105.98499999999999"/>
    <n v="0.59542134831460669"/>
    <n v="16.420000000000002"/>
    <n v="9.6199999999999992"/>
    <n v="1.0195756999999999"/>
    <n v="0"/>
    <n v="1"/>
    <n v="0"/>
  </r>
  <r>
    <x v="11"/>
    <n v="11"/>
    <n v="4"/>
    <s v="ON"/>
    <d v="2019-08-11T00:00:00"/>
    <s v="Avg of 4 NM Projects"/>
    <n v="12"/>
    <n v="116.48500000000001"/>
    <n v="0.6544101123595506"/>
    <n v="16.34"/>
    <n v="13.55"/>
    <n v="1.5783717500000003"/>
    <n v="0"/>
    <n v="1"/>
    <n v="0"/>
  </r>
  <r>
    <x v="11"/>
    <n v="11"/>
    <n v="4"/>
    <s v="ON"/>
    <d v="2019-08-11T00:00:00"/>
    <s v="Avg of 4 NM Projects"/>
    <n v="13"/>
    <n v="126.86"/>
    <n v="0.71269662921348309"/>
    <n v="16.670000000000002"/>
    <n v="13.98"/>
    <n v="1.7735027999999999"/>
    <n v="0"/>
    <n v="1"/>
    <n v="0"/>
  </r>
  <r>
    <x v="11"/>
    <n v="11"/>
    <n v="4"/>
    <s v="ON"/>
    <d v="2019-08-11T00:00:00"/>
    <s v="Avg of 4 NM Projects"/>
    <n v="14"/>
    <n v="123.64500000000001"/>
    <n v="0.69463483146067417"/>
    <n v="18.260000000000002"/>
    <n v="14.06"/>
    <n v="1.7384487000000002"/>
    <n v="0"/>
    <n v="1"/>
    <n v="0"/>
  </r>
  <r>
    <x v="11"/>
    <n v="11"/>
    <n v="4"/>
    <s v="ON"/>
    <d v="2019-08-11T00:00:00"/>
    <s v="Avg of 4 NM Projects"/>
    <n v="15"/>
    <n v="122.24000000000001"/>
    <n v="0.68674157303370786"/>
    <n v="19.72"/>
    <n v="13.51"/>
    <n v="1.6514624000000002"/>
    <n v="0"/>
    <n v="1"/>
    <n v="0"/>
  </r>
  <r>
    <x v="11"/>
    <n v="11"/>
    <n v="4"/>
    <s v="ON"/>
    <d v="2019-08-11T00:00:00"/>
    <s v="Avg of 4 NM Projects"/>
    <n v="16"/>
    <n v="99.454999999999998"/>
    <n v="0.55873595505617979"/>
    <n v="24.66"/>
    <n v="12.14"/>
    <n v="1.2073837000000001"/>
    <n v="0"/>
    <n v="1"/>
    <n v="0"/>
  </r>
  <r>
    <x v="11"/>
    <n v="11"/>
    <n v="4"/>
    <s v="ON"/>
    <d v="2019-08-11T00:00:00"/>
    <s v="Avg of 4 NM Projects"/>
    <n v="17"/>
    <n v="50.95"/>
    <n v="0.28623595505617977"/>
    <n v="30.01"/>
    <n v="13.79"/>
    <n v="0.70260049999999996"/>
    <n v="0"/>
    <n v="0"/>
    <n v="0"/>
  </r>
  <r>
    <x v="11"/>
    <n v="11"/>
    <n v="4"/>
    <s v="ON"/>
    <d v="2019-08-11T00:00:00"/>
    <s v="Avg of 4 NM Projects"/>
    <n v="18"/>
    <n v="41.475000000000001"/>
    <n v="0.23300561797752808"/>
    <n v="33.5"/>
    <n v="19.39"/>
    <n v="0.80420025000000006"/>
    <n v="0"/>
    <n v="0"/>
    <n v="0"/>
  </r>
  <r>
    <x v="11"/>
    <n v="11"/>
    <n v="4"/>
    <s v="ON"/>
    <d v="2019-08-11T00:00:00"/>
    <s v="Avg of 4 NM Projects"/>
    <n v="19"/>
    <n v="21.89"/>
    <n v="0.12297752808988764"/>
    <n v="31.68"/>
    <n v="14.72"/>
    <n v="0.32222079999999997"/>
    <n v="0"/>
    <n v="0"/>
    <n v="0"/>
  </r>
  <r>
    <x v="11"/>
    <n v="11"/>
    <n v="4"/>
    <s v="ON"/>
    <d v="2019-08-11T00:00:00"/>
    <s v="Avg of 4 NM Projects"/>
    <n v="20"/>
    <n v="5.1099999999999994"/>
    <n v="2.8707865168539324E-2"/>
    <n v="29.74"/>
    <n v="14.86"/>
    <n v="7.5934599999999991E-2"/>
    <n v="0"/>
    <n v="0"/>
    <n v="0"/>
  </r>
  <r>
    <x v="11"/>
    <n v="11"/>
    <n v="4"/>
    <s v="ON"/>
    <d v="2019-08-11T00:00:00"/>
    <s v="Avg of 4 NM Projects"/>
    <n v="21"/>
    <n v="-0.13"/>
    <n v="-7.3033707865168538E-4"/>
    <n v="32.18"/>
    <n v="15.66"/>
    <n v="-2.0357999999999999E-3"/>
    <n v="0"/>
    <n v="0"/>
    <n v="0"/>
  </r>
  <r>
    <x v="11"/>
    <n v="11"/>
    <n v="4"/>
    <s v="ON"/>
    <d v="2019-08-11T00:00:00"/>
    <s v="Avg of 4 NM Projects"/>
    <n v="22"/>
    <n v="0"/>
    <n v="0"/>
    <n v="29.88"/>
    <n v="15.96"/>
    <n v="0"/>
    <n v="1"/>
    <n v="0"/>
    <n v="0"/>
  </r>
  <r>
    <x v="11"/>
    <n v="11"/>
    <n v="4"/>
    <s v="ON"/>
    <d v="2019-08-11T00:00:00"/>
    <s v="Avg of 4 NM Projects"/>
    <n v="23"/>
    <n v="0"/>
    <n v="0"/>
    <n v="19.48"/>
    <n v="12.48"/>
    <n v="0"/>
    <n v="1"/>
    <n v="0"/>
    <n v="0"/>
  </r>
  <r>
    <x v="11"/>
    <n v="11"/>
    <n v="4"/>
    <s v="OFF"/>
    <d v="2019-08-11T00:00:00"/>
    <s v="Avg of 4 NM Projects"/>
    <n v="24"/>
    <n v="-0.13"/>
    <n v="-7.3033707865168538E-4"/>
    <n v="17.71"/>
    <n v="11.36"/>
    <n v="-1.4767999999999999E-3"/>
    <n v="0"/>
    <n v="0"/>
    <n v="0"/>
  </r>
  <r>
    <x v="11"/>
    <n v="12"/>
    <n v="5"/>
    <s v="OFF"/>
    <d v="2019-08-12T00:00:00"/>
    <s v="Avg of 4 NM Projects"/>
    <n v="1"/>
    <n v="0"/>
    <n v="0"/>
    <n v="14.75"/>
    <n v="5.67"/>
    <n v="0"/>
    <n v="1"/>
    <n v="0"/>
    <n v="0"/>
  </r>
  <r>
    <x v="11"/>
    <n v="12"/>
    <n v="5"/>
    <s v="OFF"/>
    <d v="2019-08-12T00:00:00"/>
    <s v="Avg of 4 NM Projects"/>
    <n v="2"/>
    <n v="0"/>
    <n v="0"/>
    <n v="14.2"/>
    <n v="12.98"/>
    <n v="0"/>
    <n v="1"/>
    <n v="0"/>
    <n v="0"/>
  </r>
  <r>
    <x v="11"/>
    <n v="12"/>
    <n v="5"/>
    <s v="OFF"/>
    <d v="2019-08-12T00:00:00"/>
    <s v="Avg of 4 NM Projects"/>
    <n v="3"/>
    <n v="-0.26"/>
    <n v="-1.4606741573033708E-3"/>
    <n v="11.68"/>
    <n v="8.2100000000000009"/>
    <n v="-2.1346000000000004E-3"/>
    <n v="0"/>
    <n v="0"/>
    <n v="0"/>
  </r>
  <r>
    <x v="11"/>
    <n v="12"/>
    <n v="5"/>
    <s v="OFF"/>
    <d v="2019-08-12T00:00:00"/>
    <s v="Avg of 4 NM Projects"/>
    <n v="4"/>
    <n v="-0.13"/>
    <n v="-7.3033707865168538E-4"/>
    <n v="11.3"/>
    <n v="0.77"/>
    <n v="-1.0010000000000001E-4"/>
    <n v="0"/>
    <n v="0"/>
    <n v="0"/>
  </r>
  <r>
    <x v="11"/>
    <n v="12"/>
    <n v="5"/>
    <s v="OFF"/>
    <d v="2019-08-12T00:00:00"/>
    <s v="Avg of 4 NM Projects"/>
    <n v="5"/>
    <n v="-0.13"/>
    <n v="-7.3033707865168538E-4"/>
    <n v="11.41"/>
    <n v="12.73"/>
    <n v="-1.6548999999999999E-3"/>
    <n v="0"/>
    <n v="0"/>
    <n v="0"/>
  </r>
  <r>
    <x v="11"/>
    <n v="12"/>
    <n v="5"/>
    <s v="OFF"/>
    <d v="2019-08-12T00:00:00"/>
    <s v="Avg of 4 NM Projects"/>
    <n v="6"/>
    <n v="-0.26"/>
    <n v="-1.4606741573033708E-3"/>
    <n v="13.12"/>
    <n v="5.78"/>
    <n v="-1.5028000000000001E-3"/>
    <n v="0"/>
    <n v="0"/>
    <n v="0"/>
  </r>
  <r>
    <x v="11"/>
    <n v="12"/>
    <n v="5"/>
    <s v="OFF"/>
    <d v="2019-08-12T00:00:00"/>
    <s v="Avg of 4 NM Projects"/>
    <n v="7"/>
    <n v="4.6050000000000004"/>
    <n v="2.5870786516853934E-2"/>
    <n v="16.62"/>
    <n v="13.6"/>
    <n v="6.2628000000000003E-2"/>
    <n v="0"/>
    <n v="0"/>
    <n v="0"/>
  </r>
  <r>
    <x v="11"/>
    <n v="12"/>
    <n v="5"/>
    <s v="ON"/>
    <d v="2019-08-12T00:00:00"/>
    <s v="Avg of 4 NM Projects"/>
    <n v="8"/>
    <n v="28.544999999999998"/>
    <n v="0.16036516853932584"/>
    <n v="17.2"/>
    <n v="15.59"/>
    <n v="0.44501655000000001"/>
    <n v="0"/>
    <n v="0"/>
    <n v="0"/>
  </r>
  <r>
    <x v="11"/>
    <n v="12"/>
    <n v="5"/>
    <s v="ON"/>
    <d v="2019-08-12T00:00:00"/>
    <s v="Avg of 4 NM Projects"/>
    <n v="9"/>
    <n v="53.504999999999995"/>
    <n v="0.30058988764044942"/>
    <n v="20.8"/>
    <n v="13.7"/>
    <n v="0.73301849999999991"/>
    <n v="0"/>
    <n v="0"/>
    <n v="0"/>
  </r>
  <r>
    <x v="11"/>
    <n v="12"/>
    <n v="5"/>
    <s v="ON"/>
    <d v="2019-08-12T00:00:00"/>
    <s v="Avg of 4 NM Projects"/>
    <n v="10"/>
    <n v="82.174999999999997"/>
    <n v="0.46165730337078648"/>
    <n v="22.16"/>
    <n v="14.01"/>
    <n v="1.1512717499999998"/>
    <n v="0"/>
    <n v="0"/>
    <n v="0"/>
  </r>
  <r>
    <x v="11"/>
    <n v="12"/>
    <n v="5"/>
    <s v="ON"/>
    <d v="2019-08-12T00:00:00"/>
    <s v="Avg of 4 NM Projects"/>
    <n v="11"/>
    <n v="95.100000000000009"/>
    <n v="0.53426966292134837"/>
    <n v="23.54"/>
    <n v="16.510000000000002"/>
    <n v="1.5701010000000004"/>
    <n v="0"/>
    <n v="1"/>
    <n v="0"/>
  </r>
  <r>
    <x v="11"/>
    <n v="12"/>
    <n v="5"/>
    <s v="ON"/>
    <d v="2019-08-12T00:00:00"/>
    <s v="Avg of 4 NM Projects"/>
    <n v="12"/>
    <n v="119.30000000000001"/>
    <n v="0.67022471910112369"/>
    <n v="24.28"/>
    <n v="19.32"/>
    <n v="2.3048760000000001"/>
    <n v="0"/>
    <n v="1"/>
    <n v="0"/>
  </r>
  <r>
    <x v="11"/>
    <n v="12"/>
    <n v="5"/>
    <s v="ON"/>
    <d v="2019-08-12T00:00:00"/>
    <s v="Avg of 4 NM Projects"/>
    <n v="13"/>
    <n v="91.009999999999991"/>
    <n v="0.51129213483146063"/>
    <n v="26.29"/>
    <n v="22.5"/>
    <n v="2.0477249999999998"/>
    <n v="0"/>
    <n v="1"/>
    <n v="0"/>
  </r>
  <r>
    <x v="11"/>
    <n v="12"/>
    <n v="5"/>
    <s v="ON"/>
    <d v="2019-08-12T00:00:00"/>
    <s v="Avg of 4 NM Projects"/>
    <n v="14"/>
    <n v="89.860000000000014"/>
    <n v="0.50483146067415741"/>
    <n v="28.06"/>
    <n v="24.29"/>
    <n v="2.1826994000000006"/>
    <n v="0"/>
    <n v="1"/>
    <n v="0"/>
  </r>
  <r>
    <x v="11"/>
    <n v="12"/>
    <n v="5"/>
    <s v="ON"/>
    <d v="2019-08-12T00:00:00"/>
    <s v="Avg of 4 NM Projects"/>
    <n v="15"/>
    <n v="69.754999999999995"/>
    <n v="0.39188202247191006"/>
    <n v="35.520000000000003"/>
    <n v="23.64"/>
    <n v="1.6490081999999999"/>
    <n v="0"/>
    <n v="0"/>
    <n v="0"/>
  </r>
  <r>
    <x v="11"/>
    <n v="12"/>
    <n v="5"/>
    <s v="ON"/>
    <d v="2019-08-12T00:00:00"/>
    <s v="Avg of 4 NM Projects"/>
    <n v="16"/>
    <n v="60.81"/>
    <n v="0.34162921348314607"/>
    <n v="37.729999999999997"/>
    <n v="27.74"/>
    <n v="1.6868694"/>
    <n v="0"/>
    <n v="0"/>
    <n v="0"/>
  </r>
  <r>
    <x v="11"/>
    <n v="12"/>
    <n v="5"/>
    <s v="ON"/>
    <d v="2019-08-12T00:00:00"/>
    <s v="Avg of 4 NM Projects"/>
    <n v="17"/>
    <n v="35.32"/>
    <n v="0.19842696629213483"/>
    <n v="42.14"/>
    <n v="38.75"/>
    <n v="1.3686500000000001"/>
    <n v="0"/>
    <n v="0"/>
    <n v="0"/>
  </r>
  <r>
    <x v="11"/>
    <n v="12"/>
    <n v="5"/>
    <s v="ON"/>
    <d v="2019-08-12T00:00:00"/>
    <s v="Avg of 4 NM Projects"/>
    <n v="18"/>
    <n v="21.375"/>
    <n v="0.12008426966292135"/>
    <n v="43.34"/>
    <n v="45.87"/>
    <n v="0.98047124999999991"/>
    <n v="0"/>
    <n v="0"/>
    <n v="0"/>
  </r>
  <r>
    <x v="11"/>
    <n v="12"/>
    <n v="5"/>
    <s v="ON"/>
    <d v="2019-08-12T00:00:00"/>
    <s v="Avg of 4 NM Projects"/>
    <n v="19"/>
    <n v="12.67"/>
    <n v="7.1179775280898874E-2"/>
    <n v="37.96"/>
    <n v="41.77"/>
    <n v="0.52922590000000003"/>
    <n v="0"/>
    <n v="0"/>
    <n v="0"/>
  </r>
  <r>
    <x v="11"/>
    <n v="12"/>
    <n v="5"/>
    <s v="ON"/>
    <d v="2019-08-12T00:00:00"/>
    <s v="Avg of 4 NM Projects"/>
    <n v="20"/>
    <n v="1.4100000000000001"/>
    <n v="7.9213483146067416E-3"/>
    <n v="36.71"/>
    <n v="40.54"/>
    <n v="5.7161400000000008E-2"/>
    <n v="0"/>
    <n v="0"/>
    <n v="0"/>
  </r>
  <r>
    <x v="11"/>
    <n v="12"/>
    <n v="5"/>
    <s v="ON"/>
    <d v="2019-08-12T00:00:00"/>
    <s v="Avg of 4 NM Projects"/>
    <n v="21"/>
    <n v="0"/>
    <n v="0"/>
    <n v="36.01"/>
    <n v="39.44"/>
    <n v="0"/>
    <n v="1"/>
    <n v="0"/>
    <n v="0"/>
  </r>
  <r>
    <x v="11"/>
    <n v="12"/>
    <n v="5"/>
    <s v="ON"/>
    <d v="2019-08-12T00:00:00"/>
    <s v="Avg of 4 NM Projects"/>
    <n v="22"/>
    <n v="0"/>
    <n v="0"/>
    <n v="27.68"/>
    <n v="28.9"/>
    <n v="0"/>
    <n v="1"/>
    <n v="0"/>
    <n v="0"/>
  </r>
  <r>
    <x v="11"/>
    <n v="12"/>
    <n v="5"/>
    <s v="ON"/>
    <d v="2019-08-12T00:00:00"/>
    <s v="Avg of 4 NM Projects"/>
    <n v="23"/>
    <n v="0"/>
    <n v="0"/>
    <n v="25.15"/>
    <n v="25.8"/>
    <n v="0"/>
    <n v="1"/>
    <n v="0"/>
    <n v="0"/>
  </r>
  <r>
    <x v="11"/>
    <n v="12"/>
    <n v="5"/>
    <s v="OFF"/>
    <d v="2019-08-12T00:00:00"/>
    <s v="Avg of 4 NM Projects"/>
    <n v="24"/>
    <n v="0"/>
    <n v="0"/>
    <n v="22.91"/>
    <n v="23.68"/>
    <n v="0"/>
    <n v="1"/>
    <n v="0"/>
    <n v="0"/>
  </r>
  <r>
    <x v="11"/>
    <n v="13"/>
    <n v="6"/>
    <s v="OFF"/>
    <d v="2019-08-13T00:00:00"/>
    <s v="Avg of 4 NM Projects"/>
    <n v="1"/>
    <n v="-0.26"/>
    <n v="-1.4606741573033708E-3"/>
    <n v="22.83"/>
    <n v="26.78"/>
    <n v="-6.9628000000000008E-3"/>
    <n v="0"/>
    <n v="0"/>
    <n v="0"/>
  </r>
  <r>
    <x v="11"/>
    <n v="13"/>
    <n v="6"/>
    <s v="OFF"/>
    <d v="2019-08-13T00:00:00"/>
    <s v="Avg of 4 NM Projects"/>
    <n v="2"/>
    <n v="0"/>
    <n v="0"/>
    <n v="20.170000000000002"/>
    <n v="19.14"/>
    <n v="0"/>
    <n v="1"/>
    <n v="0"/>
    <n v="0"/>
  </r>
  <r>
    <x v="11"/>
    <n v="13"/>
    <n v="6"/>
    <s v="OFF"/>
    <d v="2019-08-13T00:00:00"/>
    <s v="Avg of 4 NM Projects"/>
    <n v="3"/>
    <n v="-0.13"/>
    <n v="-7.3033707865168538E-4"/>
    <n v="19.04"/>
    <n v="18.98"/>
    <n v="-2.4674000000000002E-3"/>
    <n v="0"/>
    <n v="0"/>
    <n v="0"/>
  </r>
  <r>
    <x v="11"/>
    <n v="13"/>
    <n v="6"/>
    <s v="OFF"/>
    <d v="2019-08-13T00:00:00"/>
    <s v="Avg of 4 NM Projects"/>
    <n v="4"/>
    <n v="0"/>
    <n v="0"/>
    <n v="17.86"/>
    <n v="18.43"/>
    <n v="0"/>
    <n v="1"/>
    <n v="0"/>
    <n v="0"/>
  </r>
  <r>
    <x v="11"/>
    <n v="13"/>
    <n v="6"/>
    <s v="OFF"/>
    <d v="2019-08-13T00:00:00"/>
    <s v="Avg of 4 NM Projects"/>
    <n v="5"/>
    <n v="-0.26"/>
    <n v="-1.4606741573033708E-3"/>
    <n v="19.02"/>
    <n v="18.66"/>
    <n v="-4.8516000000000002E-3"/>
    <n v="0"/>
    <n v="0"/>
    <n v="0"/>
  </r>
  <r>
    <x v="11"/>
    <n v="13"/>
    <n v="6"/>
    <s v="OFF"/>
    <d v="2019-08-13T00:00:00"/>
    <s v="Avg of 4 NM Projects"/>
    <n v="6"/>
    <n v="-0.26"/>
    <n v="-1.4606741573033708E-3"/>
    <n v="20.79"/>
    <n v="37.25"/>
    <n v="-9.6850000000000009E-3"/>
    <n v="0"/>
    <n v="0"/>
    <n v="0"/>
  </r>
  <r>
    <x v="11"/>
    <n v="13"/>
    <n v="6"/>
    <s v="OFF"/>
    <d v="2019-08-13T00:00:00"/>
    <s v="Avg of 4 NM Projects"/>
    <n v="7"/>
    <n v="5.12"/>
    <n v="2.8764044943820226E-2"/>
    <n v="23.03"/>
    <n v="49.31"/>
    <n v="0.2524672"/>
    <n v="0"/>
    <n v="0"/>
    <n v="0"/>
  </r>
  <r>
    <x v="11"/>
    <n v="13"/>
    <n v="6"/>
    <s v="ON"/>
    <d v="2019-08-13T00:00:00"/>
    <s v="Avg of 4 NM Projects"/>
    <n v="8"/>
    <n v="28.925000000000001"/>
    <n v="0.16250000000000001"/>
    <n v="23.89"/>
    <n v="30.16"/>
    <n v="0.8723780000000001"/>
    <n v="0"/>
    <n v="0"/>
    <n v="0"/>
  </r>
  <r>
    <x v="11"/>
    <n v="13"/>
    <n v="6"/>
    <s v="ON"/>
    <d v="2019-08-13T00:00:00"/>
    <s v="Avg of 4 NM Projects"/>
    <n v="9"/>
    <n v="66.694999999999993"/>
    <n v="0.374691011235955"/>
    <n v="28.04"/>
    <n v="44.88"/>
    <n v="2.9932715999999999"/>
    <n v="0"/>
    <n v="0"/>
    <n v="0"/>
  </r>
  <r>
    <x v="11"/>
    <n v="13"/>
    <n v="6"/>
    <s v="ON"/>
    <d v="2019-08-13T00:00:00"/>
    <s v="Avg of 4 NM Projects"/>
    <n v="10"/>
    <n v="86.53"/>
    <n v="0.48612359550561801"/>
    <n v="31.38"/>
    <n v="44.38"/>
    <n v="3.8402014000000002"/>
    <n v="0"/>
    <n v="0"/>
    <n v="0"/>
  </r>
  <r>
    <x v="11"/>
    <n v="13"/>
    <n v="6"/>
    <s v="ON"/>
    <d v="2019-08-13T00:00:00"/>
    <s v="Avg of 4 NM Projects"/>
    <n v="11"/>
    <n v="95.875"/>
    <n v="0.538623595505618"/>
    <n v="33.43"/>
    <n v="42.94"/>
    <n v="4.1168724999999995"/>
    <n v="0"/>
    <n v="1"/>
    <n v="0"/>
  </r>
  <r>
    <x v="11"/>
    <n v="13"/>
    <n v="6"/>
    <s v="ON"/>
    <d v="2019-08-13T00:00:00"/>
    <s v="Avg of 4 NM Projects"/>
    <n v="12"/>
    <n v="108.545"/>
    <n v="0.60980337078651692"/>
    <n v="33.369999999999997"/>
    <n v="44.78"/>
    <n v="4.8606451000000011"/>
    <n v="0"/>
    <n v="1"/>
    <n v="0"/>
  </r>
  <r>
    <x v="11"/>
    <n v="13"/>
    <n v="6"/>
    <s v="ON"/>
    <d v="2019-08-13T00:00:00"/>
    <s v="Avg of 4 NM Projects"/>
    <n v="13"/>
    <n v="104.19"/>
    <n v="0.58533707865168538"/>
    <n v="34.479999999999997"/>
    <n v="51.05"/>
    <n v="5.3188994999999997"/>
    <n v="0"/>
    <n v="1"/>
    <n v="0"/>
  </r>
  <r>
    <x v="11"/>
    <n v="13"/>
    <n v="6"/>
    <s v="ON"/>
    <d v="2019-08-13T00:00:00"/>
    <s v="Avg of 4 NM Projects"/>
    <n v="14"/>
    <n v="99.330000000000013"/>
    <n v="0.55803370786516859"/>
    <n v="34.369999999999997"/>
    <n v="23.11"/>
    <n v="2.2955163000000001"/>
    <n v="0"/>
    <n v="1"/>
    <n v="0"/>
  </r>
  <r>
    <x v="11"/>
    <n v="13"/>
    <n v="6"/>
    <s v="ON"/>
    <d v="2019-08-13T00:00:00"/>
    <s v="Avg of 4 NM Projects"/>
    <n v="15"/>
    <n v="89.6"/>
    <n v="0.50337078651685385"/>
    <n v="33.520000000000003"/>
    <n v="22.3"/>
    <n v="1.9980799999999999"/>
    <n v="0"/>
    <n v="1"/>
    <n v="0"/>
  </r>
  <r>
    <x v="11"/>
    <n v="13"/>
    <n v="6"/>
    <s v="ON"/>
    <d v="2019-08-13T00:00:00"/>
    <s v="Avg of 4 NM Projects"/>
    <n v="16"/>
    <n v="66.69"/>
    <n v="0.37466292134831458"/>
    <n v="31.89"/>
    <n v="22.86"/>
    <n v="1.5245333999999997"/>
    <n v="0"/>
    <n v="0"/>
    <n v="0"/>
  </r>
  <r>
    <x v="11"/>
    <n v="13"/>
    <n v="6"/>
    <s v="ON"/>
    <d v="2019-08-13T00:00:00"/>
    <s v="Avg of 4 NM Projects"/>
    <n v="17"/>
    <n v="56.960000000000008"/>
    <n v="0.32000000000000006"/>
    <n v="33.07"/>
    <n v="32.1"/>
    <n v="1.8284160000000005"/>
    <n v="0"/>
    <n v="0"/>
    <n v="0"/>
  </r>
  <r>
    <x v="11"/>
    <n v="13"/>
    <n v="6"/>
    <s v="ON"/>
    <d v="2019-08-13T00:00:00"/>
    <s v="Avg of 4 NM Projects"/>
    <n v="18"/>
    <n v="40.570000000000007"/>
    <n v="0.22792134831460678"/>
    <n v="33.799999999999997"/>
    <n v="46.44"/>
    <n v="1.8840708000000002"/>
    <n v="0"/>
    <n v="0"/>
    <n v="0"/>
  </r>
  <r>
    <x v="11"/>
    <n v="13"/>
    <n v="6"/>
    <s v="ON"/>
    <d v="2019-08-13T00:00:00"/>
    <s v="Avg of 4 NM Projects"/>
    <n v="19"/>
    <n v="18.175000000000001"/>
    <n v="0.10210674157303372"/>
    <n v="27.71"/>
    <n v="46.56"/>
    <n v="0.84622800000000009"/>
    <n v="0"/>
    <n v="0"/>
    <n v="0"/>
  </r>
  <r>
    <x v="11"/>
    <n v="13"/>
    <n v="6"/>
    <s v="ON"/>
    <d v="2019-08-13T00:00:00"/>
    <s v="Avg of 4 NM Projects"/>
    <n v="20"/>
    <n v="2.6899999999999995"/>
    <n v="1.5112359550561795E-2"/>
    <n v="27.33"/>
    <n v="44.75"/>
    <n v="0.12037749999999998"/>
    <n v="0"/>
    <n v="0"/>
    <n v="0"/>
  </r>
  <r>
    <x v="11"/>
    <n v="13"/>
    <n v="6"/>
    <s v="ON"/>
    <d v="2019-08-13T00:00:00"/>
    <s v="Avg of 4 NM Projects"/>
    <n v="21"/>
    <n v="-0.26"/>
    <n v="-1.4606741573033708E-3"/>
    <n v="27.67"/>
    <n v="45.03"/>
    <n v="-1.1707800000000001E-2"/>
    <n v="0"/>
    <n v="0"/>
    <n v="0"/>
  </r>
  <r>
    <x v="11"/>
    <n v="13"/>
    <n v="6"/>
    <s v="ON"/>
    <d v="2019-08-13T00:00:00"/>
    <s v="Avg of 4 NM Projects"/>
    <n v="22"/>
    <n v="0"/>
    <n v="0"/>
    <n v="22.03"/>
    <n v="33.51"/>
    <n v="0"/>
    <n v="1"/>
    <n v="0"/>
    <n v="0"/>
  </r>
  <r>
    <x v="11"/>
    <n v="13"/>
    <n v="6"/>
    <s v="ON"/>
    <d v="2019-08-13T00:00:00"/>
    <s v="Avg of 4 NM Projects"/>
    <n v="23"/>
    <n v="0"/>
    <n v="0"/>
    <n v="20.7"/>
    <n v="26.21"/>
    <n v="0"/>
    <n v="1"/>
    <n v="0"/>
    <n v="0"/>
  </r>
  <r>
    <x v="11"/>
    <n v="13"/>
    <n v="6"/>
    <s v="OFF"/>
    <d v="2019-08-13T00:00:00"/>
    <s v="Avg of 4 NM Projects"/>
    <n v="24"/>
    <n v="-0.13"/>
    <n v="-7.3033707865168538E-4"/>
    <n v="19.82"/>
    <n v="22.52"/>
    <n v="-2.9275999999999998E-3"/>
    <n v="0"/>
    <n v="0"/>
    <n v="0"/>
  </r>
  <r>
    <x v="11"/>
    <n v="14"/>
    <n v="7"/>
    <s v="OFF"/>
    <d v="2019-08-14T00:00:00"/>
    <s v="Avg of 4 NM Projects"/>
    <n v="1"/>
    <n v="0"/>
    <n v="0"/>
    <n v="24.66"/>
    <n v="20.79"/>
    <n v="0"/>
    <n v="1"/>
    <n v="0"/>
    <n v="0"/>
  </r>
  <r>
    <x v="11"/>
    <n v="14"/>
    <n v="7"/>
    <s v="OFF"/>
    <d v="2019-08-14T00:00:00"/>
    <s v="Avg of 4 NM Projects"/>
    <n v="2"/>
    <n v="-0.26"/>
    <n v="-1.4606741573033708E-3"/>
    <n v="23.1"/>
    <n v="20.89"/>
    <n v="-5.4314000000000003E-3"/>
    <n v="0"/>
    <n v="0"/>
    <n v="0"/>
  </r>
  <r>
    <x v="11"/>
    <n v="14"/>
    <n v="7"/>
    <s v="OFF"/>
    <d v="2019-08-14T00:00:00"/>
    <s v="Avg of 4 NM Projects"/>
    <n v="3"/>
    <n v="0"/>
    <n v="0"/>
    <n v="21.37"/>
    <n v="20.02"/>
    <n v="0"/>
    <n v="1"/>
    <n v="0"/>
    <n v="0"/>
  </r>
  <r>
    <x v="11"/>
    <n v="14"/>
    <n v="7"/>
    <s v="OFF"/>
    <d v="2019-08-14T00:00:00"/>
    <s v="Avg of 4 NM Projects"/>
    <n v="4"/>
    <n v="-0.26"/>
    <n v="-1.4606741573033708E-3"/>
    <n v="21.16"/>
    <n v="20.32"/>
    <n v="-5.2832E-3"/>
    <n v="0"/>
    <n v="0"/>
    <n v="0"/>
  </r>
  <r>
    <x v="11"/>
    <n v="14"/>
    <n v="7"/>
    <s v="OFF"/>
    <d v="2019-08-14T00:00:00"/>
    <s v="Avg of 4 NM Projects"/>
    <n v="5"/>
    <n v="0"/>
    <n v="0"/>
    <n v="20.87"/>
    <n v="19.61"/>
    <n v="0"/>
    <n v="1"/>
    <n v="0"/>
    <n v="0"/>
  </r>
  <r>
    <x v="11"/>
    <n v="14"/>
    <n v="7"/>
    <s v="OFF"/>
    <d v="2019-08-14T00:00:00"/>
    <s v="Avg of 4 NM Projects"/>
    <n v="6"/>
    <n v="-0.39"/>
    <n v="-2.1910112359550564E-3"/>
    <n v="23.37"/>
    <n v="21.88"/>
    <n v="-8.5332000000000012E-3"/>
    <n v="0"/>
    <n v="0"/>
    <n v="0"/>
  </r>
  <r>
    <x v="11"/>
    <n v="14"/>
    <n v="7"/>
    <s v="OFF"/>
    <d v="2019-08-14T00:00:00"/>
    <s v="Avg of 4 NM Projects"/>
    <n v="7"/>
    <n v="3.1950000000000003"/>
    <n v="1.7949438202247193E-2"/>
    <n v="25.8"/>
    <n v="23.12"/>
    <n v="7.3868400000000015E-2"/>
    <n v="0"/>
    <n v="0"/>
    <n v="0"/>
  </r>
  <r>
    <x v="11"/>
    <n v="14"/>
    <n v="7"/>
    <s v="OFF"/>
    <d v="2019-08-14T00:00:00"/>
    <s v="Avg of 4 NM Projects"/>
    <n v="8"/>
    <n v="19.71"/>
    <n v="0.11073033707865169"/>
    <n v="24.31"/>
    <n v="20.18"/>
    <n v="0.39774779999999998"/>
    <n v="0"/>
    <n v="0"/>
    <n v="0"/>
  </r>
  <r>
    <x v="11"/>
    <n v="14"/>
    <n v="7"/>
    <s v="OFF"/>
    <d v="2019-08-14T00:00:00"/>
    <s v="Avg of 4 NM Projects"/>
    <n v="9"/>
    <n v="36.99"/>
    <n v="0.20780898876404497"/>
    <n v="26.2"/>
    <n v="22.61"/>
    <n v="0.83634390000000003"/>
    <n v="0"/>
    <n v="0"/>
    <n v="0"/>
  </r>
  <r>
    <x v="11"/>
    <n v="14"/>
    <n v="7"/>
    <s v="OFF"/>
    <d v="2019-08-14T00:00:00"/>
    <s v="Avg of 4 NM Projects"/>
    <n v="10"/>
    <n v="61.95"/>
    <n v="0.34803370786516857"/>
    <n v="25.97"/>
    <n v="26.16"/>
    <n v="1.6206120000000002"/>
    <n v="0"/>
    <n v="0"/>
    <n v="0"/>
  </r>
  <r>
    <x v="11"/>
    <n v="14"/>
    <n v="7"/>
    <s v="OFF"/>
    <d v="2019-08-14T00:00:00"/>
    <s v="Avg of 4 NM Projects"/>
    <n v="11"/>
    <n v="74.495000000000005"/>
    <n v="0.41851123595505618"/>
    <n v="26.42"/>
    <n v="26.94"/>
    <n v="2.0068953"/>
    <n v="0"/>
    <n v="0"/>
    <n v="0"/>
  </r>
  <r>
    <x v="11"/>
    <n v="14"/>
    <n v="7"/>
    <s v="OFF"/>
    <d v="2019-08-14T00:00:00"/>
    <s v="Avg of 4 NM Projects"/>
    <n v="12"/>
    <n v="83.59"/>
    <n v="0.46960674157303373"/>
    <n v="26.95"/>
    <n v="32.4"/>
    <n v="2.7083159999999999"/>
    <n v="0"/>
    <n v="0"/>
    <n v="0"/>
  </r>
  <r>
    <x v="11"/>
    <n v="14"/>
    <n v="7"/>
    <s v="OFF"/>
    <d v="2019-08-14T00:00:00"/>
    <s v="Avg of 4 NM Projects"/>
    <n v="13"/>
    <n v="105.08999999999999"/>
    <n v="0.59039325842696622"/>
    <n v="27.85"/>
    <n v="33.15"/>
    <n v="3.4837334999999992"/>
    <n v="0"/>
    <n v="1"/>
    <n v="0"/>
  </r>
  <r>
    <x v="11"/>
    <n v="14"/>
    <n v="7"/>
    <s v="OFF"/>
    <d v="2019-08-14T00:00:00"/>
    <s v="Avg of 4 NM Projects"/>
    <n v="14"/>
    <n v="109.31500000000001"/>
    <n v="0.61412921348314609"/>
    <n v="29.13"/>
    <n v="38.450000000000003"/>
    <n v="4.2031617500000014"/>
    <n v="0"/>
    <n v="1"/>
    <n v="0"/>
  </r>
  <r>
    <x v="11"/>
    <n v="14"/>
    <n v="7"/>
    <s v="OFF"/>
    <d v="2019-08-14T00:00:00"/>
    <s v="Avg of 4 NM Projects"/>
    <n v="15"/>
    <n v="112.24999999999999"/>
    <n v="0.63061797752808979"/>
    <n v="33.880000000000003"/>
    <n v="43.96"/>
    <n v="4.9345099999999995"/>
    <n v="0"/>
    <n v="1"/>
    <n v="0"/>
  </r>
  <r>
    <x v="11"/>
    <n v="14"/>
    <n v="7"/>
    <s v="OFF"/>
    <d v="2019-08-14T00:00:00"/>
    <s v="Avg of 4 NM Projects"/>
    <n v="16"/>
    <n v="91.014999999999986"/>
    <n v="0.5113202247191011"/>
    <n v="35.15"/>
    <n v="38.729999999999997"/>
    <n v="3.5250109499999995"/>
    <n v="0"/>
    <n v="1"/>
    <n v="0"/>
  </r>
  <r>
    <x v="11"/>
    <n v="14"/>
    <n v="7"/>
    <s v="OFF"/>
    <d v="2019-08-14T00:00:00"/>
    <s v="Avg of 4 NM Projects"/>
    <n v="17"/>
    <n v="69.510000000000005"/>
    <n v="0.39050561797752814"/>
    <n v="39.909999999999997"/>
    <n v="34.46"/>
    <n v="2.3953146000000003"/>
    <n v="0"/>
    <n v="0"/>
    <n v="0"/>
  </r>
  <r>
    <x v="11"/>
    <n v="14"/>
    <n v="7"/>
    <s v="OFF"/>
    <d v="2019-08-14T00:00:00"/>
    <s v="Avg of 4 NM Projects"/>
    <n v="18"/>
    <n v="46.075000000000003"/>
    <n v="0.25884831460674157"/>
    <n v="39.86"/>
    <n v="38.590000000000003"/>
    <n v="1.7780342500000001"/>
    <n v="0"/>
    <n v="0"/>
    <n v="0"/>
  </r>
  <r>
    <x v="11"/>
    <n v="14"/>
    <n v="7"/>
    <s v="OFF"/>
    <d v="2019-08-14T00:00:00"/>
    <s v="Avg of 4 NM Projects"/>
    <n v="19"/>
    <n v="19.074999999999999"/>
    <n v="0.10716292134831461"/>
    <n v="37.619999999999997"/>
    <n v="39.75"/>
    <n v="0.75823124999999991"/>
    <n v="0"/>
    <n v="0"/>
    <n v="0"/>
  </r>
  <r>
    <x v="11"/>
    <n v="14"/>
    <n v="7"/>
    <s v="OFF"/>
    <d v="2019-08-14T00:00:00"/>
    <s v="Avg of 4 NM Projects"/>
    <n v="20"/>
    <n v="2.95"/>
    <n v="1.657303370786517E-2"/>
    <n v="33.39"/>
    <n v="33.83"/>
    <n v="9.9798499999999998E-2"/>
    <n v="0"/>
    <n v="0"/>
    <n v="0"/>
  </r>
  <r>
    <x v="11"/>
    <n v="14"/>
    <n v="7"/>
    <s v="OFF"/>
    <d v="2019-08-14T00:00:00"/>
    <s v="Avg of 4 NM Projects"/>
    <n v="21"/>
    <n v="0"/>
    <n v="0"/>
    <n v="31.91"/>
    <n v="32.770000000000003"/>
    <n v="0"/>
    <n v="1"/>
    <n v="0"/>
    <n v="0"/>
  </r>
  <r>
    <x v="11"/>
    <n v="14"/>
    <n v="7"/>
    <s v="OFF"/>
    <d v="2019-08-14T00:00:00"/>
    <s v="Avg of 4 NM Projects"/>
    <n v="22"/>
    <n v="-0.13"/>
    <n v="-7.3033707865168538E-4"/>
    <n v="27.84"/>
    <n v="35.950000000000003"/>
    <n v="-4.6735000000000006E-3"/>
    <n v="0"/>
    <n v="0"/>
    <n v="0"/>
  </r>
  <r>
    <x v="11"/>
    <n v="14"/>
    <n v="7"/>
    <s v="OFF"/>
    <d v="2019-08-14T00:00:00"/>
    <s v="Avg of 4 NM Projects"/>
    <n v="23"/>
    <n v="0"/>
    <n v="0"/>
    <n v="22.69"/>
    <n v="27.16"/>
    <n v="0"/>
    <n v="1"/>
    <n v="0"/>
    <n v="0"/>
  </r>
  <r>
    <x v="11"/>
    <n v="14"/>
    <n v="7"/>
    <s v="OFF"/>
    <d v="2019-08-14T00:00:00"/>
    <s v="Avg of 4 NM Projects"/>
    <n v="24"/>
    <n v="-0.13"/>
    <n v="-7.3033707865168538E-4"/>
    <n v="21.11"/>
    <n v="41.82"/>
    <n v="-5.4366000000000006E-3"/>
    <n v="0"/>
    <n v="0"/>
    <n v="0"/>
  </r>
  <r>
    <x v="11"/>
    <n v="15"/>
    <n v="1"/>
    <s v="OFF"/>
    <d v="2019-08-15T00:00:00"/>
    <s v="Avg of 4 NM Projects"/>
    <n v="1"/>
    <n v="-0.13"/>
    <n v="-7.3033707865168538E-4"/>
    <n v="19.260000000000002"/>
    <n v="23.9"/>
    <n v="-3.107E-3"/>
    <n v="0"/>
    <n v="0"/>
    <n v="0"/>
  </r>
  <r>
    <x v="11"/>
    <n v="15"/>
    <n v="1"/>
    <s v="OFF"/>
    <d v="2019-08-15T00:00:00"/>
    <s v="Avg of 4 NM Projects"/>
    <n v="2"/>
    <n v="0"/>
    <n v="0"/>
    <n v="19.05"/>
    <n v="18.88"/>
    <n v="0"/>
    <n v="1"/>
    <n v="0"/>
    <n v="0"/>
  </r>
  <r>
    <x v="11"/>
    <n v="15"/>
    <n v="1"/>
    <s v="OFF"/>
    <d v="2019-08-15T00:00:00"/>
    <s v="Avg of 4 NM Projects"/>
    <n v="3"/>
    <n v="-0.13"/>
    <n v="-7.3033707865168538E-4"/>
    <n v="17.64"/>
    <n v="18.53"/>
    <n v="-2.4088999999999998E-3"/>
    <n v="0"/>
    <n v="0"/>
    <n v="0"/>
  </r>
  <r>
    <x v="11"/>
    <n v="15"/>
    <n v="1"/>
    <s v="OFF"/>
    <d v="2019-08-15T00:00:00"/>
    <s v="Avg of 4 NM Projects"/>
    <n v="4"/>
    <n v="0"/>
    <n v="0"/>
    <n v="17.22"/>
    <n v="17.16"/>
    <n v="0"/>
    <n v="1"/>
    <n v="0"/>
    <n v="0"/>
  </r>
  <r>
    <x v="11"/>
    <n v="15"/>
    <n v="1"/>
    <s v="OFF"/>
    <d v="2019-08-15T00:00:00"/>
    <s v="Avg of 4 NM Projects"/>
    <n v="5"/>
    <n v="-0.13"/>
    <n v="-7.3033707865168538E-4"/>
    <n v="17.420000000000002"/>
    <n v="17.079999999999998"/>
    <n v="-2.2203999999999995E-3"/>
    <n v="0"/>
    <n v="0"/>
    <n v="0"/>
  </r>
  <r>
    <x v="11"/>
    <n v="15"/>
    <n v="1"/>
    <s v="OFF"/>
    <d v="2019-08-15T00:00:00"/>
    <s v="Avg of 4 NM Projects"/>
    <n v="6"/>
    <n v="-0.13"/>
    <n v="-7.3033707865168538E-4"/>
    <n v="20.170000000000002"/>
    <n v="20.149999999999999"/>
    <n v="-2.6194999999999999E-3"/>
    <n v="0"/>
    <n v="0"/>
    <n v="0"/>
  </r>
  <r>
    <x v="11"/>
    <n v="15"/>
    <n v="1"/>
    <s v="OFF"/>
    <d v="2019-08-15T00:00:00"/>
    <s v="Avg of 4 NM Projects"/>
    <n v="7"/>
    <n v="3.8450000000000006"/>
    <n v="2.160112359550562E-2"/>
    <n v="19.97"/>
    <n v="19.7"/>
    <n v="7.5746500000000008E-2"/>
    <n v="0"/>
    <n v="0"/>
    <n v="0"/>
  </r>
  <r>
    <x v="11"/>
    <n v="15"/>
    <n v="1"/>
    <s v="OFF"/>
    <d v="2019-08-15T00:00:00"/>
    <s v="Avg of 4 NM Projects"/>
    <n v="8"/>
    <n v="25.465"/>
    <n v="0.143061797752809"/>
    <n v="22.5"/>
    <n v="20.21"/>
    <n v="0.51464765000000001"/>
    <n v="0"/>
    <n v="0"/>
    <n v="0"/>
  </r>
  <r>
    <x v="11"/>
    <n v="15"/>
    <n v="1"/>
    <s v="OFF"/>
    <d v="2019-08-15T00:00:00"/>
    <s v="Avg of 4 NM Projects"/>
    <n v="9"/>
    <n v="55.805000000000007"/>
    <n v="0.3135112359550562"/>
    <n v="23.25"/>
    <n v="24.72"/>
    <n v="1.3794996000000002"/>
    <n v="0"/>
    <n v="0"/>
    <n v="0"/>
  </r>
  <r>
    <x v="11"/>
    <n v="15"/>
    <n v="1"/>
    <s v="OFF"/>
    <d v="2019-08-15T00:00:00"/>
    <s v="Avg of 4 NM Projects"/>
    <n v="10"/>
    <n v="86.14"/>
    <n v="0.4839325842696629"/>
    <n v="23.65"/>
    <n v="35.090000000000003"/>
    <n v="3.0226526000000002"/>
    <n v="0"/>
    <n v="0"/>
    <n v="0"/>
  </r>
  <r>
    <x v="11"/>
    <n v="15"/>
    <n v="1"/>
    <s v="OFF"/>
    <d v="2019-08-15T00:00:00"/>
    <s v="Avg of 4 NM Projects"/>
    <n v="11"/>
    <n v="126.595"/>
    <n v="0.71120786516853929"/>
    <n v="22.42"/>
    <n v="29.85"/>
    <n v="3.7788607500000002"/>
    <n v="0"/>
    <n v="1"/>
    <n v="0"/>
  </r>
  <r>
    <x v="11"/>
    <n v="15"/>
    <n v="1"/>
    <s v="OFF"/>
    <d v="2019-08-15T00:00:00"/>
    <s v="Avg of 4 NM Projects"/>
    <n v="12"/>
    <n v="133.51"/>
    <n v="0.75005617977528083"/>
    <n v="24.17"/>
    <n v="24.97"/>
    <n v="3.3337446999999996"/>
    <n v="0"/>
    <n v="1"/>
    <n v="0"/>
  </r>
  <r>
    <x v="11"/>
    <n v="15"/>
    <n v="1"/>
    <s v="OFF"/>
    <d v="2019-08-15T00:00:00"/>
    <s v="Avg of 4 NM Projects"/>
    <n v="13"/>
    <n v="113.66"/>
    <n v="0.63853932584269657"/>
    <n v="25"/>
    <n v="37.369999999999997"/>
    <n v="4.2474742000000001"/>
    <n v="0"/>
    <n v="1"/>
    <n v="0"/>
  </r>
  <r>
    <x v="11"/>
    <n v="15"/>
    <n v="1"/>
    <s v="OFF"/>
    <d v="2019-08-15T00:00:00"/>
    <s v="Avg of 4 NM Projects"/>
    <n v="14"/>
    <n v="102.78"/>
    <n v="0.5774157303370786"/>
    <n v="29.19"/>
    <n v="37.82"/>
    <n v="3.8871395999999998"/>
    <n v="0"/>
    <n v="1"/>
    <n v="0"/>
  </r>
  <r>
    <x v="11"/>
    <n v="15"/>
    <n v="1"/>
    <s v="OFF"/>
    <d v="2019-08-15T00:00:00"/>
    <s v="Avg of 4 NM Projects"/>
    <n v="15"/>
    <n v="107.905"/>
    <n v="0.60620786516853931"/>
    <n v="29.73"/>
    <n v="36.47"/>
    <n v="3.9352953500000001"/>
    <n v="0"/>
    <n v="1"/>
    <n v="0"/>
  </r>
  <r>
    <x v="11"/>
    <n v="15"/>
    <n v="1"/>
    <s v="OFF"/>
    <d v="2019-08-15T00:00:00"/>
    <s v="Avg of 4 NM Projects"/>
    <n v="16"/>
    <n v="108.92500000000001"/>
    <n v="0.61193820224719109"/>
    <n v="33.270000000000003"/>
    <n v="41.49"/>
    <n v="4.5192982500000003"/>
    <n v="0"/>
    <n v="1"/>
    <n v="0"/>
  </r>
  <r>
    <x v="11"/>
    <n v="15"/>
    <n v="1"/>
    <s v="OFF"/>
    <d v="2019-08-15T00:00:00"/>
    <s v="Avg of 4 NM Projects"/>
    <n v="17"/>
    <n v="84.224999999999994"/>
    <n v="0.47317415730337076"/>
    <n v="36.49"/>
    <n v="42.81"/>
    <n v="3.60567225"/>
    <n v="0"/>
    <n v="0"/>
    <n v="0"/>
  </r>
  <r>
    <x v="11"/>
    <n v="15"/>
    <n v="1"/>
    <s v="OFF"/>
    <d v="2019-08-15T00:00:00"/>
    <s v="Avg of 4 NM Projects"/>
    <n v="18"/>
    <n v="58.239999999999995"/>
    <n v="0.32719101123595501"/>
    <n v="37.619999999999997"/>
    <n v="39.94"/>
    <n v="2.3261056"/>
    <n v="0"/>
    <n v="0"/>
    <n v="0"/>
  </r>
  <r>
    <x v="11"/>
    <n v="15"/>
    <n v="1"/>
    <s v="OFF"/>
    <d v="2019-08-15T00:00:00"/>
    <s v="Avg of 4 NM Projects"/>
    <n v="19"/>
    <n v="23.035"/>
    <n v="0.12941011235955055"/>
    <n v="33.17"/>
    <n v="39.54"/>
    <n v="0.9108039"/>
    <n v="0"/>
    <n v="0"/>
    <n v="0"/>
  </r>
  <r>
    <x v="11"/>
    <n v="15"/>
    <n v="1"/>
    <s v="OFF"/>
    <d v="2019-08-15T00:00:00"/>
    <s v="Avg of 4 NM Projects"/>
    <n v="20"/>
    <n v="2.82"/>
    <n v="1.5842696629213483E-2"/>
    <n v="31"/>
    <n v="30.28"/>
    <n v="8.5389599999999996E-2"/>
    <n v="0"/>
    <n v="0"/>
    <n v="0"/>
  </r>
  <r>
    <x v="11"/>
    <n v="15"/>
    <n v="1"/>
    <s v="OFF"/>
    <d v="2019-08-15T00:00:00"/>
    <s v="Avg of 4 NM Projects"/>
    <n v="21"/>
    <n v="-0.26"/>
    <n v="-1.4606741573033708E-3"/>
    <n v="28.3"/>
    <n v="37.119999999999997"/>
    <n v="-9.6511999999999987E-3"/>
    <n v="0"/>
    <n v="0"/>
    <n v="0"/>
  </r>
  <r>
    <x v="11"/>
    <n v="15"/>
    <n v="1"/>
    <s v="OFF"/>
    <d v="2019-08-15T00:00:00"/>
    <s v="Avg of 4 NM Projects"/>
    <n v="22"/>
    <n v="-0.13"/>
    <n v="-7.3033707865168538E-4"/>
    <n v="24.98"/>
    <n v="51.18"/>
    <n v="-6.6534000000000003E-3"/>
    <n v="0"/>
    <n v="0"/>
    <n v="0"/>
  </r>
  <r>
    <x v="11"/>
    <n v="15"/>
    <n v="1"/>
    <s v="OFF"/>
    <d v="2019-08-15T00:00:00"/>
    <s v="Avg of 4 NM Projects"/>
    <n v="23"/>
    <n v="0"/>
    <n v="0"/>
    <n v="21.57"/>
    <n v="47.59"/>
    <n v="0"/>
    <n v="1"/>
    <n v="0"/>
    <n v="0"/>
  </r>
  <r>
    <x v="11"/>
    <n v="15"/>
    <n v="1"/>
    <s v="OFF"/>
    <d v="2019-08-15T00:00:00"/>
    <s v="Avg of 4 NM Projects"/>
    <n v="24"/>
    <n v="0"/>
    <n v="0"/>
    <n v="20.58"/>
    <n v="22.65"/>
    <n v="0"/>
    <n v="1"/>
    <n v="0"/>
    <n v="0"/>
  </r>
  <r>
    <x v="11"/>
    <n v="16"/>
    <n v="2"/>
    <s v="OFF"/>
    <d v="2019-08-16T00:00:00"/>
    <s v="Avg of 4 NM Projects"/>
    <n v="1"/>
    <n v="-0.13"/>
    <n v="-7.3033707865168538E-4"/>
    <n v="19.93"/>
    <n v="19.09"/>
    <n v="-2.4816999999999999E-3"/>
    <n v="0"/>
    <n v="0"/>
    <n v="0"/>
  </r>
  <r>
    <x v="11"/>
    <n v="16"/>
    <n v="2"/>
    <s v="OFF"/>
    <d v="2019-08-16T00:00:00"/>
    <s v="Avg of 4 NM Projects"/>
    <n v="2"/>
    <n v="0"/>
    <n v="0"/>
    <n v="18.47"/>
    <n v="17.7"/>
    <n v="0"/>
    <n v="1"/>
    <n v="0"/>
    <n v="0"/>
  </r>
  <r>
    <x v="11"/>
    <n v="16"/>
    <n v="2"/>
    <s v="OFF"/>
    <d v="2019-08-16T00:00:00"/>
    <s v="Avg of 4 NM Projects"/>
    <n v="3"/>
    <n v="-0.26"/>
    <n v="-1.4606741573033708E-3"/>
    <n v="17.91"/>
    <n v="17.829999999999998"/>
    <n v="-4.6357999999999998E-3"/>
    <n v="0"/>
    <n v="0"/>
    <n v="0"/>
  </r>
  <r>
    <x v="11"/>
    <n v="16"/>
    <n v="2"/>
    <s v="OFF"/>
    <d v="2019-08-16T00:00:00"/>
    <s v="Avg of 4 NM Projects"/>
    <n v="4"/>
    <n v="0"/>
    <n v="0"/>
    <n v="17.11"/>
    <n v="17.239999999999998"/>
    <n v="0"/>
    <n v="1"/>
    <n v="0"/>
    <n v="0"/>
  </r>
  <r>
    <x v="11"/>
    <n v="16"/>
    <n v="2"/>
    <s v="OFF"/>
    <d v="2019-08-16T00:00:00"/>
    <s v="Avg of 4 NM Projects"/>
    <n v="5"/>
    <n v="-0.26"/>
    <n v="-1.4606741573033708E-3"/>
    <n v="17.670000000000002"/>
    <n v="18.13"/>
    <n v="-4.7137999999999998E-3"/>
    <n v="0"/>
    <n v="0"/>
    <n v="0"/>
  </r>
  <r>
    <x v="11"/>
    <n v="16"/>
    <n v="2"/>
    <s v="OFF"/>
    <d v="2019-08-16T00:00:00"/>
    <s v="Avg of 4 NM Projects"/>
    <n v="6"/>
    <n v="-0.26"/>
    <n v="-1.4606741573033708E-3"/>
    <n v="18.54"/>
    <n v="17.690000000000001"/>
    <n v="-4.5994E-3"/>
    <n v="0"/>
    <n v="0"/>
    <n v="0"/>
  </r>
  <r>
    <x v="11"/>
    <n v="16"/>
    <n v="2"/>
    <s v="OFF"/>
    <d v="2019-08-16T00:00:00"/>
    <s v="Avg of 4 NM Projects"/>
    <n v="7"/>
    <n v="2.5649999999999995"/>
    <n v="1.4410112359550559E-2"/>
    <n v="20.92"/>
    <n v="21.37"/>
    <n v="5.4814049999999996E-2"/>
    <n v="0"/>
    <n v="0"/>
    <n v="0"/>
  </r>
  <r>
    <x v="11"/>
    <n v="16"/>
    <n v="2"/>
    <s v="ON"/>
    <d v="2019-08-16T00:00:00"/>
    <s v="Avg of 4 NM Projects"/>
    <n v="8"/>
    <n v="18.939999999999998"/>
    <n v="0.10640449438202246"/>
    <n v="22.55"/>
    <n v="23.08"/>
    <n v="0.43713519999999995"/>
    <n v="0"/>
    <n v="0"/>
    <n v="0"/>
  </r>
  <r>
    <x v="11"/>
    <n v="16"/>
    <n v="2"/>
    <s v="ON"/>
    <d v="2019-08-16T00:00:00"/>
    <s v="Avg of 4 NM Projects"/>
    <n v="9"/>
    <n v="50.684999999999995"/>
    <n v="0.28474719101123591"/>
    <n v="22.32"/>
    <n v="29.59"/>
    <n v="1.4997691499999999"/>
    <n v="0"/>
    <n v="0"/>
    <n v="0"/>
  </r>
  <r>
    <x v="11"/>
    <n v="16"/>
    <n v="2"/>
    <s v="ON"/>
    <d v="2019-08-16T00:00:00"/>
    <s v="Avg of 4 NM Projects"/>
    <n v="10"/>
    <n v="62.714999999999996"/>
    <n v="0.35233146067415727"/>
    <n v="24.44"/>
    <n v="21.85"/>
    <n v="1.3703227500000001"/>
    <n v="0"/>
    <n v="0"/>
    <n v="0"/>
  </r>
  <r>
    <x v="11"/>
    <n v="16"/>
    <n v="2"/>
    <s v="ON"/>
    <d v="2019-08-16T00:00:00"/>
    <s v="Avg of 4 NM Projects"/>
    <n v="11"/>
    <n v="83.460000000000008"/>
    <n v="0.46887640449438206"/>
    <n v="25.53"/>
    <n v="21.85"/>
    <n v="1.8236010000000002"/>
    <n v="0"/>
    <n v="0"/>
    <n v="0"/>
  </r>
  <r>
    <x v="11"/>
    <n v="16"/>
    <n v="2"/>
    <s v="ON"/>
    <d v="2019-08-16T00:00:00"/>
    <s v="Avg of 4 NM Projects"/>
    <n v="12"/>
    <n v="93.445000000000007"/>
    <n v="0.52497191011235955"/>
    <n v="27.3"/>
    <n v="29.89"/>
    <n v="2.7930710500000004"/>
    <n v="0"/>
    <n v="1"/>
    <n v="0"/>
  </r>
  <r>
    <x v="11"/>
    <n v="16"/>
    <n v="2"/>
    <s v="ON"/>
    <d v="2019-08-16T00:00:00"/>
    <s v="Avg of 4 NM Projects"/>
    <n v="13"/>
    <n v="96.514999999999986"/>
    <n v="0.54221910112359539"/>
    <n v="29.5"/>
    <n v="37.42"/>
    <n v="3.6115912999999997"/>
    <n v="0"/>
    <n v="1"/>
    <n v="0"/>
  </r>
  <r>
    <x v="11"/>
    <n v="16"/>
    <n v="2"/>
    <s v="ON"/>
    <d v="2019-08-16T00:00:00"/>
    <s v="Avg of 4 NM Projects"/>
    <n v="14"/>
    <n v="116.61"/>
    <n v="0.6551123595505618"/>
    <n v="29.01"/>
    <n v="34.619999999999997"/>
    <n v="4.0370381999999996"/>
    <n v="0"/>
    <n v="1"/>
    <n v="0"/>
  </r>
  <r>
    <x v="11"/>
    <n v="16"/>
    <n v="2"/>
    <s v="ON"/>
    <d v="2019-08-16T00:00:00"/>
    <s v="Avg of 4 NM Projects"/>
    <n v="15"/>
    <n v="120.955"/>
    <n v="0.67952247191011239"/>
    <n v="32.200000000000003"/>
    <n v="37.04"/>
    <n v="4.4801732000000003"/>
    <n v="0"/>
    <n v="1"/>
    <n v="0"/>
  </r>
  <r>
    <x v="11"/>
    <n v="16"/>
    <n v="2"/>
    <s v="ON"/>
    <d v="2019-08-16T00:00:00"/>
    <s v="Avg of 4 NM Projects"/>
    <n v="16"/>
    <n v="99.584999999999994"/>
    <n v="0.55946629213483146"/>
    <n v="33.520000000000003"/>
    <n v="39.64"/>
    <n v="3.9475493999999998"/>
    <n v="0"/>
    <n v="1"/>
    <n v="0"/>
  </r>
  <r>
    <x v="11"/>
    <n v="16"/>
    <n v="2"/>
    <s v="ON"/>
    <d v="2019-08-16T00:00:00"/>
    <s v="Avg of 4 NM Projects"/>
    <n v="17"/>
    <n v="79.614999999999995"/>
    <n v="0.44727528089887636"/>
    <n v="36.07"/>
    <n v="47.19"/>
    <n v="3.7570318499999993"/>
    <n v="0"/>
    <n v="0"/>
    <n v="0"/>
  </r>
  <r>
    <x v="11"/>
    <n v="16"/>
    <n v="2"/>
    <s v="ON"/>
    <d v="2019-08-16T00:00:00"/>
    <s v="Avg of 4 NM Projects"/>
    <n v="18"/>
    <n v="48"/>
    <n v="0.2696629213483146"/>
    <n v="36"/>
    <n v="48.77"/>
    <n v="2.3409599999999999"/>
    <n v="0"/>
    <n v="0"/>
    <n v="0"/>
  </r>
  <r>
    <x v="11"/>
    <n v="16"/>
    <n v="2"/>
    <s v="ON"/>
    <d v="2019-08-16T00:00:00"/>
    <s v="Avg of 4 NM Projects"/>
    <n v="19"/>
    <n v="17.925000000000001"/>
    <n v="0.10070224719101124"/>
    <n v="32.83"/>
    <n v="45.17"/>
    <n v="0.80967225000000009"/>
    <n v="0"/>
    <n v="0"/>
    <n v="0"/>
  </r>
  <r>
    <x v="11"/>
    <n v="16"/>
    <n v="2"/>
    <s v="ON"/>
    <d v="2019-08-16T00:00:00"/>
    <s v="Avg of 4 NM Projects"/>
    <n v="20"/>
    <n v="2.1749999999999998"/>
    <n v="1.2219101123595505E-2"/>
    <n v="30.17"/>
    <n v="44.37"/>
    <n v="9.6504749999999986E-2"/>
    <n v="0"/>
    <n v="0"/>
    <n v="0"/>
  </r>
  <r>
    <x v="11"/>
    <n v="16"/>
    <n v="2"/>
    <s v="ON"/>
    <d v="2019-08-16T00:00:00"/>
    <s v="Avg of 4 NM Projects"/>
    <n v="21"/>
    <n v="-0.13"/>
    <n v="-7.3033707865168538E-4"/>
    <n v="28.5"/>
    <n v="31.88"/>
    <n v="-4.1444000000000003E-3"/>
    <n v="0"/>
    <n v="0"/>
    <n v="0"/>
  </r>
  <r>
    <x v="11"/>
    <n v="16"/>
    <n v="2"/>
    <s v="ON"/>
    <d v="2019-08-16T00:00:00"/>
    <s v="Avg of 4 NM Projects"/>
    <n v="22"/>
    <n v="-0.13"/>
    <n v="-7.3033707865168538E-4"/>
    <n v="24.44"/>
    <n v="25.16"/>
    <n v="-3.2707999999999999E-3"/>
    <n v="0"/>
    <n v="0"/>
    <n v="0"/>
  </r>
  <r>
    <x v="11"/>
    <n v="16"/>
    <n v="2"/>
    <s v="ON"/>
    <d v="2019-08-16T00:00:00"/>
    <s v="Avg of 4 NM Projects"/>
    <n v="23"/>
    <n v="-0.39"/>
    <n v="-2.1910112359550564E-3"/>
    <n v="22.5"/>
    <n v="21.61"/>
    <n v="-8.4278999999999986E-3"/>
    <n v="0"/>
    <n v="0"/>
    <n v="0"/>
  </r>
  <r>
    <x v="11"/>
    <n v="16"/>
    <n v="2"/>
    <s v="OFF"/>
    <d v="2019-08-16T00:00:00"/>
    <s v="Avg of 4 NM Projects"/>
    <n v="24"/>
    <n v="0"/>
    <n v="0"/>
    <n v="20.77"/>
    <n v="19.55"/>
    <n v="0"/>
    <n v="1"/>
    <n v="0"/>
    <n v="0"/>
  </r>
  <r>
    <x v="11"/>
    <n v="17"/>
    <n v="3"/>
    <s v="OFF"/>
    <d v="2019-08-17T00:00:00"/>
    <s v="Avg of 4 NM Projects"/>
    <n v="1"/>
    <n v="0"/>
    <n v="0"/>
    <n v="22.85"/>
    <n v="26.65"/>
    <n v="0"/>
    <n v="1"/>
    <n v="0"/>
    <n v="0"/>
  </r>
  <r>
    <x v="11"/>
    <n v="17"/>
    <n v="3"/>
    <s v="OFF"/>
    <d v="2019-08-17T00:00:00"/>
    <s v="Avg of 4 NM Projects"/>
    <n v="2"/>
    <n v="0"/>
    <n v="0"/>
    <n v="21.2"/>
    <n v="22.45"/>
    <n v="0"/>
    <n v="1"/>
    <n v="0"/>
    <n v="0"/>
  </r>
  <r>
    <x v="11"/>
    <n v="17"/>
    <n v="3"/>
    <s v="OFF"/>
    <d v="2019-08-17T00:00:00"/>
    <s v="Avg of 4 NM Projects"/>
    <n v="3"/>
    <n v="0"/>
    <n v="0"/>
    <n v="20.43"/>
    <n v="22.74"/>
    <n v="0"/>
    <n v="1"/>
    <n v="0"/>
    <n v="0"/>
  </r>
  <r>
    <x v="11"/>
    <n v="17"/>
    <n v="3"/>
    <s v="OFF"/>
    <d v="2019-08-17T00:00:00"/>
    <s v="Avg of 4 NM Projects"/>
    <n v="4"/>
    <n v="0"/>
    <n v="0"/>
    <n v="20.38"/>
    <n v="21.17"/>
    <n v="0"/>
    <n v="1"/>
    <n v="0"/>
    <n v="0"/>
  </r>
  <r>
    <x v="11"/>
    <n v="17"/>
    <n v="3"/>
    <s v="OFF"/>
    <d v="2019-08-17T00:00:00"/>
    <s v="Avg of 4 NM Projects"/>
    <n v="5"/>
    <n v="-0.26"/>
    <n v="-1.4606741573033708E-3"/>
    <n v="19.670000000000002"/>
    <n v="20.5"/>
    <n v="-5.3299999999999997E-3"/>
    <n v="0"/>
    <n v="0"/>
    <n v="0"/>
  </r>
  <r>
    <x v="11"/>
    <n v="17"/>
    <n v="3"/>
    <s v="OFF"/>
    <d v="2019-08-17T00:00:00"/>
    <s v="Avg of 4 NM Projects"/>
    <n v="6"/>
    <n v="-0.39"/>
    <n v="-2.1910112359550564E-3"/>
    <n v="19.78"/>
    <n v="20.11"/>
    <n v="-7.8428999999999999E-3"/>
    <n v="0"/>
    <n v="0"/>
    <n v="0"/>
  </r>
  <r>
    <x v="11"/>
    <n v="17"/>
    <n v="3"/>
    <s v="OFF"/>
    <d v="2019-08-17T00:00:00"/>
    <s v="Avg of 4 NM Projects"/>
    <n v="7"/>
    <n v="3.3299999999999996"/>
    <n v="1.8707865168539325E-2"/>
    <n v="19.97"/>
    <n v="37.93"/>
    <n v="0.12630689999999997"/>
    <n v="0"/>
    <n v="0"/>
    <n v="0"/>
  </r>
  <r>
    <x v="11"/>
    <n v="17"/>
    <n v="3"/>
    <s v="ON"/>
    <d v="2019-08-17T00:00:00"/>
    <s v="Avg of 4 NM Projects"/>
    <n v="8"/>
    <n v="16.259999999999998"/>
    <n v="9.134831460674156E-2"/>
    <n v="20.63"/>
    <n v="54.4"/>
    <n v="0.88454399999999989"/>
    <n v="0"/>
    <n v="0"/>
    <n v="0"/>
  </r>
  <r>
    <x v="11"/>
    <n v="17"/>
    <n v="3"/>
    <s v="ON"/>
    <d v="2019-08-17T00:00:00"/>
    <s v="Avg of 4 NM Projects"/>
    <n v="9"/>
    <n v="41.47"/>
    <n v="0.23297752808988764"/>
    <n v="20.75"/>
    <n v="24.34"/>
    <n v="1.0093797999999998"/>
    <n v="0"/>
    <n v="0"/>
    <n v="0"/>
  </r>
  <r>
    <x v="11"/>
    <n v="17"/>
    <n v="3"/>
    <s v="ON"/>
    <d v="2019-08-17T00:00:00"/>
    <s v="Avg of 4 NM Projects"/>
    <n v="10"/>
    <n v="68.864999999999995"/>
    <n v="0.38688202247191006"/>
    <n v="22.5"/>
    <n v="25.2"/>
    <n v="1.735398"/>
    <n v="0"/>
    <n v="0"/>
    <n v="0"/>
  </r>
  <r>
    <x v="11"/>
    <n v="17"/>
    <n v="3"/>
    <s v="ON"/>
    <d v="2019-08-17T00:00:00"/>
    <s v="Avg of 4 NM Projects"/>
    <n v="11"/>
    <n v="69.504999999999995"/>
    <n v="0.39047752808988762"/>
    <n v="27.84"/>
    <n v="29.39"/>
    <n v="2.04275195"/>
    <n v="0"/>
    <n v="0"/>
    <n v="0"/>
  </r>
  <r>
    <x v="11"/>
    <n v="17"/>
    <n v="3"/>
    <s v="ON"/>
    <d v="2019-08-17T00:00:00"/>
    <s v="Avg of 4 NM Projects"/>
    <n v="12"/>
    <n v="99.204999999999998"/>
    <n v="0.55733146067415729"/>
    <n v="26.68"/>
    <n v="27.09"/>
    <n v="2.6874634499999996"/>
    <n v="0"/>
    <n v="1"/>
    <n v="0"/>
  </r>
  <r>
    <x v="11"/>
    <n v="17"/>
    <n v="3"/>
    <s v="ON"/>
    <d v="2019-08-17T00:00:00"/>
    <s v="Avg of 4 NM Projects"/>
    <n v="13"/>
    <n v="81.53"/>
    <n v="0.45803370786516856"/>
    <n v="29.91"/>
    <n v="27.73"/>
    <n v="2.2608269000000001"/>
    <n v="0"/>
    <n v="0"/>
    <n v="0"/>
  </r>
  <r>
    <x v="11"/>
    <n v="17"/>
    <n v="3"/>
    <s v="ON"/>
    <d v="2019-08-17T00:00:00"/>
    <s v="Avg of 4 NM Projects"/>
    <n v="14"/>
    <n v="61.95000000000001"/>
    <n v="0.34803370786516857"/>
    <n v="30.27"/>
    <n v="32.590000000000003"/>
    <n v="2.0189505000000008"/>
    <n v="0"/>
    <n v="0"/>
    <n v="0"/>
  </r>
  <r>
    <x v="11"/>
    <n v="17"/>
    <n v="3"/>
    <s v="ON"/>
    <d v="2019-08-17T00:00:00"/>
    <s v="Avg of 4 NM Projects"/>
    <n v="15"/>
    <n v="60.800000000000004"/>
    <n v="0.34157303370786518"/>
    <n v="32.369999999999997"/>
    <n v="40.76"/>
    <n v="2.478208"/>
    <n v="0"/>
    <n v="0"/>
    <n v="0"/>
  </r>
  <r>
    <x v="11"/>
    <n v="17"/>
    <n v="3"/>
    <s v="ON"/>
    <d v="2019-08-17T00:00:00"/>
    <s v="Avg of 4 NM Projects"/>
    <n v="16"/>
    <n v="51.33"/>
    <n v="0.28837078651685394"/>
    <n v="33.6"/>
    <n v="37.409999999999997"/>
    <n v="1.9202552999999998"/>
    <n v="0"/>
    <n v="0"/>
    <n v="0"/>
  </r>
  <r>
    <x v="11"/>
    <n v="17"/>
    <n v="3"/>
    <s v="ON"/>
    <d v="2019-08-17T00:00:00"/>
    <s v="Avg of 4 NM Projects"/>
    <n v="17"/>
    <n v="25.605"/>
    <n v="0.14384831460674158"/>
    <n v="36.86"/>
    <n v="43.54"/>
    <n v="1.1148416999999999"/>
    <n v="0"/>
    <n v="0"/>
    <n v="0"/>
  </r>
  <r>
    <x v="11"/>
    <n v="17"/>
    <n v="3"/>
    <s v="ON"/>
    <d v="2019-08-17T00:00:00"/>
    <s v="Avg of 4 NM Projects"/>
    <n v="18"/>
    <n v="10.244999999999999"/>
    <n v="5.7556179775280894E-2"/>
    <n v="39.909999999999997"/>
    <n v="43.49"/>
    <n v="0.44555505000000001"/>
    <n v="0"/>
    <n v="0"/>
    <n v="0"/>
  </r>
  <r>
    <x v="11"/>
    <n v="17"/>
    <n v="3"/>
    <s v="ON"/>
    <d v="2019-08-17T00:00:00"/>
    <s v="Avg of 4 NM Projects"/>
    <n v="19"/>
    <n v="2.69"/>
    <n v="1.5112359550561798E-2"/>
    <n v="37.299999999999997"/>
    <n v="44.28"/>
    <n v="0.1191132"/>
    <n v="0"/>
    <n v="0"/>
    <n v="0"/>
  </r>
  <r>
    <x v="11"/>
    <n v="17"/>
    <n v="3"/>
    <s v="ON"/>
    <d v="2019-08-17T00:00:00"/>
    <s v="Avg of 4 NM Projects"/>
    <n v="20"/>
    <n v="-0.39"/>
    <n v="-2.1910112359550564E-3"/>
    <n v="33.19"/>
    <n v="29.2"/>
    <n v="-1.1388000000000001E-2"/>
    <n v="0"/>
    <n v="0"/>
    <n v="0"/>
  </r>
  <r>
    <x v="11"/>
    <n v="17"/>
    <n v="3"/>
    <s v="ON"/>
    <d v="2019-08-17T00:00:00"/>
    <s v="Avg of 4 NM Projects"/>
    <n v="21"/>
    <n v="0"/>
    <n v="0"/>
    <n v="36.36"/>
    <n v="29.48"/>
    <n v="0"/>
    <n v="1"/>
    <n v="0"/>
    <n v="0"/>
  </r>
  <r>
    <x v="11"/>
    <n v="17"/>
    <n v="3"/>
    <s v="ON"/>
    <d v="2019-08-17T00:00:00"/>
    <s v="Avg of 4 NM Projects"/>
    <n v="22"/>
    <n v="0"/>
    <n v="0"/>
    <n v="31.21"/>
    <n v="34.68"/>
    <n v="0"/>
    <n v="1"/>
    <n v="0"/>
    <n v="0"/>
  </r>
  <r>
    <x v="11"/>
    <n v="17"/>
    <n v="3"/>
    <s v="ON"/>
    <d v="2019-08-17T00:00:00"/>
    <s v="Avg of 4 NM Projects"/>
    <n v="23"/>
    <n v="-0.13"/>
    <n v="-7.3033707865168538E-4"/>
    <n v="24.95"/>
    <n v="38.89"/>
    <n v="-5.0556999999999998E-3"/>
    <n v="0"/>
    <n v="0"/>
    <n v="0"/>
  </r>
  <r>
    <x v="11"/>
    <n v="17"/>
    <n v="3"/>
    <s v="OFF"/>
    <d v="2019-08-17T00:00:00"/>
    <s v="Avg of 4 NM Projects"/>
    <n v="24"/>
    <n v="-0.13"/>
    <n v="-7.3033707865168538E-4"/>
    <n v="23.24"/>
    <n v="23.64"/>
    <n v="-3.0732000000000003E-3"/>
    <n v="0"/>
    <n v="0"/>
    <n v="0"/>
  </r>
  <r>
    <x v="11"/>
    <n v="18"/>
    <n v="4"/>
    <s v="OFF"/>
    <d v="2019-08-18T00:00:00"/>
    <s v="Avg of 4 NM Projects"/>
    <n v="1"/>
    <n v="-0.13"/>
    <n v="-7.3033707865168538E-4"/>
    <n v="24.04"/>
    <n v="25.4"/>
    <n v="-3.3020000000000002E-3"/>
    <n v="0"/>
    <n v="0"/>
    <n v="0"/>
  </r>
  <r>
    <x v="11"/>
    <n v="18"/>
    <n v="4"/>
    <s v="OFF"/>
    <d v="2019-08-18T00:00:00"/>
    <s v="Avg of 4 NM Projects"/>
    <n v="2"/>
    <n v="0"/>
    <n v="0"/>
    <n v="21.31"/>
    <n v="27.46"/>
    <n v="0"/>
    <n v="1"/>
    <n v="0"/>
    <n v="0"/>
  </r>
  <r>
    <x v="11"/>
    <n v="18"/>
    <n v="4"/>
    <s v="OFF"/>
    <d v="2019-08-18T00:00:00"/>
    <s v="Avg of 4 NM Projects"/>
    <n v="3"/>
    <n v="-0.39"/>
    <n v="-2.1910112359550564E-3"/>
    <n v="18.39"/>
    <n v="21.81"/>
    <n v="-8.5059000000000003E-3"/>
    <n v="0"/>
    <n v="0"/>
    <n v="0"/>
  </r>
  <r>
    <x v="11"/>
    <n v="18"/>
    <n v="4"/>
    <s v="OFF"/>
    <d v="2019-08-18T00:00:00"/>
    <s v="Avg of 4 NM Projects"/>
    <n v="4"/>
    <n v="0"/>
    <n v="0"/>
    <n v="18.39"/>
    <n v="19.850000000000001"/>
    <n v="0"/>
    <n v="1"/>
    <n v="0"/>
    <n v="0"/>
  </r>
  <r>
    <x v="11"/>
    <n v="18"/>
    <n v="4"/>
    <s v="OFF"/>
    <d v="2019-08-18T00:00:00"/>
    <s v="Avg of 4 NM Projects"/>
    <n v="5"/>
    <n v="0"/>
    <n v="0"/>
    <n v="17.7"/>
    <n v="18.93"/>
    <n v="0"/>
    <n v="1"/>
    <n v="0"/>
    <n v="0"/>
  </r>
  <r>
    <x v="11"/>
    <n v="18"/>
    <n v="4"/>
    <s v="OFF"/>
    <d v="2019-08-18T00:00:00"/>
    <s v="Avg of 4 NM Projects"/>
    <n v="6"/>
    <n v="-0.52"/>
    <n v="-2.9213483146067415E-3"/>
    <n v="18.190000000000001"/>
    <n v="20.07"/>
    <n v="-1.04364E-2"/>
    <n v="0"/>
    <n v="0"/>
    <n v="0"/>
  </r>
  <r>
    <x v="11"/>
    <n v="18"/>
    <n v="4"/>
    <s v="OFF"/>
    <d v="2019-08-18T00:00:00"/>
    <s v="Avg of 4 NM Projects"/>
    <n v="7"/>
    <n v="2.0449999999999999"/>
    <n v="1.148876404494382E-2"/>
    <n v="18.48"/>
    <n v="29.17"/>
    <n v="5.9652650000000002E-2"/>
    <n v="0"/>
    <n v="0"/>
    <n v="0"/>
  </r>
  <r>
    <x v="11"/>
    <n v="18"/>
    <n v="4"/>
    <s v="ON"/>
    <d v="2019-08-18T00:00:00"/>
    <s v="Avg of 4 NM Projects"/>
    <n v="8"/>
    <n v="11.905000000000001"/>
    <n v="6.6882022471910121E-2"/>
    <n v="21.19"/>
    <n v="20.47"/>
    <n v="0.24369535000000003"/>
    <n v="0"/>
    <n v="0"/>
    <n v="0"/>
  </r>
  <r>
    <x v="11"/>
    <n v="18"/>
    <n v="4"/>
    <s v="ON"/>
    <d v="2019-08-18T00:00:00"/>
    <s v="Avg of 4 NM Projects"/>
    <n v="9"/>
    <n v="21.25"/>
    <n v="0.11938202247191011"/>
    <n v="20.76"/>
    <n v="19.7"/>
    <n v="0.41862500000000002"/>
    <n v="0"/>
    <n v="0"/>
    <n v="0"/>
  </r>
  <r>
    <x v="11"/>
    <n v="18"/>
    <n v="4"/>
    <s v="ON"/>
    <d v="2019-08-18T00:00:00"/>
    <s v="Avg of 4 NM Projects"/>
    <n v="10"/>
    <n v="38.524999999999999"/>
    <n v="0.21643258426966291"/>
    <n v="24.06"/>
    <n v="21.71"/>
    <n v="0.83637775000000003"/>
    <n v="0"/>
    <n v="0"/>
    <n v="0"/>
  </r>
  <r>
    <x v="11"/>
    <n v="18"/>
    <n v="4"/>
    <s v="ON"/>
    <d v="2019-08-18T00:00:00"/>
    <s v="Avg of 4 NM Projects"/>
    <n v="11"/>
    <n v="72.449999999999989"/>
    <n v="0.40702247191011232"/>
    <n v="28.98"/>
    <n v="22.48"/>
    <n v="1.6286759999999998"/>
    <n v="0"/>
    <n v="0"/>
    <n v="0"/>
  </r>
  <r>
    <x v="11"/>
    <n v="18"/>
    <n v="4"/>
    <s v="ON"/>
    <d v="2019-08-18T00:00:00"/>
    <s v="Avg of 4 NM Projects"/>
    <n v="12"/>
    <n v="73.600000000000009"/>
    <n v="0.41348314606741576"/>
    <n v="31.76"/>
    <n v="27.02"/>
    <n v="1.9886720000000002"/>
    <n v="0"/>
    <n v="0"/>
    <n v="0"/>
  </r>
  <r>
    <x v="11"/>
    <n v="18"/>
    <n v="4"/>
    <s v="ON"/>
    <d v="2019-08-18T00:00:00"/>
    <s v="Avg of 4 NM Projects"/>
    <n v="13"/>
    <n v="77.44"/>
    <n v="0.43505617977528088"/>
    <n v="30.35"/>
    <n v="39.68"/>
    <n v="3.0728192000000001"/>
    <n v="0"/>
    <n v="0"/>
    <n v="0"/>
  </r>
  <r>
    <x v="11"/>
    <n v="18"/>
    <n v="4"/>
    <s v="ON"/>
    <d v="2019-08-18T00:00:00"/>
    <s v="Avg of 4 NM Projects"/>
    <n v="14"/>
    <n v="72.694999999999993"/>
    <n v="0.40839887640449435"/>
    <n v="36.56"/>
    <n v="43.46"/>
    <n v="3.1593246999999995"/>
    <n v="0"/>
    <n v="0"/>
    <n v="0"/>
  </r>
  <r>
    <x v="11"/>
    <n v="18"/>
    <n v="4"/>
    <s v="ON"/>
    <d v="2019-08-18T00:00:00"/>
    <s v="Avg of 4 NM Projects"/>
    <n v="15"/>
    <n v="66.564999999999998"/>
    <n v="0.37396067415730339"/>
    <n v="38.5"/>
    <n v="48.83"/>
    <n v="3.2503689499999995"/>
    <n v="0"/>
    <n v="0"/>
    <n v="0"/>
  </r>
  <r>
    <x v="11"/>
    <n v="18"/>
    <n v="4"/>
    <s v="ON"/>
    <d v="2019-08-18T00:00:00"/>
    <s v="Avg of 4 NM Projects"/>
    <n v="16"/>
    <n v="59.265000000000001"/>
    <n v="0.33294943820224721"/>
    <n v="40.659999999999997"/>
    <n v="63.31"/>
    <n v="3.7520671500000002"/>
    <n v="0"/>
    <n v="0"/>
    <n v="0"/>
  </r>
  <r>
    <x v="11"/>
    <n v="18"/>
    <n v="4"/>
    <s v="ON"/>
    <d v="2019-08-18T00:00:00"/>
    <s v="Avg of 4 NM Projects"/>
    <n v="17"/>
    <n v="50.814999999999998"/>
    <n v="0.28547752808988763"/>
    <n v="45"/>
    <n v="82.03"/>
    <n v="4.1683544499999998"/>
    <n v="0"/>
    <n v="0"/>
    <n v="0"/>
  </r>
  <r>
    <x v="11"/>
    <n v="18"/>
    <n v="4"/>
    <s v="ON"/>
    <d v="2019-08-18T00:00:00"/>
    <s v="Avg of 4 NM Projects"/>
    <n v="18"/>
    <n v="26.88"/>
    <n v="0.15101123595505617"/>
    <n v="51.92"/>
    <n v="98.82"/>
    <n v="2.6562815999999998"/>
    <n v="0"/>
    <n v="0"/>
    <n v="0"/>
  </r>
  <r>
    <x v="11"/>
    <n v="18"/>
    <n v="4"/>
    <s v="ON"/>
    <d v="2019-08-18T00:00:00"/>
    <s v="Avg of 4 NM Projects"/>
    <n v="19"/>
    <n v="12.165000000000001"/>
    <n v="6.8342696629213495E-2"/>
    <n v="47.42"/>
    <n v="86.75"/>
    <n v="1.0553137500000001"/>
    <n v="0"/>
    <n v="0"/>
    <n v="0"/>
  </r>
  <r>
    <x v="11"/>
    <n v="18"/>
    <n v="4"/>
    <s v="ON"/>
    <d v="2019-08-18T00:00:00"/>
    <s v="Avg of 4 NM Projects"/>
    <n v="20"/>
    <n v="1.92"/>
    <n v="1.0786516853932584E-2"/>
    <n v="39.700000000000003"/>
    <n v="72.42"/>
    <n v="0.13904640000000001"/>
    <n v="0"/>
    <n v="0"/>
    <n v="0"/>
  </r>
  <r>
    <x v="11"/>
    <n v="18"/>
    <n v="4"/>
    <s v="ON"/>
    <d v="2019-08-18T00:00:00"/>
    <s v="Avg of 4 NM Projects"/>
    <n v="21"/>
    <n v="-0.13"/>
    <n v="-7.3033707865168538E-4"/>
    <n v="40.299999999999997"/>
    <n v="61.8"/>
    <n v="-8.0340000000000012E-3"/>
    <n v="0"/>
    <n v="0"/>
    <n v="0"/>
  </r>
  <r>
    <x v="11"/>
    <n v="18"/>
    <n v="4"/>
    <s v="ON"/>
    <d v="2019-08-18T00:00:00"/>
    <s v="Avg of 4 NM Projects"/>
    <n v="22"/>
    <n v="-0.13"/>
    <n v="-7.3033707865168538E-4"/>
    <n v="33.130000000000003"/>
    <n v="45.38"/>
    <n v="-5.8994000000000008E-3"/>
    <n v="0"/>
    <n v="0"/>
    <n v="0"/>
  </r>
  <r>
    <x v="11"/>
    <n v="18"/>
    <n v="4"/>
    <s v="ON"/>
    <d v="2019-08-18T00:00:00"/>
    <s v="Avg of 4 NM Projects"/>
    <n v="23"/>
    <n v="-0.13"/>
    <n v="-7.3033707865168538E-4"/>
    <n v="31.32"/>
    <n v="33.53"/>
    <n v="-4.3589000000000006E-3"/>
    <n v="0"/>
    <n v="0"/>
    <n v="0"/>
  </r>
  <r>
    <x v="11"/>
    <n v="18"/>
    <n v="4"/>
    <s v="OFF"/>
    <d v="2019-08-18T00:00:00"/>
    <s v="Avg of 4 NM Projects"/>
    <n v="24"/>
    <n v="0"/>
    <n v="0"/>
    <n v="28.13"/>
    <n v="24.09"/>
    <n v="0"/>
    <n v="1"/>
    <n v="0"/>
    <n v="0"/>
  </r>
  <r>
    <x v="11"/>
    <n v="19"/>
    <n v="5"/>
    <s v="OFF"/>
    <d v="2019-08-19T00:00:00"/>
    <s v="Avg of 4 NM Projects"/>
    <n v="1"/>
    <n v="-0.13"/>
    <n v="-7.3033707865168538E-4"/>
    <n v="26.34"/>
    <n v="25.35"/>
    <n v="-3.2955000000000003E-3"/>
    <n v="0"/>
    <n v="0"/>
    <n v="0"/>
  </r>
  <r>
    <x v="11"/>
    <n v="19"/>
    <n v="5"/>
    <s v="OFF"/>
    <d v="2019-08-19T00:00:00"/>
    <s v="Avg of 4 NM Projects"/>
    <n v="2"/>
    <n v="0"/>
    <n v="0"/>
    <n v="25.3"/>
    <n v="26.07"/>
    <n v="0"/>
    <n v="1"/>
    <n v="0"/>
    <n v="0"/>
  </r>
  <r>
    <x v="11"/>
    <n v="19"/>
    <n v="5"/>
    <s v="OFF"/>
    <d v="2019-08-19T00:00:00"/>
    <s v="Avg of 4 NM Projects"/>
    <n v="3"/>
    <n v="-0.13"/>
    <n v="-7.3033707865168538E-4"/>
    <n v="25.03"/>
    <n v="25.55"/>
    <n v="-3.3215000000000002E-3"/>
    <n v="0"/>
    <n v="0"/>
    <n v="0"/>
  </r>
  <r>
    <x v="11"/>
    <n v="19"/>
    <n v="5"/>
    <s v="OFF"/>
    <d v="2019-08-19T00:00:00"/>
    <s v="Avg of 4 NM Projects"/>
    <n v="4"/>
    <n v="-0.13"/>
    <n v="-7.3033707865168538E-4"/>
    <n v="24.28"/>
    <n v="24.77"/>
    <n v="-3.2201E-3"/>
    <n v="0"/>
    <n v="0"/>
    <n v="0"/>
  </r>
  <r>
    <x v="11"/>
    <n v="19"/>
    <n v="5"/>
    <s v="OFF"/>
    <d v="2019-08-19T00:00:00"/>
    <s v="Avg of 4 NM Projects"/>
    <n v="5"/>
    <n v="-0.13"/>
    <n v="-7.3033707865168538E-4"/>
    <n v="25.3"/>
    <n v="25.67"/>
    <n v="-3.3371000000000004E-3"/>
    <n v="0"/>
    <n v="0"/>
    <n v="0"/>
  </r>
  <r>
    <x v="11"/>
    <n v="19"/>
    <n v="5"/>
    <s v="OFF"/>
    <d v="2019-08-19T00:00:00"/>
    <s v="Avg of 4 NM Projects"/>
    <n v="6"/>
    <n v="-0.26"/>
    <n v="-1.4606741573033708E-3"/>
    <n v="26.39"/>
    <n v="28.96"/>
    <n v="-7.5296E-3"/>
    <n v="0"/>
    <n v="0"/>
    <n v="0"/>
  </r>
  <r>
    <x v="11"/>
    <n v="19"/>
    <n v="5"/>
    <s v="OFF"/>
    <d v="2019-08-19T00:00:00"/>
    <s v="Avg of 4 NM Projects"/>
    <n v="7"/>
    <n v="4.22"/>
    <n v="2.3707865168539323E-2"/>
    <n v="28.1"/>
    <n v="28.6"/>
    <n v="0.12069199999999999"/>
    <n v="0"/>
    <n v="0"/>
    <n v="0"/>
  </r>
  <r>
    <x v="11"/>
    <n v="19"/>
    <n v="5"/>
    <s v="ON"/>
    <d v="2019-08-19T00:00:00"/>
    <s v="Avg of 4 NM Projects"/>
    <n v="8"/>
    <n v="22.784999999999997"/>
    <n v="0.12800561797752807"/>
    <n v="29.01"/>
    <n v="27.55"/>
    <n v="0.62772674999999989"/>
    <n v="0"/>
    <n v="0"/>
    <n v="0"/>
  </r>
  <r>
    <x v="11"/>
    <n v="19"/>
    <n v="5"/>
    <s v="ON"/>
    <d v="2019-08-19T00:00:00"/>
    <s v="Avg of 4 NM Projects"/>
    <n v="9"/>
    <n v="47.74"/>
    <n v="0.26820224719101127"/>
    <n v="34.29"/>
    <n v="25.7"/>
    <n v="1.2269180000000002"/>
    <n v="0"/>
    <n v="0"/>
    <n v="0"/>
  </r>
  <r>
    <x v="11"/>
    <n v="19"/>
    <n v="5"/>
    <s v="ON"/>
    <d v="2019-08-19T00:00:00"/>
    <s v="Avg of 4 NM Projects"/>
    <n v="10"/>
    <n v="64.509999999999991"/>
    <n v="0.36241573033707858"/>
    <n v="30.48"/>
    <n v="24.44"/>
    <n v="1.5766243999999998"/>
    <n v="0"/>
    <n v="0"/>
    <n v="0"/>
  </r>
  <r>
    <x v="11"/>
    <n v="19"/>
    <n v="5"/>
    <s v="ON"/>
    <d v="2019-08-19T00:00:00"/>
    <s v="Avg of 4 NM Projects"/>
    <n v="11"/>
    <n v="102.14"/>
    <n v="0.5738202247191011"/>
    <n v="34.43"/>
    <n v="27.74"/>
    <n v="2.8333635999999998"/>
    <n v="0"/>
    <n v="1"/>
    <n v="0"/>
  </r>
  <r>
    <x v="11"/>
    <n v="19"/>
    <n v="5"/>
    <s v="ON"/>
    <d v="2019-08-19T00:00:00"/>
    <s v="Avg of 4 NM Projects"/>
    <n v="12"/>
    <n v="96.89500000000001"/>
    <n v="0.54435393258426967"/>
    <n v="36.81"/>
    <n v="29.37"/>
    <n v="2.8458061500000005"/>
    <n v="0"/>
    <n v="1"/>
    <n v="0"/>
  </r>
  <r>
    <x v="11"/>
    <n v="19"/>
    <n v="5"/>
    <s v="ON"/>
    <d v="2019-08-19T00:00:00"/>
    <s v="Avg of 4 NM Projects"/>
    <n v="13"/>
    <n v="92.665000000000006"/>
    <n v="0.52058988764044944"/>
    <n v="40.98"/>
    <n v="37.11"/>
    <n v="3.4387981500000002"/>
    <n v="0"/>
    <n v="1"/>
    <n v="0"/>
  </r>
  <r>
    <x v="11"/>
    <n v="19"/>
    <n v="5"/>
    <s v="ON"/>
    <d v="2019-08-19T00:00:00"/>
    <s v="Avg of 4 NM Projects"/>
    <n v="14"/>
    <n v="107.515"/>
    <n v="0.60401685393258431"/>
    <n v="48.79"/>
    <n v="46.56"/>
    <n v="5.0058984000000004"/>
    <n v="0"/>
    <n v="1"/>
    <n v="0"/>
  </r>
  <r>
    <x v="11"/>
    <n v="19"/>
    <n v="5"/>
    <s v="ON"/>
    <d v="2019-08-19T00:00:00"/>
    <s v="Avg of 4 NM Projects"/>
    <n v="15"/>
    <n v="104.84"/>
    <n v="0.58898876404494382"/>
    <n v="51.07"/>
    <n v="51.1"/>
    <n v="5.3573240000000002"/>
    <n v="0"/>
    <n v="1"/>
    <n v="0"/>
  </r>
  <r>
    <x v="11"/>
    <n v="19"/>
    <n v="5"/>
    <s v="ON"/>
    <d v="2019-08-19T00:00:00"/>
    <s v="Avg of 4 NM Projects"/>
    <n v="16"/>
    <n v="97.8"/>
    <n v="0.54943820224719098"/>
    <n v="55.51"/>
    <n v="39.020000000000003"/>
    <n v="3.8161560000000003"/>
    <n v="0"/>
    <n v="1"/>
    <n v="0"/>
  </r>
  <r>
    <x v="11"/>
    <n v="19"/>
    <n v="5"/>
    <s v="ON"/>
    <d v="2019-08-19T00:00:00"/>
    <s v="Avg of 4 NM Projects"/>
    <n v="17"/>
    <n v="75.14"/>
    <n v="0.42213483146067415"/>
    <n v="61.7"/>
    <n v="31.69"/>
    <n v="2.3811865999999999"/>
    <n v="0"/>
    <n v="0"/>
    <n v="0"/>
  </r>
  <r>
    <x v="11"/>
    <n v="19"/>
    <n v="5"/>
    <s v="ON"/>
    <d v="2019-08-19T00:00:00"/>
    <s v="Avg of 4 NM Projects"/>
    <n v="18"/>
    <n v="55.17"/>
    <n v="0.30994382022471911"/>
    <n v="55.57"/>
    <n v="28.93"/>
    <n v="1.5960680999999999"/>
    <n v="0"/>
    <n v="0"/>
    <n v="0"/>
  </r>
  <r>
    <x v="11"/>
    <n v="19"/>
    <n v="5"/>
    <s v="ON"/>
    <d v="2019-08-19T00:00:00"/>
    <s v="Avg of 4 NM Projects"/>
    <n v="19"/>
    <n v="20.99"/>
    <n v="0.11792134831460674"/>
    <n v="52.21"/>
    <n v="28.91"/>
    <n v="0.60682089999999989"/>
    <n v="0"/>
    <n v="0"/>
    <n v="0"/>
  </r>
  <r>
    <x v="11"/>
    <n v="19"/>
    <n v="5"/>
    <s v="ON"/>
    <d v="2019-08-19T00:00:00"/>
    <s v="Avg of 4 NM Projects"/>
    <n v="20"/>
    <n v="3.2050000000000001"/>
    <n v="1.8005617977528091E-2"/>
    <n v="46.94"/>
    <n v="31.18"/>
    <n v="9.9931900000000004E-2"/>
    <n v="0"/>
    <n v="0"/>
    <n v="0"/>
  </r>
  <r>
    <x v="11"/>
    <n v="19"/>
    <n v="5"/>
    <s v="ON"/>
    <d v="2019-08-19T00:00:00"/>
    <s v="Avg of 4 NM Projects"/>
    <n v="21"/>
    <n v="0"/>
    <n v="0"/>
    <n v="39.51"/>
    <n v="27.28"/>
    <n v="0"/>
    <n v="1"/>
    <n v="0"/>
    <n v="0"/>
  </r>
  <r>
    <x v="11"/>
    <n v="19"/>
    <n v="5"/>
    <s v="ON"/>
    <d v="2019-08-19T00:00:00"/>
    <s v="Avg of 4 NM Projects"/>
    <n v="22"/>
    <n v="-0.13"/>
    <n v="-7.3033707865168538E-4"/>
    <n v="36.28"/>
    <n v="22.65"/>
    <n v="-2.9445000000000001E-3"/>
    <n v="0"/>
    <n v="0"/>
    <n v="0"/>
  </r>
  <r>
    <x v="11"/>
    <n v="19"/>
    <n v="5"/>
    <s v="ON"/>
    <d v="2019-08-19T00:00:00"/>
    <s v="Avg of 4 NM Projects"/>
    <n v="23"/>
    <n v="0"/>
    <n v="0"/>
    <n v="30.83"/>
    <n v="19.010000000000002"/>
    <n v="0"/>
    <n v="1"/>
    <n v="0"/>
    <n v="0"/>
  </r>
  <r>
    <x v="11"/>
    <n v="19"/>
    <n v="5"/>
    <s v="OFF"/>
    <d v="2019-08-19T00:00:00"/>
    <s v="Avg of 4 NM Projects"/>
    <n v="24"/>
    <n v="-0.39"/>
    <n v="-2.1910112359550564E-3"/>
    <n v="28.8"/>
    <n v="14.26"/>
    <n v="-5.5614000000000002E-3"/>
    <n v="0"/>
    <n v="0"/>
    <n v="0"/>
  </r>
  <r>
    <x v="11"/>
    <n v="20"/>
    <n v="6"/>
    <s v="OFF"/>
    <d v="2019-08-20T00:00:00"/>
    <s v="Avg of 4 NM Projects"/>
    <n v="1"/>
    <n v="0"/>
    <n v="0"/>
    <n v="24.81"/>
    <n v="18.37"/>
    <n v="0"/>
    <n v="1"/>
    <n v="0"/>
    <n v="0"/>
  </r>
  <r>
    <x v="11"/>
    <n v="20"/>
    <n v="6"/>
    <s v="OFF"/>
    <d v="2019-08-20T00:00:00"/>
    <s v="Avg of 4 NM Projects"/>
    <n v="2"/>
    <n v="0"/>
    <n v="0"/>
    <n v="23.67"/>
    <n v="18.47"/>
    <n v="0"/>
    <n v="1"/>
    <n v="0"/>
    <n v="0"/>
  </r>
  <r>
    <x v="11"/>
    <n v="20"/>
    <n v="6"/>
    <s v="OFF"/>
    <d v="2019-08-20T00:00:00"/>
    <s v="Avg of 4 NM Projects"/>
    <n v="3"/>
    <n v="0"/>
    <n v="0"/>
    <n v="21.41"/>
    <n v="18.27"/>
    <n v="0"/>
    <n v="1"/>
    <n v="0"/>
    <n v="0"/>
  </r>
  <r>
    <x v="11"/>
    <n v="20"/>
    <n v="6"/>
    <s v="OFF"/>
    <d v="2019-08-20T00:00:00"/>
    <s v="Avg of 4 NM Projects"/>
    <n v="4"/>
    <n v="-0.26"/>
    <n v="-1.4606741573033708E-3"/>
    <n v="21.44"/>
    <n v="18.21"/>
    <n v="-4.7346000000000003E-3"/>
    <n v="0"/>
    <n v="0"/>
    <n v="0"/>
  </r>
  <r>
    <x v="11"/>
    <n v="20"/>
    <n v="6"/>
    <s v="OFF"/>
    <d v="2019-08-20T00:00:00"/>
    <s v="Avg of 4 NM Projects"/>
    <n v="5"/>
    <n v="0"/>
    <n v="0"/>
    <n v="20.73"/>
    <n v="18.16"/>
    <n v="0"/>
    <n v="1"/>
    <n v="0"/>
    <n v="0"/>
  </r>
  <r>
    <x v="11"/>
    <n v="20"/>
    <n v="6"/>
    <s v="OFF"/>
    <d v="2019-08-20T00:00:00"/>
    <s v="Avg of 4 NM Projects"/>
    <n v="6"/>
    <n v="-0.52"/>
    <n v="-2.9213483146067415E-3"/>
    <n v="23.74"/>
    <n v="18.5"/>
    <n v="-9.6200000000000018E-3"/>
    <n v="0"/>
    <n v="0"/>
    <n v="0"/>
  </r>
  <r>
    <x v="11"/>
    <n v="20"/>
    <n v="6"/>
    <s v="OFF"/>
    <d v="2019-08-20T00:00:00"/>
    <s v="Avg of 4 NM Projects"/>
    <n v="7"/>
    <n v="3.3250000000000002"/>
    <n v="1.8679775280898876E-2"/>
    <n v="25.94"/>
    <n v="17.88"/>
    <n v="5.9451000000000004E-2"/>
    <n v="0"/>
    <n v="0"/>
    <n v="0"/>
  </r>
  <r>
    <x v="11"/>
    <n v="20"/>
    <n v="6"/>
    <s v="ON"/>
    <d v="2019-08-20T00:00:00"/>
    <s v="Avg of 4 NM Projects"/>
    <n v="8"/>
    <n v="28.67"/>
    <n v="0.16106741573033709"/>
    <n v="26.08"/>
    <n v="17.07"/>
    <n v="0.48939690000000002"/>
    <n v="0"/>
    <n v="0"/>
    <n v="0"/>
  </r>
  <r>
    <x v="11"/>
    <n v="20"/>
    <n v="6"/>
    <s v="ON"/>
    <d v="2019-08-20T00:00:00"/>
    <s v="Avg of 4 NM Projects"/>
    <n v="9"/>
    <n v="78.98"/>
    <n v="0.44370786516853933"/>
    <n v="25.92"/>
    <n v="18.309999999999999"/>
    <n v="1.4461238000000001"/>
    <n v="0"/>
    <n v="0"/>
    <n v="0"/>
  </r>
  <r>
    <x v="11"/>
    <n v="20"/>
    <n v="6"/>
    <s v="ON"/>
    <d v="2019-08-20T00:00:00"/>
    <s v="Avg of 4 NM Projects"/>
    <n v="10"/>
    <n v="109.57"/>
    <n v="0.61556179775280895"/>
    <n v="30.57"/>
    <n v="19.399999999999999"/>
    <n v="2.125658"/>
    <n v="0"/>
    <n v="1"/>
    <n v="0"/>
  </r>
  <r>
    <x v="11"/>
    <n v="20"/>
    <n v="6"/>
    <s v="ON"/>
    <d v="2019-08-20T00:00:00"/>
    <s v="Avg of 4 NM Projects"/>
    <n v="11"/>
    <n v="128.505"/>
    <n v="0.72193820224719096"/>
    <n v="30.3"/>
    <n v="19.03"/>
    <n v="2.4454501500000001"/>
    <n v="0"/>
    <n v="1"/>
    <n v="0"/>
  </r>
  <r>
    <x v="11"/>
    <n v="20"/>
    <n v="6"/>
    <s v="ON"/>
    <d v="2019-08-20T00:00:00"/>
    <s v="Avg of 4 NM Projects"/>
    <n v="12"/>
    <n v="132.47499999999999"/>
    <n v="0.74424157303370786"/>
    <n v="30.06"/>
    <n v="20.09"/>
    <n v="2.6614227499999998"/>
    <n v="0"/>
    <n v="1"/>
    <n v="0"/>
  </r>
  <r>
    <x v="11"/>
    <n v="20"/>
    <n v="6"/>
    <s v="ON"/>
    <d v="2019-08-20T00:00:00"/>
    <s v="Avg of 4 NM Projects"/>
    <n v="13"/>
    <n v="132.60999999999999"/>
    <n v="0.74499999999999988"/>
    <n v="32.479999999999997"/>
    <n v="22.59"/>
    <n v="2.9956598999999997"/>
    <n v="0"/>
    <n v="1"/>
    <n v="0"/>
  </r>
  <r>
    <x v="11"/>
    <n v="20"/>
    <n v="6"/>
    <s v="ON"/>
    <d v="2019-08-20T00:00:00"/>
    <s v="Avg of 4 NM Projects"/>
    <n v="14"/>
    <n v="136.065"/>
    <n v="0.76441011235955059"/>
    <n v="34.950000000000003"/>
    <n v="24.17"/>
    <n v="3.2886910500000002"/>
    <n v="0"/>
    <n v="1"/>
    <n v="0"/>
  </r>
  <r>
    <x v="11"/>
    <n v="20"/>
    <n v="6"/>
    <s v="ON"/>
    <d v="2019-08-20T00:00:00"/>
    <s v="Avg of 4 NM Projects"/>
    <n v="15"/>
    <n v="122.88"/>
    <n v="0.69033707865168537"/>
    <n v="39.08"/>
    <n v="24.14"/>
    <n v="2.9663231999999997"/>
    <n v="0"/>
    <n v="1"/>
    <n v="0"/>
  </r>
  <r>
    <x v="11"/>
    <n v="20"/>
    <n v="6"/>
    <s v="ON"/>
    <d v="2019-08-20T00:00:00"/>
    <s v="Avg of 4 NM Projects"/>
    <n v="16"/>
    <n v="106.75"/>
    <n v="0.5997191011235955"/>
    <n v="40.74"/>
    <n v="26.77"/>
    <n v="2.8576974999999996"/>
    <n v="0"/>
    <n v="1"/>
    <n v="0"/>
  </r>
  <r>
    <x v="11"/>
    <n v="20"/>
    <n v="6"/>
    <s v="ON"/>
    <d v="2019-08-20T00:00:00"/>
    <s v="Avg of 4 NM Projects"/>
    <n v="17"/>
    <n v="84.60499999999999"/>
    <n v="0.47530898876404487"/>
    <n v="44.5"/>
    <n v="28.73"/>
    <n v="2.4307016499999996"/>
    <n v="0"/>
    <n v="0"/>
    <n v="0"/>
  </r>
  <r>
    <x v="11"/>
    <n v="20"/>
    <n v="6"/>
    <s v="ON"/>
    <d v="2019-08-20T00:00:00"/>
    <s v="Avg of 4 NM Projects"/>
    <n v="18"/>
    <n v="60.03"/>
    <n v="0.33724719101123596"/>
    <n v="44.64"/>
    <n v="31.83"/>
    <n v="1.9107548999999999"/>
    <n v="0"/>
    <n v="0"/>
    <n v="0"/>
  </r>
  <r>
    <x v="11"/>
    <n v="20"/>
    <n v="6"/>
    <s v="ON"/>
    <d v="2019-08-20T00:00:00"/>
    <s v="Avg of 4 NM Projects"/>
    <n v="19"/>
    <n v="22.28"/>
    <n v="0.12516853932584271"/>
    <n v="36.79"/>
    <n v="31.29"/>
    <n v="0.69714120000000002"/>
    <n v="0"/>
    <n v="0"/>
    <n v="0"/>
  </r>
  <r>
    <x v="11"/>
    <n v="20"/>
    <n v="6"/>
    <s v="ON"/>
    <d v="2019-08-20T00:00:00"/>
    <s v="Avg of 4 NM Projects"/>
    <n v="20"/>
    <n v="1.925"/>
    <n v="1.0814606741573035E-2"/>
    <n v="32.92"/>
    <n v="25.63"/>
    <n v="4.933775E-2"/>
    <n v="0"/>
    <n v="0"/>
    <n v="0"/>
  </r>
  <r>
    <x v="11"/>
    <n v="20"/>
    <n v="6"/>
    <s v="ON"/>
    <d v="2019-08-20T00:00:00"/>
    <s v="Avg of 4 NM Projects"/>
    <n v="21"/>
    <n v="-0.26"/>
    <n v="-1.4606741573033708E-3"/>
    <n v="32.97"/>
    <n v="26.81"/>
    <n v="-6.9706000000000004E-3"/>
    <n v="0"/>
    <n v="0"/>
    <n v="0"/>
  </r>
  <r>
    <x v="11"/>
    <n v="20"/>
    <n v="6"/>
    <s v="ON"/>
    <d v="2019-08-20T00:00:00"/>
    <s v="Avg of 4 NM Projects"/>
    <n v="22"/>
    <n v="-0.13"/>
    <n v="-7.3033707865168538E-4"/>
    <n v="30.02"/>
    <n v="24.3"/>
    <n v="-3.1590000000000003E-3"/>
    <n v="0"/>
    <n v="0"/>
    <n v="0"/>
  </r>
  <r>
    <x v="11"/>
    <n v="20"/>
    <n v="6"/>
    <s v="ON"/>
    <d v="2019-08-20T00:00:00"/>
    <s v="Avg of 4 NM Projects"/>
    <n v="23"/>
    <n v="0"/>
    <n v="0"/>
    <n v="25.81"/>
    <n v="20.399999999999999"/>
    <n v="0"/>
    <n v="1"/>
    <n v="0"/>
    <n v="0"/>
  </r>
  <r>
    <x v="11"/>
    <n v="20"/>
    <n v="6"/>
    <s v="OFF"/>
    <d v="2019-08-20T00:00:00"/>
    <s v="Avg of 4 NM Projects"/>
    <n v="24"/>
    <n v="-0.13"/>
    <n v="-7.3033707865168538E-4"/>
    <n v="22.98"/>
    <n v="18.14"/>
    <n v="-2.3582E-3"/>
    <n v="0"/>
    <n v="0"/>
    <n v="0"/>
  </r>
  <r>
    <x v="11"/>
    <n v="21"/>
    <n v="7"/>
    <s v="OFF"/>
    <d v="2019-08-21T00:00:00"/>
    <s v="Avg of 4 NM Projects"/>
    <n v="1"/>
    <n v="-0.13"/>
    <n v="-7.3033707865168538E-4"/>
    <n v="23.14"/>
    <n v="18.329999999999998"/>
    <n v="-2.3828999999999999E-3"/>
    <n v="0"/>
    <n v="0"/>
    <n v="0"/>
  </r>
  <r>
    <x v="11"/>
    <n v="21"/>
    <n v="7"/>
    <s v="OFF"/>
    <d v="2019-08-21T00:00:00"/>
    <s v="Avg of 4 NM Projects"/>
    <n v="2"/>
    <n v="0"/>
    <n v="0"/>
    <n v="20.2"/>
    <n v="18.28"/>
    <n v="0"/>
    <n v="1"/>
    <n v="0"/>
    <n v="0"/>
  </r>
  <r>
    <x v="11"/>
    <n v="21"/>
    <n v="7"/>
    <s v="OFF"/>
    <d v="2019-08-21T00:00:00"/>
    <s v="Avg of 4 NM Projects"/>
    <n v="3"/>
    <n v="-0.26"/>
    <n v="-1.4606741573033708E-3"/>
    <n v="18.59"/>
    <n v="17.57"/>
    <n v="-4.5681999999999997E-3"/>
    <n v="0"/>
    <n v="0"/>
    <n v="0"/>
  </r>
  <r>
    <x v="11"/>
    <n v="21"/>
    <n v="7"/>
    <s v="OFF"/>
    <d v="2019-08-21T00:00:00"/>
    <s v="Avg of 4 NM Projects"/>
    <n v="4"/>
    <n v="-0.13"/>
    <n v="-7.3033707865168538E-4"/>
    <n v="16.62"/>
    <n v="16.28"/>
    <n v="-2.1164000000000001E-3"/>
    <n v="0"/>
    <n v="0"/>
    <n v="0"/>
  </r>
  <r>
    <x v="11"/>
    <n v="21"/>
    <n v="7"/>
    <s v="OFF"/>
    <d v="2019-08-21T00:00:00"/>
    <s v="Avg of 4 NM Projects"/>
    <n v="5"/>
    <n v="0"/>
    <n v="0"/>
    <n v="17.670000000000002"/>
    <n v="16.22"/>
    <n v="0"/>
    <n v="1"/>
    <n v="0"/>
    <n v="0"/>
  </r>
  <r>
    <x v="11"/>
    <n v="21"/>
    <n v="7"/>
    <s v="OFF"/>
    <d v="2019-08-21T00:00:00"/>
    <s v="Avg of 4 NM Projects"/>
    <n v="6"/>
    <n v="-0.13"/>
    <n v="-7.3033707865168538E-4"/>
    <n v="20.399999999999999"/>
    <n v="17.41"/>
    <n v="-2.2633000000000002E-3"/>
    <n v="0"/>
    <n v="0"/>
    <n v="0"/>
  </r>
  <r>
    <x v="11"/>
    <n v="21"/>
    <n v="7"/>
    <s v="OFF"/>
    <d v="2019-08-21T00:00:00"/>
    <s v="Avg of 4 NM Projects"/>
    <n v="7"/>
    <n v="3.1999999999999997"/>
    <n v="1.7977528089887639E-2"/>
    <n v="26.26"/>
    <n v="19.71"/>
    <n v="6.3071999999999989E-2"/>
    <n v="0"/>
    <n v="0"/>
    <n v="0"/>
  </r>
  <r>
    <x v="11"/>
    <n v="21"/>
    <n v="7"/>
    <s v="OFF"/>
    <d v="2019-08-21T00:00:00"/>
    <s v="Avg of 4 NM Projects"/>
    <n v="8"/>
    <n v="22.14"/>
    <n v="0.12438202247191012"/>
    <n v="27.63"/>
    <n v="19.149999999999999"/>
    <n v="0.423981"/>
    <n v="0"/>
    <n v="0"/>
    <n v="0"/>
  </r>
  <r>
    <x v="11"/>
    <n v="21"/>
    <n v="7"/>
    <s v="OFF"/>
    <d v="2019-08-21T00:00:00"/>
    <s v="Avg of 4 NM Projects"/>
    <n v="9"/>
    <n v="61.185000000000002"/>
    <n v="0.34373595505617976"/>
    <n v="27.13"/>
    <n v="23.54"/>
    <n v="1.4402949"/>
    <n v="0"/>
    <n v="0"/>
    <n v="0"/>
  </r>
  <r>
    <x v="11"/>
    <n v="21"/>
    <n v="7"/>
    <s v="OFF"/>
    <d v="2019-08-21T00:00:00"/>
    <s v="Avg of 4 NM Projects"/>
    <n v="10"/>
    <n v="90.114999999999995"/>
    <n v="0.50626404494382016"/>
    <n v="30.76"/>
    <n v="29.84"/>
    <n v="2.6890315999999999"/>
    <n v="0"/>
    <n v="1"/>
    <n v="0"/>
  </r>
  <r>
    <x v="11"/>
    <n v="21"/>
    <n v="7"/>
    <s v="OFF"/>
    <d v="2019-08-21T00:00:00"/>
    <s v="Avg of 4 NM Projects"/>
    <n v="11"/>
    <n v="82.429999999999993"/>
    <n v="0.46308988764044939"/>
    <n v="34.18"/>
    <n v="29.49"/>
    <n v="2.4308606999999998"/>
    <n v="0"/>
    <n v="0"/>
    <n v="0"/>
  </r>
  <r>
    <x v="11"/>
    <n v="21"/>
    <n v="7"/>
    <s v="OFF"/>
    <d v="2019-08-21T00:00:00"/>
    <s v="Avg of 4 NM Projects"/>
    <n v="12"/>
    <n v="78.465000000000003"/>
    <n v="0.44081460674157308"/>
    <n v="34.869999999999997"/>
    <n v="29.14"/>
    <n v="2.2864700999999998"/>
    <n v="0"/>
    <n v="0"/>
    <n v="0"/>
  </r>
  <r>
    <x v="11"/>
    <n v="21"/>
    <n v="7"/>
    <s v="OFF"/>
    <d v="2019-08-21T00:00:00"/>
    <s v="Avg of 4 NM Projects"/>
    <n v="13"/>
    <n v="79.105000000000004"/>
    <n v="0.44441011235955058"/>
    <n v="38.04"/>
    <n v="43.02"/>
    <n v="3.4030971000000005"/>
    <n v="0"/>
    <n v="0"/>
    <n v="0"/>
  </r>
  <r>
    <x v="11"/>
    <n v="21"/>
    <n v="7"/>
    <s v="OFF"/>
    <d v="2019-08-21T00:00:00"/>
    <s v="Avg of 4 NM Projects"/>
    <n v="14"/>
    <n v="83.449999999999989"/>
    <n v="0.46882022471910106"/>
    <n v="39.020000000000003"/>
    <n v="29.86"/>
    <n v="2.4918169999999997"/>
    <n v="0"/>
    <n v="0"/>
    <n v="0"/>
  </r>
  <r>
    <x v="11"/>
    <n v="21"/>
    <n v="7"/>
    <s v="OFF"/>
    <d v="2019-08-21T00:00:00"/>
    <s v="Avg of 4 NM Projects"/>
    <n v="15"/>
    <n v="64.64"/>
    <n v="0.36314606741573036"/>
    <n v="36.9"/>
    <n v="29.49"/>
    <n v="1.9062336"/>
    <n v="0"/>
    <n v="0"/>
    <n v="0"/>
  </r>
  <r>
    <x v="11"/>
    <n v="21"/>
    <n v="7"/>
    <s v="OFF"/>
    <d v="2019-08-21T00:00:00"/>
    <s v="Avg of 4 NM Projects"/>
    <n v="16"/>
    <n v="44.800000000000004"/>
    <n v="0.25168539325842698"/>
    <n v="41.52"/>
    <n v="25.28"/>
    <n v="1.132544"/>
    <n v="0"/>
    <n v="0"/>
    <n v="0"/>
  </r>
  <r>
    <x v="11"/>
    <n v="21"/>
    <n v="7"/>
    <s v="OFF"/>
    <d v="2019-08-21T00:00:00"/>
    <s v="Avg of 4 NM Projects"/>
    <n v="17"/>
    <n v="40.195"/>
    <n v="0.22581460674157303"/>
    <n v="46.73"/>
    <n v="28.41"/>
    <n v="1.14193995"/>
    <n v="0"/>
    <n v="0"/>
    <n v="0"/>
  </r>
  <r>
    <x v="11"/>
    <n v="21"/>
    <n v="7"/>
    <s v="OFF"/>
    <d v="2019-08-21T00:00:00"/>
    <s v="Avg of 4 NM Projects"/>
    <n v="18"/>
    <n v="34.69"/>
    <n v="0.19488764044943818"/>
    <n v="44.57"/>
    <n v="26.36"/>
    <n v="0.91442839999999992"/>
    <n v="0"/>
    <n v="0"/>
    <n v="0"/>
  </r>
  <r>
    <x v="11"/>
    <n v="21"/>
    <n v="7"/>
    <s v="OFF"/>
    <d v="2019-08-21T00:00:00"/>
    <s v="Avg of 4 NM Projects"/>
    <n v="19"/>
    <n v="14.975"/>
    <n v="8.4129213483146059E-2"/>
    <n v="39.82"/>
    <n v="25"/>
    <n v="0.37437500000000001"/>
    <n v="0"/>
    <n v="0"/>
    <n v="0"/>
  </r>
  <r>
    <x v="11"/>
    <n v="21"/>
    <n v="7"/>
    <s v="OFF"/>
    <d v="2019-08-21T00:00:00"/>
    <s v="Avg of 4 NM Projects"/>
    <n v="20"/>
    <n v="1.54"/>
    <n v="8.6516853932584268E-3"/>
    <n v="36.64"/>
    <n v="26.44"/>
    <n v="4.0717600000000007E-2"/>
    <n v="0"/>
    <n v="0"/>
    <n v="0"/>
  </r>
  <r>
    <x v="11"/>
    <n v="21"/>
    <n v="7"/>
    <s v="OFF"/>
    <d v="2019-08-21T00:00:00"/>
    <s v="Avg of 4 NM Projects"/>
    <n v="21"/>
    <n v="-0.26"/>
    <n v="-1.4606741573033708E-3"/>
    <n v="38.83"/>
    <n v="25.27"/>
    <n v="-6.5702E-3"/>
    <n v="0"/>
    <n v="0"/>
    <n v="0"/>
  </r>
  <r>
    <x v="11"/>
    <n v="21"/>
    <n v="7"/>
    <s v="OFF"/>
    <d v="2019-08-21T00:00:00"/>
    <s v="Avg of 4 NM Projects"/>
    <n v="22"/>
    <n v="0"/>
    <n v="0"/>
    <n v="32.43"/>
    <n v="25.68"/>
    <n v="0"/>
    <n v="1"/>
    <n v="0"/>
    <n v="0"/>
  </r>
  <r>
    <x v="11"/>
    <n v="21"/>
    <n v="7"/>
    <s v="OFF"/>
    <d v="2019-08-21T00:00:00"/>
    <s v="Avg of 4 NM Projects"/>
    <n v="23"/>
    <n v="0"/>
    <n v="0"/>
    <n v="26.51"/>
    <n v="21.6"/>
    <n v="0"/>
    <n v="1"/>
    <n v="0"/>
    <n v="0"/>
  </r>
  <r>
    <x v="11"/>
    <n v="21"/>
    <n v="7"/>
    <s v="OFF"/>
    <d v="2019-08-21T00:00:00"/>
    <s v="Avg of 4 NM Projects"/>
    <n v="24"/>
    <n v="-0.13"/>
    <n v="-7.3033707865168538E-4"/>
    <n v="25.52"/>
    <n v="19.059999999999999"/>
    <n v="-2.4777999999999996E-3"/>
    <n v="0"/>
    <n v="0"/>
    <n v="0"/>
  </r>
  <r>
    <x v="11"/>
    <n v="22"/>
    <n v="1"/>
    <s v="OFF"/>
    <d v="2019-08-22T00:00:00"/>
    <s v="Avg of 4 NM Projects"/>
    <n v="1"/>
    <n v="0"/>
    <n v="0"/>
    <n v="22.45"/>
    <n v="17.75"/>
    <n v="0"/>
    <n v="1"/>
    <n v="0"/>
    <n v="0"/>
  </r>
  <r>
    <x v="11"/>
    <n v="22"/>
    <n v="1"/>
    <s v="OFF"/>
    <d v="2019-08-22T00:00:00"/>
    <s v="Avg of 4 NM Projects"/>
    <n v="2"/>
    <n v="-0.13"/>
    <n v="-7.3033707865168538E-4"/>
    <n v="23.83"/>
    <n v="18.5"/>
    <n v="-2.4050000000000005E-3"/>
    <n v="0"/>
    <n v="0"/>
    <n v="0"/>
  </r>
  <r>
    <x v="11"/>
    <n v="22"/>
    <n v="1"/>
    <s v="OFF"/>
    <d v="2019-08-22T00:00:00"/>
    <s v="Avg of 4 NM Projects"/>
    <n v="3"/>
    <n v="0"/>
    <n v="0"/>
    <n v="20.47"/>
    <n v="17.75"/>
    <n v="0"/>
    <n v="1"/>
    <n v="0"/>
    <n v="0"/>
  </r>
  <r>
    <x v="11"/>
    <n v="22"/>
    <n v="1"/>
    <s v="OFF"/>
    <d v="2019-08-22T00:00:00"/>
    <s v="Avg of 4 NM Projects"/>
    <n v="4"/>
    <n v="-0.13"/>
    <n v="-7.3033707865168538E-4"/>
    <n v="20.43"/>
    <n v="18.36"/>
    <n v="-2.3868000000000001E-3"/>
    <n v="0"/>
    <n v="0"/>
    <n v="0"/>
  </r>
  <r>
    <x v="11"/>
    <n v="22"/>
    <n v="1"/>
    <s v="OFF"/>
    <d v="2019-08-22T00:00:00"/>
    <s v="Avg of 4 NM Projects"/>
    <n v="5"/>
    <n v="-0.13"/>
    <n v="-7.3033707865168538E-4"/>
    <n v="20.89"/>
    <n v="19.8"/>
    <n v="-2.5740000000000003E-3"/>
    <n v="0"/>
    <n v="0"/>
    <n v="0"/>
  </r>
  <r>
    <x v="11"/>
    <n v="22"/>
    <n v="1"/>
    <s v="OFF"/>
    <d v="2019-08-22T00:00:00"/>
    <s v="Avg of 4 NM Projects"/>
    <n v="6"/>
    <n v="-0.26"/>
    <n v="-1.4606741573033708E-3"/>
    <n v="23.19"/>
    <n v="22.63"/>
    <n v="-5.8837999999999998E-3"/>
    <n v="0"/>
    <n v="0"/>
    <n v="0"/>
  </r>
  <r>
    <x v="11"/>
    <n v="22"/>
    <n v="1"/>
    <s v="OFF"/>
    <d v="2019-08-22T00:00:00"/>
    <s v="Avg of 4 NM Projects"/>
    <n v="7"/>
    <n v="1.1549999999999998"/>
    <n v="6.4887640449438188E-3"/>
    <n v="23.01"/>
    <n v="22.56"/>
    <n v="2.6056799999999995E-2"/>
    <n v="0"/>
    <n v="0"/>
    <n v="0"/>
  </r>
  <r>
    <x v="11"/>
    <n v="22"/>
    <n v="1"/>
    <s v="OFF"/>
    <d v="2019-08-22T00:00:00"/>
    <s v="Avg of 4 NM Projects"/>
    <n v="8"/>
    <n v="9.9849999999999994"/>
    <n v="5.6095505617977527E-2"/>
    <n v="26.04"/>
    <n v="22.17"/>
    <n v="0.22136744999999999"/>
    <n v="0"/>
    <n v="0"/>
    <n v="0"/>
  </r>
  <r>
    <x v="11"/>
    <n v="22"/>
    <n v="1"/>
    <s v="OFF"/>
    <d v="2019-08-22T00:00:00"/>
    <s v="Avg of 4 NM Projects"/>
    <n v="9"/>
    <n v="19.079999999999998"/>
    <n v="0.10719101123595505"/>
    <n v="26.89"/>
    <n v="23.77"/>
    <n v="0.45353159999999998"/>
    <n v="0"/>
    <n v="0"/>
    <n v="0"/>
  </r>
  <r>
    <x v="11"/>
    <n v="22"/>
    <n v="1"/>
    <s v="OFF"/>
    <d v="2019-08-22T00:00:00"/>
    <s v="Avg of 4 NM Projects"/>
    <n v="10"/>
    <n v="36.094999999999999"/>
    <n v="0.20278089887640449"/>
    <n v="29.08"/>
    <n v="25.78"/>
    <n v="0.9305291"/>
    <n v="0"/>
    <n v="0"/>
    <n v="0"/>
  </r>
  <r>
    <x v="11"/>
    <n v="22"/>
    <n v="1"/>
    <s v="OFF"/>
    <d v="2019-08-22T00:00:00"/>
    <s v="Avg of 4 NM Projects"/>
    <n v="11"/>
    <n v="43"/>
    <n v="0.24157303370786518"/>
    <n v="29.2"/>
    <n v="27.61"/>
    <n v="1.18723"/>
    <n v="0"/>
    <n v="0"/>
    <n v="0"/>
  </r>
  <r>
    <x v="11"/>
    <n v="22"/>
    <n v="1"/>
    <s v="OFF"/>
    <d v="2019-08-22T00:00:00"/>
    <s v="Avg of 4 NM Projects"/>
    <n v="12"/>
    <n v="53.76"/>
    <n v="0.30202247191011233"/>
    <n v="30.55"/>
    <n v="29.42"/>
    <n v="1.5816192"/>
    <n v="0"/>
    <n v="0"/>
    <n v="0"/>
  </r>
  <r>
    <x v="11"/>
    <n v="22"/>
    <n v="1"/>
    <s v="OFF"/>
    <d v="2019-08-22T00:00:00"/>
    <s v="Avg of 4 NM Projects"/>
    <n v="13"/>
    <n v="60.29"/>
    <n v="0.33870786516853935"/>
    <n v="33.6"/>
    <n v="34.47"/>
    <n v="2.0781963000000001"/>
    <n v="0"/>
    <n v="0"/>
    <n v="0"/>
  </r>
  <r>
    <x v="11"/>
    <n v="22"/>
    <n v="1"/>
    <s v="OFF"/>
    <d v="2019-08-22T00:00:00"/>
    <s v="Avg of 4 NM Projects"/>
    <n v="14"/>
    <n v="72.83"/>
    <n v="0.40915730337078648"/>
    <n v="39.619999999999997"/>
    <n v="34.83"/>
    <n v="2.5366688999999996"/>
    <n v="0"/>
    <n v="0"/>
    <n v="0"/>
  </r>
  <r>
    <x v="11"/>
    <n v="22"/>
    <n v="1"/>
    <s v="OFF"/>
    <d v="2019-08-22T00:00:00"/>
    <s v="Avg of 4 NM Projects"/>
    <n v="15"/>
    <n v="61.564999999999998"/>
    <n v="0.34587078651685393"/>
    <n v="41.45"/>
    <n v="48.54"/>
    <n v="2.9883650999999998"/>
    <n v="0"/>
    <n v="0"/>
    <n v="0"/>
  </r>
  <r>
    <x v="11"/>
    <n v="22"/>
    <n v="1"/>
    <s v="OFF"/>
    <d v="2019-08-22T00:00:00"/>
    <s v="Avg of 4 NM Projects"/>
    <n v="16"/>
    <n v="65.67"/>
    <n v="0.36893258426966291"/>
    <n v="42.27"/>
    <n v="31.43"/>
    <n v="2.0640081000000001"/>
    <n v="0"/>
    <n v="0"/>
    <n v="0"/>
  </r>
  <r>
    <x v="11"/>
    <n v="22"/>
    <n v="1"/>
    <s v="OFF"/>
    <d v="2019-08-22T00:00:00"/>
    <s v="Avg of 4 NM Projects"/>
    <n v="17"/>
    <n v="69.504999999999995"/>
    <n v="0.39047752808988762"/>
    <n v="50.82"/>
    <n v="30.64"/>
    <n v="2.1296331999999998"/>
    <n v="0"/>
    <n v="0"/>
    <n v="0"/>
  </r>
  <r>
    <x v="11"/>
    <n v="22"/>
    <n v="1"/>
    <s v="OFF"/>
    <d v="2019-08-22T00:00:00"/>
    <s v="Avg of 4 NM Projects"/>
    <n v="18"/>
    <n v="33.53"/>
    <n v="0.18837078651685393"/>
    <n v="45.71"/>
    <n v="33.659999999999997"/>
    <n v="1.1286197999999998"/>
    <n v="0"/>
    <n v="0"/>
    <n v="0"/>
  </r>
  <r>
    <x v="11"/>
    <n v="22"/>
    <n v="1"/>
    <s v="OFF"/>
    <d v="2019-08-22T00:00:00"/>
    <s v="Avg of 4 NM Projects"/>
    <n v="19"/>
    <n v="13.695"/>
    <n v="7.6938202247191015E-2"/>
    <n v="41.89"/>
    <n v="33.24"/>
    <n v="0.45522180000000001"/>
    <n v="0"/>
    <n v="0"/>
    <n v="0"/>
  </r>
  <r>
    <x v="11"/>
    <n v="22"/>
    <n v="1"/>
    <s v="OFF"/>
    <d v="2019-08-22T00:00:00"/>
    <s v="Avg of 4 NM Projects"/>
    <n v="20"/>
    <n v="1.29"/>
    <n v="7.2471910112359549E-3"/>
    <n v="37.700000000000003"/>
    <n v="34.78"/>
    <n v="4.4866200000000002E-2"/>
    <n v="0"/>
    <n v="0"/>
    <n v="0"/>
  </r>
  <r>
    <x v="11"/>
    <n v="22"/>
    <n v="1"/>
    <s v="OFF"/>
    <d v="2019-08-22T00:00:00"/>
    <s v="Avg of 4 NM Projects"/>
    <n v="21"/>
    <n v="0"/>
    <n v="0"/>
    <n v="36.299999999999997"/>
    <n v="34.35"/>
    <n v="0"/>
    <n v="1"/>
    <n v="0"/>
    <n v="0"/>
  </r>
  <r>
    <x v="11"/>
    <n v="22"/>
    <n v="1"/>
    <s v="OFF"/>
    <d v="2019-08-22T00:00:00"/>
    <s v="Avg of 4 NM Projects"/>
    <n v="22"/>
    <n v="-0.13"/>
    <n v="-7.3033707865168538E-4"/>
    <n v="30.05"/>
    <n v="38.130000000000003"/>
    <n v="-4.9569000000000002E-3"/>
    <n v="0"/>
    <n v="0"/>
    <n v="0"/>
  </r>
  <r>
    <x v="11"/>
    <n v="22"/>
    <n v="1"/>
    <s v="OFF"/>
    <d v="2019-08-22T00:00:00"/>
    <s v="Avg of 4 NM Projects"/>
    <n v="23"/>
    <n v="0"/>
    <n v="0"/>
    <n v="26.94"/>
    <n v="36.450000000000003"/>
    <n v="0"/>
    <n v="1"/>
    <n v="0"/>
    <n v="0"/>
  </r>
  <r>
    <x v="11"/>
    <n v="22"/>
    <n v="1"/>
    <s v="OFF"/>
    <d v="2019-08-22T00:00:00"/>
    <s v="Avg of 4 NM Projects"/>
    <n v="24"/>
    <n v="0"/>
    <n v="0"/>
    <n v="24.64"/>
    <n v="32.590000000000003"/>
    <n v="0"/>
    <n v="1"/>
    <n v="0"/>
    <n v="0"/>
  </r>
  <r>
    <x v="11"/>
    <n v="23"/>
    <n v="2"/>
    <s v="OFF"/>
    <d v="2019-08-23T00:00:00"/>
    <s v="Avg of 4 NM Projects"/>
    <n v="1"/>
    <n v="-0.26"/>
    <n v="-1.4606741573033708E-3"/>
    <n v="24.04"/>
    <n v="21.34"/>
    <n v="-5.5484000000000002E-3"/>
    <n v="0"/>
    <n v="0"/>
    <n v="0"/>
  </r>
  <r>
    <x v="11"/>
    <n v="23"/>
    <n v="2"/>
    <s v="OFF"/>
    <d v="2019-08-23T00:00:00"/>
    <s v="Avg of 4 NM Projects"/>
    <n v="2"/>
    <n v="-0.13"/>
    <n v="-7.3033707865168538E-4"/>
    <n v="21.29"/>
    <n v="21.61"/>
    <n v="-2.8092999999999998E-3"/>
    <n v="0"/>
    <n v="0"/>
    <n v="0"/>
  </r>
  <r>
    <x v="11"/>
    <n v="23"/>
    <n v="2"/>
    <s v="OFF"/>
    <d v="2019-08-23T00:00:00"/>
    <s v="Avg of 4 NM Projects"/>
    <n v="3"/>
    <n v="-0.13"/>
    <n v="-7.3033707865168538E-4"/>
    <n v="19.25"/>
    <n v="25.65"/>
    <n v="-3.3344999999999998E-3"/>
    <n v="0"/>
    <n v="0"/>
    <n v="0"/>
  </r>
  <r>
    <x v="11"/>
    <n v="23"/>
    <n v="2"/>
    <s v="OFF"/>
    <d v="2019-08-23T00:00:00"/>
    <s v="Avg of 4 NM Projects"/>
    <n v="4"/>
    <n v="-0.13"/>
    <n v="-7.3033707865168538E-4"/>
    <n v="18.22"/>
    <n v="20.350000000000001"/>
    <n v="-2.6455000000000003E-3"/>
    <n v="0"/>
    <n v="0"/>
    <n v="0"/>
  </r>
  <r>
    <x v="11"/>
    <n v="23"/>
    <n v="2"/>
    <s v="OFF"/>
    <d v="2019-08-23T00:00:00"/>
    <s v="Avg of 4 NM Projects"/>
    <n v="5"/>
    <n v="-0.13"/>
    <n v="-7.3033707865168538E-4"/>
    <n v="17.760000000000002"/>
    <n v="19.3"/>
    <n v="-2.5090000000000004E-3"/>
    <n v="0"/>
    <n v="0"/>
    <n v="0"/>
  </r>
  <r>
    <x v="11"/>
    <n v="23"/>
    <n v="2"/>
    <s v="OFF"/>
    <d v="2019-08-23T00:00:00"/>
    <s v="Avg of 4 NM Projects"/>
    <n v="6"/>
    <n v="-0.13"/>
    <n v="-7.3033707865168538E-4"/>
    <n v="19.829999999999998"/>
    <n v="19.78"/>
    <n v="-2.5714000000000002E-3"/>
    <n v="0"/>
    <n v="0"/>
    <n v="0"/>
  </r>
  <r>
    <x v="11"/>
    <n v="23"/>
    <n v="2"/>
    <s v="OFF"/>
    <d v="2019-08-23T00:00:00"/>
    <s v="Avg of 4 NM Projects"/>
    <n v="7"/>
    <n v="2.6899999999999995"/>
    <n v="1.5112359550561795E-2"/>
    <n v="21.52"/>
    <n v="25.95"/>
    <n v="6.9805499999999979E-2"/>
    <n v="0"/>
    <n v="0"/>
    <n v="0"/>
  </r>
  <r>
    <x v="11"/>
    <n v="23"/>
    <n v="2"/>
    <s v="ON"/>
    <d v="2019-08-23T00:00:00"/>
    <s v="Avg of 4 NM Projects"/>
    <n v="8"/>
    <n v="27.01"/>
    <n v="0.15174157303370786"/>
    <n v="24.47"/>
    <n v="23.56"/>
    <n v="0.63635560000000002"/>
    <n v="0"/>
    <n v="0"/>
    <n v="0"/>
  </r>
  <r>
    <x v="11"/>
    <n v="23"/>
    <n v="2"/>
    <s v="ON"/>
    <d v="2019-08-23T00:00:00"/>
    <s v="Avg of 4 NM Projects"/>
    <n v="9"/>
    <n v="80.510000000000005"/>
    <n v="0.45230337078651689"/>
    <n v="26.15"/>
    <n v="24.66"/>
    <n v="1.9853766000000002"/>
    <n v="0"/>
    <n v="0"/>
    <n v="0"/>
  </r>
  <r>
    <x v="11"/>
    <n v="23"/>
    <n v="2"/>
    <s v="ON"/>
    <d v="2019-08-23T00:00:00"/>
    <s v="Avg of 4 NM Projects"/>
    <n v="10"/>
    <n v="112.76999999999998"/>
    <n v="0.63353932584269657"/>
    <n v="26.15"/>
    <n v="20.05"/>
    <n v="2.2610384999999997"/>
    <n v="0"/>
    <n v="1"/>
    <n v="0"/>
  </r>
  <r>
    <x v="11"/>
    <n v="23"/>
    <n v="2"/>
    <s v="ON"/>
    <d v="2019-08-23T00:00:00"/>
    <s v="Avg of 4 NM Projects"/>
    <n v="11"/>
    <n v="131.57999999999998"/>
    <n v="0.73921348314606727"/>
    <n v="28.67"/>
    <n v="18.899999999999999"/>
    <n v="2.4868619999999995"/>
    <n v="0"/>
    <n v="1"/>
    <n v="0"/>
  </r>
  <r>
    <x v="11"/>
    <n v="23"/>
    <n v="2"/>
    <s v="ON"/>
    <d v="2019-08-23T00:00:00"/>
    <s v="Avg of 4 NM Projects"/>
    <n v="12"/>
    <n v="136.065"/>
    <n v="0.76441011235955059"/>
    <n v="26.87"/>
    <n v="19.09"/>
    <n v="2.5974808499999997"/>
    <n v="0"/>
    <n v="1"/>
    <n v="0"/>
  </r>
  <r>
    <x v="11"/>
    <n v="23"/>
    <n v="2"/>
    <s v="ON"/>
    <d v="2019-08-23T00:00:00"/>
    <s v="Avg of 4 NM Projects"/>
    <n v="13"/>
    <n v="122.24000000000002"/>
    <n v="0.68674157303370797"/>
    <n v="26.51"/>
    <n v="19.47"/>
    <n v="2.3800128000000003"/>
    <n v="0"/>
    <n v="1"/>
    <n v="0"/>
  </r>
  <r>
    <x v="11"/>
    <n v="23"/>
    <n v="2"/>
    <s v="ON"/>
    <d v="2019-08-23T00:00:00"/>
    <s v="Avg of 4 NM Projects"/>
    <n v="14"/>
    <n v="118.78500000000001"/>
    <n v="0.66733146067415738"/>
    <n v="26.78"/>
    <n v="18.5"/>
    <n v="2.1975224999999998"/>
    <n v="0"/>
    <n v="1"/>
    <n v="0"/>
  </r>
  <r>
    <x v="11"/>
    <n v="23"/>
    <n v="2"/>
    <s v="ON"/>
    <d v="2019-08-23T00:00:00"/>
    <s v="Avg of 4 NM Projects"/>
    <n v="15"/>
    <n v="112.38499999999999"/>
    <n v="0.63137640449438193"/>
    <n v="28.15"/>
    <n v="18.23"/>
    <n v="2.0487785500000002"/>
    <n v="0"/>
    <n v="1"/>
    <n v="0"/>
  </r>
  <r>
    <x v="11"/>
    <n v="23"/>
    <n v="2"/>
    <s v="ON"/>
    <d v="2019-08-23T00:00:00"/>
    <s v="Avg of 4 NM Projects"/>
    <n v="16"/>
    <n v="99.45"/>
    <n v="0.55870786516853932"/>
    <n v="29.65"/>
    <n v="17.86"/>
    <n v="1.7761769999999999"/>
    <n v="0"/>
    <n v="1"/>
    <n v="0"/>
  </r>
  <r>
    <x v="11"/>
    <n v="23"/>
    <n v="2"/>
    <s v="ON"/>
    <d v="2019-08-23T00:00:00"/>
    <s v="Avg of 4 NM Projects"/>
    <n v="17"/>
    <n v="85.25"/>
    <n v="0.4789325842696629"/>
    <n v="32.26"/>
    <n v="18.55"/>
    <n v="1.5813874999999999"/>
    <n v="0"/>
    <n v="0"/>
    <n v="0"/>
  </r>
  <r>
    <x v="11"/>
    <n v="23"/>
    <n v="2"/>
    <s v="ON"/>
    <d v="2019-08-23T00:00:00"/>
    <s v="Avg of 4 NM Projects"/>
    <n v="18"/>
    <n v="56.32"/>
    <n v="0.31640449438202245"/>
    <n v="31.17"/>
    <n v="17.899999999999999"/>
    <n v="1.0081279999999999"/>
    <n v="0"/>
    <n v="0"/>
    <n v="0"/>
  </r>
  <r>
    <x v="11"/>
    <n v="23"/>
    <n v="2"/>
    <s v="ON"/>
    <d v="2019-08-23T00:00:00"/>
    <s v="Avg of 4 NM Projects"/>
    <n v="19"/>
    <n v="20.745000000000001"/>
    <n v="0.11654494382022472"/>
    <n v="27.19"/>
    <n v="18.03"/>
    <n v="0.37403235000000007"/>
    <n v="0"/>
    <n v="0"/>
    <n v="0"/>
  </r>
  <r>
    <x v="11"/>
    <n v="23"/>
    <n v="2"/>
    <s v="ON"/>
    <d v="2019-08-23T00:00:00"/>
    <s v="Avg of 4 NM Projects"/>
    <n v="20"/>
    <n v="1.93"/>
    <n v="1.0842696629213482E-2"/>
    <n v="22.53"/>
    <n v="17.52"/>
    <n v="3.3813599999999999E-2"/>
    <n v="0"/>
    <n v="0"/>
    <n v="0"/>
  </r>
  <r>
    <x v="11"/>
    <n v="23"/>
    <n v="2"/>
    <s v="ON"/>
    <d v="2019-08-23T00:00:00"/>
    <s v="Avg of 4 NM Projects"/>
    <n v="21"/>
    <n v="-0.13"/>
    <n v="-7.3033707865168538E-4"/>
    <n v="22.13"/>
    <n v="17.350000000000001"/>
    <n v="-2.2555000000000001E-3"/>
    <n v="0"/>
    <n v="0"/>
    <n v="0"/>
  </r>
  <r>
    <x v="11"/>
    <n v="23"/>
    <n v="2"/>
    <s v="ON"/>
    <d v="2019-08-23T00:00:00"/>
    <s v="Avg of 4 NM Projects"/>
    <n v="22"/>
    <n v="-0.13"/>
    <n v="-7.3033707865168538E-4"/>
    <n v="20.51"/>
    <n v="16.68"/>
    <n v="-2.1684E-3"/>
    <n v="0"/>
    <n v="0"/>
    <n v="0"/>
  </r>
  <r>
    <x v="11"/>
    <n v="23"/>
    <n v="2"/>
    <s v="ON"/>
    <d v="2019-08-23T00:00:00"/>
    <s v="Avg of 4 NM Projects"/>
    <n v="23"/>
    <n v="0"/>
    <n v="0"/>
    <n v="19.13"/>
    <n v="15.26"/>
    <n v="0"/>
    <n v="1"/>
    <n v="0"/>
    <n v="0"/>
  </r>
  <r>
    <x v="11"/>
    <n v="23"/>
    <n v="2"/>
    <s v="OFF"/>
    <d v="2019-08-23T00:00:00"/>
    <s v="Avg of 4 NM Projects"/>
    <n v="24"/>
    <n v="0"/>
    <n v="0"/>
    <n v="17.36"/>
    <n v="9.5500000000000007"/>
    <n v="0"/>
    <n v="1"/>
    <n v="0"/>
    <n v="0"/>
  </r>
  <r>
    <x v="11"/>
    <n v="24"/>
    <n v="3"/>
    <s v="OFF"/>
    <d v="2019-08-24T00:00:00"/>
    <s v="Avg of 4 NM Projects"/>
    <n v="1"/>
    <n v="-0.26"/>
    <n v="-1.4606741573033708E-3"/>
    <n v="16.02"/>
    <n v="11.79"/>
    <n v="-3.0653999999999998E-3"/>
    <n v="0"/>
    <n v="0"/>
    <n v="0"/>
  </r>
  <r>
    <x v="11"/>
    <n v="24"/>
    <n v="3"/>
    <s v="OFF"/>
    <d v="2019-08-24T00:00:00"/>
    <s v="Avg of 4 NM Projects"/>
    <n v="2"/>
    <n v="-0.13"/>
    <n v="-7.3033707865168538E-4"/>
    <n v="15.54"/>
    <n v="1.51"/>
    <n v="-1.963E-4"/>
    <n v="0"/>
    <n v="0"/>
    <n v="0"/>
  </r>
  <r>
    <x v="11"/>
    <n v="24"/>
    <n v="3"/>
    <s v="OFF"/>
    <d v="2019-08-24T00:00:00"/>
    <s v="Avg of 4 NM Projects"/>
    <n v="3"/>
    <n v="0"/>
    <n v="0"/>
    <n v="14.87"/>
    <n v="8.9"/>
    <n v="0"/>
    <n v="1"/>
    <n v="0"/>
    <n v="0"/>
  </r>
  <r>
    <x v="11"/>
    <n v="24"/>
    <n v="3"/>
    <s v="OFF"/>
    <d v="2019-08-24T00:00:00"/>
    <s v="Avg of 4 NM Projects"/>
    <n v="4"/>
    <n v="-0.13"/>
    <n v="-7.3033707865168538E-4"/>
    <n v="14.54"/>
    <n v="11.17"/>
    <n v="-1.4521E-3"/>
    <n v="0"/>
    <n v="0"/>
    <n v="0"/>
  </r>
  <r>
    <x v="11"/>
    <n v="24"/>
    <n v="3"/>
    <s v="OFF"/>
    <d v="2019-08-24T00:00:00"/>
    <s v="Avg of 4 NM Projects"/>
    <n v="5"/>
    <n v="-0.13"/>
    <n v="-7.3033707865168538E-4"/>
    <n v="11.49"/>
    <n v="10.69"/>
    <n v="-1.3897E-3"/>
    <n v="0"/>
    <n v="0"/>
    <n v="0"/>
  </r>
  <r>
    <x v="11"/>
    <n v="24"/>
    <n v="3"/>
    <s v="OFF"/>
    <d v="2019-08-24T00:00:00"/>
    <s v="Avg of 4 NM Projects"/>
    <n v="6"/>
    <n v="-0.26"/>
    <n v="-1.4606741573033708E-3"/>
    <n v="14.49"/>
    <n v="10.42"/>
    <n v="-2.7092000000000001E-3"/>
    <n v="0"/>
    <n v="0"/>
    <n v="0"/>
  </r>
  <r>
    <x v="11"/>
    <n v="24"/>
    <n v="3"/>
    <s v="OFF"/>
    <d v="2019-08-24T00:00:00"/>
    <s v="Avg of 4 NM Projects"/>
    <n v="7"/>
    <n v="1.66"/>
    <n v="9.3258426966292135E-3"/>
    <n v="13.73"/>
    <n v="9.2799999999999994"/>
    <n v="1.5404799999999998E-2"/>
    <n v="0"/>
    <n v="0"/>
    <n v="0"/>
  </r>
  <r>
    <x v="11"/>
    <n v="24"/>
    <n v="3"/>
    <s v="ON"/>
    <d v="2019-08-24T00:00:00"/>
    <s v="Avg of 4 NM Projects"/>
    <n v="8"/>
    <n v="13.440000000000001"/>
    <n v="7.5505617977528097E-2"/>
    <n v="15.38"/>
    <n v="11.86"/>
    <n v="0.1593984"/>
    <n v="0"/>
    <n v="0"/>
    <n v="0"/>
  </r>
  <r>
    <x v="11"/>
    <n v="24"/>
    <n v="3"/>
    <s v="ON"/>
    <d v="2019-08-24T00:00:00"/>
    <s v="Avg of 4 NM Projects"/>
    <n v="9"/>
    <n v="36.984999999999999"/>
    <n v="0.2077808988764045"/>
    <n v="17.239999999999998"/>
    <n v="13.91"/>
    <n v="0.51446135000000004"/>
    <n v="0"/>
    <n v="0"/>
    <n v="0"/>
  </r>
  <r>
    <x v="11"/>
    <n v="24"/>
    <n v="3"/>
    <s v="ON"/>
    <d v="2019-08-24T00:00:00"/>
    <s v="Avg of 4 NM Projects"/>
    <n v="10"/>
    <n v="60.539999999999992"/>
    <n v="0.34011235955056174"/>
    <n v="18.510000000000002"/>
    <n v="14.42"/>
    <n v="0.87298679999999995"/>
    <n v="0"/>
    <n v="0"/>
    <n v="0"/>
  </r>
  <r>
    <x v="11"/>
    <n v="24"/>
    <n v="3"/>
    <s v="ON"/>
    <d v="2019-08-24T00:00:00"/>
    <s v="Avg of 4 NM Projects"/>
    <n v="11"/>
    <n v="82.044999999999987"/>
    <n v="0.46092696629213475"/>
    <n v="15.93"/>
    <n v="12.5"/>
    <n v="1.0255624999999997"/>
    <n v="0"/>
    <n v="0"/>
    <n v="0"/>
  </r>
  <r>
    <x v="11"/>
    <n v="24"/>
    <n v="3"/>
    <s v="ON"/>
    <d v="2019-08-24T00:00:00"/>
    <s v="Avg of 4 NM Projects"/>
    <n v="12"/>
    <n v="89.35"/>
    <n v="0.50196629213483146"/>
    <n v="17.059999999999999"/>
    <n v="12.95"/>
    <n v="1.1570824999999998"/>
    <n v="0"/>
    <n v="1"/>
    <n v="0"/>
  </r>
  <r>
    <x v="11"/>
    <n v="24"/>
    <n v="3"/>
    <s v="ON"/>
    <d v="2019-08-24T00:00:00"/>
    <s v="Avg of 4 NM Projects"/>
    <n v="13"/>
    <n v="96"/>
    <n v="0.5393258426966292"/>
    <n v="16.22"/>
    <n v="-10.34"/>
    <n v="-0.99263999999999997"/>
    <n v="0"/>
    <n v="1"/>
    <n v="0"/>
  </r>
  <r>
    <x v="11"/>
    <n v="24"/>
    <n v="3"/>
    <s v="ON"/>
    <d v="2019-08-24T00:00:00"/>
    <s v="Avg of 4 NM Projects"/>
    <n v="14"/>
    <n v="103.42499999999998"/>
    <n v="0.58103932584269657"/>
    <n v="16.5"/>
    <n v="11.35"/>
    <n v="1.1738737499999998"/>
    <n v="0"/>
    <n v="1"/>
    <n v="0"/>
  </r>
  <r>
    <x v="11"/>
    <n v="24"/>
    <n v="3"/>
    <s v="ON"/>
    <d v="2019-08-24T00:00:00"/>
    <s v="Avg of 4 NM Projects"/>
    <n v="15"/>
    <n v="92.545000000000002"/>
    <n v="0.51991573033707861"/>
    <n v="17.079999999999998"/>
    <n v="12.89"/>
    <n v="1.19290505"/>
    <n v="0"/>
    <n v="1"/>
    <n v="0"/>
  </r>
  <r>
    <x v="11"/>
    <n v="24"/>
    <n v="3"/>
    <s v="ON"/>
    <d v="2019-08-24T00:00:00"/>
    <s v="Avg of 4 NM Projects"/>
    <n v="16"/>
    <n v="98.69"/>
    <n v="0.55443820224719098"/>
    <n v="20.37"/>
    <n v="13.43"/>
    <n v="1.3254067"/>
    <n v="0"/>
    <n v="1"/>
    <n v="0"/>
  </r>
  <r>
    <x v="11"/>
    <n v="24"/>
    <n v="3"/>
    <s v="ON"/>
    <d v="2019-08-24T00:00:00"/>
    <s v="Avg of 4 NM Projects"/>
    <n v="17"/>
    <n v="80.759999999999991"/>
    <n v="0.45370786516853928"/>
    <n v="23.42"/>
    <n v="13.35"/>
    <n v="1.078146"/>
    <n v="0"/>
    <n v="0"/>
    <n v="0"/>
  </r>
  <r>
    <x v="11"/>
    <n v="24"/>
    <n v="3"/>
    <s v="ON"/>
    <d v="2019-08-24T00:00:00"/>
    <s v="Avg of 4 NM Projects"/>
    <n v="18"/>
    <n v="54.145000000000003"/>
    <n v="0.30418539325842697"/>
    <n v="23.51"/>
    <n v="13.98"/>
    <n v="0.75694710000000009"/>
    <n v="0"/>
    <n v="0"/>
    <n v="0"/>
  </r>
  <r>
    <x v="11"/>
    <n v="24"/>
    <n v="3"/>
    <s v="ON"/>
    <d v="2019-08-24T00:00:00"/>
    <s v="Avg of 4 NM Projects"/>
    <n v="19"/>
    <n v="17.274999999999999"/>
    <n v="9.7050561797752802E-2"/>
    <n v="23.3"/>
    <n v="14.72"/>
    <n v="0.25428799999999996"/>
    <n v="0"/>
    <n v="0"/>
    <n v="0"/>
  </r>
  <r>
    <x v="11"/>
    <n v="24"/>
    <n v="3"/>
    <s v="ON"/>
    <d v="2019-08-24T00:00:00"/>
    <s v="Avg of 4 NM Projects"/>
    <n v="20"/>
    <n v="1.5449999999999999"/>
    <n v="8.679775280898876E-3"/>
    <n v="22.12"/>
    <n v="14.66"/>
    <n v="2.2649699999999998E-2"/>
    <n v="0"/>
    <n v="0"/>
    <n v="0"/>
  </r>
  <r>
    <x v="11"/>
    <n v="24"/>
    <n v="3"/>
    <s v="ON"/>
    <d v="2019-08-24T00:00:00"/>
    <s v="Avg of 4 NM Projects"/>
    <n v="21"/>
    <n v="0"/>
    <n v="0"/>
    <n v="21.62"/>
    <n v="14.4"/>
    <n v="0"/>
    <n v="1"/>
    <n v="0"/>
    <n v="0"/>
  </r>
  <r>
    <x v="11"/>
    <n v="24"/>
    <n v="3"/>
    <s v="ON"/>
    <d v="2019-08-24T00:00:00"/>
    <s v="Avg of 4 NM Projects"/>
    <n v="22"/>
    <n v="-0.13"/>
    <n v="-7.3033707865168538E-4"/>
    <n v="17.100000000000001"/>
    <n v="13.6"/>
    <n v="-1.768E-3"/>
    <n v="0"/>
    <n v="0"/>
    <n v="0"/>
  </r>
  <r>
    <x v="11"/>
    <n v="24"/>
    <n v="3"/>
    <s v="ON"/>
    <d v="2019-08-24T00:00:00"/>
    <s v="Avg of 4 NM Projects"/>
    <n v="23"/>
    <n v="-0.13"/>
    <n v="-7.3033707865168538E-4"/>
    <n v="16.37"/>
    <n v="12.7"/>
    <n v="-1.6510000000000001E-3"/>
    <n v="0"/>
    <n v="0"/>
    <n v="0"/>
  </r>
  <r>
    <x v="11"/>
    <n v="24"/>
    <n v="3"/>
    <s v="OFF"/>
    <d v="2019-08-24T00:00:00"/>
    <s v="Avg of 4 NM Projects"/>
    <n v="24"/>
    <n v="-0.13"/>
    <n v="-7.3033707865168538E-4"/>
    <n v="15.71"/>
    <n v="11.35"/>
    <n v="-1.4755E-3"/>
    <n v="0"/>
    <n v="0"/>
    <n v="0"/>
  </r>
  <r>
    <x v="11"/>
    <n v="25"/>
    <n v="4"/>
    <s v="OFF"/>
    <d v="2019-08-25T00:00:00"/>
    <s v="Avg of 4 NM Projects"/>
    <n v="1"/>
    <n v="-0.26"/>
    <n v="-1.4606741573033708E-3"/>
    <n v="18.920000000000002"/>
    <n v="12.44"/>
    <n v="-3.2344000000000001E-3"/>
    <n v="0"/>
    <n v="0"/>
    <n v="0"/>
  </r>
  <r>
    <x v="11"/>
    <n v="25"/>
    <n v="4"/>
    <s v="OFF"/>
    <d v="2019-08-25T00:00:00"/>
    <s v="Avg of 4 NM Projects"/>
    <n v="2"/>
    <n v="0"/>
    <n v="0"/>
    <n v="13.91"/>
    <n v="12.54"/>
    <n v="0"/>
    <n v="1"/>
    <n v="0"/>
    <n v="0"/>
  </r>
  <r>
    <x v="11"/>
    <n v="25"/>
    <n v="4"/>
    <s v="OFF"/>
    <d v="2019-08-25T00:00:00"/>
    <s v="Avg of 4 NM Projects"/>
    <n v="3"/>
    <n v="0"/>
    <n v="0"/>
    <n v="12.52"/>
    <n v="12.36"/>
    <n v="0"/>
    <n v="1"/>
    <n v="0"/>
    <n v="0"/>
  </r>
  <r>
    <x v="11"/>
    <n v="25"/>
    <n v="4"/>
    <s v="OFF"/>
    <d v="2019-08-25T00:00:00"/>
    <s v="Avg of 4 NM Projects"/>
    <n v="4"/>
    <n v="-0.13"/>
    <n v="-7.3033707865168538E-4"/>
    <n v="11.25"/>
    <n v="12.24"/>
    <n v="-1.5912000000000001E-3"/>
    <n v="0"/>
    <n v="0"/>
    <n v="0"/>
  </r>
  <r>
    <x v="11"/>
    <n v="25"/>
    <n v="4"/>
    <s v="OFF"/>
    <d v="2019-08-25T00:00:00"/>
    <s v="Avg of 4 NM Projects"/>
    <n v="5"/>
    <n v="-0.13"/>
    <n v="-7.3033707865168538E-4"/>
    <n v="11.88"/>
    <n v="11.85"/>
    <n v="-1.5405E-3"/>
    <n v="0"/>
    <n v="0"/>
    <n v="0"/>
  </r>
  <r>
    <x v="11"/>
    <n v="25"/>
    <n v="4"/>
    <s v="OFF"/>
    <d v="2019-08-25T00:00:00"/>
    <s v="Avg of 4 NM Projects"/>
    <n v="6"/>
    <n v="0"/>
    <n v="0"/>
    <n v="11.15"/>
    <n v="11.41"/>
    <n v="0"/>
    <n v="1"/>
    <n v="0"/>
    <n v="0"/>
  </r>
  <r>
    <x v="11"/>
    <n v="25"/>
    <n v="4"/>
    <s v="OFF"/>
    <d v="2019-08-25T00:00:00"/>
    <s v="Avg of 4 NM Projects"/>
    <n v="7"/>
    <n v="3.07"/>
    <n v="1.7247191011235955E-2"/>
    <n v="11.51"/>
    <n v="12.49"/>
    <n v="3.8344299999999998E-2"/>
    <n v="0"/>
    <n v="0"/>
    <n v="0"/>
  </r>
  <r>
    <x v="11"/>
    <n v="25"/>
    <n v="4"/>
    <s v="ON"/>
    <d v="2019-08-25T00:00:00"/>
    <s v="Avg of 4 NM Projects"/>
    <n v="8"/>
    <n v="21.765000000000001"/>
    <n v="0.1222752808988764"/>
    <n v="12.95"/>
    <n v="12.67"/>
    <n v="0.27576255000000005"/>
    <n v="0"/>
    <n v="0"/>
    <n v="0"/>
  </r>
  <r>
    <x v="11"/>
    <n v="25"/>
    <n v="4"/>
    <s v="ON"/>
    <d v="2019-08-25T00:00:00"/>
    <s v="Avg of 4 NM Projects"/>
    <n v="9"/>
    <n v="57.61"/>
    <n v="0.32365168539325845"/>
    <n v="14.32"/>
    <n v="12.49"/>
    <n v="0.71954890000000005"/>
    <n v="0"/>
    <n v="0"/>
    <n v="0"/>
  </r>
  <r>
    <x v="11"/>
    <n v="25"/>
    <n v="4"/>
    <s v="ON"/>
    <d v="2019-08-25T00:00:00"/>
    <s v="Avg of 4 NM Projects"/>
    <n v="10"/>
    <n v="92.164999999999992"/>
    <n v="0.51778089887640444"/>
    <n v="14.9"/>
    <n v="11.67"/>
    <n v="1.0755655499999999"/>
    <n v="0"/>
    <n v="1"/>
    <n v="0"/>
  </r>
  <r>
    <x v="11"/>
    <n v="25"/>
    <n v="4"/>
    <s v="ON"/>
    <d v="2019-08-25T00:00:00"/>
    <s v="Avg of 4 NM Projects"/>
    <n v="11"/>
    <n v="115.075"/>
    <n v="0.64648876404494382"/>
    <n v="16.760000000000002"/>
    <n v="12.46"/>
    <n v="1.4338345000000001"/>
    <n v="0"/>
    <n v="1"/>
    <n v="0"/>
  </r>
  <r>
    <x v="11"/>
    <n v="25"/>
    <n v="4"/>
    <s v="ON"/>
    <d v="2019-08-25T00:00:00"/>
    <s v="Avg of 4 NM Projects"/>
    <n v="12"/>
    <n v="138.875"/>
    <n v="0.78019662921348309"/>
    <n v="16.09"/>
    <n v="13.22"/>
    <n v="1.8359274999999999"/>
    <n v="0"/>
    <n v="1"/>
    <n v="0"/>
  </r>
  <r>
    <x v="11"/>
    <n v="25"/>
    <n v="4"/>
    <s v="ON"/>
    <d v="2019-08-25T00:00:00"/>
    <s v="Avg of 4 NM Projects"/>
    <n v="13"/>
    <n v="112.63999999999999"/>
    <n v="0.6328089887640449"/>
    <n v="18.78"/>
    <n v="13.82"/>
    <n v="1.5566847999999998"/>
    <n v="0"/>
    <n v="1"/>
    <n v="0"/>
  </r>
  <r>
    <x v="11"/>
    <n v="25"/>
    <n v="4"/>
    <s v="ON"/>
    <d v="2019-08-25T00:00:00"/>
    <s v="Avg of 4 NM Projects"/>
    <n v="14"/>
    <n v="114.94"/>
    <n v="0.64573033707865168"/>
    <n v="19.88"/>
    <n v="13.81"/>
    <n v="1.5873214"/>
    <n v="0"/>
    <n v="1"/>
    <n v="0"/>
  </r>
  <r>
    <x v="11"/>
    <n v="25"/>
    <n v="4"/>
    <s v="ON"/>
    <d v="2019-08-25T00:00:00"/>
    <s v="Avg of 4 NM Projects"/>
    <n v="15"/>
    <n v="105.85"/>
    <n v="0.59466292134831455"/>
    <n v="19.95"/>
    <n v="13.36"/>
    <n v="1.414156"/>
    <n v="0"/>
    <n v="1"/>
    <n v="0"/>
  </r>
  <r>
    <x v="11"/>
    <n v="25"/>
    <n v="4"/>
    <s v="ON"/>
    <d v="2019-08-25T00:00:00"/>
    <s v="Avg of 4 NM Projects"/>
    <n v="16"/>
    <n v="95.614999999999995"/>
    <n v="0.53716292134831456"/>
    <n v="19.559999999999999"/>
    <n v="12.36"/>
    <n v="1.1818013999999999"/>
    <n v="0"/>
    <n v="1"/>
    <n v="0"/>
  </r>
  <r>
    <x v="11"/>
    <n v="25"/>
    <n v="4"/>
    <s v="ON"/>
    <d v="2019-08-25T00:00:00"/>
    <s v="Avg of 4 NM Projects"/>
    <n v="17"/>
    <n v="74.625"/>
    <n v="0.41924157303370785"/>
    <n v="20.73"/>
    <n v="12.72"/>
    <n v="0.94923000000000002"/>
    <n v="0"/>
    <n v="0"/>
    <n v="0"/>
  </r>
  <r>
    <x v="11"/>
    <n v="25"/>
    <n v="4"/>
    <s v="ON"/>
    <d v="2019-08-25T00:00:00"/>
    <s v="Avg of 4 NM Projects"/>
    <n v="18"/>
    <n v="46.589999999999996"/>
    <n v="0.26174157303370782"/>
    <n v="23.99"/>
    <n v="14.46"/>
    <n v="0.67369139999999994"/>
    <n v="0"/>
    <n v="0"/>
    <n v="0"/>
  </r>
  <r>
    <x v="11"/>
    <n v="25"/>
    <n v="4"/>
    <s v="ON"/>
    <d v="2019-08-25T00:00:00"/>
    <s v="Avg of 4 NM Projects"/>
    <n v="19"/>
    <n v="17.669999999999998"/>
    <n v="9.9269662921348298E-2"/>
    <n v="20.74"/>
    <n v="15.18"/>
    <n v="0.26823059999999999"/>
    <n v="0"/>
    <n v="0"/>
    <n v="0"/>
  </r>
  <r>
    <x v="11"/>
    <n v="25"/>
    <n v="4"/>
    <s v="ON"/>
    <d v="2019-08-25T00:00:00"/>
    <s v="Avg of 4 NM Projects"/>
    <n v="20"/>
    <n v="1.03"/>
    <n v="5.7865168539325846E-3"/>
    <n v="20.73"/>
    <n v="14.67"/>
    <n v="1.5110100000000001E-2"/>
    <n v="0"/>
    <n v="0"/>
    <n v="0"/>
  </r>
  <r>
    <x v="11"/>
    <n v="25"/>
    <n v="4"/>
    <s v="ON"/>
    <d v="2019-08-25T00:00:00"/>
    <s v="Avg of 4 NM Projects"/>
    <n v="21"/>
    <n v="0"/>
    <n v="0"/>
    <n v="22.83"/>
    <n v="13.92"/>
    <n v="0"/>
    <n v="1"/>
    <n v="0"/>
    <n v="0"/>
  </r>
  <r>
    <x v="11"/>
    <n v="25"/>
    <n v="4"/>
    <s v="ON"/>
    <d v="2019-08-25T00:00:00"/>
    <s v="Avg of 4 NM Projects"/>
    <n v="22"/>
    <n v="-0.13"/>
    <n v="-7.3033707865168538E-4"/>
    <n v="20.6"/>
    <n v="16.13"/>
    <n v="-2.0968999999999996E-3"/>
    <n v="0"/>
    <n v="0"/>
    <n v="0"/>
  </r>
  <r>
    <x v="11"/>
    <n v="25"/>
    <n v="4"/>
    <s v="ON"/>
    <d v="2019-08-25T00:00:00"/>
    <s v="Avg of 4 NM Projects"/>
    <n v="23"/>
    <n v="0"/>
    <n v="0"/>
    <n v="16.37"/>
    <n v="13.49"/>
    <n v="0"/>
    <n v="1"/>
    <n v="0"/>
    <n v="0"/>
  </r>
  <r>
    <x v="11"/>
    <n v="25"/>
    <n v="4"/>
    <s v="OFF"/>
    <d v="2019-08-25T00:00:00"/>
    <s v="Avg of 4 NM Projects"/>
    <n v="24"/>
    <n v="-0.13"/>
    <n v="-7.3033707865168538E-4"/>
    <n v="15.28"/>
    <n v="14"/>
    <n v="-1.82E-3"/>
    <n v="0"/>
    <n v="0"/>
    <n v="0"/>
  </r>
  <r>
    <x v="11"/>
    <n v="26"/>
    <n v="5"/>
    <s v="OFF"/>
    <d v="2019-08-26T00:00:00"/>
    <s v="Avg of 4 NM Projects"/>
    <n v="1"/>
    <n v="0"/>
    <n v="0"/>
    <n v="13.82"/>
    <n v="12.2"/>
    <n v="0"/>
    <n v="1"/>
    <n v="0"/>
    <n v="0"/>
  </r>
  <r>
    <x v="11"/>
    <n v="26"/>
    <n v="5"/>
    <s v="OFF"/>
    <d v="2019-08-26T00:00:00"/>
    <s v="Avg of 4 NM Projects"/>
    <n v="2"/>
    <n v="-0.13"/>
    <n v="-7.3033707865168538E-4"/>
    <n v="12.77"/>
    <n v="10.65"/>
    <n v="-1.3845000000000001E-3"/>
    <n v="0"/>
    <n v="0"/>
    <n v="0"/>
  </r>
  <r>
    <x v="11"/>
    <n v="26"/>
    <n v="5"/>
    <s v="OFF"/>
    <d v="2019-08-26T00:00:00"/>
    <s v="Avg of 4 NM Projects"/>
    <n v="3"/>
    <n v="-0.26"/>
    <n v="-1.4606741573033708E-3"/>
    <n v="11.7"/>
    <n v="9.6199999999999992"/>
    <n v="-2.5011999999999999E-3"/>
    <n v="0"/>
    <n v="0"/>
    <n v="0"/>
  </r>
  <r>
    <x v="11"/>
    <n v="26"/>
    <n v="5"/>
    <s v="OFF"/>
    <d v="2019-08-26T00:00:00"/>
    <s v="Avg of 4 NM Projects"/>
    <n v="4"/>
    <n v="0"/>
    <n v="0"/>
    <n v="11.21"/>
    <n v="9.6300000000000008"/>
    <n v="0"/>
    <n v="1"/>
    <n v="0"/>
    <n v="0"/>
  </r>
  <r>
    <x v="11"/>
    <n v="26"/>
    <n v="5"/>
    <s v="OFF"/>
    <d v="2019-08-26T00:00:00"/>
    <s v="Avg of 4 NM Projects"/>
    <n v="5"/>
    <n v="0"/>
    <n v="0"/>
    <n v="12.22"/>
    <n v="9.69"/>
    <n v="0"/>
    <n v="1"/>
    <n v="0"/>
    <n v="0"/>
  </r>
  <r>
    <x v="11"/>
    <n v="26"/>
    <n v="5"/>
    <s v="OFF"/>
    <d v="2019-08-26T00:00:00"/>
    <s v="Avg of 4 NM Projects"/>
    <n v="6"/>
    <n v="0"/>
    <n v="0"/>
    <n v="13.04"/>
    <n v="9.8000000000000007"/>
    <n v="0"/>
    <n v="1"/>
    <n v="0"/>
    <n v="0"/>
  </r>
  <r>
    <x v="11"/>
    <n v="26"/>
    <n v="5"/>
    <s v="OFF"/>
    <d v="2019-08-26T00:00:00"/>
    <s v="Avg of 4 NM Projects"/>
    <n v="7"/>
    <n v="1.6700000000000002"/>
    <n v="9.3820224719101137E-3"/>
    <n v="18.16"/>
    <n v="13.31"/>
    <n v="2.2227700000000003E-2"/>
    <n v="0"/>
    <n v="0"/>
    <n v="0"/>
  </r>
  <r>
    <x v="11"/>
    <n v="26"/>
    <n v="5"/>
    <s v="ON"/>
    <d v="2019-08-26T00:00:00"/>
    <s v="Avg of 4 NM Projects"/>
    <n v="8"/>
    <n v="25.984999999999999"/>
    <n v="0.14598314606741572"/>
    <n v="24.17"/>
    <n v="15.98"/>
    <n v="0.41524030000000001"/>
    <n v="0"/>
    <n v="0"/>
    <n v="0"/>
  </r>
  <r>
    <x v="11"/>
    <n v="26"/>
    <n v="5"/>
    <s v="ON"/>
    <d v="2019-08-26T00:00:00"/>
    <s v="Avg of 4 NM Projects"/>
    <n v="9"/>
    <n v="69.12"/>
    <n v="0.38831460674157303"/>
    <n v="17.190000000000001"/>
    <n v="13.67"/>
    <n v="0.9448704"/>
    <n v="0"/>
    <n v="0"/>
    <n v="0"/>
  </r>
  <r>
    <x v="11"/>
    <n v="26"/>
    <n v="5"/>
    <s v="ON"/>
    <d v="2019-08-26T00:00:00"/>
    <s v="Avg of 4 NM Projects"/>
    <n v="10"/>
    <n v="104.19499999999999"/>
    <n v="0.58536516853932585"/>
    <n v="18.579999999999998"/>
    <n v="13.32"/>
    <n v="1.3878773999999998"/>
    <n v="0"/>
    <n v="1"/>
    <n v="0"/>
  </r>
  <r>
    <x v="11"/>
    <n v="26"/>
    <n v="5"/>
    <s v="ON"/>
    <d v="2019-08-26T00:00:00"/>
    <s v="Avg of 4 NM Projects"/>
    <n v="11"/>
    <n v="114.30500000000001"/>
    <n v="0.64216292134831465"/>
    <n v="19.579999999999998"/>
    <n v="14.34"/>
    <n v="1.6391337000000001"/>
    <n v="0"/>
    <n v="1"/>
    <n v="0"/>
  </r>
  <r>
    <x v="11"/>
    <n v="26"/>
    <n v="5"/>
    <s v="ON"/>
    <d v="2019-08-26T00:00:00"/>
    <s v="Avg of 4 NM Projects"/>
    <n v="12"/>
    <n v="124.16"/>
    <n v="0.69752808988764048"/>
    <n v="19.559999999999999"/>
    <n v="14.72"/>
    <n v="1.8276352"/>
    <n v="0"/>
    <n v="1"/>
    <n v="0"/>
  </r>
  <r>
    <x v="11"/>
    <n v="26"/>
    <n v="5"/>
    <s v="ON"/>
    <d v="2019-08-26T00:00:00"/>
    <s v="Avg of 4 NM Projects"/>
    <n v="13"/>
    <n v="115.58500000000001"/>
    <n v="0.64935393258426966"/>
    <n v="19.920000000000002"/>
    <n v="14.43"/>
    <n v="1.66789155"/>
    <n v="0"/>
    <n v="1"/>
    <n v="0"/>
  </r>
  <r>
    <x v="11"/>
    <n v="26"/>
    <n v="5"/>
    <s v="ON"/>
    <d v="2019-08-26T00:00:00"/>
    <s v="Avg of 4 NM Projects"/>
    <n v="14"/>
    <n v="98.045000000000002"/>
    <n v="0.55081460674157301"/>
    <n v="23.53"/>
    <n v="15.83"/>
    <n v="1.5520523499999999"/>
    <n v="0"/>
    <n v="1"/>
    <n v="0"/>
  </r>
  <r>
    <x v="11"/>
    <n v="26"/>
    <n v="5"/>
    <s v="ON"/>
    <d v="2019-08-26T00:00:00"/>
    <s v="Avg of 4 NM Projects"/>
    <n v="15"/>
    <n v="88.575000000000003"/>
    <n v="0.49761235955056182"/>
    <n v="22.97"/>
    <n v="14.55"/>
    <n v="1.2887662500000001"/>
    <n v="0"/>
    <n v="0"/>
    <n v="0"/>
  </r>
  <r>
    <x v="11"/>
    <n v="26"/>
    <n v="5"/>
    <s v="ON"/>
    <d v="2019-08-26T00:00:00"/>
    <s v="Avg of 4 NM Projects"/>
    <n v="16"/>
    <n v="88.32"/>
    <n v="0.49617977528089885"/>
    <n v="24.47"/>
    <n v="14.65"/>
    <n v="1.2938879999999999"/>
    <n v="0"/>
    <n v="0"/>
    <n v="0"/>
  </r>
  <r>
    <x v="11"/>
    <n v="26"/>
    <n v="5"/>
    <s v="ON"/>
    <d v="2019-08-26T00:00:00"/>
    <s v="Avg of 4 NM Projects"/>
    <n v="17"/>
    <n v="62.725000000000001"/>
    <n v="0.35238764044943821"/>
    <n v="24.54"/>
    <n v="16.66"/>
    <n v="1.0449984999999999"/>
    <n v="0"/>
    <n v="0"/>
    <n v="0"/>
  </r>
  <r>
    <x v="11"/>
    <n v="26"/>
    <n v="5"/>
    <s v="ON"/>
    <d v="2019-08-26T00:00:00"/>
    <s v="Avg of 4 NM Projects"/>
    <n v="18"/>
    <n v="46.335000000000001"/>
    <n v="0.26030898876404496"/>
    <n v="30"/>
    <n v="17.48"/>
    <n v="0.80993580000000009"/>
    <n v="0"/>
    <n v="0"/>
    <n v="0"/>
  </r>
  <r>
    <x v="11"/>
    <n v="26"/>
    <n v="5"/>
    <s v="ON"/>
    <d v="2019-08-26T00:00:00"/>
    <s v="Avg of 4 NM Projects"/>
    <n v="19"/>
    <n v="17.285"/>
    <n v="9.7106741573033714E-2"/>
    <n v="24.55"/>
    <n v="20.18"/>
    <n v="0.34881129999999999"/>
    <n v="0"/>
    <n v="0"/>
    <n v="0"/>
  </r>
  <r>
    <x v="11"/>
    <n v="26"/>
    <n v="5"/>
    <s v="ON"/>
    <d v="2019-08-26T00:00:00"/>
    <s v="Avg of 4 NM Projects"/>
    <n v="20"/>
    <n v="1.1600000000000001"/>
    <n v="6.5168539325842706E-3"/>
    <n v="23.98"/>
    <n v="17.510000000000002"/>
    <n v="2.0311600000000006E-2"/>
    <n v="0"/>
    <n v="0"/>
    <n v="0"/>
  </r>
  <r>
    <x v="11"/>
    <n v="26"/>
    <n v="5"/>
    <s v="ON"/>
    <d v="2019-08-26T00:00:00"/>
    <s v="Avg of 4 NM Projects"/>
    <n v="21"/>
    <n v="-0.13"/>
    <n v="-7.3033707865168538E-4"/>
    <n v="27.68"/>
    <n v="17.239999999999998"/>
    <n v="-2.2412E-3"/>
    <n v="0"/>
    <n v="0"/>
    <n v="0"/>
  </r>
  <r>
    <x v="11"/>
    <n v="26"/>
    <n v="5"/>
    <s v="ON"/>
    <d v="2019-08-26T00:00:00"/>
    <s v="Avg of 4 NM Projects"/>
    <n v="22"/>
    <n v="-0.13"/>
    <n v="-7.3033707865168538E-4"/>
    <n v="19.579999999999998"/>
    <n v="15.78"/>
    <n v="-2.0514000000000001E-3"/>
    <n v="0"/>
    <n v="0"/>
    <n v="0"/>
  </r>
  <r>
    <x v="11"/>
    <n v="26"/>
    <n v="5"/>
    <s v="ON"/>
    <d v="2019-08-26T00:00:00"/>
    <s v="Avg of 4 NM Projects"/>
    <n v="23"/>
    <n v="-0.13"/>
    <n v="-7.3033707865168538E-4"/>
    <n v="17.239999999999998"/>
    <n v="14.52"/>
    <n v="-1.8875999999999999E-3"/>
    <n v="0"/>
    <n v="0"/>
    <n v="0"/>
  </r>
  <r>
    <x v="11"/>
    <n v="26"/>
    <n v="5"/>
    <s v="OFF"/>
    <d v="2019-08-26T00:00:00"/>
    <s v="Avg of 4 NM Projects"/>
    <n v="24"/>
    <n v="-0.13"/>
    <n v="-7.3033707865168538E-4"/>
    <n v="15.29"/>
    <n v="13.09"/>
    <n v="-1.7017E-3"/>
    <n v="0"/>
    <n v="0"/>
    <n v="0"/>
  </r>
  <r>
    <x v="11"/>
    <n v="27"/>
    <n v="6"/>
    <s v="OFF"/>
    <d v="2019-08-27T00:00:00"/>
    <s v="Avg of 4 NM Projects"/>
    <n v="1"/>
    <n v="0"/>
    <n v="0"/>
    <n v="15.49"/>
    <n v="9.5"/>
    <n v="0"/>
    <n v="1"/>
    <n v="0"/>
    <n v="0"/>
  </r>
  <r>
    <x v="11"/>
    <n v="27"/>
    <n v="6"/>
    <s v="OFF"/>
    <d v="2019-08-27T00:00:00"/>
    <s v="Avg of 4 NM Projects"/>
    <n v="2"/>
    <n v="0"/>
    <n v="0"/>
    <n v="11.48"/>
    <n v="-18.46"/>
    <n v="0"/>
    <n v="1"/>
    <n v="0"/>
    <n v="0"/>
  </r>
  <r>
    <x v="11"/>
    <n v="27"/>
    <n v="6"/>
    <s v="OFF"/>
    <d v="2019-08-27T00:00:00"/>
    <s v="Avg of 4 NM Projects"/>
    <n v="3"/>
    <n v="-0.13"/>
    <n v="-7.3033707865168538E-4"/>
    <n v="11.44"/>
    <n v="9.2200000000000006"/>
    <n v="-1.1986000000000002E-3"/>
    <n v="0"/>
    <n v="0"/>
    <n v="0"/>
  </r>
  <r>
    <x v="11"/>
    <n v="27"/>
    <n v="6"/>
    <s v="OFF"/>
    <d v="2019-08-27T00:00:00"/>
    <s v="Avg of 4 NM Projects"/>
    <n v="4"/>
    <n v="-0.13"/>
    <n v="-7.3033707865168538E-4"/>
    <n v="11.42"/>
    <n v="9.4"/>
    <n v="-1.2220000000000002E-3"/>
    <n v="0"/>
    <n v="0"/>
    <n v="0"/>
  </r>
  <r>
    <x v="11"/>
    <n v="27"/>
    <n v="6"/>
    <s v="OFF"/>
    <d v="2019-08-27T00:00:00"/>
    <s v="Avg of 4 NM Projects"/>
    <n v="5"/>
    <n v="0"/>
    <n v="0"/>
    <n v="11.41"/>
    <n v="-1.54"/>
    <n v="0"/>
    <n v="1"/>
    <n v="0"/>
    <n v="0"/>
  </r>
  <r>
    <x v="11"/>
    <n v="27"/>
    <n v="6"/>
    <s v="OFF"/>
    <d v="2019-08-27T00:00:00"/>
    <s v="Avg of 4 NM Projects"/>
    <n v="6"/>
    <n v="-0.13"/>
    <n v="-7.3033707865168538E-4"/>
    <n v="14.46"/>
    <n v="12.11"/>
    <n v="-1.5743E-3"/>
    <n v="0"/>
    <n v="0"/>
    <n v="0"/>
  </r>
  <r>
    <x v="11"/>
    <n v="27"/>
    <n v="6"/>
    <s v="OFF"/>
    <d v="2019-08-27T00:00:00"/>
    <s v="Avg of 4 NM Projects"/>
    <n v="7"/>
    <n v="2.0499999999999998"/>
    <n v="1.1516853932584269E-2"/>
    <n v="16.829999999999998"/>
    <n v="16.920000000000002"/>
    <n v="3.4686000000000002E-2"/>
    <n v="0"/>
    <n v="0"/>
    <n v="0"/>
  </r>
  <r>
    <x v="11"/>
    <n v="27"/>
    <n v="6"/>
    <s v="ON"/>
    <d v="2019-08-27T00:00:00"/>
    <s v="Avg of 4 NM Projects"/>
    <n v="8"/>
    <n v="23.294999999999995"/>
    <n v="0.13087078651685391"/>
    <n v="18.45"/>
    <n v="15.54"/>
    <n v="0.36200429999999989"/>
    <n v="0"/>
    <n v="0"/>
    <n v="0"/>
  </r>
  <r>
    <x v="11"/>
    <n v="27"/>
    <n v="6"/>
    <s v="ON"/>
    <d v="2019-08-27T00:00:00"/>
    <s v="Avg of 4 NM Projects"/>
    <n v="9"/>
    <n v="69"/>
    <n v="0.38764044943820225"/>
    <n v="17.77"/>
    <n v="15.18"/>
    <n v="1.04742"/>
    <n v="0"/>
    <n v="0"/>
    <n v="0"/>
  </r>
  <r>
    <x v="11"/>
    <n v="27"/>
    <n v="6"/>
    <s v="ON"/>
    <d v="2019-08-27T00:00:00"/>
    <s v="Avg of 4 NM Projects"/>
    <n v="10"/>
    <n v="97.920000000000016"/>
    <n v="0.55011235955056192"/>
    <n v="18.559999999999999"/>
    <n v="14.87"/>
    <n v="1.4560704"/>
    <n v="0"/>
    <n v="1"/>
    <n v="0"/>
  </r>
  <r>
    <x v="11"/>
    <n v="27"/>
    <n v="6"/>
    <s v="ON"/>
    <d v="2019-08-27T00:00:00"/>
    <s v="Avg of 4 NM Projects"/>
    <n v="11"/>
    <n v="112.50500000000001"/>
    <n v="0.63205056179775287"/>
    <n v="18.36"/>
    <n v="15.2"/>
    <n v="1.7100759999999999"/>
    <n v="0"/>
    <n v="1"/>
    <n v="0"/>
  </r>
  <r>
    <x v="11"/>
    <n v="27"/>
    <n v="6"/>
    <s v="ON"/>
    <d v="2019-08-27T00:00:00"/>
    <s v="Avg of 4 NM Projects"/>
    <n v="12"/>
    <n v="129.155"/>
    <n v="0.7255898876404494"/>
    <n v="20.62"/>
    <n v="14.51"/>
    <n v="1.8740390500000002"/>
    <n v="0"/>
    <n v="1"/>
    <n v="0"/>
  </r>
  <r>
    <x v="11"/>
    <n v="27"/>
    <n v="6"/>
    <s v="ON"/>
    <d v="2019-08-27T00:00:00"/>
    <s v="Avg of 4 NM Projects"/>
    <n v="13"/>
    <n v="125.69499999999999"/>
    <n v="0.70615168539325834"/>
    <n v="22.21"/>
    <n v="15.51"/>
    <n v="1.9495294499999998"/>
    <n v="0"/>
    <n v="1"/>
    <n v="0"/>
  </r>
  <r>
    <x v="11"/>
    <n v="27"/>
    <n v="6"/>
    <s v="ON"/>
    <d v="2019-08-27T00:00:00"/>
    <s v="Avg of 4 NM Projects"/>
    <n v="14"/>
    <n v="110.20499999999998"/>
    <n v="0.61912921348314598"/>
    <n v="22.47"/>
    <n v="15.54"/>
    <n v="1.7125856999999995"/>
    <n v="0"/>
    <n v="1"/>
    <n v="0"/>
  </r>
  <r>
    <x v="11"/>
    <n v="27"/>
    <n v="6"/>
    <s v="ON"/>
    <d v="2019-08-27T00:00:00"/>
    <s v="Avg of 4 NM Projects"/>
    <n v="15"/>
    <n v="100.61"/>
    <n v="0.5652247191011236"/>
    <n v="25.5"/>
    <n v="15.79"/>
    <n v="1.5886318999999998"/>
    <n v="0"/>
    <n v="1"/>
    <n v="0"/>
  </r>
  <r>
    <x v="11"/>
    <n v="27"/>
    <n v="6"/>
    <s v="ON"/>
    <d v="2019-08-27T00:00:00"/>
    <s v="Avg of 4 NM Projects"/>
    <n v="16"/>
    <n v="74.88"/>
    <n v="0.42067415730337077"/>
    <n v="25.5"/>
    <n v="17.88"/>
    <n v="1.3388544"/>
    <n v="0"/>
    <n v="0"/>
    <n v="0"/>
  </r>
  <r>
    <x v="11"/>
    <n v="27"/>
    <n v="6"/>
    <s v="ON"/>
    <d v="2019-08-27T00:00:00"/>
    <s v="Avg of 4 NM Projects"/>
    <n v="17"/>
    <n v="52.734999999999992"/>
    <n v="0.29626404494382019"/>
    <n v="27.03"/>
    <n v="18.53"/>
    <n v="0.9771795499999999"/>
    <n v="0"/>
    <n v="0"/>
    <n v="0"/>
  </r>
  <r>
    <x v="11"/>
    <n v="27"/>
    <n v="6"/>
    <s v="ON"/>
    <d v="2019-08-27T00:00:00"/>
    <s v="Avg of 4 NM Projects"/>
    <n v="18"/>
    <n v="32.515000000000001"/>
    <n v="0.1826685393258427"/>
    <n v="26.56"/>
    <n v="18.97"/>
    <n v="0.61680954999999993"/>
    <n v="0"/>
    <n v="0"/>
    <n v="0"/>
  </r>
  <r>
    <x v="11"/>
    <n v="27"/>
    <n v="6"/>
    <s v="ON"/>
    <d v="2019-08-27T00:00:00"/>
    <s v="Avg of 4 NM Projects"/>
    <n v="19"/>
    <n v="11.654999999999999"/>
    <n v="6.5477528089887632E-2"/>
    <n v="25.58"/>
    <n v="19.11"/>
    <n v="0.22272704999999998"/>
    <n v="0"/>
    <n v="0"/>
    <n v="0"/>
  </r>
  <r>
    <x v="11"/>
    <n v="27"/>
    <n v="6"/>
    <s v="ON"/>
    <d v="2019-08-27T00:00:00"/>
    <s v="Avg of 4 NM Projects"/>
    <n v="20"/>
    <n v="1.165"/>
    <n v="6.544943820224719E-3"/>
    <n v="26.78"/>
    <n v="18.98"/>
    <n v="2.2111700000000001E-2"/>
    <n v="0"/>
    <n v="0"/>
    <n v="0"/>
  </r>
  <r>
    <x v="11"/>
    <n v="27"/>
    <n v="6"/>
    <s v="ON"/>
    <d v="2019-08-27T00:00:00"/>
    <s v="Avg of 4 NM Projects"/>
    <n v="21"/>
    <n v="-0.13"/>
    <n v="-7.3033707865168538E-4"/>
    <n v="27.65"/>
    <n v="19.09"/>
    <n v="-2.4816999999999999E-3"/>
    <n v="0"/>
    <n v="0"/>
    <n v="0"/>
  </r>
  <r>
    <x v="11"/>
    <n v="27"/>
    <n v="6"/>
    <s v="ON"/>
    <d v="2019-08-27T00:00:00"/>
    <s v="Avg of 4 NM Projects"/>
    <n v="22"/>
    <n v="-0.13"/>
    <n v="-7.3033707865168538E-4"/>
    <n v="22.55"/>
    <n v="16.75"/>
    <n v="-2.1775000000000002E-3"/>
    <n v="0"/>
    <n v="0"/>
    <n v="0"/>
  </r>
  <r>
    <x v="11"/>
    <n v="27"/>
    <n v="6"/>
    <s v="ON"/>
    <d v="2019-08-27T00:00:00"/>
    <s v="Avg of 4 NM Projects"/>
    <n v="23"/>
    <n v="-0.13"/>
    <n v="-7.3033707865168538E-4"/>
    <n v="17.579999999999998"/>
    <n v="14.62"/>
    <n v="-1.9006000000000001E-3"/>
    <n v="0"/>
    <n v="0"/>
    <n v="0"/>
  </r>
  <r>
    <x v="11"/>
    <n v="27"/>
    <n v="6"/>
    <s v="OFF"/>
    <d v="2019-08-27T00:00:00"/>
    <s v="Avg of 4 NM Projects"/>
    <n v="24"/>
    <n v="-0.13"/>
    <n v="-7.3033707865168538E-4"/>
    <n v="16.940000000000001"/>
    <n v="13.03"/>
    <n v="-1.6938999999999999E-3"/>
    <n v="0"/>
    <n v="0"/>
    <n v="0"/>
  </r>
  <r>
    <x v="11"/>
    <n v="28"/>
    <n v="7"/>
    <s v="OFF"/>
    <d v="2019-08-28T00:00:00"/>
    <s v="Avg of 4 NM Projects"/>
    <n v="1"/>
    <n v="-0.26"/>
    <n v="-1.4606741573033708E-3"/>
    <n v="13.3"/>
    <n v="11.65"/>
    <n v="-3.0290000000000004E-3"/>
    <n v="0"/>
    <n v="0"/>
    <n v="0"/>
  </r>
  <r>
    <x v="11"/>
    <n v="28"/>
    <n v="7"/>
    <s v="OFF"/>
    <d v="2019-08-28T00:00:00"/>
    <s v="Avg of 4 NM Projects"/>
    <n v="2"/>
    <n v="0"/>
    <n v="0"/>
    <n v="14.65"/>
    <n v="13.07"/>
    <n v="0"/>
    <n v="1"/>
    <n v="0"/>
    <n v="0"/>
  </r>
  <r>
    <x v="11"/>
    <n v="28"/>
    <n v="7"/>
    <s v="OFF"/>
    <d v="2019-08-28T00:00:00"/>
    <s v="Avg of 4 NM Projects"/>
    <n v="3"/>
    <n v="0"/>
    <n v="0"/>
    <n v="14.72"/>
    <n v="13.33"/>
    <n v="0"/>
    <n v="1"/>
    <n v="0"/>
    <n v="0"/>
  </r>
  <r>
    <x v="11"/>
    <n v="28"/>
    <n v="7"/>
    <s v="OFF"/>
    <d v="2019-08-28T00:00:00"/>
    <s v="Avg of 4 NM Projects"/>
    <n v="4"/>
    <n v="-0.26"/>
    <n v="-1.4606741573033708E-3"/>
    <n v="14.83"/>
    <n v="9.61"/>
    <n v="-2.4986000000000001E-3"/>
    <n v="0"/>
    <n v="0"/>
    <n v="0"/>
  </r>
  <r>
    <x v="11"/>
    <n v="28"/>
    <n v="7"/>
    <s v="OFF"/>
    <d v="2019-08-28T00:00:00"/>
    <s v="Avg of 4 NM Projects"/>
    <n v="5"/>
    <n v="0"/>
    <n v="0"/>
    <n v="15.26"/>
    <n v="12.99"/>
    <n v="0"/>
    <n v="1"/>
    <n v="0"/>
    <n v="0"/>
  </r>
  <r>
    <x v="11"/>
    <n v="28"/>
    <n v="7"/>
    <s v="OFF"/>
    <d v="2019-08-28T00:00:00"/>
    <s v="Avg of 4 NM Projects"/>
    <n v="6"/>
    <n v="0"/>
    <n v="0"/>
    <n v="16.72"/>
    <n v="12.58"/>
    <n v="0"/>
    <n v="1"/>
    <n v="0"/>
    <n v="0"/>
  </r>
  <r>
    <x v="11"/>
    <n v="28"/>
    <n v="7"/>
    <s v="OFF"/>
    <d v="2019-08-28T00:00:00"/>
    <s v="Avg of 4 NM Projects"/>
    <n v="7"/>
    <n v="1.155"/>
    <n v="6.4887640449438205E-3"/>
    <n v="19.260000000000002"/>
    <n v="14.78"/>
    <n v="1.7070899999999996E-2"/>
    <n v="0"/>
    <n v="0"/>
    <n v="0"/>
  </r>
  <r>
    <x v="11"/>
    <n v="28"/>
    <n v="7"/>
    <s v="OFF"/>
    <d v="2019-08-28T00:00:00"/>
    <s v="Avg of 4 NM Projects"/>
    <n v="8"/>
    <n v="17.150000000000002"/>
    <n v="9.6348314606741592E-2"/>
    <n v="20.73"/>
    <n v="15.76"/>
    <n v="0.27028400000000002"/>
    <n v="0"/>
    <n v="0"/>
    <n v="0"/>
  </r>
  <r>
    <x v="11"/>
    <n v="28"/>
    <n v="7"/>
    <s v="OFF"/>
    <d v="2019-08-28T00:00:00"/>
    <s v="Avg of 4 NM Projects"/>
    <n v="9"/>
    <n v="43.010000000000005"/>
    <n v="0.24162921348314609"/>
    <n v="21.88"/>
    <n v="16.68"/>
    <n v="0.71740680000000012"/>
    <n v="0"/>
    <n v="0"/>
    <n v="0"/>
  </r>
  <r>
    <x v="11"/>
    <n v="28"/>
    <n v="7"/>
    <s v="OFF"/>
    <d v="2019-08-28T00:00:00"/>
    <s v="Avg of 4 NM Projects"/>
    <n v="10"/>
    <n v="87.420000000000016"/>
    <n v="0.49112359550561807"/>
    <n v="20.65"/>
    <n v="16.420000000000002"/>
    <n v="1.4354364000000006"/>
    <n v="0"/>
    <n v="0"/>
    <n v="0"/>
  </r>
  <r>
    <x v="11"/>
    <n v="28"/>
    <n v="7"/>
    <s v="OFF"/>
    <d v="2019-08-28T00:00:00"/>
    <s v="Avg of 4 NM Projects"/>
    <n v="11"/>
    <n v="86.265000000000001"/>
    <n v="0.48463483146067415"/>
    <n v="21.13"/>
    <n v="15.64"/>
    <n v="1.3491846000000001"/>
    <n v="0"/>
    <n v="0"/>
    <n v="0"/>
  </r>
  <r>
    <x v="11"/>
    <n v="28"/>
    <n v="7"/>
    <s v="OFF"/>
    <d v="2019-08-28T00:00:00"/>
    <s v="Avg of 4 NM Projects"/>
    <n v="12"/>
    <n v="89.97999999999999"/>
    <n v="0.50550561797752802"/>
    <n v="24.17"/>
    <n v="16.559999999999999"/>
    <n v="1.4900687999999997"/>
    <n v="0"/>
    <n v="1"/>
    <n v="0"/>
  </r>
  <r>
    <x v="11"/>
    <n v="28"/>
    <n v="7"/>
    <s v="OFF"/>
    <d v="2019-08-28T00:00:00"/>
    <s v="Avg of 4 NM Projects"/>
    <n v="13"/>
    <n v="79.740000000000009"/>
    <n v="0.44797752808988767"/>
    <n v="27.5"/>
    <n v="18.66"/>
    <n v="1.4879484000000003"/>
    <n v="0"/>
    <n v="0"/>
    <n v="0"/>
  </r>
  <r>
    <x v="11"/>
    <n v="28"/>
    <n v="7"/>
    <s v="OFF"/>
    <d v="2019-08-28T00:00:00"/>
    <s v="Avg of 4 NM Projects"/>
    <n v="14"/>
    <n v="93.31"/>
    <n v="0.52421348314606742"/>
    <n v="29.28"/>
    <n v="24.74"/>
    <n v="2.3084894"/>
    <n v="0"/>
    <n v="1"/>
    <n v="0"/>
  </r>
  <r>
    <x v="11"/>
    <n v="28"/>
    <n v="7"/>
    <s v="OFF"/>
    <d v="2019-08-28T00:00:00"/>
    <s v="Avg of 4 NM Projects"/>
    <n v="15"/>
    <n v="70.14500000000001"/>
    <n v="0.39407303370786523"/>
    <n v="29.29"/>
    <n v="22.58"/>
    <n v="1.5838741000000001"/>
    <n v="0"/>
    <n v="0"/>
    <n v="0"/>
  </r>
  <r>
    <x v="11"/>
    <n v="28"/>
    <n v="7"/>
    <s v="OFF"/>
    <d v="2019-08-28T00:00:00"/>
    <s v="Avg of 4 NM Projects"/>
    <n v="16"/>
    <n v="50.31"/>
    <n v="0.28264044943820227"/>
    <n v="30.52"/>
    <n v="34.97"/>
    <n v="1.7593406999999999"/>
    <n v="0"/>
    <n v="0"/>
    <n v="0"/>
  </r>
  <r>
    <x v="11"/>
    <n v="28"/>
    <n v="7"/>
    <s v="OFF"/>
    <d v="2019-08-28T00:00:00"/>
    <s v="Avg of 4 NM Projects"/>
    <n v="17"/>
    <n v="27.645"/>
    <n v="0.15530898876404495"/>
    <n v="30.63"/>
    <n v="24"/>
    <n v="0.66348000000000007"/>
    <n v="0"/>
    <n v="0"/>
    <n v="0"/>
  </r>
  <r>
    <x v="11"/>
    <n v="28"/>
    <n v="7"/>
    <s v="OFF"/>
    <d v="2019-08-28T00:00:00"/>
    <s v="Avg of 4 NM Projects"/>
    <n v="18"/>
    <n v="17.155000000000001"/>
    <n v="9.6376404494382034E-2"/>
    <n v="31.72"/>
    <n v="16.989999999999998"/>
    <n v="0.29146344999999996"/>
    <n v="0"/>
    <n v="0"/>
    <n v="0"/>
  </r>
  <r>
    <x v="11"/>
    <n v="28"/>
    <n v="7"/>
    <s v="OFF"/>
    <d v="2019-08-28T00:00:00"/>
    <s v="Avg of 4 NM Projects"/>
    <n v="19"/>
    <n v="9.35"/>
    <n v="5.2528089887640447E-2"/>
    <n v="27.98"/>
    <n v="16.48"/>
    <n v="0.154088"/>
    <n v="0"/>
    <n v="0"/>
    <n v="0"/>
  </r>
  <r>
    <x v="11"/>
    <n v="28"/>
    <n v="7"/>
    <s v="OFF"/>
    <d v="2019-08-28T00:00:00"/>
    <s v="Avg of 4 NM Projects"/>
    <n v="20"/>
    <n v="0.39"/>
    <n v="2.1910112359550564E-3"/>
    <n v="28.03"/>
    <n v="18.190000000000001"/>
    <n v="7.0941000000000008E-3"/>
    <n v="0"/>
    <n v="0"/>
    <n v="0"/>
  </r>
  <r>
    <x v="11"/>
    <n v="28"/>
    <n v="7"/>
    <s v="OFF"/>
    <d v="2019-08-28T00:00:00"/>
    <s v="Avg of 4 NM Projects"/>
    <n v="21"/>
    <n v="-0.13"/>
    <n v="-7.3033707865168538E-4"/>
    <n v="30.65"/>
    <n v="19.34"/>
    <n v="-2.5142000000000003E-3"/>
    <n v="0"/>
    <n v="0"/>
    <n v="0"/>
  </r>
  <r>
    <x v="11"/>
    <n v="28"/>
    <n v="7"/>
    <s v="OFF"/>
    <d v="2019-08-28T00:00:00"/>
    <s v="Avg of 4 NM Projects"/>
    <n v="22"/>
    <n v="0"/>
    <n v="0"/>
    <n v="27.14"/>
    <n v="18.48"/>
    <n v="0"/>
    <n v="1"/>
    <n v="0"/>
    <n v="0"/>
  </r>
  <r>
    <x v="11"/>
    <n v="28"/>
    <n v="7"/>
    <s v="OFF"/>
    <d v="2019-08-28T00:00:00"/>
    <s v="Avg of 4 NM Projects"/>
    <n v="23"/>
    <n v="-0.39"/>
    <n v="-2.1910112359550564E-3"/>
    <n v="19.600000000000001"/>
    <n v="14.84"/>
    <n v="-5.7876000000000004E-3"/>
    <n v="0"/>
    <n v="0"/>
    <n v="0"/>
  </r>
  <r>
    <x v="11"/>
    <n v="28"/>
    <n v="7"/>
    <s v="OFF"/>
    <d v="2019-08-28T00:00:00"/>
    <s v="Avg of 4 NM Projects"/>
    <n v="24"/>
    <n v="-0.13"/>
    <n v="-7.3033707865168538E-4"/>
    <n v="21.33"/>
    <n v="13.95"/>
    <n v="-1.8134999999999998E-3"/>
    <n v="0"/>
    <n v="0"/>
    <n v="0"/>
  </r>
  <r>
    <x v="11"/>
    <n v="29"/>
    <n v="1"/>
    <s v="OFF"/>
    <d v="2019-08-29T00:00:00"/>
    <s v="Avg of 4 NM Projects"/>
    <n v="1"/>
    <n v="0"/>
    <n v="0"/>
    <n v="20.66"/>
    <n v="15.05"/>
    <n v="0"/>
    <n v="1"/>
    <n v="0"/>
    <n v="0"/>
  </r>
  <r>
    <x v="11"/>
    <n v="29"/>
    <n v="1"/>
    <s v="OFF"/>
    <d v="2019-08-29T00:00:00"/>
    <s v="Avg of 4 NM Projects"/>
    <n v="2"/>
    <n v="-0.13"/>
    <n v="-7.3033707865168538E-4"/>
    <n v="19.75"/>
    <n v="16.07"/>
    <n v="-2.0891E-3"/>
    <n v="0"/>
    <n v="0"/>
    <n v="0"/>
  </r>
  <r>
    <x v="11"/>
    <n v="29"/>
    <n v="1"/>
    <s v="OFF"/>
    <d v="2019-08-29T00:00:00"/>
    <s v="Avg of 4 NM Projects"/>
    <n v="3"/>
    <n v="0"/>
    <n v="0"/>
    <n v="16.93"/>
    <n v="15.52"/>
    <n v="0"/>
    <n v="1"/>
    <n v="0"/>
    <n v="0"/>
  </r>
  <r>
    <x v="11"/>
    <n v="29"/>
    <n v="1"/>
    <s v="OFF"/>
    <d v="2019-08-29T00:00:00"/>
    <s v="Avg of 4 NM Projects"/>
    <n v="4"/>
    <n v="0"/>
    <n v="0"/>
    <n v="16.29"/>
    <n v="14.59"/>
    <n v="0"/>
    <n v="1"/>
    <n v="0"/>
    <n v="0"/>
  </r>
  <r>
    <x v="11"/>
    <n v="29"/>
    <n v="1"/>
    <s v="OFF"/>
    <d v="2019-08-29T00:00:00"/>
    <s v="Avg of 4 NM Projects"/>
    <n v="5"/>
    <n v="0"/>
    <n v="0"/>
    <n v="16.52"/>
    <n v="15.53"/>
    <n v="0"/>
    <n v="1"/>
    <n v="0"/>
    <n v="0"/>
  </r>
  <r>
    <x v="11"/>
    <n v="29"/>
    <n v="1"/>
    <s v="OFF"/>
    <d v="2019-08-29T00:00:00"/>
    <s v="Avg of 4 NM Projects"/>
    <n v="6"/>
    <n v="-0.26"/>
    <n v="-1.4606741573033708E-3"/>
    <n v="19.170000000000002"/>
    <n v="16.62"/>
    <n v="-4.3211999999999999E-3"/>
    <n v="0"/>
    <n v="0"/>
    <n v="0"/>
  </r>
  <r>
    <x v="11"/>
    <n v="29"/>
    <n v="1"/>
    <s v="OFF"/>
    <d v="2019-08-29T00:00:00"/>
    <s v="Avg of 4 NM Projects"/>
    <n v="7"/>
    <n v="1.6700000000000002"/>
    <n v="9.3820224719101137E-3"/>
    <n v="19.93"/>
    <n v="22.67"/>
    <n v="3.7858900000000008E-2"/>
    <n v="0"/>
    <n v="0"/>
    <n v="0"/>
  </r>
  <r>
    <x v="11"/>
    <n v="29"/>
    <n v="1"/>
    <s v="OFF"/>
    <d v="2019-08-29T00:00:00"/>
    <s v="Avg of 4 NM Projects"/>
    <n v="8"/>
    <n v="18.82"/>
    <n v="0.10573033707865169"/>
    <n v="19.22"/>
    <n v="23.3"/>
    <n v="0.43850600000000001"/>
    <n v="0"/>
    <n v="0"/>
    <n v="0"/>
  </r>
  <r>
    <x v="11"/>
    <n v="29"/>
    <n v="1"/>
    <s v="OFF"/>
    <d v="2019-08-29T00:00:00"/>
    <s v="Avg of 4 NM Projects"/>
    <n v="9"/>
    <n v="50.819999999999993"/>
    <n v="0.28550561797752805"/>
    <n v="20.02"/>
    <n v="24.24"/>
    <n v="1.2318767999999998"/>
    <n v="0"/>
    <n v="0"/>
    <n v="0"/>
  </r>
  <r>
    <x v="11"/>
    <n v="29"/>
    <n v="1"/>
    <s v="OFF"/>
    <d v="2019-08-29T00:00:00"/>
    <s v="Avg of 4 NM Projects"/>
    <n v="10"/>
    <n v="84.74"/>
    <n v="0.47606741573033706"/>
    <n v="20.03"/>
    <n v="23.24"/>
    <n v="1.9693575999999999"/>
    <n v="0"/>
    <n v="0"/>
    <n v="0"/>
  </r>
  <r>
    <x v="11"/>
    <n v="29"/>
    <n v="1"/>
    <s v="OFF"/>
    <d v="2019-08-29T00:00:00"/>
    <s v="Avg of 4 NM Projects"/>
    <n v="11"/>
    <n v="110.33499999999999"/>
    <n v="0.61985955056179776"/>
    <n v="20.66"/>
    <n v="22.33"/>
    <n v="2.4637805499999996"/>
    <n v="0"/>
    <n v="1"/>
    <n v="0"/>
  </r>
  <r>
    <x v="11"/>
    <n v="29"/>
    <n v="1"/>
    <s v="OFF"/>
    <d v="2019-08-29T00:00:00"/>
    <s v="Avg of 4 NM Projects"/>
    <n v="12"/>
    <n v="124.55"/>
    <n v="0.69971910112359548"/>
    <n v="20.59"/>
    <n v="18.579999999999998"/>
    <n v="2.3141389999999995"/>
    <n v="0"/>
    <n v="1"/>
    <n v="0"/>
  </r>
  <r>
    <x v="11"/>
    <n v="29"/>
    <n v="1"/>
    <s v="OFF"/>
    <d v="2019-08-29T00:00:00"/>
    <s v="Avg of 4 NM Projects"/>
    <n v="13"/>
    <n v="113.27500000000001"/>
    <n v="0.63637640449438204"/>
    <n v="21.57"/>
    <n v="19.34"/>
    <n v="2.1907385000000001"/>
    <n v="0"/>
    <n v="1"/>
    <n v="0"/>
  </r>
  <r>
    <x v="11"/>
    <n v="29"/>
    <n v="1"/>
    <s v="OFF"/>
    <d v="2019-08-29T00:00:00"/>
    <s v="Avg of 4 NM Projects"/>
    <n v="14"/>
    <n v="120.32000000000001"/>
    <n v="0.67595505617977536"/>
    <n v="21.33"/>
    <n v="17.72"/>
    <n v="2.1320703999999999"/>
    <n v="0"/>
    <n v="1"/>
    <n v="0"/>
  </r>
  <r>
    <x v="11"/>
    <n v="29"/>
    <n v="1"/>
    <s v="OFF"/>
    <d v="2019-08-29T00:00:00"/>
    <s v="Avg of 4 NM Projects"/>
    <n v="15"/>
    <n v="108.02499999999998"/>
    <n v="0.60688202247191003"/>
    <n v="25.52"/>
    <n v="21.56"/>
    <n v="2.3290189999999993"/>
    <n v="0"/>
    <n v="1"/>
    <n v="0"/>
  </r>
  <r>
    <x v="11"/>
    <n v="29"/>
    <n v="1"/>
    <s v="OFF"/>
    <d v="2019-08-29T00:00:00"/>
    <s v="Avg of 4 NM Projects"/>
    <n v="16"/>
    <n v="77.180000000000007"/>
    <n v="0.43359550561797755"/>
    <n v="28.04"/>
    <n v="24.37"/>
    <n v="1.8808766000000003"/>
    <n v="0"/>
    <n v="0"/>
    <n v="0"/>
  </r>
  <r>
    <x v="11"/>
    <n v="29"/>
    <n v="1"/>
    <s v="OFF"/>
    <d v="2019-08-29T00:00:00"/>
    <s v="Avg of 4 NM Projects"/>
    <n v="17"/>
    <n v="56.064999999999998"/>
    <n v="0.31497191011235953"/>
    <n v="30.97"/>
    <n v="40.58"/>
    <n v="2.2751176999999996"/>
    <n v="0"/>
    <n v="0"/>
    <n v="0"/>
  </r>
  <r>
    <x v="11"/>
    <n v="29"/>
    <n v="1"/>
    <s v="OFF"/>
    <d v="2019-08-29T00:00:00"/>
    <s v="Avg of 4 NM Projects"/>
    <n v="18"/>
    <n v="27.265000000000001"/>
    <n v="0.15317415730337078"/>
    <n v="30.34"/>
    <n v="46"/>
    <n v="1.2541900000000001"/>
    <n v="0"/>
    <n v="0"/>
    <n v="0"/>
  </r>
  <r>
    <x v="11"/>
    <n v="29"/>
    <n v="1"/>
    <s v="OFF"/>
    <d v="2019-08-29T00:00:00"/>
    <s v="Avg of 4 NM Projects"/>
    <n v="19"/>
    <n v="16.760000000000002"/>
    <n v="9.4157303370786524E-2"/>
    <n v="27.78"/>
    <n v="36.270000000000003"/>
    <n v="0.60788520000000001"/>
    <n v="0"/>
    <n v="0"/>
    <n v="0"/>
  </r>
  <r>
    <x v="11"/>
    <n v="29"/>
    <n v="1"/>
    <s v="OFF"/>
    <d v="2019-08-29T00:00:00"/>
    <s v="Avg of 4 NM Projects"/>
    <n v="20"/>
    <n v="1.0249999999999999"/>
    <n v="5.7584269662921345E-3"/>
    <n v="25.58"/>
    <n v="37.01"/>
    <n v="3.7935249999999997E-2"/>
    <n v="0"/>
    <n v="0"/>
    <n v="0"/>
  </r>
  <r>
    <x v="11"/>
    <n v="29"/>
    <n v="1"/>
    <s v="OFF"/>
    <d v="2019-08-29T00:00:00"/>
    <s v="Avg of 4 NM Projects"/>
    <n v="21"/>
    <n v="0"/>
    <n v="0"/>
    <n v="23.25"/>
    <n v="33.04"/>
    <n v="0"/>
    <n v="1"/>
    <n v="0"/>
    <n v="0"/>
  </r>
  <r>
    <x v="11"/>
    <n v="29"/>
    <n v="1"/>
    <s v="OFF"/>
    <d v="2019-08-29T00:00:00"/>
    <s v="Avg of 4 NM Projects"/>
    <n v="22"/>
    <n v="-0.13"/>
    <n v="-7.3033707865168538E-4"/>
    <n v="21.14"/>
    <n v="26.03"/>
    <n v="-3.3839E-3"/>
    <n v="0"/>
    <n v="0"/>
    <n v="0"/>
  </r>
  <r>
    <x v="11"/>
    <n v="29"/>
    <n v="1"/>
    <s v="OFF"/>
    <d v="2019-08-29T00:00:00"/>
    <s v="Avg of 4 NM Projects"/>
    <n v="23"/>
    <n v="0"/>
    <n v="0"/>
    <n v="17.52"/>
    <n v="20.399999999999999"/>
    <n v="0"/>
    <n v="1"/>
    <n v="0"/>
    <n v="0"/>
  </r>
  <r>
    <x v="11"/>
    <n v="29"/>
    <n v="1"/>
    <s v="OFF"/>
    <d v="2019-08-29T00:00:00"/>
    <s v="Avg of 4 NM Projects"/>
    <n v="24"/>
    <n v="0"/>
    <n v="0"/>
    <n v="17.93"/>
    <n v="21.51"/>
    <n v="0"/>
    <n v="1"/>
    <n v="0"/>
    <n v="0"/>
  </r>
  <r>
    <x v="11"/>
    <n v="30"/>
    <n v="2"/>
    <s v="OFF"/>
    <d v="2019-08-30T00:00:00"/>
    <s v="Avg of 4 NM Projects"/>
    <n v="1"/>
    <n v="0"/>
    <n v="0"/>
    <n v="16.46"/>
    <n v="16.22"/>
    <n v="0"/>
    <n v="1"/>
    <n v="0"/>
    <n v="0"/>
  </r>
  <r>
    <x v="11"/>
    <n v="30"/>
    <n v="2"/>
    <s v="OFF"/>
    <d v="2019-08-30T00:00:00"/>
    <s v="Avg of 4 NM Projects"/>
    <n v="2"/>
    <n v="-0.26"/>
    <n v="-1.4606741573033708E-3"/>
    <n v="15.66"/>
    <n v="15.63"/>
    <n v="-4.0638000000000002E-3"/>
    <n v="0"/>
    <n v="0"/>
    <n v="0"/>
  </r>
  <r>
    <x v="11"/>
    <n v="30"/>
    <n v="2"/>
    <s v="OFF"/>
    <d v="2019-08-30T00:00:00"/>
    <s v="Avg of 4 NM Projects"/>
    <n v="3"/>
    <n v="0"/>
    <n v="0"/>
    <n v="13.18"/>
    <n v="13.74"/>
    <n v="0"/>
    <n v="1"/>
    <n v="0"/>
    <n v="0"/>
  </r>
  <r>
    <x v="11"/>
    <n v="30"/>
    <n v="2"/>
    <s v="OFF"/>
    <d v="2019-08-30T00:00:00"/>
    <s v="Avg of 4 NM Projects"/>
    <n v="4"/>
    <n v="-0.26"/>
    <n v="-1.4606741573033708E-3"/>
    <n v="13"/>
    <n v="14.03"/>
    <n v="-3.6478000000000001E-3"/>
    <n v="0"/>
    <n v="0"/>
    <n v="0"/>
  </r>
  <r>
    <x v="11"/>
    <n v="30"/>
    <n v="2"/>
    <s v="OFF"/>
    <d v="2019-08-30T00:00:00"/>
    <s v="Avg of 4 NM Projects"/>
    <n v="5"/>
    <n v="-0.13"/>
    <n v="-7.3033707865168538E-4"/>
    <n v="14.08"/>
    <n v="14.66"/>
    <n v="-1.9058000000000002E-3"/>
    <n v="0"/>
    <n v="0"/>
    <n v="0"/>
  </r>
  <r>
    <x v="11"/>
    <n v="30"/>
    <n v="2"/>
    <s v="OFF"/>
    <d v="2019-08-30T00:00:00"/>
    <s v="Avg of 4 NM Projects"/>
    <n v="6"/>
    <n v="0"/>
    <n v="0"/>
    <n v="16.309999999999999"/>
    <n v="16.43"/>
    <n v="0"/>
    <n v="1"/>
    <n v="0"/>
    <n v="0"/>
  </r>
  <r>
    <x v="11"/>
    <n v="30"/>
    <n v="2"/>
    <s v="OFF"/>
    <d v="2019-08-30T00:00:00"/>
    <s v="Avg of 4 NM Projects"/>
    <n v="7"/>
    <n v="1.0249999999999999"/>
    <n v="5.7584269662921345E-3"/>
    <n v="17.989999999999998"/>
    <n v="17.29"/>
    <n v="1.7722249999999998E-2"/>
    <n v="0"/>
    <n v="0"/>
    <n v="0"/>
  </r>
  <r>
    <x v="11"/>
    <n v="30"/>
    <n v="2"/>
    <s v="ON"/>
    <d v="2019-08-30T00:00:00"/>
    <s v="Avg of 4 NM Projects"/>
    <n v="8"/>
    <n v="15.235000000000001"/>
    <n v="8.5589887640449447E-2"/>
    <n v="16.95"/>
    <n v="15.14"/>
    <n v="0.23065790000000003"/>
    <n v="0"/>
    <n v="0"/>
    <n v="0"/>
  </r>
  <r>
    <x v="11"/>
    <n v="30"/>
    <n v="2"/>
    <s v="ON"/>
    <d v="2019-08-30T00:00:00"/>
    <s v="Avg of 4 NM Projects"/>
    <n v="9"/>
    <n v="34.685000000000002"/>
    <n v="0.19485955056179777"/>
    <n v="19.91"/>
    <n v="14.75"/>
    <n v="0.51160375000000002"/>
    <n v="0"/>
    <n v="0"/>
    <n v="0"/>
  </r>
  <r>
    <x v="11"/>
    <n v="30"/>
    <n v="2"/>
    <s v="ON"/>
    <d v="2019-08-30T00:00:00"/>
    <s v="Avg of 4 NM Projects"/>
    <n v="10"/>
    <n v="47.61"/>
    <n v="0.26747191011235955"/>
    <n v="19.79"/>
    <n v="14.95"/>
    <n v="0.71176949999999994"/>
    <n v="0"/>
    <n v="0"/>
    <n v="0"/>
  </r>
  <r>
    <x v="11"/>
    <n v="30"/>
    <n v="2"/>
    <s v="ON"/>
    <d v="2019-08-30T00:00:00"/>
    <s v="Avg of 4 NM Projects"/>
    <n v="11"/>
    <n v="44.29"/>
    <n v="0.24882022471910112"/>
    <n v="20.66"/>
    <n v="14.7"/>
    <n v="0.65106299999999995"/>
    <n v="0"/>
    <n v="0"/>
    <n v="0"/>
  </r>
  <r>
    <x v="11"/>
    <n v="30"/>
    <n v="2"/>
    <s v="ON"/>
    <d v="2019-08-30T00:00:00"/>
    <s v="Avg of 4 NM Projects"/>
    <n v="12"/>
    <n v="56.064999999999998"/>
    <n v="0.31497191011235953"/>
    <n v="21.02"/>
    <n v="16.88"/>
    <n v="0.94637719999999992"/>
    <n v="0"/>
    <n v="0"/>
    <n v="0"/>
  </r>
  <r>
    <x v="11"/>
    <n v="30"/>
    <n v="2"/>
    <s v="ON"/>
    <d v="2019-08-30T00:00:00"/>
    <s v="Avg of 4 NM Projects"/>
    <n v="13"/>
    <n v="62.204999999999998"/>
    <n v="0.34946629213483144"/>
    <n v="22.28"/>
    <n v="15.72"/>
    <n v="0.97786260000000003"/>
    <n v="0"/>
    <n v="0"/>
    <n v="0"/>
  </r>
  <r>
    <x v="11"/>
    <n v="30"/>
    <n v="2"/>
    <s v="ON"/>
    <d v="2019-08-30T00:00:00"/>
    <s v="Avg of 4 NM Projects"/>
    <n v="14"/>
    <n v="80.64"/>
    <n v="0.45303370786516856"/>
    <n v="28.38"/>
    <n v="18.13"/>
    <n v="1.4620031999999998"/>
    <n v="0"/>
    <n v="0"/>
    <n v="0"/>
  </r>
  <r>
    <x v="11"/>
    <n v="30"/>
    <n v="2"/>
    <s v="ON"/>
    <d v="2019-08-30T00:00:00"/>
    <s v="Avg of 4 NM Projects"/>
    <n v="15"/>
    <n v="81.02"/>
    <n v="0.45516853932584267"/>
    <n v="29.36"/>
    <n v="19.03"/>
    <n v="1.5418106"/>
    <n v="0"/>
    <n v="0"/>
    <n v="0"/>
  </r>
  <r>
    <x v="11"/>
    <n v="30"/>
    <n v="2"/>
    <s v="ON"/>
    <d v="2019-08-30T00:00:00"/>
    <s v="Avg of 4 NM Projects"/>
    <n v="16"/>
    <n v="59.519999999999996"/>
    <n v="0.33438202247191007"/>
    <n v="36.020000000000003"/>
    <n v="18.510000000000002"/>
    <n v="1.1017152000000001"/>
    <n v="0"/>
    <n v="0"/>
    <n v="0"/>
  </r>
  <r>
    <x v="11"/>
    <n v="30"/>
    <n v="2"/>
    <s v="ON"/>
    <d v="2019-08-30T00:00:00"/>
    <s v="Avg of 4 NM Projects"/>
    <n v="17"/>
    <n v="48.769999999999996"/>
    <n v="0.27398876404494382"/>
    <n v="37.18"/>
    <n v="19.52"/>
    <n v="0.9519903999999999"/>
    <n v="0"/>
    <n v="0"/>
    <n v="0"/>
  </r>
  <r>
    <x v="11"/>
    <n v="30"/>
    <n v="2"/>
    <s v="ON"/>
    <d v="2019-08-30T00:00:00"/>
    <s v="Avg of 4 NM Projects"/>
    <n v="18"/>
    <n v="29.315000000000005"/>
    <n v="0.16469101123595509"/>
    <n v="37.78"/>
    <n v="21.07"/>
    <n v="0.61766705000000011"/>
    <n v="0"/>
    <n v="0"/>
    <n v="0"/>
  </r>
  <r>
    <x v="11"/>
    <n v="30"/>
    <n v="2"/>
    <s v="ON"/>
    <d v="2019-08-30T00:00:00"/>
    <s v="Avg of 4 NM Projects"/>
    <n v="19"/>
    <n v="11.265000000000001"/>
    <n v="6.3286516853932592E-2"/>
    <n v="32.99"/>
    <n v="23.21"/>
    <n v="0.26146065000000002"/>
    <n v="0"/>
    <n v="0"/>
    <n v="0"/>
  </r>
  <r>
    <x v="11"/>
    <n v="30"/>
    <n v="2"/>
    <s v="ON"/>
    <d v="2019-08-30T00:00:00"/>
    <s v="Avg of 4 NM Projects"/>
    <n v="20"/>
    <n v="0.9"/>
    <n v="5.0561797752808994E-3"/>
    <n v="27.5"/>
    <n v="24.22"/>
    <n v="2.1797999999999998E-2"/>
    <n v="0"/>
    <n v="0"/>
    <n v="0"/>
  </r>
  <r>
    <x v="11"/>
    <n v="30"/>
    <n v="2"/>
    <s v="ON"/>
    <d v="2019-08-30T00:00:00"/>
    <s v="Avg of 4 NM Projects"/>
    <n v="21"/>
    <n v="-0.13"/>
    <n v="-7.3033707865168538E-4"/>
    <n v="29.41"/>
    <n v="25.09"/>
    <n v="-3.2617000000000002E-3"/>
    <n v="0"/>
    <n v="0"/>
    <n v="0"/>
  </r>
  <r>
    <x v="11"/>
    <n v="30"/>
    <n v="2"/>
    <s v="ON"/>
    <d v="2019-08-30T00:00:00"/>
    <s v="Avg of 4 NM Projects"/>
    <n v="22"/>
    <n v="-0.13"/>
    <n v="-7.3033707865168538E-4"/>
    <n v="22.61"/>
    <n v="24.62"/>
    <n v="-3.2006000000000001E-3"/>
    <n v="0"/>
    <n v="0"/>
    <n v="0"/>
  </r>
  <r>
    <x v="11"/>
    <n v="30"/>
    <n v="2"/>
    <s v="ON"/>
    <d v="2019-08-30T00:00:00"/>
    <s v="Avg of 4 NM Projects"/>
    <n v="23"/>
    <n v="-0.13"/>
    <n v="-7.3033707865168538E-4"/>
    <n v="22"/>
    <n v="19.559999999999999"/>
    <n v="-2.5427999999999996E-3"/>
    <n v="0"/>
    <n v="0"/>
    <n v="0"/>
  </r>
  <r>
    <x v="11"/>
    <n v="30"/>
    <n v="2"/>
    <s v="OFF"/>
    <d v="2019-08-30T00:00:00"/>
    <s v="Avg of 4 NM Projects"/>
    <n v="24"/>
    <n v="0"/>
    <n v="0"/>
    <n v="22.92"/>
    <n v="26.52"/>
    <n v="0"/>
    <n v="1"/>
    <n v="0"/>
    <n v="0"/>
  </r>
  <r>
    <x v="11"/>
    <n v="31"/>
    <n v="3"/>
    <s v="OFF"/>
    <d v="2019-08-31T00:00:00"/>
    <s v="Avg of 4 NM Projects"/>
    <n v="1"/>
    <n v="0"/>
    <n v="0"/>
    <n v="19.96"/>
    <n v="22.85"/>
    <n v="0"/>
    <n v="1"/>
    <n v="0"/>
    <n v="0"/>
  </r>
  <r>
    <x v="11"/>
    <n v="31"/>
    <n v="3"/>
    <s v="OFF"/>
    <d v="2019-08-31T00:00:00"/>
    <s v="Avg of 4 NM Projects"/>
    <n v="2"/>
    <n v="0"/>
    <n v="0"/>
    <n v="18.95"/>
    <n v="22.33"/>
    <n v="0"/>
    <n v="1"/>
    <n v="0"/>
    <n v="0"/>
  </r>
  <r>
    <x v="11"/>
    <n v="31"/>
    <n v="3"/>
    <s v="OFF"/>
    <d v="2019-08-31T00:00:00"/>
    <s v="Avg of 4 NM Projects"/>
    <n v="3"/>
    <n v="-0.39"/>
    <n v="-2.1910112359550564E-3"/>
    <n v="18.64"/>
    <n v="19.93"/>
    <n v="-7.7727000000000004E-3"/>
    <n v="0"/>
    <n v="0"/>
    <n v="0"/>
  </r>
  <r>
    <x v="11"/>
    <n v="31"/>
    <n v="3"/>
    <s v="OFF"/>
    <d v="2019-08-31T00:00:00"/>
    <s v="Avg of 4 NM Projects"/>
    <n v="4"/>
    <n v="0"/>
    <n v="0"/>
    <n v="16.760000000000002"/>
    <n v="18.489999999999998"/>
    <n v="0"/>
    <n v="1"/>
    <n v="0"/>
    <n v="0"/>
  </r>
  <r>
    <x v="11"/>
    <n v="31"/>
    <n v="3"/>
    <s v="OFF"/>
    <d v="2019-08-31T00:00:00"/>
    <s v="Avg of 4 NM Projects"/>
    <n v="5"/>
    <n v="-0.13"/>
    <n v="-7.3033707865168538E-4"/>
    <n v="16.27"/>
    <n v="19.29"/>
    <n v="-2.5076999999999999E-3"/>
    <n v="0"/>
    <n v="0"/>
    <n v="0"/>
  </r>
  <r>
    <x v="11"/>
    <n v="31"/>
    <n v="3"/>
    <s v="OFF"/>
    <d v="2019-08-31T00:00:00"/>
    <s v="Avg of 4 NM Projects"/>
    <n v="6"/>
    <n v="0"/>
    <n v="0"/>
    <n v="17.84"/>
    <n v="19.62"/>
    <n v="0"/>
    <n v="1"/>
    <n v="0"/>
    <n v="0"/>
  </r>
  <r>
    <x v="11"/>
    <n v="31"/>
    <n v="3"/>
    <s v="OFF"/>
    <d v="2019-08-31T00:00:00"/>
    <s v="Avg of 4 NM Projects"/>
    <n v="7"/>
    <n v="1.5399999999999998"/>
    <n v="8.6516853932584251E-3"/>
    <n v="15.34"/>
    <n v="21.67"/>
    <n v="3.33718E-2"/>
    <n v="0"/>
    <n v="0"/>
    <n v="0"/>
  </r>
  <r>
    <x v="11"/>
    <n v="31"/>
    <n v="3"/>
    <s v="ON"/>
    <d v="2019-08-31T00:00:00"/>
    <s v="Avg of 4 NM Projects"/>
    <n v="8"/>
    <n v="18.435000000000002"/>
    <n v="0.10356741573033709"/>
    <n v="14.35"/>
    <n v="14.94"/>
    <n v="0.27541890000000002"/>
    <n v="0"/>
    <n v="0"/>
    <n v="0"/>
  </r>
  <r>
    <x v="11"/>
    <n v="31"/>
    <n v="3"/>
    <s v="ON"/>
    <d v="2019-08-31T00:00:00"/>
    <s v="Avg of 4 NM Projects"/>
    <n v="9"/>
    <n v="42.625"/>
    <n v="0.23946629213483145"/>
    <n v="15.45"/>
    <n v="21.58"/>
    <n v="0.91984749999999993"/>
    <n v="0"/>
    <n v="0"/>
    <n v="0"/>
  </r>
  <r>
    <x v="11"/>
    <n v="31"/>
    <n v="3"/>
    <s v="ON"/>
    <d v="2019-08-31T00:00:00"/>
    <s v="Avg of 4 NM Projects"/>
    <n v="10"/>
    <n v="84.72999999999999"/>
    <n v="0.47601123595505612"/>
    <n v="16.57"/>
    <n v="26.8"/>
    <n v="2.2707639999999998"/>
    <n v="0"/>
    <n v="0"/>
    <n v="0"/>
  </r>
  <r>
    <x v="11"/>
    <n v="31"/>
    <n v="3"/>
    <s v="ON"/>
    <d v="2019-08-31T00:00:00"/>
    <s v="Avg of 4 NM Projects"/>
    <n v="11"/>
    <n v="106.245"/>
    <n v="0.59688202247191013"/>
    <n v="16.52"/>
    <n v="30.06"/>
    <n v="3.1937247000000002"/>
    <n v="0"/>
    <n v="1"/>
    <n v="0"/>
  </r>
  <r>
    <x v="11"/>
    <n v="31"/>
    <n v="3"/>
    <s v="ON"/>
    <d v="2019-08-31T00:00:00"/>
    <s v="Avg of 4 NM Projects"/>
    <n v="12"/>
    <n v="110.33"/>
    <n v="0.61983146067415729"/>
    <n v="16.5"/>
    <n v="23.85"/>
    <n v="2.6313705000000001"/>
    <n v="0"/>
    <n v="1"/>
    <n v="0"/>
  </r>
  <r>
    <x v="11"/>
    <n v="31"/>
    <n v="3"/>
    <s v="ON"/>
    <d v="2019-08-31T00:00:00"/>
    <s v="Avg of 4 NM Projects"/>
    <n v="13"/>
    <n v="108.30000000000001"/>
    <n v="0.60842696629213489"/>
    <n v="17.11"/>
    <n v="31.5"/>
    <n v="3.4114500000000003"/>
    <n v="0"/>
    <n v="1"/>
    <n v="0"/>
  </r>
  <r>
    <x v="11"/>
    <n v="31"/>
    <n v="3"/>
    <s v="ON"/>
    <d v="2019-08-31T00:00:00"/>
    <s v="Avg of 4 NM Projects"/>
    <n v="14"/>
    <n v="105.20500000000001"/>
    <n v="0.59103932584269669"/>
    <n v="17.350000000000001"/>
    <n v="24.8"/>
    <n v="2.6090840000000002"/>
    <n v="0"/>
    <n v="1"/>
    <n v="0"/>
  </r>
  <r>
    <x v="11"/>
    <n v="31"/>
    <n v="3"/>
    <s v="ON"/>
    <d v="2019-08-31T00:00:00"/>
    <s v="Avg of 4 NM Projects"/>
    <n v="15"/>
    <n v="108.8"/>
    <n v="0.61123595505617978"/>
    <n v="18.05"/>
    <n v="15.8"/>
    <n v="1.7190399999999999"/>
    <n v="0"/>
    <n v="1"/>
    <n v="0"/>
  </r>
  <r>
    <x v="11"/>
    <n v="31"/>
    <n v="3"/>
    <s v="ON"/>
    <d v="2019-08-31T00:00:00"/>
    <s v="Avg of 4 NM Projects"/>
    <n v="16"/>
    <n v="100.22"/>
    <n v="0.56303370786516849"/>
    <n v="19.57"/>
    <n v="26.71"/>
    <n v="2.6768762000000001"/>
    <n v="0"/>
    <n v="1"/>
    <n v="0"/>
  </r>
  <r>
    <x v="11"/>
    <n v="31"/>
    <n v="3"/>
    <s v="ON"/>
    <d v="2019-08-31T00:00:00"/>
    <s v="Avg of 4 NM Projects"/>
    <n v="17"/>
    <n v="70.400000000000006"/>
    <n v="0.39550561797752815"/>
    <n v="20.9"/>
    <n v="36.03"/>
    <n v="2.5365120000000001"/>
    <n v="0"/>
    <n v="0"/>
    <n v="0"/>
  </r>
  <r>
    <x v="11"/>
    <n v="31"/>
    <n v="3"/>
    <s v="ON"/>
    <d v="2019-08-31T00:00:00"/>
    <s v="Avg of 4 NM Projects"/>
    <n v="18"/>
    <n v="40.71"/>
    <n v="0.22870786516853933"/>
    <n v="23.2"/>
    <n v="39.39"/>
    <n v="1.6035669000000001"/>
    <n v="0"/>
    <n v="0"/>
    <n v="0"/>
  </r>
  <r>
    <x v="11"/>
    <n v="31"/>
    <n v="3"/>
    <s v="ON"/>
    <d v="2019-08-31T00:00:00"/>
    <s v="Avg of 4 NM Projects"/>
    <n v="19"/>
    <n v="12.549999999999999"/>
    <n v="7.0505617977528079E-2"/>
    <n v="20.6"/>
    <n v="38.99"/>
    <n v="0.4893245"/>
    <n v="0"/>
    <n v="0"/>
    <n v="0"/>
  </r>
  <r>
    <x v="11"/>
    <n v="31"/>
    <n v="3"/>
    <s v="ON"/>
    <d v="2019-08-31T00:00:00"/>
    <s v="Avg of 4 NM Projects"/>
    <n v="20"/>
    <n v="0.51500000000000001"/>
    <n v="2.8932584269662923E-3"/>
    <n v="20.68"/>
    <n v="39.880000000000003"/>
    <n v="2.0538200000000003E-2"/>
    <n v="0"/>
    <n v="0"/>
    <n v="0"/>
  </r>
  <r>
    <x v="11"/>
    <n v="31"/>
    <n v="3"/>
    <s v="ON"/>
    <d v="2019-08-31T00:00:00"/>
    <s v="Avg of 4 NM Projects"/>
    <n v="21"/>
    <n v="-0.26"/>
    <n v="-1.4606741573033708E-3"/>
    <n v="21.09"/>
    <n v="31.09"/>
    <n v="-8.083400000000001E-3"/>
    <n v="0"/>
    <n v="0"/>
    <n v="0"/>
  </r>
  <r>
    <x v="11"/>
    <n v="31"/>
    <n v="3"/>
    <s v="ON"/>
    <d v="2019-08-31T00:00:00"/>
    <s v="Avg of 4 NM Projects"/>
    <n v="22"/>
    <n v="0"/>
    <n v="0"/>
    <n v="16.91"/>
    <n v="24.42"/>
    <n v="0"/>
    <n v="1"/>
    <n v="0"/>
    <n v="0"/>
  </r>
  <r>
    <x v="11"/>
    <n v="31"/>
    <n v="3"/>
    <s v="ON"/>
    <d v="2019-08-31T00:00:00"/>
    <s v="Avg of 4 NM Projects"/>
    <n v="23"/>
    <n v="-0.26"/>
    <n v="-1.4606741573033708E-3"/>
    <n v="16.57"/>
    <n v="16.88"/>
    <n v="-4.3888E-3"/>
    <n v="0"/>
    <n v="0"/>
    <n v="0"/>
  </r>
  <r>
    <x v="11"/>
    <n v="31"/>
    <n v="3"/>
    <s v="OFF"/>
    <d v="2019-08-31T00:00:00"/>
    <s v="Avg of 4 NM Projects"/>
    <n v="24"/>
    <n v="-0.13"/>
    <n v="-7.3033707865168538E-4"/>
    <n v="17.809999999999999"/>
    <n v="17.77"/>
    <n v="-2.3100999999999998E-3"/>
    <n v="0"/>
    <n v="0"/>
    <n v="0"/>
  </r>
</pivotCacheRecords>
</file>

<file path=xl/pivotCache/pivotCacheRecords4.xml><?xml version="1.0" encoding="utf-8"?>
<pivotCacheRecords xmlns="http://schemas.openxmlformats.org/spreadsheetml/2006/main" xmlns:r="http://schemas.openxmlformats.org/officeDocument/2006/relationships" count="8760">
  <r>
    <x v="0"/>
    <n v="1"/>
    <n v="1"/>
    <s v="OFF"/>
    <d v="2018-09-01T00:00:00"/>
    <s v="Avg of 4 NM Projects"/>
    <x v="0"/>
    <n v="0"/>
  </r>
  <r>
    <x v="0"/>
    <n v="1"/>
    <n v="1"/>
    <s v="OFF"/>
    <d v="2018-09-01T00:00:00"/>
    <s v="Avg of 4 NM Projects"/>
    <x v="1"/>
    <n v="0"/>
  </r>
  <r>
    <x v="0"/>
    <n v="1"/>
    <n v="1"/>
    <s v="OFF"/>
    <d v="2018-09-01T00:00:00"/>
    <s v="Avg of 4 NM Projects"/>
    <x v="2"/>
    <n v="-0.13"/>
  </r>
  <r>
    <x v="0"/>
    <n v="1"/>
    <n v="1"/>
    <s v="OFF"/>
    <d v="2018-09-01T00:00:00"/>
    <s v="Avg of 4 NM Projects"/>
    <x v="3"/>
    <n v="-0.26"/>
  </r>
  <r>
    <x v="0"/>
    <n v="1"/>
    <n v="1"/>
    <s v="OFF"/>
    <d v="2018-09-01T00:00:00"/>
    <s v="Avg of 4 NM Projects"/>
    <x v="4"/>
    <n v="0"/>
  </r>
  <r>
    <x v="0"/>
    <n v="1"/>
    <n v="1"/>
    <s v="OFF"/>
    <d v="2018-09-01T00:00:00"/>
    <s v="Avg of 4 NM Projects"/>
    <x v="5"/>
    <n v="-0.13"/>
  </r>
  <r>
    <x v="0"/>
    <n v="1"/>
    <n v="1"/>
    <s v="OFF"/>
    <d v="2018-09-01T00:00:00"/>
    <s v="Avg of 4 NM Projects"/>
    <x v="6"/>
    <n v="1.28"/>
  </r>
  <r>
    <x v="0"/>
    <n v="1"/>
    <n v="1"/>
    <s v="OFF"/>
    <d v="2018-09-01T00:00:00"/>
    <s v="Avg of 4 NM Projects"/>
    <x v="7"/>
    <n v="17.405000000000001"/>
  </r>
  <r>
    <x v="0"/>
    <n v="1"/>
    <n v="1"/>
    <s v="OFF"/>
    <d v="2018-09-01T00:00:00"/>
    <s v="Avg of 4 NM Projects"/>
    <x v="8"/>
    <n v="51.2"/>
  </r>
  <r>
    <x v="0"/>
    <n v="1"/>
    <n v="1"/>
    <s v="OFF"/>
    <d v="2018-09-01T00:00:00"/>
    <s v="Avg of 4 NM Projects"/>
    <x v="9"/>
    <n v="80.765000000000001"/>
  </r>
  <r>
    <x v="0"/>
    <n v="1"/>
    <n v="1"/>
    <s v="OFF"/>
    <d v="2018-09-01T00:00:00"/>
    <s v="Avg of 4 NM Projects"/>
    <x v="10"/>
    <n v="109.185"/>
  </r>
  <r>
    <x v="0"/>
    <n v="1"/>
    <n v="1"/>
    <s v="OFF"/>
    <d v="2018-09-01T00:00:00"/>
    <s v="Avg of 4 NM Projects"/>
    <x v="11"/>
    <n v="134.13999999999999"/>
  </r>
  <r>
    <x v="0"/>
    <n v="1"/>
    <n v="1"/>
    <s v="OFF"/>
    <d v="2018-09-01T00:00:00"/>
    <s v="Avg of 4 NM Projects"/>
    <x v="12"/>
    <n v="139.91"/>
  </r>
  <r>
    <x v="0"/>
    <n v="1"/>
    <n v="1"/>
    <s v="OFF"/>
    <d v="2018-09-01T00:00:00"/>
    <s v="Avg of 4 NM Projects"/>
    <x v="13"/>
    <n v="141.95499999999998"/>
  </r>
  <r>
    <x v="0"/>
    <n v="1"/>
    <n v="1"/>
    <s v="OFF"/>
    <d v="2018-09-01T00:00:00"/>
    <s v="Avg of 4 NM Projects"/>
    <x v="14"/>
    <n v="126.845"/>
  </r>
  <r>
    <x v="0"/>
    <n v="1"/>
    <n v="1"/>
    <s v="OFF"/>
    <d v="2018-09-01T00:00:00"/>
    <s v="Avg of 4 NM Projects"/>
    <x v="15"/>
    <n v="102.52500000000001"/>
  </r>
  <r>
    <x v="0"/>
    <n v="1"/>
    <n v="1"/>
    <s v="OFF"/>
    <d v="2018-09-01T00:00:00"/>
    <s v="Avg of 4 NM Projects"/>
    <x v="16"/>
    <n v="80.640000000000015"/>
  </r>
  <r>
    <x v="0"/>
    <n v="1"/>
    <n v="1"/>
    <s v="OFF"/>
    <d v="2018-09-01T00:00:00"/>
    <s v="Avg of 4 NM Projects"/>
    <x v="17"/>
    <n v="45.694999999999993"/>
  </r>
  <r>
    <x v="0"/>
    <n v="1"/>
    <n v="1"/>
    <s v="OFF"/>
    <d v="2018-09-01T00:00:00"/>
    <s v="Avg of 4 NM Projects"/>
    <x v="18"/>
    <n v="11.524999999999999"/>
  </r>
  <r>
    <x v="0"/>
    <n v="1"/>
    <n v="1"/>
    <s v="OFF"/>
    <d v="2018-09-01T00:00:00"/>
    <s v="Avg of 4 NM Projects"/>
    <x v="19"/>
    <n v="0.26"/>
  </r>
  <r>
    <x v="0"/>
    <n v="1"/>
    <n v="1"/>
    <s v="OFF"/>
    <d v="2018-09-01T00:00:00"/>
    <s v="Avg of 4 NM Projects"/>
    <x v="20"/>
    <n v="-0.13"/>
  </r>
  <r>
    <x v="0"/>
    <n v="1"/>
    <n v="1"/>
    <s v="OFF"/>
    <d v="2018-09-01T00:00:00"/>
    <s v="Avg of 4 NM Projects"/>
    <x v="21"/>
    <n v="-0.13"/>
  </r>
  <r>
    <x v="0"/>
    <n v="1"/>
    <n v="1"/>
    <s v="OFF"/>
    <d v="2018-09-01T00:00:00"/>
    <s v="Avg of 4 NM Projects"/>
    <x v="22"/>
    <n v="0"/>
  </r>
  <r>
    <x v="0"/>
    <n v="1"/>
    <n v="1"/>
    <s v="OFF"/>
    <d v="2018-09-01T00:00:00"/>
    <s v="Avg of 4 NM Projects"/>
    <x v="23"/>
    <n v="-0.13"/>
  </r>
  <r>
    <x v="0"/>
    <n v="2"/>
    <n v="2"/>
    <s v="OFF"/>
    <d v="2018-09-02T00:00:00"/>
    <s v="Avg of 4 NM Projects"/>
    <x v="0"/>
    <n v="-0.26"/>
  </r>
  <r>
    <x v="0"/>
    <n v="2"/>
    <n v="2"/>
    <s v="OFF"/>
    <d v="2018-09-02T00:00:00"/>
    <s v="Avg of 4 NM Projects"/>
    <x v="1"/>
    <n v="0"/>
  </r>
  <r>
    <x v="0"/>
    <n v="2"/>
    <n v="2"/>
    <s v="OFF"/>
    <d v="2018-09-02T00:00:00"/>
    <s v="Avg of 4 NM Projects"/>
    <x v="2"/>
    <n v="-0.13"/>
  </r>
  <r>
    <x v="0"/>
    <n v="2"/>
    <n v="2"/>
    <s v="OFF"/>
    <d v="2018-09-02T00:00:00"/>
    <s v="Avg of 4 NM Projects"/>
    <x v="3"/>
    <n v="-0.13"/>
  </r>
  <r>
    <x v="0"/>
    <n v="2"/>
    <n v="2"/>
    <s v="OFF"/>
    <d v="2018-09-02T00:00:00"/>
    <s v="Avg of 4 NM Projects"/>
    <x v="4"/>
    <n v="-0.13"/>
  </r>
  <r>
    <x v="0"/>
    <n v="2"/>
    <n v="2"/>
    <s v="OFF"/>
    <d v="2018-09-02T00:00:00"/>
    <s v="Avg of 4 NM Projects"/>
    <x v="5"/>
    <n v="0"/>
  </r>
  <r>
    <x v="0"/>
    <n v="2"/>
    <n v="2"/>
    <s v="OFF"/>
    <d v="2018-09-02T00:00:00"/>
    <s v="Avg of 4 NM Projects"/>
    <x v="6"/>
    <n v="0.64"/>
  </r>
  <r>
    <x v="0"/>
    <n v="2"/>
    <n v="2"/>
    <s v="ON"/>
    <d v="2018-09-02T00:00:00"/>
    <s v="Avg of 4 NM Projects"/>
    <x v="7"/>
    <n v="14.209999999999997"/>
  </r>
  <r>
    <x v="0"/>
    <n v="2"/>
    <n v="2"/>
    <s v="ON"/>
    <d v="2018-09-02T00:00:00"/>
    <s v="Avg of 4 NM Projects"/>
    <x v="8"/>
    <n v="21.51"/>
  </r>
  <r>
    <x v="0"/>
    <n v="2"/>
    <n v="2"/>
    <s v="ON"/>
    <d v="2018-09-02T00:00:00"/>
    <s v="Avg of 4 NM Projects"/>
    <x v="9"/>
    <n v="50.69"/>
  </r>
  <r>
    <x v="0"/>
    <n v="2"/>
    <n v="2"/>
    <s v="ON"/>
    <d v="2018-09-02T00:00:00"/>
    <s v="Avg of 4 NM Projects"/>
    <x v="10"/>
    <n v="66.685000000000002"/>
  </r>
  <r>
    <x v="0"/>
    <n v="2"/>
    <n v="2"/>
    <s v="ON"/>
    <d v="2018-09-02T00:00:00"/>
    <s v="Avg of 4 NM Projects"/>
    <x v="11"/>
    <n v="75.009999999999991"/>
  </r>
  <r>
    <x v="0"/>
    <n v="2"/>
    <n v="2"/>
    <s v="ON"/>
    <d v="2018-09-02T00:00:00"/>
    <s v="Avg of 4 NM Projects"/>
    <x v="12"/>
    <n v="68.099999999999994"/>
  </r>
  <r>
    <x v="0"/>
    <n v="2"/>
    <n v="2"/>
    <s v="ON"/>
    <d v="2018-09-02T00:00:00"/>
    <s v="Avg of 4 NM Projects"/>
    <x v="13"/>
    <n v="40.954999999999998"/>
  </r>
  <r>
    <x v="0"/>
    <n v="2"/>
    <n v="2"/>
    <s v="ON"/>
    <d v="2018-09-02T00:00:00"/>
    <s v="Avg of 4 NM Projects"/>
    <x v="14"/>
    <n v="34.82"/>
  </r>
  <r>
    <x v="0"/>
    <n v="2"/>
    <n v="2"/>
    <s v="ON"/>
    <d v="2018-09-02T00:00:00"/>
    <s v="Avg of 4 NM Projects"/>
    <x v="15"/>
    <n v="33.29"/>
  </r>
  <r>
    <x v="0"/>
    <n v="2"/>
    <n v="2"/>
    <s v="ON"/>
    <d v="2018-09-02T00:00:00"/>
    <s v="Avg of 4 NM Projects"/>
    <x v="16"/>
    <n v="34.809999999999995"/>
  </r>
  <r>
    <x v="0"/>
    <n v="2"/>
    <n v="2"/>
    <s v="ON"/>
    <d v="2018-09-02T00:00:00"/>
    <s v="Avg of 4 NM Projects"/>
    <x v="17"/>
    <n v="18.695"/>
  </r>
  <r>
    <x v="0"/>
    <n v="2"/>
    <n v="2"/>
    <s v="ON"/>
    <d v="2018-09-02T00:00:00"/>
    <s v="Avg of 4 NM Projects"/>
    <x v="18"/>
    <n v="6.4050000000000002"/>
  </r>
  <r>
    <x v="0"/>
    <n v="2"/>
    <n v="2"/>
    <s v="ON"/>
    <d v="2018-09-02T00:00:00"/>
    <s v="Avg of 4 NM Projects"/>
    <x v="19"/>
    <n v="0.26"/>
  </r>
  <r>
    <x v="0"/>
    <n v="2"/>
    <n v="2"/>
    <s v="ON"/>
    <d v="2018-09-02T00:00:00"/>
    <s v="Avg of 4 NM Projects"/>
    <x v="20"/>
    <n v="-0.13"/>
  </r>
  <r>
    <x v="0"/>
    <n v="2"/>
    <n v="2"/>
    <s v="ON"/>
    <d v="2018-09-02T00:00:00"/>
    <s v="Avg of 4 NM Projects"/>
    <x v="21"/>
    <n v="0"/>
  </r>
  <r>
    <x v="0"/>
    <n v="2"/>
    <n v="2"/>
    <s v="ON"/>
    <d v="2018-09-02T00:00:00"/>
    <s v="Avg of 4 NM Projects"/>
    <x v="22"/>
    <n v="-0.26"/>
  </r>
  <r>
    <x v="0"/>
    <n v="2"/>
    <n v="2"/>
    <s v="OFF"/>
    <d v="2018-09-02T00:00:00"/>
    <s v="Avg of 4 NM Projects"/>
    <x v="23"/>
    <n v="-0.26"/>
  </r>
  <r>
    <x v="0"/>
    <n v="3"/>
    <n v="3"/>
    <s v="OFF"/>
    <d v="2018-09-03T00:00:00"/>
    <s v="Avg of 4 NM Projects"/>
    <x v="0"/>
    <n v="-0.13"/>
  </r>
  <r>
    <x v="0"/>
    <n v="3"/>
    <n v="3"/>
    <s v="OFF"/>
    <d v="2018-09-03T00:00:00"/>
    <s v="Avg of 4 NM Projects"/>
    <x v="1"/>
    <n v="0"/>
  </r>
  <r>
    <x v="0"/>
    <n v="3"/>
    <n v="3"/>
    <s v="OFF"/>
    <d v="2018-09-03T00:00:00"/>
    <s v="Avg of 4 NM Projects"/>
    <x v="2"/>
    <n v="-0.13"/>
  </r>
  <r>
    <x v="0"/>
    <n v="3"/>
    <n v="3"/>
    <s v="OFF"/>
    <d v="2018-09-03T00:00:00"/>
    <s v="Avg of 4 NM Projects"/>
    <x v="3"/>
    <n v="0"/>
  </r>
  <r>
    <x v="0"/>
    <n v="3"/>
    <n v="3"/>
    <s v="OFF"/>
    <d v="2018-09-03T00:00:00"/>
    <s v="Avg of 4 NM Projects"/>
    <x v="4"/>
    <n v="-0.13"/>
  </r>
  <r>
    <x v="0"/>
    <n v="3"/>
    <n v="3"/>
    <s v="OFF"/>
    <d v="2018-09-03T00:00:00"/>
    <s v="Avg of 4 NM Projects"/>
    <x v="5"/>
    <n v="0"/>
  </r>
  <r>
    <x v="0"/>
    <n v="3"/>
    <n v="3"/>
    <s v="OFF"/>
    <d v="2018-09-03T00:00:00"/>
    <s v="Avg of 4 NM Projects"/>
    <x v="6"/>
    <n v="0.89500000000000002"/>
  </r>
  <r>
    <x v="0"/>
    <n v="3"/>
    <n v="3"/>
    <s v="ON"/>
    <d v="2018-09-03T00:00:00"/>
    <s v="Avg of 4 NM Projects"/>
    <x v="7"/>
    <n v="12.29"/>
  </r>
  <r>
    <x v="0"/>
    <n v="3"/>
    <n v="3"/>
    <s v="ON"/>
    <d v="2018-09-03T00:00:00"/>
    <s v="Avg of 4 NM Projects"/>
    <x v="8"/>
    <n v="44.03"/>
  </r>
  <r>
    <x v="0"/>
    <n v="3"/>
    <n v="3"/>
    <s v="ON"/>
    <d v="2018-09-03T00:00:00"/>
    <s v="Avg of 4 NM Projects"/>
    <x v="9"/>
    <n v="80.39"/>
  </r>
  <r>
    <x v="0"/>
    <n v="3"/>
    <n v="3"/>
    <s v="ON"/>
    <d v="2018-09-03T00:00:00"/>
    <s v="Avg of 4 NM Projects"/>
    <x v="10"/>
    <n v="109.18"/>
  </r>
  <r>
    <x v="0"/>
    <n v="3"/>
    <n v="3"/>
    <s v="ON"/>
    <d v="2018-09-03T00:00:00"/>
    <s v="Avg of 4 NM Projects"/>
    <x v="11"/>
    <n v="118.14999999999999"/>
  </r>
  <r>
    <x v="0"/>
    <n v="3"/>
    <n v="3"/>
    <s v="ON"/>
    <d v="2018-09-03T00:00:00"/>
    <s v="Avg of 4 NM Projects"/>
    <x v="12"/>
    <n v="96.25"/>
  </r>
  <r>
    <x v="0"/>
    <n v="3"/>
    <n v="3"/>
    <s v="ON"/>
    <d v="2018-09-03T00:00:00"/>
    <s v="Avg of 4 NM Projects"/>
    <x v="13"/>
    <n v="95.62"/>
  </r>
  <r>
    <x v="0"/>
    <n v="3"/>
    <n v="3"/>
    <s v="ON"/>
    <d v="2018-09-03T00:00:00"/>
    <s v="Avg of 4 NM Projects"/>
    <x v="14"/>
    <n v="71.424999999999997"/>
  </r>
  <r>
    <x v="0"/>
    <n v="3"/>
    <n v="3"/>
    <s v="ON"/>
    <d v="2018-09-03T00:00:00"/>
    <s v="Avg of 4 NM Projects"/>
    <x v="15"/>
    <n v="54.53"/>
  </r>
  <r>
    <x v="0"/>
    <n v="3"/>
    <n v="3"/>
    <s v="ON"/>
    <d v="2018-09-03T00:00:00"/>
    <s v="Avg of 4 NM Projects"/>
    <x v="16"/>
    <n v="53.120000000000005"/>
  </r>
  <r>
    <x v="0"/>
    <n v="3"/>
    <n v="3"/>
    <s v="ON"/>
    <d v="2018-09-03T00:00:00"/>
    <s v="Avg of 4 NM Projects"/>
    <x v="17"/>
    <n v="33.664999999999999"/>
  </r>
  <r>
    <x v="0"/>
    <n v="3"/>
    <n v="3"/>
    <s v="ON"/>
    <d v="2018-09-03T00:00:00"/>
    <s v="Avg of 4 NM Projects"/>
    <x v="18"/>
    <n v="8.07"/>
  </r>
  <r>
    <x v="0"/>
    <n v="3"/>
    <n v="3"/>
    <s v="ON"/>
    <d v="2018-09-03T00:00:00"/>
    <s v="Avg of 4 NM Projects"/>
    <x v="19"/>
    <n v="0"/>
  </r>
  <r>
    <x v="0"/>
    <n v="3"/>
    <n v="3"/>
    <s v="ON"/>
    <d v="2018-09-03T00:00:00"/>
    <s v="Avg of 4 NM Projects"/>
    <x v="20"/>
    <n v="0"/>
  </r>
  <r>
    <x v="0"/>
    <n v="3"/>
    <n v="3"/>
    <s v="ON"/>
    <d v="2018-09-03T00:00:00"/>
    <s v="Avg of 4 NM Projects"/>
    <x v="21"/>
    <n v="-0.39"/>
  </r>
  <r>
    <x v="0"/>
    <n v="3"/>
    <n v="3"/>
    <s v="ON"/>
    <d v="2018-09-03T00:00:00"/>
    <s v="Avg of 4 NM Projects"/>
    <x v="22"/>
    <n v="0"/>
  </r>
  <r>
    <x v="0"/>
    <n v="3"/>
    <n v="3"/>
    <s v="OFF"/>
    <d v="2018-09-03T00:00:00"/>
    <s v="Avg of 4 NM Projects"/>
    <x v="23"/>
    <n v="0"/>
  </r>
  <r>
    <x v="0"/>
    <n v="4"/>
    <n v="4"/>
    <s v="OFF"/>
    <d v="2018-09-04T00:00:00"/>
    <s v="Avg of 4 NM Projects"/>
    <x v="0"/>
    <n v="0"/>
  </r>
  <r>
    <x v="0"/>
    <n v="4"/>
    <n v="4"/>
    <s v="OFF"/>
    <d v="2018-09-04T00:00:00"/>
    <s v="Avg of 4 NM Projects"/>
    <x v="1"/>
    <n v="-0.26"/>
  </r>
  <r>
    <x v="0"/>
    <n v="4"/>
    <n v="4"/>
    <s v="OFF"/>
    <d v="2018-09-04T00:00:00"/>
    <s v="Avg of 4 NM Projects"/>
    <x v="2"/>
    <n v="0"/>
  </r>
  <r>
    <x v="0"/>
    <n v="4"/>
    <n v="4"/>
    <s v="OFF"/>
    <d v="2018-09-04T00:00:00"/>
    <s v="Avg of 4 NM Projects"/>
    <x v="3"/>
    <n v="-0.13"/>
  </r>
  <r>
    <x v="0"/>
    <n v="4"/>
    <n v="4"/>
    <s v="OFF"/>
    <d v="2018-09-04T00:00:00"/>
    <s v="Avg of 4 NM Projects"/>
    <x v="4"/>
    <n v="-0.39"/>
  </r>
  <r>
    <x v="0"/>
    <n v="4"/>
    <n v="4"/>
    <s v="OFF"/>
    <d v="2018-09-04T00:00:00"/>
    <s v="Avg of 4 NM Projects"/>
    <x v="5"/>
    <n v="0"/>
  </r>
  <r>
    <x v="0"/>
    <n v="4"/>
    <n v="4"/>
    <s v="OFF"/>
    <d v="2018-09-04T00:00:00"/>
    <s v="Avg of 4 NM Projects"/>
    <x v="6"/>
    <n v="0.64"/>
  </r>
  <r>
    <x v="0"/>
    <n v="4"/>
    <n v="4"/>
    <s v="ON"/>
    <d v="2018-09-04T00:00:00"/>
    <s v="Avg of 4 NM Projects"/>
    <x v="7"/>
    <n v="10.879999999999999"/>
  </r>
  <r>
    <x v="0"/>
    <n v="4"/>
    <n v="4"/>
    <s v="ON"/>
    <d v="2018-09-04T00:00:00"/>
    <s v="Avg of 4 NM Projects"/>
    <x v="8"/>
    <n v="40.32"/>
  </r>
  <r>
    <x v="0"/>
    <n v="4"/>
    <n v="4"/>
    <s v="ON"/>
    <d v="2018-09-04T00:00:00"/>
    <s v="Avg of 4 NM Projects"/>
    <x v="9"/>
    <n v="60.664999999999999"/>
  </r>
  <r>
    <x v="0"/>
    <n v="4"/>
    <n v="4"/>
    <s v="ON"/>
    <d v="2018-09-04T00:00:00"/>
    <s v="Avg of 4 NM Projects"/>
    <x v="10"/>
    <n v="70.655000000000001"/>
  </r>
  <r>
    <x v="0"/>
    <n v="4"/>
    <n v="4"/>
    <s v="ON"/>
    <d v="2018-09-04T00:00:00"/>
    <s v="Avg of 4 NM Projects"/>
    <x v="11"/>
    <n v="113.405"/>
  </r>
  <r>
    <x v="0"/>
    <n v="4"/>
    <n v="4"/>
    <s v="ON"/>
    <d v="2018-09-04T00:00:00"/>
    <s v="Avg of 4 NM Projects"/>
    <x v="12"/>
    <n v="120.45"/>
  </r>
  <r>
    <x v="0"/>
    <n v="4"/>
    <n v="4"/>
    <s v="ON"/>
    <d v="2018-09-04T00:00:00"/>
    <s v="Avg of 4 NM Projects"/>
    <x v="13"/>
    <n v="115.84"/>
  </r>
  <r>
    <x v="0"/>
    <n v="4"/>
    <n v="4"/>
    <s v="ON"/>
    <d v="2018-09-04T00:00:00"/>
    <s v="Avg of 4 NM Projects"/>
    <x v="14"/>
    <n v="104.19"/>
  </r>
  <r>
    <x v="0"/>
    <n v="4"/>
    <n v="4"/>
    <s v="ON"/>
    <d v="2018-09-04T00:00:00"/>
    <s v="Avg of 4 NM Projects"/>
    <x v="15"/>
    <n v="88.83"/>
  </r>
  <r>
    <x v="0"/>
    <n v="4"/>
    <n v="4"/>
    <s v="ON"/>
    <d v="2018-09-04T00:00:00"/>
    <s v="Avg of 4 NM Projects"/>
    <x v="16"/>
    <n v="50.815000000000005"/>
  </r>
  <r>
    <x v="0"/>
    <n v="4"/>
    <n v="4"/>
    <s v="ON"/>
    <d v="2018-09-04T00:00:00"/>
    <s v="Avg of 4 NM Projects"/>
    <x v="17"/>
    <n v="37.244999999999997"/>
  </r>
  <r>
    <x v="0"/>
    <n v="4"/>
    <n v="4"/>
    <s v="ON"/>
    <d v="2018-09-04T00:00:00"/>
    <s v="Avg of 4 NM Projects"/>
    <x v="18"/>
    <n v="8.83"/>
  </r>
  <r>
    <x v="0"/>
    <n v="4"/>
    <n v="4"/>
    <s v="ON"/>
    <d v="2018-09-04T00:00:00"/>
    <s v="Avg of 4 NM Projects"/>
    <x v="19"/>
    <n v="0"/>
  </r>
  <r>
    <x v="0"/>
    <n v="4"/>
    <n v="4"/>
    <s v="ON"/>
    <d v="2018-09-04T00:00:00"/>
    <s v="Avg of 4 NM Projects"/>
    <x v="20"/>
    <n v="0"/>
  </r>
  <r>
    <x v="0"/>
    <n v="4"/>
    <n v="4"/>
    <s v="ON"/>
    <d v="2018-09-04T00:00:00"/>
    <s v="Avg of 4 NM Projects"/>
    <x v="21"/>
    <n v="0"/>
  </r>
  <r>
    <x v="0"/>
    <n v="4"/>
    <n v="4"/>
    <s v="ON"/>
    <d v="2018-09-04T00:00:00"/>
    <s v="Avg of 4 NM Projects"/>
    <x v="22"/>
    <n v="-0.13"/>
  </r>
  <r>
    <x v="0"/>
    <n v="4"/>
    <n v="4"/>
    <s v="OFF"/>
    <d v="2018-09-04T00:00:00"/>
    <s v="Avg of 4 NM Projects"/>
    <x v="23"/>
    <n v="-0.26"/>
  </r>
  <r>
    <x v="0"/>
    <n v="5"/>
    <n v="5"/>
    <s v="OFF"/>
    <d v="2018-09-05T00:00:00"/>
    <s v="Avg of 4 NM Projects"/>
    <x v="0"/>
    <n v="0"/>
  </r>
  <r>
    <x v="0"/>
    <n v="5"/>
    <n v="5"/>
    <s v="OFF"/>
    <d v="2018-09-05T00:00:00"/>
    <s v="Avg of 4 NM Projects"/>
    <x v="1"/>
    <n v="-0.13"/>
  </r>
  <r>
    <x v="0"/>
    <n v="5"/>
    <n v="5"/>
    <s v="OFF"/>
    <d v="2018-09-05T00:00:00"/>
    <s v="Avg of 4 NM Projects"/>
    <x v="2"/>
    <n v="0"/>
  </r>
  <r>
    <x v="0"/>
    <n v="5"/>
    <n v="5"/>
    <s v="OFF"/>
    <d v="2018-09-05T00:00:00"/>
    <s v="Avg of 4 NM Projects"/>
    <x v="3"/>
    <n v="-0.13"/>
  </r>
  <r>
    <x v="0"/>
    <n v="5"/>
    <n v="5"/>
    <s v="OFF"/>
    <d v="2018-09-05T00:00:00"/>
    <s v="Avg of 4 NM Projects"/>
    <x v="4"/>
    <n v="0"/>
  </r>
  <r>
    <x v="0"/>
    <n v="5"/>
    <n v="5"/>
    <s v="OFF"/>
    <d v="2018-09-05T00:00:00"/>
    <s v="Avg of 4 NM Projects"/>
    <x v="5"/>
    <n v="-0.13"/>
  </r>
  <r>
    <x v="0"/>
    <n v="5"/>
    <n v="5"/>
    <s v="OFF"/>
    <d v="2018-09-05T00:00:00"/>
    <s v="Avg of 4 NM Projects"/>
    <x v="6"/>
    <n v="0.255"/>
  </r>
  <r>
    <x v="0"/>
    <n v="5"/>
    <n v="5"/>
    <s v="ON"/>
    <d v="2018-09-05T00:00:00"/>
    <s v="Avg of 4 NM Projects"/>
    <x v="7"/>
    <n v="13.18"/>
  </r>
  <r>
    <x v="0"/>
    <n v="5"/>
    <n v="5"/>
    <s v="ON"/>
    <d v="2018-09-05T00:00:00"/>
    <s v="Avg of 4 NM Projects"/>
    <x v="8"/>
    <n v="47.36"/>
  </r>
  <r>
    <x v="0"/>
    <n v="5"/>
    <n v="5"/>
    <s v="ON"/>
    <d v="2018-09-05T00:00:00"/>
    <s v="Avg of 4 NM Projects"/>
    <x v="9"/>
    <n v="83.710000000000008"/>
  </r>
  <r>
    <x v="0"/>
    <n v="5"/>
    <n v="5"/>
    <s v="ON"/>
    <d v="2018-09-05T00:00:00"/>
    <s v="Avg of 4 NM Projects"/>
    <x v="10"/>
    <n v="124.54999999999998"/>
  </r>
  <r>
    <x v="0"/>
    <n v="5"/>
    <n v="5"/>
    <s v="ON"/>
    <d v="2018-09-05T00:00:00"/>
    <s v="Avg of 4 NM Projects"/>
    <x v="11"/>
    <n v="133.88999999999999"/>
  </r>
  <r>
    <x v="0"/>
    <n v="5"/>
    <n v="5"/>
    <s v="ON"/>
    <d v="2018-09-05T00:00:00"/>
    <s v="Avg of 4 NM Projects"/>
    <x v="12"/>
    <n v="137.345"/>
  </r>
  <r>
    <x v="0"/>
    <n v="5"/>
    <n v="5"/>
    <s v="ON"/>
    <d v="2018-09-05T00:00:00"/>
    <s v="Avg of 4 NM Projects"/>
    <x v="13"/>
    <n v="131.96"/>
  </r>
  <r>
    <x v="0"/>
    <n v="5"/>
    <n v="5"/>
    <s v="ON"/>
    <d v="2018-09-05T00:00:00"/>
    <s v="Avg of 4 NM Projects"/>
    <x v="14"/>
    <n v="122.87999999999998"/>
  </r>
  <r>
    <x v="0"/>
    <n v="5"/>
    <n v="5"/>
    <s v="ON"/>
    <d v="2018-09-05T00:00:00"/>
    <s v="Avg of 4 NM Projects"/>
    <x v="15"/>
    <n v="104.71"/>
  </r>
  <r>
    <x v="0"/>
    <n v="5"/>
    <n v="5"/>
    <s v="ON"/>
    <d v="2018-09-05T00:00:00"/>
    <s v="Avg of 4 NM Projects"/>
    <x v="16"/>
    <n v="80.899999999999991"/>
  </r>
  <r>
    <x v="0"/>
    <n v="5"/>
    <n v="5"/>
    <s v="ON"/>
    <d v="2018-09-05T00:00:00"/>
    <s v="Avg of 4 NM Projects"/>
    <x v="17"/>
    <n v="45.824999999999996"/>
  </r>
  <r>
    <x v="0"/>
    <n v="5"/>
    <n v="5"/>
    <s v="ON"/>
    <d v="2018-09-05T00:00:00"/>
    <s v="Avg of 4 NM Projects"/>
    <x v="18"/>
    <n v="11.399999999999999"/>
  </r>
  <r>
    <x v="0"/>
    <n v="5"/>
    <n v="5"/>
    <s v="ON"/>
    <d v="2018-09-05T00:00:00"/>
    <s v="Avg of 4 NM Projects"/>
    <x v="19"/>
    <n v="0.13"/>
  </r>
  <r>
    <x v="0"/>
    <n v="5"/>
    <n v="5"/>
    <s v="ON"/>
    <d v="2018-09-05T00:00:00"/>
    <s v="Avg of 4 NM Projects"/>
    <x v="20"/>
    <n v="-0.26"/>
  </r>
  <r>
    <x v="0"/>
    <n v="5"/>
    <n v="5"/>
    <s v="ON"/>
    <d v="2018-09-05T00:00:00"/>
    <s v="Avg of 4 NM Projects"/>
    <x v="21"/>
    <n v="-0.13"/>
  </r>
  <r>
    <x v="0"/>
    <n v="5"/>
    <n v="5"/>
    <s v="ON"/>
    <d v="2018-09-05T00:00:00"/>
    <s v="Avg of 4 NM Projects"/>
    <x v="22"/>
    <n v="-0.13"/>
  </r>
  <r>
    <x v="0"/>
    <n v="5"/>
    <n v="5"/>
    <s v="OFF"/>
    <d v="2018-09-05T00:00:00"/>
    <s v="Avg of 4 NM Projects"/>
    <x v="23"/>
    <n v="-0.13"/>
  </r>
  <r>
    <x v="0"/>
    <n v="6"/>
    <n v="6"/>
    <s v="OFF"/>
    <d v="2018-09-06T00:00:00"/>
    <s v="Avg of 4 NM Projects"/>
    <x v="0"/>
    <n v="-0.26"/>
  </r>
  <r>
    <x v="0"/>
    <n v="6"/>
    <n v="6"/>
    <s v="OFF"/>
    <d v="2018-09-06T00:00:00"/>
    <s v="Avg of 4 NM Projects"/>
    <x v="1"/>
    <n v="0"/>
  </r>
  <r>
    <x v="0"/>
    <n v="6"/>
    <n v="6"/>
    <s v="OFF"/>
    <d v="2018-09-06T00:00:00"/>
    <s v="Avg of 4 NM Projects"/>
    <x v="2"/>
    <n v="0"/>
  </r>
  <r>
    <x v="0"/>
    <n v="6"/>
    <n v="6"/>
    <s v="OFF"/>
    <d v="2018-09-06T00:00:00"/>
    <s v="Avg of 4 NM Projects"/>
    <x v="3"/>
    <n v="-0.13"/>
  </r>
  <r>
    <x v="0"/>
    <n v="6"/>
    <n v="6"/>
    <s v="OFF"/>
    <d v="2018-09-06T00:00:00"/>
    <s v="Avg of 4 NM Projects"/>
    <x v="4"/>
    <n v="0"/>
  </r>
  <r>
    <x v="0"/>
    <n v="6"/>
    <n v="6"/>
    <s v="OFF"/>
    <d v="2018-09-06T00:00:00"/>
    <s v="Avg of 4 NM Projects"/>
    <x v="5"/>
    <n v="-0.13"/>
  </r>
  <r>
    <x v="0"/>
    <n v="6"/>
    <n v="6"/>
    <s v="OFF"/>
    <d v="2018-09-06T00:00:00"/>
    <s v="Avg of 4 NM Projects"/>
    <x v="6"/>
    <n v="0.38500000000000001"/>
  </r>
  <r>
    <x v="0"/>
    <n v="6"/>
    <n v="6"/>
    <s v="ON"/>
    <d v="2018-09-06T00:00:00"/>
    <s v="Avg of 4 NM Projects"/>
    <x v="7"/>
    <n v="7.2999999999999989"/>
  </r>
  <r>
    <x v="0"/>
    <n v="6"/>
    <n v="6"/>
    <s v="ON"/>
    <d v="2018-09-06T00:00:00"/>
    <s v="Avg of 4 NM Projects"/>
    <x v="8"/>
    <n v="19.974999999999998"/>
  </r>
  <r>
    <x v="0"/>
    <n v="6"/>
    <n v="6"/>
    <s v="ON"/>
    <d v="2018-09-06T00:00:00"/>
    <s v="Avg of 4 NM Projects"/>
    <x v="9"/>
    <n v="54.53"/>
  </r>
  <r>
    <x v="0"/>
    <n v="6"/>
    <n v="6"/>
    <s v="ON"/>
    <d v="2018-09-06T00:00:00"/>
    <s v="Avg of 4 NM Projects"/>
    <x v="10"/>
    <n v="82.05"/>
  </r>
  <r>
    <x v="0"/>
    <n v="6"/>
    <n v="6"/>
    <s v="ON"/>
    <d v="2018-09-06T00:00:00"/>
    <s v="Avg of 4 NM Projects"/>
    <x v="11"/>
    <n v="88.57"/>
  </r>
  <r>
    <x v="0"/>
    <n v="6"/>
    <n v="6"/>
    <s v="ON"/>
    <d v="2018-09-06T00:00:00"/>
    <s v="Avg of 4 NM Projects"/>
    <x v="12"/>
    <n v="99.84"/>
  </r>
  <r>
    <x v="0"/>
    <n v="6"/>
    <n v="6"/>
    <s v="ON"/>
    <d v="2018-09-06T00:00:00"/>
    <s v="Avg of 4 NM Projects"/>
    <x v="13"/>
    <n v="105.09"/>
  </r>
  <r>
    <x v="0"/>
    <n v="6"/>
    <n v="6"/>
    <s v="ON"/>
    <d v="2018-09-06T00:00:00"/>
    <s v="Avg of 4 NM Projects"/>
    <x v="14"/>
    <n v="95.360000000000014"/>
  </r>
  <r>
    <x v="0"/>
    <n v="6"/>
    <n v="6"/>
    <s v="ON"/>
    <d v="2018-09-06T00:00:00"/>
    <s v="Avg of 4 NM Projects"/>
    <x v="15"/>
    <n v="86.4"/>
  </r>
  <r>
    <x v="0"/>
    <n v="6"/>
    <n v="6"/>
    <s v="ON"/>
    <d v="2018-09-06T00:00:00"/>
    <s v="Avg of 4 NM Projects"/>
    <x v="16"/>
    <n v="59.785000000000004"/>
  </r>
  <r>
    <x v="0"/>
    <n v="6"/>
    <n v="6"/>
    <s v="ON"/>
    <d v="2018-09-06T00:00:00"/>
    <s v="Avg of 4 NM Projects"/>
    <x v="17"/>
    <n v="31.105000000000004"/>
  </r>
  <r>
    <x v="0"/>
    <n v="6"/>
    <n v="6"/>
    <s v="ON"/>
    <d v="2018-09-06T00:00:00"/>
    <s v="Avg of 4 NM Projects"/>
    <x v="18"/>
    <n v="10.24"/>
  </r>
  <r>
    <x v="0"/>
    <n v="6"/>
    <n v="6"/>
    <s v="ON"/>
    <d v="2018-09-06T00:00:00"/>
    <s v="Avg of 4 NM Projects"/>
    <x v="19"/>
    <n v="0"/>
  </r>
  <r>
    <x v="0"/>
    <n v="6"/>
    <n v="6"/>
    <s v="ON"/>
    <d v="2018-09-06T00:00:00"/>
    <s v="Avg of 4 NM Projects"/>
    <x v="20"/>
    <n v="0"/>
  </r>
  <r>
    <x v="0"/>
    <n v="6"/>
    <n v="6"/>
    <s v="ON"/>
    <d v="2018-09-06T00:00:00"/>
    <s v="Avg of 4 NM Projects"/>
    <x v="21"/>
    <n v="0"/>
  </r>
  <r>
    <x v="0"/>
    <n v="6"/>
    <n v="6"/>
    <s v="ON"/>
    <d v="2018-09-06T00:00:00"/>
    <s v="Avg of 4 NM Projects"/>
    <x v="22"/>
    <n v="-0.13"/>
  </r>
  <r>
    <x v="0"/>
    <n v="6"/>
    <n v="6"/>
    <s v="OFF"/>
    <d v="2018-09-06T00:00:00"/>
    <s v="Avg of 4 NM Projects"/>
    <x v="23"/>
    <n v="-0.13"/>
  </r>
  <r>
    <x v="0"/>
    <n v="7"/>
    <n v="7"/>
    <s v="OFF"/>
    <d v="2018-09-07T00:00:00"/>
    <s v="Avg of 4 NM Projects"/>
    <x v="0"/>
    <n v="0"/>
  </r>
  <r>
    <x v="0"/>
    <n v="7"/>
    <n v="7"/>
    <s v="OFF"/>
    <d v="2018-09-07T00:00:00"/>
    <s v="Avg of 4 NM Projects"/>
    <x v="1"/>
    <n v="0"/>
  </r>
  <r>
    <x v="0"/>
    <n v="7"/>
    <n v="7"/>
    <s v="OFF"/>
    <d v="2018-09-07T00:00:00"/>
    <s v="Avg of 4 NM Projects"/>
    <x v="2"/>
    <n v="-0.13"/>
  </r>
  <r>
    <x v="0"/>
    <n v="7"/>
    <n v="7"/>
    <s v="OFF"/>
    <d v="2018-09-07T00:00:00"/>
    <s v="Avg of 4 NM Projects"/>
    <x v="3"/>
    <n v="-0.13"/>
  </r>
  <r>
    <x v="0"/>
    <n v="7"/>
    <n v="7"/>
    <s v="OFF"/>
    <d v="2018-09-07T00:00:00"/>
    <s v="Avg of 4 NM Projects"/>
    <x v="4"/>
    <n v="0"/>
  </r>
  <r>
    <x v="0"/>
    <n v="7"/>
    <n v="7"/>
    <s v="OFF"/>
    <d v="2018-09-07T00:00:00"/>
    <s v="Avg of 4 NM Projects"/>
    <x v="5"/>
    <n v="-0.26"/>
  </r>
  <r>
    <x v="0"/>
    <n v="7"/>
    <n v="7"/>
    <s v="OFF"/>
    <d v="2018-09-07T00:00:00"/>
    <s v="Avg of 4 NM Projects"/>
    <x v="6"/>
    <n v="0.76500000000000001"/>
  </r>
  <r>
    <x v="0"/>
    <n v="7"/>
    <n v="7"/>
    <s v="OFF"/>
    <d v="2018-09-07T00:00:00"/>
    <s v="Avg of 4 NM Projects"/>
    <x v="7"/>
    <n v="10.115000000000002"/>
  </r>
  <r>
    <x v="0"/>
    <n v="7"/>
    <n v="7"/>
    <s v="OFF"/>
    <d v="2018-09-07T00:00:00"/>
    <s v="Avg of 4 NM Projects"/>
    <x v="8"/>
    <n v="39.809999999999995"/>
  </r>
  <r>
    <x v="0"/>
    <n v="7"/>
    <n v="7"/>
    <s v="OFF"/>
    <d v="2018-09-07T00:00:00"/>
    <s v="Avg of 4 NM Projects"/>
    <x v="9"/>
    <n v="95.61"/>
  </r>
  <r>
    <x v="0"/>
    <n v="7"/>
    <n v="7"/>
    <s v="OFF"/>
    <d v="2018-09-07T00:00:00"/>
    <s v="Avg of 4 NM Projects"/>
    <x v="10"/>
    <n v="129.03"/>
  </r>
  <r>
    <x v="0"/>
    <n v="7"/>
    <n v="7"/>
    <s v="OFF"/>
    <d v="2018-09-07T00:00:00"/>
    <s v="Avg of 4 NM Projects"/>
    <x v="11"/>
    <n v="122.11500000000001"/>
  </r>
  <r>
    <x v="0"/>
    <n v="7"/>
    <n v="7"/>
    <s v="OFF"/>
    <d v="2018-09-07T00:00:00"/>
    <s v="Avg of 4 NM Projects"/>
    <x v="12"/>
    <n v="137.6"/>
  </r>
  <r>
    <x v="0"/>
    <n v="7"/>
    <n v="7"/>
    <s v="OFF"/>
    <d v="2018-09-07T00:00:00"/>
    <s v="Avg of 4 NM Projects"/>
    <x v="13"/>
    <n v="119.93"/>
  </r>
  <r>
    <x v="0"/>
    <n v="7"/>
    <n v="7"/>
    <s v="OFF"/>
    <d v="2018-09-07T00:00:00"/>
    <s v="Avg of 4 NM Projects"/>
    <x v="14"/>
    <n v="89.984999999999999"/>
  </r>
  <r>
    <x v="0"/>
    <n v="7"/>
    <n v="7"/>
    <s v="OFF"/>
    <d v="2018-09-07T00:00:00"/>
    <s v="Avg of 4 NM Projects"/>
    <x v="15"/>
    <n v="66.430000000000007"/>
  </r>
  <r>
    <x v="0"/>
    <n v="7"/>
    <n v="7"/>
    <s v="OFF"/>
    <d v="2018-09-07T00:00:00"/>
    <s v="Avg of 4 NM Projects"/>
    <x v="16"/>
    <n v="49.795000000000002"/>
  </r>
  <r>
    <x v="0"/>
    <n v="7"/>
    <n v="7"/>
    <s v="OFF"/>
    <d v="2018-09-07T00:00:00"/>
    <s v="Avg of 4 NM Projects"/>
    <x v="17"/>
    <n v="27.130000000000003"/>
  </r>
  <r>
    <x v="0"/>
    <n v="7"/>
    <n v="7"/>
    <s v="OFF"/>
    <d v="2018-09-07T00:00:00"/>
    <s v="Avg of 4 NM Projects"/>
    <x v="18"/>
    <n v="6.7799999999999994"/>
  </r>
  <r>
    <x v="0"/>
    <n v="7"/>
    <n v="7"/>
    <s v="OFF"/>
    <d v="2018-09-07T00:00:00"/>
    <s v="Avg of 4 NM Projects"/>
    <x v="19"/>
    <n v="-0.26"/>
  </r>
  <r>
    <x v="0"/>
    <n v="7"/>
    <n v="7"/>
    <s v="OFF"/>
    <d v="2018-09-07T00:00:00"/>
    <s v="Avg of 4 NM Projects"/>
    <x v="20"/>
    <n v="-0.13"/>
  </r>
  <r>
    <x v="0"/>
    <n v="7"/>
    <n v="7"/>
    <s v="OFF"/>
    <d v="2018-09-07T00:00:00"/>
    <s v="Avg of 4 NM Projects"/>
    <x v="21"/>
    <n v="-0.13"/>
  </r>
  <r>
    <x v="0"/>
    <n v="7"/>
    <n v="7"/>
    <s v="OFF"/>
    <d v="2018-09-07T00:00:00"/>
    <s v="Avg of 4 NM Projects"/>
    <x v="22"/>
    <n v="0"/>
  </r>
  <r>
    <x v="0"/>
    <n v="7"/>
    <n v="7"/>
    <s v="OFF"/>
    <d v="2018-09-07T00:00:00"/>
    <s v="Avg of 4 NM Projects"/>
    <x v="23"/>
    <n v="-0.13"/>
  </r>
  <r>
    <x v="0"/>
    <n v="8"/>
    <n v="1"/>
    <s v="OFF"/>
    <d v="2018-09-08T00:00:00"/>
    <s v="Avg of 4 NM Projects"/>
    <x v="0"/>
    <n v="-0.13"/>
  </r>
  <r>
    <x v="0"/>
    <n v="8"/>
    <n v="1"/>
    <s v="OFF"/>
    <d v="2018-09-08T00:00:00"/>
    <s v="Avg of 4 NM Projects"/>
    <x v="1"/>
    <n v="0"/>
  </r>
  <r>
    <x v="0"/>
    <n v="8"/>
    <n v="1"/>
    <s v="OFF"/>
    <d v="2018-09-08T00:00:00"/>
    <s v="Avg of 4 NM Projects"/>
    <x v="2"/>
    <n v="0"/>
  </r>
  <r>
    <x v="0"/>
    <n v="8"/>
    <n v="1"/>
    <s v="OFF"/>
    <d v="2018-09-08T00:00:00"/>
    <s v="Avg of 4 NM Projects"/>
    <x v="3"/>
    <n v="0"/>
  </r>
  <r>
    <x v="0"/>
    <n v="8"/>
    <n v="1"/>
    <s v="OFF"/>
    <d v="2018-09-08T00:00:00"/>
    <s v="Avg of 4 NM Projects"/>
    <x v="4"/>
    <n v="-0.39"/>
  </r>
  <r>
    <x v="0"/>
    <n v="8"/>
    <n v="1"/>
    <s v="OFF"/>
    <d v="2018-09-08T00:00:00"/>
    <s v="Avg of 4 NM Projects"/>
    <x v="5"/>
    <n v="0"/>
  </r>
  <r>
    <x v="0"/>
    <n v="8"/>
    <n v="1"/>
    <s v="OFF"/>
    <d v="2018-09-08T00:00:00"/>
    <s v="Avg of 4 NM Projects"/>
    <x v="6"/>
    <n v="0.38500000000000001"/>
  </r>
  <r>
    <x v="0"/>
    <n v="8"/>
    <n v="1"/>
    <s v="OFF"/>
    <d v="2018-09-08T00:00:00"/>
    <s v="Avg of 4 NM Projects"/>
    <x v="7"/>
    <n v="16.244999999999997"/>
  </r>
  <r>
    <x v="0"/>
    <n v="8"/>
    <n v="1"/>
    <s v="OFF"/>
    <d v="2018-09-08T00:00:00"/>
    <s v="Avg of 4 NM Projects"/>
    <x v="8"/>
    <n v="51.45"/>
  </r>
  <r>
    <x v="0"/>
    <n v="8"/>
    <n v="1"/>
    <s v="OFF"/>
    <d v="2018-09-08T00:00:00"/>
    <s v="Avg of 4 NM Projects"/>
    <x v="9"/>
    <n v="84.859999999999985"/>
  </r>
  <r>
    <x v="0"/>
    <n v="8"/>
    <n v="1"/>
    <s v="OFF"/>
    <d v="2018-09-08T00:00:00"/>
    <s v="Avg of 4 NM Projects"/>
    <x v="10"/>
    <n v="88.965000000000003"/>
  </r>
  <r>
    <x v="0"/>
    <n v="8"/>
    <n v="1"/>
    <s v="OFF"/>
    <d v="2018-09-08T00:00:00"/>
    <s v="Avg of 4 NM Projects"/>
    <x v="11"/>
    <n v="100.355"/>
  </r>
  <r>
    <x v="0"/>
    <n v="8"/>
    <n v="1"/>
    <s v="OFF"/>
    <d v="2018-09-08T00:00:00"/>
    <s v="Avg of 4 NM Projects"/>
    <x v="12"/>
    <n v="108.66999999999999"/>
  </r>
  <r>
    <x v="0"/>
    <n v="8"/>
    <n v="1"/>
    <s v="OFF"/>
    <d v="2018-09-08T00:00:00"/>
    <s v="Avg of 4 NM Projects"/>
    <x v="13"/>
    <n v="115.71000000000001"/>
  </r>
  <r>
    <x v="0"/>
    <n v="8"/>
    <n v="1"/>
    <s v="OFF"/>
    <d v="2018-09-08T00:00:00"/>
    <s v="Avg of 4 NM Projects"/>
    <x v="14"/>
    <n v="103.17000000000002"/>
  </r>
  <r>
    <x v="0"/>
    <n v="8"/>
    <n v="1"/>
    <s v="OFF"/>
    <d v="2018-09-08T00:00:00"/>
    <s v="Avg of 4 NM Projects"/>
    <x v="15"/>
    <n v="91.525000000000006"/>
  </r>
  <r>
    <x v="0"/>
    <n v="8"/>
    <n v="1"/>
    <s v="OFF"/>
    <d v="2018-09-08T00:00:00"/>
    <s v="Avg of 4 NM Projects"/>
    <x v="16"/>
    <n v="69.24499999999999"/>
  </r>
  <r>
    <x v="0"/>
    <n v="8"/>
    <n v="1"/>
    <s v="OFF"/>
    <d v="2018-09-08T00:00:00"/>
    <s v="Avg of 4 NM Projects"/>
    <x v="17"/>
    <n v="38.914999999999999"/>
  </r>
  <r>
    <x v="0"/>
    <n v="8"/>
    <n v="1"/>
    <s v="OFF"/>
    <d v="2018-09-08T00:00:00"/>
    <s v="Avg of 4 NM Projects"/>
    <x v="18"/>
    <n v="11.52"/>
  </r>
  <r>
    <x v="0"/>
    <n v="8"/>
    <n v="1"/>
    <s v="OFF"/>
    <d v="2018-09-08T00:00:00"/>
    <s v="Avg of 4 NM Projects"/>
    <x v="19"/>
    <n v="0"/>
  </r>
  <r>
    <x v="0"/>
    <n v="8"/>
    <n v="1"/>
    <s v="OFF"/>
    <d v="2018-09-08T00:00:00"/>
    <s v="Avg of 4 NM Projects"/>
    <x v="20"/>
    <n v="0"/>
  </r>
  <r>
    <x v="0"/>
    <n v="8"/>
    <n v="1"/>
    <s v="OFF"/>
    <d v="2018-09-08T00:00:00"/>
    <s v="Avg of 4 NM Projects"/>
    <x v="21"/>
    <n v="-0.39"/>
  </r>
  <r>
    <x v="0"/>
    <n v="8"/>
    <n v="1"/>
    <s v="OFF"/>
    <d v="2018-09-08T00:00:00"/>
    <s v="Avg of 4 NM Projects"/>
    <x v="22"/>
    <n v="0"/>
  </r>
  <r>
    <x v="0"/>
    <n v="8"/>
    <n v="1"/>
    <s v="OFF"/>
    <d v="2018-09-08T00:00:00"/>
    <s v="Avg of 4 NM Projects"/>
    <x v="23"/>
    <n v="-0.26"/>
  </r>
  <r>
    <x v="0"/>
    <n v="9"/>
    <n v="2"/>
    <s v="OFF"/>
    <d v="2018-09-09T00:00:00"/>
    <s v="Avg of 4 NM Projects"/>
    <x v="0"/>
    <n v="0"/>
  </r>
  <r>
    <x v="0"/>
    <n v="9"/>
    <n v="2"/>
    <s v="OFF"/>
    <d v="2018-09-09T00:00:00"/>
    <s v="Avg of 4 NM Projects"/>
    <x v="1"/>
    <n v="-0.13"/>
  </r>
  <r>
    <x v="0"/>
    <n v="9"/>
    <n v="2"/>
    <s v="OFF"/>
    <d v="2018-09-09T00:00:00"/>
    <s v="Avg of 4 NM Projects"/>
    <x v="2"/>
    <n v="0"/>
  </r>
  <r>
    <x v="0"/>
    <n v="9"/>
    <n v="2"/>
    <s v="OFF"/>
    <d v="2018-09-09T00:00:00"/>
    <s v="Avg of 4 NM Projects"/>
    <x v="3"/>
    <n v="-0.13"/>
  </r>
  <r>
    <x v="0"/>
    <n v="9"/>
    <n v="2"/>
    <s v="OFF"/>
    <d v="2018-09-09T00:00:00"/>
    <s v="Avg of 4 NM Projects"/>
    <x v="4"/>
    <n v="-0.13"/>
  </r>
  <r>
    <x v="0"/>
    <n v="9"/>
    <n v="2"/>
    <s v="OFF"/>
    <d v="2018-09-09T00:00:00"/>
    <s v="Avg of 4 NM Projects"/>
    <x v="5"/>
    <n v="0"/>
  </r>
  <r>
    <x v="0"/>
    <n v="9"/>
    <n v="2"/>
    <s v="OFF"/>
    <d v="2018-09-09T00:00:00"/>
    <s v="Avg of 4 NM Projects"/>
    <x v="6"/>
    <n v="0.52"/>
  </r>
  <r>
    <x v="0"/>
    <n v="9"/>
    <n v="2"/>
    <s v="ON"/>
    <d v="2018-09-09T00:00:00"/>
    <s v="Avg of 4 NM Projects"/>
    <x v="7"/>
    <n v="18.560000000000002"/>
  </r>
  <r>
    <x v="0"/>
    <n v="9"/>
    <n v="2"/>
    <s v="ON"/>
    <d v="2018-09-09T00:00:00"/>
    <s v="Avg of 4 NM Projects"/>
    <x v="8"/>
    <n v="58.875"/>
  </r>
  <r>
    <x v="0"/>
    <n v="9"/>
    <n v="2"/>
    <s v="ON"/>
    <d v="2018-09-09T00:00:00"/>
    <s v="Avg of 4 NM Projects"/>
    <x v="9"/>
    <n v="87.674999999999997"/>
  </r>
  <r>
    <x v="0"/>
    <n v="9"/>
    <n v="2"/>
    <s v="ON"/>
    <d v="2018-09-09T00:00:00"/>
    <s v="Avg of 4 NM Projects"/>
    <x v="10"/>
    <n v="98.050000000000011"/>
  </r>
  <r>
    <x v="0"/>
    <n v="9"/>
    <n v="2"/>
    <s v="ON"/>
    <d v="2018-09-09T00:00:00"/>
    <s v="Avg of 4 NM Projects"/>
    <x v="11"/>
    <n v="109.30999999999999"/>
  </r>
  <r>
    <x v="0"/>
    <n v="9"/>
    <n v="2"/>
    <s v="ON"/>
    <d v="2018-09-09T00:00:00"/>
    <s v="Avg of 4 NM Projects"/>
    <x v="12"/>
    <n v="113.41"/>
  </r>
  <r>
    <x v="0"/>
    <n v="9"/>
    <n v="2"/>
    <s v="ON"/>
    <d v="2018-09-09T00:00:00"/>
    <s v="Avg of 4 NM Projects"/>
    <x v="13"/>
    <n v="115.07499999999999"/>
  </r>
  <r>
    <x v="0"/>
    <n v="9"/>
    <n v="2"/>
    <s v="ON"/>
    <d v="2018-09-09T00:00:00"/>
    <s v="Avg of 4 NM Projects"/>
    <x v="14"/>
    <n v="100.48499999999999"/>
  </r>
  <r>
    <x v="0"/>
    <n v="9"/>
    <n v="2"/>
    <s v="ON"/>
    <d v="2018-09-09T00:00:00"/>
    <s v="Avg of 4 NM Projects"/>
    <x v="15"/>
    <n v="86.53"/>
  </r>
  <r>
    <x v="0"/>
    <n v="9"/>
    <n v="2"/>
    <s v="ON"/>
    <d v="2018-09-09T00:00:00"/>
    <s v="Avg of 4 NM Projects"/>
    <x v="16"/>
    <n v="58.12"/>
  </r>
  <r>
    <x v="0"/>
    <n v="9"/>
    <n v="2"/>
    <s v="ON"/>
    <d v="2018-09-09T00:00:00"/>
    <s v="Avg of 4 NM Projects"/>
    <x v="17"/>
    <n v="25.855"/>
  </r>
  <r>
    <x v="0"/>
    <n v="9"/>
    <n v="2"/>
    <s v="ON"/>
    <d v="2018-09-09T00:00:00"/>
    <s v="Avg of 4 NM Projects"/>
    <x v="18"/>
    <n v="8.07"/>
  </r>
  <r>
    <x v="0"/>
    <n v="9"/>
    <n v="2"/>
    <s v="ON"/>
    <d v="2018-09-09T00:00:00"/>
    <s v="Avg of 4 NM Projects"/>
    <x v="19"/>
    <n v="0"/>
  </r>
  <r>
    <x v="0"/>
    <n v="9"/>
    <n v="2"/>
    <s v="ON"/>
    <d v="2018-09-09T00:00:00"/>
    <s v="Avg of 4 NM Projects"/>
    <x v="20"/>
    <n v="0"/>
  </r>
  <r>
    <x v="0"/>
    <n v="9"/>
    <n v="2"/>
    <s v="ON"/>
    <d v="2018-09-09T00:00:00"/>
    <s v="Avg of 4 NM Projects"/>
    <x v="21"/>
    <n v="-0.13"/>
  </r>
  <r>
    <x v="0"/>
    <n v="9"/>
    <n v="2"/>
    <s v="ON"/>
    <d v="2018-09-09T00:00:00"/>
    <s v="Avg of 4 NM Projects"/>
    <x v="22"/>
    <n v="-0.13"/>
  </r>
  <r>
    <x v="0"/>
    <n v="9"/>
    <n v="2"/>
    <s v="OFF"/>
    <d v="2018-09-09T00:00:00"/>
    <s v="Avg of 4 NM Projects"/>
    <x v="23"/>
    <n v="-0.26"/>
  </r>
  <r>
    <x v="0"/>
    <n v="10"/>
    <n v="3"/>
    <s v="OFF"/>
    <d v="2018-09-10T00:00:00"/>
    <s v="Avg of 4 NM Projects"/>
    <x v="0"/>
    <n v="0"/>
  </r>
  <r>
    <x v="0"/>
    <n v="10"/>
    <n v="3"/>
    <s v="OFF"/>
    <d v="2018-09-10T00:00:00"/>
    <s v="Avg of 4 NM Projects"/>
    <x v="1"/>
    <n v="-0.13"/>
  </r>
  <r>
    <x v="0"/>
    <n v="10"/>
    <n v="3"/>
    <s v="OFF"/>
    <d v="2018-09-10T00:00:00"/>
    <s v="Avg of 4 NM Projects"/>
    <x v="2"/>
    <n v="-0.26"/>
  </r>
  <r>
    <x v="0"/>
    <n v="10"/>
    <n v="3"/>
    <s v="OFF"/>
    <d v="2018-09-10T00:00:00"/>
    <s v="Avg of 4 NM Projects"/>
    <x v="3"/>
    <n v="0"/>
  </r>
  <r>
    <x v="0"/>
    <n v="10"/>
    <n v="3"/>
    <s v="OFF"/>
    <d v="2018-09-10T00:00:00"/>
    <s v="Avg of 4 NM Projects"/>
    <x v="4"/>
    <n v="-0.13"/>
  </r>
  <r>
    <x v="0"/>
    <n v="10"/>
    <n v="3"/>
    <s v="OFF"/>
    <d v="2018-09-10T00:00:00"/>
    <s v="Avg of 4 NM Projects"/>
    <x v="5"/>
    <n v="-0.13"/>
  </r>
  <r>
    <x v="0"/>
    <n v="10"/>
    <n v="3"/>
    <s v="OFF"/>
    <d v="2018-09-10T00:00:00"/>
    <s v="Avg of 4 NM Projects"/>
    <x v="6"/>
    <n v="0.65"/>
  </r>
  <r>
    <x v="0"/>
    <n v="10"/>
    <n v="3"/>
    <s v="ON"/>
    <d v="2018-09-10T00:00:00"/>
    <s v="Avg of 4 NM Projects"/>
    <x v="7"/>
    <n v="15.364999999999998"/>
  </r>
  <r>
    <x v="0"/>
    <n v="10"/>
    <n v="3"/>
    <s v="ON"/>
    <d v="2018-09-10T00:00:00"/>
    <s v="Avg of 4 NM Projects"/>
    <x v="8"/>
    <n v="41.725000000000001"/>
  </r>
  <r>
    <x v="0"/>
    <n v="10"/>
    <n v="3"/>
    <s v="ON"/>
    <d v="2018-09-10T00:00:00"/>
    <s v="Avg of 4 NM Projects"/>
    <x v="9"/>
    <n v="67.704999999999998"/>
  </r>
  <r>
    <x v="0"/>
    <n v="10"/>
    <n v="3"/>
    <s v="ON"/>
    <d v="2018-09-10T00:00:00"/>
    <s v="Avg of 4 NM Projects"/>
    <x v="10"/>
    <n v="83.45"/>
  </r>
  <r>
    <x v="0"/>
    <n v="10"/>
    <n v="3"/>
    <s v="ON"/>
    <d v="2018-09-10T00:00:00"/>
    <s v="Avg of 4 NM Projects"/>
    <x v="11"/>
    <n v="96.004999999999995"/>
  </r>
  <r>
    <x v="0"/>
    <n v="10"/>
    <n v="3"/>
    <s v="ON"/>
    <d v="2018-09-10T00:00:00"/>
    <s v="Avg of 4 NM Projects"/>
    <x v="12"/>
    <n v="94.465000000000003"/>
  </r>
  <r>
    <x v="0"/>
    <n v="10"/>
    <n v="3"/>
    <s v="ON"/>
    <d v="2018-09-10T00:00:00"/>
    <s v="Avg of 4 NM Projects"/>
    <x v="13"/>
    <n v="86.914999999999992"/>
  </r>
  <r>
    <x v="0"/>
    <n v="10"/>
    <n v="3"/>
    <s v="ON"/>
    <d v="2018-09-10T00:00:00"/>
    <s v="Avg of 4 NM Projects"/>
    <x v="14"/>
    <n v="57.34"/>
  </r>
  <r>
    <x v="0"/>
    <n v="10"/>
    <n v="3"/>
    <s v="ON"/>
    <d v="2018-09-10T00:00:00"/>
    <s v="Avg of 4 NM Projects"/>
    <x v="15"/>
    <n v="37.119999999999997"/>
  </r>
  <r>
    <x v="0"/>
    <n v="10"/>
    <n v="3"/>
    <s v="ON"/>
    <d v="2018-09-10T00:00:00"/>
    <s v="Avg of 4 NM Projects"/>
    <x v="16"/>
    <n v="18.429999999999996"/>
  </r>
  <r>
    <x v="0"/>
    <n v="10"/>
    <n v="3"/>
    <s v="ON"/>
    <d v="2018-09-10T00:00:00"/>
    <s v="Avg of 4 NM Projects"/>
    <x v="17"/>
    <n v="8.83"/>
  </r>
  <r>
    <x v="0"/>
    <n v="10"/>
    <n v="3"/>
    <s v="ON"/>
    <d v="2018-09-10T00:00:00"/>
    <s v="Avg of 4 NM Projects"/>
    <x v="18"/>
    <n v="1.41"/>
  </r>
  <r>
    <x v="0"/>
    <n v="10"/>
    <n v="3"/>
    <s v="ON"/>
    <d v="2018-09-10T00:00:00"/>
    <s v="Avg of 4 NM Projects"/>
    <x v="19"/>
    <n v="-0.13"/>
  </r>
  <r>
    <x v="0"/>
    <n v="10"/>
    <n v="3"/>
    <s v="ON"/>
    <d v="2018-09-10T00:00:00"/>
    <s v="Avg of 4 NM Projects"/>
    <x v="20"/>
    <n v="-0.13"/>
  </r>
  <r>
    <x v="0"/>
    <n v="10"/>
    <n v="3"/>
    <s v="ON"/>
    <d v="2018-09-10T00:00:00"/>
    <s v="Avg of 4 NM Projects"/>
    <x v="21"/>
    <n v="0"/>
  </r>
  <r>
    <x v="0"/>
    <n v="10"/>
    <n v="3"/>
    <s v="ON"/>
    <d v="2018-09-10T00:00:00"/>
    <s v="Avg of 4 NM Projects"/>
    <x v="22"/>
    <n v="0"/>
  </r>
  <r>
    <x v="0"/>
    <n v="10"/>
    <n v="3"/>
    <s v="OFF"/>
    <d v="2018-09-10T00:00:00"/>
    <s v="Avg of 4 NM Projects"/>
    <x v="23"/>
    <n v="-0.13"/>
  </r>
  <r>
    <x v="0"/>
    <n v="11"/>
    <n v="4"/>
    <s v="OFF"/>
    <d v="2018-09-11T00:00:00"/>
    <s v="Avg of 4 NM Projects"/>
    <x v="0"/>
    <n v="-0.26"/>
  </r>
  <r>
    <x v="0"/>
    <n v="11"/>
    <n v="4"/>
    <s v="OFF"/>
    <d v="2018-09-11T00:00:00"/>
    <s v="Avg of 4 NM Projects"/>
    <x v="1"/>
    <n v="-0.13"/>
  </r>
  <r>
    <x v="0"/>
    <n v="11"/>
    <n v="4"/>
    <s v="OFF"/>
    <d v="2018-09-11T00:00:00"/>
    <s v="Avg of 4 NM Projects"/>
    <x v="2"/>
    <n v="0"/>
  </r>
  <r>
    <x v="0"/>
    <n v="11"/>
    <n v="4"/>
    <s v="OFF"/>
    <d v="2018-09-11T00:00:00"/>
    <s v="Avg of 4 NM Projects"/>
    <x v="3"/>
    <n v="0"/>
  </r>
  <r>
    <x v="0"/>
    <n v="11"/>
    <n v="4"/>
    <s v="OFF"/>
    <d v="2018-09-11T00:00:00"/>
    <s v="Avg of 4 NM Projects"/>
    <x v="4"/>
    <n v="-0.13"/>
  </r>
  <r>
    <x v="0"/>
    <n v="11"/>
    <n v="4"/>
    <s v="OFF"/>
    <d v="2018-09-11T00:00:00"/>
    <s v="Avg of 4 NM Projects"/>
    <x v="5"/>
    <n v="0"/>
  </r>
  <r>
    <x v="0"/>
    <n v="11"/>
    <n v="4"/>
    <s v="OFF"/>
    <d v="2018-09-11T00:00:00"/>
    <s v="Avg of 4 NM Projects"/>
    <x v="6"/>
    <n v="-0.26"/>
  </r>
  <r>
    <x v="0"/>
    <n v="11"/>
    <n v="4"/>
    <s v="ON"/>
    <d v="2018-09-11T00:00:00"/>
    <s v="Avg of 4 NM Projects"/>
    <x v="7"/>
    <n v="3.4549999999999996"/>
  </r>
  <r>
    <x v="0"/>
    <n v="11"/>
    <n v="4"/>
    <s v="ON"/>
    <d v="2018-09-11T00:00:00"/>
    <s v="Avg of 4 NM Projects"/>
    <x v="8"/>
    <n v="12.804999999999998"/>
  </r>
  <r>
    <x v="0"/>
    <n v="11"/>
    <n v="4"/>
    <s v="ON"/>
    <d v="2018-09-11T00:00:00"/>
    <s v="Avg of 4 NM Projects"/>
    <x v="9"/>
    <n v="20.475000000000001"/>
  </r>
  <r>
    <x v="0"/>
    <n v="11"/>
    <n v="4"/>
    <s v="ON"/>
    <d v="2018-09-11T00:00:00"/>
    <s v="Avg of 4 NM Projects"/>
    <x v="10"/>
    <n v="25.984999999999999"/>
  </r>
  <r>
    <x v="0"/>
    <n v="11"/>
    <n v="4"/>
    <s v="ON"/>
    <d v="2018-09-11T00:00:00"/>
    <s v="Avg of 4 NM Projects"/>
    <x v="11"/>
    <n v="50.554999999999993"/>
  </r>
  <r>
    <x v="0"/>
    <n v="11"/>
    <n v="4"/>
    <s v="ON"/>
    <d v="2018-09-11T00:00:00"/>
    <s v="Avg of 4 NM Projects"/>
    <x v="12"/>
    <n v="65.665000000000006"/>
  </r>
  <r>
    <x v="0"/>
    <n v="11"/>
    <n v="4"/>
    <s v="ON"/>
    <d v="2018-09-11T00:00:00"/>
    <s v="Avg of 4 NM Projects"/>
    <x v="13"/>
    <n v="73.724999999999994"/>
  </r>
  <r>
    <x v="0"/>
    <n v="11"/>
    <n v="4"/>
    <s v="ON"/>
    <d v="2018-09-11T00:00:00"/>
    <s v="Avg of 4 NM Projects"/>
    <x v="14"/>
    <n v="60.16"/>
  </r>
  <r>
    <x v="0"/>
    <n v="11"/>
    <n v="4"/>
    <s v="ON"/>
    <d v="2018-09-11T00:00:00"/>
    <s v="Avg of 4 NM Projects"/>
    <x v="15"/>
    <n v="38.524999999999999"/>
  </r>
  <r>
    <x v="0"/>
    <n v="11"/>
    <n v="4"/>
    <s v="ON"/>
    <d v="2018-09-11T00:00:00"/>
    <s v="Avg of 4 NM Projects"/>
    <x v="16"/>
    <n v="39.17"/>
  </r>
  <r>
    <x v="0"/>
    <n v="11"/>
    <n v="4"/>
    <s v="ON"/>
    <d v="2018-09-11T00:00:00"/>
    <s v="Avg of 4 NM Projects"/>
    <x v="17"/>
    <n v="23.560000000000002"/>
  </r>
  <r>
    <x v="0"/>
    <n v="11"/>
    <n v="4"/>
    <s v="ON"/>
    <d v="2018-09-11T00:00:00"/>
    <s v="Avg of 4 NM Projects"/>
    <x v="18"/>
    <n v="4.7350000000000003"/>
  </r>
  <r>
    <x v="0"/>
    <n v="11"/>
    <n v="4"/>
    <s v="ON"/>
    <d v="2018-09-11T00:00:00"/>
    <s v="Avg of 4 NM Projects"/>
    <x v="19"/>
    <n v="-0.26"/>
  </r>
  <r>
    <x v="0"/>
    <n v="11"/>
    <n v="4"/>
    <s v="ON"/>
    <d v="2018-09-11T00:00:00"/>
    <s v="Avg of 4 NM Projects"/>
    <x v="20"/>
    <n v="0"/>
  </r>
  <r>
    <x v="0"/>
    <n v="11"/>
    <n v="4"/>
    <s v="ON"/>
    <d v="2018-09-11T00:00:00"/>
    <s v="Avg of 4 NM Projects"/>
    <x v="21"/>
    <n v="-0.13"/>
  </r>
  <r>
    <x v="0"/>
    <n v="11"/>
    <n v="4"/>
    <s v="ON"/>
    <d v="2018-09-11T00:00:00"/>
    <s v="Avg of 4 NM Projects"/>
    <x v="22"/>
    <n v="0"/>
  </r>
  <r>
    <x v="0"/>
    <n v="11"/>
    <n v="4"/>
    <s v="OFF"/>
    <d v="2018-09-11T00:00:00"/>
    <s v="Avg of 4 NM Projects"/>
    <x v="23"/>
    <n v="-0.26"/>
  </r>
  <r>
    <x v="0"/>
    <n v="12"/>
    <n v="5"/>
    <s v="OFF"/>
    <d v="2018-09-12T00:00:00"/>
    <s v="Avg of 4 NM Projects"/>
    <x v="0"/>
    <n v="0"/>
  </r>
  <r>
    <x v="0"/>
    <n v="12"/>
    <n v="5"/>
    <s v="OFF"/>
    <d v="2018-09-12T00:00:00"/>
    <s v="Avg of 4 NM Projects"/>
    <x v="1"/>
    <n v="0"/>
  </r>
  <r>
    <x v="0"/>
    <n v="12"/>
    <n v="5"/>
    <s v="OFF"/>
    <d v="2018-09-12T00:00:00"/>
    <s v="Avg of 4 NM Projects"/>
    <x v="2"/>
    <n v="0"/>
  </r>
  <r>
    <x v="0"/>
    <n v="12"/>
    <n v="5"/>
    <s v="OFF"/>
    <d v="2018-09-12T00:00:00"/>
    <s v="Avg of 4 NM Projects"/>
    <x v="3"/>
    <n v="-0.13"/>
  </r>
  <r>
    <x v="0"/>
    <n v="12"/>
    <n v="5"/>
    <s v="OFF"/>
    <d v="2018-09-12T00:00:00"/>
    <s v="Avg of 4 NM Projects"/>
    <x v="4"/>
    <n v="-0.26"/>
  </r>
  <r>
    <x v="0"/>
    <n v="12"/>
    <n v="5"/>
    <s v="OFF"/>
    <d v="2018-09-12T00:00:00"/>
    <s v="Avg of 4 NM Projects"/>
    <x v="5"/>
    <n v="-0.13"/>
  </r>
  <r>
    <x v="0"/>
    <n v="12"/>
    <n v="5"/>
    <s v="OFF"/>
    <d v="2018-09-12T00:00:00"/>
    <s v="Avg of 4 NM Projects"/>
    <x v="6"/>
    <n v="0"/>
  </r>
  <r>
    <x v="0"/>
    <n v="12"/>
    <n v="5"/>
    <s v="ON"/>
    <d v="2018-09-12T00:00:00"/>
    <s v="Avg of 4 NM Projects"/>
    <x v="7"/>
    <n v="7.0349999999999993"/>
  </r>
  <r>
    <x v="0"/>
    <n v="12"/>
    <n v="5"/>
    <s v="ON"/>
    <d v="2018-09-12T00:00:00"/>
    <s v="Avg of 4 NM Projects"/>
    <x v="8"/>
    <n v="31.615000000000002"/>
  </r>
  <r>
    <x v="0"/>
    <n v="12"/>
    <n v="5"/>
    <s v="ON"/>
    <d v="2018-09-12T00:00:00"/>
    <s v="Avg of 4 NM Projects"/>
    <x v="9"/>
    <n v="79.615000000000009"/>
  </r>
  <r>
    <x v="0"/>
    <n v="12"/>
    <n v="5"/>
    <s v="ON"/>
    <d v="2018-09-12T00:00:00"/>
    <s v="Avg of 4 NM Projects"/>
    <x v="10"/>
    <n v="89.344999999999999"/>
  </r>
  <r>
    <x v="0"/>
    <n v="12"/>
    <n v="5"/>
    <s v="ON"/>
    <d v="2018-09-12T00:00:00"/>
    <s v="Avg of 4 NM Projects"/>
    <x v="11"/>
    <n v="79.61"/>
  </r>
  <r>
    <x v="0"/>
    <n v="12"/>
    <n v="5"/>
    <s v="ON"/>
    <d v="2018-09-12T00:00:00"/>
    <s v="Avg of 4 NM Projects"/>
    <x v="12"/>
    <n v="95.105000000000004"/>
  </r>
  <r>
    <x v="0"/>
    <n v="12"/>
    <n v="5"/>
    <s v="ON"/>
    <d v="2018-09-12T00:00:00"/>
    <s v="Avg of 4 NM Projects"/>
    <x v="13"/>
    <n v="87.81"/>
  </r>
  <r>
    <x v="0"/>
    <n v="12"/>
    <n v="5"/>
    <s v="ON"/>
    <d v="2018-09-12T00:00:00"/>
    <s v="Avg of 4 NM Projects"/>
    <x v="14"/>
    <n v="86.14"/>
  </r>
  <r>
    <x v="0"/>
    <n v="12"/>
    <n v="5"/>
    <s v="ON"/>
    <d v="2018-09-12T00:00:00"/>
    <s v="Avg of 4 NM Projects"/>
    <x v="15"/>
    <n v="68.215000000000003"/>
  </r>
  <r>
    <x v="0"/>
    <n v="12"/>
    <n v="5"/>
    <s v="ON"/>
    <d v="2018-09-12T00:00:00"/>
    <s v="Avg of 4 NM Projects"/>
    <x v="16"/>
    <n v="43.774999999999999"/>
  </r>
  <r>
    <x v="0"/>
    <n v="12"/>
    <n v="5"/>
    <s v="ON"/>
    <d v="2018-09-12T00:00:00"/>
    <s v="Avg of 4 NM Projects"/>
    <x v="17"/>
    <n v="25.089999999999996"/>
  </r>
  <r>
    <x v="0"/>
    <n v="12"/>
    <n v="5"/>
    <s v="ON"/>
    <d v="2018-09-12T00:00:00"/>
    <s v="Avg of 4 NM Projects"/>
    <x v="18"/>
    <n v="6.02"/>
  </r>
  <r>
    <x v="0"/>
    <n v="12"/>
    <n v="5"/>
    <s v="ON"/>
    <d v="2018-09-12T00:00:00"/>
    <s v="Avg of 4 NM Projects"/>
    <x v="19"/>
    <n v="-0.13"/>
  </r>
  <r>
    <x v="0"/>
    <n v="12"/>
    <n v="5"/>
    <s v="ON"/>
    <d v="2018-09-12T00:00:00"/>
    <s v="Avg of 4 NM Projects"/>
    <x v="20"/>
    <n v="0"/>
  </r>
  <r>
    <x v="0"/>
    <n v="12"/>
    <n v="5"/>
    <s v="ON"/>
    <d v="2018-09-12T00:00:00"/>
    <s v="Avg of 4 NM Projects"/>
    <x v="21"/>
    <n v="-0.13"/>
  </r>
  <r>
    <x v="0"/>
    <n v="12"/>
    <n v="5"/>
    <s v="ON"/>
    <d v="2018-09-12T00:00:00"/>
    <s v="Avg of 4 NM Projects"/>
    <x v="22"/>
    <n v="-0.13"/>
  </r>
  <r>
    <x v="0"/>
    <n v="12"/>
    <n v="5"/>
    <s v="OFF"/>
    <d v="2018-09-12T00:00:00"/>
    <s v="Avg of 4 NM Projects"/>
    <x v="23"/>
    <n v="0"/>
  </r>
  <r>
    <x v="0"/>
    <n v="13"/>
    <n v="6"/>
    <s v="OFF"/>
    <d v="2018-09-13T00:00:00"/>
    <s v="Avg of 4 NM Projects"/>
    <x v="0"/>
    <n v="-0.13"/>
  </r>
  <r>
    <x v="0"/>
    <n v="13"/>
    <n v="6"/>
    <s v="OFF"/>
    <d v="2018-09-13T00:00:00"/>
    <s v="Avg of 4 NM Projects"/>
    <x v="1"/>
    <n v="0"/>
  </r>
  <r>
    <x v="0"/>
    <n v="13"/>
    <n v="6"/>
    <s v="OFF"/>
    <d v="2018-09-13T00:00:00"/>
    <s v="Avg of 4 NM Projects"/>
    <x v="2"/>
    <n v="0"/>
  </r>
  <r>
    <x v="0"/>
    <n v="13"/>
    <n v="6"/>
    <s v="OFF"/>
    <d v="2018-09-13T00:00:00"/>
    <s v="Avg of 4 NM Projects"/>
    <x v="3"/>
    <n v="-0.13"/>
  </r>
  <r>
    <x v="0"/>
    <n v="13"/>
    <n v="6"/>
    <s v="OFF"/>
    <d v="2018-09-13T00:00:00"/>
    <s v="Avg of 4 NM Projects"/>
    <x v="4"/>
    <n v="-0.26"/>
  </r>
  <r>
    <x v="0"/>
    <n v="13"/>
    <n v="6"/>
    <s v="OFF"/>
    <d v="2018-09-13T00:00:00"/>
    <s v="Avg of 4 NM Projects"/>
    <x v="5"/>
    <n v="-0.26"/>
  </r>
  <r>
    <x v="0"/>
    <n v="13"/>
    <n v="6"/>
    <s v="OFF"/>
    <d v="2018-09-13T00:00:00"/>
    <s v="Avg of 4 NM Projects"/>
    <x v="6"/>
    <n v="0.64"/>
  </r>
  <r>
    <x v="0"/>
    <n v="13"/>
    <n v="6"/>
    <s v="ON"/>
    <d v="2018-09-13T00:00:00"/>
    <s v="Avg of 4 NM Projects"/>
    <x v="7"/>
    <n v="15.875"/>
  </r>
  <r>
    <x v="0"/>
    <n v="13"/>
    <n v="6"/>
    <s v="ON"/>
    <d v="2018-09-13T00:00:00"/>
    <s v="Avg of 4 NM Projects"/>
    <x v="8"/>
    <n v="48.129999999999995"/>
  </r>
  <r>
    <x v="0"/>
    <n v="13"/>
    <n v="6"/>
    <s v="ON"/>
    <d v="2018-09-13T00:00:00"/>
    <s v="Avg of 4 NM Projects"/>
    <x v="9"/>
    <n v="84.350000000000009"/>
  </r>
  <r>
    <x v="0"/>
    <n v="13"/>
    <n v="6"/>
    <s v="ON"/>
    <d v="2018-09-13T00:00:00"/>
    <s v="Avg of 4 NM Projects"/>
    <x v="10"/>
    <n v="122.10999999999999"/>
  </r>
  <r>
    <x v="0"/>
    <n v="13"/>
    <n v="6"/>
    <s v="ON"/>
    <d v="2018-09-13T00:00:00"/>
    <s v="Avg of 4 NM Projects"/>
    <x v="11"/>
    <n v="140.80000000000001"/>
  </r>
  <r>
    <x v="0"/>
    <n v="13"/>
    <n v="6"/>
    <s v="ON"/>
    <d v="2018-09-13T00:00:00"/>
    <s v="Avg of 4 NM Projects"/>
    <x v="12"/>
    <n v="143.23000000000002"/>
  </r>
  <r>
    <x v="0"/>
    <n v="13"/>
    <n v="6"/>
    <s v="ON"/>
    <d v="2018-09-13T00:00:00"/>
    <s v="Avg of 4 NM Projects"/>
    <x v="13"/>
    <n v="137.72999999999999"/>
  </r>
  <r>
    <x v="0"/>
    <n v="13"/>
    <n v="6"/>
    <s v="ON"/>
    <d v="2018-09-13T00:00:00"/>
    <s v="Avg of 4 NM Projects"/>
    <x v="14"/>
    <n v="127.22999999999999"/>
  </r>
  <r>
    <x v="0"/>
    <n v="13"/>
    <n v="6"/>
    <s v="ON"/>
    <d v="2018-09-13T00:00:00"/>
    <s v="Avg of 4 NM Projects"/>
    <x v="15"/>
    <n v="105.99"/>
  </r>
  <r>
    <x v="0"/>
    <n v="13"/>
    <n v="6"/>
    <s v="ON"/>
    <d v="2018-09-13T00:00:00"/>
    <s v="Avg of 4 NM Projects"/>
    <x v="16"/>
    <n v="75.644999999999996"/>
  </r>
  <r>
    <x v="0"/>
    <n v="13"/>
    <n v="6"/>
    <s v="ON"/>
    <d v="2018-09-13T00:00:00"/>
    <s v="Avg of 4 NM Projects"/>
    <x v="17"/>
    <n v="44.16"/>
  </r>
  <r>
    <x v="0"/>
    <n v="13"/>
    <n v="6"/>
    <s v="ON"/>
    <d v="2018-09-13T00:00:00"/>
    <s v="Avg of 4 NM Projects"/>
    <x v="18"/>
    <n v="8.19"/>
  </r>
  <r>
    <x v="0"/>
    <n v="13"/>
    <n v="6"/>
    <s v="ON"/>
    <d v="2018-09-13T00:00:00"/>
    <s v="Avg of 4 NM Projects"/>
    <x v="19"/>
    <n v="0"/>
  </r>
  <r>
    <x v="0"/>
    <n v="13"/>
    <n v="6"/>
    <s v="ON"/>
    <d v="2018-09-13T00:00:00"/>
    <s v="Avg of 4 NM Projects"/>
    <x v="20"/>
    <n v="-0.13"/>
  </r>
  <r>
    <x v="0"/>
    <n v="13"/>
    <n v="6"/>
    <s v="ON"/>
    <d v="2018-09-13T00:00:00"/>
    <s v="Avg of 4 NM Projects"/>
    <x v="21"/>
    <n v="0"/>
  </r>
  <r>
    <x v="0"/>
    <n v="13"/>
    <n v="6"/>
    <s v="ON"/>
    <d v="2018-09-13T00:00:00"/>
    <s v="Avg of 4 NM Projects"/>
    <x v="22"/>
    <n v="-0.26"/>
  </r>
  <r>
    <x v="0"/>
    <n v="13"/>
    <n v="6"/>
    <s v="OFF"/>
    <d v="2018-09-13T00:00:00"/>
    <s v="Avg of 4 NM Projects"/>
    <x v="23"/>
    <n v="-0.26"/>
  </r>
  <r>
    <x v="0"/>
    <n v="14"/>
    <n v="7"/>
    <s v="OFF"/>
    <d v="2018-09-14T00:00:00"/>
    <s v="Avg of 4 NM Projects"/>
    <x v="0"/>
    <n v="0"/>
  </r>
  <r>
    <x v="0"/>
    <n v="14"/>
    <n v="7"/>
    <s v="OFF"/>
    <d v="2018-09-14T00:00:00"/>
    <s v="Avg of 4 NM Projects"/>
    <x v="1"/>
    <n v="0"/>
  </r>
  <r>
    <x v="0"/>
    <n v="14"/>
    <n v="7"/>
    <s v="OFF"/>
    <d v="2018-09-14T00:00:00"/>
    <s v="Avg of 4 NM Projects"/>
    <x v="2"/>
    <n v="-0.26"/>
  </r>
  <r>
    <x v="0"/>
    <n v="14"/>
    <n v="7"/>
    <s v="OFF"/>
    <d v="2018-09-14T00:00:00"/>
    <s v="Avg of 4 NM Projects"/>
    <x v="3"/>
    <n v="-0.13"/>
  </r>
  <r>
    <x v="0"/>
    <n v="14"/>
    <n v="7"/>
    <s v="OFF"/>
    <d v="2018-09-14T00:00:00"/>
    <s v="Avg of 4 NM Projects"/>
    <x v="4"/>
    <n v="0"/>
  </r>
  <r>
    <x v="0"/>
    <n v="14"/>
    <n v="7"/>
    <s v="OFF"/>
    <d v="2018-09-14T00:00:00"/>
    <s v="Avg of 4 NM Projects"/>
    <x v="5"/>
    <n v="-0.26"/>
  </r>
  <r>
    <x v="0"/>
    <n v="14"/>
    <n v="7"/>
    <s v="OFF"/>
    <d v="2018-09-14T00:00:00"/>
    <s v="Avg of 4 NM Projects"/>
    <x v="6"/>
    <n v="0.13"/>
  </r>
  <r>
    <x v="0"/>
    <n v="14"/>
    <n v="7"/>
    <s v="OFF"/>
    <d v="2018-09-14T00:00:00"/>
    <s v="Avg of 4 NM Projects"/>
    <x v="7"/>
    <n v="11.525"/>
  </r>
  <r>
    <x v="0"/>
    <n v="14"/>
    <n v="7"/>
    <s v="OFF"/>
    <d v="2018-09-14T00:00:00"/>
    <s v="Avg of 4 NM Projects"/>
    <x v="8"/>
    <n v="36.479999999999997"/>
  </r>
  <r>
    <x v="0"/>
    <n v="14"/>
    <n v="7"/>
    <s v="OFF"/>
    <d v="2018-09-14T00:00:00"/>
    <s v="Avg of 4 NM Projects"/>
    <x v="9"/>
    <n v="52.989999999999995"/>
  </r>
  <r>
    <x v="0"/>
    <n v="14"/>
    <n v="7"/>
    <s v="OFF"/>
    <d v="2018-09-14T00:00:00"/>
    <s v="Avg of 4 NM Projects"/>
    <x v="10"/>
    <n v="69.375"/>
  </r>
  <r>
    <x v="0"/>
    <n v="14"/>
    <n v="7"/>
    <s v="OFF"/>
    <d v="2018-09-14T00:00:00"/>
    <s v="Avg of 4 NM Projects"/>
    <x v="11"/>
    <n v="82.94"/>
  </r>
  <r>
    <x v="0"/>
    <n v="14"/>
    <n v="7"/>
    <s v="OFF"/>
    <d v="2018-09-14T00:00:00"/>
    <s v="Avg of 4 NM Projects"/>
    <x v="12"/>
    <n v="88.83"/>
  </r>
  <r>
    <x v="0"/>
    <n v="14"/>
    <n v="7"/>
    <s v="OFF"/>
    <d v="2018-09-14T00:00:00"/>
    <s v="Avg of 4 NM Projects"/>
    <x v="13"/>
    <n v="93.57"/>
  </r>
  <r>
    <x v="0"/>
    <n v="14"/>
    <n v="7"/>
    <s v="OFF"/>
    <d v="2018-09-14T00:00:00"/>
    <s v="Avg of 4 NM Projects"/>
    <x v="14"/>
    <n v="81.92"/>
  </r>
  <r>
    <x v="0"/>
    <n v="14"/>
    <n v="7"/>
    <s v="OFF"/>
    <d v="2018-09-14T00:00:00"/>
    <s v="Avg of 4 NM Projects"/>
    <x v="15"/>
    <n v="70.140000000000015"/>
  </r>
  <r>
    <x v="0"/>
    <n v="14"/>
    <n v="7"/>
    <s v="OFF"/>
    <d v="2018-09-14T00:00:00"/>
    <s v="Avg of 4 NM Projects"/>
    <x v="16"/>
    <n v="56.064999999999998"/>
  </r>
  <r>
    <x v="0"/>
    <n v="14"/>
    <n v="7"/>
    <s v="OFF"/>
    <d v="2018-09-14T00:00:00"/>
    <s v="Avg of 4 NM Projects"/>
    <x v="17"/>
    <n v="29.055"/>
  </r>
  <r>
    <x v="0"/>
    <n v="14"/>
    <n v="7"/>
    <s v="OFF"/>
    <d v="2018-09-14T00:00:00"/>
    <s v="Avg of 4 NM Projects"/>
    <x v="18"/>
    <n v="5.8849999999999998"/>
  </r>
  <r>
    <x v="0"/>
    <n v="14"/>
    <n v="7"/>
    <s v="OFF"/>
    <d v="2018-09-14T00:00:00"/>
    <s v="Avg of 4 NM Projects"/>
    <x v="19"/>
    <n v="-0.39"/>
  </r>
  <r>
    <x v="0"/>
    <n v="14"/>
    <n v="7"/>
    <s v="OFF"/>
    <d v="2018-09-14T00:00:00"/>
    <s v="Avg of 4 NM Projects"/>
    <x v="20"/>
    <n v="-0.26"/>
  </r>
  <r>
    <x v="0"/>
    <n v="14"/>
    <n v="7"/>
    <s v="OFF"/>
    <d v="2018-09-14T00:00:00"/>
    <s v="Avg of 4 NM Projects"/>
    <x v="21"/>
    <n v="0"/>
  </r>
  <r>
    <x v="0"/>
    <n v="14"/>
    <n v="7"/>
    <s v="OFF"/>
    <d v="2018-09-14T00:00:00"/>
    <s v="Avg of 4 NM Projects"/>
    <x v="22"/>
    <n v="0"/>
  </r>
  <r>
    <x v="0"/>
    <n v="14"/>
    <n v="7"/>
    <s v="OFF"/>
    <d v="2018-09-14T00:00:00"/>
    <s v="Avg of 4 NM Projects"/>
    <x v="23"/>
    <n v="0"/>
  </r>
  <r>
    <x v="0"/>
    <n v="15"/>
    <n v="1"/>
    <s v="OFF"/>
    <d v="2018-09-15T00:00:00"/>
    <s v="Avg of 4 NM Projects"/>
    <x v="0"/>
    <n v="-0.13"/>
  </r>
  <r>
    <x v="0"/>
    <n v="15"/>
    <n v="1"/>
    <s v="OFF"/>
    <d v="2018-09-15T00:00:00"/>
    <s v="Avg of 4 NM Projects"/>
    <x v="1"/>
    <n v="-0.13"/>
  </r>
  <r>
    <x v="0"/>
    <n v="15"/>
    <n v="1"/>
    <s v="OFF"/>
    <d v="2018-09-15T00:00:00"/>
    <s v="Avg of 4 NM Projects"/>
    <x v="2"/>
    <n v="0"/>
  </r>
  <r>
    <x v="0"/>
    <n v="15"/>
    <n v="1"/>
    <s v="OFF"/>
    <d v="2018-09-15T00:00:00"/>
    <s v="Avg of 4 NM Projects"/>
    <x v="3"/>
    <n v="-0.13"/>
  </r>
  <r>
    <x v="0"/>
    <n v="15"/>
    <n v="1"/>
    <s v="OFF"/>
    <d v="2018-09-15T00:00:00"/>
    <s v="Avg of 4 NM Projects"/>
    <x v="4"/>
    <n v="-0.13"/>
  </r>
  <r>
    <x v="0"/>
    <n v="15"/>
    <n v="1"/>
    <s v="OFF"/>
    <d v="2018-09-15T00:00:00"/>
    <s v="Avg of 4 NM Projects"/>
    <x v="5"/>
    <n v="0"/>
  </r>
  <r>
    <x v="0"/>
    <n v="15"/>
    <n v="1"/>
    <s v="OFF"/>
    <d v="2018-09-15T00:00:00"/>
    <s v="Avg of 4 NM Projects"/>
    <x v="6"/>
    <n v="0.51500000000000001"/>
  </r>
  <r>
    <x v="0"/>
    <n v="15"/>
    <n v="1"/>
    <s v="OFF"/>
    <d v="2018-09-15T00:00:00"/>
    <s v="Avg of 4 NM Projects"/>
    <x v="7"/>
    <n v="20.350000000000001"/>
  </r>
  <r>
    <x v="0"/>
    <n v="15"/>
    <n v="1"/>
    <s v="OFF"/>
    <d v="2018-09-15T00:00:00"/>
    <s v="Avg of 4 NM Projects"/>
    <x v="8"/>
    <n v="59.015000000000001"/>
  </r>
  <r>
    <x v="0"/>
    <n v="15"/>
    <n v="1"/>
    <s v="OFF"/>
    <d v="2018-09-15T00:00:00"/>
    <s v="Avg of 4 NM Projects"/>
    <x v="9"/>
    <n v="97.15"/>
  </r>
  <r>
    <x v="0"/>
    <n v="15"/>
    <n v="1"/>
    <s v="OFF"/>
    <d v="2018-09-15T00:00:00"/>
    <s v="Avg of 4 NM Projects"/>
    <x v="10"/>
    <n v="124.53999999999999"/>
  </r>
  <r>
    <x v="0"/>
    <n v="15"/>
    <n v="1"/>
    <s v="OFF"/>
    <d v="2018-09-15T00:00:00"/>
    <s v="Avg of 4 NM Projects"/>
    <x v="11"/>
    <n v="132.61000000000001"/>
  </r>
  <r>
    <x v="0"/>
    <n v="15"/>
    <n v="1"/>
    <s v="OFF"/>
    <d v="2018-09-15T00:00:00"/>
    <s v="Avg of 4 NM Projects"/>
    <x v="12"/>
    <n v="120.70499999999998"/>
  </r>
  <r>
    <x v="0"/>
    <n v="15"/>
    <n v="1"/>
    <s v="OFF"/>
    <d v="2018-09-15T00:00:00"/>
    <s v="Avg of 4 NM Projects"/>
    <x v="13"/>
    <n v="105.465"/>
  </r>
  <r>
    <x v="0"/>
    <n v="15"/>
    <n v="1"/>
    <s v="OFF"/>
    <d v="2018-09-15T00:00:00"/>
    <s v="Avg of 4 NM Projects"/>
    <x v="14"/>
    <n v="77.174999999999997"/>
  </r>
  <r>
    <x v="0"/>
    <n v="15"/>
    <n v="1"/>
    <s v="OFF"/>
    <d v="2018-09-15T00:00:00"/>
    <s v="Avg of 4 NM Projects"/>
    <x v="15"/>
    <n v="63.495000000000005"/>
  </r>
  <r>
    <x v="0"/>
    <n v="15"/>
    <n v="1"/>
    <s v="OFF"/>
    <d v="2018-09-15T00:00:00"/>
    <s v="Avg of 4 NM Projects"/>
    <x v="16"/>
    <n v="42.11"/>
  </r>
  <r>
    <x v="0"/>
    <n v="15"/>
    <n v="1"/>
    <s v="OFF"/>
    <d v="2018-09-15T00:00:00"/>
    <s v="Avg of 4 NM Projects"/>
    <x v="17"/>
    <n v="22.904999999999998"/>
  </r>
  <r>
    <x v="0"/>
    <n v="15"/>
    <n v="1"/>
    <s v="OFF"/>
    <d v="2018-09-15T00:00:00"/>
    <s v="Avg of 4 NM Projects"/>
    <x v="18"/>
    <n v="3.7149999999999999"/>
  </r>
  <r>
    <x v="0"/>
    <n v="15"/>
    <n v="1"/>
    <s v="OFF"/>
    <d v="2018-09-15T00:00:00"/>
    <s v="Avg of 4 NM Projects"/>
    <x v="19"/>
    <n v="-0.13"/>
  </r>
  <r>
    <x v="0"/>
    <n v="15"/>
    <n v="1"/>
    <s v="OFF"/>
    <d v="2018-09-15T00:00:00"/>
    <s v="Avg of 4 NM Projects"/>
    <x v="20"/>
    <n v="0"/>
  </r>
  <r>
    <x v="0"/>
    <n v="15"/>
    <n v="1"/>
    <s v="OFF"/>
    <d v="2018-09-15T00:00:00"/>
    <s v="Avg of 4 NM Projects"/>
    <x v="21"/>
    <n v="0"/>
  </r>
  <r>
    <x v="0"/>
    <n v="15"/>
    <n v="1"/>
    <s v="OFF"/>
    <d v="2018-09-15T00:00:00"/>
    <s v="Avg of 4 NM Projects"/>
    <x v="22"/>
    <n v="-0.13"/>
  </r>
  <r>
    <x v="0"/>
    <n v="15"/>
    <n v="1"/>
    <s v="OFF"/>
    <d v="2018-09-15T00:00:00"/>
    <s v="Avg of 4 NM Projects"/>
    <x v="23"/>
    <n v="-0.26"/>
  </r>
  <r>
    <x v="0"/>
    <n v="16"/>
    <n v="2"/>
    <s v="OFF"/>
    <d v="2018-09-16T00:00:00"/>
    <s v="Avg of 4 NM Projects"/>
    <x v="0"/>
    <n v="-0.13"/>
  </r>
  <r>
    <x v="0"/>
    <n v="16"/>
    <n v="2"/>
    <s v="OFF"/>
    <d v="2018-09-16T00:00:00"/>
    <s v="Avg of 4 NM Projects"/>
    <x v="1"/>
    <n v="-0.39"/>
  </r>
  <r>
    <x v="0"/>
    <n v="16"/>
    <n v="2"/>
    <s v="OFF"/>
    <d v="2018-09-16T00:00:00"/>
    <s v="Avg of 4 NM Projects"/>
    <x v="2"/>
    <n v="0"/>
  </r>
  <r>
    <x v="0"/>
    <n v="16"/>
    <n v="2"/>
    <s v="OFF"/>
    <d v="2018-09-16T00:00:00"/>
    <s v="Avg of 4 NM Projects"/>
    <x v="3"/>
    <n v="0"/>
  </r>
  <r>
    <x v="0"/>
    <n v="16"/>
    <n v="2"/>
    <s v="OFF"/>
    <d v="2018-09-16T00:00:00"/>
    <s v="Avg of 4 NM Projects"/>
    <x v="4"/>
    <n v="0"/>
  </r>
  <r>
    <x v="0"/>
    <n v="16"/>
    <n v="2"/>
    <s v="OFF"/>
    <d v="2018-09-16T00:00:00"/>
    <s v="Avg of 4 NM Projects"/>
    <x v="5"/>
    <n v="-0.13"/>
  </r>
  <r>
    <x v="0"/>
    <n v="16"/>
    <n v="2"/>
    <s v="OFF"/>
    <d v="2018-09-16T00:00:00"/>
    <s v="Avg of 4 NM Projects"/>
    <x v="6"/>
    <n v="-0.13"/>
  </r>
  <r>
    <x v="0"/>
    <n v="16"/>
    <n v="2"/>
    <s v="ON"/>
    <d v="2018-09-16T00:00:00"/>
    <s v="Avg of 4 NM Projects"/>
    <x v="7"/>
    <n v="11.645"/>
  </r>
  <r>
    <x v="0"/>
    <n v="16"/>
    <n v="2"/>
    <s v="ON"/>
    <d v="2018-09-16T00:00:00"/>
    <s v="Avg of 4 NM Projects"/>
    <x v="8"/>
    <n v="51.585000000000001"/>
  </r>
  <r>
    <x v="0"/>
    <n v="16"/>
    <n v="2"/>
    <s v="ON"/>
    <d v="2018-09-16T00:00:00"/>
    <s v="Avg of 4 NM Projects"/>
    <x v="9"/>
    <n v="89.734999999999985"/>
  </r>
  <r>
    <x v="0"/>
    <n v="16"/>
    <n v="2"/>
    <s v="ON"/>
    <d v="2018-09-16T00:00:00"/>
    <s v="Avg of 4 NM Projects"/>
    <x v="10"/>
    <n v="113.145"/>
  </r>
  <r>
    <x v="0"/>
    <n v="16"/>
    <n v="2"/>
    <s v="ON"/>
    <d v="2018-09-16T00:00:00"/>
    <s v="Avg of 4 NM Projects"/>
    <x v="11"/>
    <n v="120.83"/>
  </r>
  <r>
    <x v="0"/>
    <n v="16"/>
    <n v="2"/>
    <s v="ON"/>
    <d v="2018-09-16T00:00:00"/>
    <s v="Avg of 4 NM Projects"/>
    <x v="12"/>
    <n v="102.00999999999999"/>
  </r>
  <r>
    <x v="0"/>
    <n v="16"/>
    <n v="2"/>
    <s v="ON"/>
    <d v="2018-09-16T00:00:00"/>
    <s v="Avg of 4 NM Projects"/>
    <x v="13"/>
    <n v="92.28"/>
  </r>
  <r>
    <x v="0"/>
    <n v="16"/>
    <n v="2"/>
    <s v="ON"/>
    <d v="2018-09-16T00:00:00"/>
    <s v="Avg of 4 NM Projects"/>
    <x v="14"/>
    <n v="99.715000000000003"/>
  </r>
  <r>
    <x v="0"/>
    <n v="16"/>
    <n v="2"/>
    <s v="ON"/>
    <d v="2018-09-16T00:00:00"/>
    <s v="Avg of 4 NM Projects"/>
    <x v="15"/>
    <n v="82.564999999999998"/>
  </r>
  <r>
    <x v="0"/>
    <n v="16"/>
    <n v="2"/>
    <s v="ON"/>
    <d v="2018-09-16T00:00:00"/>
    <s v="Avg of 4 NM Projects"/>
    <x v="16"/>
    <n v="61.305000000000007"/>
  </r>
  <r>
    <x v="0"/>
    <n v="16"/>
    <n v="2"/>
    <s v="ON"/>
    <d v="2018-09-16T00:00:00"/>
    <s v="Avg of 4 NM Projects"/>
    <x v="17"/>
    <n v="34.049999999999997"/>
  </r>
  <r>
    <x v="0"/>
    <n v="16"/>
    <n v="2"/>
    <s v="ON"/>
    <d v="2018-09-16T00:00:00"/>
    <s v="Avg of 4 NM Projects"/>
    <x v="18"/>
    <n v="5.2450000000000001"/>
  </r>
  <r>
    <x v="0"/>
    <n v="16"/>
    <n v="2"/>
    <s v="ON"/>
    <d v="2018-09-16T00:00:00"/>
    <s v="Avg of 4 NM Projects"/>
    <x v="19"/>
    <n v="-0.13"/>
  </r>
  <r>
    <x v="0"/>
    <n v="16"/>
    <n v="2"/>
    <s v="ON"/>
    <d v="2018-09-16T00:00:00"/>
    <s v="Avg of 4 NM Projects"/>
    <x v="20"/>
    <n v="-0.13"/>
  </r>
  <r>
    <x v="0"/>
    <n v="16"/>
    <n v="2"/>
    <s v="ON"/>
    <d v="2018-09-16T00:00:00"/>
    <s v="Avg of 4 NM Projects"/>
    <x v="21"/>
    <n v="0"/>
  </r>
  <r>
    <x v="0"/>
    <n v="16"/>
    <n v="2"/>
    <s v="ON"/>
    <d v="2018-09-16T00:00:00"/>
    <s v="Avg of 4 NM Projects"/>
    <x v="22"/>
    <n v="-0.13"/>
  </r>
  <r>
    <x v="0"/>
    <n v="16"/>
    <n v="2"/>
    <s v="OFF"/>
    <d v="2018-09-16T00:00:00"/>
    <s v="Avg of 4 NM Projects"/>
    <x v="23"/>
    <n v="0"/>
  </r>
  <r>
    <x v="0"/>
    <n v="17"/>
    <n v="3"/>
    <s v="OFF"/>
    <d v="2018-09-17T00:00:00"/>
    <s v="Avg of 4 NM Projects"/>
    <x v="0"/>
    <n v="-0.26"/>
  </r>
  <r>
    <x v="0"/>
    <n v="17"/>
    <n v="3"/>
    <s v="OFF"/>
    <d v="2018-09-17T00:00:00"/>
    <s v="Avg of 4 NM Projects"/>
    <x v="1"/>
    <n v="-0.13"/>
  </r>
  <r>
    <x v="0"/>
    <n v="17"/>
    <n v="3"/>
    <s v="OFF"/>
    <d v="2018-09-17T00:00:00"/>
    <s v="Avg of 4 NM Projects"/>
    <x v="2"/>
    <n v="0"/>
  </r>
  <r>
    <x v="0"/>
    <n v="17"/>
    <n v="3"/>
    <s v="OFF"/>
    <d v="2018-09-17T00:00:00"/>
    <s v="Avg of 4 NM Projects"/>
    <x v="3"/>
    <n v="-0.13"/>
  </r>
  <r>
    <x v="0"/>
    <n v="17"/>
    <n v="3"/>
    <s v="OFF"/>
    <d v="2018-09-17T00:00:00"/>
    <s v="Avg of 4 NM Projects"/>
    <x v="4"/>
    <n v="0"/>
  </r>
  <r>
    <x v="0"/>
    <n v="17"/>
    <n v="3"/>
    <s v="OFF"/>
    <d v="2018-09-17T00:00:00"/>
    <s v="Avg of 4 NM Projects"/>
    <x v="5"/>
    <n v="-0.13"/>
  </r>
  <r>
    <x v="0"/>
    <n v="17"/>
    <n v="3"/>
    <s v="OFF"/>
    <d v="2018-09-17T00:00:00"/>
    <s v="Avg of 4 NM Projects"/>
    <x v="6"/>
    <n v="0.26"/>
  </r>
  <r>
    <x v="0"/>
    <n v="17"/>
    <n v="3"/>
    <s v="ON"/>
    <d v="2018-09-17T00:00:00"/>
    <s v="Avg of 4 NM Projects"/>
    <x v="7"/>
    <n v="12.155000000000001"/>
  </r>
  <r>
    <x v="0"/>
    <n v="17"/>
    <n v="3"/>
    <s v="ON"/>
    <d v="2018-09-17T00:00:00"/>
    <s v="Avg of 4 NM Projects"/>
    <x v="8"/>
    <n v="40.704999999999998"/>
  </r>
  <r>
    <x v="0"/>
    <n v="17"/>
    <n v="3"/>
    <s v="ON"/>
    <d v="2018-09-17T00:00:00"/>
    <s v="Avg of 4 NM Projects"/>
    <x v="9"/>
    <n v="60.81"/>
  </r>
  <r>
    <x v="0"/>
    <n v="17"/>
    <n v="3"/>
    <s v="ON"/>
    <d v="2018-09-17T00:00:00"/>
    <s v="Avg of 4 NM Projects"/>
    <x v="10"/>
    <n v="100.095"/>
  </r>
  <r>
    <x v="0"/>
    <n v="17"/>
    <n v="3"/>
    <s v="ON"/>
    <d v="2018-09-17T00:00:00"/>
    <s v="Avg of 4 NM Projects"/>
    <x v="11"/>
    <n v="125.44"/>
  </r>
  <r>
    <x v="0"/>
    <n v="17"/>
    <n v="3"/>
    <s v="ON"/>
    <d v="2018-09-17T00:00:00"/>
    <s v="Avg of 4 NM Projects"/>
    <x v="12"/>
    <n v="107.905"/>
  </r>
  <r>
    <x v="0"/>
    <n v="17"/>
    <n v="3"/>
    <s v="ON"/>
    <d v="2018-09-17T00:00:00"/>
    <s v="Avg of 4 NM Projects"/>
    <x v="13"/>
    <n v="94.460000000000008"/>
  </r>
  <r>
    <x v="0"/>
    <n v="17"/>
    <n v="3"/>
    <s v="ON"/>
    <d v="2018-09-17T00:00:00"/>
    <s v="Avg of 4 NM Projects"/>
    <x v="14"/>
    <n v="86.91"/>
  </r>
  <r>
    <x v="0"/>
    <n v="17"/>
    <n v="3"/>
    <s v="ON"/>
    <d v="2018-09-17T00:00:00"/>
    <s v="Avg of 4 NM Projects"/>
    <x v="15"/>
    <n v="81.534999999999997"/>
  </r>
  <r>
    <x v="0"/>
    <n v="17"/>
    <n v="3"/>
    <s v="ON"/>
    <d v="2018-09-17T00:00:00"/>
    <s v="Avg of 4 NM Projects"/>
    <x v="16"/>
    <n v="54.784999999999997"/>
  </r>
  <r>
    <x v="0"/>
    <n v="17"/>
    <n v="3"/>
    <s v="ON"/>
    <d v="2018-09-17T00:00:00"/>
    <s v="Avg of 4 NM Projects"/>
    <x v="17"/>
    <n v="21.504999999999999"/>
  </r>
  <r>
    <x v="0"/>
    <n v="17"/>
    <n v="3"/>
    <s v="ON"/>
    <d v="2018-09-17T00:00:00"/>
    <s v="Avg of 4 NM Projects"/>
    <x v="18"/>
    <n v="3.4550000000000005"/>
  </r>
  <r>
    <x v="0"/>
    <n v="17"/>
    <n v="3"/>
    <s v="ON"/>
    <d v="2018-09-17T00:00:00"/>
    <s v="Avg of 4 NM Projects"/>
    <x v="19"/>
    <n v="-0.39"/>
  </r>
  <r>
    <x v="0"/>
    <n v="17"/>
    <n v="3"/>
    <s v="ON"/>
    <d v="2018-09-17T00:00:00"/>
    <s v="Avg of 4 NM Projects"/>
    <x v="20"/>
    <n v="-0.13"/>
  </r>
  <r>
    <x v="0"/>
    <n v="17"/>
    <n v="3"/>
    <s v="ON"/>
    <d v="2018-09-17T00:00:00"/>
    <s v="Avg of 4 NM Projects"/>
    <x v="21"/>
    <n v="-0.13"/>
  </r>
  <r>
    <x v="0"/>
    <n v="17"/>
    <n v="3"/>
    <s v="ON"/>
    <d v="2018-09-17T00:00:00"/>
    <s v="Avg of 4 NM Projects"/>
    <x v="22"/>
    <n v="-0.13"/>
  </r>
  <r>
    <x v="0"/>
    <n v="17"/>
    <n v="3"/>
    <s v="OFF"/>
    <d v="2018-09-17T00:00:00"/>
    <s v="Avg of 4 NM Projects"/>
    <x v="23"/>
    <n v="0"/>
  </r>
  <r>
    <x v="0"/>
    <n v="18"/>
    <n v="4"/>
    <s v="OFF"/>
    <d v="2018-09-18T00:00:00"/>
    <s v="Avg of 4 NM Projects"/>
    <x v="0"/>
    <n v="-0.13"/>
  </r>
  <r>
    <x v="0"/>
    <n v="18"/>
    <n v="4"/>
    <s v="OFF"/>
    <d v="2018-09-18T00:00:00"/>
    <s v="Avg of 4 NM Projects"/>
    <x v="1"/>
    <n v="0"/>
  </r>
  <r>
    <x v="0"/>
    <n v="18"/>
    <n v="4"/>
    <s v="OFF"/>
    <d v="2018-09-18T00:00:00"/>
    <s v="Avg of 4 NM Projects"/>
    <x v="2"/>
    <n v="0"/>
  </r>
  <r>
    <x v="0"/>
    <n v="18"/>
    <n v="4"/>
    <s v="OFF"/>
    <d v="2018-09-18T00:00:00"/>
    <s v="Avg of 4 NM Projects"/>
    <x v="3"/>
    <n v="-0.13"/>
  </r>
  <r>
    <x v="0"/>
    <n v="18"/>
    <n v="4"/>
    <s v="OFF"/>
    <d v="2018-09-18T00:00:00"/>
    <s v="Avg of 4 NM Projects"/>
    <x v="4"/>
    <n v="0"/>
  </r>
  <r>
    <x v="0"/>
    <n v="18"/>
    <n v="4"/>
    <s v="OFF"/>
    <d v="2018-09-18T00:00:00"/>
    <s v="Avg of 4 NM Projects"/>
    <x v="5"/>
    <n v="-0.13"/>
  </r>
  <r>
    <x v="0"/>
    <n v="18"/>
    <n v="4"/>
    <s v="OFF"/>
    <d v="2018-09-18T00:00:00"/>
    <s v="Avg of 4 NM Projects"/>
    <x v="6"/>
    <n v="-0.39"/>
  </r>
  <r>
    <x v="0"/>
    <n v="18"/>
    <n v="4"/>
    <s v="ON"/>
    <d v="2018-09-18T00:00:00"/>
    <s v="Avg of 4 NM Projects"/>
    <x v="7"/>
    <n v="9.0849999999999991"/>
  </r>
  <r>
    <x v="0"/>
    <n v="18"/>
    <n v="4"/>
    <s v="ON"/>
    <d v="2018-09-18T00:00:00"/>
    <s v="Avg of 4 NM Projects"/>
    <x v="8"/>
    <n v="31.994999999999997"/>
  </r>
  <r>
    <x v="0"/>
    <n v="18"/>
    <n v="4"/>
    <s v="ON"/>
    <d v="2018-09-18T00:00:00"/>
    <s v="Avg of 4 NM Projects"/>
    <x v="9"/>
    <n v="83.960000000000008"/>
  </r>
  <r>
    <x v="0"/>
    <n v="18"/>
    <n v="4"/>
    <s v="ON"/>
    <d v="2018-09-18T00:00:00"/>
    <s v="Avg of 4 NM Projects"/>
    <x v="10"/>
    <n v="104.19000000000001"/>
  </r>
  <r>
    <x v="0"/>
    <n v="18"/>
    <n v="4"/>
    <s v="ON"/>
    <d v="2018-09-18T00:00:00"/>
    <s v="Avg of 4 NM Projects"/>
    <x v="11"/>
    <n v="109.44000000000001"/>
  </r>
  <r>
    <x v="0"/>
    <n v="18"/>
    <n v="4"/>
    <s v="ON"/>
    <d v="2018-09-18T00:00:00"/>
    <s v="Avg of 4 NM Projects"/>
    <x v="12"/>
    <n v="125.43500000000002"/>
  </r>
  <r>
    <x v="0"/>
    <n v="18"/>
    <n v="4"/>
    <s v="ON"/>
    <d v="2018-09-18T00:00:00"/>
    <s v="Avg of 4 NM Projects"/>
    <x v="13"/>
    <n v="121.60499999999999"/>
  </r>
  <r>
    <x v="0"/>
    <n v="18"/>
    <n v="4"/>
    <s v="ON"/>
    <d v="2018-09-18T00:00:00"/>
    <s v="Avg of 4 NM Projects"/>
    <x v="14"/>
    <n v="95.99499999999999"/>
  </r>
  <r>
    <x v="0"/>
    <n v="18"/>
    <n v="4"/>
    <s v="ON"/>
    <d v="2018-09-18T00:00:00"/>
    <s v="Avg of 4 NM Projects"/>
    <x v="15"/>
    <n v="86.4"/>
  </r>
  <r>
    <x v="0"/>
    <n v="18"/>
    <n v="4"/>
    <s v="ON"/>
    <d v="2018-09-18T00:00:00"/>
    <s v="Avg of 4 NM Projects"/>
    <x v="16"/>
    <n v="66.304999999999993"/>
  </r>
  <r>
    <x v="0"/>
    <n v="18"/>
    <n v="4"/>
    <s v="ON"/>
    <d v="2018-09-18T00:00:00"/>
    <s v="Avg of 4 NM Projects"/>
    <x v="17"/>
    <n v="32.26"/>
  </r>
  <r>
    <x v="0"/>
    <n v="18"/>
    <n v="4"/>
    <s v="ON"/>
    <d v="2018-09-18T00:00:00"/>
    <s v="Avg of 4 NM Projects"/>
    <x v="18"/>
    <n v="4.6049999999999995"/>
  </r>
  <r>
    <x v="0"/>
    <n v="18"/>
    <n v="4"/>
    <s v="ON"/>
    <d v="2018-09-18T00:00:00"/>
    <s v="Avg of 4 NM Projects"/>
    <x v="19"/>
    <n v="-0.52"/>
  </r>
  <r>
    <x v="0"/>
    <n v="18"/>
    <n v="4"/>
    <s v="ON"/>
    <d v="2018-09-18T00:00:00"/>
    <s v="Avg of 4 NM Projects"/>
    <x v="20"/>
    <n v="-0.13"/>
  </r>
  <r>
    <x v="0"/>
    <n v="18"/>
    <n v="4"/>
    <s v="ON"/>
    <d v="2018-09-18T00:00:00"/>
    <s v="Avg of 4 NM Projects"/>
    <x v="21"/>
    <n v="0"/>
  </r>
  <r>
    <x v="0"/>
    <n v="18"/>
    <n v="4"/>
    <s v="ON"/>
    <d v="2018-09-18T00:00:00"/>
    <s v="Avg of 4 NM Projects"/>
    <x v="22"/>
    <n v="-0.13"/>
  </r>
  <r>
    <x v="0"/>
    <n v="18"/>
    <n v="4"/>
    <s v="OFF"/>
    <d v="2018-09-18T00:00:00"/>
    <s v="Avg of 4 NM Projects"/>
    <x v="23"/>
    <n v="0"/>
  </r>
  <r>
    <x v="0"/>
    <n v="19"/>
    <n v="5"/>
    <s v="OFF"/>
    <d v="2018-09-19T00:00:00"/>
    <s v="Avg of 4 NM Projects"/>
    <x v="0"/>
    <n v="0"/>
  </r>
  <r>
    <x v="0"/>
    <n v="19"/>
    <n v="5"/>
    <s v="OFF"/>
    <d v="2018-09-19T00:00:00"/>
    <s v="Avg of 4 NM Projects"/>
    <x v="1"/>
    <n v="0"/>
  </r>
  <r>
    <x v="0"/>
    <n v="19"/>
    <n v="5"/>
    <s v="OFF"/>
    <d v="2018-09-19T00:00:00"/>
    <s v="Avg of 4 NM Projects"/>
    <x v="2"/>
    <n v="-0.39"/>
  </r>
  <r>
    <x v="0"/>
    <n v="19"/>
    <n v="5"/>
    <s v="OFF"/>
    <d v="2018-09-19T00:00:00"/>
    <s v="Avg of 4 NM Projects"/>
    <x v="3"/>
    <n v="0"/>
  </r>
  <r>
    <x v="0"/>
    <n v="19"/>
    <n v="5"/>
    <s v="OFF"/>
    <d v="2018-09-19T00:00:00"/>
    <s v="Avg of 4 NM Projects"/>
    <x v="4"/>
    <n v="0"/>
  </r>
  <r>
    <x v="0"/>
    <n v="19"/>
    <n v="5"/>
    <s v="OFF"/>
    <d v="2018-09-19T00:00:00"/>
    <s v="Avg of 4 NM Projects"/>
    <x v="5"/>
    <n v="-0.13"/>
  </r>
  <r>
    <x v="0"/>
    <n v="19"/>
    <n v="5"/>
    <s v="OFF"/>
    <d v="2018-09-19T00:00:00"/>
    <s v="Avg of 4 NM Projects"/>
    <x v="6"/>
    <n v="-0.13"/>
  </r>
  <r>
    <x v="0"/>
    <n v="19"/>
    <n v="5"/>
    <s v="ON"/>
    <d v="2018-09-19T00:00:00"/>
    <s v="Avg of 4 NM Projects"/>
    <x v="7"/>
    <n v="14.34"/>
  </r>
  <r>
    <x v="0"/>
    <n v="19"/>
    <n v="5"/>
    <s v="ON"/>
    <d v="2018-09-19T00:00:00"/>
    <s v="Avg of 4 NM Projects"/>
    <x v="8"/>
    <n v="48.894999999999996"/>
  </r>
  <r>
    <x v="0"/>
    <n v="19"/>
    <n v="5"/>
    <s v="ON"/>
    <d v="2018-09-19T00:00:00"/>
    <s v="Avg of 4 NM Projects"/>
    <x v="9"/>
    <n v="85.375"/>
  </r>
  <r>
    <x v="0"/>
    <n v="19"/>
    <n v="5"/>
    <s v="ON"/>
    <d v="2018-09-19T00:00:00"/>
    <s v="Avg of 4 NM Projects"/>
    <x v="10"/>
    <n v="101.88999999999999"/>
  </r>
  <r>
    <x v="0"/>
    <n v="19"/>
    <n v="5"/>
    <s v="ON"/>
    <d v="2018-09-19T00:00:00"/>
    <s v="Avg of 4 NM Projects"/>
    <x v="11"/>
    <n v="101.245"/>
  </r>
  <r>
    <x v="0"/>
    <n v="19"/>
    <n v="5"/>
    <s v="ON"/>
    <d v="2018-09-19T00:00:00"/>
    <s v="Avg of 4 NM Projects"/>
    <x v="12"/>
    <n v="100.60999999999999"/>
  </r>
  <r>
    <x v="0"/>
    <n v="19"/>
    <n v="5"/>
    <s v="ON"/>
    <d v="2018-09-19T00:00:00"/>
    <s v="Avg of 4 NM Projects"/>
    <x v="13"/>
    <n v="93.574999999999989"/>
  </r>
  <r>
    <x v="0"/>
    <n v="19"/>
    <n v="5"/>
    <s v="ON"/>
    <d v="2018-09-19T00:00:00"/>
    <s v="Avg of 4 NM Projects"/>
    <x v="14"/>
    <n v="79.22999999999999"/>
  </r>
  <r>
    <x v="0"/>
    <n v="19"/>
    <n v="5"/>
    <s v="ON"/>
    <d v="2018-09-19T00:00:00"/>
    <s v="Avg of 4 NM Projects"/>
    <x v="15"/>
    <n v="62.849999999999994"/>
  </r>
  <r>
    <x v="0"/>
    <n v="19"/>
    <n v="5"/>
    <s v="ON"/>
    <d v="2018-09-19T00:00:00"/>
    <s v="Avg of 4 NM Projects"/>
    <x v="16"/>
    <n v="43.65"/>
  </r>
  <r>
    <x v="0"/>
    <n v="19"/>
    <n v="5"/>
    <s v="ON"/>
    <d v="2018-09-19T00:00:00"/>
    <s v="Avg of 4 NM Projects"/>
    <x v="17"/>
    <n v="19.07"/>
  </r>
  <r>
    <x v="0"/>
    <n v="19"/>
    <n v="5"/>
    <s v="ON"/>
    <d v="2018-09-19T00:00:00"/>
    <s v="Avg of 4 NM Projects"/>
    <x v="18"/>
    <n v="2.6899999999999995"/>
  </r>
  <r>
    <x v="0"/>
    <n v="19"/>
    <n v="5"/>
    <s v="ON"/>
    <d v="2018-09-19T00:00:00"/>
    <s v="Avg of 4 NM Projects"/>
    <x v="19"/>
    <n v="0"/>
  </r>
  <r>
    <x v="0"/>
    <n v="19"/>
    <n v="5"/>
    <s v="ON"/>
    <d v="2018-09-19T00:00:00"/>
    <s v="Avg of 4 NM Projects"/>
    <x v="20"/>
    <n v="-0.13"/>
  </r>
  <r>
    <x v="0"/>
    <n v="19"/>
    <n v="5"/>
    <s v="ON"/>
    <d v="2018-09-19T00:00:00"/>
    <s v="Avg of 4 NM Projects"/>
    <x v="21"/>
    <n v="-0.13"/>
  </r>
  <r>
    <x v="0"/>
    <n v="19"/>
    <n v="5"/>
    <s v="ON"/>
    <d v="2018-09-19T00:00:00"/>
    <s v="Avg of 4 NM Projects"/>
    <x v="22"/>
    <n v="0"/>
  </r>
  <r>
    <x v="0"/>
    <n v="19"/>
    <n v="5"/>
    <s v="OFF"/>
    <d v="2018-09-19T00:00:00"/>
    <s v="Avg of 4 NM Projects"/>
    <x v="23"/>
    <n v="-0.13"/>
  </r>
  <r>
    <x v="0"/>
    <n v="20"/>
    <n v="6"/>
    <s v="OFF"/>
    <d v="2018-09-20T00:00:00"/>
    <s v="Avg of 4 NM Projects"/>
    <x v="0"/>
    <n v="-0.13"/>
  </r>
  <r>
    <x v="0"/>
    <n v="20"/>
    <n v="6"/>
    <s v="OFF"/>
    <d v="2018-09-20T00:00:00"/>
    <s v="Avg of 4 NM Projects"/>
    <x v="1"/>
    <n v="-0.13"/>
  </r>
  <r>
    <x v="0"/>
    <n v="20"/>
    <n v="6"/>
    <s v="OFF"/>
    <d v="2018-09-20T00:00:00"/>
    <s v="Avg of 4 NM Projects"/>
    <x v="2"/>
    <n v="0"/>
  </r>
  <r>
    <x v="0"/>
    <n v="20"/>
    <n v="6"/>
    <s v="OFF"/>
    <d v="2018-09-20T00:00:00"/>
    <s v="Avg of 4 NM Projects"/>
    <x v="3"/>
    <n v="0"/>
  </r>
  <r>
    <x v="0"/>
    <n v="20"/>
    <n v="6"/>
    <s v="OFF"/>
    <d v="2018-09-20T00:00:00"/>
    <s v="Avg of 4 NM Projects"/>
    <x v="4"/>
    <n v="-0.13"/>
  </r>
  <r>
    <x v="0"/>
    <n v="20"/>
    <n v="6"/>
    <s v="OFF"/>
    <d v="2018-09-20T00:00:00"/>
    <s v="Avg of 4 NM Projects"/>
    <x v="5"/>
    <n v="0"/>
  </r>
  <r>
    <x v="0"/>
    <n v="20"/>
    <n v="6"/>
    <s v="OFF"/>
    <d v="2018-09-20T00:00:00"/>
    <s v="Avg of 4 NM Projects"/>
    <x v="6"/>
    <n v="-0.26"/>
  </r>
  <r>
    <x v="0"/>
    <n v="20"/>
    <n v="6"/>
    <s v="ON"/>
    <d v="2018-09-20T00:00:00"/>
    <s v="Avg of 4 NM Projects"/>
    <x v="7"/>
    <n v="13.82"/>
  </r>
  <r>
    <x v="0"/>
    <n v="20"/>
    <n v="6"/>
    <s v="ON"/>
    <d v="2018-09-20T00:00:00"/>
    <s v="Avg of 4 NM Projects"/>
    <x v="8"/>
    <n v="38.659999999999997"/>
  </r>
  <r>
    <x v="0"/>
    <n v="20"/>
    <n v="6"/>
    <s v="ON"/>
    <d v="2018-09-20T00:00:00"/>
    <s v="Avg of 4 NM Projects"/>
    <x v="9"/>
    <n v="56.834999999999994"/>
  </r>
  <r>
    <x v="0"/>
    <n v="20"/>
    <n v="6"/>
    <s v="ON"/>
    <d v="2018-09-20T00:00:00"/>
    <s v="Avg of 4 NM Projects"/>
    <x v="10"/>
    <n v="76.415000000000006"/>
  </r>
  <r>
    <x v="0"/>
    <n v="20"/>
    <n v="6"/>
    <s v="ON"/>
    <d v="2018-09-20T00:00:00"/>
    <s v="Avg of 4 NM Projects"/>
    <x v="11"/>
    <n v="84.344999999999999"/>
  </r>
  <r>
    <x v="0"/>
    <n v="20"/>
    <n v="6"/>
    <s v="ON"/>
    <d v="2018-09-20T00:00:00"/>
    <s v="Avg of 4 NM Projects"/>
    <x v="12"/>
    <n v="90.625"/>
  </r>
  <r>
    <x v="0"/>
    <n v="20"/>
    <n v="6"/>
    <s v="ON"/>
    <d v="2018-09-20T00:00:00"/>
    <s v="Avg of 4 NM Projects"/>
    <x v="13"/>
    <n v="85"/>
  </r>
  <r>
    <x v="0"/>
    <n v="20"/>
    <n v="6"/>
    <s v="ON"/>
    <d v="2018-09-20T00:00:00"/>
    <s v="Avg of 4 NM Projects"/>
    <x v="14"/>
    <n v="87.804999999999993"/>
  </r>
  <r>
    <x v="0"/>
    <n v="20"/>
    <n v="6"/>
    <s v="ON"/>
    <d v="2018-09-20T00:00:00"/>
    <s v="Avg of 4 NM Projects"/>
    <x v="15"/>
    <n v="75.39500000000001"/>
  </r>
  <r>
    <x v="0"/>
    <n v="20"/>
    <n v="6"/>
    <s v="ON"/>
    <d v="2018-09-20T00:00:00"/>
    <s v="Avg of 4 NM Projects"/>
    <x v="16"/>
    <n v="51.08"/>
  </r>
  <r>
    <x v="0"/>
    <n v="20"/>
    <n v="6"/>
    <s v="ON"/>
    <d v="2018-09-20T00:00:00"/>
    <s v="Avg of 4 NM Projects"/>
    <x v="17"/>
    <n v="22.01"/>
  </r>
  <r>
    <x v="0"/>
    <n v="20"/>
    <n v="6"/>
    <s v="ON"/>
    <d v="2018-09-20T00:00:00"/>
    <s v="Avg of 4 NM Projects"/>
    <x v="18"/>
    <n v="2.6849999999999996"/>
  </r>
  <r>
    <x v="0"/>
    <n v="20"/>
    <n v="6"/>
    <s v="ON"/>
    <d v="2018-09-20T00:00:00"/>
    <s v="Avg of 4 NM Projects"/>
    <x v="19"/>
    <n v="-0.13"/>
  </r>
  <r>
    <x v="0"/>
    <n v="20"/>
    <n v="6"/>
    <s v="ON"/>
    <d v="2018-09-20T00:00:00"/>
    <s v="Avg of 4 NM Projects"/>
    <x v="20"/>
    <n v="-0.13"/>
  </r>
  <r>
    <x v="0"/>
    <n v="20"/>
    <n v="6"/>
    <s v="ON"/>
    <d v="2018-09-20T00:00:00"/>
    <s v="Avg of 4 NM Projects"/>
    <x v="21"/>
    <n v="-0.26"/>
  </r>
  <r>
    <x v="0"/>
    <n v="20"/>
    <n v="6"/>
    <s v="ON"/>
    <d v="2018-09-20T00:00:00"/>
    <s v="Avg of 4 NM Projects"/>
    <x v="22"/>
    <n v="0"/>
  </r>
  <r>
    <x v="0"/>
    <n v="20"/>
    <n v="6"/>
    <s v="OFF"/>
    <d v="2018-09-20T00:00:00"/>
    <s v="Avg of 4 NM Projects"/>
    <x v="23"/>
    <n v="0"/>
  </r>
  <r>
    <x v="0"/>
    <n v="21"/>
    <n v="7"/>
    <s v="OFF"/>
    <d v="2018-09-21T00:00:00"/>
    <s v="Avg of 4 NM Projects"/>
    <x v="0"/>
    <n v="0"/>
  </r>
  <r>
    <x v="0"/>
    <n v="21"/>
    <n v="7"/>
    <s v="OFF"/>
    <d v="2018-09-21T00:00:00"/>
    <s v="Avg of 4 NM Projects"/>
    <x v="1"/>
    <n v="0"/>
  </r>
  <r>
    <x v="0"/>
    <n v="21"/>
    <n v="7"/>
    <s v="OFF"/>
    <d v="2018-09-21T00:00:00"/>
    <s v="Avg of 4 NM Projects"/>
    <x v="2"/>
    <n v="-0.26"/>
  </r>
  <r>
    <x v="0"/>
    <n v="21"/>
    <n v="7"/>
    <s v="OFF"/>
    <d v="2018-09-21T00:00:00"/>
    <s v="Avg of 4 NM Projects"/>
    <x v="3"/>
    <n v="-0.13"/>
  </r>
  <r>
    <x v="0"/>
    <n v="21"/>
    <n v="7"/>
    <s v="OFF"/>
    <d v="2018-09-21T00:00:00"/>
    <s v="Avg of 4 NM Projects"/>
    <x v="4"/>
    <n v="-0.13"/>
  </r>
  <r>
    <x v="0"/>
    <n v="21"/>
    <n v="7"/>
    <s v="OFF"/>
    <d v="2018-09-21T00:00:00"/>
    <s v="Avg of 4 NM Projects"/>
    <x v="5"/>
    <n v="0"/>
  </r>
  <r>
    <x v="0"/>
    <n v="21"/>
    <n v="7"/>
    <s v="OFF"/>
    <d v="2018-09-21T00:00:00"/>
    <s v="Avg of 4 NM Projects"/>
    <x v="6"/>
    <n v="-0.39"/>
  </r>
  <r>
    <x v="0"/>
    <n v="21"/>
    <n v="7"/>
    <s v="OFF"/>
    <d v="2018-09-21T00:00:00"/>
    <s v="Avg of 4 NM Projects"/>
    <x v="7"/>
    <n v="9.2199999999999989"/>
  </r>
  <r>
    <x v="0"/>
    <n v="21"/>
    <n v="7"/>
    <s v="OFF"/>
    <d v="2018-09-21T00:00:00"/>
    <s v="Avg of 4 NM Projects"/>
    <x v="8"/>
    <n v="31.225000000000001"/>
  </r>
  <r>
    <x v="0"/>
    <n v="21"/>
    <n v="7"/>
    <s v="OFF"/>
    <d v="2018-09-21T00:00:00"/>
    <s v="Avg of 4 NM Projects"/>
    <x v="9"/>
    <n v="52.1"/>
  </r>
  <r>
    <x v="0"/>
    <n v="21"/>
    <n v="7"/>
    <s v="OFF"/>
    <d v="2018-09-21T00:00:00"/>
    <s v="Avg of 4 NM Projects"/>
    <x v="10"/>
    <n v="62.335000000000001"/>
  </r>
  <r>
    <x v="0"/>
    <n v="21"/>
    <n v="7"/>
    <s v="OFF"/>
    <d v="2018-09-21T00:00:00"/>
    <s v="Avg of 4 NM Projects"/>
    <x v="11"/>
    <n v="68.61"/>
  </r>
  <r>
    <x v="0"/>
    <n v="21"/>
    <n v="7"/>
    <s v="OFF"/>
    <d v="2018-09-21T00:00:00"/>
    <s v="Avg of 4 NM Projects"/>
    <x v="12"/>
    <n v="76.295000000000002"/>
  </r>
  <r>
    <x v="0"/>
    <n v="21"/>
    <n v="7"/>
    <s v="OFF"/>
    <d v="2018-09-21T00:00:00"/>
    <s v="Avg of 4 NM Projects"/>
    <x v="13"/>
    <n v="78.849999999999994"/>
  </r>
  <r>
    <x v="0"/>
    <n v="21"/>
    <n v="7"/>
    <s v="OFF"/>
    <d v="2018-09-21T00:00:00"/>
    <s v="Avg of 4 NM Projects"/>
    <x v="14"/>
    <n v="67.58"/>
  </r>
  <r>
    <x v="0"/>
    <n v="21"/>
    <n v="7"/>
    <s v="OFF"/>
    <d v="2018-09-21T00:00:00"/>
    <s v="Avg of 4 NM Projects"/>
    <x v="15"/>
    <n v="53.89"/>
  </r>
  <r>
    <x v="0"/>
    <n v="21"/>
    <n v="7"/>
    <s v="OFF"/>
    <d v="2018-09-21T00:00:00"/>
    <s v="Avg of 4 NM Projects"/>
    <x v="16"/>
    <n v="42.11"/>
  </r>
  <r>
    <x v="0"/>
    <n v="21"/>
    <n v="7"/>
    <s v="OFF"/>
    <d v="2018-09-21T00:00:00"/>
    <s v="Avg of 4 NM Projects"/>
    <x v="17"/>
    <n v="19.709999999999997"/>
  </r>
  <r>
    <x v="0"/>
    <n v="21"/>
    <n v="7"/>
    <s v="OFF"/>
    <d v="2018-09-21T00:00:00"/>
    <s v="Avg of 4 NM Projects"/>
    <x v="18"/>
    <n v="1.7899999999999998"/>
  </r>
  <r>
    <x v="0"/>
    <n v="21"/>
    <n v="7"/>
    <s v="OFF"/>
    <d v="2018-09-21T00:00:00"/>
    <s v="Avg of 4 NM Projects"/>
    <x v="19"/>
    <n v="-0.13"/>
  </r>
  <r>
    <x v="0"/>
    <n v="21"/>
    <n v="7"/>
    <s v="OFF"/>
    <d v="2018-09-21T00:00:00"/>
    <s v="Avg of 4 NM Projects"/>
    <x v="20"/>
    <n v="0"/>
  </r>
  <r>
    <x v="0"/>
    <n v="21"/>
    <n v="7"/>
    <s v="OFF"/>
    <d v="2018-09-21T00:00:00"/>
    <s v="Avg of 4 NM Projects"/>
    <x v="21"/>
    <n v="-0.26"/>
  </r>
  <r>
    <x v="0"/>
    <n v="21"/>
    <n v="7"/>
    <s v="OFF"/>
    <d v="2018-09-21T00:00:00"/>
    <s v="Avg of 4 NM Projects"/>
    <x v="22"/>
    <n v="0"/>
  </r>
  <r>
    <x v="0"/>
    <n v="21"/>
    <n v="7"/>
    <s v="OFF"/>
    <d v="2018-09-21T00:00:00"/>
    <s v="Avg of 4 NM Projects"/>
    <x v="23"/>
    <n v="0"/>
  </r>
  <r>
    <x v="0"/>
    <n v="22"/>
    <n v="1"/>
    <s v="OFF"/>
    <d v="2018-09-22T00:00:00"/>
    <s v="Avg of 4 NM Projects"/>
    <x v="0"/>
    <n v="0"/>
  </r>
  <r>
    <x v="0"/>
    <n v="22"/>
    <n v="1"/>
    <s v="OFF"/>
    <d v="2018-09-22T00:00:00"/>
    <s v="Avg of 4 NM Projects"/>
    <x v="1"/>
    <n v="-0.13"/>
  </r>
  <r>
    <x v="0"/>
    <n v="22"/>
    <n v="1"/>
    <s v="OFF"/>
    <d v="2018-09-22T00:00:00"/>
    <s v="Avg of 4 NM Projects"/>
    <x v="2"/>
    <n v="-0.13"/>
  </r>
  <r>
    <x v="0"/>
    <n v="22"/>
    <n v="1"/>
    <s v="OFF"/>
    <d v="2018-09-22T00:00:00"/>
    <s v="Avg of 4 NM Projects"/>
    <x v="3"/>
    <n v="-0.13"/>
  </r>
  <r>
    <x v="0"/>
    <n v="22"/>
    <n v="1"/>
    <s v="OFF"/>
    <d v="2018-09-22T00:00:00"/>
    <s v="Avg of 4 NM Projects"/>
    <x v="4"/>
    <n v="-0.26"/>
  </r>
  <r>
    <x v="0"/>
    <n v="22"/>
    <n v="1"/>
    <s v="OFF"/>
    <d v="2018-09-22T00:00:00"/>
    <s v="Avg of 4 NM Projects"/>
    <x v="5"/>
    <n v="0"/>
  </r>
  <r>
    <x v="0"/>
    <n v="22"/>
    <n v="1"/>
    <s v="OFF"/>
    <d v="2018-09-22T00:00:00"/>
    <s v="Avg of 4 NM Projects"/>
    <x v="6"/>
    <n v="0"/>
  </r>
  <r>
    <x v="0"/>
    <n v="22"/>
    <n v="1"/>
    <s v="OFF"/>
    <d v="2018-09-22T00:00:00"/>
    <s v="Avg of 4 NM Projects"/>
    <x v="7"/>
    <n v="10.239999999999998"/>
  </r>
  <r>
    <x v="0"/>
    <n v="22"/>
    <n v="1"/>
    <s v="OFF"/>
    <d v="2018-09-22T00:00:00"/>
    <s v="Avg of 4 NM Projects"/>
    <x v="8"/>
    <n v="40.19"/>
  </r>
  <r>
    <x v="0"/>
    <n v="22"/>
    <n v="1"/>
    <s v="OFF"/>
    <d v="2018-09-22T00:00:00"/>
    <s v="Avg of 4 NM Projects"/>
    <x v="9"/>
    <n v="69.114999999999995"/>
  </r>
  <r>
    <x v="0"/>
    <n v="22"/>
    <n v="1"/>
    <s v="OFF"/>
    <d v="2018-09-22T00:00:00"/>
    <s v="Avg of 4 NM Projects"/>
    <x v="10"/>
    <n v="109.82"/>
  </r>
  <r>
    <x v="0"/>
    <n v="22"/>
    <n v="1"/>
    <s v="OFF"/>
    <d v="2018-09-22T00:00:00"/>
    <s v="Avg of 4 NM Projects"/>
    <x v="11"/>
    <n v="121.72499999999999"/>
  </r>
  <r>
    <x v="0"/>
    <n v="22"/>
    <n v="1"/>
    <s v="OFF"/>
    <d v="2018-09-22T00:00:00"/>
    <s v="Avg of 4 NM Projects"/>
    <x v="12"/>
    <n v="130.30000000000001"/>
  </r>
  <r>
    <x v="0"/>
    <n v="22"/>
    <n v="1"/>
    <s v="OFF"/>
    <d v="2018-09-22T00:00:00"/>
    <s v="Avg of 4 NM Projects"/>
    <x v="13"/>
    <n v="109.69500000000001"/>
  </r>
  <r>
    <x v="0"/>
    <n v="22"/>
    <n v="1"/>
    <s v="OFF"/>
    <d v="2018-09-22T00:00:00"/>
    <s v="Avg of 4 NM Projects"/>
    <x v="14"/>
    <n v="91.26"/>
  </r>
  <r>
    <x v="0"/>
    <n v="22"/>
    <n v="1"/>
    <s v="OFF"/>
    <d v="2018-09-22T00:00:00"/>
    <s v="Avg of 4 NM Projects"/>
    <x v="15"/>
    <n v="65.915000000000006"/>
  </r>
  <r>
    <x v="0"/>
    <n v="22"/>
    <n v="1"/>
    <s v="OFF"/>
    <d v="2018-09-22T00:00:00"/>
    <s v="Avg of 4 NM Projects"/>
    <x v="16"/>
    <n v="42.875"/>
  </r>
  <r>
    <x v="0"/>
    <n v="22"/>
    <n v="1"/>
    <s v="OFF"/>
    <d v="2018-09-22T00:00:00"/>
    <s v="Avg of 4 NM Projects"/>
    <x v="17"/>
    <n v="21.505000000000003"/>
  </r>
  <r>
    <x v="0"/>
    <n v="22"/>
    <n v="1"/>
    <s v="OFF"/>
    <d v="2018-09-22T00:00:00"/>
    <s v="Avg of 4 NM Projects"/>
    <x v="18"/>
    <n v="3.0749999999999997"/>
  </r>
  <r>
    <x v="0"/>
    <n v="22"/>
    <n v="1"/>
    <s v="OFF"/>
    <d v="2018-09-22T00:00:00"/>
    <s v="Avg of 4 NM Projects"/>
    <x v="19"/>
    <n v="0"/>
  </r>
  <r>
    <x v="0"/>
    <n v="22"/>
    <n v="1"/>
    <s v="OFF"/>
    <d v="2018-09-22T00:00:00"/>
    <s v="Avg of 4 NM Projects"/>
    <x v="20"/>
    <n v="-0.26"/>
  </r>
  <r>
    <x v="0"/>
    <n v="22"/>
    <n v="1"/>
    <s v="OFF"/>
    <d v="2018-09-22T00:00:00"/>
    <s v="Avg of 4 NM Projects"/>
    <x v="21"/>
    <n v="-0.13"/>
  </r>
  <r>
    <x v="0"/>
    <n v="22"/>
    <n v="1"/>
    <s v="OFF"/>
    <d v="2018-09-22T00:00:00"/>
    <s v="Avg of 4 NM Projects"/>
    <x v="22"/>
    <n v="0"/>
  </r>
  <r>
    <x v="0"/>
    <n v="22"/>
    <n v="1"/>
    <s v="OFF"/>
    <d v="2018-09-22T00:00:00"/>
    <s v="Avg of 4 NM Projects"/>
    <x v="23"/>
    <n v="0"/>
  </r>
  <r>
    <x v="0"/>
    <n v="23"/>
    <n v="2"/>
    <s v="OFF"/>
    <d v="2018-09-23T00:00:00"/>
    <s v="Avg of 4 NM Projects"/>
    <x v="0"/>
    <n v="-0.13"/>
  </r>
  <r>
    <x v="0"/>
    <n v="23"/>
    <n v="2"/>
    <s v="OFF"/>
    <d v="2018-09-23T00:00:00"/>
    <s v="Avg of 4 NM Projects"/>
    <x v="1"/>
    <n v="0"/>
  </r>
  <r>
    <x v="0"/>
    <n v="23"/>
    <n v="2"/>
    <s v="OFF"/>
    <d v="2018-09-23T00:00:00"/>
    <s v="Avg of 4 NM Projects"/>
    <x v="2"/>
    <n v="0"/>
  </r>
  <r>
    <x v="0"/>
    <n v="23"/>
    <n v="2"/>
    <s v="OFF"/>
    <d v="2018-09-23T00:00:00"/>
    <s v="Avg of 4 NM Projects"/>
    <x v="3"/>
    <n v="-0.26"/>
  </r>
  <r>
    <x v="0"/>
    <n v="23"/>
    <n v="2"/>
    <s v="OFF"/>
    <d v="2018-09-23T00:00:00"/>
    <s v="Avg of 4 NM Projects"/>
    <x v="4"/>
    <n v="-0.13"/>
  </r>
  <r>
    <x v="0"/>
    <n v="23"/>
    <n v="2"/>
    <s v="OFF"/>
    <d v="2018-09-23T00:00:00"/>
    <s v="Avg of 4 NM Projects"/>
    <x v="5"/>
    <n v="0"/>
  </r>
  <r>
    <x v="0"/>
    <n v="23"/>
    <n v="2"/>
    <s v="OFF"/>
    <d v="2018-09-23T00:00:00"/>
    <s v="Avg of 4 NM Projects"/>
    <x v="6"/>
    <n v="-0.13"/>
  </r>
  <r>
    <x v="0"/>
    <n v="23"/>
    <n v="2"/>
    <s v="ON"/>
    <d v="2018-09-23T00:00:00"/>
    <s v="Avg of 4 NM Projects"/>
    <x v="7"/>
    <n v="12.549999999999999"/>
  </r>
  <r>
    <x v="0"/>
    <n v="23"/>
    <n v="2"/>
    <s v="ON"/>
    <d v="2018-09-23T00:00:00"/>
    <s v="Avg of 4 NM Projects"/>
    <x v="8"/>
    <n v="40.200000000000003"/>
  </r>
  <r>
    <x v="0"/>
    <n v="23"/>
    <n v="2"/>
    <s v="ON"/>
    <d v="2018-09-23T00:00:00"/>
    <s v="Avg of 4 NM Projects"/>
    <x v="9"/>
    <n v="59.51"/>
  </r>
  <r>
    <x v="0"/>
    <n v="23"/>
    <n v="2"/>
    <s v="ON"/>
    <d v="2018-09-23T00:00:00"/>
    <s v="Avg of 4 NM Projects"/>
    <x v="10"/>
    <n v="72.064999999999998"/>
  </r>
  <r>
    <x v="0"/>
    <n v="23"/>
    <n v="2"/>
    <s v="ON"/>
    <d v="2018-09-23T00:00:00"/>
    <s v="Avg of 4 NM Projects"/>
    <x v="11"/>
    <n v="71.164999999999992"/>
  </r>
  <r>
    <x v="0"/>
    <n v="23"/>
    <n v="2"/>
    <s v="ON"/>
    <d v="2018-09-23T00:00:00"/>
    <s v="Avg of 4 NM Projects"/>
    <x v="12"/>
    <n v="80.509999999999991"/>
  </r>
  <r>
    <x v="0"/>
    <n v="23"/>
    <n v="2"/>
    <s v="ON"/>
    <d v="2018-09-23T00:00:00"/>
    <s v="Avg of 4 NM Projects"/>
    <x v="13"/>
    <n v="68.349999999999994"/>
  </r>
  <r>
    <x v="0"/>
    <n v="23"/>
    <n v="2"/>
    <s v="ON"/>
    <d v="2018-09-23T00:00:00"/>
    <s v="Avg of 4 NM Projects"/>
    <x v="14"/>
    <n v="60.805"/>
  </r>
  <r>
    <x v="0"/>
    <n v="23"/>
    <n v="2"/>
    <s v="ON"/>
    <d v="2018-09-23T00:00:00"/>
    <s v="Avg of 4 NM Projects"/>
    <x v="15"/>
    <n v="48.13"/>
  </r>
  <r>
    <x v="0"/>
    <n v="23"/>
    <n v="2"/>
    <s v="ON"/>
    <d v="2018-09-23T00:00:00"/>
    <s v="Avg of 4 NM Projects"/>
    <x v="16"/>
    <n v="27.77"/>
  </r>
  <r>
    <x v="0"/>
    <n v="23"/>
    <n v="2"/>
    <s v="ON"/>
    <d v="2018-09-23T00:00:00"/>
    <s v="Avg of 4 NM Projects"/>
    <x v="17"/>
    <n v="15.74"/>
  </r>
  <r>
    <x v="0"/>
    <n v="23"/>
    <n v="2"/>
    <s v="ON"/>
    <d v="2018-09-23T00:00:00"/>
    <s v="Avg of 4 NM Projects"/>
    <x v="18"/>
    <n v="1.2850000000000001"/>
  </r>
  <r>
    <x v="0"/>
    <n v="23"/>
    <n v="2"/>
    <s v="ON"/>
    <d v="2018-09-23T00:00:00"/>
    <s v="Avg of 4 NM Projects"/>
    <x v="19"/>
    <n v="0"/>
  </r>
  <r>
    <x v="0"/>
    <n v="23"/>
    <n v="2"/>
    <s v="ON"/>
    <d v="2018-09-23T00:00:00"/>
    <s v="Avg of 4 NM Projects"/>
    <x v="20"/>
    <n v="-0.13"/>
  </r>
  <r>
    <x v="0"/>
    <n v="23"/>
    <n v="2"/>
    <s v="ON"/>
    <d v="2018-09-23T00:00:00"/>
    <s v="Avg of 4 NM Projects"/>
    <x v="21"/>
    <n v="-0.13"/>
  </r>
  <r>
    <x v="0"/>
    <n v="23"/>
    <n v="2"/>
    <s v="ON"/>
    <d v="2018-09-23T00:00:00"/>
    <s v="Avg of 4 NM Projects"/>
    <x v="22"/>
    <n v="0"/>
  </r>
  <r>
    <x v="0"/>
    <n v="23"/>
    <n v="2"/>
    <s v="OFF"/>
    <d v="2018-09-23T00:00:00"/>
    <s v="Avg of 4 NM Projects"/>
    <x v="23"/>
    <n v="-0.26"/>
  </r>
  <r>
    <x v="0"/>
    <n v="24"/>
    <n v="3"/>
    <s v="OFF"/>
    <d v="2018-09-24T00:00:00"/>
    <s v="Avg of 4 NM Projects"/>
    <x v="0"/>
    <n v="-0.13"/>
  </r>
  <r>
    <x v="0"/>
    <n v="24"/>
    <n v="3"/>
    <s v="OFF"/>
    <d v="2018-09-24T00:00:00"/>
    <s v="Avg of 4 NM Projects"/>
    <x v="1"/>
    <n v="-0.13"/>
  </r>
  <r>
    <x v="0"/>
    <n v="24"/>
    <n v="3"/>
    <s v="OFF"/>
    <d v="2018-09-24T00:00:00"/>
    <s v="Avg of 4 NM Projects"/>
    <x v="2"/>
    <n v="0"/>
  </r>
  <r>
    <x v="0"/>
    <n v="24"/>
    <n v="3"/>
    <s v="OFF"/>
    <d v="2018-09-24T00:00:00"/>
    <s v="Avg of 4 NM Projects"/>
    <x v="3"/>
    <n v="-0.13"/>
  </r>
  <r>
    <x v="0"/>
    <n v="24"/>
    <n v="3"/>
    <s v="OFF"/>
    <d v="2018-09-24T00:00:00"/>
    <s v="Avg of 4 NM Projects"/>
    <x v="4"/>
    <n v="-0.26"/>
  </r>
  <r>
    <x v="0"/>
    <n v="24"/>
    <n v="3"/>
    <s v="OFF"/>
    <d v="2018-09-24T00:00:00"/>
    <s v="Avg of 4 NM Projects"/>
    <x v="5"/>
    <n v="0"/>
  </r>
  <r>
    <x v="0"/>
    <n v="24"/>
    <n v="3"/>
    <s v="OFF"/>
    <d v="2018-09-24T00:00:00"/>
    <s v="Avg of 4 NM Projects"/>
    <x v="6"/>
    <n v="-0.13"/>
  </r>
  <r>
    <x v="0"/>
    <n v="24"/>
    <n v="3"/>
    <s v="ON"/>
    <d v="2018-09-24T00:00:00"/>
    <s v="Avg of 4 NM Projects"/>
    <x v="7"/>
    <n v="7.9350000000000005"/>
  </r>
  <r>
    <x v="0"/>
    <n v="24"/>
    <n v="3"/>
    <s v="ON"/>
    <d v="2018-09-24T00:00:00"/>
    <s v="Avg of 4 NM Projects"/>
    <x v="8"/>
    <n v="39.164999999999992"/>
  </r>
  <r>
    <x v="0"/>
    <n v="24"/>
    <n v="3"/>
    <s v="ON"/>
    <d v="2018-09-24T00:00:00"/>
    <s v="Avg of 4 NM Projects"/>
    <x v="9"/>
    <n v="68.099999999999994"/>
  </r>
  <r>
    <x v="0"/>
    <n v="24"/>
    <n v="3"/>
    <s v="ON"/>
    <d v="2018-09-24T00:00:00"/>
    <s v="Avg of 4 NM Projects"/>
    <x v="10"/>
    <n v="80.894999999999996"/>
  </r>
  <r>
    <x v="0"/>
    <n v="24"/>
    <n v="3"/>
    <s v="ON"/>
    <d v="2018-09-24T00:00:00"/>
    <s v="Avg of 4 NM Projects"/>
    <x v="11"/>
    <n v="90.24499999999999"/>
  </r>
  <r>
    <x v="0"/>
    <n v="24"/>
    <n v="3"/>
    <s v="ON"/>
    <d v="2018-09-24T00:00:00"/>
    <s v="Avg of 4 NM Projects"/>
    <x v="12"/>
    <n v="69.894999999999996"/>
  </r>
  <r>
    <x v="0"/>
    <n v="24"/>
    <n v="3"/>
    <s v="ON"/>
    <d v="2018-09-24T00:00:00"/>
    <s v="Avg of 4 NM Projects"/>
    <x v="13"/>
    <n v="48.634999999999998"/>
  </r>
  <r>
    <x v="0"/>
    <n v="24"/>
    <n v="3"/>
    <s v="ON"/>
    <d v="2018-09-24T00:00:00"/>
    <s v="Avg of 4 NM Projects"/>
    <x v="14"/>
    <n v="40.959999999999994"/>
  </r>
  <r>
    <x v="0"/>
    <n v="24"/>
    <n v="3"/>
    <s v="ON"/>
    <d v="2018-09-24T00:00:00"/>
    <s v="Avg of 4 NM Projects"/>
    <x v="15"/>
    <n v="32.515000000000001"/>
  </r>
  <r>
    <x v="0"/>
    <n v="24"/>
    <n v="3"/>
    <s v="ON"/>
    <d v="2018-09-24T00:00:00"/>
    <s v="Avg of 4 NM Projects"/>
    <x v="16"/>
    <n v="32.255000000000003"/>
  </r>
  <r>
    <x v="0"/>
    <n v="24"/>
    <n v="3"/>
    <s v="ON"/>
    <d v="2018-09-24T00:00:00"/>
    <s v="Avg of 4 NM Projects"/>
    <x v="17"/>
    <n v="12.290000000000001"/>
  </r>
  <r>
    <x v="0"/>
    <n v="24"/>
    <n v="3"/>
    <s v="ON"/>
    <d v="2018-09-24T00:00:00"/>
    <s v="Avg of 4 NM Projects"/>
    <x v="18"/>
    <n v="1.1600000000000001"/>
  </r>
  <r>
    <x v="0"/>
    <n v="24"/>
    <n v="3"/>
    <s v="ON"/>
    <d v="2018-09-24T00:00:00"/>
    <s v="Avg of 4 NM Projects"/>
    <x v="19"/>
    <n v="0"/>
  </r>
  <r>
    <x v="0"/>
    <n v="24"/>
    <n v="3"/>
    <s v="ON"/>
    <d v="2018-09-24T00:00:00"/>
    <s v="Avg of 4 NM Projects"/>
    <x v="20"/>
    <n v="-0.26"/>
  </r>
  <r>
    <x v="0"/>
    <n v="24"/>
    <n v="3"/>
    <s v="ON"/>
    <d v="2018-09-24T00:00:00"/>
    <s v="Avg of 4 NM Projects"/>
    <x v="21"/>
    <n v="-0.13"/>
  </r>
  <r>
    <x v="0"/>
    <n v="24"/>
    <n v="3"/>
    <s v="ON"/>
    <d v="2018-09-24T00:00:00"/>
    <s v="Avg of 4 NM Projects"/>
    <x v="22"/>
    <n v="0"/>
  </r>
  <r>
    <x v="0"/>
    <n v="24"/>
    <n v="3"/>
    <s v="OFF"/>
    <d v="2018-09-24T00:00:00"/>
    <s v="Avg of 4 NM Projects"/>
    <x v="23"/>
    <n v="0"/>
  </r>
  <r>
    <x v="0"/>
    <n v="25"/>
    <n v="4"/>
    <s v="OFF"/>
    <d v="2018-09-25T00:00:00"/>
    <s v="Avg of 4 NM Projects"/>
    <x v="0"/>
    <n v="-0.13"/>
  </r>
  <r>
    <x v="0"/>
    <n v="25"/>
    <n v="4"/>
    <s v="OFF"/>
    <d v="2018-09-25T00:00:00"/>
    <s v="Avg of 4 NM Projects"/>
    <x v="1"/>
    <n v="0"/>
  </r>
  <r>
    <x v="0"/>
    <n v="25"/>
    <n v="4"/>
    <s v="OFF"/>
    <d v="2018-09-25T00:00:00"/>
    <s v="Avg of 4 NM Projects"/>
    <x v="2"/>
    <n v="0"/>
  </r>
  <r>
    <x v="0"/>
    <n v="25"/>
    <n v="4"/>
    <s v="OFF"/>
    <d v="2018-09-25T00:00:00"/>
    <s v="Avg of 4 NM Projects"/>
    <x v="3"/>
    <n v="-0.13"/>
  </r>
  <r>
    <x v="0"/>
    <n v="25"/>
    <n v="4"/>
    <s v="OFF"/>
    <d v="2018-09-25T00:00:00"/>
    <s v="Avg of 4 NM Projects"/>
    <x v="4"/>
    <n v="-0.13"/>
  </r>
  <r>
    <x v="0"/>
    <n v="25"/>
    <n v="4"/>
    <s v="OFF"/>
    <d v="2018-09-25T00:00:00"/>
    <s v="Avg of 4 NM Projects"/>
    <x v="5"/>
    <n v="-0.13"/>
  </r>
  <r>
    <x v="0"/>
    <n v="25"/>
    <n v="4"/>
    <s v="OFF"/>
    <d v="2018-09-25T00:00:00"/>
    <s v="Avg of 4 NM Projects"/>
    <x v="6"/>
    <n v="-0.26"/>
  </r>
  <r>
    <x v="0"/>
    <n v="25"/>
    <n v="4"/>
    <s v="ON"/>
    <d v="2018-09-25T00:00:00"/>
    <s v="Avg of 4 NM Projects"/>
    <x v="7"/>
    <n v="5.2449999999999992"/>
  </r>
  <r>
    <x v="0"/>
    <n v="25"/>
    <n v="4"/>
    <s v="ON"/>
    <d v="2018-09-25T00:00:00"/>
    <s v="Avg of 4 NM Projects"/>
    <x v="8"/>
    <n v="14.719999999999997"/>
  </r>
  <r>
    <x v="0"/>
    <n v="25"/>
    <n v="4"/>
    <s v="ON"/>
    <d v="2018-09-25T00:00:00"/>
    <s v="Avg of 4 NM Projects"/>
    <x v="9"/>
    <n v="26.88"/>
  </r>
  <r>
    <x v="0"/>
    <n v="25"/>
    <n v="4"/>
    <s v="ON"/>
    <d v="2018-09-25T00:00:00"/>
    <s v="Avg of 4 NM Projects"/>
    <x v="10"/>
    <n v="46.72"/>
  </r>
  <r>
    <x v="0"/>
    <n v="25"/>
    <n v="4"/>
    <s v="ON"/>
    <d v="2018-09-25T00:00:00"/>
    <s v="Avg of 4 NM Projects"/>
    <x v="11"/>
    <n v="34.424999999999997"/>
  </r>
  <r>
    <x v="0"/>
    <n v="25"/>
    <n v="4"/>
    <s v="ON"/>
    <d v="2018-09-25T00:00:00"/>
    <s v="Avg of 4 NM Projects"/>
    <x v="12"/>
    <n v="45.18"/>
  </r>
  <r>
    <x v="0"/>
    <n v="25"/>
    <n v="4"/>
    <s v="ON"/>
    <d v="2018-09-25T00:00:00"/>
    <s v="Avg of 4 NM Projects"/>
    <x v="13"/>
    <n v="56.699999999999996"/>
  </r>
  <r>
    <x v="0"/>
    <n v="25"/>
    <n v="4"/>
    <s v="ON"/>
    <d v="2018-09-25T00:00:00"/>
    <s v="Avg of 4 NM Projects"/>
    <x v="14"/>
    <n v="52.99"/>
  </r>
  <r>
    <x v="0"/>
    <n v="25"/>
    <n v="4"/>
    <s v="ON"/>
    <d v="2018-09-25T00:00:00"/>
    <s v="Avg of 4 NM Projects"/>
    <x v="15"/>
    <n v="52.224999999999994"/>
  </r>
  <r>
    <x v="0"/>
    <n v="25"/>
    <n v="4"/>
    <s v="ON"/>
    <d v="2018-09-25T00:00:00"/>
    <s v="Avg of 4 NM Projects"/>
    <x v="16"/>
    <n v="38.4"/>
  </r>
  <r>
    <x v="0"/>
    <n v="25"/>
    <n v="4"/>
    <s v="ON"/>
    <d v="2018-09-25T00:00:00"/>
    <s v="Avg of 4 NM Projects"/>
    <x v="17"/>
    <n v="16.004999999999999"/>
  </r>
  <r>
    <x v="0"/>
    <n v="25"/>
    <n v="4"/>
    <s v="ON"/>
    <d v="2018-09-25T00:00:00"/>
    <s v="Avg of 4 NM Projects"/>
    <x v="18"/>
    <n v="0.89500000000000002"/>
  </r>
  <r>
    <x v="0"/>
    <n v="25"/>
    <n v="4"/>
    <s v="ON"/>
    <d v="2018-09-25T00:00:00"/>
    <s v="Avg of 4 NM Projects"/>
    <x v="19"/>
    <n v="0"/>
  </r>
  <r>
    <x v="0"/>
    <n v="25"/>
    <n v="4"/>
    <s v="ON"/>
    <d v="2018-09-25T00:00:00"/>
    <s v="Avg of 4 NM Projects"/>
    <x v="20"/>
    <n v="-0.13"/>
  </r>
  <r>
    <x v="0"/>
    <n v="25"/>
    <n v="4"/>
    <s v="ON"/>
    <d v="2018-09-25T00:00:00"/>
    <s v="Avg of 4 NM Projects"/>
    <x v="21"/>
    <n v="-0.13"/>
  </r>
  <r>
    <x v="0"/>
    <n v="25"/>
    <n v="4"/>
    <s v="ON"/>
    <d v="2018-09-25T00:00:00"/>
    <s v="Avg of 4 NM Projects"/>
    <x v="22"/>
    <n v="0"/>
  </r>
  <r>
    <x v="0"/>
    <n v="25"/>
    <n v="4"/>
    <s v="OFF"/>
    <d v="2018-09-25T00:00:00"/>
    <s v="Avg of 4 NM Projects"/>
    <x v="23"/>
    <n v="-0.13"/>
  </r>
  <r>
    <x v="0"/>
    <n v="26"/>
    <n v="5"/>
    <s v="OFF"/>
    <d v="2018-09-26T00:00:00"/>
    <s v="Avg of 4 NM Projects"/>
    <x v="0"/>
    <n v="-0.13"/>
  </r>
  <r>
    <x v="0"/>
    <n v="26"/>
    <n v="5"/>
    <s v="OFF"/>
    <d v="2018-09-26T00:00:00"/>
    <s v="Avg of 4 NM Projects"/>
    <x v="1"/>
    <n v="-0.13"/>
  </r>
  <r>
    <x v="0"/>
    <n v="26"/>
    <n v="5"/>
    <s v="OFF"/>
    <d v="2018-09-26T00:00:00"/>
    <s v="Avg of 4 NM Projects"/>
    <x v="2"/>
    <n v="0"/>
  </r>
  <r>
    <x v="0"/>
    <n v="26"/>
    <n v="5"/>
    <s v="OFF"/>
    <d v="2018-09-26T00:00:00"/>
    <s v="Avg of 4 NM Projects"/>
    <x v="3"/>
    <n v="-0.13"/>
  </r>
  <r>
    <x v="0"/>
    <n v="26"/>
    <n v="5"/>
    <s v="OFF"/>
    <d v="2018-09-26T00:00:00"/>
    <s v="Avg of 4 NM Projects"/>
    <x v="4"/>
    <n v="-0.13"/>
  </r>
  <r>
    <x v="0"/>
    <n v="26"/>
    <n v="5"/>
    <s v="OFF"/>
    <d v="2018-09-26T00:00:00"/>
    <s v="Avg of 4 NM Projects"/>
    <x v="5"/>
    <n v="0"/>
  </r>
  <r>
    <x v="0"/>
    <n v="26"/>
    <n v="5"/>
    <s v="OFF"/>
    <d v="2018-09-26T00:00:00"/>
    <s v="Avg of 4 NM Projects"/>
    <x v="6"/>
    <n v="-0.13"/>
  </r>
  <r>
    <x v="0"/>
    <n v="26"/>
    <n v="5"/>
    <s v="ON"/>
    <d v="2018-09-26T00:00:00"/>
    <s v="Avg of 4 NM Projects"/>
    <x v="7"/>
    <n v="10.370000000000001"/>
  </r>
  <r>
    <x v="0"/>
    <n v="26"/>
    <n v="5"/>
    <s v="ON"/>
    <d v="2018-09-26T00:00:00"/>
    <s v="Avg of 4 NM Projects"/>
    <x v="8"/>
    <n v="25.085000000000001"/>
  </r>
  <r>
    <x v="0"/>
    <n v="26"/>
    <n v="5"/>
    <s v="ON"/>
    <d v="2018-09-26T00:00:00"/>
    <s v="Avg of 4 NM Projects"/>
    <x v="9"/>
    <n v="35.204999999999998"/>
  </r>
  <r>
    <x v="0"/>
    <n v="26"/>
    <n v="5"/>
    <s v="ON"/>
    <d v="2018-09-26T00:00:00"/>
    <s v="Avg of 4 NM Projects"/>
    <x v="10"/>
    <n v="23.035"/>
  </r>
  <r>
    <x v="0"/>
    <n v="26"/>
    <n v="5"/>
    <s v="ON"/>
    <d v="2018-09-26T00:00:00"/>
    <s v="Avg of 4 NM Projects"/>
    <x v="11"/>
    <n v="14.974999999999998"/>
  </r>
  <r>
    <x v="0"/>
    <n v="26"/>
    <n v="5"/>
    <s v="ON"/>
    <d v="2018-09-26T00:00:00"/>
    <s v="Avg of 4 NM Projects"/>
    <x v="12"/>
    <n v="13.304999999999996"/>
  </r>
  <r>
    <x v="0"/>
    <n v="26"/>
    <n v="5"/>
    <s v="ON"/>
    <d v="2018-09-26T00:00:00"/>
    <s v="Avg of 4 NM Projects"/>
    <x v="13"/>
    <n v="16.38"/>
  </r>
  <r>
    <x v="0"/>
    <n v="26"/>
    <n v="5"/>
    <s v="ON"/>
    <d v="2018-09-26T00:00:00"/>
    <s v="Avg of 4 NM Projects"/>
    <x v="14"/>
    <n v="9.5950000000000006"/>
  </r>
  <r>
    <x v="0"/>
    <n v="26"/>
    <n v="5"/>
    <s v="ON"/>
    <d v="2018-09-26T00:00:00"/>
    <s v="Avg of 4 NM Projects"/>
    <x v="15"/>
    <n v="5.25"/>
  </r>
  <r>
    <x v="0"/>
    <n v="26"/>
    <n v="5"/>
    <s v="ON"/>
    <d v="2018-09-26T00:00:00"/>
    <s v="Avg of 4 NM Projects"/>
    <x v="16"/>
    <n v="5.89"/>
  </r>
  <r>
    <x v="0"/>
    <n v="26"/>
    <n v="5"/>
    <s v="ON"/>
    <d v="2018-09-26T00:00:00"/>
    <s v="Avg of 4 NM Projects"/>
    <x v="17"/>
    <n v="5.8899999999999988"/>
  </r>
  <r>
    <x v="0"/>
    <n v="26"/>
    <n v="5"/>
    <s v="ON"/>
    <d v="2018-09-26T00:00:00"/>
    <s v="Avg of 4 NM Projects"/>
    <x v="18"/>
    <n v="1.155"/>
  </r>
  <r>
    <x v="0"/>
    <n v="26"/>
    <n v="5"/>
    <s v="ON"/>
    <d v="2018-09-26T00:00:00"/>
    <s v="Avg of 4 NM Projects"/>
    <x v="19"/>
    <n v="0"/>
  </r>
  <r>
    <x v="0"/>
    <n v="26"/>
    <n v="5"/>
    <s v="ON"/>
    <d v="2018-09-26T00:00:00"/>
    <s v="Avg of 4 NM Projects"/>
    <x v="20"/>
    <n v="-0.39"/>
  </r>
  <r>
    <x v="0"/>
    <n v="26"/>
    <n v="5"/>
    <s v="ON"/>
    <d v="2018-09-26T00:00:00"/>
    <s v="Avg of 4 NM Projects"/>
    <x v="21"/>
    <n v="0"/>
  </r>
  <r>
    <x v="0"/>
    <n v="26"/>
    <n v="5"/>
    <s v="ON"/>
    <d v="2018-09-26T00:00:00"/>
    <s v="Avg of 4 NM Projects"/>
    <x v="22"/>
    <n v="0"/>
  </r>
  <r>
    <x v="0"/>
    <n v="26"/>
    <n v="5"/>
    <s v="OFF"/>
    <d v="2018-09-26T00:00:00"/>
    <s v="Avg of 4 NM Projects"/>
    <x v="23"/>
    <n v="-0.26"/>
  </r>
  <r>
    <x v="0"/>
    <n v="27"/>
    <n v="6"/>
    <s v="OFF"/>
    <d v="2018-09-27T00:00:00"/>
    <s v="Avg of 4 NM Projects"/>
    <x v="0"/>
    <n v="0"/>
  </r>
  <r>
    <x v="0"/>
    <n v="27"/>
    <n v="6"/>
    <s v="OFF"/>
    <d v="2018-09-27T00:00:00"/>
    <s v="Avg of 4 NM Projects"/>
    <x v="1"/>
    <n v="-0.13"/>
  </r>
  <r>
    <x v="0"/>
    <n v="27"/>
    <n v="6"/>
    <s v="OFF"/>
    <d v="2018-09-27T00:00:00"/>
    <s v="Avg of 4 NM Projects"/>
    <x v="2"/>
    <n v="0"/>
  </r>
  <r>
    <x v="0"/>
    <n v="27"/>
    <n v="6"/>
    <s v="OFF"/>
    <d v="2018-09-27T00:00:00"/>
    <s v="Avg of 4 NM Projects"/>
    <x v="3"/>
    <n v="-0.26"/>
  </r>
  <r>
    <x v="0"/>
    <n v="27"/>
    <n v="6"/>
    <s v="OFF"/>
    <d v="2018-09-27T00:00:00"/>
    <s v="Avg of 4 NM Projects"/>
    <x v="4"/>
    <n v="0"/>
  </r>
  <r>
    <x v="0"/>
    <n v="27"/>
    <n v="6"/>
    <s v="OFF"/>
    <d v="2018-09-27T00:00:00"/>
    <s v="Avg of 4 NM Projects"/>
    <x v="5"/>
    <n v="0"/>
  </r>
  <r>
    <x v="0"/>
    <n v="27"/>
    <n v="6"/>
    <s v="OFF"/>
    <d v="2018-09-27T00:00:00"/>
    <s v="Avg of 4 NM Projects"/>
    <x v="6"/>
    <n v="-0.26"/>
  </r>
  <r>
    <x v="0"/>
    <n v="27"/>
    <n v="6"/>
    <s v="ON"/>
    <d v="2018-09-27T00:00:00"/>
    <s v="Avg of 4 NM Projects"/>
    <x v="7"/>
    <n v="6.0150000000000006"/>
  </r>
  <r>
    <x v="0"/>
    <n v="27"/>
    <n v="6"/>
    <s v="ON"/>
    <d v="2018-09-27T00:00:00"/>
    <s v="Avg of 4 NM Projects"/>
    <x v="8"/>
    <n v="24.57"/>
  </r>
  <r>
    <x v="0"/>
    <n v="27"/>
    <n v="6"/>
    <s v="ON"/>
    <d v="2018-09-27T00:00:00"/>
    <s v="Avg of 4 NM Projects"/>
    <x v="9"/>
    <n v="88.19"/>
  </r>
  <r>
    <x v="0"/>
    <n v="27"/>
    <n v="6"/>
    <s v="ON"/>
    <d v="2018-09-27T00:00:00"/>
    <s v="Avg of 4 NM Projects"/>
    <x v="10"/>
    <n v="121.08500000000001"/>
  </r>
  <r>
    <x v="0"/>
    <n v="27"/>
    <n v="6"/>
    <s v="ON"/>
    <d v="2018-09-27T00:00:00"/>
    <s v="Avg of 4 NM Projects"/>
    <x v="11"/>
    <n v="120.83500000000001"/>
  </r>
  <r>
    <x v="0"/>
    <n v="27"/>
    <n v="6"/>
    <s v="ON"/>
    <d v="2018-09-27T00:00:00"/>
    <s v="Avg of 4 NM Projects"/>
    <x v="12"/>
    <n v="125.82499999999999"/>
  </r>
  <r>
    <x v="0"/>
    <n v="27"/>
    <n v="6"/>
    <s v="ON"/>
    <d v="2018-09-27T00:00:00"/>
    <s v="Avg of 4 NM Projects"/>
    <x v="13"/>
    <n v="126.58500000000001"/>
  </r>
  <r>
    <x v="0"/>
    <n v="27"/>
    <n v="6"/>
    <s v="ON"/>
    <d v="2018-09-27T00:00:00"/>
    <s v="Avg of 4 NM Projects"/>
    <x v="14"/>
    <n v="112.9"/>
  </r>
  <r>
    <x v="0"/>
    <n v="27"/>
    <n v="6"/>
    <s v="ON"/>
    <d v="2018-09-27T00:00:00"/>
    <s v="Avg of 4 NM Projects"/>
    <x v="15"/>
    <n v="76.42"/>
  </r>
  <r>
    <x v="0"/>
    <n v="27"/>
    <n v="6"/>
    <s v="ON"/>
    <d v="2018-09-27T00:00:00"/>
    <s v="Avg of 4 NM Projects"/>
    <x v="16"/>
    <n v="48.26"/>
  </r>
  <r>
    <x v="0"/>
    <n v="27"/>
    <n v="6"/>
    <s v="ON"/>
    <d v="2018-09-27T00:00:00"/>
    <s v="Avg of 4 NM Projects"/>
    <x v="17"/>
    <n v="21.759999999999998"/>
  </r>
  <r>
    <x v="0"/>
    <n v="27"/>
    <n v="6"/>
    <s v="ON"/>
    <d v="2018-09-27T00:00:00"/>
    <s v="Avg of 4 NM Projects"/>
    <x v="18"/>
    <n v="1.29"/>
  </r>
  <r>
    <x v="0"/>
    <n v="27"/>
    <n v="6"/>
    <s v="ON"/>
    <d v="2018-09-27T00:00:00"/>
    <s v="Avg of 4 NM Projects"/>
    <x v="19"/>
    <n v="0"/>
  </r>
  <r>
    <x v="0"/>
    <n v="27"/>
    <n v="6"/>
    <s v="ON"/>
    <d v="2018-09-27T00:00:00"/>
    <s v="Avg of 4 NM Projects"/>
    <x v="20"/>
    <n v="0"/>
  </r>
  <r>
    <x v="0"/>
    <n v="27"/>
    <n v="6"/>
    <s v="ON"/>
    <d v="2018-09-27T00:00:00"/>
    <s v="Avg of 4 NM Projects"/>
    <x v="21"/>
    <n v="-0.13"/>
  </r>
  <r>
    <x v="0"/>
    <n v="27"/>
    <n v="6"/>
    <s v="ON"/>
    <d v="2018-09-27T00:00:00"/>
    <s v="Avg of 4 NM Projects"/>
    <x v="22"/>
    <n v="-0.13"/>
  </r>
  <r>
    <x v="0"/>
    <n v="27"/>
    <n v="6"/>
    <s v="OFF"/>
    <d v="2018-09-27T00:00:00"/>
    <s v="Avg of 4 NM Projects"/>
    <x v="23"/>
    <n v="-0.13"/>
  </r>
  <r>
    <x v="0"/>
    <n v="28"/>
    <n v="7"/>
    <s v="OFF"/>
    <d v="2018-09-28T00:00:00"/>
    <s v="Avg of 4 NM Projects"/>
    <x v="0"/>
    <n v="-0.13"/>
  </r>
  <r>
    <x v="0"/>
    <n v="28"/>
    <n v="7"/>
    <s v="OFF"/>
    <d v="2018-09-28T00:00:00"/>
    <s v="Avg of 4 NM Projects"/>
    <x v="1"/>
    <n v="0"/>
  </r>
  <r>
    <x v="0"/>
    <n v="28"/>
    <n v="7"/>
    <s v="OFF"/>
    <d v="2018-09-28T00:00:00"/>
    <s v="Avg of 4 NM Projects"/>
    <x v="2"/>
    <n v="-0.13"/>
  </r>
  <r>
    <x v="0"/>
    <n v="28"/>
    <n v="7"/>
    <s v="OFF"/>
    <d v="2018-09-28T00:00:00"/>
    <s v="Avg of 4 NM Projects"/>
    <x v="3"/>
    <n v="-0.13"/>
  </r>
  <r>
    <x v="0"/>
    <n v="28"/>
    <n v="7"/>
    <s v="OFF"/>
    <d v="2018-09-28T00:00:00"/>
    <s v="Avg of 4 NM Projects"/>
    <x v="4"/>
    <n v="-0.26"/>
  </r>
  <r>
    <x v="0"/>
    <n v="28"/>
    <n v="7"/>
    <s v="OFF"/>
    <d v="2018-09-28T00:00:00"/>
    <s v="Avg of 4 NM Projects"/>
    <x v="5"/>
    <n v="-0.13"/>
  </r>
  <r>
    <x v="0"/>
    <n v="28"/>
    <n v="7"/>
    <s v="OFF"/>
    <d v="2018-09-28T00:00:00"/>
    <s v="Avg of 4 NM Projects"/>
    <x v="6"/>
    <n v="-0.13"/>
  </r>
  <r>
    <x v="0"/>
    <n v="28"/>
    <n v="7"/>
    <s v="OFF"/>
    <d v="2018-09-28T00:00:00"/>
    <s v="Avg of 4 NM Projects"/>
    <x v="7"/>
    <n v="2.4400000000000004"/>
  </r>
  <r>
    <x v="0"/>
    <n v="28"/>
    <n v="7"/>
    <s v="OFF"/>
    <d v="2018-09-28T00:00:00"/>
    <s v="Avg of 4 NM Projects"/>
    <x v="8"/>
    <n v="11.135"/>
  </r>
  <r>
    <x v="0"/>
    <n v="28"/>
    <n v="7"/>
    <s v="OFF"/>
    <d v="2018-09-28T00:00:00"/>
    <s v="Avg of 4 NM Projects"/>
    <x v="9"/>
    <n v="22.91"/>
  </r>
  <r>
    <x v="0"/>
    <n v="28"/>
    <n v="7"/>
    <s v="OFF"/>
    <d v="2018-09-28T00:00:00"/>
    <s v="Avg of 4 NM Projects"/>
    <x v="10"/>
    <n v="60.42"/>
  </r>
  <r>
    <x v="0"/>
    <n v="28"/>
    <n v="7"/>
    <s v="OFF"/>
    <d v="2018-09-28T00:00:00"/>
    <s v="Avg of 4 NM Projects"/>
    <x v="11"/>
    <n v="72.064999999999998"/>
  </r>
  <r>
    <x v="0"/>
    <n v="28"/>
    <n v="7"/>
    <s v="OFF"/>
    <d v="2018-09-28T00:00:00"/>
    <s v="Avg of 4 NM Projects"/>
    <x v="12"/>
    <n v="73.97999999999999"/>
  </r>
  <r>
    <x v="0"/>
    <n v="28"/>
    <n v="7"/>
    <s v="OFF"/>
    <d v="2018-09-28T00:00:00"/>
    <s v="Avg of 4 NM Projects"/>
    <x v="13"/>
    <n v="64.900000000000006"/>
  </r>
  <r>
    <x v="0"/>
    <n v="28"/>
    <n v="7"/>
    <s v="OFF"/>
    <d v="2018-09-28T00:00:00"/>
    <s v="Avg of 4 NM Projects"/>
    <x v="14"/>
    <n v="67.59"/>
  </r>
  <r>
    <x v="0"/>
    <n v="28"/>
    <n v="7"/>
    <s v="OFF"/>
    <d v="2018-09-28T00:00:00"/>
    <s v="Avg of 4 NM Projects"/>
    <x v="15"/>
    <n v="59.010000000000005"/>
  </r>
  <r>
    <x v="0"/>
    <n v="28"/>
    <n v="7"/>
    <s v="OFF"/>
    <d v="2018-09-28T00:00:00"/>
    <s v="Avg of 4 NM Projects"/>
    <x v="16"/>
    <n v="36.99"/>
  </r>
  <r>
    <x v="0"/>
    <n v="28"/>
    <n v="7"/>
    <s v="OFF"/>
    <d v="2018-09-28T00:00:00"/>
    <s v="Avg of 4 NM Projects"/>
    <x v="17"/>
    <n v="14.850000000000001"/>
  </r>
  <r>
    <x v="0"/>
    <n v="28"/>
    <n v="7"/>
    <s v="OFF"/>
    <d v="2018-09-28T00:00:00"/>
    <s v="Avg of 4 NM Projects"/>
    <x v="18"/>
    <n v="0.51"/>
  </r>
  <r>
    <x v="0"/>
    <n v="28"/>
    <n v="7"/>
    <s v="OFF"/>
    <d v="2018-09-28T00:00:00"/>
    <s v="Avg of 4 NM Projects"/>
    <x v="19"/>
    <n v="0"/>
  </r>
  <r>
    <x v="0"/>
    <n v="28"/>
    <n v="7"/>
    <s v="OFF"/>
    <d v="2018-09-28T00:00:00"/>
    <s v="Avg of 4 NM Projects"/>
    <x v="20"/>
    <n v="-0.13"/>
  </r>
  <r>
    <x v="0"/>
    <n v="28"/>
    <n v="7"/>
    <s v="OFF"/>
    <d v="2018-09-28T00:00:00"/>
    <s v="Avg of 4 NM Projects"/>
    <x v="21"/>
    <n v="-0.13"/>
  </r>
  <r>
    <x v="0"/>
    <n v="28"/>
    <n v="7"/>
    <s v="OFF"/>
    <d v="2018-09-28T00:00:00"/>
    <s v="Avg of 4 NM Projects"/>
    <x v="22"/>
    <n v="0"/>
  </r>
  <r>
    <x v="0"/>
    <n v="28"/>
    <n v="7"/>
    <s v="OFF"/>
    <d v="2018-09-28T00:00:00"/>
    <s v="Avg of 4 NM Projects"/>
    <x v="23"/>
    <n v="-0.13"/>
  </r>
  <r>
    <x v="0"/>
    <n v="29"/>
    <n v="1"/>
    <s v="OFF"/>
    <d v="2018-09-29T00:00:00"/>
    <s v="Avg of 4 NM Projects"/>
    <x v="0"/>
    <n v="0"/>
  </r>
  <r>
    <x v="0"/>
    <n v="29"/>
    <n v="1"/>
    <s v="OFF"/>
    <d v="2018-09-29T00:00:00"/>
    <s v="Avg of 4 NM Projects"/>
    <x v="1"/>
    <n v="-0.26"/>
  </r>
  <r>
    <x v="0"/>
    <n v="29"/>
    <n v="1"/>
    <s v="OFF"/>
    <d v="2018-09-29T00:00:00"/>
    <s v="Avg of 4 NM Projects"/>
    <x v="2"/>
    <n v="0"/>
  </r>
  <r>
    <x v="0"/>
    <n v="29"/>
    <n v="1"/>
    <s v="OFF"/>
    <d v="2018-09-29T00:00:00"/>
    <s v="Avg of 4 NM Projects"/>
    <x v="3"/>
    <n v="-0.13"/>
  </r>
  <r>
    <x v="0"/>
    <n v="29"/>
    <n v="1"/>
    <s v="OFF"/>
    <d v="2018-09-29T00:00:00"/>
    <s v="Avg of 4 NM Projects"/>
    <x v="4"/>
    <n v="-0.13"/>
  </r>
  <r>
    <x v="0"/>
    <n v="29"/>
    <n v="1"/>
    <s v="OFF"/>
    <d v="2018-09-29T00:00:00"/>
    <s v="Avg of 4 NM Projects"/>
    <x v="5"/>
    <n v="-0.26"/>
  </r>
  <r>
    <x v="0"/>
    <n v="29"/>
    <n v="1"/>
    <s v="OFF"/>
    <d v="2018-09-29T00:00:00"/>
    <s v="Avg of 4 NM Projects"/>
    <x v="6"/>
    <n v="-0.13"/>
  </r>
  <r>
    <x v="0"/>
    <n v="29"/>
    <n v="1"/>
    <s v="OFF"/>
    <d v="2018-09-29T00:00:00"/>
    <s v="Avg of 4 NM Projects"/>
    <x v="7"/>
    <n v="11.52"/>
  </r>
  <r>
    <x v="0"/>
    <n v="29"/>
    <n v="1"/>
    <s v="OFF"/>
    <d v="2018-09-29T00:00:00"/>
    <s v="Avg of 4 NM Projects"/>
    <x v="8"/>
    <n v="58.875"/>
  </r>
  <r>
    <x v="0"/>
    <n v="29"/>
    <n v="1"/>
    <s v="OFF"/>
    <d v="2018-09-29T00:00:00"/>
    <s v="Avg of 4 NM Projects"/>
    <x v="9"/>
    <n v="85.764999999999986"/>
  </r>
  <r>
    <x v="0"/>
    <n v="29"/>
    <n v="1"/>
    <s v="OFF"/>
    <d v="2018-09-29T00:00:00"/>
    <s v="Avg of 4 NM Projects"/>
    <x v="10"/>
    <n v="103.55500000000001"/>
  </r>
  <r>
    <x v="0"/>
    <n v="29"/>
    <n v="1"/>
    <s v="OFF"/>
    <d v="2018-09-29T00:00:00"/>
    <s v="Avg of 4 NM Projects"/>
    <x v="11"/>
    <n v="124.79499999999999"/>
  </r>
  <r>
    <x v="0"/>
    <n v="29"/>
    <n v="1"/>
    <s v="OFF"/>
    <d v="2018-09-29T00:00:00"/>
    <s v="Avg of 4 NM Projects"/>
    <x v="12"/>
    <n v="114.30500000000001"/>
  </r>
  <r>
    <x v="0"/>
    <n v="29"/>
    <n v="1"/>
    <s v="OFF"/>
    <d v="2018-09-29T00:00:00"/>
    <s v="Avg of 4 NM Projects"/>
    <x v="13"/>
    <n v="118.655"/>
  </r>
  <r>
    <x v="0"/>
    <n v="29"/>
    <n v="1"/>
    <s v="OFF"/>
    <d v="2018-09-29T00:00:00"/>
    <s v="Avg of 4 NM Projects"/>
    <x v="14"/>
    <n v="102.77500000000001"/>
  </r>
  <r>
    <x v="0"/>
    <n v="29"/>
    <n v="1"/>
    <s v="OFF"/>
    <d v="2018-09-29T00:00:00"/>
    <s v="Avg of 4 NM Projects"/>
    <x v="15"/>
    <n v="79.75"/>
  </r>
  <r>
    <x v="0"/>
    <n v="29"/>
    <n v="1"/>
    <s v="OFF"/>
    <d v="2018-09-29T00:00:00"/>
    <s v="Avg of 4 NM Projects"/>
    <x v="16"/>
    <n v="50.305"/>
  </r>
  <r>
    <x v="0"/>
    <n v="29"/>
    <n v="1"/>
    <s v="OFF"/>
    <d v="2018-09-29T00:00:00"/>
    <s v="Avg of 4 NM Projects"/>
    <x v="17"/>
    <n v="18.95"/>
  </r>
  <r>
    <x v="0"/>
    <n v="29"/>
    <n v="1"/>
    <s v="OFF"/>
    <d v="2018-09-29T00:00:00"/>
    <s v="Avg of 4 NM Projects"/>
    <x v="18"/>
    <n v="0.39"/>
  </r>
  <r>
    <x v="0"/>
    <n v="29"/>
    <n v="1"/>
    <s v="OFF"/>
    <d v="2018-09-29T00:00:00"/>
    <s v="Avg of 4 NM Projects"/>
    <x v="19"/>
    <n v="0"/>
  </r>
  <r>
    <x v="0"/>
    <n v="29"/>
    <n v="1"/>
    <s v="OFF"/>
    <d v="2018-09-29T00:00:00"/>
    <s v="Avg of 4 NM Projects"/>
    <x v="20"/>
    <n v="0"/>
  </r>
  <r>
    <x v="0"/>
    <n v="29"/>
    <n v="1"/>
    <s v="OFF"/>
    <d v="2018-09-29T00:00:00"/>
    <s v="Avg of 4 NM Projects"/>
    <x v="21"/>
    <n v="0"/>
  </r>
  <r>
    <x v="0"/>
    <n v="29"/>
    <n v="1"/>
    <s v="OFF"/>
    <d v="2018-09-29T00:00:00"/>
    <s v="Avg of 4 NM Projects"/>
    <x v="22"/>
    <n v="0"/>
  </r>
  <r>
    <x v="0"/>
    <n v="29"/>
    <n v="1"/>
    <s v="OFF"/>
    <d v="2018-09-29T00:00:00"/>
    <s v="Avg of 4 NM Projects"/>
    <x v="23"/>
    <n v="-0.13"/>
  </r>
  <r>
    <x v="0"/>
    <n v="30"/>
    <n v="2"/>
    <s v="OFF"/>
    <d v="2018-09-30T00:00:00"/>
    <s v="Avg of 4 NM Projects"/>
    <x v="0"/>
    <n v="-0.13"/>
  </r>
  <r>
    <x v="0"/>
    <n v="30"/>
    <n v="2"/>
    <s v="OFF"/>
    <d v="2018-09-30T00:00:00"/>
    <s v="Avg of 4 NM Projects"/>
    <x v="1"/>
    <n v="-0.13"/>
  </r>
  <r>
    <x v="0"/>
    <n v="30"/>
    <n v="2"/>
    <s v="OFF"/>
    <d v="2018-09-30T00:00:00"/>
    <s v="Avg of 4 NM Projects"/>
    <x v="2"/>
    <n v="0"/>
  </r>
  <r>
    <x v="0"/>
    <n v="30"/>
    <n v="2"/>
    <s v="OFF"/>
    <d v="2018-09-30T00:00:00"/>
    <s v="Avg of 4 NM Projects"/>
    <x v="3"/>
    <n v="-0.13"/>
  </r>
  <r>
    <x v="0"/>
    <n v="30"/>
    <n v="2"/>
    <s v="OFF"/>
    <d v="2018-09-30T00:00:00"/>
    <s v="Avg of 4 NM Projects"/>
    <x v="4"/>
    <n v="-0.13"/>
  </r>
  <r>
    <x v="0"/>
    <n v="30"/>
    <n v="2"/>
    <s v="OFF"/>
    <d v="2018-09-30T00:00:00"/>
    <s v="Avg of 4 NM Projects"/>
    <x v="5"/>
    <n v="-0.13"/>
  </r>
  <r>
    <x v="0"/>
    <n v="30"/>
    <n v="2"/>
    <s v="OFF"/>
    <d v="2018-09-30T00:00:00"/>
    <s v="Avg of 4 NM Projects"/>
    <x v="6"/>
    <n v="-0.39"/>
  </r>
  <r>
    <x v="0"/>
    <n v="30"/>
    <n v="2"/>
    <s v="ON"/>
    <d v="2018-09-30T00:00:00"/>
    <s v="Avg of 4 NM Projects"/>
    <x v="7"/>
    <n v="13.950000000000001"/>
  </r>
  <r>
    <x v="0"/>
    <n v="30"/>
    <n v="2"/>
    <s v="ON"/>
    <d v="2018-09-30T00:00:00"/>
    <s v="Avg of 4 NM Projects"/>
    <x v="8"/>
    <n v="47.355000000000004"/>
  </r>
  <r>
    <x v="0"/>
    <n v="30"/>
    <n v="2"/>
    <s v="ON"/>
    <d v="2018-09-30T00:00:00"/>
    <s v="Avg of 4 NM Projects"/>
    <x v="9"/>
    <n v="52.984999999999999"/>
  </r>
  <r>
    <x v="0"/>
    <n v="30"/>
    <n v="2"/>
    <s v="ON"/>
    <d v="2018-09-30T00:00:00"/>
    <s v="Avg of 4 NM Projects"/>
    <x v="10"/>
    <n v="60.164999999999999"/>
  </r>
  <r>
    <x v="0"/>
    <n v="30"/>
    <n v="2"/>
    <s v="ON"/>
    <d v="2018-09-30T00:00:00"/>
    <s v="Avg of 4 NM Projects"/>
    <x v="11"/>
    <n v="67.97"/>
  </r>
  <r>
    <x v="0"/>
    <n v="30"/>
    <n v="2"/>
    <s v="ON"/>
    <d v="2018-09-30T00:00:00"/>
    <s v="Avg of 4 NM Projects"/>
    <x v="12"/>
    <n v="87.555000000000007"/>
  </r>
  <r>
    <x v="0"/>
    <n v="30"/>
    <n v="2"/>
    <s v="ON"/>
    <d v="2018-09-30T00:00:00"/>
    <s v="Avg of 4 NM Projects"/>
    <x v="13"/>
    <n v="67.709999999999994"/>
  </r>
  <r>
    <x v="0"/>
    <n v="30"/>
    <n v="2"/>
    <s v="ON"/>
    <d v="2018-09-30T00:00:00"/>
    <s v="Avg of 4 NM Projects"/>
    <x v="14"/>
    <n v="69.12"/>
  </r>
  <r>
    <x v="0"/>
    <n v="30"/>
    <n v="2"/>
    <s v="ON"/>
    <d v="2018-09-30T00:00:00"/>
    <s v="Avg of 4 NM Projects"/>
    <x v="15"/>
    <n v="57.86"/>
  </r>
  <r>
    <x v="0"/>
    <n v="30"/>
    <n v="2"/>
    <s v="ON"/>
    <d v="2018-09-30T00:00:00"/>
    <s v="Avg of 4 NM Projects"/>
    <x v="16"/>
    <n v="34.175000000000004"/>
  </r>
  <r>
    <x v="0"/>
    <n v="30"/>
    <n v="2"/>
    <s v="ON"/>
    <d v="2018-09-30T00:00:00"/>
    <s v="Avg of 4 NM Projects"/>
    <x v="17"/>
    <n v="8.5749999999999993"/>
  </r>
  <r>
    <x v="0"/>
    <n v="30"/>
    <n v="2"/>
    <s v="ON"/>
    <d v="2018-09-30T00:00:00"/>
    <s v="Avg of 4 NM Projects"/>
    <x v="18"/>
    <n v="0.13"/>
  </r>
  <r>
    <x v="0"/>
    <n v="30"/>
    <n v="2"/>
    <s v="ON"/>
    <d v="2018-09-30T00:00:00"/>
    <s v="Avg of 4 NM Projects"/>
    <x v="19"/>
    <n v="-0.26"/>
  </r>
  <r>
    <x v="0"/>
    <n v="30"/>
    <n v="2"/>
    <s v="ON"/>
    <d v="2018-09-30T00:00:00"/>
    <s v="Avg of 4 NM Projects"/>
    <x v="20"/>
    <n v="-0.13"/>
  </r>
  <r>
    <x v="0"/>
    <n v="30"/>
    <n v="2"/>
    <s v="ON"/>
    <d v="2018-09-30T00:00:00"/>
    <s v="Avg of 4 NM Projects"/>
    <x v="21"/>
    <n v="0"/>
  </r>
  <r>
    <x v="0"/>
    <n v="30"/>
    <n v="2"/>
    <s v="ON"/>
    <d v="2018-09-30T00:00:00"/>
    <s v="Avg of 4 NM Projects"/>
    <x v="22"/>
    <n v="0"/>
  </r>
  <r>
    <x v="0"/>
    <n v="30"/>
    <n v="2"/>
    <s v="OFF"/>
    <d v="2018-09-30T00:00:00"/>
    <s v="Avg of 4 NM Projects"/>
    <x v="23"/>
    <n v="-0.13"/>
  </r>
  <r>
    <x v="1"/>
    <n v="1"/>
    <n v="1"/>
    <s v="OFF"/>
    <d v="2018-10-01T00:00:00"/>
    <s v="Avg of 4 NM Projects"/>
    <x v="0"/>
    <n v="-0.26"/>
  </r>
  <r>
    <x v="1"/>
    <n v="1"/>
    <n v="1"/>
    <s v="OFF"/>
    <d v="2018-10-01T00:00:00"/>
    <s v="Avg of 4 NM Projects"/>
    <x v="1"/>
    <n v="0"/>
  </r>
  <r>
    <x v="1"/>
    <n v="1"/>
    <n v="1"/>
    <s v="OFF"/>
    <d v="2018-10-01T00:00:00"/>
    <s v="Avg of 4 NM Projects"/>
    <x v="2"/>
    <n v="0"/>
  </r>
  <r>
    <x v="1"/>
    <n v="1"/>
    <n v="1"/>
    <s v="OFF"/>
    <d v="2018-10-01T00:00:00"/>
    <s v="Avg of 4 NM Projects"/>
    <x v="3"/>
    <n v="0"/>
  </r>
  <r>
    <x v="1"/>
    <n v="1"/>
    <n v="1"/>
    <s v="OFF"/>
    <d v="2018-10-01T00:00:00"/>
    <s v="Avg of 4 NM Projects"/>
    <x v="4"/>
    <n v="-0.13"/>
  </r>
  <r>
    <x v="1"/>
    <n v="1"/>
    <n v="1"/>
    <s v="OFF"/>
    <d v="2018-10-01T00:00:00"/>
    <s v="Avg of 4 NM Projects"/>
    <x v="5"/>
    <n v="-0.13"/>
  </r>
  <r>
    <x v="1"/>
    <n v="1"/>
    <n v="1"/>
    <s v="OFF"/>
    <d v="2018-10-01T00:00:00"/>
    <s v="Avg of 4 NM Projects"/>
    <x v="6"/>
    <n v="-0.39"/>
  </r>
  <r>
    <x v="1"/>
    <n v="1"/>
    <n v="1"/>
    <s v="OFF"/>
    <d v="2018-10-01T00:00:00"/>
    <s v="Avg of 4 NM Projects"/>
    <x v="7"/>
    <n v="8.9650000000000016"/>
  </r>
  <r>
    <x v="1"/>
    <n v="1"/>
    <n v="1"/>
    <s v="OFF"/>
    <d v="2018-10-01T00:00:00"/>
    <s v="Avg of 4 NM Projects"/>
    <x v="8"/>
    <n v="33.03"/>
  </r>
  <r>
    <x v="1"/>
    <n v="1"/>
    <n v="1"/>
    <s v="OFF"/>
    <d v="2018-10-01T00:00:00"/>
    <s v="Avg of 4 NM Projects"/>
    <x v="9"/>
    <n v="58.239999999999995"/>
  </r>
  <r>
    <x v="1"/>
    <n v="1"/>
    <n v="1"/>
    <s v="OFF"/>
    <d v="2018-10-01T00:00:00"/>
    <s v="Avg of 4 NM Projects"/>
    <x v="10"/>
    <n v="77.31"/>
  </r>
  <r>
    <x v="1"/>
    <n v="1"/>
    <n v="1"/>
    <s v="OFF"/>
    <d v="2018-10-01T00:00:00"/>
    <s v="Avg of 4 NM Projects"/>
    <x v="11"/>
    <n v="89.855000000000004"/>
  </r>
  <r>
    <x v="1"/>
    <n v="1"/>
    <n v="1"/>
    <s v="OFF"/>
    <d v="2018-10-01T00:00:00"/>
    <s v="Avg of 4 NM Projects"/>
    <x v="12"/>
    <n v="92.42"/>
  </r>
  <r>
    <x v="1"/>
    <n v="1"/>
    <n v="1"/>
    <s v="OFF"/>
    <d v="2018-10-01T00:00:00"/>
    <s v="Avg of 4 NM Projects"/>
    <x v="13"/>
    <n v="93.189999999999984"/>
  </r>
  <r>
    <x v="1"/>
    <n v="1"/>
    <n v="1"/>
    <s v="OFF"/>
    <d v="2018-10-01T00:00:00"/>
    <s v="Avg of 4 NM Projects"/>
    <x v="14"/>
    <n v="82.694999999999993"/>
  </r>
  <r>
    <x v="1"/>
    <n v="1"/>
    <n v="1"/>
    <s v="OFF"/>
    <d v="2018-10-01T00:00:00"/>
    <s v="Avg of 4 NM Projects"/>
    <x v="15"/>
    <n v="66.819999999999993"/>
  </r>
  <r>
    <x v="1"/>
    <n v="1"/>
    <n v="1"/>
    <s v="OFF"/>
    <d v="2018-10-01T00:00:00"/>
    <s v="Avg of 4 NM Projects"/>
    <x v="16"/>
    <n v="43.394999999999996"/>
  </r>
  <r>
    <x v="1"/>
    <n v="1"/>
    <n v="1"/>
    <s v="OFF"/>
    <d v="2018-10-01T00:00:00"/>
    <s v="Avg of 4 NM Projects"/>
    <x v="17"/>
    <n v="17.149999999999999"/>
  </r>
  <r>
    <x v="1"/>
    <n v="1"/>
    <n v="1"/>
    <s v="OFF"/>
    <d v="2018-10-01T00:00:00"/>
    <s v="Avg of 4 NM Projects"/>
    <x v="18"/>
    <n v="0.64"/>
  </r>
  <r>
    <x v="1"/>
    <n v="1"/>
    <n v="1"/>
    <s v="OFF"/>
    <d v="2018-10-01T00:00:00"/>
    <s v="Avg of 4 NM Projects"/>
    <x v="19"/>
    <n v="0"/>
  </r>
  <r>
    <x v="1"/>
    <n v="1"/>
    <n v="1"/>
    <s v="OFF"/>
    <d v="2018-10-01T00:00:00"/>
    <s v="Avg of 4 NM Projects"/>
    <x v="20"/>
    <n v="-0.39"/>
  </r>
  <r>
    <x v="1"/>
    <n v="1"/>
    <n v="1"/>
    <s v="OFF"/>
    <d v="2018-10-01T00:00:00"/>
    <s v="Avg of 4 NM Projects"/>
    <x v="21"/>
    <n v="0"/>
  </r>
  <r>
    <x v="1"/>
    <n v="1"/>
    <n v="1"/>
    <s v="OFF"/>
    <d v="2018-10-01T00:00:00"/>
    <s v="Avg of 4 NM Projects"/>
    <x v="22"/>
    <n v="-0.13"/>
  </r>
  <r>
    <x v="1"/>
    <n v="1"/>
    <n v="1"/>
    <s v="OFF"/>
    <d v="2018-10-01T00:00:00"/>
    <s v="Avg of 4 NM Projects"/>
    <x v="23"/>
    <n v="-0.13"/>
  </r>
  <r>
    <x v="1"/>
    <n v="2"/>
    <n v="2"/>
    <s v="OFF"/>
    <d v="2018-10-02T00:00:00"/>
    <s v="Avg of 4 NM Projects"/>
    <x v="0"/>
    <n v="0"/>
  </r>
  <r>
    <x v="1"/>
    <n v="2"/>
    <n v="2"/>
    <s v="OFF"/>
    <d v="2018-10-02T00:00:00"/>
    <s v="Avg of 4 NM Projects"/>
    <x v="1"/>
    <n v="0"/>
  </r>
  <r>
    <x v="1"/>
    <n v="2"/>
    <n v="2"/>
    <s v="OFF"/>
    <d v="2018-10-02T00:00:00"/>
    <s v="Avg of 4 NM Projects"/>
    <x v="2"/>
    <n v="0"/>
  </r>
  <r>
    <x v="1"/>
    <n v="2"/>
    <n v="2"/>
    <s v="OFF"/>
    <d v="2018-10-02T00:00:00"/>
    <s v="Avg of 4 NM Projects"/>
    <x v="3"/>
    <n v="-0.13"/>
  </r>
  <r>
    <x v="1"/>
    <n v="2"/>
    <n v="2"/>
    <s v="OFF"/>
    <d v="2018-10-02T00:00:00"/>
    <s v="Avg of 4 NM Projects"/>
    <x v="4"/>
    <n v="0"/>
  </r>
  <r>
    <x v="1"/>
    <n v="2"/>
    <n v="2"/>
    <s v="OFF"/>
    <d v="2018-10-02T00:00:00"/>
    <s v="Avg of 4 NM Projects"/>
    <x v="5"/>
    <n v="-0.13"/>
  </r>
  <r>
    <x v="1"/>
    <n v="2"/>
    <n v="2"/>
    <s v="OFF"/>
    <d v="2018-10-02T00:00:00"/>
    <s v="Avg of 4 NM Projects"/>
    <x v="6"/>
    <n v="-0.65"/>
  </r>
  <r>
    <x v="1"/>
    <n v="2"/>
    <n v="2"/>
    <s v="ON"/>
    <d v="2018-10-02T00:00:00"/>
    <s v="Avg of 4 NM Projects"/>
    <x v="7"/>
    <n v="7.55"/>
  </r>
  <r>
    <x v="1"/>
    <n v="2"/>
    <n v="2"/>
    <s v="ON"/>
    <d v="2018-10-02T00:00:00"/>
    <s v="Avg of 4 NM Projects"/>
    <x v="8"/>
    <n v="30.204999999999998"/>
  </r>
  <r>
    <x v="1"/>
    <n v="2"/>
    <n v="2"/>
    <s v="ON"/>
    <d v="2018-10-02T00:00:00"/>
    <s v="Avg of 4 NM Projects"/>
    <x v="9"/>
    <n v="52.48"/>
  </r>
  <r>
    <x v="1"/>
    <n v="2"/>
    <n v="2"/>
    <s v="ON"/>
    <d v="2018-10-02T00:00:00"/>
    <s v="Avg of 4 NM Projects"/>
    <x v="10"/>
    <n v="65.795000000000002"/>
  </r>
  <r>
    <x v="1"/>
    <n v="2"/>
    <n v="2"/>
    <s v="ON"/>
    <d v="2018-10-02T00:00:00"/>
    <s v="Avg of 4 NM Projects"/>
    <x v="11"/>
    <n v="74.37"/>
  </r>
  <r>
    <x v="1"/>
    <n v="2"/>
    <n v="2"/>
    <s v="ON"/>
    <d v="2018-10-02T00:00:00"/>
    <s v="Avg of 4 NM Projects"/>
    <x v="12"/>
    <n v="75.14"/>
  </r>
  <r>
    <x v="1"/>
    <n v="2"/>
    <n v="2"/>
    <s v="ON"/>
    <d v="2018-10-02T00:00:00"/>
    <s v="Avg of 4 NM Projects"/>
    <x v="13"/>
    <n v="71.685000000000002"/>
  </r>
  <r>
    <x v="1"/>
    <n v="2"/>
    <n v="2"/>
    <s v="ON"/>
    <d v="2018-10-02T00:00:00"/>
    <s v="Avg of 4 NM Projects"/>
    <x v="14"/>
    <n v="64.259999999999991"/>
  </r>
  <r>
    <x v="1"/>
    <n v="2"/>
    <n v="2"/>
    <s v="ON"/>
    <d v="2018-10-02T00:00:00"/>
    <s v="Avg of 4 NM Projects"/>
    <x v="15"/>
    <n v="50.685000000000002"/>
  </r>
  <r>
    <x v="1"/>
    <n v="2"/>
    <n v="2"/>
    <s v="ON"/>
    <d v="2018-10-02T00:00:00"/>
    <s v="Avg of 4 NM Projects"/>
    <x v="16"/>
    <n v="33.67"/>
  </r>
  <r>
    <x v="1"/>
    <n v="2"/>
    <n v="2"/>
    <s v="ON"/>
    <d v="2018-10-02T00:00:00"/>
    <s v="Avg of 4 NM Projects"/>
    <x v="17"/>
    <n v="11.27"/>
  </r>
  <r>
    <x v="1"/>
    <n v="2"/>
    <n v="2"/>
    <s v="ON"/>
    <d v="2018-10-02T00:00:00"/>
    <s v="Avg of 4 NM Projects"/>
    <x v="18"/>
    <n v="0.38500000000000001"/>
  </r>
  <r>
    <x v="1"/>
    <n v="2"/>
    <n v="2"/>
    <s v="ON"/>
    <d v="2018-10-02T00:00:00"/>
    <s v="Avg of 4 NM Projects"/>
    <x v="19"/>
    <n v="-0.13"/>
  </r>
  <r>
    <x v="1"/>
    <n v="2"/>
    <n v="2"/>
    <s v="ON"/>
    <d v="2018-10-02T00:00:00"/>
    <s v="Avg of 4 NM Projects"/>
    <x v="20"/>
    <n v="-0.13"/>
  </r>
  <r>
    <x v="1"/>
    <n v="2"/>
    <n v="2"/>
    <s v="ON"/>
    <d v="2018-10-02T00:00:00"/>
    <s v="Avg of 4 NM Projects"/>
    <x v="21"/>
    <n v="-0.13"/>
  </r>
  <r>
    <x v="1"/>
    <n v="2"/>
    <n v="2"/>
    <s v="ON"/>
    <d v="2018-10-02T00:00:00"/>
    <s v="Avg of 4 NM Projects"/>
    <x v="22"/>
    <n v="0"/>
  </r>
  <r>
    <x v="1"/>
    <n v="2"/>
    <n v="2"/>
    <s v="OFF"/>
    <d v="2018-10-02T00:00:00"/>
    <s v="Avg of 4 NM Projects"/>
    <x v="23"/>
    <n v="-0.26"/>
  </r>
  <r>
    <x v="1"/>
    <n v="3"/>
    <n v="3"/>
    <s v="OFF"/>
    <d v="2018-10-03T00:00:00"/>
    <s v="Avg of 4 NM Projects"/>
    <x v="0"/>
    <n v="-0.26"/>
  </r>
  <r>
    <x v="1"/>
    <n v="3"/>
    <n v="3"/>
    <s v="OFF"/>
    <d v="2018-10-03T00:00:00"/>
    <s v="Avg of 4 NM Projects"/>
    <x v="1"/>
    <n v="0"/>
  </r>
  <r>
    <x v="1"/>
    <n v="3"/>
    <n v="3"/>
    <s v="OFF"/>
    <d v="2018-10-03T00:00:00"/>
    <s v="Avg of 4 NM Projects"/>
    <x v="2"/>
    <n v="0"/>
  </r>
  <r>
    <x v="1"/>
    <n v="3"/>
    <n v="3"/>
    <s v="OFF"/>
    <d v="2018-10-03T00:00:00"/>
    <s v="Avg of 4 NM Projects"/>
    <x v="3"/>
    <n v="0"/>
  </r>
  <r>
    <x v="1"/>
    <n v="3"/>
    <n v="3"/>
    <s v="OFF"/>
    <d v="2018-10-03T00:00:00"/>
    <s v="Avg of 4 NM Projects"/>
    <x v="4"/>
    <n v="0"/>
  </r>
  <r>
    <x v="1"/>
    <n v="3"/>
    <n v="3"/>
    <s v="OFF"/>
    <d v="2018-10-03T00:00:00"/>
    <s v="Avg of 4 NM Projects"/>
    <x v="5"/>
    <n v="0"/>
  </r>
  <r>
    <x v="1"/>
    <n v="3"/>
    <n v="3"/>
    <s v="OFF"/>
    <d v="2018-10-03T00:00:00"/>
    <s v="Avg of 4 NM Projects"/>
    <x v="6"/>
    <n v="-0.39"/>
  </r>
  <r>
    <x v="1"/>
    <n v="3"/>
    <n v="3"/>
    <s v="ON"/>
    <d v="2018-10-03T00:00:00"/>
    <s v="Avg of 4 NM Projects"/>
    <x v="7"/>
    <n v="6.4050000000000002"/>
  </r>
  <r>
    <x v="1"/>
    <n v="3"/>
    <n v="3"/>
    <s v="ON"/>
    <d v="2018-10-03T00:00:00"/>
    <s v="Avg of 4 NM Projects"/>
    <x v="8"/>
    <n v="31.484999999999996"/>
  </r>
  <r>
    <x v="1"/>
    <n v="3"/>
    <n v="3"/>
    <s v="ON"/>
    <d v="2018-10-03T00:00:00"/>
    <s v="Avg of 4 NM Projects"/>
    <x v="9"/>
    <n v="57.094999999999999"/>
  </r>
  <r>
    <x v="1"/>
    <n v="3"/>
    <n v="3"/>
    <s v="ON"/>
    <d v="2018-10-03T00:00:00"/>
    <s v="Avg of 4 NM Projects"/>
    <x v="10"/>
    <n v="74.240000000000009"/>
  </r>
  <r>
    <x v="1"/>
    <n v="3"/>
    <n v="3"/>
    <s v="ON"/>
    <d v="2018-10-03T00:00:00"/>
    <s v="Avg of 4 NM Projects"/>
    <x v="11"/>
    <n v="83.84"/>
  </r>
  <r>
    <x v="1"/>
    <n v="3"/>
    <n v="3"/>
    <s v="ON"/>
    <d v="2018-10-03T00:00:00"/>
    <s v="Avg of 4 NM Projects"/>
    <x v="12"/>
    <n v="90.37"/>
  </r>
  <r>
    <x v="1"/>
    <n v="3"/>
    <n v="3"/>
    <s v="ON"/>
    <d v="2018-10-03T00:00:00"/>
    <s v="Avg of 4 NM Projects"/>
    <x v="13"/>
    <n v="87.300000000000011"/>
  </r>
  <r>
    <x v="1"/>
    <n v="3"/>
    <n v="3"/>
    <s v="ON"/>
    <d v="2018-10-03T00:00:00"/>
    <s v="Avg of 4 NM Projects"/>
    <x v="14"/>
    <n v="75.265000000000001"/>
  </r>
  <r>
    <x v="1"/>
    <n v="3"/>
    <n v="3"/>
    <s v="ON"/>
    <d v="2018-10-03T00:00:00"/>
    <s v="Avg of 4 NM Projects"/>
    <x v="15"/>
    <n v="57.6"/>
  </r>
  <r>
    <x v="1"/>
    <n v="3"/>
    <n v="3"/>
    <s v="ON"/>
    <d v="2018-10-03T00:00:00"/>
    <s v="Avg of 4 NM Projects"/>
    <x v="16"/>
    <n v="34.18"/>
  </r>
  <r>
    <x v="1"/>
    <n v="3"/>
    <n v="3"/>
    <s v="ON"/>
    <d v="2018-10-03T00:00:00"/>
    <s v="Avg of 4 NM Projects"/>
    <x v="17"/>
    <n v="11.524999999999999"/>
  </r>
  <r>
    <x v="1"/>
    <n v="3"/>
    <n v="3"/>
    <s v="ON"/>
    <d v="2018-10-03T00:00:00"/>
    <s v="Avg of 4 NM Projects"/>
    <x v="18"/>
    <n v="0.26"/>
  </r>
  <r>
    <x v="1"/>
    <n v="3"/>
    <n v="3"/>
    <s v="ON"/>
    <d v="2018-10-03T00:00:00"/>
    <s v="Avg of 4 NM Projects"/>
    <x v="19"/>
    <n v="-0.26"/>
  </r>
  <r>
    <x v="1"/>
    <n v="3"/>
    <n v="3"/>
    <s v="ON"/>
    <d v="2018-10-03T00:00:00"/>
    <s v="Avg of 4 NM Projects"/>
    <x v="20"/>
    <n v="-0.13"/>
  </r>
  <r>
    <x v="1"/>
    <n v="3"/>
    <n v="3"/>
    <s v="ON"/>
    <d v="2018-10-03T00:00:00"/>
    <s v="Avg of 4 NM Projects"/>
    <x v="21"/>
    <n v="0"/>
  </r>
  <r>
    <x v="1"/>
    <n v="3"/>
    <n v="3"/>
    <s v="ON"/>
    <d v="2018-10-03T00:00:00"/>
    <s v="Avg of 4 NM Projects"/>
    <x v="22"/>
    <n v="0"/>
  </r>
  <r>
    <x v="1"/>
    <n v="3"/>
    <n v="3"/>
    <s v="OFF"/>
    <d v="2018-10-03T00:00:00"/>
    <s v="Avg of 4 NM Projects"/>
    <x v="23"/>
    <n v="-0.13"/>
  </r>
  <r>
    <x v="1"/>
    <n v="4"/>
    <n v="4"/>
    <s v="OFF"/>
    <d v="2018-10-04T00:00:00"/>
    <s v="Avg of 4 NM Projects"/>
    <x v="0"/>
    <n v="0"/>
  </r>
  <r>
    <x v="1"/>
    <n v="4"/>
    <n v="4"/>
    <s v="OFF"/>
    <d v="2018-10-04T00:00:00"/>
    <s v="Avg of 4 NM Projects"/>
    <x v="1"/>
    <n v="-0.13"/>
  </r>
  <r>
    <x v="1"/>
    <n v="4"/>
    <n v="4"/>
    <s v="OFF"/>
    <d v="2018-10-04T00:00:00"/>
    <s v="Avg of 4 NM Projects"/>
    <x v="2"/>
    <n v="-0.13"/>
  </r>
  <r>
    <x v="1"/>
    <n v="4"/>
    <n v="4"/>
    <s v="OFF"/>
    <d v="2018-10-04T00:00:00"/>
    <s v="Avg of 4 NM Projects"/>
    <x v="3"/>
    <n v="0"/>
  </r>
  <r>
    <x v="1"/>
    <n v="4"/>
    <n v="4"/>
    <s v="OFF"/>
    <d v="2018-10-04T00:00:00"/>
    <s v="Avg of 4 NM Projects"/>
    <x v="4"/>
    <n v="0"/>
  </r>
  <r>
    <x v="1"/>
    <n v="4"/>
    <n v="4"/>
    <s v="OFF"/>
    <d v="2018-10-04T00:00:00"/>
    <s v="Avg of 4 NM Projects"/>
    <x v="5"/>
    <n v="0"/>
  </r>
  <r>
    <x v="1"/>
    <n v="4"/>
    <n v="4"/>
    <s v="OFF"/>
    <d v="2018-10-04T00:00:00"/>
    <s v="Avg of 4 NM Projects"/>
    <x v="6"/>
    <n v="-0.65"/>
  </r>
  <r>
    <x v="1"/>
    <n v="4"/>
    <n v="4"/>
    <s v="ON"/>
    <d v="2018-10-04T00:00:00"/>
    <s v="Avg of 4 NM Projects"/>
    <x v="7"/>
    <n v="8.58"/>
  </r>
  <r>
    <x v="1"/>
    <n v="4"/>
    <n v="4"/>
    <s v="ON"/>
    <d v="2018-10-04T00:00:00"/>
    <s v="Avg of 4 NM Projects"/>
    <x v="8"/>
    <n v="22.909999999999997"/>
  </r>
  <r>
    <x v="1"/>
    <n v="4"/>
    <n v="4"/>
    <s v="ON"/>
    <d v="2018-10-04T00:00:00"/>
    <s v="Avg of 4 NM Projects"/>
    <x v="9"/>
    <n v="43.645000000000003"/>
  </r>
  <r>
    <x v="1"/>
    <n v="4"/>
    <n v="4"/>
    <s v="ON"/>
    <d v="2018-10-04T00:00:00"/>
    <s v="Avg of 4 NM Projects"/>
    <x v="10"/>
    <n v="52.354999999999997"/>
  </r>
  <r>
    <x v="1"/>
    <n v="4"/>
    <n v="4"/>
    <s v="ON"/>
    <d v="2018-10-04T00:00:00"/>
    <s v="Avg of 4 NM Projects"/>
    <x v="11"/>
    <n v="56.835000000000008"/>
  </r>
  <r>
    <x v="1"/>
    <n v="4"/>
    <n v="4"/>
    <s v="ON"/>
    <d v="2018-10-04T00:00:00"/>
    <s v="Avg of 4 NM Projects"/>
    <x v="12"/>
    <n v="86.015000000000001"/>
  </r>
  <r>
    <x v="1"/>
    <n v="4"/>
    <n v="4"/>
    <s v="ON"/>
    <d v="2018-10-04T00:00:00"/>
    <s v="Avg of 4 NM Projects"/>
    <x v="13"/>
    <n v="71.424999999999997"/>
  </r>
  <r>
    <x v="1"/>
    <n v="4"/>
    <n v="4"/>
    <s v="ON"/>
    <d v="2018-10-04T00:00:00"/>
    <s v="Avg of 4 NM Projects"/>
    <x v="14"/>
    <n v="48.634999999999998"/>
  </r>
  <r>
    <x v="1"/>
    <n v="4"/>
    <n v="4"/>
    <s v="ON"/>
    <d v="2018-10-04T00:00:00"/>
    <s v="Avg of 4 NM Projects"/>
    <x v="15"/>
    <n v="38.655000000000001"/>
  </r>
  <r>
    <x v="1"/>
    <n v="4"/>
    <n v="4"/>
    <s v="ON"/>
    <d v="2018-10-04T00:00:00"/>
    <s v="Avg of 4 NM Projects"/>
    <x v="16"/>
    <n v="19.839999999999996"/>
  </r>
  <r>
    <x v="1"/>
    <n v="4"/>
    <n v="4"/>
    <s v="ON"/>
    <d v="2018-10-04T00:00:00"/>
    <s v="Avg of 4 NM Projects"/>
    <x v="17"/>
    <n v="5.2450000000000001"/>
  </r>
  <r>
    <x v="1"/>
    <n v="4"/>
    <n v="4"/>
    <s v="ON"/>
    <d v="2018-10-04T00:00:00"/>
    <s v="Avg of 4 NM Projects"/>
    <x v="18"/>
    <n v="0"/>
  </r>
  <r>
    <x v="1"/>
    <n v="4"/>
    <n v="4"/>
    <s v="ON"/>
    <d v="2018-10-04T00:00:00"/>
    <s v="Avg of 4 NM Projects"/>
    <x v="19"/>
    <n v="0"/>
  </r>
  <r>
    <x v="1"/>
    <n v="4"/>
    <n v="4"/>
    <s v="ON"/>
    <d v="2018-10-04T00:00:00"/>
    <s v="Avg of 4 NM Projects"/>
    <x v="20"/>
    <n v="0"/>
  </r>
  <r>
    <x v="1"/>
    <n v="4"/>
    <n v="4"/>
    <s v="ON"/>
    <d v="2018-10-04T00:00:00"/>
    <s v="Avg of 4 NM Projects"/>
    <x v="21"/>
    <n v="0"/>
  </r>
  <r>
    <x v="1"/>
    <n v="4"/>
    <n v="4"/>
    <s v="ON"/>
    <d v="2018-10-04T00:00:00"/>
    <s v="Avg of 4 NM Projects"/>
    <x v="22"/>
    <n v="-0.13"/>
  </r>
  <r>
    <x v="1"/>
    <n v="4"/>
    <n v="4"/>
    <s v="OFF"/>
    <d v="2018-10-04T00:00:00"/>
    <s v="Avg of 4 NM Projects"/>
    <x v="23"/>
    <n v="-0.26"/>
  </r>
  <r>
    <x v="1"/>
    <n v="5"/>
    <n v="5"/>
    <s v="OFF"/>
    <d v="2018-10-05T00:00:00"/>
    <s v="Avg of 4 NM Projects"/>
    <x v="0"/>
    <n v="-0.13"/>
  </r>
  <r>
    <x v="1"/>
    <n v="5"/>
    <n v="5"/>
    <s v="OFF"/>
    <d v="2018-10-05T00:00:00"/>
    <s v="Avg of 4 NM Projects"/>
    <x v="1"/>
    <n v="0"/>
  </r>
  <r>
    <x v="1"/>
    <n v="5"/>
    <n v="5"/>
    <s v="OFF"/>
    <d v="2018-10-05T00:00:00"/>
    <s v="Avg of 4 NM Projects"/>
    <x v="2"/>
    <n v="-0.26"/>
  </r>
  <r>
    <x v="1"/>
    <n v="5"/>
    <n v="5"/>
    <s v="OFF"/>
    <d v="2018-10-05T00:00:00"/>
    <s v="Avg of 4 NM Projects"/>
    <x v="3"/>
    <n v="-0.13"/>
  </r>
  <r>
    <x v="1"/>
    <n v="5"/>
    <n v="5"/>
    <s v="OFF"/>
    <d v="2018-10-05T00:00:00"/>
    <s v="Avg of 4 NM Projects"/>
    <x v="4"/>
    <n v="0"/>
  </r>
  <r>
    <x v="1"/>
    <n v="5"/>
    <n v="5"/>
    <s v="OFF"/>
    <d v="2018-10-05T00:00:00"/>
    <s v="Avg of 4 NM Projects"/>
    <x v="5"/>
    <n v="-0.13"/>
  </r>
  <r>
    <x v="1"/>
    <n v="5"/>
    <n v="5"/>
    <s v="OFF"/>
    <d v="2018-10-05T00:00:00"/>
    <s v="Avg of 4 NM Projects"/>
    <x v="6"/>
    <n v="-0.26"/>
  </r>
  <r>
    <x v="1"/>
    <n v="5"/>
    <n v="5"/>
    <s v="ON"/>
    <d v="2018-10-05T00:00:00"/>
    <s v="Avg of 4 NM Projects"/>
    <x v="7"/>
    <n v="15.110000000000001"/>
  </r>
  <r>
    <x v="1"/>
    <n v="5"/>
    <n v="5"/>
    <s v="ON"/>
    <d v="2018-10-05T00:00:00"/>
    <s v="Avg of 4 NM Projects"/>
    <x v="8"/>
    <n v="52.349999999999994"/>
  </r>
  <r>
    <x v="1"/>
    <n v="5"/>
    <n v="5"/>
    <s v="ON"/>
    <d v="2018-10-05T00:00:00"/>
    <s v="Avg of 4 NM Projects"/>
    <x v="9"/>
    <n v="79.995000000000005"/>
  </r>
  <r>
    <x v="1"/>
    <n v="5"/>
    <n v="5"/>
    <s v="ON"/>
    <d v="2018-10-05T00:00:00"/>
    <s v="Avg of 4 NM Projects"/>
    <x v="10"/>
    <n v="95.61"/>
  </r>
  <r>
    <x v="1"/>
    <n v="5"/>
    <n v="5"/>
    <s v="ON"/>
    <d v="2018-10-05T00:00:00"/>
    <s v="Avg of 4 NM Projects"/>
    <x v="11"/>
    <n v="117.38"/>
  </r>
  <r>
    <x v="1"/>
    <n v="5"/>
    <n v="5"/>
    <s v="ON"/>
    <d v="2018-10-05T00:00:00"/>
    <s v="Avg of 4 NM Projects"/>
    <x v="12"/>
    <n v="119.42"/>
  </r>
  <r>
    <x v="1"/>
    <n v="5"/>
    <n v="5"/>
    <s v="ON"/>
    <d v="2018-10-05T00:00:00"/>
    <s v="Avg of 4 NM Projects"/>
    <x v="13"/>
    <n v="118.145"/>
  </r>
  <r>
    <x v="1"/>
    <n v="5"/>
    <n v="5"/>
    <s v="ON"/>
    <d v="2018-10-05T00:00:00"/>
    <s v="Avg of 4 NM Projects"/>
    <x v="14"/>
    <n v="102.785"/>
  </r>
  <r>
    <x v="1"/>
    <n v="5"/>
    <n v="5"/>
    <s v="ON"/>
    <d v="2018-10-05T00:00:00"/>
    <s v="Avg of 4 NM Projects"/>
    <x v="15"/>
    <n v="84.224999999999994"/>
  </r>
  <r>
    <x v="1"/>
    <n v="5"/>
    <n v="5"/>
    <s v="ON"/>
    <d v="2018-10-05T00:00:00"/>
    <s v="Avg of 4 NM Projects"/>
    <x v="16"/>
    <n v="54.145000000000003"/>
  </r>
  <r>
    <x v="1"/>
    <n v="5"/>
    <n v="5"/>
    <s v="ON"/>
    <d v="2018-10-05T00:00:00"/>
    <s v="Avg of 4 NM Projects"/>
    <x v="17"/>
    <n v="13.695"/>
  </r>
  <r>
    <x v="1"/>
    <n v="5"/>
    <n v="5"/>
    <s v="ON"/>
    <d v="2018-10-05T00:00:00"/>
    <s v="Avg of 4 NM Projects"/>
    <x v="18"/>
    <n v="-0.13"/>
  </r>
  <r>
    <x v="1"/>
    <n v="5"/>
    <n v="5"/>
    <s v="ON"/>
    <d v="2018-10-05T00:00:00"/>
    <s v="Avg of 4 NM Projects"/>
    <x v="19"/>
    <n v="-0.13"/>
  </r>
  <r>
    <x v="1"/>
    <n v="5"/>
    <n v="5"/>
    <s v="ON"/>
    <d v="2018-10-05T00:00:00"/>
    <s v="Avg of 4 NM Projects"/>
    <x v="20"/>
    <n v="0"/>
  </r>
  <r>
    <x v="1"/>
    <n v="5"/>
    <n v="5"/>
    <s v="ON"/>
    <d v="2018-10-05T00:00:00"/>
    <s v="Avg of 4 NM Projects"/>
    <x v="21"/>
    <n v="0"/>
  </r>
  <r>
    <x v="1"/>
    <n v="5"/>
    <n v="5"/>
    <s v="ON"/>
    <d v="2018-10-05T00:00:00"/>
    <s v="Avg of 4 NM Projects"/>
    <x v="22"/>
    <n v="-0.13"/>
  </r>
  <r>
    <x v="1"/>
    <n v="5"/>
    <n v="5"/>
    <s v="OFF"/>
    <d v="2018-10-05T00:00:00"/>
    <s v="Avg of 4 NM Projects"/>
    <x v="23"/>
    <n v="-0.26"/>
  </r>
  <r>
    <x v="1"/>
    <n v="6"/>
    <n v="6"/>
    <s v="OFF"/>
    <d v="2018-10-06T00:00:00"/>
    <s v="Avg of 4 NM Projects"/>
    <x v="0"/>
    <n v="0"/>
  </r>
  <r>
    <x v="1"/>
    <n v="6"/>
    <n v="6"/>
    <s v="OFF"/>
    <d v="2018-10-06T00:00:00"/>
    <s v="Avg of 4 NM Projects"/>
    <x v="1"/>
    <n v="0"/>
  </r>
  <r>
    <x v="1"/>
    <n v="6"/>
    <n v="6"/>
    <s v="OFF"/>
    <d v="2018-10-06T00:00:00"/>
    <s v="Avg of 4 NM Projects"/>
    <x v="2"/>
    <n v="-0.13"/>
  </r>
  <r>
    <x v="1"/>
    <n v="6"/>
    <n v="6"/>
    <s v="OFF"/>
    <d v="2018-10-06T00:00:00"/>
    <s v="Avg of 4 NM Projects"/>
    <x v="3"/>
    <n v="0"/>
  </r>
  <r>
    <x v="1"/>
    <n v="6"/>
    <n v="6"/>
    <s v="OFF"/>
    <d v="2018-10-06T00:00:00"/>
    <s v="Avg of 4 NM Projects"/>
    <x v="4"/>
    <n v="-0.13"/>
  </r>
  <r>
    <x v="1"/>
    <n v="6"/>
    <n v="6"/>
    <s v="OFF"/>
    <d v="2018-10-06T00:00:00"/>
    <s v="Avg of 4 NM Projects"/>
    <x v="5"/>
    <n v="0"/>
  </r>
  <r>
    <x v="1"/>
    <n v="6"/>
    <n v="6"/>
    <s v="OFF"/>
    <d v="2018-10-06T00:00:00"/>
    <s v="Avg of 4 NM Projects"/>
    <x v="6"/>
    <n v="-0.52"/>
  </r>
  <r>
    <x v="1"/>
    <n v="6"/>
    <n v="6"/>
    <s v="ON"/>
    <d v="2018-10-06T00:00:00"/>
    <s v="Avg of 4 NM Projects"/>
    <x v="7"/>
    <n v="1.7950000000000002"/>
  </r>
  <r>
    <x v="1"/>
    <n v="6"/>
    <n v="6"/>
    <s v="ON"/>
    <d v="2018-10-06T00:00:00"/>
    <s v="Avg of 4 NM Projects"/>
    <x v="8"/>
    <n v="14.080000000000002"/>
  </r>
  <r>
    <x v="1"/>
    <n v="6"/>
    <n v="6"/>
    <s v="ON"/>
    <d v="2018-10-06T00:00:00"/>
    <s v="Avg of 4 NM Projects"/>
    <x v="9"/>
    <n v="35.839999999999996"/>
  </r>
  <r>
    <x v="1"/>
    <n v="6"/>
    <n v="6"/>
    <s v="ON"/>
    <d v="2018-10-06T00:00:00"/>
    <s v="Avg of 4 NM Projects"/>
    <x v="10"/>
    <n v="45.83"/>
  </r>
  <r>
    <x v="1"/>
    <n v="6"/>
    <n v="6"/>
    <s v="ON"/>
    <d v="2018-10-06T00:00:00"/>
    <s v="Avg of 4 NM Projects"/>
    <x v="11"/>
    <n v="54.28"/>
  </r>
  <r>
    <x v="1"/>
    <n v="6"/>
    <n v="6"/>
    <s v="ON"/>
    <d v="2018-10-06T00:00:00"/>
    <s v="Avg of 4 NM Projects"/>
    <x v="12"/>
    <n v="50.31"/>
  </r>
  <r>
    <x v="1"/>
    <n v="6"/>
    <n v="6"/>
    <s v="ON"/>
    <d v="2018-10-06T00:00:00"/>
    <s v="Avg of 4 NM Projects"/>
    <x v="13"/>
    <n v="51.199999999999996"/>
  </r>
  <r>
    <x v="1"/>
    <n v="6"/>
    <n v="6"/>
    <s v="ON"/>
    <d v="2018-10-06T00:00:00"/>
    <s v="Avg of 4 NM Projects"/>
    <x v="14"/>
    <n v="46.85"/>
  </r>
  <r>
    <x v="1"/>
    <n v="6"/>
    <n v="6"/>
    <s v="ON"/>
    <d v="2018-10-06T00:00:00"/>
    <s v="Avg of 4 NM Projects"/>
    <x v="15"/>
    <n v="42.24"/>
  </r>
  <r>
    <x v="1"/>
    <n v="6"/>
    <n v="6"/>
    <s v="ON"/>
    <d v="2018-10-06T00:00:00"/>
    <s v="Avg of 4 NM Projects"/>
    <x v="16"/>
    <n v="23.549999999999997"/>
  </r>
  <r>
    <x v="1"/>
    <n v="6"/>
    <n v="6"/>
    <s v="ON"/>
    <d v="2018-10-06T00:00:00"/>
    <s v="Avg of 4 NM Projects"/>
    <x v="17"/>
    <n v="8.7149999999999999"/>
  </r>
  <r>
    <x v="1"/>
    <n v="6"/>
    <n v="6"/>
    <s v="ON"/>
    <d v="2018-10-06T00:00:00"/>
    <s v="Avg of 4 NM Projects"/>
    <x v="18"/>
    <n v="-0.26"/>
  </r>
  <r>
    <x v="1"/>
    <n v="6"/>
    <n v="6"/>
    <s v="ON"/>
    <d v="2018-10-06T00:00:00"/>
    <s v="Avg of 4 NM Projects"/>
    <x v="19"/>
    <n v="0"/>
  </r>
  <r>
    <x v="1"/>
    <n v="6"/>
    <n v="6"/>
    <s v="ON"/>
    <d v="2018-10-06T00:00:00"/>
    <s v="Avg of 4 NM Projects"/>
    <x v="20"/>
    <n v="-0.13"/>
  </r>
  <r>
    <x v="1"/>
    <n v="6"/>
    <n v="6"/>
    <s v="ON"/>
    <d v="2018-10-06T00:00:00"/>
    <s v="Avg of 4 NM Projects"/>
    <x v="21"/>
    <n v="-0.13"/>
  </r>
  <r>
    <x v="1"/>
    <n v="6"/>
    <n v="6"/>
    <s v="ON"/>
    <d v="2018-10-06T00:00:00"/>
    <s v="Avg of 4 NM Projects"/>
    <x v="22"/>
    <n v="-0.26"/>
  </r>
  <r>
    <x v="1"/>
    <n v="6"/>
    <n v="6"/>
    <s v="OFF"/>
    <d v="2018-10-06T00:00:00"/>
    <s v="Avg of 4 NM Projects"/>
    <x v="23"/>
    <n v="0"/>
  </r>
  <r>
    <x v="1"/>
    <n v="7"/>
    <n v="7"/>
    <s v="OFF"/>
    <d v="2018-10-07T00:00:00"/>
    <s v="Avg of 4 NM Projects"/>
    <x v="0"/>
    <n v="-0.13"/>
  </r>
  <r>
    <x v="1"/>
    <n v="7"/>
    <n v="7"/>
    <s v="OFF"/>
    <d v="2018-10-07T00:00:00"/>
    <s v="Avg of 4 NM Projects"/>
    <x v="1"/>
    <n v="0"/>
  </r>
  <r>
    <x v="1"/>
    <n v="7"/>
    <n v="7"/>
    <s v="OFF"/>
    <d v="2018-10-07T00:00:00"/>
    <s v="Avg of 4 NM Projects"/>
    <x v="2"/>
    <n v="0"/>
  </r>
  <r>
    <x v="1"/>
    <n v="7"/>
    <n v="7"/>
    <s v="OFF"/>
    <d v="2018-10-07T00:00:00"/>
    <s v="Avg of 4 NM Projects"/>
    <x v="3"/>
    <n v="-0.13"/>
  </r>
  <r>
    <x v="1"/>
    <n v="7"/>
    <n v="7"/>
    <s v="OFF"/>
    <d v="2018-10-07T00:00:00"/>
    <s v="Avg of 4 NM Projects"/>
    <x v="4"/>
    <n v="0"/>
  </r>
  <r>
    <x v="1"/>
    <n v="7"/>
    <n v="7"/>
    <s v="OFF"/>
    <d v="2018-10-07T00:00:00"/>
    <s v="Avg of 4 NM Projects"/>
    <x v="5"/>
    <n v="0"/>
  </r>
  <r>
    <x v="1"/>
    <n v="7"/>
    <n v="7"/>
    <s v="OFF"/>
    <d v="2018-10-07T00:00:00"/>
    <s v="Avg of 4 NM Projects"/>
    <x v="6"/>
    <n v="-0.26"/>
  </r>
  <r>
    <x v="1"/>
    <n v="7"/>
    <n v="7"/>
    <s v="OFF"/>
    <d v="2018-10-07T00:00:00"/>
    <s v="Avg of 4 NM Projects"/>
    <x v="7"/>
    <n v="0.89500000000000002"/>
  </r>
  <r>
    <x v="1"/>
    <n v="7"/>
    <n v="7"/>
    <s v="OFF"/>
    <d v="2018-10-07T00:00:00"/>
    <s v="Avg of 4 NM Projects"/>
    <x v="8"/>
    <n v="12.93"/>
  </r>
  <r>
    <x v="1"/>
    <n v="7"/>
    <n v="7"/>
    <s v="OFF"/>
    <d v="2018-10-07T00:00:00"/>
    <s v="Avg of 4 NM Projects"/>
    <x v="9"/>
    <n v="29.695"/>
  </r>
  <r>
    <x v="1"/>
    <n v="7"/>
    <n v="7"/>
    <s v="OFF"/>
    <d v="2018-10-07T00:00:00"/>
    <s v="Avg of 4 NM Projects"/>
    <x v="10"/>
    <n v="39.56"/>
  </r>
  <r>
    <x v="1"/>
    <n v="7"/>
    <n v="7"/>
    <s v="OFF"/>
    <d v="2018-10-07T00:00:00"/>
    <s v="Avg of 4 NM Projects"/>
    <x v="11"/>
    <n v="37.754999999999995"/>
  </r>
  <r>
    <x v="1"/>
    <n v="7"/>
    <n v="7"/>
    <s v="OFF"/>
    <d v="2018-10-07T00:00:00"/>
    <s v="Avg of 4 NM Projects"/>
    <x v="12"/>
    <n v="23.04"/>
  </r>
  <r>
    <x v="1"/>
    <n v="7"/>
    <n v="7"/>
    <s v="OFF"/>
    <d v="2018-10-07T00:00:00"/>
    <s v="Avg of 4 NM Projects"/>
    <x v="13"/>
    <n v="16.254999999999999"/>
  </r>
  <r>
    <x v="1"/>
    <n v="7"/>
    <n v="7"/>
    <s v="OFF"/>
    <d v="2018-10-07T00:00:00"/>
    <s v="Avg of 4 NM Projects"/>
    <x v="14"/>
    <n v="23.804999999999996"/>
  </r>
  <r>
    <x v="1"/>
    <n v="7"/>
    <n v="7"/>
    <s v="OFF"/>
    <d v="2018-10-07T00:00:00"/>
    <s v="Avg of 4 NM Projects"/>
    <x v="15"/>
    <n v="22.4"/>
  </r>
  <r>
    <x v="1"/>
    <n v="7"/>
    <n v="7"/>
    <s v="OFF"/>
    <d v="2018-10-07T00:00:00"/>
    <s v="Avg of 4 NM Projects"/>
    <x v="16"/>
    <n v="18.559999999999999"/>
  </r>
  <r>
    <x v="1"/>
    <n v="7"/>
    <n v="7"/>
    <s v="OFF"/>
    <d v="2018-10-07T00:00:00"/>
    <s v="Avg of 4 NM Projects"/>
    <x v="17"/>
    <n v="2.1749999999999998"/>
  </r>
  <r>
    <x v="1"/>
    <n v="7"/>
    <n v="7"/>
    <s v="OFF"/>
    <d v="2018-10-07T00:00:00"/>
    <s v="Avg of 4 NM Projects"/>
    <x v="18"/>
    <n v="0"/>
  </r>
  <r>
    <x v="1"/>
    <n v="7"/>
    <n v="7"/>
    <s v="OFF"/>
    <d v="2018-10-07T00:00:00"/>
    <s v="Avg of 4 NM Projects"/>
    <x v="19"/>
    <n v="0"/>
  </r>
  <r>
    <x v="1"/>
    <n v="7"/>
    <n v="7"/>
    <s v="OFF"/>
    <d v="2018-10-07T00:00:00"/>
    <s v="Avg of 4 NM Projects"/>
    <x v="20"/>
    <n v="0"/>
  </r>
  <r>
    <x v="1"/>
    <n v="7"/>
    <n v="7"/>
    <s v="OFF"/>
    <d v="2018-10-07T00:00:00"/>
    <s v="Avg of 4 NM Projects"/>
    <x v="21"/>
    <n v="0"/>
  </r>
  <r>
    <x v="1"/>
    <n v="7"/>
    <n v="7"/>
    <s v="OFF"/>
    <d v="2018-10-07T00:00:00"/>
    <s v="Avg of 4 NM Projects"/>
    <x v="22"/>
    <n v="0"/>
  </r>
  <r>
    <x v="1"/>
    <n v="7"/>
    <n v="7"/>
    <s v="OFF"/>
    <d v="2018-10-07T00:00:00"/>
    <s v="Avg of 4 NM Projects"/>
    <x v="23"/>
    <n v="-0.26"/>
  </r>
  <r>
    <x v="1"/>
    <n v="8"/>
    <n v="1"/>
    <s v="OFF"/>
    <d v="2018-10-08T00:00:00"/>
    <s v="Avg of 4 NM Projects"/>
    <x v="0"/>
    <n v="-0.13"/>
  </r>
  <r>
    <x v="1"/>
    <n v="8"/>
    <n v="1"/>
    <s v="OFF"/>
    <d v="2018-10-08T00:00:00"/>
    <s v="Avg of 4 NM Projects"/>
    <x v="1"/>
    <n v="0"/>
  </r>
  <r>
    <x v="1"/>
    <n v="8"/>
    <n v="1"/>
    <s v="OFF"/>
    <d v="2018-10-08T00:00:00"/>
    <s v="Avg of 4 NM Projects"/>
    <x v="2"/>
    <n v="-0.13"/>
  </r>
  <r>
    <x v="1"/>
    <n v="8"/>
    <n v="1"/>
    <s v="OFF"/>
    <d v="2018-10-08T00:00:00"/>
    <s v="Avg of 4 NM Projects"/>
    <x v="3"/>
    <n v="0"/>
  </r>
  <r>
    <x v="1"/>
    <n v="8"/>
    <n v="1"/>
    <s v="OFF"/>
    <d v="2018-10-08T00:00:00"/>
    <s v="Avg of 4 NM Projects"/>
    <x v="4"/>
    <n v="-0.13"/>
  </r>
  <r>
    <x v="1"/>
    <n v="8"/>
    <n v="1"/>
    <s v="OFF"/>
    <d v="2018-10-08T00:00:00"/>
    <s v="Avg of 4 NM Projects"/>
    <x v="5"/>
    <n v="0"/>
  </r>
  <r>
    <x v="1"/>
    <n v="8"/>
    <n v="1"/>
    <s v="OFF"/>
    <d v="2018-10-08T00:00:00"/>
    <s v="Avg of 4 NM Projects"/>
    <x v="6"/>
    <n v="-0.52"/>
  </r>
  <r>
    <x v="1"/>
    <n v="8"/>
    <n v="1"/>
    <s v="OFF"/>
    <d v="2018-10-08T00:00:00"/>
    <s v="Avg of 4 NM Projects"/>
    <x v="7"/>
    <n v="0.51"/>
  </r>
  <r>
    <x v="1"/>
    <n v="8"/>
    <n v="1"/>
    <s v="OFF"/>
    <d v="2018-10-08T00:00:00"/>
    <s v="Avg of 4 NM Projects"/>
    <x v="8"/>
    <n v="4.9950000000000001"/>
  </r>
  <r>
    <x v="1"/>
    <n v="8"/>
    <n v="1"/>
    <s v="OFF"/>
    <d v="2018-10-08T00:00:00"/>
    <s v="Avg of 4 NM Projects"/>
    <x v="9"/>
    <n v="11.780000000000001"/>
  </r>
  <r>
    <x v="1"/>
    <n v="8"/>
    <n v="1"/>
    <s v="OFF"/>
    <d v="2018-10-08T00:00:00"/>
    <s v="Avg of 4 NM Projects"/>
    <x v="10"/>
    <n v="33.79"/>
  </r>
  <r>
    <x v="1"/>
    <n v="8"/>
    <n v="1"/>
    <s v="OFF"/>
    <d v="2018-10-08T00:00:00"/>
    <s v="Avg of 4 NM Projects"/>
    <x v="11"/>
    <n v="35.844999999999999"/>
  </r>
  <r>
    <x v="1"/>
    <n v="8"/>
    <n v="1"/>
    <s v="OFF"/>
    <d v="2018-10-08T00:00:00"/>
    <s v="Avg of 4 NM Projects"/>
    <x v="12"/>
    <n v="56.575000000000003"/>
  </r>
  <r>
    <x v="1"/>
    <n v="8"/>
    <n v="1"/>
    <s v="OFF"/>
    <d v="2018-10-08T00:00:00"/>
    <s v="Avg of 4 NM Projects"/>
    <x v="13"/>
    <n v="50.564999999999998"/>
  </r>
  <r>
    <x v="1"/>
    <n v="8"/>
    <n v="1"/>
    <s v="OFF"/>
    <d v="2018-10-08T00:00:00"/>
    <s v="Avg of 4 NM Projects"/>
    <x v="14"/>
    <n v="35.204999999999998"/>
  </r>
  <r>
    <x v="1"/>
    <n v="8"/>
    <n v="1"/>
    <s v="OFF"/>
    <d v="2018-10-08T00:00:00"/>
    <s v="Avg of 4 NM Projects"/>
    <x v="15"/>
    <n v="36.35"/>
  </r>
  <r>
    <x v="1"/>
    <n v="8"/>
    <n v="1"/>
    <s v="OFF"/>
    <d v="2018-10-08T00:00:00"/>
    <s v="Avg of 4 NM Projects"/>
    <x v="16"/>
    <n v="17.535"/>
  </r>
  <r>
    <x v="1"/>
    <n v="8"/>
    <n v="1"/>
    <s v="OFF"/>
    <d v="2018-10-08T00:00:00"/>
    <s v="Avg of 4 NM Projects"/>
    <x v="17"/>
    <n v="6.15"/>
  </r>
  <r>
    <x v="1"/>
    <n v="8"/>
    <n v="1"/>
    <s v="OFF"/>
    <d v="2018-10-08T00:00:00"/>
    <s v="Avg of 4 NM Projects"/>
    <x v="18"/>
    <n v="-0.13"/>
  </r>
  <r>
    <x v="1"/>
    <n v="8"/>
    <n v="1"/>
    <s v="OFF"/>
    <d v="2018-10-08T00:00:00"/>
    <s v="Avg of 4 NM Projects"/>
    <x v="19"/>
    <n v="-0.13"/>
  </r>
  <r>
    <x v="1"/>
    <n v="8"/>
    <n v="1"/>
    <s v="OFF"/>
    <d v="2018-10-08T00:00:00"/>
    <s v="Avg of 4 NM Projects"/>
    <x v="20"/>
    <n v="0"/>
  </r>
  <r>
    <x v="1"/>
    <n v="8"/>
    <n v="1"/>
    <s v="OFF"/>
    <d v="2018-10-08T00:00:00"/>
    <s v="Avg of 4 NM Projects"/>
    <x v="21"/>
    <n v="0"/>
  </r>
  <r>
    <x v="1"/>
    <n v="8"/>
    <n v="1"/>
    <s v="OFF"/>
    <d v="2018-10-08T00:00:00"/>
    <s v="Avg of 4 NM Projects"/>
    <x v="22"/>
    <n v="0"/>
  </r>
  <r>
    <x v="1"/>
    <n v="8"/>
    <n v="1"/>
    <s v="OFF"/>
    <d v="2018-10-08T00:00:00"/>
    <s v="Avg of 4 NM Projects"/>
    <x v="23"/>
    <n v="0"/>
  </r>
  <r>
    <x v="1"/>
    <n v="9"/>
    <n v="2"/>
    <s v="OFF"/>
    <d v="2018-10-09T00:00:00"/>
    <s v="Avg of 4 NM Projects"/>
    <x v="0"/>
    <n v="-0.13"/>
  </r>
  <r>
    <x v="1"/>
    <n v="9"/>
    <n v="2"/>
    <s v="OFF"/>
    <d v="2018-10-09T00:00:00"/>
    <s v="Avg of 4 NM Projects"/>
    <x v="1"/>
    <n v="-0.26"/>
  </r>
  <r>
    <x v="1"/>
    <n v="9"/>
    <n v="2"/>
    <s v="OFF"/>
    <d v="2018-10-09T00:00:00"/>
    <s v="Avg of 4 NM Projects"/>
    <x v="2"/>
    <n v="-0.13"/>
  </r>
  <r>
    <x v="1"/>
    <n v="9"/>
    <n v="2"/>
    <s v="OFF"/>
    <d v="2018-10-09T00:00:00"/>
    <s v="Avg of 4 NM Projects"/>
    <x v="3"/>
    <n v="-0.26"/>
  </r>
  <r>
    <x v="1"/>
    <n v="9"/>
    <n v="2"/>
    <s v="OFF"/>
    <d v="2018-10-09T00:00:00"/>
    <s v="Avg of 4 NM Projects"/>
    <x v="4"/>
    <n v="0"/>
  </r>
  <r>
    <x v="1"/>
    <n v="9"/>
    <n v="2"/>
    <s v="OFF"/>
    <d v="2018-10-09T00:00:00"/>
    <s v="Avg of 4 NM Projects"/>
    <x v="5"/>
    <n v="0"/>
  </r>
  <r>
    <x v="1"/>
    <n v="9"/>
    <n v="2"/>
    <s v="OFF"/>
    <d v="2018-10-09T00:00:00"/>
    <s v="Avg of 4 NM Projects"/>
    <x v="6"/>
    <n v="0"/>
  </r>
  <r>
    <x v="1"/>
    <n v="9"/>
    <n v="2"/>
    <s v="ON"/>
    <d v="2018-10-09T00:00:00"/>
    <s v="Avg of 4 NM Projects"/>
    <x v="7"/>
    <n v="2.5599999999999996"/>
  </r>
  <r>
    <x v="1"/>
    <n v="9"/>
    <n v="2"/>
    <s v="ON"/>
    <d v="2018-10-09T00:00:00"/>
    <s v="Avg of 4 NM Projects"/>
    <x v="8"/>
    <n v="14.465"/>
  </r>
  <r>
    <x v="1"/>
    <n v="9"/>
    <n v="2"/>
    <s v="ON"/>
    <d v="2018-10-09T00:00:00"/>
    <s v="Avg of 4 NM Projects"/>
    <x v="9"/>
    <n v="28.03"/>
  </r>
  <r>
    <x v="1"/>
    <n v="9"/>
    <n v="2"/>
    <s v="ON"/>
    <d v="2018-10-09T00:00:00"/>
    <s v="Avg of 4 NM Projects"/>
    <x v="10"/>
    <n v="49.789999999999992"/>
  </r>
  <r>
    <x v="1"/>
    <n v="9"/>
    <n v="2"/>
    <s v="ON"/>
    <d v="2018-10-09T00:00:00"/>
    <s v="Avg of 4 NM Projects"/>
    <x v="11"/>
    <n v="39.430000000000007"/>
  </r>
  <r>
    <x v="1"/>
    <n v="9"/>
    <n v="2"/>
    <s v="ON"/>
    <d v="2018-10-09T00:00:00"/>
    <s v="Avg of 4 NM Projects"/>
    <x v="12"/>
    <n v="22.79"/>
  </r>
  <r>
    <x v="1"/>
    <n v="9"/>
    <n v="2"/>
    <s v="ON"/>
    <d v="2018-10-09T00:00:00"/>
    <s v="Avg of 4 NM Projects"/>
    <x v="13"/>
    <n v="26.11"/>
  </r>
  <r>
    <x v="1"/>
    <n v="9"/>
    <n v="2"/>
    <s v="ON"/>
    <d v="2018-10-09T00:00:00"/>
    <s v="Avg of 4 NM Projects"/>
    <x v="14"/>
    <n v="34.18"/>
  </r>
  <r>
    <x v="1"/>
    <n v="9"/>
    <n v="2"/>
    <s v="ON"/>
    <d v="2018-10-09T00:00:00"/>
    <s v="Avg of 4 NM Projects"/>
    <x v="15"/>
    <n v="31.360000000000003"/>
  </r>
  <r>
    <x v="1"/>
    <n v="9"/>
    <n v="2"/>
    <s v="ON"/>
    <d v="2018-10-09T00:00:00"/>
    <s v="Avg of 4 NM Projects"/>
    <x v="16"/>
    <n v="18.174999999999997"/>
  </r>
  <r>
    <x v="1"/>
    <n v="9"/>
    <n v="2"/>
    <s v="ON"/>
    <d v="2018-10-09T00:00:00"/>
    <s v="Avg of 4 NM Projects"/>
    <x v="17"/>
    <n v="4.8599999999999994"/>
  </r>
  <r>
    <x v="1"/>
    <n v="9"/>
    <n v="2"/>
    <s v="ON"/>
    <d v="2018-10-09T00:00:00"/>
    <s v="Avg of 4 NM Projects"/>
    <x v="18"/>
    <n v="-0.52"/>
  </r>
  <r>
    <x v="1"/>
    <n v="9"/>
    <n v="2"/>
    <s v="ON"/>
    <d v="2018-10-09T00:00:00"/>
    <s v="Avg of 4 NM Projects"/>
    <x v="19"/>
    <n v="0"/>
  </r>
  <r>
    <x v="1"/>
    <n v="9"/>
    <n v="2"/>
    <s v="ON"/>
    <d v="2018-10-09T00:00:00"/>
    <s v="Avg of 4 NM Projects"/>
    <x v="20"/>
    <n v="-0.13"/>
  </r>
  <r>
    <x v="1"/>
    <n v="9"/>
    <n v="2"/>
    <s v="ON"/>
    <d v="2018-10-09T00:00:00"/>
    <s v="Avg of 4 NM Projects"/>
    <x v="21"/>
    <n v="-0.13"/>
  </r>
  <r>
    <x v="1"/>
    <n v="9"/>
    <n v="2"/>
    <s v="ON"/>
    <d v="2018-10-09T00:00:00"/>
    <s v="Avg of 4 NM Projects"/>
    <x v="22"/>
    <n v="-0.13"/>
  </r>
  <r>
    <x v="1"/>
    <n v="9"/>
    <n v="2"/>
    <s v="OFF"/>
    <d v="2018-10-09T00:00:00"/>
    <s v="Avg of 4 NM Projects"/>
    <x v="23"/>
    <n v="0"/>
  </r>
  <r>
    <x v="1"/>
    <n v="10"/>
    <n v="3"/>
    <s v="OFF"/>
    <d v="2018-10-10T00:00:00"/>
    <s v="Avg of 4 NM Projects"/>
    <x v="0"/>
    <n v="0"/>
  </r>
  <r>
    <x v="1"/>
    <n v="10"/>
    <n v="3"/>
    <s v="OFF"/>
    <d v="2018-10-10T00:00:00"/>
    <s v="Avg of 4 NM Projects"/>
    <x v="1"/>
    <n v="0"/>
  </r>
  <r>
    <x v="1"/>
    <n v="10"/>
    <n v="3"/>
    <s v="OFF"/>
    <d v="2018-10-10T00:00:00"/>
    <s v="Avg of 4 NM Projects"/>
    <x v="2"/>
    <n v="0"/>
  </r>
  <r>
    <x v="1"/>
    <n v="10"/>
    <n v="3"/>
    <s v="OFF"/>
    <d v="2018-10-10T00:00:00"/>
    <s v="Avg of 4 NM Projects"/>
    <x v="3"/>
    <n v="0"/>
  </r>
  <r>
    <x v="1"/>
    <n v="10"/>
    <n v="3"/>
    <s v="OFF"/>
    <d v="2018-10-10T00:00:00"/>
    <s v="Avg of 4 NM Projects"/>
    <x v="4"/>
    <n v="-0.13"/>
  </r>
  <r>
    <x v="1"/>
    <n v="10"/>
    <n v="3"/>
    <s v="OFF"/>
    <d v="2018-10-10T00:00:00"/>
    <s v="Avg of 4 NM Projects"/>
    <x v="5"/>
    <n v="-0.26"/>
  </r>
  <r>
    <x v="1"/>
    <n v="10"/>
    <n v="3"/>
    <s v="OFF"/>
    <d v="2018-10-10T00:00:00"/>
    <s v="Avg of 4 NM Projects"/>
    <x v="6"/>
    <n v="0"/>
  </r>
  <r>
    <x v="1"/>
    <n v="10"/>
    <n v="3"/>
    <s v="ON"/>
    <d v="2018-10-10T00:00:00"/>
    <s v="Avg of 4 NM Projects"/>
    <x v="7"/>
    <n v="2.4350000000000005"/>
  </r>
  <r>
    <x v="1"/>
    <n v="10"/>
    <n v="3"/>
    <s v="ON"/>
    <d v="2018-10-10T00:00:00"/>
    <s v="Avg of 4 NM Projects"/>
    <x v="8"/>
    <n v="11.39"/>
  </r>
  <r>
    <x v="1"/>
    <n v="10"/>
    <n v="3"/>
    <s v="ON"/>
    <d v="2018-10-10T00:00:00"/>
    <s v="Avg of 4 NM Projects"/>
    <x v="9"/>
    <n v="37.114999999999995"/>
  </r>
  <r>
    <x v="1"/>
    <n v="10"/>
    <n v="3"/>
    <s v="ON"/>
    <d v="2018-10-10T00:00:00"/>
    <s v="Avg of 4 NM Projects"/>
    <x v="10"/>
    <n v="49.025000000000006"/>
  </r>
  <r>
    <x v="1"/>
    <n v="10"/>
    <n v="3"/>
    <s v="ON"/>
    <d v="2018-10-10T00:00:00"/>
    <s v="Avg of 4 NM Projects"/>
    <x v="11"/>
    <n v="89.085000000000008"/>
  </r>
  <r>
    <x v="1"/>
    <n v="10"/>
    <n v="3"/>
    <s v="ON"/>
    <d v="2018-10-10T00:00:00"/>
    <s v="Avg of 4 NM Projects"/>
    <x v="12"/>
    <n v="96.384999999999991"/>
  </r>
  <r>
    <x v="1"/>
    <n v="10"/>
    <n v="3"/>
    <s v="ON"/>
    <d v="2018-10-10T00:00:00"/>
    <s v="Avg of 4 NM Projects"/>
    <x v="13"/>
    <n v="88.575000000000003"/>
  </r>
  <r>
    <x v="1"/>
    <n v="10"/>
    <n v="3"/>
    <s v="ON"/>
    <d v="2018-10-10T00:00:00"/>
    <s v="Avg of 4 NM Projects"/>
    <x v="14"/>
    <n v="78.204999999999998"/>
  </r>
  <r>
    <x v="1"/>
    <n v="10"/>
    <n v="3"/>
    <s v="ON"/>
    <d v="2018-10-10T00:00:00"/>
    <s v="Avg of 4 NM Projects"/>
    <x v="15"/>
    <n v="56.194999999999993"/>
  </r>
  <r>
    <x v="1"/>
    <n v="10"/>
    <n v="3"/>
    <s v="ON"/>
    <d v="2018-10-10T00:00:00"/>
    <s v="Avg of 4 NM Projects"/>
    <x v="16"/>
    <n v="43.394999999999996"/>
  </r>
  <r>
    <x v="1"/>
    <n v="10"/>
    <n v="3"/>
    <s v="ON"/>
    <d v="2018-10-10T00:00:00"/>
    <s v="Avg of 4 NM Projects"/>
    <x v="17"/>
    <n v="9.09"/>
  </r>
  <r>
    <x v="1"/>
    <n v="10"/>
    <n v="3"/>
    <s v="ON"/>
    <d v="2018-10-10T00:00:00"/>
    <s v="Avg of 4 NM Projects"/>
    <x v="18"/>
    <n v="-0.13"/>
  </r>
  <r>
    <x v="1"/>
    <n v="10"/>
    <n v="3"/>
    <s v="ON"/>
    <d v="2018-10-10T00:00:00"/>
    <s v="Avg of 4 NM Projects"/>
    <x v="19"/>
    <n v="-0.13"/>
  </r>
  <r>
    <x v="1"/>
    <n v="10"/>
    <n v="3"/>
    <s v="ON"/>
    <d v="2018-10-10T00:00:00"/>
    <s v="Avg of 4 NM Projects"/>
    <x v="20"/>
    <n v="0"/>
  </r>
  <r>
    <x v="1"/>
    <n v="10"/>
    <n v="3"/>
    <s v="ON"/>
    <d v="2018-10-10T00:00:00"/>
    <s v="Avg of 4 NM Projects"/>
    <x v="21"/>
    <n v="-0.13"/>
  </r>
  <r>
    <x v="1"/>
    <n v="10"/>
    <n v="3"/>
    <s v="ON"/>
    <d v="2018-10-10T00:00:00"/>
    <s v="Avg of 4 NM Projects"/>
    <x v="22"/>
    <n v="0"/>
  </r>
  <r>
    <x v="1"/>
    <n v="10"/>
    <n v="3"/>
    <s v="OFF"/>
    <d v="2018-10-10T00:00:00"/>
    <s v="Avg of 4 NM Projects"/>
    <x v="23"/>
    <n v="0"/>
  </r>
  <r>
    <x v="1"/>
    <n v="11"/>
    <n v="4"/>
    <s v="OFF"/>
    <d v="2018-10-11T00:00:00"/>
    <s v="Avg of 4 NM Projects"/>
    <x v="0"/>
    <n v="-0.13"/>
  </r>
  <r>
    <x v="1"/>
    <n v="11"/>
    <n v="4"/>
    <s v="OFF"/>
    <d v="2018-10-11T00:00:00"/>
    <s v="Avg of 4 NM Projects"/>
    <x v="1"/>
    <n v="0"/>
  </r>
  <r>
    <x v="1"/>
    <n v="11"/>
    <n v="4"/>
    <s v="OFF"/>
    <d v="2018-10-11T00:00:00"/>
    <s v="Avg of 4 NM Projects"/>
    <x v="2"/>
    <n v="0"/>
  </r>
  <r>
    <x v="1"/>
    <n v="11"/>
    <n v="4"/>
    <s v="OFF"/>
    <d v="2018-10-11T00:00:00"/>
    <s v="Avg of 4 NM Projects"/>
    <x v="3"/>
    <n v="-0.13"/>
  </r>
  <r>
    <x v="1"/>
    <n v="11"/>
    <n v="4"/>
    <s v="OFF"/>
    <d v="2018-10-11T00:00:00"/>
    <s v="Avg of 4 NM Projects"/>
    <x v="4"/>
    <n v="-0.26"/>
  </r>
  <r>
    <x v="1"/>
    <n v="11"/>
    <n v="4"/>
    <s v="OFF"/>
    <d v="2018-10-11T00:00:00"/>
    <s v="Avg of 4 NM Projects"/>
    <x v="5"/>
    <n v="0"/>
  </r>
  <r>
    <x v="1"/>
    <n v="11"/>
    <n v="4"/>
    <s v="OFF"/>
    <d v="2018-10-11T00:00:00"/>
    <s v="Avg of 4 NM Projects"/>
    <x v="6"/>
    <n v="0"/>
  </r>
  <r>
    <x v="1"/>
    <n v="11"/>
    <n v="4"/>
    <s v="ON"/>
    <d v="2018-10-11T00:00:00"/>
    <s v="Avg of 4 NM Projects"/>
    <x v="7"/>
    <n v="1.5349999999999997"/>
  </r>
  <r>
    <x v="1"/>
    <n v="11"/>
    <n v="4"/>
    <s v="ON"/>
    <d v="2018-10-11T00:00:00"/>
    <s v="Avg of 4 NM Projects"/>
    <x v="8"/>
    <n v="11.395"/>
  </r>
  <r>
    <x v="1"/>
    <n v="11"/>
    <n v="4"/>
    <s v="ON"/>
    <d v="2018-10-11T00:00:00"/>
    <s v="Avg of 4 NM Projects"/>
    <x v="9"/>
    <n v="18.815000000000001"/>
  </r>
  <r>
    <x v="1"/>
    <n v="11"/>
    <n v="4"/>
    <s v="ON"/>
    <d v="2018-10-11T00:00:00"/>
    <s v="Avg of 4 NM Projects"/>
    <x v="10"/>
    <n v="41.72"/>
  </r>
  <r>
    <x v="1"/>
    <n v="11"/>
    <n v="4"/>
    <s v="ON"/>
    <d v="2018-10-11T00:00:00"/>
    <s v="Avg of 4 NM Projects"/>
    <x v="11"/>
    <n v="43.264999999999993"/>
  </r>
  <r>
    <x v="1"/>
    <n v="11"/>
    <n v="4"/>
    <s v="ON"/>
    <d v="2018-10-11T00:00:00"/>
    <s v="Avg of 4 NM Projects"/>
    <x v="12"/>
    <n v="41.47"/>
  </r>
  <r>
    <x v="1"/>
    <n v="11"/>
    <n v="4"/>
    <s v="ON"/>
    <d v="2018-10-11T00:00:00"/>
    <s v="Avg of 4 NM Projects"/>
    <x v="13"/>
    <n v="26.88"/>
  </r>
  <r>
    <x v="1"/>
    <n v="11"/>
    <n v="4"/>
    <s v="ON"/>
    <d v="2018-10-11T00:00:00"/>
    <s v="Avg of 4 NM Projects"/>
    <x v="14"/>
    <n v="21.754999999999999"/>
  </r>
  <r>
    <x v="1"/>
    <n v="11"/>
    <n v="4"/>
    <s v="ON"/>
    <d v="2018-10-11T00:00:00"/>
    <s v="Avg of 4 NM Projects"/>
    <x v="15"/>
    <n v="12.035"/>
  </r>
  <r>
    <x v="1"/>
    <n v="11"/>
    <n v="4"/>
    <s v="ON"/>
    <d v="2018-10-11T00:00:00"/>
    <s v="Avg of 4 NM Projects"/>
    <x v="16"/>
    <n v="6.91"/>
  </r>
  <r>
    <x v="1"/>
    <n v="11"/>
    <n v="4"/>
    <s v="ON"/>
    <d v="2018-10-11T00:00:00"/>
    <s v="Avg of 4 NM Projects"/>
    <x v="17"/>
    <n v="1.155"/>
  </r>
  <r>
    <x v="1"/>
    <n v="11"/>
    <n v="4"/>
    <s v="ON"/>
    <d v="2018-10-11T00:00:00"/>
    <s v="Avg of 4 NM Projects"/>
    <x v="18"/>
    <n v="0"/>
  </r>
  <r>
    <x v="1"/>
    <n v="11"/>
    <n v="4"/>
    <s v="ON"/>
    <d v="2018-10-11T00:00:00"/>
    <s v="Avg of 4 NM Projects"/>
    <x v="19"/>
    <n v="-0.13"/>
  </r>
  <r>
    <x v="1"/>
    <n v="11"/>
    <n v="4"/>
    <s v="ON"/>
    <d v="2018-10-11T00:00:00"/>
    <s v="Avg of 4 NM Projects"/>
    <x v="20"/>
    <n v="0"/>
  </r>
  <r>
    <x v="1"/>
    <n v="11"/>
    <n v="4"/>
    <s v="ON"/>
    <d v="2018-10-11T00:00:00"/>
    <s v="Avg of 4 NM Projects"/>
    <x v="21"/>
    <n v="-0.13"/>
  </r>
  <r>
    <x v="1"/>
    <n v="11"/>
    <n v="4"/>
    <s v="ON"/>
    <d v="2018-10-11T00:00:00"/>
    <s v="Avg of 4 NM Projects"/>
    <x v="22"/>
    <n v="-0.13"/>
  </r>
  <r>
    <x v="1"/>
    <n v="11"/>
    <n v="4"/>
    <s v="OFF"/>
    <d v="2018-10-11T00:00:00"/>
    <s v="Avg of 4 NM Projects"/>
    <x v="23"/>
    <n v="0"/>
  </r>
  <r>
    <x v="1"/>
    <n v="12"/>
    <n v="5"/>
    <s v="OFF"/>
    <d v="2018-10-12T00:00:00"/>
    <s v="Avg of 4 NM Projects"/>
    <x v="0"/>
    <n v="0"/>
  </r>
  <r>
    <x v="1"/>
    <n v="12"/>
    <n v="5"/>
    <s v="OFF"/>
    <d v="2018-10-12T00:00:00"/>
    <s v="Avg of 4 NM Projects"/>
    <x v="1"/>
    <n v="-0.13"/>
  </r>
  <r>
    <x v="1"/>
    <n v="12"/>
    <n v="5"/>
    <s v="OFF"/>
    <d v="2018-10-12T00:00:00"/>
    <s v="Avg of 4 NM Projects"/>
    <x v="2"/>
    <n v="-0.26"/>
  </r>
  <r>
    <x v="1"/>
    <n v="12"/>
    <n v="5"/>
    <s v="OFF"/>
    <d v="2018-10-12T00:00:00"/>
    <s v="Avg of 4 NM Projects"/>
    <x v="3"/>
    <n v="-0.13"/>
  </r>
  <r>
    <x v="1"/>
    <n v="12"/>
    <n v="5"/>
    <s v="OFF"/>
    <d v="2018-10-12T00:00:00"/>
    <s v="Avg of 4 NM Projects"/>
    <x v="4"/>
    <n v="0"/>
  </r>
  <r>
    <x v="1"/>
    <n v="12"/>
    <n v="5"/>
    <s v="OFF"/>
    <d v="2018-10-12T00:00:00"/>
    <s v="Avg of 4 NM Projects"/>
    <x v="5"/>
    <n v="-0.26"/>
  </r>
  <r>
    <x v="1"/>
    <n v="12"/>
    <n v="5"/>
    <s v="OFF"/>
    <d v="2018-10-12T00:00:00"/>
    <s v="Avg of 4 NM Projects"/>
    <x v="6"/>
    <n v="0"/>
  </r>
  <r>
    <x v="1"/>
    <n v="12"/>
    <n v="5"/>
    <s v="ON"/>
    <d v="2018-10-12T00:00:00"/>
    <s v="Avg of 4 NM Projects"/>
    <x v="7"/>
    <n v="6.27"/>
  </r>
  <r>
    <x v="1"/>
    <n v="12"/>
    <n v="5"/>
    <s v="ON"/>
    <d v="2018-10-12T00:00:00"/>
    <s v="Avg of 4 NM Projects"/>
    <x v="8"/>
    <n v="22.279999999999998"/>
  </r>
  <r>
    <x v="1"/>
    <n v="12"/>
    <n v="5"/>
    <s v="ON"/>
    <d v="2018-10-12T00:00:00"/>
    <s v="Avg of 4 NM Projects"/>
    <x v="9"/>
    <n v="52.61"/>
  </r>
  <r>
    <x v="1"/>
    <n v="12"/>
    <n v="5"/>
    <s v="ON"/>
    <d v="2018-10-12T00:00:00"/>
    <s v="Avg of 4 NM Projects"/>
    <x v="10"/>
    <n v="77.7"/>
  </r>
  <r>
    <x v="1"/>
    <n v="12"/>
    <n v="5"/>
    <s v="ON"/>
    <d v="2018-10-12T00:00:00"/>
    <s v="Avg of 4 NM Projects"/>
    <x v="11"/>
    <n v="89.984999999999999"/>
  </r>
  <r>
    <x v="1"/>
    <n v="12"/>
    <n v="5"/>
    <s v="ON"/>
    <d v="2018-10-12T00:00:00"/>
    <s v="Avg of 4 NM Projects"/>
    <x v="12"/>
    <n v="106.105"/>
  </r>
  <r>
    <x v="1"/>
    <n v="12"/>
    <n v="5"/>
    <s v="ON"/>
    <d v="2018-10-12T00:00:00"/>
    <s v="Avg of 4 NM Projects"/>
    <x v="13"/>
    <n v="122.36499999999999"/>
  </r>
  <r>
    <x v="1"/>
    <n v="12"/>
    <n v="5"/>
    <s v="ON"/>
    <d v="2018-10-12T00:00:00"/>
    <s v="Avg of 4 NM Projects"/>
    <x v="14"/>
    <n v="106.88500000000001"/>
  </r>
  <r>
    <x v="1"/>
    <n v="12"/>
    <n v="5"/>
    <s v="ON"/>
    <d v="2018-10-12T00:00:00"/>
    <s v="Avg of 4 NM Projects"/>
    <x v="15"/>
    <n v="81.660000000000011"/>
  </r>
  <r>
    <x v="1"/>
    <n v="12"/>
    <n v="5"/>
    <s v="ON"/>
    <d v="2018-10-12T00:00:00"/>
    <s v="Avg of 4 NM Projects"/>
    <x v="16"/>
    <n v="43.129999999999995"/>
  </r>
  <r>
    <x v="1"/>
    <n v="12"/>
    <n v="5"/>
    <s v="ON"/>
    <d v="2018-10-12T00:00:00"/>
    <s v="Avg of 4 NM Projects"/>
    <x v="17"/>
    <n v="10.114999999999998"/>
  </r>
  <r>
    <x v="1"/>
    <n v="12"/>
    <n v="5"/>
    <s v="ON"/>
    <d v="2018-10-12T00:00:00"/>
    <s v="Avg of 4 NM Projects"/>
    <x v="18"/>
    <n v="-0.13"/>
  </r>
  <r>
    <x v="1"/>
    <n v="12"/>
    <n v="5"/>
    <s v="ON"/>
    <d v="2018-10-12T00:00:00"/>
    <s v="Avg of 4 NM Projects"/>
    <x v="19"/>
    <n v="0"/>
  </r>
  <r>
    <x v="1"/>
    <n v="12"/>
    <n v="5"/>
    <s v="ON"/>
    <d v="2018-10-12T00:00:00"/>
    <s v="Avg of 4 NM Projects"/>
    <x v="20"/>
    <n v="0"/>
  </r>
  <r>
    <x v="1"/>
    <n v="12"/>
    <n v="5"/>
    <s v="ON"/>
    <d v="2018-10-12T00:00:00"/>
    <s v="Avg of 4 NM Projects"/>
    <x v="21"/>
    <n v="-0.13"/>
  </r>
  <r>
    <x v="1"/>
    <n v="12"/>
    <n v="5"/>
    <s v="ON"/>
    <d v="2018-10-12T00:00:00"/>
    <s v="Avg of 4 NM Projects"/>
    <x v="22"/>
    <n v="0"/>
  </r>
  <r>
    <x v="1"/>
    <n v="12"/>
    <n v="5"/>
    <s v="OFF"/>
    <d v="2018-10-12T00:00:00"/>
    <s v="Avg of 4 NM Projects"/>
    <x v="23"/>
    <n v="-0.13"/>
  </r>
  <r>
    <x v="1"/>
    <n v="13"/>
    <n v="6"/>
    <s v="OFF"/>
    <d v="2018-10-13T00:00:00"/>
    <s v="Avg of 4 NM Projects"/>
    <x v="0"/>
    <n v="-0.13"/>
  </r>
  <r>
    <x v="1"/>
    <n v="13"/>
    <n v="6"/>
    <s v="OFF"/>
    <d v="2018-10-13T00:00:00"/>
    <s v="Avg of 4 NM Projects"/>
    <x v="1"/>
    <n v="-0.13"/>
  </r>
  <r>
    <x v="1"/>
    <n v="13"/>
    <n v="6"/>
    <s v="OFF"/>
    <d v="2018-10-13T00:00:00"/>
    <s v="Avg of 4 NM Projects"/>
    <x v="2"/>
    <n v="0"/>
  </r>
  <r>
    <x v="1"/>
    <n v="13"/>
    <n v="6"/>
    <s v="OFF"/>
    <d v="2018-10-13T00:00:00"/>
    <s v="Avg of 4 NM Projects"/>
    <x v="3"/>
    <n v="-0.13"/>
  </r>
  <r>
    <x v="1"/>
    <n v="13"/>
    <n v="6"/>
    <s v="OFF"/>
    <d v="2018-10-13T00:00:00"/>
    <s v="Avg of 4 NM Projects"/>
    <x v="4"/>
    <n v="-0.13"/>
  </r>
  <r>
    <x v="1"/>
    <n v="13"/>
    <n v="6"/>
    <s v="OFF"/>
    <d v="2018-10-13T00:00:00"/>
    <s v="Avg of 4 NM Projects"/>
    <x v="5"/>
    <n v="-0.13"/>
  </r>
  <r>
    <x v="1"/>
    <n v="13"/>
    <n v="6"/>
    <s v="OFF"/>
    <d v="2018-10-13T00:00:00"/>
    <s v="Avg of 4 NM Projects"/>
    <x v="6"/>
    <n v="0"/>
  </r>
  <r>
    <x v="1"/>
    <n v="13"/>
    <n v="6"/>
    <s v="ON"/>
    <d v="2018-10-13T00:00:00"/>
    <s v="Avg of 4 NM Projects"/>
    <x v="7"/>
    <n v="5.125"/>
  </r>
  <r>
    <x v="1"/>
    <n v="13"/>
    <n v="6"/>
    <s v="ON"/>
    <d v="2018-10-13T00:00:00"/>
    <s v="Avg of 4 NM Projects"/>
    <x v="8"/>
    <n v="29.44"/>
  </r>
  <r>
    <x v="1"/>
    <n v="13"/>
    <n v="6"/>
    <s v="ON"/>
    <d v="2018-10-13T00:00:00"/>
    <s v="Avg of 4 NM Projects"/>
    <x v="9"/>
    <n v="58.244999999999997"/>
  </r>
  <r>
    <x v="1"/>
    <n v="13"/>
    <n v="6"/>
    <s v="ON"/>
    <d v="2018-10-13T00:00:00"/>
    <s v="Avg of 4 NM Projects"/>
    <x v="10"/>
    <n v="72.064999999999998"/>
  </r>
  <r>
    <x v="1"/>
    <n v="13"/>
    <n v="6"/>
    <s v="ON"/>
    <d v="2018-10-13T00:00:00"/>
    <s v="Avg of 4 NM Projects"/>
    <x v="11"/>
    <n v="82.56"/>
  </r>
  <r>
    <x v="1"/>
    <n v="13"/>
    <n v="6"/>
    <s v="ON"/>
    <d v="2018-10-13T00:00:00"/>
    <s v="Avg of 4 NM Projects"/>
    <x v="12"/>
    <n v="84.47999999999999"/>
  </r>
  <r>
    <x v="1"/>
    <n v="13"/>
    <n v="6"/>
    <s v="ON"/>
    <d v="2018-10-13T00:00:00"/>
    <s v="Avg of 4 NM Projects"/>
    <x v="13"/>
    <n v="63.484999999999992"/>
  </r>
  <r>
    <x v="1"/>
    <n v="13"/>
    <n v="6"/>
    <s v="ON"/>
    <d v="2018-10-13T00:00:00"/>
    <s v="Avg of 4 NM Projects"/>
    <x v="14"/>
    <n v="36.61"/>
  </r>
  <r>
    <x v="1"/>
    <n v="13"/>
    <n v="6"/>
    <s v="ON"/>
    <d v="2018-10-13T00:00:00"/>
    <s v="Avg of 4 NM Projects"/>
    <x v="15"/>
    <n v="39.17"/>
  </r>
  <r>
    <x v="1"/>
    <n v="13"/>
    <n v="6"/>
    <s v="ON"/>
    <d v="2018-10-13T00:00:00"/>
    <s v="Avg of 4 NM Projects"/>
    <x v="16"/>
    <n v="23.04"/>
  </r>
  <r>
    <x v="1"/>
    <n v="13"/>
    <n v="6"/>
    <s v="ON"/>
    <d v="2018-10-13T00:00:00"/>
    <s v="Avg of 4 NM Projects"/>
    <x v="17"/>
    <n v="6.5250000000000004"/>
  </r>
  <r>
    <x v="1"/>
    <n v="13"/>
    <n v="6"/>
    <s v="ON"/>
    <d v="2018-10-13T00:00:00"/>
    <s v="Avg of 4 NM Projects"/>
    <x v="18"/>
    <n v="-0.39"/>
  </r>
  <r>
    <x v="1"/>
    <n v="13"/>
    <n v="6"/>
    <s v="ON"/>
    <d v="2018-10-13T00:00:00"/>
    <s v="Avg of 4 NM Projects"/>
    <x v="19"/>
    <n v="-0.13"/>
  </r>
  <r>
    <x v="1"/>
    <n v="13"/>
    <n v="6"/>
    <s v="ON"/>
    <d v="2018-10-13T00:00:00"/>
    <s v="Avg of 4 NM Projects"/>
    <x v="20"/>
    <n v="-0.13"/>
  </r>
  <r>
    <x v="1"/>
    <n v="13"/>
    <n v="6"/>
    <s v="ON"/>
    <d v="2018-10-13T00:00:00"/>
    <s v="Avg of 4 NM Projects"/>
    <x v="21"/>
    <n v="0"/>
  </r>
  <r>
    <x v="1"/>
    <n v="13"/>
    <n v="6"/>
    <s v="ON"/>
    <d v="2018-10-13T00:00:00"/>
    <s v="Avg of 4 NM Projects"/>
    <x v="22"/>
    <n v="-0.13"/>
  </r>
  <r>
    <x v="1"/>
    <n v="13"/>
    <n v="6"/>
    <s v="OFF"/>
    <d v="2018-10-13T00:00:00"/>
    <s v="Avg of 4 NM Projects"/>
    <x v="23"/>
    <n v="-0.13"/>
  </r>
  <r>
    <x v="1"/>
    <n v="14"/>
    <n v="7"/>
    <s v="OFF"/>
    <d v="2018-10-14T00:00:00"/>
    <s v="Avg of 4 NM Projects"/>
    <x v="0"/>
    <n v="0"/>
  </r>
  <r>
    <x v="1"/>
    <n v="14"/>
    <n v="7"/>
    <s v="OFF"/>
    <d v="2018-10-14T00:00:00"/>
    <s v="Avg of 4 NM Projects"/>
    <x v="1"/>
    <n v="0"/>
  </r>
  <r>
    <x v="1"/>
    <n v="14"/>
    <n v="7"/>
    <s v="OFF"/>
    <d v="2018-10-14T00:00:00"/>
    <s v="Avg of 4 NM Projects"/>
    <x v="2"/>
    <n v="-0.13"/>
  </r>
  <r>
    <x v="1"/>
    <n v="14"/>
    <n v="7"/>
    <s v="OFF"/>
    <d v="2018-10-14T00:00:00"/>
    <s v="Avg of 4 NM Projects"/>
    <x v="3"/>
    <n v="-0.13"/>
  </r>
  <r>
    <x v="1"/>
    <n v="14"/>
    <n v="7"/>
    <s v="OFF"/>
    <d v="2018-10-14T00:00:00"/>
    <s v="Avg of 4 NM Projects"/>
    <x v="4"/>
    <n v="-0.13"/>
  </r>
  <r>
    <x v="1"/>
    <n v="14"/>
    <n v="7"/>
    <s v="OFF"/>
    <d v="2018-10-14T00:00:00"/>
    <s v="Avg of 4 NM Projects"/>
    <x v="5"/>
    <n v="-0.13"/>
  </r>
  <r>
    <x v="1"/>
    <n v="14"/>
    <n v="7"/>
    <s v="OFF"/>
    <d v="2018-10-14T00:00:00"/>
    <s v="Avg of 4 NM Projects"/>
    <x v="6"/>
    <n v="-0.13"/>
  </r>
  <r>
    <x v="1"/>
    <n v="14"/>
    <n v="7"/>
    <s v="OFF"/>
    <d v="2018-10-14T00:00:00"/>
    <s v="Avg of 4 NM Projects"/>
    <x v="7"/>
    <n v="0.89499999999999991"/>
  </r>
  <r>
    <x v="1"/>
    <n v="14"/>
    <n v="7"/>
    <s v="OFF"/>
    <d v="2018-10-14T00:00:00"/>
    <s v="Avg of 4 NM Projects"/>
    <x v="8"/>
    <n v="26.235000000000003"/>
  </r>
  <r>
    <x v="1"/>
    <n v="14"/>
    <n v="7"/>
    <s v="OFF"/>
    <d v="2018-10-14T00:00:00"/>
    <s v="Avg of 4 NM Projects"/>
    <x v="9"/>
    <n v="52.61"/>
  </r>
  <r>
    <x v="1"/>
    <n v="14"/>
    <n v="7"/>
    <s v="OFF"/>
    <d v="2018-10-14T00:00:00"/>
    <s v="Avg of 4 NM Projects"/>
    <x v="10"/>
    <n v="61.565000000000005"/>
  </r>
  <r>
    <x v="1"/>
    <n v="14"/>
    <n v="7"/>
    <s v="OFF"/>
    <d v="2018-10-14T00:00:00"/>
    <s v="Avg of 4 NM Projects"/>
    <x v="11"/>
    <n v="78.075000000000003"/>
  </r>
  <r>
    <x v="1"/>
    <n v="14"/>
    <n v="7"/>
    <s v="OFF"/>
    <d v="2018-10-14T00:00:00"/>
    <s v="Avg of 4 NM Projects"/>
    <x v="12"/>
    <n v="83.71"/>
  </r>
  <r>
    <x v="1"/>
    <n v="14"/>
    <n v="7"/>
    <s v="OFF"/>
    <d v="2018-10-14T00:00:00"/>
    <s v="Avg of 4 NM Projects"/>
    <x v="13"/>
    <n v="80.125"/>
  </r>
  <r>
    <x v="1"/>
    <n v="14"/>
    <n v="7"/>
    <s v="OFF"/>
    <d v="2018-10-14T00:00:00"/>
    <s v="Avg of 4 NM Projects"/>
    <x v="14"/>
    <n v="66.825000000000003"/>
  </r>
  <r>
    <x v="1"/>
    <n v="14"/>
    <n v="7"/>
    <s v="OFF"/>
    <d v="2018-10-14T00:00:00"/>
    <s v="Avg of 4 NM Projects"/>
    <x v="15"/>
    <n v="47.484999999999999"/>
  </r>
  <r>
    <x v="1"/>
    <n v="14"/>
    <n v="7"/>
    <s v="OFF"/>
    <d v="2018-10-14T00:00:00"/>
    <s v="Avg of 4 NM Projects"/>
    <x v="16"/>
    <n v="27.27"/>
  </r>
  <r>
    <x v="1"/>
    <n v="14"/>
    <n v="7"/>
    <s v="OFF"/>
    <d v="2018-10-14T00:00:00"/>
    <s v="Avg of 4 NM Projects"/>
    <x v="17"/>
    <n v="5.76"/>
  </r>
  <r>
    <x v="1"/>
    <n v="14"/>
    <n v="7"/>
    <s v="OFF"/>
    <d v="2018-10-14T00:00:00"/>
    <s v="Avg of 4 NM Projects"/>
    <x v="18"/>
    <n v="0"/>
  </r>
  <r>
    <x v="1"/>
    <n v="14"/>
    <n v="7"/>
    <s v="OFF"/>
    <d v="2018-10-14T00:00:00"/>
    <s v="Avg of 4 NM Projects"/>
    <x v="19"/>
    <n v="0"/>
  </r>
  <r>
    <x v="1"/>
    <n v="14"/>
    <n v="7"/>
    <s v="OFF"/>
    <d v="2018-10-14T00:00:00"/>
    <s v="Avg of 4 NM Projects"/>
    <x v="20"/>
    <n v="0"/>
  </r>
  <r>
    <x v="1"/>
    <n v="14"/>
    <n v="7"/>
    <s v="OFF"/>
    <d v="2018-10-14T00:00:00"/>
    <s v="Avg of 4 NM Projects"/>
    <x v="21"/>
    <n v="-0.13"/>
  </r>
  <r>
    <x v="1"/>
    <n v="14"/>
    <n v="7"/>
    <s v="OFF"/>
    <d v="2018-10-14T00:00:00"/>
    <s v="Avg of 4 NM Projects"/>
    <x v="22"/>
    <n v="-0.13"/>
  </r>
  <r>
    <x v="1"/>
    <n v="14"/>
    <n v="7"/>
    <s v="OFF"/>
    <d v="2018-10-14T00:00:00"/>
    <s v="Avg of 4 NM Projects"/>
    <x v="23"/>
    <n v="-0.26"/>
  </r>
  <r>
    <x v="1"/>
    <n v="15"/>
    <n v="1"/>
    <s v="OFF"/>
    <d v="2018-10-15T00:00:00"/>
    <s v="Avg of 4 NM Projects"/>
    <x v="0"/>
    <n v="-0.13"/>
  </r>
  <r>
    <x v="1"/>
    <n v="15"/>
    <n v="1"/>
    <s v="OFF"/>
    <d v="2018-10-15T00:00:00"/>
    <s v="Avg of 4 NM Projects"/>
    <x v="1"/>
    <n v="-0.13"/>
  </r>
  <r>
    <x v="1"/>
    <n v="15"/>
    <n v="1"/>
    <s v="OFF"/>
    <d v="2018-10-15T00:00:00"/>
    <s v="Avg of 4 NM Projects"/>
    <x v="2"/>
    <n v="-0.13"/>
  </r>
  <r>
    <x v="1"/>
    <n v="15"/>
    <n v="1"/>
    <s v="OFF"/>
    <d v="2018-10-15T00:00:00"/>
    <s v="Avg of 4 NM Projects"/>
    <x v="3"/>
    <n v="-0.13"/>
  </r>
  <r>
    <x v="1"/>
    <n v="15"/>
    <n v="1"/>
    <s v="OFF"/>
    <d v="2018-10-15T00:00:00"/>
    <s v="Avg of 4 NM Projects"/>
    <x v="4"/>
    <n v="0"/>
  </r>
  <r>
    <x v="1"/>
    <n v="15"/>
    <n v="1"/>
    <s v="OFF"/>
    <d v="2018-10-15T00:00:00"/>
    <s v="Avg of 4 NM Projects"/>
    <x v="5"/>
    <n v="0"/>
  </r>
  <r>
    <x v="1"/>
    <n v="15"/>
    <n v="1"/>
    <s v="OFF"/>
    <d v="2018-10-15T00:00:00"/>
    <s v="Avg of 4 NM Projects"/>
    <x v="6"/>
    <n v="-0.13"/>
  </r>
  <r>
    <x v="1"/>
    <n v="15"/>
    <n v="1"/>
    <s v="OFF"/>
    <d v="2018-10-15T00:00:00"/>
    <s v="Avg of 4 NM Projects"/>
    <x v="7"/>
    <n v="2.5549999999999997"/>
  </r>
  <r>
    <x v="1"/>
    <n v="15"/>
    <n v="1"/>
    <s v="OFF"/>
    <d v="2018-10-15T00:00:00"/>
    <s v="Avg of 4 NM Projects"/>
    <x v="8"/>
    <n v="13.319999999999999"/>
  </r>
  <r>
    <x v="1"/>
    <n v="15"/>
    <n v="1"/>
    <s v="OFF"/>
    <d v="2018-10-15T00:00:00"/>
    <s v="Avg of 4 NM Projects"/>
    <x v="9"/>
    <n v="18.684999999999999"/>
  </r>
  <r>
    <x v="1"/>
    <n v="15"/>
    <n v="1"/>
    <s v="OFF"/>
    <d v="2018-10-15T00:00:00"/>
    <s v="Avg of 4 NM Projects"/>
    <x v="10"/>
    <n v="27.774999999999999"/>
  </r>
  <r>
    <x v="1"/>
    <n v="15"/>
    <n v="1"/>
    <s v="OFF"/>
    <d v="2018-10-15T00:00:00"/>
    <s v="Avg of 4 NM Projects"/>
    <x v="11"/>
    <n v="38.909999999999997"/>
  </r>
  <r>
    <x v="1"/>
    <n v="15"/>
    <n v="1"/>
    <s v="OFF"/>
    <d v="2018-10-15T00:00:00"/>
    <s v="Avg of 4 NM Projects"/>
    <x v="12"/>
    <n v="50.69"/>
  </r>
  <r>
    <x v="1"/>
    <n v="15"/>
    <n v="1"/>
    <s v="OFF"/>
    <d v="2018-10-15T00:00:00"/>
    <s v="Avg of 4 NM Projects"/>
    <x v="13"/>
    <n v="51.2"/>
  </r>
  <r>
    <x v="1"/>
    <n v="15"/>
    <n v="1"/>
    <s v="OFF"/>
    <d v="2018-10-15T00:00:00"/>
    <s v="Avg of 4 NM Projects"/>
    <x v="14"/>
    <n v="45.955000000000005"/>
  </r>
  <r>
    <x v="1"/>
    <n v="15"/>
    <n v="1"/>
    <s v="OFF"/>
    <d v="2018-10-15T00:00:00"/>
    <s v="Avg of 4 NM Projects"/>
    <x v="15"/>
    <n v="22.02"/>
  </r>
  <r>
    <x v="1"/>
    <n v="15"/>
    <n v="1"/>
    <s v="OFF"/>
    <d v="2018-10-15T00:00:00"/>
    <s v="Avg of 4 NM Projects"/>
    <x v="16"/>
    <n v="9.9849999999999994"/>
  </r>
  <r>
    <x v="1"/>
    <n v="15"/>
    <n v="1"/>
    <s v="OFF"/>
    <d v="2018-10-15T00:00:00"/>
    <s v="Avg of 4 NM Projects"/>
    <x v="17"/>
    <n v="2.4350000000000001"/>
  </r>
  <r>
    <x v="1"/>
    <n v="15"/>
    <n v="1"/>
    <s v="OFF"/>
    <d v="2018-10-15T00:00:00"/>
    <s v="Avg of 4 NM Projects"/>
    <x v="18"/>
    <n v="0"/>
  </r>
  <r>
    <x v="1"/>
    <n v="15"/>
    <n v="1"/>
    <s v="OFF"/>
    <d v="2018-10-15T00:00:00"/>
    <s v="Avg of 4 NM Projects"/>
    <x v="19"/>
    <n v="-0.13"/>
  </r>
  <r>
    <x v="1"/>
    <n v="15"/>
    <n v="1"/>
    <s v="OFF"/>
    <d v="2018-10-15T00:00:00"/>
    <s v="Avg of 4 NM Projects"/>
    <x v="20"/>
    <n v="-0.13"/>
  </r>
  <r>
    <x v="1"/>
    <n v="15"/>
    <n v="1"/>
    <s v="OFF"/>
    <d v="2018-10-15T00:00:00"/>
    <s v="Avg of 4 NM Projects"/>
    <x v="21"/>
    <n v="-0.26"/>
  </r>
  <r>
    <x v="1"/>
    <n v="15"/>
    <n v="1"/>
    <s v="OFF"/>
    <d v="2018-10-15T00:00:00"/>
    <s v="Avg of 4 NM Projects"/>
    <x v="22"/>
    <n v="0"/>
  </r>
  <r>
    <x v="1"/>
    <n v="15"/>
    <n v="1"/>
    <s v="OFF"/>
    <d v="2018-10-15T00:00:00"/>
    <s v="Avg of 4 NM Projects"/>
    <x v="23"/>
    <n v="0"/>
  </r>
  <r>
    <x v="1"/>
    <n v="16"/>
    <n v="2"/>
    <s v="OFF"/>
    <d v="2018-10-16T00:00:00"/>
    <s v="Avg of 4 NM Projects"/>
    <x v="0"/>
    <n v="0"/>
  </r>
  <r>
    <x v="1"/>
    <n v="16"/>
    <n v="2"/>
    <s v="OFF"/>
    <d v="2018-10-16T00:00:00"/>
    <s v="Avg of 4 NM Projects"/>
    <x v="1"/>
    <n v="0"/>
  </r>
  <r>
    <x v="1"/>
    <n v="16"/>
    <n v="2"/>
    <s v="OFF"/>
    <d v="2018-10-16T00:00:00"/>
    <s v="Avg of 4 NM Projects"/>
    <x v="2"/>
    <n v="0"/>
  </r>
  <r>
    <x v="1"/>
    <n v="16"/>
    <n v="2"/>
    <s v="OFF"/>
    <d v="2018-10-16T00:00:00"/>
    <s v="Avg of 4 NM Projects"/>
    <x v="3"/>
    <n v="-0.13"/>
  </r>
  <r>
    <x v="1"/>
    <n v="16"/>
    <n v="2"/>
    <s v="OFF"/>
    <d v="2018-10-16T00:00:00"/>
    <s v="Avg of 4 NM Projects"/>
    <x v="4"/>
    <n v="0"/>
  </r>
  <r>
    <x v="1"/>
    <n v="16"/>
    <n v="2"/>
    <s v="OFF"/>
    <d v="2018-10-16T00:00:00"/>
    <s v="Avg of 4 NM Projects"/>
    <x v="5"/>
    <n v="-0.26"/>
  </r>
  <r>
    <x v="1"/>
    <n v="16"/>
    <n v="2"/>
    <s v="OFF"/>
    <d v="2018-10-16T00:00:00"/>
    <s v="Avg of 4 NM Projects"/>
    <x v="6"/>
    <n v="-0.26"/>
  </r>
  <r>
    <x v="1"/>
    <n v="16"/>
    <n v="2"/>
    <s v="ON"/>
    <d v="2018-10-16T00:00:00"/>
    <s v="Avg of 4 NM Projects"/>
    <x v="7"/>
    <n v="1.5399999999999998"/>
  </r>
  <r>
    <x v="1"/>
    <n v="16"/>
    <n v="2"/>
    <s v="ON"/>
    <d v="2018-10-16T00:00:00"/>
    <s v="Avg of 4 NM Projects"/>
    <x v="8"/>
    <n v="8.8350000000000009"/>
  </r>
  <r>
    <x v="1"/>
    <n v="16"/>
    <n v="2"/>
    <s v="ON"/>
    <d v="2018-10-16T00:00:00"/>
    <s v="Avg of 4 NM Projects"/>
    <x v="9"/>
    <n v="24.45"/>
  </r>
  <r>
    <x v="1"/>
    <n v="16"/>
    <n v="2"/>
    <s v="ON"/>
    <d v="2018-10-16T00:00:00"/>
    <s v="Avg of 4 NM Projects"/>
    <x v="10"/>
    <n v="42.874999999999993"/>
  </r>
  <r>
    <x v="1"/>
    <n v="16"/>
    <n v="2"/>
    <s v="ON"/>
    <d v="2018-10-16T00:00:00"/>
    <s v="Avg of 4 NM Projects"/>
    <x v="11"/>
    <n v="48.900000000000006"/>
  </r>
  <r>
    <x v="1"/>
    <n v="16"/>
    <n v="2"/>
    <s v="ON"/>
    <d v="2018-10-16T00:00:00"/>
    <s v="Avg of 4 NM Projects"/>
    <x v="12"/>
    <n v="52.22"/>
  </r>
  <r>
    <x v="1"/>
    <n v="16"/>
    <n v="2"/>
    <s v="ON"/>
    <d v="2018-10-16T00:00:00"/>
    <s v="Avg of 4 NM Projects"/>
    <x v="13"/>
    <n v="47.75"/>
  </r>
  <r>
    <x v="1"/>
    <n v="16"/>
    <n v="2"/>
    <s v="ON"/>
    <d v="2018-10-16T00:00:00"/>
    <s v="Avg of 4 NM Projects"/>
    <x v="14"/>
    <n v="30.59"/>
  </r>
  <r>
    <x v="1"/>
    <n v="16"/>
    <n v="2"/>
    <s v="ON"/>
    <d v="2018-10-16T00:00:00"/>
    <s v="Avg of 4 NM Projects"/>
    <x v="15"/>
    <n v="27.515000000000001"/>
  </r>
  <r>
    <x v="1"/>
    <n v="16"/>
    <n v="2"/>
    <s v="ON"/>
    <d v="2018-10-16T00:00:00"/>
    <s v="Avg of 4 NM Projects"/>
    <x v="16"/>
    <n v="11.135"/>
  </r>
  <r>
    <x v="1"/>
    <n v="16"/>
    <n v="2"/>
    <s v="ON"/>
    <d v="2018-10-16T00:00:00"/>
    <s v="Avg of 4 NM Projects"/>
    <x v="17"/>
    <n v="1.9250000000000003"/>
  </r>
  <r>
    <x v="1"/>
    <n v="16"/>
    <n v="2"/>
    <s v="ON"/>
    <d v="2018-10-16T00:00:00"/>
    <s v="Avg of 4 NM Projects"/>
    <x v="18"/>
    <n v="-0.13"/>
  </r>
  <r>
    <x v="1"/>
    <n v="16"/>
    <n v="2"/>
    <s v="ON"/>
    <d v="2018-10-16T00:00:00"/>
    <s v="Avg of 4 NM Projects"/>
    <x v="19"/>
    <n v="0"/>
  </r>
  <r>
    <x v="1"/>
    <n v="16"/>
    <n v="2"/>
    <s v="ON"/>
    <d v="2018-10-16T00:00:00"/>
    <s v="Avg of 4 NM Projects"/>
    <x v="20"/>
    <n v="-0.13"/>
  </r>
  <r>
    <x v="1"/>
    <n v="16"/>
    <n v="2"/>
    <s v="ON"/>
    <d v="2018-10-16T00:00:00"/>
    <s v="Avg of 4 NM Projects"/>
    <x v="21"/>
    <n v="-0.13"/>
  </r>
  <r>
    <x v="1"/>
    <n v="16"/>
    <n v="2"/>
    <s v="ON"/>
    <d v="2018-10-16T00:00:00"/>
    <s v="Avg of 4 NM Projects"/>
    <x v="22"/>
    <n v="-0.13"/>
  </r>
  <r>
    <x v="1"/>
    <n v="16"/>
    <n v="2"/>
    <s v="OFF"/>
    <d v="2018-10-16T00:00:00"/>
    <s v="Avg of 4 NM Projects"/>
    <x v="23"/>
    <n v="0"/>
  </r>
  <r>
    <x v="1"/>
    <n v="17"/>
    <n v="3"/>
    <s v="OFF"/>
    <d v="2018-10-17T00:00:00"/>
    <s v="Avg of 4 NM Projects"/>
    <x v="0"/>
    <n v="-0.26"/>
  </r>
  <r>
    <x v="1"/>
    <n v="17"/>
    <n v="3"/>
    <s v="OFF"/>
    <d v="2018-10-17T00:00:00"/>
    <s v="Avg of 4 NM Projects"/>
    <x v="1"/>
    <n v="-0.13"/>
  </r>
  <r>
    <x v="1"/>
    <n v="17"/>
    <n v="3"/>
    <s v="OFF"/>
    <d v="2018-10-17T00:00:00"/>
    <s v="Avg of 4 NM Projects"/>
    <x v="2"/>
    <n v="-0.26"/>
  </r>
  <r>
    <x v="1"/>
    <n v="17"/>
    <n v="3"/>
    <s v="OFF"/>
    <d v="2018-10-17T00:00:00"/>
    <s v="Avg of 4 NM Projects"/>
    <x v="3"/>
    <n v="0"/>
  </r>
  <r>
    <x v="1"/>
    <n v="17"/>
    <n v="3"/>
    <s v="OFF"/>
    <d v="2018-10-17T00:00:00"/>
    <s v="Avg of 4 NM Projects"/>
    <x v="4"/>
    <n v="-0.13"/>
  </r>
  <r>
    <x v="1"/>
    <n v="17"/>
    <n v="3"/>
    <s v="OFF"/>
    <d v="2018-10-17T00:00:00"/>
    <s v="Avg of 4 NM Projects"/>
    <x v="5"/>
    <n v="0"/>
  </r>
  <r>
    <x v="1"/>
    <n v="17"/>
    <n v="3"/>
    <s v="OFF"/>
    <d v="2018-10-17T00:00:00"/>
    <s v="Avg of 4 NM Projects"/>
    <x v="6"/>
    <n v="0"/>
  </r>
  <r>
    <x v="1"/>
    <n v="17"/>
    <n v="3"/>
    <s v="ON"/>
    <d v="2018-10-17T00:00:00"/>
    <s v="Avg of 4 NM Projects"/>
    <x v="7"/>
    <n v="4.4799999999999995"/>
  </r>
  <r>
    <x v="1"/>
    <n v="17"/>
    <n v="3"/>
    <s v="ON"/>
    <d v="2018-10-17T00:00:00"/>
    <s v="Avg of 4 NM Projects"/>
    <x v="8"/>
    <n v="37.764999999999993"/>
  </r>
  <r>
    <x v="1"/>
    <n v="17"/>
    <n v="3"/>
    <s v="ON"/>
    <d v="2018-10-17T00:00:00"/>
    <s v="Avg of 4 NM Projects"/>
    <x v="9"/>
    <n v="60.8"/>
  </r>
  <r>
    <x v="1"/>
    <n v="17"/>
    <n v="3"/>
    <s v="ON"/>
    <d v="2018-10-17T00:00:00"/>
    <s v="Avg of 4 NM Projects"/>
    <x v="10"/>
    <n v="51.08"/>
  </r>
  <r>
    <x v="1"/>
    <n v="17"/>
    <n v="3"/>
    <s v="ON"/>
    <d v="2018-10-17T00:00:00"/>
    <s v="Avg of 4 NM Projects"/>
    <x v="11"/>
    <n v="48.269999999999996"/>
  </r>
  <r>
    <x v="1"/>
    <n v="17"/>
    <n v="3"/>
    <s v="ON"/>
    <d v="2018-10-17T00:00:00"/>
    <s v="Avg of 4 NM Projects"/>
    <x v="12"/>
    <n v="72.19"/>
  </r>
  <r>
    <x v="1"/>
    <n v="17"/>
    <n v="3"/>
    <s v="ON"/>
    <d v="2018-10-17T00:00:00"/>
    <s v="Avg of 4 NM Projects"/>
    <x v="13"/>
    <n v="81.66"/>
  </r>
  <r>
    <x v="1"/>
    <n v="17"/>
    <n v="3"/>
    <s v="ON"/>
    <d v="2018-10-17T00:00:00"/>
    <s v="Avg of 4 NM Projects"/>
    <x v="14"/>
    <n v="79.61999999999999"/>
  </r>
  <r>
    <x v="1"/>
    <n v="17"/>
    <n v="3"/>
    <s v="ON"/>
    <d v="2018-10-17T00:00:00"/>
    <s v="Avg of 4 NM Projects"/>
    <x v="15"/>
    <n v="55.164999999999992"/>
  </r>
  <r>
    <x v="1"/>
    <n v="17"/>
    <n v="3"/>
    <s v="ON"/>
    <d v="2018-10-17T00:00:00"/>
    <s v="Avg of 4 NM Projects"/>
    <x v="16"/>
    <n v="31.229999999999997"/>
  </r>
  <r>
    <x v="1"/>
    <n v="17"/>
    <n v="3"/>
    <s v="ON"/>
    <d v="2018-10-17T00:00:00"/>
    <s v="Avg of 4 NM Projects"/>
    <x v="17"/>
    <n v="8.3249999999999993"/>
  </r>
  <r>
    <x v="1"/>
    <n v="17"/>
    <n v="3"/>
    <s v="ON"/>
    <d v="2018-10-17T00:00:00"/>
    <s v="Avg of 4 NM Projects"/>
    <x v="18"/>
    <n v="-0.13"/>
  </r>
  <r>
    <x v="1"/>
    <n v="17"/>
    <n v="3"/>
    <s v="ON"/>
    <d v="2018-10-17T00:00:00"/>
    <s v="Avg of 4 NM Projects"/>
    <x v="19"/>
    <n v="-0.13"/>
  </r>
  <r>
    <x v="1"/>
    <n v="17"/>
    <n v="3"/>
    <s v="ON"/>
    <d v="2018-10-17T00:00:00"/>
    <s v="Avg of 4 NM Projects"/>
    <x v="20"/>
    <n v="0"/>
  </r>
  <r>
    <x v="1"/>
    <n v="17"/>
    <n v="3"/>
    <s v="ON"/>
    <d v="2018-10-17T00:00:00"/>
    <s v="Avg of 4 NM Projects"/>
    <x v="21"/>
    <n v="-0.13"/>
  </r>
  <r>
    <x v="1"/>
    <n v="17"/>
    <n v="3"/>
    <s v="ON"/>
    <d v="2018-10-17T00:00:00"/>
    <s v="Avg of 4 NM Projects"/>
    <x v="22"/>
    <n v="-0.13"/>
  </r>
  <r>
    <x v="1"/>
    <n v="17"/>
    <n v="3"/>
    <s v="OFF"/>
    <d v="2018-10-17T00:00:00"/>
    <s v="Avg of 4 NM Projects"/>
    <x v="23"/>
    <n v="0"/>
  </r>
  <r>
    <x v="1"/>
    <n v="18"/>
    <n v="4"/>
    <s v="OFF"/>
    <d v="2018-10-18T00:00:00"/>
    <s v="Avg of 4 NM Projects"/>
    <x v="0"/>
    <n v="0"/>
  </r>
  <r>
    <x v="1"/>
    <n v="18"/>
    <n v="4"/>
    <s v="OFF"/>
    <d v="2018-10-18T00:00:00"/>
    <s v="Avg of 4 NM Projects"/>
    <x v="1"/>
    <n v="-0.13"/>
  </r>
  <r>
    <x v="1"/>
    <n v="18"/>
    <n v="4"/>
    <s v="OFF"/>
    <d v="2018-10-18T00:00:00"/>
    <s v="Avg of 4 NM Projects"/>
    <x v="2"/>
    <n v="-0.13"/>
  </r>
  <r>
    <x v="1"/>
    <n v="18"/>
    <n v="4"/>
    <s v="OFF"/>
    <d v="2018-10-18T00:00:00"/>
    <s v="Avg of 4 NM Projects"/>
    <x v="3"/>
    <n v="-0.13"/>
  </r>
  <r>
    <x v="1"/>
    <n v="18"/>
    <n v="4"/>
    <s v="OFF"/>
    <d v="2018-10-18T00:00:00"/>
    <s v="Avg of 4 NM Projects"/>
    <x v="4"/>
    <n v="0"/>
  </r>
  <r>
    <x v="1"/>
    <n v="18"/>
    <n v="4"/>
    <s v="OFF"/>
    <d v="2018-10-18T00:00:00"/>
    <s v="Avg of 4 NM Projects"/>
    <x v="5"/>
    <n v="-0.13"/>
  </r>
  <r>
    <x v="1"/>
    <n v="18"/>
    <n v="4"/>
    <s v="OFF"/>
    <d v="2018-10-18T00:00:00"/>
    <s v="Avg of 4 NM Projects"/>
    <x v="6"/>
    <n v="-0.13"/>
  </r>
  <r>
    <x v="1"/>
    <n v="18"/>
    <n v="4"/>
    <s v="ON"/>
    <d v="2018-10-18T00:00:00"/>
    <s v="Avg of 4 NM Projects"/>
    <x v="7"/>
    <n v="0.77"/>
  </r>
  <r>
    <x v="1"/>
    <n v="18"/>
    <n v="4"/>
    <s v="ON"/>
    <d v="2018-10-18T00:00:00"/>
    <s v="Avg of 4 NM Projects"/>
    <x v="8"/>
    <n v="8.9649999999999999"/>
  </r>
  <r>
    <x v="1"/>
    <n v="18"/>
    <n v="4"/>
    <s v="ON"/>
    <d v="2018-10-18T00:00:00"/>
    <s v="Avg of 4 NM Projects"/>
    <x v="9"/>
    <n v="48.515000000000001"/>
  </r>
  <r>
    <x v="1"/>
    <n v="18"/>
    <n v="4"/>
    <s v="ON"/>
    <d v="2018-10-18T00:00:00"/>
    <s v="Avg of 4 NM Projects"/>
    <x v="10"/>
    <n v="66.554999999999993"/>
  </r>
  <r>
    <x v="1"/>
    <n v="18"/>
    <n v="4"/>
    <s v="ON"/>
    <d v="2018-10-18T00:00:00"/>
    <s v="Avg of 4 NM Projects"/>
    <x v="11"/>
    <n v="96"/>
  </r>
  <r>
    <x v="1"/>
    <n v="18"/>
    <n v="4"/>
    <s v="ON"/>
    <d v="2018-10-18T00:00:00"/>
    <s v="Avg of 4 NM Projects"/>
    <x v="12"/>
    <n v="121.855"/>
  </r>
  <r>
    <x v="1"/>
    <n v="18"/>
    <n v="4"/>
    <s v="ON"/>
    <d v="2018-10-18T00:00:00"/>
    <s v="Avg of 4 NM Projects"/>
    <x v="13"/>
    <n v="107.52"/>
  </r>
  <r>
    <x v="1"/>
    <n v="18"/>
    <n v="4"/>
    <s v="ON"/>
    <d v="2018-10-18T00:00:00"/>
    <s v="Avg of 4 NM Projects"/>
    <x v="14"/>
    <n v="89.724999999999994"/>
  </r>
  <r>
    <x v="1"/>
    <n v="18"/>
    <n v="4"/>
    <s v="ON"/>
    <d v="2018-10-18T00:00:00"/>
    <s v="Avg of 4 NM Projects"/>
    <x v="15"/>
    <n v="65.924999999999997"/>
  </r>
  <r>
    <x v="1"/>
    <n v="18"/>
    <n v="4"/>
    <s v="ON"/>
    <d v="2018-10-18T00:00:00"/>
    <s v="Avg of 4 NM Projects"/>
    <x v="16"/>
    <n v="34.945"/>
  </r>
  <r>
    <x v="1"/>
    <n v="18"/>
    <n v="4"/>
    <s v="ON"/>
    <d v="2018-10-18T00:00:00"/>
    <s v="Avg of 4 NM Projects"/>
    <x v="17"/>
    <n v="7.8049999999999997"/>
  </r>
  <r>
    <x v="1"/>
    <n v="18"/>
    <n v="4"/>
    <s v="ON"/>
    <d v="2018-10-18T00:00:00"/>
    <s v="Avg of 4 NM Projects"/>
    <x v="18"/>
    <n v="-0.26"/>
  </r>
  <r>
    <x v="1"/>
    <n v="18"/>
    <n v="4"/>
    <s v="ON"/>
    <d v="2018-10-18T00:00:00"/>
    <s v="Avg of 4 NM Projects"/>
    <x v="19"/>
    <n v="0"/>
  </r>
  <r>
    <x v="1"/>
    <n v="18"/>
    <n v="4"/>
    <s v="ON"/>
    <d v="2018-10-18T00:00:00"/>
    <s v="Avg of 4 NM Projects"/>
    <x v="20"/>
    <n v="0"/>
  </r>
  <r>
    <x v="1"/>
    <n v="18"/>
    <n v="4"/>
    <s v="ON"/>
    <d v="2018-10-18T00:00:00"/>
    <s v="Avg of 4 NM Projects"/>
    <x v="21"/>
    <n v="-0.26"/>
  </r>
  <r>
    <x v="1"/>
    <n v="18"/>
    <n v="4"/>
    <s v="ON"/>
    <d v="2018-10-18T00:00:00"/>
    <s v="Avg of 4 NM Projects"/>
    <x v="22"/>
    <n v="0"/>
  </r>
  <r>
    <x v="1"/>
    <n v="18"/>
    <n v="4"/>
    <s v="OFF"/>
    <d v="2018-10-18T00:00:00"/>
    <s v="Avg of 4 NM Projects"/>
    <x v="23"/>
    <n v="-0.13"/>
  </r>
  <r>
    <x v="1"/>
    <n v="19"/>
    <n v="5"/>
    <s v="OFF"/>
    <d v="2018-10-19T00:00:00"/>
    <s v="Avg of 4 NM Projects"/>
    <x v="0"/>
    <n v="0"/>
  </r>
  <r>
    <x v="1"/>
    <n v="19"/>
    <n v="5"/>
    <s v="OFF"/>
    <d v="2018-10-19T00:00:00"/>
    <s v="Avg of 4 NM Projects"/>
    <x v="1"/>
    <n v="0"/>
  </r>
  <r>
    <x v="1"/>
    <n v="19"/>
    <n v="5"/>
    <s v="OFF"/>
    <d v="2018-10-19T00:00:00"/>
    <s v="Avg of 4 NM Projects"/>
    <x v="2"/>
    <n v="-0.26"/>
  </r>
  <r>
    <x v="1"/>
    <n v="19"/>
    <n v="5"/>
    <s v="OFF"/>
    <d v="2018-10-19T00:00:00"/>
    <s v="Avg of 4 NM Projects"/>
    <x v="3"/>
    <n v="0"/>
  </r>
  <r>
    <x v="1"/>
    <n v="19"/>
    <n v="5"/>
    <s v="OFF"/>
    <d v="2018-10-19T00:00:00"/>
    <s v="Avg of 4 NM Projects"/>
    <x v="4"/>
    <n v="-0.13"/>
  </r>
  <r>
    <x v="1"/>
    <n v="19"/>
    <n v="5"/>
    <s v="OFF"/>
    <d v="2018-10-19T00:00:00"/>
    <s v="Avg of 4 NM Projects"/>
    <x v="5"/>
    <n v="0"/>
  </r>
  <r>
    <x v="1"/>
    <n v="19"/>
    <n v="5"/>
    <s v="OFF"/>
    <d v="2018-10-19T00:00:00"/>
    <s v="Avg of 4 NM Projects"/>
    <x v="6"/>
    <n v="-0.26"/>
  </r>
  <r>
    <x v="1"/>
    <n v="19"/>
    <n v="5"/>
    <s v="ON"/>
    <d v="2018-10-19T00:00:00"/>
    <s v="Avg of 4 NM Projects"/>
    <x v="7"/>
    <n v="5.25"/>
  </r>
  <r>
    <x v="1"/>
    <n v="19"/>
    <n v="5"/>
    <s v="ON"/>
    <d v="2018-10-19T00:00:00"/>
    <s v="Avg of 4 NM Projects"/>
    <x v="8"/>
    <n v="38.274999999999999"/>
  </r>
  <r>
    <x v="1"/>
    <n v="19"/>
    <n v="5"/>
    <s v="ON"/>
    <d v="2018-10-19T00:00:00"/>
    <s v="Avg of 4 NM Projects"/>
    <x v="9"/>
    <n v="65.025000000000006"/>
  </r>
  <r>
    <x v="1"/>
    <n v="19"/>
    <n v="5"/>
    <s v="ON"/>
    <d v="2018-10-19T00:00:00"/>
    <s v="Avg of 4 NM Projects"/>
    <x v="10"/>
    <n v="93.309999999999988"/>
  </r>
  <r>
    <x v="1"/>
    <n v="19"/>
    <n v="5"/>
    <s v="ON"/>
    <d v="2018-10-19T00:00:00"/>
    <s v="Avg of 4 NM Projects"/>
    <x v="11"/>
    <n v="111.105"/>
  </r>
  <r>
    <x v="1"/>
    <n v="19"/>
    <n v="5"/>
    <s v="ON"/>
    <d v="2018-10-19T00:00:00"/>
    <s v="Avg of 4 NM Projects"/>
    <x v="12"/>
    <n v="131.32999999999998"/>
  </r>
  <r>
    <x v="1"/>
    <n v="19"/>
    <n v="5"/>
    <s v="ON"/>
    <d v="2018-10-19T00:00:00"/>
    <s v="Avg of 4 NM Projects"/>
    <x v="13"/>
    <n v="122.88000000000001"/>
  </r>
  <r>
    <x v="1"/>
    <n v="19"/>
    <n v="5"/>
    <s v="ON"/>
    <d v="2018-10-19T00:00:00"/>
    <s v="Avg of 4 NM Projects"/>
    <x v="14"/>
    <n v="111.995"/>
  </r>
  <r>
    <x v="1"/>
    <n v="19"/>
    <n v="5"/>
    <s v="ON"/>
    <d v="2018-10-19T00:00:00"/>
    <s v="Avg of 4 NM Projects"/>
    <x v="15"/>
    <n v="68.22999999999999"/>
  </r>
  <r>
    <x v="1"/>
    <n v="19"/>
    <n v="5"/>
    <s v="ON"/>
    <d v="2018-10-19T00:00:00"/>
    <s v="Avg of 4 NM Projects"/>
    <x v="16"/>
    <n v="34.564999999999998"/>
  </r>
  <r>
    <x v="1"/>
    <n v="19"/>
    <n v="5"/>
    <s v="ON"/>
    <d v="2018-10-19T00:00:00"/>
    <s v="Avg of 4 NM Projects"/>
    <x v="17"/>
    <n v="5.2499999999999991"/>
  </r>
  <r>
    <x v="1"/>
    <n v="19"/>
    <n v="5"/>
    <s v="ON"/>
    <d v="2018-10-19T00:00:00"/>
    <s v="Avg of 4 NM Projects"/>
    <x v="18"/>
    <n v="-0.26"/>
  </r>
  <r>
    <x v="1"/>
    <n v="19"/>
    <n v="5"/>
    <s v="ON"/>
    <d v="2018-10-19T00:00:00"/>
    <s v="Avg of 4 NM Projects"/>
    <x v="19"/>
    <n v="-0.13"/>
  </r>
  <r>
    <x v="1"/>
    <n v="19"/>
    <n v="5"/>
    <s v="ON"/>
    <d v="2018-10-19T00:00:00"/>
    <s v="Avg of 4 NM Projects"/>
    <x v="20"/>
    <n v="0"/>
  </r>
  <r>
    <x v="1"/>
    <n v="19"/>
    <n v="5"/>
    <s v="ON"/>
    <d v="2018-10-19T00:00:00"/>
    <s v="Avg of 4 NM Projects"/>
    <x v="21"/>
    <n v="0"/>
  </r>
  <r>
    <x v="1"/>
    <n v="19"/>
    <n v="5"/>
    <s v="ON"/>
    <d v="2018-10-19T00:00:00"/>
    <s v="Avg of 4 NM Projects"/>
    <x v="22"/>
    <n v="-0.26"/>
  </r>
  <r>
    <x v="1"/>
    <n v="19"/>
    <n v="5"/>
    <s v="OFF"/>
    <d v="2018-10-19T00:00:00"/>
    <s v="Avg of 4 NM Projects"/>
    <x v="23"/>
    <n v="-0.13"/>
  </r>
  <r>
    <x v="1"/>
    <n v="20"/>
    <n v="6"/>
    <s v="OFF"/>
    <d v="2018-10-20T00:00:00"/>
    <s v="Avg of 4 NM Projects"/>
    <x v="0"/>
    <n v="-0.13"/>
  </r>
  <r>
    <x v="1"/>
    <n v="20"/>
    <n v="6"/>
    <s v="OFF"/>
    <d v="2018-10-20T00:00:00"/>
    <s v="Avg of 4 NM Projects"/>
    <x v="1"/>
    <n v="-0.13"/>
  </r>
  <r>
    <x v="1"/>
    <n v="20"/>
    <n v="6"/>
    <s v="OFF"/>
    <d v="2018-10-20T00:00:00"/>
    <s v="Avg of 4 NM Projects"/>
    <x v="2"/>
    <n v="0"/>
  </r>
  <r>
    <x v="1"/>
    <n v="20"/>
    <n v="6"/>
    <s v="OFF"/>
    <d v="2018-10-20T00:00:00"/>
    <s v="Avg of 4 NM Projects"/>
    <x v="3"/>
    <n v="0"/>
  </r>
  <r>
    <x v="1"/>
    <n v="20"/>
    <n v="6"/>
    <s v="OFF"/>
    <d v="2018-10-20T00:00:00"/>
    <s v="Avg of 4 NM Projects"/>
    <x v="4"/>
    <n v="-0.13"/>
  </r>
  <r>
    <x v="1"/>
    <n v="20"/>
    <n v="6"/>
    <s v="OFF"/>
    <d v="2018-10-20T00:00:00"/>
    <s v="Avg of 4 NM Projects"/>
    <x v="5"/>
    <n v="-0.13"/>
  </r>
  <r>
    <x v="1"/>
    <n v="20"/>
    <n v="6"/>
    <s v="OFF"/>
    <d v="2018-10-20T00:00:00"/>
    <s v="Avg of 4 NM Projects"/>
    <x v="6"/>
    <n v="-0.13"/>
  </r>
  <r>
    <x v="1"/>
    <n v="20"/>
    <n v="6"/>
    <s v="ON"/>
    <d v="2018-10-20T00:00:00"/>
    <s v="Avg of 4 NM Projects"/>
    <x v="7"/>
    <n v="2.8149999999999999"/>
  </r>
  <r>
    <x v="1"/>
    <n v="20"/>
    <n v="6"/>
    <s v="ON"/>
    <d v="2018-10-20T00:00:00"/>
    <s v="Avg of 4 NM Projects"/>
    <x v="8"/>
    <n v="23.04"/>
  </r>
  <r>
    <x v="1"/>
    <n v="20"/>
    <n v="6"/>
    <s v="ON"/>
    <d v="2018-10-20T00:00:00"/>
    <s v="Avg of 4 NM Projects"/>
    <x v="9"/>
    <n v="49.53"/>
  </r>
  <r>
    <x v="1"/>
    <n v="20"/>
    <n v="6"/>
    <s v="ON"/>
    <d v="2018-10-20T00:00:00"/>
    <s v="Avg of 4 NM Projects"/>
    <x v="10"/>
    <n v="83.715000000000003"/>
  </r>
  <r>
    <x v="1"/>
    <n v="20"/>
    <n v="6"/>
    <s v="ON"/>
    <d v="2018-10-20T00:00:00"/>
    <s v="Avg of 4 NM Projects"/>
    <x v="11"/>
    <n v="103.03999999999999"/>
  </r>
  <r>
    <x v="1"/>
    <n v="20"/>
    <n v="6"/>
    <s v="ON"/>
    <d v="2018-10-20T00:00:00"/>
    <s v="Avg of 4 NM Projects"/>
    <x v="12"/>
    <n v="109.44499999999999"/>
  </r>
  <r>
    <x v="1"/>
    <n v="20"/>
    <n v="6"/>
    <s v="ON"/>
    <d v="2018-10-20T00:00:00"/>
    <s v="Avg of 4 NM Projects"/>
    <x v="13"/>
    <n v="116.095"/>
  </r>
  <r>
    <x v="1"/>
    <n v="20"/>
    <n v="6"/>
    <s v="ON"/>
    <d v="2018-10-20T00:00:00"/>
    <s v="Avg of 4 NM Projects"/>
    <x v="14"/>
    <n v="98.814999999999998"/>
  </r>
  <r>
    <x v="1"/>
    <n v="20"/>
    <n v="6"/>
    <s v="ON"/>
    <d v="2018-10-20T00:00:00"/>
    <s v="Avg of 4 NM Projects"/>
    <x v="15"/>
    <n v="63.099999999999994"/>
  </r>
  <r>
    <x v="1"/>
    <n v="20"/>
    <n v="6"/>
    <s v="ON"/>
    <d v="2018-10-20T00:00:00"/>
    <s v="Avg of 4 NM Projects"/>
    <x v="16"/>
    <n v="39.045000000000002"/>
  </r>
  <r>
    <x v="1"/>
    <n v="20"/>
    <n v="6"/>
    <s v="ON"/>
    <d v="2018-10-20T00:00:00"/>
    <s v="Avg of 4 NM Projects"/>
    <x v="17"/>
    <n v="4.7350000000000003"/>
  </r>
  <r>
    <x v="1"/>
    <n v="20"/>
    <n v="6"/>
    <s v="ON"/>
    <d v="2018-10-20T00:00:00"/>
    <s v="Avg of 4 NM Projects"/>
    <x v="18"/>
    <n v="0"/>
  </r>
  <r>
    <x v="1"/>
    <n v="20"/>
    <n v="6"/>
    <s v="ON"/>
    <d v="2018-10-20T00:00:00"/>
    <s v="Avg of 4 NM Projects"/>
    <x v="19"/>
    <n v="-0.26"/>
  </r>
  <r>
    <x v="1"/>
    <n v="20"/>
    <n v="6"/>
    <s v="ON"/>
    <d v="2018-10-20T00:00:00"/>
    <s v="Avg of 4 NM Projects"/>
    <x v="20"/>
    <n v="0"/>
  </r>
  <r>
    <x v="1"/>
    <n v="20"/>
    <n v="6"/>
    <s v="ON"/>
    <d v="2018-10-20T00:00:00"/>
    <s v="Avg of 4 NM Projects"/>
    <x v="21"/>
    <n v="0"/>
  </r>
  <r>
    <x v="1"/>
    <n v="20"/>
    <n v="6"/>
    <s v="ON"/>
    <d v="2018-10-20T00:00:00"/>
    <s v="Avg of 4 NM Projects"/>
    <x v="22"/>
    <n v="-0.13"/>
  </r>
  <r>
    <x v="1"/>
    <n v="20"/>
    <n v="6"/>
    <s v="OFF"/>
    <d v="2018-10-20T00:00:00"/>
    <s v="Avg of 4 NM Projects"/>
    <x v="23"/>
    <n v="-0.13"/>
  </r>
  <r>
    <x v="1"/>
    <n v="21"/>
    <n v="7"/>
    <s v="OFF"/>
    <d v="2018-10-21T00:00:00"/>
    <s v="Avg of 4 NM Projects"/>
    <x v="0"/>
    <n v="-0.26"/>
  </r>
  <r>
    <x v="1"/>
    <n v="21"/>
    <n v="7"/>
    <s v="OFF"/>
    <d v="2018-10-21T00:00:00"/>
    <s v="Avg of 4 NM Projects"/>
    <x v="1"/>
    <n v="0"/>
  </r>
  <r>
    <x v="1"/>
    <n v="21"/>
    <n v="7"/>
    <s v="OFF"/>
    <d v="2018-10-21T00:00:00"/>
    <s v="Avg of 4 NM Projects"/>
    <x v="2"/>
    <n v="0"/>
  </r>
  <r>
    <x v="1"/>
    <n v="21"/>
    <n v="7"/>
    <s v="OFF"/>
    <d v="2018-10-21T00:00:00"/>
    <s v="Avg of 4 NM Projects"/>
    <x v="3"/>
    <n v="0"/>
  </r>
  <r>
    <x v="1"/>
    <n v="21"/>
    <n v="7"/>
    <s v="OFF"/>
    <d v="2018-10-21T00:00:00"/>
    <s v="Avg of 4 NM Projects"/>
    <x v="4"/>
    <n v="0"/>
  </r>
  <r>
    <x v="1"/>
    <n v="21"/>
    <n v="7"/>
    <s v="OFF"/>
    <d v="2018-10-21T00:00:00"/>
    <s v="Avg of 4 NM Projects"/>
    <x v="5"/>
    <n v="0"/>
  </r>
  <r>
    <x v="1"/>
    <n v="21"/>
    <n v="7"/>
    <s v="OFF"/>
    <d v="2018-10-21T00:00:00"/>
    <s v="Avg of 4 NM Projects"/>
    <x v="6"/>
    <n v="-0.26"/>
  </r>
  <r>
    <x v="1"/>
    <n v="21"/>
    <n v="7"/>
    <s v="OFF"/>
    <d v="2018-10-21T00:00:00"/>
    <s v="Avg of 4 NM Projects"/>
    <x v="7"/>
    <n v="1.2799999999999998"/>
  </r>
  <r>
    <x v="1"/>
    <n v="21"/>
    <n v="7"/>
    <s v="OFF"/>
    <d v="2018-10-21T00:00:00"/>
    <s v="Avg of 4 NM Projects"/>
    <x v="8"/>
    <n v="20.740000000000002"/>
  </r>
  <r>
    <x v="1"/>
    <n v="21"/>
    <n v="7"/>
    <s v="OFF"/>
    <d v="2018-10-21T00:00:00"/>
    <s v="Avg of 4 NM Projects"/>
    <x v="9"/>
    <n v="41.984999999999999"/>
  </r>
  <r>
    <x v="1"/>
    <n v="21"/>
    <n v="7"/>
    <s v="OFF"/>
    <d v="2018-10-21T00:00:00"/>
    <s v="Avg of 4 NM Projects"/>
    <x v="10"/>
    <n v="58.24"/>
  </r>
  <r>
    <x v="1"/>
    <n v="21"/>
    <n v="7"/>
    <s v="OFF"/>
    <d v="2018-10-21T00:00:00"/>
    <s v="Avg of 4 NM Projects"/>
    <x v="11"/>
    <n v="66.694999999999993"/>
  </r>
  <r>
    <x v="1"/>
    <n v="21"/>
    <n v="7"/>
    <s v="OFF"/>
    <d v="2018-10-21T00:00:00"/>
    <s v="Avg of 4 NM Projects"/>
    <x v="12"/>
    <n v="70.78"/>
  </r>
  <r>
    <x v="1"/>
    <n v="21"/>
    <n v="7"/>
    <s v="OFF"/>
    <d v="2018-10-21T00:00:00"/>
    <s v="Avg of 4 NM Projects"/>
    <x v="13"/>
    <n v="67.834999999999994"/>
  </r>
  <r>
    <x v="1"/>
    <n v="21"/>
    <n v="7"/>
    <s v="OFF"/>
    <d v="2018-10-21T00:00:00"/>
    <s v="Avg of 4 NM Projects"/>
    <x v="14"/>
    <n v="61.319999999999993"/>
  </r>
  <r>
    <x v="1"/>
    <n v="21"/>
    <n v="7"/>
    <s v="OFF"/>
    <d v="2018-10-21T00:00:00"/>
    <s v="Avg of 4 NM Projects"/>
    <x v="15"/>
    <n v="46.725000000000009"/>
  </r>
  <r>
    <x v="1"/>
    <n v="21"/>
    <n v="7"/>
    <s v="OFF"/>
    <d v="2018-10-21T00:00:00"/>
    <s v="Avg of 4 NM Projects"/>
    <x v="16"/>
    <n v="19.195"/>
  </r>
  <r>
    <x v="1"/>
    <n v="21"/>
    <n v="7"/>
    <s v="OFF"/>
    <d v="2018-10-21T00:00:00"/>
    <s v="Avg of 4 NM Projects"/>
    <x v="17"/>
    <n v="2.4350000000000001"/>
  </r>
  <r>
    <x v="1"/>
    <n v="21"/>
    <n v="7"/>
    <s v="OFF"/>
    <d v="2018-10-21T00:00:00"/>
    <s v="Avg of 4 NM Projects"/>
    <x v="18"/>
    <n v="-0.13"/>
  </r>
  <r>
    <x v="1"/>
    <n v="21"/>
    <n v="7"/>
    <s v="OFF"/>
    <d v="2018-10-21T00:00:00"/>
    <s v="Avg of 4 NM Projects"/>
    <x v="19"/>
    <n v="-0.13"/>
  </r>
  <r>
    <x v="1"/>
    <n v="21"/>
    <n v="7"/>
    <s v="OFF"/>
    <d v="2018-10-21T00:00:00"/>
    <s v="Avg of 4 NM Projects"/>
    <x v="20"/>
    <n v="0"/>
  </r>
  <r>
    <x v="1"/>
    <n v="21"/>
    <n v="7"/>
    <s v="OFF"/>
    <d v="2018-10-21T00:00:00"/>
    <s v="Avg of 4 NM Projects"/>
    <x v="21"/>
    <n v="-0.13"/>
  </r>
  <r>
    <x v="1"/>
    <n v="21"/>
    <n v="7"/>
    <s v="OFF"/>
    <d v="2018-10-21T00:00:00"/>
    <s v="Avg of 4 NM Projects"/>
    <x v="22"/>
    <n v="-0.26"/>
  </r>
  <r>
    <x v="1"/>
    <n v="21"/>
    <n v="7"/>
    <s v="OFF"/>
    <d v="2018-10-21T00:00:00"/>
    <s v="Avg of 4 NM Projects"/>
    <x v="23"/>
    <n v="0"/>
  </r>
  <r>
    <x v="1"/>
    <n v="22"/>
    <n v="1"/>
    <s v="OFF"/>
    <d v="2018-10-22T00:00:00"/>
    <s v="Avg of 4 NM Projects"/>
    <x v="0"/>
    <n v="0"/>
  </r>
  <r>
    <x v="1"/>
    <n v="22"/>
    <n v="1"/>
    <s v="OFF"/>
    <d v="2018-10-22T00:00:00"/>
    <s v="Avg of 4 NM Projects"/>
    <x v="1"/>
    <n v="0"/>
  </r>
  <r>
    <x v="1"/>
    <n v="22"/>
    <n v="1"/>
    <s v="OFF"/>
    <d v="2018-10-22T00:00:00"/>
    <s v="Avg of 4 NM Projects"/>
    <x v="2"/>
    <n v="-0.13"/>
  </r>
  <r>
    <x v="1"/>
    <n v="22"/>
    <n v="1"/>
    <s v="OFF"/>
    <d v="2018-10-22T00:00:00"/>
    <s v="Avg of 4 NM Projects"/>
    <x v="3"/>
    <n v="-0.13"/>
  </r>
  <r>
    <x v="1"/>
    <n v="22"/>
    <n v="1"/>
    <s v="OFF"/>
    <d v="2018-10-22T00:00:00"/>
    <s v="Avg of 4 NM Projects"/>
    <x v="4"/>
    <n v="0"/>
  </r>
  <r>
    <x v="1"/>
    <n v="22"/>
    <n v="1"/>
    <s v="OFF"/>
    <d v="2018-10-22T00:00:00"/>
    <s v="Avg of 4 NM Projects"/>
    <x v="5"/>
    <n v="-0.13"/>
  </r>
  <r>
    <x v="1"/>
    <n v="22"/>
    <n v="1"/>
    <s v="OFF"/>
    <d v="2018-10-22T00:00:00"/>
    <s v="Avg of 4 NM Projects"/>
    <x v="6"/>
    <n v="0"/>
  </r>
  <r>
    <x v="1"/>
    <n v="22"/>
    <n v="1"/>
    <s v="OFF"/>
    <d v="2018-10-22T00:00:00"/>
    <s v="Avg of 4 NM Projects"/>
    <x v="7"/>
    <n v="2.3050000000000002"/>
  </r>
  <r>
    <x v="1"/>
    <n v="22"/>
    <n v="1"/>
    <s v="OFF"/>
    <d v="2018-10-22T00:00:00"/>
    <s v="Avg of 4 NM Projects"/>
    <x v="8"/>
    <n v="27.654999999999998"/>
  </r>
  <r>
    <x v="1"/>
    <n v="22"/>
    <n v="1"/>
    <s v="OFF"/>
    <d v="2018-10-22T00:00:00"/>
    <s v="Avg of 4 NM Projects"/>
    <x v="9"/>
    <n v="43.519999999999996"/>
  </r>
  <r>
    <x v="1"/>
    <n v="22"/>
    <n v="1"/>
    <s v="OFF"/>
    <d v="2018-10-22T00:00:00"/>
    <s v="Avg of 4 NM Projects"/>
    <x v="10"/>
    <n v="64.765000000000001"/>
  </r>
  <r>
    <x v="1"/>
    <n v="22"/>
    <n v="1"/>
    <s v="OFF"/>
    <d v="2018-10-22T00:00:00"/>
    <s v="Avg of 4 NM Projects"/>
    <x v="11"/>
    <n v="97.8"/>
  </r>
  <r>
    <x v="1"/>
    <n v="22"/>
    <n v="1"/>
    <s v="OFF"/>
    <d v="2018-10-22T00:00:00"/>
    <s v="Avg of 4 NM Projects"/>
    <x v="12"/>
    <n v="89.60499999999999"/>
  </r>
  <r>
    <x v="1"/>
    <n v="22"/>
    <n v="1"/>
    <s v="OFF"/>
    <d v="2018-10-22T00:00:00"/>
    <s v="Avg of 4 NM Projects"/>
    <x v="13"/>
    <n v="64.515000000000001"/>
  </r>
  <r>
    <x v="1"/>
    <n v="22"/>
    <n v="1"/>
    <s v="OFF"/>
    <d v="2018-10-22T00:00:00"/>
    <s v="Avg of 4 NM Projects"/>
    <x v="14"/>
    <n v="40.064999999999998"/>
  </r>
  <r>
    <x v="1"/>
    <n v="22"/>
    <n v="1"/>
    <s v="OFF"/>
    <d v="2018-10-22T00:00:00"/>
    <s v="Avg of 4 NM Projects"/>
    <x v="15"/>
    <n v="37.244999999999997"/>
  </r>
  <r>
    <x v="1"/>
    <n v="22"/>
    <n v="1"/>
    <s v="OFF"/>
    <d v="2018-10-22T00:00:00"/>
    <s v="Avg of 4 NM Projects"/>
    <x v="16"/>
    <n v="20.225000000000001"/>
  </r>
  <r>
    <x v="1"/>
    <n v="22"/>
    <n v="1"/>
    <s v="OFF"/>
    <d v="2018-10-22T00:00:00"/>
    <s v="Avg of 4 NM Projects"/>
    <x v="17"/>
    <n v="2.6850000000000001"/>
  </r>
  <r>
    <x v="1"/>
    <n v="22"/>
    <n v="1"/>
    <s v="OFF"/>
    <d v="2018-10-22T00:00:00"/>
    <s v="Avg of 4 NM Projects"/>
    <x v="18"/>
    <n v="-0.13"/>
  </r>
  <r>
    <x v="1"/>
    <n v="22"/>
    <n v="1"/>
    <s v="OFF"/>
    <d v="2018-10-22T00:00:00"/>
    <s v="Avg of 4 NM Projects"/>
    <x v="19"/>
    <n v="-0.26"/>
  </r>
  <r>
    <x v="1"/>
    <n v="22"/>
    <n v="1"/>
    <s v="OFF"/>
    <d v="2018-10-22T00:00:00"/>
    <s v="Avg of 4 NM Projects"/>
    <x v="20"/>
    <n v="-0.13"/>
  </r>
  <r>
    <x v="1"/>
    <n v="22"/>
    <n v="1"/>
    <s v="OFF"/>
    <d v="2018-10-22T00:00:00"/>
    <s v="Avg of 4 NM Projects"/>
    <x v="21"/>
    <n v="-0.26"/>
  </r>
  <r>
    <x v="1"/>
    <n v="22"/>
    <n v="1"/>
    <s v="OFF"/>
    <d v="2018-10-22T00:00:00"/>
    <s v="Avg of 4 NM Projects"/>
    <x v="22"/>
    <n v="-0.13"/>
  </r>
  <r>
    <x v="1"/>
    <n v="22"/>
    <n v="1"/>
    <s v="OFF"/>
    <d v="2018-10-22T00:00:00"/>
    <s v="Avg of 4 NM Projects"/>
    <x v="23"/>
    <n v="0"/>
  </r>
  <r>
    <x v="1"/>
    <n v="23"/>
    <n v="2"/>
    <s v="OFF"/>
    <d v="2018-10-23T00:00:00"/>
    <s v="Avg of 4 NM Projects"/>
    <x v="0"/>
    <n v="0"/>
  </r>
  <r>
    <x v="1"/>
    <n v="23"/>
    <n v="2"/>
    <s v="OFF"/>
    <d v="2018-10-23T00:00:00"/>
    <s v="Avg of 4 NM Projects"/>
    <x v="1"/>
    <n v="-0.13"/>
  </r>
  <r>
    <x v="1"/>
    <n v="23"/>
    <n v="2"/>
    <s v="OFF"/>
    <d v="2018-10-23T00:00:00"/>
    <s v="Avg of 4 NM Projects"/>
    <x v="2"/>
    <n v="0"/>
  </r>
  <r>
    <x v="1"/>
    <n v="23"/>
    <n v="2"/>
    <s v="OFF"/>
    <d v="2018-10-23T00:00:00"/>
    <s v="Avg of 4 NM Projects"/>
    <x v="3"/>
    <n v="0"/>
  </r>
  <r>
    <x v="1"/>
    <n v="23"/>
    <n v="2"/>
    <s v="OFF"/>
    <d v="2018-10-23T00:00:00"/>
    <s v="Avg of 4 NM Projects"/>
    <x v="4"/>
    <n v="-0.13"/>
  </r>
  <r>
    <x v="1"/>
    <n v="23"/>
    <n v="2"/>
    <s v="OFF"/>
    <d v="2018-10-23T00:00:00"/>
    <s v="Avg of 4 NM Projects"/>
    <x v="5"/>
    <n v="-0.26"/>
  </r>
  <r>
    <x v="1"/>
    <n v="23"/>
    <n v="2"/>
    <s v="OFF"/>
    <d v="2018-10-23T00:00:00"/>
    <s v="Avg of 4 NM Projects"/>
    <x v="6"/>
    <n v="0"/>
  </r>
  <r>
    <x v="1"/>
    <n v="23"/>
    <n v="2"/>
    <s v="ON"/>
    <d v="2018-10-23T00:00:00"/>
    <s v="Avg of 4 NM Projects"/>
    <x v="7"/>
    <n v="2.5599999999999996"/>
  </r>
  <r>
    <x v="1"/>
    <n v="23"/>
    <n v="2"/>
    <s v="ON"/>
    <d v="2018-10-23T00:00:00"/>
    <s v="Avg of 4 NM Projects"/>
    <x v="8"/>
    <n v="30.335000000000001"/>
  </r>
  <r>
    <x v="1"/>
    <n v="23"/>
    <n v="2"/>
    <s v="ON"/>
    <d v="2018-10-23T00:00:00"/>
    <s v="Avg of 4 NM Projects"/>
    <x v="9"/>
    <n v="50.180000000000007"/>
  </r>
  <r>
    <x v="1"/>
    <n v="23"/>
    <n v="2"/>
    <s v="ON"/>
    <d v="2018-10-23T00:00:00"/>
    <s v="Avg of 4 NM Projects"/>
    <x v="10"/>
    <n v="81.795000000000002"/>
  </r>
  <r>
    <x v="1"/>
    <n v="23"/>
    <n v="2"/>
    <s v="ON"/>
    <d v="2018-10-23T00:00:00"/>
    <s v="Avg of 4 NM Projects"/>
    <x v="11"/>
    <n v="90.625"/>
  </r>
  <r>
    <x v="1"/>
    <n v="23"/>
    <n v="2"/>
    <s v="ON"/>
    <d v="2018-10-23T00:00:00"/>
    <s v="Avg of 4 NM Projects"/>
    <x v="12"/>
    <n v="74.240000000000009"/>
  </r>
  <r>
    <x v="1"/>
    <n v="23"/>
    <n v="2"/>
    <s v="ON"/>
    <d v="2018-10-23T00:00:00"/>
    <s v="Avg of 4 NM Projects"/>
    <x v="13"/>
    <n v="60.544999999999995"/>
  </r>
  <r>
    <x v="1"/>
    <n v="23"/>
    <n v="2"/>
    <s v="ON"/>
    <d v="2018-10-23T00:00:00"/>
    <s v="Avg of 4 NM Projects"/>
    <x v="14"/>
    <n v="50.814999999999998"/>
  </r>
  <r>
    <x v="1"/>
    <n v="23"/>
    <n v="2"/>
    <s v="ON"/>
    <d v="2018-10-23T00:00:00"/>
    <s v="Avg of 4 NM Projects"/>
    <x v="15"/>
    <n v="21.634999999999998"/>
  </r>
  <r>
    <x v="1"/>
    <n v="23"/>
    <n v="2"/>
    <s v="ON"/>
    <d v="2018-10-23T00:00:00"/>
    <s v="Avg of 4 NM Projects"/>
    <x v="16"/>
    <n v="8.7099999999999991"/>
  </r>
  <r>
    <x v="1"/>
    <n v="23"/>
    <n v="2"/>
    <s v="ON"/>
    <d v="2018-10-23T00:00:00"/>
    <s v="Avg of 4 NM Projects"/>
    <x v="17"/>
    <n v="1.0249999999999999"/>
  </r>
  <r>
    <x v="1"/>
    <n v="23"/>
    <n v="2"/>
    <s v="ON"/>
    <d v="2018-10-23T00:00:00"/>
    <s v="Avg of 4 NM Projects"/>
    <x v="18"/>
    <n v="-0.13"/>
  </r>
  <r>
    <x v="1"/>
    <n v="23"/>
    <n v="2"/>
    <s v="ON"/>
    <d v="2018-10-23T00:00:00"/>
    <s v="Avg of 4 NM Projects"/>
    <x v="19"/>
    <n v="-0.13"/>
  </r>
  <r>
    <x v="1"/>
    <n v="23"/>
    <n v="2"/>
    <s v="ON"/>
    <d v="2018-10-23T00:00:00"/>
    <s v="Avg of 4 NM Projects"/>
    <x v="20"/>
    <n v="-0.13"/>
  </r>
  <r>
    <x v="1"/>
    <n v="23"/>
    <n v="2"/>
    <s v="ON"/>
    <d v="2018-10-23T00:00:00"/>
    <s v="Avg of 4 NM Projects"/>
    <x v="21"/>
    <n v="0"/>
  </r>
  <r>
    <x v="1"/>
    <n v="23"/>
    <n v="2"/>
    <s v="ON"/>
    <d v="2018-10-23T00:00:00"/>
    <s v="Avg of 4 NM Projects"/>
    <x v="22"/>
    <n v="-0.13"/>
  </r>
  <r>
    <x v="1"/>
    <n v="23"/>
    <n v="2"/>
    <s v="OFF"/>
    <d v="2018-10-23T00:00:00"/>
    <s v="Avg of 4 NM Projects"/>
    <x v="23"/>
    <n v="0"/>
  </r>
  <r>
    <x v="1"/>
    <n v="24"/>
    <n v="3"/>
    <s v="OFF"/>
    <d v="2018-10-24T00:00:00"/>
    <s v="Avg of 4 NM Projects"/>
    <x v="0"/>
    <n v="0"/>
  </r>
  <r>
    <x v="1"/>
    <n v="24"/>
    <n v="3"/>
    <s v="OFF"/>
    <d v="2018-10-24T00:00:00"/>
    <s v="Avg of 4 NM Projects"/>
    <x v="1"/>
    <n v="-0.13"/>
  </r>
  <r>
    <x v="1"/>
    <n v="24"/>
    <n v="3"/>
    <s v="OFF"/>
    <d v="2018-10-24T00:00:00"/>
    <s v="Avg of 4 NM Projects"/>
    <x v="2"/>
    <n v="-0.26"/>
  </r>
  <r>
    <x v="1"/>
    <n v="24"/>
    <n v="3"/>
    <s v="OFF"/>
    <d v="2018-10-24T00:00:00"/>
    <s v="Avg of 4 NM Projects"/>
    <x v="3"/>
    <n v="-0.13"/>
  </r>
  <r>
    <x v="1"/>
    <n v="24"/>
    <n v="3"/>
    <s v="OFF"/>
    <d v="2018-10-24T00:00:00"/>
    <s v="Avg of 4 NM Projects"/>
    <x v="4"/>
    <n v="0"/>
  </r>
  <r>
    <x v="1"/>
    <n v="24"/>
    <n v="3"/>
    <s v="OFF"/>
    <d v="2018-10-24T00:00:00"/>
    <s v="Avg of 4 NM Projects"/>
    <x v="5"/>
    <n v="0"/>
  </r>
  <r>
    <x v="1"/>
    <n v="24"/>
    <n v="3"/>
    <s v="OFF"/>
    <d v="2018-10-24T00:00:00"/>
    <s v="Avg of 4 NM Projects"/>
    <x v="6"/>
    <n v="0"/>
  </r>
  <r>
    <x v="1"/>
    <n v="24"/>
    <n v="3"/>
    <s v="ON"/>
    <d v="2018-10-24T00:00:00"/>
    <s v="Avg of 4 NM Projects"/>
    <x v="7"/>
    <n v="0.125"/>
  </r>
  <r>
    <x v="1"/>
    <n v="24"/>
    <n v="3"/>
    <s v="ON"/>
    <d v="2018-10-24T00:00:00"/>
    <s v="Avg of 4 NM Projects"/>
    <x v="8"/>
    <n v="4.0999999999999996"/>
  </r>
  <r>
    <x v="1"/>
    <n v="24"/>
    <n v="3"/>
    <s v="ON"/>
    <d v="2018-10-24T00:00:00"/>
    <s v="Avg of 4 NM Projects"/>
    <x v="9"/>
    <n v="16.380000000000003"/>
  </r>
  <r>
    <x v="1"/>
    <n v="24"/>
    <n v="3"/>
    <s v="ON"/>
    <d v="2018-10-24T00:00:00"/>
    <s v="Avg of 4 NM Projects"/>
    <x v="10"/>
    <n v="14.340000000000002"/>
  </r>
  <r>
    <x v="1"/>
    <n v="24"/>
    <n v="3"/>
    <s v="ON"/>
    <d v="2018-10-24T00:00:00"/>
    <s v="Avg of 4 NM Projects"/>
    <x v="11"/>
    <n v="15.105000000000002"/>
  </r>
  <r>
    <x v="1"/>
    <n v="24"/>
    <n v="3"/>
    <s v="ON"/>
    <d v="2018-10-24T00:00:00"/>
    <s v="Avg of 4 NM Projects"/>
    <x v="12"/>
    <n v="4.3499999999999996"/>
  </r>
  <r>
    <x v="1"/>
    <n v="24"/>
    <n v="3"/>
    <s v="ON"/>
    <d v="2018-10-24T00:00:00"/>
    <s v="Avg of 4 NM Projects"/>
    <x v="13"/>
    <n v="8.5799999999999983"/>
  </r>
  <r>
    <x v="1"/>
    <n v="24"/>
    <n v="3"/>
    <s v="ON"/>
    <d v="2018-10-24T00:00:00"/>
    <s v="Avg of 4 NM Projects"/>
    <x v="14"/>
    <n v="5.629999999999999"/>
  </r>
  <r>
    <x v="1"/>
    <n v="24"/>
    <n v="3"/>
    <s v="ON"/>
    <d v="2018-10-24T00:00:00"/>
    <s v="Avg of 4 NM Projects"/>
    <x v="15"/>
    <n v="7.17"/>
  </r>
  <r>
    <x v="1"/>
    <n v="24"/>
    <n v="3"/>
    <s v="ON"/>
    <d v="2018-10-24T00:00:00"/>
    <s v="Avg of 4 NM Projects"/>
    <x v="16"/>
    <n v="6.1449999999999996"/>
  </r>
  <r>
    <x v="1"/>
    <n v="24"/>
    <n v="3"/>
    <s v="ON"/>
    <d v="2018-10-24T00:00:00"/>
    <s v="Avg of 4 NM Projects"/>
    <x v="17"/>
    <n v="1.7949999999999999"/>
  </r>
  <r>
    <x v="1"/>
    <n v="24"/>
    <n v="3"/>
    <s v="ON"/>
    <d v="2018-10-24T00:00:00"/>
    <s v="Avg of 4 NM Projects"/>
    <x v="18"/>
    <n v="0"/>
  </r>
  <r>
    <x v="1"/>
    <n v="24"/>
    <n v="3"/>
    <s v="ON"/>
    <d v="2018-10-24T00:00:00"/>
    <s v="Avg of 4 NM Projects"/>
    <x v="19"/>
    <n v="-0.26"/>
  </r>
  <r>
    <x v="1"/>
    <n v="24"/>
    <n v="3"/>
    <s v="ON"/>
    <d v="2018-10-24T00:00:00"/>
    <s v="Avg of 4 NM Projects"/>
    <x v="20"/>
    <n v="0"/>
  </r>
  <r>
    <x v="1"/>
    <n v="24"/>
    <n v="3"/>
    <s v="ON"/>
    <d v="2018-10-24T00:00:00"/>
    <s v="Avg of 4 NM Projects"/>
    <x v="21"/>
    <n v="-0.26"/>
  </r>
  <r>
    <x v="1"/>
    <n v="24"/>
    <n v="3"/>
    <s v="ON"/>
    <d v="2018-10-24T00:00:00"/>
    <s v="Avg of 4 NM Projects"/>
    <x v="22"/>
    <n v="-0.13"/>
  </r>
  <r>
    <x v="1"/>
    <n v="24"/>
    <n v="3"/>
    <s v="OFF"/>
    <d v="2018-10-24T00:00:00"/>
    <s v="Avg of 4 NM Projects"/>
    <x v="23"/>
    <n v="-0.13"/>
  </r>
  <r>
    <x v="1"/>
    <n v="25"/>
    <n v="4"/>
    <s v="OFF"/>
    <d v="2018-10-25T00:00:00"/>
    <s v="Avg of 4 NM Projects"/>
    <x v="0"/>
    <n v="-0.13"/>
  </r>
  <r>
    <x v="1"/>
    <n v="25"/>
    <n v="4"/>
    <s v="OFF"/>
    <d v="2018-10-25T00:00:00"/>
    <s v="Avg of 4 NM Projects"/>
    <x v="1"/>
    <n v="0"/>
  </r>
  <r>
    <x v="1"/>
    <n v="25"/>
    <n v="4"/>
    <s v="OFF"/>
    <d v="2018-10-25T00:00:00"/>
    <s v="Avg of 4 NM Projects"/>
    <x v="2"/>
    <n v="0"/>
  </r>
  <r>
    <x v="1"/>
    <n v="25"/>
    <n v="4"/>
    <s v="OFF"/>
    <d v="2018-10-25T00:00:00"/>
    <s v="Avg of 4 NM Projects"/>
    <x v="3"/>
    <n v="0"/>
  </r>
  <r>
    <x v="1"/>
    <n v="25"/>
    <n v="4"/>
    <s v="OFF"/>
    <d v="2018-10-25T00:00:00"/>
    <s v="Avg of 4 NM Projects"/>
    <x v="4"/>
    <n v="-0.26"/>
  </r>
  <r>
    <x v="1"/>
    <n v="25"/>
    <n v="4"/>
    <s v="OFF"/>
    <d v="2018-10-25T00:00:00"/>
    <s v="Avg of 4 NM Projects"/>
    <x v="5"/>
    <n v="0"/>
  </r>
  <r>
    <x v="1"/>
    <n v="25"/>
    <n v="4"/>
    <s v="OFF"/>
    <d v="2018-10-25T00:00:00"/>
    <s v="Avg of 4 NM Projects"/>
    <x v="6"/>
    <n v="-0.13"/>
  </r>
  <r>
    <x v="1"/>
    <n v="25"/>
    <n v="4"/>
    <s v="ON"/>
    <d v="2018-10-25T00:00:00"/>
    <s v="Avg of 4 NM Projects"/>
    <x v="7"/>
    <n v="-0.13"/>
  </r>
  <r>
    <x v="1"/>
    <n v="25"/>
    <n v="4"/>
    <s v="ON"/>
    <d v="2018-10-25T00:00:00"/>
    <s v="Avg of 4 NM Projects"/>
    <x v="8"/>
    <n v="5.379999999999999"/>
  </r>
  <r>
    <x v="1"/>
    <n v="25"/>
    <n v="4"/>
    <s v="ON"/>
    <d v="2018-10-25T00:00:00"/>
    <s v="Avg of 4 NM Projects"/>
    <x v="9"/>
    <n v="18.689999999999998"/>
  </r>
  <r>
    <x v="1"/>
    <n v="25"/>
    <n v="4"/>
    <s v="ON"/>
    <d v="2018-10-25T00:00:00"/>
    <s v="Avg of 4 NM Projects"/>
    <x v="10"/>
    <n v="27.004999999999995"/>
  </r>
  <r>
    <x v="1"/>
    <n v="25"/>
    <n v="4"/>
    <s v="ON"/>
    <d v="2018-10-25T00:00:00"/>
    <s v="Avg of 4 NM Projects"/>
    <x v="11"/>
    <n v="20.604999999999997"/>
  </r>
  <r>
    <x v="1"/>
    <n v="25"/>
    <n v="4"/>
    <s v="ON"/>
    <d v="2018-10-25T00:00:00"/>
    <s v="Avg of 4 NM Projects"/>
    <x v="12"/>
    <n v="25.984999999999999"/>
  </r>
  <r>
    <x v="1"/>
    <n v="25"/>
    <n v="4"/>
    <s v="ON"/>
    <d v="2018-10-25T00:00:00"/>
    <s v="Avg of 4 NM Projects"/>
    <x v="13"/>
    <n v="19.844999999999999"/>
  </r>
  <r>
    <x v="1"/>
    <n v="25"/>
    <n v="4"/>
    <s v="ON"/>
    <d v="2018-10-25T00:00:00"/>
    <s v="Avg of 4 NM Projects"/>
    <x v="14"/>
    <n v="14.085000000000001"/>
  </r>
  <r>
    <x v="1"/>
    <n v="25"/>
    <n v="4"/>
    <s v="ON"/>
    <d v="2018-10-25T00:00:00"/>
    <s v="Avg of 4 NM Projects"/>
    <x v="15"/>
    <n v="12.29"/>
  </r>
  <r>
    <x v="1"/>
    <n v="25"/>
    <n v="4"/>
    <s v="ON"/>
    <d v="2018-10-25T00:00:00"/>
    <s v="Avg of 4 NM Projects"/>
    <x v="16"/>
    <n v="4.4800000000000004"/>
  </r>
  <r>
    <x v="1"/>
    <n v="25"/>
    <n v="4"/>
    <s v="ON"/>
    <d v="2018-10-25T00:00:00"/>
    <s v="Avg of 4 NM Projects"/>
    <x v="17"/>
    <n v="0.64500000000000002"/>
  </r>
  <r>
    <x v="1"/>
    <n v="25"/>
    <n v="4"/>
    <s v="ON"/>
    <d v="2018-10-25T00:00:00"/>
    <s v="Avg of 4 NM Projects"/>
    <x v="18"/>
    <n v="0"/>
  </r>
  <r>
    <x v="1"/>
    <n v="25"/>
    <n v="4"/>
    <s v="ON"/>
    <d v="2018-10-25T00:00:00"/>
    <s v="Avg of 4 NM Projects"/>
    <x v="19"/>
    <n v="-0.26"/>
  </r>
  <r>
    <x v="1"/>
    <n v="25"/>
    <n v="4"/>
    <s v="ON"/>
    <d v="2018-10-25T00:00:00"/>
    <s v="Avg of 4 NM Projects"/>
    <x v="20"/>
    <n v="0"/>
  </r>
  <r>
    <x v="1"/>
    <n v="25"/>
    <n v="4"/>
    <s v="ON"/>
    <d v="2018-10-25T00:00:00"/>
    <s v="Avg of 4 NM Projects"/>
    <x v="21"/>
    <n v="-0.26"/>
  </r>
  <r>
    <x v="1"/>
    <n v="25"/>
    <n v="4"/>
    <s v="ON"/>
    <d v="2018-10-25T00:00:00"/>
    <s v="Avg of 4 NM Projects"/>
    <x v="22"/>
    <n v="0"/>
  </r>
  <r>
    <x v="1"/>
    <n v="25"/>
    <n v="4"/>
    <s v="OFF"/>
    <d v="2018-10-25T00:00:00"/>
    <s v="Avg of 4 NM Projects"/>
    <x v="23"/>
    <n v="0"/>
  </r>
  <r>
    <x v="1"/>
    <n v="26"/>
    <n v="5"/>
    <s v="OFF"/>
    <d v="2018-10-26T00:00:00"/>
    <s v="Avg of 4 NM Projects"/>
    <x v="0"/>
    <n v="0"/>
  </r>
  <r>
    <x v="1"/>
    <n v="26"/>
    <n v="5"/>
    <s v="OFF"/>
    <d v="2018-10-26T00:00:00"/>
    <s v="Avg of 4 NM Projects"/>
    <x v="1"/>
    <n v="-0.13"/>
  </r>
  <r>
    <x v="1"/>
    <n v="26"/>
    <n v="5"/>
    <s v="OFF"/>
    <d v="2018-10-26T00:00:00"/>
    <s v="Avg of 4 NM Projects"/>
    <x v="2"/>
    <n v="0"/>
  </r>
  <r>
    <x v="1"/>
    <n v="26"/>
    <n v="5"/>
    <s v="OFF"/>
    <d v="2018-10-26T00:00:00"/>
    <s v="Avg of 4 NM Projects"/>
    <x v="3"/>
    <n v="-0.39"/>
  </r>
  <r>
    <x v="1"/>
    <n v="26"/>
    <n v="5"/>
    <s v="OFF"/>
    <d v="2018-10-26T00:00:00"/>
    <s v="Avg of 4 NM Projects"/>
    <x v="4"/>
    <n v="0"/>
  </r>
  <r>
    <x v="1"/>
    <n v="26"/>
    <n v="5"/>
    <s v="OFF"/>
    <d v="2018-10-26T00:00:00"/>
    <s v="Avg of 4 NM Projects"/>
    <x v="5"/>
    <n v="-0.13"/>
  </r>
  <r>
    <x v="1"/>
    <n v="26"/>
    <n v="5"/>
    <s v="OFF"/>
    <d v="2018-10-26T00:00:00"/>
    <s v="Avg of 4 NM Projects"/>
    <x v="6"/>
    <n v="-0.13"/>
  </r>
  <r>
    <x v="1"/>
    <n v="26"/>
    <n v="5"/>
    <s v="ON"/>
    <d v="2018-10-26T00:00:00"/>
    <s v="Avg of 4 NM Projects"/>
    <x v="7"/>
    <n v="0.89499999999999991"/>
  </r>
  <r>
    <x v="1"/>
    <n v="26"/>
    <n v="5"/>
    <s v="ON"/>
    <d v="2018-10-26T00:00:00"/>
    <s v="Avg of 4 NM Projects"/>
    <x v="8"/>
    <n v="18.044999999999998"/>
  </r>
  <r>
    <x v="1"/>
    <n v="26"/>
    <n v="5"/>
    <s v="ON"/>
    <d v="2018-10-26T00:00:00"/>
    <s v="Avg of 4 NM Projects"/>
    <x v="9"/>
    <n v="36.35"/>
  </r>
  <r>
    <x v="1"/>
    <n v="26"/>
    <n v="5"/>
    <s v="ON"/>
    <d v="2018-10-26T00:00:00"/>
    <s v="Avg of 4 NM Projects"/>
    <x v="10"/>
    <n v="54.524999999999999"/>
  </r>
  <r>
    <x v="1"/>
    <n v="26"/>
    <n v="5"/>
    <s v="ON"/>
    <d v="2018-10-26T00:00:00"/>
    <s v="Avg of 4 NM Projects"/>
    <x v="11"/>
    <n v="68.094999999999999"/>
  </r>
  <r>
    <x v="1"/>
    <n v="26"/>
    <n v="5"/>
    <s v="ON"/>
    <d v="2018-10-26T00:00:00"/>
    <s v="Avg of 4 NM Projects"/>
    <x v="12"/>
    <n v="74.5"/>
  </r>
  <r>
    <x v="1"/>
    <n v="26"/>
    <n v="5"/>
    <s v="ON"/>
    <d v="2018-10-26T00:00:00"/>
    <s v="Avg of 4 NM Projects"/>
    <x v="13"/>
    <n v="70.91"/>
  </r>
  <r>
    <x v="1"/>
    <n v="26"/>
    <n v="5"/>
    <s v="ON"/>
    <d v="2018-10-26T00:00:00"/>
    <s v="Avg of 4 NM Projects"/>
    <x v="14"/>
    <n v="62.335000000000001"/>
  </r>
  <r>
    <x v="1"/>
    <n v="26"/>
    <n v="5"/>
    <s v="ON"/>
    <d v="2018-10-26T00:00:00"/>
    <s v="Avg of 4 NM Projects"/>
    <x v="15"/>
    <n v="44.674999999999997"/>
  </r>
  <r>
    <x v="1"/>
    <n v="26"/>
    <n v="5"/>
    <s v="ON"/>
    <d v="2018-10-26T00:00:00"/>
    <s v="Avg of 4 NM Projects"/>
    <x v="16"/>
    <n v="21.495000000000001"/>
  </r>
  <r>
    <x v="1"/>
    <n v="26"/>
    <n v="5"/>
    <s v="ON"/>
    <d v="2018-10-26T00:00:00"/>
    <s v="Avg of 4 NM Projects"/>
    <x v="17"/>
    <n v="2.8149999999999995"/>
  </r>
  <r>
    <x v="1"/>
    <n v="26"/>
    <n v="5"/>
    <s v="ON"/>
    <d v="2018-10-26T00:00:00"/>
    <s v="Avg of 4 NM Projects"/>
    <x v="18"/>
    <n v="-0.13"/>
  </r>
  <r>
    <x v="1"/>
    <n v="26"/>
    <n v="5"/>
    <s v="ON"/>
    <d v="2018-10-26T00:00:00"/>
    <s v="Avg of 4 NM Projects"/>
    <x v="19"/>
    <n v="0"/>
  </r>
  <r>
    <x v="1"/>
    <n v="26"/>
    <n v="5"/>
    <s v="ON"/>
    <d v="2018-10-26T00:00:00"/>
    <s v="Avg of 4 NM Projects"/>
    <x v="20"/>
    <n v="-0.13"/>
  </r>
  <r>
    <x v="1"/>
    <n v="26"/>
    <n v="5"/>
    <s v="ON"/>
    <d v="2018-10-26T00:00:00"/>
    <s v="Avg of 4 NM Projects"/>
    <x v="21"/>
    <n v="-0.13"/>
  </r>
  <r>
    <x v="1"/>
    <n v="26"/>
    <n v="5"/>
    <s v="ON"/>
    <d v="2018-10-26T00:00:00"/>
    <s v="Avg of 4 NM Projects"/>
    <x v="22"/>
    <n v="0"/>
  </r>
  <r>
    <x v="1"/>
    <n v="26"/>
    <n v="5"/>
    <s v="OFF"/>
    <d v="2018-10-26T00:00:00"/>
    <s v="Avg of 4 NM Projects"/>
    <x v="23"/>
    <n v="-0.13"/>
  </r>
  <r>
    <x v="1"/>
    <n v="27"/>
    <n v="6"/>
    <s v="OFF"/>
    <d v="2018-10-27T00:00:00"/>
    <s v="Avg of 4 NM Projects"/>
    <x v="0"/>
    <n v="-0.13"/>
  </r>
  <r>
    <x v="1"/>
    <n v="27"/>
    <n v="6"/>
    <s v="OFF"/>
    <d v="2018-10-27T00:00:00"/>
    <s v="Avg of 4 NM Projects"/>
    <x v="1"/>
    <n v="0"/>
  </r>
  <r>
    <x v="1"/>
    <n v="27"/>
    <n v="6"/>
    <s v="OFF"/>
    <d v="2018-10-27T00:00:00"/>
    <s v="Avg of 4 NM Projects"/>
    <x v="2"/>
    <n v="-0.13"/>
  </r>
  <r>
    <x v="1"/>
    <n v="27"/>
    <n v="6"/>
    <s v="OFF"/>
    <d v="2018-10-27T00:00:00"/>
    <s v="Avg of 4 NM Projects"/>
    <x v="3"/>
    <n v="0"/>
  </r>
  <r>
    <x v="1"/>
    <n v="27"/>
    <n v="6"/>
    <s v="OFF"/>
    <d v="2018-10-27T00:00:00"/>
    <s v="Avg of 4 NM Projects"/>
    <x v="4"/>
    <n v="-0.26"/>
  </r>
  <r>
    <x v="1"/>
    <n v="27"/>
    <n v="6"/>
    <s v="OFF"/>
    <d v="2018-10-27T00:00:00"/>
    <s v="Avg of 4 NM Projects"/>
    <x v="5"/>
    <n v="0"/>
  </r>
  <r>
    <x v="1"/>
    <n v="27"/>
    <n v="6"/>
    <s v="OFF"/>
    <d v="2018-10-27T00:00:00"/>
    <s v="Avg of 4 NM Projects"/>
    <x v="6"/>
    <n v="-0.13"/>
  </r>
  <r>
    <x v="1"/>
    <n v="27"/>
    <n v="6"/>
    <s v="ON"/>
    <d v="2018-10-27T00:00:00"/>
    <s v="Avg of 4 NM Projects"/>
    <x v="7"/>
    <n v="0.13"/>
  </r>
  <r>
    <x v="1"/>
    <n v="27"/>
    <n v="6"/>
    <s v="ON"/>
    <d v="2018-10-27T00:00:00"/>
    <s v="Avg of 4 NM Projects"/>
    <x v="8"/>
    <n v="11.774999999999999"/>
  </r>
  <r>
    <x v="1"/>
    <n v="27"/>
    <n v="6"/>
    <s v="ON"/>
    <d v="2018-10-27T00:00:00"/>
    <s v="Avg of 4 NM Projects"/>
    <x v="9"/>
    <n v="26.495000000000005"/>
  </r>
  <r>
    <x v="1"/>
    <n v="27"/>
    <n v="6"/>
    <s v="ON"/>
    <d v="2018-10-27T00:00:00"/>
    <s v="Avg of 4 NM Projects"/>
    <x v="10"/>
    <n v="44.81"/>
  </r>
  <r>
    <x v="1"/>
    <n v="27"/>
    <n v="6"/>
    <s v="ON"/>
    <d v="2018-10-27T00:00:00"/>
    <s v="Avg of 4 NM Projects"/>
    <x v="11"/>
    <n v="52.47"/>
  </r>
  <r>
    <x v="1"/>
    <n v="27"/>
    <n v="6"/>
    <s v="ON"/>
    <d v="2018-10-27T00:00:00"/>
    <s v="Avg of 4 NM Projects"/>
    <x v="12"/>
    <n v="65.795000000000002"/>
  </r>
  <r>
    <x v="1"/>
    <n v="27"/>
    <n v="6"/>
    <s v="ON"/>
    <d v="2018-10-27T00:00:00"/>
    <s v="Avg of 4 NM Projects"/>
    <x v="13"/>
    <n v="65.660000000000011"/>
  </r>
  <r>
    <x v="1"/>
    <n v="27"/>
    <n v="6"/>
    <s v="ON"/>
    <d v="2018-10-27T00:00:00"/>
    <s v="Avg of 4 NM Projects"/>
    <x v="14"/>
    <n v="49.54"/>
  </r>
  <r>
    <x v="1"/>
    <n v="27"/>
    <n v="6"/>
    <s v="ON"/>
    <d v="2018-10-27T00:00:00"/>
    <s v="Avg of 4 NM Projects"/>
    <x v="15"/>
    <n v="34.954999999999998"/>
  </r>
  <r>
    <x v="1"/>
    <n v="27"/>
    <n v="6"/>
    <s v="ON"/>
    <d v="2018-10-27T00:00:00"/>
    <s v="Avg of 4 NM Projects"/>
    <x v="16"/>
    <n v="19.970000000000002"/>
  </r>
  <r>
    <x v="1"/>
    <n v="27"/>
    <n v="6"/>
    <s v="ON"/>
    <d v="2018-10-27T00:00:00"/>
    <s v="Avg of 4 NM Projects"/>
    <x v="17"/>
    <n v="0.89500000000000002"/>
  </r>
  <r>
    <x v="1"/>
    <n v="27"/>
    <n v="6"/>
    <s v="ON"/>
    <d v="2018-10-27T00:00:00"/>
    <s v="Avg of 4 NM Projects"/>
    <x v="18"/>
    <n v="0"/>
  </r>
  <r>
    <x v="1"/>
    <n v="27"/>
    <n v="6"/>
    <s v="ON"/>
    <d v="2018-10-27T00:00:00"/>
    <s v="Avg of 4 NM Projects"/>
    <x v="19"/>
    <n v="0"/>
  </r>
  <r>
    <x v="1"/>
    <n v="27"/>
    <n v="6"/>
    <s v="ON"/>
    <d v="2018-10-27T00:00:00"/>
    <s v="Avg of 4 NM Projects"/>
    <x v="20"/>
    <n v="0"/>
  </r>
  <r>
    <x v="1"/>
    <n v="27"/>
    <n v="6"/>
    <s v="ON"/>
    <d v="2018-10-27T00:00:00"/>
    <s v="Avg of 4 NM Projects"/>
    <x v="21"/>
    <n v="0"/>
  </r>
  <r>
    <x v="1"/>
    <n v="27"/>
    <n v="6"/>
    <s v="ON"/>
    <d v="2018-10-27T00:00:00"/>
    <s v="Avg of 4 NM Projects"/>
    <x v="22"/>
    <n v="-0.26"/>
  </r>
  <r>
    <x v="1"/>
    <n v="27"/>
    <n v="6"/>
    <s v="OFF"/>
    <d v="2018-10-27T00:00:00"/>
    <s v="Avg of 4 NM Projects"/>
    <x v="23"/>
    <n v="-0.26"/>
  </r>
  <r>
    <x v="1"/>
    <n v="28"/>
    <n v="7"/>
    <s v="OFF"/>
    <d v="2018-10-28T00:00:00"/>
    <s v="Avg of 4 NM Projects"/>
    <x v="0"/>
    <n v="-0.26"/>
  </r>
  <r>
    <x v="1"/>
    <n v="28"/>
    <n v="7"/>
    <s v="OFF"/>
    <d v="2018-10-28T00:00:00"/>
    <s v="Avg of 4 NM Projects"/>
    <x v="1"/>
    <n v="-0.13"/>
  </r>
  <r>
    <x v="1"/>
    <n v="28"/>
    <n v="7"/>
    <s v="OFF"/>
    <d v="2018-10-28T00:00:00"/>
    <s v="Avg of 4 NM Projects"/>
    <x v="2"/>
    <n v="0"/>
  </r>
  <r>
    <x v="1"/>
    <n v="28"/>
    <n v="7"/>
    <s v="OFF"/>
    <d v="2018-10-28T00:00:00"/>
    <s v="Avg of 4 NM Projects"/>
    <x v="3"/>
    <n v="0"/>
  </r>
  <r>
    <x v="1"/>
    <n v="28"/>
    <n v="7"/>
    <s v="OFF"/>
    <d v="2018-10-28T00:00:00"/>
    <s v="Avg of 4 NM Projects"/>
    <x v="4"/>
    <n v="-0.26"/>
  </r>
  <r>
    <x v="1"/>
    <n v="28"/>
    <n v="7"/>
    <s v="OFF"/>
    <d v="2018-10-28T00:00:00"/>
    <s v="Avg of 4 NM Projects"/>
    <x v="5"/>
    <n v="0"/>
  </r>
  <r>
    <x v="1"/>
    <n v="28"/>
    <n v="7"/>
    <s v="OFF"/>
    <d v="2018-10-28T00:00:00"/>
    <s v="Avg of 4 NM Projects"/>
    <x v="6"/>
    <n v="-0.13"/>
  </r>
  <r>
    <x v="1"/>
    <n v="28"/>
    <n v="7"/>
    <s v="OFF"/>
    <d v="2018-10-28T00:00:00"/>
    <s v="Avg of 4 NM Projects"/>
    <x v="7"/>
    <n v="1.0249999999999999"/>
  </r>
  <r>
    <x v="1"/>
    <n v="28"/>
    <n v="7"/>
    <s v="OFF"/>
    <d v="2018-10-28T00:00:00"/>
    <s v="Avg of 4 NM Projects"/>
    <x v="8"/>
    <n v="20.355"/>
  </r>
  <r>
    <x v="1"/>
    <n v="28"/>
    <n v="7"/>
    <s v="OFF"/>
    <d v="2018-10-28T00:00:00"/>
    <s v="Avg of 4 NM Projects"/>
    <x v="9"/>
    <n v="44.285000000000004"/>
  </r>
  <r>
    <x v="1"/>
    <n v="28"/>
    <n v="7"/>
    <s v="OFF"/>
    <d v="2018-10-28T00:00:00"/>
    <s v="Avg of 4 NM Projects"/>
    <x v="10"/>
    <n v="62.594999999999999"/>
  </r>
  <r>
    <x v="1"/>
    <n v="28"/>
    <n v="7"/>
    <s v="OFF"/>
    <d v="2018-10-28T00:00:00"/>
    <s v="Avg of 4 NM Projects"/>
    <x v="11"/>
    <n v="72.58"/>
  </r>
  <r>
    <x v="1"/>
    <n v="28"/>
    <n v="7"/>
    <s v="OFF"/>
    <d v="2018-10-28T00:00:00"/>
    <s v="Avg of 4 NM Projects"/>
    <x v="12"/>
    <n v="67.454999999999998"/>
  </r>
  <r>
    <x v="1"/>
    <n v="28"/>
    <n v="7"/>
    <s v="OFF"/>
    <d v="2018-10-28T00:00:00"/>
    <s v="Avg of 4 NM Projects"/>
    <x v="13"/>
    <n v="69.63"/>
  </r>
  <r>
    <x v="1"/>
    <n v="28"/>
    <n v="7"/>
    <s v="OFF"/>
    <d v="2018-10-28T00:00:00"/>
    <s v="Avg of 4 NM Projects"/>
    <x v="14"/>
    <n v="58.11"/>
  </r>
  <r>
    <x v="1"/>
    <n v="28"/>
    <n v="7"/>
    <s v="OFF"/>
    <d v="2018-10-28T00:00:00"/>
    <s v="Avg of 4 NM Projects"/>
    <x v="15"/>
    <n v="37.630000000000003"/>
  </r>
  <r>
    <x v="1"/>
    <n v="28"/>
    <n v="7"/>
    <s v="OFF"/>
    <d v="2018-10-28T00:00:00"/>
    <s v="Avg of 4 NM Projects"/>
    <x v="16"/>
    <n v="12.545"/>
  </r>
  <r>
    <x v="1"/>
    <n v="28"/>
    <n v="7"/>
    <s v="OFF"/>
    <d v="2018-10-28T00:00:00"/>
    <s v="Avg of 4 NM Projects"/>
    <x v="17"/>
    <n v="0.9"/>
  </r>
  <r>
    <x v="1"/>
    <n v="28"/>
    <n v="7"/>
    <s v="OFF"/>
    <d v="2018-10-28T00:00:00"/>
    <s v="Avg of 4 NM Projects"/>
    <x v="18"/>
    <n v="0"/>
  </r>
  <r>
    <x v="1"/>
    <n v="28"/>
    <n v="7"/>
    <s v="OFF"/>
    <d v="2018-10-28T00:00:00"/>
    <s v="Avg of 4 NM Projects"/>
    <x v="19"/>
    <n v="-0.13"/>
  </r>
  <r>
    <x v="1"/>
    <n v="28"/>
    <n v="7"/>
    <s v="OFF"/>
    <d v="2018-10-28T00:00:00"/>
    <s v="Avg of 4 NM Projects"/>
    <x v="20"/>
    <n v="0"/>
  </r>
  <r>
    <x v="1"/>
    <n v="28"/>
    <n v="7"/>
    <s v="OFF"/>
    <d v="2018-10-28T00:00:00"/>
    <s v="Avg of 4 NM Projects"/>
    <x v="21"/>
    <n v="0"/>
  </r>
  <r>
    <x v="1"/>
    <n v="28"/>
    <n v="7"/>
    <s v="OFF"/>
    <d v="2018-10-28T00:00:00"/>
    <s v="Avg of 4 NM Projects"/>
    <x v="22"/>
    <n v="-0.26"/>
  </r>
  <r>
    <x v="1"/>
    <n v="28"/>
    <n v="7"/>
    <s v="OFF"/>
    <d v="2018-10-28T00:00:00"/>
    <s v="Avg of 4 NM Projects"/>
    <x v="23"/>
    <n v="0"/>
  </r>
  <r>
    <x v="1"/>
    <n v="29"/>
    <n v="1"/>
    <s v="OFF"/>
    <d v="2018-10-29T00:00:00"/>
    <s v="Avg of 4 NM Projects"/>
    <x v="0"/>
    <n v="-0.26"/>
  </r>
  <r>
    <x v="1"/>
    <n v="29"/>
    <n v="1"/>
    <s v="OFF"/>
    <d v="2018-10-29T00:00:00"/>
    <s v="Avg of 4 NM Projects"/>
    <x v="1"/>
    <n v="0"/>
  </r>
  <r>
    <x v="1"/>
    <n v="29"/>
    <n v="1"/>
    <s v="OFF"/>
    <d v="2018-10-29T00:00:00"/>
    <s v="Avg of 4 NM Projects"/>
    <x v="2"/>
    <n v="-0.13"/>
  </r>
  <r>
    <x v="1"/>
    <n v="29"/>
    <n v="1"/>
    <s v="OFF"/>
    <d v="2018-10-29T00:00:00"/>
    <s v="Avg of 4 NM Projects"/>
    <x v="3"/>
    <n v="-0.13"/>
  </r>
  <r>
    <x v="1"/>
    <n v="29"/>
    <n v="1"/>
    <s v="OFF"/>
    <d v="2018-10-29T00:00:00"/>
    <s v="Avg of 4 NM Projects"/>
    <x v="4"/>
    <n v="0"/>
  </r>
  <r>
    <x v="1"/>
    <n v="29"/>
    <n v="1"/>
    <s v="OFF"/>
    <d v="2018-10-29T00:00:00"/>
    <s v="Avg of 4 NM Projects"/>
    <x v="5"/>
    <n v="0"/>
  </r>
  <r>
    <x v="1"/>
    <n v="29"/>
    <n v="1"/>
    <s v="OFF"/>
    <d v="2018-10-29T00:00:00"/>
    <s v="Avg of 4 NM Projects"/>
    <x v="6"/>
    <n v="0"/>
  </r>
  <r>
    <x v="1"/>
    <n v="29"/>
    <n v="1"/>
    <s v="OFF"/>
    <d v="2018-10-29T00:00:00"/>
    <s v="Avg of 4 NM Projects"/>
    <x v="7"/>
    <n v="-0.39"/>
  </r>
  <r>
    <x v="1"/>
    <n v="29"/>
    <n v="1"/>
    <s v="OFF"/>
    <d v="2018-10-29T00:00:00"/>
    <s v="Avg of 4 NM Projects"/>
    <x v="8"/>
    <n v="2.56"/>
  </r>
  <r>
    <x v="1"/>
    <n v="29"/>
    <n v="1"/>
    <s v="OFF"/>
    <d v="2018-10-29T00:00:00"/>
    <s v="Avg of 4 NM Projects"/>
    <x v="9"/>
    <n v="9.2149999999999999"/>
  </r>
  <r>
    <x v="1"/>
    <n v="29"/>
    <n v="1"/>
    <s v="OFF"/>
    <d v="2018-10-29T00:00:00"/>
    <s v="Avg of 4 NM Projects"/>
    <x v="10"/>
    <n v="13.824999999999999"/>
  </r>
  <r>
    <x v="1"/>
    <n v="29"/>
    <n v="1"/>
    <s v="OFF"/>
    <d v="2018-10-29T00:00:00"/>
    <s v="Avg of 4 NM Projects"/>
    <x v="11"/>
    <n v="17.405000000000001"/>
  </r>
  <r>
    <x v="1"/>
    <n v="29"/>
    <n v="1"/>
    <s v="OFF"/>
    <d v="2018-10-29T00:00:00"/>
    <s v="Avg of 4 NM Projects"/>
    <x v="12"/>
    <n v="16.384999999999998"/>
  </r>
  <r>
    <x v="1"/>
    <n v="29"/>
    <n v="1"/>
    <s v="OFF"/>
    <d v="2018-10-29T00:00:00"/>
    <s v="Avg of 4 NM Projects"/>
    <x v="13"/>
    <n v="12.54"/>
  </r>
  <r>
    <x v="1"/>
    <n v="29"/>
    <n v="1"/>
    <s v="OFF"/>
    <d v="2018-10-29T00:00:00"/>
    <s v="Avg of 4 NM Projects"/>
    <x v="14"/>
    <n v="11.899999999999999"/>
  </r>
  <r>
    <x v="1"/>
    <n v="29"/>
    <n v="1"/>
    <s v="OFF"/>
    <d v="2018-10-29T00:00:00"/>
    <s v="Avg of 4 NM Projects"/>
    <x v="15"/>
    <n v="9.7299999999999986"/>
  </r>
  <r>
    <x v="1"/>
    <n v="29"/>
    <n v="1"/>
    <s v="OFF"/>
    <d v="2018-10-29T00:00:00"/>
    <s v="Avg of 4 NM Projects"/>
    <x v="16"/>
    <n v="3.3349999999999995"/>
  </r>
  <r>
    <x v="1"/>
    <n v="29"/>
    <n v="1"/>
    <s v="OFF"/>
    <d v="2018-10-29T00:00:00"/>
    <s v="Avg of 4 NM Projects"/>
    <x v="17"/>
    <n v="-0.13"/>
  </r>
  <r>
    <x v="1"/>
    <n v="29"/>
    <n v="1"/>
    <s v="OFF"/>
    <d v="2018-10-29T00:00:00"/>
    <s v="Avg of 4 NM Projects"/>
    <x v="18"/>
    <n v="0"/>
  </r>
  <r>
    <x v="1"/>
    <n v="29"/>
    <n v="1"/>
    <s v="OFF"/>
    <d v="2018-10-29T00:00:00"/>
    <s v="Avg of 4 NM Projects"/>
    <x v="19"/>
    <n v="-0.13"/>
  </r>
  <r>
    <x v="1"/>
    <n v="29"/>
    <n v="1"/>
    <s v="OFF"/>
    <d v="2018-10-29T00:00:00"/>
    <s v="Avg of 4 NM Projects"/>
    <x v="20"/>
    <n v="0"/>
  </r>
  <r>
    <x v="1"/>
    <n v="29"/>
    <n v="1"/>
    <s v="OFF"/>
    <d v="2018-10-29T00:00:00"/>
    <s v="Avg of 4 NM Projects"/>
    <x v="21"/>
    <n v="-0.13"/>
  </r>
  <r>
    <x v="1"/>
    <n v="29"/>
    <n v="1"/>
    <s v="OFF"/>
    <d v="2018-10-29T00:00:00"/>
    <s v="Avg of 4 NM Projects"/>
    <x v="22"/>
    <n v="0"/>
  </r>
  <r>
    <x v="1"/>
    <n v="29"/>
    <n v="1"/>
    <s v="OFF"/>
    <d v="2018-10-29T00:00:00"/>
    <s v="Avg of 4 NM Projects"/>
    <x v="23"/>
    <n v="-0.13"/>
  </r>
  <r>
    <x v="1"/>
    <n v="30"/>
    <n v="2"/>
    <s v="OFF"/>
    <d v="2018-10-30T00:00:00"/>
    <s v="Avg of 4 NM Projects"/>
    <x v="0"/>
    <n v="0"/>
  </r>
  <r>
    <x v="1"/>
    <n v="30"/>
    <n v="2"/>
    <s v="OFF"/>
    <d v="2018-10-30T00:00:00"/>
    <s v="Avg of 4 NM Projects"/>
    <x v="1"/>
    <n v="0"/>
  </r>
  <r>
    <x v="1"/>
    <n v="30"/>
    <n v="2"/>
    <s v="OFF"/>
    <d v="2018-10-30T00:00:00"/>
    <s v="Avg of 4 NM Projects"/>
    <x v="2"/>
    <n v="-0.26"/>
  </r>
  <r>
    <x v="1"/>
    <n v="30"/>
    <n v="2"/>
    <s v="OFF"/>
    <d v="2018-10-30T00:00:00"/>
    <s v="Avg of 4 NM Projects"/>
    <x v="3"/>
    <n v="0"/>
  </r>
  <r>
    <x v="1"/>
    <n v="30"/>
    <n v="2"/>
    <s v="OFF"/>
    <d v="2018-10-30T00:00:00"/>
    <s v="Avg of 4 NM Projects"/>
    <x v="4"/>
    <n v="-0.13"/>
  </r>
  <r>
    <x v="1"/>
    <n v="30"/>
    <n v="2"/>
    <s v="OFF"/>
    <d v="2018-10-30T00:00:00"/>
    <s v="Avg of 4 NM Projects"/>
    <x v="5"/>
    <n v="-0.13"/>
  </r>
  <r>
    <x v="1"/>
    <n v="30"/>
    <n v="2"/>
    <s v="OFF"/>
    <d v="2018-10-30T00:00:00"/>
    <s v="Avg of 4 NM Projects"/>
    <x v="6"/>
    <n v="0"/>
  </r>
  <r>
    <x v="1"/>
    <n v="30"/>
    <n v="2"/>
    <s v="ON"/>
    <d v="2018-10-30T00:00:00"/>
    <s v="Avg of 4 NM Projects"/>
    <x v="7"/>
    <n v="-0.13"/>
  </r>
  <r>
    <x v="1"/>
    <n v="30"/>
    <n v="2"/>
    <s v="ON"/>
    <d v="2018-10-30T00:00:00"/>
    <s v="Avg of 4 NM Projects"/>
    <x v="8"/>
    <n v="3.585"/>
  </r>
  <r>
    <x v="1"/>
    <n v="30"/>
    <n v="2"/>
    <s v="ON"/>
    <d v="2018-10-30T00:00:00"/>
    <s v="Avg of 4 NM Projects"/>
    <x v="9"/>
    <n v="7.55"/>
  </r>
  <r>
    <x v="1"/>
    <n v="30"/>
    <n v="2"/>
    <s v="ON"/>
    <d v="2018-10-30T00:00:00"/>
    <s v="Avg of 4 NM Projects"/>
    <x v="10"/>
    <n v="12.415000000000001"/>
  </r>
  <r>
    <x v="1"/>
    <n v="30"/>
    <n v="2"/>
    <s v="ON"/>
    <d v="2018-10-30T00:00:00"/>
    <s v="Avg of 4 NM Projects"/>
    <x v="11"/>
    <n v="13.315"/>
  </r>
  <r>
    <x v="1"/>
    <n v="30"/>
    <n v="2"/>
    <s v="ON"/>
    <d v="2018-10-30T00:00:00"/>
    <s v="Avg of 4 NM Projects"/>
    <x v="12"/>
    <n v="17.795000000000002"/>
  </r>
  <r>
    <x v="1"/>
    <n v="30"/>
    <n v="2"/>
    <s v="ON"/>
    <d v="2018-10-30T00:00:00"/>
    <s v="Avg of 4 NM Projects"/>
    <x v="13"/>
    <n v="14.329999999999998"/>
  </r>
  <r>
    <x v="1"/>
    <n v="30"/>
    <n v="2"/>
    <s v="ON"/>
    <d v="2018-10-30T00:00:00"/>
    <s v="Avg of 4 NM Projects"/>
    <x v="14"/>
    <n v="11.14"/>
  </r>
  <r>
    <x v="1"/>
    <n v="30"/>
    <n v="2"/>
    <s v="ON"/>
    <d v="2018-10-30T00:00:00"/>
    <s v="Avg of 4 NM Projects"/>
    <x v="15"/>
    <n v="12.414999999999999"/>
  </r>
  <r>
    <x v="1"/>
    <n v="30"/>
    <n v="2"/>
    <s v="ON"/>
    <d v="2018-10-30T00:00:00"/>
    <s v="Avg of 4 NM Projects"/>
    <x v="16"/>
    <n v="15.11"/>
  </r>
  <r>
    <x v="1"/>
    <n v="30"/>
    <n v="2"/>
    <s v="ON"/>
    <d v="2018-10-30T00:00:00"/>
    <s v="Avg of 4 NM Projects"/>
    <x v="17"/>
    <n v="0"/>
  </r>
  <r>
    <x v="1"/>
    <n v="30"/>
    <n v="2"/>
    <s v="ON"/>
    <d v="2018-10-30T00:00:00"/>
    <s v="Avg of 4 NM Projects"/>
    <x v="18"/>
    <n v="0"/>
  </r>
  <r>
    <x v="1"/>
    <n v="30"/>
    <n v="2"/>
    <s v="ON"/>
    <d v="2018-10-30T00:00:00"/>
    <s v="Avg of 4 NM Projects"/>
    <x v="19"/>
    <n v="-0.26"/>
  </r>
  <r>
    <x v="1"/>
    <n v="30"/>
    <n v="2"/>
    <s v="ON"/>
    <d v="2018-10-30T00:00:00"/>
    <s v="Avg of 4 NM Projects"/>
    <x v="20"/>
    <n v="0"/>
  </r>
  <r>
    <x v="1"/>
    <n v="30"/>
    <n v="2"/>
    <s v="ON"/>
    <d v="2018-10-30T00:00:00"/>
    <s v="Avg of 4 NM Projects"/>
    <x v="21"/>
    <n v="-0.26"/>
  </r>
  <r>
    <x v="1"/>
    <n v="30"/>
    <n v="2"/>
    <s v="ON"/>
    <d v="2018-10-30T00:00:00"/>
    <s v="Avg of 4 NM Projects"/>
    <x v="22"/>
    <n v="0"/>
  </r>
  <r>
    <x v="1"/>
    <n v="30"/>
    <n v="2"/>
    <s v="OFF"/>
    <d v="2018-10-30T00:00:00"/>
    <s v="Avg of 4 NM Projects"/>
    <x v="23"/>
    <n v="0"/>
  </r>
  <r>
    <x v="1"/>
    <n v="31"/>
    <n v="3"/>
    <s v="OFF"/>
    <d v="2018-10-31T00:00:00"/>
    <s v="Avg of 4 NM Projects"/>
    <x v="0"/>
    <n v="-0.13"/>
  </r>
  <r>
    <x v="1"/>
    <n v="31"/>
    <n v="3"/>
    <s v="OFF"/>
    <d v="2018-10-31T00:00:00"/>
    <s v="Avg of 4 NM Projects"/>
    <x v="1"/>
    <n v="-0.13"/>
  </r>
  <r>
    <x v="1"/>
    <n v="31"/>
    <n v="3"/>
    <s v="OFF"/>
    <d v="2018-10-31T00:00:00"/>
    <s v="Avg of 4 NM Projects"/>
    <x v="2"/>
    <n v="0"/>
  </r>
  <r>
    <x v="1"/>
    <n v="31"/>
    <n v="3"/>
    <s v="OFF"/>
    <d v="2018-10-31T00:00:00"/>
    <s v="Avg of 4 NM Projects"/>
    <x v="3"/>
    <n v="0"/>
  </r>
  <r>
    <x v="1"/>
    <n v="31"/>
    <n v="3"/>
    <s v="OFF"/>
    <d v="2018-10-31T00:00:00"/>
    <s v="Avg of 4 NM Projects"/>
    <x v="4"/>
    <n v="0"/>
  </r>
  <r>
    <x v="1"/>
    <n v="31"/>
    <n v="3"/>
    <s v="OFF"/>
    <d v="2018-10-31T00:00:00"/>
    <s v="Avg of 4 NM Projects"/>
    <x v="5"/>
    <n v="0"/>
  </r>
  <r>
    <x v="1"/>
    <n v="31"/>
    <n v="3"/>
    <s v="OFF"/>
    <d v="2018-10-31T00:00:00"/>
    <s v="Avg of 4 NM Projects"/>
    <x v="6"/>
    <n v="-0.26"/>
  </r>
  <r>
    <x v="1"/>
    <n v="31"/>
    <n v="3"/>
    <s v="ON"/>
    <d v="2018-10-31T00:00:00"/>
    <s v="Avg of 4 NM Projects"/>
    <x v="7"/>
    <n v="-5.0000000000000044E-3"/>
  </r>
  <r>
    <x v="1"/>
    <n v="31"/>
    <n v="3"/>
    <s v="ON"/>
    <d v="2018-10-31T00:00:00"/>
    <s v="Avg of 4 NM Projects"/>
    <x v="8"/>
    <n v="1.92"/>
  </r>
  <r>
    <x v="1"/>
    <n v="31"/>
    <n v="3"/>
    <s v="ON"/>
    <d v="2018-10-31T00:00:00"/>
    <s v="Avg of 4 NM Projects"/>
    <x v="9"/>
    <n v="13.44"/>
  </r>
  <r>
    <x v="1"/>
    <n v="31"/>
    <n v="3"/>
    <s v="ON"/>
    <d v="2018-10-31T00:00:00"/>
    <s v="Avg of 4 NM Projects"/>
    <x v="10"/>
    <n v="19.450000000000003"/>
  </r>
  <r>
    <x v="1"/>
    <n v="31"/>
    <n v="3"/>
    <s v="ON"/>
    <d v="2018-10-31T00:00:00"/>
    <s v="Avg of 4 NM Projects"/>
    <x v="11"/>
    <n v="17.149999999999999"/>
  </r>
  <r>
    <x v="1"/>
    <n v="31"/>
    <n v="3"/>
    <s v="ON"/>
    <d v="2018-10-31T00:00:00"/>
    <s v="Avg of 4 NM Projects"/>
    <x v="12"/>
    <n v="11.775"/>
  </r>
  <r>
    <x v="1"/>
    <n v="31"/>
    <n v="3"/>
    <s v="ON"/>
    <d v="2018-10-31T00:00:00"/>
    <s v="Avg of 4 NM Projects"/>
    <x v="13"/>
    <n v="8.9600000000000009"/>
  </r>
  <r>
    <x v="1"/>
    <n v="31"/>
    <n v="3"/>
    <s v="ON"/>
    <d v="2018-10-31T00:00:00"/>
    <s v="Avg of 4 NM Projects"/>
    <x v="14"/>
    <n v="7.1700000000000008"/>
  </r>
  <r>
    <x v="1"/>
    <n v="31"/>
    <n v="3"/>
    <s v="ON"/>
    <d v="2018-10-31T00:00:00"/>
    <s v="Avg of 4 NM Projects"/>
    <x v="15"/>
    <n v="13.824999999999999"/>
  </r>
  <r>
    <x v="1"/>
    <n v="31"/>
    <n v="3"/>
    <s v="ON"/>
    <d v="2018-10-31T00:00:00"/>
    <s v="Avg of 4 NM Projects"/>
    <x v="16"/>
    <n v="9.8550000000000004"/>
  </r>
  <r>
    <x v="1"/>
    <n v="31"/>
    <n v="3"/>
    <s v="ON"/>
    <d v="2018-10-31T00:00:00"/>
    <s v="Avg of 4 NM Projects"/>
    <x v="17"/>
    <n v="0.38500000000000001"/>
  </r>
  <r>
    <x v="1"/>
    <n v="31"/>
    <n v="3"/>
    <s v="ON"/>
    <d v="2018-10-31T00:00:00"/>
    <s v="Avg of 4 NM Projects"/>
    <x v="18"/>
    <n v="0"/>
  </r>
  <r>
    <x v="1"/>
    <n v="31"/>
    <n v="3"/>
    <s v="ON"/>
    <d v="2018-10-31T00:00:00"/>
    <s v="Avg of 4 NM Projects"/>
    <x v="19"/>
    <n v="-0.39"/>
  </r>
  <r>
    <x v="1"/>
    <n v="31"/>
    <n v="3"/>
    <s v="ON"/>
    <d v="2018-10-31T00:00:00"/>
    <s v="Avg of 4 NM Projects"/>
    <x v="20"/>
    <n v="-0.13"/>
  </r>
  <r>
    <x v="1"/>
    <n v="31"/>
    <n v="3"/>
    <s v="ON"/>
    <d v="2018-10-31T00:00:00"/>
    <s v="Avg of 4 NM Projects"/>
    <x v="21"/>
    <n v="0"/>
  </r>
  <r>
    <x v="1"/>
    <n v="31"/>
    <n v="3"/>
    <s v="ON"/>
    <d v="2018-10-31T00:00:00"/>
    <s v="Avg of 4 NM Projects"/>
    <x v="22"/>
    <n v="0"/>
  </r>
  <r>
    <x v="1"/>
    <n v="31"/>
    <n v="3"/>
    <s v="OFF"/>
    <d v="2018-10-31T00:00:00"/>
    <s v="Avg of 4 NM Projects"/>
    <x v="23"/>
    <n v="0"/>
  </r>
  <r>
    <x v="2"/>
    <n v="1"/>
    <n v="1"/>
    <s v="OFF"/>
    <d v="2018-11-01T00:00:00"/>
    <s v="Avg of 4 NM Projects"/>
    <x v="0"/>
    <n v="-0.13"/>
  </r>
  <r>
    <x v="2"/>
    <n v="1"/>
    <n v="1"/>
    <s v="OFF"/>
    <d v="2018-11-01T00:00:00"/>
    <s v="Avg of 4 NM Projects"/>
    <x v="1"/>
    <n v="0"/>
  </r>
  <r>
    <x v="2"/>
    <n v="1"/>
    <n v="1"/>
    <s v="OFF"/>
    <d v="2018-11-01T00:00:00"/>
    <s v="Avg of 4 NM Projects"/>
    <x v="2"/>
    <n v="0"/>
  </r>
  <r>
    <x v="2"/>
    <n v="1"/>
    <n v="1"/>
    <s v="OFF"/>
    <d v="2018-11-01T00:00:00"/>
    <s v="Avg of 4 NM Projects"/>
    <x v="3"/>
    <n v="0"/>
  </r>
  <r>
    <x v="2"/>
    <n v="1"/>
    <n v="1"/>
    <s v="OFF"/>
    <d v="2018-11-01T00:00:00"/>
    <s v="Avg of 4 NM Projects"/>
    <x v="4"/>
    <n v="0"/>
  </r>
  <r>
    <x v="2"/>
    <n v="1"/>
    <n v="1"/>
    <s v="OFF"/>
    <d v="2018-11-01T00:00:00"/>
    <s v="Avg of 4 NM Projects"/>
    <x v="5"/>
    <n v="-0.26"/>
  </r>
  <r>
    <x v="2"/>
    <n v="1"/>
    <n v="1"/>
    <s v="OFF"/>
    <d v="2018-11-01T00:00:00"/>
    <s v="Avg of 4 NM Projects"/>
    <x v="6"/>
    <n v="-0.26"/>
  </r>
  <r>
    <x v="2"/>
    <n v="1"/>
    <n v="1"/>
    <s v="OFF"/>
    <d v="2018-11-01T00:00:00"/>
    <s v="Avg of 4 NM Projects"/>
    <x v="7"/>
    <n v="-0.13"/>
  </r>
  <r>
    <x v="2"/>
    <n v="1"/>
    <n v="1"/>
    <s v="OFF"/>
    <d v="2018-11-01T00:00:00"/>
    <s v="Avg of 4 NM Projects"/>
    <x v="8"/>
    <n v="4.7300000000000004"/>
  </r>
  <r>
    <x v="2"/>
    <n v="1"/>
    <n v="1"/>
    <s v="OFF"/>
    <d v="2018-11-01T00:00:00"/>
    <s v="Avg of 4 NM Projects"/>
    <x v="9"/>
    <n v="9.7250000000000014"/>
  </r>
  <r>
    <x v="2"/>
    <n v="1"/>
    <n v="1"/>
    <s v="OFF"/>
    <d v="2018-11-01T00:00:00"/>
    <s v="Avg of 4 NM Projects"/>
    <x v="10"/>
    <n v="17.535"/>
  </r>
  <r>
    <x v="2"/>
    <n v="1"/>
    <n v="1"/>
    <s v="OFF"/>
    <d v="2018-11-01T00:00:00"/>
    <s v="Avg of 4 NM Projects"/>
    <x v="11"/>
    <n v="27.130000000000003"/>
  </r>
  <r>
    <x v="2"/>
    <n v="1"/>
    <n v="1"/>
    <s v="OFF"/>
    <d v="2018-11-01T00:00:00"/>
    <s v="Avg of 4 NM Projects"/>
    <x v="12"/>
    <n v="29.95"/>
  </r>
  <r>
    <x v="2"/>
    <n v="1"/>
    <n v="1"/>
    <s v="OFF"/>
    <d v="2018-11-01T00:00:00"/>
    <s v="Avg of 4 NM Projects"/>
    <x v="13"/>
    <n v="26.240000000000002"/>
  </r>
  <r>
    <x v="2"/>
    <n v="1"/>
    <n v="1"/>
    <s v="OFF"/>
    <d v="2018-11-01T00:00:00"/>
    <s v="Avg of 4 NM Projects"/>
    <x v="14"/>
    <n v="23.164999999999999"/>
  </r>
  <r>
    <x v="2"/>
    <n v="1"/>
    <n v="1"/>
    <s v="OFF"/>
    <d v="2018-11-01T00:00:00"/>
    <s v="Avg of 4 NM Projects"/>
    <x v="15"/>
    <n v="14.845000000000001"/>
  </r>
  <r>
    <x v="2"/>
    <n v="1"/>
    <n v="1"/>
    <s v="OFF"/>
    <d v="2018-11-01T00:00:00"/>
    <s v="Avg of 4 NM Projects"/>
    <x v="16"/>
    <n v="3.7149999999999999"/>
  </r>
  <r>
    <x v="2"/>
    <n v="1"/>
    <n v="1"/>
    <s v="OFF"/>
    <d v="2018-11-01T00:00:00"/>
    <s v="Avg of 4 NM Projects"/>
    <x v="17"/>
    <n v="-0.13"/>
  </r>
  <r>
    <x v="2"/>
    <n v="1"/>
    <n v="1"/>
    <s v="OFF"/>
    <d v="2018-11-01T00:00:00"/>
    <s v="Avg of 4 NM Projects"/>
    <x v="18"/>
    <n v="0"/>
  </r>
  <r>
    <x v="2"/>
    <n v="1"/>
    <n v="1"/>
    <s v="OFF"/>
    <d v="2018-11-01T00:00:00"/>
    <s v="Avg of 4 NM Projects"/>
    <x v="19"/>
    <n v="0"/>
  </r>
  <r>
    <x v="2"/>
    <n v="1"/>
    <n v="1"/>
    <s v="OFF"/>
    <d v="2018-11-01T00:00:00"/>
    <s v="Avg of 4 NM Projects"/>
    <x v="20"/>
    <n v="-0.13"/>
  </r>
  <r>
    <x v="2"/>
    <n v="1"/>
    <n v="1"/>
    <s v="OFF"/>
    <d v="2018-11-01T00:00:00"/>
    <s v="Avg of 4 NM Projects"/>
    <x v="21"/>
    <n v="0"/>
  </r>
  <r>
    <x v="2"/>
    <n v="1"/>
    <n v="1"/>
    <s v="OFF"/>
    <d v="2018-11-01T00:00:00"/>
    <s v="Avg of 4 NM Projects"/>
    <x v="22"/>
    <n v="-0.13"/>
  </r>
  <r>
    <x v="2"/>
    <n v="1"/>
    <n v="1"/>
    <s v="OFF"/>
    <d v="2018-11-01T00:00:00"/>
    <s v="Avg of 4 NM Projects"/>
    <x v="23"/>
    <n v="-0.26"/>
  </r>
  <r>
    <x v="2"/>
    <n v="2"/>
    <n v="2"/>
    <s v="OFF"/>
    <d v="2018-11-02T00:00:00"/>
    <s v="Avg of 4 NM Projects"/>
    <x v="0"/>
    <n v="0"/>
  </r>
  <r>
    <x v="2"/>
    <n v="2"/>
    <n v="2"/>
    <s v="OFF"/>
    <d v="2018-11-02T00:00:00"/>
    <s v="Avg of 4 NM Projects"/>
    <x v="1"/>
    <n v="0"/>
  </r>
  <r>
    <x v="2"/>
    <n v="2"/>
    <n v="2"/>
    <s v="OFF"/>
    <d v="2018-11-02T00:00:00"/>
    <s v="Avg of 4 NM Projects"/>
    <x v="2"/>
    <n v="-0.13"/>
  </r>
  <r>
    <x v="2"/>
    <n v="2"/>
    <n v="2"/>
    <s v="OFF"/>
    <d v="2018-11-02T00:00:00"/>
    <s v="Avg of 4 NM Projects"/>
    <x v="3"/>
    <n v="-0.26"/>
  </r>
  <r>
    <x v="2"/>
    <n v="2"/>
    <n v="2"/>
    <s v="OFF"/>
    <d v="2018-11-02T00:00:00"/>
    <s v="Avg of 4 NM Projects"/>
    <x v="4"/>
    <n v="0"/>
  </r>
  <r>
    <x v="2"/>
    <n v="2"/>
    <n v="2"/>
    <s v="OFF"/>
    <d v="2018-11-02T00:00:00"/>
    <s v="Avg of 4 NM Projects"/>
    <x v="5"/>
    <n v="-0.13"/>
  </r>
  <r>
    <x v="2"/>
    <n v="2"/>
    <n v="2"/>
    <s v="OFF"/>
    <d v="2018-11-02T00:00:00"/>
    <s v="Avg of 4 NM Projects"/>
    <x v="6"/>
    <n v="-0.13"/>
  </r>
  <r>
    <x v="2"/>
    <n v="2"/>
    <n v="2"/>
    <s v="ON"/>
    <d v="2018-11-02T00:00:00"/>
    <s v="Avg of 4 NM Projects"/>
    <x v="7"/>
    <n v="-0.13"/>
  </r>
  <r>
    <x v="2"/>
    <n v="2"/>
    <n v="2"/>
    <s v="ON"/>
    <d v="2018-11-02T00:00:00"/>
    <s v="Avg of 4 NM Projects"/>
    <x v="8"/>
    <n v="0.26"/>
  </r>
  <r>
    <x v="2"/>
    <n v="2"/>
    <n v="2"/>
    <s v="ON"/>
    <d v="2018-11-02T00:00:00"/>
    <s v="Avg of 4 NM Projects"/>
    <x v="9"/>
    <n v="3.2050000000000001"/>
  </r>
  <r>
    <x v="2"/>
    <n v="2"/>
    <n v="2"/>
    <s v="ON"/>
    <d v="2018-11-02T00:00:00"/>
    <s v="Avg of 4 NM Projects"/>
    <x v="10"/>
    <n v="8.07"/>
  </r>
  <r>
    <x v="2"/>
    <n v="2"/>
    <n v="2"/>
    <s v="ON"/>
    <d v="2018-11-02T00:00:00"/>
    <s v="Avg of 4 NM Projects"/>
    <x v="11"/>
    <n v="12.284999999999998"/>
  </r>
  <r>
    <x v="2"/>
    <n v="2"/>
    <n v="2"/>
    <s v="ON"/>
    <d v="2018-11-02T00:00:00"/>
    <s v="Avg of 4 NM Projects"/>
    <x v="12"/>
    <n v="19.715"/>
  </r>
  <r>
    <x v="2"/>
    <n v="2"/>
    <n v="2"/>
    <s v="ON"/>
    <d v="2018-11-02T00:00:00"/>
    <s v="Avg of 4 NM Projects"/>
    <x v="13"/>
    <n v="27.005000000000003"/>
  </r>
  <r>
    <x v="2"/>
    <n v="2"/>
    <n v="2"/>
    <s v="ON"/>
    <d v="2018-11-02T00:00:00"/>
    <s v="Avg of 4 NM Projects"/>
    <x v="14"/>
    <n v="24.194999999999997"/>
  </r>
  <r>
    <x v="2"/>
    <n v="2"/>
    <n v="2"/>
    <s v="ON"/>
    <d v="2018-11-02T00:00:00"/>
    <s v="Avg of 4 NM Projects"/>
    <x v="15"/>
    <n v="13.57"/>
  </r>
  <r>
    <x v="2"/>
    <n v="2"/>
    <n v="2"/>
    <s v="ON"/>
    <d v="2018-11-02T00:00:00"/>
    <s v="Avg of 4 NM Projects"/>
    <x v="16"/>
    <n v="3.7200000000000006"/>
  </r>
  <r>
    <x v="2"/>
    <n v="2"/>
    <n v="2"/>
    <s v="ON"/>
    <d v="2018-11-02T00:00:00"/>
    <s v="Avg of 4 NM Projects"/>
    <x v="17"/>
    <n v="-0.39"/>
  </r>
  <r>
    <x v="2"/>
    <n v="2"/>
    <n v="2"/>
    <s v="ON"/>
    <d v="2018-11-02T00:00:00"/>
    <s v="Avg of 4 NM Projects"/>
    <x v="18"/>
    <n v="0"/>
  </r>
  <r>
    <x v="2"/>
    <n v="2"/>
    <n v="2"/>
    <s v="ON"/>
    <d v="2018-11-02T00:00:00"/>
    <s v="Avg of 4 NM Projects"/>
    <x v="19"/>
    <n v="0"/>
  </r>
  <r>
    <x v="2"/>
    <n v="2"/>
    <n v="2"/>
    <s v="ON"/>
    <d v="2018-11-02T00:00:00"/>
    <s v="Avg of 4 NM Projects"/>
    <x v="20"/>
    <n v="-0.13"/>
  </r>
  <r>
    <x v="2"/>
    <n v="2"/>
    <n v="2"/>
    <s v="ON"/>
    <d v="2018-11-02T00:00:00"/>
    <s v="Avg of 4 NM Projects"/>
    <x v="21"/>
    <n v="-0.13"/>
  </r>
  <r>
    <x v="2"/>
    <n v="2"/>
    <n v="2"/>
    <s v="ON"/>
    <d v="2018-11-02T00:00:00"/>
    <s v="Avg of 4 NM Projects"/>
    <x v="22"/>
    <n v="0"/>
  </r>
  <r>
    <x v="2"/>
    <n v="2"/>
    <n v="2"/>
    <s v="OFF"/>
    <d v="2018-11-02T00:00:00"/>
    <s v="Avg of 4 NM Projects"/>
    <x v="23"/>
    <n v="-0.26"/>
  </r>
  <r>
    <x v="2"/>
    <n v="3"/>
    <n v="3"/>
    <s v="OFF"/>
    <d v="2018-11-03T00:00:00"/>
    <s v="Avg of 4 NM Projects"/>
    <x v="0"/>
    <n v="-0.13"/>
  </r>
  <r>
    <x v="2"/>
    <n v="3"/>
    <n v="3"/>
    <s v="OFF"/>
    <d v="2018-11-03T00:00:00"/>
    <s v="Avg of 4 NM Projects"/>
    <x v="1"/>
    <n v="0"/>
  </r>
  <r>
    <x v="2"/>
    <n v="3"/>
    <n v="3"/>
    <s v="OFF"/>
    <d v="2018-11-03T00:00:00"/>
    <s v="Avg of 4 NM Projects"/>
    <x v="2"/>
    <n v="0"/>
  </r>
  <r>
    <x v="2"/>
    <n v="3"/>
    <n v="3"/>
    <s v="OFF"/>
    <d v="2018-11-03T00:00:00"/>
    <s v="Avg of 4 NM Projects"/>
    <x v="3"/>
    <n v="-0.13"/>
  </r>
  <r>
    <x v="2"/>
    <n v="3"/>
    <n v="3"/>
    <s v="OFF"/>
    <d v="2018-11-03T00:00:00"/>
    <s v="Avg of 4 NM Projects"/>
    <x v="4"/>
    <n v="-0.13"/>
  </r>
  <r>
    <x v="2"/>
    <n v="3"/>
    <n v="3"/>
    <s v="OFF"/>
    <d v="2018-11-03T00:00:00"/>
    <s v="Avg of 4 NM Projects"/>
    <x v="5"/>
    <n v="0"/>
  </r>
  <r>
    <x v="2"/>
    <n v="3"/>
    <n v="3"/>
    <s v="OFF"/>
    <d v="2018-11-03T00:00:00"/>
    <s v="Avg of 4 NM Projects"/>
    <x v="6"/>
    <n v="-0.13"/>
  </r>
  <r>
    <x v="2"/>
    <n v="3"/>
    <n v="3"/>
    <s v="ON"/>
    <d v="2018-11-03T00:00:00"/>
    <s v="Avg of 4 NM Projects"/>
    <x v="7"/>
    <n v="-0.26"/>
  </r>
  <r>
    <x v="2"/>
    <n v="3"/>
    <n v="3"/>
    <s v="ON"/>
    <d v="2018-11-03T00:00:00"/>
    <s v="Avg of 4 NM Projects"/>
    <x v="8"/>
    <n v="0.89500000000000002"/>
  </r>
  <r>
    <x v="2"/>
    <n v="3"/>
    <n v="3"/>
    <s v="ON"/>
    <d v="2018-11-03T00:00:00"/>
    <s v="Avg of 4 NM Projects"/>
    <x v="9"/>
    <n v="3.4599999999999995"/>
  </r>
  <r>
    <x v="2"/>
    <n v="3"/>
    <n v="3"/>
    <s v="ON"/>
    <d v="2018-11-03T00:00:00"/>
    <s v="Avg of 4 NM Projects"/>
    <x v="10"/>
    <n v="4.99"/>
  </r>
  <r>
    <x v="2"/>
    <n v="3"/>
    <n v="3"/>
    <s v="ON"/>
    <d v="2018-11-03T00:00:00"/>
    <s v="Avg of 4 NM Projects"/>
    <x v="11"/>
    <n v="6.78"/>
  </r>
  <r>
    <x v="2"/>
    <n v="3"/>
    <n v="3"/>
    <s v="ON"/>
    <d v="2018-11-03T00:00:00"/>
    <s v="Avg of 4 NM Projects"/>
    <x v="12"/>
    <n v="6.66"/>
  </r>
  <r>
    <x v="2"/>
    <n v="3"/>
    <n v="3"/>
    <s v="ON"/>
    <d v="2018-11-03T00:00:00"/>
    <s v="Avg of 4 NM Projects"/>
    <x v="13"/>
    <n v="4.6049999999999995"/>
  </r>
  <r>
    <x v="2"/>
    <n v="3"/>
    <n v="3"/>
    <s v="ON"/>
    <d v="2018-11-03T00:00:00"/>
    <s v="Avg of 4 NM Projects"/>
    <x v="14"/>
    <n v="8.7050000000000001"/>
  </r>
  <r>
    <x v="2"/>
    <n v="3"/>
    <n v="3"/>
    <s v="ON"/>
    <d v="2018-11-03T00:00:00"/>
    <s v="Avg of 4 NM Projects"/>
    <x v="15"/>
    <n v="10.885000000000002"/>
  </r>
  <r>
    <x v="2"/>
    <n v="3"/>
    <n v="3"/>
    <s v="ON"/>
    <d v="2018-11-03T00:00:00"/>
    <s v="Avg of 4 NM Projects"/>
    <x v="16"/>
    <n v="5.12"/>
  </r>
  <r>
    <x v="2"/>
    <n v="3"/>
    <n v="3"/>
    <s v="ON"/>
    <d v="2018-11-03T00:00:00"/>
    <s v="Avg of 4 NM Projects"/>
    <x v="17"/>
    <n v="0.64500000000000002"/>
  </r>
  <r>
    <x v="2"/>
    <n v="3"/>
    <n v="3"/>
    <s v="ON"/>
    <d v="2018-11-03T00:00:00"/>
    <s v="Avg of 4 NM Projects"/>
    <x v="18"/>
    <n v="0"/>
  </r>
  <r>
    <x v="2"/>
    <n v="3"/>
    <n v="3"/>
    <s v="ON"/>
    <d v="2018-11-03T00:00:00"/>
    <s v="Avg of 4 NM Projects"/>
    <x v="19"/>
    <n v="-0.13"/>
  </r>
  <r>
    <x v="2"/>
    <n v="3"/>
    <n v="3"/>
    <s v="ON"/>
    <d v="2018-11-03T00:00:00"/>
    <s v="Avg of 4 NM Projects"/>
    <x v="20"/>
    <n v="-0.13"/>
  </r>
  <r>
    <x v="2"/>
    <n v="3"/>
    <n v="3"/>
    <s v="ON"/>
    <d v="2018-11-03T00:00:00"/>
    <s v="Avg of 4 NM Projects"/>
    <x v="21"/>
    <n v="0"/>
  </r>
  <r>
    <x v="2"/>
    <n v="3"/>
    <n v="3"/>
    <s v="ON"/>
    <d v="2018-11-03T00:00:00"/>
    <s v="Avg of 4 NM Projects"/>
    <x v="22"/>
    <n v="0"/>
  </r>
  <r>
    <x v="2"/>
    <n v="3"/>
    <n v="3"/>
    <s v="OFF"/>
    <d v="2018-11-03T00:00:00"/>
    <s v="Avg of 4 NM Projects"/>
    <x v="23"/>
    <n v="0"/>
  </r>
  <r>
    <x v="2"/>
    <n v="4"/>
    <n v="4"/>
    <s v="OFF"/>
    <d v="2018-11-04T00:00:00"/>
    <s v="Avg of 4 NM Projects"/>
    <x v="0"/>
    <n v="0"/>
  </r>
  <r>
    <x v="2"/>
    <n v="4"/>
    <n v="4"/>
    <s v="OFF"/>
    <d v="2018-11-04T00:00:00"/>
    <s v="Avg of 4 NM Projects"/>
    <x v="1"/>
    <n v="-8.666666666666667E-2"/>
  </r>
  <r>
    <x v="2"/>
    <n v="4"/>
    <n v="4"/>
    <s v="OFF"/>
    <d v="2018-11-04T00:00:00"/>
    <s v="Avg of 4 NM Projects"/>
    <x v="2"/>
    <n v="-0.26"/>
  </r>
  <r>
    <x v="2"/>
    <n v="4"/>
    <n v="4"/>
    <s v="OFF"/>
    <d v="2018-11-04T00:00:00"/>
    <s v="Avg of 4 NM Projects"/>
    <x v="3"/>
    <n v="0"/>
  </r>
  <r>
    <x v="2"/>
    <n v="4"/>
    <n v="4"/>
    <s v="OFF"/>
    <d v="2018-11-04T00:00:00"/>
    <s v="Avg of 4 NM Projects"/>
    <x v="4"/>
    <n v="0"/>
  </r>
  <r>
    <x v="2"/>
    <n v="4"/>
    <n v="4"/>
    <s v="OFF"/>
    <d v="2018-11-04T00:00:00"/>
    <s v="Avg of 4 NM Projects"/>
    <x v="5"/>
    <n v="-0.13"/>
  </r>
  <r>
    <x v="2"/>
    <n v="4"/>
    <n v="4"/>
    <s v="OFF"/>
    <d v="2018-11-04T00:00:00"/>
    <s v="Avg of 4 NM Projects"/>
    <x v="6"/>
    <n v="0"/>
  </r>
  <r>
    <x v="2"/>
    <n v="4"/>
    <n v="4"/>
    <s v="ON"/>
    <d v="2018-11-04T00:00:00"/>
    <s v="Avg of 4 NM Projects"/>
    <x v="7"/>
    <n v="1.41"/>
  </r>
  <r>
    <x v="2"/>
    <n v="4"/>
    <n v="4"/>
    <s v="ON"/>
    <d v="2018-11-04T00:00:00"/>
    <s v="Avg of 4 NM Projects"/>
    <x v="8"/>
    <n v="13.825000000000001"/>
  </r>
  <r>
    <x v="2"/>
    <n v="4"/>
    <n v="4"/>
    <s v="ON"/>
    <d v="2018-11-04T00:00:00"/>
    <s v="Avg of 4 NM Projects"/>
    <x v="9"/>
    <n v="41.725000000000001"/>
  </r>
  <r>
    <x v="2"/>
    <n v="4"/>
    <n v="4"/>
    <s v="ON"/>
    <d v="2018-11-04T00:00:00"/>
    <s v="Avg of 4 NM Projects"/>
    <x v="10"/>
    <n v="65.41"/>
  </r>
  <r>
    <x v="2"/>
    <n v="4"/>
    <n v="4"/>
    <s v="ON"/>
    <d v="2018-11-04T00:00:00"/>
    <s v="Avg of 4 NM Projects"/>
    <x v="11"/>
    <n v="68.23"/>
  </r>
  <r>
    <x v="2"/>
    <n v="4"/>
    <n v="4"/>
    <s v="ON"/>
    <d v="2018-11-04T00:00:00"/>
    <s v="Avg of 4 NM Projects"/>
    <x v="12"/>
    <n v="83.454999999999998"/>
  </r>
  <r>
    <x v="2"/>
    <n v="4"/>
    <n v="4"/>
    <s v="ON"/>
    <d v="2018-11-04T00:00:00"/>
    <s v="Avg of 4 NM Projects"/>
    <x v="13"/>
    <n v="75.655000000000001"/>
  </r>
  <r>
    <x v="2"/>
    <n v="4"/>
    <n v="4"/>
    <s v="ON"/>
    <d v="2018-11-04T00:00:00"/>
    <s v="Avg of 4 NM Projects"/>
    <x v="14"/>
    <n v="51.969999999999992"/>
  </r>
  <r>
    <x v="2"/>
    <n v="4"/>
    <n v="4"/>
    <s v="ON"/>
    <d v="2018-11-04T00:00:00"/>
    <s v="Avg of 4 NM Projects"/>
    <x v="15"/>
    <n v="23.935000000000002"/>
  </r>
  <r>
    <x v="2"/>
    <n v="4"/>
    <n v="4"/>
    <s v="ON"/>
    <d v="2018-11-04T00:00:00"/>
    <s v="Avg of 4 NM Projects"/>
    <x v="16"/>
    <n v="3.3349999999999995"/>
  </r>
  <r>
    <x v="2"/>
    <n v="4"/>
    <n v="4"/>
    <s v="ON"/>
    <d v="2018-11-04T00:00:00"/>
    <s v="Avg of 4 NM Projects"/>
    <x v="17"/>
    <n v="0"/>
  </r>
  <r>
    <x v="2"/>
    <n v="4"/>
    <n v="4"/>
    <s v="ON"/>
    <d v="2018-11-04T00:00:00"/>
    <s v="Avg of 4 NM Projects"/>
    <x v="18"/>
    <n v="0"/>
  </r>
  <r>
    <x v="2"/>
    <n v="4"/>
    <n v="4"/>
    <s v="ON"/>
    <d v="2018-11-04T00:00:00"/>
    <s v="Avg of 4 NM Projects"/>
    <x v="19"/>
    <n v="0"/>
  </r>
  <r>
    <x v="2"/>
    <n v="4"/>
    <n v="4"/>
    <s v="ON"/>
    <d v="2018-11-04T00:00:00"/>
    <s v="Avg of 4 NM Projects"/>
    <x v="20"/>
    <n v="-0.13"/>
  </r>
  <r>
    <x v="2"/>
    <n v="4"/>
    <n v="4"/>
    <s v="ON"/>
    <d v="2018-11-04T00:00:00"/>
    <s v="Avg of 4 NM Projects"/>
    <x v="21"/>
    <n v="-0.13"/>
  </r>
  <r>
    <x v="2"/>
    <n v="4"/>
    <n v="4"/>
    <s v="ON"/>
    <d v="2018-11-04T00:00:00"/>
    <s v="Avg of 4 NM Projects"/>
    <x v="22"/>
    <n v="-0.13"/>
  </r>
  <r>
    <x v="2"/>
    <n v="4"/>
    <n v="4"/>
    <s v="OFF"/>
    <d v="2018-11-04T00:00:00"/>
    <s v="Avg of 4 NM Projects"/>
    <x v="23"/>
    <n v="0"/>
  </r>
  <r>
    <x v="2"/>
    <n v="5"/>
    <n v="5"/>
    <s v="OFF"/>
    <d v="2018-11-05T00:00:00"/>
    <s v="Avg of 4 NM Projects"/>
    <x v="0"/>
    <n v="0"/>
  </r>
  <r>
    <x v="2"/>
    <n v="5"/>
    <n v="5"/>
    <s v="OFF"/>
    <d v="2018-11-05T00:00:00"/>
    <s v="Avg of 4 NM Projects"/>
    <x v="1"/>
    <n v="-8.666666666666667E-2"/>
  </r>
  <r>
    <x v="2"/>
    <n v="5"/>
    <n v="5"/>
    <s v="OFF"/>
    <d v="2018-11-05T00:00:00"/>
    <s v="Avg of 4 NM Projects"/>
    <x v="2"/>
    <n v="-0.13"/>
  </r>
  <r>
    <x v="2"/>
    <n v="5"/>
    <n v="5"/>
    <s v="OFF"/>
    <d v="2018-11-05T00:00:00"/>
    <s v="Avg of 4 NM Projects"/>
    <x v="3"/>
    <n v="-0.13"/>
  </r>
  <r>
    <x v="2"/>
    <n v="5"/>
    <n v="5"/>
    <s v="OFF"/>
    <d v="2018-11-05T00:00:00"/>
    <s v="Avg of 4 NM Projects"/>
    <x v="4"/>
    <n v="0"/>
  </r>
  <r>
    <x v="2"/>
    <n v="5"/>
    <n v="5"/>
    <s v="OFF"/>
    <d v="2018-11-05T00:00:00"/>
    <s v="Avg of 4 NM Projects"/>
    <x v="5"/>
    <n v="-0.13"/>
  </r>
  <r>
    <x v="2"/>
    <n v="5"/>
    <n v="5"/>
    <s v="OFF"/>
    <d v="2018-11-05T00:00:00"/>
    <s v="Avg of 4 NM Projects"/>
    <x v="6"/>
    <n v="-0.13"/>
  </r>
  <r>
    <x v="2"/>
    <n v="5"/>
    <n v="5"/>
    <s v="ON"/>
    <d v="2018-11-05T00:00:00"/>
    <s v="Avg of 4 NM Projects"/>
    <x v="7"/>
    <n v="6.7850000000000001"/>
  </r>
  <r>
    <x v="2"/>
    <n v="5"/>
    <n v="5"/>
    <s v="ON"/>
    <d v="2018-11-05T00:00:00"/>
    <s v="Avg of 4 NM Projects"/>
    <x v="8"/>
    <n v="10.495000000000001"/>
  </r>
  <r>
    <x v="2"/>
    <n v="5"/>
    <n v="5"/>
    <s v="ON"/>
    <d v="2018-11-05T00:00:00"/>
    <s v="Avg of 4 NM Projects"/>
    <x v="9"/>
    <n v="21.504999999999999"/>
  </r>
  <r>
    <x v="2"/>
    <n v="5"/>
    <n v="5"/>
    <s v="ON"/>
    <d v="2018-11-05T00:00:00"/>
    <s v="Avg of 4 NM Projects"/>
    <x v="10"/>
    <n v="24.060000000000002"/>
  </r>
  <r>
    <x v="2"/>
    <n v="5"/>
    <n v="5"/>
    <s v="ON"/>
    <d v="2018-11-05T00:00:00"/>
    <s v="Avg of 4 NM Projects"/>
    <x v="11"/>
    <n v="20.740000000000002"/>
  </r>
  <r>
    <x v="2"/>
    <n v="5"/>
    <n v="5"/>
    <s v="ON"/>
    <d v="2018-11-05T00:00:00"/>
    <s v="Avg of 4 NM Projects"/>
    <x v="12"/>
    <n v="5.38"/>
  </r>
  <r>
    <x v="2"/>
    <n v="5"/>
    <n v="5"/>
    <s v="ON"/>
    <d v="2018-11-05T00:00:00"/>
    <s v="Avg of 4 NM Projects"/>
    <x v="13"/>
    <n v="6.9099999999999993"/>
  </r>
  <r>
    <x v="2"/>
    <n v="5"/>
    <n v="5"/>
    <s v="ON"/>
    <d v="2018-11-05T00:00:00"/>
    <s v="Avg of 4 NM Projects"/>
    <x v="14"/>
    <n v="6.2749999999999995"/>
  </r>
  <r>
    <x v="2"/>
    <n v="5"/>
    <n v="5"/>
    <s v="ON"/>
    <d v="2018-11-05T00:00:00"/>
    <s v="Avg of 4 NM Projects"/>
    <x v="15"/>
    <n v="2.4400000000000004"/>
  </r>
  <r>
    <x v="2"/>
    <n v="5"/>
    <n v="5"/>
    <s v="ON"/>
    <d v="2018-11-05T00:00:00"/>
    <s v="Avg of 4 NM Projects"/>
    <x v="16"/>
    <n v="-0.13"/>
  </r>
  <r>
    <x v="2"/>
    <n v="5"/>
    <n v="5"/>
    <s v="ON"/>
    <d v="2018-11-05T00:00:00"/>
    <s v="Avg of 4 NM Projects"/>
    <x v="17"/>
    <n v="0"/>
  </r>
  <r>
    <x v="2"/>
    <n v="5"/>
    <n v="5"/>
    <s v="ON"/>
    <d v="2018-11-05T00:00:00"/>
    <s v="Avg of 4 NM Projects"/>
    <x v="18"/>
    <n v="0"/>
  </r>
  <r>
    <x v="2"/>
    <n v="5"/>
    <n v="5"/>
    <s v="ON"/>
    <d v="2018-11-05T00:00:00"/>
    <s v="Avg of 4 NM Projects"/>
    <x v="19"/>
    <n v="0"/>
  </r>
  <r>
    <x v="2"/>
    <n v="5"/>
    <n v="5"/>
    <s v="ON"/>
    <d v="2018-11-05T00:00:00"/>
    <s v="Avg of 4 NM Projects"/>
    <x v="20"/>
    <n v="-0.26"/>
  </r>
  <r>
    <x v="2"/>
    <n v="5"/>
    <n v="5"/>
    <s v="ON"/>
    <d v="2018-11-05T00:00:00"/>
    <s v="Avg of 4 NM Projects"/>
    <x v="21"/>
    <n v="0"/>
  </r>
  <r>
    <x v="2"/>
    <n v="5"/>
    <n v="5"/>
    <s v="ON"/>
    <d v="2018-11-05T00:00:00"/>
    <s v="Avg of 4 NM Projects"/>
    <x v="22"/>
    <n v="-0.13"/>
  </r>
  <r>
    <x v="2"/>
    <n v="5"/>
    <n v="5"/>
    <s v="OFF"/>
    <d v="2018-11-05T00:00:00"/>
    <s v="Avg of 4 NM Projects"/>
    <x v="23"/>
    <n v="0"/>
  </r>
  <r>
    <x v="2"/>
    <n v="6"/>
    <n v="6"/>
    <s v="OFF"/>
    <d v="2018-11-06T00:00:00"/>
    <s v="Avg of 4 NM Projects"/>
    <x v="0"/>
    <n v="-0.39"/>
  </r>
  <r>
    <x v="2"/>
    <n v="6"/>
    <n v="6"/>
    <s v="OFF"/>
    <d v="2018-11-06T00:00:00"/>
    <s v="Avg of 4 NM Projects"/>
    <x v="1"/>
    <n v="0"/>
  </r>
  <r>
    <x v="2"/>
    <n v="6"/>
    <n v="6"/>
    <s v="OFF"/>
    <d v="2018-11-06T00:00:00"/>
    <s v="Avg of 4 NM Projects"/>
    <x v="2"/>
    <n v="-0.13"/>
  </r>
  <r>
    <x v="2"/>
    <n v="6"/>
    <n v="6"/>
    <s v="OFF"/>
    <d v="2018-11-06T00:00:00"/>
    <s v="Avg of 4 NM Projects"/>
    <x v="3"/>
    <n v="-0.13"/>
  </r>
  <r>
    <x v="2"/>
    <n v="6"/>
    <n v="6"/>
    <s v="OFF"/>
    <d v="2018-11-06T00:00:00"/>
    <s v="Avg of 4 NM Projects"/>
    <x v="4"/>
    <n v="0"/>
  </r>
  <r>
    <x v="2"/>
    <n v="6"/>
    <n v="6"/>
    <s v="OFF"/>
    <d v="2018-11-06T00:00:00"/>
    <s v="Avg of 4 NM Projects"/>
    <x v="5"/>
    <n v="0"/>
  </r>
  <r>
    <x v="2"/>
    <n v="6"/>
    <n v="6"/>
    <s v="OFF"/>
    <d v="2018-11-06T00:00:00"/>
    <s v="Avg of 4 NM Projects"/>
    <x v="6"/>
    <n v="0"/>
  </r>
  <r>
    <x v="2"/>
    <n v="6"/>
    <n v="6"/>
    <s v="ON"/>
    <d v="2018-11-06T00:00:00"/>
    <s v="Avg of 4 NM Projects"/>
    <x v="7"/>
    <n v="2.6950000000000003"/>
  </r>
  <r>
    <x v="2"/>
    <n v="6"/>
    <n v="6"/>
    <s v="ON"/>
    <d v="2018-11-06T00:00:00"/>
    <s v="Avg of 4 NM Projects"/>
    <x v="8"/>
    <n v="8.19"/>
  </r>
  <r>
    <x v="2"/>
    <n v="6"/>
    <n v="6"/>
    <s v="ON"/>
    <d v="2018-11-06T00:00:00"/>
    <s v="Avg of 4 NM Projects"/>
    <x v="9"/>
    <n v="12.29"/>
  </r>
  <r>
    <x v="2"/>
    <n v="6"/>
    <n v="6"/>
    <s v="ON"/>
    <d v="2018-11-06T00:00:00"/>
    <s v="Avg of 4 NM Projects"/>
    <x v="10"/>
    <n v="13.184999999999999"/>
  </r>
  <r>
    <x v="2"/>
    <n v="6"/>
    <n v="6"/>
    <s v="ON"/>
    <d v="2018-11-06T00:00:00"/>
    <s v="Avg of 4 NM Projects"/>
    <x v="11"/>
    <n v="9.09"/>
  </r>
  <r>
    <x v="2"/>
    <n v="6"/>
    <n v="6"/>
    <s v="ON"/>
    <d v="2018-11-06T00:00:00"/>
    <s v="Avg of 4 NM Projects"/>
    <x v="12"/>
    <n v="12.67"/>
  </r>
  <r>
    <x v="2"/>
    <n v="6"/>
    <n v="6"/>
    <s v="ON"/>
    <d v="2018-11-06T00:00:00"/>
    <s v="Avg of 4 NM Projects"/>
    <x v="13"/>
    <n v="4.3550000000000004"/>
  </r>
  <r>
    <x v="2"/>
    <n v="6"/>
    <n v="6"/>
    <s v="ON"/>
    <d v="2018-11-06T00:00:00"/>
    <s v="Avg of 4 NM Projects"/>
    <x v="14"/>
    <n v="7.6800000000000006"/>
  </r>
  <r>
    <x v="2"/>
    <n v="6"/>
    <n v="6"/>
    <s v="ON"/>
    <d v="2018-11-06T00:00:00"/>
    <s v="Avg of 4 NM Projects"/>
    <x v="15"/>
    <n v="3.2049999999999996"/>
  </r>
  <r>
    <x v="2"/>
    <n v="6"/>
    <n v="6"/>
    <s v="ON"/>
    <d v="2018-11-06T00:00:00"/>
    <s v="Avg of 4 NM Projects"/>
    <x v="16"/>
    <n v="-0.26"/>
  </r>
  <r>
    <x v="2"/>
    <n v="6"/>
    <n v="6"/>
    <s v="ON"/>
    <d v="2018-11-06T00:00:00"/>
    <s v="Avg of 4 NM Projects"/>
    <x v="17"/>
    <n v="0"/>
  </r>
  <r>
    <x v="2"/>
    <n v="6"/>
    <n v="6"/>
    <s v="ON"/>
    <d v="2018-11-06T00:00:00"/>
    <s v="Avg of 4 NM Projects"/>
    <x v="18"/>
    <n v="-0.13"/>
  </r>
  <r>
    <x v="2"/>
    <n v="6"/>
    <n v="6"/>
    <s v="ON"/>
    <d v="2018-11-06T00:00:00"/>
    <s v="Avg of 4 NM Projects"/>
    <x v="19"/>
    <n v="0"/>
  </r>
  <r>
    <x v="2"/>
    <n v="6"/>
    <n v="6"/>
    <s v="ON"/>
    <d v="2018-11-06T00:00:00"/>
    <s v="Avg of 4 NM Projects"/>
    <x v="20"/>
    <n v="-0.13"/>
  </r>
  <r>
    <x v="2"/>
    <n v="6"/>
    <n v="6"/>
    <s v="ON"/>
    <d v="2018-11-06T00:00:00"/>
    <s v="Avg of 4 NM Projects"/>
    <x v="21"/>
    <n v="-0.13"/>
  </r>
  <r>
    <x v="2"/>
    <n v="6"/>
    <n v="6"/>
    <s v="ON"/>
    <d v="2018-11-06T00:00:00"/>
    <s v="Avg of 4 NM Projects"/>
    <x v="22"/>
    <n v="0"/>
  </r>
  <r>
    <x v="2"/>
    <n v="6"/>
    <n v="6"/>
    <s v="OFF"/>
    <d v="2018-11-06T00:00:00"/>
    <s v="Avg of 4 NM Projects"/>
    <x v="23"/>
    <n v="0"/>
  </r>
  <r>
    <x v="2"/>
    <n v="7"/>
    <n v="7"/>
    <s v="OFF"/>
    <d v="2018-11-07T00:00:00"/>
    <s v="Avg of 4 NM Projects"/>
    <x v="0"/>
    <n v="-0.13"/>
  </r>
  <r>
    <x v="2"/>
    <n v="7"/>
    <n v="7"/>
    <s v="OFF"/>
    <d v="2018-11-07T00:00:00"/>
    <s v="Avg of 4 NM Projects"/>
    <x v="1"/>
    <n v="-0.13"/>
  </r>
  <r>
    <x v="2"/>
    <n v="7"/>
    <n v="7"/>
    <s v="OFF"/>
    <d v="2018-11-07T00:00:00"/>
    <s v="Avg of 4 NM Projects"/>
    <x v="2"/>
    <n v="-0.13"/>
  </r>
  <r>
    <x v="2"/>
    <n v="7"/>
    <n v="7"/>
    <s v="OFF"/>
    <d v="2018-11-07T00:00:00"/>
    <s v="Avg of 4 NM Projects"/>
    <x v="3"/>
    <n v="-0.13"/>
  </r>
  <r>
    <x v="2"/>
    <n v="7"/>
    <n v="7"/>
    <s v="OFF"/>
    <d v="2018-11-07T00:00:00"/>
    <s v="Avg of 4 NM Projects"/>
    <x v="4"/>
    <n v="0"/>
  </r>
  <r>
    <x v="2"/>
    <n v="7"/>
    <n v="7"/>
    <s v="OFF"/>
    <d v="2018-11-07T00:00:00"/>
    <s v="Avg of 4 NM Projects"/>
    <x v="5"/>
    <n v="-0.26"/>
  </r>
  <r>
    <x v="2"/>
    <n v="7"/>
    <n v="7"/>
    <s v="OFF"/>
    <d v="2018-11-07T00:00:00"/>
    <s v="Avg of 4 NM Projects"/>
    <x v="6"/>
    <n v="-0.13"/>
  </r>
  <r>
    <x v="2"/>
    <n v="7"/>
    <n v="7"/>
    <s v="OFF"/>
    <d v="2018-11-07T00:00:00"/>
    <s v="Avg of 4 NM Projects"/>
    <x v="7"/>
    <n v="3.8400000000000003"/>
  </r>
  <r>
    <x v="2"/>
    <n v="7"/>
    <n v="7"/>
    <s v="OFF"/>
    <d v="2018-11-07T00:00:00"/>
    <s v="Avg of 4 NM Projects"/>
    <x v="8"/>
    <n v="15.864999999999998"/>
  </r>
  <r>
    <x v="2"/>
    <n v="7"/>
    <n v="7"/>
    <s v="OFF"/>
    <d v="2018-11-07T00:00:00"/>
    <s v="Avg of 4 NM Projects"/>
    <x v="9"/>
    <n v="28.675000000000001"/>
  </r>
  <r>
    <x v="2"/>
    <n v="7"/>
    <n v="7"/>
    <s v="OFF"/>
    <d v="2018-11-07T00:00:00"/>
    <s v="Avg of 4 NM Projects"/>
    <x v="10"/>
    <n v="36.989999999999995"/>
  </r>
  <r>
    <x v="2"/>
    <n v="7"/>
    <n v="7"/>
    <s v="OFF"/>
    <d v="2018-11-07T00:00:00"/>
    <s v="Avg of 4 NM Projects"/>
    <x v="11"/>
    <n v="42.489999999999995"/>
  </r>
  <r>
    <x v="2"/>
    <n v="7"/>
    <n v="7"/>
    <s v="OFF"/>
    <d v="2018-11-07T00:00:00"/>
    <s v="Avg of 4 NM Projects"/>
    <x v="12"/>
    <n v="37.5"/>
  </r>
  <r>
    <x v="2"/>
    <n v="7"/>
    <n v="7"/>
    <s v="OFF"/>
    <d v="2018-11-07T00:00:00"/>
    <s v="Avg of 4 NM Projects"/>
    <x v="13"/>
    <n v="40.325000000000003"/>
  </r>
  <r>
    <x v="2"/>
    <n v="7"/>
    <n v="7"/>
    <s v="OFF"/>
    <d v="2018-11-07T00:00:00"/>
    <s v="Avg of 4 NM Projects"/>
    <x v="14"/>
    <n v="35.33"/>
  </r>
  <r>
    <x v="2"/>
    <n v="7"/>
    <n v="7"/>
    <s v="OFF"/>
    <d v="2018-11-07T00:00:00"/>
    <s v="Avg of 4 NM Projects"/>
    <x v="15"/>
    <n v="15.36"/>
  </r>
  <r>
    <x v="2"/>
    <n v="7"/>
    <n v="7"/>
    <s v="OFF"/>
    <d v="2018-11-07T00:00:00"/>
    <s v="Avg of 4 NM Projects"/>
    <x v="16"/>
    <n v="0.13"/>
  </r>
  <r>
    <x v="2"/>
    <n v="7"/>
    <n v="7"/>
    <s v="OFF"/>
    <d v="2018-11-07T00:00:00"/>
    <s v="Avg of 4 NM Projects"/>
    <x v="17"/>
    <n v="-0.26"/>
  </r>
  <r>
    <x v="2"/>
    <n v="7"/>
    <n v="7"/>
    <s v="OFF"/>
    <d v="2018-11-07T00:00:00"/>
    <s v="Avg of 4 NM Projects"/>
    <x v="18"/>
    <n v="-0.13"/>
  </r>
  <r>
    <x v="2"/>
    <n v="7"/>
    <n v="7"/>
    <s v="OFF"/>
    <d v="2018-11-07T00:00:00"/>
    <s v="Avg of 4 NM Projects"/>
    <x v="19"/>
    <n v="0"/>
  </r>
  <r>
    <x v="2"/>
    <n v="7"/>
    <n v="7"/>
    <s v="OFF"/>
    <d v="2018-11-07T00:00:00"/>
    <s v="Avg of 4 NM Projects"/>
    <x v="20"/>
    <n v="-0.13"/>
  </r>
  <r>
    <x v="2"/>
    <n v="7"/>
    <n v="7"/>
    <s v="OFF"/>
    <d v="2018-11-07T00:00:00"/>
    <s v="Avg of 4 NM Projects"/>
    <x v="21"/>
    <n v="0"/>
  </r>
  <r>
    <x v="2"/>
    <n v="7"/>
    <n v="7"/>
    <s v="OFF"/>
    <d v="2018-11-07T00:00:00"/>
    <s v="Avg of 4 NM Projects"/>
    <x v="22"/>
    <n v="-0.13"/>
  </r>
  <r>
    <x v="2"/>
    <n v="7"/>
    <n v="7"/>
    <s v="OFF"/>
    <d v="2018-11-07T00:00:00"/>
    <s v="Avg of 4 NM Projects"/>
    <x v="23"/>
    <n v="-0.13"/>
  </r>
  <r>
    <x v="2"/>
    <n v="8"/>
    <n v="1"/>
    <s v="OFF"/>
    <d v="2018-11-08T00:00:00"/>
    <s v="Avg of 4 NM Projects"/>
    <x v="0"/>
    <n v="0"/>
  </r>
  <r>
    <x v="2"/>
    <n v="8"/>
    <n v="1"/>
    <s v="OFF"/>
    <d v="2018-11-08T00:00:00"/>
    <s v="Avg of 4 NM Projects"/>
    <x v="1"/>
    <n v="-0.39"/>
  </r>
  <r>
    <x v="2"/>
    <n v="8"/>
    <n v="1"/>
    <s v="OFF"/>
    <d v="2018-11-08T00:00:00"/>
    <s v="Avg of 4 NM Projects"/>
    <x v="2"/>
    <n v="0"/>
  </r>
  <r>
    <x v="2"/>
    <n v="8"/>
    <n v="1"/>
    <s v="OFF"/>
    <d v="2018-11-08T00:00:00"/>
    <s v="Avg of 4 NM Projects"/>
    <x v="3"/>
    <n v="-0.26"/>
  </r>
  <r>
    <x v="2"/>
    <n v="8"/>
    <n v="1"/>
    <s v="OFF"/>
    <d v="2018-11-08T00:00:00"/>
    <s v="Avg of 4 NM Projects"/>
    <x v="4"/>
    <n v="0"/>
  </r>
  <r>
    <x v="2"/>
    <n v="8"/>
    <n v="1"/>
    <s v="OFF"/>
    <d v="2018-11-08T00:00:00"/>
    <s v="Avg of 4 NM Projects"/>
    <x v="5"/>
    <n v="0"/>
  </r>
  <r>
    <x v="2"/>
    <n v="8"/>
    <n v="1"/>
    <s v="OFF"/>
    <d v="2018-11-08T00:00:00"/>
    <s v="Avg of 4 NM Projects"/>
    <x v="6"/>
    <n v="0"/>
  </r>
  <r>
    <x v="2"/>
    <n v="8"/>
    <n v="1"/>
    <s v="OFF"/>
    <d v="2018-11-08T00:00:00"/>
    <s v="Avg of 4 NM Projects"/>
    <x v="7"/>
    <n v="16.895"/>
  </r>
  <r>
    <x v="2"/>
    <n v="8"/>
    <n v="1"/>
    <s v="OFF"/>
    <d v="2018-11-08T00:00:00"/>
    <s v="Avg of 4 NM Projects"/>
    <x v="8"/>
    <n v="51.45"/>
  </r>
  <r>
    <x v="2"/>
    <n v="8"/>
    <n v="1"/>
    <s v="OFF"/>
    <d v="2018-11-08T00:00:00"/>
    <s v="Avg of 4 NM Projects"/>
    <x v="9"/>
    <n v="82.429999999999993"/>
  </r>
  <r>
    <x v="2"/>
    <n v="8"/>
    <n v="1"/>
    <s v="OFF"/>
    <d v="2018-11-08T00:00:00"/>
    <s v="Avg of 4 NM Projects"/>
    <x v="10"/>
    <n v="92.289999999999992"/>
  </r>
  <r>
    <x v="2"/>
    <n v="8"/>
    <n v="1"/>
    <s v="OFF"/>
    <d v="2018-11-08T00:00:00"/>
    <s v="Avg of 4 NM Projects"/>
    <x v="11"/>
    <n v="83.844999999999999"/>
  </r>
  <r>
    <x v="2"/>
    <n v="8"/>
    <n v="1"/>
    <s v="OFF"/>
    <d v="2018-11-08T00:00:00"/>
    <s v="Avg of 4 NM Projects"/>
    <x v="12"/>
    <n v="68.099999999999994"/>
  </r>
  <r>
    <x v="2"/>
    <n v="8"/>
    <n v="1"/>
    <s v="OFF"/>
    <d v="2018-11-08T00:00:00"/>
    <s v="Avg of 4 NM Projects"/>
    <x v="13"/>
    <n v="62.084999999999994"/>
  </r>
  <r>
    <x v="2"/>
    <n v="8"/>
    <n v="1"/>
    <s v="OFF"/>
    <d v="2018-11-08T00:00:00"/>
    <s v="Avg of 4 NM Projects"/>
    <x v="14"/>
    <n v="41.599999999999994"/>
  </r>
  <r>
    <x v="2"/>
    <n v="8"/>
    <n v="1"/>
    <s v="OFF"/>
    <d v="2018-11-08T00:00:00"/>
    <s v="Avg of 4 NM Projects"/>
    <x v="15"/>
    <n v="16.13"/>
  </r>
  <r>
    <x v="2"/>
    <n v="8"/>
    <n v="1"/>
    <s v="OFF"/>
    <d v="2018-11-08T00:00:00"/>
    <s v="Avg of 4 NM Projects"/>
    <x v="16"/>
    <n v="0.64"/>
  </r>
  <r>
    <x v="2"/>
    <n v="8"/>
    <n v="1"/>
    <s v="OFF"/>
    <d v="2018-11-08T00:00:00"/>
    <s v="Avg of 4 NM Projects"/>
    <x v="17"/>
    <n v="0"/>
  </r>
  <r>
    <x v="2"/>
    <n v="8"/>
    <n v="1"/>
    <s v="OFF"/>
    <d v="2018-11-08T00:00:00"/>
    <s v="Avg of 4 NM Projects"/>
    <x v="18"/>
    <n v="0"/>
  </r>
  <r>
    <x v="2"/>
    <n v="8"/>
    <n v="1"/>
    <s v="OFF"/>
    <d v="2018-11-08T00:00:00"/>
    <s v="Avg of 4 NM Projects"/>
    <x v="19"/>
    <n v="0"/>
  </r>
  <r>
    <x v="2"/>
    <n v="8"/>
    <n v="1"/>
    <s v="OFF"/>
    <d v="2018-11-08T00:00:00"/>
    <s v="Avg of 4 NM Projects"/>
    <x v="20"/>
    <n v="-0.13"/>
  </r>
  <r>
    <x v="2"/>
    <n v="8"/>
    <n v="1"/>
    <s v="OFF"/>
    <d v="2018-11-08T00:00:00"/>
    <s v="Avg of 4 NM Projects"/>
    <x v="21"/>
    <n v="0"/>
  </r>
  <r>
    <x v="2"/>
    <n v="8"/>
    <n v="1"/>
    <s v="OFF"/>
    <d v="2018-11-08T00:00:00"/>
    <s v="Avg of 4 NM Projects"/>
    <x v="22"/>
    <n v="-0.26"/>
  </r>
  <r>
    <x v="2"/>
    <n v="8"/>
    <n v="1"/>
    <s v="OFF"/>
    <d v="2018-11-08T00:00:00"/>
    <s v="Avg of 4 NM Projects"/>
    <x v="23"/>
    <n v="0"/>
  </r>
  <r>
    <x v="2"/>
    <n v="9"/>
    <n v="2"/>
    <s v="OFF"/>
    <d v="2018-11-09T00:00:00"/>
    <s v="Avg of 4 NM Projects"/>
    <x v="0"/>
    <n v="-0.26"/>
  </r>
  <r>
    <x v="2"/>
    <n v="9"/>
    <n v="2"/>
    <s v="OFF"/>
    <d v="2018-11-09T00:00:00"/>
    <s v="Avg of 4 NM Projects"/>
    <x v="1"/>
    <n v="-0.13"/>
  </r>
  <r>
    <x v="2"/>
    <n v="9"/>
    <n v="2"/>
    <s v="OFF"/>
    <d v="2018-11-09T00:00:00"/>
    <s v="Avg of 4 NM Projects"/>
    <x v="2"/>
    <n v="0"/>
  </r>
  <r>
    <x v="2"/>
    <n v="9"/>
    <n v="2"/>
    <s v="OFF"/>
    <d v="2018-11-09T00:00:00"/>
    <s v="Avg of 4 NM Projects"/>
    <x v="3"/>
    <n v="-0.26"/>
  </r>
  <r>
    <x v="2"/>
    <n v="9"/>
    <n v="2"/>
    <s v="OFF"/>
    <d v="2018-11-09T00:00:00"/>
    <s v="Avg of 4 NM Projects"/>
    <x v="4"/>
    <n v="0"/>
  </r>
  <r>
    <x v="2"/>
    <n v="9"/>
    <n v="2"/>
    <s v="OFF"/>
    <d v="2018-11-09T00:00:00"/>
    <s v="Avg of 4 NM Projects"/>
    <x v="5"/>
    <n v="0"/>
  </r>
  <r>
    <x v="2"/>
    <n v="9"/>
    <n v="2"/>
    <s v="OFF"/>
    <d v="2018-11-09T00:00:00"/>
    <s v="Avg of 4 NM Projects"/>
    <x v="6"/>
    <n v="0.13"/>
  </r>
  <r>
    <x v="2"/>
    <n v="9"/>
    <n v="2"/>
    <s v="ON"/>
    <d v="2018-11-09T00:00:00"/>
    <s v="Avg of 4 NM Projects"/>
    <x v="7"/>
    <n v="16.509999999999998"/>
  </r>
  <r>
    <x v="2"/>
    <n v="9"/>
    <n v="2"/>
    <s v="ON"/>
    <d v="2018-11-09T00:00:00"/>
    <s v="Avg of 4 NM Projects"/>
    <x v="8"/>
    <n v="30.974999999999998"/>
  </r>
  <r>
    <x v="2"/>
    <n v="9"/>
    <n v="2"/>
    <s v="ON"/>
    <d v="2018-11-09T00:00:00"/>
    <s v="Avg of 4 NM Projects"/>
    <x v="9"/>
    <n v="44.414999999999999"/>
  </r>
  <r>
    <x v="2"/>
    <n v="9"/>
    <n v="2"/>
    <s v="ON"/>
    <d v="2018-11-09T00:00:00"/>
    <s v="Avg of 4 NM Projects"/>
    <x v="10"/>
    <n v="45.31"/>
  </r>
  <r>
    <x v="2"/>
    <n v="9"/>
    <n v="2"/>
    <s v="ON"/>
    <d v="2018-11-09T00:00:00"/>
    <s v="Avg of 4 NM Projects"/>
    <x v="11"/>
    <n v="41.854999999999997"/>
  </r>
  <r>
    <x v="2"/>
    <n v="9"/>
    <n v="2"/>
    <s v="ON"/>
    <d v="2018-11-09T00:00:00"/>
    <s v="Avg of 4 NM Projects"/>
    <x v="12"/>
    <n v="41.085000000000001"/>
  </r>
  <r>
    <x v="2"/>
    <n v="9"/>
    <n v="2"/>
    <s v="ON"/>
    <d v="2018-11-09T00:00:00"/>
    <s v="Avg of 4 NM Projects"/>
    <x v="13"/>
    <n v="25.09"/>
  </r>
  <r>
    <x v="2"/>
    <n v="9"/>
    <n v="2"/>
    <s v="ON"/>
    <d v="2018-11-09T00:00:00"/>
    <s v="Avg of 4 NM Projects"/>
    <x v="14"/>
    <n v="12.67"/>
  </r>
  <r>
    <x v="2"/>
    <n v="9"/>
    <n v="2"/>
    <s v="ON"/>
    <d v="2018-11-09T00:00:00"/>
    <s v="Avg of 4 NM Projects"/>
    <x v="15"/>
    <n v="8.58"/>
  </r>
  <r>
    <x v="2"/>
    <n v="9"/>
    <n v="2"/>
    <s v="ON"/>
    <d v="2018-11-09T00:00:00"/>
    <s v="Avg of 4 NM Projects"/>
    <x v="16"/>
    <n v="0.51500000000000001"/>
  </r>
  <r>
    <x v="2"/>
    <n v="9"/>
    <n v="2"/>
    <s v="ON"/>
    <d v="2018-11-09T00:00:00"/>
    <s v="Avg of 4 NM Projects"/>
    <x v="17"/>
    <n v="0"/>
  </r>
  <r>
    <x v="2"/>
    <n v="9"/>
    <n v="2"/>
    <s v="ON"/>
    <d v="2018-11-09T00:00:00"/>
    <s v="Avg of 4 NM Projects"/>
    <x v="18"/>
    <n v="0"/>
  </r>
  <r>
    <x v="2"/>
    <n v="9"/>
    <n v="2"/>
    <s v="ON"/>
    <d v="2018-11-09T00:00:00"/>
    <s v="Avg of 4 NM Projects"/>
    <x v="19"/>
    <n v="-0.26"/>
  </r>
  <r>
    <x v="2"/>
    <n v="9"/>
    <n v="2"/>
    <s v="ON"/>
    <d v="2018-11-09T00:00:00"/>
    <s v="Avg of 4 NM Projects"/>
    <x v="20"/>
    <n v="0"/>
  </r>
  <r>
    <x v="2"/>
    <n v="9"/>
    <n v="2"/>
    <s v="ON"/>
    <d v="2018-11-09T00:00:00"/>
    <s v="Avg of 4 NM Projects"/>
    <x v="21"/>
    <n v="-0.13"/>
  </r>
  <r>
    <x v="2"/>
    <n v="9"/>
    <n v="2"/>
    <s v="ON"/>
    <d v="2018-11-09T00:00:00"/>
    <s v="Avg of 4 NM Projects"/>
    <x v="22"/>
    <n v="-0.26"/>
  </r>
  <r>
    <x v="2"/>
    <n v="9"/>
    <n v="2"/>
    <s v="OFF"/>
    <d v="2018-11-09T00:00:00"/>
    <s v="Avg of 4 NM Projects"/>
    <x v="23"/>
    <n v="-0.13"/>
  </r>
  <r>
    <x v="2"/>
    <n v="10"/>
    <n v="3"/>
    <s v="OFF"/>
    <d v="2018-11-10T00:00:00"/>
    <s v="Avg of 4 NM Projects"/>
    <x v="0"/>
    <n v="-0.13"/>
  </r>
  <r>
    <x v="2"/>
    <n v="10"/>
    <n v="3"/>
    <s v="OFF"/>
    <d v="2018-11-10T00:00:00"/>
    <s v="Avg of 4 NM Projects"/>
    <x v="1"/>
    <n v="0"/>
  </r>
  <r>
    <x v="2"/>
    <n v="10"/>
    <n v="3"/>
    <s v="OFF"/>
    <d v="2018-11-10T00:00:00"/>
    <s v="Avg of 4 NM Projects"/>
    <x v="2"/>
    <n v="-0.26"/>
  </r>
  <r>
    <x v="2"/>
    <n v="10"/>
    <n v="3"/>
    <s v="OFF"/>
    <d v="2018-11-10T00:00:00"/>
    <s v="Avg of 4 NM Projects"/>
    <x v="3"/>
    <n v="0"/>
  </r>
  <r>
    <x v="2"/>
    <n v="10"/>
    <n v="3"/>
    <s v="OFF"/>
    <d v="2018-11-10T00:00:00"/>
    <s v="Avg of 4 NM Projects"/>
    <x v="4"/>
    <n v="-0.13"/>
  </r>
  <r>
    <x v="2"/>
    <n v="10"/>
    <n v="3"/>
    <s v="OFF"/>
    <d v="2018-11-10T00:00:00"/>
    <s v="Avg of 4 NM Projects"/>
    <x v="5"/>
    <n v="0"/>
  </r>
  <r>
    <x v="2"/>
    <n v="10"/>
    <n v="3"/>
    <s v="OFF"/>
    <d v="2018-11-10T00:00:00"/>
    <s v="Avg of 4 NM Projects"/>
    <x v="6"/>
    <n v="0"/>
  </r>
  <r>
    <x v="2"/>
    <n v="10"/>
    <n v="3"/>
    <s v="ON"/>
    <d v="2018-11-10T00:00:00"/>
    <s v="Avg of 4 NM Projects"/>
    <x v="7"/>
    <n v="1.155"/>
  </r>
  <r>
    <x v="2"/>
    <n v="10"/>
    <n v="3"/>
    <s v="ON"/>
    <d v="2018-11-10T00:00:00"/>
    <s v="Avg of 4 NM Projects"/>
    <x v="8"/>
    <n v="3.3249999999999997"/>
  </r>
  <r>
    <x v="2"/>
    <n v="10"/>
    <n v="3"/>
    <s v="ON"/>
    <d v="2018-11-10T00:00:00"/>
    <s v="Avg of 4 NM Projects"/>
    <x v="9"/>
    <n v="7.68"/>
  </r>
  <r>
    <x v="2"/>
    <n v="10"/>
    <n v="3"/>
    <s v="ON"/>
    <d v="2018-11-10T00:00:00"/>
    <s v="Avg of 4 NM Projects"/>
    <x v="10"/>
    <n v="17.79"/>
  </r>
  <r>
    <x v="2"/>
    <n v="10"/>
    <n v="3"/>
    <s v="ON"/>
    <d v="2018-11-10T00:00:00"/>
    <s v="Avg of 4 NM Projects"/>
    <x v="11"/>
    <n v="28.93"/>
  </r>
  <r>
    <x v="2"/>
    <n v="10"/>
    <n v="3"/>
    <s v="ON"/>
    <d v="2018-11-10T00:00:00"/>
    <s v="Avg of 4 NM Projects"/>
    <x v="12"/>
    <n v="50.174999999999997"/>
  </r>
  <r>
    <x v="2"/>
    <n v="10"/>
    <n v="3"/>
    <s v="ON"/>
    <d v="2018-11-10T00:00:00"/>
    <s v="Avg of 4 NM Projects"/>
    <x v="13"/>
    <n v="54.534999999999997"/>
  </r>
  <r>
    <x v="2"/>
    <n v="10"/>
    <n v="3"/>
    <s v="ON"/>
    <d v="2018-11-10T00:00:00"/>
    <s v="Avg of 4 NM Projects"/>
    <x v="14"/>
    <n v="32.135000000000005"/>
  </r>
  <r>
    <x v="2"/>
    <n v="10"/>
    <n v="3"/>
    <s v="ON"/>
    <d v="2018-11-10T00:00:00"/>
    <s v="Avg of 4 NM Projects"/>
    <x v="15"/>
    <n v="6.53"/>
  </r>
  <r>
    <x v="2"/>
    <n v="10"/>
    <n v="3"/>
    <s v="ON"/>
    <d v="2018-11-10T00:00:00"/>
    <s v="Avg of 4 NM Projects"/>
    <x v="16"/>
    <n v="0"/>
  </r>
  <r>
    <x v="2"/>
    <n v="10"/>
    <n v="3"/>
    <s v="ON"/>
    <d v="2018-11-10T00:00:00"/>
    <s v="Avg of 4 NM Projects"/>
    <x v="17"/>
    <n v="0"/>
  </r>
  <r>
    <x v="2"/>
    <n v="10"/>
    <n v="3"/>
    <s v="ON"/>
    <d v="2018-11-10T00:00:00"/>
    <s v="Avg of 4 NM Projects"/>
    <x v="18"/>
    <n v="-0.13"/>
  </r>
  <r>
    <x v="2"/>
    <n v="10"/>
    <n v="3"/>
    <s v="ON"/>
    <d v="2018-11-10T00:00:00"/>
    <s v="Avg of 4 NM Projects"/>
    <x v="19"/>
    <n v="-0.26"/>
  </r>
  <r>
    <x v="2"/>
    <n v="10"/>
    <n v="3"/>
    <s v="ON"/>
    <d v="2018-11-10T00:00:00"/>
    <s v="Avg of 4 NM Projects"/>
    <x v="20"/>
    <n v="-0.26"/>
  </r>
  <r>
    <x v="2"/>
    <n v="10"/>
    <n v="3"/>
    <s v="ON"/>
    <d v="2018-11-10T00:00:00"/>
    <s v="Avg of 4 NM Projects"/>
    <x v="21"/>
    <n v="0"/>
  </r>
  <r>
    <x v="2"/>
    <n v="10"/>
    <n v="3"/>
    <s v="ON"/>
    <d v="2018-11-10T00:00:00"/>
    <s v="Avg of 4 NM Projects"/>
    <x v="22"/>
    <n v="0"/>
  </r>
  <r>
    <x v="2"/>
    <n v="10"/>
    <n v="3"/>
    <s v="OFF"/>
    <d v="2018-11-10T00:00:00"/>
    <s v="Avg of 4 NM Projects"/>
    <x v="23"/>
    <n v="0"/>
  </r>
  <r>
    <x v="2"/>
    <n v="11"/>
    <n v="4"/>
    <s v="OFF"/>
    <d v="2018-11-11T00:00:00"/>
    <s v="Avg of 4 NM Projects"/>
    <x v="0"/>
    <n v="-0.13"/>
  </r>
  <r>
    <x v="2"/>
    <n v="11"/>
    <n v="4"/>
    <s v="OFF"/>
    <d v="2018-11-11T00:00:00"/>
    <s v="Avg of 4 NM Projects"/>
    <x v="1"/>
    <n v="0"/>
  </r>
  <r>
    <x v="2"/>
    <n v="11"/>
    <n v="4"/>
    <s v="OFF"/>
    <d v="2018-11-11T00:00:00"/>
    <s v="Avg of 4 NM Projects"/>
    <x v="2"/>
    <n v="-0.26"/>
  </r>
  <r>
    <x v="2"/>
    <n v="11"/>
    <n v="4"/>
    <s v="OFF"/>
    <d v="2018-11-11T00:00:00"/>
    <s v="Avg of 4 NM Projects"/>
    <x v="3"/>
    <n v="-0.26"/>
  </r>
  <r>
    <x v="2"/>
    <n v="11"/>
    <n v="4"/>
    <s v="OFF"/>
    <d v="2018-11-11T00:00:00"/>
    <s v="Avg of 4 NM Projects"/>
    <x v="4"/>
    <n v="0"/>
  </r>
  <r>
    <x v="2"/>
    <n v="11"/>
    <n v="4"/>
    <s v="OFF"/>
    <d v="2018-11-11T00:00:00"/>
    <s v="Avg of 4 NM Projects"/>
    <x v="5"/>
    <n v="0"/>
  </r>
  <r>
    <x v="2"/>
    <n v="11"/>
    <n v="4"/>
    <s v="OFF"/>
    <d v="2018-11-11T00:00:00"/>
    <s v="Avg of 4 NM Projects"/>
    <x v="6"/>
    <n v="-0.26"/>
  </r>
  <r>
    <x v="2"/>
    <n v="11"/>
    <n v="4"/>
    <s v="ON"/>
    <d v="2018-11-11T00:00:00"/>
    <s v="Avg of 4 NM Projects"/>
    <x v="7"/>
    <n v="9.09"/>
  </r>
  <r>
    <x v="2"/>
    <n v="11"/>
    <n v="4"/>
    <s v="ON"/>
    <d v="2018-11-11T00:00:00"/>
    <s v="Avg of 4 NM Projects"/>
    <x v="8"/>
    <n v="30.075000000000003"/>
  </r>
  <r>
    <x v="2"/>
    <n v="11"/>
    <n v="4"/>
    <s v="ON"/>
    <d v="2018-11-11T00:00:00"/>
    <s v="Avg of 4 NM Projects"/>
    <x v="9"/>
    <n v="51.069999999999993"/>
  </r>
  <r>
    <x v="2"/>
    <n v="11"/>
    <n v="4"/>
    <s v="ON"/>
    <d v="2018-11-11T00:00:00"/>
    <s v="Avg of 4 NM Projects"/>
    <x v="10"/>
    <n v="66.3"/>
  </r>
  <r>
    <x v="2"/>
    <n v="11"/>
    <n v="4"/>
    <s v="ON"/>
    <d v="2018-11-11T00:00:00"/>
    <s v="Avg of 4 NM Projects"/>
    <x v="11"/>
    <n v="78.335000000000008"/>
  </r>
  <r>
    <x v="2"/>
    <n v="11"/>
    <n v="4"/>
    <s v="ON"/>
    <d v="2018-11-11T00:00:00"/>
    <s v="Avg of 4 NM Projects"/>
    <x v="12"/>
    <n v="86.14500000000001"/>
  </r>
  <r>
    <x v="2"/>
    <n v="11"/>
    <n v="4"/>
    <s v="ON"/>
    <d v="2018-11-11T00:00:00"/>
    <s v="Avg of 4 NM Projects"/>
    <x v="13"/>
    <n v="77.44"/>
  </r>
  <r>
    <x v="2"/>
    <n v="11"/>
    <n v="4"/>
    <s v="ON"/>
    <d v="2018-11-11T00:00:00"/>
    <s v="Avg of 4 NM Projects"/>
    <x v="14"/>
    <n v="52.61"/>
  </r>
  <r>
    <x v="2"/>
    <n v="11"/>
    <n v="4"/>
    <s v="ON"/>
    <d v="2018-11-11T00:00:00"/>
    <s v="Avg of 4 NM Projects"/>
    <x v="15"/>
    <n v="25.215000000000003"/>
  </r>
  <r>
    <x v="2"/>
    <n v="11"/>
    <n v="4"/>
    <s v="ON"/>
    <d v="2018-11-11T00:00:00"/>
    <s v="Avg of 4 NM Projects"/>
    <x v="16"/>
    <n v="0.51500000000000001"/>
  </r>
  <r>
    <x v="2"/>
    <n v="11"/>
    <n v="4"/>
    <s v="ON"/>
    <d v="2018-11-11T00:00:00"/>
    <s v="Avg of 4 NM Projects"/>
    <x v="17"/>
    <n v="0"/>
  </r>
  <r>
    <x v="2"/>
    <n v="11"/>
    <n v="4"/>
    <s v="ON"/>
    <d v="2018-11-11T00:00:00"/>
    <s v="Avg of 4 NM Projects"/>
    <x v="18"/>
    <n v="0"/>
  </r>
  <r>
    <x v="2"/>
    <n v="11"/>
    <n v="4"/>
    <s v="ON"/>
    <d v="2018-11-11T00:00:00"/>
    <s v="Avg of 4 NM Projects"/>
    <x v="19"/>
    <n v="-0.13"/>
  </r>
  <r>
    <x v="2"/>
    <n v="11"/>
    <n v="4"/>
    <s v="ON"/>
    <d v="2018-11-11T00:00:00"/>
    <s v="Avg of 4 NM Projects"/>
    <x v="20"/>
    <n v="0"/>
  </r>
  <r>
    <x v="2"/>
    <n v="11"/>
    <n v="4"/>
    <s v="ON"/>
    <d v="2018-11-11T00:00:00"/>
    <s v="Avg of 4 NM Projects"/>
    <x v="21"/>
    <n v="0"/>
  </r>
  <r>
    <x v="2"/>
    <n v="11"/>
    <n v="4"/>
    <s v="ON"/>
    <d v="2018-11-11T00:00:00"/>
    <s v="Avg of 4 NM Projects"/>
    <x v="22"/>
    <n v="-0.13"/>
  </r>
  <r>
    <x v="2"/>
    <n v="11"/>
    <n v="4"/>
    <s v="OFF"/>
    <d v="2018-11-11T00:00:00"/>
    <s v="Avg of 4 NM Projects"/>
    <x v="23"/>
    <n v="-0.13"/>
  </r>
  <r>
    <x v="2"/>
    <n v="12"/>
    <n v="5"/>
    <s v="OFF"/>
    <d v="2018-11-12T00:00:00"/>
    <s v="Avg of 4 NM Projects"/>
    <x v="0"/>
    <n v="-0.13"/>
  </r>
  <r>
    <x v="2"/>
    <n v="12"/>
    <n v="5"/>
    <s v="OFF"/>
    <d v="2018-11-12T00:00:00"/>
    <s v="Avg of 4 NM Projects"/>
    <x v="1"/>
    <n v="-0.13"/>
  </r>
  <r>
    <x v="2"/>
    <n v="12"/>
    <n v="5"/>
    <s v="OFF"/>
    <d v="2018-11-12T00:00:00"/>
    <s v="Avg of 4 NM Projects"/>
    <x v="2"/>
    <n v="0"/>
  </r>
  <r>
    <x v="2"/>
    <n v="12"/>
    <n v="5"/>
    <s v="OFF"/>
    <d v="2018-11-12T00:00:00"/>
    <s v="Avg of 4 NM Projects"/>
    <x v="3"/>
    <n v="0"/>
  </r>
  <r>
    <x v="2"/>
    <n v="12"/>
    <n v="5"/>
    <s v="OFF"/>
    <d v="2018-11-12T00:00:00"/>
    <s v="Avg of 4 NM Projects"/>
    <x v="4"/>
    <n v="-0.13"/>
  </r>
  <r>
    <x v="2"/>
    <n v="12"/>
    <n v="5"/>
    <s v="OFF"/>
    <d v="2018-11-12T00:00:00"/>
    <s v="Avg of 4 NM Projects"/>
    <x v="5"/>
    <n v="-0.39"/>
  </r>
  <r>
    <x v="2"/>
    <n v="12"/>
    <n v="5"/>
    <s v="OFF"/>
    <d v="2018-11-12T00:00:00"/>
    <s v="Avg of 4 NM Projects"/>
    <x v="6"/>
    <n v="-0.13"/>
  </r>
  <r>
    <x v="2"/>
    <n v="12"/>
    <n v="5"/>
    <s v="ON"/>
    <d v="2018-11-12T00:00:00"/>
    <s v="Avg of 4 NM Projects"/>
    <x v="7"/>
    <n v="3.2050000000000001"/>
  </r>
  <r>
    <x v="2"/>
    <n v="12"/>
    <n v="5"/>
    <s v="ON"/>
    <d v="2018-11-12T00:00:00"/>
    <s v="Avg of 4 NM Projects"/>
    <x v="8"/>
    <n v="9.3449999999999989"/>
  </r>
  <r>
    <x v="2"/>
    <n v="12"/>
    <n v="5"/>
    <s v="ON"/>
    <d v="2018-11-12T00:00:00"/>
    <s v="Avg of 4 NM Projects"/>
    <x v="9"/>
    <n v="19.59"/>
  </r>
  <r>
    <x v="2"/>
    <n v="12"/>
    <n v="5"/>
    <s v="ON"/>
    <d v="2018-11-12T00:00:00"/>
    <s v="Avg of 4 NM Projects"/>
    <x v="10"/>
    <n v="34.43"/>
  </r>
  <r>
    <x v="2"/>
    <n v="12"/>
    <n v="5"/>
    <s v="ON"/>
    <d v="2018-11-12T00:00:00"/>
    <s v="Avg of 4 NM Projects"/>
    <x v="11"/>
    <n v="44.544999999999995"/>
  </r>
  <r>
    <x v="2"/>
    <n v="12"/>
    <n v="5"/>
    <s v="ON"/>
    <d v="2018-11-12T00:00:00"/>
    <s v="Avg of 4 NM Projects"/>
    <x v="12"/>
    <n v="38.784999999999997"/>
  </r>
  <r>
    <x v="2"/>
    <n v="12"/>
    <n v="5"/>
    <s v="ON"/>
    <d v="2018-11-12T00:00:00"/>
    <s v="Avg of 4 NM Projects"/>
    <x v="13"/>
    <n v="24.319999999999997"/>
  </r>
  <r>
    <x v="2"/>
    <n v="12"/>
    <n v="5"/>
    <s v="ON"/>
    <d v="2018-11-12T00:00:00"/>
    <s v="Avg of 4 NM Projects"/>
    <x v="14"/>
    <n v="13.31"/>
  </r>
  <r>
    <x v="2"/>
    <n v="12"/>
    <n v="5"/>
    <s v="ON"/>
    <d v="2018-11-12T00:00:00"/>
    <s v="Avg of 4 NM Projects"/>
    <x v="15"/>
    <n v="6.1449999999999996"/>
  </r>
  <r>
    <x v="2"/>
    <n v="12"/>
    <n v="5"/>
    <s v="ON"/>
    <d v="2018-11-12T00:00:00"/>
    <s v="Avg of 4 NM Projects"/>
    <x v="16"/>
    <n v="-0.13"/>
  </r>
  <r>
    <x v="2"/>
    <n v="12"/>
    <n v="5"/>
    <s v="ON"/>
    <d v="2018-11-12T00:00:00"/>
    <s v="Avg of 4 NM Projects"/>
    <x v="17"/>
    <n v="0"/>
  </r>
  <r>
    <x v="2"/>
    <n v="12"/>
    <n v="5"/>
    <s v="ON"/>
    <d v="2018-11-12T00:00:00"/>
    <s v="Avg of 4 NM Projects"/>
    <x v="18"/>
    <n v="-0.13"/>
  </r>
  <r>
    <x v="2"/>
    <n v="12"/>
    <n v="5"/>
    <s v="ON"/>
    <d v="2018-11-12T00:00:00"/>
    <s v="Avg of 4 NM Projects"/>
    <x v="19"/>
    <n v="0"/>
  </r>
  <r>
    <x v="2"/>
    <n v="12"/>
    <n v="5"/>
    <s v="ON"/>
    <d v="2018-11-12T00:00:00"/>
    <s v="Avg of 4 NM Projects"/>
    <x v="20"/>
    <n v="-0.13"/>
  </r>
  <r>
    <x v="2"/>
    <n v="12"/>
    <n v="5"/>
    <s v="ON"/>
    <d v="2018-11-12T00:00:00"/>
    <s v="Avg of 4 NM Projects"/>
    <x v="21"/>
    <n v="0"/>
  </r>
  <r>
    <x v="2"/>
    <n v="12"/>
    <n v="5"/>
    <s v="ON"/>
    <d v="2018-11-12T00:00:00"/>
    <s v="Avg of 4 NM Projects"/>
    <x v="22"/>
    <n v="-0.26"/>
  </r>
  <r>
    <x v="2"/>
    <n v="12"/>
    <n v="5"/>
    <s v="OFF"/>
    <d v="2018-11-12T00:00:00"/>
    <s v="Avg of 4 NM Projects"/>
    <x v="23"/>
    <n v="0"/>
  </r>
  <r>
    <x v="2"/>
    <n v="13"/>
    <n v="6"/>
    <s v="OFF"/>
    <d v="2018-11-13T00:00:00"/>
    <s v="Avg of 4 NM Projects"/>
    <x v="0"/>
    <n v="-0.13"/>
  </r>
  <r>
    <x v="2"/>
    <n v="13"/>
    <n v="6"/>
    <s v="OFF"/>
    <d v="2018-11-13T00:00:00"/>
    <s v="Avg of 4 NM Projects"/>
    <x v="1"/>
    <n v="-0.13"/>
  </r>
  <r>
    <x v="2"/>
    <n v="13"/>
    <n v="6"/>
    <s v="OFF"/>
    <d v="2018-11-13T00:00:00"/>
    <s v="Avg of 4 NM Projects"/>
    <x v="2"/>
    <n v="-0.26"/>
  </r>
  <r>
    <x v="2"/>
    <n v="13"/>
    <n v="6"/>
    <s v="OFF"/>
    <d v="2018-11-13T00:00:00"/>
    <s v="Avg of 4 NM Projects"/>
    <x v="3"/>
    <n v="0"/>
  </r>
  <r>
    <x v="2"/>
    <n v="13"/>
    <n v="6"/>
    <s v="OFF"/>
    <d v="2018-11-13T00:00:00"/>
    <s v="Avg of 4 NM Projects"/>
    <x v="4"/>
    <n v="0"/>
  </r>
  <r>
    <x v="2"/>
    <n v="13"/>
    <n v="6"/>
    <s v="OFF"/>
    <d v="2018-11-13T00:00:00"/>
    <s v="Avg of 4 NM Projects"/>
    <x v="5"/>
    <n v="0"/>
  </r>
  <r>
    <x v="2"/>
    <n v="13"/>
    <n v="6"/>
    <s v="OFF"/>
    <d v="2018-11-13T00:00:00"/>
    <s v="Avg of 4 NM Projects"/>
    <x v="6"/>
    <n v="-0.26"/>
  </r>
  <r>
    <x v="2"/>
    <n v="13"/>
    <n v="6"/>
    <s v="ON"/>
    <d v="2018-11-13T00:00:00"/>
    <s v="Avg of 4 NM Projects"/>
    <x v="7"/>
    <n v="0.77"/>
  </r>
  <r>
    <x v="2"/>
    <n v="13"/>
    <n v="6"/>
    <s v="ON"/>
    <d v="2018-11-13T00:00:00"/>
    <s v="Avg of 4 NM Projects"/>
    <x v="8"/>
    <n v="6.15"/>
  </r>
  <r>
    <x v="2"/>
    <n v="13"/>
    <n v="6"/>
    <s v="ON"/>
    <d v="2018-11-13T00:00:00"/>
    <s v="Avg of 4 NM Projects"/>
    <x v="9"/>
    <n v="9.6"/>
  </r>
  <r>
    <x v="2"/>
    <n v="13"/>
    <n v="6"/>
    <s v="ON"/>
    <d v="2018-11-13T00:00:00"/>
    <s v="Avg of 4 NM Projects"/>
    <x v="10"/>
    <n v="8.06"/>
  </r>
  <r>
    <x v="2"/>
    <n v="13"/>
    <n v="6"/>
    <s v="ON"/>
    <d v="2018-11-13T00:00:00"/>
    <s v="Avg of 4 NM Projects"/>
    <x v="11"/>
    <n v="11.785"/>
  </r>
  <r>
    <x v="2"/>
    <n v="13"/>
    <n v="6"/>
    <s v="ON"/>
    <d v="2018-11-13T00:00:00"/>
    <s v="Avg of 4 NM Projects"/>
    <x v="12"/>
    <n v="12.795"/>
  </r>
  <r>
    <x v="2"/>
    <n v="13"/>
    <n v="6"/>
    <s v="ON"/>
    <d v="2018-11-13T00:00:00"/>
    <s v="Avg of 4 NM Projects"/>
    <x v="13"/>
    <n v="8.5749999999999993"/>
  </r>
  <r>
    <x v="2"/>
    <n v="13"/>
    <n v="6"/>
    <s v="ON"/>
    <d v="2018-11-13T00:00:00"/>
    <s v="Avg of 4 NM Projects"/>
    <x v="14"/>
    <n v="4.4800000000000004"/>
  </r>
  <r>
    <x v="2"/>
    <n v="13"/>
    <n v="6"/>
    <s v="ON"/>
    <d v="2018-11-13T00:00:00"/>
    <s v="Avg of 4 NM Projects"/>
    <x v="15"/>
    <n v="0.77"/>
  </r>
  <r>
    <x v="2"/>
    <n v="13"/>
    <n v="6"/>
    <s v="ON"/>
    <d v="2018-11-13T00:00:00"/>
    <s v="Avg of 4 NM Projects"/>
    <x v="16"/>
    <n v="0"/>
  </r>
  <r>
    <x v="2"/>
    <n v="13"/>
    <n v="6"/>
    <s v="ON"/>
    <d v="2018-11-13T00:00:00"/>
    <s v="Avg of 4 NM Projects"/>
    <x v="17"/>
    <n v="0"/>
  </r>
  <r>
    <x v="2"/>
    <n v="13"/>
    <n v="6"/>
    <s v="ON"/>
    <d v="2018-11-13T00:00:00"/>
    <s v="Avg of 4 NM Projects"/>
    <x v="18"/>
    <n v="0"/>
  </r>
  <r>
    <x v="2"/>
    <n v="13"/>
    <n v="6"/>
    <s v="ON"/>
    <d v="2018-11-13T00:00:00"/>
    <s v="Avg of 4 NM Projects"/>
    <x v="19"/>
    <n v="-0.26"/>
  </r>
  <r>
    <x v="2"/>
    <n v="13"/>
    <n v="6"/>
    <s v="ON"/>
    <d v="2018-11-13T00:00:00"/>
    <s v="Avg of 4 NM Projects"/>
    <x v="20"/>
    <n v="0"/>
  </r>
  <r>
    <x v="2"/>
    <n v="13"/>
    <n v="6"/>
    <s v="ON"/>
    <d v="2018-11-13T00:00:00"/>
    <s v="Avg of 4 NM Projects"/>
    <x v="21"/>
    <n v="0"/>
  </r>
  <r>
    <x v="2"/>
    <n v="13"/>
    <n v="6"/>
    <s v="ON"/>
    <d v="2018-11-13T00:00:00"/>
    <s v="Avg of 4 NM Projects"/>
    <x v="22"/>
    <n v="-0.39"/>
  </r>
  <r>
    <x v="2"/>
    <n v="13"/>
    <n v="6"/>
    <s v="OFF"/>
    <d v="2018-11-13T00:00:00"/>
    <s v="Avg of 4 NM Projects"/>
    <x v="23"/>
    <n v="-0.13"/>
  </r>
  <r>
    <x v="2"/>
    <n v="14"/>
    <n v="7"/>
    <s v="OFF"/>
    <d v="2018-11-14T00:00:00"/>
    <s v="Avg of 4 NM Projects"/>
    <x v="0"/>
    <n v="-0.13"/>
  </r>
  <r>
    <x v="2"/>
    <n v="14"/>
    <n v="7"/>
    <s v="OFF"/>
    <d v="2018-11-14T00:00:00"/>
    <s v="Avg of 4 NM Projects"/>
    <x v="1"/>
    <n v="0"/>
  </r>
  <r>
    <x v="2"/>
    <n v="14"/>
    <n v="7"/>
    <s v="OFF"/>
    <d v="2018-11-14T00:00:00"/>
    <s v="Avg of 4 NM Projects"/>
    <x v="2"/>
    <n v="-0.26"/>
  </r>
  <r>
    <x v="2"/>
    <n v="14"/>
    <n v="7"/>
    <s v="OFF"/>
    <d v="2018-11-14T00:00:00"/>
    <s v="Avg of 4 NM Projects"/>
    <x v="3"/>
    <n v="0"/>
  </r>
  <r>
    <x v="2"/>
    <n v="14"/>
    <n v="7"/>
    <s v="OFF"/>
    <d v="2018-11-14T00:00:00"/>
    <s v="Avg of 4 NM Projects"/>
    <x v="4"/>
    <n v="0"/>
  </r>
  <r>
    <x v="2"/>
    <n v="14"/>
    <n v="7"/>
    <s v="OFF"/>
    <d v="2018-11-14T00:00:00"/>
    <s v="Avg of 4 NM Projects"/>
    <x v="5"/>
    <n v="-0.13"/>
  </r>
  <r>
    <x v="2"/>
    <n v="14"/>
    <n v="7"/>
    <s v="OFF"/>
    <d v="2018-11-14T00:00:00"/>
    <s v="Avg of 4 NM Projects"/>
    <x v="6"/>
    <n v="-0.13"/>
  </r>
  <r>
    <x v="2"/>
    <n v="14"/>
    <n v="7"/>
    <s v="OFF"/>
    <d v="2018-11-14T00:00:00"/>
    <s v="Avg of 4 NM Projects"/>
    <x v="7"/>
    <n v="1.6649999999999998"/>
  </r>
  <r>
    <x v="2"/>
    <n v="14"/>
    <n v="7"/>
    <s v="OFF"/>
    <d v="2018-11-14T00:00:00"/>
    <s v="Avg of 4 NM Projects"/>
    <x v="8"/>
    <n v="4.74"/>
  </r>
  <r>
    <x v="2"/>
    <n v="14"/>
    <n v="7"/>
    <s v="OFF"/>
    <d v="2018-11-14T00:00:00"/>
    <s v="Avg of 4 NM Projects"/>
    <x v="9"/>
    <n v="10.75"/>
  </r>
  <r>
    <x v="2"/>
    <n v="14"/>
    <n v="7"/>
    <s v="OFF"/>
    <d v="2018-11-14T00:00:00"/>
    <s v="Avg of 4 NM Projects"/>
    <x v="10"/>
    <n v="15.105"/>
  </r>
  <r>
    <x v="2"/>
    <n v="14"/>
    <n v="7"/>
    <s v="OFF"/>
    <d v="2018-11-14T00:00:00"/>
    <s v="Avg of 4 NM Projects"/>
    <x v="11"/>
    <n v="20.09"/>
  </r>
  <r>
    <x v="2"/>
    <n v="14"/>
    <n v="7"/>
    <s v="OFF"/>
    <d v="2018-11-14T00:00:00"/>
    <s v="Avg of 4 NM Projects"/>
    <x v="12"/>
    <n v="18.435000000000002"/>
  </r>
  <r>
    <x v="2"/>
    <n v="14"/>
    <n v="7"/>
    <s v="OFF"/>
    <d v="2018-11-14T00:00:00"/>
    <s v="Avg of 4 NM Projects"/>
    <x v="13"/>
    <n v="18.560000000000002"/>
  </r>
  <r>
    <x v="2"/>
    <n v="14"/>
    <n v="7"/>
    <s v="OFF"/>
    <d v="2018-11-14T00:00:00"/>
    <s v="Avg of 4 NM Projects"/>
    <x v="14"/>
    <n v="15.874999999999998"/>
  </r>
  <r>
    <x v="2"/>
    <n v="14"/>
    <n v="7"/>
    <s v="OFF"/>
    <d v="2018-11-14T00:00:00"/>
    <s v="Avg of 4 NM Projects"/>
    <x v="15"/>
    <n v="6.1400000000000006"/>
  </r>
  <r>
    <x v="2"/>
    <n v="14"/>
    <n v="7"/>
    <s v="OFF"/>
    <d v="2018-11-14T00:00:00"/>
    <s v="Avg of 4 NM Projects"/>
    <x v="16"/>
    <n v="0.13"/>
  </r>
  <r>
    <x v="2"/>
    <n v="14"/>
    <n v="7"/>
    <s v="OFF"/>
    <d v="2018-11-14T00:00:00"/>
    <s v="Avg of 4 NM Projects"/>
    <x v="17"/>
    <n v="-0.39"/>
  </r>
  <r>
    <x v="2"/>
    <n v="14"/>
    <n v="7"/>
    <s v="OFF"/>
    <d v="2018-11-14T00:00:00"/>
    <s v="Avg of 4 NM Projects"/>
    <x v="18"/>
    <n v="-0.26"/>
  </r>
  <r>
    <x v="2"/>
    <n v="14"/>
    <n v="7"/>
    <s v="OFF"/>
    <d v="2018-11-14T00:00:00"/>
    <s v="Avg of 4 NM Projects"/>
    <x v="19"/>
    <n v="0"/>
  </r>
  <r>
    <x v="2"/>
    <n v="14"/>
    <n v="7"/>
    <s v="OFF"/>
    <d v="2018-11-14T00:00:00"/>
    <s v="Avg of 4 NM Projects"/>
    <x v="20"/>
    <n v="0"/>
  </r>
  <r>
    <x v="2"/>
    <n v="14"/>
    <n v="7"/>
    <s v="OFF"/>
    <d v="2018-11-14T00:00:00"/>
    <s v="Avg of 4 NM Projects"/>
    <x v="21"/>
    <n v="0"/>
  </r>
  <r>
    <x v="2"/>
    <n v="14"/>
    <n v="7"/>
    <s v="OFF"/>
    <d v="2018-11-14T00:00:00"/>
    <s v="Avg of 4 NM Projects"/>
    <x v="22"/>
    <n v="-0.13"/>
  </r>
  <r>
    <x v="2"/>
    <n v="14"/>
    <n v="7"/>
    <s v="OFF"/>
    <d v="2018-11-14T00:00:00"/>
    <s v="Avg of 4 NM Projects"/>
    <x v="23"/>
    <n v="0"/>
  </r>
  <r>
    <x v="2"/>
    <n v="15"/>
    <n v="1"/>
    <s v="OFF"/>
    <d v="2018-11-15T00:00:00"/>
    <s v="Avg of 4 NM Projects"/>
    <x v="0"/>
    <n v="-0.13"/>
  </r>
  <r>
    <x v="2"/>
    <n v="15"/>
    <n v="1"/>
    <s v="OFF"/>
    <d v="2018-11-15T00:00:00"/>
    <s v="Avg of 4 NM Projects"/>
    <x v="1"/>
    <n v="-0.26"/>
  </r>
  <r>
    <x v="2"/>
    <n v="15"/>
    <n v="1"/>
    <s v="OFF"/>
    <d v="2018-11-15T00:00:00"/>
    <s v="Avg of 4 NM Projects"/>
    <x v="2"/>
    <n v="-0.13"/>
  </r>
  <r>
    <x v="2"/>
    <n v="15"/>
    <n v="1"/>
    <s v="OFF"/>
    <d v="2018-11-15T00:00:00"/>
    <s v="Avg of 4 NM Projects"/>
    <x v="3"/>
    <n v="0"/>
  </r>
  <r>
    <x v="2"/>
    <n v="15"/>
    <n v="1"/>
    <s v="OFF"/>
    <d v="2018-11-15T00:00:00"/>
    <s v="Avg of 4 NM Projects"/>
    <x v="4"/>
    <n v="0"/>
  </r>
  <r>
    <x v="2"/>
    <n v="15"/>
    <n v="1"/>
    <s v="OFF"/>
    <d v="2018-11-15T00:00:00"/>
    <s v="Avg of 4 NM Projects"/>
    <x v="5"/>
    <n v="0"/>
  </r>
  <r>
    <x v="2"/>
    <n v="15"/>
    <n v="1"/>
    <s v="OFF"/>
    <d v="2018-11-15T00:00:00"/>
    <s v="Avg of 4 NM Projects"/>
    <x v="6"/>
    <n v="-0.26"/>
  </r>
  <r>
    <x v="2"/>
    <n v="15"/>
    <n v="1"/>
    <s v="OFF"/>
    <d v="2018-11-15T00:00:00"/>
    <s v="Avg of 4 NM Projects"/>
    <x v="7"/>
    <n v="9.73"/>
  </r>
  <r>
    <x v="2"/>
    <n v="15"/>
    <n v="1"/>
    <s v="OFF"/>
    <d v="2018-11-15T00:00:00"/>
    <s v="Avg of 4 NM Projects"/>
    <x v="8"/>
    <n v="27.78"/>
  </r>
  <r>
    <x v="2"/>
    <n v="15"/>
    <n v="1"/>
    <s v="OFF"/>
    <d v="2018-11-15T00:00:00"/>
    <s v="Avg of 4 NM Projects"/>
    <x v="9"/>
    <n v="47.105000000000004"/>
  </r>
  <r>
    <x v="2"/>
    <n v="15"/>
    <n v="1"/>
    <s v="OFF"/>
    <d v="2018-11-15T00:00:00"/>
    <s v="Avg of 4 NM Projects"/>
    <x v="10"/>
    <n v="59.905000000000001"/>
  </r>
  <r>
    <x v="2"/>
    <n v="15"/>
    <n v="1"/>
    <s v="OFF"/>
    <d v="2018-11-15T00:00:00"/>
    <s v="Avg of 4 NM Projects"/>
    <x v="11"/>
    <n v="60.42"/>
  </r>
  <r>
    <x v="2"/>
    <n v="15"/>
    <n v="1"/>
    <s v="OFF"/>
    <d v="2018-11-15T00:00:00"/>
    <s v="Avg of 4 NM Projects"/>
    <x v="12"/>
    <n v="63.36"/>
  </r>
  <r>
    <x v="2"/>
    <n v="15"/>
    <n v="1"/>
    <s v="OFF"/>
    <d v="2018-11-15T00:00:00"/>
    <s v="Avg of 4 NM Projects"/>
    <x v="13"/>
    <n v="52.605000000000004"/>
  </r>
  <r>
    <x v="2"/>
    <n v="15"/>
    <n v="1"/>
    <s v="OFF"/>
    <d v="2018-11-15T00:00:00"/>
    <s v="Avg of 4 NM Projects"/>
    <x v="14"/>
    <n v="29.95"/>
  </r>
  <r>
    <x v="2"/>
    <n v="15"/>
    <n v="1"/>
    <s v="OFF"/>
    <d v="2018-11-15T00:00:00"/>
    <s v="Avg of 4 NM Projects"/>
    <x v="15"/>
    <n v="7.6750000000000007"/>
  </r>
  <r>
    <x v="2"/>
    <n v="15"/>
    <n v="1"/>
    <s v="OFF"/>
    <d v="2018-11-15T00:00:00"/>
    <s v="Avg of 4 NM Projects"/>
    <x v="16"/>
    <n v="0"/>
  </r>
  <r>
    <x v="2"/>
    <n v="15"/>
    <n v="1"/>
    <s v="OFF"/>
    <d v="2018-11-15T00:00:00"/>
    <s v="Avg of 4 NM Projects"/>
    <x v="17"/>
    <n v="-0.26"/>
  </r>
  <r>
    <x v="2"/>
    <n v="15"/>
    <n v="1"/>
    <s v="OFF"/>
    <d v="2018-11-15T00:00:00"/>
    <s v="Avg of 4 NM Projects"/>
    <x v="18"/>
    <n v="0"/>
  </r>
  <r>
    <x v="2"/>
    <n v="15"/>
    <n v="1"/>
    <s v="OFF"/>
    <d v="2018-11-15T00:00:00"/>
    <s v="Avg of 4 NM Projects"/>
    <x v="19"/>
    <n v="0"/>
  </r>
  <r>
    <x v="2"/>
    <n v="15"/>
    <n v="1"/>
    <s v="OFF"/>
    <d v="2018-11-15T00:00:00"/>
    <s v="Avg of 4 NM Projects"/>
    <x v="20"/>
    <n v="-0.13"/>
  </r>
  <r>
    <x v="2"/>
    <n v="15"/>
    <n v="1"/>
    <s v="OFF"/>
    <d v="2018-11-15T00:00:00"/>
    <s v="Avg of 4 NM Projects"/>
    <x v="21"/>
    <n v="-0.13"/>
  </r>
  <r>
    <x v="2"/>
    <n v="15"/>
    <n v="1"/>
    <s v="OFF"/>
    <d v="2018-11-15T00:00:00"/>
    <s v="Avg of 4 NM Projects"/>
    <x v="22"/>
    <n v="-0.13"/>
  </r>
  <r>
    <x v="2"/>
    <n v="15"/>
    <n v="1"/>
    <s v="OFF"/>
    <d v="2018-11-15T00:00:00"/>
    <s v="Avg of 4 NM Projects"/>
    <x v="23"/>
    <n v="0"/>
  </r>
  <r>
    <x v="2"/>
    <n v="16"/>
    <n v="2"/>
    <s v="OFF"/>
    <d v="2018-11-16T00:00:00"/>
    <s v="Avg of 4 NM Projects"/>
    <x v="0"/>
    <n v="-0.13"/>
  </r>
  <r>
    <x v="2"/>
    <n v="16"/>
    <n v="2"/>
    <s v="OFF"/>
    <d v="2018-11-16T00:00:00"/>
    <s v="Avg of 4 NM Projects"/>
    <x v="1"/>
    <n v="0"/>
  </r>
  <r>
    <x v="2"/>
    <n v="16"/>
    <n v="2"/>
    <s v="OFF"/>
    <d v="2018-11-16T00:00:00"/>
    <s v="Avg of 4 NM Projects"/>
    <x v="2"/>
    <n v="0"/>
  </r>
  <r>
    <x v="2"/>
    <n v="16"/>
    <n v="2"/>
    <s v="OFF"/>
    <d v="2018-11-16T00:00:00"/>
    <s v="Avg of 4 NM Projects"/>
    <x v="3"/>
    <n v="-0.13"/>
  </r>
  <r>
    <x v="2"/>
    <n v="16"/>
    <n v="2"/>
    <s v="OFF"/>
    <d v="2018-11-16T00:00:00"/>
    <s v="Avg of 4 NM Projects"/>
    <x v="4"/>
    <n v="-0.13"/>
  </r>
  <r>
    <x v="2"/>
    <n v="16"/>
    <n v="2"/>
    <s v="OFF"/>
    <d v="2018-11-16T00:00:00"/>
    <s v="Avg of 4 NM Projects"/>
    <x v="5"/>
    <n v="-0.13"/>
  </r>
  <r>
    <x v="2"/>
    <n v="16"/>
    <n v="2"/>
    <s v="OFF"/>
    <d v="2018-11-16T00:00:00"/>
    <s v="Avg of 4 NM Projects"/>
    <x v="6"/>
    <n v="-0.52"/>
  </r>
  <r>
    <x v="2"/>
    <n v="16"/>
    <n v="2"/>
    <s v="ON"/>
    <d v="2018-11-16T00:00:00"/>
    <s v="Avg of 4 NM Projects"/>
    <x v="7"/>
    <n v="0.255"/>
  </r>
  <r>
    <x v="2"/>
    <n v="16"/>
    <n v="2"/>
    <s v="ON"/>
    <d v="2018-11-16T00:00:00"/>
    <s v="Avg of 4 NM Projects"/>
    <x v="8"/>
    <n v="2.4300000000000002"/>
  </r>
  <r>
    <x v="2"/>
    <n v="16"/>
    <n v="2"/>
    <s v="ON"/>
    <d v="2018-11-16T00:00:00"/>
    <s v="Avg of 4 NM Projects"/>
    <x v="9"/>
    <n v="7.2949999999999999"/>
  </r>
  <r>
    <x v="2"/>
    <n v="16"/>
    <n v="2"/>
    <s v="ON"/>
    <d v="2018-11-16T00:00:00"/>
    <s v="Avg of 4 NM Projects"/>
    <x v="10"/>
    <n v="6.1449999999999996"/>
  </r>
  <r>
    <x v="2"/>
    <n v="16"/>
    <n v="2"/>
    <s v="ON"/>
    <d v="2018-11-16T00:00:00"/>
    <s v="Avg of 4 NM Projects"/>
    <x v="11"/>
    <n v="15.355"/>
  </r>
  <r>
    <x v="2"/>
    <n v="16"/>
    <n v="2"/>
    <s v="ON"/>
    <d v="2018-11-16T00:00:00"/>
    <s v="Avg of 4 NM Projects"/>
    <x v="12"/>
    <n v="11.649999999999999"/>
  </r>
  <r>
    <x v="2"/>
    <n v="16"/>
    <n v="2"/>
    <s v="ON"/>
    <d v="2018-11-16T00:00:00"/>
    <s v="Avg of 4 NM Projects"/>
    <x v="13"/>
    <n v="9.2100000000000009"/>
  </r>
  <r>
    <x v="2"/>
    <n v="16"/>
    <n v="2"/>
    <s v="ON"/>
    <d v="2018-11-16T00:00:00"/>
    <s v="Avg of 4 NM Projects"/>
    <x v="14"/>
    <n v="20.605"/>
  </r>
  <r>
    <x v="2"/>
    <n v="16"/>
    <n v="2"/>
    <s v="ON"/>
    <d v="2018-11-16T00:00:00"/>
    <s v="Avg of 4 NM Projects"/>
    <x v="15"/>
    <n v="6.5299999999999994"/>
  </r>
  <r>
    <x v="2"/>
    <n v="16"/>
    <n v="2"/>
    <s v="ON"/>
    <d v="2018-11-16T00:00:00"/>
    <s v="Avg of 4 NM Projects"/>
    <x v="16"/>
    <n v="0"/>
  </r>
  <r>
    <x v="2"/>
    <n v="16"/>
    <n v="2"/>
    <s v="ON"/>
    <d v="2018-11-16T00:00:00"/>
    <s v="Avg of 4 NM Projects"/>
    <x v="17"/>
    <n v="0"/>
  </r>
  <r>
    <x v="2"/>
    <n v="16"/>
    <n v="2"/>
    <s v="ON"/>
    <d v="2018-11-16T00:00:00"/>
    <s v="Avg of 4 NM Projects"/>
    <x v="18"/>
    <n v="-0.26"/>
  </r>
  <r>
    <x v="2"/>
    <n v="16"/>
    <n v="2"/>
    <s v="ON"/>
    <d v="2018-11-16T00:00:00"/>
    <s v="Avg of 4 NM Projects"/>
    <x v="19"/>
    <n v="-0.13"/>
  </r>
  <r>
    <x v="2"/>
    <n v="16"/>
    <n v="2"/>
    <s v="ON"/>
    <d v="2018-11-16T00:00:00"/>
    <s v="Avg of 4 NM Projects"/>
    <x v="20"/>
    <n v="0"/>
  </r>
  <r>
    <x v="2"/>
    <n v="16"/>
    <n v="2"/>
    <s v="ON"/>
    <d v="2018-11-16T00:00:00"/>
    <s v="Avg of 4 NM Projects"/>
    <x v="21"/>
    <n v="0"/>
  </r>
  <r>
    <x v="2"/>
    <n v="16"/>
    <n v="2"/>
    <s v="ON"/>
    <d v="2018-11-16T00:00:00"/>
    <s v="Avg of 4 NM Projects"/>
    <x v="22"/>
    <n v="-0.13"/>
  </r>
  <r>
    <x v="2"/>
    <n v="16"/>
    <n v="2"/>
    <s v="OFF"/>
    <d v="2018-11-16T00:00:00"/>
    <s v="Avg of 4 NM Projects"/>
    <x v="23"/>
    <n v="-0.13"/>
  </r>
  <r>
    <x v="2"/>
    <n v="17"/>
    <n v="3"/>
    <s v="OFF"/>
    <d v="2018-11-17T00:00:00"/>
    <s v="Avg of 4 NM Projects"/>
    <x v="0"/>
    <n v="0"/>
  </r>
  <r>
    <x v="2"/>
    <n v="17"/>
    <n v="3"/>
    <s v="OFF"/>
    <d v="2018-11-17T00:00:00"/>
    <s v="Avg of 4 NM Projects"/>
    <x v="1"/>
    <n v="-0.26"/>
  </r>
  <r>
    <x v="2"/>
    <n v="17"/>
    <n v="3"/>
    <s v="OFF"/>
    <d v="2018-11-17T00:00:00"/>
    <s v="Avg of 4 NM Projects"/>
    <x v="2"/>
    <n v="-0.13"/>
  </r>
  <r>
    <x v="2"/>
    <n v="17"/>
    <n v="3"/>
    <s v="OFF"/>
    <d v="2018-11-17T00:00:00"/>
    <s v="Avg of 4 NM Projects"/>
    <x v="3"/>
    <n v="0"/>
  </r>
  <r>
    <x v="2"/>
    <n v="17"/>
    <n v="3"/>
    <s v="OFF"/>
    <d v="2018-11-17T00:00:00"/>
    <s v="Avg of 4 NM Projects"/>
    <x v="4"/>
    <n v="0"/>
  </r>
  <r>
    <x v="2"/>
    <n v="17"/>
    <n v="3"/>
    <s v="OFF"/>
    <d v="2018-11-17T00:00:00"/>
    <s v="Avg of 4 NM Projects"/>
    <x v="5"/>
    <n v="-0.13"/>
  </r>
  <r>
    <x v="2"/>
    <n v="17"/>
    <n v="3"/>
    <s v="OFF"/>
    <d v="2018-11-17T00:00:00"/>
    <s v="Avg of 4 NM Projects"/>
    <x v="6"/>
    <n v="-0.13"/>
  </r>
  <r>
    <x v="2"/>
    <n v="17"/>
    <n v="3"/>
    <s v="ON"/>
    <d v="2018-11-17T00:00:00"/>
    <s v="Avg of 4 NM Projects"/>
    <x v="7"/>
    <n v="0.26"/>
  </r>
  <r>
    <x v="2"/>
    <n v="17"/>
    <n v="3"/>
    <s v="ON"/>
    <d v="2018-11-17T00:00:00"/>
    <s v="Avg of 4 NM Projects"/>
    <x v="8"/>
    <n v="3.3250000000000002"/>
  </r>
  <r>
    <x v="2"/>
    <n v="17"/>
    <n v="3"/>
    <s v="ON"/>
    <d v="2018-11-17T00:00:00"/>
    <s v="Avg of 4 NM Projects"/>
    <x v="9"/>
    <n v="11.26"/>
  </r>
  <r>
    <x v="2"/>
    <n v="17"/>
    <n v="3"/>
    <s v="ON"/>
    <d v="2018-11-17T00:00:00"/>
    <s v="Avg of 4 NM Projects"/>
    <x v="10"/>
    <n v="13.565"/>
  </r>
  <r>
    <x v="2"/>
    <n v="17"/>
    <n v="3"/>
    <s v="ON"/>
    <d v="2018-11-17T00:00:00"/>
    <s v="Avg of 4 NM Projects"/>
    <x v="11"/>
    <n v="12.545"/>
  </r>
  <r>
    <x v="2"/>
    <n v="17"/>
    <n v="3"/>
    <s v="ON"/>
    <d v="2018-11-17T00:00:00"/>
    <s v="Avg of 4 NM Projects"/>
    <x v="12"/>
    <n v="14.085000000000001"/>
  </r>
  <r>
    <x v="2"/>
    <n v="17"/>
    <n v="3"/>
    <s v="ON"/>
    <d v="2018-11-17T00:00:00"/>
    <s v="Avg of 4 NM Projects"/>
    <x v="13"/>
    <n v="19.325000000000003"/>
  </r>
  <r>
    <x v="2"/>
    <n v="17"/>
    <n v="3"/>
    <s v="ON"/>
    <d v="2018-11-17T00:00:00"/>
    <s v="Avg of 4 NM Projects"/>
    <x v="14"/>
    <n v="15.23"/>
  </r>
  <r>
    <x v="2"/>
    <n v="17"/>
    <n v="3"/>
    <s v="ON"/>
    <d v="2018-11-17T00:00:00"/>
    <s v="Avg of 4 NM Projects"/>
    <x v="15"/>
    <n v="5.2449999999999992"/>
  </r>
  <r>
    <x v="2"/>
    <n v="17"/>
    <n v="3"/>
    <s v="ON"/>
    <d v="2018-11-17T00:00:00"/>
    <s v="Avg of 4 NM Projects"/>
    <x v="16"/>
    <n v="-0.26"/>
  </r>
  <r>
    <x v="2"/>
    <n v="17"/>
    <n v="3"/>
    <s v="ON"/>
    <d v="2018-11-17T00:00:00"/>
    <s v="Avg of 4 NM Projects"/>
    <x v="17"/>
    <n v="0"/>
  </r>
  <r>
    <x v="2"/>
    <n v="17"/>
    <n v="3"/>
    <s v="ON"/>
    <d v="2018-11-17T00:00:00"/>
    <s v="Avg of 4 NM Projects"/>
    <x v="18"/>
    <n v="-0.13"/>
  </r>
  <r>
    <x v="2"/>
    <n v="17"/>
    <n v="3"/>
    <s v="ON"/>
    <d v="2018-11-17T00:00:00"/>
    <s v="Avg of 4 NM Projects"/>
    <x v="19"/>
    <n v="0"/>
  </r>
  <r>
    <x v="2"/>
    <n v="17"/>
    <n v="3"/>
    <s v="ON"/>
    <d v="2018-11-17T00:00:00"/>
    <s v="Avg of 4 NM Projects"/>
    <x v="20"/>
    <n v="0"/>
  </r>
  <r>
    <x v="2"/>
    <n v="17"/>
    <n v="3"/>
    <s v="ON"/>
    <d v="2018-11-17T00:00:00"/>
    <s v="Avg of 4 NM Projects"/>
    <x v="21"/>
    <n v="-0.26"/>
  </r>
  <r>
    <x v="2"/>
    <n v="17"/>
    <n v="3"/>
    <s v="ON"/>
    <d v="2018-11-17T00:00:00"/>
    <s v="Avg of 4 NM Projects"/>
    <x v="22"/>
    <n v="-0.26"/>
  </r>
  <r>
    <x v="2"/>
    <n v="17"/>
    <n v="3"/>
    <s v="OFF"/>
    <d v="2018-11-17T00:00:00"/>
    <s v="Avg of 4 NM Projects"/>
    <x v="23"/>
    <n v="0"/>
  </r>
  <r>
    <x v="2"/>
    <n v="18"/>
    <n v="4"/>
    <s v="OFF"/>
    <d v="2018-11-18T00:00:00"/>
    <s v="Avg of 4 NM Projects"/>
    <x v="0"/>
    <n v="0"/>
  </r>
  <r>
    <x v="2"/>
    <n v="18"/>
    <n v="4"/>
    <s v="OFF"/>
    <d v="2018-11-18T00:00:00"/>
    <s v="Avg of 4 NM Projects"/>
    <x v="1"/>
    <n v="-0.13"/>
  </r>
  <r>
    <x v="2"/>
    <n v="18"/>
    <n v="4"/>
    <s v="OFF"/>
    <d v="2018-11-18T00:00:00"/>
    <s v="Avg of 4 NM Projects"/>
    <x v="2"/>
    <n v="-0.13"/>
  </r>
  <r>
    <x v="2"/>
    <n v="18"/>
    <n v="4"/>
    <s v="OFF"/>
    <d v="2018-11-18T00:00:00"/>
    <s v="Avg of 4 NM Projects"/>
    <x v="3"/>
    <n v="0"/>
  </r>
  <r>
    <x v="2"/>
    <n v="18"/>
    <n v="4"/>
    <s v="OFF"/>
    <d v="2018-11-18T00:00:00"/>
    <s v="Avg of 4 NM Projects"/>
    <x v="4"/>
    <n v="0"/>
  </r>
  <r>
    <x v="2"/>
    <n v="18"/>
    <n v="4"/>
    <s v="OFF"/>
    <d v="2018-11-18T00:00:00"/>
    <s v="Avg of 4 NM Projects"/>
    <x v="5"/>
    <n v="-0.13"/>
  </r>
  <r>
    <x v="2"/>
    <n v="18"/>
    <n v="4"/>
    <s v="OFF"/>
    <d v="2018-11-18T00:00:00"/>
    <s v="Avg of 4 NM Projects"/>
    <x v="6"/>
    <n v="-0.26"/>
  </r>
  <r>
    <x v="2"/>
    <n v="18"/>
    <n v="4"/>
    <s v="ON"/>
    <d v="2018-11-18T00:00:00"/>
    <s v="Avg of 4 NM Projects"/>
    <x v="7"/>
    <n v="4.7399999999999993"/>
  </r>
  <r>
    <x v="2"/>
    <n v="18"/>
    <n v="4"/>
    <s v="ON"/>
    <d v="2018-11-18T00:00:00"/>
    <s v="Avg of 4 NM Projects"/>
    <x v="8"/>
    <n v="22.395"/>
  </r>
  <r>
    <x v="2"/>
    <n v="18"/>
    <n v="4"/>
    <s v="ON"/>
    <d v="2018-11-18T00:00:00"/>
    <s v="Avg of 4 NM Projects"/>
    <x v="9"/>
    <n v="32.634999999999998"/>
  </r>
  <r>
    <x v="2"/>
    <n v="18"/>
    <n v="4"/>
    <s v="ON"/>
    <d v="2018-11-18T00:00:00"/>
    <s v="Avg of 4 NM Projects"/>
    <x v="10"/>
    <n v="31.615000000000002"/>
  </r>
  <r>
    <x v="2"/>
    <n v="18"/>
    <n v="4"/>
    <s v="ON"/>
    <d v="2018-11-18T00:00:00"/>
    <s v="Avg of 4 NM Projects"/>
    <x v="11"/>
    <n v="26.36"/>
  </r>
  <r>
    <x v="2"/>
    <n v="18"/>
    <n v="4"/>
    <s v="ON"/>
    <d v="2018-11-18T00:00:00"/>
    <s v="Avg of 4 NM Projects"/>
    <x v="12"/>
    <n v="23.290000000000003"/>
  </r>
  <r>
    <x v="2"/>
    <n v="18"/>
    <n v="4"/>
    <s v="ON"/>
    <d v="2018-11-18T00:00:00"/>
    <s v="Avg of 4 NM Projects"/>
    <x v="13"/>
    <n v="18.939999999999998"/>
  </r>
  <r>
    <x v="2"/>
    <n v="18"/>
    <n v="4"/>
    <s v="ON"/>
    <d v="2018-11-18T00:00:00"/>
    <s v="Avg of 4 NM Projects"/>
    <x v="14"/>
    <n v="7.2949999999999999"/>
  </r>
  <r>
    <x v="2"/>
    <n v="18"/>
    <n v="4"/>
    <s v="ON"/>
    <d v="2018-11-18T00:00:00"/>
    <s v="Avg of 4 NM Projects"/>
    <x v="15"/>
    <n v="1.5350000000000001"/>
  </r>
  <r>
    <x v="2"/>
    <n v="18"/>
    <n v="4"/>
    <s v="ON"/>
    <d v="2018-11-18T00:00:00"/>
    <s v="Avg of 4 NM Projects"/>
    <x v="16"/>
    <n v="0"/>
  </r>
  <r>
    <x v="2"/>
    <n v="18"/>
    <n v="4"/>
    <s v="ON"/>
    <d v="2018-11-18T00:00:00"/>
    <s v="Avg of 4 NM Projects"/>
    <x v="17"/>
    <n v="0"/>
  </r>
  <r>
    <x v="2"/>
    <n v="18"/>
    <n v="4"/>
    <s v="ON"/>
    <d v="2018-11-18T00:00:00"/>
    <s v="Avg of 4 NM Projects"/>
    <x v="18"/>
    <n v="-0.13"/>
  </r>
  <r>
    <x v="2"/>
    <n v="18"/>
    <n v="4"/>
    <s v="ON"/>
    <d v="2018-11-18T00:00:00"/>
    <s v="Avg of 4 NM Projects"/>
    <x v="19"/>
    <n v="0"/>
  </r>
  <r>
    <x v="2"/>
    <n v="18"/>
    <n v="4"/>
    <s v="ON"/>
    <d v="2018-11-18T00:00:00"/>
    <s v="Avg of 4 NM Projects"/>
    <x v="20"/>
    <n v="-0.13"/>
  </r>
  <r>
    <x v="2"/>
    <n v="18"/>
    <n v="4"/>
    <s v="ON"/>
    <d v="2018-11-18T00:00:00"/>
    <s v="Avg of 4 NM Projects"/>
    <x v="21"/>
    <n v="0"/>
  </r>
  <r>
    <x v="2"/>
    <n v="18"/>
    <n v="4"/>
    <s v="ON"/>
    <d v="2018-11-18T00:00:00"/>
    <s v="Avg of 4 NM Projects"/>
    <x v="22"/>
    <n v="-0.13"/>
  </r>
  <r>
    <x v="2"/>
    <n v="18"/>
    <n v="4"/>
    <s v="OFF"/>
    <d v="2018-11-18T00:00:00"/>
    <s v="Avg of 4 NM Projects"/>
    <x v="23"/>
    <n v="-0.13"/>
  </r>
  <r>
    <x v="2"/>
    <n v="19"/>
    <n v="5"/>
    <s v="OFF"/>
    <d v="2018-11-19T00:00:00"/>
    <s v="Avg of 4 NM Projects"/>
    <x v="0"/>
    <n v="-0.13"/>
  </r>
  <r>
    <x v="2"/>
    <n v="19"/>
    <n v="5"/>
    <s v="OFF"/>
    <d v="2018-11-19T00:00:00"/>
    <s v="Avg of 4 NM Projects"/>
    <x v="1"/>
    <n v="-0.13"/>
  </r>
  <r>
    <x v="2"/>
    <n v="19"/>
    <n v="5"/>
    <s v="OFF"/>
    <d v="2018-11-19T00:00:00"/>
    <s v="Avg of 4 NM Projects"/>
    <x v="2"/>
    <n v="0"/>
  </r>
  <r>
    <x v="2"/>
    <n v="19"/>
    <n v="5"/>
    <s v="OFF"/>
    <d v="2018-11-19T00:00:00"/>
    <s v="Avg of 4 NM Projects"/>
    <x v="3"/>
    <n v="-0.13"/>
  </r>
  <r>
    <x v="2"/>
    <n v="19"/>
    <n v="5"/>
    <s v="OFF"/>
    <d v="2018-11-19T00:00:00"/>
    <s v="Avg of 4 NM Projects"/>
    <x v="4"/>
    <n v="-0.13"/>
  </r>
  <r>
    <x v="2"/>
    <n v="19"/>
    <n v="5"/>
    <s v="OFF"/>
    <d v="2018-11-19T00:00:00"/>
    <s v="Avg of 4 NM Projects"/>
    <x v="5"/>
    <n v="0"/>
  </r>
  <r>
    <x v="2"/>
    <n v="19"/>
    <n v="5"/>
    <s v="OFF"/>
    <d v="2018-11-19T00:00:00"/>
    <s v="Avg of 4 NM Projects"/>
    <x v="6"/>
    <n v="0"/>
  </r>
  <r>
    <x v="2"/>
    <n v="19"/>
    <n v="5"/>
    <s v="ON"/>
    <d v="2018-11-19T00:00:00"/>
    <s v="Avg of 4 NM Projects"/>
    <x v="7"/>
    <n v="0.38500000000000001"/>
  </r>
  <r>
    <x v="2"/>
    <n v="19"/>
    <n v="5"/>
    <s v="ON"/>
    <d v="2018-11-19T00:00:00"/>
    <s v="Avg of 4 NM Projects"/>
    <x v="8"/>
    <n v="3.97"/>
  </r>
  <r>
    <x v="2"/>
    <n v="19"/>
    <n v="5"/>
    <s v="ON"/>
    <d v="2018-11-19T00:00:00"/>
    <s v="Avg of 4 NM Projects"/>
    <x v="9"/>
    <n v="6.1499999999999995"/>
  </r>
  <r>
    <x v="2"/>
    <n v="19"/>
    <n v="5"/>
    <s v="ON"/>
    <d v="2018-11-19T00:00:00"/>
    <s v="Avg of 4 NM Projects"/>
    <x v="10"/>
    <n v="5.24"/>
  </r>
  <r>
    <x v="2"/>
    <n v="19"/>
    <n v="5"/>
    <s v="ON"/>
    <d v="2018-11-19T00:00:00"/>
    <s v="Avg of 4 NM Projects"/>
    <x v="11"/>
    <n v="6.91"/>
  </r>
  <r>
    <x v="2"/>
    <n v="19"/>
    <n v="5"/>
    <s v="ON"/>
    <d v="2018-11-19T00:00:00"/>
    <s v="Avg of 4 NM Projects"/>
    <x v="12"/>
    <n v="10.494999999999999"/>
  </r>
  <r>
    <x v="2"/>
    <n v="19"/>
    <n v="5"/>
    <s v="ON"/>
    <d v="2018-11-19T00:00:00"/>
    <s v="Avg of 4 NM Projects"/>
    <x v="13"/>
    <n v="13.055"/>
  </r>
  <r>
    <x v="2"/>
    <n v="19"/>
    <n v="5"/>
    <s v="ON"/>
    <d v="2018-11-19T00:00:00"/>
    <s v="Avg of 4 NM Projects"/>
    <x v="14"/>
    <n v="9.2149999999999999"/>
  </r>
  <r>
    <x v="2"/>
    <n v="19"/>
    <n v="5"/>
    <s v="ON"/>
    <d v="2018-11-19T00:00:00"/>
    <s v="Avg of 4 NM Projects"/>
    <x v="15"/>
    <n v="0.64500000000000002"/>
  </r>
  <r>
    <x v="2"/>
    <n v="19"/>
    <n v="5"/>
    <s v="ON"/>
    <d v="2018-11-19T00:00:00"/>
    <s v="Avg of 4 NM Projects"/>
    <x v="16"/>
    <n v="0"/>
  </r>
  <r>
    <x v="2"/>
    <n v="19"/>
    <n v="5"/>
    <s v="ON"/>
    <d v="2018-11-19T00:00:00"/>
    <s v="Avg of 4 NM Projects"/>
    <x v="17"/>
    <n v="-0.39"/>
  </r>
  <r>
    <x v="2"/>
    <n v="19"/>
    <n v="5"/>
    <s v="ON"/>
    <d v="2018-11-19T00:00:00"/>
    <s v="Avg of 4 NM Projects"/>
    <x v="18"/>
    <n v="0"/>
  </r>
  <r>
    <x v="2"/>
    <n v="19"/>
    <n v="5"/>
    <s v="ON"/>
    <d v="2018-11-19T00:00:00"/>
    <s v="Avg of 4 NM Projects"/>
    <x v="19"/>
    <n v="0"/>
  </r>
  <r>
    <x v="2"/>
    <n v="19"/>
    <n v="5"/>
    <s v="ON"/>
    <d v="2018-11-19T00:00:00"/>
    <s v="Avg of 4 NM Projects"/>
    <x v="20"/>
    <n v="0"/>
  </r>
  <r>
    <x v="2"/>
    <n v="19"/>
    <n v="5"/>
    <s v="ON"/>
    <d v="2018-11-19T00:00:00"/>
    <s v="Avg of 4 NM Projects"/>
    <x v="21"/>
    <n v="-0.13"/>
  </r>
  <r>
    <x v="2"/>
    <n v="19"/>
    <n v="5"/>
    <s v="ON"/>
    <d v="2018-11-19T00:00:00"/>
    <s v="Avg of 4 NM Projects"/>
    <x v="22"/>
    <n v="-0.13"/>
  </r>
  <r>
    <x v="2"/>
    <n v="19"/>
    <n v="5"/>
    <s v="OFF"/>
    <d v="2018-11-19T00:00:00"/>
    <s v="Avg of 4 NM Projects"/>
    <x v="23"/>
    <n v="0"/>
  </r>
  <r>
    <x v="2"/>
    <n v="20"/>
    <n v="6"/>
    <s v="OFF"/>
    <d v="2018-11-20T00:00:00"/>
    <s v="Avg of 4 NM Projects"/>
    <x v="0"/>
    <n v="-0.26"/>
  </r>
  <r>
    <x v="2"/>
    <n v="20"/>
    <n v="6"/>
    <s v="OFF"/>
    <d v="2018-11-20T00:00:00"/>
    <s v="Avg of 4 NM Projects"/>
    <x v="1"/>
    <n v="-0.13"/>
  </r>
  <r>
    <x v="2"/>
    <n v="20"/>
    <n v="6"/>
    <s v="OFF"/>
    <d v="2018-11-20T00:00:00"/>
    <s v="Avg of 4 NM Projects"/>
    <x v="2"/>
    <n v="-0.13"/>
  </r>
  <r>
    <x v="2"/>
    <n v="20"/>
    <n v="6"/>
    <s v="OFF"/>
    <d v="2018-11-20T00:00:00"/>
    <s v="Avg of 4 NM Projects"/>
    <x v="3"/>
    <n v="-0.13"/>
  </r>
  <r>
    <x v="2"/>
    <n v="20"/>
    <n v="6"/>
    <s v="OFF"/>
    <d v="2018-11-20T00:00:00"/>
    <s v="Avg of 4 NM Projects"/>
    <x v="4"/>
    <n v="-0.13"/>
  </r>
  <r>
    <x v="2"/>
    <n v="20"/>
    <n v="6"/>
    <s v="OFF"/>
    <d v="2018-11-20T00:00:00"/>
    <s v="Avg of 4 NM Projects"/>
    <x v="5"/>
    <n v="0"/>
  </r>
  <r>
    <x v="2"/>
    <n v="20"/>
    <n v="6"/>
    <s v="OFF"/>
    <d v="2018-11-20T00:00:00"/>
    <s v="Avg of 4 NM Projects"/>
    <x v="6"/>
    <n v="0"/>
  </r>
  <r>
    <x v="2"/>
    <n v="20"/>
    <n v="6"/>
    <s v="ON"/>
    <d v="2018-11-20T00:00:00"/>
    <s v="Avg of 4 NM Projects"/>
    <x v="7"/>
    <n v="0.26"/>
  </r>
  <r>
    <x v="2"/>
    <n v="20"/>
    <n v="6"/>
    <s v="ON"/>
    <d v="2018-11-20T00:00:00"/>
    <s v="Avg of 4 NM Projects"/>
    <x v="8"/>
    <n v="6.15"/>
  </r>
  <r>
    <x v="2"/>
    <n v="20"/>
    <n v="6"/>
    <s v="ON"/>
    <d v="2018-11-20T00:00:00"/>
    <s v="Avg of 4 NM Projects"/>
    <x v="9"/>
    <n v="18.045000000000002"/>
  </r>
  <r>
    <x v="2"/>
    <n v="20"/>
    <n v="6"/>
    <s v="ON"/>
    <d v="2018-11-20T00:00:00"/>
    <s v="Avg of 4 NM Projects"/>
    <x v="10"/>
    <n v="23.294999999999998"/>
  </r>
  <r>
    <x v="2"/>
    <n v="20"/>
    <n v="6"/>
    <s v="ON"/>
    <d v="2018-11-20T00:00:00"/>
    <s v="Avg of 4 NM Projects"/>
    <x v="11"/>
    <n v="25.594999999999999"/>
  </r>
  <r>
    <x v="2"/>
    <n v="20"/>
    <n v="6"/>
    <s v="ON"/>
    <d v="2018-11-20T00:00:00"/>
    <s v="Avg of 4 NM Projects"/>
    <x v="12"/>
    <n v="17.925000000000001"/>
  </r>
  <r>
    <x v="2"/>
    <n v="20"/>
    <n v="6"/>
    <s v="ON"/>
    <d v="2018-11-20T00:00:00"/>
    <s v="Avg of 4 NM Projects"/>
    <x v="13"/>
    <n v="11.39"/>
  </r>
  <r>
    <x v="2"/>
    <n v="20"/>
    <n v="6"/>
    <s v="ON"/>
    <d v="2018-11-20T00:00:00"/>
    <s v="Avg of 4 NM Projects"/>
    <x v="14"/>
    <n v="7.42"/>
  </r>
  <r>
    <x v="2"/>
    <n v="20"/>
    <n v="6"/>
    <s v="ON"/>
    <d v="2018-11-20T00:00:00"/>
    <s v="Avg of 4 NM Projects"/>
    <x v="15"/>
    <n v="2.4350000000000005"/>
  </r>
  <r>
    <x v="2"/>
    <n v="20"/>
    <n v="6"/>
    <s v="ON"/>
    <d v="2018-11-20T00:00:00"/>
    <s v="Avg of 4 NM Projects"/>
    <x v="16"/>
    <n v="-0.13"/>
  </r>
  <r>
    <x v="2"/>
    <n v="20"/>
    <n v="6"/>
    <s v="ON"/>
    <d v="2018-11-20T00:00:00"/>
    <s v="Avg of 4 NM Projects"/>
    <x v="17"/>
    <n v="0"/>
  </r>
  <r>
    <x v="2"/>
    <n v="20"/>
    <n v="6"/>
    <s v="ON"/>
    <d v="2018-11-20T00:00:00"/>
    <s v="Avg of 4 NM Projects"/>
    <x v="18"/>
    <n v="-0.13"/>
  </r>
  <r>
    <x v="2"/>
    <n v="20"/>
    <n v="6"/>
    <s v="ON"/>
    <d v="2018-11-20T00:00:00"/>
    <s v="Avg of 4 NM Projects"/>
    <x v="19"/>
    <n v="0"/>
  </r>
  <r>
    <x v="2"/>
    <n v="20"/>
    <n v="6"/>
    <s v="ON"/>
    <d v="2018-11-20T00:00:00"/>
    <s v="Avg of 4 NM Projects"/>
    <x v="20"/>
    <n v="-0.13"/>
  </r>
  <r>
    <x v="2"/>
    <n v="20"/>
    <n v="6"/>
    <s v="ON"/>
    <d v="2018-11-20T00:00:00"/>
    <s v="Avg of 4 NM Projects"/>
    <x v="21"/>
    <n v="0"/>
  </r>
  <r>
    <x v="2"/>
    <n v="20"/>
    <n v="6"/>
    <s v="ON"/>
    <d v="2018-11-20T00:00:00"/>
    <s v="Avg of 4 NM Projects"/>
    <x v="22"/>
    <n v="-0.13"/>
  </r>
  <r>
    <x v="2"/>
    <n v="20"/>
    <n v="6"/>
    <s v="OFF"/>
    <d v="2018-11-20T00:00:00"/>
    <s v="Avg of 4 NM Projects"/>
    <x v="23"/>
    <n v="-0.13"/>
  </r>
  <r>
    <x v="2"/>
    <n v="21"/>
    <n v="7"/>
    <s v="OFF"/>
    <d v="2018-11-21T00:00:00"/>
    <s v="Avg of 4 NM Projects"/>
    <x v="0"/>
    <n v="0"/>
  </r>
  <r>
    <x v="2"/>
    <n v="21"/>
    <n v="7"/>
    <s v="OFF"/>
    <d v="2018-11-21T00:00:00"/>
    <s v="Avg of 4 NM Projects"/>
    <x v="1"/>
    <n v="-0.13"/>
  </r>
  <r>
    <x v="2"/>
    <n v="21"/>
    <n v="7"/>
    <s v="OFF"/>
    <d v="2018-11-21T00:00:00"/>
    <s v="Avg of 4 NM Projects"/>
    <x v="2"/>
    <n v="0"/>
  </r>
  <r>
    <x v="2"/>
    <n v="21"/>
    <n v="7"/>
    <s v="OFF"/>
    <d v="2018-11-21T00:00:00"/>
    <s v="Avg of 4 NM Projects"/>
    <x v="3"/>
    <n v="0"/>
  </r>
  <r>
    <x v="2"/>
    <n v="21"/>
    <n v="7"/>
    <s v="OFF"/>
    <d v="2018-11-21T00:00:00"/>
    <s v="Avg of 4 NM Projects"/>
    <x v="4"/>
    <n v="-0.13"/>
  </r>
  <r>
    <x v="2"/>
    <n v="21"/>
    <n v="7"/>
    <s v="OFF"/>
    <d v="2018-11-21T00:00:00"/>
    <s v="Avg of 4 NM Projects"/>
    <x v="5"/>
    <n v="0"/>
  </r>
  <r>
    <x v="2"/>
    <n v="21"/>
    <n v="7"/>
    <s v="OFF"/>
    <d v="2018-11-21T00:00:00"/>
    <s v="Avg of 4 NM Projects"/>
    <x v="6"/>
    <n v="-0.13"/>
  </r>
  <r>
    <x v="2"/>
    <n v="21"/>
    <n v="7"/>
    <s v="OFF"/>
    <d v="2018-11-21T00:00:00"/>
    <s v="Avg of 4 NM Projects"/>
    <x v="7"/>
    <n v="4.6000000000000005"/>
  </r>
  <r>
    <x v="2"/>
    <n v="21"/>
    <n v="7"/>
    <s v="OFF"/>
    <d v="2018-11-21T00:00:00"/>
    <s v="Avg of 4 NM Projects"/>
    <x v="8"/>
    <n v="19.975000000000001"/>
  </r>
  <r>
    <x v="2"/>
    <n v="21"/>
    <n v="7"/>
    <s v="OFF"/>
    <d v="2018-11-21T00:00:00"/>
    <s v="Avg of 4 NM Projects"/>
    <x v="9"/>
    <n v="35.840000000000003"/>
  </r>
  <r>
    <x v="2"/>
    <n v="21"/>
    <n v="7"/>
    <s v="OFF"/>
    <d v="2018-11-21T00:00:00"/>
    <s v="Avg of 4 NM Projects"/>
    <x v="10"/>
    <n v="48.12"/>
  </r>
  <r>
    <x v="2"/>
    <n v="21"/>
    <n v="7"/>
    <s v="OFF"/>
    <d v="2018-11-21T00:00:00"/>
    <s v="Avg of 4 NM Projects"/>
    <x v="11"/>
    <n v="48.39"/>
  </r>
  <r>
    <x v="2"/>
    <n v="21"/>
    <n v="7"/>
    <s v="OFF"/>
    <d v="2018-11-21T00:00:00"/>
    <s v="Avg of 4 NM Projects"/>
    <x v="12"/>
    <n v="46.080000000000005"/>
  </r>
  <r>
    <x v="2"/>
    <n v="21"/>
    <n v="7"/>
    <s v="OFF"/>
    <d v="2018-11-21T00:00:00"/>
    <s v="Avg of 4 NM Projects"/>
    <x v="13"/>
    <n v="40.835000000000001"/>
  </r>
  <r>
    <x v="2"/>
    <n v="21"/>
    <n v="7"/>
    <s v="OFF"/>
    <d v="2018-11-21T00:00:00"/>
    <s v="Avg of 4 NM Projects"/>
    <x v="14"/>
    <n v="19.329999999999998"/>
  </r>
  <r>
    <x v="2"/>
    <n v="21"/>
    <n v="7"/>
    <s v="OFF"/>
    <d v="2018-11-21T00:00:00"/>
    <s v="Avg of 4 NM Projects"/>
    <x v="15"/>
    <n v="7.4249999999999998"/>
  </r>
  <r>
    <x v="2"/>
    <n v="21"/>
    <n v="7"/>
    <s v="OFF"/>
    <d v="2018-11-21T00:00:00"/>
    <s v="Avg of 4 NM Projects"/>
    <x v="16"/>
    <n v="-0.13"/>
  </r>
  <r>
    <x v="2"/>
    <n v="21"/>
    <n v="7"/>
    <s v="OFF"/>
    <d v="2018-11-21T00:00:00"/>
    <s v="Avg of 4 NM Projects"/>
    <x v="17"/>
    <n v="-0.26"/>
  </r>
  <r>
    <x v="2"/>
    <n v="21"/>
    <n v="7"/>
    <s v="OFF"/>
    <d v="2018-11-21T00:00:00"/>
    <s v="Avg of 4 NM Projects"/>
    <x v="18"/>
    <n v="0"/>
  </r>
  <r>
    <x v="2"/>
    <n v="21"/>
    <n v="7"/>
    <s v="OFF"/>
    <d v="2018-11-21T00:00:00"/>
    <s v="Avg of 4 NM Projects"/>
    <x v="19"/>
    <n v="0"/>
  </r>
  <r>
    <x v="2"/>
    <n v="21"/>
    <n v="7"/>
    <s v="OFF"/>
    <d v="2018-11-21T00:00:00"/>
    <s v="Avg of 4 NM Projects"/>
    <x v="20"/>
    <n v="-0.26"/>
  </r>
  <r>
    <x v="2"/>
    <n v="21"/>
    <n v="7"/>
    <s v="OFF"/>
    <d v="2018-11-21T00:00:00"/>
    <s v="Avg of 4 NM Projects"/>
    <x v="21"/>
    <n v="0"/>
  </r>
  <r>
    <x v="2"/>
    <n v="21"/>
    <n v="7"/>
    <s v="OFF"/>
    <d v="2018-11-21T00:00:00"/>
    <s v="Avg of 4 NM Projects"/>
    <x v="22"/>
    <n v="-0.26"/>
  </r>
  <r>
    <x v="2"/>
    <n v="21"/>
    <n v="7"/>
    <s v="OFF"/>
    <d v="2018-11-21T00:00:00"/>
    <s v="Avg of 4 NM Projects"/>
    <x v="23"/>
    <n v="0"/>
  </r>
  <r>
    <x v="2"/>
    <n v="22"/>
    <n v="1"/>
    <s v="OFF"/>
    <d v="2018-11-22T00:00:00"/>
    <s v="Avg of 4 NM Projects"/>
    <x v="0"/>
    <n v="-0.13"/>
  </r>
  <r>
    <x v="2"/>
    <n v="22"/>
    <n v="1"/>
    <s v="OFF"/>
    <d v="2018-11-22T00:00:00"/>
    <s v="Avg of 4 NM Projects"/>
    <x v="1"/>
    <n v="-0.13"/>
  </r>
  <r>
    <x v="2"/>
    <n v="22"/>
    <n v="1"/>
    <s v="OFF"/>
    <d v="2018-11-22T00:00:00"/>
    <s v="Avg of 4 NM Projects"/>
    <x v="2"/>
    <n v="0"/>
  </r>
  <r>
    <x v="2"/>
    <n v="22"/>
    <n v="1"/>
    <s v="OFF"/>
    <d v="2018-11-22T00:00:00"/>
    <s v="Avg of 4 NM Projects"/>
    <x v="3"/>
    <n v="-0.13"/>
  </r>
  <r>
    <x v="2"/>
    <n v="22"/>
    <n v="1"/>
    <s v="OFF"/>
    <d v="2018-11-22T00:00:00"/>
    <s v="Avg of 4 NM Projects"/>
    <x v="4"/>
    <n v="-0.26"/>
  </r>
  <r>
    <x v="2"/>
    <n v="22"/>
    <n v="1"/>
    <s v="OFF"/>
    <d v="2018-11-22T00:00:00"/>
    <s v="Avg of 4 NM Projects"/>
    <x v="5"/>
    <n v="-0.13"/>
  </r>
  <r>
    <x v="2"/>
    <n v="22"/>
    <n v="1"/>
    <s v="OFF"/>
    <d v="2018-11-22T00:00:00"/>
    <s v="Avg of 4 NM Projects"/>
    <x v="6"/>
    <n v="-0.13"/>
  </r>
  <r>
    <x v="2"/>
    <n v="22"/>
    <n v="1"/>
    <s v="OFF"/>
    <d v="2018-11-22T00:00:00"/>
    <s v="Avg of 4 NM Projects"/>
    <x v="7"/>
    <n v="0.255"/>
  </r>
  <r>
    <x v="2"/>
    <n v="22"/>
    <n v="1"/>
    <s v="OFF"/>
    <d v="2018-11-22T00:00:00"/>
    <s v="Avg of 4 NM Projects"/>
    <x v="8"/>
    <n v="2.8149999999999999"/>
  </r>
  <r>
    <x v="2"/>
    <n v="22"/>
    <n v="1"/>
    <s v="OFF"/>
    <d v="2018-11-22T00:00:00"/>
    <s v="Avg of 4 NM Projects"/>
    <x v="9"/>
    <n v="4.4749999999999996"/>
  </r>
  <r>
    <x v="2"/>
    <n v="22"/>
    <n v="1"/>
    <s v="OFF"/>
    <d v="2018-11-22T00:00:00"/>
    <s v="Avg of 4 NM Projects"/>
    <x v="10"/>
    <n v="8.4450000000000003"/>
  </r>
  <r>
    <x v="2"/>
    <n v="22"/>
    <n v="1"/>
    <s v="OFF"/>
    <d v="2018-11-22T00:00:00"/>
    <s v="Avg of 4 NM Projects"/>
    <x v="11"/>
    <n v="11.135000000000002"/>
  </r>
  <r>
    <x v="2"/>
    <n v="22"/>
    <n v="1"/>
    <s v="OFF"/>
    <d v="2018-11-22T00:00:00"/>
    <s v="Avg of 4 NM Projects"/>
    <x v="12"/>
    <n v="11.900000000000002"/>
  </r>
  <r>
    <x v="2"/>
    <n v="22"/>
    <n v="1"/>
    <s v="OFF"/>
    <d v="2018-11-22T00:00:00"/>
    <s v="Avg of 4 NM Projects"/>
    <x v="13"/>
    <n v="11.009999999999998"/>
  </r>
  <r>
    <x v="2"/>
    <n v="22"/>
    <n v="1"/>
    <s v="OFF"/>
    <d v="2018-11-22T00:00:00"/>
    <s v="Avg of 4 NM Projects"/>
    <x v="14"/>
    <n v="11.135"/>
  </r>
  <r>
    <x v="2"/>
    <n v="22"/>
    <n v="1"/>
    <s v="OFF"/>
    <d v="2018-11-22T00:00:00"/>
    <s v="Avg of 4 NM Projects"/>
    <x v="15"/>
    <n v="3.0699999999999994"/>
  </r>
  <r>
    <x v="2"/>
    <n v="22"/>
    <n v="1"/>
    <s v="OFF"/>
    <d v="2018-11-22T00:00:00"/>
    <s v="Avg of 4 NM Projects"/>
    <x v="16"/>
    <n v="-0.26"/>
  </r>
  <r>
    <x v="2"/>
    <n v="22"/>
    <n v="1"/>
    <s v="OFF"/>
    <d v="2018-11-22T00:00:00"/>
    <s v="Avg of 4 NM Projects"/>
    <x v="17"/>
    <n v="0"/>
  </r>
  <r>
    <x v="2"/>
    <n v="22"/>
    <n v="1"/>
    <s v="OFF"/>
    <d v="2018-11-22T00:00:00"/>
    <s v="Avg of 4 NM Projects"/>
    <x v="18"/>
    <n v="-0.13"/>
  </r>
  <r>
    <x v="2"/>
    <n v="22"/>
    <n v="1"/>
    <s v="OFF"/>
    <d v="2018-11-22T00:00:00"/>
    <s v="Avg of 4 NM Projects"/>
    <x v="19"/>
    <n v="-0.39"/>
  </r>
  <r>
    <x v="2"/>
    <n v="22"/>
    <n v="1"/>
    <s v="OFF"/>
    <d v="2018-11-22T00:00:00"/>
    <s v="Avg of 4 NM Projects"/>
    <x v="20"/>
    <n v="0"/>
  </r>
  <r>
    <x v="2"/>
    <n v="22"/>
    <n v="1"/>
    <s v="OFF"/>
    <d v="2018-11-22T00:00:00"/>
    <s v="Avg of 4 NM Projects"/>
    <x v="21"/>
    <n v="-0.13"/>
  </r>
  <r>
    <x v="2"/>
    <n v="22"/>
    <n v="1"/>
    <s v="OFF"/>
    <d v="2018-11-22T00:00:00"/>
    <s v="Avg of 4 NM Projects"/>
    <x v="22"/>
    <n v="0"/>
  </r>
  <r>
    <x v="2"/>
    <n v="22"/>
    <n v="1"/>
    <s v="OFF"/>
    <d v="2018-11-22T00:00:00"/>
    <s v="Avg of 4 NM Projects"/>
    <x v="23"/>
    <n v="-0.26"/>
  </r>
  <r>
    <x v="2"/>
    <n v="23"/>
    <n v="2"/>
    <s v="OFF"/>
    <d v="2018-11-23T00:00:00"/>
    <s v="Avg of 4 NM Projects"/>
    <x v="0"/>
    <n v="0"/>
  </r>
  <r>
    <x v="2"/>
    <n v="23"/>
    <n v="2"/>
    <s v="OFF"/>
    <d v="2018-11-23T00:00:00"/>
    <s v="Avg of 4 NM Projects"/>
    <x v="1"/>
    <n v="-0.26"/>
  </r>
  <r>
    <x v="2"/>
    <n v="23"/>
    <n v="2"/>
    <s v="OFF"/>
    <d v="2018-11-23T00:00:00"/>
    <s v="Avg of 4 NM Projects"/>
    <x v="2"/>
    <n v="0"/>
  </r>
  <r>
    <x v="2"/>
    <n v="23"/>
    <n v="2"/>
    <s v="OFF"/>
    <d v="2018-11-23T00:00:00"/>
    <s v="Avg of 4 NM Projects"/>
    <x v="3"/>
    <n v="-0.13"/>
  </r>
  <r>
    <x v="2"/>
    <n v="23"/>
    <n v="2"/>
    <s v="OFF"/>
    <d v="2018-11-23T00:00:00"/>
    <s v="Avg of 4 NM Projects"/>
    <x v="4"/>
    <n v="0"/>
  </r>
  <r>
    <x v="2"/>
    <n v="23"/>
    <n v="2"/>
    <s v="OFF"/>
    <d v="2018-11-23T00:00:00"/>
    <s v="Avg of 4 NM Projects"/>
    <x v="5"/>
    <n v="-0.13"/>
  </r>
  <r>
    <x v="2"/>
    <n v="23"/>
    <n v="2"/>
    <s v="OFF"/>
    <d v="2018-11-23T00:00:00"/>
    <s v="Avg of 4 NM Projects"/>
    <x v="6"/>
    <n v="-0.13"/>
  </r>
  <r>
    <x v="2"/>
    <n v="23"/>
    <n v="2"/>
    <s v="ON"/>
    <d v="2018-11-23T00:00:00"/>
    <s v="Avg of 4 NM Projects"/>
    <x v="7"/>
    <n v="2.6849999999999996"/>
  </r>
  <r>
    <x v="2"/>
    <n v="23"/>
    <n v="2"/>
    <s v="ON"/>
    <d v="2018-11-23T00:00:00"/>
    <s v="Avg of 4 NM Projects"/>
    <x v="8"/>
    <n v="21.634999999999998"/>
  </r>
  <r>
    <x v="2"/>
    <n v="23"/>
    <n v="2"/>
    <s v="ON"/>
    <d v="2018-11-23T00:00:00"/>
    <s v="Avg of 4 NM Projects"/>
    <x v="9"/>
    <n v="33.145000000000003"/>
  </r>
  <r>
    <x v="2"/>
    <n v="23"/>
    <n v="2"/>
    <s v="ON"/>
    <d v="2018-11-23T00:00:00"/>
    <s v="Avg of 4 NM Projects"/>
    <x v="10"/>
    <n v="43.525000000000006"/>
  </r>
  <r>
    <x v="2"/>
    <n v="23"/>
    <n v="2"/>
    <s v="ON"/>
    <d v="2018-11-23T00:00:00"/>
    <s v="Avg of 4 NM Projects"/>
    <x v="11"/>
    <n v="51.455000000000005"/>
  </r>
  <r>
    <x v="2"/>
    <n v="23"/>
    <n v="2"/>
    <s v="ON"/>
    <d v="2018-11-23T00:00:00"/>
    <s v="Avg of 4 NM Projects"/>
    <x v="12"/>
    <n v="37.119999999999997"/>
  </r>
  <r>
    <x v="2"/>
    <n v="23"/>
    <n v="2"/>
    <s v="ON"/>
    <d v="2018-11-23T00:00:00"/>
    <s v="Avg of 4 NM Projects"/>
    <x v="13"/>
    <n v="36.995000000000005"/>
  </r>
  <r>
    <x v="2"/>
    <n v="23"/>
    <n v="2"/>
    <s v="ON"/>
    <d v="2018-11-23T00:00:00"/>
    <s v="Avg of 4 NM Projects"/>
    <x v="14"/>
    <n v="24.704999999999998"/>
  </r>
  <r>
    <x v="2"/>
    <n v="23"/>
    <n v="2"/>
    <s v="ON"/>
    <d v="2018-11-23T00:00:00"/>
    <s v="Avg of 4 NM Projects"/>
    <x v="15"/>
    <n v="3.0699999999999994"/>
  </r>
  <r>
    <x v="2"/>
    <n v="23"/>
    <n v="2"/>
    <s v="ON"/>
    <d v="2018-11-23T00:00:00"/>
    <s v="Avg of 4 NM Projects"/>
    <x v="16"/>
    <n v="-0.13"/>
  </r>
  <r>
    <x v="2"/>
    <n v="23"/>
    <n v="2"/>
    <s v="ON"/>
    <d v="2018-11-23T00:00:00"/>
    <s v="Avg of 4 NM Projects"/>
    <x v="17"/>
    <n v="0"/>
  </r>
  <r>
    <x v="2"/>
    <n v="23"/>
    <n v="2"/>
    <s v="ON"/>
    <d v="2018-11-23T00:00:00"/>
    <s v="Avg of 4 NM Projects"/>
    <x v="18"/>
    <n v="0"/>
  </r>
  <r>
    <x v="2"/>
    <n v="23"/>
    <n v="2"/>
    <s v="ON"/>
    <d v="2018-11-23T00:00:00"/>
    <s v="Avg of 4 NM Projects"/>
    <x v="19"/>
    <n v="-0.13"/>
  </r>
  <r>
    <x v="2"/>
    <n v="23"/>
    <n v="2"/>
    <s v="ON"/>
    <d v="2018-11-23T00:00:00"/>
    <s v="Avg of 4 NM Projects"/>
    <x v="20"/>
    <n v="-0.26"/>
  </r>
  <r>
    <x v="2"/>
    <n v="23"/>
    <n v="2"/>
    <s v="ON"/>
    <d v="2018-11-23T00:00:00"/>
    <s v="Avg of 4 NM Projects"/>
    <x v="21"/>
    <n v="-0.26"/>
  </r>
  <r>
    <x v="2"/>
    <n v="23"/>
    <n v="2"/>
    <s v="ON"/>
    <d v="2018-11-23T00:00:00"/>
    <s v="Avg of 4 NM Projects"/>
    <x v="22"/>
    <n v="-0.13"/>
  </r>
  <r>
    <x v="2"/>
    <n v="23"/>
    <n v="2"/>
    <s v="OFF"/>
    <d v="2018-11-23T00:00:00"/>
    <s v="Avg of 4 NM Projects"/>
    <x v="23"/>
    <n v="0"/>
  </r>
  <r>
    <x v="2"/>
    <n v="24"/>
    <n v="3"/>
    <s v="OFF"/>
    <d v="2018-11-24T00:00:00"/>
    <s v="Avg of 4 NM Projects"/>
    <x v="0"/>
    <n v="-0.13"/>
  </r>
  <r>
    <x v="2"/>
    <n v="24"/>
    <n v="3"/>
    <s v="OFF"/>
    <d v="2018-11-24T00:00:00"/>
    <s v="Avg of 4 NM Projects"/>
    <x v="1"/>
    <n v="0"/>
  </r>
  <r>
    <x v="2"/>
    <n v="24"/>
    <n v="3"/>
    <s v="OFF"/>
    <d v="2018-11-24T00:00:00"/>
    <s v="Avg of 4 NM Projects"/>
    <x v="2"/>
    <n v="0"/>
  </r>
  <r>
    <x v="2"/>
    <n v="24"/>
    <n v="3"/>
    <s v="OFF"/>
    <d v="2018-11-24T00:00:00"/>
    <s v="Avg of 4 NM Projects"/>
    <x v="3"/>
    <n v="-0.26"/>
  </r>
  <r>
    <x v="2"/>
    <n v="24"/>
    <n v="3"/>
    <s v="OFF"/>
    <d v="2018-11-24T00:00:00"/>
    <s v="Avg of 4 NM Projects"/>
    <x v="4"/>
    <n v="-0.13"/>
  </r>
  <r>
    <x v="2"/>
    <n v="24"/>
    <n v="3"/>
    <s v="OFF"/>
    <d v="2018-11-24T00:00:00"/>
    <s v="Avg of 4 NM Projects"/>
    <x v="5"/>
    <n v="-0.13"/>
  </r>
  <r>
    <x v="2"/>
    <n v="24"/>
    <n v="3"/>
    <s v="OFF"/>
    <d v="2018-11-24T00:00:00"/>
    <s v="Avg of 4 NM Projects"/>
    <x v="6"/>
    <n v="0"/>
  </r>
  <r>
    <x v="2"/>
    <n v="24"/>
    <n v="3"/>
    <s v="ON"/>
    <d v="2018-11-24T00:00:00"/>
    <s v="Avg of 4 NM Projects"/>
    <x v="7"/>
    <n v="0.505"/>
  </r>
  <r>
    <x v="2"/>
    <n v="24"/>
    <n v="3"/>
    <s v="ON"/>
    <d v="2018-11-24T00:00:00"/>
    <s v="Avg of 4 NM Projects"/>
    <x v="8"/>
    <n v="7.1749999999999998"/>
  </r>
  <r>
    <x v="2"/>
    <n v="24"/>
    <n v="3"/>
    <s v="ON"/>
    <d v="2018-11-24T00:00:00"/>
    <s v="Avg of 4 NM Projects"/>
    <x v="9"/>
    <n v="13.95"/>
  </r>
  <r>
    <x v="2"/>
    <n v="24"/>
    <n v="3"/>
    <s v="ON"/>
    <d v="2018-11-24T00:00:00"/>
    <s v="Avg of 4 NM Projects"/>
    <x v="10"/>
    <n v="22.405000000000001"/>
  </r>
  <r>
    <x v="2"/>
    <n v="24"/>
    <n v="3"/>
    <s v="ON"/>
    <d v="2018-11-24T00:00:00"/>
    <s v="Avg of 4 NM Projects"/>
    <x v="11"/>
    <n v="27.905000000000001"/>
  </r>
  <r>
    <x v="2"/>
    <n v="24"/>
    <n v="3"/>
    <s v="ON"/>
    <d v="2018-11-24T00:00:00"/>
    <s v="Avg of 4 NM Projects"/>
    <x v="12"/>
    <n v="37.884999999999998"/>
  </r>
  <r>
    <x v="2"/>
    <n v="24"/>
    <n v="3"/>
    <s v="ON"/>
    <d v="2018-11-24T00:00:00"/>
    <s v="Avg of 4 NM Projects"/>
    <x v="13"/>
    <n v="47.364999999999995"/>
  </r>
  <r>
    <x v="2"/>
    <n v="24"/>
    <n v="3"/>
    <s v="ON"/>
    <d v="2018-11-24T00:00:00"/>
    <s v="Avg of 4 NM Projects"/>
    <x v="14"/>
    <n v="34.045000000000002"/>
  </r>
  <r>
    <x v="2"/>
    <n v="24"/>
    <n v="3"/>
    <s v="ON"/>
    <d v="2018-11-24T00:00:00"/>
    <s v="Avg of 4 NM Projects"/>
    <x v="15"/>
    <n v="13.565"/>
  </r>
  <r>
    <x v="2"/>
    <n v="24"/>
    <n v="3"/>
    <s v="ON"/>
    <d v="2018-11-24T00:00:00"/>
    <s v="Avg of 4 NM Projects"/>
    <x v="16"/>
    <n v="-0.13"/>
  </r>
  <r>
    <x v="2"/>
    <n v="24"/>
    <n v="3"/>
    <s v="ON"/>
    <d v="2018-11-24T00:00:00"/>
    <s v="Avg of 4 NM Projects"/>
    <x v="17"/>
    <n v="-0.13"/>
  </r>
  <r>
    <x v="2"/>
    <n v="24"/>
    <n v="3"/>
    <s v="ON"/>
    <d v="2018-11-24T00:00:00"/>
    <s v="Avg of 4 NM Projects"/>
    <x v="18"/>
    <n v="-0.13"/>
  </r>
  <r>
    <x v="2"/>
    <n v="24"/>
    <n v="3"/>
    <s v="ON"/>
    <d v="2018-11-24T00:00:00"/>
    <s v="Avg of 4 NM Projects"/>
    <x v="19"/>
    <n v="-0.13"/>
  </r>
  <r>
    <x v="2"/>
    <n v="24"/>
    <n v="3"/>
    <s v="ON"/>
    <d v="2018-11-24T00:00:00"/>
    <s v="Avg of 4 NM Projects"/>
    <x v="20"/>
    <n v="-0.13"/>
  </r>
  <r>
    <x v="2"/>
    <n v="24"/>
    <n v="3"/>
    <s v="ON"/>
    <d v="2018-11-24T00:00:00"/>
    <s v="Avg of 4 NM Projects"/>
    <x v="21"/>
    <n v="-0.13"/>
  </r>
  <r>
    <x v="2"/>
    <n v="24"/>
    <n v="3"/>
    <s v="ON"/>
    <d v="2018-11-24T00:00:00"/>
    <s v="Avg of 4 NM Projects"/>
    <x v="22"/>
    <n v="-0.13"/>
  </r>
  <r>
    <x v="2"/>
    <n v="24"/>
    <n v="3"/>
    <s v="OFF"/>
    <d v="2018-11-24T00:00:00"/>
    <s v="Avg of 4 NM Projects"/>
    <x v="23"/>
    <n v="-0.13"/>
  </r>
  <r>
    <x v="2"/>
    <n v="25"/>
    <n v="4"/>
    <s v="OFF"/>
    <d v="2018-11-25T00:00:00"/>
    <s v="Avg of 4 NM Projects"/>
    <x v="0"/>
    <n v="-0.13"/>
  </r>
  <r>
    <x v="2"/>
    <n v="25"/>
    <n v="4"/>
    <s v="OFF"/>
    <d v="2018-11-25T00:00:00"/>
    <s v="Avg of 4 NM Projects"/>
    <x v="1"/>
    <n v="-0.13"/>
  </r>
  <r>
    <x v="2"/>
    <n v="25"/>
    <n v="4"/>
    <s v="OFF"/>
    <d v="2018-11-25T00:00:00"/>
    <s v="Avg of 4 NM Projects"/>
    <x v="2"/>
    <n v="0"/>
  </r>
  <r>
    <x v="2"/>
    <n v="25"/>
    <n v="4"/>
    <s v="OFF"/>
    <d v="2018-11-25T00:00:00"/>
    <s v="Avg of 4 NM Projects"/>
    <x v="3"/>
    <n v="-0.13"/>
  </r>
  <r>
    <x v="2"/>
    <n v="25"/>
    <n v="4"/>
    <s v="OFF"/>
    <d v="2018-11-25T00:00:00"/>
    <s v="Avg of 4 NM Projects"/>
    <x v="4"/>
    <n v="0"/>
  </r>
  <r>
    <x v="2"/>
    <n v="25"/>
    <n v="4"/>
    <s v="OFF"/>
    <d v="2018-11-25T00:00:00"/>
    <s v="Avg of 4 NM Projects"/>
    <x v="5"/>
    <n v="-0.13"/>
  </r>
  <r>
    <x v="2"/>
    <n v="25"/>
    <n v="4"/>
    <s v="OFF"/>
    <d v="2018-11-25T00:00:00"/>
    <s v="Avg of 4 NM Projects"/>
    <x v="6"/>
    <n v="-0.26"/>
  </r>
  <r>
    <x v="2"/>
    <n v="25"/>
    <n v="4"/>
    <s v="ON"/>
    <d v="2018-11-25T00:00:00"/>
    <s v="Avg of 4 NM Projects"/>
    <x v="7"/>
    <n v="0.38"/>
  </r>
  <r>
    <x v="2"/>
    <n v="25"/>
    <n v="4"/>
    <s v="ON"/>
    <d v="2018-11-25T00:00:00"/>
    <s v="Avg of 4 NM Projects"/>
    <x v="8"/>
    <n v="5.375"/>
  </r>
  <r>
    <x v="2"/>
    <n v="25"/>
    <n v="4"/>
    <s v="ON"/>
    <d v="2018-11-25T00:00:00"/>
    <s v="Avg of 4 NM Projects"/>
    <x v="9"/>
    <n v="27.519999999999996"/>
  </r>
  <r>
    <x v="2"/>
    <n v="25"/>
    <n v="4"/>
    <s v="ON"/>
    <d v="2018-11-25T00:00:00"/>
    <s v="Avg of 4 NM Projects"/>
    <x v="10"/>
    <n v="24.840000000000003"/>
  </r>
  <r>
    <x v="2"/>
    <n v="25"/>
    <n v="4"/>
    <s v="ON"/>
    <d v="2018-11-25T00:00:00"/>
    <s v="Avg of 4 NM Projects"/>
    <x v="11"/>
    <n v="23.805"/>
  </r>
  <r>
    <x v="2"/>
    <n v="25"/>
    <n v="4"/>
    <s v="ON"/>
    <d v="2018-11-25T00:00:00"/>
    <s v="Avg of 4 NM Projects"/>
    <x v="12"/>
    <n v="13.185"/>
  </r>
  <r>
    <x v="2"/>
    <n v="25"/>
    <n v="4"/>
    <s v="ON"/>
    <d v="2018-11-25T00:00:00"/>
    <s v="Avg of 4 NM Projects"/>
    <x v="13"/>
    <n v="3.71"/>
  </r>
  <r>
    <x v="2"/>
    <n v="25"/>
    <n v="4"/>
    <s v="ON"/>
    <d v="2018-11-25T00:00:00"/>
    <s v="Avg of 4 NM Projects"/>
    <x v="14"/>
    <n v="2.3049999999999997"/>
  </r>
  <r>
    <x v="2"/>
    <n v="25"/>
    <n v="4"/>
    <s v="ON"/>
    <d v="2018-11-25T00:00:00"/>
    <s v="Avg of 4 NM Projects"/>
    <x v="15"/>
    <n v="0.13"/>
  </r>
  <r>
    <x v="2"/>
    <n v="25"/>
    <n v="4"/>
    <s v="ON"/>
    <d v="2018-11-25T00:00:00"/>
    <s v="Avg of 4 NM Projects"/>
    <x v="16"/>
    <n v="-0.26"/>
  </r>
  <r>
    <x v="2"/>
    <n v="25"/>
    <n v="4"/>
    <s v="ON"/>
    <d v="2018-11-25T00:00:00"/>
    <s v="Avg of 4 NM Projects"/>
    <x v="17"/>
    <n v="0"/>
  </r>
  <r>
    <x v="2"/>
    <n v="25"/>
    <n v="4"/>
    <s v="ON"/>
    <d v="2018-11-25T00:00:00"/>
    <s v="Avg of 4 NM Projects"/>
    <x v="18"/>
    <n v="-0.13"/>
  </r>
  <r>
    <x v="2"/>
    <n v="25"/>
    <n v="4"/>
    <s v="ON"/>
    <d v="2018-11-25T00:00:00"/>
    <s v="Avg of 4 NM Projects"/>
    <x v="19"/>
    <n v="-0.26"/>
  </r>
  <r>
    <x v="2"/>
    <n v="25"/>
    <n v="4"/>
    <s v="ON"/>
    <d v="2018-11-25T00:00:00"/>
    <s v="Avg of 4 NM Projects"/>
    <x v="20"/>
    <n v="-0.13"/>
  </r>
  <r>
    <x v="2"/>
    <n v="25"/>
    <n v="4"/>
    <s v="ON"/>
    <d v="2018-11-25T00:00:00"/>
    <s v="Avg of 4 NM Projects"/>
    <x v="21"/>
    <n v="0"/>
  </r>
  <r>
    <x v="2"/>
    <n v="25"/>
    <n v="4"/>
    <s v="ON"/>
    <d v="2018-11-25T00:00:00"/>
    <s v="Avg of 4 NM Projects"/>
    <x v="22"/>
    <n v="-0.13"/>
  </r>
  <r>
    <x v="2"/>
    <n v="25"/>
    <n v="4"/>
    <s v="OFF"/>
    <d v="2018-11-25T00:00:00"/>
    <s v="Avg of 4 NM Projects"/>
    <x v="23"/>
    <n v="-0.26"/>
  </r>
  <r>
    <x v="2"/>
    <n v="26"/>
    <n v="5"/>
    <s v="OFF"/>
    <d v="2018-11-26T00:00:00"/>
    <s v="Avg of 4 NM Projects"/>
    <x v="0"/>
    <n v="-0.26"/>
  </r>
  <r>
    <x v="2"/>
    <n v="26"/>
    <n v="5"/>
    <s v="OFF"/>
    <d v="2018-11-26T00:00:00"/>
    <s v="Avg of 4 NM Projects"/>
    <x v="1"/>
    <n v="0"/>
  </r>
  <r>
    <x v="2"/>
    <n v="26"/>
    <n v="5"/>
    <s v="OFF"/>
    <d v="2018-11-26T00:00:00"/>
    <s v="Avg of 4 NM Projects"/>
    <x v="2"/>
    <n v="-0.13"/>
  </r>
  <r>
    <x v="2"/>
    <n v="26"/>
    <n v="5"/>
    <s v="OFF"/>
    <d v="2018-11-26T00:00:00"/>
    <s v="Avg of 4 NM Projects"/>
    <x v="3"/>
    <n v="0"/>
  </r>
  <r>
    <x v="2"/>
    <n v="26"/>
    <n v="5"/>
    <s v="OFF"/>
    <d v="2018-11-26T00:00:00"/>
    <s v="Avg of 4 NM Projects"/>
    <x v="4"/>
    <n v="0"/>
  </r>
  <r>
    <x v="2"/>
    <n v="26"/>
    <n v="5"/>
    <s v="OFF"/>
    <d v="2018-11-26T00:00:00"/>
    <s v="Avg of 4 NM Projects"/>
    <x v="5"/>
    <n v="-0.39"/>
  </r>
  <r>
    <x v="2"/>
    <n v="26"/>
    <n v="5"/>
    <s v="OFF"/>
    <d v="2018-11-26T00:00:00"/>
    <s v="Avg of 4 NM Projects"/>
    <x v="6"/>
    <n v="-0.26"/>
  </r>
  <r>
    <x v="2"/>
    <n v="26"/>
    <n v="5"/>
    <s v="ON"/>
    <d v="2018-11-26T00:00:00"/>
    <s v="Avg of 4 NM Projects"/>
    <x v="7"/>
    <n v="-0.13"/>
  </r>
  <r>
    <x v="2"/>
    <n v="26"/>
    <n v="5"/>
    <s v="ON"/>
    <d v="2018-11-26T00:00:00"/>
    <s v="Avg of 4 NM Projects"/>
    <x v="8"/>
    <n v="3.2"/>
  </r>
  <r>
    <x v="2"/>
    <n v="26"/>
    <n v="5"/>
    <s v="ON"/>
    <d v="2018-11-26T00:00:00"/>
    <s v="Avg of 4 NM Projects"/>
    <x v="9"/>
    <n v="10.370000000000001"/>
  </r>
  <r>
    <x v="2"/>
    <n v="26"/>
    <n v="5"/>
    <s v="ON"/>
    <d v="2018-11-26T00:00:00"/>
    <s v="Avg of 4 NM Projects"/>
    <x v="10"/>
    <n v="15.234999999999999"/>
  </r>
  <r>
    <x v="2"/>
    <n v="26"/>
    <n v="5"/>
    <s v="ON"/>
    <d v="2018-11-26T00:00:00"/>
    <s v="Avg of 4 NM Projects"/>
    <x v="11"/>
    <n v="17.925000000000001"/>
  </r>
  <r>
    <x v="2"/>
    <n v="26"/>
    <n v="5"/>
    <s v="ON"/>
    <d v="2018-11-26T00:00:00"/>
    <s v="Avg of 4 NM Projects"/>
    <x v="12"/>
    <n v="14.46"/>
  </r>
  <r>
    <x v="2"/>
    <n v="26"/>
    <n v="5"/>
    <s v="ON"/>
    <d v="2018-11-26T00:00:00"/>
    <s v="Avg of 4 NM Projects"/>
    <x v="13"/>
    <n v="9.2149999999999999"/>
  </r>
  <r>
    <x v="2"/>
    <n v="26"/>
    <n v="5"/>
    <s v="ON"/>
    <d v="2018-11-26T00:00:00"/>
    <s v="Avg of 4 NM Projects"/>
    <x v="14"/>
    <n v="5.375"/>
  </r>
  <r>
    <x v="2"/>
    <n v="26"/>
    <n v="5"/>
    <s v="ON"/>
    <d v="2018-11-26T00:00:00"/>
    <s v="Avg of 4 NM Projects"/>
    <x v="15"/>
    <n v="1.1499999999999999"/>
  </r>
  <r>
    <x v="2"/>
    <n v="26"/>
    <n v="5"/>
    <s v="ON"/>
    <d v="2018-11-26T00:00:00"/>
    <s v="Avg of 4 NM Projects"/>
    <x v="16"/>
    <n v="0"/>
  </r>
  <r>
    <x v="2"/>
    <n v="26"/>
    <n v="5"/>
    <s v="ON"/>
    <d v="2018-11-26T00:00:00"/>
    <s v="Avg of 4 NM Projects"/>
    <x v="17"/>
    <n v="-0.13"/>
  </r>
  <r>
    <x v="2"/>
    <n v="26"/>
    <n v="5"/>
    <s v="ON"/>
    <d v="2018-11-26T00:00:00"/>
    <s v="Avg of 4 NM Projects"/>
    <x v="18"/>
    <n v="0"/>
  </r>
  <r>
    <x v="2"/>
    <n v="26"/>
    <n v="5"/>
    <s v="ON"/>
    <d v="2018-11-26T00:00:00"/>
    <s v="Avg of 4 NM Projects"/>
    <x v="19"/>
    <n v="-0.13"/>
  </r>
  <r>
    <x v="2"/>
    <n v="26"/>
    <n v="5"/>
    <s v="ON"/>
    <d v="2018-11-26T00:00:00"/>
    <s v="Avg of 4 NM Projects"/>
    <x v="20"/>
    <n v="0"/>
  </r>
  <r>
    <x v="2"/>
    <n v="26"/>
    <n v="5"/>
    <s v="ON"/>
    <d v="2018-11-26T00:00:00"/>
    <s v="Avg of 4 NM Projects"/>
    <x v="21"/>
    <n v="-0.13"/>
  </r>
  <r>
    <x v="2"/>
    <n v="26"/>
    <n v="5"/>
    <s v="ON"/>
    <d v="2018-11-26T00:00:00"/>
    <s v="Avg of 4 NM Projects"/>
    <x v="22"/>
    <n v="-0.39"/>
  </r>
  <r>
    <x v="2"/>
    <n v="26"/>
    <n v="5"/>
    <s v="OFF"/>
    <d v="2018-11-26T00:00:00"/>
    <s v="Avg of 4 NM Projects"/>
    <x v="23"/>
    <n v="0"/>
  </r>
  <r>
    <x v="2"/>
    <n v="27"/>
    <n v="6"/>
    <s v="OFF"/>
    <d v="2018-11-27T00:00:00"/>
    <s v="Avg of 4 NM Projects"/>
    <x v="0"/>
    <n v="-0.13"/>
  </r>
  <r>
    <x v="2"/>
    <n v="27"/>
    <n v="6"/>
    <s v="OFF"/>
    <d v="2018-11-27T00:00:00"/>
    <s v="Avg of 4 NM Projects"/>
    <x v="1"/>
    <n v="-0.26"/>
  </r>
  <r>
    <x v="2"/>
    <n v="27"/>
    <n v="6"/>
    <s v="OFF"/>
    <d v="2018-11-27T00:00:00"/>
    <s v="Avg of 4 NM Projects"/>
    <x v="2"/>
    <n v="-0.13"/>
  </r>
  <r>
    <x v="2"/>
    <n v="27"/>
    <n v="6"/>
    <s v="OFF"/>
    <d v="2018-11-27T00:00:00"/>
    <s v="Avg of 4 NM Projects"/>
    <x v="3"/>
    <n v="-0.13"/>
  </r>
  <r>
    <x v="2"/>
    <n v="27"/>
    <n v="6"/>
    <s v="OFF"/>
    <d v="2018-11-27T00:00:00"/>
    <s v="Avg of 4 NM Projects"/>
    <x v="4"/>
    <n v="0"/>
  </r>
  <r>
    <x v="2"/>
    <n v="27"/>
    <n v="6"/>
    <s v="OFF"/>
    <d v="2018-11-27T00:00:00"/>
    <s v="Avg of 4 NM Projects"/>
    <x v="5"/>
    <n v="0"/>
  </r>
  <r>
    <x v="2"/>
    <n v="27"/>
    <n v="6"/>
    <s v="OFF"/>
    <d v="2018-11-27T00:00:00"/>
    <s v="Avg of 4 NM Projects"/>
    <x v="6"/>
    <n v="0"/>
  </r>
  <r>
    <x v="2"/>
    <n v="27"/>
    <n v="6"/>
    <s v="ON"/>
    <d v="2018-11-27T00:00:00"/>
    <s v="Avg of 4 NM Projects"/>
    <x v="7"/>
    <n v="-0.255"/>
  </r>
  <r>
    <x v="2"/>
    <n v="27"/>
    <n v="6"/>
    <s v="ON"/>
    <d v="2018-11-27T00:00:00"/>
    <s v="Avg of 4 NM Projects"/>
    <x v="8"/>
    <n v="-0.26"/>
  </r>
  <r>
    <x v="2"/>
    <n v="27"/>
    <n v="6"/>
    <s v="ON"/>
    <d v="2018-11-27T00:00:00"/>
    <s v="Avg of 4 NM Projects"/>
    <x v="9"/>
    <n v="0.76500000000000001"/>
  </r>
  <r>
    <x v="2"/>
    <n v="27"/>
    <n v="6"/>
    <s v="ON"/>
    <d v="2018-11-27T00:00:00"/>
    <s v="Avg of 4 NM Projects"/>
    <x v="10"/>
    <n v="1.4049999999999998"/>
  </r>
  <r>
    <x v="2"/>
    <n v="27"/>
    <n v="6"/>
    <s v="ON"/>
    <d v="2018-11-27T00:00:00"/>
    <s v="Avg of 4 NM Projects"/>
    <x v="11"/>
    <n v="1.79"/>
  </r>
  <r>
    <x v="2"/>
    <n v="27"/>
    <n v="6"/>
    <s v="ON"/>
    <d v="2018-11-27T00:00:00"/>
    <s v="Avg of 4 NM Projects"/>
    <x v="12"/>
    <n v="0.76500000000000001"/>
  </r>
  <r>
    <x v="2"/>
    <n v="27"/>
    <n v="6"/>
    <s v="ON"/>
    <d v="2018-11-27T00:00:00"/>
    <s v="Avg of 4 NM Projects"/>
    <x v="13"/>
    <n v="0.76500000000000001"/>
  </r>
  <r>
    <x v="2"/>
    <n v="27"/>
    <n v="6"/>
    <s v="ON"/>
    <d v="2018-11-27T00:00:00"/>
    <s v="Avg of 4 NM Projects"/>
    <x v="14"/>
    <n v="0.255"/>
  </r>
  <r>
    <x v="2"/>
    <n v="27"/>
    <n v="6"/>
    <s v="ON"/>
    <d v="2018-11-27T00:00:00"/>
    <s v="Avg of 4 NM Projects"/>
    <x v="15"/>
    <n v="-0.51"/>
  </r>
  <r>
    <x v="2"/>
    <n v="27"/>
    <n v="6"/>
    <s v="ON"/>
    <d v="2018-11-27T00:00:00"/>
    <s v="Avg of 4 NM Projects"/>
    <x v="16"/>
    <n v="-0.51"/>
  </r>
  <r>
    <x v="2"/>
    <n v="27"/>
    <n v="6"/>
    <s v="ON"/>
    <d v="2018-11-27T00:00:00"/>
    <s v="Avg of 4 NM Projects"/>
    <x v="17"/>
    <n v="-0.64"/>
  </r>
  <r>
    <x v="2"/>
    <n v="27"/>
    <n v="6"/>
    <s v="ON"/>
    <d v="2018-11-27T00:00:00"/>
    <s v="Avg of 4 NM Projects"/>
    <x v="18"/>
    <n v="-0.51"/>
  </r>
  <r>
    <x v="2"/>
    <n v="27"/>
    <n v="6"/>
    <s v="ON"/>
    <d v="2018-11-27T00:00:00"/>
    <s v="Avg of 4 NM Projects"/>
    <x v="19"/>
    <n v="-0.51500000000000001"/>
  </r>
  <r>
    <x v="2"/>
    <n v="27"/>
    <n v="6"/>
    <s v="ON"/>
    <d v="2018-11-27T00:00:00"/>
    <s v="Avg of 4 NM Projects"/>
    <x v="20"/>
    <n v="-0.64"/>
  </r>
  <r>
    <x v="2"/>
    <n v="27"/>
    <n v="6"/>
    <s v="ON"/>
    <d v="2018-11-27T00:00:00"/>
    <s v="Avg of 4 NM Projects"/>
    <x v="21"/>
    <n v="-0.51"/>
  </r>
  <r>
    <x v="2"/>
    <n v="27"/>
    <n v="6"/>
    <s v="ON"/>
    <d v="2018-11-27T00:00:00"/>
    <s v="Avg of 4 NM Projects"/>
    <x v="22"/>
    <n v="-0.77"/>
  </r>
  <r>
    <x v="2"/>
    <n v="27"/>
    <n v="6"/>
    <s v="OFF"/>
    <d v="2018-11-27T00:00:00"/>
    <s v="Avg of 4 NM Projects"/>
    <x v="23"/>
    <n v="-0.51"/>
  </r>
  <r>
    <x v="2"/>
    <n v="28"/>
    <n v="7"/>
    <s v="OFF"/>
    <d v="2018-11-28T00:00:00"/>
    <s v="Avg of 4 NM Projects"/>
    <x v="0"/>
    <n v="-0.51500000000000001"/>
  </r>
  <r>
    <x v="2"/>
    <n v="28"/>
    <n v="7"/>
    <s v="OFF"/>
    <d v="2018-11-28T00:00:00"/>
    <s v="Avg of 4 NM Projects"/>
    <x v="1"/>
    <n v="-0.51"/>
  </r>
  <r>
    <x v="2"/>
    <n v="28"/>
    <n v="7"/>
    <s v="OFF"/>
    <d v="2018-11-28T00:00:00"/>
    <s v="Avg of 4 NM Projects"/>
    <x v="2"/>
    <n v="-0.51"/>
  </r>
  <r>
    <x v="2"/>
    <n v="28"/>
    <n v="7"/>
    <s v="OFF"/>
    <d v="2018-11-28T00:00:00"/>
    <s v="Avg of 4 NM Projects"/>
    <x v="3"/>
    <n v="-0.64"/>
  </r>
  <r>
    <x v="2"/>
    <n v="28"/>
    <n v="7"/>
    <s v="OFF"/>
    <d v="2018-11-28T00:00:00"/>
    <s v="Avg of 4 NM Projects"/>
    <x v="4"/>
    <n v="-0.38500000000000001"/>
  </r>
  <r>
    <x v="2"/>
    <n v="28"/>
    <n v="7"/>
    <s v="OFF"/>
    <d v="2018-11-28T00:00:00"/>
    <s v="Avg of 4 NM Projects"/>
    <x v="5"/>
    <n v="-0.51"/>
  </r>
  <r>
    <x v="2"/>
    <n v="28"/>
    <n v="7"/>
    <s v="OFF"/>
    <d v="2018-11-28T00:00:00"/>
    <s v="Avg of 4 NM Projects"/>
    <x v="6"/>
    <n v="-0.64"/>
  </r>
  <r>
    <x v="2"/>
    <n v="28"/>
    <n v="7"/>
    <s v="OFF"/>
    <d v="2018-11-28T00:00:00"/>
    <s v="Avg of 4 NM Projects"/>
    <x v="7"/>
    <n v="-0.64"/>
  </r>
  <r>
    <x v="2"/>
    <n v="28"/>
    <n v="7"/>
    <s v="OFF"/>
    <d v="2018-11-28T00:00:00"/>
    <s v="Avg of 4 NM Projects"/>
    <x v="8"/>
    <n v="5.0000000000000044E-3"/>
  </r>
  <r>
    <x v="2"/>
    <n v="28"/>
    <n v="7"/>
    <s v="OFF"/>
    <d v="2018-11-28T00:00:00"/>
    <s v="Avg of 4 NM Projects"/>
    <x v="9"/>
    <n v="1.41"/>
  </r>
  <r>
    <x v="2"/>
    <n v="28"/>
    <n v="7"/>
    <s v="OFF"/>
    <d v="2018-11-28T00:00:00"/>
    <s v="Avg of 4 NM Projects"/>
    <x v="10"/>
    <n v="4.3549999999999995"/>
  </r>
  <r>
    <x v="2"/>
    <n v="28"/>
    <n v="7"/>
    <s v="OFF"/>
    <d v="2018-11-28T00:00:00"/>
    <s v="Avg of 4 NM Projects"/>
    <x v="11"/>
    <n v="14.34"/>
  </r>
  <r>
    <x v="2"/>
    <n v="28"/>
    <n v="7"/>
    <s v="OFF"/>
    <d v="2018-11-28T00:00:00"/>
    <s v="Avg of 4 NM Projects"/>
    <x v="12"/>
    <n v="17.795000000000002"/>
  </r>
  <r>
    <x v="2"/>
    <n v="28"/>
    <n v="7"/>
    <s v="OFF"/>
    <d v="2018-11-28T00:00:00"/>
    <s v="Avg of 4 NM Projects"/>
    <x v="13"/>
    <n v="14.34"/>
  </r>
  <r>
    <x v="2"/>
    <n v="28"/>
    <n v="7"/>
    <s v="OFF"/>
    <d v="2018-11-28T00:00:00"/>
    <s v="Avg of 4 NM Projects"/>
    <x v="14"/>
    <n v="9.4649999999999999"/>
  </r>
  <r>
    <x v="2"/>
    <n v="28"/>
    <n v="7"/>
    <s v="OFF"/>
    <d v="2018-11-28T00:00:00"/>
    <s v="Avg of 4 NM Projects"/>
    <x v="15"/>
    <n v="2.69"/>
  </r>
  <r>
    <x v="2"/>
    <n v="28"/>
    <n v="7"/>
    <s v="OFF"/>
    <d v="2018-11-28T00:00:00"/>
    <s v="Avg of 4 NM Projects"/>
    <x v="16"/>
    <n v="-0.255"/>
  </r>
  <r>
    <x v="2"/>
    <n v="28"/>
    <n v="7"/>
    <s v="OFF"/>
    <d v="2018-11-28T00:00:00"/>
    <s v="Avg of 4 NM Projects"/>
    <x v="17"/>
    <n v="-0.13"/>
  </r>
  <r>
    <x v="2"/>
    <n v="28"/>
    <n v="7"/>
    <s v="OFF"/>
    <d v="2018-11-28T00:00:00"/>
    <s v="Avg of 4 NM Projects"/>
    <x v="18"/>
    <n v="-0.13"/>
  </r>
  <r>
    <x v="2"/>
    <n v="28"/>
    <n v="7"/>
    <s v="OFF"/>
    <d v="2018-11-28T00:00:00"/>
    <s v="Avg of 4 NM Projects"/>
    <x v="19"/>
    <n v="-0.13"/>
  </r>
  <r>
    <x v="2"/>
    <n v="28"/>
    <n v="7"/>
    <s v="OFF"/>
    <d v="2018-11-28T00:00:00"/>
    <s v="Avg of 4 NM Projects"/>
    <x v="20"/>
    <n v="-0.13"/>
  </r>
  <r>
    <x v="2"/>
    <n v="28"/>
    <n v="7"/>
    <s v="OFF"/>
    <d v="2018-11-28T00:00:00"/>
    <s v="Avg of 4 NM Projects"/>
    <x v="21"/>
    <n v="-0.52"/>
  </r>
  <r>
    <x v="2"/>
    <n v="28"/>
    <n v="7"/>
    <s v="OFF"/>
    <d v="2018-11-28T00:00:00"/>
    <s v="Avg of 4 NM Projects"/>
    <x v="22"/>
    <n v="-0.13"/>
  </r>
  <r>
    <x v="2"/>
    <n v="28"/>
    <n v="7"/>
    <s v="OFF"/>
    <d v="2018-11-28T00:00:00"/>
    <s v="Avg of 4 NM Projects"/>
    <x v="23"/>
    <n v="-0.13"/>
  </r>
  <r>
    <x v="2"/>
    <n v="29"/>
    <n v="1"/>
    <s v="OFF"/>
    <d v="2018-11-29T00:00:00"/>
    <s v="Avg of 4 NM Projects"/>
    <x v="0"/>
    <n v="-0.13"/>
  </r>
  <r>
    <x v="2"/>
    <n v="29"/>
    <n v="1"/>
    <s v="OFF"/>
    <d v="2018-11-29T00:00:00"/>
    <s v="Avg of 4 NM Projects"/>
    <x v="1"/>
    <n v="-0.26"/>
  </r>
  <r>
    <x v="2"/>
    <n v="29"/>
    <n v="1"/>
    <s v="OFF"/>
    <d v="2018-11-29T00:00:00"/>
    <s v="Avg of 4 NM Projects"/>
    <x v="2"/>
    <n v="-0.26"/>
  </r>
  <r>
    <x v="2"/>
    <n v="29"/>
    <n v="1"/>
    <s v="OFF"/>
    <d v="2018-11-29T00:00:00"/>
    <s v="Avg of 4 NM Projects"/>
    <x v="3"/>
    <n v="-0.39"/>
  </r>
  <r>
    <x v="2"/>
    <n v="29"/>
    <n v="1"/>
    <s v="OFF"/>
    <d v="2018-11-29T00:00:00"/>
    <s v="Avg of 4 NM Projects"/>
    <x v="4"/>
    <n v="-0.26"/>
  </r>
  <r>
    <x v="2"/>
    <n v="29"/>
    <n v="1"/>
    <s v="OFF"/>
    <d v="2018-11-29T00:00:00"/>
    <s v="Avg of 4 NM Projects"/>
    <x v="5"/>
    <n v="-0.13"/>
  </r>
  <r>
    <x v="2"/>
    <n v="29"/>
    <n v="1"/>
    <s v="OFF"/>
    <d v="2018-11-29T00:00:00"/>
    <s v="Avg of 4 NM Projects"/>
    <x v="6"/>
    <n v="-0.13"/>
  </r>
  <r>
    <x v="2"/>
    <n v="29"/>
    <n v="1"/>
    <s v="OFF"/>
    <d v="2018-11-29T00:00:00"/>
    <s v="Avg of 4 NM Projects"/>
    <x v="7"/>
    <n v="-5.0000000000000044E-3"/>
  </r>
  <r>
    <x v="2"/>
    <n v="29"/>
    <n v="1"/>
    <s v="OFF"/>
    <d v="2018-11-29T00:00:00"/>
    <s v="Avg of 4 NM Projects"/>
    <x v="8"/>
    <n v="3.8449999999999998"/>
  </r>
  <r>
    <x v="2"/>
    <n v="29"/>
    <n v="1"/>
    <s v="OFF"/>
    <d v="2018-11-29T00:00:00"/>
    <s v="Avg of 4 NM Projects"/>
    <x v="9"/>
    <n v="7.4250000000000007"/>
  </r>
  <r>
    <x v="2"/>
    <n v="29"/>
    <n v="1"/>
    <s v="OFF"/>
    <d v="2018-11-29T00:00:00"/>
    <s v="Avg of 4 NM Projects"/>
    <x v="10"/>
    <n v="7.17"/>
  </r>
  <r>
    <x v="2"/>
    <n v="29"/>
    <n v="1"/>
    <s v="OFF"/>
    <d v="2018-11-29T00:00:00"/>
    <s v="Avg of 4 NM Projects"/>
    <x v="11"/>
    <n v="6.1449999999999996"/>
  </r>
  <r>
    <x v="2"/>
    <n v="29"/>
    <n v="1"/>
    <s v="OFF"/>
    <d v="2018-11-29T00:00:00"/>
    <s v="Avg of 4 NM Projects"/>
    <x v="12"/>
    <n v="9.7250000000000014"/>
  </r>
  <r>
    <x v="2"/>
    <n v="29"/>
    <n v="1"/>
    <s v="OFF"/>
    <d v="2018-11-29T00:00:00"/>
    <s v="Avg of 4 NM Projects"/>
    <x v="13"/>
    <n v="12.285"/>
  </r>
  <r>
    <x v="2"/>
    <n v="29"/>
    <n v="1"/>
    <s v="OFF"/>
    <d v="2018-11-29T00:00:00"/>
    <s v="Avg of 4 NM Projects"/>
    <x v="14"/>
    <n v="7.1750000000000007"/>
  </r>
  <r>
    <x v="2"/>
    <n v="29"/>
    <n v="1"/>
    <s v="OFF"/>
    <d v="2018-11-29T00:00:00"/>
    <s v="Avg of 4 NM Projects"/>
    <x v="15"/>
    <n v="1.2800000000000002"/>
  </r>
  <r>
    <x v="2"/>
    <n v="29"/>
    <n v="1"/>
    <s v="OFF"/>
    <d v="2018-11-29T00:00:00"/>
    <s v="Avg of 4 NM Projects"/>
    <x v="16"/>
    <n v="-0.90500000000000003"/>
  </r>
  <r>
    <x v="2"/>
    <n v="29"/>
    <n v="1"/>
    <s v="OFF"/>
    <d v="2018-11-29T00:00:00"/>
    <s v="Avg of 4 NM Projects"/>
    <x v="17"/>
    <n v="-0.64"/>
  </r>
  <r>
    <x v="2"/>
    <n v="29"/>
    <n v="1"/>
    <s v="OFF"/>
    <d v="2018-11-29T00:00:00"/>
    <s v="Avg of 4 NM Projects"/>
    <x v="18"/>
    <n v="-0.64"/>
  </r>
  <r>
    <x v="2"/>
    <n v="29"/>
    <n v="1"/>
    <s v="OFF"/>
    <d v="2018-11-29T00:00:00"/>
    <s v="Avg of 4 NM Projects"/>
    <x v="19"/>
    <n v="-0.51"/>
  </r>
  <r>
    <x v="2"/>
    <n v="29"/>
    <n v="1"/>
    <s v="OFF"/>
    <d v="2018-11-29T00:00:00"/>
    <s v="Avg of 4 NM Projects"/>
    <x v="20"/>
    <n v="-0.51"/>
  </r>
  <r>
    <x v="2"/>
    <n v="29"/>
    <n v="1"/>
    <s v="OFF"/>
    <d v="2018-11-29T00:00:00"/>
    <s v="Avg of 4 NM Projects"/>
    <x v="21"/>
    <n v="-0.64"/>
  </r>
  <r>
    <x v="2"/>
    <n v="29"/>
    <n v="1"/>
    <s v="OFF"/>
    <d v="2018-11-29T00:00:00"/>
    <s v="Avg of 4 NM Projects"/>
    <x v="22"/>
    <n v="-0.51"/>
  </r>
  <r>
    <x v="2"/>
    <n v="29"/>
    <n v="1"/>
    <s v="OFF"/>
    <d v="2018-11-29T00:00:00"/>
    <s v="Avg of 4 NM Projects"/>
    <x v="23"/>
    <n v="-0.77"/>
  </r>
  <r>
    <x v="2"/>
    <n v="30"/>
    <n v="2"/>
    <s v="OFF"/>
    <d v="2018-11-30T00:00:00"/>
    <s v="Avg of 4 NM Projects"/>
    <x v="0"/>
    <n v="-0.64"/>
  </r>
  <r>
    <x v="2"/>
    <n v="30"/>
    <n v="2"/>
    <s v="OFF"/>
    <d v="2018-11-30T00:00:00"/>
    <s v="Avg of 4 NM Projects"/>
    <x v="1"/>
    <n v="-0.64"/>
  </r>
  <r>
    <x v="2"/>
    <n v="30"/>
    <n v="2"/>
    <s v="OFF"/>
    <d v="2018-11-30T00:00:00"/>
    <s v="Avg of 4 NM Projects"/>
    <x v="2"/>
    <n v="-0.77"/>
  </r>
  <r>
    <x v="2"/>
    <n v="30"/>
    <n v="2"/>
    <s v="OFF"/>
    <d v="2018-11-30T00:00:00"/>
    <s v="Avg of 4 NM Projects"/>
    <x v="3"/>
    <n v="-0.64"/>
  </r>
  <r>
    <x v="2"/>
    <n v="30"/>
    <n v="2"/>
    <s v="OFF"/>
    <d v="2018-11-30T00:00:00"/>
    <s v="Avg of 4 NM Projects"/>
    <x v="4"/>
    <n v="-0.51"/>
  </r>
  <r>
    <x v="2"/>
    <n v="30"/>
    <n v="2"/>
    <s v="OFF"/>
    <d v="2018-11-30T00:00:00"/>
    <s v="Avg of 4 NM Projects"/>
    <x v="5"/>
    <n v="-0.51"/>
  </r>
  <r>
    <x v="2"/>
    <n v="30"/>
    <n v="2"/>
    <s v="OFF"/>
    <d v="2018-11-30T00:00:00"/>
    <s v="Avg of 4 NM Projects"/>
    <x v="6"/>
    <n v="-0.9"/>
  </r>
  <r>
    <x v="2"/>
    <n v="30"/>
    <n v="2"/>
    <s v="ON"/>
    <d v="2018-11-30T00:00:00"/>
    <s v="Avg of 4 NM Projects"/>
    <x v="7"/>
    <n v="4.0949999999999998"/>
  </r>
  <r>
    <x v="2"/>
    <n v="30"/>
    <n v="2"/>
    <s v="ON"/>
    <d v="2018-11-30T00:00:00"/>
    <s v="Avg of 4 NM Projects"/>
    <x v="8"/>
    <n v="23.94"/>
  </r>
  <r>
    <x v="2"/>
    <n v="30"/>
    <n v="2"/>
    <s v="ON"/>
    <d v="2018-11-30T00:00:00"/>
    <s v="Avg of 4 NM Projects"/>
    <x v="9"/>
    <n v="41.09"/>
  </r>
  <r>
    <x v="2"/>
    <n v="30"/>
    <n v="2"/>
    <s v="ON"/>
    <d v="2018-11-30T00:00:00"/>
    <s v="Avg of 4 NM Projects"/>
    <x v="10"/>
    <n v="52.73"/>
  </r>
  <r>
    <x v="2"/>
    <n v="30"/>
    <n v="2"/>
    <s v="ON"/>
    <d v="2018-11-30T00:00:00"/>
    <s v="Avg of 4 NM Projects"/>
    <x v="11"/>
    <n v="59.39"/>
  </r>
  <r>
    <x v="2"/>
    <n v="30"/>
    <n v="2"/>
    <s v="ON"/>
    <d v="2018-11-30T00:00:00"/>
    <s v="Avg of 4 NM Projects"/>
    <x v="12"/>
    <n v="52.099999999999994"/>
  </r>
  <r>
    <x v="2"/>
    <n v="30"/>
    <n v="2"/>
    <s v="ON"/>
    <d v="2018-11-30T00:00:00"/>
    <s v="Avg of 4 NM Projects"/>
    <x v="13"/>
    <n v="40.064999999999998"/>
  </r>
  <r>
    <x v="2"/>
    <n v="30"/>
    <n v="2"/>
    <s v="ON"/>
    <d v="2018-11-30T00:00:00"/>
    <s v="Avg of 4 NM Projects"/>
    <x v="14"/>
    <n v="14.715"/>
  </r>
  <r>
    <x v="2"/>
    <n v="30"/>
    <n v="2"/>
    <s v="ON"/>
    <d v="2018-11-30T00:00:00"/>
    <s v="Avg of 4 NM Projects"/>
    <x v="15"/>
    <n v="2.1800000000000002"/>
  </r>
  <r>
    <x v="2"/>
    <n v="30"/>
    <n v="2"/>
    <s v="ON"/>
    <d v="2018-11-30T00:00:00"/>
    <s v="Avg of 4 NM Projects"/>
    <x v="16"/>
    <n v="-0.26"/>
  </r>
  <r>
    <x v="2"/>
    <n v="30"/>
    <n v="2"/>
    <s v="ON"/>
    <d v="2018-11-30T00:00:00"/>
    <s v="Avg of 4 NM Projects"/>
    <x v="17"/>
    <n v="-0.89500000000000002"/>
  </r>
  <r>
    <x v="2"/>
    <n v="30"/>
    <n v="2"/>
    <s v="ON"/>
    <d v="2018-11-30T00:00:00"/>
    <s v="Avg of 4 NM Projects"/>
    <x v="18"/>
    <n v="-1.2799999999999998"/>
  </r>
  <r>
    <x v="2"/>
    <n v="30"/>
    <n v="2"/>
    <s v="ON"/>
    <d v="2018-11-30T00:00:00"/>
    <s v="Avg of 4 NM Projects"/>
    <x v="19"/>
    <n v="-1.41"/>
  </r>
  <r>
    <x v="2"/>
    <n v="30"/>
    <n v="2"/>
    <s v="ON"/>
    <d v="2018-11-30T00:00:00"/>
    <s v="Avg of 4 NM Projects"/>
    <x v="20"/>
    <n v="-1.1499999999999999"/>
  </r>
  <r>
    <x v="2"/>
    <n v="30"/>
    <n v="2"/>
    <s v="ON"/>
    <d v="2018-11-30T00:00:00"/>
    <s v="Avg of 4 NM Projects"/>
    <x v="21"/>
    <n v="-1.2799999999999998"/>
  </r>
  <r>
    <x v="2"/>
    <n v="30"/>
    <n v="2"/>
    <s v="ON"/>
    <d v="2018-11-30T00:00:00"/>
    <s v="Avg of 4 NM Projects"/>
    <x v="22"/>
    <n v="-1.2799999999999998"/>
  </r>
  <r>
    <x v="2"/>
    <n v="30"/>
    <n v="2"/>
    <s v="OFF"/>
    <d v="2018-11-30T00:00:00"/>
    <s v="Avg of 4 NM Projects"/>
    <x v="23"/>
    <n v="-1.1499999999999999"/>
  </r>
  <r>
    <x v="3"/>
    <n v="1"/>
    <n v="1"/>
    <s v="OFF"/>
    <d v="2018-12-01T00:00:00"/>
    <s v="Avg of 4 NM Projects"/>
    <x v="0"/>
    <n v="-1.2799999999999998"/>
  </r>
  <r>
    <x v="3"/>
    <n v="1"/>
    <n v="1"/>
    <s v="OFF"/>
    <d v="2018-12-01T00:00:00"/>
    <s v="Avg of 4 NM Projects"/>
    <x v="1"/>
    <n v="-1.1499999999999999"/>
  </r>
  <r>
    <x v="3"/>
    <n v="1"/>
    <n v="1"/>
    <s v="OFF"/>
    <d v="2018-12-01T00:00:00"/>
    <s v="Avg of 4 NM Projects"/>
    <x v="2"/>
    <n v="-1.1499999999999999"/>
  </r>
  <r>
    <x v="3"/>
    <n v="1"/>
    <n v="1"/>
    <s v="OFF"/>
    <d v="2018-12-01T00:00:00"/>
    <s v="Avg of 4 NM Projects"/>
    <x v="3"/>
    <n v="-1.2799999999999998"/>
  </r>
  <r>
    <x v="3"/>
    <n v="1"/>
    <n v="1"/>
    <s v="OFF"/>
    <d v="2018-12-01T00:00:00"/>
    <s v="Avg of 4 NM Projects"/>
    <x v="4"/>
    <n v="-1.1499999999999999"/>
  </r>
  <r>
    <x v="3"/>
    <n v="1"/>
    <n v="1"/>
    <s v="OFF"/>
    <d v="2018-12-01T00:00:00"/>
    <s v="Avg of 4 NM Projects"/>
    <x v="5"/>
    <n v="-1.1549999999999998"/>
  </r>
  <r>
    <x v="3"/>
    <n v="1"/>
    <n v="1"/>
    <s v="OFF"/>
    <d v="2018-12-01T00:00:00"/>
    <s v="Avg of 4 NM Projects"/>
    <x v="6"/>
    <n v="-1.1499999999999999"/>
  </r>
  <r>
    <x v="3"/>
    <n v="1"/>
    <n v="1"/>
    <s v="OFF"/>
    <d v="2018-12-01T00:00:00"/>
    <s v="Avg of 4 NM Projects"/>
    <x v="7"/>
    <n v="-1.4099999999999997"/>
  </r>
  <r>
    <x v="3"/>
    <n v="1"/>
    <n v="1"/>
    <s v="OFF"/>
    <d v="2018-12-01T00:00:00"/>
    <s v="Avg of 4 NM Projects"/>
    <x v="8"/>
    <n v="0.51500000000000012"/>
  </r>
  <r>
    <x v="3"/>
    <n v="1"/>
    <n v="1"/>
    <s v="OFF"/>
    <d v="2018-12-01T00:00:00"/>
    <s v="Avg of 4 NM Projects"/>
    <x v="9"/>
    <n v="2.5649999999999999"/>
  </r>
  <r>
    <x v="3"/>
    <n v="1"/>
    <n v="1"/>
    <s v="OFF"/>
    <d v="2018-12-01T00:00:00"/>
    <s v="Avg of 4 NM Projects"/>
    <x v="10"/>
    <n v="5.125"/>
  </r>
  <r>
    <x v="3"/>
    <n v="1"/>
    <n v="1"/>
    <s v="OFF"/>
    <d v="2018-12-01T00:00:00"/>
    <s v="Avg of 4 NM Projects"/>
    <x v="11"/>
    <n v="7.17"/>
  </r>
  <r>
    <x v="3"/>
    <n v="1"/>
    <n v="1"/>
    <s v="OFF"/>
    <d v="2018-12-01T00:00:00"/>
    <s v="Avg of 4 NM Projects"/>
    <x v="12"/>
    <n v="6.2750000000000004"/>
  </r>
  <r>
    <x v="3"/>
    <n v="1"/>
    <n v="1"/>
    <s v="OFF"/>
    <d v="2018-12-01T00:00:00"/>
    <s v="Avg of 4 NM Projects"/>
    <x v="13"/>
    <n v="4.9899999999999993"/>
  </r>
  <r>
    <x v="3"/>
    <n v="1"/>
    <n v="1"/>
    <s v="OFF"/>
    <d v="2018-12-01T00:00:00"/>
    <s v="Avg of 4 NM Projects"/>
    <x v="14"/>
    <n v="3.2"/>
  </r>
  <r>
    <x v="3"/>
    <n v="1"/>
    <n v="1"/>
    <s v="OFF"/>
    <d v="2018-12-01T00:00:00"/>
    <s v="Avg of 4 NM Projects"/>
    <x v="15"/>
    <n v="-0.37499999999999989"/>
  </r>
  <r>
    <x v="3"/>
    <n v="1"/>
    <n v="1"/>
    <s v="OFF"/>
    <d v="2018-12-01T00:00:00"/>
    <s v="Avg of 4 NM Projects"/>
    <x v="16"/>
    <n v="-1.4100000000000001"/>
  </r>
  <r>
    <x v="3"/>
    <n v="1"/>
    <n v="1"/>
    <s v="OFF"/>
    <d v="2018-12-01T00:00:00"/>
    <s v="Avg of 4 NM Projects"/>
    <x v="17"/>
    <n v="-1.0249999999999999"/>
  </r>
  <r>
    <x v="3"/>
    <n v="1"/>
    <n v="1"/>
    <s v="OFF"/>
    <d v="2018-12-01T00:00:00"/>
    <s v="Avg of 4 NM Projects"/>
    <x v="18"/>
    <n v="-1.1499999999999999"/>
  </r>
  <r>
    <x v="3"/>
    <n v="1"/>
    <n v="1"/>
    <s v="OFF"/>
    <d v="2018-12-01T00:00:00"/>
    <s v="Avg of 4 NM Projects"/>
    <x v="19"/>
    <n v="-1.2849999999999997"/>
  </r>
  <r>
    <x v="3"/>
    <n v="1"/>
    <n v="1"/>
    <s v="OFF"/>
    <d v="2018-12-01T00:00:00"/>
    <s v="Avg of 4 NM Projects"/>
    <x v="20"/>
    <n v="-1.2799999999999998"/>
  </r>
  <r>
    <x v="3"/>
    <n v="1"/>
    <n v="1"/>
    <s v="OFF"/>
    <d v="2018-12-01T00:00:00"/>
    <s v="Avg of 4 NM Projects"/>
    <x v="21"/>
    <n v="-1.1499999999999999"/>
  </r>
  <r>
    <x v="3"/>
    <n v="1"/>
    <n v="1"/>
    <s v="OFF"/>
    <d v="2018-12-01T00:00:00"/>
    <s v="Avg of 4 NM Projects"/>
    <x v="22"/>
    <n v="-1.1499999999999999"/>
  </r>
  <r>
    <x v="3"/>
    <n v="1"/>
    <n v="1"/>
    <s v="OFF"/>
    <d v="2018-12-01T00:00:00"/>
    <s v="Avg of 4 NM Projects"/>
    <x v="23"/>
    <n v="-1.1499999999999999"/>
  </r>
  <r>
    <x v="3"/>
    <n v="2"/>
    <n v="2"/>
    <s v="OFF"/>
    <d v="2018-12-02T00:00:00"/>
    <s v="Avg of 4 NM Projects"/>
    <x v="0"/>
    <n v="-1.1499999999999999"/>
  </r>
  <r>
    <x v="3"/>
    <n v="2"/>
    <n v="2"/>
    <s v="OFF"/>
    <d v="2018-12-02T00:00:00"/>
    <s v="Avg of 4 NM Projects"/>
    <x v="1"/>
    <n v="-1.1549999999999998"/>
  </r>
  <r>
    <x v="3"/>
    <n v="2"/>
    <n v="2"/>
    <s v="OFF"/>
    <d v="2018-12-02T00:00:00"/>
    <s v="Avg of 4 NM Projects"/>
    <x v="2"/>
    <n v="-1.1499999999999999"/>
  </r>
  <r>
    <x v="3"/>
    <n v="2"/>
    <n v="2"/>
    <s v="OFF"/>
    <d v="2018-12-02T00:00:00"/>
    <s v="Avg of 4 NM Projects"/>
    <x v="3"/>
    <n v="-1.1499999999999999"/>
  </r>
  <r>
    <x v="3"/>
    <n v="2"/>
    <n v="2"/>
    <s v="OFF"/>
    <d v="2018-12-02T00:00:00"/>
    <s v="Avg of 4 NM Projects"/>
    <x v="4"/>
    <n v="-1.1499999999999999"/>
  </r>
  <r>
    <x v="3"/>
    <n v="2"/>
    <n v="2"/>
    <s v="OFF"/>
    <d v="2018-12-02T00:00:00"/>
    <s v="Avg of 4 NM Projects"/>
    <x v="5"/>
    <n v="-1.1549999999999998"/>
  </r>
  <r>
    <x v="3"/>
    <n v="2"/>
    <n v="2"/>
    <s v="OFF"/>
    <d v="2018-12-02T00:00:00"/>
    <s v="Avg of 4 NM Projects"/>
    <x v="6"/>
    <n v="-1.41"/>
  </r>
  <r>
    <x v="3"/>
    <n v="2"/>
    <n v="2"/>
    <s v="ON"/>
    <d v="2018-12-02T00:00:00"/>
    <s v="Avg of 4 NM Projects"/>
    <x v="7"/>
    <n v="-1.1499999999999999"/>
  </r>
  <r>
    <x v="3"/>
    <n v="2"/>
    <n v="2"/>
    <s v="ON"/>
    <d v="2018-12-02T00:00:00"/>
    <s v="Avg of 4 NM Projects"/>
    <x v="8"/>
    <n v="2.1800000000000002"/>
  </r>
  <r>
    <x v="3"/>
    <n v="2"/>
    <n v="2"/>
    <s v="ON"/>
    <d v="2018-12-02T00:00:00"/>
    <s v="Avg of 4 NM Projects"/>
    <x v="9"/>
    <n v="4.6099999999999994"/>
  </r>
  <r>
    <x v="3"/>
    <n v="2"/>
    <n v="2"/>
    <s v="ON"/>
    <d v="2018-12-02T00:00:00"/>
    <s v="Avg of 4 NM Projects"/>
    <x v="10"/>
    <n v="5.8849999999999998"/>
  </r>
  <r>
    <x v="3"/>
    <n v="2"/>
    <n v="2"/>
    <s v="ON"/>
    <d v="2018-12-02T00:00:00"/>
    <s v="Avg of 4 NM Projects"/>
    <x v="11"/>
    <n v="8.7049999999999983"/>
  </r>
  <r>
    <x v="3"/>
    <n v="2"/>
    <n v="2"/>
    <s v="ON"/>
    <d v="2018-12-02T00:00:00"/>
    <s v="Avg of 4 NM Projects"/>
    <x v="12"/>
    <n v="13.44"/>
  </r>
  <r>
    <x v="3"/>
    <n v="2"/>
    <n v="2"/>
    <s v="ON"/>
    <d v="2018-12-02T00:00:00"/>
    <s v="Avg of 4 NM Projects"/>
    <x v="13"/>
    <n v="7.42"/>
  </r>
  <r>
    <x v="3"/>
    <n v="2"/>
    <n v="2"/>
    <s v="ON"/>
    <d v="2018-12-02T00:00:00"/>
    <s v="Avg of 4 NM Projects"/>
    <x v="14"/>
    <n v="5.12"/>
  </r>
  <r>
    <x v="3"/>
    <n v="2"/>
    <n v="2"/>
    <s v="ON"/>
    <d v="2018-12-02T00:00:00"/>
    <s v="Avg of 4 NM Projects"/>
    <x v="15"/>
    <n v="0.13"/>
  </r>
  <r>
    <x v="3"/>
    <n v="2"/>
    <n v="2"/>
    <s v="ON"/>
    <d v="2018-12-02T00:00:00"/>
    <s v="Avg of 4 NM Projects"/>
    <x v="16"/>
    <n v="-1.1499999999999999"/>
  </r>
  <r>
    <x v="3"/>
    <n v="2"/>
    <n v="2"/>
    <s v="ON"/>
    <d v="2018-12-02T00:00:00"/>
    <s v="Avg of 4 NM Projects"/>
    <x v="17"/>
    <n v="-1.0249999999999999"/>
  </r>
  <r>
    <x v="3"/>
    <n v="2"/>
    <n v="2"/>
    <s v="ON"/>
    <d v="2018-12-02T00:00:00"/>
    <s v="Avg of 4 NM Projects"/>
    <x v="18"/>
    <n v="-1.1499999999999999"/>
  </r>
  <r>
    <x v="3"/>
    <n v="2"/>
    <n v="2"/>
    <s v="ON"/>
    <d v="2018-12-02T00:00:00"/>
    <s v="Avg of 4 NM Projects"/>
    <x v="19"/>
    <n v="-1.1549999999999998"/>
  </r>
  <r>
    <x v="3"/>
    <n v="2"/>
    <n v="2"/>
    <s v="ON"/>
    <d v="2018-12-02T00:00:00"/>
    <s v="Avg of 4 NM Projects"/>
    <x v="20"/>
    <n v="-1.2799999999999998"/>
  </r>
  <r>
    <x v="3"/>
    <n v="2"/>
    <n v="2"/>
    <s v="ON"/>
    <d v="2018-12-02T00:00:00"/>
    <s v="Avg of 4 NM Projects"/>
    <x v="21"/>
    <n v="-1.2799999999999998"/>
  </r>
  <r>
    <x v="3"/>
    <n v="2"/>
    <n v="2"/>
    <s v="ON"/>
    <d v="2018-12-02T00:00:00"/>
    <s v="Avg of 4 NM Projects"/>
    <x v="22"/>
    <n v="-1.0249999999999999"/>
  </r>
  <r>
    <x v="3"/>
    <n v="2"/>
    <n v="2"/>
    <s v="OFF"/>
    <d v="2018-12-02T00:00:00"/>
    <s v="Avg of 4 NM Projects"/>
    <x v="23"/>
    <n v="-1.2799999999999998"/>
  </r>
  <r>
    <x v="3"/>
    <n v="3"/>
    <n v="3"/>
    <s v="OFF"/>
    <d v="2018-12-03T00:00:00"/>
    <s v="Avg of 4 NM Projects"/>
    <x v="0"/>
    <n v="-1.2799999999999998"/>
  </r>
  <r>
    <x v="3"/>
    <n v="3"/>
    <n v="3"/>
    <s v="OFF"/>
    <d v="2018-12-03T00:00:00"/>
    <s v="Avg of 4 NM Projects"/>
    <x v="1"/>
    <n v="-1.1499999999999999"/>
  </r>
  <r>
    <x v="3"/>
    <n v="3"/>
    <n v="3"/>
    <s v="OFF"/>
    <d v="2018-12-03T00:00:00"/>
    <s v="Avg of 4 NM Projects"/>
    <x v="2"/>
    <n v="-1.4099999999999997"/>
  </r>
  <r>
    <x v="3"/>
    <n v="3"/>
    <n v="3"/>
    <s v="OFF"/>
    <d v="2018-12-03T00:00:00"/>
    <s v="Avg of 4 NM Projects"/>
    <x v="3"/>
    <n v="-1.0249999999999999"/>
  </r>
  <r>
    <x v="3"/>
    <n v="3"/>
    <n v="3"/>
    <s v="OFF"/>
    <d v="2018-12-03T00:00:00"/>
    <s v="Avg of 4 NM Projects"/>
    <x v="4"/>
    <n v="-1.2799999999999998"/>
  </r>
  <r>
    <x v="3"/>
    <n v="3"/>
    <n v="3"/>
    <s v="OFF"/>
    <d v="2018-12-03T00:00:00"/>
    <s v="Avg of 4 NM Projects"/>
    <x v="5"/>
    <n v="-1.1499999999999999"/>
  </r>
  <r>
    <x v="3"/>
    <n v="3"/>
    <n v="3"/>
    <s v="OFF"/>
    <d v="2018-12-03T00:00:00"/>
    <s v="Avg of 4 NM Projects"/>
    <x v="6"/>
    <n v="-1.0249999999999999"/>
  </r>
  <r>
    <x v="3"/>
    <n v="3"/>
    <n v="3"/>
    <s v="ON"/>
    <d v="2018-12-03T00:00:00"/>
    <s v="Avg of 4 NM Projects"/>
    <x v="7"/>
    <n v="5.0000000000000044E-3"/>
  </r>
  <r>
    <x v="3"/>
    <n v="3"/>
    <n v="3"/>
    <s v="ON"/>
    <d v="2018-12-03T00:00:00"/>
    <s v="Avg of 4 NM Projects"/>
    <x v="8"/>
    <n v="14.08"/>
  </r>
  <r>
    <x v="3"/>
    <n v="3"/>
    <n v="3"/>
    <s v="ON"/>
    <d v="2018-12-03T00:00:00"/>
    <s v="Avg of 4 NM Projects"/>
    <x v="9"/>
    <n v="30.974999999999998"/>
  </r>
  <r>
    <x v="3"/>
    <n v="3"/>
    <n v="3"/>
    <s v="ON"/>
    <d v="2018-12-03T00:00:00"/>
    <s v="Avg of 4 NM Projects"/>
    <x v="10"/>
    <n v="36.99"/>
  </r>
  <r>
    <x v="3"/>
    <n v="3"/>
    <n v="3"/>
    <s v="ON"/>
    <d v="2018-12-03T00:00:00"/>
    <s v="Avg of 4 NM Projects"/>
    <x v="11"/>
    <n v="34.56"/>
  </r>
  <r>
    <x v="3"/>
    <n v="3"/>
    <n v="3"/>
    <s v="ON"/>
    <d v="2018-12-03T00:00:00"/>
    <s v="Avg of 4 NM Projects"/>
    <x v="12"/>
    <n v="28.675000000000001"/>
  </r>
  <r>
    <x v="3"/>
    <n v="3"/>
    <n v="3"/>
    <s v="ON"/>
    <d v="2018-12-03T00:00:00"/>
    <s v="Avg of 4 NM Projects"/>
    <x v="13"/>
    <n v="25.725000000000001"/>
  </r>
  <r>
    <x v="3"/>
    <n v="3"/>
    <n v="3"/>
    <s v="ON"/>
    <d v="2018-12-03T00:00:00"/>
    <s v="Avg of 4 NM Projects"/>
    <x v="14"/>
    <n v="17.02"/>
  </r>
  <r>
    <x v="3"/>
    <n v="3"/>
    <n v="3"/>
    <s v="ON"/>
    <d v="2018-12-03T00:00:00"/>
    <s v="Avg of 4 NM Projects"/>
    <x v="15"/>
    <n v="4.4800000000000004"/>
  </r>
  <r>
    <x v="3"/>
    <n v="3"/>
    <n v="3"/>
    <s v="ON"/>
    <d v="2018-12-03T00:00:00"/>
    <s v="Avg of 4 NM Projects"/>
    <x v="16"/>
    <n v="-1.4099999999999997"/>
  </r>
  <r>
    <x v="3"/>
    <n v="3"/>
    <n v="3"/>
    <s v="ON"/>
    <d v="2018-12-03T00:00:00"/>
    <s v="Avg of 4 NM Projects"/>
    <x v="17"/>
    <n v="-1.2799999999999998"/>
  </r>
  <r>
    <x v="3"/>
    <n v="3"/>
    <n v="3"/>
    <s v="ON"/>
    <d v="2018-12-03T00:00:00"/>
    <s v="Avg of 4 NM Projects"/>
    <x v="18"/>
    <n v="-1.0249999999999999"/>
  </r>
  <r>
    <x v="3"/>
    <n v="3"/>
    <n v="3"/>
    <s v="ON"/>
    <d v="2018-12-03T00:00:00"/>
    <s v="Avg of 4 NM Projects"/>
    <x v="19"/>
    <n v="-1.2799999999999998"/>
  </r>
  <r>
    <x v="3"/>
    <n v="3"/>
    <n v="3"/>
    <s v="ON"/>
    <d v="2018-12-03T00:00:00"/>
    <s v="Avg of 4 NM Projects"/>
    <x v="20"/>
    <n v="-1.1499999999999999"/>
  </r>
  <r>
    <x v="3"/>
    <n v="3"/>
    <n v="3"/>
    <s v="ON"/>
    <d v="2018-12-03T00:00:00"/>
    <s v="Avg of 4 NM Projects"/>
    <x v="21"/>
    <n v="-1.0249999999999999"/>
  </r>
  <r>
    <x v="3"/>
    <n v="3"/>
    <n v="3"/>
    <s v="ON"/>
    <d v="2018-12-03T00:00:00"/>
    <s v="Avg of 4 NM Projects"/>
    <x v="22"/>
    <n v="-1.41"/>
  </r>
  <r>
    <x v="3"/>
    <n v="3"/>
    <n v="3"/>
    <s v="OFF"/>
    <d v="2018-12-03T00:00:00"/>
    <s v="Avg of 4 NM Projects"/>
    <x v="23"/>
    <n v="-1.2799999999999998"/>
  </r>
  <r>
    <x v="3"/>
    <n v="4"/>
    <n v="4"/>
    <s v="OFF"/>
    <d v="2018-12-04T00:00:00"/>
    <s v="Avg of 4 NM Projects"/>
    <x v="0"/>
    <n v="-1.1499999999999999"/>
  </r>
  <r>
    <x v="3"/>
    <n v="4"/>
    <n v="4"/>
    <s v="OFF"/>
    <d v="2018-12-04T00:00:00"/>
    <s v="Avg of 4 NM Projects"/>
    <x v="1"/>
    <n v="-1.1499999999999999"/>
  </r>
  <r>
    <x v="3"/>
    <n v="4"/>
    <n v="4"/>
    <s v="OFF"/>
    <d v="2018-12-04T00:00:00"/>
    <s v="Avg of 4 NM Projects"/>
    <x v="2"/>
    <n v="-1.2799999999999998"/>
  </r>
  <r>
    <x v="3"/>
    <n v="4"/>
    <n v="4"/>
    <s v="OFF"/>
    <d v="2018-12-04T00:00:00"/>
    <s v="Avg of 4 NM Projects"/>
    <x v="3"/>
    <n v="-1.0249999999999999"/>
  </r>
  <r>
    <x v="3"/>
    <n v="4"/>
    <n v="4"/>
    <s v="OFF"/>
    <d v="2018-12-04T00:00:00"/>
    <s v="Avg of 4 NM Projects"/>
    <x v="4"/>
    <n v="-1.41"/>
  </r>
  <r>
    <x v="3"/>
    <n v="4"/>
    <n v="4"/>
    <s v="OFF"/>
    <d v="2018-12-04T00:00:00"/>
    <s v="Avg of 4 NM Projects"/>
    <x v="5"/>
    <n v="-1.1499999999999999"/>
  </r>
  <r>
    <x v="3"/>
    <n v="4"/>
    <n v="4"/>
    <s v="OFF"/>
    <d v="2018-12-04T00:00:00"/>
    <s v="Avg of 4 NM Projects"/>
    <x v="6"/>
    <n v="-0.9"/>
  </r>
  <r>
    <x v="3"/>
    <n v="4"/>
    <n v="4"/>
    <s v="ON"/>
    <d v="2018-12-04T00:00:00"/>
    <s v="Avg of 4 NM Projects"/>
    <x v="7"/>
    <n v="2.8200000000000003"/>
  </r>
  <r>
    <x v="3"/>
    <n v="4"/>
    <n v="4"/>
    <s v="ON"/>
    <d v="2018-12-04T00:00:00"/>
    <s v="Avg of 4 NM Projects"/>
    <x v="8"/>
    <n v="20.605"/>
  </r>
  <r>
    <x v="3"/>
    <n v="4"/>
    <n v="4"/>
    <s v="ON"/>
    <d v="2018-12-04T00:00:00"/>
    <s v="Avg of 4 NM Projects"/>
    <x v="9"/>
    <n v="35.33"/>
  </r>
  <r>
    <x v="3"/>
    <n v="4"/>
    <n v="4"/>
    <s v="ON"/>
    <d v="2018-12-04T00:00:00"/>
    <s v="Avg of 4 NM Projects"/>
    <x v="10"/>
    <n v="47.74"/>
  </r>
  <r>
    <x v="3"/>
    <n v="4"/>
    <n v="4"/>
    <s v="ON"/>
    <d v="2018-12-04T00:00:00"/>
    <s v="Avg of 4 NM Projects"/>
    <x v="11"/>
    <n v="51.584999999999994"/>
  </r>
  <r>
    <x v="3"/>
    <n v="4"/>
    <n v="4"/>
    <s v="ON"/>
    <d v="2018-12-04T00:00:00"/>
    <s v="Avg of 4 NM Projects"/>
    <x v="12"/>
    <n v="52.484999999999999"/>
  </r>
  <r>
    <x v="3"/>
    <n v="4"/>
    <n v="4"/>
    <s v="ON"/>
    <d v="2018-12-04T00:00:00"/>
    <s v="Avg of 4 NM Projects"/>
    <x v="13"/>
    <n v="44.674999999999997"/>
  </r>
  <r>
    <x v="3"/>
    <n v="4"/>
    <n v="4"/>
    <s v="ON"/>
    <d v="2018-12-04T00:00:00"/>
    <s v="Avg of 4 NM Projects"/>
    <x v="14"/>
    <n v="28.805"/>
  </r>
  <r>
    <x v="3"/>
    <n v="4"/>
    <n v="4"/>
    <s v="ON"/>
    <d v="2018-12-04T00:00:00"/>
    <s v="Avg of 4 NM Projects"/>
    <x v="15"/>
    <n v="7.0350000000000001"/>
  </r>
  <r>
    <x v="3"/>
    <n v="4"/>
    <n v="4"/>
    <s v="ON"/>
    <d v="2018-12-04T00:00:00"/>
    <s v="Avg of 4 NM Projects"/>
    <x v="16"/>
    <n v="-0.26"/>
  </r>
  <r>
    <x v="3"/>
    <n v="4"/>
    <n v="4"/>
    <s v="ON"/>
    <d v="2018-12-04T00:00:00"/>
    <s v="Avg of 4 NM Projects"/>
    <x v="17"/>
    <n v="-1.1499999999999999"/>
  </r>
  <r>
    <x v="3"/>
    <n v="4"/>
    <n v="4"/>
    <s v="ON"/>
    <d v="2018-12-04T00:00:00"/>
    <s v="Avg of 4 NM Projects"/>
    <x v="18"/>
    <n v="-1.1499999999999999"/>
  </r>
  <r>
    <x v="3"/>
    <n v="4"/>
    <n v="4"/>
    <s v="ON"/>
    <d v="2018-12-04T00:00:00"/>
    <s v="Avg of 4 NM Projects"/>
    <x v="19"/>
    <n v="-1.2799999999999998"/>
  </r>
  <r>
    <x v="3"/>
    <n v="4"/>
    <n v="4"/>
    <s v="ON"/>
    <d v="2018-12-04T00:00:00"/>
    <s v="Avg of 4 NM Projects"/>
    <x v="20"/>
    <n v="-1.2799999999999998"/>
  </r>
  <r>
    <x v="3"/>
    <n v="4"/>
    <n v="4"/>
    <s v="ON"/>
    <d v="2018-12-04T00:00:00"/>
    <s v="Avg of 4 NM Projects"/>
    <x v="21"/>
    <n v="-1.1499999999999999"/>
  </r>
  <r>
    <x v="3"/>
    <n v="4"/>
    <n v="4"/>
    <s v="ON"/>
    <d v="2018-12-04T00:00:00"/>
    <s v="Avg of 4 NM Projects"/>
    <x v="22"/>
    <n v="-1.2799999999999998"/>
  </r>
  <r>
    <x v="3"/>
    <n v="4"/>
    <n v="4"/>
    <s v="OFF"/>
    <d v="2018-12-04T00:00:00"/>
    <s v="Avg of 4 NM Projects"/>
    <x v="23"/>
    <n v="-1.2799999999999998"/>
  </r>
  <r>
    <x v="3"/>
    <n v="5"/>
    <n v="5"/>
    <s v="OFF"/>
    <d v="2018-12-05T00:00:00"/>
    <s v="Avg of 4 NM Projects"/>
    <x v="0"/>
    <n v="-1.2799999999999998"/>
  </r>
  <r>
    <x v="3"/>
    <n v="5"/>
    <n v="5"/>
    <s v="OFF"/>
    <d v="2018-12-05T00:00:00"/>
    <s v="Avg of 4 NM Projects"/>
    <x v="1"/>
    <n v="-1.1499999999999999"/>
  </r>
  <r>
    <x v="3"/>
    <n v="5"/>
    <n v="5"/>
    <s v="OFF"/>
    <d v="2018-12-05T00:00:00"/>
    <s v="Avg of 4 NM Projects"/>
    <x v="2"/>
    <n v="-1.2799999999999998"/>
  </r>
  <r>
    <x v="3"/>
    <n v="5"/>
    <n v="5"/>
    <s v="OFF"/>
    <d v="2018-12-05T00:00:00"/>
    <s v="Avg of 4 NM Projects"/>
    <x v="3"/>
    <n v="-1.2799999999999998"/>
  </r>
  <r>
    <x v="3"/>
    <n v="5"/>
    <n v="5"/>
    <s v="OFF"/>
    <d v="2018-12-05T00:00:00"/>
    <s v="Avg of 4 NM Projects"/>
    <x v="4"/>
    <n v="-1.1549999999999998"/>
  </r>
  <r>
    <x v="3"/>
    <n v="5"/>
    <n v="5"/>
    <s v="OFF"/>
    <d v="2018-12-05T00:00:00"/>
    <s v="Avg of 4 NM Projects"/>
    <x v="5"/>
    <n v="-1.2799999999999998"/>
  </r>
  <r>
    <x v="3"/>
    <n v="5"/>
    <n v="5"/>
    <s v="OFF"/>
    <d v="2018-12-05T00:00:00"/>
    <s v="Avg of 4 NM Projects"/>
    <x v="6"/>
    <n v="-0.77"/>
  </r>
  <r>
    <x v="3"/>
    <n v="5"/>
    <n v="5"/>
    <s v="ON"/>
    <d v="2018-12-05T00:00:00"/>
    <s v="Avg of 4 NM Projects"/>
    <x v="7"/>
    <n v="0.51"/>
  </r>
  <r>
    <x v="3"/>
    <n v="5"/>
    <n v="5"/>
    <s v="ON"/>
    <d v="2018-12-05T00:00:00"/>
    <s v="Avg of 4 NM Projects"/>
    <x v="8"/>
    <n v="8.06"/>
  </r>
  <r>
    <x v="3"/>
    <n v="5"/>
    <n v="5"/>
    <s v="ON"/>
    <d v="2018-12-05T00:00:00"/>
    <s v="Avg of 4 NM Projects"/>
    <x v="9"/>
    <n v="17.785"/>
  </r>
  <r>
    <x v="3"/>
    <n v="5"/>
    <n v="5"/>
    <s v="ON"/>
    <d v="2018-12-05T00:00:00"/>
    <s v="Avg of 4 NM Projects"/>
    <x v="10"/>
    <n v="26.625"/>
  </r>
  <r>
    <x v="3"/>
    <n v="5"/>
    <n v="5"/>
    <s v="ON"/>
    <d v="2018-12-05T00:00:00"/>
    <s v="Avg of 4 NM Projects"/>
    <x v="11"/>
    <n v="27.135000000000002"/>
  </r>
  <r>
    <x v="3"/>
    <n v="5"/>
    <n v="5"/>
    <s v="ON"/>
    <d v="2018-12-05T00:00:00"/>
    <s v="Avg of 4 NM Projects"/>
    <x v="12"/>
    <n v="19.075000000000003"/>
  </r>
  <r>
    <x v="3"/>
    <n v="5"/>
    <n v="5"/>
    <s v="ON"/>
    <d v="2018-12-05T00:00:00"/>
    <s v="Avg of 4 NM Projects"/>
    <x v="13"/>
    <n v="12.03"/>
  </r>
  <r>
    <x v="3"/>
    <n v="5"/>
    <n v="5"/>
    <s v="ON"/>
    <d v="2018-12-05T00:00:00"/>
    <s v="Avg of 4 NM Projects"/>
    <x v="14"/>
    <n v="3.9699999999999998"/>
  </r>
  <r>
    <x v="3"/>
    <n v="5"/>
    <n v="5"/>
    <s v="ON"/>
    <d v="2018-12-05T00:00:00"/>
    <s v="Avg of 4 NM Projects"/>
    <x v="15"/>
    <n v="0.51500000000000001"/>
  </r>
  <r>
    <x v="3"/>
    <n v="5"/>
    <n v="5"/>
    <s v="ON"/>
    <d v="2018-12-05T00:00:00"/>
    <s v="Avg of 4 NM Projects"/>
    <x v="16"/>
    <n v="-0.9"/>
  </r>
  <r>
    <x v="3"/>
    <n v="5"/>
    <n v="5"/>
    <s v="ON"/>
    <d v="2018-12-05T00:00:00"/>
    <s v="Avg of 4 NM Projects"/>
    <x v="17"/>
    <n v="-1.2799999999999998"/>
  </r>
  <r>
    <x v="3"/>
    <n v="5"/>
    <n v="5"/>
    <s v="ON"/>
    <d v="2018-12-05T00:00:00"/>
    <s v="Avg of 4 NM Projects"/>
    <x v="18"/>
    <n v="-1.2799999999999998"/>
  </r>
  <r>
    <x v="3"/>
    <n v="5"/>
    <n v="5"/>
    <s v="ON"/>
    <d v="2018-12-05T00:00:00"/>
    <s v="Avg of 4 NM Projects"/>
    <x v="19"/>
    <n v="-1.2799999999999998"/>
  </r>
  <r>
    <x v="3"/>
    <n v="5"/>
    <n v="5"/>
    <s v="ON"/>
    <d v="2018-12-05T00:00:00"/>
    <s v="Avg of 4 NM Projects"/>
    <x v="20"/>
    <n v="-1.1499999999999999"/>
  </r>
  <r>
    <x v="3"/>
    <n v="5"/>
    <n v="5"/>
    <s v="ON"/>
    <d v="2018-12-05T00:00:00"/>
    <s v="Avg of 4 NM Projects"/>
    <x v="21"/>
    <n v="-1.1499999999999999"/>
  </r>
  <r>
    <x v="3"/>
    <n v="5"/>
    <n v="5"/>
    <s v="ON"/>
    <d v="2018-12-05T00:00:00"/>
    <s v="Avg of 4 NM Projects"/>
    <x v="22"/>
    <n v="-1.1499999999999999"/>
  </r>
  <r>
    <x v="3"/>
    <n v="5"/>
    <n v="5"/>
    <s v="OFF"/>
    <d v="2018-12-05T00:00:00"/>
    <s v="Avg of 4 NM Projects"/>
    <x v="23"/>
    <n v="-1.2799999999999998"/>
  </r>
  <r>
    <x v="3"/>
    <n v="6"/>
    <n v="6"/>
    <s v="OFF"/>
    <d v="2018-12-06T00:00:00"/>
    <s v="Avg of 4 NM Projects"/>
    <x v="0"/>
    <n v="-1.1549999999999998"/>
  </r>
  <r>
    <x v="3"/>
    <n v="6"/>
    <n v="6"/>
    <s v="OFF"/>
    <d v="2018-12-06T00:00:00"/>
    <s v="Avg of 4 NM Projects"/>
    <x v="1"/>
    <n v="-1.2799999999999998"/>
  </r>
  <r>
    <x v="3"/>
    <n v="6"/>
    <n v="6"/>
    <s v="OFF"/>
    <d v="2018-12-06T00:00:00"/>
    <s v="Avg of 4 NM Projects"/>
    <x v="2"/>
    <n v="-1.1499999999999999"/>
  </r>
  <r>
    <x v="3"/>
    <n v="6"/>
    <n v="6"/>
    <s v="OFF"/>
    <d v="2018-12-06T00:00:00"/>
    <s v="Avg of 4 NM Projects"/>
    <x v="3"/>
    <n v="-1.1499999999999999"/>
  </r>
  <r>
    <x v="3"/>
    <n v="6"/>
    <n v="6"/>
    <s v="OFF"/>
    <d v="2018-12-06T00:00:00"/>
    <s v="Avg of 4 NM Projects"/>
    <x v="4"/>
    <n v="-1.2799999999999998"/>
  </r>
  <r>
    <x v="3"/>
    <n v="6"/>
    <n v="6"/>
    <s v="OFF"/>
    <d v="2018-12-06T00:00:00"/>
    <s v="Avg of 4 NM Projects"/>
    <x v="5"/>
    <n v="-1.1549999999999998"/>
  </r>
  <r>
    <x v="3"/>
    <n v="6"/>
    <n v="6"/>
    <s v="OFF"/>
    <d v="2018-12-06T00:00:00"/>
    <s v="Avg of 4 NM Projects"/>
    <x v="6"/>
    <n v="-0.9"/>
  </r>
  <r>
    <x v="3"/>
    <n v="6"/>
    <n v="6"/>
    <s v="ON"/>
    <d v="2018-12-06T00:00:00"/>
    <s v="Avg of 4 NM Projects"/>
    <x v="7"/>
    <n v="-0.26"/>
  </r>
  <r>
    <x v="3"/>
    <n v="6"/>
    <n v="6"/>
    <s v="ON"/>
    <d v="2018-12-06T00:00:00"/>
    <s v="Avg of 4 NM Projects"/>
    <x v="8"/>
    <n v="4.2200000000000006"/>
  </r>
  <r>
    <x v="3"/>
    <n v="6"/>
    <n v="6"/>
    <s v="ON"/>
    <d v="2018-12-06T00:00:00"/>
    <s v="Avg of 4 NM Projects"/>
    <x v="9"/>
    <n v="15.364999999999998"/>
  </r>
  <r>
    <x v="3"/>
    <n v="6"/>
    <n v="6"/>
    <s v="ON"/>
    <d v="2018-12-06T00:00:00"/>
    <s v="Avg of 4 NM Projects"/>
    <x v="10"/>
    <n v="16.384999999999998"/>
  </r>
  <r>
    <x v="3"/>
    <n v="6"/>
    <n v="6"/>
    <s v="ON"/>
    <d v="2018-12-06T00:00:00"/>
    <s v="Avg of 4 NM Projects"/>
    <x v="11"/>
    <n v="26.494999999999997"/>
  </r>
  <r>
    <x v="3"/>
    <n v="6"/>
    <n v="6"/>
    <s v="ON"/>
    <d v="2018-12-06T00:00:00"/>
    <s v="Avg of 4 NM Projects"/>
    <x v="12"/>
    <n v="27.520000000000003"/>
  </r>
  <r>
    <x v="3"/>
    <n v="6"/>
    <n v="6"/>
    <s v="ON"/>
    <d v="2018-12-06T00:00:00"/>
    <s v="Avg of 4 NM Projects"/>
    <x v="13"/>
    <n v="30.080000000000002"/>
  </r>
  <r>
    <x v="3"/>
    <n v="6"/>
    <n v="6"/>
    <s v="ON"/>
    <d v="2018-12-06T00:00:00"/>
    <s v="Avg of 4 NM Projects"/>
    <x v="14"/>
    <n v="8.9599999999999991"/>
  </r>
  <r>
    <x v="3"/>
    <n v="6"/>
    <n v="6"/>
    <s v="ON"/>
    <d v="2018-12-06T00:00:00"/>
    <s v="Avg of 4 NM Projects"/>
    <x v="15"/>
    <n v="2.4350000000000001"/>
  </r>
  <r>
    <x v="3"/>
    <n v="6"/>
    <n v="6"/>
    <s v="ON"/>
    <d v="2018-12-06T00:00:00"/>
    <s v="Avg of 4 NM Projects"/>
    <x v="16"/>
    <n v="-0.39"/>
  </r>
  <r>
    <x v="3"/>
    <n v="6"/>
    <n v="6"/>
    <s v="ON"/>
    <d v="2018-12-06T00:00:00"/>
    <s v="Avg of 4 NM Projects"/>
    <x v="17"/>
    <n v="-0.13"/>
  </r>
  <r>
    <x v="3"/>
    <n v="6"/>
    <n v="6"/>
    <s v="ON"/>
    <d v="2018-12-06T00:00:00"/>
    <s v="Avg of 4 NM Projects"/>
    <x v="18"/>
    <n v="-0.13"/>
  </r>
  <r>
    <x v="3"/>
    <n v="6"/>
    <n v="6"/>
    <s v="ON"/>
    <d v="2018-12-06T00:00:00"/>
    <s v="Avg of 4 NM Projects"/>
    <x v="19"/>
    <n v="-0.26"/>
  </r>
  <r>
    <x v="3"/>
    <n v="6"/>
    <n v="6"/>
    <s v="ON"/>
    <d v="2018-12-06T00:00:00"/>
    <s v="Avg of 4 NM Projects"/>
    <x v="20"/>
    <n v="-0.13"/>
  </r>
  <r>
    <x v="3"/>
    <n v="6"/>
    <n v="6"/>
    <s v="ON"/>
    <d v="2018-12-06T00:00:00"/>
    <s v="Avg of 4 NM Projects"/>
    <x v="21"/>
    <n v="-0.13"/>
  </r>
  <r>
    <x v="3"/>
    <n v="6"/>
    <n v="6"/>
    <s v="ON"/>
    <d v="2018-12-06T00:00:00"/>
    <s v="Avg of 4 NM Projects"/>
    <x v="22"/>
    <n v="0"/>
  </r>
  <r>
    <x v="3"/>
    <n v="6"/>
    <n v="6"/>
    <s v="OFF"/>
    <d v="2018-12-06T00:00:00"/>
    <s v="Avg of 4 NM Projects"/>
    <x v="23"/>
    <n v="-0.26"/>
  </r>
  <r>
    <x v="3"/>
    <n v="7"/>
    <n v="7"/>
    <s v="OFF"/>
    <d v="2018-12-07T00:00:00"/>
    <s v="Avg of 4 NM Projects"/>
    <x v="0"/>
    <n v="0"/>
  </r>
  <r>
    <x v="3"/>
    <n v="7"/>
    <n v="7"/>
    <s v="OFF"/>
    <d v="2018-12-07T00:00:00"/>
    <s v="Avg of 4 NM Projects"/>
    <x v="1"/>
    <n v="-0.13"/>
  </r>
  <r>
    <x v="3"/>
    <n v="7"/>
    <n v="7"/>
    <s v="OFF"/>
    <d v="2018-12-07T00:00:00"/>
    <s v="Avg of 4 NM Projects"/>
    <x v="2"/>
    <n v="-0.26"/>
  </r>
  <r>
    <x v="3"/>
    <n v="7"/>
    <n v="7"/>
    <s v="OFF"/>
    <d v="2018-12-07T00:00:00"/>
    <s v="Avg of 4 NM Projects"/>
    <x v="3"/>
    <n v="-0.39"/>
  </r>
  <r>
    <x v="3"/>
    <n v="7"/>
    <n v="7"/>
    <s v="OFF"/>
    <d v="2018-12-07T00:00:00"/>
    <s v="Avg of 4 NM Projects"/>
    <x v="4"/>
    <n v="-0.13"/>
  </r>
  <r>
    <x v="3"/>
    <n v="7"/>
    <n v="7"/>
    <s v="OFF"/>
    <d v="2018-12-07T00:00:00"/>
    <s v="Avg of 4 NM Projects"/>
    <x v="5"/>
    <n v="0"/>
  </r>
  <r>
    <x v="3"/>
    <n v="7"/>
    <n v="7"/>
    <s v="OFF"/>
    <d v="2018-12-07T00:00:00"/>
    <s v="Avg of 4 NM Projects"/>
    <x v="6"/>
    <n v="-0.13"/>
  </r>
  <r>
    <x v="3"/>
    <n v="7"/>
    <n v="7"/>
    <s v="OFF"/>
    <d v="2018-12-07T00:00:00"/>
    <s v="Avg of 4 NM Projects"/>
    <x v="7"/>
    <n v="-0.38500000000000001"/>
  </r>
  <r>
    <x v="3"/>
    <n v="7"/>
    <n v="7"/>
    <s v="OFF"/>
    <d v="2018-12-07T00:00:00"/>
    <s v="Avg of 4 NM Projects"/>
    <x v="8"/>
    <n v="0.64"/>
  </r>
  <r>
    <x v="3"/>
    <n v="7"/>
    <n v="7"/>
    <s v="OFF"/>
    <d v="2018-12-07T00:00:00"/>
    <s v="Avg of 4 NM Projects"/>
    <x v="9"/>
    <n v="3.7050000000000001"/>
  </r>
  <r>
    <x v="3"/>
    <n v="7"/>
    <n v="7"/>
    <s v="OFF"/>
    <d v="2018-12-07T00:00:00"/>
    <s v="Avg of 4 NM Projects"/>
    <x v="10"/>
    <n v="7.415"/>
  </r>
  <r>
    <x v="3"/>
    <n v="7"/>
    <n v="7"/>
    <s v="OFF"/>
    <d v="2018-12-07T00:00:00"/>
    <s v="Avg of 4 NM Projects"/>
    <x v="11"/>
    <n v="10.240000000000002"/>
  </r>
  <r>
    <x v="3"/>
    <n v="7"/>
    <n v="7"/>
    <s v="OFF"/>
    <d v="2018-12-07T00:00:00"/>
    <s v="Avg of 4 NM Projects"/>
    <x v="12"/>
    <n v="17.149999999999999"/>
  </r>
  <r>
    <x v="3"/>
    <n v="7"/>
    <n v="7"/>
    <s v="OFF"/>
    <d v="2018-12-07T00:00:00"/>
    <s v="Avg of 4 NM Projects"/>
    <x v="13"/>
    <n v="16.125"/>
  </r>
  <r>
    <x v="3"/>
    <n v="7"/>
    <n v="7"/>
    <s v="OFF"/>
    <d v="2018-12-07T00:00:00"/>
    <s v="Avg of 4 NM Projects"/>
    <x v="14"/>
    <n v="9.8500000000000014"/>
  </r>
  <r>
    <x v="3"/>
    <n v="7"/>
    <n v="7"/>
    <s v="OFF"/>
    <d v="2018-12-07T00:00:00"/>
    <s v="Avg of 4 NM Projects"/>
    <x v="15"/>
    <n v="1.28"/>
  </r>
  <r>
    <x v="3"/>
    <n v="7"/>
    <n v="7"/>
    <s v="OFF"/>
    <d v="2018-12-07T00:00:00"/>
    <s v="Avg of 4 NM Projects"/>
    <x v="16"/>
    <n v="-0.26"/>
  </r>
  <r>
    <x v="3"/>
    <n v="7"/>
    <n v="7"/>
    <s v="OFF"/>
    <d v="2018-12-07T00:00:00"/>
    <s v="Avg of 4 NM Projects"/>
    <x v="17"/>
    <n v="-0.26"/>
  </r>
  <r>
    <x v="3"/>
    <n v="7"/>
    <n v="7"/>
    <s v="OFF"/>
    <d v="2018-12-07T00:00:00"/>
    <s v="Avg of 4 NM Projects"/>
    <x v="18"/>
    <n v="-0.13"/>
  </r>
  <r>
    <x v="3"/>
    <n v="7"/>
    <n v="7"/>
    <s v="OFF"/>
    <d v="2018-12-07T00:00:00"/>
    <s v="Avg of 4 NM Projects"/>
    <x v="19"/>
    <n v="-0.13"/>
  </r>
  <r>
    <x v="3"/>
    <n v="7"/>
    <n v="7"/>
    <s v="OFF"/>
    <d v="2018-12-07T00:00:00"/>
    <s v="Avg of 4 NM Projects"/>
    <x v="20"/>
    <n v="-0.13"/>
  </r>
  <r>
    <x v="3"/>
    <n v="7"/>
    <n v="7"/>
    <s v="OFF"/>
    <d v="2018-12-07T00:00:00"/>
    <s v="Avg of 4 NM Projects"/>
    <x v="21"/>
    <n v="-0.26"/>
  </r>
  <r>
    <x v="3"/>
    <n v="7"/>
    <n v="7"/>
    <s v="OFF"/>
    <d v="2018-12-07T00:00:00"/>
    <s v="Avg of 4 NM Projects"/>
    <x v="22"/>
    <n v="0"/>
  </r>
  <r>
    <x v="3"/>
    <n v="7"/>
    <n v="7"/>
    <s v="OFF"/>
    <d v="2018-12-07T00:00:00"/>
    <s v="Avg of 4 NM Projects"/>
    <x v="23"/>
    <n v="-0.52"/>
  </r>
  <r>
    <x v="3"/>
    <n v="8"/>
    <n v="1"/>
    <s v="OFF"/>
    <d v="2018-12-08T00:00:00"/>
    <s v="Avg of 4 NM Projects"/>
    <x v="0"/>
    <n v="0"/>
  </r>
  <r>
    <x v="3"/>
    <n v="8"/>
    <n v="1"/>
    <s v="OFF"/>
    <d v="2018-12-08T00:00:00"/>
    <s v="Avg of 4 NM Projects"/>
    <x v="1"/>
    <n v="-0.13"/>
  </r>
  <r>
    <x v="3"/>
    <n v="8"/>
    <n v="1"/>
    <s v="OFF"/>
    <d v="2018-12-08T00:00:00"/>
    <s v="Avg of 4 NM Projects"/>
    <x v="2"/>
    <n v="-0.26"/>
  </r>
  <r>
    <x v="3"/>
    <n v="8"/>
    <n v="1"/>
    <s v="OFF"/>
    <d v="2018-12-08T00:00:00"/>
    <s v="Avg of 4 NM Projects"/>
    <x v="3"/>
    <n v="0"/>
  </r>
  <r>
    <x v="3"/>
    <n v="8"/>
    <n v="1"/>
    <s v="OFF"/>
    <d v="2018-12-08T00:00:00"/>
    <s v="Avg of 4 NM Projects"/>
    <x v="4"/>
    <n v="-0.13"/>
  </r>
  <r>
    <x v="3"/>
    <n v="8"/>
    <n v="1"/>
    <s v="OFF"/>
    <d v="2018-12-08T00:00:00"/>
    <s v="Avg of 4 NM Projects"/>
    <x v="5"/>
    <n v="0"/>
  </r>
  <r>
    <x v="3"/>
    <n v="8"/>
    <n v="1"/>
    <s v="OFF"/>
    <d v="2018-12-08T00:00:00"/>
    <s v="Avg of 4 NM Projects"/>
    <x v="6"/>
    <n v="-0.26"/>
  </r>
  <r>
    <x v="3"/>
    <n v="8"/>
    <n v="1"/>
    <s v="OFF"/>
    <d v="2018-12-08T00:00:00"/>
    <s v="Avg of 4 NM Projects"/>
    <x v="7"/>
    <n v="-0.26"/>
  </r>
  <r>
    <x v="3"/>
    <n v="8"/>
    <n v="1"/>
    <s v="OFF"/>
    <d v="2018-12-08T00:00:00"/>
    <s v="Avg of 4 NM Projects"/>
    <x v="8"/>
    <n v="1.79"/>
  </r>
  <r>
    <x v="3"/>
    <n v="8"/>
    <n v="1"/>
    <s v="OFF"/>
    <d v="2018-12-08T00:00:00"/>
    <s v="Avg of 4 NM Projects"/>
    <x v="9"/>
    <n v="7.68"/>
  </r>
  <r>
    <x v="3"/>
    <n v="8"/>
    <n v="1"/>
    <s v="OFF"/>
    <d v="2018-12-08T00:00:00"/>
    <s v="Avg of 4 NM Projects"/>
    <x v="10"/>
    <n v="14.085000000000001"/>
  </r>
  <r>
    <x v="3"/>
    <n v="8"/>
    <n v="1"/>
    <s v="OFF"/>
    <d v="2018-12-08T00:00:00"/>
    <s v="Avg of 4 NM Projects"/>
    <x v="11"/>
    <n v="18.045000000000002"/>
  </r>
  <r>
    <x v="3"/>
    <n v="8"/>
    <n v="1"/>
    <s v="OFF"/>
    <d v="2018-12-08T00:00:00"/>
    <s v="Avg of 4 NM Projects"/>
    <x v="12"/>
    <n v="20.48"/>
  </r>
  <r>
    <x v="3"/>
    <n v="8"/>
    <n v="1"/>
    <s v="OFF"/>
    <d v="2018-12-08T00:00:00"/>
    <s v="Avg of 4 NM Projects"/>
    <x v="13"/>
    <n v="22.144999999999996"/>
  </r>
  <r>
    <x v="3"/>
    <n v="8"/>
    <n v="1"/>
    <s v="OFF"/>
    <d v="2018-12-08T00:00:00"/>
    <s v="Avg of 4 NM Projects"/>
    <x v="14"/>
    <n v="20.100000000000001"/>
  </r>
  <r>
    <x v="3"/>
    <n v="8"/>
    <n v="1"/>
    <s v="OFF"/>
    <d v="2018-12-08T00:00:00"/>
    <s v="Avg of 4 NM Projects"/>
    <x v="15"/>
    <n v="4.3499999999999996"/>
  </r>
  <r>
    <x v="3"/>
    <n v="8"/>
    <n v="1"/>
    <s v="OFF"/>
    <d v="2018-12-08T00:00:00"/>
    <s v="Avg of 4 NM Projects"/>
    <x v="16"/>
    <n v="-0.13"/>
  </r>
  <r>
    <x v="3"/>
    <n v="8"/>
    <n v="1"/>
    <s v="OFF"/>
    <d v="2018-12-08T00:00:00"/>
    <s v="Avg of 4 NM Projects"/>
    <x v="17"/>
    <n v="-0.26"/>
  </r>
  <r>
    <x v="3"/>
    <n v="8"/>
    <n v="1"/>
    <s v="OFF"/>
    <d v="2018-12-08T00:00:00"/>
    <s v="Avg of 4 NM Projects"/>
    <x v="18"/>
    <n v="0"/>
  </r>
  <r>
    <x v="3"/>
    <n v="8"/>
    <n v="1"/>
    <s v="OFF"/>
    <d v="2018-12-08T00:00:00"/>
    <s v="Avg of 4 NM Projects"/>
    <x v="19"/>
    <n v="-0.13"/>
  </r>
  <r>
    <x v="3"/>
    <n v="8"/>
    <n v="1"/>
    <s v="OFF"/>
    <d v="2018-12-08T00:00:00"/>
    <s v="Avg of 4 NM Projects"/>
    <x v="20"/>
    <n v="-0.26"/>
  </r>
  <r>
    <x v="3"/>
    <n v="8"/>
    <n v="1"/>
    <s v="OFF"/>
    <d v="2018-12-08T00:00:00"/>
    <s v="Avg of 4 NM Projects"/>
    <x v="21"/>
    <n v="-0.13"/>
  </r>
  <r>
    <x v="3"/>
    <n v="8"/>
    <n v="1"/>
    <s v="OFF"/>
    <d v="2018-12-08T00:00:00"/>
    <s v="Avg of 4 NM Projects"/>
    <x v="22"/>
    <n v="-0.26"/>
  </r>
  <r>
    <x v="3"/>
    <n v="8"/>
    <n v="1"/>
    <s v="OFF"/>
    <d v="2018-12-08T00:00:00"/>
    <s v="Avg of 4 NM Projects"/>
    <x v="23"/>
    <n v="-0.13"/>
  </r>
  <r>
    <x v="3"/>
    <n v="9"/>
    <n v="2"/>
    <s v="OFF"/>
    <d v="2018-12-09T00:00:00"/>
    <s v="Avg of 4 NM Projects"/>
    <x v="0"/>
    <n v="-0.26"/>
  </r>
  <r>
    <x v="3"/>
    <n v="9"/>
    <n v="2"/>
    <s v="OFF"/>
    <d v="2018-12-09T00:00:00"/>
    <s v="Avg of 4 NM Projects"/>
    <x v="1"/>
    <n v="-0.13"/>
  </r>
  <r>
    <x v="3"/>
    <n v="9"/>
    <n v="2"/>
    <s v="OFF"/>
    <d v="2018-12-09T00:00:00"/>
    <s v="Avg of 4 NM Projects"/>
    <x v="2"/>
    <n v="-0.13"/>
  </r>
  <r>
    <x v="3"/>
    <n v="9"/>
    <n v="2"/>
    <s v="OFF"/>
    <d v="2018-12-09T00:00:00"/>
    <s v="Avg of 4 NM Projects"/>
    <x v="3"/>
    <n v="-0.52"/>
  </r>
  <r>
    <x v="3"/>
    <n v="9"/>
    <n v="2"/>
    <s v="OFF"/>
    <d v="2018-12-09T00:00:00"/>
    <s v="Avg of 4 NM Projects"/>
    <x v="4"/>
    <n v="-0.13"/>
  </r>
  <r>
    <x v="3"/>
    <n v="9"/>
    <n v="2"/>
    <s v="OFF"/>
    <d v="2018-12-09T00:00:00"/>
    <s v="Avg of 4 NM Projects"/>
    <x v="5"/>
    <n v="-0.26"/>
  </r>
  <r>
    <x v="3"/>
    <n v="9"/>
    <n v="2"/>
    <s v="OFF"/>
    <d v="2018-12-09T00:00:00"/>
    <s v="Avg of 4 NM Projects"/>
    <x v="6"/>
    <n v="-0.13"/>
  </r>
  <r>
    <x v="3"/>
    <n v="9"/>
    <n v="2"/>
    <s v="ON"/>
    <d v="2018-12-09T00:00:00"/>
    <s v="Avg of 4 NM Projects"/>
    <x v="7"/>
    <n v="-0.13"/>
  </r>
  <r>
    <x v="3"/>
    <n v="9"/>
    <n v="2"/>
    <s v="ON"/>
    <d v="2018-12-09T00:00:00"/>
    <s v="Avg of 4 NM Projects"/>
    <x v="8"/>
    <n v="4.6049999999999995"/>
  </r>
  <r>
    <x v="3"/>
    <n v="9"/>
    <n v="2"/>
    <s v="ON"/>
    <d v="2018-12-09T00:00:00"/>
    <s v="Avg of 4 NM Projects"/>
    <x v="9"/>
    <n v="8.7100000000000009"/>
  </r>
  <r>
    <x v="3"/>
    <n v="9"/>
    <n v="2"/>
    <s v="ON"/>
    <d v="2018-12-09T00:00:00"/>
    <s v="Avg of 4 NM Projects"/>
    <x v="10"/>
    <n v="10.37"/>
  </r>
  <r>
    <x v="3"/>
    <n v="9"/>
    <n v="2"/>
    <s v="ON"/>
    <d v="2018-12-09T00:00:00"/>
    <s v="Avg of 4 NM Projects"/>
    <x v="11"/>
    <n v="10.370000000000001"/>
  </r>
  <r>
    <x v="3"/>
    <n v="9"/>
    <n v="2"/>
    <s v="ON"/>
    <d v="2018-12-09T00:00:00"/>
    <s v="Avg of 4 NM Projects"/>
    <x v="12"/>
    <n v="8.7000000000000011"/>
  </r>
  <r>
    <x v="3"/>
    <n v="9"/>
    <n v="2"/>
    <s v="ON"/>
    <d v="2018-12-09T00:00:00"/>
    <s v="Avg of 4 NM Projects"/>
    <x v="13"/>
    <n v="11.9"/>
  </r>
  <r>
    <x v="3"/>
    <n v="9"/>
    <n v="2"/>
    <s v="ON"/>
    <d v="2018-12-09T00:00:00"/>
    <s v="Avg of 4 NM Projects"/>
    <x v="14"/>
    <n v="6.27"/>
  </r>
  <r>
    <x v="3"/>
    <n v="9"/>
    <n v="2"/>
    <s v="ON"/>
    <d v="2018-12-09T00:00:00"/>
    <s v="Avg of 4 NM Projects"/>
    <x v="15"/>
    <n v="0.9"/>
  </r>
  <r>
    <x v="3"/>
    <n v="9"/>
    <n v="2"/>
    <s v="ON"/>
    <d v="2018-12-09T00:00:00"/>
    <s v="Avg of 4 NM Projects"/>
    <x v="16"/>
    <n v="-0.26"/>
  </r>
  <r>
    <x v="3"/>
    <n v="9"/>
    <n v="2"/>
    <s v="ON"/>
    <d v="2018-12-09T00:00:00"/>
    <s v="Avg of 4 NM Projects"/>
    <x v="17"/>
    <n v="-0.26"/>
  </r>
  <r>
    <x v="3"/>
    <n v="9"/>
    <n v="2"/>
    <s v="ON"/>
    <d v="2018-12-09T00:00:00"/>
    <s v="Avg of 4 NM Projects"/>
    <x v="18"/>
    <n v="-0.13"/>
  </r>
  <r>
    <x v="3"/>
    <n v="9"/>
    <n v="2"/>
    <s v="ON"/>
    <d v="2018-12-09T00:00:00"/>
    <s v="Avg of 4 NM Projects"/>
    <x v="19"/>
    <n v="-0.13"/>
  </r>
  <r>
    <x v="3"/>
    <n v="9"/>
    <n v="2"/>
    <s v="ON"/>
    <d v="2018-12-09T00:00:00"/>
    <s v="Avg of 4 NM Projects"/>
    <x v="20"/>
    <n v="-0.26"/>
  </r>
  <r>
    <x v="3"/>
    <n v="9"/>
    <n v="2"/>
    <s v="ON"/>
    <d v="2018-12-09T00:00:00"/>
    <s v="Avg of 4 NM Projects"/>
    <x v="21"/>
    <n v="0"/>
  </r>
  <r>
    <x v="3"/>
    <n v="9"/>
    <n v="2"/>
    <s v="ON"/>
    <d v="2018-12-09T00:00:00"/>
    <s v="Avg of 4 NM Projects"/>
    <x v="22"/>
    <n v="-0.13"/>
  </r>
  <r>
    <x v="3"/>
    <n v="9"/>
    <n v="2"/>
    <s v="OFF"/>
    <d v="2018-12-09T00:00:00"/>
    <s v="Avg of 4 NM Projects"/>
    <x v="23"/>
    <n v="-0.39"/>
  </r>
  <r>
    <x v="3"/>
    <n v="10"/>
    <n v="3"/>
    <s v="OFF"/>
    <d v="2018-12-10T00:00:00"/>
    <s v="Avg of 4 NM Projects"/>
    <x v="0"/>
    <n v="-0.26"/>
  </r>
  <r>
    <x v="3"/>
    <n v="10"/>
    <n v="3"/>
    <s v="OFF"/>
    <d v="2018-12-10T00:00:00"/>
    <s v="Avg of 4 NM Projects"/>
    <x v="1"/>
    <n v="-0.13"/>
  </r>
  <r>
    <x v="3"/>
    <n v="10"/>
    <n v="3"/>
    <s v="OFF"/>
    <d v="2018-12-10T00:00:00"/>
    <s v="Avg of 4 NM Projects"/>
    <x v="2"/>
    <n v="-0.13"/>
  </r>
  <r>
    <x v="3"/>
    <n v="10"/>
    <n v="3"/>
    <s v="OFF"/>
    <d v="2018-12-10T00:00:00"/>
    <s v="Avg of 4 NM Projects"/>
    <x v="3"/>
    <n v="-0.13"/>
  </r>
  <r>
    <x v="3"/>
    <n v="10"/>
    <n v="3"/>
    <s v="OFF"/>
    <d v="2018-12-10T00:00:00"/>
    <s v="Avg of 4 NM Projects"/>
    <x v="4"/>
    <n v="-0.13"/>
  </r>
  <r>
    <x v="3"/>
    <n v="10"/>
    <n v="3"/>
    <s v="OFF"/>
    <d v="2018-12-10T00:00:00"/>
    <s v="Avg of 4 NM Projects"/>
    <x v="5"/>
    <n v="-0.26"/>
  </r>
  <r>
    <x v="3"/>
    <n v="10"/>
    <n v="3"/>
    <s v="OFF"/>
    <d v="2018-12-10T00:00:00"/>
    <s v="Avg of 4 NM Projects"/>
    <x v="6"/>
    <n v="-0.39"/>
  </r>
  <r>
    <x v="3"/>
    <n v="10"/>
    <n v="3"/>
    <s v="ON"/>
    <d v="2018-12-10T00:00:00"/>
    <s v="Avg of 4 NM Projects"/>
    <x v="7"/>
    <n v="-0.13"/>
  </r>
  <r>
    <x v="3"/>
    <n v="10"/>
    <n v="3"/>
    <s v="ON"/>
    <d v="2018-12-10T00:00:00"/>
    <s v="Avg of 4 NM Projects"/>
    <x v="8"/>
    <n v="2.3049999999999997"/>
  </r>
  <r>
    <x v="3"/>
    <n v="10"/>
    <n v="3"/>
    <s v="ON"/>
    <d v="2018-12-10T00:00:00"/>
    <s v="Avg of 4 NM Projects"/>
    <x v="9"/>
    <n v="11.515000000000001"/>
  </r>
  <r>
    <x v="3"/>
    <n v="10"/>
    <n v="3"/>
    <s v="ON"/>
    <d v="2018-12-10T00:00:00"/>
    <s v="Avg of 4 NM Projects"/>
    <x v="10"/>
    <n v="23.934999999999999"/>
  </r>
  <r>
    <x v="3"/>
    <n v="10"/>
    <n v="3"/>
    <s v="ON"/>
    <d v="2018-12-10T00:00:00"/>
    <s v="Avg of 4 NM Projects"/>
    <x v="11"/>
    <n v="30.974999999999998"/>
  </r>
  <r>
    <x v="3"/>
    <n v="10"/>
    <n v="3"/>
    <s v="ON"/>
    <d v="2018-12-10T00:00:00"/>
    <s v="Avg of 4 NM Projects"/>
    <x v="12"/>
    <n v="37.625"/>
  </r>
  <r>
    <x v="3"/>
    <n v="10"/>
    <n v="3"/>
    <s v="ON"/>
    <d v="2018-12-10T00:00:00"/>
    <s v="Avg of 4 NM Projects"/>
    <x v="13"/>
    <n v="39.935000000000002"/>
  </r>
  <r>
    <x v="3"/>
    <n v="10"/>
    <n v="3"/>
    <s v="ON"/>
    <d v="2018-12-10T00:00:00"/>
    <s v="Avg of 4 NM Projects"/>
    <x v="14"/>
    <n v="32.380000000000003"/>
  </r>
  <r>
    <x v="3"/>
    <n v="10"/>
    <n v="3"/>
    <s v="ON"/>
    <d v="2018-12-10T00:00:00"/>
    <s v="Avg of 4 NM Projects"/>
    <x v="15"/>
    <n v="10.11"/>
  </r>
  <r>
    <x v="3"/>
    <n v="10"/>
    <n v="3"/>
    <s v="ON"/>
    <d v="2018-12-10T00:00:00"/>
    <s v="Avg of 4 NM Projects"/>
    <x v="16"/>
    <n v="-0.13"/>
  </r>
  <r>
    <x v="3"/>
    <n v="10"/>
    <n v="3"/>
    <s v="ON"/>
    <d v="2018-12-10T00:00:00"/>
    <s v="Avg of 4 NM Projects"/>
    <x v="17"/>
    <n v="-0.13"/>
  </r>
  <r>
    <x v="3"/>
    <n v="10"/>
    <n v="3"/>
    <s v="ON"/>
    <d v="2018-12-10T00:00:00"/>
    <s v="Avg of 4 NM Projects"/>
    <x v="18"/>
    <n v="-0.39"/>
  </r>
  <r>
    <x v="3"/>
    <n v="10"/>
    <n v="3"/>
    <s v="ON"/>
    <d v="2018-12-10T00:00:00"/>
    <s v="Avg of 4 NM Projects"/>
    <x v="19"/>
    <n v="-0.13"/>
  </r>
  <r>
    <x v="3"/>
    <n v="10"/>
    <n v="3"/>
    <s v="ON"/>
    <d v="2018-12-10T00:00:00"/>
    <s v="Avg of 4 NM Projects"/>
    <x v="20"/>
    <n v="-0.13"/>
  </r>
  <r>
    <x v="3"/>
    <n v="10"/>
    <n v="3"/>
    <s v="ON"/>
    <d v="2018-12-10T00:00:00"/>
    <s v="Avg of 4 NM Projects"/>
    <x v="21"/>
    <n v="-0.13"/>
  </r>
  <r>
    <x v="3"/>
    <n v="10"/>
    <n v="3"/>
    <s v="ON"/>
    <d v="2018-12-10T00:00:00"/>
    <s v="Avg of 4 NM Projects"/>
    <x v="22"/>
    <n v="-0.26"/>
  </r>
  <r>
    <x v="3"/>
    <n v="10"/>
    <n v="3"/>
    <s v="OFF"/>
    <d v="2018-12-10T00:00:00"/>
    <s v="Avg of 4 NM Projects"/>
    <x v="23"/>
    <n v="-0.13"/>
  </r>
  <r>
    <x v="3"/>
    <n v="11"/>
    <n v="4"/>
    <s v="OFF"/>
    <d v="2018-12-11T00:00:00"/>
    <s v="Avg of 4 NM Projects"/>
    <x v="0"/>
    <n v="-0.26"/>
  </r>
  <r>
    <x v="3"/>
    <n v="11"/>
    <n v="4"/>
    <s v="OFF"/>
    <d v="2018-12-11T00:00:00"/>
    <s v="Avg of 4 NM Projects"/>
    <x v="1"/>
    <n v="-0.39"/>
  </r>
  <r>
    <x v="3"/>
    <n v="11"/>
    <n v="4"/>
    <s v="OFF"/>
    <d v="2018-12-11T00:00:00"/>
    <s v="Avg of 4 NM Projects"/>
    <x v="2"/>
    <n v="-0.13"/>
  </r>
  <r>
    <x v="3"/>
    <n v="11"/>
    <n v="4"/>
    <s v="OFF"/>
    <d v="2018-12-11T00:00:00"/>
    <s v="Avg of 4 NM Projects"/>
    <x v="3"/>
    <n v="-0.26"/>
  </r>
  <r>
    <x v="3"/>
    <n v="11"/>
    <n v="4"/>
    <s v="OFF"/>
    <d v="2018-12-11T00:00:00"/>
    <s v="Avg of 4 NM Projects"/>
    <x v="4"/>
    <n v="-0.13"/>
  </r>
  <r>
    <x v="3"/>
    <n v="11"/>
    <n v="4"/>
    <s v="OFF"/>
    <d v="2018-12-11T00:00:00"/>
    <s v="Avg of 4 NM Projects"/>
    <x v="5"/>
    <n v="-0.13"/>
  </r>
  <r>
    <x v="3"/>
    <n v="11"/>
    <n v="4"/>
    <s v="OFF"/>
    <d v="2018-12-11T00:00:00"/>
    <s v="Avg of 4 NM Projects"/>
    <x v="6"/>
    <n v="-0.13"/>
  </r>
  <r>
    <x v="3"/>
    <n v="11"/>
    <n v="4"/>
    <s v="ON"/>
    <d v="2018-12-11T00:00:00"/>
    <s v="Avg of 4 NM Projects"/>
    <x v="7"/>
    <n v="0.13"/>
  </r>
  <r>
    <x v="3"/>
    <n v="11"/>
    <n v="4"/>
    <s v="ON"/>
    <d v="2018-12-11T00:00:00"/>
    <s v="Avg of 4 NM Projects"/>
    <x v="8"/>
    <n v="6.2650000000000006"/>
  </r>
  <r>
    <x v="3"/>
    <n v="11"/>
    <n v="4"/>
    <s v="ON"/>
    <d v="2018-12-11T00:00:00"/>
    <s v="Avg of 4 NM Projects"/>
    <x v="9"/>
    <n v="15.870000000000001"/>
  </r>
  <r>
    <x v="3"/>
    <n v="11"/>
    <n v="4"/>
    <s v="ON"/>
    <d v="2018-12-11T00:00:00"/>
    <s v="Avg of 4 NM Projects"/>
    <x v="10"/>
    <n v="27.39"/>
  </r>
  <r>
    <x v="3"/>
    <n v="11"/>
    <n v="4"/>
    <s v="ON"/>
    <d v="2018-12-11T00:00:00"/>
    <s v="Avg of 4 NM Projects"/>
    <x v="11"/>
    <n v="22.02"/>
  </r>
  <r>
    <x v="3"/>
    <n v="11"/>
    <n v="4"/>
    <s v="ON"/>
    <d v="2018-12-11T00:00:00"/>
    <s v="Avg of 4 NM Projects"/>
    <x v="12"/>
    <n v="21.504999999999999"/>
  </r>
  <r>
    <x v="3"/>
    <n v="11"/>
    <n v="4"/>
    <s v="ON"/>
    <d v="2018-12-11T00:00:00"/>
    <s v="Avg of 4 NM Projects"/>
    <x v="13"/>
    <n v="22.02"/>
  </r>
  <r>
    <x v="3"/>
    <n v="11"/>
    <n v="4"/>
    <s v="ON"/>
    <d v="2018-12-11T00:00:00"/>
    <s v="Avg of 4 NM Projects"/>
    <x v="14"/>
    <n v="24.064999999999998"/>
  </r>
  <r>
    <x v="3"/>
    <n v="11"/>
    <n v="4"/>
    <s v="ON"/>
    <d v="2018-12-11T00:00:00"/>
    <s v="Avg of 4 NM Projects"/>
    <x v="15"/>
    <n v="8.5749999999999993"/>
  </r>
  <r>
    <x v="3"/>
    <n v="11"/>
    <n v="4"/>
    <s v="ON"/>
    <d v="2018-12-11T00:00:00"/>
    <s v="Avg of 4 NM Projects"/>
    <x v="16"/>
    <n v="-0.26"/>
  </r>
  <r>
    <x v="3"/>
    <n v="11"/>
    <n v="4"/>
    <s v="ON"/>
    <d v="2018-12-11T00:00:00"/>
    <s v="Avg of 4 NM Projects"/>
    <x v="17"/>
    <n v="-0.39"/>
  </r>
  <r>
    <x v="3"/>
    <n v="11"/>
    <n v="4"/>
    <s v="ON"/>
    <d v="2018-12-11T00:00:00"/>
    <s v="Avg of 4 NM Projects"/>
    <x v="18"/>
    <n v="-0.13"/>
  </r>
  <r>
    <x v="3"/>
    <n v="11"/>
    <n v="4"/>
    <s v="ON"/>
    <d v="2018-12-11T00:00:00"/>
    <s v="Avg of 4 NM Projects"/>
    <x v="19"/>
    <n v="-0.13"/>
  </r>
  <r>
    <x v="3"/>
    <n v="11"/>
    <n v="4"/>
    <s v="ON"/>
    <d v="2018-12-11T00:00:00"/>
    <s v="Avg of 4 NM Projects"/>
    <x v="20"/>
    <n v="-0.13"/>
  </r>
  <r>
    <x v="3"/>
    <n v="11"/>
    <n v="4"/>
    <s v="ON"/>
    <d v="2018-12-11T00:00:00"/>
    <s v="Avg of 4 NM Projects"/>
    <x v="21"/>
    <n v="-0.13"/>
  </r>
  <r>
    <x v="3"/>
    <n v="11"/>
    <n v="4"/>
    <s v="ON"/>
    <d v="2018-12-11T00:00:00"/>
    <s v="Avg of 4 NM Projects"/>
    <x v="22"/>
    <n v="-0.26"/>
  </r>
  <r>
    <x v="3"/>
    <n v="11"/>
    <n v="4"/>
    <s v="OFF"/>
    <d v="2018-12-11T00:00:00"/>
    <s v="Avg of 4 NM Projects"/>
    <x v="23"/>
    <n v="-0.26"/>
  </r>
  <r>
    <x v="3"/>
    <n v="12"/>
    <n v="5"/>
    <s v="OFF"/>
    <d v="2018-12-12T00:00:00"/>
    <s v="Avg of 4 NM Projects"/>
    <x v="0"/>
    <n v="-0.13"/>
  </r>
  <r>
    <x v="3"/>
    <n v="12"/>
    <n v="5"/>
    <s v="OFF"/>
    <d v="2018-12-12T00:00:00"/>
    <s v="Avg of 4 NM Projects"/>
    <x v="1"/>
    <n v="-0.13"/>
  </r>
  <r>
    <x v="3"/>
    <n v="12"/>
    <n v="5"/>
    <s v="OFF"/>
    <d v="2018-12-12T00:00:00"/>
    <s v="Avg of 4 NM Projects"/>
    <x v="2"/>
    <n v="-0.13"/>
  </r>
  <r>
    <x v="3"/>
    <n v="12"/>
    <n v="5"/>
    <s v="OFF"/>
    <d v="2018-12-12T00:00:00"/>
    <s v="Avg of 4 NM Projects"/>
    <x v="3"/>
    <n v="-0.26"/>
  </r>
  <r>
    <x v="3"/>
    <n v="12"/>
    <n v="5"/>
    <s v="OFF"/>
    <d v="2018-12-12T00:00:00"/>
    <s v="Avg of 4 NM Projects"/>
    <x v="4"/>
    <n v="-0.26"/>
  </r>
  <r>
    <x v="3"/>
    <n v="12"/>
    <n v="5"/>
    <s v="OFF"/>
    <d v="2018-12-12T00:00:00"/>
    <s v="Avg of 4 NM Projects"/>
    <x v="5"/>
    <n v="-0.26"/>
  </r>
  <r>
    <x v="3"/>
    <n v="12"/>
    <n v="5"/>
    <s v="OFF"/>
    <d v="2018-12-12T00:00:00"/>
    <s v="Avg of 4 NM Projects"/>
    <x v="6"/>
    <n v="-0.26"/>
  </r>
  <r>
    <x v="3"/>
    <n v="12"/>
    <n v="5"/>
    <s v="ON"/>
    <d v="2018-12-12T00:00:00"/>
    <s v="Avg of 4 NM Projects"/>
    <x v="7"/>
    <n v="-0.51500000000000001"/>
  </r>
  <r>
    <x v="3"/>
    <n v="12"/>
    <n v="5"/>
    <s v="ON"/>
    <d v="2018-12-12T00:00:00"/>
    <s v="Avg of 4 NM Projects"/>
    <x v="8"/>
    <n v="0.51"/>
  </r>
  <r>
    <x v="3"/>
    <n v="12"/>
    <n v="5"/>
    <s v="ON"/>
    <d v="2018-12-12T00:00:00"/>
    <s v="Avg of 4 NM Projects"/>
    <x v="9"/>
    <n v="3.0749999999999997"/>
  </r>
  <r>
    <x v="3"/>
    <n v="12"/>
    <n v="5"/>
    <s v="ON"/>
    <d v="2018-12-12T00:00:00"/>
    <s v="Avg of 4 NM Projects"/>
    <x v="10"/>
    <n v="18.809999999999999"/>
  </r>
  <r>
    <x v="3"/>
    <n v="12"/>
    <n v="5"/>
    <s v="ON"/>
    <d v="2018-12-12T00:00:00"/>
    <s v="Avg of 4 NM Projects"/>
    <x v="11"/>
    <n v="28.93"/>
  </r>
  <r>
    <x v="3"/>
    <n v="12"/>
    <n v="5"/>
    <s v="ON"/>
    <d v="2018-12-12T00:00:00"/>
    <s v="Avg of 4 NM Projects"/>
    <x v="12"/>
    <n v="29.174999999999997"/>
  </r>
  <r>
    <x v="3"/>
    <n v="12"/>
    <n v="5"/>
    <s v="ON"/>
    <d v="2018-12-12T00:00:00"/>
    <s v="Avg of 4 NM Projects"/>
    <x v="13"/>
    <n v="26.619999999999997"/>
  </r>
  <r>
    <x v="3"/>
    <n v="12"/>
    <n v="5"/>
    <s v="ON"/>
    <d v="2018-12-12T00:00:00"/>
    <s v="Avg of 4 NM Projects"/>
    <x v="14"/>
    <n v="20.224999999999998"/>
  </r>
  <r>
    <x v="3"/>
    <n v="12"/>
    <n v="5"/>
    <s v="ON"/>
    <d v="2018-12-12T00:00:00"/>
    <s v="Avg of 4 NM Projects"/>
    <x v="15"/>
    <n v="8.8349999999999991"/>
  </r>
  <r>
    <x v="3"/>
    <n v="12"/>
    <n v="5"/>
    <s v="ON"/>
    <d v="2018-12-12T00:00:00"/>
    <s v="Avg of 4 NM Projects"/>
    <x v="16"/>
    <n v="-0.38500000000000001"/>
  </r>
  <r>
    <x v="3"/>
    <n v="12"/>
    <n v="5"/>
    <s v="ON"/>
    <d v="2018-12-12T00:00:00"/>
    <s v="Avg of 4 NM Projects"/>
    <x v="17"/>
    <n v="0"/>
  </r>
  <r>
    <x v="3"/>
    <n v="12"/>
    <n v="5"/>
    <s v="ON"/>
    <d v="2018-12-12T00:00:00"/>
    <s v="Avg of 4 NM Projects"/>
    <x v="18"/>
    <n v="-0.26"/>
  </r>
  <r>
    <x v="3"/>
    <n v="12"/>
    <n v="5"/>
    <s v="ON"/>
    <d v="2018-12-12T00:00:00"/>
    <s v="Avg of 4 NM Projects"/>
    <x v="19"/>
    <n v="-0.26"/>
  </r>
  <r>
    <x v="3"/>
    <n v="12"/>
    <n v="5"/>
    <s v="ON"/>
    <d v="2018-12-12T00:00:00"/>
    <s v="Avg of 4 NM Projects"/>
    <x v="20"/>
    <n v="-0.39"/>
  </r>
  <r>
    <x v="3"/>
    <n v="12"/>
    <n v="5"/>
    <s v="ON"/>
    <d v="2018-12-12T00:00:00"/>
    <s v="Avg of 4 NM Projects"/>
    <x v="21"/>
    <n v="-0.13"/>
  </r>
  <r>
    <x v="3"/>
    <n v="12"/>
    <n v="5"/>
    <s v="ON"/>
    <d v="2018-12-12T00:00:00"/>
    <s v="Avg of 4 NM Projects"/>
    <x v="22"/>
    <n v="-0.13"/>
  </r>
  <r>
    <x v="3"/>
    <n v="12"/>
    <n v="5"/>
    <s v="OFF"/>
    <d v="2018-12-12T00:00:00"/>
    <s v="Avg of 4 NM Projects"/>
    <x v="23"/>
    <n v="-0.13"/>
  </r>
  <r>
    <x v="3"/>
    <n v="13"/>
    <n v="6"/>
    <s v="OFF"/>
    <d v="2018-12-13T00:00:00"/>
    <s v="Avg of 4 NM Projects"/>
    <x v="0"/>
    <n v="-0.13"/>
  </r>
  <r>
    <x v="3"/>
    <n v="13"/>
    <n v="6"/>
    <s v="OFF"/>
    <d v="2018-12-13T00:00:00"/>
    <s v="Avg of 4 NM Projects"/>
    <x v="1"/>
    <n v="-0.26"/>
  </r>
  <r>
    <x v="3"/>
    <n v="13"/>
    <n v="6"/>
    <s v="OFF"/>
    <d v="2018-12-13T00:00:00"/>
    <s v="Avg of 4 NM Projects"/>
    <x v="2"/>
    <n v="-0.13"/>
  </r>
  <r>
    <x v="3"/>
    <n v="13"/>
    <n v="6"/>
    <s v="OFF"/>
    <d v="2018-12-13T00:00:00"/>
    <s v="Avg of 4 NM Projects"/>
    <x v="3"/>
    <n v="-0.39"/>
  </r>
  <r>
    <x v="3"/>
    <n v="13"/>
    <n v="6"/>
    <s v="OFF"/>
    <d v="2018-12-13T00:00:00"/>
    <s v="Avg of 4 NM Projects"/>
    <x v="4"/>
    <n v="-0.13"/>
  </r>
  <r>
    <x v="3"/>
    <n v="13"/>
    <n v="6"/>
    <s v="OFF"/>
    <d v="2018-12-13T00:00:00"/>
    <s v="Avg of 4 NM Projects"/>
    <x v="5"/>
    <n v="-0.26"/>
  </r>
  <r>
    <x v="3"/>
    <n v="13"/>
    <n v="6"/>
    <s v="OFF"/>
    <d v="2018-12-13T00:00:00"/>
    <s v="Avg of 4 NM Projects"/>
    <x v="6"/>
    <n v="-0.13"/>
  </r>
  <r>
    <x v="3"/>
    <n v="13"/>
    <n v="6"/>
    <s v="ON"/>
    <d v="2018-12-13T00:00:00"/>
    <s v="Avg of 4 NM Projects"/>
    <x v="7"/>
    <n v="0.77"/>
  </r>
  <r>
    <x v="3"/>
    <n v="13"/>
    <n v="6"/>
    <s v="ON"/>
    <d v="2018-12-13T00:00:00"/>
    <s v="Avg of 4 NM Projects"/>
    <x v="8"/>
    <n v="9.9749999999999996"/>
  </r>
  <r>
    <x v="3"/>
    <n v="13"/>
    <n v="6"/>
    <s v="ON"/>
    <d v="2018-12-13T00:00:00"/>
    <s v="Avg of 4 NM Projects"/>
    <x v="9"/>
    <n v="21.119999999999997"/>
  </r>
  <r>
    <x v="3"/>
    <n v="13"/>
    <n v="6"/>
    <s v="ON"/>
    <d v="2018-12-13T00:00:00"/>
    <s v="Avg of 4 NM Projects"/>
    <x v="10"/>
    <n v="29.305"/>
  </r>
  <r>
    <x v="3"/>
    <n v="13"/>
    <n v="6"/>
    <s v="ON"/>
    <d v="2018-12-13T00:00:00"/>
    <s v="Avg of 4 NM Projects"/>
    <x v="11"/>
    <n v="31.49"/>
  </r>
  <r>
    <x v="3"/>
    <n v="13"/>
    <n v="6"/>
    <s v="ON"/>
    <d v="2018-12-13T00:00:00"/>
    <s v="Avg of 4 NM Projects"/>
    <x v="12"/>
    <n v="30.204999999999998"/>
  </r>
  <r>
    <x v="3"/>
    <n v="13"/>
    <n v="6"/>
    <s v="ON"/>
    <d v="2018-12-13T00:00:00"/>
    <s v="Avg of 4 NM Projects"/>
    <x v="13"/>
    <n v="26.11"/>
  </r>
  <r>
    <x v="3"/>
    <n v="13"/>
    <n v="6"/>
    <s v="ON"/>
    <d v="2018-12-13T00:00:00"/>
    <s v="Avg of 4 NM Projects"/>
    <x v="14"/>
    <n v="17.41"/>
  </r>
  <r>
    <x v="3"/>
    <n v="13"/>
    <n v="6"/>
    <s v="ON"/>
    <d v="2018-12-13T00:00:00"/>
    <s v="Avg of 4 NM Projects"/>
    <x v="15"/>
    <n v="3.7050000000000001"/>
  </r>
  <r>
    <x v="3"/>
    <n v="13"/>
    <n v="6"/>
    <s v="ON"/>
    <d v="2018-12-13T00:00:00"/>
    <s v="Avg of 4 NM Projects"/>
    <x v="16"/>
    <n v="-0.26"/>
  </r>
  <r>
    <x v="3"/>
    <n v="13"/>
    <n v="6"/>
    <s v="ON"/>
    <d v="2018-12-13T00:00:00"/>
    <s v="Avg of 4 NM Projects"/>
    <x v="17"/>
    <n v="-0.26"/>
  </r>
  <r>
    <x v="3"/>
    <n v="13"/>
    <n v="6"/>
    <s v="ON"/>
    <d v="2018-12-13T00:00:00"/>
    <s v="Avg of 4 NM Projects"/>
    <x v="18"/>
    <n v="-0.13"/>
  </r>
  <r>
    <x v="3"/>
    <n v="13"/>
    <n v="6"/>
    <s v="ON"/>
    <d v="2018-12-13T00:00:00"/>
    <s v="Avg of 4 NM Projects"/>
    <x v="19"/>
    <n v="-0.13"/>
  </r>
  <r>
    <x v="3"/>
    <n v="13"/>
    <n v="6"/>
    <s v="ON"/>
    <d v="2018-12-13T00:00:00"/>
    <s v="Avg of 4 NM Projects"/>
    <x v="20"/>
    <n v="-0.13"/>
  </r>
  <r>
    <x v="3"/>
    <n v="13"/>
    <n v="6"/>
    <s v="ON"/>
    <d v="2018-12-13T00:00:00"/>
    <s v="Avg of 4 NM Projects"/>
    <x v="21"/>
    <n v="-0.26"/>
  </r>
  <r>
    <x v="3"/>
    <n v="13"/>
    <n v="6"/>
    <s v="ON"/>
    <d v="2018-12-13T00:00:00"/>
    <s v="Avg of 4 NM Projects"/>
    <x v="22"/>
    <n v="-0.26"/>
  </r>
  <r>
    <x v="3"/>
    <n v="13"/>
    <n v="6"/>
    <s v="OFF"/>
    <d v="2018-12-13T00:00:00"/>
    <s v="Avg of 4 NM Projects"/>
    <x v="23"/>
    <n v="-0.26"/>
  </r>
  <r>
    <x v="3"/>
    <n v="14"/>
    <n v="7"/>
    <s v="OFF"/>
    <d v="2018-12-14T00:00:00"/>
    <s v="Avg of 4 NM Projects"/>
    <x v="0"/>
    <n v="-0.13"/>
  </r>
  <r>
    <x v="3"/>
    <n v="14"/>
    <n v="7"/>
    <s v="OFF"/>
    <d v="2018-12-14T00:00:00"/>
    <s v="Avg of 4 NM Projects"/>
    <x v="1"/>
    <n v="-0.255"/>
  </r>
  <r>
    <x v="3"/>
    <n v="14"/>
    <n v="7"/>
    <s v="OFF"/>
    <d v="2018-12-14T00:00:00"/>
    <s v="Avg of 4 NM Projects"/>
    <x v="2"/>
    <n v="-0.26"/>
  </r>
  <r>
    <x v="3"/>
    <n v="14"/>
    <n v="7"/>
    <s v="OFF"/>
    <d v="2018-12-14T00:00:00"/>
    <s v="Avg of 4 NM Projects"/>
    <x v="3"/>
    <n v="-0.13"/>
  </r>
  <r>
    <x v="3"/>
    <n v="14"/>
    <n v="7"/>
    <s v="OFF"/>
    <d v="2018-12-14T00:00:00"/>
    <s v="Avg of 4 NM Projects"/>
    <x v="4"/>
    <n v="-0.26"/>
  </r>
  <r>
    <x v="3"/>
    <n v="14"/>
    <n v="7"/>
    <s v="OFF"/>
    <d v="2018-12-14T00:00:00"/>
    <s v="Avg of 4 NM Projects"/>
    <x v="5"/>
    <n v="-0.13"/>
  </r>
  <r>
    <x v="3"/>
    <n v="14"/>
    <n v="7"/>
    <s v="OFF"/>
    <d v="2018-12-14T00:00:00"/>
    <s v="Avg of 4 NM Projects"/>
    <x v="6"/>
    <n v="-0.39"/>
  </r>
  <r>
    <x v="3"/>
    <n v="14"/>
    <n v="7"/>
    <s v="OFF"/>
    <d v="2018-12-14T00:00:00"/>
    <s v="Avg of 4 NM Projects"/>
    <x v="7"/>
    <n v="-0.255"/>
  </r>
  <r>
    <x v="3"/>
    <n v="14"/>
    <n v="7"/>
    <s v="OFF"/>
    <d v="2018-12-14T00:00:00"/>
    <s v="Avg of 4 NM Projects"/>
    <x v="8"/>
    <n v="2.82"/>
  </r>
  <r>
    <x v="3"/>
    <n v="14"/>
    <n v="7"/>
    <s v="OFF"/>
    <d v="2018-12-14T00:00:00"/>
    <s v="Avg of 4 NM Projects"/>
    <x v="9"/>
    <n v="20.099999999999998"/>
  </r>
  <r>
    <x v="3"/>
    <n v="14"/>
    <n v="7"/>
    <s v="OFF"/>
    <d v="2018-12-14T00:00:00"/>
    <s v="Avg of 4 NM Projects"/>
    <x v="10"/>
    <n v="16.004999999999999"/>
  </r>
  <r>
    <x v="3"/>
    <n v="14"/>
    <n v="7"/>
    <s v="OFF"/>
    <d v="2018-12-14T00:00:00"/>
    <s v="Avg of 4 NM Projects"/>
    <x v="11"/>
    <n v="9.0850000000000009"/>
  </r>
  <r>
    <x v="3"/>
    <n v="14"/>
    <n v="7"/>
    <s v="OFF"/>
    <d v="2018-12-14T00:00:00"/>
    <s v="Avg of 4 NM Projects"/>
    <x v="12"/>
    <n v="8.6999999999999993"/>
  </r>
  <r>
    <x v="3"/>
    <n v="14"/>
    <n v="7"/>
    <s v="OFF"/>
    <d v="2018-12-14T00:00:00"/>
    <s v="Avg of 4 NM Projects"/>
    <x v="13"/>
    <n v="5.245000000000001"/>
  </r>
  <r>
    <x v="3"/>
    <n v="14"/>
    <n v="7"/>
    <s v="OFF"/>
    <d v="2018-12-14T00:00:00"/>
    <s v="Avg of 4 NM Projects"/>
    <x v="14"/>
    <n v="3.07"/>
  </r>
  <r>
    <x v="3"/>
    <n v="14"/>
    <n v="7"/>
    <s v="OFF"/>
    <d v="2018-12-14T00:00:00"/>
    <s v="Avg of 4 NM Projects"/>
    <x v="15"/>
    <n v="0.64"/>
  </r>
  <r>
    <x v="3"/>
    <n v="14"/>
    <n v="7"/>
    <s v="OFF"/>
    <d v="2018-12-14T00:00:00"/>
    <s v="Avg of 4 NM Projects"/>
    <x v="16"/>
    <n v="-0.255"/>
  </r>
  <r>
    <x v="3"/>
    <n v="14"/>
    <n v="7"/>
    <s v="OFF"/>
    <d v="2018-12-14T00:00:00"/>
    <s v="Avg of 4 NM Projects"/>
    <x v="17"/>
    <n v="-0.26"/>
  </r>
  <r>
    <x v="3"/>
    <n v="14"/>
    <n v="7"/>
    <s v="OFF"/>
    <d v="2018-12-14T00:00:00"/>
    <s v="Avg of 4 NM Projects"/>
    <x v="18"/>
    <n v="-0.26"/>
  </r>
  <r>
    <x v="3"/>
    <n v="14"/>
    <n v="7"/>
    <s v="OFF"/>
    <d v="2018-12-14T00:00:00"/>
    <s v="Avg of 4 NM Projects"/>
    <x v="19"/>
    <n v="-0.39"/>
  </r>
  <r>
    <x v="3"/>
    <n v="14"/>
    <n v="7"/>
    <s v="OFF"/>
    <d v="2018-12-14T00:00:00"/>
    <s v="Avg of 4 NM Projects"/>
    <x v="20"/>
    <n v="-0.26"/>
  </r>
  <r>
    <x v="3"/>
    <n v="14"/>
    <n v="7"/>
    <s v="OFF"/>
    <d v="2018-12-14T00:00:00"/>
    <s v="Avg of 4 NM Projects"/>
    <x v="21"/>
    <n v="-0.255"/>
  </r>
  <r>
    <x v="3"/>
    <n v="14"/>
    <n v="7"/>
    <s v="OFF"/>
    <d v="2018-12-14T00:00:00"/>
    <s v="Avg of 4 NM Projects"/>
    <x v="22"/>
    <n v="-0.13"/>
  </r>
  <r>
    <x v="3"/>
    <n v="14"/>
    <n v="7"/>
    <s v="OFF"/>
    <d v="2018-12-14T00:00:00"/>
    <s v="Avg of 4 NM Projects"/>
    <x v="23"/>
    <n v="-0.13"/>
  </r>
  <r>
    <x v="3"/>
    <n v="15"/>
    <n v="1"/>
    <s v="OFF"/>
    <d v="2018-12-15T00:00:00"/>
    <s v="Avg of 4 NM Projects"/>
    <x v="0"/>
    <n v="-0.26"/>
  </r>
  <r>
    <x v="3"/>
    <n v="15"/>
    <n v="1"/>
    <s v="OFF"/>
    <d v="2018-12-15T00:00:00"/>
    <s v="Avg of 4 NM Projects"/>
    <x v="1"/>
    <n v="-0.26"/>
  </r>
  <r>
    <x v="3"/>
    <n v="15"/>
    <n v="1"/>
    <s v="OFF"/>
    <d v="2018-12-15T00:00:00"/>
    <s v="Avg of 4 NM Projects"/>
    <x v="2"/>
    <n v="-0.26"/>
  </r>
  <r>
    <x v="3"/>
    <n v="15"/>
    <n v="1"/>
    <s v="OFF"/>
    <d v="2018-12-15T00:00:00"/>
    <s v="Avg of 4 NM Projects"/>
    <x v="3"/>
    <n v="-0.38500000000000001"/>
  </r>
  <r>
    <x v="3"/>
    <n v="15"/>
    <n v="1"/>
    <s v="OFF"/>
    <d v="2018-12-15T00:00:00"/>
    <s v="Avg of 4 NM Projects"/>
    <x v="4"/>
    <n v="-0.13"/>
  </r>
  <r>
    <x v="3"/>
    <n v="15"/>
    <n v="1"/>
    <s v="OFF"/>
    <d v="2018-12-15T00:00:00"/>
    <s v="Avg of 4 NM Projects"/>
    <x v="5"/>
    <n v="-0.13"/>
  </r>
  <r>
    <x v="3"/>
    <n v="15"/>
    <n v="1"/>
    <s v="OFF"/>
    <d v="2018-12-15T00:00:00"/>
    <s v="Avg of 4 NM Projects"/>
    <x v="6"/>
    <n v="-0.13"/>
  </r>
  <r>
    <x v="3"/>
    <n v="15"/>
    <n v="1"/>
    <s v="OFF"/>
    <d v="2018-12-15T00:00:00"/>
    <s v="Avg of 4 NM Projects"/>
    <x v="7"/>
    <n v="0"/>
  </r>
  <r>
    <x v="3"/>
    <n v="15"/>
    <n v="1"/>
    <s v="OFF"/>
    <d v="2018-12-15T00:00:00"/>
    <s v="Avg of 4 NM Projects"/>
    <x v="8"/>
    <n v="3.835"/>
  </r>
  <r>
    <x v="3"/>
    <n v="15"/>
    <n v="1"/>
    <s v="OFF"/>
    <d v="2018-12-15T00:00:00"/>
    <s v="Avg of 4 NM Projects"/>
    <x v="9"/>
    <n v="10.234999999999999"/>
  </r>
  <r>
    <x v="3"/>
    <n v="15"/>
    <n v="1"/>
    <s v="OFF"/>
    <d v="2018-12-15T00:00:00"/>
    <s v="Avg of 4 NM Projects"/>
    <x v="10"/>
    <n v="23.549999999999997"/>
  </r>
  <r>
    <x v="3"/>
    <n v="15"/>
    <n v="1"/>
    <s v="OFF"/>
    <d v="2018-12-15T00:00:00"/>
    <s v="Avg of 4 NM Projects"/>
    <x v="11"/>
    <n v="32.9"/>
  </r>
  <r>
    <x v="3"/>
    <n v="15"/>
    <n v="1"/>
    <s v="OFF"/>
    <d v="2018-12-15T00:00:00"/>
    <s v="Avg of 4 NM Projects"/>
    <x v="12"/>
    <n v="23.3"/>
  </r>
  <r>
    <x v="3"/>
    <n v="15"/>
    <n v="1"/>
    <s v="OFF"/>
    <d v="2018-12-15T00:00:00"/>
    <s v="Avg of 4 NM Projects"/>
    <x v="13"/>
    <n v="15.62"/>
  </r>
  <r>
    <x v="3"/>
    <n v="15"/>
    <n v="1"/>
    <s v="OFF"/>
    <d v="2018-12-15T00:00:00"/>
    <s v="Avg of 4 NM Projects"/>
    <x v="14"/>
    <n v="4.87"/>
  </r>
  <r>
    <x v="3"/>
    <n v="15"/>
    <n v="1"/>
    <s v="OFF"/>
    <d v="2018-12-15T00:00:00"/>
    <s v="Avg of 4 NM Projects"/>
    <x v="15"/>
    <n v="1.53"/>
  </r>
  <r>
    <x v="3"/>
    <n v="15"/>
    <n v="1"/>
    <s v="OFF"/>
    <d v="2018-12-15T00:00:00"/>
    <s v="Avg of 4 NM Projects"/>
    <x v="16"/>
    <n v="-0.255"/>
  </r>
  <r>
    <x v="3"/>
    <n v="15"/>
    <n v="1"/>
    <s v="OFF"/>
    <d v="2018-12-15T00:00:00"/>
    <s v="Avg of 4 NM Projects"/>
    <x v="17"/>
    <n v="-0.64"/>
  </r>
  <r>
    <x v="3"/>
    <n v="15"/>
    <n v="1"/>
    <s v="OFF"/>
    <d v="2018-12-15T00:00:00"/>
    <s v="Avg of 4 NM Projects"/>
    <x v="18"/>
    <n v="-0.51"/>
  </r>
  <r>
    <x v="3"/>
    <n v="15"/>
    <n v="1"/>
    <s v="OFF"/>
    <d v="2018-12-15T00:00:00"/>
    <s v="Avg of 4 NM Projects"/>
    <x v="19"/>
    <n v="-0.51"/>
  </r>
  <r>
    <x v="3"/>
    <n v="15"/>
    <n v="1"/>
    <s v="OFF"/>
    <d v="2018-12-15T00:00:00"/>
    <s v="Avg of 4 NM Projects"/>
    <x v="20"/>
    <n v="-0.9"/>
  </r>
  <r>
    <x v="3"/>
    <n v="15"/>
    <n v="1"/>
    <s v="OFF"/>
    <d v="2018-12-15T00:00:00"/>
    <s v="Avg of 4 NM Projects"/>
    <x v="21"/>
    <n v="-0.51"/>
  </r>
  <r>
    <x v="3"/>
    <n v="15"/>
    <n v="1"/>
    <s v="OFF"/>
    <d v="2018-12-15T00:00:00"/>
    <s v="Avg of 4 NM Projects"/>
    <x v="22"/>
    <n v="-0.51"/>
  </r>
  <r>
    <x v="3"/>
    <n v="15"/>
    <n v="1"/>
    <s v="OFF"/>
    <d v="2018-12-15T00:00:00"/>
    <s v="Avg of 4 NM Projects"/>
    <x v="23"/>
    <n v="-0.9"/>
  </r>
  <r>
    <x v="3"/>
    <n v="16"/>
    <n v="2"/>
    <s v="OFF"/>
    <d v="2018-12-16T00:00:00"/>
    <s v="Avg of 4 NM Projects"/>
    <x v="0"/>
    <n v="-0.64"/>
  </r>
  <r>
    <x v="3"/>
    <n v="16"/>
    <n v="2"/>
    <s v="OFF"/>
    <d v="2018-12-16T00:00:00"/>
    <s v="Avg of 4 NM Projects"/>
    <x v="1"/>
    <n v="-0.51"/>
  </r>
  <r>
    <x v="3"/>
    <n v="16"/>
    <n v="2"/>
    <s v="OFF"/>
    <d v="2018-12-16T00:00:00"/>
    <s v="Avg of 4 NM Projects"/>
    <x v="2"/>
    <n v="-0.64"/>
  </r>
  <r>
    <x v="3"/>
    <n v="16"/>
    <n v="2"/>
    <s v="OFF"/>
    <d v="2018-12-16T00:00:00"/>
    <s v="Avg of 4 NM Projects"/>
    <x v="3"/>
    <n v="-0.77"/>
  </r>
  <r>
    <x v="3"/>
    <n v="16"/>
    <n v="2"/>
    <s v="OFF"/>
    <d v="2018-12-16T00:00:00"/>
    <s v="Avg of 4 NM Projects"/>
    <x v="4"/>
    <n v="-0.64"/>
  </r>
  <r>
    <x v="3"/>
    <n v="16"/>
    <n v="2"/>
    <s v="OFF"/>
    <d v="2018-12-16T00:00:00"/>
    <s v="Avg of 4 NM Projects"/>
    <x v="5"/>
    <n v="-0.51"/>
  </r>
  <r>
    <x v="3"/>
    <n v="16"/>
    <n v="2"/>
    <s v="OFF"/>
    <d v="2018-12-16T00:00:00"/>
    <s v="Avg of 4 NM Projects"/>
    <x v="6"/>
    <n v="-0.64"/>
  </r>
  <r>
    <x v="3"/>
    <n v="16"/>
    <n v="2"/>
    <s v="ON"/>
    <d v="2018-12-16T00:00:00"/>
    <s v="Avg of 4 NM Projects"/>
    <x v="7"/>
    <n v="-0.51"/>
  </r>
  <r>
    <x v="3"/>
    <n v="16"/>
    <n v="2"/>
    <s v="ON"/>
    <d v="2018-12-16T00:00:00"/>
    <s v="Avg of 4 NM Projects"/>
    <x v="8"/>
    <n v="12.675000000000001"/>
  </r>
  <r>
    <x v="3"/>
    <n v="16"/>
    <n v="2"/>
    <s v="ON"/>
    <d v="2018-12-16T00:00:00"/>
    <s v="Avg of 4 NM Projects"/>
    <x v="9"/>
    <n v="10.239999999999998"/>
  </r>
  <r>
    <x v="3"/>
    <n v="16"/>
    <n v="2"/>
    <s v="ON"/>
    <d v="2018-12-16T00:00:00"/>
    <s v="Avg of 4 NM Projects"/>
    <x v="10"/>
    <n v="17.795000000000002"/>
  </r>
  <r>
    <x v="3"/>
    <n v="16"/>
    <n v="2"/>
    <s v="ON"/>
    <d v="2018-12-16T00:00:00"/>
    <s v="Avg of 4 NM Projects"/>
    <x v="11"/>
    <n v="27.774999999999999"/>
  </r>
  <r>
    <x v="3"/>
    <n v="16"/>
    <n v="2"/>
    <s v="ON"/>
    <d v="2018-12-16T00:00:00"/>
    <s v="Avg of 4 NM Projects"/>
    <x v="12"/>
    <n v="20.225000000000001"/>
  </r>
  <r>
    <x v="3"/>
    <n v="16"/>
    <n v="2"/>
    <s v="ON"/>
    <d v="2018-12-16T00:00:00"/>
    <s v="Avg of 4 NM Projects"/>
    <x v="13"/>
    <n v="11.005000000000001"/>
  </r>
  <r>
    <x v="3"/>
    <n v="16"/>
    <n v="2"/>
    <s v="ON"/>
    <d v="2018-12-16T00:00:00"/>
    <s v="Avg of 4 NM Projects"/>
    <x v="14"/>
    <n v="5.379999999999999"/>
  </r>
  <r>
    <x v="3"/>
    <n v="16"/>
    <n v="2"/>
    <s v="ON"/>
    <d v="2018-12-16T00:00:00"/>
    <s v="Avg of 4 NM Projects"/>
    <x v="15"/>
    <n v="0.89500000000000002"/>
  </r>
  <r>
    <x v="3"/>
    <n v="16"/>
    <n v="2"/>
    <s v="ON"/>
    <d v="2018-12-16T00:00:00"/>
    <s v="Avg of 4 NM Projects"/>
    <x v="16"/>
    <n v="-0.77"/>
  </r>
  <r>
    <x v="3"/>
    <n v="16"/>
    <n v="2"/>
    <s v="ON"/>
    <d v="2018-12-16T00:00:00"/>
    <s v="Avg of 4 NM Projects"/>
    <x v="17"/>
    <n v="-0.77"/>
  </r>
  <r>
    <x v="3"/>
    <n v="16"/>
    <n v="2"/>
    <s v="ON"/>
    <d v="2018-12-16T00:00:00"/>
    <s v="Avg of 4 NM Projects"/>
    <x v="18"/>
    <n v="-0.51"/>
  </r>
  <r>
    <x v="3"/>
    <n v="16"/>
    <n v="2"/>
    <s v="ON"/>
    <d v="2018-12-16T00:00:00"/>
    <s v="Avg of 4 NM Projects"/>
    <x v="19"/>
    <n v="-0.77"/>
  </r>
  <r>
    <x v="3"/>
    <n v="16"/>
    <n v="2"/>
    <s v="ON"/>
    <d v="2018-12-16T00:00:00"/>
    <s v="Avg of 4 NM Projects"/>
    <x v="20"/>
    <n v="-0.77"/>
  </r>
  <r>
    <x v="3"/>
    <n v="16"/>
    <n v="2"/>
    <s v="ON"/>
    <d v="2018-12-16T00:00:00"/>
    <s v="Avg of 4 NM Projects"/>
    <x v="21"/>
    <n v="-0.51"/>
  </r>
  <r>
    <x v="3"/>
    <n v="16"/>
    <n v="2"/>
    <s v="ON"/>
    <d v="2018-12-16T00:00:00"/>
    <s v="Avg of 4 NM Projects"/>
    <x v="22"/>
    <n v="-0.51"/>
  </r>
  <r>
    <x v="3"/>
    <n v="16"/>
    <n v="2"/>
    <s v="OFF"/>
    <d v="2018-12-16T00:00:00"/>
    <s v="Avg of 4 NM Projects"/>
    <x v="23"/>
    <n v="-0.77"/>
  </r>
  <r>
    <x v="3"/>
    <n v="17"/>
    <n v="3"/>
    <s v="OFF"/>
    <d v="2018-12-17T00:00:00"/>
    <s v="Avg of 4 NM Projects"/>
    <x v="0"/>
    <n v="-0.51"/>
  </r>
  <r>
    <x v="3"/>
    <n v="17"/>
    <n v="3"/>
    <s v="OFF"/>
    <d v="2018-12-17T00:00:00"/>
    <s v="Avg of 4 NM Projects"/>
    <x v="1"/>
    <n v="-0.51"/>
  </r>
  <r>
    <x v="3"/>
    <n v="17"/>
    <n v="3"/>
    <s v="OFF"/>
    <d v="2018-12-17T00:00:00"/>
    <s v="Avg of 4 NM Projects"/>
    <x v="2"/>
    <n v="-0.64"/>
  </r>
  <r>
    <x v="3"/>
    <n v="17"/>
    <n v="3"/>
    <s v="OFF"/>
    <d v="2018-12-17T00:00:00"/>
    <s v="Avg of 4 NM Projects"/>
    <x v="3"/>
    <n v="-0.77"/>
  </r>
  <r>
    <x v="3"/>
    <n v="17"/>
    <n v="3"/>
    <s v="OFF"/>
    <d v="2018-12-17T00:00:00"/>
    <s v="Avg of 4 NM Projects"/>
    <x v="4"/>
    <n v="-0.51"/>
  </r>
  <r>
    <x v="3"/>
    <n v="17"/>
    <n v="3"/>
    <s v="OFF"/>
    <d v="2018-12-17T00:00:00"/>
    <s v="Avg of 4 NM Projects"/>
    <x v="5"/>
    <n v="-0.77"/>
  </r>
  <r>
    <x v="3"/>
    <n v="17"/>
    <n v="3"/>
    <s v="OFF"/>
    <d v="2018-12-17T00:00:00"/>
    <s v="Avg of 4 NM Projects"/>
    <x v="6"/>
    <n v="-0.77"/>
  </r>
  <r>
    <x v="3"/>
    <n v="17"/>
    <n v="3"/>
    <s v="ON"/>
    <d v="2018-12-17T00:00:00"/>
    <s v="Avg of 4 NM Projects"/>
    <x v="7"/>
    <n v="-0.64"/>
  </r>
  <r>
    <x v="3"/>
    <n v="17"/>
    <n v="3"/>
    <s v="ON"/>
    <d v="2018-12-17T00:00:00"/>
    <s v="Avg of 4 NM Projects"/>
    <x v="8"/>
    <n v="2.6849999999999996"/>
  </r>
  <r>
    <x v="3"/>
    <n v="17"/>
    <n v="3"/>
    <s v="ON"/>
    <d v="2018-12-17T00:00:00"/>
    <s v="Avg of 4 NM Projects"/>
    <x v="9"/>
    <n v="7.3"/>
  </r>
  <r>
    <x v="3"/>
    <n v="17"/>
    <n v="3"/>
    <s v="ON"/>
    <d v="2018-12-17T00:00:00"/>
    <s v="Avg of 4 NM Projects"/>
    <x v="10"/>
    <n v="10.885"/>
  </r>
  <r>
    <x v="3"/>
    <n v="17"/>
    <n v="3"/>
    <s v="ON"/>
    <d v="2018-12-17T00:00:00"/>
    <s v="Avg of 4 NM Projects"/>
    <x v="11"/>
    <n v="10.110000000000001"/>
  </r>
  <r>
    <x v="3"/>
    <n v="17"/>
    <n v="3"/>
    <s v="ON"/>
    <d v="2018-12-17T00:00:00"/>
    <s v="Avg of 4 NM Projects"/>
    <x v="12"/>
    <n v="9.5949999999999989"/>
  </r>
  <r>
    <x v="3"/>
    <n v="17"/>
    <n v="3"/>
    <s v="ON"/>
    <d v="2018-12-17T00:00:00"/>
    <s v="Avg of 4 NM Projects"/>
    <x v="13"/>
    <n v="7.5549999999999997"/>
  </r>
  <r>
    <x v="3"/>
    <n v="17"/>
    <n v="3"/>
    <s v="ON"/>
    <d v="2018-12-17T00:00:00"/>
    <s v="Avg of 4 NM Projects"/>
    <x v="14"/>
    <n v="6.6550000000000002"/>
  </r>
  <r>
    <x v="3"/>
    <n v="17"/>
    <n v="3"/>
    <s v="ON"/>
    <d v="2018-12-17T00:00:00"/>
    <s v="Avg of 4 NM Projects"/>
    <x v="15"/>
    <n v="1.7999999999999998"/>
  </r>
  <r>
    <x v="3"/>
    <n v="17"/>
    <n v="3"/>
    <s v="ON"/>
    <d v="2018-12-17T00:00:00"/>
    <s v="Avg of 4 NM Projects"/>
    <x v="16"/>
    <n v="-0.77"/>
  </r>
  <r>
    <x v="3"/>
    <n v="17"/>
    <n v="3"/>
    <s v="ON"/>
    <d v="2018-12-17T00:00:00"/>
    <s v="Avg of 4 NM Projects"/>
    <x v="17"/>
    <n v="-0.64"/>
  </r>
  <r>
    <x v="3"/>
    <n v="17"/>
    <n v="3"/>
    <s v="ON"/>
    <d v="2018-12-17T00:00:00"/>
    <s v="Avg of 4 NM Projects"/>
    <x v="18"/>
    <n v="-0.51"/>
  </r>
  <r>
    <x v="3"/>
    <n v="17"/>
    <n v="3"/>
    <s v="ON"/>
    <d v="2018-12-17T00:00:00"/>
    <s v="Avg of 4 NM Projects"/>
    <x v="19"/>
    <n v="-0.9"/>
  </r>
  <r>
    <x v="3"/>
    <n v="17"/>
    <n v="3"/>
    <s v="ON"/>
    <d v="2018-12-17T00:00:00"/>
    <s v="Avg of 4 NM Projects"/>
    <x v="20"/>
    <n v="-0.51"/>
  </r>
  <r>
    <x v="3"/>
    <n v="17"/>
    <n v="3"/>
    <s v="ON"/>
    <d v="2018-12-17T00:00:00"/>
    <s v="Avg of 4 NM Projects"/>
    <x v="21"/>
    <n v="-0.64"/>
  </r>
  <r>
    <x v="3"/>
    <n v="17"/>
    <n v="3"/>
    <s v="ON"/>
    <d v="2018-12-17T00:00:00"/>
    <s v="Avg of 4 NM Projects"/>
    <x v="22"/>
    <n v="-0.64"/>
  </r>
  <r>
    <x v="3"/>
    <n v="17"/>
    <n v="3"/>
    <s v="OFF"/>
    <d v="2018-12-17T00:00:00"/>
    <s v="Avg of 4 NM Projects"/>
    <x v="23"/>
    <n v="-0.77"/>
  </r>
  <r>
    <x v="3"/>
    <n v="18"/>
    <n v="4"/>
    <s v="OFF"/>
    <d v="2018-12-18T00:00:00"/>
    <s v="Avg of 4 NM Projects"/>
    <x v="0"/>
    <n v="-0.51"/>
  </r>
  <r>
    <x v="3"/>
    <n v="18"/>
    <n v="4"/>
    <s v="OFF"/>
    <d v="2018-12-18T00:00:00"/>
    <s v="Avg of 4 NM Projects"/>
    <x v="1"/>
    <n v="-0.51"/>
  </r>
  <r>
    <x v="3"/>
    <n v="18"/>
    <n v="4"/>
    <s v="OFF"/>
    <d v="2018-12-18T00:00:00"/>
    <s v="Avg of 4 NM Projects"/>
    <x v="2"/>
    <n v="-0.77"/>
  </r>
  <r>
    <x v="3"/>
    <n v="18"/>
    <n v="4"/>
    <s v="OFF"/>
    <d v="2018-12-18T00:00:00"/>
    <s v="Avg of 4 NM Projects"/>
    <x v="3"/>
    <n v="-0.64"/>
  </r>
  <r>
    <x v="3"/>
    <n v="18"/>
    <n v="4"/>
    <s v="OFF"/>
    <d v="2018-12-18T00:00:00"/>
    <s v="Avg of 4 NM Projects"/>
    <x v="4"/>
    <n v="-0.64"/>
  </r>
  <r>
    <x v="3"/>
    <n v="18"/>
    <n v="4"/>
    <s v="OFF"/>
    <d v="2018-12-18T00:00:00"/>
    <s v="Avg of 4 NM Projects"/>
    <x v="5"/>
    <n v="-0.77"/>
  </r>
  <r>
    <x v="3"/>
    <n v="18"/>
    <n v="4"/>
    <s v="OFF"/>
    <d v="2018-12-18T00:00:00"/>
    <s v="Avg of 4 NM Projects"/>
    <x v="6"/>
    <n v="-0.77"/>
  </r>
  <r>
    <x v="3"/>
    <n v="18"/>
    <n v="4"/>
    <s v="ON"/>
    <d v="2018-12-18T00:00:00"/>
    <s v="Avg of 4 NM Projects"/>
    <x v="7"/>
    <n v="-0.38500000000000001"/>
  </r>
  <r>
    <x v="3"/>
    <n v="18"/>
    <n v="4"/>
    <s v="ON"/>
    <d v="2018-12-18T00:00:00"/>
    <s v="Avg of 4 NM Projects"/>
    <x v="8"/>
    <n v="1.03"/>
  </r>
  <r>
    <x v="3"/>
    <n v="18"/>
    <n v="4"/>
    <s v="ON"/>
    <d v="2018-12-18T00:00:00"/>
    <s v="Avg of 4 NM Projects"/>
    <x v="9"/>
    <n v="3.7149999999999999"/>
  </r>
  <r>
    <x v="3"/>
    <n v="18"/>
    <n v="4"/>
    <s v="ON"/>
    <d v="2018-12-18T00:00:00"/>
    <s v="Avg of 4 NM Projects"/>
    <x v="10"/>
    <n v="7.5500000000000007"/>
  </r>
  <r>
    <x v="3"/>
    <n v="18"/>
    <n v="4"/>
    <s v="ON"/>
    <d v="2018-12-18T00:00:00"/>
    <s v="Avg of 4 NM Projects"/>
    <x v="11"/>
    <n v="11.77"/>
  </r>
  <r>
    <x v="3"/>
    <n v="18"/>
    <n v="4"/>
    <s v="ON"/>
    <d v="2018-12-18T00:00:00"/>
    <s v="Avg of 4 NM Projects"/>
    <x v="12"/>
    <n v="13.44"/>
  </r>
  <r>
    <x v="3"/>
    <n v="18"/>
    <n v="4"/>
    <s v="ON"/>
    <d v="2018-12-18T00:00:00"/>
    <s v="Avg of 4 NM Projects"/>
    <x v="13"/>
    <n v="10.625"/>
  </r>
  <r>
    <x v="3"/>
    <n v="18"/>
    <n v="4"/>
    <s v="ON"/>
    <d v="2018-12-18T00:00:00"/>
    <s v="Avg of 4 NM Projects"/>
    <x v="14"/>
    <n v="2.8149999999999999"/>
  </r>
  <r>
    <x v="3"/>
    <n v="18"/>
    <n v="4"/>
    <s v="ON"/>
    <d v="2018-12-18T00:00:00"/>
    <s v="Avg of 4 NM Projects"/>
    <x v="15"/>
    <n v="0.51"/>
  </r>
  <r>
    <x v="3"/>
    <n v="18"/>
    <n v="4"/>
    <s v="ON"/>
    <d v="2018-12-18T00:00:00"/>
    <s v="Avg of 4 NM Projects"/>
    <x v="16"/>
    <n v="-1.5449999999999997"/>
  </r>
  <r>
    <x v="3"/>
    <n v="18"/>
    <n v="4"/>
    <s v="ON"/>
    <d v="2018-12-18T00:00:00"/>
    <s v="Avg of 4 NM Projects"/>
    <x v="17"/>
    <n v="-1.1499999999999999"/>
  </r>
  <r>
    <x v="3"/>
    <n v="18"/>
    <n v="4"/>
    <s v="ON"/>
    <d v="2018-12-18T00:00:00"/>
    <s v="Avg of 4 NM Projects"/>
    <x v="18"/>
    <n v="-1.28"/>
  </r>
  <r>
    <x v="3"/>
    <n v="18"/>
    <n v="4"/>
    <s v="ON"/>
    <d v="2018-12-18T00:00:00"/>
    <s v="Avg of 4 NM Projects"/>
    <x v="19"/>
    <n v="-1.28"/>
  </r>
  <r>
    <x v="3"/>
    <n v="18"/>
    <n v="4"/>
    <s v="ON"/>
    <d v="2018-12-18T00:00:00"/>
    <s v="Avg of 4 NM Projects"/>
    <x v="20"/>
    <n v="-1.4100000000000001"/>
  </r>
  <r>
    <x v="3"/>
    <n v="18"/>
    <n v="4"/>
    <s v="ON"/>
    <d v="2018-12-18T00:00:00"/>
    <s v="Avg of 4 NM Projects"/>
    <x v="21"/>
    <n v="-1.1499999999999999"/>
  </r>
  <r>
    <x v="3"/>
    <n v="18"/>
    <n v="4"/>
    <s v="ON"/>
    <d v="2018-12-18T00:00:00"/>
    <s v="Avg of 4 NM Projects"/>
    <x v="22"/>
    <n v="-1.54"/>
  </r>
  <r>
    <x v="3"/>
    <n v="18"/>
    <n v="4"/>
    <s v="OFF"/>
    <d v="2018-12-18T00:00:00"/>
    <s v="Avg of 4 NM Projects"/>
    <x v="23"/>
    <n v="-1.28"/>
  </r>
  <r>
    <x v="3"/>
    <n v="19"/>
    <n v="5"/>
    <s v="OFF"/>
    <d v="2018-12-19T00:00:00"/>
    <s v="Avg of 4 NM Projects"/>
    <x v="0"/>
    <n v="-1.28"/>
  </r>
  <r>
    <x v="3"/>
    <n v="19"/>
    <n v="5"/>
    <s v="OFF"/>
    <d v="2018-12-19T00:00:00"/>
    <s v="Avg of 4 NM Projects"/>
    <x v="1"/>
    <n v="-1.1499999999999999"/>
  </r>
  <r>
    <x v="3"/>
    <n v="19"/>
    <n v="5"/>
    <s v="OFF"/>
    <d v="2018-12-19T00:00:00"/>
    <s v="Avg of 4 NM Projects"/>
    <x v="2"/>
    <n v="-1.28"/>
  </r>
  <r>
    <x v="3"/>
    <n v="19"/>
    <n v="5"/>
    <s v="OFF"/>
    <d v="2018-12-19T00:00:00"/>
    <s v="Avg of 4 NM Projects"/>
    <x v="3"/>
    <n v="-1.41"/>
  </r>
  <r>
    <x v="3"/>
    <n v="19"/>
    <n v="5"/>
    <s v="OFF"/>
    <d v="2018-12-19T00:00:00"/>
    <s v="Avg of 4 NM Projects"/>
    <x v="4"/>
    <n v="-1.28"/>
  </r>
  <r>
    <x v="3"/>
    <n v="19"/>
    <n v="5"/>
    <s v="OFF"/>
    <d v="2018-12-19T00:00:00"/>
    <s v="Avg of 4 NM Projects"/>
    <x v="5"/>
    <n v="-1.4100000000000001"/>
  </r>
  <r>
    <x v="3"/>
    <n v="19"/>
    <n v="5"/>
    <s v="OFF"/>
    <d v="2018-12-19T00:00:00"/>
    <s v="Avg of 4 NM Projects"/>
    <x v="6"/>
    <n v="-0.26"/>
  </r>
  <r>
    <x v="3"/>
    <n v="19"/>
    <n v="5"/>
    <s v="ON"/>
    <d v="2018-12-19T00:00:00"/>
    <s v="Avg of 4 NM Projects"/>
    <x v="7"/>
    <n v="-0.255"/>
  </r>
  <r>
    <x v="3"/>
    <n v="19"/>
    <n v="5"/>
    <s v="ON"/>
    <d v="2018-12-19T00:00:00"/>
    <s v="Avg of 4 NM Projects"/>
    <x v="8"/>
    <n v="6.6550000000000011"/>
  </r>
  <r>
    <x v="3"/>
    <n v="19"/>
    <n v="5"/>
    <s v="ON"/>
    <d v="2018-12-19T00:00:00"/>
    <s v="Avg of 4 NM Projects"/>
    <x v="9"/>
    <n v="16.634999999999998"/>
  </r>
  <r>
    <x v="3"/>
    <n v="19"/>
    <n v="5"/>
    <s v="ON"/>
    <d v="2018-12-19T00:00:00"/>
    <s v="Avg of 4 NM Projects"/>
    <x v="10"/>
    <n v="27.65"/>
  </r>
  <r>
    <x v="3"/>
    <n v="19"/>
    <n v="5"/>
    <s v="ON"/>
    <d v="2018-12-19T00:00:00"/>
    <s v="Avg of 4 NM Projects"/>
    <x v="11"/>
    <n v="18.560000000000002"/>
  </r>
  <r>
    <x v="3"/>
    <n v="19"/>
    <n v="5"/>
    <s v="ON"/>
    <d v="2018-12-19T00:00:00"/>
    <s v="Avg of 4 NM Projects"/>
    <x v="12"/>
    <n v="5.5"/>
  </r>
  <r>
    <x v="3"/>
    <n v="19"/>
    <n v="5"/>
    <s v="ON"/>
    <d v="2018-12-19T00:00:00"/>
    <s v="Avg of 4 NM Projects"/>
    <x v="13"/>
    <n v="8.7050000000000001"/>
  </r>
  <r>
    <x v="3"/>
    <n v="19"/>
    <n v="5"/>
    <s v="ON"/>
    <d v="2018-12-19T00:00:00"/>
    <s v="Avg of 4 NM Projects"/>
    <x v="14"/>
    <n v="5.25"/>
  </r>
  <r>
    <x v="3"/>
    <n v="19"/>
    <n v="5"/>
    <s v="ON"/>
    <d v="2018-12-19T00:00:00"/>
    <s v="Avg of 4 NM Projects"/>
    <x v="15"/>
    <n v="1.155"/>
  </r>
  <r>
    <x v="3"/>
    <n v="19"/>
    <n v="5"/>
    <s v="ON"/>
    <d v="2018-12-19T00:00:00"/>
    <s v="Avg of 4 NM Projects"/>
    <x v="16"/>
    <n v="-0.77"/>
  </r>
  <r>
    <x v="3"/>
    <n v="19"/>
    <n v="5"/>
    <s v="ON"/>
    <d v="2018-12-19T00:00:00"/>
    <s v="Avg of 4 NM Projects"/>
    <x v="17"/>
    <n v="-1.4100000000000001"/>
  </r>
  <r>
    <x v="3"/>
    <n v="19"/>
    <n v="5"/>
    <s v="ON"/>
    <d v="2018-12-19T00:00:00"/>
    <s v="Avg of 4 NM Projects"/>
    <x v="18"/>
    <n v="-1.1499999999999999"/>
  </r>
  <r>
    <x v="3"/>
    <n v="19"/>
    <n v="5"/>
    <s v="ON"/>
    <d v="2018-12-19T00:00:00"/>
    <s v="Avg of 4 NM Projects"/>
    <x v="19"/>
    <n v="-1.41"/>
  </r>
  <r>
    <x v="3"/>
    <n v="19"/>
    <n v="5"/>
    <s v="ON"/>
    <d v="2018-12-19T00:00:00"/>
    <s v="Avg of 4 NM Projects"/>
    <x v="20"/>
    <n v="-1.4100000000000001"/>
  </r>
  <r>
    <x v="3"/>
    <n v="19"/>
    <n v="5"/>
    <s v="ON"/>
    <d v="2018-12-19T00:00:00"/>
    <s v="Avg of 4 NM Projects"/>
    <x v="21"/>
    <n v="-1.4100000000000001"/>
  </r>
  <r>
    <x v="3"/>
    <n v="19"/>
    <n v="5"/>
    <s v="ON"/>
    <d v="2018-12-19T00:00:00"/>
    <s v="Avg of 4 NM Projects"/>
    <x v="22"/>
    <n v="-1.28"/>
  </r>
  <r>
    <x v="3"/>
    <n v="19"/>
    <n v="5"/>
    <s v="OFF"/>
    <d v="2018-12-19T00:00:00"/>
    <s v="Avg of 4 NM Projects"/>
    <x v="23"/>
    <n v="-1.1499999999999999"/>
  </r>
  <r>
    <x v="3"/>
    <n v="20"/>
    <n v="6"/>
    <s v="OFF"/>
    <d v="2018-12-20T00:00:00"/>
    <s v="Avg of 4 NM Projects"/>
    <x v="0"/>
    <n v="-1.4100000000000001"/>
  </r>
  <r>
    <x v="3"/>
    <n v="20"/>
    <n v="6"/>
    <s v="OFF"/>
    <d v="2018-12-20T00:00:00"/>
    <s v="Avg of 4 NM Projects"/>
    <x v="1"/>
    <n v="-1.28"/>
  </r>
  <r>
    <x v="3"/>
    <n v="20"/>
    <n v="6"/>
    <s v="OFF"/>
    <d v="2018-12-20T00:00:00"/>
    <s v="Avg of 4 NM Projects"/>
    <x v="2"/>
    <n v="-1.4100000000000001"/>
  </r>
  <r>
    <x v="3"/>
    <n v="20"/>
    <n v="6"/>
    <s v="OFF"/>
    <d v="2018-12-20T00:00:00"/>
    <s v="Avg of 4 NM Projects"/>
    <x v="3"/>
    <n v="-1.4099999999999997"/>
  </r>
  <r>
    <x v="3"/>
    <n v="20"/>
    <n v="6"/>
    <s v="OFF"/>
    <d v="2018-12-20T00:00:00"/>
    <s v="Avg of 4 NM Projects"/>
    <x v="4"/>
    <n v="-1.28"/>
  </r>
  <r>
    <x v="3"/>
    <n v="20"/>
    <n v="6"/>
    <s v="OFF"/>
    <d v="2018-12-20T00:00:00"/>
    <s v="Avg of 4 NM Projects"/>
    <x v="5"/>
    <n v="-1.28"/>
  </r>
  <r>
    <x v="3"/>
    <n v="20"/>
    <n v="6"/>
    <s v="OFF"/>
    <d v="2018-12-20T00:00:00"/>
    <s v="Avg of 4 NM Projects"/>
    <x v="6"/>
    <n v="-0.64500000000000002"/>
  </r>
  <r>
    <x v="3"/>
    <n v="20"/>
    <n v="6"/>
    <s v="ON"/>
    <d v="2018-12-20T00:00:00"/>
    <s v="Avg of 4 NM Projects"/>
    <x v="7"/>
    <n v="0.51500000000000001"/>
  </r>
  <r>
    <x v="3"/>
    <n v="20"/>
    <n v="6"/>
    <s v="ON"/>
    <d v="2018-12-20T00:00:00"/>
    <s v="Avg of 4 NM Projects"/>
    <x v="8"/>
    <n v="11.01"/>
  </r>
  <r>
    <x v="3"/>
    <n v="20"/>
    <n v="6"/>
    <s v="ON"/>
    <d v="2018-12-20T00:00:00"/>
    <s v="Avg of 4 NM Projects"/>
    <x v="9"/>
    <n v="23.04"/>
  </r>
  <r>
    <x v="3"/>
    <n v="20"/>
    <n v="6"/>
    <s v="ON"/>
    <d v="2018-12-20T00:00:00"/>
    <s v="Avg of 4 NM Projects"/>
    <x v="10"/>
    <n v="42.625"/>
  </r>
  <r>
    <x v="3"/>
    <n v="20"/>
    <n v="6"/>
    <s v="ON"/>
    <d v="2018-12-20T00:00:00"/>
    <s v="Avg of 4 NM Projects"/>
    <x v="11"/>
    <n v="42.75"/>
  </r>
  <r>
    <x v="3"/>
    <n v="20"/>
    <n v="6"/>
    <s v="ON"/>
    <d v="2018-12-20T00:00:00"/>
    <s v="Avg of 4 NM Projects"/>
    <x v="12"/>
    <n v="45.564999999999998"/>
  </r>
  <r>
    <x v="3"/>
    <n v="20"/>
    <n v="6"/>
    <s v="ON"/>
    <d v="2018-12-20T00:00:00"/>
    <s v="Avg of 4 NM Projects"/>
    <x v="13"/>
    <n v="34.049999999999997"/>
  </r>
  <r>
    <x v="3"/>
    <n v="20"/>
    <n v="6"/>
    <s v="ON"/>
    <d v="2018-12-20T00:00:00"/>
    <s v="Avg of 4 NM Projects"/>
    <x v="14"/>
    <n v="23.675000000000001"/>
  </r>
  <r>
    <x v="3"/>
    <n v="20"/>
    <n v="6"/>
    <s v="ON"/>
    <d v="2018-12-20T00:00:00"/>
    <s v="Avg of 4 NM Projects"/>
    <x v="15"/>
    <n v="5.2450000000000001"/>
  </r>
  <r>
    <x v="3"/>
    <n v="20"/>
    <n v="6"/>
    <s v="ON"/>
    <d v="2018-12-20T00:00:00"/>
    <s v="Avg of 4 NM Projects"/>
    <x v="16"/>
    <n v="-1.03"/>
  </r>
  <r>
    <x v="3"/>
    <n v="20"/>
    <n v="6"/>
    <s v="ON"/>
    <d v="2018-12-20T00:00:00"/>
    <s v="Avg of 4 NM Projects"/>
    <x v="17"/>
    <n v="-1.1499999999999999"/>
  </r>
  <r>
    <x v="3"/>
    <n v="20"/>
    <n v="6"/>
    <s v="ON"/>
    <d v="2018-12-20T00:00:00"/>
    <s v="Avg of 4 NM Projects"/>
    <x v="18"/>
    <n v="-1.1499999999999999"/>
  </r>
  <r>
    <x v="3"/>
    <n v="20"/>
    <n v="6"/>
    <s v="ON"/>
    <d v="2018-12-20T00:00:00"/>
    <s v="Avg of 4 NM Projects"/>
    <x v="19"/>
    <n v="-1.1499999999999999"/>
  </r>
  <r>
    <x v="3"/>
    <n v="20"/>
    <n v="6"/>
    <s v="ON"/>
    <d v="2018-12-20T00:00:00"/>
    <s v="Avg of 4 NM Projects"/>
    <x v="20"/>
    <n v="-1.54"/>
  </r>
  <r>
    <x v="3"/>
    <n v="20"/>
    <n v="6"/>
    <s v="ON"/>
    <d v="2018-12-20T00:00:00"/>
    <s v="Avg of 4 NM Projects"/>
    <x v="21"/>
    <n v="-1.1499999999999999"/>
  </r>
  <r>
    <x v="3"/>
    <n v="20"/>
    <n v="6"/>
    <s v="ON"/>
    <d v="2018-12-20T00:00:00"/>
    <s v="Avg of 4 NM Projects"/>
    <x v="22"/>
    <n v="-1.54"/>
  </r>
  <r>
    <x v="3"/>
    <n v="20"/>
    <n v="6"/>
    <s v="OFF"/>
    <d v="2018-12-20T00:00:00"/>
    <s v="Avg of 4 NM Projects"/>
    <x v="23"/>
    <n v="-1.28"/>
  </r>
  <r>
    <x v="3"/>
    <n v="21"/>
    <n v="7"/>
    <s v="OFF"/>
    <d v="2018-12-21T00:00:00"/>
    <s v="Avg of 4 NM Projects"/>
    <x v="0"/>
    <n v="-1.2799999999999998"/>
  </r>
  <r>
    <x v="3"/>
    <n v="21"/>
    <n v="7"/>
    <s v="OFF"/>
    <d v="2018-12-21T00:00:00"/>
    <s v="Avg of 4 NM Projects"/>
    <x v="1"/>
    <n v="-1.28"/>
  </r>
  <r>
    <x v="3"/>
    <n v="21"/>
    <n v="7"/>
    <s v="OFF"/>
    <d v="2018-12-21T00:00:00"/>
    <s v="Avg of 4 NM Projects"/>
    <x v="2"/>
    <n v="-1.1499999999999999"/>
  </r>
  <r>
    <x v="3"/>
    <n v="21"/>
    <n v="7"/>
    <s v="OFF"/>
    <d v="2018-12-21T00:00:00"/>
    <s v="Avg of 4 NM Projects"/>
    <x v="3"/>
    <n v="-1.2799999999999998"/>
  </r>
  <r>
    <x v="3"/>
    <n v="21"/>
    <n v="7"/>
    <s v="OFF"/>
    <d v="2018-12-21T00:00:00"/>
    <s v="Avg of 4 NM Projects"/>
    <x v="4"/>
    <n v="-1.28"/>
  </r>
  <r>
    <x v="3"/>
    <n v="21"/>
    <n v="7"/>
    <s v="OFF"/>
    <d v="2018-12-21T00:00:00"/>
    <s v="Avg of 4 NM Projects"/>
    <x v="5"/>
    <n v="-1.2799999999999998"/>
  </r>
  <r>
    <x v="3"/>
    <n v="21"/>
    <n v="7"/>
    <s v="OFF"/>
    <d v="2018-12-21T00:00:00"/>
    <s v="Avg of 4 NM Projects"/>
    <x v="6"/>
    <n v="-0.77"/>
  </r>
  <r>
    <x v="3"/>
    <n v="21"/>
    <n v="7"/>
    <s v="OFF"/>
    <d v="2018-12-21T00:00:00"/>
    <s v="Avg of 4 NM Projects"/>
    <x v="7"/>
    <n v="-0.125"/>
  </r>
  <r>
    <x v="3"/>
    <n v="21"/>
    <n v="7"/>
    <s v="OFF"/>
    <d v="2018-12-21T00:00:00"/>
    <s v="Avg of 4 NM Projects"/>
    <x v="8"/>
    <n v="7.5549999999999997"/>
  </r>
  <r>
    <x v="3"/>
    <n v="21"/>
    <n v="7"/>
    <s v="OFF"/>
    <d v="2018-12-21T00:00:00"/>
    <s v="Avg of 4 NM Projects"/>
    <x v="9"/>
    <n v="22.66"/>
  </r>
  <r>
    <x v="3"/>
    <n v="21"/>
    <n v="7"/>
    <s v="OFF"/>
    <d v="2018-12-21T00:00:00"/>
    <s v="Avg of 4 NM Projects"/>
    <x v="10"/>
    <n v="36.225000000000001"/>
  </r>
  <r>
    <x v="3"/>
    <n v="21"/>
    <n v="7"/>
    <s v="OFF"/>
    <d v="2018-12-21T00:00:00"/>
    <s v="Avg of 4 NM Projects"/>
    <x v="11"/>
    <n v="41.344999999999999"/>
  </r>
  <r>
    <x v="3"/>
    <n v="21"/>
    <n v="7"/>
    <s v="OFF"/>
    <d v="2018-12-21T00:00:00"/>
    <s v="Avg of 4 NM Projects"/>
    <x v="12"/>
    <n v="42.494999999999997"/>
  </r>
  <r>
    <x v="3"/>
    <n v="21"/>
    <n v="7"/>
    <s v="OFF"/>
    <d v="2018-12-21T00:00:00"/>
    <s v="Avg of 4 NM Projects"/>
    <x v="13"/>
    <n v="34.555"/>
  </r>
  <r>
    <x v="3"/>
    <n v="21"/>
    <n v="7"/>
    <s v="OFF"/>
    <d v="2018-12-21T00:00:00"/>
    <s v="Avg of 4 NM Projects"/>
    <x v="14"/>
    <n v="23.555"/>
  </r>
  <r>
    <x v="3"/>
    <n v="21"/>
    <n v="7"/>
    <s v="OFF"/>
    <d v="2018-12-21T00:00:00"/>
    <s v="Avg of 4 NM Projects"/>
    <x v="15"/>
    <n v="8.0649999999999995"/>
  </r>
  <r>
    <x v="3"/>
    <n v="21"/>
    <n v="7"/>
    <s v="OFF"/>
    <d v="2018-12-21T00:00:00"/>
    <s v="Avg of 4 NM Projects"/>
    <x v="16"/>
    <n v="-0.255"/>
  </r>
  <r>
    <x v="3"/>
    <n v="21"/>
    <n v="7"/>
    <s v="OFF"/>
    <d v="2018-12-21T00:00:00"/>
    <s v="Avg of 4 NM Projects"/>
    <x v="17"/>
    <n v="-1.4149999999999998"/>
  </r>
  <r>
    <x v="3"/>
    <n v="21"/>
    <n v="7"/>
    <s v="OFF"/>
    <d v="2018-12-21T00:00:00"/>
    <s v="Avg of 4 NM Projects"/>
    <x v="18"/>
    <n v="-1.2799999999999998"/>
  </r>
  <r>
    <x v="3"/>
    <n v="21"/>
    <n v="7"/>
    <s v="OFF"/>
    <d v="2018-12-21T00:00:00"/>
    <s v="Avg of 4 NM Projects"/>
    <x v="19"/>
    <n v="-1.4100000000000001"/>
  </r>
  <r>
    <x v="3"/>
    <n v="21"/>
    <n v="7"/>
    <s v="OFF"/>
    <d v="2018-12-21T00:00:00"/>
    <s v="Avg of 4 NM Projects"/>
    <x v="20"/>
    <n v="-1.1499999999999999"/>
  </r>
  <r>
    <x v="3"/>
    <n v="21"/>
    <n v="7"/>
    <s v="OFF"/>
    <d v="2018-12-21T00:00:00"/>
    <s v="Avg of 4 NM Projects"/>
    <x v="21"/>
    <n v="-1.1499999999999999"/>
  </r>
  <r>
    <x v="3"/>
    <n v="21"/>
    <n v="7"/>
    <s v="OFF"/>
    <d v="2018-12-21T00:00:00"/>
    <s v="Avg of 4 NM Projects"/>
    <x v="22"/>
    <n v="-1.28"/>
  </r>
  <r>
    <x v="3"/>
    <n v="21"/>
    <n v="7"/>
    <s v="OFF"/>
    <d v="2018-12-21T00:00:00"/>
    <s v="Avg of 4 NM Projects"/>
    <x v="23"/>
    <n v="-1.2799999999999998"/>
  </r>
  <r>
    <x v="3"/>
    <n v="22"/>
    <n v="1"/>
    <s v="OFF"/>
    <d v="2018-12-22T00:00:00"/>
    <s v="Avg of 4 NM Projects"/>
    <x v="0"/>
    <n v="-1.4100000000000001"/>
  </r>
  <r>
    <x v="3"/>
    <n v="22"/>
    <n v="1"/>
    <s v="OFF"/>
    <d v="2018-12-22T00:00:00"/>
    <s v="Avg of 4 NM Projects"/>
    <x v="1"/>
    <n v="-1.2799999999999998"/>
  </r>
  <r>
    <x v="3"/>
    <n v="22"/>
    <n v="1"/>
    <s v="OFF"/>
    <d v="2018-12-22T00:00:00"/>
    <s v="Avg of 4 NM Projects"/>
    <x v="2"/>
    <n v="-1.28"/>
  </r>
  <r>
    <x v="3"/>
    <n v="22"/>
    <n v="1"/>
    <s v="OFF"/>
    <d v="2018-12-22T00:00:00"/>
    <s v="Avg of 4 NM Projects"/>
    <x v="3"/>
    <n v="-1.4099999999999997"/>
  </r>
  <r>
    <x v="3"/>
    <n v="22"/>
    <n v="1"/>
    <s v="OFF"/>
    <d v="2018-12-22T00:00:00"/>
    <s v="Avg of 4 NM Projects"/>
    <x v="4"/>
    <n v="-1.28"/>
  </r>
  <r>
    <x v="3"/>
    <n v="22"/>
    <n v="1"/>
    <s v="OFF"/>
    <d v="2018-12-22T00:00:00"/>
    <s v="Avg of 4 NM Projects"/>
    <x v="5"/>
    <n v="-1.1499999999999999"/>
  </r>
  <r>
    <x v="3"/>
    <n v="22"/>
    <n v="1"/>
    <s v="OFF"/>
    <d v="2018-12-22T00:00:00"/>
    <s v="Avg of 4 NM Projects"/>
    <x v="6"/>
    <n v="-1.1549999999999998"/>
  </r>
  <r>
    <x v="3"/>
    <n v="22"/>
    <n v="1"/>
    <s v="OFF"/>
    <d v="2018-12-22T00:00:00"/>
    <s v="Avg of 4 NM Projects"/>
    <x v="7"/>
    <n v="-0.38500000000000001"/>
  </r>
  <r>
    <x v="3"/>
    <n v="22"/>
    <n v="1"/>
    <s v="OFF"/>
    <d v="2018-12-22T00:00:00"/>
    <s v="Avg of 4 NM Projects"/>
    <x v="8"/>
    <n v="0.64500000000000002"/>
  </r>
  <r>
    <x v="3"/>
    <n v="22"/>
    <n v="1"/>
    <s v="OFF"/>
    <d v="2018-12-22T00:00:00"/>
    <s v="Avg of 4 NM Projects"/>
    <x v="9"/>
    <n v="4.22"/>
  </r>
  <r>
    <x v="3"/>
    <n v="22"/>
    <n v="1"/>
    <s v="OFF"/>
    <d v="2018-12-22T00:00:00"/>
    <s v="Avg of 4 NM Projects"/>
    <x v="10"/>
    <n v="5.76"/>
  </r>
  <r>
    <x v="3"/>
    <n v="22"/>
    <n v="1"/>
    <s v="OFF"/>
    <d v="2018-12-22T00:00:00"/>
    <s v="Avg of 4 NM Projects"/>
    <x v="11"/>
    <n v="6.4049999999999994"/>
  </r>
  <r>
    <x v="3"/>
    <n v="22"/>
    <n v="1"/>
    <s v="OFF"/>
    <d v="2018-12-22T00:00:00"/>
    <s v="Avg of 4 NM Projects"/>
    <x v="12"/>
    <n v="4.6100000000000003"/>
  </r>
  <r>
    <x v="3"/>
    <n v="22"/>
    <n v="1"/>
    <s v="OFF"/>
    <d v="2018-12-22T00:00:00"/>
    <s v="Avg of 4 NM Projects"/>
    <x v="13"/>
    <n v="4.9950000000000001"/>
  </r>
  <r>
    <x v="3"/>
    <n v="22"/>
    <n v="1"/>
    <s v="OFF"/>
    <d v="2018-12-22T00:00:00"/>
    <s v="Avg of 4 NM Projects"/>
    <x v="14"/>
    <n v="2.69"/>
  </r>
  <r>
    <x v="3"/>
    <n v="22"/>
    <n v="1"/>
    <s v="OFF"/>
    <d v="2018-12-22T00:00:00"/>
    <s v="Avg of 4 NM Projects"/>
    <x v="15"/>
    <n v="-1.0249999999999999"/>
  </r>
  <r>
    <x v="3"/>
    <n v="22"/>
    <n v="1"/>
    <s v="OFF"/>
    <d v="2018-12-22T00:00:00"/>
    <s v="Avg of 4 NM Projects"/>
    <x v="16"/>
    <n v="-1.54"/>
  </r>
  <r>
    <x v="3"/>
    <n v="22"/>
    <n v="1"/>
    <s v="OFF"/>
    <d v="2018-12-22T00:00:00"/>
    <s v="Avg of 4 NM Projects"/>
    <x v="17"/>
    <n v="-1.2799999999999998"/>
  </r>
  <r>
    <x v="3"/>
    <n v="22"/>
    <n v="1"/>
    <s v="OFF"/>
    <d v="2018-12-22T00:00:00"/>
    <s v="Avg of 4 NM Projects"/>
    <x v="18"/>
    <n v="-1.28"/>
  </r>
  <r>
    <x v="3"/>
    <n v="22"/>
    <n v="1"/>
    <s v="OFF"/>
    <d v="2018-12-22T00:00:00"/>
    <s v="Avg of 4 NM Projects"/>
    <x v="19"/>
    <n v="-1.1499999999999999"/>
  </r>
  <r>
    <x v="3"/>
    <n v="22"/>
    <n v="1"/>
    <s v="OFF"/>
    <d v="2018-12-22T00:00:00"/>
    <s v="Avg of 4 NM Projects"/>
    <x v="20"/>
    <n v="-1.2799999999999998"/>
  </r>
  <r>
    <x v="3"/>
    <n v="22"/>
    <n v="1"/>
    <s v="OFF"/>
    <d v="2018-12-22T00:00:00"/>
    <s v="Avg of 4 NM Projects"/>
    <x v="21"/>
    <n v="-1.28"/>
  </r>
  <r>
    <x v="3"/>
    <n v="22"/>
    <n v="1"/>
    <s v="OFF"/>
    <d v="2018-12-22T00:00:00"/>
    <s v="Avg of 4 NM Projects"/>
    <x v="22"/>
    <n v="-1.4100000000000001"/>
  </r>
  <r>
    <x v="3"/>
    <n v="22"/>
    <n v="1"/>
    <s v="OFF"/>
    <d v="2018-12-22T00:00:00"/>
    <s v="Avg of 4 NM Projects"/>
    <x v="23"/>
    <n v="-1.1499999999999999"/>
  </r>
  <r>
    <x v="3"/>
    <n v="23"/>
    <n v="2"/>
    <s v="OFF"/>
    <d v="2018-12-23T00:00:00"/>
    <s v="Avg of 4 NM Projects"/>
    <x v="0"/>
    <n v="-1.54"/>
  </r>
  <r>
    <x v="3"/>
    <n v="23"/>
    <n v="2"/>
    <s v="OFF"/>
    <d v="2018-12-23T00:00:00"/>
    <s v="Avg of 4 NM Projects"/>
    <x v="1"/>
    <n v="-1.28"/>
  </r>
  <r>
    <x v="3"/>
    <n v="23"/>
    <n v="2"/>
    <s v="OFF"/>
    <d v="2018-12-23T00:00:00"/>
    <s v="Avg of 4 NM Projects"/>
    <x v="2"/>
    <n v="-1.2799999999999998"/>
  </r>
  <r>
    <x v="3"/>
    <n v="23"/>
    <n v="2"/>
    <s v="OFF"/>
    <d v="2018-12-23T00:00:00"/>
    <s v="Avg of 4 NM Projects"/>
    <x v="3"/>
    <n v="-1.28"/>
  </r>
  <r>
    <x v="3"/>
    <n v="23"/>
    <n v="2"/>
    <s v="OFF"/>
    <d v="2018-12-23T00:00:00"/>
    <s v="Avg of 4 NM Projects"/>
    <x v="4"/>
    <n v="-1.1499999999999999"/>
  </r>
  <r>
    <x v="3"/>
    <n v="23"/>
    <n v="2"/>
    <s v="OFF"/>
    <d v="2018-12-23T00:00:00"/>
    <s v="Avg of 4 NM Projects"/>
    <x v="5"/>
    <n v="-1.54"/>
  </r>
  <r>
    <x v="3"/>
    <n v="23"/>
    <n v="2"/>
    <s v="OFF"/>
    <d v="2018-12-23T00:00:00"/>
    <s v="Avg of 4 NM Projects"/>
    <x v="6"/>
    <n v="-1.2799999999999998"/>
  </r>
  <r>
    <x v="3"/>
    <n v="23"/>
    <n v="2"/>
    <s v="ON"/>
    <d v="2018-12-23T00:00:00"/>
    <s v="Avg of 4 NM Projects"/>
    <x v="7"/>
    <n v="-1.54"/>
  </r>
  <r>
    <x v="3"/>
    <n v="23"/>
    <n v="2"/>
    <s v="ON"/>
    <d v="2018-12-23T00:00:00"/>
    <s v="Avg of 4 NM Projects"/>
    <x v="8"/>
    <n v="2.5649999999999999"/>
  </r>
  <r>
    <x v="3"/>
    <n v="23"/>
    <n v="2"/>
    <s v="ON"/>
    <d v="2018-12-23T00:00:00"/>
    <s v="Avg of 4 NM Projects"/>
    <x v="9"/>
    <n v="7.8049999999999997"/>
  </r>
  <r>
    <x v="3"/>
    <n v="23"/>
    <n v="2"/>
    <s v="ON"/>
    <d v="2018-12-23T00:00:00"/>
    <s v="Avg of 4 NM Projects"/>
    <x v="10"/>
    <n v="13.445"/>
  </r>
  <r>
    <x v="3"/>
    <n v="23"/>
    <n v="2"/>
    <s v="ON"/>
    <d v="2018-12-23T00:00:00"/>
    <s v="Avg of 4 NM Projects"/>
    <x v="11"/>
    <n v="13.315000000000001"/>
  </r>
  <r>
    <x v="3"/>
    <n v="23"/>
    <n v="2"/>
    <s v="ON"/>
    <d v="2018-12-23T00:00:00"/>
    <s v="Avg of 4 NM Projects"/>
    <x v="12"/>
    <n v="24.45"/>
  </r>
  <r>
    <x v="3"/>
    <n v="23"/>
    <n v="2"/>
    <s v="ON"/>
    <d v="2018-12-23T00:00:00"/>
    <s v="Avg of 4 NM Projects"/>
    <x v="13"/>
    <n v="27.650000000000002"/>
  </r>
  <r>
    <x v="3"/>
    <n v="23"/>
    <n v="2"/>
    <s v="ON"/>
    <d v="2018-12-23T00:00:00"/>
    <s v="Avg of 4 NM Projects"/>
    <x v="14"/>
    <n v="26.5"/>
  </r>
  <r>
    <x v="3"/>
    <n v="23"/>
    <n v="2"/>
    <s v="ON"/>
    <d v="2018-12-23T00:00:00"/>
    <s v="Avg of 4 NM Projects"/>
    <x v="15"/>
    <n v="10.625"/>
  </r>
  <r>
    <x v="3"/>
    <n v="23"/>
    <n v="2"/>
    <s v="ON"/>
    <d v="2018-12-23T00:00:00"/>
    <s v="Avg of 4 NM Projects"/>
    <x v="16"/>
    <n v="-1.28"/>
  </r>
  <r>
    <x v="3"/>
    <n v="23"/>
    <n v="2"/>
    <s v="ON"/>
    <d v="2018-12-23T00:00:00"/>
    <s v="Avg of 4 NM Projects"/>
    <x v="17"/>
    <n v="-1.2799999999999998"/>
  </r>
  <r>
    <x v="3"/>
    <n v="23"/>
    <n v="2"/>
    <s v="ON"/>
    <d v="2018-12-23T00:00:00"/>
    <s v="Avg of 4 NM Projects"/>
    <x v="18"/>
    <n v="-1.2799999999999998"/>
  </r>
  <r>
    <x v="3"/>
    <n v="23"/>
    <n v="2"/>
    <s v="ON"/>
    <d v="2018-12-23T00:00:00"/>
    <s v="Avg of 4 NM Projects"/>
    <x v="19"/>
    <n v="-1.4100000000000001"/>
  </r>
  <r>
    <x v="3"/>
    <n v="23"/>
    <n v="2"/>
    <s v="ON"/>
    <d v="2018-12-23T00:00:00"/>
    <s v="Avg of 4 NM Projects"/>
    <x v="20"/>
    <n v="-1.4099999999999997"/>
  </r>
  <r>
    <x v="3"/>
    <n v="23"/>
    <n v="2"/>
    <s v="ON"/>
    <d v="2018-12-23T00:00:00"/>
    <s v="Avg of 4 NM Projects"/>
    <x v="21"/>
    <n v="-1.4100000000000001"/>
  </r>
  <r>
    <x v="3"/>
    <n v="23"/>
    <n v="2"/>
    <s v="ON"/>
    <d v="2018-12-23T00:00:00"/>
    <s v="Avg of 4 NM Projects"/>
    <x v="22"/>
    <n v="-1.1499999999999999"/>
  </r>
  <r>
    <x v="3"/>
    <n v="23"/>
    <n v="2"/>
    <s v="OFF"/>
    <d v="2018-12-23T00:00:00"/>
    <s v="Avg of 4 NM Projects"/>
    <x v="23"/>
    <n v="-1.28"/>
  </r>
  <r>
    <x v="3"/>
    <n v="24"/>
    <n v="3"/>
    <s v="OFF"/>
    <d v="2018-12-24T00:00:00"/>
    <s v="Avg of 4 NM Projects"/>
    <x v="0"/>
    <n v="-1.28"/>
  </r>
  <r>
    <x v="3"/>
    <n v="24"/>
    <n v="3"/>
    <s v="OFF"/>
    <d v="2018-12-24T00:00:00"/>
    <s v="Avg of 4 NM Projects"/>
    <x v="1"/>
    <n v="-1.2799999999999998"/>
  </r>
  <r>
    <x v="3"/>
    <n v="24"/>
    <n v="3"/>
    <s v="OFF"/>
    <d v="2018-12-24T00:00:00"/>
    <s v="Avg of 4 NM Projects"/>
    <x v="2"/>
    <n v="-1.4100000000000001"/>
  </r>
  <r>
    <x v="3"/>
    <n v="24"/>
    <n v="3"/>
    <s v="OFF"/>
    <d v="2018-12-24T00:00:00"/>
    <s v="Avg of 4 NM Projects"/>
    <x v="3"/>
    <n v="-1.28"/>
  </r>
  <r>
    <x v="3"/>
    <n v="24"/>
    <n v="3"/>
    <s v="OFF"/>
    <d v="2018-12-24T00:00:00"/>
    <s v="Avg of 4 NM Projects"/>
    <x v="4"/>
    <n v="-1.2799999999999998"/>
  </r>
  <r>
    <x v="3"/>
    <n v="24"/>
    <n v="3"/>
    <s v="OFF"/>
    <d v="2018-12-24T00:00:00"/>
    <s v="Avg of 4 NM Projects"/>
    <x v="5"/>
    <n v="-1.28"/>
  </r>
  <r>
    <x v="3"/>
    <n v="24"/>
    <n v="3"/>
    <s v="OFF"/>
    <d v="2018-12-24T00:00:00"/>
    <s v="Avg of 4 NM Projects"/>
    <x v="6"/>
    <n v="-1.1499999999999999"/>
  </r>
  <r>
    <x v="3"/>
    <n v="24"/>
    <n v="3"/>
    <s v="ON"/>
    <d v="2018-12-24T00:00:00"/>
    <s v="Avg of 4 NM Projects"/>
    <x v="7"/>
    <n v="-1.4100000000000001"/>
  </r>
  <r>
    <x v="3"/>
    <n v="24"/>
    <n v="3"/>
    <s v="ON"/>
    <d v="2018-12-24T00:00:00"/>
    <s v="Avg of 4 NM Projects"/>
    <x v="8"/>
    <n v="4.9850000000000003"/>
  </r>
  <r>
    <x v="3"/>
    <n v="24"/>
    <n v="3"/>
    <s v="ON"/>
    <d v="2018-12-24T00:00:00"/>
    <s v="Avg of 4 NM Projects"/>
    <x v="9"/>
    <n v="14.98"/>
  </r>
  <r>
    <x v="3"/>
    <n v="24"/>
    <n v="3"/>
    <s v="ON"/>
    <d v="2018-12-24T00:00:00"/>
    <s v="Avg of 4 NM Projects"/>
    <x v="10"/>
    <n v="23.169999999999998"/>
  </r>
  <r>
    <x v="3"/>
    <n v="24"/>
    <n v="3"/>
    <s v="ON"/>
    <d v="2018-12-24T00:00:00"/>
    <s v="Avg of 4 NM Projects"/>
    <x v="11"/>
    <n v="34.56"/>
  </r>
  <r>
    <x v="3"/>
    <n v="24"/>
    <n v="3"/>
    <s v="ON"/>
    <d v="2018-12-24T00:00:00"/>
    <s v="Avg of 4 NM Projects"/>
    <x v="12"/>
    <n v="35.58"/>
  </r>
  <r>
    <x v="3"/>
    <n v="24"/>
    <n v="3"/>
    <s v="ON"/>
    <d v="2018-12-24T00:00:00"/>
    <s v="Avg of 4 NM Projects"/>
    <x v="13"/>
    <n v="18.945000000000004"/>
  </r>
  <r>
    <x v="3"/>
    <n v="24"/>
    <n v="3"/>
    <s v="ON"/>
    <d v="2018-12-24T00:00:00"/>
    <s v="Avg of 4 NM Projects"/>
    <x v="14"/>
    <n v="8.0649999999999995"/>
  </r>
  <r>
    <x v="3"/>
    <n v="24"/>
    <n v="3"/>
    <s v="ON"/>
    <d v="2018-12-24T00:00:00"/>
    <s v="Avg of 4 NM Projects"/>
    <x v="15"/>
    <n v="0.64"/>
  </r>
  <r>
    <x v="3"/>
    <n v="24"/>
    <n v="3"/>
    <s v="ON"/>
    <d v="2018-12-24T00:00:00"/>
    <s v="Avg of 4 NM Projects"/>
    <x v="16"/>
    <n v="-1.4100000000000001"/>
  </r>
  <r>
    <x v="3"/>
    <n v="24"/>
    <n v="3"/>
    <s v="ON"/>
    <d v="2018-12-24T00:00:00"/>
    <s v="Avg of 4 NM Projects"/>
    <x v="17"/>
    <n v="-1.41"/>
  </r>
  <r>
    <x v="3"/>
    <n v="24"/>
    <n v="3"/>
    <s v="ON"/>
    <d v="2018-12-24T00:00:00"/>
    <s v="Avg of 4 NM Projects"/>
    <x v="18"/>
    <n v="-1.1499999999999999"/>
  </r>
  <r>
    <x v="3"/>
    <n v="24"/>
    <n v="3"/>
    <s v="ON"/>
    <d v="2018-12-24T00:00:00"/>
    <s v="Avg of 4 NM Projects"/>
    <x v="19"/>
    <n v="-1.28"/>
  </r>
  <r>
    <x v="3"/>
    <n v="24"/>
    <n v="3"/>
    <s v="ON"/>
    <d v="2018-12-24T00:00:00"/>
    <s v="Avg of 4 NM Projects"/>
    <x v="20"/>
    <n v="-1.2799999999999998"/>
  </r>
  <r>
    <x v="3"/>
    <n v="24"/>
    <n v="3"/>
    <s v="ON"/>
    <d v="2018-12-24T00:00:00"/>
    <s v="Avg of 4 NM Projects"/>
    <x v="21"/>
    <n v="-1.4100000000000001"/>
  </r>
  <r>
    <x v="3"/>
    <n v="24"/>
    <n v="3"/>
    <s v="ON"/>
    <d v="2018-12-24T00:00:00"/>
    <s v="Avg of 4 NM Projects"/>
    <x v="22"/>
    <n v="-1.1499999999999999"/>
  </r>
  <r>
    <x v="3"/>
    <n v="24"/>
    <n v="3"/>
    <s v="OFF"/>
    <d v="2018-12-24T00:00:00"/>
    <s v="Avg of 4 NM Projects"/>
    <x v="23"/>
    <n v="-1.4100000000000001"/>
  </r>
  <r>
    <x v="3"/>
    <n v="25"/>
    <n v="4"/>
    <s v="OFF"/>
    <d v="2018-12-25T00:00:00"/>
    <s v="Avg of 4 NM Projects"/>
    <x v="0"/>
    <n v="-1.1499999999999999"/>
  </r>
  <r>
    <x v="3"/>
    <n v="25"/>
    <n v="4"/>
    <s v="OFF"/>
    <d v="2018-12-25T00:00:00"/>
    <s v="Avg of 4 NM Projects"/>
    <x v="1"/>
    <n v="-1.28"/>
  </r>
  <r>
    <x v="3"/>
    <n v="25"/>
    <n v="4"/>
    <s v="OFF"/>
    <d v="2018-12-25T00:00:00"/>
    <s v="Avg of 4 NM Projects"/>
    <x v="2"/>
    <n v="-1.28"/>
  </r>
  <r>
    <x v="3"/>
    <n v="25"/>
    <n v="4"/>
    <s v="OFF"/>
    <d v="2018-12-25T00:00:00"/>
    <s v="Avg of 4 NM Projects"/>
    <x v="3"/>
    <n v="-1.41"/>
  </r>
  <r>
    <x v="3"/>
    <n v="25"/>
    <n v="4"/>
    <s v="OFF"/>
    <d v="2018-12-25T00:00:00"/>
    <s v="Avg of 4 NM Projects"/>
    <x v="4"/>
    <n v="-1.54"/>
  </r>
  <r>
    <x v="3"/>
    <n v="25"/>
    <n v="4"/>
    <s v="OFF"/>
    <d v="2018-12-25T00:00:00"/>
    <s v="Avg of 4 NM Projects"/>
    <x v="5"/>
    <n v="-1.1499999999999999"/>
  </r>
  <r>
    <x v="3"/>
    <n v="25"/>
    <n v="4"/>
    <s v="OFF"/>
    <d v="2018-12-25T00:00:00"/>
    <s v="Avg of 4 NM Projects"/>
    <x v="6"/>
    <n v="-1.28"/>
  </r>
  <r>
    <x v="3"/>
    <n v="25"/>
    <n v="4"/>
    <s v="ON"/>
    <d v="2018-12-25T00:00:00"/>
    <s v="Avg of 4 NM Projects"/>
    <x v="7"/>
    <n v="-1.1549999999999998"/>
  </r>
  <r>
    <x v="3"/>
    <n v="25"/>
    <n v="4"/>
    <s v="ON"/>
    <d v="2018-12-25T00:00:00"/>
    <s v="Avg of 4 NM Projects"/>
    <x v="8"/>
    <n v="8.83"/>
  </r>
  <r>
    <x v="3"/>
    <n v="25"/>
    <n v="4"/>
    <s v="ON"/>
    <d v="2018-12-25T00:00:00"/>
    <s v="Avg of 4 NM Projects"/>
    <x v="9"/>
    <n v="18.815000000000001"/>
  </r>
  <r>
    <x v="3"/>
    <n v="25"/>
    <n v="4"/>
    <s v="ON"/>
    <d v="2018-12-25T00:00:00"/>
    <s v="Avg of 4 NM Projects"/>
    <x v="10"/>
    <n v="33.409999999999997"/>
  </r>
  <r>
    <x v="3"/>
    <n v="25"/>
    <n v="4"/>
    <s v="ON"/>
    <d v="2018-12-25T00:00:00"/>
    <s v="Avg of 4 NM Projects"/>
    <x v="11"/>
    <n v="39.545000000000002"/>
  </r>
  <r>
    <x v="3"/>
    <n v="25"/>
    <n v="4"/>
    <s v="ON"/>
    <d v="2018-12-25T00:00:00"/>
    <s v="Avg of 4 NM Projects"/>
    <x v="12"/>
    <n v="40.450000000000003"/>
  </r>
  <r>
    <x v="3"/>
    <n v="25"/>
    <n v="4"/>
    <s v="ON"/>
    <d v="2018-12-25T00:00:00"/>
    <s v="Avg of 4 NM Projects"/>
    <x v="13"/>
    <n v="36.480000000000004"/>
  </r>
  <r>
    <x v="3"/>
    <n v="25"/>
    <n v="4"/>
    <s v="ON"/>
    <d v="2018-12-25T00:00:00"/>
    <s v="Avg of 4 NM Projects"/>
    <x v="14"/>
    <n v="27.13"/>
  </r>
  <r>
    <x v="3"/>
    <n v="25"/>
    <n v="4"/>
    <s v="ON"/>
    <d v="2018-12-25T00:00:00"/>
    <s v="Avg of 4 NM Projects"/>
    <x v="15"/>
    <n v="11.525000000000002"/>
  </r>
  <r>
    <x v="3"/>
    <n v="25"/>
    <n v="4"/>
    <s v="ON"/>
    <d v="2018-12-25T00:00:00"/>
    <s v="Avg of 4 NM Projects"/>
    <x v="16"/>
    <n v="-1.1499999999999999"/>
  </r>
  <r>
    <x v="3"/>
    <n v="25"/>
    <n v="4"/>
    <s v="ON"/>
    <d v="2018-12-25T00:00:00"/>
    <s v="Avg of 4 NM Projects"/>
    <x v="17"/>
    <n v="-1.28"/>
  </r>
  <r>
    <x v="3"/>
    <n v="25"/>
    <n v="4"/>
    <s v="ON"/>
    <d v="2018-12-25T00:00:00"/>
    <s v="Avg of 4 NM Projects"/>
    <x v="18"/>
    <n v="-1.41"/>
  </r>
  <r>
    <x v="3"/>
    <n v="25"/>
    <n v="4"/>
    <s v="ON"/>
    <d v="2018-12-25T00:00:00"/>
    <s v="Avg of 4 NM Projects"/>
    <x v="19"/>
    <n v="-1.4100000000000001"/>
  </r>
  <r>
    <x v="3"/>
    <n v="25"/>
    <n v="4"/>
    <s v="ON"/>
    <d v="2018-12-25T00:00:00"/>
    <s v="Avg of 4 NM Projects"/>
    <x v="20"/>
    <n v="-1.2799999999999998"/>
  </r>
  <r>
    <x v="3"/>
    <n v="25"/>
    <n v="4"/>
    <s v="ON"/>
    <d v="2018-12-25T00:00:00"/>
    <s v="Avg of 4 NM Projects"/>
    <x v="21"/>
    <n v="-1.28"/>
  </r>
  <r>
    <x v="3"/>
    <n v="25"/>
    <n v="4"/>
    <s v="ON"/>
    <d v="2018-12-25T00:00:00"/>
    <s v="Avg of 4 NM Projects"/>
    <x v="22"/>
    <n v="-1.4100000000000001"/>
  </r>
  <r>
    <x v="3"/>
    <n v="25"/>
    <n v="4"/>
    <s v="OFF"/>
    <d v="2018-12-25T00:00:00"/>
    <s v="Avg of 4 NM Projects"/>
    <x v="23"/>
    <n v="-1.2799999999999998"/>
  </r>
  <r>
    <x v="3"/>
    <n v="26"/>
    <n v="5"/>
    <s v="OFF"/>
    <d v="2018-12-26T00:00:00"/>
    <s v="Avg of 4 NM Projects"/>
    <x v="0"/>
    <n v="-1.28"/>
  </r>
  <r>
    <x v="3"/>
    <n v="26"/>
    <n v="5"/>
    <s v="OFF"/>
    <d v="2018-12-26T00:00:00"/>
    <s v="Avg of 4 NM Projects"/>
    <x v="1"/>
    <n v="-1.4100000000000001"/>
  </r>
  <r>
    <x v="3"/>
    <n v="26"/>
    <n v="5"/>
    <s v="OFF"/>
    <d v="2018-12-26T00:00:00"/>
    <s v="Avg of 4 NM Projects"/>
    <x v="2"/>
    <n v="-1.2799999999999998"/>
  </r>
  <r>
    <x v="3"/>
    <n v="26"/>
    <n v="5"/>
    <s v="OFF"/>
    <d v="2018-12-26T00:00:00"/>
    <s v="Avg of 4 NM Projects"/>
    <x v="3"/>
    <n v="-1.4100000000000001"/>
  </r>
  <r>
    <x v="3"/>
    <n v="26"/>
    <n v="5"/>
    <s v="OFF"/>
    <d v="2018-12-26T00:00:00"/>
    <s v="Avg of 4 NM Projects"/>
    <x v="4"/>
    <n v="-1.28"/>
  </r>
  <r>
    <x v="3"/>
    <n v="26"/>
    <n v="5"/>
    <s v="OFF"/>
    <d v="2018-12-26T00:00:00"/>
    <s v="Avg of 4 NM Projects"/>
    <x v="5"/>
    <n v="-1.2799999999999998"/>
  </r>
  <r>
    <x v="3"/>
    <n v="26"/>
    <n v="5"/>
    <s v="OFF"/>
    <d v="2018-12-26T00:00:00"/>
    <s v="Avg of 4 NM Projects"/>
    <x v="6"/>
    <n v="-1.0249999999999999"/>
  </r>
  <r>
    <x v="3"/>
    <n v="26"/>
    <n v="5"/>
    <s v="ON"/>
    <d v="2018-12-26T00:00:00"/>
    <s v="Avg of 4 NM Projects"/>
    <x v="7"/>
    <n v="0.13"/>
  </r>
  <r>
    <x v="3"/>
    <n v="26"/>
    <n v="5"/>
    <s v="ON"/>
    <d v="2018-12-26T00:00:00"/>
    <s v="Avg of 4 NM Projects"/>
    <x v="8"/>
    <n v="14.844999999999999"/>
  </r>
  <r>
    <x v="3"/>
    <n v="26"/>
    <n v="5"/>
    <s v="ON"/>
    <d v="2018-12-26T00:00:00"/>
    <s v="Avg of 4 NM Projects"/>
    <x v="9"/>
    <n v="19.835000000000001"/>
  </r>
  <r>
    <x v="3"/>
    <n v="26"/>
    <n v="5"/>
    <s v="ON"/>
    <d v="2018-12-26T00:00:00"/>
    <s v="Avg of 4 NM Projects"/>
    <x v="10"/>
    <n v="17.669999999999998"/>
  </r>
  <r>
    <x v="3"/>
    <n v="26"/>
    <n v="5"/>
    <s v="ON"/>
    <d v="2018-12-26T00:00:00"/>
    <s v="Avg of 4 NM Projects"/>
    <x v="11"/>
    <n v="22.395000000000003"/>
  </r>
  <r>
    <x v="3"/>
    <n v="26"/>
    <n v="5"/>
    <s v="ON"/>
    <d v="2018-12-26T00:00:00"/>
    <s v="Avg of 4 NM Projects"/>
    <x v="12"/>
    <n v="30.590000000000003"/>
  </r>
  <r>
    <x v="3"/>
    <n v="26"/>
    <n v="5"/>
    <s v="ON"/>
    <d v="2018-12-26T00:00:00"/>
    <s v="Avg of 4 NM Projects"/>
    <x v="13"/>
    <n v="24.700000000000003"/>
  </r>
  <r>
    <x v="3"/>
    <n v="26"/>
    <n v="5"/>
    <s v="ON"/>
    <d v="2018-12-26T00:00:00"/>
    <s v="Avg of 4 NM Projects"/>
    <x v="14"/>
    <n v="15.620000000000001"/>
  </r>
  <r>
    <x v="3"/>
    <n v="26"/>
    <n v="5"/>
    <s v="ON"/>
    <d v="2018-12-26T00:00:00"/>
    <s v="Avg of 4 NM Projects"/>
    <x v="15"/>
    <n v="1.66"/>
  </r>
  <r>
    <x v="3"/>
    <n v="26"/>
    <n v="5"/>
    <s v="ON"/>
    <d v="2018-12-26T00:00:00"/>
    <s v="Avg of 4 NM Projects"/>
    <x v="16"/>
    <n v="-0.89500000000000002"/>
  </r>
  <r>
    <x v="3"/>
    <n v="26"/>
    <n v="5"/>
    <s v="ON"/>
    <d v="2018-12-26T00:00:00"/>
    <s v="Avg of 4 NM Projects"/>
    <x v="17"/>
    <n v="-1.1499999999999999"/>
  </r>
  <r>
    <x v="3"/>
    <n v="26"/>
    <n v="5"/>
    <s v="ON"/>
    <d v="2018-12-26T00:00:00"/>
    <s v="Avg of 4 NM Projects"/>
    <x v="18"/>
    <n v="-1.41"/>
  </r>
  <r>
    <x v="3"/>
    <n v="26"/>
    <n v="5"/>
    <s v="ON"/>
    <d v="2018-12-26T00:00:00"/>
    <s v="Avg of 4 NM Projects"/>
    <x v="19"/>
    <n v="-1.1499999999999999"/>
  </r>
  <r>
    <x v="3"/>
    <n v="26"/>
    <n v="5"/>
    <s v="ON"/>
    <d v="2018-12-26T00:00:00"/>
    <s v="Avg of 4 NM Projects"/>
    <x v="20"/>
    <n v="-1.2799999999999998"/>
  </r>
  <r>
    <x v="3"/>
    <n v="26"/>
    <n v="5"/>
    <s v="ON"/>
    <d v="2018-12-26T00:00:00"/>
    <s v="Avg of 4 NM Projects"/>
    <x v="21"/>
    <n v="-1.1499999999999999"/>
  </r>
  <r>
    <x v="3"/>
    <n v="26"/>
    <n v="5"/>
    <s v="ON"/>
    <d v="2018-12-26T00:00:00"/>
    <s v="Avg of 4 NM Projects"/>
    <x v="22"/>
    <n v="-1.4099999999999997"/>
  </r>
  <r>
    <x v="3"/>
    <n v="26"/>
    <n v="5"/>
    <s v="OFF"/>
    <d v="2018-12-26T00:00:00"/>
    <s v="Avg of 4 NM Projects"/>
    <x v="23"/>
    <n v="-1.28"/>
  </r>
  <r>
    <x v="3"/>
    <n v="27"/>
    <n v="6"/>
    <s v="OFF"/>
    <d v="2018-12-27T00:00:00"/>
    <s v="Avg of 4 NM Projects"/>
    <x v="0"/>
    <n v="-1.2799999999999998"/>
  </r>
  <r>
    <x v="3"/>
    <n v="27"/>
    <n v="6"/>
    <s v="OFF"/>
    <d v="2018-12-27T00:00:00"/>
    <s v="Avg of 4 NM Projects"/>
    <x v="1"/>
    <n v="-1.1499999999999999"/>
  </r>
  <r>
    <x v="3"/>
    <n v="27"/>
    <n v="6"/>
    <s v="OFF"/>
    <d v="2018-12-27T00:00:00"/>
    <s v="Avg of 4 NM Projects"/>
    <x v="2"/>
    <n v="-1.2799999999999998"/>
  </r>
  <r>
    <x v="3"/>
    <n v="27"/>
    <n v="6"/>
    <s v="OFF"/>
    <d v="2018-12-27T00:00:00"/>
    <s v="Avg of 4 NM Projects"/>
    <x v="3"/>
    <n v="-1.2799999999999998"/>
  </r>
  <r>
    <x v="3"/>
    <n v="27"/>
    <n v="6"/>
    <s v="OFF"/>
    <d v="2018-12-27T00:00:00"/>
    <s v="Avg of 4 NM Projects"/>
    <x v="4"/>
    <n v="-1.54"/>
  </r>
  <r>
    <x v="3"/>
    <n v="27"/>
    <n v="6"/>
    <s v="OFF"/>
    <d v="2018-12-27T00:00:00"/>
    <s v="Avg of 4 NM Projects"/>
    <x v="5"/>
    <n v="-1.1499999999999999"/>
  </r>
  <r>
    <x v="3"/>
    <n v="27"/>
    <n v="6"/>
    <s v="OFF"/>
    <d v="2018-12-27T00:00:00"/>
    <s v="Avg of 4 NM Projects"/>
    <x v="6"/>
    <n v="-1.1499999999999999"/>
  </r>
  <r>
    <x v="3"/>
    <n v="27"/>
    <n v="6"/>
    <s v="ON"/>
    <d v="2018-12-27T00:00:00"/>
    <s v="Avg of 4 NM Projects"/>
    <x v="7"/>
    <n v="-1.1499999999999999"/>
  </r>
  <r>
    <x v="3"/>
    <n v="27"/>
    <n v="6"/>
    <s v="ON"/>
    <d v="2018-12-27T00:00:00"/>
    <s v="Avg of 4 NM Projects"/>
    <x v="8"/>
    <n v="7.3"/>
  </r>
  <r>
    <x v="3"/>
    <n v="27"/>
    <n v="6"/>
    <s v="ON"/>
    <d v="2018-12-27T00:00:00"/>
    <s v="Avg of 4 NM Projects"/>
    <x v="9"/>
    <n v="18.180000000000003"/>
  </r>
  <r>
    <x v="3"/>
    <n v="27"/>
    <n v="6"/>
    <s v="ON"/>
    <d v="2018-12-27T00:00:00"/>
    <s v="Avg of 4 NM Projects"/>
    <x v="10"/>
    <n v="28.155000000000001"/>
  </r>
  <r>
    <x v="3"/>
    <n v="27"/>
    <n v="6"/>
    <s v="ON"/>
    <d v="2018-12-27T00:00:00"/>
    <s v="Avg of 4 NM Projects"/>
    <x v="11"/>
    <n v="36.865000000000002"/>
  </r>
  <r>
    <x v="3"/>
    <n v="27"/>
    <n v="6"/>
    <s v="ON"/>
    <d v="2018-12-27T00:00:00"/>
    <s v="Avg of 4 NM Projects"/>
    <x v="12"/>
    <n v="40.064999999999998"/>
  </r>
  <r>
    <x v="3"/>
    <n v="27"/>
    <n v="6"/>
    <s v="ON"/>
    <d v="2018-12-27T00:00:00"/>
    <s v="Avg of 4 NM Projects"/>
    <x v="13"/>
    <n v="34.814999999999998"/>
  </r>
  <r>
    <x v="3"/>
    <n v="27"/>
    <n v="6"/>
    <s v="ON"/>
    <d v="2018-12-27T00:00:00"/>
    <s v="Avg of 4 NM Projects"/>
    <x v="14"/>
    <n v="24.32"/>
  </r>
  <r>
    <x v="3"/>
    <n v="27"/>
    <n v="6"/>
    <s v="ON"/>
    <d v="2018-12-27T00:00:00"/>
    <s v="Avg of 4 NM Projects"/>
    <x v="15"/>
    <n v="8.3199999999999985"/>
  </r>
  <r>
    <x v="3"/>
    <n v="27"/>
    <n v="6"/>
    <s v="ON"/>
    <d v="2018-12-27T00:00:00"/>
    <s v="Avg of 4 NM Projects"/>
    <x v="16"/>
    <n v="-1.2799999999999998"/>
  </r>
  <r>
    <x v="3"/>
    <n v="27"/>
    <n v="6"/>
    <s v="ON"/>
    <d v="2018-12-27T00:00:00"/>
    <s v="Avg of 4 NM Projects"/>
    <x v="17"/>
    <n v="-1.1499999999999999"/>
  </r>
  <r>
    <x v="3"/>
    <n v="27"/>
    <n v="6"/>
    <s v="ON"/>
    <d v="2018-12-27T00:00:00"/>
    <s v="Avg of 4 NM Projects"/>
    <x v="18"/>
    <n v="-1.2799999999999998"/>
  </r>
  <r>
    <x v="3"/>
    <n v="27"/>
    <n v="6"/>
    <s v="ON"/>
    <d v="2018-12-27T00:00:00"/>
    <s v="Avg of 4 NM Projects"/>
    <x v="19"/>
    <n v="-1.1499999999999999"/>
  </r>
  <r>
    <x v="3"/>
    <n v="27"/>
    <n v="6"/>
    <s v="ON"/>
    <d v="2018-12-27T00:00:00"/>
    <s v="Avg of 4 NM Projects"/>
    <x v="20"/>
    <n v="-1.2799999999999998"/>
  </r>
  <r>
    <x v="3"/>
    <n v="27"/>
    <n v="6"/>
    <s v="ON"/>
    <d v="2018-12-27T00:00:00"/>
    <s v="Avg of 4 NM Projects"/>
    <x v="21"/>
    <n v="-1.1499999999999999"/>
  </r>
  <r>
    <x v="3"/>
    <n v="27"/>
    <n v="6"/>
    <s v="ON"/>
    <d v="2018-12-27T00:00:00"/>
    <s v="Avg of 4 NM Projects"/>
    <x v="22"/>
    <n v="-1.28"/>
  </r>
  <r>
    <x v="3"/>
    <n v="27"/>
    <n v="6"/>
    <s v="OFF"/>
    <d v="2018-12-27T00:00:00"/>
    <s v="Avg of 4 NM Projects"/>
    <x v="23"/>
    <n v="-1.1499999999999999"/>
  </r>
  <r>
    <x v="3"/>
    <n v="28"/>
    <n v="7"/>
    <s v="OFF"/>
    <d v="2018-12-28T00:00:00"/>
    <s v="Avg of 4 NM Projects"/>
    <x v="0"/>
    <n v="-1.1499999999999999"/>
  </r>
  <r>
    <x v="3"/>
    <n v="28"/>
    <n v="7"/>
    <s v="OFF"/>
    <d v="2018-12-28T00:00:00"/>
    <s v="Avg of 4 NM Projects"/>
    <x v="1"/>
    <n v="-1.67"/>
  </r>
  <r>
    <x v="3"/>
    <n v="28"/>
    <n v="7"/>
    <s v="OFF"/>
    <d v="2018-12-28T00:00:00"/>
    <s v="Avg of 4 NM Projects"/>
    <x v="2"/>
    <n v="-1.1499999999999999"/>
  </r>
  <r>
    <x v="3"/>
    <n v="28"/>
    <n v="7"/>
    <s v="OFF"/>
    <d v="2018-12-28T00:00:00"/>
    <s v="Avg of 4 NM Projects"/>
    <x v="3"/>
    <n v="-1.41"/>
  </r>
  <r>
    <x v="3"/>
    <n v="28"/>
    <n v="7"/>
    <s v="OFF"/>
    <d v="2018-12-28T00:00:00"/>
    <s v="Avg of 4 NM Projects"/>
    <x v="4"/>
    <n v="-1.4100000000000001"/>
  </r>
  <r>
    <x v="3"/>
    <n v="28"/>
    <n v="7"/>
    <s v="OFF"/>
    <d v="2018-12-28T00:00:00"/>
    <s v="Avg of 4 NM Projects"/>
    <x v="5"/>
    <n v="-1.1499999999999999"/>
  </r>
  <r>
    <x v="3"/>
    <n v="28"/>
    <n v="7"/>
    <s v="OFF"/>
    <d v="2018-12-28T00:00:00"/>
    <s v="Avg of 4 NM Projects"/>
    <x v="6"/>
    <n v="-1.1499999999999999"/>
  </r>
  <r>
    <x v="3"/>
    <n v="28"/>
    <n v="7"/>
    <s v="OFF"/>
    <d v="2018-12-28T00:00:00"/>
    <s v="Avg of 4 NM Projects"/>
    <x v="7"/>
    <n v="-1.2799999999999998"/>
  </r>
  <r>
    <x v="3"/>
    <n v="28"/>
    <n v="7"/>
    <s v="OFF"/>
    <d v="2018-12-28T00:00:00"/>
    <s v="Avg of 4 NM Projects"/>
    <x v="8"/>
    <n v="1.4099999999999997"/>
  </r>
  <r>
    <x v="3"/>
    <n v="28"/>
    <n v="7"/>
    <s v="OFF"/>
    <d v="2018-12-28T00:00:00"/>
    <s v="Avg of 4 NM Projects"/>
    <x v="9"/>
    <n v="6.9149999999999991"/>
  </r>
  <r>
    <x v="3"/>
    <n v="28"/>
    <n v="7"/>
    <s v="OFF"/>
    <d v="2018-12-28T00:00:00"/>
    <s v="Avg of 4 NM Projects"/>
    <x v="10"/>
    <n v="12.159999999999998"/>
  </r>
  <r>
    <x v="3"/>
    <n v="28"/>
    <n v="7"/>
    <s v="OFF"/>
    <d v="2018-12-28T00:00:00"/>
    <s v="Avg of 4 NM Projects"/>
    <x v="11"/>
    <n v="13.565"/>
  </r>
  <r>
    <x v="3"/>
    <n v="28"/>
    <n v="7"/>
    <s v="OFF"/>
    <d v="2018-12-28T00:00:00"/>
    <s v="Avg of 4 NM Projects"/>
    <x v="12"/>
    <n v="12.42"/>
  </r>
  <r>
    <x v="3"/>
    <n v="28"/>
    <n v="7"/>
    <s v="OFF"/>
    <d v="2018-12-28T00:00:00"/>
    <s v="Avg of 4 NM Projects"/>
    <x v="13"/>
    <n v="10.88"/>
  </r>
  <r>
    <x v="3"/>
    <n v="28"/>
    <n v="7"/>
    <s v="OFF"/>
    <d v="2018-12-28T00:00:00"/>
    <s v="Avg of 4 NM Projects"/>
    <x v="14"/>
    <n v="4.22"/>
  </r>
  <r>
    <x v="3"/>
    <n v="28"/>
    <n v="7"/>
    <s v="OFF"/>
    <d v="2018-12-28T00:00:00"/>
    <s v="Avg of 4 NM Projects"/>
    <x v="15"/>
    <n v="0"/>
  </r>
  <r>
    <x v="3"/>
    <n v="28"/>
    <n v="7"/>
    <s v="OFF"/>
    <d v="2018-12-28T00:00:00"/>
    <s v="Avg of 4 NM Projects"/>
    <x v="16"/>
    <n v="-1.2799999999999998"/>
  </r>
  <r>
    <x v="3"/>
    <n v="28"/>
    <n v="7"/>
    <s v="OFF"/>
    <d v="2018-12-28T00:00:00"/>
    <s v="Avg of 4 NM Projects"/>
    <x v="17"/>
    <n v="-1.1499999999999999"/>
  </r>
  <r>
    <x v="3"/>
    <n v="28"/>
    <n v="7"/>
    <s v="OFF"/>
    <d v="2018-12-28T00:00:00"/>
    <s v="Avg of 4 NM Projects"/>
    <x v="18"/>
    <n v="-1.1499999999999999"/>
  </r>
  <r>
    <x v="3"/>
    <n v="28"/>
    <n v="7"/>
    <s v="OFF"/>
    <d v="2018-12-28T00:00:00"/>
    <s v="Avg of 4 NM Projects"/>
    <x v="19"/>
    <n v="-1.4100000000000001"/>
  </r>
  <r>
    <x v="3"/>
    <n v="28"/>
    <n v="7"/>
    <s v="OFF"/>
    <d v="2018-12-28T00:00:00"/>
    <s v="Avg of 4 NM Projects"/>
    <x v="20"/>
    <n v="-1.2799999999999998"/>
  </r>
  <r>
    <x v="3"/>
    <n v="28"/>
    <n v="7"/>
    <s v="OFF"/>
    <d v="2018-12-28T00:00:00"/>
    <s v="Avg of 4 NM Projects"/>
    <x v="21"/>
    <n v="-1.2799999999999998"/>
  </r>
  <r>
    <x v="3"/>
    <n v="28"/>
    <n v="7"/>
    <s v="OFF"/>
    <d v="2018-12-28T00:00:00"/>
    <s v="Avg of 4 NM Projects"/>
    <x v="22"/>
    <n v="-1.2799999999999998"/>
  </r>
  <r>
    <x v="3"/>
    <n v="28"/>
    <n v="7"/>
    <s v="OFF"/>
    <d v="2018-12-28T00:00:00"/>
    <s v="Avg of 4 NM Projects"/>
    <x v="23"/>
    <n v="-1.28"/>
  </r>
  <r>
    <x v="3"/>
    <n v="29"/>
    <n v="1"/>
    <s v="OFF"/>
    <d v="2018-12-29T00:00:00"/>
    <s v="Avg of 4 NM Projects"/>
    <x v="0"/>
    <n v="-1.1499999999999999"/>
  </r>
  <r>
    <x v="3"/>
    <n v="29"/>
    <n v="1"/>
    <s v="OFF"/>
    <d v="2018-12-29T00:00:00"/>
    <s v="Avg of 4 NM Projects"/>
    <x v="1"/>
    <n v="-1.2799999999999998"/>
  </r>
  <r>
    <x v="3"/>
    <n v="29"/>
    <n v="1"/>
    <s v="OFF"/>
    <d v="2018-12-29T00:00:00"/>
    <s v="Avg of 4 NM Projects"/>
    <x v="2"/>
    <n v="-1.28"/>
  </r>
  <r>
    <x v="3"/>
    <n v="29"/>
    <n v="1"/>
    <s v="OFF"/>
    <d v="2018-12-29T00:00:00"/>
    <s v="Avg of 4 NM Projects"/>
    <x v="3"/>
    <n v="-1.2799999999999998"/>
  </r>
  <r>
    <x v="3"/>
    <n v="29"/>
    <n v="1"/>
    <s v="OFF"/>
    <d v="2018-12-29T00:00:00"/>
    <s v="Avg of 4 NM Projects"/>
    <x v="4"/>
    <n v="-1.2799999999999998"/>
  </r>
  <r>
    <x v="3"/>
    <n v="29"/>
    <n v="1"/>
    <s v="OFF"/>
    <d v="2018-12-29T00:00:00"/>
    <s v="Avg of 4 NM Projects"/>
    <x v="5"/>
    <n v="-1.2799999999999998"/>
  </r>
  <r>
    <x v="3"/>
    <n v="29"/>
    <n v="1"/>
    <s v="OFF"/>
    <d v="2018-12-29T00:00:00"/>
    <s v="Avg of 4 NM Projects"/>
    <x v="6"/>
    <n v="-1.4100000000000001"/>
  </r>
  <r>
    <x v="3"/>
    <n v="29"/>
    <n v="1"/>
    <s v="OFF"/>
    <d v="2018-12-29T00:00:00"/>
    <s v="Avg of 4 NM Projects"/>
    <x v="7"/>
    <n v="-1.1549999999999998"/>
  </r>
  <r>
    <x v="3"/>
    <n v="29"/>
    <n v="1"/>
    <s v="OFF"/>
    <d v="2018-12-29T00:00:00"/>
    <s v="Avg of 4 NM Projects"/>
    <x v="8"/>
    <n v="1.28"/>
  </r>
  <r>
    <x v="3"/>
    <n v="29"/>
    <n v="1"/>
    <s v="OFF"/>
    <d v="2018-12-29T00:00:00"/>
    <s v="Avg of 4 NM Projects"/>
    <x v="9"/>
    <n v="5.8899999999999988"/>
  </r>
  <r>
    <x v="3"/>
    <n v="29"/>
    <n v="1"/>
    <s v="OFF"/>
    <d v="2018-12-29T00:00:00"/>
    <s v="Avg of 4 NM Projects"/>
    <x v="10"/>
    <n v="6.5350000000000001"/>
  </r>
  <r>
    <x v="3"/>
    <n v="29"/>
    <n v="1"/>
    <s v="OFF"/>
    <d v="2018-12-29T00:00:00"/>
    <s v="Avg of 4 NM Projects"/>
    <x v="11"/>
    <n v="7.6750000000000007"/>
  </r>
  <r>
    <x v="3"/>
    <n v="29"/>
    <n v="1"/>
    <s v="OFF"/>
    <d v="2018-12-29T00:00:00"/>
    <s v="Avg of 4 NM Projects"/>
    <x v="12"/>
    <n v="5.89"/>
  </r>
  <r>
    <x v="3"/>
    <n v="29"/>
    <n v="1"/>
    <s v="OFF"/>
    <d v="2018-12-29T00:00:00"/>
    <s v="Avg of 4 NM Projects"/>
    <x v="13"/>
    <n v="3.7149999999999999"/>
  </r>
  <r>
    <x v="3"/>
    <n v="29"/>
    <n v="1"/>
    <s v="OFF"/>
    <d v="2018-12-29T00:00:00"/>
    <s v="Avg of 4 NM Projects"/>
    <x v="14"/>
    <n v="1.5299999999999998"/>
  </r>
  <r>
    <x v="3"/>
    <n v="29"/>
    <n v="1"/>
    <s v="OFF"/>
    <d v="2018-12-29T00:00:00"/>
    <s v="Avg of 4 NM Projects"/>
    <x v="15"/>
    <n v="-0.5149999999999999"/>
  </r>
  <r>
    <x v="3"/>
    <n v="29"/>
    <n v="1"/>
    <s v="OFF"/>
    <d v="2018-12-29T00:00:00"/>
    <s v="Avg of 4 NM Projects"/>
    <x v="16"/>
    <n v="-1.2799999999999998"/>
  </r>
  <r>
    <x v="3"/>
    <n v="29"/>
    <n v="1"/>
    <s v="OFF"/>
    <d v="2018-12-29T00:00:00"/>
    <s v="Avg of 4 NM Projects"/>
    <x v="17"/>
    <n v="-1.2799999999999998"/>
  </r>
  <r>
    <x v="3"/>
    <n v="29"/>
    <n v="1"/>
    <s v="OFF"/>
    <d v="2018-12-29T00:00:00"/>
    <s v="Avg of 4 NM Projects"/>
    <x v="18"/>
    <n v="-1.2799999999999998"/>
  </r>
  <r>
    <x v="3"/>
    <n v="29"/>
    <n v="1"/>
    <s v="OFF"/>
    <d v="2018-12-29T00:00:00"/>
    <s v="Avg of 4 NM Projects"/>
    <x v="19"/>
    <n v="-1.1499999999999999"/>
  </r>
  <r>
    <x v="3"/>
    <n v="29"/>
    <n v="1"/>
    <s v="OFF"/>
    <d v="2018-12-29T00:00:00"/>
    <s v="Avg of 4 NM Projects"/>
    <x v="20"/>
    <n v="-1.28"/>
  </r>
  <r>
    <x v="3"/>
    <n v="29"/>
    <n v="1"/>
    <s v="OFF"/>
    <d v="2018-12-29T00:00:00"/>
    <s v="Avg of 4 NM Projects"/>
    <x v="21"/>
    <n v="-1.2799999999999998"/>
  </r>
  <r>
    <x v="3"/>
    <n v="29"/>
    <n v="1"/>
    <s v="OFF"/>
    <d v="2018-12-29T00:00:00"/>
    <s v="Avg of 4 NM Projects"/>
    <x v="22"/>
    <n v="-1.1499999999999999"/>
  </r>
  <r>
    <x v="3"/>
    <n v="29"/>
    <n v="1"/>
    <s v="OFF"/>
    <d v="2018-12-29T00:00:00"/>
    <s v="Avg of 4 NM Projects"/>
    <x v="23"/>
    <n v="-1.2799999999999998"/>
  </r>
  <r>
    <x v="3"/>
    <n v="30"/>
    <n v="2"/>
    <s v="OFF"/>
    <d v="2018-12-30T00:00:00"/>
    <s v="Avg of 4 NM Projects"/>
    <x v="0"/>
    <n v="-1.4100000000000001"/>
  </r>
  <r>
    <x v="3"/>
    <n v="30"/>
    <n v="2"/>
    <s v="OFF"/>
    <d v="2018-12-30T00:00:00"/>
    <s v="Avg of 4 NM Projects"/>
    <x v="1"/>
    <n v="-1.4099999999999997"/>
  </r>
  <r>
    <x v="3"/>
    <n v="30"/>
    <n v="2"/>
    <s v="OFF"/>
    <d v="2018-12-30T00:00:00"/>
    <s v="Avg of 4 NM Projects"/>
    <x v="2"/>
    <n v="-1.1499999999999999"/>
  </r>
  <r>
    <x v="3"/>
    <n v="30"/>
    <n v="2"/>
    <s v="OFF"/>
    <d v="2018-12-30T00:00:00"/>
    <s v="Avg of 4 NM Projects"/>
    <x v="3"/>
    <n v="-1.2799999999999998"/>
  </r>
  <r>
    <x v="3"/>
    <n v="30"/>
    <n v="2"/>
    <s v="OFF"/>
    <d v="2018-12-30T00:00:00"/>
    <s v="Avg of 4 NM Projects"/>
    <x v="4"/>
    <n v="-1.1499999999999999"/>
  </r>
  <r>
    <x v="3"/>
    <n v="30"/>
    <n v="2"/>
    <s v="OFF"/>
    <d v="2018-12-30T00:00:00"/>
    <s v="Avg of 4 NM Projects"/>
    <x v="5"/>
    <n v="-1.1499999999999999"/>
  </r>
  <r>
    <x v="3"/>
    <n v="30"/>
    <n v="2"/>
    <s v="OFF"/>
    <d v="2018-12-30T00:00:00"/>
    <s v="Avg of 4 NM Projects"/>
    <x v="6"/>
    <n v="-1.1499999999999999"/>
  </r>
  <r>
    <x v="3"/>
    <n v="30"/>
    <n v="2"/>
    <s v="ON"/>
    <d v="2018-12-30T00:00:00"/>
    <s v="Avg of 4 NM Projects"/>
    <x v="7"/>
    <n v="-1.2799999999999998"/>
  </r>
  <r>
    <x v="3"/>
    <n v="30"/>
    <n v="2"/>
    <s v="ON"/>
    <d v="2018-12-30T00:00:00"/>
    <s v="Avg of 4 NM Projects"/>
    <x v="8"/>
    <n v="-0.3849999999999999"/>
  </r>
  <r>
    <x v="3"/>
    <n v="30"/>
    <n v="2"/>
    <s v="ON"/>
    <d v="2018-12-30T00:00:00"/>
    <s v="Avg of 4 NM Projects"/>
    <x v="9"/>
    <n v="6.2700000000000005"/>
  </r>
  <r>
    <x v="3"/>
    <n v="30"/>
    <n v="2"/>
    <s v="ON"/>
    <d v="2018-12-30T00:00:00"/>
    <s v="Avg of 4 NM Projects"/>
    <x v="10"/>
    <n v="16.130000000000003"/>
  </r>
  <r>
    <x v="3"/>
    <n v="30"/>
    <n v="2"/>
    <s v="ON"/>
    <d v="2018-12-30T00:00:00"/>
    <s v="Avg of 4 NM Projects"/>
    <x v="11"/>
    <n v="27.13"/>
  </r>
  <r>
    <x v="3"/>
    <n v="30"/>
    <n v="2"/>
    <s v="ON"/>
    <d v="2018-12-30T00:00:00"/>
    <s v="Avg of 4 NM Projects"/>
    <x v="12"/>
    <n v="35.965000000000003"/>
  </r>
  <r>
    <x v="3"/>
    <n v="30"/>
    <n v="2"/>
    <s v="ON"/>
    <d v="2018-12-30T00:00:00"/>
    <s v="Avg of 4 NM Projects"/>
    <x v="13"/>
    <n v="35.965000000000003"/>
  </r>
  <r>
    <x v="3"/>
    <n v="30"/>
    <n v="2"/>
    <s v="ON"/>
    <d v="2018-12-30T00:00:00"/>
    <s v="Avg of 4 NM Projects"/>
    <x v="14"/>
    <n v="22.524999999999999"/>
  </r>
  <r>
    <x v="3"/>
    <n v="30"/>
    <n v="2"/>
    <s v="ON"/>
    <d v="2018-12-30T00:00:00"/>
    <s v="Avg of 4 NM Projects"/>
    <x v="15"/>
    <n v="4.4799999999999995"/>
  </r>
  <r>
    <x v="3"/>
    <n v="30"/>
    <n v="2"/>
    <s v="ON"/>
    <d v="2018-12-30T00:00:00"/>
    <s v="Avg of 4 NM Projects"/>
    <x v="16"/>
    <n v="-1.4099999999999997"/>
  </r>
  <r>
    <x v="3"/>
    <n v="30"/>
    <n v="2"/>
    <s v="ON"/>
    <d v="2018-12-30T00:00:00"/>
    <s v="Avg of 4 NM Projects"/>
    <x v="17"/>
    <n v="-1.0249999999999999"/>
  </r>
  <r>
    <x v="3"/>
    <n v="30"/>
    <n v="2"/>
    <s v="ON"/>
    <d v="2018-12-30T00:00:00"/>
    <s v="Avg of 4 NM Projects"/>
    <x v="18"/>
    <n v="-1.1499999999999999"/>
  </r>
  <r>
    <x v="3"/>
    <n v="30"/>
    <n v="2"/>
    <s v="ON"/>
    <d v="2018-12-30T00:00:00"/>
    <s v="Avg of 4 NM Projects"/>
    <x v="19"/>
    <n v="-1.2799999999999998"/>
  </r>
  <r>
    <x v="3"/>
    <n v="30"/>
    <n v="2"/>
    <s v="ON"/>
    <d v="2018-12-30T00:00:00"/>
    <s v="Avg of 4 NM Projects"/>
    <x v="20"/>
    <n v="-1.2799999999999998"/>
  </r>
  <r>
    <x v="3"/>
    <n v="30"/>
    <n v="2"/>
    <s v="ON"/>
    <d v="2018-12-30T00:00:00"/>
    <s v="Avg of 4 NM Projects"/>
    <x v="21"/>
    <n v="-1.2799999999999998"/>
  </r>
  <r>
    <x v="3"/>
    <n v="30"/>
    <n v="2"/>
    <s v="ON"/>
    <d v="2018-12-30T00:00:00"/>
    <s v="Avg of 4 NM Projects"/>
    <x v="22"/>
    <n v="-1.1549999999999998"/>
  </r>
  <r>
    <x v="3"/>
    <n v="30"/>
    <n v="2"/>
    <s v="OFF"/>
    <d v="2018-12-30T00:00:00"/>
    <s v="Avg of 4 NM Projects"/>
    <x v="23"/>
    <n v="-1.2799999999999998"/>
  </r>
  <r>
    <x v="3"/>
    <n v="31"/>
    <n v="3"/>
    <s v="OFF"/>
    <d v="2018-12-31T00:00:00"/>
    <s v="Avg of 4 NM Projects"/>
    <x v="0"/>
    <n v="-1.2799999999999998"/>
  </r>
  <r>
    <x v="3"/>
    <n v="31"/>
    <n v="3"/>
    <s v="OFF"/>
    <d v="2018-12-31T00:00:00"/>
    <s v="Avg of 4 NM Projects"/>
    <x v="1"/>
    <n v="-1.1499999999999999"/>
  </r>
  <r>
    <x v="3"/>
    <n v="31"/>
    <n v="3"/>
    <s v="OFF"/>
    <d v="2018-12-31T00:00:00"/>
    <s v="Avg of 4 NM Projects"/>
    <x v="2"/>
    <n v="-1.1499999999999999"/>
  </r>
  <r>
    <x v="3"/>
    <n v="31"/>
    <n v="3"/>
    <s v="OFF"/>
    <d v="2018-12-31T00:00:00"/>
    <s v="Avg of 4 NM Projects"/>
    <x v="3"/>
    <n v="-1.28"/>
  </r>
  <r>
    <x v="3"/>
    <n v="31"/>
    <n v="3"/>
    <s v="OFF"/>
    <d v="2018-12-31T00:00:00"/>
    <s v="Avg of 4 NM Projects"/>
    <x v="4"/>
    <n v="-1.2799999999999998"/>
  </r>
  <r>
    <x v="3"/>
    <n v="31"/>
    <n v="3"/>
    <s v="OFF"/>
    <d v="2018-12-31T00:00:00"/>
    <s v="Avg of 4 NM Projects"/>
    <x v="5"/>
    <n v="-1.0249999999999999"/>
  </r>
  <r>
    <x v="3"/>
    <n v="31"/>
    <n v="3"/>
    <s v="OFF"/>
    <d v="2018-12-31T00:00:00"/>
    <s v="Avg of 4 NM Projects"/>
    <x v="6"/>
    <n v="-1.41"/>
  </r>
  <r>
    <x v="3"/>
    <n v="31"/>
    <n v="3"/>
    <s v="ON"/>
    <d v="2018-12-31T00:00:00"/>
    <s v="Avg of 4 NM Projects"/>
    <x v="7"/>
    <n v="-1.2799999999999998"/>
  </r>
  <r>
    <x v="3"/>
    <n v="31"/>
    <n v="3"/>
    <s v="ON"/>
    <d v="2018-12-31T00:00:00"/>
    <s v="Avg of 4 NM Projects"/>
    <x v="8"/>
    <n v="2.9499999999999997"/>
  </r>
  <r>
    <x v="3"/>
    <n v="31"/>
    <n v="3"/>
    <s v="ON"/>
    <d v="2018-12-31T00:00:00"/>
    <s v="Avg of 4 NM Projects"/>
    <x v="9"/>
    <n v="8.3249999999999993"/>
  </r>
  <r>
    <x v="3"/>
    <n v="31"/>
    <n v="3"/>
    <s v="ON"/>
    <d v="2018-12-31T00:00:00"/>
    <s v="Avg of 4 NM Projects"/>
    <x v="10"/>
    <n v="15.485000000000001"/>
  </r>
  <r>
    <x v="3"/>
    <n v="31"/>
    <n v="3"/>
    <s v="ON"/>
    <d v="2018-12-31T00:00:00"/>
    <s v="Avg of 4 NM Projects"/>
    <x v="11"/>
    <n v="34.945"/>
  </r>
  <r>
    <x v="3"/>
    <n v="31"/>
    <n v="3"/>
    <s v="ON"/>
    <d v="2018-12-31T00:00:00"/>
    <s v="Avg of 4 NM Projects"/>
    <x v="12"/>
    <n v="37.245000000000005"/>
  </r>
  <r>
    <x v="3"/>
    <n v="31"/>
    <n v="3"/>
    <s v="ON"/>
    <d v="2018-12-31T00:00:00"/>
    <s v="Avg of 4 NM Projects"/>
    <x v="13"/>
    <n v="21.5"/>
  </r>
  <r>
    <x v="3"/>
    <n v="31"/>
    <n v="3"/>
    <s v="ON"/>
    <d v="2018-12-31T00:00:00"/>
    <s v="Avg of 4 NM Projects"/>
    <x v="14"/>
    <n v="9.73"/>
  </r>
  <r>
    <x v="3"/>
    <n v="31"/>
    <n v="3"/>
    <s v="ON"/>
    <d v="2018-12-31T00:00:00"/>
    <s v="Avg of 4 NM Projects"/>
    <x v="15"/>
    <n v="1.7949999999999999"/>
  </r>
  <r>
    <x v="3"/>
    <n v="31"/>
    <n v="3"/>
    <s v="ON"/>
    <d v="2018-12-31T00:00:00"/>
    <s v="Avg of 4 NM Projects"/>
    <x v="16"/>
    <n v="-1.1549999999999998"/>
  </r>
  <r>
    <x v="3"/>
    <n v="31"/>
    <n v="3"/>
    <s v="ON"/>
    <d v="2018-12-31T00:00:00"/>
    <s v="Avg of 4 NM Projects"/>
    <x v="17"/>
    <n v="-1.2799999999999998"/>
  </r>
  <r>
    <x v="3"/>
    <n v="31"/>
    <n v="3"/>
    <s v="ON"/>
    <d v="2018-12-31T00:00:00"/>
    <s v="Avg of 4 NM Projects"/>
    <x v="18"/>
    <n v="-1.1499999999999999"/>
  </r>
  <r>
    <x v="3"/>
    <n v="31"/>
    <n v="3"/>
    <s v="ON"/>
    <d v="2018-12-31T00:00:00"/>
    <s v="Avg of 4 NM Projects"/>
    <x v="19"/>
    <n v="-1.1499999999999999"/>
  </r>
  <r>
    <x v="3"/>
    <n v="31"/>
    <n v="3"/>
    <s v="ON"/>
    <d v="2018-12-31T00:00:00"/>
    <s v="Avg of 4 NM Projects"/>
    <x v="20"/>
    <n v="-1.2799999999999998"/>
  </r>
  <r>
    <x v="3"/>
    <n v="31"/>
    <n v="3"/>
    <s v="ON"/>
    <d v="2018-12-31T00:00:00"/>
    <s v="Avg of 4 NM Projects"/>
    <x v="21"/>
    <n v="-1.1499999999999999"/>
  </r>
  <r>
    <x v="3"/>
    <n v="31"/>
    <n v="3"/>
    <s v="ON"/>
    <d v="2018-12-31T00:00:00"/>
    <s v="Avg of 4 NM Projects"/>
    <x v="22"/>
    <n v="-1.41"/>
  </r>
  <r>
    <x v="3"/>
    <n v="31"/>
    <n v="3"/>
    <s v="OFF"/>
    <d v="2018-12-31T00:00:00"/>
    <s v="Avg of 4 NM Projects"/>
    <x v="23"/>
    <n v="-1.1499999999999999"/>
  </r>
  <r>
    <x v="4"/>
    <n v="1"/>
    <n v="1"/>
    <s v="OFF"/>
    <d v="2019-01-01T00:00:00"/>
    <s v="Avg of 4 NM Projects"/>
    <x v="0"/>
    <n v="-1.1499999999999999"/>
  </r>
  <r>
    <x v="4"/>
    <n v="1"/>
    <n v="1"/>
    <s v="OFF"/>
    <d v="2019-01-01T00:00:00"/>
    <s v="Avg of 4 NM Projects"/>
    <x v="1"/>
    <n v="-1.1499999999999999"/>
  </r>
  <r>
    <x v="4"/>
    <n v="1"/>
    <n v="1"/>
    <s v="OFF"/>
    <d v="2019-01-01T00:00:00"/>
    <s v="Avg of 4 NM Projects"/>
    <x v="2"/>
    <n v="-1.2799999999999998"/>
  </r>
  <r>
    <x v="4"/>
    <n v="1"/>
    <n v="1"/>
    <s v="OFF"/>
    <d v="2019-01-01T00:00:00"/>
    <s v="Avg of 4 NM Projects"/>
    <x v="3"/>
    <n v="-1.1499999999999999"/>
  </r>
  <r>
    <x v="4"/>
    <n v="1"/>
    <n v="1"/>
    <s v="OFF"/>
    <d v="2019-01-01T00:00:00"/>
    <s v="Avg of 4 NM Projects"/>
    <x v="4"/>
    <n v="-1.2849999999999997"/>
  </r>
  <r>
    <x v="4"/>
    <n v="1"/>
    <n v="1"/>
    <s v="OFF"/>
    <d v="2019-01-01T00:00:00"/>
    <s v="Avg of 4 NM Projects"/>
    <x v="5"/>
    <n v="-1.1499999999999999"/>
  </r>
  <r>
    <x v="4"/>
    <n v="1"/>
    <n v="1"/>
    <s v="OFF"/>
    <d v="2019-01-01T00:00:00"/>
    <s v="Avg of 4 NM Projects"/>
    <x v="6"/>
    <n v="-1.1499999999999999"/>
  </r>
  <r>
    <x v="4"/>
    <n v="1"/>
    <n v="1"/>
    <s v="OFF"/>
    <d v="2019-01-01T00:00:00"/>
    <s v="Avg of 4 NM Projects"/>
    <x v="7"/>
    <n v="-1.5399999999999998"/>
  </r>
  <r>
    <x v="4"/>
    <n v="1"/>
    <n v="1"/>
    <s v="OFF"/>
    <d v="2019-01-01T00:00:00"/>
    <s v="Avg of 4 NM Projects"/>
    <x v="8"/>
    <n v="-0.125"/>
  </r>
  <r>
    <x v="4"/>
    <n v="1"/>
    <n v="1"/>
    <s v="OFF"/>
    <d v="2019-01-01T00:00:00"/>
    <s v="Avg of 4 NM Projects"/>
    <x v="9"/>
    <n v="4.7349999999999994"/>
  </r>
  <r>
    <x v="4"/>
    <n v="1"/>
    <n v="1"/>
    <s v="OFF"/>
    <d v="2019-01-01T00:00:00"/>
    <s v="Avg of 4 NM Projects"/>
    <x v="10"/>
    <n v="10.76"/>
  </r>
  <r>
    <x v="4"/>
    <n v="1"/>
    <n v="1"/>
    <s v="OFF"/>
    <d v="2019-01-01T00:00:00"/>
    <s v="Avg of 4 NM Projects"/>
    <x v="11"/>
    <n v="11.01"/>
  </r>
  <r>
    <x v="4"/>
    <n v="1"/>
    <n v="1"/>
    <s v="OFF"/>
    <d v="2019-01-01T00:00:00"/>
    <s v="Avg of 4 NM Projects"/>
    <x v="12"/>
    <n v="8.44"/>
  </r>
  <r>
    <x v="4"/>
    <n v="1"/>
    <n v="1"/>
    <s v="OFF"/>
    <d v="2019-01-01T00:00:00"/>
    <s v="Avg of 4 NM Projects"/>
    <x v="13"/>
    <n v="7.55"/>
  </r>
  <r>
    <x v="4"/>
    <n v="1"/>
    <n v="1"/>
    <s v="OFF"/>
    <d v="2019-01-01T00:00:00"/>
    <s v="Avg of 4 NM Projects"/>
    <x v="14"/>
    <n v="7.6749999999999989"/>
  </r>
  <r>
    <x v="4"/>
    <n v="1"/>
    <n v="1"/>
    <s v="OFF"/>
    <d v="2019-01-01T00:00:00"/>
    <s v="Avg of 4 NM Projects"/>
    <x v="15"/>
    <n v="2.5600000000000005"/>
  </r>
  <r>
    <x v="4"/>
    <n v="1"/>
    <n v="1"/>
    <s v="OFF"/>
    <d v="2019-01-01T00:00:00"/>
    <s v="Avg of 4 NM Projects"/>
    <x v="16"/>
    <n v="-1.0249999999999999"/>
  </r>
  <r>
    <x v="4"/>
    <n v="1"/>
    <n v="1"/>
    <s v="OFF"/>
    <d v="2019-01-01T00:00:00"/>
    <s v="Avg of 4 NM Projects"/>
    <x v="17"/>
    <n v="-1.4100000000000001"/>
  </r>
  <r>
    <x v="4"/>
    <n v="1"/>
    <n v="1"/>
    <s v="OFF"/>
    <d v="2019-01-01T00:00:00"/>
    <s v="Avg of 4 NM Projects"/>
    <x v="18"/>
    <n v="-1.1499999999999999"/>
  </r>
  <r>
    <x v="4"/>
    <n v="1"/>
    <n v="1"/>
    <s v="OFF"/>
    <d v="2019-01-01T00:00:00"/>
    <s v="Avg of 4 NM Projects"/>
    <x v="19"/>
    <n v="-1.4100000000000001"/>
  </r>
  <r>
    <x v="4"/>
    <n v="1"/>
    <n v="1"/>
    <s v="OFF"/>
    <d v="2019-01-01T00:00:00"/>
    <s v="Avg of 4 NM Projects"/>
    <x v="20"/>
    <n v="-1.2799999999999998"/>
  </r>
  <r>
    <x v="4"/>
    <n v="1"/>
    <n v="1"/>
    <s v="OFF"/>
    <d v="2019-01-01T00:00:00"/>
    <s v="Avg of 4 NM Projects"/>
    <x v="21"/>
    <n v="-1.28"/>
  </r>
  <r>
    <x v="4"/>
    <n v="1"/>
    <n v="1"/>
    <s v="OFF"/>
    <d v="2019-01-01T00:00:00"/>
    <s v="Avg of 4 NM Projects"/>
    <x v="22"/>
    <n v="-1.2799999999999998"/>
  </r>
  <r>
    <x v="4"/>
    <n v="1"/>
    <n v="1"/>
    <s v="OFF"/>
    <d v="2019-01-01T00:00:00"/>
    <s v="Avg of 4 NM Projects"/>
    <x v="23"/>
    <n v="-1.54"/>
  </r>
  <r>
    <x v="4"/>
    <n v="2"/>
    <n v="2"/>
    <s v="OFF"/>
    <d v="2019-01-02T00:00:00"/>
    <s v="Avg of 4 NM Projects"/>
    <x v="0"/>
    <n v="-1.1499999999999999"/>
  </r>
  <r>
    <x v="4"/>
    <n v="2"/>
    <n v="2"/>
    <s v="OFF"/>
    <d v="2019-01-02T00:00:00"/>
    <s v="Avg of 4 NM Projects"/>
    <x v="1"/>
    <n v="-1.28"/>
  </r>
  <r>
    <x v="4"/>
    <n v="2"/>
    <n v="2"/>
    <s v="OFF"/>
    <d v="2019-01-02T00:00:00"/>
    <s v="Avg of 4 NM Projects"/>
    <x v="2"/>
    <n v="-1.4099999999999997"/>
  </r>
  <r>
    <x v="4"/>
    <n v="2"/>
    <n v="2"/>
    <s v="OFF"/>
    <d v="2019-01-02T00:00:00"/>
    <s v="Avg of 4 NM Projects"/>
    <x v="3"/>
    <n v="-1.2799999999999998"/>
  </r>
  <r>
    <x v="4"/>
    <n v="2"/>
    <n v="2"/>
    <s v="OFF"/>
    <d v="2019-01-02T00:00:00"/>
    <s v="Avg of 4 NM Projects"/>
    <x v="4"/>
    <n v="-1.28"/>
  </r>
  <r>
    <x v="4"/>
    <n v="2"/>
    <n v="2"/>
    <s v="OFF"/>
    <d v="2019-01-02T00:00:00"/>
    <s v="Avg of 4 NM Projects"/>
    <x v="5"/>
    <n v="-1.1499999999999999"/>
  </r>
  <r>
    <x v="4"/>
    <n v="2"/>
    <n v="2"/>
    <s v="OFF"/>
    <d v="2019-01-02T00:00:00"/>
    <s v="Avg of 4 NM Projects"/>
    <x v="6"/>
    <n v="-1.1499999999999999"/>
  </r>
  <r>
    <x v="4"/>
    <n v="2"/>
    <n v="2"/>
    <s v="ON"/>
    <d v="2019-01-02T00:00:00"/>
    <s v="Avg of 4 NM Projects"/>
    <x v="7"/>
    <n v="-0.6349999999999999"/>
  </r>
  <r>
    <x v="4"/>
    <n v="2"/>
    <n v="2"/>
    <s v="ON"/>
    <d v="2019-01-02T00:00:00"/>
    <s v="Avg of 4 NM Projects"/>
    <x v="8"/>
    <n v="14.47"/>
  </r>
  <r>
    <x v="4"/>
    <n v="2"/>
    <n v="2"/>
    <s v="ON"/>
    <d v="2019-01-02T00:00:00"/>
    <s v="Avg of 4 NM Projects"/>
    <x v="9"/>
    <n v="27.395"/>
  </r>
  <r>
    <x v="4"/>
    <n v="2"/>
    <n v="2"/>
    <s v="ON"/>
    <d v="2019-01-02T00:00:00"/>
    <s v="Avg of 4 NM Projects"/>
    <x v="10"/>
    <n v="42.104999999999997"/>
  </r>
  <r>
    <x v="4"/>
    <n v="2"/>
    <n v="2"/>
    <s v="ON"/>
    <d v="2019-01-02T00:00:00"/>
    <s v="Avg of 4 NM Projects"/>
    <x v="11"/>
    <n v="50.3"/>
  </r>
  <r>
    <x v="4"/>
    <n v="2"/>
    <n v="2"/>
    <s v="ON"/>
    <d v="2019-01-02T00:00:00"/>
    <s v="Avg of 4 NM Projects"/>
    <x v="12"/>
    <n v="46.975000000000001"/>
  </r>
  <r>
    <x v="4"/>
    <n v="2"/>
    <n v="2"/>
    <s v="ON"/>
    <d v="2019-01-02T00:00:00"/>
    <s v="Avg of 4 NM Projects"/>
    <x v="13"/>
    <n v="40.964999999999996"/>
  </r>
  <r>
    <x v="4"/>
    <n v="2"/>
    <n v="2"/>
    <s v="ON"/>
    <d v="2019-01-02T00:00:00"/>
    <s v="Avg of 4 NM Projects"/>
    <x v="14"/>
    <n v="29.055"/>
  </r>
  <r>
    <x v="4"/>
    <n v="2"/>
    <n v="2"/>
    <s v="ON"/>
    <d v="2019-01-02T00:00:00"/>
    <s v="Avg of 4 NM Projects"/>
    <x v="15"/>
    <n v="8.9649999999999999"/>
  </r>
  <r>
    <x v="4"/>
    <n v="2"/>
    <n v="2"/>
    <s v="ON"/>
    <d v="2019-01-02T00:00:00"/>
    <s v="Avg of 4 NM Projects"/>
    <x v="16"/>
    <n v="-1.28"/>
  </r>
  <r>
    <x v="4"/>
    <n v="2"/>
    <n v="2"/>
    <s v="ON"/>
    <d v="2019-01-02T00:00:00"/>
    <s v="Avg of 4 NM Projects"/>
    <x v="17"/>
    <n v="-1.41"/>
  </r>
  <r>
    <x v="4"/>
    <n v="2"/>
    <n v="2"/>
    <s v="ON"/>
    <d v="2019-01-02T00:00:00"/>
    <s v="Avg of 4 NM Projects"/>
    <x v="18"/>
    <n v="-1.2799999999999998"/>
  </r>
  <r>
    <x v="4"/>
    <n v="2"/>
    <n v="2"/>
    <s v="ON"/>
    <d v="2019-01-02T00:00:00"/>
    <s v="Avg of 4 NM Projects"/>
    <x v="19"/>
    <n v="-1.1499999999999999"/>
  </r>
  <r>
    <x v="4"/>
    <n v="2"/>
    <n v="2"/>
    <s v="ON"/>
    <d v="2019-01-02T00:00:00"/>
    <s v="Avg of 4 NM Projects"/>
    <x v="20"/>
    <n v="-1.1499999999999999"/>
  </r>
  <r>
    <x v="4"/>
    <n v="2"/>
    <n v="2"/>
    <s v="ON"/>
    <d v="2019-01-02T00:00:00"/>
    <s v="Avg of 4 NM Projects"/>
    <x v="21"/>
    <n v="-1.1499999999999999"/>
  </r>
  <r>
    <x v="4"/>
    <n v="2"/>
    <n v="2"/>
    <s v="ON"/>
    <d v="2019-01-02T00:00:00"/>
    <s v="Avg of 4 NM Projects"/>
    <x v="22"/>
    <n v="-1.4100000000000001"/>
  </r>
  <r>
    <x v="4"/>
    <n v="2"/>
    <n v="2"/>
    <s v="OFF"/>
    <d v="2019-01-02T00:00:00"/>
    <s v="Avg of 4 NM Projects"/>
    <x v="23"/>
    <n v="-1.1499999999999999"/>
  </r>
  <r>
    <x v="4"/>
    <n v="3"/>
    <n v="3"/>
    <s v="OFF"/>
    <d v="2019-01-03T00:00:00"/>
    <s v="Avg of 4 NM Projects"/>
    <x v="0"/>
    <n v="-1.41"/>
  </r>
  <r>
    <x v="4"/>
    <n v="3"/>
    <n v="3"/>
    <s v="OFF"/>
    <d v="2019-01-03T00:00:00"/>
    <s v="Avg of 4 NM Projects"/>
    <x v="1"/>
    <n v="-1.1499999999999999"/>
  </r>
  <r>
    <x v="4"/>
    <n v="3"/>
    <n v="3"/>
    <s v="OFF"/>
    <d v="2019-01-03T00:00:00"/>
    <s v="Avg of 4 NM Projects"/>
    <x v="2"/>
    <n v="-1.28"/>
  </r>
  <r>
    <x v="4"/>
    <n v="3"/>
    <n v="3"/>
    <s v="OFF"/>
    <d v="2019-01-03T00:00:00"/>
    <s v="Avg of 4 NM Projects"/>
    <x v="3"/>
    <n v="-1.1499999999999999"/>
  </r>
  <r>
    <x v="4"/>
    <n v="3"/>
    <n v="3"/>
    <s v="OFF"/>
    <d v="2019-01-03T00:00:00"/>
    <s v="Avg of 4 NM Projects"/>
    <x v="4"/>
    <n v="-1.4099999999999997"/>
  </r>
  <r>
    <x v="4"/>
    <n v="3"/>
    <n v="3"/>
    <s v="OFF"/>
    <d v="2019-01-03T00:00:00"/>
    <s v="Avg of 4 NM Projects"/>
    <x v="5"/>
    <n v="-1.2799999999999998"/>
  </r>
  <r>
    <x v="4"/>
    <n v="3"/>
    <n v="3"/>
    <s v="OFF"/>
    <d v="2019-01-03T00:00:00"/>
    <s v="Avg of 4 NM Projects"/>
    <x v="6"/>
    <n v="-1.2799999999999998"/>
  </r>
  <r>
    <x v="4"/>
    <n v="3"/>
    <n v="3"/>
    <s v="ON"/>
    <d v="2019-01-03T00:00:00"/>
    <s v="Avg of 4 NM Projects"/>
    <x v="7"/>
    <n v="-1.54"/>
  </r>
  <r>
    <x v="4"/>
    <n v="3"/>
    <n v="3"/>
    <s v="ON"/>
    <d v="2019-01-03T00:00:00"/>
    <s v="Avg of 4 NM Projects"/>
    <x v="8"/>
    <n v="-1.02"/>
  </r>
  <r>
    <x v="4"/>
    <n v="3"/>
    <n v="3"/>
    <s v="ON"/>
    <d v="2019-01-03T00:00:00"/>
    <s v="Avg of 4 NM Projects"/>
    <x v="9"/>
    <n v="0.64"/>
  </r>
  <r>
    <x v="4"/>
    <n v="3"/>
    <n v="3"/>
    <s v="ON"/>
    <d v="2019-01-03T00:00:00"/>
    <s v="Avg of 4 NM Projects"/>
    <x v="10"/>
    <n v="12.805"/>
  </r>
  <r>
    <x v="4"/>
    <n v="3"/>
    <n v="3"/>
    <s v="ON"/>
    <d v="2019-01-03T00:00:00"/>
    <s v="Avg of 4 NM Projects"/>
    <x v="11"/>
    <n v="10.365"/>
  </r>
  <r>
    <x v="4"/>
    <n v="3"/>
    <n v="3"/>
    <s v="ON"/>
    <d v="2019-01-03T00:00:00"/>
    <s v="Avg of 4 NM Projects"/>
    <x v="12"/>
    <n v="7.5499999999999989"/>
  </r>
  <r>
    <x v="4"/>
    <n v="3"/>
    <n v="3"/>
    <s v="ON"/>
    <d v="2019-01-03T00:00:00"/>
    <s v="Avg of 4 NM Projects"/>
    <x v="13"/>
    <n v="5.5049999999999999"/>
  </r>
  <r>
    <x v="4"/>
    <n v="3"/>
    <n v="3"/>
    <s v="ON"/>
    <d v="2019-01-03T00:00:00"/>
    <s v="Avg of 4 NM Projects"/>
    <x v="14"/>
    <n v="4.2249999999999996"/>
  </r>
  <r>
    <x v="4"/>
    <n v="3"/>
    <n v="3"/>
    <s v="ON"/>
    <d v="2019-01-03T00:00:00"/>
    <s v="Avg of 4 NM Projects"/>
    <x v="15"/>
    <n v="0.26"/>
  </r>
  <r>
    <x v="4"/>
    <n v="3"/>
    <n v="3"/>
    <s v="ON"/>
    <d v="2019-01-03T00:00:00"/>
    <s v="Avg of 4 NM Projects"/>
    <x v="16"/>
    <n v="-1.1499999999999999"/>
  </r>
  <r>
    <x v="4"/>
    <n v="3"/>
    <n v="3"/>
    <s v="ON"/>
    <d v="2019-01-03T00:00:00"/>
    <s v="Avg of 4 NM Projects"/>
    <x v="17"/>
    <n v="-1.0249999999999999"/>
  </r>
  <r>
    <x v="4"/>
    <n v="3"/>
    <n v="3"/>
    <s v="ON"/>
    <d v="2019-01-03T00:00:00"/>
    <s v="Avg of 4 NM Projects"/>
    <x v="18"/>
    <n v="-1.2799999999999998"/>
  </r>
  <r>
    <x v="4"/>
    <n v="3"/>
    <n v="3"/>
    <s v="ON"/>
    <d v="2019-01-03T00:00:00"/>
    <s v="Avg of 4 NM Projects"/>
    <x v="19"/>
    <n v="-1.2799999999999998"/>
  </r>
  <r>
    <x v="4"/>
    <n v="3"/>
    <n v="3"/>
    <s v="ON"/>
    <d v="2019-01-03T00:00:00"/>
    <s v="Avg of 4 NM Projects"/>
    <x v="20"/>
    <n v="-1.2799999999999998"/>
  </r>
  <r>
    <x v="4"/>
    <n v="3"/>
    <n v="3"/>
    <s v="ON"/>
    <d v="2019-01-03T00:00:00"/>
    <s v="Avg of 4 NM Projects"/>
    <x v="21"/>
    <n v="-1.2849999999999999"/>
  </r>
  <r>
    <x v="4"/>
    <n v="3"/>
    <n v="3"/>
    <s v="ON"/>
    <d v="2019-01-03T00:00:00"/>
    <s v="Avg of 4 NM Projects"/>
    <x v="22"/>
    <n v="-1.2799999999999998"/>
  </r>
  <r>
    <x v="4"/>
    <n v="3"/>
    <n v="3"/>
    <s v="OFF"/>
    <d v="2019-01-03T00:00:00"/>
    <s v="Avg of 4 NM Projects"/>
    <x v="23"/>
    <n v="-1.1499999999999999"/>
  </r>
  <r>
    <x v="4"/>
    <n v="4"/>
    <n v="4"/>
    <s v="OFF"/>
    <d v="2019-01-04T00:00:00"/>
    <s v="Avg of 4 NM Projects"/>
    <x v="0"/>
    <n v="-1.1499999999999999"/>
  </r>
  <r>
    <x v="4"/>
    <n v="4"/>
    <n v="4"/>
    <s v="OFF"/>
    <d v="2019-01-04T00:00:00"/>
    <s v="Avg of 4 NM Projects"/>
    <x v="1"/>
    <n v="-1.1499999999999999"/>
  </r>
  <r>
    <x v="4"/>
    <n v="4"/>
    <n v="4"/>
    <s v="OFF"/>
    <d v="2019-01-04T00:00:00"/>
    <s v="Avg of 4 NM Projects"/>
    <x v="2"/>
    <n v="-1.2799999999999998"/>
  </r>
  <r>
    <x v="4"/>
    <n v="4"/>
    <n v="4"/>
    <s v="OFF"/>
    <d v="2019-01-04T00:00:00"/>
    <s v="Avg of 4 NM Projects"/>
    <x v="3"/>
    <n v="-1.2799999999999998"/>
  </r>
  <r>
    <x v="4"/>
    <n v="4"/>
    <n v="4"/>
    <s v="OFF"/>
    <d v="2019-01-04T00:00:00"/>
    <s v="Avg of 4 NM Projects"/>
    <x v="4"/>
    <n v="-1.2799999999999998"/>
  </r>
  <r>
    <x v="4"/>
    <n v="4"/>
    <n v="4"/>
    <s v="OFF"/>
    <d v="2019-01-04T00:00:00"/>
    <s v="Avg of 4 NM Projects"/>
    <x v="5"/>
    <n v="-1.0249999999999999"/>
  </r>
  <r>
    <x v="4"/>
    <n v="4"/>
    <n v="4"/>
    <s v="OFF"/>
    <d v="2019-01-04T00:00:00"/>
    <s v="Avg of 4 NM Projects"/>
    <x v="6"/>
    <n v="-1.1499999999999999"/>
  </r>
  <r>
    <x v="4"/>
    <n v="4"/>
    <n v="4"/>
    <s v="ON"/>
    <d v="2019-01-04T00:00:00"/>
    <s v="Avg of 4 NM Projects"/>
    <x v="7"/>
    <n v="-1.54"/>
  </r>
  <r>
    <x v="4"/>
    <n v="4"/>
    <n v="4"/>
    <s v="ON"/>
    <d v="2019-01-04T00:00:00"/>
    <s v="Avg of 4 NM Projects"/>
    <x v="8"/>
    <n v="-0.89499999999999991"/>
  </r>
  <r>
    <x v="4"/>
    <n v="4"/>
    <n v="4"/>
    <s v="ON"/>
    <d v="2019-01-04T00:00:00"/>
    <s v="Avg of 4 NM Projects"/>
    <x v="9"/>
    <n v="0.26000000000000012"/>
  </r>
  <r>
    <x v="4"/>
    <n v="4"/>
    <n v="4"/>
    <s v="ON"/>
    <d v="2019-01-04T00:00:00"/>
    <s v="Avg of 4 NM Projects"/>
    <x v="10"/>
    <n v="5.5"/>
  </r>
  <r>
    <x v="4"/>
    <n v="4"/>
    <n v="4"/>
    <s v="ON"/>
    <d v="2019-01-04T00:00:00"/>
    <s v="Avg of 4 NM Projects"/>
    <x v="11"/>
    <n v="12.42"/>
  </r>
  <r>
    <x v="4"/>
    <n v="4"/>
    <n v="4"/>
    <s v="ON"/>
    <d v="2019-01-04T00:00:00"/>
    <s v="Avg of 4 NM Projects"/>
    <x v="12"/>
    <n v="30.595000000000002"/>
  </r>
  <r>
    <x v="4"/>
    <n v="4"/>
    <n v="4"/>
    <s v="ON"/>
    <d v="2019-01-04T00:00:00"/>
    <s v="Avg of 4 NM Projects"/>
    <x v="13"/>
    <n v="26.5"/>
  </r>
  <r>
    <x v="4"/>
    <n v="4"/>
    <n v="4"/>
    <s v="ON"/>
    <d v="2019-01-04T00:00:00"/>
    <s v="Avg of 4 NM Projects"/>
    <x v="14"/>
    <n v="7.43"/>
  </r>
  <r>
    <x v="4"/>
    <n v="4"/>
    <n v="4"/>
    <s v="ON"/>
    <d v="2019-01-04T00:00:00"/>
    <s v="Avg of 4 NM Projects"/>
    <x v="15"/>
    <n v="0.125"/>
  </r>
  <r>
    <x v="4"/>
    <n v="4"/>
    <n v="4"/>
    <s v="ON"/>
    <d v="2019-01-04T00:00:00"/>
    <s v="Avg of 4 NM Projects"/>
    <x v="16"/>
    <n v="-1.1499999999999999"/>
  </r>
  <r>
    <x v="4"/>
    <n v="4"/>
    <n v="4"/>
    <s v="ON"/>
    <d v="2019-01-04T00:00:00"/>
    <s v="Avg of 4 NM Projects"/>
    <x v="17"/>
    <n v="-1.2799999999999998"/>
  </r>
  <r>
    <x v="4"/>
    <n v="4"/>
    <n v="4"/>
    <s v="ON"/>
    <d v="2019-01-04T00:00:00"/>
    <s v="Avg of 4 NM Projects"/>
    <x v="18"/>
    <n v="-1.1499999999999999"/>
  </r>
  <r>
    <x v="4"/>
    <n v="4"/>
    <n v="4"/>
    <s v="ON"/>
    <d v="2019-01-04T00:00:00"/>
    <s v="Avg of 4 NM Projects"/>
    <x v="19"/>
    <n v="-1.1549999999999998"/>
  </r>
  <r>
    <x v="4"/>
    <n v="4"/>
    <n v="4"/>
    <s v="ON"/>
    <d v="2019-01-04T00:00:00"/>
    <s v="Avg of 4 NM Projects"/>
    <x v="20"/>
    <n v="-1.4099999999999997"/>
  </r>
  <r>
    <x v="4"/>
    <n v="4"/>
    <n v="4"/>
    <s v="ON"/>
    <d v="2019-01-04T00:00:00"/>
    <s v="Avg of 4 NM Projects"/>
    <x v="21"/>
    <n v="-1.1499999999999999"/>
  </r>
  <r>
    <x v="4"/>
    <n v="4"/>
    <n v="4"/>
    <s v="ON"/>
    <d v="2019-01-04T00:00:00"/>
    <s v="Avg of 4 NM Projects"/>
    <x v="22"/>
    <n v="-1.2799999999999998"/>
  </r>
  <r>
    <x v="4"/>
    <n v="4"/>
    <n v="4"/>
    <s v="OFF"/>
    <d v="2019-01-04T00:00:00"/>
    <s v="Avg of 4 NM Projects"/>
    <x v="23"/>
    <n v="-1.4099999999999997"/>
  </r>
  <r>
    <x v="4"/>
    <n v="5"/>
    <n v="5"/>
    <s v="OFF"/>
    <d v="2019-01-05T00:00:00"/>
    <s v="Avg of 4 NM Projects"/>
    <x v="0"/>
    <n v="-1.2799999999999998"/>
  </r>
  <r>
    <x v="4"/>
    <n v="5"/>
    <n v="5"/>
    <s v="OFF"/>
    <d v="2019-01-05T00:00:00"/>
    <s v="Avg of 4 NM Projects"/>
    <x v="1"/>
    <n v="-1.1499999999999999"/>
  </r>
  <r>
    <x v="4"/>
    <n v="5"/>
    <n v="5"/>
    <s v="OFF"/>
    <d v="2019-01-05T00:00:00"/>
    <s v="Avg of 4 NM Projects"/>
    <x v="2"/>
    <n v="-1.1499999999999999"/>
  </r>
  <r>
    <x v="4"/>
    <n v="5"/>
    <n v="5"/>
    <s v="OFF"/>
    <d v="2019-01-05T00:00:00"/>
    <s v="Avg of 4 NM Projects"/>
    <x v="3"/>
    <n v="-1.1499999999999999"/>
  </r>
  <r>
    <x v="4"/>
    <n v="5"/>
    <n v="5"/>
    <s v="OFF"/>
    <d v="2019-01-05T00:00:00"/>
    <s v="Avg of 4 NM Projects"/>
    <x v="4"/>
    <n v="-1.0249999999999999"/>
  </r>
  <r>
    <x v="4"/>
    <n v="5"/>
    <n v="5"/>
    <s v="OFF"/>
    <d v="2019-01-05T00:00:00"/>
    <s v="Avg of 4 NM Projects"/>
    <x v="5"/>
    <n v="-1.2799999999999998"/>
  </r>
  <r>
    <x v="4"/>
    <n v="5"/>
    <n v="5"/>
    <s v="OFF"/>
    <d v="2019-01-05T00:00:00"/>
    <s v="Avg of 4 NM Projects"/>
    <x v="6"/>
    <n v="-1.2799999999999998"/>
  </r>
  <r>
    <x v="4"/>
    <n v="5"/>
    <n v="5"/>
    <s v="ON"/>
    <d v="2019-01-05T00:00:00"/>
    <s v="Avg of 4 NM Projects"/>
    <x v="7"/>
    <n v="-1.1499999999999999"/>
  </r>
  <r>
    <x v="4"/>
    <n v="5"/>
    <n v="5"/>
    <s v="ON"/>
    <d v="2019-01-05T00:00:00"/>
    <s v="Avg of 4 NM Projects"/>
    <x v="8"/>
    <n v="8.0650000000000013"/>
  </r>
  <r>
    <x v="4"/>
    <n v="5"/>
    <n v="5"/>
    <s v="ON"/>
    <d v="2019-01-05T00:00:00"/>
    <s v="Avg of 4 NM Projects"/>
    <x v="9"/>
    <n v="7.43"/>
  </r>
  <r>
    <x v="4"/>
    <n v="5"/>
    <n v="5"/>
    <s v="ON"/>
    <d v="2019-01-05T00:00:00"/>
    <s v="Avg of 4 NM Projects"/>
    <x v="10"/>
    <n v="17.024999999999999"/>
  </r>
  <r>
    <x v="4"/>
    <n v="5"/>
    <n v="5"/>
    <s v="ON"/>
    <d v="2019-01-05T00:00:00"/>
    <s v="Avg of 4 NM Projects"/>
    <x v="11"/>
    <n v="19.585000000000001"/>
  </r>
  <r>
    <x v="4"/>
    <n v="5"/>
    <n v="5"/>
    <s v="ON"/>
    <d v="2019-01-05T00:00:00"/>
    <s v="Avg of 4 NM Projects"/>
    <x v="12"/>
    <n v="17.41"/>
  </r>
  <r>
    <x v="4"/>
    <n v="5"/>
    <n v="5"/>
    <s v="ON"/>
    <d v="2019-01-05T00:00:00"/>
    <s v="Avg of 4 NM Projects"/>
    <x v="13"/>
    <n v="19.71"/>
  </r>
  <r>
    <x v="4"/>
    <n v="5"/>
    <n v="5"/>
    <s v="ON"/>
    <d v="2019-01-05T00:00:00"/>
    <s v="Avg of 4 NM Projects"/>
    <x v="14"/>
    <n v="9.99"/>
  </r>
  <r>
    <x v="4"/>
    <n v="5"/>
    <n v="5"/>
    <s v="ON"/>
    <d v="2019-01-05T00:00:00"/>
    <s v="Avg of 4 NM Projects"/>
    <x v="15"/>
    <n v="6.1449999999999996"/>
  </r>
  <r>
    <x v="4"/>
    <n v="5"/>
    <n v="5"/>
    <s v="ON"/>
    <d v="2019-01-05T00:00:00"/>
    <s v="Avg of 4 NM Projects"/>
    <x v="16"/>
    <n v="-1.2799999999999998"/>
  </r>
  <r>
    <x v="4"/>
    <n v="5"/>
    <n v="5"/>
    <s v="ON"/>
    <d v="2019-01-05T00:00:00"/>
    <s v="Avg of 4 NM Projects"/>
    <x v="17"/>
    <n v="-1.1499999999999999"/>
  </r>
  <r>
    <x v="4"/>
    <n v="5"/>
    <n v="5"/>
    <s v="ON"/>
    <d v="2019-01-05T00:00:00"/>
    <s v="Avg of 4 NM Projects"/>
    <x v="18"/>
    <n v="-1.1499999999999999"/>
  </r>
  <r>
    <x v="4"/>
    <n v="5"/>
    <n v="5"/>
    <s v="ON"/>
    <d v="2019-01-05T00:00:00"/>
    <s v="Avg of 4 NM Projects"/>
    <x v="19"/>
    <n v="-1.1499999999999999"/>
  </r>
  <r>
    <x v="4"/>
    <n v="5"/>
    <n v="5"/>
    <s v="ON"/>
    <d v="2019-01-05T00:00:00"/>
    <s v="Avg of 4 NM Projects"/>
    <x v="20"/>
    <n v="-1.2799999999999998"/>
  </r>
  <r>
    <x v="4"/>
    <n v="5"/>
    <n v="5"/>
    <s v="ON"/>
    <d v="2019-01-05T00:00:00"/>
    <s v="Avg of 4 NM Projects"/>
    <x v="21"/>
    <n v="-1.2799999999999998"/>
  </r>
  <r>
    <x v="4"/>
    <n v="5"/>
    <n v="5"/>
    <s v="ON"/>
    <d v="2019-01-05T00:00:00"/>
    <s v="Avg of 4 NM Projects"/>
    <x v="22"/>
    <n v="-1.41"/>
  </r>
  <r>
    <x v="4"/>
    <n v="5"/>
    <n v="5"/>
    <s v="OFF"/>
    <d v="2019-01-05T00:00:00"/>
    <s v="Avg of 4 NM Projects"/>
    <x v="23"/>
    <n v="-1.4100000000000001"/>
  </r>
  <r>
    <x v="4"/>
    <n v="6"/>
    <n v="6"/>
    <s v="OFF"/>
    <d v="2019-01-06T00:00:00"/>
    <s v="Avg of 4 NM Projects"/>
    <x v="0"/>
    <n v="-1.2799999999999998"/>
  </r>
  <r>
    <x v="4"/>
    <n v="6"/>
    <n v="6"/>
    <s v="OFF"/>
    <d v="2019-01-06T00:00:00"/>
    <s v="Avg of 4 NM Projects"/>
    <x v="1"/>
    <n v="-1.1499999999999999"/>
  </r>
  <r>
    <x v="4"/>
    <n v="6"/>
    <n v="6"/>
    <s v="OFF"/>
    <d v="2019-01-06T00:00:00"/>
    <s v="Avg of 4 NM Projects"/>
    <x v="2"/>
    <n v="-1.1499999999999999"/>
  </r>
  <r>
    <x v="4"/>
    <n v="6"/>
    <n v="6"/>
    <s v="OFF"/>
    <d v="2019-01-06T00:00:00"/>
    <s v="Avg of 4 NM Projects"/>
    <x v="3"/>
    <n v="-1.2799999999999998"/>
  </r>
  <r>
    <x v="4"/>
    <n v="6"/>
    <n v="6"/>
    <s v="OFF"/>
    <d v="2019-01-06T00:00:00"/>
    <s v="Avg of 4 NM Projects"/>
    <x v="4"/>
    <n v="-1.2799999999999998"/>
  </r>
  <r>
    <x v="4"/>
    <n v="6"/>
    <n v="6"/>
    <s v="OFF"/>
    <d v="2019-01-06T00:00:00"/>
    <s v="Avg of 4 NM Projects"/>
    <x v="5"/>
    <n v="-1.1499999999999999"/>
  </r>
  <r>
    <x v="4"/>
    <n v="6"/>
    <n v="6"/>
    <s v="OFF"/>
    <d v="2019-01-06T00:00:00"/>
    <s v="Avg of 4 NM Projects"/>
    <x v="6"/>
    <n v="-1.2799999999999998"/>
  </r>
  <r>
    <x v="4"/>
    <n v="6"/>
    <n v="6"/>
    <s v="ON"/>
    <d v="2019-01-06T00:00:00"/>
    <s v="Avg of 4 NM Projects"/>
    <x v="7"/>
    <n v="-1.1499999999999999"/>
  </r>
  <r>
    <x v="4"/>
    <n v="6"/>
    <n v="6"/>
    <s v="ON"/>
    <d v="2019-01-06T00:00:00"/>
    <s v="Avg of 4 NM Projects"/>
    <x v="8"/>
    <n v="-0.9"/>
  </r>
  <r>
    <x v="4"/>
    <n v="6"/>
    <n v="6"/>
    <s v="ON"/>
    <d v="2019-01-06T00:00:00"/>
    <s v="Avg of 4 NM Projects"/>
    <x v="9"/>
    <n v="0.38500000000000001"/>
  </r>
  <r>
    <x v="4"/>
    <n v="6"/>
    <n v="6"/>
    <s v="ON"/>
    <d v="2019-01-06T00:00:00"/>
    <s v="Avg of 4 NM Projects"/>
    <x v="10"/>
    <n v="2.9450000000000003"/>
  </r>
  <r>
    <x v="4"/>
    <n v="6"/>
    <n v="6"/>
    <s v="ON"/>
    <d v="2019-01-06T00:00:00"/>
    <s v="Avg of 4 NM Projects"/>
    <x v="11"/>
    <n v="4.3549999999999995"/>
  </r>
  <r>
    <x v="4"/>
    <n v="6"/>
    <n v="6"/>
    <s v="ON"/>
    <d v="2019-01-06T00:00:00"/>
    <s v="Avg of 4 NM Projects"/>
    <x v="12"/>
    <n v="3.8449999999999998"/>
  </r>
  <r>
    <x v="4"/>
    <n v="6"/>
    <n v="6"/>
    <s v="ON"/>
    <d v="2019-01-06T00:00:00"/>
    <s v="Avg of 4 NM Projects"/>
    <x v="13"/>
    <n v="2.2999999999999998"/>
  </r>
  <r>
    <x v="4"/>
    <n v="6"/>
    <n v="6"/>
    <s v="ON"/>
    <d v="2019-01-06T00:00:00"/>
    <s v="Avg of 4 NM Projects"/>
    <x v="14"/>
    <n v="1.4100000000000001"/>
  </r>
  <r>
    <x v="4"/>
    <n v="6"/>
    <n v="6"/>
    <s v="ON"/>
    <d v="2019-01-06T00:00:00"/>
    <s v="Avg of 4 NM Projects"/>
    <x v="15"/>
    <n v="-0.255"/>
  </r>
  <r>
    <x v="4"/>
    <n v="6"/>
    <n v="6"/>
    <s v="ON"/>
    <d v="2019-01-06T00:00:00"/>
    <s v="Avg of 4 NM Projects"/>
    <x v="16"/>
    <n v="-1.2799999999999998"/>
  </r>
  <r>
    <x v="4"/>
    <n v="6"/>
    <n v="6"/>
    <s v="ON"/>
    <d v="2019-01-06T00:00:00"/>
    <s v="Avg of 4 NM Projects"/>
    <x v="17"/>
    <n v="-1.2799999999999998"/>
  </r>
  <r>
    <x v="4"/>
    <n v="6"/>
    <n v="6"/>
    <s v="ON"/>
    <d v="2019-01-06T00:00:00"/>
    <s v="Avg of 4 NM Projects"/>
    <x v="18"/>
    <n v="-1.1499999999999999"/>
  </r>
  <r>
    <x v="4"/>
    <n v="6"/>
    <n v="6"/>
    <s v="ON"/>
    <d v="2019-01-06T00:00:00"/>
    <s v="Avg of 4 NM Projects"/>
    <x v="19"/>
    <n v="-1.1499999999999999"/>
  </r>
  <r>
    <x v="4"/>
    <n v="6"/>
    <n v="6"/>
    <s v="ON"/>
    <d v="2019-01-06T00:00:00"/>
    <s v="Avg of 4 NM Projects"/>
    <x v="20"/>
    <n v="-1.2799999999999998"/>
  </r>
  <r>
    <x v="4"/>
    <n v="6"/>
    <n v="6"/>
    <s v="ON"/>
    <d v="2019-01-06T00:00:00"/>
    <s v="Avg of 4 NM Projects"/>
    <x v="21"/>
    <n v="-1.4100000000000001"/>
  </r>
  <r>
    <x v="4"/>
    <n v="6"/>
    <n v="6"/>
    <s v="ON"/>
    <d v="2019-01-06T00:00:00"/>
    <s v="Avg of 4 NM Projects"/>
    <x v="22"/>
    <n v="-1.1499999999999999"/>
  </r>
  <r>
    <x v="4"/>
    <n v="6"/>
    <n v="6"/>
    <s v="OFF"/>
    <d v="2019-01-06T00:00:00"/>
    <s v="Avg of 4 NM Projects"/>
    <x v="23"/>
    <n v="-1.28"/>
  </r>
  <r>
    <x v="4"/>
    <n v="7"/>
    <n v="7"/>
    <s v="OFF"/>
    <d v="2019-01-07T00:00:00"/>
    <s v="Avg of 4 NM Projects"/>
    <x v="0"/>
    <n v="-1.2799999999999998"/>
  </r>
  <r>
    <x v="4"/>
    <n v="7"/>
    <n v="7"/>
    <s v="OFF"/>
    <d v="2019-01-07T00:00:00"/>
    <s v="Avg of 4 NM Projects"/>
    <x v="1"/>
    <n v="-1.54"/>
  </r>
  <r>
    <x v="4"/>
    <n v="7"/>
    <n v="7"/>
    <s v="OFF"/>
    <d v="2019-01-07T00:00:00"/>
    <s v="Avg of 4 NM Projects"/>
    <x v="2"/>
    <n v="-1.4100000000000001"/>
  </r>
  <r>
    <x v="4"/>
    <n v="7"/>
    <n v="7"/>
    <s v="OFF"/>
    <d v="2019-01-07T00:00:00"/>
    <s v="Avg of 4 NM Projects"/>
    <x v="3"/>
    <n v="-1.2799999999999998"/>
  </r>
  <r>
    <x v="4"/>
    <n v="7"/>
    <n v="7"/>
    <s v="OFF"/>
    <d v="2019-01-07T00:00:00"/>
    <s v="Avg of 4 NM Projects"/>
    <x v="4"/>
    <n v="-1.1499999999999999"/>
  </r>
  <r>
    <x v="4"/>
    <n v="7"/>
    <n v="7"/>
    <s v="OFF"/>
    <d v="2019-01-07T00:00:00"/>
    <s v="Avg of 4 NM Projects"/>
    <x v="5"/>
    <n v="-1.28"/>
  </r>
  <r>
    <x v="4"/>
    <n v="7"/>
    <n v="7"/>
    <s v="OFF"/>
    <d v="2019-01-07T00:00:00"/>
    <s v="Avg of 4 NM Projects"/>
    <x v="6"/>
    <n v="-1.2799999999999998"/>
  </r>
  <r>
    <x v="4"/>
    <n v="7"/>
    <n v="7"/>
    <s v="OFF"/>
    <d v="2019-01-07T00:00:00"/>
    <s v="Avg of 4 NM Projects"/>
    <x v="7"/>
    <n v="-1.28"/>
  </r>
  <r>
    <x v="4"/>
    <n v="7"/>
    <n v="7"/>
    <s v="OFF"/>
    <d v="2019-01-07T00:00:00"/>
    <s v="Avg of 4 NM Projects"/>
    <x v="8"/>
    <n v="9.34"/>
  </r>
  <r>
    <x v="4"/>
    <n v="7"/>
    <n v="7"/>
    <s v="OFF"/>
    <d v="2019-01-07T00:00:00"/>
    <s v="Avg of 4 NM Projects"/>
    <x v="9"/>
    <n v="18.05"/>
  </r>
  <r>
    <x v="4"/>
    <n v="7"/>
    <n v="7"/>
    <s v="OFF"/>
    <d v="2019-01-07T00:00:00"/>
    <s v="Avg of 4 NM Projects"/>
    <x v="10"/>
    <n v="31.229999999999997"/>
  </r>
  <r>
    <x v="4"/>
    <n v="7"/>
    <n v="7"/>
    <s v="OFF"/>
    <d v="2019-01-07T00:00:00"/>
    <s v="Avg of 4 NM Projects"/>
    <x v="11"/>
    <n v="28.540000000000003"/>
  </r>
  <r>
    <x v="4"/>
    <n v="7"/>
    <n v="7"/>
    <s v="OFF"/>
    <d v="2019-01-07T00:00:00"/>
    <s v="Avg of 4 NM Projects"/>
    <x v="12"/>
    <n v="20.48"/>
  </r>
  <r>
    <x v="4"/>
    <n v="7"/>
    <n v="7"/>
    <s v="OFF"/>
    <d v="2019-01-07T00:00:00"/>
    <s v="Avg of 4 NM Projects"/>
    <x v="13"/>
    <n v="13.570000000000002"/>
  </r>
  <r>
    <x v="4"/>
    <n v="7"/>
    <n v="7"/>
    <s v="OFF"/>
    <d v="2019-01-07T00:00:00"/>
    <s v="Avg of 4 NM Projects"/>
    <x v="14"/>
    <n v="8.0649999999999995"/>
  </r>
  <r>
    <x v="4"/>
    <n v="7"/>
    <n v="7"/>
    <s v="OFF"/>
    <d v="2019-01-07T00:00:00"/>
    <s v="Avg of 4 NM Projects"/>
    <x v="15"/>
    <n v="1.5350000000000001"/>
  </r>
  <r>
    <x v="4"/>
    <n v="7"/>
    <n v="7"/>
    <s v="OFF"/>
    <d v="2019-01-07T00:00:00"/>
    <s v="Avg of 4 NM Projects"/>
    <x v="16"/>
    <n v="-1.4099999999999997"/>
  </r>
  <r>
    <x v="4"/>
    <n v="7"/>
    <n v="7"/>
    <s v="OFF"/>
    <d v="2019-01-07T00:00:00"/>
    <s v="Avg of 4 NM Projects"/>
    <x v="17"/>
    <n v="-1.1499999999999999"/>
  </r>
  <r>
    <x v="4"/>
    <n v="7"/>
    <n v="7"/>
    <s v="OFF"/>
    <d v="2019-01-07T00:00:00"/>
    <s v="Avg of 4 NM Projects"/>
    <x v="18"/>
    <n v="-1.2799999999999998"/>
  </r>
  <r>
    <x v="4"/>
    <n v="7"/>
    <n v="7"/>
    <s v="OFF"/>
    <d v="2019-01-07T00:00:00"/>
    <s v="Avg of 4 NM Projects"/>
    <x v="19"/>
    <n v="-1.2799999999999998"/>
  </r>
  <r>
    <x v="4"/>
    <n v="7"/>
    <n v="7"/>
    <s v="OFF"/>
    <d v="2019-01-07T00:00:00"/>
    <s v="Avg of 4 NM Projects"/>
    <x v="20"/>
    <n v="-1.4100000000000001"/>
  </r>
  <r>
    <x v="4"/>
    <n v="7"/>
    <n v="7"/>
    <s v="OFF"/>
    <d v="2019-01-07T00:00:00"/>
    <s v="Avg of 4 NM Projects"/>
    <x v="21"/>
    <n v="-1.1499999999999999"/>
  </r>
  <r>
    <x v="4"/>
    <n v="7"/>
    <n v="7"/>
    <s v="OFF"/>
    <d v="2019-01-07T00:00:00"/>
    <s v="Avg of 4 NM Projects"/>
    <x v="22"/>
    <n v="-1.1499999999999999"/>
  </r>
  <r>
    <x v="4"/>
    <n v="7"/>
    <n v="7"/>
    <s v="OFF"/>
    <d v="2019-01-07T00:00:00"/>
    <s v="Avg of 4 NM Projects"/>
    <x v="23"/>
    <n v="-1.2799999999999998"/>
  </r>
  <r>
    <x v="4"/>
    <n v="8"/>
    <n v="1"/>
    <s v="OFF"/>
    <d v="2019-01-08T00:00:00"/>
    <s v="Avg of 4 NM Projects"/>
    <x v="0"/>
    <n v="-1.4100000000000001"/>
  </r>
  <r>
    <x v="4"/>
    <n v="8"/>
    <n v="1"/>
    <s v="OFF"/>
    <d v="2019-01-08T00:00:00"/>
    <s v="Avg of 4 NM Projects"/>
    <x v="1"/>
    <n v="-1.1499999999999999"/>
  </r>
  <r>
    <x v="4"/>
    <n v="8"/>
    <n v="1"/>
    <s v="OFF"/>
    <d v="2019-01-08T00:00:00"/>
    <s v="Avg of 4 NM Projects"/>
    <x v="2"/>
    <n v="-1.1499999999999999"/>
  </r>
  <r>
    <x v="4"/>
    <n v="8"/>
    <n v="1"/>
    <s v="OFF"/>
    <d v="2019-01-08T00:00:00"/>
    <s v="Avg of 4 NM Projects"/>
    <x v="3"/>
    <n v="-1.2799999999999998"/>
  </r>
  <r>
    <x v="4"/>
    <n v="8"/>
    <n v="1"/>
    <s v="OFF"/>
    <d v="2019-01-08T00:00:00"/>
    <s v="Avg of 4 NM Projects"/>
    <x v="4"/>
    <n v="-1.1499999999999999"/>
  </r>
  <r>
    <x v="4"/>
    <n v="8"/>
    <n v="1"/>
    <s v="OFF"/>
    <d v="2019-01-08T00:00:00"/>
    <s v="Avg of 4 NM Projects"/>
    <x v="5"/>
    <n v="-1.1499999999999999"/>
  </r>
  <r>
    <x v="4"/>
    <n v="8"/>
    <n v="1"/>
    <s v="OFF"/>
    <d v="2019-01-08T00:00:00"/>
    <s v="Avg of 4 NM Projects"/>
    <x v="6"/>
    <n v="-1.415"/>
  </r>
  <r>
    <x v="4"/>
    <n v="8"/>
    <n v="1"/>
    <s v="OFF"/>
    <d v="2019-01-08T00:00:00"/>
    <s v="Avg of 4 NM Projects"/>
    <x v="7"/>
    <n v="-1.2849999999999997"/>
  </r>
  <r>
    <x v="4"/>
    <n v="8"/>
    <n v="1"/>
    <s v="OFF"/>
    <d v="2019-01-08T00:00:00"/>
    <s v="Avg of 4 NM Projects"/>
    <x v="8"/>
    <n v="-0.25"/>
  </r>
  <r>
    <x v="4"/>
    <n v="8"/>
    <n v="1"/>
    <s v="OFF"/>
    <d v="2019-01-08T00:00:00"/>
    <s v="Avg of 4 NM Projects"/>
    <x v="9"/>
    <n v="0.89500000000000002"/>
  </r>
  <r>
    <x v="4"/>
    <n v="8"/>
    <n v="1"/>
    <s v="OFF"/>
    <d v="2019-01-08T00:00:00"/>
    <s v="Avg of 4 NM Projects"/>
    <x v="10"/>
    <n v="3.3250000000000002"/>
  </r>
  <r>
    <x v="4"/>
    <n v="8"/>
    <n v="1"/>
    <s v="OFF"/>
    <d v="2019-01-08T00:00:00"/>
    <s v="Avg of 4 NM Projects"/>
    <x v="11"/>
    <n v="4.0999999999999996"/>
  </r>
  <r>
    <x v="4"/>
    <n v="8"/>
    <n v="1"/>
    <s v="OFF"/>
    <d v="2019-01-08T00:00:00"/>
    <s v="Avg of 4 NM Projects"/>
    <x v="12"/>
    <n v="4.4800000000000004"/>
  </r>
  <r>
    <x v="4"/>
    <n v="8"/>
    <n v="1"/>
    <s v="OFF"/>
    <d v="2019-01-08T00:00:00"/>
    <s v="Avg of 4 NM Projects"/>
    <x v="13"/>
    <n v="3.9649999999999999"/>
  </r>
  <r>
    <x v="4"/>
    <n v="8"/>
    <n v="1"/>
    <s v="OFF"/>
    <d v="2019-01-08T00:00:00"/>
    <s v="Avg of 4 NM Projects"/>
    <x v="14"/>
    <n v="1.79"/>
  </r>
  <r>
    <x v="4"/>
    <n v="8"/>
    <n v="1"/>
    <s v="OFF"/>
    <d v="2019-01-08T00:00:00"/>
    <s v="Avg of 4 NM Projects"/>
    <x v="15"/>
    <n v="-0.25499999999999989"/>
  </r>
  <r>
    <x v="4"/>
    <n v="8"/>
    <n v="1"/>
    <s v="OFF"/>
    <d v="2019-01-08T00:00:00"/>
    <s v="Avg of 4 NM Projects"/>
    <x v="16"/>
    <n v="-1.4100000000000001"/>
  </r>
  <r>
    <x v="4"/>
    <n v="8"/>
    <n v="1"/>
    <s v="OFF"/>
    <d v="2019-01-08T00:00:00"/>
    <s v="Avg of 4 NM Projects"/>
    <x v="17"/>
    <n v="-1.2849999999999997"/>
  </r>
  <r>
    <x v="4"/>
    <n v="8"/>
    <n v="1"/>
    <s v="OFF"/>
    <d v="2019-01-08T00:00:00"/>
    <s v="Avg of 4 NM Projects"/>
    <x v="18"/>
    <n v="-1.2799999999999998"/>
  </r>
  <r>
    <x v="4"/>
    <n v="8"/>
    <n v="1"/>
    <s v="OFF"/>
    <d v="2019-01-08T00:00:00"/>
    <s v="Avg of 4 NM Projects"/>
    <x v="19"/>
    <n v="-1.2799999999999998"/>
  </r>
  <r>
    <x v="4"/>
    <n v="8"/>
    <n v="1"/>
    <s v="OFF"/>
    <d v="2019-01-08T00:00:00"/>
    <s v="Avg of 4 NM Projects"/>
    <x v="20"/>
    <n v="-1.2799999999999998"/>
  </r>
  <r>
    <x v="4"/>
    <n v="8"/>
    <n v="1"/>
    <s v="OFF"/>
    <d v="2019-01-08T00:00:00"/>
    <s v="Avg of 4 NM Projects"/>
    <x v="21"/>
    <n v="-1.1499999999999999"/>
  </r>
  <r>
    <x v="4"/>
    <n v="8"/>
    <n v="1"/>
    <s v="OFF"/>
    <d v="2019-01-08T00:00:00"/>
    <s v="Avg of 4 NM Projects"/>
    <x v="22"/>
    <n v="-1.1499999999999999"/>
  </r>
  <r>
    <x v="4"/>
    <n v="8"/>
    <n v="1"/>
    <s v="OFF"/>
    <d v="2019-01-08T00:00:00"/>
    <s v="Avg of 4 NM Projects"/>
    <x v="23"/>
    <n v="-1.2799999999999998"/>
  </r>
  <r>
    <x v="4"/>
    <n v="9"/>
    <n v="2"/>
    <s v="OFF"/>
    <d v="2019-01-09T00:00:00"/>
    <s v="Avg of 4 NM Projects"/>
    <x v="0"/>
    <n v="-1.2799999999999998"/>
  </r>
  <r>
    <x v="4"/>
    <n v="9"/>
    <n v="2"/>
    <s v="OFF"/>
    <d v="2019-01-09T00:00:00"/>
    <s v="Avg of 4 NM Projects"/>
    <x v="1"/>
    <n v="-1.1499999999999999"/>
  </r>
  <r>
    <x v="4"/>
    <n v="9"/>
    <n v="2"/>
    <s v="OFF"/>
    <d v="2019-01-09T00:00:00"/>
    <s v="Avg of 4 NM Projects"/>
    <x v="2"/>
    <n v="-1.1499999999999999"/>
  </r>
  <r>
    <x v="4"/>
    <n v="9"/>
    <n v="2"/>
    <s v="OFF"/>
    <d v="2019-01-09T00:00:00"/>
    <s v="Avg of 4 NM Projects"/>
    <x v="3"/>
    <n v="-1.1549999999999998"/>
  </r>
  <r>
    <x v="4"/>
    <n v="9"/>
    <n v="2"/>
    <s v="OFF"/>
    <d v="2019-01-09T00:00:00"/>
    <s v="Avg of 4 NM Projects"/>
    <x v="4"/>
    <n v="-1.1499999999999999"/>
  </r>
  <r>
    <x v="4"/>
    <n v="9"/>
    <n v="2"/>
    <s v="OFF"/>
    <d v="2019-01-09T00:00:00"/>
    <s v="Avg of 4 NM Projects"/>
    <x v="5"/>
    <n v="-1.2799999999999998"/>
  </r>
  <r>
    <x v="4"/>
    <n v="9"/>
    <n v="2"/>
    <s v="OFF"/>
    <d v="2019-01-09T00:00:00"/>
    <s v="Avg of 4 NM Projects"/>
    <x v="6"/>
    <n v="-0.64"/>
  </r>
  <r>
    <x v="4"/>
    <n v="9"/>
    <n v="2"/>
    <s v="ON"/>
    <d v="2019-01-09T00:00:00"/>
    <s v="Avg of 4 NM Projects"/>
    <x v="7"/>
    <n v="-0.64500000000000002"/>
  </r>
  <r>
    <x v="4"/>
    <n v="9"/>
    <n v="2"/>
    <s v="ON"/>
    <d v="2019-01-09T00:00:00"/>
    <s v="Avg of 4 NM Projects"/>
    <x v="8"/>
    <n v="-0.255"/>
  </r>
  <r>
    <x v="4"/>
    <n v="9"/>
    <n v="2"/>
    <s v="ON"/>
    <d v="2019-01-09T00:00:00"/>
    <s v="Avg of 4 NM Projects"/>
    <x v="9"/>
    <n v="-5.0000000000000044E-3"/>
  </r>
  <r>
    <x v="4"/>
    <n v="9"/>
    <n v="2"/>
    <s v="ON"/>
    <d v="2019-01-09T00:00:00"/>
    <s v="Avg of 4 NM Projects"/>
    <x v="10"/>
    <n v="2.17"/>
  </r>
  <r>
    <x v="4"/>
    <n v="9"/>
    <n v="2"/>
    <s v="ON"/>
    <d v="2019-01-09T00:00:00"/>
    <s v="Avg of 4 NM Projects"/>
    <x v="11"/>
    <n v="1.5350000000000001"/>
  </r>
  <r>
    <x v="4"/>
    <n v="9"/>
    <n v="2"/>
    <s v="ON"/>
    <d v="2019-01-09T00:00:00"/>
    <s v="Avg of 4 NM Projects"/>
    <x v="12"/>
    <n v="1.66"/>
  </r>
  <r>
    <x v="4"/>
    <n v="9"/>
    <n v="2"/>
    <s v="ON"/>
    <d v="2019-01-09T00:00:00"/>
    <s v="Avg of 4 NM Projects"/>
    <x v="13"/>
    <n v="0.76500000000000001"/>
  </r>
  <r>
    <x v="4"/>
    <n v="9"/>
    <n v="2"/>
    <s v="ON"/>
    <d v="2019-01-09T00:00:00"/>
    <s v="Avg of 4 NM Projects"/>
    <x v="14"/>
    <n v="0.38500000000000001"/>
  </r>
  <r>
    <x v="4"/>
    <n v="9"/>
    <n v="2"/>
    <s v="ON"/>
    <d v="2019-01-09T00:00:00"/>
    <s v="Avg of 4 NM Projects"/>
    <x v="15"/>
    <n v="0.26"/>
  </r>
  <r>
    <x v="4"/>
    <n v="9"/>
    <n v="2"/>
    <s v="ON"/>
    <d v="2019-01-09T00:00:00"/>
    <s v="Avg of 4 NM Projects"/>
    <x v="16"/>
    <n v="-1.0249999999999999"/>
  </r>
  <r>
    <x v="4"/>
    <n v="9"/>
    <n v="2"/>
    <s v="ON"/>
    <d v="2019-01-09T00:00:00"/>
    <s v="Avg of 4 NM Projects"/>
    <x v="17"/>
    <n v="-1.0249999999999999"/>
  </r>
  <r>
    <x v="4"/>
    <n v="9"/>
    <n v="2"/>
    <s v="ON"/>
    <d v="2019-01-09T00:00:00"/>
    <s v="Avg of 4 NM Projects"/>
    <x v="18"/>
    <n v="0"/>
  </r>
  <r>
    <x v="4"/>
    <n v="9"/>
    <n v="2"/>
    <s v="ON"/>
    <d v="2019-01-09T00:00:00"/>
    <s v="Avg of 4 NM Projects"/>
    <x v="19"/>
    <n v="-1.1499999999999999"/>
  </r>
  <r>
    <x v="4"/>
    <n v="9"/>
    <n v="2"/>
    <s v="ON"/>
    <d v="2019-01-09T00:00:00"/>
    <s v="Avg of 4 NM Projects"/>
    <x v="20"/>
    <n v="-1.4099999999999997"/>
  </r>
  <r>
    <x v="4"/>
    <n v="9"/>
    <n v="2"/>
    <s v="ON"/>
    <d v="2019-01-09T00:00:00"/>
    <s v="Avg of 4 NM Projects"/>
    <x v="21"/>
    <n v="-1.1499999999999999"/>
  </r>
  <r>
    <x v="4"/>
    <n v="9"/>
    <n v="2"/>
    <s v="ON"/>
    <d v="2019-01-09T00:00:00"/>
    <s v="Avg of 4 NM Projects"/>
    <x v="22"/>
    <n v="-1.4100000000000001"/>
  </r>
  <r>
    <x v="4"/>
    <n v="9"/>
    <n v="2"/>
    <s v="OFF"/>
    <d v="2019-01-09T00:00:00"/>
    <s v="Avg of 4 NM Projects"/>
    <x v="23"/>
    <n v="-1.41"/>
  </r>
  <r>
    <x v="4"/>
    <n v="10"/>
    <n v="3"/>
    <s v="OFF"/>
    <d v="2019-01-10T00:00:00"/>
    <s v="Avg of 4 NM Projects"/>
    <x v="0"/>
    <n v="-1.1499999999999999"/>
  </r>
  <r>
    <x v="4"/>
    <n v="10"/>
    <n v="3"/>
    <s v="OFF"/>
    <d v="2019-01-10T00:00:00"/>
    <s v="Avg of 4 NM Projects"/>
    <x v="1"/>
    <n v="-1.1499999999999999"/>
  </r>
  <r>
    <x v="4"/>
    <n v="10"/>
    <n v="3"/>
    <s v="OFF"/>
    <d v="2019-01-10T00:00:00"/>
    <s v="Avg of 4 NM Projects"/>
    <x v="2"/>
    <n v="-1.4099999999999997"/>
  </r>
  <r>
    <x v="4"/>
    <n v="10"/>
    <n v="3"/>
    <s v="OFF"/>
    <d v="2019-01-10T00:00:00"/>
    <s v="Avg of 4 NM Projects"/>
    <x v="3"/>
    <n v="-1.2799999999999998"/>
  </r>
  <r>
    <x v="4"/>
    <n v="10"/>
    <n v="3"/>
    <s v="OFF"/>
    <d v="2019-01-10T00:00:00"/>
    <s v="Avg of 4 NM Projects"/>
    <x v="4"/>
    <n v="-1.1499999999999999"/>
  </r>
  <r>
    <x v="4"/>
    <n v="10"/>
    <n v="3"/>
    <s v="OFF"/>
    <d v="2019-01-10T00:00:00"/>
    <s v="Avg of 4 NM Projects"/>
    <x v="5"/>
    <n v="-1.1499999999999999"/>
  </r>
  <r>
    <x v="4"/>
    <n v="10"/>
    <n v="3"/>
    <s v="OFF"/>
    <d v="2019-01-10T00:00:00"/>
    <s v="Avg of 4 NM Projects"/>
    <x v="6"/>
    <n v="-0.64"/>
  </r>
  <r>
    <x v="4"/>
    <n v="10"/>
    <n v="3"/>
    <s v="ON"/>
    <d v="2019-01-10T00:00:00"/>
    <s v="Avg of 4 NM Projects"/>
    <x v="7"/>
    <n v="-0.51500000000000001"/>
  </r>
  <r>
    <x v="4"/>
    <n v="10"/>
    <n v="3"/>
    <s v="ON"/>
    <d v="2019-01-10T00:00:00"/>
    <s v="Avg of 4 NM Projects"/>
    <x v="8"/>
    <n v="5.76"/>
  </r>
  <r>
    <x v="4"/>
    <n v="10"/>
    <n v="3"/>
    <s v="ON"/>
    <d v="2019-01-10T00:00:00"/>
    <s v="Avg of 4 NM Projects"/>
    <x v="9"/>
    <n v="12.16"/>
  </r>
  <r>
    <x v="4"/>
    <n v="10"/>
    <n v="3"/>
    <s v="ON"/>
    <d v="2019-01-10T00:00:00"/>
    <s v="Avg of 4 NM Projects"/>
    <x v="10"/>
    <n v="21.37"/>
  </r>
  <r>
    <x v="4"/>
    <n v="10"/>
    <n v="3"/>
    <s v="ON"/>
    <d v="2019-01-10T00:00:00"/>
    <s v="Avg of 4 NM Projects"/>
    <x v="11"/>
    <n v="24.700000000000003"/>
  </r>
  <r>
    <x v="4"/>
    <n v="10"/>
    <n v="3"/>
    <s v="ON"/>
    <d v="2019-01-10T00:00:00"/>
    <s v="Avg of 4 NM Projects"/>
    <x v="12"/>
    <n v="26.49"/>
  </r>
  <r>
    <x v="4"/>
    <n v="10"/>
    <n v="3"/>
    <s v="ON"/>
    <d v="2019-01-10T00:00:00"/>
    <s v="Avg of 4 NM Projects"/>
    <x v="13"/>
    <n v="25.849999999999998"/>
  </r>
  <r>
    <x v="4"/>
    <n v="10"/>
    <n v="3"/>
    <s v="ON"/>
    <d v="2019-01-10T00:00:00"/>
    <s v="Avg of 4 NM Projects"/>
    <x v="14"/>
    <n v="22.915000000000003"/>
  </r>
  <r>
    <x v="4"/>
    <n v="10"/>
    <n v="3"/>
    <s v="ON"/>
    <d v="2019-01-10T00:00:00"/>
    <s v="Avg of 4 NM Projects"/>
    <x v="15"/>
    <n v="11.774999999999999"/>
  </r>
  <r>
    <x v="4"/>
    <n v="10"/>
    <n v="3"/>
    <s v="ON"/>
    <d v="2019-01-10T00:00:00"/>
    <s v="Avg of 4 NM Projects"/>
    <x v="16"/>
    <n v="-0.13"/>
  </r>
  <r>
    <x v="4"/>
    <n v="10"/>
    <n v="3"/>
    <s v="ON"/>
    <d v="2019-01-10T00:00:00"/>
    <s v="Avg of 4 NM Projects"/>
    <x v="17"/>
    <n v="-1.4100000000000001"/>
  </r>
  <r>
    <x v="4"/>
    <n v="10"/>
    <n v="3"/>
    <s v="ON"/>
    <d v="2019-01-10T00:00:00"/>
    <s v="Avg of 4 NM Projects"/>
    <x v="18"/>
    <n v="-1.54"/>
  </r>
  <r>
    <x v="4"/>
    <n v="10"/>
    <n v="3"/>
    <s v="ON"/>
    <d v="2019-01-10T00:00:00"/>
    <s v="Avg of 4 NM Projects"/>
    <x v="19"/>
    <n v="-1.54"/>
  </r>
  <r>
    <x v="4"/>
    <n v="10"/>
    <n v="3"/>
    <s v="ON"/>
    <d v="2019-01-10T00:00:00"/>
    <s v="Avg of 4 NM Projects"/>
    <x v="20"/>
    <n v="-1.54"/>
  </r>
  <r>
    <x v="4"/>
    <n v="10"/>
    <n v="3"/>
    <s v="ON"/>
    <d v="2019-01-10T00:00:00"/>
    <s v="Avg of 4 NM Projects"/>
    <x v="21"/>
    <n v="-1.41"/>
  </r>
  <r>
    <x v="4"/>
    <n v="10"/>
    <n v="3"/>
    <s v="ON"/>
    <d v="2019-01-10T00:00:00"/>
    <s v="Avg of 4 NM Projects"/>
    <x v="22"/>
    <n v="-1.41"/>
  </r>
  <r>
    <x v="4"/>
    <n v="10"/>
    <n v="3"/>
    <s v="OFF"/>
    <d v="2019-01-10T00:00:00"/>
    <s v="Avg of 4 NM Projects"/>
    <x v="23"/>
    <n v="-1.41"/>
  </r>
  <r>
    <x v="4"/>
    <n v="11"/>
    <n v="4"/>
    <s v="OFF"/>
    <d v="2019-01-11T00:00:00"/>
    <s v="Avg of 4 NM Projects"/>
    <x v="0"/>
    <n v="-1.67"/>
  </r>
  <r>
    <x v="4"/>
    <n v="11"/>
    <n v="4"/>
    <s v="OFF"/>
    <d v="2019-01-11T00:00:00"/>
    <s v="Avg of 4 NM Projects"/>
    <x v="1"/>
    <n v="-1.54"/>
  </r>
  <r>
    <x v="4"/>
    <n v="11"/>
    <n v="4"/>
    <s v="OFF"/>
    <d v="2019-01-11T00:00:00"/>
    <s v="Avg of 4 NM Projects"/>
    <x v="2"/>
    <n v="-1.4100000000000001"/>
  </r>
  <r>
    <x v="4"/>
    <n v="11"/>
    <n v="4"/>
    <s v="OFF"/>
    <d v="2019-01-11T00:00:00"/>
    <s v="Avg of 4 NM Projects"/>
    <x v="3"/>
    <n v="-1.41"/>
  </r>
  <r>
    <x v="4"/>
    <n v="11"/>
    <n v="4"/>
    <s v="OFF"/>
    <d v="2019-01-11T00:00:00"/>
    <s v="Avg of 4 NM Projects"/>
    <x v="4"/>
    <n v="-1.4100000000000001"/>
  </r>
  <r>
    <x v="4"/>
    <n v="11"/>
    <n v="4"/>
    <s v="OFF"/>
    <d v="2019-01-11T00:00:00"/>
    <s v="Avg of 4 NM Projects"/>
    <x v="5"/>
    <n v="-1.4100000000000001"/>
  </r>
  <r>
    <x v="4"/>
    <n v="11"/>
    <n v="4"/>
    <s v="OFF"/>
    <d v="2019-01-11T00:00:00"/>
    <s v="Avg of 4 NM Projects"/>
    <x v="6"/>
    <n v="-1.1499999999999999"/>
  </r>
  <r>
    <x v="4"/>
    <n v="11"/>
    <n v="4"/>
    <s v="ON"/>
    <d v="2019-01-11T00:00:00"/>
    <s v="Avg of 4 NM Projects"/>
    <x v="7"/>
    <n v="-0.9"/>
  </r>
  <r>
    <x v="4"/>
    <n v="11"/>
    <n v="4"/>
    <s v="ON"/>
    <d v="2019-01-11T00:00:00"/>
    <s v="Avg of 4 NM Projects"/>
    <x v="8"/>
    <n v="0.9"/>
  </r>
  <r>
    <x v="4"/>
    <n v="11"/>
    <n v="4"/>
    <s v="ON"/>
    <d v="2019-01-11T00:00:00"/>
    <s v="Avg of 4 NM Projects"/>
    <x v="9"/>
    <n v="2.6850000000000005"/>
  </r>
  <r>
    <x v="4"/>
    <n v="11"/>
    <n v="4"/>
    <s v="ON"/>
    <d v="2019-01-11T00:00:00"/>
    <s v="Avg of 4 NM Projects"/>
    <x v="10"/>
    <n v="8.7050000000000001"/>
  </r>
  <r>
    <x v="4"/>
    <n v="11"/>
    <n v="4"/>
    <s v="ON"/>
    <d v="2019-01-11T00:00:00"/>
    <s v="Avg of 4 NM Projects"/>
    <x v="11"/>
    <n v="13.96"/>
  </r>
  <r>
    <x v="4"/>
    <n v="11"/>
    <n v="4"/>
    <s v="ON"/>
    <d v="2019-01-11T00:00:00"/>
    <s v="Avg of 4 NM Projects"/>
    <x v="12"/>
    <n v="13.565"/>
  </r>
  <r>
    <x v="4"/>
    <n v="11"/>
    <n v="4"/>
    <s v="ON"/>
    <d v="2019-01-11T00:00:00"/>
    <s v="Avg of 4 NM Projects"/>
    <x v="13"/>
    <n v="12.54"/>
  </r>
  <r>
    <x v="4"/>
    <n v="11"/>
    <n v="4"/>
    <s v="ON"/>
    <d v="2019-01-11T00:00:00"/>
    <s v="Avg of 4 NM Projects"/>
    <x v="14"/>
    <n v="7.04"/>
  </r>
  <r>
    <x v="4"/>
    <n v="11"/>
    <n v="4"/>
    <s v="ON"/>
    <d v="2019-01-11T00:00:00"/>
    <s v="Avg of 4 NM Projects"/>
    <x v="15"/>
    <n v="2.3050000000000002"/>
  </r>
  <r>
    <x v="4"/>
    <n v="11"/>
    <n v="4"/>
    <s v="ON"/>
    <d v="2019-01-11T00:00:00"/>
    <s v="Avg of 4 NM Projects"/>
    <x v="16"/>
    <n v="-0.51500000000000001"/>
  </r>
  <r>
    <x v="4"/>
    <n v="11"/>
    <n v="4"/>
    <s v="ON"/>
    <d v="2019-01-11T00:00:00"/>
    <s v="Avg of 4 NM Projects"/>
    <x v="17"/>
    <n v="-0.13"/>
  </r>
  <r>
    <x v="4"/>
    <n v="11"/>
    <n v="4"/>
    <s v="ON"/>
    <d v="2019-01-11T00:00:00"/>
    <s v="Avg of 4 NM Projects"/>
    <x v="18"/>
    <n v="-0.26"/>
  </r>
  <r>
    <x v="4"/>
    <n v="11"/>
    <n v="4"/>
    <s v="ON"/>
    <d v="2019-01-11T00:00:00"/>
    <s v="Avg of 4 NM Projects"/>
    <x v="19"/>
    <n v="0"/>
  </r>
  <r>
    <x v="4"/>
    <n v="11"/>
    <n v="4"/>
    <s v="ON"/>
    <d v="2019-01-11T00:00:00"/>
    <s v="Avg of 4 NM Projects"/>
    <x v="20"/>
    <n v="-0.13"/>
  </r>
  <r>
    <x v="4"/>
    <n v="11"/>
    <n v="4"/>
    <s v="ON"/>
    <d v="2019-01-11T00:00:00"/>
    <s v="Avg of 4 NM Projects"/>
    <x v="21"/>
    <n v="0"/>
  </r>
  <r>
    <x v="4"/>
    <n v="11"/>
    <n v="4"/>
    <s v="ON"/>
    <d v="2019-01-11T00:00:00"/>
    <s v="Avg of 4 NM Projects"/>
    <x v="22"/>
    <n v="-0.39"/>
  </r>
  <r>
    <x v="4"/>
    <n v="11"/>
    <n v="4"/>
    <s v="OFF"/>
    <d v="2019-01-11T00:00:00"/>
    <s v="Avg of 4 NM Projects"/>
    <x v="23"/>
    <n v="-0.13"/>
  </r>
  <r>
    <x v="4"/>
    <n v="12"/>
    <n v="5"/>
    <s v="OFF"/>
    <d v="2019-01-12T00:00:00"/>
    <s v="Avg of 4 NM Projects"/>
    <x v="0"/>
    <n v="-0.13"/>
  </r>
  <r>
    <x v="4"/>
    <n v="12"/>
    <n v="5"/>
    <s v="OFF"/>
    <d v="2019-01-12T00:00:00"/>
    <s v="Avg of 4 NM Projects"/>
    <x v="1"/>
    <n v="0"/>
  </r>
  <r>
    <x v="4"/>
    <n v="12"/>
    <n v="5"/>
    <s v="OFF"/>
    <d v="2019-01-12T00:00:00"/>
    <s v="Avg of 4 NM Projects"/>
    <x v="2"/>
    <n v="-0.13"/>
  </r>
  <r>
    <x v="4"/>
    <n v="12"/>
    <n v="5"/>
    <s v="OFF"/>
    <d v="2019-01-12T00:00:00"/>
    <s v="Avg of 4 NM Projects"/>
    <x v="3"/>
    <n v="-0.13"/>
  </r>
  <r>
    <x v="4"/>
    <n v="12"/>
    <n v="5"/>
    <s v="OFF"/>
    <d v="2019-01-12T00:00:00"/>
    <s v="Avg of 4 NM Projects"/>
    <x v="4"/>
    <n v="-0.13"/>
  </r>
  <r>
    <x v="4"/>
    <n v="12"/>
    <n v="5"/>
    <s v="OFF"/>
    <d v="2019-01-12T00:00:00"/>
    <s v="Avg of 4 NM Projects"/>
    <x v="5"/>
    <n v="-0.26"/>
  </r>
  <r>
    <x v="4"/>
    <n v="12"/>
    <n v="5"/>
    <s v="OFF"/>
    <d v="2019-01-12T00:00:00"/>
    <s v="Avg of 4 NM Projects"/>
    <x v="6"/>
    <n v="-0.26"/>
  </r>
  <r>
    <x v="4"/>
    <n v="12"/>
    <n v="5"/>
    <s v="ON"/>
    <d v="2019-01-12T00:00:00"/>
    <s v="Avg of 4 NM Projects"/>
    <x v="7"/>
    <n v="-0.51500000000000001"/>
  </r>
  <r>
    <x v="4"/>
    <n v="12"/>
    <n v="5"/>
    <s v="ON"/>
    <d v="2019-01-12T00:00:00"/>
    <s v="Avg of 4 NM Projects"/>
    <x v="8"/>
    <n v="2.56"/>
  </r>
  <r>
    <x v="4"/>
    <n v="12"/>
    <n v="5"/>
    <s v="ON"/>
    <d v="2019-01-12T00:00:00"/>
    <s v="Avg of 4 NM Projects"/>
    <x v="9"/>
    <n v="7.5449999999999999"/>
  </r>
  <r>
    <x v="4"/>
    <n v="12"/>
    <n v="5"/>
    <s v="ON"/>
    <d v="2019-01-12T00:00:00"/>
    <s v="Avg of 4 NM Projects"/>
    <x v="10"/>
    <n v="14.074999999999999"/>
  </r>
  <r>
    <x v="4"/>
    <n v="12"/>
    <n v="5"/>
    <s v="ON"/>
    <d v="2019-01-12T00:00:00"/>
    <s v="Avg of 4 NM Projects"/>
    <x v="11"/>
    <n v="18.175000000000001"/>
  </r>
  <r>
    <x v="4"/>
    <n v="12"/>
    <n v="5"/>
    <s v="ON"/>
    <d v="2019-01-12T00:00:00"/>
    <s v="Avg of 4 NM Projects"/>
    <x v="12"/>
    <n v="19.454999999999998"/>
  </r>
  <r>
    <x v="4"/>
    <n v="12"/>
    <n v="5"/>
    <s v="ON"/>
    <d v="2019-01-12T00:00:00"/>
    <s v="Avg of 4 NM Projects"/>
    <x v="13"/>
    <n v="17.41"/>
  </r>
  <r>
    <x v="4"/>
    <n v="12"/>
    <n v="5"/>
    <s v="ON"/>
    <d v="2019-01-12T00:00:00"/>
    <s v="Avg of 4 NM Projects"/>
    <x v="14"/>
    <n v="12.67"/>
  </r>
  <r>
    <x v="4"/>
    <n v="12"/>
    <n v="5"/>
    <s v="ON"/>
    <d v="2019-01-12T00:00:00"/>
    <s v="Avg of 4 NM Projects"/>
    <x v="15"/>
    <n v="6.91"/>
  </r>
  <r>
    <x v="4"/>
    <n v="12"/>
    <n v="5"/>
    <s v="ON"/>
    <d v="2019-01-12T00:00:00"/>
    <s v="Avg of 4 NM Projects"/>
    <x v="16"/>
    <n v="-0.38500000000000001"/>
  </r>
  <r>
    <x v="4"/>
    <n v="12"/>
    <n v="5"/>
    <s v="ON"/>
    <d v="2019-01-12T00:00:00"/>
    <s v="Avg of 4 NM Projects"/>
    <x v="17"/>
    <n v="-0.89500000000000002"/>
  </r>
  <r>
    <x v="4"/>
    <n v="12"/>
    <n v="5"/>
    <s v="ON"/>
    <d v="2019-01-12T00:00:00"/>
    <s v="Avg of 4 NM Projects"/>
    <x v="18"/>
    <n v="-1.0249999999999999"/>
  </r>
  <r>
    <x v="4"/>
    <n v="12"/>
    <n v="5"/>
    <s v="ON"/>
    <d v="2019-01-12T00:00:00"/>
    <s v="Avg of 4 NM Projects"/>
    <x v="19"/>
    <n v="-1.0249999999999999"/>
  </r>
  <r>
    <x v="4"/>
    <n v="12"/>
    <n v="5"/>
    <s v="ON"/>
    <d v="2019-01-12T00:00:00"/>
    <s v="Avg of 4 NM Projects"/>
    <x v="20"/>
    <n v="-1.0249999999999999"/>
  </r>
  <r>
    <x v="4"/>
    <n v="12"/>
    <n v="5"/>
    <s v="ON"/>
    <d v="2019-01-12T00:00:00"/>
    <s v="Avg of 4 NM Projects"/>
    <x v="21"/>
    <n v="-0.89500000000000002"/>
  </r>
  <r>
    <x v="4"/>
    <n v="12"/>
    <n v="5"/>
    <s v="ON"/>
    <d v="2019-01-12T00:00:00"/>
    <s v="Avg of 4 NM Projects"/>
    <x v="22"/>
    <n v="-1.0249999999999999"/>
  </r>
  <r>
    <x v="4"/>
    <n v="12"/>
    <n v="5"/>
    <s v="OFF"/>
    <d v="2019-01-12T00:00:00"/>
    <s v="Avg of 4 NM Projects"/>
    <x v="23"/>
    <n v="-1.4149999999999996"/>
  </r>
  <r>
    <x v="4"/>
    <n v="13"/>
    <n v="6"/>
    <s v="OFF"/>
    <d v="2019-01-13T00:00:00"/>
    <s v="Avg of 4 NM Projects"/>
    <x v="0"/>
    <n v="-0.89500000000000002"/>
  </r>
  <r>
    <x v="4"/>
    <n v="13"/>
    <n v="6"/>
    <s v="OFF"/>
    <d v="2019-01-13T00:00:00"/>
    <s v="Avg of 4 NM Projects"/>
    <x v="1"/>
    <n v="-1.1549999999999998"/>
  </r>
  <r>
    <x v="4"/>
    <n v="13"/>
    <n v="6"/>
    <s v="OFF"/>
    <d v="2019-01-13T00:00:00"/>
    <s v="Avg of 4 NM Projects"/>
    <x v="2"/>
    <n v="-1.2849999999999997"/>
  </r>
  <r>
    <x v="4"/>
    <n v="13"/>
    <n v="6"/>
    <s v="OFF"/>
    <d v="2019-01-13T00:00:00"/>
    <s v="Avg of 4 NM Projects"/>
    <x v="3"/>
    <n v="-1.0249999999999999"/>
  </r>
  <r>
    <x v="4"/>
    <n v="13"/>
    <n v="6"/>
    <s v="OFF"/>
    <d v="2019-01-13T00:00:00"/>
    <s v="Avg of 4 NM Projects"/>
    <x v="4"/>
    <n v="-0.89500000000000002"/>
  </r>
  <r>
    <x v="4"/>
    <n v="13"/>
    <n v="6"/>
    <s v="OFF"/>
    <d v="2019-01-13T00:00:00"/>
    <s v="Avg of 4 NM Projects"/>
    <x v="5"/>
    <n v="-1.0249999999999999"/>
  </r>
  <r>
    <x v="4"/>
    <n v="13"/>
    <n v="6"/>
    <s v="OFF"/>
    <d v="2019-01-13T00:00:00"/>
    <s v="Avg of 4 NM Projects"/>
    <x v="6"/>
    <n v="-1.1549999999999998"/>
  </r>
  <r>
    <x v="4"/>
    <n v="13"/>
    <n v="6"/>
    <s v="ON"/>
    <d v="2019-01-13T00:00:00"/>
    <s v="Avg of 4 NM Projects"/>
    <x v="7"/>
    <n v="-1.0249999999999999"/>
  </r>
  <r>
    <x v="4"/>
    <n v="13"/>
    <n v="6"/>
    <s v="ON"/>
    <d v="2019-01-13T00:00:00"/>
    <s v="Avg of 4 NM Projects"/>
    <x v="8"/>
    <n v="1.4050000000000002"/>
  </r>
  <r>
    <x v="4"/>
    <n v="13"/>
    <n v="6"/>
    <s v="ON"/>
    <d v="2019-01-13T00:00:00"/>
    <s v="Avg of 4 NM Projects"/>
    <x v="9"/>
    <n v="3.1900000000000004"/>
  </r>
  <r>
    <x v="4"/>
    <n v="13"/>
    <n v="6"/>
    <s v="ON"/>
    <d v="2019-01-13T00:00:00"/>
    <s v="Avg of 4 NM Projects"/>
    <x v="10"/>
    <n v="7.17"/>
  </r>
  <r>
    <x v="4"/>
    <n v="13"/>
    <n v="6"/>
    <s v="ON"/>
    <d v="2019-01-13T00:00:00"/>
    <s v="Avg of 4 NM Projects"/>
    <x v="11"/>
    <n v="18.299999999999997"/>
  </r>
  <r>
    <x v="4"/>
    <n v="13"/>
    <n v="6"/>
    <s v="ON"/>
    <d v="2019-01-13T00:00:00"/>
    <s v="Avg of 4 NM Projects"/>
    <x v="12"/>
    <n v="22.655000000000001"/>
  </r>
  <r>
    <x v="4"/>
    <n v="13"/>
    <n v="6"/>
    <s v="ON"/>
    <d v="2019-01-13T00:00:00"/>
    <s v="Avg of 4 NM Projects"/>
    <x v="13"/>
    <n v="21.504999999999999"/>
  </r>
  <r>
    <x v="4"/>
    <n v="13"/>
    <n v="6"/>
    <s v="ON"/>
    <d v="2019-01-13T00:00:00"/>
    <s v="Avg of 4 NM Projects"/>
    <x v="14"/>
    <n v="19.585000000000001"/>
  </r>
  <r>
    <x v="4"/>
    <n v="13"/>
    <n v="6"/>
    <s v="ON"/>
    <d v="2019-01-13T00:00:00"/>
    <s v="Avg of 4 NM Projects"/>
    <x v="15"/>
    <n v="12.160000000000002"/>
  </r>
  <r>
    <x v="4"/>
    <n v="13"/>
    <n v="6"/>
    <s v="ON"/>
    <d v="2019-01-13T00:00:00"/>
    <s v="Avg of 4 NM Projects"/>
    <x v="16"/>
    <n v="0.12999999999999989"/>
  </r>
  <r>
    <x v="4"/>
    <n v="13"/>
    <n v="6"/>
    <s v="ON"/>
    <d v="2019-01-13T00:00:00"/>
    <s v="Avg of 4 NM Projects"/>
    <x v="17"/>
    <n v="-1.2849999999999999"/>
  </r>
  <r>
    <x v="4"/>
    <n v="13"/>
    <n v="6"/>
    <s v="ON"/>
    <d v="2019-01-13T00:00:00"/>
    <s v="Avg of 4 NM Projects"/>
    <x v="18"/>
    <n v="-1.0249999999999999"/>
  </r>
  <r>
    <x v="4"/>
    <n v="13"/>
    <n v="6"/>
    <s v="ON"/>
    <d v="2019-01-13T00:00:00"/>
    <s v="Avg of 4 NM Projects"/>
    <x v="19"/>
    <n v="-1.0249999999999999"/>
  </r>
  <r>
    <x v="4"/>
    <n v="13"/>
    <n v="6"/>
    <s v="ON"/>
    <d v="2019-01-13T00:00:00"/>
    <s v="Avg of 4 NM Projects"/>
    <x v="20"/>
    <n v="-0.89500000000000002"/>
  </r>
  <r>
    <x v="4"/>
    <n v="13"/>
    <n v="6"/>
    <s v="ON"/>
    <d v="2019-01-13T00:00:00"/>
    <s v="Avg of 4 NM Projects"/>
    <x v="21"/>
    <n v="-1.4099999999999997"/>
  </r>
  <r>
    <x v="4"/>
    <n v="13"/>
    <n v="6"/>
    <s v="ON"/>
    <d v="2019-01-13T00:00:00"/>
    <s v="Avg of 4 NM Projects"/>
    <x v="22"/>
    <n v="-1.28"/>
  </r>
  <r>
    <x v="4"/>
    <n v="13"/>
    <n v="6"/>
    <s v="OFF"/>
    <d v="2019-01-13T00:00:00"/>
    <s v="Avg of 4 NM Projects"/>
    <x v="23"/>
    <n v="-1.2799999999999998"/>
  </r>
  <r>
    <x v="4"/>
    <n v="14"/>
    <n v="7"/>
    <s v="OFF"/>
    <d v="2019-01-14T00:00:00"/>
    <s v="Avg of 4 NM Projects"/>
    <x v="0"/>
    <n v="-1.28"/>
  </r>
  <r>
    <x v="4"/>
    <n v="14"/>
    <n v="7"/>
    <s v="OFF"/>
    <d v="2019-01-14T00:00:00"/>
    <s v="Avg of 4 NM Projects"/>
    <x v="1"/>
    <n v="-1.1499999999999999"/>
  </r>
  <r>
    <x v="4"/>
    <n v="14"/>
    <n v="7"/>
    <s v="OFF"/>
    <d v="2019-01-14T00:00:00"/>
    <s v="Avg of 4 NM Projects"/>
    <x v="2"/>
    <n v="-1.4100000000000001"/>
  </r>
  <r>
    <x v="4"/>
    <n v="14"/>
    <n v="7"/>
    <s v="OFF"/>
    <d v="2019-01-14T00:00:00"/>
    <s v="Avg of 4 NM Projects"/>
    <x v="3"/>
    <n v="-1.2799999999999998"/>
  </r>
  <r>
    <x v="4"/>
    <n v="14"/>
    <n v="7"/>
    <s v="OFF"/>
    <d v="2019-01-14T00:00:00"/>
    <s v="Avg of 4 NM Projects"/>
    <x v="4"/>
    <n v="-1.67"/>
  </r>
  <r>
    <x v="4"/>
    <n v="14"/>
    <n v="7"/>
    <s v="OFF"/>
    <d v="2019-01-14T00:00:00"/>
    <s v="Avg of 4 NM Projects"/>
    <x v="5"/>
    <n v="-1.2799999999999998"/>
  </r>
  <r>
    <x v="4"/>
    <n v="14"/>
    <n v="7"/>
    <s v="OFF"/>
    <d v="2019-01-14T00:00:00"/>
    <s v="Avg of 4 NM Projects"/>
    <x v="6"/>
    <n v="-1.28"/>
  </r>
  <r>
    <x v="4"/>
    <n v="14"/>
    <n v="7"/>
    <s v="OFF"/>
    <d v="2019-01-14T00:00:00"/>
    <s v="Avg of 4 NM Projects"/>
    <x v="7"/>
    <n v="-1.1499999999999999"/>
  </r>
  <r>
    <x v="4"/>
    <n v="14"/>
    <n v="7"/>
    <s v="OFF"/>
    <d v="2019-01-14T00:00:00"/>
    <s v="Avg of 4 NM Projects"/>
    <x v="8"/>
    <n v="4.2249999999999996"/>
  </r>
  <r>
    <x v="4"/>
    <n v="14"/>
    <n v="7"/>
    <s v="OFF"/>
    <d v="2019-01-14T00:00:00"/>
    <s v="Avg of 4 NM Projects"/>
    <x v="9"/>
    <n v="13.06"/>
  </r>
  <r>
    <x v="4"/>
    <n v="14"/>
    <n v="7"/>
    <s v="OFF"/>
    <d v="2019-01-14T00:00:00"/>
    <s v="Avg of 4 NM Projects"/>
    <x v="10"/>
    <n v="28.285"/>
  </r>
  <r>
    <x v="4"/>
    <n v="14"/>
    <n v="7"/>
    <s v="OFF"/>
    <d v="2019-01-14T00:00:00"/>
    <s v="Avg of 4 NM Projects"/>
    <x v="11"/>
    <n v="32.515000000000001"/>
  </r>
  <r>
    <x v="4"/>
    <n v="14"/>
    <n v="7"/>
    <s v="OFF"/>
    <d v="2019-01-14T00:00:00"/>
    <s v="Avg of 4 NM Projects"/>
    <x v="12"/>
    <n v="34.305"/>
  </r>
  <r>
    <x v="4"/>
    <n v="14"/>
    <n v="7"/>
    <s v="OFF"/>
    <d v="2019-01-14T00:00:00"/>
    <s v="Avg of 4 NM Projects"/>
    <x v="13"/>
    <n v="29.689999999999998"/>
  </r>
  <r>
    <x v="4"/>
    <n v="14"/>
    <n v="7"/>
    <s v="OFF"/>
    <d v="2019-01-14T00:00:00"/>
    <s v="Avg of 4 NM Projects"/>
    <x v="14"/>
    <n v="20.86"/>
  </r>
  <r>
    <x v="4"/>
    <n v="14"/>
    <n v="7"/>
    <s v="OFF"/>
    <d v="2019-01-14T00:00:00"/>
    <s v="Avg of 4 NM Projects"/>
    <x v="15"/>
    <n v="12.03"/>
  </r>
  <r>
    <x v="4"/>
    <n v="14"/>
    <n v="7"/>
    <s v="OFF"/>
    <d v="2019-01-14T00:00:00"/>
    <s v="Avg of 4 NM Projects"/>
    <x v="16"/>
    <n v="0"/>
  </r>
  <r>
    <x v="4"/>
    <n v="14"/>
    <n v="7"/>
    <s v="OFF"/>
    <d v="2019-01-14T00:00:00"/>
    <s v="Avg of 4 NM Projects"/>
    <x v="17"/>
    <n v="-0.89500000000000002"/>
  </r>
  <r>
    <x v="4"/>
    <n v="14"/>
    <n v="7"/>
    <s v="OFF"/>
    <d v="2019-01-14T00:00:00"/>
    <s v="Avg of 4 NM Projects"/>
    <x v="18"/>
    <n v="-1.1549999999999998"/>
  </r>
  <r>
    <x v="4"/>
    <n v="14"/>
    <n v="7"/>
    <s v="OFF"/>
    <d v="2019-01-14T00:00:00"/>
    <s v="Avg of 4 NM Projects"/>
    <x v="19"/>
    <n v="-1.1549999999999998"/>
  </r>
  <r>
    <x v="4"/>
    <n v="14"/>
    <n v="7"/>
    <s v="OFF"/>
    <d v="2019-01-14T00:00:00"/>
    <s v="Avg of 4 NM Projects"/>
    <x v="20"/>
    <n v="-1.2849999999999999"/>
  </r>
  <r>
    <x v="4"/>
    <n v="14"/>
    <n v="7"/>
    <s v="OFF"/>
    <d v="2019-01-14T00:00:00"/>
    <s v="Avg of 4 NM Projects"/>
    <x v="21"/>
    <n v="-1.2799999999999998"/>
  </r>
  <r>
    <x v="4"/>
    <n v="14"/>
    <n v="7"/>
    <s v="OFF"/>
    <d v="2019-01-14T00:00:00"/>
    <s v="Avg of 4 NM Projects"/>
    <x v="22"/>
    <n v="-1.1549999999999998"/>
  </r>
  <r>
    <x v="4"/>
    <n v="14"/>
    <n v="7"/>
    <s v="OFF"/>
    <d v="2019-01-14T00:00:00"/>
    <s v="Avg of 4 NM Projects"/>
    <x v="23"/>
    <n v="-1.0249999999999999"/>
  </r>
  <r>
    <x v="4"/>
    <n v="15"/>
    <n v="1"/>
    <s v="OFF"/>
    <d v="2019-01-15T00:00:00"/>
    <s v="Avg of 4 NM Projects"/>
    <x v="0"/>
    <n v="-1.0249999999999999"/>
  </r>
  <r>
    <x v="4"/>
    <n v="15"/>
    <n v="1"/>
    <s v="OFF"/>
    <d v="2019-01-15T00:00:00"/>
    <s v="Avg of 4 NM Projects"/>
    <x v="1"/>
    <n v="-1.0249999999999999"/>
  </r>
  <r>
    <x v="4"/>
    <n v="15"/>
    <n v="1"/>
    <s v="OFF"/>
    <d v="2019-01-15T00:00:00"/>
    <s v="Avg of 4 NM Projects"/>
    <x v="2"/>
    <n v="-1.1549999999999998"/>
  </r>
  <r>
    <x v="4"/>
    <n v="15"/>
    <n v="1"/>
    <s v="OFF"/>
    <d v="2019-01-15T00:00:00"/>
    <s v="Avg of 4 NM Projects"/>
    <x v="3"/>
    <n v="-1.1549999999999998"/>
  </r>
  <r>
    <x v="4"/>
    <n v="15"/>
    <n v="1"/>
    <s v="OFF"/>
    <d v="2019-01-15T00:00:00"/>
    <s v="Avg of 4 NM Projects"/>
    <x v="4"/>
    <n v="-1.1549999999999998"/>
  </r>
  <r>
    <x v="4"/>
    <n v="15"/>
    <n v="1"/>
    <s v="OFF"/>
    <d v="2019-01-15T00:00:00"/>
    <s v="Avg of 4 NM Projects"/>
    <x v="5"/>
    <n v="-1.0249999999999999"/>
  </r>
  <r>
    <x v="4"/>
    <n v="15"/>
    <n v="1"/>
    <s v="OFF"/>
    <d v="2019-01-15T00:00:00"/>
    <s v="Avg of 4 NM Projects"/>
    <x v="6"/>
    <n v="-0.89500000000000002"/>
  </r>
  <r>
    <x v="4"/>
    <n v="15"/>
    <n v="1"/>
    <s v="OFF"/>
    <d v="2019-01-15T00:00:00"/>
    <s v="Avg of 4 NM Projects"/>
    <x v="7"/>
    <n v="-1.67"/>
  </r>
  <r>
    <x v="4"/>
    <n v="15"/>
    <n v="1"/>
    <s v="OFF"/>
    <d v="2019-01-15T00:00:00"/>
    <s v="Avg of 4 NM Projects"/>
    <x v="8"/>
    <n v="-0.6399999999999999"/>
  </r>
  <r>
    <x v="4"/>
    <n v="15"/>
    <n v="1"/>
    <s v="OFF"/>
    <d v="2019-01-15T00:00:00"/>
    <s v="Avg of 4 NM Projects"/>
    <x v="9"/>
    <n v="1.2749999999999999"/>
  </r>
  <r>
    <x v="4"/>
    <n v="15"/>
    <n v="1"/>
    <s v="OFF"/>
    <d v="2019-01-15T00:00:00"/>
    <s v="Avg of 4 NM Projects"/>
    <x v="10"/>
    <n v="6.66"/>
  </r>
  <r>
    <x v="4"/>
    <n v="15"/>
    <n v="1"/>
    <s v="OFF"/>
    <d v="2019-01-15T00:00:00"/>
    <s v="Avg of 4 NM Projects"/>
    <x v="11"/>
    <n v="13.309999999999999"/>
  </r>
  <r>
    <x v="4"/>
    <n v="15"/>
    <n v="1"/>
    <s v="OFF"/>
    <d v="2019-01-15T00:00:00"/>
    <s v="Avg of 4 NM Projects"/>
    <x v="12"/>
    <n v="14.21"/>
  </r>
  <r>
    <x v="4"/>
    <n v="15"/>
    <n v="1"/>
    <s v="OFF"/>
    <d v="2019-01-15T00:00:00"/>
    <s v="Avg of 4 NM Projects"/>
    <x v="13"/>
    <n v="14.85"/>
  </r>
  <r>
    <x v="4"/>
    <n v="15"/>
    <n v="1"/>
    <s v="OFF"/>
    <d v="2019-01-15T00:00:00"/>
    <s v="Avg of 4 NM Projects"/>
    <x v="14"/>
    <n v="12.42"/>
  </r>
  <r>
    <x v="4"/>
    <n v="15"/>
    <n v="1"/>
    <s v="OFF"/>
    <d v="2019-01-15T00:00:00"/>
    <s v="Avg of 4 NM Projects"/>
    <x v="15"/>
    <n v="7.81"/>
  </r>
  <r>
    <x v="4"/>
    <n v="15"/>
    <n v="1"/>
    <s v="OFF"/>
    <d v="2019-01-15T00:00:00"/>
    <s v="Avg of 4 NM Projects"/>
    <x v="16"/>
    <n v="-0.26"/>
  </r>
  <r>
    <x v="4"/>
    <n v="15"/>
    <n v="1"/>
    <s v="OFF"/>
    <d v="2019-01-15T00:00:00"/>
    <s v="Avg of 4 NM Projects"/>
    <x v="17"/>
    <n v="-0.9"/>
  </r>
  <r>
    <x v="4"/>
    <n v="15"/>
    <n v="1"/>
    <s v="OFF"/>
    <d v="2019-01-15T00:00:00"/>
    <s v="Avg of 4 NM Projects"/>
    <x v="18"/>
    <n v="-0.9"/>
  </r>
  <r>
    <x v="4"/>
    <n v="15"/>
    <n v="1"/>
    <s v="OFF"/>
    <d v="2019-01-15T00:00:00"/>
    <s v="Avg of 4 NM Projects"/>
    <x v="19"/>
    <n v="-0.89500000000000002"/>
  </r>
  <r>
    <x v="4"/>
    <n v="15"/>
    <n v="1"/>
    <s v="OFF"/>
    <d v="2019-01-15T00:00:00"/>
    <s v="Avg of 4 NM Projects"/>
    <x v="20"/>
    <n v="-0.9"/>
  </r>
  <r>
    <x v="4"/>
    <n v="15"/>
    <n v="1"/>
    <s v="OFF"/>
    <d v="2019-01-15T00:00:00"/>
    <s v="Avg of 4 NM Projects"/>
    <x v="21"/>
    <n v="-0.77"/>
  </r>
  <r>
    <x v="4"/>
    <n v="15"/>
    <n v="1"/>
    <s v="OFF"/>
    <d v="2019-01-15T00:00:00"/>
    <s v="Avg of 4 NM Projects"/>
    <x v="22"/>
    <n v="-0.77"/>
  </r>
  <r>
    <x v="4"/>
    <n v="15"/>
    <n v="1"/>
    <s v="OFF"/>
    <d v="2019-01-15T00:00:00"/>
    <s v="Avg of 4 NM Projects"/>
    <x v="23"/>
    <n v="-1.0249999999999999"/>
  </r>
  <r>
    <x v="4"/>
    <n v="16"/>
    <n v="2"/>
    <s v="OFF"/>
    <d v="2019-01-16T00:00:00"/>
    <s v="Avg of 4 NM Projects"/>
    <x v="0"/>
    <n v="-1.03"/>
  </r>
  <r>
    <x v="4"/>
    <n v="16"/>
    <n v="2"/>
    <s v="OFF"/>
    <d v="2019-01-16T00:00:00"/>
    <s v="Avg of 4 NM Projects"/>
    <x v="1"/>
    <n v="-0.77"/>
  </r>
  <r>
    <x v="4"/>
    <n v="16"/>
    <n v="2"/>
    <s v="OFF"/>
    <d v="2019-01-16T00:00:00"/>
    <s v="Avg of 4 NM Projects"/>
    <x v="2"/>
    <n v="-0.77"/>
  </r>
  <r>
    <x v="4"/>
    <n v="16"/>
    <n v="2"/>
    <s v="OFF"/>
    <d v="2019-01-16T00:00:00"/>
    <s v="Avg of 4 NM Projects"/>
    <x v="3"/>
    <n v="-0.77"/>
  </r>
  <r>
    <x v="4"/>
    <n v="16"/>
    <n v="2"/>
    <s v="OFF"/>
    <d v="2019-01-16T00:00:00"/>
    <s v="Avg of 4 NM Projects"/>
    <x v="4"/>
    <n v="-0.9"/>
  </r>
  <r>
    <x v="4"/>
    <n v="16"/>
    <n v="2"/>
    <s v="OFF"/>
    <d v="2019-01-16T00:00:00"/>
    <s v="Avg of 4 NM Projects"/>
    <x v="5"/>
    <n v="-0.77"/>
  </r>
  <r>
    <x v="4"/>
    <n v="16"/>
    <n v="2"/>
    <s v="OFF"/>
    <d v="2019-01-16T00:00:00"/>
    <s v="Avg of 4 NM Projects"/>
    <x v="6"/>
    <n v="-1.03"/>
  </r>
  <r>
    <x v="4"/>
    <n v="16"/>
    <n v="2"/>
    <s v="ON"/>
    <d v="2019-01-16T00:00:00"/>
    <s v="Avg of 4 NM Projects"/>
    <x v="7"/>
    <n v="-1.1549999999999998"/>
  </r>
  <r>
    <x v="4"/>
    <n v="16"/>
    <n v="2"/>
    <s v="ON"/>
    <d v="2019-01-16T00:00:00"/>
    <s v="Avg of 4 NM Projects"/>
    <x v="8"/>
    <n v="0.38500000000000001"/>
  </r>
  <r>
    <x v="4"/>
    <n v="16"/>
    <n v="2"/>
    <s v="ON"/>
    <d v="2019-01-16T00:00:00"/>
    <s v="Avg of 4 NM Projects"/>
    <x v="9"/>
    <n v="8.0649999999999995"/>
  </r>
  <r>
    <x v="4"/>
    <n v="16"/>
    <n v="2"/>
    <s v="ON"/>
    <d v="2019-01-16T00:00:00"/>
    <s v="Avg of 4 NM Projects"/>
    <x v="10"/>
    <n v="10.234999999999999"/>
  </r>
  <r>
    <x v="4"/>
    <n v="16"/>
    <n v="2"/>
    <s v="ON"/>
    <d v="2019-01-16T00:00:00"/>
    <s v="Avg of 4 NM Projects"/>
    <x v="11"/>
    <n v="10.62"/>
  </r>
  <r>
    <x v="4"/>
    <n v="16"/>
    <n v="2"/>
    <s v="ON"/>
    <d v="2019-01-16T00:00:00"/>
    <s v="Avg of 4 NM Projects"/>
    <x v="12"/>
    <n v="11.135"/>
  </r>
  <r>
    <x v="4"/>
    <n v="16"/>
    <n v="2"/>
    <s v="ON"/>
    <d v="2019-01-16T00:00:00"/>
    <s v="Avg of 4 NM Projects"/>
    <x v="13"/>
    <n v="3.08"/>
  </r>
  <r>
    <x v="4"/>
    <n v="16"/>
    <n v="2"/>
    <s v="ON"/>
    <d v="2019-01-16T00:00:00"/>
    <s v="Avg of 4 NM Projects"/>
    <x v="14"/>
    <n v="0.89500000000000002"/>
  </r>
  <r>
    <x v="4"/>
    <n v="16"/>
    <n v="2"/>
    <s v="ON"/>
    <d v="2019-01-16T00:00:00"/>
    <s v="Avg of 4 NM Projects"/>
    <x v="15"/>
    <n v="-0.255"/>
  </r>
  <r>
    <x v="4"/>
    <n v="16"/>
    <n v="2"/>
    <s v="ON"/>
    <d v="2019-01-16T00:00:00"/>
    <s v="Avg of 4 NM Projects"/>
    <x v="16"/>
    <n v="-0.64"/>
  </r>
  <r>
    <x v="4"/>
    <n v="16"/>
    <n v="2"/>
    <s v="ON"/>
    <d v="2019-01-16T00:00:00"/>
    <s v="Avg of 4 NM Projects"/>
    <x v="17"/>
    <n v="-0.77"/>
  </r>
  <r>
    <x v="4"/>
    <n v="16"/>
    <n v="2"/>
    <s v="ON"/>
    <d v="2019-01-16T00:00:00"/>
    <s v="Avg of 4 NM Projects"/>
    <x v="18"/>
    <n v="-0.77"/>
  </r>
  <r>
    <x v="4"/>
    <n v="16"/>
    <n v="2"/>
    <s v="ON"/>
    <d v="2019-01-16T00:00:00"/>
    <s v="Avg of 4 NM Projects"/>
    <x v="19"/>
    <n v="-0.77"/>
  </r>
  <r>
    <x v="4"/>
    <n v="16"/>
    <n v="2"/>
    <s v="ON"/>
    <d v="2019-01-16T00:00:00"/>
    <s v="Avg of 4 NM Projects"/>
    <x v="20"/>
    <n v="-0.9"/>
  </r>
  <r>
    <x v="4"/>
    <n v="16"/>
    <n v="2"/>
    <s v="ON"/>
    <d v="2019-01-16T00:00:00"/>
    <s v="Avg of 4 NM Projects"/>
    <x v="21"/>
    <n v="-1.03"/>
  </r>
  <r>
    <x v="4"/>
    <n v="16"/>
    <n v="2"/>
    <s v="ON"/>
    <d v="2019-01-16T00:00:00"/>
    <s v="Avg of 4 NM Projects"/>
    <x v="22"/>
    <n v="-0.9"/>
  </r>
  <r>
    <x v="4"/>
    <n v="16"/>
    <n v="2"/>
    <s v="OFF"/>
    <d v="2019-01-16T00:00:00"/>
    <s v="Avg of 4 NM Projects"/>
    <x v="23"/>
    <n v="-0.64"/>
  </r>
  <r>
    <x v="4"/>
    <n v="17"/>
    <n v="3"/>
    <s v="OFF"/>
    <d v="2019-01-17T00:00:00"/>
    <s v="Avg of 4 NM Projects"/>
    <x v="0"/>
    <n v="-0.77"/>
  </r>
  <r>
    <x v="4"/>
    <n v="17"/>
    <n v="3"/>
    <s v="OFF"/>
    <d v="2019-01-17T00:00:00"/>
    <s v="Avg of 4 NM Projects"/>
    <x v="1"/>
    <n v="-0.77"/>
  </r>
  <r>
    <x v="4"/>
    <n v="17"/>
    <n v="3"/>
    <s v="OFF"/>
    <d v="2019-01-17T00:00:00"/>
    <s v="Avg of 4 NM Projects"/>
    <x v="2"/>
    <n v="-1.03"/>
  </r>
  <r>
    <x v="4"/>
    <n v="17"/>
    <n v="3"/>
    <s v="OFF"/>
    <d v="2019-01-17T00:00:00"/>
    <s v="Avg of 4 NM Projects"/>
    <x v="3"/>
    <n v="-0.77"/>
  </r>
  <r>
    <x v="4"/>
    <n v="17"/>
    <n v="3"/>
    <s v="OFF"/>
    <d v="2019-01-17T00:00:00"/>
    <s v="Avg of 4 NM Projects"/>
    <x v="4"/>
    <n v="-0.77"/>
  </r>
  <r>
    <x v="4"/>
    <n v="17"/>
    <n v="3"/>
    <s v="OFF"/>
    <d v="2019-01-17T00:00:00"/>
    <s v="Avg of 4 NM Projects"/>
    <x v="5"/>
    <n v="-0.9"/>
  </r>
  <r>
    <x v="4"/>
    <n v="17"/>
    <n v="3"/>
    <s v="OFF"/>
    <d v="2019-01-17T00:00:00"/>
    <s v="Avg of 4 NM Projects"/>
    <x v="6"/>
    <n v="-0.77"/>
  </r>
  <r>
    <x v="4"/>
    <n v="17"/>
    <n v="3"/>
    <s v="ON"/>
    <d v="2019-01-17T00:00:00"/>
    <s v="Avg of 4 NM Projects"/>
    <x v="7"/>
    <n v="-0.51"/>
  </r>
  <r>
    <x v="4"/>
    <n v="17"/>
    <n v="3"/>
    <s v="ON"/>
    <d v="2019-01-17T00:00:00"/>
    <s v="Avg of 4 NM Projects"/>
    <x v="8"/>
    <n v="7.1650000000000009"/>
  </r>
  <r>
    <x v="4"/>
    <n v="17"/>
    <n v="3"/>
    <s v="ON"/>
    <d v="2019-01-17T00:00:00"/>
    <s v="Avg of 4 NM Projects"/>
    <x v="9"/>
    <n v="14.845000000000001"/>
  </r>
  <r>
    <x v="4"/>
    <n v="17"/>
    <n v="3"/>
    <s v="ON"/>
    <d v="2019-01-17T00:00:00"/>
    <s v="Avg of 4 NM Projects"/>
    <x v="10"/>
    <n v="24.954999999999998"/>
  </r>
  <r>
    <x v="4"/>
    <n v="17"/>
    <n v="3"/>
    <s v="ON"/>
    <d v="2019-01-17T00:00:00"/>
    <s v="Avg of 4 NM Projects"/>
    <x v="11"/>
    <n v="31.36"/>
  </r>
  <r>
    <x v="4"/>
    <n v="17"/>
    <n v="3"/>
    <s v="ON"/>
    <d v="2019-01-17T00:00:00"/>
    <s v="Avg of 4 NM Projects"/>
    <x v="12"/>
    <n v="31.360000000000003"/>
  </r>
  <r>
    <x v="4"/>
    <n v="17"/>
    <n v="3"/>
    <s v="ON"/>
    <d v="2019-01-17T00:00:00"/>
    <s v="Avg of 4 NM Projects"/>
    <x v="13"/>
    <n v="33.020000000000003"/>
  </r>
  <r>
    <x v="4"/>
    <n v="17"/>
    <n v="3"/>
    <s v="ON"/>
    <d v="2019-01-17T00:00:00"/>
    <s v="Avg of 4 NM Projects"/>
    <x v="14"/>
    <n v="22.02"/>
  </r>
  <r>
    <x v="4"/>
    <n v="17"/>
    <n v="3"/>
    <s v="ON"/>
    <d v="2019-01-17T00:00:00"/>
    <s v="Avg of 4 NM Projects"/>
    <x v="15"/>
    <n v="8.9649999999999999"/>
  </r>
  <r>
    <x v="4"/>
    <n v="17"/>
    <n v="3"/>
    <s v="ON"/>
    <d v="2019-01-17T00:00:00"/>
    <s v="Avg of 4 NM Projects"/>
    <x v="16"/>
    <n v="0.255"/>
  </r>
  <r>
    <x v="4"/>
    <n v="17"/>
    <n v="3"/>
    <s v="ON"/>
    <d v="2019-01-17T00:00:00"/>
    <s v="Avg of 4 NM Projects"/>
    <x v="17"/>
    <n v="-0.64"/>
  </r>
  <r>
    <x v="4"/>
    <n v="17"/>
    <n v="3"/>
    <s v="ON"/>
    <d v="2019-01-17T00:00:00"/>
    <s v="Avg of 4 NM Projects"/>
    <x v="18"/>
    <n v="-0.9"/>
  </r>
  <r>
    <x v="4"/>
    <n v="17"/>
    <n v="3"/>
    <s v="ON"/>
    <d v="2019-01-17T00:00:00"/>
    <s v="Avg of 4 NM Projects"/>
    <x v="19"/>
    <n v="-0.64"/>
  </r>
  <r>
    <x v="4"/>
    <n v="17"/>
    <n v="3"/>
    <s v="ON"/>
    <d v="2019-01-17T00:00:00"/>
    <s v="Avg of 4 NM Projects"/>
    <x v="20"/>
    <n v="-1.1600000000000001"/>
  </r>
  <r>
    <x v="4"/>
    <n v="17"/>
    <n v="3"/>
    <s v="ON"/>
    <d v="2019-01-17T00:00:00"/>
    <s v="Avg of 4 NM Projects"/>
    <x v="21"/>
    <n v="-0.64"/>
  </r>
  <r>
    <x v="4"/>
    <n v="17"/>
    <n v="3"/>
    <s v="ON"/>
    <d v="2019-01-17T00:00:00"/>
    <s v="Avg of 4 NM Projects"/>
    <x v="22"/>
    <n v="-0.9"/>
  </r>
  <r>
    <x v="4"/>
    <n v="17"/>
    <n v="3"/>
    <s v="OFF"/>
    <d v="2019-01-17T00:00:00"/>
    <s v="Avg of 4 NM Projects"/>
    <x v="23"/>
    <n v="-0.77"/>
  </r>
  <r>
    <x v="4"/>
    <n v="18"/>
    <n v="4"/>
    <s v="OFF"/>
    <d v="2019-01-18T00:00:00"/>
    <s v="Avg of 4 NM Projects"/>
    <x v="0"/>
    <n v="-0.9"/>
  </r>
  <r>
    <x v="4"/>
    <n v="18"/>
    <n v="4"/>
    <s v="OFF"/>
    <d v="2019-01-18T00:00:00"/>
    <s v="Avg of 4 NM Projects"/>
    <x v="1"/>
    <n v="-0.77"/>
  </r>
  <r>
    <x v="4"/>
    <n v="18"/>
    <n v="4"/>
    <s v="OFF"/>
    <d v="2019-01-18T00:00:00"/>
    <s v="Avg of 4 NM Projects"/>
    <x v="2"/>
    <n v="-0.77"/>
  </r>
  <r>
    <x v="4"/>
    <n v="18"/>
    <n v="4"/>
    <s v="OFF"/>
    <d v="2019-01-18T00:00:00"/>
    <s v="Avg of 4 NM Projects"/>
    <x v="3"/>
    <n v="-0.77"/>
  </r>
  <r>
    <x v="4"/>
    <n v="18"/>
    <n v="4"/>
    <s v="OFF"/>
    <d v="2019-01-18T00:00:00"/>
    <s v="Avg of 4 NM Projects"/>
    <x v="4"/>
    <n v="-0.77"/>
  </r>
  <r>
    <x v="4"/>
    <n v="18"/>
    <n v="4"/>
    <s v="OFF"/>
    <d v="2019-01-18T00:00:00"/>
    <s v="Avg of 4 NM Projects"/>
    <x v="5"/>
    <n v="-0.77"/>
  </r>
  <r>
    <x v="4"/>
    <n v="18"/>
    <n v="4"/>
    <s v="OFF"/>
    <d v="2019-01-18T00:00:00"/>
    <s v="Avg of 4 NM Projects"/>
    <x v="6"/>
    <n v="-0.9"/>
  </r>
  <r>
    <x v="4"/>
    <n v="18"/>
    <n v="4"/>
    <s v="ON"/>
    <d v="2019-01-18T00:00:00"/>
    <s v="Avg of 4 NM Projects"/>
    <x v="7"/>
    <n v="-1.2799999999999998"/>
  </r>
  <r>
    <x v="4"/>
    <n v="18"/>
    <n v="4"/>
    <s v="ON"/>
    <d v="2019-01-18T00:00:00"/>
    <s v="Avg of 4 NM Projects"/>
    <x v="8"/>
    <n v="1.41"/>
  </r>
  <r>
    <x v="4"/>
    <n v="18"/>
    <n v="4"/>
    <s v="ON"/>
    <d v="2019-01-18T00:00:00"/>
    <s v="Avg of 4 NM Projects"/>
    <x v="9"/>
    <n v="3.33"/>
  </r>
  <r>
    <x v="4"/>
    <n v="18"/>
    <n v="4"/>
    <s v="ON"/>
    <d v="2019-01-18T00:00:00"/>
    <s v="Avg of 4 NM Projects"/>
    <x v="10"/>
    <n v="5.89"/>
  </r>
  <r>
    <x v="4"/>
    <n v="18"/>
    <n v="4"/>
    <s v="ON"/>
    <d v="2019-01-18T00:00:00"/>
    <s v="Avg of 4 NM Projects"/>
    <x v="11"/>
    <n v="8.4400000000000013"/>
  </r>
  <r>
    <x v="4"/>
    <n v="18"/>
    <n v="4"/>
    <s v="ON"/>
    <d v="2019-01-18T00:00:00"/>
    <s v="Avg of 4 NM Projects"/>
    <x v="12"/>
    <n v="7.1649999999999991"/>
  </r>
  <r>
    <x v="4"/>
    <n v="18"/>
    <n v="4"/>
    <s v="ON"/>
    <d v="2019-01-18T00:00:00"/>
    <s v="Avg of 4 NM Projects"/>
    <x v="13"/>
    <n v="3.8349999999999995"/>
  </r>
  <r>
    <x v="4"/>
    <n v="18"/>
    <n v="4"/>
    <s v="ON"/>
    <d v="2019-01-18T00:00:00"/>
    <s v="Avg of 4 NM Projects"/>
    <x v="14"/>
    <n v="2.04"/>
  </r>
  <r>
    <x v="4"/>
    <n v="18"/>
    <n v="4"/>
    <s v="ON"/>
    <d v="2019-01-18T00:00:00"/>
    <s v="Avg of 4 NM Projects"/>
    <x v="15"/>
    <n v="1.92"/>
  </r>
  <r>
    <x v="4"/>
    <n v="18"/>
    <n v="4"/>
    <s v="ON"/>
    <d v="2019-01-18T00:00:00"/>
    <s v="Avg of 4 NM Projects"/>
    <x v="16"/>
    <n v="-1.1499999999999999"/>
  </r>
  <r>
    <x v="4"/>
    <n v="18"/>
    <n v="4"/>
    <s v="ON"/>
    <d v="2019-01-18T00:00:00"/>
    <s v="Avg of 4 NM Projects"/>
    <x v="17"/>
    <n v="-1.28"/>
  </r>
  <r>
    <x v="4"/>
    <n v="18"/>
    <n v="4"/>
    <s v="ON"/>
    <d v="2019-01-18T00:00:00"/>
    <s v="Avg of 4 NM Projects"/>
    <x v="18"/>
    <n v="-1.28"/>
  </r>
  <r>
    <x v="4"/>
    <n v="18"/>
    <n v="4"/>
    <s v="ON"/>
    <d v="2019-01-18T00:00:00"/>
    <s v="Avg of 4 NM Projects"/>
    <x v="19"/>
    <n v="-1.54"/>
  </r>
  <r>
    <x v="4"/>
    <n v="18"/>
    <n v="4"/>
    <s v="ON"/>
    <d v="2019-01-18T00:00:00"/>
    <s v="Avg of 4 NM Projects"/>
    <x v="20"/>
    <n v="-1.54"/>
  </r>
  <r>
    <x v="4"/>
    <n v="18"/>
    <n v="4"/>
    <s v="ON"/>
    <d v="2019-01-18T00:00:00"/>
    <s v="Avg of 4 NM Projects"/>
    <x v="21"/>
    <n v="-1.4100000000000001"/>
  </r>
  <r>
    <x v="4"/>
    <n v="18"/>
    <n v="4"/>
    <s v="ON"/>
    <d v="2019-01-18T00:00:00"/>
    <s v="Avg of 4 NM Projects"/>
    <x v="22"/>
    <n v="-1.54"/>
  </r>
  <r>
    <x v="4"/>
    <n v="18"/>
    <n v="4"/>
    <s v="OFF"/>
    <d v="2019-01-18T00:00:00"/>
    <s v="Avg of 4 NM Projects"/>
    <x v="23"/>
    <n v="-1.28"/>
  </r>
  <r>
    <x v="4"/>
    <n v="19"/>
    <n v="5"/>
    <s v="OFF"/>
    <d v="2019-01-19T00:00:00"/>
    <s v="Avg of 4 NM Projects"/>
    <x v="0"/>
    <n v="-1.41"/>
  </r>
  <r>
    <x v="4"/>
    <n v="19"/>
    <n v="5"/>
    <s v="OFF"/>
    <d v="2019-01-19T00:00:00"/>
    <s v="Avg of 4 NM Projects"/>
    <x v="1"/>
    <n v="-1.4100000000000001"/>
  </r>
  <r>
    <x v="4"/>
    <n v="19"/>
    <n v="5"/>
    <s v="OFF"/>
    <d v="2019-01-19T00:00:00"/>
    <s v="Avg of 4 NM Projects"/>
    <x v="2"/>
    <n v="-1.7999999999999998"/>
  </r>
  <r>
    <x v="4"/>
    <n v="19"/>
    <n v="5"/>
    <s v="OFF"/>
    <d v="2019-01-19T00:00:00"/>
    <s v="Avg of 4 NM Projects"/>
    <x v="3"/>
    <n v="-1.28"/>
  </r>
  <r>
    <x v="4"/>
    <n v="19"/>
    <n v="5"/>
    <s v="OFF"/>
    <d v="2019-01-19T00:00:00"/>
    <s v="Avg of 4 NM Projects"/>
    <x v="4"/>
    <n v="-1.4100000000000001"/>
  </r>
  <r>
    <x v="4"/>
    <n v="19"/>
    <n v="5"/>
    <s v="OFF"/>
    <d v="2019-01-19T00:00:00"/>
    <s v="Avg of 4 NM Projects"/>
    <x v="5"/>
    <n v="-1.41"/>
  </r>
  <r>
    <x v="4"/>
    <n v="19"/>
    <n v="5"/>
    <s v="OFF"/>
    <d v="2019-01-19T00:00:00"/>
    <s v="Avg of 4 NM Projects"/>
    <x v="6"/>
    <n v="-1.2799999999999998"/>
  </r>
  <r>
    <x v="4"/>
    <n v="19"/>
    <n v="5"/>
    <s v="ON"/>
    <d v="2019-01-19T00:00:00"/>
    <s v="Avg of 4 NM Projects"/>
    <x v="7"/>
    <n v="-1.5349999999999999"/>
  </r>
  <r>
    <x v="4"/>
    <n v="19"/>
    <n v="5"/>
    <s v="ON"/>
    <d v="2019-01-19T00:00:00"/>
    <s v="Avg of 4 NM Projects"/>
    <x v="8"/>
    <n v="5.0000000000001155E-3"/>
  </r>
  <r>
    <x v="4"/>
    <n v="19"/>
    <n v="5"/>
    <s v="ON"/>
    <d v="2019-01-19T00:00:00"/>
    <s v="Avg of 4 NM Projects"/>
    <x v="9"/>
    <n v="2.4299999999999997"/>
  </r>
  <r>
    <x v="4"/>
    <n v="19"/>
    <n v="5"/>
    <s v="ON"/>
    <d v="2019-01-19T00:00:00"/>
    <s v="Avg of 4 NM Projects"/>
    <x v="10"/>
    <n v="2.6950000000000003"/>
  </r>
  <r>
    <x v="4"/>
    <n v="19"/>
    <n v="5"/>
    <s v="ON"/>
    <d v="2019-01-19T00:00:00"/>
    <s v="Avg of 4 NM Projects"/>
    <x v="11"/>
    <n v="3.07"/>
  </r>
  <r>
    <x v="4"/>
    <n v="19"/>
    <n v="5"/>
    <s v="ON"/>
    <d v="2019-01-19T00:00:00"/>
    <s v="Avg of 4 NM Projects"/>
    <x v="12"/>
    <n v="2.56"/>
  </r>
  <r>
    <x v="4"/>
    <n v="19"/>
    <n v="5"/>
    <s v="ON"/>
    <d v="2019-01-19T00:00:00"/>
    <s v="Avg of 4 NM Projects"/>
    <x v="13"/>
    <n v="1.28"/>
  </r>
  <r>
    <x v="4"/>
    <n v="19"/>
    <n v="5"/>
    <s v="ON"/>
    <d v="2019-01-19T00:00:00"/>
    <s v="Avg of 4 NM Projects"/>
    <x v="14"/>
    <n v="-0.2599999999999999"/>
  </r>
  <r>
    <x v="4"/>
    <n v="19"/>
    <n v="5"/>
    <s v="ON"/>
    <d v="2019-01-19T00:00:00"/>
    <s v="Avg of 4 NM Projects"/>
    <x v="15"/>
    <n v="-1.4100000000000001"/>
  </r>
  <r>
    <x v="4"/>
    <n v="19"/>
    <n v="5"/>
    <s v="ON"/>
    <d v="2019-01-19T00:00:00"/>
    <s v="Avg of 4 NM Projects"/>
    <x v="16"/>
    <n v="-1.28"/>
  </r>
  <r>
    <x v="4"/>
    <n v="19"/>
    <n v="5"/>
    <s v="ON"/>
    <d v="2019-01-19T00:00:00"/>
    <s v="Avg of 4 NM Projects"/>
    <x v="17"/>
    <n v="-1.54"/>
  </r>
  <r>
    <x v="4"/>
    <n v="19"/>
    <n v="5"/>
    <s v="ON"/>
    <d v="2019-01-19T00:00:00"/>
    <s v="Avg of 4 NM Projects"/>
    <x v="18"/>
    <n v="-1.4100000000000001"/>
  </r>
  <r>
    <x v="4"/>
    <n v="19"/>
    <n v="5"/>
    <s v="ON"/>
    <d v="2019-01-19T00:00:00"/>
    <s v="Avg of 4 NM Projects"/>
    <x v="19"/>
    <n v="-1.28"/>
  </r>
  <r>
    <x v="4"/>
    <n v="19"/>
    <n v="5"/>
    <s v="ON"/>
    <d v="2019-01-19T00:00:00"/>
    <s v="Avg of 4 NM Projects"/>
    <x v="20"/>
    <n v="-1.41"/>
  </r>
  <r>
    <x v="4"/>
    <n v="19"/>
    <n v="5"/>
    <s v="ON"/>
    <d v="2019-01-19T00:00:00"/>
    <s v="Avg of 4 NM Projects"/>
    <x v="21"/>
    <n v="-1.54"/>
  </r>
  <r>
    <x v="4"/>
    <n v="19"/>
    <n v="5"/>
    <s v="ON"/>
    <d v="2019-01-19T00:00:00"/>
    <s v="Avg of 4 NM Projects"/>
    <x v="22"/>
    <n v="-1.4100000000000001"/>
  </r>
  <r>
    <x v="4"/>
    <n v="19"/>
    <n v="5"/>
    <s v="OFF"/>
    <d v="2019-01-19T00:00:00"/>
    <s v="Avg of 4 NM Projects"/>
    <x v="23"/>
    <n v="-1.54"/>
  </r>
  <r>
    <x v="4"/>
    <n v="20"/>
    <n v="6"/>
    <s v="OFF"/>
    <d v="2019-01-20T00:00:00"/>
    <s v="Avg of 4 NM Projects"/>
    <x v="0"/>
    <n v="-1.67"/>
  </r>
  <r>
    <x v="4"/>
    <n v="20"/>
    <n v="6"/>
    <s v="OFF"/>
    <d v="2019-01-20T00:00:00"/>
    <s v="Avg of 4 NM Projects"/>
    <x v="1"/>
    <n v="-0.13"/>
  </r>
  <r>
    <x v="4"/>
    <n v="20"/>
    <n v="6"/>
    <s v="OFF"/>
    <d v="2019-01-20T00:00:00"/>
    <s v="Avg of 4 NM Projects"/>
    <x v="2"/>
    <n v="-1.41"/>
  </r>
  <r>
    <x v="4"/>
    <n v="20"/>
    <n v="6"/>
    <s v="OFF"/>
    <d v="2019-01-20T00:00:00"/>
    <s v="Avg of 4 NM Projects"/>
    <x v="3"/>
    <n v="-1.28"/>
  </r>
  <r>
    <x v="4"/>
    <n v="20"/>
    <n v="6"/>
    <s v="OFF"/>
    <d v="2019-01-20T00:00:00"/>
    <s v="Avg of 4 NM Projects"/>
    <x v="4"/>
    <n v="-1.54"/>
  </r>
  <r>
    <x v="4"/>
    <n v="20"/>
    <n v="6"/>
    <s v="OFF"/>
    <d v="2019-01-20T00:00:00"/>
    <s v="Avg of 4 NM Projects"/>
    <x v="5"/>
    <n v="-1.41"/>
  </r>
  <r>
    <x v="4"/>
    <n v="20"/>
    <n v="6"/>
    <s v="OFF"/>
    <d v="2019-01-20T00:00:00"/>
    <s v="Avg of 4 NM Projects"/>
    <x v="6"/>
    <n v="-1.41"/>
  </r>
  <r>
    <x v="4"/>
    <n v="20"/>
    <n v="6"/>
    <s v="ON"/>
    <d v="2019-01-20T00:00:00"/>
    <s v="Avg of 4 NM Projects"/>
    <x v="7"/>
    <n v="-1.54"/>
  </r>
  <r>
    <x v="4"/>
    <n v="20"/>
    <n v="6"/>
    <s v="ON"/>
    <d v="2019-01-20T00:00:00"/>
    <s v="Avg of 4 NM Projects"/>
    <x v="8"/>
    <n v="0.255"/>
  </r>
  <r>
    <x v="4"/>
    <n v="20"/>
    <n v="6"/>
    <s v="ON"/>
    <d v="2019-01-20T00:00:00"/>
    <s v="Avg of 4 NM Projects"/>
    <x v="9"/>
    <n v="-0.38500000000000001"/>
  </r>
  <r>
    <x v="4"/>
    <n v="20"/>
    <n v="6"/>
    <s v="ON"/>
    <d v="2019-01-20T00:00:00"/>
    <s v="Avg of 4 NM Projects"/>
    <x v="10"/>
    <n v="-0.13"/>
  </r>
  <r>
    <x v="4"/>
    <n v="20"/>
    <n v="6"/>
    <s v="ON"/>
    <d v="2019-01-20T00:00:00"/>
    <s v="Avg of 4 NM Projects"/>
    <x v="11"/>
    <n v="0.7649999999999999"/>
  </r>
  <r>
    <x v="4"/>
    <n v="20"/>
    <n v="6"/>
    <s v="ON"/>
    <d v="2019-01-20T00:00:00"/>
    <s v="Avg of 4 NM Projects"/>
    <x v="12"/>
    <n v="0.77"/>
  </r>
  <r>
    <x v="4"/>
    <n v="20"/>
    <n v="6"/>
    <s v="ON"/>
    <d v="2019-01-20T00:00:00"/>
    <s v="Avg of 4 NM Projects"/>
    <x v="13"/>
    <n v="5.6349999999999998"/>
  </r>
  <r>
    <x v="4"/>
    <n v="20"/>
    <n v="6"/>
    <s v="ON"/>
    <d v="2019-01-20T00:00:00"/>
    <s v="Avg of 4 NM Projects"/>
    <x v="14"/>
    <n v="10.494999999999999"/>
  </r>
  <r>
    <x v="4"/>
    <n v="20"/>
    <n v="6"/>
    <s v="ON"/>
    <d v="2019-01-20T00:00:00"/>
    <s v="Avg of 4 NM Projects"/>
    <x v="15"/>
    <n v="5.12"/>
  </r>
  <r>
    <x v="4"/>
    <n v="20"/>
    <n v="6"/>
    <s v="ON"/>
    <d v="2019-01-20T00:00:00"/>
    <s v="Avg of 4 NM Projects"/>
    <x v="16"/>
    <n v="-1.2799999999999998"/>
  </r>
  <r>
    <x v="4"/>
    <n v="20"/>
    <n v="6"/>
    <s v="ON"/>
    <d v="2019-01-20T00:00:00"/>
    <s v="Avg of 4 NM Projects"/>
    <x v="17"/>
    <n v="-1.28"/>
  </r>
  <r>
    <x v="4"/>
    <n v="20"/>
    <n v="6"/>
    <s v="ON"/>
    <d v="2019-01-20T00:00:00"/>
    <s v="Avg of 4 NM Projects"/>
    <x v="18"/>
    <n v="-1.28"/>
  </r>
  <r>
    <x v="4"/>
    <n v="20"/>
    <n v="6"/>
    <s v="ON"/>
    <d v="2019-01-20T00:00:00"/>
    <s v="Avg of 4 NM Projects"/>
    <x v="19"/>
    <n v="-1.54"/>
  </r>
  <r>
    <x v="4"/>
    <n v="20"/>
    <n v="6"/>
    <s v="ON"/>
    <d v="2019-01-20T00:00:00"/>
    <s v="Avg of 4 NM Projects"/>
    <x v="20"/>
    <n v="-1.4100000000000001"/>
  </r>
  <r>
    <x v="4"/>
    <n v="20"/>
    <n v="6"/>
    <s v="ON"/>
    <d v="2019-01-20T00:00:00"/>
    <s v="Avg of 4 NM Projects"/>
    <x v="21"/>
    <n v="-1.28"/>
  </r>
  <r>
    <x v="4"/>
    <n v="20"/>
    <n v="6"/>
    <s v="ON"/>
    <d v="2019-01-20T00:00:00"/>
    <s v="Avg of 4 NM Projects"/>
    <x v="22"/>
    <n v="-1.7999999999999998"/>
  </r>
  <r>
    <x v="4"/>
    <n v="20"/>
    <n v="6"/>
    <s v="OFF"/>
    <d v="2019-01-20T00:00:00"/>
    <s v="Avg of 4 NM Projects"/>
    <x v="23"/>
    <n v="-1.28"/>
  </r>
  <r>
    <x v="4"/>
    <n v="21"/>
    <n v="7"/>
    <s v="OFF"/>
    <d v="2019-01-21T00:00:00"/>
    <s v="Avg of 4 NM Projects"/>
    <x v="0"/>
    <n v="-1.41"/>
  </r>
  <r>
    <x v="4"/>
    <n v="21"/>
    <n v="7"/>
    <s v="OFF"/>
    <d v="2019-01-21T00:00:00"/>
    <s v="Avg of 4 NM Projects"/>
    <x v="1"/>
    <n v="-1.41"/>
  </r>
  <r>
    <x v="4"/>
    <n v="21"/>
    <n v="7"/>
    <s v="OFF"/>
    <d v="2019-01-21T00:00:00"/>
    <s v="Avg of 4 NM Projects"/>
    <x v="2"/>
    <n v="-1.28"/>
  </r>
  <r>
    <x v="4"/>
    <n v="21"/>
    <n v="7"/>
    <s v="OFF"/>
    <d v="2019-01-21T00:00:00"/>
    <s v="Avg of 4 NM Projects"/>
    <x v="3"/>
    <n v="-1.28"/>
  </r>
  <r>
    <x v="4"/>
    <n v="21"/>
    <n v="7"/>
    <s v="OFF"/>
    <d v="2019-01-21T00:00:00"/>
    <s v="Avg of 4 NM Projects"/>
    <x v="4"/>
    <n v="-1.54"/>
  </r>
  <r>
    <x v="4"/>
    <n v="21"/>
    <n v="7"/>
    <s v="OFF"/>
    <d v="2019-01-21T00:00:00"/>
    <s v="Avg of 4 NM Projects"/>
    <x v="5"/>
    <n v="-1.4100000000000001"/>
  </r>
  <r>
    <x v="4"/>
    <n v="21"/>
    <n v="7"/>
    <s v="OFF"/>
    <d v="2019-01-21T00:00:00"/>
    <s v="Avg of 4 NM Projects"/>
    <x v="6"/>
    <n v="-1.67"/>
  </r>
  <r>
    <x v="4"/>
    <n v="21"/>
    <n v="7"/>
    <s v="OFF"/>
    <d v="2019-01-21T00:00:00"/>
    <s v="Avg of 4 NM Projects"/>
    <x v="7"/>
    <n v="-1.4100000000000001"/>
  </r>
  <r>
    <x v="4"/>
    <n v="21"/>
    <n v="7"/>
    <s v="OFF"/>
    <d v="2019-01-21T00:00:00"/>
    <s v="Avg of 4 NM Projects"/>
    <x v="8"/>
    <n v="-0.255"/>
  </r>
  <r>
    <x v="4"/>
    <n v="21"/>
    <n v="7"/>
    <s v="OFF"/>
    <d v="2019-01-21T00:00:00"/>
    <s v="Avg of 4 NM Projects"/>
    <x v="9"/>
    <n v="1.0250000000000001"/>
  </r>
  <r>
    <x v="4"/>
    <n v="21"/>
    <n v="7"/>
    <s v="OFF"/>
    <d v="2019-01-21T00:00:00"/>
    <s v="Avg of 4 NM Projects"/>
    <x v="10"/>
    <n v="3.9649999999999999"/>
  </r>
  <r>
    <x v="4"/>
    <n v="21"/>
    <n v="7"/>
    <s v="OFF"/>
    <d v="2019-01-21T00:00:00"/>
    <s v="Avg of 4 NM Projects"/>
    <x v="11"/>
    <n v="2.4349999999999996"/>
  </r>
  <r>
    <x v="4"/>
    <n v="21"/>
    <n v="7"/>
    <s v="OFF"/>
    <d v="2019-01-21T00:00:00"/>
    <s v="Avg of 4 NM Projects"/>
    <x v="12"/>
    <n v="3.7199999999999998"/>
  </r>
  <r>
    <x v="4"/>
    <n v="21"/>
    <n v="7"/>
    <s v="OFF"/>
    <d v="2019-01-21T00:00:00"/>
    <s v="Avg of 4 NM Projects"/>
    <x v="13"/>
    <n v="5.38"/>
  </r>
  <r>
    <x v="4"/>
    <n v="21"/>
    <n v="7"/>
    <s v="OFF"/>
    <d v="2019-01-21T00:00:00"/>
    <s v="Avg of 4 NM Projects"/>
    <x v="14"/>
    <n v="2.4349999999999996"/>
  </r>
  <r>
    <x v="4"/>
    <n v="21"/>
    <n v="7"/>
    <s v="OFF"/>
    <d v="2019-01-21T00:00:00"/>
    <s v="Avg of 4 NM Projects"/>
    <x v="15"/>
    <n v="0"/>
  </r>
  <r>
    <x v="4"/>
    <n v="21"/>
    <n v="7"/>
    <s v="OFF"/>
    <d v="2019-01-21T00:00:00"/>
    <s v="Avg of 4 NM Projects"/>
    <x v="16"/>
    <n v="-1.28"/>
  </r>
  <r>
    <x v="4"/>
    <n v="21"/>
    <n v="7"/>
    <s v="OFF"/>
    <d v="2019-01-21T00:00:00"/>
    <s v="Avg of 4 NM Projects"/>
    <x v="17"/>
    <n v="-1.4100000000000001"/>
  </r>
  <r>
    <x v="4"/>
    <n v="21"/>
    <n v="7"/>
    <s v="OFF"/>
    <d v="2019-01-21T00:00:00"/>
    <s v="Avg of 4 NM Projects"/>
    <x v="18"/>
    <n v="-1.4100000000000001"/>
  </r>
  <r>
    <x v="4"/>
    <n v="21"/>
    <n v="7"/>
    <s v="OFF"/>
    <d v="2019-01-21T00:00:00"/>
    <s v="Avg of 4 NM Projects"/>
    <x v="19"/>
    <n v="-1.41"/>
  </r>
  <r>
    <x v="4"/>
    <n v="21"/>
    <n v="7"/>
    <s v="OFF"/>
    <d v="2019-01-21T00:00:00"/>
    <s v="Avg of 4 NM Projects"/>
    <x v="20"/>
    <n v="-1.28"/>
  </r>
  <r>
    <x v="4"/>
    <n v="21"/>
    <n v="7"/>
    <s v="OFF"/>
    <d v="2019-01-21T00:00:00"/>
    <s v="Avg of 4 NM Projects"/>
    <x v="21"/>
    <n v="-1.67"/>
  </r>
  <r>
    <x v="4"/>
    <n v="21"/>
    <n v="7"/>
    <s v="OFF"/>
    <d v="2019-01-21T00:00:00"/>
    <s v="Avg of 4 NM Projects"/>
    <x v="22"/>
    <n v="-1.4100000000000001"/>
  </r>
  <r>
    <x v="4"/>
    <n v="21"/>
    <n v="7"/>
    <s v="OFF"/>
    <d v="2019-01-21T00:00:00"/>
    <s v="Avg of 4 NM Projects"/>
    <x v="23"/>
    <n v="-1.28"/>
  </r>
  <r>
    <x v="4"/>
    <n v="22"/>
    <n v="1"/>
    <s v="OFF"/>
    <d v="2019-01-22T00:00:00"/>
    <s v="Avg of 4 NM Projects"/>
    <x v="0"/>
    <n v="-1.67"/>
  </r>
  <r>
    <x v="4"/>
    <n v="22"/>
    <n v="1"/>
    <s v="OFF"/>
    <d v="2019-01-22T00:00:00"/>
    <s v="Avg of 4 NM Projects"/>
    <x v="1"/>
    <n v="-1.41"/>
  </r>
  <r>
    <x v="4"/>
    <n v="22"/>
    <n v="1"/>
    <s v="OFF"/>
    <d v="2019-01-22T00:00:00"/>
    <s v="Avg of 4 NM Projects"/>
    <x v="2"/>
    <n v="-1.28"/>
  </r>
  <r>
    <x v="4"/>
    <n v="22"/>
    <n v="1"/>
    <s v="OFF"/>
    <d v="2019-01-22T00:00:00"/>
    <s v="Avg of 4 NM Projects"/>
    <x v="3"/>
    <n v="-1.665"/>
  </r>
  <r>
    <x v="4"/>
    <n v="22"/>
    <n v="1"/>
    <s v="OFF"/>
    <d v="2019-01-22T00:00:00"/>
    <s v="Avg of 4 NM Projects"/>
    <x v="4"/>
    <n v="-1.28"/>
  </r>
  <r>
    <x v="4"/>
    <n v="22"/>
    <n v="1"/>
    <s v="OFF"/>
    <d v="2019-01-22T00:00:00"/>
    <s v="Avg of 4 NM Projects"/>
    <x v="5"/>
    <n v="-1.54"/>
  </r>
  <r>
    <x v="4"/>
    <n v="22"/>
    <n v="1"/>
    <s v="OFF"/>
    <d v="2019-01-22T00:00:00"/>
    <s v="Avg of 4 NM Projects"/>
    <x v="6"/>
    <n v="-1.28"/>
  </r>
  <r>
    <x v="4"/>
    <n v="22"/>
    <n v="1"/>
    <s v="OFF"/>
    <d v="2019-01-22T00:00:00"/>
    <s v="Avg of 4 NM Projects"/>
    <x v="7"/>
    <n v="-1.7949999999999999"/>
  </r>
  <r>
    <x v="4"/>
    <n v="22"/>
    <n v="1"/>
    <s v="OFF"/>
    <d v="2019-01-22T00:00:00"/>
    <s v="Avg of 4 NM Projects"/>
    <x v="8"/>
    <n v="0.255"/>
  </r>
  <r>
    <x v="4"/>
    <n v="22"/>
    <n v="1"/>
    <s v="OFF"/>
    <d v="2019-01-22T00:00:00"/>
    <s v="Avg of 4 NM Projects"/>
    <x v="9"/>
    <n v="1.9249999999999998"/>
  </r>
  <r>
    <x v="4"/>
    <n v="22"/>
    <n v="1"/>
    <s v="OFF"/>
    <d v="2019-01-22T00:00:00"/>
    <s v="Avg of 4 NM Projects"/>
    <x v="10"/>
    <n v="3.8449999999999998"/>
  </r>
  <r>
    <x v="4"/>
    <n v="22"/>
    <n v="1"/>
    <s v="OFF"/>
    <d v="2019-01-22T00:00:00"/>
    <s v="Avg of 4 NM Projects"/>
    <x v="11"/>
    <n v="4.3550000000000004"/>
  </r>
  <r>
    <x v="4"/>
    <n v="22"/>
    <n v="1"/>
    <s v="OFF"/>
    <d v="2019-01-22T00:00:00"/>
    <s v="Avg of 4 NM Projects"/>
    <x v="12"/>
    <n v="4.0950000000000006"/>
  </r>
  <r>
    <x v="4"/>
    <n v="22"/>
    <n v="1"/>
    <s v="OFF"/>
    <d v="2019-01-22T00:00:00"/>
    <s v="Avg of 4 NM Projects"/>
    <x v="13"/>
    <n v="3.2"/>
  </r>
  <r>
    <x v="4"/>
    <n v="22"/>
    <n v="1"/>
    <s v="OFF"/>
    <d v="2019-01-22T00:00:00"/>
    <s v="Avg of 4 NM Projects"/>
    <x v="14"/>
    <n v="1.66"/>
  </r>
  <r>
    <x v="4"/>
    <n v="22"/>
    <n v="1"/>
    <s v="OFF"/>
    <d v="2019-01-22T00:00:00"/>
    <s v="Avg of 4 NM Projects"/>
    <x v="15"/>
    <n v="-0.12999999999999989"/>
  </r>
  <r>
    <x v="4"/>
    <n v="22"/>
    <n v="1"/>
    <s v="OFF"/>
    <d v="2019-01-22T00:00:00"/>
    <s v="Avg of 4 NM Projects"/>
    <x v="16"/>
    <n v="-1.2799999999999998"/>
  </r>
  <r>
    <x v="4"/>
    <n v="22"/>
    <n v="1"/>
    <s v="OFF"/>
    <d v="2019-01-22T00:00:00"/>
    <s v="Avg of 4 NM Projects"/>
    <x v="17"/>
    <n v="-1.41"/>
  </r>
  <r>
    <x v="4"/>
    <n v="22"/>
    <n v="1"/>
    <s v="OFF"/>
    <d v="2019-01-22T00:00:00"/>
    <s v="Avg of 4 NM Projects"/>
    <x v="18"/>
    <n v="-1.54"/>
  </r>
  <r>
    <x v="4"/>
    <n v="22"/>
    <n v="1"/>
    <s v="OFF"/>
    <d v="2019-01-22T00:00:00"/>
    <s v="Avg of 4 NM Projects"/>
    <x v="19"/>
    <n v="-1.54"/>
  </r>
  <r>
    <x v="4"/>
    <n v="22"/>
    <n v="1"/>
    <s v="OFF"/>
    <d v="2019-01-22T00:00:00"/>
    <s v="Avg of 4 NM Projects"/>
    <x v="20"/>
    <n v="-1.41"/>
  </r>
  <r>
    <x v="4"/>
    <n v="22"/>
    <n v="1"/>
    <s v="OFF"/>
    <d v="2019-01-22T00:00:00"/>
    <s v="Avg of 4 NM Projects"/>
    <x v="21"/>
    <n v="-1.54"/>
  </r>
  <r>
    <x v="4"/>
    <n v="22"/>
    <n v="1"/>
    <s v="OFF"/>
    <d v="2019-01-22T00:00:00"/>
    <s v="Avg of 4 NM Projects"/>
    <x v="22"/>
    <n v="-1.41"/>
  </r>
  <r>
    <x v="4"/>
    <n v="22"/>
    <n v="1"/>
    <s v="OFF"/>
    <d v="2019-01-22T00:00:00"/>
    <s v="Avg of 4 NM Projects"/>
    <x v="23"/>
    <n v="-1.41"/>
  </r>
  <r>
    <x v="4"/>
    <n v="23"/>
    <n v="2"/>
    <s v="OFF"/>
    <d v="2019-01-23T00:00:00"/>
    <s v="Avg of 4 NM Projects"/>
    <x v="0"/>
    <n v="-1.41"/>
  </r>
  <r>
    <x v="4"/>
    <n v="23"/>
    <n v="2"/>
    <s v="OFF"/>
    <d v="2019-01-23T00:00:00"/>
    <s v="Avg of 4 NM Projects"/>
    <x v="1"/>
    <n v="-1.67"/>
  </r>
  <r>
    <x v="4"/>
    <n v="23"/>
    <n v="2"/>
    <s v="OFF"/>
    <d v="2019-01-23T00:00:00"/>
    <s v="Avg of 4 NM Projects"/>
    <x v="2"/>
    <n v="-1.41"/>
  </r>
  <r>
    <x v="4"/>
    <n v="23"/>
    <n v="2"/>
    <s v="OFF"/>
    <d v="2019-01-23T00:00:00"/>
    <s v="Avg of 4 NM Projects"/>
    <x v="3"/>
    <n v="-1.54"/>
  </r>
  <r>
    <x v="4"/>
    <n v="23"/>
    <n v="2"/>
    <s v="OFF"/>
    <d v="2019-01-23T00:00:00"/>
    <s v="Avg of 4 NM Projects"/>
    <x v="4"/>
    <n v="-1.7999999999999998"/>
  </r>
  <r>
    <x v="4"/>
    <n v="23"/>
    <n v="2"/>
    <s v="OFF"/>
    <d v="2019-01-23T00:00:00"/>
    <s v="Avg of 4 NM Projects"/>
    <x v="5"/>
    <n v="-1.4100000000000001"/>
  </r>
  <r>
    <x v="4"/>
    <n v="23"/>
    <n v="2"/>
    <s v="OFF"/>
    <d v="2019-01-23T00:00:00"/>
    <s v="Avg of 4 NM Projects"/>
    <x v="6"/>
    <n v="-1.28"/>
  </r>
  <r>
    <x v="4"/>
    <n v="23"/>
    <n v="2"/>
    <s v="ON"/>
    <d v="2019-01-23T00:00:00"/>
    <s v="Avg of 4 NM Projects"/>
    <x v="7"/>
    <n v="-1.41"/>
  </r>
  <r>
    <x v="4"/>
    <n v="23"/>
    <n v="2"/>
    <s v="ON"/>
    <d v="2019-01-23T00:00:00"/>
    <s v="Avg of 4 NM Projects"/>
    <x v="8"/>
    <n v="-1.2800000000000002"/>
  </r>
  <r>
    <x v="4"/>
    <n v="23"/>
    <n v="2"/>
    <s v="ON"/>
    <d v="2019-01-23T00:00:00"/>
    <s v="Avg of 4 NM Projects"/>
    <x v="9"/>
    <n v="-0.25499999999999989"/>
  </r>
  <r>
    <x v="4"/>
    <n v="23"/>
    <n v="2"/>
    <s v="ON"/>
    <d v="2019-01-23T00:00:00"/>
    <s v="Avg of 4 NM Projects"/>
    <x v="10"/>
    <n v="-0.26"/>
  </r>
  <r>
    <x v="4"/>
    <n v="23"/>
    <n v="2"/>
    <s v="ON"/>
    <d v="2019-01-23T00:00:00"/>
    <s v="Avg of 4 NM Projects"/>
    <x v="11"/>
    <n v="0.77"/>
  </r>
  <r>
    <x v="4"/>
    <n v="23"/>
    <n v="2"/>
    <s v="ON"/>
    <d v="2019-01-23T00:00:00"/>
    <s v="Avg of 4 NM Projects"/>
    <x v="12"/>
    <n v="3.3250000000000002"/>
  </r>
  <r>
    <x v="4"/>
    <n v="23"/>
    <n v="2"/>
    <s v="ON"/>
    <d v="2019-01-23T00:00:00"/>
    <s v="Avg of 4 NM Projects"/>
    <x v="13"/>
    <n v="3.4550000000000005"/>
  </r>
  <r>
    <x v="4"/>
    <n v="23"/>
    <n v="2"/>
    <s v="ON"/>
    <d v="2019-01-23T00:00:00"/>
    <s v="Avg of 4 NM Projects"/>
    <x v="14"/>
    <n v="1.54"/>
  </r>
  <r>
    <x v="4"/>
    <n v="23"/>
    <n v="2"/>
    <s v="ON"/>
    <d v="2019-01-23T00:00:00"/>
    <s v="Avg of 4 NM Projects"/>
    <x v="15"/>
    <n v="1.5349999999999999"/>
  </r>
  <r>
    <x v="4"/>
    <n v="23"/>
    <n v="2"/>
    <s v="ON"/>
    <d v="2019-01-23T00:00:00"/>
    <s v="Avg of 4 NM Projects"/>
    <x v="16"/>
    <n v="0"/>
  </r>
  <r>
    <x v="4"/>
    <n v="23"/>
    <n v="2"/>
    <s v="ON"/>
    <d v="2019-01-23T00:00:00"/>
    <s v="Avg of 4 NM Projects"/>
    <x v="17"/>
    <n v="-0.77"/>
  </r>
  <r>
    <x v="4"/>
    <n v="23"/>
    <n v="2"/>
    <s v="ON"/>
    <d v="2019-01-23T00:00:00"/>
    <s v="Avg of 4 NM Projects"/>
    <x v="18"/>
    <n v="-0.77"/>
  </r>
  <r>
    <x v="4"/>
    <n v="23"/>
    <n v="2"/>
    <s v="ON"/>
    <d v="2019-01-23T00:00:00"/>
    <s v="Avg of 4 NM Projects"/>
    <x v="19"/>
    <n v="-0.51"/>
  </r>
  <r>
    <x v="4"/>
    <n v="23"/>
    <n v="2"/>
    <s v="ON"/>
    <d v="2019-01-23T00:00:00"/>
    <s v="Avg of 4 NM Projects"/>
    <x v="20"/>
    <n v="-0.64"/>
  </r>
  <r>
    <x v="4"/>
    <n v="23"/>
    <n v="2"/>
    <s v="ON"/>
    <d v="2019-01-23T00:00:00"/>
    <s v="Avg of 4 NM Projects"/>
    <x v="21"/>
    <n v="-0.51"/>
  </r>
  <r>
    <x v="4"/>
    <n v="23"/>
    <n v="2"/>
    <s v="ON"/>
    <d v="2019-01-23T00:00:00"/>
    <s v="Avg of 4 NM Projects"/>
    <x v="22"/>
    <n v="-0.64"/>
  </r>
  <r>
    <x v="4"/>
    <n v="23"/>
    <n v="2"/>
    <s v="OFF"/>
    <d v="2019-01-23T00:00:00"/>
    <s v="Avg of 4 NM Projects"/>
    <x v="23"/>
    <n v="-0.51"/>
  </r>
  <r>
    <x v="4"/>
    <n v="24"/>
    <n v="3"/>
    <s v="OFF"/>
    <d v="2019-01-24T00:00:00"/>
    <s v="Avg of 4 NM Projects"/>
    <x v="0"/>
    <n v="-0.77"/>
  </r>
  <r>
    <x v="4"/>
    <n v="24"/>
    <n v="3"/>
    <s v="OFF"/>
    <d v="2019-01-24T00:00:00"/>
    <s v="Avg of 4 NM Projects"/>
    <x v="1"/>
    <n v="-0.38500000000000001"/>
  </r>
  <r>
    <x v="4"/>
    <n v="24"/>
    <n v="3"/>
    <s v="OFF"/>
    <d v="2019-01-24T00:00:00"/>
    <s v="Avg of 4 NM Projects"/>
    <x v="2"/>
    <n v="-0.64"/>
  </r>
  <r>
    <x v="4"/>
    <n v="24"/>
    <n v="3"/>
    <s v="OFF"/>
    <d v="2019-01-24T00:00:00"/>
    <s v="Avg of 4 NM Projects"/>
    <x v="3"/>
    <n v="-0.38500000000000001"/>
  </r>
  <r>
    <x v="4"/>
    <n v="24"/>
    <n v="3"/>
    <s v="OFF"/>
    <d v="2019-01-24T00:00:00"/>
    <s v="Avg of 4 NM Projects"/>
    <x v="4"/>
    <n v="-0.51"/>
  </r>
  <r>
    <x v="4"/>
    <n v="24"/>
    <n v="3"/>
    <s v="OFF"/>
    <d v="2019-01-24T00:00:00"/>
    <s v="Avg of 4 NM Projects"/>
    <x v="5"/>
    <n v="-0.64"/>
  </r>
  <r>
    <x v="4"/>
    <n v="24"/>
    <n v="3"/>
    <s v="OFF"/>
    <d v="2019-01-24T00:00:00"/>
    <s v="Avg of 4 NM Projects"/>
    <x v="6"/>
    <n v="-0.13"/>
  </r>
  <r>
    <x v="4"/>
    <n v="24"/>
    <n v="3"/>
    <s v="ON"/>
    <d v="2019-01-24T00:00:00"/>
    <s v="Avg of 4 NM Projects"/>
    <x v="7"/>
    <n v="-1.415"/>
  </r>
  <r>
    <x v="4"/>
    <n v="24"/>
    <n v="3"/>
    <s v="ON"/>
    <d v="2019-01-24T00:00:00"/>
    <s v="Avg of 4 NM Projects"/>
    <x v="8"/>
    <n v="0.77500000000000002"/>
  </r>
  <r>
    <x v="4"/>
    <n v="24"/>
    <n v="3"/>
    <s v="ON"/>
    <d v="2019-01-24T00:00:00"/>
    <s v="Avg of 4 NM Projects"/>
    <x v="9"/>
    <n v="6.5299999999999994"/>
  </r>
  <r>
    <x v="4"/>
    <n v="24"/>
    <n v="3"/>
    <s v="ON"/>
    <d v="2019-01-24T00:00:00"/>
    <s v="Avg of 4 NM Projects"/>
    <x v="10"/>
    <n v="13.44"/>
  </r>
  <r>
    <x v="4"/>
    <n v="24"/>
    <n v="3"/>
    <s v="ON"/>
    <d v="2019-01-24T00:00:00"/>
    <s v="Avg of 4 NM Projects"/>
    <x v="11"/>
    <n v="16.899999999999999"/>
  </r>
  <r>
    <x v="4"/>
    <n v="24"/>
    <n v="3"/>
    <s v="ON"/>
    <d v="2019-01-24T00:00:00"/>
    <s v="Avg of 4 NM Projects"/>
    <x v="12"/>
    <n v="23.3"/>
  </r>
  <r>
    <x v="4"/>
    <n v="24"/>
    <n v="3"/>
    <s v="ON"/>
    <d v="2019-01-24T00:00:00"/>
    <s v="Avg of 4 NM Projects"/>
    <x v="13"/>
    <n v="23.685000000000002"/>
  </r>
  <r>
    <x v="4"/>
    <n v="24"/>
    <n v="3"/>
    <s v="ON"/>
    <d v="2019-01-24T00:00:00"/>
    <s v="Avg of 4 NM Projects"/>
    <x v="14"/>
    <n v="11.139999999999999"/>
  </r>
  <r>
    <x v="4"/>
    <n v="24"/>
    <n v="3"/>
    <s v="ON"/>
    <d v="2019-01-24T00:00:00"/>
    <s v="Avg of 4 NM Projects"/>
    <x v="15"/>
    <n v="4.2249999999999996"/>
  </r>
  <r>
    <x v="4"/>
    <n v="24"/>
    <n v="3"/>
    <s v="ON"/>
    <d v="2019-01-24T00:00:00"/>
    <s v="Avg of 4 NM Projects"/>
    <x v="16"/>
    <n v="-0.51"/>
  </r>
  <r>
    <x v="4"/>
    <n v="24"/>
    <n v="3"/>
    <s v="ON"/>
    <d v="2019-01-24T00:00:00"/>
    <s v="Avg of 4 NM Projects"/>
    <x v="17"/>
    <n v="-0.51"/>
  </r>
  <r>
    <x v="4"/>
    <n v="24"/>
    <n v="3"/>
    <s v="ON"/>
    <d v="2019-01-24T00:00:00"/>
    <s v="Avg of 4 NM Projects"/>
    <x v="18"/>
    <n v="-0.51"/>
  </r>
  <r>
    <x v="4"/>
    <n v="24"/>
    <n v="3"/>
    <s v="ON"/>
    <d v="2019-01-24T00:00:00"/>
    <s v="Avg of 4 NM Projects"/>
    <x v="19"/>
    <n v="-0.77"/>
  </r>
  <r>
    <x v="4"/>
    <n v="24"/>
    <n v="3"/>
    <s v="ON"/>
    <d v="2019-01-24T00:00:00"/>
    <s v="Avg of 4 NM Projects"/>
    <x v="20"/>
    <n v="-0.77"/>
  </r>
  <r>
    <x v="4"/>
    <n v="24"/>
    <n v="3"/>
    <s v="ON"/>
    <d v="2019-01-24T00:00:00"/>
    <s v="Avg of 4 NM Projects"/>
    <x v="21"/>
    <n v="-0.51"/>
  </r>
  <r>
    <x v="4"/>
    <n v="24"/>
    <n v="3"/>
    <s v="ON"/>
    <d v="2019-01-24T00:00:00"/>
    <s v="Avg of 4 NM Projects"/>
    <x v="22"/>
    <n v="-0.9"/>
  </r>
  <r>
    <x v="4"/>
    <n v="24"/>
    <n v="3"/>
    <s v="OFF"/>
    <d v="2019-01-24T00:00:00"/>
    <s v="Avg of 4 NM Projects"/>
    <x v="23"/>
    <n v="-0.64"/>
  </r>
  <r>
    <x v="4"/>
    <n v="25"/>
    <n v="4"/>
    <s v="OFF"/>
    <d v="2019-01-25T00:00:00"/>
    <s v="Avg of 4 NM Projects"/>
    <x v="0"/>
    <n v="-0.51"/>
  </r>
  <r>
    <x v="4"/>
    <n v="25"/>
    <n v="4"/>
    <s v="OFF"/>
    <d v="2019-01-25T00:00:00"/>
    <s v="Avg of 4 NM Projects"/>
    <x v="1"/>
    <n v="-0.64"/>
  </r>
  <r>
    <x v="4"/>
    <n v="25"/>
    <n v="4"/>
    <s v="OFF"/>
    <d v="2019-01-25T00:00:00"/>
    <s v="Avg of 4 NM Projects"/>
    <x v="2"/>
    <n v="-0.64"/>
  </r>
  <r>
    <x v="4"/>
    <n v="25"/>
    <n v="4"/>
    <s v="OFF"/>
    <d v="2019-01-25T00:00:00"/>
    <s v="Avg of 4 NM Projects"/>
    <x v="3"/>
    <n v="-0.77"/>
  </r>
  <r>
    <x v="4"/>
    <n v="25"/>
    <n v="4"/>
    <s v="OFF"/>
    <d v="2019-01-25T00:00:00"/>
    <s v="Avg of 4 NM Projects"/>
    <x v="4"/>
    <n v="-0.77"/>
  </r>
  <r>
    <x v="4"/>
    <n v="25"/>
    <n v="4"/>
    <s v="OFF"/>
    <d v="2019-01-25T00:00:00"/>
    <s v="Avg of 4 NM Projects"/>
    <x v="5"/>
    <n v="-0.64"/>
  </r>
  <r>
    <x v="4"/>
    <n v="25"/>
    <n v="4"/>
    <s v="OFF"/>
    <d v="2019-01-25T00:00:00"/>
    <s v="Avg of 4 NM Projects"/>
    <x v="6"/>
    <n v="-0.64"/>
  </r>
  <r>
    <x v="4"/>
    <n v="25"/>
    <n v="4"/>
    <s v="ON"/>
    <d v="2019-01-25T00:00:00"/>
    <s v="Avg of 4 NM Projects"/>
    <x v="7"/>
    <n v="-0.125"/>
  </r>
  <r>
    <x v="4"/>
    <n v="25"/>
    <n v="4"/>
    <s v="ON"/>
    <d v="2019-01-25T00:00:00"/>
    <s v="Avg of 4 NM Projects"/>
    <x v="8"/>
    <n v="9.6"/>
  </r>
  <r>
    <x v="4"/>
    <n v="25"/>
    <n v="4"/>
    <s v="ON"/>
    <d v="2019-01-25T00:00:00"/>
    <s v="Avg of 4 NM Projects"/>
    <x v="9"/>
    <n v="19.459999999999997"/>
  </r>
  <r>
    <x v="4"/>
    <n v="25"/>
    <n v="4"/>
    <s v="ON"/>
    <d v="2019-01-25T00:00:00"/>
    <s v="Avg of 4 NM Projects"/>
    <x v="10"/>
    <n v="44.415000000000006"/>
  </r>
  <r>
    <x v="4"/>
    <n v="25"/>
    <n v="4"/>
    <s v="ON"/>
    <d v="2019-01-25T00:00:00"/>
    <s v="Avg of 4 NM Projects"/>
    <x v="11"/>
    <n v="55.805"/>
  </r>
  <r>
    <x v="4"/>
    <n v="25"/>
    <n v="4"/>
    <s v="ON"/>
    <d v="2019-01-25T00:00:00"/>
    <s v="Avg of 4 NM Projects"/>
    <x v="12"/>
    <n v="51.975000000000001"/>
  </r>
  <r>
    <x v="4"/>
    <n v="25"/>
    <n v="4"/>
    <s v="ON"/>
    <d v="2019-01-25T00:00:00"/>
    <s v="Avg of 4 NM Projects"/>
    <x v="13"/>
    <n v="48.640000000000008"/>
  </r>
  <r>
    <x v="4"/>
    <n v="25"/>
    <n v="4"/>
    <s v="ON"/>
    <d v="2019-01-25T00:00:00"/>
    <s v="Avg of 4 NM Projects"/>
    <x v="14"/>
    <n v="39.939999999999991"/>
  </r>
  <r>
    <x v="4"/>
    <n v="25"/>
    <n v="4"/>
    <s v="ON"/>
    <d v="2019-01-25T00:00:00"/>
    <s v="Avg of 4 NM Projects"/>
    <x v="15"/>
    <n v="23.294999999999998"/>
  </r>
  <r>
    <x v="4"/>
    <n v="25"/>
    <n v="4"/>
    <s v="ON"/>
    <d v="2019-01-25T00:00:00"/>
    <s v="Avg of 4 NM Projects"/>
    <x v="16"/>
    <n v="3.84"/>
  </r>
  <r>
    <x v="4"/>
    <n v="25"/>
    <n v="4"/>
    <s v="ON"/>
    <d v="2019-01-25T00:00:00"/>
    <s v="Avg of 4 NM Projects"/>
    <x v="17"/>
    <n v="-0.64"/>
  </r>
  <r>
    <x v="4"/>
    <n v="25"/>
    <n v="4"/>
    <s v="ON"/>
    <d v="2019-01-25T00:00:00"/>
    <s v="Avg of 4 NM Projects"/>
    <x v="18"/>
    <n v="-0.51"/>
  </r>
  <r>
    <x v="4"/>
    <n v="25"/>
    <n v="4"/>
    <s v="ON"/>
    <d v="2019-01-25T00:00:00"/>
    <s v="Avg of 4 NM Projects"/>
    <x v="19"/>
    <n v="-0.77"/>
  </r>
  <r>
    <x v="4"/>
    <n v="25"/>
    <n v="4"/>
    <s v="ON"/>
    <d v="2019-01-25T00:00:00"/>
    <s v="Avg of 4 NM Projects"/>
    <x v="20"/>
    <n v="-0.51"/>
  </r>
  <r>
    <x v="4"/>
    <n v="25"/>
    <n v="4"/>
    <s v="ON"/>
    <d v="2019-01-25T00:00:00"/>
    <s v="Avg of 4 NM Projects"/>
    <x v="21"/>
    <n v="-0.64"/>
  </r>
  <r>
    <x v="4"/>
    <n v="25"/>
    <n v="4"/>
    <s v="ON"/>
    <d v="2019-01-25T00:00:00"/>
    <s v="Avg of 4 NM Projects"/>
    <x v="22"/>
    <n v="-0.77"/>
  </r>
  <r>
    <x v="4"/>
    <n v="25"/>
    <n v="4"/>
    <s v="OFF"/>
    <d v="2019-01-25T00:00:00"/>
    <s v="Avg of 4 NM Projects"/>
    <x v="23"/>
    <n v="-0.51"/>
  </r>
  <r>
    <x v="4"/>
    <n v="26"/>
    <n v="5"/>
    <s v="OFF"/>
    <d v="2019-01-26T00:00:00"/>
    <s v="Avg of 4 NM Projects"/>
    <x v="0"/>
    <n v="-0.9"/>
  </r>
  <r>
    <x v="4"/>
    <n v="26"/>
    <n v="5"/>
    <s v="OFF"/>
    <d v="2019-01-26T00:00:00"/>
    <s v="Avg of 4 NM Projects"/>
    <x v="1"/>
    <n v="-0.64"/>
  </r>
  <r>
    <x v="4"/>
    <n v="26"/>
    <n v="5"/>
    <s v="OFF"/>
    <d v="2019-01-26T00:00:00"/>
    <s v="Avg of 4 NM Projects"/>
    <x v="2"/>
    <n v="-0.64"/>
  </r>
  <r>
    <x v="4"/>
    <n v="26"/>
    <n v="5"/>
    <s v="OFF"/>
    <d v="2019-01-26T00:00:00"/>
    <s v="Avg of 4 NM Projects"/>
    <x v="3"/>
    <n v="-0.77"/>
  </r>
  <r>
    <x v="4"/>
    <n v="26"/>
    <n v="5"/>
    <s v="OFF"/>
    <d v="2019-01-26T00:00:00"/>
    <s v="Avg of 4 NM Projects"/>
    <x v="4"/>
    <n v="-0.64"/>
  </r>
  <r>
    <x v="4"/>
    <n v="26"/>
    <n v="5"/>
    <s v="OFF"/>
    <d v="2019-01-26T00:00:00"/>
    <s v="Avg of 4 NM Projects"/>
    <x v="5"/>
    <n v="-0.77"/>
  </r>
  <r>
    <x v="4"/>
    <n v="26"/>
    <n v="5"/>
    <s v="OFF"/>
    <d v="2019-01-26T00:00:00"/>
    <s v="Avg of 4 NM Projects"/>
    <x v="6"/>
    <n v="-1.03"/>
  </r>
  <r>
    <x v="4"/>
    <n v="26"/>
    <n v="5"/>
    <s v="ON"/>
    <d v="2019-01-26T00:00:00"/>
    <s v="Avg of 4 NM Projects"/>
    <x v="7"/>
    <n v="0.38500000000000001"/>
  </r>
  <r>
    <x v="4"/>
    <n v="26"/>
    <n v="5"/>
    <s v="ON"/>
    <d v="2019-01-26T00:00:00"/>
    <s v="Avg of 4 NM Projects"/>
    <x v="8"/>
    <n v="21.76"/>
  </r>
  <r>
    <x v="4"/>
    <n v="26"/>
    <n v="5"/>
    <s v="ON"/>
    <d v="2019-01-26T00:00:00"/>
    <s v="Avg of 4 NM Projects"/>
    <x v="9"/>
    <n v="36.22"/>
  </r>
  <r>
    <x v="4"/>
    <n v="26"/>
    <n v="5"/>
    <s v="ON"/>
    <d v="2019-01-26T00:00:00"/>
    <s v="Avg of 4 NM Projects"/>
    <x v="10"/>
    <n v="49.914999999999999"/>
  </r>
  <r>
    <x v="4"/>
    <n v="26"/>
    <n v="5"/>
    <s v="ON"/>
    <d v="2019-01-26T00:00:00"/>
    <s v="Avg of 4 NM Projects"/>
    <x v="11"/>
    <n v="59.140000000000008"/>
  </r>
  <r>
    <x v="4"/>
    <n v="26"/>
    <n v="5"/>
    <s v="ON"/>
    <d v="2019-01-26T00:00:00"/>
    <s v="Avg of 4 NM Projects"/>
    <x v="12"/>
    <n v="47.999999999999993"/>
  </r>
  <r>
    <x v="4"/>
    <n v="26"/>
    <n v="5"/>
    <s v="ON"/>
    <d v="2019-01-26T00:00:00"/>
    <s v="Avg of 4 NM Projects"/>
    <x v="13"/>
    <n v="42.495000000000005"/>
  </r>
  <r>
    <x v="4"/>
    <n v="26"/>
    <n v="5"/>
    <s v="ON"/>
    <d v="2019-01-26T00:00:00"/>
    <s v="Avg of 4 NM Projects"/>
    <x v="14"/>
    <n v="33.79"/>
  </r>
  <r>
    <x v="4"/>
    <n v="26"/>
    <n v="5"/>
    <s v="ON"/>
    <d v="2019-01-26T00:00:00"/>
    <s v="Avg of 4 NM Projects"/>
    <x v="15"/>
    <n v="28.544999999999998"/>
  </r>
  <r>
    <x v="4"/>
    <n v="26"/>
    <n v="5"/>
    <s v="ON"/>
    <d v="2019-01-26T00:00:00"/>
    <s v="Avg of 4 NM Projects"/>
    <x v="16"/>
    <n v="4.0949999999999998"/>
  </r>
  <r>
    <x v="4"/>
    <n v="26"/>
    <n v="5"/>
    <s v="ON"/>
    <d v="2019-01-26T00:00:00"/>
    <s v="Avg of 4 NM Projects"/>
    <x v="17"/>
    <n v="-0.77"/>
  </r>
  <r>
    <x v="4"/>
    <n v="26"/>
    <n v="5"/>
    <s v="ON"/>
    <d v="2019-01-26T00:00:00"/>
    <s v="Avg of 4 NM Projects"/>
    <x v="18"/>
    <n v="-0.77"/>
  </r>
  <r>
    <x v="4"/>
    <n v="26"/>
    <n v="5"/>
    <s v="ON"/>
    <d v="2019-01-26T00:00:00"/>
    <s v="Avg of 4 NM Projects"/>
    <x v="19"/>
    <n v="-0.77"/>
  </r>
  <r>
    <x v="4"/>
    <n v="26"/>
    <n v="5"/>
    <s v="ON"/>
    <d v="2019-01-26T00:00:00"/>
    <s v="Avg of 4 NM Projects"/>
    <x v="20"/>
    <n v="-0.9"/>
  </r>
  <r>
    <x v="4"/>
    <n v="26"/>
    <n v="5"/>
    <s v="ON"/>
    <d v="2019-01-26T00:00:00"/>
    <s v="Avg of 4 NM Projects"/>
    <x v="21"/>
    <n v="-0.77"/>
  </r>
  <r>
    <x v="4"/>
    <n v="26"/>
    <n v="5"/>
    <s v="ON"/>
    <d v="2019-01-26T00:00:00"/>
    <s v="Avg of 4 NM Projects"/>
    <x v="22"/>
    <n v="-1.03"/>
  </r>
  <r>
    <x v="4"/>
    <n v="26"/>
    <n v="5"/>
    <s v="OFF"/>
    <d v="2019-01-26T00:00:00"/>
    <s v="Avg of 4 NM Projects"/>
    <x v="23"/>
    <n v="-0.77"/>
  </r>
  <r>
    <x v="4"/>
    <n v="27"/>
    <n v="6"/>
    <s v="OFF"/>
    <d v="2019-01-27T00:00:00"/>
    <s v="Avg of 4 NM Projects"/>
    <x v="0"/>
    <n v="-0.77"/>
  </r>
  <r>
    <x v="4"/>
    <n v="27"/>
    <n v="6"/>
    <s v="OFF"/>
    <d v="2019-01-27T00:00:00"/>
    <s v="Avg of 4 NM Projects"/>
    <x v="1"/>
    <n v="-0.9"/>
  </r>
  <r>
    <x v="4"/>
    <n v="27"/>
    <n v="6"/>
    <s v="OFF"/>
    <d v="2019-01-27T00:00:00"/>
    <s v="Avg of 4 NM Projects"/>
    <x v="2"/>
    <n v="-1.0249999999999999"/>
  </r>
  <r>
    <x v="4"/>
    <n v="27"/>
    <n v="6"/>
    <s v="OFF"/>
    <d v="2019-01-27T00:00:00"/>
    <s v="Avg of 4 NM Projects"/>
    <x v="3"/>
    <n v="-1.0249999999999999"/>
  </r>
  <r>
    <x v="4"/>
    <n v="27"/>
    <n v="6"/>
    <s v="OFF"/>
    <d v="2019-01-27T00:00:00"/>
    <s v="Avg of 4 NM Projects"/>
    <x v="4"/>
    <n v="-0.9"/>
  </r>
  <r>
    <x v="4"/>
    <n v="27"/>
    <n v="6"/>
    <s v="OFF"/>
    <d v="2019-01-27T00:00:00"/>
    <s v="Avg of 4 NM Projects"/>
    <x v="5"/>
    <n v="-1.0249999999999999"/>
  </r>
  <r>
    <x v="4"/>
    <n v="27"/>
    <n v="6"/>
    <s v="OFF"/>
    <d v="2019-01-27T00:00:00"/>
    <s v="Avg of 4 NM Projects"/>
    <x v="6"/>
    <n v="-1.0249999999999999"/>
  </r>
  <r>
    <x v="4"/>
    <n v="27"/>
    <n v="6"/>
    <s v="ON"/>
    <d v="2019-01-27T00:00:00"/>
    <s v="Avg of 4 NM Projects"/>
    <x v="7"/>
    <n v="-0.63500000000000001"/>
  </r>
  <r>
    <x v="4"/>
    <n v="27"/>
    <n v="6"/>
    <s v="ON"/>
    <d v="2019-01-27T00:00:00"/>
    <s v="Avg of 4 NM Projects"/>
    <x v="8"/>
    <n v="19.330000000000002"/>
  </r>
  <r>
    <x v="4"/>
    <n v="27"/>
    <n v="6"/>
    <s v="ON"/>
    <d v="2019-01-27T00:00:00"/>
    <s v="Avg of 4 NM Projects"/>
    <x v="9"/>
    <n v="34.17499999999999"/>
  </r>
  <r>
    <x v="4"/>
    <n v="27"/>
    <n v="6"/>
    <s v="ON"/>
    <d v="2019-01-27T00:00:00"/>
    <s v="Avg of 4 NM Projects"/>
    <x v="10"/>
    <n v="24.71"/>
  </r>
  <r>
    <x v="4"/>
    <n v="27"/>
    <n v="6"/>
    <s v="ON"/>
    <d v="2019-01-27T00:00:00"/>
    <s v="Avg of 4 NM Projects"/>
    <x v="11"/>
    <n v="20.734999999999999"/>
  </r>
  <r>
    <x v="4"/>
    <n v="27"/>
    <n v="6"/>
    <s v="ON"/>
    <d v="2019-01-27T00:00:00"/>
    <s v="Avg of 4 NM Projects"/>
    <x v="12"/>
    <n v="18.684999999999999"/>
  </r>
  <r>
    <x v="4"/>
    <n v="27"/>
    <n v="6"/>
    <s v="ON"/>
    <d v="2019-01-27T00:00:00"/>
    <s v="Avg of 4 NM Projects"/>
    <x v="13"/>
    <n v="10.75"/>
  </r>
  <r>
    <x v="4"/>
    <n v="27"/>
    <n v="6"/>
    <s v="ON"/>
    <d v="2019-01-27T00:00:00"/>
    <s v="Avg of 4 NM Projects"/>
    <x v="14"/>
    <n v="4.6150000000000002"/>
  </r>
  <r>
    <x v="4"/>
    <n v="27"/>
    <n v="6"/>
    <s v="ON"/>
    <d v="2019-01-27T00:00:00"/>
    <s v="Avg of 4 NM Projects"/>
    <x v="15"/>
    <n v="1.1499999999999999"/>
  </r>
  <r>
    <x v="4"/>
    <n v="27"/>
    <n v="6"/>
    <s v="ON"/>
    <d v="2019-01-27T00:00:00"/>
    <s v="Avg of 4 NM Projects"/>
    <x v="16"/>
    <n v="-1.0249999999999999"/>
  </r>
  <r>
    <x v="4"/>
    <n v="27"/>
    <n v="6"/>
    <s v="ON"/>
    <d v="2019-01-27T00:00:00"/>
    <s v="Avg of 4 NM Projects"/>
    <x v="17"/>
    <n v="-1.0249999999999999"/>
  </r>
  <r>
    <x v="4"/>
    <n v="27"/>
    <n v="6"/>
    <s v="ON"/>
    <d v="2019-01-27T00:00:00"/>
    <s v="Avg of 4 NM Projects"/>
    <x v="18"/>
    <n v="-0.77"/>
  </r>
  <r>
    <x v="4"/>
    <n v="27"/>
    <n v="6"/>
    <s v="ON"/>
    <d v="2019-01-27T00:00:00"/>
    <s v="Avg of 4 NM Projects"/>
    <x v="19"/>
    <n v="-0.89500000000000002"/>
  </r>
  <r>
    <x v="4"/>
    <n v="27"/>
    <n v="6"/>
    <s v="ON"/>
    <d v="2019-01-27T00:00:00"/>
    <s v="Avg of 4 NM Projects"/>
    <x v="20"/>
    <n v="-0.77"/>
  </r>
  <r>
    <x v="4"/>
    <n v="27"/>
    <n v="6"/>
    <s v="ON"/>
    <d v="2019-01-27T00:00:00"/>
    <s v="Avg of 4 NM Projects"/>
    <x v="21"/>
    <n v="-0.89500000000000002"/>
  </r>
  <r>
    <x v="4"/>
    <n v="27"/>
    <n v="6"/>
    <s v="ON"/>
    <d v="2019-01-27T00:00:00"/>
    <s v="Avg of 4 NM Projects"/>
    <x v="22"/>
    <n v="-0.89500000000000002"/>
  </r>
  <r>
    <x v="4"/>
    <n v="27"/>
    <n v="6"/>
    <s v="OFF"/>
    <d v="2019-01-27T00:00:00"/>
    <s v="Avg of 4 NM Projects"/>
    <x v="23"/>
    <n v="-1.03"/>
  </r>
  <r>
    <x v="4"/>
    <n v="28"/>
    <n v="7"/>
    <s v="OFF"/>
    <d v="2019-01-28T00:00:00"/>
    <s v="Avg of 4 NM Projects"/>
    <x v="0"/>
    <n v="-0.89500000000000002"/>
  </r>
  <r>
    <x v="4"/>
    <n v="28"/>
    <n v="7"/>
    <s v="OFF"/>
    <d v="2019-01-28T00:00:00"/>
    <s v="Avg of 4 NM Projects"/>
    <x v="1"/>
    <n v="-1.0249999999999999"/>
  </r>
  <r>
    <x v="4"/>
    <n v="28"/>
    <n v="7"/>
    <s v="OFF"/>
    <d v="2019-01-28T00:00:00"/>
    <s v="Avg of 4 NM Projects"/>
    <x v="2"/>
    <n v="-0.77"/>
  </r>
  <r>
    <x v="4"/>
    <n v="28"/>
    <n v="7"/>
    <s v="OFF"/>
    <d v="2019-01-28T00:00:00"/>
    <s v="Avg of 4 NM Projects"/>
    <x v="3"/>
    <n v="-1.0249999999999999"/>
  </r>
  <r>
    <x v="4"/>
    <n v="28"/>
    <n v="7"/>
    <s v="OFF"/>
    <d v="2019-01-28T00:00:00"/>
    <s v="Avg of 4 NM Projects"/>
    <x v="4"/>
    <n v="-0.89500000000000002"/>
  </r>
  <r>
    <x v="4"/>
    <n v="28"/>
    <n v="7"/>
    <s v="OFF"/>
    <d v="2019-01-28T00:00:00"/>
    <s v="Avg of 4 NM Projects"/>
    <x v="5"/>
    <n v="-0.9"/>
  </r>
  <r>
    <x v="4"/>
    <n v="28"/>
    <n v="7"/>
    <s v="OFF"/>
    <d v="2019-01-28T00:00:00"/>
    <s v="Avg of 4 NM Projects"/>
    <x v="6"/>
    <n v="-1.0249999999999999"/>
  </r>
  <r>
    <x v="4"/>
    <n v="28"/>
    <n v="7"/>
    <s v="OFF"/>
    <d v="2019-01-28T00:00:00"/>
    <s v="Avg of 4 NM Projects"/>
    <x v="7"/>
    <n v="0.13"/>
  </r>
  <r>
    <x v="4"/>
    <n v="28"/>
    <n v="7"/>
    <s v="OFF"/>
    <d v="2019-01-28T00:00:00"/>
    <s v="Avg of 4 NM Projects"/>
    <x v="8"/>
    <n v="10.24"/>
  </r>
  <r>
    <x v="4"/>
    <n v="28"/>
    <n v="7"/>
    <s v="OFF"/>
    <d v="2019-01-28T00:00:00"/>
    <s v="Avg of 4 NM Projects"/>
    <x v="9"/>
    <n v="26.104999999999997"/>
  </r>
  <r>
    <x v="4"/>
    <n v="28"/>
    <n v="7"/>
    <s v="OFF"/>
    <d v="2019-01-28T00:00:00"/>
    <s v="Avg of 4 NM Projects"/>
    <x v="10"/>
    <n v="50.56"/>
  </r>
  <r>
    <x v="4"/>
    <n v="28"/>
    <n v="7"/>
    <s v="OFF"/>
    <d v="2019-01-28T00:00:00"/>
    <s v="Avg of 4 NM Projects"/>
    <x v="11"/>
    <n v="53.634999999999998"/>
  </r>
  <r>
    <x v="4"/>
    <n v="28"/>
    <n v="7"/>
    <s v="OFF"/>
    <d v="2019-01-28T00:00:00"/>
    <s v="Avg of 4 NM Projects"/>
    <x v="12"/>
    <n v="51.585000000000001"/>
  </r>
  <r>
    <x v="4"/>
    <n v="28"/>
    <n v="7"/>
    <s v="OFF"/>
    <d v="2019-01-28T00:00:00"/>
    <s v="Avg of 4 NM Projects"/>
    <x v="13"/>
    <n v="47.23"/>
  </r>
  <r>
    <x v="4"/>
    <n v="28"/>
    <n v="7"/>
    <s v="OFF"/>
    <d v="2019-01-28T00:00:00"/>
    <s v="Avg of 4 NM Projects"/>
    <x v="14"/>
    <n v="33.92"/>
  </r>
  <r>
    <x v="4"/>
    <n v="28"/>
    <n v="7"/>
    <s v="OFF"/>
    <d v="2019-01-28T00:00:00"/>
    <s v="Avg of 4 NM Projects"/>
    <x v="15"/>
    <n v="20.099999999999998"/>
  </r>
  <r>
    <x v="4"/>
    <n v="28"/>
    <n v="7"/>
    <s v="OFF"/>
    <d v="2019-01-28T00:00:00"/>
    <s v="Avg of 4 NM Projects"/>
    <x v="16"/>
    <n v="1.03"/>
  </r>
  <r>
    <x v="4"/>
    <n v="28"/>
    <n v="7"/>
    <s v="OFF"/>
    <d v="2019-01-28T00:00:00"/>
    <s v="Avg of 4 NM Projects"/>
    <x v="17"/>
    <n v="-0.9"/>
  </r>
  <r>
    <x v="4"/>
    <n v="28"/>
    <n v="7"/>
    <s v="OFF"/>
    <d v="2019-01-28T00:00:00"/>
    <s v="Avg of 4 NM Projects"/>
    <x v="18"/>
    <n v="-0.77"/>
  </r>
  <r>
    <x v="4"/>
    <n v="28"/>
    <n v="7"/>
    <s v="OFF"/>
    <d v="2019-01-28T00:00:00"/>
    <s v="Avg of 4 NM Projects"/>
    <x v="19"/>
    <n v="-0.89500000000000002"/>
  </r>
  <r>
    <x v="4"/>
    <n v="28"/>
    <n v="7"/>
    <s v="OFF"/>
    <d v="2019-01-28T00:00:00"/>
    <s v="Avg of 4 NM Projects"/>
    <x v="20"/>
    <n v="-1.0249999999999999"/>
  </r>
  <r>
    <x v="4"/>
    <n v="28"/>
    <n v="7"/>
    <s v="OFF"/>
    <d v="2019-01-28T00:00:00"/>
    <s v="Avg of 4 NM Projects"/>
    <x v="21"/>
    <n v="-1.0249999999999999"/>
  </r>
  <r>
    <x v="4"/>
    <n v="28"/>
    <n v="7"/>
    <s v="OFF"/>
    <d v="2019-01-28T00:00:00"/>
    <s v="Avg of 4 NM Projects"/>
    <x v="22"/>
    <n v="-0.9"/>
  </r>
  <r>
    <x v="4"/>
    <n v="28"/>
    <n v="7"/>
    <s v="OFF"/>
    <d v="2019-01-28T00:00:00"/>
    <s v="Avg of 4 NM Projects"/>
    <x v="23"/>
    <n v="-0.89500000000000002"/>
  </r>
  <r>
    <x v="4"/>
    <n v="29"/>
    <n v="1"/>
    <s v="OFF"/>
    <d v="2019-01-29T00:00:00"/>
    <s v="Avg of 4 NM Projects"/>
    <x v="0"/>
    <n v="-1.0249999999999999"/>
  </r>
  <r>
    <x v="4"/>
    <n v="29"/>
    <n v="1"/>
    <s v="OFF"/>
    <d v="2019-01-29T00:00:00"/>
    <s v="Avg of 4 NM Projects"/>
    <x v="1"/>
    <n v="-0.77"/>
  </r>
  <r>
    <x v="4"/>
    <n v="29"/>
    <n v="1"/>
    <s v="OFF"/>
    <d v="2019-01-29T00:00:00"/>
    <s v="Avg of 4 NM Projects"/>
    <x v="2"/>
    <n v="-1.0249999999999999"/>
  </r>
  <r>
    <x v="4"/>
    <n v="29"/>
    <n v="1"/>
    <s v="OFF"/>
    <d v="2019-01-29T00:00:00"/>
    <s v="Avg of 4 NM Projects"/>
    <x v="3"/>
    <n v="-1.0249999999999999"/>
  </r>
  <r>
    <x v="4"/>
    <n v="29"/>
    <n v="1"/>
    <s v="OFF"/>
    <d v="2019-01-29T00:00:00"/>
    <s v="Avg of 4 NM Projects"/>
    <x v="4"/>
    <n v="-0.89500000000000002"/>
  </r>
  <r>
    <x v="4"/>
    <n v="29"/>
    <n v="1"/>
    <s v="OFF"/>
    <d v="2019-01-29T00:00:00"/>
    <s v="Avg of 4 NM Projects"/>
    <x v="5"/>
    <n v="-0.77"/>
  </r>
  <r>
    <x v="4"/>
    <n v="29"/>
    <n v="1"/>
    <s v="OFF"/>
    <d v="2019-01-29T00:00:00"/>
    <s v="Avg of 4 NM Projects"/>
    <x v="6"/>
    <n v="-1.0249999999999999"/>
  </r>
  <r>
    <x v="4"/>
    <n v="29"/>
    <n v="1"/>
    <s v="OFF"/>
    <d v="2019-01-29T00:00:00"/>
    <s v="Avg of 4 NM Projects"/>
    <x v="7"/>
    <n v="1.0249999999999999"/>
  </r>
  <r>
    <x v="4"/>
    <n v="29"/>
    <n v="1"/>
    <s v="OFF"/>
    <d v="2019-01-29T00:00:00"/>
    <s v="Avg of 4 NM Projects"/>
    <x v="8"/>
    <n v="19.585000000000001"/>
  </r>
  <r>
    <x v="4"/>
    <n v="29"/>
    <n v="1"/>
    <s v="OFF"/>
    <d v="2019-01-29T00:00:00"/>
    <s v="Avg of 4 NM Projects"/>
    <x v="9"/>
    <n v="25.855"/>
  </r>
  <r>
    <x v="4"/>
    <n v="29"/>
    <n v="1"/>
    <s v="OFF"/>
    <d v="2019-01-29T00:00:00"/>
    <s v="Avg of 4 NM Projects"/>
    <x v="10"/>
    <n v="26.625"/>
  </r>
  <r>
    <x v="4"/>
    <n v="29"/>
    <n v="1"/>
    <s v="OFF"/>
    <d v="2019-01-29T00:00:00"/>
    <s v="Avg of 4 NM Projects"/>
    <x v="11"/>
    <n v="38.015000000000001"/>
  </r>
  <r>
    <x v="4"/>
    <n v="29"/>
    <n v="1"/>
    <s v="OFF"/>
    <d v="2019-01-29T00:00:00"/>
    <s v="Avg of 4 NM Projects"/>
    <x v="12"/>
    <n v="33.019999999999996"/>
  </r>
  <r>
    <x v="4"/>
    <n v="29"/>
    <n v="1"/>
    <s v="OFF"/>
    <d v="2019-01-29T00:00:00"/>
    <s v="Avg of 4 NM Projects"/>
    <x v="13"/>
    <n v="18.945"/>
  </r>
  <r>
    <x v="4"/>
    <n v="29"/>
    <n v="1"/>
    <s v="OFF"/>
    <d v="2019-01-29T00:00:00"/>
    <s v="Avg of 4 NM Projects"/>
    <x v="14"/>
    <n v="15.615"/>
  </r>
  <r>
    <x v="4"/>
    <n v="29"/>
    <n v="1"/>
    <s v="OFF"/>
    <d v="2019-01-29T00:00:00"/>
    <s v="Avg of 4 NM Projects"/>
    <x v="15"/>
    <n v="6.0149999999999997"/>
  </r>
  <r>
    <x v="4"/>
    <n v="29"/>
    <n v="1"/>
    <s v="OFF"/>
    <d v="2019-01-29T00:00:00"/>
    <s v="Avg of 4 NM Projects"/>
    <x v="16"/>
    <n v="-0.37999999999999989"/>
  </r>
  <r>
    <x v="4"/>
    <n v="29"/>
    <n v="1"/>
    <s v="OFF"/>
    <d v="2019-01-29T00:00:00"/>
    <s v="Avg of 4 NM Projects"/>
    <x v="17"/>
    <n v="-1.4099999999999997"/>
  </r>
  <r>
    <x v="4"/>
    <n v="29"/>
    <n v="1"/>
    <s v="OFF"/>
    <d v="2019-01-29T00:00:00"/>
    <s v="Avg of 4 NM Projects"/>
    <x v="18"/>
    <n v="-1.1499999999999999"/>
  </r>
  <r>
    <x v="4"/>
    <n v="29"/>
    <n v="1"/>
    <s v="OFF"/>
    <d v="2019-01-29T00:00:00"/>
    <s v="Avg of 4 NM Projects"/>
    <x v="19"/>
    <n v="-1.1499999999999999"/>
  </r>
  <r>
    <x v="4"/>
    <n v="29"/>
    <n v="1"/>
    <s v="OFF"/>
    <d v="2019-01-29T00:00:00"/>
    <s v="Avg of 4 NM Projects"/>
    <x v="20"/>
    <n v="-1.1499999999999999"/>
  </r>
  <r>
    <x v="4"/>
    <n v="29"/>
    <n v="1"/>
    <s v="OFF"/>
    <d v="2019-01-29T00:00:00"/>
    <s v="Avg of 4 NM Projects"/>
    <x v="21"/>
    <n v="-1.4100000000000001"/>
  </r>
  <r>
    <x v="4"/>
    <n v="29"/>
    <n v="1"/>
    <s v="OFF"/>
    <d v="2019-01-29T00:00:00"/>
    <s v="Avg of 4 NM Projects"/>
    <x v="22"/>
    <n v="-1.41"/>
  </r>
  <r>
    <x v="4"/>
    <n v="29"/>
    <n v="1"/>
    <s v="OFF"/>
    <d v="2019-01-29T00:00:00"/>
    <s v="Avg of 4 NM Projects"/>
    <x v="23"/>
    <n v="-1.4100000000000001"/>
  </r>
  <r>
    <x v="4"/>
    <n v="30"/>
    <n v="2"/>
    <s v="OFF"/>
    <d v="2019-01-30T00:00:00"/>
    <s v="Avg of 4 NM Projects"/>
    <x v="0"/>
    <n v="-1.2799999999999998"/>
  </r>
  <r>
    <x v="4"/>
    <n v="30"/>
    <n v="2"/>
    <s v="OFF"/>
    <d v="2019-01-30T00:00:00"/>
    <s v="Avg of 4 NM Projects"/>
    <x v="1"/>
    <n v="-1.28"/>
  </r>
  <r>
    <x v="4"/>
    <n v="30"/>
    <n v="2"/>
    <s v="OFF"/>
    <d v="2019-01-30T00:00:00"/>
    <s v="Avg of 4 NM Projects"/>
    <x v="2"/>
    <n v="-1.1499999999999999"/>
  </r>
  <r>
    <x v="4"/>
    <n v="30"/>
    <n v="2"/>
    <s v="OFF"/>
    <d v="2019-01-30T00:00:00"/>
    <s v="Avg of 4 NM Projects"/>
    <x v="3"/>
    <n v="-1.28"/>
  </r>
  <r>
    <x v="4"/>
    <n v="30"/>
    <n v="2"/>
    <s v="OFF"/>
    <d v="2019-01-30T00:00:00"/>
    <s v="Avg of 4 NM Projects"/>
    <x v="4"/>
    <n v="-1.2799999999999998"/>
  </r>
  <r>
    <x v="4"/>
    <n v="30"/>
    <n v="2"/>
    <s v="OFF"/>
    <d v="2019-01-30T00:00:00"/>
    <s v="Avg of 4 NM Projects"/>
    <x v="5"/>
    <n v="-1.2799999999999998"/>
  </r>
  <r>
    <x v="4"/>
    <n v="30"/>
    <n v="2"/>
    <s v="OFF"/>
    <d v="2019-01-30T00:00:00"/>
    <s v="Avg of 4 NM Projects"/>
    <x v="6"/>
    <n v="-1.4100000000000001"/>
  </r>
  <r>
    <x v="4"/>
    <n v="30"/>
    <n v="2"/>
    <s v="ON"/>
    <d v="2019-01-30T00:00:00"/>
    <s v="Avg of 4 NM Projects"/>
    <x v="7"/>
    <n v="-1.4100000000000001"/>
  </r>
  <r>
    <x v="4"/>
    <n v="30"/>
    <n v="2"/>
    <s v="ON"/>
    <d v="2019-01-30T00:00:00"/>
    <s v="Avg of 4 NM Projects"/>
    <x v="8"/>
    <n v="3.58"/>
  </r>
  <r>
    <x v="4"/>
    <n v="30"/>
    <n v="2"/>
    <s v="ON"/>
    <d v="2019-01-30T00:00:00"/>
    <s v="Avg of 4 NM Projects"/>
    <x v="9"/>
    <n v="9.2099999999999991"/>
  </r>
  <r>
    <x v="4"/>
    <n v="30"/>
    <n v="2"/>
    <s v="ON"/>
    <d v="2019-01-30T00:00:00"/>
    <s v="Avg of 4 NM Projects"/>
    <x v="10"/>
    <n v="16.265000000000001"/>
  </r>
  <r>
    <x v="4"/>
    <n v="30"/>
    <n v="2"/>
    <s v="ON"/>
    <d v="2019-01-30T00:00:00"/>
    <s v="Avg of 4 NM Projects"/>
    <x v="11"/>
    <n v="24.314999999999998"/>
  </r>
  <r>
    <x v="4"/>
    <n v="30"/>
    <n v="2"/>
    <s v="ON"/>
    <d v="2019-01-30T00:00:00"/>
    <s v="Avg of 4 NM Projects"/>
    <x v="12"/>
    <n v="33.79"/>
  </r>
  <r>
    <x v="4"/>
    <n v="30"/>
    <n v="2"/>
    <s v="ON"/>
    <d v="2019-01-30T00:00:00"/>
    <s v="Avg of 4 NM Projects"/>
    <x v="13"/>
    <n v="38.4"/>
  </r>
  <r>
    <x v="4"/>
    <n v="30"/>
    <n v="2"/>
    <s v="ON"/>
    <d v="2019-01-30T00:00:00"/>
    <s v="Avg of 4 NM Projects"/>
    <x v="14"/>
    <n v="38.269999999999996"/>
  </r>
  <r>
    <x v="4"/>
    <n v="30"/>
    <n v="2"/>
    <s v="ON"/>
    <d v="2019-01-30T00:00:00"/>
    <s v="Avg of 4 NM Projects"/>
    <x v="15"/>
    <n v="13.445"/>
  </r>
  <r>
    <x v="4"/>
    <n v="30"/>
    <n v="2"/>
    <s v="ON"/>
    <d v="2019-01-30T00:00:00"/>
    <s v="Avg of 4 NM Projects"/>
    <x v="16"/>
    <n v="0.77"/>
  </r>
  <r>
    <x v="4"/>
    <n v="30"/>
    <n v="2"/>
    <s v="ON"/>
    <d v="2019-01-30T00:00:00"/>
    <s v="Avg of 4 NM Projects"/>
    <x v="17"/>
    <n v="-1.1499999999999999"/>
  </r>
  <r>
    <x v="4"/>
    <n v="30"/>
    <n v="2"/>
    <s v="ON"/>
    <d v="2019-01-30T00:00:00"/>
    <s v="Avg of 4 NM Projects"/>
    <x v="18"/>
    <n v="-1.28"/>
  </r>
  <r>
    <x v="4"/>
    <n v="30"/>
    <n v="2"/>
    <s v="ON"/>
    <d v="2019-01-30T00:00:00"/>
    <s v="Avg of 4 NM Projects"/>
    <x v="19"/>
    <n v="-1.2799999999999998"/>
  </r>
  <r>
    <x v="4"/>
    <n v="30"/>
    <n v="2"/>
    <s v="ON"/>
    <d v="2019-01-30T00:00:00"/>
    <s v="Avg of 4 NM Projects"/>
    <x v="20"/>
    <n v="-1.5399999999999998"/>
  </r>
  <r>
    <x v="4"/>
    <n v="30"/>
    <n v="2"/>
    <s v="ON"/>
    <d v="2019-01-30T00:00:00"/>
    <s v="Avg of 4 NM Projects"/>
    <x v="21"/>
    <n v="-1.28"/>
  </r>
  <r>
    <x v="4"/>
    <n v="30"/>
    <n v="2"/>
    <s v="ON"/>
    <d v="2019-01-30T00:00:00"/>
    <s v="Avg of 4 NM Projects"/>
    <x v="22"/>
    <n v="-1.1499999999999999"/>
  </r>
  <r>
    <x v="4"/>
    <n v="30"/>
    <n v="2"/>
    <s v="OFF"/>
    <d v="2019-01-30T00:00:00"/>
    <s v="Avg of 4 NM Projects"/>
    <x v="23"/>
    <n v="-1.28"/>
  </r>
  <r>
    <x v="4"/>
    <n v="31"/>
    <n v="3"/>
    <s v="OFF"/>
    <d v="2019-01-31T00:00:00"/>
    <s v="Avg of 4 NM Projects"/>
    <x v="0"/>
    <n v="-1.2799999999999998"/>
  </r>
  <r>
    <x v="4"/>
    <n v="31"/>
    <n v="3"/>
    <s v="OFF"/>
    <d v="2019-01-31T00:00:00"/>
    <s v="Avg of 4 NM Projects"/>
    <x v="1"/>
    <n v="-1.28"/>
  </r>
  <r>
    <x v="4"/>
    <n v="31"/>
    <n v="3"/>
    <s v="OFF"/>
    <d v="2019-01-31T00:00:00"/>
    <s v="Avg of 4 NM Projects"/>
    <x v="2"/>
    <n v="-1.1499999999999999"/>
  </r>
  <r>
    <x v="4"/>
    <n v="31"/>
    <n v="3"/>
    <s v="OFF"/>
    <d v="2019-01-31T00:00:00"/>
    <s v="Avg of 4 NM Projects"/>
    <x v="3"/>
    <n v="-1.67"/>
  </r>
  <r>
    <x v="4"/>
    <n v="31"/>
    <n v="3"/>
    <s v="OFF"/>
    <d v="2019-01-31T00:00:00"/>
    <s v="Avg of 4 NM Projects"/>
    <x v="4"/>
    <n v="-1.1499999999999999"/>
  </r>
  <r>
    <x v="4"/>
    <n v="31"/>
    <n v="3"/>
    <s v="OFF"/>
    <d v="2019-01-31T00:00:00"/>
    <s v="Avg of 4 NM Projects"/>
    <x v="5"/>
    <n v="-1.4100000000000001"/>
  </r>
  <r>
    <x v="4"/>
    <n v="31"/>
    <n v="3"/>
    <s v="OFF"/>
    <d v="2019-01-31T00:00:00"/>
    <s v="Avg of 4 NM Projects"/>
    <x v="6"/>
    <n v="-1.1499999999999999"/>
  </r>
  <r>
    <x v="4"/>
    <n v="31"/>
    <n v="3"/>
    <s v="ON"/>
    <d v="2019-01-31T00:00:00"/>
    <s v="Avg of 4 NM Projects"/>
    <x v="7"/>
    <n v="1.9200000000000002"/>
  </r>
  <r>
    <x v="4"/>
    <n v="31"/>
    <n v="3"/>
    <s v="ON"/>
    <d v="2019-01-31T00:00:00"/>
    <s v="Avg of 4 NM Projects"/>
    <x v="8"/>
    <n v="18.175000000000001"/>
  </r>
  <r>
    <x v="4"/>
    <n v="31"/>
    <n v="3"/>
    <s v="ON"/>
    <d v="2019-01-31T00:00:00"/>
    <s v="Avg of 4 NM Projects"/>
    <x v="9"/>
    <n v="41.475000000000001"/>
  </r>
  <r>
    <x v="4"/>
    <n v="31"/>
    <n v="3"/>
    <s v="ON"/>
    <d v="2019-01-31T00:00:00"/>
    <s v="Avg of 4 NM Projects"/>
    <x v="10"/>
    <n v="57.350000000000009"/>
  </r>
  <r>
    <x v="4"/>
    <n v="31"/>
    <n v="3"/>
    <s v="ON"/>
    <d v="2019-01-31T00:00:00"/>
    <s v="Avg of 4 NM Projects"/>
    <x v="11"/>
    <n v="64.39"/>
  </r>
  <r>
    <x v="4"/>
    <n v="31"/>
    <n v="3"/>
    <s v="ON"/>
    <d v="2019-01-31T00:00:00"/>
    <s v="Avg of 4 NM Projects"/>
    <x v="12"/>
    <n v="58.5"/>
  </r>
  <r>
    <x v="4"/>
    <n v="31"/>
    <n v="3"/>
    <s v="ON"/>
    <d v="2019-01-31T00:00:00"/>
    <s v="Avg of 4 NM Projects"/>
    <x v="13"/>
    <n v="38.524999999999999"/>
  </r>
  <r>
    <x v="4"/>
    <n v="31"/>
    <n v="3"/>
    <s v="ON"/>
    <d v="2019-01-31T00:00:00"/>
    <s v="Avg of 4 NM Projects"/>
    <x v="14"/>
    <n v="20.22"/>
  </r>
  <r>
    <x v="4"/>
    <n v="31"/>
    <n v="3"/>
    <s v="ON"/>
    <d v="2019-01-31T00:00:00"/>
    <s v="Avg of 4 NM Projects"/>
    <x v="15"/>
    <n v="7.1649999999999991"/>
  </r>
  <r>
    <x v="4"/>
    <n v="31"/>
    <n v="3"/>
    <s v="ON"/>
    <d v="2019-01-31T00:00:00"/>
    <s v="Avg of 4 NM Projects"/>
    <x v="16"/>
    <n v="-0.12499999999999989"/>
  </r>
  <r>
    <x v="4"/>
    <n v="31"/>
    <n v="3"/>
    <s v="ON"/>
    <d v="2019-01-31T00:00:00"/>
    <s v="Avg of 4 NM Projects"/>
    <x v="17"/>
    <n v="-1.54"/>
  </r>
  <r>
    <x v="4"/>
    <n v="31"/>
    <n v="3"/>
    <s v="ON"/>
    <d v="2019-01-31T00:00:00"/>
    <s v="Avg of 4 NM Projects"/>
    <x v="18"/>
    <n v="-1.1499999999999999"/>
  </r>
  <r>
    <x v="4"/>
    <n v="31"/>
    <n v="3"/>
    <s v="ON"/>
    <d v="2019-01-31T00:00:00"/>
    <s v="Avg of 4 NM Projects"/>
    <x v="19"/>
    <n v="-1.28"/>
  </r>
  <r>
    <x v="4"/>
    <n v="31"/>
    <n v="3"/>
    <s v="ON"/>
    <d v="2019-01-31T00:00:00"/>
    <s v="Avg of 4 NM Projects"/>
    <x v="20"/>
    <n v="-1.2799999999999998"/>
  </r>
  <r>
    <x v="4"/>
    <n v="31"/>
    <n v="3"/>
    <s v="ON"/>
    <d v="2019-01-31T00:00:00"/>
    <s v="Avg of 4 NM Projects"/>
    <x v="21"/>
    <n v="-1.28"/>
  </r>
  <r>
    <x v="4"/>
    <n v="31"/>
    <n v="3"/>
    <s v="ON"/>
    <d v="2019-01-31T00:00:00"/>
    <s v="Avg of 4 NM Projects"/>
    <x v="22"/>
    <n v="-1.1499999999999999"/>
  </r>
  <r>
    <x v="4"/>
    <n v="31"/>
    <n v="3"/>
    <s v="OFF"/>
    <d v="2019-01-31T00:00:00"/>
    <s v="Avg of 4 NM Projects"/>
    <x v="23"/>
    <n v="-1.4100000000000001"/>
  </r>
  <r>
    <x v="5"/>
    <n v="1"/>
    <n v="1"/>
    <s v="OFF"/>
    <d v="2019-02-01T00:00:00"/>
    <s v="Avg of 4 NM Projects"/>
    <x v="0"/>
    <n v="-1.54"/>
  </r>
  <r>
    <x v="5"/>
    <n v="1"/>
    <n v="1"/>
    <s v="OFF"/>
    <d v="2019-02-01T00:00:00"/>
    <s v="Avg of 4 NM Projects"/>
    <x v="1"/>
    <n v="-1.1499999999999999"/>
  </r>
  <r>
    <x v="5"/>
    <n v="1"/>
    <n v="1"/>
    <s v="OFF"/>
    <d v="2019-02-01T00:00:00"/>
    <s v="Avg of 4 NM Projects"/>
    <x v="2"/>
    <n v="-1.28"/>
  </r>
  <r>
    <x v="5"/>
    <n v="1"/>
    <n v="1"/>
    <s v="OFF"/>
    <d v="2019-02-01T00:00:00"/>
    <s v="Avg of 4 NM Projects"/>
    <x v="3"/>
    <n v="-1.41"/>
  </r>
  <r>
    <x v="5"/>
    <n v="1"/>
    <n v="1"/>
    <s v="OFF"/>
    <d v="2019-02-01T00:00:00"/>
    <s v="Avg of 4 NM Projects"/>
    <x v="4"/>
    <n v="-1.4099999999999997"/>
  </r>
  <r>
    <x v="5"/>
    <n v="1"/>
    <n v="1"/>
    <s v="OFF"/>
    <d v="2019-02-01T00:00:00"/>
    <s v="Avg of 4 NM Projects"/>
    <x v="5"/>
    <n v="-1.28"/>
  </r>
  <r>
    <x v="5"/>
    <n v="1"/>
    <n v="1"/>
    <s v="OFF"/>
    <d v="2019-02-01T00:00:00"/>
    <s v="Avg of 4 NM Projects"/>
    <x v="6"/>
    <n v="-1.1499999999999999"/>
  </r>
  <r>
    <x v="5"/>
    <n v="1"/>
    <n v="1"/>
    <s v="OFF"/>
    <d v="2019-02-01T00:00:00"/>
    <s v="Avg of 4 NM Projects"/>
    <x v="7"/>
    <n v="0.13"/>
  </r>
  <r>
    <x v="5"/>
    <n v="1"/>
    <n v="1"/>
    <s v="OFF"/>
    <d v="2019-02-01T00:00:00"/>
    <s v="Avg of 4 NM Projects"/>
    <x v="8"/>
    <n v="13.955"/>
  </r>
  <r>
    <x v="5"/>
    <n v="1"/>
    <n v="1"/>
    <s v="OFF"/>
    <d v="2019-02-01T00:00:00"/>
    <s v="Avg of 4 NM Projects"/>
    <x v="9"/>
    <n v="25.35"/>
  </r>
  <r>
    <x v="5"/>
    <n v="1"/>
    <n v="1"/>
    <s v="OFF"/>
    <d v="2019-02-01T00:00:00"/>
    <s v="Avg of 4 NM Projects"/>
    <x v="10"/>
    <n v="36.480000000000004"/>
  </r>
  <r>
    <x v="5"/>
    <n v="1"/>
    <n v="1"/>
    <s v="OFF"/>
    <d v="2019-02-01T00:00:00"/>
    <s v="Avg of 4 NM Projects"/>
    <x v="11"/>
    <n v="41.08"/>
  </r>
  <r>
    <x v="5"/>
    <n v="1"/>
    <n v="1"/>
    <s v="OFF"/>
    <d v="2019-02-01T00:00:00"/>
    <s v="Avg of 4 NM Projects"/>
    <x v="12"/>
    <n v="48.51"/>
  </r>
  <r>
    <x v="5"/>
    <n v="1"/>
    <n v="1"/>
    <s v="OFF"/>
    <d v="2019-02-01T00:00:00"/>
    <s v="Avg of 4 NM Projects"/>
    <x v="13"/>
    <n v="50.944999999999993"/>
  </r>
  <r>
    <x v="5"/>
    <n v="1"/>
    <n v="1"/>
    <s v="OFF"/>
    <d v="2019-02-01T00:00:00"/>
    <s v="Avg of 4 NM Projects"/>
    <x v="14"/>
    <n v="47.23"/>
  </r>
  <r>
    <x v="5"/>
    <n v="1"/>
    <n v="1"/>
    <s v="OFF"/>
    <d v="2019-02-01T00:00:00"/>
    <s v="Avg of 4 NM Projects"/>
    <x v="15"/>
    <n v="35.33"/>
  </r>
  <r>
    <x v="5"/>
    <n v="1"/>
    <n v="1"/>
    <s v="OFF"/>
    <d v="2019-02-01T00:00:00"/>
    <s v="Avg of 4 NM Projects"/>
    <x v="16"/>
    <n v="7.04"/>
  </r>
  <r>
    <x v="5"/>
    <n v="1"/>
    <n v="1"/>
    <s v="OFF"/>
    <d v="2019-02-01T00:00:00"/>
    <s v="Avg of 4 NM Projects"/>
    <x v="17"/>
    <n v="-0.64"/>
  </r>
  <r>
    <x v="5"/>
    <n v="1"/>
    <n v="1"/>
    <s v="OFF"/>
    <d v="2019-02-01T00:00:00"/>
    <s v="Avg of 4 NM Projects"/>
    <x v="18"/>
    <n v="-0.77"/>
  </r>
  <r>
    <x v="5"/>
    <n v="1"/>
    <n v="1"/>
    <s v="OFF"/>
    <d v="2019-02-01T00:00:00"/>
    <s v="Avg of 4 NM Projects"/>
    <x v="19"/>
    <n v="-0.51"/>
  </r>
  <r>
    <x v="5"/>
    <n v="1"/>
    <n v="1"/>
    <s v="OFF"/>
    <d v="2019-02-01T00:00:00"/>
    <s v="Avg of 4 NM Projects"/>
    <x v="20"/>
    <n v="-0.64"/>
  </r>
  <r>
    <x v="5"/>
    <n v="1"/>
    <n v="1"/>
    <s v="OFF"/>
    <d v="2019-02-01T00:00:00"/>
    <s v="Avg of 4 NM Projects"/>
    <x v="21"/>
    <n v="-0.64"/>
  </r>
  <r>
    <x v="5"/>
    <n v="1"/>
    <n v="1"/>
    <s v="OFF"/>
    <d v="2019-02-01T00:00:00"/>
    <s v="Avg of 4 NM Projects"/>
    <x v="22"/>
    <n v="-0.51"/>
  </r>
  <r>
    <x v="5"/>
    <n v="1"/>
    <n v="1"/>
    <s v="OFF"/>
    <d v="2019-02-01T00:00:00"/>
    <s v="Avg of 4 NM Projects"/>
    <x v="23"/>
    <n v="-0.51"/>
  </r>
  <r>
    <x v="5"/>
    <n v="2"/>
    <n v="2"/>
    <s v="OFF"/>
    <d v="2019-02-02T00:00:00"/>
    <s v="Avg of 4 NM Projects"/>
    <x v="0"/>
    <n v="-0.64"/>
  </r>
  <r>
    <x v="5"/>
    <n v="2"/>
    <n v="2"/>
    <s v="OFF"/>
    <d v="2019-02-02T00:00:00"/>
    <s v="Avg of 4 NM Projects"/>
    <x v="1"/>
    <n v="-0.51"/>
  </r>
  <r>
    <x v="5"/>
    <n v="2"/>
    <n v="2"/>
    <s v="OFF"/>
    <d v="2019-02-02T00:00:00"/>
    <s v="Avg of 4 NM Projects"/>
    <x v="2"/>
    <n v="-0.77"/>
  </r>
  <r>
    <x v="5"/>
    <n v="2"/>
    <n v="2"/>
    <s v="OFF"/>
    <d v="2019-02-02T00:00:00"/>
    <s v="Avg of 4 NM Projects"/>
    <x v="3"/>
    <n v="-0.64"/>
  </r>
  <r>
    <x v="5"/>
    <n v="2"/>
    <n v="2"/>
    <s v="OFF"/>
    <d v="2019-02-02T00:00:00"/>
    <s v="Avg of 4 NM Projects"/>
    <x v="4"/>
    <n v="-0.64"/>
  </r>
  <r>
    <x v="5"/>
    <n v="2"/>
    <n v="2"/>
    <s v="OFF"/>
    <d v="2019-02-02T00:00:00"/>
    <s v="Avg of 4 NM Projects"/>
    <x v="5"/>
    <n v="-0.51"/>
  </r>
  <r>
    <x v="5"/>
    <n v="2"/>
    <n v="2"/>
    <s v="OFF"/>
    <d v="2019-02-02T00:00:00"/>
    <s v="Avg of 4 NM Projects"/>
    <x v="6"/>
    <n v="-0.64"/>
  </r>
  <r>
    <x v="5"/>
    <n v="2"/>
    <n v="2"/>
    <s v="ON"/>
    <d v="2019-02-02T00:00:00"/>
    <s v="Avg of 4 NM Projects"/>
    <x v="7"/>
    <n v="-0.51"/>
  </r>
  <r>
    <x v="5"/>
    <n v="2"/>
    <n v="2"/>
    <s v="ON"/>
    <d v="2019-02-02T00:00:00"/>
    <s v="Avg of 4 NM Projects"/>
    <x v="8"/>
    <n v="4.22"/>
  </r>
  <r>
    <x v="5"/>
    <n v="2"/>
    <n v="2"/>
    <s v="ON"/>
    <d v="2019-02-02T00:00:00"/>
    <s v="Avg of 4 NM Projects"/>
    <x v="9"/>
    <n v="14.330000000000002"/>
  </r>
  <r>
    <x v="5"/>
    <n v="2"/>
    <n v="2"/>
    <s v="ON"/>
    <d v="2019-02-02T00:00:00"/>
    <s v="Avg of 4 NM Projects"/>
    <x v="10"/>
    <n v="19.329999999999998"/>
  </r>
  <r>
    <x v="5"/>
    <n v="2"/>
    <n v="2"/>
    <s v="ON"/>
    <d v="2019-02-02T00:00:00"/>
    <s v="Avg of 4 NM Projects"/>
    <x v="11"/>
    <n v="20.36"/>
  </r>
  <r>
    <x v="5"/>
    <n v="2"/>
    <n v="2"/>
    <s v="ON"/>
    <d v="2019-02-02T00:00:00"/>
    <s v="Avg of 4 NM Projects"/>
    <x v="12"/>
    <n v="19.579999999999998"/>
  </r>
  <r>
    <x v="5"/>
    <n v="2"/>
    <n v="2"/>
    <s v="ON"/>
    <d v="2019-02-02T00:00:00"/>
    <s v="Avg of 4 NM Projects"/>
    <x v="13"/>
    <n v="16.125"/>
  </r>
  <r>
    <x v="5"/>
    <n v="2"/>
    <n v="2"/>
    <s v="ON"/>
    <d v="2019-02-02T00:00:00"/>
    <s v="Avg of 4 NM Projects"/>
    <x v="14"/>
    <n v="10.879999999999999"/>
  </r>
  <r>
    <x v="5"/>
    <n v="2"/>
    <n v="2"/>
    <s v="ON"/>
    <d v="2019-02-02T00:00:00"/>
    <s v="Avg of 4 NM Projects"/>
    <x v="15"/>
    <n v="4.3549999999999995"/>
  </r>
  <r>
    <x v="5"/>
    <n v="2"/>
    <n v="2"/>
    <s v="ON"/>
    <d v="2019-02-02T00:00:00"/>
    <s v="Avg of 4 NM Projects"/>
    <x v="16"/>
    <n v="-0.38"/>
  </r>
  <r>
    <x v="5"/>
    <n v="2"/>
    <n v="2"/>
    <s v="ON"/>
    <d v="2019-02-02T00:00:00"/>
    <s v="Avg of 4 NM Projects"/>
    <x v="17"/>
    <n v="-1.8"/>
  </r>
  <r>
    <x v="5"/>
    <n v="2"/>
    <n v="2"/>
    <s v="ON"/>
    <d v="2019-02-02T00:00:00"/>
    <s v="Avg of 4 NM Projects"/>
    <x v="18"/>
    <n v="-1.54"/>
  </r>
  <r>
    <x v="5"/>
    <n v="2"/>
    <n v="2"/>
    <s v="ON"/>
    <d v="2019-02-02T00:00:00"/>
    <s v="Avg of 4 NM Projects"/>
    <x v="19"/>
    <n v="-1.41"/>
  </r>
  <r>
    <x v="5"/>
    <n v="2"/>
    <n v="2"/>
    <s v="ON"/>
    <d v="2019-02-02T00:00:00"/>
    <s v="Avg of 4 NM Projects"/>
    <x v="20"/>
    <n v="-1.41"/>
  </r>
  <r>
    <x v="5"/>
    <n v="2"/>
    <n v="2"/>
    <s v="ON"/>
    <d v="2019-02-02T00:00:00"/>
    <s v="Avg of 4 NM Projects"/>
    <x v="21"/>
    <n v="-1.41"/>
  </r>
  <r>
    <x v="5"/>
    <n v="2"/>
    <n v="2"/>
    <s v="ON"/>
    <d v="2019-02-02T00:00:00"/>
    <s v="Avg of 4 NM Projects"/>
    <x v="22"/>
    <n v="-1.54"/>
  </r>
  <r>
    <x v="5"/>
    <n v="2"/>
    <n v="2"/>
    <s v="OFF"/>
    <d v="2019-02-02T00:00:00"/>
    <s v="Avg of 4 NM Projects"/>
    <x v="23"/>
    <n v="-1.41"/>
  </r>
  <r>
    <x v="5"/>
    <n v="3"/>
    <n v="3"/>
    <s v="OFF"/>
    <d v="2019-02-03T00:00:00"/>
    <s v="Avg of 4 NM Projects"/>
    <x v="0"/>
    <n v="-1.54"/>
  </r>
  <r>
    <x v="5"/>
    <n v="3"/>
    <n v="3"/>
    <s v="OFF"/>
    <d v="2019-02-03T00:00:00"/>
    <s v="Avg of 4 NM Projects"/>
    <x v="1"/>
    <n v="-1.54"/>
  </r>
  <r>
    <x v="5"/>
    <n v="3"/>
    <n v="3"/>
    <s v="OFF"/>
    <d v="2019-02-03T00:00:00"/>
    <s v="Avg of 4 NM Projects"/>
    <x v="2"/>
    <n v="-1.41"/>
  </r>
  <r>
    <x v="5"/>
    <n v="3"/>
    <n v="3"/>
    <s v="OFF"/>
    <d v="2019-02-03T00:00:00"/>
    <s v="Avg of 4 NM Projects"/>
    <x v="3"/>
    <n v="-1.67"/>
  </r>
  <r>
    <x v="5"/>
    <n v="3"/>
    <n v="3"/>
    <s v="OFF"/>
    <d v="2019-02-03T00:00:00"/>
    <s v="Avg of 4 NM Projects"/>
    <x v="4"/>
    <n v="-1.54"/>
  </r>
  <r>
    <x v="5"/>
    <n v="3"/>
    <n v="3"/>
    <s v="OFF"/>
    <d v="2019-02-03T00:00:00"/>
    <s v="Avg of 4 NM Projects"/>
    <x v="5"/>
    <n v="-1.41"/>
  </r>
  <r>
    <x v="5"/>
    <n v="3"/>
    <n v="3"/>
    <s v="OFF"/>
    <d v="2019-02-03T00:00:00"/>
    <s v="Avg of 4 NM Projects"/>
    <x v="6"/>
    <n v="-1.41"/>
  </r>
  <r>
    <x v="5"/>
    <n v="3"/>
    <n v="3"/>
    <s v="ON"/>
    <d v="2019-02-03T00:00:00"/>
    <s v="Avg of 4 NM Projects"/>
    <x v="7"/>
    <n v="-0.51499999999999979"/>
  </r>
  <r>
    <x v="5"/>
    <n v="3"/>
    <n v="3"/>
    <s v="ON"/>
    <d v="2019-02-03T00:00:00"/>
    <s v="Avg of 4 NM Projects"/>
    <x v="8"/>
    <n v="4.7449999999999992"/>
  </r>
  <r>
    <x v="5"/>
    <n v="3"/>
    <n v="3"/>
    <s v="ON"/>
    <d v="2019-02-03T00:00:00"/>
    <s v="Avg of 4 NM Projects"/>
    <x v="9"/>
    <n v="8.19"/>
  </r>
  <r>
    <x v="5"/>
    <n v="3"/>
    <n v="3"/>
    <s v="ON"/>
    <d v="2019-02-03T00:00:00"/>
    <s v="Avg of 4 NM Projects"/>
    <x v="10"/>
    <n v="21.37"/>
  </r>
  <r>
    <x v="5"/>
    <n v="3"/>
    <n v="3"/>
    <s v="ON"/>
    <d v="2019-02-03T00:00:00"/>
    <s v="Avg of 4 NM Projects"/>
    <x v="11"/>
    <n v="17.535"/>
  </r>
  <r>
    <x v="5"/>
    <n v="3"/>
    <n v="3"/>
    <s v="ON"/>
    <d v="2019-02-03T00:00:00"/>
    <s v="Avg of 4 NM Projects"/>
    <x v="12"/>
    <n v="16.515000000000001"/>
  </r>
  <r>
    <x v="5"/>
    <n v="3"/>
    <n v="3"/>
    <s v="ON"/>
    <d v="2019-02-03T00:00:00"/>
    <s v="Avg of 4 NM Projects"/>
    <x v="13"/>
    <n v="12.929999999999998"/>
  </r>
  <r>
    <x v="5"/>
    <n v="3"/>
    <n v="3"/>
    <s v="ON"/>
    <d v="2019-02-03T00:00:00"/>
    <s v="Avg of 4 NM Projects"/>
    <x v="14"/>
    <n v="8.4499999999999993"/>
  </r>
  <r>
    <x v="5"/>
    <n v="3"/>
    <n v="3"/>
    <s v="ON"/>
    <d v="2019-02-03T00:00:00"/>
    <s v="Avg of 4 NM Projects"/>
    <x v="15"/>
    <n v="3.71"/>
  </r>
  <r>
    <x v="5"/>
    <n v="3"/>
    <n v="3"/>
    <s v="ON"/>
    <d v="2019-02-03T00:00:00"/>
    <s v="Avg of 4 NM Projects"/>
    <x v="16"/>
    <n v="-0.89499999999999991"/>
  </r>
  <r>
    <x v="5"/>
    <n v="3"/>
    <n v="3"/>
    <s v="ON"/>
    <d v="2019-02-03T00:00:00"/>
    <s v="Avg of 4 NM Projects"/>
    <x v="17"/>
    <n v="-1.41"/>
  </r>
  <r>
    <x v="5"/>
    <n v="3"/>
    <n v="3"/>
    <s v="ON"/>
    <d v="2019-02-03T00:00:00"/>
    <s v="Avg of 4 NM Projects"/>
    <x v="18"/>
    <n v="-1.28"/>
  </r>
  <r>
    <x v="5"/>
    <n v="3"/>
    <n v="3"/>
    <s v="ON"/>
    <d v="2019-02-03T00:00:00"/>
    <s v="Avg of 4 NM Projects"/>
    <x v="19"/>
    <n v="-1.41"/>
  </r>
  <r>
    <x v="5"/>
    <n v="3"/>
    <n v="3"/>
    <s v="ON"/>
    <d v="2019-02-03T00:00:00"/>
    <s v="Avg of 4 NM Projects"/>
    <x v="20"/>
    <n v="-1.4100000000000001"/>
  </r>
  <r>
    <x v="5"/>
    <n v="3"/>
    <n v="3"/>
    <s v="ON"/>
    <d v="2019-02-03T00:00:00"/>
    <s v="Avg of 4 NM Projects"/>
    <x v="21"/>
    <n v="-1.67"/>
  </r>
  <r>
    <x v="5"/>
    <n v="3"/>
    <n v="3"/>
    <s v="ON"/>
    <d v="2019-02-03T00:00:00"/>
    <s v="Avg of 4 NM Projects"/>
    <x v="22"/>
    <n v="-1.28"/>
  </r>
  <r>
    <x v="5"/>
    <n v="3"/>
    <n v="3"/>
    <s v="OFF"/>
    <d v="2019-02-03T00:00:00"/>
    <s v="Avg of 4 NM Projects"/>
    <x v="23"/>
    <n v="-1.41"/>
  </r>
  <r>
    <x v="5"/>
    <n v="4"/>
    <n v="4"/>
    <s v="OFF"/>
    <d v="2019-02-04T00:00:00"/>
    <s v="Avg of 4 NM Projects"/>
    <x v="0"/>
    <n v="-1.54"/>
  </r>
  <r>
    <x v="5"/>
    <n v="4"/>
    <n v="4"/>
    <s v="OFF"/>
    <d v="2019-02-04T00:00:00"/>
    <s v="Avg of 4 NM Projects"/>
    <x v="1"/>
    <n v="-1.4100000000000001"/>
  </r>
  <r>
    <x v="5"/>
    <n v="4"/>
    <n v="4"/>
    <s v="OFF"/>
    <d v="2019-02-04T00:00:00"/>
    <s v="Avg of 4 NM Projects"/>
    <x v="2"/>
    <n v="-1.54"/>
  </r>
  <r>
    <x v="5"/>
    <n v="4"/>
    <n v="4"/>
    <s v="OFF"/>
    <d v="2019-02-04T00:00:00"/>
    <s v="Avg of 4 NM Projects"/>
    <x v="3"/>
    <n v="-1.41"/>
  </r>
  <r>
    <x v="5"/>
    <n v="4"/>
    <n v="4"/>
    <s v="OFF"/>
    <d v="2019-02-04T00:00:00"/>
    <s v="Avg of 4 NM Projects"/>
    <x v="4"/>
    <n v="-1.4100000000000001"/>
  </r>
  <r>
    <x v="5"/>
    <n v="4"/>
    <n v="4"/>
    <s v="OFF"/>
    <d v="2019-02-04T00:00:00"/>
    <s v="Avg of 4 NM Projects"/>
    <x v="5"/>
    <n v="-1.41"/>
  </r>
  <r>
    <x v="5"/>
    <n v="4"/>
    <n v="4"/>
    <s v="OFF"/>
    <d v="2019-02-04T00:00:00"/>
    <s v="Avg of 4 NM Projects"/>
    <x v="6"/>
    <n v="-1.28"/>
  </r>
  <r>
    <x v="5"/>
    <n v="4"/>
    <n v="4"/>
    <s v="ON"/>
    <d v="2019-02-04T00:00:00"/>
    <s v="Avg of 4 NM Projects"/>
    <x v="7"/>
    <n v="-1.2849999999999997"/>
  </r>
  <r>
    <x v="5"/>
    <n v="4"/>
    <n v="4"/>
    <s v="ON"/>
    <d v="2019-02-04T00:00:00"/>
    <s v="Avg of 4 NM Projects"/>
    <x v="8"/>
    <n v="1.9200000000000004"/>
  </r>
  <r>
    <x v="5"/>
    <n v="4"/>
    <n v="4"/>
    <s v="ON"/>
    <d v="2019-02-04T00:00:00"/>
    <s v="Avg of 4 NM Projects"/>
    <x v="9"/>
    <n v="8.9550000000000001"/>
  </r>
  <r>
    <x v="5"/>
    <n v="4"/>
    <n v="4"/>
    <s v="ON"/>
    <d v="2019-02-04T00:00:00"/>
    <s v="Avg of 4 NM Projects"/>
    <x v="10"/>
    <n v="10.879999999999999"/>
  </r>
  <r>
    <x v="5"/>
    <n v="4"/>
    <n v="4"/>
    <s v="ON"/>
    <d v="2019-02-04T00:00:00"/>
    <s v="Avg of 4 NM Projects"/>
    <x v="11"/>
    <n v="11.9"/>
  </r>
  <r>
    <x v="5"/>
    <n v="4"/>
    <n v="4"/>
    <s v="ON"/>
    <d v="2019-02-04T00:00:00"/>
    <s v="Avg of 4 NM Projects"/>
    <x v="12"/>
    <n v="14.21"/>
  </r>
  <r>
    <x v="5"/>
    <n v="4"/>
    <n v="4"/>
    <s v="ON"/>
    <d v="2019-02-04T00:00:00"/>
    <s v="Avg of 4 NM Projects"/>
    <x v="13"/>
    <n v="10.115"/>
  </r>
  <r>
    <x v="5"/>
    <n v="4"/>
    <n v="4"/>
    <s v="ON"/>
    <d v="2019-02-04T00:00:00"/>
    <s v="Avg of 4 NM Projects"/>
    <x v="14"/>
    <n v="5.7649999999999997"/>
  </r>
  <r>
    <x v="5"/>
    <n v="4"/>
    <n v="4"/>
    <s v="ON"/>
    <d v="2019-02-04T00:00:00"/>
    <s v="Avg of 4 NM Projects"/>
    <x v="15"/>
    <n v="2.0499999999999998"/>
  </r>
  <r>
    <x v="5"/>
    <n v="4"/>
    <n v="4"/>
    <s v="ON"/>
    <d v="2019-02-04T00:00:00"/>
    <s v="Avg of 4 NM Projects"/>
    <x v="16"/>
    <n v="-0.76500000000000001"/>
  </r>
  <r>
    <x v="5"/>
    <n v="4"/>
    <n v="4"/>
    <s v="ON"/>
    <d v="2019-02-04T00:00:00"/>
    <s v="Avg of 4 NM Projects"/>
    <x v="17"/>
    <n v="-1.67"/>
  </r>
  <r>
    <x v="5"/>
    <n v="4"/>
    <n v="4"/>
    <s v="ON"/>
    <d v="2019-02-04T00:00:00"/>
    <s v="Avg of 4 NM Projects"/>
    <x v="18"/>
    <n v="-1.4100000000000001"/>
  </r>
  <r>
    <x v="5"/>
    <n v="4"/>
    <n v="4"/>
    <s v="ON"/>
    <d v="2019-02-04T00:00:00"/>
    <s v="Avg of 4 NM Projects"/>
    <x v="19"/>
    <n v="-1.54"/>
  </r>
  <r>
    <x v="5"/>
    <n v="4"/>
    <n v="4"/>
    <s v="ON"/>
    <d v="2019-02-04T00:00:00"/>
    <s v="Avg of 4 NM Projects"/>
    <x v="20"/>
    <n v="-1.4100000000000001"/>
  </r>
  <r>
    <x v="5"/>
    <n v="4"/>
    <n v="4"/>
    <s v="ON"/>
    <d v="2019-02-04T00:00:00"/>
    <s v="Avg of 4 NM Projects"/>
    <x v="21"/>
    <n v="-1.54"/>
  </r>
  <r>
    <x v="5"/>
    <n v="4"/>
    <n v="4"/>
    <s v="ON"/>
    <d v="2019-02-04T00:00:00"/>
    <s v="Avg of 4 NM Projects"/>
    <x v="22"/>
    <n v="-1.28"/>
  </r>
  <r>
    <x v="5"/>
    <n v="4"/>
    <n v="4"/>
    <s v="OFF"/>
    <d v="2019-02-04T00:00:00"/>
    <s v="Avg of 4 NM Projects"/>
    <x v="23"/>
    <n v="-1.54"/>
  </r>
  <r>
    <x v="5"/>
    <n v="5"/>
    <n v="5"/>
    <s v="OFF"/>
    <d v="2019-02-05T00:00:00"/>
    <s v="Avg of 4 NM Projects"/>
    <x v="0"/>
    <n v="-1.28"/>
  </r>
  <r>
    <x v="5"/>
    <n v="5"/>
    <n v="5"/>
    <s v="OFF"/>
    <d v="2019-02-05T00:00:00"/>
    <s v="Avg of 4 NM Projects"/>
    <x v="1"/>
    <n v="-1.54"/>
  </r>
  <r>
    <x v="5"/>
    <n v="5"/>
    <n v="5"/>
    <s v="OFF"/>
    <d v="2019-02-05T00:00:00"/>
    <s v="Avg of 4 NM Projects"/>
    <x v="2"/>
    <n v="-1.28"/>
  </r>
  <r>
    <x v="5"/>
    <n v="5"/>
    <n v="5"/>
    <s v="OFF"/>
    <d v="2019-02-05T00:00:00"/>
    <s v="Avg of 4 NM Projects"/>
    <x v="3"/>
    <n v="-1.41"/>
  </r>
  <r>
    <x v="5"/>
    <n v="5"/>
    <n v="5"/>
    <s v="OFF"/>
    <d v="2019-02-05T00:00:00"/>
    <s v="Avg of 4 NM Projects"/>
    <x v="4"/>
    <n v="-1.4100000000000001"/>
  </r>
  <r>
    <x v="5"/>
    <n v="5"/>
    <n v="5"/>
    <s v="OFF"/>
    <d v="2019-02-05T00:00:00"/>
    <s v="Avg of 4 NM Projects"/>
    <x v="5"/>
    <n v="-1.41"/>
  </r>
  <r>
    <x v="5"/>
    <n v="5"/>
    <n v="5"/>
    <s v="OFF"/>
    <d v="2019-02-05T00:00:00"/>
    <s v="Avg of 4 NM Projects"/>
    <x v="6"/>
    <n v="-1.4100000000000001"/>
  </r>
  <r>
    <x v="5"/>
    <n v="5"/>
    <n v="5"/>
    <s v="ON"/>
    <d v="2019-02-05T00:00:00"/>
    <s v="Avg of 4 NM Projects"/>
    <x v="7"/>
    <n v="-1.4100000000000001"/>
  </r>
  <r>
    <x v="5"/>
    <n v="5"/>
    <n v="5"/>
    <s v="ON"/>
    <d v="2019-02-05T00:00:00"/>
    <s v="Avg of 4 NM Projects"/>
    <x v="8"/>
    <n v="1.5350000000000001"/>
  </r>
  <r>
    <x v="5"/>
    <n v="5"/>
    <n v="5"/>
    <s v="ON"/>
    <d v="2019-02-05T00:00:00"/>
    <s v="Avg of 4 NM Projects"/>
    <x v="9"/>
    <n v="11.649999999999999"/>
  </r>
  <r>
    <x v="5"/>
    <n v="5"/>
    <n v="5"/>
    <s v="ON"/>
    <d v="2019-02-05T00:00:00"/>
    <s v="Avg of 4 NM Projects"/>
    <x v="10"/>
    <n v="23.04"/>
  </r>
  <r>
    <x v="5"/>
    <n v="5"/>
    <n v="5"/>
    <s v="ON"/>
    <d v="2019-02-05T00:00:00"/>
    <s v="Avg of 4 NM Projects"/>
    <x v="11"/>
    <n v="36.74"/>
  </r>
  <r>
    <x v="5"/>
    <n v="5"/>
    <n v="5"/>
    <s v="ON"/>
    <d v="2019-02-05T00:00:00"/>
    <s v="Avg of 4 NM Projects"/>
    <x v="12"/>
    <n v="40.194999999999993"/>
  </r>
  <r>
    <x v="5"/>
    <n v="5"/>
    <n v="5"/>
    <s v="ON"/>
    <d v="2019-02-05T00:00:00"/>
    <s v="Avg of 4 NM Projects"/>
    <x v="13"/>
    <n v="32.899999999999991"/>
  </r>
  <r>
    <x v="5"/>
    <n v="5"/>
    <n v="5"/>
    <s v="ON"/>
    <d v="2019-02-05T00:00:00"/>
    <s v="Avg of 4 NM Projects"/>
    <x v="14"/>
    <n v="26.88"/>
  </r>
  <r>
    <x v="5"/>
    <n v="5"/>
    <n v="5"/>
    <s v="ON"/>
    <d v="2019-02-05T00:00:00"/>
    <s v="Avg of 4 NM Projects"/>
    <x v="15"/>
    <n v="15.62"/>
  </r>
  <r>
    <x v="5"/>
    <n v="5"/>
    <n v="5"/>
    <s v="ON"/>
    <d v="2019-02-05T00:00:00"/>
    <s v="Avg of 4 NM Projects"/>
    <x v="16"/>
    <n v="3.97"/>
  </r>
  <r>
    <x v="5"/>
    <n v="5"/>
    <n v="5"/>
    <s v="ON"/>
    <d v="2019-02-05T00:00:00"/>
    <s v="Avg of 4 NM Projects"/>
    <x v="17"/>
    <n v="-1.0249999999999999"/>
  </r>
  <r>
    <x v="5"/>
    <n v="5"/>
    <n v="5"/>
    <s v="ON"/>
    <d v="2019-02-05T00:00:00"/>
    <s v="Avg of 4 NM Projects"/>
    <x v="18"/>
    <n v="-0.89500000000000002"/>
  </r>
  <r>
    <x v="5"/>
    <n v="5"/>
    <n v="5"/>
    <s v="ON"/>
    <d v="2019-02-05T00:00:00"/>
    <s v="Avg of 4 NM Projects"/>
    <x v="19"/>
    <n v="-0.89500000000000002"/>
  </r>
  <r>
    <x v="5"/>
    <n v="5"/>
    <n v="5"/>
    <s v="ON"/>
    <d v="2019-02-05T00:00:00"/>
    <s v="Avg of 4 NM Projects"/>
    <x v="20"/>
    <n v="-0.89500000000000002"/>
  </r>
  <r>
    <x v="5"/>
    <n v="5"/>
    <n v="5"/>
    <s v="ON"/>
    <d v="2019-02-05T00:00:00"/>
    <s v="Avg of 4 NM Projects"/>
    <x v="21"/>
    <n v="-1.155"/>
  </r>
  <r>
    <x v="5"/>
    <n v="5"/>
    <n v="5"/>
    <s v="ON"/>
    <d v="2019-02-05T00:00:00"/>
    <s v="Avg of 4 NM Projects"/>
    <x v="22"/>
    <n v="-1.1549999999999998"/>
  </r>
  <r>
    <x v="5"/>
    <n v="5"/>
    <n v="5"/>
    <s v="OFF"/>
    <d v="2019-02-05T00:00:00"/>
    <s v="Avg of 4 NM Projects"/>
    <x v="23"/>
    <n v="-0.89500000000000002"/>
  </r>
  <r>
    <x v="5"/>
    <n v="6"/>
    <n v="6"/>
    <s v="OFF"/>
    <d v="2019-02-06T00:00:00"/>
    <s v="Avg of 4 NM Projects"/>
    <x v="0"/>
    <n v="-1.0249999999999999"/>
  </r>
  <r>
    <x v="5"/>
    <n v="6"/>
    <n v="6"/>
    <s v="OFF"/>
    <d v="2019-02-06T00:00:00"/>
    <s v="Avg of 4 NM Projects"/>
    <x v="1"/>
    <n v="-1.0249999999999999"/>
  </r>
  <r>
    <x v="5"/>
    <n v="6"/>
    <n v="6"/>
    <s v="OFF"/>
    <d v="2019-02-06T00:00:00"/>
    <s v="Avg of 4 NM Projects"/>
    <x v="2"/>
    <n v="-1.0249999999999999"/>
  </r>
  <r>
    <x v="5"/>
    <n v="6"/>
    <n v="6"/>
    <s v="OFF"/>
    <d v="2019-02-06T00:00:00"/>
    <s v="Avg of 4 NM Projects"/>
    <x v="3"/>
    <n v="-1.0249999999999999"/>
  </r>
  <r>
    <x v="5"/>
    <n v="6"/>
    <n v="6"/>
    <s v="OFF"/>
    <d v="2019-02-06T00:00:00"/>
    <s v="Avg of 4 NM Projects"/>
    <x v="4"/>
    <n v="-1.0249999999999999"/>
  </r>
  <r>
    <x v="5"/>
    <n v="6"/>
    <n v="6"/>
    <s v="OFF"/>
    <d v="2019-02-06T00:00:00"/>
    <s v="Avg of 4 NM Projects"/>
    <x v="5"/>
    <n v="-1.0249999999999999"/>
  </r>
  <r>
    <x v="5"/>
    <n v="6"/>
    <n v="6"/>
    <s v="OFF"/>
    <d v="2019-02-06T00:00:00"/>
    <s v="Avg of 4 NM Projects"/>
    <x v="6"/>
    <n v="-1.0249999999999999"/>
  </r>
  <r>
    <x v="5"/>
    <n v="6"/>
    <n v="6"/>
    <s v="ON"/>
    <d v="2019-02-06T00:00:00"/>
    <s v="Avg of 4 NM Projects"/>
    <x v="7"/>
    <n v="1.0249999999999999"/>
  </r>
  <r>
    <x v="5"/>
    <n v="6"/>
    <n v="6"/>
    <s v="ON"/>
    <d v="2019-02-06T00:00:00"/>
    <s v="Avg of 4 NM Projects"/>
    <x v="8"/>
    <n v="10.370000000000001"/>
  </r>
  <r>
    <x v="5"/>
    <n v="6"/>
    <n v="6"/>
    <s v="ON"/>
    <d v="2019-02-06T00:00:00"/>
    <s v="Avg of 4 NM Projects"/>
    <x v="9"/>
    <n v="19.2"/>
  </r>
  <r>
    <x v="5"/>
    <n v="6"/>
    <n v="6"/>
    <s v="ON"/>
    <d v="2019-02-06T00:00:00"/>
    <s v="Avg of 4 NM Projects"/>
    <x v="10"/>
    <n v="24.704999999999998"/>
  </r>
  <r>
    <x v="5"/>
    <n v="6"/>
    <n v="6"/>
    <s v="ON"/>
    <d v="2019-02-06T00:00:00"/>
    <s v="Avg of 4 NM Projects"/>
    <x v="11"/>
    <n v="35.840000000000003"/>
  </r>
  <r>
    <x v="5"/>
    <n v="6"/>
    <n v="6"/>
    <s v="ON"/>
    <d v="2019-02-06T00:00:00"/>
    <s v="Avg of 4 NM Projects"/>
    <x v="12"/>
    <n v="27.265000000000001"/>
  </r>
  <r>
    <x v="5"/>
    <n v="6"/>
    <n v="6"/>
    <s v="ON"/>
    <d v="2019-02-06T00:00:00"/>
    <s v="Avg of 4 NM Projects"/>
    <x v="13"/>
    <n v="17.41"/>
  </r>
  <r>
    <x v="5"/>
    <n v="6"/>
    <n v="6"/>
    <s v="ON"/>
    <d v="2019-02-06T00:00:00"/>
    <s v="Avg of 4 NM Projects"/>
    <x v="14"/>
    <n v="12.54"/>
  </r>
  <r>
    <x v="5"/>
    <n v="6"/>
    <n v="6"/>
    <s v="ON"/>
    <d v="2019-02-06T00:00:00"/>
    <s v="Avg of 4 NM Projects"/>
    <x v="15"/>
    <n v="5.3699999999999992"/>
  </r>
  <r>
    <x v="5"/>
    <n v="6"/>
    <n v="6"/>
    <s v="ON"/>
    <d v="2019-02-06T00:00:00"/>
    <s v="Avg of 4 NM Projects"/>
    <x v="16"/>
    <n v="0.39"/>
  </r>
  <r>
    <x v="5"/>
    <n v="6"/>
    <n v="6"/>
    <s v="ON"/>
    <d v="2019-02-06T00:00:00"/>
    <s v="Avg of 4 NM Projects"/>
    <x v="17"/>
    <n v="-1.2799999999999998"/>
  </r>
  <r>
    <x v="5"/>
    <n v="6"/>
    <n v="6"/>
    <s v="ON"/>
    <d v="2019-02-06T00:00:00"/>
    <s v="Avg of 4 NM Projects"/>
    <x v="18"/>
    <n v="-1.54"/>
  </r>
  <r>
    <x v="5"/>
    <n v="6"/>
    <n v="6"/>
    <s v="ON"/>
    <d v="2019-02-06T00:00:00"/>
    <s v="Avg of 4 NM Projects"/>
    <x v="19"/>
    <n v="-1.28"/>
  </r>
  <r>
    <x v="5"/>
    <n v="6"/>
    <n v="6"/>
    <s v="ON"/>
    <d v="2019-02-06T00:00:00"/>
    <s v="Avg of 4 NM Projects"/>
    <x v="20"/>
    <n v="-1.54"/>
  </r>
  <r>
    <x v="5"/>
    <n v="6"/>
    <n v="6"/>
    <s v="ON"/>
    <d v="2019-02-06T00:00:00"/>
    <s v="Avg of 4 NM Projects"/>
    <x v="21"/>
    <n v="-1.41"/>
  </r>
  <r>
    <x v="5"/>
    <n v="6"/>
    <n v="6"/>
    <s v="ON"/>
    <d v="2019-02-06T00:00:00"/>
    <s v="Avg of 4 NM Projects"/>
    <x v="22"/>
    <n v="-1.4100000000000001"/>
  </r>
  <r>
    <x v="5"/>
    <n v="6"/>
    <n v="6"/>
    <s v="OFF"/>
    <d v="2019-02-06T00:00:00"/>
    <s v="Avg of 4 NM Projects"/>
    <x v="23"/>
    <n v="-1.41"/>
  </r>
  <r>
    <x v="5"/>
    <n v="7"/>
    <n v="7"/>
    <s v="OFF"/>
    <d v="2019-02-07T00:00:00"/>
    <s v="Avg of 4 NM Projects"/>
    <x v="0"/>
    <n v="-1.54"/>
  </r>
  <r>
    <x v="5"/>
    <n v="7"/>
    <n v="7"/>
    <s v="OFF"/>
    <d v="2019-02-07T00:00:00"/>
    <s v="Avg of 4 NM Projects"/>
    <x v="1"/>
    <n v="-1.4100000000000001"/>
  </r>
  <r>
    <x v="5"/>
    <n v="7"/>
    <n v="7"/>
    <s v="OFF"/>
    <d v="2019-02-07T00:00:00"/>
    <s v="Avg of 4 NM Projects"/>
    <x v="2"/>
    <n v="-1.41"/>
  </r>
  <r>
    <x v="5"/>
    <n v="7"/>
    <n v="7"/>
    <s v="OFF"/>
    <d v="2019-02-07T00:00:00"/>
    <s v="Avg of 4 NM Projects"/>
    <x v="3"/>
    <n v="-1.41"/>
  </r>
  <r>
    <x v="5"/>
    <n v="7"/>
    <n v="7"/>
    <s v="OFF"/>
    <d v="2019-02-07T00:00:00"/>
    <s v="Avg of 4 NM Projects"/>
    <x v="4"/>
    <n v="-1.41"/>
  </r>
  <r>
    <x v="5"/>
    <n v="7"/>
    <n v="7"/>
    <s v="OFF"/>
    <d v="2019-02-07T00:00:00"/>
    <s v="Avg of 4 NM Projects"/>
    <x v="5"/>
    <n v="-1.54"/>
  </r>
  <r>
    <x v="5"/>
    <n v="7"/>
    <n v="7"/>
    <s v="OFF"/>
    <d v="2019-02-07T00:00:00"/>
    <s v="Avg of 4 NM Projects"/>
    <x v="6"/>
    <n v="-1.4100000000000001"/>
  </r>
  <r>
    <x v="5"/>
    <n v="7"/>
    <n v="7"/>
    <s v="OFF"/>
    <d v="2019-02-07T00:00:00"/>
    <s v="Avg of 4 NM Projects"/>
    <x v="7"/>
    <n v="-1.7949999999999999"/>
  </r>
  <r>
    <x v="5"/>
    <n v="7"/>
    <n v="7"/>
    <s v="OFF"/>
    <d v="2019-02-07T00:00:00"/>
    <s v="Avg of 4 NM Projects"/>
    <x v="8"/>
    <n v="1.6600000000000001"/>
  </r>
  <r>
    <x v="5"/>
    <n v="7"/>
    <n v="7"/>
    <s v="OFF"/>
    <d v="2019-02-07T00:00:00"/>
    <s v="Avg of 4 NM Projects"/>
    <x v="9"/>
    <n v="4.4800000000000004"/>
  </r>
  <r>
    <x v="5"/>
    <n v="7"/>
    <n v="7"/>
    <s v="OFF"/>
    <d v="2019-02-07T00:00:00"/>
    <s v="Avg of 4 NM Projects"/>
    <x v="10"/>
    <n v="7.81"/>
  </r>
  <r>
    <x v="5"/>
    <n v="7"/>
    <n v="7"/>
    <s v="OFF"/>
    <d v="2019-02-07T00:00:00"/>
    <s v="Avg of 4 NM Projects"/>
    <x v="11"/>
    <n v="7.9350000000000005"/>
  </r>
  <r>
    <x v="5"/>
    <n v="7"/>
    <n v="7"/>
    <s v="OFF"/>
    <d v="2019-02-07T00:00:00"/>
    <s v="Avg of 4 NM Projects"/>
    <x v="12"/>
    <n v="7.43"/>
  </r>
  <r>
    <x v="5"/>
    <n v="7"/>
    <n v="7"/>
    <s v="OFF"/>
    <d v="2019-02-07T00:00:00"/>
    <s v="Avg of 4 NM Projects"/>
    <x v="13"/>
    <n v="6.78"/>
  </r>
  <r>
    <x v="5"/>
    <n v="7"/>
    <n v="7"/>
    <s v="OFF"/>
    <d v="2019-02-07T00:00:00"/>
    <s v="Avg of 4 NM Projects"/>
    <x v="14"/>
    <n v="3.4550000000000001"/>
  </r>
  <r>
    <x v="5"/>
    <n v="7"/>
    <n v="7"/>
    <s v="OFF"/>
    <d v="2019-02-07T00:00:00"/>
    <s v="Avg of 4 NM Projects"/>
    <x v="15"/>
    <n v="0.7649999999999999"/>
  </r>
  <r>
    <x v="5"/>
    <n v="7"/>
    <n v="7"/>
    <s v="OFF"/>
    <d v="2019-02-07T00:00:00"/>
    <s v="Avg of 4 NM Projects"/>
    <x v="16"/>
    <n v="-1.0249999999999999"/>
  </r>
  <r>
    <x v="5"/>
    <n v="7"/>
    <n v="7"/>
    <s v="OFF"/>
    <d v="2019-02-07T00:00:00"/>
    <s v="Avg of 4 NM Projects"/>
    <x v="17"/>
    <n v="-1.54"/>
  </r>
  <r>
    <x v="5"/>
    <n v="7"/>
    <n v="7"/>
    <s v="OFF"/>
    <d v="2019-02-07T00:00:00"/>
    <s v="Avg of 4 NM Projects"/>
    <x v="18"/>
    <n v="-1.54"/>
  </r>
  <r>
    <x v="5"/>
    <n v="7"/>
    <n v="7"/>
    <s v="OFF"/>
    <d v="2019-02-07T00:00:00"/>
    <s v="Avg of 4 NM Projects"/>
    <x v="19"/>
    <n v="-1.4100000000000001"/>
  </r>
  <r>
    <x v="5"/>
    <n v="7"/>
    <n v="7"/>
    <s v="OFF"/>
    <d v="2019-02-07T00:00:00"/>
    <s v="Avg of 4 NM Projects"/>
    <x v="20"/>
    <n v="-1.28"/>
  </r>
  <r>
    <x v="5"/>
    <n v="7"/>
    <n v="7"/>
    <s v="OFF"/>
    <d v="2019-02-07T00:00:00"/>
    <s v="Avg of 4 NM Projects"/>
    <x v="21"/>
    <n v="-1.28"/>
  </r>
  <r>
    <x v="5"/>
    <n v="7"/>
    <n v="7"/>
    <s v="OFF"/>
    <d v="2019-02-07T00:00:00"/>
    <s v="Avg of 4 NM Projects"/>
    <x v="22"/>
    <n v="-1.41"/>
  </r>
  <r>
    <x v="5"/>
    <n v="7"/>
    <n v="7"/>
    <s v="OFF"/>
    <d v="2019-02-07T00:00:00"/>
    <s v="Avg of 4 NM Projects"/>
    <x v="23"/>
    <n v="-1.28"/>
  </r>
  <r>
    <x v="5"/>
    <n v="8"/>
    <n v="1"/>
    <s v="OFF"/>
    <d v="2019-02-08T00:00:00"/>
    <s v="Avg of 4 NM Projects"/>
    <x v="0"/>
    <n v="-1.41"/>
  </r>
  <r>
    <x v="5"/>
    <n v="8"/>
    <n v="1"/>
    <s v="OFF"/>
    <d v="2019-02-08T00:00:00"/>
    <s v="Avg of 4 NM Projects"/>
    <x v="1"/>
    <n v="-1.54"/>
  </r>
  <r>
    <x v="5"/>
    <n v="8"/>
    <n v="1"/>
    <s v="OFF"/>
    <d v="2019-02-08T00:00:00"/>
    <s v="Avg of 4 NM Projects"/>
    <x v="2"/>
    <n v="-1.41"/>
  </r>
  <r>
    <x v="5"/>
    <n v="8"/>
    <n v="1"/>
    <s v="OFF"/>
    <d v="2019-02-08T00:00:00"/>
    <s v="Avg of 4 NM Projects"/>
    <x v="3"/>
    <n v="-1.4100000000000001"/>
  </r>
  <r>
    <x v="5"/>
    <n v="8"/>
    <n v="1"/>
    <s v="OFF"/>
    <d v="2019-02-08T00:00:00"/>
    <s v="Avg of 4 NM Projects"/>
    <x v="4"/>
    <n v="-1.28"/>
  </r>
  <r>
    <x v="5"/>
    <n v="8"/>
    <n v="1"/>
    <s v="OFF"/>
    <d v="2019-02-08T00:00:00"/>
    <s v="Avg of 4 NM Projects"/>
    <x v="5"/>
    <n v="-1.28"/>
  </r>
  <r>
    <x v="5"/>
    <n v="8"/>
    <n v="1"/>
    <s v="OFF"/>
    <d v="2019-02-08T00:00:00"/>
    <s v="Avg of 4 NM Projects"/>
    <x v="6"/>
    <n v="-1.4100000000000001"/>
  </r>
  <r>
    <x v="5"/>
    <n v="8"/>
    <n v="1"/>
    <s v="OFF"/>
    <d v="2019-02-08T00:00:00"/>
    <s v="Avg of 4 NM Projects"/>
    <x v="7"/>
    <n v="-1.5449999999999999"/>
  </r>
  <r>
    <x v="5"/>
    <n v="8"/>
    <n v="1"/>
    <s v="OFF"/>
    <d v="2019-02-08T00:00:00"/>
    <s v="Avg of 4 NM Projects"/>
    <x v="8"/>
    <n v="0"/>
  </r>
  <r>
    <x v="5"/>
    <n v="8"/>
    <n v="1"/>
    <s v="OFF"/>
    <d v="2019-02-08T00:00:00"/>
    <s v="Avg of 4 NM Projects"/>
    <x v="9"/>
    <n v="5.25"/>
  </r>
  <r>
    <x v="5"/>
    <n v="8"/>
    <n v="1"/>
    <s v="OFF"/>
    <d v="2019-02-08T00:00:00"/>
    <s v="Avg of 4 NM Projects"/>
    <x v="10"/>
    <n v="31.995000000000001"/>
  </r>
  <r>
    <x v="5"/>
    <n v="8"/>
    <n v="1"/>
    <s v="OFF"/>
    <d v="2019-02-08T00:00:00"/>
    <s v="Avg of 4 NM Projects"/>
    <x v="11"/>
    <n v="34.300000000000004"/>
  </r>
  <r>
    <x v="5"/>
    <n v="8"/>
    <n v="1"/>
    <s v="OFF"/>
    <d v="2019-02-08T00:00:00"/>
    <s v="Avg of 4 NM Projects"/>
    <x v="12"/>
    <n v="42.24"/>
  </r>
  <r>
    <x v="5"/>
    <n v="8"/>
    <n v="1"/>
    <s v="OFF"/>
    <d v="2019-02-08T00:00:00"/>
    <s v="Avg of 4 NM Projects"/>
    <x v="13"/>
    <n v="32.255000000000003"/>
  </r>
  <r>
    <x v="5"/>
    <n v="8"/>
    <n v="1"/>
    <s v="OFF"/>
    <d v="2019-02-08T00:00:00"/>
    <s v="Avg of 4 NM Projects"/>
    <x v="14"/>
    <n v="12.675000000000001"/>
  </r>
  <r>
    <x v="5"/>
    <n v="8"/>
    <n v="1"/>
    <s v="OFF"/>
    <d v="2019-02-08T00:00:00"/>
    <s v="Avg of 4 NM Projects"/>
    <x v="15"/>
    <n v="7.035000000000001"/>
  </r>
  <r>
    <x v="5"/>
    <n v="8"/>
    <n v="1"/>
    <s v="OFF"/>
    <d v="2019-02-08T00:00:00"/>
    <s v="Avg of 4 NM Projects"/>
    <x v="16"/>
    <n v="1.5400000000000003"/>
  </r>
  <r>
    <x v="5"/>
    <n v="8"/>
    <n v="1"/>
    <s v="OFF"/>
    <d v="2019-02-08T00:00:00"/>
    <s v="Avg of 4 NM Projects"/>
    <x v="17"/>
    <n v="-1.4100000000000001"/>
  </r>
  <r>
    <x v="5"/>
    <n v="8"/>
    <n v="1"/>
    <s v="OFF"/>
    <d v="2019-02-08T00:00:00"/>
    <s v="Avg of 4 NM Projects"/>
    <x v="18"/>
    <n v="-1.28"/>
  </r>
  <r>
    <x v="5"/>
    <n v="8"/>
    <n v="1"/>
    <s v="OFF"/>
    <d v="2019-02-08T00:00:00"/>
    <s v="Avg of 4 NM Projects"/>
    <x v="19"/>
    <n v="-1.67"/>
  </r>
  <r>
    <x v="5"/>
    <n v="8"/>
    <n v="1"/>
    <s v="OFF"/>
    <d v="2019-02-08T00:00:00"/>
    <s v="Avg of 4 NM Projects"/>
    <x v="20"/>
    <n v="-1.54"/>
  </r>
  <r>
    <x v="5"/>
    <n v="8"/>
    <n v="1"/>
    <s v="OFF"/>
    <d v="2019-02-08T00:00:00"/>
    <s v="Avg of 4 NM Projects"/>
    <x v="21"/>
    <n v="-1.41"/>
  </r>
  <r>
    <x v="5"/>
    <n v="8"/>
    <n v="1"/>
    <s v="OFF"/>
    <d v="2019-02-08T00:00:00"/>
    <s v="Avg of 4 NM Projects"/>
    <x v="22"/>
    <n v="-1.4100000000000001"/>
  </r>
  <r>
    <x v="5"/>
    <n v="8"/>
    <n v="1"/>
    <s v="OFF"/>
    <d v="2019-02-08T00:00:00"/>
    <s v="Avg of 4 NM Projects"/>
    <x v="23"/>
    <n v="-1.28"/>
  </r>
  <r>
    <x v="5"/>
    <n v="9"/>
    <n v="2"/>
    <s v="OFF"/>
    <d v="2019-02-09T00:00:00"/>
    <s v="Avg of 4 NM Projects"/>
    <x v="0"/>
    <n v="-1.41"/>
  </r>
  <r>
    <x v="5"/>
    <n v="9"/>
    <n v="2"/>
    <s v="OFF"/>
    <d v="2019-02-09T00:00:00"/>
    <s v="Avg of 4 NM Projects"/>
    <x v="1"/>
    <n v="-1.4100000000000001"/>
  </r>
  <r>
    <x v="5"/>
    <n v="9"/>
    <n v="2"/>
    <s v="OFF"/>
    <d v="2019-02-09T00:00:00"/>
    <s v="Avg of 4 NM Projects"/>
    <x v="2"/>
    <n v="-1.4100000000000001"/>
  </r>
  <r>
    <x v="5"/>
    <n v="9"/>
    <n v="2"/>
    <s v="OFF"/>
    <d v="2019-02-09T00:00:00"/>
    <s v="Avg of 4 NM Projects"/>
    <x v="3"/>
    <n v="-1.4100000000000001"/>
  </r>
  <r>
    <x v="5"/>
    <n v="9"/>
    <n v="2"/>
    <s v="OFF"/>
    <d v="2019-02-09T00:00:00"/>
    <s v="Avg of 4 NM Projects"/>
    <x v="4"/>
    <n v="-1.41"/>
  </r>
  <r>
    <x v="5"/>
    <n v="9"/>
    <n v="2"/>
    <s v="OFF"/>
    <d v="2019-02-09T00:00:00"/>
    <s v="Avg of 4 NM Projects"/>
    <x v="5"/>
    <n v="-1.28"/>
  </r>
  <r>
    <x v="5"/>
    <n v="9"/>
    <n v="2"/>
    <s v="OFF"/>
    <d v="2019-02-09T00:00:00"/>
    <s v="Avg of 4 NM Projects"/>
    <x v="6"/>
    <n v="-1.41"/>
  </r>
  <r>
    <x v="5"/>
    <n v="9"/>
    <n v="2"/>
    <s v="ON"/>
    <d v="2019-02-09T00:00:00"/>
    <s v="Avg of 4 NM Projects"/>
    <x v="7"/>
    <n v="-0.12999999999999978"/>
  </r>
  <r>
    <x v="5"/>
    <n v="9"/>
    <n v="2"/>
    <s v="ON"/>
    <d v="2019-02-09T00:00:00"/>
    <s v="Avg of 4 NM Projects"/>
    <x v="8"/>
    <n v="13.440000000000001"/>
  </r>
  <r>
    <x v="5"/>
    <n v="9"/>
    <n v="2"/>
    <s v="ON"/>
    <d v="2019-02-09T00:00:00"/>
    <s v="Avg of 4 NM Projects"/>
    <x v="9"/>
    <n v="30.595000000000002"/>
  </r>
  <r>
    <x v="5"/>
    <n v="9"/>
    <n v="2"/>
    <s v="ON"/>
    <d v="2019-02-09T00:00:00"/>
    <s v="Avg of 4 NM Projects"/>
    <x v="10"/>
    <n v="41.984999999999999"/>
  </r>
  <r>
    <x v="5"/>
    <n v="9"/>
    <n v="2"/>
    <s v="ON"/>
    <d v="2019-02-09T00:00:00"/>
    <s v="Avg of 4 NM Projects"/>
    <x v="11"/>
    <n v="48.384999999999998"/>
  </r>
  <r>
    <x v="5"/>
    <n v="9"/>
    <n v="2"/>
    <s v="ON"/>
    <d v="2019-02-09T00:00:00"/>
    <s v="Avg of 4 NM Projects"/>
    <x v="12"/>
    <n v="49.665000000000006"/>
  </r>
  <r>
    <x v="5"/>
    <n v="9"/>
    <n v="2"/>
    <s v="ON"/>
    <d v="2019-02-09T00:00:00"/>
    <s v="Avg of 4 NM Projects"/>
    <x v="13"/>
    <n v="45.059999999999995"/>
  </r>
  <r>
    <x v="5"/>
    <n v="9"/>
    <n v="2"/>
    <s v="ON"/>
    <d v="2019-02-09T00:00:00"/>
    <s v="Avg of 4 NM Projects"/>
    <x v="14"/>
    <n v="36.605000000000004"/>
  </r>
  <r>
    <x v="5"/>
    <n v="9"/>
    <n v="2"/>
    <s v="ON"/>
    <d v="2019-02-09T00:00:00"/>
    <s v="Avg of 4 NM Projects"/>
    <x v="15"/>
    <n v="23.55"/>
  </r>
  <r>
    <x v="5"/>
    <n v="9"/>
    <n v="2"/>
    <s v="ON"/>
    <d v="2019-02-09T00:00:00"/>
    <s v="Avg of 4 NM Projects"/>
    <x v="16"/>
    <n v="7.1649999999999991"/>
  </r>
  <r>
    <x v="5"/>
    <n v="9"/>
    <n v="2"/>
    <s v="ON"/>
    <d v="2019-02-09T00:00:00"/>
    <s v="Avg of 4 NM Projects"/>
    <x v="17"/>
    <n v="-1.54"/>
  </r>
  <r>
    <x v="5"/>
    <n v="9"/>
    <n v="2"/>
    <s v="ON"/>
    <d v="2019-02-09T00:00:00"/>
    <s v="Avg of 4 NM Projects"/>
    <x v="18"/>
    <n v="-1.28"/>
  </r>
  <r>
    <x v="5"/>
    <n v="9"/>
    <n v="2"/>
    <s v="ON"/>
    <d v="2019-02-09T00:00:00"/>
    <s v="Avg of 4 NM Projects"/>
    <x v="19"/>
    <n v="-1.28"/>
  </r>
  <r>
    <x v="5"/>
    <n v="9"/>
    <n v="2"/>
    <s v="ON"/>
    <d v="2019-02-09T00:00:00"/>
    <s v="Avg of 4 NM Projects"/>
    <x v="20"/>
    <n v="-1.4100000000000001"/>
  </r>
  <r>
    <x v="5"/>
    <n v="9"/>
    <n v="2"/>
    <s v="ON"/>
    <d v="2019-02-09T00:00:00"/>
    <s v="Avg of 4 NM Projects"/>
    <x v="21"/>
    <n v="-0.39"/>
  </r>
  <r>
    <x v="5"/>
    <n v="9"/>
    <n v="2"/>
    <s v="ON"/>
    <d v="2019-02-09T00:00:00"/>
    <s v="Avg of 4 NM Projects"/>
    <x v="22"/>
    <n v="-1.41"/>
  </r>
  <r>
    <x v="5"/>
    <n v="9"/>
    <n v="2"/>
    <s v="OFF"/>
    <d v="2019-02-09T00:00:00"/>
    <s v="Avg of 4 NM Projects"/>
    <x v="23"/>
    <n v="-1.4100000000000001"/>
  </r>
  <r>
    <x v="5"/>
    <n v="10"/>
    <n v="3"/>
    <s v="OFF"/>
    <d v="2019-02-10T00:00:00"/>
    <s v="Avg of 4 NM Projects"/>
    <x v="0"/>
    <n v="-1.28"/>
  </r>
  <r>
    <x v="5"/>
    <n v="10"/>
    <n v="3"/>
    <s v="OFF"/>
    <d v="2019-02-10T00:00:00"/>
    <s v="Avg of 4 NM Projects"/>
    <x v="1"/>
    <n v="-1.28"/>
  </r>
  <r>
    <x v="5"/>
    <n v="10"/>
    <n v="3"/>
    <s v="OFF"/>
    <d v="2019-02-10T00:00:00"/>
    <s v="Avg of 4 NM Projects"/>
    <x v="2"/>
    <n v="-1.41"/>
  </r>
  <r>
    <x v="5"/>
    <n v="10"/>
    <n v="3"/>
    <s v="OFF"/>
    <d v="2019-02-10T00:00:00"/>
    <s v="Avg of 4 NM Projects"/>
    <x v="3"/>
    <n v="-1.54"/>
  </r>
  <r>
    <x v="5"/>
    <n v="10"/>
    <n v="3"/>
    <s v="OFF"/>
    <d v="2019-02-10T00:00:00"/>
    <s v="Avg of 4 NM Projects"/>
    <x v="4"/>
    <n v="-1.28"/>
  </r>
  <r>
    <x v="5"/>
    <n v="10"/>
    <n v="3"/>
    <s v="OFF"/>
    <d v="2019-02-10T00:00:00"/>
    <s v="Avg of 4 NM Projects"/>
    <x v="5"/>
    <n v="-1.41"/>
  </r>
  <r>
    <x v="5"/>
    <n v="10"/>
    <n v="3"/>
    <s v="OFF"/>
    <d v="2019-02-10T00:00:00"/>
    <s v="Avg of 4 NM Projects"/>
    <x v="6"/>
    <n v="-1.54"/>
  </r>
  <r>
    <x v="5"/>
    <n v="10"/>
    <n v="3"/>
    <s v="ON"/>
    <d v="2019-02-10T00:00:00"/>
    <s v="Avg of 4 NM Projects"/>
    <x v="7"/>
    <n v="4.0949999999999998"/>
  </r>
  <r>
    <x v="5"/>
    <n v="10"/>
    <n v="3"/>
    <s v="ON"/>
    <d v="2019-02-10T00:00:00"/>
    <s v="Avg of 4 NM Projects"/>
    <x v="8"/>
    <n v="22.400000000000002"/>
  </r>
  <r>
    <x v="5"/>
    <n v="10"/>
    <n v="3"/>
    <s v="ON"/>
    <d v="2019-02-10T00:00:00"/>
    <s v="Avg of 4 NM Projects"/>
    <x v="9"/>
    <n v="36.605000000000004"/>
  </r>
  <r>
    <x v="5"/>
    <n v="10"/>
    <n v="3"/>
    <s v="ON"/>
    <d v="2019-02-10T00:00:00"/>
    <s v="Avg of 4 NM Projects"/>
    <x v="10"/>
    <n v="45.954999999999998"/>
  </r>
  <r>
    <x v="5"/>
    <n v="10"/>
    <n v="3"/>
    <s v="ON"/>
    <d v="2019-02-10T00:00:00"/>
    <s v="Avg of 4 NM Projects"/>
    <x v="11"/>
    <n v="49.66"/>
  </r>
  <r>
    <x v="5"/>
    <n v="10"/>
    <n v="3"/>
    <s v="ON"/>
    <d v="2019-02-10T00:00:00"/>
    <s v="Avg of 4 NM Projects"/>
    <x v="12"/>
    <n v="36.734999999999999"/>
  </r>
  <r>
    <x v="5"/>
    <n v="10"/>
    <n v="3"/>
    <s v="ON"/>
    <d v="2019-02-10T00:00:00"/>
    <s v="Avg of 4 NM Projects"/>
    <x v="13"/>
    <n v="46.21"/>
  </r>
  <r>
    <x v="5"/>
    <n v="10"/>
    <n v="3"/>
    <s v="ON"/>
    <d v="2019-02-10T00:00:00"/>
    <s v="Avg of 4 NM Projects"/>
    <x v="14"/>
    <n v="38.144999999999996"/>
  </r>
  <r>
    <x v="5"/>
    <n v="10"/>
    <n v="3"/>
    <s v="ON"/>
    <d v="2019-02-10T00:00:00"/>
    <s v="Avg of 4 NM Projects"/>
    <x v="15"/>
    <n v="26.115000000000002"/>
  </r>
  <r>
    <x v="5"/>
    <n v="10"/>
    <n v="3"/>
    <s v="ON"/>
    <d v="2019-02-10T00:00:00"/>
    <s v="Avg of 4 NM Projects"/>
    <x v="16"/>
    <n v="8.5749999999999993"/>
  </r>
  <r>
    <x v="5"/>
    <n v="10"/>
    <n v="3"/>
    <s v="ON"/>
    <d v="2019-02-10T00:00:00"/>
    <s v="Avg of 4 NM Projects"/>
    <x v="17"/>
    <n v="-1.54"/>
  </r>
  <r>
    <x v="5"/>
    <n v="10"/>
    <n v="3"/>
    <s v="ON"/>
    <d v="2019-02-10T00:00:00"/>
    <s v="Avg of 4 NM Projects"/>
    <x v="18"/>
    <n v="-1.67"/>
  </r>
  <r>
    <x v="5"/>
    <n v="10"/>
    <n v="3"/>
    <s v="ON"/>
    <d v="2019-02-10T00:00:00"/>
    <s v="Avg of 4 NM Projects"/>
    <x v="19"/>
    <n v="-1.54"/>
  </r>
  <r>
    <x v="5"/>
    <n v="10"/>
    <n v="3"/>
    <s v="ON"/>
    <d v="2019-02-10T00:00:00"/>
    <s v="Avg of 4 NM Projects"/>
    <x v="20"/>
    <n v="-1.67"/>
  </r>
  <r>
    <x v="5"/>
    <n v="10"/>
    <n v="3"/>
    <s v="ON"/>
    <d v="2019-02-10T00:00:00"/>
    <s v="Avg of 4 NM Projects"/>
    <x v="21"/>
    <n v="-1.41"/>
  </r>
  <r>
    <x v="5"/>
    <n v="10"/>
    <n v="3"/>
    <s v="ON"/>
    <d v="2019-02-10T00:00:00"/>
    <s v="Avg of 4 NM Projects"/>
    <x v="22"/>
    <n v="-1.41"/>
  </r>
  <r>
    <x v="5"/>
    <n v="10"/>
    <n v="3"/>
    <s v="OFF"/>
    <d v="2019-02-10T00:00:00"/>
    <s v="Avg of 4 NM Projects"/>
    <x v="23"/>
    <n v="-1.41"/>
  </r>
  <r>
    <x v="5"/>
    <n v="11"/>
    <n v="4"/>
    <s v="OFF"/>
    <d v="2019-02-11T00:00:00"/>
    <s v="Avg of 4 NM Projects"/>
    <x v="0"/>
    <n v="-1.41"/>
  </r>
  <r>
    <x v="5"/>
    <n v="11"/>
    <n v="4"/>
    <s v="OFF"/>
    <d v="2019-02-11T00:00:00"/>
    <s v="Avg of 4 NM Projects"/>
    <x v="1"/>
    <n v="-1.54"/>
  </r>
  <r>
    <x v="5"/>
    <n v="11"/>
    <n v="4"/>
    <s v="OFF"/>
    <d v="2019-02-11T00:00:00"/>
    <s v="Avg of 4 NM Projects"/>
    <x v="2"/>
    <n v="-1.4100000000000001"/>
  </r>
  <r>
    <x v="5"/>
    <n v="11"/>
    <n v="4"/>
    <s v="OFF"/>
    <d v="2019-02-11T00:00:00"/>
    <s v="Avg of 4 NM Projects"/>
    <x v="3"/>
    <n v="-1.54"/>
  </r>
  <r>
    <x v="5"/>
    <n v="11"/>
    <n v="4"/>
    <s v="OFF"/>
    <d v="2019-02-11T00:00:00"/>
    <s v="Avg of 4 NM Projects"/>
    <x v="4"/>
    <n v="-1.54"/>
  </r>
  <r>
    <x v="5"/>
    <n v="11"/>
    <n v="4"/>
    <s v="OFF"/>
    <d v="2019-02-11T00:00:00"/>
    <s v="Avg of 4 NM Projects"/>
    <x v="5"/>
    <n v="-1.41"/>
  </r>
  <r>
    <x v="5"/>
    <n v="11"/>
    <n v="4"/>
    <s v="OFF"/>
    <d v="2019-02-11T00:00:00"/>
    <s v="Avg of 4 NM Projects"/>
    <x v="6"/>
    <n v="-1.4100000000000001"/>
  </r>
  <r>
    <x v="5"/>
    <n v="11"/>
    <n v="4"/>
    <s v="ON"/>
    <d v="2019-02-11T00:00:00"/>
    <s v="Avg of 4 NM Projects"/>
    <x v="7"/>
    <n v="4.8650000000000002"/>
  </r>
  <r>
    <x v="5"/>
    <n v="11"/>
    <n v="4"/>
    <s v="ON"/>
    <d v="2019-02-11T00:00:00"/>
    <s v="Avg of 4 NM Projects"/>
    <x v="8"/>
    <n v="23.17"/>
  </r>
  <r>
    <x v="5"/>
    <n v="11"/>
    <n v="4"/>
    <s v="ON"/>
    <d v="2019-02-11T00:00:00"/>
    <s v="Avg of 4 NM Projects"/>
    <x v="9"/>
    <n v="37.629999999999995"/>
  </r>
  <r>
    <x v="5"/>
    <n v="11"/>
    <n v="4"/>
    <s v="ON"/>
    <d v="2019-02-11T00:00:00"/>
    <s v="Avg of 4 NM Projects"/>
    <x v="10"/>
    <n v="47.11"/>
  </r>
  <r>
    <x v="5"/>
    <n v="11"/>
    <n v="4"/>
    <s v="ON"/>
    <d v="2019-02-11T00:00:00"/>
    <s v="Avg of 4 NM Projects"/>
    <x v="11"/>
    <n v="51.199999999999996"/>
  </r>
  <r>
    <x v="5"/>
    <n v="11"/>
    <n v="4"/>
    <s v="ON"/>
    <d v="2019-02-11T00:00:00"/>
    <s v="Avg of 4 NM Projects"/>
    <x v="12"/>
    <n v="51.834999999999994"/>
  </r>
  <r>
    <x v="5"/>
    <n v="11"/>
    <n v="4"/>
    <s v="ON"/>
    <d v="2019-02-11T00:00:00"/>
    <s v="Avg of 4 NM Projects"/>
    <x v="13"/>
    <n v="47.365000000000002"/>
  </r>
  <r>
    <x v="5"/>
    <n v="11"/>
    <n v="4"/>
    <s v="ON"/>
    <d v="2019-02-11T00:00:00"/>
    <s v="Avg of 4 NM Projects"/>
    <x v="14"/>
    <n v="39.68"/>
  </r>
  <r>
    <x v="5"/>
    <n v="11"/>
    <n v="4"/>
    <s v="ON"/>
    <d v="2019-02-11T00:00:00"/>
    <s v="Avg of 4 NM Projects"/>
    <x v="15"/>
    <n v="27.01"/>
  </r>
  <r>
    <x v="5"/>
    <n v="11"/>
    <n v="4"/>
    <s v="ON"/>
    <d v="2019-02-11T00:00:00"/>
    <s v="Avg of 4 NM Projects"/>
    <x v="16"/>
    <n v="9.3500000000000014"/>
  </r>
  <r>
    <x v="5"/>
    <n v="11"/>
    <n v="4"/>
    <s v="ON"/>
    <d v="2019-02-11T00:00:00"/>
    <s v="Avg of 4 NM Projects"/>
    <x v="17"/>
    <n v="-1.4100000000000001"/>
  </r>
  <r>
    <x v="5"/>
    <n v="11"/>
    <n v="4"/>
    <s v="ON"/>
    <d v="2019-02-11T00:00:00"/>
    <s v="Avg of 4 NM Projects"/>
    <x v="18"/>
    <n v="-1.54"/>
  </r>
  <r>
    <x v="5"/>
    <n v="11"/>
    <n v="4"/>
    <s v="ON"/>
    <d v="2019-02-11T00:00:00"/>
    <s v="Avg of 4 NM Projects"/>
    <x v="19"/>
    <n v="-1.28"/>
  </r>
  <r>
    <x v="5"/>
    <n v="11"/>
    <n v="4"/>
    <s v="ON"/>
    <d v="2019-02-11T00:00:00"/>
    <s v="Avg of 4 NM Projects"/>
    <x v="20"/>
    <n v="-1.41"/>
  </r>
  <r>
    <x v="5"/>
    <n v="11"/>
    <n v="4"/>
    <s v="ON"/>
    <d v="2019-02-11T00:00:00"/>
    <s v="Avg of 4 NM Projects"/>
    <x v="21"/>
    <n v="-1.41"/>
  </r>
  <r>
    <x v="5"/>
    <n v="11"/>
    <n v="4"/>
    <s v="ON"/>
    <d v="2019-02-11T00:00:00"/>
    <s v="Avg of 4 NM Projects"/>
    <x v="22"/>
    <n v="-1.9249999999999998"/>
  </r>
  <r>
    <x v="5"/>
    <n v="11"/>
    <n v="4"/>
    <s v="OFF"/>
    <d v="2019-02-11T00:00:00"/>
    <s v="Avg of 4 NM Projects"/>
    <x v="23"/>
    <n v="-1.41"/>
  </r>
  <r>
    <x v="5"/>
    <n v="12"/>
    <n v="5"/>
    <s v="OFF"/>
    <d v="2019-02-12T00:00:00"/>
    <s v="Avg of 4 NM Projects"/>
    <x v="0"/>
    <n v="-1.54"/>
  </r>
  <r>
    <x v="5"/>
    <n v="12"/>
    <n v="5"/>
    <s v="OFF"/>
    <d v="2019-02-12T00:00:00"/>
    <s v="Avg of 4 NM Projects"/>
    <x v="1"/>
    <n v="-1.54"/>
  </r>
  <r>
    <x v="5"/>
    <n v="12"/>
    <n v="5"/>
    <s v="OFF"/>
    <d v="2019-02-12T00:00:00"/>
    <s v="Avg of 4 NM Projects"/>
    <x v="2"/>
    <n v="-1.41"/>
  </r>
  <r>
    <x v="5"/>
    <n v="12"/>
    <n v="5"/>
    <s v="OFF"/>
    <d v="2019-02-12T00:00:00"/>
    <s v="Avg of 4 NM Projects"/>
    <x v="3"/>
    <n v="-1.41"/>
  </r>
  <r>
    <x v="5"/>
    <n v="12"/>
    <n v="5"/>
    <s v="OFF"/>
    <d v="2019-02-12T00:00:00"/>
    <s v="Avg of 4 NM Projects"/>
    <x v="4"/>
    <n v="-1.41"/>
  </r>
  <r>
    <x v="5"/>
    <n v="12"/>
    <n v="5"/>
    <s v="OFF"/>
    <d v="2019-02-12T00:00:00"/>
    <s v="Avg of 4 NM Projects"/>
    <x v="5"/>
    <n v="-1.67"/>
  </r>
  <r>
    <x v="5"/>
    <n v="12"/>
    <n v="5"/>
    <s v="OFF"/>
    <d v="2019-02-12T00:00:00"/>
    <s v="Avg of 4 NM Projects"/>
    <x v="6"/>
    <n v="-1.41"/>
  </r>
  <r>
    <x v="5"/>
    <n v="12"/>
    <n v="5"/>
    <s v="ON"/>
    <d v="2019-02-12T00:00:00"/>
    <s v="Avg of 4 NM Projects"/>
    <x v="7"/>
    <n v="1.66"/>
  </r>
  <r>
    <x v="5"/>
    <n v="12"/>
    <n v="5"/>
    <s v="ON"/>
    <d v="2019-02-12T00:00:00"/>
    <s v="Avg of 4 NM Projects"/>
    <x v="8"/>
    <n v="11.52"/>
  </r>
  <r>
    <x v="5"/>
    <n v="12"/>
    <n v="5"/>
    <s v="ON"/>
    <d v="2019-02-12T00:00:00"/>
    <s v="Avg of 4 NM Projects"/>
    <x v="9"/>
    <n v="25.734999999999999"/>
  </r>
  <r>
    <x v="5"/>
    <n v="12"/>
    <n v="5"/>
    <s v="ON"/>
    <d v="2019-02-12T00:00:00"/>
    <s v="Avg of 4 NM Projects"/>
    <x v="10"/>
    <n v="32"/>
  </r>
  <r>
    <x v="5"/>
    <n v="12"/>
    <n v="5"/>
    <s v="ON"/>
    <d v="2019-02-12T00:00:00"/>
    <s v="Avg of 4 NM Projects"/>
    <x v="11"/>
    <n v="40.194999999999993"/>
  </r>
  <r>
    <x v="5"/>
    <n v="12"/>
    <n v="5"/>
    <s v="ON"/>
    <d v="2019-02-12T00:00:00"/>
    <s v="Avg of 4 NM Projects"/>
    <x v="12"/>
    <n v="32.9"/>
  </r>
  <r>
    <x v="5"/>
    <n v="12"/>
    <n v="5"/>
    <s v="ON"/>
    <d v="2019-02-12T00:00:00"/>
    <s v="Avg of 4 NM Projects"/>
    <x v="13"/>
    <n v="35.33"/>
  </r>
  <r>
    <x v="5"/>
    <n v="12"/>
    <n v="5"/>
    <s v="ON"/>
    <d v="2019-02-12T00:00:00"/>
    <s v="Avg of 4 NM Projects"/>
    <x v="14"/>
    <n v="27.774999999999999"/>
  </r>
  <r>
    <x v="5"/>
    <n v="12"/>
    <n v="5"/>
    <s v="ON"/>
    <d v="2019-02-12T00:00:00"/>
    <s v="Avg of 4 NM Projects"/>
    <x v="15"/>
    <n v="15.875"/>
  </r>
  <r>
    <x v="5"/>
    <n v="12"/>
    <n v="5"/>
    <s v="ON"/>
    <d v="2019-02-12T00:00:00"/>
    <s v="Avg of 4 NM Projects"/>
    <x v="16"/>
    <n v="3.0749999999999997"/>
  </r>
  <r>
    <x v="5"/>
    <n v="12"/>
    <n v="5"/>
    <s v="ON"/>
    <d v="2019-02-12T00:00:00"/>
    <s v="Avg of 4 NM Projects"/>
    <x v="17"/>
    <n v="-1.4100000000000001"/>
  </r>
  <r>
    <x v="5"/>
    <n v="12"/>
    <n v="5"/>
    <s v="ON"/>
    <d v="2019-02-12T00:00:00"/>
    <s v="Avg of 4 NM Projects"/>
    <x v="18"/>
    <n v="-1.28"/>
  </r>
  <r>
    <x v="5"/>
    <n v="12"/>
    <n v="5"/>
    <s v="ON"/>
    <d v="2019-02-12T00:00:00"/>
    <s v="Avg of 4 NM Projects"/>
    <x v="19"/>
    <n v="-1.41"/>
  </r>
  <r>
    <x v="5"/>
    <n v="12"/>
    <n v="5"/>
    <s v="ON"/>
    <d v="2019-02-12T00:00:00"/>
    <s v="Avg of 4 NM Projects"/>
    <x v="20"/>
    <n v="-1.28"/>
  </r>
  <r>
    <x v="5"/>
    <n v="12"/>
    <n v="5"/>
    <s v="ON"/>
    <d v="2019-02-12T00:00:00"/>
    <s v="Avg of 4 NM Projects"/>
    <x v="21"/>
    <n v="-1.54"/>
  </r>
  <r>
    <x v="5"/>
    <n v="12"/>
    <n v="5"/>
    <s v="ON"/>
    <d v="2019-02-12T00:00:00"/>
    <s v="Avg of 4 NM Projects"/>
    <x v="22"/>
    <n v="-1.4100000000000001"/>
  </r>
  <r>
    <x v="5"/>
    <n v="12"/>
    <n v="5"/>
    <s v="OFF"/>
    <d v="2019-02-12T00:00:00"/>
    <s v="Avg of 4 NM Projects"/>
    <x v="23"/>
    <n v="-1.41"/>
  </r>
  <r>
    <x v="5"/>
    <n v="13"/>
    <n v="6"/>
    <s v="OFF"/>
    <d v="2019-02-13T00:00:00"/>
    <s v="Avg of 4 NM Projects"/>
    <x v="0"/>
    <n v="-1.54"/>
  </r>
  <r>
    <x v="5"/>
    <n v="13"/>
    <n v="6"/>
    <s v="OFF"/>
    <d v="2019-02-13T00:00:00"/>
    <s v="Avg of 4 NM Projects"/>
    <x v="1"/>
    <n v="-1.41"/>
  </r>
  <r>
    <x v="5"/>
    <n v="13"/>
    <n v="6"/>
    <s v="OFF"/>
    <d v="2019-02-13T00:00:00"/>
    <s v="Avg of 4 NM Projects"/>
    <x v="2"/>
    <n v="-1.54"/>
  </r>
  <r>
    <x v="5"/>
    <n v="13"/>
    <n v="6"/>
    <s v="OFF"/>
    <d v="2019-02-13T00:00:00"/>
    <s v="Avg of 4 NM Projects"/>
    <x v="3"/>
    <n v="-1.54"/>
  </r>
  <r>
    <x v="5"/>
    <n v="13"/>
    <n v="6"/>
    <s v="OFF"/>
    <d v="2019-02-13T00:00:00"/>
    <s v="Avg of 4 NM Projects"/>
    <x v="4"/>
    <n v="-1.41"/>
  </r>
  <r>
    <x v="5"/>
    <n v="13"/>
    <n v="6"/>
    <s v="OFF"/>
    <d v="2019-02-13T00:00:00"/>
    <s v="Avg of 4 NM Projects"/>
    <x v="5"/>
    <n v="-1.67"/>
  </r>
  <r>
    <x v="5"/>
    <n v="13"/>
    <n v="6"/>
    <s v="OFF"/>
    <d v="2019-02-13T00:00:00"/>
    <s v="Avg of 4 NM Projects"/>
    <x v="6"/>
    <n v="-1.41"/>
  </r>
  <r>
    <x v="5"/>
    <n v="13"/>
    <n v="6"/>
    <s v="ON"/>
    <d v="2019-02-13T00:00:00"/>
    <s v="Avg of 4 NM Projects"/>
    <x v="7"/>
    <n v="4.99"/>
  </r>
  <r>
    <x v="5"/>
    <n v="13"/>
    <n v="6"/>
    <s v="ON"/>
    <d v="2019-02-13T00:00:00"/>
    <s v="Avg of 4 NM Projects"/>
    <x v="8"/>
    <n v="20.73"/>
  </r>
  <r>
    <x v="5"/>
    <n v="13"/>
    <n v="6"/>
    <s v="ON"/>
    <d v="2019-02-13T00:00:00"/>
    <s v="Avg of 4 NM Projects"/>
    <x v="9"/>
    <n v="28.544999999999998"/>
  </r>
  <r>
    <x v="5"/>
    <n v="13"/>
    <n v="6"/>
    <s v="ON"/>
    <d v="2019-02-13T00:00:00"/>
    <s v="Avg of 4 NM Projects"/>
    <x v="10"/>
    <n v="32.900000000000006"/>
  </r>
  <r>
    <x v="5"/>
    <n v="13"/>
    <n v="6"/>
    <s v="ON"/>
    <d v="2019-02-13T00:00:00"/>
    <s v="Avg of 4 NM Projects"/>
    <x v="11"/>
    <n v="35.200000000000003"/>
  </r>
  <r>
    <x v="5"/>
    <n v="13"/>
    <n v="6"/>
    <s v="ON"/>
    <d v="2019-02-13T00:00:00"/>
    <s v="Avg of 4 NM Projects"/>
    <x v="12"/>
    <n v="37.76"/>
  </r>
  <r>
    <x v="5"/>
    <n v="13"/>
    <n v="6"/>
    <s v="ON"/>
    <d v="2019-02-13T00:00:00"/>
    <s v="Avg of 4 NM Projects"/>
    <x v="13"/>
    <n v="28.29"/>
  </r>
  <r>
    <x v="5"/>
    <n v="13"/>
    <n v="6"/>
    <s v="ON"/>
    <d v="2019-02-13T00:00:00"/>
    <s v="Avg of 4 NM Projects"/>
    <x v="14"/>
    <n v="22.91"/>
  </r>
  <r>
    <x v="5"/>
    <n v="13"/>
    <n v="6"/>
    <s v="ON"/>
    <d v="2019-02-13T00:00:00"/>
    <s v="Avg of 4 NM Projects"/>
    <x v="15"/>
    <n v="11.01"/>
  </r>
  <r>
    <x v="5"/>
    <n v="13"/>
    <n v="6"/>
    <s v="ON"/>
    <d v="2019-02-13T00:00:00"/>
    <s v="Avg of 4 NM Projects"/>
    <x v="16"/>
    <n v="2.69"/>
  </r>
  <r>
    <x v="5"/>
    <n v="13"/>
    <n v="6"/>
    <s v="ON"/>
    <d v="2019-02-13T00:00:00"/>
    <s v="Avg of 4 NM Projects"/>
    <x v="17"/>
    <n v="-1.8"/>
  </r>
  <r>
    <x v="5"/>
    <n v="13"/>
    <n v="6"/>
    <s v="ON"/>
    <d v="2019-02-13T00:00:00"/>
    <s v="Avg of 4 NM Projects"/>
    <x v="18"/>
    <n v="-1.54"/>
  </r>
  <r>
    <x v="5"/>
    <n v="13"/>
    <n v="6"/>
    <s v="ON"/>
    <d v="2019-02-13T00:00:00"/>
    <s v="Avg of 4 NM Projects"/>
    <x v="19"/>
    <n v="-1.54"/>
  </r>
  <r>
    <x v="5"/>
    <n v="13"/>
    <n v="6"/>
    <s v="ON"/>
    <d v="2019-02-13T00:00:00"/>
    <s v="Avg of 4 NM Projects"/>
    <x v="20"/>
    <n v="-1.41"/>
  </r>
  <r>
    <x v="5"/>
    <n v="13"/>
    <n v="6"/>
    <s v="ON"/>
    <d v="2019-02-13T00:00:00"/>
    <s v="Avg of 4 NM Projects"/>
    <x v="21"/>
    <n v="-1.4100000000000001"/>
  </r>
  <r>
    <x v="5"/>
    <n v="13"/>
    <n v="6"/>
    <s v="ON"/>
    <d v="2019-02-13T00:00:00"/>
    <s v="Avg of 4 NM Projects"/>
    <x v="22"/>
    <n v="-1.41"/>
  </r>
  <r>
    <x v="5"/>
    <n v="13"/>
    <n v="6"/>
    <s v="OFF"/>
    <d v="2019-02-13T00:00:00"/>
    <s v="Avg of 4 NM Projects"/>
    <x v="23"/>
    <n v="-1.5349999999999999"/>
  </r>
  <r>
    <x v="5"/>
    <n v="14"/>
    <n v="7"/>
    <s v="OFF"/>
    <d v="2019-02-14T00:00:00"/>
    <s v="Avg of 4 NM Projects"/>
    <x v="0"/>
    <n v="-1.41"/>
  </r>
  <r>
    <x v="5"/>
    <n v="14"/>
    <n v="7"/>
    <s v="OFF"/>
    <d v="2019-02-14T00:00:00"/>
    <s v="Avg of 4 NM Projects"/>
    <x v="1"/>
    <n v="-1.67"/>
  </r>
  <r>
    <x v="5"/>
    <n v="14"/>
    <n v="7"/>
    <s v="OFF"/>
    <d v="2019-02-14T00:00:00"/>
    <s v="Avg of 4 NM Projects"/>
    <x v="2"/>
    <n v="-1.54"/>
  </r>
  <r>
    <x v="5"/>
    <n v="14"/>
    <n v="7"/>
    <s v="OFF"/>
    <d v="2019-02-14T00:00:00"/>
    <s v="Avg of 4 NM Projects"/>
    <x v="3"/>
    <n v="-1.67"/>
  </r>
  <r>
    <x v="5"/>
    <n v="14"/>
    <n v="7"/>
    <s v="OFF"/>
    <d v="2019-02-14T00:00:00"/>
    <s v="Avg of 4 NM Projects"/>
    <x v="4"/>
    <n v="-1.41"/>
  </r>
  <r>
    <x v="5"/>
    <n v="14"/>
    <n v="7"/>
    <s v="OFF"/>
    <d v="2019-02-14T00:00:00"/>
    <s v="Avg of 4 NM Projects"/>
    <x v="5"/>
    <n v="-1.41"/>
  </r>
  <r>
    <x v="5"/>
    <n v="14"/>
    <n v="7"/>
    <s v="OFF"/>
    <d v="2019-02-14T00:00:00"/>
    <s v="Avg of 4 NM Projects"/>
    <x v="6"/>
    <n v="-1.54"/>
  </r>
  <r>
    <x v="5"/>
    <n v="14"/>
    <n v="7"/>
    <s v="OFF"/>
    <d v="2019-02-14T00:00:00"/>
    <s v="Avg of 4 NM Projects"/>
    <x v="7"/>
    <n v="0"/>
  </r>
  <r>
    <x v="5"/>
    <n v="14"/>
    <n v="7"/>
    <s v="OFF"/>
    <d v="2019-02-14T00:00:00"/>
    <s v="Avg of 4 NM Projects"/>
    <x v="8"/>
    <n v="4.0950000000000006"/>
  </r>
  <r>
    <x v="5"/>
    <n v="14"/>
    <n v="7"/>
    <s v="OFF"/>
    <d v="2019-02-14T00:00:00"/>
    <s v="Avg of 4 NM Projects"/>
    <x v="9"/>
    <n v="3.71"/>
  </r>
  <r>
    <x v="5"/>
    <n v="14"/>
    <n v="7"/>
    <s v="OFF"/>
    <d v="2019-02-14T00:00:00"/>
    <s v="Avg of 4 NM Projects"/>
    <x v="10"/>
    <n v="8.7050000000000001"/>
  </r>
  <r>
    <x v="5"/>
    <n v="14"/>
    <n v="7"/>
    <s v="OFF"/>
    <d v="2019-02-14T00:00:00"/>
    <s v="Avg of 4 NM Projects"/>
    <x v="11"/>
    <n v="14.714999999999998"/>
  </r>
  <r>
    <x v="5"/>
    <n v="14"/>
    <n v="7"/>
    <s v="OFF"/>
    <d v="2019-02-14T00:00:00"/>
    <s v="Avg of 4 NM Projects"/>
    <x v="12"/>
    <n v="23.554999999999996"/>
  </r>
  <r>
    <x v="5"/>
    <n v="14"/>
    <n v="7"/>
    <s v="OFF"/>
    <d v="2019-02-14T00:00:00"/>
    <s v="Avg of 4 NM Projects"/>
    <x v="13"/>
    <n v="43.39"/>
  </r>
  <r>
    <x v="5"/>
    <n v="14"/>
    <n v="7"/>
    <s v="OFF"/>
    <d v="2019-02-14T00:00:00"/>
    <s v="Avg of 4 NM Projects"/>
    <x v="14"/>
    <n v="41.854999999999997"/>
  </r>
  <r>
    <x v="5"/>
    <n v="14"/>
    <n v="7"/>
    <s v="OFF"/>
    <d v="2019-02-14T00:00:00"/>
    <s v="Avg of 4 NM Projects"/>
    <x v="15"/>
    <n v="31.734999999999999"/>
  </r>
  <r>
    <x v="5"/>
    <n v="14"/>
    <n v="7"/>
    <s v="OFF"/>
    <d v="2019-02-14T00:00:00"/>
    <s v="Avg of 4 NM Projects"/>
    <x v="16"/>
    <n v="14.335000000000001"/>
  </r>
  <r>
    <x v="5"/>
    <n v="14"/>
    <n v="7"/>
    <s v="OFF"/>
    <d v="2019-02-14T00:00:00"/>
    <s v="Avg of 4 NM Projects"/>
    <x v="17"/>
    <n v="-1.4100000000000001"/>
  </r>
  <r>
    <x v="5"/>
    <n v="14"/>
    <n v="7"/>
    <s v="OFF"/>
    <d v="2019-02-14T00:00:00"/>
    <s v="Avg of 4 NM Projects"/>
    <x v="18"/>
    <n v="-1.28"/>
  </r>
  <r>
    <x v="5"/>
    <n v="14"/>
    <n v="7"/>
    <s v="OFF"/>
    <d v="2019-02-14T00:00:00"/>
    <s v="Avg of 4 NM Projects"/>
    <x v="19"/>
    <n v="-1.2799999999999998"/>
  </r>
  <r>
    <x v="5"/>
    <n v="14"/>
    <n v="7"/>
    <s v="OFF"/>
    <d v="2019-02-14T00:00:00"/>
    <s v="Avg of 4 NM Projects"/>
    <x v="20"/>
    <n v="-1.4100000000000001"/>
  </r>
  <r>
    <x v="5"/>
    <n v="14"/>
    <n v="7"/>
    <s v="OFF"/>
    <d v="2019-02-14T00:00:00"/>
    <s v="Avg of 4 NM Projects"/>
    <x v="21"/>
    <n v="-1.4100000000000001"/>
  </r>
  <r>
    <x v="5"/>
    <n v="14"/>
    <n v="7"/>
    <s v="OFF"/>
    <d v="2019-02-14T00:00:00"/>
    <s v="Avg of 4 NM Projects"/>
    <x v="22"/>
    <n v="-1.4100000000000001"/>
  </r>
  <r>
    <x v="5"/>
    <n v="14"/>
    <n v="7"/>
    <s v="OFF"/>
    <d v="2019-02-14T00:00:00"/>
    <s v="Avg of 4 NM Projects"/>
    <x v="23"/>
    <n v="-1.4100000000000001"/>
  </r>
  <r>
    <x v="5"/>
    <n v="15"/>
    <n v="1"/>
    <s v="OFF"/>
    <d v="2019-02-15T00:00:00"/>
    <s v="Avg of 4 NM Projects"/>
    <x v="0"/>
    <n v="-1.1499999999999999"/>
  </r>
  <r>
    <x v="5"/>
    <n v="15"/>
    <n v="1"/>
    <s v="OFF"/>
    <d v="2019-02-15T00:00:00"/>
    <s v="Avg of 4 NM Projects"/>
    <x v="1"/>
    <n v="-1.28"/>
  </r>
  <r>
    <x v="5"/>
    <n v="15"/>
    <n v="1"/>
    <s v="OFF"/>
    <d v="2019-02-15T00:00:00"/>
    <s v="Avg of 4 NM Projects"/>
    <x v="2"/>
    <n v="-1.28"/>
  </r>
  <r>
    <x v="5"/>
    <n v="15"/>
    <n v="1"/>
    <s v="OFF"/>
    <d v="2019-02-15T00:00:00"/>
    <s v="Avg of 4 NM Projects"/>
    <x v="3"/>
    <n v="-1.4100000000000001"/>
  </r>
  <r>
    <x v="5"/>
    <n v="15"/>
    <n v="1"/>
    <s v="OFF"/>
    <d v="2019-02-15T00:00:00"/>
    <s v="Avg of 4 NM Projects"/>
    <x v="4"/>
    <n v="-1.54"/>
  </r>
  <r>
    <x v="5"/>
    <n v="15"/>
    <n v="1"/>
    <s v="OFF"/>
    <d v="2019-02-15T00:00:00"/>
    <s v="Avg of 4 NM Projects"/>
    <x v="5"/>
    <n v="-1.2799999999999998"/>
  </r>
  <r>
    <x v="5"/>
    <n v="15"/>
    <n v="1"/>
    <s v="OFF"/>
    <d v="2019-02-15T00:00:00"/>
    <s v="Avg of 4 NM Projects"/>
    <x v="6"/>
    <n v="-1.54"/>
  </r>
  <r>
    <x v="5"/>
    <n v="15"/>
    <n v="1"/>
    <s v="OFF"/>
    <d v="2019-02-15T00:00:00"/>
    <s v="Avg of 4 NM Projects"/>
    <x v="7"/>
    <n v="0.6399999999999999"/>
  </r>
  <r>
    <x v="5"/>
    <n v="15"/>
    <n v="1"/>
    <s v="OFF"/>
    <d v="2019-02-15T00:00:00"/>
    <s v="Avg of 4 NM Projects"/>
    <x v="8"/>
    <n v="8.83"/>
  </r>
  <r>
    <x v="5"/>
    <n v="15"/>
    <n v="1"/>
    <s v="OFF"/>
    <d v="2019-02-15T00:00:00"/>
    <s v="Avg of 4 NM Projects"/>
    <x v="9"/>
    <n v="13.315000000000001"/>
  </r>
  <r>
    <x v="5"/>
    <n v="15"/>
    <n v="1"/>
    <s v="OFF"/>
    <d v="2019-02-15T00:00:00"/>
    <s v="Avg of 4 NM Projects"/>
    <x v="10"/>
    <n v="11.904999999999999"/>
  </r>
  <r>
    <x v="5"/>
    <n v="15"/>
    <n v="1"/>
    <s v="OFF"/>
    <d v="2019-02-15T00:00:00"/>
    <s v="Avg of 4 NM Projects"/>
    <x v="11"/>
    <n v="9.4700000000000006"/>
  </r>
  <r>
    <x v="5"/>
    <n v="15"/>
    <n v="1"/>
    <s v="OFF"/>
    <d v="2019-02-15T00:00:00"/>
    <s v="Avg of 4 NM Projects"/>
    <x v="12"/>
    <n v="4.2200000000000006"/>
  </r>
  <r>
    <x v="5"/>
    <n v="15"/>
    <n v="1"/>
    <s v="OFF"/>
    <d v="2019-02-15T00:00:00"/>
    <s v="Avg of 4 NM Projects"/>
    <x v="13"/>
    <n v="11.904999999999999"/>
  </r>
  <r>
    <x v="5"/>
    <n v="15"/>
    <n v="1"/>
    <s v="OFF"/>
    <d v="2019-02-15T00:00:00"/>
    <s v="Avg of 4 NM Projects"/>
    <x v="14"/>
    <n v="13.184999999999999"/>
  </r>
  <r>
    <x v="5"/>
    <n v="15"/>
    <n v="1"/>
    <s v="OFF"/>
    <d v="2019-02-15T00:00:00"/>
    <s v="Avg of 4 NM Projects"/>
    <x v="15"/>
    <n v="10.244999999999999"/>
  </r>
  <r>
    <x v="5"/>
    <n v="15"/>
    <n v="1"/>
    <s v="OFF"/>
    <d v="2019-02-15T00:00:00"/>
    <s v="Avg of 4 NM Projects"/>
    <x v="16"/>
    <n v="5.8900000000000006"/>
  </r>
  <r>
    <x v="5"/>
    <n v="15"/>
    <n v="1"/>
    <s v="OFF"/>
    <d v="2019-02-15T00:00:00"/>
    <s v="Avg of 4 NM Projects"/>
    <x v="17"/>
    <n v="-1.54"/>
  </r>
  <r>
    <x v="5"/>
    <n v="15"/>
    <n v="1"/>
    <s v="OFF"/>
    <d v="2019-02-15T00:00:00"/>
    <s v="Avg of 4 NM Projects"/>
    <x v="18"/>
    <n v="-1.1499999999999999"/>
  </r>
  <r>
    <x v="5"/>
    <n v="15"/>
    <n v="1"/>
    <s v="OFF"/>
    <d v="2019-02-15T00:00:00"/>
    <s v="Avg of 4 NM Projects"/>
    <x v="19"/>
    <n v="-1.4100000000000001"/>
  </r>
  <r>
    <x v="5"/>
    <n v="15"/>
    <n v="1"/>
    <s v="OFF"/>
    <d v="2019-02-15T00:00:00"/>
    <s v="Avg of 4 NM Projects"/>
    <x v="20"/>
    <n v="-1.4100000000000001"/>
  </r>
  <r>
    <x v="5"/>
    <n v="15"/>
    <n v="1"/>
    <s v="OFF"/>
    <d v="2019-02-15T00:00:00"/>
    <s v="Avg of 4 NM Projects"/>
    <x v="21"/>
    <n v="-1.28"/>
  </r>
  <r>
    <x v="5"/>
    <n v="15"/>
    <n v="1"/>
    <s v="OFF"/>
    <d v="2019-02-15T00:00:00"/>
    <s v="Avg of 4 NM Projects"/>
    <x v="22"/>
    <n v="-1.4100000000000001"/>
  </r>
  <r>
    <x v="5"/>
    <n v="15"/>
    <n v="1"/>
    <s v="OFF"/>
    <d v="2019-02-15T00:00:00"/>
    <s v="Avg of 4 NM Projects"/>
    <x v="23"/>
    <n v="-1.28"/>
  </r>
  <r>
    <x v="5"/>
    <n v="16"/>
    <n v="2"/>
    <s v="OFF"/>
    <d v="2019-02-16T00:00:00"/>
    <s v="Avg of 4 NM Projects"/>
    <x v="0"/>
    <n v="-1.28"/>
  </r>
  <r>
    <x v="5"/>
    <n v="16"/>
    <n v="2"/>
    <s v="OFF"/>
    <d v="2019-02-16T00:00:00"/>
    <s v="Avg of 4 NM Projects"/>
    <x v="1"/>
    <n v="-1.28"/>
  </r>
  <r>
    <x v="5"/>
    <n v="16"/>
    <n v="2"/>
    <s v="OFF"/>
    <d v="2019-02-16T00:00:00"/>
    <s v="Avg of 4 NM Projects"/>
    <x v="2"/>
    <n v="-1.2799999999999998"/>
  </r>
  <r>
    <x v="5"/>
    <n v="16"/>
    <n v="2"/>
    <s v="OFF"/>
    <d v="2019-02-16T00:00:00"/>
    <s v="Avg of 4 NM Projects"/>
    <x v="3"/>
    <n v="-1.54"/>
  </r>
  <r>
    <x v="5"/>
    <n v="16"/>
    <n v="2"/>
    <s v="OFF"/>
    <d v="2019-02-16T00:00:00"/>
    <s v="Avg of 4 NM Projects"/>
    <x v="4"/>
    <n v="-1.28"/>
  </r>
  <r>
    <x v="5"/>
    <n v="16"/>
    <n v="2"/>
    <s v="OFF"/>
    <d v="2019-02-16T00:00:00"/>
    <s v="Avg of 4 NM Projects"/>
    <x v="5"/>
    <n v="-1.28"/>
  </r>
  <r>
    <x v="5"/>
    <n v="16"/>
    <n v="2"/>
    <s v="OFF"/>
    <d v="2019-02-16T00:00:00"/>
    <s v="Avg of 4 NM Projects"/>
    <x v="6"/>
    <n v="-1.6700000000000002"/>
  </r>
  <r>
    <x v="5"/>
    <n v="16"/>
    <n v="2"/>
    <s v="ON"/>
    <d v="2019-02-16T00:00:00"/>
    <s v="Avg of 4 NM Projects"/>
    <x v="7"/>
    <n v="-0.3849999999999999"/>
  </r>
  <r>
    <x v="5"/>
    <n v="16"/>
    <n v="2"/>
    <s v="ON"/>
    <d v="2019-02-16T00:00:00"/>
    <s v="Avg of 4 NM Projects"/>
    <x v="8"/>
    <n v="2.2999999999999998"/>
  </r>
  <r>
    <x v="5"/>
    <n v="16"/>
    <n v="2"/>
    <s v="ON"/>
    <d v="2019-02-16T00:00:00"/>
    <s v="Avg of 4 NM Projects"/>
    <x v="9"/>
    <n v="4.99"/>
  </r>
  <r>
    <x v="5"/>
    <n v="16"/>
    <n v="2"/>
    <s v="ON"/>
    <d v="2019-02-16T00:00:00"/>
    <s v="Avg of 4 NM Projects"/>
    <x v="10"/>
    <n v="8.0649999999999995"/>
  </r>
  <r>
    <x v="5"/>
    <n v="16"/>
    <n v="2"/>
    <s v="ON"/>
    <d v="2019-02-16T00:00:00"/>
    <s v="Avg of 4 NM Projects"/>
    <x v="11"/>
    <n v="10.234999999999999"/>
  </r>
  <r>
    <x v="5"/>
    <n v="16"/>
    <n v="2"/>
    <s v="ON"/>
    <d v="2019-02-16T00:00:00"/>
    <s v="Avg of 4 NM Projects"/>
    <x v="12"/>
    <n v="11.645"/>
  </r>
  <r>
    <x v="5"/>
    <n v="16"/>
    <n v="2"/>
    <s v="ON"/>
    <d v="2019-02-16T00:00:00"/>
    <s v="Avg of 4 NM Projects"/>
    <x v="13"/>
    <n v="15.489999999999998"/>
  </r>
  <r>
    <x v="5"/>
    <n v="16"/>
    <n v="2"/>
    <s v="ON"/>
    <d v="2019-02-16T00:00:00"/>
    <s v="Avg of 4 NM Projects"/>
    <x v="14"/>
    <n v="17.155000000000001"/>
  </r>
  <r>
    <x v="5"/>
    <n v="16"/>
    <n v="2"/>
    <s v="ON"/>
    <d v="2019-02-16T00:00:00"/>
    <s v="Avg of 4 NM Projects"/>
    <x v="15"/>
    <n v="11.27"/>
  </r>
  <r>
    <x v="5"/>
    <n v="16"/>
    <n v="2"/>
    <s v="ON"/>
    <d v="2019-02-16T00:00:00"/>
    <s v="Avg of 4 NM Projects"/>
    <x v="16"/>
    <n v="1.1499999999999999"/>
  </r>
  <r>
    <x v="5"/>
    <n v="16"/>
    <n v="2"/>
    <s v="ON"/>
    <d v="2019-02-16T00:00:00"/>
    <s v="Avg of 4 NM Projects"/>
    <x v="17"/>
    <n v="-1.54"/>
  </r>
  <r>
    <x v="5"/>
    <n v="16"/>
    <n v="2"/>
    <s v="ON"/>
    <d v="2019-02-16T00:00:00"/>
    <s v="Avg of 4 NM Projects"/>
    <x v="18"/>
    <n v="-1.28"/>
  </r>
  <r>
    <x v="5"/>
    <n v="16"/>
    <n v="2"/>
    <s v="ON"/>
    <d v="2019-02-16T00:00:00"/>
    <s v="Avg of 4 NM Projects"/>
    <x v="19"/>
    <n v="-1.54"/>
  </r>
  <r>
    <x v="5"/>
    <n v="16"/>
    <n v="2"/>
    <s v="ON"/>
    <d v="2019-02-16T00:00:00"/>
    <s v="Avg of 4 NM Projects"/>
    <x v="20"/>
    <n v="-1.28"/>
  </r>
  <r>
    <x v="5"/>
    <n v="16"/>
    <n v="2"/>
    <s v="ON"/>
    <d v="2019-02-16T00:00:00"/>
    <s v="Avg of 4 NM Projects"/>
    <x v="21"/>
    <n v="-1.1499999999999999"/>
  </r>
  <r>
    <x v="5"/>
    <n v="16"/>
    <n v="2"/>
    <s v="ON"/>
    <d v="2019-02-16T00:00:00"/>
    <s v="Avg of 4 NM Projects"/>
    <x v="22"/>
    <n v="-1.28"/>
  </r>
  <r>
    <x v="5"/>
    <n v="16"/>
    <n v="2"/>
    <s v="OFF"/>
    <d v="2019-02-16T00:00:00"/>
    <s v="Avg of 4 NM Projects"/>
    <x v="23"/>
    <n v="-1.54"/>
  </r>
  <r>
    <x v="5"/>
    <n v="17"/>
    <n v="3"/>
    <s v="OFF"/>
    <d v="2019-02-17T00:00:00"/>
    <s v="Avg of 4 NM Projects"/>
    <x v="0"/>
    <n v="-1.28"/>
  </r>
  <r>
    <x v="5"/>
    <n v="17"/>
    <n v="3"/>
    <s v="OFF"/>
    <d v="2019-02-17T00:00:00"/>
    <s v="Avg of 4 NM Projects"/>
    <x v="1"/>
    <n v="-1.28"/>
  </r>
  <r>
    <x v="5"/>
    <n v="17"/>
    <n v="3"/>
    <s v="OFF"/>
    <d v="2019-02-17T00:00:00"/>
    <s v="Avg of 4 NM Projects"/>
    <x v="2"/>
    <n v="-1.28"/>
  </r>
  <r>
    <x v="5"/>
    <n v="17"/>
    <n v="3"/>
    <s v="OFF"/>
    <d v="2019-02-17T00:00:00"/>
    <s v="Avg of 4 NM Projects"/>
    <x v="3"/>
    <n v="-1.4100000000000001"/>
  </r>
  <r>
    <x v="5"/>
    <n v="17"/>
    <n v="3"/>
    <s v="OFF"/>
    <d v="2019-02-17T00:00:00"/>
    <s v="Avg of 4 NM Projects"/>
    <x v="4"/>
    <n v="-1.4100000000000001"/>
  </r>
  <r>
    <x v="5"/>
    <n v="17"/>
    <n v="3"/>
    <s v="OFF"/>
    <d v="2019-02-17T00:00:00"/>
    <s v="Avg of 4 NM Projects"/>
    <x v="5"/>
    <n v="-1.28"/>
  </r>
  <r>
    <x v="5"/>
    <n v="17"/>
    <n v="3"/>
    <s v="OFF"/>
    <d v="2019-02-17T00:00:00"/>
    <s v="Avg of 4 NM Projects"/>
    <x v="6"/>
    <n v="-2.06"/>
  </r>
  <r>
    <x v="5"/>
    <n v="17"/>
    <n v="3"/>
    <s v="ON"/>
    <d v="2019-02-17T00:00:00"/>
    <s v="Avg of 4 NM Projects"/>
    <x v="7"/>
    <n v="6.915"/>
  </r>
  <r>
    <x v="5"/>
    <n v="17"/>
    <n v="3"/>
    <s v="ON"/>
    <d v="2019-02-17T00:00:00"/>
    <s v="Avg of 4 NM Projects"/>
    <x v="8"/>
    <n v="29.445"/>
  </r>
  <r>
    <x v="5"/>
    <n v="17"/>
    <n v="3"/>
    <s v="ON"/>
    <d v="2019-02-17T00:00:00"/>
    <s v="Avg of 4 NM Projects"/>
    <x v="9"/>
    <n v="44.284999999999997"/>
  </r>
  <r>
    <x v="5"/>
    <n v="17"/>
    <n v="3"/>
    <s v="ON"/>
    <d v="2019-02-17T00:00:00"/>
    <s v="Avg of 4 NM Projects"/>
    <x v="10"/>
    <n v="58.755000000000003"/>
  </r>
  <r>
    <x v="5"/>
    <n v="17"/>
    <n v="3"/>
    <s v="ON"/>
    <d v="2019-02-17T00:00:00"/>
    <s v="Avg of 4 NM Projects"/>
    <x v="11"/>
    <n v="62.204999999999991"/>
  </r>
  <r>
    <x v="5"/>
    <n v="17"/>
    <n v="3"/>
    <s v="ON"/>
    <d v="2019-02-17T00:00:00"/>
    <s v="Avg of 4 NM Projects"/>
    <x v="12"/>
    <n v="57.480000000000004"/>
  </r>
  <r>
    <x v="5"/>
    <n v="17"/>
    <n v="3"/>
    <s v="ON"/>
    <d v="2019-02-17T00:00:00"/>
    <s v="Avg of 4 NM Projects"/>
    <x v="13"/>
    <n v="44.925000000000004"/>
  </r>
  <r>
    <x v="5"/>
    <n v="17"/>
    <n v="3"/>
    <s v="ON"/>
    <d v="2019-02-17T00:00:00"/>
    <s v="Avg of 4 NM Projects"/>
    <x v="14"/>
    <n v="22.91"/>
  </r>
  <r>
    <x v="5"/>
    <n v="17"/>
    <n v="3"/>
    <s v="ON"/>
    <d v="2019-02-17T00:00:00"/>
    <s v="Avg of 4 NM Projects"/>
    <x v="15"/>
    <n v="11.264999999999999"/>
  </r>
  <r>
    <x v="5"/>
    <n v="17"/>
    <n v="3"/>
    <s v="ON"/>
    <d v="2019-02-17T00:00:00"/>
    <s v="Avg of 4 NM Projects"/>
    <x v="16"/>
    <n v="4.2300000000000004"/>
  </r>
  <r>
    <x v="5"/>
    <n v="17"/>
    <n v="3"/>
    <s v="ON"/>
    <d v="2019-02-17T00:00:00"/>
    <s v="Avg of 4 NM Projects"/>
    <x v="17"/>
    <n v="-1.28"/>
  </r>
  <r>
    <x v="5"/>
    <n v="17"/>
    <n v="3"/>
    <s v="ON"/>
    <d v="2019-02-17T00:00:00"/>
    <s v="Avg of 4 NM Projects"/>
    <x v="18"/>
    <n v="-1.1499999999999999"/>
  </r>
  <r>
    <x v="5"/>
    <n v="17"/>
    <n v="3"/>
    <s v="ON"/>
    <d v="2019-02-17T00:00:00"/>
    <s v="Avg of 4 NM Projects"/>
    <x v="19"/>
    <n v="-1.4100000000000001"/>
  </r>
  <r>
    <x v="5"/>
    <n v="17"/>
    <n v="3"/>
    <s v="ON"/>
    <d v="2019-02-17T00:00:00"/>
    <s v="Avg of 4 NM Projects"/>
    <x v="20"/>
    <n v="-1.4100000000000001"/>
  </r>
  <r>
    <x v="5"/>
    <n v="17"/>
    <n v="3"/>
    <s v="ON"/>
    <d v="2019-02-17T00:00:00"/>
    <s v="Avg of 4 NM Projects"/>
    <x v="21"/>
    <n v="-1.54"/>
  </r>
  <r>
    <x v="5"/>
    <n v="17"/>
    <n v="3"/>
    <s v="ON"/>
    <d v="2019-02-17T00:00:00"/>
    <s v="Avg of 4 NM Projects"/>
    <x v="22"/>
    <n v="-1.4100000000000001"/>
  </r>
  <r>
    <x v="5"/>
    <n v="17"/>
    <n v="3"/>
    <s v="OFF"/>
    <d v="2019-02-17T00:00:00"/>
    <s v="Avg of 4 NM Projects"/>
    <x v="23"/>
    <n v="-1.28"/>
  </r>
  <r>
    <x v="5"/>
    <n v="18"/>
    <n v="4"/>
    <s v="OFF"/>
    <d v="2019-02-18T00:00:00"/>
    <s v="Avg of 4 NM Projects"/>
    <x v="0"/>
    <n v="-1.28"/>
  </r>
  <r>
    <x v="5"/>
    <n v="18"/>
    <n v="4"/>
    <s v="OFF"/>
    <d v="2019-02-18T00:00:00"/>
    <s v="Avg of 4 NM Projects"/>
    <x v="1"/>
    <n v="-1.4100000000000001"/>
  </r>
  <r>
    <x v="5"/>
    <n v="18"/>
    <n v="4"/>
    <s v="OFF"/>
    <d v="2019-02-18T00:00:00"/>
    <s v="Avg of 4 NM Projects"/>
    <x v="2"/>
    <n v="-1.28"/>
  </r>
  <r>
    <x v="5"/>
    <n v="18"/>
    <n v="4"/>
    <s v="OFF"/>
    <d v="2019-02-18T00:00:00"/>
    <s v="Avg of 4 NM Projects"/>
    <x v="3"/>
    <n v="-1.4100000000000001"/>
  </r>
  <r>
    <x v="5"/>
    <n v="18"/>
    <n v="4"/>
    <s v="OFF"/>
    <d v="2019-02-18T00:00:00"/>
    <s v="Avg of 4 NM Projects"/>
    <x v="4"/>
    <n v="-1.4100000000000001"/>
  </r>
  <r>
    <x v="5"/>
    <n v="18"/>
    <n v="4"/>
    <s v="OFF"/>
    <d v="2019-02-18T00:00:00"/>
    <s v="Avg of 4 NM Projects"/>
    <x v="5"/>
    <n v="-1.2799999999999998"/>
  </r>
  <r>
    <x v="5"/>
    <n v="18"/>
    <n v="4"/>
    <s v="OFF"/>
    <d v="2019-02-18T00:00:00"/>
    <s v="Avg of 4 NM Projects"/>
    <x v="6"/>
    <n v="-1.54"/>
  </r>
  <r>
    <x v="5"/>
    <n v="18"/>
    <n v="4"/>
    <s v="ON"/>
    <d v="2019-02-18T00:00:00"/>
    <s v="Avg of 4 NM Projects"/>
    <x v="7"/>
    <n v="-1.1499999999999999"/>
  </r>
  <r>
    <x v="5"/>
    <n v="18"/>
    <n v="4"/>
    <s v="ON"/>
    <d v="2019-02-18T00:00:00"/>
    <s v="Avg of 4 NM Projects"/>
    <x v="8"/>
    <n v="-0.125"/>
  </r>
  <r>
    <x v="5"/>
    <n v="18"/>
    <n v="4"/>
    <s v="ON"/>
    <d v="2019-02-18T00:00:00"/>
    <s v="Avg of 4 NM Projects"/>
    <x v="9"/>
    <n v="0.51500000000000001"/>
  </r>
  <r>
    <x v="5"/>
    <n v="18"/>
    <n v="4"/>
    <s v="ON"/>
    <d v="2019-02-18T00:00:00"/>
    <s v="Avg of 4 NM Projects"/>
    <x v="10"/>
    <n v="6.1450000000000005"/>
  </r>
  <r>
    <x v="5"/>
    <n v="18"/>
    <n v="4"/>
    <s v="ON"/>
    <d v="2019-02-18T00:00:00"/>
    <s v="Avg of 4 NM Projects"/>
    <x v="11"/>
    <n v="9.9849999999999994"/>
  </r>
  <r>
    <x v="5"/>
    <n v="18"/>
    <n v="4"/>
    <s v="ON"/>
    <d v="2019-02-18T00:00:00"/>
    <s v="Avg of 4 NM Projects"/>
    <x v="12"/>
    <n v="13.055"/>
  </r>
  <r>
    <x v="5"/>
    <n v="18"/>
    <n v="4"/>
    <s v="ON"/>
    <d v="2019-02-18T00:00:00"/>
    <s v="Avg of 4 NM Projects"/>
    <x v="13"/>
    <n v="16.64"/>
  </r>
  <r>
    <x v="5"/>
    <n v="18"/>
    <n v="4"/>
    <s v="ON"/>
    <d v="2019-02-18T00:00:00"/>
    <s v="Avg of 4 NM Projects"/>
    <x v="14"/>
    <n v="15.36"/>
  </r>
  <r>
    <x v="5"/>
    <n v="18"/>
    <n v="4"/>
    <s v="ON"/>
    <d v="2019-02-18T00:00:00"/>
    <s v="Avg of 4 NM Projects"/>
    <x v="15"/>
    <n v="14.850000000000001"/>
  </r>
  <r>
    <x v="5"/>
    <n v="18"/>
    <n v="4"/>
    <s v="ON"/>
    <d v="2019-02-18T00:00:00"/>
    <s v="Avg of 4 NM Projects"/>
    <x v="16"/>
    <n v="9.3450000000000006"/>
  </r>
  <r>
    <x v="5"/>
    <n v="18"/>
    <n v="4"/>
    <s v="ON"/>
    <d v="2019-02-18T00:00:00"/>
    <s v="Avg of 4 NM Projects"/>
    <x v="17"/>
    <n v="-1.2849999999999999"/>
  </r>
  <r>
    <x v="5"/>
    <n v="18"/>
    <n v="4"/>
    <s v="ON"/>
    <d v="2019-02-18T00:00:00"/>
    <s v="Avg of 4 NM Projects"/>
    <x v="18"/>
    <n v="-1.28"/>
  </r>
  <r>
    <x v="5"/>
    <n v="18"/>
    <n v="4"/>
    <s v="ON"/>
    <d v="2019-02-18T00:00:00"/>
    <s v="Avg of 4 NM Projects"/>
    <x v="19"/>
    <n v="-1.28"/>
  </r>
  <r>
    <x v="5"/>
    <n v="18"/>
    <n v="4"/>
    <s v="ON"/>
    <d v="2019-02-18T00:00:00"/>
    <s v="Avg of 4 NM Projects"/>
    <x v="20"/>
    <n v="-1.4100000000000001"/>
  </r>
  <r>
    <x v="5"/>
    <n v="18"/>
    <n v="4"/>
    <s v="ON"/>
    <d v="2019-02-18T00:00:00"/>
    <s v="Avg of 4 NM Projects"/>
    <x v="21"/>
    <n v="-1.28"/>
  </r>
  <r>
    <x v="5"/>
    <n v="18"/>
    <n v="4"/>
    <s v="ON"/>
    <d v="2019-02-18T00:00:00"/>
    <s v="Avg of 4 NM Projects"/>
    <x v="22"/>
    <n v="-1.28"/>
  </r>
  <r>
    <x v="5"/>
    <n v="18"/>
    <n v="4"/>
    <s v="OFF"/>
    <d v="2019-02-18T00:00:00"/>
    <s v="Avg of 4 NM Projects"/>
    <x v="23"/>
    <n v="-1.4100000000000001"/>
  </r>
  <r>
    <x v="5"/>
    <n v="19"/>
    <n v="5"/>
    <s v="OFF"/>
    <d v="2019-02-19T00:00:00"/>
    <s v="Avg of 4 NM Projects"/>
    <x v="0"/>
    <n v="-1.4100000000000001"/>
  </r>
  <r>
    <x v="5"/>
    <n v="19"/>
    <n v="5"/>
    <s v="OFF"/>
    <d v="2019-02-19T00:00:00"/>
    <s v="Avg of 4 NM Projects"/>
    <x v="1"/>
    <n v="-1.4100000000000001"/>
  </r>
  <r>
    <x v="5"/>
    <n v="19"/>
    <n v="5"/>
    <s v="OFF"/>
    <d v="2019-02-19T00:00:00"/>
    <s v="Avg of 4 NM Projects"/>
    <x v="2"/>
    <n v="-1.28"/>
  </r>
  <r>
    <x v="5"/>
    <n v="19"/>
    <n v="5"/>
    <s v="OFF"/>
    <d v="2019-02-19T00:00:00"/>
    <s v="Avg of 4 NM Projects"/>
    <x v="3"/>
    <n v="-1.54"/>
  </r>
  <r>
    <x v="5"/>
    <n v="19"/>
    <n v="5"/>
    <s v="OFF"/>
    <d v="2019-02-19T00:00:00"/>
    <s v="Avg of 4 NM Projects"/>
    <x v="4"/>
    <n v="-1.28"/>
  </r>
  <r>
    <x v="5"/>
    <n v="19"/>
    <n v="5"/>
    <s v="OFF"/>
    <d v="2019-02-19T00:00:00"/>
    <s v="Avg of 4 NM Projects"/>
    <x v="5"/>
    <n v="-1.28"/>
  </r>
  <r>
    <x v="5"/>
    <n v="19"/>
    <n v="5"/>
    <s v="OFF"/>
    <d v="2019-02-19T00:00:00"/>
    <s v="Avg of 4 NM Projects"/>
    <x v="6"/>
    <n v="-1.54"/>
  </r>
  <r>
    <x v="5"/>
    <n v="19"/>
    <n v="5"/>
    <s v="ON"/>
    <d v="2019-02-19T00:00:00"/>
    <s v="Avg of 4 NM Projects"/>
    <x v="7"/>
    <n v="3.9649999999999999"/>
  </r>
  <r>
    <x v="5"/>
    <n v="19"/>
    <n v="5"/>
    <s v="ON"/>
    <d v="2019-02-19T00:00:00"/>
    <s v="Avg of 4 NM Projects"/>
    <x v="8"/>
    <n v="19.965"/>
  </r>
  <r>
    <x v="5"/>
    <n v="19"/>
    <n v="5"/>
    <s v="ON"/>
    <d v="2019-02-19T00:00:00"/>
    <s v="Avg of 4 NM Projects"/>
    <x v="9"/>
    <n v="41.209999999999994"/>
  </r>
  <r>
    <x v="5"/>
    <n v="19"/>
    <n v="5"/>
    <s v="ON"/>
    <d v="2019-02-19T00:00:00"/>
    <s v="Avg of 4 NM Projects"/>
    <x v="10"/>
    <n v="58.88"/>
  </r>
  <r>
    <x v="5"/>
    <n v="19"/>
    <n v="5"/>
    <s v="ON"/>
    <d v="2019-02-19T00:00:00"/>
    <s v="Avg of 4 NM Projects"/>
    <x v="11"/>
    <n v="66.31"/>
  </r>
  <r>
    <x v="5"/>
    <n v="19"/>
    <n v="5"/>
    <s v="ON"/>
    <d v="2019-02-19T00:00:00"/>
    <s v="Avg of 4 NM Projects"/>
    <x v="12"/>
    <n v="62.85"/>
  </r>
  <r>
    <x v="5"/>
    <n v="19"/>
    <n v="5"/>
    <s v="ON"/>
    <d v="2019-02-19T00:00:00"/>
    <s v="Avg of 4 NM Projects"/>
    <x v="13"/>
    <n v="63.234999999999999"/>
  </r>
  <r>
    <x v="5"/>
    <n v="19"/>
    <n v="5"/>
    <s v="ON"/>
    <d v="2019-02-19T00:00:00"/>
    <s v="Avg of 4 NM Projects"/>
    <x v="14"/>
    <n v="36.99"/>
  </r>
  <r>
    <x v="5"/>
    <n v="19"/>
    <n v="5"/>
    <s v="ON"/>
    <d v="2019-02-19T00:00:00"/>
    <s v="Avg of 4 NM Projects"/>
    <x v="15"/>
    <n v="19.329999999999998"/>
  </r>
  <r>
    <x v="5"/>
    <n v="19"/>
    <n v="5"/>
    <s v="ON"/>
    <d v="2019-02-19T00:00:00"/>
    <s v="Avg of 4 NM Projects"/>
    <x v="16"/>
    <n v="7.6799999999999988"/>
  </r>
  <r>
    <x v="5"/>
    <n v="19"/>
    <n v="5"/>
    <s v="ON"/>
    <d v="2019-02-19T00:00:00"/>
    <s v="Avg of 4 NM Projects"/>
    <x v="17"/>
    <n v="-1.1549999999999998"/>
  </r>
  <r>
    <x v="5"/>
    <n v="19"/>
    <n v="5"/>
    <s v="ON"/>
    <d v="2019-02-19T00:00:00"/>
    <s v="Avg of 4 NM Projects"/>
    <x v="18"/>
    <n v="-1.4099999999999997"/>
  </r>
  <r>
    <x v="5"/>
    <n v="19"/>
    <n v="5"/>
    <s v="ON"/>
    <d v="2019-02-19T00:00:00"/>
    <s v="Avg of 4 NM Projects"/>
    <x v="19"/>
    <n v="-1.4100000000000001"/>
  </r>
  <r>
    <x v="5"/>
    <n v="19"/>
    <n v="5"/>
    <s v="ON"/>
    <d v="2019-02-19T00:00:00"/>
    <s v="Avg of 4 NM Projects"/>
    <x v="20"/>
    <n v="-1.28"/>
  </r>
  <r>
    <x v="5"/>
    <n v="19"/>
    <n v="5"/>
    <s v="ON"/>
    <d v="2019-02-19T00:00:00"/>
    <s v="Avg of 4 NM Projects"/>
    <x v="21"/>
    <n v="-1.4100000000000001"/>
  </r>
  <r>
    <x v="5"/>
    <n v="19"/>
    <n v="5"/>
    <s v="ON"/>
    <d v="2019-02-19T00:00:00"/>
    <s v="Avg of 4 NM Projects"/>
    <x v="22"/>
    <n v="-1.28"/>
  </r>
  <r>
    <x v="5"/>
    <n v="19"/>
    <n v="5"/>
    <s v="OFF"/>
    <d v="2019-02-19T00:00:00"/>
    <s v="Avg of 4 NM Projects"/>
    <x v="23"/>
    <n v="-1.28"/>
  </r>
  <r>
    <x v="5"/>
    <n v="20"/>
    <n v="6"/>
    <s v="OFF"/>
    <d v="2019-02-20T00:00:00"/>
    <s v="Avg of 4 NM Projects"/>
    <x v="0"/>
    <n v="-1.4100000000000001"/>
  </r>
  <r>
    <x v="5"/>
    <n v="20"/>
    <n v="6"/>
    <s v="OFF"/>
    <d v="2019-02-20T00:00:00"/>
    <s v="Avg of 4 NM Projects"/>
    <x v="1"/>
    <n v="-1.4100000000000001"/>
  </r>
  <r>
    <x v="5"/>
    <n v="20"/>
    <n v="6"/>
    <s v="OFF"/>
    <d v="2019-02-20T00:00:00"/>
    <s v="Avg of 4 NM Projects"/>
    <x v="2"/>
    <n v="-1.28"/>
  </r>
  <r>
    <x v="5"/>
    <n v="20"/>
    <n v="6"/>
    <s v="OFF"/>
    <d v="2019-02-20T00:00:00"/>
    <s v="Avg of 4 NM Projects"/>
    <x v="3"/>
    <n v="-1.28"/>
  </r>
  <r>
    <x v="5"/>
    <n v="20"/>
    <n v="6"/>
    <s v="OFF"/>
    <d v="2019-02-20T00:00:00"/>
    <s v="Avg of 4 NM Projects"/>
    <x v="4"/>
    <n v="-1.4100000000000001"/>
  </r>
  <r>
    <x v="5"/>
    <n v="20"/>
    <n v="6"/>
    <s v="OFF"/>
    <d v="2019-02-20T00:00:00"/>
    <s v="Avg of 4 NM Projects"/>
    <x v="5"/>
    <n v="-1.2799999999999998"/>
  </r>
  <r>
    <x v="5"/>
    <n v="20"/>
    <n v="6"/>
    <s v="OFF"/>
    <d v="2019-02-20T00:00:00"/>
    <s v="Avg of 4 NM Projects"/>
    <x v="6"/>
    <n v="-1.67"/>
  </r>
  <r>
    <x v="5"/>
    <n v="20"/>
    <n v="6"/>
    <s v="ON"/>
    <d v="2019-02-20T00:00:00"/>
    <s v="Avg of 4 NM Projects"/>
    <x v="7"/>
    <n v="4.0950000000000006"/>
  </r>
  <r>
    <x v="5"/>
    <n v="20"/>
    <n v="6"/>
    <s v="ON"/>
    <d v="2019-02-20T00:00:00"/>
    <s v="Avg of 4 NM Projects"/>
    <x v="8"/>
    <n v="13.185"/>
  </r>
  <r>
    <x v="5"/>
    <n v="20"/>
    <n v="6"/>
    <s v="ON"/>
    <d v="2019-02-20T00:00:00"/>
    <s v="Avg of 4 NM Projects"/>
    <x v="9"/>
    <n v="17.025000000000002"/>
  </r>
  <r>
    <x v="5"/>
    <n v="20"/>
    <n v="6"/>
    <s v="ON"/>
    <d v="2019-02-20T00:00:00"/>
    <s v="Avg of 4 NM Projects"/>
    <x v="10"/>
    <n v="19.2"/>
  </r>
  <r>
    <x v="5"/>
    <n v="20"/>
    <n v="6"/>
    <s v="ON"/>
    <d v="2019-02-20T00:00:00"/>
    <s v="Avg of 4 NM Projects"/>
    <x v="11"/>
    <n v="16.639999999999997"/>
  </r>
  <r>
    <x v="5"/>
    <n v="20"/>
    <n v="6"/>
    <s v="ON"/>
    <d v="2019-02-20T00:00:00"/>
    <s v="Avg of 4 NM Projects"/>
    <x v="12"/>
    <n v="11.655000000000001"/>
  </r>
  <r>
    <x v="5"/>
    <n v="20"/>
    <n v="6"/>
    <s v="ON"/>
    <d v="2019-02-20T00:00:00"/>
    <s v="Avg of 4 NM Projects"/>
    <x v="13"/>
    <n v="9.7349999999999994"/>
  </r>
  <r>
    <x v="5"/>
    <n v="20"/>
    <n v="6"/>
    <s v="ON"/>
    <d v="2019-02-20T00:00:00"/>
    <s v="Avg of 4 NM Projects"/>
    <x v="14"/>
    <n v="9.3450000000000024"/>
  </r>
  <r>
    <x v="5"/>
    <n v="20"/>
    <n v="6"/>
    <s v="ON"/>
    <d v="2019-02-20T00:00:00"/>
    <s v="Avg of 4 NM Projects"/>
    <x v="15"/>
    <n v="4.3550000000000004"/>
  </r>
  <r>
    <x v="5"/>
    <n v="20"/>
    <n v="6"/>
    <s v="ON"/>
    <d v="2019-02-20T00:00:00"/>
    <s v="Avg of 4 NM Projects"/>
    <x v="16"/>
    <n v="-0.11999999999999988"/>
  </r>
  <r>
    <x v="5"/>
    <n v="20"/>
    <n v="6"/>
    <s v="ON"/>
    <d v="2019-02-20T00:00:00"/>
    <s v="Avg of 4 NM Projects"/>
    <x v="17"/>
    <n v="-1.54"/>
  </r>
  <r>
    <x v="5"/>
    <n v="20"/>
    <n v="6"/>
    <s v="ON"/>
    <d v="2019-02-20T00:00:00"/>
    <s v="Avg of 4 NM Projects"/>
    <x v="18"/>
    <n v="-1.28"/>
  </r>
  <r>
    <x v="5"/>
    <n v="20"/>
    <n v="6"/>
    <s v="ON"/>
    <d v="2019-02-20T00:00:00"/>
    <s v="Avg of 4 NM Projects"/>
    <x v="19"/>
    <n v="-1.54"/>
  </r>
  <r>
    <x v="5"/>
    <n v="20"/>
    <n v="6"/>
    <s v="ON"/>
    <d v="2019-02-20T00:00:00"/>
    <s v="Avg of 4 NM Projects"/>
    <x v="20"/>
    <n v="-1.1499999999999999"/>
  </r>
  <r>
    <x v="5"/>
    <n v="20"/>
    <n v="6"/>
    <s v="ON"/>
    <d v="2019-02-20T00:00:00"/>
    <s v="Avg of 4 NM Projects"/>
    <x v="21"/>
    <n v="-1.28"/>
  </r>
  <r>
    <x v="5"/>
    <n v="20"/>
    <n v="6"/>
    <s v="ON"/>
    <d v="2019-02-20T00:00:00"/>
    <s v="Avg of 4 NM Projects"/>
    <x v="22"/>
    <n v="-1.28"/>
  </r>
  <r>
    <x v="5"/>
    <n v="20"/>
    <n v="6"/>
    <s v="OFF"/>
    <d v="2019-02-20T00:00:00"/>
    <s v="Avg of 4 NM Projects"/>
    <x v="23"/>
    <n v="-1.28"/>
  </r>
  <r>
    <x v="5"/>
    <n v="21"/>
    <n v="7"/>
    <s v="OFF"/>
    <d v="2019-02-21T00:00:00"/>
    <s v="Avg of 4 NM Projects"/>
    <x v="0"/>
    <n v="-1.54"/>
  </r>
  <r>
    <x v="5"/>
    <n v="21"/>
    <n v="7"/>
    <s v="OFF"/>
    <d v="2019-02-21T00:00:00"/>
    <s v="Avg of 4 NM Projects"/>
    <x v="1"/>
    <n v="-1.41"/>
  </r>
  <r>
    <x v="5"/>
    <n v="21"/>
    <n v="7"/>
    <s v="OFF"/>
    <d v="2019-02-21T00:00:00"/>
    <s v="Avg of 4 NM Projects"/>
    <x v="2"/>
    <n v="-1.4100000000000001"/>
  </r>
  <r>
    <x v="5"/>
    <n v="21"/>
    <n v="7"/>
    <s v="OFF"/>
    <d v="2019-02-21T00:00:00"/>
    <s v="Avg of 4 NM Projects"/>
    <x v="3"/>
    <n v="-1.28"/>
  </r>
  <r>
    <x v="5"/>
    <n v="21"/>
    <n v="7"/>
    <s v="OFF"/>
    <d v="2019-02-21T00:00:00"/>
    <s v="Avg of 4 NM Projects"/>
    <x v="4"/>
    <n v="-1.28"/>
  </r>
  <r>
    <x v="5"/>
    <n v="21"/>
    <n v="7"/>
    <s v="OFF"/>
    <d v="2019-02-21T00:00:00"/>
    <s v="Avg of 4 NM Projects"/>
    <x v="5"/>
    <n v="-1.1499999999999999"/>
  </r>
  <r>
    <x v="5"/>
    <n v="21"/>
    <n v="7"/>
    <s v="OFF"/>
    <d v="2019-02-21T00:00:00"/>
    <s v="Avg of 4 NM Projects"/>
    <x v="6"/>
    <n v="-1.54"/>
  </r>
  <r>
    <x v="5"/>
    <n v="21"/>
    <n v="7"/>
    <s v="OFF"/>
    <d v="2019-02-21T00:00:00"/>
    <s v="Avg of 4 NM Projects"/>
    <x v="7"/>
    <n v="2.5600000000000005"/>
  </r>
  <r>
    <x v="5"/>
    <n v="21"/>
    <n v="7"/>
    <s v="OFF"/>
    <d v="2019-02-21T00:00:00"/>
    <s v="Avg of 4 NM Projects"/>
    <x v="8"/>
    <n v="21.634999999999998"/>
  </r>
  <r>
    <x v="5"/>
    <n v="21"/>
    <n v="7"/>
    <s v="OFF"/>
    <d v="2019-02-21T00:00:00"/>
    <s v="Avg of 4 NM Projects"/>
    <x v="9"/>
    <n v="38.015000000000001"/>
  </r>
  <r>
    <x v="5"/>
    <n v="21"/>
    <n v="7"/>
    <s v="OFF"/>
    <d v="2019-02-21T00:00:00"/>
    <s v="Avg of 4 NM Projects"/>
    <x v="10"/>
    <n v="50.945"/>
  </r>
  <r>
    <x v="5"/>
    <n v="21"/>
    <n v="7"/>
    <s v="OFF"/>
    <d v="2019-02-21T00:00:00"/>
    <s v="Avg of 4 NM Projects"/>
    <x v="11"/>
    <n v="42.749999999999993"/>
  </r>
  <r>
    <x v="5"/>
    <n v="21"/>
    <n v="7"/>
    <s v="OFF"/>
    <d v="2019-02-21T00:00:00"/>
    <s v="Avg of 4 NM Projects"/>
    <x v="12"/>
    <n v="23.805"/>
  </r>
  <r>
    <x v="5"/>
    <n v="21"/>
    <n v="7"/>
    <s v="OFF"/>
    <d v="2019-02-21T00:00:00"/>
    <s v="Avg of 4 NM Projects"/>
    <x v="13"/>
    <n v="4.6099999999999994"/>
  </r>
  <r>
    <x v="5"/>
    <n v="21"/>
    <n v="7"/>
    <s v="OFF"/>
    <d v="2019-02-21T00:00:00"/>
    <s v="Avg of 4 NM Projects"/>
    <x v="14"/>
    <n v="3.9649999999999999"/>
  </r>
  <r>
    <x v="5"/>
    <n v="21"/>
    <n v="7"/>
    <s v="OFF"/>
    <d v="2019-02-21T00:00:00"/>
    <s v="Avg of 4 NM Projects"/>
    <x v="15"/>
    <n v="5.7650000000000006"/>
  </r>
  <r>
    <x v="5"/>
    <n v="21"/>
    <n v="7"/>
    <s v="OFF"/>
    <d v="2019-02-21T00:00:00"/>
    <s v="Avg of 4 NM Projects"/>
    <x v="16"/>
    <n v="0.64499999999999991"/>
  </r>
  <r>
    <x v="5"/>
    <n v="21"/>
    <n v="7"/>
    <s v="OFF"/>
    <d v="2019-02-21T00:00:00"/>
    <s v="Avg of 4 NM Projects"/>
    <x v="17"/>
    <n v="-1.1499999999999999"/>
  </r>
  <r>
    <x v="5"/>
    <n v="21"/>
    <n v="7"/>
    <s v="OFF"/>
    <d v="2019-02-21T00:00:00"/>
    <s v="Avg of 4 NM Projects"/>
    <x v="18"/>
    <n v="-1.4100000000000001"/>
  </r>
  <r>
    <x v="5"/>
    <n v="21"/>
    <n v="7"/>
    <s v="OFF"/>
    <d v="2019-02-21T00:00:00"/>
    <s v="Avg of 4 NM Projects"/>
    <x v="19"/>
    <n v="-1.28"/>
  </r>
  <r>
    <x v="5"/>
    <n v="21"/>
    <n v="7"/>
    <s v="OFF"/>
    <d v="2019-02-21T00:00:00"/>
    <s v="Avg of 4 NM Projects"/>
    <x v="20"/>
    <n v="-1.28"/>
  </r>
  <r>
    <x v="5"/>
    <n v="21"/>
    <n v="7"/>
    <s v="OFF"/>
    <d v="2019-02-21T00:00:00"/>
    <s v="Avg of 4 NM Projects"/>
    <x v="21"/>
    <n v="-1.54"/>
  </r>
  <r>
    <x v="5"/>
    <n v="21"/>
    <n v="7"/>
    <s v="OFF"/>
    <d v="2019-02-21T00:00:00"/>
    <s v="Avg of 4 NM Projects"/>
    <x v="22"/>
    <n v="-1.4100000000000001"/>
  </r>
  <r>
    <x v="5"/>
    <n v="21"/>
    <n v="7"/>
    <s v="OFF"/>
    <d v="2019-02-21T00:00:00"/>
    <s v="Avg of 4 NM Projects"/>
    <x v="23"/>
    <n v="-1.4100000000000001"/>
  </r>
  <r>
    <x v="5"/>
    <n v="22"/>
    <n v="1"/>
    <s v="OFF"/>
    <d v="2019-02-22T00:00:00"/>
    <s v="Avg of 4 NM Projects"/>
    <x v="0"/>
    <n v="-1.1499999999999999"/>
  </r>
  <r>
    <x v="5"/>
    <n v="22"/>
    <n v="1"/>
    <s v="OFF"/>
    <d v="2019-02-22T00:00:00"/>
    <s v="Avg of 4 NM Projects"/>
    <x v="1"/>
    <n v="-1.28"/>
  </r>
  <r>
    <x v="5"/>
    <n v="22"/>
    <n v="1"/>
    <s v="OFF"/>
    <d v="2019-02-22T00:00:00"/>
    <s v="Avg of 4 NM Projects"/>
    <x v="2"/>
    <n v="-1.4100000000000001"/>
  </r>
  <r>
    <x v="5"/>
    <n v="22"/>
    <n v="1"/>
    <s v="OFF"/>
    <d v="2019-02-22T00:00:00"/>
    <s v="Avg of 4 NM Projects"/>
    <x v="3"/>
    <n v="-1.28"/>
  </r>
  <r>
    <x v="5"/>
    <n v="22"/>
    <n v="1"/>
    <s v="OFF"/>
    <d v="2019-02-22T00:00:00"/>
    <s v="Avg of 4 NM Projects"/>
    <x v="4"/>
    <n v="-1.54"/>
  </r>
  <r>
    <x v="5"/>
    <n v="22"/>
    <n v="1"/>
    <s v="OFF"/>
    <d v="2019-02-22T00:00:00"/>
    <s v="Avg of 4 NM Projects"/>
    <x v="5"/>
    <n v="-1.54"/>
  </r>
  <r>
    <x v="5"/>
    <n v="22"/>
    <n v="1"/>
    <s v="OFF"/>
    <d v="2019-02-22T00:00:00"/>
    <s v="Avg of 4 NM Projects"/>
    <x v="6"/>
    <n v="-1.2800000000000002"/>
  </r>
  <r>
    <x v="5"/>
    <n v="22"/>
    <n v="1"/>
    <s v="OFF"/>
    <d v="2019-02-22T00:00:00"/>
    <s v="Avg of 4 NM Projects"/>
    <x v="7"/>
    <n v="8.58"/>
  </r>
  <r>
    <x v="5"/>
    <n v="22"/>
    <n v="1"/>
    <s v="OFF"/>
    <d v="2019-02-22T00:00:00"/>
    <s v="Avg of 4 NM Projects"/>
    <x v="8"/>
    <n v="14.334999999999997"/>
  </r>
  <r>
    <x v="5"/>
    <n v="22"/>
    <n v="1"/>
    <s v="OFF"/>
    <d v="2019-02-22T00:00:00"/>
    <s v="Avg of 4 NM Projects"/>
    <x v="9"/>
    <n v="18.18"/>
  </r>
  <r>
    <x v="5"/>
    <n v="22"/>
    <n v="1"/>
    <s v="OFF"/>
    <d v="2019-02-22T00:00:00"/>
    <s v="Avg of 4 NM Projects"/>
    <x v="10"/>
    <n v="25.22"/>
  </r>
  <r>
    <x v="5"/>
    <n v="22"/>
    <n v="1"/>
    <s v="OFF"/>
    <d v="2019-02-22T00:00:00"/>
    <s v="Avg of 4 NM Projects"/>
    <x v="11"/>
    <n v="34.31"/>
  </r>
  <r>
    <x v="5"/>
    <n v="22"/>
    <n v="1"/>
    <s v="OFF"/>
    <d v="2019-02-22T00:00:00"/>
    <s v="Avg of 4 NM Projects"/>
    <x v="12"/>
    <n v="34.94"/>
  </r>
  <r>
    <x v="5"/>
    <n v="22"/>
    <n v="1"/>
    <s v="OFF"/>
    <d v="2019-02-22T00:00:00"/>
    <s v="Avg of 4 NM Projects"/>
    <x v="13"/>
    <n v="40.575000000000003"/>
  </r>
  <r>
    <x v="5"/>
    <n v="22"/>
    <n v="1"/>
    <s v="OFF"/>
    <d v="2019-02-22T00:00:00"/>
    <s v="Avg of 4 NM Projects"/>
    <x v="14"/>
    <n v="36.484999999999999"/>
  </r>
  <r>
    <x v="5"/>
    <n v="22"/>
    <n v="1"/>
    <s v="OFF"/>
    <d v="2019-02-22T00:00:00"/>
    <s v="Avg of 4 NM Projects"/>
    <x v="15"/>
    <n v="29.185000000000002"/>
  </r>
  <r>
    <x v="5"/>
    <n v="22"/>
    <n v="1"/>
    <s v="OFF"/>
    <d v="2019-02-22T00:00:00"/>
    <s v="Avg of 4 NM Projects"/>
    <x v="16"/>
    <n v="12.030000000000001"/>
  </r>
  <r>
    <x v="5"/>
    <n v="22"/>
    <n v="1"/>
    <s v="OFF"/>
    <d v="2019-02-22T00:00:00"/>
    <s v="Avg of 4 NM Projects"/>
    <x v="17"/>
    <n v="-0.38"/>
  </r>
  <r>
    <x v="5"/>
    <n v="22"/>
    <n v="1"/>
    <s v="OFF"/>
    <d v="2019-02-22T00:00:00"/>
    <s v="Avg of 4 NM Projects"/>
    <x v="18"/>
    <n v="-1.03"/>
  </r>
  <r>
    <x v="5"/>
    <n v="22"/>
    <n v="1"/>
    <s v="OFF"/>
    <d v="2019-02-22T00:00:00"/>
    <s v="Avg of 4 NM Projects"/>
    <x v="19"/>
    <n v="-0.64"/>
  </r>
  <r>
    <x v="5"/>
    <n v="22"/>
    <n v="1"/>
    <s v="OFF"/>
    <d v="2019-02-22T00:00:00"/>
    <s v="Avg of 4 NM Projects"/>
    <x v="20"/>
    <n v="-0.64"/>
  </r>
  <r>
    <x v="5"/>
    <n v="22"/>
    <n v="1"/>
    <s v="OFF"/>
    <d v="2019-02-22T00:00:00"/>
    <s v="Avg of 4 NM Projects"/>
    <x v="21"/>
    <n v="-0.77"/>
  </r>
  <r>
    <x v="5"/>
    <n v="22"/>
    <n v="1"/>
    <s v="OFF"/>
    <d v="2019-02-22T00:00:00"/>
    <s v="Avg of 4 NM Projects"/>
    <x v="22"/>
    <n v="-0.77"/>
  </r>
  <r>
    <x v="5"/>
    <n v="22"/>
    <n v="1"/>
    <s v="OFF"/>
    <d v="2019-02-22T00:00:00"/>
    <s v="Avg of 4 NM Projects"/>
    <x v="23"/>
    <n v="-0.77"/>
  </r>
  <r>
    <x v="5"/>
    <n v="23"/>
    <n v="2"/>
    <s v="OFF"/>
    <d v="2019-02-23T00:00:00"/>
    <s v="Avg of 4 NM Projects"/>
    <x v="0"/>
    <n v="-0.9"/>
  </r>
  <r>
    <x v="5"/>
    <n v="23"/>
    <n v="2"/>
    <s v="OFF"/>
    <d v="2019-02-23T00:00:00"/>
    <s v="Avg of 4 NM Projects"/>
    <x v="1"/>
    <n v="-0.9"/>
  </r>
  <r>
    <x v="5"/>
    <n v="23"/>
    <n v="2"/>
    <s v="OFF"/>
    <d v="2019-02-23T00:00:00"/>
    <s v="Avg of 4 NM Projects"/>
    <x v="2"/>
    <n v="-0.64"/>
  </r>
  <r>
    <x v="5"/>
    <n v="23"/>
    <n v="2"/>
    <s v="OFF"/>
    <d v="2019-02-23T00:00:00"/>
    <s v="Avg of 4 NM Projects"/>
    <x v="3"/>
    <n v="-0.64"/>
  </r>
  <r>
    <x v="5"/>
    <n v="23"/>
    <n v="2"/>
    <s v="OFF"/>
    <d v="2019-02-23T00:00:00"/>
    <s v="Avg of 4 NM Projects"/>
    <x v="4"/>
    <n v="-0.9"/>
  </r>
  <r>
    <x v="5"/>
    <n v="23"/>
    <n v="2"/>
    <s v="OFF"/>
    <d v="2019-02-23T00:00:00"/>
    <s v="Avg of 4 NM Projects"/>
    <x v="5"/>
    <n v="-0.64"/>
  </r>
  <r>
    <x v="5"/>
    <n v="23"/>
    <n v="2"/>
    <s v="OFF"/>
    <d v="2019-02-23T00:00:00"/>
    <s v="Avg of 4 NM Projects"/>
    <x v="6"/>
    <n v="-0.64"/>
  </r>
  <r>
    <x v="5"/>
    <n v="23"/>
    <n v="2"/>
    <s v="ON"/>
    <d v="2019-02-23T00:00:00"/>
    <s v="Avg of 4 NM Projects"/>
    <x v="7"/>
    <n v="11.775"/>
  </r>
  <r>
    <x v="5"/>
    <n v="23"/>
    <n v="2"/>
    <s v="ON"/>
    <d v="2019-02-23T00:00:00"/>
    <s v="Avg of 4 NM Projects"/>
    <x v="8"/>
    <n v="33.92"/>
  </r>
  <r>
    <x v="5"/>
    <n v="23"/>
    <n v="2"/>
    <s v="ON"/>
    <d v="2019-02-23T00:00:00"/>
    <s v="Avg of 4 NM Projects"/>
    <x v="9"/>
    <n v="47.74"/>
  </r>
  <r>
    <x v="5"/>
    <n v="23"/>
    <n v="2"/>
    <s v="ON"/>
    <d v="2019-02-23T00:00:00"/>
    <s v="Avg of 4 NM Projects"/>
    <x v="10"/>
    <n v="50.045000000000002"/>
  </r>
  <r>
    <x v="5"/>
    <n v="23"/>
    <n v="2"/>
    <s v="ON"/>
    <d v="2019-02-23T00:00:00"/>
    <s v="Avg of 4 NM Projects"/>
    <x v="11"/>
    <n v="54.01"/>
  </r>
  <r>
    <x v="5"/>
    <n v="23"/>
    <n v="2"/>
    <s v="ON"/>
    <d v="2019-02-23T00:00:00"/>
    <s v="Avg of 4 NM Projects"/>
    <x v="12"/>
    <n v="57.214999999999996"/>
  </r>
  <r>
    <x v="5"/>
    <n v="23"/>
    <n v="2"/>
    <s v="ON"/>
    <d v="2019-02-23T00:00:00"/>
    <s v="Avg of 4 NM Projects"/>
    <x v="13"/>
    <n v="52.35"/>
  </r>
  <r>
    <x v="5"/>
    <n v="23"/>
    <n v="2"/>
    <s v="ON"/>
    <d v="2019-02-23T00:00:00"/>
    <s v="Avg of 4 NM Projects"/>
    <x v="14"/>
    <n v="38.400000000000006"/>
  </r>
  <r>
    <x v="5"/>
    <n v="23"/>
    <n v="2"/>
    <s v="ON"/>
    <d v="2019-02-23T00:00:00"/>
    <s v="Avg of 4 NM Projects"/>
    <x v="15"/>
    <n v="27.009999999999998"/>
  </r>
  <r>
    <x v="5"/>
    <n v="23"/>
    <n v="2"/>
    <s v="ON"/>
    <d v="2019-02-23T00:00:00"/>
    <s v="Avg of 4 NM Projects"/>
    <x v="16"/>
    <n v="9.8549999999999986"/>
  </r>
  <r>
    <x v="5"/>
    <n v="23"/>
    <n v="2"/>
    <s v="ON"/>
    <d v="2019-02-23T00:00:00"/>
    <s v="Avg of 4 NM Projects"/>
    <x v="17"/>
    <n v="-0.13"/>
  </r>
  <r>
    <x v="5"/>
    <n v="23"/>
    <n v="2"/>
    <s v="ON"/>
    <d v="2019-02-23T00:00:00"/>
    <s v="Avg of 4 NM Projects"/>
    <x v="18"/>
    <n v="-0.13"/>
  </r>
  <r>
    <x v="5"/>
    <n v="23"/>
    <n v="2"/>
    <s v="ON"/>
    <d v="2019-02-23T00:00:00"/>
    <s v="Avg of 4 NM Projects"/>
    <x v="19"/>
    <n v="0"/>
  </r>
  <r>
    <x v="5"/>
    <n v="23"/>
    <n v="2"/>
    <s v="ON"/>
    <d v="2019-02-23T00:00:00"/>
    <s v="Avg of 4 NM Projects"/>
    <x v="20"/>
    <n v="-0.13"/>
  </r>
  <r>
    <x v="5"/>
    <n v="23"/>
    <n v="2"/>
    <s v="ON"/>
    <d v="2019-02-23T00:00:00"/>
    <s v="Avg of 4 NM Projects"/>
    <x v="21"/>
    <n v="-0.13"/>
  </r>
  <r>
    <x v="5"/>
    <n v="23"/>
    <n v="2"/>
    <s v="ON"/>
    <d v="2019-02-23T00:00:00"/>
    <s v="Avg of 4 NM Projects"/>
    <x v="22"/>
    <n v="-0.26"/>
  </r>
  <r>
    <x v="5"/>
    <n v="23"/>
    <n v="2"/>
    <s v="OFF"/>
    <d v="2019-02-23T00:00:00"/>
    <s v="Avg of 4 NM Projects"/>
    <x v="23"/>
    <n v="-0.13"/>
  </r>
  <r>
    <x v="5"/>
    <n v="24"/>
    <n v="3"/>
    <s v="OFF"/>
    <d v="2019-02-24T00:00:00"/>
    <s v="Avg of 4 NM Projects"/>
    <x v="0"/>
    <n v="0"/>
  </r>
  <r>
    <x v="5"/>
    <n v="24"/>
    <n v="3"/>
    <s v="OFF"/>
    <d v="2019-02-24T00:00:00"/>
    <s v="Avg of 4 NM Projects"/>
    <x v="1"/>
    <n v="-0.26"/>
  </r>
  <r>
    <x v="5"/>
    <n v="24"/>
    <n v="3"/>
    <s v="OFF"/>
    <d v="2019-02-24T00:00:00"/>
    <s v="Avg of 4 NM Projects"/>
    <x v="2"/>
    <n v="-0.26"/>
  </r>
  <r>
    <x v="5"/>
    <n v="24"/>
    <n v="3"/>
    <s v="OFF"/>
    <d v="2019-02-24T00:00:00"/>
    <s v="Avg of 4 NM Projects"/>
    <x v="3"/>
    <n v="0"/>
  </r>
  <r>
    <x v="5"/>
    <n v="24"/>
    <n v="3"/>
    <s v="OFF"/>
    <d v="2019-02-24T00:00:00"/>
    <s v="Avg of 4 NM Projects"/>
    <x v="4"/>
    <n v="-0.13"/>
  </r>
  <r>
    <x v="5"/>
    <n v="24"/>
    <n v="3"/>
    <s v="OFF"/>
    <d v="2019-02-24T00:00:00"/>
    <s v="Avg of 4 NM Projects"/>
    <x v="5"/>
    <n v="-0.26"/>
  </r>
  <r>
    <x v="5"/>
    <n v="24"/>
    <n v="3"/>
    <s v="OFF"/>
    <d v="2019-02-24T00:00:00"/>
    <s v="Avg of 4 NM Projects"/>
    <x v="6"/>
    <n v="-0.38500000000000001"/>
  </r>
  <r>
    <x v="5"/>
    <n v="24"/>
    <n v="3"/>
    <s v="ON"/>
    <d v="2019-02-24T00:00:00"/>
    <s v="Avg of 4 NM Projects"/>
    <x v="7"/>
    <n v="1.155"/>
  </r>
  <r>
    <x v="5"/>
    <n v="24"/>
    <n v="3"/>
    <s v="ON"/>
    <d v="2019-02-24T00:00:00"/>
    <s v="Avg of 4 NM Projects"/>
    <x v="8"/>
    <n v="4.2300000000000004"/>
  </r>
  <r>
    <x v="5"/>
    <n v="24"/>
    <n v="3"/>
    <s v="ON"/>
    <d v="2019-02-24T00:00:00"/>
    <s v="Avg of 4 NM Projects"/>
    <x v="9"/>
    <n v="11.904999999999999"/>
  </r>
  <r>
    <x v="5"/>
    <n v="24"/>
    <n v="3"/>
    <s v="ON"/>
    <d v="2019-02-24T00:00:00"/>
    <s v="Avg of 4 NM Projects"/>
    <x v="10"/>
    <n v="17.015000000000001"/>
  </r>
  <r>
    <x v="5"/>
    <n v="24"/>
    <n v="3"/>
    <s v="ON"/>
    <d v="2019-02-24T00:00:00"/>
    <s v="Avg of 4 NM Projects"/>
    <x v="11"/>
    <n v="24.835000000000001"/>
  </r>
  <r>
    <x v="5"/>
    <n v="24"/>
    <n v="3"/>
    <s v="ON"/>
    <d v="2019-02-24T00:00:00"/>
    <s v="Avg of 4 NM Projects"/>
    <x v="12"/>
    <n v="33.92"/>
  </r>
  <r>
    <x v="5"/>
    <n v="24"/>
    <n v="3"/>
    <s v="ON"/>
    <d v="2019-02-24T00:00:00"/>
    <s v="Avg of 4 NM Projects"/>
    <x v="13"/>
    <n v="29.95"/>
  </r>
  <r>
    <x v="5"/>
    <n v="24"/>
    <n v="3"/>
    <s v="ON"/>
    <d v="2019-02-24T00:00:00"/>
    <s v="Avg of 4 NM Projects"/>
    <x v="14"/>
    <n v="22.4"/>
  </r>
  <r>
    <x v="5"/>
    <n v="24"/>
    <n v="3"/>
    <s v="ON"/>
    <d v="2019-02-24T00:00:00"/>
    <s v="Avg of 4 NM Projects"/>
    <x v="15"/>
    <n v="13.95"/>
  </r>
  <r>
    <x v="5"/>
    <n v="24"/>
    <n v="3"/>
    <s v="ON"/>
    <d v="2019-02-24T00:00:00"/>
    <s v="Avg of 4 NM Projects"/>
    <x v="16"/>
    <n v="8.32"/>
  </r>
  <r>
    <x v="5"/>
    <n v="24"/>
    <n v="3"/>
    <s v="ON"/>
    <d v="2019-02-24T00:00:00"/>
    <s v="Avg of 4 NM Projects"/>
    <x v="17"/>
    <n v="0.13"/>
  </r>
  <r>
    <x v="5"/>
    <n v="24"/>
    <n v="3"/>
    <s v="ON"/>
    <d v="2019-02-24T00:00:00"/>
    <s v="Avg of 4 NM Projects"/>
    <x v="18"/>
    <n v="0"/>
  </r>
  <r>
    <x v="5"/>
    <n v="24"/>
    <n v="3"/>
    <s v="ON"/>
    <d v="2019-02-24T00:00:00"/>
    <s v="Avg of 4 NM Projects"/>
    <x v="19"/>
    <n v="-0.26"/>
  </r>
  <r>
    <x v="5"/>
    <n v="24"/>
    <n v="3"/>
    <s v="ON"/>
    <d v="2019-02-24T00:00:00"/>
    <s v="Avg of 4 NM Projects"/>
    <x v="20"/>
    <n v="-0.39"/>
  </r>
  <r>
    <x v="5"/>
    <n v="24"/>
    <n v="3"/>
    <s v="ON"/>
    <d v="2019-02-24T00:00:00"/>
    <s v="Avg of 4 NM Projects"/>
    <x v="21"/>
    <n v="-0.13"/>
  </r>
  <r>
    <x v="5"/>
    <n v="24"/>
    <n v="3"/>
    <s v="ON"/>
    <d v="2019-02-24T00:00:00"/>
    <s v="Avg of 4 NM Projects"/>
    <x v="22"/>
    <n v="-0.13"/>
  </r>
  <r>
    <x v="5"/>
    <n v="24"/>
    <n v="3"/>
    <s v="OFF"/>
    <d v="2019-02-24T00:00:00"/>
    <s v="Avg of 4 NM Projects"/>
    <x v="23"/>
    <n v="0"/>
  </r>
  <r>
    <x v="5"/>
    <n v="25"/>
    <n v="4"/>
    <s v="OFF"/>
    <d v="2019-02-25T00:00:00"/>
    <s v="Avg of 4 NM Projects"/>
    <x v="0"/>
    <n v="-0.13"/>
  </r>
  <r>
    <x v="5"/>
    <n v="25"/>
    <n v="4"/>
    <s v="OFF"/>
    <d v="2019-02-25T00:00:00"/>
    <s v="Avg of 4 NM Projects"/>
    <x v="1"/>
    <n v="-0.39"/>
  </r>
  <r>
    <x v="5"/>
    <n v="25"/>
    <n v="4"/>
    <s v="OFF"/>
    <d v="2019-02-25T00:00:00"/>
    <s v="Avg of 4 NM Projects"/>
    <x v="2"/>
    <n v="0"/>
  </r>
  <r>
    <x v="5"/>
    <n v="25"/>
    <n v="4"/>
    <s v="OFF"/>
    <d v="2019-02-25T00:00:00"/>
    <s v="Avg of 4 NM Projects"/>
    <x v="3"/>
    <n v="-0.26"/>
  </r>
  <r>
    <x v="5"/>
    <n v="25"/>
    <n v="4"/>
    <s v="OFF"/>
    <d v="2019-02-25T00:00:00"/>
    <s v="Avg of 4 NM Projects"/>
    <x v="4"/>
    <n v="-0.13"/>
  </r>
  <r>
    <x v="5"/>
    <n v="25"/>
    <n v="4"/>
    <s v="OFF"/>
    <d v="2019-02-25T00:00:00"/>
    <s v="Avg of 4 NM Projects"/>
    <x v="5"/>
    <n v="-0.13"/>
  </r>
  <r>
    <x v="5"/>
    <n v="25"/>
    <n v="4"/>
    <s v="OFF"/>
    <d v="2019-02-25T00:00:00"/>
    <s v="Avg of 4 NM Projects"/>
    <x v="6"/>
    <n v="-0.39"/>
  </r>
  <r>
    <x v="5"/>
    <n v="25"/>
    <n v="4"/>
    <s v="ON"/>
    <d v="2019-02-25T00:00:00"/>
    <s v="Avg of 4 NM Projects"/>
    <x v="7"/>
    <n v="2.5599999999999996"/>
  </r>
  <r>
    <x v="5"/>
    <n v="25"/>
    <n v="4"/>
    <s v="ON"/>
    <d v="2019-02-25T00:00:00"/>
    <s v="Avg of 4 NM Projects"/>
    <x v="8"/>
    <n v="7.0350000000000001"/>
  </r>
  <r>
    <x v="5"/>
    <n v="25"/>
    <n v="4"/>
    <s v="ON"/>
    <d v="2019-02-25T00:00:00"/>
    <s v="Avg of 4 NM Projects"/>
    <x v="9"/>
    <n v="8.32"/>
  </r>
  <r>
    <x v="5"/>
    <n v="25"/>
    <n v="4"/>
    <s v="ON"/>
    <d v="2019-02-25T00:00:00"/>
    <s v="Avg of 4 NM Projects"/>
    <x v="10"/>
    <n v="14.715"/>
  </r>
  <r>
    <x v="5"/>
    <n v="25"/>
    <n v="4"/>
    <s v="ON"/>
    <d v="2019-02-25T00:00:00"/>
    <s v="Avg of 4 NM Projects"/>
    <x v="11"/>
    <n v="18.299999999999997"/>
  </r>
  <r>
    <x v="5"/>
    <n v="25"/>
    <n v="4"/>
    <s v="ON"/>
    <d v="2019-02-25T00:00:00"/>
    <s v="Avg of 4 NM Projects"/>
    <x v="12"/>
    <n v="14.98"/>
  </r>
  <r>
    <x v="5"/>
    <n v="25"/>
    <n v="4"/>
    <s v="ON"/>
    <d v="2019-02-25T00:00:00"/>
    <s v="Avg of 4 NM Projects"/>
    <x v="13"/>
    <n v="12.794999999999998"/>
  </r>
  <r>
    <x v="5"/>
    <n v="25"/>
    <n v="4"/>
    <s v="ON"/>
    <d v="2019-02-25T00:00:00"/>
    <s v="Avg of 4 NM Projects"/>
    <x v="14"/>
    <n v="11.39"/>
  </r>
  <r>
    <x v="5"/>
    <n v="25"/>
    <n v="4"/>
    <s v="ON"/>
    <d v="2019-02-25T00:00:00"/>
    <s v="Avg of 4 NM Projects"/>
    <x v="15"/>
    <n v="6.5250000000000004"/>
  </r>
  <r>
    <x v="5"/>
    <n v="25"/>
    <n v="4"/>
    <s v="ON"/>
    <d v="2019-02-25T00:00:00"/>
    <s v="Avg of 4 NM Projects"/>
    <x v="16"/>
    <n v="4.2249999999999996"/>
  </r>
  <r>
    <x v="5"/>
    <n v="25"/>
    <n v="4"/>
    <s v="ON"/>
    <d v="2019-02-25T00:00:00"/>
    <s v="Avg of 4 NM Projects"/>
    <x v="17"/>
    <n v="0.255"/>
  </r>
  <r>
    <x v="5"/>
    <n v="25"/>
    <n v="4"/>
    <s v="ON"/>
    <d v="2019-02-25T00:00:00"/>
    <s v="Avg of 4 NM Projects"/>
    <x v="18"/>
    <n v="-0.26"/>
  </r>
  <r>
    <x v="5"/>
    <n v="25"/>
    <n v="4"/>
    <s v="ON"/>
    <d v="2019-02-25T00:00:00"/>
    <s v="Avg of 4 NM Projects"/>
    <x v="19"/>
    <n v="-0.13"/>
  </r>
  <r>
    <x v="5"/>
    <n v="25"/>
    <n v="4"/>
    <s v="ON"/>
    <d v="2019-02-25T00:00:00"/>
    <s v="Avg of 4 NM Projects"/>
    <x v="20"/>
    <n v="-0.39"/>
  </r>
  <r>
    <x v="5"/>
    <n v="25"/>
    <n v="4"/>
    <s v="ON"/>
    <d v="2019-02-25T00:00:00"/>
    <s v="Avg of 4 NM Projects"/>
    <x v="21"/>
    <n v="-0.26"/>
  </r>
  <r>
    <x v="5"/>
    <n v="25"/>
    <n v="4"/>
    <s v="ON"/>
    <d v="2019-02-25T00:00:00"/>
    <s v="Avg of 4 NM Projects"/>
    <x v="22"/>
    <n v="-0.26"/>
  </r>
  <r>
    <x v="5"/>
    <n v="25"/>
    <n v="4"/>
    <s v="OFF"/>
    <d v="2019-02-25T00:00:00"/>
    <s v="Avg of 4 NM Projects"/>
    <x v="23"/>
    <n v="-0.13"/>
  </r>
  <r>
    <x v="5"/>
    <n v="26"/>
    <n v="5"/>
    <s v="OFF"/>
    <d v="2019-02-26T00:00:00"/>
    <s v="Avg of 4 NM Projects"/>
    <x v="0"/>
    <n v="-0.13"/>
  </r>
  <r>
    <x v="5"/>
    <n v="26"/>
    <n v="5"/>
    <s v="OFF"/>
    <d v="2019-02-26T00:00:00"/>
    <s v="Avg of 4 NM Projects"/>
    <x v="1"/>
    <n v="-0.26"/>
  </r>
  <r>
    <x v="5"/>
    <n v="26"/>
    <n v="5"/>
    <s v="OFF"/>
    <d v="2019-02-26T00:00:00"/>
    <s v="Avg of 4 NM Projects"/>
    <x v="2"/>
    <n v="0"/>
  </r>
  <r>
    <x v="5"/>
    <n v="26"/>
    <n v="5"/>
    <s v="OFF"/>
    <d v="2019-02-26T00:00:00"/>
    <s v="Avg of 4 NM Projects"/>
    <x v="3"/>
    <n v="-0.13"/>
  </r>
  <r>
    <x v="5"/>
    <n v="26"/>
    <n v="5"/>
    <s v="OFF"/>
    <d v="2019-02-26T00:00:00"/>
    <s v="Avg of 4 NM Projects"/>
    <x v="4"/>
    <n v="-0.26"/>
  </r>
  <r>
    <x v="5"/>
    <n v="26"/>
    <n v="5"/>
    <s v="OFF"/>
    <d v="2019-02-26T00:00:00"/>
    <s v="Avg of 4 NM Projects"/>
    <x v="5"/>
    <n v="-0.26"/>
  </r>
  <r>
    <x v="5"/>
    <n v="26"/>
    <n v="5"/>
    <s v="OFF"/>
    <d v="2019-02-26T00:00:00"/>
    <s v="Avg of 4 NM Projects"/>
    <x v="6"/>
    <n v="-0.255"/>
  </r>
  <r>
    <x v="5"/>
    <n v="26"/>
    <n v="5"/>
    <s v="ON"/>
    <d v="2019-02-26T00:00:00"/>
    <s v="Avg of 4 NM Projects"/>
    <x v="7"/>
    <n v="19.325000000000003"/>
  </r>
  <r>
    <x v="5"/>
    <n v="26"/>
    <n v="5"/>
    <s v="ON"/>
    <d v="2019-02-26T00:00:00"/>
    <s v="Avg of 4 NM Projects"/>
    <x v="8"/>
    <n v="42.62"/>
  </r>
  <r>
    <x v="5"/>
    <n v="26"/>
    <n v="5"/>
    <s v="ON"/>
    <d v="2019-02-26T00:00:00"/>
    <s v="Avg of 4 NM Projects"/>
    <x v="9"/>
    <n v="60.03"/>
  </r>
  <r>
    <x v="5"/>
    <n v="26"/>
    <n v="5"/>
    <s v="ON"/>
    <d v="2019-02-26T00:00:00"/>
    <s v="Avg of 4 NM Projects"/>
    <x v="10"/>
    <n v="74.239999999999995"/>
  </r>
  <r>
    <x v="5"/>
    <n v="26"/>
    <n v="5"/>
    <s v="ON"/>
    <d v="2019-02-26T00:00:00"/>
    <s v="Avg of 4 NM Projects"/>
    <x v="11"/>
    <n v="98.944999999999993"/>
  </r>
  <r>
    <x v="5"/>
    <n v="26"/>
    <n v="5"/>
    <s v="ON"/>
    <d v="2019-02-26T00:00:00"/>
    <s v="Avg of 4 NM Projects"/>
    <x v="12"/>
    <n v="96.64500000000001"/>
  </r>
  <r>
    <x v="5"/>
    <n v="26"/>
    <n v="5"/>
    <s v="ON"/>
    <d v="2019-02-26T00:00:00"/>
    <s v="Avg of 4 NM Projects"/>
    <x v="13"/>
    <n v="73.474999999999994"/>
  </r>
  <r>
    <x v="5"/>
    <n v="26"/>
    <n v="5"/>
    <s v="ON"/>
    <d v="2019-02-26T00:00:00"/>
    <s v="Avg of 4 NM Projects"/>
    <x v="14"/>
    <n v="57.094999999999999"/>
  </r>
  <r>
    <x v="5"/>
    <n v="26"/>
    <n v="5"/>
    <s v="ON"/>
    <d v="2019-02-26T00:00:00"/>
    <s v="Avg of 4 NM Projects"/>
    <x v="15"/>
    <n v="40.44"/>
  </r>
  <r>
    <x v="5"/>
    <n v="26"/>
    <n v="5"/>
    <s v="ON"/>
    <d v="2019-02-26T00:00:00"/>
    <s v="Avg of 4 NM Projects"/>
    <x v="16"/>
    <n v="16.255000000000003"/>
  </r>
  <r>
    <x v="5"/>
    <n v="26"/>
    <n v="5"/>
    <s v="ON"/>
    <d v="2019-02-26T00:00:00"/>
    <s v="Avg of 4 NM Projects"/>
    <x v="17"/>
    <n v="0.52"/>
  </r>
  <r>
    <x v="5"/>
    <n v="26"/>
    <n v="5"/>
    <s v="ON"/>
    <d v="2019-02-26T00:00:00"/>
    <s v="Avg of 4 NM Projects"/>
    <x v="18"/>
    <n v="-0.39"/>
  </r>
  <r>
    <x v="5"/>
    <n v="26"/>
    <n v="5"/>
    <s v="ON"/>
    <d v="2019-02-26T00:00:00"/>
    <s v="Avg of 4 NM Projects"/>
    <x v="19"/>
    <n v="-0.26"/>
  </r>
  <r>
    <x v="5"/>
    <n v="26"/>
    <n v="5"/>
    <s v="ON"/>
    <d v="2019-02-26T00:00:00"/>
    <s v="Avg of 4 NM Projects"/>
    <x v="20"/>
    <n v="-0.13"/>
  </r>
  <r>
    <x v="5"/>
    <n v="26"/>
    <n v="5"/>
    <s v="ON"/>
    <d v="2019-02-26T00:00:00"/>
    <s v="Avg of 4 NM Projects"/>
    <x v="21"/>
    <n v="-0.13"/>
  </r>
  <r>
    <x v="5"/>
    <n v="26"/>
    <n v="5"/>
    <s v="ON"/>
    <d v="2019-02-26T00:00:00"/>
    <s v="Avg of 4 NM Projects"/>
    <x v="22"/>
    <n v="-0.26"/>
  </r>
  <r>
    <x v="5"/>
    <n v="26"/>
    <n v="5"/>
    <s v="OFF"/>
    <d v="2019-02-26T00:00:00"/>
    <s v="Avg of 4 NM Projects"/>
    <x v="23"/>
    <n v="-0.13"/>
  </r>
  <r>
    <x v="5"/>
    <n v="27"/>
    <n v="6"/>
    <s v="OFF"/>
    <d v="2019-02-27T00:00:00"/>
    <s v="Avg of 4 NM Projects"/>
    <x v="0"/>
    <n v="0"/>
  </r>
  <r>
    <x v="5"/>
    <n v="27"/>
    <n v="6"/>
    <s v="OFF"/>
    <d v="2019-02-27T00:00:00"/>
    <s v="Avg of 4 NM Projects"/>
    <x v="1"/>
    <n v="-0.26"/>
  </r>
  <r>
    <x v="5"/>
    <n v="27"/>
    <n v="6"/>
    <s v="OFF"/>
    <d v="2019-02-27T00:00:00"/>
    <s v="Avg of 4 NM Projects"/>
    <x v="2"/>
    <n v="-0.26"/>
  </r>
  <r>
    <x v="5"/>
    <n v="27"/>
    <n v="6"/>
    <s v="OFF"/>
    <d v="2019-02-27T00:00:00"/>
    <s v="Avg of 4 NM Projects"/>
    <x v="3"/>
    <n v="0"/>
  </r>
  <r>
    <x v="5"/>
    <n v="27"/>
    <n v="6"/>
    <s v="OFF"/>
    <d v="2019-02-27T00:00:00"/>
    <s v="Avg of 4 NM Projects"/>
    <x v="4"/>
    <n v="-0.13"/>
  </r>
  <r>
    <x v="5"/>
    <n v="27"/>
    <n v="6"/>
    <s v="OFF"/>
    <d v="2019-02-27T00:00:00"/>
    <s v="Avg of 4 NM Projects"/>
    <x v="5"/>
    <n v="-0.52"/>
  </r>
  <r>
    <x v="5"/>
    <n v="27"/>
    <n v="6"/>
    <s v="OFF"/>
    <d v="2019-02-27T00:00:00"/>
    <s v="Avg of 4 NM Projects"/>
    <x v="6"/>
    <n v="0.64500000000000002"/>
  </r>
  <r>
    <x v="5"/>
    <n v="27"/>
    <n v="6"/>
    <s v="ON"/>
    <d v="2019-02-27T00:00:00"/>
    <s v="Avg of 4 NM Projects"/>
    <x v="7"/>
    <n v="27.005000000000003"/>
  </r>
  <r>
    <x v="5"/>
    <n v="27"/>
    <n v="6"/>
    <s v="ON"/>
    <d v="2019-02-27T00:00:00"/>
    <s v="Avg of 4 NM Projects"/>
    <x v="8"/>
    <n v="68.094999999999999"/>
  </r>
  <r>
    <x v="5"/>
    <n v="27"/>
    <n v="6"/>
    <s v="ON"/>
    <d v="2019-02-27T00:00:00"/>
    <s v="Avg of 4 NM Projects"/>
    <x v="9"/>
    <n v="91.265000000000015"/>
  </r>
  <r>
    <x v="5"/>
    <n v="27"/>
    <n v="6"/>
    <s v="ON"/>
    <d v="2019-02-27T00:00:00"/>
    <s v="Avg of 4 NM Projects"/>
    <x v="10"/>
    <n v="100.48000000000002"/>
  </r>
  <r>
    <x v="5"/>
    <n v="27"/>
    <n v="6"/>
    <s v="ON"/>
    <d v="2019-02-27T00:00:00"/>
    <s v="Avg of 4 NM Projects"/>
    <x v="11"/>
    <n v="103.94"/>
  </r>
  <r>
    <x v="5"/>
    <n v="27"/>
    <n v="6"/>
    <s v="ON"/>
    <d v="2019-02-27T00:00:00"/>
    <s v="Avg of 4 NM Projects"/>
    <x v="12"/>
    <n v="93.184999999999988"/>
  </r>
  <r>
    <x v="5"/>
    <n v="27"/>
    <n v="6"/>
    <s v="ON"/>
    <d v="2019-02-27T00:00:00"/>
    <s v="Avg of 4 NM Projects"/>
    <x v="13"/>
    <n v="66.435000000000002"/>
  </r>
  <r>
    <x v="5"/>
    <n v="27"/>
    <n v="6"/>
    <s v="ON"/>
    <d v="2019-02-27T00:00:00"/>
    <s v="Avg of 4 NM Projects"/>
    <x v="14"/>
    <n v="61.694999999999993"/>
  </r>
  <r>
    <x v="5"/>
    <n v="27"/>
    <n v="6"/>
    <s v="ON"/>
    <d v="2019-02-27T00:00:00"/>
    <s v="Avg of 4 NM Projects"/>
    <x v="15"/>
    <n v="43.004999999999995"/>
  </r>
  <r>
    <x v="5"/>
    <n v="27"/>
    <n v="6"/>
    <s v="ON"/>
    <d v="2019-02-27T00:00:00"/>
    <s v="Avg of 4 NM Projects"/>
    <x v="16"/>
    <n v="17.28"/>
  </r>
  <r>
    <x v="5"/>
    <n v="27"/>
    <n v="6"/>
    <s v="ON"/>
    <d v="2019-02-27T00:00:00"/>
    <s v="Avg of 4 NM Projects"/>
    <x v="17"/>
    <n v="0.13"/>
  </r>
  <r>
    <x v="5"/>
    <n v="27"/>
    <n v="6"/>
    <s v="ON"/>
    <d v="2019-02-27T00:00:00"/>
    <s v="Avg of 4 NM Projects"/>
    <x v="18"/>
    <n v="-0.13"/>
  </r>
  <r>
    <x v="5"/>
    <n v="27"/>
    <n v="6"/>
    <s v="ON"/>
    <d v="2019-02-27T00:00:00"/>
    <s v="Avg of 4 NM Projects"/>
    <x v="19"/>
    <n v="-0.13"/>
  </r>
  <r>
    <x v="5"/>
    <n v="27"/>
    <n v="6"/>
    <s v="ON"/>
    <d v="2019-02-27T00:00:00"/>
    <s v="Avg of 4 NM Projects"/>
    <x v="20"/>
    <n v="0"/>
  </r>
  <r>
    <x v="5"/>
    <n v="27"/>
    <n v="6"/>
    <s v="ON"/>
    <d v="2019-02-27T00:00:00"/>
    <s v="Avg of 4 NM Projects"/>
    <x v="21"/>
    <n v="-0.13"/>
  </r>
  <r>
    <x v="5"/>
    <n v="27"/>
    <n v="6"/>
    <s v="ON"/>
    <d v="2019-02-27T00:00:00"/>
    <s v="Avg of 4 NM Projects"/>
    <x v="22"/>
    <n v="-0.13"/>
  </r>
  <r>
    <x v="5"/>
    <n v="27"/>
    <n v="6"/>
    <s v="OFF"/>
    <d v="2019-02-27T00:00:00"/>
    <s v="Avg of 4 NM Projects"/>
    <x v="23"/>
    <n v="-0.13"/>
  </r>
  <r>
    <x v="5"/>
    <n v="28"/>
    <n v="7"/>
    <s v="OFF"/>
    <d v="2019-02-28T00:00:00"/>
    <s v="Avg of 4 NM Projects"/>
    <x v="0"/>
    <n v="-0.26"/>
  </r>
  <r>
    <x v="5"/>
    <n v="28"/>
    <n v="7"/>
    <s v="OFF"/>
    <d v="2019-02-28T00:00:00"/>
    <s v="Avg of 4 NM Projects"/>
    <x v="1"/>
    <n v="-0.26"/>
  </r>
  <r>
    <x v="5"/>
    <n v="28"/>
    <n v="7"/>
    <s v="OFF"/>
    <d v="2019-02-28T00:00:00"/>
    <s v="Avg of 4 NM Projects"/>
    <x v="2"/>
    <n v="0"/>
  </r>
  <r>
    <x v="5"/>
    <n v="28"/>
    <n v="7"/>
    <s v="OFF"/>
    <d v="2019-02-28T00:00:00"/>
    <s v="Avg of 4 NM Projects"/>
    <x v="3"/>
    <n v="-0.39"/>
  </r>
  <r>
    <x v="5"/>
    <n v="28"/>
    <n v="7"/>
    <s v="OFF"/>
    <d v="2019-02-28T00:00:00"/>
    <s v="Avg of 4 NM Projects"/>
    <x v="4"/>
    <n v="0"/>
  </r>
  <r>
    <x v="5"/>
    <n v="28"/>
    <n v="7"/>
    <s v="OFF"/>
    <d v="2019-02-28T00:00:00"/>
    <s v="Avg of 4 NM Projects"/>
    <x v="5"/>
    <n v="-0.26"/>
  </r>
  <r>
    <x v="5"/>
    <n v="28"/>
    <n v="7"/>
    <s v="OFF"/>
    <d v="2019-02-28T00:00:00"/>
    <s v="Avg of 4 NM Projects"/>
    <x v="6"/>
    <n v="-5.0000000000000044E-3"/>
  </r>
  <r>
    <x v="5"/>
    <n v="28"/>
    <n v="7"/>
    <s v="OFF"/>
    <d v="2019-02-28T00:00:00"/>
    <s v="Avg of 4 NM Projects"/>
    <x v="7"/>
    <n v="17.279999999999998"/>
  </r>
  <r>
    <x v="5"/>
    <n v="28"/>
    <n v="7"/>
    <s v="OFF"/>
    <d v="2019-02-28T00:00:00"/>
    <s v="Avg of 4 NM Projects"/>
    <x v="8"/>
    <n v="37.244999999999997"/>
  </r>
  <r>
    <x v="5"/>
    <n v="28"/>
    <n v="7"/>
    <s v="OFF"/>
    <d v="2019-02-28T00:00:00"/>
    <s v="Avg of 4 NM Projects"/>
    <x v="9"/>
    <n v="62.97"/>
  </r>
  <r>
    <x v="5"/>
    <n v="28"/>
    <n v="7"/>
    <s v="OFF"/>
    <d v="2019-02-28T00:00:00"/>
    <s v="Avg of 4 NM Projects"/>
    <x v="10"/>
    <n v="83.585000000000008"/>
  </r>
  <r>
    <x v="5"/>
    <n v="28"/>
    <n v="7"/>
    <s v="OFF"/>
    <d v="2019-02-28T00:00:00"/>
    <s v="Avg of 4 NM Projects"/>
    <x v="11"/>
    <n v="97.144999999999996"/>
  </r>
  <r>
    <x v="5"/>
    <n v="28"/>
    <n v="7"/>
    <s v="OFF"/>
    <d v="2019-02-28T00:00:00"/>
    <s v="Avg of 4 NM Projects"/>
    <x v="12"/>
    <n v="75.650000000000006"/>
  </r>
  <r>
    <x v="5"/>
    <n v="28"/>
    <n v="7"/>
    <s v="OFF"/>
    <d v="2019-02-28T00:00:00"/>
    <s v="Avg of 4 NM Projects"/>
    <x v="13"/>
    <n v="84.60499999999999"/>
  </r>
  <r>
    <x v="5"/>
    <n v="28"/>
    <n v="7"/>
    <s v="OFF"/>
    <d v="2019-02-28T00:00:00"/>
    <s v="Avg of 4 NM Projects"/>
    <x v="14"/>
    <n v="71.94"/>
  </r>
  <r>
    <x v="5"/>
    <n v="28"/>
    <n v="7"/>
    <s v="OFF"/>
    <d v="2019-02-28T00:00:00"/>
    <s v="Avg of 4 NM Projects"/>
    <x v="15"/>
    <n v="31.994999999999997"/>
  </r>
  <r>
    <x v="5"/>
    <n v="28"/>
    <n v="7"/>
    <s v="OFF"/>
    <d v="2019-02-28T00:00:00"/>
    <s v="Avg of 4 NM Projects"/>
    <x v="16"/>
    <n v="23.810000000000002"/>
  </r>
  <r>
    <x v="5"/>
    <n v="28"/>
    <n v="7"/>
    <s v="OFF"/>
    <d v="2019-02-28T00:00:00"/>
    <s v="Avg of 4 NM Projects"/>
    <x v="17"/>
    <n v="1.2799999999999998"/>
  </r>
  <r>
    <x v="5"/>
    <n v="28"/>
    <n v="7"/>
    <s v="OFF"/>
    <d v="2019-02-28T00:00:00"/>
    <s v="Avg of 4 NM Projects"/>
    <x v="18"/>
    <n v="0"/>
  </r>
  <r>
    <x v="5"/>
    <n v="28"/>
    <n v="7"/>
    <s v="OFF"/>
    <d v="2019-02-28T00:00:00"/>
    <s v="Avg of 4 NM Projects"/>
    <x v="19"/>
    <n v="-0.13"/>
  </r>
  <r>
    <x v="5"/>
    <n v="28"/>
    <n v="7"/>
    <s v="OFF"/>
    <d v="2019-02-28T00:00:00"/>
    <s v="Avg of 4 NM Projects"/>
    <x v="20"/>
    <n v="-0.13"/>
  </r>
  <r>
    <x v="5"/>
    <n v="28"/>
    <n v="7"/>
    <s v="OFF"/>
    <d v="2019-02-28T00:00:00"/>
    <s v="Avg of 4 NM Projects"/>
    <x v="21"/>
    <n v="-0.13"/>
  </r>
  <r>
    <x v="5"/>
    <n v="28"/>
    <n v="7"/>
    <s v="OFF"/>
    <d v="2019-02-28T00:00:00"/>
    <s v="Avg of 4 NM Projects"/>
    <x v="22"/>
    <n v="-0.26"/>
  </r>
  <r>
    <x v="5"/>
    <n v="28"/>
    <n v="7"/>
    <s v="OFF"/>
    <d v="2019-02-28T00:00:00"/>
    <s v="Avg of 4 NM Projects"/>
    <x v="23"/>
    <n v="-0.13"/>
  </r>
  <r>
    <x v="6"/>
    <n v="1"/>
    <n v="1"/>
    <s v="OFF"/>
    <d v="2019-03-01T00:00:00"/>
    <s v="Avg of 4 NM Projects"/>
    <x v="0"/>
    <n v="-0.39"/>
  </r>
  <r>
    <x v="6"/>
    <n v="1"/>
    <n v="1"/>
    <s v="OFF"/>
    <d v="2019-03-01T00:00:00"/>
    <s v="Avg of 4 NM Projects"/>
    <x v="1"/>
    <n v="-0.13"/>
  </r>
  <r>
    <x v="6"/>
    <n v="1"/>
    <n v="1"/>
    <s v="OFF"/>
    <d v="2019-03-01T00:00:00"/>
    <s v="Avg of 4 NM Projects"/>
    <x v="2"/>
    <n v="0"/>
  </r>
  <r>
    <x v="6"/>
    <n v="1"/>
    <n v="1"/>
    <s v="OFF"/>
    <d v="2019-03-01T00:00:00"/>
    <s v="Avg of 4 NM Projects"/>
    <x v="3"/>
    <n v="-0.26"/>
  </r>
  <r>
    <x v="6"/>
    <n v="1"/>
    <n v="1"/>
    <s v="OFF"/>
    <d v="2019-03-01T00:00:00"/>
    <s v="Avg of 4 NM Projects"/>
    <x v="4"/>
    <n v="0"/>
  </r>
  <r>
    <x v="6"/>
    <n v="1"/>
    <n v="1"/>
    <s v="OFF"/>
    <d v="2019-03-01T00:00:00"/>
    <s v="Avg of 4 NM Projects"/>
    <x v="5"/>
    <n v="0"/>
  </r>
  <r>
    <x v="6"/>
    <n v="1"/>
    <n v="1"/>
    <s v="OFF"/>
    <d v="2019-03-01T00:00:00"/>
    <s v="Avg of 4 NM Projects"/>
    <x v="6"/>
    <n v="-0.13"/>
  </r>
  <r>
    <x v="6"/>
    <n v="1"/>
    <n v="1"/>
    <s v="OFF"/>
    <d v="2019-03-01T00:00:00"/>
    <s v="Avg of 4 NM Projects"/>
    <x v="7"/>
    <n v="15.87"/>
  </r>
  <r>
    <x v="6"/>
    <n v="1"/>
    <n v="1"/>
    <s v="OFF"/>
    <d v="2019-03-01T00:00:00"/>
    <s v="Avg of 4 NM Projects"/>
    <x v="8"/>
    <n v="35.704999999999998"/>
  </r>
  <r>
    <x v="6"/>
    <n v="1"/>
    <n v="1"/>
    <s v="OFF"/>
    <d v="2019-03-01T00:00:00"/>
    <s v="Avg of 4 NM Projects"/>
    <x v="9"/>
    <n v="48.64"/>
  </r>
  <r>
    <x v="6"/>
    <n v="1"/>
    <n v="1"/>
    <s v="OFF"/>
    <d v="2019-03-01T00:00:00"/>
    <s v="Avg of 4 NM Projects"/>
    <x v="10"/>
    <n v="54.405000000000001"/>
  </r>
  <r>
    <x v="6"/>
    <n v="1"/>
    <n v="1"/>
    <s v="OFF"/>
    <d v="2019-03-01T00:00:00"/>
    <s v="Avg of 4 NM Projects"/>
    <x v="11"/>
    <n v="59.78"/>
  </r>
  <r>
    <x v="6"/>
    <n v="1"/>
    <n v="1"/>
    <s v="OFF"/>
    <d v="2019-03-01T00:00:00"/>
    <s v="Avg of 4 NM Projects"/>
    <x v="12"/>
    <n v="63.74"/>
  </r>
  <r>
    <x v="6"/>
    <n v="1"/>
    <n v="1"/>
    <s v="OFF"/>
    <d v="2019-03-01T00:00:00"/>
    <s v="Avg of 4 NM Projects"/>
    <x v="13"/>
    <n v="56.575000000000003"/>
  </r>
  <r>
    <x v="6"/>
    <n v="1"/>
    <n v="1"/>
    <s v="OFF"/>
    <d v="2019-03-01T00:00:00"/>
    <s v="Avg of 4 NM Projects"/>
    <x v="14"/>
    <n v="52.480000000000004"/>
  </r>
  <r>
    <x v="6"/>
    <n v="1"/>
    <n v="1"/>
    <s v="OFF"/>
    <d v="2019-03-01T00:00:00"/>
    <s v="Avg of 4 NM Projects"/>
    <x v="15"/>
    <n v="41.21"/>
  </r>
  <r>
    <x v="6"/>
    <n v="1"/>
    <n v="1"/>
    <s v="OFF"/>
    <d v="2019-03-01T00:00:00"/>
    <s v="Avg of 4 NM Projects"/>
    <x v="16"/>
    <n v="18.690000000000001"/>
  </r>
  <r>
    <x v="6"/>
    <n v="1"/>
    <n v="1"/>
    <s v="OFF"/>
    <d v="2019-03-01T00:00:00"/>
    <s v="Avg of 4 NM Projects"/>
    <x v="17"/>
    <n v="1.03"/>
  </r>
  <r>
    <x v="6"/>
    <n v="1"/>
    <n v="1"/>
    <s v="OFF"/>
    <d v="2019-03-01T00:00:00"/>
    <s v="Avg of 4 NM Projects"/>
    <x v="18"/>
    <n v="-0.26"/>
  </r>
  <r>
    <x v="6"/>
    <n v="1"/>
    <n v="1"/>
    <s v="OFF"/>
    <d v="2019-03-01T00:00:00"/>
    <s v="Avg of 4 NM Projects"/>
    <x v="19"/>
    <n v="0"/>
  </r>
  <r>
    <x v="6"/>
    <n v="1"/>
    <n v="1"/>
    <s v="OFF"/>
    <d v="2019-03-01T00:00:00"/>
    <s v="Avg of 4 NM Projects"/>
    <x v="20"/>
    <n v="-0.13"/>
  </r>
  <r>
    <x v="6"/>
    <n v="1"/>
    <n v="1"/>
    <s v="OFF"/>
    <d v="2019-03-01T00:00:00"/>
    <s v="Avg of 4 NM Projects"/>
    <x v="21"/>
    <n v="0"/>
  </r>
  <r>
    <x v="6"/>
    <n v="1"/>
    <n v="1"/>
    <s v="OFF"/>
    <d v="2019-03-01T00:00:00"/>
    <s v="Avg of 4 NM Projects"/>
    <x v="22"/>
    <n v="-0.13"/>
  </r>
  <r>
    <x v="6"/>
    <n v="1"/>
    <n v="1"/>
    <s v="OFF"/>
    <d v="2019-03-01T00:00:00"/>
    <s v="Avg of 4 NM Projects"/>
    <x v="23"/>
    <n v="-0.26"/>
  </r>
  <r>
    <x v="6"/>
    <n v="2"/>
    <n v="2"/>
    <s v="OFF"/>
    <d v="2019-03-02T00:00:00"/>
    <s v="Avg of 4 NM Projects"/>
    <x v="0"/>
    <n v="-0.26"/>
  </r>
  <r>
    <x v="6"/>
    <n v="2"/>
    <n v="2"/>
    <s v="OFF"/>
    <d v="2019-03-02T00:00:00"/>
    <s v="Avg of 4 NM Projects"/>
    <x v="1"/>
    <n v="-0.39"/>
  </r>
  <r>
    <x v="6"/>
    <n v="2"/>
    <n v="2"/>
    <s v="OFF"/>
    <d v="2019-03-02T00:00:00"/>
    <s v="Avg of 4 NM Projects"/>
    <x v="2"/>
    <n v="0"/>
  </r>
  <r>
    <x v="6"/>
    <n v="2"/>
    <n v="2"/>
    <s v="OFF"/>
    <d v="2019-03-02T00:00:00"/>
    <s v="Avg of 4 NM Projects"/>
    <x v="3"/>
    <n v="-0.13"/>
  </r>
  <r>
    <x v="6"/>
    <n v="2"/>
    <n v="2"/>
    <s v="OFF"/>
    <d v="2019-03-02T00:00:00"/>
    <s v="Avg of 4 NM Projects"/>
    <x v="4"/>
    <n v="-0.13"/>
  </r>
  <r>
    <x v="6"/>
    <n v="2"/>
    <n v="2"/>
    <s v="OFF"/>
    <d v="2019-03-02T00:00:00"/>
    <s v="Avg of 4 NM Projects"/>
    <x v="5"/>
    <n v="0"/>
  </r>
  <r>
    <x v="6"/>
    <n v="2"/>
    <n v="2"/>
    <s v="OFF"/>
    <d v="2019-03-02T00:00:00"/>
    <s v="Avg of 4 NM Projects"/>
    <x v="6"/>
    <n v="-0.255"/>
  </r>
  <r>
    <x v="6"/>
    <n v="2"/>
    <n v="2"/>
    <s v="ON"/>
    <d v="2019-03-02T00:00:00"/>
    <s v="Avg of 4 NM Projects"/>
    <x v="7"/>
    <n v="4.8599999999999994"/>
  </r>
  <r>
    <x v="6"/>
    <n v="2"/>
    <n v="2"/>
    <s v="ON"/>
    <d v="2019-03-02T00:00:00"/>
    <s v="Avg of 4 NM Projects"/>
    <x v="8"/>
    <n v="21.244999999999997"/>
  </r>
  <r>
    <x v="6"/>
    <n v="2"/>
    <n v="2"/>
    <s v="ON"/>
    <d v="2019-03-02T00:00:00"/>
    <s v="Avg of 4 NM Projects"/>
    <x v="9"/>
    <n v="41.854999999999997"/>
  </r>
  <r>
    <x v="6"/>
    <n v="2"/>
    <n v="2"/>
    <s v="ON"/>
    <d v="2019-03-02T00:00:00"/>
    <s v="Avg of 4 NM Projects"/>
    <x v="10"/>
    <n v="52.09"/>
  </r>
  <r>
    <x v="6"/>
    <n v="2"/>
    <n v="2"/>
    <s v="ON"/>
    <d v="2019-03-02T00:00:00"/>
    <s v="Avg of 4 NM Projects"/>
    <x v="11"/>
    <n v="48"/>
  </r>
  <r>
    <x v="6"/>
    <n v="2"/>
    <n v="2"/>
    <s v="ON"/>
    <d v="2019-03-02T00:00:00"/>
    <s v="Avg of 4 NM Projects"/>
    <x v="12"/>
    <n v="37.375"/>
  </r>
  <r>
    <x v="6"/>
    <n v="2"/>
    <n v="2"/>
    <s v="ON"/>
    <d v="2019-03-02T00:00:00"/>
    <s v="Avg of 4 NM Projects"/>
    <x v="13"/>
    <n v="33.92"/>
  </r>
  <r>
    <x v="6"/>
    <n v="2"/>
    <n v="2"/>
    <s v="ON"/>
    <d v="2019-03-02T00:00:00"/>
    <s v="Avg of 4 NM Projects"/>
    <x v="14"/>
    <n v="18.684999999999999"/>
  </r>
  <r>
    <x v="6"/>
    <n v="2"/>
    <n v="2"/>
    <s v="ON"/>
    <d v="2019-03-02T00:00:00"/>
    <s v="Avg of 4 NM Projects"/>
    <x v="15"/>
    <n v="14.849999999999998"/>
  </r>
  <r>
    <x v="6"/>
    <n v="2"/>
    <n v="2"/>
    <s v="ON"/>
    <d v="2019-03-02T00:00:00"/>
    <s v="Avg of 4 NM Projects"/>
    <x v="16"/>
    <n v="3.9649999999999999"/>
  </r>
  <r>
    <x v="6"/>
    <n v="2"/>
    <n v="2"/>
    <s v="ON"/>
    <d v="2019-03-02T00:00:00"/>
    <s v="Avg of 4 NM Projects"/>
    <x v="17"/>
    <n v="-0.26"/>
  </r>
  <r>
    <x v="6"/>
    <n v="2"/>
    <n v="2"/>
    <s v="ON"/>
    <d v="2019-03-02T00:00:00"/>
    <s v="Avg of 4 NM Projects"/>
    <x v="18"/>
    <n v="0"/>
  </r>
  <r>
    <x v="6"/>
    <n v="2"/>
    <n v="2"/>
    <s v="ON"/>
    <d v="2019-03-02T00:00:00"/>
    <s v="Avg of 4 NM Projects"/>
    <x v="19"/>
    <n v="-0.13"/>
  </r>
  <r>
    <x v="6"/>
    <n v="2"/>
    <n v="2"/>
    <s v="ON"/>
    <d v="2019-03-02T00:00:00"/>
    <s v="Avg of 4 NM Projects"/>
    <x v="20"/>
    <n v="-0.26"/>
  </r>
  <r>
    <x v="6"/>
    <n v="2"/>
    <n v="2"/>
    <s v="ON"/>
    <d v="2019-03-02T00:00:00"/>
    <s v="Avg of 4 NM Projects"/>
    <x v="21"/>
    <n v="-0.13"/>
  </r>
  <r>
    <x v="6"/>
    <n v="2"/>
    <n v="2"/>
    <s v="ON"/>
    <d v="2019-03-02T00:00:00"/>
    <s v="Avg of 4 NM Projects"/>
    <x v="22"/>
    <n v="0"/>
  </r>
  <r>
    <x v="6"/>
    <n v="2"/>
    <n v="2"/>
    <s v="OFF"/>
    <d v="2019-03-02T00:00:00"/>
    <s v="Avg of 4 NM Projects"/>
    <x v="23"/>
    <n v="-0.13"/>
  </r>
  <r>
    <x v="6"/>
    <n v="3"/>
    <n v="3"/>
    <s v="OFF"/>
    <d v="2019-03-03T00:00:00"/>
    <s v="Avg of 4 NM Projects"/>
    <x v="0"/>
    <n v="-0.39"/>
  </r>
  <r>
    <x v="6"/>
    <n v="3"/>
    <n v="3"/>
    <s v="OFF"/>
    <d v="2019-03-03T00:00:00"/>
    <s v="Avg of 4 NM Projects"/>
    <x v="1"/>
    <n v="-0.13"/>
  </r>
  <r>
    <x v="6"/>
    <n v="3"/>
    <n v="3"/>
    <s v="OFF"/>
    <d v="2019-03-03T00:00:00"/>
    <s v="Avg of 4 NM Projects"/>
    <x v="2"/>
    <n v="0"/>
  </r>
  <r>
    <x v="6"/>
    <n v="3"/>
    <n v="3"/>
    <s v="OFF"/>
    <d v="2019-03-03T00:00:00"/>
    <s v="Avg of 4 NM Projects"/>
    <x v="3"/>
    <n v="-0.26"/>
  </r>
  <r>
    <x v="6"/>
    <n v="3"/>
    <n v="3"/>
    <s v="OFF"/>
    <d v="2019-03-03T00:00:00"/>
    <s v="Avg of 4 NM Projects"/>
    <x v="4"/>
    <n v="0"/>
  </r>
  <r>
    <x v="6"/>
    <n v="3"/>
    <n v="3"/>
    <s v="OFF"/>
    <d v="2019-03-03T00:00:00"/>
    <s v="Avg of 4 NM Projects"/>
    <x v="5"/>
    <n v="-0.13"/>
  </r>
  <r>
    <x v="6"/>
    <n v="3"/>
    <n v="3"/>
    <s v="OFF"/>
    <d v="2019-03-03T00:00:00"/>
    <s v="Avg of 4 NM Projects"/>
    <x v="6"/>
    <n v="-0.39"/>
  </r>
  <r>
    <x v="6"/>
    <n v="3"/>
    <n v="3"/>
    <s v="ON"/>
    <d v="2019-03-03T00:00:00"/>
    <s v="Avg of 4 NM Projects"/>
    <x v="7"/>
    <n v="2.1750000000000003"/>
  </r>
  <r>
    <x v="6"/>
    <n v="3"/>
    <n v="3"/>
    <s v="ON"/>
    <d v="2019-03-03T00:00:00"/>
    <s v="Avg of 4 NM Projects"/>
    <x v="8"/>
    <n v="12.16"/>
  </r>
  <r>
    <x v="6"/>
    <n v="3"/>
    <n v="3"/>
    <s v="ON"/>
    <d v="2019-03-03T00:00:00"/>
    <s v="Avg of 4 NM Projects"/>
    <x v="9"/>
    <n v="33.03"/>
  </r>
  <r>
    <x v="6"/>
    <n v="3"/>
    <n v="3"/>
    <s v="ON"/>
    <d v="2019-03-03T00:00:00"/>
    <s v="Avg of 4 NM Projects"/>
    <x v="10"/>
    <n v="36.739999999999995"/>
  </r>
  <r>
    <x v="6"/>
    <n v="3"/>
    <n v="3"/>
    <s v="ON"/>
    <d v="2019-03-03T00:00:00"/>
    <s v="Avg of 4 NM Projects"/>
    <x v="11"/>
    <n v="43.010000000000005"/>
  </r>
  <r>
    <x v="6"/>
    <n v="3"/>
    <n v="3"/>
    <s v="ON"/>
    <d v="2019-03-03T00:00:00"/>
    <s v="Avg of 4 NM Projects"/>
    <x v="12"/>
    <n v="43.905000000000001"/>
  </r>
  <r>
    <x v="6"/>
    <n v="3"/>
    <n v="3"/>
    <s v="ON"/>
    <d v="2019-03-03T00:00:00"/>
    <s v="Avg of 4 NM Projects"/>
    <x v="13"/>
    <n v="44.54"/>
  </r>
  <r>
    <x v="6"/>
    <n v="3"/>
    <n v="3"/>
    <s v="ON"/>
    <d v="2019-03-03T00:00:00"/>
    <s v="Avg of 4 NM Projects"/>
    <x v="14"/>
    <n v="34.435000000000002"/>
  </r>
  <r>
    <x v="6"/>
    <n v="3"/>
    <n v="3"/>
    <s v="ON"/>
    <d v="2019-03-03T00:00:00"/>
    <s v="Avg of 4 NM Projects"/>
    <x v="15"/>
    <n v="19.329999999999998"/>
  </r>
  <r>
    <x v="6"/>
    <n v="3"/>
    <n v="3"/>
    <s v="ON"/>
    <d v="2019-03-03T00:00:00"/>
    <s v="Avg of 4 NM Projects"/>
    <x v="16"/>
    <n v="6.5299999999999994"/>
  </r>
  <r>
    <x v="6"/>
    <n v="3"/>
    <n v="3"/>
    <s v="ON"/>
    <d v="2019-03-03T00:00:00"/>
    <s v="Avg of 4 NM Projects"/>
    <x v="17"/>
    <n v="0"/>
  </r>
  <r>
    <x v="6"/>
    <n v="3"/>
    <n v="3"/>
    <s v="ON"/>
    <d v="2019-03-03T00:00:00"/>
    <s v="Avg of 4 NM Projects"/>
    <x v="18"/>
    <n v="0"/>
  </r>
  <r>
    <x v="6"/>
    <n v="3"/>
    <n v="3"/>
    <s v="ON"/>
    <d v="2019-03-03T00:00:00"/>
    <s v="Avg of 4 NM Projects"/>
    <x v="19"/>
    <n v="-0.13"/>
  </r>
  <r>
    <x v="6"/>
    <n v="3"/>
    <n v="3"/>
    <s v="ON"/>
    <d v="2019-03-03T00:00:00"/>
    <s v="Avg of 4 NM Projects"/>
    <x v="20"/>
    <n v="-0.13"/>
  </r>
  <r>
    <x v="6"/>
    <n v="3"/>
    <n v="3"/>
    <s v="ON"/>
    <d v="2019-03-03T00:00:00"/>
    <s v="Avg of 4 NM Projects"/>
    <x v="21"/>
    <n v="0"/>
  </r>
  <r>
    <x v="6"/>
    <n v="3"/>
    <n v="3"/>
    <s v="ON"/>
    <d v="2019-03-03T00:00:00"/>
    <s v="Avg of 4 NM Projects"/>
    <x v="22"/>
    <n v="-0.13"/>
  </r>
  <r>
    <x v="6"/>
    <n v="3"/>
    <n v="3"/>
    <s v="OFF"/>
    <d v="2019-03-03T00:00:00"/>
    <s v="Avg of 4 NM Projects"/>
    <x v="23"/>
    <n v="0"/>
  </r>
  <r>
    <x v="6"/>
    <n v="4"/>
    <n v="4"/>
    <s v="OFF"/>
    <d v="2019-03-04T00:00:00"/>
    <s v="Avg of 4 NM Projects"/>
    <x v="0"/>
    <n v="-0.52"/>
  </r>
  <r>
    <x v="6"/>
    <n v="4"/>
    <n v="4"/>
    <s v="OFF"/>
    <d v="2019-03-04T00:00:00"/>
    <s v="Avg of 4 NM Projects"/>
    <x v="1"/>
    <n v="0"/>
  </r>
  <r>
    <x v="6"/>
    <n v="4"/>
    <n v="4"/>
    <s v="OFF"/>
    <d v="2019-03-04T00:00:00"/>
    <s v="Avg of 4 NM Projects"/>
    <x v="2"/>
    <n v="-0.13"/>
  </r>
  <r>
    <x v="6"/>
    <n v="4"/>
    <n v="4"/>
    <s v="OFF"/>
    <d v="2019-03-04T00:00:00"/>
    <s v="Avg of 4 NM Projects"/>
    <x v="3"/>
    <n v="-0.26"/>
  </r>
  <r>
    <x v="6"/>
    <n v="4"/>
    <n v="4"/>
    <s v="OFF"/>
    <d v="2019-03-04T00:00:00"/>
    <s v="Avg of 4 NM Projects"/>
    <x v="4"/>
    <n v="-0.13"/>
  </r>
  <r>
    <x v="6"/>
    <n v="4"/>
    <n v="4"/>
    <s v="OFF"/>
    <d v="2019-03-04T00:00:00"/>
    <s v="Avg of 4 NM Projects"/>
    <x v="5"/>
    <n v="0"/>
  </r>
  <r>
    <x v="6"/>
    <n v="4"/>
    <n v="4"/>
    <s v="OFF"/>
    <d v="2019-03-04T00:00:00"/>
    <s v="Avg of 4 NM Projects"/>
    <x v="6"/>
    <n v="-0.39"/>
  </r>
  <r>
    <x v="6"/>
    <n v="4"/>
    <n v="4"/>
    <s v="ON"/>
    <d v="2019-03-04T00:00:00"/>
    <s v="Avg of 4 NM Projects"/>
    <x v="7"/>
    <n v="2.2999999999999998"/>
  </r>
  <r>
    <x v="6"/>
    <n v="4"/>
    <n v="4"/>
    <s v="ON"/>
    <d v="2019-03-04T00:00:00"/>
    <s v="Avg of 4 NM Projects"/>
    <x v="8"/>
    <n v="12.164999999999999"/>
  </r>
  <r>
    <x v="6"/>
    <n v="4"/>
    <n v="4"/>
    <s v="ON"/>
    <d v="2019-03-04T00:00:00"/>
    <s v="Avg of 4 NM Projects"/>
    <x v="9"/>
    <n v="18.435000000000002"/>
  </r>
  <r>
    <x v="6"/>
    <n v="4"/>
    <n v="4"/>
    <s v="ON"/>
    <d v="2019-03-04T00:00:00"/>
    <s v="Avg of 4 NM Projects"/>
    <x v="10"/>
    <n v="24.71"/>
  </r>
  <r>
    <x v="6"/>
    <n v="4"/>
    <n v="4"/>
    <s v="ON"/>
    <d v="2019-03-04T00:00:00"/>
    <s v="Avg of 4 NM Projects"/>
    <x v="11"/>
    <n v="37.375"/>
  </r>
  <r>
    <x v="6"/>
    <n v="4"/>
    <n v="4"/>
    <s v="ON"/>
    <d v="2019-03-04T00:00:00"/>
    <s v="Avg of 4 NM Projects"/>
    <x v="12"/>
    <n v="46.97"/>
  </r>
  <r>
    <x v="6"/>
    <n v="4"/>
    <n v="4"/>
    <s v="ON"/>
    <d v="2019-03-04T00:00:00"/>
    <s v="Avg of 4 NM Projects"/>
    <x v="13"/>
    <n v="42.614999999999995"/>
  </r>
  <r>
    <x v="6"/>
    <n v="4"/>
    <n v="4"/>
    <s v="ON"/>
    <d v="2019-03-04T00:00:00"/>
    <s v="Avg of 4 NM Projects"/>
    <x v="14"/>
    <n v="34.435000000000002"/>
  </r>
  <r>
    <x v="6"/>
    <n v="4"/>
    <n v="4"/>
    <s v="ON"/>
    <d v="2019-03-04T00:00:00"/>
    <s v="Avg of 4 NM Projects"/>
    <x v="15"/>
    <n v="16.515000000000001"/>
  </r>
  <r>
    <x v="6"/>
    <n v="4"/>
    <n v="4"/>
    <s v="ON"/>
    <d v="2019-03-04T00:00:00"/>
    <s v="Avg of 4 NM Projects"/>
    <x v="16"/>
    <n v="13.309999999999999"/>
  </r>
  <r>
    <x v="6"/>
    <n v="4"/>
    <n v="4"/>
    <s v="ON"/>
    <d v="2019-03-04T00:00:00"/>
    <s v="Avg of 4 NM Projects"/>
    <x v="17"/>
    <n v="1.1549999999999998"/>
  </r>
  <r>
    <x v="6"/>
    <n v="4"/>
    <n v="4"/>
    <s v="ON"/>
    <d v="2019-03-04T00:00:00"/>
    <s v="Avg of 4 NM Projects"/>
    <x v="18"/>
    <n v="-0.13"/>
  </r>
  <r>
    <x v="6"/>
    <n v="4"/>
    <n v="4"/>
    <s v="ON"/>
    <d v="2019-03-04T00:00:00"/>
    <s v="Avg of 4 NM Projects"/>
    <x v="19"/>
    <n v="-0.26"/>
  </r>
  <r>
    <x v="6"/>
    <n v="4"/>
    <n v="4"/>
    <s v="ON"/>
    <d v="2019-03-04T00:00:00"/>
    <s v="Avg of 4 NM Projects"/>
    <x v="20"/>
    <n v="0"/>
  </r>
  <r>
    <x v="6"/>
    <n v="4"/>
    <n v="4"/>
    <s v="ON"/>
    <d v="2019-03-04T00:00:00"/>
    <s v="Avg of 4 NM Projects"/>
    <x v="21"/>
    <n v="-0.26"/>
  </r>
  <r>
    <x v="6"/>
    <n v="4"/>
    <n v="4"/>
    <s v="ON"/>
    <d v="2019-03-04T00:00:00"/>
    <s v="Avg of 4 NM Projects"/>
    <x v="22"/>
    <n v="-0.13"/>
  </r>
  <r>
    <x v="6"/>
    <n v="4"/>
    <n v="4"/>
    <s v="OFF"/>
    <d v="2019-03-04T00:00:00"/>
    <s v="Avg of 4 NM Projects"/>
    <x v="23"/>
    <n v="-0.13"/>
  </r>
  <r>
    <x v="6"/>
    <n v="5"/>
    <n v="5"/>
    <s v="OFF"/>
    <d v="2019-03-05T00:00:00"/>
    <s v="Avg of 4 NM Projects"/>
    <x v="0"/>
    <n v="0"/>
  </r>
  <r>
    <x v="6"/>
    <n v="5"/>
    <n v="5"/>
    <s v="OFF"/>
    <d v="2019-03-05T00:00:00"/>
    <s v="Avg of 4 NM Projects"/>
    <x v="1"/>
    <n v="-0.39"/>
  </r>
  <r>
    <x v="6"/>
    <n v="5"/>
    <n v="5"/>
    <s v="OFF"/>
    <d v="2019-03-05T00:00:00"/>
    <s v="Avg of 4 NM Projects"/>
    <x v="2"/>
    <n v="0"/>
  </r>
  <r>
    <x v="6"/>
    <n v="5"/>
    <n v="5"/>
    <s v="OFF"/>
    <d v="2019-03-05T00:00:00"/>
    <s v="Avg of 4 NM Projects"/>
    <x v="3"/>
    <n v="-0.26"/>
  </r>
  <r>
    <x v="6"/>
    <n v="5"/>
    <n v="5"/>
    <s v="OFF"/>
    <d v="2019-03-05T00:00:00"/>
    <s v="Avg of 4 NM Projects"/>
    <x v="4"/>
    <n v="-0.13"/>
  </r>
  <r>
    <x v="6"/>
    <n v="5"/>
    <n v="5"/>
    <s v="OFF"/>
    <d v="2019-03-05T00:00:00"/>
    <s v="Avg of 4 NM Projects"/>
    <x v="5"/>
    <n v="-0.26"/>
  </r>
  <r>
    <x v="6"/>
    <n v="5"/>
    <n v="5"/>
    <s v="OFF"/>
    <d v="2019-03-05T00:00:00"/>
    <s v="Avg of 4 NM Projects"/>
    <x v="6"/>
    <n v="1.02"/>
  </r>
  <r>
    <x v="6"/>
    <n v="5"/>
    <n v="5"/>
    <s v="ON"/>
    <d v="2019-03-05T00:00:00"/>
    <s v="Avg of 4 NM Projects"/>
    <x v="7"/>
    <n v="16.900000000000002"/>
  </r>
  <r>
    <x v="6"/>
    <n v="5"/>
    <n v="5"/>
    <s v="ON"/>
    <d v="2019-03-05T00:00:00"/>
    <s v="Avg of 4 NM Projects"/>
    <x v="8"/>
    <n v="35.33"/>
  </r>
  <r>
    <x v="6"/>
    <n v="5"/>
    <n v="5"/>
    <s v="ON"/>
    <d v="2019-03-05T00:00:00"/>
    <s v="Avg of 4 NM Projects"/>
    <x v="9"/>
    <n v="49.665000000000006"/>
  </r>
  <r>
    <x v="6"/>
    <n v="5"/>
    <n v="5"/>
    <s v="ON"/>
    <d v="2019-03-05T00:00:00"/>
    <s v="Avg of 4 NM Projects"/>
    <x v="10"/>
    <n v="61.305"/>
  </r>
  <r>
    <x v="6"/>
    <n v="5"/>
    <n v="5"/>
    <s v="ON"/>
    <d v="2019-03-05T00:00:00"/>
    <s v="Avg of 4 NM Projects"/>
    <x v="11"/>
    <n v="53.63"/>
  </r>
  <r>
    <x v="6"/>
    <n v="5"/>
    <n v="5"/>
    <s v="ON"/>
    <d v="2019-03-05T00:00:00"/>
    <s v="Avg of 4 NM Projects"/>
    <x v="12"/>
    <n v="60.930000000000007"/>
  </r>
  <r>
    <x v="6"/>
    <n v="5"/>
    <n v="5"/>
    <s v="ON"/>
    <d v="2019-03-05T00:00:00"/>
    <s v="Avg of 4 NM Projects"/>
    <x v="13"/>
    <n v="57.725000000000001"/>
  </r>
  <r>
    <x v="6"/>
    <n v="5"/>
    <n v="5"/>
    <s v="ON"/>
    <d v="2019-03-05T00:00:00"/>
    <s v="Avg of 4 NM Projects"/>
    <x v="14"/>
    <n v="41.984999999999999"/>
  </r>
  <r>
    <x v="6"/>
    <n v="5"/>
    <n v="5"/>
    <s v="ON"/>
    <d v="2019-03-05T00:00:00"/>
    <s v="Avg of 4 NM Projects"/>
    <x v="15"/>
    <n v="26.880000000000003"/>
  </r>
  <r>
    <x v="6"/>
    <n v="5"/>
    <n v="5"/>
    <s v="ON"/>
    <d v="2019-03-05T00:00:00"/>
    <s v="Avg of 4 NM Projects"/>
    <x v="16"/>
    <n v="10.759999999999998"/>
  </r>
  <r>
    <x v="6"/>
    <n v="5"/>
    <n v="5"/>
    <s v="ON"/>
    <d v="2019-03-05T00:00:00"/>
    <s v="Avg of 4 NM Projects"/>
    <x v="17"/>
    <n v="0.64"/>
  </r>
  <r>
    <x v="6"/>
    <n v="5"/>
    <n v="5"/>
    <s v="ON"/>
    <d v="2019-03-05T00:00:00"/>
    <s v="Avg of 4 NM Projects"/>
    <x v="18"/>
    <n v="-0.26"/>
  </r>
  <r>
    <x v="6"/>
    <n v="5"/>
    <n v="5"/>
    <s v="ON"/>
    <d v="2019-03-05T00:00:00"/>
    <s v="Avg of 4 NM Projects"/>
    <x v="19"/>
    <n v="-0.26"/>
  </r>
  <r>
    <x v="6"/>
    <n v="5"/>
    <n v="5"/>
    <s v="ON"/>
    <d v="2019-03-05T00:00:00"/>
    <s v="Avg of 4 NM Projects"/>
    <x v="20"/>
    <n v="-0.13"/>
  </r>
  <r>
    <x v="6"/>
    <n v="5"/>
    <n v="5"/>
    <s v="ON"/>
    <d v="2019-03-05T00:00:00"/>
    <s v="Avg of 4 NM Projects"/>
    <x v="21"/>
    <n v="-0.13"/>
  </r>
  <r>
    <x v="6"/>
    <n v="5"/>
    <n v="5"/>
    <s v="ON"/>
    <d v="2019-03-05T00:00:00"/>
    <s v="Avg of 4 NM Projects"/>
    <x v="22"/>
    <n v="0"/>
  </r>
  <r>
    <x v="6"/>
    <n v="5"/>
    <n v="5"/>
    <s v="OFF"/>
    <d v="2019-03-05T00:00:00"/>
    <s v="Avg of 4 NM Projects"/>
    <x v="23"/>
    <n v="-0.26"/>
  </r>
  <r>
    <x v="6"/>
    <n v="6"/>
    <n v="6"/>
    <s v="OFF"/>
    <d v="2019-03-06T00:00:00"/>
    <s v="Avg of 4 NM Projects"/>
    <x v="0"/>
    <n v="-0.26"/>
  </r>
  <r>
    <x v="6"/>
    <n v="6"/>
    <n v="6"/>
    <s v="OFF"/>
    <d v="2019-03-06T00:00:00"/>
    <s v="Avg of 4 NM Projects"/>
    <x v="1"/>
    <n v="-0.13"/>
  </r>
  <r>
    <x v="6"/>
    <n v="6"/>
    <n v="6"/>
    <s v="OFF"/>
    <d v="2019-03-06T00:00:00"/>
    <s v="Avg of 4 NM Projects"/>
    <x v="2"/>
    <n v="-0.13"/>
  </r>
  <r>
    <x v="6"/>
    <n v="6"/>
    <n v="6"/>
    <s v="OFF"/>
    <d v="2019-03-06T00:00:00"/>
    <s v="Avg of 4 NM Projects"/>
    <x v="3"/>
    <n v="-0.13"/>
  </r>
  <r>
    <x v="6"/>
    <n v="6"/>
    <n v="6"/>
    <s v="OFF"/>
    <d v="2019-03-06T00:00:00"/>
    <s v="Avg of 4 NM Projects"/>
    <x v="4"/>
    <n v="-0.13"/>
  </r>
  <r>
    <x v="6"/>
    <n v="6"/>
    <n v="6"/>
    <s v="OFF"/>
    <d v="2019-03-06T00:00:00"/>
    <s v="Avg of 4 NM Projects"/>
    <x v="5"/>
    <n v="-0.26"/>
  </r>
  <r>
    <x v="6"/>
    <n v="6"/>
    <n v="6"/>
    <s v="OFF"/>
    <d v="2019-03-06T00:00:00"/>
    <s v="Avg of 4 NM Projects"/>
    <x v="6"/>
    <n v="0"/>
  </r>
  <r>
    <x v="6"/>
    <n v="6"/>
    <n v="6"/>
    <s v="ON"/>
    <d v="2019-03-06T00:00:00"/>
    <s v="Avg of 4 NM Projects"/>
    <x v="7"/>
    <n v="7.9349999999999987"/>
  </r>
  <r>
    <x v="6"/>
    <n v="6"/>
    <n v="6"/>
    <s v="ON"/>
    <d v="2019-03-06T00:00:00"/>
    <s v="Avg of 4 NM Projects"/>
    <x v="8"/>
    <n v="31.869999999999997"/>
  </r>
  <r>
    <x v="6"/>
    <n v="6"/>
    <n v="6"/>
    <s v="ON"/>
    <d v="2019-03-06T00:00:00"/>
    <s v="Avg of 4 NM Projects"/>
    <x v="9"/>
    <n v="79.359999999999985"/>
  </r>
  <r>
    <x v="6"/>
    <n v="6"/>
    <n v="6"/>
    <s v="ON"/>
    <d v="2019-03-06T00:00:00"/>
    <s v="Avg of 4 NM Projects"/>
    <x v="10"/>
    <n v="86.144999999999996"/>
  </r>
  <r>
    <x v="6"/>
    <n v="6"/>
    <n v="6"/>
    <s v="ON"/>
    <d v="2019-03-06T00:00:00"/>
    <s v="Avg of 4 NM Projects"/>
    <x v="11"/>
    <n v="94.725000000000009"/>
  </r>
  <r>
    <x v="6"/>
    <n v="6"/>
    <n v="6"/>
    <s v="ON"/>
    <d v="2019-03-06T00:00:00"/>
    <s v="Avg of 4 NM Projects"/>
    <x v="12"/>
    <n v="110.20500000000001"/>
  </r>
  <r>
    <x v="6"/>
    <n v="6"/>
    <n v="6"/>
    <s v="ON"/>
    <d v="2019-03-06T00:00:00"/>
    <s v="Avg of 4 NM Projects"/>
    <x v="13"/>
    <n v="108.41999999999999"/>
  </r>
  <r>
    <x v="6"/>
    <n v="6"/>
    <n v="6"/>
    <s v="ON"/>
    <d v="2019-03-06T00:00:00"/>
    <s v="Avg of 4 NM Projects"/>
    <x v="14"/>
    <n v="97.28"/>
  </r>
  <r>
    <x v="6"/>
    <n v="6"/>
    <n v="6"/>
    <s v="ON"/>
    <d v="2019-03-06T00:00:00"/>
    <s v="Avg of 4 NM Projects"/>
    <x v="15"/>
    <n v="72.185000000000002"/>
  </r>
  <r>
    <x v="6"/>
    <n v="6"/>
    <n v="6"/>
    <s v="ON"/>
    <d v="2019-03-06T00:00:00"/>
    <s v="Avg of 4 NM Projects"/>
    <x v="16"/>
    <n v="30.975000000000001"/>
  </r>
  <r>
    <x v="6"/>
    <n v="6"/>
    <n v="6"/>
    <s v="ON"/>
    <d v="2019-03-06T00:00:00"/>
    <s v="Avg of 4 NM Projects"/>
    <x v="17"/>
    <n v="2.6899999999999995"/>
  </r>
  <r>
    <x v="6"/>
    <n v="6"/>
    <n v="6"/>
    <s v="ON"/>
    <d v="2019-03-06T00:00:00"/>
    <s v="Avg of 4 NM Projects"/>
    <x v="18"/>
    <n v="-0.26"/>
  </r>
  <r>
    <x v="6"/>
    <n v="6"/>
    <n v="6"/>
    <s v="ON"/>
    <d v="2019-03-06T00:00:00"/>
    <s v="Avg of 4 NM Projects"/>
    <x v="19"/>
    <n v="0"/>
  </r>
  <r>
    <x v="6"/>
    <n v="6"/>
    <n v="6"/>
    <s v="ON"/>
    <d v="2019-03-06T00:00:00"/>
    <s v="Avg of 4 NM Projects"/>
    <x v="20"/>
    <n v="0"/>
  </r>
  <r>
    <x v="6"/>
    <n v="6"/>
    <n v="6"/>
    <s v="ON"/>
    <d v="2019-03-06T00:00:00"/>
    <s v="Avg of 4 NM Projects"/>
    <x v="21"/>
    <n v="-0.26"/>
  </r>
  <r>
    <x v="6"/>
    <n v="6"/>
    <n v="6"/>
    <s v="ON"/>
    <d v="2019-03-06T00:00:00"/>
    <s v="Avg of 4 NM Projects"/>
    <x v="22"/>
    <n v="-0.13"/>
  </r>
  <r>
    <x v="6"/>
    <n v="6"/>
    <n v="6"/>
    <s v="OFF"/>
    <d v="2019-03-06T00:00:00"/>
    <s v="Avg of 4 NM Projects"/>
    <x v="23"/>
    <n v="-0.26"/>
  </r>
  <r>
    <x v="6"/>
    <n v="7"/>
    <n v="7"/>
    <s v="OFF"/>
    <d v="2019-03-07T00:00:00"/>
    <s v="Avg of 4 NM Projects"/>
    <x v="0"/>
    <n v="0"/>
  </r>
  <r>
    <x v="6"/>
    <n v="7"/>
    <n v="7"/>
    <s v="OFF"/>
    <d v="2019-03-07T00:00:00"/>
    <s v="Avg of 4 NM Projects"/>
    <x v="1"/>
    <n v="-0.13"/>
  </r>
  <r>
    <x v="6"/>
    <n v="7"/>
    <n v="7"/>
    <s v="OFF"/>
    <d v="2019-03-07T00:00:00"/>
    <s v="Avg of 4 NM Projects"/>
    <x v="2"/>
    <n v="-0.13"/>
  </r>
  <r>
    <x v="6"/>
    <n v="7"/>
    <n v="7"/>
    <s v="OFF"/>
    <d v="2019-03-07T00:00:00"/>
    <s v="Avg of 4 NM Projects"/>
    <x v="3"/>
    <n v="-0.13"/>
  </r>
  <r>
    <x v="6"/>
    <n v="7"/>
    <n v="7"/>
    <s v="OFF"/>
    <d v="2019-03-07T00:00:00"/>
    <s v="Avg of 4 NM Projects"/>
    <x v="4"/>
    <n v="-0.13"/>
  </r>
  <r>
    <x v="6"/>
    <n v="7"/>
    <n v="7"/>
    <s v="OFF"/>
    <d v="2019-03-07T00:00:00"/>
    <s v="Avg of 4 NM Projects"/>
    <x v="5"/>
    <n v="-0.39"/>
  </r>
  <r>
    <x v="6"/>
    <n v="7"/>
    <n v="7"/>
    <s v="OFF"/>
    <d v="2019-03-07T00:00:00"/>
    <s v="Avg of 4 NM Projects"/>
    <x v="6"/>
    <n v="0.38500000000000001"/>
  </r>
  <r>
    <x v="6"/>
    <n v="7"/>
    <n v="7"/>
    <s v="OFF"/>
    <d v="2019-03-07T00:00:00"/>
    <s v="Avg of 4 NM Projects"/>
    <x v="7"/>
    <n v="16.895"/>
  </r>
  <r>
    <x v="6"/>
    <n v="7"/>
    <n v="7"/>
    <s v="OFF"/>
    <d v="2019-03-07T00:00:00"/>
    <s v="Avg of 4 NM Projects"/>
    <x v="8"/>
    <n v="34.814999999999998"/>
  </r>
  <r>
    <x v="6"/>
    <n v="7"/>
    <n v="7"/>
    <s v="OFF"/>
    <d v="2019-03-07T00:00:00"/>
    <s v="Avg of 4 NM Projects"/>
    <x v="9"/>
    <n v="47.105000000000004"/>
  </r>
  <r>
    <x v="6"/>
    <n v="7"/>
    <n v="7"/>
    <s v="OFF"/>
    <d v="2019-03-07T00:00:00"/>
    <s v="Avg of 4 NM Projects"/>
    <x v="10"/>
    <n v="47.099999999999994"/>
  </r>
  <r>
    <x v="6"/>
    <n v="7"/>
    <n v="7"/>
    <s v="OFF"/>
    <d v="2019-03-07T00:00:00"/>
    <s v="Avg of 4 NM Projects"/>
    <x v="11"/>
    <n v="55.17"/>
  </r>
  <r>
    <x v="6"/>
    <n v="7"/>
    <n v="7"/>
    <s v="OFF"/>
    <d v="2019-03-07T00:00:00"/>
    <s v="Avg of 4 NM Projects"/>
    <x v="12"/>
    <n v="68.22"/>
  </r>
  <r>
    <x v="6"/>
    <n v="7"/>
    <n v="7"/>
    <s v="OFF"/>
    <d v="2019-03-07T00:00:00"/>
    <s v="Avg of 4 NM Projects"/>
    <x v="13"/>
    <n v="68.989999999999995"/>
  </r>
  <r>
    <x v="6"/>
    <n v="7"/>
    <n v="7"/>
    <s v="OFF"/>
    <d v="2019-03-07T00:00:00"/>
    <s v="Avg of 4 NM Projects"/>
    <x v="14"/>
    <n v="54.53"/>
  </r>
  <r>
    <x v="6"/>
    <n v="7"/>
    <n v="7"/>
    <s v="OFF"/>
    <d v="2019-03-07T00:00:00"/>
    <s v="Avg of 4 NM Projects"/>
    <x v="15"/>
    <n v="27.775000000000002"/>
  </r>
  <r>
    <x v="6"/>
    <n v="7"/>
    <n v="7"/>
    <s v="OFF"/>
    <d v="2019-03-07T00:00:00"/>
    <s v="Avg of 4 NM Projects"/>
    <x v="16"/>
    <n v="14.585000000000001"/>
  </r>
  <r>
    <x v="6"/>
    <n v="7"/>
    <n v="7"/>
    <s v="OFF"/>
    <d v="2019-03-07T00:00:00"/>
    <s v="Avg of 4 NM Projects"/>
    <x v="17"/>
    <n v="1.0249999999999999"/>
  </r>
  <r>
    <x v="6"/>
    <n v="7"/>
    <n v="7"/>
    <s v="OFF"/>
    <d v="2019-03-07T00:00:00"/>
    <s v="Avg of 4 NM Projects"/>
    <x v="18"/>
    <n v="-0.26"/>
  </r>
  <r>
    <x v="6"/>
    <n v="7"/>
    <n v="7"/>
    <s v="OFF"/>
    <d v="2019-03-07T00:00:00"/>
    <s v="Avg of 4 NM Projects"/>
    <x v="19"/>
    <n v="0"/>
  </r>
  <r>
    <x v="6"/>
    <n v="7"/>
    <n v="7"/>
    <s v="OFF"/>
    <d v="2019-03-07T00:00:00"/>
    <s v="Avg of 4 NM Projects"/>
    <x v="20"/>
    <n v="0"/>
  </r>
  <r>
    <x v="6"/>
    <n v="7"/>
    <n v="7"/>
    <s v="OFF"/>
    <d v="2019-03-07T00:00:00"/>
    <s v="Avg of 4 NM Projects"/>
    <x v="21"/>
    <n v="-0.39"/>
  </r>
  <r>
    <x v="6"/>
    <n v="7"/>
    <n v="7"/>
    <s v="OFF"/>
    <d v="2019-03-07T00:00:00"/>
    <s v="Avg of 4 NM Projects"/>
    <x v="22"/>
    <n v="0"/>
  </r>
  <r>
    <x v="6"/>
    <n v="7"/>
    <n v="7"/>
    <s v="OFF"/>
    <d v="2019-03-07T00:00:00"/>
    <s v="Avg of 4 NM Projects"/>
    <x v="23"/>
    <n v="-0.39"/>
  </r>
  <r>
    <x v="6"/>
    <n v="8"/>
    <n v="1"/>
    <s v="OFF"/>
    <d v="2019-03-08T00:00:00"/>
    <s v="Avg of 4 NM Projects"/>
    <x v="0"/>
    <n v="-0.13"/>
  </r>
  <r>
    <x v="6"/>
    <n v="8"/>
    <n v="1"/>
    <s v="OFF"/>
    <d v="2019-03-08T00:00:00"/>
    <s v="Avg of 4 NM Projects"/>
    <x v="1"/>
    <n v="-0.26"/>
  </r>
  <r>
    <x v="6"/>
    <n v="8"/>
    <n v="1"/>
    <s v="OFF"/>
    <d v="2019-03-08T00:00:00"/>
    <s v="Avg of 4 NM Projects"/>
    <x v="2"/>
    <n v="-0.13"/>
  </r>
  <r>
    <x v="6"/>
    <n v="8"/>
    <n v="1"/>
    <s v="OFF"/>
    <d v="2019-03-08T00:00:00"/>
    <s v="Avg of 4 NM Projects"/>
    <x v="3"/>
    <n v="-0.13"/>
  </r>
  <r>
    <x v="6"/>
    <n v="8"/>
    <n v="1"/>
    <s v="OFF"/>
    <d v="2019-03-08T00:00:00"/>
    <s v="Avg of 4 NM Projects"/>
    <x v="4"/>
    <n v="-0.13"/>
  </r>
  <r>
    <x v="6"/>
    <n v="8"/>
    <n v="1"/>
    <s v="OFF"/>
    <d v="2019-03-08T00:00:00"/>
    <s v="Avg of 4 NM Projects"/>
    <x v="5"/>
    <n v="0"/>
  </r>
  <r>
    <x v="6"/>
    <n v="8"/>
    <n v="1"/>
    <s v="OFF"/>
    <d v="2019-03-08T00:00:00"/>
    <s v="Avg of 4 NM Projects"/>
    <x v="6"/>
    <n v="1.4049999999999998"/>
  </r>
  <r>
    <x v="6"/>
    <n v="8"/>
    <n v="1"/>
    <s v="OFF"/>
    <d v="2019-03-08T00:00:00"/>
    <s v="Avg of 4 NM Projects"/>
    <x v="7"/>
    <n v="18.305"/>
  </r>
  <r>
    <x v="6"/>
    <n v="8"/>
    <n v="1"/>
    <s v="OFF"/>
    <d v="2019-03-08T00:00:00"/>
    <s v="Avg of 4 NM Projects"/>
    <x v="8"/>
    <n v="35.07"/>
  </r>
  <r>
    <x v="6"/>
    <n v="8"/>
    <n v="1"/>
    <s v="OFF"/>
    <d v="2019-03-08T00:00:00"/>
    <s v="Avg of 4 NM Projects"/>
    <x v="9"/>
    <n v="46.34"/>
  </r>
  <r>
    <x v="6"/>
    <n v="8"/>
    <n v="1"/>
    <s v="OFF"/>
    <d v="2019-03-08T00:00:00"/>
    <s v="Avg of 4 NM Projects"/>
    <x v="10"/>
    <n v="52.995000000000005"/>
  </r>
  <r>
    <x v="6"/>
    <n v="8"/>
    <n v="1"/>
    <s v="OFF"/>
    <d v="2019-03-08T00:00:00"/>
    <s v="Avg of 4 NM Projects"/>
    <x v="11"/>
    <n v="56.960000000000008"/>
  </r>
  <r>
    <x v="6"/>
    <n v="8"/>
    <n v="1"/>
    <s v="OFF"/>
    <d v="2019-03-08T00:00:00"/>
    <s v="Avg of 4 NM Projects"/>
    <x v="12"/>
    <n v="56.325000000000003"/>
  </r>
  <r>
    <x v="6"/>
    <n v="8"/>
    <n v="1"/>
    <s v="OFF"/>
    <d v="2019-03-08T00:00:00"/>
    <s v="Avg of 4 NM Projects"/>
    <x v="13"/>
    <n v="50.3"/>
  </r>
  <r>
    <x v="6"/>
    <n v="8"/>
    <n v="1"/>
    <s v="OFF"/>
    <d v="2019-03-08T00:00:00"/>
    <s v="Avg of 4 NM Projects"/>
    <x v="14"/>
    <n v="42.629999999999995"/>
  </r>
  <r>
    <x v="6"/>
    <n v="8"/>
    <n v="1"/>
    <s v="OFF"/>
    <d v="2019-03-08T00:00:00"/>
    <s v="Avg of 4 NM Projects"/>
    <x v="15"/>
    <n v="33.79"/>
  </r>
  <r>
    <x v="6"/>
    <n v="8"/>
    <n v="1"/>
    <s v="OFF"/>
    <d v="2019-03-08T00:00:00"/>
    <s v="Avg of 4 NM Projects"/>
    <x v="16"/>
    <n v="18.43"/>
  </r>
  <r>
    <x v="6"/>
    <n v="8"/>
    <n v="1"/>
    <s v="OFF"/>
    <d v="2019-03-08T00:00:00"/>
    <s v="Avg of 4 NM Projects"/>
    <x v="17"/>
    <n v="2.1799999999999997"/>
  </r>
  <r>
    <x v="6"/>
    <n v="8"/>
    <n v="1"/>
    <s v="OFF"/>
    <d v="2019-03-08T00:00:00"/>
    <s v="Avg of 4 NM Projects"/>
    <x v="18"/>
    <n v="0"/>
  </r>
  <r>
    <x v="6"/>
    <n v="8"/>
    <n v="1"/>
    <s v="OFF"/>
    <d v="2019-03-08T00:00:00"/>
    <s v="Avg of 4 NM Projects"/>
    <x v="19"/>
    <n v="-0.13"/>
  </r>
  <r>
    <x v="6"/>
    <n v="8"/>
    <n v="1"/>
    <s v="OFF"/>
    <d v="2019-03-08T00:00:00"/>
    <s v="Avg of 4 NM Projects"/>
    <x v="20"/>
    <n v="0"/>
  </r>
  <r>
    <x v="6"/>
    <n v="8"/>
    <n v="1"/>
    <s v="OFF"/>
    <d v="2019-03-08T00:00:00"/>
    <s v="Avg of 4 NM Projects"/>
    <x v="21"/>
    <n v="-0.26"/>
  </r>
  <r>
    <x v="6"/>
    <n v="8"/>
    <n v="1"/>
    <s v="OFF"/>
    <d v="2019-03-08T00:00:00"/>
    <s v="Avg of 4 NM Projects"/>
    <x v="22"/>
    <n v="-0.13"/>
  </r>
  <r>
    <x v="6"/>
    <n v="8"/>
    <n v="1"/>
    <s v="OFF"/>
    <d v="2019-03-08T00:00:00"/>
    <s v="Avg of 4 NM Projects"/>
    <x v="23"/>
    <n v="-0.13"/>
  </r>
  <r>
    <x v="6"/>
    <n v="9"/>
    <n v="2"/>
    <s v="OFF"/>
    <d v="2019-03-09T00:00:00"/>
    <s v="Avg of 4 NM Projects"/>
    <x v="0"/>
    <n v="-0.13"/>
  </r>
  <r>
    <x v="6"/>
    <n v="9"/>
    <n v="2"/>
    <s v="OFF"/>
    <d v="2019-03-09T00:00:00"/>
    <s v="Avg of 4 NM Projects"/>
    <x v="1"/>
    <n v="-0.13"/>
  </r>
  <r>
    <x v="6"/>
    <n v="9"/>
    <n v="2"/>
    <s v="OFF"/>
    <d v="2019-03-09T00:00:00"/>
    <s v="Avg of 4 NM Projects"/>
    <x v="2"/>
    <n v="-0.39"/>
  </r>
  <r>
    <x v="6"/>
    <n v="9"/>
    <n v="2"/>
    <s v="OFF"/>
    <d v="2019-03-09T00:00:00"/>
    <s v="Avg of 4 NM Projects"/>
    <x v="3"/>
    <n v="-0.13"/>
  </r>
  <r>
    <x v="6"/>
    <n v="9"/>
    <n v="2"/>
    <s v="OFF"/>
    <d v="2019-03-09T00:00:00"/>
    <s v="Avg of 4 NM Projects"/>
    <x v="4"/>
    <n v="0"/>
  </r>
  <r>
    <x v="6"/>
    <n v="9"/>
    <n v="2"/>
    <s v="OFF"/>
    <d v="2019-03-09T00:00:00"/>
    <s v="Avg of 4 NM Projects"/>
    <x v="5"/>
    <n v="-0.26"/>
  </r>
  <r>
    <x v="6"/>
    <n v="9"/>
    <n v="2"/>
    <s v="OFF"/>
    <d v="2019-03-09T00:00:00"/>
    <s v="Avg of 4 NM Projects"/>
    <x v="6"/>
    <n v="1.7949999999999999"/>
  </r>
  <r>
    <x v="6"/>
    <n v="9"/>
    <n v="2"/>
    <s v="ON"/>
    <d v="2019-03-09T00:00:00"/>
    <s v="Avg of 4 NM Projects"/>
    <x v="7"/>
    <n v="18.684999999999995"/>
  </r>
  <r>
    <x v="6"/>
    <n v="9"/>
    <n v="2"/>
    <s v="ON"/>
    <d v="2019-03-09T00:00:00"/>
    <s v="Avg of 4 NM Projects"/>
    <x v="8"/>
    <n v="36.475000000000001"/>
  </r>
  <r>
    <x v="6"/>
    <n v="9"/>
    <n v="2"/>
    <s v="ON"/>
    <d v="2019-03-09T00:00:00"/>
    <s v="Avg of 4 NM Projects"/>
    <x v="9"/>
    <n v="49.019999999999996"/>
  </r>
  <r>
    <x v="6"/>
    <n v="9"/>
    <n v="2"/>
    <s v="ON"/>
    <d v="2019-03-09T00:00:00"/>
    <s v="Avg of 4 NM Projects"/>
    <x v="10"/>
    <n v="55.295000000000002"/>
  </r>
  <r>
    <x v="6"/>
    <n v="9"/>
    <n v="2"/>
    <s v="ON"/>
    <d v="2019-03-09T00:00:00"/>
    <s v="Avg of 4 NM Projects"/>
    <x v="11"/>
    <n v="57.344999999999992"/>
  </r>
  <r>
    <x v="6"/>
    <n v="9"/>
    <n v="2"/>
    <s v="ON"/>
    <d v="2019-03-09T00:00:00"/>
    <s v="Avg of 4 NM Projects"/>
    <x v="12"/>
    <n v="57.470000000000006"/>
  </r>
  <r>
    <x v="6"/>
    <n v="9"/>
    <n v="2"/>
    <s v="ON"/>
    <d v="2019-03-09T00:00:00"/>
    <s v="Avg of 4 NM Projects"/>
    <x v="13"/>
    <n v="53.5"/>
  </r>
  <r>
    <x v="6"/>
    <n v="9"/>
    <n v="2"/>
    <s v="ON"/>
    <d v="2019-03-09T00:00:00"/>
    <s v="Avg of 4 NM Projects"/>
    <x v="14"/>
    <n v="44.674999999999997"/>
  </r>
  <r>
    <x v="6"/>
    <n v="9"/>
    <n v="2"/>
    <s v="ON"/>
    <d v="2019-03-09T00:00:00"/>
    <s v="Avg of 4 NM Projects"/>
    <x v="15"/>
    <n v="37.119999999999997"/>
  </r>
  <r>
    <x v="6"/>
    <n v="9"/>
    <n v="2"/>
    <s v="ON"/>
    <d v="2019-03-09T00:00:00"/>
    <s v="Avg of 4 NM Projects"/>
    <x v="16"/>
    <n v="25.854999999999997"/>
  </r>
  <r>
    <x v="6"/>
    <n v="9"/>
    <n v="2"/>
    <s v="ON"/>
    <d v="2019-03-09T00:00:00"/>
    <s v="Avg of 4 NM Projects"/>
    <x v="17"/>
    <n v="3.1999999999999993"/>
  </r>
  <r>
    <x v="6"/>
    <n v="9"/>
    <n v="2"/>
    <s v="ON"/>
    <d v="2019-03-09T00:00:00"/>
    <s v="Avg of 4 NM Projects"/>
    <x v="18"/>
    <n v="-0.13"/>
  </r>
  <r>
    <x v="6"/>
    <n v="9"/>
    <n v="2"/>
    <s v="ON"/>
    <d v="2019-03-09T00:00:00"/>
    <s v="Avg of 4 NM Projects"/>
    <x v="19"/>
    <n v="0"/>
  </r>
  <r>
    <x v="6"/>
    <n v="9"/>
    <n v="2"/>
    <s v="ON"/>
    <d v="2019-03-09T00:00:00"/>
    <s v="Avg of 4 NM Projects"/>
    <x v="20"/>
    <n v="-0.13"/>
  </r>
  <r>
    <x v="6"/>
    <n v="9"/>
    <n v="2"/>
    <s v="ON"/>
    <d v="2019-03-09T00:00:00"/>
    <s v="Avg of 4 NM Projects"/>
    <x v="21"/>
    <n v="0"/>
  </r>
  <r>
    <x v="6"/>
    <n v="9"/>
    <n v="2"/>
    <s v="ON"/>
    <d v="2019-03-09T00:00:00"/>
    <s v="Avg of 4 NM Projects"/>
    <x v="22"/>
    <n v="-0.26"/>
  </r>
  <r>
    <x v="6"/>
    <n v="9"/>
    <n v="2"/>
    <s v="OFF"/>
    <d v="2019-03-09T00:00:00"/>
    <s v="Avg of 4 NM Projects"/>
    <x v="23"/>
    <n v="-0.13"/>
  </r>
  <r>
    <x v="6"/>
    <n v="10"/>
    <n v="3"/>
    <s v="OFF"/>
    <d v="2019-03-10T00:00:00"/>
    <s v="Avg of 4 NM Projects"/>
    <x v="0"/>
    <n v="-0.39"/>
  </r>
  <r>
    <x v="6"/>
    <n v="10"/>
    <n v="3"/>
    <s v="OFF"/>
    <d v="2019-03-10T00:00:00"/>
    <s v="Avg of 4 NM Projects"/>
    <x v="1"/>
    <n v="-0.26"/>
  </r>
  <r>
    <x v="6"/>
    <n v="10"/>
    <n v="3"/>
    <s v="OFF"/>
    <d v="2019-03-10T00:00:00"/>
    <s v="Avg of 4 NM Projects"/>
    <x v="2"/>
    <n v="0"/>
  </r>
  <r>
    <x v="6"/>
    <n v="10"/>
    <n v="3"/>
    <s v="OFF"/>
    <d v="2019-03-10T00:00:00"/>
    <s v="Avg of 4 NM Projects"/>
    <x v="3"/>
    <n v="-0.13"/>
  </r>
  <r>
    <x v="6"/>
    <n v="10"/>
    <n v="3"/>
    <s v="OFF"/>
    <d v="2019-03-10T00:00:00"/>
    <s v="Avg of 4 NM Projects"/>
    <x v="4"/>
    <n v="0"/>
  </r>
  <r>
    <x v="6"/>
    <n v="10"/>
    <n v="3"/>
    <s v="OFF"/>
    <d v="2019-03-10T00:00:00"/>
    <s v="Avg of 4 NM Projects"/>
    <x v="5"/>
    <n v="-0.26"/>
  </r>
  <r>
    <x v="6"/>
    <n v="10"/>
    <n v="3"/>
    <s v="OFF"/>
    <d v="2019-03-10T00:00:00"/>
    <s v="Avg of 4 NM Projects"/>
    <x v="6"/>
    <n v="0"/>
  </r>
  <r>
    <x v="6"/>
    <n v="10"/>
    <n v="3"/>
    <s v="ON"/>
    <d v="2019-03-10T00:00:00"/>
    <s v="Avg of 4 NM Projects"/>
    <x v="7"/>
    <n v="0.76500000000000001"/>
  </r>
  <r>
    <x v="6"/>
    <n v="10"/>
    <n v="3"/>
    <s v="ON"/>
    <d v="2019-03-10T00:00:00"/>
    <s v="Avg of 4 NM Projects"/>
    <x v="8"/>
    <n v="4.4850000000000003"/>
  </r>
  <r>
    <x v="6"/>
    <n v="10"/>
    <n v="3"/>
    <s v="ON"/>
    <d v="2019-03-10T00:00:00"/>
    <s v="Avg of 4 NM Projects"/>
    <x v="9"/>
    <n v="11.385"/>
  </r>
  <r>
    <x v="6"/>
    <n v="10"/>
    <n v="3"/>
    <s v="ON"/>
    <d v="2019-03-10T00:00:00"/>
    <s v="Avg of 4 NM Projects"/>
    <x v="10"/>
    <n v="19.329999999999998"/>
  </r>
  <r>
    <x v="6"/>
    <n v="10"/>
    <n v="3"/>
    <s v="ON"/>
    <d v="2019-03-10T00:00:00"/>
    <s v="Avg of 4 NM Projects"/>
    <x v="11"/>
    <n v="18.044999999999998"/>
  </r>
  <r>
    <x v="6"/>
    <n v="10"/>
    <n v="3"/>
    <s v="ON"/>
    <d v="2019-03-10T00:00:00"/>
    <s v="Avg of 4 NM Projects"/>
    <x v="12"/>
    <n v="10.104999999999999"/>
  </r>
  <r>
    <x v="6"/>
    <n v="10"/>
    <n v="3"/>
    <s v="ON"/>
    <d v="2019-03-10T00:00:00"/>
    <s v="Avg of 4 NM Projects"/>
    <x v="13"/>
    <n v="14.725"/>
  </r>
  <r>
    <x v="6"/>
    <n v="10"/>
    <n v="3"/>
    <s v="ON"/>
    <d v="2019-03-10T00:00:00"/>
    <s v="Avg of 4 NM Projects"/>
    <x v="14"/>
    <n v="12.414999999999999"/>
  </r>
  <r>
    <x v="6"/>
    <n v="10"/>
    <n v="3"/>
    <s v="ON"/>
    <d v="2019-03-10T00:00:00"/>
    <s v="Avg of 4 NM Projects"/>
    <x v="15"/>
    <n v="6.92"/>
  </r>
  <r>
    <x v="6"/>
    <n v="10"/>
    <n v="3"/>
    <s v="ON"/>
    <d v="2019-03-10T00:00:00"/>
    <s v="Avg of 4 NM Projects"/>
    <x v="16"/>
    <n v="4.22"/>
  </r>
  <r>
    <x v="6"/>
    <n v="10"/>
    <n v="3"/>
    <s v="ON"/>
    <d v="2019-03-10T00:00:00"/>
    <s v="Avg of 4 NM Projects"/>
    <x v="17"/>
    <n v="0.77500000000000002"/>
  </r>
  <r>
    <x v="6"/>
    <n v="10"/>
    <n v="3"/>
    <s v="ON"/>
    <d v="2019-03-10T00:00:00"/>
    <s v="Avg of 4 NM Projects"/>
    <x v="18"/>
    <n v="-0.13"/>
  </r>
  <r>
    <x v="6"/>
    <n v="10"/>
    <n v="3"/>
    <s v="ON"/>
    <d v="2019-03-10T00:00:00"/>
    <s v="Avg of 4 NM Projects"/>
    <x v="19"/>
    <n v="-0.13"/>
  </r>
  <r>
    <x v="6"/>
    <n v="10"/>
    <n v="3"/>
    <s v="ON"/>
    <d v="2019-03-10T00:00:00"/>
    <s v="Avg of 4 NM Projects"/>
    <x v="20"/>
    <n v="-0.13"/>
  </r>
  <r>
    <x v="6"/>
    <n v="10"/>
    <n v="3"/>
    <s v="ON"/>
    <d v="2019-03-10T00:00:00"/>
    <s v="Avg of 4 NM Projects"/>
    <x v="21"/>
    <n v="-0.13"/>
  </r>
  <r>
    <x v="6"/>
    <n v="10"/>
    <n v="3"/>
    <s v="ON"/>
    <d v="2019-03-10T00:00:00"/>
    <s v="Avg of 4 NM Projects"/>
    <x v="22"/>
    <n v="0"/>
  </r>
  <r>
    <x v="6"/>
    <n v="10"/>
    <n v="3"/>
    <s v="OFF"/>
    <d v="2019-03-10T00:00:00"/>
    <s v="Avg of 4 NM Projects"/>
    <x v="23"/>
    <n v="-0.39"/>
  </r>
  <r>
    <x v="6"/>
    <n v="11"/>
    <n v="4"/>
    <s v="OFF"/>
    <d v="2019-03-11T00:00:00"/>
    <s v="Avg of 4 NM Projects"/>
    <x v="0"/>
    <n v="0"/>
  </r>
  <r>
    <x v="6"/>
    <n v="11"/>
    <n v="4"/>
    <s v="OFF"/>
    <d v="2019-03-11T00:00:00"/>
    <s v="Avg of 4 NM Projects"/>
    <x v="1"/>
    <n v="-0.13"/>
  </r>
  <r>
    <x v="6"/>
    <n v="11"/>
    <n v="4"/>
    <s v="OFF"/>
    <d v="2019-03-11T00:00:00"/>
    <s v="Avg of 4 NM Projects"/>
    <x v="2"/>
    <n v="0"/>
  </r>
  <r>
    <x v="6"/>
    <n v="11"/>
    <n v="4"/>
    <s v="OFF"/>
    <d v="2019-03-11T00:00:00"/>
    <s v="Avg of 4 NM Projects"/>
    <x v="3"/>
    <n v="-0.13"/>
  </r>
  <r>
    <x v="6"/>
    <n v="11"/>
    <n v="4"/>
    <s v="OFF"/>
    <d v="2019-03-11T00:00:00"/>
    <s v="Avg of 4 NM Projects"/>
    <x v="4"/>
    <n v="-0.13"/>
  </r>
  <r>
    <x v="6"/>
    <n v="11"/>
    <n v="4"/>
    <s v="OFF"/>
    <d v="2019-03-11T00:00:00"/>
    <s v="Avg of 4 NM Projects"/>
    <x v="5"/>
    <n v="0"/>
  </r>
  <r>
    <x v="6"/>
    <n v="11"/>
    <n v="4"/>
    <s v="OFF"/>
    <d v="2019-03-11T00:00:00"/>
    <s v="Avg of 4 NM Projects"/>
    <x v="6"/>
    <n v="-0.52"/>
  </r>
  <r>
    <x v="6"/>
    <n v="11"/>
    <n v="4"/>
    <s v="ON"/>
    <d v="2019-03-11T00:00:00"/>
    <s v="Avg of 4 NM Projects"/>
    <x v="7"/>
    <n v="0"/>
  </r>
  <r>
    <x v="6"/>
    <n v="11"/>
    <n v="4"/>
    <s v="ON"/>
    <d v="2019-03-11T00:00:00"/>
    <s v="Avg of 4 NM Projects"/>
    <x v="8"/>
    <n v="2.3049999999999997"/>
  </r>
  <r>
    <x v="6"/>
    <n v="11"/>
    <n v="4"/>
    <s v="ON"/>
    <d v="2019-03-11T00:00:00"/>
    <s v="Avg of 4 NM Projects"/>
    <x v="9"/>
    <n v="6.1449999999999996"/>
  </r>
  <r>
    <x v="6"/>
    <n v="11"/>
    <n v="4"/>
    <s v="ON"/>
    <d v="2019-03-11T00:00:00"/>
    <s v="Avg of 4 NM Projects"/>
    <x v="10"/>
    <n v="8.7050000000000001"/>
  </r>
  <r>
    <x v="6"/>
    <n v="11"/>
    <n v="4"/>
    <s v="ON"/>
    <d v="2019-03-11T00:00:00"/>
    <s v="Avg of 4 NM Projects"/>
    <x v="11"/>
    <n v="16.255000000000003"/>
  </r>
  <r>
    <x v="6"/>
    <n v="11"/>
    <n v="4"/>
    <s v="ON"/>
    <d v="2019-03-11T00:00:00"/>
    <s v="Avg of 4 NM Projects"/>
    <x v="12"/>
    <n v="21.114999999999998"/>
  </r>
  <r>
    <x v="6"/>
    <n v="11"/>
    <n v="4"/>
    <s v="ON"/>
    <d v="2019-03-11T00:00:00"/>
    <s v="Avg of 4 NM Projects"/>
    <x v="13"/>
    <n v="19.195"/>
  </r>
  <r>
    <x v="6"/>
    <n v="11"/>
    <n v="4"/>
    <s v="ON"/>
    <d v="2019-03-11T00:00:00"/>
    <s v="Avg of 4 NM Projects"/>
    <x v="14"/>
    <n v="21.634999999999998"/>
  </r>
  <r>
    <x v="6"/>
    <n v="11"/>
    <n v="4"/>
    <s v="ON"/>
    <d v="2019-03-11T00:00:00"/>
    <s v="Avg of 4 NM Projects"/>
    <x v="15"/>
    <n v="21.114999999999998"/>
  </r>
  <r>
    <x v="6"/>
    <n v="11"/>
    <n v="4"/>
    <s v="ON"/>
    <d v="2019-03-11T00:00:00"/>
    <s v="Avg of 4 NM Projects"/>
    <x v="16"/>
    <n v="14.209999999999999"/>
  </r>
  <r>
    <x v="6"/>
    <n v="11"/>
    <n v="4"/>
    <s v="ON"/>
    <d v="2019-03-11T00:00:00"/>
    <s v="Avg of 4 NM Projects"/>
    <x v="17"/>
    <n v="6.9049999999999994"/>
  </r>
  <r>
    <x v="6"/>
    <n v="11"/>
    <n v="4"/>
    <s v="ON"/>
    <d v="2019-03-11T00:00:00"/>
    <s v="Avg of 4 NM Projects"/>
    <x v="18"/>
    <n v="0.13"/>
  </r>
  <r>
    <x v="6"/>
    <n v="11"/>
    <n v="4"/>
    <s v="ON"/>
    <d v="2019-03-11T00:00:00"/>
    <s v="Avg of 4 NM Projects"/>
    <x v="19"/>
    <n v="0"/>
  </r>
  <r>
    <x v="6"/>
    <n v="11"/>
    <n v="4"/>
    <s v="ON"/>
    <d v="2019-03-11T00:00:00"/>
    <s v="Avg of 4 NM Projects"/>
    <x v="20"/>
    <n v="-0.13"/>
  </r>
  <r>
    <x v="6"/>
    <n v="11"/>
    <n v="4"/>
    <s v="ON"/>
    <d v="2019-03-11T00:00:00"/>
    <s v="Avg of 4 NM Projects"/>
    <x v="21"/>
    <n v="-0.13"/>
  </r>
  <r>
    <x v="6"/>
    <n v="11"/>
    <n v="4"/>
    <s v="ON"/>
    <d v="2019-03-11T00:00:00"/>
    <s v="Avg of 4 NM Projects"/>
    <x v="22"/>
    <n v="0"/>
  </r>
  <r>
    <x v="6"/>
    <n v="11"/>
    <n v="4"/>
    <s v="OFF"/>
    <d v="2019-03-11T00:00:00"/>
    <s v="Avg of 4 NM Projects"/>
    <x v="23"/>
    <n v="-0.13"/>
  </r>
  <r>
    <x v="6"/>
    <n v="12"/>
    <n v="5"/>
    <s v="OFF"/>
    <d v="2019-03-12T00:00:00"/>
    <s v="Avg of 4 NM Projects"/>
    <x v="0"/>
    <n v="-0.13"/>
  </r>
  <r>
    <x v="6"/>
    <n v="12"/>
    <n v="5"/>
    <s v="OFF"/>
    <d v="2019-03-12T00:00:00"/>
    <s v="Avg of 4 NM Projects"/>
    <x v="1"/>
    <n v="-0.13"/>
  </r>
  <r>
    <x v="6"/>
    <n v="12"/>
    <n v="5"/>
    <s v="OFF"/>
    <d v="2019-03-12T00:00:00"/>
    <s v="Avg of 4 NM Projects"/>
    <x v="2"/>
    <n v="-0.13"/>
  </r>
  <r>
    <x v="6"/>
    <n v="12"/>
    <n v="5"/>
    <s v="OFF"/>
    <d v="2019-03-12T00:00:00"/>
    <s v="Avg of 4 NM Projects"/>
    <x v="3"/>
    <n v="-0.13"/>
  </r>
  <r>
    <x v="6"/>
    <n v="12"/>
    <n v="5"/>
    <s v="OFF"/>
    <d v="2019-03-12T00:00:00"/>
    <s v="Avg of 4 NM Projects"/>
    <x v="4"/>
    <n v="-0.26"/>
  </r>
  <r>
    <x v="6"/>
    <n v="12"/>
    <n v="5"/>
    <s v="OFF"/>
    <d v="2019-03-12T00:00:00"/>
    <s v="Avg of 4 NM Projects"/>
    <x v="5"/>
    <n v="-0.13"/>
  </r>
  <r>
    <x v="6"/>
    <n v="12"/>
    <n v="5"/>
    <s v="OFF"/>
    <d v="2019-03-12T00:00:00"/>
    <s v="Avg of 4 NM Projects"/>
    <x v="6"/>
    <n v="-0.13"/>
  </r>
  <r>
    <x v="6"/>
    <n v="12"/>
    <n v="5"/>
    <s v="ON"/>
    <d v="2019-03-12T00:00:00"/>
    <s v="Avg of 4 NM Projects"/>
    <x v="7"/>
    <n v="1.4100000000000001"/>
  </r>
  <r>
    <x v="6"/>
    <n v="12"/>
    <n v="5"/>
    <s v="ON"/>
    <d v="2019-03-12T00:00:00"/>
    <s v="Avg of 4 NM Projects"/>
    <x v="8"/>
    <n v="8.7000000000000011"/>
  </r>
  <r>
    <x v="6"/>
    <n v="12"/>
    <n v="5"/>
    <s v="ON"/>
    <d v="2019-03-12T00:00:00"/>
    <s v="Avg of 4 NM Projects"/>
    <x v="9"/>
    <n v="27.135000000000002"/>
  </r>
  <r>
    <x v="6"/>
    <n v="12"/>
    <n v="5"/>
    <s v="ON"/>
    <d v="2019-03-12T00:00:00"/>
    <s v="Avg of 4 NM Projects"/>
    <x v="10"/>
    <n v="41.210000000000008"/>
  </r>
  <r>
    <x v="6"/>
    <n v="12"/>
    <n v="5"/>
    <s v="ON"/>
    <d v="2019-03-12T00:00:00"/>
    <s v="Avg of 4 NM Projects"/>
    <x v="11"/>
    <n v="65.28"/>
  </r>
  <r>
    <x v="6"/>
    <n v="12"/>
    <n v="5"/>
    <s v="ON"/>
    <d v="2019-03-12T00:00:00"/>
    <s v="Avg of 4 NM Projects"/>
    <x v="12"/>
    <n v="81.92"/>
  </r>
  <r>
    <x v="6"/>
    <n v="12"/>
    <n v="5"/>
    <s v="ON"/>
    <d v="2019-03-12T00:00:00"/>
    <s v="Avg of 4 NM Projects"/>
    <x v="13"/>
    <n v="77.305000000000007"/>
  </r>
  <r>
    <x v="6"/>
    <n v="12"/>
    <n v="5"/>
    <s v="ON"/>
    <d v="2019-03-12T00:00:00"/>
    <s v="Avg of 4 NM Projects"/>
    <x v="14"/>
    <n v="58.365000000000002"/>
  </r>
  <r>
    <x v="6"/>
    <n v="12"/>
    <n v="5"/>
    <s v="ON"/>
    <d v="2019-03-12T00:00:00"/>
    <s v="Avg of 4 NM Projects"/>
    <x v="15"/>
    <n v="49.405000000000001"/>
  </r>
  <r>
    <x v="6"/>
    <n v="12"/>
    <n v="5"/>
    <s v="ON"/>
    <d v="2019-03-12T00:00:00"/>
    <s v="Avg of 4 NM Projects"/>
    <x v="16"/>
    <n v="35.840000000000003"/>
  </r>
  <r>
    <x v="6"/>
    <n v="12"/>
    <n v="5"/>
    <s v="ON"/>
    <d v="2019-03-12T00:00:00"/>
    <s v="Avg of 4 NM Projects"/>
    <x v="17"/>
    <n v="22.015000000000001"/>
  </r>
  <r>
    <x v="6"/>
    <n v="12"/>
    <n v="5"/>
    <s v="ON"/>
    <d v="2019-03-12T00:00:00"/>
    <s v="Avg of 4 NM Projects"/>
    <x v="18"/>
    <n v="2.8150000000000004"/>
  </r>
  <r>
    <x v="6"/>
    <n v="12"/>
    <n v="5"/>
    <s v="ON"/>
    <d v="2019-03-12T00:00:00"/>
    <s v="Avg of 4 NM Projects"/>
    <x v="19"/>
    <n v="0"/>
  </r>
  <r>
    <x v="6"/>
    <n v="12"/>
    <n v="5"/>
    <s v="ON"/>
    <d v="2019-03-12T00:00:00"/>
    <s v="Avg of 4 NM Projects"/>
    <x v="20"/>
    <n v="0"/>
  </r>
  <r>
    <x v="6"/>
    <n v="12"/>
    <n v="5"/>
    <s v="ON"/>
    <d v="2019-03-12T00:00:00"/>
    <s v="Avg of 4 NM Projects"/>
    <x v="21"/>
    <n v="-0.26"/>
  </r>
  <r>
    <x v="6"/>
    <n v="12"/>
    <n v="5"/>
    <s v="ON"/>
    <d v="2019-03-12T00:00:00"/>
    <s v="Avg of 4 NM Projects"/>
    <x v="22"/>
    <n v="0"/>
  </r>
  <r>
    <x v="6"/>
    <n v="12"/>
    <n v="5"/>
    <s v="OFF"/>
    <d v="2019-03-12T00:00:00"/>
    <s v="Avg of 4 NM Projects"/>
    <x v="23"/>
    <n v="-0.26"/>
  </r>
  <r>
    <x v="6"/>
    <n v="13"/>
    <n v="6"/>
    <s v="OFF"/>
    <d v="2019-03-13T00:00:00"/>
    <s v="Avg of 4 NM Projects"/>
    <x v="0"/>
    <n v="-0.26"/>
  </r>
  <r>
    <x v="6"/>
    <n v="13"/>
    <n v="6"/>
    <s v="OFF"/>
    <d v="2019-03-13T00:00:00"/>
    <s v="Avg of 4 NM Projects"/>
    <x v="1"/>
    <n v="-0.13"/>
  </r>
  <r>
    <x v="6"/>
    <n v="13"/>
    <n v="6"/>
    <s v="OFF"/>
    <d v="2019-03-13T00:00:00"/>
    <s v="Avg of 4 NM Projects"/>
    <x v="2"/>
    <n v="0"/>
  </r>
  <r>
    <x v="6"/>
    <n v="13"/>
    <n v="6"/>
    <s v="OFF"/>
    <d v="2019-03-13T00:00:00"/>
    <s v="Avg of 4 NM Projects"/>
    <x v="3"/>
    <n v="-0.13"/>
  </r>
  <r>
    <x v="6"/>
    <n v="13"/>
    <n v="6"/>
    <s v="OFF"/>
    <d v="2019-03-13T00:00:00"/>
    <s v="Avg of 4 NM Projects"/>
    <x v="4"/>
    <n v="-0.13"/>
  </r>
  <r>
    <x v="6"/>
    <n v="13"/>
    <n v="6"/>
    <s v="OFF"/>
    <d v="2019-03-13T00:00:00"/>
    <s v="Avg of 4 NM Projects"/>
    <x v="5"/>
    <n v="0"/>
  </r>
  <r>
    <x v="6"/>
    <n v="13"/>
    <n v="6"/>
    <s v="OFF"/>
    <d v="2019-03-13T00:00:00"/>
    <s v="Avg of 4 NM Projects"/>
    <x v="6"/>
    <n v="-0.26"/>
  </r>
  <r>
    <x v="6"/>
    <n v="13"/>
    <n v="6"/>
    <s v="ON"/>
    <d v="2019-03-13T00:00:00"/>
    <s v="Avg of 4 NM Projects"/>
    <x v="7"/>
    <n v="1.145"/>
  </r>
  <r>
    <x v="6"/>
    <n v="13"/>
    <n v="6"/>
    <s v="ON"/>
    <d v="2019-03-13T00:00:00"/>
    <s v="Avg of 4 NM Projects"/>
    <x v="8"/>
    <n v="21.38"/>
  </r>
  <r>
    <x v="6"/>
    <n v="13"/>
    <n v="6"/>
    <s v="ON"/>
    <d v="2019-03-13T00:00:00"/>
    <s v="Avg of 4 NM Projects"/>
    <x v="9"/>
    <n v="33.92"/>
  </r>
  <r>
    <x v="6"/>
    <n v="13"/>
    <n v="6"/>
    <s v="ON"/>
    <d v="2019-03-13T00:00:00"/>
    <s v="Avg of 4 NM Projects"/>
    <x v="10"/>
    <n v="33.024999999999999"/>
  </r>
  <r>
    <x v="6"/>
    <n v="13"/>
    <n v="6"/>
    <s v="ON"/>
    <d v="2019-03-13T00:00:00"/>
    <s v="Avg of 4 NM Projects"/>
    <x v="11"/>
    <n v="27.905000000000001"/>
  </r>
  <r>
    <x v="6"/>
    <n v="13"/>
    <n v="6"/>
    <s v="ON"/>
    <d v="2019-03-13T00:00:00"/>
    <s v="Avg of 4 NM Projects"/>
    <x v="12"/>
    <n v="30.715"/>
  </r>
  <r>
    <x v="6"/>
    <n v="13"/>
    <n v="6"/>
    <s v="ON"/>
    <d v="2019-03-13T00:00:00"/>
    <s v="Avg of 4 NM Projects"/>
    <x v="13"/>
    <n v="28.67"/>
  </r>
  <r>
    <x v="6"/>
    <n v="13"/>
    <n v="6"/>
    <s v="ON"/>
    <d v="2019-03-13T00:00:00"/>
    <s v="Avg of 4 NM Projects"/>
    <x v="14"/>
    <n v="13.950000000000001"/>
  </r>
  <r>
    <x v="6"/>
    <n v="13"/>
    <n v="6"/>
    <s v="ON"/>
    <d v="2019-03-13T00:00:00"/>
    <s v="Avg of 4 NM Projects"/>
    <x v="15"/>
    <n v="9.98"/>
  </r>
  <r>
    <x v="6"/>
    <n v="13"/>
    <n v="6"/>
    <s v="ON"/>
    <d v="2019-03-13T00:00:00"/>
    <s v="Avg of 4 NM Projects"/>
    <x v="16"/>
    <n v="5.1150000000000002"/>
  </r>
  <r>
    <x v="6"/>
    <n v="13"/>
    <n v="6"/>
    <s v="ON"/>
    <d v="2019-03-13T00:00:00"/>
    <s v="Avg of 4 NM Projects"/>
    <x v="17"/>
    <n v="2.8149999999999999"/>
  </r>
  <r>
    <x v="6"/>
    <n v="13"/>
    <n v="6"/>
    <s v="ON"/>
    <d v="2019-03-13T00:00:00"/>
    <s v="Avg of 4 NM Projects"/>
    <x v="18"/>
    <n v="0"/>
  </r>
  <r>
    <x v="6"/>
    <n v="13"/>
    <n v="6"/>
    <s v="ON"/>
    <d v="2019-03-13T00:00:00"/>
    <s v="Avg of 4 NM Projects"/>
    <x v="19"/>
    <n v="-0.13"/>
  </r>
  <r>
    <x v="6"/>
    <n v="13"/>
    <n v="6"/>
    <s v="ON"/>
    <d v="2019-03-13T00:00:00"/>
    <s v="Avg of 4 NM Projects"/>
    <x v="20"/>
    <n v="-0.13"/>
  </r>
  <r>
    <x v="6"/>
    <n v="13"/>
    <n v="6"/>
    <s v="ON"/>
    <d v="2019-03-13T00:00:00"/>
    <s v="Avg of 4 NM Projects"/>
    <x v="21"/>
    <n v="-0.13"/>
  </r>
  <r>
    <x v="6"/>
    <n v="13"/>
    <n v="6"/>
    <s v="ON"/>
    <d v="2019-03-13T00:00:00"/>
    <s v="Avg of 4 NM Projects"/>
    <x v="22"/>
    <n v="-0.13"/>
  </r>
  <r>
    <x v="6"/>
    <n v="13"/>
    <n v="6"/>
    <s v="OFF"/>
    <d v="2019-03-13T00:00:00"/>
    <s v="Avg of 4 NM Projects"/>
    <x v="23"/>
    <n v="0"/>
  </r>
  <r>
    <x v="6"/>
    <n v="14"/>
    <n v="7"/>
    <s v="OFF"/>
    <d v="2019-03-14T00:00:00"/>
    <s v="Avg of 4 NM Projects"/>
    <x v="0"/>
    <n v="-0.26"/>
  </r>
  <r>
    <x v="6"/>
    <n v="14"/>
    <n v="7"/>
    <s v="OFF"/>
    <d v="2019-03-14T00:00:00"/>
    <s v="Avg of 4 NM Projects"/>
    <x v="1"/>
    <n v="-0.13"/>
  </r>
  <r>
    <x v="6"/>
    <n v="14"/>
    <n v="7"/>
    <s v="OFF"/>
    <d v="2019-03-14T00:00:00"/>
    <s v="Avg of 4 NM Projects"/>
    <x v="2"/>
    <n v="-0.13"/>
  </r>
  <r>
    <x v="6"/>
    <n v="14"/>
    <n v="7"/>
    <s v="OFF"/>
    <d v="2019-03-14T00:00:00"/>
    <s v="Avg of 4 NM Projects"/>
    <x v="3"/>
    <n v="-0.13"/>
  </r>
  <r>
    <x v="6"/>
    <n v="14"/>
    <n v="7"/>
    <s v="OFF"/>
    <d v="2019-03-14T00:00:00"/>
    <s v="Avg of 4 NM Projects"/>
    <x v="4"/>
    <n v="-0.13"/>
  </r>
  <r>
    <x v="6"/>
    <n v="14"/>
    <n v="7"/>
    <s v="OFF"/>
    <d v="2019-03-14T00:00:00"/>
    <s v="Avg of 4 NM Projects"/>
    <x v="5"/>
    <n v="-0.13"/>
  </r>
  <r>
    <x v="6"/>
    <n v="14"/>
    <n v="7"/>
    <s v="OFF"/>
    <d v="2019-03-14T00:00:00"/>
    <s v="Avg of 4 NM Projects"/>
    <x v="6"/>
    <n v="-0.26"/>
  </r>
  <r>
    <x v="6"/>
    <n v="14"/>
    <n v="7"/>
    <s v="OFF"/>
    <d v="2019-03-14T00:00:00"/>
    <s v="Avg of 4 NM Projects"/>
    <x v="7"/>
    <n v="-0.64500000000000002"/>
  </r>
  <r>
    <x v="6"/>
    <n v="14"/>
    <n v="7"/>
    <s v="OFF"/>
    <d v="2019-03-14T00:00:00"/>
    <s v="Avg of 4 NM Projects"/>
    <x v="8"/>
    <n v="0"/>
  </r>
  <r>
    <x v="6"/>
    <n v="14"/>
    <n v="7"/>
    <s v="OFF"/>
    <d v="2019-03-14T00:00:00"/>
    <s v="Avg of 4 NM Projects"/>
    <x v="9"/>
    <n v="3.33"/>
  </r>
  <r>
    <x v="6"/>
    <n v="14"/>
    <n v="7"/>
    <s v="OFF"/>
    <d v="2019-03-14T00:00:00"/>
    <s v="Avg of 4 NM Projects"/>
    <x v="10"/>
    <n v="19.2"/>
  </r>
  <r>
    <x v="6"/>
    <n v="14"/>
    <n v="7"/>
    <s v="OFF"/>
    <d v="2019-03-14T00:00:00"/>
    <s v="Avg of 4 NM Projects"/>
    <x v="11"/>
    <n v="31.744999999999997"/>
  </r>
  <r>
    <x v="6"/>
    <n v="14"/>
    <n v="7"/>
    <s v="OFF"/>
    <d v="2019-03-14T00:00:00"/>
    <s v="Avg of 4 NM Projects"/>
    <x v="12"/>
    <n v="47.739999999999995"/>
  </r>
  <r>
    <x v="6"/>
    <n v="14"/>
    <n v="7"/>
    <s v="OFF"/>
    <d v="2019-03-14T00:00:00"/>
    <s v="Avg of 4 NM Projects"/>
    <x v="13"/>
    <n v="46.844999999999999"/>
  </r>
  <r>
    <x v="6"/>
    <n v="14"/>
    <n v="7"/>
    <s v="OFF"/>
    <d v="2019-03-14T00:00:00"/>
    <s v="Avg of 4 NM Projects"/>
    <x v="14"/>
    <n v="34.950000000000003"/>
  </r>
  <r>
    <x v="6"/>
    <n v="14"/>
    <n v="7"/>
    <s v="OFF"/>
    <d v="2019-03-14T00:00:00"/>
    <s v="Avg of 4 NM Projects"/>
    <x v="15"/>
    <n v="27.395000000000003"/>
  </r>
  <r>
    <x v="6"/>
    <n v="14"/>
    <n v="7"/>
    <s v="OFF"/>
    <d v="2019-03-14T00:00:00"/>
    <s v="Avg of 4 NM Projects"/>
    <x v="16"/>
    <n v="17.664999999999999"/>
  </r>
  <r>
    <x v="6"/>
    <n v="14"/>
    <n v="7"/>
    <s v="OFF"/>
    <d v="2019-03-14T00:00:00"/>
    <s v="Avg of 4 NM Projects"/>
    <x v="17"/>
    <n v="6.66"/>
  </r>
  <r>
    <x v="6"/>
    <n v="14"/>
    <n v="7"/>
    <s v="OFF"/>
    <d v="2019-03-14T00:00:00"/>
    <s v="Avg of 4 NM Projects"/>
    <x v="18"/>
    <n v="0.76500000000000001"/>
  </r>
  <r>
    <x v="6"/>
    <n v="14"/>
    <n v="7"/>
    <s v="OFF"/>
    <d v="2019-03-14T00:00:00"/>
    <s v="Avg of 4 NM Projects"/>
    <x v="19"/>
    <n v="-0.26"/>
  </r>
  <r>
    <x v="6"/>
    <n v="14"/>
    <n v="7"/>
    <s v="OFF"/>
    <d v="2019-03-14T00:00:00"/>
    <s v="Avg of 4 NM Projects"/>
    <x v="20"/>
    <n v="-0.13"/>
  </r>
  <r>
    <x v="6"/>
    <n v="14"/>
    <n v="7"/>
    <s v="OFF"/>
    <d v="2019-03-14T00:00:00"/>
    <s v="Avg of 4 NM Projects"/>
    <x v="21"/>
    <n v="-0.13"/>
  </r>
  <r>
    <x v="6"/>
    <n v="14"/>
    <n v="7"/>
    <s v="OFF"/>
    <d v="2019-03-14T00:00:00"/>
    <s v="Avg of 4 NM Projects"/>
    <x v="22"/>
    <n v="-0.26"/>
  </r>
  <r>
    <x v="6"/>
    <n v="14"/>
    <n v="7"/>
    <s v="OFF"/>
    <d v="2019-03-14T00:00:00"/>
    <s v="Avg of 4 NM Projects"/>
    <x v="23"/>
    <n v="0"/>
  </r>
  <r>
    <x v="6"/>
    <n v="15"/>
    <n v="1"/>
    <s v="OFF"/>
    <d v="2019-03-15T00:00:00"/>
    <s v="Avg of 4 NM Projects"/>
    <x v="0"/>
    <n v="-0.13"/>
  </r>
  <r>
    <x v="6"/>
    <n v="15"/>
    <n v="1"/>
    <s v="OFF"/>
    <d v="2019-03-15T00:00:00"/>
    <s v="Avg of 4 NM Projects"/>
    <x v="1"/>
    <n v="-0.26"/>
  </r>
  <r>
    <x v="6"/>
    <n v="15"/>
    <n v="1"/>
    <s v="OFF"/>
    <d v="2019-03-15T00:00:00"/>
    <s v="Avg of 4 NM Projects"/>
    <x v="2"/>
    <n v="0"/>
  </r>
  <r>
    <x v="6"/>
    <n v="15"/>
    <n v="1"/>
    <s v="OFF"/>
    <d v="2019-03-15T00:00:00"/>
    <s v="Avg of 4 NM Projects"/>
    <x v="3"/>
    <n v="-0.13"/>
  </r>
  <r>
    <x v="6"/>
    <n v="15"/>
    <n v="1"/>
    <s v="OFF"/>
    <d v="2019-03-15T00:00:00"/>
    <s v="Avg of 4 NM Projects"/>
    <x v="4"/>
    <n v="0"/>
  </r>
  <r>
    <x v="6"/>
    <n v="15"/>
    <n v="1"/>
    <s v="OFF"/>
    <d v="2019-03-15T00:00:00"/>
    <s v="Avg of 4 NM Projects"/>
    <x v="5"/>
    <n v="-0.13"/>
  </r>
  <r>
    <x v="6"/>
    <n v="15"/>
    <n v="1"/>
    <s v="OFF"/>
    <d v="2019-03-15T00:00:00"/>
    <s v="Avg of 4 NM Projects"/>
    <x v="6"/>
    <n v="-0.13"/>
  </r>
  <r>
    <x v="6"/>
    <n v="15"/>
    <n v="1"/>
    <s v="OFF"/>
    <d v="2019-03-15T00:00:00"/>
    <s v="Avg of 4 NM Projects"/>
    <x v="7"/>
    <n v="0.12"/>
  </r>
  <r>
    <x v="6"/>
    <n v="15"/>
    <n v="1"/>
    <s v="OFF"/>
    <d v="2019-03-15T00:00:00"/>
    <s v="Avg of 4 NM Projects"/>
    <x v="8"/>
    <n v="2.9449999999999998"/>
  </r>
  <r>
    <x v="6"/>
    <n v="15"/>
    <n v="1"/>
    <s v="OFF"/>
    <d v="2019-03-15T00:00:00"/>
    <s v="Avg of 4 NM Projects"/>
    <x v="9"/>
    <n v="18.815000000000001"/>
  </r>
  <r>
    <x v="6"/>
    <n v="15"/>
    <n v="1"/>
    <s v="OFF"/>
    <d v="2019-03-15T00:00:00"/>
    <s v="Avg of 4 NM Projects"/>
    <x v="10"/>
    <n v="20.225000000000001"/>
  </r>
  <r>
    <x v="6"/>
    <n v="15"/>
    <n v="1"/>
    <s v="OFF"/>
    <d v="2019-03-15T00:00:00"/>
    <s v="Avg of 4 NM Projects"/>
    <x v="11"/>
    <n v="20.605"/>
  </r>
  <r>
    <x v="6"/>
    <n v="15"/>
    <n v="1"/>
    <s v="OFF"/>
    <d v="2019-03-15T00:00:00"/>
    <s v="Avg of 4 NM Projects"/>
    <x v="12"/>
    <n v="35.97"/>
  </r>
  <r>
    <x v="6"/>
    <n v="15"/>
    <n v="1"/>
    <s v="OFF"/>
    <d v="2019-03-15T00:00:00"/>
    <s v="Avg of 4 NM Projects"/>
    <x v="13"/>
    <n v="31.740000000000002"/>
  </r>
  <r>
    <x v="6"/>
    <n v="15"/>
    <n v="1"/>
    <s v="OFF"/>
    <d v="2019-03-15T00:00:00"/>
    <s v="Avg of 4 NM Projects"/>
    <x v="14"/>
    <n v="17.41"/>
  </r>
  <r>
    <x v="6"/>
    <n v="15"/>
    <n v="1"/>
    <s v="OFF"/>
    <d v="2019-03-15T00:00:00"/>
    <s v="Avg of 4 NM Projects"/>
    <x v="15"/>
    <n v="29.57"/>
  </r>
  <r>
    <x v="6"/>
    <n v="15"/>
    <n v="1"/>
    <s v="OFF"/>
    <d v="2019-03-15T00:00:00"/>
    <s v="Avg of 4 NM Projects"/>
    <x v="16"/>
    <n v="25.854999999999997"/>
  </r>
  <r>
    <x v="6"/>
    <n v="15"/>
    <n v="1"/>
    <s v="OFF"/>
    <d v="2019-03-15T00:00:00"/>
    <s v="Avg of 4 NM Projects"/>
    <x v="17"/>
    <n v="8.0649999999999995"/>
  </r>
  <r>
    <x v="6"/>
    <n v="15"/>
    <n v="1"/>
    <s v="OFF"/>
    <d v="2019-03-15T00:00:00"/>
    <s v="Avg of 4 NM Projects"/>
    <x v="18"/>
    <n v="0.26"/>
  </r>
  <r>
    <x v="6"/>
    <n v="15"/>
    <n v="1"/>
    <s v="OFF"/>
    <d v="2019-03-15T00:00:00"/>
    <s v="Avg of 4 NM Projects"/>
    <x v="19"/>
    <n v="0"/>
  </r>
  <r>
    <x v="6"/>
    <n v="15"/>
    <n v="1"/>
    <s v="OFF"/>
    <d v="2019-03-15T00:00:00"/>
    <s v="Avg of 4 NM Projects"/>
    <x v="20"/>
    <n v="0"/>
  </r>
  <r>
    <x v="6"/>
    <n v="15"/>
    <n v="1"/>
    <s v="OFF"/>
    <d v="2019-03-15T00:00:00"/>
    <s v="Avg of 4 NM Projects"/>
    <x v="21"/>
    <n v="-0.26"/>
  </r>
  <r>
    <x v="6"/>
    <n v="15"/>
    <n v="1"/>
    <s v="OFF"/>
    <d v="2019-03-15T00:00:00"/>
    <s v="Avg of 4 NM Projects"/>
    <x v="22"/>
    <n v="-0.13"/>
  </r>
  <r>
    <x v="6"/>
    <n v="15"/>
    <n v="1"/>
    <s v="OFF"/>
    <d v="2019-03-15T00:00:00"/>
    <s v="Avg of 4 NM Projects"/>
    <x v="23"/>
    <n v="-0.13"/>
  </r>
  <r>
    <x v="6"/>
    <n v="16"/>
    <n v="2"/>
    <s v="OFF"/>
    <d v="2019-03-16T00:00:00"/>
    <s v="Avg of 4 NM Projects"/>
    <x v="0"/>
    <n v="-0.26"/>
  </r>
  <r>
    <x v="6"/>
    <n v="16"/>
    <n v="2"/>
    <s v="OFF"/>
    <d v="2019-03-16T00:00:00"/>
    <s v="Avg of 4 NM Projects"/>
    <x v="1"/>
    <n v="-0.26"/>
  </r>
  <r>
    <x v="6"/>
    <n v="16"/>
    <n v="2"/>
    <s v="OFF"/>
    <d v="2019-03-16T00:00:00"/>
    <s v="Avg of 4 NM Projects"/>
    <x v="2"/>
    <n v="0"/>
  </r>
  <r>
    <x v="6"/>
    <n v="16"/>
    <n v="2"/>
    <s v="OFF"/>
    <d v="2019-03-16T00:00:00"/>
    <s v="Avg of 4 NM Projects"/>
    <x v="3"/>
    <n v="-0.13"/>
  </r>
  <r>
    <x v="6"/>
    <n v="16"/>
    <n v="2"/>
    <s v="OFF"/>
    <d v="2019-03-16T00:00:00"/>
    <s v="Avg of 4 NM Projects"/>
    <x v="4"/>
    <n v="-0.13"/>
  </r>
  <r>
    <x v="6"/>
    <n v="16"/>
    <n v="2"/>
    <s v="OFF"/>
    <d v="2019-03-16T00:00:00"/>
    <s v="Avg of 4 NM Projects"/>
    <x v="5"/>
    <n v="-0.13"/>
  </r>
  <r>
    <x v="6"/>
    <n v="16"/>
    <n v="2"/>
    <s v="OFF"/>
    <d v="2019-03-16T00:00:00"/>
    <s v="Avg of 4 NM Projects"/>
    <x v="6"/>
    <n v="0"/>
  </r>
  <r>
    <x v="6"/>
    <n v="16"/>
    <n v="2"/>
    <s v="ON"/>
    <d v="2019-03-16T00:00:00"/>
    <s v="Avg of 4 NM Projects"/>
    <x v="7"/>
    <n v="-0.13"/>
  </r>
  <r>
    <x v="6"/>
    <n v="16"/>
    <n v="2"/>
    <s v="ON"/>
    <d v="2019-03-16T00:00:00"/>
    <s v="Avg of 4 NM Projects"/>
    <x v="8"/>
    <n v="3.2050000000000001"/>
  </r>
  <r>
    <x v="6"/>
    <n v="16"/>
    <n v="2"/>
    <s v="ON"/>
    <d v="2019-03-16T00:00:00"/>
    <s v="Avg of 4 NM Projects"/>
    <x v="9"/>
    <n v="8.07"/>
  </r>
  <r>
    <x v="6"/>
    <n v="16"/>
    <n v="2"/>
    <s v="ON"/>
    <d v="2019-03-16T00:00:00"/>
    <s v="Avg of 4 NM Projects"/>
    <x v="10"/>
    <n v="11.525"/>
  </r>
  <r>
    <x v="6"/>
    <n v="16"/>
    <n v="2"/>
    <s v="ON"/>
    <d v="2019-03-16T00:00:00"/>
    <s v="Avg of 4 NM Projects"/>
    <x v="11"/>
    <n v="19.97"/>
  </r>
  <r>
    <x v="6"/>
    <n v="16"/>
    <n v="2"/>
    <s v="ON"/>
    <d v="2019-03-16T00:00:00"/>
    <s v="Avg of 4 NM Projects"/>
    <x v="12"/>
    <n v="28.16"/>
  </r>
  <r>
    <x v="6"/>
    <n v="16"/>
    <n v="2"/>
    <s v="ON"/>
    <d v="2019-03-16T00:00:00"/>
    <s v="Avg of 4 NM Projects"/>
    <x v="13"/>
    <n v="37.5"/>
  </r>
  <r>
    <x v="6"/>
    <n v="16"/>
    <n v="2"/>
    <s v="ON"/>
    <d v="2019-03-16T00:00:00"/>
    <s v="Avg of 4 NM Projects"/>
    <x v="14"/>
    <n v="39.935000000000002"/>
  </r>
  <r>
    <x v="6"/>
    <n v="16"/>
    <n v="2"/>
    <s v="ON"/>
    <d v="2019-03-16T00:00:00"/>
    <s v="Avg of 4 NM Projects"/>
    <x v="15"/>
    <n v="36.094999999999999"/>
  </r>
  <r>
    <x v="6"/>
    <n v="16"/>
    <n v="2"/>
    <s v="ON"/>
    <d v="2019-03-16T00:00:00"/>
    <s v="Avg of 4 NM Projects"/>
    <x v="16"/>
    <n v="25.215000000000003"/>
  </r>
  <r>
    <x v="6"/>
    <n v="16"/>
    <n v="2"/>
    <s v="ON"/>
    <d v="2019-03-16T00:00:00"/>
    <s v="Avg of 4 NM Projects"/>
    <x v="17"/>
    <n v="14.2"/>
  </r>
  <r>
    <x v="6"/>
    <n v="16"/>
    <n v="2"/>
    <s v="ON"/>
    <d v="2019-03-16T00:00:00"/>
    <s v="Avg of 4 NM Projects"/>
    <x v="18"/>
    <n v="2.8149999999999995"/>
  </r>
  <r>
    <x v="6"/>
    <n v="16"/>
    <n v="2"/>
    <s v="ON"/>
    <d v="2019-03-16T00:00:00"/>
    <s v="Avg of 4 NM Projects"/>
    <x v="19"/>
    <n v="-0.13"/>
  </r>
  <r>
    <x v="6"/>
    <n v="16"/>
    <n v="2"/>
    <s v="ON"/>
    <d v="2019-03-16T00:00:00"/>
    <s v="Avg of 4 NM Projects"/>
    <x v="20"/>
    <n v="-0.26"/>
  </r>
  <r>
    <x v="6"/>
    <n v="16"/>
    <n v="2"/>
    <s v="ON"/>
    <d v="2019-03-16T00:00:00"/>
    <s v="Avg of 4 NM Projects"/>
    <x v="21"/>
    <n v="0"/>
  </r>
  <r>
    <x v="6"/>
    <n v="16"/>
    <n v="2"/>
    <s v="ON"/>
    <d v="2019-03-16T00:00:00"/>
    <s v="Avg of 4 NM Projects"/>
    <x v="22"/>
    <n v="-0.26"/>
  </r>
  <r>
    <x v="6"/>
    <n v="16"/>
    <n v="2"/>
    <s v="OFF"/>
    <d v="2019-03-16T00:00:00"/>
    <s v="Avg of 4 NM Projects"/>
    <x v="23"/>
    <n v="-0.13"/>
  </r>
  <r>
    <x v="6"/>
    <n v="17"/>
    <n v="3"/>
    <s v="OFF"/>
    <d v="2019-03-17T00:00:00"/>
    <s v="Avg of 4 NM Projects"/>
    <x v="0"/>
    <n v="-0.26"/>
  </r>
  <r>
    <x v="6"/>
    <n v="17"/>
    <n v="3"/>
    <s v="OFF"/>
    <d v="2019-03-17T00:00:00"/>
    <s v="Avg of 4 NM Projects"/>
    <x v="1"/>
    <n v="-0.13"/>
  </r>
  <r>
    <x v="6"/>
    <n v="17"/>
    <n v="3"/>
    <s v="OFF"/>
    <d v="2019-03-17T00:00:00"/>
    <s v="Avg of 4 NM Projects"/>
    <x v="2"/>
    <n v="-0.13"/>
  </r>
  <r>
    <x v="6"/>
    <n v="17"/>
    <n v="3"/>
    <s v="OFF"/>
    <d v="2019-03-17T00:00:00"/>
    <s v="Avg of 4 NM Projects"/>
    <x v="3"/>
    <n v="0"/>
  </r>
  <r>
    <x v="6"/>
    <n v="17"/>
    <n v="3"/>
    <s v="OFF"/>
    <d v="2019-03-17T00:00:00"/>
    <s v="Avg of 4 NM Projects"/>
    <x v="4"/>
    <n v="-0.13"/>
  </r>
  <r>
    <x v="6"/>
    <n v="17"/>
    <n v="3"/>
    <s v="OFF"/>
    <d v="2019-03-17T00:00:00"/>
    <s v="Avg of 4 NM Projects"/>
    <x v="5"/>
    <n v="-0.13"/>
  </r>
  <r>
    <x v="6"/>
    <n v="17"/>
    <n v="3"/>
    <s v="OFF"/>
    <d v="2019-03-17T00:00:00"/>
    <s v="Avg of 4 NM Projects"/>
    <x v="6"/>
    <n v="-0.13"/>
  </r>
  <r>
    <x v="6"/>
    <n v="17"/>
    <n v="3"/>
    <s v="ON"/>
    <d v="2019-03-17T00:00:00"/>
    <s v="Avg of 4 NM Projects"/>
    <x v="7"/>
    <n v="5.1150000000000002"/>
  </r>
  <r>
    <x v="6"/>
    <n v="17"/>
    <n v="3"/>
    <s v="ON"/>
    <d v="2019-03-17T00:00:00"/>
    <s v="Avg of 4 NM Projects"/>
    <x v="8"/>
    <n v="19.329999999999998"/>
  </r>
  <r>
    <x v="6"/>
    <n v="17"/>
    <n v="3"/>
    <s v="ON"/>
    <d v="2019-03-17T00:00:00"/>
    <s v="Avg of 4 NM Projects"/>
    <x v="9"/>
    <n v="26.369999999999997"/>
  </r>
  <r>
    <x v="6"/>
    <n v="17"/>
    <n v="3"/>
    <s v="ON"/>
    <d v="2019-03-17T00:00:00"/>
    <s v="Avg of 4 NM Projects"/>
    <x v="10"/>
    <n v="38.144999999999996"/>
  </r>
  <r>
    <x v="6"/>
    <n v="17"/>
    <n v="3"/>
    <s v="ON"/>
    <d v="2019-03-17T00:00:00"/>
    <s v="Avg of 4 NM Projects"/>
    <x v="11"/>
    <n v="50.429999999999993"/>
  </r>
  <r>
    <x v="6"/>
    <n v="17"/>
    <n v="3"/>
    <s v="ON"/>
    <d v="2019-03-17T00:00:00"/>
    <s v="Avg of 4 NM Projects"/>
    <x v="12"/>
    <n v="61.185000000000002"/>
  </r>
  <r>
    <x v="6"/>
    <n v="17"/>
    <n v="3"/>
    <s v="ON"/>
    <d v="2019-03-17T00:00:00"/>
    <s v="Avg of 4 NM Projects"/>
    <x v="13"/>
    <n v="68.47999999999999"/>
  </r>
  <r>
    <x v="6"/>
    <n v="17"/>
    <n v="3"/>
    <s v="ON"/>
    <d v="2019-03-17T00:00:00"/>
    <s v="Avg of 4 NM Projects"/>
    <x v="14"/>
    <n v="59.14"/>
  </r>
  <r>
    <x v="6"/>
    <n v="17"/>
    <n v="3"/>
    <s v="ON"/>
    <d v="2019-03-17T00:00:00"/>
    <s v="Avg of 4 NM Projects"/>
    <x v="15"/>
    <n v="46.339999999999996"/>
  </r>
  <r>
    <x v="6"/>
    <n v="17"/>
    <n v="3"/>
    <s v="ON"/>
    <d v="2019-03-17T00:00:00"/>
    <s v="Avg of 4 NM Projects"/>
    <x v="16"/>
    <n v="35.200000000000003"/>
  </r>
  <r>
    <x v="6"/>
    <n v="17"/>
    <n v="3"/>
    <s v="ON"/>
    <d v="2019-03-17T00:00:00"/>
    <s v="Avg of 4 NM Projects"/>
    <x v="17"/>
    <n v="22.400000000000002"/>
  </r>
  <r>
    <x v="6"/>
    <n v="17"/>
    <n v="3"/>
    <s v="ON"/>
    <d v="2019-03-17T00:00:00"/>
    <s v="Avg of 4 NM Projects"/>
    <x v="18"/>
    <n v="4.8649999999999993"/>
  </r>
  <r>
    <x v="6"/>
    <n v="17"/>
    <n v="3"/>
    <s v="ON"/>
    <d v="2019-03-17T00:00:00"/>
    <s v="Avg of 4 NM Projects"/>
    <x v="19"/>
    <n v="-0.26"/>
  </r>
  <r>
    <x v="6"/>
    <n v="17"/>
    <n v="3"/>
    <s v="ON"/>
    <d v="2019-03-17T00:00:00"/>
    <s v="Avg of 4 NM Projects"/>
    <x v="20"/>
    <n v="0"/>
  </r>
  <r>
    <x v="6"/>
    <n v="17"/>
    <n v="3"/>
    <s v="ON"/>
    <d v="2019-03-17T00:00:00"/>
    <s v="Avg of 4 NM Projects"/>
    <x v="21"/>
    <n v="-0.26"/>
  </r>
  <r>
    <x v="6"/>
    <n v="17"/>
    <n v="3"/>
    <s v="ON"/>
    <d v="2019-03-17T00:00:00"/>
    <s v="Avg of 4 NM Projects"/>
    <x v="22"/>
    <n v="0"/>
  </r>
  <r>
    <x v="6"/>
    <n v="17"/>
    <n v="3"/>
    <s v="OFF"/>
    <d v="2019-03-17T00:00:00"/>
    <s v="Avg of 4 NM Projects"/>
    <x v="23"/>
    <n v="-0.26"/>
  </r>
  <r>
    <x v="6"/>
    <n v="18"/>
    <n v="4"/>
    <s v="OFF"/>
    <d v="2019-03-18T00:00:00"/>
    <s v="Avg of 4 NM Projects"/>
    <x v="0"/>
    <n v="0"/>
  </r>
  <r>
    <x v="6"/>
    <n v="18"/>
    <n v="4"/>
    <s v="OFF"/>
    <d v="2019-03-18T00:00:00"/>
    <s v="Avg of 4 NM Projects"/>
    <x v="1"/>
    <n v="-0.26"/>
  </r>
  <r>
    <x v="6"/>
    <n v="18"/>
    <n v="4"/>
    <s v="OFF"/>
    <d v="2019-03-18T00:00:00"/>
    <s v="Avg of 4 NM Projects"/>
    <x v="2"/>
    <n v="-0.26"/>
  </r>
  <r>
    <x v="6"/>
    <n v="18"/>
    <n v="4"/>
    <s v="OFF"/>
    <d v="2019-03-18T00:00:00"/>
    <s v="Avg of 4 NM Projects"/>
    <x v="3"/>
    <n v="-0.13"/>
  </r>
  <r>
    <x v="6"/>
    <n v="18"/>
    <n v="4"/>
    <s v="OFF"/>
    <d v="2019-03-18T00:00:00"/>
    <s v="Avg of 4 NM Projects"/>
    <x v="4"/>
    <n v="-0.26"/>
  </r>
  <r>
    <x v="6"/>
    <n v="18"/>
    <n v="4"/>
    <s v="OFF"/>
    <d v="2019-03-18T00:00:00"/>
    <s v="Avg of 4 NM Projects"/>
    <x v="5"/>
    <n v="-0.13"/>
  </r>
  <r>
    <x v="6"/>
    <n v="18"/>
    <n v="4"/>
    <s v="OFF"/>
    <d v="2019-03-18T00:00:00"/>
    <s v="Avg of 4 NM Projects"/>
    <x v="6"/>
    <n v="-0.26"/>
  </r>
  <r>
    <x v="6"/>
    <n v="18"/>
    <n v="4"/>
    <s v="ON"/>
    <d v="2019-03-18T00:00:00"/>
    <s v="Avg of 4 NM Projects"/>
    <x v="7"/>
    <n v="8.1950000000000003"/>
  </r>
  <r>
    <x v="6"/>
    <n v="18"/>
    <n v="4"/>
    <s v="ON"/>
    <d v="2019-03-18T00:00:00"/>
    <s v="Avg of 4 NM Projects"/>
    <x v="8"/>
    <n v="39.809999999999995"/>
  </r>
  <r>
    <x v="6"/>
    <n v="18"/>
    <n v="4"/>
    <s v="ON"/>
    <d v="2019-03-18T00:00:00"/>
    <s v="Avg of 4 NM Projects"/>
    <x v="9"/>
    <n v="62.980000000000004"/>
  </r>
  <r>
    <x v="6"/>
    <n v="18"/>
    <n v="4"/>
    <s v="ON"/>
    <d v="2019-03-18T00:00:00"/>
    <s v="Avg of 4 NM Projects"/>
    <x v="10"/>
    <n v="78.08"/>
  </r>
  <r>
    <x v="6"/>
    <n v="18"/>
    <n v="4"/>
    <s v="ON"/>
    <d v="2019-03-18T00:00:00"/>
    <s v="Avg of 4 NM Projects"/>
    <x v="11"/>
    <n v="79.22999999999999"/>
  </r>
  <r>
    <x v="6"/>
    <n v="18"/>
    <n v="4"/>
    <s v="ON"/>
    <d v="2019-03-18T00:00:00"/>
    <s v="Avg of 4 NM Projects"/>
    <x v="12"/>
    <n v="79.61"/>
  </r>
  <r>
    <x v="6"/>
    <n v="18"/>
    <n v="4"/>
    <s v="ON"/>
    <d v="2019-03-18T00:00:00"/>
    <s v="Avg of 4 NM Projects"/>
    <x v="13"/>
    <n v="85.375"/>
  </r>
  <r>
    <x v="6"/>
    <n v="18"/>
    <n v="4"/>
    <s v="ON"/>
    <d v="2019-03-18T00:00:00"/>
    <s v="Avg of 4 NM Projects"/>
    <x v="14"/>
    <n v="80.765000000000001"/>
  </r>
  <r>
    <x v="6"/>
    <n v="18"/>
    <n v="4"/>
    <s v="ON"/>
    <d v="2019-03-18T00:00:00"/>
    <s v="Avg of 4 NM Projects"/>
    <x v="15"/>
    <n v="71.42"/>
  </r>
  <r>
    <x v="6"/>
    <n v="18"/>
    <n v="4"/>
    <s v="ON"/>
    <d v="2019-03-18T00:00:00"/>
    <s v="Avg of 4 NM Projects"/>
    <x v="16"/>
    <n v="57.600000000000009"/>
  </r>
  <r>
    <x v="6"/>
    <n v="18"/>
    <n v="4"/>
    <s v="ON"/>
    <d v="2019-03-18T00:00:00"/>
    <s v="Avg of 4 NM Projects"/>
    <x v="17"/>
    <n v="35.455000000000005"/>
  </r>
  <r>
    <x v="6"/>
    <n v="18"/>
    <n v="4"/>
    <s v="ON"/>
    <d v="2019-03-18T00:00:00"/>
    <s v="Avg of 4 NM Projects"/>
    <x v="18"/>
    <n v="7.68"/>
  </r>
  <r>
    <x v="6"/>
    <n v="18"/>
    <n v="4"/>
    <s v="ON"/>
    <d v="2019-03-18T00:00:00"/>
    <s v="Avg of 4 NM Projects"/>
    <x v="19"/>
    <n v="-0.13"/>
  </r>
  <r>
    <x v="6"/>
    <n v="18"/>
    <n v="4"/>
    <s v="ON"/>
    <d v="2019-03-18T00:00:00"/>
    <s v="Avg of 4 NM Projects"/>
    <x v="20"/>
    <n v="-0.13"/>
  </r>
  <r>
    <x v="6"/>
    <n v="18"/>
    <n v="4"/>
    <s v="ON"/>
    <d v="2019-03-18T00:00:00"/>
    <s v="Avg of 4 NM Projects"/>
    <x v="21"/>
    <n v="-0.26"/>
  </r>
  <r>
    <x v="6"/>
    <n v="18"/>
    <n v="4"/>
    <s v="ON"/>
    <d v="2019-03-18T00:00:00"/>
    <s v="Avg of 4 NM Projects"/>
    <x v="22"/>
    <n v="-0.13"/>
  </r>
  <r>
    <x v="6"/>
    <n v="18"/>
    <n v="4"/>
    <s v="OFF"/>
    <d v="2019-03-18T00:00:00"/>
    <s v="Avg of 4 NM Projects"/>
    <x v="23"/>
    <n v="0"/>
  </r>
  <r>
    <x v="6"/>
    <n v="19"/>
    <n v="5"/>
    <s v="OFF"/>
    <d v="2019-03-19T00:00:00"/>
    <s v="Avg of 4 NM Projects"/>
    <x v="0"/>
    <n v="-0.13"/>
  </r>
  <r>
    <x v="6"/>
    <n v="19"/>
    <n v="5"/>
    <s v="OFF"/>
    <d v="2019-03-19T00:00:00"/>
    <s v="Avg of 4 NM Projects"/>
    <x v="1"/>
    <n v="-0.39"/>
  </r>
  <r>
    <x v="6"/>
    <n v="19"/>
    <n v="5"/>
    <s v="OFF"/>
    <d v="2019-03-19T00:00:00"/>
    <s v="Avg of 4 NM Projects"/>
    <x v="2"/>
    <n v="0"/>
  </r>
  <r>
    <x v="6"/>
    <n v="19"/>
    <n v="5"/>
    <s v="OFF"/>
    <d v="2019-03-19T00:00:00"/>
    <s v="Avg of 4 NM Projects"/>
    <x v="3"/>
    <n v="-0.26"/>
  </r>
  <r>
    <x v="6"/>
    <n v="19"/>
    <n v="5"/>
    <s v="OFF"/>
    <d v="2019-03-19T00:00:00"/>
    <s v="Avg of 4 NM Projects"/>
    <x v="4"/>
    <n v="-0.13"/>
  </r>
  <r>
    <x v="6"/>
    <n v="19"/>
    <n v="5"/>
    <s v="OFF"/>
    <d v="2019-03-19T00:00:00"/>
    <s v="Avg of 4 NM Projects"/>
    <x v="5"/>
    <n v="-0.26"/>
  </r>
  <r>
    <x v="6"/>
    <n v="19"/>
    <n v="5"/>
    <s v="OFF"/>
    <d v="2019-03-19T00:00:00"/>
    <s v="Avg of 4 NM Projects"/>
    <x v="6"/>
    <n v="-0.26"/>
  </r>
  <r>
    <x v="6"/>
    <n v="19"/>
    <n v="5"/>
    <s v="ON"/>
    <d v="2019-03-19T00:00:00"/>
    <s v="Avg of 4 NM Projects"/>
    <x v="7"/>
    <n v="8.9600000000000009"/>
  </r>
  <r>
    <x v="6"/>
    <n v="19"/>
    <n v="5"/>
    <s v="ON"/>
    <d v="2019-03-19T00:00:00"/>
    <s v="Avg of 4 NM Projects"/>
    <x v="8"/>
    <n v="41.47"/>
  </r>
  <r>
    <x v="6"/>
    <n v="19"/>
    <n v="5"/>
    <s v="ON"/>
    <d v="2019-03-19T00:00:00"/>
    <s v="Avg of 4 NM Projects"/>
    <x v="9"/>
    <n v="66.56"/>
  </r>
  <r>
    <x v="6"/>
    <n v="19"/>
    <n v="5"/>
    <s v="ON"/>
    <d v="2019-03-19T00:00:00"/>
    <s v="Avg of 4 NM Projects"/>
    <x v="10"/>
    <n v="78.585000000000008"/>
  </r>
  <r>
    <x v="6"/>
    <n v="19"/>
    <n v="5"/>
    <s v="ON"/>
    <d v="2019-03-19T00:00:00"/>
    <s v="Avg of 4 NM Projects"/>
    <x v="11"/>
    <n v="85.375"/>
  </r>
  <r>
    <x v="6"/>
    <n v="19"/>
    <n v="5"/>
    <s v="ON"/>
    <d v="2019-03-19T00:00:00"/>
    <s v="Avg of 4 NM Projects"/>
    <x v="12"/>
    <n v="88.825000000000003"/>
  </r>
  <r>
    <x v="6"/>
    <n v="19"/>
    <n v="5"/>
    <s v="ON"/>
    <d v="2019-03-19T00:00:00"/>
    <s v="Avg of 4 NM Projects"/>
    <x v="13"/>
    <n v="87.935000000000002"/>
  </r>
  <r>
    <x v="6"/>
    <n v="19"/>
    <n v="5"/>
    <s v="ON"/>
    <d v="2019-03-19T00:00:00"/>
    <s v="Avg of 4 NM Projects"/>
    <x v="14"/>
    <n v="83.2"/>
  </r>
  <r>
    <x v="6"/>
    <n v="19"/>
    <n v="5"/>
    <s v="ON"/>
    <d v="2019-03-19T00:00:00"/>
    <s v="Avg of 4 NM Projects"/>
    <x v="15"/>
    <n v="73.724999999999994"/>
  </r>
  <r>
    <x v="6"/>
    <n v="19"/>
    <n v="5"/>
    <s v="ON"/>
    <d v="2019-03-19T00:00:00"/>
    <s v="Avg of 4 NM Projects"/>
    <x v="16"/>
    <n v="58.11"/>
  </r>
  <r>
    <x v="6"/>
    <n v="19"/>
    <n v="5"/>
    <s v="ON"/>
    <d v="2019-03-19T00:00:00"/>
    <s v="Avg of 4 NM Projects"/>
    <x v="17"/>
    <n v="35.965000000000003"/>
  </r>
  <r>
    <x v="6"/>
    <n v="19"/>
    <n v="5"/>
    <s v="ON"/>
    <d v="2019-03-19T00:00:00"/>
    <s v="Avg of 4 NM Projects"/>
    <x v="18"/>
    <n v="7.81"/>
  </r>
  <r>
    <x v="6"/>
    <n v="19"/>
    <n v="5"/>
    <s v="ON"/>
    <d v="2019-03-19T00:00:00"/>
    <s v="Avg of 4 NM Projects"/>
    <x v="19"/>
    <n v="-0.26"/>
  </r>
  <r>
    <x v="6"/>
    <n v="19"/>
    <n v="5"/>
    <s v="ON"/>
    <d v="2019-03-19T00:00:00"/>
    <s v="Avg of 4 NM Projects"/>
    <x v="20"/>
    <n v="-0.13"/>
  </r>
  <r>
    <x v="6"/>
    <n v="19"/>
    <n v="5"/>
    <s v="ON"/>
    <d v="2019-03-19T00:00:00"/>
    <s v="Avg of 4 NM Projects"/>
    <x v="21"/>
    <n v="-0.13"/>
  </r>
  <r>
    <x v="6"/>
    <n v="19"/>
    <n v="5"/>
    <s v="ON"/>
    <d v="2019-03-19T00:00:00"/>
    <s v="Avg of 4 NM Projects"/>
    <x v="22"/>
    <n v="-0.13"/>
  </r>
  <r>
    <x v="6"/>
    <n v="19"/>
    <n v="5"/>
    <s v="OFF"/>
    <d v="2019-03-19T00:00:00"/>
    <s v="Avg of 4 NM Projects"/>
    <x v="23"/>
    <n v="-0.26"/>
  </r>
  <r>
    <x v="6"/>
    <n v="20"/>
    <n v="6"/>
    <s v="OFF"/>
    <d v="2019-03-20T00:00:00"/>
    <s v="Avg of 4 NM Projects"/>
    <x v="0"/>
    <n v="-0.39"/>
  </r>
  <r>
    <x v="6"/>
    <n v="20"/>
    <n v="6"/>
    <s v="OFF"/>
    <d v="2019-03-20T00:00:00"/>
    <s v="Avg of 4 NM Projects"/>
    <x v="1"/>
    <n v="-0.13"/>
  </r>
  <r>
    <x v="6"/>
    <n v="20"/>
    <n v="6"/>
    <s v="OFF"/>
    <d v="2019-03-20T00:00:00"/>
    <s v="Avg of 4 NM Projects"/>
    <x v="2"/>
    <n v="-0.39"/>
  </r>
  <r>
    <x v="6"/>
    <n v="20"/>
    <n v="6"/>
    <s v="OFF"/>
    <d v="2019-03-20T00:00:00"/>
    <s v="Avg of 4 NM Projects"/>
    <x v="3"/>
    <n v="-0.13"/>
  </r>
  <r>
    <x v="6"/>
    <n v="20"/>
    <n v="6"/>
    <s v="OFF"/>
    <d v="2019-03-20T00:00:00"/>
    <s v="Avg of 4 NM Projects"/>
    <x v="4"/>
    <n v="-0.13"/>
  </r>
  <r>
    <x v="6"/>
    <n v="20"/>
    <n v="6"/>
    <s v="OFF"/>
    <d v="2019-03-20T00:00:00"/>
    <s v="Avg of 4 NM Projects"/>
    <x v="5"/>
    <n v="-0.26"/>
  </r>
  <r>
    <x v="6"/>
    <n v="20"/>
    <n v="6"/>
    <s v="OFF"/>
    <d v="2019-03-20T00:00:00"/>
    <s v="Avg of 4 NM Projects"/>
    <x v="6"/>
    <n v="-0.51500000000000001"/>
  </r>
  <r>
    <x v="6"/>
    <n v="20"/>
    <n v="6"/>
    <s v="ON"/>
    <d v="2019-03-20T00:00:00"/>
    <s v="Avg of 4 NM Projects"/>
    <x v="7"/>
    <n v="10.234999999999999"/>
  </r>
  <r>
    <x v="6"/>
    <n v="20"/>
    <n v="6"/>
    <s v="ON"/>
    <d v="2019-03-20T00:00:00"/>
    <s v="Avg of 4 NM Projects"/>
    <x v="8"/>
    <n v="42.115000000000009"/>
  </r>
  <r>
    <x v="6"/>
    <n v="20"/>
    <n v="6"/>
    <s v="ON"/>
    <d v="2019-03-20T00:00:00"/>
    <s v="Avg of 4 NM Projects"/>
    <x v="9"/>
    <n v="65.155000000000001"/>
  </r>
  <r>
    <x v="6"/>
    <n v="20"/>
    <n v="6"/>
    <s v="ON"/>
    <d v="2019-03-20T00:00:00"/>
    <s v="Avg of 4 NM Projects"/>
    <x v="10"/>
    <n v="79.614999999999995"/>
  </r>
  <r>
    <x v="6"/>
    <n v="20"/>
    <n v="6"/>
    <s v="ON"/>
    <d v="2019-03-20T00:00:00"/>
    <s v="Avg of 4 NM Projects"/>
    <x v="11"/>
    <n v="84.094999999999999"/>
  </r>
  <r>
    <x v="6"/>
    <n v="20"/>
    <n v="6"/>
    <s v="ON"/>
    <d v="2019-03-20T00:00:00"/>
    <s v="Avg of 4 NM Projects"/>
    <x v="12"/>
    <n v="86.4"/>
  </r>
  <r>
    <x v="6"/>
    <n v="20"/>
    <n v="6"/>
    <s v="ON"/>
    <d v="2019-03-20T00:00:00"/>
    <s v="Avg of 4 NM Projects"/>
    <x v="13"/>
    <n v="86.144999999999996"/>
  </r>
  <r>
    <x v="6"/>
    <n v="20"/>
    <n v="6"/>
    <s v="ON"/>
    <d v="2019-03-20T00:00:00"/>
    <s v="Avg of 4 NM Projects"/>
    <x v="14"/>
    <n v="84.47999999999999"/>
  </r>
  <r>
    <x v="6"/>
    <n v="20"/>
    <n v="6"/>
    <s v="ON"/>
    <d v="2019-03-20T00:00:00"/>
    <s v="Avg of 4 NM Projects"/>
    <x v="15"/>
    <n v="74.11"/>
  </r>
  <r>
    <x v="6"/>
    <n v="20"/>
    <n v="6"/>
    <s v="ON"/>
    <d v="2019-03-20T00:00:00"/>
    <s v="Avg of 4 NM Projects"/>
    <x v="16"/>
    <n v="58.11"/>
  </r>
  <r>
    <x v="6"/>
    <n v="20"/>
    <n v="6"/>
    <s v="ON"/>
    <d v="2019-03-20T00:00:00"/>
    <s v="Avg of 4 NM Projects"/>
    <x v="17"/>
    <n v="32.380000000000003"/>
  </r>
  <r>
    <x v="6"/>
    <n v="20"/>
    <n v="6"/>
    <s v="ON"/>
    <d v="2019-03-20T00:00:00"/>
    <s v="Avg of 4 NM Projects"/>
    <x v="18"/>
    <n v="7.5500000000000007"/>
  </r>
  <r>
    <x v="6"/>
    <n v="20"/>
    <n v="6"/>
    <s v="ON"/>
    <d v="2019-03-20T00:00:00"/>
    <s v="Avg of 4 NM Projects"/>
    <x v="19"/>
    <n v="-0.26"/>
  </r>
  <r>
    <x v="6"/>
    <n v="20"/>
    <n v="6"/>
    <s v="ON"/>
    <d v="2019-03-20T00:00:00"/>
    <s v="Avg of 4 NM Projects"/>
    <x v="20"/>
    <n v="-0.13"/>
  </r>
  <r>
    <x v="6"/>
    <n v="20"/>
    <n v="6"/>
    <s v="ON"/>
    <d v="2019-03-20T00:00:00"/>
    <s v="Avg of 4 NM Projects"/>
    <x v="21"/>
    <n v="-0.26"/>
  </r>
  <r>
    <x v="6"/>
    <n v="20"/>
    <n v="6"/>
    <s v="ON"/>
    <d v="2019-03-20T00:00:00"/>
    <s v="Avg of 4 NM Projects"/>
    <x v="22"/>
    <n v="-0.13"/>
  </r>
  <r>
    <x v="6"/>
    <n v="20"/>
    <n v="6"/>
    <s v="OFF"/>
    <d v="2019-03-20T00:00:00"/>
    <s v="Avg of 4 NM Projects"/>
    <x v="23"/>
    <n v="-0.26"/>
  </r>
  <r>
    <x v="6"/>
    <n v="21"/>
    <n v="7"/>
    <s v="OFF"/>
    <d v="2019-03-21T00:00:00"/>
    <s v="Avg of 4 NM Projects"/>
    <x v="0"/>
    <n v="-0.26"/>
  </r>
  <r>
    <x v="6"/>
    <n v="21"/>
    <n v="7"/>
    <s v="OFF"/>
    <d v="2019-03-21T00:00:00"/>
    <s v="Avg of 4 NM Projects"/>
    <x v="1"/>
    <n v="-0.26"/>
  </r>
  <r>
    <x v="6"/>
    <n v="21"/>
    <n v="7"/>
    <s v="OFF"/>
    <d v="2019-03-21T00:00:00"/>
    <s v="Avg of 4 NM Projects"/>
    <x v="2"/>
    <n v="-0.39"/>
  </r>
  <r>
    <x v="6"/>
    <n v="21"/>
    <n v="7"/>
    <s v="OFF"/>
    <d v="2019-03-21T00:00:00"/>
    <s v="Avg of 4 NM Projects"/>
    <x v="3"/>
    <n v="-0.13"/>
  </r>
  <r>
    <x v="6"/>
    <n v="21"/>
    <n v="7"/>
    <s v="OFF"/>
    <d v="2019-03-21T00:00:00"/>
    <s v="Avg of 4 NM Projects"/>
    <x v="4"/>
    <n v="-0.13"/>
  </r>
  <r>
    <x v="6"/>
    <n v="21"/>
    <n v="7"/>
    <s v="OFF"/>
    <d v="2019-03-21T00:00:00"/>
    <s v="Avg of 4 NM Projects"/>
    <x v="5"/>
    <n v="-0.13"/>
  </r>
  <r>
    <x v="6"/>
    <n v="21"/>
    <n v="7"/>
    <s v="OFF"/>
    <d v="2019-03-21T00:00:00"/>
    <s v="Avg of 4 NM Projects"/>
    <x v="6"/>
    <n v="-0.51500000000000001"/>
  </r>
  <r>
    <x v="6"/>
    <n v="21"/>
    <n v="7"/>
    <s v="OFF"/>
    <d v="2019-03-21T00:00:00"/>
    <s v="Avg of 4 NM Projects"/>
    <x v="7"/>
    <n v="6.53"/>
  </r>
  <r>
    <x v="6"/>
    <n v="21"/>
    <n v="7"/>
    <s v="OFF"/>
    <d v="2019-03-21T00:00:00"/>
    <s v="Avg of 4 NM Projects"/>
    <x v="8"/>
    <n v="22.27"/>
  </r>
  <r>
    <x v="6"/>
    <n v="21"/>
    <n v="7"/>
    <s v="OFF"/>
    <d v="2019-03-21T00:00:00"/>
    <s v="Avg of 4 NM Projects"/>
    <x v="9"/>
    <n v="32.765000000000001"/>
  </r>
  <r>
    <x v="6"/>
    <n v="21"/>
    <n v="7"/>
    <s v="OFF"/>
    <d v="2019-03-21T00:00:00"/>
    <s v="Avg of 4 NM Projects"/>
    <x v="10"/>
    <n v="40.195"/>
  </r>
  <r>
    <x v="6"/>
    <n v="21"/>
    <n v="7"/>
    <s v="OFF"/>
    <d v="2019-03-21T00:00:00"/>
    <s v="Avg of 4 NM Projects"/>
    <x v="11"/>
    <n v="36.6"/>
  </r>
  <r>
    <x v="6"/>
    <n v="21"/>
    <n v="7"/>
    <s v="OFF"/>
    <d v="2019-03-21T00:00:00"/>
    <s v="Avg of 4 NM Projects"/>
    <x v="12"/>
    <n v="40.064999999999991"/>
  </r>
  <r>
    <x v="6"/>
    <n v="21"/>
    <n v="7"/>
    <s v="OFF"/>
    <d v="2019-03-21T00:00:00"/>
    <s v="Avg of 4 NM Projects"/>
    <x v="13"/>
    <n v="38.524999999999999"/>
  </r>
  <r>
    <x v="6"/>
    <n v="21"/>
    <n v="7"/>
    <s v="OFF"/>
    <d v="2019-03-21T00:00:00"/>
    <s v="Avg of 4 NM Projects"/>
    <x v="14"/>
    <n v="41.855000000000004"/>
  </r>
  <r>
    <x v="6"/>
    <n v="21"/>
    <n v="7"/>
    <s v="OFF"/>
    <d v="2019-03-21T00:00:00"/>
    <s v="Avg of 4 NM Projects"/>
    <x v="15"/>
    <n v="41.344999999999999"/>
  </r>
  <r>
    <x v="6"/>
    <n v="21"/>
    <n v="7"/>
    <s v="OFF"/>
    <d v="2019-03-21T00:00:00"/>
    <s v="Avg of 4 NM Projects"/>
    <x v="16"/>
    <n v="24.06"/>
  </r>
  <r>
    <x v="6"/>
    <n v="21"/>
    <n v="7"/>
    <s v="OFF"/>
    <d v="2019-03-21T00:00:00"/>
    <s v="Avg of 4 NM Projects"/>
    <x v="17"/>
    <n v="8.9599999999999991"/>
  </r>
  <r>
    <x v="6"/>
    <n v="21"/>
    <n v="7"/>
    <s v="OFF"/>
    <d v="2019-03-21T00:00:00"/>
    <s v="Avg of 4 NM Projects"/>
    <x v="18"/>
    <n v="1.4100000000000001"/>
  </r>
  <r>
    <x v="6"/>
    <n v="21"/>
    <n v="7"/>
    <s v="OFF"/>
    <d v="2019-03-21T00:00:00"/>
    <s v="Avg of 4 NM Projects"/>
    <x v="19"/>
    <n v="-0.13"/>
  </r>
  <r>
    <x v="6"/>
    <n v="21"/>
    <n v="7"/>
    <s v="OFF"/>
    <d v="2019-03-21T00:00:00"/>
    <s v="Avg of 4 NM Projects"/>
    <x v="20"/>
    <n v="-0.26"/>
  </r>
  <r>
    <x v="6"/>
    <n v="21"/>
    <n v="7"/>
    <s v="OFF"/>
    <d v="2019-03-21T00:00:00"/>
    <s v="Avg of 4 NM Projects"/>
    <x v="21"/>
    <n v="-0.13"/>
  </r>
  <r>
    <x v="6"/>
    <n v="21"/>
    <n v="7"/>
    <s v="OFF"/>
    <d v="2019-03-21T00:00:00"/>
    <s v="Avg of 4 NM Projects"/>
    <x v="22"/>
    <n v="-0.13"/>
  </r>
  <r>
    <x v="6"/>
    <n v="21"/>
    <n v="7"/>
    <s v="OFF"/>
    <d v="2019-03-21T00:00:00"/>
    <s v="Avg of 4 NM Projects"/>
    <x v="23"/>
    <n v="-0.26"/>
  </r>
  <r>
    <x v="6"/>
    <n v="22"/>
    <n v="1"/>
    <s v="OFF"/>
    <d v="2019-03-22T00:00:00"/>
    <s v="Avg of 4 NM Projects"/>
    <x v="0"/>
    <n v="-0.39"/>
  </r>
  <r>
    <x v="6"/>
    <n v="22"/>
    <n v="1"/>
    <s v="OFF"/>
    <d v="2019-03-22T00:00:00"/>
    <s v="Avg of 4 NM Projects"/>
    <x v="1"/>
    <n v="-0.26"/>
  </r>
  <r>
    <x v="6"/>
    <n v="22"/>
    <n v="1"/>
    <s v="OFF"/>
    <d v="2019-03-22T00:00:00"/>
    <s v="Avg of 4 NM Projects"/>
    <x v="2"/>
    <n v="-0.13"/>
  </r>
  <r>
    <x v="6"/>
    <n v="22"/>
    <n v="1"/>
    <s v="OFF"/>
    <d v="2019-03-22T00:00:00"/>
    <s v="Avg of 4 NM Projects"/>
    <x v="3"/>
    <n v="-0.26"/>
  </r>
  <r>
    <x v="6"/>
    <n v="22"/>
    <n v="1"/>
    <s v="OFF"/>
    <d v="2019-03-22T00:00:00"/>
    <s v="Avg of 4 NM Projects"/>
    <x v="4"/>
    <n v="0"/>
  </r>
  <r>
    <x v="6"/>
    <n v="22"/>
    <n v="1"/>
    <s v="OFF"/>
    <d v="2019-03-22T00:00:00"/>
    <s v="Avg of 4 NM Projects"/>
    <x v="5"/>
    <n v="-0.26"/>
  </r>
  <r>
    <x v="6"/>
    <n v="22"/>
    <n v="1"/>
    <s v="OFF"/>
    <d v="2019-03-22T00:00:00"/>
    <s v="Avg of 4 NM Projects"/>
    <x v="6"/>
    <n v="-0.51500000000000001"/>
  </r>
  <r>
    <x v="6"/>
    <n v="22"/>
    <n v="1"/>
    <s v="OFF"/>
    <d v="2019-03-22T00:00:00"/>
    <s v="Avg of 4 NM Projects"/>
    <x v="7"/>
    <n v="2.5649999999999995"/>
  </r>
  <r>
    <x v="6"/>
    <n v="22"/>
    <n v="1"/>
    <s v="OFF"/>
    <d v="2019-03-22T00:00:00"/>
    <s v="Avg of 4 NM Projects"/>
    <x v="8"/>
    <n v="14.979999999999999"/>
  </r>
  <r>
    <x v="6"/>
    <n v="22"/>
    <n v="1"/>
    <s v="OFF"/>
    <d v="2019-03-22T00:00:00"/>
    <s v="Avg of 4 NM Projects"/>
    <x v="9"/>
    <n v="22.27"/>
  </r>
  <r>
    <x v="6"/>
    <n v="22"/>
    <n v="1"/>
    <s v="OFF"/>
    <d v="2019-03-22T00:00:00"/>
    <s v="Avg of 4 NM Projects"/>
    <x v="10"/>
    <n v="30.72"/>
  </r>
  <r>
    <x v="6"/>
    <n v="22"/>
    <n v="1"/>
    <s v="OFF"/>
    <d v="2019-03-22T00:00:00"/>
    <s v="Avg of 4 NM Projects"/>
    <x v="11"/>
    <n v="35.58"/>
  </r>
  <r>
    <x v="6"/>
    <n v="22"/>
    <n v="1"/>
    <s v="OFF"/>
    <d v="2019-03-22T00:00:00"/>
    <s v="Avg of 4 NM Projects"/>
    <x v="12"/>
    <n v="32.26"/>
  </r>
  <r>
    <x v="6"/>
    <n v="22"/>
    <n v="1"/>
    <s v="OFF"/>
    <d v="2019-03-22T00:00:00"/>
    <s v="Avg of 4 NM Projects"/>
    <x v="13"/>
    <n v="32.894999999999996"/>
  </r>
  <r>
    <x v="6"/>
    <n v="22"/>
    <n v="1"/>
    <s v="OFF"/>
    <d v="2019-03-22T00:00:00"/>
    <s v="Avg of 4 NM Projects"/>
    <x v="14"/>
    <n v="35.585000000000001"/>
  </r>
  <r>
    <x v="6"/>
    <n v="22"/>
    <n v="1"/>
    <s v="OFF"/>
    <d v="2019-03-22T00:00:00"/>
    <s v="Avg of 4 NM Projects"/>
    <x v="15"/>
    <n v="29.444999999999997"/>
  </r>
  <r>
    <x v="6"/>
    <n v="22"/>
    <n v="1"/>
    <s v="OFF"/>
    <d v="2019-03-22T00:00:00"/>
    <s v="Avg of 4 NM Projects"/>
    <x v="16"/>
    <n v="23.934999999999999"/>
  </r>
  <r>
    <x v="6"/>
    <n v="22"/>
    <n v="1"/>
    <s v="OFF"/>
    <d v="2019-03-22T00:00:00"/>
    <s v="Avg of 4 NM Projects"/>
    <x v="17"/>
    <n v="13.440000000000001"/>
  </r>
  <r>
    <x v="6"/>
    <n v="22"/>
    <n v="1"/>
    <s v="OFF"/>
    <d v="2019-03-22T00:00:00"/>
    <s v="Avg of 4 NM Projects"/>
    <x v="18"/>
    <n v="2.9449999999999998"/>
  </r>
  <r>
    <x v="6"/>
    <n v="22"/>
    <n v="1"/>
    <s v="OFF"/>
    <d v="2019-03-22T00:00:00"/>
    <s v="Avg of 4 NM Projects"/>
    <x v="19"/>
    <n v="-0.51500000000000001"/>
  </r>
  <r>
    <x v="6"/>
    <n v="22"/>
    <n v="1"/>
    <s v="OFF"/>
    <d v="2019-03-22T00:00:00"/>
    <s v="Avg of 4 NM Projects"/>
    <x v="20"/>
    <n v="-0.13"/>
  </r>
  <r>
    <x v="6"/>
    <n v="22"/>
    <n v="1"/>
    <s v="OFF"/>
    <d v="2019-03-22T00:00:00"/>
    <s v="Avg of 4 NM Projects"/>
    <x v="21"/>
    <n v="-0.13"/>
  </r>
  <r>
    <x v="6"/>
    <n v="22"/>
    <n v="1"/>
    <s v="OFF"/>
    <d v="2019-03-22T00:00:00"/>
    <s v="Avg of 4 NM Projects"/>
    <x v="22"/>
    <n v="-0.13"/>
  </r>
  <r>
    <x v="6"/>
    <n v="22"/>
    <n v="1"/>
    <s v="OFF"/>
    <d v="2019-03-22T00:00:00"/>
    <s v="Avg of 4 NM Projects"/>
    <x v="23"/>
    <n v="-0.13"/>
  </r>
  <r>
    <x v="6"/>
    <n v="23"/>
    <n v="2"/>
    <s v="OFF"/>
    <d v="2019-03-23T00:00:00"/>
    <s v="Avg of 4 NM Projects"/>
    <x v="0"/>
    <n v="-0.26"/>
  </r>
  <r>
    <x v="6"/>
    <n v="23"/>
    <n v="2"/>
    <s v="OFF"/>
    <d v="2019-03-23T00:00:00"/>
    <s v="Avg of 4 NM Projects"/>
    <x v="1"/>
    <n v="-0.13"/>
  </r>
  <r>
    <x v="6"/>
    <n v="23"/>
    <n v="2"/>
    <s v="OFF"/>
    <d v="2019-03-23T00:00:00"/>
    <s v="Avg of 4 NM Projects"/>
    <x v="2"/>
    <n v="-0.26"/>
  </r>
  <r>
    <x v="6"/>
    <n v="23"/>
    <n v="2"/>
    <s v="OFF"/>
    <d v="2019-03-23T00:00:00"/>
    <s v="Avg of 4 NM Projects"/>
    <x v="3"/>
    <n v="-0.13"/>
  </r>
  <r>
    <x v="6"/>
    <n v="23"/>
    <n v="2"/>
    <s v="OFF"/>
    <d v="2019-03-23T00:00:00"/>
    <s v="Avg of 4 NM Projects"/>
    <x v="4"/>
    <n v="-0.13"/>
  </r>
  <r>
    <x v="6"/>
    <n v="23"/>
    <n v="2"/>
    <s v="OFF"/>
    <d v="2019-03-23T00:00:00"/>
    <s v="Avg of 4 NM Projects"/>
    <x v="5"/>
    <n v="-0.13"/>
  </r>
  <r>
    <x v="6"/>
    <n v="23"/>
    <n v="2"/>
    <s v="OFF"/>
    <d v="2019-03-23T00:00:00"/>
    <s v="Avg of 4 NM Projects"/>
    <x v="6"/>
    <n v="-0.26"/>
  </r>
  <r>
    <x v="6"/>
    <n v="23"/>
    <n v="2"/>
    <s v="ON"/>
    <d v="2019-03-23T00:00:00"/>
    <s v="Avg of 4 NM Projects"/>
    <x v="7"/>
    <n v="3.7050000000000001"/>
  </r>
  <r>
    <x v="6"/>
    <n v="23"/>
    <n v="2"/>
    <s v="ON"/>
    <d v="2019-03-23T00:00:00"/>
    <s v="Avg of 4 NM Projects"/>
    <x v="8"/>
    <n v="15.484999999999999"/>
  </r>
  <r>
    <x v="6"/>
    <n v="23"/>
    <n v="2"/>
    <s v="ON"/>
    <d v="2019-03-23T00:00:00"/>
    <s v="Avg of 4 NM Projects"/>
    <x v="9"/>
    <n v="29.445"/>
  </r>
  <r>
    <x v="6"/>
    <n v="23"/>
    <n v="2"/>
    <s v="ON"/>
    <d v="2019-03-23T00:00:00"/>
    <s v="Avg of 4 NM Projects"/>
    <x v="10"/>
    <n v="36.61"/>
  </r>
  <r>
    <x v="6"/>
    <n v="23"/>
    <n v="2"/>
    <s v="ON"/>
    <d v="2019-03-23T00:00:00"/>
    <s v="Avg of 4 NM Projects"/>
    <x v="11"/>
    <n v="33.925000000000004"/>
  </r>
  <r>
    <x v="6"/>
    <n v="23"/>
    <n v="2"/>
    <s v="ON"/>
    <d v="2019-03-23T00:00:00"/>
    <s v="Avg of 4 NM Projects"/>
    <x v="12"/>
    <n v="34.299999999999997"/>
  </r>
  <r>
    <x v="6"/>
    <n v="23"/>
    <n v="2"/>
    <s v="ON"/>
    <d v="2019-03-23T00:00:00"/>
    <s v="Avg of 4 NM Projects"/>
    <x v="13"/>
    <n v="32.635000000000005"/>
  </r>
  <r>
    <x v="6"/>
    <n v="23"/>
    <n v="2"/>
    <s v="ON"/>
    <d v="2019-03-23T00:00:00"/>
    <s v="Avg of 4 NM Projects"/>
    <x v="14"/>
    <n v="34.049999999999997"/>
  </r>
  <r>
    <x v="6"/>
    <n v="23"/>
    <n v="2"/>
    <s v="ON"/>
    <d v="2019-03-23T00:00:00"/>
    <s v="Avg of 4 NM Projects"/>
    <x v="15"/>
    <n v="36.734999999999999"/>
  </r>
  <r>
    <x v="6"/>
    <n v="23"/>
    <n v="2"/>
    <s v="ON"/>
    <d v="2019-03-23T00:00:00"/>
    <s v="Avg of 4 NM Projects"/>
    <x v="16"/>
    <n v="26.244999999999997"/>
  </r>
  <r>
    <x v="6"/>
    <n v="23"/>
    <n v="2"/>
    <s v="ON"/>
    <d v="2019-03-23T00:00:00"/>
    <s v="Avg of 4 NM Projects"/>
    <x v="17"/>
    <n v="20.61"/>
  </r>
  <r>
    <x v="6"/>
    <n v="23"/>
    <n v="2"/>
    <s v="ON"/>
    <d v="2019-03-23T00:00:00"/>
    <s v="Avg of 4 NM Projects"/>
    <x v="18"/>
    <n v="6.2699999999999987"/>
  </r>
  <r>
    <x v="6"/>
    <n v="23"/>
    <n v="2"/>
    <s v="ON"/>
    <d v="2019-03-23T00:00:00"/>
    <s v="Avg of 4 NM Projects"/>
    <x v="19"/>
    <n v="-0.26"/>
  </r>
  <r>
    <x v="6"/>
    <n v="23"/>
    <n v="2"/>
    <s v="ON"/>
    <d v="2019-03-23T00:00:00"/>
    <s v="Avg of 4 NM Projects"/>
    <x v="20"/>
    <n v="-0.13"/>
  </r>
  <r>
    <x v="6"/>
    <n v="23"/>
    <n v="2"/>
    <s v="ON"/>
    <d v="2019-03-23T00:00:00"/>
    <s v="Avg of 4 NM Projects"/>
    <x v="21"/>
    <n v="-0.13"/>
  </r>
  <r>
    <x v="6"/>
    <n v="23"/>
    <n v="2"/>
    <s v="ON"/>
    <d v="2019-03-23T00:00:00"/>
    <s v="Avg of 4 NM Projects"/>
    <x v="22"/>
    <n v="-0.26"/>
  </r>
  <r>
    <x v="6"/>
    <n v="23"/>
    <n v="2"/>
    <s v="OFF"/>
    <d v="2019-03-23T00:00:00"/>
    <s v="Avg of 4 NM Projects"/>
    <x v="23"/>
    <n v="-0.26"/>
  </r>
  <r>
    <x v="6"/>
    <n v="24"/>
    <n v="3"/>
    <s v="OFF"/>
    <d v="2019-03-24T00:00:00"/>
    <s v="Avg of 4 NM Projects"/>
    <x v="0"/>
    <n v="-0.13"/>
  </r>
  <r>
    <x v="6"/>
    <n v="24"/>
    <n v="3"/>
    <s v="OFF"/>
    <d v="2019-03-24T00:00:00"/>
    <s v="Avg of 4 NM Projects"/>
    <x v="1"/>
    <n v="-0.13"/>
  </r>
  <r>
    <x v="6"/>
    <n v="24"/>
    <n v="3"/>
    <s v="OFF"/>
    <d v="2019-03-24T00:00:00"/>
    <s v="Avg of 4 NM Projects"/>
    <x v="2"/>
    <n v="-0.13"/>
  </r>
  <r>
    <x v="6"/>
    <n v="24"/>
    <n v="3"/>
    <s v="OFF"/>
    <d v="2019-03-24T00:00:00"/>
    <s v="Avg of 4 NM Projects"/>
    <x v="3"/>
    <n v="-0.26"/>
  </r>
  <r>
    <x v="6"/>
    <n v="24"/>
    <n v="3"/>
    <s v="OFF"/>
    <d v="2019-03-24T00:00:00"/>
    <s v="Avg of 4 NM Projects"/>
    <x v="4"/>
    <n v="-0.39"/>
  </r>
  <r>
    <x v="6"/>
    <n v="24"/>
    <n v="3"/>
    <s v="OFF"/>
    <d v="2019-03-24T00:00:00"/>
    <s v="Avg of 4 NM Projects"/>
    <x v="5"/>
    <n v="-0.13"/>
  </r>
  <r>
    <x v="6"/>
    <n v="24"/>
    <n v="3"/>
    <s v="OFF"/>
    <d v="2019-03-24T00:00:00"/>
    <s v="Avg of 4 NM Projects"/>
    <x v="6"/>
    <n v="-0.38500000000000001"/>
  </r>
  <r>
    <x v="6"/>
    <n v="24"/>
    <n v="3"/>
    <s v="ON"/>
    <d v="2019-03-24T00:00:00"/>
    <s v="Avg of 4 NM Projects"/>
    <x v="7"/>
    <n v="4.87"/>
  </r>
  <r>
    <x v="6"/>
    <n v="24"/>
    <n v="3"/>
    <s v="ON"/>
    <d v="2019-03-24T00:00:00"/>
    <s v="Avg of 4 NM Projects"/>
    <x v="8"/>
    <n v="19.074999999999999"/>
  </r>
  <r>
    <x v="6"/>
    <n v="24"/>
    <n v="3"/>
    <s v="ON"/>
    <d v="2019-03-24T00:00:00"/>
    <s v="Avg of 4 NM Projects"/>
    <x v="9"/>
    <n v="36.984999999999999"/>
  </r>
  <r>
    <x v="6"/>
    <n v="24"/>
    <n v="3"/>
    <s v="ON"/>
    <d v="2019-03-24T00:00:00"/>
    <s v="Avg of 4 NM Projects"/>
    <x v="10"/>
    <n v="55.050000000000004"/>
  </r>
  <r>
    <x v="6"/>
    <n v="24"/>
    <n v="3"/>
    <s v="ON"/>
    <d v="2019-03-24T00:00:00"/>
    <s v="Avg of 4 NM Projects"/>
    <x v="11"/>
    <n v="67.965000000000003"/>
  </r>
  <r>
    <x v="6"/>
    <n v="24"/>
    <n v="3"/>
    <s v="ON"/>
    <d v="2019-03-24T00:00:00"/>
    <s v="Avg of 4 NM Projects"/>
    <x v="12"/>
    <n v="79.11"/>
  </r>
  <r>
    <x v="6"/>
    <n v="24"/>
    <n v="3"/>
    <s v="ON"/>
    <d v="2019-03-24T00:00:00"/>
    <s v="Avg of 4 NM Projects"/>
    <x v="13"/>
    <n v="78.474999999999994"/>
  </r>
  <r>
    <x v="6"/>
    <n v="24"/>
    <n v="3"/>
    <s v="ON"/>
    <d v="2019-03-24T00:00:00"/>
    <s v="Avg of 4 NM Projects"/>
    <x v="14"/>
    <n v="78.59"/>
  </r>
  <r>
    <x v="6"/>
    <n v="24"/>
    <n v="3"/>
    <s v="ON"/>
    <d v="2019-03-24T00:00:00"/>
    <s v="Avg of 4 NM Projects"/>
    <x v="15"/>
    <n v="65.025000000000006"/>
  </r>
  <r>
    <x v="6"/>
    <n v="24"/>
    <n v="3"/>
    <s v="ON"/>
    <d v="2019-03-24T00:00:00"/>
    <s v="Avg of 4 NM Projects"/>
    <x v="16"/>
    <n v="41.474999999999994"/>
  </r>
  <r>
    <x v="6"/>
    <n v="24"/>
    <n v="3"/>
    <s v="ON"/>
    <d v="2019-03-24T00:00:00"/>
    <s v="Avg of 4 NM Projects"/>
    <x v="17"/>
    <n v="14.845000000000001"/>
  </r>
  <r>
    <x v="6"/>
    <n v="24"/>
    <n v="3"/>
    <s v="ON"/>
    <d v="2019-03-24T00:00:00"/>
    <s v="Avg of 4 NM Projects"/>
    <x v="18"/>
    <n v="4.8650000000000002"/>
  </r>
  <r>
    <x v="6"/>
    <n v="24"/>
    <n v="3"/>
    <s v="ON"/>
    <d v="2019-03-24T00:00:00"/>
    <s v="Avg of 4 NM Projects"/>
    <x v="19"/>
    <n v="-0.26"/>
  </r>
  <r>
    <x v="6"/>
    <n v="24"/>
    <n v="3"/>
    <s v="ON"/>
    <d v="2019-03-24T00:00:00"/>
    <s v="Avg of 4 NM Projects"/>
    <x v="20"/>
    <n v="-0.13"/>
  </r>
  <r>
    <x v="6"/>
    <n v="24"/>
    <n v="3"/>
    <s v="ON"/>
    <d v="2019-03-24T00:00:00"/>
    <s v="Avg of 4 NM Projects"/>
    <x v="21"/>
    <n v="-0.26"/>
  </r>
  <r>
    <x v="6"/>
    <n v="24"/>
    <n v="3"/>
    <s v="ON"/>
    <d v="2019-03-24T00:00:00"/>
    <s v="Avg of 4 NM Projects"/>
    <x v="22"/>
    <n v="-0.13"/>
  </r>
  <r>
    <x v="6"/>
    <n v="24"/>
    <n v="3"/>
    <s v="OFF"/>
    <d v="2019-03-24T00:00:00"/>
    <s v="Avg of 4 NM Projects"/>
    <x v="23"/>
    <n v="0"/>
  </r>
  <r>
    <x v="6"/>
    <n v="25"/>
    <n v="4"/>
    <s v="OFF"/>
    <d v="2019-03-25T00:00:00"/>
    <s v="Avg of 4 NM Projects"/>
    <x v="0"/>
    <n v="-0.39"/>
  </r>
  <r>
    <x v="6"/>
    <n v="25"/>
    <n v="4"/>
    <s v="OFF"/>
    <d v="2019-03-25T00:00:00"/>
    <s v="Avg of 4 NM Projects"/>
    <x v="1"/>
    <n v="-0.39"/>
  </r>
  <r>
    <x v="6"/>
    <n v="25"/>
    <n v="4"/>
    <s v="OFF"/>
    <d v="2019-03-25T00:00:00"/>
    <s v="Avg of 4 NM Projects"/>
    <x v="2"/>
    <n v="-0.13"/>
  </r>
  <r>
    <x v="6"/>
    <n v="25"/>
    <n v="4"/>
    <s v="OFF"/>
    <d v="2019-03-25T00:00:00"/>
    <s v="Avg of 4 NM Projects"/>
    <x v="3"/>
    <n v="-0.13"/>
  </r>
  <r>
    <x v="6"/>
    <n v="25"/>
    <n v="4"/>
    <s v="OFF"/>
    <d v="2019-03-25T00:00:00"/>
    <s v="Avg of 4 NM Projects"/>
    <x v="4"/>
    <n v="-0.39"/>
  </r>
  <r>
    <x v="6"/>
    <n v="25"/>
    <n v="4"/>
    <s v="OFF"/>
    <d v="2019-03-25T00:00:00"/>
    <s v="Avg of 4 NM Projects"/>
    <x v="5"/>
    <n v="-0.13"/>
  </r>
  <r>
    <x v="6"/>
    <n v="25"/>
    <n v="4"/>
    <s v="OFF"/>
    <d v="2019-03-25T00:00:00"/>
    <s v="Avg of 4 NM Projects"/>
    <x v="6"/>
    <n v="-0.26"/>
  </r>
  <r>
    <x v="6"/>
    <n v="25"/>
    <n v="4"/>
    <s v="ON"/>
    <d v="2019-03-25T00:00:00"/>
    <s v="Avg of 4 NM Projects"/>
    <x v="7"/>
    <n v="3.0750000000000002"/>
  </r>
  <r>
    <x v="6"/>
    <n v="25"/>
    <n v="4"/>
    <s v="ON"/>
    <d v="2019-03-25T00:00:00"/>
    <s v="Avg of 4 NM Projects"/>
    <x v="8"/>
    <n v="19.59"/>
  </r>
  <r>
    <x v="6"/>
    <n v="25"/>
    <n v="4"/>
    <s v="ON"/>
    <d v="2019-03-25T00:00:00"/>
    <s v="Avg of 4 NM Projects"/>
    <x v="9"/>
    <n v="67.59"/>
  </r>
  <r>
    <x v="6"/>
    <n v="25"/>
    <n v="4"/>
    <s v="ON"/>
    <d v="2019-03-25T00:00:00"/>
    <s v="Avg of 4 NM Projects"/>
    <x v="10"/>
    <n v="91.775000000000006"/>
  </r>
  <r>
    <x v="6"/>
    <n v="25"/>
    <n v="4"/>
    <s v="ON"/>
    <d v="2019-03-25T00:00:00"/>
    <s v="Avg of 4 NM Projects"/>
    <x v="11"/>
    <n v="104.45499999999998"/>
  </r>
  <r>
    <x v="6"/>
    <n v="25"/>
    <n v="4"/>
    <s v="ON"/>
    <d v="2019-03-25T00:00:00"/>
    <s v="Avg of 4 NM Projects"/>
    <x v="12"/>
    <n v="111.1"/>
  </r>
  <r>
    <x v="6"/>
    <n v="25"/>
    <n v="4"/>
    <s v="ON"/>
    <d v="2019-03-25T00:00:00"/>
    <s v="Avg of 4 NM Projects"/>
    <x v="13"/>
    <n v="112"/>
  </r>
  <r>
    <x v="6"/>
    <n v="25"/>
    <n v="4"/>
    <s v="ON"/>
    <d v="2019-03-25T00:00:00"/>
    <s v="Avg of 4 NM Projects"/>
    <x v="14"/>
    <n v="105.33999999999999"/>
  </r>
  <r>
    <x v="6"/>
    <n v="25"/>
    <n v="4"/>
    <s v="ON"/>
    <d v="2019-03-25T00:00:00"/>
    <s v="Avg of 4 NM Projects"/>
    <x v="15"/>
    <n v="91.78"/>
  </r>
  <r>
    <x v="6"/>
    <n v="25"/>
    <n v="4"/>
    <s v="ON"/>
    <d v="2019-03-25T00:00:00"/>
    <s v="Avg of 4 NM Projects"/>
    <x v="16"/>
    <n v="71.55"/>
  </r>
  <r>
    <x v="6"/>
    <n v="25"/>
    <n v="4"/>
    <s v="ON"/>
    <d v="2019-03-25T00:00:00"/>
    <s v="Avg of 4 NM Projects"/>
    <x v="17"/>
    <n v="43.394999999999996"/>
  </r>
  <r>
    <x v="6"/>
    <n v="25"/>
    <n v="4"/>
    <s v="ON"/>
    <d v="2019-03-25T00:00:00"/>
    <s v="Avg of 4 NM Projects"/>
    <x v="18"/>
    <n v="10.500000000000002"/>
  </r>
  <r>
    <x v="6"/>
    <n v="25"/>
    <n v="4"/>
    <s v="ON"/>
    <d v="2019-03-25T00:00:00"/>
    <s v="Avg of 4 NM Projects"/>
    <x v="19"/>
    <n v="-0.26"/>
  </r>
  <r>
    <x v="6"/>
    <n v="25"/>
    <n v="4"/>
    <s v="ON"/>
    <d v="2019-03-25T00:00:00"/>
    <s v="Avg of 4 NM Projects"/>
    <x v="20"/>
    <n v="-0.26"/>
  </r>
  <r>
    <x v="6"/>
    <n v="25"/>
    <n v="4"/>
    <s v="ON"/>
    <d v="2019-03-25T00:00:00"/>
    <s v="Avg of 4 NM Projects"/>
    <x v="21"/>
    <n v="-0.13"/>
  </r>
  <r>
    <x v="6"/>
    <n v="25"/>
    <n v="4"/>
    <s v="ON"/>
    <d v="2019-03-25T00:00:00"/>
    <s v="Avg of 4 NM Projects"/>
    <x v="22"/>
    <n v="-0.26"/>
  </r>
  <r>
    <x v="6"/>
    <n v="25"/>
    <n v="4"/>
    <s v="OFF"/>
    <d v="2019-03-25T00:00:00"/>
    <s v="Avg of 4 NM Projects"/>
    <x v="23"/>
    <n v="-0.26"/>
  </r>
  <r>
    <x v="6"/>
    <n v="26"/>
    <n v="5"/>
    <s v="OFF"/>
    <d v="2019-03-26T00:00:00"/>
    <s v="Avg of 4 NM Projects"/>
    <x v="0"/>
    <n v="-0.26"/>
  </r>
  <r>
    <x v="6"/>
    <n v="26"/>
    <n v="5"/>
    <s v="OFF"/>
    <d v="2019-03-26T00:00:00"/>
    <s v="Avg of 4 NM Projects"/>
    <x v="1"/>
    <n v="-0.13"/>
  </r>
  <r>
    <x v="6"/>
    <n v="26"/>
    <n v="5"/>
    <s v="OFF"/>
    <d v="2019-03-26T00:00:00"/>
    <s v="Avg of 4 NM Projects"/>
    <x v="2"/>
    <n v="-0.13"/>
  </r>
  <r>
    <x v="6"/>
    <n v="26"/>
    <n v="5"/>
    <s v="OFF"/>
    <d v="2019-03-26T00:00:00"/>
    <s v="Avg of 4 NM Projects"/>
    <x v="3"/>
    <n v="-0.26"/>
  </r>
  <r>
    <x v="6"/>
    <n v="26"/>
    <n v="5"/>
    <s v="OFF"/>
    <d v="2019-03-26T00:00:00"/>
    <s v="Avg of 4 NM Projects"/>
    <x v="4"/>
    <n v="-0.13"/>
  </r>
  <r>
    <x v="6"/>
    <n v="26"/>
    <n v="5"/>
    <s v="OFF"/>
    <d v="2019-03-26T00:00:00"/>
    <s v="Avg of 4 NM Projects"/>
    <x v="5"/>
    <n v="-0.13"/>
  </r>
  <r>
    <x v="6"/>
    <n v="26"/>
    <n v="5"/>
    <s v="OFF"/>
    <d v="2019-03-26T00:00:00"/>
    <s v="Avg of 4 NM Projects"/>
    <x v="6"/>
    <n v="-0.26"/>
  </r>
  <r>
    <x v="6"/>
    <n v="26"/>
    <n v="5"/>
    <s v="ON"/>
    <d v="2019-03-26T00:00:00"/>
    <s v="Avg of 4 NM Projects"/>
    <x v="7"/>
    <n v="14.98"/>
  </r>
  <r>
    <x v="6"/>
    <n v="26"/>
    <n v="5"/>
    <s v="ON"/>
    <d v="2019-03-26T00:00:00"/>
    <s v="Avg of 4 NM Projects"/>
    <x v="8"/>
    <n v="54.654999999999994"/>
  </r>
  <r>
    <x v="6"/>
    <n v="26"/>
    <n v="5"/>
    <s v="ON"/>
    <d v="2019-03-26T00:00:00"/>
    <s v="Avg of 4 NM Projects"/>
    <x v="9"/>
    <n v="88.064999999999998"/>
  </r>
  <r>
    <x v="6"/>
    <n v="26"/>
    <n v="5"/>
    <s v="ON"/>
    <d v="2019-03-26T00:00:00"/>
    <s v="Avg of 4 NM Projects"/>
    <x v="10"/>
    <n v="104.19"/>
  </r>
  <r>
    <x v="6"/>
    <n v="26"/>
    <n v="5"/>
    <s v="ON"/>
    <d v="2019-03-26T00:00:00"/>
    <s v="Avg of 4 NM Projects"/>
    <x v="11"/>
    <n v="113.54"/>
  </r>
  <r>
    <x v="6"/>
    <n v="26"/>
    <n v="5"/>
    <s v="ON"/>
    <d v="2019-03-26T00:00:00"/>
    <s v="Avg of 4 NM Projects"/>
    <x v="12"/>
    <n v="116.1"/>
  </r>
  <r>
    <x v="6"/>
    <n v="26"/>
    <n v="5"/>
    <s v="ON"/>
    <d v="2019-03-26T00:00:00"/>
    <s v="Avg of 4 NM Projects"/>
    <x v="13"/>
    <n v="114.435"/>
  </r>
  <r>
    <x v="6"/>
    <n v="26"/>
    <n v="5"/>
    <s v="ON"/>
    <d v="2019-03-26T00:00:00"/>
    <s v="Avg of 4 NM Projects"/>
    <x v="14"/>
    <n v="107.13500000000001"/>
  </r>
  <r>
    <x v="6"/>
    <n v="26"/>
    <n v="5"/>
    <s v="ON"/>
    <d v="2019-03-26T00:00:00"/>
    <s v="Avg of 4 NM Projects"/>
    <x v="15"/>
    <n v="93.19"/>
  </r>
  <r>
    <x v="6"/>
    <n v="26"/>
    <n v="5"/>
    <s v="ON"/>
    <d v="2019-03-26T00:00:00"/>
    <s v="Avg of 4 NM Projects"/>
    <x v="16"/>
    <n v="73.09"/>
  </r>
  <r>
    <x v="6"/>
    <n v="26"/>
    <n v="5"/>
    <s v="ON"/>
    <d v="2019-03-26T00:00:00"/>
    <s v="Avg of 4 NM Projects"/>
    <x v="17"/>
    <n v="44.295000000000002"/>
  </r>
  <r>
    <x v="6"/>
    <n v="26"/>
    <n v="5"/>
    <s v="ON"/>
    <d v="2019-03-26T00:00:00"/>
    <s v="Avg of 4 NM Projects"/>
    <x v="18"/>
    <n v="11.904999999999999"/>
  </r>
  <r>
    <x v="6"/>
    <n v="26"/>
    <n v="5"/>
    <s v="ON"/>
    <d v="2019-03-26T00:00:00"/>
    <s v="Avg of 4 NM Projects"/>
    <x v="19"/>
    <n v="0"/>
  </r>
  <r>
    <x v="6"/>
    <n v="26"/>
    <n v="5"/>
    <s v="ON"/>
    <d v="2019-03-26T00:00:00"/>
    <s v="Avg of 4 NM Projects"/>
    <x v="20"/>
    <n v="-0.39"/>
  </r>
  <r>
    <x v="6"/>
    <n v="26"/>
    <n v="5"/>
    <s v="ON"/>
    <d v="2019-03-26T00:00:00"/>
    <s v="Avg of 4 NM Projects"/>
    <x v="21"/>
    <n v="-0.39"/>
  </r>
  <r>
    <x v="6"/>
    <n v="26"/>
    <n v="5"/>
    <s v="ON"/>
    <d v="2019-03-26T00:00:00"/>
    <s v="Avg of 4 NM Projects"/>
    <x v="22"/>
    <n v="-0.13"/>
  </r>
  <r>
    <x v="6"/>
    <n v="26"/>
    <n v="5"/>
    <s v="OFF"/>
    <d v="2019-03-26T00:00:00"/>
    <s v="Avg of 4 NM Projects"/>
    <x v="23"/>
    <n v="-0.13"/>
  </r>
  <r>
    <x v="6"/>
    <n v="27"/>
    <n v="6"/>
    <s v="OFF"/>
    <d v="2019-03-27T00:00:00"/>
    <s v="Avg of 4 NM Projects"/>
    <x v="0"/>
    <n v="-0.13"/>
  </r>
  <r>
    <x v="6"/>
    <n v="27"/>
    <n v="6"/>
    <s v="OFF"/>
    <d v="2019-03-27T00:00:00"/>
    <s v="Avg of 4 NM Projects"/>
    <x v="1"/>
    <n v="0"/>
  </r>
  <r>
    <x v="6"/>
    <n v="27"/>
    <n v="6"/>
    <s v="OFF"/>
    <d v="2019-03-27T00:00:00"/>
    <s v="Avg of 4 NM Projects"/>
    <x v="2"/>
    <n v="-0.13"/>
  </r>
  <r>
    <x v="6"/>
    <n v="27"/>
    <n v="6"/>
    <s v="OFF"/>
    <d v="2019-03-27T00:00:00"/>
    <s v="Avg of 4 NM Projects"/>
    <x v="3"/>
    <n v="-0.13"/>
  </r>
  <r>
    <x v="6"/>
    <n v="27"/>
    <n v="6"/>
    <s v="OFF"/>
    <d v="2019-03-27T00:00:00"/>
    <s v="Avg of 4 NM Projects"/>
    <x v="4"/>
    <n v="-0.39"/>
  </r>
  <r>
    <x v="6"/>
    <n v="27"/>
    <n v="6"/>
    <s v="OFF"/>
    <d v="2019-03-27T00:00:00"/>
    <s v="Avg of 4 NM Projects"/>
    <x v="5"/>
    <n v="-0.13"/>
  </r>
  <r>
    <x v="6"/>
    <n v="27"/>
    <n v="6"/>
    <s v="OFF"/>
    <d v="2019-03-27T00:00:00"/>
    <s v="Avg of 4 NM Projects"/>
    <x v="6"/>
    <n v="-0.255"/>
  </r>
  <r>
    <x v="6"/>
    <n v="27"/>
    <n v="6"/>
    <s v="ON"/>
    <d v="2019-03-27T00:00:00"/>
    <s v="Avg of 4 NM Projects"/>
    <x v="7"/>
    <n v="18.055"/>
  </r>
  <r>
    <x v="6"/>
    <n v="27"/>
    <n v="6"/>
    <s v="ON"/>
    <d v="2019-03-27T00:00:00"/>
    <s v="Avg of 4 NM Projects"/>
    <x v="8"/>
    <n v="54.65"/>
  </r>
  <r>
    <x v="6"/>
    <n v="27"/>
    <n v="6"/>
    <s v="ON"/>
    <d v="2019-03-27T00:00:00"/>
    <s v="Avg of 4 NM Projects"/>
    <x v="9"/>
    <n v="80.509999999999991"/>
  </r>
  <r>
    <x v="6"/>
    <n v="27"/>
    <n v="6"/>
    <s v="ON"/>
    <d v="2019-03-27T00:00:00"/>
    <s v="Avg of 4 NM Projects"/>
    <x v="10"/>
    <n v="99.835000000000008"/>
  </r>
  <r>
    <x v="6"/>
    <n v="27"/>
    <n v="6"/>
    <s v="ON"/>
    <d v="2019-03-27T00:00:00"/>
    <s v="Avg of 4 NM Projects"/>
    <x v="11"/>
    <n v="106.11499999999999"/>
  </r>
  <r>
    <x v="6"/>
    <n v="27"/>
    <n v="6"/>
    <s v="ON"/>
    <d v="2019-03-27T00:00:00"/>
    <s v="Avg of 4 NM Projects"/>
    <x v="12"/>
    <n v="106.5"/>
  </r>
  <r>
    <x v="6"/>
    <n v="27"/>
    <n v="6"/>
    <s v="ON"/>
    <d v="2019-03-27T00:00:00"/>
    <s v="Avg of 4 NM Projects"/>
    <x v="13"/>
    <n v="96.125"/>
  </r>
  <r>
    <x v="6"/>
    <n v="27"/>
    <n v="6"/>
    <s v="ON"/>
    <d v="2019-03-27T00:00:00"/>
    <s v="Avg of 4 NM Projects"/>
    <x v="14"/>
    <n v="83.454999999999998"/>
  </r>
  <r>
    <x v="6"/>
    <n v="27"/>
    <n v="6"/>
    <s v="ON"/>
    <d v="2019-03-27T00:00:00"/>
    <s v="Avg of 4 NM Projects"/>
    <x v="15"/>
    <n v="66.180000000000007"/>
  </r>
  <r>
    <x v="6"/>
    <n v="27"/>
    <n v="6"/>
    <s v="ON"/>
    <d v="2019-03-27T00:00:00"/>
    <s v="Avg of 4 NM Projects"/>
    <x v="16"/>
    <n v="50.3"/>
  </r>
  <r>
    <x v="6"/>
    <n v="27"/>
    <n v="6"/>
    <s v="ON"/>
    <d v="2019-03-27T00:00:00"/>
    <s v="Avg of 4 NM Projects"/>
    <x v="17"/>
    <n v="27.395"/>
  </r>
  <r>
    <x v="6"/>
    <n v="27"/>
    <n v="6"/>
    <s v="ON"/>
    <d v="2019-03-27T00:00:00"/>
    <s v="Avg of 4 NM Projects"/>
    <x v="18"/>
    <n v="6.9099999999999993"/>
  </r>
  <r>
    <x v="6"/>
    <n v="27"/>
    <n v="6"/>
    <s v="ON"/>
    <d v="2019-03-27T00:00:00"/>
    <s v="Avg of 4 NM Projects"/>
    <x v="19"/>
    <n v="-0.39"/>
  </r>
  <r>
    <x v="6"/>
    <n v="27"/>
    <n v="6"/>
    <s v="ON"/>
    <d v="2019-03-27T00:00:00"/>
    <s v="Avg of 4 NM Projects"/>
    <x v="20"/>
    <n v="-0.13"/>
  </r>
  <r>
    <x v="6"/>
    <n v="27"/>
    <n v="6"/>
    <s v="ON"/>
    <d v="2019-03-27T00:00:00"/>
    <s v="Avg of 4 NM Projects"/>
    <x v="21"/>
    <n v="-0.13"/>
  </r>
  <r>
    <x v="6"/>
    <n v="27"/>
    <n v="6"/>
    <s v="ON"/>
    <d v="2019-03-27T00:00:00"/>
    <s v="Avg of 4 NM Projects"/>
    <x v="22"/>
    <n v="-0.13"/>
  </r>
  <r>
    <x v="6"/>
    <n v="27"/>
    <n v="6"/>
    <s v="OFF"/>
    <d v="2019-03-27T00:00:00"/>
    <s v="Avg of 4 NM Projects"/>
    <x v="23"/>
    <n v="-0.13"/>
  </r>
  <r>
    <x v="6"/>
    <n v="28"/>
    <n v="7"/>
    <s v="OFF"/>
    <d v="2019-03-28T00:00:00"/>
    <s v="Avg of 4 NM Projects"/>
    <x v="0"/>
    <n v="-0.13"/>
  </r>
  <r>
    <x v="6"/>
    <n v="28"/>
    <n v="7"/>
    <s v="OFF"/>
    <d v="2019-03-28T00:00:00"/>
    <s v="Avg of 4 NM Projects"/>
    <x v="1"/>
    <n v="-0.13"/>
  </r>
  <r>
    <x v="6"/>
    <n v="28"/>
    <n v="7"/>
    <s v="OFF"/>
    <d v="2019-03-28T00:00:00"/>
    <s v="Avg of 4 NM Projects"/>
    <x v="2"/>
    <n v="-0.39"/>
  </r>
  <r>
    <x v="6"/>
    <n v="28"/>
    <n v="7"/>
    <s v="OFF"/>
    <d v="2019-03-28T00:00:00"/>
    <s v="Avg of 4 NM Projects"/>
    <x v="3"/>
    <n v="-0.26"/>
  </r>
  <r>
    <x v="6"/>
    <n v="28"/>
    <n v="7"/>
    <s v="OFF"/>
    <d v="2019-03-28T00:00:00"/>
    <s v="Avg of 4 NM Projects"/>
    <x v="4"/>
    <n v="-0.39"/>
  </r>
  <r>
    <x v="6"/>
    <n v="28"/>
    <n v="7"/>
    <s v="OFF"/>
    <d v="2019-03-28T00:00:00"/>
    <s v="Avg of 4 NM Projects"/>
    <x v="5"/>
    <n v="-0.13"/>
  </r>
  <r>
    <x v="6"/>
    <n v="28"/>
    <n v="7"/>
    <s v="OFF"/>
    <d v="2019-03-28T00:00:00"/>
    <s v="Avg of 4 NM Projects"/>
    <x v="6"/>
    <n v="-0.26"/>
  </r>
  <r>
    <x v="6"/>
    <n v="28"/>
    <n v="7"/>
    <s v="OFF"/>
    <d v="2019-03-28T00:00:00"/>
    <s v="Avg of 4 NM Projects"/>
    <x v="7"/>
    <n v="7.05"/>
  </r>
  <r>
    <x v="6"/>
    <n v="28"/>
    <n v="7"/>
    <s v="OFF"/>
    <d v="2019-03-28T00:00:00"/>
    <s v="Avg of 4 NM Projects"/>
    <x v="8"/>
    <n v="28.04"/>
  </r>
  <r>
    <x v="6"/>
    <n v="28"/>
    <n v="7"/>
    <s v="OFF"/>
    <d v="2019-03-28T00:00:00"/>
    <s v="Avg of 4 NM Projects"/>
    <x v="9"/>
    <n v="31.864999999999995"/>
  </r>
  <r>
    <x v="6"/>
    <n v="28"/>
    <n v="7"/>
    <s v="OFF"/>
    <d v="2019-03-28T00:00:00"/>
    <s v="Avg of 4 NM Projects"/>
    <x v="10"/>
    <n v="53.634999999999998"/>
  </r>
  <r>
    <x v="6"/>
    <n v="28"/>
    <n v="7"/>
    <s v="OFF"/>
    <d v="2019-03-28T00:00:00"/>
    <s v="Avg of 4 NM Projects"/>
    <x v="11"/>
    <n v="61.179999999999993"/>
  </r>
  <r>
    <x v="6"/>
    <n v="28"/>
    <n v="7"/>
    <s v="OFF"/>
    <d v="2019-03-28T00:00:00"/>
    <s v="Avg of 4 NM Projects"/>
    <x v="12"/>
    <n v="54.010000000000005"/>
  </r>
  <r>
    <x v="6"/>
    <n v="28"/>
    <n v="7"/>
    <s v="OFF"/>
    <d v="2019-03-28T00:00:00"/>
    <s v="Avg of 4 NM Projects"/>
    <x v="13"/>
    <n v="54.144999999999996"/>
  </r>
  <r>
    <x v="6"/>
    <n v="28"/>
    <n v="7"/>
    <s v="OFF"/>
    <d v="2019-03-28T00:00:00"/>
    <s v="Avg of 4 NM Projects"/>
    <x v="14"/>
    <n v="39.034999999999997"/>
  </r>
  <r>
    <x v="6"/>
    <n v="28"/>
    <n v="7"/>
    <s v="OFF"/>
    <d v="2019-03-28T00:00:00"/>
    <s v="Avg of 4 NM Projects"/>
    <x v="15"/>
    <n v="26.75"/>
  </r>
  <r>
    <x v="6"/>
    <n v="28"/>
    <n v="7"/>
    <s v="OFF"/>
    <d v="2019-03-28T00:00:00"/>
    <s v="Avg of 4 NM Projects"/>
    <x v="16"/>
    <n v="18.435000000000002"/>
  </r>
  <r>
    <x v="6"/>
    <n v="28"/>
    <n v="7"/>
    <s v="OFF"/>
    <d v="2019-03-28T00:00:00"/>
    <s v="Avg of 4 NM Projects"/>
    <x v="17"/>
    <n v="9.2149999999999999"/>
  </r>
  <r>
    <x v="6"/>
    <n v="28"/>
    <n v="7"/>
    <s v="OFF"/>
    <d v="2019-03-28T00:00:00"/>
    <s v="Avg of 4 NM Projects"/>
    <x v="18"/>
    <n v="1.9249999999999998"/>
  </r>
  <r>
    <x v="6"/>
    <n v="28"/>
    <n v="7"/>
    <s v="OFF"/>
    <d v="2019-03-28T00:00:00"/>
    <s v="Avg of 4 NM Projects"/>
    <x v="19"/>
    <n v="-0.26"/>
  </r>
  <r>
    <x v="6"/>
    <n v="28"/>
    <n v="7"/>
    <s v="OFF"/>
    <d v="2019-03-28T00:00:00"/>
    <s v="Avg of 4 NM Projects"/>
    <x v="20"/>
    <n v="-0.13"/>
  </r>
  <r>
    <x v="6"/>
    <n v="28"/>
    <n v="7"/>
    <s v="OFF"/>
    <d v="2019-03-28T00:00:00"/>
    <s v="Avg of 4 NM Projects"/>
    <x v="21"/>
    <n v="-0.13"/>
  </r>
  <r>
    <x v="6"/>
    <n v="28"/>
    <n v="7"/>
    <s v="OFF"/>
    <d v="2019-03-28T00:00:00"/>
    <s v="Avg of 4 NM Projects"/>
    <x v="22"/>
    <n v="-0.13"/>
  </r>
  <r>
    <x v="6"/>
    <n v="28"/>
    <n v="7"/>
    <s v="OFF"/>
    <d v="2019-03-28T00:00:00"/>
    <s v="Avg of 4 NM Projects"/>
    <x v="23"/>
    <n v="0"/>
  </r>
  <r>
    <x v="6"/>
    <n v="29"/>
    <n v="1"/>
    <s v="OFF"/>
    <d v="2019-03-29T00:00:00"/>
    <s v="Avg of 4 NM Projects"/>
    <x v="0"/>
    <n v="-0.26"/>
  </r>
  <r>
    <x v="6"/>
    <n v="29"/>
    <n v="1"/>
    <s v="OFF"/>
    <d v="2019-03-29T00:00:00"/>
    <s v="Avg of 4 NM Projects"/>
    <x v="1"/>
    <n v="-0.13"/>
  </r>
  <r>
    <x v="6"/>
    <n v="29"/>
    <n v="1"/>
    <s v="OFF"/>
    <d v="2019-03-29T00:00:00"/>
    <s v="Avg of 4 NM Projects"/>
    <x v="2"/>
    <n v="-0.13"/>
  </r>
  <r>
    <x v="6"/>
    <n v="29"/>
    <n v="1"/>
    <s v="OFF"/>
    <d v="2019-03-29T00:00:00"/>
    <s v="Avg of 4 NM Projects"/>
    <x v="3"/>
    <n v="-0.13"/>
  </r>
  <r>
    <x v="6"/>
    <n v="29"/>
    <n v="1"/>
    <s v="OFF"/>
    <d v="2019-03-29T00:00:00"/>
    <s v="Avg of 4 NM Projects"/>
    <x v="4"/>
    <n v="-0.39"/>
  </r>
  <r>
    <x v="6"/>
    <n v="29"/>
    <n v="1"/>
    <s v="OFF"/>
    <d v="2019-03-29T00:00:00"/>
    <s v="Avg of 4 NM Projects"/>
    <x v="5"/>
    <n v="-0.26"/>
  </r>
  <r>
    <x v="6"/>
    <n v="29"/>
    <n v="1"/>
    <s v="OFF"/>
    <d v="2019-03-29T00:00:00"/>
    <s v="Avg of 4 NM Projects"/>
    <x v="6"/>
    <n v="-0.38500000000000001"/>
  </r>
  <r>
    <x v="6"/>
    <n v="29"/>
    <n v="1"/>
    <s v="OFF"/>
    <d v="2019-03-29T00:00:00"/>
    <s v="Avg of 4 NM Projects"/>
    <x v="7"/>
    <n v="1.665"/>
  </r>
  <r>
    <x v="6"/>
    <n v="29"/>
    <n v="1"/>
    <s v="OFF"/>
    <d v="2019-03-29T00:00:00"/>
    <s v="Avg of 4 NM Projects"/>
    <x v="8"/>
    <n v="7.2949999999999999"/>
  </r>
  <r>
    <x v="6"/>
    <n v="29"/>
    <n v="1"/>
    <s v="OFF"/>
    <d v="2019-03-29T00:00:00"/>
    <s v="Avg of 4 NM Projects"/>
    <x v="9"/>
    <n v="17.8"/>
  </r>
  <r>
    <x v="6"/>
    <n v="29"/>
    <n v="1"/>
    <s v="OFF"/>
    <d v="2019-03-29T00:00:00"/>
    <s v="Avg of 4 NM Projects"/>
    <x v="10"/>
    <n v="42.365000000000002"/>
  </r>
  <r>
    <x v="6"/>
    <n v="29"/>
    <n v="1"/>
    <s v="OFF"/>
    <d v="2019-03-29T00:00:00"/>
    <s v="Avg of 4 NM Projects"/>
    <x v="11"/>
    <n v="49.149999999999991"/>
  </r>
  <r>
    <x v="6"/>
    <n v="29"/>
    <n v="1"/>
    <s v="OFF"/>
    <d v="2019-03-29T00:00:00"/>
    <s v="Avg of 4 NM Projects"/>
    <x v="12"/>
    <n v="62.974999999999994"/>
  </r>
  <r>
    <x v="6"/>
    <n v="29"/>
    <n v="1"/>
    <s v="OFF"/>
    <d v="2019-03-29T00:00:00"/>
    <s v="Avg of 4 NM Projects"/>
    <x v="13"/>
    <n v="66.94"/>
  </r>
  <r>
    <x v="6"/>
    <n v="29"/>
    <n v="1"/>
    <s v="OFF"/>
    <d v="2019-03-29T00:00:00"/>
    <s v="Avg of 4 NM Projects"/>
    <x v="14"/>
    <n v="54.019999999999996"/>
  </r>
  <r>
    <x v="6"/>
    <n v="29"/>
    <n v="1"/>
    <s v="OFF"/>
    <d v="2019-03-29T00:00:00"/>
    <s v="Avg of 4 NM Projects"/>
    <x v="15"/>
    <n v="37.895000000000003"/>
  </r>
  <r>
    <x v="6"/>
    <n v="29"/>
    <n v="1"/>
    <s v="OFF"/>
    <d v="2019-03-29T00:00:00"/>
    <s v="Avg of 4 NM Projects"/>
    <x v="16"/>
    <n v="31.230000000000004"/>
  </r>
  <r>
    <x v="6"/>
    <n v="29"/>
    <n v="1"/>
    <s v="OFF"/>
    <d v="2019-03-29T00:00:00"/>
    <s v="Avg of 4 NM Projects"/>
    <x v="17"/>
    <n v="12.295"/>
  </r>
  <r>
    <x v="6"/>
    <n v="29"/>
    <n v="1"/>
    <s v="OFF"/>
    <d v="2019-03-29T00:00:00"/>
    <s v="Avg of 4 NM Projects"/>
    <x v="18"/>
    <n v="2.8149999999999999"/>
  </r>
  <r>
    <x v="6"/>
    <n v="29"/>
    <n v="1"/>
    <s v="OFF"/>
    <d v="2019-03-29T00:00:00"/>
    <s v="Avg of 4 NM Projects"/>
    <x v="19"/>
    <n v="-0.13"/>
  </r>
  <r>
    <x v="6"/>
    <n v="29"/>
    <n v="1"/>
    <s v="OFF"/>
    <d v="2019-03-29T00:00:00"/>
    <s v="Avg of 4 NM Projects"/>
    <x v="20"/>
    <n v="-0.39"/>
  </r>
  <r>
    <x v="6"/>
    <n v="29"/>
    <n v="1"/>
    <s v="OFF"/>
    <d v="2019-03-29T00:00:00"/>
    <s v="Avg of 4 NM Projects"/>
    <x v="21"/>
    <n v="-0.13"/>
  </r>
  <r>
    <x v="6"/>
    <n v="29"/>
    <n v="1"/>
    <s v="OFF"/>
    <d v="2019-03-29T00:00:00"/>
    <s v="Avg of 4 NM Projects"/>
    <x v="22"/>
    <n v="-0.13"/>
  </r>
  <r>
    <x v="6"/>
    <n v="29"/>
    <n v="1"/>
    <s v="OFF"/>
    <d v="2019-03-29T00:00:00"/>
    <s v="Avg of 4 NM Projects"/>
    <x v="23"/>
    <n v="-0.13"/>
  </r>
  <r>
    <x v="6"/>
    <n v="30"/>
    <n v="2"/>
    <s v="OFF"/>
    <d v="2019-03-30T00:00:00"/>
    <s v="Avg of 4 NM Projects"/>
    <x v="0"/>
    <n v="-0.13"/>
  </r>
  <r>
    <x v="6"/>
    <n v="30"/>
    <n v="2"/>
    <s v="OFF"/>
    <d v="2019-03-30T00:00:00"/>
    <s v="Avg of 4 NM Projects"/>
    <x v="1"/>
    <n v="-0.13"/>
  </r>
  <r>
    <x v="6"/>
    <n v="30"/>
    <n v="2"/>
    <s v="OFF"/>
    <d v="2019-03-30T00:00:00"/>
    <s v="Avg of 4 NM Projects"/>
    <x v="2"/>
    <n v="-0.13"/>
  </r>
  <r>
    <x v="6"/>
    <n v="30"/>
    <n v="2"/>
    <s v="OFF"/>
    <d v="2019-03-30T00:00:00"/>
    <s v="Avg of 4 NM Projects"/>
    <x v="3"/>
    <n v="-0.13"/>
  </r>
  <r>
    <x v="6"/>
    <n v="30"/>
    <n v="2"/>
    <s v="OFF"/>
    <d v="2019-03-30T00:00:00"/>
    <s v="Avg of 4 NM Projects"/>
    <x v="4"/>
    <n v="-0.39"/>
  </r>
  <r>
    <x v="6"/>
    <n v="30"/>
    <n v="2"/>
    <s v="OFF"/>
    <d v="2019-03-30T00:00:00"/>
    <s v="Avg of 4 NM Projects"/>
    <x v="5"/>
    <n v="-0.13"/>
  </r>
  <r>
    <x v="6"/>
    <n v="30"/>
    <n v="2"/>
    <s v="OFF"/>
    <d v="2019-03-30T00:00:00"/>
    <s v="Avg of 4 NM Projects"/>
    <x v="6"/>
    <n v="-0.26"/>
  </r>
  <r>
    <x v="6"/>
    <n v="30"/>
    <n v="2"/>
    <s v="ON"/>
    <d v="2019-03-30T00:00:00"/>
    <s v="Avg of 4 NM Projects"/>
    <x v="7"/>
    <n v="0"/>
  </r>
  <r>
    <x v="6"/>
    <n v="30"/>
    <n v="2"/>
    <s v="ON"/>
    <d v="2019-03-30T00:00:00"/>
    <s v="Avg of 4 NM Projects"/>
    <x v="8"/>
    <n v="2.0499999999999998"/>
  </r>
  <r>
    <x v="6"/>
    <n v="30"/>
    <n v="2"/>
    <s v="ON"/>
    <d v="2019-03-30T00:00:00"/>
    <s v="Avg of 4 NM Projects"/>
    <x v="9"/>
    <n v="5.7649999999999997"/>
  </r>
  <r>
    <x v="6"/>
    <n v="30"/>
    <n v="2"/>
    <s v="ON"/>
    <d v="2019-03-30T00:00:00"/>
    <s v="Avg of 4 NM Projects"/>
    <x v="10"/>
    <n v="14.455"/>
  </r>
  <r>
    <x v="6"/>
    <n v="30"/>
    <n v="2"/>
    <s v="ON"/>
    <d v="2019-03-30T00:00:00"/>
    <s v="Avg of 4 NM Projects"/>
    <x v="11"/>
    <n v="34.18"/>
  </r>
  <r>
    <x v="6"/>
    <n v="30"/>
    <n v="2"/>
    <s v="ON"/>
    <d v="2019-03-30T00:00:00"/>
    <s v="Avg of 4 NM Projects"/>
    <x v="12"/>
    <n v="44.03"/>
  </r>
  <r>
    <x v="6"/>
    <n v="30"/>
    <n v="2"/>
    <s v="ON"/>
    <d v="2019-03-30T00:00:00"/>
    <s v="Avg of 4 NM Projects"/>
    <x v="13"/>
    <n v="33.535000000000004"/>
  </r>
  <r>
    <x v="6"/>
    <n v="30"/>
    <n v="2"/>
    <s v="ON"/>
    <d v="2019-03-30T00:00:00"/>
    <s v="Avg of 4 NM Projects"/>
    <x v="14"/>
    <n v="30.59"/>
  </r>
  <r>
    <x v="6"/>
    <n v="30"/>
    <n v="2"/>
    <s v="ON"/>
    <d v="2019-03-30T00:00:00"/>
    <s v="Avg of 4 NM Projects"/>
    <x v="15"/>
    <n v="21.5"/>
  </r>
  <r>
    <x v="6"/>
    <n v="30"/>
    <n v="2"/>
    <s v="ON"/>
    <d v="2019-03-30T00:00:00"/>
    <s v="Avg of 4 NM Projects"/>
    <x v="16"/>
    <n v="13.315"/>
  </r>
  <r>
    <x v="6"/>
    <n v="30"/>
    <n v="2"/>
    <s v="ON"/>
    <d v="2019-03-30T00:00:00"/>
    <s v="Avg of 4 NM Projects"/>
    <x v="17"/>
    <n v="7.42"/>
  </r>
  <r>
    <x v="6"/>
    <n v="30"/>
    <n v="2"/>
    <s v="ON"/>
    <d v="2019-03-30T00:00:00"/>
    <s v="Avg of 4 NM Projects"/>
    <x v="18"/>
    <n v="2.81"/>
  </r>
  <r>
    <x v="6"/>
    <n v="30"/>
    <n v="2"/>
    <s v="ON"/>
    <d v="2019-03-30T00:00:00"/>
    <s v="Avg of 4 NM Projects"/>
    <x v="19"/>
    <n v="-0.26"/>
  </r>
  <r>
    <x v="6"/>
    <n v="30"/>
    <n v="2"/>
    <s v="ON"/>
    <d v="2019-03-30T00:00:00"/>
    <s v="Avg of 4 NM Projects"/>
    <x v="20"/>
    <n v="-0.13"/>
  </r>
  <r>
    <x v="6"/>
    <n v="30"/>
    <n v="2"/>
    <s v="ON"/>
    <d v="2019-03-30T00:00:00"/>
    <s v="Avg of 4 NM Projects"/>
    <x v="21"/>
    <n v="-0.13"/>
  </r>
  <r>
    <x v="6"/>
    <n v="30"/>
    <n v="2"/>
    <s v="ON"/>
    <d v="2019-03-30T00:00:00"/>
    <s v="Avg of 4 NM Projects"/>
    <x v="22"/>
    <n v="-0.26"/>
  </r>
  <r>
    <x v="6"/>
    <n v="30"/>
    <n v="2"/>
    <s v="OFF"/>
    <d v="2019-03-30T00:00:00"/>
    <s v="Avg of 4 NM Projects"/>
    <x v="23"/>
    <n v="-0.26"/>
  </r>
  <r>
    <x v="6"/>
    <n v="31"/>
    <n v="3"/>
    <s v="OFF"/>
    <d v="2019-03-31T00:00:00"/>
    <s v="Avg of 4 NM Projects"/>
    <x v="0"/>
    <n v="-0.13"/>
  </r>
  <r>
    <x v="6"/>
    <n v="31"/>
    <n v="3"/>
    <s v="OFF"/>
    <d v="2019-03-31T00:00:00"/>
    <s v="Avg of 4 NM Projects"/>
    <x v="1"/>
    <n v="-0.13"/>
  </r>
  <r>
    <x v="6"/>
    <n v="31"/>
    <n v="3"/>
    <s v="OFF"/>
    <d v="2019-03-31T00:00:00"/>
    <s v="Avg of 4 NM Projects"/>
    <x v="2"/>
    <n v="-0.13"/>
  </r>
  <r>
    <x v="6"/>
    <n v="31"/>
    <n v="3"/>
    <s v="OFF"/>
    <d v="2019-03-31T00:00:00"/>
    <s v="Avg of 4 NM Projects"/>
    <x v="3"/>
    <n v="-0.13"/>
  </r>
  <r>
    <x v="6"/>
    <n v="31"/>
    <n v="3"/>
    <s v="OFF"/>
    <d v="2019-03-31T00:00:00"/>
    <s v="Avg of 4 NM Projects"/>
    <x v="4"/>
    <n v="-0.13"/>
  </r>
  <r>
    <x v="6"/>
    <n v="31"/>
    <n v="3"/>
    <s v="OFF"/>
    <d v="2019-03-31T00:00:00"/>
    <s v="Avg of 4 NM Projects"/>
    <x v="5"/>
    <n v="-0.52"/>
  </r>
  <r>
    <x v="6"/>
    <n v="31"/>
    <n v="3"/>
    <s v="OFF"/>
    <d v="2019-03-31T00:00:00"/>
    <s v="Avg of 4 NM Projects"/>
    <x v="6"/>
    <n v="0.255"/>
  </r>
  <r>
    <x v="6"/>
    <n v="31"/>
    <n v="3"/>
    <s v="ON"/>
    <d v="2019-03-31T00:00:00"/>
    <s v="Avg of 4 NM Projects"/>
    <x v="7"/>
    <n v="17.790000000000003"/>
  </r>
  <r>
    <x v="6"/>
    <n v="31"/>
    <n v="3"/>
    <s v="ON"/>
    <d v="2019-03-31T00:00:00"/>
    <s v="Avg of 4 NM Projects"/>
    <x v="8"/>
    <n v="48.379999999999995"/>
  </r>
  <r>
    <x v="6"/>
    <n v="31"/>
    <n v="3"/>
    <s v="ON"/>
    <d v="2019-03-31T00:00:00"/>
    <s v="Avg of 4 NM Projects"/>
    <x v="9"/>
    <n v="63.749999999999993"/>
  </r>
  <r>
    <x v="6"/>
    <n v="31"/>
    <n v="3"/>
    <s v="ON"/>
    <d v="2019-03-31T00:00:00"/>
    <s v="Avg of 4 NM Projects"/>
    <x v="10"/>
    <n v="69.38000000000001"/>
  </r>
  <r>
    <x v="6"/>
    <n v="31"/>
    <n v="3"/>
    <s v="ON"/>
    <d v="2019-03-31T00:00:00"/>
    <s v="Avg of 4 NM Projects"/>
    <x v="11"/>
    <n v="75.644999999999996"/>
  </r>
  <r>
    <x v="6"/>
    <n v="31"/>
    <n v="3"/>
    <s v="ON"/>
    <d v="2019-03-31T00:00:00"/>
    <s v="Avg of 4 NM Projects"/>
    <x v="12"/>
    <n v="75.649999999999991"/>
  </r>
  <r>
    <x v="6"/>
    <n v="31"/>
    <n v="3"/>
    <s v="ON"/>
    <d v="2019-03-31T00:00:00"/>
    <s v="Avg of 4 NM Projects"/>
    <x v="13"/>
    <n v="57.09"/>
  </r>
  <r>
    <x v="6"/>
    <n v="31"/>
    <n v="3"/>
    <s v="ON"/>
    <d v="2019-03-31T00:00:00"/>
    <s v="Avg of 4 NM Projects"/>
    <x v="14"/>
    <n v="45.945"/>
  </r>
  <r>
    <x v="6"/>
    <n v="31"/>
    <n v="3"/>
    <s v="ON"/>
    <d v="2019-03-31T00:00:00"/>
    <s v="Avg of 4 NM Projects"/>
    <x v="15"/>
    <n v="58.494999999999997"/>
  </r>
  <r>
    <x v="6"/>
    <n v="31"/>
    <n v="3"/>
    <s v="ON"/>
    <d v="2019-03-31T00:00:00"/>
    <s v="Avg of 4 NM Projects"/>
    <x v="16"/>
    <n v="45.050000000000004"/>
  </r>
  <r>
    <x v="6"/>
    <n v="31"/>
    <n v="3"/>
    <s v="ON"/>
    <d v="2019-03-31T00:00:00"/>
    <s v="Avg of 4 NM Projects"/>
    <x v="17"/>
    <n v="17.28"/>
  </r>
  <r>
    <x v="6"/>
    <n v="31"/>
    <n v="3"/>
    <s v="ON"/>
    <d v="2019-03-31T00:00:00"/>
    <s v="Avg of 4 NM Projects"/>
    <x v="18"/>
    <n v="3.0749999999999997"/>
  </r>
  <r>
    <x v="6"/>
    <n v="31"/>
    <n v="3"/>
    <s v="ON"/>
    <d v="2019-03-31T00:00:00"/>
    <s v="Avg of 4 NM Projects"/>
    <x v="19"/>
    <n v="-0.39"/>
  </r>
  <r>
    <x v="6"/>
    <n v="31"/>
    <n v="3"/>
    <s v="ON"/>
    <d v="2019-03-31T00:00:00"/>
    <s v="Avg of 4 NM Projects"/>
    <x v="20"/>
    <n v="-0.39"/>
  </r>
  <r>
    <x v="6"/>
    <n v="31"/>
    <n v="3"/>
    <s v="ON"/>
    <d v="2019-03-31T00:00:00"/>
    <s v="Avg of 4 NM Projects"/>
    <x v="21"/>
    <n v="-0.13"/>
  </r>
  <r>
    <x v="6"/>
    <n v="31"/>
    <n v="3"/>
    <s v="ON"/>
    <d v="2019-03-31T00:00:00"/>
    <s v="Avg of 4 NM Projects"/>
    <x v="22"/>
    <n v="-0.26"/>
  </r>
  <r>
    <x v="6"/>
    <n v="31"/>
    <n v="3"/>
    <s v="OFF"/>
    <d v="2019-03-31T00:00:00"/>
    <s v="Avg of 4 NM Projects"/>
    <x v="23"/>
    <n v="-0.13"/>
  </r>
  <r>
    <x v="7"/>
    <n v="1"/>
    <n v="1"/>
    <s v="OFF"/>
    <d v="2019-04-01T00:00:00"/>
    <s v="Avg of 4 NM Projects"/>
    <x v="0"/>
    <n v="-0.13"/>
  </r>
  <r>
    <x v="7"/>
    <n v="1"/>
    <n v="1"/>
    <s v="OFF"/>
    <d v="2019-04-01T00:00:00"/>
    <s v="Avg of 4 NM Projects"/>
    <x v="1"/>
    <n v="-0.13"/>
  </r>
  <r>
    <x v="7"/>
    <n v="1"/>
    <n v="1"/>
    <s v="OFF"/>
    <d v="2019-04-01T00:00:00"/>
    <s v="Avg of 4 NM Projects"/>
    <x v="2"/>
    <n v="-0.26"/>
  </r>
  <r>
    <x v="7"/>
    <n v="1"/>
    <n v="1"/>
    <s v="OFF"/>
    <d v="2019-04-01T00:00:00"/>
    <s v="Avg of 4 NM Projects"/>
    <x v="3"/>
    <n v="-0.13"/>
  </r>
  <r>
    <x v="7"/>
    <n v="1"/>
    <n v="1"/>
    <s v="OFF"/>
    <d v="2019-04-01T00:00:00"/>
    <s v="Avg of 4 NM Projects"/>
    <x v="4"/>
    <n v="-0.13"/>
  </r>
  <r>
    <x v="7"/>
    <n v="1"/>
    <n v="1"/>
    <s v="OFF"/>
    <d v="2019-04-01T00:00:00"/>
    <s v="Avg of 4 NM Projects"/>
    <x v="5"/>
    <n v="-0.13"/>
  </r>
  <r>
    <x v="7"/>
    <n v="1"/>
    <n v="1"/>
    <s v="OFF"/>
    <d v="2019-04-01T00:00:00"/>
    <s v="Avg of 4 NM Projects"/>
    <x v="6"/>
    <n v="-0.26"/>
  </r>
  <r>
    <x v="7"/>
    <n v="1"/>
    <n v="1"/>
    <s v="OFF"/>
    <d v="2019-04-01T00:00:00"/>
    <s v="Avg of 4 NM Projects"/>
    <x v="7"/>
    <n v="3.0700000000000003"/>
  </r>
  <r>
    <x v="7"/>
    <n v="1"/>
    <n v="1"/>
    <s v="OFF"/>
    <d v="2019-04-01T00:00:00"/>
    <s v="Avg of 4 NM Projects"/>
    <x v="8"/>
    <n v="21.895000000000003"/>
  </r>
  <r>
    <x v="7"/>
    <n v="1"/>
    <n v="1"/>
    <s v="OFF"/>
    <d v="2019-04-01T00:00:00"/>
    <s v="Avg of 4 NM Projects"/>
    <x v="9"/>
    <n v="50.43"/>
  </r>
  <r>
    <x v="7"/>
    <n v="1"/>
    <n v="1"/>
    <s v="OFF"/>
    <d v="2019-04-01T00:00:00"/>
    <s v="Avg of 4 NM Projects"/>
    <x v="10"/>
    <n v="72.19"/>
  </r>
  <r>
    <x v="7"/>
    <n v="1"/>
    <n v="1"/>
    <s v="OFF"/>
    <d v="2019-04-01T00:00:00"/>
    <s v="Avg of 4 NM Projects"/>
    <x v="11"/>
    <n v="81.790000000000006"/>
  </r>
  <r>
    <x v="7"/>
    <n v="1"/>
    <n v="1"/>
    <s v="OFF"/>
    <d v="2019-04-01T00:00:00"/>
    <s v="Avg of 4 NM Projects"/>
    <x v="12"/>
    <n v="80.900000000000006"/>
  </r>
  <r>
    <x v="7"/>
    <n v="1"/>
    <n v="1"/>
    <s v="OFF"/>
    <d v="2019-04-01T00:00:00"/>
    <s v="Avg of 4 NM Projects"/>
    <x v="13"/>
    <n v="98.814999999999998"/>
  </r>
  <r>
    <x v="7"/>
    <n v="1"/>
    <n v="1"/>
    <s v="OFF"/>
    <d v="2019-04-01T00:00:00"/>
    <s v="Avg of 4 NM Projects"/>
    <x v="14"/>
    <n v="105.22"/>
  </r>
  <r>
    <x v="7"/>
    <n v="1"/>
    <n v="1"/>
    <s v="OFF"/>
    <d v="2019-04-01T00:00:00"/>
    <s v="Avg of 4 NM Projects"/>
    <x v="15"/>
    <n v="91.9"/>
  </r>
  <r>
    <x v="7"/>
    <n v="1"/>
    <n v="1"/>
    <s v="OFF"/>
    <d v="2019-04-01T00:00:00"/>
    <s v="Avg of 4 NM Projects"/>
    <x v="16"/>
    <n v="71.295000000000016"/>
  </r>
  <r>
    <x v="7"/>
    <n v="1"/>
    <n v="1"/>
    <s v="OFF"/>
    <d v="2019-04-01T00:00:00"/>
    <s v="Avg of 4 NM Projects"/>
    <x v="17"/>
    <n v="48.26"/>
  </r>
  <r>
    <x v="7"/>
    <n v="1"/>
    <n v="1"/>
    <s v="OFF"/>
    <d v="2019-04-01T00:00:00"/>
    <s v="Avg of 4 NM Projects"/>
    <x v="18"/>
    <n v="15.37"/>
  </r>
  <r>
    <x v="7"/>
    <n v="1"/>
    <n v="1"/>
    <s v="OFF"/>
    <d v="2019-04-01T00:00:00"/>
    <s v="Avg of 4 NM Projects"/>
    <x v="19"/>
    <n v="0"/>
  </r>
  <r>
    <x v="7"/>
    <n v="1"/>
    <n v="1"/>
    <s v="OFF"/>
    <d v="2019-04-01T00:00:00"/>
    <s v="Avg of 4 NM Projects"/>
    <x v="20"/>
    <n v="-0.26"/>
  </r>
  <r>
    <x v="7"/>
    <n v="1"/>
    <n v="1"/>
    <s v="OFF"/>
    <d v="2019-04-01T00:00:00"/>
    <s v="Avg of 4 NM Projects"/>
    <x v="21"/>
    <n v="-0.13"/>
  </r>
  <r>
    <x v="7"/>
    <n v="1"/>
    <n v="1"/>
    <s v="OFF"/>
    <d v="2019-04-01T00:00:00"/>
    <s v="Avg of 4 NM Projects"/>
    <x v="22"/>
    <n v="-0.13"/>
  </r>
  <r>
    <x v="7"/>
    <n v="1"/>
    <n v="1"/>
    <s v="OFF"/>
    <d v="2019-04-01T00:00:00"/>
    <s v="Avg of 4 NM Projects"/>
    <x v="23"/>
    <n v="-0.39"/>
  </r>
  <r>
    <x v="7"/>
    <n v="2"/>
    <n v="2"/>
    <s v="OFF"/>
    <d v="2019-04-02T00:00:00"/>
    <s v="Avg of 4 NM Projects"/>
    <x v="0"/>
    <n v="-0.13"/>
  </r>
  <r>
    <x v="7"/>
    <n v="2"/>
    <n v="2"/>
    <s v="OFF"/>
    <d v="2019-04-02T00:00:00"/>
    <s v="Avg of 4 NM Projects"/>
    <x v="1"/>
    <n v="-0.13"/>
  </r>
  <r>
    <x v="7"/>
    <n v="2"/>
    <n v="2"/>
    <s v="OFF"/>
    <d v="2019-04-02T00:00:00"/>
    <s v="Avg of 4 NM Projects"/>
    <x v="2"/>
    <n v="-0.26"/>
  </r>
  <r>
    <x v="7"/>
    <n v="2"/>
    <n v="2"/>
    <s v="OFF"/>
    <d v="2019-04-02T00:00:00"/>
    <s v="Avg of 4 NM Projects"/>
    <x v="3"/>
    <n v="-0.26"/>
  </r>
  <r>
    <x v="7"/>
    <n v="2"/>
    <n v="2"/>
    <s v="OFF"/>
    <d v="2019-04-02T00:00:00"/>
    <s v="Avg of 4 NM Projects"/>
    <x v="4"/>
    <n v="-0.13"/>
  </r>
  <r>
    <x v="7"/>
    <n v="2"/>
    <n v="2"/>
    <s v="OFF"/>
    <d v="2019-04-02T00:00:00"/>
    <s v="Avg of 4 NM Projects"/>
    <x v="5"/>
    <n v="-0.13"/>
  </r>
  <r>
    <x v="7"/>
    <n v="2"/>
    <n v="2"/>
    <s v="OFF"/>
    <d v="2019-04-02T00:00:00"/>
    <s v="Avg of 4 NM Projects"/>
    <x v="6"/>
    <n v="0.13"/>
  </r>
  <r>
    <x v="7"/>
    <n v="2"/>
    <n v="2"/>
    <s v="ON"/>
    <d v="2019-04-02T00:00:00"/>
    <s v="Avg of 4 NM Projects"/>
    <x v="7"/>
    <n v="15.24"/>
  </r>
  <r>
    <x v="7"/>
    <n v="2"/>
    <n v="2"/>
    <s v="ON"/>
    <d v="2019-04-02T00:00:00"/>
    <s v="Avg of 4 NM Projects"/>
    <x v="8"/>
    <n v="61.314999999999998"/>
  </r>
  <r>
    <x v="7"/>
    <n v="2"/>
    <n v="2"/>
    <s v="ON"/>
    <d v="2019-04-02T00:00:00"/>
    <s v="Avg of 4 NM Projects"/>
    <x v="9"/>
    <n v="87.424999999999997"/>
  </r>
  <r>
    <x v="7"/>
    <n v="2"/>
    <n v="2"/>
    <s v="ON"/>
    <d v="2019-04-02T00:00:00"/>
    <s v="Avg of 4 NM Projects"/>
    <x v="10"/>
    <n v="97.405000000000001"/>
  </r>
  <r>
    <x v="7"/>
    <n v="2"/>
    <n v="2"/>
    <s v="ON"/>
    <d v="2019-04-02T00:00:00"/>
    <s v="Avg of 4 NM Projects"/>
    <x v="11"/>
    <n v="112.77000000000001"/>
  </r>
  <r>
    <x v="7"/>
    <n v="2"/>
    <n v="2"/>
    <s v="ON"/>
    <d v="2019-04-02T00:00:00"/>
    <s v="Avg of 4 NM Projects"/>
    <x v="12"/>
    <n v="118.39999999999999"/>
  </r>
  <r>
    <x v="7"/>
    <n v="2"/>
    <n v="2"/>
    <s v="ON"/>
    <d v="2019-04-02T00:00:00"/>
    <s v="Avg of 4 NM Projects"/>
    <x v="13"/>
    <n v="125.32"/>
  </r>
  <r>
    <x v="7"/>
    <n v="2"/>
    <n v="2"/>
    <s v="ON"/>
    <d v="2019-04-02T00:00:00"/>
    <s v="Avg of 4 NM Projects"/>
    <x v="14"/>
    <n v="121.34"/>
  </r>
  <r>
    <x v="7"/>
    <n v="2"/>
    <n v="2"/>
    <s v="ON"/>
    <d v="2019-04-02T00:00:00"/>
    <s v="Avg of 4 NM Projects"/>
    <x v="15"/>
    <n v="104.065"/>
  </r>
  <r>
    <x v="7"/>
    <n v="2"/>
    <n v="2"/>
    <s v="ON"/>
    <d v="2019-04-02T00:00:00"/>
    <s v="Avg of 4 NM Projects"/>
    <x v="16"/>
    <n v="67.58"/>
  </r>
  <r>
    <x v="7"/>
    <n v="2"/>
    <n v="2"/>
    <s v="ON"/>
    <d v="2019-04-02T00:00:00"/>
    <s v="Avg of 4 NM Projects"/>
    <x v="17"/>
    <n v="39.94"/>
  </r>
  <r>
    <x v="7"/>
    <n v="2"/>
    <n v="2"/>
    <s v="ON"/>
    <d v="2019-04-02T00:00:00"/>
    <s v="Avg of 4 NM Projects"/>
    <x v="18"/>
    <n v="8.8299999999999983"/>
  </r>
  <r>
    <x v="7"/>
    <n v="2"/>
    <n v="2"/>
    <s v="ON"/>
    <d v="2019-04-02T00:00:00"/>
    <s v="Avg of 4 NM Projects"/>
    <x v="19"/>
    <n v="0"/>
  </r>
  <r>
    <x v="7"/>
    <n v="2"/>
    <n v="2"/>
    <s v="ON"/>
    <d v="2019-04-02T00:00:00"/>
    <s v="Avg of 4 NM Projects"/>
    <x v="20"/>
    <n v="-0.26"/>
  </r>
  <r>
    <x v="7"/>
    <n v="2"/>
    <n v="2"/>
    <s v="ON"/>
    <d v="2019-04-02T00:00:00"/>
    <s v="Avg of 4 NM Projects"/>
    <x v="21"/>
    <n v="-0.13"/>
  </r>
  <r>
    <x v="7"/>
    <n v="2"/>
    <n v="2"/>
    <s v="ON"/>
    <d v="2019-04-02T00:00:00"/>
    <s v="Avg of 4 NM Projects"/>
    <x v="22"/>
    <n v="-0.13"/>
  </r>
  <r>
    <x v="7"/>
    <n v="2"/>
    <n v="2"/>
    <s v="OFF"/>
    <d v="2019-04-02T00:00:00"/>
    <s v="Avg of 4 NM Projects"/>
    <x v="23"/>
    <n v="-0.26"/>
  </r>
  <r>
    <x v="7"/>
    <n v="3"/>
    <n v="3"/>
    <s v="OFF"/>
    <d v="2019-04-03T00:00:00"/>
    <s v="Avg of 4 NM Projects"/>
    <x v="0"/>
    <n v="-0.26"/>
  </r>
  <r>
    <x v="7"/>
    <n v="3"/>
    <n v="3"/>
    <s v="OFF"/>
    <d v="2019-04-03T00:00:00"/>
    <s v="Avg of 4 NM Projects"/>
    <x v="1"/>
    <n v="-0.13"/>
  </r>
  <r>
    <x v="7"/>
    <n v="3"/>
    <n v="3"/>
    <s v="OFF"/>
    <d v="2019-04-03T00:00:00"/>
    <s v="Avg of 4 NM Projects"/>
    <x v="2"/>
    <n v="-0.13"/>
  </r>
  <r>
    <x v="7"/>
    <n v="3"/>
    <n v="3"/>
    <s v="OFF"/>
    <d v="2019-04-03T00:00:00"/>
    <s v="Avg of 4 NM Projects"/>
    <x v="3"/>
    <n v="-0.13"/>
  </r>
  <r>
    <x v="7"/>
    <n v="3"/>
    <n v="3"/>
    <s v="OFF"/>
    <d v="2019-04-03T00:00:00"/>
    <s v="Avg of 4 NM Projects"/>
    <x v="4"/>
    <n v="-0.13"/>
  </r>
  <r>
    <x v="7"/>
    <n v="3"/>
    <n v="3"/>
    <s v="OFF"/>
    <d v="2019-04-03T00:00:00"/>
    <s v="Avg of 4 NM Projects"/>
    <x v="5"/>
    <n v="-0.26"/>
  </r>
  <r>
    <x v="7"/>
    <n v="3"/>
    <n v="3"/>
    <s v="OFF"/>
    <d v="2019-04-03T00:00:00"/>
    <s v="Avg of 4 NM Projects"/>
    <x v="6"/>
    <n v="-0.13"/>
  </r>
  <r>
    <x v="7"/>
    <n v="3"/>
    <n v="3"/>
    <s v="ON"/>
    <d v="2019-04-03T00:00:00"/>
    <s v="Avg of 4 NM Projects"/>
    <x v="7"/>
    <n v="8.58"/>
  </r>
  <r>
    <x v="7"/>
    <n v="3"/>
    <n v="3"/>
    <s v="ON"/>
    <d v="2019-04-03T00:00:00"/>
    <s v="Avg of 4 NM Projects"/>
    <x v="8"/>
    <n v="23.555"/>
  </r>
  <r>
    <x v="7"/>
    <n v="3"/>
    <n v="3"/>
    <s v="ON"/>
    <d v="2019-04-03T00:00:00"/>
    <s v="Avg of 4 NM Projects"/>
    <x v="9"/>
    <n v="55.044999999999995"/>
  </r>
  <r>
    <x v="7"/>
    <n v="3"/>
    <n v="3"/>
    <s v="ON"/>
    <d v="2019-04-03T00:00:00"/>
    <s v="Avg of 4 NM Projects"/>
    <x v="10"/>
    <n v="84.35"/>
  </r>
  <r>
    <x v="7"/>
    <n v="3"/>
    <n v="3"/>
    <s v="ON"/>
    <d v="2019-04-03T00:00:00"/>
    <s v="Avg of 4 NM Projects"/>
    <x v="11"/>
    <n v="85.245000000000005"/>
  </r>
  <r>
    <x v="7"/>
    <n v="3"/>
    <n v="3"/>
    <s v="ON"/>
    <d v="2019-04-03T00:00:00"/>
    <s v="Avg of 4 NM Projects"/>
    <x v="12"/>
    <n v="105.215"/>
  </r>
  <r>
    <x v="7"/>
    <n v="3"/>
    <n v="3"/>
    <s v="ON"/>
    <d v="2019-04-03T00:00:00"/>
    <s v="Avg of 4 NM Projects"/>
    <x v="13"/>
    <n v="74.114999999999995"/>
  </r>
  <r>
    <x v="7"/>
    <n v="3"/>
    <n v="3"/>
    <s v="ON"/>
    <d v="2019-04-03T00:00:00"/>
    <s v="Avg of 4 NM Projects"/>
    <x v="14"/>
    <n v="50.690000000000005"/>
  </r>
  <r>
    <x v="7"/>
    <n v="3"/>
    <n v="3"/>
    <s v="ON"/>
    <d v="2019-04-03T00:00:00"/>
    <s v="Avg of 4 NM Projects"/>
    <x v="15"/>
    <n v="29.824999999999999"/>
  </r>
  <r>
    <x v="7"/>
    <n v="3"/>
    <n v="3"/>
    <s v="ON"/>
    <d v="2019-04-03T00:00:00"/>
    <s v="Avg of 4 NM Projects"/>
    <x v="16"/>
    <n v="26.115000000000002"/>
  </r>
  <r>
    <x v="7"/>
    <n v="3"/>
    <n v="3"/>
    <s v="ON"/>
    <d v="2019-04-03T00:00:00"/>
    <s v="Avg of 4 NM Projects"/>
    <x v="17"/>
    <n v="9.8550000000000004"/>
  </r>
  <r>
    <x v="7"/>
    <n v="3"/>
    <n v="3"/>
    <s v="ON"/>
    <d v="2019-04-03T00:00:00"/>
    <s v="Avg of 4 NM Projects"/>
    <x v="18"/>
    <n v="1.54"/>
  </r>
  <r>
    <x v="7"/>
    <n v="3"/>
    <n v="3"/>
    <s v="ON"/>
    <d v="2019-04-03T00:00:00"/>
    <s v="Avg of 4 NM Projects"/>
    <x v="19"/>
    <n v="-0.39"/>
  </r>
  <r>
    <x v="7"/>
    <n v="3"/>
    <n v="3"/>
    <s v="ON"/>
    <d v="2019-04-03T00:00:00"/>
    <s v="Avg of 4 NM Projects"/>
    <x v="20"/>
    <n v="0"/>
  </r>
  <r>
    <x v="7"/>
    <n v="3"/>
    <n v="3"/>
    <s v="ON"/>
    <d v="2019-04-03T00:00:00"/>
    <s v="Avg of 4 NM Projects"/>
    <x v="21"/>
    <n v="-0.13"/>
  </r>
  <r>
    <x v="7"/>
    <n v="3"/>
    <n v="3"/>
    <s v="ON"/>
    <d v="2019-04-03T00:00:00"/>
    <s v="Avg of 4 NM Projects"/>
    <x v="22"/>
    <n v="0"/>
  </r>
  <r>
    <x v="7"/>
    <n v="3"/>
    <n v="3"/>
    <s v="OFF"/>
    <d v="2019-04-03T00:00:00"/>
    <s v="Avg of 4 NM Projects"/>
    <x v="23"/>
    <n v="-0.13"/>
  </r>
  <r>
    <x v="7"/>
    <n v="4"/>
    <n v="4"/>
    <s v="OFF"/>
    <d v="2019-04-04T00:00:00"/>
    <s v="Avg of 4 NM Projects"/>
    <x v="0"/>
    <n v="0"/>
  </r>
  <r>
    <x v="7"/>
    <n v="4"/>
    <n v="4"/>
    <s v="OFF"/>
    <d v="2019-04-04T00:00:00"/>
    <s v="Avg of 4 NM Projects"/>
    <x v="1"/>
    <n v="-0.26"/>
  </r>
  <r>
    <x v="7"/>
    <n v="4"/>
    <n v="4"/>
    <s v="OFF"/>
    <d v="2019-04-04T00:00:00"/>
    <s v="Avg of 4 NM Projects"/>
    <x v="2"/>
    <n v="-0.39"/>
  </r>
  <r>
    <x v="7"/>
    <n v="4"/>
    <n v="4"/>
    <s v="OFF"/>
    <d v="2019-04-04T00:00:00"/>
    <s v="Avg of 4 NM Projects"/>
    <x v="3"/>
    <n v="0"/>
  </r>
  <r>
    <x v="7"/>
    <n v="4"/>
    <n v="4"/>
    <s v="OFF"/>
    <d v="2019-04-04T00:00:00"/>
    <s v="Avg of 4 NM Projects"/>
    <x v="4"/>
    <n v="-0.13"/>
  </r>
  <r>
    <x v="7"/>
    <n v="4"/>
    <n v="4"/>
    <s v="OFF"/>
    <d v="2019-04-04T00:00:00"/>
    <s v="Avg of 4 NM Projects"/>
    <x v="5"/>
    <n v="-0.13"/>
  </r>
  <r>
    <x v="7"/>
    <n v="4"/>
    <n v="4"/>
    <s v="OFF"/>
    <d v="2019-04-04T00:00:00"/>
    <s v="Avg of 4 NM Projects"/>
    <x v="6"/>
    <n v="-0.13"/>
  </r>
  <r>
    <x v="7"/>
    <n v="4"/>
    <n v="4"/>
    <s v="ON"/>
    <d v="2019-04-04T00:00:00"/>
    <s v="Avg of 4 NM Projects"/>
    <x v="7"/>
    <n v="6.4049999999999994"/>
  </r>
  <r>
    <x v="7"/>
    <n v="4"/>
    <n v="4"/>
    <s v="ON"/>
    <d v="2019-04-04T00:00:00"/>
    <s v="Avg of 4 NM Projects"/>
    <x v="8"/>
    <n v="19.069999999999997"/>
  </r>
  <r>
    <x v="7"/>
    <n v="4"/>
    <n v="4"/>
    <s v="ON"/>
    <d v="2019-04-04T00:00:00"/>
    <s v="Avg of 4 NM Projects"/>
    <x v="9"/>
    <n v="43.650000000000006"/>
  </r>
  <r>
    <x v="7"/>
    <n v="4"/>
    <n v="4"/>
    <s v="ON"/>
    <d v="2019-04-04T00:00:00"/>
    <s v="Avg of 4 NM Projects"/>
    <x v="10"/>
    <n v="47.999999999999993"/>
  </r>
  <r>
    <x v="7"/>
    <n v="4"/>
    <n v="4"/>
    <s v="ON"/>
    <d v="2019-04-04T00:00:00"/>
    <s v="Avg of 4 NM Projects"/>
    <x v="11"/>
    <n v="53.885000000000005"/>
  </r>
  <r>
    <x v="7"/>
    <n v="4"/>
    <n v="4"/>
    <s v="ON"/>
    <d v="2019-04-04T00:00:00"/>
    <s v="Avg of 4 NM Projects"/>
    <x v="12"/>
    <n v="57.225000000000001"/>
  </r>
  <r>
    <x v="7"/>
    <n v="4"/>
    <n v="4"/>
    <s v="ON"/>
    <d v="2019-04-04T00:00:00"/>
    <s v="Avg of 4 NM Projects"/>
    <x v="13"/>
    <n v="57.6"/>
  </r>
  <r>
    <x v="7"/>
    <n v="4"/>
    <n v="4"/>
    <s v="ON"/>
    <d v="2019-04-04T00:00:00"/>
    <s v="Avg of 4 NM Projects"/>
    <x v="14"/>
    <n v="58.120000000000005"/>
  </r>
  <r>
    <x v="7"/>
    <n v="4"/>
    <n v="4"/>
    <s v="ON"/>
    <d v="2019-04-04T00:00:00"/>
    <s v="Avg of 4 NM Projects"/>
    <x v="15"/>
    <n v="56.444999999999993"/>
  </r>
  <r>
    <x v="7"/>
    <n v="4"/>
    <n v="4"/>
    <s v="ON"/>
    <d v="2019-04-04T00:00:00"/>
    <s v="Avg of 4 NM Projects"/>
    <x v="16"/>
    <n v="53.255000000000003"/>
  </r>
  <r>
    <x v="7"/>
    <n v="4"/>
    <n v="4"/>
    <s v="ON"/>
    <d v="2019-04-04T00:00:00"/>
    <s v="Avg of 4 NM Projects"/>
    <x v="17"/>
    <n v="31.104999999999997"/>
  </r>
  <r>
    <x v="7"/>
    <n v="4"/>
    <n v="4"/>
    <s v="ON"/>
    <d v="2019-04-04T00:00:00"/>
    <s v="Avg of 4 NM Projects"/>
    <x v="18"/>
    <n v="8.31"/>
  </r>
  <r>
    <x v="7"/>
    <n v="4"/>
    <n v="4"/>
    <s v="ON"/>
    <d v="2019-04-04T00:00:00"/>
    <s v="Avg of 4 NM Projects"/>
    <x v="19"/>
    <n v="-0.13"/>
  </r>
  <r>
    <x v="7"/>
    <n v="4"/>
    <n v="4"/>
    <s v="ON"/>
    <d v="2019-04-04T00:00:00"/>
    <s v="Avg of 4 NM Projects"/>
    <x v="20"/>
    <n v="-0.26"/>
  </r>
  <r>
    <x v="7"/>
    <n v="4"/>
    <n v="4"/>
    <s v="ON"/>
    <d v="2019-04-04T00:00:00"/>
    <s v="Avg of 4 NM Projects"/>
    <x v="21"/>
    <n v="0"/>
  </r>
  <r>
    <x v="7"/>
    <n v="4"/>
    <n v="4"/>
    <s v="ON"/>
    <d v="2019-04-04T00:00:00"/>
    <s v="Avg of 4 NM Projects"/>
    <x v="22"/>
    <n v="-0.13"/>
  </r>
  <r>
    <x v="7"/>
    <n v="4"/>
    <n v="4"/>
    <s v="OFF"/>
    <d v="2019-04-04T00:00:00"/>
    <s v="Avg of 4 NM Projects"/>
    <x v="23"/>
    <n v="0"/>
  </r>
  <r>
    <x v="7"/>
    <n v="5"/>
    <n v="5"/>
    <s v="OFF"/>
    <d v="2019-04-05T00:00:00"/>
    <s v="Avg of 4 NM Projects"/>
    <x v="0"/>
    <n v="-0.13"/>
  </r>
  <r>
    <x v="7"/>
    <n v="5"/>
    <n v="5"/>
    <s v="OFF"/>
    <d v="2019-04-05T00:00:00"/>
    <s v="Avg of 4 NM Projects"/>
    <x v="1"/>
    <n v="-0.13"/>
  </r>
  <r>
    <x v="7"/>
    <n v="5"/>
    <n v="5"/>
    <s v="OFF"/>
    <d v="2019-04-05T00:00:00"/>
    <s v="Avg of 4 NM Projects"/>
    <x v="2"/>
    <n v="-0.52"/>
  </r>
  <r>
    <x v="7"/>
    <n v="5"/>
    <n v="5"/>
    <s v="OFF"/>
    <d v="2019-04-05T00:00:00"/>
    <s v="Avg of 4 NM Projects"/>
    <x v="3"/>
    <n v="-0.13"/>
  </r>
  <r>
    <x v="7"/>
    <n v="5"/>
    <n v="5"/>
    <s v="OFF"/>
    <d v="2019-04-05T00:00:00"/>
    <s v="Avg of 4 NM Projects"/>
    <x v="4"/>
    <n v="-0.13"/>
  </r>
  <r>
    <x v="7"/>
    <n v="5"/>
    <n v="5"/>
    <s v="OFF"/>
    <d v="2019-04-05T00:00:00"/>
    <s v="Avg of 4 NM Projects"/>
    <x v="5"/>
    <n v="0"/>
  </r>
  <r>
    <x v="7"/>
    <n v="5"/>
    <n v="5"/>
    <s v="OFF"/>
    <d v="2019-04-05T00:00:00"/>
    <s v="Avg of 4 NM Projects"/>
    <x v="6"/>
    <n v="0.64"/>
  </r>
  <r>
    <x v="7"/>
    <n v="5"/>
    <n v="5"/>
    <s v="ON"/>
    <d v="2019-04-05T00:00:00"/>
    <s v="Avg of 4 NM Projects"/>
    <x v="7"/>
    <n v="20.094999999999995"/>
  </r>
  <r>
    <x v="7"/>
    <n v="5"/>
    <n v="5"/>
    <s v="ON"/>
    <d v="2019-04-05T00:00:00"/>
    <s v="Avg of 4 NM Projects"/>
    <x v="8"/>
    <n v="61.690000000000005"/>
  </r>
  <r>
    <x v="7"/>
    <n v="5"/>
    <n v="5"/>
    <s v="ON"/>
    <d v="2019-04-05T00:00:00"/>
    <s v="Avg of 4 NM Projects"/>
    <x v="9"/>
    <n v="98.56"/>
  </r>
  <r>
    <x v="7"/>
    <n v="5"/>
    <n v="5"/>
    <s v="ON"/>
    <d v="2019-04-05T00:00:00"/>
    <s v="Avg of 4 NM Projects"/>
    <x v="10"/>
    <n v="122.875"/>
  </r>
  <r>
    <x v="7"/>
    <n v="5"/>
    <n v="5"/>
    <s v="ON"/>
    <d v="2019-04-05T00:00:00"/>
    <s v="Avg of 4 NM Projects"/>
    <x v="11"/>
    <n v="129.535"/>
  </r>
  <r>
    <x v="7"/>
    <n v="5"/>
    <n v="5"/>
    <s v="ON"/>
    <d v="2019-04-05T00:00:00"/>
    <s v="Avg of 4 NM Projects"/>
    <x v="12"/>
    <n v="131.32499999999999"/>
  </r>
  <r>
    <x v="7"/>
    <n v="5"/>
    <n v="5"/>
    <s v="ON"/>
    <d v="2019-04-05T00:00:00"/>
    <s v="Avg of 4 NM Projects"/>
    <x v="13"/>
    <n v="126.33500000000001"/>
  </r>
  <r>
    <x v="7"/>
    <n v="5"/>
    <n v="5"/>
    <s v="ON"/>
    <d v="2019-04-05T00:00:00"/>
    <s v="Avg of 4 NM Projects"/>
    <x v="14"/>
    <n v="107.78"/>
  </r>
  <r>
    <x v="7"/>
    <n v="5"/>
    <n v="5"/>
    <s v="ON"/>
    <d v="2019-04-05T00:00:00"/>
    <s v="Avg of 4 NM Projects"/>
    <x v="15"/>
    <n v="86.915000000000006"/>
  </r>
  <r>
    <x v="7"/>
    <n v="5"/>
    <n v="5"/>
    <s v="ON"/>
    <d v="2019-04-05T00:00:00"/>
    <s v="Avg of 4 NM Projects"/>
    <x v="16"/>
    <n v="62.72"/>
  </r>
  <r>
    <x v="7"/>
    <n v="5"/>
    <n v="5"/>
    <s v="ON"/>
    <d v="2019-04-05T00:00:00"/>
    <s v="Avg of 4 NM Projects"/>
    <x v="17"/>
    <n v="30.46"/>
  </r>
  <r>
    <x v="7"/>
    <n v="5"/>
    <n v="5"/>
    <s v="ON"/>
    <d v="2019-04-05T00:00:00"/>
    <s v="Avg of 4 NM Projects"/>
    <x v="18"/>
    <n v="7.42"/>
  </r>
  <r>
    <x v="7"/>
    <n v="5"/>
    <n v="5"/>
    <s v="ON"/>
    <d v="2019-04-05T00:00:00"/>
    <s v="Avg of 4 NM Projects"/>
    <x v="19"/>
    <n v="-0.26"/>
  </r>
  <r>
    <x v="7"/>
    <n v="5"/>
    <n v="5"/>
    <s v="ON"/>
    <d v="2019-04-05T00:00:00"/>
    <s v="Avg of 4 NM Projects"/>
    <x v="20"/>
    <n v="-0.13"/>
  </r>
  <r>
    <x v="7"/>
    <n v="5"/>
    <n v="5"/>
    <s v="ON"/>
    <d v="2019-04-05T00:00:00"/>
    <s v="Avg of 4 NM Projects"/>
    <x v="21"/>
    <n v="-0.39"/>
  </r>
  <r>
    <x v="7"/>
    <n v="5"/>
    <n v="5"/>
    <s v="ON"/>
    <d v="2019-04-05T00:00:00"/>
    <s v="Avg of 4 NM Projects"/>
    <x v="22"/>
    <n v="-0.13"/>
  </r>
  <r>
    <x v="7"/>
    <n v="5"/>
    <n v="5"/>
    <s v="OFF"/>
    <d v="2019-04-05T00:00:00"/>
    <s v="Avg of 4 NM Projects"/>
    <x v="23"/>
    <n v="-0.26"/>
  </r>
  <r>
    <x v="7"/>
    <n v="6"/>
    <n v="6"/>
    <s v="OFF"/>
    <d v="2019-04-06T00:00:00"/>
    <s v="Avg of 4 NM Projects"/>
    <x v="0"/>
    <n v="0"/>
  </r>
  <r>
    <x v="7"/>
    <n v="6"/>
    <n v="6"/>
    <s v="OFF"/>
    <d v="2019-04-06T00:00:00"/>
    <s v="Avg of 4 NM Projects"/>
    <x v="1"/>
    <n v="0"/>
  </r>
  <r>
    <x v="7"/>
    <n v="6"/>
    <n v="6"/>
    <s v="OFF"/>
    <d v="2019-04-06T00:00:00"/>
    <s v="Avg of 4 NM Projects"/>
    <x v="2"/>
    <n v="-0.13"/>
  </r>
  <r>
    <x v="7"/>
    <n v="6"/>
    <n v="6"/>
    <s v="OFF"/>
    <d v="2019-04-06T00:00:00"/>
    <s v="Avg of 4 NM Projects"/>
    <x v="3"/>
    <n v="0"/>
  </r>
  <r>
    <x v="7"/>
    <n v="6"/>
    <n v="6"/>
    <s v="OFF"/>
    <d v="2019-04-06T00:00:00"/>
    <s v="Avg of 4 NM Projects"/>
    <x v="4"/>
    <n v="-0.39"/>
  </r>
  <r>
    <x v="7"/>
    <n v="6"/>
    <n v="6"/>
    <s v="OFF"/>
    <d v="2019-04-06T00:00:00"/>
    <s v="Avg of 4 NM Projects"/>
    <x v="5"/>
    <n v="0"/>
  </r>
  <r>
    <x v="7"/>
    <n v="6"/>
    <n v="6"/>
    <s v="OFF"/>
    <d v="2019-04-06T00:00:00"/>
    <s v="Avg of 4 NM Projects"/>
    <x v="6"/>
    <n v="0.38"/>
  </r>
  <r>
    <x v="7"/>
    <n v="6"/>
    <n v="6"/>
    <s v="ON"/>
    <d v="2019-04-06T00:00:00"/>
    <s v="Avg of 4 NM Projects"/>
    <x v="7"/>
    <n v="13.945000000000002"/>
  </r>
  <r>
    <x v="7"/>
    <n v="6"/>
    <n v="6"/>
    <s v="ON"/>
    <d v="2019-04-06T00:00:00"/>
    <s v="Avg of 4 NM Projects"/>
    <x v="8"/>
    <n v="44.284999999999997"/>
  </r>
  <r>
    <x v="7"/>
    <n v="6"/>
    <n v="6"/>
    <s v="ON"/>
    <d v="2019-04-06T00:00:00"/>
    <s v="Avg of 4 NM Projects"/>
    <x v="9"/>
    <n v="66.685000000000002"/>
  </r>
  <r>
    <x v="7"/>
    <n v="6"/>
    <n v="6"/>
    <s v="ON"/>
    <d v="2019-04-06T00:00:00"/>
    <s v="Avg of 4 NM Projects"/>
    <x v="10"/>
    <n v="75.010000000000005"/>
  </r>
  <r>
    <x v="7"/>
    <n v="6"/>
    <n v="6"/>
    <s v="ON"/>
    <d v="2019-04-06T00:00:00"/>
    <s v="Avg of 4 NM Projects"/>
    <x v="11"/>
    <n v="83.965000000000003"/>
  </r>
  <r>
    <x v="7"/>
    <n v="6"/>
    <n v="6"/>
    <s v="ON"/>
    <d v="2019-04-06T00:00:00"/>
    <s v="Avg of 4 NM Projects"/>
    <x v="12"/>
    <n v="64.125"/>
  </r>
  <r>
    <x v="7"/>
    <n v="6"/>
    <n v="6"/>
    <s v="ON"/>
    <d v="2019-04-06T00:00:00"/>
    <s v="Avg of 4 NM Projects"/>
    <x v="13"/>
    <n v="47.230000000000004"/>
  </r>
  <r>
    <x v="7"/>
    <n v="6"/>
    <n v="6"/>
    <s v="ON"/>
    <d v="2019-04-06T00:00:00"/>
    <s v="Avg of 4 NM Projects"/>
    <x v="14"/>
    <n v="35.715000000000003"/>
  </r>
  <r>
    <x v="7"/>
    <n v="6"/>
    <n v="6"/>
    <s v="ON"/>
    <d v="2019-04-06T00:00:00"/>
    <s v="Avg of 4 NM Projects"/>
    <x v="15"/>
    <n v="22.79"/>
  </r>
  <r>
    <x v="7"/>
    <n v="6"/>
    <n v="6"/>
    <s v="ON"/>
    <d v="2019-04-06T00:00:00"/>
    <s v="Avg of 4 NM Projects"/>
    <x v="16"/>
    <n v="13.57"/>
  </r>
  <r>
    <x v="7"/>
    <n v="6"/>
    <n v="6"/>
    <s v="ON"/>
    <d v="2019-04-06T00:00:00"/>
    <s v="Avg of 4 NM Projects"/>
    <x v="17"/>
    <n v="7.0399999999999991"/>
  </r>
  <r>
    <x v="7"/>
    <n v="6"/>
    <n v="6"/>
    <s v="ON"/>
    <d v="2019-04-06T00:00:00"/>
    <s v="Avg of 4 NM Projects"/>
    <x v="18"/>
    <n v="1.28"/>
  </r>
  <r>
    <x v="7"/>
    <n v="6"/>
    <n v="6"/>
    <s v="ON"/>
    <d v="2019-04-06T00:00:00"/>
    <s v="Avg of 4 NM Projects"/>
    <x v="19"/>
    <n v="0"/>
  </r>
  <r>
    <x v="7"/>
    <n v="6"/>
    <n v="6"/>
    <s v="ON"/>
    <d v="2019-04-06T00:00:00"/>
    <s v="Avg of 4 NM Projects"/>
    <x v="20"/>
    <n v="-0.13"/>
  </r>
  <r>
    <x v="7"/>
    <n v="6"/>
    <n v="6"/>
    <s v="ON"/>
    <d v="2019-04-06T00:00:00"/>
    <s v="Avg of 4 NM Projects"/>
    <x v="21"/>
    <n v="-0.26"/>
  </r>
  <r>
    <x v="7"/>
    <n v="6"/>
    <n v="6"/>
    <s v="ON"/>
    <d v="2019-04-06T00:00:00"/>
    <s v="Avg of 4 NM Projects"/>
    <x v="22"/>
    <n v="0"/>
  </r>
  <r>
    <x v="7"/>
    <n v="6"/>
    <n v="6"/>
    <s v="OFF"/>
    <d v="2019-04-06T00:00:00"/>
    <s v="Avg of 4 NM Projects"/>
    <x v="23"/>
    <n v="-0.26"/>
  </r>
  <r>
    <x v="7"/>
    <n v="7"/>
    <n v="7"/>
    <s v="OFF"/>
    <d v="2019-04-07T00:00:00"/>
    <s v="Avg of 4 NM Projects"/>
    <x v="0"/>
    <n v="0"/>
  </r>
  <r>
    <x v="7"/>
    <n v="7"/>
    <n v="7"/>
    <s v="OFF"/>
    <d v="2019-04-07T00:00:00"/>
    <s v="Avg of 4 NM Projects"/>
    <x v="1"/>
    <n v="-0.13"/>
  </r>
  <r>
    <x v="7"/>
    <n v="7"/>
    <n v="7"/>
    <s v="OFF"/>
    <d v="2019-04-07T00:00:00"/>
    <s v="Avg of 4 NM Projects"/>
    <x v="2"/>
    <n v="-0.39"/>
  </r>
  <r>
    <x v="7"/>
    <n v="7"/>
    <n v="7"/>
    <s v="OFF"/>
    <d v="2019-04-07T00:00:00"/>
    <s v="Avg of 4 NM Projects"/>
    <x v="3"/>
    <n v="0"/>
  </r>
  <r>
    <x v="7"/>
    <n v="7"/>
    <n v="7"/>
    <s v="OFF"/>
    <d v="2019-04-07T00:00:00"/>
    <s v="Avg of 4 NM Projects"/>
    <x v="4"/>
    <n v="-0.26"/>
  </r>
  <r>
    <x v="7"/>
    <n v="7"/>
    <n v="7"/>
    <s v="OFF"/>
    <d v="2019-04-07T00:00:00"/>
    <s v="Avg of 4 NM Projects"/>
    <x v="5"/>
    <n v="0"/>
  </r>
  <r>
    <x v="7"/>
    <n v="7"/>
    <n v="7"/>
    <s v="OFF"/>
    <d v="2019-04-07T00:00:00"/>
    <s v="Avg of 4 NM Projects"/>
    <x v="6"/>
    <n v="0.255"/>
  </r>
  <r>
    <x v="7"/>
    <n v="7"/>
    <n v="7"/>
    <s v="OFF"/>
    <d v="2019-04-07T00:00:00"/>
    <s v="Avg of 4 NM Projects"/>
    <x v="7"/>
    <n v="5.2449999999999992"/>
  </r>
  <r>
    <x v="7"/>
    <n v="7"/>
    <n v="7"/>
    <s v="OFF"/>
    <d v="2019-04-07T00:00:00"/>
    <s v="Avg of 4 NM Projects"/>
    <x v="8"/>
    <n v="15.105"/>
  </r>
  <r>
    <x v="7"/>
    <n v="7"/>
    <n v="7"/>
    <s v="OFF"/>
    <d v="2019-04-07T00:00:00"/>
    <s v="Avg of 4 NM Projects"/>
    <x v="9"/>
    <n v="32.129999999999995"/>
  </r>
  <r>
    <x v="7"/>
    <n v="7"/>
    <n v="7"/>
    <s v="OFF"/>
    <d v="2019-04-07T00:00:00"/>
    <s v="Avg of 4 NM Projects"/>
    <x v="10"/>
    <n v="49.28"/>
  </r>
  <r>
    <x v="7"/>
    <n v="7"/>
    <n v="7"/>
    <s v="OFF"/>
    <d v="2019-04-07T00:00:00"/>
    <s v="Avg of 4 NM Projects"/>
    <x v="11"/>
    <n v="73.594999999999999"/>
  </r>
  <r>
    <x v="7"/>
    <n v="7"/>
    <n v="7"/>
    <s v="OFF"/>
    <d v="2019-04-07T00:00:00"/>
    <s v="Avg of 4 NM Projects"/>
    <x v="12"/>
    <n v="94.075000000000003"/>
  </r>
  <r>
    <x v="7"/>
    <n v="7"/>
    <n v="7"/>
    <s v="OFF"/>
    <d v="2019-04-07T00:00:00"/>
    <s v="Avg of 4 NM Projects"/>
    <x v="13"/>
    <n v="97.784999999999997"/>
  </r>
  <r>
    <x v="7"/>
    <n v="7"/>
    <n v="7"/>
    <s v="OFF"/>
    <d v="2019-04-07T00:00:00"/>
    <s v="Avg of 4 NM Projects"/>
    <x v="14"/>
    <n v="80.894999999999996"/>
  </r>
  <r>
    <x v="7"/>
    <n v="7"/>
    <n v="7"/>
    <s v="OFF"/>
    <d v="2019-04-07T00:00:00"/>
    <s v="Avg of 4 NM Projects"/>
    <x v="15"/>
    <n v="56.959999999999994"/>
  </r>
  <r>
    <x v="7"/>
    <n v="7"/>
    <n v="7"/>
    <s v="OFF"/>
    <d v="2019-04-07T00:00:00"/>
    <s v="Avg of 4 NM Projects"/>
    <x v="16"/>
    <n v="37.119999999999997"/>
  </r>
  <r>
    <x v="7"/>
    <n v="7"/>
    <n v="7"/>
    <s v="OFF"/>
    <d v="2019-04-07T00:00:00"/>
    <s v="Avg of 4 NM Projects"/>
    <x v="17"/>
    <n v="21.12"/>
  </r>
  <r>
    <x v="7"/>
    <n v="7"/>
    <n v="7"/>
    <s v="OFF"/>
    <d v="2019-04-07T00:00:00"/>
    <s v="Avg of 4 NM Projects"/>
    <x v="18"/>
    <n v="9.7249999999999979"/>
  </r>
  <r>
    <x v="7"/>
    <n v="7"/>
    <n v="7"/>
    <s v="OFF"/>
    <d v="2019-04-07T00:00:00"/>
    <s v="Avg of 4 NM Projects"/>
    <x v="19"/>
    <n v="0"/>
  </r>
  <r>
    <x v="7"/>
    <n v="7"/>
    <n v="7"/>
    <s v="OFF"/>
    <d v="2019-04-07T00:00:00"/>
    <s v="Avg of 4 NM Projects"/>
    <x v="20"/>
    <n v="-0.13"/>
  </r>
  <r>
    <x v="7"/>
    <n v="7"/>
    <n v="7"/>
    <s v="OFF"/>
    <d v="2019-04-07T00:00:00"/>
    <s v="Avg of 4 NM Projects"/>
    <x v="21"/>
    <n v="-0.26"/>
  </r>
  <r>
    <x v="7"/>
    <n v="7"/>
    <n v="7"/>
    <s v="OFF"/>
    <d v="2019-04-07T00:00:00"/>
    <s v="Avg of 4 NM Projects"/>
    <x v="22"/>
    <n v="-0.13"/>
  </r>
  <r>
    <x v="7"/>
    <n v="7"/>
    <n v="7"/>
    <s v="OFF"/>
    <d v="2019-04-07T00:00:00"/>
    <s v="Avg of 4 NM Projects"/>
    <x v="23"/>
    <n v="-0.13"/>
  </r>
  <r>
    <x v="7"/>
    <n v="8"/>
    <n v="1"/>
    <s v="OFF"/>
    <d v="2019-04-08T00:00:00"/>
    <s v="Avg of 4 NM Projects"/>
    <x v="0"/>
    <n v="-0.26"/>
  </r>
  <r>
    <x v="7"/>
    <n v="8"/>
    <n v="1"/>
    <s v="OFF"/>
    <d v="2019-04-08T00:00:00"/>
    <s v="Avg of 4 NM Projects"/>
    <x v="1"/>
    <n v="-0.13"/>
  </r>
  <r>
    <x v="7"/>
    <n v="8"/>
    <n v="1"/>
    <s v="OFF"/>
    <d v="2019-04-08T00:00:00"/>
    <s v="Avg of 4 NM Projects"/>
    <x v="2"/>
    <n v="0"/>
  </r>
  <r>
    <x v="7"/>
    <n v="8"/>
    <n v="1"/>
    <s v="OFF"/>
    <d v="2019-04-08T00:00:00"/>
    <s v="Avg of 4 NM Projects"/>
    <x v="3"/>
    <n v="-0.26"/>
  </r>
  <r>
    <x v="7"/>
    <n v="8"/>
    <n v="1"/>
    <s v="OFF"/>
    <d v="2019-04-08T00:00:00"/>
    <s v="Avg of 4 NM Projects"/>
    <x v="4"/>
    <n v="-0.13"/>
  </r>
  <r>
    <x v="7"/>
    <n v="8"/>
    <n v="1"/>
    <s v="OFF"/>
    <d v="2019-04-08T00:00:00"/>
    <s v="Avg of 4 NM Projects"/>
    <x v="5"/>
    <n v="-0.26"/>
  </r>
  <r>
    <x v="7"/>
    <n v="8"/>
    <n v="1"/>
    <s v="OFF"/>
    <d v="2019-04-08T00:00:00"/>
    <s v="Avg of 4 NM Projects"/>
    <x v="6"/>
    <n v="0.77"/>
  </r>
  <r>
    <x v="7"/>
    <n v="8"/>
    <n v="1"/>
    <s v="OFF"/>
    <d v="2019-04-08T00:00:00"/>
    <s v="Avg of 4 NM Projects"/>
    <x v="7"/>
    <n v="15.23"/>
  </r>
  <r>
    <x v="7"/>
    <n v="8"/>
    <n v="1"/>
    <s v="OFF"/>
    <d v="2019-04-08T00:00:00"/>
    <s v="Avg of 4 NM Projects"/>
    <x v="8"/>
    <n v="40.19"/>
  </r>
  <r>
    <x v="7"/>
    <n v="8"/>
    <n v="1"/>
    <s v="OFF"/>
    <d v="2019-04-08T00:00:00"/>
    <s v="Avg of 4 NM Projects"/>
    <x v="9"/>
    <n v="61.830000000000005"/>
  </r>
  <r>
    <x v="7"/>
    <n v="8"/>
    <n v="1"/>
    <s v="OFF"/>
    <d v="2019-04-08T00:00:00"/>
    <s v="Avg of 4 NM Projects"/>
    <x v="10"/>
    <n v="43.134999999999998"/>
  </r>
  <r>
    <x v="7"/>
    <n v="8"/>
    <n v="1"/>
    <s v="OFF"/>
    <d v="2019-04-08T00:00:00"/>
    <s v="Avg of 4 NM Projects"/>
    <x v="11"/>
    <n v="32.004999999999995"/>
  </r>
  <r>
    <x v="7"/>
    <n v="8"/>
    <n v="1"/>
    <s v="OFF"/>
    <d v="2019-04-08T00:00:00"/>
    <s v="Avg of 4 NM Projects"/>
    <x v="12"/>
    <n v="33.664999999999999"/>
  </r>
  <r>
    <x v="7"/>
    <n v="8"/>
    <n v="1"/>
    <s v="OFF"/>
    <d v="2019-04-08T00:00:00"/>
    <s v="Avg of 4 NM Projects"/>
    <x v="13"/>
    <n v="36.230000000000004"/>
  </r>
  <r>
    <x v="7"/>
    <n v="8"/>
    <n v="1"/>
    <s v="OFF"/>
    <d v="2019-04-08T00:00:00"/>
    <s v="Avg of 4 NM Projects"/>
    <x v="14"/>
    <n v="37.380000000000003"/>
  </r>
  <r>
    <x v="7"/>
    <n v="8"/>
    <n v="1"/>
    <s v="OFF"/>
    <d v="2019-04-08T00:00:00"/>
    <s v="Avg of 4 NM Projects"/>
    <x v="15"/>
    <n v="27.9"/>
  </r>
  <r>
    <x v="7"/>
    <n v="8"/>
    <n v="1"/>
    <s v="OFF"/>
    <d v="2019-04-08T00:00:00"/>
    <s v="Avg of 4 NM Projects"/>
    <x v="16"/>
    <n v="36.605000000000004"/>
  </r>
  <r>
    <x v="7"/>
    <n v="8"/>
    <n v="1"/>
    <s v="OFF"/>
    <d v="2019-04-08T00:00:00"/>
    <s v="Avg of 4 NM Projects"/>
    <x v="17"/>
    <n v="17.024999999999999"/>
  </r>
  <r>
    <x v="7"/>
    <n v="8"/>
    <n v="1"/>
    <s v="OFF"/>
    <d v="2019-04-08T00:00:00"/>
    <s v="Avg of 4 NM Projects"/>
    <x v="18"/>
    <n v="7.9350000000000005"/>
  </r>
  <r>
    <x v="7"/>
    <n v="8"/>
    <n v="1"/>
    <s v="OFF"/>
    <d v="2019-04-08T00:00:00"/>
    <s v="Avg of 4 NM Projects"/>
    <x v="19"/>
    <n v="-0.13"/>
  </r>
  <r>
    <x v="7"/>
    <n v="8"/>
    <n v="1"/>
    <s v="OFF"/>
    <d v="2019-04-08T00:00:00"/>
    <s v="Avg of 4 NM Projects"/>
    <x v="20"/>
    <n v="0"/>
  </r>
  <r>
    <x v="7"/>
    <n v="8"/>
    <n v="1"/>
    <s v="OFF"/>
    <d v="2019-04-08T00:00:00"/>
    <s v="Avg of 4 NM Projects"/>
    <x v="21"/>
    <n v="-0.13"/>
  </r>
  <r>
    <x v="7"/>
    <n v="8"/>
    <n v="1"/>
    <s v="OFF"/>
    <d v="2019-04-08T00:00:00"/>
    <s v="Avg of 4 NM Projects"/>
    <x v="22"/>
    <n v="-0.26"/>
  </r>
  <r>
    <x v="7"/>
    <n v="8"/>
    <n v="1"/>
    <s v="OFF"/>
    <d v="2019-04-08T00:00:00"/>
    <s v="Avg of 4 NM Projects"/>
    <x v="23"/>
    <n v="-0.26"/>
  </r>
  <r>
    <x v="7"/>
    <n v="9"/>
    <n v="2"/>
    <s v="OFF"/>
    <d v="2019-04-09T00:00:00"/>
    <s v="Avg of 4 NM Projects"/>
    <x v="0"/>
    <n v="0"/>
  </r>
  <r>
    <x v="7"/>
    <n v="9"/>
    <n v="2"/>
    <s v="OFF"/>
    <d v="2019-04-09T00:00:00"/>
    <s v="Avg of 4 NM Projects"/>
    <x v="1"/>
    <n v="-0.26"/>
  </r>
  <r>
    <x v="7"/>
    <n v="9"/>
    <n v="2"/>
    <s v="OFF"/>
    <d v="2019-04-09T00:00:00"/>
    <s v="Avg of 4 NM Projects"/>
    <x v="2"/>
    <n v="-0.13"/>
  </r>
  <r>
    <x v="7"/>
    <n v="9"/>
    <n v="2"/>
    <s v="OFF"/>
    <d v="2019-04-09T00:00:00"/>
    <s v="Avg of 4 NM Projects"/>
    <x v="3"/>
    <n v="-0.13"/>
  </r>
  <r>
    <x v="7"/>
    <n v="9"/>
    <n v="2"/>
    <s v="OFF"/>
    <d v="2019-04-09T00:00:00"/>
    <s v="Avg of 4 NM Projects"/>
    <x v="4"/>
    <n v="0"/>
  </r>
  <r>
    <x v="7"/>
    <n v="9"/>
    <n v="2"/>
    <s v="OFF"/>
    <d v="2019-04-09T00:00:00"/>
    <s v="Avg of 4 NM Projects"/>
    <x v="5"/>
    <n v="-0.26"/>
  </r>
  <r>
    <x v="7"/>
    <n v="9"/>
    <n v="2"/>
    <s v="OFF"/>
    <d v="2019-04-09T00:00:00"/>
    <s v="Avg of 4 NM Projects"/>
    <x v="6"/>
    <n v="0.255"/>
  </r>
  <r>
    <x v="7"/>
    <n v="9"/>
    <n v="2"/>
    <s v="ON"/>
    <d v="2019-04-09T00:00:00"/>
    <s v="Avg of 4 NM Projects"/>
    <x v="7"/>
    <n v="9.6"/>
  </r>
  <r>
    <x v="7"/>
    <n v="9"/>
    <n v="2"/>
    <s v="ON"/>
    <d v="2019-04-09T00:00:00"/>
    <s v="Avg of 4 NM Projects"/>
    <x v="8"/>
    <n v="40.574999999999996"/>
  </r>
  <r>
    <x v="7"/>
    <n v="9"/>
    <n v="2"/>
    <s v="ON"/>
    <d v="2019-04-09T00:00:00"/>
    <s v="Avg of 4 NM Projects"/>
    <x v="9"/>
    <n v="55.925000000000004"/>
  </r>
  <r>
    <x v="7"/>
    <n v="9"/>
    <n v="2"/>
    <s v="ON"/>
    <d v="2019-04-09T00:00:00"/>
    <s v="Avg of 4 NM Projects"/>
    <x v="10"/>
    <n v="79.615000000000009"/>
  </r>
  <r>
    <x v="7"/>
    <n v="9"/>
    <n v="2"/>
    <s v="ON"/>
    <d v="2019-04-09T00:00:00"/>
    <s v="Avg of 4 NM Projects"/>
    <x v="11"/>
    <n v="82.94"/>
  </r>
  <r>
    <x v="7"/>
    <n v="9"/>
    <n v="2"/>
    <s v="ON"/>
    <d v="2019-04-09T00:00:00"/>
    <s v="Avg of 4 NM Projects"/>
    <x v="12"/>
    <n v="83.465000000000003"/>
  </r>
  <r>
    <x v="7"/>
    <n v="9"/>
    <n v="2"/>
    <s v="ON"/>
    <d v="2019-04-09T00:00:00"/>
    <s v="Avg of 4 NM Projects"/>
    <x v="13"/>
    <n v="76.55"/>
  </r>
  <r>
    <x v="7"/>
    <n v="9"/>
    <n v="2"/>
    <s v="ON"/>
    <d v="2019-04-09T00:00:00"/>
    <s v="Avg of 4 NM Projects"/>
    <x v="14"/>
    <n v="68.61"/>
  </r>
  <r>
    <x v="7"/>
    <n v="9"/>
    <n v="2"/>
    <s v="ON"/>
    <d v="2019-04-09T00:00:00"/>
    <s v="Avg of 4 NM Projects"/>
    <x v="15"/>
    <n v="67.584999999999994"/>
  </r>
  <r>
    <x v="7"/>
    <n v="9"/>
    <n v="2"/>
    <s v="ON"/>
    <d v="2019-04-09T00:00:00"/>
    <s v="Avg of 4 NM Projects"/>
    <x v="16"/>
    <n v="54.394999999999996"/>
  </r>
  <r>
    <x v="7"/>
    <n v="9"/>
    <n v="2"/>
    <s v="ON"/>
    <d v="2019-04-09T00:00:00"/>
    <s v="Avg of 4 NM Projects"/>
    <x v="17"/>
    <n v="26.749999999999996"/>
  </r>
  <r>
    <x v="7"/>
    <n v="9"/>
    <n v="2"/>
    <s v="ON"/>
    <d v="2019-04-09T00:00:00"/>
    <s v="Avg of 4 NM Projects"/>
    <x v="18"/>
    <n v="5.6400000000000006"/>
  </r>
  <r>
    <x v="7"/>
    <n v="9"/>
    <n v="2"/>
    <s v="ON"/>
    <d v="2019-04-09T00:00:00"/>
    <s v="Avg of 4 NM Projects"/>
    <x v="19"/>
    <n v="-0.26"/>
  </r>
  <r>
    <x v="7"/>
    <n v="9"/>
    <n v="2"/>
    <s v="ON"/>
    <d v="2019-04-09T00:00:00"/>
    <s v="Avg of 4 NM Projects"/>
    <x v="20"/>
    <n v="0"/>
  </r>
  <r>
    <x v="7"/>
    <n v="9"/>
    <n v="2"/>
    <s v="ON"/>
    <d v="2019-04-09T00:00:00"/>
    <s v="Avg of 4 NM Projects"/>
    <x v="21"/>
    <n v="0"/>
  </r>
  <r>
    <x v="7"/>
    <n v="9"/>
    <n v="2"/>
    <s v="ON"/>
    <d v="2019-04-09T00:00:00"/>
    <s v="Avg of 4 NM Projects"/>
    <x v="22"/>
    <n v="-0.13"/>
  </r>
  <r>
    <x v="7"/>
    <n v="9"/>
    <n v="2"/>
    <s v="OFF"/>
    <d v="2019-04-09T00:00:00"/>
    <s v="Avg of 4 NM Projects"/>
    <x v="23"/>
    <n v="-0.13"/>
  </r>
  <r>
    <x v="7"/>
    <n v="10"/>
    <n v="3"/>
    <s v="OFF"/>
    <d v="2019-04-10T00:00:00"/>
    <s v="Avg of 4 NM Projects"/>
    <x v="0"/>
    <n v="-0.39"/>
  </r>
  <r>
    <x v="7"/>
    <n v="10"/>
    <n v="3"/>
    <s v="OFF"/>
    <d v="2019-04-10T00:00:00"/>
    <s v="Avg of 4 NM Projects"/>
    <x v="1"/>
    <n v="-0.13"/>
  </r>
  <r>
    <x v="7"/>
    <n v="10"/>
    <n v="3"/>
    <s v="OFF"/>
    <d v="2019-04-10T00:00:00"/>
    <s v="Avg of 4 NM Projects"/>
    <x v="2"/>
    <n v="-0.26"/>
  </r>
  <r>
    <x v="7"/>
    <n v="10"/>
    <n v="3"/>
    <s v="OFF"/>
    <d v="2019-04-10T00:00:00"/>
    <s v="Avg of 4 NM Projects"/>
    <x v="3"/>
    <n v="0"/>
  </r>
  <r>
    <x v="7"/>
    <n v="10"/>
    <n v="3"/>
    <s v="OFF"/>
    <d v="2019-04-10T00:00:00"/>
    <s v="Avg of 4 NM Projects"/>
    <x v="4"/>
    <n v="-0.13"/>
  </r>
  <r>
    <x v="7"/>
    <n v="10"/>
    <n v="3"/>
    <s v="OFF"/>
    <d v="2019-04-10T00:00:00"/>
    <s v="Avg of 4 NM Projects"/>
    <x v="5"/>
    <n v="0"/>
  </r>
  <r>
    <x v="7"/>
    <n v="10"/>
    <n v="3"/>
    <s v="OFF"/>
    <d v="2019-04-10T00:00:00"/>
    <s v="Avg of 4 NM Projects"/>
    <x v="6"/>
    <n v="1.4049999999999998"/>
  </r>
  <r>
    <x v="7"/>
    <n v="10"/>
    <n v="3"/>
    <s v="ON"/>
    <d v="2019-04-10T00:00:00"/>
    <s v="Avg of 4 NM Projects"/>
    <x v="7"/>
    <n v="14.205"/>
  </r>
  <r>
    <x v="7"/>
    <n v="10"/>
    <n v="3"/>
    <s v="ON"/>
    <d v="2019-04-10T00:00:00"/>
    <s v="Avg of 4 NM Projects"/>
    <x v="8"/>
    <n v="34.564999999999998"/>
  </r>
  <r>
    <x v="7"/>
    <n v="10"/>
    <n v="3"/>
    <s v="ON"/>
    <d v="2019-04-10T00:00:00"/>
    <s v="Avg of 4 NM Projects"/>
    <x v="9"/>
    <n v="51.2"/>
  </r>
  <r>
    <x v="7"/>
    <n v="10"/>
    <n v="3"/>
    <s v="ON"/>
    <d v="2019-04-10T00:00:00"/>
    <s v="Avg of 4 NM Projects"/>
    <x v="10"/>
    <n v="63.620000000000005"/>
  </r>
  <r>
    <x v="7"/>
    <n v="10"/>
    <n v="3"/>
    <s v="ON"/>
    <d v="2019-04-10T00:00:00"/>
    <s v="Avg of 4 NM Projects"/>
    <x v="11"/>
    <n v="67.194999999999993"/>
  </r>
  <r>
    <x v="7"/>
    <n v="10"/>
    <n v="3"/>
    <s v="ON"/>
    <d v="2019-04-10T00:00:00"/>
    <s v="Avg of 4 NM Projects"/>
    <x v="12"/>
    <n v="58.5"/>
  </r>
  <r>
    <x v="7"/>
    <n v="10"/>
    <n v="3"/>
    <s v="ON"/>
    <d v="2019-04-10T00:00:00"/>
    <s v="Avg of 4 NM Projects"/>
    <x v="13"/>
    <n v="61.315000000000005"/>
  </r>
  <r>
    <x v="7"/>
    <n v="10"/>
    <n v="3"/>
    <s v="ON"/>
    <d v="2019-04-10T00:00:00"/>
    <s v="Avg of 4 NM Projects"/>
    <x v="14"/>
    <n v="47.099999999999994"/>
  </r>
  <r>
    <x v="7"/>
    <n v="10"/>
    <n v="3"/>
    <s v="ON"/>
    <d v="2019-04-10T00:00:00"/>
    <s v="Avg of 4 NM Projects"/>
    <x v="15"/>
    <n v="50.430000000000007"/>
  </r>
  <r>
    <x v="7"/>
    <n v="10"/>
    <n v="3"/>
    <s v="ON"/>
    <d v="2019-04-10T00:00:00"/>
    <s v="Avg of 4 NM Projects"/>
    <x v="16"/>
    <n v="44.03"/>
  </r>
  <r>
    <x v="7"/>
    <n v="10"/>
    <n v="3"/>
    <s v="ON"/>
    <d v="2019-04-10T00:00:00"/>
    <s v="Avg of 4 NM Projects"/>
    <x v="17"/>
    <n v="26.24"/>
  </r>
  <r>
    <x v="7"/>
    <n v="10"/>
    <n v="3"/>
    <s v="ON"/>
    <d v="2019-04-10T00:00:00"/>
    <s v="Avg of 4 NM Projects"/>
    <x v="18"/>
    <n v="5.63"/>
  </r>
  <r>
    <x v="7"/>
    <n v="10"/>
    <n v="3"/>
    <s v="ON"/>
    <d v="2019-04-10T00:00:00"/>
    <s v="Avg of 4 NM Projects"/>
    <x v="19"/>
    <n v="0.26"/>
  </r>
  <r>
    <x v="7"/>
    <n v="10"/>
    <n v="3"/>
    <s v="ON"/>
    <d v="2019-04-10T00:00:00"/>
    <s v="Avg of 4 NM Projects"/>
    <x v="20"/>
    <n v="-0.13"/>
  </r>
  <r>
    <x v="7"/>
    <n v="10"/>
    <n v="3"/>
    <s v="ON"/>
    <d v="2019-04-10T00:00:00"/>
    <s v="Avg of 4 NM Projects"/>
    <x v="21"/>
    <n v="-0.26"/>
  </r>
  <r>
    <x v="7"/>
    <n v="10"/>
    <n v="3"/>
    <s v="ON"/>
    <d v="2019-04-10T00:00:00"/>
    <s v="Avg of 4 NM Projects"/>
    <x v="22"/>
    <n v="-0.13"/>
  </r>
  <r>
    <x v="7"/>
    <n v="10"/>
    <n v="3"/>
    <s v="OFF"/>
    <d v="2019-04-10T00:00:00"/>
    <s v="Avg of 4 NM Projects"/>
    <x v="23"/>
    <n v="-0.26"/>
  </r>
  <r>
    <x v="7"/>
    <n v="11"/>
    <n v="4"/>
    <s v="OFF"/>
    <d v="2019-04-11T00:00:00"/>
    <s v="Avg of 4 NM Projects"/>
    <x v="0"/>
    <n v="0"/>
  </r>
  <r>
    <x v="7"/>
    <n v="11"/>
    <n v="4"/>
    <s v="OFF"/>
    <d v="2019-04-11T00:00:00"/>
    <s v="Avg of 4 NM Projects"/>
    <x v="1"/>
    <n v="-0.13"/>
  </r>
  <r>
    <x v="7"/>
    <n v="11"/>
    <n v="4"/>
    <s v="OFF"/>
    <d v="2019-04-11T00:00:00"/>
    <s v="Avg of 4 NM Projects"/>
    <x v="2"/>
    <n v="-0.13"/>
  </r>
  <r>
    <x v="7"/>
    <n v="11"/>
    <n v="4"/>
    <s v="OFF"/>
    <d v="2019-04-11T00:00:00"/>
    <s v="Avg of 4 NM Projects"/>
    <x v="3"/>
    <n v="-0.13"/>
  </r>
  <r>
    <x v="7"/>
    <n v="11"/>
    <n v="4"/>
    <s v="OFF"/>
    <d v="2019-04-11T00:00:00"/>
    <s v="Avg of 4 NM Projects"/>
    <x v="4"/>
    <n v="0"/>
  </r>
  <r>
    <x v="7"/>
    <n v="11"/>
    <n v="4"/>
    <s v="OFF"/>
    <d v="2019-04-11T00:00:00"/>
    <s v="Avg of 4 NM Projects"/>
    <x v="5"/>
    <n v="-0.13"/>
  </r>
  <r>
    <x v="7"/>
    <n v="11"/>
    <n v="4"/>
    <s v="OFF"/>
    <d v="2019-04-11T00:00:00"/>
    <s v="Avg of 4 NM Projects"/>
    <x v="6"/>
    <n v="1.5349999999999999"/>
  </r>
  <r>
    <x v="7"/>
    <n v="11"/>
    <n v="4"/>
    <s v="ON"/>
    <d v="2019-04-11T00:00:00"/>
    <s v="Avg of 4 NM Projects"/>
    <x v="7"/>
    <n v="24.065000000000001"/>
  </r>
  <r>
    <x v="7"/>
    <n v="11"/>
    <n v="4"/>
    <s v="ON"/>
    <d v="2019-04-11T00:00:00"/>
    <s v="Avg of 4 NM Projects"/>
    <x v="8"/>
    <n v="73.989999999999995"/>
  </r>
  <r>
    <x v="7"/>
    <n v="11"/>
    <n v="4"/>
    <s v="ON"/>
    <d v="2019-04-11T00:00:00"/>
    <s v="Avg of 4 NM Projects"/>
    <x v="9"/>
    <n v="108.03"/>
  </r>
  <r>
    <x v="7"/>
    <n v="11"/>
    <n v="4"/>
    <s v="ON"/>
    <d v="2019-04-11T00:00:00"/>
    <s v="Avg of 4 NM Projects"/>
    <x v="10"/>
    <n v="122.63"/>
  </r>
  <r>
    <x v="7"/>
    <n v="11"/>
    <n v="4"/>
    <s v="ON"/>
    <d v="2019-04-11T00:00:00"/>
    <s v="Avg of 4 NM Projects"/>
    <x v="11"/>
    <n v="121.86000000000001"/>
  </r>
  <r>
    <x v="7"/>
    <n v="11"/>
    <n v="4"/>
    <s v="ON"/>
    <d v="2019-04-11T00:00:00"/>
    <s v="Avg of 4 NM Projects"/>
    <x v="12"/>
    <n v="117.76499999999999"/>
  </r>
  <r>
    <x v="7"/>
    <n v="11"/>
    <n v="4"/>
    <s v="ON"/>
    <d v="2019-04-11T00:00:00"/>
    <s v="Avg of 4 NM Projects"/>
    <x v="13"/>
    <n v="104.58"/>
  </r>
  <r>
    <x v="7"/>
    <n v="11"/>
    <n v="4"/>
    <s v="ON"/>
    <d v="2019-04-11T00:00:00"/>
    <s v="Avg of 4 NM Projects"/>
    <x v="14"/>
    <n v="94.589999999999989"/>
  </r>
  <r>
    <x v="7"/>
    <n v="11"/>
    <n v="4"/>
    <s v="ON"/>
    <d v="2019-04-11T00:00:00"/>
    <s v="Avg of 4 NM Projects"/>
    <x v="15"/>
    <n v="82.954999999999984"/>
  </r>
  <r>
    <x v="7"/>
    <n v="11"/>
    <n v="4"/>
    <s v="ON"/>
    <d v="2019-04-11T00:00:00"/>
    <s v="Avg of 4 NM Projects"/>
    <x v="16"/>
    <n v="64.004999999999995"/>
  </r>
  <r>
    <x v="7"/>
    <n v="11"/>
    <n v="4"/>
    <s v="ON"/>
    <d v="2019-04-11T00:00:00"/>
    <s v="Avg of 4 NM Projects"/>
    <x v="17"/>
    <n v="36.480000000000004"/>
  </r>
  <r>
    <x v="7"/>
    <n v="11"/>
    <n v="4"/>
    <s v="ON"/>
    <d v="2019-04-11T00:00:00"/>
    <s v="Avg of 4 NM Projects"/>
    <x v="18"/>
    <n v="11"/>
  </r>
  <r>
    <x v="7"/>
    <n v="11"/>
    <n v="4"/>
    <s v="ON"/>
    <d v="2019-04-11T00:00:00"/>
    <s v="Avg of 4 NM Projects"/>
    <x v="19"/>
    <n v="0"/>
  </r>
  <r>
    <x v="7"/>
    <n v="11"/>
    <n v="4"/>
    <s v="ON"/>
    <d v="2019-04-11T00:00:00"/>
    <s v="Avg of 4 NM Projects"/>
    <x v="20"/>
    <n v="0"/>
  </r>
  <r>
    <x v="7"/>
    <n v="11"/>
    <n v="4"/>
    <s v="ON"/>
    <d v="2019-04-11T00:00:00"/>
    <s v="Avg of 4 NM Projects"/>
    <x v="21"/>
    <n v="0"/>
  </r>
  <r>
    <x v="7"/>
    <n v="11"/>
    <n v="4"/>
    <s v="ON"/>
    <d v="2019-04-11T00:00:00"/>
    <s v="Avg of 4 NM Projects"/>
    <x v="22"/>
    <n v="-0.13"/>
  </r>
  <r>
    <x v="7"/>
    <n v="11"/>
    <n v="4"/>
    <s v="OFF"/>
    <d v="2019-04-11T00:00:00"/>
    <s v="Avg of 4 NM Projects"/>
    <x v="23"/>
    <n v="-0.13"/>
  </r>
  <r>
    <x v="7"/>
    <n v="12"/>
    <n v="5"/>
    <s v="OFF"/>
    <d v="2019-04-12T00:00:00"/>
    <s v="Avg of 4 NM Projects"/>
    <x v="0"/>
    <n v="-0.39"/>
  </r>
  <r>
    <x v="7"/>
    <n v="12"/>
    <n v="5"/>
    <s v="OFF"/>
    <d v="2019-04-12T00:00:00"/>
    <s v="Avg of 4 NM Projects"/>
    <x v="1"/>
    <n v="-0.13"/>
  </r>
  <r>
    <x v="7"/>
    <n v="12"/>
    <n v="5"/>
    <s v="OFF"/>
    <d v="2019-04-12T00:00:00"/>
    <s v="Avg of 4 NM Projects"/>
    <x v="2"/>
    <n v="-0.26"/>
  </r>
  <r>
    <x v="7"/>
    <n v="12"/>
    <n v="5"/>
    <s v="OFF"/>
    <d v="2019-04-12T00:00:00"/>
    <s v="Avg of 4 NM Projects"/>
    <x v="3"/>
    <n v="-0.13"/>
  </r>
  <r>
    <x v="7"/>
    <n v="12"/>
    <n v="5"/>
    <s v="OFF"/>
    <d v="2019-04-12T00:00:00"/>
    <s v="Avg of 4 NM Projects"/>
    <x v="4"/>
    <n v="0"/>
  </r>
  <r>
    <x v="7"/>
    <n v="12"/>
    <n v="5"/>
    <s v="OFF"/>
    <d v="2019-04-12T00:00:00"/>
    <s v="Avg of 4 NM Projects"/>
    <x v="5"/>
    <n v="-0.13"/>
  </r>
  <r>
    <x v="7"/>
    <n v="12"/>
    <n v="5"/>
    <s v="OFF"/>
    <d v="2019-04-12T00:00:00"/>
    <s v="Avg of 4 NM Projects"/>
    <x v="6"/>
    <n v="-0.125"/>
  </r>
  <r>
    <x v="7"/>
    <n v="12"/>
    <n v="5"/>
    <s v="ON"/>
    <d v="2019-04-12T00:00:00"/>
    <s v="Avg of 4 NM Projects"/>
    <x v="7"/>
    <n v="8.1950000000000003"/>
  </r>
  <r>
    <x v="7"/>
    <n v="12"/>
    <n v="5"/>
    <s v="ON"/>
    <d v="2019-04-12T00:00:00"/>
    <s v="Avg of 4 NM Projects"/>
    <x v="8"/>
    <n v="26.234999999999999"/>
  </r>
  <r>
    <x v="7"/>
    <n v="12"/>
    <n v="5"/>
    <s v="ON"/>
    <d v="2019-04-12T00:00:00"/>
    <s v="Avg of 4 NM Projects"/>
    <x v="9"/>
    <n v="63.88"/>
  </r>
  <r>
    <x v="7"/>
    <n v="12"/>
    <n v="5"/>
    <s v="ON"/>
    <d v="2019-04-12T00:00:00"/>
    <s v="Avg of 4 NM Projects"/>
    <x v="10"/>
    <n v="79.87"/>
  </r>
  <r>
    <x v="7"/>
    <n v="12"/>
    <n v="5"/>
    <s v="ON"/>
    <d v="2019-04-12T00:00:00"/>
    <s v="Avg of 4 NM Projects"/>
    <x v="11"/>
    <n v="86.275000000000006"/>
  </r>
  <r>
    <x v="7"/>
    <n v="12"/>
    <n v="5"/>
    <s v="ON"/>
    <d v="2019-04-12T00:00:00"/>
    <s v="Avg of 4 NM Projects"/>
    <x v="12"/>
    <n v="102.015"/>
  </r>
  <r>
    <x v="7"/>
    <n v="12"/>
    <n v="5"/>
    <s v="ON"/>
    <d v="2019-04-12T00:00:00"/>
    <s v="Avg of 4 NM Projects"/>
    <x v="13"/>
    <n v="99.454999999999998"/>
  </r>
  <r>
    <x v="7"/>
    <n v="12"/>
    <n v="5"/>
    <s v="ON"/>
    <d v="2019-04-12T00:00:00"/>
    <s v="Avg of 4 NM Projects"/>
    <x v="14"/>
    <n v="75.134999999999991"/>
  </r>
  <r>
    <x v="7"/>
    <n v="12"/>
    <n v="5"/>
    <s v="ON"/>
    <d v="2019-04-12T00:00:00"/>
    <s v="Avg of 4 NM Projects"/>
    <x v="15"/>
    <n v="56.449999999999996"/>
  </r>
  <r>
    <x v="7"/>
    <n v="12"/>
    <n v="5"/>
    <s v="ON"/>
    <d v="2019-04-12T00:00:00"/>
    <s v="Avg of 4 NM Projects"/>
    <x v="16"/>
    <n v="33.015000000000001"/>
  </r>
  <r>
    <x v="7"/>
    <n v="12"/>
    <n v="5"/>
    <s v="ON"/>
    <d v="2019-04-12T00:00:00"/>
    <s v="Avg of 4 NM Projects"/>
    <x v="17"/>
    <n v="14.08"/>
  </r>
  <r>
    <x v="7"/>
    <n v="12"/>
    <n v="5"/>
    <s v="ON"/>
    <d v="2019-04-12T00:00:00"/>
    <s v="Avg of 4 NM Projects"/>
    <x v="18"/>
    <n v="3.8450000000000002"/>
  </r>
  <r>
    <x v="7"/>
    <n v="12"/>
    <n v="5"/>
    <s v="ON"/>
    <d v="2019-04-12T00:00:00"/>
    <s v="Avg of 4 NM Projects"/>
    <x v="19"/>
    <n v="0.13"/>
  </r>
  <r>
    <x v="7"/>
    <n v="12"/>
    <n v="5"/>
    <s v="ON"/>
    <d v="2019-04-12T00:00:00"/>
    <s v="Avg of 4 NM Projects"/>
    <x v="20"/>
    <n v="-0.26"/>
  </r>
  <r>
    <x v="7"/>
    <n v="12"/>
    <n v="5"/>
    <s v="ON"/>
    <d v="2019-04-12T00:00:00"/>
    <s v="Avg of 4 NM Projects"/>
    <x v="21"/>
    <n v="-0.13"/>
  </r>
  <r>
    <x v="7"/>
    <n v="12"/>
    <n v="5"/>
    <s v="ON"/>
    <d v="2019-04-12T00:00:00"/>
    <s v="Avg of 4 NM Projects"/>
    <x v="22"/>
    <n v="-0.13"/>
  </r>
  <r>
    <x v="7"/>
    <n v="12"/>
    <n v="5"/>
    <s v="OFF"/>
    <d v="2019-04-12T00:00:00"/>
    <s v="Avg of 4 NM Projects"/>
    <x v="23"/>
    <n v="-0.13"/>
  </r>
  <r>
    <x v="7"/>
    <n v="13"/>
    <n v="6"/>
    <s v="OFF"/>
    <d v="2019-04-13T00:00:00"/>
    <s v="Avg of 4 NM Projects"/>
    <x v="0"/>
    <n v="0"/>
  </r>
  <r>
    <x v="7"/>
    <n v="13"/>
    <n v="6"/>
    <s v="OFF"/>
    <d v="2019-04-13T00:00:00"/>
    <s v="Avg of 4 NM Projects"/>
    <x v="1"/>
    <n v="-0.13"/>
  </r>
  <r>
    <x v="7"/>
    <n v="13"/>
    <n v="6"/>
    <s v="OFF"/>
    <d v="2019-04-13T00:00:00"/>
    <s v="Avg of 4 NM Projects"/>
    <x v="2"/>
    <n v="-0.13"/>
  </r>
  <r>
    <x v="7"/>
    <n v="13"/>
    <n v="6"/>
    <s v="OFF"/>
    <d v="2019-04-13T00:00:00"/>
    <s v="Avg of 4 NM Projects"/>
    <x v="3"/>
    <n v="-0.13"/>
  </r>
  <r>
    <x v="7"/>
    <n v="13"/>
    <n v="6"/>
    <s v="OFF"/>
    <d v="2019-04-13T00:00:00"/>
    <s v="Avg of 4 NM Projects"/>
    <x v="4"/>
    <n v="-0.13"/>
  </r>
  <r>
    <x v="7"/>
    <n v="13"/>
    <n v="6"/>
    <s v="OFF"/>
    <d v="2019-04-13T00:00:00"/>
    <s v="Avg of 4 NM Projects"/>
    <x v="5"/>
    <n v="0"/>
  </r>
  <r>
    <x v="7"/>
    <n v="13"/>
    <n v="6"/>
    <s v="OFF"/>
    <d v="2019-04-13T00:00:00"/>
    <s v="Avg of 4 NM Projects"/>
    <x v="6"/>
    <n v="-0.255"/>
  </r>
  <r>
    <x v="7"/>
    <n v="13"/>
    <n v="6"/>
    <s v="ON"/>
    <d v="2019-04-13T00:00:00"/>
    <s v="Avg of 4 NM Projects"/>
    <x v="7"/>
    <n v="3.33"/>
  </r>
  <r>
    <x v="7"/>
    <n v="13"/>
    <n v="6"/>
    <s v="ON"/>
    <d v="2019-04-13T00:00:00"/>
    <s v="Avg of 4 NM Projects"/>
    <x v="8"/>
    <n v="21.894999999999996"/>
  </r>
  <r>
    <x v="7"/>
    <n v="13"/>
    <n v="6"/>
    <s v="ON"/>
    <d v="2019-04-13T00:00:00"/>
    <s v="Avg of 4 NM Projects"/>
    <x v="9"/>
    <n v="49.414999999999999"/>
  </r>
  <r>
    <x v="7"/>
    <n v="13"/>
    <n v="6"/>
    <s v="ON"/>
    <d v="2019-04-13T00:00:00"/>
    <s v="Avg of 4 NM Projects"/>
    <x v="10"/>
    <n v="65.795000000000002"/>
  </r>
  <r>
    <x v="7"/>
    <n v="13"/>
    <n v="6"/>
    <s v="ON"/>
    <d v="2019-04-13T00:00:00"/>
    <s v="Avg of 4 NM Projects"/>
    <x v="11"/>
    <n v="80.64"/>
  </r>
  <r>
    <x v="7"/>
    <n v="13"/>
    <n v="6"/>
    <s v="ON"/>
    <d v="2019-04-13T00:00:00"/>
    <s v="Avg of 4 NM Projects"/>
    <x v="12"/>
    <n v="109.31"/>
  </r>
  <r>
    <x v="7"/>
    <n v="13"/>
    <n v="6"/>
    <s v="ON"/>
    <d v="2019-04-13T00:00:00"/>
    <s v="Avg of 4 NM Projects"/>
    <x v="13"/>
    <n v="110.72"/>
  </r>
  <r>
    <x v="7"/>
    <n v="13"/>
    <n v="6"/>
    <s v="ON"/>
    <d v="2019-04-13T00:00:00"/>
    <s v="Avg of 4 NM Projects"/>
    <x v="14"/>
    <n v="109.435"/>
  </r>
  <r>
    <x v="7"/>
    <n v="13"/>
    <n v="6"/>
    <s v="ON"/>
    <d v="2019-04-13T00:00:00"/>
    <s v="Avg of 4 NM Projects"/>
    <x v="15"/>
    <n v="89.09"/>
  </r>
  <r>
    <x v="7"/>
    <n v="13"/>
    <n v="6"/>
    <s v="ON"/>
    <d v="2019-04-13T00:00:00"/>
    <s v="Avg of 4 NM Projects"/>
    <x v="16"/>
    <n v="48.129999999999995"/>
  </r>
  <r>
    <x v="7"/>
    <n v="13"/>
    <n v="6"/>
    <s v="ON"/>
    <d v="2019-04-13T00:00:00"/>
    <s v="Avg of 4 NM Projects"/>
    <x v="17"/>
    <n v="26.879999999999995"/>
  </r>
  <r>
    <x v="7"/>
    <n v="13"/>
    <n v="6"/>
    <s v="ON"/>
    <d v="2019-04-13T00:00:00"/>
    <s v="Avg of 4 NM Projects"/>
    <x v="18"/>
    <n v="7.6800000000000006"/>
  </r>
  <r>
    <x v="7"/>
    <n v="13"/>
    <n v="6"/>
    <s v="ON"/>
    <d v="2019-04-13T00:00:00"/>
    <s v="Avg of 4 NM Projects"/>
    <x v="19"/>
    <n v="0.255"/>
  </r>
  <r>
    <x v="7"/>
    <n v="13"/>
    <n v="6"/>
    <s v="ON"/>
    <d v="2019-04-13T00:00:00"/>
    <s v="Avg of 4 NM Projects"/>
    <x v="20"/>
    <n v="0"/>
  </r>
  <r>
    <x v="7"/>
    <n v="13"/>
    <n v="6"/>
    <s v="ON"/>
    <d v="2019-04-13T00:00:00"/>
    <s v="Avg of 4 NM Projects"/>
    <x v="21"/>
    <n v="-0.13"/>
  </r>
  <r>
    <x v="7"/>
    <n v="13"/>
    <n v="6"/>
    <s v="ON"/>
    <d v="2019-04-13T00:00:00"/>
    <s v="Avg of 4 NM Projects"/>
    <x v="22"/>
    <n v="0"/>
  </r>
  <r>
    <x v="7"/>
    <n v="13"/>
    <n v="6"/>
    <s v="OFF"/>
    <d v="2019-04-13T00:00:00"/>
    <s v="Avg of 4 NM Projects"/>
    <x v="23"/>
    <n v="0"/>
  </r>
  <r>
    <x v="7"/>
    <n v="14"/>
    <n v="7"/>
    <s v="OFF"/>
    <d v="2019-04-14T00:00:00"/>
    <s v="Avg of 4 NM Projects"/>
    <x v="0"/>
    <n v="-0.26"/>
  </r>
  <r>
    <x v="7"/>
    <n v="14"/>
    <n v="7"/>
    <s v="OFF"/>
    <d v="2019-04-14T00:00:00"/>
    <s v="Avg of 4 NM Projects"/>
    <x v="1"/>
    <n v="-0.13"/>
  </r>
  <r>
    <x v="7"/>
    <n v="14"/>
    <n v="7"/>
    <s v="OFF"/>
    <d v="2019-04-14T00:00:00"/>
    <s v="Avg of 4 NM Projects"/>
    <x v="2"/>
    <n v="-0.26"/>
  </r>
  <r>
    <x v="7"/>
    <n v="14"/>
    <n v="7"/>
    <s v="OFF"/>
    <d v="2019-04-14T00:00:00"/>
    <s v="Avg of 4 NM Projects"/>
    <x v="3"/>
    <n v="-0.13"/>
  </r>
  <r>
    <x v="7"/>
    <n v="14"/>
    <n v="7"/>
    <s v="OFF"/>
    <d v="2019-04-14T00:00:00"/>
    <s v="Avg of 4 NM Projects"/>
    <x v="4"/>
    <n v="-0.13"/>
  </r>
  <r>
    <x v="7"/>
    <n v="14"/>
    <n v="7"/>
    <s v="OFF"/>
    <d v="2019-04-14T00:00:00"/>
    <s v="Avg of 4 NM Projects"/>
    <x v="5"/>
    <n v="0"/>
  </r>
  <r>
    <x v="7"/>
    <n v="14"/>
    <n v="7"/>
    <s v="OFF"/>
    <d v="2019-04-14T00:00:00"/>
    <s v="Avg of 4 NM Projects"/>
    <x v="6"/>
    <n v="1.6599999999999997"/>
  </r>
  <r>
    <x v="7"/>
    <n v="14"/>
    <n v="7"/>
    <s v="OFF"/>
    <d v="2019-04-14T00:00:00"/>
    <s v="Avg of 4 NM Projects"/>
    <x v="7"/>
    <n v="20.09"/>
  </r>
  <r>
    <x v="7"/>
    <n v="14"/>
    <n v="7"/>
    <s v="OFF"/>
    <d v="2019-04-14T00:00:00"/>
    <s v="Avg of 4 NM Projects"/>
    <x v="8"/>
    <n v="56.83"/>
  </r>
  <r>
    <x v="7"/>
    <n v="14"/>
    <n v="7"/>
    <s v="OFF"/>
    <d v="2019-04-14T00:00:00"/>
    <s v="Avg of 4 NM Projects"/>
    <x v="9"/>
    <n v="81.275000000000006"/>
  </r>
  <r>
    <x v="7"/>
    <n v="14"/>
    <n v="7"/>
    <s v="OFF"/>
    <d v="2019-04-14T00:00:00"/>
    <s v="Avg of 4 NM Projects"/>
    <x v="10"/>
    <n v="88.455000000000013"/>
  </r>
  <r>
    <x v="7"/>
    <n v="14"/>
    <n v="7"/>
    <s v="OFF"/>
    <d v="2019-04-14T00:00:00"/>
    <s v="Avg of 4 NM Projects"/>
    <x v="11"/>
    <n v="66.56"/>
  </r>
  <r>
    <x v="7"/>
    <n v="14"/>
    <n v="7"/>
    <s v="OFF"/>
    <d v="2019-04-14T00:00:00"/>
    <s v="Avg of 4 NM Projects"/>
    <x v="12"/>
    <n v="30.209999999999997"/>
  </r>
  <r>
    <x v="7"/>
    <n v="14"/>
    <n v="7"/>
    <s v="OFF"/>
    <d v="2019-04-14T00:00:00"/>
    <s v="Avg of 4 NM Projects"/>
    <x v="13"/>
    <n v="47.744999999999997"/>
  </r>
  <r>
    <x v="7"/>
    <n v="14"/>
    <n v="7"/>
    <s v="OFF"/>
    <d v="2019-04-14T00:00:00"/>
    <s v="Avg of 4 NM Projects"/>
    <x v="14"/>
    <n v="33.534999999999997"/>
  </r>
  <r>
    <x v="7"/>
    <n v="14"/>
    <n v="7"/>
    <s v="OFF"/>
    <d v="2019-04-14T00:00:00"/>
    <s v="Avg of 4 NM Projects"/>
    <x v="15"/>
    <n v="20.87"/>
  </r>
  <r>
    <x v="7"/>
    <n v="14"/>
    <n v="7"/>
    <s v="OFF"/>
    <d v="2019-04-14T00:00:00"/>
    <s v="Avg of 4 NM Projects"/>
    <x v="16"/>
    <n v="8.1949999999999985"/>
  </r>
  <r>
    <x v="7"/>
    <n v="14"/>
    <n v="7"/>
    <s v="OFF"/>
    <d v="2019-04-14T00:00:00"/>
    <s v="Avg of 4 NM Projects"/>
    <x v="17"/>
    <n v="2.4300000000000002"/>
  </r>
  <r>
    <x v="7"/>
    <n v="14"/>
    <n v="7"/>
    <s v="OFF"/>
    <d v="2019-04-14T00:00:00"/>
    <s v="Avg of 4 NM Projects"/>
    <x v="18"/>
    <n v="0"/>
  </r>
  <r>
    <x v="7"/>
    <n v="14"/>
    <n v="7"/>
    <s v="OFF"/>
    <d v="2019-04-14T00:00:00"/>
    <s v="Avg of 4 NM Projects"/>
    <x v="19"/>
    <n v="0"/>
  </r>
  <r>
    <x v="7"/>
    <n v="14"/>
    <n v="7"/>
    <s v="OFF"/>
    <d v="2019-04-14T00:00:00"/>
    <s v="Avg of 4 NM Projects"/>
    <x v="20"/>
    <n v="-0.13"/>
  </r>
  <r>
    <x v="7"/>
    <n v="14"/>
    <n v="7"/>
    <s v="OFF"/>
    <d v="2019-04-14T00:00:00"/>
    <s v="Avg of 4 NM Projects"/>
    <x v="21"/>
    <n v="0"/>
  </r>
  <r>
    <x v="7"/>
    <n v="14"/>
    <n v="7"/>
    <s v="OFF"/>
    <d v="2019-04-14T00:00:00"/>
    <s v="Avg of 4 NM Projects"/>
    <x v="22"/>
    <n v="-0.39"/>
  </r>
  <r>
    <x v="7"/>
    <n v="14"/>
    <n v="7"/>
    <s v="OFF"/>
    <d v="2019-04-14T00:00:00"/>
    <s v="Avg of 4 NM Projects"/>
    <x v="23"/>
    <n v="-0.13"/>
  </r>
  <r>
    <x v="7"/>
    <n v="15"/>
    <n v="1"/>
    <s v="OFF"/>
    <d v="2019-04-15T00:00:00"/>
    <s v="Avg of 4 NM Projects"/>
    <x v="0"/>
    <n v="-0.13"/>
  </r>
  <r>
    <x v="7"/>
    <n v="15"/>
    <n v="1"/>
    <s v="OFF"/>
    <d v="2019-04-15T00:00:00"/>
    <s v="Avg of 4 NM Projects"/>
    <x v="1"/>
    <n v="-0.26"/>
  </r>
  <r>
    <x v="7"/>
    <n v="15"/>
    <n v="1"/>
    <s v="OFF"/>
    <d v="2019-04-15T00:00:00"/>
    <s v="Avg of 4 NM Projects"/>
    <x v="2"/>
    <n v="0"/>
  </r>
  <r>
    <x v="7"/>
    <n v="15"/>
    <n v="1"/>
    <s v="OFF"/>
    <d v="2019-04-15T00:00:00"/>
    <s v="Avg of 4 NM Projects"/>
    <x v="3"/>
    <n v="-0.13"/>
  </r>
  <r>
    <x v="7"/>
    <n v="15"/>
    <n v="1"/>
    <s v="OFF"/>
    <d v="2019-04-15T00:00:00"/>
    <s v="Avg of 4 NM Projects"/>
    <x v="4"/>
    <n v="0"/>
  </r>
  <r>
    <x v="7"/>
    <n v="15"/>
    <n v="1"/>
    <s v="OFF"/>
    <d v="2019-04-15T00:00:00"/>
    <s v="Avg of 4 NM Projects"/>
    <x v="5"/>
    <n v="-0.26"/>
  </r>
  <r>
    <x v="7"/>
    <n v="15"/>
    <n v="1"/>
    <s v="OFF"/>
    <d v="2019-04-15T00:00:00"/>
    <s v="Avg of 4 NM Projects"/>
    <x v="6"/>
    <n v="0.255"/>
  </r>
  <r>
    <x v="7"/>
    <n v="15"/>
    <n v="1"/>
    <s v="OFF"/>
    <d v="2019-04-15T00:00:00"/>
    <s v="Avg of 4 NM Projects"/>
    <x v="7"/>
    <n v="1.665"/>
  </r>
  <r>
    <x v="7"/>
    <n v="15"/>
    <n v="1"/>
    <s v="OFF"/>
    <d v="2019-04-15T00:00:00"/>
    <s v="Avg of 4 NM Projects"/>
    <x v="8"/>
    <n v="6.7850000000000001"/>
  </r>
  <r>
    <x v="7"/>
    <n v="15"/>
    <n v="1"/>
    <s v="OFF"/>
    <d v="2019-04-15T00:00:00"/>
    <s v="Avg of 4 NM Projects"/>
    <x v="9"/>
    <n v="24.834999999999997"/>
  </r>
  <r>
    <x v="7"/>
    <n v="15"/>
    <n v="1"/>
    <s v="OFF"/>
    <d v="2019-04-15T00:00:00"/>
    <s v="Avg of 4 NM Projects"/>
    <x v="10"/>
    <n v="20.86"/>
  </r>
  <r>
    <x v="7"/>
    <n v="15"/>
    <n v="1"/>
    <s v="OFF"/>
    <d v="2019-04-15T00:00:00"/>
    <s v="Avg of 4 NM Projects"/>
    <x v="11"/>
    <n v="25.724999999999998"/>
  </r>
  <r>
    <x v="7"/>
    <n v="15"/>
    <n v="1"/>
    <s v="OFF"/>
    <d v="2019-04-15T00:00:00"/>
    <s v="Avg of 4 NM Projects"/>
    <x v="12"/>
    <n v="24.324999999999996"/>
  </r>
  <r>
    <x v="7"/>
    <n v="15"/>
    <n v="1"/>
    <s v="OFF"/>
    <d v="2019-04-15T00:00:00"/>
    <s v="Avg of 4 NM Projects"/>
    <x v="13"/>
    <n v="16.774999999999999"/>
  </r>
  <r>
    <x v="7"/>
    <n v="15"/>
    <n v="1"/>
    <s v="OFF"/>
    <d v="2019-04-15T00:00:00"/>
    <s v="Avg of 4 NM Projects"/>
    <x v="14"/>
    <n v="14.215"/>
  </r>
  <r>
    <x v="7"/>
    <n v="15"/>
    <n v="1"/>
    <s v="OFF"/>
    <d v="2019-04-15T00:00:00"/>
    <s v="Avg of 4 NM Projects"/>
    <x v="15"/>
    <n v="20.355"/>
  </r>
  <r>
    <x v="7"/>
    <n v="15"/>
    <n v="1"/>
    <s v="OFF"/>
    <d v="2019-04-15T00:00:00"/>
    <s v="Avg of 4 NM Projects"/>
    <x v="16"/>
    <n v="15.489999999999998"/>
  </r>
  <r>
    <x v="7"/>
    <n v="15"/>
    <n v="1"/>
    <s v="OFF"/>
    <d v="2019-04-15T00:00:00"/>
    <s v="Avg of 4 NM Projects"/>
    <x v="17"/>
    <n v="9.4649999999999999"/>
  </r>
  <r>
    <x v="7"/>
    <n v="15"/>
    <n v="1"/>
    <s v="OFF"/>
    <d v="2019-04-15T00:00:00"/>
    <s v="Avg of 4 NM Projects"/>
    <x v="18"/>
    <n v="1.1549999999999998"/>
  </r>
  <r>
    <x v="7"/>
    <n v="15"/>
    <n v="1"/>
    <s v="OFF"/>
    <d v="2019-04-15T00:00:00"/>
    <s v="Avg of 4 NM Projects"/>
    <x v="19"/>
    <n v="-0.26"/>
  </r>
  <r>
    <x v="7"/>
    <n v="15"/>
    <n v="1"/>
    <s v="OFF"/>
    <d v="2019-04-15T00:00:00"/>
    <s v="Avg of 4 NM Projects"/>
    <x v="20"/>
    <n v="-0.13"/>
  </r>
  <r>
    <x v="7"/>
    <n v="15"/>
    <n v="1"/>
    <s v="OFF"/>
    <d v="2019-04-15T00:00:00"/>
    <s v="Avg of 4 NM Projects"/>
    <x v="21"/>
    <n v="-0.26"/>
  </r>
  <r>
    <x v="7"/>
    <n v="15"/>
    <n v="1"/>
    <s v="OFF"/>
    <d v="2019-04-15T00:00:00"/>
    <s v="Avg of 4 NM Projects"/>
    <x v="22"/>
    <n v="0"/>
  </r>
  <r>
    <x v="7"/>
    <n v="15"/>
    <n v="1"/>
    <s v="OFF"/>
    <d v="2019-04-15T00:00:00"/>
    <s v="Avg of 4 NM Projects"/>
    <x v="23"/>
    <n v="-0.26"/>
  </r>
  <r>
    <x v="7"/>
    <n v="16"/>
    <n v="2"/>
    <s v="OFF"/>
    <d v="2019-04-16T00:00:00"/>
    <s v="Avg of 4 NM Projects"/>
    <x v="0"/>
    <n v="0"/>
  </r>
  <r>
    <x v="7"/>
    <n v="16"/>
    <n v="2"/>
    <s v="OFF"/>
    <d v="2019-04-16T00:00:00"/>
    <s v="Avg of 4 NM Projects"/>
    <x v="1"/>
    <n v="-0.13"/>
  </r>
  <r>
    <x v="7"/>
    <n v="16"/>
    <n v="2"/>
    <s v="OFF"/>
    <d v="2019-04-16T00:00:00"/>
    <s v="Avg of 4 NM Projects"/>
    <x v="2"/>
    <n v="-0.13"/>
  </r>
  <r>
    <x v="7"/>
    <n v="16"/>
    <n v="2"/>
    <s v="OFF"/>
    <d v="2019-04-16T00:00:00"/>
    <s v="Avg of 4 NM Projects"/>
    <x v="3"/>
    <n v="0"/>
  </r>
  <r>
    <x v="7"/>
    <n v="16"/>
    <n v="2"/>
    <s v="OFF"/>
    <d v="2019-04-16T00:00:00"/>
    <s v="Avg of 4 NM Projects"/>
    <x v="4"/>
    <n v="-0.39"/>
  </r>
  <r>
    <x v="7"/>
    <n v="16"/>
    <n v="2"/>
    <s v="OFF"/>
    <d v="2019-04-16T00:00:00"/>
    <s v="Avg of 4 NM Projects"/>
    <x v="5"/>
    <n v="0"/>
  </r>
  <r>
    <x v="7"/>
    <n v="16"/>
    <n v="2"/>
    <s v="OFF"/>
    <d v="2019-04-16T00:00:00"/>
    <s v="Avg of 4 NM Projects"/>
    <x v="6"/>
    <n v="0.375"/>
  </r>
  <r>
    <x v="7"/>
    <n v="16"/>
    <n v="2"/>
    <s v="ON"/>
    <d v="2019-04-16T00:00:00"/>
    <s v="Avg of 4 NM Projects"/>
    <x v="7"/>
    <n v="8.58"/>
  </r>
  <r>
    <x v="7"/>
    <n v="16"/>
    <n v="2"/>
    <s v="ON"/>
    <d v="2019-04-16T00:00:00"/>
    <s v="Avg of 4 NM Projects"/>
    <x v="8"/>
    <n v="17.535"/>
  </r>
  <r>
    <x v="7"/>
    <n v="16"/>
    <n v="2"/>
    <s v="ON"/>
    <d v="2019-04-16T00:00:00"/>
    <s v="Avg of 4 NM Projects"/>
    <x v="9"/>
    <n v="20.734999999999999"/>
  </r>
  <r>
    <x v="7"/>
    <n v="16"/>
    <n v="2"/>
    <s v="ON"/>
    <d v="2019-04-16T00:00:00"/>
    <s v="Avg of 4 NM Projects"/>
    <x v="10"/>
    <n v="27.39"/>
  </r>
  <r>
    <x v="7"/>
    <n v="16"/>
    <n v="2"/>
    <s v="ON"/>
    <d v="2019-04-16T00:00:00"/>
    <s v="Avg of 4 NM Projects"/>
    <x v="11"/>
    <n v="22.145000000000003"/>
  </r>
  <r>
    <x v="7"/>
    <n v="16"/>
    <n v="2"/>
    <s v="ON"/>
    <d v="2019-04-16T00:00:00"/>
    <s v="Avg of 4 NM Projects"/>
    <x v="12"/>
    <n v="21.634999999999998"/>
  </r>
  <r>
    <x v="7"/>
    <n v="16"/>
    <n v="2"/>
    <s v="ON"/>
    <d v="2019-04-16T00:00:00"/>
    <s v="Avg of 4 NM Projects"/>
    <x v="13"/>
    <n v="32"/>
  </r>
  <r>
    <x v="7"/>
    <n v="16"/>
    <n v="2"/>
    <s v="ON"/>
    <d v="2019-04-16T00:00:00"/>
    <s v="Avg of 4 NM Projects"/>
    <x v="14"/>
    <n v="32.635000000000005"/>
  </r>
  <r>
    <x v="7"/>
    <n v="16"/>
    <n v="2"/>
    <s v="ON"/>
    <d v="2019-04-16T00:00:00"/>
    <s v="Avg of 4 NM Projects"/>
    <x v="15"/>
    <n v="36.349999999999994"/>
  </r>
  <r>
    <x v="7"/>
    <n v="16"/>
    <n v="2"/>
    <s v="ON"/>
    <d v="2019-04-16T00:00:00"/>
    <s v="Avg of 4 NM Projects"/>
    <x v="16"/>
    <n v="31.49"/>
  </r>
  <r>
    <x v="7"/>
    <n v="16"/>
    <n v="2"/>
    <s v="ON"/>
    <d v="2019-04-16T00:00:00"/>
    <s v="Avg of 4 NM Projects"/>
    <x v="17"/>
    <n v="17.920000000000002"/>
  </r>
  <r>
    <x v="7"/>
    <n v="16"/>
    <n v="2"/>
    <s v="ON"/>
    <d v="2019-04-16T00:00:00"/>
    <s v="Avg of 4 NM Projects"/>
    <x v="18"/>
    <n v="5.5050000000000008"/>
  </r>
  <r>
    <x v="7"/>
    <n v="16"/>
    <n v="2"/>
    <s v="ON"/>
    <d v="2019-04-16T00:00:00"/>
    <s v="Avg of 4 NM Projects"/>
    <x v="19"/>
    <n v="-0.13"/>
  </r>
  <r>
    <x v="7"/>
    <n v="16"/>
    <n v="2"/>
    <s v="ON"/>
    <d v="2019-04-16T00:00:00"/>
    <s v="Avg of 4 NM Projects"/>
    <x v="20"/>
    <n v="-0.26"/>
  </r>
  <r>
    <x v="7"/>
    <n v="16"/>
    <n v="2"/>
    <s v="ON"/>
    <d v="2019-04-16T00:00:00"/>
    <s v="Avg of 4 NM Projects"/>
    <x v="21"/>
    <n v="0"/>
  </r>
  <r>
    <x v="7"/>
    <n v="16"/>
    <n v="2"/>
    <s v="ON"/>
    <d v="2019-04-16T00:00:00"/>
    <s v="Avg of 4 NM Projects"/>
    <x v="22"/>
    <n v="-0.13"/>
  </r>
  <r>
    <x v="7"/>
    <n v="16"/>
    <n v="2"/>
    <s v="OFF"/>
    <d v="2019-04-16T00:00:00"/>
    <s v="Avg of 4 NM Projects"/>
    <x v="23"/>
    <n v="0"/>
  </r>
  <r>
    <x v="7"/>
    <n v="17"/>
    <n v="3"/>
    <s v="OFF"/>
    <d v="2019-04-17T00:00:00"/>
    <s v="Avg of 4 NM Projects"/>
    <x v="0"/>
    <n v="-0.26"/>
  </r>
  <r>
    <x v="7"/>
    <n v="17"/>
    <n v="3"/>
    <s v="OFF"/>
    <d v="2019-04-17T00:00:00"/>
    <s v="Avg of 4 NM Projects"/>
    <x v="1"/>
    <n v="-0.26"/>
  </r>
  <r>
    <x v="7"/>
    <n v="17"/>
    <n v="3"/>
    <s v="OFF"/>
    <d v="2019-04-17T00:00:00"/>
    <s v="Avg of 4 NM Projects"/>
    <x v="2"/>
    <n v="0"/>
  </r>
  <r>
    <x v="7"/>
    <n v="17"/>
    <n v="3"/>
    <s v="OFF"/>
    <d v="2019-04-17T00:00:00"/>
    <s v="Avg of 4 NM Projects"/>
    <x v="3"/>
    <n v="-0.26"/>
  </r>
  <r>
    <x v="7"/>
    <n v="17"/>
    <n v="3"/>
    <s v="OFF"/>
    <d v="2019-04-17T00:00:00"/>
    <s v="Avg of 4 NM Projects"/>
    <x v="4"/>
    <n v="-0.13"/>
  </r>
  <r>
    <x v="7"/>
    <n v="17"/>
    <n v="3"/>
    <s v="OFF"/>
    <d v="2019-04-17T00:00:00"/>
    <s v="Avg of 4 NM Projects"/>
    <x v="5"/>
    <n v="0"/>
  </r>
  <r>
    <x v="7"/>
    <n v="17"/>
    <n v="3"/>
    <s v="OFF"/>
    <d v="2019-04-17T00:00:00"/>
    <s v="Avg of 4 NM Projects"/>
    <x v="6"/>
    <n v="2.0499999999999998"/>
  </r>
  <r>
    <x v="7"/>
    <n v="17"/>
    <n v="3"/>
    <s v="ON"/>
    <d v="2019-04-17T00:00:00"/>
    <s v="Avg of 4 NM Projects"/>
    <x v="7"/>
    <n v="21.255000000000003"/>
  </r>
  <r>
    <x v="7"/>
    <n v="17"/>
    <n v="3"/>
    <s v="ON"/>
    <d v="2019-04-17T00:00:00"/>
    <s v="Avg of 4 NM Projects"/>
    <x v="8"/>
    <n v="53.120000000000005"/>
  </r>
  <r>
    <x v="7"/>
    <n v="17"/>
    <n v="3"/>
    <s v="ON"/>
    <d v="2019-04-17T00:00:00"/>
    <s v="Avg of 4 NM Projects"/>
    <x v="9"/>
    <n v="78.849999999999994"/>
  </r>
  <r>
    <x v="7"/>
    <n v="17"/>
    <n v="3"/>
    <s v="ON"/>
    <d v="2019-04-17T00:00:00"/>
    <s v="Avg of 4 NM Projects"/>
    <x v="10"/>
    <n v="91.265000000000001"/>
  </r>
  <r>
    <x v="7"/>
    <n v="17"/>
    <n v="3"/>
    <s v="ON"/>
    <d v="2019-04-17T00:00:00"/>
    <s v="Avg of 4 NM Projects"/>
    <x v="11"/>
    <n v="101.505"/>
  </r>
  <r>
    <x v="7"/>
    <n v="17"/>
    <n v="3"/>
    <s v="ON"/>
    <d v="2019-04-17T00:00:00"/>
    <s v="Avg of 4 NM Projects"/>
    <x v="12"/>
    <n v="113.27499999999999"/>
  </r>
  <r>
    <x v="7"/>
    <n v="17"/>
    <n v="3"/>
    <s v="ON"/>
    <d v="2019-04-17T00:00:00"/>
    <s v="Avg of 4 NM Projects"/>
    <x v="13"/>
    <n v="112.89"/>
  </r>
  <r>
    <x v="7"/>
    <n v="17"/>
    <n v="3"/>
    <s v="ON"/>
    <d v="2019-04-17T00:00:00"/>
    <s v="Avg of 4 NM Projects"/>
    <x v="14"/>
    <n v="98.304999999999993"/>
  </r>
  <r>
    <x v="7"/>
    <n v="17"/>
    <n v="3"/>
    <s v="ON"/>
    <d v="2019-04-17T00:00:00"/>
    <s v="Avg of 4 NM Projects"/>
    <x v="15"/>
    <n v="78.075000000000003"/>
  </r>
  <r>
    <x v="7"/>
    <n v="17"/>
    <n v="3"/>
    <s v="ON"/>
    <d v="2019-04-17T00:00:00"/>
    <s v="Avg of 4 NM Projects"/>
    <x v="16"/>
    <n v="68.864999999999995"/>
  </r>
  <r>
    <x v="7"/>
    <n v="17"/>
    <n v="3"/>
    <s v="ON"/>
    <d v="2019-04-17T00:00:00"/>
    <s v="Avg of 4 NM Projects"/>
    <x v="17"/>
    <n v="44.284999999999997"/>
  </r>
  <r>
    <x v="7"/>
    <n v="17"/>
    <n v="3"/>
    <s v="ON"/>
    <d v="2019-04-17T00:00:00"/>
    <s v="Avg of 4 NM Projects"/>
    <x v="18"/>
    <n v="16.25"/>
  </r>
  <r>
    <x v="7"/>
    <n v="17"/>
    <n v="3"/>
    <s v="ON"/>
    <d v="2019-04-17T00:00:00"/>
    <s v="Avg of 4 NM Projects"/>
    <x v="19"/>
    <n v="1.1600000000000001"/>
  </r>
  <r>
    <x v="7"/>
    <n v="17"/>
    <n v="3"/>
    <s v="ON"/>
    <d v="2019-04-17T00:00:00"/>
    <s v="Avg of 4 NM Projects"/>
    <x v="20"/>
    <n v="-0.13"/>
  </r>
  <r>
    <x v="7"/>
    <n v="17"/>
    <n v="3"/>
    <s v="ON"/>
    <d v="2019-04-17T00:00:00"/>
    <s v="Avg of 4 NM Projects"/>
    <x v="21"/>
    <n v="-0.13"/>
  </r>
  <r>
    <x v="7"/>
    <n v="17"/>
    <n v="3"/>
    <s v="ON"/>
    <d v="2019-04-17T00:00:00"/>
    <s v="Avg of 4 NM Projects"/>
    <x v="22"/>
    <n v="0"/>
  </r>
  <r>
    <x v="7"/>
    <n v="17"/>
    <n v="3"/>
    <s v="OFF"/>
    <d v="2019-04-17T00:00:00"/>
    <s v="Avg of 4 NM Projects"/>
    <x v="23"/>
    <n v="-0.26"/>
  </r>
  <r>
    <x v="7"/>
    <n v="18"/>
    <n v="4"/>
    <s v="OFF"/>
    <d v="2019-04-18T00:00:00"/>
    <s v="Avg of 4 NM Projects"/>
    <x v="0"/>
    <n v="-0.13"/>
  </r>
  <r>
    <x v="7"/>
    <n v="18"/>
    <n v="4"/>
    <s v="OFF"/>
    <d v="2019-04-18T00:00:00"/>
    <s v="Avg of 4 NM Projects"/>
    <x v="1"/>
    <n v="-0.26"/>
  </r>
  <r>
    <x v="7"/>
    <n v="18"/>
    <n v="4"/>
    <s v="OFF"/>
    <d v="2019-04-18T00:00:00"/>
    <s v="Avg of 4 NM Projects"/>
    <x v="2"/>
    <n v="-0.13"/>
  </r>
  <r>
    <x v="7"/>
    <n v="18"/>
    <n v="4"/>
    <s v="OFF"/>
    <d v="2019-04-18T00:00:00"/>
    <s v="Avg of 4 NM Projects"/>
    <x v="3"/>
    <n v="0"/>
  </r>
  <r>
    <x v="7"/>
    <n v="18"/>
    <n v="4"/>
    <s v="OFF"/>
    <d v="2019-04-18T00:00:00"/>
    <s v="Avg of 4 NM Projects"/>
    <x v="4"/>
    <n v="-0.13"/>
  </r>
  <r>
    <x v="7"/>
    <n v="18"/>
    <n v="4"/>
    <s v="OFF"/>
    <d v="2019-04-18T00:00:00"/>
    <s v="Avg of 4 NM Projects"/>
    <x v="5"/>
    <n v="-0.26"/>
  </r>
  <r>
    <x v="7"/>
    <n v="18"/>
    <n v="4"/>
    <s v="OFF"/>
    <d v="2019-04-18T00:00:00"/>
    <s v="Avg of 4 NM Projects"/>
    <x v="6"/>
    <n v="1.0249999999999999"/>
  </r>
  <r>
    <x v="7"/>
    <n v="18"/>
    <n v="4"/>
    <s v="ON"/>
    <d v="2019-04-18T00:00:00"/>
    <s v="Avg of 4 NM Projects"/>
    <x v="7"/>
    <n v="7.6850000000000005"/>
  </r>
  <r>
    <x v="7"/>
    <n v="18"/>
    <n v="4"/>
    <s v="ON"/>
    <d v="2019-04-18T00:00:00"/>
    <s v="Avg of 4 NM Projects"/>
    <x v="8"/>
    <n v="19.71"/>
  </r>
  <r>
    <x v="7"/>
    <n v="18"/>
    <n v="4"/>
    <s v="ON"/>
    <d v="2019-04-18T00:00:00"/>
    <s v="Avg of 4 NM Projects"/>
    <x v="9"/>
    <n v="20.61"/>
  </r>
  <r>
    <x v="7"/>
    <n v="18"/>
    <n v="4"/>
    <s v="ON"/>
    <d v="2019-04-18T00:00:00"/>
    <s v="Avg of 4 NM Projects"/>
    <x v="10"/>
    <n v="24.064999999999998"/>
  </r>
  <r>
    <x v="7"/>
    <n v="18"/>
    <n v="4"/>
    <s v="ON"/>
    <d v="2019-04-18T00:00:00"/>
    <s v="Avg of 4 NM Projects"/>
    <x v="11"/>
    <n v="36.99"/>
  </r>
  <r>
    <x v="7"/>
    <n v="18"/>
    <n v="4"/>
    <s v="ON"/>
    <d v="2019-04-18T00:00:00"/>
    <s v="Avg of 4 NM Projects"/>
    <x v="12"/>
    <n v="54.150000000000006"/>
  </r>
  <r>
    <x v="7"/>
    <n v="18"/>
    <n v="4"/>
    <s v="ON"/>
    <d v="2019-04-18T00:00:00"/>
    <s v="Avg of 4 NM Projects"/>
    <x v="13"/>
    <n v="60.924999999999997"/>
  </r>
  <r>
    <x v="7"/>
    <n v="18"/>
    <n v="4"/>
    <s v="ON"/>
    <d v="2019-04-18T00:00:00"/>
    <s v="Avg of 4 NM Projects"/>
    <x v="14"/>
    <n v="55.94"/>
  </r>
  <r>
    <x v="7"/>
    <n v="18"/>
    <n v="4"/>
    <s v="ON"/>
    <d v="2019-04-18T00:00:00"/>
    <s v="Avg of 4 NM Projects"/>
    <x v="15"/>
    <n v="33.79"/>
  </r>
  <r>
    <x v="7"/>
    <n v="18"/>
    <n v="4"/>
    <s v="ON"/>
    <d v="2019-04-18T00:00:00"/>
    <s v="Avg of 4 NM Projects"/>
    <x v="16"/>
    <n v="30.33"/>
  </r>
  <r>
    <x v="7"/>
    <n v="18"/>
    <n v="4"/>
    <s v="ON"/>
    <d v="2019-04-18T00:00:00"/>
    <s v="Avg of 4 NM Projects"/>
    <x v="17"/>
    <n v="22.659999999999997"/>
  </r>
  <r>
    <x v="7"/>
    <n v="18"/>
    <n v="4"/>
    <s v="ON"/>
    <d v="2019-04-18T00:00:00"/>
    <s v="Avg of 4 NM Projects"/>
    <x v="18"/>
    <n v="7.9349999999999996"/>
  </r>
  <r>
    <x v="7"/>
    <n v="18"/>
    <n v="4"/>
    <s v="ON"/>
    <d v="2019-04-18T00:00:00"/>
    <s v="Avg of 4 NM Projects"/>
    <x v="19"/>
    <n v="0.13"/>
  </r>
  <r>
    <x v="7"/>
    <n v="18"/>
    <n v="4"/>
    <s v="ON"/>
    <d v="2019-04-18T00:00:00"/>
    <s v="Avg of 4 NM Projects"/>
    <x v="20"/>
    <n v="-0.13"/>
  </r>
  <r>
    <x v="7"/>
    <n v="18"/>
    <n v="4"/>
    <s v="ON"/>
    <d v="2019-04-18T00:00:00"/>
    <s v="Avg of 4 NM Projects"/>
    <x v="21"/>
    <n v="-0.13"/>
  </r>
  <r>
    <x v="7"/>
    <n v="18"/>
    <n v="4"/>
    <s v="ON"/>
    <d v="2019-04-18T00:00:00"/>
    <s v="Avg of 4 NM Projects"/>
    <x v="22"/>
    <n v="-0.13"/>
  </r>
  <r>
    <x v="7"/>
    <n v="18"/>
    <n v="4"/>
    <s v="OFF"/>
    <d v="2019-04-18T00:00:00"/>
    <s v="Avg of 4 NM Projects"/>
    <x v="23"/>
    <n v="0"/>
  </r>
  <r>
    <x v="7"/>
    <n v="19"/>
    <n v="5"/>
    <s v="OFF"/>
    <d v="2019-04-19T00:00:00"/>
    <s v="Avg of 4 NM Projects"/>
    <x v="0"/>
    <n v="-0.13"/>
  </r>
  <r>
    <x v="7"/>
    <n v="19"/>
    <n v="5"/>
    <s v="OFF"/>
    <d v="2019-04-19T00:00:00"/>
    <s v="Avg of 4 NM Projects"/>
    <x v="1"/>
    <n v="-0.26"/>
  </r>
  <r>
    <x v="7"/>
    <n v="19"/>
    <n v="5"/>
    <s v="OFF"/>
    <d v="2019-04-19T00:00:00"/>
    <s v="Avg of 4 NM Projects"/>
    <x v="2"/>
    <n v="-0.13"/>
  </r>
  <r>
    <x v="7"/>
    <n v="19"/>
    <n v="5"/>
    <s v="OFF"/>
    <d v="2019-04-19T00:00:00"/>
    <s v="Avg of 4 NM Projects"/>
    <x v="3"/>
    <n v="0"/>
  </r>
  <r>
    <x v="7"/>
    <n v="19"/>
    <n v="5"/>
    <s v="OFF"/>
    <d v="2019-04-19T00:00:00"/>
    <s v="Avg of 4 NM Projects"/>
    <x v="4"/>
    <n v="-0.13"/>
  </r>
  <r>
    <x v="7"/>
    <n v="19"/>
    <n v="5"/>
    <s v="OFF"/>
    <d v="2019-04-19T00:00:00"/>
    <s v="Avg of 4 NM Projects"/>
    <x v="5"/>
    <n v="-0.13"/>
  </r>
  <r>
    <x v="7"/>
    <n v="19"/>
    <n v="5"/>
    <s v="OFF"/>
    <d v="2019-04-19T00:00:00"/>
    <s v="Avg of 4 NM Projects"/>
    <x v="6"/>
    <n v="1.915"/>
  </r>
  <r>
    <x v="7"/>
    <n v="19"/>
    <n v="5"/>
    <s v="ON"/>
    <d v="2019-04-19T00:00:00"/>
    <s v="Avg of 4 NM Projects"/>
    <x v="7"/>
    <n v="17.405000000000001"/>
  </r>
  <r>
    <x v="7"/>
    <n v="19"/>
    <n v="5"/>
    <s v="ON"/>
    <d v="2019-04-19T00:00:00"/>
    <s v="Avg of 4 NM Projects"/>
    <x v="8"/>
    <n v="26.5"/>
  </r>
  <r>
    <x v="7"/>
    <n v="19"/>
    <n v="5"/>
    <s v="ON"/>
    <d v="2019-04-19T00:00:00"/>
    <s v="Avg of 4 NM Projects"/>
    <x v="9"/>
    <n v="46.59"/>
  </r>
  <r>
    <x v="7"/>
    <n v="19"/>
    <n v="5"/>
    <s v="ON"/>
    <d v="2019-04-19T00:00:00"/>
    <s v="Avg of 4 NM Projects"/>
    <x v="10"/>
    <n v="53.25"/>
  </r>
  <r>
    <x v="7"/>
    <n v="19"/>
    <n v="5"/>
    <s v="ON"/>
    <d v="2019-04-19T00:00:00"/>
    <s v="Avg of 4 NM Projects"/>
    <x v="11"/>
    <n v="53.115000000000002"/>
  </r>
  <r>
    <x v="7"/>
    <n v="19"/>
    <n v="5"/>
    <s v="ON"/>
    <d v="2019-04-19T00:00:00"/>
    <s v="Avg of 4 NM Projects"/>
    <x v="12"/>
    <n v="82.69"/>
  </r>
  <r>
    <x v="7"/>
    <n v="19"/>
    <n v="5"/>
    <s v="ON"/>
    <d v="2019-04-19T00:00:00"/>
    <s v="Avg of 4 NM Projects"/>
    <x v="13"/>
    <n v="45.055"/>
  </r>
  <r>
    <x v="7"/>
    <n v="19"/>
    <n v="5"/>
    <s v="ON"/>
    <d v="2019-04-19T00:00:00"/>
    <s v="Avg of 4 NM Projects"/>
    <x v="14"/>
    <n v="39.165000000000006"/>
  </r>
  <r>
    <x v="7"/>
    <n v="19"/>
    <n v="5"/>
    <s v="ON"/>
    <d v="2019-04-19T00:00:00"/>
    <s v="Avg of 4 NM Projects"/>
    <x v="15"/>
    <n v="19.715"/>
  </r>
  <r>
    <x v="7"/>
    <n v="19"/>
    <n v="5"/>
    <s v="ON"/>
    <d v="2019-04-19T00:00:00"/>
    <s v="Avg of 4 NM Projects"/>
    <x v="16"/>
    <n v="15.875000000000002"/>
  </r>
  <r>
    <x v="7"/>
    <n v="19"/>
    <n v="5"/>
    <s v="ON"/>
    <d v="2019-04-19T00:00:00"/>
    <s v="Avg of 4 NM Projects"/>
    <x v="17"/>
    <n v="8.83"/>
  </r>
  <r>
    <x v="7"/>
    <n v="19"/>
    <n v="5"/>
    <s v="ON"/>
    <d v="2019-04-19T00:00:00"/>
    <s v="Avg of 4 NM Projects"/>
    <x v="18"/>
    <n v="3.4599999999999995"/>
  </r>
  <r>
    <x v="7"/>
    <n v="19"/>
    <n v="5"/>
    <s v="ON"/>
    <d v="2019-04-19T00:00:00"/>
    <s v="Avg of 4 NM Projects"/>
    <x v="19"/>
    <n v="-0.26"/>
  </r>
  <r>
    <x v="7"/>
    <n v="19"/>
    <n v="5"/>
    <s v="ON"/>
    <d v="2019-04-19T00:00:00"/>
    <s v="Avg of 4 NM Projects"/>
    <x v="20"/>
    <n v="-0.13"/>
  </r>
  <r>
    <x v="7"/>
    <n v="19"/>
    <n v="5"/>
    <s v="ON"/>
    <d v="2019-04-19T00:00:00"/>
    <s v="Avg of 4 NM Projects"/>
    <x v="21"/>
    <n v="-0.13"/>
  </r>
  <r>
    <x v="7"/>
    <n v="19"/>
    <n v="5"/>
    <s v="ON"/>
    <d v="2019-04-19T00:00:00"/>
    <s v="Avg of 4 NM Projects"/>
    <x v="22"/>
    <n v="-0.13"/>
  </r>
  <r>
    <x v="7"/>
    <n v="19"/>
    <n v="5"/>
    <s v="OFF"/>
    <d v="2019-04-19T00:00:00"/>
    <s v="Avg of 4 NM Projects"/>
    <x v="23"/>
    <n v="0"/>
  </r>
  <r>
    <x v="7"/>
    <n v="20"/>
    <n v="6"/>
    <s v="OFF"/>
    <d v="2019-04-20T00:00:00"/>
    <s v="Avg of 4 NM Projects"/>
    <x v="0"/>
    <n v="-0.26"/>
  </r>
  <r>
    <x v="7"/>
    <n v="20"/>
    <n v="6"/>
    <s v="OFF"/>
    <d v="2019-04-20T00:00:00"/>
    <s v="Avg of 4 NM Projects"/>
    <x v="1"/>
    <n v="-0.13"/>
  </r>
  <r>
    <x v="7"/>
    <n v="20"/>
    <n v="6"/>
    <s v="OFF"/>
    <d v="2019-04-20T00:00:00"/>
    <s v="Avg of 4 NM Projects"/>
    <x v="2"/>
    <n v="0"/>
  </r>
  <r>
    <x v="7"/>
    <n v="20"/>
    <n v="6"/>
    <s v="OFF"/>
    <d v="2019-04-20T00:00:00"/>
    <s v="Avg of 4 NM Projects"/>
    <x v="3"/>
    <n v="-0.13"/>
  </r>
  <r>
    <x v="7"/>
    <n v="20"/>
    <n v="6"/>
    <s v="OFF"/>
    <d v="2019-04-20T00:00:00"/>
    <s v="Avg of 4 NM Projects"/>
    <x v="4"/>
    <n v="0"/>
  </r>
  <r>
    <x v="7"/>
    <n v="20"/>
    <n v="6"/>
    <s v="OFF"/>
    <d v="2019-04-20T00:00:00"/>
    <s v="Avg of 4 NM Projects"/>
    <x v="5"/>
    <n v="-0.39"/>
  </r>
  <r>
    <x v="7"/>
    <n v="20"/>
    <n v="6"/>
    <s v="OFF"/>
    <d v="2019-04-20T00:00:00"/>
    <s v="Avg of 4 NM Projects"/>
    <x v="6"/>
    <n v="0.255"/>
  </r>
  <r>
    <x v="7"/>
    <n v="20"/>
    <n v="6"/>
    <s v="ON"/>
    <d v="2019-04-20T00:00:00"/>
    <s v="Avg of 4 NM Projects"/>
    <x v="7"/>
    <n v="4.2200000000000006"/>
  </r>
  <r>
    <x v="7"/>
    <n v="20"/>
    <n v="6"/>
    <s v="ON"/>
    <d v="2019-04-20T00:00:00"/>
    <s v="Avg of 4 NM Projects"/>
    <x v="8"/>
    <n v="13.05"/>
  </r>
  <r>
    <x v="7"/>
    <n v="20"/>
    <n v="6"/>
    <s v="ON"/>
    <d v="2019-04-20T00:00:00"/>
    <s v="Avg of 4 NM Projects"/>
    <x v="9"/>
    <n v="19.71"/>
  </r>
  <r>
    <x v="7"/>
    <n v="20"/>
    <n v="6"/>
    <s v="ON"/>
    <d v="2019-04-20T00:00:00"/>
    <s v="Avg of 4 NM Projects"/>
    <x v="10"/>
    <n v="22.655000000000001"/>
  </r>
  <r>
    <x v="7"/>
    <n v="20"/>
    <n v="6"/>
    <s v="ON"/>
    <d v="2019-04-20T00:00:00"/>
    <s v="Avg of 4 NM Projects"/>
    <x v="11"/>
    <n v="27.015000000000001"/>
  </r>
  <r>
    <x v="7"/>
    <n v="20"/>
    <n v="6"/>
    <s v="ON"/>
    <d v="2019-04-20T00:00:00"/>
    <s v="Avg of 4 NM Projects"/>
    <x v="12"/>
    <n v="31.104999999999997"/>
  </r>
  <r>
    <x v="7"/>
    <n v="20"/>
    <n v="6"/>
    <s v="ON"/>
    <d v="2019-04-20T00:00:00"/>
    <s v="Avg of 4 NM Projects"/>
    <x v="13"/>
    <n v="29.700000000000003"/>
  </r>
  <r>
    <x v="7"/>
    <n v="20"/>
    <n v="6"/>
    <s v="ON"/>
    <d v="2019-04-20T00:00:00"/>
    <s v="Avg of 4 NM Projects"/>
    <x v="14"/>
    <n v="27.520000000000003"/>
  </r>
  <r>
    <x v="7"/>
    <n v="20"/>
    <n v="6"/>
    <s v="ON"/>
    <d v="2019-04-20T00:00:00"/>
    <s v="Avg of 4 NM Projects"/>
    <x v="15"/>
    <n v="29.44"/>
  </r>
  <r>
    <x v="7"/>
    <n v="20"/>
    <n v="6"/>
    <s v="ON"/>
    <d v="2019-04-20T00:00:00"/>
    <s v="Avg of 4 NM Projects"/>
    <x v="16"/>
    <n v="41.605000000000004"/>
  </r>
  <r>
    <x v="7"/>
    <n v="20"/>
    <n v="6"/>
    <s v="ON"/>
    <d v="2019-04-20T00:00:00"/>
    <s v="Avg of 4 NM Projects"/>
    <x v="17"/>
    <n v="22.785"/>
  </r>
  <r>
    <x v="7"/>
    <n v="20"/>
    <n v="6"/>
    <s v="ON"/>
    <d v="2019-04-20T00:00:00"/>
    <s v="Avg of 4 NM Projects"/>
    <x v="18"/>
    <n v="6.3999999999999995"/>
  </r>
  <r>
    <x v="7"/>
    <n v="20"/>
    <n v="6"/>
    <s v="ON"/>
    <d v="2019-04-20T00:00:00"/>
    <s v="Avg of 4 NM Projects"/>
    <x v="19"/>
    <n v="-0.26"/>
  </r>
  <r>
    <x v="7"/>
    <n v="20"/>
    <n v="6"/>
    <s v="ON"/>
    <d v="2019-04-20T00:00:00"/>
    <s v="Avg of 4 NM Projects"/>
    <x v="20"/>
    <n v="0"/>
  </r>
  <r>
    <x v="7"/>
    <n v="20"/>
    <n v="6"/>
    <s v="ON"/>
    <d v="2019-04-20T00:00:00"/>
    <s v="Avg of 4 NM Projects"/>
    <x v="21"/>
    <n v="-0.13"/>
  </r>
  <r>
    <x v="7"/>
    <n v="20"/>
    <n v="6"/>
    <s v="ON"/>
    <d v="2019-04-20T00:00:00"/>
    <s v="Avg of 4 NM Projects"/>
    <x v="22"/>
    <n v="0"/>
  </r>
  <r>
    <x v="7"/>
    <n v="20"/>
    <n v="6"/>
    <s v="OFF"/>
    <d v="2019-04-20T00:00:00"/>
    <s v="Avg of 4 NM Projects"/>
    <x v="23"/>
    <n v="0"/>
  </r>
  <r>
    <x v="7"/>
    <n v="21"/>
    <n v="7"/>
    <s v="OFF"/>
    <d v="2019-04-21T00:00:00"/>
    <s v="Avg of 4 NM Projects"/>
    <x v="0"/>
    <n v="-0.26"/>
  </r>
  <r>
    <x v="7"/>
    <n v="21"/>
    <n v="7"/>
    <s v="OFF"/>
    <d v="2019-04-21T00:00:00"/>
    <s v="Avg of 4 NM Projects"/>
    <x v="1"/>
    <n v="0"/>
  </r>
  <r>
    <x v="7"/>
    <n v="21"/>
    <n v="7"/>
    <s v="OFF"/>
    <d v="2019-04-21T00:00:00"/>
    <s v="Avg of 4 NM Projects"/>
    <x v="2"/>
    <n v="-0.13"/>
  </r>
  <r>
    <x v="7"/>
    <n v="21"/>
    <n v="7"/>
    <s v="OFF"/>
    <d v="2019-04-21T00:00:00"/>
    <s v="Avg of 4 NM Projects"/>
    <x v="3"/>
    <n v="-0.26"/>
  </r>
  <r>
    <x v="7"/>
    <n v="21"/>
    <n v="7"/>
    <s v="OFF"/>
    <d v="2019-04-21T00:00:00"/>
    <s v="Avg of 4 NM Projects"/>
    <x v="4"/>
    <n v="0"/>
  </r>
  <r>
    <x v="7"/>
    <n v="21"/>
    <n v="7"/>
    <s v="OFF"/>
    <d v="2019-04-21T00:00:00"/>
    <s v="Avg of 4 NM Projects"/>
    <x v="5"/>
    <n v="-0.52"/>
  </r>
  <r>
    <x v="7"/>
    <n v="21"/>
    <n v="7"/>
    <s v="OFF"/>
    <d v="2019-04-21T00:00:00"/>
    <s v="Avg of 4 NM Projects"/>
    <x v="6"/>
    <n v="4.4800000000000004"/>
  </r>
  <r>
    <x v="7"/>
    <n v="21"/>
    <n v="7"/>
    <s v="OFF"/>
    <d v="2019-04-21T00:00:00"/>
    <s v="Avg of 4 NM Projects"/>
    <x v="7"/>
    <n v="34.300000000000004"/>
  </r>
  <r>
    <x v="7"/>
    <n v="21"/>
    <n v="7"/>
    <s v="OFF"/>
    <d v="2019-04-21T00:00:00"/>
    <s v="Avg of 4 NM Projects"/>
    <x v="8"/>
    <n v="76.16"/>
  </r>
  <r>
    <x v="7"/>
    <n v="21"/>
    <n v="7"/>
    <s v="OFF"/>
    <d v="2019-04-21T00:00:00"/>
    <s v="Avg of 4 NM Projects"/>
    <x v="9"/>
    <n v="118.785"/>
  </r>
  <r>
    <x v="7"/>
    <n v="21"/>
    <n v="7"/>
    <s v="OFF"/>
    <d v="2019-04-21T00:00:00"/>
    <s v="Avg of 4 NM Projects"/>
    <x v="10"/>
    <n v="129.15"/>
  </r>
  <r>
    <x v="7"/>
    <n v="21"/>
    <n v="7"/>
    <s v="OFF"/>
    <d v="2019-04-21T00:00:00"/>
    <s v="Avg of 4 NM Projects"/>
    <x v="11"/>
    <n v="134.01499999999999"/>
  </r>
  <r>
    <x v="7"/>
    <n v="21"/>
    <n v="7"/>
    <s v="OFF"/>
    <d v="2019-04-21T00:00:00"/>
    <s v="Avg of 4 NM Projects"/>
    <x v="12"/>
    <n v="130.56"/>
  </r>
  <r>
    <x v="7"/>
    <n v="21"/>
    <n v="7"/>
    <s v="OFF"/>
    <d v="2019-04-21T00:00:00"/>
    <s v="Avg of 4 NM Projects"/>
    <x v="13"/>
    <n v="127.745"/>
  </r>
  <r>
    <x v="7"/>
    <n v="21"/>
    <n v="7"/>
    <s v="OFF"/>
    <d v="2019-04-21T00:00:00"/>
    <s v="Avg of 4 NM Projects"/>
    <x v="14"/>
    <n v="118.91"/>
  </r>
  <r>
    <x v="7"/>
    <n v="21"/>
    <n v="7"/>
    <s v="OFF"/>
    <d v="2019-04-21T00:00:00"/>
    <s v="Avg of 4 NM Projects"/>
    <x v="15"/>
    <n v="103.94499999999999"/>
  </r>
  <r>
    <x v="7"/>
    <n v="21"/>
    <n v="7"/>
    <s v="OFF"/>
    <d v="2019-04-21T00:00:00"/>
    <s v="Avg of 4 NM Projects"/>
    <x v="16"/>
    <n v="67.59"/>
  </r>
  <r>
    <x v="7"/>
    <n v="21"/>
    <n v="7"/>
    <s v="OFF"/>
    <d v="2019-04-21T00:00:00"/>
    <s v="Avg of 4 NM Projects"/>
    <x v="17"/>
    <n v="29.819999999999997"/>
  </r>
  <r>
    <x v="7"/>
    <n v="21"/>
    <n v="7"/>
    <s v="OFF"/>
    <d v="2019-04-21T00:00:00"/>
    <s v="Avg of 4 NM Projects"/>
    <x v="18"/>
    <n v="11.645"/>
  </r>
  <r>
    <x v="7"/>
    <n v="21"/>
    <n v="7"/>
    <s v="OFF"/>
    <d v="2019-04-21T00:00:00"/>
    <s v="Avg of 4 NM Projects"/>
    <x v="19"/>
    <n v="1.03"/>
  </r>
  <r>
    <x v="7"/>
    <n v="21"/>
    <n v="7"/>
    <s v="OFF"/>
    <d v="2019-04-21T00:00:00"/>
    <s v="Avg of 4 NM Projects"/>
    <x v="20"/>
    <n v="-0.13"/>
  </r>
  <r>
    <x v="7"/>
    <n v="21"/>
    <n v="7"/>
    <s v="OFF"/>
    <d v="2019-04-21T00:00:00"/>
    <s v="Avg of 4 NM Projects"/>
    <x v="21"/>
    <n v="-0.13"/>
  </r>
  <r>
    <x v="7"/>
    <n v="21"/>
    <n v="7"/>
    <s v="OFF"/>
    <d v="2019-04-21T00:00:00"/>
    <s v="Avg of 4 NM Projects"/>
    <x v="22"/>
    <n v="-0.26"/>
  </r>
  <r>
    <x v="7"/>
    <n v="21"/>
    <n v="7"/>
    <s v="OFF"/>
    <d v="2019-04-21T00:00:00"/>
    <s v="Avg of 4 NM Projects"/>
    <x v="23"/>
    <n v="0"/>
  </r>
  <r>
    <x v="7"/>
    <n v="22"/>
    <n v="1"/>
    <s v="OFF"/>
    <d v="2019-04-22T00:00:00"/>
    <s v="Avg of 4 NM Projects"/>
    <x v="0"/>
    <n v="0"/>
  </r>
  <r>
    <x v="7"/>
    <n v="22"/>
    <n v="1"/>
    <s v="OFF"/>
    <d v="2019-04-22T00:00:00"/>
    <s v="Avg of 4 NM Projects"/>
    <x v="1"/>
    <n v="-0.13"/>
  </r>
  <r>
    <x v="7"/>
    <n v="22"/>
    <n v="1"/>
    <s v="OFF"/>
    <d v="2019-04-22T00:00:00"/>
    <s v="Avg of 4 NM Projects"/>
    <x v="2"/>
    <n v="0"/>
  </r>
  <r>
    <x v="7"/>
    <n v="22"/>
    <n v="1"/>
    <s v="OFF"/>
    <d v="2019-04-22T00:00:00"/>
    <s v="Avg of 4 NM Projects"/>
    <x v="3"/>
    <n v="-0.26"/>
  </r>
  <r>
    <x v="7"/>
    <n v="22"/>
    <n v="1"/>
    <s v="OFF"/>
    <d v="2019-04-22T00:00:00"/>
    <s v="Avg of 4 NM Projects"/>
    <x v="4"/>
    <n v="-0.39"/>
  </r>
  <r>
    <x v="7"/>
    <n v="22"/>
    <n v="1"/>
    <s v="OFF"/>
    <d v="2019-04-22T00:00:00"/>
    <s v="Avg of 4 NM Projects"/>
    <x v="5"/>
    <n v="-0.13"/>
  </r>
  <r>
    <x v="7"/>
    <n v="22"/>
    <n v="1"/>
    <s v="OFF"/>
    <d v="2019-04-22T00:00:00"/>
    <s v="Avg of 4 NM Projects"/>
    <x v="6"/>
    <n v="4.87"/>
  </r>
  <r>
    <x v="7"/>
    <n v="22"/>
    <n v="1"/>
    <s v="OFF"/>
    <d v="2019-04-22T00:00:00"/>
    <s v="Avg of 4 NM Projects"/>
    <x v="7"/>
    <n v="30.335000000000001"/>
  </r>
  <r>
    <x v="7"/>
    <n v="22"/>
    <n v="1"/>
    <s v="OFF"/>
    <d v="2019-04-22T00:00:00"/>
    <s v="Avg of 4 NM Projects"/>
    <x v="8"/>
    <n v="70.525000000000006"/>
  </r>
  <r>
    <x v="7"/>
    <n v="22"/>
    <n v="1"/>
    <s v="OFF"/>
    <d v="2019-04-22T00:00:00"/>
    <s v="Avg of 4 NM Projects"/>
    <x v="9"/>
    <n v="96"/>
  </r>
  <r>
    <x v="7"/>
    <n v="22"/>
    <n v="1"/>
    <s v="OFF"/>
    <d v="2019-04-22T00:00:00"/>
    <s v="Avg of 4 NM Projects"/>
    <x v="10"/>
    <n v="124.8"/>
  </r>
  <r>
    <x v="7"/>
    <n v="22"/>
    <n v="1"/>
    <s v="OFF"/>
    <d v="2019-04-22T00:00:00"/>
    <s v="Avg of 4 NM Projects"/>
    <x v="11"/>
    <n v="145.53499999999997"/>
  </r>
  <r>
    <x v="7"/>
    <n v="22"/>
    <n v="1"/>
    <s v="OFF"/>
    <d v="2019-04-22T00:00:00"/>
    <s v="Avg of 4 NM Projects"/>
    <x v="12"/>
    <n v="150.405"/>
  </r>
  <r>
    <x v="7"/>
    <n v="22"/>
    <n v="1"/>
    <s v="OFF"/>
    <d v="2019-04-22T00:00:00"/>
    <s v="Avg of 4 NM Projects"/>
    <x v="13"/>
    <n v="156.67000000000002"/>
  </r>
  <r>
    <x v="7"/>
    <n v="22"/>
    <n v="1"/>
    <s v="OFF"/>
    <d v="2019-04-22T00:00:00"/>
    <s v="Avg of 4 NM Projects"/>
    <x v="14"/>
    <n v="149.12"/>
  </r>
  <r>
    <x v="7"/>
    <n v="22"/>
    <n v="1"/>
    <s v="OFF"/>
    <d v="2019-04-22T00:00:00"/>
    <s v="Avg of 4 NM Projects"/>
    <x v="15"/>
    <n v="128.38499999999999"/>
  </r>
  <r>
    <x v="7"/>
    <n v="22"/>
    <n v="1"/>
    <s v="OFF"/>
    <d v="2019-04-22T00:00:00"/>
    <s v="Avg of 4 NM Projects"/>
    <x v="16"/>
    <n v="90.504999999999995"/>
  </r>
  <r>
    <x v="7"/>
    <n v="22"/>
    <n v="1"/>
    <s v="OFF"/>
    <d v="2019-04-22T00:00:00"/>
    <s v="Avg of 4 NM Projects"/>
    <x v="17"/>
    <n v="61.575000000000003"/>
  </r>
  <r>
    <x v="7"/>
    <n v="22"/>
    <n v="1"/>
    <s v="OFF"/>
    <d v="2019-04-22T00:00:00"/>
    <s v="Avg of 4 NM Projects"/>
    <x v="18"/>
    <n v="27.13"/>
  </r>
  <r>
    <x v="7"/>
    <n v="22"/>
    <n v="1"/>
    <s v="OFF"/>
    <d v="2019-04-22T00:00:00"/>
    <s v="Avg of 4 NM Projects"/>
    <x v="19"/>
    <n v="2.8249999999999997"/>
  </r>
  <r>
    <x v="7"/>
    <n v="22"/>
    <n v="1"/>
    <s v="OFF"/>
    <d v="2019-04-22T00:00:00"/>
    <s v="Avg of 4 NM Projects"/>
    <x v="20"/>
    <n v="0"/>
  </r>
  <r>
    <x v="7"/>
    <n v="22"/>
    <n v="1"/>
    <s v="OFF"/>
    <d v="2019-04-22T00:00:00"/>
    <s v="Avg of 4 NM Projects"/>
    <x v="21"/>
    <n v="-0.26"/>
  </r>
  <r>
    <x v="7"/>
    <n v="22"/>
    <n v="1"/>
    <s v="OFF"/>
    <d v="2019-04-22T00:00:00"/>
    <s v="Avg of 4 NM Projects"/>
    <x v="22"/>
    <n v="-0.13"/>
  </r>
  <r>
    <x v="7"/>
    <n v="22"/>
    <n v="1"/>
    <s v="OFF"/>
    <d v="2019-04-22T00:00:00"/>
    <s v="Avg of 4 NM Projects"/>
    <x v="23"/>
    <n v="-0.13"/>
  </r>
  <r>
    <x v="7"/>
    <n v="23"/>
    <n v="2"/>
    <s v="OFF"/>
    <d v="2019-04-23T00:00:00"/>
    <s v="Avg of 4 NM Projects"/>
    <x v="0"/>
    <n v="-0.13"/>
  </r>
  <r>
    <x v="7"/>
    <n v="23"/>
    <n v="2"/>
    <s v="OFF"/>
    <d v="2019-04-23T00:00:00"/>
    <s v="Avg of 4 NM Projects"/>
    <x v="1"/>
    <n v="-0.13"/>
  </r>
  <r>
    <x v="7"/>
    <n v="23"/>
    <n v="2"/>
    <s v="OFF"/>
    <d v="2019-04-23T00:00:00"/>
    <s v="Avg of 4 NM Projects"/>
    <x v="2"/>
    <n v="-0.26"/>
  </r>
  <r>
    <x v="7"/>
    <n v="23"/>
    <n v="2"/>
    <s v="OFF"/>
    <d v="2019-04-23T00:00:00"/>
    <s v="Avg of 4 NM Projects"/>
    <x v="3"/>
    <n v="0"/>
  </r>
  <r>
    <x v="7"/>
    <n v="23"/>
    <n v="2"/>
    <s v="OFF"/>
    <d v="2019-04-23T00:00:00"/>
    <s v="Avg of 4 NM Projects"/>
    <x v="4"/>
    <n v="0"/>
  </r>
  <r>
    <x v="7"/>
    <n v="23"/>
    <n v="2"/>
    <s v="OFF"/>
    <d v="2019-04-23T00:00:00"/>
    <s v="Avg of 4 NM Projects"/>
    <x v="5"/>
    <n v="-0.51500000000000001"/>
  </r>
  <r>
    <x v="7"/>
    <n v="23"/>
    <n v="2"/>
    <s v="OFF"/>
    <d v="2019-04-23T00:00:00"/>
    <s v="Avg of 4 NM Projects"/>
    <x v="6"/>
    <n v="3.8449999999999998"/>
  </r>
  <r>
    <x v="7"/>
    <n v="23"/>
    <n v="2"/>
    <s v="ON"/>
    <d v="2019-04-23T00:00:00"/>
    <s v="Avg of 4 NM Projects"/>
    <x v="7"/>
    <n v="29.955000000000002"/>
  </r>
  <r>
    <x v="7"/>
    <n v="23"/>
    <n v="2"/>
    <s v="ON"/>
    <d v="2019-04-23T00:00:00"/>
    <s v="Avg of 4 NM Projects"/>
    <x v="8"/>
    <n v="75.265000000000001"/>
  </r>
  <r>
    <x v="7"/>
    <n v="23"/>
    <n v="2"/>
    <s v="ON"/>
    <d v="2019-04-23T00:00:00"/>
    <s v="Avg of 4 NM Projects"/>
    <x v="9"/>
    <n v="112.77500000000001"/>
  </r>
  <r>
    <x v="7"/>
    <n v="23"/>
    <n v="2"/>
    <s v="ON"/>
    <d v="2019-04-23T00:00:00"/>
    <s v="Avg of 4 NM Projects"/>
    <x v="10"/>
    <n v="130.30500000000001"/>
  </r>
  <r>
    <x v="7"/>
    <n v="23"/>
    <n v="2"/>
    <s v="ON"/>
    <d v="2019-04-23T00:00:00"/>
    <s v="Avg of 4 NM Projects"/>
    <x v="11"/>
    <n v="151.685"/>
  </r>
  <r>
    <x v="7"/>
    <n v="23"/>
    <n v="2"/>
    <s v="ON"/>
    <d v="2019-04-23T00:00:00"/>
    <s v="Avg of 4 NM Projects"/>
    <x v="12"/>
    <n v="156.41499999999999"/>
  </r>
  <r>
    <x v="7"/>
    <n v="23"/>
    <n v="2"/>
    <s v="ON"/>
    <d v="2019-04-23T00:00:00"/>
    <s v="Avg of 4 NM Projects"/>
    <x v="13"/>
    <n v="136.96"/>
  </r>
  <r>
    <x v="7"/>
    <n v="23"/>
    <n v="2"/>
    <s v="ON"/>
    <d v="2019-04-23T00:00:00"/>
    <s v="Avg of 4 NM Projects"/>
    <x v="14"/>
    <n v="136.69999999999999"/>
  </r>
  <r>
    <x v="7"/>
    <n v="23"/>
    <n v="2"/>
    <s v="ON"/>
    <d v="2019-04-23T00:00:00"/>
    <s v="Avg of 4 NM Projects"/>
    <x v="15"/>
    <n v="111.745"/>
  </r>
  <r>
    <x v="7"/>
    <n v="23"/>
    <n v="2"/>
    <s v="ON"/>
    <d v="2019-04-23T00:00:00"/>
    <s v="Avg of 4 NM Projects"/>
    <x v="16"/>
    <n v="97.28"/>
  </r>
  <r>
    <x v="7"/>
    <n v="23"/>
    <n v="2"/>
    <s v="ON"/>
    <d v="2019-04-23T00:00:00"/>
    <s v="Avg of 4 NM Projects"/>
    <x v="17"/>
    <n v="55.3"/>
  </r>
  <r>
    <x v="7"/>
    <n v="23"/>
    <n v="2"/>
    <s v="ON"/>
    <d v="2019-04-23T00:00:00"/>
    <s v="Avg of 4 NM Projects"/>
    <x v="18"/>
    <n v="16.895"/>
  </r>
  <r>
    <x v="7"/>
    <n v="23"/>
    <n v="2"/>
    <s v="ON"/>
    <d v="2019-04-23T00:00:00"/>
    <s v="Avg of 4 NM Projects"/>
    <x v="19"/>
    <n v="1.665"/>
  </r>
  <r>
    <x v="7"/>
    <n v="23"/>
    <n v="2"/>
    <s v="ON"/>
    <d v="2019-04-23T00:00:00"/>
    <s v="Avg of 4 NM Projects"/>
    <x v="20"/>
    <n v="-0.26"/>
  </r>
  <r>
    <x v="7"/>
    <n v="23"/>
    <n v="2"/>
    <s v="ON"/>
    <d v="2019-04-23T00:00:00"/>
    <s v="Avg of 4 NM Projects"/>
    <x v="21"/>
    <n v="0"/>
  </r>
  <r>
    <x v="7"/>
    <n v="23"/>
    <n v="2"/>
    <s v="ON"/>
    <d v="2019-04-23T00:00:00"/>
    <s v="Avg of 4 NM Projects"/>
    <x v="22"/>
    <n v="-0.13"/>
  </r>
  <r>
    <x v="7"/>
    <n v="23"/>
    <n v="2"/>
    <s v="OFF"/>
    <d v="2019-04-23T00:00:00"/>
    <s v="Avg of 4 NM Projects"/>
    <x v="23"/>
    <n v="-0.13"/>
  </r>
  <r>
    <x v="7"/>
    <n v="24"/>
    <n v="3"/>
    <s v="OFF"/>
    <d v="2019-04-24T00:00:00"/>
    <s v="Avg of 4 NM Projects"/>
    <x v="0"/>
    <n v="0"/>
  </r>
  <r>
    <x v="7"/>
    <n v="24"/>
    <n v="3"/>
    <s v="OFF"/>
    <d v="2019-04-24T00:00:00"/>
    <s v="Avg of 4 NM Projects"/>
    <x v="1"/>
    <n v="-0.13"/>
  </r>
  <r>
    <x v="7"/>
    <n v="24"/>
    <n v="3"/>
    <s v="OFF"/>
    <d v="2019-04-24T00:00:00"/>
    <s v="Avg of 4 NM Projects"/>
    <x v="2"/>
    <n v="-0.13"/>
  </r>
  <r>
    <x v="7"/>
    <n v="24"/>
    <n v="3"/>
    <s v="OFF"/>
    <d v="2019-04-24T00:00:00"/>
    <s v="Avg of 4 NM Projects"/>
    <x v="3"/>
    <n v="-0.13"/>
  </r>
  <r>
    <x v="7"/>
    <n v="24"/>
    <n v="3"/>
    <s v="OFF"/>
    <d v="2019-04-24T00:00:00"/>
    <s v="Avg of 4 NM Projects"/>
    <x v="4"/>
    <n v="-0.13"/>
  </r>
  <r>
    <x v="7"/>
    <n v="24"/>
    <n v="3"/>
    <s v="OFF"/>
    <d v="2019-04-24T00:00:00"/>
    <s v="Avg of 4 NM Projects"/>
    <x v="5"/>
    <n v="-0.26"/>
  </r>
  <r>
    <x v="7"/>
    <n v="24"/>
    <n v="3"/>
    <s v="OFF"/>
    <d v="2019-04-24T00:00:00"/>
    <s v="Avg of 4 NM Projects"/>
    <x v="6"/>
    <n v="3.3299999999999996"/>
  </r>
  <r>
    <x v="7"/>
    <n v="24"/>
    <n v="3"/>
    <s v="ON"/>
    <d v="2019-04-24T00:00:00"/>
    <s v="Avg of 4 NM Projects"/>
    <x v="7"/>
    <n v="11.650000000000002"/>
  </r>
  <r>
    <x v="7"/>
    <n v="24"/>
    <n v="3"/>
    <s v="ON"/>
    <d v="2019-04-24T00:00:00"/>
    <s v="Avg of 4 NM Projects"/>
    <x v="8"/>
    <n v="32"/>
  </r>
  <r>
    <x v="7"/>
    <n v="24"/>
    <n v="3"/>
    <s v="ON"/>
    <d v="2019-04-24T00:00:00"/>
    <s v="Avg of 4 NM Projects"/>
    <x v="9"/>
    <n v="56.7"/>
  </r>
  <r>
    <x v="7"/>
    <n v="24"/>
    <n v="3"/>
    <s v="ON"/>
    <d v="2019-04-24T00:00:00"/>
    <s v="Avg of 4 NM Projects"/>
    <x v="10"/>
    <n v="65.41"/>
  </r>
  <r>
    <x v="7"/>
    <n v="24"/>
    <n v="3"/>
    <s v="ON"/>
    <d v="2019-04-24T00:00:00"/>
    <s v="Avg of 4 NM Projects"/>
    <x v="11"/>
    <n v="63.734999999999999"/>
  </r>
  <r>
    <x v="7"/>
    <n v="24"/>
    <n v="3"/>
    <s v="ON"/>
    <d v="2019-04-24T00:00:00"/>
    <s v="Avg of 4 NM Projects"/>
    <x v="12"/>
    <n v="97.030000000000015"/>
  </r>
  <r>
    <x v="7"/>
    <n v="24"/>
    <n v="3"/>
    <s v="ON"/>
    <d v="2019-04-24T00:00:00"/>
    <s v="Avg of 4 NM Projects"/>
    <x v="13"/>
    <n v="87.17"/>
  </r>
  <r>
    <x v="7"/>
    <n v="24"/>
    <n v="3"/>
    <s v="ON"/>
    <d v="2019-04-24T00:00:00"/>
    <s v="Avg of 4 NM Projects"/>
    <x v="14"/>
    <n v="82.944999999999993"/>
  </r>
  <r>
    <x v="7"/>
    <n v="24"/>
    <n v="3"/>
    <s v="ON"/>
    <d v="2019-04-24T00:00:00"/>
    <s v="Avg of 4 NM Projects"/>
    <x v="15"/>
    <n v="58.370000000000005"/>
  </r>
  <r>
    <x v="7"/>
    <n v="24"/>
    <n v="3"/>
    <s v="ON"/>
    <d v="2019-04-24T00:00:00"/>
    <s v="Avg of 4 NM Projects"/>
    <x v="16"/>
    <n v="38.149999999999991"/>
  </r>
  <r>
    <x v="7"/>
    <n v="24"/>
    <n v="3"/>
    <s v="ON"/>
    <d v="2019-04-24T00:00:00"/>
    <s v="Avg of 4 NM Projects"/>
    <x v="17"/>
    <n v="26.365000000000002"/>
  </r>
  <r>
    <x v="7"/>
    <n v="24"/>
    <n v="3"/>
    <s v="ON"/>
    <d v="2019-04-24T00:00:00"/>
    <s v="Avg of 4 NM Projects"/>
    <x v="18"/>
    <n v="12.154999999999999"/>
  </r>
  <r>
    <x v="7"/>
    <n v="24"/>
    <n v="3"/>
    <s v="ON"/>
    <d v="2019-04-24T00:00:00"/>
    <s v="Avg of 4 NM Projects"/>
    <x v="19"/>
    <n v="0.65"/>
  </r>
  <r>
    <x v="7"/>
    <n v="24"/>
    <n v="3"/>
    <s v="ON"/>
    <d v="2019-04-24T00:00:00"/>
    <s v="Avg of 4 NM Projects"/>
    <x v="20"/>
    <n v="-0.13"/>
  </r>
  <r>
    <x v="7"/>
    <n v="24"/>
    <n v="3"/>
    <s v="ON"/>
    <d v="2019-04-24T00:00:00"/>
    <s v="Avg of 4 NM Projects"/>
    <x v="21"/>
    <n v="-0.26"/>
  </r>
  <r>
    <x v="7"/>
    <n v="24"/>
    <n v="3"/>
    <s v="ON"/>
    <d v="2019-04-24T00:00:00"/>
    <s v="Avg of 4 NM Projects"/>
    <x v="22"/>
    <n v="-0.26"/>
  </r>
  <r>
    <x v="7"/>
    <n v="24"/>
    <n v="3"/>
    <s v="OFF"/>
    <d v="2019-04-24T00:00:00"/>
    <s v="Avg of 4 NM Projects"/>
    <x v="23"/>
    <n v="0"/>
  </r>
  <r>
    <x v="7"/>
    <n v="25"/>
    <n v="4"/>
    <s v="OFF"/>
    <d v="2019-04-25T00:00:00"/>
    <s v="Avg of 4 NM Projects"/>
    <x v="0"/>
    <n v="0"/>
  </r>
  <r>
    <x v="7"/>
    <n v="25"/>
    <n v="4"/>
    <s v="OFF"/>
    <d v="2019-04-25T00:00:00"/>
    <s v="Avg of 4 NM Projects"/>
    <x v="1"/>
    <n v="0"/>
  </r>
  <r>
    <x v="7"/>
    <n v="25"/>
    <n v="4"/>
    <s v="OFF"/>
    <d v="2019-04-25T00:00:00"/>
    <s v="Avg of 4 NM Projects"/>
    <x v="2"/>
    <n v="0"/>
  </r>
  <r>
    <x v="7"/>
    <n v="25"/>
    <n v="4"/>
    <s v="OFF"/>
    <d v="2019-04-25T00:00:00"/>
    <s v="Avg of 4 NM Projects"/>
    <x v="3"/>
    <n v="-0.13"/>
  </r>
  <r>
    <x v="7"/>
    <n v="25"/>
    <n v="4"/>
    <s v="OFF"/>
    <d v="2019-04-25T00:00:00"/>
    <s v="Avg of 4 NM Projects"/>
    <x v="4"/>
    <n v="-0.26"/>
  </r>
  <r>
    <x v="7"/>
    <n v="25"/>
    <n v="4"/>
    <s v="OFF"/>
    <d v="2019-04-25T00:00:00"/>
    <s v="Avg of 4 NM Projects"/>
    <x v="5"/>
    <n v="-0.39"/>
  </r>
  <r>
    <x v="7"/>
    <n v="25"/>
    <n v="4"/>
    <s v="OFF"/>
    <d v="2019-04-25T00:00:00"/>
    <s v="Avg of 4 NM Projects"/>
    <x v="6"/>
    <n v="0.9"/>
  </r>
  <r>
    <x v="7"/>
    <n v="25"/>
    <n v="4"/>
    <s v="ON"/>
    <d v="2019-04-25T00:00:00"/>
    <s v="Avg of 4 NM Projects"/>
    <x v="7"/>
    <n v="11.530000000000001"/>
  </r>
  <r>
    <x v="7"/>
    <n v="25"/>
    <n v="4"/>
    <s v="ON"/>
    <d v="2019-04-25T00:00:00"/>
    <s v="Avg of 4 NM Projects"/>
    <x v="8"/>
    <n v="33.664999999999999"/>
  </r>
  <r>
    <x v="7"/>
    <n v="25"/>
    <n v="4"/>
    <s v="ON"/>
    <d v="2019-04-25T00:00:00"/>
    <s v="Avg of 4 NM Projects"/>
    <x v="9"/>
    <n v="32.379999999999995"/>
  </r>
  <r>
    <x v="7"/>
    <n v="25"/>
    <n v="4"/>
    <s v="ON"/>
    <d v="2019-04-25T00:00:00"/>
    <s v="Avg of 4 NM Projects"/>
    <x v="10"/>
    <n v="41.09"/>
  </r>
  <r>
    <x v="7"/>
    <n v="25"/>
    <n v="4"/>
    <s v="ON"/>
    <d v="2019-04-25T00:00:00"/>
    <s v="Avg of 4 NM Projects"/>
    <x v="11"/>
    <n v="45.309999999999995"/>
  </r>
  <r>
    <x v="7"/>
    <n v="25"/>
    <n v="4"/>
    <s v="ON"/>
    <d v="2019-04-25T00:00:00"/>
    <s v="Avg of 4 NM Projects"/>
    <x v="12"/>
    <n v="47.615000000000002"/>
  </r>
  <r>
    <x v="7"/>
    <n v="25"/>
    <n v="4"/>
    <s v="ON"/>
    <d v="2019-04-25T00:00:00"/>
    <s v="Avg of 4 NM Projects"/>
    <x v="13"/>
    <n v="42.370000000000005"/>
  </r>
  <r>
    <x v="7"/>
    <n v="25"/>
    <n v="4"/>
    <s v="ON"/>
    <d v="2019-04-25T00:00:00"/>
    <s v="Avg of 4 NM Projects"/>
    <x v="14"/>
    <n v="41.09"/>
  </r>
  <r>
    <x v="7"/>
    <n v="25"/>
    <n v="4"/>
    <s v="ON"/>
    <d v="2019-04-25T00:00:00"/>
    <s v="Avg of 4 NM Projects"/>
    <x v="15"/>
    <n v="40.314999999999998"/>
  </r>
  <r>
    <x v="7"/>
    <n v="25"/>
    <n v="4"/>
    <s v="ON"/>
    <d v="2019-04-25T00:00:00"/>
    <s v="Avg of 4 NM Projects"/>
    <x v="16"/>
    <n v="38.524999999999999"/>
  </r>
  <r>
    <x v="7"/>
    <n v="25"/>
    <n v="4"/>
    <s v="ON"/>
    <d v="2019-04-25T00:00:00"/>
    <s v="Avg of 4 NM Projects"/>
    <x v="17"/>
    <n v="28.544999999999998"/>
  </r>
  <r>
    <x v="7"/>
    <n v="25"/>
    <n v="4"/>
    <s v="ON"/>
    <d v="2019-04-25T00:00:00"/>
    <s v="Avg of 4 NM Projects"/>
    <x v="18"/>
    <n v="15.11"/>
  </r>
  <r>
    <x v="7"/>
    <n v="25"/>
    <n v="4"/>
    <s v="ON"/>
    <d v="2019-04-25T00:00:00"/>
    <s v="Avg of 4 NM Projects"/>
    <x v="19"/>
    <n v="1.67"/>
  </r>
  <r>
    <x v="7"/>
    <n v="25"/>
    <n v="4"/>
    <s v="ON"/>
    <d v="2019-04-25T00:00:00"/>
    <s v="Avg of 4 NM Projects"/>
    <x v="20"/>
    <n v="-0.13"/>
  </r>
  <r>
    <x v="7"/>
    <n v="25"/>
    <n v="4"/>
    <s v="ON"/>
    <d v="2019-04-25T00:00:00"/>
    <s v="Avg of 4 NM Projects"/>
    <x v="21"/>
    <n v="0"/>
  </r>
  <r>
    <x v="7"/>
    <n v="25"/>
    <n v="4"/>
    <s v="ON"/>
    <d v="2019-04-25T00:00:00"/>
    <s v="Avg of 4 NM Projects"/>
    <x v="22"/>
    <n v="-0.52"/>
  </r>
  <r>
    <x v="7"/>
    <n v="25"/>
    <n v="4"/>
    <s v="OFF"/>
    <d v="2019-04-25T00:00:00"/>
    <s v="Avg of 4 NM Projects"/>
    <x v="23"/>
    <n v="0"/>
  </r>
  <r>
    <x v="7"/>
    <n v="26"/>
    <n v="5"/>
    <s v="OFF"/>
    <d v="2019-04-26T00:00:00"/>
    <s v="Avg of 4 NM Projects"/>
    <x v="0"/>
    <n v="-0.13"/>
  </r>
  <r>
    <x v="7"/>
    <n v="26"/>
    <n v="5"/>
    <s v="OFF"/>
    <d v="2019-04-26T00:00:00"/>
    <s v="Avg of 4 NM Projects"/>
    <x v="1"/>
    <n v="0"/>
  </r>
  <r>
    <x v="7"/>
    <n v="26"/>
    <n v="5"/>
    <s v="OFF"/>
    <d v="2019-04-26T00:00:00"/>
    <s v="Avg of 4 NM Projects"/>
    <x v="2"/>
    <n v="0"/>
  </r>
  <r>
    <x v="7"/>
    <n v="26"/>
    <n v="5"/>
    <s v="OFF"/>
    <d v="2019-04-26T00:00:00"/>
    <s v="Avg of 4 NM Projects"/>
    <x v="3"/>
    <n v="-0.26"/>
  </r>
  <r>
    <x v="7"/>
    <n v="26"/>
    <n v="5"/>
    <s v="OFF"/>
    <d v="2019-04-26T00:00:00"/>
    <s v="Avg of 4 NM Projects"/>
    <x v="4"/>
    <n v="-0.13"/>
  </r>
  <r>
    <x v="7"/>
    <n v="26"/>
    <n v="5"/>
    <s v="OFF"/>
    <d v="2019-04-26T00:00:00"/>
    <s v="Avg of 4 NM Projects"/>
    <x v="5"/>
    <n v="-0.39"/>
  </r>
  <r>
    <x v="7"/>
    <n v="26"/>
    <n v="5"/>
    <s v="OFF"/>
    <d v="2019-04-26T00:00:00"/>
    <s v="Avg of 4 NM Projects"/>
    <x v="6"/>
    <n v="1.54"/>
  </r>
  <r>
    <x v="7"/>
    <n v="26"/>
    <n v="5"/>
    <s v="ON"/>
    <d v="2019-04-26T00:00:00"/>
    <s v="Avg of 4 NM Projects"/>
    <x v="7"/>
    <n v="6.91"/>
  </r>
  <r>
    <x v="7"/>
    <n v="26"/>
    <n v="5"/>
    <s v="ON"/>
    <d v="2019-04-26T00:00:00"/>
    <s v="Avg of 4 NM Projects"/>
    <x v="8"/>
    <n v="10.75"/>
  </r>
  <r>
    <x v="7"/>
    <n v="26"/>
    <n v="5"/>
    <s v="ON"/>
    <d v="2019-04-26T00:00:00"/>
    <s v="Avg of 4 NM Projects"/>
    <x v="9"/>
    <n v="16.635000000000002"/>
  </r>
  <r>
    <x v="7"/>
    <n v="26"/>
    <n v="5"/>
    <s v="ON"/>
    <d v="2019-04-26T00:00:00"/>
    <s v="Avg of 4 NM Projects"/>
    <x v="10"/>
    <n v="16.765000000000001"/>
  </r>
  <r>
    <x v="7"/>
    <n v="26"/>
    <n v="5"/>
    <s v="ON"/>
    <d v="2019-04-26T00:00:00"/>
    <s v="Avg of 4 NM Projects"/>
    <x v="11"/>
    <n v="20.734999999999999"/>
  </r>
  <r>
    <x v="7"/>
    <n v="26"/>
    <n v="5"/>
    <s v="ON"/>
    <d v="2019-04-26T00:00:00"/>
    <s v="Avg of 4 NM Projects"/>
    <x v="12"/>
    <n v="40.32"/>
  </r>
  <r>
    <x v="7"/>
    <n v="26"/>
    <n v="5"/>
    <s v="ON"/>
    <d v="2019-04-26T00:00:00"/>
    <s v="Avg of 4 NM Projects"/>
    <x v="13"/>
    <n v="34.049999999999997"/>
  </r>
  <r>
    <x v="7"/>
    <n v="26"/>
    <n v="5"/>
    <s v="ON"/>
    <d v="2019-04-26T00:00:00"/>
    <s v="Avg of 4 NM Projects"/>
    <x v="14"/>
    <n v="29.439999999999998"/>
  </r>
  <r>
    <x v="7"/>
    <n v="26"/>
    <n v="5"/>
    <s v="ON"/>
    <d v="2019-04-26T00:00:00"/>
    <s v="Avg of 4 NM Projects"/>
    <x v="15"/>
    <n v="19.195"/>
  </r>
  <r>
    <x v="7"/>
    <n v="26"/>
    <n v="5"/>
    <s v="ON"/>
    <d v="2019-04-26T00:00:00"/>
    <s v="Avg of 4 NM Projects"/>
    <x v="16"/>
    <n v="15.105"/>
  </r>
  <r>
    <x v="7"/>
    <n v="26"/>
    <n v="5"/>
    <s v="ON"/>
    <d v="2019-04-26T00:00:00"/>
    <s v="Avg of 4 NM Projects"/>
    <x v="17"/>
    <n v="6.6549999999999994"/>
  </r>
  <r>
    <x v="7"/>
    <n v="26"/>
    <n v="5"/>
    <s v="ON"/>
    <d v="2019-04-26T00:00:00"/>
    <s v="Avg of 4 NM Projects"/>
    <x v="18"/>
    <n v="5.6349999999999998"/>
  </r>
  <r>
    <x v="7"/>
    <n v="26"/>
    <n v="5"/>
    <s v="ON"/>
    <d v="2019-04-26T00:00:00"/>
    <s v="Avg of 4 NM Projects"/>
    <x v="19"/>
    <n v="0.64"/>
  </r>
  <r>
    <x v="7"/>
    <n v="26"/>
    <n v="5"/>
    <s v="ON"/>
    <d v="2019-04-26T00:00:00"/>
    <s v="Avg of 4 NM Projects"/>
    <x v="20"/>
    <n v="-0.13"/>
  </r>
  <r>
    <x v="7"/>
    <n v="26"/>
    <n v="5"/>
    <s v="ON"/>
    <d v="2019-04-26T00:00:00"/>
    <s v="Avg of 4 NM Projects"/>
    <x v="21"/>
    <n v="-0.26"/>
  </r>
  <r>
    <x v="7"/>
    <n v="26"/>
    <n v="5"/>
    <s v="ON"/>
    <d v="2019-04-26T00:00:00"/>
    <s v="Avg of 4 NM Projects"/>
    <x v="22"/>
    <n v="0"/>
  </r>
  <r>
    <x v="7"/>
    <n v="26"/>
    <n v="5"/>
    <s v="OFF"/>
    <d v="2019-04-26T00:00:00"/>
    <s v="Avg of 4 NM Projects"/>
    <x v="23"/>
    <n v="-0.13"/>
  </r>
  <r>
    <x v="7"/>
    <n v="27"/>
    <n v="6"/>
    <s v="OFF"/>
    <d v="2019-04-27T00:00:00"/>
    <s v="Avg of 4 NM Projects"/>
    <x v="0"/>
    <n v="-0.13"/>
  </r>
  <r>
    <x v="7"/>
    <n v="27"/>
    <n v="6"/>
    <s v="OFF"/>
    <d v="2019-04-27T00:00:00"/>
    <s v="Avg of 4 NM Projects"/>
    <x v="1"/>
    <n v="-0.13"/>
  </r>
  <r>
    <x v="7"/>
    <n v="27"/>
    <n v="6"/>
    <s v="OFF"/>
    <d v="2019-04-27T00:00:00"/>
    <s v="Avg of 4 NM Projects"/>
    <x v="2"/>
    <n v="-0.13"/>
  </r>
  <r>
    <x v="7"/>
    <n v="27"/>
    <n v="6"/>
    <s v="OFF"/>
    <d v="2019-04-27T00:00:00"/>
    <s v="Avg of 4 NM Projects"/>
    <x v="3"/>
    <n v="0"/>
  </r>
  <r>
    <x v="7"/>
    <n v="27"/>
    <n v="6"/>
    <s v="OFF"/>
    <d v="2019-04-27T00:00:00"/>
    <s v="Avg of 4 NM Projects"/>
    <x v="4"/>
    <n v="-0.13"/>
  </r>
  <r>
    <x v="7"/>
    <n v="27"/>
    <n v="6"/>
    <s v="OFF"/>
    <d v="2019-04-27T00:00:00"/>
    <s v="Avg of 4 NM Projects"/>
    <x v="5"/>
    <n v="-0.26"/>
  </r>
  <r>
    <x v="7"/>
    <n v="27"/>
    <n v="6"/>
    <s v="OFF"/>
    <d v="2019-04-27T00:00:00"/>
    <s v="Avg of 4 NM Projects"/>
    <x v="6"/>
    <n v="4.2350000000000003"/>
  </r>
  <r>
    <x v="7"/>
    <n v="27"/>
    <n v="6"/>
    <s v="ON"/>
    <d v="2019-04-27T00:00:00"/>
    <s v="Avg of 4 NM Projects"/>
    <x v="7"/>
    <n v="15.745000000000001"/>
  </r>
  <r>
    <x v="7"/>
    <n v="27"/>
    <n v="6"/>
    <s v="ON"/>
    <d v="2019-04-27T00:00:00"/>
    <s v="Avg of 4 NM Projects"/>
    <x v="8"/>
    <n v="30.079999999999991"/>
  </r>
  <r>
    <x v="7"/>
    <n v="27"/>
    <n v="6"/>
    <s v="ON"/>
    <d v="2019-04-27T00:00:00"/>
    <s v="Avg of 4 NM Projects"/>
    <x v="9"/>
    <n v="56.06"/>
  </r>
  <r>
    <x v="7"/>
    <n v="27"/>
    <n v="6"/>
    <s v="ON"/>
    <d v="2019-04-27T00:00:00"/>
    <s v="Avg of 4 NM Projects"/>
    <x v="10"/>
    <n v="52.74"/>
  </r>
  <r>
    <x v="7"/>
    <n v="27"/>
    <n v="6"/>
    <s v="ON"/>
    <d v="2019-04-27T00:00:00"/>
    <s v="Avg of 4 NM Projects"/>
    <x v="11"/>
    <n v="57.209999999999994"/>
  </r>
  <r>
    <x v="7"/>
    <n v="27"/>
    <n v="6"/>
    <s v="ON"/>
    <d v="2019-04-27T00:00:00"/>
    <s v="Avg of 4 NM Projects"/>
    <x v="12"/>
    <n v="63.75"/>
  </r>
  <r>
    <x v="7"/>
    <n v="27"/>
    <n v="6"/>
    <s v="ON"/>
    <d v="2019-04-27T00:00:00"/>
    <s v="Avg of 4 NM Projects"/>
    <x v="13"/>
    <n v="57.730000000000004"/>
  </r>
  <r>
    <x v="7"/>
    <n v="27"/>
    <n v="6"/>
    <s v="ON"/>
    <d v="2019-04-27T00:00:00"/>
    <s v="Avg of 4 NM Projects"/>
    <x v="14"/>
    <n v="53.504999999999995"/>
  </r>
  <r>
    <x v="7"/>
    <n v="27"/>
    <n v="6"/>
    <s v="ON"/>
    <d v="2019-04-27T00:00:00"/>
    <s v="Avg of 4 NM Projects"/>
    <x v="15"/>
    <n v="32.64"/>
  </r>
  <r>
    <x v="7"/>
    <n v="27"/>
    <n v="6"/>
    <s v="ON"/>
    <d v="2019-04-27T00:00:00"/>
    <s v="Avg of 4 NM Projects"/>
    <x v="16"/>
    <n v="22.019999999999996"/>
  </r>
  <r>
    <x v="7"/>
    <n v="27"/>
    <n v="6"/>
    <s v="ON"/>
    <d v="2019-04-27T00:00:00"/>
    <s v="Avg of 4 NM Projects"/>
    <x v="17"/>
    <n v="18.045000000000002"/>
  </r>
  <r>
    <x v="7"/>
    <n v="27"/>
    <n v="6"/>
    <s v="ON"/>
    <d v="2019-04-27T00:00:00"/>
    <s v="Avg of 4 NM Projects"/>
    <x v="18"/>
    <n v="8.1900000000000013"/>
  </r>
  <r>
    <x v="7"/>
    <n v="27"/>
    <n v="6"/>
    <s v="ON"/>
    <d v="2019-04-27T00:00:00"/>
    <s v="Avg of 4 NM Projects"/>
    <x v="19"/>
    <n v="0.65"/>
  </r>
  <r>
    <x v="7"/>
    <n v="27"/>
    <n v="6"/>
    <s v="ON"/>
    <d v="2019-04-27T00:00:00"/>
    <s v="Avg of 4 NM Projects"/>
    <x v="20"/>
    <n v="-0.26"/>
  </r>
  <r>
    <x v="7"/>
    <n v="27"/>
    <n v="6"/>
    <s v="ON"/>
    <d v="2019-04-27T00:00:00"/>
    <s v="Avg of 4 NM Projects"/>
    <x v="21"/>
    <n v="-0.26"/>
  </r>
  <r>
    <x v="7"/>
    <n v="27"/>
    <n v="6"/>
    <s v="ON"/>
    <d v="2019-04-27T00:00:00"/>
    <s v="Avg of 4 NM Projects"/>
    <x v="22"/>
    <n v="-0.13"/>
  </r>
  <r>
    <x v="7"/>
    <n v="27"/>
    <n v="6"/>
    <s v="OFF"/>
    <d v="2019-04-27T00:00:00"/>
    <s v="Avg of 4 NM Projects"/>
    <x v="23"/>
    <n v="-0.13"/>
  </r>
  <r>
    <x v="7"/>
    <n v="28"/>
    <n v="7"/>
    <s v="OFF"/>
    <d v="2019-04-28T00:00:00"/>
    <s v="Avg of 4 NM Projects"/>
    <x v="0"/>
    <n v="-0.13"/>
  </r>
  <r>
    <x v="7"/>
    <n v="28"/>
    <n v="7"/>
    <s v="OFF"/>
    <d v="2019-04-28T00:00:00"/>
    <s v="Avg of 4 NM Projects"/>
    <x v="1"/>
    <n v="-0.26"/>
  </r>
  <r>
    <x v="7"/>
    <n v="28"/>
    <n v="7"/>
    <s v="OFF"/>
    <d v="2019-04-28T00:00:00"/>
    <s v="Avg of 4 NM Projects"/>
    <x v="2"/>
    <n v="0"/>
  </r>
  <r>
    <x v="7"/>
    <n v="28"/>
    <n v="7"/>
    <s v="OFF"/>
    <d v="2019-04-28T00:00:00"/>
    <s v="Avg of 4 NM Projects"/>
    <x v="3"/>
    <n v="0"/>
  </r>
  <r>
    <x v="7"/>
    <n v="28"/>
    <n v="7"/>
    <s v="OFF"/>
    <d v="2019-04-28T00:00:00"/>
    <s v="Avg of 4 NM Projects"/>
    <x v="4"/>
    <n v="-0.13"/>
  </r>
  <r>
    <x v="7"/>
    <n v="28"/>
    <n v="7"/>
    <s v="OFF"/>
    <d v="2019-04-28T00:00:00"/>
    <s v="Avg of 4 NM Projects"/>
    <x v="5"/>
    <n v="-0.26"/>
  </r>
  <r>
    <x v="7"/>
    <n v="28"/>
    <n v="7"/>
    <s v="OFF"/>
    <d v="2019-04-28T00:00:00"/>
    <s v="Avg of 4 NM Projects"/>
    <x v="6"/>
    <n v="1.1499999999999999"/>
  </r>
  <r>
    <x v="7"/>
    <n v="28"/>
    <n v="7"/>
    <s v="OFF"/>
    <d v="2019-04-28T00:00:00"/>
    <s v="Avg of 4 NM Projects"/>
    <x v="7"/>
    <n v="10.879999999999999"/>
  </r>
  <r>
    <x v="7"/>
    <n v="28"/>
    <n v="7"/>
    <s v="OFF"/>
    <d v="2019-04-28T00:00:00"/>
    <s v="Avg of 4 NM Projects"/>
    <x v="8"/>
    <n v="25.34"/>
  </r>
  <r>
    <x v="7"/>
    <n v="28"/>
    <n v="7"/>
    <s v="OFF"/>
    <d v="2019-04-28T00:00:00"/>
    <s v="Avg of 4 NM Projects"/>
    <x v="9"/>
    <n v="45.7"/>
  </r>
  <r>
    <x v="7"/>
    <n v="28"/>
    <n v="7"/>
    <s v="OFF"/>
    <d v="2019-04-28T00:00:00"/>
    <s v="Avg of 4 NM Projects"/>
    <x v="10"/>
    <n v="54.655000000000001"/>
  </r>
  <r>
    <x v="7"/>
    <n v="28"/>
    <n v="7"/>
    <s v="OFF"/>
    <d v="2019-04-28T00:00:00"/>
    <s v="Avg of 4 NM Projects"/>
    <x v="11"/>
    <n v="62.459999999999994"/>
  </r>
  <r>
    <x v="7"/>
    <n v="28"/>
    <n v="7"/>
    <s v="OFF"/>
    <d v="2019-04-28T00:00:00"/>
    <s v="Avg of 4 NM Projects"/>
    <x v="12"/>
    <n v="80.254999999999995"/>
  </r>
  <r>
    <x v="7"/>
    <n v="28"/>
    <n v="7"/>
    <s v="OFF"/>
    <d v="2019-04-28T00:00:00"/>
    <s v="Avg of 4 NM Projects"/>
    <x v="13"/>
    <n v="102.405"/>
  </r>
  <r>
    <x v="7"/>
    <n v="28"/>
    <n v="7"/>
    <s v="OFF"/>
    <d v="2019-04-28T00:00:00"/>
    <s v="Avg of 4 NM Projects"/>
    <x v="14"/>
    <n v="100.345"/>
  </r>
  <r>
    <x v="7"/>
    <n v="28"/>
    <n v="7"/>
    <s v="OFF"/>
    <d v="2019-04-28T00:00:00"/>
    <s v="Avg of 4 NM Projects"/>
    <x v="15"/>
    <n v="79.875"/>
  </r>
  <r>
    <x v="7"/>
    <n v="28"/>
    <n v="7"/>
    <s v="OFF"/>
    <d v="2019-04-28T00:00:00"/>
    <s v="Avg of 4 NM Projects"/>
    <x v="16"/>
    <n v="67.59"/>
  </r>
  <r>
    <x v="7"/>
    <n v="28"/>
    <n v="7"/>
    <s v="OFF"/>
    <d v="2019-04-28T00:00:00"/>
    <s v="Avg of 4 NM Projects"/>
    <x v="17"/>
    <n v="45.44"/>
  </r>
  <r>
    <x v="7"/>
    <n v="28"/>
    <n v="7"/>
    <s v="OFF"/>
    <d v="2019-04-28T00:00:00"/>
    <s v="Avg of 4 NM Projects"/>
    <x v="18"/>
    <n v="15.494999999999999"/>
  </r>
  <r>
    <x v="7"/>
    <n v="28"/>
    <n v="7"/>
    <s v="OFF"/>
    <d v="2019-04-28T00:00:00"/>
    <s v="Avg of 4 NM Projects"/>
    <x v="19"/>
    <n v="1.5350000000000001"/>
  </r>
  <r>
    <x v="7"/>
    <n v="28"/>
    <n v="7"/>
    <s v="OFF"/>
    <d v="2019-04-28T00:00:00"/>
    <s v="Avg of 4 NM Projects"/>
    <x v="20"/>
    <n v="-0.26"/>
  </r>
  <r>
    <x v="7"/>
    <n v="28"/>
    <n v="7"/>
    <s v="OFF"/>
    <d v="2019-04-28T00:00:00"/>
    <s v="Avg of 4 NM Projects"/>
    <x v="21"/>
    <n v="-0.13"/>
  </r>
  <r>
    <x v="7"/>
    <n v="28"/>
    <n v="7"/>
    <s v="OFF"/>
    <d v="2019-04-28T00:00:00"/>
    <s v="Avg of 4 NM Projects"/>
    <x v="22"/>
    <n v="0"/>
  </r>
  <r>
    <x v="7"/>
    <n v="28"/>
    <n v="7"/>
    <s v="OFF"/>
    <d v="2019-04-28T00:00:00"/>
    <s v="Avg of 4 NM Projects"/>
    <x v="23"/>
    <n v="0"/>
  </r>
  <r>
    <x v="7"/>
    <n v="29"/>
    <n v="1"/>
    <s v="OFF"/>
    <d v="2019-04-29T00:00:00"/>
    <s v="Avg of 4 NM Projects"/>
    <x v="0"/>
    <n v="-0.52"/>
  </r>
  <r>
    <x v="7"/>
    <n v="29"/>
    <n v="1"/>
    <s v="OFF"/>
    <d v="2019-04-29T00:00:00"/>
    <s v="Avg of 4 NM Projects"/>
    <x v="1"/>
    <n v="0"/>
  </r>
  <r>
    <x v="7"/>
    <n v="29"/>
    <n v="1"/>
    <s v="OFF"/>
    <d v="2019-04-29T00:00:00"/>
    <s v="Avg of 4 NM Projects"/>
    <x v="2"/>
    <n v="0"/>
  </r>
  <r>
    <x v="7"/>
    <n v="29"/>
    <n v="1"/>
    <s v="OFF"/>
    <d v="2019-04-29T00:00:00"/>
    <s v="Avg of 4 NM Projects"/>
    <x v="3"/>
    <n v="0"/>
  </r>
  <r>
    <x v="7"/>
    <n v="29"/>
    <n v="1"/>
    <s v="OFF"/>
    <d v="2019-04-29T00:00:00"/>
    <s v="Avg of 4 NM Projects"/>
    <x v="4"/>
    <n v="-0.13"/>
  </r>
  <r>
    <x v="7"/>
    <n v="29"/>
    <n v="1"/>
    <s v="OFF"/>
    <d v="2019-04-29T00:00:00"/>
    <s v="Avg of 4 NM Projects"/>
    <x v="5"/>
    <n v="-0.26"/>
  </r>
  <r>
    <x v="7"/>
    <n v="29"/>
    <n v="1"/>
    <s v="OFF"/>
    <d v="2019-04-29T00:00:00"/>
    <s v="Avg of 4 NM Projects"/>
    <x v="6"/>
    <n v="4.4800000000000004"/>
  </r>
  <r>
    <x v="7"/>
    <n v="29"/>
    <n v="1"/>
    <s v="OFF"/>
    <d v="2019-04-29T00:00:00"/>
    <s v="Avg of 4 NM Projects"/>
    <x v="7"/>
    <n v="27.009999999999998"/>
  </r>
  <r>
    <x v="7"/>
    <n v="29"/>
    <n v="1"/>
    <s v="OFF"/>
    <d v="2019-04-29T00:00:00"/>
    <s v="Avg of 4 NM Projects"/>
    <x v="8"/>
    <n v="54.395000000000003"/>
  </r>
  <r>
    <x v="7"/>
    <n v="29"/>
    <n v="1"/>
    <s v="OFF"/>
    <d v="2019-04-29T00:00:00"/>
    <s v="Avg of 4 NM Projects"/>
    <x v="9"/>
    <n v="65.155000000000001"/>
  </r>
  <r>
    <x v="7"/>
    <n v="29"/>
    <n v="1"/>
    <s v="OFF"/>
    <d v="2019-04-29T00:00:00"/>
    <s v="Avg of 4 NM Projects"/>
    <x v="10"/>
    <n v="81.664999999999992"/>
  </r>
  <r>
    <x v="7"/>
    <n v="29"/>
    <n v="1"/>
    <s v="OFF"/>
    <d v="2019-04-29T00:00:00"/>
    <s v="Avg of 4 NM Projects"/>
    <x v="11"/>
    <n v="87.555000000000007"/>
  </r>
  <r>
    <x v="7"/>
    <n v="29"/>
    <n v="1"/>
    <s v="OFF"/>
    <d v="2019-04-29T00:00:00"/>
    <s v="Avg of 4 NM Projects"/>
    <x v="12"/>
    <n v="91.134999999999991"/>
  </r>
  <r>
    <x v="7"/>
    <n v="29"/>
    <n v="1"/>
    <s v="OFF"/>
    <d v="2019-04-29T00:00:00"/>
    <s v="Avg of 4 NM Projects"/>
    <x v="13"/>
    <n v="90.364999999999995"/>
  </r>
  <r>
    <x v="7"/>
    <n v="29"/>
    <n v="1"/>
    <s v="OFF"/>
    <d v="2019-04-29T00:00:00"/>
    <s v="Avg of 4 NM Projects"/>
    <x v="14"/>
    <n v="84.60499999999999"/>
  </r>
  <r>
    <x v="7"/>
    <n v="29"/>
    <n v="1"/>
    <s v="OFF"/>
    <d v="2019-04-29T00:00:00"/>
    <s v="Avg of 4 NM Projects"/>
    <x v="15"/>
    <n v="67.199999999999989"/>
  </r>
  <r>
    <x v="7"/>
    <n v="29"/>
    <n v="1"/>
    <s v="OFF"/>
    <d v="2019-04-29T00:00:00"/>
    <s v="Avg of 4 NM Projects"/>
    <x v="16"/>
    <n v="34.299999999999997"/>
  </r>
  <r>
    <x v="7"/>
    <n v="29"/>
    <n v="1"/>
    <s v="OFF"/>
    <d v="2019-04-29T00:00:00"/>
    <s v="Avg of 4 NM Projects"/>
    <x v="17"/>
    <n v="34.56"/>
  </r>
  <r>
    <x v="7"/>
    <n v="29"/>
    <n v="1"/>
    <s v="OFF"/>
    <d v="2019-04-29T00:00:00"/>
    <s v="Avg of 4 NM Projects"/>
    <x v="18"/>
    <n v="14.21"/>
  </r>
  <r>
    <x v="7"/>
    <n v="29"/>
    <n v="1"/>
    <s v="OFF"/>
    <d v="2019-04-29T00:00:00"/>
    <s v="Avg of 4 NM Projects"/>
    <x v="19"/>
    <n v="1.4100000000000001"/>
  </r>
  <r>
    <x v="7"/>
    <n v="29"/>
    <n v="1"/>
    <s v="OFF"/>
    <d v="2019-04-29T00:00:00"/>
    <s v="Avg of 4 NM Projects"/>
    <x v="20"/>
    <n v="-0.26"/>
  </r>
  <r>
    <x v="7"/>
    <n v="29"/>
    <n v="1"/>
    <s v="OFF"/>
    <d v="2019-04-29T00:00:00"/>
    <s v="Avg of 4 NM Projects"/>
    <x v="21"/>
    <n v="-0.13"/>
  </r>
  <r>
    <x v="7"/>
    <n v="29"/>
    <n v="1"/>
    <s v="OFF"/>
    <d v="2019-04-29T00:00:00"/>
    <s v="Avg of 4 NM Projects"/>
    <x v="22"/>
    <n v="-0.13"/>
  </r>
  <r>
    <x v="7"/>
    <n v="29"/>
    <n v="1"/>
    <s v="OFF"/>
    <d v="2019-04-29T00:00:00"/>
    <s v="Avg of 4 NM Projects"/>
    <x v="23"/>
    <n v="-0.13"/>
  </r>
  <r>
    <x v="7"/>
    <n v="30"/>
    <n v="2"/>
    <s v="OFF"/>
    <d v="2019-04-30T00:00:00"/>
    <s v="Avg of 4 NM Projects"/>
    <x v="0"/>
    <n v="-0.13"/>
  </r>
  <r>
    <x v="7"/>
    <n v="30"/>
    <n v="2"/>
    <s v="OFF"/>
    <d v="2019-04-30T00:00:00"/>
    <s v="Avg of 4 NM Projects"/>
    <x v="1"/>
    <n v="0"/>
  </r>
  <r>
    <x v="7"/>
    <n v="30"/>
    <n v="2"/>
    <s v="OFF"/>
    <d v="2019-04-30T00:00:00"/>
    <s v="Avg of 4 NM Projects"/>
    <x v="2"/>
    <n v="0"/>
  </r>
  <r>
    <x v="7"/>
    <n v="30"/>
    <n v="2"/>
    <s v="OFF"/>
    <d v="2019-04-30T00:00:00"/>
    <s v="Avg of 4 NM Projects"/>
    <x v="3"/>
    <n v="-0.13"/>
  </r>
  <r>
    <x v="7"/>
    <n v="30"/>
    <n v="2"/>
    <s v="OFF"/>
    <d v="2019-04-30T00:00:00"/>
    <s v="Avg of 4 NM Projects"/>
    <x v="4"/>
    <n v="-0.13"/>
  </r>
  <r>
    <x v="7"/>
    <n v="30"/>
    <n v="2"/>
    <s v="OFF"/>
    <d v="2019-04-30T00:00:00"/>
    <s v="Avg of 4 NM Projects"/>
    <x v="5"/>
    <n v="-0.39"/>
  </r>
  <r>
    <x v="7"/>
    <n v="30"/>
    <n v="2"/>
    <s v="OFF"/>
    <d v="2019-04-30T00:00:00"/>
    <s v="Avg of 4 NM Projects"/>
    <x v="6"/>
    <n v="1.2850000000000001"/>
  </r>
  <r>
    <x v="7"/>
    <n v="30"/>
    <n v="2"/>
    <s v="ON"/>
    <d v="2019-04-30T00:00:00"/>
    <s v="Avg of 4 NM Projects"/>
    <x v="7"/>
    <n v="10.620000000000001"/>
  </r>
  <r>
    <x v="7"/>
    <n v="30"/>
    <n v="2"/>
    <s v="ON"/>
    <d v="2019-04-30T00:00:00"/>
    <s v="Avg of 4 NM Projects"/>
    <x v="8"/>
    <n v="14.85"/>
  </r>
  <r>
    <x v="7"/>
    <n v="30"/>
    <n v="2"/>
    <s v="ON"/>
    <d v="2019-04-30T00:00:00"/>
    <s v="Avg of 4 NM Projects"/>
    <x v="9"/>
    <n v="18.18"/>
  </r>
  <r>
    <x v="7"/>
    <n v="30"/>
    <n v="2"/>
    <s v="ON"/>
    <d v="2019-04-30T00:00:00"/>
    <s v="Avg of 4 NM Projects"/>
    <x v="10"/>
    <n v="32.384999999999998"/>
  </r>
  <r>
    <x v="7"/>
    <n v="30"/>
    <n v="2"/>
    <s v="ON"/>
    <d v="2019-04-30T00:00:00"/>
    <s v="Avg of 4 NM Projects"/>
    <x v="11"/>
    <n v="56.059999999999995"/>
  </r>
  <r>
    <x v="7"/>
    <n v="30"/>
    <n v="2"/>
    <s v="ON"/>
    <d v="2019-04-30T00:00:00"/>
    <s v="Avg of 4 NM Projects"/>
    <x v="12"/>
    <n v="89.215000000000003"/>
  </r>
  <r>
    <x v="7"/>
    <n v="30"/>
    <n v="2"/>
    <s v="ON"/>
    <d v="2019-04-30T00:00:00"/>
    <s v="Avg of 4 NM Projects"/>
    <x v="13"/>
    <n v="73.085000000000008"/>
  </r>
  <r>
    <x v="7"/>
    <n v="30"/>
    <n v="2"/>
    <s v="ON"/>
    <d v="2019-04-30T00:00:00"/>
    <s v="Avg of 4 NM Projects"/>
    <x v="14"/>
    <n v="81.914999999999992"/>
  </r>
  <r>
    <x v="7"/>
    <n v="30"/>
    <n v="2"/>
    <s v="ON"/>
    <d v="2019-04-30T00:00:00"/>
    <s v="Avg of 4 NM Projects"/>
    <x v="15"/>
    <n v="75.784999999999997"/>
  </r>
  <r>
    <x v="7"/>
    <n v="30"/>
    <n v="2"/>
    <s v="ON"/>
    <d v="2019-04-30T00:00:00"/>
    <s v="Avg of 4 NM Projects"/>
    <x v="16"/>
    <n v="83.329999999999984"/>
  </r>
  <r>
    <x v="7"/>
    <n v="30"/>
    <n v="2"/>
    <s v="ON"/>
    <d v="2019-04-30T00:00:00"/>
    <s v="Avg of 4 NM Projects"/>
    <x v="17"/>
    <n v="41.605000000000004"/>
  </r>
  <r>
    <x v="7"/>
    <n v="30"/>
    <n v="2"/>
    <s v="ON"/>
    <d v="2019-04-30T00:00:00"/>
    <s v="Avg of 4 NM Projects"/>
    <x v="18"/>
    <n v="19.965"/>
  </r>
  <r>
    <x v="7"/>
    <n v="30"/>
    <n v="2"/>
    <s v="ON"/>
    <d v="2019-04-30T00:00:00"/>
    <s v="Avg of 4 NM Projects"/>
    <x v="19"/>
    <n v="2.1749999999999998"/>
  </r>
  <r>
    <x v="7"/>
    <n v="30"/>
    <n v="2"/>
    <s v="ON"/>
    <d v="2019-04-30T00:00:00"/>
    <s v="Avg of 4 NM Projects"/>
    <x v="20"/>
    <n v="-0.13"/>
  </r>
  <r>
    <x v="7"/>
    <n v="30"/>
    <n v="2"/>
    <s v="ON"/>
    <d v="2019-04-30T00:00:00"/>
    <s v="Avg of 4 NM Projects"/>
    <x v="21"/>
    <n v="0"/>
  </r>
  <r>
    <x v="7"/>
    <n v="30"/>
    <n v="2"/>
    <s v="ON"/>
    <d v="2019-04-30T00:00:00"/>
    <s v="Avg of 4 NM Projects"/>
    <x v="22"/>
    <n v="-0.39"/>
  </r>
  <r>
    <x v="7"/>
    <n v="30"/>
    <n v="2"/>
    <s v="OFF"/>
    <d v="2019-04-30T00:00:00"/>
    <s v="Avg of 4 NM Projects"/>
    <x v="23"/>
    <n v="-0.13"/>
  </r>
  <r>
    <x v="8"/>
    <n v="1"/>
    <n v="1"/>
    <s v="OFF"/>
    <d v="2019-05-01T00:00:00"/>
    <s v="Avg of 4 NM Projects"/>
    <x v="0"/>
    <n v="-0.13"/>
  </r>
  <r>
    <x v="8"/>
    <n v="1"/>
    <n v="1"/>
    <s v="OFF"/>
    <d v="2019-05-01T00:00:00"/>
    <s v="Avg of 4 NM Projects"/>
    <x v="1"/>
    <n v="0"/>
  </r>
  <r>
    <x v="8"/>
    <n v="1"/>
    <n v="1"/>
    <s v="OFF"/>
    <d v="2019-05-01T00:00:00"/>
    <s v="Avg of 4 NM Projects"/>
    <x v="2"/>
    <n v="-0.13"/>
  </r>
  <r>
    <x v="8"/>
    <n v="1"/>
    <n v="1"/>
    <s v="OFF"/>
    <d v="2019-05-01T00:00:00"/>
    <s v="Avg of 4 NM Projects"/>
    <x v="3"/>
    <n v="0"/>
  </r>
  <r>
    <x v="8"/>
    <n v="1"/>
    <n v="1"/>
    <s v="OFF"/>
    <d v="2019-05-01T00:00:00"/>
    <s v="Avg of 4 NM Projects"/>
    <x v="4"/>
    <n v="0"/>
  </r>
  <r>
    <x v="8"/>
    <n v="1"/>
    <n v="1"/>
    <s v="OFF"/>
    <d v="2019-05-01T00:00:00"/>
    <s v="Avg of 4 NM Projects"/>
    <x v="5"/>
    <n v="-0.26"/>
  </r>
  <r>
    <x v="8"/>
    <n v="1"/>
    <n v="1"/>
    <s v="OFF"/>
    <d v="2019-05-01T00:00:00"/>
    <s v="Avg of 4 NM Projects"/>
    <x v="6"/>
    <n v="6.3999999999999995"/>
  </r>
  <r>
    <x v="8"/>
    <n v="1"/>
    <n v="1"/>
    <s v="OFF"/>
    <d v="2019-05-01T00:00:00"/>
    <s v="Avg of 4 NM Projects"/>
    <x v="7"/>
    <n v="17.914999999999999"/>
  </r>
  <r>
    <x v="8"/>
    <n v="1"/>
    <n v="1"/>
    <s v="OFF"/>
    <d v="2019-05-01T00:00:00"/>
    <s v="Avg of 4 NM Projects"/>
    <x v="8"/>
    <n v="28.925000000000001"/>
  </r>
  <r>
    <x v="8"/>
    <n v="1"/>
    <n v="1"/>
    <s v="OFF"/>
    <d v="2019-05-01T00:00:00"/>
    <s v="Avg of 4 NM Projects"/>
    <x v="9"/>
    <n v="34.174999999999997"/>
  </r>
  <r>
    <x v="8"/>
    <n v="1"/>
    <n v="1"/>
    <s v="OFF"/>
    <d v="2019-05-01T00:00:00"/>
    <s v="Avg of 4 NM Projects"/>
    <x v="10"/>
    <n v="56.064999999999998"/>
  </r>
  <r>
    <x v="8"/>
    <n v="1"/>
    <n v="1"/>
    <s v="OFF"/>
    <d v="2019-05-01T00:00:00"/>
    <s v="Avg of 4 NM Projects"/>
    <x v="11"/>
    <n v="101.75999999999999"/>
  </r>
  <r>
    <x v="8"/>
    <n v="1"/>
    <n v="1"/>
    <s v="OFF"/>
    <d v="2019-05-01T00:00:00"/>
    <s v="Avg of 4 NM Projects"/>
    <x v="12"/>
    <n v="106.755"/>
  </r>
  <r>
    <x v="8"/>
    <n v="1"/>
    <n v="1"/>
    <s v="OFF"/>
    <d v="2019-05-01T00:00:00"/>
    <s v="Avg of 4 NM Projects"/>
    <x v="13"/>
    <n v="105.47500000000001"/>
  </r>
  <r>
    <x v="8"/>
    <n v="1"/>
    <n v="1"/>
    <s v="OFF"/>
    <d v="2019-05-01T00:00:00"/>
    <s v="Avg of 4 NM Projects"/>
    <x v="14"/>
    <n v="65.149999999999991"/>
  </r>
  <r>
    <x v="8"/>
    <n v="1"/>
    <n v="1"/>
    <s v="OFF"/>
    <d v="2019-05-01T00:00:00"/>
    <s v="Avg of 4 NM Projects"/>
    <x v="15"/>
    <n v="72.320000000000007"/>
  </r>
  <r>
    <x v="8"/>
    <n v="1"/>
    <n v="1"/>
    <s v="OFF"/>
    <d v="2019-05-01T00:00:00"/>
    <s v="Avg of 4 NM Projects"/>
    <x v="16"/>
    <n v="47.105000000000004"/>
  </r>
  <r>
    <x v="8"/>
    <n v="1"/>
    <n v="1"/>
    <s v="OFF"/>
    <d v="2019-05-01T00:00:00"/>
    <s v="Avg of 4 NM Projects"/>
    <x v="17"/>
    <n v="14.715000000000002"/>
  </r>
  <r>
    <x v="8"/>
    <n v="1"/>
    <n v="1"/>
    <s v="OFF"/>
    <d v="2019-05-01T00:00:00"/>
    <s v="Avg of 4 NM Projects"/>
    <x v="18"/>
    <n v="3.4599999999999995"/>
  </r>
  <r>
    <x v="8"/>
    <n v="1"/>
    <n v="1"/>
    <s v="OFF"/>
    <d v="2019-05-01T00:00:00"/>
    <s v="Avg of 4 NM Projects"/>
    <x v="19"/>
    <n v="0"/>
  </r>
  <r>
    <x v="8"/>
    <n v="1"/>
    <n v="1"/>
    <s v="OFF"/>
    <d v="2019-05-01T00:00:00"/>
    <s v="Avg of 4 NM Projects"/>
    <x v="20"/>
    <n v="-0.13"/>
  </r>
  <r>
    <x v="8"/>
    <n v="1"/>
    <n v="1"/>
    <s v="OFF"/>
    <d v="2019-05-01T00:00:00"/>
    <s v="Avg of 4 NM Projects"/>
    <x v="21"/>
    <n v="-0.13"/>
  </r>
  <r>
    <x v="8"/>
    <n v="1"/>
    <n v="1"/>
    <s v="OFF"/>
    <d v="2019-05-01T00:00:00"/>
    <s v="Avg of 4 NM Projects"/>
    <x v="22"/>
    <n v="-0.26"/>
  </r>
  <r>
    <x v="8"/>
    <n v="1"/>
    <n v="1"/>
    <s v="OFF"/>
    <d v="2019-05-01T00:00:00"/>
    <s v="Avg of 4 NM Projects"/>
    <x v="23"/>
    <n v="0"/>
  </r>
  <r>
    <x v="8"/>
    <n v="2"/>
    <n v="2"/>
    <s v="OFF"/>
    <d v="2019-05-02T00:00:00"/>
    <s v="Avg of 4 NM Projects"/>
    <x v="0"/>
    <n v="-0.13"/>
  </r>
  <r>
    <x v="8"/>
    <n v="2"/>
    <n v="2"/>
    <s v="OFF"/>
    <d v="2019-05-02T00:00:00"/>
    <s v="Avg of 4 NM Projects"/>
    <x v="1"/>
    <n v="0"/>
  </r>
  <r>
    <x v="8"/>
    <n v="2"/>
    <n v="2"/>
    <s v="OFF"/>
    <d v="2019-05-02T00:00:00"/>
    <s v="Avg of 4 NM Projects"/>
    <x v="2"/>
    <n v="0"/>
  </r>
  <r>
    <x v="8"/>
    <n v="2"/>
    <n v="2"/>
    <s v="OFF"/>
    <d v="2019-05-02T00:00:00"/>
    <s v="Avg of 4 NM Projects"/>
    <x v="3"/>
    <n v="-0.26"/>
  </r>
  <r>
    <x v="8"/>
    <n v="2"/>
    <n v="2"/>
    <s v="OFF"/>
    <d v="2019-05-02T00:00:00"/>
    <s v="Avg of 4 NM Projects"/>
    <x v="4"/>
    <n v="-0.13"/>
  </r>
  <r>
    <x v="8"/>
    <n v="2"/>
    <n v="2"/>
    <s v="OFF"/>
    <d v="2019-05-02T00:00:00"/>
    <s v="Avg of 4 NM Projects"/>
    <x v="5"/>
    <n v="-0.13"/>
  </r>
  <r>
    <x v="8"/>
    <n v="2"/>
    <n v="2"/>
    <s v="OFF"/>
    <d v="2019-05-02T00:00:00"/>
    <s v="Avg of 4 NM Projects"/>
    <x v="6"/>
    <n v="4.4799999999999995"/>
  </r>
  <r>
    <x v="8"/>
    <n v="2"/>
    <n v="2"/>
    <s v="ON"/>
    <d v="2019-05-02T00:00:00"/>
    <s v="Avg of 4 NM Projects"/>
    <x v="7"/>
    <n v="25.345000000000002"/>
  </r>
  <r>
    <x v="8"/>
    <n v="2"/>
    <n v="2"/>
    <s v="ON"/>
    <d v="2019-05-02T00:00:00"/>
    <s v="Avg of 4 NM Projects"/>
    <x v="8"/>
    <n v="46.714999999999996"/>
  </r>
  <r>
    <x v="8"/>
    <n v="2"/>
    <n v="2"/>
    <s v="ON"/>
    <d v="2019-05-02T00:00:00"/>
    <s v="Avg of 4 NM Projects"/>
    <x v="9"/>
    <n v="47.36"/>
  </r>
  <r>
    <x v="8"/>
    <n v="2"/>
    <n v="2"/>
    <s v="ON"/>
    <d v="2019-05-02T00:00:00"/>
    <s v="Avg of 4 NM Projects"/>
    <x v="10"/>
    <n v="75.515000000000001"/>
  </r>
  <r>
    <x v="8"/>
    <n v="2"/>
    <n v="2"/>
    <s v="ON"/>
    <d v="2019-05-02T00:00:00"/>
    <s v="Avg of 4 NM Projects"/>
    <x v="11"/>
    <n v="87.554999999999993"/>
  </r>
  <r>
    <x v="8"/>
    <n v="2"/>
    <n v="2"/>
    <s v="ON"/>
    <d v="2019-05-02T00:00:00"/>
    <s v="Avg of 4 NM Projects"/>
    <x v="12"/>
    <n v="93.824999999999989"/>
  </r>
  <r>
    <x v="8"/>
    <n v="2"/>
    <n v="2"/>
    <s v="ON"/>
    <d v="2019-05-02T00:00:00"/>
    <s v="Avg of 4 NM Projects"/>
    <x v="13"/>
    <n v="90.49"/>
  </r>
  <r>
    <x v="8"/>
    <n v="2"/>
    <n v="2"/>
    <s v="ON"/>
    <d v="2019-05-02T00:00:00"/>
    <s v="Avg of 4 NM Projects"/>
    <x v="14"/>
    <n v="70.914999999999992"/>
  </r>
  <r>
    <x v="8"/>
    <n v="2"/>
    <n v="2"/>
    <s v="ON"/>
    <d v="2019-05-02T00:00:00"/>
    <s v="Avg of 4 NM Projects"/>
    <x v="15"/>
    <n v="56.959999999999994"/>
  </r>
  <r>
    <x v="8"/>
    <n v="2"/>
    <n v="2"/>
    <s v="ON"/>
    <d v="2019-05-02T00:00:00"/>
    <s v="Avg of 4 NM Projects"/>
    <x v="16"/>
    <n v="29.439999999999998"/>
  </r>
  <r>
    <x v="8"/>
    <n v="2"/>
    <n v="2"/>
    <s v="ON"/>
    <d v="2019-05-02T00:00:00"/>
    <s v="Avg of 4 NM Projects"/>
    <x v="17"/>
    <n v="11.774999999999999"/>
  </r>
  <r>
    <x v="8"/>
    <n v="2"/>
    <n v="2"/>
    <s v="ON"/>
    <d v="2019-05-02T00:00:00"/>
    <s v="Avg of 4 NM Projects"/>
    <x v="18"/>
    <n v="5.7649999999999997"/>
  </r>
  <r>
    <x v="8"/>
    <n v="2"/>
    <n v="2"/>
    <s v="ON"/>
    <d v="2019-05-02T00:00:00"/>
    <s v="Avg of 4 NM Projects"/>
    <x v="19"/>
    <n v="0.26"/>
  </r>
  <r>
    <x v="8"/>
    <n v="2"/>
    <n v="2"/>
    <s v="ON"/>
    <d v="2019-05-02T00:00:00"/>
    <s v="Avg of 4 NM Projects"/>
    <x v="20"/>
    <n v="-0.13"/>
  </r>
  <r>
    <x v="8"/>
    <n v="2"/>
    <n v="2"/>
    <s v="ON"/>
    <d v="2019-05-02T00:00:00"/>
    <s v="Avg of 4 NM Projects"/>
    <x v="21"/>
    <n v="0"/>
  </r>
  <r>
    <x v="8"/>
    <n v="2"/>
    <n v="2"/>
    <s v="ON"/>
    <d v="2019-05-02T00:00:00"/>
    <s v="Avg of 4 NM Projects"/>
    <x v="22"/>
    <n v="0"/>
  </r>
  <r>
    <x v="8"/>
    <n v="2"/>
    <n v="2"/>
    <s v="OFF"/>
    <d v="2019-05-02T00:00:00"/>
    <s v="Avg of 4 NM Projects"/>
    <x v="23"/>
    <n v="-0.13"/>
  </r>
  <r>
    <x v="8"/>
    <n v="3"/>
    <n v="3"/>
    <s v="OFF"/>
    <d v="2019-05-03T00:00:00"/>
    <s v="Avg of 4 NM Projects"/>
    <x v="0"/>
    <n v="-0.13"/>
  </r>
  <r>
    <x v="8"/>
    <n v="3"/>
    <n v="3"/>
    <s v="OFF"/>
    <d v="2019-05-03T00:00:00"/>
    <s v="Avg of 4 NM Projects"/>
    <x v="1"/>
    <n v="0"/>
  </r>
  <r>
    <x v="8"/>
    <n v="3"/>
    <n v="3"/>
    <s v="OFF"/>
    <d v="2019-05-03T00:00:00"/>
    <s v="Avg of 4 NM Projects"/>
    <x v="2"/>
    <n v="-0.13"/>
  </r>
  <r>
    <x v="8"/>
    <n v="3"/>
    <n v="3"/>
    <s v="OFF"/>
    <d v="2019-05-03T00:00:00"/>
    <s v="Avg of 4 NM Projects"/>
    <x v="3"/>
    <n v="-0.26"/>
  </r>
  <r>
    <x v="8"/>
    <n v="3"/>
    <n v="3"/>
    <s v="OFF"/>
    <d v="2019-05-03T00:00:00"/>
    <s v="Avg of 4 NM Projects"/>
    <x v="4"/>
    <n v="-0.13"/>
  </r>
  <r>
    <x v="8"/>
    <n v="3"/>
    <n v="3"/>
    <s v="OFF"/>
    <d v="2019-05-03T00:00:00"/>
    <s v="Avg of 4 NM Projects"/>
    <x v="5"/>
    <n v="-0.39"/>
  </r>
  <r>
    <x v="8"/>
    <n v="3"/>
    <n v="3"/>
    <s v="OFF"/>
    <d v="2019-05-03T00:00:00"/>
    <s v="Avg of 4 NM Projects"/>
    <x v="6"/>
    <n v="4.2249999999999996"/>
  </r>
  <r>
    <x v="8"/>
    <n v="3"/>
    <n v="3"/>
    <s v="ON"/>
    <d v="2019-05-03T00:00:00"/>
    <s v="Avg of 4 NM Projects"/>
    <x v="7"/>
    <n v="16.64"/>
  </r>
  <r>
    <x v="8"/>
    <n v="3"/>
    <n v="3"/>
    <s v="ON"/>
    <d v="2019-05-03T00:00:00"/>
    <s v="Avg of 4 NM Projects"/>
    <x v="8"/>
    <n v="14.844999999999999"/>
  </r>
  <r>
    <x v="8"/>
    <n v="3"/>
    <n v="3"/>
    <s v="ON"/>
    <d v="2019-05-03T00:00:00"/>
    <s v="Avg of 4 NM Projects"/>
    <x v="9"/>
    <n v="15.994999999999999"/>
  </r>
  <r>
    <x v="8"/>
    <n v="3"/>
    <n v="3"/>
    <s v="ON"/>
    <d v="2019-05-03T00:00:00"/>
    <s v="Avg of 4 NM Projects"/>
    <x v="10"/>
    <n v="22.909999999999997"/>
  </r>
  <r>
    <x v="8"/>
    <n v="3"/>
    <n v="3"/>
    <s v="ON"/>
    <d v="2019-05-03T00:00:00"/>
    <s v="Avg of 4 NM Projects"/>
    <x v="11"/>
    <n v="25.984999999999999"/>
  </r>
  <r>
    <x v="8"/>
    <n v="3"/>
    <n v="3"/>
    <s v="ON"/>
    <d v="2019-05-03T00:00:00"/>
    <s v="Avg of 4 NM Projects"/>
    <x v="12"/>
    <n v="21.509999999999998"/>
  </r>
  <r>
    <x v="8"/>
    <n v="3"/>
    <n v="3"/>
    <s v="ON"/>
    <d v="2019-05-03T00:00:00"/>
    <s v="Avg of 4 NM Projects"/>
    <x v="13"/>
    <n v="21.244999999999997"/>
  </r>
  <r>
    <x v="8"/>
    <n v="3"/>
    <n v="3"/>
    <s v="ON"/>
    <d v="2019-05-03T00:00:00"/>
    <s v="Avg of 4 NM Projects"/>
    <x v="14"/>
    <n v="19.71"/>
  </r>
  <r>
    <x v="8"/>
    <n v="3"/>
    <n v="3"/>
    <s v="ON"/>
    <d v="2019-05-03T00:00:00"/>
    <s v="Avg of 4 NM Projects"/>
    <x v="15"/>
    <n v="17.024999999999999"/>
  </r>
  <r>
    <x v="8"/>
    <n v="3"/>
    <n v="3"/>
    <s v="ON"/>
    <d v="2019-05-03T00:00:00"/>
    <s v="Avg of 4 NM Projects"/>
    <x v="16"/>
    <n v="15.87"/>
  </r>
  <r>
    <x v="8"/>
    <n v="3"/>
    <n v="3"/>
    <s v="ON"/>
    <d v="2019-05-03T00:00:00"/>
    <s v="Avg of 4 NM Projects"/>
    <x v="17"/>
    <n v="8.8299999999999983"/>
  </r>
  <r>
    <x v="8"/>
    <n v="3"/>
    <n v="3"/>
    <s v="ON"/>
    <d v="2019-05-03T00:00:00"/>
    <s v="Avg of 4 NM Projects"/>
    <x v="18"/>
    <n v="3.2049999999999996"/>
  </r>
  <r>
    <x v="8"/>
    <n v="3"/>
    <n v="3"/>
    <s v="ON"/>
    <d v="2019-05-03T00:00:00"/>
    <s v="Avg of 4 NM Projects"/>
    <x v="19"/>
    <n v="0.13"/>
  </r>
  <r>
    <x v="8"/>
    <n v="3"/>
    <n v="3"/>
    <s v="ON"/>
    <d v="2019-05-03T00:00:00"/>
    <s v="Avg of 4 NM Projects"/>
    <x v="20"/>
    <n v="-0.13"/>
  </r>
  <r>
    <x v="8"/>
    <n v="3"/>
    <n v="3"/>
    <s v="ON"/>
    <d v="2019-05-03T00:00:00"/>
    <s v="Avg of 4 NM Projects"/>
    <x v="21"/>
    <n v="-0.26"/>
  </r>
  <r>
    <x v="8"/>
    <n v="3"/>
    <n v="3"/>
    <s v="ON"/>
    <d v="2019-05-03T00:00:00"/>
    <s v="Avg of 4 NM Projects"/>
    <x v="22"/>
    <n v="0"/>
  </r>
  <r>
    <x v="8"/>
    <n v="3"/>
    <n v="3"/>
    <s v="OFF"/>
    <d v="2019-05-03T00:00:00"/>
    <s v="Avg of 4 NM Projects"/>
    <x v="23"/>
    <n v="0"/>
  </r>
  <r>
    <x v="8"/>
    <n v="4"/>
    <n v="4"/>
    <s v="OFF"/>
    <d v="2019-05-04T00:00:00"/>
    <s v="Avg of 4 NM Projects"/>
    <x v="0"/>
    <n v="-0.13"/>
  </r>
  <r>
    <x v="8"/>
    <n v="4"/>
    <n v="4"/>
    <s v="OFF"/>
    <d v="2019-05-04T00:00:00"/>
    <s v="Avg of 4 NM Projects"/>
    <x v="1"/>
    <n v="-0.39"/>
  </r>
  <r>
    <x v="8"/>
    <n v="4"/>
    <n v="4"/>
    <s v="OFF"/>
    <d v="2019-05-04T00:00:00"/>
    <s v="Avg of 4 NM Projects"/>
    <x v="2"/>
    <n v="-0.13"/>
  </r>
  <r>
    <x v="8"/>
    <n v="4"/>
    <n v="4"/>
    <s v="OFF"/>
    <d v="2019-05-04T00:00:00"/>
    <s v="Avg of 4 NM Projects"/>
    <x v="3"/>
    <n v="-0.13"/>
  </r>
  <r>
    <x v="8"/>
    <n v="4"/>
    <n v="4"/>
    <s v="OFF"/>
    <d v="2019-05-04T00:00:00"/>
    <s v="Avg of 4 NM Projects"/>
    <x v="4"/>
    <n v="0"/>
  </r>
  <r>
    <x v="8"/>
    <n v="4"/>
    <n v="4"/>
    <s v="OFF"/>
    <d v="2019-05-04T00:00:00"/>
    <s v="Avg of 4 NM Projects"/>
    <x v="5"/>
    <n v="-0.26"/>
  </r>
  <r>
    <x v="8"/>
    <n v="4"/>
    <n v="4"/>
    <s v="OFF"/>
    <d v="2019-05-04T00:00:00"/>
    <s v="Avg of 4 NM Projects"/>
    <x v="6"/>
    <n v="1.5350000000000001"/>
  </r>
  <r>
    <x v="8"/>
    <n v="4"/>
    <n v="4"/>
    <s v="ON"/>
    <d v="2019-05-04T00:00:00"/>
    <s v="Avg of 4 NM Projects"/>
    <x v="7"/>
    <n v="13.06"/>
  </r>
  <r>
    <x v="8"/>
    <n v="4"/>
    <n v="4"/>
    <s v="ON"/>
    <d v="2019-05-04T00:00:00"/>
    <s v="Avg of 4 NM Projects"/>
    <x v="8"/>
    <n v="27.909999999999997"/>
  </r>
  <r>
    <x v="8"/>
    <n v="4"/>
    <n v="4"/>
    <s v="ON"/>
    <d v="2019-05-04T00:00:00"/>
    <s v="Avg of 4 NM Projects"/>
    <x v="9"/>
    <n v="32.64"/>
  </r>
  <r>
    <x v="8"/>
    <n v="4"/>
    <n v="4"/>
    <s v="ON"/>
    <d v="2019-05-04T00:00:00"/>
    <s v="Avg of 4 NM Projects"/>
    <x v="10"/>
    <n v="46.34"/>
  </r>
  <r>
    <x v="8"/>
    <n v="4"/>
    <n v="4"/>
    <s v="ON"/>
    <d v="2019-05-04T00:00:00"/>
    <s v="Avg of 4 NM Projects"/>
    <x v="11"/>
    <n v="52.480000000000004"/>
  </r>
  <r>
    <x v="8"/>
    <n v="4"/>
    <n v="4"/>
    <s v="ON"/>
    <d v="2019-05-04T00:00:00"/>
    <s v="Avg of 4 NM Projects"/>
    <x v="12"/>
    <n v="52.225000000000001"/>
  </r>
  <r>
    <x v="8"/>
    <n v="4"/>
    <n v="4"/>
    <s v="ON"/>
    <d v="2019-05-04T00:00:00"/>
    <s v="Avg of 4 NM Projects"/>
    <x v="13"/>
    <n v="35.840000000000003"/>
  </r>
  <r>
    <x v="8"/>
    <n v="4"/>
    <n v="4"/>
    <s v="ON"/>
    <d v="2019-05-04T00:00:00"/>
    <s v="Avg of 4 NM Projects"/>
    <x v="14"/>
    <n v="44.164999999999999"/>
  </r>
  <r>
    <x v="8"/>
    <n v="4"/>
    <n v="4"/>
    <s v="ON"/>
    <d v="2019-05-04T00:00:00"/>
    <s v="Avg of 4 NM Projects"/>
    <x v="15"/>
    <n v="46.34"/>
  </r>
  <r>
    <x v="8"/>
    <n v="4"/>
    <n v="4"/>
    <s v="ON"/>
    <d v="2019-05-04T00:00:00"/>
    <s v="Avg of 4 NM Projects"/>
    <x v="16"/>
    <n v="29.18"/>
  </r>
  <r>
    <x v="8"/>
    <n v="4"/>
    <n v="4"/>
    <s v="ON"/>
    <d v="2019-05-04T00:00:00"/>
    <s v="Avg of 4 NM Projects"/>
    <x v="17"/>
    <n v="21.895"/>
  </r>
  <r>
    <x v="8"/>
    <n v="4"/>
    <n v="4"/>
    <s v="ON"/>
    <d v="2019-05-04T00:00:00"/>
    <s v="Avg of 4 NM Projects"/>
    <x v="18"/>
    <n v="5.8949999999999996"/>
  </r>
  <r>
    <x v="8"/>
    <n v="4"/>
    <n v="4"/>
    <s v="ON"/>
    <d v="2019-05-04T00:00:00"/>
    <s v="Avg of 4 NM Projects"/>
    <x v="19"/>
    <n v="1.2799999999999998"/>
  </r>
  <r>
    <x v="8"/>
    <n v="4"/>
    <n v="4"/>
    <s v="ON"/>
    <d v="2019-05-04T00:00:00"/>
    <s v="Avg of 4 NM Projects"/>
    <x v="20"/>
    <n v="-0.13"/>
  </r>
  <r>
    <x v="8"/>
    <n v="4"/>
    <n v="4"/>
    <s v="ON"/>
    <d v="2019-05-04T00:00:00"/>
    <s v="Avg of 4 NM Projects"/>
    <x v="21"/>
    <n v="-0.26"/>
  </r>
  <r>
    <x v="8"/>
    <n v="4"/>
    <n v="4"/>
    <s v="ON"/>
    <d v="2019-05-04T00:00:00"/>
    <s v="Avg of 4 NM Projects"/>
    <x v="22"/>
    <n v="0"/>
  </r>
  <r>
    <x v="8"/>
    <n v="4"/>
    <n v="4"/>
    <s v="OFF"/>
    <d v="2019-05-04T00:00:00"/>
    <s v="Avg of 4 NM Projects"/>
    <x v="23"/>
    <n v="-0.13"/>
  </r>
  <r>
    <x v="8"/>
    <n v="5"/>
    <n v="5"/>
    <s v="OFF"/>
    <d v="2019-05-05T00:00:00"/>
    <s v="Avg of 4 NM Projects"/>
    <x v="0"/>
    <n v="0"/>
  </r>
  <r>
    <x v="8"/>
    <n v="5"/>
    <n v="5"/>
    <s v="OFF"/>
    <d v="2019-05-05T00:00:00"/>
    <s v="Avg of 4 NM Projects"/>
    <x v="1"/>
    <n v="0"/>
  </r>
  <r>
    <x v="8"/>
    <n v="5"/>
    <n v="5"/>
    <s v="OFF"/>
    <d v="2019-05-05T00:00:00"/>
    <s v="Avg of 4 NM Projects"/>
    <x v="2"/>
    <n v="0"/>
  </r>
  <r>
    <x v="8"/>
    <n v="5"/>
    <n v="5"/>
    <s v="OFF"/>
    <d v="2019-05-05T00:00:00"/>
    <s v="Avg of 4 NM Projects"/>
    <x v="3"/>
    <n v="-0.39"/>
  </r>
  <r>
    <x v="8"/>
    <n v="5"/>
    <n v="5"/>
    <s v="OFF"/>
    <d v="2019-05-05T00:00:00"/>
    <s v="Avg of 4 NM Projects"/>
    <x v="4"/>
    <n v="0"/>
  </r>
  <r>
    <x v="8"/>
    <n v="5"/>
    <n v="5"/>
    <s v="OFF"/>
    <d v="2019-05-05T00:00:00"/>
    <s v="Avg of 4 NM Projects"/>
    <x v="5"/>
    <n v="-0.38500000000000001"/>
  </r>
  <r>
    <x v="8"/>
    <n v="5"/>
    <n v="5"/>
    <s v="OFF"/>
    <d v="2019-05-05T00:00:00"/>
    <s v="Avg of 4 NM Projects"/>
    <x v="6"/>
    <n v="9.2149999999999999"/>
  </r>
  <r>
    <x v="8"/>
    <n v="5"/>
    <n v="5"/>
    <s v="ON"/>
    <d v="2019-05-05T00:00:00"/>
    <s v="Avg of 4 NM Projects"/>
    <x v="7"/>
    <n v="31.739999999999995"/>
  </r>
  <r>
    <x v="8"/>
    <n v="5"/>
    <n v="5"/>
    <s v="ON"/>
    <d v="2019-05-05T00:00:00"/>
    <s v="Avg of 4 NM Projects"/>
    <x v="8"/>
    <n v="57.215000000000003"/>
  </r>
  <r>
    <x v="8"/>
    <n v="5"/>
    <n v="5"/>
    <s v="ON"/>
    <d v="2019-05-05T00:00:00"/>
    <s v="Avg of 4 NM Projects"/>
    <x v="9"/>
    <n v="76.029999999999987"/>
  </r>
  <r>
    <x v="8"/>
    <n v="5"/>
    <n v="5"/>
    <s v="ON"/>
    <d v="2019-05-05T00:00:00"/>
    <s v="Avg of 4 NM Projects"/>
    <x v="10"/>
    <n v="106.22999999999999"/>
  </r>
  <r>
    <x v="8"/>
    <n v="5"/>
    <n v="5"/>
    <s v="ON"/>
    <d v="2019-05-05T00:00:00"/>
    <s v="Avg of 4 NM Projects"/>
    <x v="11"/>
    <n v="125.05999999999999"/>
  </r>
  <r>
    <x v="8"/>
    <n v="5"/>
    <n v="5"/>
    <s v="ON"/>
    <d v="2019-05-05T00:00:00"/>
    <s v="Avg of 4 NM Projects"/>
    <x v="12"/>
    <n v="125.95"/>
  </r>
  <r>
    <x v="8"/>
    <n v="5"/>
    <n v="5"/>
    <s v="ON"/>
    <d v="2019-05-05T00:00:00"/>
    <s v="Avg of 4 NM Projects"/>
    <x v="13"/>
    <n v="117.5"/>
  </r>
  <r>
    <x v="8"/>
    <n v="5"/>
    <n v="5"/>
    <s v="ON"/>
    <d v="2019-05-05T00:00:00"/>
    <s v="Avg of 4 NM Projects"/>
    <x v="14"/>
    <n v="103.80499999999999"/>
  </r>
  <r>
    <x v="8"/>
    <n v="5"/>
    <n v="5"/>
    <s v="ON"/>
    <d v="2019-05-05T00:00:00"/>
    <s v="Avg of 4 NM Projects"/>
    <x v="15"/>
    <n v="86.91"/>
  </r>
  <r>
    <x v="8"/>
    <n v="5"/>
    <n v="5"/>
    <s v="ON"/>
    <d v="2019-05-05T00:00:00"/>
    <s v="Avg of 4 NM Projects"/>
    <x v="16"/>
    <n v="60.67"/>
  </r>
  <r>
    <x v="8"/>
    <n v="5"/>
    <n v="5"/>
    <s v="ON"/>
    <d v="2019-05-05T00:00:00"/>
    <s v="Avg of 4 NM Projects"/>
    <x v="17"/>
    <n v="46.850000000000009"/>
  </r>
  <r>
    <x v="8"/>
    <n v="5"/>
    <n v="5"/>
    <s v="ON"/>
    <d v="2019-05-05T00:00:00"/>
    <s v="Avg of 4 NM Projects"/>
    <x v="18"/>
    <n v="22.525000000000002"/>
  </r>
  <r>
    <x v="8"/>
    <n v="5"/>
    <n v="5"/>
    <s v="ON"/>
    <d v="2019-05-05T00:00:00"/>
    <s v="Avg of 4 NM Projects"/>
    <x v="19"/>
    <n v="3.1999999999999997"/>
  </r>
  <r>
    <x v="8"/>
    <n v="5"/>
    <n v="5"/>
    <s v="ON"/>
    <d v="2019-05-05T00:00:00"/>
    <s v="Avg of 4 NM Projects"/>
    <x v="20"/>
    <n v="-0.13"/>
  </r>
  <r>
    <x v="8"/>
    <n v="5"/>
    <n v="5"/>
    <s v="ON"/>
    <d v="2019-05-05T00:00:00"/>
    <s v="Avg of 4 NM Projects"/>
    <x v="21"/>
    <n v="-0.13"/>
  </r>
  <r>
    <x v="8"/>
    <n v="5"/>
    <n v="5"/>
    <s v="ON"/>
    <d v="2019-05-05T00:00:00"/>
    <s v="Avg of 4 NM Projects"/>
    <x v="22"/>
    <n v="0"/>
  </r>
  <r>
    <x v="8"/>
    <n v="5"/>
    <n v="5"/>
    <s v="OFF"/>
    <d v="2019-05-05T00:00:00"/>
    <s v="Avg of 4 NM Projects"/>
    <x v="23"/>
    <n v="0"/>
  </r>
  <r>
    <x v="8"/>
    <n v="6"/>
    <n v="6"/>
    <s v="OFF"/>
    <d v="2019-05-06T00:00:00"/>
    <s v="Avg of 4 NM Projects"/>
    <x v="0"/>
    <n v="-0.13"/>
  </r>
  <r>
    <x v="8"/>
    <n v="6"/>
    <n v="6"/>
    <s v="OFF"/>
    <d v="2019-05-06T00:00:00"/>
    <s v="Avg of 4 NM Projects"/>
    <x v="1"/>
    <n v="-0.39"/>
  </r>
  <r>
    <x v="8"/>
    <n v="6"/>
    <n v="6"/>
    <s v="OFF"/>
    <d v="2019-05-06T00:00:00"/>
    <s v="Avg of 4 NM Projects"/>
    <x v="2"/>
    <n v="0"/>
  </r>
  <r>
    <x v="8"/>
    <n v="6"/>
    <n v="6"/>
    <s v="OFF"/>
    <d v="2019-05-06T00:00:00"/>
    <s v="Avg of 4 NM Projects"/>
    <x v="3"/>
    <n v="0"/>
  </r>
  <r>
    <x v="8"/>
    <n v="6"/>
    <n v="6"/>
    <s v="OFF"/>
    <d v="2019-05-06T00:00:00"/>
    <s v="Avg of 4 NM Projects"/>
    <x v="4"/>
    <n v="0"/>
  </r>
  <r>
    <x v="8"/>
    <n v="6"/>
    <n v="6"/>
    <s v="OFF"/>
    <d v="2019-05-06T00:00:00"/>
    <s v="Avg of 4 NM Projects"/>
    <x v="5"/>
    <n v="-0.26"/>
  </r>
  <r>
    <x v="8"/>
    <n v="6"/>
    <n v="6"/>
    <s v="OFF"/>
    <d v="2019-05-06T00:00:00"/>
    <s v="Avg of 4 NM Projects"/>
    <x v="6"/>
    <n v="7.81"/>
  </r>
  <r>
    <x v="8"/>
    <n v="6"/>
    <n v="6"/>
    <s v="ON"/>
    <d v="2019-05-06T00:00:00"/>
    <s v="Avg of 4 NM Projects"/>
    <x v="7"/>
    <n v="33.795000000000002"/>
  </r>
  <r>
    <x v="8"/>
    <n v="6"/>
    <n v="6"/>
    <s v="ON"/>
    <d v="2019-05-06T00:00:00"/>
    <s v="Avg of 4 NM Projects"/>
    <x v="8"/>
    <n v="65.92"/>
  </r>
  <r>
    <x v="8"/>
    <n v="6"/>
    <n v="6"/>
    <s v="ON"/>
    <d v="2019-05-06T00:00:00"/>
    <s v="Avg of 4 NM Projects"/>
    <x v="9"/>
    <n v="84.094999999999999"/>
  </r>
  <r>
    <x v="8"/>
    <n v="6"/>
    <n v="6"/>
    <s v="ON"/>
    <d v="2019-05-06T00:00:00"/>
    <s v="Avg of 4 NM Projects"/>
    <x v="10"/>
    <n v="100.60499999999999"/>
  </r>
  <r>
    <x v="8"/>
    <n v="6"/>
    <n v="6"/>
    <s v="ON"/>
    <d v="2019-05-06T00:00:00"/>
    <s v="Avg of 4 NM Projects"/>
    <x v="11"/>
    <n v="130.82"/>
  </r>
  <r>
    <x v="8"/>
    <n v="6"/>
    <n v="6"/>
    <s v="ON"/>
    <d v="2019-05-06T00:00:00"/>
    <s v="Avg of 4 NM Projects"/>
    <x v="12"/>
    <n v="137.47"/>
  </r>
  <r>
    <x v="8"/>
    <n v="6"/>
    <n v="6"/>
    <s v="ON"/>
    <d v="2019-05-06T00:00:00"/>
    <s v="Avg of 4 NM Projects"/>
    <x v="13"/>
    <n v="141.44499999999999"/>
  </r>
  <r>
    <x v="8"/>
    <n v="6"/>
    <n v="6"/>
    <s v="ON"/>
    <d v="2019-05-06T00:00:00"/>
    <s v="Avg of 4 NM Projects"/>
    <x v="14"/>
    <n v="112.645"/>
  </r>
  <r>
    <x v="8"/>
    <n v="6"/>
    <n v="6"/>
    <s v="ON"/>
    <d v="2019-05-06T00:00:00"/>
    <s v="Avg of 4 NM Projects"/>
    <x v="15"/>
    <n v="80.639999999999986"/>
  </r>
  <r>
    <x v="8"/>
    <n v="6"/>
    <n v="6"/>
    <s v="ON"/>
    <d v="2019-05-06T00:00:00"/>
    <s v="Avg of 4 NM Projects"/>
    <x v="16"/>
    <n v="59.775000000000006"/>
  </r>
  <r>
    <x v="8"/>
    <n v="6"/>
    <n v="6"/>
    <s v="ON"/>
    <d v="2019-05-06T00:00:00"/>
    <s v="Avg of 4 NM Projects"/>
    <x v="17"/>
    <n v="38.4"/>
  </r>
  <r>
    <x v="8"/>
    <n v="6"/>
    <n v="6"/>
    <s v="ON"/>
    <d v="2019-05-06T00:00:00"/>
    <s v="Avg of 4 NM Projects"/>
    <x v="18"/>
    <n v="17.405000000000001"/>
  </r>
  <r>
    <x v="8"/>
    <n v="6"/>
    <n v="6"/>
    <s v="ON"/>
    <d v="2019-05-06T00:00:00"/>
    <s v="Avg of 4 NM Projects"/>
    <x v="19"/>
    <n v="2.4249999999999998"/>
  </r>
  <r>
    <x v="8"/>
    <n v="6"/>
    <n v="6"/>
    <s v="ON"/>
    <d v="2019-05-06T00:00:00"/>
    <s v="Avg of 4 NM Projects"/>
    <x v="20"/>
    <n v="-0.13"/>
  </r>
  <r>
    <x v="8"/>
    <n v="6"/>
    <n v="6"/>
    <s v="ON"/>
    <d v="2019-05-06T00:00:00"/>
    <s v="Avg of 4 NM Projects"/>
    <x v="21"/>
    <n v="0"/>
  </r>
  <r>
    <x v="8"/>
    <n v="6"/>
    <n v="6"/>
    <s v="ON"/>
    <d v="2019-05-06T00:00:00"/>
    <s v="Avg of 4 NM Projects"/>
    <x v="22"/>
    <n v="0"/>
  </r>
  <r>
    <x v="8"/>
    <n v="6"/>
    <n v="6"/>
    <s v="OFF"/>
    <d v="2019-05-06T00:00:00"/>
    <s v="Avg of 4 NM Projects"/>
    <x v="23"/>
    <n v="-0.39"/>
  </r>
  <r>
    <x v="8"/>
    <n v="7"/>
    <n v="7"/>
    <s v="OFF"/>
    <d v="2019-05-07T00:00:00"/>
    <s v="Avg of 4 NM Projects"/>
    <x v="0"/>
    <n v="-0.13"/>
  </r>
  <r>
    <x v="8"/>
    <n v="7"/>
    <n v="7"/>
    <s v="OFF"/>
    <d v="2019-05-07T00:00:00"/>
    <s v="Avg of 4 NM Projects"/>
    <x v="1"/>
    <n v="0"/>
  </r>
  <r>
    <x v="8"/>
    <n v="7"/>
    <n v="7"/>
    <s v="OFF"/>
    <d v="2019-05-07T00:00:00"/>
    <s v="Avg of 4 NM Projects"/>
    <x v="2"/>
    <n v="0"/>
  </r>
  <r>
    <x v="8"/>
    <n v="7"/>
    <n v="7"/>
    <s v="OFF"/>
    <d v="2019-05-07T00:00:00"/>
    <s v="Avg of 4 NM Projects"/>
    <x v="3"/>
    <n v="-0.26"/>
  </r>
  <r>
    <x v="8"/>
    <n v="7"/>
    <n v="7"/>
    <s v="OFF"/>
    <d v="2019-05-07T00:00:00"/>
    <s v="Avg of 4 NM Projects"/>
    <x v="4"/>
    <n v="-0.13"/>
  </r>
  <r>
    <x v="8"/>
    <n v="7"/>
    <n v="7"/>
    <s v="OFF"/>
    <d v="2019-05-07T00:00:00"/>
    <s v="Avg of 4 NM Projects"/>
    <x v="5"/>
    <n v="-0.26"/>
  </r>
  <r>
    <x v="8"/>
    <n v="7"/>
    <n v="7"/>
    <s v="OFF"/>
    <d v="2019-05-07T00:00:00"/>
    <s v="Avg of 4 NM Projects"/>
    <x v="6"/>
    <n v="6.02"/>
  </r>
  <r>
    <x v="8"/>
    <n v="7"/>
    <n v="7"/>
    <s v="OFF"/>
    <d v="2019-05-07T00:00:00"/>
    <s v="Avg of 4 NM Projects"/>
    <x v="7"/>
    <n v="29.175000000000001"/>
  </r>
  <r>
    <x v="8"/>
    <n v="7"/>
    <n v="7"/>
    <s v="OFF"/>
    <d v="2019-05-07T00:00:00"/>
    <s v="Avg of 4 NM Projects"/>
    <x v="8"/>
    <n v="54.784999999999997"/>
  </r>
  <r>
    <x v="8"/>
    <n v="7"/>
    <n v="7"/>
    <s v="OFF"/>
    <d v="2019-05-07T00:00:00"/>
    <s v="Avg of 4 NM Projects"/>
    <x v="9"/>
    <n v="69.63000000000001"/>
  </r>
  <r>
    <x v="8"/>
    <n v="7"/>
    <n v="7"/>
    <s v="OFF"/>
    <d v="2019-05-07T00:00:00"/>
    <s v="Avg of 4 NM Projects"/>
    <x v="10"/>
    <n v="78.72999999999999"/>
  </r>
  <r>
    <x v="8"/>
    <n v="7"/>
    <n v="7"/>
    <s v="OFF"/>
    <d v="2019-05-07T00:00:00"/>
    <s v="Avg of 4 NM Projects"/>
    <x v="11"/>
    <n v="88.32"/>
  </r>
  <r>
    <x v="8"/>
    <n v="7"/>
    <n v="7"/>
    <s v="OFF"/>
    <d v="2019-05-07T00:00:00"/>
    <s v="Avg of 4 NM Projects"/>
    <x v="12"/>
    <n v="92.414999999999992"/>
  </r>
  <r>
    <x v="8"/>
    <n v="7"/>
    <n v="7"/>
    <s v="OFF"/>
    <d v="2019-05-07T00:00:00"/>
    <s v="Avg of 4 NM Projects"/>
    <x v="13"/>
    <n v="96"/>
  </r>
  <r>
    <x v="8"/>
    <n v="7"/>
    <n v="7"/>
    <s v="OFF"/>
    <d v="2019-05-07T00:00:00"/>
    <s v="Avg of 4 NM Projects"/>
    <x v="14"/>
    <n v="94.59"/>
  </r>
  <r>
    <x v="8"/>
    <n v="7"/>
    <n v="7"/>
    <s v="OFF"/>
    <d v="2019-05-07T00:00:00"/>
    <s v="Avg of 4 NM Projects"/>
    <x v="15"/>
    <n v="106.37"/>
  </r>
  <r>
    <x v="8"/>
    <n v="7"/>
    <n v="7"/>
    <s v="OFF"/>
    <d v="2019-05-07T00:00:00"/>
    <s v="Avg of 4 NM Projects"/>
    <x v="16"/>
    <n v="82.044999999999987"/>
  </r>
  <r>
    <x v="8"/>
    <n v="7"/>
    <n v="7"/>
    <s v="OFF"/>
    <d v="2019-05-07T00:00:00"/>
    <s v="Avg of 4 NM Projects"/>
    <x v="17"/>
    <n v="54.66"/>
  </r>
  <r>
    <x v="8"/>
    <n v="7"/>
    <n v="7"/>
    <s v="OFF"/>
    <d v="2019-05-07T00:00:00"/>
    <s v="Avg of 4 NM Projects"/>
    <x v="18"/>
    <n v="25.47"/>
  </r>
  <r>
    <x v="8"/>
    <n v="7"/>
    <n v="7"/>
    <s v="OFF"/>
    <d v="2019-05-07T00:00:00"/>
    <s v="Avg of 4 NM Projects"/>
    <x v="19"/>
    <n v="4.7350000000000003"/>
  </r>
  <r>
    <x v="8"/>
    <n v="7"/>
    <n v="7"/>
    <s v="OFF"/>
    <d v="2019-05-07T00:00:00"/>
    <s v="Avg of 4 NM Projects"/>
    <x v="20"/>
    <n v="-0.13"/>
  </r>
  <r>
    <x v="8"/>
    <n v="7"/>
    <n v="7"/>
    <s v="OFF"/>
    <d v="2019-05-07T00:00:00"/>
    <s v="Avg of 4 NM Projects"/>
    <x v="21"/>
    <n v="0"/>
  </r>
  <r>
    <x v="8"/>
    <n v="7"/>
    <n v="7"/>
    <s v="OFF"/>
    <d v="2019-05-07T00:00:00"/>
    <s v="Avg of 4 NM Projects"/>
    <x v="22"/>
    <n v="0"/>
  </r>
  <r>
    <x v="8"/>
    <n v="7"/>
    <n v="7"/>
    <s v="OFF"/>
    <d v="2019-05-07T00:00:00"/>
    <s v="Avg of 4 NM Projects"/>
    <x v="23"/>
    <n v="-0.26"/>
  </r>
  <r>
    <x v="8"/>
    <n v="8"/>
    <n v="1"/>
    <s v="OFF"/>
    <d v="2019-05-08T00:00:00"/>
    <s v="Avg of 4 NM Projects"/>
    <x v="0"/>
    <n v="-0.13"/>
  </r>
  <r>
    <x v="8"/>
    <n v="8"/>
    <n v="1"/>
    <s v="OFF"/>
    <d v="2019-05-08T00:00:00"/>
    <s v="Avg of 4 NM Projects"/>
    <x v="1"/>
    <n v="-0.26"/>
  </r>
  <r>
    <x v="8"/>
    <n v="8"/>
    <n v="1"/>
    <s v="OFF"/>
    <d v="2019-05-08T00:00:00"/>
    <s v="Avg of 4 NM Projects"/>
    <x v="2"/>
    <n v="0"/>
  </r>
  <r>
    <x v="8"/>
    <n v="8"/>
    <n v="1"/>
    <s v="OFF"/>
    <d v="2019-05-08T00:00:00"/>
    <s v="Avg of 4 NM Projects"/>
    <x v="3"/>
    <n v="-0.26"/>
  </r>
  <r>
    <x v="8"/>
    <n v="8"/>
    <n v="1"/>
    <s v="OFF"/>
    <d v="2019-05-08T00:00:00"/>
    <s v="Avg of 4 NM Projects"/>
    <x v="4"/>
    <n v="0"/>
  </r>
  <r>
    <x v="8"/>
    <n v="8"/>
    <n v="1"/>
    <s v="OFF"/>
    <d v="2019-05-08T00:00:00"/>
    <s v="Avg of 4 NM Projects"/>
    <x v="5"/>
    <n v="-0.26"/>
  </r>
  <r>
    <x v="8"/>
    <n v="8"/>
    <n v="1"/>
    <s v="OFF"/>
    <d v="2019-05-08T00:00:00"/>
    <s v="Avg of 4 NM Projects"/>
    <x v="6"/>
    <n v="12.03"/>
  </r>
  <r>
    <x v="8"/>
    <n v="8"/>
    <n v="1"/>
    <s v="OFF"/>
    <d v="2019-05-08T00:00:00"/>
    <s v="Avg of 4 NM Projects"/>
    <x v="7"/>
    <n v="57.09"/>
  </r>
  <r>
    <x v="8"/>
    <n v="8"/>
    <n v="1"/>
    <s v="OFF"/>
    <d v="2019-05-08T00:00:00"/>
    <s v="Avg of 4 NM Projects"/>
    <x v="8"/>
    <n v="106.24"/>
  </r>
  <r>
    <x v="8"/>
    <n v="8"/>
    <n v="1"/>
    <s v="OFF"/>
    <d v="2019-05-08T00:00:00"/>
    <s v="Avg of 4 NM Projects"/>
    <x v="9"/>
    <n v="133.76499999999999"/>
  </r>
  <r>
    <x v="8"/>
    <n v="8"/>
    <n v="1"/>
    <s v="OFF"/>
    <d v="2019-05-08T00:00:00"/>
    <s v="Avg of 4 NM Projects"/>
    <x v="10"/>
    <n v="152.69999999999999"/>
  </r>
  <r>
    <x v="8"/>
    <n v="8"/>
    <n v="1"/>
    <s v="OFF"/>
    <d v="2019-05-08T00:00:00"/>
    <s v="Avg of 4 NM Projects"/>
    <x v="11"/>
    <n v="163.19999999999999"/>
  </r>
  <r>
    <x v="8"/>
    <n v="8"/>
    <n v="1"/>
    <s v="OFF"/>
    <d v="2019-05-08T00:00:00"/>
    <s v="Avg of 4 NM Projects"/>
    <x v="12"/>
    <n v="164.73"/>
  </r>
  <r>
    <x v="8"/>
    <n v="8"/>
    <n v="1"/>
    <s v="OFF"/>
    <d v="2019-05-08T00:00:00"/>
    <s v="Avg of 4 NM Projects"/>
    <x v="13"/>
    <n v="161.155"/>
  </r>
  <r>
    <x v="8"/>
    <n v="8"/>
    <n v="1"/>
    <s v="OFF"/>
    <d v="2019-05-08T00:00:00"/>
    <s v="Avg of 4 NM Projects"/>
    <x v="14"/>
    <n v="149.62"/>
  </r>
  <r>
    <x v="8"/>
    <n v="8"/>
    <n v="1"/>
    <s v="OFF"/>
    <d v="2019-05-08T00:00:00"/>
    <s v="Avg of 4 NM Projects"/>
    <x v="15"/>
    <n v="131.32999999999998"/>
  </r>
  <r>
    <x v="8"/>
    <n v="8"/>
    <n v="1"/>
    <s v="OFF"/>
    <d v="2019-05-08T00:00:00"/>
    <s v="Avg of 4 NM Projects"/>
    <x v="16"/>
    <n v="105.35499999999999"/>
  </r>
  <r>
    <x v="8"/>
    <n v="8"/>
    <n v="1"/>
    <s v="OFF"/>
    <d v="2019-05-08T00:00:00"/>
    <s v="Avg of 4 NM Projects"/>
    <x v="17"/>
    <n v="71.295000000000002"/>
  </r>
  <r>
    <x v="8"/>
    <n v="8"/>
    <n v="1"/>
    <s v="OFF"/>
    <d v="2019-05-08T00:00:00"/>
    <s v="Avg of 4 NM Projects"/>
    <x v="18"/>
    <n v="31.49"/>
  </r>
  <r>
    <x v="8"/>
    <n v="8"/>
    <n v="1"/>
    <s v="OFF"/>
    <d v="2019-05-08T00:00:00"/>
    <s v="Avg of 4 NM Projects"/>
    <x v="19"/>
    <n v="6.1450000000000005"/>
  </r>
  <r>
    <x v="8"/>
    <n v="8"/>
    <n v="1"/>
    <s v="OFF"/>
    <d v="2019-05-08T00:00:00"/>
    <s v="Avg of 4 NM Projects"/>
    <x v="20"/>
    <n v="-0.26"/>
  </r>
  <r>
    <x v="8"/>
    <n v="8"/>
    <n v="1"/>
    <s v="OFF"/>
    <d v="2019-05-08T00:00:00"/>
    <s v="Avg of 4 NM Projects"/>
    <x v="21"/>
    <n v="-0.26"/>
  </r>
  <r>
    <x v="8"/>
    <n v="8"/>
    <n v="1"/>
    <s v="OFF"/>
    <d v="2019-05-08T00:00:00"/>
    <s v="Avg of 4 NM Projects"/>
    <x v="22"/>
    <n v="0"/>
  </r>
  <r>
    <x v="8"/>
    <n v="8"/>
    <n v="1"/>
    <s v="OFF"/>
    <d v="2019-05-08T00:00:00"/>
    <s v="Avg of 4 NM Projects"/>
    <x v="23"/>
    <n v="0"/>
  </r>
  <r>
    <x v="8"/>
    <n v="9"/>
    <n v="2"/>
    <s v="OFF"/>
    <d v="2019-05-09T00:00:00"/>
    <s v="Avg of 4 NM Projects"/>
    <x v="0"/>
    <n v="0"/>
  </r>
  <r>
    <x v="8"/>
    <n v="9"/>
    <n v="2"/>
    <s v="OFF"/>
    <d v="2019-05-09T00:00:00"/>
    <s v="Avg of 4 NM Projects"/>
    <x v="1"/>
    <n v="0"/>
  </r>
  <r>
    <x v="8"/>
    <n v="9"/>
    <n v="2"/>
    <s v="OFF"/>
    <d v="2019-05-09T00:00:00"/>
    <s v="Avg of 4 NM Projects"/>
    <x v="2"/>
    <n v="-0.26"/>
  </r>
  <r>
    <x v="8"/>
    <n v="9"/>
    <n v="2"/>
    <s v="OFF"/>
    <d v="2019-05-09T00:00:00"/>
    <s v="Avg of 4 NM Projects"/>
    <x v="3"/>
    <n v="-0.13"/>
  </r>
  <r>
    <x v="8"/>
    <n v="9"/>
    <n v="2"/>
    <s v="OFF"/>
    <d v="2019-05-09T00:00:00"/>
    <s v="Avg of 4 NM Projects"/>
    <x v="4"/>
    <n v="-0.13"/>
  </r>
  <r>
    <x v="8"/>
    <n v="9"/>
    <n v="2"/>
    <s v="OFF"/>
    <d v="2019-05-09T00:00:00"/>
    <s v="Avg of 4 NM Projects"/>
    <x v="5"/>
    <n v="-0.13"/>
  </r>
  <r>
    <x v="8"/>
    <n v="9"/>
    <n v="2"/>
    <s v="OFF"/>
    <d v="2019-05-09T00:00:00"/>
    <s v="Avg of 4 NM Projects"/>
    <x v="6"/>
    <n v="11.905000000000001"/>
  </r>
  <r>
    <x v="8"/>
    <n v="9"/>
    <n v="2"/>
    <s v="ON"/>
    <d v="2019-05-09T00:00:00"/>
    <s v="Avg of 4 NM Projects"/>
    <x v="7"/>
    <n v="57.984999999999999"/>
  </r>
  <r>
    <x v="8"/>
    <n v="9"/>
    <n v="2"/>
    <s v="ON"/>
    <d v="2019-05-09T00:00:00"/>
    <s v="Avg of 4 NM Projects"/>
    <x v="8"/>
    <n v="91.26"/>
  </r>
  <r>
    <x v="8"/>
    <n v="9"/>
    <n v="2"/>
    <s v="ON"/>
    <d v="2019-05-09T00:00:00"/>
    <s v="Avg of 4 NM Projects"/>
    <x v="9"/>
    <n v="122.62"/>
  </r>
  <r>
    <x v="8"/>
    <n v="9"/>
    <n v="2"/>
    <s v="ON"/>
    <d v="2019-05-09T00:00:00"/>
    <s v="Avg of 4 NM Projects"/>
    <x v="10"/>
    <n v="140.54500000000002"/>
  </r>
  <r>
    <x v="8"/>
    <n v="9"/>
    <n v="2"/>
    <s v="ON"/>
    <d v="2019-05-09T00:00:00"/>
    <s v="Avg of 4 NM Projects"/>
    <x v="11"/>
    <n v="149.5"/>
  </r>
  <r>
    <x v="8"/>
    <n v="9"/>
    <n v="2"/>
    <s v="ON"/>
    <d v="2019-05-09T00:00:00"/>
    <s v="Avg of 4 NM Projects"/>
    <x v="12"/>
    <n v="150.39500000000001"/>
  </r>
  <r>
    <x v="8"/>
    <n v="9"/>
    <n v="2"/>
    <s v="ON"/>
    <d v="2019-05-09T00:00:00"/>
    <s v="Avg of 4 NM Projects"/>
    <x v="13"/>
    <n v="146.815"/>
  </r>
  <r>
    <x v="8"/>
    <n v="9"/>
    <n v="2"/>
    <s v="ON"/>
    <d v="2019-05-09T00:00:00"/>
    <s v="Avg of 4 NM Projects"/>
    <x v="14"/>
    <n v="133.88999999999999"/>
  </r>
  <r>
    <x v="8"/>
    <n v="9"/>
    <n v="2"/>
    <s v="ON"/>
    <d v="2019-05-09T00:00:00"/>
    <s v="Avg of 4 NM Projects"/>
    <x v="15"/>
    <n v="107.65499999999999"/>
  </r>
  <r>
    <x v="8"/>
    <n v="9"/>
    <n v="2"/>
    <s v="ON"/>
    <d v="2019-05-09T00:00:00"/>
    <s v="Avg of 4 NM Projects"/>
    <x v="16"/>
    <n v="83.07"/>
  </r>
  <r>
    <x v="8"/>
    <n v="9"/>
    <n v="2"/>
    <s v="ON"/>
    <d v="2019-05-09T00:00:00"/>
    <s v="Avg of 4 NM Projects"/>
    <x v="17"/>
    <n v="39.549999999999997"/>
  </r>
  <r>
    <x v="8"/>
    <n v="9"/>
    <n v="2"/>
    <s v="ON"/>
    <d v="2019-05-09T00:00:00"/>
    <s v="Avg of 4 NM Projects"/>
    <x v="18"/>
    <n v="18.684999999999999"/>
  </r>
  <r>
    <x v="8"/>
    <n v="9"/>
    <n v="2"/>
    <s v="ON"/>
    <d v="2019-05-09T00:00:00"/>
    <s v="Avg of 4 NM Projects"/>
    <x v="19"/>
    <n v="2.94"/>
  </r>
  <r>
    <x v="8"/>
    <n v="9"/>
    <n v="2"/>
    <s v="ON"/>
    <d v="2019-05-09T00:00:00"/>
    <s v="Avg of 4 NM Projects"/>
    <x v="20"/>
    <n v="-0.13"/>
  </r>
  <r>
    <x v="8"/>
    <n v="9"/>
    <n v="2"/>
    <s v="ON"/>
    <d v="2019-05-09T00:00:00"/>
    <s v="Avg of 4 NM Projects"/>
    <x v="21"/>
    <n v="0"/>
  </r>
  <r>
    <x v="8"/>
    <n v="9"/>
    <n v="2"/>
    <s v="ON"/>
    <d v="2019-05-09T00:00:00"/>
    <s v="Avg of 4 NM Projects"/>
    <x v="22"/>
    <n v="-0.26"/>
  </r>
  <r>
    <x v="8"/>
    <n v="9"/>
    <n v="2"/>
    <s v="OFF"/>
    <d v="2019-05-09T00:00:00"/>
    <s v="Avg of 4 NM Projects"/>
    <x v="23"/>
    <n v="-0.13"/>
  </r>
  <r>
    <x v="8"/>
    <n v="10"/>
    <n v="3"/>
    <s v="OFF"/>
    <d v="2019-05-10T00:00:00"/>
    <s v="Avg of 4 NM Projects"/>
    <x v="0"/>
    <n v="0"/>
  </r>
  <r>
    <x v="8"/>
    <n v="10"/>
    <n v="3"/>
    <s v="OFF"/>
    <d v="2019-05-10T00:00:00"/>
    <s v="Avg of 4 NM Projects"/>
    <x v="1"/>
    <n v="-0.26"/>
  </r>
  <r>
    <x v="8"/>
    <n v="10"/>
    <n v="3"/>
    <s v="OFF"/>
    <d v="2019-05-10T00:00:00"/>
    <s v="Avg of 4 NM Projects"/>
    <x v="2"/>
    <n v="-0.13"/>
  </r>
  <r>
    <x v="8"/>
    <n v="10"/>
    <n v="3"/>
    <s v="OFF"/>
    <d v="2019-05-10T00:00:00"/>
    <s v="Avg of 4 NM Projects"/>
    <x v="3"/>
    <n v="-0.13"/>
  </r>
  <r>
    <x v="8"/>
    <n v="10"/>
    <n v="3"/>
    <s v="OFF"/>
    <d v="2019-05-10T00:00:00"/>
    <s v="Avg of 4 NM Projects"/>
    <x v="4"/>
    <n v="0"/>
  </r>
  <r>
    <x v="8"/>
    <n v="10"/>
    <n v="3"/>
    <s v="OFF"/>
    <d v="2019-05-10T00:00:00"/>
    <s v="Avg of 4 NM Projects"/>
    <x v="5"/>
    <n v="-0.13"/>
  </r>
  <r>
    <x v="8"/>
    <n v="10"/>
    <n v="3"/>
    <s v="OFF"/>
    <d v="2019-05-10T00:00:00"/>
    <s v="Avg of 4 NM Projects"/>
    <x v="6"/>
    <n v="5.4999999999999991"/>
  </r>
  <r>
    <x v="8"/>
    <n v="10"/>
    <n v="3"/>
    <s v="ON"/>
    <d v="2019-05-10T00:00:00"/>
    <s v="Avg of 4 NM Projects"/>
    <x v="7"/>
    <n v="28.42"/>
  </r>
  <r>
    <x v="8"/>
    <n v="10"/>
    <n v="3"/>
    <s v="ON"/>
    <d v="2019-05-10T00:00:00"/>
    <s v="Avg of 4 NM Projects"/>
    <x v="8"/>
    <n v="53.765000000000001"/>
  </r>
  <r>
    <x v="8"/>
    <n v="10"/>
    <n v="3"/>
    <s v="ON"/>
    <d v="2019-05-10T00:00:00"/>
    <s v="Avg of 4 NM Projects"/>
    <x v="9"/>
    <n v="68.87"/>
  </r>
  <r>
    <x v="8"/>
    <n v="10"/>
    <n v="3"/>
    <s v="ON"/>
    <d v="2019-05-10T00:00:00"/>
    <s v="Avg of 4 NM Projects"/>
    <x v="10"/>
    <n v="71.295000000000002"/>
  </r>
  <r>
    <x v="8"/>
    <n v="10"/>
    <n v="3"/>
    <s v="ON"/>
    <d v="2019-05-10T00:00:00"/>
    <s v="Avg of 4 NM Projects"/>
    <x v="11"/>
    <n v="65.02"/>
  </r>
  <r>
    <x v="8"/>
    <n v="10"/>
    <n v="3"/>
    <s v="ON"/>
    <d v="2019-05-10T00:00:00"/>
    <s v="Avg of 4 NM Projects"/>
    <x v="12"/>
    <n v="30.845000000000002"/>
  </r>
  <r>
    <x v="8"/>
    <n v="10"/>
    <n v="3"/>
    <s v="ON"/>
    <d v="2019-05-10T00:00:00"/>
    <s v="Avg of 4 NM Projects"/>
    <x v="13"/>
    <n v="29.189999999999998"/>
  </r>
  <r>
    <x v="8"/>
    <n v="10"/>
    <n v="3"/>
    <s v="ON"/>
    <d v="2019-05-10T00:00:00"/>
    <s v="Avg of 4 NM Projects"/>
    <x v="14"/>
    <n v="29.06"/>
  </r>
  <r>
    <x v="8"/>
    <n v="10"/>
    <n v="3"/>
    <s v="ON"/>
    <d v="2019-05-10T00:00:00"/>
    <s v="Avg of 4 NM Projects"/>
    <x v="15"/>
    <n v="30.855000000000004"/>
  </r>
  <r>
    <x v="8"/>
    <n v="10"/>
    <n v="3"/>
    <s v="ON"/>
    <d v="2019-05-10T00:00:00"/>
    <s v="Avg of 4 NM Projects"/>
    <x v="16"/>
    <n v="28.8"/>
  </r>
  <r>
    <x v="8"/>
    <n v="10"/>
    <n v="3"/>
    <s v="ON"/>
    <d v="2019-05-10T00:00:00"/>
    <s v="Avg of 4 NM Projects"/>
    <x v="17"/>
    <n v="17.025000000000002"/>
  </r>
  <r>
    <x v="8"/>
    <n v="10"/>
    <n v="3"/>
    <s v="ON"/>
    <d v="2019-05-10T00:00:00"/>
    <s v="Avg of 4 NM Projects"/>
    <x v="18"/>
    <n v="9.86"/>
  </r>
  <r>
    <x v="8"/>
    <n v="10"/>
    <n v="3"/>
    <s v="ON"/>
    <d v="2019-05-10T00:00:00"/>
    <s v="Avg of 4 NM Projects"/>
    <x v="19"/>
    <n v="1.7949999999999999"/>
  </r>
  <r>
    <x v="8"/>
    <n v="10"/>
    <n v="3"/>
    <s v="ON"/>
    <d v="2019-05-10T00:00:00"/>
    <s v="Avg of 4 NM Projects"/>
    <x v="20"/>
    <n v="-0.39"/>
  </r>
  <r>
    <x v="8"/>
    <n v="10"/>
    <n v="3"/>
    <s v="ON"/>
    <d v="2019-05-10T00:00:00"/>
    <s v="Avg of 4 NM Projects"/>
    <x v="21"/>
    <n v="-0.13"/>
  </r>
  <r>
    <x v="8"/>
    <n v="10"/>
    <n v="3"/>
    <s v="ON"/>
    <d v="2019-05-10T00:00:00"/>
    <s v="Avg of 4 NM Projects"/>
    <x v="22"/>
    <n v="-0.13"/>
  </r>
  <r>
    <x v="8"/>
    <n v="10"/>
    <n v="3"/>
    <s v="OFF"/>
    <d v="2019-05-10T00:00:00"/>
    <s v="Avg of 4 NM Projects"/>
    <x v="23"/>
    <n v="0"/>
  </r>
  <r>
    <x v="8"/>
    <n v="11"/>
    <n v="4"/>
    <s v="OFF"/>
    <d v="2019-05-11T00:00:00"/>
    <s v="Avg of 4 NM Projects"/>
    <x v="0"/>
    <n v="-0.39"/>
  </r>
  <r>
    <x v="8"/>
    <n v="11"/>
    <n v="4"/>
    <s v="OFF"/>
    <d v="2019-05-11T00:00:00"/>
    <s v="Avg of 4 NM Projects"/>
    <x v="1"/>
    <n v="0"/>
  </r>
  <r>
    <x v="8"/>
    <n v="11"/>
    <n v="4"/>
    <s v="OFF"/>
    <d v="2019-05-11T00:00:00"/>
    <s v="Avg of 4 NM Projects"/>
    <x v="2"/>
    <n v="0"/>
  </r>
  <r>
    <x v="8"/>
    <n v="11"/>
    <n v="4"/>
    <s v="OFF"/>
    <d v="2019-05-11T00:00:00"/>
    <s v="Avg of 4 NM Projects"/>
    <x v="3"/>
    <n v="-0.13"/>
  </r>
  <r>
    <x v="8"/>
    <n v="11"/>
    <n v="4"/>
    <s v="OFF"/>
    <d v="2019-05-11T00:00:00"/>
    <s v="Avg of 4 NM Projects"/>
    <x v="4"/>
    <n v="-0.13"/>
  </r>
  <r>
    <x v="8"/>
    <n v="11"/>
    <n v="4"/>
    <s v="OFF"/>
    <d v="2019-05-11T00:00:00"/>
    <s v="Avg of 4 NM Projects"/>
    <x v="5"/>
    <n v="-5.0000000000000044E-3"/>
  </r>
  <r>
    <x v="8"/>
    <n v="11"/>
    <n v="4"/>
    <s v="OFF"/>
    <d v="2019-05-11T00:00:00"/>
    <s v="Avg of 4 NM Projects"/>
    <x v="6"/>
    <n v="9.6000000000000014"/>
  </r>
  <r>
    <x v="8"/>
    <n v="11"/>
    <n v="4"/>
    <s v="ON"/>
    <d v="2019-05-11T00:00:00"/>
    <s v="Avg of 4 NM Projects"/>
    <x v="7"/>
    <n v="33.67"/>
  </r>
  <r>
    <x v="8"/>
    <n v="11"/>
    <n v="4"/>
    <s v="ON"/>
    <d v="2019-05-11T00:00:00"/>
    <s v="Avg of 4 NM Projects"/>
    <x v="8"/>
    <n v="81.275000000000006"/>
  </r>
  <r>
    <x v="8"/>
    <n v="11"/>
    <n v="4"/>
    <s v="ON"/>
    <d v="2019-05-11T00:00:00"/>
    <s v="Avg of 4 NM Projects"/>
    <x v="9"/>
    <n v="98.175000000000011"/>
  </r>
  <r>
    <x v="8"/>
    <n v="11"/>
    <n v="4"/>
    <s v="ON"/>
    <d v="2019-05-11T00:00:00"/>
    <s v="Avg of 4 NM Projects"/>
    <x v="10"/>
    <n v="122.88"/>
  </r>
  <r>
    <x v="8"/>
    <n v="11"/>
    <n v="4"/>
    <s v="ON"/>
    <d v="2019-05-11T00:00:00"/>
    <s v="Avg of 4 NM Projects"/>
    <x v="11"/>
    <n v="114.94500000000001"/>
  </r>
  <r>
    <x v="8"/>
    <n v="11"/>
    <n v="4"/>
    <s v="ON"/>
    <d v="2019-05-11T00:00:00"/>
    <s v="Avg of 4 NM Projects"/>
    <x v="12"/>
    <n v="123.00999999999999"/>
  </r>
  <r>
    <x v="8"/>
    <n v="11"/>
    <n v="4"/>
    <s v="ON"/>
    <d v="2019-05-11T00:00:00"/>
    <s v="Avg of 4 NM Projects"/>
    <x v="13"/>
    <n v="122.11000000000001"/>
  </r>
  <r>
    <x v="8"/>
    <n v="11"/>
    <n v="4"/>
    <s v="ON"/>
    <d v="2019-05-11T00:00:00"/>
    <s v="Avg of 4 NM Projects"/>
    <x v="14"/>
    <n v="114.30499999999999"/>
  </r>
  <r>
    <x v="8"/>
    <n v="11"/>
    <n v="4"/>
    <s v="ON"/>
    <d v="2019-05-11T00:00:00"/>
    <s v="Avg of 4 NM Projects"/>
    <x v="15"/>
    <n v="104.065"/>
  </r>
  <r>
    <x v="8"/>
    <n v="11"/>
    <n v="4"/>
    <s v="ON"/>
    <d v="2019-05-11T00:00:00"/>
    <s v="Avg of 4 NM Projects"/>
    <x v="16"/>
    <n v="74.875"/>
  </r>
  <r>
    <x v="8"/>
    <n v="11"/>
    <n v="4"/>
    <s v="ON"/>
    <d v="2019-05-11T00:00:00"/>
    <s v="Avg of 4 NM Projects"/>
    <x v="17"/>
    <n v="50.174999999999997"/>
  </r>
  <r>
    <x v="8"/>
    <n v="11"/>
    <n v="4"/>
    <s v="ON"/>
    <d v="2019-05-11T00:00:00"/>
    <s v="Avg of 4 NM Projects"/>
    <x v="18"/>
    <n v="24.32"/>
  </r>
  <r>
    <x v="8"/>
    <n v="11"/>
    <n v="4"/>
    <s v="ON"/>
    <d v="2019-05-11T00:00:00"/>
    <s v="Avg of 4 NM Projects"/>
    <x v="19"/>
    <n v="5.5"/>
  </r>
  <r>
    <x v="8"/>
    <n v="11"/>
    <n v="4"/>
    <s v="ON"/>
    <d v="2019-05-11T00:00:00"/>
    <s v="Avg of 4 NM Projects"/>
    <x v="20"/>
    <n v="-0.13"/>
  </r>
  <r>
    <x v="8"/>
    <n v="11"/>
    <n v="4"/>
    <s v="ON"/>
    <d v="2019-05-11T00:00:00"/>
    <s v="Avg of 4 NM Projects"/>
    <x v="21"/>
    <n v="0"/>
  </r>
  <r>
    <x v="8"/>
    <n v="11"/>
    <n v="4"/>
    <s v="ON"/>
    <d v="2019-05-11T00:00:00"/>
    <s v="Avg of 4 NM Projects"/>
    <x v="22"/>
    <n v="-0.26"/>
  </r>
  <r>
    <x v="8"/>
    <n v="11"/>
    <n v="4"/>
    <s v="OFF"/>
    <d v="2019-05-11T00:00:00"/>
    <s v="Avg of 4 NM Projects"/>
    <x v="23"/>
    <n v="-0.26"/>
  </r>
  <r>
    <x v="8"/>
    <n v="12"/>
    <n v="5"/>
    <s v="OFF"/>
    <d v="2019-05-12T00:00:00"/>
    <s v="Avg of 4 NM Projects"/>
    <x v="0"/>
    <n v="0"/>
  </r>
  <r>
    <x v="8"/>
    <n v="12"/>
    <n v="5"/>
    <s v="OFF"/>
    <d v="2019-05-12T00:00:00"/>
    <s v="Avg of 4 NM Projects"/>
    <x v="1"/>
    <n v="0"/>
  </r>
  <r>
    <x v="8"/>
    <n v="12"/>
    <n v="5"/>
    <s v="OFF"/>
    <d v="2019-05-12T00:00:00"/>
    <s v="Avg of 4 NM Projects"/>
    <x v="2"/>
    <n v="-0.13"/>
  </r>
  <r>
    <x v="8"/>
    <n v="12"/>
    <n v="5"/>
    <s v="OFF"/>
    <d v="2019-05-12T00:00:00"/>
    <s v="Avg of 4 NM Projects"/>
    <x v="3"/>
    <n v="-0.26"/>
  </r>
  <r>
    <x v="8"/>
    <n v="12"/>
    <n v="5"/>
    <s v="OFF"/>
    <d v="2019-05-12T00:00:00"/>
    <s v="Avg of 4 NM Projects"/>
    <x v="4"/>
    <n v="-0.13"/>
  </r>
  <r>
    <x v="8"/>
    <n v="12"/>
    <n v="5"/>
    <s v="OFF"/>
    <d v="2019-05-12T00:00:00"/>
    <s v="Avg of 4 NM Projects"/>
    <x v="5"/>
    <n v="0"/>
  </r>
  <r>
    <x v="8"/>
    <n v="12"/>
    <n v="5"/>
    <s v="OFF"/>
    <d v="2019-05-12T00:00:00"/>
    <s v="Avg of 4 NM Projects"/>
    <x v="6"/>
    <n v="11.904999999999999"/>
  </r>
  <r>
    <x v="8"/>
    <n v="12"/>
    <n v="5"/>
    <s v="ON"/>
    <d v="2019-05-12T00:00:00"/>
    <s v="Avg of 4 NM Projects"/>
    <x v="7"/>
    <n v="41.604999999999997"/>
  </r>
  <r>
    <x v="8"/>
    <n v="12"/>
    <n v="5"/>
    <s v="ON"/>
    <d v="2019-05-12T00:00:00"/>
    <s v="Avg of 4 NM Projects"/>
    <x v="8"/>
    <n v="76.550000000000011"/>
  </r>
  <r>
    <x v="8"/>
    <n v="12"/>
    <n v="5"/>
    <s v="ON"/>
    <d v="2019-05-12T00:00:00"/>
    <s v="Avg of 4 NM Projects"/>
    <x v="9"/>
    <n v="103.80500000000001"/>
  </r>
  <r>
    <x v="8"/>
    <n v="12"/>
    <n v="5"/>
    <s v="ON"/>
    <d v="2019-05-12T00:00:00"/>
    <s v="Avg of 4 NM Projects"/>
    <x v="10"/>
    <n v="118.66"/>
  </r>
  <r>
    <x v="8"/>
    <n v="12"/>
    <n v="5"/>
    <s v="ON"/>
    <d v="2019-05-12T00:00:00"/>
    <s v="Avg of 4 NM Projects"/>
    <x v="11"/>
    <n v="123.01"/>
  </r>
  <r>
    <x v="8"/>
    <n v="12"/>
    <n v="5"/>
    <s v="ON"/>
    <d v="2019-05-12T00:00:00"/>
    <s v="Avg of 4 NM Projects"/>
    <x v="12"/>
    <n v="126.20999999999998"/>
  </r>
  <r>
    <x v="8"/>
    <n v="12"/>
    <n v="5"/>
    <s v="ON"/>
    <d v="2019-05-12T00:00:00"/>
    <s v="Avg of 4 NM Projects"/>
    <x v="13"/>
    <n v="128.38499999999999"/>
  </r>
  <r>
    <x v="8"/>
    <n v="12"/>
    <n v="5"/>
    <s v="ON"/>
    <d v="2019-05-12T00:00:00"/>
    <s v="Avg of 4 NM Projects"/>
    <x v="14"/>
    <n v="118.66499999999999"/>
  </r>
  <r>
    <x v="8"/>
    <n v="12"/>
    <n v="5"/>
    <s v="ON"/>
    <d v="2019-05-12T00:00:00"/>
    <s v="Avg of 4 NM Projects"/>
    <x v="15"/>
    <n v="98.56"/>
  </r>
  <r>
    <x v="8"/>
    <n v="12"/>
    <n v="5"/>
    <s v="ON"/>
    <d v="2019-05-12T00:00:00"/>
    <s v="Avg of 4 NM Projects"/>
    <x v="16"/>
    <n v="73.724999999999994"/>
  </r>
  <r>
    <x v="8"/>
    <n v="12"/>
    <n v="5"/>
    <s v="ON"/>
    <d v="2019-05-12T00:00:00"/>
    <s v="Avg of 4 NM Projects"/>
    <x v="17"/>
    <n v="53.120000000000005"/>
  </r>
  <r>
    <x v="8"/>
    <n v="12"/>
    <n v="5"/>
    <s v="ON"/>
    <d v="2019-05-12T00:00:00"/>
    <s v="Avg of 4 NM Projects"/>
    <x v="18"/>
    <n v="32.630000000000003"/>
  </r>
  <r>
    <x v="8"/>
    <n v="12"/>
    <n v="5"/>
    <s v="ON"/>
    <d v="2019-05-12T00:00:00"/>
    <s v="Avg of 4 NM Projects"/>
    <x v="19"/>
    <n v="7.8149999999999995"/>
  </r>
  <r>
    <x v="8"/>
    <n v="12"/>
    <n v="5"/>
    <s v="ON"/>
    <d v="2019-05-12T00:00:00"/>
    <s v="Avg of 4 NM Projects"/>
    <x v="20"/>
    <n v="-0.13"/>
  </r>
  <r>
    <x v="8"/>
    <n v="12"/>
    <n v="5"/>
    <s v="ON"/>
    <d v="2019-05-12T00:00:00"/>
    <s v="Avg of 4 NM Projects"/>
    <x v="21"/>
    <n v="0"/>
  </r>
  <r>
    <x v="8"/>
    <n v="12"/>
    <n v="5"/>
    <s v="ON"/>
    <d v="2019-05-12T00:00:00"/>
    <s v="Avg of 4 NM Projects"/>
    <x v="22"/>
    <n v="0"/>
  </r>
  <r>
    <x v="8"/>
    <n v="12"/>
    <n v="5"/>
    <s v="OFF"/>
    <d v="2019-05-12T00:00:00"/>
    <s v="Avg of 4 NM Projects"/>
    <x v="23"/>
    <n v="0"/>
  </r>
  <r>
    <x v="8"/>
    <n v="13"/>
    <n v="6"/>
    <s v="OFF"/>
    <d v="2019-05-13T00:00:00"/>
    <s v="Avg of 4 NM Projects"/>
    <x v="0"/>
    <n v="-0.26"/>
  </r>
  <r>
    <x v="8"/>
    <n v="13"/>
    <n v="6"/>
    <s v="OFF"/>
    <d v="2019-05-13T00:00:00"/>
    <s v="Avg of 4 NM Projects"/>
    <x v="1"/>
    <n v="-0.13"/>
  </r>
  <r>
    <x v="8"/>
    <n v="13"/>
    <n v="6"/>
    <s v="OFF"/>
    <d v="2019-05-13T00:00:00"/>
    <s v="Avg of 4 NM Projects"/>
    <x v="2"/>
    <n v="-0.13"/>
  </r>
  <r>
    <x v="8"/>
    <n v="13"/>
    <n v="6"/>
    <s v="OFF"/>
    <d v="2019-05-13T00:00:00"/>
    <s v="Avg of 4 NM Projects"/>
    <x v="3"/>
    <n v="0"/>
  </r>
  <r>
    <x v="8"/>
    <n v="13"/>
    <n v="6"/>
    <s v="OFF"/>
    <d v="2019-05-13T00:00:00"/>
    <s v="Avg of 4 NM Projects"/>
    <x v="4"/>
    <n v="-0.13"/>
  </r>
  <r>
    <x v="8"/>
    <n v="13"/>
    <n v="6"/>
    <s v="OFF"/>
    <d v="2019-05-13T00:00:00"/>
    <s v="Avg of 4 NM Projects"/>
    <x v="5"/>
    <n v="0.125"/>
  </r>
  <r>
    <x v="8"/>
    <n v="13"/>
    <n v="6"/>
    <s v="OFF"/>
    <d v="2019-05-13T00:00:00"/>
    <s v="Avg of 4 NM Projects"/>
    <x v="6"/>
    <n v="12.030000000000001"/>
  </r>
  <r>
    <x v="8"/>
    <n v="13"/>
    <n v="6"/>
    <s v="ON"/>
    <d v="2019-05-13T00:00:00"/>
    <s v="Avg of 4 NM Projects"/>
    <x v="7"/>
    <n v="42.76"/>
  </r>
  <r>
    <x v="8"/>
    <n v="13"/>
    <n v="6"/>
    <s v="ON"/>
    <d v="2019-05-13T00:00:00"/>
    <s v="Avg of 4 NM Projects"/>
    <x v="8"/>
    <n v="85.38"/>
  </r>
  <r>
    <x v="8"/>
    <n v="13"/>
    <n v="6"/>
    <s v="ON"/>
    <d v="2019-05-13T00:00:00"/>
    <s v="Avg of 4 NM Projects"/>
    <x v="9"/>
    <n v="109.05"/>
  </r>
  <r>
    <x v="8"/>
    <n v="13"/>
    <n v="6"/>
    <s v="ON"/>
    <d v="2019-05-13T00:00:00"/>
    <s v="Avg of 4 NM Projects"/>
    <x v="10"/>
    <n v="112.12499999999999"/>
  </r>
  <r>
    <x v="8"/>
    <n v="13"/>
    <n v="6"/>
    <s v="ON"/>
    <d v="2019-05-13T00:00:00"/>
    <s v="Avg of 4 NM Projects"/>
    <x v="11"/>
    <n v="128"/>
  </r>
  <r>
    <x v="8"/>
    <n v="13"/>
    <n v="6"/>
    <s v="ON"/>
    <d v="2019-05-13T00:00:00"/>
    <s v="Avg of 4 NM Projects"/>
    <x v="12"/>
    <n v="130.81"/>
  </r>
  <r>
    <x v="8"/>
    <n v="13"/>
    <n v="6"/>
    <s v="ON"/>
    <d v="2019-05-13T00:00:00"/>
    <s v="Avg of 4 NM Projects"/>
    <x v="13"/>
    <n v="109.31"/>
  </r>
  <r>
    <x v="8"/>
    <n v="13"/>
    <n v="6"/>
    <s v="ON"/>
    <d v="2019-05-13T00:00:00"/>
    <s v="Avg of 4 NM Projects"/>
    <x v="14"/>
    <n v="107.39499999999998"/>
  </r>
  <r>
    <x v="8"/>
    <n v="13"/>
    <n v="6"/>
    <s v="ON"/>
    <d v="2019-05-13T00:00:00"/>
    <s v="Avg of 4 NM Projects"/>
    <x v="15"/>
    <n v="88.58"/>
  </r>
  <r>
    <x v="8"/>
    <n v="13"/>
    <n v="6"/>
    <s v="ON"/>
    <d v="2019-05-13T00:00:00"/>
    <s v="Avg of 4 NM Projects"/>
    <x v="16"/>
    <n v="62.084999999999994"/>
  </r>
  <r>
    <x v="8"/>
    <n v="13"/>
    <n v="6"/>
    <s v="ON"/>
    <d v="2019-05-13T00:00:00"/>
    <s v="Avg of 4 NM Projects"/>
    <x v="17"/>
    <n v="46.595000000000006"/>
  </r>
  <r>
    <x v="8"/>
    <n v="13"/>
    <n v="6"/>
    <s v="ON"/>
    <d v="2019-05-13T00:00:00"/>
    <s v="Avg of 4 NM Projects"/>
    <x v="18"/>
    <n v="19.975000000000001"/>
  </r>
  <r>
    <x v="8"/>
    <n v="13"/>
    <n v="6"/>
    <s v="ON"/>
    <d v="2019-05-13T00:00:00"/>
    <s v="Avg of 4 NM Projects"/>
    <x v="19"/>
    <n v="3.8449999999999998"/>
  </r>
  <r>
    <x v="8"/>
    <n v="13"/>
    <n v="6"/>
    <s v="ON"/>
    <d v="2019-05-13T00:00:00"/>
    <s v="Avg of 4 NM Projects"/>
    <x v="20"/>
    <n v="-0.26"/>
  </r>
  <r>
    <x v="8"/>
    <n v="13"/>
    <n v="6"/>
    <s v="ON"/>
    <d v="2019-05-13T00:00:00"/>
    <s v="Avg of 4 NM Projects"/>
    <x v="21"/>
    <n v="-0.13"/>
  </r>
  <r>
    <x v="8"/>
    <n v="13"/>
    <n v="6"/>
    <s v="ON"/>
    <d v="2019-05-13T00:00:00"/>
    <s v="Avg of 4 NM Projects"/>
    <x v="22"/>
    <n v="0"/>
  </r>
  <r>
    <x v="8"/>
    <n v="13"/>
    <n v="6"/>
    <s v="OFF"/>
    <d v="2019-05-13T00:00:00"/>
    <s v="Avg of 4 NM Projects"/>
    <x v="23"/>
    <n v="-0.13"/>
  </r>
  <r>
    <x v="8"/>
    <n v="14"/>
    <n v="7"/>
    <s v="OFF"/>
    <d v="2019-05-14T00:00:00"/>
    <s v="Avg of 4 NM Projects"/>
    <x v="0"/>
    <n v="0"/>
  </r>
  <r>
    <x v="8"/>
    <n v="14"/>
    <n v="7"/>
    <s v="OFF"/>
    <d v="2019-05-14T00:00:00"/>
    <s v="Avg of 4 NM Projects"/>
    <x v="1"/>
    <n v="-0.26"/>
  </r>
  <r>
    <x v="8"/>
    <n v="14"/>
    <n v="7"/>
    <s v="OFF"/>
    <d v="2019-05-14T00:00:00"/>
    <s v="Avg of 4 NM Projects"/>
    <x v="2"/>
    <n v="-0.13"/>
  </r>
  <r>
    <x v="8"/>
    <n v="14"/>
    <n v="7"/>
    <s v="OFF"/>
    <d v="2019-05-14T00:00:00"/>
    <s v="Avg of 4 NM Projects"/>
    <x v="3"/>
    <n v="-0.39"/>
  </r>
  <r>
    <x v="8"/>
    <n v="14"/>
    <n v="7"/>
    <s v="OFF"/>
    <d v="2019-05-14T00:00:00"/>
    <s v="Avg of 4 NM Projects"/>
    <x v="4"/>
    <n v="0"/>
  </r>
  <r>
    <x v="8"/>
    <n v="14"/>
    <n v="7"/>
    <s v="OFF"/>
    <d v="2019-05-14T00:00:00"/>
    <s v="Avg of 4 NM Projects"/>
    <x v="5"/>
    <n v="0"/>
  </r>
  <r>
    <x v="8"/>
    <n v="14"/>
    <n v="7"/>
    <s v="OFF"/>
    <d v="2019-05-14T00:00:00"/>
    <s v="Avg of 4 NM Projects"/>
    <x v="6"/>
    <n v="8.7050000000000001"/>
  </r>
  <r>
    <x v="8"/>
    <n v="14"/>
    <n v="7"/>
    <s v="OFF"/>
    <d v="2019-05-14T00:00:00"/>
    <s v="Avg of 4 NM Projects"/>
    <x v="7"/>
    <n v="37.765000000000001"/>
  </r>
  <r>
    <x v="8"/>
    <n v="14"/>
    <n v="7"/>
    <s v="OFF"/>
    <d v="2019-05-14T00:00:00"/>
    <s v="Avg of 4 NM Projects"/>
    <x v="8"/>
    <n v="68.224999999999994"/>
  </r>
  <r>
    <x v="8"/>
    <n v="14"/>
    <n v="7"/>
    <s v="OFF"/>
    <d v="2019-05-14T00:00:00"/>
    <s v="Avg of 4 NM Projects"/>
    <x v="9"/>
    <n v="81.284999999999997"/>
  </r>
  <r>
    <x v="8"/>
    <n v="14"/>
    <n v="7"/>
    <s v="OFF"/>
    <d v="2019-05-14T00:00:00"/>
    <s v="Avg of 4 NM Projects"/>
    <x v="10"/>
    <n v="94.080000000000013"/>
  </r>
  <r>
    <x v="8"/>
    <n v="14"/>
    <n v="7"/>
    <s v="OFF"/>
    <d v="2019-05-14T00:00:00"/>
    <s v="Avg of 4 NM Projects"/>
    <x v="11"/>
    <n v="105.35500000000002"/>
  </r>
  <r>
    <x v="8"/>
    <n v="14"/>
    <n v="7"/>
    <s v="OFF"/>
    <d v="2019-05-14T00:00:00"/>
    <s v="Avg of 4 NM Projects"/>
    <x v="12"/>
    <n v="110.85"/>
  </r>
  <r>
    <x v="8"/>
    <n v="14"/>
    <n v="7"/>
    <s v="OFF"/>
    <d v="2019-05-14T00:00:00"/>
    <s v="Avg of 4 NM Projects"/>
    <x v="13"/>
    <n v="107.38500000000001"/>
  </r>
  <r>
    <x v="8"/>
    <n v="14"/>
    <n v="7"/>
    <s v="OFF"/>
    <d v="2019-05-14T00:00:00"/>
    <s v="Avg of 4 NM Projects"/>
    <x v="14"/>
    <n v="99.584999999999994"/>
  </r>
  <r>
    <x v="8"/>
    <n v="14"/>
    <n v="7"/>
    <s v="OFF"/>
    <d v="2019-05-14T00:00:00"/>
    <s v="Avg of 4 NM Projects"/>
    <x v="15"/>
    <n v="79.865000000000009"/>
  </r>
  <r>
    <x v="8"/>
    <n v="14"/>
    <n v="7"/>
    <s v="OFF"/>
    <d v="2019-05-14T00:00:00"/>
    <s v="Avg of 4 NM Projects"/>
    <x v="16"/>
    <n v="62.975000000000001"/>
  </r>
  <r>
    <x v="8"/>
    <n v="14"/>
    <n v="7"/>
    <s v="OFF"/>
    <d v="2019-05-14T00:00:00"/>
    <s v="Avg of 4 NM Projects"/>
    <x v="17"/>
    <n v="42.879999999999995"/>
  </r>
  <r>
    <x v="8"/>
    <n v="14"/>
    <n v="7"/>
    <s v="OFF"/>
    <d v="2019-05-14T00:00:00"/>
    <s v="Avg of 4 NM Projects"/>
    <x v="18"/>
    <n v="21.369999999999997"/>
  </r>
  <r>
    <x v="8"/>
    <n v="14"/>
    <n v="7"/>
    <s v="OFF"/>
    <d v="2019-05-14T00:00:00"/>
    <s v="Avg of 4 NM Projects"/>
    <x v="19"/>
    <n v="5.125"/>
  </r>
  <r>
    <x v="8"/>
    <n v="14"/>
    <n v="7"/>
    <s v="OFF"/>
    <d v="2019-05-14T00:00:00"/>
    <s v="Avg of 4 NM Projects"/>
    <x v="20"/>
    <n v="-0.26"/>
  </r>
  <r>
    <x v="8"/>
    <n v="14"/>
    <n v="7"/>
    <s v="OFF"/>
    <d v="2019-05-14T00:00:00"/>
    <s v="Avg of 4 NM Projects"/>
    <x v="21"/>
    <n v="-0.13"/>
  </r>
  <r>
    <x v="8"/>
    <n v="14"/>
    <n v="7"/>
    <s v="OFF"/>
    <d v="2019-05-14T00:00:00"/>
    <s v="Avg of 4 NM Projects"/>
    <x v="22"/>
    <n v="-0.13"/>
  </r>
  <r>
    <x v="8"/>
    <n v="14"/>
    <n v="7"/>
    <s v="OFF"/>
    <d v="2019-05-14T00:00:00"/>
    <s v="Avg of 4 NM Projects"/>
    <x v="23"/>
    <n v="-0.26"/>
  </r>
  <r>
    <x v="8"/>
    <n v="15"/>
    <n v="1"/>
    <s v="OFF"/>
    <d v="2019-05-15T00:00:00"/>
    <s v="Avg of 4 NM Projects"/>
    <x v="0"/>
    <n v="0"/>
  </r>
  <r>
    <x v="8"/>
    <n v="15"/>
    <n v="1"/>
    <s v="OFF"/>
    <d v="2019-05-15T00:00:00"/>
    <s v="Avg of 4 NM Projects"/>
    <x v="1"/>
    <n v="-0.13"/>
  </r>
  <r>
    <x v="8"/>
    <n v="15"/>
    <n v="1"/>
    <s v="OFF"/>
    <d v="2019-05-15T00:00:00"/>
    <s v="Avg of 4 NM Projects"/>
    <x v="2"/>
    <n v="-0.13"/>
  </r>
  <r>
    <x v="8"/>
    <n v="15"/>
    <n v="1"/>
    <s v="OFF"/>
    <d v="2019-05-15T00:00:00"/>
    <s v="Avg of 4 NM Projects"/>
    <x v="3"/>
    <n v="0"/>
  </r>
  <r>
    <x v="8"/>
    <n v="15"/>
    <n v="1"/>
    <s v="OFF"/>
    <d v="2019-05-15T00:00:00"/>
    <s v="Avg of 4 NM Projects"/>
    <x v="4"/>
    <n v="0"/>
  </r>
  <r>
    <x v="8"/>
    <n v="15"/>
    <n v="1"/>
    <s v="OFF"/>
    <d v="2019-05-15T00:00:00"/>
    <s v="Avg of 4 NM Projects"/>
    <x v="5"/>
    <n v="-0.13"/>
  </r>
  <r>
    <x v="8"/>
    <n v="15"/>
    <n v="1"/>
    <s v="OFF"/>
    <d v="2019-05-15T00:00:00"/>
    <s v="Avg of 4 NM Projects"/>
    <x v="6"/>
    <n v="4.3499999999999996"/>
  </r>
  <r>
    <x v="8"/>
    <n v="15"/>
    <n v="1"/>
    <s v="OFF"/>
    <d v="2019-05-15T00:00:00"/>
    <s v="Avg of 4 NM Projects"/>
    <x v="7"/>
    <n v="17.149999999999999"/>
  </r>
  <r>
    <x v="8"/>
    <n v="15"/>
    <n v="1"/>
    <s v="OFF"/>
    <d v="2019-05-15T00:00:00"/>
    <s v="Avg of 4 NM Projects"/>
    <x v="8"/>
    <n v="27.265000000000001"/>
  </r>
  <r>
    <x v="8"/>
    <n v="15"/>
    <n v="1"/>
    <s v="OFF"/>
    <d v="2019-05-15T00:00:00"/>
    <s v="Avg of 4 NM Projects"/>
    <x v="9"/>
    <n v="41.480000000000004"/>
  </r>
  <r>
    <x v="8"/>
    <n v="15"/>
    <n v="1"/>
    <s v="OFF"/>
    <d v="2019-05-15T00:00:00"/>
    <s v="Avg of 4 NM Projects"/>
    <x v="10"/>
    <n v="52.1"/>
  </r>
  <r>
    <x v="8"/>
    <n v="15"/>
    <n v="1"/>
    <s v="OFF"/>
    <d v="2019-05-15T00:00:00"/>
    <s v="Avg of 4 NM Projects"/>
    <x v="11"/>
    <n v="39.424999999999997"/>
  </r>
  <r>
    <x v="8"/>
    <n v="15"/>
    <n v="1"/>
    <s v="OFF"/>
    <d v="2019-05-15T00:00:00"/>
    <s v="Avg of 4 NM Projects"/>
    <x v="12"/>
    <n v="51.965000000000003"/>
  </r>
  <r>
    <x v="8"/>
    <n v="15"/>
    <n v="1"/>
    <s v="OFF"/>
    <d v="2019-05-15T00:00:00"/>
    <s v="Avg of 4 NM Projects"/>
    <x v="13"/>
    <n v="57.995000000000005"/>
  </r>
  <r>
    <x v="8"/>
    <n v="15"/>
    <n v="1"/>
    <s v="OFF"/>
    <d v="2019-05-15T00:00:00"/>
    <s v="Avg of 4 NM Projects"/>
    <x v="14"/>
    <n v="45.445"/>
  </r>
  <r>
    <x v="8"/>
    <n v="15"/>
    <n v="1"/>
    <s v="OFF"/>
    <d v="2019-05-15T00:00:00"/>
    <s v="Avg of 4 NM Projects"/>
    <x v="15"/>
    <n v="52.734999999999999"/>
  </r>
  <r>
    <x v="8"/>
    <n v="15"/>
    <n v="1"/>
    <s v="OFF"/>
    <d v="2019-05-15T00:00:00"/>
    <s v="Avg of 4 NM Projects"/>
    <x v="16"/>
    <n v="47.489999999999995"/>
  </r>
  <r>
    <x v="8"/>
    <n v="15"/>
    <n v="1"/>
    <s v="OFF"/>
    <d v="2019-05-15T00:00:00"/>
    <s v="Avg of 4 NM Projects"/>
    <x v="17"/>
    <n v="30.98"/>
  </r>
  <r>
    <x v="8"/>
    <n v="15"/>
    <n v="1"/>
    <s v="OFF"/>
    <d v="2019-05-15T00:00:00"/>
    <s v="Avg of 4 NM Projects"/>
    <x v="18"/>
    <n v="16.254999999999999"/>
  </r>
  <r>
    <x v="8"/>
    <n v="15"/>
    <n v="1"/>
    <s v="OFF"/>
    <d v="2019-05-15T00:00:00"/>
    <s v="Avg of 4 NM Projects"/>
    <x v="19"/>
    <n v="2.9449999999999998"/>
  </r>
  <r>
    <x v="8"/>
    <n v="15"/>
    <n v="1"/>
    <s v="OFF"/>
    <d v="2019-05-15T00:00:00"/>
    <s v="Avg of 4 NM Projects"/>
    <x v="20"/>
    <n v="0"/>
  </r>
  <r>
    <x v="8"/>
    <n v="15"/>
    <n v="1"/>
    <s v="OFF"/>
    <d v="2019-05-15T00:00:00"/>
    <s v="Avg of 4 NM Projects"/>
    <x v="21"/>
    <n v="0"/>
  </r>
  <r>
    <x v="8"/>
    <n v="15"/>
    <n v="1"/>
    <s v="OFF"/>
    <d v="2019-05-15T00:00:00"/>
    <s v="Avg of 4 NM Projects"/>
    <x v="22"/>
    <n v="-0.26"/>
  </r>
  <r>
    <x v="8"/>
    <n v="15"/>
    <n v="1"/>
    <s v="OFF"/>
    <d v="2019-05-15T00:00:00"/>
    <s v="Avg of 4 NM Projects"/>
    <x v="23"/>
    <n v="-0.13"/>
  </r>
  <r>
    <x v="8"/>
    <n v="16"/>
    <n v="2"/>
    <s v="OFF"/>
    <d v="2019-05-16T00:00:00"/>
    <s v="Avg of 4 NM Projects"/>
    <x v="0"/>
    <n v="-0.26"/>
  </r>
  <r>
    <x v="8"/>
    <n v="16"/>
    <n v="2"/>
    <s v="OFF"/>
    <d v="2019-05-16T00:00:00"/>
    <s v="Avg of 4 NM Projects"/>
    <x v="1"/>
    <n v="0"/>
  </r>
  <r>
    <x v="8"/>
    <n v="16"/>
    <n v="2"/>
    <s v="OFF"/>
    <d v="2019-05-16T00:00:00"/>
    <s v="Avg of 4 NM Projects"/>
    <x v="2"/>
    <n v="-0.13"/>
  </r>
  <r>
    <x v="8"/>
    <n v="16"/>
    <n v="2"/>
    <s v="OFF"/>
    <d v="2019-05-16T00:00:00"/>
    <s v="Avg of 4 NM Projects"/>
    <x v="3"/>
    <n v="-0.26"/>
  </r>
  <r>
    <x v="8"/>
    <n v="16"/>
    <n v="2"/>
    <s v="OFF"/>
    <d v="2019-05-16T00:00:00"/>
    <s v="Avg of 4 NM Projects"/>
    <x v="4"/>
    <n v="0"/>
  </r>
  <r>
    <x v="8"/>
    <n v="16"/>
    <n v="2"/>
    <s v="OFF"/>
    <d v="2019-05-16T00:00:00"/>
    <s v="Avg of 4 NM Projects"/>
    <x v="5"/>
    <n v="0"/>
  </r>
  <r>
    <x v="8"/>
    <n v="16"/>
    <n v="2"/>
    <s v="OFF"/>
    <d v="2019-05-16T00:00:00"/>
    <s v="Avg of 4 NM Projects"/>
    <x v="6"/>
    <n v="13.185"/>
  </r>
  <r>
    <x v="8"/>
    <n v="16"/>
    <n v="2"/>
    <s v="ON"/>
    <d v="2019-05-16T00:00:00"/>
    <s v="Avg of 4 NM Projects"/>
    <x v="7"/>
    <n v="46.074999999999996"/>
  </r>
  <r>
    <x v="8"/>
    <n v="16"/>
    <n v="2"/>
    <s v="ON"/>
    <d v="2019-05-16T00:00:00"/>
    <s v="Avg of 4 NM Projects"/>
    <x v="8"/>
    <n v="67.070000000000007"/>
  </r>
  <r>
    <x v="8"/>
    <n v="16"/>
    <n v="2"/>
    <s v="ON"/>
    <d v="2019-05-16T00:00:00"/>
    <s v="Avg of 4 NM Projects"/>
    <x v="9"/>
    <n v="83.580000000000013"/>
  </r>
  <r>
    <x v="8"/>
    <n v="16"/>
    <n v="2"/>
    <s v="ON"/>
    <d v="2019-05-16T00:00:00"/>
    <s v="Avg of 4 NM Projects"/>
    <x v="10"/>
    <n v="121.09"/>
  </r>
  <r>
    <x v="8"/>
    <n v="16"/>
    <n v="2"/>
    <s v="ON"/>
    <d v="2019-05-16T00:00:00"/>
    <s v="Avg of 4 NM Projects"/>
    <x v="11"/>
    <n v="129.79499999999999"/>
  </r>
  <r>
    <x v="8"/>
    <n v="16"/>
    <n v="2"/>
    <s v="ON"/>
    <d v="2019-05-16T00:00:00"/>
    <s v="Avg of 4 NM Projects"/>
    <x v="12"/>
    <n v="140.03000000000003"/>
  </r>
  <r>
    <x v="8"/>
    <n v="16"/>
    <n v="2"/>
    <s v="ON"/>
    <d v="2019-05-16T00:00:00"/>
    <s v="Avg of 4 NM Projects"/>
    <x v="13"/>
    <n v="135.30000000000001"/>
  </r>
  <r>
    <x v="8"/>
    <n v="16"/>
    <n v="2"/>
    <s v="ON"/>
    <d v="2019-05-16T00:00:00"/>
    <s v="Avg of 4 NM Projects"/>
    <x v="14"/>
    <n v="123.005"/>
  </r>
  <r>
    <x v="8"/>
    <n v="16"/>
    <n v="2"/>
    <s v="ON"/>
    <d v="2019-05-16T00:00:00"/>
    <s v="Avg of 4 NM Projects"/>
    <x v="15"/>
    <n v="113.405"/>
  </r>
  <r>
    <x v="8"/>
    <n v="16"/>
    <n v="2"/>
    <s v="ON"/>
    <d v="2019-05-16T00:00:00"/>
    <s v="Avg of 4 NM Projects"/>
    <x v="16"/>
    <n v="91.39"/>
  </r>
  <r>
    <x v="8"/>
    <n v="16"/>
    <n v="2"/>
    <s v="ON"/>
    <d v="2019-05-16T00:00:00"/>
    <s v="Avg of 4 NM Projects"/>
    <x v="17"/>
    <n v="66.685000000000002"/>
  </r>
  <r>
    <x v="8"/>
    <n v="16"/>
    <n v="2"/>
    <s v="ON"/>
    <d v="2019-05-16T00:00:00"/>
    <s v="Avg of 4 NM Projects"/>
    <x v="18"/>
    <n v="29.574999999999999"/>
  </r>
  <r>
    <x v="8"/>
    <n v="16"/>
    <n v="2"/>
    <s v="ON"/>
    <d v="2019-05-16T00:00:00"/>
    <s v="Avg of 4 NM Projects"/>
    <x v="19"/>
    <n v="8.06"/>
  </r>
  <r>
    <x v="8"/>
    <n v="16"/>
    <n v="2"/>
    <s v="ON"/>
    <d v="2019-05-16T00:00:00"/>
    <s v="Avg of 4 NM Projects"/>
    <x v="20"/>
    <n v="-0.26"/>
  </r>
  <r>
    <x v="8"/>
    <n v="16"/>
    <n v="2"/>
    <s v="ON"/>
    <d v="2019-05-16T00:00:00"/>
    <s v="Avg of 4 NM Projects"/>
    <x v="21"/>
    <n v="-0.13"/>
  </r>
  <r>
    <x v="8"/>
    <n v="16"/>
    <n v="2"/>
    <s v="ON"/>
    <d v="2019-05-16T00:00:00"/>
    <s v="Avg of 4 NM Projects"/>
    <x v="22"/>
    <n v="-0.13"/>
  </r>
  <r>
    <x v="8"/>
    <n v="16"/>
    <n v="2"/>
    <s v="OFF"/>
    <d v="2019-05-16T00:00:00"/>
    <s v="Avg of 4 NM Projects"/>
    <x v="23"/>
    <n v="0"/>
  </r>
  <r>
    <x v="8"/>
    <n v="17"/>
    <n v="3"/>
    <s v="OFF"/>
    <d v="2019-05-17T00:00:00"/>
    <s v="Avg of 4 NM Projects"/>
    <x v="0"/>
    <n v="-0.13"/>
  </r>
  <r>
    <x v="8"/>
    <n v="17"/>
    <n v="3"/>
    <s v="OFF"/>
    <d v="2019-05-17T00:00:00"/>
    <s v="Avg of 4 NM Projects"/>
    <x v="1"/>
    <n v="-0.13"/>
  </r>
  <r>
    <x v="8"/>
    <n v="17"/>
    <n v="3"/>
    <s v="OFF"/>
    <d v="2019-05-17T00:00:00"/>
    <s v="Avg of 4 NM Projects"/>
    <x v="2"/>
    <n v="-0.13"/>
  </r>
  <r>
    <x v="8"/>
    <n v="17"/>
    <n v="3"/>
    <s v="OFF"/>
    <d v="2019-05-17T00:00:00"/>
    <s v="Avg of 4 NM Projects"/>
    <x v="3"/>
    <n v="0"/>
  </r>
  <r>
    <x v="8"/>
    <n v="17"/>
    <n v="3"/>
    <s v="OFF"/>
    <d v="2019-05-17T00:00:00"/>
    <s v="Avg of 4 NM Projects"/>
    <x v="4"/>
    <n v="-0.13"/>
  </r>
  <r>
    <x v="8"/>
    <n v="17"/>
    <n v="3"/>
    <s v="OFF"/>
    <d v="2019-05-17T00:00:00"/>
    <s v="Avg of 4 NM Projects"/>
    <x v="5"/>
    <n v="0.26"/>
  </r>
  <r>
    <x v="8"/>
    <n v="17"/>
    <n v="3"/>
    <s v="OFF"/>
    <d v="2019-05-17T00:00:00"/>
    <s v="Avg of 4 NM Projects"/>
    <x v="6"/>
    <n v="4.99"/>
  </r>
  <r>
    <x v="8"/>
    <n v="17"/>
    <n v="3"/>
    <s v="ON"/>
    <d v="2019-05-17T00:00:00"/>
    <s v="Avg of 4 NM Projects"/>
    <x v="7"/>
    <n v="11.135000000000002"/>
  </r>
  <r>
    <x v="8"/>
    <n v="17"/>
    <n v="3"/>
    <s v="ON"/>
    <d v="2019-05-17T00:00:00"/>
    <s v="Avg of 4 NM Projects"/>
    <x v="8"/>
    <n v="19.714999999999996"/>
  </r>
  <r>
    <x v="8"/>
    <n v="17"/>
    <n v="3"/>
    <s v="ON"/>
    <d v="2019-05-17T00:00:00"/>
    <s v="Avg of 4 NM Projects"/>
    <x v="9"/>
    <n v="38.274999999999999"/>
  </r>
  <r>
    <x v="8"/>
    <n v="17"/>
    <n v="3"/>
    <s v="ON"/>
    <d v="2019-05-17T00:00:00"/>
    <s v="Avg of 4 NM Projects"/>
    <x v="10"/>
    <n v="46.855000000000004"/>
  </r>
  <r>
    <x v="8"/>
    <n v="17"/>
    <n v="3"/>
    <s v="ON"/>
    <d v="2019-05-17T00:00:00"/>
    <s v="Avg of 4 NM Projects"/>
    <x v="11"/>
    <n v="76.415000000000006"/>
  </r>
  <r>
    <x v="8"/>
    <n v="17"/>
    <n v="3"/>
    <s v="ON"/>
    <d v="2019-05-17T00:00:00"/>
    <s v="Avg of 4 NM Projects"/>
    <x v="12"/>
    <n v="78.199999999999989"/>
  </r>
  <r>
    <x v="8"/>
    <n v="17"/>
    <n v="3"/>
    <s v="ON"/>
    <d v="2019-05-17T00:00:00"/>
    <s v="Avg of 4 NM Projects"/>
    <x v="13"/>
    <n v="114.3"/>
  </r>
  <r>
    <x v="8"/>
    <n v="17"/>
    <n v="3"/>
    <s v="ON"/>
    <d v="2019-05-17T00:00:00"/>
    <s v="Avg of 4 NM Projects"/>
    <x v="14"/>
    <n v="111.35499999999999"/>
  </r>
  <r>
    <x v="8"/>
    <n v="17"/>
    <n v="3"/>
    <s v="ON"/>
    <d v="2019-05-17T00:00:00"/>
    <s v="Avg of 4 NM Projects"/>
    <x v="15"/>
    <n v="87.43"/>
  </r>
  <r>
    <x v="8"/>
    <n v="17"/>
    <n v="3"/>
    <s v="ON"/>
    <d v="2019-05-17T00:00:00"/>
    <s v="Avg of 4 NM Projects"/>
    <x v="16"/>
    <n v="69.88"/>
  </r>
  <r>
    <x v="8"/>
    <n v="17"/>
    <n v="3"/>
    <s v="ON"/>
    <d v="2019-05-17T00:00:00"/>
    <s v="Avg of 4 NM Projects"/>
    <x v="17"/>
    <n v="57.72"/>
  </r>
  <r>
    <x v="8"/>
    <n v="17"/>
    <n v="3"/>
    <s v="ON"/>
    <d v="2019-05-17T00:00:00"/>
    <s v="Avg of 4 NM Projects"/>
    <x v="18"/>
    <n v="29.569999999999997"/>
  </r>
  <r>
    <x v="8"/>
    <n v="17"/>
    <n v="3"/>
    <s v="ON"/>
    <d v="2019-05-17T00:00:00"/>
    <s v="Avg of 4 NM Projects"/>
    <x v="19"/>
    <n v="6.28"/>
  </r>
  <r>
    <x v="8"/>
    <n v="17"/>
    <n v="3"/>
    <s v="ON"/>
    <d v="2019-05-17T00:00:00"/>
    <s v="Avg of 4 NM Projects"/>
    <x v="20"/>
    <n v="0"/>
  </r>
  <r>
    <x v="8"/>
    <n v="17"/>
    <n v="3"/>
    <s v="ON"/>
    <d v="2019-05-17T00:00:00"/>
    <s v="Avg of 4 NM Projects"/>
    <x v="21"/>
    <n v="-0.13"/>
  </r>
  <r>
    <x v="8"/>
    <n v="17"/>
    <n v="3"/>
    <s v="ON"/>
    <d v="2019-05-17T00:00:00"/>
    <s v="Avg of 4 NM Projects"/>
    <x v="22"/>
    <n v="0"/>
  </r>
  <r>
    <x v="8"/>
    <n v="17"/>
    <n v="3"/>
    <s v="OFF"/>
    <d v="2019-05-17T00:00:00"/>
    <s v="Avg of 4 NM Projects"/>
    <x v="23"/>
    <n v="-0.26"/>
  </r>
  <r>
    <x v="8"/>
    <n v="18"/>
    <n v="4"/>
    <s v="OFF"/>
    <d v="2019-05-18T00:00:00"/>
    <s v="Avg of 4 NM Projects"/>
    <x v="0"/>
    <n v="0"/>
  </r>
  <r>
    <x v="8"/>
    <n v="18"/>
    <n v="4"/>
    <s v="OFF"/>
    <d v="2019-05-18T00:00:00"/>
    <s v="Avg of 4 NM Projects"/>
    <x v="1"/>
    <n v="-0.13"/>
  </r>
  <r>
    <x v="8"/>
    <n v="18"/>
    <n v="4"/>
    <s v="OFF"/>
    <d v="2019-05-18T00:00:00"/>
    <s v="Avg of 4 NM Projects"/>
    <x v="2"/>
    <n v="0"/>
  </r>
  <r>
    <x v="8"/>
    <n v="18"/>
    <n v="4"/>
    <s v="OFF"/>
    <d v="2019-05-18T00:00:00"/>
    <s v="Avg of 4 NM Projects"/>
    <x v="3"/>
    <n v="-0.26"/>
  </r>
  <r>
    <x v="8"/>
    <n v="18"/>
    <n v="4"/>
    <s v="OFF"/>
    <d v="2019-05-18T00:00:00"/>
    <s v="Avg of 4 NM Projects"/>
    <x v="4"/>
    <n v="-0.13"/>
  </r>
  <r>
    <x v="8"/>
    <n v="18"/>
    <n v="4"/>
    <s v="OFF"/>
    <d v="2019-05-18T00:00:00"/>
    <s v="Avg of 4 NM Projects"/>
    <x v="5"/>
    <n v="0.255"/>
  </r>
  <r>
    <x v="8"/>
    <n v="18"/>
    <n v="4"/>
    <s v="OFF"/>
    <d v="2019-05-18T00:00:00"/>
    <s v="Avg of 4 NM Projects"/>
    <x v="6"/>
    <n v="9.86"/>
  </r>
  <r>
    <x v="8"/>
    <n v="18"/>
    <n v="4"/>
    <s v="ON"/>
    <d v="2019-05-18T00:00:00"/>
    <s v="Avg of 4 NM Projects"/>
    <x v="7"/>
    <n v="41.734999999999999"/>
  </r>
  <r>
    <x v="8"/>
    <n v="18"/>
    <n v="4"/>
    <s v="ON"/>
    <d v="2019-05-18T00:00:00"/>
    <s v="Avg of 4 NM Projects"/>
    <x v="8"/>
    <n v="71.805000000000007"/>
  </r>
  <r>
    <x v="8"/>
    <n v="18"/>
    <n v="4"/>
    <s v="ON"/>
    <d v="2019-05-18T00:00:00"/>
    <s v="Avg of 4 NM Projects"/>
    <x v="9"/>
    <n v="93.824999999999989"/>
  </r>
  <r>
    <x v="8"/>
    <n v="18"/>
    <n v="4"/>
    <s v="ON"/>
    <d v="2019-05-18T00:00:00"/>
    <s v="Avg of 4 NM Projects"/>
    <x v="10"/>
    <n v="116.86499999999999"/>
  </r>
  <r>
    <x v="8"/>
    <n v="18"/>
    <n v="4"/>
    <s v="ON"/>
    <d v="2019-05-18T00:00:00"/>
    <s v="Avg of 4 NM Projects"/>
    <x v="11"/>
    <n v="123.65"/>
  </r>
  <r>
    <x v="8"/>
    <n v="18"/>
    <n v="4"/>
    <s v="ON"/>
    <d v="2019-05-18T00:00:00"/>
    <s v="Avg of 4 NM Projects"/>
    <x v="12"/>
    <n v="116.355"/>
  </r>
  <r>
    <x v="8"/>
    <n v="18"/>
    <n v="4"/>
    <s v="ON"/>
    <d v="2019-05-18T00:00:00"/>
    <s v="Avg of 4 NM Projects"/>
    <x v="13"/>
    <n v="109.82000000000001"/>
  </r>
  <r>
    <x v="8"/>
    <n v="18"/>
    <n v="4"/>
    <s v="ON"/>
    <d v="2019-05-18T00:00:00"/>
    <s v="Avg of 4 NM Projects"/>
    <x v="14"/>
    <n v="104.965"/>
  </r>
  <r>
    <x v="8"/>
    <n v="18"/>
    <n v="4"/>
    <s v="ON"/>
    <d v="2019-05-18T00:00:00"/>
    <s v="Avg of 4 NM Projects"/>
    <x v="15"/>
    <n v="89.600000000000009"/>
  </r>
  <r>
    <x v="8"/>
    <n v="18"/>
    <n v="4"/>
    <s v="ON"/>
    <d v="2019-05-18T00:00:00"/>
    <s v="Avg of 4 NM Projects"/>
    <x v="16"/>
    <n v="75.394999999999996"/>
  </r>
  <r>
    <x v="8"/>
    <n v="18"/>
    <n v="4"/>
    <s v="ON"/>
    <d v="2019-05-18T00:00:00"/>
    <s v="Avg of 4 NM Projects"/>
    <x v="17"/>
    <n v="54.144999999999996"/>
  </r>
  <r>
    <x v="8"/>
    <n v="18"/>
    <n v="4"/>
    <s v="ON"/>
    <d v="2019-05-18T00:00:00"/>
    <s v="Avg of 4 NM Projects"/>
    <x v="18"/>
    <n v="25.599999999999998"/>
  </r>
  <r>
    <x v="8"/>
    <n v="18"/>
    <n v="4"/>
    <s v="ON"/>
    <d v="2019-05-18T00:00:00"/>
    <s v="Avg of 4 NM Projects"/>
    <x v="19"/>
    <n v="6.0150000000000006"/>
  </r>
  <r>
    <x v="8"/>
    <n v="18"/>
    <n v="4"/>
    <s v="ON"/>
    <d v="2019-05-18T00:00:00"/>
    <s v="Avg of 4 NM Projects"/>
    <x v="20"/>
    <n v="-0.26"/>
  </r>
  <r>
    <x v="8"/>
    <n v="18"/>
    <n v="4"/>
    <s v="ON"/>
    <d v="2019-05-18T00:00:00"/>
    <s v="Avg of 4 NM Projects"/>
    <x v="21"/>
    <n v="-0.39"/>
  </r>
  <r>
    <x v="8"/>
    <n v="18"/>
    <n v="4"/>
    <s v="ON"/>
    <d v="2019-05-18T00:00:00"/>
    <s v="Avg of 4 NM Projects"/>
    <x v="22"/>
    <n v="-0.13"/>
  </r>
  <r>
    <x v="8"/>
    <n v="18"/>
    <n v="4"/>
    <s v="OFF"/>
    <d v="2019-05-18T00:00:00"/>
    <s v="Avg of 4 NM Projects"/>
    <x v="23"/>
    <n v="0"/>
  </r>
  <r>
    <x v="8"/>
    <n v="19"/>
    <n v="5"/>
    <s v="OFF"/>
    <d v="2019-05-19T00:00:00"/>
    <s v="Avg of 4 NM Projects"/>
    <x v="0"/>
    <n v="-0.13"/>
  </r>
  <r>
    <x v="8"/>
    <n v="19"/>
    <n v="5"/>
    <s v="OFF"/>
    <d v="2019-05-19T00:00:00"/>
    <s v="Avg of 4 NM Projects"/>
    <x v="1"/>
    <n v="-0.13"/>
  </r>
  <r>
    <x v="8"/>
    <n v="19"/>
    <n v="5"/>
    <s v="OFF"/>
    <d v="2019-05-19T00:00:00"/>
    <s v="Avg of 4 NM Projects"/>
    <x v="2"/>
    <n v="0"/>
  </r>
  <r>
    <x v="8"/>
    <n v="19"/>
    <n v="5"/>
    <s v="OFF"/>
    <d v="2019-05-19T00:00:00"/>
    <s v="Avg of 4 NM Projects"/>
    <x v="3"/>
    <n v="-0.26"/>
  </r>
  <r>
    <x v="8"/>
    <n v="19"/>
    <n v="5"/>
    <s v="OFF"/>
    <d v="2019-05-19T00:00:00"/>
    <s v="Avg of 4 NM Projects"/>
    <x v="4"/>
    <n v="0"/>
  </r>
  <r>
    <x v="8"/>
    <n v="19"/>
    <n v="5"/>
    <s v="OFF"/>
    <d v="2019-05-19T00:00:00"/>
    <s v="Avg of 4 NM Projects"/>
    <x v="5"/>
    <n v="0.26"/>
  </r>
  <r>
    <x v="8"/>
    <n v="19"/>
    <n v="5"/>
    <s v="OFF"/>
    <d v="2019-05-19T00:00:00"/>
    <s v="Avg of 4 NM Projects"/>
    <x v="6"/>
    <n v="7.0350000000000001"/>
  </r>
  <r>
    <x v="8"/>
    <n v="19"/>
    <n v="5"/>
    <s v="ON"/>
    <d v="2019-05-19T00:00:00"/>
    <s v="Avg of 4 NM Projects"/>
    <x v="7"/>
    <n v="32.770000000000003"/>
  </r>
  <r>
    <x v="8"/>
    <n v="19"/>
    <n v="5"/>
    <s v="ON"/>
    <d v="2019-05-19T00:00:00"/>
    <s v="Avg of 4 NM Projects"/>
    <x v="8"/>
    <n v="48.385000000000005"/>
  </r>
  <r>
    <x v="8"/>
    <n v="19"/>
    <n v="5"/>
    <s v="ON"/>
    <d v="2019-05-19T00:00:00"/>
    <s v="Avg of 4 NM Projects"/>
    <x v="9"/>
    <n v="61.31"/>
  </r>
  <r>
    <x v="8"/>
    <n v="19"/>
    <n v="5"/>
    <s v="ON"/>
    <d v="2019-05-19T00:00:00"/>
    <s v="Avg of 4 NM Projects"/>
    <x v="10"/>
    <n v="69.245000000000005"/>
  </r>
  <r>
    <x v="8"/>
    <n v="19"/>
    <n v="5"/>
    <s v="ON"/>
    <d v="2019-05-19T00:00:00"/>
    <s v="Avg of 4 NM Projects"/>
    <x v="11"/>
    <n v="58.234999999999992"/>
  </r>
  <r>
    <x v="8"/>
    <n v="19"/>
    <n v="5"/>
    <s v="ON"/>
    <d v="2019-05-19T00:00:00"/>
    <s v="Avg of 4 NM Projects"/>
    <x v="12"/>
    <n v="69.25"/>
  </r>
  <r>
    <x v="8"/>
    <n v="19"/>
    <n v="5"/>
    <s v="ON"/>
    <d v="2019-05-19T00:00:00"/>
    <s v="Avg of 4 NM Projects"/>
    <x v="13"/>
    <n v="61.694999999999993"/>
  </r>
  <r>
    <x v="8"/>
    <n v="19"/>
    <n v="5"/>
    <s v="ON"/>
    <d v="2019-05-19T00:00:00"/>
    <s v="Avg of 4 NM Projects"/>
    <x v="14"/>
    <n v="77.185000000000002"/>
  </r>
  <r>
    <x v="8"/>
    <n v="19"/>
    <n v="5"/>
    <s v="ON"/>
    <d v="2019-05-19T00:00:00"/>
    <s v="Avg of 4 NM Projects"/>
    <x v="15"/>
    <n v="72.444999999999993"/>
  </r>
  <r>
    <x v="8"/>
    <n v="19"/>
    <n v="5"/>
    <s v="ON"/>
    <d v="2019-05-19T00:00:00"/>
    <s v="Avg of 4 NM Projects"/>
    <x v="16"/>
    <n v="56.325000000000003"/>
  </r>
  <r>
    <x v="8"/>
    <n v="19"/>
    <n v="5"/>
    <s v="ON"/>
    <d v="2019-05-19T00:00:00"/>
    <s v="Avg of 4 NM Projects"/>
    <x v="17"/>
    <n v="25.47"/>
  </r>
  <r>
    <x v="8"/>
    <n v="19"/>
    <n v="5"/>
    <s v="ON"/>
    <d v="2019-05-19T00:00:00"/>
    <s v="Avg of 4 NM Projects"/>
    <x v="18"/>
    <n v="11.770000000000001"/>
  </r>
  <r>
    <x v="8"/>
    <n v="19"/>
    <n v="5"/>
    <s v="ON"/>
    <d v="2019-05-19T00:00:00"/>
    <s v="Avg of 4 NM Projects"/>
    <x v="19"/>
    <n v="4.1049999999999995"/>
  </r>
  <r>
    <x v="8"/>
    <n v="19"/>
    <n v="5"/>
    <s v="ON"/>
    <d v="2019-05-19T00:00:00"/>
    <s v="Avg of 4 NM Projects"/>
    <x v="20"/>
    <n v="-0.39"/>
  </r>
  <r>
    <x v="8"/>
    <n v="19"/>
    <n v="5"/>
    <s v="ON"/>
    <d v="2019-05-19T00:00:00"/>
    <s v="Avg of 4 NM Projects"/>
    <x v="21"/>
    <n v="0"/>
  </r>
  <r>
    <x v="8"/>
    <n v="19"/>
    <n v="5"/>
    <s v="ON"/>
    <d v="2019-05-19T00:00:00"/>
    <s v="Avg of 4 NM Projects"/>
    <x v="22"/>
    <n v="-0.13"/>
  </r>
  <r>
    <x v="8"/>
    <n v="19"/>
    <n v="5"/>
    <s v="OFF"/>
    <d v="2019-05-19T00:00:00"/>
    <s v="Avg of 4 NM Projects"/>
    <x v="23"/>
    <n v="-0.13"/>
  </r>
  <r>
    <x v="8"/>
    <n v="20"/>
    <n v="6"/>
    <s v="OFF"/>
    <d v="2019-05-20T00:00:00"/>
    <s v="Avg of 4 NM Projects"/>
    <x v="0"/>
    <n v="0"/>
  </r>
  <r>
    <x v="8"/>
    <n v="20"/>
    <n v="6"/>
    <s v="OFF"/>
    <d v="2019-05-20T00:00:00"/>
    <s v="Avg of 4 NM Projects"/>
    <x v="1"/>
    <n v="0"/>
  </r>
  <r>
    <x v="8"/>
    <n v="20"/>
    <n v="6"/>
    <s v="OFF"/>
    <d v="2019-05-20T00:00:00"/>
    <s v="Avg of 4 NM Projects"/>
    <x v="2"/>
    <n v="-0.26"/>
  </r>
  <r>
    <x v="8"/>
    <n v="20"/>
    <n v="6"/>
    <s v="OFF"/>
    <d v="2019-05-20T00:00:00"/>
    <s v="Avg of 4 NM Projects"/>
    <x v="3"/>
    <n v="-0.26"/>
  </r>
  <r>
    <x v="8"/>
    <n v="20"/>
    <n v="6"/>
    <s v="OFF"/>
    <d v="2019-05-20T00:00:00"/>
    <s v="Avg of 4 NM Projects"/>
    <x v="4"/>
    <n v="0"/>
  </r>
  <r>
    <x v="8"/>
    <n v="20"/>
    <n v="6"/>
    <s v="OFF"/>
    <d v="2019-05-20T00:00:00"/>
    <s v="Avg of 4 NM Projects"/>
    <x v="5"/>
    <n v="-0.13"/>
  </r>
  <r>
    <x v="8"/>
    <n v="20"/>
    <n v="6"/>
    <s v="OFF"/>
    <d v="2019-05-20T00:00:00"/>
    <s v="Avg of 4 NM Projects"/>
    <x v="6"/>
    <n v="1.665"/>
  </r>
  <r>
    <x v="8"/>
    <n v="20"/>
    <n v="6"/>
    <s v="ON"/>
    <d v="2019-05-20T00:00:00"/>
    <s v="Avg of 4 NM Projects"/>
    <x v="7"/>
    <n v="14.09"/>
  </r>
  <r>
    <x v="8"/>
    <n v="20"/>
    <n v="6"/>
    <s v="ON"/>
    <d v="2019-05-20T00:00:00"/>
    <s v="Avg of 4 NM Projects"/>
    <x v="8"/>
    <n v="20.094999999999999"/>
  </r>
  <r>
    <x v="8"/>
    <n v="20"/>
    <n v="6"/>
    <s v="ON"/>
    <d v="2019-05-20T00:00:00"/>
    <s v="Avg of 4 NM Projects"/>
    <x v="9"/>
    <n v="39.040000000000006"/>
  </r>
  <r>
    <x v="8"/>
    <n v="20"/>
    <n v="6"/>
    <s v="ON"/>
    <d v="2019-05-20T00:00:00"/>
    <s v="Avg of 4 NM Projects"/>
    <x v="10"/>
    <n v="69.88"/>
  </r>
  <r>
    <x v="8"/>
    <n v="20"/>
    <n v="6"/>
    <s v="ON"/>
    <d v="2019-05-20T00:00:00"/>
    <s v="Avg of 4 NM Projects"/>
    <x v="11"/>
    <n v="83.844999999999999"/>
  </r>
  <r>
    <x v="8"/>
    <n v="20"/>
    <n v="6"/>
    <s v="ON"/>
    <d v="2019-05-20T00:00:00"/>
    <s v="Avg of 4 NM Projects"/>
    <x v="12"/>
    <n v="81.144999999999996"/>
  </r>
  <r>
    <x v="8"/>
    <n v="20"/>
    <n v="6"/>
    <s v="ON"/>
    <d v="2019-05-20T00:00:00"/>
    <s v="Avg of 4 NM Projects"/>
    <x v="13"/>
    <n v="56.834999999999994"/>
  </r>
  <r>
    <x v="8"/>
    <n v="20"/>
    <n v="6"/>
    <s v="ON"/>
    <d v="2019-05-20T00:00:00"/>
    <s v="Avg of 4 NM Projects"/>
    <x v="14"/>
    <n v="60.67"/>
  </r>
  <r>
    <x v="8"/>
    <n v="20"/>
    <n v="6"/>
    <s v="ON"/>
    <d v="2019-05-20T00:00:00"/>
    <s v="Avg of 4 NM Projects"/>
    <x v="15"/>
    <n v="75.134999999999991"/>
  </r>
  <r>
    <x v="8"/>
    <n v="20"/>
    <n v="6"/>
    <s v="ON"/>
    <d v="2019-05-20T00:00:00"/>
    <s v="Avg of 4 NM Projects"/>
    <x v="16"/>
    <n v="63.614999999999995"/>
  </r>
  <r>
    <x v="8"/>
    <n v="20"/>
    <n v="6"/>
    <s v="ON"/>
    <d v="2019-05-20T00:00:00"/>
    <s v="Avg of 4 NM Projects"/>
    <x v="17"/>
    <n v="55.685000000000002"/>
  </r>
  <r>
    <x v="8"/>
    <n v="20"/>
    <n v="6"/>
    <s v="ON"/>
    <d v="2019-05-20T00:00:00"/>
    <s v="Avg of 4 NM Projects"/>
    <x v="18"/>
    <n v="27.644999999999996"/>
  </r>
  <r>
    <x v="8"/>
    <n v="20"/>
    <n v="6"/>
    <s v="ON"/>
    <d v="2019-05-20T00:00:00"/>
    <s v="Avg of 4 NM Projects"/>
    <x v="19"/>
    <n v="5.5"/>
  </r>
  <r>
    <x v="8"/>
    <n v="20"/>
    <n v="6"/>
    <s v="ON"/>
    <d v="2019-05-20T00:00:00"/>
    <s v="Avg of 4 NM Projects"/>
    <x v="20"/>
    <n v="-0.13"/>
  </r>
  <r>
    <x v="8"/>
    <n v="20"/>
    <n v="6"/>
    <s v="ON"/>
    <d v="2019-05-20T00:00:00"/>
    <s v="Avg of 4 NM Projects"/>
    <x v="21"/>
    <n v="-0.13"/>
  </r>
  <r>
    <x v="8"/>
    <n v="20"/>
    <n v="6"/>
    <s v="ON"/>
    <d v="2019-05-20T00:00:00"/>
    <s v="Avg of 4 NM Projects"/>
    <x v="22"/>
    <n v="-0.26"/>
  </r>
  <r>
    <x v="8"/>
    <n v="20"/>
    <n v="6"/>
    <s v="OFF"/>
    <d v="2019-05-20T00:00:00"/>
    <s v="Avg of 4 NM Projects"/>
    <x v="23"/>
    <n v="-0.26"/>
  </r>
  <r>
    <x v="8"/>
    <n v="21"/>
    <n v="7"/>
    <s v="OFF"/>
    <d v="2019-05-21T00:00:00"/>
    <s v="Avg of 4 NM Projects"/>
    <x v="0"/>
    <n v="0"/>
  </r>
  <r>
    <x v="8"/>
    <n v="21"/>
    <n v="7"/>
    <s v="OFF"/>
    <d v="2019-05-21T00:00:00"/>
    <s v="Avg of 4 NM Projects"/>
    <x v="1"/>
    <n v="-0.13"/>
  </r>
  <r>
    <x v="8"/>
    <n v="21"/>
    <n v="7"/>
    <s v="OFF"/>
    <d v="2019-05-21T00:00:00"/>
    <s v="Avg of 4 NM Projects"/>
    <x v="2"/>
    <n v="0"/>
  </r>
  <r>
    <x v="8"/>
    <n v="21"/>
    <n v="7"/>
    <s v="OFF"/>
    <d v="2019-05-21T00:00:00"/>
    <s v="Avg of 4 NM Projects"/>
    <x v="3"/>
    <n v="-0.13"/>
  </r>
  <r>
    <x v="8"/>
    <n v="21"/>
    <n v="7"/>
    <s v="OFF"/>
    <d v="2019-05-21T00:00:00"/>
    <s v="Avg of 4 NM Projects"/>
    <x v="4"/>
    <n v="-0.26"/>
  </r>
  <r>
    <x v="8"/>
    <n v="21"/>
    <n v="7"/>
    <s v="OFF"/>
    <d v="2019-05-21T00:00:00"/>
    <s v="Avg of 4 NM Projects"/>
    <x v="5"/>
    <n v="0.255"/>
  </r>
  <r>
    <x v="8"/>
    <n v="21"/>
    <n v="7"/>
    <s v="OFF"/>
    <d v="2019-05-21T00:00:00"/>
    <s v="Avg of 4 NM Projects"/>
    <x v="6"/>
    <n v="9.6"/>
  </r>
  <r>
    <x v="8"/>
    <n v="21"/>
    <n v="7"/>
    <s v="OFF"/>
    <d v="2019-05-21T00:00:00"/>
    <s v="Avg of 4 NM Projects"/>
    <x v="7"/>
    <n v="39.814999999999998"/>
  </r>
  <r>
    <x v="8"/>
    <n v="21"/>
    <n v="7"/>
    <s v="OFF"/>
    <d v="2019-05-21T00:00:00"/>
    <s v="Avg of 4 NM Projects"/>
    <x v="8"/>
    <n v="64.504999999999995"/>
  </r>
  <r>
    <x v="8"/>
    <n v="21"/>
    <n v="7"/>
    <s v="OFF"/>
    <d v="2019-05-21T00:00:00"/>
    <s v="Avg of 4 NM Projects"/>
    <x v="9"/>
    <n v="83.460000000000008"/>
  </r>
  <r>
    <x v="8"/>
    <n v="21"/>
    <n v="7"/>
    <s v="OFF"/>
    <d v="2019-05-21T00:00:00"/>
    <s v="Avg of 4 NM Projects"/>
    <x v="10"/>
    <n v="100.22"/>
  </r>
  <r>
    <x v="8"/>
    <n v="21"/>
    <n v="7"/>
    <s v="OFF"/>
    <d v="2019-05-21T00:00:00"/>
    <s v="Avg of 4 NM Projects"/>
    <x v="11"/>
    <n v="110.075"/>
  </r>
  <r>
    <x v="8"/>
    <n v="21"/>
    <n v="7"/>
    <s v="OFF"/>
    <d v="2019-05-21T00:00:00"/>
    <s v="Avg of 4 NM Projects"/>
    <x v="12"/>
    <n v="123.13"/>
  </r>
  <r>
    <x v="8"/>
    <n v="21"/>
    <n v="7"/>
    <s v="OFF"/>
    <d v="2019-05-21T00:00:00"/>
    <s v="Avg of 4 NM Projects"/>
    <x v="13"/>
    <n v="123.515"/>
  </r>
  <r>
    <x v="8"/>
    <n v="21"/>
    <n v="7"/>
    <s v="OFF"/>
    <d v="2019-05-21T00:00:00"/>
    <s v="Avg of 4 NM Projects"/>
    <x v="14"/>
    <n v="116.605"/>
  </r>
  <r>
    <x v="8"/>
    <n v="21"/>
    <n v="7"/>
    <s v="OFF"/>
    <d v="2019-05-21T00:00:00"/>
    <s v="Avg of 4 NM Projects"/>
    <x v="15"/>
    <n v="109.69499999999999"/>
  </r>
  <r>
    <x v="8"/>
    <n v="21"/>
    <n v="7"/>
    <s v="OFF"/>
    <d v="2019-05-21T00:00:00"/>
    <s v="Avg of 4 NM Projects"/>
    <x v="16"/>
    <n v="84.22"/>
  </r>
  <r>
    <x v="8"/>
    <n v="21"/>
    <n v="7"/>
    <s v="OFF"/>
    <d v="2019-05-21T00:00:00"/>
    <s v="Avg of 4 NM Projects"/>
    <x v="17"/>
    <n v="57.984999999999999"/>
  </r>
  <r>
    <x v="8"/>
    <n v="21"/>
    <n v="7"/>
    <s v="OFF"/>
    <d v="2019-05-21T00:00:00"/>
    <s v="Avg of 4 NM Projects"/>
    <x v="18"/>
    <n v="26.24"/>
  </r>
  <r>
    <x v="8"/>
    <n v="21"/>
    <n v="7"/>
    <s v="OFF"/>
    <d v="2019-05-21T00:00:00"/>
    <s v="Avg of 4 NM Projects"/>
    <x v="19"/>
    <n v="4.8600000000000003"/>
  </r>
  <r>
    <x v="8"/>
    <n v="21"/>
    <n v="7"/>
    <s v="OFF"/>
    <d v="2019-05-21T00:00:00"/>
    <s v="Avg of 4 NM Projects"/>
    <x v="20"/>
    <n v="-0.26"/>
  </r>
  <r>
    <x v="8"/>
    <n v="21"/>
    <n v="7"/>
    <s v="OFF"/>
    <d v="2019-05-21T00:00:00"/>
    <s v="Avg of 4 NM Projects"/>
    <x v="21"/>
    <n v="-0.13"/>
  </r>
  <r>
    <x v="8"/>
    <n v="21"/>
    <n v="7"/>
    <s v="OFF"/>
    <d v="2019-05-21T00:00:00"/>
    <s v="Avg of 4 NM Projects"/>
    <x v="22"/>
    <n v="0"/>
  </r>
  <r>
    <x v="8"/>
    <n v="21"/>
    <n v="7"/>
    <s v="OFF"/>
    <d v="2019-05-21T00:00:00"/>
    <s v="Avg of 4 NM Projects"/>
    <x v="23"/>
    <n v="0"/>
  </r>
  <r>
    <x v="8"/>
    <n v="22"/>
    <n v="1"/>
    <s v="OFF"/>
    <d v="2019-05-22T00:00:00"/>
    <s v="Avg of 4 NM Projects"/>
    <x v="0"/>
    <n v="-0.26"/>
  </r>
  <r>
    <x v="8"/>
    <n v="22"/>
    <n v="1"/>
    <s v="OFF"/>
    <d v="2019-05-22T00:00:00"/>
    <s v="Avg of 4 NM Projects"/>
    <x v="1"/>
    <n v="-0.13"/>
  </r>
  <r>
    <x v="8"/>
    <n v="22"/>
    <n v="1"/>
    <s v="OFF"/>
    <d v="2019-05-22T00:00:00"/>
    <s v="Avg of 4 NM Projects"/>
    <x v="2"/>
    <n v="0"/>
  </r>
  <r>
    <x v="8"/>
    <n v="22"/>
    <n v="1"/>
    <s v="OFF"/>
    <d v="2019-05-22T00:00:00"/>
    <s v="Avg of 4 NM Projects"/>
    <x v="3"/>
    <n v="0"/>
  </r>
  <r>
    <x v="8"/>
    <n v="22"/>
    <n v="1"/>
    <s v="OFF"/>
    <d v="2019-05-22T00:00:00"/>
    <s v="Avg of 4 NM Projects"/>
    <x v="4"/>
    <n v="-0.13"/>
  </r>
  <r>
    <x v="8"/>
    <n v="22"/>
    <n v="1"/>
    <s v="OFF"/>
    <d v="2019-05-22T00:00:00"/>
    <s v="Avg of 4 NM Projects"/>
    <x v="5"/>
    <n v="0.255"/>
  </r>
  <r>
    <x v="8"/>
    <n v="22"/>
    <n v="1"/>
    <s v="OFF"/>
    <d v="2019-05-22T00:00:00"/>
    <s v="Avg of 4 NM Projects"/>
    <x v="6"/>
    <n v="13.184999999999999"/>
  </r>
  <r>
    <x v="8"/>
    <n v="22"/>
    <n v="1"/>
    <s v="OFF"/>
    <d v="2019-05-22T00:00:00"/>
    <s v="Avg of 4 NM Projects"/>
    <x v="7"/>
    <n v="44.54"/>
  </r>
  <r>
    <x v="8"/>
    <n v="22"/>
    <n v="1"/>
    <s v="OFF"/>
    <d v="2019-05-22T00:00:00"/>
    <s v="Avg of 4 NM Projects"/>
    <x v="8"/>
    <n v="72.574999999999989"/>
  </r>
  <r>
    <x v="8"/>
    <n v="22"/>
    <n v="1"/>
    <s v="OFF"/>
    <d v="2019-05-22T00:00:00"/>
    <s v="Avg of 4 NM Projects"/>
    <x v="9"/>
    <n v="95.10499999999999"/>
  </r>
  <r>
    <x v="8"/>
    <n v="22"/>
    <n v="1"/>
    <s v="OFF"/>
    <d v="2019-05-22T00:00:00"/>
    <s v="Avg of 4 NM Projects"/>
    <x v="10"/>
    <n v="112.12499999999999"/>
  </r>
  <r>
    <x v="8"/>
    <n v="22"/>
    <n v="1"/>
    <s v="OFF"/>
    <d v="2019-05-22T00:00:00"/>
    <s v="Avg of 4 NM Projects"/>
    <x v="11"/>
    <n v="116.60499999999999"/>
  </r>
  <r>
    <x v="8"/>
    <n v="22"/>
    <n v="1"/>
    <s v="OFF"/>
    <d v="2019-05-22T00:00:00"/>
    <s v="Avg of 4 NM Projects"/>
    <x v="12"/>
    <n v="104.57499999999999"/>
  </r>
  <r>
    <x v="8"/>
    <n v="22"/>
    <n v="1"/>
    <s v="OFF"/>
    <d v="2019-05-22T00:00:00"/>
    <s v="Avg of 4 NM Projects"/>
    <x v="13"/>
    <n v="94.72"/>
  </r>
  <r>
    <x v="8"/>
    <n v="22"/>
    <n v="1"/>
    <s v="OFF"/>
    <d v="2019-05-22T00:00:00"/>
    <s v="Avg of 4 NM Projects"/>
    <x v="14"/>
    <n v="87.81"/>
  </r>
  <r>
    <x v="8"/>
    <n v="22"/>
    <n v="1"/>
    <s v="OFF"/>
    <d v="2019-05-22T00:00:00"/>
    <s v="Avg of 4 NM Projects"/>
    <x v="15"/>
    <n v="74.375"/>
  </r>
  <r>
    <x v="8"/>
    <n v="22"/>
    <n v="1"/>
    <s v="OFF"/>
    <d v="2019-05-22T00:00:00"/>
    <s v="Avg of 4 NM Projects"/>
    <x v="16"/>
    <n v="49.66"/>
  </r>
  <r>
    <x v="8"/>
    <n v="22"/>
    <n v="1"/>
    <s v="OFF"/>
    <d v="2019-05-22T00:00:00"/>
    <s v="Avg of 4 NM Projects"/>
    <x v="17"/>
    <n v="39.549999999999997"/>
  </r>
  <r>
    <x v="8"/>
    <n v="22"/>
    <n v="1"/>
    <s v="OFF"/>
    <d v="2019-05-22T00:00:00"/>
    <s v="Avg of 4 NM Projects"/>
    <x v="18"/>
    <n v="16.510000000000002"/>
  </r>
  <r>
    <x v="8"/>
    <n v="22"/>
    <n v="1"/>
    <s v="OFF"/>
    <d v="2019-05-22T00:00:00"/>
    <s v="Avg of 4 NM Projects"/>
    <x v="19"/>
    <n v="3.2"/>
  </r>
  <r>
    <x v="8"/>
    <n v="22"/>
    <n v="1"/>
    <s v="OFF"/>
    <d v="2019-05-22T00:00:00"/>
    <s v="Avg of 4 NM Projects"/>
    <x v="20"/>
    <n v="0"/>
  </r>
  <r>
    <x v="8"/>
    <n v="22"/>
    <n v="1"/>
    <s v="OFF"/>
    <d v="2019-05-22T00:00:00"/>
    <s v="Avg of 4 NM Projects"/>
    <x v="21"/>
    <n v="0"/>
  </r>
  <r>
    <x v="8"/>
    <n v="22"/>
    <n v="1"/>
    <s v="OFF"/>
    <d v="2019-05-22T00:00:00"/>
    <s v="Avg of 4 NM Projects"/>
    <x v="22"/>
    <n v="-0.13"/>
  </r>
  <r>
    <x v="8"/>
    <n v="22"/>
    <n v="1"/>
    <s v="OFF"/>
    <d v="2019-05-22T00:00:00"/>
    <s v="Avg of 4 NM Projects"/>
    <x v="23"/>
    <n v="-0.39"/>
  </r>
  <r>
    <x v="8"/>
    <n v="23"/>
    <n v="2"/>
    <s v="OFF"/>
    <d v="2019-05-23T00:00:00"/>
    <s v="Avg of 4 NM Projects"/>
    <x v="0"/>
    <n v="-0.26"/>
  </r>
  <r>
    <x v="8"/>
    <n v="23"/>
    <n v="2"/>
    <s v="OFF"/>
    <d v="2019-05-23T00:00:00"/>
    <s v="Avg of 4 NM Projects"/>
    <x v="1"/>
    <n v="-0.26"/>
  </r>
  <r>
    <x v="8"/>
    <n v="23"/>
    <n v="2"/>
    <s v="OFF"/>
    <d v="2019-05-23T00:00:00"/>
    <s v="Avg of 4 NM Projects"/>
    <x v="2"/>
    <n v="0"/>
  </r>
  <r>
    <x v="8"/>
    <n v="23"/>
    <n v="2"/>
    <s v="OFF"/>
    <d v="2019-05-23T00:00:00"/>
    <s v="Avg of 4 NM Projects"/>
    <x v="3"/>
    <n v="-0.13"/>
  </r>
  <r>
    <x v="8"/>
    <n v="23"/>
    <n v="2"/>
    <s v="OFF"/>
    <d v="2019-05-23T00:00:00"/>
    <s v="Avg of 4 NM Projects"/>
    <x v="4"/>
    <n v="0"/>
  </r>
  <r>
    <x v="8"/>
    <n v="23"/>
    <n v="2"/>
    <s v="OFF"/>
    <d v="2019-05-23T00:00:00"/>
    <s v="Avg of 4 NM Projects"/>
    <x v="5"/>
    <n v="0.38500000000000001"/>
  </r>
  <r>
    <x v="8"/>
    <n v="23"/>
    <n v="2"/>
    <s v="OFF"/>
    <d v="2019-05-23T00:00:00"/>
    <s v="Avg of 4 NM Projects"/>
    <x v="6"/>
    <n v="14.719999999999999"/>
  </r>
  <r>
    <x v="8"/>
    <n v="23"/>
    <n v="2"/>
    <s v="ON"/>
    <d v="2019-05-23T00:00:00"/>
    <s v="Avg of 4 NM Projects"/>
    <x v="7"/>
    <n v="58.875"/>
  </r>
  <r>
    <x v="8"/>
    <n v="23"/>
    <n v="2"/>
    <s v="ON"/>
    <d v="2019-05-23T00:00:00"/>
    <s v="Avg of 4 NM Projects"/>
    <x v="8"/>
    <n v="97.795000000000002"/>
  </r>
  <r>
    <x v="8"/>
    <n v="23"/>
    <n v="2"/>
    <s v="ON"/>
    <d v="2019-05-23T00:00:00"/>
    <s v="Avg of 4 NM Projects"/>
    <x v="9"/>
    <n v="113.27500000000001"/>
  </r>
  <r>
    <x v="8"/>
    <n v="23"/>
    <n v="2"/>
    <s v="ON"/>
    <d v="2019-05-23T00:00:00"/>
    <s v="Avg of 4 NM Projects"/>
    <x v="10"/>
    <n v="103.80500000000001"/>
  </r>
  <r>
    <x v="8"/>
    <n v="23"/>
    <n v="2"/>
    <s v="ON"/>
    <d v="2019-05-23T00:00:00"/>
    <s v="Avg of 4 NM Projects"/>
    <x v="11"/>
    <n v="99.460000000000008"/>
  </r>
  <r>
    <x v="8"/>
    <n v="23"/>
    <n v="2"/>
    <s v="ON"/>
    <d v="2019-05-23T00:00:00"/>
    <s v="Avg of 4 NM Projects"/>
    <x v="12"/>
    <n v="94.844999999999999"/>
  </r>
  <r>
    <x v="8"/>
    <n v="23"/>
    <n v="2"/>
    <s v="ON"/>
    <d v="2019-05-23T00:00:00"/>
    <s v="Avg of 4 NM Projects"/>
    <x v="13"/>
    <n v="79.875"/>
  </r>
  <r>
    <x v="8"/>
    <n v="23"/>
    <n v="2"/>
    <s v="ON"/>
    <d v="2019-05-23T00:00:00"/>
    <s v="Avg of 4 NM Projects"/>
    <x v="14"/>
    <n v="71.81"/>
  </r>
  <r>
    <x v="8"/>
    <n v="23"/>
    <n v="2"/>
    <s v="ON"/>
    <d v="2019-05-23T00:00:00"/>
    <s v="Avg of 4 NM Projects"/>
    <x v="15"/>
    <n v="68.355000000000004"/>
  </r>
  <r>
    <x v="8"/>
    <n v="23"/>
    <n v="2"/>
    <s v="ON"/>
    <d v="2019-05-23T00:00:00"/>
    <s v="Avg of 4 NM Projects"/>
    <x v="16"/>
    <n v="54.139999999999993"/>
  </r>
  <r>
    <x v="8"/>
    <n v="23"/>
    <n v="2"/>
    <s v="ON"/>
    <d v="2019-05-23T00:00:00"/>
    <s v="Avg of 4 NM Projects"/>
    <x v="17"/>
    <n v="32.774999999999999"/>
  </r>
  <r>
    <x v="8"/>
    <n v="23"/>
    <n v="2"/>
    <s v="ON"/>
    <d v="2019-05-23T00:00:00"/>
    <s v="Avg of 4 NM Projects"/>
    <x v="18"/>
    <n v="11.010000000000002"/>
  </r>
  <r>
    <x v="8"/>
    <n v="23"/>
    <n v="2"/>
    <s v="ON"/>
    <d v="2019-05-23T00:00:00"/>
    <s v="Avg of 4 NM Projects"/>
    <x v="19"/>
    <n v="1.7850000000000001"/>
  </r>
  <r>
    <x v="8"/>
    <n v="23"/>
    <n v="2"/>
    <s v="ON"/>
    <d v="2019-05-23T00:00:00"/>
    <s v="Avg of 4 NM Projects"/>
    <x v="20"/>
    <n v="-0.13"/>
  </r>
  <r>
    <x v="8"/>
    <n v="23"/>
    <n v="2"/>
    <s v="ON"/>
    <d v="2019-05-23T00:00:00"/>
    <s v="Avg of 4 NM Projects"/>
    <x v="21"/>
    <n v="-0.13"/>
  </r>
  <r>
    <x v="8"/>
    <n v="23"/>
    <n v="2"/>
    <s v="ON"/>
    <d v="2019-05-23T00:00:00"/>
    <s v="Avg of 4 NM Projects"/>
    <x v="22"/>
    <n v="-0.13"/>
  </r>
  <r>
    <x v="8"/>
    <n v="23"/>
    <n v="2"/>
    <s v="OFF"/>
    <d v="2019-05-23T00:00:00"/>
    <s v="Avg of 4 NM Projects"/>
    <x v="23"/>
    <n v="0"/>
  </r>
  <r>
    <x v="8"/>
    <n v="24"/>
    <n v="3"/>
    <s v="OFF"/>
    <d v="2019-05-24T00:00:00"/>
    <s v="Avg of 4 NM Projects"/>
    <x v="0"/>
    <n v="0"/>
  </r>
  <r>
    <x v="8"/>
    <n v="24"/>
    <n v="3"/>
    <s v="OFF"/>
    <d v="2019-05-24T00:00:00"/>
    <s v="Avg of 4 NM Projects"/>
    <x v="1"/>
    <n v="-0.13"/>
  </r>
  <r>
    <x v="8"/>
    <n v="24"/>
    <n v="3"/>
    <s v="OFF"/>
    <d v="2019-05-24T00:00:00"/>
    <s v="Avg of 4 NM Projects"/>
    <x v="2"/>
    <n v="-0.26"/>
  </r>
  <r>
    <x v="8"/>
    <n v="24"/>
    <n v="3"/>
    <s v="OFF"/>
    <d v="2019-05-24T00:00:00"/>
    <s v="Avg of 4 NM Projects"/>
    <x v="3"/>
    <n v="-0.26"/>
  </r>
  <r>
    <x v="8"/>
    <n v="24"/>
    <n v="3"/>
    <s v="OFF"/>
    <d v="2019-05-24T00:00:00"/>
    <s v="Avg of 4 NM Projects"/>
    <x v="4"/>
    <n v="-0.13"/>
  </r>
  <r>
    <x v="8"/>
    <n v="24"/>
    <n v="3"/>
    <s v="OFF"/>
    <d v="2019-05-24T00:00:00"/>
    <s v="Avg of 4 NM Projects"/>
    <x v="5"/>
    <n v="-0.26"/>
  </r>
  <r>
    <x v="8"/>
    <n v="24"/>
    <n v="3"/>
    <s v="OFF"/>
    <d v="2019-05-24T00:00:00"/>
    <s v="Avg of 4 NM Projects"/>
    <x v="6"/>
    <n v="5.8900000000000006"/>
  </r>
  <r>
    <x v="8"/>
    <n v="24"/>
    <n v="3"/>
    <s v="ON"/>
    <d v="2019-05-24T00:00:00"/>
    <s v="Avg of 4 NM Projects"/>
    <x v="7"/>
    <n v="23.3"/>
  </r>
  <r>
    <x v="8"/>
    <n v="24"/>
    <n v="3"/>
    <s v="ON"/>
    <d v="2019-05-24T00:00:00"/>
    <s v="Avg of 4 NM Projects"/>
    <x v="8"/>
    <n v="33.924999999999997"/>
  </r>
  <r>
    <x v="8"/>
    <n v="24"/>
    <n v="3"/>
    <s v="ON"/>
    <d v="2019-05-24T00:00:00"/>
    <s v="Avg of 4 NM Projects"/>
    <x v="9"/>
    <n v="44.804999999999993"/>
  </r>
  <r>
    <x v="8"/>
    <n v="24"/>
    <n v="3"/>
    <s v="ON"/>
    <d v="2019-05-24T00:00:00"/>
    <s v="Avg of 4 NM Projects"/>
    <x v="10"/>
    <n v="79.10499999999999"/>
  </r>
  <r>
    <x v="8"/>
    <n v="24"/>
    <n v="3"/>
    <s v="ON"/>
    <d v="2019-05-24T00:00:00"/>
    <s v="Avg of 4 NM Projects"/>
    <x v="11"/>
    <n v="91.135000000000005"/>
  </r>
  <r>
    <x v="8"/>
    <n v="24"/>
    <n v="3"/>
    <s v="ON"/>
    <d v="2019-05-24T00:00:00"/>
    <s v="Avg of 4 NM Projects"/>
    <x v="12"/>
    <n v="92.155000000000001"/>
  </r>
  <r>
    <x v="8"/>
    <n v="24"/>
    <n v="3"/>
    <s v="ON"/>
    <d v="2019-05-24T00:00:00"/>
    <s v="Avg of 4 NM Projects"/>
    <x v="13"/>
    <n v="92.795000000000002"/>
  </r>
  <r>
    <x v="8"/>
    <n v="24"/>
    <n v="3"/>
    <s v="ON"/>
    <d v="2019-05-24T00:00:00"/>
    <s v="Avg of 4 NM Projects"/>
    <x v="14"/>
    <n v="98.94"/>
  </r>
  <r>
    <x v="8"/>
    <n v="24"/>
    <n v="3"/>
    <s v="ON"/>
    <d v="2019-05-24T00:00:00"/>
    <s v="Avg of 4 NM Projects"/>
    <x v="15"/>
    <n v="83.84"/>
  </r>
  <r>
    <x v="8"/>
    <n v="24"/>
    <n v="3"/>
    <s v="ON"/>
    <d v="2019-05-24T00:00:00"/>
    <s v="Avg of 4 NM Projects"/>
    <x v="16"/>
    <n v="60.415000000000006"/>
  </r>
  <r>
    <x v="8"/>
    <n v="24"/>
    <n v="3"/>
    <s v="ON"/>
    <d v="2019-05-24T00:00:00"/>
    <s v="Avg of 4 NM Projects"/>
    <x v="17"/>
    <n v="41.35"/>
  </r>
  <r>
    <x v="8"/>
    <n v="24"/>
    <n v="3"/>
    <s v="ON"/>
    <d v="2019-05-24T00:00:00"/>
    <s v="Avg of 4 NM Projects"/>
    <x v="18"/>
    <n v="28.67"/>
  </r>
  <r>
    <x v="8"/>
    <n v="24"/>
    <n v="3"/>
    <s v="ON"/>
    <d v="2019-05-24T00:00:00"/>
    <s v="Avg of 4 NM Projects"/>
    <x v="19"/>
    <n v="7.4250000000000007"/>
  </r>
  <r>
    <x v="8"/>
    <n v="24"/>
    <n v="3"/>
    <s v="ON"/>
    <d v="2019-05-24T00:00:00"/>
    <s v="Avg of 4 NM Projects"/>
    <x v="20"/>
    <n v="-0.13"/>
  </r>
  <r>
    <x v="8"/>
    <n v="24"/>
    <n v="3"/>
    <s v="ON"/>
    <d v="2019-05-24T00:00:00"/>
    <s v="Avg of 4 NM Projects"/>
    <x v="21"/>
    <n v="0"/>
  </r>
  <r>
    <x v="8"/>
    <n v="24"/>
    <n v="3"/>
    <s v="ON"/>
    <d v="2019-05-24T00:00:00"/>
    <s v="Avg of 4 NM Projects"/>
    <x v="22"/>
    <n v="-0.13"/>
  </r>
  <r>
    <x v="8"/>
    <n v="24"/>
    <n v="3"/>
    <s v="OFF"/>
    <d v="2019-05-24T00:00:00"/>
    <s v="Avg of 4 NM Projects"/>
    <x v="23"/>
    <n v="-0.26"/>
  </r>
  <r>
    <x v="8"/>
    <n v="25"/>
    <n v="4"/>
    <s v="OFF"/>
    <d v="2019-05-25T00:00:00"/>
    <s v="Avg of 4 NM Projects"/>
    <x v="0"/>
    <n v="-0.13"/>
  </r>
  <r>
    <x v="8"/>
    <n v="25"/>
    <n v="4"/>
    <s v="OFF"/>
    <d v="2019-05-25T00:00:00"/>
    <s v="Avg of 4 NM Projects"/>
    <x v="1"/>
    <n v="-0.13"/>
  </r>
  <r>
    <x v="8"/>
    <n v="25"/>
    <n v="4"/>
    <s v="OFF"/>
    <d v="2019-05-25T00:00:00"/>
    <s v="Avg of 4 NM Projects"/>
    <x v="2"/>
    <n v="-0.13"/>
  </r>
  <r>
    <x v="8"/>
    <n v="25"/>
    <n v="4"/>
    <s v="OFF"/>
    <d v="2019-05-25T00:00:00"/>
    <s v="Avg of 4 NM Projects"/>
    <x v="3"/>
    <n v="0"/>
  </r>
  <r>
    <x v="8"/>
    <n v="25"/>
    <n v="4"/>
    <s v="OFF"/>
    <d v="2019-05-25T00:00:00"/>
    <s v="Avg of 4 NM Projects"/>
    <x v="4"/>
    <n v="-0.26"/>
  </r>
  <r>
    <x v="8"/>
    <n v="25"/>
    <n v="4"/>
    <s v="OFF"/>
    <d v="2019-05-25T00:00:00"/>
    <s v="Avg of 4 NM Projects"/>
    <x v="5"/>
    <n v="1.2850000000000001"/>
  </r>
  <r>
    <x v="8"/>
    <n v="25"/>
    <n v="4"/>
    <s v="OFF"/>
    <d v="2019-05-25T00:00:00"/>
    <s v="Avg of 4 NM Projects"/>
    <x v="6"/>
    <n v="16.649999999999999"/>
  </r>
  <r>
    <x v="8"/>
    <n v="25"/>
    <n v="4"/>
    <s v="ON"/>
    <d v="2019-05-25T00:00:00"/>
    <s v="Avg of 4 NM Projects"/>
    <x v="7"/>
    <n v="42.37"/>
  </r>
  <r>
    <x v="8"/>
    <n v="25"/>
    <n v="4"/>
    <s v="ON"/>
    <d v="2019-05-25T00:00:00"/>
    <s v="Avg of 4 NM Projects"/>
    <x v="8"/>
    <n v="73.349999999999994"/>
  </r>
  <r>
    <x v="8"/>
    <n v="25"/>
    <n v="4"/>
    <s v="ON"/>
    <d v="2019-05-25T00:00:00"/>
    <s v="Avg of 4 NM Projects"/>
    <x v="9"/>
    <n v="116.735"/>
  </r>
  <r>
    <x v="8"/>
    <n v="25"/>
    <n v="4"/>
    <s v="ON"/>
    <d v="2019-05-25T00:00:00"/>
    <s v="Avg of 4 NM Projects"/>
    <x v="10"/>
    <n v="139.52000000000001"/>
  </r>
  <r>
    <x v="8"/>
    <n v="25"/>
    <n v="4"/>
    <s v="ON"/>
    <d v="2019-05-25T00:00:00"/>
    <s v="Avg of 4 NM Projects"/>
    <x v="11"/>
    <n v="139.13499999999999"/>
  </r>
  <r>
    <x v="8"/>
    <n v="25"/>
    <n v="4"/>
    <s v="ON"/>
    <d v="2019-05-25T00:00:00"/>
    <s v="Avg of 4 NM Projects"/>
    <x v="12"/>
    <n v="106.24"/>
  </r>
  <r>
    <x v="8"/>
    <n v="25"/>
    <n v="4"/>
    <s v="ON"/>
    <d v="2019-05-25T00:00:00"/>
    <s v="Avg of 4 NM Projects"/>
    <x v="13"/>
    <n v="74.245000000000005"/>
  </r>
  <r>
    <x v="8"/>
    <n v="25"/>
    <n v="4"/>
    <s v="ON"/>
    <d v="2019-05-25T00:00:00"/>
    <s v="Avg of 4 NM Projects"/>
    <x v="14"/>
    <n v="64.39"/>
  </r>
  <r>
    <x v="8"/>
    <n v="25"/>
    <n v="4"/>
    <s v="ON"/>
    <d v="2019-05-25T00:00:00"/>
    <s v="Avg of 4 NM Projects"/>
    <x v="15"/>
    <n v="61.95"/>
  </r>
  <r>
    <x v="8"/>
    <n v="25"/>
    <n v="4"/>
    <s v="ON"/>
    <d v="2019-05-25T00:00:00"/>
    <s v="Avg of 4 NM Projects"/>
    <x v="16"/>
    <n v="50.169999999999995"/>
  </r>
  <r>
    <x v="8"/>
    <n v="25"/>
    <n v="4"/>
    <s v="ON"/>
    <d v="2019-05-25T00:00:00"/>
    <s v="Avg of 4 NM Projects"/>
    <x v="17"/>
    <n v="38.269999999999996"/>
  </r>
  <r>
    <x v="8"/>
    <n v="25"/>
    <n v="4"/>
    <s v="ON"/>
    <d v="2019-05-25T00:00:00"/>
    <s v="Avg of 4 NM Projects"/>
    <x v="18"/>
    <n v="14.72"/>
  </r>
  <r>
    <x v="8"/>
    <n v="25"/>
    <n v="4"/>
    <s v="ON"/>
    <d v="2019-05-25T00:00:00"/>
    <s v="Avg of 4 NM Projects"/>
    <x v="19"/>
    <n v="3.33"/>
  </r>
  <r>
    <x v="8"/>
    <n v="25"/>
    <n v="4"/>
    <s v="ON"/>
    <d v="2019-05-25T00:00:00"/>
    <s v="Avg of 4 NM Projects"/>
    <x v="20"/>
    <n v="-0.13"/>
  </r>
  <r>
    <x v="8"/>
    <n v="25"/>
    <n v="4"/>
    <s v="ON"/>
    <d v="2019-05-25T00:00:00"/>
    <s v="Avg of 4 NM Projects"/>
    <x v="21"/>
    <n v="-0.13"/>
  </r>
  <r>
    <x v="8"/>
    <n v="25"/>
    <n v="4"/>
    <s v="ON"/>
    <d v="2019-05-25T00:00:00"/>
    <s v="Avg of 4 NM Projects"/>
    <x v="22"/>
    <n v="-0.26"/>
  </r>
  <r>
    <x v="8"/>
    <n v="25"/>
    <n v="4"/>
    <s v="OFF"/>
    <d v="2019-05-25T00:00:00"/>
    <s v="Avg of 4 NM Projects"/>
    <x v="23"/>
    <n v="-0.26"/>
  </r>
  <r>
    <x v="8"/>
    <n v="26"/>
    <n v="5"/>
    <s v="OFF"/>
    <d v="2019-05-26T00:00:00"/>
    <s v="Avg of 4 NM Projects"/>
    <x v="0"/>
    <n v="0"/>
  </r>
  <r>
    <x v="8"/>
    <n v="26"/>
    <n v="5"/>
    <s v="OFF"/>
    <d v="2019-05-26T00:00:00"/>
    <s v="Avg of 4 NM Projects"/>
    <x v="1"/>
    <n v="0"/>
  </r>
  <r>
    <x v="8"/>
    <n v="26"/>
    <n v="5"/>
    <s v="OFF"/>
    <d v="2019-05-26T00:00:00"/>
    <s v="Avg of 4 NM Projects"/>
    <x v="2"/>
    <n v="0"/>
  </r>
  <r>
    <x v="8"/>
    <n v="26"/>
    <n v="5"/>
    <s v="OFF"/>
    <d v="2019-05-26T00:00:00"/>
    <s v="Avg of 4 NM Projects"/>
    <x v="3"/>
    <n v="0"/>
  </r>
  <r>
    <x v="8"/>
    <n v="26"/>
    <n v="5"/>
    <s v="OFF"/>
    <d v="2019-05-26T00:00:00"/>
    <s v="Avg of 4 NM Projects"/>
    <x v="4"/>
    <n v="-0.13"/>
  </r>
  <r>
    <x v="8"/>
    <n v="26"/>
    <n v="5"/>
    <s v="OFF"/>
    <d v="2019-05-26T00:00:00"/>
    <s v="Avg of 4 NM Projects"/>
    <x v="5"/>
    <n v="0.13"/>
  </r>
  <r>
    <x v="8"/>
    <n v="26"/>
    <n v="5"/>
    <s v="OFF"/>
    <d v="2019-05-26T00:00:00"/>
    <s v="Avg of 4 NM Projects"/>
    <x v="6"/>
    <n v="4.6100000000000003"/>
  </r>
  <r>
    <x v="8"/>
    <n v="26"/>
    <n v="5"/>
    <s v="ON"/>
    <d v="2019-05-26T00:00:00"/>
    <s v="Avg of 4 NM Projects"/>
    <x v="7"/>
    <n v="16.509999999999998"/>
  </r>
  <r>
    <x v="8"/>
    <n v="26"/>
    <n v="5"/>
    <s v="ON"/>
    <d v="2019-05-26T00:00:00"/>
    <s v="Avg of 4 NM Projects"/>
    <x v="8"/>
    <n v="55.814999999999998"/>
  </r>
  <r>
    <x v="8"/>
    <n v="26"/>
    <n v="5"/>
    <s v="ON"/>
    <d v="2019-05-26T00:00:00"/>
    <s v="Avg of 4 NM Projects"/>
    <x v="9"/>
    <n v="56.314999999999998"/>
  </r>
  <r>
    <x v="8"/>
    <n v="26"/>
    <n v="5"/>
    <s v="ON"/>
    <d v="2019-05-26T00:00:00"/>
    <s v="Avg of 4 NM Projects"/>
    <x v="10"/>
    <n v="45.435000000000002"/>
  </r>
  <r>
    <x v="8"/>
    <n v="26"/>
    <n v="5"/>
    <s v="ON"/>
    <d v="2019-05-26T00:00:00"/>
    <s v="Avg of 4 NM Projects"/>
    <x v="11"/>
    <n v="62.974999999999994"/>
  </r>
  <r>
    <x v="8"/>
    <n v="26"/>
    <n v="5"/>
    <s v="ON"/>
    <d v="2019-05-26T00:00:00"/>
    <s v="Avg of 4 NM Projects"/>
    <x v="12"/>
    <n v="75.649999999999991"/>
  </r>
  <r>
    <x v="8"/>
    <n v="26"/>
    <n v="5"/>
    <s v="ON"/>
    <d v="2019-05-26T00:00:00"/>
    <s v="Avg of 4 NM Projects"/>
    <x v="13"/>
    <n v="63.099999999999994"/>
  </r>
  <r>
    <x v="8"/>
    <n v="26"/>
    <n v="5"/>
    <s v="ON"/>
    <d v="2019-05-26T00:00:00"/>
    <s v="Avg of 4 NM Projects"/>
    <x v="14"/>
    <n v="75.784999999999997"/>
  </r>
  <r>
    <x v="8"/>
    <n v="26"/>
    <n v="5"/>
    <s v="ON"/>
    <d v="2019-05-26T00:00:00"/>
    <s v="Avg of 4 NM Projects"/>
    <x v="15"/>
    <n v="84.734999999999999"/>
  </r>
  <r>
    <x v="8"/>
    <n v="26"/>
    <n v="5"/>
    <s v="ON"/>
    <d v="2019-05-26T00:00:00"/>
    <s v="Avg of 4 NM Projects"/>
    <x v="16"/>
    <n v="66.299999999999983"/>
  </r>
  <r>
    <x v="8"/>
    <n v="26"/>
    <n v="5"/>
    <s v="ON"/>
    <d v="2019-05-26T00:00:00"/>
    <s v="Avg of 4 NM Projects"/>
    <x v="17"/>
    <n v="45.695"/>
  </r>
  <r>
    <x v="8"/>
    <n v="26"/>
    <n v="5"/>
    <s v="ON"/>
    <d v="2019-05-26T00:00:00"/>
    <s v="Avg of 4 NM Projects"/>
    <x v="18"/>
    <n v="27.004999999999999"/>
  </r>
  <r>
    <x v="8"/>
    <n v="26"/>
    <n v="5"/>
    <s v="ON"/>
    <d v="2019-05-26T00:00:00"/>
    <s v="Avg of 4 NM Projects"/>
    <x v="19"/>
    <n v="6.66"/>
  </r>
  <r>
    <x v="8"/>
    <n v="26"/>
    <n v="5"/>
    <s v="ON"/>
    <d v="2019-05-26T00:00:00"/>
    <s v="Avg of 4 NM Projects"/>
    <x v="20"/>
    <n v="-0.13"/>
  </r>
  <r>
    <x v="8"/>
    <n v="26"/>
    <n v="5"/>
    <s v="ON"/>
    <d v="2019-05-26T00:00:00"/>
    <s v="Avg of 4 NM Projects"/>
    <x v="21"/>
    <n v="-0.13"/>
  </r>
  <r>
    <x v="8"/>
    <n v="26"/>
    <n v="5"/>
    <s v="ON"/>
    <d v="2019-05-26T00:00:00"/>
    <s v="Avg of 4 NM Projects"/>
    <x v="22"/>
    <n v="-0.13"/>
  </r>
  <r>
    <x v="8"/>
    <n v="26"/>
    <n v="5"/>
    <s v="OFF"/>
    <d v="2019-05-26T00:00:00"/>
    <s v="Avg of 4 NM Projects"/>
    <x v="23"/>
    <n v="0"/>
  </r>
  <r>
    <x v="8"/>
    <n v="27"/>
    <n v="6"/>
    <s v="OFF"/>
    <d v="2019-05-27T00:00:00"/>
    <s v="Avg of 4 NM Projects"/>
    <x v="0"/>
    <n v="0"/>
  </r>
  <r>
    <x v="8"/>
    <n v="27"/>
    <n v="6"/>
    <s v="OFF"/>
    <d v="2019-05-27T00:00:00"/>
    <s v="Avg of 4 NM Projects"/>
    <x v="1"/>
    <n v="-0.13"/>
  </r>
  <r>
    <x v="8"/>
    <n v="27"/>
    <n v="6"/>
    <s v="OFF"/>
    <d v="2019-05-27T00:00:00"/>
    <s v="Avg of 4 NM Projects"/>
    <x v="2"/>
    <n v="0"/>
  </r>
  <r>
    <x v="8"/>
    <n v="27"/>
    <n v="6"/>
    <s v="OFF"/>
    <d v="2019-05-27T00:00:00"/>
    <s v="Avg of 4 NM Projects"/>
    <x v="3"/>
    <n v="0"/>
  </r>
  <r>
    <x v="8"/>
    <n v="27"/>
    <n v="6"/>
    <s v="OFF"/>
    <d v="2019-05-27T00:00:00"/>
    <s v="Avg of 4 NM Projects"/>
    <x v="4"/>
    <n v="0"/>
  </r>
  <r>
    <x v="8"/>
    <n v="27"/>
    <n v="6"/>
    <s v="OFF"/>
    <d v="2019-05-27T00:00:00"/>
    <s v="Avg of 4 NM Projects"/>
    <x v="5"/>
    <n v="0.255"/>
  </r>
  <r>
    <x v="8"/>
    <n v="27"/>
    <n v="6"/>
    <s v="OFF"/>
    <d v="2019-05-27T00:00:00"/>
    <s v="Avg of 4 NM Projects"/>
    <x v="6"/>
    <n v="13.184999999999999"/>
  </r>
  <r>
    <x v="8"/>
    <n v="27"/>
    <n v="6"/>
    <s v="ON"/>
    <d v="2019-05-27T00:00:00"/>
    <s v="Avg of 4 NM Projects"/>
    <x v="7"/>
    <n v="51.204999999999998"/>
  </r>
  <r>
    <x v="8"/>
    <n v="27"/>
    <n v="6"/>
    <s v="ON"/>
    <d v="2019-05-27T00:00:00"/>
    <s v="Avg of 4 NM Projects"/>
    <x v="8"/>
    <n v="76.545000000000002"/>
  </r>
  <r>
    <x v="8"/>
    <n v="27"/>
    <n v="6"/>
    <s v="ON"/>
    <d v="2019-05-27T00:00:00"/>
    <s v="Avg of 4 NM Projects"/>
    <x v="9"/>
    <n v="97.03"/>
  </r>
  <r>
    <x v="8"/>
    <n v="27"/>
    <n v="6"/>
    <s v="ON"/>
    <d v="2019-05-27T00:00:00"/>
    <s v="Avg of 4 NM Projects"/>
    <x v="10"/>
    <n v="76.155000000000001"/>
  </r>
  <r>
    <x v="8"/>
    <n v="27"/>
    <n v="6"/>
    <s v="ON"/>
    <d v="2019-05-27T00:00:00"/>
    <s v="Avg of 4 NM Projects"/>
    <x v="11"/>
    <n v="69.245000000000005"/>
  </r>
  <r>
    <x v="8"/>
    <n v="27"/>
    <n v="6"/>
    <s v="ON"/>
    <d v="2019-05-27T00:00:00"/>
    <s v="Avg of 4 NM Projects"/>
    <x v="12"/>
    <n v="47.230000000000004"/>
  </r>
  <r>
    <x v="8"/>
    <n v="27"/>
    <n v="6"/>
    <s v="ON"/>
    <d v="2019-05-27T00:00:00"/>
    <s v="Avg of 4 NM Projects"/>
    <x v="13"/>
    <n v="47.875"/>
  </r>
  <r>
    <x v="8"/>
    <n v="27"/>
    <n v="6"/>
    <s v="ON"/>
    <d v="2019-05-27T00:00:00"/>
    <s v="Avg of 4 NM Projects"/>
    <x v="14"/>
    <n v="62.334999999999994"/>
  </r>
  <r>
    <x v="8"/>
    <n v="27"/>
    <n v="6"/>
    <s v="ON"/>
    <d v="2019-05-27T00:00:00"/>
    <s v="Avg of 4 NM Projects"/>
    <x v="15"/>
    <n v="68.474999999999994"/>
  </r>
  <r>
    <x v="8"/>
    <n v="27"/>
    <n v="6"/>
    <s v="ON"/>
    <d v="2019-05-27T00:00:00"/>
    <s v="Avg of 4 NM Projects"/>
    <x v="16"/>
    <n v="50.945"/>
  </r>
  <r>
    <x v="8"/>
    <n v="27"/>
    <n v="6"/>
    <s v="ON"/>
    <d v="2019-05-27T00:00:00"/>
    <s v="Avg of 4 NM Projects"/>
    <x v="17"/>
    <n v="40.450000000000003"/>
  </r>
  <r>
    <x v="8"/>
    <n v="27"/>
    <n v="6"/>
    <s v="ON"/>
    <d v="2019-05-27T00:00:00"/>
    <s v="Avg of 4 NM Projects"/>
    <x v="18"/>
    <n v="20.094999999999999"/>
  </r>
  <r>
    <x v="8"/>
    <n v="27"/>
    <n v="6"/>
    <s v="ON"/>
    <d v="2019-05-27T00:00:00"/>
    <s v="Avg of 4 NM Projects"/>
    <x v="19"/>
    <n v="4.99"/>
  </r>
  <r>
    <x v="8"/>
    <n v="27"/>
    <n v="6"/>
    <s v="ON"/>
    <d v="2019-05-27T00:00:00"/>
    <s v="Avg of 4 NM Projects"/>
    <x v="20"/>
    <n v="-0.26"/>
  </r>
  <r>
    <x v="8"/>
    <n v="27"/>
    <n v="6"/>
    <s v="ON"/>
    <d v="2019-05-27T00:00:00"/>
    <s v="Avg of 4 NM Projects"/>
    <x v="21"/>
    <n v="-0.13"/>
  </r>
  <r>
    <x v="8"/>
    <n v="27"/>
    <n v="6"/>
    <s v="ON"/>
    <d v="2019-05-27T00:00:00"/>
    <s v="Avg of 4 NM Projects"/>
    <x v="22"/>
    <n v="0"/>
  </r>
  <r>
    <x v="8"/>
    <n v="27"/>
    <n v="6"/>
    <s v="OFF"/>
    <d v="2019-05-27T00:00:00"/>
    <s v="Avg of 4 NM Projects"/>
    <x v="23"/>
    <n v="-0.13"/>
  </r>
  <r>
    <x v="8"/>
    <n v="28"/>
    <n v="7"/>
    <s v="OFF"/>
    <d v="2019-05-28T00:00:00"/>
    <s v="Avg of 4 NM Projects"/>
    <x v="0"/>
    <n v="0"/>
  </r>
  <r>
    <x v="8"/>
    <n v="28"/>
    <n v="7"/>
    <s v="OFF"/>
    <d v="2019-05-28T00:00:00"/>
    <s v="Avg of 4 NM Projects"/>
    <x v="1"/>
    <n v="0"/>
  </r>
  <r>
    <x v="8"/>
    <n v="28"/>
    <n v="7"/>
    <s v="OFF"/>
    <d v="2019-05-28T00:00:00"/>
    <s v="Avg of 4 NM Projects"/>
    <x v="2"/>
    <n v="0"/>
  </r>
  <r>
    <x v="8"/>
    <n v="28"/>
    <n v="7"/>
    <s v="OFF"/>
    <d v="2019-05-28T00:00:00"/>
    <s v="Avg of 4 NM Projects"/>
    <x v="3"/>
    <n v="0"/>
  </r>
  <r>
    <x v="8"/>
    <n v="28"/>
    <n v="7"/>
    <s v="OFF"/>
    <d v="2019-05-28T00:00:00"/>
    <s v="Avg of 4 NM Projects"/>
    <x v="4"/>
    <n v="-0.39"/>
  </r>
  <r>
    <x v="8"/>
    <n v="28"/>
    <n v="7"/>
    <s v="OFF"/>
    <d v="2019-05-28T00:00:00"/>
    <s v="Avg of 4 NM Projects"/>
    <x v="5"/>
    <n v="0.64500000000000002"/>
  </r>
  <r>
    <x v="8"/>
    <n v="28"/>
    <n v="7"/>
    <s v="OFF"/>
    <d v="2019-05-28T00:00:00"/>
    <s v="Avg of 4 NM Projects"/>
    <x v="6"/>
    <n v="10.114999999999998"/>
  </r>
  <r>
    <x v="8"/>
    <n v="28"/>
    <n v="7"/>
    <s v="OFF"/>
    <d v="2019-05-28T00:00:00"/>
    <s v="Avg of 4 NM Projects"/>
    <x v="7"/>
    <n v="17.795000000000002"/>
  </r>
  <r>
    <x v="8"/>
    <n v="28"/>
    <n v="7"/>
    <s v="OFF"/>
    <d v="2019-05-28T00:00:00"/>
    <s v="Avg of 4 NM Projects"/>
    <x v="8"/>
    <n v="27.52"/>
  </r>
  <r>
    <x v="8"/>
    <n v="28"/>
    <n v="7"/>
    <s v="OFF"/>
    <d v="2019-05-28T00:00:00"/>
    <s v="Avg of 4 NM Projects"/>
    <x v="9"/>
    <n v="51.97"/>
  </r>
  <r>
    <x v="8"/>
    <n v="28"/>
    <n v="7"/>
    <s v="OFF"/>
    <d v="2019-05-28T00:00:00"/>
    <s v="Avg of 4 NM Projects"/>
    <x v="10"/>
    <n v="43.78"/>
  </r>
  <r>
    <x v="8"/>
    <n v="28"/>
    <n v="7"/>
    <s v="OFF"/>
    <d v="2019-05-28T00:00:00"/>
    <s v="Avg of 4 NM Projects"/>
    <x v="11"/>
    <n v="65.92"/>
  </r>
  <r>
    <x v="8"/>
    <n v="28"/>
    <n v="7"/>
    <s v="OFF"/>
    <d v="2019-05-28T00:00:00"/>
    <s v="Avg of 4 NM Projects"/>
    <x v="12"/>
    <n v="83.454999999999984"/>
  </r>
  <r>
    <x v="8"/>
    <n v="28"/>
    <n v="7"/>
    <s v="OFF"/>
    <d v="2019-05-28T00:00:00"/>
    <s v="Avg of 4 NM Projects"/>
    <x v="13"/>
    <n v="88.314999999999998"/>
  </r>
  <r>
    <x v="8"/>
    <n v="28"/>
    <n v="7"/>
    <s v="OFF"/>
    <d v="2019-05-28T00:00:00"/>
    <s v="Avg of 4 NM Projects"/>
    <x v="14"/>
    <n v="76.155000000000001"/>
  </r>
  <r>
    <x v="8"/>
    <n v="28"/>
    <n v="7"/>
    <s v="OFF"/>
    <d v="2019-05-28T00:00:00"/>
    <s v="Avg of 4 NM Projects"/>
    <x v="15"/>
    <n v="47.864999999999995"/>
  </r>
  <r>
    <x v="8"/>
    <n v="28"/>
    <n v="7"/>
    <s v="OFF"/>
    <d v="2019-05-28T00:00:00"/>
    <s v="Avg of 4 NM Projects"/>
    <x v="16"/>
    <n v="36.864999999999995"/>
  </r>
  <r>
    <x v="8"/>
    <n v="28"/>
    <n v="7"/>
    <s v="OFF"/>
    <d v="2019-05-28T00:00:00"/>
    <s v="Avg of 4 NM Projects"/>
    <x v="17"/>
    <n v="33.785000000000004"/>
  </r>
  <r>
    <x v="8"/>
    <n v="28"/>
    <n v="7"/>
    <s v="OFF"/>
    <d v="2019-05-28T00:00:00"/>
    <s v="Avg of 4 NM Projects"/>
    <x v="18"/>
    <n v="14.594999999999999"/>
  </r>
  <r>
    <x v="8"/>
    <n v="28"/>
    <n v="7"/>
    <s v="OFF"/>
    <d v="2019-05-28T00:00:00"/>
    <s v="Avg of 4 NM Projects"/>
    <x v="19"/>
    <n v="3.5799999999999996"/>
  </r>
  <r>
    <x v="8"/>
    <n v="28"/>
    <n v="7"/>
    <s v="OFF"/>
    <d v="2019-05-28T00:00:00"/>
    <s v="Avg of 4 NM Projects"/>
    <x v="20"/>
    <n v="-0.13"/>
  </r>
  <r>
    <x v="8"/>
    <n v="28"/>
    <n v="7"/>
    <s v="OFF"/>
    <d v="2019-05-28T00:00:00"/>
    <s v="Avg of 4 NM Projects"/>
    <x v="21"/>
    <n v="-0.26"/>
  </r>
  <r>
    <x v="8"/>
    <n v="28"/>
    <n v="7"/>
    <s v="OFF"/>
    <d v="2019-05-28T00:00:00"/>
    <s v="Avg of 4 NM Projects"/>
    <x v="22"/>
    <n v="0"/>
  </r>
  <r>
    <x v="8"/>
    <n v="28"/>
    <n v="7"/>
    <s v="OFF"/>
    <d v="2019-05-28T00:00:00"/>
    <s v="Avg of 4 NM Projects"/>
    <x v="23"/>
    <n v="0"/>
  </r>
  <r>
    <x v="8"/>
    <n v="29"/>
    <n v="1"/>
    <s v="OFF"/>
    <d v="2019-05-29T00:00:00"/>
    <s v="Avg of 4 NM Projects"/>
    <x v="0"/>
    <n v="-0.26"/>
  </r>
  <r>
    <x v="8"/>
    <n v="29"/>
    <n v="1"/>
    <s v="OFF"/>
    <d v="2019-05-29T00:00:00"/>
    <s v="Avg of 4 NM Projects"/>
    <x v="1"/>
    <n v="0"/>
  </r>
  <r>
    <x v="8"/>
    <n v="29"/>
    <n v="1"/>
    <s v="OFF"/>
    <d v="2019-05-29T00:00:00"/>
    <s v="Avg of 4 NM Projects"/>
    <x v="2"/>
    <n v="-0.26"/>
  </r>
  <r>
    <x v="8"/>
    <n v="29"/>
    <n v="1"/>
    <s v="OFF"/>
    <d v="2019-05-29T00:00:00"/>
    <s v="Avg of 4 NM Projects"/>
    <x v="3"/>
    <n v="-0.13"/>
  </r>
  <r>
    <x v="8"/>
    <n v="29"/>
    <n v="1"/>
    <s v="OFF"/>
    <d v="2019-05-29T00:00:00"/>
    <s v="Avg of 4 NM Projects"/>
    <x v="4"/>
    <n v="-0.13"/>
  </r>
  <r>
    <x v="8"/>
    <n v="29"/>
    <n v="1"/>
    <s v="OFF"/>
    <d v="2019-05-29T00:00:00"/>
    <s v="Avg of 4 NM Projects"/>
    <x v="5"/>
    <n v="1.41"/>
  </r>
  <r>
    <x v="8"/>
    <n v="29"/>
    <n v="1"/>
    <s v="OFF"/>
    <d v="2019-05-29T00:00:00"/>
    <s v="Avg of 4 NM Projects"/>
    <x v="6"/>
    <n v="13.824999999999999"/>
  </r>
  <r>
    <x v="8"/>
    <n v="29"/>
    <n v="1"/>
    <s v="OFF"/>
    <d v="2019-05-29T00:00:00"/>
    <s v="Avg of 4 NM Projects"/>
    <x v="7"/>
    <n v="45.57"/>
  </r>
  <r>
    <x v="8"/>
    <n v="29"/>
    <n v="1"/>
    <s v="OFF"/>
    <d v="2019-05-29T00:00:00"/>
    <s v="Avg of 4 NM Projects"/>
    <x v="8"/>
    <n v="78.209999999999994"/>
  </r>
  <r>
    <x v="8"/>
    <n v="29"/>
    <n v="1"/>
    <s v="OFF"/>
    <d v="2019-05-29T00:00:00"/>
    <s v="Avg of 4 NM Projects"/>
    <x v="9"/>
    <n v="87.295000000000002"/>
  </r>
  <r>
    <x v="8"/>
    <n v="29"/>
    <n v="1"/>
    <s v="OFF"/>
    <d v="2019-05-29T00:00:00"/>
    <s v="Avg of 4 NM Projects"/>
    <x v="10"/>
    <n v="102.78999999999999"/>
  </r>
  <r>
    <x v="8"/>
    <n v="29"/>
    <n v="1"/>
    <s v="OFF"/>
    <d v="2019-05-29T00:00:00"/>
    <s v="Avg of 4 NM Projects"/>
    <x v="11"/>
    <n v="110.08"/>
  </r>
  <r>
    <x v="8"/>
    <n v="29"/>
    <n v="1"/>
    <s v="OFF"/>
    <d v="2019-05-29T00:00:00"/>
    <s v="Avg of 4 NM Projects"/>
    <x v="12"/>
    <n v="114.815"/>
  </r>
  <r>
    <x v="8"/>
    <n v="29"/>
    <n v="1"/>
    <s v="OFF"/>
    <d v="2019-05-29T00:00:00"/>
    <s v="Avg of 4 NM Projects"/>
    <x v="13"/>
    <n v="117.75999999999999"/>
  </r>
  <r>
    <x v="8"/>
    <n v="29"/>
    <n v="1"/>
    <s v="OFF"/>
    <d v="2019-05-29T00:00:00"/>
    <s v="Avg of 4 NM Projects"/>
    <x v="14"/>
    <n v="122.63"/>
  </r>
  <r>
    <x v="8"/>
    <n v="29"/>
    <n v="1"/>
    <s v="OFF"/>
    <d v="2019-05-29T00:00:00"/>
    <s v="Avg of 4 NM Projects"/>
    <x v="15"/>
    <n v="111.49"/>
  </r>
  <r>
    <x v="8"/>
    <n v="29"/>
    <n v="1"/>
    <s v="OFF"/>
    <d v="2019-05-29T00:00:00"/>
    <s v="Avg of 4 NM Projects"/>
    <x v="16"/>
    <n v="92.93"/>
  </r>
  <r>
    <x v="8"/>
    <n v="29"/>
    <n v="1"/>
    <s v="OFF"/>
    <d v="2019-05-29T00:00:00"/>
    <s v="Avg of 4 NM Projects"/>
    <x v="17"/>
    <n v="73.084999999999994"/>
  </r>
  <r>
    <x v="8"/>
    <n v="29"/>
    <n v="1"/>
    <s v="OFF"/>
    <d v="2019-05-29T00:00:00"/>
    <s v="Avg of 4 NM Projects"/>
    <x v="18"/>
    <n v="33.534999999999997"/>
  </r>
  <r>
    <x v="8"/>
    <n v="29"/>
    <n v="1"/>
    <s v="OFF"/>
    <d v="2019-05-29T00:00:00"/>
    <s v="Avg of 4 NM Projects"/>
    <x v="19"/>
    <n v="9.08"/>
  </r>
  <r>
    <x v="8"/>
    <n v="29"/>
    <n v="1"/>
    <s v="OFF"/>
    <d v="2019-05-29T00:00:00"/>
    <s v="Avg of 4 NM Projects"/>
    <x v="20"/>
    <n v="-0.13"/>
  </r>
  <r>
    <x v="8"/>
    <n v="29"/>
    <n v="1"/>
    <s v="OFF"/>
    <d v="2019-05-29T00:00:00"/>
    <s v="Avg of 4 NM Projects"/>
    <x v="21"/>
    <n v="0"/>
  </r>
  <r>
    <x v="8"/>
    <n v="29"/>
    <n v="1"/>
    <s v="OFF"/>
    <d v="2019-05-29T00:00:00"/>
    <s v="Avg of 4 NM Projects"/>
    <x v="22"/>
    <n v="0"/>
  </r>
  <r>
    <x v="8"/>
    <n v="29"/>
    <n v="1"/>
    <s v="OFF"/>
    <d v="2019-05-29T00:00:00"/>
    <s v="Avg of 4 NM Projects"/>
    <x v="23"/>
    <n v="0"/>
  </r>
  <r>
    <x v="8"/>
    <n v="30"/>
    <n v="2"/>
    <s v="OFF"/>
    <d v="2019-05-30T00:00:00"/>
    <s v="Avg of 4 NM Projects"/>
    <x v="0"/>
    <n v="-0.26"/>
  </r>
  <r>
    <x v="8"/>
    <n v="30"/>
    <n v="2"/>
    <s v="OFF"/>
    <d v="2019-05-30T00:00:00"/>
    <s v="Avg of 4 NM Projects"/>
    <x v="1"/>
    <n v="-0.13"/>
  </r>
  <r>
    <x v="8"/>
    <n v="30"/>
    <n v="2"/>
    <s v="OFF"/>
    <d v="2019-05-30T00:00:00"/>
    <s v="Avg of 4 NM Projects"/>
    <x v="2"/>
    <n v="-0.13"/>
  </r>
  <r>
    <x v="8"/>
    <n v="30"/>
    <n v="2"/>
    <s v="OFF"/>
    <d v="2019-05-30T00:00:00"/>
    <s v="Avg of 4 NM Projects"/>
    <x v="3"/>
    <n v="-0.13"/>
  </r>
  <r>
    <x v="8"/>
    <n v="30"/>
    <n v="2"/>
    <s v="OFF"/>
    <d v="2019-05-30T00:00:00"/>
    <s v="Avg of 4 NM Projects"/>
    <x v="4"/>
    <n v="-0.13"/>
  </r>
  <r>
    <x v="8"/>
    <n v="30"/>
    <n v="2"/>
    <s v="OFF"/>
    <d v="2019-05-30T00:00:00"/>
    <s v="Avg of 4 NM Projects"/>
    <x v="5"/>
    <n v="1.03"/>
  </r>
  <r>
    <x v="8"/>
    <n v="30"/>
    <n v="2"/>
    <s v="OFF"/>
    <d v="2019-05-30T00:00:00"/>
    <s v="Avg of 4 NM Projects"/>
    <x v="6"/>
    <n v="14.969999999999999"/>
  </r>
  <r>
    <x v="8"/>
    <n v="30"/>
    <n v="2"/>
    <s v="ON"/>
    <d v="2019-05-30T00:00:00"/>
    <s v="Avg of 4 NM Projects"/>
    <x v="7"/>
    <n v="52.475000000000001"/>
  </r>
  <r>
    <x v="8"/>
    <n v="30"/>
    <n v="2"/>
    <s v="ON"/>
    <d v="2019-05-30T00:00:00"/>
    <s v="Avg of 4 NM Projects"/>
    <x v="8"/>
    <n v="96.385000000000005"/>
  </r>
  <r>
    <x v="8"/>
    <n v="30"/>
    <n v="2"/>
    <s v="ON"/>
    <d v="2019-05-30T00:00:00"/>
    <s v="Avg of 4 NM Projects"/>
    <x v="9"/>
    <n v="123.00999999999999"/>
  </r>
  <r>
    <x v="8"/>
    <n v="30"/>
    <n v="2"/>
    <s v="ON"/>
    <d v="2019-05-30T00:00:00"/>
    <s v="Avg of 4 NM Projects"/>
    <x v="10"/>
    <n v="131.45499999999998"/>
  </r>
  <r>
    <x v="8"/>
    <n v="30"/>
    <n v="2"/>
    <s v="ON"/>
    <d v="2019-05-30T00:00:00"/>
    <s v="Avg of 4 NM Projects"/>
    <x v="11"/>
    <n v="132.47499999999999"/>
  </r>
  <r>
    <x v="8"/>
    <n v="30"/>
    <n v="2"/>
    <s v="ON"/>
    <d v="2019-05-30T00:00:00"/>
    <s v="Avg of 4 NM Projects"/>
    <x v="12"/>
    <n v="119.55"/>
  </r>
  <r>
    <x v="8"/>
    <n v="30"/>
    <n v="2"/>
    <s v="ON"/>
    <d v="2019-05-30T00:00:00"/>
    <s v="Avg of 4 NM Projects"/>
    <x v="13"/>
    <n v="142.85"/>
  </r>
  <r>
    <x v="8"/>
    <n v="30"/>
    <n v="2"/>
    <s v="ON"/>
    <d v="2019-05-30T00:00:00"/>
    <s v="Avg of 4 NM Projects"/>
    <x v="14"/>
    <n v="130.82"/>
  </r>
  <r>
    <x v="8"/>
    <n v="30"/>
    <n v="2"/>
    <s v="ON"/>
    <d v="2019-05-30T00:00:00"/>
    <s v="Avg of 4 NM Projects"/>
    <x v="15"/>
    <n v="108.16"/>
  </r>
  <r>
    <x v="8"/>
    <n v="30"/>
    <n v="2"/>
    <s v="ON"/>
    <d v="2019-05-30T00:00:00"/>
    <s v="Avg of 4 NM Projects"/>
    <x v="16"/>
    <n v="74.884999999999991"/>
  </r>
  <r>
    <x v="8"/>
    <n v="30"/>
    <n v="2"/>
    <s v="ON"/>
    <d v="2019-05-30T00:00:00"/>
    <s v="Avg of 4 NM Projects"/>
    <x v="17"/>
    <n v="53.120000000000005"/>
  </r>
  <r>
    <x v="8"/>
    <n v="30"/>
    <n v="2"/>
    <s v="ON"/>
    <d v="2019-05-30T00:00:00"/>
    <s v="Avg of 4 NM Projects"/>
    <x v="18"/>
    <n v="29.700000000000003"/>
  </r>
  <r>
    <x v="8"/>
    <n v="30"/>
    <n v="2"/>
    <s v="ON"/>
    <d v="2019-05-30T00:00:00"/>
    <s v="Avg of 4 NM Projects"/>
    <x v="19"/>
    <n v="10.625"/>
  </r>
  <r>
    <x v="8"/>
    <n v="30"/>
    <n v="2"/>
    <s v="ON"/>
    <d v="2019-05-30T00:00:00"/>
    <s v="Avg of 4 NM Projects"/>
    <x v="20"/>
    <n v="-0.13"/>
  </r>
  <r>
    <x v="8"/>
    <n v="30"/>
    <n v="2"/>
    <s v="ON"/>
    <d v="2019-05-30T00:00:00"/>
    <s v="Avg of 4 NM Projects"/>
    <x v="21"/>
    <n v="0"/>
  </r>
  <r>
    <x v="8"/>
    <n v="30"/>
    <n v="2"/>
    <s v="ON"/>
    <d v="2019-05-30T00:00:00"/>
    <s v="Avg of 4 NM Projects"/>
    <x v="22"/>
    <n v="0"/>
  </r>
  <r>
    <x v="8"/>
    <n v="30"/>
    <n v="2"/>
    <s v="OFF"/>
    <d v="2019-05-30T00:00:00"/>
    <s v="Avg of 4 NM Projects"/>
    <x v="23"/>
    <n v="-0.26"/>
  </r>
  <r>
    <x v="8"/>
    <n v="31"/>
    <n v="3"/>
    <s v="OFF"/>
    <d v="2019-05-31T00:00:00"/>
    <s v="Avg of 4 NM Projects"/>
    <x v="0"/>
    <n v="-0.13"/>
  </r>
  <r>
    <x v="8"/>
    <n v="31"/>
    <n v="3"/>
    <s v="OFF"/>
    <d v="2019-05-31T00:00:00"/>
    <s v="Avg of 4 NM Projects"/>
    <x v="1"/>
    <n v="-0.13"/>
  </r>
  <r>
    <x v="8"/>
    <n v="31"/>
    <n v="3"/>
    <s v="OFF"/>
    <d v="2019-05-31T00:00:00"/>
    <s v="Avg of 4 NM Projects"/>
    <x v="2"/>
    <n v="-0.13"/>
  </r>
  <r>
    <x v="8"/>
    <n v="31"/>
    <n v="3"/>
    <s v="OFF"/>
    <d v="2019-05-31T00:00:00"/>
    <s v="Avg of 4 NM Projects"/>
    <x v="3"/>
    <n v="-0.26"/>
  </r>
  <r>
    <x v="8"/>
    <n v="31"/>
    <n v="3"/>
    <s v="OFF"/>
    <d v="2019-05-31T00:00:00"/>
    <s v="Avg of 4 NM Projects"/>
    <x v="4"/>
    <n v="-0.13"/>
  </r>
  <r>
    <x v="8"/>
    <n v="31"/>
    <n v="3"/>
    <s v="OFF"/>
    <d v="2019-05-31T00:00:00"/>
    <s v="Avg of 4 NM Projects"/>
    <x v="5"/>
    <n v="1.415"/>
  </r>
  <r>
    <x v="8"/>
    <n v="31"/>
    <n v="3"/>
    <s v="OFF"/>
    <d v="2019-05-31T00:00:00"/>
    <s v="Avg of 4 NM Projects"/>
    <x v="6"/>
    <n v="13.569999999999997"/>
  </r>
  <r>
    <x v="8"/>
    <n v="31"/>
    <n v="3"/>
    <s v="ON"/>
    <d v="2019-05-31T00:00:00"/>
    <s v="Avg of 4 NM Projects"/>
    <x v="7"/>
    <n v="45.57"/>
  </r>
  <r>
    <x v="8"/>
    <n v="31"/>
    <n v="3"/>
    <s v="ON"/>
    <d v="2019-05-31T00:00:00"/>
    <s v="Avg of 4 NM Projects"/>
    <x v="8"/>
    <n v="81.664999999999992"/>
  </r>
  <r>
    <x v="8"/>
    <n v="31"/>
    <n v="3"/>
    <s v="ON"/>
    <d v="2019-05-31T00:00:00"/>
    <s v="Avg of 4 NM Projects"/>
    <x v="9"/>
    <n v="115.07"/>
  </r>
  <r>
    <x v="8"/>
    <n v="31"/>
    <n v="3"/>
    <s v="ON"/>
    <d v="2019-05-31T00:00:00"/>
    <s v="Avg of 4 NM Projects"/>
    <x v="10"/>
    <n v="133.51"/>
  </r>
  <r>
    <x v="8"/>
    <n v="31"/>
    <n v="3"/>
    <s v="ON"/>
    <d v="2019-05-31T00:00:00"/>
    <s v="Avg of 4 NM Projects"/>
    <x v="11"/>
    <n v="146.68"/>
  </r>
  <r>
    <x v="8"/>
    <n v="31"/>
    <n v="3"/>
    <s v="ON"/>
    <d v="2019-05-31T00:00:00"/>
    <s v="Avg of 4 NM Projects"/>
    <x v="12"/>
    <n v="148.09"/>
  </r>
  <r>
    <x v="8"/>
    <n v="31"/>
    <n v="3"/>
    <s v="ON"/>
    <d v="2019-05-31T00:00:00"/>
    <s v="Avg of 4 NM Projects"/>
    <x v="13"/>
    <n v="141.185"/>
  </r>
  <r>
    <x v="8"/>
    <n v="31"/>
    <n v="3"/>
    <s v="ON"/>
    <d v="2019-05-31T00:00:00"/>
    <s v="Avg of 4 NM Projects"/>
    <x v="14"/>
    <n v="124.035"/>
  </r>
  <r>
    <x v="8"/>
    <n v="31"/>
    <n v="3"/>
    <s v="ON"/>
    <d v="2019-05-31T00:00:00"/>
    <s v="Avg of 4 NM Projects"/>
    <x v="15"/>
    <n v="82.304999999999993"/>
  </r>
  <r>
    <x v="8"/>
    <n v="31"/>
    <n v="3"/>
    <s v="ON"/>
    <d v="2019-05-31T00:00:00"/>
    <s v="Avg of 4 NM Projects"/>
    <x v="16"/>
    <n v="58.37"/>
  </r>
  <r>
    <x v="8"/>
    <n v="31"/>
    <n v="3"/>
    <s v="ON"/>
    <d v="2019-05-31T00:00:00"/>
    <s v="Avg of 4 NM Projects"/>
    <x v="17"/>
    <n v="37.76"/>
  </r>
  <r>
    <x v="8"/>
    <n v="31"/>
    <n v="3"/>
    <s v="ON"/>
    <d v="2019-05-31T00:00:00"/>
    <s v="Avg of 4 NM Projects"/>
    <x v="18"/>
    <n v="19.975000000000001"/>
  </r>
  <r>
    <x v="8"/>
    <n v="31"/>
    <n v="3"/>
    <s v="ON"/>
    <d v="2019-05-31T00:00:00"/>
    <s v="Avg of 4 NM Projects"/>
    <x v="19"/>
    <n v="5.7549999999999999"/>
  </r>
  <r>
    <x v="8"/>
    <n v="31"/>
    <n v="3"/>
    <s v="ON"/>
    <d v="2019-05-31T00:00:00"/>
    <s v="Avg of 4 NM Projects"/>
    <x v="20"/>
    <n v="0.13"/>
  </r>
  <r>
    <x v="8"/>
    <n v="31"/>
    <n v="3"/>
    <s v="ON"/>
    <d v="2019-05-31T00:00:00"/>
    <s v="Avg of 4 NM Projects"/>
    <x v="21"/>
    <n v="-0.13"/>
  </r>
  <r>
    <x v="8"/>
    <n v="31"/>
    <n v="3"/>
    <s v="ON"/>
    <d v="2019-05-31T00:00:00"/>
    <s v="Avg of 4 NM Projects"/>
    <x v="22"/>
    <n v="-0.13"/>
  </r>
  <r>
    <x v="8"/>
    <n v="31"/>
    <n v="3"/>
    <s v="OFF"/>
    <d v="2019-05-31T00:00:00"/>
    <s v="Avg of 4 NM Projects"/>
    <x v="23"/>
    <n v="-0.13"/>
  </r>
  <r>
    <x v="9"/>
    <n v="1"/>
    <n v="1"/>
    <s v="OFF"/>
    <d v="2019-06-01T00:00:00"/>
    <s v="Avg of 4 NM Projects"/>
    <x v="0"/>
    <n v="0"/>
  </r>
  <r>
    <x v="9"/>
    <n v="1"/>
    <n v="1"/>
    <s v="OFF"/>
    <d v="2019-06-01T00:00:00"/>
    <s v="Avg of 4 NM Projects"/>
    <x v="1"/>
    <n v="-0.39"/>
  </r>
  <r>
    <x v="9"/>
    <n v="1"/>
    <n v="1"/>
    <s v="OFF"/>
    <d v="2019-06-01T00:00:00"/>
    <s v="Avg of 4 NM Projects"/>
    <x v="2"/>
    <n v="0"/>
  </r>
  <r>
    <x v="9"/>
    <n v="1"/>
    <n v="1"/>
    <s v="OFF"/>
    <d v="2019-06-01T00:00:00"/>
    <s v="Avg of 4 NM Projects"/>
    <x v="3"/>
    <n v="0"/>
  </r>
  <r>
    <x v="9"/>
    <n v="1"/>
    <n v="1"/>
    <s v="OFF"/>
    <d v="2019-06-01T00:00:00"/>
    <s v="Avg of 4 NM Projects"/>
    <x v="4"/>
    <n v="0"/>
  </r>
  <r>
    <x v="9"/>
    <n v="1"/>
    <n v="1"/>
    <s v="OFF"/>
    <d v="2019-06-01T00:00:00"/>
    <s v="Avg of 4 NM Projects"/>
    <x v="5"/>
    <n v="-0.13"/>
  </r>
  <r>
    <x v="9"/>
    <n v="1"/>
    <n v="1"/>
    <s v="OFF"/>
    <d v="2019-06-01T00:00:00"/>
    <s v="Avg of 4 NM Projects"/>
    <x v="6"/>
    <n v="5.629999999999999"/>
  </r>
  <r>
    <x v="9"/>
    <n v="1"/>
    <n v="1"/>
    <s v="OFF"/>
    <d v="2019-06-01T00:00:00"/>
    <s v="Avg of 4 NM Projects"/>
    <x v="7"/>
    <n v="17.024999999999999"/>
  </r>
  <r>
    <x v="9"/>
    <n v="1"/>
    <n v="1"/>
    <s v="OFF"/>
    <d v="2019-06-01T00:00:00"/>
    <s v="Avg of 4 NM Projects"/>
    <x v="8"/>
    <n v="17.785"/>
  </r>
  <r>
    <x v="9"/>
    <n v="1"/>
    <n v="1"/>
    <s v="OFF"/>
    <d v="2019-06-01T00:00:00"/>
    <s v="Avg of 4 NM Projects"/>
    <x v="9"/>
    <n v="27.015000000000001"/>
  </r>
  <r>
    <x v="9"/>
    <n v="1"/>
    <n v="1"/>
    <s v="OFF"/>
    <d v="2019-06-01T00:00:00"/>
    <s v="Avg of 4 NM Projects"/>
    <x v="10"/>
    <n v="45.185000000000002"/>
  </r>
  <r>
    <x v="9"/>
    <n v="1"/>
    <n v="1"/>
    <s v="OFF"/>
    <d v="2019-06-01T00:00:00"/>
    <s v="Avg of 4 NM Projects"/>
    <x v="11"/>
    <n v="57.989999999999995"/>
  </r>
  <r>
    <x v="9"/>
    <n v="1"/>
    <n v="1"/>
    <s v="OFF"/>
    <d v="2019-06-01T00:00:00"/>
    <s v="Avg of 4 NM Projects"/>
    <x v="12"/>
    <n v="67.709999999999994"/>
  </r>
  <r>
    <x v="9"/>
    <n v="1"/>
    <n v="1"/>
    <s v="OFF"/>
    <d v="2019-06-01T00:00:00"/>
    <s v="Avg of 4 NM Projects"/>
    <x v="13"/>
    <n v="93.06"/>
  </r>
  <r>
    <x v="9"/>
    <n v="1"/>
    <n v="1"/>
    <s v="OFF"/>
    <d v="2019-06-01T00:00:00"/>
    <s v="Avg of 4 NM Projects"/>
    <x v="14"/>
    <n v="80.905000000000001"/>
  </r>
  <r>
    <x v="9"/>
    <n v="1"/>
    <n v="1"/>
    <s v="OFF"/>
    <d v="2019-06-01T00:00:00"/>
    <s v="Avg of 4 NM Projects"/>
    <x v="15"/>
    <n v="57.604999999999997"/>
  </r>
  <r>
    <x v="9"/>
    <n v="1"/>
    <n v="1"/>
    <s v="OFF"/>
    <d v="2019-06-01T00:00:00"/>
    <s v="Avg of 4 NM Projects"/>
    <x v="16"/>
    <n v="41.22"/>
  </r>
  <r>
    <x v="9"/>
    <n v="1"/>
    <n v="1"/>
    <s v="OFF"/>
    <d v="2019-06-01T00:00:00"/>
    <s v="Avg of 4 NM Projects"/>
    <x v="17"/>
    <n v="27.905000000000001"/>
  </r>
  <r>
    <x v="9"/>
    <n v="1"/>
    <n v="1"/>
    <s v="OFF"/>
    <d v="2019-06-01T00:00:00"/>
    <s v="Avg of 4 NM Projects"/>
    <x v="18"/>
    <n v="13.57"/>
  </r>
  <r>
    <x v="9"/>
    <n v="1"/>
    <n v="1"/>
    <s v="OFF"/>
    <d v="2019-06-01T00:00:00"/>
    <s v="Avg of 4 NM Projects"/>
    <x v="19"/>
    <n v="4.0949999999999998"/>
  </r>
  <r>
    <x v="9"/>
    <n v="1"/>
    <n v="1"/>
    <s v="OFF"/>
    <d v="2019-06-01T00:00:00"/>
    <s v="Avg of 4 NM Projects"/>
    <x v="20"/>
    <n v="0.13"/>
  </r>
  <r>
    <x v="9"/>
    <n v="1"/>
    <n v="1"/>
    <s v="OFF"/>
    <d v="2019-06-01T00:00:00"/>
    <s v="Avg of 4 NM Projects"/>
    <x v="21"/>
    <n v="-0.26"/>
  </r>
  <r>
    <x v="9"/>
    <n v="1"/>
    <n v="1"/>
    <s v="OFF"/>
    <d v="2019-06-01T00:00:00"/>
    <s v="Avg of 4 NM Projects"/>
    <x v="22"/>
    <n v="-0.39"/>
  </r>
  <r>
    <x v="9"/>
    <n v="1"/>
    <n v="1"/>
    <s v="OFF"/>
    <d v="2019-06-01T00:00:00"/>
    <s v="Avg of 4 NM Projects"/>
    <x v="23"/>
    <n v="-0.13"/>
  </r>
  <r>
    <x v="9"/>
    <n v="2"/>
    <n v="2"/>
    <s v="OFF"/>
    <d v="2019-06-02T00:00:00"/>
    <s v="Avg of 4 NM Projects"/>
    <x v="0"/>
    <n v="-0.13"/>
  </r>
  <r>
    <x v="9"/>
    <n v="2"/>
    <n v="2"/>
    <s v="OFF"/>
    <d v="2019-06-02T00:00:00"/>
    <s v="Avg of 4 NM Projects"/>
    <x v="1"/>
    <n v="0"/>
  </r>
  <r>
    <x v="9"/>
    <n v="2"/>
    <n v="2"/>
    <s v="OFF"/>
    <d v="2019-06-02T00:00:00"/>
    <s v="Avg of 4 NM Projects"/>
    <x v="2"/>
    <n v="0"/>
  </r>
  <r>
    <x v="9"/>
    <n v="2"/>
    <n v="2"/>
    <s v="OFF"/>
    <d v="2019-06-02T00:00:00"/>
    <s v="Avg of 4 NM Projects"/>
    <x v="3"/>
    <n v="0"/>
  </r>
  <r>
    <x v="9"/>
    <n v="2"/>
    <n v="2"/>
    <s v="OFF"/>
    <d v="2019-06-02T00:00:00"/>
    <s v="Avg of 4 NM Projects"/>
    <x v="4"/>
    <n v="0"/>
  </r>
  <r>
    <x v="9"/>
    <n v="2"/>
    <n v="2"/>
    <s v="OFF"/>
    <d v="2019-06-02T00:00:00"/>
    <s v="Avg of 4 NM Projects"/>
    <x v="5"/>
    <n v="-0.39"/>
  </r>
  <r>
    <x v="9"/>
    <n v="2"/>
    <n v="2"/>
    <s v="OFF"/>
    <d v="2019-06-02T00:00:00"/>
    <s v="Avg of 4 NM Projects"/>
    <x v="6"/>
    <n v="2.4350000000000001"/>
  </r>
  <r>
    <x v="9"/>
    <n v="2"/>
    <n v="2"/>
    <s v="ON"/>
    <d v="2019-06-02T00:00:00"/>
    <s v="Avg of 4 NM Projects"/>
    <x v="7"/>
    <n v="16"/>
  </r>
  <r>
    <x v="9"/>
    <n v="2"/>
    <n v="2"/>
    <s v="ON"/>
    <d v="2019-06-02T00:00:00"/>
    <s v="Avg of 4 NM Projects"/>
    <x v="8"/>
    <n v="37.89"/>
  </r>
  <r>
    <x v="9"/>
    <n v="2"/>
    <n v="2"/>
    <s v="ON"/>
    <d v="2019-06-02T00:00:00"/>
    <s v="Avg of 4 NM Projects"/>
    <x v="9"/>
    <n v="52.86"/>
  </r>
  <r>
    <x v="9"/>
    <n v="2"/>
    <n v="2"/>
    <s v="ON"/>
    <d v="2019-06-02T00:00:00"/>
    <s v="Avg of 4 NM Projects"/>
    <x v="10"/>
    <n v="62.339999999999996"/>
  </r>
  <r>
    <x v="9"/>
    <n v="2"/>
    <n v="2"/>
    <s v="ON"/>
    <d v="2019-06-02T00:00:00"/>
    <s v="Avg of 4 NM Projects"/>
    <x v="11"/>
    <n v="84.740000000000009"/>
  </r>
  <r>
    <x v="9"/>
    <n v="2"/>
    <n v="2"/>
    <s v="ON"/>
    <d v="2019-06-02T00:00:00"/>
    <s v="Avg of 4 NM Projects"/>
    <x v="12"/>
    <n v="57.344999999999999"/>
  </r>
  <r>
    <x v="9"/>
    <n v="2"/>
    <n v="2"/>
    <s v="ON"/>
    <d v="2019-06-02T00:00:00"/>
    <s v="Avg of 4 NM Projects"/>
    <x v="13"/>
    <n v="59.645000000000003"/>
  </r>
  <r>
    <x v="9"/>
    <n v="2"/>
    <n v="2"/>
    <s v="ON"/>
    <d v="2019-06-02T00:00:00"/>
    <s v="Avg of 4 NM Projects"/>
    <x v="14"/>
    <n v="96.254999999999995"/>
  </r>
  <r>
    <x v="9"/>
    <n v="2"/>
    <n v="2"/>
    <s v="ON"/>
    <d v="2019-06-02T00:00:00"/>
    <s v="Avg of 4 NM Projects"/>
    <x v="15"/>
    <n v="95.234999999999999"/>
  </r>
  <r>
    <x v="9"/>
    <n v="2"/>
    <n v="2"/>
    <s v="ON"/>
    <d v="2019-06-02T00:00:00"/>
    <s v="Avg of 4 NM Projects"/>
    <x v="16"/>
    <n v="66.435000000000002"/>
  </r>
  <r>
    <x v="9"/>
    <n v="2"/>
    <n v="2"/>
    <s v="ON"/>
    <d v="2019-06-02T00:00:00"/>
    <s v="Avg of 4 NM Projects"/>
    <x v="17"/>
    <n v="50.695"/>
  </r>
  <r>
    <x v="9"/>
    <n v="2"/>
    <n v="2"/>
    <s v="ON"/>
    <d v="2019-06-02T00:00:00"/>
    <s v="Avg of 4 NM Projects"/>
    <x v="18"/>
    <n v="30.72"/>
  </r>
  <r>
    <x v="9"/>
    <n v="2"/>
    <n v="2"/>
    <s v="ON"/>
    <d v="2019-06-02T00:00:00"/>
    <s v="Avg of 4 NM Projects"/>
    <x v="19"/>
    <n v="7.9349999999999996"/>
  </r>
  <r>
    <x v="9"/>
    <n v="2"/>
    <n v="2"/>
    <s v="ON"/>
    <d v="2019-06-02T00:00:00"/>
    <s v="Avg of 4 NM Projects"/>
    <x v="20"/>
    <n v="0.39"/>
  </r>
  <r>
    <x v="9"/>
    <n v="2"/>
    <n v="2"/>
    <s v="ON"/>
    <d v="2019-06-02T00:00:00"/>
    <s v="Avg of 4 NM Projects"/>
    <x v="21"/>
    <n v="-0.26"/>
  </r>
  <r>
    <x v="9"/>
    <n v="2"/>
    <n v="2"/>
    <s v="ON"/>
    <d v="2019-06-02T00:00:00"/>
    <s v="Avg of 4 NM Projects"/>
    <x v="22"/>
    <n v="-0.13"/>
  </r>
  <r>
    <x v="9"/>
    <n v="2"/>
    <n v="2"/>
    <s v="OFF"/>
    <d v="2019-06-02T00:00:00"/>
    <s v="Avg of 4 NM Projects"/>
    <x v="23"/>
    <n v="0"/>
  </r>
  <r>
    <x v="9"/>
    <n v="3"/>
    <n v="3"/>
    <s v="OFF"/>
    <d v="2019-06-03T00:00:00"/>
    <s v="Avg of 4 NM Projects"/>
    <x v="0"/>
    <n v="0"/>
  </r>
  <r>
    <x v="9"/>
    <n v="3"/>
    <n v="3"/>
    <s v="OFF"/>
    <d v="2019-06-03T00:00:00"/>
    <s v="Avg of 4 NM Projects"/>
    <x v="1"/>
    <n v="-0.13"/>
  </r>
  <r>
    <x v="9"/>
    <n v="3"/>
    <n v="3"/>
    <s v="OFF"/>
    <d v="2019-06-03T00:00:00"/>
    <s v="Avg of 4 NM Projects"/>
    <x v="2"/>
    <n v="0"/>
  </r>
  <r>
    <x v="9"/>
    <n v="3"/>
    <n v="3"/>
    <s v="OFF"/>
    <d v="2019-06-03T00:00:00"/>
    <s v="Avg of 4 NM Projects"/>
    <x v="3"/>
    <n v="-0.13"/>
  </r>
  <r>
    <x v="9"/>
    <n v="3"/>
    <n v="3"/>
    <s v="OFF"/>
    <d v="2019-06-03T00:00:00"/>
    <s v="Avg of 4 NM Projects"/>
    <x v="4"/>
    <n v="0"/>
  </r>
  <r>
    <x v="9"/>
    <n v="3"/>
    <n v="3"/>
    <s v="OFF"/>
    <d v="2019-06-03T00:00:00"/>
    <s v="Avg of 4 NM Projects"/>
    <x v="5"/>
    <n v="0.77"/>
  </r>
  <r>
    <x v="9"/>
    <n v="3"/>
    <n v="3"/>
    <s v="OFF"/>
    <d v="2019-06-03T00:00:00"/>
    <s v="Avg of 4 NM Projects"/>
    <x v="6"/>
    <n v="17.149999999999999"/>
  </r>
  <r>
    <x v="9"/>
    <n v="3"/>
    <n v="3"/>
    <s v="ON"/>
    <d v="2019-06-03T00:00:00"/>
    <s v="Avg of 4 NM Projects"/>
    <x v="7"/>
    <n v="63.61"/>
  </r>
  <r>
    <x v="9"/>
    <n v="3"/>
    <n v="3"/>
    <s v="ON"/>
    <d v="2019-06-03T00:00:00"/>
    <s v="Avg of 4 NM Projects"/>
    <x v="8"/>
    <n v="100.61000000000001"/>
  </r>
  <r>
    <x v="9"/>
    <n v="3"/>
    <n v="3"/>
    <s v="ON"/>
    <d v="2019-06-03T00:00:00"/>
    <s v="Avg of 4 NM Projects"/>
    <x v="9"/>
    <n v="116.735"/>
  </r>
  <r>
    <x v="9"/>
    <n v="3"/>
    <n v="3"/>
    <s v="ON"/>
    <d v="2019-06-03T00:00:00"/>
    <s v="Avg of 4 NM Projects"/>
    <x v="10"/>
    <n v="121.98500000000001"/>
  </r>
  <r>
    <x v="9"/>
    <n v="3"/>
    <n v="3"/>
    <s v="ON"/>
    <d v="2019-06-03T00:00:00"/>
    <s v="Avg of 4 NM Projects"/>
    <x v="11"/>
    <n v="136.69999999999999"/>
  </r>
  <r>
    <x v="9"/>
    <n v="3"/>
    <n v="3"/>
    <s v="ON"/>
    <d v="2019-06-03T00:00:00"/>
    <s v="Avg of 4 NM Projects"/>
    <x v="12"/>
    <n v="121.86"/>
  </r>
  <r>
    <x v="9"/>
    <n v="3"/>
    <n v="3"/>
    <s v="ON"/>
    <d v="2019-06-03T00:00:00"/>
    <s v="Avg of 4 NM Projects"/>
    <x v="13"/>
    <n v="109.95"/>
  </r>
  <r>
    <x v="9"/>
    <n v="3"/>
    <n v="3"/>
    <s v="ON"/>
    <d v="2019-06-03T00:00:00"/>
    <s v="Avg of 4 NM Projects"/>
    <x v="14"/>
    <n v="104.58000000000001"/>
  </r>
  <r>
    <x v="9"/>
    <n v="3"/>
    <n v="3"/>
    <s v="ON"/>
    <d v="2019-06-03T00:00:00"/>
    <s v="Avg of 4 NM Projects"/>
    <x v="15"/>
    <n v="81.66"/>
  </r>
  <r>
    <x v="9"/>
    <n v="3"/>
    <n v="3"/>
    <s v="ON"/>
    <d v="2019-06-03T00:00:00"/>
    <s v="Avg of 4 NM Projects"/>
    <x v="16"/>
    <n v="64.77000000000001"/>
  </r>
  <r>
    <x v="9"/>
    <n v="3"/>
    <n v="3"/>
    <s v="ON"/>
    <d v="2019-06-03T00:00:00"/>
    <s v="Avg of 4 NM Projects"/>
    <x v="17"/>
    <n v="45.575000000000003"/>
  </r>
  <r>
    <x v="9"/>
    <n v="3"/>
    <n v="3"/>
    <s v="ON"/>
    <d v="2019-06-03T00:00:00"/>
    <s v="Avg of 4 NM Projects"/>
    <x v="18"/>
    <n v="22.27"/>
  </r>
  <r>
    <x v="9"/>
    <n v="3"/>
    <n v="3"/>
    <s v="ON"/>
    <d v="2019-06-03T00:00:00"/>
    <s v="Avg of 4 NM Projects"/>
    <x v="19"/>
    <n v="5.76"/>
  </r>
  <r>
    <x v="9"/>
    <n v="3"/>
    <n v="3"/>
    <s v="ON"/>
    <d v="2019-06-03T00:00:00"/>
    <s v="Avg of 4 NM Projects"/>
    <x v="20"/>
    <n v="0"/>
  </r>
  <r>
    <x v="9"/>
    <n v="3"/>
    <n v="3"/>
    <s v="ON"/>
    <d v="2019-06-03T00:00:00"/>
    <s v="Avg of 4 NM Projects"/>
    <x v="21"/>
    <n v="-0.13"/>
  </r>
  <r>
    <x v="9"/>
    <n v="3"/>
    <n v="3"/>
    <s v="ON"/>
    <d v="2019-06-03T00:00:00"/>
    <s v="Avg of 4 NM Projects"/>
    <x v="22"/>
    <n v="-0.39"/>
  </r>
  <r>
    <x v="9"/>
    <n v="3"/>
    <n v="3"/>
    <s v="OFF"/>
    <d v="2019-06-03T00:00:00"/>
    <s v="Avg of 4 NM Projects"/>
    <x v="23"/>
    <n v="0"/>
  </r>
  <r>
    <x v="9"/>
    <n v="4"/>
    <n v="4"/>
    <s v="OFF"/>
    <d v="2019-06-04T00:00:00"/>
    <s v="Avg of 4 NM Projects"/>
    <x v="0"/>
    <n v="-0.13"/>
  </r>
  <r>
    <x v="9"/>
    <n v="4"/>
    <n v="4"/>
    <s v="OFF"/>
    <d v="2019-06-04T00:00:00"/>
    <s v="Avg of 4 NM Projects"/>
    <x v="1"/>
    <n v="-0.13"/>
  </r>
  <r>
    <x v="9"/>
    <n v="4"/>
    <n v="4"/>
    <s v="OFF"/>
    <d v="2019-06-04T00:00:00"/>
    <s v="Avg of 4 NM Projects"/>
    <x v="2"/>
    <n v="0"/>
  </r>
  <r>
    <x v="9"/>
    <n v="4"/>
    <n v="4"/>
    <s v="OFF"/>
    <d v="2019-06-04T00:00:00"/>
    <s v="Avg of 4 NM Projects"/>
    <x v="3"/>
    <n v="0"/>
  </r>
  <r>
    <x v="9"/>
    <n v="4"/>
    <n v="4"/>
    <s v="OFF"/>
    <d v="2019-06-04T00:00:00"/>
    <s v="Avg of 4 NM Projects"/>
    <x v="4"/>
    <n v="-0.13"/>
  </r>
  <r>
    <x v="9"/>
    <n v="4"/>
    <n v="4"/>
    <s v="OFF"/>
    <d v="2019-06-04T00:00:00"/>
    <s v="Avg of 4 NM Projects"/>
    <x v="5"/>
    <n v="0.51"/>
  </r>
  <r>
    <x v="9"/>
    <n v="4"/>
    <n v="4"/>
    <s v="OFF"/>
    <d v="2019-06-04T00:00:00"/>
    <s v="Avg of 4 NM Projects"/>
    <x v="6"/>
    <n v="9.0850000000000009"/>
  </r>
  <r>
    <x v="9"/>
    <n v="4"/>
    <n v="4"/>
    <s v="ON"/>
    <d v="2019-06-04T00:00:00"/>
    <s v="Avg of 4 NM Projects"/>
    <x v="7"/>
    <n v="30.594999999999999"/>
  </r>
  <r>
    <x v="9"/>
    <n v="4"/>
    <n v="4"/>
    <s v="ON"/>
    <d v="2019-06-04T00:00:00"/>
    <s v="Avg of 4 NM Projects"/>
    <x v="8"/>
    <n v="51.714999999999996"/>
  </r>
  <r>
    <x v="9"/>
    <n v="4"/>
    <n v="4"/>
    <s v="ON"/>
    <d v="2019-06-04T00:00:00"/>
    <s v="Avg of 4 NM Projects"/>
    <x v="9"/>
    <n v="57.725000000000009"/>
  </r>
  <r>
    <x v="9"/>
    <n v="4"/>
    <n v="4"/>
    <s v="ON"/>
    <d v="2019-06-04T00:00:00"/>
    <s v="Avg of 4 NM Projects"/>
    <x v="10"/>
    <n v="71.42"/>
  </r>
  <r>
    <x v="9"/>
    <n v="4"/>
    <n v="4"/>
    <s v="ON"/>
    <d v="2019-06-04T00:00:00"/>
    <s v="Avg of 4 NM Projects"/>
    <x v="11"/>
    <n v="68.475000000000009"/>
  </r>
  <r>
    <x v="9"/>
    <n v="4"/>
    <n v="4"/>
    <s v="ON"/>
    <d v="2019-06-04T00:00:00"/>
    <s v="Avg of 4 NM Projects"/>
    <x v="12"/>
    <n v="74.88"/>
  </r>
  <r>
    <x v="9"/>
    <n v="4"/>
    <n v="4"/>
    <s v="ON"/>
    <d v="2019-06-04T00:00:00"/>
    <s v="Avg of 4 NM Projects"/>
    <x v="13"/>
    <n v="54.524999999999999"/>
  </r>
  <r>
    <x v="9"/>
    <n v="4"/>
    <n v="4"/>
    <s v="ON"/>
    <d v="2019-06-04T00:00:00"/>
    <s v="Avg of 4 NM Projects"/>
    <x v="14"/>
    <n v="59.91"/>
  </r>
  <r>
    <x v="9"/>
    <n v="4"/>
    <n v="4"/>
    <s v="ON"/>
    <d v="2019-06-04T00:00:00"/>
    <s v="Avg of 4 NM Projects"/>
    <x v="15"/>
    <n v="51.835000000000001"/>
  </r>
  <r>
    <x v="9"/>
    <n v="4"/>
    <n v="4"/>
    <s v="ON"/>
    <d v="2019-06-04T00:00:00"/>
    <s v="Avg of 4 NM Projects"/>
    <x v="16"/>
    <n v="33.414999999999992"/>
  </r>
  <r>
    <x v="9"/>
    <n v="4"/>
    <n v="4"/>
    <s v="ON"/>
    <d v="2019-06-04T00:00:00"/>
    <s v="Avg of 4 NM Projects"/>
    <x v="17"/>
    <n v="16.515000000000001"/>
  </r>
  <r>
    <x v="9"/>
    <n v="4"/>
    <n v="4"/>
    <s v="ON"/>
    <d v="2019-06-04T00:00:00"/>
    <s v="Avg of 4 NM Projects"/>
    <x v="18"/>
    <n v="13.96"/>
  </r>
  <r>
    <x v="9"/>
    <n v="4"/>
    <n v="4"/>
    <s v="ON"/>
    <d v="2019-06-04T00:00:00"/>
    <s v="Avg of 4 NM Projects"/>
    <x v="19"/>
    <n v="5.12"/>
  </r>
  <r>
    <x v="9"/>
    <n v="4"/>
    <n v="4"/>
    <s v="ON"/>
    <d v="2019-06-04T00:00:00"/>
    <s v="Avg of 4 NM Projects"/>
    <x v="20"/>
    <n v="0.13"/>
  </r>
  <r>
    <x v="9"/>
    <n v="4"/>
    <n v="4"/>
    <s v="ON"/>
    <d v="2019-06-04T00:00:00"/>
    <s v="Avg of 4 NM Projects"/>
    <x v="21"/>
    <n v="-0.13"/>
  </r>
  <r>
    <x v="9"/>
    <n v="4"/>
    <n v="4"/>
    <s v="ON"/>
    <d v="2019-06-04T00:00:00"/>
    <s v="Avg of 4 NM Projects"/>
    <x v="22"/>
    <n v="-0.39"/>
  </r>
  <r>
    <x v="9"/>
    <n v="4"/>
    <n v="4"/>
    <s v="OFF"/>
    <d v="2019-06-04T00:00:00"/>
    <s v="Avg of 4 NM Projects"/>
    <x v="23"/>
    <n v="0"/>
  </r>
  <r>
    <x v="9"/>
    <n v="5"/>
    <n v="5"/>
    <s v="OFF"/>
    <d v="2019-06-05T00:00:00"/>
    <s v="Avg of 4 NM Projects"/>
    <x v="0"/>
    <n v="0"/>
  </r>
  <r>
    <x v="9"/>
    <n v="5"/>
    <n v="5"/>
    <s v="OFF"/>
    <d v="2019-06-05T00:00:00"/>
    <s v="Avg of 4 NM Projects"/>
    <x v="1"/>
    <n v="0"/>
  </r>
  <r>
    <x v="9"/>
    <n v="5"/>
    <n v="5"/>
    <s v="OFF"/>
    <d v="2019-06-05T00:00:00"/>
    <s v="Avg of 4 NM Projects"/>
    <x v="2"/>
    <n v="-0.26"/>
  </r>
  <r>
    <x v="9"/>
    <n v="5"/>
    <n v="5"/>
    <s v="OFF"/>
    <d v="2019-06-05T00:00:00"/>
    <s v="Avg of 4 NM Projects"/>
    <x v="3"/>
    <n v="0"/>
  </r>
  <r>
    <x v="9"/>
    <n v="5"/>
    <n v="5"/>
    <s v="OFF"/>
    <d v="2019-06-05T00:00:00"/>
    <s v="Avg of 4 NM Projects"/>
    <x v="4"/>
    <n v="0"/>
  </r>
  <r>
    <x v="9"/>
    <n v="5"/>
    <n v="5"/>
    <s v="OFF"/>
    <d v="2019-06-05T00:00:00"/>
    <s v="Avg of 4 NM Projects"/>
    <x v="5"/>
    <n v="-0.39"/>
  </r>
  <r>
    <x v="9"/>
    <n v="5"/>
    <n v="5"/>
    <s v="OFF"/>
    <d v="2019-06-05T00:00:00"/>
    <s v="Avg of 4 NM Projects"/>
    <x v="6"/>
    <n v="3.585"/>
  </r>
  <r>
    <x v="9"/>
    <n v="5"/>
    <n v="5"/>
    <s v="ON"/>
    <d v="2019-06-05T00:00:00"/>
    <s v="Avg of 4 NM Projects"/>
    <x v="7"/>
    <n v="22.659999999999997"/>
  </r>
  <r>
    <x v="9"/>
    <n v="5"/>
    <n v="5"/>
    <s v="ON"/>
    <d v="2019-06-05T00:00:00"/>
    <s v="Avg of 4 NM Projects"/>
    <x v="8"/>
    <n v="42.615000000000002"/>
  </r>
  <r>
    <x v="9"/>
    <n v="5"/>
    <n v="5"/>
    <s v="ON"/>
    <d v="2019-06-05T00:00:00"/>
    <s v="Avg of 4 NM Projects"/>
    <x v="9"/>
    <n v="62.595000000000006"/>
  </r>
  <r>
    <x v="9"/>
    <n v="5"/>
    <n v="5"/>
    <s v="ON"/>
    <d v="2019-06-05T00:00:00"/>
    <s v="Avg of 4 NM Projects"/>
    <x v="10"/>
    <n v="77.305000000000007"/>
  </r>
  <r>
    <x v="9"/>
    <n v="5"/>
    <n v="5"/>
    <s v="ON"/>
    <d v="2019-06-05T00:00:00"/>
    <s v="Avg of 4 NM Projects"/>
    <x v="11"/>
    <n v="81.284999999999997"/>
  </r>
  <r>
    <x v="9"/>
    <n v="5"/>
    <n v="5"/>
    <s v="ON"/>
    <d v="2019-06-05T00:00:00"/>
    <s v="Avg of 4 NM Projects"/>
    <x v="12"/>
    <n v="77.185000000000002"/>
  </r>
  <r>
    <x v="9"/>
    <n v="5"/>
    <n v="5"/>
    <s v="ON"/>
    <d v="2019-06-05T00:00:00"/>
    <s v="Avg of 4 NM Projects"/>
    <x v="13"/>
    <n v="71.944999999999993"/>
  </r>
  <r>
    <x v="9"/>
    <n v="5"/>
    <n v="5"/>
    <s v="ON"/>
    <d v="2019-06-05T00:00:00"/>
    <s v="Avg of 4 NM Projects"/>
    <x v="14"/>
    <n v="62.844999999999999"/>
  </r>
  <r>
    <x v="9"/>
    <n v="5"/>
    <n v="5"/>
    <s v="ON"/>
    <d v="2019-06-05T00:00:00"/>
    <s v="Avg of 4 NM Projects"/>
    <x v="15"/>
    <n v="51.454999999999998"/>
  </r>
  <r>
    <x v="9"/>
    <n v="5"/>
    <n v="5"/>
    <s v="ON"/>
    <d v="2019-06-05T00:00:00"/>
    <s v="Avg of 4 NM Projects"/>
    <x v="16"/>
    <n v="40.450000000000003"/>
  </r>
  <r>
    <x v="9"/>
    <n v="5"/>
    <n v="5"/>
    <s v="ON"/>
    <d v="2019-06-05T00:00:00"/>
    <s v="Avg of 4 NM Projects"/>
    <x v="17"/>
    <n v="28.29"/>
  </r>
  <r>
    <x v="9"/>
    <n v="5"/>
    <n v="5"/>
    <s v="ON"/>
    <d v="2019-06-05T00:00:00"/>
    <s v="Avg of 4 NM Projects"/>
    <x v="18"/>
    <n v="16.64"/>
  </r>
  <r>
    <x v="9"/>
    <n v="5"/>
    <n v="5"/>
    <s v="ON"/>
    <d v="2019-06-05T00:00:00"/>
    <s v="Avg of 4 NM Projects"/>
    <x v="19"/>
    <n v="4.0949999999999989"/>
  </r>
  <r>
    <x v="9"/>
    <n v="5"/>
    <n v="5"/>
    <s v="ON"/>
    <d v="2019-06-05T00:00:00"/>
    <s v="Avg of 4 NM Projects"/>
    <x v="20"/>
    <n v="0.13"/>
  </r>
  <r>
    <x v="9"/>
    <n v="5"/>
    <n v="5"/>
    <s v="ON"/>
    <d v="2019-06-05T00:00:00"/>
    <s v="Avg of 4 NM Projects"/>
    <x v="21"/>
    <n v="-0.13"/>
  </r>
  <r>
    <x v="9"/>
    <n v="5"/>
    <n v="5"/>
    <s v="ON"/>
    <d v="2019-06-05T00:00:00"/>
    <s v="Avg of 4 NM Projects"/>
    <x v="22"/>
    <n v="-0.13"/>
  </r>
  <r>
    <x v="9"/>
    <n v="5"/>
    <n v="5"/>
    <s v="OFF"/>
    <d v="2019-06-05T00:00:00"/>
    <s v="Avg of 4 NM Projects"/>
    <x v="23"/>
    <n v="-0.13"/>
  </r>
  <r>
    <x v="9"/>
    <n v="6"/>
    <n v="6"/>
    <s v="OFF"/>
    <d v="2019-06-06T00:00:00"/>
    <s v="Avg of 4 NM Projects"/>
    <x v="0"/>
    <n v="-0.13"/>
  </r>
  <r>
    <x v="9"/>
    <n v="6"/>
    <n v="6"/>
    <s v="OFF"/>
    <d v="2019-06-06T00:00:00"/>
    <s v="Avg of 4 NM Projects"/>
    <x v="1"/>
    <n v="-0.13"/>
  </r>
  <r>
    <x v="9"/>
    <n v="6"/>
    <n v="6"/>
    <s v="OFF"/>
    <d v="2019-06-06T00:00:00"/>
    <s v="Avg of 4 NM Projects"/>
    <x v="2"/>
    <n v="-0.13"/>
  </r>
  <r>
    <x v="9"/>
    <n v="6"/>
    <n v="6"/>
    <s v="OFF"/>
    <d v="2019-06-06T00:00:00"/>
    <s v="Avg of 4 NM Projects"/>
    <x v="3"/>
    <n v="-0.13"/>
  </r>
  <r>
    <x v="9"/>
    <n v="6"/>
    <n v="6"/>
    <s v="OFF"/>
    <d v="2019-06-06T00:00:00"/>
    <s v="Avg of 4 NM Projects"/>
    <x v="4"/>
    <n v="0"/>
  </r>
  <r>
    <x v="9"/>
    <n v="6"/>
    <n v="6"/>
    <s v="OFF"/>
    <d v="2019-06-06T00:00:00"/>
    <s v="Avg of 4 NM Projects"/>
    <x v="5"/>
    <n v="0.51"/>
  </r>
  <r>
    <x v="9"/>
    <n v="6"/>
    <n v="6"/>
    <s v="OFF"/>
    <d v="2019-06-06T00:00:00"/>
    <s v="Avg of 4 NM Projects"/>
    <x v="6"/>
    <n v="8.06"/>
  </r>
  <r>
    <x v="9"/>
    <n v="6"/>
    <n v="6"/>
    <s v="ON"/>
    <d v="2019-06-06T00:00:00"/>
    <s v="Avg of 4 NM Projects"/>
    <x v="7"/>
    <n v="23.169999999999998"/>
  </r>
  <r>
    <x v="9"/>
    <n v="6"/>
    <n v="6"/>
    <s v="ON"/>
    <d v="2019-06-06T00:00:00"/>
    <s v="Avg of 4 NM Projects"/>
    <x v="8"/>
    <n v="63.745000000000005"/>
  </r>
  <r>
    <x v="9"/>
    <n v="6"/>
    <n v="6"/>
    <s v="ON"/>
    <d v="2019-06-06T00:00:00"/>
    <s v="Avg of 4 NM Projects"/>
    <x v="9"/>
    <n v="82.69"/>
  </r>
  <r>
    <x v="9"/>
    <n v="6"/>
    <n v="6"/>
    <s v="ON"/>
    <d v="2019-06-06T00:00:00"/>
    <s v="Avg of 4 NM Projects"/>
    <x v="10"/>
    <n v="104.315"/>
  </r>
  <r>
    <x v="9"/>
    <n v="6"/>
    <n v="6"/>
    <s v="ON"/>
    <d v="2019-06-06T00:00:00"/>
    <s v="Avg of 4 NM Projects"/>
    <x v="11"/>
    <n v="123.13500000000001"/>
  </r>
  <r>
    <x v="9"/>
    <n v="6"/>
    <n v="6"/>
    <s v="ON"/>
    <d v="2019-06-06T00:00:00"/>
    <s v="Avg of 4 NM Projects"/>
    <x v="12"/>
    <n v="114.56"/>
  </r>
  <r>
    <x v="9"/>
    <n v="6"/>
    <n v="6"/>
    <s v="ON"/>
    <d v="2019-06-06T00:00:00"/>
    <s v="Avg of 4 NM Projects"/>
    <x v="13"/>
    <n v="105.72499999999999"/>
  </r>
  <r>
    <x v="9"/>
    <n v="6"/>
    <n v="6"/>
    <s v="ON"/>
    <d v="2019-06-06T00:00:00"/>
    <s v="Avg of 4 NM Projects"/>
    <x v="14"/>
    <n v="106.495"/>
  </r>
  <r>
    <x v="9"/>
    <n v="6"/>
    <n v="6"/>
    <s v="ON"/>
    <d v="2019-06-06T00:00:00"/>
    <s v="Avg of 4 NM Projects"/>
    <x v="15"/>
    <n v="104.71"/>
  </r>
  <r>
    <x v="9"/>
    <n v="6"/>
    <n v="6"/>
    <s v="ON"/>
    <d v="2019-06-06T00:00:00"/>
    <s v="Avg of 4 NM Projects"/>
    <x v="16"/>
    <n v="87.69"/>
  </r>
  <r>
    <x v="9"/>
    <n v="6"/>
    <n v="6"/>
    <s v="ON"/>
    <d v="2019-06-06T00:00:00"/>
    <s v="Avg of 4 NM Projects"/>
    <x v="17"/>
    <n v="56.96"/>
  </r>
  <r>
    <x v="9"/>
    <n v="6"/>
    <n v="6"/>
    <s v="ON"/>
    <d v="2019-06-06T00:00:00"/>
    <s v="Avg of 4 NM Projects"/>
    <x v="18"/>
    <n v="32.125"/>
  </r>
  <r>
    <x v="9"/>
    <n v="6"/>
    <n v="6"/>
    <s v="ON"/>
    <d v="2019-06-06T00:00:00"/>
    <s v="Avg of 4 NM Projects"/>
    <x v="19"/>
    <n v="7.42"/>
  </r>
  <r>
    <x v="9"/>
    <n v="6"/>
    <n v="6"/>
    <s v="ON"/>
    <d v="2019-06-06T00:00:00"/>
    <s v="Avg of 4 NM Projects"/>
    <x v="20"/>
    <n v="0.13"/>
  </r>
  <r>
    <x v="9"/>
    <n v="6"/>
    <n v="6"/>
    <s v="ON"/>
    <d v="2019-06-06T00:00:00"/>
    <s v="Avg of 4 NM Projects"/>
    <x v="21"/>
    <n v="-0.13"/>
  </r>
  <r>
    <x v="9"/>
    <n v="6"/>
    <n v="6"/>
    <s v="ON"/>
    <d v="2019-06-06T00:00:00"/>
    <s v="Avg of 4 NM Projects"/>
    <x v="22"/>
    <n v="0"/>
  </r>
  <r>
    <x v="9"/>
    <n v="6"/>
    <n v="6"/>
    <s v="OFF"/>
    <d v="2019-06-06T00:00:00"/>
    <s v="Avg of 4 NM Projects"/>
    <x v="23"/>
    <n v="0"/>
  </r>
  <r>
    <x v="9"/>
    <n v="7"/>
    <n v="7"/>
    <s v="OFF"/>
    <d v="2019-06-07T00:00:00"/>
    <s v="Avg of 4 NM Projects"/>
    <x v="0"/>
    <n v="-0.13"/>
  </r>
  <r>
    <x v="9"/>
    <n v="7"/>
    <n v="7"/>
    <s v="OFF"/>
    <d v="2019-06-07T00:00:00"/>
    <s v="Avg of 4 NM Projects"/>
    <x v="1"/>
    <n v="-0.13"/>
  </r>
  <r>
    <x v="9"/>
    <n v="7"/>
    <n v="7"/>
    <s v="OFF"/>
    <d v="2019-06-07T00:00:00"/>
    <s v="Avg of 4 NM Projects"/>
    <x v="2"/>
    <n v="0"/>
  </r>
  <r>
    <x v="9"/>
    <n v="7"/>
    <n v="7"/>
    <s v="OFF"/>
    <d v="2019-06-07T00:00:00"/>
    <s v="Avg of 4 NM Projects"/>
    <x v="3"/>
    <n v="-0.26"/>
  </r>
  <r>
    <x v="9"/>
    <n v="7"/>
    <n v="7"/>
    <s v="OFF"/>
    <d v="2019-06-07T00:00:00"/>
    <s v="Avg of 4 NM Projects"/>
    <x v="4"/>
    <n v="-0.13"/>
  </r>
  <r>
    <x v="9"/>
    <n v="7"/>
    <n v="7"/>
    <s v="OFF"/>
    <d v="2019-06-07T00:00:00"/>
    <s v="Avg of 4 NM Projects"/>
    <x v="5"/>
    <n v="0.38500000000000001"/>
  </r>
  <r>
    <x v="9"/>
    <n v="7"/>
    <n v="7"/>
    <s v="OFF"/>
    <d v="2019-06-07T00:00:00"/>
    <s v="Avg of 4 NM Projects"/>
    <x v="6"/>
    <n v="11.514999999999999"/>
  </r>
  <r>
    <x v="9"/>
    <n v="7"/>
    <n v="7"/>
    <s v="OFF"/>
    <d v="2019-06-07T00:00:00"/>
    <s v="Avg of 4 NM Projects"/>
    <x v="7"/>
    <n v="42.620000000000005"/>
  </r>
  <r>
    <x v="9"/>
    <n v="7"/>
    <n v="7"/>
    <s v="OFF"/>
    <d v="2019-06-07T00:00:00"/>
    <s v="Avg of 4 NM Projects"/>
    <x v="8"/>
    <n v="64.134999999999991"/>
  </r>
  <r>
    <x v="9"/>
    <n v="7"/>
    <n v="7"/>
    <s v="OFF"/>
    <d v="2019-06-07T00:00:00"/>
    <s v="Avg of 4 NM Projects"/>
    <x v="9"/>
    <n v="96.50500000000001"/>
  </r>
  <r>
    <x v="9"/>
    <n v="7"/>
    <n v="7"/>
    <s v="OFF"/>
    <d v="2019-06-07T00:00:00"/>
    <s v="Avg of 4 NM Projects"/>
    <x v="10"/>
    <n v="104.83999999999999"/>
  </r>
  <r>
    <x v="9"/>
    <n v="7"/>
    <n v="7"/>
    <s v="OFF"/>
    <d v="2019-06-07T00:00:00"/>
    <s v="Avg of 4 NM Projects"/>
    <x v="11"/>
    <n v="109.955"/>
  </r>
  <r>
    <x v="9"/>
    <n v="7"/>
    <n v="7"/>
    <s v="OFF"/>
    <d v="2019-06-07T00:00:00"/>
    <s v="Avg of 4 NM Projects"/>
    <x v="12"/>
    <n v="129.28500000000003"/>
  </r>
  <r>
    <x v="9"/>
    <n v="7"/>
    <n v="7"/>
    <s v="OFF"/>
    <d v="2019-06-07T00:00:00"/>
    <s v="Avg of 4 NM Projects"/>
    <x v="13"/>
    <n v="134.26999999999998"/>
  </r>
  <r>
    <x v="9"/>
    <n v="7"/>
    <n v="7"/>
    <s v="OFF"/>
    <d v="2019-06-07T00:00:00"/>
    <s v="Avg of 4 NM Projects"/>
    <x v="14"/>
    <n v="103.935"/>
  </r>
  <r>
    <x v="9"/>
    <n v="7"/>
    <n v="7"/>
    <s v="OFF"/>
    <d v="2019-06-07T00:00:00"/>
    <s v="Avg of 4 NM Projects"/>
    <x v="15"/>
    <n v="93.954999999999998"/>
  </r>
  <r>
    <x v="9"/>
    <n v="7"/>
    <n v="7"/>
    <s v="OFF"/>
    <d v="2019-06-07T00:00:00"/>
    <s v="Avg of 4 NM Projects"/>
    <x v="16"/>
    <n v="87.68"/>
  </r>
  <r>
    <x v="9"/>
    <n v="7"/>
    <n v="7"/>
    <s v="OFF"/>
    <d v="2019-06-07T00:00:00"/>
    <s v="Avg of 4 NM Projects"/>
    <x v="17"/>
    <n v="49.284999999999997"/>
  </r>
  <r>
    <x v="9"/>
    <n v="7"/>
    <n v="7"/>
    <s v="OFF"/>
    <d v="2019-06-07T00:00:00"/>
    <s v="Avg of 4 NM Projects"/>
    <x v="18"/>
    <n v="27.650000000000002"/>
  </r>
  <r>
    <x v="9"/>
    <n v="7"/>
    <n v="7"/>
    <s v="OFF"/>
    <d v="2019-06-07T00:00:00"/>
    <s v="Avg of 4 NM Projects"/>
    <x v="19"/>
    <n v="5.7650000000000006"/>
  </r>
  <r>
    <x v="9"/>
    <n v="7"/>
    <n v="7"/>
    <s v="OFF"/>
    <d v="2019-06-07T00:00:00"/>
    <s v="Avg of 4 NM Projects"/>
    <x v="20"/>
    <n v="0.26"/>
  </r>
  <r>
    <x v="9"/>
    <n v="7"/>
    <n v="7"/>
    <s v="OFF"/>
    <d v="2019-06-07T00:00:00"/>
    <s v="Avg of 4 NM Projects"/>
    <x v="21"/>
    <n v="0"/>
  </r>
  <r>
    <x v="9"/>
    <n v="7"/>
    <n v="7"/>
    <s v="OFF"/>
    <d v="2019-06-07T00:00:00"/>
    <s v="Avg of 4 NM Projects"/>
    <x v="22"/>
    <n v="-0.13"/>
  </r>
  <r>
    <x v="9"/>
    <n v="7"/>
    <n v="7"/>
    <s v="OFF"/>
    <d v="2019-06-07T00:00:00"/>
    <s v="Avg of 4 NM Projects"/>
    <x v="23"/>
    <n v="0"/>
  </r>
  <r>
    <x v="9"/>
    <n v="8"/>
    <n v="1"/>
    <s v="OFF"/>
    <d v="2019-06-08T00:00:00"/>
    <s v="Avg of 4 NM Projects"/>
    <x v="0"/>
    <n v="-0.13"/>
  </r>
  <r>
    <x v="9"/>
    <n v="8"/>
    <n v="1"/>
    <s v="OFF"/>
    <d v="2019-06-08T00:00:00"/>
    <s v="Avg of 4 NM Projects"/>
    <x v="1"/>
    <n v="0"/>
  </r>
  <r>
    <x v="9"/>
    <n v="8"/>
    <n v="1"/>
    <s v="OFF"/>
    <d v="2019-06-08T00:00:00"/>
    <s v="Avg of 4 NM Projects"/>
    <x v="2"/>
    <n v="-0.13"/>
  </r>
  <r>
    <x v="9"/>
    <n v="8"/>
    <n v="1"/>
    <s v="OFF"/>
    <d v="2019-06-08T00:00:00"/>
    <s v="Avg of 4 NM Projects"/>
    <x v="3"/>
    <n v="-0.13"/>
  </r>
  <r>
    <x v="9"/>
    <n v="8"/>
    <n v="1"/>
    <s v="OFF"/>
    <d v="2019-06-08T00:00:00"/>
    <s v="Avg of 4 NM Projects"/>
    <x v="4"/>
    <n v="-0.13"/>
  </r>
  <r>
    <x v="9"/>
    <n v="8"/>
    <n v="1"/>
    <s v="OFF"/>
    <d v="2019-06-08T00:00:00"/>
    <s v="Avg of 4 NM Projects"/>
    <x v="5"/>
    <n v="0.255"/>
  </r>
  <r>
    <x v="9"/>
    <n v="8"/>
    <n v="1"/>
    <s v="OFF"/>
    <d v="2019-06-08T00:00:00"/>
    <s v="Avg of 4 NM Projects"/>
    <x v="6"/>
    <n v="12.925000000000001"/>
  </r>
  <r>
    <x v="9"/>
    <n v="8"/>
    <n v="1"/>
    <s v="OFF"/>
    <d v="2019-06-08T00:00:00"/>
    <s v="Avg of 4 NM Projects"/>
    <x v="7"/>
    <n v="48.125"/>
  </r>
  <r>
    <x v="9"/>
    <n v="8"/>
    <n v="1"/>
    <s v="OFF"/>
    <d v="2019-06-08T00:00:00"/>
    <s v="Avg of 4 NM Projects"/>
    <x v="8"/>
    <n v="96.515000000000001"/>
  </r>
  <r>
    <x v="9"/>
    <n v="8"/>
    <n v="1"/>
    <s v="OFF"/>
    <d v="2019-06-08T00:00:00"/>
    <s v="Avg of 4 NM Projects"/>
    <x v="9"/>
    <n v="102.14500000000001"/>
  </r>
  <r>
    <x v="9"/>
    <n v="8"/>
    <n v="1"/>
    <s v="OFF"/>
    <d v="2019-06-08T00:00:00"/>
    <s v="Avg of 4 NM Projects"/>
    <x v="10"/>
    <n v="119.93"/>
  </r>
  <r>
    <x v="9"/>
    <n v="8"/>
    <n v="1"/>
    <s v="OFF"/>
    <d v="2019-06-08T00:00:00"/>
    <s v="Avg of 4 NM Projects"/>
    <x v="11"/>
    <n v="127.87500000000001"/>
  </r>
  <r>
    <x v="9"/>
    <n v="8"/>
    <n v="1"/>
    <s v="OFF"/>
    <d v="2019-06-08T00:00:00"/>
    <s v="Avg of 4 NM Projects"/>
    <x v="12"/>
    <n v="152.57499999999999"/>
  </r>
  <r>
    <x v="9"/>
    <n v="8"/>
    <n v="1"/>
    <s v="OFF"/>
    <d v="2019-06-08T00:00:00"/>
    <s v="Avg of 4 NM Projects"/>
    <x v="13"/>
    <n v="147.46"/>
  </r>
  <r>
    <x v="9"/>
    <n v="8"/>
    <n v="1"/>
    <s v="OFF"/>
    <d v="2019-06-08T00:00:00"/>
    <s v="Avg of 4 NM Projects"/>
    <x v="14"/>
    <n v="138.88499999999999"/>
  </r>
  <r>
    <x v="9"/>
    <n v="8"/>
    <n v="1"/>
    <s v="OFF"/>
    <d v="2019-06-08T00:00:00"/>
    <s v="Avg of 4 NM Projects"/>
    <x v="15"/>
    <n v="126.46499999999999"/>
  </r>
  <r>
    <x v="9"/>
    <n v="8"/>
    <n v="1"/>
    <s v="OFF"/>
    <d v="2019-06-08T00:00:00"/>
    <s v="Avg of 4 NM Projects"/>
    <x v="16"/>
    <n v="99.070000000000007"/>
  </r>
  <r>
    <x v="9"/>
    <n v="8"/>
    <n v="1"/>
    <s v="OFF"/>
    <d v="2019-06-08T00:00:00"/>
    <s v="Avg of 4 NM Projects"/>
    <x v="17"/>
    <n v="71.680000000000007"/>
  </r>
  <r>
    <x v="9"/>
    <n v="8"/>
    <n v="1"/>
    <s v="OFF"/>
    <d v="2019-06-08T00:00:00"/>
    <s v="Avg of 4 NM Projects"/>
    <x v="18"/>
    <n v="38.4"/>
  </r>
  <r>
    <x v="9"/>
    <n v="8"/>
    <n v="1"/>
    <s v="OFF"/>
    <d v="2019-06-08T00:00:00"/>
    <s v="Avg of 4 NM Projects"/>
    <x v="19"/>
    <n v="8.5649999999999995"/>
  </r>
  <r>
    <x v="9"/>
    <n v="8"/>
    <n v="1"/>
    <s v="OFF"/>
    <d v="2019-06-08T00:00:00"/>
    <s v="Avg of 4 NM Projects"/>
    <x v="20"/>
    <n v="0.39"/>
  </r>
  <r>
    <x v="9"/>
    <n v="8"/>
    <n v="1"/>
    <s v="OFF"/>
    <d v="2019-06-08T00:00:00"/>
    <s v="Avg of 4 NM Projects"/>
    <x v="21"/>
    <n v="-0.13"/>
  </r>
  <r>
    <x v="9"/>
    <n v="8"/>
    <n v="1"/>
    <s v="OFF"/>
    <d v="2019-06-08T00:00:00"/>
    <s v="Avg of 4 NM Projects"/>
    <x v="22"/>
    <n v="-0.13"/>
  </r>
  <r>
    <x v="9"/>
    <n v="8"/>
    <n v="1"/>
    <s v="OFF"/>
    <d v="2019-06-08T00:00:00"/>
    <s v="Avg of 4 NM Projects"/>
    <x v="23"/>
    <n v="0"/>
  </r>
  <r>
    <x v="9"/>
    <n v="9"/>
    <n v="2"/>
    <s v="OFF"/>
    <d v="2019-06-09T00:00:00"/>
    <s v="Avg of 4 NM Projects"/>
    <x v="0"/>
    <n v="0"/>
  </r>
  <r>
    <x v="9"/>
    <n v="9"/>
    <n v="2"/>
    <s v="OFF"/>
    <d v="2019-06-09T00:00:00"/>
    <s v="Avg of 4 NM Projects"/>
    <x v="1"/>
    <n v="0"/>
  </r>
  <r>
    <x v="9"/>
    <n v="9"/>
    <n v="2"/>
    <s v="OFF"/>
    <d v="2019-06-09T00:00:00"/>
    <s v="Avg of 4 NM Projects"/>
    <x v="2"/>
    <n v="-0.13"/>
  </r>
  <r>
    <x v="9"/>
    <n v="9"/>
    <n v="2"/>
    <s v="OFF"/>
    <d v="2019-06-09T00:00:00"/>
    <s v="Avg of 4 NM Projects"/>
    <x v="3"/>
    <n v="-0.13"/>
  </r>
  <r>
    <x v="9"/>
    <n v="9"/>
    <n v="2"/>
    <s v="OFF"/>
    <d v="2019-06-09T00:00:00"/>
    <s v="Avg of 4 NM Projects"/>
    <x v="4"/>
    <n v="0"/>
  </r>
  <r>
    <x v="9"/>
    <n v="9"/>
    <n v="2"/>
    <s v="OFF"/>
    <d v="2019-06-09T00:00:00"/>
    <s v="Avg of 4 NM Projects"/>
    <x v="5"/>
    <n v="1.03"/>
  </r>
  <r>
    <x v="9"/>
    <n v="9"/>
    <n v="2"/>
    <s v="OFF"/>
    <d v="2019-06-09T00:00:00"/>
    <s v="Avg of 4 NM Projects"/>
    <x v="6"/>
    <n v="16.254999999999999"/>
  </r>
  <r>
    <x v="9"/>
    <n v="9"/>
    <n v="2"/>
    <s v="ON"/>
    <d v="2019-06-09T00:00:00"/>
    <s v="Avg of 4 NM Projects"/>
    <x v="7"/>
    <n v="59.004999999999995"/>
  </r>
  <r>
    <x v="9"/>
    <n v="9"/>
    <n v="2"/>
    <s v="ON"/>
    <d v="2019-06-09T00:00:00"/>
    <s v="Avg of 4 NM Projects"/>
    <x v="8"/>
    <n v="93.174999999999997"/>
  </r>
  <r>
    <x v="9"/>
    <n v="9"/>
    <n v="2"/>
    <s v="ON"/>
    <d v="2019-06-09T00:00:00"/>
    <s v="Avg of 4 NM Projects"/>
    <x v="9"/>
    <n v="120.705"/>
  </r>
  <r>
    <x v="9"/>
    <n v="9"/>
    <n v="2"/>
    <s v="ON"/>
    <d v="2019-06-09T00:00:00"/>
    <s v="Avg of 4 NM Projects"/>
    <x v="10"/>
    <n v="136.82999999999998"/>
  </r>
  <r>
    <x v="9"/>
    <n v="9"/>
    <n v="2"/>
    <s v="ON"/>
    <d v="2019-06-09T00:00:00"/>
    <s v="Avg of 4 NM Projects"/>
    <x v="11"/>
    <n v="133.11500000000001"/>
  </r>
  <r>
    <x v="9"/>
    <n v="9"/>
    <n v="2"/>
    <s v="ON"/>
    <d v="2019-06-09T00:00:00"/>
    <s v="Avg of 4 NM Projects"/>
    <x v="12"/>
    <n v="138.495"/>
  </r>
  <r>
    <x v="9"/>
    <n v="9"/>
    <n v="2"/>
    <s v="ON"/>
    <d v="2019-06-09T00:00:00"/>
    <s v="Avg of 4 NM Projects"/>
    <x v="13"/>
    <n v="145.14999999999998"/>
  </r>
  <r>
    <x v="9"/>
    <n v="9"/>
    <n v="2"/>
    <s v="ON"/>
    <d v="2019-06-09T00:00:00"/>
    <s v="Avg of 4 NM Projects"/>
    <x v="14"/>
    <n v="135.67999999999998"/>
  </r>
  <r>
    <x v="9"/>
    <n v="9"/>
    <n v="2"/>
    <s v="ON"/>
    <d v="2019-06-09T00:00:00"/>
    <s v="Avg of 4 NM Projects"/>
    <x v="15"/>
    <n v="117.12"/>
  </r>
  <r>
    <x v="9"/>
    <n v="9"/>
    <n v="2"/>
    <s v="ON"/>
    <d v="2019-06-09T00:00:00"/>
    <s v="Avg of 4 NM Projects"/>
    <x v="16"/>
    <n v="96"/>
  </r>
  <r>
    <x v="9"/>
    <n v="9"/>
    <n v="2"/>
    <s v="ON"/>
    <d v="2019-06-09T00:00:00"/>
    <s v="Avg of 4 NM Projects"/>
    <x v="17"/>
    <n v="72.954999999999998"/>
  </r>
  <r>
    <x v="9"/>
    <n v="9"/>
    <n v="2"/>
    <s v="ON"/>
    <d v="2019-06-09T00:00:00"/>
    <s v="Avg of 4 NM Projects"/>
    <x v="18"/>
    <n v="34.179999999999993"/>
  </r>
  <r>
    <x v="9"/>
    <n v="9"/>
    <n v="2"/>
    <s v="ON"/>
    <d v="2019-06-09T00:00:00"/>
    <s v="Avg of 4 NM Projects"/>
    <x v="19"/>
    <n v="8.7050000000000018"/>
  </r>
  <r>
    <x v="9"/>
    <n v="9"/>
    <n v="2"/>
    <s v="ON"/>
    <d v="2019-06-09T00:00:00"/>
    <s v="Avg of 4 NM Projects"/>
    <x v="20"/>
    <n v="0.90500000000000003"/>
  </r>
  <r>
    <x v="9"/>
    <n v="9"/>
    <n v="2"/>
    <s v="ON"/>
    <d v="2019-06-09T00:00:00"/>
    <s v="Avg of 4 NM Projects"/>
    <x v="21"/>
    <n v="-0.13"/>
  </r>
  <r>
    <x v="9"/>
    <n v="9"/>
    <n v="2"/>
    <s v="ON"/>
    <d v="2019-06-09T00:00:00"/>
    <s v="Avg of 4 NM Projects"/>
    <x v="22"/>
    <n v="-0.26"/>
  </r>
  <r>
    <x v="9"/>
    <n v="9"/>
    <n v="2"/>
    <s v="OFF"/>
    <d v="2019-06-09T00:00:00"/>
    <s v="Avg of 4 NM Projects"/>
    <x v="23"/>
    <n v="-0.13"/>
  </r>
  <r>
    <x v="9"/>
    <n v="10"/>
    <n v="3"/>
    <s v="OFF"/>
    <d v="2019-06-10T00:00:00"/>
    <s v="Avg of 4 NM Projects"/>
    <x v="0"/>
    <n v="0"/>
  </r>
  <r>
    <x v="9"/>
    <n v="10"/>
    <n v="3"/>
    <s v="OFF"/>
    <d v="2019-06-10T00:00:00"/>
    <s v="Avg of 4 NM Projects"/>
    <x v="1"/>
    <n v="0"/>
  </r>
  <r>
    <x v="9"/>
    <n v="10"/>
    <n v="3"/>
    <s v="OFF"/>
    <d v="2019-06-10T00:00:00"/>
    <s v="Avg of 4 NM Projects"/>
    <x v="2"/>
    <n v="-0.13"/>
  </r>
  <r>
    <x v="9"/>
    <n v="10"/>
    <n v="3"/>
    <s v="OFF"/>
    <d v="2019-06-10T00:00:00"/>
    <s v="Avg of 4 NM Projects"/>
    <x v="3"/>
    <n v="-0.13"/>
  </r>
  <r>
    <x v="9"/>
    <n v="10"/>
    <n v="3"/>
    <s v="OFF"/>
    <d v="2019-06-10T00:00:00"/>
    <s v="Avg of 4 NM Projects"/>
    <x v="4"/>
    <n v="-0.39"/>
  </r>
  <r>
    <x v="9"/>
    <n v="10"/>
    <n v="3"/>
    <s v="OFF"/>
    <d v="2019-06-10T00:00:00"/>
    <s v="Avg of 4 NM Projects"/>
    <x v="5"/>
    <n v="1.5349999999999999"/>
  </r>
  <r>
    <x v="9"/>
    <n v="10"/>
    <n v="3"/>
    <s v="OFF"/>
    <d v="2019-06-10T00:00:00"/>
    <s v="Avg of 4 NM Projects"/>
    <x v="6"/>
    <n v="19.330000000000002"/>
  </r>
  <r>
    <x v="9"/>
    <n v="10"/>
    <n v="3"/>
    <s v="ON"/>
    <d v="2019-06-10T00:00:00"/>
    <s v="Avg of 4 NM Projects"/>
    <x v="7"/>
    <n v="66.045000000000002"/>
  </r>
  <r>
    <x v="9"/>
    <n v="10"/>
    <n v="3"/>
    <s v="ON"/>
    <d v="2019-06-10T00:00:00"/>
    <s v="Avg of 4 NM Projects"/>
    <x v="8"/>
    <n v="100.095"/>
  </r>
  <r>
    <x v="9"/>
    <n v="10"/>
    <n v="3"/>
    <s v="ON"/>
    <d v="2019-06-10T00:00:00"/>
    <s v="Avg of 4 NM Projects"/>
    <x v="9"/>
    <n v="124.54999999999998"/>
  </r>
  <r>
    <x v="9"/>
    <n v="10"/>
    <n v="3"/>
    <s v="ON"/>
    <d v="2019-06-10T00:00:00"/>
    <s v="Avg of 4 NM Projects"/>
    <x v="10"/>
    <n v="140.41000000000003"/>
  </r>
  <r>
    <x v="9"/>
    <n v="10"/>
    <n v="3"/>
    <s v="ON"/>
    <d v="2019-06-10T00:00:00"/>
    <s v="Avg of 4 NM Projects"/>
    <x v="11"/>
    <n v="149.76"/>
  </r>
  <r>
    <x v="9"/>
    <n v="10"/>
    <n v="3"/>
    <s v="ON"/>
    <d v="2019-06-10T00:00:00"/>
    <s v="Avg of 4 NM Projects"/>
    <x v="12"/>
    <n v="154.88"/>
  </r>
  <r>
    <x v="9"/>
    <n v="10"/>
    <n v="3"/>
    <s v="ON"/>
    <d v="2019-06-10T00:00:00"/>
    <s v="Avg of 4 NM Projects"/>
    <x v="13"/>
    <n v="126.08"/>
  </r>
  <r>
    <x v="9"/>
    <n v="10"/>
    <n v="3"/>
    <s v="ON"/>
    <d v="2019-06-10T00:00:00"/>
    <s v="Avg of 4 NM Projects"/>
    <x v="14"/>
    <n v="133.11500000000001"/>
  </r>
  <r>
    <x v="9"/>
    <n v="10"/>
    <n v="3"/>
    <s v="ON"/>
    <d v="2019-06-10T00:00:00"/>
    <s v="Avg of 4 NM Projects"/>
    <x v="15"/>
    <n v="115.71499999999999"/>
  </r>
  <r>
    <x v="9"/>
    <n v="10"/>
    <n v="3"/>
    <s v="ON"/>
    <d v="2019-06-10T00:00:00"/>
    <s v="Avg of 4 NM Projects"/>
    <x v="16"/>
    <n v="72.699999999999989"/>
  </r>
  <r>
    <x v="9"/>
    <n v="10"/>
    <n v="3"/>
    <s v="ON"/>
    <d v="2019-06-10T00:00:00"/>
    <s v="Avg of 4 NM Projects"/>
    <x v="17"/>
    <n v="54.53"/>
  </r>
  <r>
    <x v="9"/>
    <n v="10"/>
    <n v="3"/>
    <s v="ON"/>
    <d v="2019-06-10T00:00:00"/>
    <s v="Avg of 4 NM Projects"/>
    <x v="18"/>
    <n v="33.29"/>
  </r>
  <r>
    <x v="9"/>
    <n v="10"/>
    <n v="3"/>
    <s v="ON"/>
    <d v="2019-06-10T00:00:00"/>
    <s v="Avg of 4 NM Projects"/>
    <x v="19"/>
    <n v="8.32"/>
  </r>
  <r>
    <x v="9"/>
    <n v="10"/>
    <n v="3"/>
    <s v="ON"/>
    <d v="2019-06-10T00:00:00"/>
    <s v="Avg of 4 NM Projects"/>
    <x v="20"/>
    <n v="0.26"/>
  </r>
  <r>
    <x v="9"/>
    <n v="10"/>
    <n v="3"/>
    <s v="ON"/>
    <d v="2019-06-10T00:00:00"/>
    <s v="Avg of 4 NM Projects"/>
    <x v="21"/>
    <n v="-0.13"/>
  </r>
  <r>
    <x v="9"/>
    <n v="10"/>
    <n v="3"/>
    <s v="ON"/>
    <d v="2019-06-10T00:00:00"/>
    <s v="Avg of 4 NM Projects"/>
    <x v="22"/>
    <n v="-0.13"/>
  </r>
  <r>
    <x v="9"/>
    <n v="10"/>
    <n v="3"/>
    <s v="OFF"/>
    <d v="2019-06-10T00:00:00"/>
    <s v="Avg of 4 NM Projects"/>
    <x v="23"/>
    <n v="-0.13"/>
  </r>
  <r>
    <x v="9"/>
    <n v="11"/>
    <n v="4"/>
    <s v="OFF"/>
    <d v="2019-06-11T00:00:00"/>
    <s v="Avg of 4 NM Projects"/>
    <x v="0"/>
    <n v="-0.13"/>
  </r>
  <r>
    <x v="9"/>
    <n v="11"/>
    <n v="4"/>
    <s v="OFF"/>
    <d v="2019-06-11T00:00:00"/>
    <s v="Avg of 4 NM Projects"/>
    <x v="1"/>
    <n v="0"/>
  </r>
  <r>
    <x v="9"/>
    <n v="11"/>
    <n v="4"/>
    <s v="OFF"/>
    <d v="2019-06-11T00:00:00"/>
    <s v="Avg of 4 NM Projects"/>
    <x v="2"/>
    <n v="-0.13"/>
  </r>
  <r>
    <x v="9"/>
    <n v="11"/>
    <n v="4"/>
    <s v="OFF"/>
    <d v="2019-06-11T00:00:00"/>
    <s v="Avg of 4 NM Projects"/>
    <x v="3"/>
    <n v="0"/>
  </r>
  <r>
    <x v="9"/>
    <n v="11"/>
    <n v="4"/>
    <s v="OFF"/>
    <d v="2019-06-11T00:00:00"/>
    <s v="Avg of 4 NM Projects"/>
    <x v="4"/>
    <n v="-0.13"/>
  </r>
  <r>
    <x v="9"/>
    <n v="11"/>
    <n v="4"/>
    <s v="OFF"/>
    <d v="2019-06-11T00:00:00"/>
    <s v="Avg of 4 NM Projects"/>
    <x v="5"/>
    <n v="0.125"/>
  </r>
  <r>
    <x v="9"/>
    <n v="11"/>
    <n v="4"/>
    <s v="OFF"/>
    <d v="2019-06-11T00:00:00"/>
    <s v="Avg of 4 NM Projects"/>
    <x v="6"/>
    <n v="9.7299999999999986"/>
  </r>
  <r>
    <x v="9"/>
    <n v="11"/>
    <n v="4"/>
    <s v="ON"/>
    <d v="2019-06-11T00:00:00"/>
    <s v="Avg of 4 NM Projects"/>
    <x v="7"/>
    <n v="38.015000000000008"/>
  </r>
  <r>
    <x v="9"/>
    <n v="11"/>
    <n v="4"/>
    <s v="ON"/>
    <d v="2019-06-11T00:00:00"/>
    <s v="Avg of 4 NM Projects"/>
    <x v="8"/>
    <n v="60.67"/>
  </r>
  <r>
    <x v="9"/>
    <n v="11"/>
    <n v="4"/>
    <s v="ON"/>
    <d v="2019-06-11T00:00:00"/>
    <s v="Avg of 4 NM Projects"/>
    <x v="9"/>
    <n v="73.86"/>
  </r>
  <r>
    <x v="9"/>
    <n v="11"/>
    <n v="4"/>
    <s v="ON"/>
    <d v="2019-06-11T00:00:00"/>
    <s v="Avg of 4 NM Projects"/>
    <x v="10"/>
    <n v="85.625"/>
  </r>
  <r>
    <x v="9"/>
    <n v="11"/>
    <n v="4"/>
    <s v="ON"/>
    <d v="2019-06-11T00:00:00"/>
    <s v="Avg of 4 NM Projects"/>
    <x v="11"/>
    <n v="93.949999999999989"/>
  </r>
  <r>
    <x v="9"/>
    <n v="11"/>
    <n v="4"/>
    <s v="ON"/>
    <d v="2019-06-11T00:00:00"/>
    <s v="Avg of 4 NM Projects"/>
    <x v="12"/>
    <n v="103.16500000000002"/>
  </r>
  <r>
    <x v="9"/>
    <n v="11"/>
    <n v="4"/>
    <s v="ON"/>
    <d v="2019-06-11T00:00:00"/>
    <s v="Avg of 4 NM Projects"/>
    <x v="13"/>
    <n v="97.03"/>
  </r>
  <r>
    <x v="9"/>
    <n v="11"/>
    <n v="4"/>
    <s v="ON"/>
    <d v="2019-06-11T00:00:00"/>
    <s v="Avg of 4 NM Projects"/>
    <x v="14"/>
    <n v="103.17"/>
  </r>
  <r>
    <x v="9"/>
    <n v="11"/>
    <n v="4"/>
    <s v="ON"/>
    <d v="2019-06-11T00:00:00"/>
    <s v="Avg of 4 NM Projects"/>
    <x v="15"/>
    <n v="88.19"/>
  </r>
  <r>
    <x v="9"/>
    <n v="11"/>
    <n v="4"/>
    <s v="ON"/>
    <d v="2019-06-11T00:00:00"/>
    <s v="Avg of 4 NM Projects"/>
    <x v="16"/>
    <n v="70.14500000000001"/>
  </r>
  <r>
    <x v="9"/>
    <n v="11"/>
    <n v="4"/>
    <s v="ON"/>
    <d v="2019-06-11T00:00:00"/>
    <s v="Avg of 4 NM Projects"/>
    <x v="17"/>
    <n v="53.505000000000003"/>
  </r>
  <r>
    <x v="9"/>
    <n v="11"/>
    <n v="4"/>
    <s v="ON"/>
    <d v="2019-06-11T00:00:00"/>
    <s v="Avg of 4 NM Projects"/>
    <x v="18"/>
    <n v="35.204999999999998"/>
  </r>
  <r>
    <x v="9"/>
    <n v="11"/>
    <n v="4"/>
    <s v="ON"/>
    <d v="2019-06-11T00:00:00"/>
    <s v="Avg of 4 NM Projects"/>
    <x v="19"/>
    <n v="8.19"/>
  </r>
  <r>
    <x v="9"/>
    <n v="11"/>
    <n v="4"/>
    <s v="ON"/>
    <d v="2019-06-11T00:00:00"/>
    <s v="Avg of 4 NM Projects"/>
    <x v="20"/>
    <n v="0.13"/>
  </r>
  <r>
    <x v="9"/>
    <n v="11"/>
    <n v="4"/>
    <s v="ON"/>
    <d v="2019-06-11T00:00:00"/>
    <s v="Avg of 4 NM Projects"/>
    <x v="21"/>
    <n v="0"/>
  </r>
  <r>
    <x v="9"/>
    <n v="11"/>
    <n v="4"/>
    <s v="ON"/>
    <d v="2019-06-11T00:00:00"/>
    <s v="Avg of 4 NM Projects"/>
    <x v="22"/>
    <n v="0"/>
  </r>
  <r>
    <x v="9"/>
    <n v="11"/>
    <n v="4"/>
    <s v="OFF"/>
    <d v="2019-06-11T00:00:00"/>
    <s v="Avg of 4 NM Projects"/>
    <x v="23"/>
    <n v="0"/>
  </r>
  <r>
    <x v="9"/>
    <n v="12"/>
    <n v="5"/>
    <s v="OFF"/>
    <d v="2019-06-12T00:00:00"/>
    <s v="Avg of 4 NM Projects"/>
    <x v="0"/>
    <n v="-0.26"/>
  </r>
  <r>
    <x v="9"/>
    <n v="12"/>
    <n v="5"/>
    <s v="OFF"/>
    <d v="2019-06-12T00:00:00"/>
    <s v="Avg of 4 NM Projects"/>
    <x v="1"/>
    <n v="-0.26"/>
  </r>
  <r>
    <x v="9"/>
    <n v="12"/>
    <n v="5"/>
    <s v="OFF"/>
    <d v="2019-06-12T00:00:00"/>
    <s v="Avg of 4 NM Projects"/>
    <x v="2"/>
    <n v="-0.13"/>
  </r>
  <r>
    <x v="9"/>
    <n v="12"/>
    <n v="5"/>
    <s v="OFF"/>
    <d v="2019-06-12T00:00:00"/>
    <s v="Avg of 4 NM Projects"/>
    <x v="3"/>
    <n v="-0.13"/>
  </r>
  <r>
    <x v="9"/>
    <n v="12"/>
    <n v="5"/>
    <s v="OFF"/>
    <d v="2019-06-12T00:00:00"/>
    <s v="Avg of 4 NM Projects"/>
    <x v="4"/>
    <n v="-0.13"/>
  </r>
  <r>
    <x v="9"/>
    <n v="12"/>
    <n v="5"/>
    <s v="OFF"/>
    <d v="2019-06-12T00:00:00"/>
    <s v="Avg of 4 NM Projects"/>
    <x v="5"/>
    <n v="1.1600000000000001"/>
  </r>
  <r>
    <x v="9"/>
    <n v="12"/>
    <n v="5"/>
    <s v="OFF"/>
    <d v="2019-06-12T00:00:00"/>
    <s v="Avg of 4 NM Projects"/>
    <x v="6"/>
    <n v="17.664999999999999"/>
  </r>
  <r>
    <x v="9"/>
    <n v="12"/>
    <n v="5"/>
    <s v="ON"/>
    <d v="2019-06-12T00:00:00"/>
    <s v="Avg of 4 NM Projects"/>
    <x v="7"/>
    <n v="60.03"/>
  </r>
  <r>
    <x v="9"/>
    <n v="12"/>
    <n v="5"/>
    <s v="ON"/>
    <d v="2019-06-12T00:00:00"/>
    <s v="Avg of 4 NM Projects"/>
    <x v="8"/>
    <n v="95.24"/>
  </r>
  <r>
    <x v="9"/>
    <n v="12"/>
    <n v="5"/>
    <s v="ON"/>
    <d v="2019-06-12T00:00:00"/>
    <s v="Avg of 4 NM Projects"/>
    <x v="9"/>
    <n v="122.765"/>
  </r>
  <r>
    <x v="9"/>
    <n v="12"/>
    <n v="5"/>
    <s v="ON"/>
    <d v="2019-06-12T00:00:00"/>
    <s v="Avg of 4 NM Projects"/>
    <x v="10"/>
    <n v="140.67500000000001"/>
  </r>
  <r>
    <x v="9"/>
    <n v="12"/>
    <n v="5"/>
    <s v="ON"/>
    <d v="2019-06-12T00:00:00"/>
    <s v="Avg of 4 NM Projects"/>
    <x v="11"/>
    <n v="152.83500000000001"/>
  </r>
  <r>
    <x v="9"/>
    <n v="12"/>
    <n v="5"/>
    <s v="ON"/>
    <d v="2019-06-12T00:00:00"/>
    <s v="Avg of 4 NM Projects"/>
    <x v="12"/>
    <n v="155.13999999999999"/>
  </r>
  <r>
    <x v="9"/>
    <n v="12"/>
    <n v="5"/>
    <s v="ON"/>
    <d v="2019-06-12T00:00:00"/>
    <s v="Avg of 4 NM Projects"/>
    <x v="13"/>
    <n v="153.97999999999999"/>
  </r>
  <r>
    <x v="9"/>
    <n v="12"/>
    <n v="5"/>
    <s v="ON"/>
    <d v="2019-06-12T00:00:00"/>
    <s v="Avg of 4 NM Projects"/>
    <x v="14"/>
    <n v="141.82500000000002"/>
  </r>
  <r>
    <x v="9"/>
    <n v="12"/>
    <n v="5"/>
    <s v="ON"/>
    <d v="2019-06-12T00:00:00"/>
    <s v="Avg of 4 NM Projects"/>
    <x v="15"/>
    <n v="120.58000000000001"/>
  </r>
  <r>
    <x v="9"/>
    <n v="12"/>
    <n v="5"/>
    <s v="ON"/>
    <d v="2019-06-12T00:00:00"/>
    <s v="Avg of 4 NM Projects"/>
    <x v="16"/>
    <n v="96.894999999999996"/>
  </r>
  <r>
    <x v="9"/>
    <n v="12"/>
    <n v="5"/>
    <s v="ON"/>
    <d v="2019-06-12T00:00:00"/>
    <s v="Avg of 4 NM Projects"/>
    <x v="17"/>
    <n v="71.685000000000002"/>
  </r>
  <r>
    <x v="9"/>
    <n v="12"/>
    <n v="5"/>
    <s v="ON"/>
    <d v="2019-06-12T00:00:00"/>
    <s v="Avg of 4 NM Projects"/>
    <x v="18"/>
    <n v="37"/>
  </r>
  <r>
    <x v="9"/>
    <n v="12"/>
    <n v="5"/>
    <s v="ON"/>
    <d v="2019-06-12T00:00:00"/>
    <s v="Avg of 4 NM Projects"/>
    <x v="19"/>
    <n v="8.57"/>
  </r>
  <r>
    <x v="9"/>
    <n v="12"/>
    <n v="5"/>
    <s v="ON"/>
    <d v="2019-06-12T00:00:00"/>
    <s v="Avg of 4 NM Projects"/>
    <x v="20"/>
    <n v="0.26"/>
  </r>
  <r>
    <x v="9"/>
    <n v="12"/>
    <n v="5"/>
    <s v="ON"/>
    <d v="2019-06-12T00:00:00"/>
    <s v="Avg of 4 NM Projects"/>
    <x v="21"/>
    <n v="-0.13"/>
  </r>
  <r>
    <x v="9"/>
    <n v="12"/>
    <n v="5"/>
    <s v="ON"/>
    <d v="2019-06-12T00:00:00"/>
    <s v="Avg of 4 NM Projects"/>
    <x v="22"/>
    <n v="-0.26"/>
  </r>
  <r>
    <x v="9"/>
    <n v="12"/>
    <n v="5"/>
    <s v="OFF"/>
    <d v="2019-06-12T00:00:00"/>
    <s v="Avg of 4 NM Projects"/>
    <x v="23"/>
    <n v="0"/>
  </r>
  <r>
    <x v="9"/>
    <n v="13"/>
    <n v="6"/>
    <s v="OFF"/>
    <d v="2019-06-13T00:00:00"/>
    <s v="Avg of 4 NM Projects"/>
    <x v="0"/>
    <n v="0"/>
  </r>
  <r>
    <x v="9"/>
    <n v="13"/>
    <n v="6"/>
    <s v="OFF"/>
    <d v="2019-06-13T00:00:00"/>
    <s v="Avg of 4 NM Projects"/>
    <x v="1"/>
    <n v="0"/>
  </r>
  <r>
    <x v="9"/>
    <n v="13"/>
    <n v="6"/>
    <s v="OFF"/>
    <d v="2019-06-13T00:00:00"/>
    <s v="Avg of 4 NM Projects"/>
    <x v="2"/>
    <n v="0"/>
  </r>
  <r>
    <x v="9"/>
    <n v="13"/>
    <n v="6"/>
    <s v="OFF"/>
    <d v="2019-06-13T00:00:00"/>
    <s v="Avg of 4 NM Projects"/>
    <x v="3"/>
    <n v="-0.13"/>
  </r>
  <r>
    <x v="9"/>
    <n v="13"/>
    <n v="6"/>
    <s v="OFF"/>
    <d v="2019-06-13T00:00:00"/>
    <s v="Avg of 4 NM Projects"/>
    <x v="4"/>
    <n v="-0.26"/>
  </r>
  <r>
    <x v="9"/>
    <n v="13"/>
    <n v="6"/>
    <s v="OFF"/>
    <d v="2019-06-13T00:00:00"/>
    <s v="Avg of 4 NM Projects"/>
    <x v="5"/>
    <n v="1.29"/>
  </r>
  <r>
    <x v="9"/>
    <n v="13"/>
    <n v="6"/>
    <s v="OFF"/>
    <d v="2019-06-13T00:00:00"/>
    <s v="Avg of 4 NM Projects"/>
    <x v="6"/>
    <n v="15.865000000000002"/>
  </r>
  <r>
    <x v="9"/>
    <n v="13"/>
    <n v="6"/>
    <s v="ON"/>
    <d v="2019-06-13T00:00:00"/>
    <s v="Avg of 4 NM Projects"/>
    <x v="7"/>
    <n v="45.06"/>
  </r>
  <r>
    <x v="9"/>
    <n v="13"/>
    <n v="6"/>
    <s v="ON"/>
    <d v="2019-06-13T00:00:00"/>
    <s v="Avg of 4 NM Projects"/>
    <x v="8"/>
    <n v="65.025000000000006"/>
  </r>
  <r>
    <x v="9"/>
    <n v="13"/>
    <n v="6"/>
    <s v="ON"/>
    <d v="2019-06-13T00:00:00"/>
    <s v="Avg of 4 NM Projects"/>
    <x v="9"/>
    <n v="81.534999999999997"/>
  </r>
  <r>
    <x v="9"/>
    <n v="13"/>
    <n v="6"/>
    <s v="ON"/>
    <d v="2019-06-13T00:00:00"/>
    <s v="Avg of 4 NM Projects"/>
    <x v="10"/>
    <n v="74.875"/>
  </r>
  <r>
    <x v="9"/>
    <n v="13"/>
    <n v="6"/>
    <s v="ON"/>
    <d v="2019-06-13T00:00:00"/>
    <s v="Avg of 4 NM Projects"/>
    <x v="11"/>
    <n v="68.864999999999995"/>
  </r>
  <r>
    <x v="9"/>
    <n v="13"/>
    <n v="6"/>
    <s v="ON"/>
    <d v="2019-06-13T00:00:00"/>
    <s v="Avg of 4 NM Projects"/>
    <x v="12"/>
    <n v="56.2"/>
  </r>
  <r>
    <x v="9"/>
    <n v="13"/>
    <n v="6"/>
    <s v="ON"/>
    <d v="2019-06-13T00:00:00"/>
    <s v="Avg of 4 NM Projects"/>
    <x v="13"/>
    <n v="49.534999999999997"/>
  </r>
  <r>
    <x v="9"/>
    <n v="13"/>
    <n v="6"/>
    <s v="ON"/>
    <d v="2019-06-13T00:00:00"/>
    <s v="Avg of 4 NM Projects"/>
    <x v="14"/>
    <n v="87.685000000000002"/>
  </r>
  <r>
    <x v="9"/>
    <n v="13"/>
    <n v="6"/>
    <s v="ON"/>
    <d v="2019-06-13T00:00:00"/>
    <s v="Avg of 4 NM Projects"/>
    <x v="15"/>
    <n v="66.429999999999993"/>
  </r>
  <r>
    <x v="9"/>
    <n v="13"/>
    <n v="6"/>
    <s v="ON"/>
    <d v="2019-06-13T00:00:00"/>
    <s v="Avg of 4 NM Projects"/>
    <x v="16"/>
    <n v="44.67"/>
  </r>
  <r>
    <x v="9"/>
    <n v="13"/>
    <n v="6"/>
    <s v="ON"/>
    <d v="2019-06-13T00:00:00"/>
    <s v="Avg of 4 NM Projects"/>
    <x v="17"/>
    <n v="20.48"/>
  </r>
  <r>
    <x v="9"/>
    <n v="13"/>
    <n v="6"/>
    <s v="ON"/>
    <d v="2019-06-13T00:00:00"/>
    <s v="Avg of 4 NM Projects"/>
    <x v="18"/>
    <n v="6.665"/>
  </r>
  <r>
    <x v="9"/>
    <n v="13"/>
    <n v="6"/>
    <s v="ON"/>
    <d v="2019-06-13T00:00:00"/>
    <s v="Avg of 4 NM Projects"/>
    <x v="19"/>
    <n v="3.33"/>
  </r>
  <r>
    <x v="9"/>
    <n v="13"/>
    <n v="6"/>
    <s v="ON"/>
    <d v="2019-06-13T00:00:00"/>
    <s v="Avg of 4 NM Projects"/>
    <x v="20"/>
    <n v="0"/>
  </r>
  <r>
    <x v="9"/>
    <n v="13"/>
    <n v="6"/>
    <s v="ON"/>
    <d v="2019-06-13T00:00:00"/>
    <s v="Avg of 4 NM Projects"/>
    <x v="21"/>
    <n v="0"/>
  </r>
  <r>
    <x v="9"/>
    <n v="13"/>
    <n v="6"/>
    <s v="ON"/>
    <d v="2019-06-13T00:00:00"/>
    <s v="Avg of 4 NM Projects"/>
    <x v="22"/>
    <n v="0"/>
  </r>
  <r>
    <x v="9"/>
    <n v="13"/>
    <n v="6"/>
    <s v="OFF"/>
    <d v="2019-06-13T00:00:00"/>
    <s v="Avg of 4 NM Projects"/>
    <x v="23"/>
    <n v="-0.13"/>
  </r>
  <r>
    <x v="9"/>
    <n v="14"/>
    <n v="7"/>
    <s v="OFF"/>
    <d v="2019-06-14T00:00:00"/>
    <s v="Avg of 4 NM Projects"/>
    <x v="0"/>
    <n v="0"/>
  </r>
  <r>
    <x v="9"/>
    <n v="14"/>
    <n v="7"/>
    <s v="OFF"/>
    <d v="2019-06-14T00:00:00"/>
    <s v="Avg of 4 NM Projects"/>
    <x v="1"/>
    <n v="-0.13"/>
  </r>
  <r>
    <x v="9"/>
    <n v="14"/>
    <n v="7"/>
    <s v="OFF"/>
    <d v="2019-06-14T00:00:00"/>
    <s v="Avg of 4 NM Projects"/>
    <x v="2"/>
    <n v="-0.13"/>
  </r>
  <r>
    <x v="9"/>
    <n v="14"/>
    <n v="7"/>
    <s v="OFF"/>
    <d v="2019-06-14T00:00:00"/>
    <s v="Avg of 4 NM Projects"/>
    <x v="3"/>
    <n v="0"/>
  </r>
  <r>
    <x v="9"/>
    <n v="14"/>
    <n v="7"/>
    <s v="OFF"/>
    <d v="2019-06-14T00:00:00"/>
    <s v="Avg of 4 NM Projects"/>
    <x v="4"/>
    <n v="-0.26"/>
  </r>
  <r>
    <x v="9"/>
    <n v="14"/>
    <n v="7"/>
    <s v="OFF"/>
    <d v="2019-06-14T00:00:00"/>
    <s v="Avg of 4 NM Projects"/>
    <x v="5"/>
    <n v="0.51500000000000001"/>
  </r>
  <r>
    <x v="9"/>
    <n v="14"/>
    <n v="7"/>
    <s v="OFF"/>
    <d v="2019-06-14T00:00:00"/>
    <s v="Avg of 4 NM Projects"/>
    <x v="6"/>
    <n v="7.9450000000000003"/>
  </r>
  <r>
    <x v="9"/>
    <n v="14"/>
    <n v="7"/>
    <s v="OFF"/>
    <d v="2019-06-14T00:00:00"/>
    <s v="Avg of 4 NM Projects"/>
    <x v="7"/>
    <n v="28.674999999999997"/>
  </r>
  <r>
    <x v="9"/>
    <n v="14"/>
    <n v="7"/>
    <s v="OFF"/>
    <d v="2019-06-14T00:00:00"/>
    <s v="Avg of 4 NM Projects"/>
    <x v="8"/>
    <n v="45.95"/>
  </r>
  <r>
    <x v="9"/>
    <n v="14"/>
    <n v="7"/>
    <s v="OFF"/>
    <d v="2019-06-14T00:00:00"/>
    <s v="Avg of 4 NM Projects"/>
    <x v="9"/>
    <n v="70.91"/>
  </r>
  <r>
    <x v="9"/>
    <n v="14"/>
    <n v="7"/>
    <s v="OFF"/>
    <d v="2019-06-14T00:00:00"/>
    <s v="Avg of 4 NM Projects"/>
    <x v="10"/>
    <n v="65.284999999999997"/>
  </r>
  <r>
    <x v="9"/>
    <n v="14"/>
    <n v="7"/>
    <s v="OFF"/>
    <d v="2019-06-14T00:00:00"/>
    <s v="Avg of 4 NM Projects"/>
    <x v="11"/>
    <n v="74.495000000000005"/>
  </r>
  <r>
    <x v="9"/>
    <n v="14"/>
    <n v="7"/>
    <s v="OFF"/>
    <d v="2019-06-14T00:00:00"/>
    <s v="Avg of 4 NM Projects"/>
    <x v="12"/>
    <n v="57.22"/>
  </r>
  <r>
    <x v="9"/>
    <n v="14"/>
    <n v="7"/>
    <s v="OFF"/>
    <d v="2019-06-14T00:00:00"/>
    <s v="Avg of 4 NM Projects"/>
    <x v="13"/>
    <n v="48.005000000000003"/>
  </r>
  <r>
    <x v="9"/>
    <n v="14"/>
    <n v="7"/>
    <s v="OFF"/>
    <d v="2019-06-14T00:00:00"/>
    <s v="Avg of 4 NM Projects"/>
    <x v="14"/>
    <n v="54.78"/>
  </r>
  <r>
    <x v="9"/>
    <n v="14"/>
    <n v="7"/>
    <s v="OFF"/>
    <d v="2019-06-14T00:00:00"/>
    <s v="Avg of 4 NM Projects"/>
    <x v="15"/>
    <n v="41.734999999999999"/>
  </r>
  <r>
    <x v="9"/>
    <n v="14"/>
    <n v="7"/>
    <s v="OFF"/>
    <d v="2019-06-14T00:00:00"/>
    <s v="Avg of 4 NM Projects"/>
    <x v="16"/>
    <n v="43.129999999999995"/>
  </r>
  <r>
    <x v="9"/>
    <n v="14"/>
    <n v="7"/>
    <s v="OFF"/>
    <d v="2019-06-14T00:00:00"/>
    <s v="Avg of 4 NM Projects"/>
    <x v="17"/>
    <n v="21.245000000000001"/>
  </r>
  <r>
    <x v="9"/>
    <n v="14"/>
    <n v="7"/>
    <s v="OFF"/>
    <d v="2019-06-14T00:00:00"/>
    <s v="Avg of 4 NM Projects"/>
    <x v="18"/>
    <n v="9.09"/>
  </r>
  <r>
    <x v="9"/>
    <n v="14"/>
    <n v="7"/>
    <s v="OFF"/>
    <d v="2019-06-14T00:00:00"/>
    <s v="Avg of 4 NM Projects"/>
    <x v="19"/>
    <n v="2.4299999999999997"/>
  </r>
  <r>
    <x v="9"/>
    <n v="14"/>
    <n v="7"/>
    <s v="OFF"/>
    <d v="2019-06-14T00:00:00"/>
    <s v="Avg of 4 NM Projects"/>
    <x v="20"/>
    <n v="-0.26"/>
  </r>
  <r>
    <x v="9"/>
    <n v="14"/>
    <n v="7"/>
    <s v="OFF"/>
    <d v="2019-06-14T00:00:00"/>
    <s v="Avg of 4 NM Projects"/>
    <x v="21"/>
    <n v="0"/>
  </r>
  <r>
    <x v="9"/>
    <n v="14"/>
    <n v="7"/>
    <s v="OFF"/>
    <d v="2019-06-14T00:00:00"/>
    <s v="Avg of 4 NM Projects"/>
    <x v="22"/>
    <n v="0"/>
  </r>
  <r>
    <x v="9"/>
    <n v="14"/>
    <n v="7"/>
    <s v="OFF"/>
    <d v="2019-06-14T00:00:00"/>
    <s v="Avg of 4 NM Projects"/>
    <x v="23"/>
    <n v="-0.26"/>
  </r>
  <r>
    <x v="9"/>
    <n v="15"/>
    <n v="1"/>
    <s v="OFF"/>
    <d v="2019-06-15T00:00:00"/>
    <s v="Avg of 4 NM Projects"/>
    <x v="0"/>
    <n v="0"/>
  </r>
  <r>
    <x v="9"/>
    <n v="15"/>
    <n v="1"/>
    <s v="OFF"/>
    <d v="2019-06-15T00:00:00"/>
    <s v="Avg of 4 NM Projects"/>
    <x v="1"/>
    <n v="-0.13"/>
  </r>
  <r>
    <x v="9"/>
    <n v="15"/>
    <n v="1"/>
    <s v="OFF"/>
    <d v="2019-06-15T00:00:00"/>
    <s v="Avg of 4 NM Projects"/>
    <x v="2"/>
    <n v="-0.13"/>
  </r>
  <r>
    <x v="9"/>
    <n v="15"/>
    <n v="1"/>
    <s v="OFF"/>
    <d v="2019-06-15T00:00:00"/>
    <s v="Avg of 4 NM Projects"/>
    <x v="3"/>
    <n v="0"/>
  </r>
  <r>
    <x v="9"/>
    <n v="15"/>
    <n v="1"/>
    <s v="OFF"/>
    <d v="2019-06-15T00:00:00"/>
    <s v="Avg of 4 NM Projects"/>
    <x v="4"/>
    <n v="-0.13"/>
  </r>
  <r>
    <x v="9"/>
    <n v="15"/>
    <n v="1"/>
    <s v="OFF"/>
    <d v="2019-06-15T00:00:00"/>
    <s v="Avg of 4 NM Projects"/>
    <x v="5"/>
    <n v="-5.0000000000000044E-3"/>
  </r>
  <r>
    <x v="9"/>
    <n v="15"/>
    <n v="1"/>
    <s v="OFF"/>
    <d v="2019-06-15T00:00:00"/>
    <s v="Avg of 4 NM Projects"/>
    <x v="6"/>
    <n v="6.7850000000000001"/>
  </r>
  <r>
    <x v="9"/>
    <n v="15"/>
    <n v="1"/>
    <s v="OFF"/>
    <d v="2019-06-15T00:00:00"/>
    <s v="Avg of 4 NM Projects"/>
    <x v="7"/>
    <n v="16.765000000000001"/>
  </r>
  <r>
    <x v="9"/>
    <n v="15"/>
    <n v="1"/>
    <s v="OFF"/>
    <d v="2019-06-15T00:00:00"/>
    <s v="Avg of 4 NM Projects"/>
    <x v="8"/>
    <n v="47.234999999999999"/>
  </r>
  <r>
    <x v="9"/>
    <n v="15"/>
    <n v="1"/>
    <s v="OFF"/>
    <d v="2019-06-15T00:00:00"/>
    <s v="Avg of 4 NM Projects"/>
    <x v="9"/>
    <n v="60.924999999999997"/>
  </r>
  <r>
    <x v="9"/>
    <n v="15"/>
    <n v="1"/>
    <s v="OFF"/>
    <d v="2019-06-15T00:00:00"/>
    <s v="Avg of 4 NM Projects"/>
    <x v="10"/>
    <n v="97.789999999999992"/>
  </r>
  <r>
    <x v="9"/>
    <n v="15"/>
    <n v="1"/>
    <s v="OFF"/>
    <d v="2019-06-15T00:00:00"/>
    <s v="Avg of 4 NM Projects"/>
    <x v="11"/>
    <n v="121.98500000000001"/>
  </r>
  <r>
    <x v="9"/>
    <n v="15"/>
    <n v="1"/>
    <s v="OFF"/>
    <d v="2019-06-15T00:00:00"/>
    <s v="Avg of 4 NM Projects"/>
    <x v="12"/>
    <n v="125.94499999999999"/>
  </r>
  <r>
    <x v="9"/>
    <n v="15"/>
    <n v="1"/>
    <s v="OFF"/>
    <d v="2019-06-15T00:00:00"/>
    <s v="Avg of 4 NM Projects"/>
    <x v="13"/>
    <n v="124.15499999999999"/>
  </r>
  <r>
    <x v="9"/>
    <n v="15"/>
    <n v="1"/>
    <s v="OFF"/>
    <d v="2019-06-15T00:00:00"/>
    <s v="Avg of 4 NM Projects"/>
    <x v="14"/>
    <n v="109.315"/>
  </r>
  <r>
    <x v="9"/>
    <n v="15"/>
    <n v="1"/>
    <s v="OFF"/>
    <d v="2019-06-15T00:00:00"/>
    <s v="Avg of 4 NM Projects"/>
    <x v="15"/>
    <n v="88.830000000000013"/>
  </r>
  <r>
    <x v="9"/>
    <n v="15"/>
    <n v="1"/>
    <s v="OFF"/>
    <d v="2019-06-15T00:00:00"/>
    <s v="Avg of 4 NM Projects"/>
    <x v="16"/>
    <n v="73.984999999999999"/>
  </r>
  <r>
    <x v="9"/>
    <n v="15"/>
    <n v="1"/>
    <s v="OFF"/>
    <d v="2019-06-15T00:00:00"/>
    <s v="Avg of 4 NM Projects"/>
    <x v="17"/>
    <n v="41.34"/>
  </r>
  <r>
    <x v="9"/>
    <n v="15"/>
    <n v="1"/>
    <s v="OFF"/>
    <d v="2019-06-15T00:00:00"/>
    <s v="Avg of 4 NM Projects"/>
    <x v="18"/>
    <n v="20.995000000000001"/>
  </r>
  <r>
    <x v="9"/>
    <n v="15"/>
    <n v="1"/>
    <s v="OFF"/>
    <d v="2019-06-15T00:00:00"/>
    <s v="Avg of 4 NM Projects"/>
    <x v="19"/>
    <n v="4.7350000000000003"/>
  </r>
  <r>
    <x v="9"/>
    <n v="15"/>
    <n v="1"/>
    <s v="OFF"/>
    <d v="2019-06-15T00:00:00"/>
    <s v="Avg of 4 NM Projects"/>
    <x v="20"/>
    <n v="0.13"/>
  </r>
  <r>
    <x v="9"/>
    <n v="15"/>
    <n v="1"/>
    <s v="OFF"/>
    <d v="2019-06-15T00:00:00"/>
    <s v="Avg of 4 NM Projects"/>
    <x v="21"/>
    <n v="0"/>
  </r>
  <r>
    <x v="9"/>
    <n v="15"/>
    <n v="1"/>
    <s v="OFF"/>
    <d v="2019-06-15T00:00:00"/>
    <s v="Avg of 4 NM Projects"/>
    <x v="22"/>
    <n v="0"/>
  </r>
  <r>
    <x v="9"/>
    <n v="15"/>
    <n v="1"/>
    <s v="OFF"/>
    <d v="2019-06-15T00:00:00"/>
    <s v="Avg of 4 NM Projects"/>
    <x v="23"/>
    <n v="-0.13"/>
  </r>
  <r>
    <x v="9"/>
    <n v="16"/>
    <n v="2"/>
    <s v="OFF"/>
    <d v="2019-06-16T00:00:00"/>
    <s v="Avg of 4 NM Projects"/>
    <x v="0"/>
    <n v="-0.13"/>
  </r>
  <r>
    <x v="9"/>
    <n v="16"/>
    <n v="2"/>
    <s v="OFF"/>
    <d v="2019-06-16T00:00:00"/>
    <s v="Avg of 4 NM Projects"/>
    <x v="1"/>
    <n v="-0.13"/>
  </r>
  <r>
    <x v="9"/>
    <n v="16"/>
    <n v="2"/>
    <s v="OFF"/>
    <d v="2019-06-16T00:00:00"/>
    <s v="Avg of 4 NM Projects"/>
    <x v="2"/>
    <n v="-0.13"/>
  </r>
  <r>
    <x v="9"/>
    <n v="16"/>
    <n v="2"/>
    <s v="OFF"/>
    <d v="2019-06-16T00:00:00"/>
    <s v="Avg of 4 NM Projects"/>
    <x v="3"/>
    <n v="-0.13"/>
  </r>
  <r>
    <x v="9"/>
    <n v="16"/>
    <n v="2"/>
    <s v="OFF"/>
    <d v="2019-06-16T00:00:00"/>
    <s v="Avg of 4 NM Projects"/>
    <x v="4"/>
    <n v="-0.26"/>
  </r>
  <r>
    <x v="9"/>
    <n v="16"/>
    <n v="2"/>
    <s v="OFF"/>
    <d v="2019-06-16T00:00:00"/>
    <s v="Avg of 4 NM Projects"/>
    <x v="5"/>
    <n v="1.665"/>
  </r>
  <r>
    <x v="9"/>
    <n v="16"/>
    <n v="2"/>
    <s v="OFF"/>
    <d v="2019-06-16T00:00:00"/>
    <s v="Avg of 4 NM Projects"/>
    <x v="6"/>
    <n v="15.870000000000001"/>
  </r>
  <r>
    <x v="9"/>
    <n v="16"/>
    <n v="2"/>
    <s v="ON"/>
    <d v="2019-06-16T00:00:00"/>
    <s v="Avg of 4 NM Projects"/>
    <x v="7"/>
    <n v="43.515000000000001"/>
  </r>
  <r>
    <x v="9"/>
    <n v="16"/>
    <n v="2"/>
    <s v="ON"/>
    <d v="2019-06-16T00:00:00"/>
    <s v="Avg of 4 NM Projects"/>
    <x v="8"/>
    <n v="78.594999999999999"/>
  </r>
  <r>
    <x v="9"/>
    <n v="16"/>
    <n v="2"/>
    <s v="ON"/>
    <d v="2019-06-16T00:00:00"/>
    <s v="Avg of 4 NM Projects"/>
    <x v="9"/>
    <n v="111.86999999999999"/>
  </r>
  <r>
    <x v="9"/>
    <n v="16"/>
    <n v="2"/>
    <s v="ON"/>
    <d v="2019-06-16T00:00:00"/>
    <s v="Avg of 4 NM Projects"/>
    <x v="10"/>
    <n v="133.12499999999997"/>
  </r>
  <r>
    <x v="9"/>
    <n v="16"/>
    <n v="2"/>
    <s v="ON"/>
    <d v="2019-06-16T00:00:00"/>
    <s v="Avg of 4 NM Projects"/>
    <x v="11"/>
    <n v="141.185"/>
  </r>
  <r>
    <x v="9"/>
    <n v="16"/>
    <n v="2"/>
    <s v="ON"/>
    <d v="2019-06-16T00:00:00"/>
    <s v="Avg of 4 NM Projects"/>
    <x v="12"/>
    <n v="124.55"/>
  </r>
  <r>
    <x v="9"/>
    <n v="16"/>
    <n v="2"/>
    <s v="ON"/>
    <d v="2019-06-16T00:00:00"/>
    <s v="Avg of 4 NM Projects"/>
    <x v="13"/>
    <n v="133.25"/>
  </r>
  <r>
    <x v="9"/>
    <n v="16"/>
    <n v="2"/>
    <s v="ON"/>
    <d v="2019-06-16T00:00:00"/>
    <s v="Avg of 4 NM Projects"/>
    <x v="14"/>
    <n v="125.44000000000001"/>
  </r>
  <r>
    <x v="9"/>
    <n v="16"/>
    <n v="2"/>
    <s v="ON"/>
    <d v="2019-06-16T00:00:00"/>
    <s v="Avg of 4 NM Projects"/>
    <x v="15"/>
    <n v="110.465"/>
  </r>
  <r>
    <x v="9"/>
    <n v="16"/>
    <n v="2"/>
    <s v="ON"/>
    <d v="2019-06-16T00:00:00"/>
    <s v="Avg of 4 NM Projects"/>
    <x v="16"/>
    <n v="76.03"/>
  </r>
  <r>
    <x v="9"/>
    <n v="16"/>
    <n v="2"/>
    <s v="ON"/>
    <d v="2019-06-16T00:00:00"/>
    <s v="Avg of 4 NM Projects"/>
    <x v="17"/>
    <n v="59.774999999999991"/>
  </r>
  <r>
    <x v="9"/>
    <n v="16"/>
    <n v="2"/>
    <s v="ON"/>
    <d v="2019-06-16T00:00:00"/>
    <s v="Avg of 4 NM Projects"/>
    <x v="18"/>
    <n v="30.844999999999999"/>
  </r>
  <r>
    <x v="9"/>
    <n v="16"/>
    <n v="2"/>
    <s v="ON"/>
    <d v="2019-06-16T00:00:00"/>
    <s v="Avg of 4 NM Projects"/>
    <x v="19"/>
    <n v="8.6999999999999993"/>
  </r>
  <r>
    <x v="9"/>
    <n v="16"/>
    <n v="2"/>
    <s v="ON"/>
    <d v="2019-06-16T00:00:00"/>
    <s v="Avg of 4 NM Projects"/>
    <x v="20"/>
    <n v="0.51500000000000001"/>
  </r>
  <r>
    <x v="9"/>
    <n v="16"/>
    <n v="2"/>
    <s v="ON"/>
    <d v="2019-06-16T00:00:00"/>
    <s v="Avg of 4 NM Projects"/>
    <x v="21"/>
    <n v="-0.13"/>
  </r>
  <r>
    <x v="9"/>
    <n v="16"/>
    <n v="2"/>
    <s v="ON"/>
    <d v="2019-06-16T00:00:00"/>
    <s v="Avg of 4 NM Projects"/>
    <x v="22"/>
    <n v="0"/>
  </r>
  <r>
    <x v="9"/>
    <n v="16"/>
    <n v="2"/>
    <s v="OFF"/>
    <d v="2019-06-16T00:00:00"/>
    <s v="Avg of 4 NM Projects"/>
    <x v="23"/>
    <n v="0"/>
  </r>
  <r>
    <x v="9"/>
    <n v="17"/>
    <n v="3"/>
    <s v="OFF"/>
    <d v="2019-06-17T00:00:00"/>
    <s v="Avg of 4 NM Projects"/>
    <x v="0"/>
    <n v="-0.13"/>
  </r>
  <r>
    <x v="9"/>
    <n v="17"/>
    <n v="3"/>
    <s v="OFF"/>
    <d v="2019-06-17T00:00:00"/>
    <s v="Avg of 4 NM Projects"/>
    <x v="1"/>
    <n v="0"/>
  </r>
  <r>
    <x v="9"/>
    <n v="17"/>
    <n v="3"/>
    <s v="OFF"/>
    <d v="2019-06-17T00:00:00"/>
    <s v="Avg of 4 NM Projects"/>
    <x v="2"/>
    <n v="-0.13"/>
  </r>
  <r>
    <x v="9"/>
    <n v="17"/>
    <n v="3"/>
    <s v="OFF"/>
    <d v="2019-06-17T00:00:00"/>
    <s v="Avg of 4 NM Projects"/>
    <x v="3"/>
    <n v="-0.26"/>
  </r>
  <r>
    <x v="9"/>
    <n v="17"/>
    <n v="3"/>
    <s v="OFF"/>
    <d v="2019-06-17T00:00:00"/>
    <s v="Avg of 4 NM Projects"/>
    <x v="4"/>
    <n v="-0.13"/>
  </r>
  <r>
    <x v="9"/>
    <n v="17"/>
    <n v="3"/>
    <s v="OFF"/>
    <d v="2019-06-17T00:00:00"/>
    <s v="Avg of 4 NM Projects"/>
    <x v="5"/>
    <n v="1.03"/>
  </r>
  <r>
    <x v="9"/>
    <n v="17"/>
    <n v="3"/>
    <s v="OFF"/>
    <d v="2019-06-17T00:00:00"/>
    <s v="Avg of 4 NM Projects"/>
    <x v="6"/>
    <n v="16.38"/>
  </r>
  <r>
    <x v="9"/>
    <n v="17"/>
    <n v="3"/>
    <s v="ON"/>
    <d v="2019-06-17T00:00:00"/>
    <s v="Avg of 4 NM Projects"/>
    <x v="7"/>
    <n v="60.924999999999997"/>
  </r>
  <r>
    <x v="9"/>
    <n v="17"/>
    <n v="3"/>
    <s v="ON"/>
    <d v="2019-06-17T00:00:00"/>
    <s v="Avg of 4 NM Projects"/>
    <x v="8"/>
    <n v="98.685000000000002"/>
  </r>
  <r>
    <x v="9"/>
    <n v="17"/>
    <n v="3"/>
    <s v="ON"/>
    <d v="2019-06-17T00:00:00"/>
    <s v="Avg of 4 NM Projects"/>
    <x v="9"/>
    <n v="109.69499999999999"/>
  </r>
  <r>
    <x v="9"/>
    <n v="17"/>
    <n v="3"/>
    <s v="ON"/>
    <d v="2019-06-17T00:00:00"/>
    <s v="Avg of 4 NM Projects"/>
    <x v="10"/>
    <n v="131.72000000000003"/>
  </r>
  <r>
    <x v="9"/>
    <n v="17"/>
    <n v="3"/>
    <s v="ON"/>
    <d v="2019-06-17T00:00:00"/>
    <s v="Avg of 4 NM Projects"/>
    <x v="11"/>
    <n v="142.85499999999999"/>
  </r>
  <r>
    <x v="9"/>
    <n v="17"/>
    <n v="3"/>
    <s v="ON"/>
    <d v="2019-06-17T00:00:00"/>
    <s v="Avg of 4 NM Projects"/>
    <x v="12"/>
    <n v="145.79499999999999"/>
  </r>
  <r>
    <x v="9"/>
    <n v="17"/>
    <n v="3"/>
    <s v="ON"/>
    <d v="2019-06-17T00:00:00"/>
    <s v="Avg of 4 NM Projects"/>
    <x v="13"/>
    <n v="140.29"/>
  </r>
  <r>
    <x v="9"/>
    <n v="17"/>
    <n v="3"/>
    <s v="ON"/>
    <d v="2019-06-17T00:00:00"/>
    <s v="Avg of 4 NM Projects"/>
    <x v="14"/>
    <n v="130.69"/>
  </r>
  <r>
    <x v="9"/>
    <n v="17"/>
    <n v="3"/>
    <s v="ON"/>
    <d v="2019-06-17T00:00:00"/>
    <s v="Avg of 4 NM Projects"/>
    <x v="15"/>
    <n v="115.46"/>
  </r>
  <r>
    <x v="9"/>
    <n v="17"/>
    <n v="3"/>
    <s v="ON"/>
    <d v="2019-06-17T00:00:00"/>
    <s v="Avg of 4 NM Projects"/>
    <x v="16"/>
    <n v="94.585000000000008"/>
  </r>
  <r>
    <x v="9"/>
    <n v="17"/>
    <n v="3"/>
    <s v="ON"/>
    <d v="2019-06-17T00:00:00"/>
    <s v="Avg of 4 NM Projects"/>
    <x v="17"/>
    <n v="68.61"/>
  </r>
  <r>
    <x v="9"/>
    <n v="17"/>
    <n v="3"/>
    <s v="ON"/>
    <d v="2019-06-17T00:00:00"/>
    <s v="Avg of 4 NM Projects"/>
    <x v="18"/>
    <n v="32.644999999999996"/>
  </r>
  <r>
    <x v="9"/>
    <n v="17"/>
    <n v="3"/>
    <s v="ON"/>
    <d v="2019-06-17T00:00:00"/>
    <s v="Avg of 4 NM Projects"/>
    <x v="19"/>
    <n v="10.5"/>
  </r>
  <r>
    <x v="9"/>
    <n v="17"/>
    <n v="3"/>
    <s v="ON"/>
    <d v="2019-06-17T00:00:00"/>
    <s v="Avg of 4 NM Projects"/>
    <x v="20"/>
    <n v="0.89500000000000002"/>
  </r>
  <r>
    <x v="9"/>
    <n v="17"/>
    <n v="3"/>
    <s v="ON"/>
    <d v="2019-06-17T00:00:00"/>
    <s v="Avg of 4 NM Projects"/>
    <x v="21"/>
    <n v="-0.13"/>
  </r>
  <r>
    <x v="9"/>
    <n v="17"/>
    <n v="3"/>
    <s v="ON"/>
    <d v="2019-06-17T00:00:00"/>
    <s v="Avg of 4 NM Projects"/>
    <x v="22"/>
    <n v="-0.26"/>
  </r>
  <r>
    <x v="9"/>
    <n v="17"/>
    <n v="3"/>
    <s v="OFF"/>
    <d v="2019-06-17T00:00:00"/>
    <s v="Avg of 4 NM Projects"/>
    <x v="23"/>
    <n v="0"/>
  </r>
  <r>
    <x v="9"/>
    <n v="18"/>
    <n v="4"/>
    <s v="OFF"/>
    <d v="2019-06-18T00:00:00"/>
    <s v="Avg of 4 NM Projects"/>
    <x v="0"/>
    <n v="0"/>
  </r>
  <r>
    <x v="9"/>
    <n v="18"/>
    <n v="4"/>
    <s v="OFF"/>
    <d v="2019-06-18T00:00:00"/>
    <s v="Avg of 4 NM Projects"/>
    <x v="1"/>
    <n v="-0.13"/>
  </r>
  <r>
    <x v="9"/>
    <n v="18"/>
    <n v="4"/>
    <s v="OFF"/>
    <d v="2019-06-18T00:00:00"/>
    <s v="Avg of 4 NM Projects"/>
    <x v="2"/>
    <n v="-0.13"/>
  </r>
  <r>
    <x v="9"/>
    <n v="18"/>
    <n v="4"/>
    <s v="OFF"/>
    <d v="2019-06-18T00:00:00"/>
    <s v="Avg of 4 NM Projects"/>
    <x v="3"/>
    <n v="0"/>
  </r>
  <r>
    <x v="9"/>
    <n v="18"/>
    <n v="4"/>
    <s v="OFF"/>
    <d v="2019-06-18T00:00:00"/>
    <s v="Avg of 4 NM Projects"/>
    <x v="4"/>
    <n v="-0.26"/>
  </r>
  <r>
    <x v="9"/>
    <n v="18"/>
    <n v="4"/>
    <s v="OFF"/>
    <d v="2019-06-18T00:00:00"/>
    <s v="Avg of 4 NM Projects"/>
    <x v="5"/>
    <n v="1.9200000000000002"/>
  </r>
  <r>
    <x v="9"/>
    <n v="18"/>
    <n v="4"/>
    <s v="OFF"/>
    <d v="2019-06-18T00:00:00"/>
    <s v="Avg of 4 NM Projects"/>
    <x v="6"/>
    <n v="14.33"/>
  </r>
  <r>
    <x v="9"/>
    <n v="18"/>
    <n v="4"/>
    <s v="ON"/>
    <d v="2019-06-18T00:00:00"/>
    <s v="Avg of 4 NM Projects"/>
    <x v="7"/>
    <n v="37.25"/>
  </r>
  <r>
    <x v="9"/>
    <n v="18"/>
    <n v="4"/>
    <s v="ON"/>
    <d v="2019-06-18T00:00:00"/>
    <s v="Avg of 4 NM Projects"/>
    <x v="8"/>
    <n v="60.29"/>
  </r>
  <r>
    <x v="9"/>
    <n v="18"/>
    <n v="4"/>
    <s v="ON"/>
    <d v="2019-06-18T00:00:00"/>
    <s v="Avg of 4 NM Projects"/>
    <x v="9"/>
    <n v="84.72999999999999"/>
  </r>
  <r>
    <x v="9"/>
    <n v="18"/>
    <n v="4"/>
    <s v="ON"/>
    <d v="2019-06-18T00:00:00"/>
    <s v="Avg of 4 NM Projects"/>
    <x v="10"/>
    <n v="109.185"/>
  </r>
  <r>
    <x v="9"/>
    <n v="18"/>
    <n v="4"/>
    <s v="ON"/>
    <d v="2019-06-18T00:00:00"/>
    <s v="Avg of 4 NM Projects"/>
    <x v="11"/>
    <n v="97.534999999999982"/>
  </r>
  <r>
    <x v="9"/>
    <n v="18"/>
    <n v="4"/>
    <s v="ON"/>
    <d v="2019-06-18T00:00:00"/>
    <s v="Avg of 4 NM Projects"/>
    <x v="12"/>
    <n v="80.13"/>
  </r>
  <r>
    <x v="9"/>
    <n v="18"/>
    <n v="4"/>
    <s v="ON"/>
    <d v="2019-06-18T00:00:00"/>
    <s v="Avg of 4 NM Projects"/>
    <x v="13"/>
    <n v="77.699999999999989"/>
  </r>
  <r>
    <x v="9"/>
    <n v="18"/>
    <n v="4"/>
    <s v="ON"/>
    <d v="2019-06-18T00:00:00"/>
    <s v="Avg of 4 NM Projects"/>
    <x v="14"/>
    <n v="86.79"/>
  </r>
  <r>
    <x v="9"/>
    <n v="18"/>
    <n v="4"/>
    <s v="ON"/>
    <d v="2019-06-18T00:00:00"/>
    <s v="Avg of 4 NM Projects"/>
    <x v="15"/>
    <n v="81.28"/>
  </r>
  <r>
    <x v="9"/>
    <n v="18"/>
    <n v="4"/>
    <s v="ON"/>
    <d v="2019-06-18T00:00:00"/>
    <s v="Avg of 4 NM Projects"/>
    <x v="16"/>
    <n v="59.39"/>
  </r>
  <r>
    <x v="9"/>
    <n v="18"/>
    <n v="4"/>
    <s v="ON"/>
    <d v="2019-06-18T00:00:00"/>
    <s v="Avg of 4 NM Projects"/>
    <x v="17"/>
    <n v="36.094999999999999"/>
  </r>
  <r>
    <x v="9"/>
    <n v="18"/>
    <n v="4"/>
    <s v="ON"/>
    <d v="2019-06-18T00:00:00"/>
    <s v="Avg of 4 NM Projects"/>
    <x v="18"/>
    <n v="16.899999999999999"/>
  </r>
  <r>
    <x v="9"/>
    <n v="18"/>
    <n v="4"/>
    <s v="ON"/>
    <d v="2019-06-18T00:00:00"/>
    <s v="Avg of 4 NM Projects"/>
    <x v="19"/>
    <n v="5.4999999999999991"/>
  </r>
  <r>
    <x v="9"/>
    <n v="18"/>
    <n v="4"/>
    <s v="ON"/>
    <d v="2019-06-18T00:00:00"/>
    <s v="Avg of 4 NM Projects"/>
    <x v="20"/>
    <n v="0.13"/>
  </r>
  <r>
    <x v="9"/>
    <n v="18"/>
    <n v="4"/>
    <s v="ON"/>
    <d v="2019-06-18T00:00:00"/>
    <s v="Avg of 4 NM Projects"/>
    <x v="21"/>
    <n v="-0.13"/>
  </r>
  <r>
    <x v="9"/>
    <n v="18"/>
    <n v="4"/>
    <s v="ON"/>
    <d v="2019-06-18T00:00:00"/>
    <s v="Avg of 4 NM Projects"/>
    <x v="22"/>
    <n v="0"/>
  </r>
  <r>
    <x v="9"/>
    <n v="18"/>
    <n v="4"/>
    <s v="OFF"/>
    <d v="2019-06-18T00:00:00"/>
    <s v="Avg of 4 NM Projects"/>
    <x v="23"/>
    <n v="-0.13"/>
  </r>
  <r>
    <x v="9"/>
    <n v="19"/>
    <n v="5"/>
    <s v="OFF"/>
    <d v="2019-06-19T00:00:00"/>
    <s v="Avg of 4 NM Projects"/>
    <x v="0"/>
    <n v="0"/>
  </r>
  <r>
    <x v="9"/>
    <n v="19"/>
    <n v="5"/>
    <s v="OFF"/>
    <d v="2019-06-19T00:00:00"/>
    <s v="Avg of 4 NM Projects"/>
    <x v="1"/>
    <n v="-0.13"/>
  </r>
  <r>
    <x v="9"/>
    <n v="19"/>
    <n v="5"/>
    <s v="OFF"/>
    <d v="2019-06-19T00:00:00"/>
    <s v="Avg of 4 NM Projects"/>
    <x v="2"/>
    <n v="0"/>
  </r>
  <r>
    <x v="9"/>
    <n v="19"/>
    <n v="5"/>
    <s v="OFF"/>
    <d v="2019-06-19T00:00:00"/>
    <s v="Avg of 4 NM Projects"/>
    <x v="3"/>
    <n v="0"/>
  </r>
  <r>
    <x v="9"/>
    <n v="19"/>
    <n v="5"/>
    <s v="OFF"/>
    <d v="2019-06-19T00:00:00"/>
    <s v="Avg of 4 NM Projects"/>
    <x v="4"/>
    <n v="-0.26"/>
  </r>
  <r>
    <x v="9"/>
    <n v="19"/>
    <n v="5"/>
    <s v="OFF"/>
    <d v="2019-06-19T00:00:00"/>
    <s v="Avg of 4 NM Projects"/>
    <x v="5"/>
    <n v="1.0249999999999999"/>
  </r>
  <r>
    <x v="9"/>
    <n v="19"/>
    <n v="5"/>
    <s v="OFF"/>
    <d v="2019-06-19T00:00:00"/>
    <s v="Avg of 4 NM Projects"/>
    <x v="6"/>
    <n v="10.629999999999999"/>
  </r>
  <r>
    <x v="9"/>
    <n v="19"/>
    <n v="5"/>
    <s v="ON"/>
    <d v="2019-06-19T00:00:00"/>
    <s v="Avg of 4 NM Projects"/>
    <x v="7"/>
    <n v="35.08"/>
  </r>
  <r>
    <x v="9"/>
    <n v="19"/>
    <n v="5"/>
    <s v="ON"/>
    <d v="2019-06-19T00:00:00"/>
    <s v="Avg of 4 NM Projects"/>
    <x v="8"/>
    <n v="56.699999999999996"/>
  </r>
  <r>
    <x v="9"/>
    <n v="19"/>
    <n v="5"/>
    <s v="ON"/>
    <d v="2019-06-19T00:00:00"/>
    <s v="Avg of 4 NM Projects"/>
    <x v="9"/>
    <n v="80.385000000000005"/>
  </r>
  <r>
    <x v="9"/>
    <n v="19"/>
    <n v="5"/>
    <s v="ON"/>
    <d v="2019-06-19T00:00:00"/>
    <s v="Avg of 4 NM Projects"/>
    <x v="10"/>
    <n v="91.135000000000005"/>
  </r>
  <r>
    <x v="9"/>
    <n v="19"/>
    <n v="5"/>
    <s v="ON"/>
    <d v="2019-06-19T00:00:00"/>
    <s v="Avg of 4 NM Projects"/>
    <x v="11"/>
    <n v="91.134999999999991"/>
  </r>
  <r>
    <x v="9"/>
    <n v="19"/>
    <n v="5"/>
    <s v="ON"/>
    <d v="2019-06-19T00:00:00"/>
    <s v="Avg of 4 NM Projects"/>
    <x v="12"/>
    <n v="128.25"/>
  </r>
  <r>
    <x v="9"/>
    <n v="19"/>
    <n v="5"/>
    <s v="ON"/>
    <d v="2019-06-19T00:00:00"/>
    <s v="Avg of 4 NM Projects"/>
    <x v="13"/>
    <n v="101.36999999999999"/>
  </r>
  <r>
    <x v="9"/>
    <n v="19"/>
    <n v="5"/>
    <s v="ON"/>
    <d v="2019-06-19T00:00:00"/>
    <s v="Avg of 4 NM Projects"/>
    <x v="14"/>
    <n v="104.44"/>
  </r>
  <r>
    <x v="9"/>
    <n v="19"/>
    <n v="5"/>
    <s v="ON"/>
    <d v="2019-06-19T00:00:00"/>
    <s v="Avg of 4 NM Projects"/>
    <x v="15"/>
    <n v="83.585000000000008"/>
  </r>
  <r>
    <x v="9"/>
    <n v="19"/>
    <n v="5"/>
    <s v="ON"/>
    <d v="2019-06-19T00:00:00"/>
    <s v="Avg of 4 NM Projects"/>
    <x v="16"/>
    <n v="80.13"/>
  </r>
  <r>
    <x v="9"/>
    <n v="19"/>
    <n v="5"/>
    <s v="ON"/>
    <d v="2019-06-19T00:00:00"/>
    <s v="Avg of 4 NM Projects"/>
    <x v="17"/>
    <n v="60.28"/>
  </r>
  <r>
    <x v="9"/>
    <n v="19"/>
    <n v="5"/>
    <s v="ON"/>
    <d v="2019-06-19T00:00:00"/>
    <s v="Avg of 4 NM Projects"/>
    <x v="18"/>
    <n v="32.130000000000003"/>
  </r>
  <r>
    <x v="9"/>
    <n v="19"/>
    <n v="5"/>
    <s v="ON"/>
    <d v="2019-06-19T00:00:00"/>
    <s v="Avg of 4 NM Projects"/>
    <x v="19"/>
    <n v="7.4150000000000009"/>
  </r>
  <r>
    <x v="9"/>
    <n v="19"/>
    <n v="5"/>
    <s v="ON"/>
    <d v="2019-06-19T00:00:00"/>
    <s v="Avg of 4 NM Projects"/>
    <x v="20"/>
    <n v="0.26"/>
  </r>
  <r>
    <x v="9"/>
    <n v="19"/>
    <n v="5"/>
    <s v="ON"/>
    <d v="2019-06-19T00:00:00"/>
    <s v="Avg of 4 NM Projects"/>
    <x v="21"/>
    <n v="-0.13"/>
  </r>
  <r>
    <x v="9"/>
    <n v="19"/>
    <n v="5"/>
    <s v="ON"/>
    <d v="2019-06-19T00:00:00"/>
    <s v="Avg of 4 NM Projects"/>
    <x v="22"/>
    <n v="0"/>
  </r>
  <r>
    <x v="9"/>
    <n v="19"/>
    <n v="5"/>
    <s v="OFF"/>
    <d v="2019-06-19T00:00:00"/>
    <s v="Avg of 4 NM Projects"/>
    <x v="23"/>
    <n v="0"/>
  </r>
  <r>
    <x v="9"/>
    <n v="20"/>
    <n v="6"/>
    <s v="OFF"/>
    <d v="2019-06-20T00:00:00"/>
    <s v="Avg of 4 NM Projects"/>
    <x v="0"/>
    <n v="-0.13"/>
  </r>
  <r>
    <x v="9"/>
    <n v="20"/>
    <n v="6"/>
    <s v="OFF"/>
    <d v="2019-06-20T00:00:00"/>
    <s v="Avg of 4 NM Projects"/>
    <x v="1"/>
    <n v="-0.13"/>
  </r>
  <r>
    <x v="9"/>
    <n v="20"/>
    <n v="6"/>
    <s v="OFF"/>
    <d v="2019-06-20T00:00:00"/>
    <s v="Avg of 4 NM Projects"/>
    <x v="2"/>
    <n v="-0.13"/>
  </r>
  <r>
    <x v="9"/>
    <n v="20"/>
    <n v="6"/>
    <s v="OFF"/>
    <d v="2019-06-20T00:00:00"/>
    <s v="Avg of 4 NM Projects"/>
    <x v="3"/>
    <n v="0"/>
  </r>
  <r>
    <x v="9"/>
    <n v="20"/>
    <n v="6"/>
    <s v="OFF"/>
    <d v="2019-06-20T00:00:00"/>
    <s v="Avg of 4 NM Projects"/>
    <x v="4"/>
    <n v="-0.13"/>
  </r>
  <r>
    <x v="9"/>
    <n v="20"/>
    <n v="6"/>
    <s v="OFF"/>
    <d v="2019-06-20T00:00:00"/>
    <s v="Avg of 4 NM Projects"/>
    <x v="5"/>
    <n v="1.1499999999999999"/>
  </r>
  <r>
    <x v="9"/>
    <n v="20"/>
    <n v="6"/>
    <s v="OFF"/>
    <d v="2019-06-20T00:00:00"/>
    <s v="Avg of 4 NM Projects"/>
    <x v="6"/>
    <n v="11.145"/>
  </r>
  <r>
    <x v="9"/>
    <n v="20"/>
    <n v="6"/>
    <s v="ON"/>
    <d v="2019-06-20T00:00:00"/>
    <s v="Avg of 4 NM Projects"/>
    <x v="7"/>
    <n v="36.089999999999996"/>
  </r>
  <r>
    <x v="9"/>
    <n v="20"/>
    <n v="6"/>
    <s v="ON"/>
    <d v="2019-06-20T00:00:00"/>
    <s v="Avg of 4 NM Projects"/>
    <x v="8"/>
    <n v="58.755000000000003"/>
  </r>
  <r>
    <x v="9"/>
    <n v="20"/>
    <n v="6"/>
    <s v="ON"/>
    <d v="2019-06-20T00:00:00"/>
    <s v="Avg of 4 NM Projects"/>
    <x v="9"/>
    <n v="69.885000000000005"/>
  </r>
  <r>
    <x v="9"/>
    <n v="20"/>
    <n v="6"/>
    <s v="ON"/>
    <d v="2019-06-20T00:00:00"/>
    <s v="Avg of 4 NM Projects"/>
    <x v="10"/>
    <n v="72.319999999999993"/>
  </r>
  <r>
    <x v="9"/>
    <n v="20"/>
    <n v="6"/>
    <s v="ON"/>
    <d v="2019-06-20T00:00:00"/>
    <s v="Avg of 4 NM Projects"/>
    <x v="11"/>
    <n v="78.464999999999989"/>
  </r>
  <r>
    <x v="9"/>
    <n v="20"/>
    <n v="6"/>
    <s v="ON"/>
    <d v="2019-06-20T00:00:00"/>
    <s v="Avg of 4 NM Projects"/>
    <x v="12"/>
    <n v="83.335000000000008"/>
  </r>
  <r>
    <x v="9"/>
    <n v="20"/>
    <n v="6"/>
    <s v="ON"/>
    <d v="2019-06-20T00:00:00"/>
    <s v="Avg of 4 NM Projects"/>
    <x v="13"/>
    <n v="72.954999999999998"/>
  </r>
  <r>
    <x v="9"/>
    <n v="20"/>
    <n v="6"/>
    <s v="ON"/>
    <d v="2019-06-20T00:00:00"/>
    <s v="Avg of 4 NM Projects"/>
    <x v="14"/>
    <n v="67.45"/>
  </r>
  <r>
    <x v="9"/>
    <n v="20"/>
    <n v="6"/>
    <s v="ON"/>
    <d v="2019-06-20T00:00:00"/>
    <s v="Avg of 4 NM Projects"/>
    <x v="15"/>
    <n v="67.33"/>
  </r>
  <r>
    <x v="9"/>
    <n v="20"/>
    <n v="6"/>
    <s v="ON"/>
    <d v="2019-06-20T00:00:00"/>
    <s v="Avg of 4 NM Projects"/>
    <x v="16"/>
    <n v="58.11"/>
  </r>
  <r>
    <x v="9"/>
    <n v="20"/>
    <n v="6"/>
    <s v="ON"/>
    <d v="2019-06-20T00:00:00"/>
    <s v="Avg of 4 NM Projects"/>
    <x v="17"/>
    <n v="47.744999999999997"/>
  </r>
  <r>
    <x v="9"/>
    <n v="20"/>
    <n v="6"/>
    <s v="ON"/>
    <d v="2019-06-20T00:00:00"/>
    <s v="Avg of 4 NM Projects"/>
    <x v="18"/>
    <n v="28.414999999999999"/>
  </r>
  <r>
    <x v="9"/>
    <n v="20"/>
    <n v="6"/>
    <s v="ON"/>
    <d v="2019-06-20T00:00:00"/>
    <s v="Avg of 4 NM Projects"/>
    <x v="19"/>
    <n v="8.3199999999999985"/>
  </r>
  <r>
    <x v="9"/>
    <n v="20"/>
    <n v="6"/>
    <s v="ON"/>
    <d v="2019-06-20T00:00:00"/>
    <s v="Avg of 4 NM Projects"/>
    <x v="20"/>
    <n v="0.26"/>
  </r>
  <r>
    <x v="9"/>
    <n v="20"/>
    <n v="6"/>
    <s v="ON"/>
    <d v="2019-06-20T00:00:00"/>
    <s v="Avg of 4 NM Projects"/>
    <x v="21"/>
    <n v="0"/>
  </r>
  <r>
    <x v="9"/>
    <n v="20"/>
    <n v="6"/>
    <s v="ON"/>
    <d v="2019-06-20T00:00:00"/>
    <s v="Avg of 4 NM Projects"/>
    <x v="22"/>
    <n v="-0.13"/>
  </r>
  <r>
    <x v="9"/>
    <n v="20"/>
    <n v="6"/>
    <s v="OFF"/>
    <d v="2019-06-20T00:00:00"/>
    <s v="Avg of 4 NM Projects"/>
    <x v="23"/>
    <n v="-0.26"/>
  </r>
  <r>
    <x v="9"/>
    <n v="21"/>
    <n v="7"/>
    <s v="OFF"/>
    <d v="2019-06-21T00:00:00"/>
    <s v="Avg of 4 NM Projects"/>
    <x v="0"/>
    <n v="0"/>
  </r>
  <r>
    <x v="9"/>
    <n v="21"/>
    <n v="7"/>
    <s v="OFF"/>
    <d v="2019-06-21T00:00:00"/>
    <s v="Avg of 4 NM Projects"/>
    <x v="1"/>
    <n v="-0.26"/>
  </r>
  <r>
    <x v="9"/>
    <n v="21"/>
    <n v="7"/>
    <s v="OFF"/>
    <d v="2019-06-21T00:00:00"/>
    <s v="Avg of 4 NM Projects"/>
    <x v="2"/>
    <n v="0"/>
  </r>
  <r>
    <x v="9"/>
    <n v="21"/>
    <n v="7"/>
    <s v="OFF"/>
    <d v="2019-06-21T00:00:00"/>
    <s v="Avg of 4 NM Projects"/>
    <x v="3"/>
    <n v="-0.13"/>
  </r>
  <r>
    <x v="9"/>
    <n v="21"/>
    <n v="7"/>
    <s v="OFF"/>
    <d v="2019-06-21T00:00:00"/>
    <s v="Avg of 4 NM Projects"/>
    <x v="4"/>
    <n v="-0.13"/>
  </r>
  <r>
    <x v="9"/>
    <n v="21"/>
    <n v="7"/>
    <s v="OFF"/>
    <d v="2019-06-21T00:00:00"/>
    <s v="Avg of 4 NM Projects"/>
    <x v="5"/>
    <n v="0.51500000000000001"/>
  </r>
  <r>
    <x v="9"/>
    <n v="21"/>
    <n v="7"/>
    <s v="OFF"/>
    <d v="2019-06-21T00:00:00"/>
    <s v="Avg of 4 NM Projects"/>
    <x v="6"/>
    <n v="11.899999999999999"/>
  </r>
  <r>
    <x v="9"/>
    <n v="21"/>
    <n v="7"/>
    <s v="OFF"/>
    <d v="2019-06-21T00:00:00"/>
    <s v="Avg of 4 NM Projects"/>
    <x v="7"/>
    <n v="40.58"/>
  </r>
  <r>
    <x v="9"/>
    <n v="21"/>
    <n v="7"/>
    <s v="OFF"/>
    <d v="2019-06-21T00:00:00"/>
    <s v="Avg of 4 NM Projects"/>
    <x v="8"/>
    <n v="70.66"/>
  </r>
  <r>
    <x v="9"/>
    <n v="21"/>
    <n v="7"/>
    <s v="OFF"/>
    <d v="2019-06-21T00:00:00"/>
    <s v="Avg of 4 NM Projects"/>
    <x v="9"/>
    <n v="81.914999999999992"/>
  </r>
  <r>
    <x v="9"/>
    <n v="21"/>
    <n v="7"/>
    <s v="OFF"/>
    <d v="2019-06-21T00:00:00"/>
    <s v="Avg of 4 NM Projects"/>
    <x v="10"/>
    <n v="113.79499999999999"/>
  </r>
  <r>
    <x v="9"/>
    <n v="21"/>
    <n v="7"/>
    <s v="OFF"/>
    <d v="2019-06-21T00:00:00"/>
    <s v="Avg of 4 NM Projects"/>
    <x v="11"/>
    <n v="124.03500000000001"/>
  </r>
  <r>
    <x v="9"/>
    <n v="21"/>
    <n v="7"/>
    <s v="OFF"/>
    <d v="2019-06-21T00:00:00"/>
    <s v="Avg of 4 NM Projects"/>
    <x v="12"/>
    <n v="141.05500000000001"/>
  </r>
  <r>
    <x v="9"/>
    <n v="21"/>
    <n v="7"/>
    <s v="OFF"/>
    <d v="2019-06-21T00:00:00"/>
    <s v="Avg of 4 NM Projects"/>
    <x v="13"/>
    <n v="137.97499999999999"/>
  </r>
  <r>
    <x v="9"/>
    <n v="21"/>
    <n v="7"/>
    <s v="OFF"/>
    <d v="2019-06-21T00:00:00"/>
    <s v="Avg of 4 NM Projects"/>
    <x v="14"/>
    <n v="126.97"/>
  </r>
  <r>
    <x v="9"/>
    <n v="21"/>
    <n v="7"/>
    <s v="OFF"/>
    <d v="2019-06-21T00:00:00"/>
    <s v="Avg of 4 NM Projects"/>
    <x v="15"/>
    <n v="101.375"/>
  </r>
  <r>
    <x v="9"/>
    <n v="21"/>
    <n v="7"/>
    <s v="OFF"/>
    <d v="2019-06-21T00:00:00"/>
    <s v="Avg of 4 NM Projects"/>
    <x v="16"/>
    <n v="86.264999999999986"/>
  </r>
  <r>
    <x v="9"/>
    <n v="21"/>
    <n v="7"/>
    <s v="OFF"/>
    <d v="2019-06-21T00:00:00"/>
    <s v="Avg of 4 NM Projects"/>
    <x v="17"/>
    <n v="61.82"/>
  </r>
  <r>
    <x v="9"/>
    <n v="21"/>
    <n v="7"/>
    <s v="OFF"/>
    <d v="2019-06-21T00:00:00"/>
    <s v="Avg of 4 NM Projects"/>
    <x v="18"/>
    <n v="32.25"/>
  </r>
  <r>
    <x v="9"/>
    <n v="21"/>
    <n v="7"/>
    <s v="OFF"/>
    <d v="2019-06-21T00:00:00"/>
    <s v="Avg of 4 NM Projects"/>
    <x v="19"/>
    <n v="7.55"/>
  </r>
  <r>
    <x v="9"/>
    <n v="21"/>
    <n v="7"/>
    <s v="OFF"/>
    <d v="2019-06-21T00:00:00"/>
    <s v="Avg of 4 NM Projects"/>
    <x v="20"/>
    <n v="0.125"/>
  </r>
  <r>
    <x v="9"/>
    <n v="21"/>
    <n v="7"/>
    <s v="OFF"/>
    <d v="2019-06-21T00:00:00"/>
    <s v="Avg of 4 NM Projects"/>
    <x v="21"/>
    <n v="0"/>
  </r>
  <r>
    <x v="9"/>
    <n v="21"/>
    <n v="7"/>
    <s v="OFF"/>
    <d v="2019-06-21T00:00:00"/>
    <s v="Avg of 4 NM Projects"/>
    <x v="22"/>
    <n v="-0.26"/>
  </r>
  <r>
    <x v="9"/>
    <n v="21"/>
    <n v="7"/>
    <s v="OFF"/>
    <d v="2019-06-21T00:00:00"/>
    <s v="Avg of 4 NM Projects"/>
    <x v="23"/>
    <n v="0"/>
  </r>
  <r>
    <x v="9"/>
    <n v="22"/>
    <n v="1"/>
    <s v="OFF"/>
    <d v="2019-06-22T00:00:00"/>
    <s v="Avg of 4 NM Projects"/>
    <x v="0"/>
    <n v="0"/>
  </r>
  <r>
    <x v="9"/>
    <n v="22"/>
    <n v="1"/>
    <s v="OFF"/>
    <d v="2019-06-22T00:00:00"/>
    <s v="Avg of 4 NM Projects"/>
    <x v="1"/>
    <n v="-0.26"/>
  </r>
  <r>
    <x v="9"/>
    <n v="22"/>
    <n v="1"/>
    <s v="OFF"/>
    <d v="2019-06-22T00:00:00"/>
    <s v="Avg of 4 NM Projects"/>
    <x v="2"/>
    <n v="-0.13"/>
  </r>
  <r>
    <x v="9"/>
    <n v="22"/>
    <n v="1"/>
    <s v="OFF"/>
    <d v="2019-06-22T00:00:00"/>
    <s v="Avg of 4 NM Projects"/>
    <x v="3"/>
    <n v="-0.13"/>
  </r>
  <r>
    <x v="9"/>
    <n v="22"/>
    <n v="1"/>
    <s v="OFF"/>
    <d v="2019-06-22T00:00:00"/>
    <s v="Avg of 4 NM Projects"/>
    <x v="4"/>
    <n v="0"/>
  </r>
  <r>
    <x v="9"/>
    <n v="22"/>
    <n v="1"/>
    <s v="OFF"/>
    <d v="2019-06-22T00:00:00"/>
    <s v="Avg of 4 NM Projects"/>
    <x v="5"/>
    <n v="1.0249999999999999"/>
  </r>
  <r>
    <x v="9"/>
    <n v="22"/>
    <n v="1"/>
    <s v="OFF"/>
    <d v="2019-06-22T00:00:00"/>
    <s v="Avg of 4 NM Projects"/>
    <x v="6"/>
    <n v="15.105"/>
  </r>
  <r>
    <x v="9"/>
    <n v="22"/>
    <n v="1"/>
    <s v="OFF"/>
    <d v="2019-06-22T00:00:00"/>
    <s v="Avg of 4 NM Projects"/>
    <x v="7"/>
    <n v="51.199999999999996"/>
  </r>
  <r>
    <x v="9"/>
    <n v="22"/>
    <n v="1"/>
    <s v="OFF"/>
    <d v="2019-06-22T00:00:00"/>
    <s v="Avg of 4 NM Projects"/>
    <x v="8"/>
    <n v="101.11500000000001"/>
  </r>
  <r>
    <x v="9"/>
    <n v="22"/>
    <n v="1"/>
    <s v="OFF"/>
    <d v="2019-06-22T00:00:00"/>
    <s v="Avg of 4 NM Projects"/>
    <x v="9"/>
    <n v="121.22"/>
  </r>
  <r>
    <x v="9"/>
    <n v="22"/>
    <n v="1"/>
    <s v="OFF"/>
    <d v="2019-06-22T00:00:00"/>
    <s v="Avg of 4 NM Projects"/>
    <x v="10"/>
    <n v="143.1"/>
  </r>
  <r>
    <x v="9"/>
    <n v="22"/>
    <n v="1"/>
    <s v="OFF"/>
    <d v="2019-06-22T00:00:00"/>
    <s v="Avg of 4 NM Projects"/>
    <x v="11"/>
    <n v="149.505"/>
  </r>
  <r>
    <x v="9"/>
    <n v="22"/>
    <n v="1"/>
    <s v="OFF"/>
    <d v="2019-06-22T00:00:00"/>
    <s v="Avg of 4 NM Projects"/>
    <x v="12"/>
    <n v="147.71"/>
  </r>
  <r>
    <x v="9"/>
    <n v="22"/>
    <n v="1"/>
    <s v="OFF"/>
    <d v="2019-06-22T00:00:00"/>
    <s v="Avg of 4 NM Projects"/>
    <x v="13"/>
    <n v="142.33500000000001"/>
  </r>
  <r>
    <x v="9"/>
    <n v="22"/>
    <n v="1"/>
    <s v="OFF"/>
    <d v="2019-06-22T00:00:00"/>
    <s v="Avg of 4 NM Projects"/>
    <x v="14"/>
    <n v="126.84500000000001"/>
  </r>
  <r>
    <x v="9"/>
    <n v="22"/>
    <n v="1"/>
    <s v="OFF"/>
    <d v="2019-06-22T00:00:00"/>
    <s v="Avg of 4 NM Projects"/>
    <x v="15"/>
    <n v="121.34"/>
  </r>
  <r>
    <x v="9"/>
    <n v="22"/>
    <n v="1"/>
    <s v="OFF"/>
    <d v="2019-06-22T00:00:00"/>
    <s v="Avg of 4 NM Projects"/>
    <x v="16"/>
    <n v="98.045000000000002"/>
  </r>
  <r>
    <x v="9"/>
    <n v="22"/>
    <n v="1"/>
    <s v="OFF"/>
    <d v="2019-06-22T00:00:00"/>
    <s v="Avg of 4 NM Projects"/>
    <x v="17"/>
    <n v="66.039999999999992"/>
  </r>
  <r>
    <x v="9"/>
    <n v="22"/>
    <n v="1"/>
    <s v="OFF"/>
    <d v="2019-06-22T00:00:00"/>
    <s v="Avg of 4 NM Projects"/>
    <x v="18"/>
    <n v="30.344999999999999"/>
  </r>
  <r>
    <x v="9"/>
    <n v="22"/>
    <n v="1"/>
    <s v="OFF"/>
    <d v="2019-06-22T00:00:00"/>
    <s v="Avg of 4 NM Projects"/>
    <x v="19"/>
    <n v="10.37"/>
  </r>
  <r>
    <x v="9"/>
    <n v="22"/>
    <n v="1"/>
    <s v="OFF"/>
    <d v="2019-06-22T00:00:00"/>
    <s v="Avg of 4 NM Projects"/>
    <x v="20"/>
    <n v="1.165"/>
  </r>
  <r>
    <x v="9"/>
    <n v="22"/>
    <n v="1"/>
    <s v="OFF"/>
    <d v="2019-06-22T00:00:00"/>
    <s v="Avg of 4 NM Projects"/>
    <x v="21"/>
    <n v="0"/>
  </r>
  <r>
    <x v="9"/>
    <n v="22"/>
    <n v="1"/>
    <s v="OFF"/>
    <d v="2019-06-22T00:00:00"/>
    <s v="Avg of 4 NM Projects"/>
    <x v="22"/>
    <n v="0"/>
  </r>
  <r>
    <x v="9"/>
    <n v="22"/>
    <n v="1"/>
    <s v="OFF"/>
    <d v="2019-06-22T00:00:00"/>
    <s v="Avg of 4 NM Projects"/>
    <x v="23"/>
    <n v="-0.13"/>
  </r>
  <r>
    <x v="9"/>
    <n v="23"/>
    <n v="2"/>
    <s v="OFF"/>
    <d v="2019-06-23T00:00:00"/>
    <s v="Avg of 4 NM Projects"/>
    <x v="0"/>
    <n v="-0.26"/>
  </r>
  <r>
    <x v="9"/>
    <n v="23"/>
    <n v="2"/>
    <s v="OFF"/>
    <d v="2019-06-23T00:00:00"/>
    <s v="Avg of 4 NM Projects"/>
    <x v="1"/>
    <n v="0"/>
  </r>
  <r>
    <x v="9"/>
    <n v="23"/>
    <n v="2"/>
    <s v="OFF"/>
    <d v="2019-06-23T00:00:00"/>
    <s v="Avg of 4 NM Projects"/>
    <x v="2"/>
    <n v="0"/>
  </r>
  <r>
    <x v="9"/>
    <n v="23"/>
    <n v="2"/>
    <s v="OFF"/>
    <d v="2019-06-23T00:00:00"/>
    <s v="Avg of 4 NM Projects"/>
    <x v="3"/>
    <n v="-0.26"/>
  </r>
  <r>
    <x v="9"/>
    <n v="23"/>
    <n v="2"/>
    <s v="OFF"/>
    <d v="2019-06-23T00:00:00"/>
    <s v="Avg of 4 NM Projects"/>
    <x v="4"/>
    <n v="-0.26"/>
  </r>
  <r>
    <x v="9"/>
    <n v="23"/>
    <n v="2"/>
    <s v="OFF"/>
    <d v="2019-06-23T00:00:00"/>
    <s v="Avg of 4 NM Projects"/>
    <x v="5"/>
    <n v="0.77500000000000002"/>
  </r>
  <r>
    <x v="9"/>
    <n v="23"/>
    <n v="2"/>
    <s v="OFF"/>
    <d v="2019-06-23T00:00:00"/>
    <s v="Avg of 4 NM Projects"/>
    <x v="6"/>
    <n v="11.774999999999999"/>
  </r>
  <r>
    <x v="9"/>
    <n v="23"/>
    <n v="2"/>
    <s v="ON"/>
    <d v="2019-06-23T00:00:00"/>
    <s v="Avg of 4 NM Projects"/>
    <x v="7"/>
    <n v="48.379999999999995"/>
  </r>
  <r>
    <x v="9"/>
    <n v="23"/>
    <n v="2"/>
    <s v="ON"/>
    <d v="2019-06-23T00:00:00"/>
    <s v="Avg of 4 NM Projects"/>
    <x v="8"/>
    <n v="75.52000000000001"/>
  </r>
  <r>
    <x v="9"/>
    <n v="23"/>
    <n v="2"/>
    <s v="ON"/>
    <d v="2019-06-23T00:00:00"/>
    <s v="Avg of 4 NM Projects"/>
    <x v="9"/>
    <n v="80"/>
  </r>
  <r>
    <x v="9"/>
    <n v="23"/>
    <n v="2"/>
    <s v="ON"/>
    <d v="2019-06-23T00:00:00"/>
    <s v="Avg of 4 NM Projects"/>
    <x v="10"/>
    <n v="88.694999999999993"/>
  </r>
  <r>
    <x v="9"/>
    <n v="23"/>
    <n v="2"/>
    <s v="ON"/>
    <d v="2019-06-23T00:00:00"/>
    <s v="Avg of 4 NM Projects"/>
    <x v="11"/>
    <n v="94.85499999999999"/>
  </r>
  <r>
    <x v="9"/>
    <n v="23"/>
    <n v="2"/>
    <s v="ON"/>
    <d v="2019-06-23T00:00:00"/>
    <s v="Avg of 4 NM Projects"/>
    <x v="12"/>
    <n v="104.06500000000001"/>
  </r>
  <r>
    <x v="9"/>
    <n v="23"/>
    <n v="2"/>
    <s v="ON"/>
    <d v="2019-06-23T00:00:00"/>
    <s v="Avg of 4 NM Projects"/>
    <x v="13"/>
    <n v="86.399999999999991"/>
  </r>
  <r>
    <x v="9"/>
    <n v="23"/>
    <n v="2"/>
    <s v="ON"/>
    <d v="2019-06-23T00:00:00"/>
    <s v="Avg of 4 NM Projects"/>
    <x v="14"/>
    <n v="106.63"/>
  </r>
  <r>
    <x v="9"/>
    <n v="23"/>
    <n v="2"/>
    <s v="ON"/>
    <d v="2019-06-23T00:00:00"/>
    <s v="Avg of 4 NM Projects"/>
    <x v="15"/>
    <n v="94.585000000000008"/>
  </r>
  <r>
    <x v="9"/>
    <n v="23"/>
    <n v="2"/>
    <s v="ON"/>
    <d v="2019-06-23T00:00:00"/>
    <s v="Avg of 4 NM Projects"/>
    <x v="16"/>
    <n v="73.47"/>
  </r>
  <r>
    <x v="9"/>
    <n v="23"/>
    <n v="2"/>
    <s v="ON"/>
    <d v="2019-06-23T00:00:00"/>
    <s v="Avg of 4 NM Projects"/>
    <x v="17"/>
    <n v="51.074999999999996"/>
  </r>
  <r>
    <x v="9"/>
    <n v="23"/>
    <n v="2"/>
    <s v="ON"/>
    <d v="2019-06-23T00:00:00"/>
    <s v="Avg of 4 NM Projects"/>
    <x v="18"/>
    <n v="22.914999999999999"/>
  </r>
  <r>
    <x v="9"/>
    <n v="23"/>
    <n v="2"/>
    <s v="ON"/>
    <d v="2019-06-23T00:00:00"/>
    <s v="Avg of 4 NM Projects"/>
    <x v="19"/>
    <n v="6.6550000000000002"/>
  </r>
  <r>
    <x v="9"/>
    <n v="23"/>
    <n v="2"/>
    <s v="ON"/>
    <d v="2019-06-23T00:00:00"/>
    <s v="Avg of 4 NM Projects"/>
    <x v="20"/>
    <n v="0.13"/>
  </r>
  <r>
    <x v="9"/>
    <n v="23"/>
    <n v="2"/>
    <s v="ON"/>
    <d v="2019-06-23T00:00:00"/>
    <s v="Avg of 4 NM Projects"/>
    <x v="21"/>
    <n v="0"/>
  </r>
  <r>
    <x v="9"/>
    <n v="23"/>
    <n v="2"/>
    <s v="ON"/>
    <d v="2019-06-23T00:00:00"/>
    <s v="Avg of 4 NM Projects"/>
    <x v="22"/>
    <n v="-0.13"/>
  </r>
  <r>
    <x v="9"/>
    <n v="23"/>
    <n v="2"/>
    <s v="OFF"/>
    <d v="2019-06-23T00:00:00"/>
    <s v="Avg of 4 NM Projects"/>
    <x v="23"/>
    <n v="0"/>
  </r>
  <r>
    <x v="9"/>
    <n v="24"/>
    <n v="3"/>
    <s v="OFF"/>
    <d v="2019-06-24T00:00:00"/>
    <s v="Avg of 4 NM Projects"/>
    <x v="0"/>
    <n v="-0.26"/>
  </r>
  <r>
    <x v="9"/>
    <n v="24"/>
    <n v="3"/>
    <s v="OFF"/>
    <d v="2019-06-24T00:00:00"/>
    <s v="Avg of 4 NM Projects"/>
    <x v="1"/>
    <n v="0"/>
  </r>
  <r>
    <x v="9"/>
    <n v="24"/>
    <n v="3"/>
    <s v="OFF"/>
    <d v="2019-06-24T00:00:00"/>
    <s v="Avg of 4 NM Projects"/>
    <x v="2"/>
    <n v="0"/>
  </r>
  <r>
    <x v="9"/>
    <n v="24"/>
    <n v="3"/>
    <s v="OFF"/>
    <d v="2019-06-24T00:00:00"/>
    <s v="Avg of 4 NM Projects"/>
    <x v="3"/>
    <n v="-0.13"/>
  </r>
  <r>
    <x v="9"/>
    <n v="24"/>
    <n v="3"/>
    <s v="OFF"/>
    <d v="2019-06-24T00:00:00"/>
    <s v="Avg of 4 NM Projects"/>
    <x v="4"/>
    <n v="-0.26"/>
  </r>
  <r>
    <x v="9"/>
    <n v="24"/>
    <n v="3"/>
    <s v="OFF"/>
    <d v="2019-06-24T00:00:00"/>
    <s v="Avg of 4 NM Projects"/>
    <x v="5"/>
    <n v="0.255"/>
  </r>
  <r>
    <x v="9"/>
    <n v="24"/>
    <n v="3"/>
    <s v="OFF"/>
    <d v="2019-06-24T00:00:00"/>
    <s v="Avg of 4 NM Projects"/>
    <x v="6"/>
    <n v="8.9600000000000009"/>
  </r>
  <r>
    <x v="9"/>
    <n v="24"/>
    <n v="3"/>
    <s v="ON"/>
    <d v="2019-06-24T00:00:00"/>
    <s v="Avg of 4 NM Projects"/>
    <x v="7"/>
    <n v="36.344999999999999"/>
  </r>
  <r>
    <x v="9"/>
    <n v="24"/>
    <n v="3"/>
    <s v="ON"/>
    <d v="2019-06-24T00:00:00"/>
    <s v="Avg of 4 NM Projects"/>
    <x v="8"/>
    <n v="56.96"/>
  </r>
  <r>
    <x v="9"/>
    <n v="24"/>
    <n v="3"/>
    <s v="ON"/>
    <d v="2019-06-24T00:00:00"/>
    <s v="Avg of 4 NM Projects"/>
    <x v="9"/>
    <n v="73.349999999999994"/>
  </r>
  <r>
    <x v="9"/>
    <n v="24"/>
    <n v="3"/>
    <s v="ON"/>
    <d v="2019-06-24T00:00:00"/>
    <s v="Avg of 4 NM Projects"/>
    <x v="10"/>
    <n v="100.22999999999999"/>
  </r>
  <r>
    <x v="9"/>
    <n v="24"/>
    <n v="3"/>
    <s v="ON"/>
    <d v="2019-06-24T00:00:00"/>
    <s v="Avg of 4 NM Projects"/>
    <x v="11"/>
    <n v="102.905"/>
  </r>
  <r>
    <x v="9"/>
    <n v="24"/>
    <n v="3"/>
    <s v="ON"/>
    <d v="2019-06-24T00:00:00"/>
    <s v="Avg of 4 NM Projects"/>
    <x v="12"/>
    <n v="97.025000000000006"/>
  </r>
  <r>
    <x v="9"/>
    <n v="24"/>
    <n v="3"/>
    <s v="ON"/>
    <d v="2019-06-24T00:00:00"/>
    <s v="Avg of 4 NM Projects"/>
    <x v="13"/>
    <n v="98.814999999999998"/>
  </r>
  <r>
    <x v="9"/>
    <n v="24"/>
    <n v="3"/>
    <s v="ON"/>
    <d v="2019-06-24T00:00:00"/>
    <s v="Avg of 4 NM Projects"/>
    <x v="14"/>
    <n v="99.584999999999994"/>
  </r>
  <r>
    <x v="9"/>
    <n v="24"/>
    <n v="3"/>
    <s v="ON"/>
    <d v="2019-06-24T00:00:00"/>
    <s v="Avg of 4 NM Projects"/>
    <x v="15"/>
    <n v="78.465000000000003"/>
  </r>
  <r>
    <x v="9"/>
    <n v="24"/>
    <n v="3"/>
    <s v="ON"/>
    <d v="2019-06-24T00:00:00"/>
    <s v="Avg of 4 NM Projects"/>
    <x v="16"/>
    <n v="60.674999999999997"/>
  </r>
  <r>
    <x v="9"/>
    <n v="24"/>
    <n v="3"/>
    <s v="ON"/>
    <d v="2019-06-24T00:00:00"/>
    <s v="Avg of 4 NM Projects"/>
    <x v="17"/>
    <n v="42.115000000000009"/>
  </r>
  <r>
    <x v="9"/>
    <n v="24"/>
    <n v="3"/>
    <s v="ON"/>
    <d v="2019-06-24T00:00:00"/>
    <s v="Avg of 4 NM Projects"/>
    <x v="18"/>
    <n v="21.25"/>
  </r>
  <r>
    <x v="9"/>
    <n v="24"/>
    <n v="3"/>
    <s v="ON"/>
    <d v="2019-06-24T00:00:00"/>
    <s v="Avg of 4 NM Projects"/>
    <x v="19"/>
    <n v="6.4049999999999994"/>
  </r>
  <r>
    <x v="9"/>
    <n v="24"/>
    <n v="3"/>
    <s v="ON"/>
    <d v="2019-06-24T00:00:00"/>
    <s v="Avg of 4 NM Projects"/>
    <x v="20"/>
    <n v="0.13"/>
  </r>
  <r>
    <x v="9"/>
    <n v="24"/>
    <n v="3"/>
    <s v="ON"/>
    <d v="2019-06-24T00:00:00"/>
    <s v="Avg of 4 NM Projects"/>
    <x v="21"/>
    <n v="0"/>
  </r>
  <r>
    <x v="9"/>
    <n v="24"/>
    <n v="3"/>
    <s v="ON"/>
    <d v="2019-06-24T00:00:00"/>
    <s v="Avg of 4 NM Projects"/>
    <x v="22"/>
    <n v="0"/>
  </r>
  <r>
    <x v="9"/>
    <n v="24"/>
    <n v="3"/>
    <s v="OFF"/>
    <d v="2019-06-24T00:00:00"/>
    <s v="Avg of 4 NM Projects"/>
    <x v="23"/>
    <n v="0"/>
  </r>
  <r>
    <x v="9"/>
    <n v="25"/>
    <n v="4"/>
    <s v="OFF"/>
    <d v="2019-06-25T00:00:00"/>
    <s v="Avg of 4 NM Projects"/>
    <x v="0"/>
    <n v="0"/>
  </r>
  <r>
    <x v="9"/>
    <n v="25"/>
    <n v="4"/>
    <s v="OFF"/>
    <d v="2019-06-25T00:00:00"/>
    <s v="Avg of 4 NM Projects"/>
    <x v="1"/>
    <n v="-0.39"/>
  </r>
  <r>
    <x v="9"/>
    <n v="25"/>
    <n v="4"/>
    <s v="OFF"/>
    <d v="2019-06-25T00:00:00"/>
    <s v="Avg of 4 NM Projects"/>
    <x v="2"/>
    <n v="-0.26"/>
  </r>
  <r>
    <x v="9"/>
    <n v="25"/>
    <n v="4"/>
    <s v="OFF"/>
    <d v="2019-06-25T00:00:00"/>
    <s v="Avg of 4 NM Projects"/>
    <x v="3"/>
    <n v="0"/>
  </r>
  <r>
    <x v="9"/>
    <n v="25"/>
    <n v="4"/>
    <s v="OFF"/>
    <d v="2019-06-25T00:00:00"/>
    <s v="Avg of 4 NM Projects"/>
    <x v="4"/>
    <n v="0"/>
  </r>
  <r>
    <x v="9"/>
    <n v="25"/>
    <n v="4"/>
    <s v="OFF"/>
    <d v="2019-06-25T00:00:00"/>
    <s v="Avg of 4 NM Projects"/>
    <x v="5"/>
    <n v="2.3049999999999997"/>
  </r>
  <r>
    <x v="9"/>
    <n v="25"/>
    <n v="4"/>
    <s v="OFF"/>
    <d v="2019-06-25T00:00:00"/>
    <s v="Avg of 4 NM Projects"/>
    <x v="6"/>
    <n v="10.614999999999998"/>
  </r>
  <r>
    <x v="9"/>
    <n v="25"/>
    <n v="4"/>
    <s v="ON"/>
    <d v="2019-06-25T00:00:00"/>
    <s v="Avg of 4 NM Projects"/>
    <x v="7"/>
    <n v="34.43"/>
  </r>
  <r>
    <x v="9"/>
    <n v="25"/>
    <n v="4"/>
    <s v="ON"/>
    <d v="2019-06-25T00:00:00"/>
    <s v="Avg of 4 NM Projects"/>
    <x v="8"/>
    <n v="45.7"/>
  </r>
  <r>
    <x v="9"/>
    <n v="25"/>
    <n v="4"/>
    <s v="ON"/>
    <d v="2019-06-25T00:00:00"/>
    <s v="Avg of 4 NM Projects"/>
    <x v="9"/>
    <n v="63.620000000000005"/>
  </r>
  <r>
    <x v="9"/>
    <n v="25"/>
    <n v="4"/>
    <s v="ON"/>
    <d v="2019-06-25T00:00:00"/>
    <s v="Avg of 4 NM Projects"/>
    <x v="10"/>
    <n v="81.03"/>
  </r>
  <r>
    <x v="9"/>
    <n v="25"/>
    <n v="4"/>
    <s v="ON"/>
    <d v="2019-06-25T00:00:00"/>
    <s v="Avg of 4 NM Projects"/>
    <x v="11"/>
    <n v="84.48"/>
  </r>
  <r>
    <x v="9"/>
    <n v="25"/>
    <n v="4"/>
    <s v="ON"/>
    <d v="2019-06-25T00:00:00"/>
    <s v="Avg of 4 NM Projects"/>
    <x v="12"/>
    <n v="91.14"/>
  </r>
  <r>
    <x v="9"/>
    <n v="25"/>
    <n v="4"/>
    <s v="ON"/>
    <d v="2019-06-25T00:00:00"/>
    <s v="Avg of 4 NM Projects"/>
    <x v="13"/>
    <n v="97.41"/>
  </r>
  <r>
    <x v="9"/>
    <n v="25"/>
    <n v="4"/>
    <s v="ON"/>
    <d v="2019-06-25T00:00:00"/>
    <s v="Avg of 4 NM Projects"/>
    <x v="14"/>
    <n v="84.734999999999985"/>
  </r>
  <r>
    <x v="9"/>
    <n v="25"/>
    <n v="4"/>
    <s v="ON"/>
    <d v="2019-06-25T00:00:00"/>
    <s v="Avg of 4 NM Projects"/>
    <x v="15"/>
    <n v="74.875"/>
  </r>
  <r>
    <x v="9"/>
    <n v="25"/>
    <n v="4"/>
    <s v="ON"/>
    <d v="2019-06-25T00:00:00"/>
    <s v="Avg of 4 NM Projects"/>
    <x v="16"/>
    <n v="69.12"/>
  </r>
  <r>
    <x v="9"/>
    <n v="25"/>
    <n v="4"/>
    <s v="ON"/>
    <d v="2019-06-25T00:00:00"/>
    <s v="Avg of 4 NM Projects"/>
    <x v="17"/>
    <n v="59.394999999999996"/>
  </r>
  <r>
    <x v="9"/>
    <n v="25"/>
    <n v="4"/>
    <s v="ON"/>
    <d v="2019-06-25T00:00:00"/>
    <s v="Avg of 4 NM Projects"/>
    <x v="18"/>
    <n v="35.454999999999998"/>
  </r>
  <r>
    <x v="9"/>
    <n v="25"/>
    <n v="4"/>
    <s v="ON"/>
    <d v="2019-06-25T00:00:00"/>
    <s v="Avg of 4 NM Projects"/>
    <x v="19"/>
    <n v="9.6"/>
  </r>
  <r>
    <x v="9"/>
    <n v="25"/>
    <n v="4"/>
    <s v="ON"/>
    <d v="2019-06-25T00:00:00"/>
    <s v="Avg of 4 NM Projects"/>
    <x v="20"/>
    <n v="0.64500000000000002"/>
  </r>
  <r>
    <x v="9"/>
    <n v="25"/>
    <n v="4"/>
    <s v="ON"/>
    <d v="2019-06-25T00:00:00"/>
    <s v="Avg of 4 NM Projects"/>
    <x v="21"/>
    <n v="-0.13"/>
  </r>
  <r>
    <x v="9"/>
    <n v="25"/>
    <n v="4"/>
    <s v="ON"/>
    <d v="2019-06-25T00:00:00"/>
    <s v="Avg of 4 NM Projects"/>
    <x v="22"/>
    <n v="0"/>
  </r>
  <r>
    <x v="9"/>
    <n v="25"/>
    <n v="4"/>
    <s v="OFF"/>
    <d v="2019-06-25T00:00:00"/>
    <s v="Avg of 4 NM Projects"/>
    <x v="23"/>
    <n v="-0.13"/>
  </r>
  <r>
    <x v="9"/>
    <n v="26"/>
    <n v="5"/>
    <s v="OFF"/>
    <d v="2019-06-26T00:00:00"/>
    <s v="Avg of 4 NM Projects"/>
    <x v="0"/>
    <n v="-0.13"/>
  </r>
  <r>
    <x v="9"/>
    <n v="26"/>
    <n v="5"/>
    <s v="OFF"/>
    <d v="2019-06-26T00:00:00"/>
    <s v="Avg of 4 NM Projects"/>
    <x v="1"/>
    <n v="-0.26"/>
  </r>
  <r>
    <x v="9"/>
    <n v="26"/>
    <n v="5"/>
    <s v="OFF"/>
    <d v="2019-06-26T00:00:00"/>
    <s v="Avg of 4 NM Projects"/>
    <x v="2"/>
    <n v="0"/>
  </r>
  <r>
    <x v="9"/>
    <n v="26"/>
    <n v="5"/>
    <s v="OFF"/>
    <d v="2019-06-26T00:00:00"/>
    <s v="Avg of 4 NM Projects"/>
    <x v="3"/>
    <n v="0"/>
  </r>
  <r>
    <x v="9"/>
    <n v="26"/>
    <n v="5"/>
    <s v="OFF"/>
    <d v="2019-06-26T00:00:00"/>
    <s v="Avg of 4 NM Projects"/>
    <x v="4"/>
    <n v="0"/>
  </r>
  <r>
    <x v="9"/>
    <n v="26"/>
    <n v="5"/>
    <s v="OFF"/>
    <d v="2019-06-26T00:00:00"/>
    <s v="Avg of 4 NM Projects"/>
    <x v="5"/>
    <n v="0.51"/>
  </r>
  <r>
    <x v="9"/>
    <n v="26"/>
    <n v="5"/>
    <s v="OFF"/>
    <d v="2019-06-26T00:00:00"/>
    <s v="Avg of 4 NM Projects"/>
    <x v="6"/>
    <n v="14.719999999999999"/>
  </r>
  <r>
    <x v="9"/>
    <n v="26"/>
    <n v="5"/>
    <s v="ON"/>
    <d v="2019-06-26T00:00:00"/>
    <s v="Avg of 4 NM Projects"/>
    <x v="7"/>
    <n v="60.8"/>
  </r>
  <r>
    <x v="9"/>
    <n v="26"/>
    <n v="5"/>
    <s v="ON"/>
    <d v="2019-06-26T00:00:00"/>
    <s v="Avg of 4 NM Projects"/>
    <x v="8"/>
    <n v="99.2"/>
  </r>
  <r>
    <x v="9"/>
    <n v="26"/>
    <n v="5"/>
    <s v="ON"/>
    <d v="2019-06-26T00:00:00"/>
    <s v="Avg of 4 NM Projects"/>
    <x v="9"/>
    <n v="120.965"/>
  </r>
  <r>
    <x v="9"/>
    <n v="26"/>
    <n v="5"/>
    <s v="ON"/>
    <d v="2019-06-26T00:00:00"/>
    <s v="Avg of 4 NM Projects"/>
    <x v="10"/>
    <n v="138.5"/>
  </r>
  <r>
    <x v="9"/>
    <n v="26"/>
    <n v="5"/>
    <s v="ON"/>
    <d v="2019-06-26T00:00:00"/>
    <s v="Avg of 4 NM Projects"/>
    <x v="11"/>
    <n v="151.81"/>
  </r>
  <r>
    <x v="9"/>
    <n v="26"/>
    <n v="5"/>
    <s v="ON"/>
    <d v="2019-06-26T00:00:00"/>
    <s v="Avg of 4 NM Projects"/>
    <x v="12"/>
    <n v="146.04"/>
  </r>
  <r>
    <x v="9"/>
    <n v="26"/>
    <n v="5"/>
    <s v="ON"/>
    <d v="2019-06-26T00:00:00"/>
    <s v="Avg of 4 NM Projects"/>
    <x v="13"/>
    <n v="140.80000000000001"/>
  </r>
  <r>
    <x v="9"/>
    <n v="26"/>
    <n v="5"/>
    <s v="ON"/>
    <d v="2019-06-26T00:00:00"/>
    <s v="Avg of 4 NM Projects"/>
    <x v="14"/>
    <n v="137.85500000000002"/>
  </r>
  <r>
    <x v="9"/>
    <n v="26"/>
    <n v="5"/>
    <s v="ON"/>
    <d v="2019-06-26T00:00:00"/>
    <s v="Avg of 4 NM Projects"/>
    <x v="15"/>
    <n v="118.27"/>
  </r>
  <r>
    <x v="9"/>
    <n v="26"/>
    <n v="5"/>
    <s v="ON"/>
    <d v="2019-06-26T00:00:00"/>
    <s v="Avg of 4 NM Projects"/>
    <x v="16"/>
    <n v="87.935000000000002"/>
  </r>
  <r>
    <x v="9"/>
    <n v="26"/>
    <n v="5"/>
    <s v="ON"/>
    <d v="2019-06-26T00:00:00"/>
    <s v="Avg of 4 NM Projects"/>
    <x v="17"/>
    <n v="53.51"/>
  </r>
  <r>
    <x v="9"/>
    <n v="26"/>
    <n v="5"/>
    <s v="ON"/>
    <d v="2019-06-26T00:00:00"/>
    <s v="Avg of 4 NM Projects"/>
    <x v="18"/>
    <n v="25.61"/>
  </r>
  <r>
    <x v="9"/>
    <n v="26"/>
    <n v="5"/>
    <s v="ON"/>
    <d v="2019-06-26T00:00:00"/>
    <s v="Avg of 4 NM Projects"/>
    <x v="19"/>
    <n v="7.2949999999999999"/>
  </r>
  <r>
    <x v="9"/>
    <n v="26"/>
    <n v="5"/>
    <s v="ON"/>
    <d v="2019-06-26T00:00:00"/>
    <s v="Avg of 4 NM Projects"/>
    <x v="20"/>
    <n v="1.4100000000000001"/>
  </r>
  <r>
    <x v="9"/>
    <n v="26"/>
    <n v="5"/>
    <s v="ON"/>
    <d v="2019-06-26T00:00:00"/>
    <s v="Avg of 4 NM Projects"/>
    <x v="21"/>
    <n v="-0.26"/>
  </r>
  <r>
    <x v="9"/>
    <n v="26"/>
    <n v="5"/>
    <s v="ON"/>
    <d v="2019-06-26T00:00:00"/>
    <s v="Avg of 4 NM Projects"/>
    <x v="22"/>
    <n v="0"/>
  </r>
  <r>
    <x v="9"/>
    <n v="26"/>
    <n v="5"/>
    <s v="OFF"/>
    <d v="2019-06-26T00:00:00"/>
    <s v="Avg of 4 NM Projects"/>
    <x v="23"/>
    <n v="0"/>
  </r>
  <r>
    <x v="9"/>
    <n v="27"/>
    <n v="6"/>
    <s v="OFF"/>
    <d v="2019-06-27T00:00:00"/>
    <s v="Avg of 4 NM Projects"/>
    <x v="0"/>
    <n v="0"/>
  </r>
  <r>
    <x v="9"/>
    <n v="27"/>
    <n v="6"/>
    <s v="OFF"/>
    <d v="2019-06-27T00:00:00"/>
    <s v="Avg of 4 NM Projects"/>
    <x v="1"/>
    <n v="-0.13"/>
  </r>
  <r>
    <x v="9"/>
    <n v="27"/>
    <n v="6"/>
    <s v="OFF"/>
    <d v="2019-06-27T00:00:00"/>
    <s v="Avg of 4 NM Projects"/>
    <x v="2"/>
    <n v="0"/>
  </r>
  <r>
    <x v="9"/>
    <n v="27"/>
    <n v="6"/>
    <s v="OFF"/>
    <d v="2019-06-27T00:00:00"/>
    <s v="Avg of 4 NM Projects"/>
    <x v="3"/>
    <n v="-0.13"/>
  </r>
  <r>
    <x v="9"/>
    <n v="27"/>
    <n v="6"/>
    <s v="OFF"/>
    <d v="2019-06-27T00:00:00"/>
    <s v="Avg of 4 NM Projects"/>
    <x v="4"/>
    <n v="-0.13"/>
  </r>
  <r>
    <x v="9"/>
    <n v="27"/>
    <n v="6"/>
    <s v="OFF"/>
    <d v="2019-06-27T00:00:00"/>
    <s v="Avg of 4 NM Projects"/>
    <x v="5"/>
    <n v="1.2849999999999999"/>
  </r>
  <r>
    <x v="9"/>
    <n v="27"/>
    <n v="6"/>
    <s v="OFF"/>
    <d v="2019-06-27T00:00:00"/>
    <s v="Avg of 4 NM Projects"/>
    <x v="6"/>
    <n v="15.104999999999999"/>
  </r>
  <r>
    <x v="9"/>
    <n v="27"/>
    <n v="6"/>
    <s v="ON"/>
    <d v="2019-06-27T00:00:00"/>
    <s v="Avg of 4 NM Projects"/>
    <x v="7"/>
    <n v="49.924999999999997"/>
  </r>
  <r>
    <x v="9"/>
    <n v="27"/>
    <n v="6"/>
    <s v="ON"/>
    <d v="2019-06-27T00:00:00"/>
    <s v="Avg of 4 NM Projects"/>
    <x v="8"/>
    <n v="78.97"/>
  </r>
  <r>
    <x v="9"/>
    <n v="27"/>
    <n v="6"/>
    <s v="ON"/>
    <d v="2019-06-27T00:00:00"/>
    <s v="Avg of 4 NM Projects"/>
    <x v="9"/>
    <n v="104.185"/>
  </r>
  <r>
    <x v="9"/>
    <n v="27"/>
    <n v="6"/>
    <s v="ON"/>
    <d v="2019-06-27T00:00:00"/>
    <s v="Avg of 4 NM Projects"/>
    <x v="10"/>
    <n v="123.645"/>
  </r>
  <r>
    <x v="9"/>
    <n v="27"/>
    <n v="6"/>
    <s v="ON"/>
    <d v="2019-06-27T00:00:00"/>
    <s v="Avg of 4 NM Projects"/>
    <x v="11"/>
    <n v="138.10499999999999"/>
  </r>
  <r>
    <x v="9"/>
    <n v="27"/>
    <n v="6"/>
    <s v="ON"/>
    <d v="2019-06-27T00:00:00"/>
    <s v="Avg of 4 NM Projects"/>
    <x v="12"/>
    <n v="135.035"/>
  </r>
  <r>
    <x v="9"/>
    <n v="27"/>
    <n v="6"/>
    <s v="ON"/>
    <d v="2019-06-27T00:00:00"/>
    <s v="Avg of 4 NM Projects"/>
    <x v="13"/>
    <n v="122.755"/>
  </r>
  <r>
    <x v="9"/>
    <n v="27"/>
    <n v="6"/>
    <s v="ON"/>
    <d v="2019-06-27T00:00:00"/>
    <s v="Avg of 4 NM Projects"/>
    <x v="14"/>
    <n v="95.36"/>
  </r>
  <r>
    <x v="9"/>
    <n v="27"/>
    <n v="6"/>
    <s v="ON"/>
    <d v="2019-06-27T00:00:00"/>
    <s v="Avg of 4 NM Projects"/>
    <x v="15"/>
    <n v="92.795000000000002"/>
  </r>
  <r>
    <x v="9"/>
    <n v="27"/>
    <n v="6"/>
    <s v="ON"/>
    <d v="2019-06-27T00:00:00"/>
    <s v="Avg of 4 NM Projects"/>
    <x v="16"/>
    <n v="82.305000000000007"/>
  </r>
  <r>
    <x v="9"/>
    <n v="27"/>
    <n v="6"/>
    <s v="ON"/>
    <d v="2019-06-27T00:00:00"/>
    <s v="Avg of 4 NM Projects"/>
    <x v="17"/>
    <n v="54.405000000000001"/>
  </r>
  <r>
    <x v="9"/>
    <n v="27"/>
    <n v="6"/>
    <s v="ON"/>
    <d v="2019-06-27T00:00:00"/>
    <s v="Avg of 4 NM Projects"/>
    <x v="18"/>
    <n v="24.439999999999998"/>
  </r>
  <r>
    <x v="9"/>
    <n v="27"/>
    <n v="6"/>
    <s v="ON"/>
    <d v="2019-06-27T00:00:00"/>
    <s v="Avg of 4 NM Projects"/>
    <x v="19"/>
    <n v="5.6349999999999998"/>
  </r>
  <r>
    <x v="9"/>
    <n v="27"/>
    <n v="6"/>
    <s v="ON"/>
    <d v="2019-06-27T00:00:00"/>
    <s v="Avg of 4 NM Projects"/>
    <x v="20"/>
    <n v="0.13"/>
  </r>
  <r>
    <x v="9"/>
    <n v="27"/>
    <n v="6"/>
    <s v="ON"/>
    <d v="2019-06-27T00:00:00"/>
    <s v="Avg of 4 NM Projects"/>
    <x v="21"/>
    <n v="0"/>
  </r>
  <r>
    <x v="9"/>
    <n v="27"/>
    <n v="6"/>
    <s v="ON"/>
    <d v="2019-06-27T00:00:00"/>
    <s v="Avg of 4 NM Projects"/>
    <x v="22"/>
    <n v="-0.13"/>
  </r>
  <r>
    <x v="9"/>
    <n v="27"/>
    <n v="6"/>
    <s v="OFF"/>
    <d v="2019-06-27T00:00:00"/>
    <s v="Avg of 4 NM Projects"/>
    <x v="23"/>
    <n v="-0.13"/>
  </r>
  <r>
    <x v="9"/>
    <n v="28"/>
    <n v="7"/>
    <s v="OFF"/>
    <d v="2019-06-28T00:00:00"/>
    <s v="Avg of 4 NM Projects"/>
    <x v="0"/>
    <n v="-0.13"/>
  </r>
  <r>
    <x v="9"/>
    <n v="28"/>
    <n v="7"/>
    <s v="OFF"/>
    <d v="2019-06-28T00:00:00"/>
    <s v="Avg of 4 NM Projects"/>
    <x v="1"/>
    <n v="-0.26"/>
  </r>
  <r>
    <x v="9"/>
    <n v="28"/>
    <n v="7"/>
    <s v="OFF"/>
    <d v="2019-06-28T00:00:00"/>
    <s v="Avg of 4 NM Projects"/>
    <x v="2"/>
    <n v="0"/>
  </r>
  <r>
    <x v="9"/>
    <n v="28"/>
    <n v="7"/>
    <s v="OFF"/>
    <d v="2019-06-28T00:00:00"/>
    <s v="Avg of 4 NM Projects"/>
    <x v="3"/>
    <n v="0"/>
  </r>
  <r>
    <x v="9"/>
    <n v="28"/>
    <n v="7"/>
    <s v="OFF"/>
    <d v="2019-06-28T00:00:00"/>
    <s v="Avg of 4 NM Projects"/>
    <x v="4"/>
    <n v="0"/>
  </r>
  <r>
    <x v="9"/>
    <n v="28"/>
    <n v="7"/>
    <s v="OFF"/>
    <d v="2019-06-28T00:00:00"/>
    <s v="Avg of 4 NM Projects"/>
    <x v="5"/>
    <n v="0.38500000000000001"/>
  </r>
  <r>
    <x v="9"/>
    <n v="28"/>
    <n v="7"/>
    <s v="OFF"/>
    <d v="2019-06-28T00:00:00"/>
    <s v="Avg of 4 NM Projects"/>
    <x v="6"/>
    <n v="8.58"/>
  </r>
  <r>
    <x v="9"/>
    <n v="28"/>
    <n v="7"/>
    <s v="OFF"/>
    <d v="2019-06-28T00:00:00"/>
    <s v="Avg of 4 NM Projects"/>
    <x v="7"/>
    <n v="35.204999999999998"/>
  </r>
  <r>
    <x v="9"/>
    <n v="28"/>
    <n v="7"/>
    <s v="OFF"/>
    <d v="2019-06-28T00:00:00"/>
    <s v="Avg of 4 NM Projects"/>
    <x v="8"/>
    <n v="54.400000000000006"/>
  </r>
  <r>
    <x v="9"/>
    <n v="28"/>
    <n v="7"/>
    <s v="OFF"/>
    <d v="2019-06-28T00:00:00"/>
    <s v="Avg of 4 NM Projects"/>
    <x v="9"/>
    <n v="69.245000000000005"/>
  </r>
  <r>
    <x v="9"/>
    <n v="28"/>
    <n v="7"/>
    <s v="OFF"/>
    <d v="2019-06-28T00:00:00"/>
    <s v="Avg of 4 NM Projects"/>
    <x v="10"/>
    <n v="89.97999999999999"/>
  </r>
  <r>
    <x v="9"/>
    <n v="28"/>
    <n v="7"/>
    <s v="OFF"/>
    <d v="2019-06-28T00:00:00"/>
    <s v="Avg of 4 NM Projects"/>
    <x v="11"/>
    <n v="95.864999999999995"/>
  </r>
  <r>
    <x v="9"/>
    <n v="28"/>
    <n v="7"/>
    <s v="OFF"/>
    <d v="2019-06-28T00:00:00"/>
    <s v="Avg of 4 NM Projects"/>
    <x v="12"/>
    <n v="96.385000000000005"/>
  </r>
  <r>
    <x v="9"/>
    <n v="28"/>
    <n v="7"/>
    <s v="OFF"/>
    <d v="2019-06-28T00:00:00"/>
    <s v="Avg of 4 NM Projects"/>
    <x v="13"/>
    <n v="88.06"/>
  </r>
  <r>
    <x v="9"/>
    <n v="28"/>
    <n v="7"/>
    <s v="OFF"/>
    <d v="2019-06-28T00:00:00"/>
    <s v="Avg of 4 NM Projects"/>
    <x v="14"/>
    <n v="87.300000000000011"/>
  </r>
  <r>
    <x v="9"/>
    <n v="28"/>
    <n v="7"/>
    <s v="OFF"/>
    <d v="2019-06-28T00:00:00"/>
    <s v="Avg of 4 NM Projects"/>
    <x v="15"/>
    <n v="65.144999999999996"/>
  </r>
  <r>
    <x v="9"/>
    <n v="28"/>
    <n v="7"/>
    <s v="OFF"/>
    <d v="2019-06-28T00:00:00"/>
    <s v="Avg of 4 NM Projects"/>
    <x v="16"/>
    <n v="43.77"/>
  </r>
  <r>
    <x v="9"/>
    <n v="28"/>
    <n v="7"/>
    <s v="OFF"/>
    <d v="2019-06-28T00:00:00"/>
    <s v="Avg of 4 NM Projects"/>
    <x v="17"/>
    <n v="31.614999999999998"/>
  </r>
  <r>
    <x v="9"/>
    <n v="28"/>
    <n v="7"/>
    <s v="OFF"/>
    <d v="2019-06-28T00:00:00"/>
    <s v="Avg of 4 NM Projects"/>
    <x v="18"/>
    <n v="25.594999999999999"/>
  </r>
  <r>
    <x v="9"/>
    <n v="28"/>
    <n v="7"/>
    <s v="OFF"/>
    <d v="2019-06-28T00:00:00"/>
    <s v="Avg of 4 NM Projects"/>
    <x v="19"/>
    <n v="6.27"/>
  </r>
  <r>
    <x v="9"/>
    <n v="28"/>
    <n v="7"/>
    <s v="OFF"/>
    <d v="2019-06-28T00:00:00"/>
    <s v="Avg of 4 NM Projects"/>
    <x v="20"/>
    <n v="-0.13"/>
  </r>
  <r>
    <x v="9"/>
    <n v="28"/>
    <n v="7"/>
    <s v="OFF"/>
    <d v="2019-06-28T00:00:00"/>
    <s v="Avg of 4 NM Projects"/>
    <x v="21"/>
    <n v="0"/>
  </r>
  <r>
    <x v="9"/>
    <n v="28"/>
    <n v="7"/>
    <s v="OFF"/>
    <d v="2019-06-28T00:00:00"/>
    <s v="Avg of 4 NM Projects"/>
    <x v="22"/>
    <n v="-0.13"/>
  </r>
  <r>
    <x v="9"/>
    <n v="28"/>
    <n v="7"/>
    <s v="OFF"/>
    <d v="2019-06-28T00:00:00"/>
    <s v="Avg of 4 NM Projects"/>
    <x v="23"/>
    <n v="0"/>
  </r>
  <r>
    <x v="9"/>
    <n v="29"/>
    <n v="1"/>
    <s v="OFF"/>
    <d v="2019-06-29T00:00:00"/>
    <s v="Avg of 4 NM Projects"/>
    <x v="0"/>
    <n v="0"/>
  </r>
  <r>
    <x v="9"/>
    <n v="29"/>
    <n v="1"/>
    <s v="OFF"/>
    <d v="2019-06-29T00:00:00"/>
    <s v="Avg of 4 NM Projects"/>
    <x v="1"/>
    <n v="0"/>
  </r>
  <r>
    <x v="9"/>
    <n v="29"/>
    <n v="1"/>
    <s v="OFF"/>
    <d v="2019-06-29T00:00:00"/>
    <s v="Avg of 4 NM Projects"/>
    <x v="2"/>
    <n v="-0.13"/>
  </r>
  <r>
    <x v="9"/>
    <n v="29"/>
    <n v="1"/>
    <s v="OFF"/>
    <d v="2019-06-29T00:00:00"/>
    <s v="Avg of 4 NM Projects"/>
    <x v="3"/>
    <n v="-0.39"/>
  </r>
  <r>
    <x v="9"/>
    <n v="29"/>
    <n v="1"/>
    <s v="OFF"/>
    <d v="2019-06-29T00:00:00"/>
    <s v="Avg of 4 NM Projects"/>
    <x v="4"/>
    <n v="0"/>
  </r>
  <r>
    <x v="9"/>
    <n v="29"/>
    <n v="1"/>
    <s v="OFF"/>
    <d v="2019-06-29T00:00:00"/>
    <s v="Avg of 4 NM Projects"/>
    <x v="5"/>
    <n v="0.51500000000000001"/>
  </r>
  <r>
    <x v="9"/>
    <n v="29"/>
    <n v="1"/>
    <s v="OFF"/>
    <d v="2019-06-29T00:00:00"/>
    <s v="Avg of 4 NM Projects"/>
    <x v="6"/>
    <n v="9.5949999999999989"/>
  </r>
  <r>
    <x v="9"/>
    <n v="29"/>
    <n v="1"/>
    <s v="OFF"/>
    <d v="2019-06-29T00:00:00"/>
    <s v="Avg of 4 NM Projects"/>
    <x v="7"/>
    <n v="35.33"/>
  </r>
  <r>
    <x v="9"/>
    <n v="29"/>
    <n v="1"/>
    <s v="OFF"/>
    <d v="2019-06-29T00:00:00"/>
    <s v="Avg of 4 NM Projects"/>
    <x v="8"/>
    <n v="51.97"/>
  </r>
  <r>
    <x v="9"/>
    <n v="29"/>
    <n v="1"/>
    <s v="OFF"/>
    <d v="2019-06-29T00:00:00"/>
    <s v="Avg of 4 NM Projects"/>
    <x v="9"/>
    <n v="62.334999999999994"/>
  </r>
  <r>
    <x v="9"/>
    <n v="29"/>
    <n v="1"/>
    <s v="OFF"/>
    <d v="2019-06-29T00:00:00"/>
    <s v="Avg of 4 NM Projects"/>
    <x v="10"/>
    <n v="79.105000000000004"/>
  </r>
  <r>
    <x v="9"/>
    <n v="29"/>
    <n v="1"/>
    <s v="OFF"/>
    <d v="2019-06-29T00:00:00"/>
    <s v="Avg of 4 NM Projects"/>
    <x v="11"/>
    <n v="86.91"/>
  </r>
  <r>
    <x v="9"/>
    <n v="29"/>
    <n v="1"/>
    <s v="OFF"/>
    <d v="2019-06-29T00:00:00"/>
    <s v="Avg of 4 NM Projects"/>
    <x v="12"/>
    <n v="80.77"/>
  </r>
  <r>
    <x v="9"/>
    <n v="29"/>
    <n v="1"/>
    <s v="OFF"/>
    <d v="2019-06-29T00:00:00"/>
    <s v="Avg of 4 NM Projects"/>
    <x v="13"/>
    <n v="89.344999999999999"/>
  </r>
  <r>
    <x v="9"/>
    <n v="29"/>
    <n v="1"/>
    <s v="OFF"/>
    <d v="2019-06-29T00:00:00"/>
    <s v="Avg of 4 NM Projects"/>
    <x v="14"/>
    <n v="99.199999999999989"/>
  </r>
  <r>
    <x v="9"/>
    <n v="29"/>
    <n v="1"/>
    <s v="OFF"/>
    <d v="2019-06-29T00:00:00"/>
    <s v="Avg of 4 NM Projects"/>
    <x v="15"/>
    <n v="79.490000000000009"/>
  </r>
  <r>
    <x v="9"/>
    <n v="29"/>
    <n v="1"/>
    <s v="OFF"/>
    <d v="2019-06-29T00:00:00"/>
    <s v="Avg of 4 NM Projects"/>
    <x v="16"/>
    <n v="68.484999999999999"/>
  </r>
  <r>
    <x v="9"/>
    <n v="29"/>
    <n v="1"/>
    <s v="OFF"/>
    <d v="2019-06-29T00:00:00"/>
    <s v="Avg of 4 NM Projects"/>
    <x v="17"/>
    <n v="57.730000000000004"/>
  </r>
  <r>
    <x v="9"/>
    <n v="29"/>
    <n v="1"/>
    <s v="OFF"/>
    <d v="2019-06-29T00:00:00"/>
    <s v="Avg of 4 NM Projects"/>
    <x v="18"/>
    <n v="33.144999999999996"/>
  </r>
  <r>
    <x v="9"/>
    <n v="29"/>
    <n v="1"/>
    <s v="OFF"/>
    <d v="2019-06-29T00:00:00"/>
    <s v="Avg of 4 NM Projects"/>
    <x v="19"/>
    <n v="6.6549999999999994"/>
  </r>
  <r>
    <x v="9"/>
    <n v="29"/>
    <n v="1"/>
    <s v="OFF"/>
    <d v="2019-06-29T00:00:00"/>
    <s v="Avg of 4 NM Projects"/>
    <x v="20"/>
    <n v="0.26"/>
  </r>
  <r>
    <x v="9"/>
    <n v="29"/>
    <n v="1"/>
    <s v="OFF"/>
    <d v="2019-06-29T00:00:00"/>
    <s v="Avg of 4 NM Projects"/>
    <x v="21"/>
    <n v="0"/>
  </r>
  <r>
    <x v="9"/>
    <n v="29"/>
    <n v="1"/>
    <s v="OFF"/>
    <d v="2019-06-29T00:00:00"/>
    <s v="Avg of 4 NM Projects"/>
    <x v="22"/>
    <n v="-0.13"/>
  </r>
  <r>
    <x v="9"/>
    <n v="29"/>
    <n v="1"/>
    <s v="OFF"/>
    <d v="2019-06-29T00:00:00"/>
    <s v="Avg of 4 NM Projects"/>
    <x v="23"/>
    <n v="0"/>
  </r>
  <r>
    <x v="9"/>
    <n v="30"/>
    <n v="2"/>
    <s v="OFF"/>
    <d v="2019-06-30T00:00:00"/>
    <s v="Avg of 4 NM Projects"/>
    <x v="0"/>
    <n v="-0.39"/>
  </r>
  <r>
    <x v="9"/>
    <n v="30"/>
    <n v="2"/>
    <s v="OFF"/>
    <d v="2019-06-30T00:00:00"/>
    <s v="Avg of 4 NM Projects"/>
    <x v="1"/>
    <n v="-0.13"/>
  </r>
  <r>
    <x v="9"/>
    <n v="30"/>
    <n v="2"/>
    <s v="OFF"/>
    <d v="2019-06-30T00:00:00"/>
    <s v="Avg of 4 NM Projects"/>
    <x v="2"/>
    <n v="0"/>
  </r>
  <r>
    <x v="9"/>
    <n v="30"/>
    <n v="2"/>
    <s v="OFF"/>
    <d v="2019-06-30T00:00:00"/>
    <s v="Avg of 4 NM Projects"/>
    <x v="3"/>
    <n v="-0.13"/>
  </r>
  <r>
    <x v="9"/>
    <n v="30"/>
    <n v="2"/>
    <s v="OFF"/>
    <d v="2019-06-30T00:00:00"/>
    <s v="Avg of 4 NM Projects"/>
    <x v="4"/>
    <n v="0"/>
  </r>
  <r>
    <x v="9"/>
    <n v="30"/>
    <n v="2"/>
    <s v="OFF"/>
    <d v="2019-06-30T00:00:00"/>
    <s v="Avg of 4 NM Projects"/>
    <x v="5"/>
    <n v="-0.13"/>
  </r>
  <r>
    <x v="9"/>
    <n v="30"/>
    <n v="2"/>
    <s v="OFF"/>
    <d v="2019-06-30T00:00:00"/>
    <s v="Avg of 4 NM Projects"/>
    <x v="6"/>
    <n v="7.4249999999999989"/>
  </r>
  <r>
    <x v="9"/>
    <n v="30"/>
    <n v="2"/>
    <s v="ON"/>
    <d v="2019-06-30T00:00:00"/>
    <s v="Avg of 4 NM Projects"/>
    <x v="7"/>
    <n v="32"/>
  </r>
  <r>
    <x v="9"/>
    <n v="30"/>
    <n v="2"/>
    <s v="ON"/>
    <d v="2019-06-30T00:00:00"/>
    <s v="Avg of 4 NM Projects"/>
    <x v="8"/>
    <n v="46.849999999999994"/>
  </r>
  <r>
    <x v="9"/>
    <n v="30"/>
    <n v="2"/>
    <s v="ON"/>
    <d v="2019-06-30T00:00:00"/>
    <s v="Avg of 4 NM Projects"/>
    <x v="9"/>
    <n v="66.424999999999997"/>
  </r>
  <r>
    <x v="9"/>
    <n v="30"/>
    <n v="2"/>
    <s v="ON"/>
    <d v="2019-06-30T00:00:00"/>
    <s v="Avg of 4 NM Projects"/>
    <x v="10"/>
    <n v="56.965000000000003"/>
  </r>
  <r>
    <x v="9"/>
    <n v="30"/>
    <n v="2"/>
    <s v="ON"/>
    <d v="2019-06-30T00:00:00"/>
    <s v="Avg of 4 NM Projects"/>
    <x v="11"/>
    <n v="67.194999999999993"/>
  </r>
  <r>
    <x v="9"/>
    <n v="30"/>
    <n v="2"/>
    <s v="ON"/>
    <d v="2019-06-30T00:00:00"/>
    <s v="Avg of 4 NM Projects"/>
    <x v="12"/>
    <n v="86.02"/>
  </r>
  <r>
    <x v="9"/>
    <n v="30"/>
    <n v="2"/>
    <s v="ON"/>
    <d v="2019-06-30T00:00:00"/>
    <s v="Avg of 4 NM Projects"/>
    <x v="13"/>
    <n v="66.295000000000002"/>
  </r>
  <r>
    <x v="9"/>
    <n v="30"/>
    <n v="2"/>
    <s v="ON"/>
    <d v="2019-06-30T00:00:00"/>
    <s v="Avg of 4 NM Projects"/>
    <x v="14"/>
    <n v="70.655000000000001"/>
  </r>
  <r>
    <x v="9"/>
    <n v="30"/>
    <n v="2"/>
    <s v="ON"/>
    <d v="2019-06-30T00:00:00"/>
    <s v="Avg of 4 NM Projects"/>
    <x v="15"/>
    <n v="96.759999999999991"/>
  </r>
  <r>
    <x v="9"/>
    <n v="30"/>
    <n v="2"/>
    <s v="ON"/>
    <d v="2019-06-30T00:00:00"/>
    <s v="Avg of 4 NM Projects"/>
    <x v="16"/>
    <n v="69.88"/>
  </r>
  <r>
    <x v="9"/>
    <n v="30"/>
    <n v="2"/>
    <s v="ON"/>
    <d v="2019-06-30T00:00:00"/>
    <s v="Avg of 4 NM Projects"/>
    <x v="17"/>
    <n v="32"/>
  </r>
  <r>
    <x v="9"/>
    <n v="30"/>
    <n v="2"/>
    <s v="ON"/>
    <d v="2019-06-30T00:00:00"/>
    <s v="Avg of 4 NM Projects"/>
    <x v="18"/>
    <n v="25.215"/>
  </r>
  <r>
    <x v="9"/>
    <n v="30"/>
    <n v="2"/>
    <s v="ON"/>
    <d v="2019-06-30T00:00:00"/>
    <s v="Avg of 4 NM Projects"/>
    <x v="19"/>
    <n v="7.94"/>
  </r>
  <r>
    <x v="9"/>
    <n v="30"/>
    <n v="2"/>
    <s v="ON"/>
    <d v="2019-06-30T00:00:00"/>
    <s v="Avg of 4 NM Projects"/>
    <x v="20"/>
    <n v="0.51500000000000001"/>
  </r>
  <r>
    <x v="9"/>
    <n v="30"/>
    <n v="2"/>
    <s v="ON"/>
    <d v="2019-06-30T00:00:00"/>
    <s v="Avg of 4 NM Projects"/>
    <x v="21"/>
    <n v="-0.13"/>
  </r>
  <r>
    <x v="9"/>
    <n v="30"/>
    <n v="2"/>
    <s v="ON"/>
    <d v="2019-06-30T00:00:00"/>
    <s v="Avg of 4 NM Projects"/>
    <x v="22"/>
    <n v="0"/>
  </r>
  <r>
    <x v="9"/>
    <n v="30"/>
    <n v="2"/>
    <s v="OFF"/>
    <d v="2019-06-30T00:00:00"/>
    <s v="Avg of 4 NM Projects"/>
    <x v="23"/>
    <n v="0"/>
  </r>
  <r>
    <x v="10"/>
    <n v="1"/>
    <n v="1"/>
    <s v="OFF"/>
    <d v="2019-07-01T00:00:00"/>
    <s v="Avg of 4 NM Projects"/>
    <x v="0"/>
    <n v="0"/>
  </r>
  <r>
    <x v="10"/>
    <n v="1"/>
    <n v="1"/>
    <s v="OFF"/>
    <d v="2019-07-01T00:00:00"/>
    <s v="Avg of 4 NM Projects"/>
    <x v="1"/>
    <n v="-0.13"/>
  </r>
  <r>
    <x v="10"/>
    <n v="1"/>
    <n v="1"/>
    <s v="OFF"/>
    <d v="2019-07-01T00:00:00"/>
    <s v="Avg of 4 NM Projects"/>
    <x v="2"/>
    <n v="-0.26"/>
  </r>
  <r>
    <x v="10"/>
    <n v="1"/>
    <n v="1"/>
    <s v="OFF"/>
    <d v="2019-07-01T00:00:00"/>
    <s v="Avg of 4 NM Projects"/>
    <x v="3"/>
    <n v="0"/>
  </r>
  <r>
    <x v="10"/>
    <n v="1"/>
    <n v="1"/>
    <s v="OFF"/>
    <d v="2019-07-01T00:00:00"/>
    <s v="Avg of 4 NM Projects"/>
    <x v="4"/>
    <n v="-0.13"/>
  </r>
  <r>
    <x v="10"/>
    <n v="1"/>
    <n v="1"/>
    <s v="OFF"/>
    <d v="2019-07-01T00:00:00"/>
    <s v="Avg of 4 NM Projects"/>
    <x v="5"/>
    <n v="0.90500000000000003"/>
  </r>
  <r>
    <x v="10"/>
    <n v="1"/>
    <n v="1"/>
    <s v="OFF"/>
    <d v="2019-07-01T00:00:00"/>
    <s v="Avg of 4 NM Projects"/>
    <x v="6"/>
    <n v="12.55"/>
  </r>
  <r>
    <x v="10"/>
    <n v="1"/>
    <n v="1"/>
    <s v="OFF"/>
    <d v="2019-07-01T00:00:00"/>
    <s v="Avg of 4 NM Projects"/>
    <x v="7"/>
    <n v="47.104999999999997"/>
  </r>
  <r>
    <x v="10"/>
    <n v="1"/>
    <n v="1"/>
    <s v="OFF"/>
    <d v="2019-07-01T00:00:00"/>
    <s v="Avg of 4 NM Projects"/>
    <x v="8"/>
    <n v="76.8"/>
  </r>
  <r>
    <x v="10"/>
    <n v="1"/>
    <n v="1"/>
    <s v="OFF"/>
    <d v="2019-07-01T00:00:00"/>
    <s v="Avg of 4 NM Projects"/>
    <x v="9"/>
    <n v="109.69"/>
  </r>
  <r>
    <x v="10"/>
    <n v="1"/>
    <n v="1"/>
    <s v="OFF"/>
    <d v="2019-07-01T00:00:00"/>
    <s v="Avg of 4 NM Projects"/>
    <x v="10"/>
    <n v="117.89"/>
  </r>
  <r>
    <x v="10"/>
    <n v="1"/>
    <n v="1"/>
    <s v="OFF"/>
    <d v="2019-07-01T00:00:00"/>
    <s v="Avg of 4 NM Projects"/>
    <x v="11"/>
    <n v="129.41"/>
  </r>
  <r>
    <x v="10"/>
    <n v="1"/>
    <n v="1"/>
    <s v="OFF"/>
    <d v="2019-07-01T00:00:00"/>
    <s v="Avg of 4 NM Projects"/>
    <x v="12"/>
    <n v="136.44999999999999"/>
  </r>
  <r>
    <x v="10"/>
    <n v="1"/>
    <n v="1"/>
    <s v="OFF"/>
    <d v="2019-07-01T00:00:00"/>
    <s v="Avg of 4 NM Projects"/>
    <x v="13"/>
    <n v="124.16"/>
  </r>
  <r>
    <x v="10"/>
    <n v="1"/>
    <n v="1"/>
    <s v="OFF"/>
    <d v="2019-07-01T00:00:00"/>
    <s v="Avg of 4 NM Projects"/>
    <x v="14"/>
    <n v="122.88000000000001"/>
  </r>
  <r>
    <x v="10"/>
    <n v="1"/>
    <n v="1"/>
    <s v="OFF"/>
    <d v="2019-07-01T00:00:00"/>
    <s v="Avg of 4 NM Projects"/>
    <x v="15"/>
    <n v="118.13999999999999"/>
  </r>
  <r>
    <x v="10"/>
    <n v="1"/>
    <n v="1"/>
    <s v="OFF"/>
    <d v="2019-07-01T00:00:00"/>
    <s v="Avg of 4 NM Projects"/>
    <x v="16"/>
    <n v="94.465000000000003"/>
  </r>
  <r>
    <x v="10"/>
    <n v="1"/>
    <n v="1"/>
    <s v="OFF"/>
    <d v="2019-07-01T00:00:00"/>
    <s v="Avg of 4 NM Projects"/>
    <x v="17"/>
    <n v="68.739999999999995"/>
  </r>
  <r>
    <x v="10"/>
    <n v="1"/>
    <n v="1"/>
    <s v="OFF"/>
    <d v="2019-07-01T00:00:00"/>
    <s v="Avg of 4 NM Projects"/>
    <x v="18"/>
    <n v="33.795000000000002"/>
  </r>
  <r>
    <x v="10"/>
    <n v="1"/>
    <n v="1"/>
    <s v="OFF"/>
    <d v="2019-07-01T00:00:00"/>
    <s v="Avg of 4 NM Projects"/>
    <x v="19"/>
    <n v="10.24"/>
  </r>
  <r>
    <x v="10"/>
    <n v="1"/>
    <n v="1"/>
    <s v="OFF"/>
    <d v="2019-07-01T00:00:00"/>
    <s v="Avg of 4 NM Projects"/>
    <x v="20"/>
    <n v="0.64500000000000002"/>
  </r>
  <r>
    <x v="10"/>
    <n v="1"/>
    <n v="1"/>
    <s v="OFF"/>
    <d v="2019-07-01T00:00:00"/>
    <s v="Avg of 4 NM Projects"/>
    <x v="21"/>
    <n v="-0.26"/>
  </r>
  <r>
    <x v="10"/>
    <n v="1"/>
    <n v="1"/>
    <s v="OFF"/>
    <d v="2019-07-01T00:00:00"/>
    <s v="Avg of 4 NM Projects"/>
    <x v="22"/>
    <n v="0"/>
  </r>
  <r>
    <x v="10"/>
    <n v="1"/>
    <n v="1"/>
    <s v="OFF"/>
    <d v="2019-07-01T00:00:00"/>
    <s v="Avg of 4 NM Projects"/>
    <x v="23"/>
    <n v="-0.13"/>
  </r>
  <r>
    <x v="10"/>
    <n v="2"/>
    <n v="2"/>
    <s v="OFF"/>
    <d v="2019-07-02T00:00:00"/>
    <s v="Avg of 4 NM Projects"/>
    <x v="0"/>
    <n v="-0.13"/>
  </r>
  <r>
    <x v="10"/>
    <n v="2"/>
    <n v="2"/>
    <s v="OFF"/>
    <d v="2019-07-02T00:00:00"/>
    <s v="Avg of 4 NM Projects"/>
    <x v="1"/>
    <n v="-0.26"/>
  </r>
  <r>
    <x v="10"/>
    <n v="2"/>
    <n v="2"/>
    <s v="OFF"/>
    <d v="2019-07-02T00:00:00"/>
    <s v="Avg of 4 NM Projects"/>
    <x v="2"/>
    <n v="0"/>
  </r>
  <r>
    <x v="10"/>
    <n v="2"/>
    <n v="2"/>
    <s v="OFF"/>
    <d v="2019-07-02T00:00:00"/>
    <s v="Avg of 4 NM Projects"/>
    <x v="3"/>
    <n v="0"/>
  </r>
  <r>
    <x v="10"/>
    <n v="2"/>
    <n v="2"/>
    <s v="OFF"/>
    <d v="2019-07-02T00:00:00"/>
    <s v="Avg of 4 NM Projects"/>
    <x v="4"/>
    <n v="-0.13"/>
  </r>
  <r>
    <x v="10"/>
    <n v="2"/>
    <n v="2"/>
    <s v="OFF"/>
    <d v="2019-07-02T00:00:00"/>
    <s v="Avg of 4 NM Projects"/>
    <x v="5"/>
    <n v="0.39"/>
  </r>
  <r>
    <x v="10"/>
    <n v="2"/>
    <n v="2"/>
    <s v="OFF"/>
    <d v="2019-07-02T00:00:00"/>
    <s v="Avg of 4 NM Projects"/>
    <x v="6"/>
    <n v="11.899999999999999"/>
  </r>
  <r>
    <x v="10"/>
    <n v="2"/>
    <n v="2"/>
    <s v="ON"/>
    <d v="2019-07-02T00:00:00"/>
    <s v="Avg of 4 NM Projects"/>
    <x v="7"/>
    <n v="50.685000000000002"/>
  </r>
  <r>
    <x v="10"/>
    <n v="2"/>
    <n v="2"/>
    <s v="ON"/>
    <d v="2019-07-02T00:00:00"/>
    <s v="Avg of 4 NM Projects"/>
    <x v="8"/>
    <n v="81.155000000000001"/>
  </r>
  <r>
    <x v="10"/>
    <n v="2"/>
    <n v="2"/>
    <s v="ON"/>
    <d v="2019-07-02T00:00:00"/>
    <s v="Avg of 4 NM Projects"/>
    <x v="9"/>
    <n v="112.895"/>
  </r>
  <r>
    <x v="10"/>
    <n v="2"/>
    <n v="2"/>
    <s v="ON"/>
    <d v="2019-07-02T00:00:00"/>
    <s v="Avg of 4 NM Projects"/>
    <x v="10"/>
    <n v="128.13"/>
  </r>
  <r>
    <x v="10"/>
    <n v="2"/>
    <n v="2"/>
    <s v="ON"/>
    <d v="2019-07-02T00:00:00"/>
    <s v="Avg of 4 NM Projects"/>
    <x v="11"/>
    <n v="132.86000000000001"/>
  </r>
  <r>
    <x v="10"/>
    <n v="2"/>
    <n v="2"/>
    <s v="ON"/>
    <d v="2019-07-02T00:00:00"/>
    <s v="Avg of 4 NM Projects"/>
    <x v="12"/>
    <n v="131.45500000000001"/>
  </r>
  <r>
    <x v="10"/>
    <n v="2"/>
    <n v="2"/>
    <s v="ON"/>
    <d v="2019-07-02T00:00:00"/>
    <s v="Avg of 4 NM Projects"/>
    <x v="13"/>
    <n v="126.97499999999999"/>
  </r>
  <r>
    <x v="10"/>
    <n v="2"/>
    <n v="2"/>
    <s v="ON"/>
    <d v="2019-07-02T00:00:00"/>
    <s v="Avg of 4 NM Projects"/>
    <x v="14"/>
    <n v="108.67"/>
  </r>
  <r>
    <x v="10"/>
    <n v="2"/>
    <n v="2"/>
    <s v="ON"/>
    <d v="2019-07-02T00:00:00"/>
    <s v="Avg of 4 NM Projects"/>
    <x v="15"/>
    <n v="108.80499999999998"/>
  </r>
  <r>
    <x v="10"/>
    <n v="2"/>
    <n v="2"/>
    <s v="ON"/>
    <d v="2019-07-02T00:00:00"/>
    <s v="Avg of 4 NM Projects"/>
    <x v="16"/>
    <n v="88.964999999999989"/>
  </r>
  <r>
    <x v="10"/>
    <n v="2"/>
    <n v="2"/>
    <s v="ON"/>
    <d v="2019-07-02T00:00:00"/>
    <s v="Avg of 4 NM Projects"/>
    <x v="17"/>
    <n v="60.295000000000002"/>
  </r>
  <r>
    <x v="10"/>
    <n v="2"/>
    <n v="2"/>
    <s v="ON"/>
    <d v="2019-07-02T00:00:00"/>
    <s v="Avg of 4 NM Projects"/>
    <x v="18"/>
    <n v="31.740000000000002"/>
  </r>
  <r>
    <x v="10"/>
    <n v="2"/>
    <n v="2"/>
    <s v="ON"/>
    <d v="2019-07-02T00:00:00"/>
    <s v="Avg of 4 NM Projects"/>
    <x v="19"/>
    <n v="5.6349999999999998"/>
  </r>
  <r>
    <x v="10"/>
    <n v="2"/>
    <n v="2"/>
    <s v="ON"/>
    <d v="2019-07-02T00:00:00"/>
    <s v="Avg of 4 NM Projects"/>
    <x v="20"/>
    <n v="0.26"/>
  </r>
  <r>
    <x v="10"/>
    <n v="2"/>
    <n v="2"/>
    <s v="ON"/>
    <d v="2019-07-02T00:00:00"/>
    <s v="Avg of 4 NM Projects"/>
    <x v="21"/>
    <n v="0"/>
  </r>
  <r>
    <x v="10"/>
    <n v="2"/>
    <n v="2"/>
    <s v="ON"/>
    <d v="2019-07-02T00:00:00"/>
    <s v="Avg of 4 NM Projects"/>
    <x v="22"/>
    <n v="0"/>
  </r>
  <r>
    <x v="10"/>
    <n v="2"/>
    <n v="2"/>
    <s v="OFF"/>
    <d v="2019-07-02T00:00:00"/>
    <s v="Avg of 4 NM Projects"/>
    <x v="23"/>
    <n v="-0.13"/>
  </r>
  <r>
    <x v="10"/>
    <n v="3"/>
    <n v="3"/>
    <s v="OFF"/>
    <d v="2019-07-03T00:00:00"/>
    <s v="Avg of 4 NM Projects"/>
    <x v="0"/>
    <n v="-0.13"/>
  </r>
  <r>
    <x v="10"/>
    <n v="3"/>
    <n v="3"/>
    <s v="OFF"/>
    <d v="2019-07-03T00:00:00"/>
    <s v="Avg of 4 NM Projects"/>
    <x v="1"/>
    <n v="-0.26"/>
  </r>
  <r>
    <x v="10"/>
    <n v="3"/>
    <n v="3"/>
    <s v="OFF"/>
    <d v="2019-07-03T00:00:00"/>
    <s v="Avg of 4 NM Projects"/>
    <x v="2"/>
    <n v="0"/>
  </r>
  <r>
    <x v="10"/>
    <n v="3"/>
    <n v="3"/>
    <s v="OFF"/>
    <d v="2019-07-03T00:00:00"/>
    <s v="Avg of 4 NM Projects"/>
    <x v="3"/>
    <n v="0"/>
  </r>
  <r>
    <x v="10"/>
    <n v="3"/>
    <n v="3"/>
    <s v="OFF"/>
    <d v="2019-07-03T00:00:00"/>
    <s v="Avg of 4 NM Projects"/>
    <x v="4"/>
    <n v="0"/>
  </r>
  <r>
    <x v="10"/>
    <n v="3"/>
    <n v="3"/>
    <s v="OFF"/>
    <d v="2019-07-03T00:00:00"/>
    <s v="Avg of 4 NM Projects"/>
    <x v="5"/>
    <n v="0.38500000000000001"/>
  </r>
  <r>
    <x v="10"/>
    <n v="3"/>
    <n v="3"/>
    <s v="OFF"/>
    <d v="2019-07-03T00:00:00"/>
    <s v="Avg of 4 NM Projects"/>
    <x v="6"/>
    <n v="12.675000000000001"/>
  </r>
  <r>
    <x v="10"/>
    <n v="3"/>
    <n v="3"/>
    <s v="ON"/>
    <d v="2019-07-03T00:00:00"/>
    <s v="Avg of 4 NM Projects"/>
    <x v="7"/>
    <n v="47.62"/>
  </r>
  <r>
    <x v="10"/>
    <n v="3"/>
    <n v="3"/>
    <s v="ON"/>
    <d v="2019-07-03T00:00:00"/>
    <s v="Avg of 4 NM Projects"/>
    <x v="8"/>
    <n v="85.884999999999991"/>
  </r>
  <r>
    <x v="10"/>
    <n v="3"/>
    <n v="3"/>
    <s v="ON"/>
    <d v="2019-07-03T00:00:00"/>
    <s v="Avg of 4 NM Projects"/>
    <x v="9"/>
    <n v="110.845"/>
  </r>
  <r>
    <x v="10"/>
    <n v="3"/>
    <n v="3"/>
    <s v="ON"/>
    <d v="2019-07-03T00:00:00"/>
    <s v="Avg of 4 NM Projects"/>
    <x v="10"/>
    <n v="123.78"/>
  </r>
  <r>
    <x v="10"/>
    <n v="3"/>
    <n v="3"/>
    <s v="ON"/>
    <d v="2019-07-03T00:00:00"/>
    <s v="Avg of 4 NM Projects"/>
    <x v="11"/>
    <n v="133.37"/>
  </r>
  <r>
    <x v="10"/>
    <n v="3"/>
    <n v="3"/>
    <s v="ON"/>
    <d v="2019-07-03T00:00:00"/>
    <s v="Avg of 4 NM Projects"/>
    <x v="12"/>
    <n v="140.79999999999998"/>
  </r>
  <r>
    <x v="10"/>
    <n v="3"/>
    <n v="3"/>
    <s v="ON"/>
    <d v="2019-07-03T00:00:00"/>
    <s v="Avg of 4 NM Projects"/>
    <x v="13"/>
    <n v="136.95499999999998"/>
  </r>
  <r>
    <x v="10"/>
    <n v="3"/>
    <n v="3"/>
    <s v="ON"/>
    <d v="2019-07-03T00:00:00"/>
    <s v="Avg of 4 NM Projects"/>
    <x v="14"/>
    <n v="132.22499999999999"/>
  </r>
  <r>
    <x v="10"/>
    <n v="3"/>
    <n v="3"/>
    <s v="ON"/>
    <d v="2019-07-03T00:00:00"/>
    <s v="Avg of 4 NM Projects"/>
    <x v="15"/>
    <n v="121.08499999999999"/>
  </r>
  <r>
    <x v="10"/>
    <n v="3"/>
    <n v="3"/>
    <s v="ON"/>
    <d v="2019-07-03T00:00:00"/>
    <s v="Avg of 4 NM Projects"/>
    <x v="16"/>
    <n v="98.814999999999998"/>
  </r>
  <r>
    <x v="10"/>
    <n v="3"/>
    <n v="3"/>
    <s v="ON"/>
    <d v="2019-07-03T00:00:00"/>
    <s v="Avg of 4 NM Projects"/>
    <x v="17"/>
    <n v="73.349999999999994"/>
  </r>
  <r>
    <x v="10"/>
    <n v="3"/>
    <n v="3"/>
    <s v="ON"/>
    <d v="2019-07-03T00:00:00"/>
    <s v="Avg of 4 NM Projects"/>
    <x v="18"/>
    <n v="38.53"/>
  </r>
  <r>
    <x v="10"/>
    <n v="3"/>
    <n v="3"/>
    <s v="ON"/>
    <d v="2019-07-03T00:00:00"/>
    <s v="Avg of 4 NM Projects"/>
    <x v="19"/>
    <n v="8.9550000000000001"/>
  </r>
  <r>
    <x v="10"/>
    <n v="3"/>
    <n v="3"/>
    <s v="ON"/>
    <d v="2019-07-03T00:00:00"/>
    <s v="Avg of 4 NM Projects"/>
    <x v="20"/>
    <n v="0.90500000000000003"/>
  </r>
  <r>
    <x v="10"/>
    <n v="3"/>
    <n v="3"/>
    <s v="ON"/>
    <d v="2019-07-03T00:00:00"/>
    <s v="Avg of 4 NM Projects"/>
    <x v="21"/>
    <n v="-0.26"/>
  </r>
  <r>
    <x v="10"/>
    <n v="3"/>
    <n v="3"/>
    <s v="ON"/>
    <d v="2019-07-03T00:00:00"/>
    <s v="Avg of 4 NM Projects"/>
    <x v="22"/>
    <n v="-0.13"/>
  </r>
  <r>
    <x v="10"/>
    <n v="3"/>
    <n v="3"/>
    <s v="OFF"/>
    <d v="2019-07-03T00:00:00"/>
    <s v="Avg of 4 NM Projects"/>
    <x v="23"/>
    <n v="0"/>
  </r>
  <r>
    <x v="10"/>
    <n v="4"/>
    <n v="4"/>
    <s v="OFF"/>
    <d v="2019-07-04T00:00:00"/>
    <s v="Avg of 4 NM Projects"/>
    <x v="0"/>
    <n v="-0.13"/>
  </r>
  <r>
    <x v="10"/>
    <n v="4"/>
    <n v="4"/>
    <s v="OFF"/>
    <d v="2019-07-04T00:00:00"/>
    <s v="Avg of 4 NM Projects"/>
    <x v="1"/>
    <n v="-0.13"/>
  </r>
  <r>
    <x v="10"/>
    <n v="4"/>
    <n v="4"/>
    <s v="OFF"/>
    <d v="2019-07-04T00:00:00"/>
    <s v="Avg of 4 NM Projects"/>
    <x v="2"/>
    <n v="-0.13"/>
  </r>
  <r>
    <x v="10"/>
    <n v="4"/>
    <n v="4"/>
    <s v="OFF"/>
    <d v="2019-07-04T00:00:00"/>
    <s v="Avg of 4 NM Projects"/>
    <x v="3"/>
    <n v="0"/>
  </r>
  <r>
    <x v="10"/>
    <n v="4"/>
    <n v="4"/>
    <s v="OFF"/>
    <d v="2019-07-04T00:00:00"/>
    <s v="Avg of 4 NM Projects"/>
    <x v="4"/>
    <n v="-0.26"/>
  </r>
  <r>
    <x v="10"/>
    <n v="4"/>
    <n v="4"/>
    <s v="OFF"/>
    <d v="2019-07-04T00:00:00"/>
    <s v="Avg of 4 NM Projects"/>
    <x v="5"/>
    <n v="0.64500000000000002"/>
  </r>
  <r>
    <x v="10"/>
    <n v="4"/>
    <n v="4"/>
    <s v="OFF"/>
    <d v="2019-07-04T00:00:00"/>
    <s v="Avg of 4 NM Projects"/>
    <x v="6"/>
    <n v="12.67"/>
  </r>
  <r>
    <x v="10"/>
    <n v="4"/>
    <n v="4"/>
    <s v="ON"/>
    <d v="2019-07-04T00:00:00"/>
    <s v="Avg of 4 NM Projects"/>
    <x v="7"/>
    <n v="55.815000000000005"/>
  </r>
  <r>
    <x v="10"/>
    <n v="4"/>
    <n v="4"/>
    <s v="ON"/>
    <d v="2019-07-04T00:00:00"/>
    <s v="Avg of 4 NM Projects"/>
    <x v="8"/>
    <n v="90.375000000000014"/>
  </r>
  <r>
    <x v="10"/>
    <n v="4"/>
    <n v="4"/>
    <s v="ON"/>
    <d v="2019-07-04T00:00:00"/>
    <s v="Avg of 4 NM Projects"/>
    <x v="9"/>
    <n v="109.57000000000001"/>
  </r>
  <r>
    <x v="10"/>
    <n v="4"/>
    <n v="4"/>
    <s v="ON"/>
    <d v="2019-07-04T00:00:00"/>
    <s v="Avg of 4 NM Projects"/>
    <x v="10"/>
    <n v="118.91"/>
  </r>
  <r>
    <x v="10"/>
    <n v="4"/>
    <n v="4"/>
    <s v="ON"/>
    <d v="2019-07-04T00:00:00"/>
    <s v="Avg of 4 NM Projects"/>
    <x v="11"/>
    <n v="128.255"/>
  </r>
  <r>
    <x v="10"/>
    <n v="4"/>
    <n v="4"/>
    <s v="ON"/>
    <d v="2019-07-04T00:00:00"/>
    <s v="Avg of 4 NM Projects"/>
    <x v="12"/>
    <n v="133.12"/>
  </r>
  <r>
    <x v="10"/>
    <n v="4"/>
    <n v="4"/>
    <s v="ON"/>
    <d v="2019-07-04T00:00:00"/>
    <s v="Avg of 4 NM Projects"/>
    <x v="13"/>
    <n v="132.48000000000002"/>
  </r>
  <r>
    <x v="10"/>
    <n v="4"/>
    <n v="4"/>
    <s v="ON"/>
    <d v="2019-07-04T00:00:00"/>
    <s v="Avg of 4 NM Projects"/>
    <x v="14"/>
    <n v="133.5"/>
  </r>
  <r>
    <x v="10"/>
    <n v="4"/>
    <n v="4"/>
    <s v="ON"/>
    <d v="2019-07-04T00:00:00"/>
    <s v="Avg of 4 NM Projects"/>
    <x v="15"/>
    <n v="117.88500000000001"/>
  </r>
  <r>
    <x v="10"/>
    <n v="4"/>
    <n v="4"/>
    <s v="ON"/>
    <d v="2019-07-04T00:00:00"/>
    <s v="Avg of 4 NM Projects"/>
    <x v="16"/>
    <n v="96.89"/>
  </r>
  <r>
    <x v="10"/>
    <n v="4"/>
    <n v="4"/>
    <s v="ON"/>
    <d v="2019-07-04T00:00:00"/>
    <s v="Avg of 4 NM Projects"/>
    <x v="17"/>
    <n v="70.010000000000005"/>
  </r>
  <r>
    <x v="10"/>
    <n v="4"/>
    <n v="4"/>
    <s v="ON"/>
    <d v="2019-07-04T00:00:00"/>
    <s v="Avg of 4 NM Projects"/>
    <x v="18"/>
    <n v="35.454999999999998"/>
  </r>
  <r>
    <x v="10"/>
    <n v="4"/>
    <n v="4"/>
    <s v="ON"/>
    <d v="2019-07-04T00:00:00"/>
    <s v="Avg of 4 NM Projects"/>
    <x v="19"/>
    <n v="9.7249999999999996"/>
  </r>
  <r>
    <x v="10"/>
    <n v="4"/>
    <n v="4"/>
    <s v="ON"/>
    <d v="2019-07-04T00:00:00"/>
    <s v="Avg of 4 NM Projects"/>
    <x v="20"/>
    <n v="1.04"/>
  </r>
  <r>
    <x v="10"/>
    <n v="4"/>
    <n v="4"/>
    <s v="ON"/>
    <d v="2019-07-04T00:00:00"/>
    <s v="Avg of 4 NM Projects"/>
    <x v="21"/>
    <n v="-0.13"/>
  </r>
  <r>
    <x v="10"/>
    <n v="4"/>
    <n v="4"/>
    <s v="ON"/>
    <d v="2019-07-04T00:00:00"/>
    <s v="Avg of 4 NM Projects"/>
    <x v="22"/>
    <n v="-0.39"/>
  </r>
  <r>
    <x v="10"/>
    <n v="4"/>
    <n v="4"/>
    <s v="OFF"/>
    <d v="2019-07-04T00:00:00"/>
    <s v="Avg of 4 NM Projects"/>
    <x v="23"/>
    <n v="0"/>
  </r>
  <r>
    <x v="10"/>
    <n v="5"/>
    <n v="5"/>
    <s v="OFF"/>
    <d v="2019-07-05T00:00:00"/>
    <s v="Avg of 4 NM Projects"/>
    <x v="0"/>
    <n v="0"/>
  </r>
  <r>
    <x v="10"/>
    <n v="5"/>
    <n v="5"/>
    <s v="OFF"/>
    <d v="2019-07-05T00:00:00"/>
    <s v="Avg of 4 NM Projects"/>
    <x v="1"/>
    <n v="-0.13"/>
  </r>
  <r>
    <x v="10"/>
    <n v="5"/>
    <n v="5"/>
    <s v="OFF"/>
    <d v="2019-07-05T00:00:00"/>
    <s v="Avg of 4 NM Projects"/>
    <x v="2"/>
    <n v="0"/>
  </r>
  <r>
    <x v="10"/>
    <n v="5"/>
    <n v="5"/>
    <s v="OFF"/>
    <d v="2019-07-05T00:00:00"/>
    <s v="Avg of 4 NM Projects"/>
    <x v="3"/>
    <n v="0"/>
  </r>
  <r>
    <x v="10"/>
    <n v="5"/>
    <n v="5"/>
    <s v="OFF"/>
    <d v="2019-07-05T00:00:00"/>
    <s v="Avg of 4 NM Projects"/>
    <x v="4"/>
    <n v="0"/>
  </r>
  <r>
    <x v="10"/>
    <n v="5"/>
    <n v="5"/>
    <s v="OFF"/>
    <d v="2019-07-05T00:00:00"/>
    <s v="Avg of 4 NM Projects"/>
    <x v="5"/>
    <n v="0.13"/>
  </r>
  <r>
    <x v="10"/>
    <n v="5"/>
    <n v="5"/>
    <s v="OFF"/>
    <d v="2019-07-05T00:00:00"/>
    <s v="Avg of 4 NM Projects"/>
    <x v="6"/>
    <n v="11.134999999999998"/>
  </r>
  <r>
    <x v="10"/>
    <n v="5"/>
    <n v="5"/>
    <s v="ON"/>
    <d v="2019-07-05T00:00:00"/>
    <s v="Avg of 4 NM Projects"/>
    <x v="7"/>
    <n v="46.344999999999999"/>
  </r>
  <r>
    <x v="10"/>
    <n v="5"/>
    <n v="5"/>
    <s v="ON"/>
    <d v="2019-07-05T00:00:00"/>
    <s v="Avg of 4 NM Projects"/>
    <x v="8"/>
    <n v="69.88000000000001"/>
  </r>
  <r>
    <x v="10"/>
    <n v="5"/>
    <n v="5"/>
    <s v="ON"/>
    <d v="2019-07-05T00:00:00"/>
    <s v="Avg of 4 NM Projects"/>
    <x v="9"/>
    <n v="90.36999999999999"/>
  </r>
  <r>
    <x v="10"/>
    <n v="5"/>
    <n v="5"/>
    <s v="ON"/>
    <d v="2019-07-05T00:00:00"/>
    <s v="Avg of 4 NM Projects"/>
    <x v="10"/>
    <n v="93.700000000000017"/>
  </r>
  <r>
    <x v="10"/>
    <n v="5"/>
    <n v="5"/>
    <s v="ON"/>
    <d v="2019-07-05T00:00:00"/>
    <s v="Avg of 4 NM Projects"/>
    <x v="11"/>
    <n v="104.71000000000001"/>
  </r>
  <r>
    <x v="10"/>
    <n v="5"/>
    <n v="5"/>
    <s v="ON"/>
    <d v="2019-07-05T00:00:00"/>
    <s v="Avg of 4 NM Projects"/>
    <x v="12"/>
    <n v="122.88"/>
  </r>
  <r>
    <x v="10"/>
    <n v="5"/>
    <n v="5"/>
    <s v="ON"/>
    <d v="2019-07-05T00:00:00"/>
    <s v="Avg of 4 NM Projects"/>
    <x v="13"/>
    <n v="117.89"/>
  </r>
  <r>
    <x v="10"/>
    <n v="5"/>
    <n v="5"/>
    <s v="ON"/>
    <d v="2019-07-05T00:00:00"/>
    <s v="Avg of 4 NM Projects"/>
    <x v="14"/>
    <n v="114.18"/>
  </r>
  <r>
    <x v="10"/>
    <n v="5"/>
    <n v="5"/>
    <s v="ON"/>
    <d v="2019-07-05T00:00:00"/>
    <s v="Avg of 4 NM Projects"/>
    <x v="15"/>
    <n v="86.4"/>
  </r>
  <r>
    <x v="10"/>
    <n v="5"/>
    <n v="5"/>
    <s v="ON"/>
    <d v="2019-07-05T00:00:00"/>
    <s v="Avg of 4 NM Projects"/>
    <x v="16"/>
    <n v="74.75"/>
  </r>
  <r>
    <x v="10"/>
    <n v="5"/>
    <n v="5"/>
    <s v="ON"/>
    <d v="2019-07-05T00:00:00"/>
    <s v="Avg of 4 NM Projects"/>
    <x v="17"/>
    <n v="44.935000000000002"/>
  </r>
  <r>
    <x v="10"/>
    <n v="5"/>
    <n v="5"/>
    <s v="ON"/>
    <d v="2019-07-05T00:00:00"/>
    <s v="Avg of 4 NM Projects"/>
    <x v="18"/>
    <n v="32.89"/>
  </r>
  <r>
    <x v="10"/>
    <n v="5"/>
    <n v="5"/>
    <s v="ON"/>
    <d v="2019-07-05T00:00:00"/>
    <s v="Avg of 4 NM Projects"/>
    <x v="19"/>
    <n v="9.3449999999999989"/>
  </r>
  <r>
    <x v="10"/>
    <n v="5"/>
    <n v="5"/>
    <s v="ON"/>
    <d v="2019-07-05T00:00:00"/>
    <s v="Avg of 4 NM Projects"/>
    <x v="20"/>
    <n v="0"/>
  </r>
  <r>
    <x v="10"/>
    <n v="5"/>
    <n v="5"/>
    <s v="ON"/>
    <d v="2019-07-05T00:00:00"/>
    <s v="Avg of 4 NM Projects"/>
    <x v="21"/>
    <n v="-0.26"/>
  </r>
  <r>
    <x v="10"/>
    <n v="5"/>
    <n v="5"/>
    <s v="ON"/>
    <d v="2019-07-05T00:00:00"/>
    <s v="Avg of 4 NM Projects"/>
    <x v="22"/>
    <n v="-0.26"/>
  </r>
  <r>
    <x v="10"/>
    <n v="5"/>
    <n v="5"/>
    <s v="OFF"/>
    <d v="2019-07-05T00:00:00"/>
    <s v="Avg of 4 NM Projects"/>
    <x v="23"/>
    <n v="0"/>
  </r>
  <r>
    <x v="10"/>
    <n v="6"/>
    <n v="6"/>
    <s v="OFF"/>
    <d v="2019-07-06T00:00:00"/>
    <s v="Avg of 4 NM Projects"/>
    <x v="0"/>
    <n v="0"/>
  </r>
  <r>
    <x v="10"/>
    <n v="6"/>
    <n v="6"/>
    <s v="OFF"/>
    <d v="2019-07-06T00:00:00"/>
    <s v="Avg of 4 NM Projects"/>
    <x v="1"/>
    <n v="0"/>
  </r>
  <r>
    <x v="10"/>
    <n v="6"/>
    <n v="6"/>
    <s v="OFF"/>
    <d v="2019-07-06T00:00:00"/>
    <s v="Avg of 4 NM Projects"/>
    <x v="2"/>
    <n v="0"/>
  </r>
  <r>
    <x v="10"/>
    <n v="6"/>
    <n v="6"/>
    <s v="OFF"/>
    <d v="2019-07-06T00:00:00"/>
    <s v="Avg of 4 NM Projects"/>
    <x v="3"/>
    <n v="0"/>
  </r>
  <r>
    <x v="10"/>
    <n v="6"/>
    <n v="6"/>
    <s v="OFF"/>
    <d v="2019-07-06T00:00:00"/>
    <s v="Avg of 4 NM Projects"/>
    <x v="4"/>
    <n v="0"/>
  </r>
  <r>
    <x v="10"/>
    <n v="6"/>
    <n v="6"/>
    <s v="OFF"/>
    <d v="2019-07-06T00:00:00"/>
    <s v="Avg of 4 NM Projects"/>
    <x v="5"/>
    <n v="0.38"/>
  </r>
  <r>
    <x v="10"/>
    <n v="6"/>
    <n v="6"/>
    <s v="OFF"/>
    <d v="2019-07-06T00:00:00"/>
    <s v="Avg of 4 NM Projects"/>
    <x v="6"/>
    <n v="8.3149999999999995"/>
  </r>
  <r>
    <x v="10"/>
    <n v="6"/>
    <n v="6"/>
    <s v="ON"/>
    <d v="2019-07-06T00:00:00"/>
    <s v="Avg of 4 NM Projects"/>
    <x v="7"/>
    <n v="21.119999999999997"/>
  </r>
  <r>
    <x v="10"/>
    <n v="6"/>
    <n v="6"/>
    <s v="ON"/>
    <d v="2019-07-06T00:00:00"/>
    <s v="Avg of 4 NM Projects"/>
    <x v="8"/>
    <n v="34.31"/>
  </r>
  <r>
    <x v="10"/>
    <n v="6"/>
    <n v="6"/>
    <s v="ON"/>
    <d v="2019-07-06T00:00:00"/>
    <s v="Avg of 4 NM Projects"/>
    <x v="9"/>
    <n v="60.42"/>
  </r>
  <r>
    <x v="10"/>
    <n v="6"/>
    <n v="6"/>
    <s v="ON"/>
    <d v="2019-07-06T00:00:00"/>
    <s v="Avg of 4 NM Projects"/>
    <x v="10"/>
    <n v="94.465000000000003"/>
  </r>
  <r>
    <x v="10"/>
    <n v="6"/>
    <n v="6"/>
    <s v="ON"/>
    <d v="2019-07-06T00:00:00"/>
    <s v="Avg of 4 NM Projects"/>
    <x v="11"/>
    <n v="99.834999999999994"/>
  </r>
  <r>
    <x v="10"/>
    <n v="6"/>
    <n v="6"/>
    <s v="ON"/>
    <d v="2019-07-06T00:00:00"/>
    <s v="Avg of 4 NM Projects"/>
    <x v="12"/>
    <n v="88.705000000000013"/>
  </r>
  <r>
    <x v="10"/>
    <n v="6"/>
    <n v="6"/>
    <s v="ON"/>
    <d v="2019-07-06T00:00:00"/>
    <s v="Avg of 4 NM Projects"/>
    <x v="13"/>
    <n v="83.075000000000003"/>
  </r>
  <r>
    <x v="10"/>
    <n v="6"/>
    <n v="6"/>
    <s v="ON"/>
    <d v="2019-07-06T00:00:00"/>
    <s v="Avg of 4 NM Projects"/>
    <x v="14"/>
    <n v="74.37"/>
  </r>
  <r>
    <x v="10"/>
    <n v="6"/>
    <n v="6"/>
    <s v="ON"/>
    <d v="2019-07-06T00:00:00"/>
    <s v="Avg of 4 NM Projects"/>
    <x v="15"/>
    <n v="74.62"/>
  </r>
  <r>
    <x v="10"/>
    <n v="6"/>
    <n v="6"/>
    <s v="ON"/>
    <d v="2019-07-06T00:00:00"/>
    <s v="Avg of 4 NM Projects"/>
    <x v="16"/>
    <n v="63.870000000000005"/>
  </r>
  <r>
    <x v="10"/>
    <n v="6"/>
    <n v="6"/>
    <s v="ON"/>
    <d v="2019-07-06T00:00:00"/>
    <s v="Avg of 4 NM Projects"/>
    <x v="17"/>
    <n v="31.864999999999998"/>
  </r>
  <r>
    <x v="10"/>
    <n v="6"/>
    <n v="6"/>
    <s v="ON"/>
    <d v="2019-07-06T00:00:00"/>
    <s v="Avg of 4 NM Projects"/>
    <x v="18"/>
    <n v="25.990000000000002"/>
  </r>
  <r>
    <x v="10"/>
    <n v="6"/>
    <n v="6"/>
    <s v="ON"/>
    <d v="2019-07-06T00:00:00"/>
    <s v="Avg of 4 NM Projects"/>
    <x v="19"/>
    <n v="11.52"/>
  </r>
  <r>
    <x v="10"/>
    <n v="6"/>
    <n v="6"/>
    <s v="ON"/>
    <d v="2019-07-06T00:00:00"/>
    <s v="Avg of 4 NM Projects"/>
    <x v="20"/>
    <n v="0.90500000000000003"/>
  </r>
  <r>
    <x v="10"/>
    <n v="6"/>
    <n v="6"/>
    <s v="ON"/>
    <d v="2019-07-06T00:00:00"/>
    <s v="Avg of 4 NM Projects"/>
    <x v="21"/>
    <n v="-0.13"/>
  </r>
  <r>
    <x v="10"/>
    <n v="6"/>
    <n v="6"/>
    <s v="ON"/>
    <d v="2019-07-06T00:00:00"/>
    <s v="Avg of 4 NM Projects"/>
    <x v="22"/>
    <n v="0"/>
  </r>
  <r>
    <x v="10"/>
    <n v="6"/>
    <n v="6"/>
    <s v="OFF"/>
    <d v="2019-07-06T00:00:00"/>
    <s v="Avg of 4 NM Projects"/>
    <x v="23"/>
    <n v="-0.13"/>
  </r>
  <r>
    <x v="10"/>
    <n v="7"/>
    <n v="7"/>
    <s v="OFF"/>
    <d v="2019-07-07T00:00:00"/>
    <s v="Avg of 4 NM Projects"/>
    <x v="0"/>
    <n v="0"/>
  </r>
  <r>
    <x v="10"/>
    <n v="7"/>
    <n v="7"/>
    <s v="OFF"/>
    <d v="2019-07-07T00:00:00"/>
    <s v="Avg of 4 NM Projects"/>
    <x v="1"/>
    <n v="0"/>
  </r>
  <r>
    <x v="10"/>
    <n v="7"/>
    <n v="7"/>
    <s v="OFF"/>
    <d v="2019-07-07T00:00:00"/>
    <s v="Avg of 4 NM Projects"/>
    <x v="2"/>
    <n v="0"/>
  </r>
  <r>
    <x v="10"/>
    <n v="7"/>
    <n v="7"/>
    <s v="OFF"/>
    <d v="2019-07-07T00:00:00"/>
    <s v="Avg of 4 NM Projects"/>
    <x v="3"/>
    <n v="-0.13"/>
  </r>
  <r>
    <x v="10"/>
    <n v="7"/>
    <n v="7"/>
    <s v="OFF"/>
    <d v="2019-07-07T00:00:00"/>
    <s v="Avg of 4 NM Projects"/>
    <x v="4"/>
    <n v="-0.13"/>
  </r>
  <r>
    <x v="10"/>
    <n v="7"/>
    <n v="7"/>
    <s v="OFF"/>
    <d v="2019-07-07T00:00:00"/>
    <s v="Avg of 4 NM Projects"/>
    <x v="5"/>
    <n v="0.13"/>
  </r>
  <r>
    <x v="10"/>
    <n v="7"/>
    <n v="7"/>
    <s v="OFF"/>
    <d v="2019-07-07T00:00:00"/>
    <s v="Avg of 4 NM Projects"/>
    <x v="6"/>
    <n v="12.414999999999999"/>
  </r>
  <r>
    <x v="10"/>
    <n v="7"/>
    <n v="7"/>
    <s v="OFF"/>
    <d v="2019-07-07T00:00:00"/>
    <s v="Avg of 4 NM Projects"/>
    <x v="7"/>
    <n v="60.925000000000004"/>
  </r>
  <r>
    <x v="10"/>
    <n v="7"/>
    <n v="7"/>
    <s v="OFF"/>
    <d v="2019-07-07T00:00:00"/>
    <s v="Avg of 4 NM Projects"/>
    <x v="8"/>
    <n v="99.2"/>
  </r>
  <r>
    <x v="10"/>
    <n v="7"/>
    <n v="7"/>
    <s v="OFF"/>
    <d v="2019-07-07T00:00:00"/>
    <s v="Avg of 4 NM Projects"/>
    <x v="9"/>
    <n v="124.16500000000001"/>
  </r>
  <r>
    <x v="10"/>
    <n v="7"/>
    <n v="7"/>
    <s v="OFF"/>
    <d v="2019-07-07T00:00:00"/>
    <s v="Avg of 4 NM Projects"/>
    <x v="10"/>
    <n v="136.96499999999997"/>
  </r>
  <r>
    <x v="10"/>
    <n v="7"/>
    <n v="7"/>
    <s v="OFF"/>
    <d v="2019-07-07T00:00:00"/>
    <s v="Avg of 4 NM Projects"/>
    <x v="11"/>
    <n v="150.66"/>
  </r>
  <r>
    <x v="10"/>
    <n v="7"/>
    <n v="7"/>
    <s v="OFF"/>
    <d v="2019-07-07T00:00:00"/>
    <s v="Avg of 4 NM Projects"/>
    <x v="12"/>
    <n v="138.61500000000001"/>
  </r>
  <r>
    <x v="10"/>
    <n v="7"/>
    <n v="7"/>
    <s v="OFF"/>
    <d v="2019-07-07T00:00:00"/>
    <s v="Avg of 4 NM Projects"/>
    <x v="13"/>
    <n v="143.36500000000001"/>
  </r>
  <r>
    <x v="10"/>
    <n v="7"/>
    <n v="7"/>
    <s v="OFF"/>
    <d v="2019-07-07T00:00:00"/>
    <s v="Avg of 4 NM Projects"/>
    <x v="14"/>
    <n v="139.26"/>
  </r>
  <r>
    <x v="10"/>
    <n v="7"/>
    <n v="7"/>
    <s v="OFF"/>
    <d v="2019-07-07T00:00:00"/>
    <s v="Avg of 4 NM Projects"/>
    <x v="15"/>
    <n v="123.005"/>
  </r>
  <r>
    <x v="10"/>
    <n v="7"/>
    <n v="7"/>
    <s v="OFF"/>
    <d v="2019-07-07T00:00:00"/>
    <s v="Avg of 4 NM Projects"/>
    <x v="16"/>
    <n v="103.81"/>
  </r>
  <r>
    <x v="10"/>
    <n v="7"/>
    <n v="7"/>
    <s v="OFF"/>
    <d v="2019-07-07T00:00:00"/>
    <s v="Avg of 4 NM Projects"/>
    <x v="17"/>
    <n v="74.875"/>
  </r>
  <r>
    <x v="10"/>
    <n v="7"/>
    <n v="7"/>
    <s v="OFF"/>
    <d v="2019-07-07T00:00:00"/>
    <s v="Avg of 4 NM Projects"/>
    <x v="18"/>
    <n v="41.345000000000006"/>
  </r>
  <r>
    <x v="10"/>
    <n v="7"/>
    <n v="7"/>
    <s v="OFF"/>
    <d v="2019-07-07T00:00:00"/>
    <s v="Avg of 4 NM Projects"/>
    <x v="19"/>
    <n v="9.08"/>
  </r>
  <r>
    <x v="10"/>
    <n v="7"/>
    <n v="7"/>
    <s v="OFF"/>
    <d v="2019-07-07T00:00:00"/>
    <s v="Avg of 4 NM Projects"/>
    <x v="20"/>
    <n v="0.77"/>
  </r>
  <r>
    <x v="10"/>
    <n v="7"/>
    <n v="7"/>
    <s v="OFF"/>
    <d v="2019-07-07T00:00:00"/>
    <s v="Avg of 4 NM Projects"/>
    <x v="21"/>
    <n v="-0.13"/>
  </r>
  <r>
    <x v="10"/>
    <n v="7"/>
    <n v="7"/>
    <s v="OFF"/>
    <d v="2019-07-07T00:00:00"/>
    <s v="Avg of 4 NM Projects"/>
    <x v="22"/>
    <n v="0"/>
  </r>
  <r>
    <x v="10"/>
    <n v="7"/>
    <n v="7"/>
    <s v="OFF"/>
    <d v="2019-07-07T00:00:00"/>
    <s v="Avg of 4 NM Projects"/>
    <x v="23"/>
    <n v="0"/>
  </r>
  <r>
    <x v="10"/>
    <n v="8"/>
    <n v="1"/>
    <s v="OFF"/>
    <d v="2019-07-08T00:00:00"/>
    <s v="Avg of 4 NM Projects"/>
    <x v="0"/>
    <n v="-0.26"/>
  </r>
  <r>
    <x v="10"/>
    <n v="8"/>
    <n v="1"/>
    <s v="OFF"/>
    <d v="2019-07-08T00:00:00"/>
    <s v="Avg of 4 NM Projects"/>
    <x v="1"/>
    <n v="0"/>
  </r>
  <r>
    <x v="10"/>
    <n v="8"/>
    <n v="1"/>
    <s v="OFF"/>
    <d v="2019-07-08T00:00:00"/>
    <s v="Avg of 4 NM Projects"/>
    <x v="2"/>
    <n v="-0.13"/>
  </r>
  <r>
    <x v="10"/>
    <n v="8"/>
    <n v="1"/>
    <s v="OFF"/>
    <d v="2019-07-08T00:00:00"/>
    <s v="Avg of 4 NM Projects"/>
    <x v="3"/>
    <n v="0"/>
  </r>
  <r>
    <x v="10"/>
    <n v="8"/>
    <n v="1"/>
    <s v="OFF"/>
    <d v="2019-07-08T00:00:00"/>
    <s v="Avg of 4 NM Projects"/>
    <x v="4"/>
    <n v="-0.26"/>
  </r>
  <r>
    <x v="10"/>
    <n v="8"/>
    <n v="1"/>
    <s v="OFF"/>
    <d v="2019-07-08T00:00:00"/>
    <s v="Avg of 4 NM Projects"/>
    <x v="5"/>
    <n v="0.51500000000000001"/>
  </r>
  <r>
    <x v="10"/>
    <n v="8"/>
    <n v="1"/>
    <s v="OFF"/>
    <d v="2019-07-08T00:00:00"/>
    <s v="Avg of 4 NM Projects"/>
    <x v="6"/>
    <n v="12.285"/>
  </r>
  <r>
    <x v="10"/>
    <n v="8"/>
    <n v="1"/>
    <s v="OFF"/>
    <d v="2019-07-08T00:00:00"/>
    <s v="Avg of 4 NM Projects"/>
    <x v="7"/>
    <n v="57.854999999999997"/>
  </r>
  <r>
    <x v="10"/>
    <n v="8"/>
    <n v="1"/>
    <s v="OFF"/>
    <d v="2019-07-08T00:00:00"/>
    <s v="Avg of 4 NM Projects"/>
    <x v="8"/>
    <n v="96.124999999999986"/>
  </r>
  <r>
    <x v="10"/>
    <n v="8"/>
    <n v="1"/>
    <s v="OFF"/>
    <d v="2019-07-08T00:00:00"/>
    <s v="Avg of 4 NM Projects"/>
    <x v="9"/>
    <n v="120.57499999999999"/>
  </r>
  <r>
    <x v="10"/>
    <n v="8"/>
    <n v="1"/>
    <s v="OFF"/>
    <d v="2019-07-08T00:00:00"/>
    <s v="Avg of 4 NM Projects"/>
    <x v="10"/>
    <n v="135.16499999999999"/>
  </r>
  <r>
    <x v="10"/>
    <n v="8"/>
    <n v="1"/>
    <s v="OFF"/>
    <d v="2019-07-08T00:00:00"/>
    <s v="Avg of 4 NM Projects"/>
    <x v="11"/>
    <n v="145.15"/>
  </r>
  <r>
    <x v="10"/>
    <n v="8"/>
    <n v="1"/>
    <s v="OFF"/>
    <d v="2019-07-08T00:00:00"/>
    <s v="Avg of 4 NM Projects"/>
    <x v="12"/>
    <n v="148.22999999999999"/>
  </r>
  <r>
    <x v="10"/>
    <n v="8"/>
    <n v="1"/>
    <s v="OFF"/>
    <d v="2019-07-08T00:00:00"/>
    <s v="Avg of 4 NM Projects"/>
    <x v="13"/>
    <n v="146.05500000000001"/>
  </r>
  <r>
    <x v="10"/>
    <n v="8"/>
    <n v="1"/>
    <s v="OFF"/>
    <d v="2019-07-08T00:00:00"/>
    <s v="Avg of 4 NM Projects"/>
    <x v="14"/>
    <n v="139.51500000000001"/>
  </r>
  <r>
    <x v="10"/>
    <n v="8"/>
    <n v="1"/>
    <s v="OFF"/>
    <d v="2019-07-08T00:00:00"/>
    <s v="Avg of 4 NM Projects"/>
    <x v="15"/>
    <n v="118.91"/>
  </r>
  <r>
    <x v="10"/>
    <n v="8"/>
    <n v="1"/>
    <s v="OFF"/>
    <d v="2019-07-08T00:00:00"/>
    <s v="Avg of 4 NM Projects"/>
    <x v="16"/>
    <n v="101.51"/>
  </r>
  <r>
    <x v="10"/>
    <n v="8"/>
    <n v="1"/>
    <s v="OFF"/>
    <d v="2019-07-08T00:00:00"/>
    <s v="Avg of 4 NM Projects"/>
    <x v="17"/>
    <n v="75.27"/>
  </r>
  <r>
    <x v="10"/>
    <n v="8"/>
    <n v="1"/>
    <s v="OFF"/>
    <d v="2019-07-08T00:00:00"/>
    <s v="Avg of 4 NM Projects"/>
    <x v="18"/>
    <n v="37.890000000000008"/>
  </r>
  <r>
    <x v="10"/>
    <n v="8"/>
    <n v="1"/>
    <s v="OFF"/>
    <d v="2019-07-08T00:00:00"/>
    <s v="Avg of 4 NM Projects"/>
    <x v="19"/>
    <n v="11.14"/>
  </r>
  <r>
    <x v="10"/>
    <n v="8"/>
    <n v="1"/>
    <s v="OFF"/>
    <d v="2019-07-08T00:00:00"/>
    <s v="Avg of 4 NM Projects"/>
    <x v="20"/>
    <n v="0.39"/>
  </r>
  <r>
    <x v="10"/>
    <n v="8"/>
    <n v="1"/>
    <s v="OFF"/>
    <d v="2019-07-08T00:00:00"/>
    <s v="Avg of 4 NM Projects"/>
    <x v="21"/>
    <n v="0"/>
  </r>
  <r>
    <x v="10"/>
    <n v="8"/>
    <n v="1"/>
    <s v="OFF"/>
    <d v="2019-07-08T00:00:00"/>
    <s v="Avg of 4 NM Projects"/>
    <x v="22"/>
    <n v="0"/>
  </r>
  <r>
    <x v="10"/>
    <n v="8"/>
    <n v="1"/>
    <s v="OFF"/>
    <d v="2019-07-08T00:00:00"/>
    <s v="Avg of 4 NM Projects"/>
    <x v="23"/>
    <n v="0"/>
  </r>
  <r>
    <x v="10"/>
    <n v="9"/>
    <n v="2"/>
    <s v="OFF"/>
    <d v="2019-07-09T00:00:00"/>
    <s v="Avg of 4 NM Projects"/>
    <x v="0"/>
    <n v="0"/>
  </r>
  <r>
    <x v="10"/>
    <n v="9"/>
    <n v="2"/>
    <s v="OFF"/>
    <d v="2019-07-09T00:00:00"/>
    <s v="Avg of 4 NM Projects"/>
    <x v="1"/>
    <n v="-0.13"/>
  </r>
  <r>
    <x v="10"/>
    <n v="9"/>
    <n v="2"/>
    <s v="OFF"/>
    <d v="2019-07-09T00:00:00"/>
    <s v="Avg of 4 NM Projects"/>
    <x v="2"/>
    <n v="-0.13"/>
  </r>
  <r>
    <x v="10"/>
    <n v="9"/>
    <n v="2"/>
    <s v="OFF"/>
    <d v="2019-07-09T00:00:00"/>
    <s v="Avg of 4 NM Projects"/>
    <x v="3"/>
    <n v="-0.26"/>
  </r>
  <r>
    <x v="10"/>
    <n v="9"/>
    <n v="2"/>
    <s v="OFF"/>
    <d v="2019-07-09T00:00:00"/>
    <s v="Avg of 4 NM Projects"/>
    <x v="4"/>
    <n v="-0.13"/>
  </r>
  <r>
    <x v="10"/>
    <n v="9"/>
    <n v="2"/>
    <s v="OFF"/>
    <d v="2019-07-09T00:00:00"/>
    <s v="Avg of 4 NM Projects"/>
    <x v="5"/>
    <n v="0.51500000000000001"/>
  </r>
  <r>
    <x v="10"/>
    <n v="9"/>
    <n v="2"/>
    <s v="OFF"/>
    <d v="2019-07-09T00:00:00"/>
    <s v="Avg of 4 NM Projects"/>
    <x v="6"/>
    <n v="12.41"/>
  </r>
  <r>
    <x v="10"/>
    <n v="9"/>
    <n v="2"/>
    <s v="ON"/>
    <d v="2019-07-09T00:00:00"/>
    <s v="Avg of 4 NM Projects"/>
    <x v="7"/>
    <n v="48.125000000000007"/>
  </r>
  <r>
    <x v="10"/>
    <n v="9"/>
    <n v="2"/>
    <s v="ON"/>
    <d v="2019-07-09T00:00:00"/>
    <s v="Avg of 4 NM Projects"/>
    <x v="8"/>
    <n v="87.17"/>
  </r>
  <r>
    <x v="10"/>
    <n v="9"/>
    <n v="2"/>
    <s v="ON"/>
    <d v="2019-07-09T00:00:00"/>
    <s v="Avg of 4 NM Projects"/>
    <x v="9"/>
    <n v="116.35"/>
  </r>
  <r>
    <x v="10"/>
    <n v="9"/>
    <n v="2"/>
    <s v="ON"/>
    <d v="2019-07-09T00:00:00"/>
    <s v="Avg of 4 NM Projects"/>
    <x v="10"/>
    <n v="134.27000000000001"/>
  </r>
  <r>
    <x v="10"/>
    <n v="9"/>
    <n v="2"/>
    <s v="ON"/>
    <d v="2019-07-09T00:00:00"/>
    <s v="Avg of 4 NM Projects"/>
    <x v="11"/>
    <n v="143.36500000000001"/>
  </r>
  <r>
    <x v="10"/>
    <n v="9"/>
    <n v="2"/>
    <s v="ON"/>
    <d v="2019-07-09T00:00:00"/>
    <s v="Avg of 4 NM Projects"/>
    <x v="12"/>
    <n v="122.50000000000001"/>
  </r>
  <r>
    <x v="10"/>
    <n v="9"/>
    <n v="2"/>
    <s v="ON"/>
    <d v="2019-07-09T00:00:00"/>
    <s v="Avg of 4 NM Projects"/>
    <x v="13"/>
    <n v="119.94499999999999"/>
  </r>
  <r>
    <x v="10"/>
    <n v="9"/>
    <n v="2"/>
    <s v="ON"/>
    <d v="2019-07-09T00:00:00"/>
    <s v="Avg of 4 NM Projects"/>
    <x v="14"/>
    <n v="112"/>
  </r>
  <r>
    <x v="10"/>
    <n v="9"/>
    <n v="2"/>
    <s v="ON"/>
    <d v="2019-07-09T00:00:00"/>
    <s v="Avg of 4 NM Projects"/>
    <x v="15"/>
    <n v="78.97999999999999"/>
  </r>
  <r>
    <x v="10"/>
    <n v="9"/>
    <n v="2"/>
    <s v="ON"/>
    <d v="2019-07-09T00:00:00"/>
    <s v="Avg of 4 NM Projects"/>
    <x v="16"/>
    <n v="78.08"/>
  </r>
  <r>
    <x v="10"/>
    <n v="9"/>
    <n v="2"/>
    <s v="ON"/>
    <d v="2019-07-09T00:00:00"/>
    <s v="Avg of 4 NM Projects"/>
    <x v="17"/>
    <n v="55.554999999999993"/>
  </r>
  <r>
    <x v="10"/>
    <n v="9"/>
    <n v="2"/>
    <s v="ON"/>
    <d v="2019-07-09T00:00:00"/>
    <s v="Avg of 4 NM Projects"/>
    <x v="18"/>
    <n v="29.19"/>
  </r>
  <r>
    <x v="10"/>
    <n v="9"/>
    <n v="2"/>
    <s v="ON"/>
    <d v="2019-07-09T00:00:00"/>
    <s v="Avg of 4 NM Projects"/>
    <x v="19"/>
    <n v="7.8049999999999997"/>
  </r>
  <r>
    <x v="10"/>
    <n v="9"/>
    <n v="2"/>
    <s v="ON"/>
    <d v="2019-07-09T00:00:00"/>
    <s v="Avg of 4 NM Projects"/>
    <x v="20"/>
    <n v="0.26"/>
  </r>
  <r>
    <x v="10"/>
    <n v="9"/>
    <n v="2"/>
    <s v="ON"/>
    <d v="2019-07-09T00:00:00"/>
    <s v="Avg of 4 NM Projects"/>
    <x v="21"/>
    <n v="-0.13"/>
  </r>
  <r>
    <x v="10"/>
    <n v="9"/>
    <n v="2"/>
    <s v="ON"/>
    <d v="2019-07-09T00:00:00"/>
    <s v="Avg of 4 NM Projects"/>
    <x v="22"/>
    <n v="0"/>
  </r>
  <r>
    <x v="10"/>
    <n v="9"/>
    <n v="2"/>
    <s v="OFF"/>
    <d v="2019-07-09T00:00:00"/>
    <s v="Avg of 4 NM Projects"/>
    <x v="23"/>
    <n v="0"/>
  </r>
  <r>
    <x v="10"/>
    <n v="10"/>
    <n v="3"/>
    <s v="OFF"/>
    <d v="2019-07-10T00:00:00"/>
    <s v="Avg of 4 NM Projects"/>
    <x v="0"/>
    <n v="0"/>
  </r>
  <r>
    <x v="10"/>
    <n v="10"/>
    <n v="3"/>
    <s v="OFF"/>
    <d v="2019-07-10T00:00:00"/>
    <s v="Avg of 4 NM Projects"/>
    <x v="1"/>
    <n v="0"/>
  </r>
  <r>
    <x v="10"/>
    <n v="10"/>
    <n v="3"/>
    <s v="OFF"/>
    <d v="2019-07-10T00:00:00"/>
    <s v="Avg of 4 NM Projects"/>
    <x v="2"/>
    <n v="-0.39"/>
  </r>
  <r>
    <x v="10"/>
    <n v="10"/>
    <n v="3"/>
    <s v="OFF"/>
    <d v="2019-07-10T00:00:00"/>
    <s v="Avg of 4 NM Projects"/>
    <x v="3"/>
    <n v="-0.13"/>
  </r>
  <r>
    <x v="10"/>
    <n v="10"/>
    <n v="3"/>
    <s v="OFF"/>
    <d v="2019-07-10T00:00:00"/>
    <s v="Avg of 4 NM Projects"/>
    <x v="4"/>
    <n v="-0.13"/>
  </r>
  <r>
    <x v="10"/>
    <n v="10"/>
    <n v="3"/>
    <s v="OFF"/>
    <d v="2019-07-10T00:00:00"/>
    <s v="Avg of 4 NM Projects"/>
    <x v="5"/>
    <n v="1.665"/>
  </r>
  <r>
    <x v="10"/>
    <n v="10"/>
    <n v="3"/>
    <s v="OFF"/>
    <d v="2019-07-10T00:00:00"/>
    <s v="Avg of 4 NM Projects"/>
    <x v="6"/>
    <n v="9.9849999999999994"/>
  </r>
  <r>
    <x v="10"/>
    <n v="10"/>
    <n v="3"/>
    <s v="ON"/>
    <d v="2019-07-10T00:00:00"/>
    <s v="Avg of 4 NM Projects"/>
    <x v="7"/>
    <n v="38.79"/>
  </r>
  <r>
    <x v="10"/>
    <n v="10"/>
    <n v="3"/>
    <s v="ON"/>
    <d v="2019-07-10T00:00:00"/>
    <s v="Avg of 4 NM Projects"/>
    <x v="8"/>
    <n v="65.664999999999992"/>
  </r>
  <r>
    <x v="10"/>
    <n v="10"/>
    <n v="3"/>
    <s v="ON"/>
    <d v="2019-07-10T00:00:00"/>
    <s v="Avg of 4 NM Projects"/>
    <x v="9"/>
    <n v="95.36"/>
  </r>
  <r>
    <x v="10"/>
    <n v="10"/>
    <n v="3"/>
    <s v="ON"/>
    <d v="2019-07-10T00:00:00"/>
    <s v="Avg of 4 NM Projects"/>
    <x v="10"/>
    <n v="123.27"/>
  </r>
  <r>
    <x v="10"/>
    <n v="10"/>
    <n v="3"/>
    <s v="ON"/>
    <d v="2019-07-10T00:00:00"/>
    <s v="Avg of 4 NM Projects"/>
    <x v="11"/>
    <n v="129.285"/>
  </r>
  <r>
    <x v="10"/>
    <n v="10"/>
    <n v="3"/>
    <s v="ON"/>
    <d v="2019-07-10T00:00:00"/>
    <s v="Avg of 4 NM Projects"/>
    <x v="12"/>
    <n v="132.99"/>
  </r>
  <r>
    <x v="10"/>
    <n v="10"/>
    <n v="3"/>
    <s v="ON"/>
    <d v="2019-07-10T00:00:00"/>
    <s v="Avg of 4 NM Projects"/>
    <x v="13"/>
    <n v="123.00999999999999"/>
  </r>
  <r>
    <x v="10"/>
    <n v="10"/>
    <n v="3"/>
    <s v="ON"/>
    <d v="2019-07-10T00:00:00"/>
    <s v="Avg of 4 NM Projects"/>
    <x v="14"/>
    <n v="98.945000000000007"/>
  </r>
  <r>
    <x v="10"/>
    <n v="10"/>
    <n v="3"/>
    <s v="ON"/>
    <d v="2019-07-10T00:00:00"/>
    <s v="Avg of 4 NM Projects"/>
    <x v="15"/>
    <n v="66.045000000000002"/>
  </r>
  <r>
    <x v="10"/>
    <n v="10"/>
    <n v="3"/>
    <s v="ON"/>
    <d v="2019-07-10T00:00:00"/>
    <s v="Avg of 4 NM Projects"/>
    <x v="16"/>
    <n v="66.819999999999993"/>
  </r>
  <r>
    <x v="10"/>
    <n v="10"/>
    <n v="3"/>
    <s v="ON"/>
    <d v="2019-07-10T00:00:00"/>
    <s v="Avg of 4 NM Projects"/>
    <x v="17"/>
    <n v="51.075000000000003"/>
  </r>
  <r>
    <x v="10"/>
    <n v="10"/>
    <n v="3"/>
    <s v="ON"/>
    <d v="2019-07-10T00:00:00"/>
    <s v="Avg of 4 NM Projects"/>
    <x v="18"/>
    <n v="31.360000000000003"/>
  </r>
  <r>
    <x v="10"/>
    <n v="10"/>
    <n v="3"/>
    <s v="ON"/>
    <d v="2019-07-10T00:00:00"/>
    <s v="Avg of 4 NM Projects"/>
    <x v="19"/>
    <n v="9.2199999999999989"/>
  </r>
  <r>
    <x v="10"/>
    <n v="10"/>
    <n v="3"/>
    <s v="ON"/>
    <d v="2019-07-10T00:00:00"/>
    <s v="Avg of 4 NM Projects"/>
    <x v="20"/>
    <n v="0.52"/>
  </r>
  <r>
    <x v="10"/>
    <n v="10"/>
    <n v="3"/>
    <s v="ON"/>
    <d v="2019-07-10T00:00:00"/>
    <s v="Avg of 4 NM Projects"/>
    <x v="21"/>
    <n v="0"/>
  </r>
  <r>
    <x v="10"/>
    <n v="10"/>
    <n v="3"/>
    <s v="ON"/>
    <d v="2019-07-10T00:00:00"/>
    <s v="Avg of 4 NM Projects"/>
    <x v="22"/>
    <n v="-0.13"/>
  </r>
  <r>
    <x v="10"/>
    <n v="10"/>
    <n v="3"/>
    <s v="OFF"/>
    <d v="2019-07-10T00:00:00"/>
    <s v="Avg of 4 NM Projects"/>
    <x v="23"/>
    <n v="0"/>
  </r>
  <r>
    <x v="10"/>
    <n v="11"/>
    <n v="4"/>
    <s v="OFF"/>
    <d v="2019-07-11T00:00:00"/>
    <s v="Avg of 4 NM Projects"/>
    <x v="0"/>
    <n v="0"/>
  </r>
  <r>
    <x v="10"/>
    <n v="11"/>
    <n v="4"/>
    <s v="OFF"/>
    <d v="2019-07-11T00:00:00"/>
    <s v="Avg of 4 NM Projects"/>
    <x v="1"/>
    <n v="0"/>
  </r>
  <r>
    <x v="10"/>
    <n v="11"/>
    <n v="4"/>
    <s v="OFF"/>
    <d v="2019-07-11T00:00:00"/>
    <s v="Avg of 4 NM Projects"/>
    <x v="2"/>
    <n v="0"/>
  </r>
  <r>
    <x v="10"/>
    <n v="11"/>
    <n v="4"/>
    <s v="OFF"/>
    <d v="2019-07-11T00:00:00"/>
    <s v="Avg of 4 NM Projects"/>
    <x v="3"/>
    <n v="-0.26"/>
  </r>
  <r>
    <x v="10"/>
    <n v="11"/>
    <n v="4"/>
    <s v="OFF"/>
    <d v="2019-07-11T00:00:00"/>
    <s v="Avg of 4 NM Projects"/>
    <x v="4"/>
    <n v="-0.26"/>
  </r>
  <r>
    <x v="10"/>
    <n v="11"/>
    <n v="4"/>
    <s v="OFF"/>
    <d v="2019-07-11T00:00:00"/>
    <s v="Avg of 4 NM Projects"/>
    <x v="5"/>
    <n v="0.52"/>
  </r>
  <r>
    <x v="10"/>
    <n v="11"/>
    <n v="4"/>
    <s v="OFF"/>
    <d v="2019-07-11T00:00:00"/>
    <s v="Avg of 4 NM Projects"/>
    <x v="6"/>
    <n v="12.670000000000002"/>
  </r>
  <r>
    <x v="10"/>
    <n v="11"/>
    <n v="4"/>
    <s v="ON"/>
    <d v="2019-07-11T00:00:00"/>
    <s v="Avg of 4 NM Projects"/>
    <x v="7"/>
    <n v="51.965000000000003"/>
  </r>
  <r>
    <x v="10"/>
    <n v="11"/>
    <n v="4"/>
    <s v="ON"/>
    <d v="2019-07-11T00:00:00"/>
    <s v="Avg of 4 NM Projects"/>
    <x v="8"/>
    <n v="81.284999999999997"/>
  </r>
  <r>
    <x v="10"/>
    <n v="11"/>
    <n v="4"/>
    <s v="ON"/>
    <d v="2019-07-11T00:00:00"/>
    <s v="Avg of 4 NM Projects"/>
    <x v="9"/>
    <n v="95.35499999999999"/>
  </r>
  <r>
    <x v="10"/>
    <n v="11"/>
    <n v="4"/>
    <s v="ON"/>
    <d v="2019-07-11T00:00:00"/>
    <s v="Avg of 4 NM Projects"/>
    <x v="10"/>
    <n v="105.86"/>
  </r>
  <r>
    <x v="10"/>
    <n v="11"/>
    <n v="4"/>
    <s v="ON"/>
    <d v="2019-07-11T00:00:00"/>
    <s v="Avg of 4 NM Projects"/>
    <x v="11"/>
    <n v="104.83499999999999"/>
  </r>
  <r>
    <x v="10"/>
    <n v="11"/>
    <n v="4"/>
    <s v="ON"/>
    <d v="2019-07-11T00:00:00"/>
    <s v="Avg of 4 NM Projects"/>
    <x v="12"/>
    <n v="106.625"/>
  </r>
  <r>
    <x v="10"/>
    <n v="11"/>
    <n v="4"/>
    <s v="ON"/>
    <d v="2019-07-11T00:00:00"/>
    <s v="Avg of 4 NM Projects"/>
    <x v="13"/>
    <n v="98.82"/>
  </r>
  <r>
    <x v="10"/>
    <n v="11"/>
    <n v="4"/>
    <s v="ON"/>
    <d v="2019-07-11T00:00:00"/>
    <s v="Avg of 4 NM Projects"/>
    <x v="14"/>
    <n v="100.61"/>
  </r>
  <r>
    <x v="10"/>
    <n v="11"/>
    <n v="4"/>
    <s v="ON"/>
    <d v="2019-07-11T00:00:00"/>
    <s v="Avg of 4 NM Projects"/>
    <x v="15"/>
    <n v="93.574999999999989"/>
  </r>
  <r>
    <x v="10"/>
    <n v="11"/>
    <n v="4"/>
    <s v="ON"/>
    <d v="2019-07-11T00:00:00"/>
    <s v="Avg of 4 NM Projects"/>
    <x v="16"/>
    <n v="75.52000000000001"/>
  </r>
  <r>
    <x v="10"/>
    <n v="11"/>
    <n v="4"/>
    <s v="ON"/>
    <d v="2019-07-11T00:00:00"/>
    <s v="Avg of 4 NM Projects"/>
    <x v="17"/>
    <n v="48.25"/>
  </r>
  <r>
    <x v="10"/>
    <n v="11"/>
    <n v="4"/>
    <s v="ON"/>
    <d v="2019-07-11T00:00:00"/>
    <s v="Avg of 4 NM Projects"/>
    <x v="18"/>
    <n v="23.040000000000003"/>
  </r>
  <r>
    <x v="10"/>
    <n v="11"/>
    <n v="4"/>
    <s v="ON"/>
    <d v="2019-07-11T00:00:00"/>
    <s v="Avg of 4 NM Projects"/>
    <x v="19"/>
    <n v="6.7799999999999994"/>
  </r>
  <r>
    <x v="10"/>
    <n v="11"/>
    <n v="4"/>
    <s v="ON"/>
    <d v="2019-07-11T00:00:00"/>
    <s v="Avg of 4 NM Projects"/>
    <x v="20"/>
    <n v="0.51500000000000001"/>
  </r>
  <r>
    <x v="10"/>
    <n v="11"/>
    <n v="4"/>
    <s v="ON"/>
    <d v="2019-07-11T00:00:00"/>
    <s v="Avg of 4 NM Projects"/>
    <x v="21"/>
    <n v="-0.13"/>
  </r>
  <r>
    <x v="10"/>
    <n v="11"/>
    <n v="4"/>
    <s v="ON"/>
    <d v="2019-07-11T00:00:00"/>
    <s v="Avg of 4 NM Projects"/>
    <x v="22"/>
    <n v="0"/>
  </r>
  <r>
    <x v="10"/>
    <n v="11"/>
    <n v="4"/>
    <s v="OFF"/>
    <d v="2019-07-11T00:00:00"/>
    <s v="Avg of 4 NM Projects"/>
    <x v="23"/>
    <n v="0"/>
  </r>
  <r>
    <x v="10"/>
    <n v="12"/>
    <n v="5"/>
    <s v="OFF"/>
    <d v="2019-07-12T00:00:00"/>
    <s v="Avg of 4 NM Projects"/>
    <x v="0"/>
    <n v="-0.26"/>
  </r>
  <r>
    <x v="10"/>
    <n v="12"/>
    <n v="5"/>
    <s v="OFF"/>
    <d v="2019-07-12T00:00:00"/>
    <s v="Avg of 4 NM Projects"/>
    <x v="1"/>
    <n v="0"/>
  </r>
  <r>
    <x v="10"/>
    <n v="12"/>
    <n v="5"/>
    <s v="OFF"/>
    <d v="2019-07-12T00:00:00"/>
    <s v="Avg of 4 NM Projects"/>
    <x v="2"/>
    <n v="0"/>
  </r>
  <r>
    <x v="10"/>
    <n v="12"/>
    <n v="5"/>
    <s v="OFF"/>
    <d v="2019-07-12T00:00:00"/>
    <s v="Avg of 4 NM Projects"/>
    <x v="3"/>
    <n v="-0.13"/>
  </r>
  <r>
    <x v="10"/>
    <n v="12"/>
    <n v="5"/>
    <s v="OFF"/>
    <d v="2019-07-12T00:00:00"/>
    <s v="Avg of 4 NM Projects"/>
    <x v="4"/>
    <n v="-0.13"/>
  </r>
  <r>
    <x v="10"/>
    <n v="12"/>
    <n v="5"/>
    <s v="OFF"/>
    <d v="2019-07-12T00:00:00"/>
    <s v="Avg of 4 NM Projects"/>
    <x v="5"/>
    <n v="-0.13500000000000001"/>
  </r>
  <r>
    <x v="10"/>
    <n v="12"/>
    <n v="5"/>
    <s v="OFF"/>
    <d v="2019-07-12T00:00:00"/>
    <s v="Avg of 4 NM Projects"/>
    <x v="6"/>
    <n v="4.87"/>
  </r>
  <r>
    <x v="10"/>
    <n v="12"/>
    <n v="5"/>
    <s v="ON"/>
    <d v="2019-07-12T00:00:00"/>
    <s v="Avg of 4 NM Projects"/>
    <x v="7"/>
    <n v="21.505000000000003"/>
  </r>
  <r>
    <x v="10"/>
    <n v="12"/>
    <n v="5"/>
    <s v="ON"/>
    <d v="2019-07-12T00:00:00"/>
    <s v="Avg of 4 NM Projects"/>
    <x v="8"/>
    <n v="56.83"/>
  </r>
  <r>
    <x v="10"/>
    <n v="12"/>
    <n v="5"/>
    <s v="ON"/>
    <d v="2019-07-12T00:00:00"/>
    <s v="Avg of 4 NM Projects"/>
    <x v="9"/>
    <n v="55.930000000000007"/>
  </r>
  <r>
    <x v="10"/>
    <n v="12"/>
    <n v="5"/>
    <s v="ON"/>
    <d v="2019-07-12T00:00:00"/>
    <s v="Avg of 4 NM Projects"/>
    <x v="10"/>
    <n v="92.41"/>
  </r>
  <r>
    <x v="10"/>
    <n v="12"/>
    <n v="5"/>
    <s v="ON"/>
    <d v="2019-07-12T00:00:00"/>
    <s v="Avg of 4 NM Projects"/>
    <x v="11"/>
    <n v="100.86499999999999"/>
  </r>
  <r>
    <x v="10"/>
    <n v="12"/>
    <n v="5"/>
    <s v="ON"/>
    <d v="2019-07-12T00:00:00"/>
    <s v="Avg of 4 NM Projects"/>
    <x v="12"/>
    <n v="115.07499999999999"/>
  </r>
  <r>
    <x v="10"/>
    <n v="12"/>
    <n v="5"/>
    <s v="ON"/>
    <d v="2019-07-12T00:00:00"/>
    <s v="Avg of 4 NM Projects"/>
    <x v="13"/>
    <n v="104.58"/>
  </r>
  <r>
    <x v="10"/>
    <n v="12"/>
    <n v="5"/>
    <s v="ON"/>
    <d v="2019-07-12T00:00:00"/>
    <s v="Avg of 4 NM Projects"/>
    <x v="14"/>
    <n v="103.28999999999999"/>
  </r>
  <r>
    <x v="10"/>
    <n v="12"/>
    <n v="5"/>
    <s v="ON"/>
    <d v="2019-07-12T00:00:00"/>
    <s v="Avg of 4 NM Projects"/>
    <x v="15"/>
    <n v="112.64500000000001"/>
  </r>
  <r>
    <x v="10"/>
    <n v="12"/>
    <n v="5"/>
    <s v="ON"/>
    <d v="2019-07-12T00:00:00"/>
    <s v="Avg of 4 NM Projects"/>
    <x v="16"/>
    <n v="95.1"/>
  </r>
  <r>
    <x v="10"/>
    <n v="12"/>
    <n v="5"/>
    <s v="ON"/>
    <d v="2019-07-12T00:00:00"/>
    <s v="Avg of 4 NM Projects"/>
    <x v="17"/>
    <n v="63.875"/>
  </r>
  <r>
    <x v="10"/>
    <n v="12"/>
    <n v="5"/>
    <s v="ON"/>
    <d v="2019-07-12T00:00:00"/>
    <s v="Avg of 4 NM Projects"/>
    <x v="18"/>
    <n v="36.354999999999997"/>
  </r>
  <r>
    <x v="10"/>
    <n v="12"/>
    <n v="5"/>
    <s v="ON"/>
    <d v="2019-07-12T00:00:00"/>
    <s v="Avg of 4 NM Projects"/>
    <x v="19"/>
    <n v="9.3449999999999989"/>
  </r>
  <r>
    <x v="10"/>
    <n v="12"/>
    <n v="5"/>
    <s v="ON"/>
    <d v="2019-07-12T00:00:00"/>
    <s v="Avg of 4 NM Projects"/>
    <x v="20"/>
    <n v="0.26"/>
  </r>
  <r>
    <x v="10"/>
    <n v="12"/>
    <n v="5"/>
    <s v="ON"/>
    <d v="2019-07-12T00:00:00"/>
    <s v="Avg of 4 NM Projects"/>
    <x v="21"/>
    <n v="0"/>
  </r>
  <r>
    <x v="10"/>
    <n v="12"/>
    <n v="5"/>
    <s v="ON"/>
    <d v="2019-07-12T00:00:00"/>
    <s v="Avg of 4 NM Projects"/>
    <x v="22"/>
    <n v="0"/>
  </r>
  <r>
    <x v="10"/>
    <n v="12"/>
    <n v="5"/>
    <s v="OFF"/>
    <d v="2019-07-12T00:00:00"/>
    <s v="Avg of 4 NM Projects"/>
    <x v="23"/>
    <n v="-0.26"/>
  </r>
  <r>
    <x v="10"/>
    <n v="13"/>
    <n v="6"/>
    <s v="OFF"/>
    <d v="2019-07-13T00:00:00"/>
    <s v="Avg of 4 NM Projects"/>
    <x v="0"/>
    <n v="-0.13"/>
  </r>
  <r>
    <x v="10"/>
    <n v="13"/>
    <n v="6"/>
    <s v="OFF"/>
    <d v="2019-07-13T00:00:00"/>
    <s v="Avg of 4 NM Projects"/>
    <x v="1"/>
    <n v="-0.26"/>
  </r>
  <r>
    <x v="10"/>
    <n v="13"/>
    <n v="6"/>
    <s v="OFF"/>
    <d v="2019-07-13T00:00:00"/>
    <s v="Avg of 4 NM Projects"/>
    <x v="2"/>
    <n v="-0.13"/>
  </r>
  <r>
    <x v="10"/>
    <n v="13"/>
    <n v="6"/>
    <s v="OFF"/>
    <d v="2019-07-13T00:00:00"/>
    <s v="Avg of 4 NM Projects"/>
    <x v="3"/>
    <n v="0"/>
  </r>
  <r>
    <x v="10"/>
    <n v="13"/>
    <n v="6"/>
    <s v="OFF"/>
    <d v="2019-07-13T00:00:00"/>
    <s v="Avg of 4 NM Projects"/>
    <x v="4"/>
    <n v="0"/>
  </r>
  <r>
    <x v="10"/>
    <n v="13"/>
    <n v="6"/>
    <s v="OFF"/>
    <d v="2019-07-13T00:00:00"/>
    <s v="Avg of 4 NM Projects"/>
    <x v="5"/>
    <n v="0.51500000000000001"/>
  </r>
  <r>
    <x v="10"/>
    <n v="13"/>
    <n v="6"/>
    <s v="OFF"/>
    <d v="2019-07-13T00:00:00"/>
    <s v="Avg of 4 NM Projects"/>
    <x v="6"/>
    <n v="11.52"/>
  </r>
  <r>
    <x v="10"/>
    <n v="13"/>
    <n v="6"/>
    <s v="ON"/>
    <d v="2019-07-13T00:00:00"/>
    <s v="Avg of 4 NM Projects"/>
    <x v="7"/>
    <n v="52.604999999999997"/>
  </r>
  <r>
    <x v="10"/>
    <n v="13"/>
    <n v="6"/>
    <s v="ON"/>
    <d v="2019-07-13T00:00:00"/>
    <s v="Avg of 4 NM Projects"/>
    <x v="8"/>
    <n v="88.064999999999998"/>
  </r>
  <r>
    <x v="10"/>
    <n v="13"/>
    <n v="6"/>
    <s v="ON"/>
    <d v="2019-07-13T00:00:00"/>
    <s v="Avg of 4 NM Projects"/>
    <x v="9"/>
    <n v="113.41000000000001"/>
  </r>
  <r>
    <x v="10"/>
    <n v="13"/>
    <n v="6"/>
    <s v="ON"/>
    <d v="2019-07-13T00:00:00"/>
    <s v="Avg of 4 NM Projects"/>
    <x v="10"/>
    <n v="129.54"/>
  </r>
  <r>
    <x v="10"/>
    <n v="13"/>
    <n v="6"/>
    <s v="ON"/>
    <d v="2019-07-13T00:00:00"/>
    <s v="Avg of 4 NM Projects"/>
    <x v="11"/>
    <n v="144.005"/>
  </r>
  <r>
    <x v="10"/>
    <n v="13"/>
    <n v="6"/>
    <s v="ON"/>
    <d v="2019-07-13T00:00:00"/>
    <s v="Avg of 4 NM Projects"/>
    <x v="12"/>
    <n v="137.97999999999999"/>
  </r>
  <r>
    <x v="10"/>
    <n v="13"/>
    <n v="6"/>
    <s v="ON"/>
    <d v="2019-07-13T00:00:00"/>
    <s v="Avg of 4 NM Projects"/>
    <x v="13"/>
    <n v="134.91500000000002"/>
  </r>
  <r>
    <x v="10"/>
    <n v="13"/>
    <n v="6"/>
    <s v="ON"/>
    <d v="2019-07-13T00:00:00"/>
    <s v="Avg of 4 NM Projects"/>
    <x v="14"/>
    <n v="126.07499999999999"/>
  </r>
  <r>
    <x v="10"/>
    <n v="13"/>
    <n v="6"/>
    <s v="ON"/>
    <d v="2019-07-13T00:00:00"/>
    <s v="Avg of 4 NM Projects"/>
    <x v="15"/>
    <n v="111.36500000000001"/>
  </r>
  <r>
    <x v="10"/>
    <n v="13"/>
    <n v="6"/>
    <s v="ON"/>
    <d v="2019-07-13T00:00:00"/>
    <s v="Avg of 4 NM Projects"/>
    <x v="16"/>
    <n v="89.855000000000004"/>
  </r>
  <r>
    <x v="10"/>
    <n v="13"/>
    <n v="6"/>
    <s v="ON"/>
    <d v="2019-07-13T00:00:00"/>
    <s v="Avg of 4 NM Projects"/>
    <x v="17"/>
    <n v="57.599999999999994"/>
  </r>
  <r>
    <x v="10"/>
    <n v="13"/>
    <n v="6"/>
    <s v="ON"/>
    <d v="2019-07-13T00:00:00"/>
    <s v="Avg of 4 NM Projects"/>
    <x v="18"/>
    <n v="25.860000000000003"/>
  </r>
  <r>
    <x v="10"/>
    <n v="13"/>
    <n v="6"/>
    <s v="ON"/>
    <d v="2019-07-13T00:00:00"/>
    <s v="Avg of 4 NM Projects"/>
    <x v="19"/>
    <n v="7.4249999999999998"/>
  </r>
  <r>
    <x v="10"/>
    <n v="13"/>
    <n v="6"/>
    <s v="ON"/>
    <d v="2019-07-13T00:00:00"/>
    <s v="Avg of 4 NM Projects"/>
    <x v="20"/>
    <n v="0.13"/>
  </r>
  <r>
    <x v="10"/>
    <n v="13"/>
    <n v="6"/>
    <s v="ON"/>
    <d v="2019-07-13T00:00:00"/>
    <s v="Avg of 4 NM Projects"/>
    <x v="21"/>
    <n v="-0.13"/>
  </r>
  <r>
    <x v="10"/>
    <n v="13"/>
    <n v="6"/>
    <s v="ON"/>
    <d v="2019-07-13T00:00:00"/>
    <s v="Avg of 4 NM Projects"/>
    <x v="22"/>
    <n v="0"/>
  </r>
  <r>
    <x v="10"/>
    <n v="13"/>
    <n v="6"/>
    <s v="OFF"/>
    <d v="2019-07-13T00:00:00"/>
    <s v="Avg of 4 NM Projects"/>
    <x v="23"/>
    <n v="0"/>
  </r>
  <r>
    <x v="10"/>
    <n v="14"/>
    <n v="7"/>
    <s v="OFF"/>
    <d v="2019-07-14T00:00:00"/>
    <s v="Avg of 4 NM Projects"/>
    <x v="0"/>
    <n v="0"/>
  </r>
  <r>
    <x v="10"/>
    <n v="14"/>
    <n v="7"/>
    <s v="OFF"/>
    <d v="2019-07-14T00:00:00"/>
    <s v="Avg of 4 NM Projects"/>
    <x v="1"/>
    <n v="0"/>
  </r>
  <r>
    <x v="10"/>
    <n v="14"/>
    <n v="7"/>
    <s v="OFF"/>
    <d v="2019-07-14T00:00:00"/>
    <s v="Avg of 4 NM Projects"/>
    <x v="2"/>
    <n v="-0.13"/>
  </r>
  <r>
    <x v="10"/>
    <n v="14"/>
    <n v="7"/>
    <s v="OFF"/>
    <d v="2019-07-14T00:00:00"/>
    <s v="Avg of 4 NM Projects"/>
    <x v="3"/>
    <n v="-0.13"/>
  </r>
  <r>
    <x v="10"/>
    <n v="14"/>
    <n v="7"/>
    <s v="OFF"/>
    <d v="2019-07-14T00:00:00"/>
    <s v="Avg of 4 NM Projects"/>
    <x v="4"/>
    <n v="-0.13"/>
  </r>
  <r>
    <x v="10"/>
    <n v="14"/>
    <n v="7"/>
    <s v="OFF"/>
    <d v="2019-07-14T00:00:00"/>
    <s v="Avg of 4 NM Projects"/>
    <x v="5"/>
    <n v="0"/>
  </r>
  <r>
    <x v="10"/>
    <n v="14"/>
    <n v="7"/>
    <s v="OFF"/>
    <d v="2019-07-14T00:00:00"/>
    <s v="Avg of 4 NM Projects"/>
    <x v="6"/>
    <n v="6.1400000000000006"/>
  </r>
  <r>
    <x v="10"/>
    <n v="14"/>
    <n v="7"/>
    <s v="OFF"/>
    <d v="2019-07-14T00:00:00"/>
    <s v="Avg of 4 NM Projects"/>
    <x v="7"/>
    <n v="22.145"/>
  </r>
  <r>
    <x v="10"/>
    <n v="14"/>
    <n v="7"/>
    <s v="OFF"/>
    <d v="2019-07-14T00:00:00"/>
    <s v="Avg of 4 NM Projects"/>
    <x v="8"/>
    <n v="43.649999999999991"/>
  </r>
  <r>
    <x v="10"/>
    <n v="14"/>
    <n v="7"/>
    <s v="OFF"/>
    <d v="2019-07-14T00:00:00"/>
    <s v="Avg of 4 NM Projects"/>
    <x v="9"/>
    <n v="65.664999999999992"/>
  </r>
  <r>
    <x v="10"/>
    <n v="14"/>
    <n v="7"/>
    <s v="OFF"/>
    <d v="2019-07-14T00:00:00"/>
    <s v="Avg of 4 NM Projects"/>
    <x v="10"/>
    <n v="81.545000000000002"/>
  </r>
  <r>
    <x v="10"/>
    <n v="14"/>
    <n v="7"/>
    <s v="OFF"/>
    <d v="2019-07-14T00:00:00"/>
    <s v="Avg of 4 NM Projects"/>
    <x v="11"/>
    <n v="79.490000000000009"/>
  </r>
  <r>
    <x v="10"/>
    <n v="14"/>
    <n v="7"/>
    <s v="OFF"/>
    <d v="2019-07-14T00:00:00"/>
    <s v="Avg of 4 NM Projects"/>
    <x v="12"/>
    <n v="61.185000000000002"/>
  </r>
  <r>
    <x v="10"/>
    <n v="14"/>
    <n v="7"/>
    <s v="OFF"/>
    <d v="2019-07-14T00:00:00"/>
    <s v="Avg of 4 NM Projects"/>
    <x v="13"/>
    <n v="66.44"/>
  </r>
  <r>
    <x v="10"/>
    <n v="14"/>
    <n v="7"/>
    <s v="OFF"/>
    <d v="2019-07-14T00:00:00"/>
    <s v="Avg of 4 NM Projects"/>
    <x v="14"/>
    <n v="53.505000000000003"/>
  </r>
  <r>
    <x v="10"/>
    <n v="14"/>
    <n v="7"/>
    <s v="OFF"/>
    <d v="2019-07-14T00:00:00"/>
    <s v="Avg of 4 NM Projects"/>
    <x v="15"/>
    <n v="53.76"/>
  </r>
  <r>
    <x v="10"/>
    <n v="14"/>
    <n v="7"/>
    <s v="OFF"/>
    <d v="2019-07-14T00:00:00"/>
    <s v="Avg of 4 NM Projects"/>
    <x v="16"/>
    <n v="46.08"/>
  </r>
  <r>
    <x v="10"/>
    <n v="14"/>
    <n v="7"/>
    <s v="OFF"/>
    <d v="2019-07-14T00:00:00"/>
    <s v="Avg of 4 NM Projects"/>
    <x v="17"/>
    <n v="39.81"/>
  </r>
  <r>
    <x v="10"/>
    <n v="14"/>
    <n v="7"/>
    <s v="OFF"/>
    <d v="2019-07-14T00:00:00"/>
    <s v="Avg of 4 NM Projects"/>
    <x v="18"/>
    <n v="23.799999999999997"/>
  </r>
  <r>
    <x v="10"/>
    <n v="14"/>
    <n v="7"/>
    <s v="OFF"/>
    <d v="2019-07-14T00:00:00"/>
    <s v="Avg of 4 NM Projects"/>
    <x v="19"/>
    <n v="6.7799999999999994"/>
  </r>
  <r>
    <x v="10"/>
    <n v="14"/>
    <n v="7"/>
    <s v="OFF"/>
    <d v="2019-07-14T00:00:00"/>
    <s v="Avg of 4 NM Projects"/>
    <x v="20"/>
    <n v="0.39"/>
  </r>
  <r>
    <x v="10"/>
    <n v="14"/>
    <n v="7"/>
    <s v="OFF"/>
    <d v="2019-07-14T00:00:00"/>
    <s v="Avg of 4 NM Projects"/>
    <x v="21"/>
    <n v="-0.13"/>
  </r>
  <r>
    <x v="10"/>
    <n v="14"/>
    <n v="7"/>
    <s v="OFF"/>
    <d v="2019-07-14T00:00:00"/>
    <s v="Avg of 4 NM Projects"/>
    <x v="22"/>
    <n v="0"/>
  </r>
  <r>
    <x v="10"/>
    <n v="14"/>
    <n v="7"/>
    <s v="OFF"/>
    <d v="2019-07-14T00:00:00"/>
    <s v="Avg of 4 NM Projects"/>
    <x v="23"/>
    <n v="0"/>
  </r>
  <r>
    <x v="10"/>
    <n v="15"/>
    <n v="1"/>
    <s v="OFF"/>
    <d v="2019-07-15T00:00:00"/>
    <s v="Avg of 4 NM Projects"/>
    <x v="0"/>
    <n v="0"/>
  </r>
  <r>
    <x v="10"/>
    <n v="15"/>
    <n v="1"/>
    <s v="OFF"/>
    <d v="2019-07-15T00:00:00"/>
    <s v="Avg of 4 NM Projects"/>
    <x v="1"/>
    <n v="-0.13"/>
  </r>
  <r>
    <x v="10"/>
    <n v="15"/>
    <n v="1"/>
    <s v="OFF"/>
    <d v="2019-07-15T00:00:00"/>
    <s v="Avg of 4 NM Projects"/>
    <x v="2"/>
    <n v="0"/>
  </r>
  <r>
    <x v="10"/>
    <n v="15"/>
    <n v="1"/>
    <s v="OFF"/>
    <d v="2019-07-15T00:00:00"/>
    <s v="Avg of 4 NM Projects"/>
    <x v="3"/>
    <n v="0"/>
  </r>
  <r>
    <x v="10"/>
    <n v="15"/>
    <n v="1"/>
    <s v="OFF"/>
    <d v="2019-07-15T00:00:00"/>
    <s v="Avg of 4 NM Projects"/>
    <x v="4"/>
    <n v="-0.39"/>
  </r>
  <r>
    <x v="10"/>
    <n v="15"/>
    <n v="1"/>
    <s v="OFF"/>
    <d v="2019-07-15T00:00:00"/>
    <s v="Avg of 4 NM Projects"/>
    <x v="5"/>
    <n v="0.125"/>
  </r>
  <r>
    <x v="10"/>
    <n v="15"/>
    <n v="1"/>
    <s v="OFF"/>
    <d v="2019-07-15T00:00:00"/>
    <s v="Avg of 4 NM Projects"/>
    <x v="6"/>
    <n v="11.905000000000001"/>
  </r>
  <r>
    <x v="10"/>
    <n v="15"/>
    <n v="1"/>
    <s v="OFF"/>
    <d v="2019-07-15T00:00:00"/>
    <s v="Avg of 4 NM Projects"/>
    <x v="7"/>
    <n v="40.585000000000001"/>
  </r>
  <r>
    <x v="10"/>
    <n v="15"/>
    <n v="1"/>
    <s v="OFF"/>
    <d v="2019-07-15T00:00:00"/>
    <s v="Avg of 4 NM Projects"/>
    <x v="8"/>
    <n v="57.085000000000001"/>
  </r>
  <r>
    <x v="10"/>
    <n v="15"/>
    <n v="1"/>
    <s v="OFF"/>
    <d v="2019-07-15T00:00:00"/>
    <s v="Avg of 4 NM Projects"/>
    <x v="9"/>
    <n v="92.544999999999987"/>
  </r>
  <r>
    <x v="10"/>
    <n v="15"/>
    <n v="1"/>
    <s v="OFF"/>
    <d v="2019-07-15T00:00:00"/>
    <s v="Avg of 4 NM Projects"/>
    <x v="10"/>
    <n v="126.85"/>
  </r>
  <r>
    <x v="10"/>
    <n v="15"/>
    <n v="1"/>
    <s v="OFF"/>
    <d v="2019-07-15T00:00:00"/>
    <s v="Avg of 4 NM Projects"/>
    <x v="11"/>
    <n v="134.14499999999998"/>
  </r>
  <r>
    <x v="10"/>
    <n v="15"/>
    <n v="1"/>
    <s v="OFF"/>
    <d v="2019-07-15T00:00:00"/>
    <s v="Avg of 4 NM Projects"/>
    <x v="12"/>
    <n v="135.81"/>
  </r>
  <r>
    <x v="10"/>
    <n v="15"/>
    <n v="1"/>
    <s v="OFF"/>
    <d v="2019-07-15T00:00:00"/>
    <s v="Avg of 4 NM Projects"/>
    <x v="13"/>
    <n v="137.86000000000001"/>
  </r>
  <r>
    <x v="10"/>
    <n v="15"/>
    <n v="1"/>
    <s v="OFF"/>
    <d v="2019-07-15T00:00:00"/>
    <s v="Avg of 4 NM Projects"/>
    <x v="14"/>
    <n v="132.22499999999999"/>
  </r>
  <r>
    <x v="10"/>
    <n v="15"/>
    <n v="1"/>
    <s v="OFF"/>
    <d v="2019-07-15T00:00:00"/>
    <s v="Avg of 4 NM Projects"/>
    <x v="15"/>
    <n v="109.19"/>
  </r>
  <r>
    <x v="10"/>
    <n v="15"/>
    <n v="1"/>
    <s v="OFF"/>
    <d v="2019-07-15T00:00:00"/>
    <s v="Avg of 4 NM Projects"/>
    <x v="16"/>
    <n v="94.465000000000003"/>
  </r>
  <r>
    <x v="10"/>
    <n v="15"/>
    <n v="1"/>
    <s v="OFF"/>
    <d v="2019-07-15T00:00:00"/>
    <s v="Avg of 4 NM Projects"/>
    <x v="17"/>
    <n v="70.53"/>
  </r>
  <r>
    <x v="10"/>
    <n v="15"/>
    <n v="1"/>
    <s v="OFF"/>
    <d v="2019-07-15T00:00:00"/>
    <s v="Avg of 4 NM Projects"/>
    <x v="18"/>
    <n v="34.94"/>
  </r>
  <r>
    <x v="10"/>
    <n v="15"/>
    <n v="1"/>
    <s v="OFF"/>
    <d v="2019-07-15T00:00:00"/>
    <s v="Avg of 4 NM Projects"/>
    <x v="19"/>
    <n v="9.4749999999999996"/>
  </r>
  <r>
    <x v="10"/>
    <n v="15"/>
    <n v="1"/>
    <s v="OFF"/>
    <d v="2019-07-15T00:00:00"/>
    <s v="Avg of 4 NM Projects"/>
    <x v="20"/>
    <n v="0.52"/>
  </r>
  <r>
    <x v="10"/>
    <n v="15"/>
    <n v="1"/>
    <s v="OFF"/>
    <d v="2019-07-15T00:00:00"/>
    <s v="Avg of 4 NM Projects"/>
    <x v="21"/>
    <n v="-0.13"/>
  </r>
  <r>
    <x v="10"/>
    <n v="15"/>
    <n v="1"/>
    <s v="OFF"/>
    <d v="2019-07-15T00:00:00"/>
    <s v="Avg of 4 NM Projects"/>
    <x v="22"/>
    <n v="-0.26"/>
  </r>
  <r>
    <x v="10"/>
    <n v="15"/>
    <n v="1"/>
    <s v="OFF"/>
    <d v="2019-07-15T00:00:00"/>
    <s v="Avg of 4 NM Projects"/>
    <x v="23"/>
    <n v="0"/>
  </r>
  <r>
    <x v="10"/>
    <n v="16"/>
    <n v="2"/>
    <s v="OFF"/>
    <d v="2019-07-16T00:00:00"/>
    <s v="Avg of 4 NM Projects"/>
    <x v="0"/>
    <n v="0"/>
  </r>
  <r>
    <x v="10"/>
    <n v="16"/>
    <n v="2"/>
    <s v="OFF"/>
    <d v="2019-07-16T00:00:00"/>
    <s v="Avg of 4 NM Projects"/>
    <x v="1"/>
    <n v="0"/>
  </r>
  <r>
    <x v="10"/>
    <n v="16"/>
    <n v="2"/>
    <s v="OFF"/>
    <d v="2019-07-16T00:00:00"/>
    <s v="Avg of 4 NM Projects"/>
    <x v="2"/>
    <n v="0"/>
  </r>
  <r>
    <x v="10"/>
    <n v="16"/>
    <n v="2"/>
    <s v="OFF"/>
    <d v="2019-07-16T00:00:00"/>
    <s v="Avg of 4 NM Projects"/>
    <x v="3"/>
    <n v="-0.13"/>
  </r>
  <r>
    <x v="10"/>
    <n v="16"/>
    <n v="2"/>
    <s v="OFF"/>
    <d v="2019-07-16T00:00:00"/>
    <s v="Avg of 4 NM Projects"/>
    <x v="4"/>
    <n v="0"/>
  </r>
  <r>
    <x v="10"/>
    <n v="16"/>
    <n v="2"/>
    <s v="OFF"/>
    <d v="2019-07-16T00:00:00"/>
    <s v="Avg of 4 NM Projects"/>
    <x v="5"/>
    <n v="0.52"/>
  </r>
  <r>
    <x v="10"/>
    <n v="16"/>
    <n v="2"/>
    <s v="OFF"/>
    <d v="2019-07-16T00:00:00"/>
    <s v="Avg of 4 NM Projects"/>
    <x v="6"/>
    <n v="12.42"/>
  </r>
  <r>
    <x v="10"/>
    <n v="16"/>
    <n v="2"/>
    <s v="ON"/>
    <d v="2019-07-16T00:00:00"/>
    <s v="Avg of 4 NM Projects"/>
    <x v="7"/>
    <n v="49.024999999999999"/>
  </r>
  <r>
    <x v="10"/>
    <n v="16"/>
    <n v="2"/>
    <s v="ON"/>
    <d v="2019-07-16T00:00:00"/>
    <s v="Avg of 4 NM Projects"/>
    <x v="8"/>
    <n v="80.52"/>
  </r>
  <r>
    <x v="10"/>
    <n v="16"/>
    <n v="2"/>
    <s v="ON"/>
    <d v="2019-07-16T00:00:00"/>
    <s v="Avg of 4 NM Projects"/>
    <x v="9"/>
    <n v="111.23500000000001"/>
  </r>
  <r>
    <x v="10"/>
    <n v="16"/>
    <n v="2"/>
    <s v="ON"/>
    <d v="2019-07-16T00:00:00"/>
    <s v="Avg of 4 NM Projects"/>
    <x v="10"/>
    <n v="121.47500000000001"/>
  </r>
  <r>
    <x v="10"/>
    <n v="16"/>
    <n v="2"/>
    <s v="ON"/>
    <d v="2019-07-16T00:00:00"/>
    <s v="Avg of 4 NM Projects"/>
    <x v="11"/>
    <n v="116.74499999999999"/>
  </r>
  <r>
    <x v="10"/>
    <n v="16"/>
    <n v="2"/>
    <s v="ON"/>
    <d v="2019-07-16T00:00:00"/>
    <s v="Avg of 4 NM Projects"/>
    <x v="12"/>
    <n v="86.14500000000001"/>
  </r>
  <r>
    <x v="10"/>
    <n v="16"/>
    <n v="2"/>
    <s v="ON"/>
    <d v="2019-07-16T00:00:00"/>
    <s v="Avg of 4 NM Projects"/>
    <x v="13"/>
    <n v="86.02"/>
  </r>
  <r>
    <x v="10"/>
    <n v="16"/>
    <n v="2"/>
    <s v="ON"/>
    <d v="2019-07-16T00:00:00"/>
    <s v="Avg of 4 NM Projects"/>
    <x v="14"/>
    <n v="100.35499999999999"/>
  </r>
  <r>
    <x v="10"/>
    <n v="16"/>
    <n v="2"/>
    <s v="ON"/>
    <d v="2019-07-16T00:00:00"/>
    <s v="Avg of 4 NM Projects"/>
    <x v="15"/>
    <n v="96.385000000000005"/>
  </r>
  <r>
    <x v="10"/>
    <n v="16"/>
    <n v="2"/>
    <s v="ON"/>
    <d v="2019-07-16T00:00:00"/>
    <s v="Avg of 4 NM Projects"/>
    <x v="16"/>
    <n v="84.22"/>
  </r>
  <r>
    <x v="10"/>
    <n v="16"/>
    <n v="2"/>
    <s v="ON"/>
    <d v="2019-07-16T00:00:00"/>
    <s v="Avg of 4 NM Projects"/>
    <x v="17"/>
    <n v="64.77"/>
  </r>
  <r>
    <x v="10"/>
    <n v="16"/>
    <n v="2"/>
    <s v="ON"/>
    <d v="2019-07-16T00:00:00"/>
    <s v="Avg of 4 NM Projects"/>
    <x v="18"/>
    <n v="28.675000000000001"/>
  </r>
  <r>
    <x v="10"/>
    <n v="16"/>
    <n v="2"/>
    <s v="ON"/>
    <d v="2019-07-16T00:00:00"/>
    <s v="Avg of 4 NM Projects"/>
    <x v="19"/>
    <n v="6.785000000000001"/>
  </r>
  <r>
    <x v="10"/>
    <n v="16"/>
    <n v="2"/>
    <s v="ON"/>
    <d v="2019-07-16T00:00:00"/>
    <s v="Avg of 4 NM Projects"/>
    <x v="20"/>
    <n v="0.39"/>
  </r>
  <r>
    <x v="10"/>
    <n v="16"/>
    <n v="2"/>
    <s v="ON"/>
    <d v="2019-07-16T00:00:00"/>
    <s v="Avg of 4 NM Projects"/>
    <x v="21"/>
    <n v="-0.39"/>
  </r>
  <r>
    <x v="10"/>
    <n v="16"/>
    <n v="2"/>
    <s v="ON"/>
    <d v="2019-07-16T00:00:00"/>
    <s v="Avg of 4 NM Projects"/>
    <x v="22"/>
    <n v="0"/>
  </r>
  <r>
    <x v="10"/>
    <n v="16"/>
    <n v="2"/>
    <s v="OFF"/>
    <d v="2019-07-16T00:00:00"/>
    <s v="Avg of 4 NM Projects"/>
    <x v="23"/>
    <n v="0"/>
  </r>
  <r>
    <x v="10"/>
    <n v="17"/>
    <n v="3"/>
    <s v="OFF"/>
    <d v="2019-07-17T00:00:00"/>
    <s v="Avg of 4 NM Projects"/>
    <x v="0"/>
    <n v="0"/>
  </r>
  <r>
    <x v="10"/>
    <n v="17"/>
    <n v="3"/>
    <s v="OFF"/>
    <d v="2019-07-17T00:00:00"/>
    <s v="Avg of 4 NM Projects"/>
    <x v="1"/>
    <n v="-0.13"/>
  </r>
  <r>
    <x v="10"/>
    <n v="17"/>
    <n v="3"/>
    <s v="OFF"/>
    <d v="2019-07-17T00:00:00"/>
    <s v="Avg of 4 NM Projects"/>
    <x v="2"/>
    <n v="-0.26"/>
  </r>
  <r>
    <x v="10"/>
    <n v="17"/>
    <n v="3"/>
    <s v="OFF"/>
    <d v="2019-07-17T00:00:00"/>
    <s v="Avg of 4 NM Projects"/>
    <x v="3"/>
    <n v="-0.13"/>
  </r>
  <r>
    <x v="10"/>
    <n v="17"/>
    <n v="3"/>
    <s v="OFF"/>
    <d v="2019-07-17T00:00:00"/>
    <s v="Avg of 4 NM Projects"/>
    <x v="4"/>
    <n v="-0.13"/>
  </r>
  <r>
    <x v="10"/>
    <n v="17"/>
    <n v="3"/>
    <s v="OFF"/>
    <d v="2019-07-17T00:00:00"/>
    <s v="Avg of 4 NM Projects"/>
    <x v="5"/>
    <n v="-0.26"/>
  </r>
  <r>
    <x v="10"/>
    <n v="17"/>
    <n v="3"/>
    <s v="OFF"/>
    <d v="2019-07-17T00:00:00"/>
    <s v="Avg of 4 NM Projects"/>
    <x v="6"/>
    <n v="1.66"/>
  </r>
  <r>
    <x v="10"/>
    <n v="17"/>
    <n v="3"/>
    <s v="ON"/>
    <d v="2019-07-17T00:00:00"/>
    <s v="Avg of 4 NM Projects"/>
    <x v="7"/>
    <n v="4.3599999999999994"/>
  </r>
  <r>
    <x v="10"/>
    <n v="17"/>
    <n v="3"/>
    <s v="ON"/>
    <d v="2019-07-17T00:00:00"/>
    <s v="Avg of 4 NM Projects"/>
    <x v="8"/>
    <n v="13.95"/>
  </r>
  <r>
    <x v="10"/>
    <n v="17"/>
    <n v="3"/>
    <s v="ON"/>
    <d v="2019-07-17T00:00:00"/>
    <s v="Avg of 4 NM Projects"/>
    <x v="9"/>
    <n v="29.96"/>
  </r>
  <r>
    <x v="10"/>
    <n v="17"/>
    <n v="3"/>
    <s v="ON"/>
    <d v="2019-07-17T00:00:00"/>
    <s v="Avg of 4 NM Projects"/>
    <x v="10"/>
    <n v="46.464999999999996"/>
  </r>
  <r>
    <x v="10"/>
    <n v="17"/>
    <n v="3"/>
    <s v="ON"/>
    <d v="2019-07-17T00:00:00"/>
    <s v="Avg of 4 NM Projects"/>
    <x v="11"/>
    <n v="70.27000000000001"/>
  </r>
  <r>
    <x v="10"/>
    <n v="17"/>
    <n v="3"/>
    <s v="ON"/>
    <d v="2019-07-17T00:00:00"/>
    <s v="Avg of 4 NM Projects"/>
    <x v="12"/>
    <n v="84.61"/>
  </r>
  <r>
    <x v="10"/>
    <n v="17"/>
    <n v="3"/>
    <s v="ON"/>
    <d v="2019-07-17T00:00:00"/>
    <s v="Avg of 4 NM Projects"/>
    <x v="13"/>
    <n v="81.665000000000006"/>
  </r>
  <r>
    <x v="10"/>
    <n v="17"/>
    <n v="3"/>
    <s v="ON"/>
    <d v="2019-07-17T00:00:00"/>
    <s v="Avg of 4 NM Projects"/>
    <x v="14"/>
    <n v="50.304999999999993"/>
  </r>
  <r>
    <x v="10"/>
    <n v="17"/>
    <n v="3"/>
    <s v="ON"/>
    <d v="2019-07-17T00:00:00"/>
    <s v="Avg of 4 NM Projects"/>
    <x v="15"/>
    <n v="31.869999999999997"/>
  </r>
  <r>
    <x v="10"/>
    <n v="17"/>
    <n v="3"/>
    <s v="ON"/>
    <d v="2019-07-17T00:00:00"/>
    <s v="Avg of 4 NM Projects"/>
    <x v="16"/>
    <n v="35.585000000000001"/>
  </r>
  <r>
    <x v="10"/>
    <n v="17"/>
    <n v="3"/>
    <s v="ON"/>
    <d v="2019-07-17T00:00:00"/>
    <s v="Avg of 4 NM Projects"/>
    <x v="17"/>
    <n v="32.130000000000003"/>
  </r>
  <r>
    <x v="10"/>
    <n v="17"/>
    <n v="3"/>
    <s v="ON"/>
    <d v="2019-07-17T00:00:00"/>
    <s v="Avg of 4 NM Projects"/>
    <x v="18"/>
    <n v="20.23"/>
  </r>
  <r>
    <x v="10"/>
    <n v="17"/>
    <n v="3"/>
    <s v="ON"/>
    <d v="2019-07-17T00:00:00"/>
    <s v="Avg of 4 NM Projects"/>
    <x v="19"/>
    <n v="9.0849999999999991"/>
  </r>
  <r>
    <x v="10"/>
    <n v="17"/>
    <n v="3"/>
    <s v="ON"/>
    <d v="2019-07-17T00:00:00"/>
    <s v="Avg of 4 NM Projects"/>
    <x v="20"/>
    <n v="0.90500000000000003"/>
  </r>
  <r>
    <x v="10"/>
    <n v="17"/>
    <n v="3"/>
    <s v="ON"/>
    <d v="2019-07-17T00:00:00"/>
    <s v="Avg of 4 NM Projects"/>
    <x v="21"/>
    <n v="-0.13"/>
  </r>
  <r>
    <x v="10"/>
    <n v="17"/>
    <n v="3"/>
    <s v="ON"/>
    <d v="2019-07-17T00:00:00"/>
    <s v="Avg of 4 NM Projects"/>
    <x v="22"/>
    <n v="0"/>
  </r>
  <r>
    <x v="10"/>
    <n v="17"/>
    <n v="3"/>
    <s v="OFF"/>
    <d v="2019-07-17T00:00:00"/>
    <s v="Avg of 4 NM Projects"/>
    <x v="23"/>
    <n v="0"/>
  </r>
  <r>
    <x v="10"/>
    <n v="18"/>
    <n v="4"/>
    <s v="OFF"/>
    <d v="2019-07-18T00:00:00"/>
    <s v="Avg of 4 NM Projects"/>
    <x v="0"/>
    <n v="0"/>
  </r>
  <r>
    <x v="10"/>
    <n v="18"/>
    <n v="4"/>
    <s v="OFF"/>
    <d v="2019-07-18T00:00:00"/>
    <s v="Avg of 4 NM Projects"/>
    <x v="1"/>
    <n v="-0.13"/>
  </r>
  <r>
    <x v="10"/>
    <n v="18"/>
    <n v="4"/>
    <s v="OFF"/>
    <d v="2019-07-18T00:00:00"/>
    <s v="Avg of 4 NM Projects"/>
    <x v="2"/>
    <n v="-0.13"/>
  </r>
  <r>
    <x v="10"/>
    <n v="18"/>
    <n v="4"/>
    <s v="OFF"/>
    <d v="2019-07-18T00:00:00"/>
    <s v="Avg of 4 NM Projects"/>
    <x v="3"/>
    <n v="-0.26"/>
  </r>
  <r>
    <x v="10"/>
    <n v="18"/>
    <n v="4"/>
    <s v="OFF"/>
    <d v="2019-07-18T00:00:00"/>
    <s v="Avg of 4 NM Projects"/>
    <x v="4"/>
    <n v="-0.13"/>
  </r>
  <r>
    <x v="10"/>
    <n v="18"/>
    <n v="4"/>
    <s v="OFF"/>
    <d v="2019-07-18T00:00:00"/>
    <s v="Avg of 4 NM Projects"/>
    <x v="5"/>
    <n v="0.39"/>
  </r>
  <r>
    <x v="10"/>
    <n v="18"/>
    <n v="4"/>
    <s v="OFF"/>
    <d v="2019-07-18T00:00:00"/>
    <s v="Avg of 4 NM Projects"/>
    <x v="6"/>
    <n v="10.75"/>
  </r>
  <r>
    <x v="10"/>
    <n v="18"/>
    <n v="4"/>
    <s v="ON"/>
    <d v="2019-07-18T00:00:00"/>
    <s v="Avg of 4 NM Projects"/>
    <x v="7"/>
    <n v="46.72"/>
  </r>
  <r>
    <x v="10"/>
    <n v="18"/>
    <n v="4"/>
    <s v="ON"/>
    <d v="2019-07-18T00:00:00"/>
    <s v="Avg of 4 NM Projects"/>
    <x v="8"/>
    <n v="96.13"/>
  </r>
  <r>
    <x v="10"/>
    <n v="18"/>
    <n v="4"/>
    <s v="ON"/>
    <d v="2019-07-18T00:00:00"/>
    <s v="Avg of 4 NM Projects"/>
    <x v="9"/>
    <n v="118.52499999999999"/>
  </r>
  <r>
    <x v="10"/>
    <n v="18"/>
    <n v="4"/>
    <s v="ON"/>
    <d v="2019-07-18T00:00:00"/>
    <s v="Avg of 4 NM Projects"/>
    <x v="10"/>
    <n v="138.24"/>
  </r>
  <r>
    <x v="10"/>
    <n v="18"/>
    <n v="4"/>
    <s v="ON"/>
    <d v="2019-07-18T00:00:00"/>
    <s v="Avg of 4 NM Projects"/>
    <x v="11"/>
    <n v="138.875"/>
  </r>
  <r>
    <x v="10"/>
    <n v="18"/>
    <n v="4"/>
    <s v="ON"/>
    <d v="2019-07-18T00:00:00"/>
    <s v="Avg of 4 NM Projects"/>
    <x v="12"/>
    <n v="144.76500000000001"/>
  </r>
  <r>
    <x v="10"/>
    <n v="18"/>
    <n v="4"/>
    <s v="ON"/>
    <d v="2019-07-18T00:00:00"/>
    <s v="Avg of 4 NM Projects"/>
    <x v="13"/>
    <n v="147.45999999999998"/>
  </r>
  <r>
    <x v="10"/>
    <n v="18"/>
    <n v="4"/>
    <s v="ON"/>
    <d v="2019-07-18T00:00:00"/>
    <s v="Avg of 4 NM Projects"/>
    <x v="14"/>
    <n v="131.57999999999998"/>
  </r>
  <r>
    <x v="10"/>
    <n v="18"/>
    <n v="4"/>
    <s v="ON"/>
    <d v="2019-07-18T00:00:00"/>
    <s v="Avg of 4 NM Projects"/>
    <x v="15"/>
    <n v="110.34"/>
  </r>
  <r>
    <x v="10"/>
    <n v="18"/>
    <n v="4"/>
    <s v="ON"/>
    <d v="2019-07-18T00:00:00"/>
    <s v="Avg of 4 NM Projects"/>
    <x v="16"/>
    <n v="80.894999999999996"/>
  </r>
  <r>
    <x v="10"/>
    <n v="18"/>
    <n v="4"/>
    <s v="ON"/>
    <d v="2019-07-18T00:00:00"/>
    <s v="Avg of 4 NM Projects"/>
    <x v="17"/>
    <n v="59.769999999999996"/>
  </r>
  <r>
    <x v="10"/>
    <n v="18"/>
    <n v="4"/>
    <s v="ON"/>
    <d v="2019-07-18T00:00:00"/>
    <s v="Avg of 4 NM Projects"/>
    <x v="18"/>
    <n v="35.33"/>
  </r>
  <r>
    <x v="10"/>
    <n v="18"/>
    <n v="4"/>
    <s v="ON"/>
    <d v="2019-07-18T00:00:00"/>
    <s v="Avg of 4 NM Projects"/>
    <x v="19"/>
    <n v="8.7000000000000011"/>
  </r>
  <r>
    <x v="10"/>
    <n v="18"/>
    <n v="4"/>
    <s v="ON"/>
    <d v="2019-07-18T00:00:00"/>
    <s v="Avg of 4 NM Projects"/>
    <x v="20"/>
    <n v="0.255"/>
  </r>
  <r>
    <x v="10"/>
    <n v="18"/>
    <n v="4"/>
    <s v="ON"/>
    <d v="2019-07-18T00:00:00"/>
    <s v="Avg of 4 NM Projects"/>
    <x v="21"/>
    <n v="0"/>
  </r>
  <r>
    <x v="10"/>
    <n v="18"/>
    <n v="4"/>
    <s v="ON"/>
    <d v="2019-07-18T00:00:00"/>
    <s v="Avg of 4 NM Projects"/>
    <x v="22"/>
    <n v="-0.26"/>
  </r>
  <r>
    <x v="10"/>
    <n v="18"/>
    <n v="4"/>
    <s v="OFF"/>
    <d v="2019-07-18T00:00:00"/>
    <s v="Avg of 4 NM Projects"/>
    <x v="23"/>
    <n v="-0.13"/>
  </r>
  <r>
    <x v="10"/>
    <n v="19"/>
    <n v="5"/>
    <s v="OFF"/>
    <d v="2019-07-19T00:00:00"/>
    <s v="Avg of 4 NM Projects"/>
    <x v="0"/>
    <n v="-0.13"/>
  </r>
  <r>
    <x v="10"/>
    <n v="19"/>
    <n v="5"/>
    <s v="OFF"/>
    <d v="2019-07-19T00:00:00"/>
    <s v="Avg of 4 NM Projects"/>
    <x v="1"/>
    <n v="0"/>
  </r>
  <r>
    <x v="10"/>
    <n v="19"/>
    <n v="5"/>
    <s v="OFF"/>
    <d v="2019-07-19T00:00:00"/>
    <s v="Avg of 4 NM Projects"/>
    <x v="2"/>
    <n v="-0.13"/>
  </r>
  <r>
    <x v="10"/>
    <n v="19"/>
    <n v="5"/>
    <s v="OFF"/>
    <d v="2019-07-19T00:00:00"/>
    <s v="Avg of 4 NM Projects"/>
    <x v="3"/>
    <n v="0"/>
  </r>
  <r>
    <x v="10"/>
    <n v="19"/>
    <n v="5"/>
    <s v="OFF"/>
    <d v="2019-07-19T00:00:00"/>
    <s v="Avg of 4 NM Projects"/>
    <x v="4"/>
    <n v="0"/>
  </r>
  <r>
    <x v="10"/>
    <n v="19"/>
    <n v="5"/>
    <s v="OFF"/>
    <d v="2019-07-19T00:00:00"/>
    <s v="Avg of 4 NM Projects"/>
    <x v="5"/>
    <n v="-0.26"/>
  </r>
  <r>
    <x v="10"/>
    <n v="19"/>
    <n v="5"/>
    <s v="OFF"/>
    <d v="2019-07-19T00:00:00"/>
    <s v="Avg of 4 NM Projects"/>
    <x v="6"/>
    <n v="10.49"/>
  </r>
  <r>
    <x v="10"/>
    <n v="19"/>
    <n v="5"/>
    <s v="ON"/>
    <d v="2019-07-19T00:00:00"/>
    <s v="Avg of 4 NM Projects"/>
    <x v="7"/>
    <n v="48.504999999999995"/>
  </r>
  <r>
    <x v="10"/>
    <n v="19"/>
    <n v="5"/>
    <s v="ON"/>
    <d v="2019-07-19T00:00:00"/>
    <s v="Avg of 4 NM Projects"/>
    <x v="8"/>
    <n v="76.805000000000007"/>
  </r>
  <r>
    <x v="10"/>
    <n v="19"/>
    <n v="5"/>
    <s v="ON"/>
    <d v="2019-07-19T00:00:00"/>
    <s v="Avg of 4 NM Projects"/>
    <x v="9"/>
    <n v="102.15"/>
  </r>
  <r>
    <x v="10"/>
    <n v="19"/>
    <n v="5"/>
    <s v="ON"/>
    <d v="2019-07-19T00:00:00"/>
    <s v="Avg of 4 NM Projects"/>
    <x v="10"/>
    <n v="117.37500000000001"/>
  </r>
  <r>
    <x v="10"/>
    <n v="19"/>
    <n v="5"/>
    <s v="ON"/>
    <d v="2019-07-19T00:00:00"/>
    <s v="Avg of 4 NM Projects"/>
    <x v="11"/>
    <n v="127.35999999999999"/>
  </r>
  <r>
    <x v="10"/>
    <n v="19"/>
    <n v="5"/>
    <s v="ON"/>
    <d v="2019-07-19T00:00:00"/>
    <s v="Avg of 4 NM Projects"/>
    <x v="12"/>
    <n v="122.495"/>
  </r>
  <r>
    <x v="10"/>
    <n v="19"/>
    <n v="5"/>
    <s v="ON"/>
    <d v="2019-07-19T00:00:00"/>
    <s v="Avg of 4 NM Projects"/>
    <x v="13"/>
    <n v="111.61500000000001"/>
  </r>
  <r>
    <x v="10"/>
    <n v="19"/>
    <n v="5"/>
    <s v="ON"/>
    <d v="2019-07-19T00:00:00"/>
    <s v="Avg of 4 NM Projects"/>
    <x v="14"/>
    <n v="110.46"/>
  </r>
  <r>
    <x v="10"/>
    <n v="19"/>
    <n v="5"/>
    <s v="ON"/>
    <d v="2019-07-19T00:00:00"/>
    <s v="Avg of 4 NM Projects"/>
    <x v="15"/>
    <n v="101.11499999999999"/>
  </r>
  <r>
    <x v="10"/>
    <n v="19"/>
    <n v="5"/>
    <s v="ON"/>
    <d v="2019-07-19T00:00:00"/>
    <s v="Avg of 4 NM Projects"/>
    <x v="16"/>
    <n v="82.055000000000007"/>
  </r>
  <r>
    <x v="10"/>
    <n v="19"/>
    <n v="5"/>
    <s v="ON"/>
    <d v="2019-07-19T00:00:00"/>
    <s v="Avg of 4 NM Projects"/>
    <x v="17"/>
    <n v="57.86"/>
  </r>
  <r>
    <x v="10"/>
    <n v="19"/>
    <n v="5"/>
    <s v="ON"/>
    <d v="2019-07-19T00:00:00"/>
    <s v="Avg of 4 NM Projects"/>
    <x v="18"/>
    <n v="33.015000000000001"/>
  </r>
  <r>
    <x v="10"/>
    <n v="19"/>
    <n v="5"/>
    <s v="ON"/>
    <d v="2019-07-19T00:00:00"/>
    <s v="Avg of 4 NM Projects"/>
    <x v="19"/>
    <n v="8.6999999999999993"/>
  </r>
  <r>
    <x v="10"/>
    <n v="19"/>
    <n v="5"/>
    <s v="ON"/>
    <d v="2019-07-19T00:00:00"/>
    <s v="Avg of 4 NM Projects"/>
    <x v="20"/>
    <n v="0.65"/>
  </r>
  <r>
    <x v="10"/>
    <n v="19"/>
    <n v="5"/>
    <s v="ON"/>
    <d v="2019-07-19T00:00:00"/>
    <s v="Avg of 4 NM Projects"/>
    <x v="21"/>
    <n v="-0.26"/>
  </r>
  <r>
    <x v="10"/>
    <n v="19"/>
    <n v="5"/>
    <s v="ON"/>
    <d v="2019-07-19T00:00:00"/>
    <s v="Avg of 4 NM Projects"/>
    <x v="22"/>
    <n v="0"/>
  </r>
  <r>
    <x v="10"/>
    <n v="19"/>
    <n v="5"/>
    <s v="OFF"/>
    <d v="2019-07-19T00:00:00"/>
    <s v="Avg of 4 NM Projects"/>
    <x v="23"/>
    <n v="-0.26"/>
  </r>
  <r>
    <x v="10"/>
    <n v="20"/>
    <n v="6"/>
    <s v="OFF"/>
    <d v="2019-07-20T00:00:00"/>
    <s v="Avg of 4 NM Projects"/>
    <x v="0"/>
    <n v="0"/>
  </r>
  <r>
    <x v="10"/>
    <n v="20"/>
    <n v="6"/>
    <s v="OFF"/>
    <d v="2019-07-20T00:00:00"/>
    <s v="Avg of 4 NM Projects"/>
    <x v="1"/>
    <n v="0"/>
  </r>
  <r>
    <x v="10"/>
    <n v="20"/>
    <n v="6"/>
    <s v="OFF"/>
    <d v="2019-07-20T00:00:00"/>
    <s v="Avg of 4 NM Projects"/>
    <x v="2"/>
    <n v="-0.26"/>
  </r>
  <r>
    <x v="10"/>
    <n v="20"/>
    <n v="6"/>
    <s v="OFF"/>
    <d v="2019-07-20T00:00:00"/>
    <s v="Avg of 4 NM Projects"/>
    <x v="3"/>
    <n v="-0.13"/>
  </r>
  <r>
    <x v="10"/>
    <n v="20"/>
    <n v="6"/>
    <s v="OFF"/>
    <d v="2019-07-20T00:00:00"/>
    <s v="Avg of 4 NM Projects"/>
    <x v="4"/>
    <n v="-0.13"/>
  </r>
  <r>
    <x v="10"/>
    <n v="20"/>
    <n v="6"/>
    <s v="OFF"/>
    <d v="2019-07-20T00:00:00"/>
    <s v="Avg of 4 NM Projects"/>
    <x v="5"/>
    <n v="0"/>
  </r>
  <r>
    <x v="10"/>
    <n v="20"/>
    <n v="6"/>
    <s v="OFF"/>
    <d v="2019-07-20T00:00:00"/>
    <s v="Avg of 4 NM Projects"/>
    <x v="6"/>
    <n v="7.6749999999999998"/>
  </r>
  <r>
    <x v="10"/>
    <n v="20"/>
    <n v="6"/>
    <s v="ON"/>
    <d v="2019-07-20T00:00:00"/>
    <s v="Avg of 4 NM Projects"/>
    <x v="7"/>
    <n v="37.76"/>
  </r>
  <r>
    <x v="10"/>
    <n v="20"/>
    <n v="6"/>
    <s v="ON"/>
    <d v="2019-07-20T00:00:00"/>
    <s v="Avg of 4 NM Projects"/>
    <x v="8"/>
    <n v="66.174999999999997"/>
  </r>
  <r>
    <x v="10"/>
    <n v="20"/>
    <n v="6"/>
    <s v="ON"/>
    <d v="2019-07-20T00:00:00"/>
    <s v="Avg of 4 NM Projects"/>
    <x v="9"/>
    <n v="98.050000000000011"/>
  </r>
  <r>
    <x v="10"/>
    <n v="20"/>
    <n v="6"/>
    <s v="ON"/>
    <d v="2019-07-20T00:00:00"/>
    <s v="Avg of 4 NM Projects"/>
    <x v="10"/>
    <n v="125.30500000000001"/>
  </r>
  <r>
    <x v="10"/>
    <n v="20"/>
    <n v="6"/>
    <s v="ON"/>
    <d v="2019-07-20T00:00:00"/>
    <s v="Avg of 4 NM Projects"/>
    <x v="11"/>
    <n v="137.47"/>
  </r>
  <r>
    <x v="10"/>
    <n v="20"/>
    <n v="6"/>
    <s v="ON"/>
    <d v="2019-07-20T00:00:00"/>
    <s v="Avg of 4 NM Projects"/>
    <x v="12"/>
    <n v="144.76500000000001"/>
  </r>
  <r>
    <x v="10"/>
    <n v="20"/>
    <n v="6"/>
    <s v="ON"/>
    <d v="2019-07-20T00:00:00"/>
    <s v="Avg of 4 NM Projects"/>
    <x v="13"/>
    <n v="139.26"/>
  </r>
  <r>
    <x v="10"/>
    <n v="20"/>
    <n v="6"/>
    <s v="ON"/>
    <d v="2019-07-20T00:00:00"/>
    <s v="Avg of 4 NM Projects"/>
    <x v="14"/>
    <n v="135.42000000000002"/>
  </r>
  <r>
    <x v="10"/>
    <n v="20"/>
    <n v="6"/>
    <s v="ON"/>
    <d v="2019-07-20T00:00:00"/>
    <s v="Avg of 4 NM Projects"/>
    <x v="15"/>
    <n v="119.80499999999999"/>
  </r>
  <r>
    <x v="10"/>
    <n v="20"/>
    <n v="6"/>
    <s v="ON"/>
    <d v="2019-07-20T00:00:00"/>
    <s v="Avg of 4 NM Projects"/>
    <x v="16"/>
    <n v="93.69"/>
  </r>
  <r>
    <x v="10"/>
    <n v="20"/>
    <n v="6"/>
    <s v="ON"/>
    <d v="2019-07-20T00:00:00"/>
    <s v="Avg of 4 NM Projects"/>
    <x v="17"/>
    <n v="57.215000000000003"/>
  </r>
  <r>
    <x v="10"/>
    <n v="20"/>
    <n v="6"/>
    <s v="ON"/>
    <d v="2019-07-20T00:00:00"/>
    <s v="Avg of 4 NM Projects"/>
    <x v="18"/>
    <n v="22.145"/>
  </r>
  <r>
    <x v="10"/>
    <n v="20"/>
    <n v="6"/>
    <s v="ON"/>
    <d v="2019-07-20T00:00:00"/>
    <s v="Avg of 4 NM Projects"/>
    <x v="19"/>
    <n v="5.125"/>
  </r>
  <r>
    <x v="10"/>
    <n v="20"/>
    <n v="6"/>
    <s v="ON"/>
    <d v="2019-07-20T00:00:00"/>
    <s v="Avg of 4 NM Projects"/>
    <x v="20"/>
    <n v="0.39"/>
  </r>
  <r>
    <x v="10"/>
    <n v="20"/>
    <n v="6"/>
    <s v="ON"/>
    <d v="2019-07-20T00:00:00"/>
    <s v="Avg of 4 NM Projects"/>
    <x v="21"/>
    <n v="-0.39"/>
  </r>
  <r>
    <x v="10"/>
    <n v="20"/>
    <n v="6"/>
    <s v="ON"/>
    <d v="2019-07-20T00:00:00"/>
    <s v="Avg of 4 NM Projects"/>
    <x v="22"/>
    <n v="-0.13"/>
  </r>
  <r>
    <x v="10"/>
    <n v="20"/>
    <n v="6"/>
    <s v="OFF"/>
    <d v="2019-07-20T00:00:00"/>
    <s v="Avg of 4 NM Projects"/>
    <x v="23"/>
    <n v="0"/>
  </r>
  <r>
    <x v="10"/>
    <n v="21"/>
    <n v="7"/>
    <s v="OFF"/>
    <d v="2019-07-21T00:00:00"/>
    <s v="Avg of 4 NM Projects"/>
    <x v="0"/>
    <n v="-0.13"/>
  </r>
  <r>
    <x v="10"/>
    <n v="21"/>
    <n v="7"/>
    <s v="OFF"/>
    <d v="2019-07-21T00:00:00"/>
    <s v="Avg of 4 NM Projects"/>
    <x v="1"/>
    <n v="0"/>
  </r>
  <r>
    <x v="10"/>
    <n v="21"/>
    <n v="7"/>
    <s v="OFF"/>
    <d v="2019-07-21T00:00:00"/>
    <s v="Avg of 4 NM Projects"/>
    <x v="2"/>
    <n v="0"/>
  </r>
  <r>
    <x v="10"/>
    <n v="21"/>
    <n v="7"/>
    <s v="OFF"/>
    <d v="2019-07-21T00:00:00"/>
    <s v="Avg of 4 NM Projects"/>
    <x v="3"/>
    <n v="0"/>
  </r>
  <r>
    <x v="10"/>
    <n v="21"/>
    <n v="7"/>
    <s v="OFF"/>
    <d v="2019-07-21T00:00:00"/>
    <s v="Avg of 4 NM Projects"/>
    <x v="4"/>
    <n v="-0.13"/>
  </r>
  <r>
    <x v="10"/>
    <n v="21"/>
    <n v="7"/>
    <s v="OFF"/>
    <d v="2019-07-21T00:00:00"/>
    <s v="Avg of 4 NM Projects"/>
    <x v="5"/>
    <n v="-0.26"/>
  </r>
  <r>
    <x v="10"/>
    <n v="21"/>
    <n v="7"/>
    <s v="OFF"/>
    <d v="2019-07-21T00:00:00"/>
    <s v="Avg of 4 NM Projects"/>
    <x v="6"/>
    <n v="5.3699999999999992"/>
  </r>
  <r>
    <x v="10"/>
    <n v="21"/>
    <n v="7"/>
    <s v="OFF"/>
    <d v="2019-07-21T00:00:00"/>
    <s v="Avg of 4 NM Projects"/>
    <x v="7"/>
    <n v="34.049999999999997"/>
  </r>
  <r>
    <x v="10"/>
    <n v="21"/>
    <n v="7"/>
    <s v="OFF"/>
    <d v="2019-07-21T00:00:00"/>
    <s v="Avg of 4 NM Projects"/>
    <x v="8"/>
    <n v="65.784999999999997"/>
  </r>
  <r>
    <x v="10"/>
    <n v="21"/>
    <n v="7"/>
    <s v="OFF"/>
    <d v="2019-07-21T00:00:00"/>
    <s v="Avg of 4 NM Projects"/>
    <x v="9"/>
    <n v="96.125"/>
  </r>
  <r>
    <x v="10"/>
    <n v="21"/>
    <n v="7"/>
    <s v="OFF"/>
    <d v="2019-07-21T00:00:00"/>
    <s v="Avg of 4 NM Projects"/>
    <x v="10"/>
    <n v="107.77000000000002"/>
  </r>
  <r>
    <x v="10"/>
    <n v="21"/>
    <n v="7"/>
    <s v="OFF"/>
    <d v="2019-07-21T00:00:00"/>
    <s v="Avg of 4 NM Projects"/>
    <x v="11"/>
    <n v="113.02500000000001"/>
  </r>
  <r>
    <x v="10"/>
    <n v="21"/>
    <n v="7"/>
    <s v="OFF"/>
    <d v="2019-07-21T00:00:00"/>
    <s v="Avg of 4 NM Projects"/>
    <x v="12"/>
    <n v="140.80000000000001"/>
  </r>
  <r>
    <x v="10"/>
    <n v="21"/>
    <n v="7"/>
    <s v="OFF"/>
    <d v="2019-07-21T00:00:00"/>
    <s v="Avg of 4 NM Projects"/>
    <x v="13"/>
    <n v="127.86499999999999"/>
  </r>
  <r>
    <x v="10"/>
    <n v="21"/>
    <n v="7"/>
    <s v="OFF"/>
    <d v="2019-07-21T00:00:00"/>
    <s v="Avg of 4 NM Projects"/>
    <x v="14"/>
    <n v="102.65"/>
  </r>
  <r>
    <x v="10"/>
    <n v="21"/>
    <n v="7"/>
    <s v="OFF"/>
    <d v="2019-07-21T00:00:00"/>
    <s v="Avg of 4 NM Projects"/>
    <x v="15"/>
    <n v="111.10499999999999"/>
  </r>
  <r>
    <x v="10"/>
    <n v="21"/>
    <n v="7"/>
    <s v="OFF"/>
    <d v="2019-07-21T00:00:00"/>
    <s v="Avg of 4 NM Projects"/>
    <x v="16"/>
    <n v="93.44"/>
  </r>
  <r>
    <x v="10"/>
    <n v="21"/>
    <n v="7"/>
    <s v="OFF"/>
    <d v="2019-07-21T00:00:00"/>
    <s v="Avg of 4 NM Projects"/>
    <x v="17"/>
    <n v="59.265000000000001"/>
  </r>
  <r>
    <x v="10"/>
    <n v="21"/>
    <n v="7"/>
    <s v="OFF"/>
    <d v="2019-07-21T00:00:00"/>
    <s v="Avg of 4 NM Projects"/>
    <x v="18"/>
    <n v="36.480000000000004"/>
  </r>
  <r>
    <x v="10"/>
    <n v="21"/>
    <n v="7"/>
    <s v="OFF"/>
    <d v="2019-07-21T00:00:00"/>
    <s v="Avg of 4 NM Projects"/>
    <x v="19"/>
    <n v="7.55"/>
  </r>
  <r>
    <x v="10"/>
    <n v="21"/>
    <n v="7"/>
    <s v="OFF"/>
    <d v="2019-07-21T00:00:00"/>
    <s v="Avg of 4 NM Projects"/>
    <x v="20"/>
    <n v="0.26"/>
  </r>
  <r>
    <x v="10"/>
    <n v="21"/>
    <n v="7"/>
    <s v="OFF"/>
    <d v="2019-07-21T00:00:00"/>
    <s v="Avg of 4 NM Projects"/>
    <x v="21"/>
    <n v="-0.13"/>
  </r>
  <r>
    <x v="10"/>
    <n v="21"/>
    <n v="7"/>
    <s v="OFF"/>
    <d v="2019-07-21T00:00:00"/>
    <s v="Avg of 4 NM Projects"/>
    <x v="22"/>
    <n v="0"/>
  </r>
  <r>
    <x v="10"/>
    <n v="21"/>
    <n v="7"/>
    <s v="OFF"/>
    <d v="2019-07-21T00:00:00"/>
    <s v="Avg of 4 NM Projects"/>
    <x v="23"/>
    <n v="-0.13"/>
  </r>
  <r>
    <x v="10"/>
    <n v="22"/>
    <n v="1"/>
    <s v="OFF"/>
    <d v="2019-07-22T00:00:00"/>
    <s v="Avg of 4 NM Projects"/>
    <x v="0"/>
    <n v="-0.13"/>
  </r>
  <r>
    <x v="10"/>
    <n v="22"/>
    <n v="1"/>
    <s v="OFF"/>
    <d v="2019-07-22T00:00:00"/>
    <s v="Avg of 4 NM Projects"/>
    <x v="1"/>
    <n v="0"/>
  </r>
  <r>
    <x v="10"/>
    <n v="22"/>
    <n v="1"/>
    <s v="OFF"/>
    <d v="2019-07-22T00:00:00"/>
    <s v="Avg of 4 NM Projects"/>
    <x v="2"/>
    <n v="0"/>
  </r>
  <r>
    <x v="10"/>
    <n v="22"/>
    <n v="1"/>
    <s v="OFF"/>
    <d v="2019-07-22T00:00:00"/>
    <s v="Avg of 4 NM Projects"/>
    <x v="3"/>
    <n v="0"/>
  </r>
  <r>
    <x v="10"/>
    <n v="22"/>
    <n v="1"/>
    <s v="OFF"/>
    <d v="2019-07-22T00:00:00"/>
    <s v="Avg of 4 NM Projects"/>
    <x v="4"/>
    <n v="-0.26"/>
  </r>
  <r>
    <x v="10"/>
    <n v="22"/>
    <n v="1"/>
    <s v="OFF"/>
    <d v="2019-07-22T00:00:00"/>
    <s v="Avg of 4 NM Projects"/>
    <x v="5"/>
    <n v="0.39"/>
  </r>
  <r>
    <x v="10"/>
    <n v="22"/>
    <n v="1"/>
    <s v="OFF"/>
    <d v="2019-07-22T00:00:00"/>
    <s v="Avg of 4 NM Projects"/>
    <x v="6"/>
    <n v="9.2149999999999999"/>
  </r>
  <r>
    <x v="10"/>
    <n v="22"/>
    <n v="1"/>
    <s v="OFF"/>
    <d v="2019-07-22T00:00:00"/>
    <s v="Avg of 4 NM Projects"/>
    <x v="7"/>
    <n v="21.760000000000005"/>
  </r>
  <r>
    <x v="10"/>
    <n v="22"/>
    <n v="1"/>
    <s v="OFF"/>
    <d v="2019-07-22T00:00:00"/>
    <s v="Avg of 4 NM Projects"/>
    <x v="8"/>
    <n v="37.760000000000005"/>
  </r>
  <r>
    <x v="10"/>
    <n v="22"/>
    <n v="1"/>
    <s v="OFF"/>
    <d v="2019-07-22T00:00:00"/>
    <s v="Avg of 4 NM Projects"/>
    <x v="9"/>
    <n v="53.375"/>
  </r>
  <r>
    <x v="10"/>
    <n v="22"/>
    <n v="1"/>
    <s v="OFF"/>
    <d v="2019-07-22T00:00:00"/>
    <s v="Avg of 4 NM Projects"/>
    <x v="10"/>
    <n v="54.015000000000001"/>
  </r>
  <r>
    <x v="10"/>
    <n v="22"/>
    <n v="1"/>
    <s v="OFF"/>
    <d v="2019-07-22T00:00:00"/>
    <s v="Avg of 4 NM Projects"/>
    <x v="11"/>
    <n v="41.989999999999995"/>
  </r>
  <r>
    <x v="10"/>
    <n v="22"/>
    <n v="1"/>
    <s v="OFF"/>
    <d v="2019-07-22T00:00:00"/>
    <s v="Avg of 4 NM Projects"/>
    <x v="12"/>
    <n v="42.879999999999995"/>
  </r>
  <r>
    <x v="10"/>
    <n v="22"/>
    <n v="1"/>
    <s v="OFF"/>
    <d v="2019-07-22T00:00:00"/>
    <s v="Avg of 4 NM Projects"/>
    <x v="13"/>
    <n v="59.39"/>
  </r>
  <r>
    <x v="10"/>
    <n v="22"/>
    <n v="1"/>
    <s v="OFF"/>
    <d v="2019-07-22T00:00:00"/>
    <s v="Avg of 4 NM Projects"/>
    <x v="14"/>
    <n v="54.274999999999991"/>
  </r>
  <r>
    <x v="10"/>
    <n v="22"/>
    <n v="1"/>
    <s v="OFF"/>
    <d v="2019-07-22T00:00:00"/>
    <s v="Avg of 4 NM Projects"/>
    <x v="15"/>
    <n v="41.465000000000003"/>
  </r>
  <r>
    <x v="10"/>
    <n v="22"/>
    <n v="1"/>
    <s v="OFF"/>
    <d v="2019-07-22T00:00:00"/>
    <s v="Avg of 4 NM Projects"/>
    <x v="16"/>
    <n v="44.42"/>
  </r>
  <r>
    <x v="10"/>
    <n v="22"/>
    <n v="1"/>
    <s v="OFF"/>
    <d v="2019-07-22T00:00:00"/>
    <s v="Avg of 4 NM Projects"/>
    <x v="17"/>
    <n v="24.32"/>
  </r>
  <r>
    <x v="10"/>
    <n v="22"/>
    <n v="1"/>
    <s v="OFF"/>
    <d v="2019-07-22T00:00:00"/>
    <s v="Avg of 4 NM Projects"/>
    <x v="18"/>
    <n v="22.785000000000004"/>
  </r>
  <r>
    <x v="10"/>
    <n v="22"/>
    <n v="1"/>
    <s v="OFF"/>
    <d v="2019-07-22T00:00:00"/>
    <s v="Avg of 4 NM Projects"/>
    <x v="19"/>
    <n v="5.1249999999999991"/>
  </r>
  <r>
    <x v="10"/>
    <n v="22"/>
    <n v="1"/>
    <s v="OFF"/>
    <d v="2019-07-22T00:00:00"/>
    <s v="Avg of 4 NM Projects"/>
    <x v="20"/>
    <n v="0.13"/>
  </r>
  <r>
    <x v="10"/>
    <n v="22"/>
    <n v="1"/>
    <s v="OFF"/>
    <d v="2019-07-22T00:00:00"/>
    <s v="Avg of 4 NM Projects"/>
    <x v="21"/>
    <n v="0"/>
  </r>
  <r>
    <x v="10"/>
    <n v="22"/>
    <n v="1"/>
    <s v="OFF"/>
    <d v="2019-07-22T00:00:00"/>
    <s v="Avg of 4 NM Projects"/>
    <x v="22"/>
    <n v="-0.39"/>
  </r>
  <r>
    <x v="10"/>
    <n v="22"/>
    <n v="1"/>
    <s v="OFF"/>
    <d v="2019-07-22T00:00:00"/>
    <s v="Avg of 4 NM Projects"/>
    <x v="23"/>
    <n v="-0.13"/>
  </r>
  <r>
    <x v="10"/>
    <n v="23"/>
    <n v="2"/>
    <s v="OFF"/>
    <d v="2019-07-23T00:00:00"/>
    <s v="Avg of 4 NM Projects"/>
    <x v="0"/>
    <n v="-0.13"/>
  </r>
  <r>
    <x v="10"/>
    <n v="23"/>
    <n v="2"/>
    <s v="OFF"/>
    <d v="2019-07-23T00:00:00"/>
    <s v="Avg of 4 NM Projects"/>
    <x v="1"/>
    <n v="-0.13"/>
  </r>
  <r>
    <x v="10"/>
    <n v="23"/>
    <n v="2"/>
    <s v="OFF"/>
    <d v="2019-07-23T00:00:00"/>
    <s v="Avg of 4 NM Projects"/>
    <x v="2"/>
    <n v="-0.13"/>
  </r>
  <r>
    <x v="10"/>
    <n v="23"/>
    <n v="2"/>
    <s v="OFF"/>
    <d v="2019-07-23T00:00:00"/>
    <s v="Avg of 4 NM Projects"/>
    <x v="3"/>
    <n v="0"/>
  </r>
  <r>
    <x v="10"/>
    <n v="23"/>
    <n v="2"/>
    <s v="OFF"/>
    <d v="2019-07-23T00:00:00"/>
    <s v="Avg of 4 NM Projects"/>
    <x v="4"/>
    <n v="-0.13"/>
  </r>
  <r>
    <x v="10"/>
    <n v="23"/>
    <n v="2"/>
    <s v="OFF"/>
    <d v="2019-07-23T00:00:00"/>
    <s v="Avg of 4 NM Projects"/>
    <x v="5"/>
    <n v="-0.26"/>
  </r>
  <r>
    <x v="10"/>
    <n v="23"/>
    <n v="2"/>
    <s v="OFF"/>
    <d v="2019-07-23T00:00:00"/>
    <s v="Avg of 4 NM Projects"/>
    <x v="6"/>
    <n v="4.3449999999999998"/>
  </r>
  <r>
    <x v="10"/>
    <n v="23"/>
    <n v="2"/>
    <s v="ON"/>
    <d v="2019-07-23T00:00:00"/>
    <s v="Avg of 4 NM Projects"/>
    <x v="7"/>
    <n v="16.509999999999998"/>
  </r>
  <r>
    <x v="10"/>
    <n v="23"/>
    <n v="2"/>
    <s v="ON"/>
    <d v="2019-07-23T00:00:00"/>
    <s v="Avg of 4 NM Projects"/>
    <x v="8"/>
    <n v="31.234999999999999"/>
  </r>
  <r>
    <x v="10"/>
    <n v="23"/>
    <n v="2"/>
    <s v="ON"/>
    <d v="2019-07-23T00:00:00"/>
    <s v="Avg of 4 NM Projects"/>
    <x v="9"/>
    <n v="46.204999999999998"/>
  </r>
  <r>
    <x v="10"/>
    <n v="23"/>
    <n v="2"/>
    <s v="ON"/>
    <d v="2019-07-23T00:00:00"/>
    <s v="Avg of 4 NM Projects"/>
    <x v="10"/>
    <n v="70.655000000000001"/>
  </r>
  <r>
    <x v="10"/>
    <n v="23"/>
    <n v="2"/>
    <s v="ON"/>
    <d v="2019-07-23T00:00:00"/>
    <s v="Avg of 4 NM Projects"/>
    <x v="11"/>
    <n v="86.78"/>
  </r>
  <r>
    <x v="10"/>
    <n v="23"/>
    <n v="2"/>
    <s v="ON"/>
    <d v="2019-07-23T00:00:00"/>
    <s v="Avg of 4 NM Projects"/>
    <x v="12"/>
    <n v="102.535"/>
  </r>
  <r>
    <x v="10"/>
    <n v="23"/>
    <n v="2"/>
    <s v="ON"/>
    <d v="2019-07-23T00:00:00"/>
    <s v="Avg of 4 NM Projects"/>
    <x v="13"/>
    <n v="91.139999999999986"/>
  </r>
  <r>
    <x v="10"/>
    <n v="23"/>
    <n v="2"/>
    <s v="ON"/>
    <d v="2019-07-23T00:00:00"/>
    <s v="Avg of 4 NM Projects"/>
    <x v="14"/>
    <n v="66.56"/>
  </r>
  <r>
    <x v="10"/>
    <n v="23"/>
    <n v="2"/>
    <s v="ON"/>
    <d v="2019-07-23T00:00:00"/>
    <s v="Avg of 4 NM Projects"/>
    <x v="15"/>
    <n v="55.165000000000006"/>
  </r>
  <r>
    <x v="10"/>
    <n v="23"/>
    <n v="2"/>
    <s v="ON"/>
    <d v="2019-07-23T00:00:00"/>
    <s v="Avg of 4 NM Projects"/>
    <x v="16"/>
    <n v="47.745000000000005"/>
  </r>
  <r>
    <x v="10"/>
    <n v="23"/>
    <n v="2"/>
    <s v="ON"/>
    <d v="2019-07-23T00:00:00"/>
    <s v="Avg of 4 NM Projects"/>
    <x v="17"/>
    <n v="36.355000000000004"/>
  </r>
  <r>
    <x v="10"/>
    <n v="23"/>
    <n v="2"/>
    <s v="ON"/>
    <d v="2019-07-23T00:00:00"/>
    <s v="Avg of 4 NM Projects"/>
    <x v="18"/>
    <n v="20.355"/>
  </r>
  <r>
    <x v="10"/>
    <n v="23"/>
    <n v="2"/>
    <s v="ON"/>
    <d v="2019-07-23T00:00:00"/>
    <s v="Avg of 4 NM Projects"/>
    <x v="19"/>
    <n v="5.8849999999999998"/>
  </r>
  <r>
    <x v="10"/>
    <n v="23"/>
    <n v="2"/>
    <s v="ON"/>
    <d v="2019-07-23T00:00:00"/>
    <s v="Avg of 4 NM Projects"/>
    <x v="20"/>
    <n v="0"/>
  </r>
  <r>
    <x v="10"/>
    <n v="23"/>
    <n v="2"/>
    <s v="ON"/>
    <d v="2019-07-23T00:00:00"/>
    <s v="Avg of 4 NM Projects"/>
    <x v="21"/>
    <n v="-0.13"/>
  </r>
  <r>
    <x v="10"/>
    <n v="23"/>
    <n v="2"/>
    <s v="ON"/>
    <d v="2019-07-23T00:00:00"/>
    <s v="Avg of 4 NM Projects"/>
    <x v="22"/>
    <n v="-0.13"/>
  </r>
  <r>
    <x v="10"/>
    <n v="23"/>
    <n v="2"/>
    <s v="OFF"/>
    <d v="2019-07-23T00:00:00"/>
    <s v="Avg of 4 NM Projects"/>
    <x v="23"/>
    <n v="0"/>
  </r>
  <r>
    <x v="10"/>
    <n v="24"/>
    <n v="3"/>
    <s v="OFF"/>
    <d v="2019-07-24T00:00:00"/>
    <s v="Avg of 4 NM Projects"/>
    <x v="0"/>
    <n v="-0.13"/>
  </r>
  <r>
    <x v="10"/>
    <n v="24"/>
    <n v="3"/>
    <s v="OFF"/>
    <d v="2019-07-24T00:00:00"/>
    <s v="Avg of 4 NM Projects"/>
    <x v="1"/>
    <n v="-0.13"/>
  </r>
  <r>
    <x v="10"/>
    <n v="24"/>
    <n v="3"/>
    <s v="OFF"/>
    <d v="2019-07-24T00:00:00"/>
    <s v="Avg of 4 NM Projects"/>
    <x v="2"/>
    <n v="0"/>
  </r>
  <r>
    <x v="10"/>
    <n v="24"/>
    <n v="3"/>
    <s v="OFF"/>
    <d v="2019-07-24T00:00:00"/>
    <s v="Avg of 4 NM Projects"/>
    <x v="3"/>
    <n v="0"/>
  </r>
  <r>
    <x v="10"/>
    <n v="24"/>
    <n v="3"/>
    <s v="OFF"/>
    <d v="2019-07-24T00:00:00"/>
    <s v="Avg of 4 NM Projects"/>
    <x v="4"/>
    <n v="-0.13"/>
  </r>
  <r>
    <x v="10"/>
    <n v="24"/>
    <n v="3"/>
    <s v="OFF"/>
    <d v="2019-07-24T00:00:00"/>
    <s v="Avg of 4 NM Projects"/>
    <x v="5"/>
    <n v="-0.13"/>
  </r>
  <r>
    <x v="10"/>
    <n v="24"/>
    <n v="3"/>
    <s v="OFF"/>
    <d v="2019-07-24T00:00:00"/>
    <s v="Avg of 4 NM Projects"/>
    <x v="6"/>
    <n v="9.08"/>
  </r>
  <r>
    <x v="10"/>
    <n v="24"/>
    <n v="3"/>
    <s v="ON"/>
    <d v="2019-07-24T00:00:00"/>
    <s v="Avg of 4 NM Projects"/>
    <x v="7"/>
    <n v="41.344999999999999"/>
  </r>
  <r>
    <x v="10"/>
    <n v="24"/>
    <n v="3"/>
    <s v="ON"/>
    <d v="2019-07-24T00:00:00"/>
    <s v="Avg of 4 NM Projects"/>
    <x v="8"/>
    <n v="77.819999999999993"/>
  </r>
  <r>
    <x v="10"/>
    <n v="24"/>
    <n v="3"/>
    <s v="ON"/>
    <d v="2019-07-24T00:00:00"/>
    <s v="Avg of 4 NM Projects"/>
    <x v="9"/>
    <n v="116.22000000000001"/>
  </r>
  <r>
    <x v="10"/>
    <n v="24"/>
    <n v="3"/>
    <s v="ON"/>
    <d v="2019-07-24T00:00:00"/>
    <s v="Avg of 4 NM Projects"/>
    <x v="10"/>
    <n v="135.04"/>
  </r>
  <r>
    <x v="10"/>
    <n v="24"/>
    <n v="3"/>
    <s v="ON"/>
    <d v="2019-07-24T00:00:00"/>
    <s v="Avg of 4 NM Projects"/>
    <x v="11"/>
    <n v="134.38999999999999"/>
  </r>
  <r>
    <x v="10"/>
    <n v="24"/>
    <n v="3"/>
    <s v="ON"/>
    <d v="2019-07-24T00:00:00"/>
    <s v="Avg of 4 NM Projects"/>
    <x v="12"/>
    <n v="105.35000000000001"/>
  </r>
  <r>
    <x v="10"/>
    <n v="24"/>
    <n v="3"/>
    <s v="ON"/>
    <d v="2019-07-24T00:00:00"/>
    <s v="Avg of 4 NM Projects"/>
    <x v="13"/>
    <n v="120.32499999999999"/>
  </r>
  <r>
    <x v="10"/>
    <n v="24"/>
    <n v="3"/>
    <s v="ON"/>
    <d v="2019-07-24T00:00:00"/>
    <s v="Avg of 4 NM Projects"/>
    <x v="14"/>
    <n v="117.63"/>
  </r>
  <r>
    <x v="10"/>
    <n v="24"/>
    <n v="3"/>
    <s v="ON"/>
    <d v="2019-07-24T00:00:00"/>
    <s v="Avg of 4 NM Projects"/>
    <x v="15"/>
    <n v="108.29"/>
  </r>
  <r>
    <x v="10"/>
    <n v="24"/>
    <n v="3"/>
    <s v="ON"/>
    <d v="2019-07-24T00:00:00"/>
    <s v="Avg of 4 NM Projects"/>
    <x v="16"/>
    <n v="83.965000000000003"/>
  </r>
  <r>
    <x v="10"/>
    <n v="24"/>
    <n v="3"/>
    <s v="ON"/>
    <d v="2019-07-24T00:00:00"/>
    <s v="Avg of 4 NM Projects"/>
    <x v="17"/>
    <n v="61.695"/>
  </r>
  <r>
    <x v="10"/>
    <n v="24"/>
    <n v="3"/>
    <s v="ON"/>
    <d v="2019-07-24T00:00:00"/>
    <s v="Avg of 4 NM Projects"/>
    <x v="18"/>
    <n v="27.905000000000001"/>
  </r>
  <r>
    <x v="10"/>
    <n v="24"/>
    <n v="3"/>
    <s v="ON"/>
    <d v="2019-07-24T00:00:00"/>
    <s v="Avg of 4 NM Projects"/>
    <x v="19"/>
    <n v="6.7850000000000001"/>
  </r>
  <r>
    <x v="10"/>
    <n v="24"/>
    <n v="3"/>
    <s v="ON"/>
    <d v="2019-07-24T00:00:00"/>
    <s v="Avg of 4 NM Projects"/>
    <x v="20"/>
    <n v="0"/>
  </r>
  <r>
    <x v="10"/>
    <n v="24"/>
    <n v="3"/>
    <s v="ON"/>
    <d v="2019-07-24T00:00:00"/>
    <s v="Avg of 4 NM Projects"/>
    <x v="21"/>
    <n v="-0.26"/>
  </r>
  <r>
    <x v="10"/>
    <n v="24"/>
    <n v="3"/>
    <s v="ON"/>
    <d v="2019-07-24T00:00:00"/>
    <s v="Avg of 4 NM Projects"/>
    <x v="22"/>
    <n v="-0.13"/>
  </r>
  <r>
    <x v="10"/>
    <n v="24"/>
    <n v="3"/>
    <s v="OFF"/>
    <d v="2019-07-24T00:00:00"/>
    <s v="Avg of 4 NM Projects"/>
    <x v="23"/>
    <n v="0"/>
  </r>
  <r>
    <x v="10"/>
    <n v="25"/>
    <n v="4"/>
    <s v="OFF"/>
    <d v="2019-07-25T00:00:00"/>
    <s v="Avg of 4 NM Projects"/>
    <x v="0"/>
    <n v="-0.13"/>
  </r>
  <r>
    <x v="10"/>
    <n v="25"/>
    <n v="4"/>
    <s v="OFF"/>
    <d v="2019-07-25T00:00:00"/>
    <s v="Avg of 4 NM Projects"/>
    <x v="1"/>
    <n v="0"/>
  </r>
  <r>
    <x v="10"/>
    <n v="25"/>
    <n v="4"/>
    <s v="OFF"/>
    <d v="2019-07-25T00:00:00"/>
    <s v="Avg of 4 NM Projects"/>
    <x v="2"/>
    <n v="0"/>
  </r>
  <r>
    <x v="10"/>
    <n v="25"/>
    <n v="4"/>
    <s v="OFF"/>
    <d v="2019-07-25T00:00:00"/>
    <s v="Avg of 4 NM Projects"/>
    <x v="3"/>
    <n v="0"/>
  </r>
  <r>
    <x v="10"/>
    <n v="25"/>
    <n v="4"/>
    <s v="OFF"/>
    <d v="2019-07-25T00:00:00"/>
    <s v="Avg of 4 NM Projects"/>
    <x v="4"/>
    <n v="-0.26"/>
  </r>
  <r>
    <x v="10"/>
    <n v="25"/>
    <n v="4"/>
    <s v="OFF"/>
    <d v="2019-07-25T00:00:00"/>
    <s v="Avg of 4 NM Projects"/>
    <x v="5"/>
    <n v="0.13"/>
  </r>
  <r>
    <x v="10"/>
    <n v="25"/>
    <n v="4"/>
    <s v="OFF"/>
    <d v="2019-07-25T00:00:00"/>
    <s v="Avg of 4 NM Projects"/>
    <x v="6"/>
    <n v="8.7050000000000001"/>
  </r>
  <r>
    <x v="10"/>
    <n v="25"/>
    <n v="4"/>
    <s v="ON"/>
    <d v="2019-07-25T00:00:00"/>
    <s v="Avg of 4 NM Projects"/>
    <x v="7"/>
    <n v="29.82"/>
  </r>
  <r>
    <x v="10"/>
    <n v="25"/>
    <n v="4"/>
    <s v="ON"/>
    <d v="2019-07-25T00:00:00"/>
    <s v="Avg of 4 NM Projects"/>
    <x v="8"/>
    <n v="59.65"/>
  </r>
  <r>
    <x v="10"/>
    <n v="25"/>
    <n v="4"/>
    <s v="ON"/>
    <d v="2019-07-25T00:00:00"/>
    <s v="Avg of 4 NM Projects"/>
    <x v="9"/>
    <n v="67.070000000000007"/>
  </r>
  <r>
    <x v="10"/>
    <n v="25"/>
    <n v="4"/>
    <s v="ON"/>
    <d v="2019-07-25T00:00:00"/>
    <s v="Avg of 4 NM Projects"/>
    <x v="10"/>
    <n v="89.47"/>
  </r>
  <r>
    <x v="10"/>
    <n v="25"/>
    <n v="4"/>
    <s v="ON"/>
    <d v="2019-07-25T00:00:00"/>
    <s v="Avg of 4 NM Projects"/>
    <x v="11"/>
    <n v="94.34"/>
  </r>
  <r>
    <x v="10"/>
    <n v="25"/>
    <n v="4"/>
    <s v="ON"/>
    <d v="2019-07-25T00:00:00"/>
    <s v="Avg of 4 NM Projects"/>
    <x v="12"/>
    <n v="94.594999999999999"/>
  </r>
  <r>
    <x v="10"/>
    <n v="25"/>
    <n v="4"/>
    <s v="ON"/>
    <d v="2019-07-25T00:00:00"/>
    <s v="Avg of 4 NM Projects"/>
    <x v="13"/>
    <n v="95.10499999999999"/>
  </r>
  <r>
    <x v="10"/>
    <n v="25"/>
    <n v="4"/>
    <s v="ON"/>
    <d v="2019-07-25T00:00:00"/>
    <s v="Avg of 4 NM Projects"/>
    <x v="14"/>
    <n v="65.284999999999997"/>
  </r>
  <r>
    <x v="10"/>
    <n v="25"/>
    <n v="4"/>
    <s v="ON"/>
    <d v="2019-07-25T00:00:00"/>
    <s v="Avg of 4 NM Projects"/>
    <x v="15"/>
    <n v="76.295000000000002"/>
  </r>
  <r>
    <x v="10"/>
    <n v="25"/>
    <n v="4"/>
    <s v="ON"/>
    <d v="2019-07-25T00:00:00"/>
    <s v="Avg of 4 NM Projects"/>
    <x v="16"/>
    <n v="52.74499999999999"/>
  </r>
  <r>
    <x v="10"/>
    <n v="25"/>
    <n v="4"/>
    <s v="ON"/>
    <d v="2019-07-25T00:00:00"/>
    <s v="Avg of 4 NM Projects"/>
    <x v="17"/>
    <n v="44.16"/>
  </r>
  <r>
    <x v="10"/>
    <n v="25"/>
    <n v="4"/>
    <s v="ON"/>
    <d v="2019-07-25T00:00:00"/>
    <s v="Avg of 4 NM Projects"/>
    <x v="18"/>
    <n v="19.579999999999998"/>
  </r>
  <r>
    <x v="10"/>
    <n v="25"/>
    <n v="4"/>
    <s v="ON"/>
    <d v="2019-07-25T00:00:00"/>
    <s v="Avg of 4 NM Projects"/>
    <x v="19"/>
    <n v="4.0949999999999998"/>
  </r>
  <r>
    <x v="10"/>
    <n v="25"/>
    <n v="4"/>
    <s v="ON"/>
    <d v="2019-07-25T00:00:00"/>
    <s v="Avg of 4 NM Projects"/>
    <x v="20"/>
    <n v="-0.13"/>
  </r>
  <r>
    <x v="10"/>
    <n v="25"/>
    <n v="4"/>
    <s v="ON"/>
    <d v="2019-07-25T00:00:00"/>
    <s v="Avg of 4 NM Projects"/>
    <x v="21"/>
    <n v="-0.13"/>
  </r>
  <r>
    <x v="10"/>
    <n v="25"/>
    <n v="4"/>
    <s v="ON"/>
    <d v="2019-07-25T00:00:00"/>
    <s v="Avg of 4 NM Projects"/>
    <x v="22"/>
    <n v="0"/>
  </r>
  <r>
    <x v="10"/>
    <n v="25"/>
    <n v="4"/>
    <s v="OFF"/>
    <d v="2019-07-25T00:00:00"/>
    <s v="Avg of 4 NM Projects"/>
    <x v="23"/>
    <n v="0"/>
  </r>
  <r>
    <x v="10"/>
    <n v="26"/>
    <n v="5"/>
    <s v="OFF"/>
    <d v="2019-07-26T00:00:00"/>
    <s v="Avg of 4 NM Projects"/>
    <x v="0"/>
    <n v="0"/>
  </r>
  <r>
    <x v="10"/>
    <n v="26"/>
    <n v="5"/>
    <s v="OFF"/>
    <d v="2019-07-26T00:00:00"/>
    <s v="Avg of 4 NM Projects"/>
    <x v="1"/>
    <n v="0"/>
  </r>
  <r>
    <x v="10"/>
    <n v="26"/>
    <n v="5"/>
    <s v="OFF"/>
    <d v="2019-07-26T00:00:00"/>
    <s v="Avg of 4 NM Projects"/>
    <x v="2"/>
    <n v="-0.26"/>
  </r>
  <r>
    <x v="10"/>
    <n v="26"/>
    <n v="5"/>
    <s v="OFF"/>
    <d v="2019-07-26T00:00:00"/>
    <s v="Avg of 4 NM Projects"/>
    <x v="3"/>
    <n v="-0.13"/>
  </r>
  <r>
    <x v="10"/>
    <n v="26"/>
    <n v="5"/>
    <s v="OFF"/>
    <d v="2019-07-26T00:00:00"/>
    <s v="Avg of 4 NM Projects"/>
    <x v="4"/>
    <n v="-0.13"/>
  </r>
  <r>
    <x v="10"/>
    <n v="26"/>
    <n v="5"/>
    <s v="OFF"/>
    <d v="2019-07-26T00:00:00"/>
    <s v="Avg of 4 NM Projects"/>
    <x v="5"/>
    <n v="-0.13"/>
  </r>
  <r>
    <x v="10"/>
    <n v="26"/>
    <n v="5"/>
    <s v="OFF"/>
    <d v="2019-07-26T00:00:00"/>
    <s v="Avg of 4 NM Projects"/>
    <x v="6"/>
    <n v="6.4050000000000011"/>
  </r>
  <r>
    <x v="10"/>
    <n v="26"/>
    <n v="5"/>
    <s v="ON"/>
    <d v="2019-07-26T00:00:00"/>
    <s v="Avg of 4 NM Projects"/>
    <x v="7"/>
    <n v="26.75"/>
  </r>
  <r>
    <x v="10"/>
    <n v="26"/>
    <n v="5"/>
    <s v="ON"/>
    <d v="2019-07-26T00:00:00"/>
    <s v="Avg of 4 NM Projects"/>
    <x v="8"/>
    <n v="51.584999999999994"/>
  </r>
  <r>
    <x v="10"/>
    <n v="26"/>
    <n v="5"/>
    <s v="ON"/>
    <d v="2019-07-26T00:00:00"/>
    <s v="Avg of 4 NM Projects"/>
    <x v="9"/>
    <n v="72.835000000000008"/>
  </r>
  <r>
    <x v="10"/>
    <n v="26"/>
    <n v="5"/>
    <s v="ON"/>
    <d v="2019-07-26T00:00:00"/>
    <s v="Avg of 4 NM Projects"/>
    <x v="10"/>
    <n v="83.325000000000003"/>
  </r>
  <r>
    <x v="10"/>
    <n v="26"/>
    <n v="5"/>
    <s v="ON"/>
    <d v="2019-07-26T00:00:00"/>
    <s v="Avg of 4 NM Projects"/>
    <x v="11"/>
    <n v="94.460000000000008"/>
  </r>
  <r>
    <x v="10"/>
    <n v="26"/>
    <n v="5"/>
    <s v="ON"/>
    <d v="2019-07-26T00:00:00"/>
    <s v="Avg of 4 NM Projects"/>
    <x v="12"/>
    <n v="101.38"/>
  </r>
  <r>
    <x v="10"/>
    <n v="26"/>
    <n v="5"/>
    <s v="ON"/>
    <d v="2019-07-26T00:00:00"/>
    <s v="Avg of 4 NM Projects"/>
    <x v="13"/>
    <n v="95.745000000000005"/>
  </r>
  <r>
    <x v="10"/>
    <n v="26"/>
    <n v="5"/>
    <s v="ON"/>
    <d v="2019-07-26T00:00:00"/>
    <s v="Avg of 4 NM Projects"/>
    <x v="14"/>
    <n v="83.45"/>
  </r>
  <r>
    <x v="10"/>
    <n v="26"/>
    <n v="5"/>
    <s v="ON"/>
    <d v="2019-07-26T00:00:00"/>
    <s v="Avg of 4 NM Projects"/>
    <x v="15"/>
    <n v="75.650000000000006"/>
  </r>
  <r>
    <x v="10"/>
    <n v="26"/>
    <n v="5"/>
    <s v="ON"/>
    <d v="2019-07-26T00:00:00"/>
    <s v="Avg of 4 NM Projects"/>
    <x v="16"/>
    <n v="77.95"/>
  </r>
  <r>
    <x v="10"/>
    <n v="26"/>
    <n v="5"/>
    <s v="ON"/>
    <d v="2019-07-26T00:00:00"/>
    <s v="Avg of 4 NM Projects"/>
    <x v="17"/>
    <n v="58.75"/>
  </r>
  <r>
    <x v="10"/>
    <n v="26"/>
    <n v="5"/>
    <s v="ON"/>
    <d v="2019-07-26T00:00:00"/>
    <s v="Avg of 4 NM Projects"/>
    <x v="18"/>
    <n v="32.119999999999997"/>
  </r>
  <r>
    <x v="10"/>
    <n v="26"/>
    <n v="5"/>
    <s v="ON"/>
    <d v="2019-07-26T00:00:00"/>
    <s v="Avg of 4 NM Projects"/>
    <x v="19"/>
    <n v="6.1400000000000006"/>
  </r>
  <r>
    <x v="10"/>
    <n v="26"/>
    <n v="5"/>
    <s v="ON"/>
    <d v="2019-07-26T00:00:00"/>
    <s v="Avg of 4 NM Projects"/>
    <x v="20"/>
    <n v="0"/>
  </r>
  <r>
    <x v="10"/>
    <n v="26"/>
    <n v="5"/>
    <s v="ON"/>
    <d v="2019-07-26T00:00:00"/>
    <s v="Avg of 4 NM Projects"/>
    <x v="21"/>
    <n v="-0.26"/>
  </r>
  <r>
    <x v="10"/>
    <n v="26"/>
    <n v="5"/>
    <s v="ON"/>
    <d v="2019-07-26T00:00:00"/>
    <s v="Avg of 4 NM Projects"/>
    <x v="22"/>
    <n v="0"/>
  </r>
  <r>
    <x v="10"/>
    <n v="26"/>
    <n v="5"/>
    <s v="OFF"/>
    <d v="2019-07-26T00:00:00"/>
    <s v="Avg of 4 NM Projects"/>
    <x v="23"/>
    <n v="-0.13"/>
  </r>
  <r>
    <x v="10"/>
    <n v="27"/>
    <n v="6"/>
    <s v="OFF"/>
    <d v="2019-07-27T00:00:00"/>
    <s v="Avg of 4 NM Projects"/>
    <x v="0"/>
    <n v="0"/>
  </r>
  <r>
    <x v="10"/>
    <n v="27"/>
    <n v="6"/>
    <s v="OFF"/>
    <d v="2019-07-27T00:00:00"/>
    <s v="Avg of 4 NM Projects"/>
    <x v="1"/>
    <n v="0"/>
  </r>
  <r>
    <x v="10"/>
    <n v="27"/>
    <n v="6"/>
    <s v="OFF"/>
    <d v="2019-07-27T00:00:00"/>
    <s v="Avg of 4 NM Projects"/>
    <x v="2"/>
    <n v="0"/>
  </r>
  <r>
    <x v="10"/>
    <n v="27"/>
    <n v="6"/>
    <s v="OFF"/>
    <d v="2019-07-27T00:00:00"/>
    <s v="Avg of 4 NM Projects"/>
    <x v="3"/>
    <n v="-0.13"/>
  </r>
  <r>
    <x v="10"/>
    <n v="27"/>
    <n v="6"/>
    <s v="OFF"/>
    <d v="2019-07-27T00:00:00"/>
    <s v="Avg of 4 NM Projects"/>
    <x v="4"/>
    <n v="-0.13"/>
  </r>
  <r>
    <x v="10"/>
    <n v="27"/>
    <n v="6"/>
    <s v="OFF"/>
    <d v="2019-07-27T00:00:00"/>
    <s v="Avg of 4 NM Projects"/>
    <x v="5"/>
    <n v="0.38500000000000001"/>
  </r>
  <r>
    <x v="10"/>
    <n v="27"/>
    <n v="6"/>
    <s v="OFF"/>
    <d v="2019-07-27T00:00:00"/>
    <s v="Avg of 4 NM Projects"/>
    <x v="6"/>
    <n v="6.0150000000000006"/>
  </r>
  <r>
    <x v="10"/>
    <n v="27"/>
    <n v="6"/>
    <s v="ON"/>
    <d v="2019-07-27T00:00:00"/>
    <s v="Avg of 4 NM Projects"/>
    <x v="7"/>
    <n v="32"/>
  </r>
  <r>
    <x v="10"/>
    <n v="27"/>
    <n v="6"/>
    <s v="ON"/>
    <d v="2019-07-27T00:00:00"/>
    <s v="Avg of 4 NM Projects"/>
    <x v="8"/>
    <n v="46.215000000000003"/>
  </r>
  <r>
    <x v="10"/>
    <n v="27"/>
    <n v="6"/>
    <s v="ON"/>
    <d v="2019-07-27T00:00:00"/>
    <s v="Avg of 4 NM Projects"/>
    <x v="9"/>
    <n v="67.330000000000013"/>
  </r>
  <r>
    <x v="10"/>
    <n v="27"/>
    <n v="6"/>
    <s v="ON"/>
    <d v="2019-07-27T00:00:00"/>
    <s v="Avg of 4 NM Projects"/>
    <x v="10"/>
    <n v="86.784999999999997"/>
  </r>
  <r>
    <x v="10"/>
    <n v="27"/>
    <n v="6"/>
    <s v="ON"/>
    <d v="2019-07-27T00:00:00"/>
    <s v="Avg of 4 NM Projects"/>
    <x v="11"/>
    <n v="107.65"/>
  </r>
  <r>
    <x v="10"/>
    <n v="27"/>
    <n v="6"/>
    <s v="ON"/>
    <d v="2019-07-27T00:00:00"/>
    <s v="Avg of 4 NM Projects"/>
    <x v="12"/>
    <n v="121.985"/>
  </r>
  <r>
    <x v="10"/>
    <n v="27"/>
    <n v="6"/>
    <s v="ON"/>
    <d v="2019-07-27T00:00:00"/>
    <s v="Avg of 4 NM Projects"/>
    <x v="13"/>
    <n v="126.85000000000001"/>
  </r>
  <r>
    <x v="10"/>
    <n v="27"/>
    <n v="6"/>
    <s v="ON"/>
    <d v="2019-07-27T00:00:00"/>
    <s v="Avg of 4 NM Projects"/>
    <x v="14"/>
    <n v="113.02"/>
  </r>
  <r>
    <x v="10"/>
    <n v="27"/>
    <n v="6"/>
    <s v="ON"/>
    <d v="2019-07-27T00:00:00"/>
    <s v="Avg of 4 NM Projects"/>
    <x v="15"/>
    <n v="98.170000000000016"/>
  </r>
  <r>
    <x v="10"/>
    <n v="27"/>
    <n v="6"/>
    <s v="ON"/>
    <d v="2019-07-27T00:00:00"/>
    <s v="Avg of 4 NM Projects"/>
    <x v="16"/>
    <n v="82.175000000000011"/>
  </r>
  <r>
    <x v="10"/>
    <n v="27"/>
    <n v="6"/>
    <s v="ON"/>
    <d v="2019-07-27T00:00:00"/>
    <s v="Avg of 4 NM Projects"/>
    <x v="17"/>
    <n v="52.354999999999997"/>
  </r>
  <r>
    <x v="10"/>
    <n v="27"/>
    <n v="6"/>
    <s v="ON"/>
    <d v="2019-07-27T00:00:00"/>
    <s v="Avg of 4 NM Projects"/>
    <x v="18"/>
    <n v="29.434999999999999"/>
  </r>
  <r>
    <x v="10"/>
    <n v="27"/>
    <n v="6"/>
    <s v="ON"/>
    <d v="2019-07-27T00:00:00"/>
    <s v="Avg of 4 NM Projects"/>
    <x v="19"/>
    <n v="7.4150000000000009"/>
  </r>
  <r>
    <x v="10"/>
    <n v="27"/>
    <n v="6"/>
    <s v="ON"/>
    <d v="2019-07-27T00:00:00"/>
    <s v="Avg of 4 NM Projects"/>
    <x v="20"/>
    <n v="-0.26"/>
  </r>
  <r>
    <x v="10"/>
    <n v="27"/>
    <n v="6"/>
    <s v="ON"/>
    <d v="2019-07-27T00:00:00"/>
    <s v="Avg of 4 NM Projects"/>
    <x v="21"/>
    <n v="0"/>
  </r>
  <r>
    <x v="10"/>
    <n v="27"/>
    <n v="6"/>
    <s v="ON"/>
    <d v="2019-07-27T00:00:00"/>
    <s v="Avg of 4 NM Projects"/>
    <x v="22"/>
    <n v="0"/>
  </r>
  <r>
    <x v="10"/>
    <n v="27"/>
    <n v="6"/>
    <s v="OFF"/>
    <d v="2019-07-27T00:00:00"/>
    <s v="Avg of 4 NM Projects"/>
    <x v="23"/>
    <n v="0"/>
  </r>
  <r>
    <x v="10"/>
    <n v="28"/>
    <n v="7"/>
    <s v="OFF"/>
    <d v="2019-07-28T00:00:00"/>
    <s v="Avg of 4 NM Projects"/>
    <x v="0"/>
    <n v="0"/>
  </r>
  <r>
    <x v="10"/>
    <n v="28"/>
    <n v="7"/>
    <s v="OFF"/>
    <d v="2019-07-28T00:00:00"/>
    <s v="Avg of 4 NM Projects"/>
    <x v="1"/>
    <n v="0"/>
  </r>
  <r>
    <x v="10"/>
    <n v="28"/>
    <n v="7"/>
    <s v="OFF"/>
    <d v="2019-07-28T00:00:00"/>
    <s v="Avg of 4 NM Projects"/>
    <x v="2"/>
    <n v="-0.13"/>
  </r>
  <r>
    <x v="10"/>
    <n v="28"/>
    <n v="7"/>
    <s v="OFF"/>
    <d v="2019-07-28T00:00:00"/>
    <s v="Avg of 4 NM Projects"/>
    <x v="3"/>
    <n v="-0.39"/>
  </r>
  <r>
    <x v="10"/>
    <n v="28"/>
    <n v="7"/>
    <s v="OFF"/>
    <d v="2019-07-28T00:00:00"/>
    <s v="Avg of 4 NM Projects"/>
    <x v="4"/>
    <n v="0"/>
  </r>
  <r>
    <x v="10"/>
    <n v="28"/>
    <n v="7"/>
    <s v="OFF"/>
    <d v="2019-07-28T00:00:00"/>
    <s v="Avg of 4 NM Projects"/>
    <x v="5"/>
    <n v="-0.26"/>
  </r>
  <r>
    <x v="10"/>
    <n v="28"/>
    <n v="7"/>
    <s v="OFF"/>
    <d v="2019-07-28T00:00:00"/>
    <s v="Avg of 4 NM Projects"/>
    <x v="6"/>
    <n v="8.0599999999999987"/>
  </r>
  <r>
    <x v="10"/>
    <n v="28"/>
    <n v="7"/>
    <s v="OFF"/>
    <d v="2019-07-28T00:00:00"/>
    <s v="Avg of 4 NM Projects"/>
    <x v="7"/>
    <n v="40.195000000000007"/>
  </r>
  <r>
    <x v="10"/>
    <n v="28"/>
    <n v="7"/>
    <s v="OFF"/>
    <d v="2019-07-28T00:00:00"/>
    <s v="Avg of 4 NM Projects"/>
    <x v="8"/>
    <n v="77.180000000000007"/>
  </r>
  <r>
    <x v="10"/>
    <n v="28"/>
    <n v="7"/>
    <s v="OFF"/>
    <d v="2019-07-28T00:00:00"/>
    <s v="Avg of 4 NM Projects"/>
    <x v="9"/>
    <n v="90.749999999999986"/>
  </r>
  <r>
    <x v="10"/>
    <n v="28"/>
    <n v="7"/>
    <s v="OFF"/>
    <d v="2019-07-28T00:00:00"/>
    <s v="Avg of 4 NM Projects"/>
    <x v="10"/>
    <n v="105.21499999999999"/>
  </r>
  <r>
    <x v="10"/>
    <n v="28"/>
    <n v="7"/>
    <s v="OFF"/>
    <d v="2019-07-28T00:00:00"/>
    <s v="Avg of 4 NM Projects"/>
    <x v="11"/>
    <n v="97.925000000000011"/>
  </r>
  <r>
    <x v="10"/>
    <n v="28"/>
    <n v="7"/>
    <s v="OFF"/>
    <d v="2019-07-28T00:00:00"/>
    <s v="Avg of 4 NM Projects"/>
    <x v="12"/>
    <n v="78.08"/>
  </r>
  <r>
    <x v="10"/>
    <n v="28"/>
    <n v="7"/>
    <s v="OFF"/>
    <d v="2019-07-28T00:00:00"/>
    <s v="Avg of 4 NM Projects"/>
    <x v="13"/>
    <n v="91.65"/>
  </r>
  <r>
    <x v="10"/>
    <n v="28"/>
    <n v="7"/>
    <s v="OFF"/>
    <d v="2019-07-28T00:00:00"/>
    <s v="Avg of 4 NM Projects"/>
    <x v="14"/>
    <n v="82.305000000000007"/>
  </r>
  <r>
    <x v="10"/>
    <n v="28"/>
    <n v="7"/>
    <s v="OFF"/>
    <d v="2019-07-28T00:00:00"/>
    <s v="Avg of 4 NM Projects"/>
    <x v="15"/>
    <n v="50.56"/>
  </r>
  <r>
    <x v="10"/>
    <n v="28"/>
    <n v="7"/>
    <s v="OFF"/>
    <d v="2019-07-28T00:00:00"/>
    <s v="Avg of 4 NM Projects"/>
    <x v="16"/>
    <n v="34.17"/>
  </r>
  <r>
    <x v="10"/>
    <n v="28"/>
    <n v="7"/>
    <s v="OFF"/>
    <d v="2019-07-28T00:00:00"/>
    <s v="Avg of 4 NM Projects"/>
    <x v="17"/>
    <n v="37.25"/>
  </r>
  <r>
    <x v="10"/>
    <n v="28"/>
    <n v="7"/>
    <s v="OFF"/>
    <d v="2019-07-28T00:00:00"/>
    <s v="Avg of 4 NM Projects"/>
    <x v="18"/>
    <n v="22.53"/>
  </r>
  <r>
    <x v="10"/>
    <n v="28"/>
    <n v="7"/>
    <s v="OFF"/>
    <d v="2019-07-28T00:00:00"/>
    <s v="Avg of 4 NM Projects"/>
    <x v="19"/>
    <n v="6.02"/>
  </r>
  <r>
    <x v="10"/>
    <n v="28"/>
    <n v="7"/>
    <s v="OFF"/>
    <d v="2019-07-28T00:00:00"/>
    <s v="Avg of 4 NM Projects"/>
    <x v="20"/>
    <n v="0.13"/>
  </r>
  <r>
    <x v="10"/>
    <n v="28"/>
    <n v="7"/>
    <s v="OFF"/>
    <d v="2019-07-28T00:00:00"/>
    <s v="Avg of 4 NM Projects"/>
    <x v="21"/>
    <n v="-0.13"/>
  </r>
  <r>
    <x v="10"/>
    <n v="28"/>
    <n v="7"/>
    <s v="OFF"/>
    <d v="2019-07-28T00:00:00"/>
    <s v="Avg of 4 NM Projects"/>
    <x v="22"/>
    <n v="-0.39"/>
  </r>
  <r>
    <x v="10"/>
    <n v="28"/>
    <n v="7"/>
    <s v="OFF"/>
    <d v="2019-07-28T00:00:00"/>
    <s v="Avg of 4 NM Projects"/>
    <x v="23"/>
    <n v="-0.13"/>
  </r>
  <r>
    <x v="10"/>
    <n v="29"/>
    <n v="1"/>
    <s v="OFF"/>
    <d v="2019-07-29T00:00:00"/>
    <s v="Avg of 4 NM Projects"/>
    <x v="0"/>
    <n v="-0.13"/>
  </r>
  <r>
    <x v="10"/>
    <n v="29"/>
    <n v="1"/>
    <s v="OFF"/>
    <d v="2019-07-29T00:00:00"/>
    <s v="Avg of 4 NM Projects"/>
    <x v="1"/>
    <n v="-0.13"/>
  </r>
  <r>
    <x v="10"/>
    <n v="29"/>
    <n v="1"/>
    <s v="OFF"/>
    <d v="2019-07-29T00:00:00"/>
    <s v="Avg of 4 NM Projects"/>
    <x v="2"/>
    <n v="0"/>
  </r>
  <r>
    <x v="10"/>
    <n v="29"/>
    <n v="1"/>
    <s v="OFF"/>
    <d v="2019-07-29T00:00:00"/>
    <s v="Avg of 4 NM Projects"/>
    <x v="3"/>
    <n v="-0.13"/>
  </r>
  <r>
    <x v="10"/>
    <n v="29"/>
    <n v="1"/>
    <s v="OFF"/>
    <d v="2019-07-29T00:00:00"/>
    <s v="Avg of 4 NM Projects"/>
    <x v="4"/>
    <n v="0"/>
  </r>
  <r>
    <x v="10"/>
    <n v="29"/>
    <n v="1"/>
    <s v="OFF"/>
    <d v="2019-07-29T00:00:00"/>
    <s v="Avg of 4 NM Projects"/>
    <x v="5"/>
    <n v="-0.26"/>
  </r>
  <r>
    <x v="10"/>
    <n v="29"/>
    <n v="1"/>
    <s v="OFF"/>
    <d v="2019-07-29T00:00:00"/>
    <s v="Avg of 4 NM Projects"/>
    <x v="6"/>
    <n v="6.65"/>
  </r>
  <r>
    <x v="10"/>
    <n v="29"/>
    <n v="1"/>
    <s v="OFF"/>
    <d v="2019-07-29T00:00:00"/>
    <s v="Avg of 4 NM Projects"/>
    <x v="7"/>
    <n v="34.045000000000002"/>
  </r>
  <r>
    <x v="10"/>
    <n v="29"/>
    <n v="1"/>
    <s v="OFF"/>
    <d v="2019-07-29T00:00:00"/>
    <s v="Avg of 4 NM Projects"/>
    <x v="8"/>
    <n v="64.509999999999991"/>
  </r>
  <r>
    <x v="10"/>
    <n v="29"/>
    <n v="1"/>
    <s v="OFF"/>
    <d v="2019-07-29T00:00:00"/>
    <s v="Avg of 4 NM Projects"/>
    <x v="9"/>
    <n v="95.999999999999986"/>
  </r>
  <r>
    <x v="10"/>
    <n v="29"/>
    <n v="1"/>
    <s v="OFF"/>
    <d v="2019-07-29T00:00:00"/>
    <s v="Avg of 4 NM Projects"/>
    <x v="10"/>
    <n v="125.05500000000001"/>
  </r>
  <r>
    <x v="10"/>
    <n v="29"/>
    <n v="1"/>
    <s v="OFF"/>
    <d v="2019-07-29T00:00:00"/>
    <s v="Avg of 4 NM Projects"/>
    <x v="11"/>
    <n v="131.58000000000001"/>
  </r>
  <r>
    <x v="10"/>
    <n v="29"/>
    <n v="1"/>
    <s v="OFF"/>
    <d v="2019-07-29T00:00:00"/>
    <s v="Avg of 4 NM Projects"/>
    <x v="12"/>
    <n v="134.14499999999998"/>
  </r>
  <r>
    <x v="10"/>
    <n v="29"/>
    <n v="1"/>
    <s v="OFF"/>
    <d v="2019-07-29T00:00:00"/>
    <s v="Avg of 4 NM Projects"/>
    <x v="13"/>
    <n v="137.47000000000003"/>
  </r>
  <r>
    <x v="10"/>
    <n v="29"/>
    <n v="1"/>
    <s v="OFF"/>
    <d v="2019-07-29T00:00:00"/>
    <s v="Avg of 4 NM Projects"/>
    <x v="14"/>
    <n v="134.02000000000001"/>
  </r>
  <r>
    <x v="10"/>
    <n v="29"/>
    <n v="1"/>
    <s v="OFF"/>
    <d v="2019-07-29T00:00:00"/>
    <s v="Avg of 4 NM Projects"/>
    <x v="15"/>
    <n v="109.57"/>
  </r>
  <r>
    <x v="10"/>
    <n v="29"/>
    <n v="1"/>
    <s v="OFF"/>
    <d v="2019-07-29T00:00:00"/>
    <s v="Avg of 4 NM Projects"/>
    <x v="16"/>
    <n v="93.69"/>
  </r>
  <r>
    <x v="10"/>
    <n v="29"/>
    <n v="1"/>
    <s v="OFF"/>
    <d v="2019-07-29T00:00:00"/>
    <s v="Avg of 4 NM Projects"/>
    <x v="17"/>
    <n v="68.48"/>
  </r>
  <r>
    <x v="10"/>
    <n v="29"/>
    <n v="1"/>
    <s v="OFF"/>
    <d v="2019-07-29T00:00:00"/>
    <s v="Avg of 4 NM Projects"/>
    <x v="18"/>
    <n v="33.414999999999999"/>
  </r>
  <r>
    <x v="10"/>
    <n v="29"/>
    <n v="1"/>
    <s v="OFF"/>
    <d v="2019-07-29T00:00:00"/>
    <s v="Avg of 4 NM Projects"/>
    <x v="19"/>
    <n v="7.2949999999999999"/>
  </r>
  <r>
    <x v="10"/>
    <n v="29"/>
    <n v="1"/>
    <s v="OFF"/>
    <d v="2019-07-29T00:00:00"/>
    <s v="Avg of 4 NM Projects"/>
    <x v="20"/>
    <n v="-0.13"/>
  </r>
  <r>
    <x v="10"/>
    <n v="29"/>
    <n v="1"/>
    <s v="OFF"/>
    <d v="2019-07-29T00:00:00"/>
    <s v="Avg of 4 NM Projects"/>
    <x v="21"/>
    <n v="0"/>
  </r>
  <r>
    <x v="10"/>
    <n v="29"/>
    <n v="1"/>
    <s v="OFF"/>
    <d v="2019-07-29T00:00:00"/>
    <s v="Avg of 4 NM Projects"/>
    <x v="22"/>
    <n v="-0.13"/>
  </r>
  <r>
    <x v="10"/>
    <n v="29"/>
    <n v="1"/>
    <s v="OFF"/>
    <d v="2019-07-29T00:00:00"/>
    <s v="Avg of 4 NM Projects"/>
    <x v="23"/>
    <n v="-0.13"/>
  </r>
  <r>
    <x v="10"/>
    <n v="30"/>
    <n v="2"/>
    <s v="OFF"/>
    <d v="2019-07-30T00:00:00"/>
    <s v="Avg of 4 NM Projects"/>
    <x v="0"/>
    <n v="0"/>
  </r>
  <r>
    <x v="10"/>
    <n v="30"/>
    <n v="2"/>
    <s v="OFF"/>
    <d v="2019-07-30T00:00:00"/>
    <s v="Avg of 4 NM Projects"/>
    <x v="1"/>
    <n v="-0.13"/>
  </r>
  <r>
    <x v="10"/>
    <n v="30"/>
    <n v="2"/>
    <s v="OFF"/>
    <d v="2019-07-30T00:00:00"/>
    <s v="Avg of 4 NM Projects"/>
    <x v="2"/>
    <n v="-0.26"/>
  </r>
  <r>
    <x v="10"/>
    <n v="30"/>
    <n v="2"/>
    <s v="OFF"/>
    <d v="2019-07-30T00:00:00"/>
    <s v="Avg of 4 NM Projects"/>
    <x v="3"/>
    <n v="-0.26"/>
  </r>
  <r>
    <x v="10"/>
    <n v="30"/>
    <n v="2"/>
    <s v="OFF"/>
    <d v="2019-07-30T00:00:00"/>
    <s v="Avg of 4 NM Projects"/>
    <x v="4"/>
    <n v="0"/>
  </r>
  <r>
    <x v="10"/>
    <n v="30"/>
    <n v="2"/>
    <s v="OFF"/>
    <d v="2019-07-30T00:00:00"/>
    <s v="Avg of 4 NM Projects"/>
    <x v="5"/>
    <n v="-0.13"/>
  </r>
  <r>
    <x v="10"/>
    <n v="30"/>
    <n v="2"/>
    <s v="OFF"/>
    <d v="2019-07-30T00:00:00"/>
    <s v="Avg of 4 NM Projects"/>
    <x v="6"/>
    <n v="8.0549999999999997"/>
  </r>
  <r>
    <x v="10"/>
    <n v="30"/>
    <n v="2"/>
    <s v="ON"/>
    <d v="2019-07-30T00:00:00"/>
    <s v="Avg of 4 NM Projects"/>
    <x v="7"/>
    <n v="39.045000000000002"/>
  </r>
  <r>
    <x v="10"/>
    <n v="30"/>
    <n v="2"/>
    <s v="ON"/>
    <d v="2019-07-30T00:00:00"/>
    <s v="Avg of 4 NM Projects"/>
    <x v="8"/>
    <n v="84.865000000000009"/>
  </r>
  <r>
    <x v="10"/>
    <n v="30"/>
    <n v="2"/>
    <s v="ON"/>
    <d v="2019-07-30T00:00:00"/>
    <s v="Avg of 4 NM Projects"/>
    <x v="9"/>
    <n v="112.77"/>
  </r>
  <r>
    <x v="10"/>
    <n v="30"/>
    <n v="2"/>
    <s v="ON"/>
    <d v="2019-07-30T00:00:00"/>
    <s v="Avg of 4 NM Projects"/>
    <x v="10"/>
    <n v="131.07"/>
  </r>
  <r>
    <x v="10"/>
    <n v="30"/>
    <n v="2"/>
    <s v="ON"/>
    <d v="2019-07-30T00:00:00"/>
    <s v="Avg of 4 NM Projects"/>
    <x v="11"/>
    <n v="133.63"/>
  </r>
  <r>
    <x v="10"/>
    <n v="30"/>
    <n v="2"/>
    <s v="ON"/>
    <d v="2019-07-30T00:00:00"/>
    <s v="Avg of 4 NM Projects"/>
    <x v="12"/>
    <n v="127.99499999999999"/>
  </r>
  <r>
    <x v="10"/>
    <n v="30"/>
    <n v="2"/>
    <s v="ON"/>
    <d v="2019-07-30T00:00:00"/>
    <s v="Avg of 4 NM Projects"/>
    <x v="13"/>
    <n v="125.185"/>
  </r>
  <r>
    <x v="10"/>
    <n v="30"/>
    <n v="2"/>
    <s v="ON"/>
    <d v="2019-07-30T00:00:00"/>
    <s v="Avg of 4 NM Projects"/>
    <x v="14"/>
    <n v="110.58999999999999"/>
  </r>
  <r>
    <x v="10"/>
    <n v="30"/>
    <n v="2"/>
    <s v="ON"/>
    <d v="2019-07-30T00:00:00"/>
    <s v="Avg of 4 NM Projects"/>
    <x v="15"/>
    <n v="104.58"/>
  </r>
  <r>
    <x v="10"/>
    <n v="30"/>
    <n v="2"/>
    <s v="ON"/>
    <d v="2019-07-30T00:00:00"/>
    <s v="Avg of 4 NM Projects"/>
    <x v="16"/>
    <n v="73.344999999999999"/>
  </r>
  <r>
    <x v="10"/>
    <n v="30"/>
    <n v="2"/>
    <s v="ON"/>
    <d v="2019-07-30T00:00:00"/>
    <s v="Avg of 4 NM Projects"/>
    <x v="17"/>
    <n v="36.230000000000004"/>
  </r>
  <r>
    <x v="10"/>
    <n v="30"/>
    <n v="2"/>
    <s v="ON"/>
    <d v="2019-07-30T00:00:00"/>
    <s v="Avg of 4 NM Projects"/>
    <x v="18"/>
    <n v="22.274999999999999"/>
  </r>
  <r>
    <x v="10"/>
    <n v="30"/>
    <n v="2"/>
    <s v="ON"/>
    <d v="2019-07-30T00:00:00"/>
    <s v="Avg of 4 NM Projects"/>
    <x v="19"/>
    <n v="4.74"/>
  </r>
  <r>
    <x v="10"/>
    <n v="30"/>
    <n v="2"/>
    <s v="ON"/>
    <d v="2019-07-30T00:00:00"/>
    <s v="Avg of 4 NM Projects"/>
    <x v="20"/>
    <n v="-0.13"/>
  </r>
  <r>
    <x v="10"/>
    <n v="30"/>
    <n v="2"/>
    <s v="ON"/>
    <d v="2019-07-30T00:00:00"/>
    <s v="Avg of 4 NM Projects"/>
    <x v="21"/>
    <n v="-0.13"/>
  </r>
  <r>
    <x v="10"/>
    <n v="30"/>
    <n v="2"/>
    <s v="ON"/>
    <d v="2019-07-30T00:00:00"/>
    <s v="Avg of 4 NM Projects"/>
    <x v="22"/>
    <n v="0"/>
  </r>
  <r>
    <x v="10"/>
    <n v="30"/>
    <n v="2"/>
    <s v="OFF"/>
    <d v="2019-07-30T00:00:00"/>
    <s v="Avg of 4 NM Projects"/>
    <x v="23"/>
    <n v="0"/>
  </r>
  <r>
    <x v="10"/>
    <n v="31"/>
    <n v="3"/>
    <s v="OFF"/>
    <d v="2019-07-31T00:00:00"/>
    <s v="Avg of 4 NM Projects"/>
    <x v="0"/>
    <n v="0"/>
  </r>
  <r>
    <x v="10"/>
    <n v="31"/>
    <n v="3"/>
    <s v="OFF"/>
    <d v="2019-07-31T00:00:00"/>
    <s v="Avg of 4 NM Projects"/>
    <x v="1"/>
    <n v="-0.39"/>
  </r>
  <r>
    <x v="10"/>
    <n v="31"/>
    <n v="3"/>
    <s v="OFF"/>
    <d v="2019-07-31T00:00:00"/>
    <s v="Avg of 4 NM Projects"/>
    <x v="2"/>
    <n v="-0.13"/>
  </r>
  <r>
    <x v="10"/>
    <n v="31"/>
    <n v="3"/>
    <s v="OFF"/>
    <d v="2019-07-31T00:00:00"/>
    <s v="Avg of 4 NM Projects"/>
    <x v="3"/>
    <n v="-0.13"/>
  </r>
  <r>
    <x v="10"/>
    <n v="31"/>
    <n v="3"/>
    <s v="OFF"/>
    <d v="2019-07-31T00:00:00"/>
    <s v="Avg of 4 NM Projects"/>
    <x v="4"/>
    <n v="-0.26"/>
  </r>
  <r>
    <x v="10"/>
    <n v="31"/>
    <n v="3"/>
    <s v="OFF"/>
    <d v="2019-07-31T00:00:00"/>
    <s v="Avg of 4 NM Projects"/>
    <x v="5"/>
    <n v="-0.26"/>
  </r>
  <r>
    <x v="10"/>
    <n v="31"/>
    <n v="3"/>
    <s v="OFF"/>
    <d v="2019-07-31T00:00:00"/>
    <s v="Avg of 4 NM Projects"/>
    <x v="6"/>
    <n v="4.995000000000001"/>
  </r>
  <r>
    <x v="10"/>
    <n v="31"/>
    <n v="3"/>
    <s v="ON"/>
    <d v="2019-07-31T00:00:00"/>
    <s v="Avg of 4 NM Projects"/>
    <x v="7"/>
    <n v="26.879999999999995"/>
  </r>
  <r>
    <x v="10"/>
    <n v="31"/>
    <n v="3"/>
    <s v="ON"/>
    <d v="2019-07-31T00:00:00"/>
    <s v="Avg of 4 NM Projects"/>
    <x v="8"/>
    <n v="45.435000000000002"/>
  </r>
  <r>
    <x v="10"/>
    <n v="31"/>
    <n v="3"/>
    <s v="ON"/>
    <d v="2019-07-31T00:00:00"/>
    <s v="Avg of 4 NM Projects"/>
    <x v="9"/>
    <n v="65.534999999999997"/>
  </r>
  <r>
    <x v="10"/>
    <n v="31"/>
    <n v="3"/>
    <s v="ON"/>
    <d v="2019-07-31T00:00:00"/>
    <s v="Avg of 4 NM Projects"/>
    <x v="10"/>
    <n v="104.19499999999999"/>
  </r>
  <r>
    <x v="10"/>
    <n v="31"/>
    <n v="3"/>
    <s v="ON"/>
    <d v="2019-07-31T00:00:00"/>
    <s v="Avg of 4 NM Projects"/>
    <x v="11"/>
    <n v="125.69499999999999"/>
  </r>
  <r>
    <x v="10"/>
    <n v="31"/>
    <n v="3"/>
    <s v="ON"/>
    <d v="2019-07-31T00:00:00"/>
    <s v="Avg of 4 NM Projects"/>
    <x v="12"/>
    <n v="132.48500000000001"/>
  </r>
  <r>
    <x v="10"/>
    <n v="31"/>
    <n v="3"/>
    <s v="ON"/>
    <d v="2019-07-31T00:00:00"/>
    <s v="Avg of 4 NM Projects"/>
    <x v="13"/>
    <n v="116.47499999999999"/>
  </r>
  <r>
    <x v="10"/>
    <n v="31"/>
    <n v="3"/>
    <s v="ON"/>
    <d v="2019-07-31T00:00:00"/>
    <s v="Avg of 4 NM Projects"/>
    <x v="14"/>
    <n v="87.674999999999983"/>
  </r>
  <r>
    <x v="10"/>
    <n v="31"/>
    <n v="3"/>
    <s v="ON"/>
    <d v="2019-07-31T00:00:00"/>
    <s v="Avg of 4 NM Projects"/>
    <x v="15"/>
    <n v="62.34"/>
  </r>
  <r>
    <x v="10"/>
    <n v="31"/>
    <n v="3"/>
    <s v="ON"/>
    <d v="2019-07-31T00:00:00"/>
    <s v="Avg of 4 NM Projects"/>
    <x v="16"/>
    <n v="44.034999999999997"/>
  </r>
  <r>
    <x v="10"/>
    <n v="31"/>
    <n v="3"/>
    <s v="ON"/>
    <d v="2019-07-31T00:00:00"/>
    <s v="Avg of 4 NM Projects"/>
    <x v="17"/>
    <n v="42.754999999999995"/>
  </r>
  <r>
    <x v="10"/>
    <n v="31"/>
    <n v="3"/>
    <s v="ON"/>
    <d v="2019-07-31T00:00:00"/>
    <s v="Avg of 4 NM Projects"/>
    <x v="18"/>
    <n v="24.57"/>
  </r>
  <r>
    <x v="10"/>
    <n v="31"/>
    <n v="3"/>
    <s v="ON"/>
    <d v="2019-07-31T00:00:00"/>
    <s v="Avg of 4 NM Projects"/>
    <x v="19"/>
    <n v="7.4149999999999991"/>
  </r>
  <r>
    <x v="10"/>
    <n v="31"/>
    <n v="3"/>
    <s v="ON"/>
    <d v="2019-07-31T00:00:00"/>
    <s v="Avg of 4 NM Projects"/>
    <x v="20"/>
    <n v="-0.13"/>
  </r>
  <r>
    <x v="10"/>
    <n v="31"/>
    <n v="3"/>
    <s v="ON"/>
    <d v="2019-07-31T00:00:00"/>
    <s v="Avg of 4 NM Projects"/>
    <x v="21"/>
    <n v="0"/>
  </r>
  <r>
    <x v="10"/>
    <n v="31"/>
    <n v="3"/>
    <s v="ON"/>
    <d v="2019-07-31T00:00:00"/>
    <s v="Avg of 4 NM Projects"/>
    <x v="22"/>
    <n v="-0.13"/>
  </r>
  <r>
    <x v="10"/>
    <n v="31"/>
    <n v="3"/>
    <s v="OFF"/>
    <d v="2019-07-31T00:00:00"/>
    <s v="Avg of 4 NM Projects"/>
    <x v="23"/>
    <n v="-0.13"/>
  </r>
  <r>
    <x v="11"/>
    <n v="1"/>
    <n v="1"/>
    <s v="OFF"/>
    <d v="2019-08-01T00:00:00"/>
    <s v="Avg of 4 NM Projects"/>
    <x v="0"/>
    <n v="0"/>
  </r>
  <r>
    <x v="11"/>
    <n v="1"/>
    <n v="1"/>
    <s v="OFF"/>
    <d v="2019-08-01T00:00:00"/>
    <s v="Avg of 4 NM Projects"/>
    <x v="1"/>
    <n v="-0.26"/>
  </r>
  <r>
    <x v="11"/>
    <n v="1"/>
    <n v="1"/>
    <s v="OFF"/>
    <d v="2019-08-01T00:00:00"/>
    <s v="Avg of 4 NM Projects"/>
    <x v="2"/>
    <n v="0"/>
  </r>
  <r>
    <x v="11"/>
    <n v="1"/>
    <n v="1"/>
    <s v="OFF"/>
    <d v="2019-08-01T00:00:00"/>
    <s v="Avg of 4 NM Projects"/>
    <x v="3"/>
    <n v="0"/>
  </r>
  <r>
    <x v="11"/>
    <n v="1"/>
    <n v="1"/>
    <s v="OFF"/>
    <d v="2019-08-01T00:00:00"/>
    <s v="Avg of 4 NM Projects"/>
    <x v="4"/>
    <n v="-0.13"/>
  </r>
  <r>
    <x v="11"/>
    <n v="1"/>
    <n v="1"/>
    <s v="OFF"/>
    <d v="2019-08-01T00:00:00"/>
    <s v="Avg of 4 NM Projects"/>
    <x v="5"/>
    <n v="-0.13"/>
  </r>
  <r>
    <x v="11"/>
    <n v="1"/>
    <n v="1"/>
    <s v="OFF"/>
    <d v="2019-08-01T00:00:00"/>
    <s v="Avg of 4 NM Projects"/>
    <x v="6"/>
    <n v="8.31"/>
  </r>
  <r>
    <x v="11"/>
    <n v="1"/>
    <n v="1"/>
    <s v="OFF"/>
    <d v="2019-08-01T00:00:00"/>
    <s v="Avg of 4 NM Projects"/>
    <x v="7"/>
    <n v="35.97"/>
  </r>
  <r>
    <x v="11"/>
    <n v="1"/>
    <n v="1"/>
    <s v="OFF"/>
    <d v="2019-08-01T00:00:00"/>
    <s v="Avg of 4 NM Projects"/>
    <x v="8"/>
    <n v="69.885000000000005"/>
  </r>
  <r>
    <x v="11"/>
    <n v="1"/>
    <n v="1"/>
    <s v="OFF"/>
    <d v="2019-08-01T00:00:00"/>
    <s v="Avg of 4 NM Projects"/>
    <x v="9"/>
    <n v="95.36"/>
  </r>
  <r>
    <x v="11"/>
    <n v="1"/>
    <n v="1"/>
    <s v="OFF"/>
    <d v="2019-08-01T00:00:00"/>
    <s v="Avg of 4 NM Projects"/>
    <x v="10"/>
    <n v="105.09"/>
  </r>
  <r>
    <x v="11"/>
    <n v="1"/>
    <n v="1"/>
    <s v="OFF"/>
    <d v="2019-08-01T00:00:00"/>
    <s v="Avg of 4 NM Projects"/>
    <x v="11"/>
    <n v="126.98"/>
  </r>
  <r>
    <x v="11"/>
    <n v="1"/>
    <n v="1"/>
    <s v="OFF"/>
    <d v="2019-08-01T00:00:00"/>
    <s v="Avg of 4 NM Projects"/>
    <x v="12"/>
    <n v="120.19"/>
  </r>
  <r>
    <x v="11"/>
    <n v="1"/>
    <n v="1"/>
    <s v="OFF"/>
    <d v="2019-08-01T00:00:00"/>
    <s v="Avg of 4 NM Projects"/>
    <x v="13"/>
    <n v="98.054999999999993"/>
  </r>
  <r>
    <x v="11"/>
    <n v="1"/>
    <n v="1"/>
    <s v="OFF"/>
    <d v="2019-08-01T00:00:00"/>
    <s v="Avg of 4 NM Projects"/>
    <x v="14"/>
    <n v="75.385000000000005"/>
  </r>
  <r>
    <x v="11"/>
    <n v="1"/>
    <n v="1"/>
    <s v="OFF"/>
    <d v="2019-08-01T00:00:00"/>
    <s v="Avg of 4 NM Projects"/>
    <x v="15"/>
    <n v="81.405000000000001"/>
  </r>
  <r>
    <x v="11"/>
    <n v="1"/>
    <n v="1"/>
    <s v="OFF"/>
    <d v="2019-08-01T00:00:00"/>
    <s v="Avg of 4 NM Projects"/>
    <x v="16"/>
    <n v="74.754999999999995"/>
  </r>
  <r>
    <x v="11"/>
    <n v="1"/>
    <n v="1"/>
    <s v="OFF"/>
    <d v="2019-08-01T00:00:00"/>
    <s v="Avg of 4 NM Projects"/>
    <x v="17"/>
    <n v="50.305000000000007"/>
  </r>
  <r>
    <x v="11"/>
    <n v="1"/>
    <n v="1"/>
    <s v="OFF"/>
    <d v="2019-08-01T00:00:00"/>
    <s v="Avg of 4 NM Projects"/>
    <x v="18"/>
    <n v="23.035000000000004"/>
  </r>
  <r>
    <x v="11"/>
    <n v="1"/>
    <n v="1"/>
    <s v="OFF"/>
    <d v="2019-08-01T00:00:00"/>
    <s v="Avg of 4 NM Projects"/>
    <x v="19"/>
    <n v="4.8599999999999994"/>
  </r>
  <r>
    <x v="11"/>
    <n v="1"/>
    <n v="1"/>
    <s v="OFF"/>
    <d v="2019-08-01T00:00:00"/>
    <s v="Avg of 4 NM Projects"/>
    <x v="20"/>
    <n v="0"/>
  </r>
  <r>
    <x v="11"/>
    <n v="1"/>
    <n v="1"/>
    <s v="OFF"/>
    <d v="2019-08-01T00:00:00"/>
    <s v="Avg of 4 NM Projects"/>
    <x v="21"/>
    <n v="-0.13"/>
  </r>
  <r>
    <x v="11"/>
    <n v="1"/>
    <n v="1"/>
    <s v="OFF"/>
    <d v="2019-08-01T00:00:00"/>
    <s v="Avg of 4 NM Projects"/>
    <x v="22"/>
    <n v="0"/>
  </r>
  <r>
    <x v="11"/>
    <n v="1"/>
    <n v="1"/>
    <s v="OFF"/>
    <d v="2019-08-01T00:00:00"/>
    <s v="Avg of 4 NM Projects"/>
    <x v="23"/>
    <n v="0"/>
  </r>
  <r>
    <x v="11"/>
    <n v="2"/>
    <n v="2"/>
    <s v="OFF"/>
    <d v="2019-08-02T00:00:00"/>
    <s v="Avg of 4 NM Projects"/>
    <x v="0"/>
    <n v="-0.13"/>
  </r>
  <r>
    <x v="11"/>
    <n v="2"/>
    <n v="2"/>
    <s v="OFF"/>
    <d v="2019-08-02T00:00:00"/>
    <s v="Avg of 4 NM Projects"/>
    <x v="1"/>
    <n v="-0.13"/>
  </r>
  <r>
    <x v="11"/>
    <n v="2"/>
    <n v="2"/>
    <s v="OFF"/>
    <d v="2019-08-02T00:00:00"/>
    <s v="Avg of 4 NM Projects"/>
    <x v="2"/>
    <n v="-0.13"/>
  </r>
  <r>
    <x v="11"/>
    <n v="2"/>
    <n v="2"/>
    <s v="OFF"/>
    <d v="2019-08-02T00:00:00"/>
    <s v="Avg of 4 NM Projects"/>
    <x v="3"/>
    <n v="0"/>
  </r>
  <r>
    <x v="11"/>
    <n v="2"/>
    <n v="2"/>
    <s v="OFF"/>
    <d v="2019-08-02T00:00:00"/>
    <s v="Avg of 4 NM Projects"/>
    <x v="4"/>
    <n v="0"/>
  </r>
  <r>
    <x v="11"/>
    <n v="2"/>
    <n v="2"/>
    <s v="OFF"/>
    <d v="2019-08-02T00:00:00"/>
    <s v="Avg of 4 NM Projects"/>
    <x v="5"/>
    <n v="-0.52"/>
  </r>
  <r>
    <x v="11"/>
    <n v="2"/>
    <n v="2"/>
    <s v="OFF"/>
    <d v="2019-08-02T00:00:00"/>
    <s v="Avg of 4 NM Projects"/>
    <x v="6"/>
    <n v="5.76"/>
  </r>
  <r>
    <x v="11"/>
    <n v="2"/>
    <n v="2"/>
    <s v="ON"/>
    <d v="2019-08-02T00:00:00"/>
    <s v="Avg of 4 NM Projects"/>
    <x v="7"/>
    <n v="34.69"/>
  </r>
  <r>
    <x v="11"/>
    <n v="2"/>
    <n v="2"/>
    <s v="ON"/>
    <d v="2019-08-02T00:00:00"/>
    <s v="Avg of 4 NM Projects"/>
    <x v="8"/>
    <n v="60.92"/>
  </r>
  <r>
    <x v="11"/>
    <n v="2"/>
    <n v="2"/>
    <s v="ON"/>
    <d v="2019-08-02T00:00:00"/>
    <s v="Avg of 4 NM Projects"/>
    <x v="9"/>
    <n v="83.97"/>
  </r>
  <r>
    <x v="11"/>
    <n v="2"/>
    <n v="2"/>
    <s v="ON"/>
    <d v="2019-08-02T00:00:00"/>
    <s v="Avg of 4 NM Projects"/>
    <x v="10"/>
    <n v="104.70500000000001"/>
  </r>
  <r>
    <x v="11"/>
    <n v="2"/>
    <n v="2"/>
    <s v="ON"/>
    <d v="2019-08-02T00:00:00"/>
    <s v="Avg of 4 NM Projects"/>
    <x v="11"/>
    <n v="105.97999999999999"/>
  </r>
  <r>
    <x v="11"/>
    <n v="2"/>
    <n v="2"/>
    <s v="ON"/>
    <d v="2019-08-02T00:00:00"/>
    <s v="Avg of 4 NM Projects"/>
    <x v="12"/>
    <n v="126.08500000000001"/>
  </r>
  <r>
    <x v="11"/>
    <n v="2"/>
    <n v="2"/>
    <s v="ON"/>
    <d v="2019-08-02T00:00:00"/>
    <s v="Avg of 4 NM Projects"/>
    <x v="13"/>
    <n v="126.205"/>
  </r>
  <r>
    <x v="11"/>
    <n v="2"/>
    <n v="2"/>
    <s v="ON"/>
    <d v="2019-08-02T00:00:00"/>
    <s v="Avg of 4 NM Projects"/>
    <x v="14"/>
    <n v="107.13999999999999"/>
  </r>
  <r>
    <x v="11"/>
    <n v="2"/>
    <n v="2"/>
    <s v="ON"/>
    <d v="2019-08-02T00:00:00"/>
    <s v="Avg of 4 NM Projects"/>
    <x v="15"/>
    <n v="98.304999999999978"/>
  </r>
  <r>
    <x v="11"/>
    <n v="2"/>
    <n v="2"/>
    <s v="ON"/>
    <d v="2019-08-02T00:00:00"/>
    <s v="Avg of 4 NM Projects"/>
    <x v="16"/>
    <n v="75.39"/>
  </r>
  <r>
    <x v="11"/>
    <n v="2"/>
    <n v="2"/>
    <s v="ON"/>
    <d v="2019-08-02T00:00:00"/>
    <s v="Avg of 4 NM Projects"/>
    <x v="17"/>
    <n v="50.435000000000002"/>
  </r>
  <r>
    <x v="11"/>
    <n v="2"/>
    <n v="2"/>
    <s v="ON"/>
    <d v="2019-08-02T00:00:00"/>
    <s v="Avg of 4 NM Projects"/>
    <x v="18"/>
    <n v="22.01"/>
  </r>
  <r>
    <x v="11"/>
    <n v="2"/>
    <n v="2"/>
    <s v="ON"/>
    <d v="2019-08-02T00:00:00"/>
    <s v="Avg of 4 NM Projects"/>
    <x v="19"/>
    <n v="5.4950000000000001"/>
  </r>
  <r>
    <x v="11"/>
    <n v="2"/>
    <n v="2"/>
    <s v="ON"/>
    <d v="2019-08-02T00:00:00"/>
    <s v="Avg of 4 NM Projects"/>
    <x v="20"/>
    <n v="-0.26"/>
  </r>
  <r>
    <x v="11"/>
    <n v="2"/>
    <n v="2"/>
    <s v="ON"/>
    <d v="2019-08-02T00:00:00"/>
    <s v="Avg of 4 NM Projects"/>
    <x v="21"/>
    <n v="0"/>
  </r>
  <r>
    <x v="11"/>
    <n v="2"/>
    <n v="2"/>
    <s v="ON"/>
    <d v="2019-08-02T00:00:00"/>
    <s v="Avg of 4 NM Projects"/>
    <x v="22"/>
    <n v="-0.13"/>
  </r>
  <r>
    <x v="11"/>
    <n v="2"/>
    <n v="2"/>
    <s v="OFF"/>
    <d v="2019-08-02T00:00:00"/>
    <s v="Avg of 4 NM Projects"/>
    <x v="23"/>
    <n v="-0.13"/>
  </r>
  <r>
    <x v="11"/>
    <n v="3"/>
    <n v="3"/>
    <s v="OFF"/>
    <d v="2019-08-03T00:00:00"/>
    <s v="Avg of 4 NM Projects"/>
    <x v="0"/>
    <n v="0"/>
  </r>
  <r>
    <x v="11"/>
    <n v="3"/>
    <n v="3"/>
    <s v="OFF"/>
    <d v="2019-08-03T00:00:00"/>
    <s v="Avg of 4 NM Projects"/>
    <x v="1"/>
    <n v="-0.26"/>
  </r>
  <r>
    <x v="11"/>
    <n v="3"/>
    <n v="3"/>
    <s v="OFF"/>
    <d v="2019-08-03T00:00:00"/>
    <s v="Avg of 4 NM Projects"/>
    <x v="2"/>
    <n v="0"/>
  </r>
  <r>
    <x v="11"/>
    <n v="3"/>
    <n v="3"/>
    <s v="OFF"/>
    <d v="2019-08-03T00:00:00"/>
    <s v="Avg of 4 NM Projects"/>
    <x v="3"/>
    <n v="0"/>
  </r>
  <r>
    <x v="11"/>
    <n v="3"/>
    <n v="3"/>
    <s v="OFF"/>
    <d v="2019-08-03T00:00:00"/>
    <s v="Avg of 4 NM Projects"/>
    <x v="4"/>
    <n v="-0.13"/>
  </r>
  <r>
    <x v="11"/>
    <n v="3"/>
    <n v="3"/>
    <s v="OFF"/>
    <d v="2019-08-03T00:00:00"/>
    <s v="Avg of 4 NM Projects"/>
    <x v="5"/>
    <n v="-0.26"/>
  </r>
  <r>
    <x v="11"/>
    <n v="3"/>
    <n v="3"/>
    <s v="OFF"/>
    <d v="2019-08-03T00:00:00"/>
    <s v="Avg of 4 NM Projects"/>
    <x v="6"/>
    <n v="4.4850000000000003"/>
  </r>
  <r>
    <x v="11"/>
    <n v="3"/>
    <n v="3"/>
    <s v="ON"/>
    <d v="2019-08-03T00:00:00"/>
    <s v="Avg of 4 NM Projects"/>
    <x v="7"/>
    <n v="23.67"/>
  </r>
  <r>
    <x v="11"/>
    <n v="3"/>
    <n v="3"/>
    <s v="ON"/>
    <d v="2019-08-03T00:00:00"/>
    <s v="Avg of 4 NM Projects"/>
    <x v="8"/>
    <n v="49.155000000000001"/>
  </r>
  <r>
    <x v="11"/>
    <n v="3"/>
    <n v="3"/>
    <s v="ON"/>
    <d v="2019-08-03T00:00:00"/>
    <s v="Avg of 4 NM Projects"/>
    <x v="9"/>
    <n v="66.69"/>
  </r>
  <r>
    <x v="11"/>
    <n v="3"/>
    <n v="3"/>
    <s v="ON"/>
    <d v="2019-08-03T00:00:00"/>
    <s v="Avg of 4 NM Projects"/>
    <x v="10"/>
    <n v="86.664999999999992"/>
  </r>
  <r>
    <x v="11"/>
    <n v="3"/>
    <n v="3"/>
    <s v="ON"/>
    <d v="2019-08-03T00:00:00"/>
    <s v="Avg of 4 NM Projects"/>
    <x v="11"/>
    <n v="86.149999999999991"/>
  </r>
  <r>
    <x v="11"/>
    <n v="3"/>
    <n v="3"/>
    <s v="ON"/>
    <d v="2019-08-03T00:00:00"/>
    <s v="Avg of 4 NM Projects"/>
    <x v="12"/>
    <n v="107.905"/>
  </r>
  <r>
    <x v="11"/>
    <n v="3"/>
    <n v="3"/>
    <s v="ON"/>
    <d v="2019-08-03T00:00:00"/>
    <s v="Avg of 4 NM Projects"/>
    <x v="13"/>
    <n v="108.93"/>
  </r>
  <r>
    <x v="11"/>
    <n v="3"/>
    <n v="3"/>
    <s v="ON"/>
    <d v="2019-08-03T00:00:00"/>
    <s v="Avg of 4 NM Projects"/>
    <x v="14"/>
    <n v="89.344999999999999"/>
  </r>
  <r>
    <x v="11"/>
    <n v="3"/>
    <n v="3"/>
    <s v="ON"/>
    <d v="2019-08-03T00:00:00"/>
    <s v="Avg of 4 NM Projects"/>
    <x v="15"/>
    <n v="74.375"/>
  </r>
  <r>
    <x v="11"/>
    <n v="3"/>
    <n v="3"/>
    <s v="ON"/>
    <d v="2019-08-03T00:00:00"/>
    <s v="Avg of 4 NM Projects"/>
    <x v="16"/>
    <n v="49.66"/>
  </r>
  <r>
    <x v="11"/>
    <n v="3"/>
    <n v="3"/>
    <s v="ON"/>
    <d v="2019-08-03T00:00:00"/>
    <s v="Avg of 4 NM Projects"/>
    <x v="17"/>
    <n v="30.595000000000002"/>
  </r>
  <r>
    <x v="11"/>
    <n v="3"/>
    <n v="3"/>
    <s v="ON"/>
    <d v="2019-08-03T00:00:00"/>
    <s v="Avg of 4 NM Projects"/>
    <x v="18"/>
    <n v="17.925000000000001"/>
  </r>
  <r>
    <x v="11"/>
    <n v="3"/>
    <n v="3"/>
    <s v="ON"/>
    <d v="2019-08-03T00:00:00"/>
    <s v="Avg of 4 NM Projects"/>
    <x v="19"/>
    <n v="2.1749999999999998"/>
  </r>
  <r>
    <x v="11"/>
    <n v="3"/>
    <n v="3"/>
    <s v="ON"/>
    <d v="2019-08-03T00:00:00"/>
    <s v="Avg of 4 NM Projects"/>
    <x v="20"/>
    <n v="-0.26"/>
  </r>
  <r>
    <x v="11"/>
    <n v="3"/>
    <n v="3"/>
    <s v="ON"/>
    <d v="2019-08-03T00:00:00"/>
    <s v="Avg of 4 NM Projects"/>
    <x v="21"/>
    <n v="-0.13"/>
  </r>
  <r>
    <x v="11"/>
    <n v="3"/>
    <n v="3"/>
    <s v="ON"/>
    <d v="2019-08-03T00:00:00"/>
    <s v="Avg of 4 NM Projects"/>
    <x v="22"/>
    <n v="-0.26"/>
  </r>
  <r>
    <x v="11"/>
    <n v="3"/>
    <n v="3"/>
    <s v="OFF"/>
    <d v="2019-08-03T00:00:00"/>
    <s v="Avg of 4 NM Projects"/>
    <x v="23"/>
    <n v="0"/>
  </r>
  <r>
    <x v="11"/>
    <n v="4"/>
    <n v="4"/>
    <s v="OFF"/>
    <d v="2019-08-04T00:00:00"/>
    <s v="Avg of 4 NM Projects"/>
    <x v="0"/>
    <n v="0"/>
  </r>
  <r>
    <x v="11"/>
    <n v="4"/>
    <n v="4"/>
    <s v="OFF"/>
    <d v="2019-08-04T00:00:00"/>
    <s v="Avg of 4 NM Projects"/>
    <x v="1"/>
    <n v="0"/>
  </r>
  <r>
    <x v="11"/>
    <n v="4"/>
    <n v="4"/>
    <s v="OFF"/>
    <d v="2019-08-04T00:00:00"/>
    <s v="Avg of 4 NM Projects"/>
    <x v="2"/>
    <n v="0"/>
  </r>
  <r>
    <x v="11"/>
    <n v="4"/>
    <n v="4"/>
    <s v="OFF"/>
    <d v="2019-08-04T00:00:00"/>
    <s v="Avg of 4 NM Projects"/>
    <x v="3"/>
    <n v="0"/>
  </r>
  <r>
    <x v="11"/>
    <n v="4"/>
    <n v="4"/>
    <s v="OFF"/>
    <d v="2019-08-04T00:00:00"/>
    <s v="Avg of 4 NM Projects"/>
    <x v="4"/>
    <n v="-0.26"/>
  </r>
  <r>
    <x v="11"/>
    <n v="4"/>
    <n v="4"/>
    <s v="OFF"/>
    <d v="2019-08-04T00:00:00"/>
    <s v="Avg of 4 NM Projects"/>
    <x v="5"/>
    <n v="-0.26"/>
  </r>
  <r>
    <x v="11"/>
    <n v="4"/>
    <n v="4"/>
    <s v="OFF"/>
    <d v="2019-08-04T00:00:00"/>
    <s v="Avg of 4 NM Projects"/>
    <x v="6"/>
    <n v="4.09"/>
  </r>
  <r>
    <x v="11"/>
    <n v="4"/>
    <n v="4"/>
    <s v="ON"/>
    <d v="2019-08-04T00:00:00"/>
    <s v="Avg of 4 NM Projects"/>
    <x v="7"/>
    <n v="22.15"/>
  </r>
  <r>
    <x v="11"/>
    <n v="4"/>
    <n v="4"/>
    <s v="ON"/>
    <d v="2019-08-04T00:00:00"/>
    <s v="Avg of 4 NM Projects"/>
    <x v="8"/>
    <n v="48.510000000000005"/>
  </r>
  <r>
    <x v="11"/>
    <n v="4"/>
    <n v="4"/>
    <s v="ON"/>
    <d v="2019-08-04T00:00:00"/>
    <s v="Avg of 4 NM Projects"/>
    <x v="9"/>
    <n v="78.98"/>
  </r>
  <r>
    <x v="11"/>
    <n v="4"/>
    <n v="4"/>
    <s v="ON"/>
    <d v="2019-08-04T00:00:00"/>
    <s v="Avg of 4 NM Projects"/>
    <x v="10"/>
    <n v="98.820000000000007"/>
  </r>
  <r>
    <x v="11"/>
    <n v="4"/>
    <n v="4"/>
    <s v="ON"/>
    <d v="2019-08-04T00:00:00"/>
    <s v="Avg of 4 NM Projects"/>
    <x v="11"/>
    <n v="114.81"/>
  </r>
  <r>
    <x v="11"/>
    <n v="4"/>
    <n v="4"/>
    <s v="ON"/>
    <d v="2019-08-04T00:00:00"/>
    <s v="Avg of 4 NM Projects"/>
    <x v="12"/>
    <n v="124.92"/>
  </r>
  <r>
    <x v="11"/>
    <n v="4"/>
    <n v="4"/>
    <s v="ON"/>
    <d v="2019-08-04T00:00:00"/>
    <s v="Avg of 4 NM Projects"/>
    <x v="13"/>
    <n v="125.955"/>
  </r>
  <r>
    <x v="11"/>
    <n v="4"/>
    <n v="4"/>
    <s v="ON"/>
    <d v="2019-08-04T00:00:00"/>
    <s v="Avg of 4 NM Projects"/>
    <x v="14"/>
    <n v="111.74000000000001"/>
  </r>
  <r>
    <x v="11"/>
    <n v="4"/>
    <n v="4"/>
    <s v="ON"/>
    <d v="2019-08-04T00:00:00"/>
    <s v="Avg of 4 NM Projects"/>
    <x v="15"/>
    <n v="71.685000000000002"/>
  </r>
  <r>
    <x v="11"/>
    <n v="4"/>
    <n v="4"/>
    <s v="ON"/>
    <d v="2019-08-04T00:00:00"/>
    <s v="Avg of 4 NM Projects"/>
    <x v="16"/>
    <n v="65.534999999999997"/>
  </r>
  <r>
    <x v="11"/>
    <n v="4"/>
    <n v="4"/>
    <s v="ON"/>
    <d v="2019-08-04T00:00:00"/>
    <s v="Avg of 4 NM Projects"/>
    <x v="17"/>
    <n v="60.935000000000002"/>
  </r>
  <r>
    <x v="11"/>
    <n v="4"/>
    <n v="4"/>
    <s v="ON"/>
    <d v="2019-08-04T00:00:00"/>
    <s v="Avg of 4 NM Projects"/>
    <x v="18"/>
    <n v="33.024999999999999"/>
  </r>
  <r>
    <x v="11"/>
    <n v="4"/>
    <n v="4"/>
    <s v="ON"/>
    <d v="2019-08-04T00:00:00"/>
    <s v="Avg of 4 NM Projects"/>
    <x v="19"/>
    <n v="6.6549999999999994"/>
  </r>
  <r>
    <x v="11"/>
    <n v="4"/>
    <n v="4"/>
    <s v="ON"/>
    <d v="2019-08-04T00:00:00"/>
    <s v="Avg of 4 NM Projects"/>
    <x v="20"/>
    <n v="-0.39"/>
  </r>
  <r>
    <x v="11"/>
    <n v="4"/>
    <n v="4"/>
    <s v="ON"/>
    <d v="2019-08-04T00:00:00"/>
    <s v="Avg of 4 NM Projects"/>
    <x v="21"/>
    <n v="0"/>
  </r>
  <r>
    <x v="11"/>
    <n v="4"/>
    <n v="4"/>
    <s v="ON"/>
    <d v="2019-08-04T00:00:00"/>
    <s v="Avg of 4 NM Projects"/>
    <x v="22"/>
    <n v="-0.13"/>
  </r>
  <r>
    <x v="11"/>
    <n v="4"/>
    <n v="4"/>
    <s v="OFF"/>
    <d v="2019-08-04T00:00:00"/>
    <s v="Avg of 4 NM Projects"/>
    <x v="23"/>
    <n v="-0.26"/>
  </r>
  <r>
    <x v="11"/>
    <n v="5"/>
    <n v="5"/>
    <s v="OFF"/>
    <d v="2019-08-05T00:00:00"/>
    <s v="Avg of 4 NM Projects"/>
    <x v="0"/>
    <n v="0"/>
  </r>
  <r>
    <x v="11"/>
    <n v="5"/>
    <n v="5"/>
    <s v="OFF"/>
    <d v="2019-08-05T00:00:00"/>
    <s v="Avg of 4 NM Projects"/>
    <x v="1"/>
    <n v="0"/>
  </r>
  <r>
    <x v="11"/>
    <n v="5"/>
    <n v="5"/>
    <s v="OFF"/>
    <d v="2019-08-05T00:00:00"/>
    <s v="Avg of 4 NM Projects"/>
    <x v="2"/>
    <n v="0"/>
  </r>
  <r>
    <x v="11"/>
    <n v="5"/>
    <n v="5"/>
    <s v="OFF"/>
    <d v="2019-08-05T00:00:00"/>
    <s v="Avg of 4 NM Projects"/>
    <x v="3"/>
    <n v="-0.26"/>
  </r>
  <r>
    <x v="11"/>
    <n v="5"/>
    <n v="5"/>
    <s v="OFF"/>
    <d v="2019-08-05T00:00:00"/>
    <s v="Avg of 4 NM Projects"/>
    <x v="4"/>
    <n v="0"/>
  </r>
  <r>
    <x v="11"/>
    <n v="5"/>
    <n v="5"/>
    <s v="OFF"/>
    <d v="2019-08-05T00:00:00"/>
    <s v="Avg of 4 NM Projects"/>
    <x v="5"/>
    <n v="-0.26"/>
  </r>
  <r>
    <x v="11"/>
    <n v="5"/>
    <n v="5"/>
    <s v="OFF"/>
    <d v="2019-08-05T00:00:00"/>
    <s v="Avg of 4 NM Projects"/>
    <x v="6"/>
    <n v="6.2750000000000004"/>
  </r>
  <r>
    <x v="11"/>
    <n v="5"/>
    <n v="5"/>
    <s v="ON"/>
    <d v="2019-08-05T00:00:00"/>
    <s v="Avg of 4 NM Projects"/>
    <x v="7"/>
    <n v="33.664999999999999"/>
  </r>
  <r>
    <x v="11"/>
    <n v="5"/>
    <n v="5"/>
    <s v="ON"/>
    <d v="2019-08-05T00:00:00"/>
    <s v="Avg of 4 NM Projects"/>
    <x v="8"/>
    <n v="79.364999999999995"/>
  </r>
  <r>
    <x v="11"/>
    <n v="5"/>
    <n v="5"/>
    <s v="ON"/>
    <d v="2019-08-05T00:00:00"/>
    <s v="Avg of 4 NM Projects"/>
    <x v="9"/>
    <n v="107.015"/>
  </r>
  <r>
    <x v="11"/>
    <n v="5"/>
    <n v="5"/>
    <s v="ON"/>
    <d v="2019-08-05T00:00:00"/>
    <s v="Avg of 4 NM Projects"/>
    <x v="10"/>
    <n v="121.47499999999999"/>
  </r>
  <r>
    <x v="11"/>
    <n v="5"/>
    <n v="5"/>
    <s v="ON"/>
    <d v="2019-08-05T00:00:00"/>
    <s v="Avg of 4 NM Projects"/>
    <x v="11"/>
    <n v="136.58000000000001"/>
  </r>
  <r>
    <x v="11"/>
    <n v="5"/>
    <n v="5"/>
    <s v="ON"/>
    <d v="2019-08-05T00:00:00"/>
    <s v="Avg of 4 NM Projects"/>
    <x v="12"/>
    <n v="146.04499999999999"/>
  </r>
  <r>
    <x v="11"/>
    <n v="5"/>
    <n v="5"/>
    <s v="ON"/>
    <d v="2019-08-05T00:00:00"/>
    <s v="Avg of 4 NM Projects"/>
    <x v="13"/>
    <n v="143.36500000000001"/>
  </r>
  <r>
    <x v="11"/>
    <n v="5"/>
    <n v="5"/>
    <s v="ON"/>
    <d v="2019-08-05T00:00:00"/>
    <s v="Avg of 4 NM Projects"/>
    <x v="14"/>
    <n v="132.23000000000002"/>
  </r>
  <r>
    <x v="11"/>
    <n v="5"/>
    <n v="5"/>
    <s v="ON"/>
    <d v="2019-08-05T00:00:00"/>
    <s v="Avg of 4 NM Projects"/>
    <x v="15"/>
    <n v="116.215"/>
  </r>
  <r>
    <x v="11"/>
    <n v="5"/>
    <n v="5"/>
    <s v="ON"/>
    <d v="2019-08-05T00:00:00"/>
    <s v="Avg of 4 NM Projects"/>
    <x v="16"/>
    <n v="88.19"/>
  </r>
  <r>
    <x v="11"/>
    <n v="5"/>
    <n v="5"/>
    <s v="ON"/>
    <d v="2019-08-05T00:00:00"/>
    <s v="Avg of 4 NM Projects"/>
    <x v="17"/>
    <n v="66.045000000000002"/>
  </r>
  <r>
    <x v="11"/>
    <n v="5"/>
    <n v="5"/>
    <s v="ON"/>
    <d v="2019-08-05T00:00:00"/>
    <s v="Avg of 4 NM Projects"/>
    <x v="18"/>
    <n v="29.184999999999999"/>
  </r>
  <r>
    <x v="11"/>
    <n v="5"/>
    <n v="5"/>
    <s v="ON"/>
    <d v="2019-08-05T00:00:00"/>
    <s v="Avg of 4 NM Projects"/>
    <x v="19"/>
    <n v="5.375"/>
  </r>
  <r>
    <x v="11"/>
    <n v="5"/>
    <n v="5"/>
    <s v="ON"/>
    <d v="2019-08-05T00:00:00"/>
    <s v="Avg of 4 NM Projects"/>
    <x v="20"/>
    <n v="-0.13"/>
  </r>
  <r>
    <x v="11"/>
    <n v="5"/>
    <n v="5"/>
    <s v="ON"/>
    <d v="2019-08-05T00:00:00"/>
    <s v="Avg of 4 NM Projects"/>
    <x v="21"/>
    <n v="-0.26"/>
  </r>
  <r>
    <x v="11"/>
    <n v="5"/>
    <n v="5"/>
    <s v="ON"/>
    <d v="2019-08-05T00:00:00"/>
    <s v="Avg of 4 NM Projects"/>
    <x v="22"/>
    <n v="0"/>
  </r>
  <r>
    <x v="11"/>
    <n v="5"/>
    <n v="5"/>
    <s v="OFF"/>
    <d v="2019-08-05T00:00:00"/>
    <s v="Avg of 4 NM Projects"/>
    <x v="23"/>
    <n v="0"/>
  </r>
  <r>
    <x v="11"/>
    <n v="6"/>
    <n v="6"/>
    <s v="OFF"/>
    <d v="2019-08-06T00:00:00"/>
    <s v="Avg of 4 NM Projects"/>
    <x v="0"/>
    <n v="0"/>
  </r>
  <r>
    <x v="11"/>
    <n v="6"/>
    <n v="6"/>
    <s v="OFF"/>
    <d v="2019-08-06T00:00:00"/>
    <s v="Avg of 4 NM Projects"/>
    <x v="1"/>
    <n v="-0.13"/>
  </r>
  <r>
    <x v="11"/>
    <n v="6"/>
    <n v="6"/>
    <s v="OFF"/>
    <d v="2019-08-06T00:00:00"/>
    <s v="Avg of 4 NM Projects"/>
    <x v="2"/>
    <n v="-0.13"/>
  </r>
  <r>
    <x v="11"/>
    <n v="6"/>
    <n v="6"/>
    <s v="OFF"/>
    <d v="2019-08-06T00:00:00"/>
    <s v="Avg of 4 NM Projects"/>
    <x v="3"/>
    <n v="0"/>
  </r>
  <r>
    <x v="11"/>
    <n v="6"/>
    <n v="6"/>
    <s v="OFF"/>
    <d v="2019-08-06T00:00:00"/>
    <s v="Avg of 4 NM Projects"/>
    <x v="4"/>
    <n v="-0.39"/>
  </r>
  <r>
    <x v="11"/>
    <n v="6"/>
    <n v="6"/>
    <s v="OFF"/>
    <d v="2019-08-06T00:00:00"/>
    <s v="Avg of 4 NM Projects"/>
    <x v="5"/>
    <n v="-0.13"/>
  </r>
  <r>
    <x v="11"/>
    <n v="6"/>
    <n v="6"/>
    <s v="OFF"/>
    <d v="2019-08-06T00:00:00"/>
    <s v="Avg of 4 NM Projects"/>
    <x v="6"/>
    <n v="5.88"/>
  </r>
  <r>
    <x v="11"/>
    <n v="6"/>
    <n v="6"/>
    <s v="ON"/>
    <d v="2019-08-06T00:00:00"/>
    <s v="Avg of 4 NM Projects"/>
    <x v="7"/>
    <n v="35.590000000000003"/>
  </r>
  <r>
    <x v="11"/>
    <n v="6"/>
    <n v="6"/>
    <s v="ON"/>
    <d v="2019-08-06T00:00:00"/>
    <s v="Avg of 4 NM Projects"/>
    <x v="8"/>
    <n v="82.564999999999998"/>
  </r>
  <r>
    <x v="11"/>
    <n v="6"/>
    <n v="6"/>
    <s v="ON"/>
    <d v="2019-08-06T00:00:00"/>
    <s v="Avg of 4 NM Projects"/>
    <x v="9"/>
    <n v="107.53"/>
  </r>
  <r>
    <x v="11"/>
    <n v="6"/>
    <n v="6"/>
    <s v="ON"/>
    <d v="2019-08-06T00:00:00"/>
    <s v="Avg of 4 NM Projects"/>
    <x v="10"/>
    <n v="124.035"/>
  </r>
  <r>
    <x v="11"/>
    <n v="6"/>
    <n v="6"/>
    <s v="ON"/>
    <d v="2019-08-06T00:00:00"/>
    <s v="Avg of 4 NM Projects"/>
    <x v="11"/>
    <n v="136.96"/>
  </r>
  <r>
    <x v="11"/>
    <n v="6"/>
    <n v="6"/>
    <s v="ON"/>
    <d v="2019-08-06T00:00:00"/>
    <s v="Avg of 4 NM Projects"/>
    <x v="12"/>
    <n v="129.405"/>
  </r>
  <r>
    <x v="11"/>
    <n v="6"/>
    <n v="6"/>
    <s v="ON"/>
    <d v="2019-08-06T00:00:00"/>
    <s v="Avg of 4 NM Projects"/>
    <x v="13"/>
    <n v="130.17500000000001"/>
  </r>
  <r>
    <x v="11"/>
    <n v="6"/>
    <n v="6"/>
    <s v="ON"/>
    <d v="2019-08-06T00:00:00"/>
    <s v="Avg of 4 NM Projects"/>
    <x v="14"/>
    <n v="112.9"/>
  </r>
  <r>
    <x v="11"/>
    <n v="6"/>
    <n v="6"/>
    <s v="ON"/>
    <d v="2019-08-06T00:00:00"/>
    <s v="Avg of 4 NM Projects"/>
    <x v="15"/>
    <n v="95.875"/>
  </r>
  <r>
    <x v="11"/>
    <n v="6"/>
    <n v="6"/>
    <s v="ON"/>
    <d v="2019-08-06T00:00:00"/>
    <s v="Avg of 4 NM Projects"/>
    <x v="16"/>
    <n v="62.465000000000003"/>
  </r>
  <r>
    <x v="11"/>
    <n v="6"/>
    <n v="6"/>
    <s v="ON"/>
    <d v="2019-08-06T00:00:00"/>
    <s v="Avg of 4 NM Projects"/>
    <x v="17"/>
    <n v="31.750000000000004"/>
  </r>
  <r>
    <x v="11"/>
    <n v="6"/>
    <n v="6"/>
    <s v="ON"/>
    <d v="2019-08-06T00:00:00"/>
    <s v="Avg of 4 NM Projects"/>
    <x v="18"/>
    <n v="19.45"/>
  </r>
  <r>
    <x v="11"/>
    <n v="6"/>
    <n v="6"/>
    <s v="ON"/>
    <d v="2019-08-06T00:00:00"/>
    <s v="Avg of 4 NM Projects"/>
    <x v="19"/>
    <n v="1.665"/>
  </r>
  <r>
    <x v="11"/>
    <n v="6"/>
    <n v="6"/>
    <s v="ON"/>
    <d v="2019-08-06T00:00:00"/>
    <s v="Avg of 4 NM Projects"/>
    <x v="20"/>
    <n v="-0.39"/>
  </r>
  <r>
    <x v="11"/>
    <n v="6"/>
    <n v="6"/>
    <s v="ON"/>
    <d v="2019-08-06T00:00:00"/>
    <s v="Avg of 4 NM Projects"/>
    <x v="21"/>
    <n v="0"/>
  </r>
  <r>
    <x v="11"/>
    <n v="6"/>
    <n v="6"/>
    <s v="ON"/>
    <d v="2019-08-06T00:00:00"/>
    <s v="Avg of 4 NM Projects"/>
    <x v="22"/>
    <n v="-0.13"/>
  </r>
  <r>
    <x v="11"/>
    <n v="6"/>
    <n v="6"/>
    <s v="OFF"/>
    <d v="2019-08-06T00:00:00"/>
    <s v="Avg of 4 NM Projects"/>
    <x v="23"/>
    <n v="-0.26"/>
  </r>
  <r>
    <x v="11"/>
    <n v="7"/>
    <n v="7"/>
    <s v="OFF"/>
    <d v="2019-08-07T00:00:00"/>
    <s v="Avg of 4 NM Projects"/>
    <x v="0"/>
    <n v="0"/>
  </r>
  <r>
    <x v="11"/>
    <n v="7"/>
    <n v="7"/>
    <s v="OFF"/>
    <d v="2019-08-07T00:00:00"/>
    <s v="Avg of 4 NM Projects"/>
    <x v="1"/>
    <n v="0"/>
  </r>
  <r>
    <x v="11"/>
    <n v="7"/>
    <n v="7"/>
    <s v="OFF"/>
    <d v="2019-08-07T00:00:00"/>
    <s v="Avg of 4 NM Projects"/>
    <x v="2"/>
    <n v="-0.26"/>
  </r>
  <r>
    <x v="11"/>
    <n v="7"/>
    <n v="7"/>
    <s v="OFF"/>
    <d v="2019-08-07T00:00:00"/>
    <s v="Avg of 4 NM Projects"/>
    <x v="3"/>
    <n v="0"/>
  </r>
  <r>
    <x v="11"/>
    <n v="7"/>
    <n v="7"/>
    <s v="OFF"/>
    <d v="2019-08-07T00:00:00"/>
    <s v="Avg of 4 NM Projects"/>
    <x v="4"/>
    <n v="-0.13"/>
  </r>
  <r>
    <x v="11"/>
    <n v="7"/>
    <n v="7"/>
    <s v="OFF"/>
    <d v="2019-08-07T00:00:00"/>
    <s v="Avg of 4 NM Projects"/>
    <x v="5"/>
    <n v="-0.13"/>
  </r>
  <r>
    <x v="11"/>
    <n v="7"/>
    <n v="7"/>
    <s v="OFF"/>
    <d v="2019-08-07T00:00:00"/>
    <s v="Avg of 4 NM Projects"/>
    <x v="6"/>
    <n v="5.5050000000000008"/>
  </r>
  <r>
    <x v="11"/>
    <n v="7"/>
    <n v="7"/>
    <s v="OFF"/>
    <d v="2019-08-07T00:00:00"/>
    <s v="Avg of 4 NM Projects"/>
    <x v="7"/>
    <n v="18.945"/>
  </r>
  <r>
    <x v="11"/>
    <n v="7"/>
    <n v="7"/>
    <s v="OFF"/>
    <d v="2019-08-07T00:00:00"/>
    <s v="Avg of 4 NM Projects"/>
    <x v="8"/>
    <n v="22.91"/>
  </r>
  <r>
    <x v="11"/>
    <n v="7"/>
    <n v="7"/>
    <s v="OFF"/>
    <d v="2019-08-07T00:00:00"/>
    <s v="Avg of 4 NM Projects"/>
    <x v="9"/>
    <n v="47.494999999999997"/>
  </r>
  <r>
    <x v="11"/>
    <n v="7"/>
    <n v="7"/>
    <s v="OFF"/>
    <d v="2019-08-07T00:00:00"/>
    <s v="Avg of 4 NM Projects"/>
    <x v="10"/>
    <n v="49.914999999999999"/>
  </r>
  <r>
    <x v="11"/>
    <n v="7"/>
    <n v="7"/>
    <s v="OFF"/>
    <d v="2019-08-07T00:00:00"/>
    <s v="Avg of 4 NM Projects"/>
    <x v="11"/>
    <n v="72.325000000000003"/>
  </r>
  <r>
    <x v="11"/>
    <n v="7"/>
    <n v="7"/>
    <s v="OFF"/>
    <d v="2019-08-07T00:00:00"/>
    <s v="Avg of 4 NM Projects"/>
    <x v="12"/>
    <n v="79.62"/>
  </r>
  <r>
    <x v="11"/>
    <n v="7"/>
    <n v="7"/>
    <s v="OFF"/>
    <d v="2019-08-07T00:00:00"/>
    <s v="Avg of 4 NM Projects"/>
    <x v="13"/>
    <n v="54.53"/>
  </r>
  <r>
    <x v="11"/>
    <n v="7"/>
    <n v="7"/>
    <s v="OFF"/>
    <d v="2019-08-07T00:00:00"/>
    <s v="Avg of 4 NM Projects"/>
    <x v="14"/>
    <n v="39.549999999999997"/>
  </r>
  <r>
    <x v="11"/>
    <n v="7"/>
    <n v="7"/>
    <s v="OFF"/>
    <d v="2019-08-07T00:00:00"/>
    <s v="Avg of 4 NM Projects"/>
    <x v="15"/>
    <n v="46.34"/>
  </r>
  <r>
    <x v="11"/>
    <n v="7"/>
    <n v="7"/>
    <s v="OFF"/>
    <d v="2019-08-07T00:00:00"/>
    <s v="Avg of 4 NM Projects"/>
    <x v="16"/>
    <n v="41.989999999999995"/>
  </r>
  <r>
    <x v="11"/>
    <n v="7"/>
    <n v="7"/>
    <s v="OFF"/>
    <d v="2019-08-07T00:00:00"/>
    <s v="Avg of 4 NM Projects"/>
    <x v="17"/>
    <n v="34.299999999999997"/>
  </r>
  <r>
    <x v="11"/>
    <n v="7"/>
    <n v="7"/>
    <s v="OFF"/>
    <d v="2019-08-07T00:00:00"/>
    <s v="Avg of 4 NM Projects"/>
    <x v="18"/>
    <n v="14.844999999999999"/>
  </r>
  <r>
    <x v="11"/>
    <n v="7"/>
    <n v="7"/>
    <s v="OFF"/>
    <d v="2019-08-07T00:00:00"/>
    <s v="Avg of 4 NM Projects"/>
    <x v="19"/>
    <n v="2.56"/>
  </r>
  <r>
    <x v="11"/>
    <n v="7"/>
    <n v="7"/>
    <s v="OFF"/>
    <d v="2019-08-07T00:00:00"/>
    <s v="Avg of 4 NM Projects"/>
    <x v="20"/>
    <n v="-0.13"/>
  </r>
  <r>
    <x v="11"/>
    <n v="7"/>
    <n v="7"/>
    <s v="OFF"/>
    <d v="2019-08-07T00:00:00"/>
    <s v="Avg of 4 NM Projects"/>
    <x v="21"/>
    <n v="-0.13"/>
  </r>
  <r>
    <x v="11"/>
    <n v="7"/>
    <n v="7"/>
    <s v="OFF"/>
    <d v="2019-08-07T00:00:00"/>
    <s v="Avg of 4 NM Projects"/>
    <x v="22"/>
    <n v="0"/>
  </r>
  <r>
    <x v="11"/>
    <n v="7"/>
    <n v="7"/>
    <s v="OFF"/>
    <d v="2019-08-07T00:00:00"/>
    <s v="Avg of 4 NM Projects"/>
    <x v="23"/>
    <n v="0"/>
  </r>
  <r>
    <x v="11"/>
    <n v="8"/>
    <n v="1"/>
    <s v="OFF"/>
    <d v="2019-08-08T00:00:00"/>
    <s v="Avg of 4 NM Projects"/>
    <x v="0"/>
    <n v="-0.13"/>
  </r>
  <r>
    <x v="11"/>
    <n v="8"/>
    <n v="1"/>
    <s v="OFF"/>
    <d v="2019-08-08T00:00:00"/>
    <s v="Avg of 4 NM Projects"/>
    <x v="1"/>
    <n v="-0.26"/>
  </r>
  <r>
    <x v="11"/>
    <n v="8"/>
    <n v="1"/>
    <s v="OFF"/>
    <d v="2019-08-08T00:00:00"/>
    <s v="Avg of 4 NM Projects"/>
    <x v="2"/>
    <n v="-0.13"/>
  </r>
  <r>
    <x v="11"/>
    <n v="8"/>
    <n v="1"/>
    <s v="OFF"/>
    <d v="2019-08-08T00:00:00"/>
    <s v="Avg of 4 NM Projects"/>
    <x v="3"/>
    <n v="0"/>
  </r>
  <r>
    <x v="11"/>
    <n v="8"/>
    <n v="1"/>
    <s v="OFF"/>
    <d v="2019-08-08T00:00:00"/>
    <s v="Avg of 4 NM Projects"/>
    <x v="4"/>
    <n v="0"/>
  </r>
  <r>
    <x v="11"/>
    <n v="8"/>
    <n v="1"/>
    <s v="OFF"/>
    <d v="2019-08-08T00:00:00"/>
    <s v="Avg of 4 NM Projects"/>
    <x v="5"/>
    <n v="-0.26"/>
  </r>
  <r>
    <x v="11"/>
    <n v="8"/>
    <n v="1"/>
    <s v="OFF"/>
    <d v="2019-08-08T00:00:00"/>
    <s v="Avg of 4 NM Projects"/>
    <x v="6"/>
    <n v="3.0750000000000002"/>
  </r>
  <r>
    <x v="11"/>
    <n v="8"/>
    <n v="1"/>
    <s v="OFF"/>
    <d v="2019-08-08T00:00:00"/>
    <s v="Avg of 4 NM Projects"/>
    <x v="7"/>
    <n v="19.704999999999998"/>
  </r>
  <r>
    <x v="11"/>
    <n v="8"/>
    <n v="1"/>
    <s v="OFF"/>
    <d v="2019-08-08T00:00:00"/>
    <s v="Avg of 4 NM Projects"/>
    <x v="8"/>
    <n v="47.489999999999995"/>
  </r>
  <r>
    <x v="11"/>
    <n v="8"/>
    <n v="1"/>
    <s v="OFF"/>
    <d v="2019-08-08T00:00:00"/>
    <s v="Avg of 4 NM Projects"/>
    <x v="9"/>
    <n v="49.919999999999995"/>
  </r>
  <r>
    <x v="11"/>
    <n v="8"/>
    <n v="1"/>
    <s v="OFF"/>
    <d v="2019-08-08T00:00:00"/>
    <s v="Avg of 4 NM Projects"/>
    <x v="10"/>
    <n v="73.215000000000003"/>
  </r>
  <r>
    <x v="11"/>
    <n v="8"/>
    <n v="1"/>
    <s v="OFF"/>
    <d v="2019-08-08T00:00:00"/>
    <s v="Avg of 4 NM Projects"/>
    <x v="11"/>
    <n v="86.139999999999986"/>
  </r>
  <r>
    <x v="11"/>
    <n v="8"/>
    <n v="1"/>
    <s v="OFF"/>
    <d v="2019-08-08T00:00:00"/>
    <s v="Avg of 4 NM Projects"/>
    <x v="12"/>
    <n v="89.984999999999999"/>
  </r>
  <r>
    <x v="11"/>
    <n v="8"/>
    <n v="1"/>
    <s v="OFF"/>
    <d v="2019-08-08T00:00:00"/>
    <s v="Avg of 4 NM Projects"/>
    <x v="13"/>
    <n v="97.405000000000001"/>
  </r>
  <r>
    <x v="11"/>
    <n v="8"/>
    <n v="1"/>
    <s v="OFF"/>
    <d v="2019-08-08T00:00:00"/>
    <s v="Avg of 4 NM Projects"/>
    <x v="14"/>
    <n v="89.6"/>
  </r>
  <r>
    <x v="11"/>
    <n v="8"/>
    <n v="1"/>
    <s v="OFF"/>
    <d v="2019-08-08T00:00:00"/>
    <s v="Avg of 4 NM Projects"/>
    <x v="15"/>
    <n v="85.50500000000001"/>
  </r>
  <r>
    <x v="11"/>
    <n v="8"/>
    <n v="1"/>
    <s v="OFF"/>
    <d v="2019-08-08T00:00:00"/>
    <s v="Avg of 4 NM Projects"/>
    <x v="16"/>
    <n v="65.53"/>
  </r>
  <r>
    <x v="11"/>
    <n v="8"/>
    <n v="1"/>
    <s v="OFF"/>
    <d v="2019-08-08T00:00:00"/>
    <s v="Avg of 4 NM Projects"/>
    <x v="17"/>
    <n v="46.074999999999996"/>
  </r>
  <r>
    <x v="11"/>
    <n v="8"/>
    <n v="1"/>
    <s v="OFF"/>
    <d v="2019-08-08T00:00:00"/>
    <s v="Avg of 4 NM Projects"/>
    <x v="18"/>
    <n v="19.71"/>
  </r>
  <r>
    <x v="11"/>
    <n v="8"/>
    <n v="1"/>
    <s v="OFF"/>
    <d v="2019-08-08T00:00:00"/>
    <s v="Avg of 4 NM Projects"/>
    <x v="19"/>
    <n v="2.3100000000000005"/>
  </r>
  <r>
    <x v="11"/>
    <n v="8"/>
    <n v="1"/>
    <s v="OFF"/>
    <d v="2019-08-08T00:00:00"/>
    <s v="Avg of 4 NM Projects"/>
    <x v="20"/>
    <n v="0"/>
  </r>
  <r>
    <x v="11"/>
    <n v="8"/>
    <n v="1"/>
    <s v="OFF"/>
    <d v="2019-08-08T00:00:00"/>
    <s v="Avg of 4 NM Projects"/>
    <x v="21"/>
    <n v="-0.13"/>
  </r>
  <r>
    <x v="11"/>
    <n v="8"/>
    <n v="1"/>
    <s v="OFF"/>
    <d v="2019-08-08T00:00:00"/>
    <s v="Avg of 4 NM Projects"/>
    <x v="22"/>
    <n v="0"/>
  </r>
  <r>
    <x v="11"/>
    <n v="8"/>
    <n v="1"/>
    <s v="OFF"/>
    <d v="2019-08-08T00:00:00"/>
    <s v="Avg of 4 NM Projects"/>
    <x v="23"/>
    <n v="0"/>
  </r>
  <r>
    <x v="11"/>
    <n v="9"/>
    <n v="2"/>
    <s v="OFF"/>
    <d v="2019-08-09T00:00:00"/>
    <s v="Avg of 4 NM Projects"/>
    <x v="0"/>
    <n v="0"/>
  </r>
  <r>
    <x v="11"/>
    <n v="9"/>
    <n v="2"/>
    <s v="OFF"/>
    <d v="2019-08-09T00:00:00"/>
    <s v="Avg of 4 NM Projects"/>
    <x v="1"/>
    <n v="-0.39"/>
  </r>
  <r>
    <x v="11"/>
    <n v="9"/>
    <n v="2"/>
    <s v="OFF"/>
    <d v="2019-08-09T00:00:00"/>
    <s v="Avg of 4 NM Projects"/>
    <x v="2"/>
    <n v="0"/>
  </r>
  <r>
    <x v="11"/>
    <n v="9"/>
    <n v="2"/>
    <s v="OFF"/>
    <d v="2019-08-09T00:00:00"/>
    <s v="Avg of 4 NM Projects"/>
    <x v="3"/>
    <n v="0"/>
  </r>
  <r>
    <x v="11"/>
    <n v="9"/>
    <n v="2"/>
    <s v="OFF"/>
    <d v="2019-08-09T00:00:00"/>
    <s v="Avg of 4 NM Projects"/>
    <x v="4"/>
    <n v="0"/>
  </r>
  <r>
    <x v="11"/>
    <n v="9"/>
    <n v="2"/>
    <s v="OFF"/>
    <d v="2019-08-09T00:00:00"/>
    <s v="Avg of 4 NM Projects"/>
    <x v="5"/>
    <n v="-0.39"/>
  </r>
  <r>
    <x v="11"/>
    <n v="9"/>
    <n v="2"/>
    <s v="OFF"/>
    <d v="2019-08-09T00:00:00"/>
    <s v="Avg of 4 NM Projects"/>
    <x v="6"/>
    <n v="5.8849999999999998"/>
  </r>
  <r>
    <x v="11"/>
    <n v="9"/>
    <n v="2"/>
    <s v="ON"/>
    <d v="2019-08-09T00:00:00"/>
    <s v="Avg of 4 NM Projects"/>
    <x v="7"/>
    <n v="19.2"/>
  </r>
  <r>
    <x v="11"/>
    <n v="9"/>
    <n v="2"/>
    <s v="ON"/>
    <d v="2019-08-09T00:00:00"/>
    <s v="Avg of 4 NM Projects"/>
    <x v="8"/>
    <n v="47.614999999999995"/>
  </r>
  <r>
    <x v="11"/>
    <n v="9"/>
    <n v="2"/>
    <s v="ON"/>
    <d v="2019-08-09T00:00:00"/>
    <s v="Avg of 4 NM Projects"/>
    <x v="9"/>
    <n v="71.044999999999987"/>
  </r>
  <r>
    <x v="11"/>
    <n v="9"/>
    <n v="2"/>
    <s v="ON"/>
    <d v="2019-08-09T00:00:00"/>
    <s v="Avg of 4 NM Projects"/>
    <x v="10"/>
    <n v="81.155000000000001"/>
  </r>
  <r>
    <x v="11"/>
    <n v="9"/>
    <n v="2"/>
    <s v="ON"/>
    <d v="2019-08-09T00:00:00"/>
    <s v="Avg of 4 NM Projects"/>
    <x v="11"/>
    <n v="88.835000000000008"/>
  </r>
  <r>
    <x v="11"/>
    <n v="9"/>
    <n v="2"/>
    <s v="ON"/>
    <d v="2019-08-09T00:00:00"/>
    <s v="Avg of 4 NM Projects"/>
    <x v="12"/>
    <n v="100.605"/>
  </r>
  <r>
    <x v="11"/>
    <n v="9"/>
    <n v="2"/>
    <s v="ON"/>
    <d v="2019-08-09T00:00:00"/>
    <s v="Avg of 4 NM Projects"/>
    <x v="13"/>
    <n v="98.04"/>
  </r>
  <r>
    <x v="11"/>
    <n v="9"/>
    <n v="2"/>
    <s v="ON"/>
    <d v="2019-08-09T00:00:00"/>
    <s v="Avg of 4 NM Projects"/>
    <x v="14"/>
    <n v="101.5"/>
  </r>
  <r>
    <x v="11"/>
    <n v="9"/>
    <n v="2"/>
    <s v="ON"/>
    <d v="2019-08-09T00:00:00"/>
    <s v="Avg of 4 NM Projects"/>
    <x v="15"/>
    <n v="82.564999999999998"/>
  </r>
  <r>
    <x v="11"/>
    <n v="9"/>
    <n v="2"/>
    <s v="ON"/>
    <d v="2019-08-09T00:00:00"/>
    <s v="Avg of 4 NM Projects"/>
    <x v="16"/>
    <n v="60.675000000000004"/>
  </r>
  <r>
    <x v="11"/>
    <n v="9"/>
    <n v="2"/>
    <s v="ON"/>
    <d v="2019-08-09T00:00:00"/>
    <s v="Avg of 4 NM Projects"/>
    <x v="17"/>
    <n v="44.164999999999999"/>
  </r>
  <r>
    <x v="11"/>
    <n v="9"/>
    <n v="2"/>
    <s v="ON"/>
    <d v="2019-08-09T00:00:00"/>
    <s v="Avg of 4 NM Projects"/>
    <x v="18"/>
    <n v="11.525000000000002"/>
  </r>
  <r>
    <x v="11"/>
    <n v="9"/>
    <n v="2"/>
    <s v="ON"/>
    <d v="2019-08-09T00:00:00"/>
    <s v="Avg of 4 NM Projects"/>
    <x v="19"/>
    <n v="3.08"/>
  </r>
  <r>
    <x v="11"/>
    <n v="9"/>
    <n v="2"/>
    <s v="ON"/>
    <d v="2019-08-09T00:00:00"/>
    <s v="Avg of 4 NM Projects"/>
    <x v="20"/>
    <n v="-0.39"/>
  </r>
  <r>
    <x v="11"/>
    <n v="9"/>
    <n v="2"/>
    <s v="ON"/>
    <d v="2019-08-09T00:00:00"/>
    <s v="Avg of 4 NM Projects"/>
    <x v="21"/>
    <n v="-0.13"/>
  </r>
  <r>
    <x v="11"/>
    <n v="9"/>
    <n v="2"/>
    <s v="ON"/>
    <d v="2019-08-09T00:00:00"/>
    <s v="Avg of 4 NM Projects"/>
    <x v="22"/>
    <n v="0"/>
  </r>
  <r>
    <x v="11"/>
    <n v="9"/>
    <n v="2"/>
    <s v="OFF"/>
    <d v="2019-08-09T00:00:00"/>
    <s v="Avg of 4 NM Projects"/>
    <x v="23"/>
    <n v="0"/>
  </r>
  <r>
    <x v="11"/>
    <n v="10"/>
    <n v="3"/>
    <s v="OFF"/>
    <d v="2019-08-10T00:00:00"/>
    <s v="Avg of 4 NM Projects"/>
    <x v="0"/>
    <n v="-0.13"/>
  </r>
  <r>
    <x v="11"/>
    <n v="10"/>
    <n v="3"/>
    <s v="OFF"/>
    <d v="2019-08-10T00:00:00"/>
    <s v="Avg of 4 NM Projects"/>
    <x v="1"/>
    <n v="-0.26"/>
  </r>
  <r>
    <x v="11"/>
    <n v="10"/>
    <n v="3"/>
    <s v="OFF"/>
    <d v="2019-08-10T00:00:00"/>
    <s v="Avg of 4 NM Projects"/>
    <x v="2"/>
    <n v="0"/>
  </r>
  <r>
    <x v="11"/>
    <n v="10"/>
    <n v="3"/>
    <s v="OFF"/>
    <d v="2019-08-10T00:00:00"/>
    <s v="Avg of 4 NM Projects"/>
    <x v="3"/>
    <n v="0"/>
  </r>
  <r>
    <x v="11"/>
    <n v="10"/>
    <n v="3"/>
    <s v="OFF"/>
    <d v="2019-08-10T00:00:00"/>
    <s v="Avg of 4 NM Projects"/>
    <x v="4"/>
    <n v="-0.13"/>
  </r>
  <r>
    <x v="11"/>
    <n v="10"/>
    <n v="3"/>
    <s v="OFF"/>
    <d v="2019-08-10T00:00:00"/>
    <s v="Avg of 4 NM Projects"/>
    <x v="5"/>
    <n v="-0.26"/>
  </r>
  <r>
    <x v="11"/>
    <n v="10"/>
    <n v="3"/>
    <s v="OFF"/>
    <d v="2019-08-10T00:00:00"/>
    <s v="Avg of 4 NM Projects"/>
    <x v="6"/>
    <n v="2.56"/>
  </r>
  <r>
    <x v="11"/>
    <n v="10"/>
    <n v="3"/>
    <s v="ON"/>
    <d v="2019-08-10T00:00:00"/>
    <s v="Avg of 4 NM Projects"/>
    <x v="7"/>
    <n v="19.84"/>
  </r>
  <r>
    <x v="11"/>
    <n v="10"/>
    <n v="3"/>
    <s v="ON"/>
    <d v="2019-08-10T00:00:00"/>
    <s v="Avg of 4 NM Projects"/>
    <x v="8"/>
    <n v="51.585000000000001"/>
  </r>
  <r>
    <x v="11"/>
    <n v="10"/>
    <n v="3"/>
    <s v="ON"/>
    <d v="2019-08-10T00:00:00"/>
    <s v="Avg of 4 NM Projects"/>
    <x v="9"/>
    <n v="80.765000000000015"/>
  </r>
  <r>
    <x v="11"/>
    <n v="10"/>
    <n v="3"/>
    <s v="ON"/>
    <d v="2019-08-10T00:00:00"/>
    <s v="Avg of 4 NM Projects"/>
    <x v="10"/>
    <n v="92.29"/>
  </r>
  <r>
    <x v="11"/>
    <n v="10"/>
    <n v="3"/>
    <s v="ON"/>
    <d v="2019-08-10T00:00:00"/>
    <s v="Avg of 4 NM Projects"/>
    <x v="11"/>
    <n v="97.28"/>
  </r>
  <r>
    <x v="11"/>
    <n v="10"/>
    <n v="3"/>
    <s v="ON"/>
    <d v="2019-08-10T00:00:00"/>
    <s v="Avg of 4 NM Projects"/>
    <x v="12"/>
    <n v="97.02"/>
  </r>
  <r>
    <x v="11"/>
    <n v="10"/>
    <n v="3"/>
    <s v="ON"/>
    <d v="2019-08-10T00:00:00"/>
    <s v="Avg of 4 NM Projects"/>
    <x v="13"/>
    <n v="94.21"/>
  </r>
  <r>
    <x v="11"/>
    <n v="10"/>
    <n v="3"/>
    <s v="ON"/>
    <d v="2019-08-10T00:00:00"/>
    <s v="Avg of 4 NM Projects"/>
    <x v="14"/>
    <n v="79.995000000000005"/>
  </r>
  <r>
    <x v="11"/>
    <n v="10"/>
    <n v="3"/>
    <s v="ON"/>
    <d v="2019-08-10T00:00:00"/>
    <s v="Avg of 4 NM Projects"/>
    <x v="15"/>
    <n v="49.41"/>
  </r>
  <r>
    <x v="11"/>
    <n v="10"/>
    <n v="3"/>
    <s v="ON"/>
    <d v="2019-08-10T00:00:00"/>
    <s v="Avg of 4 NM Projects"/>
    <x v="16"/>
    <n v="60.67"/>
  </r>
  <r>
    <x v="11"/>
    <n v="10"/>
    <n v="3"/>
    <s v="ON"/>
    <d v="2019-08-10T00:00:00"/>
    <s v="Avg of 4 NM Projects"/>
    <x v="17"/>
    <n v="52.734999999999999"/>
  </r>
  <r>
    <x v="11"/>
    <n v="10"/>
    <n v="3"/>
    <s v="ON"/>
    <d v="2019-08-10T00:00:00"/>
    <s v="Avg of 4 NM Projects"/>
    <x v="18"/>
    <n v="25.73"/>
  </r>
  <r>
    <x v="11"/>
    <n v="10"/>
    <n v="3"/>
    <s v="ON"/>
    <d v="2019-08-10T00:00:00"/>
    <s v="Avg of 4 NM Projects"/>
    <x v="19"/>
    <n v="4.3499999999999996"/>
  </r>
  <r>
    <x v="11"/>
    <n v="10"/>
    <n v="3"/>
    <s v="ON"/>
    <d v="2019-08-10T00:00:00"/>
    <s v="Avg of 4 NM Projects"/>
    <x v="20"/>
    <n v="0"/>
  </r>
  <r>
    <x v="11"/>
    <n v="10"/>
    <n v="3"/>
    <s v="ON"/>
    <d v="2019-08-10T00:00:00"/>
    <s v="Avg of 4 NM Projects"/>
    <x v="21"/>
    <n v="-0.13"/>
  </r>
  <r>
    <x v="11"/>
    <n v="10"/>
    <n v="3"/>
    <s v="ON"/>
    <d v="2019-08-10T00:00:00"/>
    <s v="Avg of 4 NM Projects"/>
    <x v="22"/>
    <n v="0"/>
  </r>
  <r>
    <x v="11"/>
    <n v="10"/>
    <n v="3"/>
    <s v="OFF"/>
    <d v="2019-08-10T00:00:00"/>
    <s v="Avg of 4 NM Projects"/>
    <x v="23"/>
    <n v="-0.26"/>
  </r>
  <r>
    <x v="11"/>
    <n v="11"/>
    <n v="4"/>
    <s v="OFF"/>
    <d v="2019-08-11T00:00:00"/>
    <s v="Avg of 4 NM Projects"/>
    <x v="0"/>
    <n v="-0.13"/>
  </r>
  <r>
    <x v="11"/>
    <n v="11"/>
    <n v="4"/>
    <s v="OFF"/>
    <d v="2019-08-11T00:00:00"/>
    <s v="Avg of 4 NM Projects"/>
    <x v="1"/>
    <n v="0"/>
  </r>
  <r>
    <x v="11"/>
    <n v="11"/>
    <n v="4"/>
    <s v="OFF"/>
    <d v="2019-08-11T00:00:00"/>
    <s v="Avg of 4 NM Projects"/>
    <x v="2"/>
    <n v="0"/>
  </r>
  <r>
    <x v="11"/>
    <n v="11"/>
    <n v="4"/>
    <s v="OFF"/>
    <d v="2019-08-11T00:00:00"/>
    <s v="Avg of 4 NM Projects"/>
    <x v="3"/>
    <n v="0"/>
  </r>
  <r>
    <x v="11"/>
    <n v="11"/>
    <n v="4"/>
    <s v="OFF"/>
    <d v="2019-08-11T00:00:00"/>
    <s v="Avg of 4 NM Projects"/>
    <x v="4"/>
    <n v="0"/>
  </r>
  <r>
    <x v="11"/>
    <n v="11"/>
    <n v="4"/>
    <s v="OFF"/>
    <d v="2019-08-11T00:00:00"/>
    <s v="Avg of 4 NM Projects"/>
    <x v="5"/>
    <n v="-0.39"/>
  </r>
  <r>
    <x v="11"/>
    <n v="11"/>
    <n v="4"/>
    <s v="OFF"/>
    <d v="2019-08-11T00:00:00"/>
    <s v="Avg of 4 NM Projects"/>
    <x v="6"/>
    <n v="3.8400000000000003"/>
  </r>
  <r>
    <x v="11"/>
    <n v="11"/>
    <n v="4"/>
    <s v="ON"/>
    <d v="2019-08-11T00:00:00"/>
    <s v="Avg of 4 NM Projects"/>
    <x v="7"/>
    <n v="26.229999999999997"/>
  </r>
  <r>
    <x v="11"/>
    <n v="11"/>
    <n v="4"/>
    <s v="ON"/>
    <d v="2019-08-11T00:00:00"/>
    <s v="Avg of 4 NM Projects"/>
    <x v="8"/>
    <n v="51.075000000000003"/>
  </r>
  <r>
    <x v="11"/>
    <n v="11"/>
    <n v="4"/>
    <s v="ON"/>
    <d v="2019-08-11T00:00:00"/>
    <s v="Avg of 4 NM Projects"/>
    <x v="9"/>
    <n v="74.115000000000009"/>
  </r>
  <r>
    <x v="11"/>
    <n v="11"/>
    <n v="4"/>
    <s v="ON"/>
    <d v="2019-08-11T00:00:00"/>
    <s v="Avg of 4 NM Projects"/>
    <x v="10"/>
    <n v="105.98499999999999"/>
  </r>
  <r>
    <x v="11"/>
    <n v="11"/>
    <n v="4"/>
    <s v="ON"/>
    <d v="2019-08-11T00:00:00"/>
    <s v="Avg of 4 NM Projects"/>
    <x v="11"/>
    <n v="116.48500000000001"/>
  </r>
  <r>
    <x v="11"/>
    <n v="11"/>
    <n v="4"/>
    <s v="ON"/>
    <d v="2019-08-11T00:00:00"/>
    <s v="Avg of 4 NM Projects"/>
    <x v="12"/>
    <n v="126.86"/>
  </r>
  <r>
    <x v="11"/>
    <n v="11"/>
    <n v="4"/>
    <s v="ON"/>
    <d v="2019-08-11T00:00:00"/>
    <s v="Avg of 4 NM Projects"/>
    <x v="13"/>
    <n v="123.64500000000001"/>
  </r>
  <r>
    <x v="11"/>
    <n v="11"/>
    <n v="4"/>
    <s v="ON"/>
    <d v="2019-08-11T00:00:00"/>
    <s v="Avg of 4 NM Projects"/>
    <x v="14"/>
    <n v="122.24000000000001"/>
  </r>
  <r>
    <x v="11"/>
    <n v="11"/>
    <n v="4"/>
    <s v="ON"/>
    <d v="2019-08-11T00:00:00"/>
    <s v="Avg of 4 NM Projects"/>
    <x v="15"/>
    <n v="99.454999999999998"/>
  </r>
  <r>
    <x v="11"/>
    <n v="11"/>
    <n v="4"/>
    <s v="ON"/>
    <d v="2019-08-11T00:00:00"/>
    <s v="Avg of 4 NM Projects"/>
    <x v="16"/>
    <n v="50.95"/>
  </r>
  <r>
    <x v="11"/>
    <n v="11"/>
    <n v="4"/>
    <s v="ON"/>
    <d v="2019-08-11T00:00:00"/>
    <s v="Avg of 4 NM Projects"/>
    <x v="17"/>
    <n v="41.475000000000001"/>
  </r>
  <r>
    <x v="11"/>
    <n v="11"/>
    <n v="4"/>
    <s v="ON"/>
    <d v="2019-08-11T00:00:00"/>
    <s v="Avg of 4 NM Projects"/>
    <x v="18"/>
    <n v="21.89"/>
  </r>
  <r>
    <x v="11"/>
    <n v="11"/>
    <n v="4"/>
    <s v="ON"/>
    <d v="2019-08-11T00:00:00"/>
    <s v="Avg of 4 NM Projects"/>
    <x v="19"/>
    <n v="5.1099999999999994"/>
  </r>
  <r>
    <x v="11"/>
    <n v="11"/>
    <n v="4"/>
    <s v="ON"/>
    <d v="2019-08-11T00:00:00"/>
    <s v="Avg of 4 NM Projects"/>
    <x v="20"/>
    <n v="-0.13"/>
  </r>
  <r>
    <x v="11"/>
    <n v="11"/>
    <n v="4"/>
    <s v="ON"/>
    <d v="2019-08-11T00:00:00"/>
    <s v="Avg of 4 NM Projects"/>
    <x v="21"/>
    <n v="0"/>
  </r>
  <r>
    <x v="11"/>
    <n v="11"/>
    <n v="4"/>
    <s v="ON"/>
    <d v="2019-08-11T00:00:00"/>
    <s v="Avg of 4 NM Projects"/>
    <x v="22"/>
    <n v="0"/>
  </r>
  <r>
    <x v="11"/>
    <n v="11"/>
    <n v="4"/>
    <s v="OFF"/>
    <d v="2019-08-11T00:00:00"/>
    <s v="Avg of 4 NM Projects"/>
    <x v="23"/>
    <n v="-0.13"/>
  </r>
  <r>
    <x v="11"/>
    <n v="12"/>
    <n v="5"/>
    <s v="OFF"/>
    <d v="2019-08-12T00:00:00"/>
    <s v="Avg of 4 NM Projects"/>
    <x v="0"/>
    <n v="0"/>
  </r>
  <r>
    <x v="11"/>
    <n v="12"/>
    <n v="5"/>
    <s v="OFF"/>
    <d v="2019-08-12T00:00:00"/>
    <s v="Avg of 4 NM Projects"/>
    <x v="1"/>
    <n v="0"/>
  </r>
  <r>
    <x v="11"/>
    <n v="12"/>
    <n v="5"/>
    <s v="OFF"/>
    <d v="2019-08-12T00:00:00"/>
    <s v="Avg of 4 NM Projects"/>
    <x v="2"/>
    <n v="-0.26"/>
  </r>
  <r>
    <x v="11"/>
    <n v="12"/>
    <n v="5"/>
    <s v="OFF"/>
    <d v="2019-08-12T00:00:00"/>
    <s v="Avg of 4 NM Projects"/>
    <x v="3"/>
    <n v="-0.13"/>
  </r>
  <r>
    <x v="11"/>
    <n v="12"/>
    <n v="5"/>
    <s v="OFF"/>
    <d v="2019-08-12T00:00:00"/>
    <s v="Avg of 4 NM Projects"/>
    <x v="4"/>
    <n v="-0.13"/>
  </r>
  <r>
    <x v="11"/>
    <n v="12"/>
    <n v="5"/>
    <s v="OFF"/>
    <d v="2019-08-12T00:00:00"/>
    <s v="Avg of 4 NM Projects"/>
    <x v="5"/>
    <n v="-0.26"/>
  </r>
  <r>
    <x v="11"/>
    <n v="12"/>
    <n v="5"/>
    <s v="OFF"/>
    <d v="2019-08-12T00:00:00"/>
    <s v="Avg of 4 NM Projects"/>
    <x v="6"/>
    <n v="4.6050000000000004"/>
  </r>
  <r>
    <x v="11"/>
    <n v="12"/>
    <n v="5"/>
    <s v="ON"/>
    <d v="2019-08-12T00:00:00"/>
    <s v="Avg of 4 NM Projects"/>
    <x v="7"/>
    <n v="28.544999999999998"/>
  </r>
  <r>
    <x v="11"/>
    <n v="12"/>
    <n v="5"/>
    <s v="ON"/>
    <d v="2019-08-12T00:00:00"/>
    <s v="Avg of 4 NM Projects"/>
    <x v="8"/>
    <n v="53.504999999999995"/>
  </r>
  <r>
    <x v="11"/>
    <n v="12"/>
    <n v="5"/>
    <s v="ON"/>
    <d v="2019-08-12T00:00:00"/>
    <s v="Avg of 4 NM Projects"/>
    <x v="9"/>
    <n v="82.174999999999997"/>
  </r>
  <r>
    <x v="11"/>
    <n v="12"/>
    <n v="5"/>
    <s v="ON"/>
    <d v="2019-08-12T00:00:00"/>
    <s v="Avg of 4 NM Projects"/>
    <x v="10"/>
    <n v="95.100000000000009"/>
  </r>
  <r>
    <x v="11"/>
    <n v="12"/>
    <n v="5"/>
    <s v="ON"/>
    <d v="2019-08-12T00:00:00"/>
    <s v="Avg of 4 NM Projects"/>
    <x v="11"/>
    <n v="119.30000000000001"/>
  </r>
  <r>
    <x v="11"/>
    <n v="12"/>
    <n v="5"/>
    <s v="ON"/>
    <d v="2019-08-12T00:00:00"/>
    <s v="Avg of 4 NM Projects"/>
    <x v="12"/>
    <n v="91.009999999999991"/>
  </r>
  <r>
    <x v="11"/>
    <n v="12"/>
    <n v="5"/>
    <s v="ON"/>
    <d v="2019-08-12T00:00:00"/>
    <s v="Avg of 4 NM Projects"/>
    <x v="13"/>
    <n v="89.860000000000014"/>
  </r>
  <r>
    <x v="11"/>
    <n v="12"/>
    <n v="5"/>
    <s v="ON"/>
    <d v="2019-08-12T00:00:00"/>
    <s v="Avg of 4 NM Projects"/>
    <x v="14"/>
    <n v="69.754999999999995"/>
  </r>
  <r>
    <x v="11"/>
    <n v="12"/>
    <n v="5"/>
    <s v="ON"/>
    <d v="2019-08-12T00:00:00"/>
    <s v="Avg of 4 NM Projects"/>
    <x v="15"/>
    <n v="60.81"/>
  </r>
  <r>
    <x v="11"/>
    <n v="12"/>
    <n v="5"/>
    <s v="ON"/>
    <d v="2019-08-12T00:00:00"/>
    <s v="Avg of 4 NM Projects"/>
    <x v="16"/>
    <n v="35.32"/>
  </r>
  <r>
    <x v="11"/>
    <n v="12"/>
    <n v="5"/>
    <s v="ON"/>
    <d v="2019-08-12T00:00:00"/>
    <s v="Avg of 4 NM Projects"/>
    <x v="17"/>
    <n v="21.375"/>
  </r>
  <r>
    <x v="11"/>
    <n v="12"/>
    <n v="5"/>
    <s v="ON"/>
    <d v="2019-08-12T00:00:00"/>
    <s v="Avg of 4 NM Projects"/>
    <x v="18"/>
    <n v="12.67"/>
  </r>
  <r>
    <x v="11"/>
    <n v="12"/>
    <n v="5"/>
    <s v="ON"/>
    <d v="2019-08-12T00:00:00"/>
    <s v="Avg of 4 NM Projects"/>
    <x v="19"/>
    <n v="1.4100000000000001"/>
  </r>
  <r>
    <x v="11"/>
    <n v="12"/>
    <n v="5"/>
    <s v="ON"/>
    <d v="2019-08-12T00:00:00"/>
    <s v="Avg of 4 NM Projects"/>
    <x v="20"/>
    <n v="0"/>
  </r>
  <r>
    <x v="11"/>
    <n v="12"/>
    <n v="5"/>
    <s v="ON"/>
    <d v="2019-08-12T00:00:00"/>
    <s v="Avg of 4 NM Projects"/>
    <x v="21"/>
    <n v="0"/>
  </r>
  <r>
    <x v="11"/>
    <n v="12"/>
    <n v="5"/>
    <s v="ON"/>
    <d v="2019-08-12T00:00:00"/>
    <s v="Avg of 4 NM Projects"/>
    <x v="22"/>
    <n v="0"/>
  </r>
  <r>
    <x v="11"/>
    <n v="12"/>
    <n v="5"/>
    <s v="OFF"/>
    <d v="2019-08-12T00:00:00"/>
    <s v="Avg of 4 NM Projects"/>
    <x v="23"/>
    <n v="0"/>
  </r>
  <r>
    <x v="11"/>
    <n v="13"/>
    <n v="6"/>
    <s v="OFF"/>
    <d v="2019-08-13T00:00:00"/>
    <s v="Avg of 4 NM Projects"/>
    <x v="0"/>
    <n v="-0.26"/>
  </r>
  <r>
    <x v="11"/>
    <n v="13"/>
    <n v="6"/>
    <s v="OFF"/>
    <d v="2019-08-13T00:00:00"/>
    <s v="Avg of 4 NM Projects"/>
    <x v="1"/>
    <n v="0"/>
  </r>
  <r>
    <x v="11"/>
    <n v="13"/>
    <n v="6"/>
    <s v="OFF"/>
    <d v="2019-08-13T00:00:00"/>
    <s v="Avg of 4 NM Projects"/>
    <x v="2"/>
    <n v="-0.13"/>
  </r>
  <r>
    <x v="11"/>
    <n v="13"/>
    <n v="6"/>
    <s v="OFF"/>
    <d v="2019-08-13T00:00:00"/>
    <s v="Avg of 4 NM Projects"/>
    <x v="3"/>
    <n v="0"/>
  </r>
  <r>
    <x v="11"/>
    <n v="13"/>
    <n v="6"/>
    <s v="OFF"/>
    <d v="2019-08-13T00:00:00"/>
    <s v="Avg of 4 NM Projects"/>
    <x v="4"/>
    <n v="-0.26"/>
  </r>
  <r>
    <x v="11"/>
    <n v="13"/>
    <n v="6"/>
    <s v="OFF"/>
    <d v="2019-08-13T00:00:00"/>
    <s v="Avg of 4 NM Projects"/>
    <x v="5"/>
    <n v="-0.26"/>
  </r>
  <r>
    <x v="11"/>
    <n v="13"/>
    <n v="6"/>
    <s v="OFF"/>
    <d v="2019-08-13T00:00:00"/>
    <s v="Avg of 4 NM Projects"/>
    <x v="6"/>
    <n v="5.12"/>
  </r>
  <r>
    <x v="11"/>
    <n v="13"/>
    <n v="6"/>
    <s v="ON"/>
    <d v="2019-08-13T00:00:00"/>
    <s v="Avg of 4 NM Projects"/>
    <x v="7"/>
    <n v="28.925000000000001"/>
  </r>
  <r>
    <x v="11"/>
    <n v="13"/>
    <n v="6"/>
    <s v="ON"/>
    <d v="2019-08-13T00:00:00"/>
    <s v="Avg of 4 NM Projects"/>
    <x v="8"/>
    <n v="66.694999999999993"/>
  </r>
  <r>
    <x v="11"/>
    <n v="13"/>
    <n v="6"/>
    <s v="ON"/>
    <d v="2019-08-13T00:00:00"/>
    <s v="Avg of 4 NM Projects"/>
    <x v="9"/>
    <n v="86.53"/>
  </r>
  <r>
    <x v="11"/>
    <n v="13"/>
    <n v="6"/>
    <s v="ON"/>
    <d v="2019-08-13T00:00:00"/>
    <s v="Avg of 4 NM Projects"/>
    <x v="10"/>
    <n v="95.875"/>
  </r>
  <r>
    <x v="11"/>
    <n v="13"/>
    <n v="6"/>
    <s v="ON"/>
    <d v="2019-08-13T00:00:00"/>
    <s v="Avg of 4 NM Projects"/>
    <x v="11"/>
    <n v="108.545"/>
  </r>
  <r>
    <x v="11"/>
    <n v="13"/>
    <n v="6"/>
    <s v="ON"/>
    <d v="2019-08-13T00:00:00"/>
    <s v="Avg of 4 NM Projects"/>
    <x v="12"/>
    <n v="104.19"/>
  </r>
  <r>
    <x v="11"/>
    <n v="13"/>
    <n v="6"/>
    <s v="ON"/>
    <d v="2019-08-13T00:00:00"/>
    <s v="Avg of 4 NM Projects"/>
    <x v="13"/>
    <n v="99.330000000000013"/>
  </r>
  <r>
    <x v="11"/>
    <n v="13"/>
    <n v="6"/>
    <s v="ON"/>
    <d v="2019-08-13T00:00:00"/>
    <s v="Avg of 4 NM Projects"/>
    <x v="14"/>
    <n v="89.6"/>
  </r>
  <r>
    <x v="11"/>
    <n v="13"/>
    <n v="6"/>
    <s v="ON"/>
    <d v="2019-08-13T00:00:00"/>
    <s v="Avg of 4 NM Projects"/>
    <x v="15"/>
    <n v="66.69"/>
  </r>
  <r>
    <x v="11"/>
    <n v="13"/>
    <n v="6"/>
    <s v="ON"/>
    <d v="2019-08-13T00:00:00"/>
    <s v="Avg of 4 NM Projects"/>
    <x v="16"/>
    <n v="56.960000000000008"/>
  </r>
  <r>
    <x v="11"/>
    <n v="13"/>
    <n v="6"/>
    <s v="ON"/>
    <d v="2019-08-13T00:00:00"/>
    <s v="Avg of 4 NM Projects"/>
    <x v="17"/>
    <n v="40.570000000000007"/>
  </r>
  <r>
    <x v="11"/>
    <n v="13"/>
    <n v="6"/>
    <s v="ON"/>
    <d v="2019-08-13T00:00:00"/>
    <s v="Avg of 4 NM Projects"/>
    <x v="18"/>
    <n v="18.175000000000001"/>
  </r>
  <r>
    <x v="11"/>
    <n v="13"/>
    <n v="6"/>
    <s v="ON"/>
    <d v="2019-08-13T00:00:00"/>
    <s v="Avg of 4 NM Projects"/>
    <x v="19"/>
    <n v="2.6899999999999995"/>
  </r>
  <r>
    <x v="11"/>
    <n v="13"/>
    <n v="6"/>
    <s v="ON"/>
    <d v="2019-08-13T00:00:00"/>
    <s v="Avg of 4 NM Projects"/>
    <x v="20"/>
    <n v="-0.26"/>
  </r>
  <r>
    <x v="11"/>
    <n v="13"/>
    <n v="6"/>
    <s v="ON"/>
    <d v="2019-08-13T00:00:00"/>
    <s v="Avg of 4 NM Projects"/>
    <x v="21"/>
    <n v="0"/>
  </r>
  <r>
    <x v="11"/>
    <n v="13"/>
    <n v="6"/>
    <s v="ON"/>
    <d v="2019-08-13T00:00:00"/>
    <s v="Avg of 4 NM Projects"/>
    <x v="22"/>
    <n v="0"/>
  </r>
  <r>
    <x v="11"/>
    <n v="13"/>
    <n v="6"/>
    <s v="OFF"/>
    <d v="2019-08-13T00:00:00"/>
    <s v="Avg of 4 NM Projects"/>
    <x v="23"/>
    <n v="-0.13"/>
  </r>
  <r>
    <x v="11"/>
    <n v="14"/>
    <n v="7"/>
    <s v="OFF"/>
    <d v="2019-08-14T00:00:00"/>
    <s v="Avg of 4 NM Projects"/>
    <x v="0"/>
    <n v="0"/>
  </r>
  <r>
    <x v="11"/>
    <n v="14"/>
    <n v="7"/>
    <s v="OFF"/>
    <d v="2019-08-14T00:00:00"/>
    <s v="Avg of 4 NM Projects"/>
    <x v="1"/>
    <n v="-0.26"/>
  </r>
  <r>
    <x v="11"/>
    <n v="14"/>
    <n v="7"/>
    <s v="OFF"/>
    <d v="2019-08-14T00:00:00"/>
    <s v="Avg of 4 NM Projects"/>
    <x v="2"/>
    <n v="0"/>
  </r>
  <r>
    <x v="11"/>
    <n v="14"/>
    <n v="7"/>
    <s v="OFF"/>
    <d v="2019-08-14T00:00:00"/>
    <s v="Avg of 4 NM Projects"/>
    <x v="3"/>
    <n v="-0.26"/>
  </r>
  <r>
    <x v="11"/>
    <n v="14"/>
    <n v="7"/>
    <s v="OFF"/>
    <d v="2019-08-14T00:00:00"/>
    <s v="Avg of 4 NM Projects"/>
    <x v="4"/>
    <n v="0"/>
  </r>
  <r>
    <x v="11"/>
    <n v="14"/>
    <n v="7"/>
    <s v="OFF"/>
    <d v="2019-08-14T00:00:00"/>
    <s v="Avg of 4 NM Projects"/>
    <x v="5"/>
    <n v="-0.39"/>
  </r>
  <r>
    <x v="11"/>
    <n v="14"/>
    <n v="7"/>
    <s v="OFF"/>
    <d v="2019-08-14T00:00:00"/>
    <s v="Avg of 4 NM Projects"/>
    <x v="6"/>
    <n v="3.1950000000000003"/>
  </r>
  <r>
    <x v="11"/>
    <n v="14"/>
    <n v="7"/>
    <s v="OFF"/>
    <d v="2019-08-14T00:00:00"/>
    <s v="Avg of 4 NM Projects"/>
    <x v="7"/>
    <n v="19.71"/>
  </r>
  <r>
    <x v="11"/>
    <n v="14"/>
    <n v="7"/>
    <s v="OFF"/>
    <d v="2019-08-14T00:00:00"/>
    <s v="Avg of 4 NM Projects"/>
    <x v="8"/>
    <n v="36.99"/>
  </r>
  <r>
    <x v="11"/>
    <n v="14"/>
    <n v="7"/>
    <s v="OFF"/>
    <d v="2019-08-14T00:00:00"/>
    <s v="Avg of 4 NM Projects"/>
    <x v="9"/>
    <n v="61.95"/>
  </r>
  <r>
    <x v="11"/>
    <n v="14"/>
    <n v="7"/>
    <s v="OFF"/>
    <d v="2019-08-14T00:00:00"/>
    <s v="Avg of 4 NM Projects"/>
    <x v="10"/>
    <n v="74.495000000000005"/>
  </r>
  <r>
    <x v="11"/>
    <n v="14"/>
    <n v="7"/>
    <s v="OFF"/>
    <d v="2019-08-14T00:00:00"/>
    <s v="Avg of 4 NM Projects"/>
    <x v="11"/>
    <n v="83.59"/>
  </r>
  <r>
    <x v="11"/>
    <n v="14"/>
    <n v="7"/>
    <s v="OFF"/>
    <d v="2019-08-14T00:00:00"/>
    <s v="Avg of 4 NM Projects"/>
    <x v="12"/>
    <n v="105.08999999999999"/>
  </r>
  <r>
    <x v="11"/>
    <n v="14"/>
    <n v="7"/>
    <s v="OFF"/>
    <d v="2019-08-14T00:00:00"/>
    <s v="Avg of 4 NM Projects"/>
    <x v="13"/>
    <n v="109.31500000000001"/>
  </r>
  <r>
    <x v="11"/>
    <n v="14"/>
    <n v="7"/>
    <s v="OFF"/>
    <d v="2019-08-14T00:00:00"/>
    <s v="Avg of 4 NM Projects"/>
    <x v="14"/>
    <n v="112.24999999999999"/>
  </r>
  <r>
    <x v="11"/>
    <n v="14"/>
    <n v="7"/>
    <s v="OFF"/>
    <d v="2019-08-14T00:00:00"/>
    <s v="Avg of 4 NM Projects"/>
    <x v="15"/>
    <n v="91.014999999999986"/>
  </r>
  <r>
    <x v="11"/>
    <n v="14"/>
    <n v="7"/>
    <s v="OFF"/>
    <d v="2019-08-14T00:00:00"/>
    <s v="Avg of 4 NM Projects"/>
    <x v="16"/>
    <n v="69.510000000000005"/>
  </r>
  <r>
    <x v="11"/>
    <n v="14"/>
    <n v="7"/>
    <s v="OFF"/>
    <d v="2019-08-14T00:00:00"/>
    <s v="Avg of 4 NM Projects"/>
    <x v="17"/>
    <n v="46.075000000000003"/>
  </r>
  <r>
    <x v="11"/>
    <n v="14"/>
    <n v="7"/>
    <s v="OFF"/>
    <d v="2019-08-14T00:00:00"/>
    <s v="Avg of 4 NM Projects"/>
    <x v="18"/>
    <n v="19.074999999999999"/>
  </r>
  <r>
    <x v="11"/>
    <n v="14"/>
    <n v="7"/>
    <s v="OFF"/>
    <d v="2019-08-14T00:00:00"/>
    <s v="Avg of 4 NM Projects"/>
    <x v="19"/>
    <n v="2.95"/>
  </r>
  <r>
    <x v="11"/>
    <n v="14"/>
    <n v="7"/>
    <s v="OFF"/>
    <d v="2019-08-14T00:00:00"/>
    <s v="Avg of 4 NM Projects"/>
    <x v="20"/>
    <n v="0"/>
  </r>
  <r>
    <x v="11"/>
    <n v="14"/>
    <n v="7"/>
    <s v="OFF"/>
    <d v="2019-08-14T00:00:00"/>
    <s v="Avg of 4 NM Projects"/>
    <x v="21"/>
    <n v="-0.13"/>
  </r>
  <r>
    <x v="11"/>
    <n v="14"/>
    <n v="7"/>
    <s v="OFF"/>
    <d v="2019-08-14T00:00:00"/>
    <s v="Avg of 4 NM Projects"/>
    <x v="22"/>
    <n v="0"/>
  </r>
  <r>
    <x v="11"/>
    <n v="14"/>
    <n v="7"/>
    <s v="OFF"/>
    <d v="2019-08-14T00:00:00"/>
    <s v="Avg of 4 NM Projects"/>
    <x v="23"/>
    <n v="-0.13"/>
  </r>
  <r>
    <x v="11"/>
    <n v="15"/>
    <n v="1"/>
    <s v="OFF"/>
    <d v="2019-08-15T00:00:00"/>
    <s v="Avg of 4 NM Projects"/>
    <x v="0"/>
    <n v="-0.13"/>
  </r>
  <r>
    <x v="11"/>
    <n v="15"/>
    <n v="1"/>
    <s v="OFF"/>
    <d v="2019-08-15T00:00:00"/>
    <s v="Avg of 4 NM Projects"/>
    <x v="1"/>
    <n v="0"/>
  </r>
  <r>
    <x v="11"/>
    <n v="15"/>
    <n v="1"/>
    <s v="OFF"/>
    <d v="2019-08-15T00:00:00"/>
    <s v="Avg of 4 NM Projects"/>
    <x v="2"/>
    <n v="-0.13"/>
  </r>
  <r>
    <x v="11"/>
    <n v="15"/>
    <n v="1"/>
    <s v="OFF"/>
    <d v="2019-08-15T00:00:00"/>
    <s v="Avg of 4 NM Projects"/>
    <x v="3"/>
    <n v="0"/>
  </r>
  <r>
    <x v="11"/>
    <n v="15"/>
    <n v="1"/>
    <s v="OFF"/>
    <d v="2019-08-15T00:00:00"/>
    <s v="Avg of 4 NM Projects"/>
    <x v="4"/>
    <n v="-0.13"/>
  </r>
  <r>
    <x v="11"/>
    <n v="15"/>
    <n v="1"/>
    <s v="OFF"/>
    <d v="2019-08-15T00:00:00"/>
    <s v="Avg of 4 NM Projects"/>
    <x v="5"/>
    <n v="-0.13"/>
  </r>
  <r>
    <x v="11"/>
    <n v="15"/>
    <n v="1"/>
    <s v="OFF"/>
    <d v="2019-08-15T00:00:00"/>
    <s v="Avg of 4 NM Projects"/>
    <x v="6"/>
    <n v="3.8450000000000006"/>
  </r>
  <r>
    <x v="11"/>
    <n v="15"/>
    <n v="1"/>
    <s v="OFF"/>
    <d v="2019-08-15T00:00:00"/>
    <s v="Avg of 4 NM Projects"/>
    <x v="7"/>
    <n v="25.465"/>
  </r>
  <r>
    <x v="11"/>
    <n v="15"/>
    <n v="1"/>
    <s v="OFF"/>
    <d v="2019-08-15T00:00:00"/>
    <s v="Avg of 4 NM Projects"/>
    <x v="8"/>
    <n v="55.805000000000007"/>
  </r>
  <r>
    <x v="11"/>
    <n v="15"/>
    <n v="1"/>
    <s v="OFF"/>
    <d v="2019-08-15T00:00:00"/>
    <s v="Avg of 4 NM Projects"/>
    <x v="9"/>
    <n v="86.14"/>
  </r>
  <r>
    <x v="11"/>
    <n v="15"/>
    <n v="1"/>
    <s v="OFF"/>
    <d v="2019-08-15T00:00:00"/>
    <s v="Avg of 4 NM Projects"/>
    <x v="10"/>
    <n v="126.595"/>
  </r>
  <r>
    <x v="11"/>
    <n v="15"/>
    <n v="1"/>
    <s v="OFF"/>
    <d v="2019-08-15T00:00:00"/>
    <s v="Avg of 4 NM Projects"/>
    <x v="11"/>
    <n v="133.51"/>
  </r>
  <r>
    <x v="11"/>
    <n v="15"/>
    <n v="1"/>
    <s v="OFF"/>
    <d v="2019-08-15T00:00:00"/>
    <s v="Avg of 4 NM Projects"/>
    <x v="12"/>
    <n v="113.66"/>
  </r>
  <r>
    <x v="11"/>
    <n v="15"/>
    <n v="1"/>
    <s v="OFF"/>
    <d v="2019-08-15T00:00:00"/>
    <s v="Avg of 4 NM Projects"/>
    <x v="13"/>
    <n v="102.78"/>
  </r>
  <r>
    <x v="11"/>
    <n v="15"/>
    <n v="1"/>
    <s v="OFF"/>
    <d v="2019-08-15T00:00:00"/>
    <s v="Avg of 4 NM Projects"/>
    <x v="14"/>
    <n v="107.905"/>
  </r>
  <r>
    <x v="11"/>
    <n v="15"/>
    <n v="1"/>
    <s v="OFF"/>
    <d v="2019-08-15T00:00:00"/>
    <s v="Avg of 4 NM Projects"/>
    <x v="15"/>
    <n v="108.92500000000001"/>
  </r>
  <r>
    <x v="11"/>
    <n v="15"/>
    <n v="1"/>
    <s v="OFF"/>
    <d v="2019-08-15T00:00:00"/>
    <s v="Avg of 4 NM Projects"/>
    <x v="16"/>
    <n v="84.224999999999994"/>
  </r>
  <r>
    <x v="11"/>
    <n v="15"/>
    <n v="1"/>
    <s v="OFF"/>
    <d v="2019-08-15T00:00:00"/>
    <s v="Avg of 4 NM Projects"/>
    <x v="17"/>
    <n v="58.239999999999995"/>
  </r>
  <r>
    <x v="11"/>
    <n v="15"/>
    <n v="1"/>
    <s v="OFF"/>
    <d v="2019-08-15T00:00:00"/>
    <s v="Avg of 4 NM Projects"/>
    <x v="18"/>
    <n v="23.035"/>
  </r>
  <r>
    <x v="11"/>
    <n v="15"/>
    <n v="1"/>
    <s v="OFF"/>
    <d v="2019-08-15T00:00:00"/>
    <s v="Avg of 4 NM Projects"/>
    <x v="19"/>
    <n v="2.82"/>
  </r>
  <r>
    <x v="11"/>
    <n v="15"/>
    <n v="1"/>
    <s v="OFF"/>
    <d v="2019-08-15T00:00:00"/>
    <s v="Avg of 4 NM Projects"/>
    <x v="20"/>
    <n v="-0.26"/>
  </r>
  <r>
    <x v="11"/>
    <n v="15"/>
    <n v="1"/>
    <s v="OFF"/>
    <d v="2019-08-15T00:00:00"/>
    <s v="Avg of 4 NM Projects"/>
    <x v="21"/>
    <n v="-0.13"/>
  </r>
  <r>
    <x v="11"/>
    <n v="15"/>
    <n v="1"/>
    <s v="OFF"/>
    <d v="2019-08-15T00:00:00"/>
    <s v="Avg of 4 NM Projects"/>
    <x v="22"/>
    <n v="0"/>
  </r>
  <r>
    <x v="11"/>
    <n v="15"/>
    <n v="1"/>
    <s v="OFF"/>
    <d v="2019-08-15T00:00:00"/>
    <s v="Avg of 4 NM Projects"/>
    <x v="23"/>
    <n v="0"/>
  </r>
  <r>
    <x v="11"/>
    <n v="16"/>
    <n v="2"/>
    <s v="OFF"/>
    <d v="2019-08-16T00:00:00"/>
    <s v="Avg of 4 NM Projects"/>
    <x v="0"/>
    <n v="-0.13"/>
  </r>
  <r>
    <x v="11"/>
    <n v="16"/>
    <n v="2"/>
    <s v="OFF"/>
    <d v="2019-08-16T00:00:00"/>
    <s v="Avg of 4 NM Projects"/>
    <x v="1"/>
    <n v="0"/>
  </r>
  <r>
    <x v="11"/>
    <n v="16"/>
    <n v="2"/>
    <s v="OFF"/>
    <d v="2019-08-16T00:00:00"/>
    <s v="Avg of 4 NM Projects"/>
    <x v="2"/>
    <n v="-0.26"/>
  </r>
  <r>
    <x v="11"/>
    <n v="16"/>
    <n v="2"/>
    <s v="OFF"/>
    <d v="2019-08-16T00:00:00"/>
    <s v="Avg of 4 NM Projects"/>
    <x v="3"/>
    <n v="0"/>
  </r>
  <r>
    <x v="11"/>
    <n v="16"/>
    <n v="2"/>
    <s v="OFF"/>
    <d v="2019-08-16T00:00:00"/>
    <s v="Avg of 4 NM Projects"/>
    <x v="4"/>
    <n v="-0.26"/>
  </r>
  <r>
    <x v="11"/>
    <n v="16"/>
    <n v="2"/>
    <s v="OFF"/>
    <d v="2019-08-16T00:00:00"/>
    <s v="Avg of 4 NM Projects"/>
    <x v="5"/>
    <n v="-0.26"/>
  </r>
  <r>
    <x v="11"/>
    <n v="16"/>
    <n v="2"/>
    <s v="OFF"/>
    <d v="2019-08-16T00:00:00"/>
    <s v="Avg of 4 NM Projects"/>
    <x v="6"/>
    <n v="2.5649999999999995"/>
  </r>
  <r>
    <x v="11"/>
    <n v="16"/>
    <n v="2"/>
    <s v="ON"/>
    <d v="2019-08-16T00:00:00"/>
    <s v="Avg of 4 NM Projects"/>
    <x v="7"/>
    <n v="18.939999999999998"/>
  </r>
  <r>
    <x v="11"/>
    <n v="16"/>
    <n v="2"/>
    <s v="ON"/>
    <d v="2019-08-16T00:00:00"/>
    <s v="Avg of 4 NM Projects"/>
    <x v="8"/>
    <n v="50.684999999999995"/>
  </r>
  <r>
    <x v="11"/>
    <n v="16"/>
    <n v="2"/>
    <s v="ON"/>
    <d v="2019-08-16T00:00:00"/>
    <s v="Avg of 4 NM Projects"/>
    <x v="9"/>
    <n v="62.714999999999996"/>
  </r>
  <r>
    <x v="11"/>
    <n v="16"/>
    <n v="2"/>
    <s v="ON"/>
    <d v="2019-08-16T00:00:00"/>
    <s v="Avg of 4 NM Projects"/>
    <x v="10"/>
    <n v="83.460000000000008"/>
  </r>
  <r>
    <x v="11"/>
    <n v="16"/>
    <n v="2"/>
    <s v="ON"/>
    <d v="2019-08-16T00:00:00"/>
    <s v="Avg of 4 NM Projects"/>
    <x v="11"/>
    <n v="93.445000000000007"/>
  </r>
  <r>
    <x v="11"/>
    <n v="16"/>
    <n v="2"/>
    <s v="ON"/>
    <d v="2019-08-16T00:00:00"/>
    <s v="Avg of 4 NM Projects"/>
    <x v="12"/>
    <n v="96.514999999999986"/>
  </r>
  <r>
    <x v="11"/>
    <n v="16"/>
    <n v="2"/>
    <s v="ON"/>
    <d v="2019-08-16T00:00:00"/>
    <s v="Avg of 4 NM Projects"/>
    <x v="13"/>
    <n v="116.61"/>
  </r>
  <r>
    <x v="11"/>
    <n v="16"/>
    <n v="2"/>
    <s v="ON"/>
    <d v="2019-08-16T00:00:00"/>
    <s v="Avg of 4 NM Projects"/>
    <x v="14"/>
    <n v="120.955"/>
  </r>
  <r>
    <x v="11"/>
    <n v="16"/>
    <n v="2"/>
    <s v="ON"/>
    <d v="2019-08-16T00:00:00"/>
    <s v="Avg of 4 NM Projects"/>
    <x v="15"/>
    <n v="99.584999999999994"/>
  </r>
  <r>
    <x v="11"/>
    <n v="16"/>
    <n v="2"/>
    <s v="ON"/>
    <d v="2019-08-16T00:00:00"/>
    <s v="Avg of 4 NM Projects"/>
    <x v="16"/>
    <n v="79.614999999999995"/>
  </r>
  <r>
    <x v="11"/>
    <n v="16"/>
    <n v="2"/>
    <s v="ON"/>
    <d v="2019-08-16T00:00:00"/>
    <s v="Avg of 4 NM Projects"/>
    <x v="17"/>
    <n v="48"/>
  </r>
  <r>
    <x v="11"/>
    <n v="16"/>
    <n v="2"/>
    <s v="ON"/>
    <d v="2019-08-16T00:00:00"/>
    <s v="Avg of 4 NM Projects"/>
    <x v="18"/>
    <n v="17.925000000000001"/>
  </r>
  <r>
    <x v="11"/>
    <n v="16"/>
    <n v="2"/>
    <s v="ON"/>
    <d v="2019-08-16T00:00:00"/>
    <s v="Avg of 4 NM Projects"/>
    <x v="19"/>
    <n v="2.1749999999999998"/>
  </r>
  <r>
    <x v="11"/>
    <n v="16"/>
    <n v="2"/>
    <s v="ON"/>
    <d v="2019-08-16T00:00:00"/>
    <s v="Avg of 4 NM Projects"/>
    <x v="20"/>
    <n v="-0.13"/>
  </r>
  <r>
    <x v="11"/>
    <n v="16"/>
    <n v="2"/>
    <s v="ON"/>
    <d v="2019-08-16T00:00:00"/>
    <s v="Avg of 4 NM Projects"/>
    <x v="21"/>
    <n v="-0.13"/>
  </r>
  <r>
    <x v="11"/>
    <n v="16"/>
    <n v="2"/>
    <s v="ON"/>
    <d v="2019-08-16T00:00:00"/>
    <s v="Avg of 4 NM Projects"/>
    <x v="22"/>
    <n v="-0.39"/>
  </r>
  <r>
    <x v="11"/>
    <n v="16"/>
    <n v="2"/>
    <s v="OFF"/>
    <d v="2019-08-16T00:00:00"/>
    <s v="Avg of 4 NM Projects"/>
    <x v="23"/>
    <n v="0"/>
  </r>
  <r>
    <x v="11"/>
    <n v="17"/>
    <n v="3"/>
    <s v="OFF"/>
    <d v="2019-08-17T00:00:00"/>
    <s v="Avg of 4 NM Projects"/>
    <x v="0"/>
    <n v="0"/>
  </r>
  <r>
    <x v="11"/>
    <n v="17"/>
    <n v="3"/>
    <s v="OFF"/>
    <d v="2019-08-17T00:00:00"/>
    <s v="Avg of 4 NM Projects"/>
    <x v="1"/>
    <n v="0"/>
  </r>
  <r>
    <x v="11"/>
    <n v="17"/>
    <n v="3"/>
    <s v="OFF"/>
    <d v="2019-08-17T00:00:00"/>
    <s v="Avg of 4 NM Projects"/>
    <x v="2"/>
    <n v="0"/>
  </r>
  <r>
    <x v="11"/>
    <n v="17"/>
    <n v="3"/>
    <s v="OFF"/>
    <d v="2019-08-17T00:00:00"/>
    <s v="Avg of 4 NM Projects"/>
    <x v="3"/>
    <n v="0"/>
  </r>
  <r>
    <x v="11"/>
    <n v="17"/>
    <n v="3"/>
    <s v="OFF"/>
    <d v="2019-08-17T00:00:00"/>
    <s v="Avg of 4 NM Projects"/>
    <x v="4"/>
    <n v="-0.26"/>
  </r>
  <r>
    <x v="11"/>
    <n v="17"/>
    <n v="3"/>
    <s v="OFF"/>
    <d v="2019-08-17T00:00:00"/>
    <s v="Avg of 4 NM Projects"/>
    <x v="5"/>
    <n v="-0.39"/>
  </r>
  <r>
    <x v="11"/>
    <n v="17"/>
    <n v="3"/>
    <s v="OFF"/>
    <d v="2019-08-17T00:00:00"/>
    <s v="Avg of 4 NM Projects"/>
    <x v="6"/>
    <n v="3.3299999999999996"/>
  </r>
  <r>
    <x v="11"/>
    <n v="17"/>
    <n v="3"/>
    <s v="ON"/>
    <d v="2019-08-17T00:00:00"/>
    <s v="Avg of 4 NM Projects"/>
    <x v="7"/>
    <n v="16.259999999999998"/>
  </r>
  <r>
    <x v="11"/>
    <n v="17"/>
    <n v="3"/>
    <s v="ON"/>
    <d v="2019-08-17T00:00:00"/>
    <s v="Avg of 4 NM Projects"/>
    <x v="8"/>
    <n v="41.47"/>
  </r>
  <r>
    <x v="11"/>
    <n v="17"/>
    <n v="3"/>
    <s v="ON"/>
    <d v="2019-08-17T00:00:00"/>
    <s v="Avg of 4 NM Projects"/>
    <x v="9"/>
    <n v="68.864999999999995"/>
  </r>
  <r>
    <x v="11"/>
    <n v="17"/>
    <n v="3"/>
    <s v="ON"/>
    <d v="2019-08-17T00:00:00"/>
    <s v="Avg of 4 NM Projects"/>
    <x v="10"/>
    <n v="69.504999999999995"/>
  </r>
  <r>
    <x v="11"/>
    <n v="17"/>
    <n v="3"/>
    <s v="ON"/>
    <d v="2019-08-17T00:00:00"/>
    <s v="Avg of 4 NM Projects"/>
    <x v="11"/>
    <n v="99.204999999999998"/>
  </r>
  <r>
    <x v="11"/>
    <n v="17"/>
    <n v="3"/>
    <s v="ON"/>
    <d v="2019-08-17T00:00:00"/>
    <s v="Avg of 4 NM Projects"/>
    <x v="12"/>
    <n v="81.53"/>
  </r>
  <r>
    <x v="11"/>
    <n v="17"/>
    <n v="3"/>
    <s v="ON"/>
    <d v="2019-08-17T00:00:00"/>
    <s v="Avg of 4 NM Projects"/>
    <x v="13"/>
    <n v="61.95000000000001"/>
  </r>
  <r>
    <x v="11"/>
    <n v="17"/>
    <n v="3"/>
    <s v="ON"/>
    <d v="2019-08-17T00:00:00"/>
    <s v="Avg of 4 NM Projects"/>
    <x v="14"/>
    <n v="60.800000000000004"/>
  </r>
  <r>
    <x v="11"/>
    <n v="17"/>
    <n v="3"/>
    <s v="ON"/>
    <d v="2019-08-17T00:00:00"/>
    <s v="Avg of 4 NM Projects"/>
    <x v="15"/>
    <n v="51.33"/>
  </r>
  <r>
    <x v="11"/>
    <n v="17"/>
    <n v="3"/>
    <s v="ON"/>
    <d v="2019-08-17T00:00:00"/>
    <s v="Avg of 4 NM Projects"/>
    <x v="16"/>
    <n v="25.605"/>
  </r>
  <r>
    <x v="11"/>
    <n v="17"/>
    <n v="3"/>
    <s v="ON"/>
    <d v="2019-08-17T00:00:00"/>
    <s v="Avg of 4 NM Projects"/>
    <x v="17"/>
    <n v="10.244999999999999"/>
  </r>
  <r>
    <x v="11"/>
    <n v="17"/>
    <n v="3"/>
    <s v="ON"/>
    <d v="2019-08-17T00:00:00"/>
    <s v="Avg of 4 NM Projects"/>
    <x v="18"/>
    <n v="2.69"/>
  </r>
  <r>
    <x v="11"/>
    <n v="17"/>
    <n v="3"/>
    <s v="ON"/>
    <d v="2019-08-17T00:00:00"/>
    <s v="Avg of 4 NM Projects"/>
    <x v="19"/>
    <n v="-0.39"/>
  </r>
  <r>
    <x v="11"/>
    <n v="17"/>
    <n v="3"/>
    <s v="ON"/>
    <d v="2019-08-17T00:00:00"/>
    <s v="Avg of 4 NM Projects"/>
    <x v="20"/>
    <n v="0"/>
  </r>
  <r>
    <x v="11"/>
    <n v="17"/>
    <n v="3"/>
    <s v="ON"/>
    <d v="2019-08-17T00:00:00"/>
    <s v="Avg of 4 NM Projects"/>
    <x v="21"/>
    <n v="0"/>
  </r>
  <r>
    <x v="11"/>
    <n v="17"/>
    <n v="3"/>
    <s v="ON"/>
    <d v="2019-08-17T00:00:00"/>
    <s v="Avg of 4 NM Projects"/>
    <x v="22"/>
    <n v="-0.13"/>
  </r>
  <r>
    <x v="11"/>
    <n v="17"/>
    <n v="3"/>
    <s v="OFF"/>
    <d v="2019-08-17T00:00:00"/>
    <s v="Avg of 4 NM Projects"/>
    <x v="23"/>
    <n v="-0.13"/>
  </r>
  <r>
    <x v="11"/>
    <n v="18"/>
    <n v="4"/>
    <s v="OFF"/>
    <d v="2019-08-18T00:00:00"/>
    <s v="Avg of 4 NM Projects"/>
    <x v="0"/>
    <n v="-0.13"/>
  </r>
  <r>
    <x v="11"/>
    <n v="18"/>
    <n v="4"/>
    <s v="OFF"/>
    <d v="2019-08-18T00:00:00"/>
    <s v="Avg of 4 NM Projects"/>
    <x v="1"/>
    <n v="0"/>
  </r>
  <r>
    <x v="11"/>
    <n v="18"/>
    <n v="4"/>
    <s v="OFF"/>
    <d v="2019-08-18T00:00:00"/>
    <s v="Avg of 4 NM Projects"/>
    <x v="2"/>
    <n v="-0.39"/>
  </r>
  <r>
    <x v="11"/>
    <n v="18"/>
    <n v="4"/>
    <s v="OFF"/>
    <d v="2019-08-18T00:00:00"/>
    <s v="Avg of 4 NM Projects"/>
    <x v="3"/>
    <n v="0"/>
  </r>
  <r>
    <x v="11"/>
    <n v="18"/>
    <n v="4"/>
    <s v="OFF"/>
    <d v="2019-08-18T00:00:00"/>
    <s v="Avg of 4 NM Projects"/>
    <x v="4"/>
    <n v="0"/>
  </r>
  <r>
    <x v="11"/>
    <n v="18"/>
    <n v="4"/>
    <s v="OFF"/>
    <d v="2019-08-18T00:00:00"/>
    <s v="Avg of 4 NM Projects"/>
    <x v="5"/>
    <n v="-0.52"/>
  </r>
  <r>
    <x v="11"/>
    <n v="18"/>
    <n v="4"/>
    <s v="OFF"/>
    <d v="2019-08-18T00:00:00"/>
    <s v="Avg of 4 NM Projects"/>
    <x v="6"/>
    <n v="2.0449999999999999"/>
  </r>
  <r>
    <x v="11"/>
    <n v="18"/>
    <n v="4"/>
    <s v="ON"/>
    <d v="2019-08-18T00:00:00"/>
    <s v="Avg of 4 NM Projects"/>
    <x v="7"/>
    <n v="11.905000000000001"/>
  </r>
  <r>
    <x v="11"/>
    <n v="18"/>
    <n v="4"/>
    <s v="ON"/>
    <d v="2019-08-18T00:00:00"/>
    <s v="Avg of 4 NM Projects"/>
    <x v="8"/>
    <n v="21.25"/>
  </r>
  <r>
    <x v="11"/>
    <n v="18"/>
    <n v="4"/>
    <s v="ON"/>
    <d v="2019-08-18T00:00:00"/>
    <s v="Avg of 4 NM Projects"/>
    <x v="9"/>
    <n v="38.524999999999999"/>
  </r>
  <r>
    <x v="11"/>
    <n v="18"/>
    <n v="4"/>
    <s v="ON"/>
    <d v="2019-08-18T00:00:00"/>
    <s v="Avg of 4 NM Projects"/>
    <x v="10"/>
    <n v="72.449999999999989"/>
  </r>
  <r>
    <x v="11"/>
    <n v="18"/>
    <n v="4"/>
    <s v="ON"/>
    <d v="2019-08-18T00:00:00"/>
    <s v="Avg of 4 NM Projects"/>
    <x v="11"/>
    <n v="73.600000000000009"/>
  </r>
  <r>
    <x v="11"/>
    <n v="18"/>
    <n v="4"/>
    <s v="ON"/>
    <d v="2019-08-18T00:00:00"/>
    <s v="Avg of 4 NM Projects"/>
    <x v="12"/>
    <n v="77.44"/>
  </r>
  <r>
    <x v="11"/>
    <n v="18"/>
    <n v="4"/>
    <s v="ON"/>
    <d v="2019-08-18T00:00:00"/>
    <s v="Avg of 4 NM Projects"/>
    <x v="13"/>
    <n v="72.694999999999993"/>
  </r>
  <r>
    <x v="11"/>
    <n v="18"/>
    <n v="4"/>
    <s v="ON"/>
    <d v="2019-08-18T00:00:00"/>
    <s v="Avg of 4 NM Projects"/>
    <x v="14"/>
    <n v="66.564999999999998"/>
  </r>
  <r>
    <x v="11"/>
    <n v="18"/>
    <n v="4"/>
    <s v="ON"/>
    <d v="2019-08-18T00:00:00"/>
    <s v="Avg of 4 NM Projects"/>
    <x v="15"/>
    <n v="59.265000000000001"/>
  </r>
  <r>
    <x v="11"/>
    <n v="18"/>
    <n v="4"/>
    <s v="ON"/>
    <d v="2019-08-18T00:00:00"/>
    <s v="Avg of 4 NM Projects"/>
    <x v="16"/>
    <n v="50.814999999999998"/>
  </r>
  <r>
    <x v="11"/>
    <n v="18"/>
    <n v="4"/>
    <s v="ON"/>
    <d v="2019-08-18T00:00:00"/>
    <s v="Avg of 4 NM Projects"/>
    <x v="17"/>
    <n v="26.88"/>
  </r>
  <r>
    <x v="11"/>
    <n v="18"/>
    <n v="4"/>
    <s v="ON"/>
    <d v="2019-08-18T00:00:00"/>
    <s v="Avg of 4 NM Projects"/>
    <x v="18"/>
    <n v="12.165000000000001"/>
  </r>
  <r>
    <x v="11"/>
    <n v="18"/>
    <n v="4"/>
    <s v="ON"/>
    <d v="2019-08-18T00:00:00"/>
    <s v="Avg of 4 NM Projects"/>
    <x v="19"/>
    <n v="1.92"/>
  </r>
  <r>
    <x v="11"/>
    <n v="18"/>
    <n v="4"/>
    <s v="ON"/>
    <d v="2019-08-18T00:00:00"/>
    <s v="Avg of 4 NM Projects"/>
    <x v="20"/>
    <n v="-0.13"/>
  </r>
  <r>
    <x v="11"/>
    <n v="18"/>
    <n v="4"/>
    <s v="ON"/>
    <d v="2019-08-18T00:00:00"/>
    <s v="Avg of 4 NM Projects"/>
    <x v="21"/>
    <n v="-0.13"/>
  </r>
  <r>
    <x v="11"/>
    <n v="18"/>
    <n v="4"/>
    <s v="ON"/>
    <d v="2019-08-18T00:00:00"/>
    <s v="Avg of 4 NM Projects"/>
    <x v="22"/>
    <n v="-0.13"/>
  </r>
  <r>
    <x v="11"/>
    <n v="18"/>
    <n v="4"/>
    <s v="OFF"/>
    <d v="2019-08-18T00:00:00"/>
    <s v="Avg of 4 NM Projects"/>
    <x v="23"/>
    <n v="0"/>
  </r>
  <r>
    <x v="11"/>
    <n v="19"/>
    <n v="5"/>
    <s v="OFF"/>
    <d v="2019-08-19T00:00:00"/>
    <s v="Avg of 4 NM Projects"/>
    <x v="0"/>
    <n v="-0.13"/>
  </r>
  <r>
    <x v="11"/>
    <n v="19"/>
    <n v="5"/>
    <s v="OFF"/>
    <d v="2019-08-19T00:00:00"/>
    <s v="Avg of 4 NM Projects"/>
    <x v="1"/>
    <n v="0"/>
  </r>
  <r>
    <x v="11"/>
    <n v="19"/>
    <n v="5"/>
    <s v="OFF"/>
    <d v="2019-08-19T00:00:00"/>
    <s v="Avg of 4 NM Projects"/>
    <x v="2"/>
    <n v="-0.13"/>
  </r>
  <r>
    <x v="11"/>
    <n v="19"/>
    <n v="5"/>
    <s v="OFF"/>
    <d v="2019-08-19T00:00:00"/>
    <s v="Avg of 4 NM Projects"/>
    <x v="3"/>
    <n v="-0.13"/>
  </r>
  <r>
    <x v="11"/>
    <n v="19"/>
    <n v="5"/>
    <s v="OFF"/>
    <d v="2019-08-19T00:00:00"/>
    <s v="Avg of 4 NM Projects"/>
    <x v="4"/>
    <n v="-0.13"/>
  </r>
  <r>
    <x v="11"/>
    <n v="19"/>
    <n v="5"/>
    <s v="OFF"/>
    <d v="2019-08-19T00:00:00"/>
    <s v="Avg of 4 NM Projects"/>
    <x v="5"/>
    <n v="-0.26"/>
  </r>
  <r>
    <x v="11"/>
    <n v="19"/>
    <n v="5"/>
    <s v="OFF"/>
    <d v="2019-08-19T00:00:00"/>
    <s v="Avg of 4 NM Projects"/>
    <x v="6"/>
    <n v="4.22"/>
  </r>
  <r>
    <x v="11"/>
    <n v="19"/>
    <n v="5"/>
    <s v="ON"/>
    <d v="2019-08-19T00:00:00"/>
    <s v="Avg of 4 NM Projects"/>
    <x v="7"/>
    <n v="22.784999999999997"/>
  </r>
  <r>
    <x v="11"/>
    <n v="19"/>
    <n v="5"/>
    <s v="ON"/>
    <d v="2019-08-19T00:00:00"/>
    <s v="Avg of 4 NM Projects"/>
    <x v="8"/>
    <n v="47.74"/>
  </r>
  <r>
    <x v="11"/>
    <n v="19"/>
    <n v="5"/>
    <s v="ON"/>
    <d v="2019-08-19T00:00:00"/>
    <s v="Avg of 4 NM Projects"/>
    <x v="9"/>
    <n v="64.509999999999991"/>
  </r>
  <r>
    <x v="11"/>
    <n v="19"/>
    <n v="5"/>
    <s v="ON"/>
    <d v="2019-08-19T00:00:00"/>
    <s v="Avg of 4 NM Projects"/>
    <x v="10"/>
    <n v="102.14"/>
  </r>
  <r>
    <x v="11"/>
    <n v="19"/>
    <n v="5"/>
    <s v="ON"/>
    <d v="2019-08-19T00:00:00"/>
    <s v="Avg of 4 NM Projects"/>
    <x v="11"/>
    <n v="96.89500000000001"/>
  </r>
  <r>
    <x v="11"/>
    <n v="19"/>
    <n v="5"/>
    <s v="ON"/>
    <d v="2019-08-19T00:00:00"/>
    <s v="Avg of 4 NM Projects"/>
    <x v="12"/>
    <n v="92.665000000000006"/>
  </r>
  <r>
    <x v="11"/>
    <n v="19"/>
    <n v="5"/>
    <s v="ON"/>
    <d v="2019-08-19T00:00:00"/>
    <s v="Avg of 4 NM Projects"/>
    <x v="13"/>
    <n v="107.515"/>
  </r>
  <r>
    <x v="11"/>
    <n v="19"/>
    <n v="5"/>
    <s v="ON"/>
    <d v="2019-08-19T00:00:00"/>
    <s v="Avg of 4 NM Projects"/>
    <x v="14"/>
    <n v="104.84"/>
  </r>
  <r>
    <x v="11"/>
    <n v="19"/>
    <n v="5"/>
    <s v="ON"/>
    <d v="2019-08-19T00:00:00"/>
    <s v="Avg of 4 NM Projects"/>
    <x v="15"/>
    <n v="97.8"/>
  </r>
  <r>
    <x v="11"/>
    <n v="19"/>
    <n v="5"/>
    <s v="ON"/>
    <d v="2019-08-19T00:00:00"/>
    <s v="Avg of 4 NM Projects"/>
    <x v="16"/>
    <n v="75.14"/>
  </r>
  <r>
    <x v="11"/>
    <n v="19"/>
    <n v="5"/>
    <s v="ON"/>
    <d v="2019-08-19T00:00:00"/>
    <s v="Avg of 4 NM Projects"/>
    <x v="17"/>
    <n v="55.17"/>
  </r>
  <r>
    <x v="11"/>
    <n v="19"/>
    <n v="5"/>
    <s v="ON"/>
    <d v="2019-08-19T00:00:00"/>
    <s v="Avg of 4 NM Projects"/>
    <x v="18"/>
    <n v="20.99"/>
  </r>
  <r>
    <x v="11"/>
    <n v="19"/>
    <n v="5"/>
    <s v="ON"/>
    <d v="2019-08-19T00:00:00"/>
    <s v="Avg of 4 NM Projects"/>
    <x v="19"/>
    <n v="3.2050000000000001"/>
  </r>
  <r>
    <x v="11"/>
    <n v="19"/>
    <n v="5"/>
    <s v="ON"/>
    <d v="2019-08-19T00:00:00"/>
    <s v="Avg of 4 NM Projects"/>
    <x v="20"/>
    <n v="0"/>
  </r>
  <r>
    <x v="11"/>
    <n v="19"/>
    <n v="5"/>
    <s v="ON"/>
    <d v="2019-08-19T00:00:00"/>
    <s v="Avg of 4 NM Projects"/>
    <x v="21"/>
    <n v="-0.13"/>
  </r>
  <r>
    <x v="11"/>
    <n v="19"/>
    <n v="5"/>
    <s v="ON"/>
    <d v="2019-08-19T00:00:00"/>
    <s v="Avg of 4 NM Projects"/>
    <x v="22"/>
    <n v="0"/>
  </r>
  <r>
    <x v="11"/>
    <n v="19"/>
    <n v="5"/>
    <s v="OFF"/>
    <d v="2019-08-19T00:00:00"/>
    <s v="Avg of 4 NM Projects"/>
    <x v="23"/>
    <n v="-0.39"/>
  </r>
  <r>
    <x v="11"/>
    <n v="20"/>
    <n v="6"/>
    <s v="OFF"/>
    <d v="2019-08-20T00:00:00"/>
    <s v="Avg of 4 NM Projects"/>
    <x v="0"/>
    <n v="0"/>
  </r>
  <r>
    <x v="11"/>
    <n v="20"/>
    <n v="6"/>
    <s v="OFF"/>
    <d v="2019-08-20T00:00:00"/>
    <s v="Avg of 4 NM Projects"/>
    <x v="1"/>
    <n v="0"/>
  </r>
  <r>
    <x v="11"/>
    <n v="20"/>
    <n v="6"/>
    <s v="OFF"/>
    <d v="2019-08-20T00:00:00"/>
    <s v="Avg of 4 NM Projects"/>
    <x v="2"/>
    <n v="0"/>
  </r>
  <r>
    <x v="11"/>
    <n v="20"/>
    <n v="6"/>
    <s v="OFF"/>
    <d v="2019-08-20T00:00:00"/>
    <s v="Avg of 4 NM Projects"/>
    <x v="3"/>
    <n v="-0.26"/>
  </r>
  <r>
    <x v="11"/>
    <n v="20"/>
    <n v="6"/>
    <s v="OFF"/>
    <d v="2019-08-20T00:00:00"/>
    <s v="Avg of 4 NM Projects"/>
    <x v="4"/>
    <n v="0"/>
  </r>
  <r>
    <x v="11"/>
    <n v="20"/>
    <n v="6"/>
    <s v="OFF"/>
    <d v="2019-08-20T00:00:00"/>
    <s v="Avg of 4 NM Projects"/>
    <x v="5"/>
    <n v="-0.52"/>
  </r>
  <r>
    <x v="11"/>
    <n v="20"/>
    <n v="6"/>
    <s v="OFF"/>
    <d v="2019-08-20T00:00:00"/>
    <s v="Avg of 4 NM Projects"/>
    <x v="6"/>
    <n v="3.3250000000000002"/>
  </r>
  <r>
    <x v="11"/>
    <n v="20"/>
    <n v="6"/>
    <s v="ON"/>
    <d v="2019-08-20T00:00:00"/>
    <s v="Avg of 4 NM Projects"/>
    <x v="7"/>
    <n v="28.67"/>
  </r>
  <r>
    <x v="11"/>
    <n v="20"/>
    <n v="6"/>
    <s v="ON"/>
    <d v="2019-08-20T00:00:00"/>
    <s v="Avg of 4 NM Projects"/>
    <x v="8"/>
    <n v="78.98"/>
  </r>
  <r>
    <x v="11"/>
    <n v="20"/>
    <n v="6"/>
    <s v="ON"/>
    <d v="2019-08-20T00:00:00"/>
    <s v="Avg of 4 NM Projects"/>
    <x v="9"/>
    <n v="109.57"/>
  </r>
  <r>
    <x v="11"/>
    <n v="20"/>
    <n v="6"/>
    <s v="ON"/>
    <d v="2019-08-20T00:00:00"/>
    <s v="Avg of 4 NM Projects"/>
    <x v="10"/>
    <n v="128.505"/>
  </r>
  <r>
    <x v="11"/>
    <n v="20"/>
    <n v="6"/>
    <s v="ON"/>
    <d v="2019-08-20T00:00:00"/>
    <s v="Avg of 4 NM Projects"/>
    <x v="11"/>
    <n v="132.47499999999999"/>
  </r>
  <r>
    <x v="11"/>
    <n v="20"/>
    <n v="6"/>
    <s v="ON"/>
    <d v="2019-08-20T00:00:00"/>
    <s v="Avg of 4 NM Projects"/>
    <x v="12"/>
    <n v="132.60999999999999"/>
  </r>
  <r>
    <x v="11"/>
    <n v="20"/>
    <n v="6"/>
    <s v="ON"/>
    <d v="2019-08-20T00:00:00"/>
    <s v="Avg of 4 NM Projects"/>
    <x v="13"/>
    <n v="136.065"/>
  </r>
  <r>
    <x v="11"/>
    <n v="20"/>
    <n v="6"/>
    <s v="ON"/>
    <d v="2019-08-20T00:00:00"/>
    <s v="Avg of 4 NM Projects"/>
    <x v="14"/>
    <n v="122.88"/>
  </r>
  <r>
    <x v="11"/>
    <n v="20"/>
    <n v="6"/>
    <s v="ON"/>
    <d v="2019-08-20T00:00:00"/>
    <s v="Avg of 4 NM Projects"/>
    <x v="15"/>
    <n v="106.75"/>
  </r>
  <r>
    <x v="11"/>
    <n v="20"/>
    <n v="6"/>
    <s v="ON"/>
    <d v="2019-08-20T00:00:00"/>
    <s v="Avg of 4 NM Projects"/>
    <x v="16"/>
    <n v="84.60499999999999"/>
  </r>
  <r>
    <x v="11"/>
    <n v="20"/>
    <n v="6"/>
    <s v="ON"/>
    <d v="2019-08-20T00:00:00"/>
    <s v="Avg of 4 NM Projects"/>
    <x v="17"/>
    <n v="60.03"/>
  </r>
  <r>
    <x v="11"/>
    <n v="20"/>
    <n v="6"/>
    <s v="ON"/>
    <d v="2019-08-20T00:00:00"/>
    <s v="Avg of 4 NM Projects"/>
    <x v="18"/>
    <n v="22.28"/>
  </r>
  <r>
    <x v="11"/>
    <n v="20"/>
    <n v="6"/>
    <s v="ON"/>
    <d v="2019-08-20T00:00:00"/>
    <s v="Avg of 4 NM Projects"/>
    <x v="19"/>
    <n v="1.925"/>
  </r>
  <r>
    <x v="11"/>
    <n v="20"/>
    <n v="6"/>
    <s v="ON"/>
    <d v="2019-08-20T00:00:00"/>
    <s v="Avg of 4 NM Projects"/>
    <x v="20"/>
    <n v="-0.26"/>
  </r>
  <r>
    <x v="11"/>
    <n v="20"/>
    <n v="6"/>
    <s v="ON"/>
    <d v="2019-08-20T00:00:00"/>
    <s v="Avg of 4 NM Projects"/>
    <x v="21"/>
    <n v="-0.13"/>
  </r>
  <r>
    <x v="11"/>
    <n v="20"/>
    <n v="6"/>
    <s v="ON"/>
    <d v="2019-08-20T00:00:00"/>
    <s v="Avg of 4 NM Projects"/>
    <x v="22"/>
    <n v="0"/>
  </r>
  <r>
    <x v="11"/>
    <n v="20"/>
    <n v="6"/>
    <s v="OFF"/>
    <d v="2019-08-20T00:00:00"/>
    <s v="Avg of 4 NM Projects"/>
    <x v="23"/>
    <n v="-0.13"/>
  </r>
  <r>
    <x v="11"/>
    <n v="21"/>
    <n v="7"/>
    <s v="OFF"/>
    <d v="2019-08-21T00:00:00"/>
    <s v="Avg of 4 NM Projects"/>
    <x v="0"/>
    <n v="-0.13"/>
  </r>
  <r>
    <x v="11"/>
    <n v="21"/>
    <n v="7"/>
    <s v="OFF"/>
    <d v="2019-08-21T00:00:00"/>
    <s v="Avg of 4 NM Projects"/>
    <x v="1"/>
    <n v="0"/>
  </r>
  <r>
    <x v="11"/>
    <n v="21"/>
    <n v="7"/>
    <s v="OFF"/>
    <d v="2019-08-21T00:00:00"/>
    <s v="Avg of 4 NM Projects"/>
    <x v="2"/>
    <n v="-0.26"/>
  </r>
  <r>
    <x v="11"/>
    <n v="21"/>
    <n v="7"/>
    <s v="OFF"/>
    <d v="2019-08-21T00:00:00"/>
    <s v="Avg of 4 NM Projects"/>
    <x v="3"/>
    <n v="-0.13"/>
  </r>
  <r>
    <x v="11"/>
    <n v="21"/>
    <n v="7"/>
    <s v="OFF"/>
    <d v="2019-08-21T00:00:00"/>
    <s v="Avg of 4 NM Projects"/>
    <x v="4"/>
    <n v="0"/>
  </r>
  <r>
    <x v="11"/>
    <n v="21"/>
    <n v="7"/>
    <s v="OFF"/>
    <d v="2019-08-21T00:00:00"/>
    <s v="Avg of 4 NM Projects"/>
    <x v="5"/>
    <n v="-0.13"/>
  </r>
  <r>
    <x v="11"/>
    <n v="21"/>
    <n v="7"/>
    <s v="OFF"/>
    <d v="2019-08-21T00:00:00"/>
    <s v="Avg of 4 NM Projects"/>
    <x v="6"/>
    <n v="3.1999999999999997"/>
  </r>
  <r>
    <x v="11"/>
    <n v="21"/>
    <n v="7"/>
    <s v="OFF"/>
    <d v="2019-08-21T00:00:00"/>
    <s v="Avg of 4 NM Projects"/>
    <x v="7"/>
    <n v="22.14"/>
  </r>
  <r>
    <x v="11"/>
    <n v="21"/>
    <n v="7"/>
    <s v="OFF"/>
    <d v="2019-08-21T00:00:00"/>
    <s v="Avg of 4 NM Projects"/>
    <x v="8"/>
    <n v="61.185000000000002"/>
  </r>
  <r>
    <x v="11"/>
    <n v="21"/>
    <n v="7"/>
    <s v="OFF"/>
    <d v="2019-08-21T00:00:00"/>
    <s v="Avg of 4 NM Projects"/>
    <x v="9"/>
    <n v="90.114999999999995"/>
  </r>
  <r>
    <x v="11"/>
    <n v="21"/>
    <n v="7"/>
    <s v="OFF"/>
    <d v="2019-08-21T00:00:00"/>
    <s v="Avg of 4 NM Projects"/>
    <x v="10"/>
    <n v="82.429999999999993"/>
  </r>
  <r>
    <x v="11"/>
    <n v="21"/>
    <n v="7"/>
    <s v="OFF"/>
    <d v="2019-08-21T00:00:00"/>
    <s v="Avg of 4 NM Projects"/>
    <x v="11"/>
    <n v="78.465000000000003"/>
  </r>
  <r>
    <x v="11"/>
    <n v="21"/>
    <n v="7"/>
    <s v="OFF"/>
    <d v="2019-08-21T00:00:00"/>
    <s v="Avg of 4 NM Projects"/>
    <x v="12"/>
    <n v="79.105000000000004"/>
  </r>
  <r>
    <x v="11"/>
    <n v="21"/>
    <n v="7"/>
    <s v="OFF"/>
    <d v="2019-08-21T00:00:00"/>
    <s v="Avg of 4 NM Projects"/>
    <x v="13"/>
    <n v="83.449999999999989"/>
  </r>
  <r>
    <x v="11"/>
    <n v="21"/>
    <n v="7"/>
    <s v="OFF"/>
    <d v="2019-08-21T00:00:00"/>
    <s v="Avg of 4 NM Projects"/>
    <x v="14"/>
    <n v="64.64"/>
  </r>
  <r>
    <x v="11"/>
    <n v="21"/>
    <n v="7"/>
    <s v="OFF"/>
    <d v="2019-08-21T00:00:00"/>
    <s v="Avg of 4 NM Projects"/>
    <x v="15"/>
    <n v="44.800000000000004"/>
  </r>
  <r>
    <x v="11"/>
    <n v="21"/>
    <n v="7"/>
    <s v="OFF"/>
    <d v="2019-08-21T00:00:00"/>
    <s v="Avg of 4 NM Projects"/>
    <x v="16"/>
    <n v="40.195"/>
  </r>
  <r>
    <x v="11"/>
    <n v="21"/>
    <n v="7"/>
    <s v="OFF"/>
    <d v="2019-08-21T00:00:00"/>
    <s v="Avg of 4 NM Projects"/>
    <x v="17"/>
    <n v="34.69"/>
  </r>
  <r>
    <x v="11"/>
    <n v="21"/>
    <n v="7"/>
    <s v="OFF"/>
    <d v="2019-08-21T00:00:00"/>
    <s v="Avg of 4 NM Projects"/>
    <x v="18"/>
    <n v="14.975"/>
  </r>
  <r>
    <x v="11"/>
    <n v="21"/>
    <n v="7"/>
    <s v="OFF"/>
    <d v="2019-08-21T00:00:00"/>
    <s v="Avg of 4 NM Projects"/>
    <x v="19"/>
    <n v="1.54"/>
  </r>
  <r>
    <x v="11"/>
    <n v="21"/>
    <n v="7"/>
    <s v="OFF"/>
    <d v="2019-08-21T00:00:00"/>
    <s v="Avg of 4 NM Projects"/>
    <x v="20"/>
    <n v="-0.26"/>
  </r>
  <r>
    <x v="11"/>
    <n v="21"/>
    <n v="7"/>
    <s v="OFF"/>
    <d v="2019-08-21T00:00:00"/>
    <s v="Avg of 4 NM Projects"/>
    <x v="21"/>
    <n v="0"/>
  </r>
  <r>
    <x v="11"/>
    <n v="21"/>
    <n v="7"/>
    <s v="OFF"/>
    <d v="2019-08-21T00:00:00"/>
    <s v="Avg of 4 NM Projects"/>
    <x v="22"/>
    <n v="0"/>
  </r>
  <r>
    <x v="11"/>
    <n v="21"/>
    <n v="7"/>
    <s v="OFF"/>
    <d v="2019-08-21T00:00:00"/>
    <s v="Avg of 4 NM Projects"/>
    <x v="23"/>
    <n v="-0.13"/>
  </r>
  <r>
    <x v="11"/>
    <n v="22"/>
    <n v="1"/>
    <s v="OFF"/>
    <d v="2019-08-22T00:00:00"/>
    <s v="Avg of 4 NM Projects"/>
    <x v="0"/>
    <n v="0"/>
  </r>
  <r>
    <x v="11"/>
    <n v="22"/>
    <n v="1"/>
    <s v="OFF"/>
    <d v="2019-08-22T00:00:00"/>
    <s v="Avg of 4 NM Projects"/>
    <x v="1"/>
    <n v="-0.13"/>
  </r>
  <r>
    <x v="11"/>
    <n v="22"/>
    <n v="1"/>
    <s v="OFF"/>
    <d v="2019-08-22T00:00:00"/>
    <s v="Avg of 4 NM Projects"/>
    <x v="2"/>
    <n v="0"/>
  </r>
  <r>
    <x v="11"/>
    <n v="22"/>
    <n v="1"/>
    <s v="OFF"/>
    <d v="2019-08-22T00:00:00"/>
    <s v="Avg of 4 NM Projects"/>
    <x v="3"/>
    <n v="-0.13"/>
  </r>
  <r>
    <x v="11"/>
    <n v="22"/>
    <n v="1"/>
    <s v="OFF"/>
    <d v="2019-08-22T00:00:00"/>
    <s v="Avg of 4 NM Projects"/>
    <x v="4"/>
    <n v="-0.13"/>
  </r>
  <r>
    <x v="11"/>
    <n v="22"/>
    <n v="1"/>
    <s v="OFF"/>
    <d v="2019-08-22T00:00:00"/>
    <s v="Avg of 4 NM Projects"/>
    <x v="5"/>
    <n v="-0.26"/>
  </r>
  <r>
    <x v="11"/>
    <n v="22"/>
    <n v="1"/>
    <s v="OFF"/>
    <d v="2019-08-22T00:00:00"/>
    <s v="Avg of 4 NM Projects"/>
    <x v="6"/>
    <n v="1.1549999999999998"/>
  </r>
  <r>
    <x v="11"/>
    <n v="22"/>
    <n v="1"/>
    <s v="OFF"/>
    <d v="2019-08-22T00:00:00"/>
    <s v="Avg of 4 NM Projects"/>
    <x v="7"/>
    <n v="9.9849999999999994"/>
  </r>
  <r>
    <x v="11"/>
    <n v="22"/>
    <n v="1"/>
    <s v="OFF"/>
    <d v="2019-08-22T00:00:00"/>
    <s v="Avg of 4 NM Projects"/>
    <x v="8"/>
    <n v="19.079999999999998"/>
  </r>
  <r>
    <x v="11"/>
    <n v="22"/>
    <n v="1"/>
    <s v="OFF"/>
    <d v="2019-08-22T00:00:00"/>
    <s v="Avg of 4 NM Projects"/>
    <x v="9"/>
    <n v="36.094999999999999"/>
  </r>
  <r>
    <x v="11"/>
    <n v="22"/>
    <n v="1"/>
    <s v="OFF"/>
    <d v="2019-08-22T00:00:00"/>
    <s v="Avg of 4 NM Projects"/>
    <x v="10"/>
    <n v="43"/>
  </r>
  <r>
    <x v="11"/>
    <n v="22"/>
    <n v="1"/>
    <s v="OFF"/>
    <d v="2019-08-22T00:00:00"/>
    <s v="Avg of 4 NM Projects"/>
    <x v="11"/>
    <n v="53.76"/>
  </r>
  <r>
    <x v="11"/>
    <n v="22"/>
    <n v="1"/>
    <s v="OFF"/>
    <d v="2019-08-22T00:00:00"/>
    <s v="Avg of 4 NM Projects"/>
    <x v="12"/>
    <n v="60.29"/>
  </r>
  <r>
    <x v="11"/>
    <n v="22"/>
    <n v="1"/>
    <s v="OFF"/>
    <d v="2019-08-22T00:00:00"/>
    <s v="Avg of 4 NM Projects"/>
    <x v="13"/>
    <n v="72.83"/>
  </r>
  <r>
    <x v="11"/>
    <n v="22"/>
    <n v="1"/>
    <s v="OFF"/>
    <d v="2019-08-22T00:00:00"/>
    <s v="Avg of 4 NM Projects"/>
    <x v="14"/>
    <n v="61.564999999999998"/>
  </r>
  <r>
    <x v="11"/>
    <n v="22"/>
    <n v="1"/>
    <s v="OFF"/>
    <d v="2019-08-22T00:00:00"/>
    <s v="Avg of 4 NM Projects"/>
    <x v="15"/>
    <n v="65.67"/>
  </r>
  <r>
    <x v="11"/>
    <n v="22"/>
    <n v="1"/>
    <s v="OFF"/>
    <d v="2019-08-22T00:00:00"/>
    <s v="Avg of 4 NM Projects"/>
    <x v="16"/>
    <n v="69.504999999999995"/>
  </r>
  <r>
    <x v="11"/>
    <n v="22"/>
    <n v="1"/>
    <s v="OFF"/>
    <d v="2019-08-22T00:00:00"/>
    <s v="Avg of 4 NM Projects"/>
    <x v="17"/>
    <n v="33.53"/>
  </r>
  <r>
    <x v="11"/>
    <n v="22"/>
    <n v="1"/>
    <s v="OFF"/>
    <d v="2019-08-22T00:00:00"/>
    <s v="Avg of 4 NM Projects"/>
    <x v="18"/>
    <n v="13.695"/>
  </r>
  <r>
    <x v="11"/>
    <n v="22"/>
    <n v="1"/>
    <s v="OFF"/>
    <d v="2019-08-22T00:00:00"/>
    <s v="Avg of 4 NM Projects"/>
    <x v="19"/>
    <n v="1.29"/>
  </r>
  <r>
    <x v="11"/>
    <n v="22"/>
    <n v="1"/>
    <s v="OFF"/>
    <d v="2019-08-22T00:00:00"/>
    <s v="Avg of 4 NM Projects"/>
    <x v="20"/>
    <n v="0"/>
  </r>
  <r>
    <x v="11"/>
    <n v="22"/>
    <n v="1"/>
    <s v="OFF"/>
    <d v="2019-08-22T00:00:00"/>
    <s v="Avg of 4 NM Projects"/>
    <x v="21"/>
    <n v="-0.13"/>
  </r>
  <r>
    <x v="11"/>
    <n v="22"/>
    <n v="1"/>
    <s v="OFF"/>
    <d v="2019-08-22T00:00:00"/>
    <s v="Avg of 4 NM Projects"/>
    <x v="22"/>
    <n v="0"/>
  </r>
  <r>
    <x v="11"/>
    <n v="22"/>
    <n v="1"/>
    <s v="OFF"/>
    <d v="2019-08-22T00:00:00"/>
    <s v="Avg of 4 NM Projects"/>
    <x v="23"/>
    <n v="0"/>
  </r>
  <r>
    <x v="11"/>
    <n v="23"/>
    <n v="2"/>
    <s v="OFF"/>
    <d v="2019-08-23T00:00:00"/>
    <s v="Avg of 4 NM Projects"/>
    <x v="0"/>
    <n v="-0.26"/>
  </r>
  <r>
    <x v="11"/>
    <n v="23"/>
    <n v="2"/>
    <s v="OFF"/>
    <d v="2019-08-23T00:00:00"/>
    <s v="Avg of 4 NM Projects"/>
    <x v="1"/>
    <n v="-0.13"/>
  </r>
  <r>
    <x v="11"/>
    <n v="23"/>
    <n v="2"/>
    <s v="OFF"/>
    <d v="2019-08-23T00:00:00"/>
    <s v="Avg of 4 NM Projects"/>
    <x v="2"/>
    <n v="-0.13"/>
  </r>
  <r>
    <x v="11"/>
    <n v="23"/>
    <n v="2"/>
    <s v="OFF"/>
    <d v="2019-08-23T00:00:00"/>
    <s v="Avg of 4 NM Projects"/>
    <x v="3"/>
    <n v="-0.13"/>
  </r>
  <r>
    <x v="11"/>
    <n v="23"/>
    <n v="2"/>
    <s v="OFF"/>
    <d v="2019-08-23T00:00:00"/>
    <s v="Avg of 4 NM Projects"/>
    <x v="4"/>
    <n v="-0.13"/>
  </r>
  <r>
    <x v="11"/>
    <n v="23"/>
    <n v="2"/>
    <s v="OFF"/>
    <d v="2019-08-23T00:00:00"/>
    <s v="Avg of 4 NM Projects"/>
    <x v="5"/>
    <n v="-0.13"/>
  </r>
  <r>
    <x v="11"/>
    <n v="23"/>
    <n v="2"/>
    <s v="OFF"/>
    <d v="2019-08-23T00:00:00"/>
    <s v="Avg of 4 NM Projects"/>
    <x v="6"/>
    <n v="2.6899999999999995"/>
  </r>
  <r>
    <x v="11"/>
    <n v="23"/>
    <n v="2"/>
    <s v="ON"/>
    <d v="2019-08-23T00:00:00"/>
    <s v="Avg of 4 NM Projects"/>
    <x v="7"/>
    <n v="27.01"/>
  </r>
  <r>
    <x v="11"/>
    <n v="23"/>
    <n v="2"/>
    <s v="ON"/>
    <d v="2019-08-23T00:00:00"/>
    <s v="Avg of 4 NM Projects"/>
    <x v="8"/>
    <n v="80.510000000000005"/>
  </r>
  <r>
    <x v="11"/>
    <n v="23"/>
    <n v="2"/>
    <s v="ON"/>
    <d v="2019-08-23T00:00:00"/>
    <s v="Avg of 4 NM Projects"/>
    <x v="9"/>
    <n v="112.76999999999998"/>
  </r>
  <r>
    <x v="11"/>
    <n v="23"/>
    <n v="2"/>
    <s v="ON"/>
    <d v="2019-08-23T00:00:00"/>
    <s v="Avg of 4 NM Projects"/>
    <x v="10"/>
    <n v="131.57999999999998"/>
  </r>
  <r>
    <x v="11"/>
    <n v="23"/>
    <n v="2"/>
    <s v="ON"/>
    <d v="2019-08-23T00:00:00"/>
    <s v="Avg of 4 NM Projects"/>
    <x v="11"/>
    <n v="136.065"/>
  </r>
  <r>
    <x v="11"/>
    <n v="23"/>
    <n v="2"/>
    <s v="ON"/>
    <d v="2019-08-23T00:00:00"/>
    <s v="Avg of 4 NM Projects"/>
    <x v="12"/>
    <n v="122.24000000000002"/>
  </r>
  <r>
    <x v="11"/>
    <n v="23"/>
    <n v="2"/>
    <s v="ON"/>
    <d v="2019-08-23T00:00:00"/>
    <s v="Avg of 4 NM Projects"/>
    <x v="13"/>
    <n v="118.78500000000001"/>
  </r>
  <r>
    <x v="11"/>
    <n v="23"/>
    <n v="2"/>
    <s v="ON"/>
    <d v="2019-08-23T00:00:00"/>
    <s v="Avg of 4 NM Projects"/>
    <x v="14"/>
    <n v="112.38499999999999"/>
  </r>
  <r>
    <x v="11"/>
    <n v="23"/>
    <n v="2"/>
    <s v="ON"/>
    <d v="2019-08-23T00:00:00"/>
    <s v="Avg of 4 NM Projects"/>
    <x v="15"/>
    <n v="99.45"/>
  </r>
  <r>
    <x v="11"/>
    <n v="23"/>
    <n v="2"/>
    <s v="ON"/>
    <d v="2019-08-23T00:00:00"/>
    <s v="Avg of 4 NM Projects"/>
    <x v="16"/>
    <n v="85.25"/>
  </r>
  <r>
    <x v="11"/>
    <n v="23"/>
    <n v="2"/>
    <s v="ON"/>
    <d v="2019-08-23T00:00:00"/>
    <s v="Avg of 4 NM Projects"/>
    <x v="17"/>
    <n v="56.32"/>
  </r>
  <r>
    <x v="11"/>
    <n v="23"/>
    <n v="2"/>
    <s v="ON"/>
    <d v="2019-08-23T00:00:00"/>
    <s v="Avg of 4 NM Projects"/>
    <x v="18"/>
    <n v="20.745000000000001"/>
  </r>
  <r>
    <x v="11"/>
    <n v="23"/>
    <n v="2"/>
    <s v="ON"/>
    <d v="2019-08-23T00:00:00"/>
    <s v="Avg of 4 NM Projects"/>
    <x v="19"/>
    <n v="1.93"/>
  </r>
  <r>
    <x v="11"/>
    <n v="23"/>
    <n v="2"/>
    <s v="ON"/>
    <d v="2019-08-23T00:00:00"/>
    <s v="Avg of 4 NM Projects"/>
    <x v="20"/>
    <n v="-0.13"/>
  </r>
  <r>
    <x v="11"/>
    <n v="23"/>
    <n v="2"/>
    <s v="ON"/>
    <d v="2019-08-23T00:00:00"/>
    <s v="Avg of 4 NM Projects"/>
    <x v="21"/>
    <n v="-0.13"/>
  </r>
  <r>
    <x v="11"/>
    <n v="23"/>
    <n v="2"/>
    <s v="ON"/>
    <d v="2019-08-23T00:00:00"/>
    <s v="Avg of 4 NM Projects"/>
    <x v="22"/>
    <n v="0"/>
  </r>
  <r>
    <x v="11"/>
    <n v="23"/>
    <n v="2"/>
    <s v="OFF"/>
    <d v="2019-08-23T00:00:00"/>
    <s v="Avg of 4 NM Projects"/>
    <x v="23"/>
    <n v="0"/>
  </r>
  <r>
    <x v="11"/>
    <n v="24"/>
    <n v="3"/>
    <s v="OFF"/>
    <d v="2019-08-24T00:00:00"/>
    <s v="Avg of 4 NM Projects"/>
    <x v="0"/>
    <n v="-0.26"/>
  </r>
  <r>
    <x v="11"/>
    <n v="24"/>
    <n v="3"/>
    <s v="OFF"/>
    <d v="2019-08-24T00:00:00"/>
    <s v="Avg of 4 NM Projects"/>
    <x v="1"/>
    <n v="-0.13"/>
  </r>
  <r>
    <x v="11"/>
    <n v="24"/>
    <n v="3"/>
    <s v="OFF"/>
    <d v="2019-08-24T00:00:00"/>
    <s v="Avg of 4 NM Projects"/>
    <x v="2"/>
    <n v="0"/>
  </r>
  <r>
    <x v="11"/>
    <n v="24"/>
    <n v="3"/>
    <s v="OFF"/>
    <d v="2019-08-24T00:00:00"/>
    <s v="Avg of 4 NM Projects"/>
    <x v="3"/>
    <n v="-0.13"/>
  </r>
  <r>
    <x v="11"/>
    <n v="24"/>
    <n v="3"/>
    <s v="OFF"/>
    <d v="2019-08-24T00:00:00"/>
    <s v="Avg of 4 NM Projects"/>
    <x v="4"/>
    <n v="-0.13"/>
  </r>
  <r>
    <x v="11"/>
    <n v="24"/>
    <n v="3"/>
    <s v="OFF"/>
    <d v="2019-08-24T00:00:00"/>
    <s v="Avg of 4 NM Projects"/>
    <x v="5"/>
    <n v="-0.26"/>
  </r>
  <r>
    <x v="11"/>
    <n v="24"/>
    <n v="3"/>
    <s v="OFF"/>
    <d v="2019-08-24T00:00:00"/>
    <s v="Avg of 4 NM Projects"/>
    <x v="6"/>
    <n v="1.66"/>
  </r>
  <r>
    <x v="11"/>
    <n v="24"/>
    <n v="3"/>
    <s v="ON"/>
    <d v="2019-08-24T00:00:00"/>
    <s v="Avg of 4 NM Projects"/>
    <x v="7"/>
    <n v="13.440000000000001"/>
  </r>
  <r>
    <x v="11"/>
    <n v="24"/>
    <n v="3"/>
    <s v="ON"/>
    <d v="2019-08-24T00:00:00"/>
    <s v="Avg of 4 NM Projects"/>
    <x v="8"/>
    <n v="36.984999999999999"/>
  </r>
  <r>
    <x v="11"/>
    <n v="24"/>
    <n v="3"/>
    <s v="ON"/>
    <d v="2019-08-24T00:00:00"/>
    <s v="Avg of 4 NM Projects"/>
    <x v="9"/>
    <n v="60.539999999999992"/>
  </r>
  <r>
    <x v="11"/>
    <n v="24"/>
    <n v="3"/>
    <s v="ON"/>
    <d v="2019-08-24T00:00:00"/>
    <s v="Avg of 4 NM Projects"/>
    <x v="10"/>
    <n v="82.044999999999987"/>
  </r>
  <r>
    <x v="11"/>
    <n v="24"/>
    <n v="3"/>
    <s v="ON"/>
    <d v="2019-08-24T00:00:00"/>
    <s v="Avg of 4 NM Projects"/>
    <x v="11"/>
    <n v="89.35"/>
  </r>
  <r>
    <x v="11"/>
    <n v="24"/>
    <n v="3"/>
    <s v="ON"/>
    <d v="2019-08-24T00:00:00"/>
    <s v="Avg of 4 NM Projects"/>
    <x v="12"/>
    <n v="96"/>
  </r>
  <r>
    <x v="11"/>
    <n v="24"/>
    <n v="3"/>
    <s v="ON"/>
    <d v="2019-08-24T00:00:00"/>
    <s v="Avg of 4 NM Projects"/>
    <x v="13"/>
    <n v="103.42499999999998"/>
  </r>
  <r>
    <x v="11"/>
    <n v="24"/>
    <n v="3"/>
    <s v="ON"/>
    <d v="2019-08-24T00:00:00"/>
    <s v="Avg of 4 NM Projects"/>
    <x v="14"/>
    <n v="92.545000000000002"/>
  </r>
  <r>
    <x v="11"/>
    <n v="24"/>
    <n v="3"/>
    <s v="ON"/>
    <d v="2019-08-24T00:00:00"/>
    <s v="Avg of 4 NM Projects"/>
    <x v="15"/>
    <n v="98.69"/>
  </r>
  <r>
    <x v="11"/>
    <n v="24"/>
    <n v="3"/>
    <s v="ON"/>
    <d v="2019-08-24T00:00:00"/>
    <s v="Avg of 4 NM Projects"/>
    <x v="16"/>
    <n v="80.759999999999991"/>
  </r>
  <r>
    <x v="11"/>
    <n v="24"/>
    <n v="3"/>
    <s v="ON"/>
    <d v="2019-08-24T00:00:00"/>
    <s v="Avg of 4 NM Projects"/>
    <x v="17"/>
    <n v="54.145000000000003"/>
  </r>
  <r>
    <x v="11"/>
    <n v="24"/>
    <n v="3"/>
    <s v="ON"/>
    <d v="2019-08-24T00:00:00"/>
    <s v="Avg of 4 NM Projects"/>
    <x v="18"/>
    <n v="17.274999999999999"/>
  </r>
  <r>
    <x v="11"/>
    <n v="24"/>
    <n v="3"/>
    <s v="ON"/>
    <d v="2019-08-24T00:00:00"/>
    <s v="Avg of 4 NM Projects"/>
    <x v="19"/>
    <n v="1.5449999999999999"/>
  </r>
  <r>
    <x v="11"/>
    <n v="24"/>
    <n v="3"/>
    <s v="ON"/>
    <d v="2019-08-24T00:00:00"/>
    <s v="Avg of 4 NM Projects"/>
    <x v="20"/>
    <n v="0"/>
  </r>
  <r>
    <x v="11"/>
    <n v="24"/>
    <n v="3"/>
    <s v="ON"/>
    <d v="2019-08-24T00:00:00"/>
    <s v="Avg of 4 NM Projects"/>
    <x v="21"/>
    <n v="-0.13"/>
  </r>
  <r>
    <x v="11"/>
    <n v="24"/>
    <n v="3"/>
    <s v="ON"/>
    <d v="2019-08-24T00:00:00"/>
    <s v="Avg of 4 NM Projects"/>
    <x v="22"/>
    <n v="-0.13"/>
  </r>
  <r>
    <x v="11"/>
    <n v="24"/>
    <n v="3"/>
    <s v="OFF"/>
    <d v="2019-08-24T00:00:00"/>
    <s v="Avg of 4 NM Projects"/>
    <x v="23"/>
    <n v="-0.13"/>
  </r>
  <r>
    <x v="11"/>
    <n v="25"/>
    <n v="4"/>
    <s v="OFF"/>
    <d v="2019-08-25T00:00:00"/>
    <s v="Avg of 4 NM Projects"/>
    <x v="0"/>
    <n v="-0.26"/>
  </r>
  <r>
    <x v="11"/>
    <n v="25"/>
    <n v="4"/>
    <s v="OFF"/>
    <d v="2019-08-25T00:00:00"/>
    <s v="Avg of 4 NM Projects"/>
    <x v="1"/>
    <n v="0"/>
  </r>
  <r>
    <x v="11"/>
    <n v="25"/>
    <n v="4"/>
    <s v="OFF"/>
    <d v="2019-08-25T00:00:00"/>
    <s v="Avg of 4 NM Projects"/>
    <x v="2"/>
    <n v="0"/>
  </r>
  <r>
    <x v="11"/>
    <n v="25"/>
    <n v="4"/>
    <s v="OFF"/>
    <d v="2019-08-25T00:00:00"/>
    <s v="Avg of 4 NM Projects"/>
    <x v="3"/>
    <n v="-0.13"/>
  </r>
  <r>
    <x v="11"/>
    <n v="25"/>
    <n v="4"/>
    <s v="OFF"/>
    <d v="2019-08-25T00:00:00"/>
    <s v="Avg of 4 NM Projects"/>
    <x v="4"/>
    <n v="-0.13"/>
  </r>
  <r>
    <x v="11"/>
    <n v="25"/>
    <n v="4"/>
    <s v="OFF"/>
    <d v="2019-08-25T00:00:00"/>
    <s v="Avg of 4 NM Projects"/>
    <x v="5"/>
    <n v="0"/>
  </r>
  <r>
    <x v="11"/>
    <n v="25"/>
    <n v="4"/>
    <s v="OFF"/>
    <d v="2019-08-25T00:00:00"/>
    <s v="Avg of 4 NM Projects"/>
    <x v="6"/>
    <n v="3.07"/>
  </r>
  <r>
    <x v="11"/>
    <n v="25"/>
    <n v="4"/>
    <s v="ON"/>
    <d v="2019-08-25T00:00:00"/>
    <s v="Avg of 4 NM Projects"/>
    <x v="7"/>
    <n v="21.765000000000001"/>
  </r>
  <r>
    <x v="11"/>
    <n v="25"/>
    <n v="4"/>
    <s v="ON"/>
    <d v="2019-08-25T00:00:00"/>
    <s v="Avg of 4 NM Projects"/>
    <x v="8"/>
    <n v="57.61"/>
  </r>
  <r>
    <x v="11"/>
    <n v="25"/>
    <n v="4"/>
    <s v="ON"/>
    <d v="2019-08-25T00:00:00"/>
    <s v="Avg of 4 NM Projects"/>
    <x v="9"/>
    <n v="92.164999999999992"/>
  </r>
  <r>
    <x v="11"/>
    <n v="25"/>
    <n v="4"/>
    <s v="ON"/>
    <d v="2019-08-25T00:00:00"/>
    <s v="Avg of 4 NM Projects"/>
    <x v="10"/>
    <n v="115.075"/>
  </r>
  <r>
    <x v="11"/>
    <n v="25"/>
    <n v="4"/>
    <s v="ON"/>
    <d v="2019-08-25T00:00:00"/>
    <s v="Avg of 4 NM Projects"/>
    <x v="11"/>
    <n v="138.875"/>
  </r>
  <r>
    <x v="11"/>
    <n v="25"/>
    <n v="4"/>
    <s v="ON"/>
    <d v="2019-08-25T00:00:00"/>
    <s v="Avg of 4 NM Projects"/>
    <x v="12"/>
    <n v="112.63999999999999"/>
  </r>
  <r>
    <x v="11"/>
    <n v="25"/>
    <n v="4"/>
    <s v="ON"/>
    <d v="2019-08-25T00:00:00"/>
    <s v="Avg of 4 NM Projects"/>
    <x v="13"/>
    <n v="114.94"/>
  </r>
  <r>
    <x v="11"/>
    <n v="25"/>
    <n v="4"/>
    <s v="ON"/>
    <d v="2019-08-25T00:00:00"/>
    <s v="Avg of 4 NM Projects"/>
    <x v="14"/>
    <n v="105.85"/>
  </r>
  <r>
    <x v="11"/>
    <n v="25"/>
    <n v="4"/>
    <s v="ON"/>
    <d v="2019-08-25T00:00:00"/>
    <s v="Avg of 4 NM Projects"/>
    <x v="15"/>
    <n v="95.614999999999995"/>
  </r>
  <r>
    <x v="11"/>
    <n v="25"/>
    <n v="4"/>
    <s v="ON"/>
    <d v="2019-08-25T00:00:00"/>
    <s v="Avg of 4 NM Projects"/>
    <x v="16"/>
    <n v="74.625"/>
  </r>
  <r>
    <x v="11"/>
    <n v="25"/>
    <n v="4"/>
    <s v="ON"/>
    <d v="2019-08-25T00:00:00"/>
    <s v="Avg of 4 NM Projects"/>
    <x v="17"/>
    <n v="46.589999999999996"/>
  </r>
  <r>
    <x v="11"/>
    <n v="25"/>
    <n v="4"/>
    <s v="ON"/>
    <d v="2019-08-25T00:00:00"/>
    <s v="Avg of 4 NM Projects"/>
    <x v="18"/>
    <n v="17.669999999999998"/>
  </r>
  <r>
    <x v="11"/>
    <n v="25"/>
    <n v="4"/>
    <s v="ON"/>
    <d v="2019-08-25T00:00:00"/>
    <s v="Avg of 4 NM Projects"/>
    <x v="19"/>
    <n v="1.03"/>
  </r>
  <r>
    <x v="11"/>
    <n v="25"/>
    <n v="4"/>
    <s v="ON"/>
    <d v="2019-08-25T00:00:00"/>
    <s v="Avg of 4 NM Projects"/>
    <x v="20"/>
    <n v="0"/>
  </r>
  <r>
    <x v="11"/>
    <n v="25"/>
    <n v="4"/>
    <s v="ON"/>
    <d v="2019-08-25T00:00:00"/>
    <s v="Avg of 4 NM Projects"/>
    <x v="21"/>
    <n v="-0.13"/>
  </r>
  <r>
    <x v="11"/>
    <n v="25"/>
    <n v="4"/>
    <s v="ON"/>
    <d v="2019-08-25T00:00:00"/>
    <s v="Avg of 4 NM Projects"/>
    <x v="22"/>
    <n v="0"/>
  </r>
  <r>
    <x v="11"/>
    <n v="25"/>
    <n v="4"/>
    <s v="OFF"/>
    <d v="2019-08-25T00:00:00"/>
    <s v="Avg of 4 NM Projects"/>
    <x v="23"/>
    <n v="-0.13"/>
  </r>
  <r>
    <x v="11"/>
    <n v="26"/>
    <n v="5"/>
    <s v="OFF"/>
    <d v="2019-08-26T00:00:00"/>
    <s v="Avg of 4 NM Projects"/>
    <x v="0"/>
    <n v="0"/>
  </r>
  <r>
    <x v="11"/>
    <n v="26"/>
    <n v="5"/>
    <s v="OFF"/>
    <d v="2019-08-26T00:00:00"/>
    <s v="Avg of 4 NM Projects"/>
    <x v="1"/>
    <n v="-0.13"/>
  </r>
  <r>
    <x v="11"/>
    <n v="26"/>
    <n v="5"/>
    <s v="OFF"/>
    <d v="2019-08-26T00:00:00"/>
    <s v="Avg of 4 NM Projects"/>
    <x v="2"/>
    <n v="-0.26"/>
  </r>
  <r>
    <x v="11"/>
    <n v="26"/>
    <n v="5"/>
    <s v="OFF"/>
    <d v="2019-08-26T00:00:00"/>
    <s v="Avg of 4 NM Projects"/>
    <x v="3"/>
    <n v="0"/>
  </r>
  <r>
    <x v="11"/>
    <n v="26"/>
    <n v="5"/>
    <s v="OFF"/>
    <d v="2019-08-26T00:00:00"/>
    <s v="Avg of 4 NM Projects"/>
    <x v="4"/>
    <n v="0"/>
  </r>
  <r>
    <x v="11"/>
    <n v="26"/>
    <n v="5"/>
    <s v="OFF"/>
    <d v="2019-08-26T00:00:00"/>
    <s v="Avg of 4 NM Projects"/>
    <x v="5"/>
    <n v="0"/>
  </r>
  <r>
    <x v="11"/>
    <n v="26"/>
    <n v="5"/>
    <s v="OFF"/>
    <d v="2019-08-26T00:00:00"/>
    <s v="Avg of 4 NM Projects"/>
    <x v="6"/>
    <n v="1.6700000000000002"/>
  </r>
  <r>
    <x v="11"/>
    <n v="26"/>
    <n v="5"/>
    <s v="ON"/>
    <d v="2019-08-26T00:00:00"/>
    <s v="Avg of 4 NM Projects"/>
    <x v="7"/>
    <n v="25.984999999999999"/>
  </r>
  <r>
    <x v="11"/>
    <n v="26"/>
    <n v="5"/>
    <s v="ON"/>
    <d v="2019-08-26T00:00:00"/>
    <s v="Avg of 4 NM Projects"/>
    <x v="8"/>
    <n v="69.12"/>
  </r>
  <r>
    <x v="11"/>
    <n v="26"/>
    <n v="5"/>
    <s v="ON"/>
    <d v="2019-08-26T00:00:00"/>
    <s v="Avg of 4 NM Projects"/>
    <x v="9"/>
    <n v="104.19499999999999"/>
  </r>
  <r>
    <x v="11"/>
    <n v="26"/>
    <n v="5"/>
    <s v="ON"/>
    <d v="2019-08-26T00:00:00"/>
    <s v="Avg of 4 NM Projects"/>
    <x v="10"/>
    <n v="114.30500000000001"/>
  </r>
  <r>
    <x v="11"/>
    <n v="26"/>
    <n v="5"/>
    <s v="ON"/>
    <d v="2019-08-26T00:00:00"/>
    <s v="Avg of 4 NM Projects"/>
    <x v="11"/>
    <n v="124.16"/>
  </r>
  <r>
    <x v="11"/>
    <n v="26"/>
    <n v="5"/>
    <s v="ON"/>
    <d v="2019-08-26T00:00:00"/>
    <s v="Avg of 4 NM Projects"/>
    <x v="12"/>
    <n v="115.58500000000001"/>
  </r>
  <r>
    <x v="11"/>
    <n v="26"/>
    <n v="5"/>
    <s v="ON"/>
    <d v="2019-08-26T00:00:00"/>
    <s v="Avg of 4 NM Projects"/>
    <x v="13"/>
    <n v="98.045000000000002"/>
  </r>
  <r>
    <x v="11"/>
    <n v="26"/>
    <n v="5"/>
    <s v="ON"/>
    <d v="2019-08-26T00:00:00"/>
    <s v="Avg of 4 NM Projects"/>
    <x v="14"/>
    <n v="88.575000000000003"/>
  </r>
  <r>
    <x v="11"/>
    <n v="26"/>
    <n v="5"/>
    <s v="ON"/>
    <d v="2019-08-26T00:00:00"/>
    <s v="Avg of 4 NM Projects"/>
    <x v="15"/>
    <n v="88.32"/>
  </r>
  <r>
    <x v="11"/>
    <n v="26"/>
    <n v="5"/>
    <s v="ON"/>
    <d v="2019-08-26T00:00:00"/>
    <s v="Avg of 4 NM Projects"/>
    <x v="16"/>
    <n v="62.725000000000001"/>
  </r>
  <r>
    <x v="11"/>
    <n v="26"/>
    <n v="5"/>
    <s v="ON"/>
    <d v="2019-08-26T00:00:00"/>
    <s v="Avg of 4 NM Projects"/>
    <x v="17"/>
    <n v="46.335000000000001"/>
  </r>
  <r>
    <x v="11"/>
    <n v="26"/>
    <n v="5"/>
    <s v="ON"/>
    <d v="2019-08-26T00:00:00"/>
    <s v="Avg of 4 NM Projects"/>
    <x v="18"/>
    <n v="17.285"/>
  </r>
  <r>
    <x v="11"/>
    <n v="26"/>
    <n v="5"/>
    <s v="ON"/>
    <d v="2019-08-26T00:00:00"/>
    <s v="Avg of 4 NM Projects"/>
    <x v="19"/>
    <n v="1.1600000000000001"/>
  </r>
  <r>
    <x v="11"/>
    <n v="26"/>
    <n v="5"/>
    <s v="ON"/>
    <d v="2019-08-26T00:00:00"/>
    <s v="Avg of 4 NM Projects"/>
    <x v="20"/>
    <n v="-0.13"/>
  </r>
  <r>
    <x v="11"/>
    <n v="26"/>
    <n v="5"/>
    <s v="ON"/>
    <d v="2019-08-26T00:00:00"/>
    <s v="Avg of 4 NM Projects"/>
    <x v="21"/>
    <n v="-0.13"/>
  </r>
  <r>
    <x v="11"/>
    <n v="26"/>
    <n v="5"/>
    <s v="ON"/>
    <d v="2019-08-26T00:00:00"/>
    <s v="Avg of 4 NM Projects"/>
    <x v="22"/>
    <n v="-0.13"/>
  </r>
  <r>
    <x v="11"/>
    <n v="26"/>
    <n v="5"/>
    <s v="OFF"/>
    <d v="2019-08-26T00:00:00"/>
    <s v="Avg of 4 NM Projects"/>
    <x v="23"/>
    <n v="-0.13"/>
  </r>
  <r>
    <x v="11"/>
    <n v="27"/>
    <n v="6"/>
    <s v="OFF"/>
    <d v="2019-08-27T00:00:00"/>
    <s v="Avg of 4 NM Projects"/>
    <x v="0"/>
    <n v="0"/>
  </r>
  <r>
    <x v="11"/>
    <n v="27"/>
    <n v="6"/>
    <s v="OFF"/>
    <d v="2019-08-27T00:00:00"/>
    <s v="Avg of 4 NM Projects"/>
    <x v="1"/>
    <n v="0"/>
  </r>
  <r>
    <x v="11"/>
    <n v="27"/>
    <n v="6"/>
    <s v="OFF"/>
    <d v="2019-08-27T00:00:00"/>
    <s v="Avg of 4 NM Projects"/>
    <x v="2"/>
    <n v="-0.13"/>
  </r>
  <r>
    <x v="11"/>
    <n v="27"/>
    <n v="6"/>
    <s v="OFF"/>
    <d v="2019-08-27T00:00:00"/>
    <s v="Avg of 4 NM Projects"/>
    <x v="3"/>
    <n v="-0.13"/>
  </r>
  <r>
    <x v="11"/>
    <n v="27"/>
    <n v="6"/>
    <s v="OFF"/>
    <d v="2019-08-27T00:00:00"/>
    <s v="Avg of 4 NM Projects"/>
    <x v="4"/>
    <n v="0"/>
  </r>
  <r>
    <x v="11"/>
    <n v="27"/>
    <n v="6"/>
    <s v="OFF"/>
    <d v="2019-08-27T00:00:00"/>
    <s v="Avg of 4 NM Projects"/>
    <x v="5"/>
    <n v="-0.13"/>
  </r>
  <r>
    <x v="11"/>
    <n v="27"/>
    <n v="6"/>
    <s v="OFF"/>
    <d v="2019-08-27T00:00:00"/>
    <s v="Avg of 4 NM Projects"/>
    <x v="6"/>
    <n v="2.0499999999999998"/>
  </r>
  <r>
    <x v="11"/>
    <n v="27"/>
    <n v="6"/>
    <s v="ON"/>
    <d v="2019-08-27T00:00:00"/>
    <s v="Avg of 4 NM Projects"/>
    <x v="7"/>
    <n v="23.294999999999995"/>
  </r>
  <r>
    <x v="11"/>
    <n v="27"/>
    <n v="6"/>
    <s v="ON"/>
    <d v="2019-08-27T00:00:00"/>
    <s v="Avg of 4 NM Projects"/>
    <x v="8"/>
    <n v="69"/>
  </r>
  <r>
    <x v="11"/>
    <n v="27"/>
    <n v="6"/>
    <s v="ON"/>
    <d v="2019-08-27T00:00:00"/>
    <s v="Avg of 4 NM Projects"/>
    <x v="9"/>
    <n v="97.920000000000016"/>
  </r>
  <r>
    <x v="11"/>
    <n v="27"/>
    <n v="6"/>
    <s v="ON"/>
    <d v="2019-08-27T00:00:00"/>
    <s v="Avg of 4 NM Projects"/>
    <x v="10"/>
    <n v="112.50500000000001"/>
  </r>
  <r>
    <x v="11"/>
    <n v="27"/>
    <n v="6"/>
    <s v="ON"/>
    <d v="2019-08-27T00:00:00"/>
    <s v="Avg of 4 NM Projects"/>
    <x v="11"/>
    <n v="129.155"/>
  </r>
  <r>
    <x v="11"/>
    <n v="27"/>
    <n v="6"/>
    <s v="ON"/>
    <d v="2019-08-27T00:00:00"/>
    <s v="Avg of 4 NM Projects"/>
    <x v="12"/>
    <n v="125.69499999999999"/>
  </r>
  <r>
    <x v="11"/>
    <n v="27"/>
    <n v="6"/>
    <s v="ON"/>
    <d v="2019-08-27T00:00:00"/>
    <s v="Avg of 4 NM Projects"/>
    <x v="13"/>
    <n v="110.20499999999998"/>
  </r>
  <r>
    <x v="11"/>
    <n v="27"/>
    <n v="6"/>
    <s v="ON"/>
    <d v="2019-08-27T00:00:00"/>
    <s v="Avg of 4 NM Projects"/>
    <x v="14"/>
    <n v="100.61"/>
  </r>
  <r>
    <x v="11"/>
    <n v="27"/>
    <n v="6"/>
    <s v="ON"/>
    <d v="2019-08-27T00:00:00"/>
    <s v="Avg of 4 NM Projects"/>
    <x v="15"/>
    <n v="74.88"/>
  </r>
  <r>
    <x v="11"/>
    <n v="27"/>
    <n v="6"/>
    <s v="ON"/>
    <d v="2019-08-27T00:00:00"/>
    <s v="Avg of 4 NM Projects"/>
    <x v="16"/>
    <n v="52.734999999999992"/>
  </r>
  <r>
    <x v="11"/>
    <n v="27"/>
    <n v="6"/>
    <s v="ON"/>
    <d v="2019-08-27T00:00:00"/>
    <s v="Avg of 4 NM Projects"/>
    <x v="17"/>
    <n v="32.515000000000001"/>
  </r>
  <r>
    <x v="11"/>
    <n v="27"/>
    <n v="6"/>
    <s v="ON"/>
    <d v="2019-08-27T00:00:00"/>
    <s v="Avg of 4 NM Projects"/>
    <x v="18"/>
    <n v="11.654999999999999"/>
  </r>
  <r>
    <x v="11"/>
    <n v="27"/>
    <n v="6"/>
    <s v="ON"/>
    <d v="2019-08-27T00:00:00"/>
    <s v="Avg of 4 NM Projects"/>
    <x v="19"/>
    <n v="1.165"/>
  </r>
  <r>
    <x v="11"/>
    <n v="27"/>
    <n v="6"/>
    <s v="ON"/>
    <d v="2019-08-27T00:00:00"/>
    <s v="Avg of 4 NM Projects"/>
    <x v="20"/>
    <n v="-0.13"/>
  </r>
  <r>
    <x v="11"/>
    <n v="27"/>
    <n v="6"/>
    <s v="ON"/>
    <d v="2019-08-27T00:00:00"/>
    <s v="Avg of 4 NM Projects"/>
    <x v="21"/>
    <n v="-0.13"/>
  </r>
  <r>
    <x v="11"/>
    <n v="27"/>
    <n v="6"/>
    <s v="ON"/>
    <d v="2019-08-27T00:00:00"/>
    <s v="Avg of 4 NM Projects"/>
    <x v="22"/>
    <n v="-0.13"/>
  </r>
  <r>
    <x v="11"/>
    <n v="27"/>
    <n v="6"/>
    <s v="OFF"/>
    <d v="2019-08-27T00:00:00"/>
    <s v="Avg of 4 NM Projects"/>
    <x v="23"/>
    <n v="-0.13"/>
  </r>
  <r>
    <x v="11"/>
    <n v="28"/>
    <n v="7"/>
    <s v="OFF"/>
    <d v="2019-08-28T00:00:00"/>
    <s v="Avg of 4 NM Projects"/>
    <x v="0"/>
    <n v="-0.26"/>
  </r>
  <r>
    <x v="11"/>
    <n v="28"/>
    <n v="7"/>
    <s v="OFF"/>
    <d v="2019-08-28T00:00:00"/>
    <s v="Avg of 4 NM Projects"/>
    <x v="1"/>
    <n v="0"/>
  </r>
  <r>
    <x v="11"/>
    <n v="28"/>
    <n v="7"/>
    <s v="OFF"/>
    <d v="2019-08-28T00:00:00"/>
    <s v="Avg of 4 NM Projects"/>
    <x v="2"/>
    <n v="0"/>
  </r>
  <r>
    <x v="11"/>
    <n v="28"/>
    <n v="7"/>
    <s v="OFF"/>
    <d v="2019-08-28T00:00:00"/>
    <s v="Avg of 4 NM Projects"/>
    <x v="3"/>
    <n v="-0.26"/>
  </r>
  <r>
    <x v="11"/>
    <n v="28"/>
    <n v="7"/>
    <s v="OFF"/>
    <d v="2019-08-28T00:00:00"/>
    <s v="Avg of 4 NM Projects"/>
    <x v="4"/>
    <n v="0"/>
  </r>
  <r>
    <x v="11"/>
    <n v="28"/>
    <n v="7"/>
    <s v="OFF"/>
    <d v="2019-08-28T00:00:00"/>
    <s v="Avg of 4 NM Projects"/>
    <x v="5"/>
    <n v="0"/>
  </r>
  <r>
    <x v="11"/>
    <n v="28"/>
    <n v="7"/>
    <s v="OFF"/>
    <d v="2019-08-28T00:00:00"/>
    <s v="Avg of 4 NM Projects"/>
    <x v="6"/>
    <n v="1.155"/>
  </r>
  <r>
    <x v="11"/>
    <n v="28"/>
    <n v="7"/>
    <s v="OFF"/>
    <d v="2019-08-28T00:00:00"/>
    <s v="Avg of 4 NM Projects"/>
    <x v="7"/>
    <n v="17.150000000000002"/>
  </r>
  <r>
    <x v="11"/>
    <n v="28"/>
    <n v="7"/>
    <s v="OFF"/>
    <d v="2019-08-28T00:00:00"/>
    <s v="Avg of 4 NM Projects"/>
    <x v="8"/>
    <n v="43.010000000000005"/>
  </r>
  <r>
    <x v="11"/>
    <n v="28"/>
    <n v="7"/>
    <s v="OFF"/>
    <d v="2019-08-28T00:00:00"/>
    <s v="Avg of 4 NM Projects"/>
    <x v="9"/>
    <n v="87.420000000000016"/>
  </r>
  <r>
    <x v="11"/>
    <n v="28"/>
    <n v="7"/>
    <s v="OFF"/>
    <d v="2019-08-28T00:00:00"/>
    <s v="Avg of 4 NM Projects"/>
    <x v="10"/>
    <n v="86.265000000000001"/>
  </r>
  <r>
    <x v="11"/>
    <n v="28"/>
    <n v="7"/>
    <s v="OFF"/>
    <d v="2019-08-28T00:00:00"/>
    <s v="Avg of 4 NM Projects"/>
    <x v="11"/>
    <n v="89.97999999999999"/>
  </r>
  <r>
    <x v="11"/>
    <n v="28"/>
    <n v="7"/>
    <s v="OFF"/>
    <d v="2019-08-28T00:00:00"/>
    <s v="Avg of 4 NM Projects"/>
    <x v="12"/>
    <n v="79.740000000000009"/>
  </r>
  <r>
    <x v="11"/>
    <n v="28"/>
    <n v="7"/>
    <s v="OFF"/>
    <d v="2019-08-28T00:00:00"/>
    <s v="Avg of 4 NM Projects"/>
    <x v="13"/>
    <n v="93.31"/>
  </r>
  <r>
    <x v="11"/>
    <n v="28"/>
    <n v="7"/>
    <s v="OFF"/>
    <d v="2019-08-28T00:00:00"/>
    <s v="Avg of 4 NM Projects"/>
    <x v="14"/>
    <n v="70.14500000000001"/>
  </r>
  <r>
    <x v="11"/>
    <n v="28"/>
    <n v="7"/>
    <s v="OFF"/>
    <d v="2019-08-28T00:00:00"/>
    <s v="Avg of 4 NM Projects"/>
    <x v="15"/>
    <n v="50.31"/>
  </r>
  <r>
    <x v="11"/>
    <n v="28"/>
    <n v="7"/>
    <s v="OFF"/>
    <d v="2019-08-28T00:00:00"/>
    <s v="Avg of 4 NM Projects"/>
    <x v="16"/>
    <n v="27.645"/>
  </r>
  <r>
    <x v="11"/>
    <n v="28"/>
    <n v="7"/>
    <s v="OFF"/>
    <d v="2019-08-28T00:00:00"/>
    <s v="Avg of 4 NM Projects"/>
    <x v="17"/>
    <n v="17.155000000000001"/>
  </r>
  <r>
    <x v="11"/>
    <n v="28"/>
    <n v="7"/>
    <s v="OFF"/>
    <d v="2019-08-28T00:00:00"/>
    <s v="Avg of 4 NM Projects"/>
    <x v="18"/>
    <n v="9.35"/>
  </r>
  <r>
    <x v="11"/>
    <n v="28"/>
    <n v="7"/>
    <s v="OFF"/>
    <d v="2019-08-28T00:00:00"/>
    <s v="Avg of 4 NM Projects"/>
    <x v="19"/>
    <n v="0.39"/>
  </r>
  <r>
    <x v="11"/>
    <n v="28"/>
    <n v="7"/>
    <s v="OFF"/>
    <d v="2019-08-28T00:00:00"/>
    <s v="Avg of 4 NM Projects"/>
    <x v="20"/>
    <n v="-0.13"/>
  </r>
  <r>
    <x v="11"/>
    <n v="28"/>
    <n v="7"/>
    <s v="OFF"/>
    <d v="2019-08-28T00:00:00"/>
    <s v="Avg of 4 NM Projects"/>
    <x v="21"/>
    <n v="0"/>
  </r>
  <r>
    <x v="11"/>
    <n v="28"/>
    <n v="7"/>
    <s v="OFF"/>
    <d v="2019-08-28T00:00:00"/>
    <s v="Avg of 4 NM Projects"/>
    <x v="22"/>
    <n v="-0.39"/>
  </r>
  <r>
    <x v="11"/>
    <n v="28"/>
    <n v="7"/>
    <s v="OFF"/>
    <d v="2019-08-28T00:00:00"/>
    <s v="Avg of 4 NM Projects"/>
    <x v="23"/>
    <n v="-0.13"/>
  </r>
  <r>
    <x v="11"/>
    <n v="29"/>
    <n v="1"/>
    <s v="OFF"/>
    <d v="2019-08-29T00:00:00"/>
    <s v="Avg of 4 NM Projects"/>
    <x v="0"/>
    <n v="0"/>
  </r>
  <r>
    <x v="11"/>
    <n v="29"/>
    <n v="1"/>
    <s v="OFF"/>
    <d v="2019-08-29T00:00:00"/>
    <s v="Avg of 4 NM Projects"/>
    <x v="1"/>
    <n v="-0.13"/>
  </r>
  <r>
    <x v="11"/>
    <n v="29"/>
    <n v="1"/>
    <s v="OFF"/>
    <d v="2019-08-29T00:00:00"/>
    <s v="Avg of 4 NM Projects"/>
    <x v="2"/>
    <n v="0"/>
  </r>
  <r>
    <x v="11"/>
    <n v="29"/>
    <n v="1"/>
    <s v="OFF"/>
    <d v="2019-08-29T00:00:00"/>
    <s v="Avg of 4 NM Projects"/>
    <x v="3"/>
    <n v="0"/>
  </r>
  <r>
    <x v="11"/>
    <n v="29"/>
    <n v="1"/>
    <s v="OFF"/>
    <d v="2019-08-29T00:00:00"/>
    <s v="Avg of 4 NM Projects"/>
    <x v="4"/>
    <n v="0"/>
  </r>
  <r>
    <x v="11"/>
    <n v="29"/>
    <n v="1"/>
    <s v="OFF"/>
    <d v="2019-08-29T00:00:00"/>
    <s v="Avg of 4 NM Projects"/>
    <x v="5"/>
    <n v="-0.26"/>
  </r>
  <r>
    <x v="11"/>
    <n v="29"/>
    <n v="1"/>
    <s v="OFF"/>
    <d v="2019-08-29T00:00:00"/>
    <s v="Avg of 4 NM Projects"/>
    <x v="6"/>
    <n v="1.6700000000000002"/>
  </r>
  <r>
    <x v="11"/>
    <n v="29"/>
    <n v="1"/>
    <s v="OFF"/>
    <d v="2019-08-29T00:00:00"/>
    <s v="Avg of 4 NM Projects"/>
    <x v="7"/>
    <n v="18.82"/>
  </r>
  <r>
    <x v="11"/>
    <n v="29"/>
    <n v="1"/>
    <s v="OFF"/>
    <d v="2019-08-29T00:00:00"/>
    <s v="Avg of 4 NM Projects"/>
    <x v="8"/>
    <n v="50.819999999999993"/>
  </r>
  <r>
    <x v="11"/>
    <n v="29"/>
    <n v="1"/>
    <s v="OFF"/>
    <d v="2019-08-29T00:00:00"/>
    <s v="Avg of 4 NM Projects"/>
    <x v="9"/>
    <n v="84.74"/>
  </r>
  <r>
    <x v="11"/>
    <n v="29"/>
    <n v="1"/>
    <s v="OFF"/>
    <d v="2019-08-29T00:00:00"/>
    <s v="Avg of 4 NM Projects"/>
    <x v="10"/>
    <n v="110.33499999999999"/>
  </r>
  <r>
    <x v="11"/>
    <n v="29"/>
    <n v="1"/>
    <s v="OFF"/>
    <d v="2019-08-29T00:00:00"/>
    <s v="Avg of 4 NM Projects"/>
    <x v="11"/>
    <n v="124.55"/>
  </r>
  <r>
    <x v="11"/>
    <n v="29"/>
    <n v="1"/>
    <s v="OFF"/>
    <d v="2019-08-29T00:00:00"/>
    <s v="Avg of 4 NM Projects"/>
    <x v="12"/>
    <n v="113.27500000000001"/>
  </r>
  <r>
    <x v="11"/>
    <n v="29"/>
    <n v="1"/>
    <s v="OFF"/>
    <d v="2019-08-29T00:00:00"/>
    <s v="Avg of 4 NM Projects"/>
    <x v="13"/>
    <n v="120.32000000000001"/>
  </r>
  <r>
    <x v="11"/>
    <n v="29"/>
    <n v="1"/>
    <s v="OFF"/>
    <d v="2019-08-29T00:00:00"/>
    <s v="Avg of 4 NM Projects"/>
    <x v="14"/>
    <n v="108.02499999999998"/>
  </r>
  <r>
    <x v="11"/>
    <n v="29"/>
    <n v="1"/>
    <s v="OFF"/>
    <d v="2019-08-29T00:00:00"/>
    <s v="Avg of 4 NM Projects"/>
    <x v="15"/>
    <n v="77.180000000000007"/>
  </r>
  <r>
    <x v="11"/>
    <n v="29"/>
    <n v="1"/>
    <s v="OFF"/>
    <d v="2019-08-29T00:00:00"/>
    <s v="Avg of 4 NM Projects"/>
    <x v="16"/>
    <n v="56.064999999999998"/>
  </r>
  <r>
    <x v="11"/>
    <n v="29"/>
    <n v="1"/>
    <s v="OFF"/>
    <d v="2019-08-29T00:00:00"/>
    <s v="Avg of 4 NM Projects"/>
    <x v="17"/>
    <n v="27.265000000000001"/>
  </r>
  <r>
    <x v="11"/>
    <n v="29"/>
    <n v="1"/>
    <s v="OFF"/>
    <d v="2019-08-29T00:00:00"/>
    <s v="Avg of 4 NM Projects"/>
    <x v="18"/>
    <n v="16.760000000000002"/>
  </r>
  <r>
    <x v="11"/>
    <n v="29"/>
    <n v="1"/>
    <s v="OFF"/>
    <d v="2019-08-29T00:00:00"/>
    <s v="Avg of 4 NM Projects"/>
    <x v="19"/>
    <n v="1.0249999999999999"/>
  </r>
  <r>
    <x v="11"/>
    <n v="29"/>
    <n v="1"/>
    <s v="OFF"/>
    <d v="2019-08-29T00:00:00"/>
    <s v="Avg of 4 NM Projects"/>
    <x v="20"/>
    <n v="0"/>
  </r>
  <r>
    <x v="11"/>
    <n v="29"/>
    <n v="1"/>
    <s v="OFF"/>
    <d v="2019-08-29T00:00:00"/>
    <s v="Avg of 4 NM Projects"/>
    <x v="21"/>
    <n v="-0.13"/>
  </r>
  <r>
    <x v="11"/>
    <n v="29"/>
    <n v="1"/>
    <s v="OFF"/>
    <d v="2019-08-29T00:00:00"/>
    <s v="Avg of 4 NM Projects"/>
    <x v="22"/>
    <n v="0"/>
  </r>
  <r>
    <x v="11"/>
    <n v="29"/>
    <n v="1"/>
    <s v="OFF"/>
    <d v="2019-08-29T00:00:00"/>
    <s v="Avg of 4 NM Projects"/>
    <x v="23"/>
    <n v="0"/>
  </r>
  <r>
    <x v="11"/>
    <n v="30"/>
    <n v="2"/>
    <s v="OFF"/>
    <d v="2019-08-30T00:00:00"/>
    <s v="Avg of 4 NM Projects"/>
    <x v="0"/>
    <n v="0"/>
  </r>
  <r>
    <x v="11"/>
    <n v="30"/>
    <n v="2"/>
    <s v="OFF"/>
    <d v="2019-08-30T00:00:00"/>
    <s v="Avg of 4 NM Projects"/>
    <x v="1"/>
    <n v="-0.26"/>
  </r>
  <r>
    <x v="11"/>
    <n v="30"/>
    <n v="2"/>
    <s v="OFF"/>
    <d v="2019-08-30T00:00:00"/>
    <s v="Avg of 4 NM Projects"/>
    <x v="2"/>
    <n v="0"/>
  </r>
  <r>
    <x v="11"/>
    <n v="30"/>
    <n v="2"/>
    <s v="OFF"/>
    <d v="2019-08-30T00:00:00"/>
    <s v="Avg of 4 NM Projects"/>
    <x v="3"/>
    <n v="-0.26"/>
  </r>
  <r>
    <x v="11"/>
    <n v="30"/>
    <n v="2"/>
    <s v="OFF"/>
    <d v="2019-08-30T00:00:00"/>
    <s v="Avg of 4 NM Projects"/>
    <x v="4"/>
    <n v="-0.13"/>
  </r>
  <r>
    <x v="11"/>
    <n v="30"/>
    <n v="2"/>
    <s v="OFF"/>
    <d v="2019-08-30T00:00:00"/>
    <s v="Avg of 4 NM Projects"/>
    <x v="5"/>
    <n v="0"/>
  </r>
  <r>
    <x v="11"/>
    <n v="30"/>
    <n v="2"/>
    <s v="OFF"/>
    <d v="2019-08-30T00:00:00"/>
    <s v="Avg of 4 NM Projects"/>
    <x v="6"/>
    <n v="1.0249999999999999"/>
  </r>
  <r>
    <x v="11"/>
    <n v="30"/>
    <n v="2"/>
    <s v="ON"/>
    <d v="2019-08-30T00:00:00"/>
    <s v="Avg of 4 NM Projects"/>
    <x v="7"/>
    <n v="15.235000000000001"/>
  </r>
  <r>
    <x v="11"/>
    <n v="30"/>
    <n v="2"/>
    <s v="ON"/>
    <d v="2019-08-30T00:00:00"/>
    <s v="Avg of 4 NM Projects"/>
    <x v="8"/>
    <n v="34.685000000000002"/>
  </r>
  <r>
    <x v="11"/>
    <n v="30"/>
    <n v="2"/>
    <s v="ON"/>
    <d v="2019-08-30T00:00:00"/>
    <s v="Avg of 4 NM Projects"/>
    <x v="9"/>
    <n v="47.61"/>
  </r>
  <r>
    <x v="11"/>
    <n v="30"/>
    <n v="2"/>
    <s v="ON"/>
    <d v="2019-08-30T00:00:00"/>
    <s v="Avg of 4 NM Projects"/>
    <x v="10"/>
    <n v="44.29"/>
  </r>
  <r>
    <x v="11"/>
    <n v="30"/>
    <n v="2"/>
    <s v="ON"/>
    <d v="2019-08-30T00:00:00"/>
    <s v="Avg of 4 NM Projects"/>
    <x v="11"/>
    <n v="56.064999999999998"/>
  </r>
  <r>
    <x v="11"/>
    <n v="30"/>
    <n v="2"/>
    <s v="ON"/>
    <d v="2019-08-30T00:00:00"/>
    <s v="Avg of 4 NM Projects"/>
    <x v="12"/>
    <n v="62.204999999999998"/>
  </r>
  <r>
    <x v="11"/>
    <n v="30"/>
    <n v="2"/>
    <s v="ON"/>
    <d v="2019-08-30T00:00:00"/>
    <s v="Avg of 4 NM Projects"/>
    <x v="13"/>
    <n v="80.64"/>
  </r>
  <r>
    <x v="11"/>
    <n v="30"/>
    <n v="2"/>
    <s v="ON"/>
    <d v="2019-08-30T00:00:00"/>
    <s v="Avg of 4 NM Projects"/>
    <x v="14"/>
    <n v="81.02"/>
  </r>
  <r>
    <x v="11"/>
    <n v="30"/>
    <n v="2"/>
    <s v="ON"/>
    <d v="2019-08-30T00:00:00"/>
    <s v="Avg of 4 NM Projects"/>
    <x v="15"/>
    <n v="59.519999999999996"/>
  </r>
  <r>
    <x v="11"/>
    <n v="30"/>
    <n v="2"/>
    <s v="ON"/>
    <d v="2019-08-30T00:00:00"/>
    <s v="Avg of 4 NM Projects"/>
    <x v="16"/>
    <n v="48.769999999999996"/>
  </r>
  <r>
    <x v="11"/>
    <n v="30"/>
    <n v="2"/>
    <s v="ON"/>
    <d v="2019-08-30T00:00:00"/>
    <s v="Avg of 4 NM Projects"/>
    <x v="17"/>
    <n v="29.315000000000005"/>
  </r>
  <r>
    <x v="11"/>
    <n v="30"/>
    <n v="2"/>
    <s v="ON"/>
    <d v="2019-08-30T00:00:00"/>
    <s v="Avg of 4 NM Projects"/>
    <x v="18"/>
    <n v="11.265000000000001"/>
  </r>
  <r>
    <x v="11"/>
    <n v="30"/>
    <n v="2"/>
    <s v="ON"/>
    <d v="2019-08-30T00:00:00"/>
    <s v="Avg of 4 NM Projects"/>
    <x v="19"/>
    <n v="0.9"/>
  </r>
  <r>
    <x v="11"/>
    <n v="30"/>
    <n v="2"/>
    <s v="ON"/>
    <d v="2019-08-30T00:00:00"/>
    <s v="Avg of 4 NM Projects"/>
    <x v="20"/>
    <n v="-0.13"/>
  </r>
  <r>
    <x v="11"/>
    <n v="30"/>
    <n v="2"/>
    <s v="ON"/>
    <d v="2019-08-30T00:00:00"/>
    <s v="Avg of 4 NM Projects"/>
    <x v="21"/>
    <n v="-0.13"/>
  </r>
  <r>
    <x v="11"/>
    <n v="30"/>
    <n v="2"/>
    <s v="ON"/>
    <d v="2019-08-30T00:00:00"/>
    <s v="Avg of 4 NM Projects"/>
    <x v="22"/>
    <n v="-0.13"/>
  </r>
  <r>
    <x v="11"/>
    <n v="30"/>
    <n v="2"/>
    <s v="OFF"/>
    <d v="2019-08-30T00:00:00"/>
    <s v="Avg of 4 NM Projects"/>
    <x v="23"/>
    <n v="0"/>
  </r>
  <r>
    <x v="11"/>
    <n v="31"/>
    <n v="3"/>
    <s v="OFF"/>
    <d v="2019-08-31T00:00:00"/>
    <s v="Avg of 4 NM Projects"/>
    <x v="0"/>
    <n v="0"/>
  </r>
  <r>
    <x v="11"/>
    <n v="31"/>
    <n v="3"/>
    <s v="OFF"/>
    <d v="2019-08-31T00:00:00"/>
    <s v="Avg of 4 NM Projects"/>
    <x v="1"/>
    <n v="0"/>
  </r>
  <r>
    <x v="11"/>
    <n v="31"/>
    <n v="3"/>
    <s v="OFF"/>
    <d v="2019-08-31T00:00:00"/>
    <s v="Avg of 4 NM Projects"/>
    <x v="2"/>
    <n v="-0.39"/>
  </r>
  <r>
    <x v="11"/>
    <n v="31"/>
    <n v="3"/>
    <s v="OFF"/>
    <d v="2019-08-31T00:00:00"/>
    <s v="Avg of 4 NM Projects"/>
    <x v="3"/>
    <n v="0"/>
  </r>
  <r>
    <x v="11"/>
    <n v="31"/>
    <n v="3"/>
    <s v="OFF"/>
    <d v="2019-08-31T00:00:00"/>
    <s v="Avg of 4 NM Projects"/>
    <x v="4"/>
    <n v="-0.13"/>
  </r>
  <r>
    <x v="11"/>
    <n v="31"/>
    <n v="3"/>
    <s v="OFF"/>
    <d v="2019-08-31T00:00:00"/>
    <s v="Avg of 4 NM Projects"/>
    <x v="5"/>
    <n v="0"/>
  </r>
  <r>
    <x v="11"/>
    <n v="31"/>
    <n v="3"/>
    <s v="OFF"/>
    <d v="2019-08-31T00:00:00"/>
    <s v="Avg of 4 NM Projects"/>
    <x v="6"/>
    <n v="1.5399999999999998"/>
  </r>
  <r>
    <x v="11"/>
    <n v="31"/>
    <n v="3"/>
    <s v="ON"/>
    <d v="2019-08-31T00:00:00"/>
    <s v="Avg of 4 NM Projects"/>
    <x v="7"/>
    <n v="18.435000000000002"/>
  </r>
  <r>
    <x v="11"/>
    <n v="31"/>
    <n v="3"/>
    <s v="ON"/>
    <d v="2019-08-31T00:00:00"/>
    <s v="Avg of 4 NM Projects"/>
    <x v="8"/>
    <n v="42.625"/>
  </r>
  <r>
    <x v="11"/>
    <n v="31"/>
    <n v="3"/>
    <s v="ON"/>
    <d v="2019-08-31T00:00:00"/>
    <s v="Avg of 4 NM Projects"/>
    <x v="9"/>
    <n v="84.72999999999999"/>
  </r>
  <r>
    <x v="11"/>
    <n v="31"/>
    <n v="3"/>
    <s v="ON"/>
    <d v="2019-08-31T00:00:00"/>
    <s v="Avg of 4 NM Projects"/>
    <x v="10"/>
    <n v="106.245"/>
  </r>
  <r>
    <x v="11"/>
    <n v="31"/>
    <n v="3"/>
    <s v="ON"/>
    <d v="2019-08-31T00:00:00"/>
    <s v="Avg of 4 NM Projects"/>
    <x v="11"/>
    <n v="110.33"/>
  </r>
  <r>
    <x v="11"/>
    <n v="31"/>
    <n v="3"/>
    <s v="ON"/>
    <d v="2019-08-31T00:00:00"/>
    <s v="Avg of 4 NM Projects"/>
    <x v="12"/>
    <n v="108.30000000000001"/>
  </r>
  <r>
    <x v="11"/>
    <n v="31"/>
    <n v="3"/>
    <s v="ON"/>
    <d v="2019-08-31T00:00:00"/>
    <s v="Avg of 4 NM Projects"/>
    <x v="13"/>
    <n v="105.20500000000001"/>
  </r>
  <r>
    <x v="11"/>
    <n v="31"/>
    <n v="3"/>
    <s v="ON"/>
    <d v="2019-08-31T00:00:00"/>
    <s v="Avg of 4 NM Projects"/>
    <x v="14"/>
    <n v="108.8"/>
  </r>
  <r>
    <x v="11"/>
    <n v="31"/>
    <n v="3"/>
    <s v="ON"/>
    <d v="2019-08-31T00:00:00"/>
    <s v="Avg of 4 NM Projects"/>
    <x v="15"/>
    <n v="100.22"/>
  </r>
  <r>
    <x v="11"/>
    <n v="31"/>
    <n v="3"/>
    <s v="ON"/>
    <d v="2019-08-31T00:00:00"/>
    <s v="Avg of 4 NM Projects"/>
    <x v="16"/>
    <n v="70.400000000000006"/>
  </r>
  <r>
    <x v="11"/>
    <n v="31"/>
    <n v="3"/>
    <s v="ON"/>
    <d v="2019-08-31T00:00:00"/>
    <s v="Avg of 4 NM Projects"/>
    <x v="17"/>
    <n v="40.71"/>
  </r>
  <r>
    <x v="11"/>
    <n v="31"/>
    <n v="3"/>
    <s v="ON"/>
    <d v="2019-08-31T00:00:00"/>
    <s v="Avg of 4 NM Projects"/>
    <x v="18"/>
    <n v="12.549999999999999"/>
  </r>
  <r>
    <x v="11"/>
    <n v="31"/>
    <n v="3"/>
    <s v="ON"/>
    <d v="2019-08-31T00:00:00"/>
    <s v="Avg of 4 NM Projects"/>
    <x v="19"/>
    <n v="0.51500000000000001"/>
  </r>
  <r>
    <x v="11"/>
    <n v="31"/>
    <n v="3"/>
    <s v="ON"/>
    <d v="2019-08-31T00:00:00"/>
    <s v="Avg of 4 NM Projects"/>
    <x v="20"/>
    <n v="-0.26"/>
  </r>
  <r>
    <x v="11"/>
    <n v="31"/>
    <n v="3"/>
    <s v="ON"/>
    <d v="2019-08-31T00:00:00"/>
    <s v="Avg of 4 NM Projects"/>
    <x v="21"/>
    <n v="0"/>
  </r>
  <r>
    <x v="11"/>
    <n v="31"/>
    <n v="3"/>
    <s v="ON"/>
    <d v="2019-08-31T00:00:00"/>
    <s v="Avg of 4 NM Projects"/>
    <x v="22"/>
    <n v="-0.26"/>
  </r>
  <r>
    <x v="11"/>
    <n v="31"/>
    <n v="3"/>
    <s v="OFF"/>
    <d v="2019-08-31T00:00:00"/>
    <s v="Avg of 4 NM Projects"/>
    <x v="23"/>
    <n v="-0.1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pivotTable1.xml><?xml version="1.0" encoding="utf-8"?>
<pivotTableDefinition xmlns="http://schemas.openxmlformats.org/spreadsheetml/2006/main" name="PivotTable2" cacheId="0" applyNumberFormats="0" applyBorderFormats="0" applyFontFormats="0" applyPatternFormats="0" applyAlignmentFormats="0" applyWidthHeightFormats="1" dataCaption="Values" updatedVersion="5" minRefreshableVersion="3" useAutoFormatting="1" itemPrintTitles="1" createdVersion="4" indent="0" outline="1" outlineData="1" multipleFieldFilters="0">
  <location ref="A3:F17" firstHeaderRow="1" firstDataRow="2" firstDataCol="1"/>
  <pivotFields count="9">
    <pivotField showAll="0"/>
    <pivotField axis="axisRow" showAll="0">
      <items count="13">
        <item x="4"/>
        <item x="5"/>
        <item x="6"/>
        <item x="7"/>
        <item x="8"/>
        <item x="9"/>
        <item x="10"/>
        <item x="11"/>
        <item x="0"/>
        <item x="1"/>
        <item x="2"/>
        <item x="3"/>
        <item t="default"/>
      </items>
    </pivotField>
    <pivotField showAll="0"/>
    <pivotField showAll="0"/>
    <pivotField showAll="0"/>
    <pivotField numFmtId="168" showAll="0"/>
    <pivotField showAll="0"/>
    <pivotField axis="axisCol" showAll="0">
      <items count="25">
        <item h="1" x="0"/>
        <item h="1" x="1"/>
        <item h="1" x="2"/>
        <item h="1" x="3"/>
        <item h="1" x="4"/>
        <item h="1" x="5"/>
        <item h="1" x="6"/>
        <item h="1" x="7"/>
        <item h="1" x="8"/>
        <item h="1" x="9"/>
        <item h="1" x="10"/>
        <item h="1" x="11"/>
        <item h="1" x="12"/>
        <item h="1" x="13"/>
        <item h="1" x="14"/>
        <item h="1" x="15"/>
        <item h="1" x="16"/>
        <item x="17"/>
        <item x="18"/>
        <item x="19"/>
        <item x="20"/>
        <item h="1" x="21"/>
        <item h="1" x="22"/>
        <item h="1" x="23"/>
        <item t="default"/>
      </items>
    </pivotField>
    <pivotField dataField="1" numFmtId="177" showAll="0"/>
  </pivotFields>
  <rowFields count="1">
    <field x="1"/>
  </rowFields>
  <rowItems count="13">
    <i>
      <x/>
    </i>
    <i>
      <x v="1"/>
    </i>
    <i>
      <x v="2"/>
    </i>
    <i>
      <x v="3"/>
    </i>
    <i>
      <x v="4"/>
    </i>
    <i>
      <x v="5"/>
    </i>
    <i>
      <x v="6"/>
    </i>
    <i>
      <x v="7"/>
    </i>
    <i>
      <x v="8"/>
    </i>
    <i>
      <x v="9"/>
    </i>
    <i>
      <x v="10"/>
    </i>
    <i>
      <x v="11"/>
    </i>
    <i t="grand">
      <x/>
    </i>
  </rowItems>
  <colFields count="1">
    <field x="7"/>
  </colFields>
  <colItems count="5">
    <i>
      <x v="17"/>
    </i>
    <i>
      <x v="18"/>
    </i>
    <i>
      <x v="19"/>
    </i>
    <i>
      <x v="20"/>
    </i>
    <i t="grand">
      <x/>
    </i>
  </colItems>
  <dataFields count="1">
    <dataField name="Average of Produced" fld="8"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 cacheId="1" applyNumberFormats="0" applyBorderFormats="0" applyFontFormats="0" applyPatternFormats="0" applyAlignmentFormats="0" applyWidthHeightFormats="1" dataCaption="Values" updatedVersion="5" minRefreshableVersion="3" useAutoFormatting="1" itemPrintTitles="1" createdVersion="4" indent="0" outline="1" outlineData="1" multipleFieldFilters="0">
  <location ref="A3:J18" firstHeaderRow="1" firstDataRow="3" firstDataCol="1"/>
  <pivotFields count="12">
    <pivotField axis="axisRow" showAll="0">
      <items count="13">
        <item x="4"/>
        <item x="5"/>
        <item x="6"/>
        <item x="7"/>
        <item x="8"/>
        <item x="9"/>
        <item x="10"/>
        <item x="11"/>
        <item x="0"/>
        <item x="1"/>
        <item x="2"/>
        <item x="3"/>
        <item t="default"/>
      </items>
    </pivotField>
    <pivotField showAll="0"/>
    <pivotField showAll="0" defaultSubtotal="0"/>
    <pivotField axis="axisCol" showAll="0" defaultSubtotal="0">
      <items count="2">
        <item x="0"/>
        <item x="1"/>
      </items>
    </pivotField>
    <pivotField numFmtId="168" showAll="0"/>
    <pivotField showAll="0"/>
    <pivotField showAll="0"/>
    <pivotField dataField="1" numFmtId="3" showAll="0"/>
    <pivotField showAll="0"/>
    <pivotField dataField="1" showAll="0"/>
    <pivotField showAll="0"/>
    <pivotField dataField="1" numFmtId="165" showAll="0"/>
  </pivotFields>
  <rowFields count="1">
    <field x="0"/>
  </rowFields>
  <rowItems count="13">
    <i>
      <x/>
    </i>
    <i>
      <x v="1"/>
    </i>
    <i>
      <x v="2"/>
    </i>
    <i>
      <x v="3"/>
    </i>
    <i>
      <x v="4"/>
    </i>
    <i>
      <x v="5"/>
    </i>
    <i>
      <x v="6"/>
    </i>
    <i>
      <x v="7"/>
    </i>
    <i>
      <x v="8"/>
    </i>
    <i>
      <x v="9"/>
    </i>
    <i>
      <x v="10"/>
    </i>
    <i>
      <x v="11"/>
    </i>
    <i t="grand">
      <x/>
    </i>
  </rowItems>
  <colFields count="2">
    <field x="-2"/>
    <field x="3"/>
  </colFields>
  <colItems count="9">
    <i>
      <x/>
      <x/>
    </i>
    <i r="1">
      <x v="1"/>
    </i>
    <i i="1">
      <x v="1"/>
      <x/>
    </i>
    <i r="1" i="1">
      <x v="1"/>
    </i>
    <i i="2">
      <x v="2"/>
      <x/>
    </i>
    <i r="1" i="2">
      <x v="1"/>
    </i>
    <i t="grand">
      <x/>
    </i>
    <i t="grand" i="1">
      <x/>
    </i>
    <i t="grand" i="2">
      <x/>
    </i>
  </colItems>
  <dataFields count="3">
    <dataField name="Average of Hub DAM LMP" fld="9" subtotal="average" baseField="0" baseItem="0"/>
    <dataField name="Sum of Produced" fld="7" baseField="0" baseItem="0"/>
    <dataField name="Sum of RTM $"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PivotTable1" cacheId="2" applyNumberFormats="0" applyBorderFormats="0" applyFontFormats="0" applyPatternFormats="0" applyAlignmentFormats="0" applyWidthHeightFormats="1" dataCaption="Values" updatedVersion="5" minRefreshableVersion="3" useAutoFormatting="1" itemPrintTitles="1" createdVersion="4" indent="0" outline="1" outlineData="1" multipleFieldFilters="0">
  <location ref="A3:D16" firstHeaderRow="0" firstDataRow="1" firstDataCol="1"/>
  <pivotFields count="15">
    <pivotField axis="axisRow" showAll="0">
      <items count="13">
        <item x="4"/>
        <item x="5"/>
        <item x="6"/>
        <item x="7"/>
        <item x="8"/>
        <item x="9"/>
        <item x="10"/>
        <item x="11"/>
        <item x="0"/>
        <item x="1"/>
        <item x="2"/>
        <item x="3"/>
        <item t="default"/>
      </items>
    </pivotField>
    <pivotField showAll="0"/>
    <pivotField showAll="0" defaultSubtotal="0"/>
    <pivotField showAll="0"/>
    <pivotField numFmtId="168" showAll="0"/>
    <pivotField showAll="0"/>
    <pivotField showAll="0"/>
    <pivotField numFmtId="3" showAll="0"/>
    <pivotField showAll="0"/>
    <pivotField showAll="0"/>
    <pivotField showAll="0"/>
    <pivotField numFmtId="165" showAll="0"/>
    <pivotField dataField="1" showAll="0" defaultSubtotal="0"/>
    <pivotField dataField="1" showAll="0" defaultSubtotal="0"/>
    <pivotField dataField="1" numFmtId="1" showAll="0" defaultSubtotal="0"/>
  </pivotFields>
  <rowFields count="1">
    <field x="0"/>
  </rowFields>
  <rowItems count="13">
    <i>
      <x/>
    </i>
    <i>
      <x v="1"/>
    </i>
    <i>
      <x v="2"/>
    </i>
    <i>
      <x v="3"/>
    </i>
    <i>
      <x v="4"/>
    </i>
    <i>
      <x v="5"/>
    </i>
    <i>
      <x v="6"/>
    </i>
    <i>
      <x v="7"/>
    </i>
    <i>
      <x v="8"/>
    </i>
    <i>
      <x v="9"/>
    </i>
    <i>
      <x v="10"/>
    </i>
    <i>
      <x v="11"/>
    </i>
    <i t="grand">
      <x/>
    </i>
  </rowItems>
  <colFields count="1">
    <field x="-2"/>
  </colFields>
  <colItems count="3">
    <i>
      <x/>
    </i>
    <i i="1">
      <x v="1"/>
    </i>
    <i i="2">
      <x v="2"/>
    </i>
  </colItems>
  <dataFields count="3">
    <dataField name="Sum of # of hours with Generation = 0" fld="12" baseField="0" baseItem="0"/>
    <dataField name="Sum of # of hours with Generation &gt;= 50% of Nameplate" fld="13" baseField="0" baseItem="0"/>
    <dataField name="Sum of # of Hours in which Generation &gt; Summer Max" fld="1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name="PivotTable2" cacheId="3" applyNumberFormats="0" applyBorderFormats="0" applyFontFormats="0" applyPatternFormats="0" applyAlignmentFormats="0" applyWidthHeightFormats="1" dataCaption="Values" updatedVersion="5" minRefreshableVersion="3" useAutoFormatting="1" itemPrintTitles="1" createdVersion="4" indent="0" outline="1" outlineData="1" multipleFieldFilters="0">
  <location ref="A3:G17" firstHeaderRow="1" firstDataRow="2" firstDataCol="1"/>
  <pivotFields count="8">
    <pivotField axis="axisRow" showAll="0">
      <items count="13">
        <item x="4"/>
        <item x="5"/>
        <item x="6"/>
        <item x="7"/>
        <item x="8"/>
        <item x="9"/>
        <item x="10"/>
        <item x="11"/>
        <item x="0"/>
        <item x="1"/>
        <item x="2"/>
        <item x="3"/>
        <item t="default"/>
      </items>
    </pivotField>
    <pivotField showAll="0"/>
    <pivotField showAll="0"/>
    <pivotField showAll="0"/>
    <pivotField numFmtId="168" showAll="0"/>
    <pivotField showAll="0"/>
    <pivotField axis="axisCol" showAll="0">
      <items count="25">
        <item h="1" x="0"/>
        <item h="1" x="1"/>
        <item h="1" x="2"/>
        <item h="1" x="3"/>
        <item h="1" x="4"/>
        <item h="1" x="5"/>
        <item h="1" x="6"/>
        <item h="1" x="7"/>
        <item h="1" x="8"/>
        <item h="1" x="9"/>
        <item h="1" x="10"/>
        <item h="1" x="11"/>
        <item h="1" x="12"/>
        <item h="1" x="13"/>
        <item h="1" x="14"/>
        <item h="1" x="15"/>
        <item x="16"/>
        <item x="17"/>
        <item x="18"/>
        <item x="19"/>
        <item x="20"/>
        <item h="1" x="21"/>
        <item h="1" x="22"/>
        <item h="1" x="23"/>
        <item t="default"/>
      </items>
    </pivotField>
    <pivotField dataField="1" numFmtId="3" showAll="0"/>
  </pivotFields>
  <rowFields count="1">
    <field x="0"/>
  </rowFields>
  <rowItems count="13">
    <i>
      <x/>
    </i>
    <i>
      <x v="1"/>
    </i>
    <i>
      <x v="2"/>
    </i>
    <i>
      <x v="3"/>
    </i>
    <i>
      <x v="4"/>
    </i>
    <i>
      <x v="5"/>
    </i>
    <i>
      <x v="6"/>
    </i>
    <i>
      <x v="7"/>
    </i>
    <i>
      <x v="8"/>
    </i>
    <i>
      <x v="9"/>
    </i>
    <i>
      <x v="10"/>
    </i>
    <i>
      <x v="11"/>
    </i>
    <i t="grand">
      <x/>
    </i>
  </rowItems>
  <colFields count="1">
    <field x="6"/>
  </colFields>
  <colItems count="6">
    <i>
      <x v="16"/>
    </i>
    <i>
      <x v="17"/>
    </i>
    <i>
      <x v="18"/>
    </i>
    <i>
      <x v="19"/>
    </i>
    <i>
      <x v="20"/>
    </i>
    <i t="grand">
      <x/>
    </i>
  </colItems>
  <dataFields count="1">
    <dataField name="Average of Produced" fld="7" subtotal="average"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CCFFCC"/>
  </sheetPr>
  <dimension ref="A1:N34"/>
  <sheetViews>
    <sheetView workbookViewId="0">
      <pane xSplit="1" ySplit="2" topLeftCell="B10" activePane="bottomRight" state="frozen"/>
      <selection pane="topRight" activeCell="B1" sqref="B1"/>
      <selection pane="bottomLeft" activeCell="A3" sqref="A3"/>
      <selection pane="bottomRight" activeCell="N10" sqref="N10"/>
    </sheetView>
  </sheetViews>
  <sheetFormatPr defaultColWidth="9.109375" defaultRowHeight="14.4" x14ac:dyDescent="0.3"/>
  <cols>
    <col min="1" max="1" width="29.6640625" style="30" bestFit="1" customWidth="1"/>
    <col min="2" max="2" width="10.109375" style="30" customWidth="1"/>
    <col min="3" max="3" width="14.33203125" style="30" bestFit="1" customWidth="1"/>
    <col min="4" max="7" width="9.109375" style="30"/>
    <col min="8" max="8" width="9.5546875" style="30" bestFit="1" customWidth="1"/>
    <col min="9" max="10" width="9.109375" style="30"/>
    <col min="11" max="11" width="9.88671875" style="30" hidden="1" customWidth="1"/>
    <col min="12" max="16384" width="9.109375" style="30"/>
  </cols>
  <sheetData>
    <row r="1" spans="1:14" ht="15" x14ac:dyDescent="0.25">
      <c r="A1" s="89" t="s">
        <v>152</v>
      </c>
    </row>
    <row r="2" spans="1:14" ht="60" x14ac:dyDescent="0.25">
      <c r="A2" s="80"/>
      <c r="B2" s="80" t="s">
        <v>75</v>
      </c>
      <c r="C2" s="80" t="s">
        <v>23</v>
      </c>
      <c r="D2" s="80" t="s">
        <v>24</v>
      </c>
      <c r="E2" s="80" t="s">
        <v>25</v>
      </c>
      <c r="F2" s="80" t="s">
        <v>11</v>
      </c>
      <c r="G2" s="80" t="s">
        <v>15</v>
      </c>
      <c r="H2" s="80" t="s">
        <v>12</v>
      </c>
      <c r="I2" s="80" t="s">
        <v>79</v>
      </c>
      <c r="J2" s="80" t="s">
        <v>63</v>
      </c>
      <c r="K2" s="36"/>
      <c r="L2" s="31"/>
      <c r="M2" s="31"/>
    </row>
    <row r="3" spans="1:14" ht="15" hidden="1" x14ac:dyDescent="0.25">
      <c r="A3" s="81" t="e">
        <f>+'Monthly Analysis'!#REF!</f>
        <v>#REF!</v>
      </c>
      <c r="B3" s="82" t="e">
        <f>+(SUM('Monthly Analysis'!#REF!))</f>
        <v>#REF!</v>
      </c>
      <c r="C3" s="83" t="e">
        <f>+(SUM('Monthly Analysis'!#REF!)/SUM('Monthly Analysis'!#REF!))/1000</f>
        <v>#REF!</v>
      </c>
      <c r="D3" s="83" t="e">
        <f>+(SUM('Monthly Analysis'!#REF!)/SUM('Monthly Analysis'!#REF!))/1000</f>
        <v>#REF!</v>
      </c>
      <c r="E3" s="83" t="e">
        <f>+(SUM('Monthly Analysis'!#REF!)/SUM('Monthly Analysis'!#REF!))/1000</f>
        <v>#REF!</v>
      </c>
      <c r="F3" s="83" t="e">
        <f>+(SUM('Monthly Analysis'!#REF!)/SUM('Monthly Analysis'!#REF!))/1000</f>
        <v>#REF!</v>
      </c>
      <c r="G3" s="83" t="e">
        <f>+(SUM('Monthly Analysis'!#REF!)/SUM('Monthly Analysis'!#REF!))/1000</f>
        <v>#REF!</v>
      </c>
      <c r="H3" s="84"/>
      <c r="I3" s="83" t="e">
        <f t="shared" ref="I3:I16" si="0">+SUM(C3:H3)</f>
        <v>#REF!</v>
      </c>
      <c r="J3" s="83" t="e">
        <f t="shared" ref="J3:J16" si="1">+I3-H3</f>
        <v>#REF!</v>
      </c>
      <c r="K3" s="61"/>
    </row>
    <row r="4" spans="1:14" ht="15" hidden="1" x14ac:dyDescent="0.25">
      <c r="A4" s="81" t="e">
        <f>+'Monthly Analysis'!#REF!</f>
        <v>#REF!</v>
      </c>
      <c r="B4" s="82" t="e">
        <f>+(SUM('Monthly Analysis'!#REF!))</f>
        <v>#REF!</v>
      </c>
      <c r="C4" s="83" t="e">
        <f>+(SUM('Monthly Analysis'!#REF!)/SUM('Monthly Analysis'!#REF!))/1000</f>
        <v>#REF!</v>
      </c>
      <c r="D4" s="83" t="e">
        <f>+(SUM('Monthly Analysis'!#REF!)/SUM('Monthly Analysis'!#REF!))/1000</f>
        <v>#REF!</v>
      </c>
      <c r="E4" s="83" t="e">
        <f>+(SUM('Monthly Analysis'!#REF!)/SUM('Monthly Analysis'!#REF!))/1000</f>
        <v>#REF!</v>
      </c>
      <c r="F4" s="83" t="e">
        <f>+(SUM('Monthly Analysis'!#REF!)/SUM('Monthly Analysis'!#REF!))/1000</f>
        <v>#REF!</v>
      </c>
      <c r="G4" s="83" t="e">
        <f>+(SUM('Monthly Analysis'!#REF!)/SUM('Monthly Analysis'!#REF!))/1000</f>
        <v>#REF!</v>
      </c>
      <c r="H4" s="84"/>
      <c r="I4" s="83" t="e">
        <f t="shared" si="0"/>
        <v>#REF!</v>
      </c>
      <c r="J4" s="83" t="e">
        <f t="shared" si="1"/>
        <v>#REF!</v>
      </c>
      <c r="K4" s="61">
        <v>1</v>
      </c>
      <c r="L4" s="32"/>
      <c r="M4" s="32"/>
    </row>
    <row r="5" spans="1:14" ht="15" hidden="1" x14ac:dyDescent="0.25">
      <c r="A5" s="81" t="e">
        <f>+'Monthly Analysis'!#REF!</f>
        <v>#REF!</v>
      </c>
      <c r="B5" s="82" t="e">
        <f>+(SUM('Monthly Analysis'!#REF!))</f>
        <v>#REF!</v>
      </c>
      <c r="C5" s="83" t="e">
        <f>+(SUM('Monthly Analysis'!#REF!)/SUM('Monthly Analysis'!#REF!))/1000</f>
        <v>#REF!</v>
      </c>
      <c r="D5" s="83" t="e">
        <f>+(SUM('Monthly Analysis'!#REF!)/SUM('Monthly Analysis'!#REF!))/1000</f>
        <v>#REF!</v>
      </c>
      <c r="E5" s="83" t="e">
        <f>+(SUM('Monthly Analysis'!#REF!)/SUM('Monthly Analysis'!#REF!))/1000</f>
        <v>#REF!</v>
      </c>
      <c r="F5" s="83" t="e">
        <f>+(SUM('Monthly Analysis'!#REF!)/SUM('Monthly Analysis'!#REF!))/1000</f>
        <v>#REF!</v>
      </c>
      <c r="G5" s="83" t="e">
        <f>+(SUM('Monthly Analysis'!#REF!)/SUM('Monthly Analysis'!#REF!))/1000</f>
        <v>#REF!</v>
      </c>
      <c r="H5" s="84"/>
      <c r="I5" s="83" t="e">
        <f t="shared" si="0"/>
        <v>#REF!</v>
      </c>
      <c r="J5" s="83" t="e">
        <f t="shared" si="1"/>
        <v>#REF!</v>
      </c>
      <c r="K5" s="61">
        <v>1</v>
      </c>
      <c r="L5" s="32"/>
      <c r="M5" s="32"/>
    </row>
    <row r="6" spans="1:14" ht="15" hidden="1" x14ac:dyDescent="0.25">
      <c r="A6" s="81" t="e">
        <f>+'Monthly Analysis'!#REF!</f>
        <v>#REF!</v>
      </c>
      <c r="B6" s="82" t="e">
        <f>+(SUM('Monthly Analysis'!#REF!))</f>
        <v>#REF!</v>
      </c>
      <c r="C6" s="83" t="e">
        <f>+(SUM('Monthly Analysis'!#REF!)/SUM('Monthly Analysis'!#REF!))/1000</f>
        <v>#REF!</v>
      </c>
      <c r="D6" s="83" t="e">
        <f>+(SUM('Monthly Analysis'!#REF!)/SUM('Monthly Analysis'!#REF!))/1000</f>
        <v>#REF!</v>
      </c>
      <c r="E6" s="83" t="e">
        <f>+(SUM('Monthly Analysis'!#REF!)/SUM('Monthly Analysis'!#REF!))/1000</f>
        <v>#REF!</v>
      </c>
      <c r="F6" s="83" t="e">
        <f>+(SUM('Monthly Analysis'!#REF!)/SUM('Monthly Analysis'!#REF!))/1000</f>
        <v>#REF!</v>
      </c>
      <c r="G6" s="83" t="e">
        <f>+(SUM('Monthly Analysis'!#REF!)/SUM('Monthly Analysis'!#REF!))/1000</f>
        <v>#REF!</v>
      </c>
      <c r="H6" s="84"/>
      <c r="I6" s="83" t="e">
        <f t="shared" si="0"/>
        <v>#REF!</v>
      </c>
      <c r="J6" s="83" t="e">
        <f t="shared" si="1"/>
        <v>#REF!</v>
      </c>
      <c r="K6" s="61">
        <v>1</v>
      </c>
      <c r="L6" s="32"/>
      <c r="M6" s="32"/>
    </row>
    <row r="7" spans="1:14" ht="15" hidden="1" x14ac:dyDescent="0.25">
      <c r="A7" s="81" t="e">
        <f>+'Monthly Analysis'!#REF!</f>
        <v>#REF!</v>
      </c>
      <c r="B7" s="82" t="e">
        <f>+(SUM('Monthly Analysis'!#REF!))</f>
        <v>#REF!</v>
      </c>
      <c r="C7" s="83" t="e">
        <f>+(SUM('Monthly Analysis'!#REF!)/SUM('Monthly Analysis'!#REF!))/1000</f>
        <v>#REF!</v>
      </c>
      <c r="D7" s="83" t="e">
        <f>+(SUM('Monthly Analysis'!#REF!)/SUM('Monthly Analysis'!#REF!))/1000</f>
        <v>#REF!</v>
      </c>
      <c r="E7" s="83" t="e">
        <f>+(SUM('Monthly Analysis'!#REF!)/SUM('Monthly Analysis'!#REF!))/1000</f>
        <v>#REF!</v>
      </c>
      <c r="F7" s="83" t="e">
        <f>+(SUM('Monthly Analysis'!#REF!)/SUM('Monthly Analysis'!#REF!))/1000</f>
        <v>#REF!</v>
      </c>
      <c r="G7" s="83" t="e">
        <f>+(SUM('Monthly Analysis'!#REF!)/SUM('Monthly Analysis'!#REF!))/1000</f>
        <v>#REF!</v>
      </c>
      <c r="H7" s="84"/>
      <c r="I7" s="83" t="e">
        <f t="shared" si="0"/>
        <v>#REF!</v>
      </c>
      <c r="J7" s="83" t="e">
        <f t="shared" si="1"/>
        <v>#REF!</v>
      </c>
      <c r="K7" s="61">
        <v>1</v>
      </c>
      <c r="L7" s="32"/>
      <c r="M7" s="32"/>
    </row>
    <row r="8" spans="1:14" ht="15" hidden="1" x14ac:dyDescent="0.25">
      <c r="A8" s="81">
        <f>+'Monthly Analysis'!A8</f>
        <v>2018</v>
      </c>
      <c r="B8" s="82">
        <f>+(SUM('Monthly Analysis'!AB8:AB19))</f>
        <v>1121.0897284644188</v>
      </c>
      <c r="C8" s="83">
        <f>+(SUM('Monthly Analysis'!AC8:AC19)/SUM('Monthly Analysis'!$AB8:$AB19))/1000</f>
        <v>3.9014373395304065E-2</v>
      </c>
      <c r="D8" s="83">
        <f>+(SUM('Monthly Analysis'!AD8:AD19)/SUM('Monthly Analysis'!$AB8:$AB19))/1000</f>
        <v>2.2831735921400906E-4</v>
      </c>
      <c r="E8" s="83">
        <f>+(SUM('Monthly Analysis'!AE8:AE19)/SUM('Monthly Analysis'!$AB8:$AB19))/1000</f>
        <v>5.4439977502463289E-4</v>
      </c>
      <c r="F8" s="83">
        <f>+(SUM('Monthly Analysis'!AF8:AF19)/SUM('Monthly Analysis'!$AB8:$AB19))/1000</f>
        <v>0</v>
      </c>
      <c r="G8" s="83">
        <f>+(SUM('Monthly Analysis'!AS8:AS19)/SUM('Monthly Analysis'!$AB8:$AB19))/1000</f>
        <v>1.9273256185127125E-3</v>
      </c>
      <c r="H8" s="84"/>
      <c r="I8" s="83">
        <f t="shared" si="0"/>
        <v>4.1714416148055426E-2</v>
      </c>
      <c r="J8" s="83">
        <f t="shared" si="1"/>
        <v>4.1714416148055426E-2</v>
      </c>
      <c r="K8" s="61">
        <v>1</v>
      </c>
      <c r="L8" s="32"/>
      <c r="M8" s="32"/>
    </row>
    <row r="9" spans="1:14" ht="15" hidden="1" x14ac:dyDescent="0.25">
      <c r="A9" s="81">
        <f>+'Monthly Analysis'!A20</f>
        <v>2019</v>
      </c>
      <c r="B9" s="82">
        <f>+(SUM('Monthly Analysis'!AB20:AB31))</f>
        <v>1121.0897284644188</v>
      </c>
      <c r="C9" s="83">
        <f>+(SUM('Monthly Analysis'!AC20:AC31)/SUM('Monthly Analysis'!$AB20:$AB31))/1000</f>
        <v>3.1633919029776261E-2</v>
      </c>
      <c r="D9" s="83">
        <f>+(SUM('Monthly Analysis'!AD20:AD31)/SUM('Monthly Analysis'!$AB20:$AB31))/1000</f>
        <v>2.0453936921005514E-4</v>
      </c>
      <c r="E9" s="83">
        <f>+(SUM('Monthly Analysis'!AE20:AE31)/SUM('Monthly Analysis'!$AB20:$AB31))/1000</f>
        <v>4.4629137744764115E-4</v>
      </c>
      <c r="F9" s="83">
        <f>+(SUM('Monthly Analysis'!AF20:AF31)/SUM('Monthly Analysis'!$AB20:$AB31))/1000</f>
        <v>1.7429727924415175E-2</v>
      </c>
      <c r="G9" s="83">
        <f>+(SUM('Monthly Analysis'!AS20:AS31)/SUM('Monthly Analysis'!$AB20:$AB31))/1000</f>
        <v>3.0026363309433811E-3</v>
      </c>
      <c r="H9" s="84">
        <v>3.4750000000000003E-2</v>
      </c>
      <c r="I9" s="83">
        <f t="shared" si="0"/>
        <v>8.7467114031792526E-2</v>
      </c>
      <c r="J9" s="83">
        <f t="shared" si="1"/>
        <v>5.2717114031792522E-2</v>
      </c>
      <c r="K9" s="61">
        <v>1</v>
      </c>
      <c r="L9" s="32"/>
      <c r="M9" s="32"/>
      <c r="N9" s="30">
        <f t="shared" ref="N9" si="2">+B9/8760</f>
        <v>0.12797827950507065</v>
      </c>
    </row>
    <row r="10" spans="1:14" ht="15" x14ac:dyDescent="0.25">
      <c r="A10" s="81">
        <f>+'Monthly Analysis'!A32</f>
        <v>2020</v>
      </c>
      <c r="B10" s="82">
        <f>+(SUM('Monthly Analysis'!AB32:AB43))</f>
        <v>1119.4889669208126</v>
      </c>
      <c r="C10" s="86">
        <f>+(SUM('Monthly Analysis'!AC32:AC43)/SUM('Monthly Analysis'!$AB32:$AB43))/1000</f>
        <v>3.4068871298821246E-2</v>
      </c>
      <c r="D10" s="86">
        <f>+(SUM('Monthly Analysis'!AD32:AD43)/SUM('Monthly Analysis'!$AB32:$AB43))/1000</f>
        <v>1.9906980269876446E-4</v>
      </c>
      <c r="E10" s="86">
        <f>+(SUM('Monthly Analysis'!AE32:AE43)/SUM('Monthly Analysis'!$AB32:$AB43))/1000</f>
        <v>4.3811742153573185E-4</v>
      </c>
      <c r="F10" s="86">
        <f>+(SUM('Monthly Analysis'!AF32:AF43)/SUM('Monthly Analysis'!$AB32:$AB43))/1000</f>
        <v>2.5626874971084922E-2</v>
      </c>
      <c r="G10" s="86">
        <f>+(SUM('Monthly Analysis'!AS32:AS43)/SUM('Monthly Analysis'!$AB32:$AB43))/1000</f>
        <v>3.0932116661927379E-3</v>
      </c>
      <c r="H10" s="87">
        <v>3.6999999999999998E-2</v>
      </c>
      <c r="I10" s="86">
        <f t="shared" si="0"/>
        <v>0.10042614516033341</v>
      </c>
      <c r="J10" s="86">
        <f t="shared" si="1"/>
        <v>6.3426145160333403E-2</v>
      </c>
      <c r="K10" s="61">
        <v>1</v>
      </c>
      <c r="L10" s="32"/>
      <c r="M10" s="32"/>
    </row>
    <row r="11" spans="1:14" ht="15" x14ac:dyDescent="0.25">
      <c r="A11" s="81">
        <f>+'Monthly Analysis'!A44</f>
        <v>2021</v>
      </c>
      <c r="B11" s="82">
        <f>+(SUM('Monthly Analysis'!AB44:AB55))</f>
        <v>1112.6336496343629</v>
      </c>
      <c r="C11" s="86">
        <f>+(SUM('Monthly Analysis'!AC44:AC55)/SUM('Monthly Analysis'!$AB44:$AB55))/1000</f>
        <v>3.4460867044508167E-2</v>
      </c>
      <c r="D11" s="86">
        <f>+(SUM('Monthly Analysis'!AD44:AD55)/SUM('Monthly Analysis'!$AB44:$AB55))/1000</f>
        <v>1.9885616672250556E-4</v>
      </c>
      <c r="E11" s="86">
        <f>+(SUM('Monthly Analysis'!AE44:AE55)/SUM('Monthly Analysis'!$AB44:$AB55))/1000</f>
        <v>4.3791534728320023E-4</v>
      </c>
      <c r="F11" s="86">
        <f>+(SUM('Monthly Analysis'!AF44:AF55)/SUM('Monthly Analysis'!$AB44:$AB55))/1000</f>
        <v>2.1023956478752999E-2</v>
      </c>
      <c r="G11" s="86">
        <f>+(SUM('Monthly Analysis'!AS44:AS55)/SUM('Monthly Analysis'!$AB44:$AB55))/1000</f>
        <v>3.2569166391835879E-3</v>
      </c>
      <c r="H11" s="87">
        <v>3.3000000000000002E-2</v>
      </c>
      <c r="I11" s="86">
        <f t="shared" si="0"/>
        <v>9.2378511676450462E-2</v>
      </c>
      <c r="J11" s="86">
        <f t="shared" si="1"/>
        <v>5.937851167645046E-2</v>
      </c>
      <c r="K11" s="61">
        <v>1</v>
      </c>
      <c r="L11" s="32"/>
      <c r="M11" s="32"/>
    </row>
    <row r="12" spans="1:14" ht="15" x14ac:dyDescent="0.25">
      <c r="A12" s="81">
        <f>+'Monthly Analysis'!A56</f>
        <v>2022</v>
      </c>
      <c r="B12" s="82">
        <f>+(SUM('Monthly Analysis'!AB56:AB67))</f>
        <v>1107.070481386191</v>
      </c>
      <c r="C12" s="86">
        <f>+(SUM('Monthly Analysis'!AC56:AC67)/SUM('Monthly Analysis'!$AB56:$AB67))/1000</f>
        <v>3.4977101075430159E-2</v>
      </c>
      <c r="D12" s="86">
        <f>+(SUM('Monthly Analysis'!AD56:AD67)/SUM('Monthly Analysis'!$AB56:$AB67))/1000</f>
        <v>2.0181461061859998E-4</v>
      </c>
      <c r="E12" s="86">
        <f>+(SUM('Monthly Analysis'!AE56:AE67)/SUM('Monthly Analysis'!$AB56:$AB67))/1000</f>
        <v>4.4444463200525971E-4</v>
      </c>
      <c r="F12" s="86">
        <f>+(SUM('Monthly Analysis'!AF56:AF67)/SUM('Monthly Analysis'!$AB56:$AB67))/1000</f>
        <v>1.7844132132704978E-2</v>
      </c>
      <c r="G12" s="86">
        <f>+(SUM('Monthly Analysis'!AS56:AS67)/SUM('Monthly Analysis'!$AB56:$AB67))/1000</f>
        <v>3.4282335677223068E-3</v>
      </c>
      <c r="H12" s="87">
        <v>3.125E-2</v>
      </c>
      <c r="I12" s="86">
        <f t="shared" si="0"/>
        <v>8.8145726018481307E-2</v>
      </c>
      <c r="J12" s="86">
        <f t="shared" si="1"/>
        <v>5.6895726018481307E-2</v>
      </c>
      <c r="K12" s="61">
        <v>1</v>
      </c>
      <c r="L12" s="32"/>
      <c r="M12" s="32"/>
    </row>
    <row r="13" spans="1:14" ht="15" x14ac:dyDescent="0.25">
      <c r="A13" s="81">
        <f>+'Monthly Analysis'!A68</f>
        <v>2023</v>
      </c>
      <c r="B13" s="82">
        <f>+(SUM('Monthly Analysis'!AB68:AB79))</f>
        <v>1101.5351289792602</v>
      </c>
      <c r="C13" s="86">
        <f>+(SUM('Monthly Analysis'!AC68:AC79)/SUM('Monthly Analysis'!$AB68:$AB79))/1000</f>
        <v>3.6054452403212076E-2</v>
      </c>
      <c r="D13" s="86">
        <f>+(SUM('Monthly Analysis'!AD68:AD79)/SUM('Monthly Analysis'!$AB68:$AB79))/1000</f>
        <v>2.0837250481268822E-4</v>
      </c>
      <c r="E13" s="86">
        <f>+(SUM('Monthly Analysis'!AE68:AE79)/SUM('Monthly Analysis'!$AB68:$AB79))/1000</f>
        <v>4.5936561327676297E-4</v>
      </c>
      <c r="F13" s="86">
        <f>+(SUM('Monthly Analysis'!AF68:AF79)/SUM('Monthly Analysis'!$AB68:$AB79))/1000</f>
        <v>1.6677533862672057E-2</v>
      </c>
      <c r="G13" s="86">
        <f>+(SUM('Monthly Analysis'!AS68:AS79)/SUM('Monthly Analysis'!$AB68:$AB79))/1000</f>
        <v>3.6110099820706146E-3</v>
      </c>
      <c r="H13" s="87">
        <v>2.9000000000000001E-2</v>
      </c>
      <c r="I13" s="86">
        <f t="shared" si="0"/>
        <v>8.60107343660442E-2</v>
      </c>
      <c r="J13" s="86">
        <f t="shared" si="1"/>
        <v>5.7010734366044202E-2</v>
      </c>
      <c r="K13" s="61">
        <v>1</v>
      </c>
      <c r="L13" s="32"/>
      <c r="M13" s="32"/>
    </row>
    <row r="14" spans="1:14" ht="15" x14ac:dyDescent="0.25">
      <c r="A14" s="81">
        <f>+'Monthly Analysis'!A80</f>
        <v>2024</v>
      </c>
      <c r="B14" s="82">
        <f>+(SUM('Monthly Analysis'!AB80:AB91))</f>
        <v>1097.2665518826318</v>
      </c>
      <c r="C14" s="86">
        <f>+(SUM('Monthly Analysis'!AC80:AC91)/SUM('Monthly Analysis'!$AB80:$AB91))/1000</f>
        <v>3.6984545391821125E-2</v>
      </c>
      <c r="D14" s="86">
        <f>+(SUM('Monthly Analysis'!AD80:AD91)/SUM('Monthly Analysis'!$AB80:$AB91))/1000</f>
        <v>2.1327057921000336E-4</v>
      </c>
      <c r="E14" s="86">
        <f>+(SUM('Monthly Analysis'!AE80:AE91)/SUM('Monthly Analysis'!$AB80:$AB91))/1000</f>
        <v>4.6967004079353472E-4</v>
      </c>
      <c r="F14" s="86">
        <f>+(SUM('Monthly Analysis'!AF80:AF91)/SUM('Monthly Analysis'!$AB80:$AB91))/1000</f>
        <v>1.7160972981021354E-2</v>
      </c>
      <c r="G14" s="86">
        <f>+(SUM('Monthly Analysis'!AS80:AS91)/SUM('Monthly Analysis'!$AB80:$AB91))/1000</f>
        <v>4.2244318509444155E-3</v>
      </c>
      <c r="H14" s="87">
        <v>1.4999999999999999E-2</v>
      </c>
      <c r="I14" s="86">
        <f t="shared" si="0"/>
        <v>7.4052890843790423E-2</v>
      </c>
      <c r="J14" s="86">
        <f t="shared" si="1"/>
        <v>5.9052890843790423E-2</v>
      </c>
      <c r="K14" s="61">
        <v>1</v>
      </c>
      <c r="L14" s="32"/>
      <c r="M14" s="32"/>
    </row>
    <row r="15" spans="1:14" ht="15" x14ac:dyDescent="0.25">
      <c r="A15" s="81">
        <f>+'Monthly Analysis'!A92</f>
        <v>2025</v>
      </c>
      <c r="B15" s="82">
        <f>+(SUM('Monthly Analysis'!AB92:AB103))</f>
        <v>1090.5473160676922</v>
      </c>
      <c r="C15" s="86">
        <f>+(SUM('Monthly Analysis'!AC92:AC103)/SUM('Monthly Analysis'!$AB92:$AB103))/1000</f>
        <v>3.8331006157766537E-2</v>
      </c>
      <c r="D15" s="86">
        <f>+(SUM('Monthly Analysis'!AD92:AD103)/SUM('Monthly Analysis'!$AB92:$AB103))/1000</f>
        <v>2.2160739045378239E-4</v>
      </c>
      <c r="E15" s="86">
        <f>+(SUM('Monthly Analysis'!AE92:AE103)/SUM('Monthly Analysis'!$AB92:$AB103))/1000</f>
        <v>4.8880778748504425E-4</v>
      </c>
      <c r="F15" s="86">
        <f>+(SUM('Monthly Analysis'!AF92:AF103)/SUM('Monthly Analysis'!$AB92:$AB103))/1000</f>
        <v>1.7698375308168809E-2</v>
      </c>
      <c r="G15" s="86">
        <f>+(SUM('Monthly Analysis'!AS92:AS103)/SUM('Monthly Analysis'!$AB92:$AB103))/1000</f>
        <v>4.7490702979350484E-3</v>
      </c>
      <c r="H15" s="88">
        <f>+H14</f>
        <v>1.4999999999999999E-2</v>
      </c>
      <c r="I15" s="86">
        <f t="shared" si="0"/>
        <v>7.6488866941809217E-2</v>
      </c>
      <c r="J15" s="86">
        <f t="shared" si="1"/>
        <v>6.1488866941809217E-2</v>
      </c>
      <c r="K15" s="61">
        <v>1</v>
      </c>
      <c r="L15" s="32"/>
      <c r="M15" s="32"/>
    </row>
    <row r="16" spans="1:14" ht="15" x14ac:dyDescent="0.25">
      <c r="A16" s="81">
        <f>+'Monthly Analysis'!A104</f>
        <v>2026</v>
      </c>
      <c r="B16" s="82">
        <f>+(SUM('Monthly Analysis'!AB104:AB115))</f>
        <v>1085.0945794873535</v>
      </c>
      <c r="C16" s="86">
        <f>+(SUM('Monthly Analysis'!AC104:AC115)/SUM('Monthly Analysis'!$AB104:$AB115))/1000</f>
        <v>3.9831204429448326E-2</v>
      </c>
      <c r="D16" s="86">
        <f>+(SUM('Monthly Analysis'!AD104:AD115)/SUM('Monthly Analysis'!$AB104:$AB115))/1000</f>
        <v>2.3027571254091272E-4</v>
      </c>
      <c r="E16" s="86">
        <f>+(SUM('Monthly Analysis'!AE104:AE115)/SUM('Monthly Analysis'!$AB104:$AB115))/1000</f>
        <v>5.0797787040406551E-4</v>
      </c>
      <c r="F16" s="86">
        <f>+(SUM('Monthly Analysis'!AF104:AF115)/SUM('Monthly Analysis'!$AB104:$AB115))/1000</f>
        <v>1.8231994664194003E-2</v>
      </c>
      <c r="G16" s="86">
        <f>+(SUM('Monthly Analysis'!AS104:AS115)/SUM('Monthly Analysis'!$AB104:$AB115))/1000</f>
        <v>4.9838644096843587E-3</v>
      </c>
      <c r="H16" s="88">
        <f t="shared" ref="H16:H29" si="3">+H15</f>
        <v>1.4999999999999999E-2</v>
      </c>
      <c r="I16" s="86">
        <f t="shared" si="0"/>
        <v>7.8785317086271664E-2</v>
      </c>
      <c r="J16" s="86">
        <f t="shared" si="1"/>
        <v>6.3785317086271665E-2</v>
      </c>
      <c r="K16" s="61">
        <v>1</v>
      </c>
      <c r="L16" s="32"/>
      <c r="M16" s="32"/>
    </row>
    <row r="17" spans="1:13" ht="15" x14ac:dyDescent="0.25">
      <c r="A17" s="81">
        <f>+'Monthly Analysis'!A116</f>
        <v>2027</v>
      </c>
      <c r="B17" s="82">
        <f>+SUM('Monthly Analysis'!AB116:AB127)</f>
        <v>1079.6691065899167</v>
      </c>
      <c r="C17" s="86">
        <f>+SUM('Monthly Analysis'!AC116:AC127)/$B17/1000</f>
        <v>4.1299940621299852E-2</v>
      </c>
      <c r="D17" s="86">
        <f>+SUM('Monthly Analysis'!AD116:AD127)/$B17/1000</f>
        <v>2.3875717038809177E-4</v>
      </c>
      <c r="E17" s="86">
        <f>+SUM('Monthly Analysis'!AE116:AE127)/$B17/1000</f>
        <v>5.2661896117214542E-4</v>
      </c>
      <c r="F17" s="86">
        <f>+SUM('Monthly Analysis'!AF116:AF127)/$B17/1000</f>
        <v>1.851174016857068E-2</v>
      </c>
      <c r="G17" s="86">
        <f>+SUM('Monthly Analysis'!AS116:AS127)/$B17/1000</f>
        <v>5.2307565843197727E-3</v>
      </c>
      <c r="H17" s="88">
        <f t="shared" si="3"/>
        <v>1.4999999999999999E-2</v>
      </c>
      <c r="I17" s="86">
        <f t="shared" ref="I17:I23" si="4">+SUM(C17:H17)</f>
        <v>8.0807813505750545E-2</v>
      </c>
      <c r="J17" s="86">
        <f t="shared" ref="J17:J23" si="5">+I17-H17</f>
        <v>6.5807813505750545E-2</v>
      </c>
      <c r="K17" s="61">
        <v>1</v>
      </c>
      <c r="L17" s="32"/>
      <c r="M17" s="32"/>
    </row>
    <row r="18" spans="1:13" ht="15" x14ac:dyDescent="0.25">
      <c r="A18" s="81">
        <f>+'Monthly Analysis'!A128</f>
        <v>2028</v>
      </c>
      <c r="B18" s="82">
        <f>+SUM('Monthly Analysis'!AB128:AB139)</f>
        <v>1074.2707610569673</v>
      </c>
      <c r="C18" s="86">
        <f>+SUM('Monthly Analysis'!AC128:AC139)/$B18/1000</f>
        <v>4.2771699767812948E-2</v>
      </c>
      <c r="D18" s="86">
        <f>+SUM('Monthly Analysis'!AD128:AD139)/$B18/1000</f>
        <v>2.475590969220927E-4</v>
      </c>
      <c r="E18" s="86">
        <f>+SUM('Monthly Analysis'!AE128:AE139)/$B18/1000</f>
        <v>5.4620321560756835E-4</v>
      </c>
      <c r="F18" s="86">
        <f>+SUM('Monthly Analysis'!AF128:AF139)/$B18/1000</f>
        <v>1.8604763988513243E-2</v>
      </c>
      <c r="G18" s="86">
        <f>+SUM('Monthly Analysis'!AS128:AS139)/$B18/1000</f>
        <v>5.4938373072812947E-3</v>
      </c>
      <c r="H18" s="88">
        <f t="shared" si="3"/>
        <v>1.4999999999999999E-2</v>
      </c>
      <c r="I18" s="86">
        <f t="shared" si="4"/>
        <v>8.2664063376137145E-2</v>
      </c>
      <c r="J18" s="86">
        <f t="shared" si="5"/>
        <v>6.7664063376137146E-2</v>
      </c>
      <c r="K18" s="61">
        <v>1</v>
      </c>
      <c r="L18" s="32"/>
      <c r="M18" s="32"/>
    </row>
    <row r="19" spans="1:13" ht="15" x14ac:dyDescent="0.25">
      <c r="A19" s="81">
        <f>+'Monthly Analysis'!A140</f>
        <v>2029</v>
      </c>
      <c r="B19" s="82">
        <f>+SUM('Monthly Analysis'!AB140:AB151)</f>
        <v>1068.8994072516823</v>
      </c>
      <c r="C19" s="86">
        <f>+SUM('Monthly Analysis'!AC140:AC151)/$B19/1000</f>
        <v>4.441466898509052E-2</v>
      </c>
      <c r="D19" s="86">
        <f>+SUM('Monthly Analysis'!AD140:AD151)/$B19/1000</f>
        <v>2.5698322432780131E-4</v>
      </c>
      <c r="E19" s="86">
        <f>+SUM('Monthly Analysis'!AE140:AE151)/$B19/1000</f>
        <v>5.6680297434101579E-4</v>
      </c>
      <c r="F19" s="86">
        <f>+SUM('Monthly Analysis'!AF140:AF151)/$B19/1000</f>
        <v>1.8698255264837434E-2</v>
      </c>
      <c r="G19" s="86">
        <f>+SUM('Monthly Analysis'!AS140:AS151)/$B19/1000</f>
        <v>5.7735736633592709E-3</v>
      </c>
      <c r="H19" s="88">
        <f t="shared" si="3"/>
        <v>1.4999999999999999E-2</v>
      </c>
      <c r="I19" s="86">
        <f t="shared" si="4"/>
        <v>8.4710284111956052E-2</v>
      </c>
      <c r="J19" s="86">
        <f t="shared" si="5"/>
        <v>6.9710284111956053E-2</v>
      </c>
      <c r="K19" s="61">
        <v>1</v>
      </c>
      <c r="L19" s="32"/>
      <c r="M19" s="32"/>
    </row>
    <row r="20" spans="1:13" ht="15" x14ac:dyDescent="0.25">
      <c r="A20" s="81">
        <f>+'Monthly Analysis'!A152</f>
        <v>2030</v>
      </c>
      <c r="B20" s="82">
        <f>+SUM('Monthly Analysis'!AB152:AB163)</f>
        <v>1063.5549102154237</v>
      </c>
      <c r="C20" s="86">
        <f>+SUM('Monthly Analysis'!AC152:AC163)/$B20/1000</f>
        <v>4.6144615835771279E-2</v>
      </c>
      <c r="D20" s="86">
        <f>+SUM('Monthly Analysis'!AD152:AD163)/$B20/1000</f>
        <v>2.6696785614175548E-4</v>
      </c>
      <c r="E20" s="86">
        <f>+SUM('Monthly Analysis'!AE152:AE163)/$B20/1000</f>
        <v>5.8884135605755225E-4</v>
      </c>
      <c r="F20" s="86">
        <f>+SUM('Monthly Analysis'!AF152:AF163)/$B20/1000</f>
        <v>1.879221634657029E-2</v>
      </c>
      <c r="G20" s="86">
        <f>+SUM('Monthly Analysis'!AS152:AS163)/$B20/1000</f>
        <v>6.071759490396917E-3</v>
      </c>
      <c r="H20" s="88">
        <f t="shared" si="3"/>
        <v>1.4999999999999999E-2</v>
      </c>
      <c r="I20" s="86">
        <f t="shared" si="4"/>
        <v>8.6864400884937784E-2</v>
      </c>
      <c r="J20" s="86">
        <f t="shared" si="5"/>
        <v>7.1864400884937785E-2</v>
      </c>
      <c r="K20" s="61">
        <v>1</v>
      </c>
      <c r="L20" s="32"/>
      <c r="M20" s="32"/>
    </row>
    <row r="21" spans="1:13" ht="15" x14ac:dyDescent="0.25">
      <c r="A21" s="81">
        <f>+'Monthly Analysis'!A164</f>
        <v>2031</v>
      </c>
      <c r="B21" s="82">
        <f>+SUM('Monthly Analysis'!AB164:AB175)</f>
        <v>1058.2371356643464</v>
      </c>
      <c r="C21" s="86">
        <f>+SUM('Monthly Analysis'!AC164:AC175)/$B21/1000</f>
        <v>4.7726943669245958E-2</v>
      </c>
      <c r="D21" s="86">
        <f>+SUM('Monthly Analysis'!AD164:AD175)/$B21/1000</f>
        <v>2.7610441194585134E-4</v>
      </c>
      <c r="E21" s="86">
        <f>+SUM('Monthly Analysis'!AE164:AE175)/$B21/1000</f>
        <v>6.0901530792422396E-4</v>
      </c>
      <c r="F21" s="86">
        <f>+SUM('Monthly Analysis'!AF164:AF175)/$B21/1000</f>
        <v>1.8886649594543007E-2</v>
      </c>
      <c r="G21" s="86">
        <f>+SUM('Monthly Analysis'!AS164:AS175)/$B21/1000</f>
        <v>6.3888984498667511E-3</v>
      </c>
      <c r="H21" s="88">
        <f t="shared" si="3"/>
        <v>1.4999999999999999E-2</v>
      </c>
      <c r="I21" s="86">
        <f t="shared" si="4"/>
        <v>8.888761143352579E-2</v>
      </c>
      <c r="J21" s="86">
        <f t="shared" si="5"/>
        <v>7.3887611433525791E-2</v>
      </c>
      <c r="K21" s="61">
        <v>1</v>
      </c>
      <c r="L21" s="32"/>
      <c r="M21" s="32"/>
    </row>
    <row r="22" spans="1:13" ht="15" x14ac:dyDescent="0.25">
      <c r="A22" s="81">
        <f>+'Monthly Analysis'!A176</f>
        <v>2032</v>
      </c>
      <c r="B22" s="82">
        <f>+SUM('Monthly Analysis'!AB176:AB187)</f>
        <v>1052.945949986025</v>
      </c>
      <c r="C22" s="86">
        <f>+SUM('Monthly Analysis'!AC176:AC187)/$B22/1000</f>
        <v>4.9363558045724495E-2</v>
      </c>
      <c r="D22" s="86">
        <f>+SUM('Monthly Analysis'!AD176:AD187)/$B22/1000</f>
        <v>2.8555380054388782E-4</v>
      </c>
      <c r="E22" s="86">
        <f>+SUM('Monthly Analysis'!AE176:AE187)/$B22/1000</f>
        <v>6.2988066634909979E-4</v>
      </c>
      <c r="F22" s="86">
        <f>+SUM('Monthly Analysis'!AF176:AF187)/$B22/1000</f>
        <v>1.8981557381450253E-2</v>
      </c>
      <c r="G22" s="86">
        <f>+SUM('Monthly Analysis'!AS176:AS187)/$B22/1000</f>
        <v>6.7258390754587763E-3</v>
      </c>
      <c r="H22" s="88">
        <f t="shared" si="3"/>
        <v>1.4999999999999999E-2</v>
      </c>
      <c r="I22" s="86">
        <f t="shared" si="4"/>
        <v>9.0986388969526516E-2</v>
      </c>
      <c r="J22" s="86">
        <f t="shared" si="5"/>
        <v>7.5986388969526517E-2</v>
      </c>
      <c r="K22" s="61">
        <v>1</v>
      </c>
      <c r="L22" s="32"/>
      <c r="M22" s="32"/>
    </row>
    <row r="23" spans="1:13" ht="15" x14ac:dyDescent="0.25">
      <c r="A23" s="81">
        <f>+'Monthly Analysis'!A188</f>
        <v>2033</v>
      </c>
      <c r="B23" s="82">
        <f>+SUM('Monthly Analysis'!AB188:AB199)</f>
        <v>1047.681220236095</v>
      </c>
      <c r="C23" s="86">
        <f>+SUM('Monthly Analysis'!AC188:AC199)/$B23/1000</f>
        <v>5.1056322339146039E-2</v>
      </c>
      <c r="D23" s="86">
        <f>+SUM('Monthly Analysis'!AD188:AD199)/$B23/1000</f>
        <v>2.9532673818116973E-4</v>
      </c>
      <c r="E23" s="86">
        <f>+SUM('Monthly Analysis'!AE188:AE199)/$B23/1000</f>
        <v>6.5146113542244885E-4</v>
      </c>
      <c r="F23" s="86">
        <f>+SUM('Monthly Analysis'!AF188:AF199)/$B23/1000</f>
        <v>1.9076942091909799E-2</v>
      </c>
      <c r="G23" s="86">
        <f>+SUM('Monthly Analysis'!AS188:AS199)/$B23/1000</f>
        <v>7.0836366203363603E-3</v>
      </c>
      <c r="H23" s="88">
        <f t="shared" si="3"/>
        <v>1.4999999999999999E-2</v>
      </c>
      <c r="I23" s="86">
        <f t="shared" si="4"/>
        <v>9.3163688924995811E-2</v>
      </c>
      <c r="J23" s="86">
        <f t="shared" si="5"/>
        <v>7.8163688924995811E-2</v>
      </c>
      <c r="K23" s="61">
        <v>1</v>
      </c>
      <c r="L23" s="32"/>
      <c r="M23" s="32"/>
    </row>
    <row r="24" spans="1:13" ht="15" x14ac:dyDescent="0.25">
      <c r="A24" s="81">
        <f>+'Monthly Analysis'!A200</f>
        <v>2034</v>
      </c>
      <c r="B24" s="82">
        <f>+SUM('Monthly Analysis'!AB200:AB211)</f>
        <v>1042.4428141349144</v>
      </c>
      <c r="C24" s="86">
        <f>+SUM('Monthly Analysis'!AC200:AC211)/$B24/1000</f>
        <v>5.2807163913475542E-2</v>
      </c>
      <c r="D24" s="86">
        <f>+SUM('Monthly Analysis'!AD200:AD211)/$B24/1000</f>
        <v>3.0543430835850387E-4</v>
      </c>
      <c r="E24" s="86">
        <f>+SUM('Monthly Analysis'!AE200:AE211)/$B24/1000</f>
        <v>6.737812321735506E-4</v>
      </c>
      <c r="F24" s="86">
        <f>+SUM('Monthly Analysis'!AF200:AF211)/$B24/1000</f>
        <v>1.9172806122522413E-2</v>
      </c>
      <c r="G24" s="86">
        <f>+SUM('Monthly Analysis'!AS200:AS211)/$B24/1000</f>
        <v>7.4652839060285331E-3</v>
      </c>
      <c r="H24" s="88">
        <f t="shared" si="3"/>
        <v>1.4999999999999999E-2</v>
      </c>
      <c r="I24" s="86">
        <f t="shared" ref="I24:I26" si="6">+SUM(C24:H24)</f>
        <v>9.5424469482558547E-2</v>
      </c>
      <c r="J24" s="86">
        <f t="shared" ref="J24:J26" si="7">+I24-H24</f>
        <v>8.0424469482558547E-2</v>
      </c>
      <c r="K24" s="61">
        <v>1</v>
      </c>
      <c r="L24" s="32"/>
      <c r="M24" s="32"/>
    </row>
    <row r="25" spans="1:13" ht="15" x14ac:dyDescent="0.25">
      <c r="A25" s="81">
        <f>+'Monthly Analysis'!A212</f>
        <v>2035</v>
      </c>
      <c r="B25" s="82">
        <f>+SUM('Monthly Analysis'!AB212:AB223)</f>
        <v>1037.2306000642395</v>
      </c>
      <c r="C25" s="86">
        <f>+SUM('Monthly Analysis'!AC212:AC223)/$B25/1000</f>
        <v>5.4618076321180216E-2</v>
      </c>
      <c r="D25" s="86">
        <f>+SUM('Monthly Analysis'!AD212:AD223)/$B25/1000</f>
        <v>3.1588797442389524E-4</v>
      </c>
      <c r="E25" s="86">
        <f>+SUM('Monthly Analysis'!AE212:AE223)/$B25/1000</f>
        <v>6.9686631445984334E-4</v>
      </c>
      <c r="F25" s="86">
        <f>+SUM('Monthly Analysis'!AF212:AF223)/$B25/1000</f>
        <v>1.9269151881932078E-2</v>
      </c>
      <c r="G25" s="86">
        <f>+SUM('Monthly Analysis'!AS212:AS223)/$B25/1000</f>
        <v>7.8717114307081323E-3</v>
      </c>
      <c r="H25" s="88">
        <f t="shared" si="3"/>
        <v>1.4999999999999999E-2</v>
      </c>
      <c r="I25" s="86">
        <f t="shared" si="6"/>
        <v>9.777169392270417E-2</v>
      </c>
      <c r="J25" s="86">
        <f t="shared" si="7"/>
        <v>8.277169392270417E-2</v>
      </c>
      <c r="K25" s="61">
        <v>1</v>
      </c>
      <c r="L25" s="32"/>
      <c r="M25" s="32"/>
    </row>
    <row r="26" spans="1:13" ht="15" x14ac:dyDescent="0.25">
      <c r="A26" s="81">
        <f>+'Monthly Analysis'!A224</f>
        <v>2036</v>
      </c>
      <c r="B26" s="82">
        <f>+SUM('Monthly Analysis'!AB224:AB235)</f>
        <v>1032.0444470639186</v>
      </c>
      <c r="C26" s="86">
        <f>+SUM('Monthly Analysis'!AC224:AC235)/$B26/1000</f>
        <v>5.649112157727091E-2</v>
      </c>
      <c r="D26" s="86">
        <f>+SUM('Monthly Analysis'!AD224:AD235)/$B26/1000</f>
        <v>3.2669959259614464E-4</v>
      </c>
      <c r="E26" s="86">
        <f>+SUM('Monthly Analysis'!AE224:AE235)/$B26/1000</f>
        <v>7.2074260981316071E-4</v>
      </c>
      <c r="F26" s="86">
        <f>+SUM('Monthly Analysis'!AF224:AF235)/$B26/1000</f>
        <v>1.9365981790886506E-2</v>
      </c>
      <c r="G26" s="86">
        <f>+SUM('Monthly Analysis'!AS224:AS235)/$B26/1000</f>
        <v>8.3041157169464665E-3</v>
      </c>
      <c r="H26" s="88">
        <f t="shared" si="3"/>
        <v>1.4999999999999999E-2</v>
      </c>
      <c r="I26" s="86">
        <f t="shared" si="6"/>
        <v>0.10020866128751318</v>
      </c>
      <c r="J26" s="86">
        <f t="shared" si="7"/>
        <v>8.5208661287513185E-2</v>
      </c>
      <c r="K26" s="61">
        <v>1</v>
      </c>
      <c r="L26" s="32"/>
      <c r="M26" s="32"/>
    </row>
    <row r="27" spans="1:13" ht="15" x14ac:dyDescent="0.25">
      <c r="A27" s="81">
        <f>+'Monthly Analysis'!A236</f>
        <v>2037</v>
      </c>
      <c r="B27" s="82">
        <f>+SUM('Monthly Analysis'!AB236:AB247)</f>
        <v>1026.8842248285989</v>
      </c>
      <c r="C27" s="86">
        <f>+SUM('Monthly Analysis'!AC236:AC247)/$B27/1000</f>
        <v>5.8428432511507367E-2</v>
      </c>
      <c r="D27" s="86">
        <f>+SUM('Monthly Analysis'!AD236:AD247)/$B27/1000</f>
        <v>3.3788142543517087E-4</v>
      </c>
      <c r="E27" s="86">
        <f>+SUM('Monthly Analysis'!AE236:AE247)/$B27/1000</f>
        <v>7.4543724527591758E-4</v>
      </c>
      <c r="F27" s="86">
        <f>+SUM('Monthly Analysis'!AF236:AF247)/$B27/1000</f>
        <v>1.9463298282297998E-2</v>
      </c>
      <c r="G27" s="86">
        <f>+SUM('Monthly Analysis'!AS236:AS247)/$B27/1000</f>
        <v>8.7627769737816663E-3</v>
      </c>
      <c r="H27" s="88">
        <f t="shared" si="3"/>
        <v>1.4999999999999999E-2</v>
      </c>
      <c r="I27" s="86">
        <f t="shared" ref="I27:I29" si="8">+SUM(C27:H27)</f>
        <v>0.10273782643829812</v>
      </c>
      <c r="J27" s="86">
        <f t="shared" ref="J27:J29" si="9">+I27-H27</f>
        <v>8.7737826438298125E-2</v>
      </c>
      <c r="K27" s="61">
        <v>1</v>
      </c>
      <c r="L27" s="32"/>
      <c r="M27" s="32"/>
    </row>
    <row r="28" spans="1:13" ht="15" x14ac:dyDescent="0.25">
      <c r="A28" s="81">
        <f>+'Monthly Analysis'!A248</f>
        <v>2038</v>
      </c>
      <c r="B28" s="82">
        <f>+SUM('Monthly Analysis'!AB248:AB259)</f>
        <v>1021.7498037044558</v>
      </c>
      <c r="C28" s="86">
        <f>+SUM('Monthly Analysis'!AC248:AC259)/$B28/1000</f>
        <v>6.0432215201454448E-2</v>
      </c>
      <c r="D28" s="86">
        <f>+SUM('Monthly Analysis'!AD248:AD259)/$B28/1000</f>
        <v>3.4944615577438401E-4</v>
      </c>
      <c r="E28" s="86">
        <f>+SUM('Monthly Analysis'!AE248:AE259)/$B28/1000</f>
        <v>7.7097827826122154E-4</v>
      </c>
      <c r="F28" s="86">
        <f>+SUM('Monthly Analysis'!AF248:AF259)/$B28/1000</f>
        <v>1.9561103801304523E-2</v>
      </c>
      <c r="G28" s="86">
        <f>+SUM('Monthly Analysis'!AS248:AS259)/$B28/1000</f>
        <v>9.2502984688210034E-3</v>
      </c>
      <c r="H28" s="88">
        <f t="shared" si="3"/>
        <v>1.4999999999999999E-2</v>
      </c>
      <c r="I28" s="86">
        <f t="shared" si="8"/>
        <v>0.10536404190561557</v>
      </c>
      <c r="J28" s="86">
        <f t="shared" si="9"/>
        <v>9.0364041905615575E-2</v>
      </c>
      <c r="K28" s="61">
        <v>1</v>
      </c>
      <c r="L28" s="32"/>
      <c r="M28" s="32"/>
    </row>
    <row r="29" spans="1:13" ht="15" x14ac:dyDescent="0.25">
      <c r="A29" s="81">
        <f>+'Monthly Analysis'!A260</f>
        <v>2039</v>
      </c>
      <c r="B29" s="82">
        <f>+SUM('Monthly Analysis'!AB260:AB271)</f>
        <v>1016.6410546859337</v>
      </c>
      <c r="C29" s="86">
        <f>+SUM('Monthly Analysis'!AC260:AC271)/$B29/1000</f>
        <v>6.2504751489170285E-2</v>
      </c>
      <c r="D29" s="86">
        <f>+SUM('Monthly Analysis'!AD260:AD271)/$B29/1000</f>
        <v>3.614069011309672E-4</v>
      </c>
      <c r="E29" s="86">
        <f>+SUM('Monthly Analysis'!AE260:AE271)/$B29/1000</f>
        <v>7.973947284720676E-4</v>
      </c>
      <c r="F29" s="86">
        <f>+SUM('Monthly Analysis'!AF260:AF271)/$B29/1000</f>
        <v>1.9659400805331177E-2</v>
      </c>
      <c r="G29" s="86">
        <f>+SUM('Monthly Analysis'!AS260:AS271)/$B29/1000</f>
        <v>9.772237822908314E-3</v>
      </c>
      <c r="H29" s="88">
        <f t="shared" si="3"/>
        <v>1.4999999999999999E-2</v>
      </c>
      <c r="I29" s="86">
        <f t="shared" si="8"/>
        <v>0.10809519174701281</v>
      </c>
      <c r="J29" s="86">
        <f t="shared" si="9"/>
        <v>9.3095191747012807E-2</v>
      </c>
      <c r="K29" s="61">
        <v>1</v>
      </c>
      <c r="L29" s="32"/>
      <c r="M29" s="32"/>
    </row>
    <row r="30" spans="1:13" ht="15" x14ac:dyDescent="0.25">
      <c r="A30" s="85" t="s">
        <v>149</v>
      </c>
      <c r="B30" s="82">
        <f>+AVERAGE(B$10:B29)</f>
        <v>1066.7944054920411</v>
      </c>
      <c r="C30" s="86">
        <f>+NPV($C$31,C$10:C29)/NPV($C$31,$K$10:$K29)</f>
        <v>4.3253516482906325E-2</v>
      </c>
      <c r="D30" s="86">
        <f>+NPV($C$31,D$10:D29)/NPV($C$31,$K$10:$K29)</f>
        <v>2.502091662659989E-4</v>
      </c>
      <c r="E30" s="86">
        <f>+NPV($C$31,E$10:E29)/NPV($C$31,$K$10:$K29)</f>
        <v>5.5167961416382203E-4</v>
      </c>
      <c r="F30" s="86">
        <f>+NPV($C$31,F$10:F29)/NPV($C$31,$K$10:$K29)</f>
        <v>1.9214348114828726E-2</v>
      </c>
      <c r="G30" s="86">
        <f>+NPV($C$31,G$10:G29)/NPV($C$31,$K$10:$K29)</f>
        <v>5.4284716171306953E-3</v>
      </c>
      <c r="H30" s="86">
        <f>+NPV($C$31,H$10:H29)/NPV($C$31,$K$10:$K29)</f>
        <v>2.0362528335106517E-2</v>
      </c>
      <c r="I30" s="86">
        <f>+NPV($C$31,I$10:I29)/NPV($C$31,$K$10:$K29)</f>
        <v>8.9060753330402073E-2</v>
      </c>
      <c r="J30" s="86">
        <f>+NPV($C$31,J$10:J29)/NPV($C$31,$K$10:$K29)</f>
        <v>6.869822499529557E-2</v>
      </c>
      <c r="K30" s="77"/>
      <c r="M30" s="77"/>
    </row>
    <row r="31" spans="1:13" ht="15" x14ac:dyDescent="0.25">
      <c r="A31" s="33" t="s">
        <v>130</v>
      </c>
      <c r="C31" s="62">
        <v>0.06</v>
      </c>
      <c r="D31" s="32"/>
      <c r="E31" s="32"/>
      <c r="F31" s="32"/>
      <c r="G31" s="32"/>
      <c r="H31" s="32"/>
      <c r="I31" s="32"/>
      <c r="J31" s="32"/>
      <c r="K31" s="61"/>
      <c r="L31" s="32"/>
      <c r="M31" s="32"/>
    </row>
    <row r="34" spans="1:11" ht="15" x14ac:dyDescent="0.25">
      <c r="A34" s="33"/>
      <c r="I34" s="32"/>
      <c r="J34" s="32"/>
      <c r="K34" s="32"/>
    </row>
  </sheetData>
  <pageMargins left="0.7" right="0.7" top="0.75" bottom="0.75" header="0.3" footer="0.3"/>
  <pageSetup orientation="portrait" horizontalDpi="90" verticalDpi="9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CCFFCC"/>
  </sheetPr>
  <dimension ref="A1:AZ271"/>
  <sheetViews>
    <sheetView tabSelected="1" workbookViewId="0">
      <pane xSplit="2" ySplit="7" topLeftCell="G8" activePane="bottomRight" state="frozen"/>
      <selection pane="topRight" activeCell="C1" sqref="C1"/>
      <selection pane="bottomLeft" activeCell="A8" sqref="A8"/>
      <selection pane="bottomRight" activeCell="U6" sqref="U6"/>
    </sheetView>
  </sheetViews>
  <sheetFormatPr defaultRowHeight="14.4" x14ac:dyDescent="0.3"/>
  <cols>
    <col min="9" max="9" width="10.44140625" customWidth="1"/>
    <col min="10" max="11" width="10.109375" customWidth="1"/>
    <col min="17" max="17" width="9.5546875" customWidth="1"/>
    <col min="29" max="29" width="11.109375" customWidth="1"/>
    <col min="47" max="48" width="16.6640625" customWidth="1"/>
    <col min="49" max="49" width="12.109375" bestFit="1" customWidth="1"/>
  </cols>
  <sheetData>
    <row r="1" spans="1:52" ht="15" x14ac:dyDescent="0.25">
      <c r="A1" s="4" t="s">
        <v>17</v>
      </c>
      <c r="B1" s="4"/>
      <c r="E1" s="27"/>
      <c r="F1" s="27"/>
      <c r="G1" s="27"/>
      <c r="H1" s="27"/>
      <c r="O1" s="76"/>
    </row>
    <row r="2" spans="1:52" ht="15" x14ac:dyDescent="0.25">
      <c r="A2" s="2" t="s">
        <v>18</v>
      </c>
      <c r="B2" s="2"/>
      <c r="E2" s="27"/>
      <c r="F2" s="27"/>
      <c r="G2" s="27"/>
      <c r="H2" s="27"/>
      <c r="I2" s="27"/>
      <c r="J2" s="27"/>
      <c r="K2" s="27"/>
      <c r="O2" s="60"/>
    </row>
    <row r="3" spans="1:52" ht="15" x14ac:dyDescent="0.25">
      <c r="A3" s="8" t="s">
        <v>16</v>
      </c>
      <c r="B3" s="8"/>
      <c r="C3" s="8"/>
      <c r="E3" s="27"/>
      <c r="F3" s="27"/>
      <c r="G3" s="27"/>
      <c r="H3" s="27"/>
      <c r="I3" s="27"/>
      <c r="J3" s="27"/>
      <c r="K3" s="27"/>
      <c r="L3" s="71"/>
      <c r="M3" s="71"/>
    </row>
    <row r="4" spans="1:52" ht="15" x14ac:dyDescent="0.25">
      <c r="F4" s="27"/>
      <c r="G4" s="27"/>
      <c r="H4" s="27"/>
      <c r="I4" s="27"/>
      <c r="J4" s="27"/>
      <c r="K4" s="27"/>
      <c r="L4" s="27"/>
    </row>
    <row r="5" spans="1:52" ht="15" x14ac:dyDescent="0.25">
      <c r="F5" s="27"/>
      <c r="G5" s="27"/>
      <c r="H5" s="27"/>
      <c r="I5" s="27"/>
      <c r="J5" s="27"/>
      <c r="K5" s="27"/>
      <c r="L5" s="27"/>
      <c r="N5" s="27"/>
      <c r="O5" s="27"/>
      <c r="Q5" s="27"/>
      <c r="R5" s="27"/>
      <c r="S5" s="27"/>
      <c r="T5" s="27"/>
    </row>
    <row r="6" spans="1:52" ht="15" x14ac:dyDescent="0.25">
      <c r="G6" s="72">
        <v>2.5000000000000001E-2</v>
      </c>
      <c r="H6" s="62">
        <v>6.4299999999999996E-2</v>
      </c>
      <c r="L6" s="37">
        <v>0</v>
      </c>
      <c r="M6" s="37">
        <v>0</v>
      </c>
      <c r="N6" s="62">
        <v>4.1700000000000001E-3</v>
      </c>
      <c r="O6" s="23"/>
      <c r="P6" s="23"/>
      <c r="Q6" s="62">
        <v>7.4999999999999997E-3</v>
      </c>
      <c r="R6" s="62">
        <v>5.1999999999999998E-2</v>
      </c>
      <c r="S6" s="62">
        <v>0.04</v>
      </c>
      <c r="T6" s="62">
        <v>-2.1999999999999999E-2</v>
      </c>
      <c r="U6" s="37">
        <v>0</v>
      </c>
    </row>
    <row r="7" spans="1:52" ht="120" x14ac:dyDescent="0.25">
      <c r="A7" s="24" t="s">
        <v>0</v>
      </c>
      <c r="B7" s="24" t="s">
        <v>1</v>
      </c>
      <c r="C7" s="74" t="s">
        <v>5</v>
      </c>
      <c r="D7" s="74" t="s">
        <v>6</v>
      </c>
      <c r="E7" s="74" t="s">
        <v>46</v>
      </c>
      <c r="F7" s="74" t="s">
        <v>47</v>
      </c>
      <c r="G7" s="74" t="s">
        <v>4</v>
      </c>
      <c r="H7" s="74" t="s">
        <v>62</v>
      </c>
      <c r="I7" s="74" t="s">
        <v>20</v>
      </c>
      <c r="J7" s="74" t="s">
        <v>19</v>
      </c>
      <c r="K7" s="74" t="s">
        <v>81</v>
      </c>
      <c r="L7" s="74" t="s">
        <v>55</v>
      </c>
      <c r="M7" s="74" t="s">
        <v>77</v>
      </c>
      <c r="N7" s="74" t="s">
        <v>56</v>
      </c>
      <c r="O7" s="74" t="s">
        <v>150</v>
      </c>
      <c r="P7" s="74" t="s">
        <v>57</v>
      </c>
      <c r="Q7" s="74" t="s">
        <v>58</v>
      </c>
      <c r="R7" s="74" t="s">
        <v>59</v>
      </c>
      <c r="S7" s="74" t="s">
        <v>60</v>
      </c>
      <c r="T7" s="74" t="s">
        <v>73</v>
      </c>
      <c r="U7" s="74" t="s">
        <v>148</v>
      </c>
      <c r="V7" s="24" t="s">
        <v>2</v>
      </c>
      <c r="W7" s="24" t="s">
        <v>3</v>
      </c>
      <c r="X7" s="24" t="s">
        <v>80</v>
      </c>
      <c r="Y7" s="24" t="s">
        <v>7</v>
      </c>
      <c r="Z7" s="24" t="s">
        <v>13</v>
      </c>
      <c r="AA7" s="24" t="s">
        <v>82</v>
      </c>
      <c r="AB7" s="24" t="s">
        <v>8</v>
      </c>
      <c r="AC7" s="24" t="s">
        <v>9</v>
      </c>
      <c r="AD7" s="24" t="s">
        <v>21</v>
      </c>
      <c r="AE7" s="24" t="s">
        <v>22</v>
      </c>
      <c r="AF7" s="24" t="s">
        <v>10</v>
      </c>
      <c r="AG7" s="24" t="s">
        <v>74</v>
      </c>
      <c r="AH7" s="24" t="s">
        <v>129</v>
      </c>
      <c r="AI7" s="24" t="s">
        <v>64</v>
      </c>
      <c r="AJ7" s="24" t="s">
        <v>78</v>
      </c>
      <c r="AK7" s="24" t="s">
        <v>65</v>
      </c>
      <c r="AL7" s="24" t="s">
        <v>66</v>
      </c>
      <c r="AM7" s="24" t="s">
        <v>67</v>
      </c>
      <c r="AN7" s="24" t="s">
        <v>68</v>
      </c>
      <c r="AO7" s="24" t="s">
        <v>69</v>
      </c>
      <c r="AP7" s="24" t="s">
        <v>70</v>
      </c>
      <c r="AQ7" s="24" t="s">
        <v>71</v>
      </c>
      <c r="AR7" s="24" t="s">
        <v>61</v>
      </c>
      <c r="AS7" s="24" t="s">
        <v>14</v>
      </c>
      <c r="AT7" s="24"/>
      <c r="AW7" t="s">
        <v>127</v>
      </c>
      <c r="AX7" t="s">
        <v>128</v>
      </c>
      <c r="AY7" t="s">
        <v>131</v>
      </c>
      <c r="AZ7" t="s">
        <v>132</v>
      </c>
    </row>
    <row r="8" spans="1:52" ht="15" x14ac:dyDescent="0.25">
      <c r="A8" s="4">
        <v>2018</v>
      </c>
      <c r="B8" s="4">
        <v>1</v>
      </c>
      <c r="C8" s="70">
        <v>100.75</v>
      </c>
      <c r="D8" s="1">
        <v>2.738</v>
      </c>
      <c r="E8" s="21">
        <f>+'Monthly LMP and MWh Pivot'!L$6</f>
        <v>0.70389395402298183</v>
      </c>
      <c r="F8" s="3">
        <f t="shared" ref="F8:F12" si="0">+E8*C8</f>
        <v>70.917315867815418</v>
      </c>
      <c r="G8" s="91"/>
      <c r="H8" s="91"/>
      <c r="I8" s="1">
        <v>0.45976502513097173</v>
      </c>
      <c r="J8" s="1">
        <v>0.30537703437456326</v>
      </c>
      <c r="K8" s="1">
        <v>0</v>
      </c>
      <c r="L8" s="78"/>
      <c r="M8" s="78"/>
      <c r="N8" s="91"/>
      <c r="O8" s="78"/>
      <c r="P8" s="78"/>
      <c r="Q8" s="65">
        <v>0.17885999999999999</v>
      </c>
      <c r="R8" s="65">
        <v>0.30131999999999998</v>
      </c>
      <c r="S8" s="65">
        <v>0.22461</v>
      </c>
      <c r="T8" s="65">
        <v>6.4799999999999996E-3</v>
      </c>
      <c r="U8" s="79"/>
      <c r="V8" s="2">
        <f>+'Monthly LMP and MWh Pivot'!I$6/('Monthly Analysis'!W8*'Hourly Generator and LMP Data'!$I$1)</f>
        <v>2.2616097317868761E-2</v>
      </c>
      <c r="W8" s="4">
        <v>744</v>
      </c>
      <c r="X8" s="37">
        <v>7.0000000000000007E-2</v>
      </c>
      <c r="Y8" s="90"/>
      <c r="Z8" s="5">
        <f>+'Monthly Peak Data '!Q$3</f>
        <v>-6.0846321130844493E-3</v>
      </c>
      <c r="AA8" s="7">
        <v>1</v>
      </c>
      <c r="AB8" s="5">
        <f t="shared" ref="AB8:AB11" si="1">+W8*V8*AA8</f>
        <v>16.826376404494358</v>
      </c>
      <c r="AC8" s="3">
        <f t="shared" ref="AC8:AC11" si="2">+AB8*F8*(1+X8)</f>
        <v>1276.8111519154625</v>
      </c>
      <c r="AD8" s="3">
        <f t="shared" ref="AD8:AD11" si="3">+AB8*I8*(1+X8)</f>
        <v>8.277711926408827</v>
      </c>
      <c r="AE8" s="3">
        <f t="shared" ref="AE8:AE11" si="4">+AB8*J8*(1+X8)</f>
        <v>5.498076150471837</v>
      </c>
      <c r="AF8" s="92"/>
      <c r="AG8" s="3">
        <f t="shared" ref="AG8:AG11" si="5">+H8*Z8*1000*(1+X8)</f>
        <v>0</v>
      </c>
      <c r="AH8" s="3">
        <f>+K8*AVERAGE('Monthly Peak Data '!$Q$8:$Q$10)*(1+X8)*'Monthly Peak Data '!$M$40*1000</f>
        <v>0</v>
      </c>
      <c r="AI8" s="3">
        <f>+L8*(0.5*MAX('Monthly Peak Data '!$G$18:$G$19,'Monthly Peak Data '!$G$29)+0.5*(MAX('Monthly Peak Data '!$P$3:$P$14)))*(1+X8)</f>
        <v>0</v>
      </c>
      <c r="AJ8" s="3">
        <f>+M8*0.25*MAX('Monthly Peak Data '!$P$3:$P$14)*(1+X8)</f>
        <v>0</v>
      </c>
      <c r="AK8" s="3">
        <f>+VLOOKUP($B8,'Monthly Peak Data '!$L$3:$P$14,5,FALSE)*N8*(1+X8)</f>
        <v>0</v>
      </c>
      <c r="AL8" s="3">
        <f t="shared" ref="AL8:AL14" si="6">+O8*AB8*(1+X8)</f>
        <v>0</v>
      </c>
      <c r="AM8" s="3">
        <f>+VLOOKUP($B8,'Monthly Peak Data '!$L$3:$P$14,5,FALSE)*P8*(1+X8)</f>
        <v>0</v>
      </c>
      <c r="AN8" s="3">
        <f>+VLOOKUP($B8,'Monthly Peak Data '!$L$3:$P$14,5,FALSE)*Q8*(1+X8)</f>
        <v>-0.20727710370967736</v>
      </c>
      <c r="AO8" s="3">
        <f t="shared" ref="AO8:AO11" si="7">+R8*AB8*(1+X8)</f>
        <v>5.4250323998763967</v>
      </c>
      <c r="AP8" s="3">
        <f>+VLOOKUP($B8,'Monthly Peak Data '!$C$18:$G$29,5,FALSE)*(1+X8)</f>
        <v>0</v>
      </c>
      <c r="AQ8" s="3">
        <f>+VLOOKUP($B8,'Monthly Peak Data '!$L$3:$P$14,5,FALSE)*T8*(1+X8)</f>
        <v>-7.509536129032256E-3</v>
      </c>
      <c r="AR8" s="29">
        <f>+VLOOKUP($B8,'Monthly Peak Data '!$C$3:$G$14,5,FALSE)*U8*(1+X8)</f>
        <v>0</v>
      </c>
      <c r="AS8" s="3">
        <f t="shared" ref="AS8:AS11" si="8">+SUM(AG8:AR8)</f>
        <v>5.2102457600376866</v>
      </c>
      <c r="AT8" s="16"/>
    </row>
    <row r="9" spans="1:52" ht="15" x14ac:dyDescent="0.25">
      <c r="A9" s="2">
        <f>+A8</f>
        <v>2018</v>
      </c>
      <c r="B9" s="4">
        <v>2</v>
      </c>
      <c r="C9" s="70">
        <v>103.8</v>
      </c>
      <c r="D9" s="1">
        <v>3.5049999999999999</v>
      </c>
      <c r="E9" s="21">
        <f>+'Monthly LMP and MWh Pivot'!L$7</f>
        <v>0.91686750766748637</v>
      </c>
      <c r="F9" s="3">
        <f t="shared" si="0"/>
        <v>95.170847295885082</v>
      </c>
      <c r="G9" s="91"/>
      <c r="H9" s="91"/>
      <c r="I9" s="1">
        <v>0.17954086408343189</v>
      </c>
      <c r="J9" s="1">
        <v>0.28260680111472269</v>
      </c>
      <c r="K9" s="1">
        <v>0</v>
      </c>
      <c r="L9" s="78"/>
      <c r="M9" s="78"/>
      <c r="N9" s="91"/>
      <c r="O9" s="78"/>
      <c r="P9" s="78"/>
      <c r="Q9" s="65">
        <v>0.17885999999999999</v>
      </c>
      <c r="R9" s="65">
        <v>0.30131999999999998</v>
      </c>
      <c r="S9" s="65">
        <v>0.22461</v>
      </c>
      <c r="T9" s="65">
        <v>6.4799999999999996E-3</v>
      </c>
      <c r="U9" s="79"/>
      <c r="V9" s="2">
        <f>+'Monthly LMP and MWh Pivot'!I$7/('Monthly Analysis'!W9*'Hourly Generator and LMP Data'!$I$1)</f>
        <v>5.2674725789192064E-2</v>
      </c>
      <c r="W9" s="4">
        <f>28*24</f>
        <v>672</v>
      </c>
      <c r="X9" s="38">
        <f t="shared" ref="X9:X13" si="9">+X8</f>
        <v>7.0000000000000007E-2</v>
      </c>
      <c r="Y9" s="90"/>
      <c r="Z9" s="5">
        <f>+'Monthly Peak Data '!Q$4</f>
        <v>-5.5317014446227934E-3</v>
      </c>
      <c r="AA9" s="7">
        <v>1</v>
      </c>
      <c r="AB9" s="5">
        <f t="shared" si="1"/>
        <v>35.397415730337066</v>
      </c>
      <c r="AC9" s="3">
        <f t="shared" si="2"/>
        <v>3604.6181904407304</v>
      </c>
      <c r="AD9" s="3">
        <f t="shared" si="3"/>
        <v>6.800152389003344</v>
      </c>
      <c r="AE9" s="3">
        <f t="shared" si="4"/>
        <v>10.703798957188022</v>
      </c>
      <c r="AF9" s="92"/>
      <c r="AG9" s="3">
        <f t="shared" si="5"/>
        <v>0</v>
      </c>
      <c r="AH9" s="3">
        <f>+K9*AVERAGE('Monthly Peak Data '!$Q$8:$Q$10)*(1+X9)*'Monthly Peak Data '!$M$40*1000</f>
        <v>0</v>
      </c>
      <c r="AI9" s="3">
        <f>+L9*(0.5*MAX('Monthly Peak Data '!$G$18:$G$19,'Monthly Peak Data '!$G$29)+0.5*(MAX('Monthly Peak Data '!$P$3:$P$14)))*(1+X9)</f>
        <v>0</v>
      </c>
      <c r="AJ9" s="3">
        <f>+M9*0.25*MAX('Monthly Peak Data '!$P$3:$P$14)*(1+X9)</f>
        <v>0</v>
      </c>
      <c r="AK9" s="3">
        <f>+VLOOKUP($B9,'Monthly Peak Data '!$L$3:$P$14,5,FALSE)*N9*(1+X9)</f>
        <v>0</v>
      </c>
      <c r="AL9" s="3">
        <f t="shared" si="6"/>
        <v>0</v>
      </c>
      <c r="AM9" s="3">
        <f>+VLOOKUP($B9,'Monthly Peak Data '!$L$3:$P$14,5,FALSE)*P9*(1+X9)</f>
        <v>0</v>
      </c>
      <c r="AN9" s="3">
        <f>+VLOOKUP($B9,'Monthly Peak Data '!$L$3:$P$14,5,FALSE)*Q9*(1+X9)</f>
        <v>-0.18844114692857142</v>
      </c>
      <c r="AO9" s="3">
        <f t="shared" si="7"/>
        <v>11.412565759415726</v>
      </c>
      <c r="AP9" s="3">
        <f>+VLOOKUP($B9,'Monthly Peak Data '!$C$18:$G$29,5,FALSE)*(1+X9)</f>
        <v>1.6748047619047624</v>
      </c>
      <c r="AQ9" s="3">
        <f>+VLOOKUP($B9,'Monthly Peak Data '!$L$3:$P$14,5,FALSE)*T9*(1+X9)</f>
        <v>-6.8271197142857143E-3</v>
      </c>
      <c r="AR9" s="29">
        <f>+VLOOKUP($B9,'Monthly Peak Data '!$C$3:$G$14,5,FALSE)*U9*(1+X9)</f>
        <v>0</v>
      </c>
      <c r="AS9" s="3">
        <f t="shared" si="8"/>
        <v>12.89210225467763</v>
      </c>
      <c r="AT9" s="16"/>
    </row>
    <row r="10" spans="1:52" ht="15" x14ac:dyDescent="0.25">
      <c r="A10" s="2">
        <f t="shared" ref="A10:A19" si="10">+A9</f>
        <v>2018</v>
      </c>
      <c r="B10" s="4">
        <v>3</v>
      </c>
      <c r="C10" s="70">
        <v>33.35</v>
      </c>
      <c r="D10" s="1">
        <v>2.625</v>
      </c>
      <c r="E10" s="21">
        <f>+'Monthly LMP and MWh Pivot'!L$8</f>
        <v>0.77619975601835101</v>
      </c>
      <c r="F10" s="3">
        <f t="shared" si="0"/>
        <v>25.886261863212006</v>
      </c>
      <c r="G10" s="91"/>
      <c r="H10" s="91"/>
      <c r="I10" s="1">
        <v>0.17106003501581746</v>
      </c>
      <c r="J10" s="1">
        <v>0.29107767619851199</v>
      </c>
      <c r="K10" s="1">
        <v>0</v>
      </c>
      <c r="L10" s="78"/>
      <c r="M10" s="78"/>
      <c r="N10" s="91"/>
      <c r="O10" s="78"/>
      <c r="P10" s="78"/>
      <c r="Q10" s="65">
        <v>0.17885999999999999</v>
      </c>
      <c r="R10" s="65">
        <v>0.30131999999999998</v>
      </c>
      <c r="S10" s="65">
        <v>0.22461</v>
      </c>
      <c r="T10" s="65">
        <v>6.4799999999999996E-3</v>
      </c>
      <c r="U10" s="79"/>
      <c r="V10" s="2">
        <f>+'Monthly LMP and MWh Pivot'!I$8/('Monthly Analysis'!W10*'Hourly Generator and LMP Data'!$I$1)</f>
        <v>0.10095698428780983</v>
      </c>
      <c r="W10" s="4">
        <v>743</v>
      </c>
      <c r="X10" s="38">
        <f t="shared" si="9"/>
        <v>7.0000000000000007E-2</v>
      </c>
      <c r="Y10" s="90"/>
      <c r="Z10" s="5">
        <f>+'Monthly Peak Data '!Q$5</f>
        <v>1.6072852482783614E-2</v>
      </c>
      <c r="AA10" s="7">
        <v>1</v>
      </c>
      <c r="AB10" s="5">
        <f t="shared" si="1"/>
        <v>75.011039325842702</v>
      </c>
      <c r="AC10" s="3">
        <f t="shared" si="2"/>
        <v>2077.6782850838899</v>
      </c>
      <c r="AD10" s="3">
        <f t="shared" si="3"/>
        <v>13.729588384607121</v>
      </c>
      <c r="AE10" s="3">
        <f t="shared" si="4"/>
        <v>23.362421747335596</v>
      </c>
      <c r="AF10" s="92"/>
      <c r="AG10" s="3">
        <f t="shared" si="5"/>
        <v>0</v>
      </c>
      <c r="AH10" s="3">
        <f>+K10*AVERAGE('Monthly Peak Data '!$Q$8:$Q$10)*(1+X10)*'Monthly Peak Data '!$M$40*1000</f>
        <v>0</v>
      </c>
      <c r="AI10" s="3">
        <f>+L10*(0.5*MAX('Monthly Peak Data '!$G$18:$G$19,'Monthly Peak Data '!$G$29)+0.5*(MAX('Monthly Peak Data '!$P$3:$P$14)))*(1+X10)</f>
        <v>0</v>
      </c>
      <c r="AJ10" s="3">
        <f>+M10*0.25*MAX('Monthly Peak Data '!$P$3:$P$14)*(1+X10)</f>
        <v>0</v>
      </c>
      <c r="AK10" s="3">
        <f>+VLOOKUP($B10,'Monthly Peak Data '!$L$3:$P$14,5,FALSE)*N10*(1+X10)</f>
        <v>0</v>
      </c>
      <c r="AL10" s="3">
        <f t="shared" si="6"/>
        <v>0</v>
      </c>
      <c r="AM10" s="3">
        <f>+VLOOKUP($B10,'Monthly Peak Data '!$L$3:$P$14,5,FALSE)*P10*(1+X10)</f>
        <v>0</v>
      </c>
      <c r="AN10" s="3">
        <f>+VLOOKUP($B10,'Monthly Peak Data '!$L$3:$P$14,5,FALSE)*Q10*(1+X10)</f>
        <v>0.54753257864516114</v>
      </c>
      <c r="AO10" s="3">
        <f t="shared" si="7"/>
        <v>24.18448921553933</v>
      </c>
      <c r="AP10" s="3">
        <f>+VLOOKUP($B10,'Monthly Peak Data '!$C$18:$G$29,5,FALSE)*(1+X10)</f>
        <v>4.0038709677419362E-2</v>
      </c>
      <c r="AQ10" s="3">
        <f>+VLOOKUP($B10,'Monthly Peak Data '!$L$3:$P$14,5,FALSE)*T10*(1+X10)</f>
        <v>1.9836805935483866E-2</v>
      </c>
      <c r="AR10" s="29">
        <f>+VLOOKUP($B10,'Monthly Peak Data '!$C$3:$G$14,5,FALSE)*U10*(1+X10)</f>
        <v>0</v>
      </c>
      <c r="AS10" s="3">
        <f t="shared" si="8"/>
        <v>24.791897309797392</v>
      </c>
      <c r="AT10" s="16"/>
    </row>
    <row r="11" spans="1:52" ht="15" x14ac:dyDescent="0.25">
      <c r="A11" s="2">
        <f t="shared" si="10"/>
        <v>2018</v>
      </c>
      <c r="B11" s="4">
        <v>4</v>
      </c>
      <c r="C11" s="70">
        <v>38.6</v>
      </c>
      <c r="D11" s="1">
        <v>2.6909999999999998</v>
      </c>
      <c r="E11" s="21">
        <f>+'Monthly LMP and MWh Pivot'!L$9</f>
        <v>0.85629917965995661</v>
      </c>
      <c r="F11" s="3">
        <f t="shared" si="0"/>
        <v>33.053148334874329</v>
      </c>
      <c r="G11" s="91"/>
      <c r="H11" s="91"/>
      <c r="I11" s="1">
        <v>0.21067240846674709</v>
      </c>
      <c r="J11" s="1">
        <v>0.38809919289758271</v>
      </c>
      <c r="K11" s="1">
        <v>0</v>
      </c>
      <c r="L11" s="78"/>
      <c r="M11" s="78"/>
      <c r="N11" s="91"/>
      <c r="O11" s="78"/>
      <c r="P11" s="78"/>
      <c r="Q11" s="65">
        <v>0.17885999999999999</v>
      </c>
      <c r="R11" s="65">
        <v>0.30131999999999998</v>
      </c>
      <c r="S11" s="65">
        <v>0.22461</v>
      </c>
      <c r="T11" s="65">
        <v>6.4799999999999996E-3</v>
      </c>
      <c r="U11" s="79"/>
      <c r="V11" s="2">
        <f>+'Monthly LMP and MWh Pivot'!I$9/('Monthly Analysis'!W11*'Hourly Generator and LMP Data'!$I$1)</f>
        <v>0.14691857833957545</v>
      </c>
      <c r="W11" s="4">
        <v>720</v>
      </c>
      <c r="X11" s="38">
        <f t="shared" si="9"/>
        <v>7.0000000000000007E-2</v>
      </c>
      <c r="Y11" s="90"/>
      <c r="Z11" s="5">
        <f>+'Monthly Peak Data '!Q$6</f>
        <v>2.6413857677902619E-3</v>
      </c>
      <c r="AA11" s="7">
        <v>1</v>
      </c>
      <c r="AB11" s="5">
        <f t="shared" si="1"/>
        <v>105.78137640449432</v>
      </c>
      <c r="AC11" s="3">
        <f t="shared" si="2"/>
        <v>3741.1560521404713</v>
      </c>
      <c r="AD11" s="3">
        <f t="shared" si="3"/>
        <v>23.845182551726719</v>
      </c>
      <c r="AE11" s="3">
        <f t="shared" si="4"/>
        <v>43.927423482612227</v>
      </c>
      <c r="AF11" s="92"/>
      <c r="AG11" s="3">
        <f t="shared" si="5"/>
        <v>0</v>
      </c>
      <c r="AH11" s="3">
        <f>+K11*AVERAGE('Monthly Peak Data '!$Q$8:$Q$10)*(1+X11)*'Monthly Peak Data '!$M$40*1000</f>
        <v>0</v>
      </c>
      <c r="AI11" s="3">
        <f>+L11*(0.5*MAX('Monthly Peak Data '!$G$18:$G$19,'Monthly Peak Data '!$G$29)+0.5*(MAX('Monthly Peak Data '!$P$3:$P$14)))*(1+X11)</f>
        <v>0</v>
      </c>
      <c r="AJ11" s="3">
        <f>+M11*0.25*MAX('Monthly Peak Data '!$P$3:$P$14)*(1+X11)</f>
        <v>0</v>
      </c>
      <c r="AK11" s="3">
        <f>+VLOOKUP($B11,'Monthly Peak Data '!$L$3:$P$14,5,FALSE)*N11*(1+X11)</f>
        <v>0</v>
      </c>
      <c r="AL11" s="3">
        <f t="shared" si="6"/>
        <v>0</v>
      </c>
      <c r="AM11" s="3">
        <f>+VLOOKUP($B11,'Monthly Peak Data '!$L$3:$P$14,5,FALSE)*P11*(1+X11)</f>
        <v>0</v>
      </c>
      <c r="AN11" s="3">
        <f>+VLOOKUP($B11,'Monthly Peak Data '!$L$3:$P$14,5,FALSE)*Q11*(1+X11)</f>
        <v>8.9980590699999988E-2</v>
      </c>
      <c r="AO11" s="3">
        <f t="shared" si="7"/>
        <v>34.105227441876387</v>
      </c>
      <c r="AP11" s="3">
        <f>+VLOOKUP($B11,'Monthly Peak Data '!$C$18:$G$29,5,FALSE)*(1+X11)</f>
        <v>142.15603888888893</v>
      </c>
      <c r="AQ11" s="3">
        <f>+VLOOKUP($B11,'Monthly Peak Data '!$L$3:$P$14,5,FALSE)*T11*(1+X11)</f>
        <v>3.2599475999999998E-3</v>
      </c>
      <c r="AR11" s="29">
        <f>+VLOOKUP($B11,'Monthly Peak Data '!$C$3:$G$14,5,FALSE)*U11*(1+X11)</f>
        <v>0</v>
      </c>
      <c r="AS11" s="3">
        <f t="shared" si="8"/>
        <v>176.35450686906529</v>
      </c>
      <c r="AT11" s="16"/>
    </row>
    <row r="12" spans="1:52" ht="15" x14ac:dyDescent="0.25">
      <c r="A12" s="2">
        <f t="shared" si="10"/>
        <v>2018</v>
      </c>
      <c r="B12" s="4">
        <v>5</v>
      </c>
      <c r="C12" s="70">
        <v>29.38</v>
      </c>
      <c r="D12" s="1">
        <v>2.8210000000000002</v>
      </c>
      <c r="E12" s="21">
        <f>+'Monthly LMP and MWh Pivot'!L$10</f>
        <v>0.82264044532210756</v>
      </c>
      <c r="F12" s="3">
        <f t="shared" si="0"/>
        <v>24.16917628356352</v>
      </c>
      <c r="G12" s="91"/>
      <c r="H12" s="91"/>
      <c r="I12" s="1">
        <v>0.17732920574514652</v>
      </c>
      <c r="J12" s="1">
        <v>0.49828630697134951</v>
      </c>
      <c r="K12" s="1">
        <v>0</v>
      </c>
      <c r="L12" s="78"/>
      <c r="M12" s="78"/>
      <c r="N12" s="91"/>
      <c r="O12" s="78"/>
      <c r="P12" s="78"/>
      <c r="Q12" s="65">
        <v>0.17885999999999999</v>
      </c>
      <c r="R12" s="65">
        <v>0.30131999999999998</v>
      </c>
      <c r="S12" s="65">
        <v>0.22461</v>
      </c>
      <c r="T12" s="65">
        <v>6.4799999999999996E-3</v>
      </c>
      <c r="U12" s="28">
        <v>-6.77505341880342E-2</v>
      </c>
      <c r="V12" s="2">
        <f>+'Monthly LMP and MWh Pivot'!I$10/('Monthly Analysis'!W12*'Hourly Generator and LMP Data'!$I$1)</f>
        <v>0.20374675305062195</v>
      </c>
      <c r="W12" s="4">
        <v>744</v>
      </c>
      <c r="X12" s="38">
        <f t="shared" si="9"/>
        <v>7.0000000000000007E-2</v>
      </c>
      <c r="Y12" s="90"/>
      <c r="Z12" s="5">
        <f>+'Monthly Peak Data '!Q$7</f>
        <v>0.11317959405581732</v>
      </c>
      <c r="AA12" s="7">
        <v>1</v>
      </c>
      <c r="AB12" s="5">
        <f t="shared" ref="AB12:AB43" si="11">+W12*V12*AA12</f>
        <v>151.58758426966273</v>
      </c>
      <c r="AC12" s="3">
        <f t="shared" ref="AC12:AC75" si="12">+AB12*F12*(1+X12)</f>
        <v>3920.2093398759307</v>
      </c>
      <c r="AD12" s="3">
        <f t="shared" ref="AD12:AD75" si="13">+AB12*I12*(1+X12)</f>
        <v>28.762569333720293</v>
      </c>
      <c r="AE12" s="3">
        <f t="shared" ref="AE12:AE75" si="14">+AB12*J12*(1+X12)</f>
        <v>80.82139877682917</v>
      </c>
      <c r="AF12" s="92"/>
      <c r="AG12" s="3">
        <f t="shared" ref="AG12:AG75" si="15">+H12*Z12*1000*(1+X12)</f>
        <v>0</v>
      </c>
      <c r="AH12" s="3">
        <f>+K12*AVERAGE('Monthly Peak Data '!$Q$8:$Q$10)*(1+X12)*'Monthly Peak Data '!$M$40*1000</f>
        <v>0</v>
      </c>
      <c r="AI12" s="3">
        <f>+L12*(0.5*MAX('Monthly Peak Data '!$G$18:$G$19,'Monthly Peak Data '!$G$29)+0.5*(MAX('Monthly Peak Data '!$P$3:$P$14)))*(1+X12)</f>
        <v>0</v>
      </c>
      <c r="AJ12" s="3">
        <f>+M12*0.25*MAX('Monthly Peak Data '!$P$3:$P$14)*(1+X12)</f>
        <v>0</v>
      </c>
      <c r="AK12" s="3">
        <f>+VLOOKUP($B12,'Monthly Peak Data '!$L$3:$P$14,5,FALSE)*N12*(1+X12)</f>
        <v>0</v>
      </c>
      <c r="AL12" s="3">
        <f t="shared" si="6"/>
        <v>0</v>
      </c>
      <c r="AM12" s="3">
        <f>+VLOOKUP($B12,'Monthly Peak Data '!$L$3:$P$14,5,FALSE)*P12*(1+X12)</f>
        <v>0</v>
      </c>
      <c r="AN12" s="3">
        <f>+VLOOKUP($B12,'Monthly Peak Data '!$L$3:$P$14,5,FALSE)*Q12*(1+X12)</f>
        <v>3.8555393356451613</v>
      </c>
      <c r="AO12" s="3">
        <f t="shared" ref="AO12:AO75" si="16">+R12*AB12*(1+X12)</f>
        <v>48.87371685458421</v>
      </c>
      <c r="AP12" s="3">
        <f>+VLOOKUP($B12,'Monthly Peak Data '!$C$18:$G$29,5,FALSE)*(1+X12)</f>
        <v>0.49346559139784957</v>
      </c>
      <c r="AQ12" s="3">
        <f>+VLOOKUP($B12,'Monthly Peak Data '!$L$3:$P$14,5,FALSE)*T12*(1+X12)</f>
        <v>0.13968408193548387</v>
      </c>
      <c r="AR12" s="29">
        <f>+VLOOKUP($B12,'Monthly Peak Data '!$C$3:$G$14,5,FALSE)*U12*(1+X12)</f>
        <v>-1.4604430815886067</v>
      </c>
      <c r="AS12" s="3">
        <f t="shared" ref="AS12:AS75" si="17">+SUM(AG12:AR12)</f>
        <v>51.901962781974099</v>
      </c>
      <c r="AT12" s="16"/>
    </row>
    <row r="13" spans="1:52" ht="15" x14ac:dyDescent="0.25">
      <c r="A13" s="2">
        <f t="shared" si="10"/>
        <v>2018</v>
      </c>
      <c r="B13" s="4">
        <v>6</v>
      </c>
      <c r="C13" s="70">
        <v>29</v>
      </c>
      <c r="D13" s="1">
        <v>2.875</v>
      </c>
      <c r="E13" s="21">
        <f>+'Monthly LMP and MWh Pivot'!L$11</f>
        <v>0.93665800540146105</v>
      </c>
      <c r="F13" s="3">
        <f t="shared" ref="F13:F76" si="18">+E13*C13</f>
        <v>27.163082156642371</v>
      </c>
      <c r="G13" s="1">
        <v>9.5500000000000007</v>
      </c>
      <c r="H13" s="1">
        <v>9.2023691666666672</v>
      </c>
      <c r="I13" s="1">
        <v>0.14311962897995514</v>
      </c>
      <c r="J13" s="1">
        <v>0.46057391512552115</v>
      </c>
      <c r="K13" s="1">
        <v>0</v>
      </c>
      <c r="L13" s="78"/>
      <c r="M13" s="78"/>
      <c r="N13" s="1">
        <v>0.13129666666666667</v>
      </c>
      <c r="O13" s="78"/>
      <c r="P13" s="78"/>
      <c r="Q13" s="65">
        <v>0.17885999999999999</v>
      </c>
      <c r="R13" s="65">
        <v>0.30131999999999998</v>
      </c>
      <c r="S13" s="65">
        <v>0.22461</v>
      </c>
      <c r="T13" s="65">
        <v>6.4799999999999996E-3</v>
      </c>
      <c r="U13" s="28">
        <v>-5.29347440472464E-2</v>
      </c>
      <c r="V13" s="2">
        <f>+'Monthly LMP and MWh Pivot'!I$11/('Monthly Analysis'!W13*'Hourly Generator and LMP Data'!$I$1)</f>
        <v>0.22707631086142321</v>
      </c>
      <c r="W13" s="4">
        <v>720</v>
      </c>
      <c r="X13" s="38">
        <f t="shared" si="9"/>
        <v>7.0000000000000007E-2</v>
      </c>
      <c r="Y13" s="90"/>
      <c r="Z13" s="5">
        <f>+'Monthly Peak Data '!Q$8</f>
        <v>1.7649812734082402E-3</v>
      </c>
      <c r="AA13" s="7">
        <v>1</v>
      </c>
      <c r="AB13" s="5">
        <f t="shared" si="11"/>
        <v>163.49494382022471</v>
      </c>
      <c r="AC13" s="3">
        <f t="shared" si="12"/>
        <v>4751.8984525673004</v>
      </c>
      <c r="AD13" s="3">
        <f t="shared" si="13"/>
        <v>25.037289198624613</v>
      </c>
      <c r="AE13" s="3">
        <f t="shared" si="14"/>
        <v>80.572611825003591</v>
      </c>
      <c r="AF13" s="92"/>
      <c r="AG13" s="3">
        <f t="shared" si="15"/>
        <v>17.378949897666988</v>
      </c>
      <c r="AH13" s="3">
        <f>+K13*AVERAGE('Monthly Peak Data '!$Q$8:$Q$10)*(1+X13)*'Monthly Peak Data '!$M$40*1000</f>
        <v>0</v>
      </c>
      <c r="AI13" s="3">
        <f>+L13*(0.5*MAX('Monthly Peak Data '!$G$18:$G$19,'Monthly Peak Data '!$G$29)+0.5*(MAX('Monthly Peak Data '!$P$3:$P$14)))*(1+X13)</f>
        <v>0</v>
      </c>
      <c r="AJ13" s="3">
        <f>+M13*0.25*MAX('Monthly Peak Data '!$P$3:$P$14)*(1+X13)</f>
        <v>0</v>
      </c>
      <c r="AK13" s="3">
        <f>+VLOOKUP($B13,'Monthly Peak Data '!$L$3:$P$14,5,FALSE)*N13*(1+X13)</f>
        <v>4.4136468638888905E-2</v>
      </c>
      <c r="AL13" s="3">
        <f t="shared" si="6"/>
        <v>0</v>
      </c>
      <c r="AM13" s="3">
        <f>+VLOOKUP($B13,'Monthly Peak Data '!$L$3:$P$14,5,FALSE)*P13*(1+X13)</f>
        <v>0</v>
      </c>
      <c r="AN13" s="3">
        <f>+VLOOKUP($B13,'Monthly Peak Data '!$L$3:$P$14,5,FALSE)*Q13*(1+X13)</f>
        <v>6.0125279500000017E-2</v>
      </c>
      <c r="AO13" s="3">
        <f t="shared" si="16"/>
        <v>52.71279722494382</v>
      </c>
      <c r="AP13" s="3">
        <f>+VLOOKUP($B13,'Monthly Peak Data '!$C$18:$G$29,5,FALSE)*(1+X13)</f>
        <v>339.51848999999993</v>
      </c>
      <c r="AQ13" s="3">
        <f>+VLOOKUP($B13,'Monthly Peak Data '!$L$3:$P$14,5,FALSE)*T13*(1+X13)</f>
        <v>2.1783060000000005E-3</v>
      </c>
      <c r="AR13" s="29">
        <f>+VLOOKUP($B13,'Monthly Peak Data '!$C$3:$G$14,5,FALSE)*U13*(1+X13)</f>
        <v>-2.7656548401907393</v>
      </c>
      <c r="AS13" s="3">
        <f t="shared" si="17"/>
        <v>406.95102233655888</v>
      </c>
      <c r="AT13" s="16"/>
    </row>
    <row r="14" spans="1:52" ht="15" x14ac:dyDescent="0.25">
      <c r="A14" s="2">
        <f t="shared" si="10"/>
        <v>2018</v>
      </c>
      <c r="B14" s="4">
        <v>7</v>
      </c>
      <c r="C14" s="70">
        <v>41.75</v>
      </c>
      <c r="D14" s="1">
        <v>2.996</v>
      </c>
      <c r="E14" s="21">
        <f>+'Monthly LMP and MWh Pivot'!L$12</f>
        <v>0.86933577818182028</v>
      </c>
      <c r="F14" s="3">
        <f t="shared" si="18"/>
        <v>36.294768739090998</v>
      </c>
      <c r="G14" s="6">
        <f t="shared" ref="G14:H18" si="19">+G13</f>
        <v>9.5500000000000007</v>
      </c>
      <c r="H14" s="6">
        <f t="shared" ref="H14" si="20">+H13</f>
        <v>9.2023691666666672</v>
      </c>
      <c r="I14" s="1">
        <v>0.14625432714371905</v>
      </c>
      <c r="J14" s="1">
        <v>0.47195241254743475</v>
      </c>
      <c r="K14" s="1">
        <v>0</v>
      </c>
      <c r="L14" s="78"/>
      <c r="M14" s="78"/>
      <c r="N14" s="6">
        <f t="shared" ref="N14" si="21">+N13</f>
        <v>0.13129666666666667</v>
      </c>
      <c r="O14" s="78"/>
      <c r="P14" s="78"/>
      <c r="Q14" s="65">
        <v>0.17885999999999999</v>
      </c>
      <c r="R14" s="65">
        <v>0.30131999999999998</v>
      </c>
      <c r="S14" s="65">
        <v>0.22461</v>
      </c>
      <c r="T14" s="65">
        <v>6.4799999999999996E-3</v>
      </c>
      <c r="U14" s="28">
        <v>-4.1722124446929944E-2</v>
      </c>
      <c r="V14" s="2">
        <f>+'Monthly LMP and MWh Pivot'!I$12/('Monthly Analysis'!W14*'Hourly Generator and LMP Data'!$I$1)</f>
        <v>0.24032926332004376</v>
      </c>
      <c r="W14" s="4">
        <v>744</v>
      </c>
      <c r="X14" s="38">
        <f t="shared" ref="X14:Y77" si="22">+X13</f>
        <v>7.0000000000000007E-2</v>
      </c>
      <c r="Y14" s="5">
        <f>+AVERAGE('Monthly Peak Data '!$H$8:$H$10)</f>
        <v>0.30925205388425764</v>
      </c>
      <c r="Z14" s="5">
        <f>+'Monthly Peak Data '!Q$9</f>
        <v>1.7832548024646607E-3</v>
      </c>
      <c r="AA14" s="7">
        <v>1</v>
      </c>
      <c r="AB14" s="5">
        <f t="shared" si="11"/>
        <v>178.80497191011256</v>
      </c>
      <c r="AC14" s="3">
        <f t="shared" si="12"/>
        <v>6943.9630622186014</v>
      </c>
      <c r="AD14" s="3">
        <f t="shared" si="13"/>
        <v>27.981570916631657</v>
      </c>
      <c r="AE14" s="3">
        <f t="shared" si="14"/>
        <v>90.294558519245712</v>
      </c>
      <c r="AF14" s="92"/>
      <c r="AG14" s="3">
        <f t="shared" si="15"/>
        <v>17.558880841246825</v>
      </c>
      <c r="AH14" s="3">
        <f>+K14*AVERAGE('Monthly Peak Data '!$Q$8:$Q$10)*(1+X14)*'Monthly Peak Data '!$M$40*1000</f>
        <v>0</v>
      </c>
      <c r="AI14" s="3">
        <f>+L14*(0.5*MAX('Monthly Peak Data '!$G$18:$G$19,'Monthly Peak Data '!$G$29)+0.5*(MAX('Monthly Peak Data '!$P$3:$P$14)))*(1+X14)</f>
        <v>0</v>
      </c>
      <c r="AJ14" s="3">
        <f>+M14*0.25*MAX('Monthly Peak Data '!$P$3:$P$14)*(1+X14)</f>
        <v>0</v>
      </c>
      <c r="AK14" s="3">
        <f>+VLOOKUP($B14,'Monthly Peak Data '!$L$3:$P$14,5,FALSE)*N14*(1+X14)</f>
        <v>4.4593430451612896E-2</v>
      </c>
      <c r="AL14" s="3">
        <f t="shared" si="6"/>
        <v>0</v>
      </c>
      <c r="AM14" s="3">
        <f>+VLOOKUP($B14,'Monthly Peak Data '!$L$3:$P$14,5,FALSE)*P14*(1+X14)</f>
        <v>0</v>
      </c>
      <c r="AN14" s="3">
        <f>+VLOOKUP($B14,'Monthly Peak Data '!$L$3:$P$14,5,FALSE)*Q14*(1+X14)</f>
        <v>6.0747779612903209E-2</v>
      </c>
      <c r="AO14" s="3">
        <f t="shared" si="16"/>
        <v>57.648940125471974</v>
      </c>
      <c r="AP14" s="3">
        <f>+VLOOKUP($B14,'Monthly Peak Data '!$C$18:$G$29,5,FALSE)*(1+X14)</f>
        <v>108.68772365591396</v>
      </c>
      <c r="AQ14" s="3">
        <f>+VLOOKUP($B14,'Monthly Peak Data '!$L$3:$P$14,5,FALSE)*T14*(1+X14)</f>
        <v>2.2008588387096768E-3</v>
      </c>
      <c r="AR14" s="29">
        <f>+VLOOKUP($B14,'Monthly Peak Data '!$C$3:$G$14,5,FALSE)*U14*(1+X14)</f>
        <v>-2.4184736157593729</v>
      </c>
      <c r="AS14" s="3">
        <f t="shared" si="17"/>
        <v>181.58461307577662</v>
      </c>
      <c r="AT14" s="16"/>
    </row>
    <row r="15" spans="1:52" ht="15" x14ac:dyDescent="0.25">
      <c r="A15" s="2">
        <f t="shared" si="10"/>
        <v>2018</v>
      </c>
      <c r="B15" s="4">
        <v>8</v>
      </c>
      <c r="C15" s="70">
        <v>38.700000000000003</v>
      </c>
      <c r="D15" s="1">
        <v>2.8220000000000001</v>
      </c>
      <c r="E15" s="21">
        <f>+'Monthly LMP and MWh Pivot'!L$13</f>
        <v>0.89082637613107407</v>
      </c>
      <c r="F15" s="3">
        <f t="shared" si="18"/>
        <v>34.474980756272572</v>
      </c>
      <c r="G15" s="6">
        <f t="shared" si="19"/>
        <v>9.5500000000000007</v>
      </c>
      <c r="H15" s="6">
        <f t="shared" ref="H15" si="23">+H14</f>
        <v>9.2023691666666672</v>
      </c>
      <c r="I15" s="1">
        <v>0.235474514542381</v>
      </c>
      <c r="J15" s="1">
        <v>0.51536708935035902</v>
      </c>
      <c r="K15" s="1">
        <v>0</v>
      </c>
      <c r="L15" s="65">
        <v>0</v>
      </c>
      <c r="M15" s="65">
        <v>0</v>
      </c>
      <c r="N15" s="6">
        <f t="shared" ref="N15" si="24">+N14</f>
        <v>0.13129666666666667</v>
      </c>
      <c r="O15" s="65">
        <v>6.3847460763369057E-2</v>
      </c>
      <c r="P15" s="65">
        <v>3.9478039246558412E-2</v>
      </c>
      <c r="Q15" s="65">
        <v>0.17885999999999999</v>
      </c>
      <c r="R15" s="65">
        <v>0.30131999999999998</v>
      </c>
      <c r="S15" s="65">
        <v>0.22461</v>
      </c>
      <c r="T15" s="65">
        <v>6.4799999999999996E-3</v>
      </c>
      <c r="U15" s="28">
        <v>-4.4920663030388885E-2</v>
      </c>
      <c r="V15" s="2">
        <f>+'Monthly LMP and MWh Pivot'!I$13/('Monthly Analysis'!W15*'Hourly Generator and LMP Data'!$I$1)</f>
        <v>0.20131777062945472</v>
      </c>
      <c r="W15" s="4">
        <v>744</v>
      </c>
      <c r="X15" s="38">
        <f t="shared" si="22"/>
        <v>7.0000000000000007E-2</v>
      </c>
      <c r="Y15" s="5">
        <f>+Y14</f>
        <v>0.30925205388425764</v>
      </c>
      <c r="Z15" s="5">
        <f>+'Monthly Peak Data '!Q$10</f>
        <v>9.9775280898876398E-2</v>
      </c>
      <c r="AA15" s="7">
        <v>1</v>
      </c>
      <c r="AB15" s="5">
        <f t="shared" si="11"/>
        <v>149.78042134831432</v>
      </c>
      <c r="AC15" s="3">
        <f t="shared" si="12"/>
        <v>5525.1345437050013</v>
      </c>
      <c r="AD15" s="3">
        <f t="shared" si="13"/>
        <v>37.73833504529393</v>
      </c>
      <c r="AE15" s="3">
        <f t="shared" si="14"/>
        <v>82.595332777387711</v>
      </c>
      <c r="AF15" s="92"/>
      <c r="AG15" s="3">
        <f t="shared" si="15"/>
        <v>982.44079633707872</v>
      </c>
      <c r="AH15" s="3">
        <f>+K15*AVERAGE('Monthly Peak Data '!$Q$8:$Q$10)*(1+X15)*'Monthly Peak Data '!$M$40*1000</f>
        <v>0</v>
      </c>
      <c r="AI15" s="3">
        <f>+L15*(0.5*MAX('Monthly Peak Data '!$G$18:$G$19,'Monthly Peak Data '!$G$29)+0.5*(MAX('Monthly Peak Data '!$P$3:$P$14)))*(1+X15)</f>
        <v>0</v>
      </c>
      <c r="AJ15" s="3">
        <f>+M15*0.25*MAX('Monthly Peak Data '!$P$3:$P$14)*(1+X15)</f>
        <v>0</v>
      </c>
      <c r="AK15" s="3">
        <f>+VLOOKUP($B15,'Monthly Peak Data '!$L$3:$P$14,5,FALSE)*N15*(1+X15)</f>
        <v>2.495056816</v>
      </c>
      <c r="AL15" s="3">
        <f>+VLOOKUP($B15,'Monthly Peak Data '!$L$3:$P$14,5,FALSE)*O15*(1+$X15)</f>
        <v>1.2133060663784547</v>
      </c>
      <c r="AM15" s="3">
        <f>+VLOOKUP($B15,'Monthly Peak Data '!$L$3:$P$14,5,FALSE)*P15*(1+$X15)</f>
        <v>0.75020907541019877</v>
      </c>
      <c r="AN15" s="3">
        <f>+VLOOKUP($B15,'Monthly Peak Data '!$L$3:$P$14,5,FALSE)*Q15*(1+X15)</f>
        <v>3.398912352</v>
      </c>
      <c r="AO15" s="3">
        <f t="shared" si="16"/>
        <v>48.291065119921257</v>
      </c>
      <c r="AP15" s="3">
        <f>+VLOOKUP($B15,'Monthly Peak Data '!$C$18:$G$29,5,FALSE)*(1+X15)</f>
        <v>251.79573655913978</v>
      </c>
      <c r="AQ15" s="3">
        <f>+VLOOKUP($B15,'Monthly Peak Data '!$L$3:$P$14,5,FALSE)*T15*(1+X15)</f>
        <v>0.12314073599999999</v>
      </c>
      <c r="AR15" s="29">
        <f>+VLOOKUP($B15,'Monthly Peak Data '!$C$3:$G$14,5,FALSE)*U15*(1+X15)</f>
        <v>-2.9866728715138695</v>
      </c>
      <c r="AS15" s="3">
        <f t="shared" si="17"/>
        <v>1287.5215501904147</v>
      </c>
      <c r="AT15" s="16"/>
    </row>
    <row r="16" spans="1:52" ht="15" x14ac:dyDescent="0.25">
      <c r="A16" s="2">
        <f t="shared" si="10"/>
        <v>2018</v>
      </c>
      <c r="B16" s="4">
        <v>9</v>
      </c>
      <c r="C16" s="70">
        <v>41.53</v>
      </c>
      <c r="D16" s="1">
        <v>2.8519999999999999</v>
      </c>
      <c r="E16" s="21">
        <f>+'Monthly LMP and MWh Pivot'!L$14</f>
        <v>1.1928111171804658</v>
      </c>
      <c r="F16" s="3">
        <f t="shared" si="18"/>
        <v>49.537445696504747</v>
      </c>
      <c r="G16" s="6">
        <f t="shared" si="19"/>
        <v>9.5500000000000007</v>
      </c>
      <c r="H16" s="6">
        <f t="shared" ref="H16" si="25">+H15</f>
        <v>9.2023691666666672</v>
      </c>
      <c r="I16" s="1">
        <v>0.34192791855289023</v>
      </c>
      <c r="J16" s="1">
        <v>1.096852402720272</v>
      </c>
      <c r="K16" s="1">
        <v>0</v>
      </c>
      <c r="L16" s="65">
        <v>0</v>
      </c>
      <c r="M16" s="65">
        <v>0</v>
      </c>
      <c r="N16" s="6">
        <f t="shared" ref="N16" si="26">+N15</f>
        <v>0.13129666666666667</v>
      </c>
      <c r="O16" s="65">
        <v>6.7257326782991692E-2</v>
      </c>
      <c r="P16" s="65">
        <v>4.1537694648317081E-2</v>
      </c>
      <c r="Q16" s="65">
        <v>0.17885999999999999</v>
      </c>
      <c r="R16" s="65">
        <v>0.30131999999999998</v>
      </c>
      <c r="S16" s="65">
        <v>0.22461</v>
      </c>
      <c r="T16" s="65">
        <v>6.4799999999999996E-3</v>
      </c>
      <c r="U16" s="28">
        <v>-6.6979482981701019E-2</v>
      </c>
      <c r="V16" s="2">
        <f>+'Monthly LMP and MWh Pivot'!I$14/('Monthly Analysis'!W16*'Hourly Generator and LMP Data'!$I$1)</f>
        <v>0.16869506866416967</v>
      </c>
      <c r="W16" s="4">
        <v>720</v>
      </c>
      <c r="X16" s="38">
        <f t="shared" si="22"/>
        <v>7.0000000000000007E-2</v>
      </c>
      <c r="Y16" s="5">
        <f t="shared" si="22"/>
        <v>0.30925205388425764</v>
      </c>
      <c r="Z16" s="5">
        <f>+'Monthly Peak Data '!Q$11</f>
        <v>-4.1385767790262174E-4</v>
      </c>
      <c r="AA16" s="7">
        <v>1</v>
      </c>
      <c r="AB16" s="5">
        <f t="shared" si="11"/>
        <v>121.46044943820216</v>
      </c>
      <c r="AC16" s="3">
        <f t="shared" si="12"/>
        <v>6438.0192476002603</v>
      </c>
      <c r="AD16" s="3">
        <f t="shared" si="13"/>
        <v>44.437868969306251</v>
      </c>
      <c r="AE16" s="3">
        <f t="shared" si="14"/>
        <v>142.54987880790048</v>
      </c>
      <c r="AF16" s="92"/>
      <c r="AG16" s="3">
        <f t="shared" si="15"/>
        <v>-4.0750641139357056</v>
      </c>
      <c r="AH16" s="3">
        <f>+K16*AVERAGE('Monthly Peak Data '!$Q$8:$Q$10)*(1+X16)*'Monthly Peak Data '!$M$40*1000</f>
        <v>0</v>
      </c>
      <c r="AI16" s="3">
        <f>+L16*(0.5*MAX('Monthly Peak Data '!$G$18:$G$19,'Monthly Peak Data '!$G$29)+0.5*(MAX('Monthly Peak Data '!$P$3:$P$14)))*(1+X16)</f>
        <v>0</v>
      </c>
      <c r="AJ16" s="3">
        <f>+M16*0.25*MAX('Monthly Peak Data '!$P$3:$P$14)*(1+X16)</f>
        <v>0</v>
      </c>
      <c r="AK16" s="3">
        <f>+VLOOKUP($B16,'Monthly Peak Data '!$L$3:$P$14,5,FALSE)*N16*(1+X16)</f>
        <v>-1.0349240922222223E-2</v>
      </c>
      <c r="AL16" s="3">
        <f>+VLOOKUP($B16,'Monthly Peak Data '!$L$3:$P$14,5,FALSE)*O16*(1+$X16)</f>
        <v>-5.3014466881246827E-3</v>
      </c>
      <c r="AM16" s="3">
        <f>+VLOOKUP($B16,'Monthly Peak Data '!$L$3:$P$14,5,FALSE)*P16*(1+$X16)</f>
        <v>-3.2741395511625138E-3</v>
      </c>
      <c r="AN16" s="3">
        <f>+VLOOKUP($B16,'Monthly Peak Data '!$L$3:$P$14,5,FALSE)*Q16*(1+X16)</f>
        <v>-1.40983414E-2</v>
      </c>
      <c r="AO16" s="3">
        <f t="shared" si="16"/>
        <v>39.160355008449407</v>
      </c>
      <c r="AP16" s="3">
        <f>+VLOOKUP($B16,'Monthly Peak Data '!$C$18:$G$29,5,FALSE)*(1+X16)</f>
        <v>0.31838444444444441</v>
      </c>
      <c r="AQ16" s="3">
        <f>+VLOOKUP($B16,'Monthly Peak Data '!$L$3:$P$14,5,FALSE)*T16*(1+X16)</f>
        <v>-5.1077520000000006E-4</v>
      </c>
      <c r="AR16" s="29">
        <f>+VLOOKUP($B16,'Monthly Peak Data '!$C$3:$G$14,5,FALSE)*U16*(1+X16)</f>
        <v>-3.4605633073222242</v>
      </c>
      <c r="AS16" s="3">
        <f t="shared" si="17"/>
        <v>31.909578087874415</v>
      </c>
      <c r="AT16" s="16"/>
    </row>
    <row r="17" spans="1:46" ht="15" x14ac:dyDescent="0.25">
      <c r="A17" s="2">
        <f t="shared" si="10"/>
        <v>2018</v>
      </c>
      <c r="B17" s="4">
        <v>10</v>
      </c>
      <c r="C17" s="70">
        <v>42.38</v>
      </c>
      <c r="D17" s="1">
        <v>3.0209999999999999</v>
      </c>
      <c r="E17" s="21">
        <f>+'Monthly LMP and MWh Pivot'!L$15</f>
        <v>0.94018245482949858</v>
      </c>
      <c r="F17" s="3">
        <f t="shared" si="18"/>
        <v>39.844932435674153</v>
      </c>
      <c r="G17" s="6">
        <f t="shared" si="19"/>
        <v>9.5500000000000007</v>
      </c>
      <c r="H17" s="6">
        <f t="shared" ref="H17" si="27">+H16</f>
        <v>9.2023691666666672</v>
      </c>
      <c r="I17" s="1">
        <v>0.2694269364459303</v>
      </c>
      <c r="J17" s="1">
        <v>0.38884786061533161</v>
      </c>
      <c r="K17" s="1">
        <v>0</v>
      </c>
      <c r="L17" s="65">
        <v>0</v>
      </c>
      <c r="M17" s="65">
        <v>0</v>
      </c>
      <c r="N17" s="6">
        <f t="shared" ref="N17" si="28">+N16</f>
        <v>0.13129666666666667</v>
      </c>
      <c r="O17" s="65">
        <v>9.4095779620658515E-2</v>
      </c>
      <c r="P17" s="65">
        <v>7.2219825090117373E-2</v>
      </c>
      <c r="Q17" s="65">
        <v>0.17885999999999999</v>
      </c>
      <c r="R17" s="65">
        <v>0.30131999999999998</v>
      </c>
      <c r="S17" s="65">
        <v>0.22461</v>
      </c>
      <c r="T17" s="65">
        <v>6.4799999999999996E-3</v>
      </c>
      <c r="U17" s="28">
        <v>-6.764213333333334E-2</v>
      </c>
      <c r="V17" s="2">
        <f>+'Monthly LMP and MWh Pivot'!I$15/('Monthly Analysis'!W17*'Hourly Generator and LMP Data'!$I$1)</f>
        <v>0.10010137277999277</v>
      </c>
      <c r="W17" s="4">
        <v>744</v>
      </c>
      <c r="X17" s="38">
        <f t="shared" si="22"/>
        <v>7.0000000000000007E-2</v>
      </c>
      <c r="Y17" s="5">
        <f t="shared" si="22"/>
        <v>0.30925205388425764</v>
      </c>
      <c r="Z17" s="5">
        <f>+'Monthly Peak Data '!Q$12</f>
        <v>-3.089887640449438E-4</v>
      </c>
      <c r="AA17" s="7">
        <v>1</v>
      </c>
      <c r="AB17" s="5">
        <f t="shared" si="11"/>
        <v>74.475421348314626</v>
      </c>
      <c r="AC17" s="3">
        <f t="shared" si="12"/>
        <v>3175.1909009638985</v>
      </c>
      <c r="AD17" s="3">
        <f t="shared" si="13"/>
        <v>21.470282537403985</v>
      </c>
      <c r="AE17" s="3">
        <f t="shared" si="14"/>
        <v>30.986780837897768</v>
      </c>
      <c r="AF17" s="92"/>
      <c r="AG17" s="3">
        <f t="shared" si="15"/>
        <v>-3.0424686823501874</v>
      </c>
      <c r="AH17" s="3">
        <f>+K17*AVERAGE('Monthly Peak Data '!$Q$8:$Q$10)*(1+X17)*'Monthly Peak Data '!$M$40*1000</f>
        <v>0</v>
      </c>
      <c r="AI17" s="3">
        <f>+L17*(0.5*MAX('Monthly Peak Data '!$G$18:$G$19,'Monthly Peak Data '!$G$29)+0.5*(MAX('Monthly Peak Data '!$P$3:$P$14)))*(1+X17)</f>
        <v>0</v>
      </c>
      <c r="AJ17" s="3">
        <f>+M17*0.25*MAX('Monthly Peak Data '!$P$3:$P$14)*(1+X17)</f>
        <v>0</v>
      </c>
      <c r="AK17" s="3">
        <f>+VLOOKUP($B17,'Monthly Peak Data '!$L$3:$P$14,5,FALSE)*N17*(1+X17)</f>
        <v>-7.7268088333333346E-3</v>
      </c>
      <c r="AL17" s="3">
        <f>+VLOOKUP($B17,'Monthly Peak Data '!$L$3:$P$14,5,FALSE)*O17*(1+$X17)</f>
        <v>-5.5375366306757538E-3</v>
      </c>
      <c r="AM17" s="3">
        <f>+VLOOKUP($B17,'Monthly Peak Data '!$L$3:$P$14,5,FALSE)*P17*(1+$X17)</f>
        <v>-4.2501367065534076E-3</v>
      </c>
      <c r="AN17" s="3">
        <f>+VLOOKUP($B17,'Monthly Peak Data '!$L$3:$P$14,5,FALSE)*Q17*(1+X17)</f>
        <v>-1.0525911000000001E-2</v>
      </c>
      <c r="AO17" s="3">
        <f t="shared" si="16"/>
        <v>24.011799337921353</v>
      </c>
      <c r="AP17" s="3">
        <f>+VLOOKUP($B17,'Monthly Peak Data '!$C$18:$G$29,5,FALSE)*(1+X17)</f>
        <v>0.51383010752688163</v>
      </c>
      <c r="AQ17" s="3">
        <f>+VLOOKUP($B17,'Monthly Peak Data '!$L$3:$P$14,5,FALSE)*T17*(1+X17)</f>
        <v>-3.81348E-4</v>
      </c>
      <c r="AR17" s="29">
        <f>+VLOOKUP($B17,'Monthly Peak Data '!$C$3:$G$14,5,FALSE)*U17*(1+X17)</f>
        <v>8.4984703518279549E-3</v>
      </c>
      <c r="AS17" s="3">
        <f t="shared" si="17"/>
        <v>21.463237492279312</v>
      </c>
      <c r="AT17" s="16"/>
    </row>
    <row r="18" spans="1:46" ht="15" x14ac:dyDescent="0.25">
      <c r="A18" s="2">
        <f t="shared" si="10"/>
        <v>2018</v>
      </c>
      <c r="B18" s="4">
        <v>11</v>
      </c>
      <c r="C18" s="70">
        <v>38.25</v>
      </c>
      <c r="D18" s="1">
        <v>3.1850000000000001</v>
      </c>
      <c r="E18" s="21">
        <f>+'Monthly LMP and MWh Pivot'!L$16</f>
        <v>0.84486275042448977</v>
      </c>
      <c r="F18" s="3">
        <f t="shared" si="18"/>
        <v>32.316000203736735</v>
      </c>
      <c r="G18" s="6">
        <f t="shared" si="19"/>
        <v>9.5500000000000007</v>
      </c>
      <c r="H18" s="6">
        <f t="shared" si="19"/>
        <v>9.2023691666666672</v>
      </c>
      <c r="I18" s="1">
        <v>0.38066330440007279</v>
      </c>
      <c r="J18" s="1">
        <v>0.41534902559924358</v>
      </c>
      <c r="K18" s="1">
        <v>0</v>
      </c>
      <c r="L18" s="65">
        <v>0</v>
      </c>
      <c r="M18" s="65">
        <v>0</v>
      </c>
      <c r="N18" s="6">
        <f t="shared" ref="N18" si="29">+N17</f>
        <v>0.13129666666666667</v>
      </c>
      <c r="O18" s="65">
        <v>9.4038767923526292E-2</v>
      </c>
      <c r="P18" s="65">
        <v>7.2741844304114969E-2</v>
      </c>
      <c r="Q18" s="65">
        <v>0.17885999999999999</v>
      </c>
      <c r="R18" s="65">
        <v>0.30131999999999998</v>
      </c>
      <c r="S18" s="65">
        <v>0.22461</v>
      </c>
      <c r="T18" s="65">
        <v>6.4799999999999996E-3</v>
      </c>
      <c r="U18" s="28">
        <v>-4.5641643875053976E-2</v>
      </c>
      <c r="V18" s="2">
        <f>+'Monthly LMP and MWh Pivot'!I$16/('Monthly Analysis'!W18*'Hourly Generator and LMP Data'!$I$1)</f>
        <v>4.0542058210870133E-2</v>
      </c>
      <c r="W18" s="4">
        <v>721</v>
      </c>
      <c r="X18" s="38">
        <f t="shared" si="22"/>
        <v>7.0000000000000007E-2</v>
      </c>
      <c r="Y18" s="5">
        <f t="shared" si="22"/>
        <v>0.30925205388425764</v>
      </c>
      <c r="Z18" s="5">
        <f>+'Monthly Peak Data '!Q$13</f>
        <v>-7.4906367041198516E-4</v>
      </c>
      <c r="AA18" s="7">
        <v>1</v>
      </c>
      <c r="AB18" s="5">
        <f t="shared" si="11"/>
        <v>29.230823970037367</v>
      </c>
      <c r="AC18" s="3">
        <f t="shared" si="12"/>
        <v>1010.7469453070986</v>
      </c>
      <c r="AD18" s="3">
        <f t="shared" si="13"/>
        <v>11.905999185765269</v>
      </c>
      <c r="AE18" s="3">
        <f t="shared" si="14"/>
        <v>12.990863851157295</v>
      </c>
      <c r="AF18" s="92"/>
      <c r="AG18" s="3">
        <f t="shared" si="15"/>
        <v>-7.3756816541822747</v>
      </c>
      <c r="AH18" s="3">
        <f>+K18*AVERAGE('Monthly Peak Data '!$Q$8:$Q$10)*(1+X18)*'Monthly Peak Data '!$M$40*1000</f>
        <v>0</v>
      </c>
      <c r="AI18" s="3">
        <f>+L18*(0.5*MAX('Monthly Peak Data '!$G$18:$G$19,'Monthly Peak Data '!$G$29)+0.5*(MAX('Monthly Peak Data '!$P$3:$P$14)))*(1+X18)</f>
        <v>0</v>
      </c>
      <c r="AJ18" s="3">
        <f>+M18*0.25*MAX('Monthly Peak Data '!$P$3:$P$14)*(1+X18)</f>
        <v>0</v>
      </c>
      <c r="AK18" s="3">
        <f>+VLOOKUP($B18,'Monthly Peak Data '!$L$3:$P$14,5,FALSE)*N18*(1+X18)</f>
        <v>-1.8731657777777782E-2</v>
      </c>
      <c r="AL18" s="3">
        <f>+VLOOKUP($B18,'Monthly Peak Data '!$L$3:$P$14,5,FALSE)*O18*(1+$X18)</f>
        <v>-1.3416197557089756E-2</v>
      </c>
      <c r="AM18" s="3">
        <f>+VLOOKUP($B18,'Monthly Peak Data '!$L$3:$P$14,5,FALSE)*P18*(1+$X18)</f>
        <v>-1.0377836454053739E-2</v>
      </c>
      <c r="AN18" s="3">
        <f>+VLOOKUP($B18,'Monthly Peak Data '!$L$3:$P$14,5,FALSE)*Q18*(1+X18)</f>
        <v>-2.5517360000000006E-2</v>
      </c>
      <c r="AO18" s="3">
        <f t="shared" si="16"/>
        <v>9.4243801101572746</v>
      </c>
      <c r="AP18" s="3">
        <f>+VLOOKUP($B18,'Monthly Peak Data '!$C$18:$G$29,5,FALSE)*(1+X18)</f>
        <v>0.83685888888888882</v>
      </c>
      <c r="AQ18" s="3">
        <f>+VLOOKUP($B18,'Monthly Peak Data '!$L$3:$P$14,5,FALSE)*T18*(1+X18)</f>
        <v>-9.2448000000000009E-4</v>
      </c>
      <c r="AR18" s="29">
        <f>+VLOOKUP($B18,'Monthly Peak Data '!$C$3:$G$14,5,FALSE)*U18*(1+X18)</f>
        <v>7.1301376061609304E-3</v>
      </c>
      <c r="AS18" s="3">
        <f t="shared" si="17"/>
        <v>2.8237199506811277</v>
      </c>
      <c r="AT18" s="16"/>
    </row>
    <row r="19" spans="1:46" ht="15" x14ac:dyDescent="0.25">
      <c r="A19" s="2">
        <f t="shared" si="10"/>
        <v>2018</v>
      </c>
      <c r="B19" s="4">
        <v>12</v>
      </c>
      <c r="C19" s="70">
        <v>86.4</v>
      </c>
      <c r="D19" s="1">
        <v>4.7149999999999999</v>
      </c>
      <c r="E19" s="21">
        <f>+'Monthly LMP and MWh Pivot'!L$17</f>
        <v>0.71583737887983834</v>
      </c>
      <c r="F19" s="3">
        <f t="shared" si="18"/>
        <v>61.848349535218034</v>
      </c>
      <c r="G19" s="6">
        <f t="shared" ref="G19:G31" si="30">+G18</f>
        <v>9.5500000000000007</v>
      </c>
      <c r="H19" s="6">
        <f t="shared" ref="H19" si="31">+H18</f>
        <v>9.2023691666666672</v>
      </c>
      <c r="I19" s="1">
        <v>0.29038200155568955</v>
      </c>
      <c r="J19" s="1">
        <v>0.29233260609128731</v>
      </c>
      <c r="K19" s="1">
        <v>0</v>
      </c>
      <c r="L19" s="65">
        <v>0</v>
      </c>
      <c r="M19" s="65">
        <v>0</v>
      </c>
      <c r="N19" s="6">
        <f t="shared" ref="N19" si="32">+N18</f>
        <v>0.13129666666666667</v>
      </c>
      <c r="O19" s="65">
        <v>8.9906974809721207E-2</v>
      </c>
      <c r="P19" s="65">
        <v>7.4118480474278145E-2</v>
      </c>
      <c r="Q19" s="65">
        <v>0.17885999999999999</v>
      </c>
      <c r="R19" s="65">
        <v>0.30131999999999998</v>
      </c>
      <c r="S19" s="65">
        <v>0.22461</v>
      </c>
      <c r="T19" s="65">
        <v>6.4799999999999996E-3</v>
      </c>
      <c r="U19" s="28">
        <v>-3.4920840331506921E-2</v>
      </c>
      <c r="V19" s="2">
        <f>+'Monthly LMP and MWh Pivot'!I$17/('Monthly Analysis'!W19*'Hourly Generator and LMP Data'!$I$1)</f>
        <v>2.5858742599975813E-2</v>
      </c>
      <c r="W19" s="4">
        <v>744</v>
      </c>
      <c r="X19" s="38">
        <f t="shared" si="22"/>
        <v>7.0000000000000007E-2</v>
      </c>
      <c r="Y19" s="5">
        <f t="shared" si="22"/>
        <v>0.30925205388425764</v>
      </c>
      <c r="Z19" s="5">
        <f>+'Monthly Peak Data '!Q$14</f>
        <v>-4.92388546574846E-3</v>
      </c>
      <c r="AA19" s="7">
        <v>1</v>
      </c>
      <c r="AB19" s="5">
        <f t="shared" si="11"/>
        <v>19.238904494382005</v>
      </c>
      <c r="AC19" s="3">
        <f t="shared" si="12"/>
        <v>1273.1871041322406</v>
      </c>
      <c r="AD19" s="3">
        <f t="shared" si="13"/>
        <v>5.9776958064546166</v>
      </c>
      <c r="AE19" s="3">
        <f t="shared" si="14"/>
        <v>6.0178502254269564</v>
      </c>
      <c r="AF19" s="92"/>
      <c r="AG19" s="3">
        <f t="shared" si="15"/>
        <v>-48.483210615515894</v>
      </c>
      <c r="AH19" s="3">
        <f>+K19*AVERAGE('Monthly Peak Data '!$Q$8:$Q$10)*(1+X19)*'Monthly Peak Data '!$M$40*1000</f>
        <v>0</v>
      </c>
      <c r="AI19" s="3">
        <f>+L19*(0.5*MAX('Monthly Peak Data '!$G$18:$G$19,'Monthly Peak Data '!$G$29)+0.5*(MAX('Monthly Peak Data '!$P$3:$P$14)))*(1+X19)</f>
        <v>0</v>
      </c>
      <c r="AJ19" s="3">
        <f>+M19*0.25*MAX('Monthly Peak Data '!$P$3:$P$14)*(1+X19)</f>
        <v>0</v>
      </c>
      <c r="AK19" s="3">
        <f>+VLOOKUP($B19,'Monthly Peak Data '!$L$3:$P$14,5,FALSE)*N19*(1+X19)</f>
        <v>-0.12313043753763442</v>
      </c>
      <c r="AL19" s="3">
        <f>+VLOOKUP($B19,'Monthly Peak Data '!$L$3:$P$14,5,FALSE)*O19*(1+$X19)</f>
        <v>-8.4315050999055938E-2</v>
      </c>
      <c r="AM19" s="3">
        <f>+VLOOKUP($B19,'Monthly Peak Data '!$L$3:$P$14,5,FALSE)*P19*(1+$X19)</f>
        <v>-6.9508550080650558E-2</v>
      </c>
      <c r="AN19" s="3">
        <f>+VLOOKUP($B19,'Monthly Peak Data '!$L$3:$P$14,5,FALSE)*Q19*(1+X19)</f>
        <v>-0.16773548496774193</v>
      </c>
      <c r="AO19" s="3">
        <f t="shared" si="16"/>
        <v>6.2028613714044889</v>
      </c>
      <c r="AP19" s="3">
        <f>+VLOOKUP($B19,'Monthly Peak Data '!$C$18:$G$29,5,FALSE)*(1+X19)</f>
        <v>0</v>
      </c>
      <c r="AQ19" s="3">
        <f>+VLOOKUP($B19,'Monthly Peak Data '!$L$3:$P$14,5,FALSE)*T19*(1+X19)</f>
        <v>-6.0769649032258065E-3</v>
      </c>
      <c r="AR19" s="29">
        <f>+VLOOKUP($B19,'Monthly Peak Data '!$C$3:$G$14,5,FALSE)*U19*(1+X19)</f>
        <v>3.1633944397271838E-2</v>
      </c>
      <c r="AS19" s="3">
        <f t="shared" si="17"/>
        <v>-42.699481788202441</v>
      </c>
      <c r="AT19" s="16"/>
    </row>
    <row r="20" spans="1:46" ht="15" x14ac:dyDescent="0.25">
      <c r="A20" s="2">
        <f>1+A8</f>
        <v>2019</v>
      </c>
      <c r="B20" s="2">
        <f t="shared" ref="B20:B24" si="33">+B8</f>
        <v>1</v>
      </c>
      <c r="C20" s="70">
        <v>66.5</v>
      </c>
      <c r="D20" s="1">
        <v>3.6419999999999999</v>
      </c>
      <c r="E20" s="21">
        <f>+'Monthly LMP and MWh Pivot'!L$6</f>
        <v>0.70389395402298183</v>
      </c>
      <c r="F20" s="3">
        <f t="shared" si="18"/>
        <v>46.808947942528292</v>
      </c>
      <c r="G20" s="1">
        <v>9.5500000000000007</v>
      </c>
      <c r="H20" s="6">
        <f t="shared" ref="H20" si="34">+H19</f>
        <v>9.2023691666666672</v>
      </c>
      <c r="I20" s="1">
        <v>0.28731799124607754</v>
      </c>
      <c r="J20" s="1">
        <v>0.241942234311743</v>
      </c>
      <c r="K20" s="1">
        <v>0</v>
      </c>
      <c r="L20" s="65">
        <v>0</v>
      </c>
      <c r="M20" s="65">
        <v>0</v>
      </c>
      <c r="N20" s="6">
        <f t="shared" ref="N20" si="35">+N19</f>
        <v>0.13129666666666667</v>
      </c>
      <c r="O20" s="65">
        <v>8.0699367821798568E-2</v>
      </c>
      <c r="P20" s="65">
        <v>7.4922715387416031E-2</v>
      </c>
      <c r="Q20" s="65">
        <v>0.17285</v>
      </c>
      <c r="R20" s="65">
        <v>0.30335000000000001</v>
      </c>
      <c r="S20" s="65">
        <v>0.22134000000000001</v>
      </c>
      <c r="T20" s="65">
        <v>7.11E-3</v>
      </c>
      <c r="U20" s="28">
        <v>-4.1906854565580132E-2</v>
      </c>
      <c r="V20" s="2">
        <f t="shared" ref="V20:W24" si="36">+V8</f>
        <v>2.2616097317868761E-2</v>
      </c>
      <c r="W20" s="2">
        <f t="shared" si="36"/>
        <v>744</v>
      </c>
      <c r="X20" s="38">
        <f t="shared" si="22"/>
        <v>7.0000000000000007E-2</v>
      </c>
      <c r="Y20" s="5">
        <f t="shared" si="22"/>
        <v>0.30925205388425764</v>
      </c>
      <c r="Z20" s="5">
        <f t="shared" ref="Y20:Z31" si="37">+Z8</f>
        <v>-6.0846321130844493E-3</v>
      </c>
      <c r="AA20" s="7">
        <v>1</v>
      </c>
      <c r="AB20" s="5">
        <f t="shared" si="11"/>
        <v>16.826376404494358</v>
      </c>
      <c r="AC20" s="3">
        <f t="shared" si="12"/>
        <v>842.75872558191816</v>
      </c>
      <c r="AD20" s="3">
        <f t="shared" si="13"/>
        <v>5.1729371152839958</v>
      </c>
      <c r="AE20" s="3">
        <f t="shared" si="14"/>
        <v>4.3559818798609209</v>
      </c>
      <c r="AF20" s="92"/>
      <c r="AG20" s="3">
        <f t="shared" si="15"/>
        <v>-59.912543114315255</v>
      </c>
      <c r="AH20" s="3">
        <f>+K20*AVERAGE('Monthly Peak Data '!$Q$8:$Q$10)*(1+X20)*'Monthly Peak Data '!$M$40*1000</f>
        <v>0</v>
      </c>
      <c r="AI20" s="3">
        <f>+L20*(0.5*MAX('Monthly Peak Data '!$G$18:$G$19,'Monthly Peak Data '!$G$29)+0.5*(MAX('Monthly Peak Data '!$P$3:$P$14)))*(1+X20)</f>
        <v>0</v>
      </c>
      <c r="AJ20" s="3">
        <f>+M20*0.25*MAX('Monthly Peak Data '!$P$3:$P$14)*(1+X20)</f>
        <v>0</v>
      </c>
      <c r="AK20" s="3">
        <f>+VLOOKUP($B20,'Monthly Peak Data '!$L$3:$P$14,5,FALSE)*N20*(1+X20)</f>
        <v>-0.15215695400537632</v>
      </c>
      <c r="AL20" s="3">
        <f>+VLOOKUP($B20,'Monthly Peak Data '!$L$3:$P$14,5,FALSE)*O20*(1+$X20)</f>
        <v>-9.3520805285163502E-2</v>
      </c>
      <c r="AM20" s="3">
        <f>+VLOOKUP($B20,'Monthly Peak Data '!$L$3:$P$14,5,FALSE)*P20*(1+$X20)</f>
        <v>-8.6826363902315074E-2</v>
      </c>
      <c r="AN20" s="3">
        <f>+VLOOKUP($B20,'Monthly Peak Data '!$L$3:$P$14,5,FALSE)*Q20*(1+X20)</f>
        <v>-0.20031224072580642</v>
      </c>
      <c r="AO20" s="3">
        <f t="shared" si="16"/>
        <v>5.4615809720645991</v>
      </c>
      <c r="AP20" s="3">
        <f>+VLOOKUP($B20,'Monthly Peak Data '!$C$18:$G$29,5,FALSE)*(1+X20)</f>
        <v>0</v>
      </c>
      <c r="AQ20" s="3">
        <f>+VLOOKUP($B20,'Monthly Peak Data '!$L$3:$P$14,5,FALSE)*T20*(1+X20)</f>
        <v>-8.2396299193548371E-3</v>
      </c>
      <c r="AR20" s="29">
        <f>+VLOOKUP($B20,'Monthly Peak Data '!$C$3:$G$14,5,FALSE)*U20*(1+X20)</f>
        <v>4.6134918232742607E-2</v>
      </c>
      <c r="AS20" s="3">
        <f t="shared" si="17"/>
        <v>-54.945883217855936</v>
      </c>
      <c r="AT20" s="16"/>
    </row>
    <row r="21" spans="1:46" ht="15" x14ac:dyDescent="0.25">
      <c r="A21" s="2">
        <f t="shared" ref="A21:A24" si="38">1+A9</f>
        <v>2019</v>
      </c>
      <c r="B21" s="2">
        <f t="shared" si="33"/>
        <v>2</v>
      </c>
      <c r="C21" s="70">
        <v>59.7</v>
      </c>
      <c r="D21" s="1">
        <v>2.95</v>
      </c>
      <c r="E21" s="21">
        <f>+'Monthly LMP and MWh Pivot'!L$7</f>
        <v>0.91686750766748637</v>
      </c>
      <c r="F21" s="3">
        <f t="shared" si="18"/>
        <v>54.736990207748939</v>
      </c>
      <c r="G21" s="6">
        <f t="shared" si="30"/>
        <v>9.5500000000000007</v>
      </c>
      <c r="H21" s="6">
        <f t="shared" ref="H21" si="39">+H20</f>
        <v>9.2023691666666672</v>
      </c>
      <c r="I21" s="1">
        <v>0.23673052469631067</v>
      </c>
      <c r="J21" s="1">
        <v>0.34071655463798245</v>
      </c>
      <c r="K21" s="1">
        <v>0</v>
      </c>
      <c r="L21" s="65">
        <v>0</v>
      </c>
      <c r="M21" s="65">
        <v>0</v>
      </c>
      <c r="N21" s="6">
        <f t="shared" ref="N21" si="40">+N20</f>
        <v>0.13129666666666667</v>
      </c>
      <c r="O21" s="65">
        <v>9.0235792019347033E-2</v>
      </c>
      <c r="P21" s="65">
        <v>8.3213147191381787E-2</v>
      </c>
      <c r="Q21" s="65">
        <v>0.17285</v>
      </c>
      <c r="R21" s="65">
        <v>0.30335000000000001</v>
      </c>
      <c r="S21" s="65">
        <v>0.22134000000000001</v>
      </c>
      <c r="T21" s="65">
        <v>7.11E-3</v>
      </c>
      <c r="U21" s="28">
        <v>-4.6754649512469354E-2</v>
      </c>
      <c r="V21" s="2">
        <f t="shared" si="36"/>
        <v>5.2674725789192064E-2</v>
      </c>
      <c r="W21" s="2">
        <f t="shared" si="36"/>
        <v>672</v>
      </c>
      <c r="X21" s="38">
        <f t="shared" si="22"/>
        <v>7.0000000000000007E-2</v>
      </c>
      <c r="Y21" s="5">
        <f t="shared" si="22"/>
        <v>0.30925205388425764</v>
      </c>
      <c r="Z21" s="5">
        <f t="shared" si="37"/>
        <v>-5.5317014446227934E-3</v>
      </c>
      <c r="AA21" s="7">
        <v>1</v>
      </c>
      <c r="AB21" s="5">
        <f t="shared" si="11"/>
        <v>35.397415730337066</v>
      </c>
      <c r="AC21" s="3">
        <f t="shared" si="12"/>
        <v>2073.1763580858537</v>
      </c>
      <c r="AD21" s="3">
        <f t="shared" si="13"/>
        <v>8.9662242146476636</v>
      </c>
      <c r="AE21" s="3">
        <f t="shared" si="14"/>
        <v>12.904719517879782</v>
      </c>
      <c r="AF21" s="92"/>
      <c r="AG21" s="3">
        <f t="shared" si="15"/>
        <v>-54.46809193012642</v>
      </c>
      <c r="AH21" s="3">
        <f>+K21*AVERAGE('Monthly Peak Data '!$Q$8:$Q$10)*(1+X21)*'Monthly Peak Data '!$M$40*1000</f>
        <v>0</v>
      </c>
      <c r="AI21" s="3">
        <f>+L21*(0.5*MAX('Monthly Peak Data '!$G$18:$G$19,'Monthly Peak Data '!$G$29)+0.5*(MAX('Monthly Peak Data '!$P$3:$P$14)))*(1+X21)</f>
        <v>0</v>
      </c>
      <c r="AJ21" s="3">
        <f>+M21*0.25*MAX('Monthly Peak Data '!$P$3:$P$14)*(1+X21)</f>
        <v>0</v>
      </c>
      <c r="AK21" s="3">
        <f>+VLOOKUP($B21,'Monthly Peak Data '!$L$3:$P$14,5,FALSE)*N21*(1+X21)</f>
        <v>-0.13832994775000002</v>
      </c>
      <c r="AL21" s="3">
        <f>+VLOOKUP($B21,'Monthly Peak Data '!$L$3:$P$14,5,FALSE)*O21*(1+$X21)</f>
        <v>-9.5069530035411992E-2</v>
      </c>
      <c r="AM21" s="3">
        <f>+VLOOKUP($B21,'Monthly Peak Data '!$L$3:$P$14,5,FALSE)*P21*(1+$X21)</f>
        <v>-8.7670697172537282E-2</v>
      </c>
      <c r="AN21" s="3">
        <f>+VLOOKUP($B21,'Monthly Peak Data '!$L$3:$P$14,5,FALSE)*Q21*(1+X21)</f>
        <v>-0.18210920410714287</v>
      </c>
      <c r="AO21" s="3">
        <f t="shared" si="16"/>
        <v>11.489452486123593</v>
      </c>
      <c r="AP21" s="3">
        <f>+VLOOKUP($B21,'Monthly Peak Data '!$C$18:$G$29,5,FALSE)*(1+X21)</f>
        <v>1.6748047619047624</v>
      </c>
      <c r="AQ21" s="3">
        <f>+VLOOKUP($B21,'Monthly Peak Data '!$L$3:$P$14,5,FALSE)*T21*(1+X21)</f>
        <v>-7.4908674642857149E-3</v>
      </c>
      <c r="AR21" s="29">
        <f>+VLOOKUP($B21,'Monthly Peak Data '!$C$3:$G$14,5,FALSE)*U21*(1+X21)</f>
        <v>5.3145258686813898E-2</v>
      </c>
      <c r="AS21" s="3">
        <f t="shared" si="17"/>
        <v>-41.761359669940624</v>
      </c>
      <c r="AT21" s="16"/>
    </row>
    <row r="22" spans="1:46" ht="15" x14ac:dyDescent="0.25">
      <c r="A22" s="2">
        <f t="shared" si="38"/>
        <v>2019</v>
      </c>
      <c r="B22" s="2">
        <f t="shared" si="33"/>
        <v>3</v>
      </c>
      <c r="C22" s="70">
        <v>42.85</v>
      </c>
      <c r="D22" s="1">
        <v>2.855</v>
      </c>
      <c r="E22" s="21">
        <f>+'Monthly LMP and MWh Pivot'!L$8</f>
        <v>0.77619975601835101</v>
      </c>
      <c r="F22" s="3">
        <f t="shared" si="18"/>
        <v>33.260159545386344</v>
      </c>
      <c r="G22" s="6">
        <f t="shared" si="30"/>
        <v>9.5500000000000007</v>
      </c>
      <c r="H22" s="6">
        <f t="shared" ref="H22" si="41">+H21</f>
        <v>9.2023691666666672</v>
      </c>
      <c r="I22" s="1">
        <v>0.20364007868512396</v>
      </c>
      <c r="J22" s="1">
        <v>0.3018659833474921</v>
      </c>
      <c r="K22" s="1">
        <v>0</v>
      </c>
      <c r="L22" s="65">
        <v>0</v>
      </c>
      <c r="M22" s="65">
        <v>0</v>
      </c>
      <c r="N22" s="6">
        <f t="shared" ref="N22" si="42">+N21</f>
        <v>0.13129666666666667</v>
      </c>
      <c r="O22" s="65">
        <v>9.7892808658620489E-2</v>
      </c>
      <c r="P22" s="65">
        <v>8.7122719580458599E-2</v>
      </c>
      <c r="Q22" s="65">
        <v>0.17285</v>
      </c>
      <c r="R22" s="65">
        <v>0.30335000000000001</v>
      </c>
      <c r="S22" s="65">
        <v>0.22134000000000001</v>
      </c>
      <c r="T22" s="65">
        <v>7.11E-3</v>
      </c>
      <c r="U22" s="28">
        <v>-4.8337906852656452E-2</v>
      </c>
      <c r="V22" s="2">
        <f t="shared" si="36"/>
        <v>0.10095698428780983</v>
      </c>
      <c r="W22" s="2">
        <f t="shared" si="36"/>
        <v>743</v>
      </c>
      <c r="X22" s="38">
        <f t="shared" si="22"/>
        <v>7.0000000000000007E-2</v>
      </c>
      <c r="Y22" s="5">
        <f t="shared" si="22"/>
        <v>0.30925205388425764</v>
      </c>
      <c r="Z22" s="5">
        <f t="shared" si="37"/>
        <v>1.6072852482783614E-2</v>
      </c>
      <c r="AA22" s="7">
        <v>1</v>
      </c>
      <c r="AB22" s="5">
        <f t="shared" si="11"/>
        <v>75.011039325842702</v>
      </c>
      <c r="AC22" s="3">
        <f t="shared" si="12"/>
        <v>2669.5206751377723</v>
      </c>
      <c r="AD22" s="3">
        <f t="shared" si="13"/>
        <v>16.344521727107264</v>
      </c>
      <c r="AE22" s="3">
        <f t="shared" si="14"/>
        <v>24.228310828373811</v>
      </c>
      <c r="AF22" s="92"/>
      <c r="AG22" s="3">
        <f t="shared" si="15"/>
        <v>158.26190465550621</v>
      </c>
      <c r="AH22" s="3">
        <f>+K22*AVERAGE('Monthly Peak Data '!$Q$8:$Q$10)*(1+X22)*'Monthly Peak Data '!$M$40*1000</f>
        <v>0</v>
      </c>
      <c r="AI22" s="3">
        <f>+L22*(0.5*MAX('Monthly Peak Data '!$G$18:$G$19,'Monthly Peak Data '!$G$29)+0.5*(MAX('Monthly Peak Data '!$P$3:$P$14)))*(1+X22)</f>
        <v>0</v>
      </c>
      <c r="AJ22" s="3">
        <f>+M22*0.25*MAX('Monthly Peak Data '!$P$3:$P$14)*(1+X22)</f>
        <v>0</v>
      </c>
      <c r="AK22" s="3">
        <f>+VLOOKUP($B22,'Monthly Peak Data '!$L$3:$P$14,5,FALSE)*N22*(1+X22)</f>
        <v>0.40193001491397845</v>
      </c>
      <c r="AL22" s="3">
        <f>+VLOOKUP($B22,'Monthly Peak Data '!$L$3:$P$14,5,FALSE)*O22*(1+$X22)</f>
        <v>0.2996729394815601</v>
      </c>
      <c r="AM22" s="3">
        <f>+VLOOKUP($B22,'Monthly Peak Data '!$L$3:$P$14,5,FALSE)*P22*(1+$X22)</f>
        <v>0.26670316063103977</v>
      </c>
      <c r="AN22" s="3">
        <f>+VLOOKUP($B22,'Monthly Peak Data '!$L$3:$P$14,5,FALSE)*Q22*(1+X22)</f>
        <v>0.5291345533870967</v>
      </c>
      <c r="AO22" s="3">
        <f t="shared" si="16"/>
        <v>24.347420694058993</v>
      </c>
      <c r="AP22" s="3">
        <f>+VLOOKUP($B22,'Monthly Peak Data '!$C$18:$G$29,5,FALSE)*(1+X22)</f>
        <v>4.0038709677419362E-2</v>
      </c>
      <c r="AQ22" s="3">
        <f>+VLOOKUP($B22,'Monthly Peak Data '!$L$3:$P$14,5,FALSE)*T22*(1+X22)</f>
        <v>2.1765384290322581E-2</v>
      </c>
      <c r="AR22" s="29">
        <f>+VLOOKUP($B22,'Monthly Peak Data '!$C$3:$G$14,5,FALSE)*U22*(1+X22)</f>
        <v>8.8844293151523618E-3</v>
      </c>
      <c r="AS22" s="3">
        <f t="shared" si="17"/>
        <v>184.17745454126177</v>
      </c>
      <c r="AT22" s="16"/>
    </row>
    <row r="23" spans="1:46" ht="15" x14ac:dyDescent="0.25">
      <c r="A23" s="2">
        <f t="shared" si="38"/>
        <v>2019</v>
      </c>
      <c r="B23" s="2">
        <f t="shared" si="33"/>
        <v>4</v>
      </c>
      <c r="C23" s="70">
        <v>32.880000000000003</v>
      </c>
      <c r="D23" s="1">
        <v>2.7130000000000001</v>
      </c>
      <c r="E23" s="21">
        <f>+'Monthly LMP and MWh Pivot'!L$9</f>
        <v>0.85629917965995661</v>
      </c>
      <c r="F23" s="3">
        <f t="shared" si="18"/>
        <v>28.155117027219376</v>
      </c>
      <c r="G23" s="6">
        <f t="shared" si="30"/>
        <v>9.5500000000000007</v>
      </c>
      <c r="H23" s="6">
        <f t="shared" ref="H23" si="43">+H22</f>
        <v>9.2023691666666672</v>
      </c>
      <c r="I23" s="1">
        <v>0.15806068694661193</v>
      </c>
      <c r="J23" s="1">
        <v>0.27444613954097902</v>
      </c>
      <c r="K23" s="1">
        <v>0</v>
      </c>
      <c r="L23" s="65">
        <v>0</v>
      </c>
      <c r="M23" s="65">
        <v>0</v>
      </c>
      <c r="N23" s="6">
        <f t="shared" ref="N23:N24" si="44">+N22</f>
        <v>0.13129666666666667</v>
      </c>
      <c r="O23" s="65">
        <v>0.1114563980208476</v>
      </c>
      <c r="P23" s="65">
        <v>0.10278939236892028</v>
      </c>
      <c r="Q23" s="65">
        <v>0.17285</v>
      </c>
      <c r="R23" s="65">
        <v>0.30335000000000001</v>
      </c>
      <c r="S23" s="65">
        <v>0.22134000000000001</v>
      </c>
      <c r="T23" s="65">
        <v>7.11E-3</v>
      </c>
      <c r="U23" s="28">
        <v>-5.1158259887461428E-2</v>
      </c>
      <c r="V23" s="2">
        <f t="shared" si="36"/>
        <v>0.14691857833957545</v>
      </c>
      <c r="W23" s="2">
        <f t="shared" si="36"/>
        <v>720</v>
      </c>
      <c r="X23" s="38">
        <f t="shared" si="22"/>
        <v>7.0000000000000007E-2</v>
      </c>
      <c r="Y23" s="5">
        <f t="shared" si="22"/>
        <v>0.30925205388425764</v>
      </c>
      <c r="Z23" s="5">
        <f t="shared" si="37"/>
        <v>2.6413857677902619E-3</v>
      </c>
      <c r="AA23" s="7">
        <v>1</v>
      </c>
      <c r="AB23" s="5">
        <f t="shared" si="11"/>
        <v>105.78137640449432</v>
      </c>
      <c r="AC23" s="3">
        <f t="shared" si="12"/>
        <v>3186.7671242067017</v>
      </c>
      <c r="AD23" s="3">
        <f t="shared" si="13"/>
        <v>17.890268412098177</v>
      </c>
      <c r="AE23" s="3">
        <f t="shared" si="14"/>
        <v>31.063480716812805</v>
      </c>
      <c r="AF23" s="92"/>
      <c r="AG23" s="3">
        <f t="shared" si="15"/>
        <v>26.008497433060239</v>
      </c>
      <c r="AH23" s="3">
        <f>+K23*AVERAGE('Monthly Peak Data '!$Q$8:$Q$10)*(1+X23)*'Monthly Peak Data '!$M$40*1000</f>
        <v>0</v>
      </c>
      <c r="AI23" s="3">
        <f>+L23*(0.5*MAX('Monthly Peak Data '!$G$18:$G$19,'Monthly Peak Data '!$G$29)+0.5*(MAX('Monthly Peak Data '!$P$3:$P$14)))*(1+X23)</f>
        <v>0</v>
      </c>
      <c r="AJ23" s="3">
        <f>+M23*0.25*MAX('Monthly Peak Data '!$P$3:$P$14)*(1+X23)</f>
        <v>0</v>
      </c>
      <c r="AK23" s="3">
        <f>+VLOOKUP($B23,'Monthly Peak Data '!$L$3:$P$14,5,FALSE)*N23*(1+X23)</f>
        <v>6.6052508238888891E-2</v>
      </c>
      <c r="AL23" s="3">
        <f>+VLOOKUP($B23,'Monthly Peak Data '!$L$3:$P$14,5,FALSE)*O23*(1+$X23)</f>
        <v>5.6071298955664643E-2</v>
      </c>
      <c r="AM23" s="3">
        <f>+VLOOKUP($B23,'Monthly Peak Data '!$L$3:$P$14,5,FALSE)*P23*(1+$X23)</f>
        <v>5.1711116197302461E-2</v>
      </c>
      <c r="AN23" s="3">
        <f>+VLOOKUP($B23,'Monthly Peak Data '!$L$3:$P$14,5,FALSE)*Q23*(1+X23)</f>
        <v>8.6957089916666674E-2</v>
      </c>
      <c r="AO23" s="3">
        <f t="shared" si="16"/>
        <v>34.334995169564593</v>
      </c>
      <c r="AP23" s="3">
        <f>+VLOOKUP($B23,'Monthly Peak Data '!$C$18:$G$29,5,FALSE)*(1+X23)</f>
        <v>142.15603888888893</v>
      </c>
      <c r="AQ23" s="3">
        <f>+VLOOKUP($B23,'Monthly Peak Data '!$L$3:$P$14,5,FALSE)*T23*(1+X23)</f>
        <v>3.5768869500000001E-3</v>
      </c>
      <c r="AR23" s="29">
        <f>+VLOOKUP($B23,'Monthly Peak Data '!$C$3:$G$14,5,FALSE)*U23*(1+X23)</f>
        <v>7.590521547035608E-3</v>
      </c>
      <c r="AS23" s="3">
        <f t="shared" si="17"/>
        <v>202.7714909133193</v>
      </c>
      <c r="AT23" s="16"/>
    </row>
    <row r="24" spans="1:46" ht="15" x14ac:dyDescent="0.25">
      <c r="A24" s="2">
        <f t="shared" si="38"/>
        <v>2019</v>
      </c>
      <c r="B24" s="2">
        <f t="shared" si="33"/>
        <v>5</v>
      </c>
      <c r="C24" s="70">
        <v>28.75</v>
      </c>
      <c r="D24" s="1">
        <v>2.5659999999999998</v>
      </c>
      <c r="E24" s="21">
        <f>+'Monthly LMP and MWh Pivot'!L$10</f>
        <v>0.82264044532210756</v>
      </c>
      <c r="F24" s="3">
        <f t="shared" si="18"/>
        <v>23.650912803010591</v>
      </c>
      <c r="G24" s="6">
        <f t="shared" si="30"/>
        <v>9.5500000000000007</v>
      </c>
      <c r="H24" s="6">
        <f t="shared" ref="H24" si="45">+H23</f>
        <v>9.2023691666666672</v>
      </c>
      <c r="I24" s="1">
        <v>0.14054967722195766</v>
      </c>
      <c r="J24" s="1">
        <v>0.2622848456073309</v>
      </c>
      <c r="K24" s="1">
        <v>0</v>
      </c>
      <c r="L24" s="65">
        <v>0</v>
      </c>
      <c r="M24" s="65">
        <v>0</v>
      </c>
      <c r="N24" s="6">
        <f t="shared" si="44"/>
        <v>0.13129666666666667</v>
      </c>
      <c r="O24" s="65">
        <v>0.10918310961148193</v>
      </c>
      <c r="P24" s="65">
        <v>0.12581750165040709</v>
      </c>
      <c r="Q24" s="65">
        <v>0.17285</v>
      </c>
      <c r="R24" s="65">
        <v>0.30335000000000001</v>
      </c>
      <c r="S24" s="65">
        <v>0.22134000000000001</v>
      </c>
      <c r="T24" s="65">
        <v>7.11E-3</v>
      </c>
      <c r="U24" s="28">
        <v>-6.5234543771216943E-2</v>
      </c>
      <c r="V24" s="2">
        <f t="shared" si="36"/>
        <v>0.20374675305062195</v>
      </c>
      <c r="W24" s="2">
        <f t="shared" si="36"/>
        <v>744</v>
      </c>
      <c r="X24" s="38">
        <f t="shared" si="22"/>
        <v>7.0000000000000007E-2</v>
      </c>
      <c r="Y24" s="5">
        <f t="shared" si="22"/>
        <v>0.30925205388425764</v>
      </c>
      <c r="Z24" s="5">
        <f t="shared" si="37"/>
        <v>0.11317959405581732</v>
      </c>
      <c r="AA24" s="7">
        <v>1</v>
      </c>
      <c r="AB24" s="5">
        <f t="shared" si="11"/>
        <v>151.58758426966273</v>
      </c>
      <c r="AC24" s="3">
        <f t="shared" si="12"/>
        <v>3836.1476692114702</v>
      </c>
      <c r="AD24" s="3">
        <f t="shared" si="13"/>
        <v>22.796977062754419</v>
      </c>
      <c r="AE24" s="3">
        <f t="shared" si="14"/>
        <v>42.542264965687728</v>
      </c>
      <c r="AF24" s="92"/>
      <c r="AG24" s="3">
        <f t="shared" si="15"/>
        <v>1114.4268350995608</v>
      </c>
      <c r="AH24" s="3">
        <f>+K24*AVERAGE('Monthly Peak Data '!$Q$8:$Q$10)*(1+X24)*'Monthly Peak Data '!$M$40*1000</f>
        <v>0</v>
      </c>
      <c r="AI24" s="3">
        <f>+L24*(0.5*MAX('Monthly Peak Data '!$G$18:$G$19,'Monthly Peak Data '!$G$29)+0.5*(MAX('Monthly Peak Data '!$P$3:$P$14)))*(1+X24)</f>
        <v>0</v>
      </c>
      <c r="AJ24" s="3">
        <f>+M24*0.25*MAX('Monthly Peak Data '!$P$3:$P$14)*(1+X24)</f>
        <v>0</v>
      </c>
      <c r="AK24" s="3">
        <f>+VLOOKUP($B24,'Monthly Peak Data '!$L$3:$P$14,5,FALSE)*N24*(1+X24)</f>
        <v>2.8302553000806454</v>
      </c>
      <c r="AL24" s="3">
        <f>+VLOOKUP($B24,'Monthly Peak Data '!$L$3:$P$14,5,FALSE)*O24*(1+$X24)</f>
        <v>2.35357136249092</v>
      </c>
      <c r="AM24" s="3">
        <f>+VLOOKUP($B24,'Monthly Peak Data '!$L$3:$P$14,5,FALSE)*P24*(1+$X24)</f>
        <v>2.7121454026934169</v>
      </c>
      <c r="AN24" s="3">
        <f>+VLOOKUP($B24,'Monthly Peak Data '!$L$3:$P$14,5,FALSE)*Q24*(1+X24)</f>
        <v>3.7259866608870968</v>
      </c>
      <c r="AO24" s="3">
        <f t="shared" si="16"/>
        <v>49.202980246376342</v>
      </c>
      <c r="AP24" s="3">
        <f>+VLOOKUP($B24,'Monthly Peak Data '!$C$18:$G$29,5,FALSE)*(1+X24)</f>
        <v>0.49346559139784957</v>
      </c>
      <c r="AQ24" s="3">
        <f>+VLOOKUP($B24,'Monthly Peak Data '!$L$3:$P$14,5,FALSE)*T24*(1+X24)</f>
        <v>0.15326447879032257</v>
      </c>
      <c r="AR24" s="29">
        <f>+VLOOKUP($B24,'Monthly Peak Data '!$C$3:$G$14,5,FALSE)*U24*(1+X24)</f>
        <v>-1.406207925488052</v>
      </c>
      <c r="AS24" s="3">
        <f t="shared" si="17"/>
        <v>1174.4922962167891</v>
      </c>
      <c r="AT24" s="16"/>
    </row>
    <row r="25" spans="1:46" ht="15" x14ac:dyDescent="0.25">
      <c r="A25" s="2">
        <f t="shared" ref="A25:A88" si="46">1+A13</f>
        <v>2019</v>
      </c>
      <c r="B25" s="2">
        <f t="shared" ref="B25:B88" si="47">+B13</f>
        <v>6</v>
      </c>
      <c r="C25" s="70">
        <v>27.88</v>
      </c>
      <c r="D25" s="1">
        <v>2.6629999999999998</v>
      </c>
      <c r="E25" s="21">
        <f>+'Monthly LMP and MWh Pivot'!L$11</f>
        <v>0.93665800540146105</v>
      </c>
      <c r="F25" s="3">
        <f t="shared" si="18"/>
        <v>26.114025190592734</v>
      </c>
      <c r="G25" s="1">
        <v>7.03</v>
      </c>
      <c r="H25" s="1">
        <v>9.3282233333333302</v>
      </c>
      <c r="I25" s="1">
        <v>0.15862696833532669</v>
      </c>
      <c r="J25" s="1">
        <v>0.52864143149427634</v>
      </c>
      <c r="K25" s="1">
        <v>0</v>
      </c>
      <c r="L25" s="65">
        <v>0</v>
      </c>
      <c r="M25" s="65">
        <v>0</v>
      </c>
      <c r="N25" s="1">
        <v>0.13278416666666668</v>
      </c>
      <c r="O25" s="65">
        <v>8.7891316044334436E-2</v>
      </c>
      <c r="P25" s="65">
        <v>9.8913160443344458E-2</v>
      </c>
      <c r="Q25" s="65">
        <v>0.17285</v>
      </c>
      <c r="R25" s="65">
        <v>0.30335000000000001</v>
      </c>
      <c r="S25" s="65">
        <v>0.22134000000000001</v>
      </c>
      <c r="T25" s="65">
        <v>7.11E-3</v>
      </c>
      <c r="U25" s="28">
        <v>-5.6531758413193668E-2</v>
      </c>
      <c r="V25" s="2">
        <f t="shared" ref="V25:W31" si="48">+V13</f>
        <v>0.22707631086142321</v>
      </c>
      <c r="W25" s="2">
        <f t="shared" si="48"/>
        <v>720</v>
      </c>
      <c r="X25" s="38">
        <f t="shared" si="22"/>
        <v>7.0000000000000007E-2</v>
      </c>
      <c r="Y25" s="5">
        <f t="shared" si="22"/>
        <v>0.30925205388425764</v>
      </c>
      <c r="Z25" s="5">
        <f t="shared" si="37"/>
        <v>1.7649812734082402E-3</v>
      </c>
      <c r="AA25" s="7">
        <v>1</v>
      </c>
      <c r="AB25" s="5">
        <f t="shared" si="11"/>
        <v>163.49494382022471</v>
      </c>
      <c r="AC25" s="3">
        <f t="shared" si="12"/>
        <v>4568.3768571578048</v>
      </c>
      <c r="AD25" s="3">
        <f t="shared" si="13"/>
        <v>27.750136785701777</v>
      </c>
      <c r="AE25" s="3">
        <f t="shared" si="14"/>
        <v>92.480315223223883</v>
      </c>
      <c r="AF25" s="3">
        <f>+Y14*G25*1000*1.2*(1+X14)</f>
        <v>2791.4698494273293</v>
      </c>
      <c r="AG25" s="3">
        <f t="shared" si="15"/>
        <v>17.616629262328342</v>
      </c>
      <c r="AH25" s="3">
        <f>+K25*AVERAGE('Monthly Peak Data '!$Q$8:$Q$10)*(1+X25)*'Monthly Peak Data '!$M$40*1000</f>
        <v>0</v>
      </c>
      <c r="AI25" s="3">
        <f>+L25*(0.5*MAX('Monthly Peak Data '!$G$18:$G$19,'Monthly Peak Data '!$G$29)+0.5*(MAX('Monthly Peak Data '!$P$3:$P$14)))*(1+X25)</f>
        <v>0</v>
      </c>
      <c r="AJ25" s="3">
        <f>+M25*0.25*MAX('Monthly Peak Data '!$P$3:$P$14)*(1+X25)</f>
        <v>0</v>
      </c>
      <c r="AK25" s="3">
        <f>+VLOOKUP($B25,'Monthly Peak Data '!$L$3:$P$14,5,FALSE)*N25*(1+X25)</f>
        <v>4.4636504159722243E-2</v>
      </c>
      <c r="AL25" s="3">
        <f>+VLOOKUP($B25,'Monthly Peak Data '!$L$3:$P$14,5,FALSE)*O25*(1+$X25)</f>
        <v>2.9545398315936732E-2</v>
      </c>
      <c r="AM25" s="3">
        <f>+VLOOKUP($B25,'Monthly Peak Data '!$L$3:$P$14,5,FALSE)*P25*(1+$X25)</f>
        <v>3.3250483159367281E-2</v>
      </c>
      <c r="AN25" s="3">
        <f>+VLOOKUP($B25,'Monthly Peak Data '!$L$3:$P$14,5,FALSE)*Q25*(1+X25)</f>
        <v>5.8104967916666694E-2</v>
      </c>
      <c r="AO25" s="3">
        <f t="shared" si="16"/>
        <v>53.067924592415736</v>
      </c>
      <c r="AP25" s="3">
        <f>+VLOOKUP($B25,'Monthly Peak Data '!$C$18:$G$29,5,FALSE)*(1+X25)</f>
        <v>339.51848999999993</v>
      </c>
      <c r="AQ25" s="3">
        <f>+VLOOKUP($B25,'Monthly Peak Data '!$L$3:$P$14,5,FALSE)*T25*(1+X25)</f>
        <v>2.390085750000001E-3</v>
      </c>
      <c r="AR25" s="29">
        <f>+VLOOKUP($B25,'Monthly Peak Data '!$C$3:$G$14,5,FALSE)*U25*(1+X25)</f>
        <v>-2.9535862332761313</v>
      </c>
      <c r="AS25" s="3">
        <f t="shared" si="17"/>
        <v>407.41738506076956</v>
      </c>
      <c r="AT25" s="16"/>
    </row>
    <row r="26" spans="1:46" ht="15" x14ac:dyDescent="0.25">
      <c r="A26" s="2">
        <f t="shared" si="46"/>
        <v>2019</v>
      </c>
      <c r="B26" s="2">
        <f t="shared" si="47"/>
        <v>7</v>
      </c>
      <c r="C26" s="70">
        <v>32.799999999999997</v>
      </c>
      <c r="D26" s="1">
        <v>2.2909999999999999</v>
      </c>
      <c r="E26" s="21">
        <f>+'Monthly LMP and MWh Pivot'!L$12</f>
        <v>0.86933577818182028</v>
      </c>
      <c r="F26" s="3">
        <f t="shared" si="18"/>
        <v>28.514213524363704</v>
      </c>
      <c r="G26" s="6">
        <f t="shared" si="30"/>
        <v>7.03</v>
      </c>
      <c r="H26" s="6">
        <f t="shared" ref="H26" si="49">+H25</f>
        <v>9.3282233333333302</v>
      </c>
      <c r="I26" s="1">
        <v>0.20316081721367255</v>
      </c>
      <c r="J26" s="1">
        <v>0.38387099369833982</v>
      </c>
      <c r="K26" s="1">
        <v>0</v>
      </c>
      <c r="L26" s="65">
        <v>0</v>
      </c>
      <c r="M26" s="65">
        <v>0</v>
      </c>
      <c r="N26" s="6">
        <f t="shared" ref="N26" si="50">+N25</f>
        <v>0.13278416666666668</v>
      </c>
      <c r="O26" s="65">
        <v>6.9818403759008746E-2</v>
      </c>
      <c r="P26" s="65">
        <v>8.0056184472350897E-2</v>
      </c>
      <c r="Q26" s="65">
        <v>0.17285</v>
      </c>
      <c r="R26" s="65">
        <v>0.30335000000000001</v>
      </c>
      <c r="S26" s="65">
        <v>0.22134000000000001</v>
      </c>
      <c r="T26" s="65">
        <v>7.11E-3</v>
      </c>
      <c r="U26" s="28">
        <v>-4.7430441286462233E-2</v>
      </c>
      <c r="V26" s="2">
        <f t="shared" si="48"/>
        <v>0.24032926332004376</v>
      </c>
      <c r="W26" s="2">
        <f t="shared" si="48"/>
        <v>744</v>
      </c>
      <c r="X26" s="38">
        <f t="shared" si="22"/>
        <v>7.0000000000000007E-2</v>
      </c>
      <c r="Y26" s="5">
        <f t="shared" si="37"/>
        <v>0.30925205388425764</v>
      </c>
      <c r="Z26" s="5">
        <f t="shared" si="37"/>
        <v>1.7832548024646607E-3</v>
      </c>
      <c r="AA26" s="7">
        <v>1</v>
      </c>
      <c r="AB26" s="5">
        <f t="shared" si="11"/>
        <v>178.80497191011256</v>
      </c>
      <c r="AC26" s="3">
        <f t="shared" si="12"/>
        <v>5455.3769686411997</v>
      </c>
      <c r="AD26" s="3">
        <f t="shared" si="13"/>
        <v>38.868995710185075</v>
      </c>
      <c r="AE26" s="3">
        <f t="shared" si="14"/>
        <v>73.442705202512357</v>
      </c>
      <c r="AF26" s="3">
        <f>+AF25</f>
        <v>2791.4698494273293</v>
      </c>
      <c r="AG26" s="3">
        <f t="shared" si="15"/>
        <v>17.799020991663639</v>
      </c>
      <c r="AH26" s="3">
        <f>+K26*AVERAGE('Monthly Peak Data '!$Q$8:$Q$10)*(1+X26)*'Monthly Peak Data '!$M$40*1000</f>
        <v>0</v>
      </c>
      <c r="AI26" s="3">
        <f>+L26*(0.5*MAX('Monthly Peak Data '!$G$18:$G$19,'Monthly Peak Data '!$G$29)+0.5*(MAX('Monthly Peak Data '!$P$3:$P$14)))*(1+X26)</f>
        <v>0</v>
      </c>
      <c r="AJ26" s="3">
        <f>+M26*0.25*MAX('Monthly Peak Data '!$P$3:$P$14)*(1+X26)</f>
        <v>0</v>
      </c>
      <c r="AK26" s="3">
        <f>+VLOOKUP($B26,'Monthly Peak Data '!$L$3:$P$14,5,FALSE)*N26*(1+X26)</f>
        <v>4.5098643032258058E-2</v>
      </c>
      <c r="AL26" s="3">
        <f>+VLOOKUP($B26,'Monthly Peak Data '!$L$3:$P$14,5,FALSE)*O26*(1+$X26)</f>
        <v>2.3713032564446807E-2</v>
      </c>
      <c r="AM26" s="3">
        <f>+VLOOKUP($B26,'Monthly Peak Data '!$L$3:$P$14,5,FALSE)*P26*(1+$X26)</f>
        <v>2.7190179195886708E-2</v>
      </c>
      <c r="AN26" s="3">
        <f>+VLOOKUP($B26,'Monthly Peak Data '!$L$3:$P$14,5,FALSE)*Q26*(1+X26)</f>
        <v>5.8706550967741924E-2</v>
      </c>
      <c r="AO26" s="3">
        <f t="shared" si="16"/>
        <v>58.037322404957933</v>
      </c>
      <c r="AP26" s="3">
        <f>+VLOOKUP($B26,'Monthly Peak Data '!$C$18:$G$29,5,FALSE)*(1+X26)</f>
        <v>108.68772365591396</v>
      </c>
      <c r="AQ26" s="3">
        <f>+VLOOKUP($B26,'Monthly Peak Data '!$L$3:$P$14,5,FALSE)*T26*(1+X26)</f>
        <v>2.4148312258064513E-3</v>
      </c>
      <c r="AR26" s="29">
        <f>+VLOOKUP($B26,'Monthly Peak Data '!$C$3:$G$14,5,FALSE)*U26*(1+X26)</f>
        <v>-2.7493631342057334</v>
      </c>
      <c r="AS26" s="3">
        <f t="shared" si="17"/>
        <v>181.93182715531594</v>
      </c>
      <c r="AT26" s="16"/>
    </row>
    <row r="27" spans="1:46" ht="15" x14ac:dyDescent="0.25">
      <c r="A27" s="2">
        <f t="shared" si="46"/>
        <v>2019</v>
      </c>
      <c r="B27" s="2">
        <f t="shared" si="47"/>
        <v>8</v>
      </c>
      <c r="C27" s="70">
        <v>33.03</v>
      </c>
      <c r="D27" s="1">
        <v>2.141</v>
      </c>
      <c r="E27" s="21">
        <f>+'Monthly LMP and MWh Pivot'!L$13</f>
        <v>0.89082637613107407</v>
      </c>
      <c r="F27" s="3">
        <f t="shared" si="18"/>
        <v>29.423995203609376</v>
      </c>
      <c r="G27" s="6">
        <f t="shared" si="30"/>
        <v>7.03</v>
      </c>
      <c r="H27" s="6">
        <f t="shared" ref="H27" si="51">+H26</f>
        <v>9.3282233333333302</v>
      </c>
      <c r="I27" s="1">
        <v>0.16482519542213844</v>
      </c>
      <c r="J27" s="1">
        <v>0.42556692801641283</v>
      </c>
      <c r="K27" s="1">
        <v>0</v>
      </c>
      <c r="L27" s="65">
        <v>0</v>
      </c>
      <c r="M27" s="65">
        <v>0</v>
      </c>
      <c r="N27" s="6">
        <f t="shared" ref="N27" si="52">+N26</f>
        <v>0.13278416666666668</v>
      </c>
      <c r="O27" s="26">
        <f>+O15*D27/D15</f>
        <v>4.8439905561436264E-2</v>
      </c>
      <c r="P27" s="26">
        <f>+P15*D29/D15</f>
        <v>3.4204041799374668E-2</v>
      </c>
      <c r="Q27" s="65">
        <v>0.17285</v>
      </c>
      <c r="R27" s="65">
        <v>0.30335000000000001</v>
      </c>
      <c r="S27" s="65">
        <v>0.22134000000000001</v>
      </c>
      <c r="T27" s="65">
        <v>7.11E-3</v>
      </c>
      <c r="U27" s="28">
        <v>-7.3806447858472998E-2</v>
      </c>
      <c r="V27" s="2">
        <f t="shared" si="48"/>
        <v>0.20131777062945472</v>
      </c>
      <c r="W27" s="2">
        <f t="shared" si="48"/>
        <v>744</v>
      </c>
      <c r="X27" s="38">
        <f t="shared" si="22"/>
        <v>7.0000000000000007E-2</v>
      </c>
      <c r="Y27" s="5">
        <f t="shared" si="37"/>
        <v>0.30925205388425764</v>
      </c>
      <c r="Z27" s="5">
        <f t="shared" si="37"/>
        <v>9.9775280898876398E-2</v>
      </c>
      <c r="AA27" s="7">
        <v>1</v>
      </c>
      <c r="AB27" s="5">
        <f t="shared" si="11"/>
        <v>149.78042134831432</v>
      </c>
      <c r="AC27" s="3">
        <f t="shared" si="12"/>
        <v>4715.6380873017097</v>
      </c>
      <c r="AD27" s="3">
        <f t="shared" si="13"/>
        <v>26.415718324486377</v>
      </c>
      <c r="AE27" s="3">
        <f t="shared" si="14"/>
        <v>68.203505355520491</v>
      </c>
      <c r="AF27" s="3">
        <f t="shared" ref="AF27:AF36" si="53">+AF26</f>
        <v>2791.4698494273293</v>
      </c>
      <c r="AG27" s="3">
        <f t="shared" si="15"/>
        <v>995.8769306067411</v>
      </c>
      <c r="AH27" s="3">
        <f>+K27*AVERAGE('Monthly Peak Data '!$Q$8:$Q$10)*(1+X27)*'Monthly Peak Data '!$M$40*1000</f>
        <v>0</v>
      </c>
      <c r="AI27" s="3">
        <f>+L27*(0.5*MAX('Monthly Peak Data '!$G$18:$G$19,'Monthly Peak Data '!$G$29)+0.5*(MAX('Monthly Peak Data '!$P$3:$P$14)))*(1+X27)</f>
        <v>0</v>
      </c>
      <c r="AJ27" s="3">
        <f>+M27*0.25*MAX('Monthly Peak Data '!$P$3:$P$14)*(1+X27)</f>
        <v>0</v>
      </c>
      <c r="AK27" s="3">
        <f>+VLOOKUP($B27,'Monthly Peak Data '!$L$3:$P$14,5,FALSE)*N27*(1+X27)</f>
        <v>2.5233240760000002</v>
      </c>
      <c r="AL27" s="3">
        <f>+VLOOKUP($B27,'Monthly Peak Data '!$L$3:$P$14,5,FALSE)*O27*(1+$X27)</f>
        <v>0.92051321336508551</v>
      </c>
      <c r="AM27" s="3">
        <f>+VLOOKUP($B27,'Monthly Peak Data '!$L$3:$P$14,5,FALSE)*P27*(1+$X27)</f>
        <v>0.64998624712187669</v>
      </c>
      <c r="AN27" s="3">
        <f>+VLOOKUP($B27,'Monthly Peak Data '!$L$3:$P$14,5,FALSE)*Q27*(1+X27)</f>
        <v>3.2847031200000001</v>
      </c>
      <c r="AO27" s="3">
        <f t="shared" si="16"/>
        <v>48.616403173131935</v>
      </c>
      <c r="AP27" s="3">
        <f>+VLOOKUP($B27,'Monthly Peak Data '!$C$18:$G$29,5,FALSE)*(1+X27)</f>
        <v>251.79573655913978</v>
      </c>
      <c r="AQ27" s="3">
        <f>+VLOOKUP($B27,'Monthly Peak Data '!$L$3:$P$14,5,FALSE)*T27*(1+X27)</f>
        <v>0.135112752</v>
      </c>
      <c r="AR27" s="29">
        <f>+VLOOKUP($B27,'Monthly Peak Data '!$C$3:$G$14,5,FALSE)*U27*(1+X27)</f>
        <v>-4.9072231060476375</v>
      </c>
      <c r="AS27" s="3">
        <f t="shared" si="17"/>
        <v>1298.8954866414522</v>
      </c>
      <c r="AT27" s="16"/>
    </row>
    <row r="28" spans="1:46" ht="15" x14ac:dyDescent="0.25">
      <c r="A28" s="2">
        <f t="shared" si="46"/>
        <v>2019</v>
      </c>
      <c r="B28" s="2">
        <f t="shared" si="47"/>
        <v>9</v>
      </c>
      <c r="C28" s="70">
        <v>27.07</v>
      </c>
      <c r="D28" s="1">
        <v>2.2509999999999999</v>
      </c>
      <c r="E28" s="21">
        <f>+'Monthly LMP and MWh Pivot'!L$14</f>
        <v>1.1928111171804658</v>
      </c>
      <c r="F28" s="3">
        <f t="shared" si="18"/>
        <v>32.289396942075207</v>
      </c>
      <c r="G28" s="6">
        <f t="shared" si="30"/>
        <v>7.03</v>
      </c>
      <c r="H28" s="6">
        <f t="shared" ref="H28" si="54">+H27</f>
        <v>9.3282233333333302</v>
      </c>
      <c r="I28" s="6">
        <f t="shared" ref="I28:I30" si="55">+I16*D28/D16</f>
        <v>0.26987368326176575</v>
      </c>
      <c r="J28" s="6">
        <f t="shared" ref="J28:J29" si="56">+J16*D28/D16</f>
        <v>0.86571344969261299</v>
      </c>
      <c r="K28" s="1">
        <v>0</v>
      </c>
      <c r="L28" s="26">
        <f>+L16*(1+$L$6)</f>
        <v>0</v>
      </c>
      <c r="M28" s="26">
        <f>+M16*(1+$M$6)</f>
        <v>0</v>
      </c>
      <c r="N28" s="6">
        <f t="shared" ref="N28" si="57">+N27</f>
        <v>0.13278416666666668</v>
      </c>
      <c r="O28" s="26">
        <f t="shared" ref="O28:O91" si="58">+O16*D28/D16</f>
        <v>5.3084236531737126E-2</v>
      </c>
      <c r="P28" s="26">
        <f t="shared" ref="P28:P91" si="59">+P16*D30/D16</f>
        <v>3.629450738555616E-2</v>
      </c>
      <c r="Q28" s="65">
        <v>0.17285</v>
      </c>
      <c r="R28" s="65">
        <v>0.30335000000000001</v>
      </c>
      <c r="S28" s="65">
        <v>0.22134000000000001</v>
      </c>
      <c r="T28" s="65">
        <v>7.11E-3</v>
      </c>
      <c r="U28" s="75">
        <f>+U16*(1+$U$6)</f>
        <v>-6.6979482981701019E-2</v>
      </c>
      <c r="V28" s="2">
        <f t="shared" si="48"/>
        <v>0.16869506866416967</v>
      </c>
      <c r="W28" s="2">
        <f t="shared" si="48"/>
        <v>720</v>
      </c>
      <c r="X28" s="38">
        <f t="shared" si="22"/>
        <v>7.0000000000000007E-2</v>
      </c>
      <c r="Y28" s="5">
        <f t="shared" si="37"/>
        <v>0.30925205388425764</v>
      </c>
      <c r="Z28" s="5">
        <f t="shared" si="37"/>
        <v>-4.1385767790262174E-4</v>
      </c>
      <c r="AA28" s="7">
        <v>1</v>
      </c>
      <c r="AB28" s="5">
        <f t="shared" si="11"/>
        <v>121.46044943820216</v>
      </c>
      <c r="AC28" s="3">
        <f t="shared" si="12"/>
        <v>4196.4165912000735</v>
      </c>
      <c r="AD28" s="3">
        <f t="shared" si="13"/>
        <v>35.073507380753284</v>
      </c>
      <c r="AE28" s="3">
        <f t="shared" si="14"/>
        <v>112.51044081226648</v>
      </c>
      <c r="AF28" s="3">
        <f t="shared" si="53"/>
        <v>2791.4698494273293</v>
      </c>
      <c r="AG28" s="3">
        <f t="shared" si="15"/>
        <v>-4.1307958270287131</v>
      </c>
      <c r="AH28" s="3">
        <f>+K28*AVERAGE('Monthly Peak Data '!$Q$8:$Q$10)*(1+X28)*'Monthly Peak Data '!$M$40*1000</f>
        <v>0</v>
      </c>
      <c r="AI28" s="3">
        <f>+L28*(0.5*MAX('Monthly Peak Data '!$G$18:$G$19,'Monthly Peak Data '!$G$29)+0.5*(MAX('Monthly Peak Data '!$P$3:$P$14)))*(1+X28)</f>
        <v>0</v>
      </c>
      <c r="AJ28" s="3">
        <f>+M28*0.25*MAX('Monthly Peak Data '!$P$3:$P$14)*(1+X28)</f>
        <v>0</v>
      </c>
      <c r="AK28" s="3">
        <f>+VLOOKUP($B28,'Monthly Peak Data '!$L$3:$P$14,5,FALSE)*N28*(1+X28)</f>
        <v>-1.0466490630555558E-2</v>
      </c>
      <c r="AL28" s="3">
        <f>+VLOOKUP($B28,'Monthly Peak Data '!$L$3:$P$14,5,FALSE)*O28*(1+$X28)</f>
        <v>-4.1842764708866264E-3</v>
      </c>
      <c r="AM28" s="3">
        <f>+VLOOKUP($B28,'Monthly Peak Data '!$L$3:$P$14,5,FALSE)*P28*(1+$X28)</f>
        <v>-2.8608540538208218E-3</v>
      </c>
      <c r="AN28" s="3">
        <f>+VLOOKUP($B28,'Monthly Peak Data '!$L$3:$P$14,5,FALSE)*Q28*(1+X28)</f>
        <v>-1.3624613166666669E-2</v>
      </c>
      <c r="AO28" s="3">
        <f t="shared" si="16"/>
        <v>39.424179250674129</v>
      </c>
      <c r="AP28" s="3">
        <f>+VLOOKUP($B28,'Monthly Peak Data '!$C$18:$G$29,5,FALSE)*(1+X28)</f>
        <v>0.31838444444444441</v>
      </c>
      <c r="AQ28" s="3">
        <f>+VLOOKUP($B28,'Monthly Peak Data '!$L$3:$P$14,5,FALSE)*T28*(1+X28)</f>
        <v>-5.6043390000000003E-4</v>
      </c>
      <c r="AR28" s="29">
        <f>+VLOOKUP($B28,'Monthly Peak Data '!$C$3:$G$14,5,FALSE)*U28*(1+X28)</f>
        <v>-3.4605633073222242</v>
      </c>
      <c r="AS28" s="3">
        <f t="shared" si="17"/>
        <v>32.119507892545712</v>
      </c>
      <c r="AT28" s="16"/>
    </row>
    <row r="29" spans="1:46" ht="15" x14ac:dyDescent="0.25">
      <c r="A29" s="2">
        <f t="shared" si="46"/>
        <v>2019</v>
      </c>
      <c r="B29" s="2">
        <f t="shared" si="47"/>
        <v>10</v>
      </c>
      <c r="C29" s="70">
        <v>27.37</v>
      </c>
      <c r="D29" s="1">
        <v>2.4449999999999998</v>
      </c>
      <c r="E29" s="21">
        <f>+'Monthly LMP and MWh Pivot'!L$15</f>
        <v>0.94018245482949858</v>
      </c>
      <c r="F29" s="3">
        <f t="shared" si="18"/>
        <v>25.732793788683377</v>
      </c>
      <c r="G29" s="6">
        <f t="shared" si="30"/>
        <v>7.03</v>
      </c>
      <c r="H29" s="6">
        <f t="shared" ref="H29" si="60">+H28</f>
        <v>9.3282233333333302</v>
      </c>
      <c r="I29" s="6">
        <f t="shared" si="55"/>
        <v>0.21805655730231696</v>
      </c>
      <c r="J29" s="6">
        <f t="shared" si="56"/>
        <v>0.31470805005113728</v>
      </c>
      <c r="K29" s="1">
        <v>0</v>
      </c>
      <c r="L29" s="26">
        <f t="shared" ref="L29:L92" si="61">+L17*(1+$L$6)</f>
        <v>0</v>
      </c>
      <c r="M29" s="26">
        <f t="shared" ref="M29:M92" si="62">+M17*(1+$M$6)</f>
        <v>0</v>
      </c>
      <c r="N29" s="6">
        <f t="shared" ref="N29" si="63">+N28</f>
        <v>0.13278416666666668</v>
      </c>
      <c r="O29" s="26">
        <f t="shared" si="58"/>
        <v>7.6154975561903357E-2</v>
      </c>
      <c r="P29" s="26">
        <f t="shared" si="59"/>
        <v>6.2896511026845014E-2</v>
      </c>
      <c r="Q29" s="65">
        <v>0.17285</v>
      </c>
      <c r="R29" s="65">
        <v>0.30335000000000001</v>
      </c>
      <c r="S29" s="65">
        <v>0.22134000000000001</v>
      </c>
      <c r="T29" s="65">
        <v>7.11E-3</v>
      </c>
      <c r="U29" s="75">
        <f t="shared" ref="U29:U92" si="64">+U17*(1+$U$6)</f>
        <v>-6.764213333333334E-2</v>
      </c>
      <c r="V29" s="2">
        <f t="shared" si="48"/>
        <v>0.10010137277999277</v>
      </c>
      <c r="W29" s="2">
        <f t="shared" si="48"/>
        <v>744</v>
      </c>
      <c r="X29" s="38">
        <f t="shared" si="22"/>
        <v>7.0000000000000007E-2</v>
      </c>
      <c r="Y29" s="5">
        <f t="shared" si="37"/>
        <v>0.30925205388425764</v>
      </c>
      <c r="Z29" s="5">
        <f t="shared" si="37"/>
        <v>-3.089887640449438E-4</v>
      </c>
      <c r="AA29" s="7">
        <v>1</v>
      </c>
      <c r="AB29" s="5">
        <f t="shared" si="11"/>
        <v>74.475421348314626</v>
      </c>
      <c r="AC29" s="3">
        <f t="shared" si="12"/>
        <v>2050.6129060731923</v>
      </c>
      <c r="AD29" s="3">
        <f t="shared" si="13"/>
        <v>17.376643761652677</v>
      </c>
      <c r="AE29" s="3">
        <f t="shared" si="14"/>
        <v>25.078675653313486</v>
      </c>
      <c r="AF29" s="3">
        <f t="shared" si="53"/>
        <v>2791.4698494273293</v>
      </c>
      <c r="AG29" s="3">
        <f t="shared" si="15"/>
        <v>-3.0840783323970022</v>
      </c>
      <c r="AH29" s="3">
        <f>+K29*AVERAGE('Monthly Peak Data '!$Q$8:$Q$10)*(1+X29)*'Monthly Peak Data '!$M$40*1000</f>
        <v>0</v>
      </c>
      <c r="AI29" s="3">
        <f>+L29*(0.5*MAX('Monthly Peak Data '!$G$18:$G$19,'Monthly Peak Data '!$G$29)+0.5*(MAX('Monthly Peak Data '!$P$3:$P$14)))*(1+X29)</f>
        <v>0</v>
      </c>
      <c r="AJ29" s="3">
        <f>+M29*0.25*MAX('Monthly Peak Data '!$P$3:$P$14)*(1+X29)</f>
        <v>0</v>
      </c>
      <c r="AK29" s="3">
        <f>+VLOOKUP($B29,'Monthly Peak Data '!$L$3:$P$14,5,FALSE)*N29*(1+X29)</f>
        <v>-7.8143482083333337E-3</v>
      </c>
      <c r="AL29" s="3">
        <f>+VLOOKUP($B29,'Monthly Peak Data '!$L$3:$P$14,5,FALSE)*O29*(1+$X29)</f>
        <v>-4.4817203118180122E-3</v>
      </c>
      <c r="AM29" s="3">
        <f>+VLOOKUP($B29,'Monthly Peak Data '!$L$3:$P$14,5,FALSE)*P29*(1+$X29)</f>
        <v>-3.7014596739298297E-3</v>
      </c>
      <c r="AN29" s="3">
        <f>+VLOOKUP($B29,'Monthly Peak Data '!$L$3:$P$14,5,FALSE)*Q29*(1+X29)</f>
        <v>-1.01722225E-2</v>
      </c>
      <c r="AO29" s="3">
        <f t="shared" si="16"/>
        <v>24.173567400632031</v>
      </c>
      <c r="AP29" s="3">
        <f>+VLOOKUP($B29,'Monthly Peak Data '!$C$18:$G$29,5,FALSE)*(1+X29)</f>
        <v>0.51383010752688163</v>
      </c>
      <c r="AQ29" s="3">
        <f>+VLOOKUP($B29,'Monthly Peak Data '!$L$3:$P$14,5,FALSE)*T29*(1+X29)</f>
        <v>-4.1842350000000002E-4</v>
      </c>
      <c r="AR29" s="29">
        <f>+VLOOKUP($B29,'Monthly Peak Data '!$C$3:$G$14,5,FALSE)*U29*(1+X29)</f>
        <v>8.4984703518279549E-3</v>
      </c>
      <c r="AS29" s="3">
        <f t="shared" si="17"/>
        <v>21.585229471919657</v>
      </c>
      <c r="AT29" s="16"/>
    </row>
    <row r="30" spans="1:46" ht="15" x14ac:dyDescent="0.25">
      <c r="A30" s="2">
        <f t="shared" si="46"/>
        <v>2019</v>
      </c>
      <c r="B30" s="2">
        <f t="shared" si="47"/>
        <v>11</v>
      </c>
      <c r="C30" s="70">
        <v>37.729999999999997</v>
      </c>
      <c r="D30" s="1">
        <v>2.492</v>
      </c>
      <c r="E30" s="21">
        <f>+'Monthly LMP and MWh Pivot'!L$16</f>
        <v>0.84486275042448977</v>
      </c>
      <c r="F30" s="3">
        <f t="shared" si="18"/>
        <v>31.876671573515996</v>
      </c>
      <c r="G30" s="6">
        <f t="shared" si="30"/>
        <v>7.03</v>
      </c>
      <c r="H30" s="6">
        <f t="shared" ref="H30" si="65">+H29</f>
        <v>9.3282233333333302</v>
      </c>
      <c r="I30" s="6">
        <f t="shared" si="55"/>
        <v>0.29783766234379322</v>
      </c>
      <c r="J30" s="6">
        <f t="shared" ref="J30:J93" si="66">+J18*D30/D18</f>
        <v>0.32497638046885868</v>
      </c>
      <c r="K30" s="1">
        <v>0</v>
      </c>
      <c r="L30" s="26">
        <f t="shared" si="61"/>
        <v>0</v>
      </c>
      <c r="M30" s="26">
        <f t="shared" si="62"/>
        <v>0</v>
      </c>
      <c r="N30" s="6">
        <f t="shared" ref="N30" si="67">+N29</f>
        <v>0.13278416666666668</v>
      </c>
      <c r="O30" s="26">
        <f t="shared" si="58"/>
        <v>7.3577585452253541E-2</v>
      </c>
      <c r="P30" s="26">
        <f t="shared" si="59"/>
        <v>6.2281635609834074E-2</v>
      </c>
      <c r="Q30" s="65">
        <v>0.17285</v>
      </c>
      <c r="R30" s="65">
        <v>0.30335000000000001</v>
      </c>
      <c r="S30" s="65">
        <v>0.22134000000000001</v>
      </c>
      <c r="T30" s="65">
        <v>7.11E-3</v>
      </c>
      <c r="U30" s="75">
        <f t="shared" si="64"/>
        <v>-4.5641643875053976E-2</v>
      </c>
      <c r="V30" s="2">
        <f t="shared" si="48"/>
        <v>4.0542058210870133E-2</v>
      </c>
      <c r="W30" s="2">
        <f t="shared" si="48"/>
        <v>721</v>
      </c>
      <c r="X30" s="38">
        <f t="shared" si="22"/>
        <v>7.0000000000000007E-2</v>
      </c>
      <c r="Y30" s="5">
        <f t="shared" si="37"/>
        <v>0.30925205388425764</v>
      </c>
      <c r="Z30" s="5">
        <f t="shared" si="37"/>
        <v>-7.4906367041198516E-4</v>
      </c>
      <c r="AA30" s="7">
        <v>1</v>
      </c>
      <c r="AB30" s="5">
        <f t="shared" si="11"/>
        <v>29.230823970037367</v>
      </c>
      <c r="AC30" s="3">
        <f t="shared" si="12"/>
        <v>997.00607180226996</v>
      </c>
      <c r="AD30" s="3">
        <f t="shared" si="13"/>
        <v>9.3154630991921668</v>
      </c>
      <c r="AE30" s="3">
        <f t="shared" si="14"/>
        <v>10.164280287938455</v>
      </c>
      <c r="AF30" s="3">
        <f t="shared" si="53"/>
        <v>2791.4698494273293</v>
      </c>
      <c r="AG30" s="3">
        <f t="shared" si="15"/>
        <v>-7.4765535330836457</v>
      </c>
      <c r="AH30" s="3">
        <f>+K30*AVERAGE('Monthly Peak Data '!$Q$8:$Q$10)*(1+X30)*'Monthly Peak Data '!$M$40*1000</f>
        <v>0</v>
      </c>
      <c r="AI30" s="3">
        <f>+L30*(0.5*MAX('Monthly Peak Data '!$G$18:$G$19,'Monthly Peak Data '!$G$29)+0.5*(MAX('Monthly Peak Data '!$P$3:$P$14)))*(1+X30)</f>
        <v>0</v>
      </c>
      <c r="AJ30" s="3">
        <f>+M30*0.25*MAX('Monthly Peak Data '!$P$3:$P$14)*(1+X30)</f>
        <v>0</v>
      </c>
      <c r="AK30" s="3">
        <f>+VLOOKUP($B30,'Monthly Peak Data '!$L$3:$P$14,5,FALSE)*N30*(1+X30)</f>
        <v>-1.8943874444444449E-2</v>
      </c>
      <c r="AL30" s="3">
        <f>+VLOOKUP($B30,'Monthly Peak Data '!$L$3:$P$14,5,FALSE)*O30*(1+$X30)</f>
        <v>-1.0497068857854841E-2</v>
      </c>
      <c r="AM30" s="3">
        <f>+VLOOKUP($B30,'Monthly Peak Data '!$L$3:$P$14,5,FALSE)*P30*(1+$X30)</f>
        <v>-8.8855133470029969E-3</v>
      </c>
      <c r="AN30" s="3">
        <f>+VLOOKUP($B30,'Monthly Peak Data '!$L$3:$P$14,5,FALSE)*Q30*(1+X30)</f>
        <v>-2.4659933333333339E-2</v>
      </c>
      <c r="AO30" s="3">
        <f t="shared" si="16"/>
        <v>9.4878723829025944</v>
      </c>
      <c r="AP30" s="3">
        <f>+VLOOKUP($B30,'Monthly Peak Data '!$C$18:$G$29,5,FALSE)*(1+X30)</f>
        <v>0.83685888888888882</v>
      </c>
      <c r="AQ30" s="3">
        <f>+VLOOKUP($B30,'Monthly Peak Data '!$L$3:$P$14,5,FALSE)*T30*(1+X30)</f>
        <v>-1.0143600000000002E-3</v>
      </c>
      <c r="AR30" s="29">
        <f>+VLOOKUP($B30,'Monthly Peak Data '!$C$3:$G$14,5,FALSE)*U30*(1+X30)</f>
        <v>7.1301376061609304E-3</v>
      </c>
      <c r="AS30" s="3">
        <f t="shared" si="17"/>
        <v>2.7913071263313634</v>
      </c>
      <c r="AT30" s="16"/>
    </row>
    <row r="31" spans="1:46" ht="15" x14ac:dyDescent="0.25">
      <c r="A31" s="2">
        <f t="shared" si="46"/>
        <v>2019</v>
      </c>
      <c r="B31" s="2">
        <f t="shared" si="47"/>
        <v>12</v>
      </c>
      <c r="C31" s="70">
        <v>59.22</v>
      </c>
      <c r="D31" s="1">
        <v>2.6309999999999998</v>
      </c>
      <c r="E31" s="21">
        <f>+'Monthly LMP and MWh Pivot'!L$17</f>
        <v>0.71583737887983834</v>
      </c>
      <c r="F31" s="3">
        <f t="shared" si="18"/>
        <v>42.391889577264024</v>
      </c>
      <c r="G31" s="6">
        <f t="shared" si="30"/>
        <v>7.03</v>
      </c>
      <c r="H31" s="6">
        <f t="shared" ref="H31" si="68">+H30</f>
        <v>9.3282233333333302</v>
      </c>
      <c r="I31" s="6">
        <f t="shared" ref="I31:I94" si="69">+I19*D31/D19</f>
        <v>0.16203500447359898</v>
      </c>
      <c r="J31" s="6">
        <f t="shared" si="66"/>
        <v>0.16312345421551999</v>
      </c>
      <c r="K31" s="1">
        <v>0</v>
      </c>
      <c r="L31" s="26">
        <f t="shared" si="61"/>
        <v>0</v>
      </c>
      <c r="M31" s="26">
        <f t="shared" si="62"/>
        <v>0</v>
      </c>
      <c r="N31" s="6">
        <f t="shared" ref="N31" si="70">+N30</f>
        <v>0.13278416666666668</v>
      </c>
      <c r="O31" s="26">
        <f t="shared" si="58"/>
        <v>5.0168663992444643E-2</v>
      </c>
      <c r="P31" s="26">
        <f t="shared" si="59"/>
        <v>4.228604718468891E-2</v>
      </c>
      <c r="Q31" s="65">
        <v>0.17285</v>
      </c>
      <c r="R31" s="65">
        <v>0.30335000000000001</v>
      </c>
      <c r="S31" s="65">
        <v>0.22134000000000001</v>
      </c>
      <c r="T31" s="65">
        <v>7.11E-3</v>
      </c>
      <c r="U31" s="75">
        <f t="shared" si="64"/>
        <v>-3.4920840331506921E-2</v>
      </c>
      <c r="V31" s="2">
        <f t="shared" si="48"/>
        <v>2.5858742599975813E-2</v>
      </c>
      <c r="W31" s="2">
        <f t="shared" si="48"/>
        <v>744</v>
      </c>
      <c r="X31" s="38">
        <f t="shared" si="22"/>
        <v>7.0000000000000007E-2</v>
      </c>
      <c r="Y31" s="5">
        <f t="shared" si="37"/>
        <v>0.30925205388425764</v>
      </c>
      <c r="Z31" s="5">
        <f t="shared" si="37"/>
        <v>-4.92388546574846E-3</v>
      </c>
      <c r="AA31" s="7">
        <v>1</v>
      </c>
      <c r="AB31" s="5">
        <f t="shared" si="11"/>
        <v>19.238904494382005</v>
      </c>
      <c r="AC31" s="3">
        <f t="shared" si="12"/>
        <v>872.66366095730655</v>
      </c>
      <c r="AD31" s="3">
        <f t="shared" si="13"/>
        <v>3.335592294121335</v>
      </c>
      <c r="AE31" s="3">
        <f t="shared" si="14"/>
        <v>3.357998715397311</v>
      </c>
      <c r="AF31" s="3">
        <f t="shared" si="53"/>
        <v>2791.4698494273293</v>
      </c>
      <c r="AG31" s="3">
        <f t="shared" si="15"/>
        <v>-49.146280522713532</v>
      </c>
      <c r="AH31" s="3">
        <f>+K31*AVERAGE('Monthly Peak Data '!$Q$8:$Q$10)*(1+X31)*'Monthly Peak Data '!$M$40*1000</f>
        <v>0</v>
      </c>
      <c r="AI31" s="3">
        <f>+L31*(0.5*MAX('Monthly Peak Data '!$G$18:$G$19,'Monthly Peak Data '!$G$29)+0.5*(MAX('Monthly Peak Data '!$P$3:$P$14)))*(1+X31)</f>
        <v>0</v>
      </c>
      <c r="AJ31" s="3">
        <f>+M31*0.25*MAX('Monthly Peak Data '!$P$3:$P$14)*(1+X31)</f>
        <v>0</v>
      </c>
      <c r="AK31" s="3">
        <f>+VLOOKUP($B31,'Monthly Peak Data '!$L$3:$P$14,5,FALSE)*N31*(1+X31)</f>
        <v>-0.12452541983602151</v>
      </c>
      <c r="AL31" s="3">
        <f>+VLOOKUP($B31,'Monthly Peak Data '!$L$3:$P$14,5,FALSE)*O31*(1+$X31)</f>
        <v>-4.7048334926514564E-2</v>
      </c>
      <c r="AM31" s="3">
        <f>+VLOOKUP($B31,'Monthly Peak Data '!$L$3:$P$14,5,FALSE)*P31*(1+$X31)</f>
        <v>-3.9655991456405082E-2</v>
      </c>
      <c r="AN31" s="3">
        <f>+VLOOKUP($B31,'Monthly Peak Data '!$L$3:$P$14,5,FALSE)*Q31*(1+X31)</f>
        <v>-0.16209928758064515</v>
      </c>
      <c r="AO31" s="3">
        <f t="shared" si="16"/>
        <v>6.2446501958567362</v>
      </c>
      <c r="AP31" s="3">
        <f>+VLOOKUP($B31,'Monthly Peak Data '!$C$18:$G$29,5,FALSE)*(1+X31)</f>
        <v>0</v>
      </c>
      <c r="AQ31" s="3">
        <f>+VLOOKUP($B31,'Monthly Peak Data '!$L$3:$P$14,5,FALSE)*T31*(1+X31)</f>
        <v>-6.6677809354838717E-3</v>
      </c>
      <c r="AR31" s="29">
        <f>+VLOOKUP($B31,'Monthly Peak Data '!$C$3:$G$14,5,FALSE)*U31*(1+X31)</f>
        <v>3.1633944397271838E-2</v>
      </c>
      <c r="AS31" s="3">
        <f t="shared" si="17"/>
        <v>-43.249993197194598</v>
      </c>
      <c r="AT31" s="16"/>
    </row>
    <row r="32" spans="1:46" ht="15" x14ac:dyDescent="0.25">
      <c r="A32" s="2">
        <f t="shared" si="46"/>
        <v>2020</v>
      </c>
      <c r="B32" s="2">
        <f t="shared" si="47"/>
        <v>1</v>
      </c>
      <c r="C32" s="70">
        <v>78.33</v>
      </c>
      <c r="D32" s="1">
        <v>2.7269999999999999</v>
      </c>
      <c r="E32" s="22">
        <f t="shared" ref="E32:E88" si="71">+E20</f>
        <v>0.70389395402298183</v>
      </c>
      <c r="F32" s="3">
        <f t="shared" si="18"/>
        <v>55.136013418620166</v>
      </c>
      <c r="G32" s="6">
        <f t="shared" ref="G32:H32" si="72">+G31</f>
        <v>7.03</v>
      </c>
      <c r="H32" s="6">
        <f t="shared" si="72"/>
        <v>9.3282233333333302</v>
      </c>
      <c r="I32" s="6">
        <f t="shared" si="69"/>
        <v>0.21513348767931176</v>
      </c>
      <c r="J32" s="6">
        <f t="shared" si="66"/>
        <v>0.18115773557609094</v>
      </c>
      <c r="K32" s="1">
        <v>0</v>
      </c>
      <c r="L32" s="26">
        <f t="shared" si="61"/>
        <v>0</v>
      </c>
      <c r="M32" s="26">
        <f t="shared" si="62"/>
        <v>0</v>
      </c>
      <c r="N32" s="6">
        <f t="shared" ref="N32" si="73">+N31</f>
        <v>0.13278416666666668</v>
      </c>
      <c r="O32" s="26">
        <f t="shared" si="58"/>
        <v>6.0424814950588879E-2</v>
      </c>
      <c r="P32" s="26">
        <f t="shared" si="59"/>
        <v>5.323997458062403E-2</v>
      </c>
      <c r="Q32" s="26">
        <f>+Q20*(1+Q$6)</f>
        <v>0.17414637500000002</v>
      </c>
      <c r="R32" s="26">
        <f>+R20*(1+R$6)</f>
        <v>0.31912420000000002</v>
      </c>
      <c r="S32" s="26">
        <f>+S20*(1+S$6)</f>
        <v>0.23019360000000003</v>
      </c>
      <c r="T32" s="26">
        <f>+T20*(1+T$6)</f>
        <v>6.95358E-3</v>
      </c>
      <c r="U32" s="75">
        <f t="shared" si="64"/>
        <v>-4.1906854565580132E-2</v>
      </c>
      <c r="V32" s="2">
        <f t="shared" ref="V32:Z32" si="74">+V20</f>
        <v>2.2616097317868761E-2</v>
      </c>
      <c r="W32" s="2">
        <f t="shared" si="74"/>
        <v>744</v>
      </c>
      <c r="X32" s="38">
        <f t="shared" si="22"/>
        <v>7.0000000000000007E-2</v>
      </c>
      <c r="Y32" s="5">
        <f t="shared" si="74"/>
        <v>0.30925205388425764</v>
      </c>
      <c r="Z32" s="5">
        <f t="shared" si="74"/>
        <v>-6.0846321130844493E-3</v>
      </c>
      <c r="AA32" s="7">
        <v>1</v>
      </c>
      <c r="AB32" s="5">
        <f t="shared" si="11"/>
        <v>16.826376404494358</v>
      </c>
      <c r="AC32" s="3">
        <f t="shared" si="12"/>
        <v>992.68106729070155</v>
      </c>
      <c r="AD32" s="3">
        <f t="shared" si="13"/>
        <v>3.8733112337670117</v>
      </c>
      <c r="AE32" s="3">
        <f t="shared" si="14"/>
        <v>3.2616042247064065</v>
      </c>
      <c r="AF32" s="3">
        <f t="shared" si="53"/>
        <v>2791.4698494273293</v>
      </c>
      <c r="AG32" s="3">
        <f t="shared" si="15"/>
        <v>-60.7319237596653</v>
      </c>
      <c r="AH32" s="3">
        <f>+K32*AVERAGE('Monthly Peak Data '!$Q$8:$Q$10)*(1+X32)*'Monthly Peak Data '!$M$40*1000</f>
        <v>0</v>
      </c>
      <c r="AI32" s="3">
        <f>+L32*(0.5*MAX('Monthly Peak Data '!$G$18:$G$19,'Monthly Peak Data '!$G$29)+0.5*(MAX('Monthly Peak Data '!$P$3:$P$14)))*(1+X32)</f>
        <v>0</v>
      </c>
      <c r="AJ32" s="3">
        <f>+M32*0.25*MAX('Monthly Peak Data '!$P$3:$P$14)*(1+X32)</f>
        <v>0</v>
      </c>
      <c r="AK32" s="3">
        <f>+VLOOKUP($B32,'Monthly Peak Data '!$L$3:$P$14,5,FALSE)*N32*(1+X32)</f>
        <v>-0.15388078656586018</v>
      </c>
      <c r="AL32" s="3">
        <f>+VLOOKUP($B32,'Monthly Peak Data '!$L$3:$P$14,5,FALSE)*O32*(1+$X32)</f>
        <v>-7.0025051074311048E-2</v>
      </c>
      <c r="AM32" s="3">
        <f>+VLOOKUP($B32,'Monthly Peak Data '!$L$3:$P$14,5,FALSE)*P32*(1+$X32)</f>
        <v>-6.1698690219437517E-2</v>
      </c>
      <c r="AN32" s="3">
        <f>+VLOOKUP($B32,'Monthly Peak Data '!$L$3:$P$14,5,FALSE)*Q32*(1+X32)</f>
        <v>-0.20181458253124998</v>
      </c>
      <c r="AO32" s="3">
        <f t="shared" si="16"/>
        <v>5.7455831826119592</v>
      </c>
      <c r="AP32" s="3">
        <f>+VLOOKUP($B32,'Monthly Peak Data '!$C$18:$G$29,5,FALSE)*(1+X32)</f>
        <v>0</v>
      </c>
      <c r="AQ32" s="3">
        <f>+VLOOKUP($B32,'Monthly Peak Data '!$L$3:$P$14,5,FALSE)*T32*(1+X32)</f>
        <v>-8.0583580611290305E-3</v>
      </c>
      <c r="AR32" s="29">
        <f>+VLOOKUP($B32,'Monthly Peak Data '!$C$3:$G$14,5,FALSE)*U32*(1+X32)</f>
        <v>4.6134918232742607E-2</v>
      </c>
      <c r="AS32" s="3">
        <f t="shared" si="17"/>
        <v>-55.435683127272576</v>
      </c>
      <c r="AT32" s="16"/>
    </row>
    <row r="33" spans="1:46" ht="15" x14ac:dyDescent="0.25">
      <c r="A33" s="2">
        <f t="shared" si="46"/>
        <v>2020</v>
      </c>
      <c r="B33" s="2">
        <f t="shared" si="47"/>
        <v>2</v>
      </c>
      <c r="C33" s="70">
        <v>74.67</v>
      </c>
      <c r="D33" s="1">
        <v>2.69</v>
      </c>
      <c r="E33" s="22">
        <f t="shared" si="71"/>
        <v>0.91686750766748637</v>
      </c>
      <c r="F33" s="3">
        <f t="shared" si="18"/>
        <v>68.462496797531202</v>
      </c>
      <c r="G33" s="6">
        <f t="shared" ref="G33:H33" si="75">+G32</f>
        <v>7.03</v>
      </c>
      <c r="H33" s="6">
        <f t="shared" si="75"/>
        <v>9.3282233333333302</v>
      </c>
      <c r="I33" s="6">
        <f t="shared" si="69"/>
        <v>0.2158661394688392</v>
      </c>
      <c r="J33" s="6">
        <f t="shared" si="66"/>
        <v>0.31068729897497382</v>
      </c>
      <c r="K33" s="1">
        <v>0</v>
      </c>
      <c r="L33" s="26">
        <f t="shared" si="61"/>
        <v>0</v>
      </c>
      <c r="M33" s="26">
        <f t="shared" si="62"/>
        <v>0</v>
      </c>
      <c r="N33" s="6">
        <f t="shared" ref="N33" si="76">+N32</f>
        <v>0.13278416666666668</v>
      </c>
      <c r="O33" s="26">
        <f t="shared" si="58"/>
        <v>8.2282806960014748E-2</v>
      </c>
      <c r="P33" s="26">
        <f t="shared" si="59"/>
        <v>6.5949945129983256E-2</v>
      </c>
      <c r="Q33" s="26">
        <f t="shared" ref="Q33:T96" si="77">+Q21*(1+Q$6)</f>
        <v>0.17414637500000002</v>
      </c>
      <c r="R33" s="26">
        <f t="shared" si="77"/>
        <v>0.31912420000000002</v>
      </c>
      <c r="S33" s="26">
        <f t="shared" si="77"/>
        <v>0.23019360000000003</v>
      </c>
      <c r="T33" s="26">
        <f t="shared" si="77"/>
        <v>6.95358E-3</v>
      </c>
      <c r="U33" s="75">
        <f t="shared" si="64"/>
        <v>-4.6754649512469354E-2</v>
      </c>
      <c r="V33" s="2">
        <f t="shared" ref="V33:Z33" si="78">+V21</f>
        <v>5.2674725789192064E-2</v>
      </c>
      <c r="W33" s="4">
        <v>696</v>
      </c>
      <c r="X33" s="38">
        <f t="shared" si="22"/>
        <v>7.0000000000000007E-2</v>
      </c>
      <c r="Y33" s="5">
        <f t="shared" si="78"/>
        <v>0.30925205388425764</v>
      </c>
      <c r="Z33" s="5">
        <f t="shared" si="78"/>
        <v>-5.5317014446227934E-3</v>
      </c>
      <c r="AA33" s="7">
        <v>1</v>
      </c>
      <c r="AB33" s="5">
        <f t="shared" si="11"/>
        <v>36.66160914927768</v>
      </c>
      <c r="AC33" s="3">
        <f t="shared" si="12"/>
        <v>2685.6414699029974</v>
      </c>
      <c r="AD33" s="3">
        <f t="shared" si="13"/>
        <v>8.4679800361339499</v>
      </c>
      <c r="AE33" s="3">
        <f t="shared" si="14"/>
        <v>12.187617065251839</v>
      </c>
      <c r="AF33" s="3">
        <f t="shared" si="53"/>
        <v>2791.4698494273293</v>
      </c>
      <c r="AG33" s="3">
        <f t="shared" si="15"/>
        <v>-55.213012742977519</v>
      </c>
      <c r="AH33" s="3">
        <f>+K33*AVERAGE('Monthly Peak Data '!$Q$8:$Q$10)*(1+X33)*'Monthly Peak Data '!$M$40*1000</f>
        <v>0</v>
      </c>
      <c r="AI33" s="3">
        <f>+L33*(0.5*MAX('Monthly Peak Data '!$G$18:$G$19,'Monthly Peak Data '!$G$29)+0.5*(MAX('Monthly Peak Data '!$P$3:$P$14)))*(1+X33)</f>
        <v>0</v>
      </c>
      <c r="AJ33" s="3">
        <f>+M33*0.25*MAX('Monthly Peak Data '!$P$3:$P$14)*(1+X33)</f>
        <v>0</v>
      </c>
      <c r="AK33" s="3">
        <f>+VLOOKUP($B33,'Monthly Peak Data '!$L$3:$P$14,5,FALSE)*N33*(1+X33)</f>
        <v>-0.1398971299375</v>
      </c>
      <c r="AL33" s="3">
        <f>+VLOOKUP($B33,'Monthly Peak Data '!$L$3:$P$14,5,FALSE)*O33*(1+$X33)</f>
        <v>-8.6690520608562124E-2</v>
      </c>
      <c r="AM33" s="3">
        <f>+VLOOKUP($B33,'Monthly Peak Data '!$L$3:$P$14,5,FALSE)*P33*(1+$X33)</f>
        <v>-6.9482742369285463E-2</v>
      </c>
      <c r="AN33" s="3">
        <f>+VLOOKUP($B33,'Monthly Peak Data '!$L$3:$P$14,5,FALSE)*Q33*(1+X33)</f>
        <v>-0.18347502313794647</v>
      </c>
      <c r="AO33" s="3">
        <f t="shared" si="16"/>
        <v>12.518579158809237</v>
      </c>
      <c r="AP33" s="3">
        <f>+VLOOKUP($B33,'Monthly Peak Data '!$C$18:$G$29,5,FALSE)*(1+X33)</f>
        <v>1.6748047619047624</v>
      </c>
      <c r="AQ33" s="3">
        <f>+VLOOKUP($B33,'Monthly Peak Data '!$L$3:$P$14,5,FALSE)*T33*(1+X33)</f>
        <v>-7.326068380071429E-3</v>
      </c>
      <c r="AR33" s="29">
        <f>+VLOOKUP($B33,'Monthly Peak Data '!$C$3:$G$14,5,FALSE)*U33*(1+X33)</f>
        <v>5.3145258686813898E-2</v>
      </c>
      <c r="AS33" s="3">
        <f t="shared" si="17"/>
        <v>-41.453355048010081</v>
      </c>
      <c r="AT33" s="16"/>
    </row>
    <row r="34" spans="1:46" ht="15" x14ac:dyDescent="0.25">
      <c r="A34" s="2">
        <f t="shared" si="46"/>
        <v>2020</v>
      </c>
      <c r="B34" s="2">
        <f t="shared" si="47"/>
        <v>3</v>
      </c>
      <c r="C34" s="70">
        <v>50</v>
      </c>
      <c r="D34" s="1">
        <v>2.5880000000000001</v>
      </c>
      <c r="E34" s="22">
        <f t="shared" si="71"/>
        <v>0.77619975601835101</v>
      </c>
      <c r="F34" s="3">
        <f t="shared" si="18"/>
        <v>38.809987800917547</v>
      </c>
      <c r="G34" s="6">
        <f t="shared" ref="G34:H34" si="79">+G33</f>
        <v>7.03</v>
      </c>
      <c r="H34" s="6">
        <f t="shared" si="79"/>
        <v>9.3282233333333302</v>
      </c>
      <c r="I34" s="6">
        <f t="shared" si="69"/>
        <v>0.1845956299954819</v>
      </c>
      <c r="J34" s="6">
        <f t="shared" si="66"/>
        <v>0.27363543429187726</v>
      </c>
      <c r="K34" s="1">
        <v>0</v>
      </c>
      <c r="L34" s="26">
        <f t="shared" si="61"/>
        <v>0</v>
      </c>
      <c r="M34" s="26">
        <f t="shared" si="62"/>
        <v>0</v>
      </c>
      <c r="N34" s="6">
        <f t="shared" ref="N34" si="80">+N33</f>
        <v>0.13278416666666668</v>
      </c>
      <c r="O34" s="26">
        <f t="shared" si="58"/>
        <v>8.8737859477586639E-2</v>
      </c>
      <c r="P34" s="26">
        <f t="shared" si="59"/>
        <v>7.0461071632672123E-2</v>
      </c>
      <c r="Q34" s="26">
        <f t="shared" si="77"/>
        <v>0.17414637500000002</v>
      </c>
      <c r="R34" s="26">
        <f t="shared" si="77"/>
        <v>0.31912420000000002</v>
      </c>
      <c r="S34" s="26">
        <f t="shared" si="77"/>
        <v>0.23019360000000003</v>
      </c>
      <c r="T34" s="26">
        <f t="shared" si="77"/>
        <v>6.95358E-3</v>
      </c>
      <c r="U34" s="75">
        <f t="shared" si="64"/>
        <v>-4.8337906852656452E-2</v>
      </c>
      <c r="V34" s="2">
        <f t="shared" ref="V34:Z34" si="81">+V22</f>
        <v>0.10095698428780983</v>
      </c>
      <c r="W34" s="2">
        <f t="shared" si="81"/>
        <v>743</v>
      </c>
      <c r="X34" s="38">
        <f t="shared" si="22"/>
        <v>7.0000000000000007E-2</v>
      </c>
      <c r="Y34" s="5">
        <f t="shared" si="81"/>
        <v>0.30925205388425764</v>
      </c>
      <c r="Z34" s="5">
        <f t="shared" si="81"/>
        <v>1.6072852482783614E-2</v>
      </c>
      <c r="AA34" s="7">
        <v>1</v>
      </c>
      <c r="AB34" s="5">
        <f t="shared" si="11"/>
        <v>75.011039325842702</v>
      </c>
      <c r="AC34" s="3">
        <f t="shared" si="12"/>
        <v>3114.9599476520089</v>
      </c>
      <c r="AD34" s="3">
        <f t="shared" si="13"/>
        <v>14.815979765237689</v>
      </c>
      <c r="AE34" s="3">
        <f t="shared" si="14"/>
        <v>21.962475805194895</v>
      </c>
      <c r="AF34" s="3">
        <f t="shared" si="53"/>
        <v>2791.4698494273293</v>
      </c>
      <c r="AG34" s="3">
        <f t="shared" si="15"/>
        <v>160.42633859254556</v>
      </c>
      <c r="AH34" s="3">
        <f>+K34*AVERAGE('Monthly Peak Data '!$Q$8:$Q$10)*(1+X34)*'Monthly Peak Data '!$M$40*1000</f>
        <v>0</v>
      </c>
      <c r="AI34" s="3">
        <f>+L34*(0.5*MAX('Monthly Peak Data '!$G$18:$G$19,'Monthly Peak Data '!$G$29)+0.5*(MAX('Monthly Peak Data '!$P$3:$P$14)))*(1+X34)</f>
        <v>0</v>
      </c>
      <c r="AJ34" s="3">
        <f>+M34*0.25*MAX('Monthly Peak Data '!$P$3:$P$14)*(1+X34)</f>
        <v>0</v>
      </c>
      <c r="AK34" s="3">
        <f>+VLOOKUP($B34,'Monthly Peak Data '!$L$3:$P$14,5,FALSE)*N34*(1+X34)</f>
        <v>0.40648360269623651</v>
      </c>
      <c r="AL34" s="3">
        <f>+VLOOKUP($B34,'Monthly Peak Data '!$L$3:$P$14,5,FALSE)*O34*(1+$X34)</f>
        <v>0.27164748419554385</v>
      </c>
      <c r="AM34" s="3">
        <f>+VLOOKUP($B34,'Monthly Peak Data '!$L$3:$P$14,5,FALSE)*P34*(1+$X34)</f>
        <v>0.21569793271350993</v>
      </c>
      <c r="AN34" s="3">
        <f>+VLOOKUP($B34,'Monthly Peak Data '!$L$3:$P$14,5,FALSE)*Q34*(1+X34)</f>
        <v>0.53310306253749995</v>
      </c>
      <c r="AO34" s="3">
        <f t="shared" si="16"/>
        <v>25.613486570150062</v>
      </c>
      <c r="AP34" s="3">
        <f>+VLOOKUP($B34,'Monthly Peak Data '!$C$18:$G$29,5,FALSE)*(1+X34)</f>
        <v>4.0038709677419362E-2</v>
      </c>
      <c r="AQ34" s="3">
        <f>+VLOOKUP($B34,'Monthly Peak Data '!$L$3:$P$14,5,FALSE)*T34*(1+X34)</f>
        <v>2.1286545835935481E-2</v>
      </c>
      <c r="AR34" s="29">
        <f>+VLOOKUP($B34,'Monthly Peak Data '!$C$3:$G$14,5,FALSE)*U34*(1+X34)</f>
        <v>8.8844293151523618E-3</v>
      </c>
      <c r="AS34" s="3">
        <f t="shared" si="17"/>
        <v>187.5369669296669</v>
      </c>
      <c r="AT34" s="16"/>
    </row>
    <row r="35" spans="1:46" ht="15" x14ac:dyDescent="0.25">
      <c r="A35" s="2">
        <f t="shared" si="46"/>
        <v>2020</v>
      </c>
      <c r="B35" s="2">
        <f t="shared" si="47"/>
        <v>4</v>
      </c>
      <c r="C35" s="70">
        <v>34.65</v>
      </c>
      <c r="D35" s="1">
        <v>2.3380000000000001</v>
      </c>
      <c r="E35" s="22">
        <f t="shared" si="71"/>
        <v>0.85629917965995661</v>
      </c>
      <c r="F35" s="3">
        <f t="shared" si="18"/>
        <v>29.670766575217495</v>
      </c>
      <c r="G35" s="6">
        <f t="shared" ref="G35" si="82">+G34</f>
        <v>7.03</v>
      </c>
      <c r="H35" s="6">
        <f t="shared" ref="H35" si="83">+H34</f>
        <v>9.3282233333333302</v>
      </c>
      <c r="I35" s="6">
        <f t="shared" si="69"/>
        <v>0.13621300629604818</v>
      </c>
      <c r="J35" s="6">
        <f t="shared" si="66"/>
        <v>0.23651126953439328</v>
      </c>
      <c r="K35" s="1">
        <v>0</v>
      </c>
      <c r="L35" s="26">
        <f t="shared" si="61"/>
        <v>0</v>
      </c>
      <c r="M35" s="26">
        <f t="shared" si="62"/>
        <v>0</v>
      </c>
      <c r="N35" s="6">
        <f t="shared" ref="N35:N36" si="84">+N34</f>
        <v>0.13278416666666668</v>
      </c>
      <c r="O35" s="26">
        <f t="shared" si="58"/>
        <v>9.6050519193786113E-2</v>
      </c>
      <c r="P35" s="26">
        <f t="shared" si="59"/>
        <v>8.8695159430756496E-2</v>
      </c>
      <c r="Q35" s="26">
        <f t="shared" si="77"/>
        <v>0.17414637500000002</v>
      </c>
      <c r="R35" s="26">
        <f t="shared" si="77"/>
        <v>0.31912420000000002</v>
      </c>
      <c r="S35" s="26">
        <f t="shared" si="77"/>
        <v>0.23019360000000003</v>
      </c>
      <c r="T35" s="26">
        <f t="shared" si="77"/>
        <v>6.95358E-3</v>
      </c>
      <c r="U35" s="75">
        <f t="shared" si="64"/>
        <v>-5.1158259887461428E-2</v>
      </c>
      <c r="V35" s="2">
        <f t="shared" ref="V35:Z35" si="85">+V23</f>
        <v>0.14691857833957545</v>
      </c>
      <c r="W35" s="2">
        <f t="shared" si="85"/>
        <v>720</v>
      </c>
      <c r="X35" s="38">
        <f t="shared" si="22"/>
        <v>7.0000000000000007E-2</v>
      </c>
      <c r="Y35" s="5">
        <f t="shared" si="85"/>
        <v>0.30925205388425764</v>
      </c>
      <c r="Z35" s="5">
        <f t="shared" si="85"/>
        <v>2.6413857677902619E-3</v>
      </c>
      <c r="AA35" s="7">
        <v>1</v>
      </c>
      <c r="AB35" s="5">
        <f t="shared" si="11"/>
        <v>105.78137640449432</v>
      </c>
      <c r="AC35" s="3">
        <f t="shared" si="12"/>
        <v>3358.3175442141792</v>
      </c>
      <c r="AD35" s="3">
        <f t="shared" si="13"/>
        <v>15.417415240503331</v>
      </c>
      <c r="AE35" s="3">
        <f t="shared" si="14"/>
        <v>26.76978176037904</v>
      </c>
      <c r="AF35" s="3">
        <f t="shared" si="53"/>
        <v>2791.4698494273293</v>
      </c>
      <c r="AG35" s="3">
        <f t="shared" si="15"/>
        <v>26.364196896036194</v>
      </c>
      <c r="AH35" s="3">
        <f>+K35*AVERAGE('Monthly Peak Data '!$Q$8:$Q$10)*(1+X35)*'Monthly Peak Data '!$M$40*1000</f>
        <v>0</v>
      </c>
      <c r="AI35" s="3">
        <f>+L35*(0.5*MAX('Monthly Peak Data '!$G$18:$G$19,'Monthly Peak Data '!$G$29)+0.5*(MAX('Monthly Peak Data '!$P$3:$P$14)))*(1+X35)</f>
        <v>0</v>
      </c>
      <c r="AJ35" s="3">
        <f>+M35*0.25*MAX('Monthly Peak Data '!$P$3:$P$14)*(1+X35)</f>
        <v>0</v>
      </c>
      <c r="AK35" s="3">
        <f>+VLOOKUP($B35,'Monthly Peak Data '!$L$3:$P$14,5,FALSE)*N35*(1+X35)</f>
        <v>6.6800837259722232E-2</v>
      </c>
      <c r="AL35" s="3">
        <f>+VLOOKUP($B35,'Monthly Peak Data '!$L$3:$P$14,5,FALSE)*O35*(1+$X35)</f>
        <v>4.8320935111811257E-2</v>
      </c>
      <c r="AM35" s="3">
        <f>+VLOOKUP($B35,'Monthly Peak Data '!$L$3:$P$14,5,FALSE)*P35*(1+$X35)</f>
        <v>4.4620612981159262E-2</v>
      </c>
      <c r="AN35" s="3">
        <f>+VLOOKUP($B35,'Monthly Peak Data '!$L$3:$P$14,5,FALSE)*Q35*(1+X35)</f>
        <v>8.7609268091041678E-2</v>
      </c>
      <c r="AO35" s="3">
        <f t="shared" si="16"/>
        <v>36.120414918381954</v>
      </c>
      <c r="AP35" s="3">
        <f>+VLOOKUP($B35,'Monthly Peak Data '!$C$18:$G$29,5,FALSE)*(1+X35)</f>
        <v>142.15603888888893</v>
      </c>
      <c r="AQ35" s="3">
        <f>+VLOOKUP($B35,'Monthly Peak Data '!$L$3:$P$14,5,FALSE)*T35*(1+X35)</f>
        <v>3.4981954371000002E-3</v>
      </c>
      <c r="AR35" s="29">
        <f>+VLOOKUP($B35,'Monthly Peak Data '!$C$3:$G$14,5,FALSE)*U35*(1+X35)</f>
        <v>7.590521547035608E-3</v>
      </c>
      <c r="AS35" s="3">
        <f t="shared" si="17"/>
        <v>204.89909107373492</v>
      </c>
      <c r="AT35" s="16"/>
    </row>
    <row r="36" spans="1:46" ht="15" x14ac:dyDescent="0.25">
      <c r="A36" s="2">
        <f t="shared" si="46"/>
        <v>2020</v>
      </c>
      <c r="B36" s="2">
        <f t="shared" si="47"/>
        <v>5</v>
      </c>
      <c r="C36" s="70">
        <v>28</v>
      </c>
      <c r="D36" s="1">
        <v>2.3090000000000002</v>
      </c>
      <c r="E36" s="22">
        <f t="shared" si="71"/>
        <v>0.82264044532210756</v>
      </c>
      <c r="F36" s="3">
        <f t="shared" si="18"/>
        <v>23.03393246901901</v>
      </c>
      <c r="G36" s="6">
        <f t="shared" ref="G36:H36" si="86">+G35</f>
        <v>7.03</v>
      </c>
      <c r="H36" s="6">
        <f t="shared" si="86"/>
        <v>9.3282233333333302</v>
      </c>
      <c r="I36" s="6">
        <f t="shared" si="69"/>
        <v>0.12647279996317234</v>
      </c>
      <c r="J36" s="6">
        <f t="shared" si="66"/>
        <v>0.23601547486645638</v>
      </c>
      <c r="K36" s="1">
        <v>0</v>
      </c>
      <c r="L36" s="26">
        <f t="shared" si="61"/>
        <v>0</v>
      </c>
      <c r="M36" s="26">
        <f t="shared" si="62"/>
        <v>0</v>
      </c>
      <c r="N36" s="6">
        <f t="shared" si="84"/>
        <v>0.13278416666666668</v>
      </c>
      <c r="O36" s="26">
        <f t="shared" si="58"/>
        <v>9.8247778680012388E-2</v>
      </c>
      <c r="P36" s="26">
        <f t="shared" si="59"/>
        <v>0.11659938383658149</v>
      </c>
      <c r="Q36" s="26">
        <f t="shared" si="77"/>
        <v>0.17414637500000002</v>
      </c>
      <c r="R36" s="26">
        <f t="shared" si="77"/>
        <v>0.31912420000000002</v>
      </c>
      <c r="S36" s="26">
        <f t="shared" si="77"/>
        <v>0.23019360000000003</v>
      </c>
      <c r="T36" s="26">
        <f t="shared" si="77"/>
        <v>6.95358E-3</v>
      </c>
      <c r="U36" s="75">
        <f t="shared" si="64"/>
        <v>-6.5234543771216943E-2</v>
      </c>
      <c r="V36" s="2">
        <f t="shared" ref="V36:Z36" si="87">+V24</f>
        <v>0.20374675305062195</v>
      </c>
      <c r="W36" s="2">
        <f t="shared" si="87"/>
        <v>744</v>
      </c>
      <c r="X36" s="38">
        <f t="shared" si="22"/>
        <v>7.0000000000000007E-2</v>
      </c>
      <c r="Y36" s="5">
        <f t="shared" si="87"/>
        <v>0.30925205388425764</v>
      </c>
      <c r="Z36" s="5">
        <f t="shared" si="87"/>
        <v>0.11317959405581732</v>
      </c>
      <c r="AA36" s="7">
        <v>1</v>
      </c>
      <c r="AB36" s="5">
        <f t="shared" si="11"/>
        <v>151.58758426966273</v>
      </c>
      <c r="AC36" s="3">
        <f t="shared" si="12"/>
        <v>3736.0742517537797</v>
      </c>
      <c r="AD36" s="3">
        <f t="shared" si="13"/>
        <v>20.513725657794218</v>
      </c>
      <c r="AE36" s="3">
        <f t="shared" si="14"/>
        <v>38.281406783231866</v>
      </c>
      <c r="AF36" s="3">
        <f t="shared" si="53"/>
        <v>2791.4698494273293</v>
      </c>
      <c r="AG36" s="3">
        <f t="shared" si="15"/>
        <v>1129.6680472376763</v>
      </c>
      <c r="AH36" s="3">
        <f>+K36*AVERAGE('Monthly Peak Data '!$Q$8:$Q$10)*(1+X36)*'Monthly Peak Data '!$M$40*1000</f>
        <v>0</v>
      </c>
      <c r="AI36" s="3">
        <f>+L36*(0.5*MAX('Monthly Peak Data '!$G$18:$G$19,'Monthly Peak Data '!$G$29)+0.5*(MAX('Monthly Peak Data '!$P$3:$P$14)))*(1+X36)</f>
        <v>0</v>
      </c>
      <c r="AJ36" s="3">
        <f>+M36*0.25*MAX('Monthly Peak Data '!$P$3:$P$14)*(1+X36)</f>
        <v>0</v>
      </c>
      <c r="AK36" s="3">
        <f>+VLOOKUP($B36,'Monthly Peak Data '!$L$3:$P$14,5,FALSE)*N36*(1+X36)</f>
        <v>2.8623201259879032</v>
      </c>
      <c r="AL36" s="3">
        <f>+VLOOKUP($B36,'Monthly Peak Data '!$L$3:$P$14,5,FALSE)*O36*(1+$X36)</f>
        <v>2.1178473406046505</v>
      </c>
      <c r="AM36" s="3">
        <f>+VLOOKUP($B36,'Monthly Peak Data '!$L$3:$P$14,5,FALSE)*P36*(1+$X36)</f>
        <v>2.5134379452864173</v>
      </c>
      <c r="AN36" s="3">
        <f>+VLOOKUP($B36,'Monthly Peak Data '!$L$3:$P$14,5,FALSE)*Q36*(1+X36)</f>
        <v>3.7539315608437502</v>
      </c>
      <c r="AO36" s="3">
        <f t="shared" si="16"/>
        <v>51.761535219187913</v>
      </c>
      <c r="AP36" s="3">
        <f>+VLOOKUP($B36,'Monthly Peak Data '!$C$18:$G$29,5,FALSE)*(1+X36)</f>
        <v>0.49346559139784957</v>
      </c>
      <c r="AQ36" s="3">
        <f>+VLOOKUP($B36,'Monthly Peak Data '!$L$3:$P$14,5,FALSE)*T36*(1+X36)</f>
        <v>0.14989266025693548</v>
      </c>
      <c r="AR36" s="29">
        <f>+VLOOKUP($B36,'Monthly Peak Data '!$C$3:$G$14,5,FALSE)*U36*(1+X36)</f>
        <v>-1.406207925488052</v>
      </c>
      <c r="AS36" s="3">
        <f t="shared" si="17"/>
        <v>1191.9142697557534</v>
      </c>
      <c r="AT36" s="16"/>
    </row>
    <row r="37" spans="1:46" ht="15" x14ac:dyDescent="0.25">
      <c r="A37" s="2">
        <f t="shared" si="46"/>
        <v>2020</v>
      </c>
      <c r="B37" s="2">
        <f t="shared" si="47"/>
        <v>6</v>
      </c>
      <c r="C37" s="70">
        <v>27.75</v>
      </c>
      <c r="D37" s="1">
        <v>2.3410000000000002</v>
      </c>
      <c r="E37" s="22">
        <f t="shared" si="71"/>
        <v>0.93665800540146105</v>
      </c>
      <c r="F37" s="3">
        <f t="shared" si="18"/>
        <v>25.992259649890546</v>
      </c>
      <c r="G37" s="1">
        <v>5.3</v>
      </c>
      <c r="H37" s="1">
        <f>+H25*(1+$H$6)</f>
        <v>9.9280280936666632</v>
      </c>
      <c r="I37" s="6">
        <f t="shared" si="69"/>
        <v>0.13944638861171604</v>
      </c>
      <c r="J37" s="6">
        <f t="shared" si="66"/>
        <v>0.46472008679237742</v>
      </c>
      <c r="K37" s="1">
        <v>0</v>
      </c>
      <c r="L37" s="26">
        <f t="shared" si="61"/>
        <v>0</v>
      </c>
      <c r="M37" s="26">
        <f t="shared" si="62"/>
        <v>0</v>
      </c>
      <c r="N37" s="1">
        <f>+N25*(1+$N$6)</f>
        <v>0.13333787664166669</v>
      </c>
      <c r="O37" s="26">
        <f t="shared" si="58"/>
        <v>7.726382683431729E-2</v>
      </c>
      <c r="P37" s="26">
        <f t="shared" si="59"/>
        <v>8.8550121853899058E-2</v>
      </c>
      <c r="Q37" s="26">
        <f t="shared" si="77"/>
        <v>0.17414637500000002</v>
      </c>
      <c r="R37" s="26">
        <f t="shared" si="77"/>
        <v>0.31912420000000002</v>
      </c>
      <c r="S37" s="26">
        <f t="shared" si="77"/>
        <v>0.23019360000000003</v>
      </c>
      <c r="T37" s="26">
        <f t="shared" si="77"/>
        <v>6.95358E-3</v>
      </c>
      <c r="U37" s="75">
        <f t="shared" si="64"/>
        <v>-5.6531758413193668E-2</v>
      </c>
      <c r="V37" s="2">
        <f t="shared" ref="V37:Z37" si="88">+V25</f>
        <v>0.22707631086142321</v>
      </c>
      <c r="W37" s="2">
        <f t="shared" si="88"/>
        <v>720</v>
      </c>
      <c r="X37" s="38">
        <f t="shared" si="22"/>
        <v>7.0000000000000007E-2</v>
      </c>
      <c r="Y37" s="5">
        <f t="shared" si="88"/>
        <v>0.30925205388425764</v>
      </c>
      <c r="Z37" s="5">
        <f t="shared" si="88"/>
        <v>1.7649812734082402E-3</v>
      </c>
      <c r="AA37" s="7">
        <v>1</v>
      </c>
      <c r="AB37" s="5">
        <f t="shared" si="11"/>
        <v>163.49494382022471</v>
      </c>
      <c r="AC37" s="3">
        <f t="shared" si="12"/>
        <v>4547.0752434049164</v>
      </c>
      <c r="AD37" s="3">
        <f t="shared" si="13"/>
        <v>24.39469403504614</v>
      </c>
      <c r="AE37" s="3">
        <f t="shared" si="14"/>
        <v>81.297941396007189</v>
      </c>
      <c r="AF37" s="3">
        <f>+Y26*G37*1000*1.2*(1+X26)</f>
        <v>2104.5220770931501</v>
      </c>
      <c r="AG37" s="3">
        <f t="shared" si="15"/>
        <v>18.749378523896052</v>
      </c>
      <c r="AH37" s="3">
        <f>+K37*AVERAGE('Monthly Peak Data '!$Q$8:$Q$10)*(1+X37)*'Monthly Peak Data '!$M$40*1000</f>
        <v>0</v>
      </c>
      <c r="AI37" s="3">
        <f>+L37*(0.5*MAX('Monthly Peak Data '!$G$18:$G$19,'Monthly Peak Data '!$G$29)+0.5*(MAX('Monthly Peak Data '!$P$3:$P$14)))*(1+X37)</f>
        <v>0</v>
      </c>
      <c r="AJ37" s="3">
        <f>+M37*0.25*MAX('Monthly Peak Data '!$P$3:$P$14)*(1+X37)</f>
        <v>0</v>
      </c>
      <c r="AK37" s="3">
        <f>+VLOOKUP($B37,'Monthly Peak Data '!$L$3:$P$14,5,FALSE)*N37*(1+X37)</f>
        <v>4.4822638382068285E-2</v>
      </c>
      <c r="AL37" s="3">
        <f>+VLOOKUP($B37,'Monthly Peak Data '!$L$3:$P$14,5,FALSE)*O37*(1+$X37)</f>
        <v>2.5972879255579388E-2</v>
      </c>
      <c r="AM37" s="3">
        <f>+VLOOKUP($B37,'Monthly Peak Data '!$L$3:$P$14,5,FALSE)*P37*(1+$X37)</f>
        <v>2.9766861378870295E-2</v>
      </c>
      <c r="AN37" s="3">
        <f>+VLOOKUP($B37,'Monthly Peak Data '!$L$3:$P$14,5,FALSE)*Q37*(1+X37)</f>
        <v>5.8540755176041695E-2</v>
      </c>
      <c r="AO37" s="3">
        <f t="shared" si="16"/>
        <v>55.827456671221348</v>
      </c>
      <c r="AP37" s="3">
        <f>+VLOOKUP($B37,'Monthly Peak Data '!$C$18:$G$29,5,FALSE)*(1+X37)</f>
        <v>339.51848999999993</v>
      </c>
      <c r="AQ37" s="3">
        <f>+VLOOKUP($B37,'Monthly Peak Data '!$L$3:$P$14,5,FALSE)*T37*(1+X37)</f>
        <v>2.3375038635000006E-3</v>
      </c>
      <c r="AR37" s="29">
        <f>+VLOOKUP($B37,'Monthly Peak Data '!$C$3:$G$14,5,FALSE)*U37*(1+X37)</f>
        <v>-2.9535862332761313</v>
      </c>
      <c r="AS37" s="3">
        <f t="shared" si="17"/>
        <v>411.30317959989725</v>
      </c>
      <c r="AT37" s="16"/>
    </row>
    <row r="38" spans="1:46" ht="15" x14ac:dyDescent="0.25">
      <c r="A38" s="2">
        <f t="shared" si="46"/>
        <v>2020</v>
      </c>
      <c r="B38" s="2">
        <f t="shared" si="47"/>
        <v>7</v>
      </c>
      <c r="C38" s="70">
        <v>36.26</v>
      </c>
      <c r="D38" s="1">
        <v>2.3780000000000001</v>
      </c>
      <c r="E38" s="22">
        <f t="shared" si="71"/>
        <v>0.86933577818182028</v>
      </c>
      <c r="F38" s="3">
        <f t="shared" si="18"/>
        <v>31.522115316872803</v>
      </c>
      <c r="G38" s="6">
        <f t="shared" ref="G38:H38" si="89">+G37</f>
        <v>5.3</v>
      </c>
      <c r="H38" s="6">
        <f t="shared" si="89"/>
        <v>9.9280280936666632</v>
      </c>
      <c r="I38" s="6">
        <f t="shared" si="69"/>
        <v>0.2108757849559639</v>
      </c>
      <c r="J38" s="6">
        <f t="shared" si="66"/>
        <v>0.39844837320587173</v>
      </c>
      <c r="K38" s="1">
        <v>0</v>
      </c>
      <c r="L38" s="26">
        <f t="shared" si="61"/>
        <v>0</v>
      </c>
      <c r="M38" s="26">
        <f t="shared" si="62"/>
        <v>0</v>
      </c>
      <c r="N38" s="6">
        <f t="shared" ref="N38" si="90">+N37</f>
        <v>0.13333787664166669</v>
      </c>
      <c r="O38" s="26">
        <f t="shared" si="58"/>
        <v>7.2469735547325539E-2</v>
      </c>
      <c r="P38" s="26">
        <f t="shared" si="59"/>
        <v>8.2676967464680146E-2</v>
      </c>
      <c r="Q38" s="26">
        <f t="shared" si="77"/>
        <v>0.17414637500000002</v>
      </c>
      <c r="R38" s="26">
        <f t="shared" si="77"/>
        <v>0.31912420000000002</v>
      </c>
      <c r="S38" s="26">
        <f t="shared" si="77"/>
        <v>0.23019360000000003</v>
      </c>
      <c r="T38" s="26">
        <f t="shared" si="77"/>
        <v>6.95358E-3</v>
      </c>
      <c r="U38" s="75">
        <f t="shared" si="64"/>
        <v>-4.7430441286462233E-2</v>
      </c>
      <c r="V38" s="2">
        <f t="shared" ref="V38:Z38" si="91">+V26</f>
        <v>0.24032926332004376</v>
      </c>
      <c r="W38" s="2">
        <f t="shared" si="91"/>
        <v>744</v>
      </c>
      <c r="X38" s="38">
        <f t="shared" si="22"/>
        <v>7.0000000000000007E-2</v>
      </c>
      <c r="Y38" s="5">
        <f t="shared" si="91"/>
        <v>0.30925205388425764</v>
      </c>
      <c r="Z38" s="5">
        <f t="shared" si="91"/>
        <v>1.7832548024646607E-3</v>
      </c>
      <c r="AA38" s="66">
        <f t="shared" ref="AA38:AA94" si="92">+AA26*0.995</f>
        <v>0.995</v>
      </c>
      <c r="AB38" s="5">
        <f t="shared" si="11"/>
        <v>177.91094705056199</v>
      </c>
      <c r="AC38" s="3">
        <f t="shared" si="12"/>
        <v>6000.6984462961973</v>
      </c>
      <c r="AD38" s="3">
        <f t="shared" si="13"/>
        <v>40.143308354354424</v>
      </c>
      <c r="AE38" s="3">
        <f t="shared" si="14"/>
        <v>75.850510347759283</v>
      </c>
      <c r="AF38" s="3">
        <f>+AF37</f>
        <v>2104.5220770931501</v>
      </c>
      <c r="AG38" s="3">
        <f t="shared" si="15"/>
        <v>18.94349804142761</v>
      </c>
      <c r="AH38" s="3">
        <f>+K38*AVERAGE('Monthly Peak Data '!$Q$8:$Q$10)*(1+X38)*'Monthly Peak Data '!$M$40*1000</f>
        <v>0</v>
      </c>
      <c r="AI38" s="3">
        <f>+L38*(0.5*MAX('Monthly Peak Data '!$G$18:$G$19,'Monthly Peak Data '!$G$29)+0.5*(MAX('Monthly Peak Data '!$P$3:$P$14)))*(1+X38)</f>
        <v>0</v>
      </c>
      <c r="AJ38" s="3">
        <f>+M38*0.25*MAX('Monthly Peak Data '!$P$3:$P$14)*(1+X38)</f>
        <v>0</v>
      </c>
      <c r="AK38" s="3">
        <f>+VLOOKUP($B38,'Monthly Peak Data '!$L$3:$P$14,5,FALSE)*N38*(1+X38)</f>
        <v>4.528670437370258E-2</v>
      </c>
      <c r="AL38" s="3">
        <f>+VLOOKUP($B38,'Monthly Peak Data '!$L$3:$P$14,5,FALSE)*O38*(1+$X38)</f>
        <v>2.4613527471957452E-2</v>
      </c>
      <c r="AM38" s="3">
        <f>+VLOOKUP($B38,'Monthly Peak Data '!$L$3:$P$14,5,FALSE)*P38*(1+$X38)</f>
        <v>2.808029854974594E-2</v>
      </c>
      <c r="AN38" s="3">
        <f>+VLOOKUP($B38,'Monthly Peak Data '!$L$3:$P$14,5,FALSE)*Q38*(1+X38)</f>
        <v>5.9146850099999988E-2</v>
      </c>
      <c r="AO38" s="3">
        <f t="shared" si="16"/>
        <v>60.74998685416567</v>
      </c>
      <c r="AP38" s="3">
        <f>+VLOOKUP($B38,'Monthly Peak Data '!$C$18:$G$29,5,FALSE)*(1+X38)</f>
        <v>108.68772365591396</v>
      </c>
      <c r="AQ38" s="3">
        <f>+VLOOKUP($B38,'Monthly Peak Data '!$L$3:$P$14,5,FALSE)*T38*(1+X38)</f>
        <v>2.3617049388387091E-3</v>
      </c>
      <c r="AR38" s="29">
        <f>+VLOOKUP($B38,'Monthly Peak Data '!$C$3:$G$14,5,FALSE)*U38*(1+X38)</f>
        <v>-2.7493631342057334</v>
      </c>
      <c r="AS38" s="3">
        <f t="shared" si="17"/>
        <v>185.79133450273574</v>
      </c>
      <c r="AT38" s="16"/>
    </row>
    <row r="39" spans="1:46" ht="15" x14ac:dyDescent="0.25">
      <c r="A39" s="2">
        <f t="shared" si="46"/>
        <v>2020</v>
      </c>
      <c r="B39" s="2">
        <f t="shared" si="47"/>
        <v>8</v>
      </c>
      <c r="C39" s="70">
        <v>33.54</v>
      </c>
      <c r="D39" s="1">
        <v>2.3839999999999999</v>
      </c>
      <c r="E39" s="22">
        <f t="shared" si="71"/>
        <v>0.89082637613107407</v>
      </c>
      <c r="F39" s="3">
        <f t="shared" si="18"/>
        <v>29.878316655436223</v>
      </c>
      <c r="G39" s="6">
        <f t="shared" ref="G39:H39" si="93">+G38</f>
        <v>5.3</v>
      </c>
      <c r="H39" s="6">
        <f t="shared" si="93"/>
        <v>9.9280280936666632</v>
      </c>
      <c r="I39" s="6">
        <f t="shared" si="69"/>
        <v>0.18353258565454367</v>
      </c>
      <c r="J39" s="6">
        <f t="shared" si="66"/>
        <v>0.47386807865069036</v>
      </c>
      <c r="K39" s="1">
        <v>0</v>
      </c>
      <c r="L39" s="26">
        <f t="shared" si="61"/>
        <v>0</v>
      </c>
      <c r="M39" s="26">
        <f t="shared" si="62"/>
        <v>0</v>
      </c>
      <c r="N39" s="6">
        <f t="shared" ref="N39" si="94">+N38</f>
        <v>0.13333787664166669</v>
      </c>
      <c r="O39" s="26">
        <f t="shared" si="58"/>
        <v>5.3937755655518005E-2</v>
      </c>
      <c r="P39" s="26">
        <f t="shared" si="59"/>
        <v>3.8181999019386015E-2</v>
      </c>
      <c r="Q39" s="26">
        <f t="shared" si="77"/>
        <v>0.17414637500000002</v>
      </c>
      <c r="R39" s="26">
        <f t="shared" si="77"/>
        <v>0.31912420000000002</v>
      </c>
      <c r="S39" s="26">
        <f t="shared" si="77"/>
        <v>0.23019360000000003</v>
      </c>
      <c r="T39" s="26">
        <f t="shared" si="77"/>
        <v>6.95358E-3</v>
      </c>
      <c r="U39" s="75">
        <f t="shared" si="64"/>
        <v>-7.3806447858472998E-2</v>
      </c>
      <c r="V39" s="2">
        <f t="shared" ref="V39:Z39" si="95">+V27</f>
        <v>0.20131777062945472</v>
      </c>
      <c r="W39" s="2">
        <f t="shared" si="95"/>
        <v>744</v>
      </c>
      <c r="X39" s="38">
        <f t="shared" si="22"/>
        <v>7.0000000000000007E-2</v>
      </c>
      <c r="Y39" s="5">
        <f t="shared" si="95"/>
        <v>0.30925205388425764</v>
      </c>
      <c r="Z39" s="5">
        <f t="shared" si="95"/>
        <v>9.9775280898876398E-2</v>
      </c>
      <c r="AA39" s="66">
        <f t="shared" si="92"/>
        <v>0.995</v>
      </c>
      <c r="AB39" s="5">
        <f t="shared" si="11"/>
        <v>149.03151924157274</v>
      </c>
      <c r="AC39" s="3">
        <f t="shared" si="12"/>
        <v>4764.5076881882778</v>
      </c>
      <c r="AD39" s="3">
        <f t="shared" si="13"/>
        <v>29.266789875360875</v>
      </c>
      <c r="AE39" s="3">
        <f t="shared" si="14"/>
        <v>75.5647692590953</v>
      </c>
      <c r="AF39" s="3">
        <f t="shared" ref="AF39:AF48" si="96">+AF38</f>
        <v>2104.5220770931501</v>
      </c>
      <c r="AG39" s="3">
        <f t="shared" si="15"/>
        <v>1059.9118172447545</v>
      </c>
      <c r="AH39" s="3">
        <f>+K39*AVERAGE('Monthly Peak Data '!$Q$8:$Q$10)*(1+X39)*'Monthly Peak Data '!$M$40*1000</f>
        <v>0</v>
      </c>
      <c r="AI39" s="3">
        <f>+L39*(0.5*MAX('Monthly Peak Data '!$G$18:$G$19,'Monthly Peak Data '!$G$29)+0.5*(MAX('Monthly Peak Data '!$P$3:$P$14)))*(1+X39)</f>
        <v>0</v>
      </c>
      <c r="AJ39" s="3">
        <f>+M39*0.25*MAX('Monthly Peak Data '!$P$3:$P$14)*(1+X39)</f>
        <v>0</v>
      </c>
      <c r="AK39" s="3">
        <f>+VLOOKUP($B39,'Monthly Peak Data '!$L$3:$P$14,5,FALSE)*N39*(1+X39)</f>
        <v>2.5338463373969202</v>
      </c>
      <c r="AL39" s="3">
        <f>+VLOOKUP($B39,'Monthly Peak Data '!$L$3:$P$14,5,FALSE)*O39*(1+$X39)</f>
        <v>1.0249899582729396</v>
      </c>
      <c r="AM39" s="3">
        <f>+VLOOKUP($B39,'Monthly Peak Data '!$L$3:$P$14,5,FALSE)*P39*(1+$X39)</f>
        <v>0.7255801637651963</v>
      </c>
      <c r="AN39" s="3">
        <f>+VLOOKUP($B39,'Monthly Peak Data '!$L$3:$P$14,5,FALSE)*Q39*(1+X39)</f>
        <v>3.3093383934</v>
      </c>
      <c r="AO39" s="3">
        <f t="shared" si="16"/>
        <v>50.888733857444116</v>
      </c>
      <c r="AP39" s="3">
        <f>+VLOOKUP($B39,'Monthly Peak Data '!$C$18:$G$29,5,FALSE)*(1+X39)</f>
        <v>251.79573655913978</v>
      </c>
      <c r="AQ39" s="3">
        <f>+VLOOKUP($B39,'Monthly Peak Data '!$L$3:$P$14,5,FALSE)*T39*(1+X39)</f>
        <v>0.13214027145599999</v>
      </c>
      <c r="AR39" s="29">
        <f>+VLOOKUP($B39,'Monthly Peak Data '!$C$3:$G$14,5,FALSE)*U39*(1+X39)</f>
        <v>-4.9072231060476375</v>
      </c>
      <c r="AS39" s="3">
        <f t="shared" si="17"/>
        <v>1365.4149596795817</v>
      </c>
      <c r="AT39" s="16"/>
    </row>
    <row r="40" spans="1:46" ht="15" x14ac:dyDescent="0.25">
      <c r="A40" s="2">
        <f t="shared" si="46"/>
        <v>2020</v>
      </c>
      <c r="B40" s="2">
        <f t="shared" si="47"/>
        <v>9</v>
      </c>
      <c r="C40" s="70">
        <v>30.85</v>
      </c>
      <c r="D40" s="1">
        <v>2.3660000000000001</v>
      </c>
      <c r="E40" s="22">
        <f t="shared" si="71"/>
        <v>1.1928111171804658</v>
      </c>
      <c r="F40" s="3">
        <f t="shared" si="18"/>
        <v>36.798222965017374</v>
      </c>
      <c r="G40" s="6">
        <f t="shared" ref="G40:H40" si="97">+G39</f>
        <v>5.3</v>
      </c>
      <c r="H40" s="6">
        <f t="shared" si="97"/>
        <v>9.9280280936666632</v>
      </c>
      <c r="I40" s="6">
        <f t="shared" si="69"/>
        <v>0.28366109933244688</v>
      </c>
      <c r="J40" s="6">
        <f t="shared" si="66"/>
        <v>0.90994136915714019</v>
      </c>
      <c r="K40" s="1">
        <v>0</v>
      </c>
      <c r="L40" s="26">
        <f t="shared" si="61"/>
        <v>0</v>
      </c>
      <c r="M40" s="26">
        <f t="shared" si="62"/>
        <v>0</v>
      </c>
      <c r="N40" s="6">
        <f t="shared" ref="N40" si="98">+N39</f>
        <v>0.13333787664166669</v>
      </c>
      <c r="O40" s="26">
        <f t="shared" si="58"/>
        <v>5.5796225514922283E-2</v>
      </c>
      <c r="P40" s="26">
        <f t="shared" si="59"/>
        <v>3.9438633969378224E-2</v>
      </c>
      <c r="Q40" s="26">
        <f t="shared" si="77"/>
        <v>0.17414637500000002</v>
      </c>
      <c r="R40" s="26">
        <f t="shared" si="77"/>
        <v>0.31912420000000002</v>
      </c>
      <c r="S40" s="26">
        <f t="shared" si="77"/>
        <v>0.23019360000000003</v>
      </c>
      <c r="T40" s="26">
        <f t="shared" si="77"/>
        <v>6.95358E-3</v>
      </c>
      <c r="U40" s="75">
        <f t="shared" si="64"/>
        <v>-6.6979482981701019E-2</v>
      </c>
      <c r="V40" s="2">
        <f t="shared" ref="V40:Z40" si="99">+V28</f>
        <v>0.16869506866416967</v>
      </c>
      <c r="W40" s="2">
        <f t="shared" si="99"/>
        <v>720</v>
      </c>
      <c r="X40" s="38">
        <f t="shared" si="22"/>
        <v>7.0000000000000007E-2</v>
      </c>
      <c r="Y40" s="5">
        <f t="shared" si="99"/>
        <v>0.30925205388425764</v>
      </c>
      <c r="Z40" s="5">
        <f t="shared" si="99"/>
        <v>-4.1385767790262174E-4</v>
      </c>
      <c r="AA40" s="66">
        <f t="shared" si="92"/>
        <v>0.995</v>
      </c>
      <c r="AB40" s="5">
        <f t="shared" si="11"/>
        <v>120.85314719101115</v>
      </c>
      <c r="AC40" s="3">
        <f t="shared" si="12"/>
        <v>4758.483730304014</v>
      </c>
      <c r="AD40" s="3">
        <f t="shared" si="13"/>
        <v>36.681030151287416</v>
      </c>
      <c r="AE40" s="3">
        <f t="shared" si="14"/>
        <v>117.66712769747375</v>
      </c>
      <c r="AF40" s="3">
        <f t="shared" si="96"/>
        <v>2104.5220770931501</v>
      </c>
      <c r="AG40" s="3">
        <f t="shared" si="15"/>
        <v>-4.3964059987066584</v>
      </c>
      <c r="AH40" s="3">
        <f>+K40*AVERAGE('Monthly Peak Data '!$Q$8:$Q$10)*(1+X40)*'Monthly Peak Data '!$M$40*1000</f>
        <v>0</v>
      </c>
      <c r="AI40" s="3">
        <f>+L40*(0.5*MAX('Monthly Peak Data '!$G$18:$G$19,'Monthly Peak Data '!$G$29)+0.5*(MAX('Monthly Peak Data '!$P$3:$P$14)))*(1+X40)</f>
        <v>0</v>
      </c>
      <c r="AJ40" s="3">
        <f>+M40*0.25*MAX('Monthly Peak Data '!$P$3:$P$14)*(1+X40)</f>
        <v>0</v>
      </c>
      <c r="AK40" s="3">
        <f>+VLOOKUP($B40,'Monthly Peak Data '!$L$3:$P$14,5,FALSE)*N40*(1+X40)</f>
        <v>-1.0510135896484975E-2</v>
      </c>
      <c r="AL40" s="3">
        <f>+VLOOKUP($B40,'Monthly Peak Data '!$L$3:$P$14,5,FALSE)*O40*(1+$X40)</f>
        <v>-4.3980444825045574E-3</v>
      </c>
      <c r="AM40" s="3">
        <f>+VLOOKUP($B40,'Monthly Peak Data '!$L$3:$P$14,5,FALSE)*P40*(1+$X40)</f>
        <v>-3.1086845915796234E-3</v>
      </c>
      <c r="AN40" s="3">
        <f>+VLOOKUP($B40,'Monthly Peak Data '!$L$3:$P$14,5,FALSE)*Q40*(1+X40)</f>
        <v>-1.372679776541667E-2</v>
      </c>
      <c r="AO40" s="3">
        <f t="shared" si="16"/>
        <v>41.266865388850647</v>
      </c>
      <c r="AP40" s="3">
        <f>+VLOOKUP($B40,'Monthly Peak Data '!$C$18:$G$29,5,FALSE)*(1+X40)</f>
        <v>0.31838444444444441</v>
      </c>
      <c r="AQ40" s="3">
        <f>+VLOOKUP($B40,'Monthly Peak Data '!$L$3:$P$14,5,FALSE)*T40*(1+X40)</f>
        <v>-5.4810435420000005E-4</v>
      </c>
      <c r="AR40" s="29">
        <f>+VLOOKUP($B40,'Monthly Peak Data '!$C$3:$G$14,5,FALSE)*U40*(1+X40)</f>
        <v>-3.4605633073222242</v>
      </c>
      <c r="AS40" s="3">
        <f t="shared" si="17"/>
        <v>33.695988760176022</v>
      </c>
      <c r="AT40" s="16"/>
    </row>
    <row r="41" spans="1:46" ht="15" x14ac:dyDescent="0.25">
      <c r="A41" s="2">
        <f t="shared" si="46"/>
        <v>2020</v>
      </c>
      <c r="B41" s="2">
        <f t="shared" si="47"/>
        <v>10</v>
      </c>
      <c r="C41" s="70">
        <v>30</v>
      </c>
      <c r="D41" s="1">
        <v>2.39</v>
      </c>
      <c r="E41" s="22">
        <f t="shared" si="71"/>
        <v>0.94018245482949858</v>
      </c>
      <c r="F41" s="3">
        <f t="shared" si="18"/>
        <v>28.205473644884957</v>
      </c>
      <c r="G41" s="6">
        <f t="shared" ref="G41:H41" si="100">+G40</f>
        <v>5.3</v>
      </c>
      <c r="H41" s="6">
        <f t="shared" si="100"/>
        <v>9.9280280936666632</v>
      </c>
      <c r="I41" s="6">
        <f t="shared" si="69"/>
        <v>0.21315139957159002</v>
      </c>
      <c r="J41" s="6">
        <f t="shared" si="66"/>
        <v>0.30762872786184792</v>
      </c>
      <c r="K41" s="1">
        <v>0</v>
      </c>
      <c r="L41" s="26">
        <f t="shared" si="61"/>
        <v>0</v>
      </c>
      <c r="M41" s="26">
        <f t="shared" si="62"/>
        <v>0</v>
      </c>
      <c r="N41" s="6">
        <f t="shared" ref="N41" si="101">+N40</f>
        <v>0.13333787664166669</v>
      </c>
      <c r="O41" s="26">
        <f t="shared" si="58"/>
        <v>7.4441877952126409E-2</v>
      </c>
      <c r="P41" s="26">
        <f t="shared" si="59"/>
        <v>6.696098904003174E-2</v>
      </c>
      <c r="Q41" s="26">
        <f t="shared" si="77"/>
        <v>0.17414637500000002</v>
      </c>
      <c r="R41" s="26">
        <f t="shared" si="77"/>
        <v>0.31912420000000002</v>
      </c>
      <c r="S41" s="26">
        <f t="shared" si="77"/>
        <v>0.23019360000000003</v>
      </c>
      <c r="T41" s="26">
        <f t="shared" si="77"/>
        <v>6.95358E-3</v>
      </c>
      <c r="U41" s="75">
        <f t="shared" si="64"/>
        <v>-6.764213333333334E-2</v>
      </c>
      <c r="V41" s="2">
        <f t="shared" ref="V41:Z41" si="102">+V29</f>
        <v>0.10010137277999277</v>
      </c>
      <c r="W41" s="2">
        <f t="shared" si="102"/>
        <v>744</v>
      </c>
      <c r="X41" s="38">
        <f t="shared" si="22"/>
        <v>7.0000000000000007E-2</v>
      </c>
      <c r="Y41" s="5">
        <f t="shared" si="102"/>
        <v>0.30925205388425764</v>
      </c>
      <c r="Z41" s="5">
        <f t="shared" si="102"/>
        <v>-3.089887640449438E-4</v>
      </c>
      <c r="AA41" s="66">
        <f t="shared" si="92"/>
        <v>0.995</v>
      </c>
      <c r="AB41" s="5">
        <f t="shared" si="11"/>
        <v>74.103044241573059</v>
      </c>
      <c r="AC41" s="3">
        <f t="shared" si="12"/>
        <v>2236.4192636567332</v>
      </c>
      <c r="AD41" s="3">
        <f t="shared" si="13"/>
        <v>16.900829324089226</v>
      </c>
      <c r="AE41" s="3">
        <f t="shared" si="14"/>
        <v>24.391960996876133</v>
      </c>
      <c r="AF41" s="3">
        <f t="shared" si="96"/>
        <v>2104.5220770931501</v>
      </c>
      <c r="AG41" s="3">
        <f t="shared" si="15"/>
        <v>-3.2823845691701297</v>
      </c>
      <c r="AH41" s="3">
        <f>+K41*AVERAGE('Monthly Peak Data '!$Q$8:$Q$10)*(1+X41)*'Monthly Peak Data '!$M$40*1000</f>
        <v>0</v>
      </c>
      <c r="AI41" s="3">
        <f>+L41*(0.5*MAX('Monthly Peak Data '!$G$18:$G$19,'Monthly Peak Data '!$G$29)+0.5*(MAX('Monthly Peak Data '!$P$3:$P$14)))*(1+X41)</f>
        <v>0</v>
      </c>
      <c r="AJ41" s="3">
        <f>+M41*0.25*MAX('Monthly Peak Data '!$P$3:$P$14)*(1+X41)</f>
        <v>0</v>
      </c>
      <c r="AK41" s="3">
        <f>+VLOOKUP($B41,'Monthly Peak Data '!$L$3:$P$14,5,FALSE)*N41*(1+X41)</f>
        <v>-7.8469340403620851E-3</v>
      </c>
      <c r="AL41" s="3">
        <f>+VLOOKUP($B41,'Monthly Peak Data '!$L$3:$P$14,5,FALSE)*O41*(1+$X41)</f>
        <v>-4.3809045174826398E-3</v>
      </c>
      <c r="AM41" s="3">
        <f>+VLOOKUP($B41,'Monthly Peak Data '!$L$3:$P$14,5,FALSE)*P41*(1+$X41)</f>
        <v>-3.9406542050058682E-3</v>
      </c>
      <c r="AN41" s="3">
        <f>+VLOOKUP($B41,'Monthly Peak Data '!$L$3:$P$14,5,FALSE)*Q41*(1+X41)</f>
        <v>-1.0248514168750002E-2</v>
      </c>
      <c r="AO41" s="3">
        <f t="shared" si="16"/>
        <v>25.303439940937576</v>
      </c>
      <c r="AP41" s="3">
        <f>+VLOOKUP($B41,'Monthly Peak Data '!$C$18:$G$29,5,FALSE)*(1+X41)</f>
        <v>0.51383010752688163</v>
      </c>
      <c r="AQ41" s="3">
        <f>+VLOOKUP($B41,'Monthly Peak Data '!$L$3:$P$14,5,FALSE)*T41*(1+X41)</f>
        <v>-4.0921818300000007E-4</v>
      </c>
      <c r="AR41" s="29">
        <f>+VLOOKUP($B41,'Monthly Peak Data '!$C$3:$G$14,5,FALSE)*U41*(1+X41)</f>
        <v>8.4984703518279549E-3</v>
      </c>
      <c r="AS41" s="3">
        <f t="shared" si="17"/>
        <v>22.516557724531555</v>
      </c>
      <c r="AT41" s="16"/>
    </row>
    <row r="42" spans="1:46" ht="15" x14ac:dyDescent="0.25">
      <c r="A42" s="2">
        <f t="shared" si="46"/>
        <v>2020</v>
      </c>
      <c r="B42" s="2">
        <f t="shared" si="47"/>
        <v>11</v>
      </c>
      <c r="C42" s="70">
        <v>40.65</v>
      </c>
      <c r="D42" s="1">
        <v>2.4460000000000002</v>
      </c>
      <c r="E42" s="22">
        <f t="shared" si="71"/>
        <v>0.84486275042448977</v>
      </c>
      <c r="F42" s="3">
        <f t="shared" si="18"/>
        <v>34.343670804755511</v>
      </c>
      <c r="G42" s="6">
        <f t="shared" ref="G42:H42" si="103">+G41</f>
        <v>5.3</v>
      </c>
      <c r="H42" s="6">
        <f t="shared" si="103"/>
        <v>9.9280280936666632</v>
      </c>
      <c r="I42" s="6">
        <f t="shared" si="69"/>
        <v>0.29233985637757554</v>
      </c>
      <c r="J42" s="6">
        <f t="shared" si="66"/>
        <v>0.31897761903163258</v>
      </c>
      <c r="K42" s="1">
        <v>0</v>
      </c>
      <c r="L42" s="26">
        <f t="shared" si="61"/>
        <v>0</v>
      </c>
      <c r="M42" s="26">
        <f t="shared" si="62"/>
        <v>0</v>
      </c>
      <c r="N42" s="6">
        <f t="shared" ref="N42" si="104">+N41</f>
        <v>0.13333787664166669</v>
      </c>
      <c r="O42" s="26">
        <f t="shared" si="58"/>
        <v>7.2219411724001675E-2</v>
      </c>
      <c r="P42" s="26">
        <f t="shared" si="59"/>
        <v>6.8004948031444037E-2</v>
      </c>
      <c r="Q42" s="26">
        <f t="shared" si="77"/>
        <v>0.17414637500000002</v>
      </c>
      <c r="R42" s="26">
        <f t="shared" si="77"/>
        <v>0.31912420000000002</v>
      </c>
      <c r="S42" s="26">
        <f t="shared" si="77"/>
        <v>0.23019360000000003</v>
      </c>
      <c r="T42" s="26">
        <f t="shared" si="77"/>
        <v>6.95358E-3</v>
      </c>
      <c r="U42" s="75">
        <f t="shared" si="64"/>
        <v>-4.5641643875053976E-2</v>
      </c>
      <c r="V42" s="2">
        <f t="shared" ref="V42:Z42" si="105">+V30</f>
        <v>4.0542058210870133E-2</v>
      </c>
      <c r="W42" s="2">
        <f t="shared" si="105"/>
        <v>721</v>
      </c>
      <c r="X42" s="38">
        <f t="shared" si="22"/>
        <v>7.0000000000000007E-2</v>
      </c>
      <c r="Y42" s="5">
        <f t="shared" si="105"/>
        <v>0.30925205388425764</v>
      </c>
      <c r="Z42" s="5">
        <f t="shared" si="105"/>
        <v>-7.4906367041198516E-4</v>
      </c>
      <c r="AA42" s="66">
        <f t="shared" si="92"/>
        <v>0.995</v>
      </c>
      <c r="AB42" s="5">
        <f t="shared" si="11"/>
        <v>29.084669850187179</v>
      </c>
      <c r="AC42" s="3">
        <f t="shared" si="12"/>
        <v>1068.7955296758141</v>
      </c>
      <c r="AD42" s="3">
        <f t="shared" si="13"/>
        <v>9.0977907812684258</v>
      </c>
      <c r="AE42" s="3">
        <f t="shared" si="14"/>
        <v>9.9267738508731842</v>
      </c>
      <c r="AF42" s="3">
        <f t="shared" si="96"/>
        <v>2104.5220770931501</v>
      </c>
      <c r="AG42" s="3">
        <f t="shared" si="15"/>
        <v>-7.9572959252609232</v>
      </c>
      <c r="AH42" s="3">
        <f>+K42*AVERAGE('Monthly Peak Data '!$Q$8:$Q$10)*(1+X42)*'Monthly Peak Data '!$M$40*1000</f>
        <v>0</v>
      </c>
      <c r="AI42" s="3">
        <f>+L42*(0.5*MAX('Monthly Peak Data '!$G$18:$G$19,'Monthly Peak Data '!$G$29)+0.5*(MAX('Monthly Peak Data '!$P$3:$P$14)))*(1+X42)</f>
        <v>0</v>
      </c>
      <c r="AJ42" s="3">
        <f>+M42*0.25*MAX('Monthly Peak Data '!$P$3:$P$14)*(1+X42)</f>
        <v>0</v>
      </c>
      <c r="AK42" s="3">
        <f>+VLOOKUP($B42,'Monthly Peak Data '!$L$3:$P$14,5,FALSE)*N42*(1+X42)</f>
        <v>-1.9022870400877787E-2</v>
      </c>
      <c r="AL42" s="3">
        <f>+VLOOKUP($B42,'Monthly Peak Data '!$L$3:$P$14,5,FALSE)*O42*(1+$X42)</f>
        <v>-1.0303302739290907E-2</v>
      </c>
      <c r="AM42" s="3">
        <f>+VLOOKUP($B42,'Monthly Peak Data '!$L$3:$P$14,5,FALSE)*P42*(1+$X42)</f>
        <v>-9.7020392524860173E-3</v>
      </c>
      <c r="AN42" s="3">
        <f>+VLOOKUP($B42,'Monthly Peak Data '!$L$3:$P$14,5,FALSE)*Q42*(1+X42)</f>
        <v>-2.4844882833333342E-2</v>
      </c>
      <c r="AO42" s="3">
        <f t="shared" si="16"/>
        <v>9.9313355380794608</v>
      </c>
      <c r="AP42" s="3">
        <f>+VLOOKUP($B42,'Monthly Peak Data '!$C$18:$G$29,5,FALSE)*(1+X42)</f>
        <v>0.83685888888888882</v>
      </c>
      <c r="AQ42" s="3">
        <f>+VLOOKUP($B42,'Monthly Peak Data '!$L$3:$P$14,5,FALSE)*T42*(1+X42)</f>
        <v>-9.920440800000002E-4</v>
      </c>
      <c r="AR42" s="29">
        <f>+VLOOKUP($B42,'Monthly Peak Data '!$C$3:$G$14,5,FALSE)*U42*(1+X42)</f>
        <v>7.1301376061609304E-3</v>
      </c>
      <c r="AS42" s="3">
        <f t="shared" si="17"/>
        <v>2.7531635000076</v>
      </c>
      <c r="AT42" s="16"/>
    </row>
    <row r="43" spans="1:46" x14ac:dyDescent="0.3">
      <c r="A43" s="2">
        <f t="shared" si="46"/>
        <v>2020</v>
      </c>
      <c r="B43" s="2">
        <f t="shared" si="47"/>
        <v>12</v>
      </c>
      <c r="C43" s="70">
        <v>59.75</v>
      </c>
      <c r="D43" s="1">
        <v>2.6030000000000002</v>
      </c>
      <c r="E43" s="22">
        <f t="shared" si="71"/>
        <v>0.71583737887983834</v>
      </c>
      <c r="F43" s="3">
        <f t="shared" si="18"/>
        <v>42.771283388070337</v>
      </c>
      <c r="G43" s="6">
        <f t="shared" ref="G43:H43" si="106">+G42</f>
        <v>5.3</v>
      </c>
      <c r="H43" s="6">
        <f t="shared" si="106"/>
        <v>9.9280280936666632</v>
      </c>
      <c r="I43" s="6">
        <f t="shared" si="69"/>
        <v>0.16031057265099893</v>
      </c>
      <c r="J43" s="6">
        <f t="shared" si="66"/>
        <v>0.16138743873926212</v>
      </c>
      <c r="K43" s="1">
        <v>0</v>
      </c>
      <c r="L43" s="26">
        <f t="shared" si="61"/>
        <v>0</v>
      </c>
      <c r="M43" s="26">
        <f t="shared" si="62"/>
        <v>0</v>
      </c>
      <c r="N43" s="6">
        <f t="shared" ref="N43" si="107">+N42</f>
        <v>0.13333787664166669</v>
      </c>
      <c r="O43" s="26">
        <f t="shared" si="58"/>
        <v>4.9634751946915023E-2</v>
      </c>
      <c r="P43" s="26">
        <f t="shared" si="59"/>
        <v>4.3170020044878153E-2</v>
      </c>
      <c r="Q43" s="26">
        <f t="shared" si="77"/>
        <v>0.17414637500000002</v>
      </c>
      <c r="R43" s="26">
        <f t="shared" si="77"/>
        <v>0.31912420000000002</v>
      </c>
      <c r="S43" s="26">
        <f t="shared" si="77"/>
        <v>0.23019360000000003</v>
      </c>
      <c r="T43" s="26">
        <f t="shared" si="77"/>
        <v>6.95358E-3</v>
      </c>
      <c r="U43" s="75">
        <f t="shared" si="64"/>
        <v>-3.4920840331506921E-2</v>
      </c>
      <c r="V43" s="2">
        <f t="shared" ref="V43:Z43" si="108">+V31</f>
        <v>2.5858742599975813E-2</v>
      </c>
      <c r="W43" s="2">
        <f t="shared" si="108"/>
        <v>744</v>
      </c>
      <c r="X43" s="38">
        <f t="shared" si="22"/>
        <v>7.0000000000000007E-2</v>
      </c>
      <c r="Y43" s="5">
        <f t="shared" si="108"/>
        <v>0.30925205388425764</v>
      </c>
      <c r="Z43" s="5">
        <f t="shared" si="108"/>
        <v>-4.92388546574846E-3</v>
      </c>
      <c r="AA43" s="66">
        <f t="shared" si="92"/>
        <v>0.995</v>
      </c>
      <c r="AB43" s="5">
        <f t="shared" si="11"/>
        <v>19.142709971910094</v>
      </c>
      <c r="AC43" s="3">
        <f t="shared" si="12"/>
        <v>876.07135213590107</v>
      </c>
      <c r="AD43" s="3">
        <f t="shared" si="13"/>
        <v>3.2835933135271178</v>
      </c>
      <c r="AE43" s="3">
        <f t="shared" si="14"/>
        <v>3.3056504381977594</v>
      </c>
      <c r="AF43" s="3">
        <f t="shared" si="96"/>
        <v>2104.5220770931501</v>
      </c>
      <c r="AG43" s="3">
        <f t="shared" si="15"/>
        <v>-52.306386360324012</v>
      </c>
      <c r="AH43" s="3">
        <f>+K43*AVERAGE('Monthly Peak Data '!$Q$8:$Q$10)*(1+X43)*'Monthly Peak Data '!$M$40*1000</f>
        <v>0</v>
      </c>
      <c r="AI43" s="3">
        <f>+L43*(0.5*MAX('Monthly Peak Data '!$G$18:$G$19,'Monthly Peak Data '!$G$29)+0.5*(MAX('Monthly Peak Data '!$P$3:$P$14)))*(1+X43)</f>
        <v>0</v>
      </c>
      <c r="AJ43" s="3">
        <f>+M43*0.25*MAX('Monthly Peak Data '!$P$3:$P$14)*(1+X43)</f>
        <v>0</v>
      </c>
      <c r="AK43" s="3">
        <f>+VLOOKUP($B43,'Monthly Peak Data '!$L$3:$P$14,5,FALSE)*N43*(1+X43)</f>
        <v>-0.12504469083673775</v>
      </c>
      <c r="AL43" s="3">
        <f>+VLOOKUP($B43,'Monthly Peak Data '!$L$3:$P$14,5,FALSE)*O43*(1+$X43)</f>
        <v>-4.6547630487919968E-2</v>
      </c>
      <c r="AM43" s="3">
        <f>+VLOOKUP($B43,'Monthly Peak Data '!$L$3:$P$14,5,FALSE)*P43*(1+$X43)</f>
        <v>-4.0484984056215909E-2</v>
      </c>
      <c r="AN43" s="3">
        <f>+VLOOKUP($B43,'Monthly Peak Data '!$L$3:$P$14,5,FALSE)*Q43*(1+X43)</f>
        <v>-0.16331503223750005</v>
      </c>
      <c r="AO43" s="3">
        <f t="shared" si="16"/>
        <v>6.5365251460110807</v>
      </c>
      <c r="AP43" s="3">
        <f>+VLOOKUP($B43,'Monthly Peak Data '!$C$18:$G$29,5,FALSE)*(1+X43)</f>
        <v>0</v>
      </c>
      <c r="AQ43" s="3">
        <f>+VLOOKUP($B43,'Monthly Peak Data '!$L$3:$P$14,5,FALSE)*T43*(1+X43)</f>
        <v>-6.5210897549032266E-3</v>
      </c>
      <c r="AR43" s="29">
        <f>+VLOOKUP($B43,'Monthly Peak Data '!$C$3:$G$14,5,FALSE)*U43*(1+X43)</f>
        <v>3.1633944397271838E-2</v>
      </c>
      <c r="AS43" s="3">
        <f t="shared" si="17"/>
        <v>-46.120140697288939</v>
      </c>
      <c r="AT43" s="16"/>
    </row>
    <row r="44" spans="1:46" x14ac:dyDescent="0.3">
      <c r="A44" s="2">
        <f t="shared" si="46"/>
        <v>2021</v>
      </c>
      <c r="B44" s="2">
        <f t="shared" si="47"/>
        <v>1</v>
      </c>
      <c r="C44" s="70">
        <v>76.94</v>
      </c>
      <c r="D44" s="1">
        <v>2.7210000000000001</v>
      </c>
      <c r="E44" s="22">
        <f t="shared" si="71"/>
        <v>0.70389395402298183</v>
      </c>
      <c r="F44" s="3">
        <f t="shared" si="18"/>
        <v>54.157600822528224</v>
      </c>
      <c r="G44" s="6">
        <f t="shared" ref="G44:H44" si="109">+G43</f>
        <v>5.3</v>
      </c>
      <c r="H44" s="6">
        <f t="shared" si="109"/>
        <v>9.9280280936666632</v>
      </c>
      <c r="I44" s="6">
        <f t="shared" si="69"/>
        <v>0.21466014667231659</v>
      </c>
      <c r="J44" s="6">
        <f t="shared" si="66"/>
        <v>0.18075914869913584</v>
      </c>
      <c r="K44" s="1">
        <v>0</v>
      </c>
      <c r="L44" s="26">
        <f t="shared" si="61"/>
        <v>0</v>
      </c>
      <c r="M44" s="26">
        <f t="shared" si="62"/>
        <v>0</v>
      </c>
      <c r="N44" s="6">
        <f t="shared" ref="N44" si="110">+N43</f>
        <v>0.13333787664166669</v>
      </c>
      <c r="O44" s="26">
        <f t="shared" si="58"/>
        <v>6.0291867062908816E-2</v>
      </c>
      <c r="P44" s="26">
        <f t="shared" si="59"/>
        <v>5.0252913300523012E-2</v>
      </c>
      <c r="Q44" s="26">
        <f t="shared" si="77"/>
        <v>0.17545247281250004</v>
      </c>
      <c r="R44" s="26">
        <f t="shared" si="77"/>
        <v>0.33571865840000004</v>
      </c>
      <c r="S44" s="26">
        <f t="shared" si="77"/>
        <v>0.23940134400000004</v>
      </c>
      <c r="T44" s="26">
        <f t="shared" si="77"/>
        <v>6.8006012399999998E-3</v>
      </c>
      <c r="U44" s="75">
        <f t="shared" si="64"/>
        <v>-4.1906854565580132E-2</v>
      </c>
      <c r="V44" s="2">
        <f t="shared" ref="V44:Z44" si="111">+V32</f>
        <v>2.2616097317868761E-2</v>
      </c>
      <c r="W44" s="2">
        <f t="shared" si="111"/>
        <v>744</v>
      </c>
      <c r="X44" s="38">
        <f t="shared" si="22"/>
        <v>7.0000000000000007E-2</v>
      </c>
      <c r="Y44" s="5">
        <f t="shared" si="111"/>
        <v>0.30925205388425764</v>
      </c>
      <c r="Z44" s="5">
        <f t="shared" si="111"/>
        <v>-6.0846321130844493E-3</v>
      </c>
      <c r="AA44" s="66">
        <f t="shared" si="92"/>
        <v>0.995</v>
      </c>
      <c r="AB44" s="5">
        <f t="shared" ref="AB44:AB75" si="112">+W44*V44*AA44</f>
        <v>16.742244522471886</v>
      </c>
      <c r="AC44" s="3">
        <f t="shared" si="12"/>
        <v>970.19018142167556</v>
      </c>
      <c r="AD44" s="3">
        <f t="shared" si="13"/>
        <v>3.8454651513548366</v>
      </c>
      <c r="AE44" s="3">
        <f t="shared" si="14"/>
        <v>3.2381558378984234</v>
      </c>
      <c r="AF44" s="3">
        <f t="shared" si="96"/>
        <v>2104.5220770931501</v>
      </c>
      <c r="AG44" s="3">
        <f t="shared" si="15"/>
        <v>-64.636986457411794</v>
      </c>
      <c r="AH44" s="3">
        <f>+K44*AVERAGE('Monthly Peak Data '!$Q$8:$Q$10)*(1+X44)*'Monthly Peak Data '!$M$40*1000</f>
        <v>0</v>
      </c>
      <c r="AI44" s="3">
        <f>+L44*(0.5*MAX('Monthly Peak Data '!$G$18:$G$19,'Monthly Peak Data '!$G$29)+0.5*(MAX('Monthly Peak Data '!$P$3:$P$14)))*(1+X44)</f>
        <v>0</v>
      </c>
      <c r="AJ44" s="3">
        <f>+M44*0.25*MAX('Monthly Peak Data '!$P$3:$P$14)*(1+X44)</f>
        <v>0</v>
      </c>
      <c r="AK44" s="3">
        <f>+VLOOKUP($B44,'Monthly Peak Data '!$L$3:$P$14,5,FALSE)*N44*(1+X44)</f>
        <v>-0.15452246944583986</v>
      </c>
      <c r="AL44" s="3">
        <f>+VLOOKUP($B44,'Monthly Peak Data '!$L$3:$P$14,5,FALSE)*O44*(1+$X44)</f>
        <v>-6.9870980554895629E-2</v>
      </c>
      <c r="AM44" s="3">
        <f>+VLOOKUP($B44,'Monthly Peak Data '!$L$3:$P$14,5,FALSE)*P44*(1+$X44)</f>
        <v>-5.823704753385852E-2</v>
      </c>
      <c r="AN44" s="3">
        <f>+VLOOKUP($B44,'Monthly Peak Data '!$L$3:$P$14,5,FALSE)*Q44*(1+X44)</f>
        <v>-0.20332819190023438</v>
      </c>
      <c r="AO44" s="3">
        <f t="shared" si="16"/>
        <v>6.0141317405672421</v>
      </c>
      <c r="AP44" s="3">
        <f>+VLOOKUP($B44,'Monthly Peak Data '!$C$18:$G$29,5,FALSE)*(1+X44)</f>
        <v>0</v>
      </c>
      <c r="AQ44" s="3">
        <f>+VLOOKUP($B44,'Monthly Peak Data '!$L$3:$P$14,5,FALSE)*T44*(1+X44)</f>
        <v>-7.8810741837841911E-3</v>
      </c>
      <c r="AR44" s="29">
        <f>+VLOOKUP($B44,'Monthly Peak Data '!$C$3:$G$14,5,FALSE)*U44*(1+X44)</f>
        <v>4.6134918232742607E-2</v>
      </c>
      <c r="AS44" s="3">
        <f t="shared" si="17"/>
        <v>-59.070559562230429</v>
      </c>
      <c r="AT44" s="16"/>
    </row>
    <row r="45" spans="1:46" x14ac:dyDescent="0.3">
      <c r="A45" s="2">
        <f t="shared" si="46"/>
        <v>2021</v>
      </c>
      <c r="B45" s="2">
        <f t="shared" si="47"/>
        <v>2</v>
      </c>
      <c r="C45" s="70">
        <v>74.06</v>
      </c>
      <c r="D45" s="1">
        <v>2.6859999999999999</v>
      </c>
      <c r="E45" s="22">
        <f t="shared" si="71"/>
        <v>0.91686750766748637</v>
      </c>
      <c r="F45" s="3">
        <f t="shared" si="18"/>
        <v>67.903207617854036</v>
      </c>
      <c r="G45" s="6">
        <f t="shared" ref="G45:H45" si="113">+G44</f>
        <v>5.3</v>
      </c>
      <c r="H45" s="6">
        <f t="shared" si="113"/>
        <v>9.9280280936666632</v>
      </c>
      <c r="I45" s="6">
        <f t="shared" si="69"/>
        <v>0.21554514892687812</v>
      </c>
      <c r="J45" s="6">
        <f t="shared" si="66"/>
        <v>0.31022531042631218</v>
      </c>
      <c r="K45" s="1">
        <v>0</v>
      </c>
      <c r="L45" s="26">
        <f t="shared" si="61"/>
        <v>0</v>
      </c>
      <c r="M45" s="26">
        <f t="shared" si="62"/>
        <v>0</v>
      </c>
      <c r="N45" s="6">
        <f t="shared" ref="N45" si="114">+N44</f>
        <v>0.13333787664166669</v>
      </c>
      <c r="O45" s="26">
        <f t="shared" si="58"/>
        <v>8.2160453343717327E-2</v>
      </c>
      <c r="P45" s="26">
        <f t="shared" si="59"/>
        <v>5.6927796502535738E-2</v>
      </c>
      <c r="Q45" s="26">
        <f t="shared" si="77"/>
        <v>0.17545247281250004</v>
      </c>
      <c r="R45" s="26">
        <f t="shared" si="77"/>
        <v>0.33571865840000004</v>
      </c>
      <c r="S45" s="26">
        <f t="shared" si="77"/>
        <v>0.23940134400000004</v>
      </c>
      <c r="T45" s="26">
        <f t="shared" si="77"/>
        <v>6.8006012399999998E-3</v>
      </c>
      <c r="U45" s="75">
        <f t="shared" si="64"/>
        <v>-4.6754649512469354E-2</v>
      </c>
      <c r="V45" s="2">
        <f t="shared" ref="V45:Z45" si="115">+V33</f>
        <v>5.2674725789192064E-2</v>
      </c>
      <c r="W45" s="2">
        <v>672</v>
      </c>
      <c r="X45" s="38">
        <f t="shared" si="22"/>
        <v>7.0000000000000007E-2</v>
      </c>
      <c r="Y45" s="5">
        <f t="shared" si="115"/>
        <v>0.30925205388425764</v>
      </c>
      <c r="Z45" s="5">
        <f t="shared" si="115"/>
        <v>-5.5317014446227934E-3</v>
      </c>
      <c r="AA45" s="66">
        <f t="shared" si="92"/>
        <v>0.995</v>
      </c>
      <c r="AB45" s="5">
        <f t="shared" si="112"/>
        <v>35.220428651685381</v>
      </c>
      <c r="AC45" s="3">
        <f t="shared" si="12"/>
        <v>2558.9906846639719</v>
      </c>
      <c r="AD45" s="3">
        <f t="shared" si="13"/>
        <v>8.1230040167257318</v>
      </c>
      <c r="AE45" s="3">
        <f t="shared" si="14"/>
        <v>11.69110720064406</v>
      </c>
      <c r="AF45" s="3">
        <f t="shared" si="96"/>
        <v>2104.5220770931501</v>
      </c>
      <c r="AG45" s="3">
        <f t="shared" si="15"/>
        <v>-58.763209462350972</v>
      </c>
      <c r="AH45" s="3">
        <f>+K45*AVERAGE('Monthly Peak Data '!$Q$8:$Q$10)*(1+X45)*'Monthly Peak Data '!$M$40*1000</f>
        <v>0</v>
      </c>
      <c r="AI45" s="3">
        <f>+L45*(0.5*MAX('Monthly Peak Data '!$G$18:$G$19,'Monthly Peak Data '!$G$29)+0.5*(MAX('Monthly Peak Data '!$P$3:$P$14)))*(1+X45)</f>
        <v>0</v>
      </c>
      <c r="AJ45" s="3">
        <f>+M45*0.25*MAX('Monthly Peak Data '!$P$3:$P$14)*(1+X45)</f>
        <v>0</v>
      </c>
      <c r="AK45" s="3">
        <f>+VLOOKUP($B45,'Monthly Peak Data '!$L$3:$P$14,5,FALSE)*N45*(1+X45)</f>
        <v>-0.14048050096933939</v>
      </c>
      <c r="AL45" s="3">
        <f>+VLOOKUP($B45,'Monthly Peak Data '!$L$3:$P$14,5,FALSE)*O45*(1+$X45)</f>
        <v>-8.6561612771225968E-2</v>
      </c>
      <c r="AM45" s="3">
        <f>+VLOOKUP($B45,'Monthly Peak Data '!$L$3:$P$14,5,FALSE)*P45*(1+$X45)</f>
        <v>-5.9977296573041218E-2</v>
      </c>
      <c r="AN45" s="3">
        <f>+VLOOKUP($B45,'Monthly Peak Data '!$L$3:$P$14,5,FALSE)*Q45*(1+X45)</f>
        <v>-0.18485108581148108</v>
      </c>
      <c r="AO45" s="3">
        <f t="shared" si="16"/>
        <v>12.651845909081912</v>
      </c>
      <c r="AP45" s="3">
        <f>+VLOOKUP($B45,'Monthly Peak Data '!$C$18:$G$29,5,FALSE)*(1+X45)</f>
        <v>1.6748047619047624</v>
      </c>
      <c r="AQ45" s="3">
        <f>+VLOOKUP($B45,'Monthly Peak Data '!$L$3:$P$14,5,FALSE)*T45*(1+X45)</f>
        <v>-7.1648948757098577E-3</v>
      </c>
      <c r="AR45" s="29">
        <f>+VLOOKUP($B45,'Monthly Peak Data '!$C$3:$G$14,5,FALSE)*U45*(1+X45)</f>
        <v>5.3145258686813898E-2</v>
      </c>
      <c r="AS45" s="3">
        <f t="shared" si="17"/>
        <v>-44.862448923678279</v>
      </c>
      <c r="AT45" s="16"/>
    </row>
    <row r="46" spans="1:46" x14ac:dyDescent="0.3">
      <c r="A46" s="2">
        <f t="shared" si="46"/>
        <v>2021</v>
      </c>
      <c r="B46" s="2">
        <f t="shared" si="47"/>
        <v>3</v>
      </c>
      <c r="C46" s="70">
        <v>50.25</v>
      </c>
      <c r="D46" s="1">
        <v>2.5739999999999998</v>
      </c>
      <c r="E46" s="22">
        <f t="shared" si="71"/>
        <v>0.77619975601835101</v>
      </c>
      <c r="F46" s="3">
        <f t="shared" si="18"/>
        <v>39.00403773992214</v>
      </c>
      <c r="G46" s="6">
        <f t="shared" ref="G46:H46" si="116">+G45</f>
        <v>5.3</v>
      </c>
      <c r="H46" s="6">
        <f t="shared" si="116"/>
        <v>9.9280280936666632</v>
      </c>
      <c r="I46" s="6">
        <f t="shared" si="69"/>
        <v>0.18359704467093138</v>
      </c>
      <c r="J46" s="6">
        <f t="shared" si="66"/>
        <v>0.27215518078334311</v>
      </c>
      <c r="K46" s="1">
        <v>0</v>
      </c>
      <c r="L46" s="26">
        <f t="shared" si="61"/>
        <v>0</v>
      </c>
      <c r="M46" s="26">
        <f t="shared" si="62"/>
        <v>0</v>
      </c>
      <c r="N46" s="6">
        <f t="shared" ref="N46" si="117">+N45</f>
        <v>0.13333787664166669</v>
      </c>
      <c r="O46" s="26">
        <f t="shared" si="58"/>
        <v>8.8257824689067996E-2</v>
      </c>
      <c r="P46" s="26">
        <f t="shared" si="59"/>
        <v>6.2756093552283329E-2</v>
      </c>
      <c r="Q46" s="26">
        <f t="shared" si="77"/>
        <v>0.17545247281250004</v>
      </c>
      <c r="R46" s="26">
        <f t="shared" si="77"/>
        <v>0.33571865840000004</v>
      </c>
      <c r="S46" s="26">
        <f t="shared" si="77"/>
        <v>0.23940134400000004</v>
      </c>
      <c r="T46" s="26">
        <f t="shared" si="77"/>
        <v>6.8006012399999998E-3</v>
      </c>
      <c r="U46" s="75">
        <f t="shared" si="64"/>
        <v>-4.8337906852656452E-2</v>
      </c>
      <c r="V46" s="2">
        <f t="shared" ref="V46:Z46" si="118">+V34</f>
        <v>0.10095698428780983</v>
      </c>
      <c r="W46" s="2">
        <f t="shared" si="118"/>
        <v>743</v>
      </c>
      <c r="X46" s="38">
        <f t="shared" si="22"/>
        <v>7.0000000000000007E-2</v>
      </c>
      <c r="Y46" s="5">
        <f t="shared" si="118"/>
        <v>0.30925205388425764</v>
      </c>
      <c r="Z46" s="5">
        <f t="shared" si="118"/>
        <v>1.6072852482783614E-2</v>
      </c>
      <c r="AA46" s="66">
        <f t="shared" si="92"/>
        <v>0.995</v>
      </c>
      <c r="AB46" s="5">
        <f t="shared" si="112"/>
        <v>74.635984129213483</v>
      </c>
      <c r="AC46" s="3">
        <f t="shared" si="12"/>
        <v>3114.8820736533175</v>
      </c>
      <c r="AD46" s="3">
        <f t="shared" si="13"/>
        <v>14.662152340086244</v>
      </c>
      <c r="AE46" s="3">
        <f t="shared" si="14"/>
        <v>21.734449636382841</v>
      </c>
      <c r="AF46" s="3">
        <f t="shared" si="96"/>
        <v>2104.5220770931501</v>
      </c>
      <c r="AG46" s="3">
        <f t="shared" si="15"/>
        <v>170.7417521640462</v>
      </c>
      <c r="AH46" s="3">
        <f>+K46*AVERAGE('Monthly Peak Data '!$Q$8:$Q$10)*(1+X46)*'Monthly Peak Data '!$M$40*1000</f>
        <v>0</v>
      </c>
      <c r="AI46" s="3">
        <f>+L46*(0.5*MAX('Monthly Peak Data '!$G$18:$G$19,'Monthly Peak Data '!$G$29)+0.5*(MAX('Monthly Peak Data '!$P$3:$P$14)))*(1+X46)</f>
        <v>0</v>
      </c>
      <c r="AJ46" s="3">
        <f>+M46*0.25*MAX('Monthly Peak Data '!$P$3:$P$14)*(1+X46)</f>
        <v>0</v>
      </c>
      <c r="AK46" s="3">
        <f>+VLOOKUP($B46,'Monthly Peak Data '!$L$3:$P$14,5,FALSE)*N46*(1+X46)</f>
        <v>0.40817863931947984</v>
      </c>
      <c r="AL46" s="3">
        <f>+VLOOKUP($B46,'Monthly Peak Data '!$L$3:$P$14,5,FALSE)*O46*(1+$X46)</f>
        <v>0.27017798466743803</v>
      </c>
      <c r="AM46" s="3">
        <f>+VLOOKUP($B46,'Monthly Peak Data '!$L$3:$P$14,5,FALSE)*P46*(1+$X46)</f>
        <v>0.19211118041137576</v>
      </c>
      <c r="AN46" s="3">
        <f>+VLOOKUP($B46,'Monthly Peak Data '!$L$3:$P$14,5,FALSE)*Q46*(1+X46)</f>
        <v>0.53710133550653139</v>
      </c>
      <c r="AO46" s="3">
        <f t="shared" si="16"/>
        <v>26.810660932438875</v>
      </c>
      <c r="AP46" s="3">
        <f>+VLOOKUP($B46,'Monthly Peak Data '!$C$18:$G$29,5,FALSE)*(1+X46)</f>
        <v>4.0038709677419362E-2</v>
      </c>
      <c r="AQ46" s="3">
        <f>+VLOOKUP($B46,'Monthly Peak Data '!$L$3:$P$14,5,FALSE)*T46*(1+X46)</f>
        <v>2.0818241827544898E-2</v>
      </c>
      <c r="AR46" s="29">
        <f>+VLOOKUP($B46,'Monthly Peak Data '!$C$3:$G$14,5,FALSE)*U46*(1+X46)</f>
        <v>8.8844293151523618E-3</v>
      </c>
      <c r="AS46" s="3">
        <f t="shared" si="17"/>
        <v>199.02972361721004</v>
      </c>
      <c r="AT46" s="16"/>
    </row>
    <row r="47" spans="1:46" x14ac:dyDescent="0.3">
      <c r="A47" s="2">
        <f t="shared" si="46"/>
        <v>2021</v>
      </c>
      <c r="B47" s="2">
        <f t="shared" si="47"/>
        <v>4</v>
      </c>
      <c r="C47" s="70">
        <v>34.5</v>
      </c>
      <c r="D47" s="1">
        <v>2.3220000000000001</v>
      </c>
      <c r="E47" s="22">
        <f t="shared" si="71"/>
        <v>0.85629917965995661</v>
      </c>
      <c r="F47" s="3">
        <f t="shared" si="18"/>
        <v>29.542321698268502</v>
      </c>
      <c r="G47" s="6">
        <f t="shared" ref="G47:H47" si="119">+G46</f>
        <v>5.3</v>
      </c>
      <c r="H47" s="6">
        <f t="shared" si="119"/>
        <v>9.9280280936666632</v>
      </c>
      <c r="I47" s="6">
        <f t="shared" si="69"/>
        <v>0.13528083858829079</v>
      </c>
      <c r="J47" s="6">
        <f t="shared" si="66"/>
        <v>0.23489271508077897</v>
      </c>
      <c r="K47" s="1">
        <v>0</v>
      </c>
      <c r="L47" s="26">
        <f t="shared" si="61"/>
        <v>0</v>
      </c>
      <c r="M47" s="26">
        <f t="shared" si="62"/>
        <v>0</v>
      </c>
      <c r="N47" s="6">
        <f t="shared" ref="N47:N48" si="120">+N46</f>
        <v>0.13333787664166669</v>
      </c>
      <c r="O47" s="26">
        <f t="shared" si="58"/>
        <v>9.5393201697164823E-2</v>
      </c>
      <c r="P47" s="26">
        <f t="shared" si="59"/>
        <v>8.8695159430756496E-2</v>
      </c>
      <c r="Q47" s="26">
        <f t="shared" si="77"/>
        <v>0.17545247281250004</v>
      </c>
      <c r="R47" s="26">
        <f t="shared" si="77"/>
        <v>0.33571865840000004</v>
      </c>
      <c r="S47" s="26">
        <f t="shared" si="77"/>
        <v>0.23940134400000004</v>
      </c>
      <c r="T47" s="26">
        <f t="shared" si="77"/>
        <v>6.8006012399999998E-3</v>
      </c>
      <c r="U47" s="75">
        <f t="shared" si="64"/>
        <v>-5.1158259887461428E-2</v>
      </c>
      <c r="V47" s="2">
        <f t="shared" ref="V47:Z47" si="121">+V35</f>
        <v>0.14691857833957545</v>
      </c>
      <c r="W47" s="2">
        <f t="shared" si="121"/>
        <v>720</v>
      </c>
      <c r="X47" s="38">
        <f t="shared" si="22"/>
        <v>7.0000000000000007E-2</v>
      </c>
      <c r="Y47" s="5">
        <f t="shared" si="121"/>
        <v>0.30925205388425764</v>
      </c>
      <c r="Z47" s="5">
        <f t="shared" si="121"/>
        <v>2.6413857677902619E-3</v>
      </c>
      <c r="AA47" s="66">
        <f t="shared" si="92"/>
        <v>0.995</v>
      </c>
      <c r="AB47" s="5">
        <f t="shared" si="112"/>
        <v>105.25246952247186</v>
      </c>
      <c r="AC47" s="3">
        <f t="shared" si="12"/>
        <v>3327.0604761619693</v>
      </c>
      <c r="AD47" s="3">
        <f t="shared" si="13"/>
        <v>15.235347304322707</v>
      </c>
      <c r="AE47" s="3">
        <f t="shared" si="14"/>
        <v>26.45365101854668</v>
      </c>
      <c r="AF47" s="3">
        <f t="shared" si="96"/>
        <v>2104.5220770931501</v>
      </c>
      <c r="AG47" s="3">
        <f t="shared" si="15"/>
        <v>28.059414756451321</v>
      </c>
      <c r="AH47" s="3">
        <f>+K47*AVERAGE('Monthly Peak Data '!$Q$8:$Q$10)*(1+X47)*'Monthly Peak Data '!$M$40*1000</f>
        <v>0</v>
      </c>
      <c r="AI47" s="3">
        <f>+L47*(0.5*MAX('Monthly Peak Data '!$G$18:$G$19,'Monthly Peak Data '!$G$29)+0.5*(MAX('Monthly Peak Data '!$P$3:$P$14)))*(1+X47)</f>
        <v>0</v>
      </c>
      <c r="AJ47" s="3">
        <f>+M47*0.25*MAX('Monthly Peak Data '!$P$3:$P$14)*(1+X47)</f>
        <v>0</v>
      </c>
      <c r="AK47" s="3">
        <f>+VLOOKUP($B47,'Monthly Peak Data '!$L$3:$P$14,5,FALSE)*N47*(1+X47)</f>
        <v>6.7079396751095269E-2</v>
      </c>
      <c r="AL47" s="3">
        <f>+VLOOKUP($B47,'Monthly Peak Data '!$L$3:$P$14,5,FALSE)*O47*(1+$X47)</f>
        <v>4.7990252921140182E-2</v>
      </c>
      <c r="AM47" s="3">
        <f>+VLOOKUP($B47,'Monthly Peak Data '!$L$3:$P$14,5,FALSE)*P47*(1+$X47)</f>
        <v>4.4620612981159262E-2</v>
      </c>
      <c r="AN47" s="3">
        <f>+VLOOKUP($B47,'Monthly Peak Data '!$L$3:$P$14,5,FALSE)*Q47*(1+X47)</f>
        <v>8.8266337601724504E-2</v>
      </c>
      <c r="AO47" s="3">
        <f t="shared" si="16"/>
        <v>37.808683111667122</v>
      </c>
      <c r="AP47" s="3">
        <f>+VLOOKUP($B47,'Monthly Peak Data '!$C$18:$G$29,5,FALSE)*(1+X47)</f>
        <v>142.15603888888893</v>
      </c>
      <c r="AQ47" s="3">
        <f>+VLOOKUP($B47,'Monthly Peak Data '!$L$3:$P$14,5,FALSE)*T47*(1+X47)</f>
        <v>3.4212351374837994E-3</v>
      </c>
      <c r="AR47" s="29">
        <f>+VLOOKUP($B47,'Monthly Peak Data '!$C$3:$G$14,5,FALSE)*U47*(1+X47)</f>
        <v>7.590521547035608E-3</v>
      </c>
      <c r="AS47" s="3">
        <f t="shared" si="17"/>
        <v>208.28310511394702</v>
      </c>
      <c r="AT47" s="16"/>
    </row>
    <row r="48" spans="1:46" x14ac:dyDescent="0.3">
      <c r="A48" s="2">
        <f t="shared" si="46"/>
        <v>2021</v>
      </c>
      <c r="B48" s="2">
        <f t="shared" si="47"/>
        <v>5</v>
      </c>
      <c r="C48" s="70">
        <v>28.95</v>
      </c>
      <c r="D48" s="1">
        <v>2.3050000000000002</v>
      </c>
      <c r="E48" s="22">
        <f t="shared" si="71"/>
        <v>0.82264044532210756</v>
      </c>
      <c r="F48" s="3">
        <f t="shared" si="18"/>
        <v>23.815440892075014</v>
      </c>
      <c r="G48" s="6">
        <f t="shared" ref="G48:H48" si="122">+G47</f>
        <v>5.3</v>
      </c>
      <c r="H48" s="6">
        <f t="shared" si="122"/>
        <v>9.9280280936666632</v>
      </c>
      <c r="I48" s="6">
        <f t="shared" si="69"/>
        <v>0.12625370459727686</v>
      </c>
      <c r="J48" s="6">
        <f t="shared" si="66"/>
        <v>0.23560661306504196</v>
      </c>
      <c r="K48" s="1">
        <v>0</v>
      </c>
      <c r="L48" s="26">
        <f t="shared" si="61"/>
        <v>0</v>
      </c>
      <c r="M48" s="26">
        <f t="shared" si="62"/>
        <v>0</v>
      </c>
      <c r="N48" s="6">
        <f t="shared" si="120"/>
        <v>0.13333787664166669</v>
      </c>
      <c r="O48" s="26">
        <f t="shared" si="58"/>
        <v>9.8077578976798849E-2</v>
      </c>
      <c r="P48" s="26">
        <f t="shared" si="59"/>
        <v>0.11983124202867382</v>
      </c>
      <c r="Q48" s="26">
        <f t="shared" si="77"/>
        <v>0.17545247281250004</v>
      </c>
      <c r="R48" s="26">
        <f t="shared" si="77"/>
        <v>0.33571865840000004</v>
      </c>
      <c r="S48" s="26">
        <f t="shared" si="77"/>
        <v>0.23940134400000004</v>
      </c>
      <c r="T48" s="26">
        <f t="shared" si="77"/>
        <v>6.8006012399999998E-3</v>
      </c>
      <c r="U48" s="75">
        <f t="shared" si="64"/>
        <v>-6.5234543771216943E-2</v>
      </c>
      <c r="V48" s="2">
        <f t="shared" ref="V48:Z48" si="123">+V36</f>
        <v>0.20374675305062195</v>
      </c>
      <c r="W48" s="2">
        <f t="shared" si="123"/>
        <v>744</v>
      </c>
      <c r="X48" s="38">
        <f t="shared" si="22"/>
        <v>7.0000000000000007E-2</v>
      </c>
      <c r="Y48" s="5">
        <f t="shared" si="123"/>
        <v>0.30925205388425764</v>
      </c>
      <c r="Z48" s="5">
        <f t="shared" si="123"/>
        <v>0.11317959405581732</v>
      </c>
      <c r="AA48" s="66">
        <f t="shared" si="92"/>
        <v>0.995</v>
      </c>
      <c r="AB48" s="5">
        <f t="shared" si="112"/>
        <v>150.82964634831441</v>
      </c>
      <c r="AC48" s="3">
        <f t="shared" si="12"/>
        <v>3843.51974429752</v>
      </c>
      <c r="AD48" s="3">
        <f t="shared" si="13"/>
        <v>20.375797727591856</v>
      </c>
      <c r="AE48" s="3">
        <f t="shared" si="14"/>
        <v>38.02401447473914</v>
      </c>
      <c r="AF48" s="3">
        <f t="shared" si="96"/>
        <v>2104.5220770931501</v>
      </c>
      <c r="AG48" s="3">
        <f t="shared" si="15"/>
        <v>1202.3057026750589</v>
      </c>
      <c r="AH48" s="3">
        <f>+K48*AVERAGE('Monthly Peak Data '!$Q$8:$Q$10)*(1+X48)*'Monthly Peak Data '!$M$40*1000</f>
        <v>0</v>
      </c>
      <c r="AI48" s="3">
        <f>+L48*(0.5*MAX('Monthly Peak Data '!$G$18:$G$19,'Monthly Peak Data '!$G$29)+0.5*(MAX('Monthly Peak Data '!$P$3:$P$14)))*(1+X48)</f>
        <v>0</v>
      </c>
      <c r="AJ48" s="3">
        <f>+M48*0.25*MAX('Monthly Peak Data '!$P$3:$P$14)*(1+X48)</f>
        <v>0</v>
      </c>
      <c r="AK48" s="3">
        <f>+VLOOKUP($B48,'Monthly Peak Data '!$L$3:$P$14,5,FALSE)*N48*(1+X48)</f>
        <v>2.8742560009132729</v>
      </c>
      <c r="AL48" s="3">
        <f>+VLOOKUP($B48,'Monthly Peak Data '!$L$3:$P$14,5,FALSE)*O48*(1+$X48)</f>
        <v>2.1141784842328795</v>
      </c>
      <c r="AM48" s="3">
        <f>+VLOOKUP($B48,'Monthly Peak Data '!$L$3:$P$14,5,FALSE)*P48*(1+$X48)</f>
        <v>2.5831044799327274</v>
      </c>
      <c r="AN48" s="3">
        <f>+VLOOKUP($B48,'Monthly Peak Data '!$L$3:$P$14,5,FALSE)*Q48*(1+X48)</f>
        <v>3.782086047550079</v>
      </c>
      <c r="AO48" s="3">
        <f t="shared" si="16"/>
        <v>54.180869375332762</v>
      </c>
      <c r="AP48" s="3">
        <f>+VLOOKUP($B48,'Monthly Peak Data '!$C$18:$G$29,5,FALSE)*(1+X48)</f>
        <v>0.49346559139784957</v>
      </c>
      <c r="AQ48" s="3">
        <f>+VLOOKUP($B48,'Monthly Peak Data '!$L$3:$P$14,5,FALSE)*T48*(1+X48)</f>
        <v>0.14659502173128292</v>
      </c>
      <c r="AR48" s="29">
        <f>+VLOOKUP($B48,'Monthly Peak Data '!$C$3:$G$14,5,FALSE)*U48*(1+X48)</f>
        <v>-1.406207925488052</v>
      </c>
      <c r="AS48" s="3">
        <f t="shared" si="17"/>
        <v>1267.0740497506615</v>
      </c>
      <c r="AT48" s="16"/>
    </row>
    <row r="49" spans="1:46" x14ac:dyDescent="0.3">
      <c r="A49" s="2">
        <f t="shared" si="46"/>
        <v>2021</v>
      </c>
      <c r="B49" s="2">
        <f t="shared" si="47"/>
        <v>6</v>
      </c>
      <c r="C49" s="70">
        <v>28.95</v>
      </c>
      <c r="D49" s="1">
        <v>2.3380000000000001</v>
      </c>
      <c r="E49" s="22">
        <f t="shared" si="71"/>
        <v>0.93665800540146105</v>
      </c>
      <c r="F49" s="3">
        <f t="shared" si="18"/>
        <v>27.116249256372296</v>
      </c>
      <c r="G49" s="1">
        <v>4.63</v>
      </c>
      <c r="H49" s="1">
        <f>+H37*(1+$H$6)</f>
        <v>10.56640030008943</v>
      </c>
      <c r="I49" s="6">
        <f t="shared" si="69"/>
        <v>0.13926768755839047</v>
      </c>
      <c r="J49" s="6">
        <f t="shared" si="66"/>
        <v>0.4641245463137883</v>
      </c>
      <c r="K49" s="1">
        <v>0</v>
      </c>
      <c r="L49" s="26">
        <f t="shared" si="61"/>
        <v>0</v>
      </c>
      <c r="M49" s="26">
        <f t="shared" si="62"/>
        <v>0</v>
      </c>
      <c r="N49" s="1">
        <f>+N37*(1+$N$6)</f>
        <v>0.13389389558726245</v>
      </c>
      <c r="O49" s="26">
        <f t="shared" si="58"/>
        <v>7.7164812959689799E-2</v>
      </c>
      <c r="P49" s="26">
        <f t="shared" si="59"/>
        <v>9.0063152556229653E-2</v>
      </c>
      <c r="Q49" s="26">
        <f t="shared" si="77"/>
        <v>0.17545247281250004</v>
      </c>
      <c r="R49" s="26">
        <f t="shared" si="77"/>
        <v>0.33571865840000004</v>
      </c>
      <c r="S49" s="26">
        <f t="shared" si="77"/>
        <v>0.23940134400000004</v>
      </c>
      <c r="T49" s="26">
        <f t="shared" si="77"/>
        <v>6.8006012399999998E-3</v>
      </c>
      <c r="U49" s="75">
        <f t="shared" si="64"/>
        <v>-5.6531758413193668E-2</v>
      </c>
      <c r="V49" s="2">
        <f t="shared" ref="V49:Z49" si="124">+V37</f>
        <v>0.22707631086142321</v>
      </c>
      <c r="W49" s="2">
        <f t="shared" si="124"/>
        <v>720</v>
      </c>
      <c r="X49" s="38">
        <f t="shared" si="22"/>
        <v>7.0000000000000007E-2</v>
      </c>
      <c r="Y49" s="5">
        <f t="shared" si="124"/>
        <v>0.30925205388425764</v>
      </c>
      <c r="Z49" s="5">
        <f t="shared" si="124"/>
        <v>1.7649812734082402E-3</v>
      </c>
      <c r="AA49" s="66">
        <f t="shared" si="92"/>
        <v>0.995</v>
      </c>
      <c r="AB49" s="5">
        <f t="shared" si="112"/>
        <v>162.67746910112359</v>
      </c>
      <c r="AC49" s="3">
        <f t="shared" si="12"/>
        <v>4719.9869965798007</v>
      </c>
      <c r="AD49" s="3">
        <f t="shared" si="13"/>
        <v>24.241614985334554</v>
      </c>
      <c r="AE49" s="3">
        <f t="shared" si="14"/>
        <v>80.787788999976712</v>
      </c>
      <c r="AF49" s="3">
        <f>+Y38*G49*1000*1.2*(1+X38)</f>
        <v>1838.478720177601</v>
      </c>
      <c r="AG49" s="3">
        <f t="shared" si="15"/>
        <v>19.954963562982567</v>
      </c>
      <c r="AH49" s="3">
        <f>+K49*AVERAGE('Monthly Peak Data '!$Q$8:$Q$10)*(1+X49)*'Monthly Peak Data '!$M$40*1000</f>
        <v>0</v>
      </c>
      <c r="AI49" s="3">
        <f>+L49*(0.5*MAX('Monthly Peak Data '!$G$18:$G$19,'Monthly Peak Data '!$G$29)+0.5*(MAX('Monthly Peak Data '!$P$3:$P$14)))*(1+X49)</f>
        <v>0</v>
      </c>
      <c r="AJ49" s="3">
        <f>+M49*0.25*MAX('Monthly Peak Data '!$P$3:$P$14)*(1+X49)</f>
        <v>0</v>
      </c>
      <c r="AK49" s="3">
        <f>+VLOOKUP($B49,'Monthly Peak Data '!$L$3:$P$14,5,FALSE)*N49*(1+X49)</f>
        <v>4.5009548784121514E-2</v>
      </c>
      <c r="AL49" s="3">
        <f>+VLOOKUP($B49,'Monthly Peak Data '!$L$3:$P$14,5,FALSE)*O49*(1+$X49)</f>
        <v>2.5939594916507734E-2</v>
      </c>
      <c r="AM49" s="3">
        <f>+VLOOKUP($B49,'Monthly Peak Data '!$L$3:$P$14,5,FALSE)*P49*(1+$X49)</f>
        <v>3.027547925804791E-2</v>
      </c>
      <c r="AN49" s="3">
        <f>+VLOOKUP($B49,'Monthly Peak Data '!$L$3:$P$14,5,FALSE)*Q49*(1+X49)</f>
        <v>5.8979810839862014E-2</v>
      </c>
      <c r="AO49" s="3">
        <f t="shared" si="16"/>
        <v>58.436831996034243</v>
      </c>
      <c r="AP49" s="3">
        <f>+VLOOKUP($B49,'Monthly Peak Data '!$C$18:$G$29,5,FALSE)*(1+X49)</f>
        <v>339.51848999999993</v>
      </c>
      <c r="AQ49" s="3">
        <f>+VLOOKUP($B49,'Monthly Peak Data '!$L$3:$P$14,5,FALSE)*T49*(1+X49)</f>
        <v>2.2860787785030008E-3</v>
      </c>
      <c r="AR49" s="29">
        <f>+VLOOKUP($B49,'Monthly Peak Data '!$C$3:$G$14,5,FALSE)*U49*(1+X49)</f>
        <v>-2.9535862332761313</v>
      </c>
      <c r="AS49" s="3">
        <f t="shared" si="17"/>
        <v>415.11918983831765</v>
      </c>
      <c r="AT49" s="16"/>
    </row>
    <row r="50" spans="1:46" x14ac:dyDescent="0.3">
      <c r="A50" s="2">
        <f t="shared" si="46"/>
        <v>2021</v>
      </c>
      <c r="B50" s="2">
        <f t="shared" si="47"/>
        <v>7</v>
      </c>
      <c r="C50" s="70">
        <v>35.840000000000003</v>
      </c>
      <c r="D50" s="1">
        <v>2.3730000000000002</v>
      </c>
      <c r="E50" s="22">
        <f t="shared" si="71"/>
        <v>0.86933577818182028</v>
      </c>
      <c r="F50" s="3">
        <f t="shared" si="18"/>
        <v>31.15699429003644</v>
      </c>
      <c r="G50" s="6">
        <f t="shared" ref="G50:H50" si="125">+G49</f>
        <v>4.63</v>
      </c>
      <c r="H50" s="6">
        <f t="shared" si="125"/>
        <v>10.56640030008943</v>
      </c>
      <c r="I50" s="6">
        <f t="shared" si="69"/>
        <v>0.21043239600525751</v>
      </c>
      <c r="J50" s="6">
        <f t="shared" si="66"/>
        <v>0.39761059277440441</v>
      </c>
      <c r="K50" s="1">
        <v>0</v>
      </c>
      <c r="L50" s="26">
        <f t="shared" si="61"/>
        <v>0</v>
      </c>
      <c r="M50" s="26">
        <f t="shared" si="62"/>
        <v>0</v>
      </c>
      <c r="N50" s="6">
        <f t="shared" ref="N50" si="126">+N49</f>
        <v>0.13389389558726245</v>
      </c>
      <c r="O50" s="26">
        <f t="shared" si="58"/>
        <v>7.2317360157192395E-2</v>
      </c>
      <c r="P50" s="26">
        <f t="shared" si="59"/>
        <v>8.2433595398972506E-2</v>
      </c>
      <c r="Q50" s="26">
        <f t="shared" si="77"/>
        <v>0.17545247281250004</v>
      </c>
      <c r="R50" s="26">
        <f t="shared" si="77"/>
        <v>0.33571865840000004</v>
      </c>
      <c r="S50" s="26">
        <f t="shared" si="77"/>
        <v>0.23940134400000004</v>
      </c>
      <c r="T50" s="26">
        <f t="shared" si="77"/>
        <v>6.8006012399999998E-3</v>
      </c>
      <c r="U50" s="75">
        <f t="shared" si="64"/>
        <v>-4.7430441286462233E-2</v>
      </c>
      <c r="V50" s="2">
        <f t="shared" ref="V50:Z50" si="127">+V38</f>
        <v>0.24032926332004376</v>
      </c>
      <c r="W50" s="2">
        <f t="shared" si="127"/>
        <v>744</v>
      </c>
      <c r="X50" s="38">
        <f t="shared" si="22"/>
        <v>7.0000000000000007E-2</v>
      </c>
      <c r="Y50" s="5">
        <f t="shared" si="127"/>
        <v>0.30925205388425764</v>
      </c>
      <c r="Z50" s="5">
        <f t="shared" si="127"/>
        <v>1.7832548024646607E-3</v>
      </c>
      <c r="AA50" s="66">
        <f t="shared" si="92"/>
        <v>0.99002500000000004</v>
      </c>
      <c r="AB50" s="5">
        <f t="shared" si="112"/>
        <v>177.02139231530919</v>
      </c>
      <c r="AC50" s="3">
        <f t="shared" si="12"/>
        <v>5901.5363252531561</v>
      </c>
      <c r="AD50" s="3">
        <f t="shared" si="13"/>
        <v>39.858608230133996</v>
      </c>
      <c r="AE50" s="3">
        <f t="shared" si="14"/>
        <v>75.312571383497328</v>
      </c>
      <c r="AF50" s="3">
        <f>+AF49</f>
        <v>1838.478720177601</v>
      </c>
      <c r="AG50" s="3">
        <f t="shared" si="15"/>
        <v>20.161564965491404</v>
      </c>
      <c r="AH50" s="3">
        <f>+K50*AVERAGE('Monthly Peak Data '!$Q$8:$Q$10)*(1+X50)*'Monthly Peak Data '!$M$40*1000</f>
        <v>0</v>
      </c>
      <c r="AI50" s="3">
        <f>+L50*(0.5*MAX('Monthly Peak Data '!$G$18:$G$19,'Monthly Peak Data '!$G$29)+0.5*(MAX('Monthly Peak Data '!$P$3:$P$14)))*(1+X50)</f>
        <v>0</v>
      </c>
      <c r="AJ50" s="3">
        <f>+M50*0.25*MAX('Monthly Peak Data '!$P$3:$P$14)*(1+X50)</f>
        <v>0</v>
      </c>
      <c r="AK50" s="3">
        <f>+VLOOKUP($B50,'Monthly Peak Data '!$L$3:$P$14,5,FALSE)*N50*(1+X50)</f>
        <v>4.5475549930940919E-2</v>
      </c>
      <c r="AL50" s="3">
        <f>+VLOOKUP($B50,'Monthly Peak Data '!$L$3:$P$14,5,FALSE)*O50*(1+$X50)</f>
        <v>2.4561774891066035E-2</v>
      </c>
      <c r="AM50" s="3">
        <f>+VLOOKUP($B50,'Monthly Peak Data '!$L$3:$P$14,5,FALSE)*P50*(1+$X50)</f>
        <v>2.7997639975377468E-2</v>
      </c>
      <c r="AN50" s="3">
        <f>+VLOOKUP($B50,'Monthly Peak Data '!$L$3:$P$14,5,FALSE)*Q50*(1+X50)</f>
        <v>5.9590451475749998E-2</v>
      </c>
      <c r="AO50" s="3">
        <f t="shared" si="16"/>
        <v>63.589441239729375</v>
      </c>
      <c r="AP50" s="3">
        <f>+VLOOKUP($B50,'Monthly Peak Data '!$C$18:$G$29,5,FALSE)*(1+X50)</f>
        <v>108.68772365591396</v>
      </c>
      <c r="AQ50" s="3">
        <f>+VLOOKUP($B50,'Monthly Peak Data '!$L$3:$P$14,5,FALSE)*T50*(1+X50)</f>
        <v>2.3097474301842576E-3</v>
      </c>
      <c r="AR50" s="29">
        <f>+VLOOKUP($B50,'Monthly Peak Data '!$C$3:$G$14,5,FALSE)*U50*(1+X50)</f>
        <v>-2.7493631342057334</v>
      </c>
      <c r="AS50" s="3">
        <f t="shared" si="17"/>
        <v>189.84930189063232</v>
      </c>
      <c r="AT50" s="16"/>
    </row>
    <row r="51" spans="1:46" x14ac:dyDescent="0.3">
      <c r="A51" s="2">
        <f t="shared" si="46"/>
        <v>2021</v>
      </c>
      <c r="B51" s="2">
        <f t="shared" si="47"/>
        <v>8</v>
      </c>
      <c r="C51" s="70">
        <v>34.159999999999997</v>
      </c>
      <c r="D51" s="1">
        <v>2.3809999999999998</v>
      </c>
      <c r="E51" s="22">
        <f t="shared" si="71"/>
        <v>0.89082637613107407</v>
      </c>
      <c r="F51" s="3">
        <f t="shared" si="18"/>
        <v>30.430629008637489</v>
      </c>
      <c r="G51" s="6">
        <f t="shared" ref="G51" si="128">+G50</f>
        <v>4.63</v>
      </c>
      <c r="H51" s="6">
        <f t="shared" ref="H51" si="129">+H50</f>
        <v>10.56640030008943</v>
      </c>
      <c r="I51" s="6">
        <f t="shared" si="69"/>
        <v>0.18330163021957571</v>
      </c>
      <c r="J51" s="6">
        <f t="shared" si="66"/>
        <v>0.4732717681490326</v>
      </c>
      <c r="K51" s="1">
        <v>0</v>
      </c>
      <c r="L51" s="26">
        <f t="shared" si="61"/>
        <v>0</v>
      </c>
      <c r="M51" s="26">
        <f t="shared" si="62"/>
        <v>0</v>
      </c>
      <c r="N51" s="6">
        <f t="shared" ref="N51" si="130">+N50</f>
        <v>0.13389389558726245</v>
      </c>
      <c r="O51" s="26">
        <f t="shared" si="58"/>
        <v>5.3869880962998481E-2</v>
      </c>
      <c r="P51" s="26">
        <f t="shared" si="59"/>
        <v>3.8390206228803805E-2</v>
      </c>
      <c r="Q51" s="26">
        <f t="shared" si="77"/>
        <v>0.17545247281250004</v>
      </c>
      <c r="R51" s="26">
        <f t="shared" si="77"/>
        <v>0.33571865840000004</v>
      </c>
      <c r="S51" s="26">
        <f t="shared" si="77"/>
        <v>0.23940134400000004</v>
      </c>
      <c r="T51" s="26">
        <f t="shared" si="77"/>
        <v>6.8006012399999998E-3</v>
      </c>
      <c r="U51" s="75">
        <f t="shared" si="64"/>
        <v>-7.3806447858472998E-2</v>
      </c>
      <c r="V51" s="2">
        <f t="shared" ref="V51:Z51" si="131">+V39</f>
        <v>0.20131777062945472</v>
      </c>
      <c r="W51" s="2">
        <f t="shared" si="131"/>
        <v>744</v>
      </c>
      <c r="X51" s="38">
        <f t="shared" si="22"/>
        <v>7.0000000000000007E-2</v>
      </c>
      <c r="Y51" s="5">
        <f t="shared" si="131"/>
        <v>0.30925205388425764</v>
      </c>
      <c r="Z51" s="5">
        <f t="shared" si="131"/>
        <v>9.9775280898876398E-2</v>
      </c>
      <c r="AA51" s="66">
        <f t="shared" si="92"/>
        <v>0.99002500000000004</v>
      </c>
      <c r="AB51" s="5">
        <f t="shared" si="112"/>
        <v>148.28636164536488</v>
      </c>
      <c r="AC51" s="3">
        <f t="shared" si="12"/>
        <v>4828.3185663497034</v>
      </c>
      <c r="AD51" s="3">
        <f t="shared" si="13"/>
        <v>29.083811056949695</v>
      </c>
      <c r="AE51" s="3">
        <f t="shared" si="14"/>
        <v>75.09233096806895</v>
      </c>
      <c r="AF51" s="3">
        <f t="shared" ref="AF51:AF60" si="132">+AF50</f>
        <v>1838.478720177601</v>
      </c>
      <c r="AG51" s="3">
        <f t="shared" si="15"/>
        <v>1128.0641470935925</v>
      </c>
      <c r="AH51" s="3">
        <f>+K51*AVERAGE('Monthly Peak Data '!$Q$8:$Q$10)*(1+X51)*'Monthly Peak Data '!$M$40*1000</f>
        <v>0</v>
      </c>
      <c r="AI51" s="3">
        <f>+L51*(0.5*MAX('Monthly Peak Data '!$G$18:$G$19,'Monthly Peak Data '!$G$29)+0.5*(MAX('Monthly Peak Data '!$P$3:$P$14)))*(1+X51)</f>
        <v>0</v>
      </c>
      <c r="AJ51" s="3">
        <f>+M51*0.25*MAX('Monthly Peak Data '!$P$3:$P$14)*(1+X51)</f>
        <v>0</v>
      </c>
      <c r="AK51" s="3">
        <f>+VLOOKUP($B51,'Monthly Peak Data '!$L$3:$P$14,5,FALSE)*N51*(1+X51)</f>
        <v>2.5444124766238656</v>
      </c>
      <c r="AL51" s="3">
        <f>+VLOOKUP($B51,'Monthly Peak Data '!$L$3:$P$14,5,FALSE)*O51*(1+$X51)</f>
        <v>1.0237001219160526</v>
      </c>
      <c r="AM51" s="3">
        <f>+VLOOKUP($B51,'Monthly Peak Data '!$L$3:$P$14,5,FALSE)*P51*(1+$X51)</f>
        <v>0.72953676700720438</v>
      </c>
      <c r="AN51" s="3">
        <f>+VLOOKUP($B51,'Monthly Peak Data '!$L$3:$P$14,5,FALSE)*Q51*(1+X51)</f>
        <v>3.3341584313505006</v>
      </c>
      <c r="AO51" s="3">
        <f t="shared" si="16"/>
        <v>53.267273277941058</v>
      </c>
      <c r="AP51" s="3">
        <f>+VLOOKUP($B51,'Monthly Peak Data '!$C$18:$G$29,5,FALSE)*(1+X51)</f>
        <v>251.79573655913978</v>
      </c>
      <c r="AQ51" s="3">
        <f>+VLOOKUP($B51,'Monthly Peak Data '!$L$3:$P$14,5,FALSE)*T51*(1+X51)</f>
        <v>0.129233185483968</v>
      </c>
      <c r="AR51" s="29">
        <f>+VLOOKUP($B51,'Monthly Peak Data '!$C$3:$G$14,5,FALSE)*U51*(1+X51)</f>
        <v>-4.9072231060476375</v>
      </c>
      <c r="AS51" s="3">
        <f t="shared" si="17"/>
        <v>1435.9809748070074</v>
      </c>
      <c r="AT51" s="16"/>
    </row>
    <row r="52" spans="1:46" x14ac:dyDescent="0.3">
      <c r="A52" s="2">
        <f t="shared" si="46"/>
        <v>2021</v>
      </c>
      <c r="B52" s="2">
        <f t="shared" si="47"/>
        <v>9</v>
      </c>
      <c r="C52" s="70">
        <v>31.95</v>
      </c>
      <c r="D52" s="1">
        <v>2.371</v>
      </c>
      <c r="E52" s="22">
        <f t="shared" si="71"/>
        <v>1.1928111171804658</v>
      </c>
      <c r="F52" s="3">
        <f t="shared" si="18"/>
        <v>38.110315193915881</v>
      </c>
      <c r="G52" s="6">
        <f t="shared" ref="G52:H52" si="133">+G51</f>
        <v>4.63</v>
      </c>
      <c r="H52" s="6">
        <f t="shared" si="133"/>
        <v>10.56640030008943</v>
      </c>
      <c r="I52" s="6">
        <f t="shared" si="69"/>
        <v>0.28426055220508517</v>
      </c>
      <c r="J52" s="6">
        <f t="shared" si="66"/>
        <v>0.91186432217733704</v>
      </c>
      <c r="K52" s="1">
        <v>0</v>
      </c>
      <c r="L52" s="26">
        <f t="shared" si="61"/>
        <v>0</v>
      </c>
      <c r="M52" s="26">
        <f t="shared" si="62"/>
        <v>0</v>
      </c>
      <c r="N52" s="6">
        <f t="shared" ref="N52" si="134">+N51</f>
        <v>0.13389389558726245</v>
      </c>
      <c r="O52" s="26">
        <f t="shared" si="58"/>
        <v>5.5914138079408593E-2</v>
      </c>
      <c r="P52" s="26">
        <f t="shared" si="59"/>
        <v>4.0922166692655762E-2</v>
      </c>
      <c r="Q52" s="26">
        <f t="shared" si="77"/>
        <v>0.17545247281250004</v>
      </c>
      <c r="R52" s="26">
        <f t="shared" si="77"/>
        <v>0.33571865840000004</v>
      </c>
      <c r="S52" s="26">
        <f t="shared" si="77"/>
        <v>0.23940134400000004</v>
      </c>
      <c r="T52" s="26">
        <f t="shared" si="77"/>
        <v>6.8006012399999998E-3</v>
      </c>
      <c r="U52" s="75">
        <f t="shared" si="64"/>
        <v>-6.6979482981701019E-2</v>
      </c>
      <c r="V52" s="2">
        <f t="shared" ref="V52:Z52" si="135">+V40</f>
        <v>0.16869506866416967</v>
      </c>
      <c r="W52" s="2">
        <f t="shared" si="135"/>
        <v>720</v>
      </c>
      <c r="X52" s="38">
        <f t="shared" si="22"/>
        <v>7.0000000000000007E-2</v>
      </c>
      <c r="Y52" s="5">
        <f t="shared" si="135"/>
        <v>0.30925205388425764</v>
      </c>
      <c r="Z52" s="5">
        <f t="shared" si="135"/>
        <v>-4.1385767790262174E-4</v>
      </c>
      <c r="AA52" s="66">
        <f t="shared" si="92"/>
        <v>0.99002500000000004</v>
      </c>
      <c r="AB52" s="5">
        <f t="shared" si="112"/>
        <v>120.24888145505609</v>
      </c>
      <c r="AC52" s="3">
        <f t="shared" si="12"/>
        <v>4903.5133681457755</v>
      </c>
      <c r="AD52" s="3">
        <f t="shared" si="13"/>
        <v>36.574754385570138</v>
      </c>
      <c r="AE52" s="3">
        <f t="shared" si="14"/>
        <v>117.32621131523952</v>
      </c>
      <c r="AF52" s="3">
        <f t="shared" si="132"/>
        <v>1838.478720177601</v>
      </c>
      <c r="AG52" s="3">
        <f t="shared" si="15"/>
        <v>-4.679094904423498</v>
      </c>
      <c r="AH52" s="3">
        <f>+K52*AVERAGE('Monthly Peak Data '!$Q$8:$Q$10)*(1+X52)*'Monthly Peak Data '!$M$40*1000</f>
        <v>0</v>
      </c>
      <c r="AI52" s="3">
        <f>+L52*(0.5*MAX('Monthly Peak Data '!$G$18:$G$19,'Monthly Peak Data '!$G$29)+0.5*(MAX('Monthly Peak Data '!$P$3:$P$14)))*(1+X52)</f>
        <v>0</v>
      </c>
      <c r="AJ52" s="3">
        <f>+M52*0.25*MAX('Monthly Peak Data '!$P$3:$P$14)*(1+X52)</f>
        <v>0</v>
      </c>
      <c r="AK52" s="3">
        <f>+VLOOKUP($B52,'Monthly Peak Data '!$L$3:$P$14,5,FALSE)*N52*(1+X52)</f>
        <v>-1.0553963163173318E-2</v>
      </c>
      <c r="AL52" s="3">
        <f>+VLOOKUP($B52,'Monthly Peak Data '!$L$3:$P$14,5,FALSE)*O52*(1+$X52)</f>
        <v>-4.4073387438792501E-3</v>
      </c>
      <c r="AM52" s="3">
        <f>+VLOOKUP($B52,'Monthly Peak Data '!$L$3:$P$14,5,FALSE)*P52*(1+$X52)</f>
        <v>-3.2256215859374363E-3</v>
      </c>
      <c r="AN52" s="3">
        <f>+VLOOKUP($B52,'Monthly Peak Data '!$L$3:$P$14,5,FALSE)*Q52*(1+X52)</f>
        <v>-1.3829748748657295E-2</v>
      </c>
      <c r="AO52" s="3">
        <f t="shared" si="16"/>
        <v>43.195678677125521</v>
      </c>
      <c r="AP52" s="3">
        <f>+VLOOKUP($B52,'Monthly Peak Data '!$C$18:$G$29,5,FALSE)*(1+X52)</f>
        <v>0.31838444444444441</v>
      </c>
      <c r="AQ52" s="3">
        <f>+VLOOKUP($B52,'Monthly Peak Data '!$L$3:$P$14,5,FALSE)*T52*(1+X52)</f>
        <v>-5.3604605840760003E-4</v>
      </c>
      <c r="AR52" s="29">
        <f>+VLOOKUP($B52,'Monthly Peak Data '!$C$3:$G$14,5,FALSE)*U52*(1+X52)</f>
        <v>-3.4605633073222242</v>
      </c>
      <c r="AS52" s="3">
        <f t="shared" si="17"/>
        <v>35.34185219152419</v>
      </c>
      <c r="AT52" s="16"/>
    </row>
    <row r="53" spans="1:46" x14ac:dyDescent="0.3">
      <c r="A53" s="2">
        <f t="shared" si="46"/>
        <v>2021</v>
      </c>
      <c r="B53" s="2">
        <f t="shared" si="47"/>
        <v>10</v>
      </c>
      <c r="C53" s="70">
        <v>30.6</v>
      </c>
      <c r="D53" s="1">
        <v>2.3969999999999998</v>
      </c>
      <c r="E53" s="22">
        <f t="shared" si="71"/>
        <v>0.94018245482949858</v>
      </c>
      <c r="F53" s="3">
        <f t="shared" si="18"/>
        <v>28.769583117782659</v>
      </c>
      <c r="G53" s="6">
        <f t="shared" ref="G53:H53" si="136">+G52</f>
        <v>4.63</v>
      </c>
      <c r="H53" s="6">
        <f t="shared" si="136"/>
        <v>10.56640030008943</v>
      </c>
      <c r="I53" s="6">
        <f t="shared" si="69"/>
        <v>0.21377569237368252</v>
      </c>
      <c r="J53" s="6">
        <f t="shared" si="66"/>
        <v>0.30852973250412108</v>
      </c>
      <c r="K53" s="1">
        <v>0</v>
      </c>
      <c r="L53" s="26">
        <f t="shared" si="61"/>
        <v>0</v>
      </c>
      <c r="M53" s="26">
        <f t="shared" si="62"/>
        <v>0</v>
      </c>
      <c r="N53" s="6">
        <f t="shared" ref="N53" si="137">+N52</f>
        <v>0.13389389558726245</v>
      </c>
      <c r="O53" s="26">
        <f t="shared" si="58"/>
        <v>7.4659908557007104E-2</v>
      </c>
      <c r="P53" s="26">
        <f t="shared" si="59"/>
        <v>7.3713122244486812E-2</v>
      </c>
      <c r="Q53" s="26">
        <f t="shared" si="77"/>
        <v>0.17545247281250004</v>
      </c>
      <c r="R53" s="26">
        <f t="shared" si="77"/>
        <v>0.33571865840000004</v>
      </c>
      <c r="S53" s="26">
        <f t="shared" si="77"/>
        <v>0.23940134400000004</v>
      </c>
      <c r="T53" s="26">
        <f t="shared" si="77"/>
        <v>6.8006012399999998E-3</v>
      </c>
      <c r="U53" s="75">
        <f t="shared" si="64"/>
        <v>-6.764213333333334E-2</v>
      </c>
      <c r="V53" s="2">
        <f t="shared" ref="V53:Z53" si="138">+V41</f>
        <v>0.10010137277999277</v>
      </c>
      <c r="W53" s="2">
        <f t="shared" si="138"/>
        <v>744</v>
      </c>
      <c r="X53" s="38">
        <f t="shared" si="22"/>
        <v>7.0000000000000007E-2</v>
      </c>
      <c r="Y53" s="5">
        <f t="shared" si="138"/>
        <v>0.30925205388425764</v>
      </c>
      <c r="Z53" s="5">
        <f t="shared" si="138"/>
        <v>-3.089887640449438E-4</v>
      </c>
      <c r="AA53" s="66">
        <f t="shared" si="92"/>
        <v>0.99002500000000004</v>
      </c>
      <c r="AB53" s="5">
        <f t="shared" si="112"/>
        <v>73.732529020365192</v>
      </c>
      <c r="AC53" s="3">
        <f t="shared" si="12"/>
        <v>2269.7419106852185</v>
      </c>
      <c r="AD53" s="3">
        <f t="shared" si="13"/>
        <v>16.865578012716593</v>
      </c>
      <c r="AE53" s="3">
        <f t="shared" si="14"/>
        <v>24.341084877391012</v>
      </c>
      <c r="AF53" s="3">
        <f t="shared" si="132"/>
        <v>1838.478720177601</v>
      </c>
      <c r="AG53" s="3">
        <f t="shared" si="15"/>
        <v>-3.4934418969677696</v>
      </c>
      <c r="AH53" s="3">
        <f>+K53*AVERAGE('Monthly Peak Data '!$Q$8:$Q$10)*(1+X53)*'Monthly Peak Data '!$M$40*1000</f>
        <v>0</v>
      </c>
      <c r="AI53" s="3">
        <f>+L53*(0.5*MAX('Monthly Peak Data '!$G$18:$G$19,'Monthly Peak Data '!$G$29)+0.5*(MAX('Monthly Peak Data '!$P$3:$P$14)))*(1+X53)</f>
        <v>0</v>
      </c>
      <c r="AJ53" s="3">
        <f>+M53*0.25*MAX('Monthly Peak Data '!$P$3:$P$14)*(1+X53)</f>
        <v>0</v>
      </c>
      <c r="AK53" s="3">
        <f>+VLOOKUP($B53,'Monthly Peak Data '!$L$3:$P$14,5,FALSE)*N53*(1+X53)</f>
        <v>-7.8796557553103951E-3</v>
      </c>
      <c r="AL53" s="3">
        <f>+VLOOKUP($B53,'Monthly Peak Data '!$L$3:$P$14,5,FALSE)*O53*(1+$X53)</f>
        <v>-4.3937356185798681E-3</v>
      </c>
      <c r="AM53" s="3">
        <f>+VLOOKUP($B53,'Monthly Peak Data '!$L$3:$P$14,5,FALSE)*P53*(1+$X53)</f>
        <v>-4.3380172440880497E-3</v>
      </c>
      <c r="AN53" s="3">
        <f>+VLOOKUP($B53,'Monthly Peak Data '!$L$3:$P$14,5,FALSE)*Q53*(1+X53)</f>
        <v>-1.0325378025015628E-2</v>
      </c>
      <c r="AO53" s="3">
        <f t="shared" si="16"/>
        <v>26.486122723776997</v>
      </c>
      <c r="AP53" s="3">
        <f>+VLOOKUP($B53,'Monthly Peak Data '!$C$18:$G$29,5,FALSE)*(1+X53)</f>
        <v>0.51383010752688163</v>
      </c>
      <c r="AQ53" s="3">
        <f>+VLOOKUP($B53,'Monthly Peak Data '!$L$3:$P$14,5,FALSE)*T53*(1+X53)</f>
        <v>-4.00215382974E-4</v>
      </c>
      <c r="AR53" s="29">
        <f>+VLOOKUP($B53,'Monthly Peak Data '!$C$3:$G$14,5,FALSE)*U53*(1+X53)</f>
        <v>8.4984703518279549E-3</v>
      </c>
      <c r="AS53" s="3">
        <f t="shared" si="17"/>
        <v>23.487672402661971</v>
      </c>
      <c r="AT53" s="16"/>
    </row>
    <row r="54" spans="1:46" x14ac:dyDescent="0.3">
      <c r="A54" s="2">
        <f t="shared" si="46"/>
        <v>2021</v>
      </c>
      <c r="B54" s="2">
        <f t="shared" si="47"/>
        <v>11</v>
      </c>
      <c r="C54" s="70">
        <v>39.9</v>
      </c>
      <c r="D54" s="1">
        <v>2.4550000000000001</v>
      </c>
      <c r="E54" s="22">
        <f t="shared" si="71"/>
        <v>0.84486275042448977</v>
      </c>
      <c r="F54" s="3">
        <f t="shared" si="18"/>
        <v>33.710023741937142</v>
      </c>
      <c r="G54" s="6">
        <f t="shared" ref="G54:H54" si="139">+G53</f>
        <v>4.63</v>
      </c>
      <c r="H54" s="6">
        <f t="shared" si="139"/>
        <v>10.56640030008943</v>
      </c>
      <c r="I54" s="6">
        <f t="shared" si="69"/>
        <v>0.29341551406661809</v>
      </c>
      <c r="J54" s="6">
        <f t="shared" si="66"/>
        <v>0.32015128974761159</v>
      </c>
      <c r="K54" s="1">
        <v>0</v>
      </c>
      <c r="L54" s="26">
        <f t="shared" si="61"/>
        <v>0</v>
      </c>
      <c r="M54" s="26">
        <f t="shared" si="62"/>
        <v>0</v>
      </c>
      <c r="N54" s="6">
        <f t="shared" ref="N54" si="140">+N53</f>
        <v>0.13389389558726245</v>
      </c>
      <c r="O54" s="26">
        <f t="shared" si="58"/>
        <v>7.2485141366485734E-2</v>
      </c>
      <c r="P54" s="26">
        <f t="shared" si="59"/>
        <v>7.6623727217767681E-2</v>
      </c>
      <c r="Q54" s="26">
        <f t="shared" si="77"/>
        <v>0.17545247281250004</v>
      </c>
      <c r="R54" s="26">
        <f t="shared" si="77"/>
        <v>0.33571865840000004</v>
      </c>
      <c r="S54" s="26">
        <f t="shared" si="77"/>
        <v>0.23940134400000004</v>
      </c>
      <c r="T54" s="26">
        <f t="shared" si="77"/>
        <v>6.8006012399999998E-3</v>
      </c>
      <c r="U54" s="75">
        <f t="shared" si="64"/>
        <v>-4.5641643875053976E-2</v>
      </c>
      <c r="V54" s="2">
        <f t="shared" ref="V54:Z54" si="141">+V42</f>
        <v>4.0542058210870133E-2</v>
      </c>
      <c r="W54" s="2">
        <f t="shared" si="141"/>
        <v>721</v>
      </c>
      <c r="X54" s="38">
        <f t="shared" si="22"/>
        <v>7.0000000000000007E-2</v>
      </c>
      <c r="Y54" s="5">
        <f t="shared" si="141"/>
        <v>0.30925205388425764</v>
      </c>
      <c r="Z54" s="5">
        <f t="shared" si="141"/>
        <v>-7.4906367041198516E-4</v>
      </c>
      <c r="AA54" s="66">
        <f t="shared" si="92"/>
        <v>0.99002500000000004</v>
      </c>
      <c r="AB54" s="5">
        <f t="shared" si="112"/>
        <v>28.939246500936246</v>
      </c>
      <c r="AC54" s="3">
        <f t="shared" si="12"/>
        <v>1043.8306746837557</v>
      </c>
      <c r="AD54" s="3">
        <f t="shared" si="13"/>
        <v>9.0856095609868817</v>
      </c>
      <c r="AE54" s="3">
        <f t="shared" si="14"/>
        <v>9.9134826880107099</v>
      </c>
      <c r="AF54" s="3">
        <f t="shared" si="132"/>
        <v>1838.478720177601</v>
      </c>
      <c r="AG54" s="3">
        <f t="shared" si="15"/>
        <v>-8.4689500532552007</v>
      </c>
      <c r="AH54" s="3">
        <f>+K54*AVERAGE('Monthly Peak Data '!$Q$8:$Q$10)*(1+X54)*'Monthly Peak Data '!$M$40*1000</f>
        <v>0</v>
      </c>
      <c r="AI54" s="3">
        <f>+L54*(0.5*MAX('Monthly Peak Data '!$G$18:$G$19,'Monthly Peak Data '!$G$29)+0.5*(MAX('Monthly Peak Data '!$P$3:$P$14)))*(1+X54)</f>
        <v>0</v>
      </c>
      <c r="AJ54" s="3">
        <f>+M54*0.25*MAX('Monthly Peak Data '!$P$3:$P$14)*(1+X54)</f>
        <v>0</v>
      </c>
      <c r="AK54" s="3">
        <f>+VLOOKUP($B54,'Monthly Peak Data '!$L$3:$P$14,5,FALSE)*N54*(1+X54)</f>
        <v>-1.910219577044945E-2</v>
      </c>
      <c r="AL54" s="3">
        <f>+VLOOKUP($B54,'Monthly Peak Data '!$L$3:$P$14,5,FALSE)*O54*(1+$X54)</f>
        <v>-1.0341213501618634E-2</v>
      </c>
      <c r="AM54" s="3">
        <f>+VLOOKUP($B54,'Monthly Peak Data '!$L$3:$P$14,5,FALSE)*P54*(1+$X54)</f>
        <v>-1.093165174973486E-2</v>
      </c>
      <c r="AN54" s="3">
        <f>+VLOOKUP($B54,'Monthly Peak Data '!$L$3:$P$14,5,FALSE)*Q54*(1+X54)</f>
        <v>-2.5031219454583344E-2</v>
      </c>
      <c r="AO54" s="3">
        <f t="shared" si="16"/>
        <v>10.395526161129297</v>
      </c>
      <c r="AP54" s="3">
        <f>+VLOOKUP($B54,'Monthly Peak Data '!$C$18:$G$29,5,FALSE)*(1+X54)</f>
        <v>0.83685888888888882</v>
      </c>
      <c r="AQ54" s="3">
        <f>+VLOOKUP($B54,'Monthly Peak Data '!$L$3:$P$14,5,FALSE)*T54*(1+X54)</f>
        <v>-9.7021911024000032E-4</v>
      </c>
      <c r="AR54" s="29">
        <f>+VLOOKUP($B54,'Monthly Peak Data '!$C$3:$G$14,5,FALSE)*U54*(1+X54)</f>
        <v>7.1301376061609304E-3</v>
      </c>
      <c r="AS54" s="3">
        <f t="shared" si="17"/>
        <v>2.7041886347825215</v>
      </c>
      <c r="AT54" s="16"/>
    </row>
    <row r="55" spans="1:46" x14ac:dyDescent="0.3">
      <c r="A55" s="2">
        <f t="shared" si="46"/>
        <v>2021</v>
      </c>
      <c r="B55" s="2">
        <f t="shared" si="47"/>
        <v>12</v>
      </c>
      <c r="C55" s="70">
        <v>59</v>
      </c>
      <c r="D55" s="1">
        <v>2.6309999999999998</v>
      </c>
      <c r="E55" s="22">
        <f t="shared" si="71"/>
        <v>0.71583737887983834</v>
      </c>
      <c r="F55" s="3">
        <f t="shared" si="18"/>
        <v>42.234405353910461</v>
      </c>
      <c r="G55" s="6">
        <f t="shared" ref="G55:H55" si="142">+G54</f>
        <v>4.63</v>
      </c>
      <c r="H55" s="6">
        <f t="shared" si="142"/>
        <v>10.56640030008943</v>
      </c>
      <c r="I55" s="6">
        <f t="shared" si="69"/>
        <v>0.16203500447359898</v>
      </c>
      <c r="J55" s="6">
        <f t="shared" si="66"/>
        <v>0.16312345421552002</v>
      </c>
      <c r="K55" s="1">
        <v>0</v>
      </c>
      <c r="L55" s="26">
        <f t="shared" si="61"/>
        <v>0</v>
      </c>
      <c r="M55" s="26">
        <f t="shared" si="62"/>
        <v>0</v>
      </c>
      <c r="N55" s="6">
        <f t="shared" ref="N55" si="143">+N54</f>
        <v>0.13389389558726245</v>
      </c>
      <c r="O55" s="26">
        <f t="shared" si="58"/>
        <v>5.0168663992444643E-2</v>
      </c>
      <c r="P55" s="26">
        <f t="shared" si="59"/>
        <v>4.5276279186522224E-2</v>
      </c>
      <c r="Q55" s="26">
        <f t="shared" si="77"/>
        <v>0.17545247281250004</v>
      </c>
      <c r="R55" s="26">
        <f t="shared" si="77"/>
        <v>0.33571865840000004</v>
      </c>
      <c r="S55" s="26">
        <f t="shared" si="77"/>
        <v>0.23940134400000004</v>
      </c>
      <c r="T55" s="26">
        <f t="shared" si="77"/>
        <v>6.8006012399999998E-3</v>
      </c>
      <c r="U55" s="75">
        <f t="shared" si="64"/>
        <v>-3.4920840331506921E-2</v>
      </c>
      <c r="V55" s="2">
        <f t="shared" ref="V55:Z55" si="144">+V43</f>
        <v>2.5858742599975813E-2</v>
      </c>
      <c r="W55" s="2">
        <f t="shared" si="144"/>
        <v>744</v>
      </c>
      <c r="X55" s="38">
        <f t="shared" si="22"/>
        <v>7.0000000000000007E-2</v>
      </c>
      <c r="Y55" s="5">
        <f t="shared" si="144"/>
        <v>0.30925205388425764</v>
      </c>
      <c r="Z55" s="5">
        <f t="shared" si="144"/>
        <v>-4.92388546574846E-3</v>
      </c>
      <c r="AA55" s="66">
        <f t="shared" si="92"/>
        <v>0.99002500000000004</v>
      </c>
      <c r="AB55" s="5">
        <f t="shared" si="112"/>
        <v>19.046996422050547</v>
      </c>
      <c r="AC55" s="3">
        <f t="shared" si="12"/>
        <v>860.7492673998006</v>
      </c>
      <c r="AD55" s="3">
        <f t="shared" si="13"/>
        <v>3.3023197609874755</v>
      </c>
      <c r="AE55" s="3">
        <f t="shared" si="14"/>
        <v>3.3245026782112239</v>
      </c>
      <c r="AF55" s="3">
        <f t="shared" si="132"/>
        <v>1838.478720177601</v>
      </c>
      <c r="AG55" s="3">
        <f t="shared" si="15"/>
        <v>-55.669687003292843</v>
      </c>
      <c r="AH55" s="3">
        <f>+K55*AVERAGE('Monthly Peak Data '!$Q$8:$Q$10)*(1+X55)*'Monthly Peak Data '!$M$40*1000</f>
        <v>0</v>
      </c>
      <c r="AI55" s="3">
        <f>+L55*(0.5*MAX('Monthly Peak Data '!$G$18:$G$19,'Monthly Peak Data '!$G$29)+0.5*(MAX('Monthly Peak Data '!$P$3:$P$14)))*(1+X55)</f>
        <v>0</v>
      </c>
      <c r="AJ55" s="3">
        <f>+M55*0.25*MAX('Monthly Peak Data '!$P$3:$P$14)*(1+X55)</f>
        <v>0</v>
      </c>
      <c r="AK55" s="3">
        <f>+VLOOKUP($B55,'Monthly Peak Data '!$L$3:$P$14,5,FALSE)*N55*(1+X55)</f>
        <v>-0.12556612719752694</v>
      </c>
      <c r="AL55" s="3">
        <f>+VLOOKUP($B55,'Monthly Peak Data '!$L$3:$P$14,5,FALSE)*O55*(1+$X55)</f>
        <v>-4.7048334926514564E-2</v>
      </c>
      <c r="AM55" s="3">
        <f>+VLOOKUP($B55,'Monthly Peak Data '!$L$3:$P$14,5,FALSE)*P55*(1+$X55)</f>
        <v>-4.2460240673634048E-2</v>
      </c>
      <c r="AN55" s="3">
        <f>+VLOOKUP($B55,'Monthly Peak Data '!$L$3:$P$14,5,FALSE)*Q55*(1+X55)</f>
        <v>-0.16453989497928131</v>
      </c>
      <c r="AO55" s="3">
        <f t="shared" si="16"/>
        <v>6.8420423313356391</v>
      </c>
      <c r="AP55" s="3">
        <f>+VLOOKUP($B55,'Monthly Peak Data '!$C$18:$G$29,5,FALSE)*(1+X55)</f>
        <v>0</v>
      </c>
      <c r="AQ55" s="3">
        <f>+VLOOKUP($B55,'Monthly Peak Data '!$L$3:$P$14,5,FALSE)*T55*(1+X55)</f>
        <v>-6.3776257802953557E-3</v>
      </c>
      <c r="AR55" s="29">
        <f>+VLOOKUP($B55,'Monthly Peak Data '!$C$3:$G$14,5,FALSE)*U55*(1+X55)</f>
        <v>3.1633944397271838E-2</v>
      </c>
      <c r="AS55" s="3">
        <f t="shared" si="17"/>
        <v>-49.182002951117184</v>
      </c>
      <c r="AT55" s="16"/>
    </row>
    <row r="56" spans="1:46" x14ac:dyDescent="0.3">
      <c r="A56" s="2">
        <f t="shared" si="46"/>
        <v>2022</v>
      </c>
      <c r="B56" s="2">
        <f t="shared" si="47"/>
        <v>1</v>
      </c>
      <c r="C56" s="3">
        <f t="shared" ref="C56:C95" si="145">+D56*C44/D44</f>
        <v>77.929672914369704</v>
      </c>
      <c r="D56" s="1">
        <v>2.7559999999999998</v>
      </c>
      <c r="E56" s="22">
        <f t="shared" si="71"/>
        <v>0.70389395402298183</v>
      </c>
      <c r="F56" s="3">
        <f t="shared" si="18"/>
        <v>54.854225603413362</v>
      </c>
      <c r="G56" s="6">
        <f t="shared" ref="G56:H56" si="146">+G55</f>
        <v>4.63</v>
      </c>
      <c r="H56" s="6">
        <f t="shared" si="146"/>
        <v>10.56640030008943</v>
      </c>
      <c r="I56" s="6">
        <f t="shared" si="69"/>
        <v>0.21742130254645514</v>
      </c>
      <c r="J56" s="6">
        <f t="shared" si="66"/>
        <v>0.18308423881470723</v>
      </c>
      <c r="K56" s="1">
        <v>0</v>
      </c>
      <c r="L56" s="26">
        <f t="shared" si="61"/>
        <v>0</v>
      </c>
      <c r="M56" s="26">
        <f t="shared" si="62"/>
        <v>0</v>
      </c>
      <c r="N56" s="6">
        <f t="shared" ref="N56" si="147">+N55</f>
        <v>0.13389389558726245</v>
      </c>
      <c r="O56" s="26">
        <f t="shared" si="58"/>
        <v>6.1067396407709182E-2</v>
      </c>
      <c r="P56" s="26">
        <f t="shared" si="59"/>
        <v>4.8313715984626318E-2</v>
      </c>
      <c r="Q56" s="26">
        <f t="shared" si="77"/>
        <v>0.1767683663585938</v>
      </c>
      <c r="R56" s="26">
        <f t="shared" si="77"/>
        <v>0.35317602863680003</v>
      </c>
      <c r="S56" s="26">
        <f t="shared" si="77"/>
        <v>0.24897739776000005</v>
      </c>
      <c r="T56" s="26">
        <f t="shared" si="77"/>
        <v>6.6509880127199996E-3</v>
      </c>
      <c r="U56" s="75">
        <f t="shared" si="64"/>
        <v>-4.1906854565580132E-2</v>
      </c>
      <c r="V56" s="2">
        <f t="shared" ref="V56:Z56" si="148">+V44</f>
        <v>2.2616097317868761E-2</v>
      </c>
      <c r="W56" s="2">
        <f t="shared" si="148"/>
        <v>744</v>
      </c>
      <c r="X56" s="38">
        <f t="shared" si="22"/>
        <v>7.0000000000000007E-2</v>
      </c>
      <c r="Y56" s="5">
        <f t="shared" si="148"/>
        <v>0.30925205388425764</v>
      </c>
      <c r="Z56" s="5">
        <f t="shared" si="148"/>
        <v>-6.0846321130844493E-3</v>
      </c>
      <c r="AA56" s="66">
        <f t="shared" si="92"/>
        <v>0.99002500000000004</v>
      </c>
      <c r="AB56" s="5">
        <f t="shared" si="112"/>
        <v>16.658533299859528</v>
      </c>
      <c r="AC56" s="3">
        <f t="shared" si="12"/>
        <v>977.75630992214144</v>
      </c>
      <c r="AD56" s="3">
        <f t="shared" si="13"/>
        <v>3.8754544091687833</v>
      </c>
      <c r="AE56" s="3">
        <f t="shared" si="14"/>
        <v>3.2634089312024313</v>
      </c>
      <c r="AF56" s="3">
        <f t="shared" si="132"/>
        <v>1838.478720177601</v>
      </c>
      <c r="AG56" s="3">
        <f t="shared" si="15"/>
        <v>-68.793144686623364</v>
      </c>
      <c r="AH56" s="3">
        <f>+K56*AVERAGE('Monthly Peak Data '!$Q$8:$Q$10)*(1+X56)*'Monthly Peak Data '!$M$40*1000</f>
        <v>0</v>
      </c>
      <c r="AI56" s="3">
        <f>+L56*(0.5*MAX('Monthly Peak Data '!$G$18:$G$19,'Monthly Peak Data '!$G$29)+0.5*(MAX('Monthly Peak Data '!$P$3:$P$14)))*(1+X56)</f>
        <v>0</v>
      </c>
      <c r="AJ56" s="3">
        <f>+M56*0.25*MAX('Monthly Peak Data '!$P$3:$P$14)*(1+X56)</f>
        <v>0</v>
      </c>
      <c r="AK56" s="3">
        <f>+VLOOKUP($B56,'Monthly Peak Data '!$L$3:$P$14,5,FALSE)*N56*(1+X56)</f>
        <v>-0.155166828143429</v>
      </c>
      <c r="AL56" s="3">
        <f>+VLOOKUP($B56,'Monthly Peak Data '!$L$3:$P$14,5,FALSE)*O56*(1+$X56)</f>
        <v>-7.0769725251485616E-2</v>
      </c>
      <c r="AM56" s="3">
        <f>+VLOOKUP($B56,'Monthly Peak Data '!$L$3:$P$14,5,FALSE)*P56*(1+$X56)</f>
        <v>-5.5989752425054724E-2</v>
      </c>
      <c r="AN56" s="3">
        <f>+VLOOKUP($B56,'Monthly Peak Data '!$L$3:$P$14,5,FALSE)*Q56*(1+X56)</f>
        <v>-0.20485315333948614</v>
      </c>
      <c r="AO56" s="3">
        <f t="shared" si="16"/>
        <v>6.2952322581213549</v>
      </c>
      <c r="AP56" s="3">
        <f>+VLOOKUP($B56,'Monthly Peak Data '!$C$18:$G$29,5,FALSE)*(1+X56)</f>
        <v>0</v>
      </c>
      <c r="AQ56" s="3">
        <f>+VLOOKUP($B56,'Monthly Peak Data '!$L$3:$P$14,5,FALSE)*T56*(1+X56)</f>
        <v>-7.7076905517409391E-3</v>
      </c>
      <c r="AR56" s="29">
        <f>+VLOOKUP($B56,'Monthly Peak Data '!$C$3:$G$14,5,FALSE)*U56*(1+X56)</f>
        <v>4.6134918232742607E-2</v>
      </c>
      <c r="AS56" s="3">
        <f t="shared" si="17"/>
        <v>-62.946264659980457</v>
      </c>
      <c r="AT56" s="16"/>
    </row>
    <row r="57" spans="1:46" x14ac:dyDescent="0.3">
      <c r="A57" s="2">
        <f t="shared" si="46"/>
        <v>2022</v>
      </c>
      <c r="B57" s="2">
        <f t="shared" si="47"/>
        <v>2</v>
      </c>
      <c r="C57" s="3">
        <f t="shared" si="145"/>
        <v>75.273194341027548</v>
      </c>
      <c r="D57" s="1">
        <v>2.73</v>
      </c>
      <c r="E57" s="22">
        <f t="shared" si="71"/>
        <v>0.91686750766748637</v>
      </c>
      <c r="F57" s="3">
        <f t="shared" si="18"/>
        <v>69.015546089628273</v>
      </c>
      <c r="G57" s="6">
        <f t="shared" ref="G57:H57" si="149">+G56</f>
        <v>4.63</v>
      </c>
      <c r="H57" s="6">
        <f t="shared" si="149"/>
        <v>10.56640030008943</v>
      </c>
      <c r="I57" s="6">
        <f t="shared" si="69"/>
        <v>0.21907604488845023</v>
      </c>
      <c r="J57" s="6">
        <f t="shared" si="66"/>
        <v>0.31530718446159062</v>
      </c>
      <c r="K57" s="1">
        <v>0</v>
      </c>
      <c r="L57" s="26">
        <f t="shared" si="61"/>
        <v>0</v>
      </c>
      <c r="M57" s="26">
        <f t="shared" si="62"/>
        <v>0</v>
      </c>
      <c r="N57" s="6">
        <f t="shared" ref="N57" si="150">+N56</f>
        <v>0.13389389558726245</v>
      </c>
      <c r="O57" s="26">
        <f t="shared" si="58"/>
        <v>8.3506343122988949E-2</v>
      </c>
      <c r="P57" s="26">
        <f t="shared" si="59"/>
        <v>4.9997271760789948E-2</v>
      </c>
      <c r="Q57" s="26">
        <f t="shared" si="77"/>
        <v>0.1767683663585938</v>
      </c>
      <c r="R57" s="26">
        <f t="shared" si="77"/>
        <v>0.35317602863680003</v>
      </c>
      <c r="S57" s="26">
        <f t="shared" si="77"/>
        <v>0.24897739776000005</v>
      </c>
      <c r="T57" s="26">
        <f t="shared" si="77"/>
        <v>6.6509880127199996E-3</v>
      </c>
      <c r="U57" s="75">
        <f t="shared" si="64"/>
        <v>-4.6754649512469354E-2</v>
      </c>
      <c r="V57" s="2">
        <f t="shared" ref="V57:Z57" si="151">+V45</f>
        <v>5.2674725789192064E-2</v>
      </c>
      <c r="W57" s="2">
        <f t="shared" si="151"/>
        <v>672</v>
      </c>
      <c r="X57" s="38">
        <f t="shared" si="22"/>
        <v>7.0000000000000007E-2</v>
      </c>
      <c r="Y57" s="5">
        <f t="shared" si="151"/>
        <v>0.30925205388425764</v>
      </c>
      <c r="Z57" s="5">
        <f t="shared" si="151"/>
        <v>-5.5317014446227934E-3</v>
      </c>
      <c r="AA57" s="66">
        <f t="shared" si="92"/>
        <v>0.99002500000000004</v>
      </c>
      <c r="AB57" s="5">
        <f t="shared" si="112"/>
        <v>35.044326508426956</v>
      </c>
      <c r="AC57" s="3">
        <f t="shared" si="12"/>
        <v>2587.9055645148851</v>
      </c>
      <c r="AD57" s="3">
        <f t="shared" si="13"/>
        <v>8.2147885185528455</v>
      </c>
      <c r="AE57" s="3">
        <f t="shared" si="14"/>
        <v>11.823208877315524</v>
      </c>
      <c r="AF57" s="3">
        <f t="shared" si="132"/>
        <v>1838.478720177601</v>
      </c>
      <c r="AG57" s="3">
        <f t="shared" si="15"/>
        <v>-62.541683830780137</v>
      </c>
      <c r="AH57" s="3">
        <f>+K57*AVERAGE('Monthly Peak Data '!$Q$8:$Q$10)*(1+X57)*'Monthly Peak Data '!$M$40*1000</f>
        <v>0</v>
      </c>
      <c r="AI57" s="3">
        <f>+L57*(0.5*MAX('Monthly Peak Data '!$G$18:$G$19,'Monthly Peak Data '!$G$29)+0.5*(MAX('Monthly Peak Data '!$P$3:$P$14)))*(1+X57)</f>
        <v>0</v>
      </c>
      <c r="AJ57" s="3">
        <f>+M57*0.25*MAX('Monthly Peak Data '!$P$3:$P$14)*(1+X57)</f>
        <v>0</v>
      </c>
      <c r="AK57" s="3">
        <f>+VLOOKUP($B57,'Monthly Peak Data '!$L$3:$P$14,5,FALSE)*N57*(1+X57)</f>
        <v>-0.14106630465838155</v>
      </c>
      <c r="AL57" s="3">
        <f>+VLOOKUP($B57,'Monthly Peak Data '!$L$3:$P$14,5,FALSE)*O57*(1+$X57)</f>
        <v>-8.7979598981923646E-2</v>
      </c>
      <c r="AM57" s="3">
        <f>+VLOOKUP($B57,'Monthly Peak Data '!$L$3:$P$14,5,FALSE)*P57*(1+$X57)</f>
        <v>-5.2675518472004558E-2</v>
      </c>
      <c r="AN57" s="3">
        <f>+VLOOKUP($B57,'Monthly Peak Data '!$L$3:$P$14,5,FALSE)*Q57*(1+X57)</f>
        <v>-0.18623746895506721</v>
      </c>
      <c r="AO57" s="3">
        <f t="shared" si="16"/>
        <v>13.2431931868724</v>
      </c>
      <c r="AP57" s="3">
        <f>+VLOOKUP($B57,'Monthly Peak Data '!$C$18:$G$29,5,FALSE)*(1+X57)</f>
        <v>1.6748047619047624</v>
      </c>
      <c r="AQ57" s="3">
        <f>+VLOOKUP($B57,'Monthly Peak Data '!$L$3:$P$14,5,FALSE)*T57*(1+X57)</f>
        <v>-7.0072671884442404E-3</v>
      </c>
      <c r="AR57" s="29">
        <f>+VLOOKUP($B57,'Monthly Peak Data '!$C$3:$G$14,5,FALSE)*U57*(1+X57)</f>
        <v>5.3145258686813898E-2</v>
      </c>
      <c r="AS57" s="3">
        <f t="shared" si="17"/>
        <v>-48.045506781571994</v>
      </c>
      <c r="AT57" s="16"/>
    </row>
    <row r="58" spans="1:46" x14ac:dyDescent="0.3">
      <c r="A58" s="2">
        <f t="shared" si="46"/>
        <v>2022</v>
      </c>
      <c r="B58" s="2">
        <f t="shared" si="47"/>
        <v>3</v>
      </c>
      <c r="C58" s="3">
        <f t="shared" si="145"/>
        <v>51.069930069930074</v>
      </c>
      <c r="D58" s="1">
        <v>2.6160000000000001</v>
      </c>
      <c r="E58" s="22">
        <f t="shared" si="71"/>
        <v>0.77619975601835101</v>
      </c>
      <c r="F58" s="3">
        <f t="shared" si="18"/>
        <v>39.640467260153969</v>
      </c>
      <c r="G58" s="6">
        <f t="shared" ref="G58:H58" si="152">+G57</f>
        <v>4.63</v>
      </c>
      <c r="H58" s="6">
        <f t="shared" si="152"/>
        <v>10.56640030008943</v>
      </c>
      <c r="I58" s="6">
        <f t="shared" si="69"/>
        <v>0.18659280064458297</v>
      </c>
      <c r="J58" s="6">
        <f t="shared" si="66"/>
        <v>0.27659594130894549</v>
      </c>
      <c r="K58" s="1">
        <v>0</v>
      </c>
      <c r="L58" s="26">
        <f t="shared" si="61"/>
        <v>0</v>
      </c>
      <c r="M58" s="26">
        <f t="shared" si="62"/>
        <v>0</v>
      </c>
      <c r="N58" s="6">
        <f t="shared" ref="N58" si="153">+N57</f>
        <v>0.13389389558726245</v>
      </c>
      <c r="O58" s="26">
        <f t="shared" si="58"/>
        <v>8.9697929054623898E-2</v>
      </c>
      <c r="P58" s="26">
        <f t="shared" si="59"/>
        <v>5.7075374905165233E-2</v>
      </c>
      <c r="Q58" s="26">
        <f t="shared" si="77"/>
        <v>0.1767683663585938</v>
      </c>
      <c r="R58" s="26">
        <f t="shared" si="77"/>
        <v>0.35317602863680003</v>
      </c>
      <c r="S58" s="26">
        <f t="shared" si="77"/>
        <v>0.24897739776000005</v>
      </c>
      <c r="T58" s="26">
        <f t="shared" si="77"/>
        <v>6.6509880127199996E-3</v>
      </c>
      <c r="U58" s="75">
        <f t="shared" si="64"/>
        <v>-4.8337906852656452E-2</v>
      </c>
      <c r="V58" s="2">
        <f t="shared" ref="V58:Z58" si="154">+V46</f>
        <v>0.10095698428780983</v>
      </c>
      <c r="W58" s="2">
        <f t="shared" si="154"/>
        <v>743</v>
      </c>
      <c r="X58" s="38">
        <f t="shared" si="22"/>
        <v>7.0000000000000007E-2</v>
      </c>
      <c r="Y58" s="5">
        <f t="shared" si="154"/>
        <v>0.30925205388425764</v>
      </c>
      <c r="Z58" s="5">
        <f t="shared" si="154"/>
        <v>1.6072852482783614E-2</v>
      </c>
      <c r="AA58" s="66">
        <f t="shared" si="92"/>
        <v>0.99002500000000004</v>
      </c>
      <c r="AB58" s="5">
        <f t="shared" si="112"/>
        <v>74.262804208567431</v>
      </c>
      <c r="AC58" s="3">
        <f t="shared" si="12"/>
        <v>3149.8791169983278</v>
      </c>
      <c r="AD58" s="3">
        <f t="shared" si="13"/>
        <v>14.826887944466705</v>
      </c>
      <c r="AE58" s="3">
        <f t="shared" si="14"/>
        <v>21.978645550712372</v>
      </c>
      <c r="AF58" s="3">
        <f t="shared" si="132"/>
        <v>1838.478720177601</v>
      </c>
      <c r="AG58" s="3">
        <f t="shared" si="15"/>
        <v>181.72044682819438</v>
      </c>
      <c r="AH58" s="3">
        <f>+K58*AVERAGE('Monthly Peak Data '!$Q$8:$Q$10)*(1+X58)*'Monthly Peak Data '!$M$40*1000</f>
        <v>0</v>
      </c>
      <c r="AI58" s="3">
        <f>+L58*(0.5*MAX('Monthly Peak Data '!$G$18:$G$19,'Monthly Peak Data '!$G$29)+0.5*(MAX('Monthly Peak Data '!$P$3:$P$14)))*(1+X58)</f>
        <v>0</v>
      </c>
      <c r="AJ58" s="3">
        <f>+M58*0.25*MAX('Monthly Peak Data '!$P$3:$P$14)*(1+X58)</f>
        <v>0</v>
      </c>
      <c r="AK58" s="3">
        <f>+VLOOKUP($B58,'Monthly Peak Data '!$L$3:$P$14,5,FALSE)*N58*(1+X58)</f>
        <v>0.40988074424544213</v>
      </c>
      <c r="AL58" s="3">
        <f>+VLOOKUP($B58,'Monthly Peak Data '!$L$3:$P$14,5,FALSE)*O58*(1+$X58)</f>
        <v>0.27458648325175528</v>
      </c>
      <c r="AM58" s="3">
        <f>+VLOOKUP($B58,'Monthly Peak Data '!$L$3:$P$14,5,FALSE)*P58*(1+$X58)</f>
        <v>0.17472116291493037</v>
      </c>
      <c r="AN58" s="3">
        <f>+VLOOKUP($B58,'Monthly Peak Data '!$L$3:$P$14,5,FALSE)*Q58*(1+X58)</f>
        <v>0.54112959552283024</v>
      </c>
      <c r="AO58" s="3">
        <f t="shared" si="16"/>
        <v>28.063791224421074</v>
      </c>
      <c r="AP58" s="3">
        <f>+VLOOKUP($B58,'Monthly Peak Data '!$C$18:$G$29,5,FALSE)*(1+X58)</f>
        <v>4.0038709677419362E-2</v>
      </c>
      <c r="AQ58" s="3">
        <f>+VLOOKUP($B58,'Monthly Peak Data '!$L$3:$P$14,5,FALSE)*T58*(1+X58)</f>
        <v>2.0360240507338912E-2</v>
      </c>
      <c r="AR58" s="29">
        <f>+VLOOKUP($B58,'Monthly Peak Data '!$C$3:$G$14,5,FALSE)*U58*(1+X58)</f>
        <v>8.8844293151523618E-3</v>
      </c>
      <c r="AS58" s="3">
        <f t="shared" si="17"/>
        <v>211.25383941805029</v>
      </c>
      <c r="AT58" s="16"/>
    </row>
    <row r="59" spans="1:46" x14ac:dyDescent="0.3">
      <c r="A59" s="2">
        <f t="shared" si="46"/>
        <v>2022</v>
      </c>
      <c r="B59" s="2">
        <f t="shared" si="47"/>
        <v>4</v>
      </c>
      <c r="C59" s="3">
        <f t="shared" si="145"/>
        <v>35.049741602067179</v>
      </c>
      <c r="D59" s="1">
        <v>2.359</v>
      </c>
      <c r="E59" s="22">
        <f t="shared" si="71"/>
        <v>0.85629917965995661</v>
      </c>
      <c r="F59" s="3">
        <f t="shared" si="18"/>
        <v>30.013064981143579</v>
      </c>
      <c r="G59" s="6">
        <f t="shared" ref="G59:H59" si="155">+G58</f>
        <v>4.63</v>
      </c>
      <c r="H59" s="6">
        <f t="shared" si="155"/>
        <v>10.56640030008943</v>
      </c>
      <c r="I59" s="6">
        <f t="shared" si="69"/>
        <v>0.13743647641247975</v>
      </c>
      <c r="J59" s="6">
        <f t="shared" si="66"/>
        <v>0.23863562225476206</v>
      </c>
      <c r="K59" s="1">
        <v>0</v>
      </c>
      <c r="L59" s="26">
        <f t="shared" si="61"/>
        <v>0</v>
      </c>
      <c r="M59" s="26">
        <f t="shared" si="62"/>
        <v>0</v>
      </c>
      <c r="N59" s="6">
        <f t="shared" ref="N59:N60" si="156">+N58</f>
        <v>0.13389389558726245</v>
      </c>
      <c r="O59" s="26">
        <f t="shared" si="58"/>
        <v>9.6913248408101546E-2</v>
      </c>
      <c r="P59" s="26">
        <f t="shared" si="59"/>
        <v>9.060504658473488E-2</v>
      </c>
      <c r="Q59" s="26">
        <f t="shared" si="77"/>
        <v>0.1767683663585938</v>
      </c>
      <c r="R59" s="26">
        <f t="shared" si="77"/>
        <v>0.35317602863680003</v>
      </c>
      <c r="S59" s="26">
        <f t="shared" si="77"/>
        <v>0.24897739776000005</v>
      </c>
      <c r="T59" s="26">
        <f t="shared" si="77"/>
        <v>6.6509880127199996E-3</v>
      </c>
      <c r="U59" s="75">
        <f t="shared" si="64"/>
        <v>-5.1158259887461428E-2</v>
      </c>
      <c r="V59" s="2">
        <f t="shared" ref="V59:Z59" si="157">+V47</f>
        <v>0.14691857833957545</v>
      </c>
      <c r="W59" s="2">
        <f t="shared" si="157"/>
        <v>720</v>
      </c>
      <c r="X59" s="38">
        <f t="shared" si="22"/>
        <v>7.0000000000000007E-2</v>
      </c>
      <c r="Y59" s="5">
        <f t="shared" si="157"/>
        <v>0.30925205388425764</v>
      </c>
      <c r="Z59" s="5">
        <f t="shared" si="157"/>
        <v>2.6413857677902619E-3</v>
      </c>
      <c r="AA59" s="66">
        <f t="shared" si="92"/>
        <v>0.99002500000000004</v>
      </c>
      <c r="AB59" s="5">
        <f t="shared" si="112"/>
        <v>104.7262071748595</v>
      </c>
      <c r="AC59" s="3">
        <f t="shared" si="12"/>
        <v>3363.1752734495062</v>
      </c>
      <c r="AD59" s="3">
        <f t="shared" si="13"/>
        <v>15.400724965306969</v>
      </c>
      <c r="AE59" s="3">
        <f t="shared" si="14"/>
        <v>26.740801868642485</v>
      </c>
      <c r="AF59" s="3">
        <f t="shared" si="132"/>
        <v>1838.478720177601</v>
      </c>
      <c r="AG59" s="3">
        <f t="shared" si="15"/>
        <v>29.863635125291143</v>
      </c>
      <c r="AH59" s="3">
        <f>+K59*AVERAGE('Monthly Peak Data '!$Q$8:$Q$10)*(1+X59)*'Monthly Peak Data '!$M$40*1000</f>
        <v>0</v>
      </c>
      <c r="AI59" s="3">
        <f>+L59*(0.5*MAX('Monthly Peak Data '!$G$18:$G$19,'Monthly Peak Data '!$G$29)+0.5*(MAX('Monthly Peak Data '!$P$3:$P$14)))*(1+X59)</f>
        <v>0</v>
      </c>
      <c r="AJ59" s="3">
        <f>+M59*0.25*MAX('Monthly Peak Data '!$P$3:$P$14)*(1+X59)</f>
        <v>0</v>
      </c>
      <c r="AK59" s="3">
        <f>+VLOOKUP($B59,'Monthly Peak Data '!$L$3:$P$14,5,FALSE)*N59*(1+X59)</f>
        <v>6.735911783554735E-2</v>
      </c>
      <c r="AL59" s="3">
        <f>+VLOOKUP($B59,'Monthly Peak Data '!$L$3:$P$14,5,FALSE)*O59*(1+$X59)</f>
        <v>4.8754955487067042E-2</v>
      </c>
      <c r="AM59" s="3">
        <f>+VLOOKUP($B59,'Monthly Peak Data '!$L$3:$P$14,5,FALSE)*P59*(1+$X59)</f>
        <v>4.5581435827437441E-2</v>
      </c>
      <c r="AN59" s="3">
        <f>+VLOOKUP($B59,'Monthly Peak Data '!$L$3:$P$14,5,FALSE)*Q59*(1+X59)</f>
        <v>8.8928335133737449E-2</v>
      </c>
      <c r="AO59" s="3">
        <f t="shared" si="16"/>
        <v>39.57586096030645</v>
      </c>
      <c r="AP59" s="3">
        <f>+VLOOKUP($B59,'Monthly Peak Data '!$C$18:$G$29,5,FALSE)*(1+X59)</f>
        <v>142.15603888888893</v>
      </c>
      <c r="AQ59" s="3">
        <f>+VLOOKUP($B59,'Monthly Peak Data '!$L$3:$P$14,5,FALSE)*T59*(1+X59)</f>
        <v>3.3459679644591558E-3</v>
      </c>
      <c r="AR59" s="29">
        <f>+VLOOKUP($B59,'Monthly Peak Data '!$C$3:$G$14,5,FALSE)*U59*(1+X59)</f>
        <v>7.590521547035608E-3</v>
      </c>
      <c r="AS59" s="3">
        <f t="shared" si="17"/>
        <v>211.8570953082818</v>
      </c>
      <c r="AT59" s="16"/>
    </row>
    <row r="60" spans="1:46" x14ac:dyDescent="0.3">
      <c r="A60" s="2">
        <f t="shared" si="46"/>
        <v>2022</v>
      </c>
      <c r="B60" s="2">
        <f t="shared" si="47"/>
        <v>5</v>
      </c>
      <c r="C60" s="3">
        <f t="shared" si="145"/>
        <v>29.402147505422992</v>
      </c>
      <c r="D60" s="1">
        <v>2.3410000000000002</v>
      </c>
      <c r="E60" s="22">
        <f t="shared" si="71"/>
        <v>0.82264044532210756</v>
      </c>
      <c r="F60" s="3">
        <f t="shared" si="18"/>
        <v>24.187395717287465</v>
      </c>
      <c r="G60" s="6">
        <f t="shared" ref="G60:H60" si="158">+G59</f>
        <v>4.63</v>
      </c>
      <c r="H60" s="6">
        <f t="shared" si="158"/>
        <v>10.56640030008943</v>
      </c>
      <c r="I60" s="6">
        <f t="shared" si="69"/>
        <v>0.12822556289033629</v>
      </c>
      <c r="J60" s="6">
        <f t="shared" si="66"/>
        <v>0.23928636927777147</v>
      </c>
      <c r="K60" s="1">
        <v>0</v>
      </c>
      <c r="L60" s="26">
        <f t="shared" si="61"/>
        <v>0</v>
      </c>
      <c r="M60" s="26">
        <f t="shared" si="62"/>
        <v>0</v>
      </c>
      <c r="N60" s="6">
        <f t="shared" si="156"/>
        <v>0.13389389558726245</v>
      </c>
      <c r="O60" s="26">
        <f t="shared" si="58"/>
        <v>9.9609376305720657E-2</v>
      </c>
      <c r="P60" s="26">
        <f t="shared" si="59"/>
        <v>0.12502999439434295</v>
      </c>
      <c r="Q60" s="26">
        <f t="shared" si="77"/>
        <v>0.1767683663585938</v>
      </c>
      <c r="R60" s="26">
        <f t="shared" si="77"/>
        <v>0.35317602863680003</v>
      </c>
      <c r="S60" s="26">
        <f t="shared" si="77"/>
        <v>0.24897739776000005</v>
      </c>
      <c r="T60" s="26">
        <f t="shared" si="77"/>
        <v>6.6509880127199996E-3</v>
      </c>
      <c r="U60" s="75">
        <f t="shared" si="64"/>
        <v>-6.5234543771216943E-2</v>
      </c>
      <c r="V60" s="2">
        <f t="shared" ref="V60:Z60" si="159">+V48</f>
        <v>0.20374675305062195</v>
      </c>
      <c r="W60" s="2">
        <f t="shared" si="159"/>
        <v>744</v>
      </c>
      <c r="X60" s="38">
        <f t="shared" si="22"/>
        <v>7.0000000000000007E-2</v>
      </c>
      <c r="Y60" s="5">
        <f t="shared" si="159"/>
        <v>0.30925205388425764</v>
      </c>
      <c r="Z60" s="5">
        <f t="shared" si="159"/>
        <v>0.11317959405581732</v>
      </c>
      <c r="AA60" s="66">
        <f t="shared" si="92"/>
        <v>0.99002500000000004</v>
      </c>
      <c r="AB60" s="5">
        <f t="shared" si="112"/>
        <v>150.07549811657285</v>
      </c>
      <c r="AC60" s="3">
        <f t="shared" si="12"/>
        <v>3884.0309426435974</v>
      </c>
      <c r="AD60" s="3">
        <f t="shared" si="13"/>
        <v>20.590561287588319</v>
      </c>
      <c r="AE60" s="3">
        <f t="shared" si="14"/>
        <v>38.424792536198495</v>
      </c>
      <c r="AF60" s="3">
        <f t="shared" si="132"/>
        <v>1838.478720177601</v>
      </c>
      <c r="AG60" s="3">
        <f t="shared" si="15"/>
        <v>1279.6139593570654</v>
      </c>
      <c r="AH60" s="3">
        <f>+K60*AVERAGE('Monthly Peak Data '!$Q$8:$Q$10)*(1+X60)*'Monthly Peak Data '!$M$40*1000</f>
        <v>0</v>
      </c>
      <c r="AI60" s="3">
        <f>+L60*(0.5*MAX('Monthly Peak Data '!$G$18:$G$19,'Monthly Peak Data '!$G$29)+0.5*(MAX('Monthly Peak Data '!$P$3:$P$14)))*(1+X60)</f>
        <v>0</v>
      </c>
      <c r="AJ60" s="3">
        <f>+M60*0.25*MAX('Monthly Peak Data '!$P$3:$P$14)*(1+X60)</f>
        <v>0</v>
      </c>
      <c r="AK60" s="3">
        <f>+VLOOKUP($B60,'Monthly Peak Data '!$L$3:$P$14,5,FALSE)*N60*(1+X60)</f>
        <v>2.8862416484370819</v>
      </c>
      <c r="AL60" s="3">
        <f>+VLOOKUP($B60,'Monthly Peak Data '!$L$3:$P$14,5,FALSE)*O60*(1+$X60)</f>
        <v>2.1471981915788163</v>
      </c>
      <c r="AM60" s="3">
        <f>+VLOOKUP($B60,'Monthly Peak Data '!$L$3:$P$14,5,FALSE)*P60*(1+$X60)</f>
        <v>2.6951697502118042</v>
      </c>
      <c r="AN60" s="3">
        <f>+VLOOKUP($B60,'Monthly Peak Data '!$L$3:$P$14,5,FALSE)*Q60*(1+X60)</f>
        <v>3.8104516929067049</v>
      </c>
      <c r="AO60" s="3">
        <f t="shared" si="16"/>
        <v>56.713283209935817</v>
      </c>
      <c r="AP60" s="3">
        <f>+VLOOKUP($B60,'Monthly Peak Data '!$C$18:$G$29,5,FALSE)*(1+X60)</f>
        <v>0.49346559139784957</v>
      </c>
      <c r="AQ60" s="3">
        <f>+VLOOKUP($B60,'Monthly Peak Data '!$L$3:$P$14,5,FALSE)*T60*(1+X60)</f>
        <v>0.14336993125319469</v>
      </c>
      <c r="AR60" s="29">
        <f>+VLOOKUP($B60,'Monthly Peak Data '!$C$3:$G$14,5,FALSE)*U60*(1+X60)</f>
        <v>-1.406207925488052</v>
      </c>
      <c r="AS60" s="3">
        <f t="shared" si="17"/>
        <v>1347.0969314472984</v>
      </c>
      <c r="AT60" s="16"/>
    </row>
    <row r="61" spans="1:46" x14ac:dyDescent="0.3">
      <c r="A61" s="2">
        <f t="shared" si="46"/>
        <v>2022</v>
      </c>
      <c r="B61" s="2">
        <f t="shared" si="47"/>
        <v>6</v>
      </c>
      <c r="C61" s="3">
        <f t="shared" si="145"/>
        <v>29.371000855431991</v>
      </c>
      <c r="D61" s="1">
        <v>2.3719999999999999</v>
      </c>
      <c r="E61" s="22">
        <f t="shared" si="71"/>
        <v>0.93665800540146105</v>
      </c>
      <c r="F61" s="3">
        <f t="shared" si="18"/>
        <v>27.510583077893536</v>
      </c>
      <c r="G61" s="1">
        <v>3.8</v>
      </c>
      <c r="H61" s="1">
        <f>+H49*(1+$H$6)</f>
        <v>11.245819839385181</v>
      </c>
      <c r="I61" s="6">
        <f t="shared" si="69"/>
        <v>0.14129296616274686</v>
      </c>
      <c r="J61" s="6">
        <f t="shared" si="66"/>
        <v>0.47087400507113164</v>
      </c>
      <c r="K61" s="1">
        <v>0</v>
      </c>
      <c r="L61" s="26">
        <f t="shared" si="61"/>
        <v>0</v>
      </c>
      <c r="M61" s="26">
        <f t="shared" si="62"/>
        <v>0</v>
      </c>
      <c r="N61" s="1">
        <f>+N49*(1+$N$6)</f>
        <v>0.13445223313186133</v>
      </c>
      <c r="O61" s="26">
        <f t="shared" si="58"/>
        <v>7.8286970205468001E-2</v>
      </c>
      <c r="P61" s="26">
        <f t="shared" si="59"/>
        <v>9.3067825738174015E-2</v>
      </c>
      <c r="Q61" s="26">
        <f t="shared" si="77"/>
        <v>0.1767683663585938</v>
      </c>
      <c r="R61" s="26">
        <f t="shared" si="77"/>
        <v>0.35317602863680003</v>
      </c>
      <c r="S61" s="26">
        <f t="shared" si="77"/>
        <v>0.24897739776000005</v>
      </c>
      <c r="T61" s="26">
        <f t="shared" si="77"/>
        <v>6.6509880127199996E-3</v>
      </c>
      <c r="U61" s="75">
        <f t="shared" si="64"/>
        <v>-5.6531758413193668E-2</v>
      </c>
      <c r="V61" s="2">
        <f t="shared" ref="V61:Z61" si="160">+V49</f>
        <v>0.22707631086142321</v>
      </c>
      <c r="W61" s="2">
        <f t="shared" si="160"/>
        <v>720</v>
      </c>
      <c r="X61" s="38">
        <f t="shared" si="22"/>
        <v>7.0000000000000007E-2</v>
      </c>
      <c r="Y61" s="5">
        <f t="shared" si="160"/>
        <v>0.30925205388425764</v>
      </c>
      <c r="Z61" s="5">
        <f t="shared" si="160"/>
        <v>1.7649812734082402E-3</v>
      </c>
      <c r="AA61" s="66">
        <f t="shared" si="92"/>
        <v>0.99002500000000004</v>
      </c>
      <c r="AB61" s="5">
        <f t="shared" si="112"/>
        <v>161.86408175561797</v>
      </c>
      <c r="AC61" s="3">
        <f t="shared" si="12"/>
        <v>4764.6835372574214</v>
      </c>
      <c r="AD61" s="3">
        <f t="shared" si="13"/>
        <v>24.471174162312867</v>
      </c>
      <c r="AE61" s="3">
        <f t="shared" si="14"/>
        <v>81.552819645168967</v>
      </c>
      <c r="AF61" s="3">
        <f>+Y50*G61*1000*1.2*(1+X50)</f>
        <v>1508.9026213120699</v>
      </c>
      <c r="AG61" s="3">
        <f t="shared" si="15"/>
        <v>21.238067720082348</v>
      </c>
      <c r="AH61" s="3">
        <f>+K61*AVERAGE('Monthly Peak Data '!$Q$8:$Q$10)*(1+X61)*'Monthly Peak Data '!$M$40*1000</f>
        <v>0</v>
      </c>
      <c r="AI61" s="3">
        <f>+L61*(0.5*MAX('Monthly Peak Data '!$G$18:$G$19,'Monthly Peak Data '!$G$29)+0.5*(MAX('Monthly Peak Data '!$P$3:$P$14)))*(1+X61)</f>
        <v>0</v>
      </c>
      <c r="AJ61" s="3">
        <f>+M61*0.25*MAX('Monthly Peak Data '!$P$3:$P$14)*(1+X61)</f>
        <v>0</v>
      </c>
      <c r="AK61" s="3">
        <f>+VLOOKUP($B61,'Monthly Peak Data '!$L$3:$P$14,5,FALSE)*N61*(1+X61)</f>
        <v>4.5197238602551301E-2</v>
      </c>
      <c r="AL61" s="3">
        <f>+VLOOKUP($B61,'Monthly Peak Data '!$L$3:$P$14,5,FALSE)*O61*(1+$X61)</f>
        <v>2.6316817425986457E-2</v>
      </c>
      <c r="AM61" s="3">
        <f>+VLOOKUP($B61,'Monthly Peak Data '!$L$3:$P$14,5,FALSE)*P61*(1+$X61)</f>
        <v>3.128552518710169E-2</v>
      </c>
      <c r="AN61" s="3">
        <f>+VLOOKUP($B61,'Monthly Peak Data '!$L$3:$P$14,5,FALSE)*Q61*(1+X61)</f>
        <v>5.9422159421160983E-2</v>
      </c>
      <c r="AO61" s="3">
        <f t="shared" si="16"/>
        <v>61.168169523528881</v>
      </c>
      <c r="AP61" s="3">
        <f>+VLOOKUP($B61,'Monthly Peak Data '!$C$18:$G$29,5,FALSE)*(1+X61)</f>
        <v>339.51848999999993</v>
      </c>
      <c r="AQ61" s="3">
        <f>+VLOOKUP($B61,'Monthly Peak Data '!$L$3:$P$14,5,FALSE)*T61*(1+X61)</f>
        <v>2.2357850453759345E-3</v>
      </c>
      <c r="AR61" s="29">
        <f>+VLOOKUP($B61,'Monthly Peak Data '!$C$3:$G$14,5,FALSE)*U61*(1+X61)</f>
        <v>-2.9535862332761313</v>
      </c>
      <c r="AS61" s="3">
        <f t="shared" si="17"/>
        <v>419.1355985360172</v>
      </c>
      <c r="AT61" s="16"/>
    </row>
    <row r="62" spans="1:46" x14ac:dyDescent="0.3">
      <c r="A62" s="2">
        <f t="shared" si="46"/>
        <v>2022</v>
      </c>
      <c r="B62" s="2">
        <f t="shared" si="47"/>
        <v>7</v>
      </c>
      <c r="C62" s="3">
        <f t="shared" si="145"/>
        <v>36.323303834808257</v>
      </c>
      <c r="D62" s="1">
        <v>2.4049999999999998</v>
      </c>
      <c r="E62" s="22">
        <f t="shared" si="71"/>
        <v>0.86933577818182028</v>
      </c>
      <c r="F62" s="3">
        <f t="shared" si="18"/>
        <v>31.577147605367735</v>
      </c>
      <c r="G62" s="6">
        <f t="shared" ref="G62:H62" si="161">+G61</f>
        <v>3.8</v>
      </c>
      <c r="H62" s="6">
        <f t="shared" si="161"/>
        <v>11.245819839385181</v>
      </c>
      <c r="I62" s="6">
        <f t="shared" si="69"/>
        <v>0.21327008528977842</v>
      </c>
      <c r="J62" s="6">
        <f t="shared" si="66"/>
        <v>0.4029723875357954</v>
      </c>
      <c r="K62" s="1">
        <v>0</v>
      </c>
      <c r="L62" s="26">
        <f t="shared" si="61"/>
        <v>0</v>
      </c>
      <c r="M62" s="26">
        <f t="shared" si="62"/>
        <v>0</v>
      </c>
      <c r="N62" s="6">
        <f t="shared" ref="N62" si="162">+N61</f>
        <v>0.13445223313186133</v>
      </c>
      <c r="O62" s="26">
        <f t="shared" si="58"/>
        <v>7.3292562654044532E-2</v>
      </c>
      <c r="P62" s="26">
        <f t="shared" si="59"/>
        <v>8.3649430139370332E-2</v>
      </c>
      <c r="Q62" s="26">
        <f t="shared" si="77"/>
        <v>0.1767683663585938</v>
      </c>
      <c r="R62" s="26">
        <f t="shared" si="77"/>
        <v>0.35317602863680003</v>
      </c>
      <c r="S62" s="26">
        <f t="shared" si="77"/>
        <v>0.24897739776000005</v>
      </c>
      <c r="T62" s="26">
        <f t="shared" si="77"/>
        <v>6.6509880127199996E-3</v>
      </c>
      <c r="U62" s="75">
        <f t="shared" si="64"/>
        <v>-4.7430441286462233E-2</v>
      </c>
      <c r="V62" s="2">
        <f t="shared" ref="V62:Z62" si="163">+V50</f>
        <v>0.24032926332004376</v>
      </c>
      <c r="W62" s="2">
        <f t="shared" si="163"/>
        <v>744</v>
      </c>
      <c r="X62" s="38">
        <f t="shared" si="22"/>
        <v>7.0000000000000007E-2</v>
      </c>
      <c r="Y62" s="5">
        <f t="shared" si="163"/>
        <v>0.30925205388425764</v>
      </c>
      <c r="Z62" s="5">
        <f t="shared" si="163"/>
        <v>1.7832548024646607E-3</v>
      </c>
      <c r="AA62" s="66">
        <f t="shared" si="92"/>
        <v>0.98507487500000002</v>
      </c>
      <c r="AB62" s="5">
        <f t="shared" si="112"/>
        <v>176.13628535373263</v>
      </c>
      <c r="AC62" s="3">
        <f t="shared" si="12"/>
        <v>5951.213184965306</v>
      </c>
      <c r="AD62" s="3">
        <f t="shared" si="13"/>
        <v>40.194122642016382</v>
      </c>
      <c r="AE62" s="3">
        <f t="shared" si="14"/>
        <v>75.946523601527375</v>
      </c>
      <c r="AF62" s="3">
        <f>+AF61</f>
        <v>1508.9026213120699</v>
      </c>
      <c r="AG62" s="3">
        <f t="shared" si="15"/>
        <v>21.457953592772501</v>
      </c>
      <c r="AH62" s="3">
        <f>+K62*AVERAGE('Monthly Peak Data '!$Q$8:$Q$10)*(1+X62)*'Monthly Peak Data '!$M$40*1000</f>
        <v>0</v>
      </c>
      <c r="AI62" s="3">
        <f>+L62*(0.5*MAX('Monthly Peak Data '!$G$18:$G$19,'Monthly Peak Data '!$G$29)+0.5*(MAX('Monthly Peak Data '!$P$3:$P$14)))*(1+X62)</f>
        <v>0</v>
      </c>
      <c r="AJ62" s="3">
        <f>+M62*0.25*MAX('Monthly Peak Data '!$P$3:$P$14)*(1+X62)</f>
        <v>0</v>
      </c>
      <c r="AK62" s="3">
        <f>+VLOOKUP($B62,'Monthly Peak Data '!$L$3:$P$14,5,FALSE)*N62*(1+X62)</f>
        <v>4.5665182974152944E-2</v>
      </c>
      <c r="AL62" s="3">
        <f>+VLOOKUP($B62,'Monthly Peak Data '!$L$3:$P$14,5,FALSE)*O62*(1+$X62)</f>
        <v>2.4892991408771093E-2</v>
      </c>
      <c r="AM62" s="3">
        <f>+VLOOKUP($B62,'Monthly Peak Data '!$L$3:$P$14,5,FALSE)*P62*(1+$X62)</f>
        <v>2.8410584517787166E-2</v>
      </c>
      <c r="AN62" s="3">
        <f>+VLOOKUP($B62,'Monthly Peak Data '!$L$3:$P$14,5,FALSE)*Q62*(1+X62)</f>
        <v>6.0037379861818126E-2</v>
      </c>
      <c r="AO62" s="3">
        <f t="shared" si="16"/>
        <v>66.561611723274325</v>
      </c>
      <c r="AP62" s="3">
        <f>+VLOOKUP($B62,'Monthly Peak Data '!$C$18:$G$29,5,FALSE)*(1+X62)</f>
        <v>108.68772365591396</v>
      </c>
      <c r="AQ62" s="3">
        <f>+VLOOKUP($B62,'Monthly Peak Data '!$L$3:$P$14,5,FALSE)*T62*(1+X62)</f>
        <v>2.2589329867202038E-3</v>
      </c>
      <c r="AR62" s="29">
        <f>+VLOOKUP($B62,'Monthly Peak Data '!$C$3:$G$14,5,FALSE)*U62*(1+X62)</f>
        <v>-2.7493631342057334</v>
      </c>
      <c r="AS62" s="3">
        <f t="shared" si="17"/>
        <v>194.11919090950431</v>
      </c>
      <c r="AT62" s="16"/>
    </row>
    <row r="63" spans="1:46" x14ac:dyDescent="0.3">
      <c r="A63" s="2">
        <f t="shared" si="46"/>
        <v>2022</v>
      </c>
      <c r="B63" s="2">
        <f t="shared" si="47"/>
        <v>8</v>
      </c>
      <c r="C63" s="3">
        <f t="shared" si="145"/>
        <v>34.662141957160856</v>
      </c>
      <c r="D63" s="1">
        <v>2.4159999999999999</v>
      </c>
      <c r="E63" s="22">
        <f t="shared" si="71"/>
        <v>0.89082637613107407</v>
      </c>
      <c r="F63" s="3">
        <f t="shared" si="18"/>
        <v>30.877950308638461</v>
      </c>
      <c r="G63" s="6">
        <f t="shared" ref="G63:H63" si="164">+G62</f>
        <v>3.8</v>
      </c>
      <c r="H63" s="6">
        <f t="shared" si="164"/>
        <v>11.245819839385181</v>
      </c>
      <c r="I63" s="6">
        <f t="shared" si="69"/>
        <v>0.18599611029420199</v>
      </c>
      <c r="J63" s="6">
        <f t="shared" si="66"/>
        <v>0.48022872400170635</v>
      </c>
      <c r="K63" s="1">
        <v>0</v>
      </c>
      <c r="L63" s="26">
        <f t="shared" si="61"/>
        <v>0</v>
      </c>
      <c r="M63" s="26">
        <f t="shared" si="62"/>
        <v>0</v>
      </c>
      <c r="N63" s="6">
        <f t="shared" ref="N63" si="165">+N62</f>
        <v>0.13445223313186133</v>
      </c>
      <c r="O63" s="26">
        <f t="shared" si="58"/>
        <v>5.4661752375726305E-2</v>
      </c>
      <c r="P63" s="26">
        <f t="shared" si="59"/>
        <v>3.9180260871899734E-2</v>
      </c>
      <c r="Q63" s="26">
        <f t="shared" si="77"/>
        <v>0.1767683663585938</v>
      </c>
      <c r="R63" s="26">
        <f t="shared" si="77"/>
        <v>0.35317602863680003</v>
      </c>
      <c r="S63" s="26">
        <f t="shared" si="77"/>
        <v>0.24897739776000005</v>
      </c>
      <c r="T63" s="26">
        <f t="shared" si="77"/>
        <v>6.6509880127199996E-3</v>
      </c>
      <c r="U63" s="75">
        <f t="shared" si="64"/>
        <v>-7.3806447858472998E-2</v>
      </c>
      <c r="V63" s="2">
        <f t="shared" ref="V63:Z63" si="166">+V51</f>
        <v>0.20131777062945472</v>
      </c>
      <c r="W63" s="2">
        <f t="shared" si="166"/>
        <v>744</v>
      </c>
      <c r="X63" s="38">
        <f t="shared" si="22"/>
        <v>7.0000000000000007E-2</v>
      </c>
      <c r="Y63" s="5">
        <f t="shared" si="166"/>
        <v>0.30925205388425764</v>
      </c>
      <c r="Z63" s="5">
        <f t="shared" si="166"/>
        <v>9.9775280898876398E-2</v>
      </c>
      <c r="AA63" s="66">
        <f t="shared" si="92"/>
        <v>0.98507487500000002</v>
      </c>
      <c r="AB63" s="5">
        <f t="shared" si="112"/>
        <v>147.54492983713806</v>
      </c>
      <c r="AC63" s="3">
        <f t="shared" si="12"/>
        <v>4874.7969626288859</v>
      </c>
      <c r="AD63" s="3">
        <f t="shared" si="13"/>
        <v>29.36377785637233</v>
      </c>
      <c r="AE63" s="3">
        <f t="shared" si="14"/>
        <v>75.815185325812806</v>
      </c>
      <c r="AF63" s="3">
        <f t="shared" ref="AF63:AF72" si="167">+AF62</f>
        <v>1508.9026213120699</v>
      </c>
      <c r="AG63" s="3">
        <f t="shared" si="15"/>
        <v>1200.5986717517105</v>
      </c>
      <c r="AH63" s="3">
        <f>+K63*AVERAGE('Monthly Peak Data '!$Q$8:$Q$10)*(1+X63)*'Monthly Peak Data '!$M$40*1000</f>
        <v>0</v>
      </c>
      <c r="AI63" s="3">
        <f>+L63*(0.5*MAX('Monthly Peak Data '!$G$18:$G$19,'Monthly Peak Data '!$G$29)+0.5*(MAX('Monthly Peak Data '!$P$3:$P$14)))*(1+X63)</f>
        <v>0</v>
      </c>
      <c r="AJ63" s="3">
        <f>+M63*0.25*MAX('Monthly Peak Data '!$P$3:$P$14)*(1+X63)</f>
        <v>0</v>
      </c>
      <c r="AK63" s="3">
        <f>+VLOOKUP($B63,'Monthly Peak Data '!$L$3:$P$14,5,FALSE)*N63*(1+X63)</f>
        <v>2.555022676651387</v>
      </c>
      <c r="AL63" s="3">
        <f>+VLOOKUP($B63,'Monthly Peak Data '!$L$3:$P$14,5,FALSE)*O63*(1+$X63)</f>
        <v>1.0387482127464021</v>
      </c>
      <c r="AM63" s="3">
        <f>+VLOOKUP($B63,'Monthly Peak Data '!$L$3:$P$14,5,FALSE)*P63*(1+$X63)</f>
        <v>0.74455033340088494</v>
      </c>
      <c r="AN63" s="3">
        <f>+VLOOKUP($B63,'Monthly Peak Data '!$L$3:$P$14,5,FALSE)*Q63*(1+X63)</f>
        <v>3.3591646195856297</v>
      </c>
      <c r="AO63" s="3">
        <f t="shared" si="16"/>
        <v>55.756985630952023</v>
      </c>
      <c r="AP63" s="3">
        <f>+VLOOKUP($B63,'Monthly Peak Data '!$C$18:$G$29,5,FALSE)*(1+X63)</f>
        <v>251.79573655913978</v>
      </c>
      <c r="AQ63" s="3">
        <f>+VLOOKUP($B63,'Monthly Peak Data '!$L$3:$P$14,5,FALSE)*T63*(1+X63)</f>
        <v>0.12639005540332068</v>
      </c>
      <c r="AR63" s="29">
        <f>+VLOOKUP($B63,'Monthly Peak Data '!$C$3:$G$14,5,FALSE)*U63*(1+X63)</f>
        <v>-4.9072231060476375</v>
      </c>
      <c r="AS63" s="3">
        <f t="shared" si="17"/>
        <v>1511.0680467335424</v>
      </c>
      <c r="AT63" s="16"/>
    </row>
    <row r="64" spans="1:46" x14ac:dyDescent="0.3">
      <c r="A64" s="2">
        <f t="shared" si="46"/>
        <v>2022</v>
      </c>
      <c r="B64" s="2">
        <f t="shared" si="47"/>
        <v>9</v>
      </c>
      <c r="C64" s="3">
        <f t="shared" si="145"/>
        <v>32.448587094053138</v>
      </c>
      <c r="D64" s="1">
        <v>2.4079999999999999</v>
      </c>
      <c r="E64" s="22">
        <f t="shared" si="71"/>
        <v>1.1928111171804658</v>
      </c>
      <c r="F64" s="3">
        <f t="shared" si="18"/>
        <v>38.705035422585169</v>
      </c>
      <c r="G64" s="6">
        <f t="shared" ref="G64:H64" si="168">+G63</f>
        <v>3.8</v>
      </c>
      <c r="H64" s="6">
        <f t="shared" si="168"/>
        <v>11.245819839385181</v>
      </c>
      <c r="I64" s="6">
        <f t="shared" si="69"/>
        <v>0.28869650346260861</v>
      </c>
      <c r="J64" s="6">
        <f t="shared" si="66"/>
        <v>0.92609417452679355</v>
      </c>
      <c r="K64" s="1">
        <v>0</v>
      </c>
      <c r="L64" s="26">
        <f t="shared" si="61"/>
        <v>0</v>
      </c>
      <c r="M64" s="26">
        <f t="shared" si="62"/>
        <v>0</v>
      </c>
      <c r="N64" s="6">
        <f t="shared" ref="N64" si="169">+N63</f>
        <v>0.13445223313186133</v>
      </c>
      <c r="O64" s="26">
        <f t="shared" si="58"/>
        <v>5.6786691056607295E-2</v>
      </c>
      <c r="P64" s="26">
        <f t="shared" si="59"/>
        <v>4.3010560690889141E-2</v>
      </c>
      <c r="Q64" s="26">
        <f t="shared" si="77"/>
        <v>0.1767683663585938</v>
      </c>
      <c r="R64" s="26">
        <f t="shared" si="77"/>
        <v>0.35317602863680003</v>
      </c>
      <c r="S64" s="26">
        <f t="shared" si="77"/>
        <v>0.24897739776000005</v>
      </c>
      <c r="T64" s="26">
        <f t="shared" si="77"/>
        <v>6.6509880127199996E-3</v>
      </c>
      <c r="U64" s="75">
        <f t="shared" si="64"/>
        <v>-6.6979482981701019E-2</v>
      </c>
      <c r="V64" s="2">
        <f t="shared" ref="V64:Z64" si="170">+V52</f>
        <v>0.16869506866416967</v>
      </c>
      <c r="W64" s="2">
        <f t="shared" si="170"/>
        <v>720</v>
      </c>
      <c r="X64" s="38">
        <f t="shared" si="22"/>
        <v>7.0000000000000007E-2</v>
      </c>
      <c r="Y64" s="5">
        <f t="shared" si="170"/>
        <v>0.30925205388425764</v>
      </c>
      <c r="Z64" s="5">
        <f t="shared" si="170"/>
        <v>-4.1385767790262174E-4</v>
      </c>
      <c r="AA64" s="66">
        <f t="shared" si="92"/>
        <v>0.98507487500000002</v>
      </c>
      <c r="AB64" s="5">
        <f t="shared" si="112"/>
        <v>119.64763704778082</v>
      </c>
      <c r="AC64" s="3">
        <f t="shared" si="12"/>
        <v>4955.1336522743786</v>
      </c>
      <c r="AD64" s="3">
        <f t="shared" si="13"/>
        <v>36.959784275685628</v>
      </c>
      <c r="AE64" s="3">
        <f t="shared" si="14"/>
        <v>118.5613282424552</v>
      </c>
      <c r="AF64" s="3">
        <f t="shared" si="167"/>
        <v>1508.9026213120699</v>
      </c>
      <c r="AG64" s="3">
        <f t="shared" si="15"/>
        <v>-4.9799607067779288</v>
      </c>
      <c r="AH64" s="3">
        <f>+K64*AVERAGE('Monthly Peak Data '!$Q$8:$Q$10)*(1+X64)*'Monthly Peak Data '!$M$40*1000</f>
        <v>0</v>
      </c>
      <c r="AI64" s="3">
        <f>+L64*(0.5*MAX('Monthly Peak Data '!$G$18:$G$19,'Monthly Peak Data '!$G$29)+0.5*(MAX('Monthly Peak Data '!$P$3:$P$14)))*(1+X64)</f>
        <v>0</v>
      </c>
      <c r="AJ64" s="3">
        <f>+M64*0.25*MAX('Monthly Peak Data '!$P$3:$P$14)*(1+X64)</f>
        <v>0</v>
      </c>
      <c r="AK64" s="3">
        <f>+VLOOKUP($B64,'Monthly Peak Data '!$L$3:$P$14,5,FALSE)*N64*(1+X64)</f>
        <v>-1.0597973189563752E-2</v>
      </c>
      <c r="AL64" s="3">
        <f>+VLOOKUP($B64,'Monthly Peak Data '!$L$3:$P$14,5,FALSE)*O64*(1+$X64)</f>
        <v>-4.4761162780519769E-3</v>
      </c>
      <c r="AM64" s="3">
        <f>+VLOOKUP($B64,'Monthly Peak Data '!$L$3:$P$14,5,FALSE)*P64*(1+$X64)</f>
        <v>-3.3902357621915188E-3</v>
      </c>
      <c r="AN64" s="3">
        <f>+VLOOKUP($B64,'Monthly Peak Data '!$L$3:$P$14,5,FALSE)*Q64*(1+X64)</f>
        <v>-1.3933471864272228E-2</v>
      </c>
      <c r="AO64" s="3">
        <f t="shared" si="16"/>
        <v>45.214644698494375</v>
      </c>
      <c r="AP64" s="3">
        <f>+VLOOKUP($B64,'Monthly Peak Data '!$C$18:$G$29,5,FALSE)*(1+X64)</f>
        <v>0.31838444444444441</v>
      </c>
      <c r="AQ64" s="3">
        <f>+VLOOKUP($B64,'Monthly Peak Data '!$L$3:$P$14,5,FALSE)*T64*(1+X64)</f>
        <v>-5.2425304512263276E-4</v>
      </c>
      <c r="AR64" s="29">
        <f>+VLOOKUP($B64,'Monthly Peak Data '!$C$3:$G$14,5,FALSE)*U64*(1+X64)</f>
        <v>-3.4605633073222242</v>
      </c>
      <c r="AS64" s="3">
        <f t="shared" si="17"/>
        <v>37.059583078699468</v>
      </c>
      <c r="AT64" s="16"/>
    </row>
    <row r="65" spans="1:46" x14ac:dyDescent="0.3">
      <c r="A65" s="2">
        <f t="shared" si="46"/>
        <v>2022</v>
      </c>
      <c r="B65" s="2">
        <f t="shared" si="47"/>
        <v>10</v>
      </c>
      <c r="C65" s="3">
        <f t="shared" si="145"/>
        <v>31.021276595744684</v>
      </c>
      <c r="D65" s="1">
        <v>2.4300000000000002</v>
      </c>
      <c r="E65" s="22">
        <f t="shared" si="71"/>
        <v>0.94018245482949858</v>
      </c>
      <c r="F65" s="3">
        <f t="shared" si="18"/>
        <v>29.165659981732109</v>
      </c>
      <c r="G65" s="6">
        <f t="shared" ref="G65:H65" si="171">+G64</f>
        <v>3.8</v>
      </c>
      <c r="H65" s="6">
        <f t="shared" si="171"/>
        <v>11.245819839385181</v>
      </c>
      <c r="I65" s="6">
        <f t="shared" si="69"/>
        <v>0.21671878701211872</v>
      </c>
      <c r="J65" s="6">
        <f t="shared" si="66"/>
        <v>0.31277732581769474</v>
      </c>
      <c r="K65" s="1">
        <v>0</v>
      </c>
      <c r="L65" s="26">
        <f t="shared" si="61"/>
        <v>0</v>
      </c>
      <c r="M65" s="26">
        <f t="shared" si="62"/>
        <v>0</v>
      </c>
      <c r="N65" s="6">
        <f t="shared" ref="N65" si="172">+N64</f>
        <v>0.13445223313186133</v>
      </c>
      <c r="O65" s="26">
        <f t="shared" si="58"/>
        <v>7.5687767122873298E-2</v>
      </c>
      <c r="P65" s="26">
        <f t="shared" si="59"/>
        <v>8.2169988584592735E-2</v>
      </c>
      <c r="Q65" s="26">
        <f t="shared" si="77"/>
        <v>0.1767683663585938</v>
      </c>
      <c r="R65" s="26">
        <f t="shared" si="77"/>
        <v>0.35317602863680003</v>
      </c>
      <c r="S65" s="26">
        <f t="shared" si="77"/>
        <v>0.24897739776000005</v>
      </c>
      <c r="T65" s="26">
        <f t="shared" si="77"/>
        <v>6.6509880127199996E-3</v>
      </c>
      <c r="U65" s="75">
        <f t="shared" si="64"/>
        <v>-6.764213333333334E-2</v>
      </c>
      <c r="V65" s="2">
        <f t="shared" ref="V65:Z65" si="173">+V53</f>
        <v>0.10010137277999277</v>
      </c>
      <c r="W65" s="2">
        <f t="shared" si="173"/>
        <v>744</v>
      </c>
      <c r="X65" s="38">
        <f t="shared" si="22"/>
        <v>7.0000000000000007E-2</v>
      </c>
      <c r="Y65" s="5">
        <f t="shared" si="173"/>
        <v>0.30925205388425764</v>
      </c>
      <c r="Z65" s="5">
        <f t="shared" si="173"/>
        <v>-3.089887640449438E-4</v>
      </c>
      <c r="AA65" s="66">
        <f t="shared" si="92"/>
        <v>0.98507487500000002</v>
      </c>
      <c r="AB65" s="5">
        <f t="shared" si="112"/>
        <v>73.363866375263356</v>
      </c>
      <c r="AC65" s="3">
        <f t="shared" si="12"/>
        <v>2289.4849723613916</v>
      </c>
      <c r="AD65" s="3">
        <f t="shared" si="13"/>
        <v>17.012281100561875</v>
      </c>
      <c r="AE65" s="3">
        <f t="shared" si="14"/>
        <v>24.552812712056678</v>
      </c>
      <c r="AF65" s="3">
        <f t="shared" si="167"/>
        <v>1508.9026213120699</v>
      </c>
      <c r="AG65" s="3">
        <f t="shared" si="15"/>
        <v>-3.718070210942797</v>
      </c>
      <c r="AH65" s="3">
        <f>+K65*AVERAGE('Monthly Peak Data '!$Q$8:$Q$10)*(1+X65)*'Monthly Peak Data '!$M$40*1000</f>
        <v>0</v>
      </c>
      <c r="AI65" s="3">
        <f>+L65*(0.5*MAX('Monthly Peak Data '!$G$18:$G$19,'Monthly Peak Data '!$G$29)+0.5*(MAX('Monthly Peak Data '!$P$3:$P$14)))*(1+X65)</f>
        <v>0</v>
      </c>
      <c r="AJ65" s="3">
        <f>+M65*0.25*MAX('Monthly Peak Data '!$P$3:$P$14)*(1+X65)</f>
        <v>0</v>
      </c>
      <c r="AK65" s="3">
        <f>+VLOOKUP($B65,'Monthly Peak Data '!$L$3:$P$14,5,FALSE)*N65*(1+X65)</f>
        <v>-7.9125139198100401E-3</v>
      </c>
      <c r="AL65" s="3">
        <f>+VLOOKUP($B65,'Monthly Peak Data '!$L$3:$P$14,5,FALSE)*O65*(1+$X65)</f>
        <v>-4.4542250951810939E-3</v>
      </c>
      <c r="AM65" s="3">
        <f>+VLOOKUP($B65,'Monthly Peak Data '!$L$3:$P$14,5,FALSE)*P65*(1+$X65)</f>
        <v>-4.8357038282032822E-3</v>
      </c>
      <c r="AN65" s="3">
        <f>+VLOOKUP($B65,'Monthly Peak Data '!$L$3:$P$14,5,FALSE)*Q65*(1+X65)</f>
        <v>-1.0402818360203247E-2</v>
      </c>
      <c r="AO65" s="3">
        <f t="shared" si="16"/>
        <v>27.72408409988633</v>
      </c>
      <c r="AP65" s="3">
        <f>+VLOOKUP($B65,'Monthly Peak Data '!$C$18:$G$29,5,FALSE)*(1+X65)</f>
        <v>0.51383010752688163</v>
      </c>
      <c r="AQ65" s="3">
        <f>+VLOOKUP($B65,'Monthly Peak Data '!$L$3:$P$14,5,FALSE)*T65*(1+X65)</f>
        <v>-3.9141064454857203E-4</v>
      </c>
      <c r="AR65" s="29">
        <f>+VLOOKUP($B65,'Monthly Peak Data '!$C$3:$G$14,5,FALSE)*U65*(1+X65)</f>
        <v>8.4984703518279549E-3</v>
      </c>
      <c r="AS65" s="3">
        <f t="shared" si="17"/>
        <v>24.500345794974297</v>
      </c>
      <c r="AT65" s="16"/>
    </row>
    <row r="66" spans="1:46" x14ac:dyDescent="0.3">
      <c r="A66" s="2">
        <f t="shared" si="46"/>
        <v>2022</v>
      </c>
      <c r="B66" s="2">
        <f t="shared" si="47"/>
        <v>11</v>
      </c>
      <c r="C66" s="3">
        <f t="shared" si="145"/>
        <v>40.501344195519344</v>
      </c>
      <c r="D66" s="1">
        <v>2.492</v>
      </c>
      <c r="E66" s="22">
        <f t="shared" si="71"/>
        <v>0.84486275042448977</v>
      </c>
      <c r="F66" s="3">
        <f t="shared" si="18"/>
        <v>34.218077052915419</v>
      </c>
      <c r="G66" s="6">
        <f t="shared" ref="G66:H66" si="174">+G65</f>
        <v>3.8</v>
      </c>
      <c r="H66" s="6">
        <f t="shared" si="174"/>
        <v>11.245819839385181</v>
      </c>
      <c r="I66" s="6">
        <f t="shared" si="69"/>
        <v>0.29783766234379316</v>
      </c>
      <c r="J66" s="6">
        <f t="shared" si="66"/>
        <v>0.32497638046885868</v>
      </c>
      <c r="K66" s="1">
        <v>0</v>
      </c>
      <c r="L66" s="26">
        <f t="shared" si="61"/>
        <v>0</v>
      </c>
      <c r="M66" s="26">
        <f t="shared" si="62"/>
        <v>0</v>
      </c>
      <c r="N66" s="6">
        <f t="shared" ref="N66" si="175">+N65</f>
        <v>0.13445223313186133</v>
      </c>
      <c r="O66" s="26">
        <f t="shared" si="58"/>
        <v>7.3577585452253541E-2</v>
      </c>
      <c r="P66" s="26">
        <f t="shared" si="59"/>
        <v>8.7235567239780307E-2</v>
      </c>
      <c r="Q66" s="26">
        <f t="shared" si="77"/>
        <v>0.1767683663585938</v>
      </c>
      <c r="R66" s="26">
        <f t="shared" si="77"/>
        <v>0.35317602863680003</v>
      </c>
      <c r="S66" s="26">
        <f t="shared" si="77"/>
        <v>0.24897739776000005</v>
      </c>
      <c r="T66" s="26">
        <f t="shared" si="77"/>
        <v>6.6509880127199996E-3</v>
      </c>
      <c r="U66" s="75">
        <f t="shared" si="64"/>
        <v>-4.5641643875053976E-2</v>
      </c>
      <c r="V66" s="2">
        <f t="shared" ref="V66:Z66" si="176">+V54</f>
        <v>4.0542058210870133E-2</v>
      </c>
      <c r="W66" s="2">
        <f t="shared" si="176"/>
        <v>721</v>
      </c>
      <c r="X66" s="38">
        <f t="shared" si="22"/>
        <v>7.0000000000000007E-2</v>
      </c>
      <c r="Y66" s="5">
        <f t="shared" si="176"/>
        <v>0.30925205388425764</v>
      </c>
      <c r="Z66" s="5">
        <f t="shared" si="176"/>
        <v>-7.4906367041198516E-4</v>
      </c>
      <c r="AA66" s="66">
        <f t="shared" si="92"/>
        <v>0.98507487500000002</v>
      </c>
      <c r="AB66" s="5">
        <f t="shared" si="112"/>
        <v>28.794550268431564</v>
      </c>
      <c r="AC66" s="3">
        <f t="shared" si="12"/>
        <v>1054.2647295744844</v>
      </c>
      <c r="AD66" s="3">
        <f t="shared" si="13"/>
        <v>9.1764286480038351</v>
      </c>
      <c r="AE66" s="3">
        <f t="shared" si="14"/>
        <v>10.012577134105937</v>
      </c>
      <c r="AF66" s="3">
        <f t="shared" si="167"/>
        <v>1508.9026213120699</v>
      </c>
      <c r="AG66" s="3">
        <f t="shared" si="15"/>
        <v>-9.013503541679512</v>
      </c>
      <c r="AH66" s="3">
        <f>+K66*AVERAGE('Monthly Peak Data '!$Q$8:$Q$10)*(1+X66)*'Monthly Peak Data '!$M$40*1000</f>
        <v>0</v>
      </c>
      <c r="AI66" s="3">
        <f>+L66*(0.5*MAX('Monthly Peak Data '!$G$18:$G$19,'Monthly Peak Data '!$G$29)+0.5*(MAX('Monthly Peak Data '!$P$3:$P$14)))*(1+X66)</f>
        <v>0</v>
      </c>
      <c r="AJ66" s="3">
        <f>+M66*0.25*MAX('Monthly Peak Data '!$P$3:$P$14)*(1+X66)</f>
        <v>0</v>
      </c>
      <c r="AK66" s="3">
        <f>+VLOOKUP($B66,'Monthly Peak Data '!$L$3:$P$14,5,FALSE)*N66*(1+X66)</f>
        <v>-1.918185192681222E-2</v>
      </c>
      <c r="AL66" s="3">
        <f>+VLOOKUP($B66,'Monthly Peak Data '!$L$3:$P$14,5,FALSE)*O66*(1+$X66)</f>
        <v>-1.0497068857854841E-2</v>
      </c>
      <c r="AM66" s="3">
        <f>+VLOOKUP($B66,'Monthly Peak Data '!$L$3:$P$14,5,FALSE)*P66*(1+$X66)</f>
        <v>-1.2445607592875326E-2</v>
      </c>
      <c r="AN66" s="3">
        <f>+VLOOKUP($B66,'Monthly Peak Data '!$L$3:$P$14,5,FALSE)*Q66*(1+X66)</f>
        <v>-2.5218953600492724E-2</v>
      </c>
      <c r="AO66" s="3">
        <f t="shared" si="16"/>
        <v>10.881413053900481</v>
      </c>
      <c r="AP66" s="3">
        <f>+VLOOKUP($B66,'Monthly Peak Data '!$C$18:$G$29,5,FALSE)*(1+X66)</f>
        <v>0.83685888888888882</v>
      </c>
      <c r="AQ66" s="3">
        <f>+VLOOKUP($B66,'Monthly Peak Data '!$L$3:$P$14,5,FALSE)*T66*(1+X66)</f>
        <v>-9.4887428981472012E-4</v>
      </c>
      <c r="AR66" s="29">
        <f>+VLOOKUP($B66,'Monthly Peak Data '!$C$3:$G$14,5,FALSE)*U66*(1+X66)</f>
        <v>7.1301376061609304E-3</v>
      </c>
      <c r="AS66" s="3">
        <f t="shared" si="17"/>
        <v>2.6436061824481683</v>
      </c>
      <c r="AT66" s="16"/>
    </row>
    <row r="67" spans="1:46" x14ac:dyDescent="0.3">
      <c r="A67" s="2">
        <f t="shared" si="46"/>
        <v>2022</v>
      </c>
      <c r="B67" s="2">
        <f t="shared" si="47"/>
        <v>12</v>
      </c>
      <c r="C67" s="3">
        <f t="shared" si="145"/>
        <v>59.919422272900043</v>
      </c>
      <c r="D67" s="1">
        <v>2.6720000000000002</v>
      </c>
      <c r="E67" s="22">
        <f t="shared" si="71"/>
        <v>0.71583737887983834</v>
      </c>
      <c r="F67" s="3">
        <f t="shared" si="18"/>
        <v>42.892562183826975</v>
      </c>
      <c r="G67" s="6">
        <f t="shared" ref="G67" si="177">+G66</f>
        <v>3.8</v>
      </c>
      <c r="H67" s="6">
        <f t="shared" ref="H67" si="178">+H66</f>
        <v>11.245819839385181</v>
      </c>
      <c r="I67" s="6">
        <f t="shared" si="69"/>
        <v>0.16456006535669196</v>
      </c>
      <c r="J67" s="6">
        <f t="shared" si="66"/>
        <v>0.16566547687718342</v>
      </c>
      <c r="K67" s="1">
        <v>0</v>
      </c>
      <c r="L67" s="26">
        <f t="shared" si="61"/>
        <v>0</v>
      </c>
      <c r="M67" s="26">
        <f t="shared" si="62"/>
        <v>0</v>
      </c>
      <c r="N67" s="6">
        <f t="shared" ref="N67" si="179">+N66</f>
        <v>0.13445223313186133</v>
      </c>
      <c r="O67" s="26">
        <f t="shared" si="58"/>
        <v>5.0950463773398742E-2</v>
      </c>
      <c r="P67" s="26">
        <f t="shared" si="59"/>
        <v>4.7582254637299114E-2</v>
      </c>
      <c r="Q67" s="26">
        <f t="shared" si="77"/>
        <v>0.1767683663585938</v>
      </c>
      <c r="R67" s="26">
        <f t="shared" si="77"/>
        <v>0.35317602863680003</v>
      </c>
      <c r="S67" s="26">
        <f t="shared" si="77"/>
        <v>0.24897739776000005</v>
      </c>
      <c r="T67" s="26">
        <f t="shared" si="77"/>
        <v>6.6509880127199996E-3</v>
      </c>
      <c r="U67" s="75">
        <f t="shared" si="64"/>
        <v>-3.4920840331506921E-2</v>
      </c>
      <c r="V67" s="2">
        <f t="shared" ref="V67:Z67" si="180">+V55</f>
        <v>2.5858742599975813E-2</v>
      </c>
      <c r="W67" s="2">
        <f t="shared" si="180"/>
        <v>744</v>
      </c>
      <c r="X67" s="38">
        <f t="shared" si="22"/>
        <v>7.0000000000000007E-2</v>
      </c>
      <c r="Y67" s="5">
        <f t="shared" si="180"/>
        <v>0.30925205388425764</v>
      </c>
      <c r="Z67" s="5">
        <f t="shared" si="180"/>
        <v>-4.92388546574846E-3</v>
      </c>
      <c r="AA67" s="66">
        <f t="shared" si="92"/>
        <v>0.98507487500000002</v>
      </c>
      <c r="AB67" s="5">
        <f t="shared" si="112"/>
        <v>18.951761439940292</v>
      </c>
      <c r="AC67" s="3">
        <f t="shared" si="12"/>
        <v>869.79187847959179</v>
      </c>
      <c r="AD67" s="3">
        <f t="shared" si="13"/>
        <v>3.3370123182636799</v>
      </c>
      <c r="AE67" s="3">
        <f t="shared" si="14"/>
        <v>3.3594282783730476</v>
      </c>
      <c r="AF67" s="3">
        <f t="shared" si="167"/>
        <v>1508.9026213120699</v>
      </c>
      <c r="AG67" s="3">
        <f t="shared" si="15"/>
        <v>-59.249247877604581</v>
      </c>
      <c r="AH67" s="3">
        <f>+K67*AVERAGE('Monthly Peak Data '!$Q$8:$Q$10)*(1+X67)*'Monthly Peak Data '!$M$40*1000</f>
        <v>0</v>
      </c>
      <c r="AI67" s="3">
        <f>+L67*(0.5*MAX('Monthly Peak Data '!$G$18:$G$19,'Monthly Peak Data '!$G$29)+0.5*(MAX('Monthly Peak Data '!$P$3:$P$14)))*(1+X67)</f>
        <v>0</v>
      </c>
      <c r="AJ67" s="3">
        <f>+M67*0.25*MAX('Monthly Peak Data '!$P$3:$P$14)*(1+X67)</f>
        <v>0</v>
      </c>
      <c r="AK67" s="3">
        <f>+VLOOKUP($B67,'Monthly Peak Data '!$L$3:$P$14,5,FALSE)*N67*(1+X67)</f>
        <v>-0.12608973794794065</v>
      </c>
      <c r="AL67" s="3">
        <f>+VLOOKUP($B67,'Monthly Peak Data '!$L$3:$P$14,5,FALSE)*O67*(1+$X67)</f>
        <v>-4.7781509283028101E-2</v>
      </c>
      <c r="AM67" s="3">
        <f>+VLOOKUP($B67,'Monthly Peak Data '!$L$3:$P$14,5,FALSE)*P67*(1+$X67)</f>
        <v>-4.4622791890003101E-2</v>
      </c>
      <c r="AN67" s="3">
        <f>+VLOOKUP($B67,'Monthly Peak Data '!$L$3:$P$14,5,FALSE)*Q67*(1+X67)</f>
        <v>-0.16577394419162592</v>
      </c>
      <c r="AO67" s="3">
        <f t="shared" si="16"/>
        <v>7.1618393899022657</v>
      </c>
      <c r="AP67" s="3">
        <f>+VLOOKUP($B67,'Monthly Peak Data '!$C$18:$G$29,5,FALSE)*(1+X67)</f>
        <v>0</v>
      </c>
      <c r="AQ67" s="3">
        <f>+VLOOKUP($B67,'Monthly Peak Data '!$L$3:$P$14,5,FALSE)*T67*(1+X67)</f>
        <v>-6.2373180131288569E-3</v>
      </c>
      <c r="AR67" s="29">
        <f>+VLOOKUP($B67,'Monthly Peak Data '!$C$3:$G$14,5,FALSE)*U67*(1+X67)</f>
        <v>3.1633944397271838E-2</v>
      </c>
      <c r="AS67" s="3">
        <f t="shared" si="17"/>
        <v>-52.446279844630773</v>
      </c>
      <c r="AT67" s="16"/>
    </row>
    <row r="68" spans="1:46" x14ac:dyDescent="0.3">
      <c r="A68" s="2">
        <f t="shared" si="46"/>
        <v>2023</v>
      </c>
      <c r="B68" s="2">
        <f t="shared" si="47"/>
        <v>1</v>
      </c>
      <c r="C68" s="3">
        <f t="shared" si="145"/>
        <v>79.03245130466739</v>
      </c>
      <c r="D68" s="1">
        <v>2.7949999999999999</v>
      </c>
      <c r="E68" s="22">
        <f t="shared" si="71"/>
        <v>0.70389395402298183</v>
      </c>
      <c r="F68" s="3">
        <f t="shared" si="18"/>
        <v>55.630464644971099</v>
      </c>
      <c r="G68" s="6">
        <f t="shared" ref="G68:H68" si="181">+G67</f>
        <v>3.8</v>
      </c>
      <c r="H68" s="6">
        <f t="shared" si="181"/>
        <v>11.245819839385181</v>
      </c>
      <c r="I68" s="6">
        <f t="shared" si="69"/>
        <v>0.22049801909192387</v>
      </c>
      <c r="J68" s="6">
        <f t="shared" si="66"/>
        <v>0.18567505351491534</v>
      </c>
      <c r="K68" s="1">
        <v>0</v>
      </c>
      <c r="L68" s="26">
        <f t="shared" si="61"/>
        <v>0</v>
      </c>
      <c r="M68" s="26">
        <f t="shared" si="62"/>
        <v>0</v>
      </c>
      <c r="N68" s="6">
        <f t="shared" ref="N68" si="182">+N67</f>
        <v>0.13445223313186133</v>
      </c>
      <c r="O68" s="26">
        <f t="shared" si="58"/>
        <v>6.1931557677629596E-2</v>
      </c>
      <c r="P68" s="26">
        <f t="shared" si="59"/>
        <v>4.6595739146276037E-2</v>
      </c>
      <c r="Q68" s="26">
        <f t="shared" si="77"/>
        <v>0.17809412910628328</v>
      </c>
      <c r="R68" s="26">
        <f t="shared" si="77"/>
        <v>0.37154118212591364</v>
      </c>
      <c r="S68" s="26">
        <f t="shared" si="77"/>
        <v>0.25893649367040006</v>
      </c>
      <c r="T68" s="26">
        <f t="shared" si="77"/>
        <v>6.5046662764401591E-3</v>
      </c>
      <c r="U68" s="75">
        <f t="shared" si="64"/>
        <v>-4.1906854565580132E-2</v>
      </c>
      <c r="V68" s="2">
        <f t="shared" ref="V68:Z68" si="183">+V56</f>
        <v>2.2616097317868761E-2</v>
      </c>
      <c r="W68" s="2">
        <f t="shared" si="183"/>
        <v>744</v>
      </c>
      <c r="X68" s="38">
        <f t="shared" si="22"/>
        <v>7.0000000000000007E-2</v>
      </c>
      <c r="Y68" s="5">
        <f t="shared" si="183"/>
        <v>0.30925205388425764</v>
      </c>
      <c r="Z68" s="5">
        <f t="shared" si="183"/>
        <v>-6.0846321130844493E-3</v>
      </c>
      <c r="AA68" s="66">
        <f t="shared" si="92"/>
        <v>0.98507487500000002</v>
      </c>
      <c r="AB68" s="5">
        <f t="shared" si="112"/>
        <v>16.575240633360231</v>
      </c>
      <c r="AC68" s="3">
        <f t="shared" si="12"/>
        <v>986.63452169855714</v>
      </c>
      <c r="AD68" s="3">
        <f t="shared" si="13"/>
        <v>3.9106442664218495</v>
      </c>
      <c r="AE68" s="3">
        <f t="shared" si="14"/>
        <v>3.2930413000352834</v>
      </c>
      <c r="AF68" s="3">
        <f t="shared" si="167"/>
        <v>1508.9026213120699</v>
      </c>
      <c r="AG68" s="3">
        <f t="shared" si="15"/>
        <v>-73.216543889973252</v>
      </c>
      <c r="AH68" s="3">
        <f>+K68*AVERAGE('Monthly Peak Data '!$Q$8:$Q$10)*(1+X68)*'Monthly Peak Data '!$M$40*1000</f>
        <v>0</v>
      </c>
      <c r="AI68" s="3">
        <f>+L68*(0.5*MAX('Monthly Peak Data '!$G$18:$G$19,'Monthly Peak Data '!$G$29)+0.5*(MAX('Monthly Peak Data '!$P$3:$P$14)))*(1+X68)</f>
        <v>0</v>
      </c>
      <c r="AJ68" s="3">
        <f>+M68*0.25*MAX('Monthly Peak Data '!$P$3:$P$14)*(1+X68)</f>
        <v>0</v>
      </c>
      <c r="AK68" s="3">
        <f>+VLOOKUP($B68,'Monthly Peak Data '!$L$3:$P$14,5,FALSE)*N68*(1+X68)</f>
        <v>-0.15581387381678713</v>
      </c>
      <c r="AL68" s="3">
        <f>+VLOOKUP($B68,'Monthly Peak Data '!$L$3:$P$14,5,FALSE)*O68*(1+$X68)</f>
        <v>-7.1771183627685878E-2</v>
      </c>
      <c r="AM68" s="3">
        <f>+VLOOKUP($B68,'Monthly Peak Data '!$L$3:$P$14,5,FALSE)*P68*(1+$X68)</f>
        <v>-5.3998825089185576E-2</v>
      </c>
      <c r="AN68" s="3">
        <f>+VLOOKUP($B68,'Monthly Peak Data '!$L$3:$P$14,5,FALSE)*Q68*(1+X68)</f>
        <v>-0.20638955198953232</v>
      </c>
      <c r="AO68" s="3">
        <f t="shared" si="16"/>
        <v>6.5894714138659483</v>
      </c>
      <c r="AP68" s="3">
        <f>+VLOOKUP($B68,'Monthly Peak Data '!$C$18:$G$29,5,FALSE)*(1+X68)</f>
        <v>0</v>
      </c>
      <c r="AQ68" s="3">
        <f>+VLOOKUP($B68,'Monthly Peak Data '!$L$3:$P$14,5,FALSE)*T68*(1+X68)</f>
        <v>-7.5381213596026377E-3</v>
      </c>
      <c r="AR68" s="29">
        <f>+VLOOKUP($B68,'Monthly Peak Data '!$C$3:$G$14,5,FALSE)*U68*(1+X68)</f>
        <v>4.6134918232742607E-2</v>
      </c>
      <c r="AS68" s="3">
        <f t="shared" si="17"/>
        <v>-67.076449113757349</v>
      </c>
      <c r="AT68" s="16"/>
    </row>
    <row r="69" spans="1:46" x14ac:dyDescent="0.3">
      <c r="A69" s="2">
        <f t="shared" si="46"/>
        <v>2023</v>
      </c>
      <c r="B69" s="2">
        <f t="shared" si="47"/>
        <v>2</v>
      </c>
      <c r="C69" s="3">
        <f t="shared" si="145"/>
        <v>76.238235294117644</v>
      </c>
      <c r="D69" s="1">
        <v>2.7650000000000001</v>
      </c>
      <c r="E69" s="22">
        <f t="shared" si="71"/>
        <v>0.91686750766748637</v>
      </c>
      <c r="F69" s="3">
        <f t="shared" si="18"/>
        <v>69.900360783085034</v>
      </c>
      <c r="G69" s="6">
        <f t="shared" ref="G69:H69" si="184">+G68</f>
        <v>3.8</v>
      </c>
      <c r="H69" s="6">
        <f t="shared" si="184"/>
        <v>11.245819839385181</v>
      </c>
      <c r="I69" s="6">
        <f t="shared" si="69"/>
        <v>0.22188471213060987</v>
      </c>
      <c r="J69" s="6">
        <f t="shared" si="66"/>
        <v>0.31934958426238025</v>
      </c>
      <c r="K69" s="1">
        <v>0</v>
      </c>
      <c r="L69" s="26">
        <f t="shared" si="61"/>
        <v>0</v>
      </c>
      <c r="M69" s="26">
        <f t="shared" si="62"/>
        <v>0</v>
      </c>
      <c r="N69" s="6">
        <f t="shared" ref="N69" si="185">+N68</f>
        <v>0.13445223313186133</v>
      </c>
      <c r="O69" s="26">
        <f t="shared" si="58"/>
        <v>8.4576937265591373E-2</v>
      </c>
      <c r="P69" s="26">
        <f t="shared" si="59"/>
        <v>4.4338239902151085E-2</v>
      </c>
      <c r="Q69" s="26">
        <f t="shared" si="77"/>
        <v>0.17809412910628328</v>
      </c>
      <c r="R69" s="26">
        <f t="shared" si="77"/>
        <v>0.37154118212591364</v>
      </c>
      <c r="S69" s="26">
        <f t="shared" si="77"/>
        <v>0.25893649367040006</v>
      </c>
      <c r="T69" s="26">
        <f t="shared" si="77"/>
        <v>6.5046662764401591E-3</v>
      </c>
      <c r="U69" s="75">
        <f t="shared" si="64"/>
        <v>-4.6754649512469354E-2</v>
      </c>
      <c r="V69" s="2">
        <f t="shared" ref="V69:Z69" si="186">+V57</f>
        <v>5.2674725789192064E-2</v>
      </c>
      <c r="W69" s="2">
        <f t="shared" si="186"/>
        <v>672</v>
      </c>
      <c r="X69" s="38">
        <f t="shared" si="22"/>
        <v>7.0000000000000007E-2</v>
      </c>
      <c r="Y69" s="5">
        <f t="shared" si="186"/>
        <v>0.30925205388425764</v>
      </c>
      <c r="Z69" s="5">
        <f t="shared" si="186"/>
        <v>-5.5317014446227934E-3</v>
      </c>
      <c r="AA69" s="66">
        <f t="shared" si="92"/>
        <v>0.98507487500000002</v>
      </c>
      <c r="AB69" s="5">
        <f t="shared" si="112"/>
        <v>34.869104875884823</v>
      </c>
      <c r="AC69" s="3">
        <f t="shared" si="12"/>
        <v>2607.9784217781094</v>
      </c>
      <c r="AD69" s="3">
        <f t="shared" si="13"/>
        <v>8.2785057884723923</v>
      </c>
      <c r="AE69" s="3">
        <f t="shared" si="14"/>
        <v>11.914914535915216</v>
      </c>
      <c r="AF69" s="3">
        <f t="shared" si="167"/>
        <v>1508.9026213120699</v>
      </c>
      <c r="AG69" s="3">
        <f t="shared" si="15"/>
        <v>-66.563114101099302</v>
      </c>
      <c r="AH69" s="3">
        <f>+K69*AVERAGE('Monthly Peak Data '!$Q$8:$Q$10)*(1+X69)*'Monthly Peak Data '!$M$40*1000</f>
        <v>0</v>
      </c>
      <c r="AI69" s="3">
        <f>+L69*(0.5*MAX('Monthly Peak Data '!$G$18:$G$19,'Monthly Peak Data '!$G$29)+0.5*(MAX('Monthly Peak Data '!$P$3:$P$14)))*(1+X69)</f>
        <v>0</v>
      </c>
      <c r="AJ69" s="3">
        <f>+M69*0.25*MAX('Monthly Peak Data '!$P$3:$P$14)*(1+X69)</f>
        <v>0</v>
      </c>
      <c r="AK69" s="3">
        <f>+VLOOKUP($B69,'Monthly Peak Data '!$L$3:$P$14,5,FALSE)*N69*(1+X69)</f>
        <v>-0.14165455114880701</v>
      </c>
      <c r="AL69" s="3">
        <f>+VLOOKUP($B69,'Monthly Peak Data '!$L$3:$P$14,5,FALSE)*O69*(1+$X69)</f>
        <v>-8.9107542558614972E-2</v>
      </c>
      <c r="AM69" s="3">
        <f>+VLOOKUP($B69,'Monthly Peak Data '!$L$3:$P$14,5,FALSE)*P69*(1+$X69)</f>
        <v>-4.6713344403195245E-2</v>
      </c>
      <c r="AN69" s="3">
        <f>+VLOOKUP($B69,'Monthly Peak Data '!$L$3:$P$14,5,FALSE)*Q69*(1+X69)</f>
        <v>-0.18763424997223022</v>
      </c>
      <c r="AO69" s="3">
        <f t="shared" si="16"/>
        <v>13.862180036426818</v>
      </c>
      <c r="AP69" s="3">
        <f>+VLOOKUP($B69,'Monthly Peak Data '!$C$18:$G$29,5,FALSE)*(1+X69)</f>
        <v>1.6748047619047624</v>
      </c>
      <c r="AQ69" s="3">
        <f>+VLOOKUP($B69,'Monthly Peak Data '!$L$3:$P$14,5,FALSE)*T69*(1+X69)</f>
        <v>-6.8531073102984664E-3</v>
      </c>
      <c r="AR69" s="29">
        <f>+VLOOKUP($B69,'Monthly Peak Data '!$C$3:$G$14,5,FALSE)*U69*(1+X69)</f>
        <v>5.3145258686813898E-2</v>
      </c>
      <c r="AS69" s="3">
        <f t="shared" si="17"/>
        <v>-51.444946839474056</v>
      </c>
      <c r="AT69" s="16"/>
    </row>
    <row r="70" spans="1:46" x14ac:dyDescent="0.3">
      <c r="A70" s="2">
        <f t="shared" si="46"/>
        <v>2023</v>
      </c>
      <c r="B70" s="2">
        <f t="shared" si="47"/>
        <v>3</v>
      </c>
      <c r="C70" s="3">
        <f t="shared" si="145"/>
        <v>51.88986013986014</v>
      </c>
      <c r="D70" s="1">
        <v>2.6579999999999999</v>
      </c>
      <c r="E70" s="22">
        <f t="shared" si="71"/>
        <v>0.77619975601835101</v>
      </c>
      <c r="F70" s="3">
        <f t="shared" si="18"/>
        <v>40.276896780385798</v>
      </c>
      <c r="G70" s="6">
        <f t="shared" ref="G70:H70" si="187">+G69</f>
        <v>3.8</v>
      </c>
      <c r="H70" s="6">
        <f t="shared" si="187"/>
        <v>11.245819839385181</v>
      </c>
      <c r="I70" s="6">
        <f t="shared" si="69"/>
        <v>0.18958855661823451</v>
      </c>
      <c r="J70" s="6">
        <f t="shared" si="66"/>
        <v>0.28103670183454782</v>
      </c>
      <c r="K70" s="1">
        <v>0</v>
      </c>
      <c r="L70" s="26">
        <f t="shared" si="61"/>
        <v>0</v>
      </c>
      <c r="M70" s="26">
        <f t="shared" si="62"/>
        <v>0</v>
      </c>
      <c r="N70" s="6">
        <f t="shared" ref="N70" si="188">+N69</f>
        <v>0.13445223313186133</v>
      </c>
      <c r="O70" s="26">
        <f t="shared" si="58"/>
        <v>9.1138033420179773E-2</v>
      </c>
      <c r="P70" s="26">
        <f t="shared" si="59"/>
        <v>5.251545389783361E-2</v>
      </c>
      <c r="Q70" s="26">
        <f t="shared" si="77"/>
        <v>0.17809412910628328</v>
      </c>
      <c r="R70" s="26">
        <f t="shared" si="77"/>
        <v>0.37154118212591364</v>
      </c>
      <c r="S70" s="26">
        <f t="shared" si="77"/>
        <v>0.25893649367040006</v>
      </c>
      <c r="T70" s="26">
        <f t="shared" si="77"/>
        <v>6.5046662764401591E-3</v>
      </c>
      <c r="U70" s="75">
        <f t="shared" si="64"/>
        <v>-4.8337906852656452E-2</v>
      </c>
      <c r="V70" s="2">
        <f t="shared" ref="V70:Z70" si="189">+V58</f>
        <v>0.10095698428780983</v>
      </c>
      <c r="W70" s="2">
        <f t="shared" si="189"/>
        <v>743</v>
      </c>
      <c r="X70" s="38">
        <f t="shared" si="22"/>
        <v>7.0000000000000007E-2</v>
      </c>
      <c r="Y70" s="5">
        <f t="shared" si="189"/>
        <v>0.30925205388425764</v>
      </c>
      <c r="Z70" s="5">
        <f t="shared" si="189"/>
        <v>1.6072852482783614E-2</v>
      </c>
      <c r="AA70" s="66">
        <f t="shared" si="92"/>
        <v>0.98507487500000002</v>
      </c>
      <c r="AB70" s="5">
        <f t="shared" si="112"/>
        <v>73.891490187524582</v>
      </c>
      <c r="AC70" s="3">
        <f t="shared" si="12"/>
        <v>3184.4483178580449</v>
      </c>
      <c r="AD70" s="3">
        <f t="shared" si="13"/>
        <v>14.98960963899485</v>
      </c>
      <c r="AE70" s="3">
        <f t="shared" si="14"/>
        <v>22.219856144657687</v>
      </c>
      <c r="AF70" s="3">
        <f t="shared" si="167"/>
        <v>1508.9026213120699</v>
      </c>
      <c r="AG70" s="3">
        <f t="shared" si="15"/>
        <v>193.40507155924729</v>
      </c>
      <c r="AH70" s="3">
        <f>+K70*AVERAGE('Monthly Peak Data '!$Q$8:$Q$10)*(1+X70)*'Monthly Peak Data '!$M$40*1000</f>
        <v>0</v>
      </c>
      <c r="AI70" s="3">
        <f>+L70*(0.5*MAX('Monthly Peak Data '!$G$18:$G$19,'Monthly Peak Data '!$G$29)+0.5*(MAX('Monthly Peak Data '!$P$3:$P$14)))*(1+X70)</f>
        <v>0</v>
      </c>
      <c r="AJ70" s="3">
        <f>+M70*0.25*MAX('Monthly Peak Data '!$P$3:$P$14)*(1+X70)</f>
        <v>0</v>
      </c>
      <c r="AK70" s="3">
        <f>+VLOOKUP($B70,'Monthly Peak Data '!$L$3:$P$14,5,FALSE)*N70*(1+X70)</f>
        <v>0.41158994694894563</v>
      </c>
      <c r="AL70" s="3">
        <f>+VLOOKUP($B70,'Monthly Peak Data '!$L$3:$P$14,5,FALSE)*O70*(1+$X70)</f>
        <v>0.27899498183607241</v>
      </c>
      <c r="AM70" s="3">
        <f>+VLOOKUP($B70,'Monthly Peak Data '!$L$3:$P$14,5,FALSE)*P70*(1+$X70)</f>
        <v>0.16076217092363815</v>
      </c>
      <c r="AN70" s="3">
        <f>+VLOOKUP($B70,'Monthly Peak Data '!$L$3:$P$14,5,FALSE)*Q70*(1+X70)</f>
        <v>0.54518806748925164</v>
      </c>
      <c r="AO70" s="3">
        <f t="shared" si="16"/>
        <v>29.375492826250508</v>
      </c>
      <c r="AP70" s="3">
        <f>+VLOOKUP($B70,'Monthly Peak Data '!$C$18:$G$29,5,FALSE)*(1+X70)</f>
        <v>4.0038709677419362E-2</v>
      </c>
      <c r="AQ70" s="3">
        <f>+VLOOKUP($B70,'Monthly Peak Data '!$L$3:$P$14,5,FALSE)*T70*(1+X70)</f>
        <v>1.9912315216177451E-2</v>
      </c>
      <c r="AR70" s="29">
        <f>+VLOOKUP($B70,'Monthly Peak Data '!$C$3:$G$14,5,FALSE)*U70*(1+X70)</f>
        <v>8.8844293151523618E-3</v>
      </c>
      <c r="AS70" s="3">
        <f t="shared" si="17"/>
        <v>224.24593500690443</v>
      </c>
      <c r="AT70" s="16"/>
    </row>
    <row r="71" spans="1:46" x14ac:dyDescent="0.3">
      <c r="A71" s="2">
        <f t="shared" si="46"/>
        <v>2023</v>
      </c>
      <c r="B71" s="2">
        <f t="shared" si="47"/>
        <v>4</v>
      </c>
      <c r="C71" s="3">
        <f t="shared" si="145"/>
        <v>35.970930232558132</v>
      </c>
      <c r="D71" s="1">
        <v>2.4209999999999998</v>
      </c>
      <c r="E71" s="22">
        <f t="shared" si="71"/>
        <v>0.85629917965995661</v>
      </c>
      <c r="F71" s="3">
        <f t="shared" si="18"/>
        <v>30.80187804974506</v>
      </c>
      <c r="G71" s="6">
        <f t="shared" ref="G71:H71" si="190">+G70</f>
        <v>3.8</v>
      </c>
      <c r="H71" s="6">
        <f t="shared" si="190"/>
        <v>11.245819839385181</v>
      </c>
      <c r="I71" s="6">
        <f t="shared" si="69"/>
        <v>0.14104862628003961</v>
      </c>
      <c r="J71" s="6">
        <f t="shared" si="66"/>
        <v>0.24490752076251757</v>
      </c>
      <c r="K71" s="1">
        <v>0</v>
      </c>
      <c r="L71" s="26">
        <f t="shared" si="61"/>
        <v>0</v>
      </c>
      <c r="M71" s="26">
        <f t="shared" si="62"/>
        <v>0</v>
      </c>
      <c r="N71" s="6">
        <f t="shared" ref="N71:N72" si="191">+N70</f>
        <v>0.13445223313186133</v>
      </c>
      <c r="O71" s="26">
        <f t="shared" si="58"/>
        <v>9.9460353707509039E-2</v>
      </c>
      <c r="P71" s="26">
        <f t="shared" si="59"/>
        <v>9.398497201901071E-2</v>
      </c>
      <c r="Q71" s="26">
        <f t="shared" si="77"/>
        <v>0.17809412910628328</v>
      </c>
      <c r="R71" s="26">
        <f t="shared" si="77"/>
        <v>0.37154118212591364</v>
      </c>
      <c r="S71" s="26">
        <f t="shared" si="77"/>
        <v>0.25893649367040006</v>
      </c>
      <c r="T71" s="26">
        <f t="shared" si="77"/>
        <v>6.5046662764401591E-3</v>
      </c>
      <c r="U71" s="75">
        <f t="shared" si="64"/>
        <v>-5.1158259887461428E-2</v>
      </c>
      <c r="V71" s="2">
        <f t="shared" ref="V71:Z71" si="192">+V59</f>
        <v>0.14691857833957545</v>
      </c>
      <c r="W71" s="2">
        <f t="shared" si="192"/>
        <v>720</v>
      </c>
      <c r="X71" s="38">
        <f t="shared" si="22"/>
        <v>7.0000000000000007E-2</v>
      </c>
      <c r="Y71" s="5">
        <f t="shared" si="192"/>
        <v>0.30925205388425764</v>
      </c>
      <c r="Z71" s="5">
        <f t="shared" si="192"/>
        <v>2.6413857677902619E-3</v>
      </c>
      <c r="AA71" s="66">
        <f t="shared" si="92"/>
        <v>0.98507487500000002</v>
      </c>
      <c r="AB71" s="5">
        <f t="shared" si="112"/>
        <v>104.20257613898519</v>
      </c>
      <c r="AC71" s="3">
        <f t="shared" si="12"/>
        <v>3434.309495691457</v>
      </c>
      <c r="AD71" s="3">
        <f t="shared" si="13"/>
        <v>15.726464334592253</v>
      </c>
      <c r="AE71" s="3">
        <f t="shared" si="14"/>
        <v>27.306394199814982</v>
      </c>
      <c r="AF71" s="3">
        <f t="shared" si="167"/>
        <v>1508.9026213120699</v>
      </c>
      <c r="AG71" s="3">
        <f t="shared" si="15"/>
        <v>31.783866863847368</v>
      </c>
      <c r="AH71" s="3">
        <f>+K71*AVERAGE('Monthly Peak Data '!$Q$8:$Q$10)*(1+X71)*'Monthly Peak Data '!$M$40*1000</f>
        <v>0</v>
      </c>
      <c r="AI71" s="3">
        <f>+L71*(0.5*MAX('Monthly Peak Data '!$G$18:$G$19,'Monthly Peak Data '!$G$29)+0.5*(MAX('Monthly Peak Data '!$P$3:$P$14)))*(1+X71)</f>
        <v>0</v>
      </c>
      <c r="AJ71" s="3">
        <f>+M71*0.25*MAX('Monthly Peak Data '!$P$3:$P$14)*(1+X71)</f>
        <v>0</v>
      </c>
      <c r="AK71" s="3">
        <f>+VLOOKUP($B71,'Monthly Peak Data '!$L$3:$P$14,5,FALSE)*N71*(1+X71)</f>
        <v>6.7640005356921565E-2</v>
      </c>
      <c r="AL71" s="3">
        <f>+VLOOKUP($B71,'Monthly Peak Data '!$L$3:$P$14,5,FALSE)*O71*(1+$X71)</f>
        <v>5.0036348975917466E-2</v>
      </c>
      <c r="AM71" s="3">
        <f>+VLOOKUP($B71,'Monthly Peak Data '!$L$3:$P$14,5,FALSE)*P71*(1+$X71)</f>
        <v>4.728180308170387E-2</v>
      </c>
      <c r="AN71" s="3">
        <f>+VLOOKUP($B71,'Monthly Peak Data '!$L$3:$P$14,5,FALSE)*Q71*(1+X71)</f>
        <v>8.9595297647240474E-2</v>
      </c>
      <c r="AO71" s="3">
        <f t="shared" si="16"/>
        <v>41.425636701591166</v>
      </c>
      <c r="AP71" s="3">
        <f>+VLOOKUP($B71,'Monthly Peak Data '!$C$18:$G$29,5,FALSE)*(1+X71)</f>
        <v>142.15603888888893</v>
      </c>
      <c r="AQ71" s="3">
        <f>+VLOOKUP($B71,'Monthly Peak Data '!$L$3:$P$14,5,FALSE)*T71*(1+X71)</f>
        <v>3.2723566692410546E-3</v>
      </c>
      <c r="AR71" s="29">
        <f>+VLOOKUP($B71,'Monthly Peak Data '!$C$3:$G$14,5,FALSE)*U71*(1+X71)</f>
        <v>7.590521547035608E-3</v>
      </c>
      <c r="AS71" s="3">
        <f t="shared" si="17"/>
        <v>215.63095878760552</v>
      </c>
      <c r="AT71" s="16"/>
    </row>
    <row r="72" spans="1:46" x14ac:dyDescent="0.3">
      <c r="A72" s="2">
        <f t="shared" si="46"/>
        <v>2023</v>
      </c>
      <c r="B72" s="2">
        <f t="shared" si="47"/>
        <v>5</v>
      </c>
      <c r="C72" s="3">
        <f t="shared" si="145"/>
        <v>30.23108459869848</v>
      </c>
      <c r="D72" s="1">
        <v>2.407</v>
      </c>
      <c r="E72" s="22">
        <f t="shared" si="71"/>
        <v>0.82264044532210756</v>
      </c>
      <c r="F72" s="3">
        <f t="shared" si="18"/>
        <v>24.869312896843624</v>
      </c>
      <c r="G72" s="6">
        <f t="shared" ref="G72:H72" si="193">+G71</f>
        <v>3.8</v>
      </c>
      <c r="H72" s="6">
        <f t="shared" si="193"/>
        <v>11.245819839385181</v>
      </c>
      <c r="I72" s="6">
        <f t="shared" si="69"/>
        <v>0.13184063642761187</v>
      </c>
      <c r="J72" s="6">
        <f t="shared" si="66"/>
        <v>0.24603258900110886</v>
      </c>
      <c r="K72" s="1">
        <v>0</v>
      </c>
      <c r="L72" s="26">
        <f t="shared" si="61"/>
        <v>0</v>
      </c>
      <c r="M72" s="26">
        <f t="shared" si="62"/>
        <v>0</v>
      </c>
      <c r="N72" s="6">
        <f t="shared" si="191"/>
        <v>0.13445223313186133</v>
      </c>
      <c r="O72" s="26">
        <f t="shared" si="58"/>
        <v>0.10241767140874396</v>
      </c>
      <c r="P72" s="26">
        <f t="shared" si="59"/>
        <v>0.13288108759210818</v>
      </c>
      <c r="Q72" s="26">
        <f t="shared" si="77"/>
        <v>0.17809412910628328</v>
      </c>
      <c r="R72" s="26">
        <f t="shared" si="77"/>
        <v>0.37154118212591364</v>
      </c>
      <c r="S72" s="26">
        <f t="shared" si="77"/>
        <v>0.25893649367040006</v>
      </c>
      <c r="T72" s="26">
        <f t="shared" si="77"/>
        <v>6.5046662764401591E-3</v>
      </c>
      <c r="U72" s="75">
        <f t="shared" si="64"/>
        <v>-6.5234543771216943E-2</v>
      </c>
      <c r="V72" s="2">
        <f t="shared" ref="V72:Z72" si="194">+V60</f>
        <v>0.20374675305062195</v>
      </c>
      <c r="W72" s="2">
        <f t="shared" si="194"/>
        <v>744</v>
      </c>
      <c r="X72" s="38">
        <f t="shared" si="22"/>
        <v>7.0000000000000007E-2</v>
      </c>
      <c r="Y72" s="5">
        <f t="shared" si="194"/>
        <v>0.30925205388425764</v>
      </c>
      <c r="Z72" s="5">
        <f t="shared" si="194"/>
        <v>0.11317959405581732</v>
      </c>
      <c r="AA72" s="66">
        <f t="shared" si="92"/>
        <v>0.98507487500000002</v>
      </c>
      <c r="AB72" s="5">
        <f t="shared" si="112"/>
        <v>149.32512062598997</v>
      </c>
      <c r="AC72" s="3">
        <f t="shared" si="12"/>
        <v>3973.5660685811285</v>
      </c>
      <c r="AD72" s="3">
        <f t="shared" si="13"/>
        <v>21.065217263617662</v>
      </c>
      <c r="AE72" s="3">
        <f t="shared" si="14"/>
        <v>39.310565252651259</v>
      </c>
      <c r="AF72" s="3">
        <f t="shared" si="167"/>
        <v>1508.9026213120699</v>
      </c>
      <c r="AG72" s="3">
        <f t="shared" si="15"/>
        <v>1361.8931369437244</v>
      </c>
      <c r="AH72" s="3">
        <f>+K72*AVERAGE('Monthly Peak Data '!$Q$8:$Q$10)*(1+X72)*'Monthly Peak Data '!$M$40*1000</f>
        <v>0</v>
      </c>
      <c r="AI72" s="3">
        <f>+L72*(0.5*MAX('Monthly Peak Data '!$G$18:$G$19,'Monthly Peak Data '!$G$29)+0.5*(MAX('Monthly Peak Data '!$P$3:$P$14)))*(1+X72)</f>
        <v>0</v>
      </c>
      <c r="AJ72" s="3">
        <f>+M72*0.25*MAX('Monthly Peak Data '!$P$3:$P$14)*(1+X72)</f>
        <v>0</v>
      </c>
      <c r="AK72" s="3">
        <f>+VLOOKUP($B72,'Monthly Peak Data '!$L$3:$P$14,5,FALSE)*N72*(1+X72)</f>
        <v>2.8982772761110644</v>
      </c>
      <c r="AL72" s="3">
        <f>+VLOOKUP($B72,'Monthly Peak Data '!$L$3:$P$14,5,FALSE)*O72*(1+$X72)</f>
        <v>2.2077343217130334</v>
      </c>
      <c r="AM72" s="3">
        <f>+VLOOKUP($B72,'Monthly Peak Data '!$L$3:$P$14,5,FALSE)*P72*(1+$X72)</f>
        <v>2.8644093714339891</v>
      </c>
      <c r="AN72" s="3">
        <f>+VLOOKUP($B72,'Monthly Peak Data '!$L$3:$P$14,5,FALSE)*Q72*(1+X72)</f>
        <v>3.8390300806035054</v>
      </c>
      <c r="AO72" s="3">
        <f t="shared" si="16"/>
        <v>59.364062067168213</v>
      </c>
      <c r="AP72" s="3">
        <f>+VLOOKUP($B72,'Monthly Peak Data '!$C$18:$G$29,5,FALSE)*(1+X72)</f>
        <v>0.49346559139784957</v>
      </c>
      <c r="AQ72" s="3">
        <f>+VLOOKUP($B72,'Monthly Peak Data '!$L$3:$P$14,5,FALSE)*T72*(1+X72)</f>
        <v>0.14021579276562438</v>
      </c>
      <c r="AR72" s="29">
        <f>+VLOOKUP($B72,'Monthly Peak Data '!$C$3:$G$14,5,FALSE)*U72*(1+X72)</f>
        <v>-1.406207925488052</v>
      </c>
      <c r="AS72" s="3">
        <f t="shared" si="17"/>
        <v>1432.2941235194296</v>
      </c>
      <c r="AT72" s="16"/>
    </row>
    <row r="73" spans="1:46" x14ac:dyDescent="0.3">
      <c r="A73" s="2">
        <f t="shared" si="46"/>
        <v>2023</v>
      </c>
      <c r="B73" s="2">
        <f t="shared" si="47"/>
        <v>6</v>
      </c>
      <c r="C73" s="3">
        <f t="shared" si="145"/>
        <v>30.299679213002566</v>
      </c>
      <c r="D73" s="1">
        <v>2.4470000000000001</v>
      </c>
      <c r="E73" s="22">
        <f t="shared" si="71"/>
        <v>0.93665800540146105</v>
      </c>
      <c r="F73" s="3">
        <f t="shared" si="18"/>
        <v>28.380437095955095</v>
      </c>
      <c r="G73" s="1">
        <f>+G61*(1+$G$6)</f>
        <v>3.8949999999999996</v>
      </c>
      <c r="H73" s="1">
        <f>+H61*(1+$H$6)</f>
        <v>11.968926055057649</v>
      </c>
      <c r="I73" s="6">
        <f t="shared" si="69"/>
        <v>0.14576049249588602</v>
      </c>
      <c r="J73" s="6">
        <f t="shared" si="66"/>
        <v>0.48576251703585965</v>
      </c>
      <c r="K73" s="1">
        <v>0</v>
      </c>
      <c r="L73" s="26">
        <f t="shared" si="61"/>
        <v>0</v>
      </c>
      <c r="M73" s="26">
        <f t="shared" si="62"/>
        <v>0</v>
      </c>
      <c r="N73" s="1">
        <f>+N61*(1+$N$6)</f>
        <v>0.13501289894402119</v>
      </c>
      <c r="O73" s="26">
        <f t="shared" si="58"/>
        <v>8.0762317071155235E-2</v>
      </c>
      <c r="P73" s="26">
        <f t="shared" si="59"/>
        <v>9.8286215629901322E-2</v>
      </c>
      <c r="Q73" s="26">
        <f t="shared" si="77"/>
        <v>0.17809412910628328</v>
      </c>
      <c r="R73" s="26">
        <f t="shared" si="77"/>
        <v>0.37154118212591364</v>
      </c>
      <c r="S73" s="26">
        <f t="shared" si="77"/>
        <v>0.25893649367040006</v>
      </c>
      <c r="T73" s="26">
        <f t="shared" si="77"/>
        <v>6.5046662764401591E-3</v>
      </c>
      <c r="U73" s="75">
        <f t="shared" si="64"/>
        <v>-5.6531758413193668E-2</v>
      </c>
      <c r="V73" s="2">
        <f t="shared" ref="V73:Z73" si="195">+V61</f>
        <v>0.22707631086142321</v>
      </c>
      <c r="W73" s="2">
        <f t="shared" si="195"/>
        <v>720</v>
      </c>
      <c r="X73" s="38">
        <f t="shared" si="22"/>
        <v>7.0000000000000007E-2</v>
      </c>
      <c r="Y73" s="5">
        <f t="shared" si="195"/>
        <v>0.30925205388425764</v>
      </c>
      <c r="Z73" s="5">
        <f t="shared" si="195"/>
        <v>1.7649812734082402E-3</v>
      </c>
      <c r="AA73" s="66">
        <f t="shared" si="92"/>
        <v>0.98507487500000002</v>
      </c>
      <c r="AB73" s="5">
        <f t="shared" si="112"/>
        <v>161.05476134683988</v>
      </c>
      <c r="AC73" s="3">
        <f t="shared" si="12"/>
        <v>4890.7608400466124</v>
      </c>
      <c r="AD73" s="3">
        <f t="shared" si="13"/>
        <v>25.118700826013363</v>
      </c>
      <c r="AE73" s="3">
        <f t="shared" si="14"/>
        <v>83.71077189012216</v>
      </c>
      <c r="AF73" s="3">
        <f>+Y62*G73*1000*1.2*(1+X62)</f>
        <v>1546.6251868448717</v>
      </c>
      <c r="AG73" s="3">
        <f t="shared" si="15"/>
        <v>22.603675474483648</v>
      </c>
      <c r="AH73" s="3">
        <f>+K73*AVERAGE('Monthly Peak Data '!$Q$8:$Q$10)*(1+X73)*'Monthly Peak Data '!$M$40*1000</f>
        <v>0</v>
      </c>
      <c r="AI73" s="3">
        <f>+L73*(0.5*MAX('Monthly Peak Data '!$G$18:$G$19,'Monthly Peak Data '!$G$29)+0.5*(MAX('Monthly Peak Data '!$P$3:$P$14)))*(1+X73)</f>
        <v>0</v>
      </c>
      <c r="AJ73" s="3">
        <f>+M73*0.25*MAX('Monthly Peak Data '!$P$3:$P$14)*(1+X73)</f>
        <v>0</v>
      </c>
      <c r="AK73" s="3">
        <f>+VLOOKUP($B73,'Monthly Peak Data '!$L$3:$P$14,5,FALSE)*N73*(1+X73)</f>
        <v>4.5385711087523942E-2</v>
      </c>
      <c r="AL73" s="3">
        <f>+VLOOKUP($B73,'Monthly Peak Data '!$L$3:$P$14,5,FALSE)*O73*(1+$X73)</f>
        <v>2.714892590277777E-2</v>
      </c>
      <c r="AM73" s="3">
        <f>+VLOOKUP($B73,'Monthly Peak Data '!$L$3:$P$14,5,FALSE)*P73*(1+$X73)</f>
        <v>3.3039730435788256E-2</v>
      </c>
      <c r="AN73" s="3">
        <f>+VLOOKUP($B73,'Monthly Peak Data '!$L$3:$P$14,5,FALSE)*Q73*(1+X73)</f>
        <v>5.9867825616819699E-2</v>
      </c>
      <c r="AO73" s="3">
        <f t="shared" si="16"/>
        <v>64.027169767058624</v>
      </c>
      <c r="AP73" s="3">
        <f>+VLOOKUP($B73,'Monthly Peak Data '!$C$18:$G$29,5,FALSE)*(1+X73)</f>
        <v>339.51848999999993</v>
      </c>
      <c r="AQ73" s="3">
        <f>+VLOOKUP($B73,'Monthly Peak Data '!$L$3:$P$14,5,FALSE)*T73*(1+X73)</f>
        <v>2.1865977743776642E-3</v>
      </c>
      <c r="AR73" s="29">
        <f>+VLOOKUP($B73,'Monthly Peak Data '!$C$3:$G$14,5,FALSE)*U73*(1+X73)</f>
        <v>-2.9535862332761313</v>
      </c>
      <c r="AS73" s="3">
        <f t="shared" si="17"/>
        <v>423.36337779908331</v>
      </c>
      <c r="AT73" s="16"/>
    </row>
    <row r="74" spans="1:46" x14ac:dyDescent="0.3">
      <c r="A74" s="2">
        <f t="shared" si="46"/>
        <v>2023</v>
      </c>
      <c r="B74" s="2">
        <f t="shared" si="47"/>
        <v>7</v>
      </c>
      <c r="C74" s="3">
        <f t="shared" si="145"/>
        <v>37.576873156342188</v>
      </c>
      <c r="D74" s="1">
        <v>2.488</v>
      </c>
      <c r="E74" s="22">
        <f t="shared" si="71"/>
        <v>0.86933577818182028</v>
      </c>
      <c r="F74" s="3">
        <f t="shared" si="18"/>
        <v>32.666920267008287</v>
      </c>
      <c r="G74" s="6">
        <f t="shared" ref="G74:H74" si="196">+G73</f>
        <v>3.8949999999999996</v>
      </c>
      <c r="H74" s="6">
        <f t="shared" si="196"/>
        <v>11.968926055057649</v>
      </c>
      <c r="I74" s="6">
        <f t="shared" si="69"/>
        <v>0.22063034187150465</v>
      </c>
      <c r="J74" s="6">
        <f t="shared" si="66"/>
        <v>0.41687954269815342</v>
      </c>
      <c r="K74" s="1">
        <v>0</v>
      </c>
      <c r="L74" s="26">
        <f t="shared" si="61"/>
        <v>0</v>
      </c>
      <c r="M74" s="26">
        <f t="shared" si="62"/>
        <v>0</v>
      </c>
      <c r="N74" s="6">
        <f t="shared" ref="N74" si="197">+N73</f>
        <v>0.13501289894402119</v>
      </c>
      <c r="O74" s="26">
        <f t="shared" si="58"/>
        <v>7.5821994130254797E-2</v>
      </c>
      <c r="P74" s="26">
        <f t="shared" si="59"/>
        <v>8.705801398704531E-2</v>
      </c>
      <c r="Q74" s="26">
        <f t="shared" si="77"/>
        <v>0.17809412910628328</v>
      </c>
      <c r="R74" s="26">
        <f t="shared" si="77"/>
        <v>0.37154118212591364</v>
      </c>
      <c r="S74" s="26">
        <f t="shared" si="77"/>
        <v>0.25893649367040006</v>
      </c>
      <c r="T74" s="26">
        <f t="shared" si="77"/>
        <v>6.5046662764401591E-3</v>
      </c>
      <c r="U74" s="75">
        <f t="shared" si="64"/>
        <v>-4.7430441286462233E-2</v>
      </c>
      <c r="V74" s="2">
        <f t="shared" ref="V74:Z74" si="198">+V62</f>
        <v>0.24032926332004376</v>
      </c>
      <c r="W74" s="2">
        <f t="shared" si="198"/>
        <v>744</v>
      </c>
      <c r="X74" s="38">
        <f t="shared" si="22"/>
        <v>7.0000000000000007E-2</v>
      </c>
      <c r="Y74" s="5">
        <f t="shared" si="198"/>
        <v>0.30925205388425764</v>
      </c>
      <c r="Z74" s="5">
        <f t="shared" si="198"/>
        <v>1.7832548024646607E-3</v>
      </c>
      <c r="AA74" s="66">
        <f t="shared" si="92"/>
        <v>0.98014950062500006</v>
      </c>
      <c r="AB74" s="5">
        <f t="shared" si="112"/>
        <v>175.25560392696397</v>
      </c>
      <c r="AC74" s="3">
        <f t="shared" si="12"/>
        <v>6125.8150986165128</v>
      </c>
      <c r="AD74" s="3">
        <f t="shared" si="13"/>
        <v>41.373373075954291</v>
      </c>
      <c r="AE74" s="3">
        <f t="shared" si="14"/>
        <v>78.174709341786738</v>
      </c>
      <c r="AF74" s="3">
        <f>+AF73</f>
        <v>1546.6251868448717</v>
      </c>
      <c r="AG74" s="3">
        <f t="shared" si="15"/>
        <v>22.837700008787778</v>
      </c>
      <c r="AH74" s="3">
        <f>+K74*AVERAGE('Monthly Peak Data '!$Q$8:$Q$10)*(1+X74)*'Monthly Peak Data '!$M$40*1000</f>
        <v>0</v>
      </c>
      <c r="AI74" s="3">
        <f>+L74*(0.5*MAX('Monthly Peak Data '!$G$18:$G$19,'Monthly Peak Data '!$G$29)+0.5*(MAX('Monthly Peak Data '!$P$3:$P$14)))*(1+X74)</f>
        <v>0</v>
      </c>
      <c r="AJ74" s="3">
        <f>+M74*0.25*MAX('Monthly Peak Data '!$P$3:$P$14)*(1+X74)</f>
        <v>0</v>
      </c>
      <c r="AK74" s="3">
        <f>+VLOOKUP($B74,'Monthly Peak Data '!$L$3:$P$14,5,FALSE)*N74*(1+X74)</f>
        <v>4.5855606787155161E-2</v>
      </c>
      <c r="AL74" s="3">
        <f>+VLOOKUP($B74,'Monthly Peak Data '!$L$3:$P$14,5,FALSE)*O74*(1+$X74)</f>
        <v>2.5752084251568601E-2</v>
      </c>
      <c r="AM74" s="3">
        <f>+VLOOKUP($B74,'Monthly Peak Data '!$L$3:$P$14,5,FALSE)*P74*(1+$X74)</f>
        <v>2.9568271537638791E-2</v>
      </c>
      <c r="AN74" s="3">
        <f>+VLOOKUP($B74,'Monthly Peak Data '!$L$3:$P$14,5,FALSE)*Q74*(1+X74)</f>
        <v>6.0487660210781773E-2</v>
      </c>
      <c r="AO74" s="3">
        <f t="shared" si="16"/>
        <v>69.672701455220164</v>
      </c>
      <c r="AP74" s="3">
        <f>+VLOOKUP($B74,'Monthly Peak Data '!$C$18:$G$29,5,FALSE)*(1+X74)</f>
        <v>108.68772365591396</v>
      </c>
      <c r="AQ74" s="3">
        <f>+VLOOKUP($B74,'Monthly Peak Data '!$L$3:$P$14,5,FALSE)*T74*(1+X74)</f>
        <v>2.2092364610123588E-3</v>
      </c>
      <c r="AR74" s="29">
        <f>+VLOOKUP($B74,'Monthly Peak Data '!$C$3:$G$14,5,FALSE)*U74*(1+X74)</f>
        <v>-2.7493631342057334</v>
      </c>
      <c r="AS74" s="3">
        <f t="shared" si="17"/>
        <v>198.6126348449643</v>
      </c>
      <c r="AT74" s="16"/>
    </row>
    <row r="75" spans="1:46" x14ac:dyDescent="0.3">
      <c r="A75" s="2">
        <f t="shared" si="46"/>
        <v>2023</v>
      </c>
      <c r="B75" s="2">
        <f t="shared" si="47"/>
        <v>8</v>
      </c>
      <c r="C75" s="3">
        <f t="shared" si="145"/>
        <v>35.939017219655604</v>
      </c>
      <c r="D75" s="1">
        <v>2.5049999999999999</v>
      </c>
      <c r="E75" s="22">
        <f t="shared" si="71"/>
        <v>0.89082637613107407</v>
      </c>
      <c r="F75" s="3">
        <f t="shared" si="18"/>
        <v>32.015424471498072</v>
      </c>
      <c r="G75" s="6">
        <f t="shared" ref="G75:H75" si="199">+G74</f>
        <v>3.8949999999999996</v>
      </c>
      <c r="H75" s="6">
        <f t="shared" si="199"/>
        <v>11.968926055057649</v>
      </c>
      <c r="I75" s="6">
        <f t="shared" si="69"/>
        <v>0.19284778819825166</v>
      </c>
      <c r="J75" s="6">
        <f t="shared" si="66"/>
        <v>0.49791926888421956</v>
      </c>
      <c r="K75" s="1">
        <v>0</v>
      </c>
      <c r="L75" s="26">
        <f t="shared" si="61"/>
        <v>0</v>
      </c>
      <c r="M75" s="26">
        <f t="shared" si="62"/>
        <v>0</v>
      </c>
      <c r="N75" s="6">
        <f t="shared" ref="N75" si="200">+N74</f>
        <v>0.13501289894402119</v>
      </c>
      <c r="O75" s="26">
        <f t="shared" si="58"/>
        <v>5.6675368253805633E-2</v>
      </c>
      <c r="P75" s="26">
        <f t="shared" si="59"/>
        <v>4.0980347360633544E-2</v>
      </c>
      <c r="Q75" s="26">
        <f t="shared" si="77"/>
        <v>0.17809412910628328</v>
      </c>
      <c r="R75" s="26">
        <f t="shared" si="77"/>
        <v>0.37154118212591364</v>
      </c>
      <c r="S75" s="26">
        <f t="shared" si="77"/>
        <v>0.25893649367040006</v>
      </c>
      <c r="T75" s="26">
        <f t="shared" si="77"/>
        <v>6.5046662764401591E-3</v>
      </c>
      <c r="U75" s="75">
        <f t="shared" si="64"/>
        <v>-7.3806447858472998E-2</v>
      </c>
      <c r="V75" s="2">
        <f t="shared" ref="V75:Z75" si="201">+V63</f>
        <v>0.20131777062945472</v>
      </c>
      <c r="W75" s="2">
        <f t="shared" si="201"/>
        <v>744</v>
      </c>
      <c r="X75" s="38">
        <f t="shared" si="22"/>
        <v>7.0000000000000007E-2</v>
      </c>
      <c r="Y75" s="5">
        <f t="shared" si="201"/>
        <v>0.30925205388425764</v>
      </c>
      <c r="Z75" s="5">
        <f t="shared" si="201"/>
        <v>9.9775280898876398E-2</v>
      </c>
      <c r="AA75" s="66">
        <f t="shared" si="92"/>
        <v>0.98014950062500006</v>
      </c>
      <c r="AB75" s="5">
        <f t="shared" si="112"/>
        <v>146.80720518795238</v>
      </c>
      <c r="AC75" s="3">
        <f t="shared" si="12"/>
        <v>5029.1016388362723</v>
      </c>
      <c r="AD75" s="3">
        <f t="shared" si="13"/>
        <v>30.293245948907959</v>
      </c>
      <c r="AE75" s="3">
        <f t="shared" si="14"/>
        <v>78.215005813309304</v>
      </c>
      <c r="AF75" s="3">
        <f t="shared" ref="AF75:AF84" si="202">+AF74</f>
        <v>1546.6251868448717</v>
      </c>
      <c r="AG75" s="3">
        <f t="shared" si="15"/>
        <v>1277.7971663453457</v>
      </c>
      <c r="AH75" s="3">
        <f>+K75*AVERAGE('Monthly Peak Data '!$Q$8:$Q$10)*(1+X75)*'Monthly Peak Data '!$M$40*1000</f>
        <v>0</v>
      </c>
      <c r="AI75" s="3">
        <f>+L75*(0.5*MAX('Monthly Peak Data '!$G$18:$G$19,'Monthly Peak Data '!$G$29)+0.5*(MAX('Monthly Peak Data '!$P$3:$P$14)))*(1+X75)</f>
        <v>0</v>
      </c>
      <c r="AJ75" s="3">
        <f>+M75*0.25*MAX('Monthly Peak Data '!$P$3:$P$14)*(1+X75)</f>
        <v>0</v>
      </c>
      <c r="AK75" s="3">
        <f>+VLOOKUP($B75,'Monthly Peak Data '!$L$3:$P$14,5,FALSE)*N75*(1+X75)</f>
        <v>2.5656771212130232</v>
      </c>
      <c r="AL75" s="3">
        <f>+VLOOKUP($B75,'Monthly Peak Data '!$L$3:$P$14,5,FALSE)*O75*(1+$X75)</f>
        <v>1.0770133580007191</v>
      </c>
      <c r="AM75" s="3">
        <f>+VLOOKUP($B75,'Monthly Peak Data '!$L$3:$P$14,5,FALSE)*P75*(1+$X75)</f>
        <v>0.7787577369635913</v>
      </c>
      <c r="AN75" s="3">
        <f>+VLOOKUP($B75,'Monthly Peak Data '!$L$3:$P$14,5,FALSE)*Q75*(1+X75)</f>
        <v>3.3843583542325222</v>
      </c>
      <c r="AO75" s="3">
        <f t="shared" si="16"/>
        <v>58.363067139342725</v>
      </c>
      <c r="AP75" s="3">
        <f>+VLOOKUP($B75,'Monthly Peak Data '!$C$18:$G$29,5,FALSE)*(1+X75)</f>
        <v>251.79573655913978</v>
      </c>
      <c r="AQ75" s="3">
        <f>+VLOOKUP($B75,'Monthly Peak Data '!$L$3:$P$14,5,FALSE)*T75*(1+X75)</f>
        <v>0.12360947418444763</v>
      </c>
      <c r="AR75" s="29">
        <f>+VLOOKUP($B75,'Monthly Peak Data '!$C$3:$G$14,5,FALSE)*U75*(1+X75)</f>
        <v>-4.9072231060476375</v>
      </c>
      <c r="AS75" s="3">
        <f t="shared" si="17"/>
        <v>1590.9781629823747</v>
      </c>
      <c r="AT75" s="16"/>
    </row>
    <row r="76" spans="1:46" x14ac:dyDescent="0.3">
      <c r="A76" s="2">
        <f t="shared" si="46"/>
        <v>2023</v>
      </c>
      <c r="B76" s="2">
        <f t="shared" si="47"/>
        <v>9</v>
      </c>
      <c r="C76" s="3">
        <f t="shared" si="145"/>
        <v>33.728743146351746</v>
      </c>
      <c r="D76" s="1">
        <v>2.5030000000000001</v>
      </c>
      <c r="E76" s="22">
        <f t="shared" si="71"/>
        <v>1.1928111171804658</v>
      </c>
      <c r="F76" s="3">
        <f t="shared" si="18"/>
        <v>40.23201979349281</v>
      </c>
      <c r="G76" s="6">
        <f t="shared" ref="G76:H76" si="203">+G75</f>
        <v>3.8949999999999996</v>
      </c>
      <c r="H76" s="6">
        <f t="shared" si="203"/>
        <v>11.968926055057649</v>
      </c>
      <c r="I76" s="6">
        <f t="shared" si="69"/>
        <v>0.3000861080427365</v>
      </c>
      <c r="J76" s="6">
        <f t="shared" si="66"/>
        <v>0.96263028191053346</v>
      </c>
      <c r="K76" s="1">
        <v>0</v>
      </c>
      <c r="L76" s="26">
        <f t="shared" si="61"/>
        <v>0</v>
      </c>
      <c r="M76" s="26">
        <f t="shared" si="62"/>
        <v>0</v>
      </c>
      <c r="N76" s="6">
        <f t="shared" ref="N76" si="204">+N75</f>
        <v>0.13501289894402119</v>
      </c>
      <c r="O76" s="26">
        <f t="shared" si="58"/>
        <v>5.90270297818472E-2</v>
      </c>
      <c r="P76" s="26">
        <f t="shared" si="59"/>
        <v>4.6332804996746857E-2</v>
      </c>
      <c r="Q76" s="26">
        <f t="shared" si="77"/>
        <v>0.17809412910628328</v>
      </c>
      <c r="R76" s="26">
        <f t="shared" si="77"/>
        <v>0.37154118212591364</v>
      </c>
      <c r="S76" s="26">
        <f t="shared" si="77"/>
        <v>0.25893649367040006</v>
      </c>
      <c r="T76" s="26">
        <f t="shared" si="77"/>
        <v>6.5046662764401591E-3</v>
      </c>
      <c r="U76" s="75">
        <f t="shared" si="64"/>
        <v>-6.6979482981701019E-2</v>
      </c>
      <c r="V76" s="2">
        <f t="shared" ref="V76:Z76" si="205">+V64</f>
        <v>0.16869506866416967</v>
      </c>
      <c r="W76" s="2">
        <f t="shared" si="205"/>
        <v>720</v>
      </c>
      <c r="X76" s="38">
        <f t="shared" si="22"/>
        <v>7.0000000000000007E-2</v>
      </c>
      <c r="Y76" s="5">
        <f t="shared" si="205"/>
        <v>0.30925205388425764</v>
      </c>
      <c r="Z76" s="5">
        <f t="shared" si="205"/>
        <v>-4.1385767790262174E-4</v>
      </c>
      <c r="AA76" s="66">
        <f t="shared" si="92"/>
        <v>0.98014950062500006</v>
      </c>
      <c r="AB76" s="5">
        <f t="shared" ref="AB76:AB107" si="206">+W76*V76*AA76</f>
        <v>119.04939886254192</v>
      </c>
      <c r="AC76" s="3">
        <f t="shared" ref="AC76:AC139" si="207">+AB76*F76*(1+X76)</f>
        <v>5124.8696154420923</v>
      </c>
      <c r="AD76" s="3">
        <f t="shared" ref="AD76:AD139" si="208">+AB76*I76*(1+X76)</f>
        <v>38.225825723351718</v>
      </c>
      <c r="AE76" s="3">
        <f t="shared" ref="AE76:AE139" si="209">+AB76*J76*(1+X76)</f>
        <v>122.62259533551126</v>
      </c>
      <c r="AF76" s="3">
        <f t="shared" si="202"/>
        <v>1546.6251868448717</v>
      </c>
      <c r="AG76" s="3">
        <f t="shared" ref="AG76:AG139" si="210">+H76*Z76*1000*(1+X76)</f>
        <v>-5.3001721802237505</v>
      </c>
      <c r="AH76" s="3">
        <f>+K76*AVERAGE('Monthly Peak Data '!$Q$8:$Q$10)*(1+X76)*'Monthly Peak Data '!$M$40*1000</f>
        <v>0</v>
      </c>
      <c r="AI76" s="3">
        <f>+L76*(0.5*MAX('Monthly Peak Data '!$G$18:$G$19,'Monthly Peak Data '!$G$29)+0.5*(MAX('Monthly Peak Data '!$P$3:$P$14)))*(1+X76)</f>
        <v>0</v>
      </c>
      <c r="AJ76" s="3">
        <f>+M76*0.25*MAX('Monthly Peak Data '!$P$3:$P$14)*(1+X76)</f>
        <v>0</v>
      </c>
      <c r="AK76" s="3">
        <f>+VLOOKUP($B76,'Monthly Peak Data '!$L$3:$P$14,5,FALSE)*N76*(1+X76)</f>
        <v>-1.0642166737764231E-2</v>
      </c>
      <c r="AL76" s="3">
        <f>+VLOOKUP($B76,'Monthly Peak Data '!$L$3:$P$14,5,FALSE)*O76*(1+$X76)</f>
        <v>-4.6527072441711363E-3</v>
      </c>
      <c r="AM76" s="3">
        <f>+VLOOKUP($B76,'Monthly Peak Data '!$L$3:$P$14,5,FALSE)*P76*(1+$X76)</f>
        <v>-3.65210613252691E-3</v>
      </c>
      <c r="AN76" s="3">
        <f>+VLOOKUP($B76,'Monthly Peak Data '!$L$3:$P$14,5,FALSE)*Q76*(1+X76)</f>
        <v>-1.4037972903254269E-2</v>
      </c>
      <c r="AO76" s="3">
        <f t="shared" ref="AO76:AO139" si="211">+R76*AB76*(1+X76)</f>
        <v>47.327977191702004</v>
      </c>
      <c r="AP76" s="3">
        <f>+VLOOKUP($B76,'Monthly Peak Data '!$C$18:$G$29,5,FALSE)*(1+X76)</f>
        <v>0.31838444444444441</v>
      </c>
      <c r="AQ76" s="3">
        <f>+VLOOKUP($B76,'Monthly Peak Data '!$L$3:$P$14,5,FALSE)*T76*(1+X76)</f>
        <v>-5.1271947812993486E-4</v>
      </c>
      <c r="AR76" s="29">
        <f>+VLOOKUP($B76,'Monthly Peak Data '!$C$3:$G$14,5,FALSE)*U76*(1+X76)</f>
        <v>-3.4605633073222242</v>
      </c>
      <c r="AS76" s="3">
        <f t="shared" ref="AS76:AS139" si="212">+SUM(AG76:AR76)</f>
        <v>38.852128476104632</v>
      </c>
      <c r="AT76" s="16"/>
    </row>
    <row r="77" spans="1:46" x14ac:dyDescent="0.3">
      <c r="A77" s="2">
        <f t="shared" si="46"/>
        <v>2023</v>
      </c>
      <c r="B77" s="2">
        <f t="shared" si="47"/>
        <v>10</v>
      </c>
      <c r="C77" s="3">
        <f t="shared" si="145"/>
        <v>32.259574468085106</v>
      </c>
      <c r="D77" s="1">
        <v>2.5270000000000001</v>
      </c>
      <c r="E77" s="22">
        <f t="shared" si="71"/>
        <v>0.94018245482949858</v>
      </c>
      <c r="F77" s="3">
        <f t="shared" ref="F77:F115" si="213">+E77*C77</f>
        <v>30.32988591515927</v>
      </c>
      <c r="G77" s="6">
        <f t="shared" ref="G77:H77" si="214">+G76</f>
        <v>3.8949999999999996</v>
      </c>
      <c r="H77" s="6">
        <f t="shared" si="214"/>
        <v>11.968926055057649</v>
      </c>
      <c r="I77" s="6">
        <f t="shared" si="69"/>
        <v>0.22536970155540081</v>
      </c>
      <c r="J77" s="6">
        <f t="shared" si="66"/>
        <v>0.3252626758606233</v>
      </c>
      <c r="K77" s="1">
        <v>0</v>
      </c>
      <c r="L77" s="26">
        <f t="shared" si="61"/>
        <v>0</v>
      </c>
      <c r="M77" s="26">
        <f t="shared" si="62"/>
        <v>0</v>
      </c>
      <c r="N77" s="6">
        <f t="shared" ref="N77" si="215">+N76</f>
        <v>0.13501289894402119</v>
      </c>
      <c r="O77" s="26">
        <f t="shared" si="58"/>
        <v>7.8709048361934486E-2</v>
      </c>
      <c r="P77" s="26">
        <f t="shared" si="59"/>
        <v>9.3633209214295188E-2</v>
      </c>
      <c r="Q77" s="26">
        <f t="shared" si="77"/>
        <v>0.17809412910628328</v>
      </c>
      <c r="R77" s="26">
        <f t="shared" si="77"/>
        <v>0.37154118212591364</v>
      </c>
      <c r="S77" s="26">
        <f t="shared" si="77"/>
        <v>0.25893649367040006</v>
      </c>
      <c r="T77" s="26">
        <f t="shared" si="77"/>
        <v>6.5046662764401591E-3</v>
      </c>
      <c r="U77" s="75">
        <f t="shared" si="64"/>
        <v>-6.764213333333334E-2</v>
      </c>
      <c r="V77" s="2">
        <f t="shared" ref="V77:Z77" si="216">+V65</f>
        <v>0.10010137277999277</v>
      </c>
      <c r="W77" s="2">
        <f t="shared" si="216"/>
        <v>744</v>
      </c>
      <c r="X77" s="38">
        <f t="shared" si="22"/>
        <v>7.0000000000000007E-2</v>
      </c>
      <c r="Y77" s="5">
        <f t="shared" si="216"/>
        <v>0.30925205388425764</v>
      </c>
      <c r="Z77" s="5">
        <f t="shared" si="216"/>
        <v>-3.089887640449438E-4</v>
      </c>
      <c r="AA77" s="66">
        <f t="shared" si="92"/>
        <v>0.98014950062500006</v>
      </c>
      <c r="AB77" s="5">
        <f t="shared" si="206"/>
        <v>72.997047043387056</v>
      </c>
      <c r="AC77" s="3">
        <f t="shared" si="207"/>
        <v>2368.9715565973047</v>
      </c>
      <c r="AD77" s="3">
        <f t="shared" si="208"/>
        <v>17.602915296055254</v>
      </c>
      <c r="AE77" s="3">
        <f t="shared" si="209"/>
        <v>25.405239890843788</v>
      </c>
      <c r="AF77" s="3">
        <f t="shared" si="202"/>
        <v>1546.6251868448717</v>
      </c>
      <c r="AG77" s="3">
        <f t="shared" si="210"/>
        <v>-3.9571421255064192</v>
      </c>
      <c r="AH77" s="3">
        <f>+K77*AVERAGE('Monthly Peak Data '!$Q$8:$Q$10)*(1+X77)*'Monthly Peak Data '!$M$40*1000</f>
        <v>0</v>
      </c>
      <c r="AI77" s="3">
        <f>+L77*(0.5*MAX('Monthly Peak Data '!$G$18:$G$19,'Monthly Peak Data '!$G$29)+0.5*(MAX('Monthly Peak Data '!$P$3:$P$14)))*(1+X77)</f>
        <v>0</v>
      </c>
      <c r="AJ77" s="3">
        <f>+M77*0.25*MAX('Monthly Peak Data '!$P$3:$P$14)*(1+X77)</f>
        <v>0</v>
      </c>
      <c r="AK77" s="3">
        <f>+VLOOKUP($B77,'Monthly Peak Data '!$L$3:$P$14,5,FALSE)*N77*(1+X77)</f>
        <v>-7.9455091028556475E-3</v>
      </c>
      <c r="AL77" s="3">
        <f>+VLOOKUP($B77,'Monthly Peak Data '!$L$3:$P$14,5,FALSE)*O77*(1+$X77)</f>
        <v>-4.6320274960998456E-3</v>
      </c>
      <c r="AM77" s="3">
        <f>+VLOOKUP($B77,'Monthly Peak Data '!$L$3:$P$14,5,FALSE)*P77*(1+$X77)</f>
        <v>-5.5103143622612719E-3</v>
      </c>
      <c r="AN77" s="3">
        <f>+VLOOKUP($B77,'Monthly Peak Data '!$L$3:$P$14,5,FALSE)*Q77*(1+X77)</f>
        <v>-1.0480839497904772E-2</v>
      </c>
      <c r="AO77" s="3">
        <f t="shared" si="211"/>
        <v>29.019907790715028</v>
      </c>
      <c r="AP77" s="3">
        <f>+VLOOKUP($B77,'Monthly Peak Data '!$C$18:$G$29,5,FALSE)*(1+X77)</f>
        <v>0.51383010752688163</v>
      </c>
      <c r="AQ77" s="3">
        <f>+VLOOKUP($B77,'Monthly Peak Data '!$L$3:$P$14,5,FALSE)*T77*(1+X77)</f>
        <v>-3.8279961036850337E-4</v>
      </c>
      <c r="AR77" s="29">
        <f>+VLOOKUP($B77,'Monthly Peak Data '!$C$3:$G$14,5,FALSE)*U77*(1+X77)</f>
        <v>8.4984703518279549E-3</v>
      </c>
      <c r="AS77" s="3">
        <f t="shared" si="212"/>
        <v>25.556142753017831</v>
      </c>
      <c r="AT77" s="16"/>
    </row>
    <row r="78" spans="1:46" x14ac:dyDescent="0.3">
      <c r="A78" s="2">
        <f t="shared" si="46"/>
        <v>2023</v>
      </c>
      <c r="B78" s="2">
        <f t="shared" si="47"/>
        <v>11</v>
      </c>
      <c r="C78" s="3">
        <f t="shared" si="145"/>
        <v>42.159103869653762</v>
      </c>
      <c r="D78" s="1">
        <v>2.5939999999999999</v>
      </c>
      <c r="E78" s="22">
        <f t="shared" si="71"/>
        <v>0.84486275042448977</v>
      </c>
      <c r="F78" s="3">
        <f t="shared" si="213"/>
        <v>35.61865645074743</v>
      </c>
      <c r="G78" s="6">
        <f t="shared" ref="G78:H78" si="217">+G77</f>
        <v>3.8949999999999996</v>
      </c>
      <c r="H78" s="6">
        <f t="shared" si="217"/>
        <v>11.968926055057649</v>
      </c>
      <c r="I78" s="6">
        <f t="shared" si="69"/>
        <v>0.31002844948627589</v>
      </c>
      <c r="J78" s="6">
        <f t="shared" si="66"/>
        <v>0.33827798191662095</v>
      </c>
      <c r="K78" s="1">
        <v>0</v>
      </c>
      <c r="L78" s="26">
        <f t="shared" si="61"/>
        <v>0</v>
      </c>
      <c r="M78" s="26">
        <f t="shared" si="62"/>
        <v>0</v>
      </c>
      <c r="N78" s="6">
        <f t="shared" ref="N78" si="218">+N77</f>
        <v>0.13501289894402119</v>
      </c>
      <c r="O78" s="26">
        <f t="shared" si="58"/>
        <v>7.6589188067072905E-2</v>
      </c>
      <c r="P78" s="26">
        <f t="shared" si="59"/>
        <v>0.10109804100661537</v>
      </c>
      <c r="Q78" s="26">
        <f t="shared" si="77"/>
        <v>0.17809412910628328</v>
      </c>
      <c r="R78" s="26">
        <f t="shared" si="77"/>
        <v>0.37154118212591364</v>
      </c>
      <c r="S78" s="26">
        <f t="shared" si="77"/>
        <v>0.25893649367040006</v>
      </c>
      <c r="T78" s="26">
        <f t="shared" si="77"/>
        <v>6.5046662764401591E-3</v>
      </c>
      <c r="U78" s="75">
        <f t="shared" si="64"/>
        <v>-4.5641643875053976E-2</v>
      </c>
      <c r="V78" s="2">
        <f t="shared" ref="V78:Z78" si="219">+V66</f>
        <v>4.0542058210870133E-2</v>
      </c>
      <c r="W78" s="2">
        <f t="shared" si="219"/>
        <v>721</v>
      </c>
      <c r="X78" s="38">
        <f t="shared" ref="X78:X141" si="220">+X77</f>
        <v>7.0000000000000007E-2</v>
      </c>
      <c r="Y78" s="5">
        <f t="shared" si="219"/>
        <v>0.30925205388425764</v>
      </c>
      <c r="Z78" s="5">
        <f t="shared" si="219"/>
        <v>-7.4906367041198516E-4</v>
      </c>
      <c r="AA78" s="66">
        <f t="shared" si="92"/>
        <v>0.98014950062500006</v>
      </c>
      <c r="AB78" s="5">
        <f t="shared" si="206"/>
        <v>28.650577517089406</v>
      </c>
      <c r="AC78" s="3">
        <f t="shared" si="207"/>
        <v>1091.929733135486</v>
      </c>
      <c r="AD78" s="3">
        <f t="shared" si="208"/>
        <v>9.5042687132252563</v>
      </c>
      <c r="AE78" s="3">
        <f t="shared" si="209"/>
        <v>10.370289711252587</v>
      </c>
      <c r="AF78" s="3">
        <f t="shared" si="202"/>
        <v>1546.6251868448717</v>
      </c>
      <c r="AG78" s="3">
        <f t="shared" si="210"/>
        <v>-9.5930718194095039</v>
      </c>
      <c r="AH78" s="3">
        <f>+K78*AVERAGE('Monthly Peak Data '!$Q$8:$Q$10)*(1+X78)*'Monthly Peak Data '!$M$40*1000</f>
        <v>0</v>
      </c>
      <c r="AI78" s="3">
        <f>+L78*(0.5*MAX('Monthly Peak Data '!$G$18:$G$19,'Monthly Peak Data '!$G$29)+0.5*(MAX('Monthly Peak Data '!$P$3:$P$14)))*(1+X78)</f>
        <v>0</v>
      </c>
      <c r="AJ78" s="3">
        <f>+M78*0.25*MAX('Monthly Peak Data '!$P$3:$P$14)*(1+X78)</f>
        <v>0</v>
      </c>
      <c r="AK78" s="3">
        <f>+VLOOKUP($B78,'Monthly Peak Data '!$L$3:$P$14,5,FALSE)*N78*(1+X78)</f>
        <v>-1.9261840249347028E-2</v>
      </c>
      <c r="AL78" s="3">
        <f>+VLOOKUP($B78,'Monthly Peak Data '!$L$3:$P$14,5,FALSE)*O78*(1+$X78)</f>
        <v>-1.0926724164235737E-2</v>
      </c>
      <c r="AM78" s="3">
        <f>+VLOOKUP($B78,'Monthly Peak Data '!$L$3:$P$14,5,FALSE)*P78*(1+$X78)</f>
        <v>-1.4423320516943798E-2</v>
      </c>
      <c r="AN78" s="3">
        <f>+VLOOKUP($B78,'Monthly Peak Data '!$L$3:$P$14,5,FALSE)*Q78*(1+X78)</f>
        <v>-2.5408095752496421E-2</v>
      </c>
      <c r="AO78" s="3">
        <f t="shared" si="211"/>
        <v>11.390010300039789</v>
      </c>
      <c r="AP78" s="3">
        <f>+VLOOKUP($B78,'Monthly Peak Data '!$C$18:$G$29,5,FALSE)*(1+X78)</f>
        <v>0.83685888888888882</v>
      </c>
      <c r="AQ78" s="3">
        <f>+VLOOKUP($B78,'Monthly Peak Data '!$L$3:$P$14,5,FALSE)*T78*(1+X78)</f>
        <v>-9.2799905543879623E-4</v>
      </c>
      <c r="AR78" s="29">
        <f>+VLOOKUP($B78,'Monthly Peak Data '!$C$3:$G$14,5,FALSE)*U78*(1+X78)</f>
        <v>7.1301376061609304E-3</v>
      </c>
      <c r="AS78" s="3">
        <f t="shared" si="212"/>
        <v>2.5699795273868729</v>
      </c>
      <c r="AT78" s="16"/>
    </row>
    <row r="79" spans="1:46" x14ac:dyDescent="0.3">
      <c r="A79" s="2">
        <f t="shared" si="46"/>
        <v>2023</v>
      </c>
      <c r="B79" s="2">
        <f t="shared" si="47"/>
        <v>12</v>
      </c>
      <c r="C79" s="3">
        <f t="shared" si="145"/>
        <v>62.094640820980622</v>
      </c>
      <c r="D79" s="1">
        <v>2.7690000000000001</v>
      </c>
      <c r="E79" s="22">
        <f t="shared" si="71"/>
        <v>0.71583737887983834</v>
      </c>
      <c r="F79" s="3">
        <f t="shared" si="213"/>
        <v>44.449664927775778</v>
      </c>
      <c r="G79" s="6">
        <f t="shared" ref="G79:H79" si="221">+G78</f>
        <v>3.8949999999999996</v>
      </c>
      <c r="H79" s="6">
        <f t="shared" si="221"/>
        <v>11.968926055057649</v>
      </c>
      <c r="I79" s="6">
        <f t="shared" si="69"/>
        <v>0.17053398988498505</v>
      </c>
      <c r="J79" s="6">
        <f t="shared" si="66"/>
        <v>0.17167953049136261</v>
      </c>
      <c r="K79" s="1">
        <v>0</v>
      </c>
      <c r="L79" s="26">
        <f t="shared" si="61"/>
        <v>0</v>
      </c>
      <c r="M79" s="26">
        <f t="shared" si="62"/>
        <v>0</v>
      </c>
      <c r="N79" s="6">
        <f t="shared" ref="N79" si="222">+N78</f>
        <v>0.13501289894402119</v>
      </c>
      <c r="O79" s="26">
        <f t="shared" si="58"/>
        <v>5.2800087645412094E-2</v>
      </c>
      <c r="P79" s="26">
        <f t="shared" si="59"/>
        <v>5.0858876962622097E-2</v>
      </c>
      <c r="Q79" s="26">
        <f t="shared" si="77"/>
        <v>0.17809412910628328</v>
      </c>
      <c r="R79" s="26">
        <f t="shared" si="77"/>
        <v>0.37154118212591364</v>
      </c>
      <c r="S79" s="26">
        <f t="shared" si="77"/>
        <v>0.25893649367040006</v>
      </c>
      <c r="T79" s="26">
        <f t="shared" si="77"/>
        <v>6.5046662764401591E-3</v>
      </c>
      <c r="U79" s="75">
        <f t="shared" si="64"/>
        <v>-3.4920840331506921E-2</v>
      </c>
      <c r="V79" s="2">
        <f t="shared" ref="V79:Z79" si="223">+V67</f>
        <v>2.5858742599975813E-2</v>
      </c>
      <c r="W79" s="2">
        <f t="shared" si="223"/>
        <v>744</v>
      </c>
      <c r="X79" s="38">
        <f t="shared" si="220"/>
        <v>7.0000000000000007E-2</v>
      </c>
      <c r="Y79" s="5">
        <f t="shared" si="223"/>
        <v>0.30925205388425764</v>
      </c>
      <c r="Z79" s="5">
        <f t="shared" si="223"/>
        <v>-4.92388546574846E-3</v>
      </c>
      <c r="AA79" s="66">
        <f t="shared" si="92"/>
        <v>0.98014950062500006</v>
      </c>
      <c r="AB79" s="5">
        <f t="shared" si="206"/>
        <v>18.857002632740592</v>
      </c>
      <c r="AC79" s="3">
        <f t="shared" si="207"/>
        <v>896.8605699672305</v>
      </c>
      <c r="AD79" s="3">
        <f t="shared" si="208"/>
        <v>3.4408630889692251</v>
      </c>
      <c r="AE79" s="3">
        <f t="shared" si="209"/>
        <v>3.4639766535557244</v>
      </c>
      <c r="AF79" s="3">
        <f t="shared" si="202"/>
        <v>1546.6251868448717</v>
      </c>
      <c r="AG79" s="3">
        <f t="shared" si="210"/>
        <v>-63.058974516134562</v>
      </c>
      <c r="AH79" s="3">
        <f>+K79*AVERAGE('Monthly Peak Data '!$Q$8:$Q$10)*(1+X79)*'Monthly Peak Data '!$M$40*1000</f>
        <v>0</v>
      </c>
      <c r="AI79" s="3">
        <f>+L79*(0.5*MAX('Monthly Peak Data '!$G$18:$G$19,'Monthly Peak Data '!$G$29)+0.5*(MAX('Monthly Peak Data '!$P$3:$P$14)))*(1+X79)</f>
        <v>0</v>
      </c>
      <c r="AJ79" s="3">
        <f>+M79*0.25*MAX('Monthly Peak Data '!$P$3:$P$14)*(1+X79)</f>
        <v>0</v>
      </c>
      <c r="AK79" s="3">
        <f>+VLOOKUP($B79,'Monthly Peak Data '!$L$3:$P$14,5,FALSE)*N79*(1+X79)</f>
        <v>-0.12661553215518354</v>
      </c>
      <c r="AL79" s="3">
        <f>+VLOOKUP($B79,'Monthly Peak Data '!$L$3:$P$14,5,FALSE)*O79*(1+$X79)</f>
        <v>-4.9516092516730836E-2</v>
      </c>
      <c r="AM79" s="3">
        <f>+VLOOKUP($B79,'Monthly Peak Data '!$L$3:$P$14,5,FALSE)*P79*(1+$X79)</f>
        <v>-4.7695618876440436E-2</v>
      </c>
      <c r="AN79" s="3">
        <f>+VLOOKUP($B79,'Monthly Peak Data '!$L$3:$P$14,5,FALSE)*Q79*(1+X79)</f>
        <v>-0.16701724877306312</v>
      </c>
      <c r="AO79" s="3">
        <f t="shared" si="211"/>
        <v>7.4965837629862984</v>
      </c>
      <c r="AP79" s="3">
        <f>+VLOOKUP($B79,'Monthly Peak Data '!$C$18:$G$29,5,FALSE)*(1+X79)</f>
        <v>0</v>
      </c>
      <c r="AQ79" s="3">
        <f>+VLOOKUP($B79,'Monthly Peak Data '!$L$3:$P$14,5,FALSE)*T79*(1+X79)</f>
        <v>-6.1000970168400212E-3</v>
      </c>
      <c r="AR79" s="29">
        <f>+VLOOKUP($B79,'Monthly Peak Data '!$C$3:$G$14,5,FALSE)*U79*(1+X79)</f>
        <v>3.1633944397271838E-2</v>
      </c>
      <c r="AS79" s="3">
        <f t="shared" si="212"/>
        <v>-55.927701398089255</v>
      </c>
      <c r="AT79" s="16"/>
    </row>
    <row r="80" spans="1:46" x14ac:dyDescent="0.3">
      <c r="A80" s="2">
        <f t="shared" si="46"/>
        <v>2024</v>
      </c>
      <c r="B80" s="2">
        <f t="shared" si="47"/>
        <v>1</v>
      </c>
      <c r="C80" s="3">
        <f t="shared" si="145"/>
        <v>81.662153619992637</v>
      </c>
      <c r="D80" s="1">
        <v>2.8879999999999999</v>
      </c>
      <c r="E80" s="22">
        <f t="shared" si="71"/>
        <v>0.70389395402298183</v>
      </c>
      <c r="F80" s="3">
        <f t="shared" si="213"/>
        <v>57.481496205608778</v>
      </c>
      <c r="G80" s="6">
        <f t="shared" ref="G80:H80" si="224">+G79</f>
        <v>3.8949999999999996</v>
      </c>
      <c r="H80" s="6">
        <f t="shared" si="224"/>
        <v>11.968926055057649</v>
      </c>
      <c r="I80" s="6">
        <f t="shared" si="69"/>
        <v>0.22783480470034925</v>
      </c>
      <c r="J80" s="6">
        <f t="shared" si="66"/>
        <v>0.19185315010771931</v>
      </c>
      <c r="K80" s="1">
        <v>0</v>
      </c>
      <c r="L80" s="26">
        <f t="shared" si="61"/>
        <v>0</v>
      </c>
      <c r="M80" s="26">
        <f t="shared" si="62"/>
        <v>0</v>
      </c>
      <c r="N80" s="6">
        <f t="shared" ref="N80" si="225">+N79</f>
        <v>0.13501289894402119</v>
      </c>
      <c r="O80" s="26">
        <f t="shared" si="58"/>
        <v>6.3992249936670575E-2</v>
      </c>
      <c r="P80" s="26">
        <f t="shared" si="59"/>
        <v>4.5778854989507692E-2</v>
      </c>
      <c r="Q80" s="26">
        <f t="shared" si="77"/>
        <v>0.17942983507458041</v>
      </c>
      <c r="R80" s="26">
        <f t="shared" si="77"/>
        <v>0.39086132359646114</v>
      </c>
      <c r="S80" s="26">
        <f t="shared" si="77"/>
        <v>0.26929395341721607</v>
      </c>
      <c r="T80" s="26">
        <f t="shared" si="77"/>
        <v>6.3615636183584753E-3</v>
      </c>
      <c r="U80" s="75">
        <f t="shared" si="64"/>
        <v>-4.1906854565580132E-2</v>
      </c>
      <c r="V80" s="2">
        <f t="shared" ref="V80:Z80" si="226">+V68</f>
        <v>2.2616097317868761E-2</v>
      </c>
      <c r="W80" s="2">
        <f t="shared" si="226"/>
        <v>744</v>
      </c>
      <c r="X80" s="38">
        <f t="shared" si="220"/>
        <v>7.0000000000000007E-2</v>
      </c>
      <c r="Y80" s="5">
        <f t="shared" si="226"/>
        <v>0.30925205388425764</v>
      </c>
      <c r="Z80" s="5">
        <f t="shared" si="226"/>
        <v>-6.0846321130844493E-3</v>
      </c>
      <c r="AA80" s="66">
        <f t="shared" si="92"/>
        <v>0.98014950062500006</v>
      </c>
      <c r="AB80" s="5">
        <f t="shared" si="206"/>
        <v>16.49236443019343</v>
      </c>
      <c r="AC80" s="3">
        <f t="shared" si="207"/>
        <v>1014.3661882547784</v>
      </c>
      <c r="AD80" s="3">
        <f t="shared" si="208"/>
        <v>4.0205620530301145</v>
      </c>
      <c r="AE80" s="3">
        <f t="shared" si="209"/>
        <v>3.3855999134631083</v>
      </c>
      <c r="AF80" s="3">
        <f t="shared" si="202"/>
        <v>1546.6251868448717</v>
      </c>
      <c r="AG80" s="3">
        <f t="shared" si="210"/>
        <v>-77.924367662098518</v>
      </c>
      <c r="AH80" s="3">
        <f>+K80*AVERAGE('Monthly Peak Data '!$Q$8:$Q$10)*(1+X80)*'Monthly Peak Data '!$M$40*1000</f>
        <v>0</v>
      </c>
      <c r="AI80" s="3">
        <f>+L80*(0.5*MAX('Monthly Peak Data '!$G$18:$G$19,'Monthly Peak Data '!$G$29)+0.5*(MAX('Monthly Peak Data '!$P$3:$P$14)))*(1+X80)</f>
        <v>0</v>
      </c>
      <c r="AJ80" s="3">
        <f>+M80*0.25*MAX('Monthly Peak Data '!$P$3:$P$14)*(1+X80)</f>
        <v>0</v>
      </c>
      <c r="AK80" s="3">
        <f>+VLOOKUP($B80,'Monthly Peak Data '!$L$3:$P$14,5,FALSE)*N80*(1+X80)</f>
        <v>-0.1564636176706031</v>
      </c>
      <c r="AL80" s="3">
        <f>+VLOOKUP($B80,'Monthly Peak Data '!$L$3:$P$14,5,FALSE)*O80*(1+$X80)</f>
        <v>-7.4159276678624972E-2</v>
      </c>
      <c r="AM80" s="3">
        <f>+VLOOKUP($B80,'Monthly Peak Data '!$L$3:$P$14,5,FALSE)*P80*(1+$X80)</f>
        <v>-5.3052155168122929E-2</v>
      </c>
      <c r="AN80" s="3">
        <f>+VLOOKUP($B80,'Monthly Peak Data '!$L$3:$P$14,5,FALSE)*Q80*(1+X80)</f>
        <v>-0.20793747362945383</v>
      </c>
      <c r="AO80" s="3">
        <f t="shared" si="211"/>
        <v>6.8974633077500416</v>
      </c>
      <c r="AP80" s="3">
        <f>+VLOOKUP($B80,'Monthly Peak Data '!$C$18:$G$29,5,FALSE)*(1+X80)</f>
        <v>0</v>
      </c>
      <c r="AQ80" s="3">
        <f>+VLOOKUP($B80,'Monthly Peak Data '!$L$3:$P$14,5,FALSE)*T80*(1+X80)</f>
        <v>-7.3722826896913795E-3</v>
      </c>
      <c r="AR80" s="29">
        <f>+VLOOKUP($B80,'Monthly Peak Data '!$C$3:$G$14,5,FALSE)*U80*(1+X80)</f>
        <v>4.6134918232742607E-2</v>
      </c>
      <c r="AS80" s="3">
        <f t="shared" si="212"/>
        <v>-71.479754241952222</v>
      </c>
      <c r="AT80" s="16"/>
    </row>
    <row r="81" spans="1:46" x14ac:dyDescent="0.3">
      <c r="A81" s="2">
        <f t="shared" si="46"/>
        <v>2024</v>
      </c>
      <c r="B81" s="2">
        <f t="shared" si="47"/>
        <v>2</v>
      </c>
      <c r="C81" s="3">
        <f t="shared" si="145"/>
        <v>78.747341772151884</v>
      </c>
      <c r="D81" s="1">
        <v>2.8559999999999999</v>
      </c>
      <c r="E81" s="22">
        <f t="shared" si="71"/>
        <v>0.91686750766748637</v>
      </c>
      <c r="F81" s="3">
        <f t="shared" si="213"/>
        <v>72.200878986072638</v>
      </c>
      <c r="G81" s="6">
        <f t="shared" ref="G81:H81" si="227">+G80</f>
        <v>3.8949999999999996</v>
      </c>
      <c r="H81" s="6">
        <f t="shared" si="227"/>
        <v>11.968926055057649</v>
      </c>
      <c r="I81" s="6">
        <f t="shared" si="69"/>
        <v>0.22918724696022486</v>
      </c>
      <c r="J81" s="6">
        <f t="shared" si="66"/>
        <v>0.32985982374443323</v>
      </c>
      <c r="K81" s="6">
        <f>+K80</f>
        <v>0</v>
      </c>
      <c r="L81" s="26">
        <f t="shared" si="61"/>
        <v>0</v>
      </c>
      <c r="M81" s="26">
        <f t="shared" si="62"/>
        <v>0</v>
      </c>
      <c r="N81" s="6">
        <f t="shared" ref="N81" si="228">+N80</f>
        <v>0.13501289894402119</v>
      </c>
      <c r="O81" s="26">
        <f t="shared" si="58"/>
        <v>8.7360482036357656E-2</v>
      </c>
      <c r="P81" s="26">
        <f t="shared" si="59"/>
        <v>4.0072788974855535E-2</v>
      </c>
      <c r="Q81" s="26">
        <f t="shared" si="77"/>
        <v>0.17942983507458041</v>
      </c>
      <c r="R81" s="26">
        <f t="shared" si="77"/>
        <v>0.39086132359646114</v>
      </c>
      <c r="S81" s="26">
        <f t="shared" si="77"/>
        <v>0.26929395341721607</v>
      </c>
      <c r="T81" s="26">
        <f t="shared" si="77"/>
        <v>6.3615636183584753E-3</v>
      </c>
      <c r="U81" s="75">
        <f t="shared" si="64"/>
        <v>-4.6754649512469354E-2</v>
      </c>
      <c r="V81" s="2">
        <f t="shared" ref="V81:Z81" si="229">+V69</f>
        <v>5.2674725789192064E-2</v>
      </c>
      <c r="W81" s="4">
        <v>696</v>
      </c>
      <c r="X81" s="38">
        <f t="shared" si="220"/>
        <v>7.0000000000000007E-2</v>
      </c>
      <c r="Y81" s="5">
        <f t="shared" si="229"/>
        <v>0.30925205388425764</v>
      </c>
      <c r="Z81" s="5">
        <f t="shared" si="229"/>
        <v>-5.5317014446227934E-3</v>
      </c>
      <c r="AA81" s="66">
        <f t="shared" si="92"/>
        <v>0.98014950062500006</v>
      </c>
      <c r="AB81" s="5">
        <f t="shared" si="206"/>
        <v>35.93385789977345</v>
      </c>
      <c r="AC81" s="3">
        <f t="shared" si="207"/>
        <v>2776.0680545249725</v>
      </c>
      <c r="AD81" s="3">
        <f t="shared" si="208"/>
        <v>8.812072702238634</v>
      </c>
      <c r="AE81" s="3">
        <f t="shared" si="209"/>
        <v>12.682855555606155</v>
      </c>
      <c r="AF81" s="3">
        <f t="shared" si="202"/>
        <v>1546.6251868448717</v>
      </c>
      <c r="AG81" s="3">
        <f t="shared" si="210"/>
        <v>-70.843122337799983</v>
      </c>
      <c r="AH81" s="3">
        <f>+K81*AVERAGE('Monthly Peak Data '!$Q$8:$Q$10)*(1+X81)*'Monthly Peak Data '!$M$40*1000</f>
        <v>0</v>
      </c>
      <c r="AI81" s="3">
        <f>+L81*(0.5*MAX('Monthly Peak Data '!$G$18:$G$19,'Monthly Peak Data '!$G$29)+0.5*(MAX('Monthly Peak Data '!$P$3:$P$14)))*(1+X81)</f>
        <v>0</v>
      </c>
      <c r="AJ81" s="3">
        <f>+M81*0.25*MAX('Monthly Peak Data '!$P$3:$P$14)*(1+X81)</f>
        <v>0</v>
      </c>
      <c r="AK81" s="3">
        <f>+VLOOKUP($B81,'Monthly Peak Data '!$L$3:$P$14,5,FALSE)*N81*(1+X81)</f>
        <v>-0.14224525062709753</v>
      </c>
      <c r="AL81" s="3">
        <f>+VLOOKUP($B81,'Monthly Peak Data '!$L$3:$P$14,5,FALSE)*O81*(1+$X81)</f>
        <v>-9.2040195858012416E-2</v>
      </c>
      <c r="AM81" s="3">
        <f>+VLOOKUP($B81,'Monthly Peak Data '!$L$3:$P$14,5,FALSE)*P81*(1+$X81)</f>
        <v>-4.2219402409976466E-2</v>
      </c>
      <c r="AN81" s="3">
        <f>+VLOOKUP($B81,'Monthly Peak Data '!$L$3:$P$14,5,FALSE)*Q81*(1+X81)</f>
        <v>-0.18904150684702195</v>
      </c>
      <c r="AO81" s="3">
        <f t="shared" si="211"/>
        <v>15.028316128876885</v>
      </c>
      <c r="AP81" s="3">
        <f>+VLOOKUP($B81,'Monthly Peak Data '!$C$18:$G$29,5,FALSE)*(1+X81)</f>
        <v>1.6748047619047624</v>
      </c>
      <c r="AQ81" s="3">
        <f>+VLOOKUP($B81,'Monthly Peak Data '!$L$3:$P$14,5,FALSE)*T81*(1+X81)</f>
        <v>-6.7023389494718999E-3</v>
      </c>
      <c r="AR81" s="29">
        <f>+VLOOKUP($B81,'Monthly Peak Data '!$C$3:$G$14,5,FALSE)*U81*(1+X81)</f>
        <v>5.3145258686813898E-2</v>
      </c>
      <c r="AS81" s="3">
        <f t="shared" si="212"/>
        <v>-54.55910488302311</v>
      </c>
      <c r="AT81" s="16"/>
    </row>
    <row r="82" spans="1:46" x14ac:dyDescent="0.3">
      <c r="A82" s="2">
        <f t="shared" si="46"/>
        <v>2024</v>
      </c>
      <c r="B82" s="2">
        <f t="shared" si="47"/>
        <v>3</v>
      </c>
      <c r="C82" s="3">
        <f t="shared" si="145"/>
        <v>53.607808857808863</v>
      </c>
      <c r="D82" s="1">
        <v>2.746</v>
      </c>
      <c r="E82" s="22">
        <f t="shared" si="71"/>
        <v>0.77619975601835101</v>
      </c>
      <c r="F82" s="3">
        <f t="shared" si="213"/>
        <v>41.610368156109637</v>
      </c>
      <c r="G82" s="6">
        <f t="shared" ref="G82:H82" si="230">+G81</f>
        <v>3.8949999999999996</v>
      </c>
      <c r="H82" s="6">
        <f t="shared" si="230"/>
        <v>11.968926055057649</v>
      </c>
      <c r="I82" s="6">
        <f t="shared" si="69"/>
        <v>0.19586537865826634</v>
      </c>
      <c r="J82" s="6">
        <f t="shared" si="66"/>
        <v>0.29034115245961939</v>
      </c>
      <c r="K82" s="6">
        <f t="shared" ref="K82:K144" si="231">+K81</f>
        <v>0</v>
      </c>
      <c r="L82" s="26">
        <f t="shared" si="61"/>
        <v>0</v>
      </c>
      <c r="M82" s="26">
        <f t="shared" si="62"/>
        <v>0</v>
      </c>
      <c r="N82" s="6">
        <f t="shared" ref="N82" si="232">+N81</f>
        <v>0.13501289894402119</v>
      </c>
      <c r="O82" s="26">
        <f t="shared" si="58"/>
        <v>9.4155394948011159E-2</v>
      </c>
      <c r="P82" s="26">
        <f t="shared" si="59"/>
        <v>4.9038132646509795E-2</v>
      </c>
      <c r="Q82" s="26">
        <f t="shared" si="77"/>
        <v>0.17942983507458041</v>
      </c>
      <c r="R82" s="26">
        <f t="shared" si="77"/>
        <v>0.39086132359646114</v>
      </c>
      <c r="S82" s="26">
        <f t="shared" si="77"/>
        <v>0.26929395341721607</v>
      </c>
      <c r="T82" s="26">
        <f t="shared" si="77"/>
        <v>6.3615636183584753E-3</v>
      </c>
      <c r="U82" s="75">
        <f t="shared" si="64"/>
        <v>-4.8337906852656452E-2</v>
      </c>
      <c r="V82" s="2">
        <f t="shared" ref="V82:Z82" si="233">+V70</f>
        <v>0.10095698428780983</v>
      </c>
      <c r="W82" s="2">
        <f t="shared" si="233"/>
        <v>743</v>
      </c>
      <c r="X82" s="38">
        <f t="shared" si="220"/>
        <v>7.0000000000000007E-2</v>
      </c>
      <c r="Y82" s="5">
        <f t="shared" si="233"/>
        <v>0.30925205388425764</v>
      </c>
      <c r="Z82" s="5">
        <f t="shared" si="233"/>
        <v>1.6072852482783614E-2</v>
      </c>
      <c r="AA82" s="66">
        <f t="shared" si="92"/>
        <v>0.98014950062500006</v>
      </c>
      <c r="AB82" s="5">
        <f t="shared" si="206"/>
        <v>73.522032736586965</v>
      </c>
      <c r="AC82" s="3">
        <f t="shared" si="207"/>
        <v>3273.4283692377739</v>
      </c>
      <c r="AD82" s="3">
        <f t="shared" si="208"/>
        <v>15.408450236394454</v>
      </c>
      <c r="AE82" s="3">
        <f t="shared" si="209"/>
        <v>22.840724736028545</v>
      </c>
      <c r="AF82" s="3">
        <f t="shared" si="202"/>
        <v>1546.6251868448717</v>
      </c>
      <c r="AG82" s="3">
        <f t="shared" si="210"/>
        <v>205.84101766050691</v>
      </c>
      <c r="AH82" s="3">
        <f>+K82*AVERAGE('Monthly Peak Data '!$Q$8:$Q$10)*(1+X82)*'Monthly Peak Data '!$M$40*1000</f>
        <v>0</v>
      </c>
      <c r="AI82" s="3">
        <f>+L82*(0.5*MAX('Monthly Peak Data '!$G$18:$G$19,'Monthly Peak Data '!$G$29)+0.5*(MAX('Monthly Peak Data '!$P$3:$P$14)))*(1+X82)</f>
        <v>0</v>
      </c>
      <c r="AJ82" s="3">
        <f>+M82*0.25*MAX('Monthly Peak Data '!$P$3:$P$14)*(1+X82)</f>
        <v>0</v>
      </c>
      <c r="AK82" s="3">
        <f>+VLOOKUP($B82,'Monthly Peak Data '!$L$3:$P$14,5,FALSE)*N82*(1+X82)</f>
        <v>0.41330627702772271</v>
      </c>
      <c r="AL82" s="3">
        <f>+VLOOKUP($B82,'Monthly Peak Data '!$L$3:$P$14,5,FALSE)*O82*(1+$X82)</f>
        <v>0.28823183601273694</v>
      </c>
      <c r="AM82" s="3">
        <f>+VLOOKUP($B82,'Monthly Peak Data '!$L$3:$P$14,5,FALSE)*P82*(1+$X82)</f>
        <v>0.15011727172026709</v>
      </c>
      <c r="AN82" s="3">
        <f>+VLOOKUP($B82,'Monthly Peak Data '!$L$3:$P$14,5,FALSE)*Q82*(1+X82)</f>
        <v>0.54927697799542108</v>
      </c>
      <c r="AO82" s="3">
        <f t="shared" si="211"/>
        <v>30.74850336094946</v>
      </c>
      <c r="AP82" s="3">
        <f>+VLOOKUP($B82,'Monthly Peak Data '!$C$18:$G$29,5,FALSE)*(1+X82)</f>
        <v>4.0038709677419362E-2</v>
      </c>
      <c r="AQ82" s="3">
        <f>+VLOOKUP($B82,'Monthly Peak Data '!$L$3:$P$14,5,FALSE)*T82*(1+X82)</f>
        <v>1.9474244281421547E-2</v>
      </c>
      <c r="AR82" s="29">
        <f>+VLOOKUP($B82,'Monthly Peak Data '!$C$3:$G$14,5,FALSE)*U82*(1+X82)</f>
        <v>8.8844293151523618E-3</v>
      </c>
      <c r="AS82" s="3">
        <f t="shared" si="212"/>
        <v>238.05885076748646</v>
      </c>
      <c r="AT82" s="16"/>
    </row>
    <row r="83" spans="1:46" x14ac:dyDescent="0.3">
      <c r="A83" s="2">
        <f t="shared" si="46"/>
        <v>2024</v>
      </c>
      <c r="B83" s="2">
        <f t="shared" si="47"/>
        <v>4</v>
      </c>
      <c r="C83" s="3">
        <f t="shared" si="145"/>
        <v>37.129844961240302</v>
      </c>
      <c r="D83" s="1">
        <v>2.4990000000000001</v>
      </c>
      <c r="E83" s="22">
        <f t="shared" si="71"/>
        <v>0.85629917965995661</v>
      </c>
      <c r="F83" s="3">
        <f t="shared" si="213"/>
        <v>31.794255781211444</v>
      </c>
      <c r="G83" s="6">
        <f t="shared" ref="G83" si="234">+G82</f>
        <v>3.8949999999999996</v>
      </c>
      <c r="H83" s="6">
        <f t="shared" ref="H83" si="235">+H82</f>
        <v>11.968926055057649</v>
      </c>
      <c r="I83" s="6">
        <f t="shared" si="69"/>
        <v>0.1455929438553569</v>
      </c>
      <c r="J83" s="6">
        <f t="shared" si="66"/>
        <v>0.2527979737238874</v>
      </c>
      <c r="K83" s="6">
        <f t="shared" si="231"/>
        <v>0</v>
      </c>
      <c r="L83" s="26">
        <f t="shared" si="61"/>
        <v>0</v>
      </c>
      <c r="M83" s="26">
        <f t="shared" si="62"/>
        <v>0</v>
      </c>
      <c r="N83" s="6">
        <f t="shared" ref="N83:N84" si="236">+N82</f>
        <v>0.13501289894402119</v>
      </c>
      <c r="O83" s="26">
        <f t="shared" si="58"/>
        <v>0.10266477650353785</v>
      </c>
      <c r="P83" s="26">
        <f t="shared" si="59"/>
        <v>9.7517657873504721E-2</v>
      </c>
      <c r="Q83" s="26">
        <f t="shared" si="77"/>
        <v>0.17942983507458041</v>
      </c>
      <c r="R83" s="26">
        <f t="shared" si="77"/>
        <v>0.39086132359646114</v>
      </c>
      <c r="S83" s="26">
        <f t="shared" si="77"/>
        <v>0.26929395341721607</v>
      </c>
      <c r="T83" s="26">
        <f t="shared" si="77"/>
        <v>6.3615636183584753E-3</v>
      </c>
      <c r="U83" s="75">
        <f t="shared" si="64"/>
        <v>-5.1158259887461428E-2</v>
      </c>
      <c r="V83" s="2">
        <f t="shared" ref="V83:Z83" si="237">+V71</f>
        <v>0.14691857833957545</v>
      </c>
      <c r="W83" s="2">
        <f t="shared" si="237"/>
        <v>720</v>
      </c>
      <c r="X83" s="38">
        <f t="shared" si="220"/>
        <v>7.0000000000000007E-2</v>
      </c>
      <c r="Y83" s="5">
        <f t="shared" si="237"/>
        <v>0.30925205388425764</v>
      </c>
      <c r="Z83" s="5">
        <f t="shared" si="237"/>
        <v>2.6413857677902619E-3</v>
      </c>
      <c r="AA83" s="66">
        <f t="shared" si="92"/>
        <v>0.98014950062500006</v>
      </c>
      <c r="AB83" s="5">
        <f t="shared" si="206"/>
        <v>103.68156325829028</v>
      </c>
      <c r="AC83" s="3">
        <f t="shared" si="207"/>
        <v>3527.2316119720317</v>
      </c>
      <c r="AD83" s="3">
        <f t="shared" si="208"/>
        <v>16.151975299580887</v>
      </c>
      <c r="AE83" s="3">
        <f t="shared" si="209"/>
        <v>28.045223341516298</v>
      </c>
      <c r="AF83" s="3">
        <f t="shared" si="202"/>
        <v>1546.6251868448717</v>
      </c>
      <c r="AG83" s="3">
        <f t="shared" si="210"/>
        <v>33.827569503192748</v>
      </c>
      <c r="AH83" s="3">
        <f>+K83*AVERAGE('Monthly Peak Data '!$Q$8:$Q$10)*(1+X83)*'Monthly Peak Data '!$M$40*1000</f>
        <v>0</v>
      </c>
      <c r="AI83" s="3">
        <f>+L83*(0.5*MAX('Monthly Peak Data '!$G$18:$G$19,'Monthly Peak Data '!$G$29)+0.5*(MAX('Monthly Peak Data '!$P$3:$P$14)))*(1+X83)</f>
        <v>0</v>
      </c>
      <c r="AJ83" s="3">
        <f>+M83*0.25*MAX('Monthly Peak Data '!$P$3:$P$14)*(1+X83)</f>
        <v>0</v>
      </c>
      <c r="AK83" s="3">
        <f>+VLOOKUP($B83,'Monthly Peak Data '!$L$3:$P$14,5,FALSE)*N83*(1+X83)</f>
        <v>6.7922064179259931E-2</v>
      </c>
      <c r="AL83" s="3">
        <f>+VLOOKUP($B83,'Monthly Peak Data '!$L$3:$P$14,5,FALSE)*O83*(1+$X83)</f>
        <v>5.1648424655438986E-2</v>
      </c>
      <c r="AM83" s="3">
        <f>+VLOOKUP($B83,'Monthly Peak Data '!$L$3:$P$14,5,FALSE)*P83*(1+$X83)</f>
        <v>4.9059020793572959E-2</v>
      </c>
      <c r="AN83" s="3">
        <f>+VLOOKUP($B83,'Monthly Peak Data '!$L$3:$P$14,5,FALSE)*Q83*(1+X83)</f>
        <v>9.0267262379594787E-2</v>
      </c>
      <c r="AO83" s="3">
        <f t="shared" si="211"/>
        <v>43.361870961023541</v>
      </c>
      <c r="AP83" s="3">
        <f>+VLOOKUP($B83,'Monthly Peak Data '!$C$18:$G$29,5,FALSE)*(1+X83)</f>
        <v>142.15603888888893</v>
      </c>
      <c r="AQ83" s="3">
        <f>+VLOOKUP($B83,'Monthly Peak Data '!$L$3:$P$14,5,FALSE)*T83*(1+X83)</f>
        <v>3.2003648225177508E-3</v>
      </c>
      <c r="AR83" s="29">
        <f>+VLOOKUP($B83,'Monthly Peak Data '!$C$3:$G$14,5,FALSE)*U83*(1+X83)</f>
        <v>7.590521547035608E-3</v>
      </c>
      <c r="AS83" s="3">
        <f t="shared" si="212"/>
        <v>219.61516701148261</v>
      </c>
      <c r="AT83" s="16"/>
    </row>
    <row r="84" spans="1:46" x14ac:dyDescent="0.3">
      <c r="A84" s="2">
        <f t="shared" si="46"/>
        <v>2024</v>
      </c>
      <c r="B84" s="2">
        <f t="shared" si="47"/>
        <v>5</v>
      </c>
      <c r="C84" s="3">
        <f t="shared" si="145"/>
        <v>31.173058568329719</v>
      </c>
      <c r="D84" s="1">
        <v>2.4820000000000002</v>
      </c>
      <c r="E84" s="22">
        <f t="shared" si="71"/>
        <v>0.82264044532210756</v>
      </c>
      <c r="F84" s="3">
        <f t="shared" si="213"/>
        <v>25.6442187827029</v>
      </c>
      <c r="G84" s="6">
        <f t="shared" ref="G84:H84" si="238">+G83</f>
        <v>3.8949999999999996</v>
      </c>
      <c r="H84" s="6">
        <f t="shared" si="238"/>
        <v>11.968926055057649</v>
      </c>
      <c r="I84" s="6">
        <f t="shared" si="69"/>
        <v>0.13594867453815235</v>
      </c>
      <c r="J84" s="6">
        <f t="shared" si="66"/>
        <v>0.25369874777762869</v>
      </c>
      <c r="K84" s="6">
        <f t="shared" si="231"/>
        <v>0</v>
      </c>
      <c r="L84" s="26">
        <f t="shared" si="61"/>
        <v>0</v>
      </c>
      <c r="M84" s="26">
        <f t="shared" si="62"/>
        <v>0</v>
      </c>
      <c r="N84" s="6">
        <f t="shared" si="236"/>
        <v>0.13501289894402119</v>
      </c>
      <c r="O84" s="26">
        <f t="shared" si="58"/>
        <v>0.10560891584399772</v>
      </c>
      <c r="P84" s="26">
        <f t="shared" si="59"/>
        <v>0.14044432357055389</v>
      </c>
      <c r="Q84" s="26">
        <f t="shared" si="77"/>
        <v>0.17942983507458041</v>
      </c>
      <c r="R84" s="26">
        <f t="shared" si="77"/>
        <v>0.39086132359646114</v>
      </c>
      <c r="S84" s="26">
        <f t="shared" si="77"/>
        <v>0.26929395341721607</v>
      </c>
      <c r="T84" s="26">
        <f t="shared" si="77"/>
        <v>6.3615636183584753E-3</v>
      </c>
      <c r="U84" s="75">
        <f t="shared" si="64"/>
        <v>-6.5234543771216943E-2</v>
      </c>
      <c r="V84" s="2">
        <f t="shared" ref="V84:Z84" si="239">+V72</f>
        <v>0.20374675305062195</v>
      </c>
      <c r="W84" s="2">
        <f t="shared" si="239"/>
        <v>744</v>
      </c>
      <c r="X84" s="38">
        <f t="shared" si="220"/>
        <v>7.0000000000000007E-2</v>
      </c>
      <c r="Y84" s="5">
        <f t="shared" si="239"/>
        <v>0.30925205388425764</v>
      </c>
      <c r="Z84" s="5">
        <f t="shared" si="239"/>
        <v>0.11317959405581732</v>
      </c>
      <c r="AA84" s="66">
        <f t="shared" si="92"/>
        <v>0.98014950062500006</v>
      </c>
      <c r="AB84" s="5">
        <f t="shared" si="206"/>
        <v>148.57849502286004</v>
      </c>
      <c r="AC84" s="3">
        <f t="shared" si="207"/>
        <v>4076.891993064924</v>
      </c>
      <c r="AD84" s="3">
        <f t="shared" si="208"/>
        <v>21.612982925657477</v>
      </c>
      <c r="AE84" s="3">
        <f t="shared" si="209"/>
        <v>40.33277060336313</v>
      </c>
      <c r="AF84" s="3">
        <f t="shared" si="202"/>
        <v>1546.6251868448717</v>
      </c>
      <c r="AG84" s="3">
        <f t="shared" si="210"/>
        <v>1449.4628656492062</v>
      </c>
      <c r="AH84" s="3">
        <f>+K84*AVERAGE('Monthly Peak Data '!$Q$8:$Q$10)*(1+X84)*'Monthly Peak Data '!$M$40*1000</f>
        <v>0</v>
      </c>
      <c r="AI84" s="3">
        <f>+L84*(0.5*MAX('Monthly Peak Data '!$G$18:$G$19,'Monthly Peak Data '!$G$29)+0.5*(MAX('Monthly Peak Data '!$P$3:$P$14)))*(1+X84)</f>
        <v>0</v>
      </c>
      <c r="AJ84" s="3">
        <f>+M84*0.25*MAX('Monthly Peak Data '!$P$3:$P$14)*(1+X84)</f>
        <v>0</v>
      </c>
      <c r="AK84" s="3">
        <f>+VLOOKUP($B84,'Monthly Peak Data '!$L$3:$P$14,5,FALSE)*N84*(1+X84)</f>
        <v>2.9103630923524473</v>
      </c>
      <c r="AL84" s="3">
        <f>+VLOOKUP($B84,'Monthly Peak Data '!$L$3:$P$14,5,FALSE)*O84*(1+$X84)</f>
        <v>2.2765253786837341</v>
      </c>
      <c r="AM84" s="3">
        <f>+VLOOKUP($B84,'Monthly Peak Data '!$L$3:$P$14,5,FALSE)*P84*(1+$X84)</f>
        <v>3.027443889043651</v>
      </c>
      <c r="AN84" s="3">
        <f>+VLOOKUP($B84,'Monthly Peak Data '!$L$3:$P$14,5,FALSE)*Q84*(1+X84)</f>
        <v>3.8678228062080318</v>
      </c>
      <c r="AO84" s="3">
        <f t="shared" si="211"/>
        <v>62.138738328187664</v>
      </c>
      <c r="AP84" s="3">
        <f>+VLOOKUP($B84,'Monthly Peak Data '!$C$18:$G$29,5,FALSE)*(1+X84)</f>
        <v>0.49346559139784957</v>
      </c>
      <c r="AQ84" s="3">
        <f>+VLOOKUP($B84,'Monthly Peak Data '!$L$3:$P$14,5,FALSE)*T84*(1+X84)</f>
        <v>0.13713104532478063</v>
      </c>
      <c r="AR84" s="29">
        <f>+VLOOKUP($B84,'Monthly Peak Data '!$C$3:$G$14,5,FALSE)*U84*(1+X84)</f>
        <v>-1.406207925488052</v>
      </c>
      <c r="AS84" s="3">
        <f t="shared" si="212"/>
        <v>1522.9081478549165</v>
      </c>
      <c r="AT84" s="16"/>
    </row>
    <row r="85" spans="1:46" x14ac:dyDescent="0.3">
      <c r="A85" s="2">
        <f t="shared" si="46"/>
        <v>2024</v>
      </c>
      <c r="B85" s="2">
        <f t="shared" si="47"/>
        <v>6</v>
      </c>
      <c r="C85" s="3">
        <f t="shared" si="145"/>
        <v>31.104533789563728</v>
      </c>
      <c r="D85" s="1">
        <v>2.512</v>
      </c>
      <c r="E85" s="22">
        <f t="shared" si="71"/>
        <v>0.93665800540146105</v>
      </c>
      <c r="F85" s="3">
        <f t="shared" si="213"/>
        <v>29.134310578275109</v>
      </c>
      <c r="G85" s="1">
        <f>+G73*(1+$G$6)</f>
        <v>3.9923749999999991</v>
      </c>
      <c r="H85" s="1">
        <f>+H73*(1+$H$6)</f>
        <v>12.738528000397856</v>
      </c>
      <c r="I85" s="6">
        <f t="shared" si="69"/>
        <v>0.14963234865127328</v>
      </c>
      <c r="J85" s="6">
        <f t="shared" si="66"/>
        <v>0.49866589407195722</v>
      </c>
      <c r="K85" s="1">
        <v>3.78</v>
      </c>
      <c r="L85" s="26">
        <f t="shared" si="61"/>
        <v>0</v>
      </c>
      <c r="M85" s="26">
        <f t="shared" si="62"/>
        <v>0</v>
      </c>
      <c r="N85" s="1">
        <f>+N73*(1+$N$6)</f>
        <v>0.13557590273261774</v>
      </c>
      <c r="O85" s="26">
        <f t="shared" si="58"/>
        <v>8.2907617688084162E-2</v>
      </c>
      <c r="P85" s="26">
        <f t="shared" si="59"/>
        <v>0.10246348020918605</v>
      </c>
      <c r="Q85" s="26">
        <f t="shared" si="77"/>
        <v>0.17942983507458041</v>
      </c>
      <c r="R85" s="26">
        <f t="shared" si="77"/>
        <v>0.39086132359646114</v>
      </c>
      <c r="S85" s="26">
        <f t="shared" si="77"/>
        <v>0.26929395341721607</v>
      </c>
      <c r="T85" s="26">
        <f t="shared" si="77"/>
        <v>6.3615636183584753E-3</v>
      </c>
      <c r="U85" s="75">
        <f t="shared" si="64"/>
        <v>-5.6531758413193668E-2</v>
      </c>
      <c r="V85" s="2">
        <f t="shared" ref="V85:Z85" si="240">+V73</f>
        <v>0.22707631086142321</v>
      </c>
      <c r="W85" s="2">
        <f t="shared" si="240"/>
        <v>720</v>
      </c>
      <c r="X85" s="38">
        <f t="shared" si="220"/>
        <v>7.0000000000000007E-2</v>
      </c>
      <c r="Y85" s="5">
        <f t="shared" si="240"/>
        <v>0.30925205388425764</v>
      </c>
      <c r="Z85" s="5">
        <f t="shared" si="240"/>
        <v>1.7649812734082402E-3</v>
      </c>
      <c r="AA85" s="66">
        <f t="shared" si="92"/>
        <v>0.98014950062500006</v>
      </c>
      <c r="AB85" s="5">
        <f t="shared" si="206"/>
        <v>160.24948754010569</v>
      </c>
      <c r="AC85" s="3">
        <f t="shared" si="207"/>
        <v>4995.5714238030669</v>
      </c>
      <c r="AD85" s="3">
        <f t="shared" si="208"/>
        <v>25.657002694144197</v>
      </c>
      <c r="AE85" s="3">
        <f t="shared" si="209"/>
        <v>85.504720757272963</v>
      </c>
      <c r="AF85" s="3">
        <f>+Y74*G85*1000*1.2*(1+X74)</f>
        <v>1585.2908165159931</v>
      </c>
      <c r="AG85" s="3">
        <f t="shared" si="210"/>
        <v>24.057091807492945</v>
      </c>
      <c r="AH85" s="3">
        <f>+K85*AVERAGE('Monthly Peak Data '!$Q$8:$Q$10)*(1+X85)*'Monthly Peak Data '!$M$40*1000</f>
        <v>66.209127573098371</v>
      </c>
      <c r="AI85" s="3">
        <f>+L85*(0.5*MAX('Monthly Peak Data '!$G$18:$G$19,'Monthly Peak Data '!$G$29)+0.5*(MAX('Monthly Peak Data '!$P$3:$P$14)))*(1+X85)</f>
        <v>0</v>
      </c>
      <c r="AJ85" s="3">
        <f>+M85*0.25*MAX('Monthly Peak Data '!$P$3:$P$14)*(1+X85)</f>
        <v>0</v>
      </c>
      <c r="AK85" s="3">
        <f>+VLOOKUP($B85,'Monthly Peak Data '!$L$3:$P$14,5,FALSE)*N85*(1+X85)</f>
        <v>4.5574969502758911E-2</v>
      </c>
      <c r="AL85" s="3">
        <f>+VLOOKUP($B85,'Monthly Peak Data '!$L$3:$P$14,5,FALSE)*O85*(1+$X85)</f>
        <v>2.7870086582663569E-2</v>
      </c>
      <c r="AM85" s="3">
        <f>+VLOOKUP($B85,'Monthly Peak Data '!$L$3:$P$14,5,FALSE)*P85*(1+$X85)</f>
        <v>3.4443952734652984E-2</v>
      </c>
      <c r="AN85" s="3">
        <f>+VLOOKUP($B85,'Monthly Peak Data '!$L$3:$P$14,5,FALSE)*Q85*(1+X85)</f>
        <v>6.0316834308945848E-2</v>
      </c>
      <c r="AO85" s="3">
        <f t="shared" si="211"/>
        <v>67.019799681970952</v>
      </c>
      <c r="AP85" s="3">
        <f>+VLOOKUP($B85,'Monthly Peak Data '!$C$18:$G$29,5,FALSE)*(1+X85)</f>
        <v>339.51848999999993</v>
      </c>
      <c r="AQ85" s="3">
        <f>+VLOOKUP($B85,'Monthly Peak Data '!$L$3:$P$14,5,FALSE)*T85*(1+X85)</f>
        <v>2.1384926233413552E-3</v>
      </c>
      <c r="AR85" s="29">
        <f>+VLOOKUP($B85,'Monthly Peak Data '!$C$3:$G$14,5,FALSE)*U85*(1+X85)</f>
        <v>-2.9535862332761313</v>
      </c>
      <c r="AS85" s="3">
        <f t="shared" si="212"/>
        <v>494.02126716503835</v>
      </c>
      <c r="AT85" s="16"/>
    </row>
    <row r="86" spans="1:46" x14ac:dyDescent="0.3">
      <c r="A86" s="2">
        <f t="shared" si="46"/>
        <v>2024</v>
      </c>
      <c r="B86" s="2">
        <f t="shared" si="47"/>
        <v>7</v>
      </c>
      <c r="C86" s="3">
        <f t="shared" si="145"/>
        <v>38.422654867256639</v>
      </c>
      <c r="D86" s="1">
        <v>2.544</v>
      </c>
      <c r="E86" s="22">
        <f t="shared" si="71"/>
        <v>0.86933577818182028</v>
      </c>
      <c r="F86" s="3">
        <f t="shared" si="213"/>
        <v>33.402188568838056</v>
      </c>
      <c r="G86" s="6">
        <f t="shared" ref="G86:H86" si="241">+G85</f>
        <v>3.9923749999999991</v>
      </c>
      <c r="H86" s="6">
        <f t="shared" si="241"/>
        <v>12.738528000397856</v>
      </c>
      <c r="I86" s="6">
        <f t="shared" si="69"/>
        <v>0.22559629811941631</v>
      </c>
      <c r="J86" s="6">
        <f t="shared" si="66"/>
        <v>0.42626268353058777</v>
      </c>
      <c r="K86" s="6">
        <f t="shared" si="231"/>
        <v>3.78</v>
      </c>
      <c r="L86" s="26">
        <f t="shared" si="61"/>
        <v>0</v>
      </c>
      <c r="M86" s="26">
        <f t="shared" si="62"/>
        <v>0</v>
      </c>
      <c r="N86" s="6">
        <f t="shared" ref="N86" si="242">+N85</f>
        <v>0.13557590273261774</v>
      </c>
      <c r="O86" s="26">
        <f t="shared" si="58"/>
        <v>7.7528598499746068E-2</v>
      </c>
      <c r="P86" s="26">
        <f t="shared" si="59"/>
        <v>8.9087501451373535E-2</v>
      </c>
      <c r="Q86" s="26">
        <f t="shared" si="77"/>
        <v>0.17942983507458041</v>
      </c>
      <c r="R86" s="26">
        <f t="shared" si="77"/>
        <v>0.39086132359646114</v>
      </c>
      <c r="S86" s="26">
        <f t="shared" si="77"/>
        <v>0.26929395341721607</v>
      </c>
      <c r="T86" s="26">
        <f t="shared" si="77"/>
        <v>6.3615636183584753E-3</v>
      </c>
      <c r="U86" s="75">
        <f t="shared" si="64"/>
        <v>-4.7430441286462233E-2</v>
      </c>
      <c r="V86" s="2">
        <f t="shared" ref="V86:Z86" si="243">+V74</f>
        <v>0.24032926332004376</v>
      </c>
      <c r="W86" s="2">
        <f t="shared" si="243"/>
        <v>744</v>
      </c>
      <c r="X86" s="38">
        <f t="shared" si="220"/>
        <v>7.0000000000000007E-2</v>
      </c>
      <c r="Y86" s="5">
        <f t="shared" si="243"/>
        <v>0.30925205388425764</v>
      </c>
      <c r="Z86" s="5">
        <f t="shared" si="243"/>
        <v>1.7832548024646607E-3</v>
      </c>
      <c r="AA86" s="66">
        <f t="shared" si="92"/>
        <v>0.97524875312187509</v>
      </c>
      <c r="AB86" s="5">
        <f t="shared" si="206"/>
        <v>174.37932590732916</v>
      </c>
      <c r="AC86" s="3">
        <f t="shared" si="207"/>
        <v>6232.3767053159199</v>
      </c>
      <c r="AD86" s="3">
        <f t="shared" si="208"/>
        <v>42.093083520780375</v>
      </c>
      <c r="AE86" s="3">
        <f t="shared" si="209"/>
        <v>79.53459737245899</v>
      </c>
      <c r="AF86" s="3">
        <f>+AF85</f>
        <v>1585.2908165159931</v>
      </c>
      <c r="AG86" s="3">
        <f t="shared" si="210"/>
        <v>24.306164119352829</v>
      </c>
      <c r="AH86" s="3">
        <f>+K86*AVERAGE('Monthly Peak Data '!$Q$8:$Q$10)*(1+X86)*'Monthly Peak Data '!$M$40*1000</f>
        <v>66.209127573098371</v>
      </c>
      <c r="AI86" s="3">
        <f>+L86*(0.5*MAX('Monthly Peak Data '!$G$18:$G$19,'Monthly Peak Data '!$G$29)+0.5*(MAX('Monthly Peak Data '!$P$3:$P$14)))*(1+X86)</f>
        <v>0</v>
      </c>
      <c r="AJ86" s="3">
        <f>+M86*0.25*MAX('Monthly Peak Data '!$P$3:$P$14)*(1+X86)</f>
        <v>0</v>
      </c>
      <c r="AK86" s="3">
        <f>+VLOOKUP($B86,'Monthly Peak Data '!$L$3:$P$14,5,FALSE)*N86*(1+X86)</f>
        <v>4.6046824667457589E-2</v>
      </c>
      <c r="AL86" s="3">
        <f>+VLOOKUP($B86,'Monthly Peak Data '!$L$3:$P$14,5,FALSE)*O86*(1+$X86)</f>
        <v>2.6331713157552457E-2</v>
      </c>
      <c r="AM86" s="3">
        <f>+VLOOKUP($B86,'Monthly Peak Data '!$L$3:$P$14,5,FALSE)*P86*(1+$X86)</f>
        <v>3.0257564041329725E-2</v>
      </c>
      <c r="AN86" s="3">
        <f>+VLOOKUP($B86,'Monthly Peak Data '!$L$3:$P$14,5,FALSE)*Q86*(1+X86)</f>
        <v>6.0941317662362632E-2</v>
      </c>
      <c r="AO86" s="3">
        <f t="shared" si="211"/>
        <v>72.929203521237156</v>
      </c>
      <c r="AP86" s="3">
        <f>+VLOOKUP($B86,'Monthly Peak Data '!$C$18:$G$29,5,FALSE)*(1+X86)</f>
        <v>108.68772365591396</v>
      </c>
      <c r="AQ86" s="3">
        <f>+VLOOKUP($B86,'Monthly Peak Data '!$L$3:$P$14,5,FALSE)*T86*(1+X86)</f>
        <v>2.1606332588700867E-3</v>
      </c>
      <c r="AR86" s="29">
        <f>+VLOOKUP($B86,'Monthly Peak Data '!$C$3:$G$14,5,FALSE)*U86*(1+X86)</f>
        <v>-2.7493631342057334</v>
      </c>
      <c r="AS86" s="3">
        <f t="shared" si="212"/>
        <v>269.54859378818418</v>
      </c>
      <c r="AT86" s="16"/>
    </row>
    <row r="87" spans="1:46" x14ac:dyDescent="0.3">
      <c r="A87" s="2">
        <f t="shared" si="46"/>
        <v>2024</v>
      </c>
      <c r="B87" s="2">
        <f t="shared" si="47"/>
        <v>8</v>
      </c>
      <c r="C87" s="3">
        <f t="shared" si="145"/>
        <v>36.598975220495596</v>
      </c>
      <c r="D87" s="1">
        <v>2.5510000000000002</v>
      </c>
      <c r="E87" s="22">
        <f t="shared" si="71"/>
        <v>0.89082637613107407</v>
      </c>
      <c r="F87" s="3">
        <f t="shared" si="213"/>
        <v>32.603332465785073</v>
      </c>
      <c r="G87" s="6">
        <f t="shared" ref="G87:H87" si="244">+G86</f>
        <v>3.9923749999999991</v>
      </c>
      <c r="H87" s="6">
        <f t="shared" si="244"/>
        <v>12.738528000397856</v>
      </c>
      <c r="I87" s="6">
        <f t="shared" si="69"/>
        <v>0.19638910486776048</v>
      </c>
      <c r="J87" s="6">
        <f t="shared" si="66"/>
        <v>0.50706269657630498</v>
      </c>
      <c r="K87" s="6">
        <f t="shared" si="231"/>
        <v>3.78</v>
      </c>
      <c r="L87" s="26">
        <f t="shared" si="61"/>
        <v>0</v>
      </c>
      <c r="M87" s="26">
        <f t="shared" si="62"/>
        <v>0</v>
      </c>
      <c r="N87" s="6">
        <f t="shared" ref="N87" si="245">+N86</f>
        <v>0.13557590273261774</v>
      </c>
      <c r="O87" s="26">
        <f t="shared" si="58"/>
        <v>5.7716113539105059E-2</v>
      </c>
      <c r="P87" s="26">
        <f t="shared" si="59"/>
        <v>4.2043709667396491E-2</v>
      </c>
      <c r="Q87" s="26">
        <f t="shared" si="77"/>
        <v>0.17942983507458041</v>
      </c>
      <c r="R87" s="26">
        <f t="shared" si="77"/>
        <v>0.39086132359646114</v>
      </c>
      <c r="S87" s="26">
        <f t="shared" si="77"/>
        <v>0.26929395341721607</v>
      </c>
      <c r="T87" s="26">
        <f t="shared" si="77"/>
        <v>6.3615636183584753E-3</v>
      </c>
      <c r="U87" s="75">
        <f t="shared" si="64"/>
        <v>-7.3806447858472998E-2</v>
      </c>
      <c r="V87" s="2">
        <f t="shared" ref="V87:Z87" si="246">+V75</f>
        <v>0.20131777062945472</v>
      </c>
      <c r="W87" s="2">
        <f t="shared" si="246"/>
        <v>744</v>
      </c>
      <c r="X87" s="38">
        <f t="shared" si="220"/>
        <v>7.0000000000000007E-2</v>
      </c>
      <c r="Y87" s="5">
        <f t="shared" si="246"/>
        <v>0.30925205388425764</v>
      </c>
      <c r="Z87" s="5">
        <f t="shared" si="246"/>
        <v>9.9775280898876398E-2</v>
      </c>
      <c r="AA87" s="66">
        <f t="shared" si="92"/>
        <v>0.97524875312187509</v>
      </c>
      <c r="AB87" s="5">
        <f t="shared" si="206"/>
        <v>146.07316916201262</v>
      </c>
      <c r="AC87" s="3">
        <f t="shared" si="207"/>
        <v>5095.8451454163587</v>
      </c>
      <c r="AD87" s="3">
        <f t="shared" si="208"/>
        <v>30.695281462509339</v>
      </c>
      <c r="AE87" s="3">
        <f t="shared" si="209"/>
        <v>79.253032906428459</v>
      </c>
      <c r="AF87" s="3">
        <f t="shared" ref="AF87:AF96" si="247">+AF86</f>
        <v>1585.2908165159931</v>
      </c>
      <c r="AG87" s="3">
        <f t="shared" si="210"/>
        <v>1359.9595241413513</v>
      </c>
      <c r="AH87" s="3">
        <f>+K87*AVERAGE('Monthly Peak Data '!$Q$8:$Q$10)*(1+X87)*'Monthly Peak Data '!$M$40*1000</f>
        <v>66.209127573098371</v>
      </c>
      <c r="AI87" s="3">
        <f>+L87*(0.5*MAX('Monthly Peak Data '!$G$18:$G$19,'Monthly Peak Data '!$G$29)+0.5*(MAX('Monthly Peak Data '!$P$3:$P$14)))*(1+X87)</f>
        <v>0</v>
      </c>
      <c r="AJ87" s="3">
        <f>+M87*0.25*MAX('Monthly Peak Data '!$P$3:$P$14)*(1+X87)</f>
        <v>0</v>
      </c>
      <c r="AK87" s="3">
        <f>+VLOOKUP($B87,'Monthly Peak Data '!$L$3:$P$14,5,FALSE)*N87*(1+X87)</f>
        <v>2.5763759948084815</v>
      </c>
      <c r="AL87" s="3">
        <f>+VLOOKUP($B87,'Monthly Peak Data '!$L$3:$P$14,5,FALSE)*O87*(1+$X87)</f>
        <v>1.0967908488063212</v>
      </c>
      <c r="AM87" s="3">
        <f>+VLOOKUP($B87,'Monthly Peak Data '!$L$3:$P$14,5,FALSE)*P87*(1+$X87)</f>
        <v>0.79896502355146892</v>
      </c>
      <c r="AN87" s="3">
        <f>+VLOOKUP($B87,'Monthly Peak Data '!$L$3:$P$14,5,FALSE)*Q87*(1+X87)</f>
        <v>3.4097410418892662</v>
      </c>
      <c r="AO87" s="3">
        <f t="shared" si="211"/>
        <v>61.090956897435603</v>
      </c>
      <c r="AP87" s="3">
        <f>+VLOOKUP($B87,'Monthly Peak Data '!$C$18:$G$29,5,FALSE)*(1+X87)</f>
        <v>251.79573655913978</v>
      </c>
      <c r="AQ87" s="3">
        <f>+VLOOKUP($B87,'Monthly Peak Data '!$L$3:$P$14,5,FALSE)*T87*(1+X87)</f>
        <v>0.12089006575238977</v>
      </c>
      <c r="AR87" s="29">
        <f>+VLOOKUP($B87,'Monthly Peak Data '!$C$3:$G$14,5,FALSE)*U87*(1+X87)</f>
        <v>-4.9072231060476375</v>
      </c>
      <c r="AS87" s="3">
        <f t="shared" si="212"/>
        <v>1742.1508850397854</v>
      </c>
      <c r="AT87" s="16"/>
    </row>
    <row r="88" spans="1:46" x14ac:dyDescent="0.3">
      <c r="A88" s="2">
        <f t="shared" si="46"/>
        <v>2024</v>
      </c>
      <c r="B88" s="2">
        <f t="shared" si="47"/>
        <v>9</v>
      </c>
      <c r="C88" s="3">
        <f t="shared" si="145"/>
        <v>34.30818220160269</v>
      </c>
      <c r="D88" s="1">
        <v>2.5459999999999998</v>
      </c>
      <c r="E88" s="22">
        <f t="shared" si="71"/>
        <v>1.1928111171804658</v>
      </c>
      <c r="F88" s="3">
        <f t="shared" si="213"/>
        <v>40.923181140324679</v>
      </c>
      <c r="G88" s="6">
        <f t="shared" ref="G88:H88" si="248">+G87</f>
        <v>3.9923749999999991</v>
      </c>
      <c r="H88" s="6">
        <f t="shared" si="248"/>
        <v>12.738528000397856</v>
      </c>
      <c r="I88" s="6">
        <f t="shared" si="69"/>
        <v>0.30524140274742589</v>
      </c>
      <c r="J88" s="6">
        <f t="shared" si="66"/>
        <v>0.97916767788422598</v>
      </c>
      <c r="K88" s="6">
        <f t="shared" si="231"/>
        <v>3.78</v>
      </c>
      <c r="L88" s="26">
        <f t="shared" si="61"/>
        <v>0</v>
      </c>
      <c r="M88" s="26">
        <f t="shared" si="62"/>
        <v>0</v>
      </c>
      <c r="N88" s="6">
        <f t="shared" ref="N88" si="249">+N87</f>
        <v>0.13557590273261774</v>
      </c>
      <c r="O88" s="26">
        <f t="shared" si="58"/>
        <v>6.0041077836429473E-2</v>
      </c>
      <c r="P88" s="26">
        <f t="shared" si="59"/>
        <v>4.8720712245880038E-2</v>
      </c>
      <c r="Q88" s="26">
        <f t="shared" si="77"/>
        <v>0.17942983507458041</v>
      </c>
      <c r="R88" s="26">
        <f t="shared" si="77"/>
        <v>0.39086132359646114</v>
      </c>
      <c r="S88" s="26">
        <f t="shared" si="77"/>
        <v>0.26929395341721607</v>
      </c>
      <c r="T88" s="26">
        <f t="shared" si="77"/>
        <v>6.3615636183584753E-3</v>
      </c>
      <c r="U88" s="75">
        <f t="shared" si="64"/>
        <v>-6.6979482981701019E-2</v>
      </c>
      <c r="V88" s="2">
        <f t="shared" ref="V88:Z88" si="250">+V76</f>
        <v>0.16869506866416967</v>
      </c>
      <c r="W88" s="2">
        <f t="shared" si="250"/>
        <v>720</v>
      </c>
      <c r="X88" s="38">
        <f t="shared" si="220"/>
        <v>7.0000000000000007E-2</v>
      </c>
      <c r="Y88" s="5">
        <f t="shared" si="250"/>
        <v>0.30925205388425764</v>
      </c>
      <c r="Z88" s="5">
        <f t="shared" si="250"/>
        <v>-4.1385767790262174E-4</v>
      </c>
      <c r="AA88" s="66">
        <f t="shared" si="92"/>
        <v>0.97524875312187509</v>
      </c>
      <c r="AB88" s="5">
        <f t="shared" si="206"/>
        <v>118.45415186822922</v>
      </c>
      <c r="AC88" s="3">
        <f t="shared" si="207"/>
        <v>5186.8471636879694</v>
      </c>
      <c r="AD88" s="3">
        <f t="shared" si="208"/>
        <v>38.688109280940949</v>
      </c>
      <c r="AE88" s="3">
        <f t="shared" si="209"/>
        <v>124.10553019799862</v>
      </c>
      <c r="AF88" s="3">
        <f t="shared" si="247"/>
        <v>1585.2908165159931</v>
      </c>
      <c r="AG88" s="3">
        <f t="shared" si="210"/>
        <v>-5.6409732514121371</v>
      </c>
      <c r="AH88" s="3">
        <f>+K88*AVERAGE('Monthly Peak Data '!$Q$8:$Q$10)*(1+X88)*'Monthly Peak Data '!$M$40*1000</f>
        <v>66.209127573098371</v>
      </c>
      <c r="AI88" s="3">
        <f>+L88*(0.5*MAX('Monthly Peak Data '!$G$18:$G$19,'Monthly Peak Data '!$G$29)+0.5*(MAX('Monthly Peak Data '!$P$3:$P$14)))*(1+X88)</f>
        <v>0</v>
      </c>
      <c r="AJ88" s="3">
        <f>+M88*0.25*MAX('Monthly Peak Data '!$P$3:$P$14)*(1+X88)</f>
        <v>0</v>
      </c>
      <c r="AK88" s="3">
        <f>+VLOOKUP($B88,'Monthly Peak Data '!$L$3:$P$14,5,FALSE)*N88*(1+X88)</f>
        <v>-1.0686544573060707E-2</v>
      </c>
      <c r="AL88" s="3">
        <f>+VLOOKUP($B88,'Monthly Peak Data '!$L$3:$P$14,5,FALSE)*O88*(1+$X88)</f>
        <v>-4.7326378919934926E-3</v>
      </c>
      <c r="AM88" s="3">
        <f>+VLOOKUP($B88,'Monthly Peak Data '!$L$3:$P$14,5,FALSE)*P88*(1+$X88)</f>
        <v>-3.8403289415944179E-3</v>
      </c>
      <c r="AN88" s="3">
        <f>+VLOOKUP($B88,'Monthly Peak Data '!$L$3:$P$14,5,FALSE)*Q88*(1+X88)</f>
        <v>-1.4143257700028678E-2</v>
      </c>
      <c r="AO88" s="3">
        <f t="shared" si="211"/>
        <v>49.540086845642151</v>
      </c>
      <c r="AP88" s="3">
        <f>+VLOOKUP($B88,'Monthly Peak Data '!$C$18:$G$29,5,FALSE)*(1+X88)</f>
        <v>0.31838444444444441</v>
      </c>
      <c r="AQ88" s="3">
        <f>+VLOOKUP($B88,'Monthly Peak Data '!$L$3:$P$14,5,FALSE)*T88*(1+X88)</f>
        <v>-5.0143964961107631E-4</v>
      </c>
      <c r="AR88" s="29">
        <f>+VLOOKUP($B88,'Monthly Peak Data '!$C$3:$G$14,5,FALSE)*U88*(1+X88)</f>
        <v>-3.4605633073222242</v>
      </c>
      <c r="AS88" s="3">
        <f t="shared" si="212"/>
        <v>106.93215809569433</v>
      </c>
      <c r="AT88" s="16"/>
    </row>
    <row r="89" spans="1:46" x14ac:dyDescent="0.3">
      <c r="A89" s="2">
        <f t="shared" ref="A89:A152" si="251">1+A77</f>
        <v>2024</v>
      </c>
      <c r="B89" s="2">
        <f t="shared" ref="B89:B152" si="252">+B77</f>
        <v>10</v>
      </c>
      <c r="C89" s="3">
        <f t="shared" si="145"/>
        <v>32.808510638297868</v>
      </c>
      <c r="D89" s="1">
        <v>2.57</v>
      </c>
      <c r="E89" s="22">
        <f t="shared" ref="E89:E152" si="253">+E77</f>
        <v>0.94018245482949858</v>
      </c>
      <c r="F89" s="3">
        <f t="shared" si="213"/>
        <v>30.845986071214607</v>
      </c>
      <c r="G89" s="6">
        <f t="shared" ref="G89:H89" si="254">+G88</f>
        <v>3.9923749999999991</v>
      </c>
      <c r="H89" s="6">
        <f t="shared" si="254"/>
        <v>12.738528000397856</v>
      </c>
      <c r="I89" s="6">
        <f t="shared" si="69"/>
        <v>0.22920464305396915</v>
      </c>
      <c r="J89" s="6">
        <f t="shared" si="66"/>
        <v>0.33079741866315859</v>
      </c>
      <c r="K89" s="6">
        <f t="shared" si="231"/>
        <v>3.78</v>
      </c>
      <c r="L89" s="26">
        <f t="shared" si="61"/>
        <v>0</v>
      </c>
      <c r="M89" s="26">
        <f t="shared" si="62"/>
        <v>0</v>
      </c>
      <c r="N89" s="6">
        <f t="shared" ref="N89" si="255">+N88</f>
        <v>0.13557590273261774</v>
      </c>
      <c r="O89" s="26">
        <f t="shared" si="58"/>
        <v>8.0048379220487367E-2</v>
      </c>
      <c r="P89" s="26">
        <f t="shared" si="59"/>
        <v>0.10389692071107387</v>
      </c>
      <c r="Q89" s="26">
        <f t="shared" si="77"/>
        <v>0.17942983507458041</v>
      </c>
      <c r="R89" s="26">
        <f t="shared" si="77"/>
        <v>0.39086132359646114</v>
      </c>
      <c r="S89" s="26">
        <f t="shared" si="77"/>
        <v>0.26929395341721607</v>
      </c>
      <c r="T89" s="26">
        <f t="shared" si="77"/>
        <v>6.3615636183584753E-3</v>
      </c>
      <c r="U89" s="75">
        <f t="shared" si="64"/>
        <v>-6.764213333333334E-2</v>
      </c>
      <c r="V89" s="2">
        <f t="shared" ref="V89:Z89" si="256">+V77</f>
        <v>0.10010137277999277</v>
      </c>
      <c r="W89" s="2">
        <f t="shared" si="256"/>
        <v>744</v>
      </c>
      <c r="X89" s="38">
        <f t="shared" si="220"/>
        <v>7.0000000000000007E-2</v>
      </c>
      <c r="Y89" s="5">
        <f t="shared" si="256"/>
        <v>0.30925205388425764</v>
      </c>
      <c r="Z89" s="5">
        <f t="shared" si="256"/>
        <v>-3.089887640449438E-4</v>
      </c>
      <c r="AA89" s="66">
        <f t="shared" si="92"/>
        <v>0.97524875312187509</v>
      </c>
      <c r="AB89" s="5">
        <f t="shared" si="206"/>
        <v>72.632061808170121</v>
      </c>
      <c r="AC89" s="3">
        <f t="shared" si="207"/>
        <v>2397.2360965385033</v>
      </c>
      <c r="AD89" s="3">
        <f t="shared" si="208"/>
        <v>17.812938207086543</v>
      </c>
      <c r="AE89" s="3">
        <f t="shared" si="209"/>
        <v>25.70835345740846</v>
      </c>
      <c r="AF89" s="3">
        <f t="shared" si="247"/>
        <v>1585.2908165159931</v>
      </c>
      <c r="AG89" s="3">
        <f t="shared" si="210"/>
        <v>-4.2115863641764824</v>
      </c>
      <c r="AH89" s="3">
        <f>+K89*AVERAGE('Monthly Peak Data '!$Q$8:$Q$10)*(1+X89)*'Monthly Peak Data '!$M$40*1000</f>
        <v>66.209127573098371</v>
      </c>
      <c r="AI89" s="3">
        <f>+L89*(0.5*MAX('Monthly Peak Data '!$G$18:$G$19,'Monthly Peak Data '!$G$29)+0.5*(MAX('Monthly Peak Data '!$P$3:$P$14)))*(1+X89)</f>
        <v>0</v>
      </c>
      <c r="AJ89" s="3">
        <f>+M89*0.25*MAX('Monthly Peak Data '!$P$3:$P$14)*(1+X89)</f>
        <v>0</v>
      </c>
      <c r="AK89" s="3">
        <f>+VLOOKUP($B89,'Monthly Peak Data '!$L$3:$P$14,5,FALSE)*N89*(1+X89)</f>
        <v>-7.9786418758145544E-3</v>
      </c>
      <c r="AL89" s="3">
        <f>+VLOOKUP($B89,'Monthly Peak Data '!$L$3:$P$14,5,FALSE)*O89*(1+$X89)</f>
        <v>-4.7108471171256822E-3</v>
      </c>
      <c r="AM89" s="3">
        <f>+VLOOKUP($B89,'Monthly Peak Data '!$L$3:$P$14,5,FALSE)*P89*(1+$X89)</f>
        <v>-6.1143337838466972E-3</v>
      </c>
      <c r="AN89" s="3">
        <f>+VLOOKUP($B89,'Monthly Peak Data '!$L$3:$P$14,5,FALSE)*Q89*(1+X89)</f>
        <v>-1.0559445794139057E-2</v>
      </c>
      <c r="AO89" s="3">
        <f t="shared" si="211"/>
        <v>30.376298280853046</v>
      </c>
      <c r="AP89" s="3">
        <f>+VLOOKUP($B89,'Monthly Peak Data '!$C$18:$G$29,5,FALSE)*(1+X89)</f>
        <v>0.51383010752688163</v>
      </c>
      <c r="AQ89" s="3">
        <f>+VLOOKUP($B89,'Monthly Peak Data '!$L$3:$P$14,5,FALSE)*T89*(1+X89)</f>
        <v>-3.7437801894039626E-4</v>
      </c>
      <c r="AR89" s="29">
        <f>+VLOOKUP($B89,'Monthly Peak Data '!$C$3:$G$14,5,FALSE)*U89*(1+X89)</f>
        <v>8.4984703518279549E-3</v>
      </c>
      <c r="AS89" s="3">
        <f t="shared" si="212"/>
        <v>92.866430421063768</v>
      </c>
      <c r="AT89" s="16"/>
    </row>
    <row r="90" spans="1:46" x14ac:dyDescent="0.3">
      <c r="A90" s="2">
        <f t="shared" si="251"/>
        <v>2024</v>
      </c>
      <c r="B90" s="2">
        <f t="shared" si="252"/>
        <v>11</v>
      </c>
      <c r="C90" s="3">
        <f t="shared" si="145"/>
        <v>42.776700610997963</v>
      </c>
      <c r="D90" s="1">
        <v>2.6320000000000001</v>
      </c>
      <c r="E90" s="22">
        <f t="shared" si="253"/>
        <v>0.84486275042448977</v>
      </c>
      <c r="F90" s="3">
        <f t="shared" si="213"/>
        <v>36.140440932292691</v>
      </c>
      <c r="G90" s="6">
        <f t="shared" ref="G90:H90" si="257">+G89</f>
        <v>3.9923749999999991</v>
      </c>
      <c r="H90" s="6">
        <f t="shared" si="257"/>
        <v>12.738528000397856</v>
      </c>
      <c r="I90" s="6">
        <f t="shared" si="69"/>
        <v>0.31457011528445572</v>
      </c>
      <c r="J90" s="6">
        <f t="shared" si="66"/>
        <v>0.34323348049519908</v>
      </c>
      <c r="K90" s="6">
        <f t="shared" si="231"/>
        <v>3.78</v>
      </c>
      <c r="L90" s="26">
        <f t="shared" si="61"/>
        <v>0</v>
      </c>
      <c r="M90" s="26">
        <f t="shared" si="62"/>
        <v>0</v>
      </c>
      <c r="N90" s="6">
        <f t="shared" ref="N90" si="258">+N89</f>
        <v>0.13557590273261774</v>
      </c>
      <c r="O90" s="26">
        <f t="shared" si="58"/>
        <v>7.7711157668672287E-2</v>
      </c>
      <c r="P90" s="26">
        <f t="shared" si="59"/>
        <v>0.11395939549088024</v>
      </c>
      <c r="Q90" s="26">
        <f t="shared" si="77"/>
        <v>0.17942983507458041</v>
      </c>
      <c r="R90" s="26">
        <f t="shared" si="77"/>
        <v>0.39086132359646114</v>
      </c>
      <c r="S90" s="26">
        <f t="shared" si="77"/>
        <v>0.26929395341721607</v>
      </c>
      <c r="T90" s="26">
        <f t="shared" si="77"/>
        <v>6.3615636183584753E-3</v>
      </c>
      <c r="U90" s="75">
        <f t="shared" si="64"/>
        <v>-4.5641643875053976E-2</v>
      </c>
      <c r="V90" s="2">
        <f t="shared" ref="V90:Z90" si="259">+V78</f>
        <v>4.0542058210870133E-2</v>
      </c>
      <c r="W90" s="2">
        <f t="shared" si="259"/>
        <v>721</v>
      </c>
      <c r="X90" s="38">
        <f t="shared" si="220"/>
        <v>7.0000000000000007E-2</v>
      </c>
      <c r="Y90" s="5">
        <f t="shared" si="259"/>
        <v>0.30925205388425764</v>
      </c>
      <c r="Z90" s="5">
        <f t="shared" si="259"/>
        <v>-7.4906367041198516E-4</v>
      </c>
      <c r="AA90" s="66">
        <f t="shared" si="92"/>
        <v>0.97524875312187509</v>
      </c>
      <c r="AB90" s="5">
        <f t="shared" si="206"/>
        <v>28.507324629503962</v>
      </c>
      <c r="AC90" s="3">
        <f t="shared" si="207"/>
        <v>1102.3859916440003</v>
      </c>
      <c r="AD90" s="3">
        <f t="shared" si="208"/>
        <v>9.5952810628152783</v>
      </c>
      <c r="AE90" s="3">
        <f t="shared" si="209"/>
        <v>10.469595029844537</v>
      </c>
      <c r="AF90" s="3">
        <f t="shared" si="247"/>
        <v>1585.2908165159931</v>
      </c>
      <c r="AG90" s="3">
        <f t="shared" si="210"/>
        <v>-10.209906337397536</v>
      </c>
      <c r="AH90" s="3">
        <f>+K90*AVERAGE('Monthly Peak Data '!$Q$8:$Q$10)*(1+X90)*'Monthly Peak Data '!$M$40*1000</f>
        <v>66.209127573098371</v>
      </c>
      <c r="AI90" s="3">
        <f>+L90*(0.5*MAX('Monthly Peak Data '!$G$18:$G$19,'Monthly Peak Data '!$G$29)+0.5*(MAX('Monthly Peak Data '!$P$3:$P$14)))*(1+X90)</f>
        <v>0</v>
      </c>
      <c r="AJ90" s="3">
        <f>+M90*0.25*MAX('Monthly Peak Data '!$P$3:$P$14)*(1+X90)</f>
        <v>0</v>
      </c>
      <c r="AK90" s="3">
        <f>+VLOOKUP($B90,'Monthly Peak Data '!$L$3:$P$14,5,FALSE)*N90*(1+X90)</f>
        <v>-1.9342162123186801E-2</v>
      </c>
      <c r="AL90" s="3">
        <f>+VLOOKUP($B90,'Monthly Peak Data '!$L$3:$P$14,5,FALSE)*O90*(1+$X90)</f>
        <v>-1.108679182739725E-2</v>
      </c>
      <c r="AM90" s="3">
        <f>+VLOOKUP($B90,'Monthly Peak Data '!$L$3:$P$14,5,FALSE)*P90*(1+$X90)</f>
        <v>-1.6258207090032253E-2</v>
      </c>
      <c r="AN90" s="3">
        <f>+VLOOKUP($B90,'Monthly Peak Data '!$L$3:$P$14,5,FALSE)*Q90*(1+X90)</f>
        <v>-2.5598656470640142E-2</v>
      </c>
      <c r="AO90" s="3">
        <f t="shared" si="211"/>
        <v>11.922379381463649</v>
      </c>
      <c r="AP90" s="3">
        <f>+VLOOKUP($B90,'Monthly Peak Data '!$C$18:$G$29,5,FALSE)*(1+X90)</f>
        <v>0.83685888888888882</v>
      </c>
      <c r="AQ90" s="3">
        <f>+VLOOKUP($B90,'Monthly Peak Data '!$L$3:$P$14,5,FALSE)*T90*(1+X90)</f>
        <v>-9.0758307621914276E-4</v>
      </c>
      <c r="AR90" s="29">
        <f>+VLOOKUP($B90,'Monthly Peak Data '!$C$3:$G$14,5,FALSE)*U90*(1+X90)</f>
        <v>7.1301376061609304E-3</v>
      </c>
      <c r="AS90" s="3">
        <f t="shared" si="212"/>
        <v>68.692396243072054</v>
      </c>
      <c r="AT90" s="16"/>
    </row>
    <row r="91" spans="1:46" x14ac:dyDescent="0.3">
      <c r="A91" s="2">
        <f t="shared" si="251"/>
        <v>2024</v>
      </c>
      <c r="B91" s="2">
        <f t="shared" si="252"/>
        <v>12</v>
      </c>
      <c r="C91" s="3">
        <f t="shared" si="145"/>
        <v>62.879513492968449</v>
      </c>
      <c r="D91" s="1">
        <v>2.8039999999999998</v>
      </c>
      <c r="E91" s="22">
        <f t="shared" si="253"/>
        <v>0.71583737887983834</v>
      </c>
      <c r="F91" s="3">
        <f t="shared" si="213"/>
        <v>45.011506124045965</v>
      </c>
      <c r="G91" s="6">
        <f t="shared" ref="G91:H91" si="260">+G90</f>
        <v>3.9923749999999991</v>
      </c>
      <c r="H91" s="6">
        <f t="shared" si="260"/>
        <v>12.738528000397856</v>
      </c>
      <c r="I91" s="6">
        <f t="shared" si="69"/>
        <v>0.17268952966323511</v>
      </c>
      <c r="J91" s="6">
        <f t="shared" si="66"/>
        <v>0.17384954983668499</v>
      </c>
      <c r="K91" s="6">
        <f t="shared" si="231"/>
        <v>3.78</v>
      </c>
      <c r="L91" s="26">
        <f t="shared" si="61"/>
        <v>0</v>
      </c>
      <c r="M91" s="26">
        <f t="shared" si="62"/>
        <v>0</v>
      </c>
      <c r="N91" s="6">
        <f t="shared" ref="N91" si="261">+N90</f>
        <v>0.13557590273261774</v>
      </c>
      <c r="O91" s="26">
        <f t="shared" si="58"/>
        <v>5.3467477702324129E-2</v>
      </c>
      <c r="P91" s="26">
        <f t="shared" si="59"/>
        <v>5.3118047011882663E-2</v>
      </c>
      <c r="Q91" s="26">
        <f t="shared" si="77"/>
        <v>0.17942983507458041</v>
      </c>
      <c r="R91" s="26">
        <f t="shared" si="77"/>
        <v>0.39086132359646114</v>
      </c>
      <c r="S91" s="26">
        <f t="shared" si="77"/>
        <v>0.26929395341721607</v>
      </c>
      <c r="T91" s="26">
        <f t="shared" si="77"/>
        <v>6.3615636183584753E-3</v>
      </c>
      <c r="U91" s="75">
        <f t="shared" si="64"/>
        <v>-3.4920840331506921E-2</v>
      </c>
      <c r="V91" s="2">
        <f t="shared" ref="V91:Z91" si="262">+V79</f>
        <v>2.5858742599975813E-2</v>
      </c>
      <c r="W91" s="2">
        <f t="shared" si="262"/>
        <v>744</v>
      </c>
      <c r="X91" s="38">
        <f t="shared" si="220"/>
        <v>7.0000000000000007E-2</v>
      </c>
      <c r="Y91" s="5">
        <f t="shared" si="262"/>
        <v>0.30925205388425764</v>
      </c>
      <c r="Z91" s="5">
        <f t="shared" si="262"/>
        <v>-4.92388546574846E-3</v>
      </c>
      <c r="AA91" s="66">
        <f t="shared" si="92"/>
        <v>0.97524875312187509</v>
      </c>
      <c r="AB91" s="5">
        <f t="shared" si="206"/>
        <v>18.76271761957689</v>
      </c>
      <c r="AC91" s="3">
        <f t="shared" si="207"/>
        <v>903.65585156994348</v>
      </c>
      <c r="AD91" s="3">
        <f t="shared" si="208"/>
        <v>3.4669336225938454</v>
      </c>
      <c r="AE91" s="3">
        <f t="shared" si="209"/>
        <v>3.49022231270762</v>
      </c>
      <c r="AF91" s="3">
        <f t="shared" si="247"/>
        <v>1585.2908165159931</v>
      </c>
      <c r="AG91" s="3">
        <f t="shared" si="210"/>
        <v>-67.113666577522025</v>
      </c>
      <c r="AH91" s="3">
        <f>+K91*AVERAGE('Monthly Peak Data '!$Q$8:$Q$10)*(1+X91)*'Monthly Peak Data '!$M$40*1000</f>
        <v>66.209127573098371</v>
      </c>
      <c r="AI91" s="3">
        <f>+L91*(0.5*MAX('Monthly Peak Data '!$G$18:$G$19,'Monthly Peak Data '!$G$29)+0.5*(MAX('Monthly Peak Data '!$P$3:$P$14)))*(1+X91)</f>
        <v>0</v>
      </c>
      <c r="AJ91" s="3">
        <f>+M91*0.25*MAX('Monthly Peak Data '!$P$3:$P$14)*(1+X91)</f>
        <v>0</v>
      </c>
      <c r="AK91" s="3">
        <f>+VLOOKUP($B91,'Monthly Peak Data '!$L$3:$P$14,5,FALSE)*N91*(1+X91)</f>
        <v>-0.12714351892427064</v>
      </c>
      <c r="AL91" s="3">
        <f>+VLOOKUP($B91,'Monthly Peak Data '!$L$3:$P$14,5,FALSE)*O91*(1+$X91)</f>
        <v>-5.0141973064974095E-2</v>
      </c>
      <c r="AM91" s="3">
        <f>+VLOOKUP($B91,'Monthly Peak Data '!$L$3:$P$14,5,FALSE)*P91*(1+$X91)</f>
        <v>-4.9814275836282312E-2</v>
      </c>
      <c r="AN91" s="3">
        <f>+VLOOKUP($B91,'Monthly Peak Data '!$L$3:$P$14,5,FALSE)*Q91*(1+X91)</f>
        <v>-0.1682698781388611</v>
      </c>
      <c r="AO91" s="3">
        <f t="shared" si="211"/>
        <v>7.8469740880682783</v>
      </c>
      <c r="AP91" s="3">
        <f>+VLOOKUP($B91,'Monthly Peak Data '!$C$18:$G$29,5,FALSE)*(1+X91)</f>
        <v>0</v>
      </c>
      <c r="AQ91" s="3">
        <f>+VLOOKUP($B91,'Monthly Peak Data '!$L$3:$P$14,5,FALSE)*T91*(1+X91)</f>
        <v>-5.9658948824695412E-3</v>
      </c>
      <c r="AR91" s="29">
        <f>+VLOOKUP($B91,'Monthly Peak Data '!$C$3:$G$14,5,FALSE)*U91*(1+X91)</f>
        <v>3.1633944397271838E-2</v>
      </c>
      <c r="AS91" s="3">
        <f t="shared" si="212"/>
        <v>6.5727334871950385</v>
      </c>
      <c r="AT91" s="16"/>
    </row>
    <row r="92" spans="1:46" x14ac:dyDescent="0.3">
      <c r="A92" s="2">
        <f t="shared" si="251"/>
        <v>2025</v>
      </c>
      <c r="B92" s="2">
        <f t="shared" si="252"/>
        <v>1</v>
      </c>
      <c r="C92" s="3">
        <f t="shared" si="145"/>
        <v>82.680102903344348</v>
      </c>
      <c r="D92" s="1">
        <v>2.9239999999999999</v>
      </c>
      <c r="E92" s="22">
        <f t="shared" si="253"/>
        <v>0.70389395402298183</v>
      </c>
      <c r="F92" s="3">
        <f t="shared" si="213"/>
        <v>58.198024551662073</v>
      </c>
      <c r="G92" s="6">
        <f t="shared" ref="G92:H92" si="263">+G91</f>
        <v>3.9923749999999991</v>
      </c>
      <c r="H92" s="6">
        <f t="shared" si="263"/>
        <v>12.738528000397856</v>
      </c>
      <c r="I92" s="6">
        <f t="shared" si="69"/>
        <v>0.23067485074232036</v>
      </c>
      <c r="J92" s="6">
        <f t="shared" si="66"/>
        <v>0.19424467136944989</v>
      </c>
      <c r="K92" s="6">
        <f t="shared" si="231"/>
        <v>3.78</v>
      </c>
      <c r="L92" s="26">
        <f t="shared" si="61"/>
        <v>0</v>
      </c>
      <c r="M92" s="26">
        <f t="shared" si="62"/>
        <v>0</v>
      </c>
      <c r="N92" s="6">
        <f t="shared" ref="N92" si="264">+N91</f>
        <v>0.13557590273261774</v>
      </c>
      <c r="O92" s="26">
        <f t="shared" ref="O92:O155" si="265">+O80*D92/D80</f>
        <v>6.4789937262750952E-2</v>
      </c>
      <c r="P92" s="26">
        <f t="shared" ref="P92:P155" si="266">+P80*D94/D80</f>
        <v>4.4811919340491085E-2</v>
      </c>
      <c r="Q92" s="26">
        <f t="shared" si="77"/>
        <v>0.18077555883763977</v>
      </c>
      <c r="R92" s="26">
        <f t="shared" si="77"/>
        <v>0.41118611242347713</v>
      </c>
      <c r="S92" s="26">
        <f t="shared" si="77"/>
        <v>0.28006571155390469</v>
      </c>
      <c r="T92" s="26">
        <f t="shared" si="77"/>
        <v>6.2216092187545886E-3</v>
      </c>
      <c r="U92" s="75">
        <f t="shared" si="64"/>
        <v>-4.1906854565580132E-2</v>
      </c>
      <c r="V92" s="2">
        <f t="shared" ref="V92:Z92" si="267">+V80</f>
        <v>2.2616097317868761E-2</v>
      </c>
      <c r="W92" s="2">
        <f t="shared" si="267"/>
        <v>744</v>
      </c>
      <c r="X92" s="38">
        <f t="shared" si="220"/>
        <v>7.0000000000000007E-2</v>
      </c>
      <c r="Y92" s="5">
        <f t="shared" si="267"/>
        <v>0.30925205388425764</v>
      </c>
      <c r="Z92" s="5">
        <f t="shared" si="267"/>
        <v>-6.0846321130844493E-3</v>
      </c>
      <c r="AA92" s="66">
        <f t="shared" si="92"/>
        <v>0.97524875312187509</v>
      </c>
      <c r="AB92" s="5">
        <f t="shared" si="206"/>
        <v>16.409902608042461</v>
      </c>
      <c r="AC92" s="3">
        <f t="shared" si="207"/>
        <v>1021.8755889143654</v>
      </c>
      <c r="AD92" s="3">
        <f t="shared" si="208"/>
        <v>4.0503264632426434</v>
      </c>
      <c r="AE92" s="3">
        <f t="shared" si="209"/>
        <v>3.4106636690551593</v>
      </c>
      <c r="AF92" s="3">
        <f t="shared" si="247"/>
        <v>1585.2908165159931</v>
      </c>
      <c r="AG92" s="3">
        <f t="shared" si="210"/>
        <v>-82.934904502771474</v>
      </c>
      <c r="AH92" s="3">
        <f>+K92*AVERAGE('Monthly Peak Data '!$Q$8:$Q$10)*(1+X92)*'Monthly Peak Data '!$M$40*1000</f>
        <v>66.209127573098371</v>
      </c>
      <c r="AI92" s="3">
        <f>+L92*(0.5*MAX('Monthly Peak Data '!$G$18:$G$19,'Monthly Peak Data '!$G$29)+0.5*(MAX('Monthly Peak Data '!$P$3:$P$14)))*(1+X92)</f>
        <v>0</v>
      </c>
      <c r="AJ92" s="3">
        <f>+M92*0.25*MAX('Monthly Peak Data '!$P$3:$P$14)*(1+X92)</f>
        <v>0</v>
      </c>
      <c r="AK92" s="3">
        <f>+VLOOKUP($B92,'Monthly Peak Data '!$L$3:$P$14,5,FALSE)*N92*(1+X92)</f>
        <v>-0.15711607095628952</v>
      </c>
      <c r="AL92" s="3">
        <f>+VLOOKUP($B92,'Monthly Peak Data '!$L$3:$P$14,5,FALSE)*O92*(1+$X92)</f>
        <v>-7.5083699795117517E-2</v>
      </c>
      <c r="AM92" s="3">
        <f>+VLOOKUP($B92,'Monthly Peak Data '!$L$3:$P$14,5,FALSE)*P92*(1+$X92)</f>
        <v>-5.1931593718934743E-2</v>
      </c>
      <c r="AN92" s="3">
        <f>+VLOOKUP($B92,'Monthly Peak Data '!$L$3:$P$14,5,FALSE)*Q92*(1+X92)</f>
        <v>-0.20949700468167473</v>
      </c>
      <c r="AO92" s="3">
        <f t="shared" si="211"/>
        <v>7.2198507427542786</v>
      </c>
      <c r="AP92" s="3">
        <f>+VLOOKUP($B92,'Monthly Peak Data '!$C$18:$G$29,5,FALSE)*(1+X92)</f>
        <v>0</v>
      </c>
      <c r="AQ92" s="3">
        <f>+VLOOKUP($B92,'Monthly Peak Data '!$L$3:$P$14,5,FALSE)*T92*(1+X92)</f>
        <v>-7.2100924705181682E-3</v>
      </c>
      <c r="AR92" s="29">
        <f>+VLOOKUP($B92,'Monthly Peak Data '!$C$3:$G$14,5,FALSE)*U92*(1+X92)</f>
        <v>4.6134918232742607E-2</v>
      </c>
      <c r="AS92" s="3">
        <f t="shared" si="212"/>
        <v>-9.960629730308618</v>
      </c>
      <c r="AT92" s="16"/>
    </row>
    <row r="93" spans="1:46" x14ac:dyDescent="0.3">
      <c r="A93" s="2">
        <f t="shared" si="251"/>
        <v>2025</v>
      </c>
      <c r="B93" s="2">
        <f t="shared" si="252"/>
        <v>2</v>
      </c>
      <c r="C93" s="3">
        <f t="shared" si="145"/>
        <v>79.739955323901697</v>
      </c>
      <c r="D93" s="1">
        <v>2.8919999999999999</v>
      </c>
      <c r="E93" s="22">
        <f t="shared" si="253"/>
        <v>0.91686750766748637</v>
      </c>
      <c r="F93" s="3">
        <f t="shared" si="213"/>
        <v>73.110974099342457</v>
      </c>
      <c r="G93" s="6">
        <f t="shared" ref="G93:H93" si="268">+G92</f>
        <v>3.9923749999999991</v>
      </c>
      <c r="H93" s="6">
        <f t="shared" si="268"/>
        <v>12.738528000397856</v>
      </c>
      <c r="I93" s="6">
        <f t="shared" si="69"/>
        <v>0.23207616183787474</v>
      </c>
      <c r="J93" s="6">
        <f t="shared" si="66"/>
        <v>0.33401772068238827</v>
      </c>
      <c r="K93" s="6">
        <f t="shared" si="231"/>
        <v>3.78</v>
      </c>
      <c r="L93" s="26">
        <f t="shared" ref="L93:L156" si="269">+L81*(1+$L$6)</f>
        <v>0</v>
      </c>
      <c r="M93" s="26">
        <f t="shared" ref="M93:M156" si="270">+M81*(1+$M$6)</f>
        <v>0</v>
      </c>
      <c r="N93" s="6">
        <f t="shared" ref="N93" si="271">+N92</f>
        <v>0.13557590273261774</v>
      </c>
      <c r="O93" s="26">
        <f t="shared" si="265"/>
        <v>8.8461664583034436E-2</v>
      </c>
      <c r="P93" s="26">
        <f t="shared" si="266"/>
        <v>3.6368581590625192E-2</v>
      </c>
      <c r="Q93" s="26">
        <f t="shared" si="77"/>
        <v>0.18077555883763977</v>
      </c>
      <c r="R93" s="26">
        <f t="shared" si="77"/>
        <v>0.41118611242347713</v>
      </c>
      <c r="S93" s="26">
        <f t="shared" si="77"/>
        <v>0.28006571155390469</v>
      </c>
      <c r="T93" s="26">
        <f t="shared" si="77"/>
        <v>6.2216092187545886E-3</v>
      </c>
      <c r="U93" s="75">
        <f t="shared" ref="U93:U156" si="272">+U81*(1+$U$6)</f>
        <v>-4.6754649512469354E-2</v>
      </c>
      <c r="V93" s="2">
        <f t="shared" ref="V93:Z93" si="273">+V81</f>
        <v>5.2674725789192064E-2</v>
      </c>
      <c r="W93" s="2">
        <v>672</v>
      </c>
      <c r="X93" s="38">
        <f t="shared" si="220"/>
        <v>7.0000000000000007E-2</v>
      </c>
      <c r="Y93" s="5">
        <f t="shared" si="273"/>
        <v>0.30925205388425764</v>
      </c>
      <c r="Z93" s="5">
        <f t="shared" si="273"/>
        <v>-5.5317014446227934E-3</v>
      </c>
      <c r="AA93" s="66">
        <f t="shared" si="92"/>
        <v>0.97524875312187509</v>
      </c>
      <c r="AB93" s="5">
        <f t="shared" si="206"/>
        <v>34.52128555474787</v>
      </c>
      <c r="AC93" s="3">
        <f t="shared" si="207"/>
        <v>2700.5567510540186</v>
      </c>
      <c r="AD93" s="3">
        <f t="shared" si="208"/>
        <v>8.5723771749830142</v>
      </c>
      <c r="AE93" s="3">
        <f t="shared" si="209"/>
        <v>12.337871594144332</v>
      </c>
      <c r="AF93" s="3">
        <f t="shared" si="247"/>
        <v>1585.2908165159931</v>
      </c>
      <c r="AG93" s="3">
        <f t="shared" si="210"/>
        <v>-75.398335104120548</v>
      </c>
      <c r="AH93" s="3">
        <f>+K93*AVERAGE('Monthly Peak Data '!$Q$8:$Q$10)*(1+X93)*'Monthly Peak Data '!$M$40*1000</f>
        <v>66.209127573098371</v>
      </c>
      <c r="AI93" s="3">
        <f>+L93*(0.5*MAX('Monthly Peak Data '!$G$18:$G$19,'Monthly Peak Data '!$G$29)+0.5*(MAX('Monthly Peak Data '!$P$3:$P$14)))*(1+X93)</f>
        <v>0</v>
      </c>
      <c r="AJ93" s="3">
        <f>+M93*0.25*MAX('Monthly Peak Data '!$P$3:$P$14)*(1+X93)</f>
        <v>0</v>
      </c>
      <c r="AK93" s="3">
        <f>+VLOOKUP($B93,'Monthly Peak Data '!$L$3:$P$14,5,FALSE)*N93*(1+X93)</f>
        <v>-0.1428384133222125</v>
      </c>
      <c r="AL93" s="3">
        <f>+VLOOKUP($B93,'Monthly Peak Data '!$L$3:$P$14,5,FALSE)*O93*(1+$X93)</f>
        <v>-9.3200366394037767E-2</v>
      </c>
      <c r="AM93" s="3">
        <f>+VLOOKUP($B93,'Monthly Peak Data '!$L$3:$P$14,5,FALSE)*P93*(1+$X93)</f>
        <v>-3.8316768573760152E-2</v>
      </c>
      <c r="AN93" s="3">
        <f>+VLOOKUP($B93,'Monthly Peak Data '!$L$3:$P$14,5,FALSE)*Q93*(1+X93)</f>
        <v>-0.19045931814837463</v>
      </c>
      <c r="AO93" s="3">
        <f t="shared" si="211"/>
        <v>15.188300327335742</v>
      </c>
      <c r="AP93" s="3">
        <f>+VLOOKUP($B93,'Monthly Peak Data '!$C$18:$G$29,5,FALSE)*(1+X93)</f>
        <v>1.6748047619047624</v>
      </c>
      <c r="AQ93" s="3">
        <f>+VLOOKUP($B93,'Monthly Peak Data '!$L$3:$P$14,5,FALSE)*T93*(1+X93)</f>
        <v>-6.5548874925835179E-3</v>
      </c>
      <c r="AR93" s="29">
        <f>+VLOOKUP($B93,'Monthly Peak Data '!$C$3:$G$14,5,FALSE)*U93*(1+X93)</f>
        <v>5.3145258686813898E-2</v>
      </c>
      <c r="AS93" s="3">
        <f t="shared" si="212"/>
        <v>7.2556730629741732</v>
      </c>
      <c r="AT93" s="16"/>
    </row>
    <row r="94" spans="1:46" x14ac:dyDescent="0.3">
      <c r="A94" s="2">
        <f t="shared" si="251"/>
        <v>2025</v>
      </c>
      <c r="B94" s="2">
        <f t="shared" si="252"/>
        <v>3</v>
      </c>
      <c r="C94" s="3">
        <f t="shared" si="145"/>
        <v>55.189102564102562</v>
      </c>
      <c r="D94" s="1">
        <v>2.827</v>
      </c>
      <c r="E94" s="22">
        <f t="shared" si="253"/>
        <v>0.77619975601835101</v>
      </c>
      <c r="F94" s="3">
        <f t="shared" si="213"/>
        <v>42.837767945128157</v>
      </c>
      <c r="G94" s="6">
        <f t="shared" ref="G94:H94" si="274">+G93</f>
        <v>3.9923749999999991</v>
      </c>
      <c r="H94" s="6">
        <f t="shared" si="274"/>
        <v>12.738528000397856</v>
      </c>
      <c r="I94" s="6">
        <f t="shared" si="69"/>
        <v>0.20164290803602289</v>
      </c>
      <c r="J94" s="6">
        <f t="shared" ref="J94:J115" si="275">+J82*D94/D82</f>
        <v>0.29890547633042386</v>
      </c>
      <c r="K94" s="6">
        <f t="shared" si="231"/>
        <v>3.78</v>
      </c>
      <c r="L94" s="26">
        <f t="shared" si="269"/>
        <v>0</v>
      </c>
      <c r="M94" s="26">
        <f t="shared" si="270"/>
        <v>0</v>
      </c>
      <c r="N94" s="6">
        <f t="shared" ref="N94" si="276">+N93</f>
        <v>0.13557590273261774</v>
      </c>
      <c r="O94" s="26">
        <f t="shared" si="265"/>
        <v>9.693273908158323E-2</v>
      </c>
      <c r="P94" s="26">
        <f t="shared" si="266"/>
        <v>4.6109416785611174E-2</v>
      </c>
      <c r="Q94" s="26">
        <f t="shared" si="77"/>
        <v>0.18077555883763977</v>
      </c>
      <c r="R94" s="26">
        <f t="shared" si="77"/>
        <v>0.41118611242347713</v>
      </c>
      <c r="S94" s="26">
        <f t="shared" si="77"/>
        <v>0.28006571155390469</v>
      </c>
      <c r="T94" s="26">
        <f t="shared" si="77"/>
        <v>6.2216092187545886E-3</v>
      </c>
      <c r="U94" s="75">
        <f t="shared" si="272"/>
        <v>-4.8337906852656452E-2</v>
      </c>
      <c r="V94" s="2">
        <f t="shared" ref="V94:Z94" si="277">+V82</f>
        <v>0.10095698428780983</v>
      </c>
      <c r="W94" s="2">
        <f t="shared" si="277"/>
        <v>743</v>
      </c>
      <c r="X94" s="38">
        <f t="shared" si="220"/>
        <v>7.0000000000000007E-2</v>
      </c>
      <c r="Y94" s="5">
        <f t="shared" si="277"/>
        <v>0.30925205388425764</v>
      </c>
      <c r="Z94" s="5">
        <f t="shared" si="277"/>
        <v>1.6072852482783614E-2</v>
      </c>
      <c r="AA94" s="66">
        <f t="shared" si="92"/>
        <v>0.97524875312187509</v>
      </c>
      <c r="AB94" s="5">
        <f t="shared" si="206"/>
        <v>73.154422572904039</v>
      </c>
      <c r="AC94" s="3">
        <f t="shared" si="207"/>
        <v>3353.1362308215621</v>
      </c>
      <c r="AD94" s="3">
        <f t="shared" si="208"/>
        <v>15.783645438527198</v>
      </c>
      <c r="AE94" s="3">
        <f t="shared" si="209"/>
        <v>23.396895551569163</v>
      </c>
      <c r="AF94" s="3">
        <f t="shared" si="247"/>
        <v>1585.2908165159931</v>
      </c>
      <c r="AG94" s="3">
        <f t="shared" si="210"/>
        <v>219.07659509607751</v>
      </c>
      <c r="AH94" s="3">
        <f>+K94*AVERAGE('Monthly Peak Data '!$Q$8:$Q$10)*(1+X94)*'Monthly Peak Data '!$M$40*1000</f>
        <v>66.209127573098371</v>
      </c>
      <c r="AI94" s="3">
        <f>+L94*(0.5*MAX('Monthly Peak Data '!$G$18:$G$19,'Monthly Peak Data '!$G$29)+0.5*(MAX('Monthly Peak Data '!$P$3:$P$14)))*(1+X94)</f>
        <v>0</v>
      </c>
      <c r="AJ94" s="3">
        <f>+M94*0.25*MAX('Monthly Peak Data '!$P$3:$P$14)*(1+X94)</f>
        <v>0</v>
      </c>
      <c r="AK94" s="3">
        <f>+VLOOKUP($B94,'Monthly Peak Data '!$L$3:$P$14,5,FALSE)*N94*(1+X94)</f>
        <v>0.41502976420292825</v>
      </c>
      <c r="AL94" s="3">
        <f>+VLOOKUP($B94,'Monthly Peak Data '!$L$3:$P$14,5,FALSE)*O94*(1+$X94)</f>
        <v>0.29673394042534867</v>
      </c>
      <c r="AM94" s="3">
        <f>+VLOOKUP($B94,'Monthly Peak Data '!$L$3:$P$14,5,FALSE)*P94*(1+$X94)</f>
        <v>0.14115178280470853</v>
      </c>
      <c r="AN94" s="3">
        <f>+VLOOKUP($B94,'Monthly Peak Data '!$L$3:$P$14,5,FALSE)*Q94*(1+X94)</f>
        <v>0.55339655533038667</v>
      </c>
      <c r="AO94" s="3">
        <f t="shared" si="211"/>
        <v>32.185688408040242</v>
      </c>
      <c r="AP94" s="3">
        <f>+VLOOKUP($B94,'Monthly Peak Data '!$C$18:$G$29,5,FALSE)*(1+X94)</f>
        <v>4.0038709677419362E-2</v>
      </c>
      <c r="AQ94" s="3">
        <f>+VLOOKUP($B94,'Monthly Peak Data '!$L$3:$P$14,5,FALSE)*T94*(1+X94)</f>
        <v>1.9045810907230273E-2</v>
      </c>
      <c r="AR94" s="29">
        <f>+VLOOKUP($B94,'Monthly Peak Data '!$C$3:$G$14,5,FALSE)*U94*(1+X94)</f>
        <v>8.8844293151523618E-3</v>
      </c>
      <c r="AS94" s="3">
        <f t="shared" si="212"/>
        <v>318.94569206987927</v>
      </c>
      <c r="AT94" s="16"/>
    </row>
    <row r="95" spans="1:46" x14ac:dyDescent="0.3">
      <c r="A95" s="2">
        <f t="shared" si="251"/>
        <v>2025</v>
      </c>
      <c r="B95" s="2">
        <f t="shared" si="252"/>
        <v>4</v>
      </c>
      <c r="C95" s="3">
        <f t="shared" si="145"/>
        <v>38.511627906976734</v>
      </c>
      <c r="D95" s="1">
        <v>2.5920000000000001</v>
      </c>
      <c r="E95" s="22">
        <f t="shared" si="253"/>
        <v>0.85629917965995661</v>
      </c>
      <c r="F95" s="3">
        <f t="shared" si="213"/>
        <v>32.977475384113667</v>
      </c>
      <c r="G95" s="6">
        <f t="shared" ref="G95:H95" si="278">+G94</f>
        <v>3.9923749999999991</v>
      </c>
      <c r="H95" s="6">
        <f t="shared" si="278"/>
        <v>12.738528000397856</v>
      </c>
      <c r="I95" s="6">
        <f t="shared" ref="I95:I115" si="279">+I83*D95/D83</f>
        <v>0.1510111686566967</v>
      </c>
      <c r="J95" s="6">
        <f t="shared" si="275"/>
        <v>0.26220582148552063</v>
      </c>
      <c r="K95" s="6">
        <f t="shared" si="231"/>
        <v>3.78</v>
      </c>
      <c r="L95" s="26">
        <f t="shared" si="269"/>
        <v>0</v>
      </c>
      <c r="M95" s="26">
        <f t="shared" si="270"/>
        <v>0</v>
      </c>
      <c r="N95" s="6">
        <f t="shared" ref="N95:N96" si="280">+N94</f>
        <v>0.13557590273261774</v>
      </c>
      <c r="O95" s="26">
        <f t="shared" si="265"/>
        <v>0.10648543445264912</v>
      </c>
      <c r="P95" s="26">
        <f t="shared" si="266"/>
        <v>0.1019272198341714</v>
      </c>
      <c r="Q95" s="26">
        <f t="shared" si="77"/>
        <v>0.18077555883763977</v>
      </c>
      <c r="R95" s="26">
        <f t="shared" si="77"/>
        <v>0.41118611242347713</v>
      </c>
      <c r="S95" s="26">
        <f t="shared" si="77"/>
        <v>0.28006571155390469</v>
      </c>
      <c r="T95" s="26">
        <f t="shared" si="77"/>
        <v>6.2216092187545886E-3</v>
      </c>
      <c r="U95" s="75">
        <f t="shared" si="272"/>
        <v>-5.1158259887461428E-2</v>
      </c>
      <c r="V95" s="2">
        <f t="shared" ref="V95:Z95" si="281">+V83</f>
        <v>0.14691857833957545</v>
      </c>
      <c r="W95" s="2">
        <f t="shared" si="281"/>
        <v>720</v>
      </c>
      <c r="X95" s="38">
        <f t="shared" si="220"/>
        <v>7.0000000000000007E-2</v>
      </c>
      <c r="Y95" s="5">
        <f t="shared" si="281"/>
        <v>0.30925205388425764</v>
      </c>
      <c r="Z95" s="5">
        <f t="shared" si="281"/>
        <v>2.6413857677902619E-3</v>
      </c>
      <c r="AA95" s="66">
        <f t="shared" ref="AA95:AA158" si="282">+AA83*0.995</f>
        <v>0.97524875312187509</v>
      </c>
      <c r="AB95" s="5">
        <f t="shared" si="206"/>
        <v>103.16315544199882</v>
      </c>
      <c r="AC95" s="3">
        <f t="shared" si="207"/>
        <v>3640.2046484755288</v>
      </c>
      <c r="AD95" s="3">
        <f t="shared" si="208"/>
        <v>16.669303872201311</v>
      </c>
      <c r="AE95" s="3">
        <f t="shared" si="209"/>
        <v>28.943478514087303</v>
      </c>
      <c r="AF95" s="3">
        <f t="shared" si="247"/>
        <v>1585.2908165159931</v>
      </c>
      <c r="AG95" s="3">
        <f t="shared" si="210"/>
        <v>36.002682222248048</v>
      </c>
      <c r="AH95" s="3">
        <f>+K95*AVERAGE('Monthly Peak Data '!$Q$8:$Q$10)*(1+X95)*'Monthly Peak Data '!$M$40*1000</f>
        <v>66.209127573098371</v>
      </c>
      <c r="AI95" s="3">
        <f>+L95*(0.5*MAX('Monthly Peak Data '!$G$18:$G$19,'Monthly Peak Data '!$G$29)+0.5*(MAX('Monthly Peak Data '!$P$3:$P$14)))*(1+X95)</f>
        <v>0</v>
      </c>
      <c r="AJ95" s="3">
        <f>+M95*0.25*MAX('Monthly Peak Data '!$P$3:$P$14)*(1+X95)</f>
        <v>0</v>
      </c>
      <c r="AK95" s="3">
        <f>+VLOOKUP($B95,'Monthly Peak Data '!$L$3:$P$14,5,FALSE)*N95*(1+X95)</f>
        <v>6.8205299186887447E-2</v>
      </c>
      <c r="AL95" s="3">
        <f>+VLOOKUP($B95,'Monthly Peak Data '!$L$3:$P$14,5,FALSE)*O95*(1+$X95)</f>
        <v>5.3570514888714622E-2</v>
      </c>
      <c r="AM95" s="3">
        <f>+VLOOKUP($B95,'Monthly Peak Data '!$L$3:$P$14,5,FALSE)*P95*(1+$X95)</f>
        <v>5.127737587547522E-2</v>
      </c>
      <c r="AN95" s="3">
        <f>+VLOOKUP($B95,'Monthly Peak Data '!$L$3:$P$14,5,FALSE)*Q95*(1+X95)</f>
        <v>9.0944266847441751E-2</v>
      </c>
      <c r="AO95" s="3">
        <f t="shared" si="211"/>
        <v>45.388604809741786</v>
      </c>
      <c r="AP95" s="3">
        <f>+VLOOKUP($B95,'Monthly Peak Data '!$C$18:$G$29,5,FALSE)*(1+X95)</f>
        <v>142.15603888888893</v>
      </c>
      <c r="AQ95" s="3">
        <f>+VLOOKUP($B95,'Monthly Peak Data '!$L$3:$P$14,5,FALSE)*T95*(1+X95)</f>
        <v>3.1299567964223605E-3</v>
      </c>
      <c r="AR95" s="29">
        <f>+VLOOKUP($B95,'Monthly Peak Data '!$C$3:$G$14,5,FALSE)*U95*(1+X95)</f>
        <v>7.590521547035608E-3</v>
      </c>
      <c r="AS95" s="3">
        <f t="shared" si="212"/>
        <v>290.03117142911913</v>
      </c>
      <c r="AT95" s="16"/>
    </row>
    <row r="96" spans="1:46" x14ac:dyDescent="0.3">
      <c r="A96" s="2">
        <f t="shared" si="251"/>
        <v>2025</v>
      </c>
      <c r="B96" s="2">
        <f t="shared" si="252"/>
        <v>5</v>
      </c>
      <c r="C96" s="3">
        <f t="shared" ref="C96:C115" si="283">+D96*C84/D84</f>
        <v>32.429023861171359</v>
      </c>
      <c r="D96" s="1">
        <v>2.5819999999999999</v>
      </c>
      <c r="E96" s="22">
        <f t="shared" si="253"/>
        <v>0.82264044532210756</v>
      </c>
      <c r="F96" s="3">
        <f t="shared" si="213"/>
        <v>26.67742663051526</v>
      </c>
      <c r="G96" s="6">
        <f t="shared" ref="G96:H96" si="284">+G95</f>
        <v>3.9923749999999991</v>
      </c>
      <c r="H96" s="6">
        <f t="shared" si="284"/>
        <v>12.738528000397856</v>
      </c>
      <c r="I96" s="6">
        <f t="shared" si="279"/>
        <v>0.14142605868553962</v>
      </c>
      <c r="J96" s="6">
        <f t="shared" si="275"/>
        <v>0.2639202928129884</v>
      </c>
      <c r="K96" s="6">
        <f t="shared" si="231"/>
        <v>3.78</v>
      </c>
      <c r="L96" s="26">
        <f t="shared" si="269"/>
        <v>0</v>
      </c>
      <c r="M96" s="26">
        <f t="shared" si="270"/>
        <v>0</v>
      </c>
      <c r="N96" s="6">
        <f t="shared" si="280"/>
        <v>0.13557590273261774</v>
      </c>
      <c r="O96" s="26">
        <f t="shared" si="265"/>
        <v>0.10986390842433603</v>
      </c>
      <c r="P96" s="26">
        <f t="shared" si="266"/>
        <v>0.14961111664808399</v>
      </c>
      <c r="Q96" s="26">
        <f t="shared" si="77"/>
        <v>0.18077555883763977</v>
      </c>
      <c r="R96" s="26">
        <f t="shared" si="77"/>
        <v>0.41118611242347713</v>
      </c>
      <c r="S96" s="26">
        <f t="shared" si="77"/>
        <v>0.28006571155390469</v>
      </c>
      <c r="T96" s="26">
        <f t="shared" ref="T96:T159" si="285">+T84*(1+T$6)</f>
        <v>6.2216092187545886E-3</v>
      </c>
      <c r="U96" s="75">
        <f t="shared" si="272"/>
        <v>-6.5234543771216943E-2</v>
      </c>
      <c r="V96" s="2">
        <f t="shared" ref="V96:Z96" si="286">+V84</f>
        <v>0.20374675305062195</v>
      </c>
      <c r="W96" s="2">
        <f t="shared" si="286"/>
        <v>744</v>
      </c>
      <c r="X96" s="38">
        <f t="shared" si="220"/>
        <v>7.0000000000000007E-2</v>
      </c>
      <c r="Y96" s="5">
        <f t="shared" si="286"/>
        <v>0.30925205388425764</v>
      </c>
      <c r="Z96" s="5">
        <f t="shared" si="286"/>
        <v>0.11317959405581732</v>
      </c>
      <c r="AA96" s="66">
        <f t="shared" si="282"/>
        <v>0.97524875312187509</v>
      </c>
      <c r="AB96" s="5">
        <f t="shared" si="206"/>
        <v>147.83560254774574</v>
      </c>
      <c r="AC96" s="3">
        <f t="shared" si="207"/>
        <v>4219.9445811696869</v>
      </c>
      <c r="AD96" s="3">
        <f t="shared" si="208"/>
        <v>22.371353063850673</v>
      </c>
      <c r="AE96" s="3">
        <f t="shared" si="209"/>
        <v>41.747992598466624</v>
      </c>
      <c r="AF96" s="3">
        <f t="shared" si="247"/>
        <v>1585.2908165159931</v>
      </c>
      <c r="AG96" s="3">
        <f t="shared" si="210"/>
        <v>1542.6633279104503</v>
      </c>
      <c r="AH96" s="3">
        <f>+K96*AVERAGE('Monthly Peak Data '!$Q$8:$Q$10)*(1+X96)*'Monthly Peak Data '!$M$40*1000</f>
        <v>66.209127573098371</v>
      </c>
      <c r="AI96" s="3">
        <f>+L96*(0.5*MAX('Monthly Peak Data '!$G$18:$G$19,'Monthly Peak Data '!$G$29)+0.5*(MAX('Monthly Peak Data '!$P$3:$P$14)))*(1+X96)</f>
        <v>0</v>
      </c>
      <c r="AJ96" s="3">
        <f>+M96*0.25*MAX('Monthly Peak Data '!$P$3:$P$14)*(1+X96)</f>
        <v>0</v>
      </c>
      <c r="AK96" s="3">
        <f>+VLOOKUP($B96,'Monthly Peak Data '!$L$3:$P$14,5,FALSE)*N96*(1+X96)</f>
        <v>2.9224993064475568</v>
      </c>
      <c r="AL96" s="3">
        <f>+VLOOKUP($B96,'Monthly Peak Data '!$L$3:$P$14,5,FALSE)*O96*(1+$X96)</f>
        <v>2.3682467879780016</v>
      </c>
      <c r="AM96" s="3">
        <f>+VLOOKUP($B96,'Monthly Peak Data '!$L$3:$P$14,5,FALSE)*P96*(1+$X96)</f>
        <v>3.2250449809151545</v>
      </c>
      <c r="AN96" s="3">
        <f>+VLOOKUP($B96,'Monthly Peak Data '!$L$3:$P$14,5,FALSE)*Q96*(1+X96)</f>
        <v>3.8968314772545924</v>
      </c>
      <c r="AO96" s="3">
        <f t="shared" si="211"/>
        <v>65.04310295764715</v>
      </c>
      <c r="AP96" s="3">
        <f>+VLOOKUP($B96,'Monthly Peak Data '!$C$18:$G$29,5,FALSE)*(1+X96)</f>
        <v>0.49346559139784957</v>
      </c>
      <c r="AQ96" s="3">
        <f>+VLOOKUP($B96,'Monthly Peak Data '!$L$3:$P$14,5,FALSE)*T96*(1+X96)</f>
        <v>0.13411416232763546</v>
      </c>
      <c r="AR96" s="29">
        <f>+VLOOKUP($B96,'Monthly Peak Data '!$C$3:$G$14,5,FALSE)*U96*(1+X96)</f>
        <v>-1.406207925488052</v>
      </c>
      <c r="AS96" s="3">
        <f t="shared" si="212"/>
        <v>1685.5495528220285</v>
      </c>
      <c r="AT96" s="16"/>
    </row>
    <row r="97" spans="1:46" x14ac:dyDescent="0.3">
      <c r="A97" s="2">
        <f t="shared" si="251"/>
        <v>2025</v>
      </c>
      <c r="B97" s="2">
        <f t="shared" si="252"/>
        <v>6</v>
      </c>
      <c r="C97" s="3">
        <f t="shared" si="283"/>
        <v>32.34277159965783</v>
      </c>
      <c r="D97" s="1">
        <v>2.6120000000000001</v>
      </c>
      <c r="E97" s="22">
        <f t="shared" si="253"/>
        <v>0.93665800540146105</v>
      </c>
      <c r="F97" s="3">
        <f t="shared" si="213"/>
        <v>30.294115935690524</v>
      </c>
      <c r="G97" s="1">
        <f>+G85*(1+$G$6)</f>
        <v>4.0921843749999987</v>
      </c>
      <c r="H97" s="1">
        <f>+H85*(1+$H$6)</f>
        <v>13.55761535082344</v>
      </c>
      <c r="I97" s="6">
        <f t="shared" si="279"/>
        <v>0.15558905042879212</v>
      </c>
      <c r="J97" s="6">
        <f t="shared" si="275"/>
        <v>0.51851724335826133</v>
      </c>
      <c r="K97" s="1">
        <v>3.84</v>
      </c>
      <c r="L97" s="26">
        <f t="shared" si="269"/>
        <v>0</v>
      </c>
      <c r="M97" s="26">
        <f t="shared" si="270"/>
        <v>0</v>
      </c>
      <c r="N97" s="1">
        <f>+N85*(1+$N$6)</f>
        <v>0.13614125424701276</v>
      </c>
      <c r="O97" s="26">
        <f t="shared" si="265"/>
        <v>8.6208080175667126E-2</v>
      </c>
      <c r="P97" s="26">
        <f t="shared" si="266"/>
        <v>0.10854113090630735</v>
      </c>
      <c r="Q97" s="26">
        <f t="shared" ref="Q97:T160" si="287">+Q85*(1+Q$6)</f>
        <v>0.18077555883763977</v>
      </c>
      <c r="R97" s="26">
        <f t="shared" si="287"/>
        <v>0.41118611242347713</v>
      </c>
      <c r="S97" s="26">
        <f t="shared" si="287"/>
        <v>0.28006571155390469</v>
      </c>
      <c r="T97" s="26">
        <f t="shared" si="285"/>
        <v>6.2216092187545886E-3</v>
      </c>
      <c r="U97" s="75">
        <f t="shared" si="272"/>
        <v>-5.6531758413193668E-2</v>
      </c>
      <c r="V97" s="2">
        <f t="shared" ref="V97:Z97" si="288">+V85</f>
        <v>0.22707631086142321</v>
      </c>
      <c r="W97" s="2">
        <f t="shared" si="288"/>
        <v>720</v>
      </c>
      <c r="X97" s="38">
        <f t="shared" si="220"/>
        <v>7.0000000000000007E-2</v>
      </c>
      <c r="Y97" s="5">
        <f t="shared" si="288"/>
        <v>0.30925205388425764</v>
      </c>
      <c r="Z97" s="5">
        <f t="shared" si="288"/>
        <v>1.7649812734082402E-3</v>
      </c>
      <c r="AA97" s="66">
        <f t="shared" si="282"/>
        <v>0.97524875312187509</v>
      </c>
      <c r="AB97" s="5">
        <f t="shared" si="206"/>
        <v>159.44824010240515</v>
      </c>
      <c r="AC97" s="3">
        <f t="shared" si="207"/>
        <v>5168.4675144023668</v>
      </c>
      <c r="AD97" s="3">
        <f t="shared" si="208"/>
        <v>26.544988288980537</v>
      </c>
      <c r="AE97" s="3">
        <f t="shared" si="209"/>
        <v>88.464028250361082</v>
      </c>
      <c r="AF97" s="3">
        <f>+Y86*G97*1000*1.2*(1+X86)</f>
        <v>1624.9230869288929</v>
      </c>
      <c r="AG97" s="3">
        <f t="shared" si="210"/>
        <v>25.603962810714744</v>
      </c>
      <c r="AH97" s="3">
        <f>+K97*AVERAGE('Monthly Peak Data '!$Q$8:$Q$10)*(1+X97)*'Monthly Peak Data '!$M$40*1000</f>
        <v>67.2600661060047</v>
      </c>
      <c r="AI97" s="3">
        <f>+L97*(0.5*MAX('Monthly Peak Data '!$G$18:$G$19,'Monthly Peak Data '!$G$29)+0.5*(MAX('Monthly Peak Data '!$P$3:$P$14)))*(1+X97)</f>
        <v>0</v>
      </c>
      <c r="AJ97" s="3">
        <f>+M97*0.25*MAX('Monthly Peak Data '!$P$3:$P$14)*(1+X97)</f>
        <v>0</v>
      </c>
      <c r="AK97" s="3">
        <f>+VLOOKUP($B97,'Monthly Peak Data '!$L$3:$P$14,5,FALSE)*N97*(1+X97)</f>
        <v>4.5765017125585408E-2</v>
      </c>
      <c r="AL97" s="3">
        <f>+VLOOKUP($B97,'Monthly Peak Data '!$L$3:$P$14,5,FALSE)*O97*(1+$X97)</f>
        <v>2.8979564551718646E-2</v>
      </c>
      <c r="AM97" s="3">
        <f>+VLOOKUP($B97,'Monthly Peak Data '!$L$3:$P$14,5,FALSE)*P97*(1+$X97)</f>
        <v>3.6487005663579444E-2</v>
      </c>
      <c r="AN97" s="3">
        <f>+VLOOKUP($B97,'Monthly Peak Data '!$L$3:$P$14,5,FALSE)*Q97*(1+X97)</f>
        <v>6.0769210566262943E-2</v>
      </c>
      <c r="AO97" s="3">
        <f t="shared" si="211"/>
        <v>70.152305119106273</v>
      </c>
      <c r="AP97" s="3">
        <f>+VLOOKUP($B97,'Monthly Peak Data '!$C$18:$G$29,5,FALSE)*(1+X97)</f>
        <v>339.51848999999993</v>
      </c>
      <c r="AQ97" s="3">
        <f>+VLOOKUP($B97,'Monthly Peak Data '!$L$3:$P$14,5,FALSE)*T97*(1+X97)</f>
        <v>2.0914457856278453E-3</v>
      </c>
      <c r="AR97" s="29">
        <f>+VLOOKUP($B97,'Monthly Peak Data '!$C$3:$G$14,5,FALSE)*U97*(1+X97)</f>
        <v>-2.9535862332761313</v>
      </c>
      <c r="AS97" s="3">
        <f t="shared" si="212"/>
        <v>499.75533004624231</v>
      </c>
      <c r="AT97" s="16"/>
    </row>
    <row r="98" spans="1:46" x14ac:dyDescent="0.3">
      <c r="A98" s="2">
        <f t="shared" si="251"/>
        <v>2025</v>
      </c>
      <c r="B98" s="2">
        <f t="shared" si="252"/>
        <v>7</v>
      </c>
      <c r="C98" s="3">
        <f t="shared" si="283"/>
        <v>39.932979351032451</v>
      </c>
      <c r="D98" s="1">
        <v>2.6440000000000001</v>
      </c>
      <c r="E98" s="22">
        <f t="shared" si="253"/>
        <v>0.86933577818182028</v>
      </c>
      <c r="F98" s="3">
        <f t="shared" si="213"/>
        <v>34.715167679248353</v>
      </c>
      <c r="G98" s="6">
        <f t="shared" ref="G98:H98" si="289">+G97</f>
        <v>4.0921843749999987</v>
      </c>
      <c r="H98" s="6">
        <f t="shared" si="289"/>
        <v>13.55761535082344</v>
      </c>
      <c r="I98" s="6">
        <f t="shared" si="279"/>
        <v>0.23446407713354431</v>
      </c>
      <c r="J98" s="6">
        <f t="shared" si="275"/>
        <v>0.44301829215993482</v>
      </c>
      <c r="K98" s="6">
        <f t="shared" si="231"/>
        <v>3.84</v>
      </c>
      <c r="L98" s="26">
        <f t="shared" si="269"/>
        <v>0</v>
      </c>
      <c r="M98" s="26">
        <f t="shared" si="270"/>
        <v>0</v>
      </c>
      <c r="N98" s="6">
        <f t="shared" ref="N98" si="290">+N97</f>
        <v>0.13614125424701276</v>
      </c>
      <c r="O98" s="26">
        <f t="shared" si="265"/>
        <v>8.0576106302409037E-2</v>
      </c>
      <c r="P98" s="26">
        <f t="shared" si="266"/>
        <v>9.318468607000982E-2</v>
      </c>
      <c r="Q98" s="26">
        <f t="shared" si="287"/>
        <v>0.18077555883763977</v>
      </c>
      <c r="R98" s="26">
        <f t="shared" si="287"/>
        <v>0.41118611242347713</v>
      </c>
      <c r="S98" s="26">
        <f t="shared" si="287"/>
        <v>0.28006571155390469</v>
      </c>
      <c r="T98" s="26">
        <f t="shared" si="285"/>
        <v>6.2216092187545886E-3</v>
      </c>
      <c r="U98" s="75">
        <f t="shared" si="272"/>
        <v>-4.7430441286462233E-2</v>
      </c>
      <c r="V98" s="2">
        <f t="shared" ref="V98:Z98" si="291">+V86</f>
        <v>0.24032926332004376</v>
      </c>
      <c r="W98" s="2">
        <f t="shared" si="291"/>
        <v>744</v>
      </c>
      <c r="X98" s="38">
        <f t="shared" si="220"/>
        <v>7.0000000000000007E-2</v>
      </c>
      <c r="Y98" s="5">
        <f t="shared" si="291"/>
        <v>0.30925205388425764</v>
      </c>
      <c r="Z98" s="5">
        <f t="shared" si="291"/>
        <v>1.7832548024646607E-3</v>
      </c>
      <c r="AA98" s="66">
        <f t="shared" si="282"/>
        <v>0.97037250935626573</v>
      </c>
      <c r="AB98" s="5">
        <f t="shared" si="206"/>
        <v>173.50742927779254</v>
      </c>
      <c r="AC98" s="3">
        <f t="shared" si="207"/>
        <v>6444.9732660420659</v>
      </c>
      <c r="AD98" s="3">
        <f t="shared" si="208"/>
        <v>43.528947431131527</v>
      </c>
      <c r="AE98" s="3">
        <f t="shared" si="209"/>
        <v>82.247652545407917</v>
      </c>
      <c r="AF98" s="3">
        <f>+AF97</f>
        <v>1624.9230869288929</v>
      </c>
      <c r="AG98" s="3">
        <f t="shared" si="210"/>
        <v>25.869050472227222</v>
      </c>
      <c r="AH98" s="3">
        <f>+K98*AVERAGE('Monthly Peak Data '!$Q$8:$Q$10)*(1+X98)*'Monthly Peak Data '!$M$40*1000</f>
        <v>67.2600661060047</v>
      </c>
      <c r="AI98" s="3">
        <f>+L98*(0.5*MAX('Monthly Peak Data '!$G$18:$G$19,'Monthly Peak Data '!$G$29)+0.5*(MAX('Monthly Peak Data '!$P$3:$P$14)))*(1+X98)</f>
        <v>0</v>
      </c>
      <c r="AJ98" s="3">
        <f>+M98*0.25*MAX('Monthly Peak Data '!$P$3:$P$14)*(1+X98)</f>
        <v>0</v>
      </c>
      <c r="AK98" s="3">
        <f>+VLOOKUP($B98,'Monthly Peak Data '!$L$3:$P$14,5,FALSE)*N98*(1+X98)</f>
        <v>4.6238839926320892E-2</v>
      </c>
      <c r="AL98" s="3">
        <f>+VLOOKUP($B98,'Monthly Peak Data '!$L$3:$P$14,5,FALSE)*O98*(1+$X98)</f>
        <v>2.7366764775380775E-2</v>
      </c>
      <c r="AM98" s="3">
        <f>+VLOOKUP($B98,'Monthly Peak Data '!$L$3:$P$14,5,FALSE)*P98*(1+$X98)</f>
        <v>3.1649126538513518E-2</v>
      </c>
      <c r="AN98" s="3">
        <f>+VLOOKUP($B98,'Monthly Peak Data '!$L$3:$P$14,5,FALSE)*Q98*(1+X98)</f>
        <v>6.1398377544830358E-2</v>
      </c>
      <c r="AO98" s="3">
        <f t="shared" si="211"/>
        <v>76.337914493819795</v>
      </c>
      <c r="AP98" s="3">
        <f>+VLOOKUP($B98,'Monthly Peak Data '!$C$18:$G$29,5,FALSE)*(1+X98)</f>
        <v>108.68772365591396</v>
      </c>
      <c r="AQ98" s="3">
        <f>+VLOOKUP($B98,'Monthly Peak Data '!$L$3:$P$14,5,FALSE)*T98*(1+X98)</f>
        <v>2.1130993271749453E-3</v>
      </c>
      <c r="AR98" s="29">
        <f>+VLOOKUP($B98,'Monthly Peak Data '!$C$3:$G$14,5,FALSE)*U98*(1+X98)</f>
        <v>-2.7493631342057334</v>
      </c>
      <c r="AS98" s="3">
        <f t="shared" si="212"/>
        <v>275.57415780187216</v>
      </c>
      <c r="AT98" s="16"/>
    </row>
    <row r="99" spans="1:46" x14ac:dyDescent="0.3">
      <c r="A99" s="2">
        <f t="shared" si="251"/>
        <v>2025</v>
      </c>
      <c r="B99" s="2">
        <f t="shared" si="252"/>
        <v>8</v>
      </c>
      <c r="C99" s="3">
        <f t="shared" si="283"/>
        <v>38.177135657286861</v>
      </c>
      <c r="D99" s="1">
        <v>2.661</v>
      </c>
      <c r="E99" s="22">
        <f t="shared" si="253"/>
        <v>0.89082637613107407</v>
      </c>
      <c r="F99" s="3">
        <f t="shared" si="213"/>
        <v>34.009199408645266</v>
      </c>
      <c r="G99" s="6">
        <f t="shared" ref="G99" si="292">+G98</f>
        <v>4.0921843749999987</v>
      </c>
      <c r="H99" s="6">
        <f t="shared" ref="H99" si="293">+H98</f>
        <v>13.55761535082344</v>
      </c>
      <c r="I99" s="6">
        <f t="shared" si="279"/>
        <v>0.2048574708165859</v>
      </c>
      <c r="J99" s="6">
        <f t="shared" si="275"/>
        <v>0.52892741497042239</v>
      </c>
      <c r="K99" s="6">
        <f t="shared" si="231"/>
        <v>3.84</v>
      </c>
      <c r="L99" s="26">
        <f t="shared" si="269"/>
        <v>0</v>
      </c>
      <c r="M99" s="26">
        <f t="shared" si="270"/>
        <v>0</v>
      </c>
      <c r="N99" s="6">
        <f t="shared" ref="N99" si="294">+N98</f>
        <v>0.13614125424701276</v>
      </c>
      <c r="O99" s="26">
        <f t="shared" si="265"/>
        <v>6.0204852264821078E-2</v>
      </c>
      <c r="P99" s="26">
        <f t="shared" si="266"/>
        <v>4.4252199316722682E-2</v>
      </c>
      <c r="Q99" s="26">
        <f t="shared" si="287"/>
        <v>0.18077555883763977</v>
      </c>
      <c r="R99" s="26">
        <f t="shared" si="287"/>
        <v>0.41118611242347713</v>
      </c>
      <c r="S99" s="26">
        <f t="shared" si="287"/>
        <v>0.28006571155390469</v>
      </c>
      <c r="T99" s="26">
        <f t="shared" si="285"/>
        <v>6.2216092187545886E-3</v>
      </c>
      <c r="U99" s="75">
        <f t="shared" si="272"/>
        <v>-7.3806447858472998E-2</v>
      </c>
      <c r="V99" s="2">
        <f t="shared" ref="V99:Z99" si="295">+V87</f>
        <v>0.20131777062945472</v>
      </c>
      <c r="W99" s="2">
        <f t="shared" si="295"/>
        <v>744</v>
      </c>
      <c r="X99" s="38">
        <f t="shared" si="220"/>
        <v>7.0000000000000007E-2</v>
      </c>
      <c r="Y99" s="5">
        <f t="shared" si="295"/>
        <v>0.30925205388425764</v>
      </c>
      <c r="Z99" s="5">
        <f t="shared" si="295"/>
        <v>9.9775280898876398E-2</v>
      </c>
      <c r="AA99" s="66">
        <f t="shared" si="282"/>
        <v>0.97037250935626573</v>
      </c>
      <c r="AB99" s="5">
        <f t="shared" si="206"/>
        <v>145.34280331620255</v>
      </c>
      <c r="AC99" s="3">
        <f t="shared" si="207"/>
        <v>5289.0018472336978</v>
      </c>
      <c r="AD99" s="3">
        <f t="shared" si="208"/>
        <v>31.858778224962233</v>
      </c>
      <c r="AE99" s="3">
        <f t="shared" si="209"/>
        <v>82.257098769575094</v>
      </c>
      <c r="AF99" s="3">
        <f t="shared" ref="AF99:AF108" si="296">+AF98</f>
        <v>1624.9230869288929</v>
      </c>
      <c r="AG99" s="3">
        <f t="shared" si="210"/>
        <v>1447.4049215436405</v>
      </c>
      <c r="AH99" s="3">
        <f>+K99*AVERAGE('Monthly Peak Data '!$Q$8:$Q$10)*(1+X99)*'Monthly Peak Data '!$M$40*1000</f>
        <v>67.2600661060047</v>
      </c>
      <c r="AI99" s="3">
        <f>+L99*(0.5*MAX('Monthly Peak Data '!$G$18:$G$19,'Monthly Peak Data '!$G$29)+0.5*(MAX('Monthly Peak Data '!$P$3:$P$14)))*(1+X99)</f>
        <v>0</v>
      </c>
      <c r="AJ99" s="3">
        <f>+M99*0.25*MAX('Monthly Peak Data '!$P$3:$P$14)*(1+X99)</f>
        <v>0</v>
      </c>
      <c r="AK99" s="3">
        <f>+VLOOKUP($B99,'Monthly Peak Data '!$L$3:$P$14,5,FALSE)*N99*(1+X99)</f>
        <v>2.5871194827068327</v>
      </c>
      <c r="AL99" s="3">
        <f>+VLOOKUP($B99,'Monthly Peak Data '!$L$3:$P$14,5,FALSE)*O99*(1+$X99)</f>
        <v>1.1440848485588477</v>
      </c>
      <c r="AM99" s="3">
        <f>+VLOOKUP($B99,'Monthly Peak Data '!$L$3:$P$14,5,FALSE)*P99*(1+$X99)</f>
        <v>0.84093339405554446</v>
      </c>
      <c r="AN99" s="3">
        <f>+VLOOKUP($B99,'Monthly Peak Data '!$L$3:$P$14,5,FALSE)*Q99*(1+X99)</f>
        <v>3.4353140997034357</v>
      </c>
      <c r="AO99" s="3">
        <f t="shared" si="211"/>
        <v>63.946348222821747</v>
      </c>
      <c r="AP99" s="3">
        <f>+VLOOKUP($B99,'Monthly Peak Data '!$C$18:$G$29,5,FALSE)*(1+X99)</f>
        <v>251.79573655913978</v>
      </c>
      <c r="AQ99" s="3">
        <f>+VLOOKUP($B99,'Monthly Peak Data '!$L$3:$P$14,5,FALSE)*T99*(1+X99)</f>
        <v>0.1182304843058372</v>
      </c>
      <c r="AR99" s="29">
        <f>+VLOOKUP($B99,'Monthly Peak Data '!$C$3:$G$14,5,FALSE)*U99*(1+X99)</f>
        <v>-4.9072231060476375</v>
      </c>
      <c r="AS99" s="3">
        <f t="shared" si="212"/>
        <v>1833.6255316348895</v>
      </c>
      <c r="AT99" s="16"/>
    </row>
    <row r="100" spans="1:46" x14ac:dyDescent="0.3">
      <c r="A100" s="2">
        <f t="shared" si="251"/>
        <v>2025</v>
      </c>
      <c r="B100" s="2">
        <f t="shared" si="252"/>
        <v>9</v>
      </c>
      <c r="C100" s="3">
        <f t="shared" si="283"/>
        <v>35.857844791227322</v>
      </c>
      <c r="D100" s="1">
        <v>2.661</v>
      </c>
      <c r="E100" s="22">
        <f t="shared" si="253"/>
        <v>1.1928111171804658</v>
      </c>
      <c r="F100" s="3">
        <f t="shared" si="213"/>
        <v>42.771635905107608</v>
      </c>
      <c r="G100" s="6">
        <f t="shared" ref="G100:H100" si="297">+G99</f>
        <v>4.0921843749999987</v>
      </c>
      <c r="H100" s="6">
        <f t="shared" si="297"/>
        <v>13.55761535082344</v>
      </c>
      <c r="I100" s="6">
        <f t="shared" si="279"/>
        <v>0.31902881881810696</v>
      </c>
      <c r="J100" s="6">
        <f t="shared" si="275"/>
        <v>1.0233955973487532</v>
      </c>
      <c r="K100" s="6">
        <f t="shared" si="231"/>
        <v>3.84</v>
      </c>
      <c r="L100" s="26">
        <f t="shared" si="269"/>
        <v>0</v>
      </c>
      <c r="M100" s="26">
        <f t="shared" si="270"/>
        <v>0</v>
      </c>
      <c r="N100" s="6">
        <f t="shared" ref="N100" si="298">+N99</f>
        <v>0.13614125424701276</v>
      </c>
      <c r="O100" s="26">
        <f t="shared" si="265"/>
        <v>6.2753066819614622E-2</v>
      </c>
      <c r="P100" s="26">
        <f t="shared" si="266"/>
        <v>5.2567084265291615E-2</v>
      </c>
      <c r="Q100" s="26">
        <f t="shared" si="287"/>
        <v>0.18077555883763977</v>
      </c>
      <c r="R100" s="26">
        <f t="shared" si="287"/>
        <v>0.41118611242347713</v>
      </c>
      <c r="S100" s="26">
        <f t="shared" si="287"/>
        <v>0.28006571155390469</v>
      </c>
      <c r="T100" s="26">
        <f t="shared" si="285"/>
        <v>6.2216092187545886E-3</v>
      </c>
      <c r="U100" s="75">
        <f t="shared" si="272"/>
        <v>-6.6979482981701019E-2</v>
      </c>
      <c r="V100" s="2">
        <f t="shared" ref="V100:Z100" si="299">+V88</f>
        <v>0.16869506866416967</v>
      </c>
      <c r="W100" s="2">
        <f t="shared" si="299"/>
        <v>720</v>
      </c>
      <c r="X100" s="38">
        <f t="shared" si="220"/>
        <v>7.0000000000000007E-2</v>
      </c>
      <c r="Y100" s="5">
        <f t="shared" si="299"/>
        <v>0.30925205388425764</v>
      </c>
      <c r="Z100" s="5">
        <f t="shared" si="299"/>
        <v>-4.1385767790262174E-4</v>
      </c>
      <c r="AA100" s="66">
        <f t="shared" si="282"/>
        <v>0.97037250935626573</v>
      </c>
      <c r="AB100" s="5">
        <f t="shared" si="206"/>
        <v>117.86188110888807</v>
      </c>
      <c r="AC100" s="3">
        <f t="shared" si="207"/>
        <v>5394.0256484920728</v>
      </c>
      <c r="AD100" s="3">
        <f t="shared" si="208"/>
        <v>40.23343028381813</v>
      </c>
      <c r="AE100" s="3">
        <f t="shared" si="209"/>
        <v>129.06268333762372</v>
      </c>
      <c r="AF100" s="3">
        <f t="shared" si="296"/>
        <v>1624.9230869288929</v>
      </c>
      <c r="AG100" s="3">
        <f t="shared" si="210"/>
        <v>-6.0036878314779383</v>
      </c>
      <c r="AH100" s="3">
        <f>+K100*AVERAGE('Monthly Peak Data '!$Q$8:$Q$10)*(1+X100)*'Monthly Peak Data '!$M$40*1000</f>
        <v>67.2600661060047</v>
      </c>
      <c r="AI100" s="3">
        <f>+L100*(0.5*MAX('Monthly Peak Data '!$G$18:$G$19,'Monthly Peak Data '!$G$29)+0.5*(MAX('Monthly Peak Data '!$P$3:$P$14)))*(1+X100)</f>
        <v>0</v>
      </c>
      <c r="AJ100" s="3">
        <f>+M100*0.25*MAX('Monthly Peak Data '!$P$3:$P$14)*(1+X100)</f>
        <v>0</v>
      </c>
      <c r="AK100" s="3">
        <f>+VLOOKUP($B100,'Monthly Peak Data '!$L$3:$P$14,5,FALSE)*N100*(1+X100)</f>
        <v>-1.073110746393037E-2</v>
      </c>
      <c r="AL100" s="3">
        <f>+VLOOKUP($B100,'Monthly Peak Data '!$L$3:$P$14,5,FALSE)*O100*(1+$X100)</f>
        <v>-4.9464059036114245E-3</v>
      </c>
      <c r="AM100" s="3">
        <f>+VLOOKUP($B100,'Monthly Peak Data '!$L$3:$P$14,5,FALSE)*P100*(1+$X100)</f>
        <v>-4.1435128054045037E-3</v>
      </c>
      <c r="AN100" s="3">
        <f>+VLOOKUP($B100,'Monthly Peak Data '!$L$3:$P$14,5,FALSE)*Q100*(1+X100)</f>
        <v>-1.4249332132778894E-2</v>
      </c>
      <c r="AO100" s="3">
        <f t="shared" si="211"/>
        <v>51.855590504807466</v>
      </c>
      <c r="AP100" s="3">
        <f>+VLOOKUP($B100,'Monthly Peak Data '!$C$18:$G$29,5,FALSE)*(1+X100)</f>
        <v>0.31838444444444441</v>
      </c>
      <c r="AQ100" s="3">
        <f>+VLOOKUP($B100,'Monthly Peak Data '!$L$3:$P$14,5,FALSE)*T100*(1+X100)</f>
        <v>-4.9040797731963255E-4</v>
      </c>
      <c r="AR100" s="29">
        <f>+VLOOKUP($B100,'Monthly Peak Data '!$C$3:$G$14,5,FALSE)*U100*(1+X100)</f>
        <v>-3.4605633073222242</v>
      </c>
      <c r="AS100" s="3">
        <f t="shared" si="212"/>
        <v>109.9352291501734</v>
      </c>
      <c r="AT100" s="16"/>
    </row>
    <row r="101" spans="1:46" x14ac:dyDescent="0.3">
      <c r="A101" s="2">
        <f t="shared" si="251"/>
        <v>2025</v>
      </c>
      <c r="B101" s="2">
        <f t="shared" si="252"/>
        <v>10</v>
      </c>
      <c r="C101" s="3">
        <f t="shared" si="283"/>
        <v>34.276595744680847</v>
      </c>
      <c r="D101" s="1">
        <v>2.6850000000000001</v>
      </c>
      <c r="E101" s="22">
        <f t="shared" si="253"/>
        <v>0.94018245482949858</v>
      </c>
      <c r="F101" s="3">
        <f t="shared" si="213"/>
        <v>32.226253930432385</v>
      </c>
      <c r="G101" s="6">
        <f t="shared" ref="G101:H101" si="300">+G100</f>
        <v>4.0921843749999987</v>
      </c>
      <c r="H101" s="6">
        <f t="shared" si="300"/>
        <v>13.55761535082344</v>
      </c>
      <c r="I101" s="6">
        <f t="shared" si="279"/>
        <v>0.23946088194548917</v>
      </c>
      <c r="J101" s="6">
        <f t="shared" si="275"/>
        <v>0.34559963778621827</v>
      </c>
      <c r="K101" s="6">
        <f t="shared" si="231"/>
        <v>3.84</v>
      </c>
      <c r="L101" s="26">
        <f t="shared" si="269"/>
        <v>0</v>
      </c>
      <c r="M101" s="26">
        <f t="shared" si="270"/>
        <v>0</v>
      </c>
      <c r="N101" s="6">
        <f t="shared" ref="N101" si="301">+N100</f>
        <v>0.13614125424701276</v>
      </c>
      <c r="O101" s="26">
        <f t="shared" si="265"/>
        <v>8.3630310586384662E-2</v>
      </c>
      <c r="P101" s="26">
        <f t="shared" si="266"/>
        <v>0.11760161180876026</v>
      </c>
      <c r="Q101" s="26">
        <f t="shared" si="287"/>
        <v>0.18077555883763977</v>
      </c>
      <c r="R101" s="26">
        <f t="shared" si="287"/>
        <v>0.41118611242347713</v>
      </c>
      <c r="S101" s="26">
        <f t="shared" si="287"/>
        <v>0.28006571155390469</v>
      </c>
      <c r="T101" s="26">
        <f t="shared" si="285"/>
        <v>6.2216092187545886E-3</v>
      </c>
      <c r="U101" s="75">
        <f t="shared" si="272"/>
        <v>-6.764213333333334E-2</v>
      </c>
      <c r="V101" s="2">
        <f t="shared" ref="V101:Z101" si="302">+V89</f>
        <v>0.10010137277999277</v>
      </c>
      <c r="W101" s="2">
        <f t="shared" si="302"/>
        <v>744</v>
      </c>
      <c r="X101" s="38">
        <f t="shared" si="220"/>
        <v>7.0000000000000007E-2</v>
      </c>
      <c r="Y101" s="5">
        <f t="shared" si="302"/>
        <v>0.30925205388425764</v>
      </c>
      <c r="Z101" s="5">
        <f t="shared" si="302"/>
        <v>-3.089887640449438E-4</v>
      </c>
      <c r="AA101" s="66">
        <f t="shared" si="282"/>
        <v>0.97037250935626573</v>
      </c>
      <c r="AB101" s="5">
        <f t="shared" si="206"/>
        <v>72.268901499129271</v>
      </c>
      <c r="AC101" s="3">
        <f t="shared" si="207"/>
        <v>2491.98288895325</v>
      </c>
      <c r="AD101" s="3">
        <f t="shared" si="208"/>
        <v>18.516965132528103</v>
      </c>
      <c r="AE101" s="3">
        <f t="shared" si="209"/>
        <v>26.724433613998453</v>
      </c>
      <c r="AF101" s="3">
        <f t="shared" si="296"/>
        <v>1624.9230869288929</v>
      </c>
      <c r="AG101" s="3">
        <f t="shared" si="210"/>
        <v>-4.4823913673930305</v>
      </c>
      <c r="AH101" s="3">
        <f>+K101*AVERAGE('Monthly Peak Data '!$Q$8:$Q$10)*(1+X101)*'Monthly Peak Data '!$M$40*1000</f>
        <v>67.2600661060047</v>
      </c>
      <c r="AI101" s="3">
        <f>+L101*(0.5*MAX('Monthly Peak Data '!$G$18:$G$19,'Monthly Peak Data '!$G$29)+0.5*(MAX('Monthly Peak Data '!$P$3:$P$14)))*(1+X101)</f>
        <v>0</v>
      </c>
      <c r="AJ101" s="3">
        <f>+M101*0.25*MAX('Monthly Peak Data '!$P$3:$P$14)*(1+X101)</f>
        <v>0</v>
      </c>
      <c r="AK101" s="3">
        <f>+VLOOKUP($B101,'Monthly Peak Data '!$L$3:$P$14,5,FALSE)*N101*(1+X101)</f>
        <v>-8.0119128124367025E-3</v>
      </c>
      <c r="AL101" s="3">
        <f>+VLOOKUP($B101,'Monthly Peak Data '!$L$3:$P$14,5,FALSE)*O101*(1+$X101)</f>
        <v>-4.921643778008738E-3</v>
      </c>
      <c r="AM101" s="3">
        <f>+VLOOKUP($B101,'Monthly Peak Data '!$L$3:$P$14,5,FALSE)*P101*(1+$X101)</f>
        <v>-6.9208548549455412E-3</v>
      </c>
      <c r="AN101" s="3">
        <f>+VLOOKUP($B101,'Monthly Peak Data '!$L$3:$P$14,5,FALSE)*Q101*(1+X101)</f>
        <v>-1.0638641637595101E-2</v>
      </c>
      <c r="AO101" s="3">
        <f t="shared" si="211"/>
        <v>31.796086462500117</v>
      </c>
      <c r="AP101" s="3">
        <f>+VLOOKUP($B101,'Monthly Peak Data '!$C$18:$G$29,5,FALSE)*(1+X101)</f>
        <v>0.51383010752688163</v>
      </c>
      <c r="AQ101" s="3">
        <f>+VLOOKUP($B101,'Monthly Peak Data '!$L$3:$P$14,5,FALSE)*T101*(1+X101)</f>
        <v>-3.6614170252370756E-4</v>
      </c>
      <c r="AR101" s="29">
        <f>+VLOOKUP($B101,'Monthly Peak Data '!$C$3:$G$14,5,FALSE)*U101*(1+X101)</f>
        <v>8.4984703518279549E-3</v>
      </c>
      <c r="AS101" s="3">
        <f t="shared" si="212"/>
        <v>95.065230584204983</v>
      </c>
      <c r="AT101" s="16"/>
    </row>
    <row r="102" spans="1:46" x14ac:dyDescent="0.3">
      <c r="A102" s="2">
        <f t="shared" si="251"/>
        <v>2025</v>
      </c>
      <c r="B102" s="2">
        <f t="shared" si="252"/>
        <v>11</v>
      </c>
      <c r="C102" s="3">
        <f t="shared" si="283"/>
        <v>44.645743380855393</v>
      </c>
      <c r="D102" s="1">
        <v>2.7469999999999999</v>
      </c>
      <c r="E102" s="22">
        <f t="shared" si="253"/>
        <v>0.84486275042448977</v>
      </c>
      <c r="F102" s="3">
        <f t="shared" si="213"/>
        <v>37.719525547495444</v>
      </c>
      <c r="G102" s="6">
        <f t="shared" ref="G102:H102" si="303">+G101</f>
        <v>4.0921843749999987</v>
      </c>
      <c r="H102" s="6">
        <f t="shared" si="303"/>
        <v>13.55761535082344</v>
      </c>
      <c r="I102" s="6">
        <f t="shared" si="279"/>
        <v>0.3283146301999999</v>
      </c>
      <c r="J102" s="6">
        <f t="shared" si="275"/>
        <v>0.35823038408826435</v>
      </c>
      <c r="K102" s="6">
        <f t="shared" si="231"/>
        <v>3.84</v>
      </c>
      <c r="L102" s="26">
        <f t="shared" si="269"/>
        <v>0</v>
      </c>
      <c r="M102" s="26">
        <f t="shared" si="270"/>
        <v>0</v>
      </c>
      <c r="N102" s="6">
        <f t="shared" ref="N102" si="304">+N101</f>
        <v>0.13614125424701276</v>
      </c>
      <c r="O102" s="26">
        <f t="shared" si="265"/>
        <v>8.1106591989301952E-2</v>
      </c>
      <c r="P102" s="26">
        <f t="shared" si="266"/>
        <v>0.13114855962837244</v>
      </c>
      <c r="Q102" s="26">
        <f t="shared" si="287"/>
        <v>0.18077555883763977</v>
      </c>
      <c r="R102" s="26">
        <f t="shared" si="287"/>
        <v>0.41118611242347713</v>
      </c>
      <c r="S102" s="26">
        <f t="shared" si="287"/>
        <v>0.28006571155390469</v>
      </c>
      <c r="T102" s="26">
        <f t="shared" si="285"/>
        <v>6.2216092187545886E-3</v>
      </c>
      <c r="U102" s="75">
        <f t="shared" si="272"/>
        <v>-4.5641643875053976E-2</v>
      </c>
      <c r="V102" s="2">
        <f t="shared" ref="V102:Z102" si="305">+V90</f>
        <v>4.0542058210870133E-2</v>
      </c>
      <c r="W102" s="2">
        <f t="shared" si="305"/>
        <v>721</v>
      </c>
      <c r="X102" s="38">
        <f t="shared" si="220"/>
        <v>7.0000000000000007E-2</v>
      </c>
      <c r="Y102" s="5">
        <f t="shared" si="305"/>
        <v>0.30925205388425764</v>
      </c>
      <c r="Z102" s="5">
        <f t="shared" si="305"/>
        <v>-7.4906367041198516E-4</v>
      </c>
      <c r="AA102" s="66">
        <f t="shared" si="282"/>
        <v>0.97037250935626573</v>
      </c>
      <c r="AB102" s="5">
        <f t="shared" si="206"/>
        <v>28.364788006356441</v>
      </c>
      <c r="AC102" s="3">
        <f t="shared" si="207"/>
        <v>1144.7997900649079</v>
      </c>
      <c r="AD102" s="3">
        <f t="shared" si="208"/>
        <v>9.9644551269588906</v>
      </c>
      <c r="AE102" s="3">
        <f t="shared" si="209"/>
        <v>10.872407925246211</v>
      </c>
      <c r="AF102" s="3">
        <f t="shared" si="296"/>
        <v>1624.9230869288929</v>
      </c>
      <c r="AG102" s="3">
        <f t="shared" si="210"/>
        <v>-10.866403314892199</v>
      </c>
      <c r="AH102" s="3">
        <f>+K102*AVERAGE('Monthly Peak Data '!$Q$8:$Q$10)*(1+X102)*'Monthly Peak Data '!$M$40*1000</f>
        <v>67.2600661060047</v>
      </c>
      <c r="AI102" s="3">
        <f>+L102*(0.5*MAX('Monthly Peak Data '!$G$18:$G$19,'Monthly Peak Data '!$G$29)+0.5*(MAX('Monthly Peak Data '!$P$3:$P$14)))*(1+X102)</f>
        <v>0</v>
      </c>
      <c r="AJ102" s="3">
        <f>+M102*0.25*MAX('Monthly Peak Data '!$P$3:$P$14)*(1+X102)</f>
        <v>0</v>
      </c>
      <c r="AK102" s="3">
        <f>+VLOOKUP($B102,'Monthly Peak Data '!$L$3:$P$14,5,FALSE)*N102*(1+X102)</f>
        <v>-1.9422818939240492E-2</v>
      </c>
      <c r="AL102" s="3">
        <f>+VLOOKUP($B102,'Monthly Peak Data '!$L$3:$P$14,5,FALSE)*O102*(1+$X102)</f>
        <v>-1.1571207123807081E-2</v>
      </c>
      <c r="AM102" s="3">
        <f>+VLOOKUP($B102,'Monthly Peak Data '!$L$3:$P$14,5,FALSE)*P102*(1+$X102)</f>
        <v>-1.8710527840314472E-2</v>
      </c>
      <c r="AN102" s="3">
        <f>+VLOOKUP($B102,'Monthly Peak Data '!$L$3:$P$14,5,FALSE)*Q102*(1+X102)</f>
        <v>-2.5790646394169944E-2</v>
      </c>
      <c r="AO102" s="3">
        <f t="shared" si="211"/>
        <v>12.479631393753261</v>
      </c>
      <c r="AP102" s="3">
        <f>+VLOOKUP($B102,'Monthly Peak Data '!$C$18:$G$29,5,FALSE)*(1+X102)</f>
        <v>0.83685888888888882</v>
      </c>
      <c r="AQ102" s="3">
        <f>+VLOOKUP($B102,'Monthly Peak Data '!$L$3:$P$14,5,FALSE)*T102*(1+X102)</f>
        <v>-8.8761624854232152E-4</v>
      </c>
      <c r="AR102" s="29">
        <f>+VLOOKUP($B102,'Monthly Peak Data '!$C$3:$G$14,5,FALSE)*U102*(1+X102)</f>
        <v>7.1301376061609304E-3</v>
      </c>
      <c r="AS102" s="3">
        <f t="shared" si="212"/>
        <v>69.640900394814722</v>
      </c>
      <c r="AT102" s="16"/>
    </row>
    <row r="103" spans="1:46" x14ac:dyDescent="0.3">
      <c r="A103" s="2">
        <f t="shared" si="251"/>
        <v>2025</v>
      </c>
      <c r="B103" s="2">
        <f t="shared" si="252"/>
        <v>12</v>
      </c>
      <c r="C103" s="3">
        <f t="shared" si="283"/>
        <v>65.234131508931966</v>
      </c>
      <c r="D103" s="1">
        <v>2.9089999999999998</v>
      </c>
      <c r="E103" s="22">
        <f t="shared" si="253"/>
        <v>0.71583737887983834</v>
      </c>
      <c r="F103" s="3">
        <f t="shared" si="213"/>
        <v>46.697029712856533</v>
      </c>
      <c r="G103" s="6">
        <f t="shared" ref="G103:H103" si="306">+G102</f>
        <v>4.0921843749999987</v>
      </c>
      <c r="H103" s="6">
        <f t="shared" si="306"/>
        <v>13.55761535082344</v>
      </c>
      <c r="I103" s="6">
        <f t="shared" si="279"/>
        <v>0.17915614899798535</v>
      </c>
      <c r="J103" s="6">
        <f t="shared" si="275"/>
        <v>0.18035960787265218</v>
      </c>
      <c r="K103" s="6">
        <f t="shared" si="231"/>
        <v>3.84</v>
      </c>
      <c r="L103" s="26">
        <f t="shared" si="269"/>
        <v>0</v>
      </c>
      <c r="M103" s="26">
        <f t="shared" si="270"/>
        <v>0</v>
      </c>
      <c r="N103" s="6">
        <f t="shared" ref="N103" si="307">+N102</f>
        <v>0.13614125424701276</v>
      </c>
      <c r="O103" s="26">
        <f t="shared" si="265"/>
        <v>5.5469647873060232E-2</v>
      </c>
      <c r="P103" s="26">
        <f t="shared" si="266"/>
        <v>5.6812062406788912E-2</v>
      </c>
      <c r="Q103" s="26">
        <f t="shared" si="287"/>
        <v>0.18077555883763977</v>
      </c>
      <c r="R103" s="26">
        <f t="shared" si="287"/>
        <v>0.41118611242347713</v>
      </c>
      <c r="S103" s="26">
        <f t="shared" si="287"/>
        <v>0.28006571155390469</v>
      </c>
      <c r="T103" s="26">
        <f t="shared" si="285"/>
        <v>6.2216092187545886E-3</v>
      </c>
      <c r="U103" s="75">
        <f t="shared" si="272"/>
        <v>-3.4920840331506921E-2</v>
      </c>
      <c r="V103" s="2">
        <f t="shared" ref="V103:Z103" si="308">+V91</f>
        <v>2.5858742599975813E-2</v>
      </c>
      <c r="W103" s="2">
        <f t="shared" si="308"/>
        <v>744</v>
      </c>
      <c r="X103" s="38">
        <f t="shared" si="220"/>
        <v>7.0000000000000007E-2</v>
      </c>
      <c r="Y103" s="5">
        <f t="shared" si="308"/>
        <v>0.30925205388425764</v>
      </c>
      <c r="Z103" s="5">
        <f t="shared" si="308"/>
        <v>-4.92388546574846E-3</v>
      </c>
      <c r="AA103" s="66">
        <f t="shared" si="282"/>
        <v>0.97037250935626573</v>
      </c>
      <c r="AB103" s="5">
        <f t="shared" si="206"/>
        <v>18.668904031479006</v>
      </c>
      <c r="AC103" s="3">
        <f t="shared" si="207"/>
        <v>932.80713190295319</v>
      </c>
      <c r="AD103" s="3">
        <f t="shared" si="208"/>
        <v>3.5787743789532342</v>
      </c>
      <c r="AE103" s="3">
        <f t="shared" si="209"/>
        <v>3.6028143452668102</v>
      </c>
      <c r="AF103" s="3">
        <f t="shared" si="296"/>
        <v>1624.9230869288929</v>
      </c>
      <c r="AG103" s="3">
        <f t="shared" si="210"/>
        <v>-71.429075338456698</v>
      </c>
      <c r="AH103" s="3">
        <f>+K103*AVERAGE('Monthly Peak Data '!$Q$8:$Q$10)*(1+X103)*'Monthly Peak Data '!$M$40*1000</f>
        <v>67.2600661060047</v>
      </c>
      <c r="AI103" s="3">
        <f>+L103*(0.5*MAX('Monthly Peak Data '!$G$18:$G$19,'Monthly Peak Data '!$G$29)+0.5*(MAX('Monthly Peak Data '!$P$3:$P$14)))*(1+X103)</f>
        <v>0</v>
      </c>
      <c r="AJ103" s="3">
        <f>+M103*0.25*MAX('Monthly Peak Data '!$P$3:$P$14)*(1+X103)</f>
        <v>0</v>
      </c>
      <c r="AK103" s="3">
        <f>+VLOOKUP($B103,'Monthly Peak Data '!$L$3:$P$14,5,FALSE)*N103*(1+X103)</f>
        <v>-0.12767370739818487</v>
      </c>
      <c r="AL103" s="3">
        <f>+VLOOKUP($B103,'Monthly Peak Data '!$L$3:$P$14,5,FALSE)*O103*(1+$X103)</f>
        <v>-5.2019614709703864E-2</v>
      </c>
      <c r="AM103" s="3">
        <f>+VLOOKUP($B103,'Monthly Peak Data '!$L$3:$P$14,5,FALSE)*P103*(1+$X103)</f>
        <v>-5.3278535389804087E-2</v>
      </c>
      <c r="AN103" s="3">
        <f>+VLOOKUP($B103,'Monthly Peak Data '!$L$3:$P$14,5,FALSE)*Q103*(1+X103)</f>
        <v>-0.16953190222490258</v>
      </c>
      <c r="AO103" s="3">
        <f t="shared" si="211"/>
        <v>8.21374165694459</v>
      </c>
      <c r="AP103" s="3">
        <f>+VLOOKUP($B103,'Monthly Peak Data '!$C$18:$G$29,5,FALSE)*(1+X103)</f>
        <v>0</v>
      </c>
      <c r="AQ103" s="3">
        <f>+VLOOKUP($B103,'Monthly Peak Data '!$L$3:$P$14,5,FALSE)*T103*(1+X103)</f>
        <v>-5.834645195055211E-3</v>
      </c>
      <c r="AR103" s="29">
        <f>+VLOOKUP($B103,'Monthly Peak Data '!$C$3:$G$14,5,FALSE)*U103*(1+X103)</f>
        <v>3.1633944397271838E-2</v>
      </c>
      <c r="AS103" s="3">
        <f t="shared" si="212"/>
        <v>3.6680279639722122</v>
      </c>
      <c r="AT103" s="16"/>
    </row>
    <row r="104" spans="1:46" x14ac:dyDescent="0.3">
      <c r="A104" s="2">
        <f t="shared" si="251"/>
        <v>2026</v>
      </c>
      <c r="B104" s="2">
        <f t="shared" si="252"/>
        <v>1</v>
      </c>
      <c r="C104" s="3">
        <f t="shared" si="283"/>
        <v>85.649121646453509</v>
      </c>
      <c r="D104" s="1">
        <v>3.0289999999999999</v>
      </c>
      <c r="E104" s="22">
        <f t="shared" si="253"/>
        <v>0.70389395402298183</v>
      </c>
      <c r="F104" s="3">
        <f t="shared" si="213"/>
        <v>60.287898894317522</v>
      </c>
      <c r="G104" s="6">
        <f t="shared" ref="G104:H104" si="309">+G103</f>
        <v>4.0921843749999987</v>
      </c>
      <c r="H104" s="6">
        <f t="shared" si="309"/>
        <v>13.55761535082344</v>
      </c>
      <c r="I104" s="6">
        <f t="shared" si="279"/>
        <v>0.23895831836473611</v>
      </c>
      <c r="J104" s="6">
        <f t="shared" si="275"/>
        <v>0.20121994171616406</v>
      </c>
      <c r="K104" s="6">
        <f t="shared" si="231"/>
        <v>3.84</v>
      </c>
      <c r="L104" s="26">
        <f t="shared" si="269"/>
        <v>0</v>
      </c>
      <c r="M104" s="26">
        <f t="shared" si="270"/>
        <v>0</v>
      </c>
      <c r="N104" s="6">
        <f t="shared" ref="N104" si="310">+N103</f>
        <v>0.13614125424701276</v>
      </c>
      <c r="O104" s="26">
        <f t="shared" si="265"/>
        <v>6.7116525297152063E-2</v>
      </c>
      <c r="P104" s="26">
        <f t="shared" si="266"/>
        <v>4.4888547109541169E-2</v>
      </c>
      <c r="Q104" s="26">
        <f t="shared" si="287"/>
        <v>0.18213137552892208</v>
      </c>
      <c r="R104" s="26">
        <f t="shared" si="287"/>
        <v>0.43256779026949799</v>
      </c>
      <c r="S104" s="26">
        <f t="shared" si="287"/>
        <v>0.29126834001606089</v>
      </c>
      <c r="T104" s="26">
        <f t="shared" si="285"/>
        <v>6.0847338159419877E-3</v>
      </c>
      <c r="U104" s="75">
        <f t="shared" si="272"/>
        <v>-4.1906854565580132E-2</v>
      </c>
      <c r="V104" s="2">
        <f t="shared" ref="V104:Z104" si="311">+V92</f>
        <v>2.2616097317868761E-2</v>
      </c>
      <c r="W104" s="2">
        <f t="shared" si="311"/>
        <v>744</v>
      </c>
      <c r="X104" s="38">
        <f t="shared" si="220"/>
        <v>7.0000000000000007E-2</v>
      </c>
      <c r="Y104" s="5">
        <f t="shared" si="311"/>
        <v>0.30925205388425764</v>
      </c>
      <c r="Z104" s="5">
        <f t="shared" si="311"/>
        <v>-6.0846321130844493E-3</v>
      </c>
      <c r="AA104" s="66">
        <f t="shared" si="282"/>
        <v>0.97037250935626573</v>
      </c>
      <c r="AB104" s="5">
        <f t="shared" si="206"/>
        <v>16.327853095002251</v>
      </c>
      <c r="AC104" s="3">
        <f t="shared" si="207"/>
        <v>1053.2779935114588</v>
      </c>
      <c r="AD104" s="3">
        <f t="shared" si="208"/>
        <v>4.1747936603543634</v>
      </c>
      <c r="AE104" s="3">
        <f t="shared" si="209"/>
        <v>3.5154739234952932</v>
      </c>
      <c r="AF104" s="3">
        <f t="shared" si="296"/>
        <v>1624.9230869288929</v>
      </c>
      <c r="AG104" s="3">
        <f t="shared" si="210"/>
        <v>-88.267618862299699</v>
      </c>
      <c r="AH104" s="3">
        <f>+K104*AVERAGE('Monthly Peak Data '!$Q$8:$Q$10)*(1+X104)*'Monthly Peak Data '!$M$40*1000</f>
        <v>67.2600661060047</v>
      </c>
      <c r="AI104" s="3">
        <f>+L104*(0.5*MAX('Monthly Peak Data '!$G$18:$G$19,'Monthly Peak Data '!$G$29)+0.5*(MAX('Monthly Peak Data '!$P$3:$P$14)))*(1+X104)</f>
        <v>0</v>
      </c>
      <c r="AJ104" s="3">
        <f>+M104*0.25*MAX('Monthly Peak Data '!$P$3:$P$14)*(1+X104)</f>
        <v>0</v>
      </c>
      <c r="AK104" s="3">
        <f>+VLOOKUP($B104,'Monthly Peak Data '!$L$3:$P$14,5,FALSE)*N104*(1+X104)</f>
        <v>-0.15777124497217723</v>
      </c>
      <c r="AL104" s="3">
        <f>+VLOOKUP($B104,'Monthly Peak Data '!$L$3:$P$14,5,FALSE)*O104*(1+$X104)</f>
        <v>-7.7779933884887478E-2</v>
      </c>
      <c r="AM104" s="3">
        <f>+VLOOKUP($B104,'Monthly Peak Data '!$L$3:$P$14,5,FALSE)*P104*(1+$X104)</f>
        <v>-5.2020396033775604E-2</v>
      </c>
      <c r="AN104" s="3">
        <f>+VLOOKUP($B104,'Monthly Peak Data '!$L$3:$P$14,5,FALSE)*Q104*(1+X104)</f>
        <v>-0.21106823221678733</v>
      </c>
      <c r="AO104" s="3">
        <f t="shared" si="211"/>
        <v>7.5573065664706149</v>
      </c>
      <c r="AP104" s="3">
        <f>+VLOOKUP($B104,'Monthly Peak Data '!$C$18:$G$29,5,FALSE)*(1+X104)</f>
        <v>0</v>
      </c>
      <c r="AQ104" s="3">
        <f>+VLOOKUP($B104,'Monthly Peak Data '!$L$3:$P$14,5,FALSE)*T104*(1+X104)</f>
        <v>-7.05147043616677E-3</v>
      </c>
      <c r="AR104" s="29">
        <f>+VLOOKUP($B104,'Monthly Peak Data '!$C$3:$G$14,5,FALSE)*U104*(1+X104)</f>
        <v>4.6134918232742607E-2</v>
      </c>
      <c r="AS104" s="3">
        <f t="shared" si="212"/>
        <v>-13.909802549135438</v>
      </c>
      <c r="AT104" s="16"/>
    </row>
    <row r="105" spans="1:46" x14ac:dyDescent="0.3">
      <c r="A105" s="2">
        <f t="shared" si="251"/>
        <v>2026</v>
      </c>
      <c r="B105" s="2">
        <f t="shared" si="252"/>
        <v>2</v>
      </c>
      <c r="C105" s="3">
        <f t="shared" si="283"/>
        <v>82.690223380491432</v>
      </c>
      <c r="D105" s="1">
        <v>2.9990000000000001</v>
      </c>
      <c r="E105" s="22">
        <f t="shared" si="253"/>
        <v>0.91686750766748637</v>
      </c>
      <c r="F105" s="3">
        <f t="shared" si="213"/>
        <v>75.815979019338883</v>
      </c>
      <c r="G105" s="6">
        <f t="shared" ref="G105:H105" si="312">+G104</f>
        <v>4.0921843749999987</v>
      </c>
      <c r="H105" s="6">
        <f t="shared" si="312"/>
        <v>13.55761535082344</v>
      </c>
      <c r="I105" s="6">
        <f t="shared" si="279"/>
        <v>0.24066265883533416</v>
      </c>
      <c r="J105" s="6">
        <f t="shared" si="275"/>
        <v>0.34637591435908804</v>
      </c>
      <c r="K105" s="6">
        <f t="shared" si="231"/>
        <v>3.84</v>
      </c>
      <c r="L105" s="26">
        <f t="shared" si="269"/>
        <v>0</v>
      </c>
      <c r="M105" s="26">
        <f t="shared" si="270"/>
        <v>0</v>
      </c>
      <c r="N105" s="6">
        <f t="shared" ref="N105" si="313">+N104</f>
        <v>0.13614125424701276</v>
      </c>
      <c r="O105" s="26">
        <f t="shared" si="265"/>
        <v>9.1734623818990432E-2</v>
      </c>
      <c r="P105" s="26">
        <f t="shared" si="266"/>
        <v>3.3941494368290935E-2</v>
      </c>
      <c r="Q105" s="26">
        <f t="shared" si="287"/>
        <v>0.18213137552892208</v>
      </c>
      <c r="R105" s="26">
        <f t="shared" si="287"/>
        <v>0.43256779026949799</v>
      </c>
      <c r="S105" s="26">
        <f t="shared" si="287"/>
        <v>0.29126834001606089</v>
      </c>
      <c r="T105" s="26">
        <f t="shared" si="285"/>
        <v>6.0847338159419877E-3</v>
      </c>
      <c r="U105" s="75">
        <f t="shared" si="272"/>
        <v>-4.6754649512469354E-2</v>
      </c>
      <c r="V105" s="2">
        <f t="shared" ref="V105:Z105" si="314">+V93</f>
        <v>5.2674725789192064E-2</v>
      </c>
      <c r="W105" s="2">
        <f t="shared" si="314"/>
        <v>672</v>
      </c>
      <c r="X105" s="38">
        <f t="shared" si="220"/>
        <v>7.0000000000000007E-2</v>
      </c>
      <c r="Y105" s="5">
        <f t="shared" si="314"/>
        <v>0.30925205388425764</v>
      </c>
      <c r="Z105" s="5">
        <f t="shared" si="314"/>
        <v>-5.5317014446227934E-3</v>
      </c>
      <c r="AA105" s="66">
        <f t="shared" si="282"/>
        <v>0.97037250935626573</v>
      </c>
      <c r="AB105" s="5">
        <f t="shared" si="206"/>
        <v>34.348679126974133</v>
      </c>
      <c r="AC105" s="3">
        <f t="shared" si="207"/>
        <v>2786.4712475549618</v>
      </c>
      <c r="AD105" s="3">
        <f t="shared" si="208"/>
        <v>8.8450955574118932</v>
      </c>
      <c r="AE105" s="3">
        <f t="shared" si="209"/>
        <v>12.730383999406868</v>
      </c>
      <c r="AF105" s="3">
        <f t="shared" si="296"/>
        <v>1624.9230869288929</v>
      </c>
      <c r="AG105" s="3">
        <f t="shared" si="210"/>
        <v>-80.246448051315511</v>
      </c>
      <c r="AH105" s="3">
        <f>+K105*AVERAGE('Monthly Peak Data '!$Q$8:$Q$10)*(1+X105)*'Monthly Peak Data '!$M$40*1000</f>
        <v>67.2600661060047</v>
      </c>
      <c r="AI105" s="3">
        <f>+L105*(0.5*MAX('Monthly Peak Data '!$G$18:$G$19,'Monthly Peak Data '!$G$29)+0.5*(MAX('Monthly Peak Data '!$P$3:$P$14)))*(1+X105)</f>
        <v>0</v>
      </c>
      <c r="AJ105" s="3">
        <f>+M105*0.25*MAX('Monthly Peak Data '!$P$3:$P$14)*(1+X105)</f>
        <v>0</v>
      </c>
      <c r="AK105" s="3">
        <f>+VLOOKUP($B105,'Monthly Peak Data '!$L$3:$P$14,5,FALSE)*N105*(1+X105)</f>
        <v>-0.14343404950576616</v>
      </c>
      <c r="AL105" s="3">
        <f>+VLOOKUP($B105,'Monthly Peak Data '!$L$3:$P$14,5,FALSE)*O105*(1+$X105)</f>
        <v>-9.6648651042779851E-2</v>
      </c>
      <c r="AM105" s="3">
        <f>+VLOOKUP($B105,'Monthly Peak Data '!$L$3:$P$14,5,FALSE)*P105*(1+$X105)</f>
        <v>-3.5759667489826633E-2</v>
      </c>
      <c r="AN105" s="3">
        <f>+VLOOKUP($B105,'Monthly Peak Data '!$L$3:$P$14,5,FALSE)*Q105*(1+X105)</f>
        <v>-0.19188776303448746</v>
      </c>
      <c r="AO105" s="3">
        <f t="shared" si="211"/>
        <v>15.898201484635418</v>
      </c>
      <c r="AP105" s="3">
        <f>+VLOOKUP($B105,'Monthly Peak Data '!$C$18:$G$29,5,FALSE)*(1+X105)</f>
        <v>1.6748047619047624</v>
      </c>
      <c r="AQ105" s="3">
        <f>+VLOOKUP($B105,'Monthly Peak Data '!$L$3:$P$14,5,FALSE)*T105*(1+X105)</f>
        <v>-6.4106799677466813E-3</v>
      </c>
      <c r="AR105" s="29">
        <f>+VLOOKUP($B105,'Monthly Peak Data '!$C$3:$G$14,5,FALSE)*U105*(1+X105)</f>
        <v>5.3145258686813898E-2</v>
      </c>
      <c r="AS105" s="3">
        <f t="shared" si="212"/>
        <v>4.1656287488755765</v>
      </c>
      <c r="AT105" s="16"/>
    </row>
    <row r="106" spans="1:46" x14ac:dyDescent="0.3">
      <c r="A106" s="2">
        <f t="shared" si="251"/>
        <v>2026</v>
      </c>
      <c r="B106" s="2">
        <f t="shared" si="252"/>
        <v>3</v>
      </c>
      <c r="C106" s="3">
        <f t="shared" si="283"/>
        <v>57.180361305361302</v>
      </c>
      <c r="D106" s="1">
        <v>2.9289999999999998</v>
      </c>
      <c r="E106" s="22">
        <f t="shared" si="253"/>
        <v>0.77619975601835101</v>
      </c>
      <c r="F106" s="3">
        <f t="shared" si="213"/>
        <v>44.383382494262598</v>
      </c>
      <c r="G106" s="6">
        <f t="shared" ref="G106:H106" si="315">+G105</f>
        <v>4.0921843749999987</v>
      </c>
      <c r="H106" s="6">
        <f t="shared" si="315"/>
        <v>13.55761535082344</v>
      </c>
      <c r="I106" s="6">
        <f t="shared" si="279"/>
        <v>0.20891831540060524</v>
      </c>
      <c r="J106" s="6">
        <f t="shared" si="275"/>
        <v>0.30969018046402952</v>
      </c>
      <c r="K106" s="6">
        <f t="shared" si="231"/>
        <v>3.84</v>
      </c>
      <c r="L106" s="26">
        <f t="shared" si="269"/>
        <v>0</v>
      </c>
      <c r="M106" s="26">
        <f t="shared" si="270"/>
        <v>0</v>
      </c>
      <c r="N106" s="6">
        <f t="shared" ref="N106" si="316">+N105</f>
        <v>0.13614125424701276</v>
      </c>
      <c r="O106" s="26">
        <f t="shared" si="265"/>
        <v>0.10043013539793325</v>
      </c>
      <c r="P106" s="26">
        <f t="shared" si="266"/>
        <v>4.3858585686773414E-2</v>
      </c>
      <c r="Q106" s="26">
        <f t="shared" si="287"/>
        <v>0.18213137552892208</v>
      </c>
      <c r="R106" s="26">
        <f t="shared" si="287"/>
        <v>0.43256779026949799</v>
      </c>
      <c r="S106" s="26">
        <f t="shared" si="287"/>
        <v>0.29126834001606089</v>
      </c>
      <c r="T106" s="26">
        <f t="shared" si="285"/>
        <v>6.0847338159419877E-3</v>
      </c>
      <c r="U106" s="75">
        <f t="shared" si="272"/>
        <v>-4.8337906852656452E-2</v>
      </c>
      <c r="V106" s="2">
        <f t="shared" ref="V106:Z106" si="317">+V94</f>
        <v>0.10095698428780983</v>
      </c>
      <c r="W106" s="2">
        <f t="shared" si="317"/>
        <v>743</v>
      </c>
      <c r="X106" s="38">
        <f t="shared" si="220"/>
        <v>7.0000000000000007E-2</v>
      </c>
      <c r="Y106" s="5">
        <f t="shared" si="317"/>
        <v>0.30925205388425764</v>
      </c>
      <c r="Z106" s="5">
        <f t="shared" si="317"/>
        <v>1.6072852482783614E-2</v>
      </c>
      <c r="AA106" s="66">
        <f t="shared" si="282"/>
        <v>0.97037250935626573</v>
      </c>
      <c r="AB106" s="5">
        <f t="shared" si="206"/>
        <v>72.78865046003952</v>
      </c>
      <c r="AC106" s="3">
        <f t="shared" si="207"/>
        <v>3456.7489706317556</v>
      </c>
      <c r="AD106" s="3">
        <f t="shared" si="208"/>
        <v>16.271363990802595</v>
      </c>
      <c r="AE106" s="3">
        <f t="shared" si="209"/>
        <v>24.119865417472003</v>
      </c>
      <c r="AF106" s="3">
        <f t="shared" si="296"/>
        <v>1624.9230869288929</v>
      </c>
      <c r="AG106" s="3">
        <f t="shared" si="210"/>
        <v>233.16322016075532</v>
      </c>
      <c r="AH106" s="3">
        <f>+K106*AVERAGE('Monthly Peak Data '!$Q$8:$Q$10)*(1+X106)*'Monthly Peak Data '!$M$40*1000</f>
        <v>67.2600661060047</v>
      </c>
      <c r="AI106" s="3">
        <f>+L106*(0.5*MAX('Monthly Peak Data '!$G$18:$G$19,'Monthly Peak Data '!$G$29)+0.5*(MAX('Monthly Peak Data '!$P$3:$P$14)))*(1+X106)</f>
        <v>0</v>
      </c>
      <c r="AJ106" s="3">
        <f>+M106*0.25*MAX('Monthly Peak Data '!$P$3:$P$14)*(1+X106)</f>
        <v>0</v>
      </c>
      <c r="AK106" s="3">
        <f>+VLOOKUP($B106,'Monthly Peak Data '!$L$3:$P$14,5,FALSE)*N106*(1+X106)</f>
        <v>0.41676043831965448</v>
      </c>
      <c r="AL106" s="3">
        <f>+VLOOKUP($B106,'Monthly Peak Data '!$L$3:$P$14,5,FALSE)*O106*(1+$X106)</f>
        <v>0.30744029413011892</v>
      </c>
      <c r="AM106" s="3">
        <f>+VLOOKUP($B106,'Monthly Peak Data '!$L$3:$P$14,5,FALSE)*P106*(1+$X106)</f>
        <v>0.13426145877674611</v>
      </c>
      <c r="AN106" s="3">
        <f>+VLOOKUP($B106,'Monthly Peak Data '!$L$3:$P$14,5,FALSE)*Q106*(1+X106)</f>
        <v>0.55754702949536461</v>
      </c>
      <c r="AO106" s="3">
        <f t="shared" si="211"/>
        <v>33.690047484232046</v>
      </c>
      <c r="AP106" s="3">
        <f>+VLOOKUP($B106,'Monthly Peak Data '!$C$18:$G$29,5,FALSE)*(1+X106)</f>
        <v>4.0038709677419362E-2</v>
      </c>
      <c r="AQ106" s="3">
        <f>+VLOOKUP($B106,'Monthly Peak Data '!$L$3:$P$14,5,FALSE)*T106*(1+X106)</f>
        <v>1.8626803067271207E-2</v>
      </c>
      <c r="AR106" s="29">
        <f>+VLOOKUP($B106,'Monthly Peak Data '!$C$3:$G$14,5,FALSE)*U106*(1+X106)</f>
        <v>8.8844293151523618E-3</v>
      </c>
      <c r="AS106" s="3">
        <f t="shared" si="212"/>
        <v>335.59689291377379</v>
      </c>
      <c r="AT106" s="16"/>
    </row>
    <row r="107" spans="1:46" x14ac:dyDescent="0.3">
      <c r="A107" s="2">
        <f t="shared" si="251"/>
        <v>2026</v>
      </c>
      <c r="B107" s="2">
        <f t="shared" si="252"/>
        <v>4</v>
      </c>
      <c r="C107" s="3">
        <f t="shared" si="283"/>
        <v>40.101421188630475</v>
      </c>
      <c r="D107" s="1">
        <v>2.6989999999999998</v>
      </c>
      <c r="E107" s="22">
        <f t="shared" si="253"/>
        <v>0.85629917965995661</v>
      </c>
      <c r="F107" s="3">
        <f t="shared" si="213"/>
        <v>34.338814067022675</v>
      </c>
      <c r="G107" s="6">
        <f t="shared" ref="G107:H107" si="318">+G106</f>
        <v>4.0921843749999987</v>
      </c>
      <c r="H107" s="6">
        <f t="shared" si="318"/>
        <v>13.55761535082344</v>
      </c>
      <c r="I107" s="6">
        <f t="shared" si="279"/>
        <v>0.15724504020232422</v>
      </c>
      <c r="J107" s="6">
        <f t="shared" si="275"/>
        <v>0.27302990439406638</v>
      </c>
      <c r="K107" s="6">
        <f t="shared" si="231"/>
        <v>3.84</v>
      </c>
      <c r="L107" s="26">
        <f t="shared" si="269"/>
        <v>0</v>
      </c>
      <c r="M107" s="26">
        <f t="shared" si="270"/>
        <v>0</v>
      </c>
      <c r="N107" s="6">
        <f t="shared" ref="N107:N108" si="319">+N106</f>
        <v>0.13614125424701276</v>
      </c>
      <c r="O107" s="26">
        <f t="shared" si="265"/>
        <v>0.11088124521130398</v>
      </c>
      <c r="P107" s="26">
        <f t="shared" si="266"/>
        <v>0.10692133901586112</v>
      </c>
      <c r="Q107" s="26">
        <f t="shared" si="287"/>
        <v>0.18213137552892208</v>
      </c>
      <c r="R107" s="26">
        <f t="shared" si="287"/>
        <v>0.43256779026949799</v>
      </c>
      <c r="S107" s="26">
        <f t="shared" si="287"/>
        <v>0.29126834001606089</v>
      </c>
      <c r="T107" s="26">
        <f t="shared" si="285"/>
        <v>6.0847338159419877E-3</v>
      </c>
      <c r="U107" s="75">
        <f t="shared" si="272"/>
        <v>-5.1158259887461428E-2</v>
      </c>
      <c r="V107" s="2">
        <f t="shared" ref="V107:Z107" si="320">+V95</f>
        <v>0.14691857833957545</v>
      </c>
      <c r="W107" s="2">
        <f t="shared" si="320"/>
        <v>720</v>
      </c>
      <c r="X107" s="38">
        <f t="shared" si="220"/>
        <v>7.0000000000000007E-2</v>
      </c>
      <c r="Y107" s="5">
        <f t="shared" si="320"/>
        <v>0.30925205388425764</v>
      </c>
      <c r="Z107" s="5">
        <f t="shared" si="320"/>
        <v>2.6413857677902619E-3</v>
      </c>
      <c r="AA107" s="66">
        <f t="shared" si="282"/>
        <v>0.97037250935626573</v>
      </c>
      <c r="AB107" s="5">
        <f t="shared" si="206"/>
        <v>102.64733966478883</v>
      </c>
      <c r="AC107" s="3">
        <f t="shared" si="207"/>
        <v>3771.5230650093649</v>
      </c>
      <c r="AD107" s="3">
        <f t="shared" si="208"/>
        <v>17.270640005908945</v>
      </c>
      <c r="AE107" s="3">
        <f t="shared" si="209"/>
        <v>29.987598868431334</v>
      </c>
      <c r="AF107" s="3">
        <f t="shared" si="296"/>
        <v>1624.9230869288929</v>
      </c>
      <c r="AG107" s="3">
        <f t="shared" si="210"/>
        <v>38.3176546891386</v>
      </c>
      <c r="AH107" s="3">
        <f>+K107*AVERAGE('Monthly Peak Data '!$Q$8:$Q$10)*(1+X107)*'Monthly Peak Data '!$M$40*1000</f>
        <v>67.2600661060047</v>
      </c>
      <c r="AI107" s="3">
        <f>+L107*(0.5*MAX('Monthly Peak Data '!$G$18:$G$19,'Monthly Peak Data '!$G$29)+0.5*(MAX('Monthly Peak Data '!$P$3:$P$14)))*(1+X107)</f>
        <v>0</v>
      </c>
      <c r="AJ107" s="3">
        <f>+M107*0.25*MAX('Monthly Peak Data '!$P$3:$P$14)*(1+X107)</f>
        <v>0</v>
      </c>
      <c r="AK107" s="3">
        <f>+VLOOKUP($B107,'Monthly Peak Data '!$L$3:$P$14,5,FALSE)*N107*(1+X107)</f>
        <v>6.8489715284496752E-2</v>
      </c>
      <c r="AL107" s="3">
        <f>+VLOOKUP($B107,'Monthly Peak Data '!$L$3:$P$14,5,FALSE)*O107*(1+$X107)</f>
        <v>5.5781952038827451E-2</v>
      </c>
      <c r="AM107" s="3">
        <f>+VLOOKUP($B107,'Monthly Peak Data '!$L$3:$P$14,5,FALSE)*P107*(1+$X107)</f>
        <v>5.378980902986772E-2</v>
      </c>
      <c r="AN107" s="3">
        <f>+VLOOKUP($B107,'Monthly Peak Data '!$L$3:$P$14,5,FALSE)*Q107*(1+X107)</f>
        <v>9.162634884879757E-2</v>
      </c>
      <c r="AO107" s="3">
        <f t="shared" si="211"/>
        <v>47.510068198549121</v>
      </c>
      <c r="AP107" s="3">
        <f>+VLOOKUP($B107,'Monthly Peak Data '!$C$18:$G$29,5,FALSE)*(1+X107)</f>
        <v>142.15603888888893</v>
      </c>
      <c r="AQ107" s="3">
        <f>+VLOOKUP($B107,'Monthly Peak Data '!$L$3:$P$14,5,FALSE)*T107*(1+X107)</f>
        <v>3.0610977469010684E-3</v>
      </c>
      <c r="AR107" s="29">
        <f>+VLOOKUP($B107,'Monthly Peak Data '!$C$3:$G$14,5,FALSE)*U107*(1+X107)</f>
        <v>7.590521547035608E-3</v>
      </c>
      <c r="AS107" s="3">
        <f t="shared" si="212"/>
        <v>295.52416732707729</v>
      </c>
      <c r="AT107" s="16"/>
    </row>
    <row r="108" spans="1:46" x14ac:dyDescent="0.3">
      <c r="A108" s="2">
        <f t="shared" si="251"/>
        <v>2026</v>
      </c>
      <c r="B108" s="2">
        <f t="shared" si="252"/>
        <v>5</v>
      </c>
      <c r="C108" s="3">
        <f t="shared" si="283"/>
        <v>33.772906724511927</v>
      </c>
      <c r="D108" s="1">
        <v>2.6890000000000001</v>
      </c>
      <c r="E108" s="22">
        <f t="shared" si="253"/>
        <v>0.82264044532210756</v>
      </c>
      <c r="F108" s="3">
        <f t="shared" si="213"/>
        <v>27.782959027674494</v>
      </c>
      <c r="G108" s="6">
        <f t="shared" ref="G108:H108" si="321">+G107</f>
        <v>4.0921843749999987</v>
      </c>
      <c r="H108" s="6">
        <f t="shared" si="321"/>
        <v>13.55761535082344</v>
      </c>
      <c r="I108" s="6">
        <f t="shared" si="279"/>
        <v>0.14728685972324401</v>
      </c>
      <c r="J108" s="6">
        <f t="shared" si="275"/>
        <v>0.27485734600082334</v>
      </c>
      <c r="K108" s="6">
        <f t="shared" si="231"/>
        <v>3.84</v>
      </c>
      <c r="L108" s="26">
        <f t="shared" si="269"/>
        <v>0</v>
      </c>
      <c r="M108" s="26">
        <f t="shared" si="270"/>
        <v>0</v>
      </c>
      <c r="N108" s="6">
        <f t="shared" si="319"/>
        <v>0.13614125424701276</v>
      </c>
      <c r="O108" s="26">
        <f t="shared" si="265"/>
        <v>0.11441675048529806</v>
      </c>
      <c r="P108" s="26">
        <f t="shared" si="266"/>
        <v>0.1594036335781871</v>
      </c>
      <c r="Q108" s="26">
        <f t="shared" si="287"/>
        <v>0.18213137552892208</v>
      </c>
      <c r="R108" s="26">
        <f t="shared" si="287"/>
        <v>0.43256779026949799</v>
      </c>
      <c r="S108" s="26">
        <f t="shared" si="287"/>
        <v>0.29126834001606089</v>
      </c>
      <c r="T108" s="26">
        <f t="shared" si="285"/>
        <v>6.0847338159419877E-3</v>
      </c>
      <c r="U108" s="75">
        <f t="shared" si="272"/>
        <v>-6.5234543771216943E-2</v>
      </c>
      <c r="V108" s="2">
        <f t="shared" ref="V108:Z108" si="322">+V96</f>
        <v>0.20374675305062195</v>
      </c>
      <c r="W108" s="2">
        <f t="shared" si="322"/>
        <v>744</v>
      </c>
      <c r="X108" s="38">
        <f t="shared" si="220"/>
        <v>7.0000000000000007E-2</v>
      </c>
      <c r="Y108" s="5">
        <f t="shared" si="322"/>
        <v>0.30925205388425764</v>
      </c>
      <c r="Z108" s="5">
        <f t="shared" si="322"/>
        <v>0.11317959405581732</v>
      </c>
      <c r="AA108" s="66">
        <f t="shared" si="282"/>
        <v>0.97037250935626573</v>
      </c>
      <c r="AB108" s="5">
        <f t="shared" ref="AB108:AB115" si="323">+W108*V108*AA108</f>
        <v>147.096424535007</v>
      </c>
      <c r="AC108" s="3">
        <f t="shared" si="207"/>
        <v>4372.8481114916594</v>
      </c>
      <c r="AD108" s="3">
        <f t="shared" si="208"/>
        <v>23.181946377517807</v>
      </c>
      <c r="AE108" s="3">
        <f t="shared" si="209"/>
        <v>43.260670153675591</v>
      </c>
      <c r="AF108" s="3">
        <f t="shared" si="296"/>
        <v>1624.9230869288929</v>
      </c>
      <c r="AG108" s="3">
        <f t="shared" si="210"/>
        <v>1641.8565798950922</v>
      </c>
      <c r="AH108" s="3">
        <f>+K108*AVERAGE('Monthly Peak Data '!$Q$8:$Q$10)*(1+X108)*'Monthly Peak Data '!$M$40*1000</f>
        <v>67.2600661060047</v>
      </c>
      <c r="AI108" s="3">
        <f>+L108*(0.5*MAX('Monthly Peak Data '!$G$18:$G$19,'Monthly Peak Data '!$G$29)+0.5*(MAX('Monthly Peak Data '!$P$3:$P$14)))*(1+X108)</f>
        <v>0</v>
      </c>
      <c r="AJ108" s="3">
        <f>+M108*0.25*MAX('Monthly Peak Data '!$P$3:$P$14)*(1+X108)</f>
        <v>0</v>
      </c>
      <c r="AK108" s="3">
        <f>+VLOOKUP($B108,'Monthly Peak Data '!$L$3:$P$14,5,FALSE)*N108*(1+X108)</f>
        <v>2.9346861285554429</v>
      </c>
      <c r="AL108" s="3">
        <f>+VLOOKUP($B108,'Monthly Peak Data '!$L$3:$P$14,5,FALSE)*O108*(1+$X108)</f>
        <v>2.4663886959228685</v>
      </c>
      <c r="AM108" s="3">
        <f>+VLOOKUP($B108,'Monthly Peak Data '!$L$3:$P$14,5,FALSE)*P108*(1+$X108)</f>
        <v>3.4361342922144034</v>
      </c>
      <c r="AN108" s="3">
        <f>+VLOOKUP($B108,'Monthly Peak Data '!$L$3:$P$14,5,FALSE)*Q108*(1+X108)</f>
        <v>3.9260577133340022</v>
      </c>
      <c r="AO108" s="3">
        <f t="shared" si="211"/>
        <v>68.083217589887596</v>
      </c>
      <c r="AP108" s="3">
        <f>+VLOOKUP($B108,'Monthly Peak Data '!$C$18:$G$29,5,FALSE)*(1+X108)</f>
        <v>0.49346559139784957</v>
      </c>
      <c r="AQ108" s="3">
        <f>+VLOOKUP($B108,'Monthly Peak Data '!$L$3:$P$14,5,FALSE)*T108*(1+X108)</f>
        <v>0.13116365075642747</v>
      </c>
      <c r="AR108" s="29">
        <f>+VLOOKUP($B108,'Monthly Peak Data '!$C$3:$G$14,5,FALSE)*U108*(1+X108)</f>
        <v>-1.406207925488052</v>
      </c>
      <c r="AS108" s="3">
        <f t="shared" si="212"/>
        <v>1789.1815517376774</v>
      </c>
      <c r="AT108" s="16"/>
    </row>
    <row r="109" spans="1:46" x14ac:dyDescent="0.3">
      <c r="A109" s="2">
        <f t="shared" si="251"/>
        <v>2026</v>
      </c>
      <c r="B109" s="2">
        <f t="shared" si="252"/>
        <v>6</v>
      </c>
      <c r="C109" s="3">
        <f t="shared" si="283"/>
        <v>33.667686056458507</v>
      </c>
      <c r="D109" s="1">
        <v>2.7189999999999999</v>
      </c>
      <c r="E109" s="22">
        <f t="shared" si="253"/>
        <v>0.93665800540146105</v>
      </c>
      <c r="F109" s="3">
        <f t="shared" si="213"/>
        <v>31.535107668125008</v>
      </c>
      <c r="G109" s="1">
        <f>+G97*(1+$G$6)</f>
        <v>4.1944889843749982</v>
      </c>
      <c r="H109" s="1">
        <f>+H97*(1+$H$6)</f>
        <v>14.429370017881388</v>
      </c>
      <c r="I109" s="6">
        <f t="shared" si="279"/>
        <v>0.16196272133073725</v>
      </c>
      <c r="J109" s="6">
        <f t="shared" si="275"/>
        <v>0.53975818709460666</v>
      </c>
      <c r="K109" s="1">
        <v>3.88</v>
      </c>
      <c r="L109" s="26">
        <f t="shared" si="269"/>
        <v>0</v>
      </c>
      <c r="M109" s="26">
        <f t="shared" si="270"/>
        <v>0</v>
      </c>
      <c r="N109" s="1">
        <f>+N97*(1+$N$6)</f>
        <v>0.13670896327722282</v>
      </c>
      <c r="O109" s="26">
        <f t="shared" si="265"/>
        <v>8.9739575037380892E-2</v>
      </c>
      <c r="P109" s="26">
        <f t="shared" si="266"/>
        <v>0.11489901491421892</v>
      </c>
      <c r="Q109" s="26">
        <f t="shared" si="287"/>
        <v>0.18213137552892208</v>
      </c>
      <c r="R109" s="26">
        <f t="shared" si="287"/>
        <v>0.43256779026949799</v>
      </c>
      <c r="S109" s="26">
        <f t="shared" si="287"/>
        <v>0.29126834001606089</v>
      </c>
      <c r="T109" s="26">
        <f t="shared" si="285"/>
        <v>6.0847338159419877E-3</v>
      </c>
      <c r="U109" s="75">
        <f t="shared" si="272"/>
        <v>-5.6531758413193668E-2</v>
      </c>
      <c r="V109" s="2">
        <f t="shared" ref="V109:Z109" si="324">+V97</f>
        <v>0.22707631086142321</v>
      </c>
      <c r="W109" s="2">
        <f t="shared" si="324"/>
        <v>720</v>
      </c>
      <c r="X109" s="38">
        <f t="shared" si="220"/>
        <v>7.0000000000000007E-2</v>
      </c>
      <c r="Y109" s="5">
        <f t="shared" si="324"/>
        <v>0.30925205388425764</v>
      </c>
      <c r="Z109" s="5">
        <f t="shared" si="324"/>
        <v>1.7649812734082402E-3</v>
      </c>
      <c r="AA109" s="66">
        <f t="shared" si="282"/>
        <v>0.97037250935626573</v>
      </c>
      <c r="AB109" s="5">
        <f t="shared" si="323"/>
        <v>158.65099890189313</v>
      </c>
      <c r="AC109" s="3">
        <f t="shared" si="207"/>
        <v>5353.2916752686579</v>
      </c>
      <c r="AD109" s="3">
        <f t="shared" si="208"/>
        <v>27.494235850669746</v>
      </c>
      <c r="AE109" s="3">
        <f t="shared" si="209"/>
        <v>91.627497836396671</v>
      </c>
      <c r="AF109" s="3">
        <f>+Y98*G109*1000*1.2*(1+X98)</f>
        <v>1665.546164102115</v>
      </c>
      <c r="AG109" s="3">
        <f t="shared" si="210"/>
        <v>27.250297619443703</v>
      </c>
      <c r="AH109" s="3">
        <f>+K109*AVERAGE('Monthly Peak Data '!$Q$8:$Q$10)*(1+X109)*'Monthly Peak Data '!$M$40*1000</f>
        <v>67.960691794608891</v>
      </c>
      <c r="AI109" s="3">
        <f>+L109*(0.5*MAX('Monthly Peak Data '!$G$18:$G$19,'Monthly Peak Data '!$G$29)+0.5*(MAX('Monthly Peak Data '!$P$3:$P$14)))*(1+X109)</f>
        <v>0</v>
      </c>
      <c r="AJ109" s="3">
        <f>+M109*0.25*MAX('Monthly Peak Data '!$P$3:$P$14)*(1+X109)</f>
        <v>0</v>
      </c>
      <c r="AK109" s="3">
        <f>+VLOOKUP($B109,'Monthly Peak Data '!$L$3:$P$14,5,FALSE)*N109*(1+X109)</f>
        <v>4.5955857246999111E-2</v>
      </c>
      <c r="AL109" s="3">
        <f>+VLOOKUP($B109,'Monthly Peak Data '!$L$3:$P$14,5,FALSE)*O109*(1+$X109)</f>
        <v>3.0166705978607579E-2</v>
      </c>
      <c r="AM109" s="3">
        <f>+VLOOKUP($B109,'Monthly Peak Data '!$L$3:$P$14,5,FALSE)*P109*(1+$X109)</f>
        <v>3.862426135520565E-2</v>
      </c>
      <c r="AN109" s="3">
        <f>+VLOOKUP($B109,'Monthly Peak Data '!$L$3:$P$14,5,FALSE)*Q109*(1+X109)</f>
        <v>6.1224979645509922E-2</v>
      </c>
      <c r="AO109" s="3">
        <f t="shared" si="211"/>
        <v>73.431223860373294</v>
      </c>
      <c r="AP109" s="3">
        <f>+VLOOKUP($B109,'Monthly Peak Data '!$C$18:$G$29,5,FALSE)*(1+X109)</f>
        <v>339.51848999999993</v>
      </c>
      <c r="AQ109" s="3">
        <f>+VLOOKUP($B109,'Monthly Peak Data '!$L$3:$P$14,5,FALSE)*T109*(1+X109)</f>
        <v>2.0454339783440327E-3</v>
      </c>
      <c r="AR109" s="29">
        <f>+VLOOKUP($B109,'Monthly Peak Data '!$C$3:$G$14,5,FALSE)*U109*(1+X109)</f>
        <v>-2.9535862332761313</v>
      </c>
      <c r="AS109" s="3">
        <f t="shared" si="212"/>
        <v>505.38513427935436</v>
      </c>
      <c r="AT109" s="16"/>
    </row>
    <row r="110" spans="1:46" x14ac:dyDescent="0.3">
      <c r="A110" s="2">
        <f t="shared" si="251"/>
        <v>2026</v>
      </c>
      <c r="B110" s="2">
        <f t="shared" si="252"/>
        <v>7</v>
      </c>
      <c r="C110" s="3">
        <f t="shared" si="283"/>
        <v>41.549026548672565</v>
      </c>
      <c r="D110" s="1">
        <v>2.7509999999999999</v>
      </c>
      <c r="E110" s="22">
        <f t="shared" si="253"/>
        <v>0.86933577818182028</v>
      </c>
      <c r="F110" s="3">
        <f t="shared" si="213"/>
        <v>36.120055327387377</v>
      </c>
      <c r="G110" s="6">
        <f t="shared" ref="G110:H110" si="325">+G109</f>
        <v>4.1944889843749982</v>
      </c>
      <c r="H110" s="6">
        <f t="shared" si="325"/>
        <v>14.429370017881388</v>
      </c>
      <c r="I110" s="6">
        <f t="shared" si="279"/>
        <v>0.24395260067866123</v>
      </c>
      <c r="J110" s="6">
        <f t="shared" si="275"/>
        <v>0.46094679339333611</v>
      </c>
      <c r="K110" s="6">
        <f t="shared" si="231"/>
        <v>3.88</v>
      </c>
      <c r="L110" s="26">
        <f t="shared" si="269"/>
        <v>0</v>
      </c>
      <c r="M110" s="26">
        <f t="shared" si="270"/>
        <v>0</v>
      </c>
      <c r="N110" s="6">
        <f t="shared" ref="N110" si="326">+N109</f>
        <v>0.13670896327722282</v>
      </c>
      <c r="O110" s="26">
        <f t="shared" si="265"/>
        <v>8.3836939651258421E-2</v>
      </c>
      <c r="P110" s="26">
        <f t="shared" si="266"/>
        <v>9.7308214160097231E-2</v>
      </c>
      <c r="Q110" s="26">
        <f t="shared" si="287"/>
        <v>0.18213137552892208</v>
      </c>
      <c r="R110" s="26">
        <f t="shared" si="287"/>
        <v>0.43256779026949799</v>
      </c>
      <c r="S110" s="26">
        <f t="shared" si="287"/>
        <v>0.29126834001606089</v>
      </c>
      <c r="T110" s="26">
        <f t="shared" si="285"/>
        <v>6.0847338159419877E-3</v>
      </c>
      <c r="U110" s="75">
        <f t="shared" si="272"/>
        <v>-4.7430441286462233E-2</v>
      </c>
      <c r="V110" s="2">
        <f t="shared" ref="V110:Z110" si="327">+V98</f>
        <v>0.24032926332004376</v>
      </c>
      <c r="W110" s="2">
        <f t="shared" si="327"/>
        <v>744</v>
      </c>
      <c r="X110" s="38">
        <f t="shared" si="220"/>
        <v>7.0000000000000007E-2</v>
      </c>
      <c r="Y110" s="5">
        <f t="shared" si="327"/>
        <v>0.30925205388425764</v>
      </c>
      <c r="Z110" s="5">
        <f t="shared" si="327"/>
        <v>1.7832548024646607E-3</v>
      </c>
      <c r="AA110" s="66">
        <f t="shared" si="282"/>
        <v>0.96552064680948435</v>
      </c>
      <c r="AB110" s="5">
        <f t="shared" si="323"/>
        <v>172.63989213140354</v>
      </c>
      <c r="AC110" s="3">
        <f t="shared" si="207"/>
        <v>6672.2658273855195</v>
      </c>
      <c r="AD110" s="3">
        <f t="shared" si="208"/>
        <v>45.064067212983197</v>
      </c>
      <c r="AE110" s="3">
        <f t="shared" si="209"/>
        <v>85.148251018023828</v>
      </c>
      <c r="AF110" s="3">
        <f>+AF109</f>
        <v>1665.546164102115</v>
      </c>
      <c r="AG110" s="3">
        <f t="shared" si="210"/>
        <v>27.532430417591428</v>
      </c>
      <c r="AH110" s="3">
        <f>+K110*AVERAGE('Monthly Peak Data '!$Q$8:$Q$10)*(1+X110)*'Monthly Peak Data '!$M$40*1000</f>
        <v>67.960691794608891</v>
      </c>
      <c r="AI110" s="3">
        <f>+L110*(0.5*MAX('Monthly Peak Data '!$G$18:$G$19,'Monthly Peak Data '!$G$29)+0.5*(MAX('Monthly Peak Data '!$P$3:$P$14)))*(1+X110)</f>
        <v>0</v>
      </c>
      <c r="AJ110" s="3">
        <f>+M110*0.25*MAX('Monthly Peak Data '!$P$3:$P$14)*(1+X110)</f>
        <v>0</v>
      </c>
      <c r="AK110" s="3">
        <f>+VLOOKUP($B110,'Monthly Peak Data '!$L$3:$P$14,5,FALSE)*N110*(1+X110)</f>
        <v>4.6431655888813657E-2</v>
      </c>
      <c r="AL110" s="3">
        <f>+VLOOKUP($B110,'Monthly Peak Data '!$L$3:$P$14,5,FALSE)*O110*(1+$X110)</f>
        <v>2.8474270006457081E-2</v>
      </c>
      <c r="AM110" s="3">
        <f>+VLOOKUP($B110,'Monthly Peak Data '!$L$3:$P$14,5,FALSE)*P110*(1+$X110)</f>
        <v>3.3049636298349401E-2</v>
      </c>
      <c r="AN110" s="3">
        <f>+VLOOKUP($B110,'Monthly Peak Data '!$L$3:$P$14,5,FALSE)*Q110*(1+X110)</f>
        <v>6.1858865376416591E-2</v>
      </c>
      <c r="AO110" s="3">
        <f t="shared" si="211"/>
        <v>79.905948617260918</v>
      </c>
      <c r="AP110" s="3">
        <f>+VLOOKUP($B110,'Monthly Peak Data '!$C$18:$G$29,5,FALSE)*(1+X110)</f>
        <v>108.68772365591396</v>
      </c>
      <c r="AQ110" s="3">
        <f>+VLOOKUP($B110,'Monthly Peak Data '!$L$3:$P$14,5,FALSE)*T110*(1+X110)</f>
        <v>2.0666111419770962E-3</v>
      </c>
      <c r="AR110" s="29">
        <f>+VLOOKUP($B110,'Monthly Peak Data '!$C$3:$G$14,5,FALSE)*U110*(1+X110)</f>
        <v>-2.7493631342057334</v>
      </c>
      <c r="AS110" s="3">
        <f t="shared" si="212"/>
        <v>281.50931238988147</v>
      </c>
      <c r="AT110" s="16"/>
    </row>
    <row r="111" spans="1:46" x14ac:dyDescent="0.3">
      <c r="A111" s="2">
        <f t="shared" si="251"/>
        <v>2026</v>
      </c>
      <c r="B111" s="2">
        <f t="shared" si="252"/>
        <v>8</v>
      </c>
      <c r="C111" s="3">
        <f t="shared" si="283"/>
        <v>39.669214615707695</v>
      </c>
      <c r="D111" s="1">
        <v>2.7650000000000001</v>
      </c>
      <c r="E111" s="22">
        <f t="shared" si="253"/>
        <v>0.89082637613107407</v>
      </c>
      <c r="F111" s="3">
        <f t="shared" si="213"/>
        <v>35.338382700076721</v>
      </c>
      <c r="G111" s="6">
        <f t="shared" ref="G111:H111" si="328">+G110</f>
        <v>4.1944889843749982</v>
      </c>
      <c r="H111" s="6">
        <f t="shared" si="328"/>
        <v>14.429370017881388</v>
      </c>
      <c r="I111" s="6">
        <f t="shared" si="279"/>
        <v>0.2128639258954754</v>
      </c>
      <c r="J111" s="6">
        <f t="shared" si="275"/>
        <v>0.54959951236122428</v>
      </c>
      <c r="K111" s="6">
        <f t="shared" si="231"/>
        <v>3.88</v>
      </c>
      <c r="L111" s="26">
        <f t="shared" si="269"/>
        <v>0</v>
      </c>
      <c r="M111" s="26">
        <f t="shared" si="270"/>
        <v>0</v>
      </c>
      <c r="N111" s="6">
        <f t="shared" ref="N111" si="329">+N110</f>
        <v>0.13670896327722282</v>
      </c>
      <c r="O111" s="26">
        <f t="shared" si="265"/>
        <v>6.2557841605498044E-2</v>
      </c>
      <c r="P111" s="26">
        <f t="shared" si="266"/>
        <v>4.6314308567107353E-2</v>
      </c>
      <c r="Q111" s="26">
        <f t="shared" si="287"/>
        <v>0.18213137552892208</v>
      </c>
      <c r="R111" s="26">
        <f t="shared" si="287"/>
        <v>0.43256779026949799</v>
      </c>
      <c r="S111" s="26">
        <f t="shared" si="287"/>
        <v>0.29126834001606089</v>
      </c>
      <c r="T111" s="26">
        <f t="shared" si="285"/>
        <v>6.0847338159419877E-3</v>
      </c>
      <c r="U111" s="75">
        <f t="shared" si="272"/>
        <v>-7.3806447858472998E-2</v>
      </c>
      <c r="V111" s="2">
        <f t="shared" ref="V111:Z111" si="330">+V99</f>
        <v>0.20131777062945472</v>
      </c>
      <c r="W111" s="2">
        <f t="shared" si="330"/>
        <v>744</v>
      </c>
      <c r="X111" s="38">
        <f t="shared" si="220"/>
        <v>7.0000000000000007E-2</v>
      </c>
      <c r="Y111" s="5">
        <f t="shared" si="330"/>
        <v>0.30925205388425764</v>
      </c>
      <c r="Z111" s="5">
        <f t="shared" si="330"/>
        <v>9.9775280898876398E-2</v>
      </c>
      <c r="AA111" s="66">
        <f t="shared" si="282"/>
        <v>0.96552064680948435</v>
      </c>
      <c r="AB111" s="5">
        <f t="shared" si="323"/>
        <v>144.61608929962154</v>
      </c>
      <c r="AC111" s="3">
        <f t="shared" si="207"/>
        <v>5468.2336178365904</v>
      </c>
      <c r="AD111" s="3">
        <f t="shared" si="208"/>
        <v>32.938396912085864</v>
      </c>
      <c r="AE111" s="3">
        <f t="shared" si="209"/>
        <v>85.044597409765416</v>
      </c>
      <c r="AF111" s="3">
        <f t="shared" ref="AF111:AF174" si="331">+AF110</f>
        <v>1665.546164102115</v>
      </c>
      <c r="AG111" s="3">
        <f t="shared" si="210"/>
        <v>1540.4730579988966</v>
      </c>
      <c r="AH111" s="3">
        <f>+K111*AVERAGE('Monthly Peak Data '!$Q$8:$Q$10)*(1+X111)*'Monthly Peak Data '!$M$40*1000</f>
        <v>67.960691794608891</v>
      </c>
      <c r="AI111" s="3">
        <f>+L111*(0.5*MAX('Monthly Peak Data '!$G$18:$G$19,'Monthly Peak Data '!$G$29)+0.5*(MAX('Monthly Peak Data '!$P$3:$P$14)))*(1+X111)</f>
        <v>0</v>
      </c>
      <c r="AJ111" s="3">
        <f>+M111*0.25*MAX('Monthly Peak Data '!$P$3:$P$14)*(1+X111)</f>
        <v>0</v>
      </c>
      <c r="AK111" s="3">
        <f>+VLOOKUP($B111,'Monthly Peak Data '!$L$3:$P$14,5,FALSE)*N111*(1+X111)</f>
        <v>2.5979077709497207</v>
      </c>
      <c r="AL111" s="3">
        <f>+VLOOKUP($B111,'Monthly Peak Data '!$L$3:$P$14,5,FALSE)*O111*(1+$X111)</f>
        <v>1.1887991755976004</v>
      </c>
      <c r="AM111" s="3">
        <f>+VLOOKUP($B111,'Monthly Peak Data '!$L$3:$P$14,5,FALSE)*P111*(1+$X111)</f>
        <v>0.88012006856245439</v>
      </c>
      <c r="AN111" s="3">
        <f>+VLOOKUP($B111,'Monthly Peak Data '!$L$3:$P$14,5,FALSE)*Q111*(1+X111)</f>
        <v>3.461078955451212</v>
      </c>
      <c r="AO111" s="3">
        <f t="shared" si="211"/>
        <v>66.935200538756447</v>
      </c>
      <c r="AP111" s="3">
        <f>+VLOOKUP($B111,'Monthly Peak Data '!$C$18:$G$29,5,FALSE)*(1+X111)</f>
        <v>251.79573655913978</v>
      </c>
      <c r="AQ111" s="3">
        <f>+VLOOKUP($B111,'Monthly Peak Data '!$L$3:$P$14,5,FALSE)*T111*(1+X111)</f>
        <v>0.11562941365110878</v>
      </c>
      <c r="AR111" s="29">
        <f>+VLOOKUP($B111,'Monthly Peak Data '!$C$3:$G$14,5,FALSE)*U111*(1+X111)</f>
        <v>-4.9072231060476375</v>
      </c>
      <c r="AS111" s="3">
        <f t="shared" si="212"/>
        <v>1930.5009991695661</v>
      </c>
      <c r="AT111" s="16"/>
    </row>
    <row r="112" spans="1:46" x14ac:dyDescent="0.3">
      <c r="A112" s="2">
        <f t="shared" si="251"/>
        <v>2026</v>
      </c>
      <c r="B112" s="2">
        <f t="shared" si="252"/>
        <v>9</v>
      </c>
      <c r="C112" s="3">
        <f t="shared" si="283"/>
        <v>37.205377477857439</v>
      </c>
      <c r="D112" s="1">
        <v>2.7610000000000001</v>
      </c>
      <c r="E112" s="22">
        <f t="shared" si="253"/>
        <v>1.1928111171804658</v>
      </c>
      <c r="F112" s="3">
        <f t="shared" si="213"/>
        <v>44.378987874484075</v>
      </c>
      <c r="G112" s="6">
        <f t="shared" ref="G112:H112" si="332">+G111</f>
        <v>4.1944889843749982</v>
      </c>
      <c r="H112" s="6">
        <f t="shared" si="332"/>
        <v>14.429370017881388</v>
      </c>
      <c r="I112" s="6">
        <f t="shared" si="279"/>
        <v>0.33101787627087309</v>
      </c>
      <c r="J112" s="6">
        <f t="shared" si="275"/>
        <v>1.0618546577526899</v>
      </c>
      <c r="K112" s="6">
        <f t="shared" si="231"/>
        <v>3.88</v>
      </c>
      <c r="L112" s="26">
        <f t="shared" si="269"/>
        <v>0</v>
      </c>
      <c r="M112" s="26">
        <f t="shared" si="270"/>
        <v>0</v>
      </c>
      <c r="N112" s="6">
        <f t="shared" ref="N112" si="333">+N111</f>
        <v>0.13670896327722282</v>
      </c>
      <c r="O112" s="26">
        <f t="shared" si="265"/>
        <v>6.5111318109340843E-2</v>
      </c>
      <c r="P112" s="26">
        <f t="shared" si="266"/>
        <v>5.6300710317956075E-2</v>
      </c>
      <c r="Q112" s="26">
        <f t="shared" si="287"/>
        <v>0.18213137552892208</v>
      </c>
      <c r="R112" s="26">
        <f t="shared" si="287"/>
        <v>0.43256779026949799</v>
      </c>
      <c r="S112" s="26">
        <f t="shared" si="287"/>
        <v>0.29126834001606089</v>
      </c>
      <c r="T112" s="26">
        <f t="shared" si="285"/>
        <v>6.0847338159419877E-3</v>
      </c>
      <c r="U112" s="75">
        <f t="shared" si="272"/>
        <v>-6.6979482981701019E-2</v>
      </c>
      <c r="V112" s="2">
        <f t="shared" ref="V112:Z112" si="334">+V100</f>
        <v>0.16869506866416967</v>
      </c>
      <c r="W112" s="2">
        <f t="shared" si="334"/>
        <v>720</v>
      </c>
      <c r="X112" s="38">
        <f t="shared" si="220"/>
        <v>7.0000000000000007E-2</v>
      </c>
      <c r="Y112" s="5">
        <f t="shared" si="334"/>
        <v>0.30925205388425764</v>
      </c>
      <c r="Z112" s="5">
        <f t="shared" si="334"/>
        <v>-4.1385767790262174E-4</v>
      </c>
      <c r="AA112" s="66">
        <f t="shared" si="282"/>
        <v>0.96552064680948435</v>
      </c>
      <c r="AB112" s="5">
        <f t="shared" si="323"/>
        <v>117.27257170334362</v>
      </c>
      <c r="AC112" s="3">
        <f t="shared" si="207"/>
        <v>5568.7487002665084</v>
      </c>
      <c r="AD112" s="3">
        <f t="shared" si="208"/>
        <v>41.536669864169006</v>
      </c>
      <c r="AE112" s="3">
        <f t="shared" si="209"/>
        <v>133.24327634411995</v>
      </c>
      <c r="AF112" s="3">
        <f t="shared" si="331"/>
        <v>1665.546164102115</v>
      </c>
      <c r="AG112" s="3">
        <f t="shared" si="210"/>
        <v>-6.3897249590419705</v>
      </c>
      <c r="AH112" s="3">
        <f>+K112*AVERAGE('Monthly Peak Data '!$Q$8:$Q$10)*(1+X112)*'Monthly Peak Data '!$M$40*1000</f>
        <v>67.960691794608891</v>
      </c>
      <c r="AI112" s="3">
        <f>+L112*(0.5*MAX('Monthly Peak Data '!$G$18:$G$19,'Monthly Peak Data '!$G$29)+0.5*(MAX('Monthly Peak Data '!$P$3:$P$14)))*(1+X112)</f>
        <v>0</v>
      </c>
      <c r="AJ112" s="3">
        <f>+M112*0.25*MAX('Monthly Peak Data '!$P$3:$P$14)*(1+X112)</f>
        <v>0</v>
      </c>
      <c r="AK112" s="3">
        <f>+VLOOKUP($B112,'Monthly Peak Data '!$L$3:$P$14,5,FALSE)*N112*(1+X112)</f>
        <v>-1.0775856182054962E-2</v>
      </c>
      <c r="AL112" s="3">
        <f>+VLOOKUP($B112,'Monthly Peak Data '!$L$3:$P$14,5,FALSE)*O112*(1+$X112)</f>
        <v>-5.1322911311052774E-3</v>
      </c>
      <c r="AM112" s="3">
        <f>+VLOOKUP($B112,'Monthly Peak Data '!$L$3:$P$14,5,FALSE)*P112*(1+$X112)</f>
        <v>-4.4378096562956914E-3</v>
      </c>
      <c r="AN112" s="3">
        <f>+VLOOKUP($B112,'Monthly Peak Data '!$L$3:$P$14,5,FALSE)*Q112*(1+X112)</f>
        <v>-1.4356202123774737E-2</v>
      </c>
      <c r="AO112" s="3">
        <f t="shared" si="211"/>
        <v>54.279320805002172</v>
      </c>
      <c r="AP112" s="3">
        <f>+VLOOKUP($B112,'Monthly Peak Data '!$C$18:$G$29,5,FALSE)*(1+X112)</f>
        <v>0.31838444444444441</v>
      </c>
      <c r="AQ112" s="3">
        <f>+VLOOKUP($B112,'Monthly Peak Data '!$L$3:$P$14,5,FALSE)*T112*(1+X112)</f>
        <v>-4.7961900181860069E-4</v>
      </c>
      <c r="AR112" s="29">
        <f>+VLOOKUP($B112,'Monthly Peak Data '!$C$3:$G$14,5,FALSE)*U112*(1+X112)</f>
        <v>-3.4605633073222242</v>
      </c>
      <c r="AS112" s="3">
        <f t="shared" si="212"/>
        <v>112.67292699959627</v>
      </c>
      <c r="AT112" s="16"/>
    </row>
    <row r="113" spans="1:50" x14ac:dyDescent="0.3">
      <c r="A113" s="2">
        <f t="shared" si="251"/>
        <v>2026</v>
      </c>
      <c r="B113" s="2">
        <f t="shared" si="252"/>
        <v>10</v>
      </c>
      <c r="C113" s="3">
        <f t="shared" si="283"/>
        <v>35.553191489361701</v>
      </c>
      <c r="D113" s="1">
        <v>2.7850000000000001</v>
      </c>
      <c r="E113" s="22">
        <f t="shared" si="253"/>
        <v>0.94018245482949858</v>
      </c>
      <c r="F113" s="3">
        <f t="shared" si="213"/>
        <v>33.426486851491319</v>
      </c>
      <c r="G113" s="6">
        <f t="shared" ref="G113:H113" si="335">+G112</f>
        <v>4.1944889843749982</v>
      </c>
      <c r="H113" s="6">
        <f t="shared" si="335"/>
        <v>14.429370017881388</v>
      </c>
      <c r="I113" s="6">
        <f t="shared" si="279"/>
        <v>0.24837935054681093</v>
      </c>
      <c r="J113" s="6">
        <f t="shared" si="275"/>
        <v>0.35847113267583536</v>
      </c>
      <c r="K113" s="6">
        <f t="shared" si="231"/>
        <v>3.88</v>
      </c>
      <c r="L113" s="26">
        <f t="shared" si="269"/>
        <v>0</v>
      </c>
      <c r="M113" s="26">
        <f t="shared" si="270"/>
        <v>0</v>
      </c>
      <c r="N113" s="6">
        <f t="shared" ref="N113" si="336">+N112</f>
        <v>0.13670896327722282</v>
      </c>
      <c r="O113" s="26">
        <f t="shared" si="265"/>
        <v>8.6745033513251871E-2</v>
      </c>
      <c r="P113" s="26">
        <f t="shared" si="266"/>
        <v>0.13227443860799104</v>
      </c>
      <c r="Q113" s="26">
        <f t="shared" si="287"/>
        <v>0.18213137552892208</v>
      </c>
      <c r="R113" s="26">
        <f t="shared" si="287"/>
        <v>0.43256779026949799</v>
      </c>
      <c r="S113" s="26">
        <f t="shared" si="287"/>
        <v>0.29126834001606089</v>
      </c>
      <c r="T113" s="26">
        <f t="shared" si="285"/>
        <v>6.0847338159419877E-3</v>
      </c>
      <c r="U113" s="75">
        <f t="shared" si="272"/>
        <v>-6.764213333333334E-2</v>
      </c>
      <c r="V113" s="2">
        <f t="shared" ref="V113:Z113" si="337">+V101</f>
        <v>0.10010137277999277</v>
      </c>
      <c r="W113" s="2">
        <f t="shared" si="337"/>
        <v>744</v>
      </c>
      <c r="X113" s="38">
        <f t="shared" si="220"/>
        <v>7.0000000000000007E-2</v>
      </c>
      <c r="Y113" s="5">
        <f t="shared" si="337"/>
        <v>0.30925205388425764</v>
      </c>
      <c r="Z113" s="5">
        <f t="shared" si="337"/>
        <v>-3.089887640449438E-4</v>
      </c>
      <c r="AA113" s="66">
        <f t="shared" si="282"/>
        <v>0.96552064680948435</v>
      </c>
      <c r="AB113" s="5">
        <f t="shared" si="323"/>
        <v>71.907556991633612</v>
      </c>
      <c r="AC113" s="3">
        <f t="shared" si="207"/>
        <v>2571.870198884963</v>
      </c>
      <c r="AD113" s="3">
        <f t="shared" si="208"/>
        <v>19.110576966339032</v>
      </c>
      <c r="AE113" s="3">
        <f t="shared" si="209"/>
        <v>27.581158240935103</v>
      </c>
      <c r="AF113" s="3">
        <f t="shared" si="331"/>
        <v>1665.546164102115</v>
      </c>
      <c r="AG113" s="3">
        <f t="shared" si="210"/>
        <v>-4.7706091323164017</v>
      </c>
      <c r="AH113" s="3">
        <f>+K113*AVERAGE('Monthly Peak Data '!$Q$8:$Q$10)*(1+X113)*'Monthly Peak Data '!$M$40*1000</f>
        <v>67.960691794608891</v>
      </c>
      <c r="AI113" s="3">
        <f>+L113*(0.5*MAX('Monthly Peak Data '!$G$18:$G$19,'Monthly Peak Data '!$G$29)+0.5*(MAX('Monthly Peak Data '!$P$3:$P$14)))*(1+X113)</f>
        <v>0</v>
      </c>
      <c r="AJ113" s="3">
        <f>+M113*0.25*MAX('Monthly Peak Data '!$P$3:$P$14)*(1+X113)</f>
        <v>0</v>
      </c>
      <c r="AK113" s="3">
        <f>+VLOOKUP($B113,'Monthly Peak Data '!$L$3:$P$14,5,FALSE)*N113*(1+X113)</f>
        <v>-8.045322488864564E-3</v>
      </c>
      <c r="AL113" s="3">
        <f>+VLOOKUP($B113,'Monthly Peak Data '!$L$3:$P$14,5,FALSE)*O113*(1+$X113)</f>
        <v>-5.104945222254873E-3</v>
      </c>
      <c r="AM113" s="3">
        <f>+VLOOKUP($B113,'Monthly Peak Data '!$L$3:$P$14,5,FALSE)*P113*(1+$X113)</f>
        <v>-7.784350712080273E-3</v>
      </c>
      <c r="AN113" s="3">
        <f>+VLOOKUP($B113,'Monthly Peak Data '!$L$3:$P$14,5,FALSE)*Q113*(1+X113)</f>
        <v>-1.0718431449877065E-2</v>
      </c>
      <c r="AO113" s="3">
        <f t="shared" si="211"/>
        <v>33.282235543757373</v>
      </c>
      <c r="AP113" s="3">
        <f>+VLOOKUP($B113,'Monthly Peak Data '!$C$18:$G$29,5,FALSE)*(1+X113)</f>
        <v>0.51383010752688163</v>
      </c>
      <c r="AQ113" s="3">
        <f>+VLOOKUP($B113,'Monthly Peak Data '!$L$3:$P$14,5,FALSE)*T113*(1+X113)</f>
        <v>-3.5808658506818598E-4</v>
      </c>
      <c r="AR113" s="29">
        <f>+VLOOKUP($B113,'Monthly Peak Data '!$C$3:$G$14,5,FALSE)*U113*(1+X113)</f>
        <v>8.4984703518279549E-3</v>
      </c>
      <c r="AS113" s="3">
        <f t="shared" si="212"/>
        <v>96.962635647470435</v>
      </c>
      <c r="AT113" s="16"/>
    </row>
    <row r="114" spans="1:50" x14ac:dyDescent="0.3">
      <c r="A114" s="2">
        <f t="shared" si="251"/>
        <v>2026</v>
      </c>
      <c r="B114" s="2">
        <f t="shared" si="252"/>
        <v>11</v>
      </c>
      <c r="C114" s="3">
        <f t="shared" si="283"/>
        <v>46.319755600814666</v>
      </c>
      <c r="D114" s="1">
        <v>2.85</v>
      </c>
      <c r="E114" s="22">
        <f t="shared" si="253"/>
        <v>0.84486275042448977</v>
      </c>
      <c r="F114" s="3">
        <f t="shared" si="213"/>
        <v>39.133836115894447</v>
      </c>
      <c r="G114" s="6">
        <f t="shared" ref="G114:H114" si="338">+G113</f>
        <v>4.1944889843749982</v>
      </c>
      <c r="H114" s="6">
        <f t="shared" si="338"/>
        <v>14.429370017881388</v>
      </c>
      <c r="I114" s="6">
        <f t="shared" si="279"/>
        <v>0.34062493486348733</v>
      </c>
      <c r="J114" s="6">
        <f t="shared" si="275"/>
        <v>0.37166239339335772</v>
      </c>
      <c r="K114" s="6">
        <f t="shared" si="231"/>
        <v>3.88</v>
      </c>
      <c r="L114" s="26">
        <f t="shared" si="269"/>
        <v>0</v>
      </c>
      <c r="M114" s="26">
        <f t="shared" si="270"/>
        <v>0</v>
      </c>
      <c r="N114" s="6">
        <f t="shared" ref="N114:N177" si="339">+N113</f>
        <v>0.13670896327722282</v>
      </c>
      <c r="O114" s="26">
        <f t="shared" si="265"/>
        <v>8.414772011995289E-2</v>
      </c>
      <c r="P114" s="26">
        <f t="shared" si="266"/>
        <v>0.15015006189706273</v>
      </c>
      <c r="Q114" s="26">
        <f t="shared" si="287"/>
        <v>0.18213137552892208</v>
      </c>
      <c r="R114" s="26">
        <f t="shared" si="287"/>
        <v>0.43256779026949799</v>
      </c>
      <c r="S114" s="26">
        <f t="shared" si="287"/>
        <v>0.29126834001606089</v>
      </c>
      <c r="T114" s="26">
        <f t="shared" si="285"/>
        <v>6.0847338159419877E-3</v>
      </c>
      <c r="U114" s="75">
        <f t="shared" si="272"/>
        <v>-4.5641643875053976E-2</v>
      </c>
      <c r="V114" s="2">
        <f t="shared" ref="V114:Z114" si="340">+V102</f>
        <v>4.0542058210870133E-2</v>
      </c>
      <c r="W114" s="2">
        <f t="shared" si="340"/>
        <v>721</v>
      </c>
      <c r="X114" s="38">
        <f t="shared" si="220"/>
        <v>7.0000000000000007E-2</v>
      </c>
      <c r="Y114" s="5">
        <f t="shared" si="340"/>
        <v>0.30925205388425764</v>
      </c>
      <c r="Z114" s="5">
        <f t="shared" si="340"/>
        <v>-7.4906367041198516E-4</v>
      </c>
      <c r="AA114" s="66">
        <f t="shared" si="282"/>
        <v>0.96552064680948435</v>
      </c>
      <c r="AB114" s="5">
        <f t="shared" si="323"/>
        <v>28.222964066324657</v>
      </c>
      <c r="AC114" s="3">
        <f t="shared" si="207"/>
        <v>1181.7859500096699</v>
      </c>
      <c r="AD114" s="3">
        <f t="shared" si="208"/>
        <v>10.286386467518627</v>
      </c>
      <c r="AE114" s="3">
        <f t="shared" si="209"/>
        <v>11.2236733796931</v>
      </c>
      <c r="AF114" s="3">
        <f t="shared" si="331"/>
        <v>1665.546164102115</v>
      </c>
      <c r="AG114" s="3">
        <f t="shared" si="210"/>
        <v>-11.565113048039768</v>
      </c>
      <c r="AH114" s="3">
        <f>+K114*AVERAGE('Monthly Peak Data '!$Q$8:$Q$10)*(1+X114)*'Monthly Peak Data '!$M$40*1000</f>
        <v>67.960691794608891</v>
      </c>
      <c r="AI114" s="3">
        <f>+L114*(0.5*MAX('Monthly Peak Data '!$G$18:$G$19,'Monthly Peak Data '!$G$29)+0.5*(MAX('Monthly Peak Data '!$P$3:$P$14)))*(1+X114)</f>
        <v>0</v>
      </c>
      <c r="AJ114" s="3">
        <f>+M114*0.25*MAX('Monthly Peak Data '!$P$3:$P$14)*(1+X114)</f>
        <v>0</v>
      </c>
      <c r="AK114" s="3">
        <f>+VLOOKUP($B114,'Monthly Peak Data '!$L$3:$P$14,5,FALSE)*N114*(1+X114)</f>
        <v>-1.9503812094217129E-2</v>
      </c>
      <c r="AL114" s="3">
        <f>+VLOOKUP($B114,'Monthly Peak Data '!$L$3:$P$14,5,FALSE)*O114*(1+$X114)</f>
        <v>-1.2005074737113283E-2</v>
      </c>
      <c r="AM114" s="3">
        <f>+VLOOKUP($B114,'Monthly Peak Data '!$L$3:$P$14,5,FALSE)*P114*(1+$X114)</f>
        <v>-2.1421408830647623E-2</v>
      </c>
      <c r="AN114" s="3">
        <f>+VLOOKUP($B114,'Monthly Peak Data '!$L$3:$P$14,5,FALSE)*Q114*(1+X114)</f>
        <v>-2.5984076242126224E-2</v>
      </c>
      <c r="AO114" s="3">
        <f t="shared" si="211"/>
        <v>13.062929365097288</v>
      </c>
      <c r="AP114" s="3">
        <f>+VLOOKUP($B114,'Monthly Peak Data '!$C$18:$G$29,5,FALSE)*(1+X114)</f>
        <v>0.83685888888888882</v>
      </c>
      <c r="AQ114" s="3">
        <f>+VLOOKUP($B114,'Monthly Peak Data '!$L$3:$P$14,5,FALSE)*T114*(1+X114)</f>
        <v>-8.6808869107439046E-4</v>
      </c>
      <c r="AR114" s="29">
        <f>+VLOOKUP($B114,'Monthly Peak Data '!$C$3:$G$14,5,FALSE)*U114*(1+X114)</f>
        <v>7.1301376061609304E-3</v>
      </c>
      <c r="AS114" s="3">
        <f t="shared" si="212"/>
        <v>70.222714677566273</v>
      </c>
      <c r="AT114" s="16"/>
    </row>
    <row r="115" spans="1:50" x14ac:dyDescent="0.3">
      <c r="A115" s="2">
        <f t="shared" si="251"/>
        <v>2026</v>
      </c>
      <c r="B115" s="2">
        <f t="shared" si="252"/>
        <v>12</v>
      </c>
      <c r="C115" s="3">
        <f t="shared" si="283"/>
        <v>67.723299125807685</v>
      </c>
      <c r="D115" s="1">
        <v>3.02</v>
      </c>
      <c r="E115" s="22">
        <f t="shared" si="253"/>
        <v>0.71583737887983834</v>
      </c>
      <c r="F115" s="3">
        <f t="shared" si="213"/>
        <v>48.478868935313422</v>
      </c>
      <c r="G115" s="6">
        <f t="shared" ref="G115:H115" si="341">+G114</f>
        <v>4.1944889843749982</v>
      </c>
      <c r="H115" s="6">
        <f t="shared" si="341"/>
        <v>14.429370017881388</v>
      </c>
      <c r="I115" s="6">
        <f t="shared" si="279"/>
        <v>0.18599228943757848</v>
      </c>
      <c r="J115" s="6">
        <f t="shared" si="275"/>
        <v>0.18724166922496033</v>
      </c>
      <c r="K115" s="6">
        <f t="shared" si="231"/>
        <v>3.88</v>
      </c>
      <c r="L115" s="26">
        <f t="shared" si="269"/>
        <v>0</v>
      </c>
      <c r="M115" s="26">
        <f t="shared" si="270"/>
        <v>0</v>
      </c>
      <c r="N115" s="6">
        <f t="shared" si="339"/>
        <v>0.13670896327722282</v>
      </c>
      <c r="O115" s="26">
        <f t="shared" si="265"/>
        <v>5.7586227767838401E-2</v>
      </c>
      <c r="P115" s="26">
        <f t="shared" si="266"/>
        <v>6.0991430352836641E-2</v>
      </c>
      <c r="Q115" s="26">
        <f t="shared" si="287"/>
        <v>0.18213137552892208</v>
      </c>
      <c r="R115" s="26">
        <f t="shared" si="287"/>
        <v>0.43256779026949799</v>
      </c>
      <c r="S115" s="26">
        <f t="shared" si="287"/>
        <v>0.29126834001606089</v>
      </c>
      <c r="T115" s="26">
        <f t="shared" si="285"/>
        <v>6.0847338159419877E-3</v>
      </c>
      <c r="U115" s="75">
        <f t="shared" si="272"/>
        <v>-3.4920840331506921E-2</v>
      </c>
      <c r="V115" s="2">
        <f t="shared" ref="V115:Z115" si="342">+V103</f>
        <v>2.5858742599975813E-2</v>
      </c>
      <c r="W115" s="2">
        <f t="shared" si="342"/>
        <v>744</v>
      </c>
      <c r="X115" s="38">
        <f t="shared" si="220"/>
        <v>7.0000000000000007E-2</v>
      </c>
      <c r="Y115" s="5">
        <f t="shared" si="342"/>
        <v>0.30925205388425764</v>
      </c>
      <c r="Z115" s="5">
        <f t="shared" si="342"/>
        <v>-4.92388546574846E-3</v>
      </c>
      <c r="AA115" s="66">
        <f t="shared" si="282"/>
        <v>0.96552064680948435</v>
      </c>
      <c r="AB115" s="5">
        <f t="shared" si="323"/>
        <v>18.575559511321611</v>
      </c>
      <c r="AC115" s="3">
        <f t="shared" si="207"/>
        <v>963.55866299593833</v>
      </c>
      <c r="AD115" s="3">
        <f t="shared" si="208"/>
        <v>3.6967545999713218</v>
      </c>
      <c r="AE115" s="3">
        <f t="shared" si="209"/>
        <v>3.7215870835655682</v>
      </c>
      <c r="AF115" s="3">
        <f t="shared" si="331"/>
        <v>1665.546164102115</v>
      </c>
      <c r="AG115" s="3">
        <f t="shared" si="210"/>
        <v>-76.021964882719445</v>
      </c>
      <c r="AH115" s="3">
        <f>+K115*AVERAGE('Monthly Peak Data '!$Q$8:$Q$10)*(1+X115)*'Monthly Peak Data '!$M$40*1000</f>
        <v>67.960691794608891</v>
      </c>
      <c r="AI115" s="3">
        <f>+L115*(0.5*MAX('Monthly Peak Data '!$G$18:$G$19,'Monthly Peak Data '!$G$29)+0.5*(MAX('Monthly Peak Data '!$P$3:$P$14)))*(1+X115)</f>
        <v>0</v>
      </c>
      <c r="AJ115" s="3">
        <f>+M115*0.25*MAX('Monthly Peak Data '!$P$3:$P$14)*(1+X115)</f>
        <v>0</v>
      </c>
      <c r="AK115" s="3">
        <f>+VLOOKUP($B115,'Monthly Peak Data '!$L$3:$P$14,5,FALSE)*N115*(1+X115)</f>
        <v>-0.12820610675803529</v>
      </c>
      <c r="AL115" s="3">
        <f>+VLOOKUP($B115,'Monthly Peak Data '!$L$3:$P$14,5,FALSE)*O115*(1+$X115)</f>
        <v>-5.4004550162703918E-2</v>
      </c>
      <c r="AM115" s="3">
        <f>+VLOOKUP($B115,'Monthly Peak Data '!$L$3:$P$14,5,FALSE)*P115*(1+$X115)</f>
        <v>-5.7197960131439733E-2</v>
      </c>
      <c r="AN115" s="3">
        <f>+VLOOKUP($B115,'Monthly Peak Data '!$L$3:$P$14,5,FALSE)*Q115*(1+X115)</f>
        <v>-0.17080339149158938</v>
      </c>
      <c r="AO115" s="3">
        <f t="shared" si="211"/>
        <v>8.5976519419901827</v>
      </c>
      <c r="AP115" s="3">
        <f>+VLOOKUP($B115,'Monthly Peak Data '!$C$18:$G$29,5,FALSE)*(1+X115)</f>
        <v>0</v>
      </c>
      <c r="AQ115" s="3">
        <f>+VLOOKUP($B115,'Monthly Peak Data '!$L$3:$P$14,5,FALSE)*T115*(1+X115)</f>
        <v>-5.7062830007639969E-3</v>
      </c>
      <c r="AR115" s="29">
        <f>+VLOOKUP($B115,'Monthly Peak Data '!$C$3:$G$14,5,FALSE)*U115*(1+X115)</f>
        <v>3.1633944397271838E-2</v>
      </c>
      <c r="AS115" s="3">
        <f t="shared" si="212"/>
        <v>0.15209450673236916</v>
      </c>
      <c r="AT115" s="16"/>
    </row>
    <row r="116" spans="1:50" x14ac:dyDescent="0.3">
      <c r="A116" s="2">
        <f t="shared" si="251"/>
        <v>2027</v>
      </c>
      <c r="B116" s="2">
        <f t="shared" si="252"/>
        <v>1</v>
      </c>
      <c r="C116" s="3">
        <f t="shared" ref="C116:C179" si="343">+D116*C104/D104</f>
        <v>88.929180448364562</v>
      </c>
      <c r="D116" s="1">
        <v>3.145</v>
      </c>
      <c r="E116" s="22">
        <f t="shared" si="253"/>
        <v>0.70389395402298183</v>
      </c>
      <c r="F116" s="3">
        <f t="shared" ref="F116:F179" si="344">+E116*C116</f>
        <v>62.596712453822576</v>
      </c>
      <c r="G116" s="6">
        <f t="shared" ref="G116:H116" si="345">+G115</f>
        <v>4.1944889843749982</v>
      </c>
      <c r="H116" s="6">
        <f t="shared" si="345"/>
        <v>14.429370017881388</v>
      </c>
      <c r="I116" s="6">
        <f t="shared" ref="I116:I179" si="346">+I104*D116/D104</f>
        <v>0.2481095778333097</v>
      </c>
      <c r="J116" s="6">
        <f t="shared" ref="J116:J179" si="347">+J104*D116/D104</f>
        <v>0.20892595467062924</v>
      </c>
      <c r="K116" s="6">
        <f t="shared" si="231"/>
        <v>3.88</v>
      </c>
      <c r="L116" s="26">
        <f t="shared" si="269"/>
        <v>0</v>
      </c>
      <c r="M116" s="26">
        <f t="shared" si="270"/>
        <v>0</v>
      </c>
      <c r="N116" s="6">
        <f t="shared" si="339"/>
        <v>0.13670896327722282</v>
      </c>
      <c r="O116" s="26">
        <f t="shared" si="265"/>
        <v>6.9686851125633303E-2</v>
      </c>
      <c r="P116" s="26">
        <f t="shared" si="266"/>
        <v>4.5066382225194684E-2</v>
      </c>
      <c r="Q116" s="26">
        <f t="shared" si="287"/>
        <v>0.18349736084538901</v>
      </c>
      <c r="R116" s="26">
        <f t="shared" si="287"/>
        <v>0.45506131536351191</v>
      </c>
      <c r="S116" s="26">
        <f t="shared" si="287"/>
        <v>0.30291907361670334</v>
      </c>
      <c r="T116" s="26">
        <f t="shared" si="285"/>
        <v>5.950869671991264E-3</v>
      </c>
      <c r="U116" s="75">
        <f t="shared" si="272"/>
        <v>-4.1906854565580132E-2</v>
      </c>
      <c r="V116" s="2">
        <f t="shared" ref="V116:W116" si="348">+V104</f>
        <v>2.2616097317868761E-2</v>
      </c>
      <c r="W116" s="2">
        <f t="shared" si="348"/>
        <v>744</v>
      </c>
      <c r="X116" s="38">
        <f t="shared" si="220"/>
        <v>7.0000000000000007E-2</v>
      </c>
      <c r="Y116" s="5">
        <f t="shared" ref="Y116:Z116" si="349">+Y104</f>
        <v>0.30925205388425764</v>
      </c>
      <c r="Z116" s="5">
        <f t="shared" si="349"/>
        <v>-6.0846321130844493E-3</v>
      </c>
      <c r="AA116" s="66">
        <f t="shared" si="282"/>
        <v>0.96552064680948435</v>
      </c>
      <c r="AB116" s="5">
        <f t="shared" ref="AB116:AB179" si="350">+W116*V116*AA116</f>
        <v>16.246213829527239</v>
      </c>
      <c r="AC116" s="3">
        <f t="shared" si="207"/>
        <v>1088.1467458387488</v>
      </c>
      <c r="AD116" s="3">
        <f t="shared" si="208"/>
        <v>4.3130001424580389</v>
      </c>
      <c r="AE116" s="3">
        <f t="shared" si="209"/>
        <v>3.6318536355053594</v>
      </c>
      <c r="AF116" s="3">
        <f t="shared" si="331"/>
        <v>1665.546164102115</v>
      </c>
      <c r="AG116" s="3">
        <f t="shared" si="210"/>
        <v>-93.943226755145545</v>
      </c>
      <c r="AH116" s="3">
        <f>+K116*AVERAGE('Monthly Peak Data '!$Q$8:$Q$10)*(1+X116)*'Monthly Peak Data '!$M$40*1000</f>
        <v>67.960691794608891</v>
      </c>
      <c r="AI116" s="3">
        <f>+L116*(0.5*MAX('Monthly Peak Data '!$G$18:$G$19,'Monthly Peak Data '!$G$29)+0.5*(MAX('Monthly Peak Data '!$P$3:$P$14)))*(1+X116)</f>
        <v>0</v>
      </c>
      <c r="AJ116" s="3">
        <f>+M116*0.25*MAX('Monthly Peak Data '!$P$3:$P$14)*(1+X116)</f>
        <v>0</v>
      </c>
      <c r="AK116" s="3">
        <f>+VLOOKUP($B116,'Monthly Peak Data '!$L$3:$P$14,5,FALSE)*N116*(1+X116)</f>
        <v>-0.15842915106371125</v>
      </c>
      <c r="AL116" s="3">
        <f>+VLOOKUP($B116,'Monthly Peak Data '!$L$3:$P$14,5,FALSE)*O116*(1+$X116)</f>
        <v>-8.075863059358572E-2</v>
      </c>
      <c r="AM116" s="3">
        <f>+VLOOKUP($B116,'Monthly Peak Data '!$L$3:$P$14,5,FALSE)*P116*(1+$X116)</f>
        <v>-5.222648542050564E-2</v>
      </c>
      <c r="AN116" s="3">
        <f>+VLOOKUP($B116,'Monthly Peak Data '!$L$3:$P$14,5,FALSE)*Q116*(1+X116)</f>
        <v>-0.21265124395841326</v>
      </c>
      <c r="AO116" s="3">
        <f t="shared" si="211"/>
        <v>7.9105350753874522</v>
      </c>
      <c r="AP116" s="3">
        <f>+VLOOKUP($B116,'Monthly Peak Data '!$C$18:$G$29,5,FALSE)*(1+X116)</f>
        <v>0</v>
      </c>
      <c r="AQ116" s="3">
        <f>+VLOOKUP($B116,'Monthly Peak Data '!$L$3:$P$14,5,FALSE)*T116*(1+X116)</f>
        <v>-6.8963380865711002E-3</v>
      </c>
      <c r="AR116" s="29">
        <f>+VLOOKUP($B116,'Monthly Peak Data '!$C$3:$G$14,5,FALSE)*U116*(1+X116)</f>
        <v>4.6134918232742607E-2</v>
      </c>
      <c r="AS116" s="3">
        <f t="shared" si="212"/>
        <v>-18.536826816039241</v>
      </c>
      <c r="AW116" s="60">
        <f>+SUM(AK116:AK127,AG116:AG127)/(SUM(AB116:AB127)*1000)</f>
        <v>3.2004392803501769E-3</v>
      </c>
      <c r="AX116" s="60">
        <f>+SUM(AH116:AH127)/(SUM(AB116:AB127)*1000)</f>
        <v>7.5875708714858423E-4</v>
      </c>
    </row>
    <row r="117" spans="1:50" x14ac:dyDescent="0.3">
      <c r="A117" s="2">
        <f t="shared" si="251"/>
        <v>2027</v>
      </c>
      <c r="B117" s="2">
        <f t="shared" si="252"/>
        <v>2</v>
      </c>
      <c r="C117" s="3">
        <f t="shared" si="343"/>
        <v>86.109225614296349</v>
      </c>
      <c r="D117" s="1">
        <v>3.1230000000000002</v>
      </c>
      <c r="E117" s="22">
        <f t="shared" si="253"/>
        <v>0.91686750766748637</v>
      </c>
      <c r="F117" s="3">
        <f t="shared" si="344"/>
        <v>78.950751076157175</v>
      </c>
      <c r="G117" s="6">
        <f t="shared" ref="G117:H117" si="351">+G116</f>
        <v>4.1944889843749982</v>
      </c>
      <c r="H117" s="6">
        <f t="shared" si="351"/>
        <v>14.429370017881388</v>
      </c>
      <c r="I117" s="6">
        <f t="shared" si="346"/>
        <v>0.25061336563612824</v>
      </c>
      <c r="J117" s="6">
        <f t="shared" si="347"/>
        <v>0.36069755936759984</v>
      </c>
      <c r="K117" s="6">
        <f t="shared" si="231"/>
        <v>3.88</v>
      </c>
      <c r="L117" s="26">
        <f t="shared" si="269"/>
        <v>0</v>
      </c>
      <c r="M117" s="26">
        <f t="shared" si="270"/>
        <v>0</v>
      </c>
      <c r="N117" s="6">
        <f t="shared" si="339"/>
        <v>0.13670896327722282</v>
      </c>
      <c r="O117" s="26">
        <f t="shared" si="265"/>
        <v>9.5527585924210442E-2</v>
      </c>
      <c r="P117" s="26">
        <f t="shared" si="266"/>
        <v>3.1700608778120344E-2</v>
      </c>
      <c r="Q117" s="26">
        <f t="shared" si="287"/>
        <v>0.18349736084538901</v>
      </c>
      <c r="R117" s="26">
        <f t="shared" si="287"/>
        <v>0.45506131536351191</v>
      </c>
      <c r="S117" s="26">
        <f t="shared" si="287"/>
        <v>0.30291907361670334</v>
      </c>
      <c r="T117" s="26">
        <f t="shared" si="285"/>
        <v>5.950869671991264E-3</v>
      </c>
      <c r="U117" s="75">
        <f t="shared" si="272"/>
        <v>-4.6754649512469354E-2</v>
      </c>
      <c r="V117" s="2">
        <f t="shared" ref="V117:Z132" si="352">+V105</f>
        <v>5.2674725789192064E-2</v>
      </c>
      <c r="W117" s="2">
        <f t="shared" si="352"/>
        <v>672</v>
      </c>
      <c r="X117" s="38">
        <f t="shared" si="220"/>
        <v>7.0000000000000007E-2</v>
      </c>
      <c r="Y117" s="5">
        <f t="shared" si="352"/>
        <v>0.30925205388425764</v>
      </c>
      <c r="Z117" s="5">
        <f t="shared" si="352"/>
        <v>-5.5317014446227934E-3</v>
      </c>
      <c r="AA117" s="66">
        <f t="shared" si="282"/>
        <v>0.96552064680948435</v>
      </c>
      <c r="AB117" s="5">
        <f t="shared" si="350"/>
        <v>34.176935731339263</v>
      </c>
      <c r="AC117" s="3">
        <f t="shared" si="207"/>
        <v>2887.175377653743</v>
      </c>
      <c r="AD117" s="3">
        <f t="shared" si="208"/>
        <v>9.1647606731138236</v>
      </c>
      <c r="AE117" s="3">
        <f t="shared" si="209"/>
        <v>13.190464916304407</v>
      </c>
      <c r="AF117" s="3">
        <f t="shared" si="331"/>
        <v>1665.546164102115</v>
      </c>
      <c r="AG117" s="3">
        <f t="shared" si="210"/>
        <v>-85.406294661015096</v>
      </c>
      <c r="AH117" s="3">
        <f>+K117*AVERAGE('Monthly Peak Data '!$Q$8:$Q$10)*(1+X117)*'Monthly Peak Data '!$M$40*1000</f>
        <v>67.960691794608891</v>
      </c>
      <c r="AI117" s="3">
        <f>+L117*(0.5*MAX('Monthly Peak Data '!$G$18:$G$19,'Monthly Peak Data '!$G$29)+0.5*(MAX('Monthly Peak Data '!$P$3:$P$14)))*(1+X117)</f>
        <v>0</v>
      </c>
      <c r="AJ117" s="3">
        <f>+M117*0.25*MAX('Monthly Peak Data '!$P$3:$P$14)*(1+X117)</f>
        <v>0</v>
      </c>
      <c r="AK117" s="3">
        <f>+VLOOKUP($B117,'Monthly Peak Data '!$L$3:$P$14,5,FALSE)*N117*(1+X117)</f>
        <v>-0.14403216949220518</v>
      </c>
      <c r="AL117" s="3">
        <f>+VLOOKUP($B117,'Monthly Peak Data '!$L$3:$P$14,5,FALSE)*O117*(1+$X117)</f>
        <v>-0.10064479400020057</v>
      </c>
      <c r="AM117" s="3">
        <f>+VLOOKUP($B117,'Monthly Peak Data '!$L$3:$P$14,5,FALSE)*P117*(1+$X117)</f>
        <v>-3.3398742460488302E-2</v>
      </c>
      <c r="AN117" s="3">
        <f>+VLOOKUP($B117,'Monthly Peak Data '!$L$3:$P$14,5,FALSE)*Q117*(1+X117)</f>
        <v>-0.19332692125724613</v>
      </c>
      <c r="AO117" s="3">
        <f t="shared" si="211"/>
        <v>16.641283422027279</v>
      </c>
      <c r="AP117" s="3">
        <f>+VLOOKUP($B117,'Monthly Peak Data '!$C$18:$G$29,5,FALSE)*(1+X117)</f>
        <v>1.6748047619047624</v>
      </c>
      <c r="AQ117" s="3">
        <f>+VLOOKUP($B117,'Monthly Peak Data '!$L$3:$P$14,5,FALSE)*T117*(1+X117)</f>
        <v>-6.2696450084562538E-3</v>
      </c>
      <c r="AR117" s="29">
        <f>+VLOOKUP($B117,'Monthly Peak Data '!$C$3:$G$14,5,FALSE)*U117*(1+X117)</f>
        <v>5.3145258686813898E-2</v>
      </c>
      <c r="AS117" s="3">
        <f t="shared" si="212"/>
        <v>0.44595830399405462</v>
      </c>
    </row>
    <row r="118" spans="1:50" x14ac:dyDescent="0.3">
      <c r="A118" s="2">
        <f t="shared" si="251"/>
        <v>2027</v>
      </c>
      <c r="B118" s="2">
        <f t="shared" si="252"/>
        <v>3</v>
      </c>
      <c r="C118" s="3">
        <f t="shared" si="343"/>
        <v>59.366841491841484</v>
      </c>
      <c r="D118" s="1">
        <v>3.0409999999999999</v>
      </c>
      <c r="E118" s="22">
        <f t="shared" si="253"/>
        <v>0.77619975601835101</v>
      </c>
      <c r="F118" s="3">
        <f t="shared" si="344"/>
        <v>46.080527881547475</v>
      </c>
      <c r="G118" s="6">
        <f t="shared" ref="G118:H118" si="353">+G117</f>
        <v>4.1944889843749982</v>
      </c>
      <c r="H118" s="6">
        <f t="shared" si="353"/>
        <v>14.429370017881388</v>
      </c>
      <c r="I118" s="6">
        <f t="shared" si="346"/>
        <v>0.21690699799700941</v>
      </c>
      <c r="J118" s="6">
        <f t="shared" si="347"/>
        <v>0.32153220853230241</v>
      </c>
      <c r="K118" s="6">
        <f t="shared" si="231"/>
        <v>3.88</v>
      </c>
      <c r="L118" s="26">
        <f t="shared" si="269"/>
        <v>0</v>
      </c>
      <c r="M118" s="26">
        <f t="shared" si="270"/>
        <v>0</v>
      </c>
      <c r="N118" s="6">
        <f t="shared" si="339"/>
        <v>0.13670896327722282</v>
      </c>
      <c r="O118" s="26">
        <f t="shared" si="265"/>
        <v>0.10427041370608228</v>
      </c>
      <c r="P118" s="26">
        <f t="shared" si="266"/>
        <v>4.1717316395817938E-2</v>
      </c>
      <c r="Q118" s="26">
        <f t="shared" si="287"/>
        <v>0.18349736084538901</v>
      </c>
      <c r="R118" s="26">
        <f t="shared" si="287"/>
        <v>0.45506131536351191</v>
      </c>
      <c r="S118" s="26">
        <f t="shared" si="287"/>
        <v>0.30291907361670334</v>
      </c>
      <c r="T118" s="26">
        <f t="shared" si="285"/>
        <v>5.950869671991264E-3</v>
      </c>
      <c r="U118" s="75">
        <f t="shared" si="272"/>
        <v>-4.8337906852656452E-2</v>
      </c>
      <c r="V118" s="2">
        <f t="shared" ref="V118:W118" si="354">+V106</f>
        <v>0.10095698428780983</v>
      </c>
      <c r="W118" s="2">
        <f t="shared" si="354"/>
        <v>743</v>
      </c>
      <c r="X118" s="38">
        <f t="shared" si="220"/>
        <v>7.0000000000000007E-2</v>
      </c>
      <c r="Y118" s="5">
        <f t="shared" si="352"/>
        <v>0.30925205388425764</v>
      </c>
      <c r="Z118" s="5">
        <f t="shared" si="352"/>
        <v>1.6072852482783614E-2</v>
      </c>
      <c r="AA118" s="66">
        <f t="shared" si="282"/>
        <v>0.96552064680948435</v>
      </c>
      <c r="AB118" s="5">
        <f t="shared" si="350"/>
        <v>72.424707207739317</v>
      </c>
      <c r="AC118" s="3">
        <f t="shared" si="207"/>
        <v>3570.9845515850843</v>
      </c>
      <c r="AD118" s="3">
        <f t="shared" si="208"/>
        <v>16.809085628730124</v>
      </c>
      <c r="AE118" s="3">
        <f t="shared" si="209"/>
        <v>24.916957385066471</v>
      </c>
      <c r="AF118" s="3">
        <f t="shared" si="331"/>
        <v>1665.546164102115</v>
      </c>
      <c r="AG118" s="3">
        <f t="shared" si="210"/>
        <v>248.15561521709188</v>
      </c>
      <c r="AH118" s="3">
        <f>+K118*AVERAGE('Monthly Peak Data '!$Q$8:$Q$10)*(1+X118)*'Monthly Peak Data '!$M$40*1000</f>
        <v>67.960691794608891</v>
      </c>
      <c r="AI118" s="3">
        <f>+L118*(0.5*MAX('Monthly Peak Data '!$G$18:$G$19,'Monthly Peak Data '!$G$29)+0.5*(MAX('Monthly Peak Data '!$P$3:$P$14)))*(1+X118)</f>
        <v>0</v>
      </c>
      <c r="AJ118" s="3">
        <f>+M118*0.25*MAX('Monthly Peak Data '!$P$3:$P$14)*(1+X118)</f>
        <v>0</v>
      </c>
      <c r="AK118" s="3">
        <f>+VLOOKUP($B118,'Monthly Peak Data '!$L$3:$P$14,5,FALSE)*N118*(1+X118)</f>
        <v>0.41849832934744746</v>
      </c>
      <c r="AL118" s="3">
        <f>+VLOOKUP($B118,'Monthly Peak Data '!$L$3:$P$14,5,FALSE)*O118*(1+$X118)</f>
        <v>0.31919629035496472</v>
      </c>
      <c r="AM118" s="3">
        <f>+VLOOKUP($B118,'Monthly Peak Data '!$L$3:$P$14,5,FALSE)*P118*(1+$X118)</f>
        <v>0.12770652924274997</v>
      </c>
      <c r="AN118" s="3">
        <f>+VLOOKUP($B118,'Monthly Peak Data '!$L$3:$P$14,5,FALSE)*Q118*(1+X118)</f>
        <v>0.56172863221657987</v>
      </c>
      <c r="AO118" s="3">
        <f t="shared" si="211"/>
        <v>35.264720303645049</v>
      </c>
      <c r="AP118" s="3">
        <f>+VLOOKUP($B118,'Monthly Peak Data '!$C$18:$G$29,5,FALSE)*(1+X118)</f>
        <v>4.0038709677419362E-2</v>
      </c>
      <c r="AQ118" s="3">
        <f>+VLOOKUP($B118,'Monthly Peak Data '!$L$3:$P$14,5,FALSE)*T118*(1+X118)</f>
        <v>1.8217013399791239E-2</v>
      </c>
      <c r="AR118" s="29">
        <f>+VLOOKUP($B118,'Monthly Peak Data '!$C$3:$G$14,5,FALSE)*U118*(1+X118)</f>
        <v>8.8844293151523618E-3</v>
      </c>
      <c r="AS118" s="3">
        <f t="shared" si="212"/>
        <v>352.87529724889998</v>
      </c>
    </row>
    <row r="119" spans="1:50" x14ac:dyDescent="0.3">
      <c r="A119" s="2">
        <f t="shared" si="251"/>
        <v>2027</v>
      </c>
      <c r="B119" s="2">
        <f t="shared" si="252"/>
        <v>4</v>
      </c>
      <c r="C119" s="3">
        <f t="shared" si="343"/>
        <v>41.616925064599471</v>
      </c>
      <c r="D119" s="1">
        <v>2.8010000000000002</v>
      </c>
      <c r="E119" s="22">
        <f t="shared" si="253"/>
        <v>0.85629917965995661</v>
      </c>
      <c r="F119" s="3">
        <f t="shared" si="344"/>
        <v>35.636538792786411</v>
      </c>
      <c r="G119" s="6">
        <f t="shared" ref="G119:H119" si="355">+G118</f>
        <v>4.1944889843749982</v>
      </c>
      <c r="H119" s="6">
        <f t="shared" si="355"/>
        <v>14.429370017881388</v>
      </c>
      <c r="I119" s="6">
        <f t="shared" si="346"/>
        <v>0.16318760933927759</v>
      </c>
      <c r="J119" s="6">
        <f t="shared" si="347"/>
        <v>0.28334818903585773</v>
      </c>
      <c r="K119" s="6">
        <f t="shared" si="231"/>
        <v>3.88</v>
      </c>
      <c r="L119" s="26">
        <f t="shared" si="269"/>
        <v>0</v>
      </c>
      <c r="M119" s="26">
        <f t="shared" si="270"/>
        <v>0</v>
      </c>
      <c r="N119" s="6">
        <f t="shared" si="339"/>
        <v>0.13670896327722282</v>
      </c>
      <c r="O119" s="26">
        <f t="shared" si="265"/>
        <v>0.11507164425226471</v>
      </c>
      <c r="P119" s="26">
        <f t="shared" si="266"/>
        <v>0.11151669852895482</v>
      </c>
      <c r="Q119" s="26">
        <f t="shared" si="287"/>
        <v>0.18349736084538901</v>
      </c>
      <c r="R119" s="26">
        <f t="shared" si="287"/>
        <v>0.45506131536351191</v>
      </c>
      <c r="S119" s="26">
        <f t="shared" si="287"/>
        <v>0.30291907361670334</v>
      </c>
      <c r="T119" s="26">
        <f t="shared" si="285"/>
        <v>5.950869671991264E-3</v>
      </c>
      <c r="U119" s="75">
        <f t="shared" si="272"/>
        <v>-5.1158259887461428E-2</v>
      </c>
      <c r="V119" s="2">
        <f t="shared" ref="V119:W119" si="356">+V107</f>
        <v>0.14691857833957545</v>
      </c>
      <c r="W119" s="2">
        <f t="shared" si="356"/>
        <v>720</v>
      </c>
      <c r="X119" s="38">
        <f t="shared" si="220"/>
        <v>7.0000000000000007E-2</v>
      </c>
      <c r="Y119" s="5">
        <f t="shared" si="352"/>
        <v>0.30925205388425764</v>
      </c>
      <c r="Z119" s="5">
        <f t="shared" si="352"/>
        <v>2.6413857677902619E-3</v>
      </c>
      <c r="AA119" s="66">
        <f t="shared" si="282"/>
        <v>0.96552064680948435</v>
      </c>
      <c r="AB119" s="5">
        <f t="shared" si="350"/>
        <v>102.13410296646488</v>
      </c>
      <c r="AC119" s="3">
        <f t="shared" si="207"/>
        <v>3894.4853370010283</v>
      </c>
      <c r="AD119" s="3">
        <f t="shared" si="208"/>
        <v>17.833711501766658</v>
      </c>
      <c r="AE119" s="3">
        <f t="shared" si="209"/>
        <v>30.965279032354125</v>
      </c>
      <c r="AF119" s="3">
        <f t="shared" si="331"/>
        <v>1665.546164102115</v>
      </c>
      <c r="AG119" s="3">
        <f t="shared" si="210"/>
        <v>40.781479885650214</v>
      </c>
      <c r="AH119" s="3">
        <f>+K119*AVERAGE('Monthly Peak Data '!$Q$8:$Q$10)*(1+X119)*'Monthly Peak Data '!$M$40*1000</f>
        <v>67.960691794608891</v>
      </c>
      <c r="AI119" s="3">
        <f>+L119*(0.5*MAX('Monthly Peak Data '!$G$18:$G$19,'Monthly Peak Data '!$G$29)+0.5*(MAX('Monthly Peak Data '!$P$3:$P$14)))*(1+X119)</f>
        <v>0</v>
      </c>
      <c r="AJ119" s="3">
        <f>+M119*0.25*MAX('Monthly Peak Data '!$P$3:$P$14)*(1+X119)</f>
        <v>0</v>
      </c>
      <c r="AK119" s="3">
        <f>+VLOOKUP($B119,'Monthly Peak Data '!$L$3:$P$14,5,FALSE)*N119*(1+X119)</f>
        <v>6.8775317397233124E-2</v>
      </c>
      <c r="AL119" s="3">
        <f>+VLOOKUP($B119,'Monthly Peak Data '!$L$3:$P$14,5,FALSE)*O119*(1+$X119)</f>
        <v>5.7890051004355576E-2</v>
      </c>
      <c r="AM119" s="3">
        <f>+VLOOKUP($B119,'Monthly Peak Data '!$L$3:$P$14,5,FALSE)*P119*(1+$X119)</f>
        <v>5.6101634834782373E-2</v>
      </c>
      <c r="AN119" s="3">
        <f>+VLOOKUP($B119,'Monthly Peak Data '!$L$3:$P$14,5,FALSE)*Q119*(1+X119)</f>
        <v>9.2313546465163557E-2</v>
      </c>
      <c r="AO119" s="3">
        <f t="shared" si="211"/>
        <v>49.730688786149301</v>
      </c>
      <c r="AP119" s="3">
        <f>+VLOOKUP($B119,'Monthly Peak Data '!$C$18:$G$29,5,FALSE)*(1+X119)</f>
        <v>142.15603888888893</v>
      </c>
      <c r="AQ119" s="3">
        <f>+VLOOKUP($B119,'Monthly Peak Data '!$L$3:$P$14,5,FALSE)*T119*(1+X119)</f>
        <v>2.9937535964692451E-3</v>
      </c>
      <c r="AR119" s="29">
        <f>+VLOOKUP($B119,'Monthly Peak Data '!$C$3:$G$14,5,FALSE)*U119*(1+X119)</f>
        <v>7.590521547035608E-3</v>
      </c>
      <c r="AS119" s="3">
        <f t="shared" si="212"/>
        <v>300.91456418014241</v>
      </c>
    </row>
    <row r="120" spans="1:50" x14ac:dyDescent="0.3">
      <c r="A120" s="2">
        <f t="shared" si="251"/>
        <v>2027</v>
      </c>
      <c r="B120" s="2">
        <f t="shared" si="252"/>
        <v>5</v>
      </c>
      <c r="C120" s="3">
        <f t="shared" si="343"/>
        <v>34.991193058568321</v>
      </c>
      <c r="D120" s="1">
        <v>2.786</v>
      </c>
      <c r="E120" s="22">
        <f t="shared" si="253"/>
        <v>0.82264044532210756</v>
      </c>
      <c r="F120" s="3">
        <f t="shared" si="344"/>
        <v>28.785170640052481</v>
      </c>
      <c r="G120" s="6">
        <f t="shared" ref="G120" si="357">+G119</f>
        <v>4.1944889843749982</v>
      </c>
      <c r="H120" s="6">
        <f t="shared" ref="H120" si="358">+H119</f>
        <v>14.429370017881388</v>
      </c>
      <c r="I120" s="6">
        <f t="shared" si="346"/>
        <v>0.15259992234620967</v>
      </c>
      <c r="J120" s="6">
        <f t="shared" si="347"/>
        <v>0.2847722446851223</v>
      </c>
      <c r="K120" s="6">
        <f t="shared" si="231"/>
        <v>3.88</v>
      </c>
      <c r="L120" s="26">
        <f t="shared" si="269"/>
        <v>0</v>
      </c>
      <c r="M120" s="26">
        <f t="shared" si="270"/>
        <v>0</v>
      </c>
      <c r="N120" s="6">
        <f t="shared" si="339"/>
        <v>0.13670896327722282</v>
      </c>
      <c r="O120" s="26">
        <f t="shared" si="265"/>
        <v>0.11854409328822627</v>
      </c>
      <c r="P120" s="26">
        <f t="shared" si="266"/>
        <v>0.16876985674864212</v>
      </c>
      <c r="Q120" s="26">
        <f t="shared" si="287"/>
        <v>0.18349736084538901</v>
      </c>
      <c r="R120" s="26">
        <f t="shared" si="287"/>
        <v>0.45506131536351191</v>
      </c>
      <c r="S120" s="26">
        <f t="shared" si="287"/>
        <v>0.30291907361670334</v>
      </c>
      <c r="T120" s="26">
        <f t="shared" si="285"/>
        <v>5.950869671991264E-3</v>
      </c>
      <c r="U120" s="75">
        <f t="shared" si="272"/>
        <v>-6.5234543771216943E-2</v>
      </c>
      <c r="V120" s="2">
        <f t="shared" ref="V120:W120" si="359">+V108</f>
        <v>0.20374675305062195</v>
      </c>
      <c r="W120" s="2">
        <f t="shared" si="359"/>
        <v>744</v>
      </c>
      <c r="X120" s="38">
        <f t="shared" si="220"/>
        <v>7.0000000000000007E-2</v>
      </c>
      <c r="Y120" s="5">
        <f t="shared" si="352"/>
        <v>0.30925205388425764</v>
      </c>
      <c r="Z120" s="5">
        <f t="shared" si="352"/>
        <v>0.11317959405581732</v>
      </c>
      <c r="AA120" s="66">
        <f t="shared" si="282"/>
        <v>0.96552064680948435</v>
      </c>
      <c r="AB120" s="5">
        <f t="shared" si="350"/>
        <v>146.36094241233198</v>
      </c>
      <c r="AC120" s="3">
        <f t="shared" si="207"/>
        <v>4507.9364315443217</v>
      </c>
      <c r="AD120" s="3">
        <f t="shared" si="208"/>
        <v>23.89809523790472</v>
      </c>
      <c r="AE120" s="3">
        <f t="shared" si="209"/>
        <v>44.597101492338979</v>
      </c>
      <c r="AF120" s="3">
        <f t="shared" si="331"/>
        <v>1665.546164102115</v>
      </c>
      <c r="AG120" s="3">
        <f t="shared" si="210"/>
        <v>1747.4279579823469</v>
      </c>
      <c r="AH120" s="3">
        <f>+K120*AVERAGE('Monthly Peak Data '!$Q$8:$Q$10)*(1+X120)*'Monthly Peak Data '!$M$40*1000</f>
        <v>67.960691794608891</v>
      </c>
      <c r="AI120" s="3">
        <f>+L120*(0.5*MAX('Monthly Peak Data '!$G$18:$G$19,'Monthly Peak Data '!$G$29)+0.5*(MAX('Monthly Peak Data '!$P$3:$P$14)))*(1+X120)</f>
        <v>0</v>
      </c>
      <c r="AJ120" s="3">
        <f>+M120*0.25*MAX('Monthly Peak Data '!$P$3:$P$14)*(1+X120)</f>
        <v>0</v>
      </c>
      <c r="AK120" s="3">
        <f>+VLOOKUP($B120,'Monthly Peak Data '!$L$3:$P$14,5,FALSE)*N120*(1+X120)</f>
        <v>2.9469237697115194</v>
      </c>
      <c r="AL120" s="3">
        <f>+VLOOKUP($B120,'Monthly Peak Data '!$L$3:$P$14,5,FALSE)*O120*(1+$X120)</f>
        <v>2.555358462938309</v>
      </c>
      <c r="AM120" s="3">
        <f>+VLOOKUP($B120,'Monthly Peak Data '!$L$3:$P$14,5,FALSE)*P120*(1+$X120)</f>
        <v>3.6380343361600618</v>
      </c>
      <c r="AN120" s="3">
        <f>+VLOOKUP($B120,'Monthly Peak Data '!$L$3:$P$14,5,FALSE)*Q120*(1+X120)</f>
        <v>3.9555031461840073</v>
      </c>
      <c r="AO120" s="3">
        <f t="shared" si="211"/>
        <v>71.265427180038941</v>
      </c>
      <c r="AP120" s="3">
        <f>+VLOOKUP($B120,'Monthly Peak Data '!$C$18:$G$29,5,FALSE)*(1+X120)</f>
        <v>0.49346559139784957</v>
      </c>
      <c r="AQ120" s="3">
        <f>+VLOOKUP($B120,'Monthly Peak Data '!$L$3:$P$14,5,FALSE)*T120*(1+X120)</f>
        <v>0.12827805043978607</v>
      </c>
      <c r="AR120" s="29">
        <f>+VLOOKUP($B120,'Monthly Peak Data '!$C$3:$G$14,5,FALSE)*U120*(1+X120)</f>
        <v>-1.406207925488052</v>
      </c>
      <c r="AS120" s="3">
        <f t="shared" si="212"/>
        <v>1898.9654323883378</v>
      </c>
    </row>
    <row r="121" spans="1:50" x14ac:dyDescent="0.3">
      <c r="A121" s="2">
        <f t="shared" si="251"/>
        <v>2027</v>
      </c>
      <c r="B121" s="2">
        <f t="shared" si="252"/>
        <v>6</v>
      </c>
      <c r="C121" s="3">
        <f t="shared" si="343"/>
        <v>34.856394354148847</v>
      </c>
      <c r="D121" s="1">
        <v>2.8149999999999999</v>
      </c>
      <c r="E121" s="22">
        <f t="shared" si="253"/>
        <v>0.93665800540146105</v>
      </c>
      <c r="F121" s="3">
        <f t="shared" si="344"/>
        <v>32.648520811243806</v>
      </c>
      <c r="G121" s="1">
        <f>+G109*(1+$G$6)</f>
        <v>4.2993512089843726</v>
      </c>
      <c r="H121" s="1">
        <f>+H109*(1+$H$6)</f>
        <v>15.357178510031162</v>
      </c>
      <c r="I121" s="6">
        <f t="shared" si="346"/>
        <v>0.16768115503715533</v>
      </c>
      <c r="J121" s="6">
        <f t="shared" si="347"/>
        <v>0.55881548240945855</v>
      </c>
      <c r="K121" s="1">
        <v>3.91</v>
      </c>
      <c r="L121" s="26">
        <f t="shared" si="269"/>
        <v>0</v>
      </c>
      <c r="M121" s="26">
        <f t="shared" si="270"/>
        <v>0</v>
      </c>
      <c r="N121" s="1">
        <f>+N109*(1+$N$6)</f>
        <v>0.13727903965408883</v>
      </c>
      <c r="O121" s="26">
        <f t="shared" si="265"/>
        <v>9.2908019025460545E-2</v>
      </c>
      <c r="P121" s="26">
        <f t="shared" si="266"/>
        <v>0.1209418832969822</v>
      </c>
      <c r="Q121" s="26">
        <f t="shared" si="287"/>
        <v>0.18349736084538901</v>
      </c>
      <c r="R121" s="26">
        <f t="shared" si="287"/>
        <v>0.45506131536351191</v>
      </c>
      <c r="S121" s="26">
        <f t="shared" si="287"/>
        <v>0.30291907361670334</v>
      </c>
      <c r="T121" s="26">
        <f t="shared" si="285"/>
        <v>5.950869671991264E-3</v>
      </c>
      <c r="U121" s="75">
        <f t="shared" si="272"/>
        <v>-5.6531758413193668E-2</v>
      </c>
      <c r="V121" s="2">
        <f t="shared" ref="V121:W121" si="360">+V109</f>
        <v>0.22707631086142321</v>
      </c>
      <c r="W121" s="2">
        <f t="shared" si="360"/>
        <v>720</v>
      </c>
      <c r="X121" s="38">
        <f t="shared" si="220"/>
        <v>7.0000000000000007E-2</v>
      </c>
      <c r="Y121" s="5">
        <f t="shared" si="352"/>
        <v>0.30925205388425764</v>
      </c>
      <c r="Z121" s="5">
        <f t="shared" si="352"/>
        <v>1.7649812734082402E-3</v>
      </c>
      <c r="AA121" s="66">
        <f t="shared" si="282"/>
        <v>0.96552064680948435</v>
      </c>
      <c r="AB121" s="5">
        <f t="shared" si="350"/>
        <v>157.85774390738365</v>
      </c>
      <c r="AC121" s="3">
        <f t="shared" si="207"/>
        <v>5514.5893657785455</v>
      </c>
      <c r="AD121" s="3">
        <f t="shared" si="208"/>
        <v>28.322652648046034</v>
      </c>
      <c r="AE121" s="3">
        <f t="shared" si="209"/>
        <v>94.388285905630497</v>
      </c>
      <c r="AF121" s="3">
        <f t="shared" si="331"/>
        <v>1665.546164102115</v>
      </c>
      <c r="AG121" s="3">
        <f t="shared" si="210"/>
        <v>29.002491756373935</v>
      </c>
      <c r="AH121" s="3">
        <f>+K121*AVERAGE('Monthly Peak Data '!$Q$8:$Q$10)*(1+X121)*'Monthly Peak Data '!$M$40*1000</f>
        <v>68.486161061062091</v>
      </c>
      <c r="AI121" s="3">
        <f>+L121*(0.5*MAX('Monthly Peak Data '!$G$18:$G$19,'Monthly Peak Data '!$G$29)+0.5*(MAX('Monthly Peak Data '!$P$3:$P$14)))*(1+X121)</f>
        <v>0</v>
      </c>
      <c r="AJ121" s="3">
        <f>+M121*0.25*MAX('Monthly Peak Data '!$P$3:$P$14)*(1+X121)</f>
        <v>0</v>
      </c>
      <c r="AK121" s="3">
        <f>+VLOOKUP($B121,'Monthly Peak Data '!$L$3:$P$14,5,FALSE)*N121*(1+X121)</f>
        <v>4.6147493171719095E-2</v>
      </c>
      <c r="AL121" s="3">
        <f>+VLOOKUP($B121,'Monthly Peak Data '!$L$3:$P$14,5,FALSE)*O121*(1+$X121)</f>
        <v>3.1231804828900454E-2</v>
      </c>
      <c r="AM121" s="3">
        <f>+VLOOKUP($B121,'Monthly Peak Data '!$L$3:$P$14,5,FALSE)*P121*(1+$X121)</f>
        <v>4.0655621919308063E-2</v>
      </c>
      <c r="AN121" s="3">
        <f>+VLOOKUP($B121,'Monthly Peak Data '!$L$3:$P$14,5,FALSE)*Q121*(1+X121)</f>
        <v>6.1684166992851251E-2</v>
      </c>
      <c r="AO121" s="3">
        <f t="shared" si="211"/>
        <v>76.86339926360715</v>
      </c>
      <c r="AP121" s="3">
        <f>+VLOOKUP($B121,'Monthly Peak Data '!$C$18:$G$29,5,FALSE)*(1+X121)</f>
        <v>339.51848999999993</v>
      </c>
      <c r="AQ121" s="3">
        <f>+VLOOKUP($B121,'Monthly Peak Data '!$L$3:$P$14,5,FALSE)*T121*(1+X121)</f>
        <v>2.0004344308204641E-3</v>
      </c>
      <c r="AR121" s="29">
        <f>+VLOOKUP($B121,'Monthly Peak Data '!$C$3:$G$14,5,FALSE)*U121*(1+X121)</f>
        <v>-2.9535862332761313</v>
      </c>
      <c r="AS121" s="3">
        <f t="shared" si="212"/>
        <v>511.09867536911054</v>
      </c>
    </row>
    <row r="122" spans="1:50" x14ac:dyDescent="0.3">
      <c r="A122" s="2">
        <f t="shared" si="251"/>
        <v>2027</v>
      </c>
      <c r="B122" s="2">
        <f t="shared" si="252"/>
        <v>7</v>
      </c>
      <c r="C122" s="3">
        <f t="shared" si="343"/>
        <v>42.998938053097341</v>
      </c>
      <c r="D122" s="1">
        <v>2.847</v>
      </c>
      <c r="E122" s="22">
        <f t="shared" si="253"/>
        <v>0.86933577818182028</v>
      </c>
      <c r="F122" s="3">
        <f t="shared" si="344"/>
        <v>37.380515273381263</v>
      </c>
      <c r="G122" s="6">
        <f t="shared" ref="G122:H122" si="361">+G121</f>
        <v>4.2993512089843726</v>
      </c>
      <c r="H122" s="6">
        <f t="shared" si="361"/>
        <v>15.357178510031162</v>
      </c>
      <c r="I122" s="6">
        <f t="shared" si="346"/>
        <v>0.25246566853222413</v>
      </c>
      <c r="J122" s="6">
        <f t="shared" si="347"/>
        <v>0.47703217767750927</v>
      </c>
      <c r="K122" s="6">
        <f t="shared" si="231"/>
        <v>3.91</v>
      </c>
      <c r="L122" s="26">
        <f t="shared" si="269"/>
        <v>0</v>
      </c>
      <c r="M122" s="26">
        <f t="shared" si="270"/>
        <v>0</v>
      </c>
      <c r="N122" s="6">
        <f t="shared" si="339"/>
        <v>0.13727903965408883</v>
      </c>
      <c r="O122" s="26">
        <f t="shared" si="265"/>
        <v>8.6762547141814875E-2</v>
      </c>
      <c r="P122" s="26">
        <f t="shared" si="266"/>
        <v>0.10141135950454337</v>
      </c>
      <c r="Q122" s="26">
        <f t="shared" si="287"/>
        <v>0.18349736084538901</v>
      </c>
      <c r="R122" s="26">
        <f t="shared" si="287"/>
        <v>0.45506131536351191</v>
      </c>
      <c r="S122" s="26">
        <f t="shared" si="287"/>
        <v>0.30291907361670334</v>
      </c>
      <c r="T122" s="26">
        <f t="shared" si="285"/>
        <v>5.950869671991264E-3</v>
      </c>
      <c r="U122" s="75">
        <f t="shared" si="272"/>
        <v>-4.7430441286462233E-2</v>
      </c>
      <c r="V122" s="2">
        <f t="shared" ref="V122:W122" si="362">+V110</f>
        <v>0.24032926332004376</v>
      </c>
      <c r="W122" s="2">
        <f t="shared" si="362"/>
        <v>744</v>
      </c>
      <c r="X122" s="38">
        <f t="shared" si="220"/>
        <v>7.0000000000000007E-2</v>
      </c>
      <c r="Y122" s="5">
        <f t="shared" si="352"/>
        <v>0.30925205388425764</v>
      </c>
      <c r="Z122" s="5">
        <f t="shared" si="352"/>
        <v>1.7832548024646607E-3</v>
      </c>
      <c r="AA122" s="66">
        <f t="shared" si="282"/>
        <v>0.96069304357543694</v>
      </c>
      <c r="AB122" s="5">
        <f t="shared" si="350"/>
        <v>171.77669267074654</v>
      </c>
      <c r="AC122" s="3">
        <f t="shared" si="207"/>
        <v>6870.5783738690443</v>
      </c>
      <c r="AD122" s="3">
        <f t="shared" si="208"/>
        <v>46.40345778211065</v>
      </c>
      <c r="AE122" s="3">
        <f t="shared" si="209"/>
        <v>87.679020463494126</v>
      </c>
      <c r="AF122" s="3">
        <f t="shared" si="331"/>
        <v>1665.546164102115</v>
      </c>
      <c r="AG122" s="3">
        <f t="shared" si="210"/>
        <v>29.302765693442563</v>
      </c>
      <c r="AH122" s="3">
        <f>+K122*AVERAGE('Monthly Peak Data '!$Q$8:$Q$10)*(1+X122)*'Monthly Peak Data '!$M$40*1000</f>
        <v>68.486161061062091</v>
      </c>
      <c r="AI122" s="3">
        <f>+L122*(0.5*MAX('Monthly Peak Data '!$G$18:$G$19,'Monthly Peak Data '!$G$29)+0.5*(MAX('Monthly Peak Data '!$P$3:$P$14)))*(1+X122)</f>
        <v>0</v>
      </c>
      <c r="AJ122" s="3">
        <f>+M122*0.25*MAX('Monthly Peak Data '!$P$3:$P$14)*(1+X122)</f>
        <v>0</v>
      </c>
      <c r="AK122" s="3">
        <f>+VLOOKUP($B122,'Monthly Peak Data '!$L$3:$P$14,5,FALSE)*N122*(1+X122)</f>
        <v>4.6625275893870007E-2</v>
      </c>
      <c r="AL122" s="3">
        <f>+VLOOKUP($B122,'Monthly Peak Data '!$L$3:$P$14,5,FALSE)*O122*(1+$X122)</f>
        <v>2.9467919559572266E-2</v>
      </c>
      <c r="AM122" s="3">
        <f>+VLOOKUP($B122,'Monthly Peak Data '!$L$3:$P$14,5,FALSE)*P122*(1+$X122)</f>
        <v>3.4443223288756E-2</v>
      </c>
      <c r="AN122" s="3">
        <f>+VLOOKUP($B122,'Monthly Peak Data '!$L$3:$P$14,5,FALSE)*Q122*(1+X122)</f>
        <v>6.2322806866739723E-2</v>
      </c>
      <c r="AO122" s="3">
        <f t="shared" si="211"/>
        <v>83.640752655631715</v>
      </c>
      <c r="AP122" s="3">
        <f>+VLOOKUP($B122,'Monthly Peak Data '!$C$18:$G$29,5,FALSE)*(1+X122)</f>
        <v>108.68772365591396</v>
      </c>
      <c r="AQ122" s="3">
        <f>+VLOOKUP($B122,'Monthly Peak Data '!$L$3:$P$14,5,FALSE)*T122*(1+X122)</f>
        <v>2.0211456968536002E-3</v>
      </c>
      <c r="AR122" s="29">
        <f>+VLOOKUP($B122,'Monthly Peak Data '!$C$3:$G$14,5,FALSE)*U122*(1+X122)</f>
        <v>-2.7493631342057334</v>
      </c>
      <c r="AS122" s="3">
        <f t="shared" si="212"/>
        <v>287.54292030315042</v>
      </c>
    </row>
    <row r="123" spans="1:50" x14ac:dyDescent="0.3">
      <c r="A123" s="2">
        <f t="shared" si="251"/>
        <v>2027</v>
      </c>
      <c r="B123" s="2">
        <f t="shared" si="252"/>
        <v>8</v>
      </c>
      <c r="C123" s="3">
        <f t="shared" si="343"/>
        <v>41.060865182696354</v>
      </c>
      <c r="D123" s="1">
        <v>2.8620000000000001</v>
      </c>
      <c r="E123" s="22">
        <f t="shared" si="253"/>
        <v>0.89082637613107407</v>
      </c>
      <c r="F123" s="3">
        <f t="shared" si="344"/>
        <v>36.578101731507985</v>
      </c>
      <c r="G123" s="6">
        <f t="shared" ref="G123:H123" si="363">+G122</f>
        <v>4.2993512089843726</v>
      </c>
      <c r="H123" s="6">
        <f t="shared" si="363"/>
        <v>15.357178510031162</v>
      </c>
      <c r="I123" s="6">
        <f t="shared" si="346"/>
        <v>0.22033148495943963</v>
      </c>
      <c r="J123" s="6">
        <f t="shared" si="347"/>
        <v>0.5688802185814914</v>
      </c>
      <c r="K123" s="6">
        <f t="shared" si="231"/>
        <v>3.91</v>
      </c>
      <c r="L123" s="26">
        <f t="shared" si="269"/>
        <v>0</v>
      </c>
      <c r="M123" s="26">
        <f t="shared" si="270"/>
        <v>0</v>
      </c>
      <c r="N123" s="6">
        <f t="shared" si="339"/>
        <v>0.13727903965408883</v>
      </c>
      <c r="O123" s="26">
        <f t="shared" si="265"/>
        <v>6.4752456663629443E-2</v>
      </c>
      <c r="P123" s="26">
        <f t="shared" si="266"/>
        <v>4.8491834828851998E-2</v>
      </c>
      <c r="Q123" s="26">
        <f t="shared" si="287"/>
        <v>0.18349736084538901</v>
      </c>
      <c r="R123" s="26">
        <f t="shared" si="287"/>
        <v>0.45506131536351191</v>
      </c>
      <c r="S123" s="26">
        <f t="shared" si="287"/>
        <v>0.30291907361670334</v>
      </c>
      <c r="T123" s="26">
        <f t="shared" si="285"/>
        <v>5.950869671991264E-3</v>
      </c>
      <c r="U123" s="75">
        <f t="shared" si="272"/>
        <v>-7.3806447858472998E-2</v>
      </c>
      <c r="V123" s="2">
        <f t="shared" ref="V123:W123" si="364">+V111</f>
        <v>0.20131777062945472</v>
      </c>
      <c r="W123" s="2">
        <f t="shared" si="364"/>
        <v>744</v>
      </c>
      <c r="X123" s="38">
        <f t="shared" si="220"/>
        <v>7.0000000000000007E-2</v>
      </c>
      <c r="Y123" s="5">
        <f t="shared" si="352"/>
        <v>0.30925205388425764</v>
      </c>
      <c r="Z123" s="5">
        <f t="shared" si="352"/>
        <v>9.9775280898876398E-2</v>
      </c>
      <c r="AA123" s="66">
        <f t="shared" si="282"/>
        <v>0.96069304357543694</v>
      </c>
      <c r="AB123" s="5">
        <f t="shared" si="350"/>
        <v>143.89300885312343</v>
      </c>
      <c r="AC123" s="3">
        <f t="shared" si="207"/>
        <v>5631.7664344220912</v>
      </c>
      <c r="AD123" s="3">
        <f t="shared" si="208"/>
        <v>33.923451538002816</v>
      </c>
      <c r="AE123" s="3">
        <f t="shared" si="209"/>
        <v>87.587938371723268</v>
      </c>
      <c r="AF123" s="3">
        <f t="shared" si="331"/>
        <v>1665.546164102115</v>
      </c>
      <c r="AG123" s="3">
        <f t="shared" si="210"/>
        <v>1639.5254756282256</v>
      </c>
      <c r="AH123" s="3">
        <f>+K123*AVERAGE('Monthly Peak Data '!$Q$8:$Q$10)*(1+X123)*'Monthly Peak Data '!$M$40*1000</f>
        <v>68.486161061062091</v>
      </c>
      <c r="AI123" s="3">
        <f>+L123*(0.5*MAX('Monthly Peak Data '!$G$18:$G$19,'Monthly Peak Data '!$G$29)+0.5*(MAX('Monthly Peak Data '!$P$3:$P$14)))*(1+X123)</f>
        <v>0</v>
      </c>
      <c r="AJ123" s="3">
        <f>+M123*0.25*MAX('Monthly Peak Data '!$P$3:$P$14)*(1+X123)</f>
        <v>0</v>
      </c>
      <c r="AK123" s="3">
        <f>+VLOOKUP($B123,'Monthly Peak Data '!$L$3:$P$14,5,FALSE)*N123*(1+X123)</f>
        <v>2.6087410463545804</v>
      </c>
      <c r="AL123" s="3">
        <f>+VLOOKUP($B123,'Monthly Peak Data '!$L$3:$P$14,5,FALSE)*O123*(1+$X123)</f>
        <v>1.2305038844702829</v>
      </c>
      <c r="AM123" s="3">
        <f>+VLOOKUP($B123,'Monthly Peak Data '!$L$3:$P$14,5,FALSE)*P123*(1+$X123)</f>
        <v>0.92150003561964022</v>
      </c>
      <c r="AN123" s="3">
        <f>+VLOOKUP($B123,'Monthly Peak Data '!$L$3:$P$14,5,FALSE)*Q123*(1+X123)</f>
        <v>3.4870370476170964</v>
      </c>
      <c r="AO123" s="3">
        <f t="shared" si="211"/>
        <v>70.063751811937919</v>
      </c>
      <c r="AP123" s="3">
        <f>+VLOOKUP($B123,'Monthly Peak Data '!$C$18:$G$29,5,FALSE)*(1+X123)</f>
        <v>251.79573655913978</v>
      </c>
      <c r="AQ123" s="3">
        <f>+VLOOKUP($B123,'Monthly Peak Data '!$L$3:$P$14,5,FALSE)*T123*(1+X123)</f>
        <v>0.11308556655078439</v>
      </c>
      <c r="AR123" s="29">
        <f>+VLOOKUP($B123,'Monthly Peak Data '!$C$3:$G$14,5,FALSE)*U123*(1+X123)</f>
        <v>-4.9072231060476375</v>
      </c>
      <c r="AS123" s="3">
        <f t="shared" si="212"/>
        <v>2033.3247695349303</v>
      </c>
    </row>
    <row r="124" spans="1:50" x14ac:dyDescent="0.3">
      <c r="A124" s="2">
        <f t="shared" si="251"/>
        <v>2027</v>
      </c>
      <c r="B124" s="2">
        <f t="shared" si="252"/>
        <v>9</v>
      </c>
      <c r="C124" s="3">
        <f t="shared" si="343"/>
        <v>38.633762125685358</v>
      </c>
      <c r="D124" s="1">
        <v>2.867</v>
      </c>
      <c r="E124" s="22">
        <f t="shared" si="253"/>
        <v>1.1928111171804658</v>
      </c>
      <c r="F124" s="3">
        <f t="shared" si="344"/>
        <v>46.082780962023122</v>
      </c>
      <c r="G124" s="6">
        <f t="shared" ref="G124:H124" si="365">+G123</f>
        <v>4.2993512089843726</v>
      </c>
      <c r="H124" s="6">
        <f t="shared" si="365"/>
        <v>15.357178510031162</v>
      </c>
      <c r="I124" s="6">
        <f t="shared" si="346"/>
        <v>0.34372627717080517</v>
      </c>
      <c r="J124" s="6">
        <f t="shared" si="347"/>
        <v>1.1026212617808626</v>
      </c>
      <c r="K124" s="6">
        <f t="shared" si="231"/>
        <v>3.91</v>
      </c>
      <c r="L124" s="26">
        <f t="shared" si="269"/>
        <v>0</v>
      </c>
      <c r="M124" s="26">
        <f t="shared" si="270"/>
        <v>0</v>
      </c>
      <c r="N124" s="6">
        <f t="shared" si="339"/>
        <v>0.13727903965408883</v>
      </c>
      <c r="O124" s="26">
        <f t="shared" si="265"/>
        <v>6.7611064476450627E-2</v>
      </c>
      <c r="P124" s="26">
        <f t="shared" si="266"/>
        <v>6.0378994296076759E-2</v>
      </c>
      <c r="Q124" s="26">
        <f t="shared" si="287"/>
        <v>0.18349736084538901</v>
      </c>
      <c r="R124" s="26">
        <f t="shared" si="287"/>
        <v>0.45506131536351191</v>
      </c>
      <c r="S124" s="26">
        <f t="shared" si="287"/>
        <v>0.30291907361670334</v>
      </c>
      <c r="T124" s="26">
        <f t="shared" si="285"/>
        <v>5.950869671991264E-3</v>
      </c>
      <c r="U124" s="75">
        <f t="shared" si="272"/>
        <v>-6.6979482981701019E-2</v>
      </c>
      <c r="V124" s="2">
        <f t="shared" ref="V124:W124" si="366">+V112</f>
        <v>0.16869506866416967</v>
      </c>
      <c r="W124" s="2">
        <f t="shared" si="366"/>
        <v>720</v>
      </c>
      <c r="X124" s="38">
        <f t="shared" si="220"/>
        <v>7.0000000000000007E-2</v>
      </c>
      <c r="Y124" s="5">
        <f t="shared" si="352"/>
        <v>0.30925205388425764</v>
      </c>
      <c r="Z124" s="5">
        <f t="shared" si="352"/>
        <v>-4.1385767790262174E-4</v>
      </c>
      <c r="AA124" s="66">
        <f t="shared" si="282"/>
        <v>0.96069304357543694</v>
      </c>
      <c r="AB124" s="5">
        <f t="shared" si="350"/>
        <v>116.68620884482691</v>
      </c>
      <c r="AC124" s="3">
        <f t="shared" si="207"/>
        <v>5753.6307537289968</v>
      </c>
      <c r="AD124" s="3">
        <f t="shared" si="208"/>
        <v>42.915684294845953</v>
      </c>
      <c r="AE124" s="3">
        <f t="shared" si="209"/>
        <v>137.66694346693188</v>
      </c>
      <c r="AF124" s="3">
        <f t="shared" si="331"/>
        <v>1665.546164102115</v>
      </c>
      <c r="AG124" s="3">
        <f t="shared" si="210"/>
        <v>-6.8005842739083695</v>
      </c>
      <c r="AH124" s="3">
        <f>+K124*AVERAGE('Monthly Peak Data '!$Q$8:$Q$10)*(1+X124)*'Monthly Peak Data '!$M$40*1000</f>
        <v>68.486161061062091</v>
      </c>
      <c r="AI124" s="3">
        <f>+L124*(0.5*MAX('Monthly Peak Data '!$G$18:$G$19,'Monthly Peak Data '!$G$29)+0.5*(MAX('Monthly Peak Data '!$P$3:$P$14)))*(1+X124)</f>
        <v>0</v>
      </c>
      <c r="AJ124" s="3">
        <f>+M124*0.25*MAX('Monthly Peak Data '!$P$3:$P$14)*(1+X124)</f>
        <v>0</v>
      </c>
      <c r="AK124" s="3">
        <f>+VLOOKUP($B124,'Monthly Peak Data '!$L$3:$P$14,5,FALSE)*N124*(1+X124)</f>
        <v>-1.0820791502334129E-2</v>
      </c>
      <c r="AL124" s="3">
        <f>+VLOOKUP($B124,'Monthly Peak Data '!$L$3:$P$14,5,FALSE)*O124*(1+$X124)</f>
        <v>-5.3293294722487608E-3</v>
      </c>
      <c r="AM124" s="3">
        <f>+VLOOKUP($B124,'Monthly Peak Data '!$L$3:$P$14,5,FALSE)*P124*(1+$X124)</f>
        <v>-4.7592735937310908E-3</v>
      </c>
      <c r="AN124" s="3">
        <f>+VLOOKUP($B124,'Monthly Peak Data '!$L$3:$P$14,5,FALSE)*Q124*(1+X124)</f>
        <v>-1.4463873639703048E-2</v>
      </c>
      <c r="AO124" s="3">
        <f t="shared" si="211"/>
        <v>56.816336259427985</v>
      </c>
      <c r="AP124" s="3">
        <f>+VLOOKUP($B124,'Monthly Peak Data '!$C$18:$G$29,5,FALSE)*(1+X124)</f>
        <v>0.31838444444444441</v>
      </c>
      <c r="AQ124" s="3">
        <f>+VLOOKUP($B124,'Monthly Peak Data '!$L$3:$P$14,5,FALSE)*T124*(1+X124)</f>
        <v>-4.6906738377859147E-4</v>
      </c>
      <c r="AR124" s="29">
        <f>+VLOOKUP($B124,'Monthly Peak Data '!$C$3:$G$14,5,FALSE)*U124*(1+X124)</f>
        <v>-3.4605633073222242</v>
      </c>
      <c r="AS124" s="3">
        <f t="shared" si="212"/>
        <v>115.32389184811214</v>
      </c>
    </row>
    <row r="125" spans="1:50" x14ac:dyDescent="0.3">
      <c r="A125" s="2">
        <f t="shared" si="251"/>
        <v>2027</v>
      </c>
      <c r="B125" s="2">
        <f t="shared" si="252"/>
        <v>10</v>
      </c>
      <c r="C125" s="3">
        <f t="shared" si="343"/>
        <v>36.957446808510632</v>
      </c>
      <c r="D125" s="1">
        <v>2.895</v>
      </c>
      <c r="E125" s="22">
        <f t="shared" si="253"/>
        <v>0.94018245482949858</v>
      </c>
      <c r="F125" s="3">
        <f t="shared" si="344"/>
        <v>34.746743064656144</v>
      </c>
      <c r="G125" s="6">
        <f t="shared" ref="G125:H125" si="367">+G124</f>
        <v>4.2993512089843726</v>
      </c>
      <c r="H125" s="6">
        <f t="shared" si="367"/>
        <v>15.357178510031162</v>
      </c>
      <c r="I125" s="6">
        <f t="shared" si="346"/>
        <v>0.25818966600826487</v>
      </c>
      <c r="J125" s="6">
        <f t="shared" si="347"/>
        <v>0.37262977705441408</v>
      </c>
      <c r="K125" s="6">
        <f t="shared" si="231"/>
        <v>3.91</v>
      </c>
      <c r="L125" s="26">
        <f t="shared" si="269"/>
        <v>0</v>
      </c>
      <c r="M125" s="26">
        <f t="shared" si="270"/>
        <v>0</v>
      </c>
      <c r="N125" s="6">
        <f t="shared" si="339"/>
        <v>0.13727903965408883</v>
      </c>
      <c r="O125" s="26">
        <f t="shared" si="265"/>
        <v>9.0171228732805794E-2</v>
      </c>
      <c r="P125" s="26">
        <f t="shared" si="266"/>
        <v>0.14799538624865352</v>
      </c>
      <c r="Q125" s="26">
        <f t="shared" si="287"/>
        <v>0.18349736084538901</v>
      </c>
      <c r="R125" s="26">
        <f t="shared" si="287"/>
        <v>0.45506131536351191</v>
      </c>
      <c r="S125" s="26">
        <f t="shared" si="287"/>
        <v>0.30291907361670334</v>
      </c>
      <c r="T125" s="26">
        <f t="shared" si="285"/>
        <v>5.950869671991264E-3</v>
      </c>
      <c r="U125" s="75">
        <f t="shared" si="272"/>
        <v>-6.764213333333334E-2</v>
      </c>
      <c r="V125" s="2">
        <f t="shared" ref="V125:W125" si="368">+V113</f>
        <v>0.10010137277999277</v>
      </c>
      <c r="W125" s="2">
        <f t="shared" si="368"/>
        <v>744</v>
      </c>
      <c r="X125" s="38">
        <f t="shared" si="220"/>
        <v>7.0000000000000007E-2</v>
      </c>
      <c r="Y125" s="5">
        <f t="shared" si="352"/>
        <v>0.30925205388425764</v>
      </c>
      <c r="Z125" s="5">
        <f t="shared" si="352"/>
        <v>-3.089887640449438E-4</v>
      </c>
      <c r="AA125" s="66">
        <f t="shared" si="282"/>
        <v>0.96069304357543694</v>
      </c>
      <c r="AB125" s="5">
        <f t="shared" si="350"/>
        <v>71.548019206675448</v>
      </c>
      <c r="AC125" s="3">
        <f t="shared" si="207"/>
        <v>2660.0848849705953</v>
      </c>
      <c r="AD125" s="3">
        <f t="shared" si="208"/>
        <v>19.766066325301168</v>
      </c>
      <c r="AE125" s="3">
        <f t="shared" si="209"/>
        <v>28.527187016865199</v>
      </c>
      <c r="AF125" s="3">
        <f t="shared" si="331"/>
        <v>1665.546164102115</v>
      </c>
      <c r="AG125" s="3">
        <f t="shared" si="210"/>
        <v>-5.0773592995243471</v>
      </c>
      <c r="AH125" s="3">
        <f>+K125*AVERAGE('Monthly Peak Data '!$Q$8:$Q$10)*(1+X125)*'Monthly Peak Data '!$M$40*1000</f>
        <v>68.486161061062091</v>
      </c>
      <c r="AI125" s="3">
        <f>+L125*(0.5*MAX('Monthly Peak Data '!$G$18:$G$19,'Monthly Peak Data '!$G$29)+0.5*(MAX('Monthly Peak Data '!$P$3:$P$14)))*(1+X125)</f>
        <v>0</v>
      </c>
      <c r="AJ125" s="3">
        <f>+M125*0.25*MAX('Monthly Peak Data '!$P$3:$P$14)*(1+X125)</f>
        <v>0</v>
      </c>
      <c r="AK125" s="3">
        <f>+VLOOKUP($B125,'Monthly Peak Data '!$L$3:$P$14,5,FALSE)*N125*(1+X125)</f>
        <v>-8.0788714836431286E-3</v>
      </c>
      <c r="AL125" s="3">
        <f>+VLOOKUP($B125,'Monthly Peak Data '!$L$3:$P$14,5,FALSE)*O125*(1+$X125)</f>
        <v>-5.3065768109256213E-3</v>
      </c>
      <c r="AM125" s="3">
        <f>+VLOOKUP($B125,'Monthly Peak Data '!$L$3:$P$14,5,FALSE)*P125*(1+$X125)</f>
        <v>-8.7095284807332599E-3</v>
      </c>
      <c r="AN125" s="3">
        <f>+VLOOKUP($B125,'Monthly Peak Data '!$L$3:$P$14,5,FALSE)*Q125*(1+X125)</f>
        <v>-1.0798819685751143E-2</v>
      </c>
      <c r="AO125" s="3">
        <f t="shared" si="211"/>
        <v>34.837847233072594</v>
      </c>
      <c r="AP125" s="3">
        <f>+VLOOKUP($B125,'Monthly Peak Data '!$C$18:$G$29,5,FALSE)*(1+X125)</f>
        <v>0.51383010752688163</v>
      </c>
      <c r="AQ125" s="3">
        <f>+VLOOKUP($B125,'Monthly Peak Data '!$L$3:$P$14,5,FALSE)*T125*(1+X125)</f>
        <v>-3.5020868019668589E-4</v>
      </c>
      <c r="AR125" s="29">
        <f>+VLOOKUP($B125,'Monthly Peak Data '!$C$3:$G$14,5,FALSE)*U125*(1+X125)</f>
        <v>8.4984703518279549E-3</v>
      </c>
      <c r="AS125" s="3">
        <f t="shared" si="212"/>
        <v>98.735733567347793</v>
      </c>
    </row>
    <row r="126" spans="1:50" x14ac:dyDescent="0.3">
      <c r="A126" s="2">
        <f t="shared" si="251"/>
        <v>2027</v>
      </c>
      <c r="B126" s="2">
        <f t="shared" si="252"/>
        <v>11</v>
      </c>
      <c r="C126" s="3">
        <f t="shared" si="343"/>
        <v>48.123788187372703</v>
      </c>
      <c r="D126" s="1">
        <v>2.9609999999999999</v>
      </c>
      <c r="E126" s="22">
        <f t="shared" si="253"/>
        <v>0.84486275042448977</v>
      </c>
      <c r="F126" s="3">
        <f t="shared" si="344"/>
        <v>40.657996048829276</v>
      </c>
      <c r="G126" s="6">
        <f t="shared" ref="G126:H126" si="369">+G125</f>
        <v>4.2993512089843726</v>
      </c>
      <c r="H126" s="6">
        <f t="shared" si="369"/>
        <v>15.357178510031162</v>
      </c>
      <c r="I126" s="6">
        <f t="shared" si="346"/>
        <v>0.35389137969501261</v>
      </c>
      <c r="J126" s="6">
        <f t="shared" si="347"/>
        <v>0.386137665557099</v>
      </c>
      <c r="K126" s="6">
        <f t="shared" si="231"/>
        <v>3.91</v>
      </c>
      <c r="L126" s="26">
        <f t="shared" si="269"/>
        <v>0</v>
      </c>
      <c r="M126" s="26">
        <f t="shared" si="270"/>
        <v>0</v>
      </c>
      <c r="N126" s="6">
        <f t="shared" si="339"/>
        <v>0.13727903965408883</v>
      </c>
      <c r="O126" s="26">
        <f t="shared" si="265"/>
        <v>8.7425052377256313E-2</v>
      </c>
      <c r="P126" s="26">
        <f t="shared" si="266"/>
        <v>0.17048617554347195</v>
      </c>
      <c r="Q126" s="26">
        <f t="shared" si="287"/>
        <v>0.18349736084538901</v>
      </c>
      <c r="R126" s="26">
        <f t="shared" si="287"/>
        <v>0.45506131536351191</v>
      </c>
      <c r="S126" s="26">
        <f t="shared" si="287"/>
        <v>0.30291907361670334</v>
      </c>
      <c r="T126" s="26">
        <f t="shared" si="285"/>
        <v>5.950869671991264E-3</v>
      </c>
      <c r="U126" s="75">
        <f t="shared" si="272"/>
        <v>-4.5641643875053976E-2</v>
      </c>
      <c r="V126" s="2">
        <f t="shared" ref="V126:W126" si="370">+V114</f>
        <v>4.0542058210870133E-2</v>
      </c>
      <c r="W126" s="2">
        <f t="shared" si="370"/>
        <v>721</v>
      </c>
      <c r="X126" s="38">
        <f t="shared" si="220"/>
        <v>7.0000000000000007E-2</v>
      </c>
      <c r="Y126" s="5">
        <f t="shared" si="352"/>
        <v>0.30925205388425764</v>
      </c>
      <c r="Z126" s="5">
        <f t="shared" si="352"/>
        <v>-7.4906367041198516E-4</v>
      </c>
      <c r="AA126" s="66">
        <f t="shared" si="282"/>
        <v>0.96069304357543694</v>
      </c>
      <c r="AB126" s="5">
        <f t="shared" si="350"/>
        <v>28.081849245993034</v>
      </c>
      <c r="AC126" s="3">
        <f t="shared" si="207"/>
        <v>1221.6743357855225</v>
      </c>
      <c r="AD126" s="3">
        <f t="shared" si="208"/>
        <v>10.633579080235453</v>
      </c>
      <c r="AE126" s="3">
        <f t="shared" si="209"/>
        <v>11.602501892240321</v>
      </c>
      <c r="AF126" s="3">
        <f t="shared" si="331"/>
        <v>1665.546164102115</v>
      </c>
      <c r="AG126" s="3">
        <f t="shared" si="210"/>
        <v>-12.308749817028724</v>
      </c>
      <c r="AH126" s="3">
        <f>+K126*AVERAGE('Monthly Peak Data '!$Q$8:$Q$10)*(1+X126)*'Monthly Peak Data '!$M$40*1000</f>
        <v>68.486161061062091</v>
      </c>
      <c r="AI126" s="3">
        <f>+L126*(0.5*MAX('Monthly Peak Data '!$G$18:$G$19,'Monthly Peak Data '!$G$29)+0.5*(MAX('Monthly Peak Data '!$P$3:$P$14)))*(1+X126)</f>
        <v>0</v>
      </c>
      <c r="AJ126" s="3">
        <f>+M126*0.25*MAX('Monthly Peak Data '!$P$3:$P$14)*(1+X126)</f>
        <v>0</v>
      </c>
      <c r="AK126" s="3">
        <f>+VLOOKUP($B126,'Monthly Peak Data '!$L$3:$P$14,5,FALSE)*N126*(1+X126)</f>
        <v>-1.958514299065001E-2</v>
      </c>
      <c r="AL126" s="3">
        <f>+VLOOKUP($B126,'Monthly Peak Data '!$L$3:$P$14,5,FALSE)*O126*(1+$X126)</f>
        <v>-1.2472640805821904E-2</v>
      </c>
      <c r="AM126" s="3">
        <f>+VLOOKUP($B126,'Monthly Peak Data '!$L$3:$P$14,5,FALSE)*P126*(1+$X126)</f>
        <v>-2.4322694377535339E-2</v>
      </c>
      <c r="AN126" s="3">
        <f>+VLOOKUP($B126,'Monthly Peak Data '!$L$3:$P$14,5,FALSE)*Q126*(1+X126)</f>
        <v>-2.617895681394217E-2</v>
      </c>
      <c r="AO126" s="3">
        <f t="shared" si="211"/>
        <v>13.673490683621935</v>
      </c>
      <c r="AP126" s="3">
        <f>+VLOOKUP($B126,'Monthly Peak Data '!$C$18:$G$29,5,FALSE)*(1+X126)</f>
        <v>0.83685888888888882</v>
      </c>
      <c r="AQ126" s="3">
        <f>+VLOOKUP($B126,'Monthly Peak Data '!$L$3:$P$14,5,FALSE)*T126*(1+X126)</f>
        <v>-8.4899073987075384E-4</v>
      </c>
      <c r="AR126" s="29">
        <f>+VLOOKUP($B126,'Monthly Peak Data '!$C$3:$G$14,5,FALSE)*U126*(1+X126)</f>
        <v>7.1301376061609304E-3</v>
      </c>
      <c r="AS126" s="3">
        <f t="shared" si="212"/>
        <v>70.611482528422513</v>
      </c>
    </row>
    <row r="127" spans="1:50" x14ac:dyDescent="0.3">
      <c r="A127" s="2">
        <f t="shared" si="251"/>
        <v>2027</v>
      </c>
      <c r="B127" s="2">
        <f t="shared" si="252"/>
        <v>12</v>
      </c>
      <c r="C127" s="3">
        <f t="shared" si="343"/>
        <v>69.876092740402896</v>
      </c>
      <c r="D127" s="1">
        <v>3.1160000000000001</v>
      </c>
      <c r="E127" s="22">
        <f t="shared" si="253"/>
        <v>0.71583737887983834</v>
      </c>
      <c r="F127" s="3">
        <f t="shared" si="344"/>
        <v>50.019919073654506</v>
      </c>
      <c r="G127" s="6">
        <f t="shared" ref="G127:H127" si="371">+G126</f>
        <v>4.2993512089843726</v>
      </c>
      <c r="H127" s="6">
        <f t="shared" si="371"/>
        <v>15.357178510031162</v>
      </c>
      <c r="I127" s="6">
        <f t="shared" si="346"/>
        <v>0.19190462711506442</v>
      </c>
      <c r="J127" s="6">
        <f t="shared" si="347"/>
        <v>0.19319372228641604</v>
      </c>
      <c r="K127" s="6">
        <f t="shared" si="231"/>
        <v>3.91</v>
      </c>
      <c r="L127" s="26">
        <f t="shared" si="269"/>
        <v>0</v>
      </c>
      <c r="M127" s="26">
        <f t="shared" si="270"/>
        <v>0</v>
      </c>
      <c r="N127" s="6">
        <f t="shared" si="339"/>
        <v>0.13727903965408883</v>
      </c>
      <c r="O127" s="26">
        <f t="shared" si="265"/>
        <v>5.941678335251141E-2</v>
      </c>
      <c r="P127" s="26">
        <f t="shared" si="266"/>
        <v>6.4626681168568637E-2</v>
      </c>
      <c r="Q127" s="26">
        <f t="shared" si="287"/>
        <v>0.18349736084538901</v>
      </c>
      <c r="R127" s="26">
        <f t="shared" si="287"/>
        <v>0.45506131536351191</v>
      </c>
      <c r="S127" s="26">
        <f t="shared" si="287"/>
        <v>0.30291907361670334</v>
      </c>
      <c r="T127" s="26">
        <f t="shared" si="285"/>
        <v>5.950869671991264E-3</v>
      </c>
      <c r="U127" s="75">
        <f t="shared" si="272"/>
        <v>-3.4920840331506921E-2</v>
      </c>
      <c r="V127" s="2">
        <f t="shared" ref="V127:W127" si="372">+V115</f>
        <v>2.5858742599975813E-2</v>
      </c>
      <c r="W127" s="2">
        <f t="shared" si="372"/>
        <v>744</v>
      </c>
      <c r="X127" s="38">
        <f t="shared" si="220"/>
        <v>7.0000000000000007E-2</v>
      </c>
      <c r="Y127" s="5">
        <f t="shared" si="352"/>
        <v>0.30925205388425764</v>
      </c>
      <c r="Z127" s="5">
        <f t="shared" si="352"/>
        <v>-4.92388546574846E-3</v>
      </c>
      <c r="AA127" s="66">
        <f t="shared" si="282"/>
        <v>0.96069304357543694</v>
      </c>
      <c r="AB127" s="5">
        <f t="shared" si="350"/>
        <v>18.482681713765</v>
      </c>
      <c r="AC127" s="3">
        <f t="shared" si="207"/>
        <v>989.21740063770415</v>
      </c>
      <c r="AD127" s="3">
        <f t="shared" si="208"/>
        <v>3.7951959923321468</v>
      </c>
      <c r="AE127" s="3">
        <f t="shared" si="209"/>
        <v>3.8206897435855494</v>
      </c>
      <c r="AF127" s="3">
        <f t="shared" si="331"/>
        <v>1665.546164102115</v>
      </c>
      <c r="AG127" s="3">
        <f t="shared" si="210"/>
        <v>-80.910177224678321</v>
      </c>
      <c r="AH127" s="3">
        <f>+K127*AVERAGE('Monthly Peak Data '!$Q$8:$Q$10)*(1+X127)*'Monthly Peak Data '!$M$40*1000</f>
        <v>68.486161061062091</v>
      </c>
      <c r="AI127" s="3">
        <f>+L127*(0.5*MAX('Monthly Peak Data '!$G$18:$G$19,'Monthly Peak Data '!$G$29)+0.5*(MAX('Monthly Peak Data '!$P$3:$P$14)))*(1+X127)</f>
        <v>0</v>
      </c>
      <c r="AJ127" s="3">
        <f>+M127*0.25*MAX('Monthly Peak Data '!$P$3:$P$14)*(1+X127)</f>
        <v>0</v>
      </c>
      <c r="AK127" s="3">
        <f>+VLOOKUP($B127,'Monthly Peak Data '!$L$3:$P$14,5,FALSE)*N127*(1+X127)</f>
        <v>-0.12874072622321631</v>
      </c>
      <c r="AL127" s="3">
        <f>+VLOOKUP($B127,'Monthly Peak Data '!$L$3:$P$14,5,FALSE)*O127*(1+$X127)</f>
        <v>-5.5721251095028276E-2</v>
      </c>
      <c r="AM127" s="3">
        <f>+VLOOKUP($B127,'Monthly Peak Data '!$L$3:$P$14,5,FALSE)*P127*(1+$X127)</f>
        <v>-6.0607110073048732E-2</v>
      </c>
      <c r="AN127" s="3">
        <f>+VLOOKUP($B127,'Monthly Peak Data '!$L$3:$P$14,5,FALSE)*Q127*(1+X127)</f>
        <v>-0.17208441692777629</v>
      </c>
      <c r="AO127" s="3">
        <f t="shared" si="211"/>
        <v>8.9995061937588012</v>
      </c>
      <c r="AP127" s="3">
        <f>+VLOOKUP($B127,'Monthly Peak Data '!$C$18:$G$29,5,FALSE)*(1+X127)</f>
        <v>0</v>
      </c>
      <c r="AQ127" s="3">
        <f>+VLOOKUP($B127,'Monthly Peak Data '!$L$3:$P$14,5,FALSE)*T127*(1+X127)</f>
        <v>-5.5807447747471886E-3</v>
      </c>
      <c r="AR127" s="29">
        <f>+VLOOKUP($B127,'Monthly Peak Data '!$C$3:$G$14,5,FALSE)*U127*(1+X127)</f>
        <v>3.1633944397271838E-2</v>
      </c>
      <c r="AS127" s="3">
        <f t="shared" si="212"/>
        <v>-3.8156102745539733</v>
      </c>
    </row>
    <row r="128" spans="1:50" x14ac:dyDescent="0.3">
      <c r="A128" s="2">
        <f t="shared" si="251"/>
        <v>2028</v>
      </c>
      <c r="B128" s="2">
        <f t="shared" si="252"/>
        <v>1</v>
      </c>
      <c r="C128" s="3">
        <f t="shared" si="343"/>
        <v>91.50233002572584</v>
      </c>
      <c r="D128" s="1">
        <v>3.2360000000000002</v>
      </c>
      <c r="E128" s="22">
        <f t="shared" si="253"/>
        <v>0.70389395402298183</v>
      </c>
      <c r="F128" s="3">
        <f t="shared" si="344"/>
        <v>64.40793688412397</v>
      </c>
      <c r="G128" s="6">
        <f t="shared" ref="G128:H128" si="373">+G127</f>
        <v>4.2993512089843726</v>
      </c>
      <c r="H128" s="6">
        <f t="shared" si="373"/>
        <v>15.357178510031162</v>
      </c>
      <c r="I128" s="6">
        <f t="shared" si="346"/>
        <v>0.25528858310607</v>
      </c>
      <c r="J128" s="6">
        <f t="shared" si="347"/>
        <v>0.21497118897111486</v>
      </c>
      <c r="K128" s="6">
        <f t="shared" si="231"/>
        <v>3.91</v>
      </c>
      <c r="L128" s="26">
        <f t="shared" si="269"/>
        <v>0</v>
      </c>
      <c r="M128" s="26">
        <f t="shared" si="270"/>
        <v>0</v>
      </c>
      <c r="N128" s="6">
        <f t="shared" si="339"/>
        <v>0.13727903965408883</v>
      </c>
      <c r="O128" s="26">
        <f t="shared" si="265"/>
        <v>7.1703227422114268E-2</v>
      </c>
      <c r="P128" s="26">
        <f t="shared" si="266"/>
        <v>4.4923086892205193E-2</v>
      </c>
      <c r="Q128" s="26">
        <f t="shared" si="287"/>
        <v>0.18487359105172943</v>
      </c>
      <c r="R128" s="26">
        <f t="shared" si="287"/>
        <v>0.47872450376241454</v>
      </c>
      <c r="S128" s="26">
        <f t="shared" si="287"/>
        <v>0.31503583656137146</v>
      </c>
      <c r="T128" s="26">
        <f t="shared" si="285"/>
        <v>5.8199505392074564E-3</v>
      </c>
      <c r="U128" s="75">
        <f t="shared" si="272"/>
        <v>-4.1906854565580132E-2</v>
      </c>
      <c r="V128" s="2">
        <f t="shared" ref="V128:W128" si="374">+V116</f>
        <v>2.2616097317868761E-2</v>
      </c>
      <c r="W128" s="2">
        <f t="shared" si="374"/>
        <v>744</v>
      </c>
      <c r="X128" s="38">
        <f t="shared" si="220"/>
        <v>7.0000000000000007E-2</v>
      </c>
      <c r="Y128" s="5">
        <f t="shared" si="352"/>
        <v>0.30925205388425764</v>
      </c>
      <c r="Z128" s="5">
        <f t="shared" si="352"/>
        <v>-6.0846321130844493E-3</v>
      </c>
      <c r="AA128" s="66">
        <f t="shared" si="282"/>
        <v>0.96069304357543694</v>
      </c>
      <c r="AB128" s="5">
        <f t="shared" si="350"/>
        <v>16.164982760379601</v>
      </c>
      <c r="AC128" s="3">
        <f t="shared" si="207"/>
        <v>1114.0339126189253</v>
      </c>
      <c r="AD128" s="3">
        <f t="shared" si="208"/>
        <v>4.415607032969552</v>
      </c>
      <c r="AE128" s="3">
        <f t="shared" si="209"/>
        <v>3.7182559531551238</v>
      </c>
      <c r="AF128" s="3">
        <f t="shared" si="331"/>
        <v>1665.546164102115</v>
      </c>
      <c r="AG128" s="3">
        <f t="shared" si="210"/>
        <v>-99.983776235501423</v>
      </c>
      <c r="AH128" s="3">
        <f>+K128*AVERAGE('Monthly Peak Data '!$Q$8:$Q$10)*(1+X128)*'Monthly Peak Data '!$M$40*1000</f>
        <v>68.486161061062091</v>
      </c>
      <c r="AI128" s="3">
        <f>+L128*(0.5*MAX('Monthly Peak Data '!$G$18:$G$19,'Monthly Peak Data '!$G$29)+0.5*(MAX('Monthly Peak Data '!$P$3:$P$14)))*(1+X128)</f>
        <v>0</v>
      </c>
      <c r="AJ128" s="3">
        <f>+M128*0.25*MAX('Monthly Peak Data '!$P$3:$P$14)*(1+X128)</f>
        <v>0</v>
      </c>
      <c r="AK128" s="3">
        <f>+VLOOKUP($B128,'Monthly Peak Data '!$L$3:$P$14,5,FALSE)*N128*(1+X128)</f>
        <v>-0.15908980062364689</v>
      </c>
      <c r="AL128" s="3">
        <f>+VLOOKUP($B128,'Monthly Peak Data '!$L$3:$P$14,5,FALSE)*O128*(1+$X128)</f>
        <v>-8.3095366804719684E-2</v>
      </c>
      <c r="AM128" s="3">
        <f>+VLOOKUP($B128,'Monthly Peak Data '!$L$3:$P$14,5,FALSE)*P128*(1+$X128)</f>
        <v>-5.206042346368369E-2</v>
      </c>
      <c r="AN128" s="3">
        <f>+VLOOKUP($B128,'Monthly Peak Data '!$L$3:$P$14,5,FALSE)*Q128*(1+X128)</f>
        <v>-0.21424612828810133</v>
      </c>
      <c r="AO128" s="3">
        <f t="shared" si="211"/>
        <v>8.2802734848110617</v>
      </c>
      <c r="AP128" s="3">
        <f>+VLOOKUP($B128,'Monthly Peak Data '!$C$18:$G$29,5,FALSE)*(1+X128)</f>
        <v>0</v>
      </c>
      <c r="AQ128" s="3">
        <f>+VLOOKUP($B128,'Monthly Peak Data '!$L$3:$P$14,5,FALSE)*T128*(1+X128)</f>
        <v>-6.7446186486665363E-3</v>
      </c>
      <c r="AR128" s="29">
        <f>+VLOOKUP($B128,'Monthly Peak Data '!$C$3:$G$14,5,FALSE)*U128*(1+X128)</f>
        <v>4.6134918232742607E-2</v>
      </c>
      <c r="AS128" s="3">
        <f t="shared" si="212"/>
        <v>-23.686443109224346</v>
      </c>
      <c r="AW128" s="60">
        <f>+SUM(AK128:AK139,AG128:AG139)/(SUM(AB128:AB139)*1000)</f>
        <v>3.4230271037603791E-3</v>
      </c>
      <c r="AX128" s="60">
        <f>+SUM(AH128:AH139)/(SUM(AB128:AB139)*1000)</f>
        <v>7.6958094972216535E-4</v>
      </c>
    </row>
    <row r="129" spans="1:45" x14ac:dyDescent="0.3">
      <c r="A129" s="2">
        <f t="shared" si="251"/>
        <v>2028</v>
      </c>
      <c r="B129" s="2">
        <f t="shared" si="252"/>
        <v>2</v>
      </c>
      <c r="C129" s="3">
        <f t="shared" si="343"/>
        <v>88.232315711094557</v>
      </c>
      <c r="D129" s="1">
        <v>3.2</v>
      </c>
      <c r="E129" s="22">
        <f t="shared" si="253"/>
        <v>0.91686750766748637</v>
      </c>
      <c r="F129" s="3">
        <f t="shared" si="344"/>
        <v>80.897343401762072</v>
      </c>
      <c r="G129" s="6">
        <f t="shared" ref="G129:H129" si="375">+G128</f>
        <v>4.2993512089843726</v>
      </c>
      <c r="H129" s="6">
        <f t="shared" si="375"/>
        <v>15.357178510031162</v>
      </c>
      <c r="I129" s="6">
        <f t="shared" si="346"/>
        <v>0.25679243356887943</v>
      </c>
      <c r="J129" s="6">
        <f t="shared" si="347"/>
        <v>0.36959083892933697</v>
      </c>
      <c r="K129" s="6">
        <f t="shared" si="231"/>
        <v>3.91</v>
      </c>
      <c r="L129" s="26">
        <f t="shared" si="269"/>
        <v>0</v>
      </c>
      <c r="M129" s="26">
        <f t="shared" si="270"/>
        <v>0</v>
      </c>
      <c r="N129" s="6">
        <f t="shared" si="339"/>
        <v>0.13727903965408883</v>
      </c>
      <c r="O129" s="26">
        <f t="shared" si="265"/>
        <v>9.7882893037935764E-2</v>
      </c>
      <c r="P129" s="26">
        <f t="shared" si="266"/>
        <v>2.9335497716544281E-2</v>
      </c>
      <c r="Q129" s="26">
        <f t="shared" si="287"/>
        <v>0.18487359105172943</v>
      </c>
      <c r="R129" s="26">
        <f t="shared" si="287"/>
        <v>0.47872450376241454</v>
      </c>
      <c r="S129" s="26">
        <f t="shared" si="287"/>
        <v>0.31503583656137146</v>
      </c>
      <c r="T129" s="26">
        <f t="shared" si="285"/>
        <v>5.8199505392074564E-3</v>
      </c>
      <c r="U129" s="75">
        <f t="shared" si="272"/>
        <v>-4.6754649512469354E-2</v>
      </c>
      <c r="V129" s="2">
        <f t="shared" ref="V129:W129" si="376">+V117</f>
        <v>5.2674725789192064E-2</v>
      </c>
      <c r="W129" s="2">
        <f t="shared" si="376"/>
        <v>672</v>
      </c>
      <c r="X129" s="38">
        <f t="shared" si="220"/>
        <v>7.0000000000000007E-2</v>
      </c>
      <c r="Y129" s="5">
        <f t="shared" si="352"/>
        <v>0.30925205388425764</v>
      </c>
      <c r="Z129" s="5">
        <f t="shared" si="352"/>
        <v>-5.5317014446227934E-3</v>
      </c>
      <c r="AA129" s="66">
        <f t="shared" si="282"/>
        <v>0.96069304357543694</v>
      </c>
      <c r="AB129" s="5">
        <f t="shared" si="350"/>
        <v>34.006051052682565</v>
      </c>
      <c r="AC129" s="3">
        <f t="shared" si="207"/>
        <v>2943.5691330289842</v>
      </c>
      <c r="AD129" s="3">
        <f t="shared" si="208"/>
        <v>9.343771368297924</v>
      </c>
      <c r="AE129" s="3">
        <f t="shared" si="209"/>
        <v>13.448107682841249</v>
      </c>
      <c r="AF129" s="3">
        <f t="shared" si="331"/>
        <v>1665.546164102115</v>
      </c>
      <c r="AG129" s="3">
        <f t="shared" si="210"/>
        <v>-90.897919407718362</v>
      </c>
      <c r="AH129" s="3">
        <f>+K129*AVERAGE('Monthly Peak Data '!$Q$8:$Q$10)*(1+X129)*'Monthly Peak Data '!$M$40*1000</f>
        <v>68.486161061062091</v>
      </c>
      <c r="AI129" s="3">
        <f>+L129*(0.5*MAX('Monthly Peak Data '!$G$18:$G$19,'Monthly Peak Data '!$G$29)+0.5*(MAX('Monthly Peak Data '!$P$3:$P$14)))*(1+X129)</f>
        <v>0</v>
      </c>
      <c r="AJ129" s="3">
        <f>+M129*0.25*MAX('Monthly Peak Data '!$P$3:$P$14)*(1+X129)</f>
        <v>0</v>
      </c>
      <c r="AK129" s="3">
        <f>+VLOOKUP($B129,'Monthly Peak Data '!$L$3:$P$14,5,FALSE)*N129*(1+X129)</f>
        <v>-0.14463278363898771</v>
      </c>
      <c r="AL129" s="3">
        <f>+VLOOKUP($B129,'Monthly Peak Data '!$L$3:$P$14,5,FALSE)*O129*(1+$X129)</f>
        <v>-0.10312626986892148</v>
      </c>
      <c r="AM129" s="3">
        <f>+VLOOKUP($B129,'Monthly Peak Data '!$L$3:$P$14,5,FALSE)*P129*(1+$X129)</f>
        <v>-3.0906937467438739E-2</v>
      </c>
      <c r="AN129" s="3">
        <f>+VLOOKUP($B129,'Monthly Peak Data '!$L$3:$P$14,5,FALSE)*Q129*(1+X129)</f>
        <v>-0.19477687316667547</v>
      </c>
      <c r="AO129" s="3">
        <f t="shared" si="211"/>
        <v>17.419097009172834</v>
      </c>
      <c r="AP129" s="3">
        <f>+VLOOKUP($B129,'Monthly Peak Data '!$C$18:$G$29,5,FALSE)*(1+X129)</f>
        <v>1.6748047619047624</v>
      </c>
      <c r="AQ129" s="3">
        <f>+VLOOKUP($B129,'Monthly Peak Data '!$L$3:$P$14,5,FALSE)*T129*(1+X129)</f>
        <v>-6.1317128182702164E-3</v>
      </c>
      <c r="AR129" s="29">
        <f>+VLOOKUP($B129,'Monthly Peak Data '!$C$3:$G$14,5,FALSE)*U129*(1+X129)</f>
        <v>5.3145258686813898E-2</v>
      </c>
      <c r="AS129" s="3">
        <f t="shared" si="212"/>
        <v>-3.7442858938521493</v>
      </c>
    </row>
    <row r="130" spans="1:45" x14ac:dyDescent="0.3">
      <c r="A130" s="2">
        <f t="shared" si="251"/>
        <v>2028</v>
      </c>
      <c r="B130" s="2">
        <f t="shared" si="252"/>
        <v>3</v>
      </c>
      <c r="C130" s="3">
        <f t="shared" si="343"/>
        <v>61.201923076923066</v>
      </c>
      <c r="D130" s="1">
        <v>3.1349999999999998</v>
      </c>
      <c r="E130" s="22">
        <f t="shared" si="253"/>
        <v>0.77619975601835101</v>
      </c>
      <c r="F130" s="3">
        <f t="shared" si="344"/>
        <v>47.504917760161568</v>
      </c>
      <c r="G130" s="6">
        <f t="shared" ref="G130:H130" si="377">+G129</f>
        <v>4.2993512089843726</v>
      </c>
      <c r="H130" s="6">
        <f t="shared" si="377"/>
        <v>15.357178510031162</v>
      </c>
      <c r="I130" s="6">
        <f t="shared" si="346"/>
        <v>0.22361178517613431</v>
      </c>
      <c r="J130" s="6">
        <f t="shared" si="347"/>
        <v>0.3314710535181743</v>
      </c>
      <c r="K130" s="6">
        <f t="shared" si="231"/>
        <v>3.91</v>
      </c>
      <c r="L130" s="26">
        <f t="shared" si="269"/>
        <v>0</v>
      </c>
      <c r="M130" s="26">
        <f t="shared" si="270"/>
        <v>0</v>
      </c>
      <c r="N130" s="6">
        <f t="shared" si="339"/>
        <v>0.13727903965408883</v>
      </c>
      <c r="O130" s="26">
        <f t="shared" si="265"/>
        <v>0.10749350442899307</v>
      </c>
      <c r="P130" s="26">
        <f t="shared" si="266"/>
        <v>3.9371489002301051E-2</v>
      </c>
      <c r="Q130" s="26">
        <f t="shared" si="287"/>
        <v>0.18487359105172943</v>
      </c>
      <c r="R130" s="26">
        <f t="shared" si="287"/>
        <v>0.47872450376241454</v>
      </c>
      <c r="S130" s="26">
        <f t="shared" si="287"/>
        <v>0.31503583656137146</v>
      </c>
      <c r="T130" s="26">
        <f t="shared" si="285"/>
        <v>5.8199505392074564E-3</v>
      </c>
      <c r="U130" s="75">
        <f t="shared" si="272"/>
        <v>-4.8337906852656452E-2</v>
      </c>
      <c r="V130" s="2">
        <f t="shared" ref="V130:W130" si="378">+V118</f>
        <v>0.10095698428780983</v>
      </c>
      <c r="W130" s="2">
        <f t="shared" si="378"/>
        <v>743</v>
      </c>
      <c r="X130" s="38">
        <f t="shared" si="220"/>
        <v>7.0000000000000007E-2</v>
      </c>
      <c r="Y130" s="5">
        <f t="shared" si="352"/>
        <v>0.30925205388425764</v>
      </c>
      <c r="Z130" s="5">
        <f t="shared" si="352"/>
        <v>1.6072852482783614E-2</v>
      </c>
      <c r="AA130" s="66">
        <f t="shared" si="282"/>
        <v>0.96069304357543694</v>
      </c>
      <c r="AB130" s="5">
        <f t="shared" si="350"/>
        <v>72.062583671700622</v>
      </c>
      <c r="AC130" s="3">
        <f t="shared" si="207"/>
        <v>3662.9600086725231</v>
      </c>
      <c r="AD130" s="3">
        <f t="shared" si="208"/>
        <v>17.242025987779872</v>
      </c>
      <c r="AE130" s="3">
        <f t="shared" si="209"/>
        <v>25.558726765923204</v>
      </c>
      <c r="AF130" s="3">
        <f t="shared" si="331"/>
        <v>1665.546164102115</v>
      </c>
      <c r="AG130" s="3">
        <f t="shared" si="210"/>
        <v>264.11202127555094</v>
      </c>
      <c r="AH130" s="3">
        <f>+K130*AVERAGE('Monthly Peak Data '!$Q$8:$Q$10)*(1+X130)*'Monthly Peak Data '!$M$40*1000</f>
        <v>68.486161061062091</v>
      </c>
      <c r="AI130" s="3">
        <f>+L130*(0.5*MAX('Monthly Peak Data '!$G$18:$G$19,'Monthly Peak Data '!$G$29)+0.5*(MAX('Monthly Peak Data '!$P$3:$P$14)))*(1+X130)</f>
        <v>0</v>
      </c>
      <c r="AJ130" s="3">
        <f>+M130*0.25*MAX('Monthly Peak Data '!$P$3:$P$14)*(1+X130)</f>
        <v>0</v>
      </c>
      <c r="AK130" s="3">
        <f>+VLOOKUP($B130,'Monthly Peak Data '!$L$3:$P$14,5,FALSE)*N130*(1+X130)</f>
        <v>0.42024346738082635</v>
      </c>
      <c r="AL130" s="3">
        <f>+VLOOKUP($B130,'Monthly Peak Data '!$L$3:$P$14,5,FALSE)*O130*(1+$X130)</f>
        <v>0.32906293004367454</v>
      </c>
      <c r="AM130" s="3">
        <f>+VLOOKUP($B130,'Monthly Peak Data '!$L$3:$P$14,5,FALSE)*P130*(1+$X130)</f>
        <v>0.12052539918667954</v>
      </c>
      <c r="AN130" s="3">
        <f>+VLOOKUP($B130,'Monthly Peak Data '!$L$3:$P$14,5,FALSE)*Q130*(1+X130)</f>
        <v>0.56594159695820423</v>
      </c>
      <c r="AO130" s="3">
        <f t="shared" si="211"/>
        <v>36.912993330637427</v>
      </c>
      <c r="AP130" s="3">
        <f>+VLOOKUP($B130,'Monthly Peak Data '!$C$18:$G$29,5,FALSE)*(1+X130)</f>
        <v>4.0038709677419362E-2</v>
      </c>
      <c r="AQ130" s="3">
        <f>+VLOOKUP($B130,'Monthly Peak Data '!$L$3:$P$14,5,FALSE)*T130*(1+X130)</f>
        <v>1.7816239104995836E-2</v>
      </c>
      <c r="AR130" s="29">
        <f>+VLOOKUP($B130,'Monthly Peak Data '!$C$3:$G$14,5,FALSE)*U130*(1+X130)</f>
        <v>8.8844293151523618E-3</v>
      </c>
      <c r="AS130" s="3">
        <f t="shared" si="212"/>
        <v>371.01368843891754</v>
      </c>
    </row>
    <row r="131" spans="1:45" x14ac:dyDescent="0.3">
      <c r="A131" s="2">
        <f t="shared" si="251"/>
        <v>2028</v>
      </c>
      <c r="B131" s="2">
        <f t="shared" si="252"/>
        <v>4</v>
      </c>
      <c r="C131" s="3">
        <f t="shared" si="343"/>
        <v>42.939276485788099</v>
      </c>
      <c r="D131" s="1">
        <v>2.89</v>
      </c>
      <c r="E131" s="22">
        <f t="shared" si="253"/>
        <v>0.85629917965995661</v>
      </c>
      <c r="F131" s="3">
        <f t="shared" si="344"/>
        <v>36.768867229972415</v>
      </c>
      <c r="G131" s="6">
        <f t="shared" ref="G131:H131" si="379">+G130</f>
        <v>4.2993512089843726</v>
      </c>
      <c r="H131" s="6">
        <f t="shared" si="379"/>
        <v>15.357178510031162</v>
      </c>
      <c r="I131" s="6">
        <f t="shared" si="346"/>
        <v>0.16837279221367807</v>
      </c>
      <c r="J131" s="6">
        <f t="shared" si="347"/>
        <v>0.2923513981840874</v>
      </c>
      <c r="K131" s="6">
        <f t="shared" si="231"/>
        <v>3.91</v>
      </c>
      <c r="L131" s="26">
        <f t="shared" si="269"/>
        <v>0</v>
      </c>
      <c r="M131" s="26">
        <f t="shared" si="270"/>
        <v>0</v>
      </c>
      <c r="N131" s="6">
        <f t="shared" si="339"/>
        <v>0.13727903965408883</v>
      </c>
      <c r="O131" s="26">
        <f t="shared" si="265"/>
        <v>0.11872797282722065</v>
      </c>
      <c r="P131" s="26">
        <f t="shared" si="266"/>
        <v>0.11553782903642516</v>
      </c>
      <c r="Q131" s="26">
        <f t="shared" si="287"/>
        <v>0.18487359105172943</v>
      </c>
      <c r="R131" s="26">
        <f t="shared" si="287"/>
        <v>0.47872450376241454</v>
      </c>
      <c r="S131" s="26">
        <f t="shared" si="287"/>
        <v>0.31503583656137146</v>
      </c>
      <c r="T131" s="26">
        <f t="shared" si="285"/>
        <v>5.8199505392074564E-3</v>
      </c>
      <c r="U131" s="75">
        <f t="shared" si="272"/>
        <v>-5.1158259887461428E-2</v>
      </c>
      <c r="V131" s="2">
        <f t="shared" ref="V131:W131" si="380">+V119</f>
        <v>0.14691857833957545</v>
      </c>
      <c r="W131" s="2">
        <f t="shared" si="380"/>
        <v>720</v>
      </c>
      <c r="X131" s="38">
        <f t="shared" si="220"/>
        <v>7.0000000000000007E-2</v>
      </c>
      <c r="Y131" s="5">
        <f t="shared" si="352"/>
        <v>0.30925205388425764</v>
      </c>
      <c r="Z131" s="5">
        <f t="shared" si="352"/>
        <v>2.6413857677902619E-3</v>
      </c>
      <c r="AA131" s="66">
        <f t="shared" si="282"/>
        <v>0.96069304357543694</v>
      </c>
      <c r="AB131" s="5">
        <f t="shared" si="350"/>
        <v>101.62343245163257</v>
      </c>
      <c r="AC131" s="3">
        <f t="shared" si="207"/>
        <v>3998.1389899369183</v>
      </c>
      <c r="AD131" s="3">
        <f t="shared" si="208"/>
        <v>18.308364551554845</v>
      </c>
      <c r="AE131" s="3">
        <f t="shared" si="209"/>
        <v>31.789435245086011</v>
      </c>
      <c r="AF131" s="3">
        <f t="shared" si="331"/>
        <v>1665.546164102115</v>
      </c>
      <c r="AG131" s="3">
        <f t="shared" si="210"/>
        <v>43.403729042297527</v>
      </c>
      <c r="AH131" s="3">
        <f>+K131*AVERAGE('Monthly Peak Data '!$Q$8:$Q$10)*(1+X131)*'Monthly Peak Data '!$M$40*1000</f>
        <v>68.486161061062091</v>
      </c>
      <c r="AI131" s="3">
        <f>+L131*(0.5*MAX('Monthly Peak Data '!$G$18:$G$19,'Monthly Peak Data '!$G$29)+0.5*(MAX('Monthly Peak Data '!$P$3:$P$14)))*(1+X131)</f>
        <v>0</v>
      </c>
      <c r="AJ131" s="3">
        <f>+M131*0.25*MAX('Monthly Peak Data '!$P$3:$P$14)*(1+X131)</f>
        <v>0</v>
      </c>
      <c r="AK131" s="3">
        <f>+VLOOKUP($B131,'Monthly Peak Data '!$L$3:$P$14,5,FALSE)*N131*(1+X131)</f>
        <v>6.9062110470779592E-2</v>
      </c>
      <c r="AL131" s="3">
        <f>+VLOOKUP($B131,'Monthly Peak Data '!$L$3:$P$14,5,FALSE)*O131*(1+$X131)</f>
        <v>5.9729470689963454E-2</v>
      </c>
      <c r="AM131" s="3">
        <f>+VLOOKUP($B131,'Monthly Peak Data '!$L$3:$P$14,5,FALSE)*P131*(1+$X131)</f>
        <v>5.8124578468596373E-2</v>
      </c>
      <c r="AN131" s="3">
        <f>+VLOOKUP($B131,'Monthly Peak Data '!$L$3:$P$14,5,FALSE)*Q131*(1+X131)</f>
        <v>9.3005898063652295E-2</v>
      </c>
      <c r="AO131" s="3">
        <f t="shared" si="211"/>
        <v>52.055101180013935</v>
      </c>
      <c r="AP131" s="3">
        <f>+VLOOKUP($B131,'Monthly Peak Data '!$C$18:$G$29,5,FALSE)*(1+X131)</f>
        <v>142.15603888888893</v>
      </c>
      <c r="AQ131" s="3">
        <f>+VLOOKUP($B131,'Monthly Peak Data '!$L$3:$P$14,5,FALSE)*T131*(1+X131)</f>
        <v>2.9278910173469218E-3</v>
      </c>
      <c r="AR131" s="29">
        <f>+VLOOKUP($B131,'Monthly Peak Data '!$C$3:$G$14,5,FALSE)*U131*(1+X131)</f>
        <v>7.590521547035608E-3</v>
      </c>
      <c r="AS131" s="3">
        <f t="shared" si="212"/>
        <v>306.39147064251989</v>
      </c>
    </row>
    <row r="132" spans="1:45" x14ac:dyDescent="0.3">
      <c r="A132" s="2">
        <f t="shared" si="251"/>
        <v>2028</v>
      </c>
      <c r="B132" s="2">
        <f t="shared" si="252"/>
        <v>5</v>
      </c>
      <c r="C132" s="3">
        <f t="shared" si="343"/>
        <v>36.046203904555306</v>
      </c>
      <c r="D132" s="1">
        <v>2.87</v>
      </c>
      <c r="E132" s="22">
        <f t="shared" si="253"/>
        <v>0.82264044532210756</v>
      </c>
      <c r="F132" s="3">
        <f t="shared" si="344"/>
        <v>29.653065232214868</v>
      </c>
      <c r="G132" s="6">
        <f t="shared" ref="G132" si="381">+G131</f>
        <v>4.2993512089843726</v>
      </c>
      <c r="H132" s="6">
        <f t="shared" ref="H132" si="382">+H131</f>
        <v>15.357178510031162</v>
      </c>
      <c r="I132" s="6">
        <f t="shared" si="346"/>
        <v>0.15720092503001498</v>
      </c>
      <c r="J132" s="6">
        <f t="shared" si="347"/>
        <v>0.29335834251482446</v>
      </c>
      <c r="K132" s="6">
        <f t="shared" si="231"/>
        <v>3.91</v>
      </c>
      <c r="L132" s="26">
        <f t="shared" si="269"/>
        <v>0</v>
      </c>
      <c r="M132" s="26">
        <f t="shared" si="270"/>
        <v>0</v>
      </c>
      <c r="N132" s="6">
        <f t="shared" si="339"/>
        <v>0.13727903965408883</v>
      </c>
      <c r="O132" s="26">
        <f t="shared" si="265"/>
        <v>0.12211828705571048</v>
      </c>
      <c r="P132" s="26">
        <f t="shared" si="266"/>
        <v>0.17821999948115763</v>
      </c>
      <c r="Q132" s="26">
        <f t="shared" si="287"/>
        <v>0.18487359105172943</v>
      </c>
      <c r="R132" s="26">
        <f t="shared" si="287"/>
        <v>0.47872450376241454</v>
      </c>
      <c r="S132" s="26">
        <f t="shared" si="287"/>
        <v>0.31503583656137146</v>
      </c>
      <c r="T132" s="26">
        <f t="shared" si="285"/>
        <v>5.8199505392074564E-3</v>
      </c>
      <c r="U132" s="75">
        <f t="shared" si="272"/>
        <v>-6.5234543771216943E-2</v>
      </c>
      <c r="V132" s="2">
        <f t="shared" ref="V132:W132" si="383">+V120</f>
        <v>0.20374675305062195</v>
      </c>
      <c r="W132" s="2">
        <f t="shared" si="383"/>
        <v>744</v>
      </c>
      <c r="X132" s="38">
        <f t="shared" si="220"/>
        <v>7.0000000000000007E-2</v>
      </c>
      <c r="Y132" s="5">
        <f t="shared" si="352"/>
        <v>0.30925205388425764</v>
      </c>
      <c r="Z132" s="5">
        <f t="shared" si="352"/>
        <v>0.11317959405581732</v>
      </c>
      <c r="AA132" s="66">
        <f t="shared" si="282"/>
        <v>0.96069304357543694</v>
      </c>
      <c r="AB132" s="5">
        <f t="shared" si="350"/>
        <v>145.62913770027032</v>
      </c>
      <c r="AC132" s="3">
        <f t="shared" si="207"/>
        <v>4620.63484233293</v>
      </c>
      <c r="AD132" s="3">
        <f t="shared" si="208"/>
        <v>24.495547618852338</v>
      </c>
      <c r="AE132" s="3">
        <f t="shared" si="209"/>
        <v>45.712029029647447</v>
      </c>
      <c r="AF132" s="3">
        <f t="shared" si="331"/>
        <v>1665.546164102115</v>
      </c>
      <c r="AG132" s="3">
        <f t="shared" si="210"/>
        <v>1859.7875756806118</v>
      </c>
      <c r="AH132" s="3">
        <f>+K132*AVERAGE('Monthly Peak Data '!$Q$8:$Q$10)*(1+X132)*'Monthly Peak Data '!$M$40*1000</f>
        <v>68.486161061062091</v>
      </c>
      <c r="AI132" s="3">
        <f>+L132*(0.5*MAX('Monthly Peak Data '!$G$18:$G$19,'Monthly Peak Data '!$G$29)+0.5*(MAX('Monthly Peak Data '!$P$3:$P$14)))*(1+X132)</f>
        <v>0</v>
      </c>
      <c r="AJ132" s="3">
        <f>+M132*0.25*MAX('Monthly Peak Data '!$P$3:$P$14)*(1+X132)</f>
        <v>0</v>
      </c>
      <c r="AK132" s="3">
        <f>+VLOOKUP($B132,'Monthly Peak Data '!$L$3:$P$14,5,FALSE)*N132*(1+X132)</f>
        <v>2.9592124418312169</v>
      </c>
      <c r="AL132" s="3">
        <f>+VLOOKUP($B132,'Monthly Peak Data '!$L$3:$P$14,5,FALSE)*O132*(1+$X132)</f>
        <v>2.6324044467454941</v>
      </c>
      <c r="AM132" s="3">
        <f>+VLOOKUP($B132,'Monthly Peak Data '!$L$3:$P$14,5,FALSE)*P132*(1+$X132)</f>
        <v>3.8417433657512214</v>
      </c>
      <c r="AN132" s="3">
        <f>+VLOOKUP($B132,'Monthly Peak Data '!$L$3:$P$14,5,FALSE)*Q132*(1+X132)</f>
        <v>3.9851694197803877</v>
      </c>
      <c r="AO132" s="3">
        <f t="shared" si="211"/>
        <v>74.59637324643397</v>
      </c>
      <c r="AP132" s="3">
        <f>+VLOOKUP($B132,'Monthly Peak Data '!$C$18:$G$29,5,FALSE)*(1+X132)</f>
        <v>0.49346559139784957</v>
      </c>
      <c r="AQ132" s="3">
        <f>+VLOOKUP($B132,'Monthly Peak Data '!$L$3:$P$14,5,FALSE)*T132*(1+X132)</f>
        <v>0.12545593333011079</v>
      </c>
      <c r="AR132" s="29">
        <f>+VLOOKUP($B132,'Monthly Peak Data '!$C$3:$G$14,5,FALSE)*U132*(1+X132)</f>
        <v>-1.406207925488052</v>
      </c>
      <c r="AS132" s="3">
        <f t="shared" si="212"/>
        <v>2015.501353261456</v>
      </c>
    </row>
    <row r="133" spans="1:45" x14ac:dyDescent="0.3">
      <c r="A133" s="2">
        <f t="shared" si="251"/>
        <v>2028</v>
      </c>
      <c r="B133" s="2">
        <f t="shared" si="252"/>
        <v>6</v>
      </c>
      <c r="C133" s="3">
        <f t="shared" si="343"/>
        <v>35.933661248930711</v>
      </c>
      <c r="D133" s="1">
        <v>2.9020000000000001</v>
      </c>
      <c r="E133" s="22">
        <f t="shared" si="253"/>
        <v>0.93665800540146105</v>
      </c>
      <c r="F133" s="3">
        <f t="shared" si="344"/>
        <v>33.657551472195216</v>
      </c>
      <c r="G133" s="1">
        <f>+G121*(1+$G$6)</f>
        <v>4.4068349892089813</v>
      </c>
      <c r="H133" s="1">
        <f>+H121*(1+$H$6)</f>
        <v>16.344645088226166</v>
      </c>
      <c r="I133" s="6">
        <f t="shared" si="346"/>
        <v>0.17286348558359674</v>
      </c>
      <c r="J133" s="6">
        <f t="shared" si="347"/>
        <v>0.57608615628854309</v>
      </c>
      <c r="K133" s="1">
        <v>3.95</v>
      </c>
      <c r="L133" s="26">
        <f t="shared" si="269"/>
        <v>0</v>
      </c>
      <c r="M133" s="26">
        <f t="shared" si="270"/>
        <v>0</v>
      </c>
      <c r="N133" s="1">
        <f>+N121*(1+$N$6)</f>
        <v>0.13785149324944637</v>
      </c>
      <c r="O133" s="26">
        <f t="shared" si="265"/>
        <v>9.5779421389657726E-2</v>
      </c>
      <c r="P133" s="26">
        <f t="shared" si="266"/>
        <v>0.12803083915630797</v>
      </c>
      <c r="Q133" s="26">
        <f t="shared" si="287"/>
        <v>0.18487359105172943</v>
      </c>
      <c r="R133" s="26">
        <f t="shared" si="287"/>
        <v>0.47872450376241454</v>
      </c>
      <c r="S133" s="26">
        <f t="shared" si="287"/>
        <v>0.31503583656137146</v>
      </c>
      <c r="T133" s="26">
        <f t="shared" si="285"/>
        <v>5.8199505392074564E-3</v>
      </c>
      <c r="U133" s="75">
        <f t="shared" si="272"/>
        <v>-5.6531758413193668E-2</v>
      </c>
      <c r="V133" s="2">
        <f t="shared" ref="V133:Z148" si="384">+V121</f>
        <v>0.22707631086142321</v>
      </c>
      <c r="W133" s="2">
        <f t="shared" si="384"/>
        <v>720</v>
      </c>
      <c r="X133" s="38">
        <f t="shared" si="220"/>
        <v>7.0000000000000007E-2</v>
      </c>
      <c r="Y133" s="5">
        <f t="shared" si="384"/>
        <v>0.30925205388425764</v>
      </c>
      <c r="Z133" s="5">
        <f t="shared" si="384"/>
        <v>1.7649812734082402E-3</v>
      </c>
      <c r="AA133" s="66">
        <f t="shared" si="282"/>
        <v>0.96069304357543694</v>
      </c>
      <c r="AB133" s="5">
        <f t="shared" si="350"/>
        <v>157.06845518784675</v>
      </c>
      <c r="AC133" s="3">
        <f t="shared" si="207"/>
        <v>5656.5973882031594</v>
      </c>
      <c r="AD133" s="3">
        <f t="shared" si="208"/>
        <v>29.051998683732311</v>
      </c>
      <c r="AE133" s="3">
        <f t="shared" si="209"/>
        <v>96.818910006980133</v>
      </c>
      <c r="AF133" s="3">
        <f t="shared" si="331"/>
        <v>1665.546164102115</v>
      </c>
      <c r="AG133" s="3">
        <f t="shared" si="210"/>
        <v>30.867351976308779</v>
      </c>
      <c r="AH133" s="3">
        <f>+K133*AVERAGE('Monthly Peak Data '!$Q$8:$Q$10)*(1+X133)*'Monthly Peak Data '!$M$40*1000</f>
        <v>69.186786749666283</v>
      </c>
      <c r="AI133" s="3">
        <f>+L133*(0.5*MAX('Monthly Peak Data '!$G$18:$G$19,'Monthly Peak Data '!$G$29)+0.5*(MAX('Monthly Peak Data '!$P$3:$P$14)))*(1+X133)</f>
        <v>0</v>
      </c>
      <c r="AJ133" s="3">
        <f>+M133*0.25*MAX('Monthly Peak Data '!$P$3:$P$14)*(1+X133)</f>
        <v>0</v>
      </c>
      <c r="AK133" s="3">
        <f>+VLOOKUP($B133,'Monthly Peak Data '!$L$3:$P$14,5,FALSE)*N133*(1+X133)</f>
        <v>4.6339928218245161E-2</v>
      </c>
      <c r="AL133" s="3">
        <f>+VLOOKUP($B133,'Monthly Peak Data '!$L$3:$P$14,5,FALSE)*O133*(1+$X133)</f>
        <v>3.2197050661978366E-2</v>
      </c>
      <c r="AM133" s="3">
        <f>+VLOOKUP($B133,'Monthly Peak Data '!$L$3:$P$14,5,FALSE)*P133*(1+$X133)</f>
        <v>4.3038633506052575E-2</v>
      </c>
      <c r="AN133" s="3">
        <f>+VLOOKUP($B133,'Monthly Peak Data '!$L$3:$P$14,5,FALSE)*Q133*(1+X133)</f>
        <v>6.2146798245297633E-2</v>
      </c>
      <c r="AO133" s="3">
        <f t="shared" si="211"/>
        <v>80.455994545188162</v>
      </c>
      <c r="AP133" s="3">
        <f>+VLOOKUP($B133,'Monthly Peak Data '!$C$18:$G$29,5,FALSE)*(1+X133)</f>
        <v>339.51848999999993</v>
      </c>
      <c r="AQ133" s="3">
        <f>+VLOOKUP($B133,'Monthly Peak Data '!$L$3:$P$14,5,FALSE)*T133*(1+X133)</f>
        <v>1.956424873342414E-3</v>
      </c>
      <c r="AR133" s="29">
        <f>+VLOOKUP($B133,'Monthly Peak Data '!$C$3:$G$14,5,FALSE)*U133*(1+X133)</f>
        <v>-2.9535862332761313</v>
      </c>
      <c r="AS133" s="3">
        <f t="shared" si="212"/>
        <v>517.26071587339186</v>
      </c>
    </row>
    <row r="134" spans="1:45" x14ac:dyDescent="0.3">
      <c r="A134" s="2">
        <f t="shared" si="251"/>
        <v>2028</v>
      </c>
      <c r="B134" s="2">
        <f t="shared" si="252"/>
        <v>7</v>
      </c>
      <c r="C134" s="3">
        <f t="shared" si="343"/>
        <v>44.433746312684363</v>
      </c>
      <c r="D134" s="1">
        <v>2.9420000000000002</v>
      </c>
      <c r="E134" s="22">
        <f t="shared" si="253"/>
        <v>0.86933577818182028</v>
      </c>
      <c r="F134" s="3">
        <f t="shared" si="344"/>
        <v>38.627845428271051</v>
      </c>
      <c r="G134" s="6">
        <f t="shared" ref="G134:H134" si="385">+G133</f>
        <v>4.4068349892089813</v>
      </c>
      <c r="H134" s="6">
        <f t="shared" si="385"/>
        <v>16.344645088226166</v>
      </c>
      <c r="I134" s="6">
        <f t="shared" si="346"/>
        <v>0.26089005859564574</v>
      </c>
      <c r="J134" s="6">
        <f t="shared" si="347"/>
        <v>0.49295000587538901</v>
      </c>
      <c r="K134" s="6">
        <f t="shared" si="231"/>
        <v>3.95</v>
      </c>
      <c r="L134" s="26">
        <f t="shared" si="269"/>
        <v>0</v>
      </c>
      <c r="M134" s="26">
        <f t="shared" si="270"/>
        <v>0</v>
      </c>
      <c r="N134" s="6">
        <f t="shared" si="339"/>
        <v>0.13785149324944637</v>
      </c>
      <c r="O134" s="26">
        <f t="shared" si="265"/>
        <v>8.9657679554344713E-2</v>
      </c>
      <c r="P134" s="26">
        <f t="shared" si="266"/>
        <v>0.1066119420432379</v>
      </c>
      <c r="Q134" s="26">
        <f t="shared" si="287"/>
        <v>0.18487359105172943</v>
      </c>
      <c r="R134" s="26">
        <f t="shared" si="287"/>
        <v>0.47872450376241454</v>
      </c>
      <c r="S134" s="26">
        <f t="shared" si="287"/>
        <v>0.31503583656137146</v>
      </c>
      <c r="T134" s="26">
        <f t="shared" si="285"/>
        <v>5.8199505392074564E-3</v>
      </c>
      <c r="U134" s="75">
        <f t="shared" si="272"/>
        <v>-4.7430441286462233E-2</v>
      </c>
      <c r="V134" s="2">
        <f t="shared" ref="V134:W134" si="386">+V122</f>
        <v>0.24032926332004376</v>
      </c>
      <c r="W134" s="2">
        <f t="shared" si="386"/>
        <v>744</v>
      </c>
      <c r="X134" s="38">
        <f t="shared" si="220"/>
        <v>7.0000000000000007E-2</v>
      </c>
      <c r="Y134" s="5">
        <f t="shared" si="384"/>
        <v>0.30925205388425764</v>
      </c>
      <c r="Z134" s="5">
        <f t="shared" si="384"/>
        <v>1.7832548024646607E-3</v>
      </c>
      <c r="AA134" s="66">
        <f t="shared" si="282"/>
        <v>0.95588957835755972</v>
      </c>
      <c r="AB134" s="5">
        <f t="shared" si="350"/>
        <v>170.91780920739279</v>
      </c>
      <c r="AC134" s="3">
        <f t="shared" si="207"/>
        <v>7064.3397850520241</v>
      </c>
      <c r="AD134" s="3">
        <f t="shared" si="208"/>
        <v>47.712110267297035</v>
      </c>
      <c r="AE134" s="3">
        <f t="shared" si="209"/>
        <v>90.151710506702415</v>
      </c>
      <c r="AF134" s="3">
        <f t="shared" si="331"/>
        <v>1665.546164102115</v>
      </c>
      <c r="AG134" s="3">
        <f t="shared" si="210"/>
        <v>31.186933527530922</v>
      </c>
      <c r="AH134" s="3">
        <f>+K134*AVERAGE('Monthly Peak Data '!$Q$8:$Q$10)*(1+X134)*'Monthly Peak Data '!$M$40*1000</f>
        <v>69.186786749666283</v>
      </c>
      <c r="AI134" s="3">
        <f>+L134*(0.5*MAX('Monthly Peak Data '!$G$18:$G$19,'Monthly Peak Data '!$G$29)+0.5*(MAX('Monthly Peak Data '!$P$3:$P$14)))*(1+X134)</f>
        <v>0</v>
      </c>
      <c r="AJ134" s="3">
        <f>+M134*0.25*MAX('Monthly Peak Data '!$P$3:$P$14)*(1+X134)</f>
        <v>0</v>
      </c>
      <c r="AK134" s="3">
        <f>+VLOOKUP($B134,'Monthly Peak Data '!$L$3:$P$14,5,FALSE)*N134*(1+X134)</f>
        <v>4.6819703294347439E-2</v>
      </c>
      <c r="AL134" s="3">
        <f>+VLOOKUP($B134,'Monthly Peak Data '!$L$3:$P$14,5,FALSE)*O134*(1+$X134)</f>
        <v>3.0451218596509174E-2</v>
      </c>
      <c r="AM134" s="3">
        <f>+VLOOKUP($B134,'Monthly Peak Data '!$L$3:$P$14,5,FALSE)*P134*(1+$X134)</f>
        <v>3.6209542431769125E-2</v>
      </c>
      <c r="AN134" s="3">
        <f>+VLOOKUP($B134,'Monthly Peak Data '!$L$3:$P$14,5,FALSE)*Q134*(1+X134)</f>
        <v>6.2790227918240279E-2</v>
      </c>
      <c r="AO134" s="3">
        <f t="shared" si="211"/>
        <v>87.550121434755937</v>
      </c>
      <c r="AP134" s="3">
        <f>+VLOOKUP($B134,'Monthly Peak Data '!$C$18:$G$29,5,FALSE)*(1+X134)</f>
        <v>108.68772365591396</v>
      </c>
      <c r="AQ134" s="3">
        <f>+VLOOKUP($B134,'Monthly Peak Data '!$L$3:$P$14,5,FALSE)*T134*(1+X134)</f>
        <v>1.9766804915228209E-3</v>
      </c>
      <c r="AR134" s="29">
        <f>+VLOOKUP($B134,'Monthly Peak Data '!$C$3:$G$14,5,FALSE)*U134*(1+X134)</f>
        <v>-2.7493631342057334</v>
      </c>
      <c r="AS134" s="3">
        <f t="shared" si="212"/>
        <v>294.04044960639374</v>
      </c>
    </row>
    <row r="135" spans="1:45" x14ac:dyDescent="0.3">
      <c r="A135" s="2">
        <f t="shared" si="251"/>
        <v>2028</v>
      </c>
      <c r="B135" s="2">
        <f t="shared" si="252"/>
        <v>8</v>
      </c>
      <c r="C135" s="3">
        <f t="shared" si="343"/>
        <v>42.753800923981522</v>
      </c>
      <c r="D135" s="1">
        <v>2.98</v>
      </c>
      <c r="E135" s="22">
        <f t="shared" si="253"/>
        <v>0.89082637613107407</v>
      </c>
      <c r="F135" s="3">
        <f t="shared" si="344"/>
        <v>38.086213542939824</v>
      </c>
      <c r="G135" s="6">
        <f t="shared" ref="G135:H135" si="387">+G134</f>
        <v>4.4068349892089813</v>
      </c>
      <c r="H135" s="6">
        <f t="shared" si="387"/>
        <v>16.344645088226166</v>
      </c>
      <c r="I135" s="6">
        <f t="shared" si="346"/>
        <v>0.22941573206817961</v>
      </c>
      <c r="J135" s="6">
        <f t="shared" si="347"/>
        <v>0.59233509831336284</v>
      </c>
      <c r="K135" s="6">
        <f t="shared" si="231"/>
        <v>3.95</v>
      </c>
      <c r="L135" s="26">
        <f t="shared" si="269"/>
        <v>0</v>
      </c>
      <c r="M135" s="26">
        <f t="shared" si="270"/>
        <v>0</v>
      </c>
      <c r="N135" s="6">
        <f t="shared" si="339"/>
        <v>0.13785149324944637</v>
      </c>
      <c r="O135" s="26">
        <f t="shared" si="265"/>
        <v>6.7422194569397534E-2</v>
      </c>
      <c r="P135" s="26">
        <f t="shared" si="266"/>
        <v>5.1439975730396457E-2</v>
      </c>
      <c r="Q135" s="26">
        <f t="shared" si="287"/>
        <v>0.18487359105172943</v>
      </c>
      <c r="R135" s="26">
        <f t="shared" si="287"/>
        <v>0.47872450376241454</v>
      </c>
      <c r="S135" s="26">
        <f t="shared" si="287"/>
        <v>0.31503583656137146</v>
      </c>
      <c r="T135" s="26">
        <f t="shared" si="285"/>
        <v>5.8199505392074564E-3</v>
      </c>
      <c r="U135" s="75">
        <f t="shared" si="272"/>
        <v>-7.3806447858472998E-2</v>
      </c>
      <c r="V135" s="2">
        <f t="shared" ref="V135:W135" si="388">+V123</f>
        <v>0.20131777062945472</v>
      </c>
      <c r="W135" s="2">
        <f t="shared" si="388"/>
        <v>744</v>
      </c>
      <c r="X135" s="38">
        <f t="shared" si="220"/>
        <v>7.0000000000000007E-2</v>
      </c>
      <c r="Y135" s="5">
        <f t="shared" si="384"/>
        <v>0.30925205388425764</v>
      </c>
      <c r="Z135" s="5">
        <f t="shared" si="384"/>
        <v>9.9775280898876398E-2</v>
      </c>
      <c r="AA135" s="66">
        <f t="shared" si="282"/>
        <v>0.95588957835755972</v>
      </c>
      <c r="AB135" s="5">
        <f t="shared" si="350"/>
        <v>143.1735438088578</v>
      </c>
      <c r="AC135" s="3">
        <f t="shared" si="207"/>
        <v>5834.643834627861</v>
      </c>
      <c r="AD135" s="3">
        <f t="shared" si="208"/>
        <v>35.145501801304022</v>
      </c>
      <c r="AE135" s="3">
        <f t="shared" si="209"/>
        <v>90.743185208244824</v>
      </c>
      <c r="AF135" s="3">
        <f t="shared" si="331"/>
        <v>1665.546164102115</v>
      </c>
      <c r="AG135" s="3">
        <f t="shared" si="210"/>
        <v>1744.9469637111206</v>
      </c>
      <c r="AH135" s="3">
        <f>+K135*AVERAGE('Monthly Peak Data '!$Q$8:$Q$10)*(1+X135)*'Monthly Peak Data '!$M$40*1000</f>
        <v>69.186786749666283</v>
      </c>
      <c r="AI135" s="3">
        <f>+L135*(0.5*MAX('Monthly Peak Data '!$G$18:$G$19,'Monthly Peak Data '!$G$29)+0.5*(MAX('Monthly Peak Data '!$P$3:$P$14)))*(1+X135)</f>
        <v>0</v>
      </c>
      <c r="AJ135" s="3">
        <f>+M135*0.25*MAX('Monthly Peak Data '!$P$3:$P$14)*(1+X135)</f>
        <v>0</v>
      </c>
      <c r="AK135" s="3">
        <f>+VLOOKUP($B135,'Monthly Peak Data '!$L$3:$P$14,5,FALSE)*N135*(1+X135)</f>
        <v>2.6196194965178794</v>
      </c>
      <c r="AL135" s="3">
        <f>+VLOOKUP($B135,'Monthly Peak Data '!$L$3:$P$14,5,FALSE)*O135*(1+$X135)</f>
        <v>1.281237447841175</v>
      </c>
      <c r="AM135" s="3">
        <f>+VLOOKUP($B135,'Monthly Peak Data '!$L$3:$P$14,5,FALSE)*P135*(1+$X135)</f>
        <v>0.97752414679986988</v>
      </c>
      <c r="AN135" s="3">
        <f>+VLOOKUP($B135,'Monthly Peak Data '!$L$3:$P$14,5,FALSE)*Q135*(1+X135)</f>
        <v>3.5131898254742246</v>
      </c>
      <c r="AO135" s="3">
        <f t="shared" si="211"/>
        <v>73.338531571627911</v>
      </c>
      <c r="AP135" s="3">
        <f>+VLOOKUP($B135,'Monthly Peak Data '!$C$18:$G$29,5,FALSE)*(1+X135)</f>
        <v>251.79573655913978</v>
      </c>
      <c r="AQ135" s="3">
        <f>+VLOOKUP($B135,'Monthly Peak Data '!$L$3:$P$14,5,FALSE)*T135*(1+X135)</f>
        <v>0.11059768408666713</v>
      </c>
      <c r="AR135" s="29">
        <f>+VLOOKUP($B135,'Monthly Peak Data '!$C$3:$G$14,5,FALSE)*U135*(1+X135)</f>
        <v>-4.9072231060476375</v>
      </c>
      <c r="AS135" s="3">
        <f t="shared" si="212"/>
        <v>2142.8629640862268</v>
      </c>
    </row>
    <row r="136" spans="1:45" x14ac:dyDescent="0.3">
      <c r="A136" s="2">
        <f t="shared" si="251"/>
        <v>2028</v>
      </c>
      <c r="B136" s="2">
        <f t="shared" si="252"/>
        <v>9</v>
      </c>
      <c r="C136" s="3">
        <f t="shared" si="343"/>
        <v>40.3316533108393</v>
      </c>
      <c r="D136" s="1">
        <v>2.9929999999999999</v>
      </c>
      <c r="E136" s="22">
        <f t="shared" si="253"/>
        <v>1.1928111171804658</v>
      </c>
      <c r="F136" s="3">
        <f t="shared" si="344"/>
        <v>48.108044443437457</v>
      </c>
      <c r="G136" s="6">
        <f t="shared" ref="G136:H136" si="389">+G135</f>
        <v>4.4068349892089813</v>
      </c>
      <c r="H136" s="6">
        <f t="shared" si="389"/>
        <v>16.344645088226166</v>
      </c>
      <c r="I136" s="6">
        <f t="shared" si="346"/>
        <v>0.35883248956129055</v>
      </c>
      <c r="J136" s="6">
        <f t="shared" si="347"/>
        <v>1.1510796778898227</v>
      </c>
      <c r="K136" s="6">
        <f t="shared" si="231"/>
        <v>3.95</v>
      </c>
      <c r="L136" s="26">
        <f t="shared" si="269"/>
        <v>0</v>
      </c>
      <c r="M136" s="26">
        <f t="shared" si="270"/>
        <v>0</v>
      </c>
      <c r="N136" s="6">
        <f t="shared" si="339"/>
        <v>0.13785149324944637</v>
      </c>
      <c r="O136" s="26">
        <f t="shared" si="265"/>
        <v>7.0582461101505664E-2</v>
      </c>
      <c r="P136" s="26">
        <f t="shared" si="266"/>
        <v>6.5328092189197801E-2</v>
      </c>
      <c r="Q136" s="26">
        <f t="shared" si="287"/>
        <v>0.18487359105172943</v>
      </c>
      <c r="R136" s="26">
        <f t="shared" si="287"/>
        <v>0.47872450376241454</v>
      </c>
      <c r="S136" s="26">
        <f t="shared" si="287"/>
        <v>0.31503583656137146</v>
      </c>
      <c r="T136" s="26">
        <f t="shared" si="285"/>
        <v>5.8199505392074564E-3</v>
      </c>
      <c r="U136" s="75">
        <f t="shared" si="272"/>
        <v>-6.6979482981701019E-2</v>
      </c>
      <c r="V136" s="2">
        <f t="shared" ref="V136:W136" si="390">+V124</f>
        <v>0.16869506866416967</v>
      </c>
      <c r="W136" s="2">
        <f t="shared" si="390"/>
        <v>720</v>
      </c>
      <c r="X136" s="38">
        <f t="shared" si="220"/>
        <v>7.0000000000000007E-2</v>
      </c>
      <c r="Y136" s="5">
        <f t="shared" si="384"/>
        <v>0.30925205388425764</v>
      </c>
      <c r="Z136" s="5">
        <f t="shared" si="384"/>
        <v>-4.1385767790262174E-4</v>
      </c>
      <c r="AA136" s="66">
        <f t="shared" si="282"/>
        <v>0.95588957835755972</v>
      </c>
      <c r="AB136" s="5">
        <f t="shared" si="350"/>
        <v>116.10277780060277</v>
      </c>
      <c r="AC136" s="3">
        <f t="shared" si="207"/>
        <v>5976.4610260485979</v>
      </c>
      <c r="AD136" s="3">
        <f t="shared" si="208"/>
        <v>44.57775021939365</v>
      </c>
      <c r="AE136" s="3">
        <f t="shared" si="209"/>
        <v>142.99859643792971</v>
      </c>
      <c r="AF136" s="3">
        <f t="shared" si="331"/>
        <v>1665.546164102115</v>
      </c>
      <c r="AG136" s="3">
        <f t="shared" si="210"/>
        <v>-7.2378618427206778</v>
      </c>
      <c r="AH136" s="3">
        <f>+K136*AVERAGE('Monthly Peak Data '!$Q$8:$Q$10)*(1+X136)*'Monthly Peak Data '!$M$40*1000</f>
        <v>69.186786749666283</v>
      </c>
      <c r="AI136" s="3">
        <f>+L136*(0.5*MAX('Monthly Peak Data '!$G$18:$G$19,'Monthly Peak Data '!$G$29)+0.5*(MAX('Monthly Peak Data '!$P$3:$P$14)))*(1+X136)</f>
        <v>0</v>
      </c>
      <c r="AJ136" s="3">
        <f>+M136*0.25*MAX('Monthly Peak Data '!$P$3:$P$14)*(1+X136)</f>
        <v>0</v>
      </c>
      <c r="AK136" s="3">
        <f>+VLOOKUP($B136,'Monthly Peak Data '!$L$3:$P$14,5,FALSE)*N136*(1+X136)</f>
        <v>-1.0865914202898863E-2</v>
      </c>
      <c r="AL136" s="3">
        <f>+VLOOKUP($B136,'Monthly Peak Data '!$L$3:$P$14,5,FALSE)*O136*(1+$X136)</f>
        <v>-5.5635448588910157E-3</v>
      </c>
      <c r="AM136" s="3">
        <f>+VLOOKUP($B136,'Monthly Peak Data '!$L$3:$P$14,5,FALSE)*P136*(1+$X136)</f>
        <v>-5.1493779866598694E-3</v>
      </c>
      <c r="AN136" s="3">
        <f>+VLOOKUP($B136,'Monthly Peak Data '!$L$3:$P$14,5,FALSE)*Q136*(1+X136)</f>
        <v>-1.4572352692000821E-2</v>
      </c>
      <c r="AO136" s="3">
        <f t="shared" si="211"/>
        <v>59.471931816193646</v>
      </c>
      <c r="AP136" s="3">
        <f>+VLOOKUP($B136,'Monthly Peak Data '!$C$18:$G$29,5,FALSE)*(1+X136)</f>
        <v>0.31838444444444441</v>
      </c>
      <c r="AQ136" s="3">
        <f>+VLOOKUP($B136,'Monthly Peak Data '!$L$3:$P$14,5,FALSE)*T136*(1+X136)</f>
        <v>-4.5874790133546245E-4</v>
      </c>
      <c r="AR136" s="29">
        <f>+VLOOKUP($B136,'Monthly Peak Data '!$C$3:$G$14,5,FALSE)*U136*(1+X136)</f>
        <v>-3.4605633073222242</v>
      </c>
      <c r="AS136" s="3">
        <f t="shared" si="212"/>
        <v>118.2420679226197</v>
      </c>
    </row>
    <row r="137" spans="1:45" x14ac:dyDescent="0.3">
      <c r="A137" s="2">
        <f t="shared" si="251"/>
        <v>2028</v>
      </c>
      <c r="B137" s="2">
        <f t="shared" si="252"/>
        <v>10</v>
      </c>
      <c r="C137" s="3">
        <f t="shared" si="343"/>
        <v>38.757446808510629</v>
      </c>
      <c r="D137" s="1">
        <v>3.036</v>
      </c>
      <c r="E137" s="22">
        <f t="shared" si="253"/>
        <v>0.94018245482949858</v>
      </c>
      <c r="F137" s="3">
        <f t="shared" si="344"/>
        <v>36.439071483349238</v>
      </c>
      <c r="G137" s="6">
        <f t="shared" ref="G137:H137" si="391">+G136</f>
        <v>4.4068349892089813</v>
      </c>
      <c r="H137" s="6">
        <f t="shared" si="391"/>
        <v>16.344645088226166</v>
      </c>
      <c r="I137" s="6">
        <f t="shared" si="346"/>
        <v>0.27076470673612857</v>
      </c>
      <c r="J137" s="6">
        <f t="shared" si="347"/>
        <v>0.3907785848487742</v>
      </c>
      <c r="K137" s="6">
        <f t="shared" si="231"/>
        <v>3.95</v>
      </c>
      <c r="L137" s="26">
        <f t="shared" si="269"/>
        <v>0</v>
      </c>
      <c r="M137" s="26">
        <f t="shared" si="270"/>
        <v>0</v>
      </c>
      <c r="N137" s="6">
        <f t="shared" si="339"/>
        <v>0.13785149324944637</v>
      </c>
      <c r="O137" s="26">
        <f t="shared" si="265"/>
        <v>9.456298805968856E-2</v>
      </c>
      <c r="P137" s="26">
        <f t="shared" si="266"/>
        <v>0.16634783656411695</v>
      </c>
      <c r="Q137" s="26">
        <f t="shared" si="287"/>
        <v>0.18487359105172943</v>
      </c>
      <c r="R137" s="26">
        <f t="shared" si="287"/>
        <v>0.47872450376241454</v>
      </c>
      <c r="S137" s="26">
        <f t="shared" si="287"/>
        <v>0.31503583656137146</v>
      </c>
      <c r="T137" s="26">
        <f t="shared" si="285"/>
        <v>5.8199505392074564E-3</v>
      </c>
      <c r="U137" s="75">
        <f t="shared" si="272"/>
        <v>-6.764213333333334E-2</v>
      </c>
      <c r="V137" s="2">
        <f t="shared" ref="V137:W137" si="392">+V125</f>
        <v>0.10010137277999277</v>
      </c>
      <c r="W137" s="2">
        <f t="shared" si="392"/>
        <v>744</v>
      </c>
      <c r="X137" s="38">
        <f t="shared" si="220"/>
        <v>7.0000000000000007E-2</v>
      </c>
      <c r="Y137" s="5">
        <f t="shared" si="384"/>
        <v>0.30925205388425764</v>
      </c>
      <c r="Z137" s="5">
        <f t="shared" si="384"/>
        <v>-3.089887640449438E-4</v>
      </c>
      <c r="AA137" s="66">
        <f t="shared" si="282"/>
        <v>0.95588957835755972</v>
      </c>
      <c r="AB137" s="5">
        <f t="shared" si="350"/>
        <v>71.190279110642066</v>
      </c>
      <c r="AC137" s="3">
        <f t="shared" si="207"/>
        <v>2775.6952062925293</v>
      </c>
      <c r="AD137" s="3">
        <f t="shared" si="208"/>
        <v>20.625122099066068</v>
      </c>
      <c r="AE137" s="3">
        <f t="shared" si="209"/>
        <v>29.767011082655177</v>
      </c>
      <c r="AF137" s="3">
        <f t="shared" si="331"/>
        <v>1665.546164102115</v>
      </c>
      <c r="AG137" s="3">
        <f t="shared" si="210"/>
        <v>-5.4038335024837636</v>
      </c>
      <c r="AH137" s="3">
        <f>+K137*AVERAGE('Monthly Peak Data '!$Q$8:$Q$10)*(1+X137)*'Monthly Peak Data '!$M$40*1000</f>
        <v>69.186786749666283</v>
      </c>
      <c r="AI137" s="3">
        <f>+L137*(0.5*MAX('Monthly Peak Data '!$G$18:$G$19,'Monthly Peak Data '!$G$29)+0.5*(MAX('Monthly Peak Data '!$P$3:$P$14)))*(1+X137)</f>
        <v>0</v>
      </c>
      <c r="AJ137" s="3">
        <f>+M137*0.25*MAX('Monthly Peak Data '!$P$3:$P$14)*(1+X137)</f>
        <v>0</v>
      </c>
      <c r="AK137" s="3">
        <f>+VLOOKUP($B137,'Monthly Peak Data '!$L$3:$P$14,5,FALSE)*N137*(1+X137)</f>
        <v>-8.1125603777299198E-3</v>
      </c>
      <c r="AL137" s="3">
        <f>+VLOOKUP($B137,'Monthly Peak Data '!$L$3:$P$14,5,FALSE)*O137*(1+$X137)</f>
        <v>-5.5650318473126721E-3</v>
      </c>
      <c r="AM137" s="3">
        <f>+VLOOKUP($B137,'Monthly Peak Data '!$L$3:$P$14,5,FALSE)*P137*(1+$X137)</f>
        <v>-9.7895701817982839E-3</v>
      </c>
      <c r="AN137" s="3">
        <f>+VLOOKUP($B137,'Monthly Peak Data '!$L$3:$P$14,5,FALSE)*Q137*(1+X137)</f>
        <v>-1.0879810833394277E-2</v>
      </c>
      <c r="AO137" s="3">
        <f t="shared" si="211"/>
        <v>36.466168212746403</v>
      </c>
      <c r="AP137" s="3">
        <f>+VLOOKUP($B137,'Monthly Peak Data '!$C$18:$G$29,5,FALSE)*(1+X137)</f>
        <v>0.51383010752688163</v>
      </c>
      <c r="AQ137" s="3">
        <f>+VLOOKUP($B137,'Monthly Peak Data '!$L$3:$P$14,5,FALSE)*T137*(1+X137)</f>
        <v>-3.4250408923235885E-4</v>
      </c>
      <c r="AR137" s="29">
        <f>+VLOOKUP($B137,'Monthly Peak Data '!$C$3:$G$14,5,FALSE)*U137*(1+X137)</f>
        <v>8.4984703518279549E-3</v>
      </c>
      <c r="AS137" s="3">
        <f t="shared" si="212"/>
        <v>100.73676056047816</v>
      </c>
    </row>
    <row r="138" spans="1:45" x14ac:dyDescent="0.3">
      <c r="A138" s="2">
        <f t="shared" si="251"/>
        <v>2028</v>
      </c>
      <c r="B138" s="2">
        <f t="shared" si="252"/>
        <v>11</v>
      </c>
      <c r="C138" s="3">
        <f t="shared" si="343"/>
        <v>50.415397148676171</v>
      </c>
      <c r="D138" s="1">
        <v>3.1019999999999999</v>
      </c>
      <c r="E138" s="22">
        <f t="shared" si="253"/>
        <v>0.84486275042448977</v>
      </c>
      <c r="F138" s="3">
        <f t="shared" si="344"/>
        <v>42.594091098773532</v>
      </c>
      <c r="G138" s="6">
        <f t="shared" ref="G138:H138" si="393">+G137</f>
        <v>4.4068349892089813</v>
      </c>
      <c r="H138" s="6">
        <f t="shared" si="393"/>
        <v>16.344645088226166</v>
      </c>
      <c r="I138" s="6">
        <f t="shared" si="346"/>
        <v>0.37074335015667986</v>
      </c>
      <c r="J138" s="6">
        <f t="shared" si="347"/>
        <v>0.40452517344077038</v>
      </c>
      <c r="K138" s="6">
        <f t="shared" si="231"/>
        <v>3.95</v>
      </c>
      <c r="L138" s="26">
        <f t="shared" si="269"/>
        <v>0</v>
      </c>
      <c r="M138" s="26">
        <f t="shared" si="270"/>
        <v>0</v>
      </c>
      <c r="N138" s="6">
        <f t="shared" si="339"/>
        <v>0.13785149324944637</v>
      </c>
      <c r="O138" s="26">
        <f t="shared" si="265"/>
        <v>9.1588150109506619E-2</v>
      </c>
      <c r="P138" s="26">
        <f t="shared" si="266"/>
        <v>0.194438302874132</v>
      </c>
      <c r="Q138" s="26">
        <f t="shared" si="287"/>
        <v>0.18487359105172943</v>
      </c>
      <c r="R138" s="26">
        <f t="shared" si="287"/>
        <v>0.47872450376241454</v>
      </c>
      <c r="S138" s="26">
        <f t="shared" si="287"/>
        <v>0.31503583656137146</v>
      </c>
      <c r="T138" s="26">
        <f t="shared" si="285"/>
        <v>5.8199505392074564E-3</v>
      </c>
      <c r="U138" s="75">
        <f t="shared" si="272"/>
        <v>-4.5641643875053976E-2</v>
      </c>
      <c r="V138" s="2">
        <f t="shared" ref="V138:W138" si="394">+V126</f>
        <v>4.0542058210870133E-2</v>
      </c>
      <c r="W138" s="2">
        <f t="shared" si="394"/>
        <v>721</v>
      </c>
      <c r="X138" s="38">
        <f t="shared" si="220"/>
        <v>7.0000000000000007E-2</v>
      </c>
      <c r="Y138" s="5">
        <f t="shared" si="384"/>
        <v>0.30925205388425764</v>
      </c>
      <c r="Z138" s="5">
        <f t="shared" si="384"/>
        <v>-7.4906367041198516E-4</v>
      </c>
      <c r="AA138" s="66">
        <f t="shared" si="282"/>
        <v>0.95588957835755972</v>
      </c>
      <c r="AB138" s="5">
        <f t="shared" si="350"/>
        <v>27.94143999976307</v>
      </c>
      <c r="AC138" s="3">
        <f t="shared" si="207"/>
        <v>1273.4500576354806</v>
      </c>
      <c r="AD138" s="3">
        <f t="shared" si="208"/>
        <v>11.084240288874003</v>
      </c>
      <c r="AE138" s="3">
        <f t="shared" si="209"/>
        <v>12.094226972435269</v>
      </c>
      <c r="AF138" s="3">
        <f t="shared" si="331"/>
        <v>1665.546164102115</v>
      </c>
      <c r="AG138" s="3">
        <f t="shared" si="210"/>
        <v>-13.100202430263669</v>
      </c>
      <c r="AH138" s="3">
        <f>+K138*AVERAGE('Monthly Peak Data '!$Q$8:$Q$10)*(1+X138)*'Monthly Peak Data '!$M$40*1000</f>
        <v>69.186786749666283</v>
      </c>
      <c r="AI138" s="3">
        <f>+L138*(0.5*MAX('Monthly Peak Data '!$G$18:$G$19,'Monthly Peak Data '!$G$29)+0.5*(MAX('Monthly Peak Data '!$P$3:$P$14)))*(1+X138)</f>
        <v>0</v>
      </c>
      <c r="AJ138" s="3">
        <f>+M138*0.25*MAX('Monthly Peak Data '!$P$3:$P$14)*(1+X138)</f>
        <v>0</v>
      </c>
      <c r="AK138" s="3">
        <f>+VLOOKUP($B138,'Monthly Peak Data '!$L$3:$P$14,5,FALSE)*N138*(1+X138)</f>
        <v>-1.966681303692102E-2</v>
      </c>
      <c r="AL138" s="3">
        <f>+VLOOKUP($B138,'Monthly Peak Data '!$L$3:$P$14,5,FALSE)*O138*(1+$X138)</f>
        <v>-1.3066576082289614E-2</v>
      </c>
      <c r="AM138" s="3">
        <f>+VLOOKUP($B138,'Monthly Peak Data '!$L$3:$P$14,5,FALSE)*P138*(1+$X138)</f>
        <v>-2.773986454337617E-2</v>
      </c>
      <c r="AN138" s="3">
        <f>+VLOOKUP($B138,'Monthly Peak Data '!$L$3:$P$14,5,FALSE)*Q138*(1+X138)</f>
        <v>-2.6375298990046737E-2</v>
      </c>
      <c r="AO138" s="3">
        <f t="shared" si="211"/>
        <v>14.312589638174428</v>
      </c>
      <c r="AP138" s="3">
        <f>+VLOOKUP($B138,'Monthly Peak Data '!$C$18:$G$29,5,FALSE)*(1+X138)</f>
        <v>0.83685888888888882</v>
      </c>
      <c r="AQ138" s="3">
        <f>+VLOOKUP($B138,'Monthly Peak Data '!$L$3:$P$14,5,FALSE)*T138*(1+X138)</f>
        <v>-8.3031294359359729E-4</v>
      </c>
      <c r="AR138" s="29">
        <f>+VLOOKUP($B138,'Monthly Peak Data '!$C$3:$G$14,5,FALSE)*U138*(1+X138)</f>
        <v>7.1301376061609304E-3</v>
      </c>
      <c r="AS138" s="3">
        <f t="shared" si="212"/>
        <v>71.155484118475854</v>
      </c>
    </row>
    <row r="139" spans="1:45" x14ac:dyDescent="0.3">
      <c r="A139" s="2">
        <f t="shared" si="251"/>
        <v>2028</v>
      </c>
      <c r="B139" s="2">
        <f t="shared" si="252"/>
        <v>12</v>
      </c>
      <c r="C139" s="3">
        <f t="shared" si="343"/>
        <v>72.970733561383511</v>
      </c>
      <c r="D139" s="1">
        <v>3.254</v>
      </c>
      <c r="E139" s="22">
        <f t="shared" si="253"/>
        <v>0.71583737887983834</v>
      </c>
      <c r="F139" s="3">
        <f t="shared" si="344"/>
        <v>52.235178647519824</v>
      </c>
      <c r="G139" s="6">
        <f t="shared" ref="G139:H139" si="395">+G138</f>
        <v>4.4068349892089813</v>
      </c>
      <c r="H139" s="6">
        <f t="shared" si="395"/>
        <v>16.344645088226166</v>
      </c>
      <c r="I139" s="6">
        <f t="shared" si="346"/>
        <v>0.20040361252645045</v>
      </c>
      <c r="J139" s="6">
        <f t="shared" si="347"/>
        <v>0.20174979856225861</v>
      </c>
      <c r="K139" s="6">
        <f t="shared" si="231"/>
        <v>3.95</v>
      </c>
      <c r="L139" s="26">
        <f t="shared" si="269"/>
        <v>0</v>
      </c>
      <c r="M139" s="26">
        <f t="shared" si="270"/>
        <v>0</v>
      </c>
      <c r="N139" s="6">
        <f t="shared" si="339"/>
        <v>0.13785149324944637</v>
      </c>
      <c r="O139" s="26">
        <f t="shared" si="265"/>
        <v>6.2048207005478855E-2</v>
      </c>
      <c r="P139" s="26">
        <f t="shared" si="266"/>
        <v>6.9313982177585498E-2</v>
      </c>
      <c r="Q139" s="26">
        <f t="shared" si="287"/>
        <v>0.18487359105172943</v>
      </c>
      <c r="R139" s="26">
        <f t="shared" si="287"/>
        <v>0.47872450376241454</v>
      </c>
      <c r="S139" s="26">
        <f t="shared" si="287"/>
        <v>0.31503583656137146</v>
      </c>
      <c r="T139" s="26">
        <f t="shared" si="285"/>
        <v>5.8199505392074564E-3</v>
      </c>
      <c r="U139" s="75">
        <f t="shared" si="272"/>
        <v>-3.4920840331506921E-2</v>
      </c>
      <c r="V139" s="2">
        <f t="shared" ref="V139:W139" si="396">+V127</f>
        <v>2.5858742599975813E-2</v>
      </c>
      <c r="W139" s="2">
        <f t="shared" si="396"/>
        <v>744</v>
      </c>
      <c r="X139" s="38">
        <f t="shared" si="220"/>
        <v>7.0000000000000007E-2</v>
      </c>
      <c r="Y139" s="5">
        <f t="shared" si="384"/>
        <v>0.30925205388425764</v>
      </c>
      <c r="Z139" s="5">
        <f t="shared" si="384"/>
        <v>-4.92388546574846E-3</v>
      </c>
      <c r="AA139" s="66">
        <f t="shared" si="282"/>
        <v>0.95588957835755972</v>
      </c>
      <c r="AB139" s="5">
        <f t="shared" si="350"/>
        <v>18.390268305196177</v>
      </c>
      <c r="AC139" s="3">
        <f t="shared" si="207"/>
        <v>1027.862276818586</v>
      </c>
      <c r="AD139" s="3">
        <f t="shared" si="208"/>
        <v>3.9434595379504369</v>
      </c>
      <c r="AE139" s="3">
        <f t="shared" si="209"/>
        <v>3.969949230904763</v>
      </c>
      <c r="AF139" s="3">
        <f t="shared" si="331"/>
        <v>1665.546164102115</v>
      </c>
      <c r="AG139" s="3">
        <f t="shared" si="210"/>
        <v>-86.112701620225138</v>
      </c>
      <c r="AH139" s="3">
        <f>+K139*AVERAGE('Monthly Peak Data '!$Q$8:$Q$10)*(1+X139)*'Monthly Peak Data '!$M$40*1000</f>
        <v>69.186786749666283</v>
      </c>
      <c r="AI139" s="3">
        <f>+L139*(0.5*MAX('Monthly Peak Data '!$G$18:$G$19,'Monthly Peak Data '!$G$29)+0.5*(MAX('Monthly Peak Data '!$P$3:$P$14)))*(1+X139)</f>
        <v>0</v>
      </c>
      <c r="AJ139" s="3">
        <f>+M139*0.25*MAX('Monthly Peak Data '!$P$3:$P$14)*(1+X139)</f>
        <v>0</v>
      </c>
      <c r="AK139" s="3">
        <f>+VLOOKUP($B139,'Monthly Peak Data '!$L$3:$P$14,5,FALSE)*N139*(1+X139)</f>
        <v>-0.12927757505156712</v>
      </c>
      <c r="AL139" s="3">
        <f>+VLOOKUP($B139,'Monthly Peak Data '!$L$3:$P$14,5,FALSE)*O139*(1+$X139)</f>
        <v>-5.8189008685244542E-2</v>
      </c>
      <c r="AM139" s="3">
        <f>+VLOOKUP($B139,'Monthly Peak Data '!$L$3:$P$14,5,FALSE)*P139*(1+$X139)</f>
        <v>-6.5002876079630581E-2</v>
      </c>
      <c r="AN139" s="3">
        <f>+VLOOKUP($B139,'Monthly Peak Data '!$L$3:$P$14,5,FALSE)*Q139*(1+X139)</f>
        <v>-0.17337505005473461</v>
      </c>
      <c r="AO139" s="3">
        <f t="shared" si="211"/>
        <v>9.4201431132550901</v>
      </c>
      <c r="AP139" s="3">
        <f>+VLOOKUP($B139,'Monthly Peak Data '!$C$18:$G$29,5,FALSE)*(1+X139)</f>
        <v>0</v>
      </c>
      <c r="AQ139" s="3">
        <f>+VLOOKUP($B139,'Monthly Peak Data '!$L$3:$P$14,5,FALSE)*T139*(1+X139)</f>
        <v>-5.4579683897027498E-3</v>
      </c>
      <c r="AR139" s="29">
        <f>+VLOOKUP($B139,'Monthly Peak Data '!$C$3:$G$14,5,FALSE)*U139*(1+X139)</f>
        <v>3.1633944397271838E-2</v>
      </c>
      <c r="AS139" s="3">
        <f t="shared" si="212"/>
        <v>-7.9054402911673725</v>
      </c>
    </row>
    <row r="140" spans="1:45" x14ac:dyDescent="0.3">
      <c r="A140" s="2">
        <f t="shared" si="251"/>
        <v>2029</v>
      </c>
      <c r="B140" s="2">
        <f t="shared" si="252"/>
        <v>1</v>
      </c>
      <c r="C140" s="3">
        <f t="shared" si="343"/>
        <v>95.489298052186683</v>
      </c>
      <c r="D140" s="1">
        <v>3.3769999999999998</v>
      </c>
      <c r="E140" s="22">
        <f t="shared" si="253"/>
        <v>0.70389395402298183</v>
      </c>
      <c r="F140" s="3">
        <f t="shared" si="344"/>
        <v>67.214339572832699</v>
      </c>
      <c r="G140" s="6">
        <f t="shared" ref="G140:H140" si="397">+G139</f>
        <v>4.4068349892089813</v>
      </c>
      <c r="H140" s="6">
        <f t="shared" si="397"/>
        <v>16.344645088226166</v>
      </c>
      <c r="I140" s="6">
        <f t="shared" si="346"/>
        <v>0.26641209677045685</v>
      </c>
      <c r="J140" s="6">
        <f t="shared" si="347"/>
        <v>0.22433798057955959</v>
      </c>
      <c r="K140" s="6">
        <f t="shared" si="231"/>
        <v>3.95</v>
      </c>
      <c r="L140" s="26">
        <f t="shared" si="269"/>
        <v>0</v>
      </c>
      <c r="M140" s="26">
        <f t="shared" si="270"/>
        <v>0</v>
      </c>
      <c r="N140" s="6">
        <f t="shared" si="339"/>
        <v>0.13785149324944637</v>
      </c>
      <c r="O140" s="26">
        <f t="shared" si="265"/>
        <v>7.4827502782595756E-2</v>
      </c>
      <c r="P140" s="26">
        <f t="shared" si="266"/>
        <v>4.5492260737254764E-2</v>
      </c>
      <c r="Q140" s="26">
        <f t="shared" si="287"/>
        <v>0.18626014298461741</v>
      </c>
      <c r="R140" s="26">
        <f t="shared" si="287"/>
        <v>0.50361817795806008</v>
      </c>
      <c r="S140" s="26">
        <f t="shared" si="287"/>
        <v>0.32763727002382631</v>
      </c>
      <c r="T140" s="26">
        <f t="shared" si="285"/>
        <v>5.6919116273448922E-3</v>
      </c>
      <c r="U140" s="75">
        <f t="shared" si="272"/>
        <v>-4.1906854565580132E-2</v>
      </c>
      <c r="V140" s="2">
        <f t="shared" ref="V140:W140" si="398">+V128</f>
        <v>2.2616097317868761E-2</v>
      </c>
      <c r="W140" s="2">
        <f t="shared" si="398"/>
        <v>744</v>
      </c>
      <c r="X140" s="38">
        <f t="shared" si="220"/>
        <v>7.0000000000000007E-2</v>
      </c>
      <c r="Y140" s="5">
        <f t="shared" si="384"/>
        <v>0.30925205388425764</v>
      </c>
      <c r="Z140" s="5">
        <f t="shared" si="384"/>
        <v>-6.0846321130844493E-3</v>
      </c>
      <c r="AA140" s="66">
        <f t="shared" si="282"/>
        <v>0.95588957835755972</v>
      </c>
      <c r="AB140" s="5">
        <f t="shared" si="350"/>
        <v>16.084157846577703</v>
      </c>
      <c r="AC140" s="3">
        <f t="shared" ref="AC140:AC203" si="399">+AB140*F140*(1+X140)</f>
        <v>1156.7620705499196</v>
      </c>
      <c r="AD140" s="3">
        <f t="shared" ref="AD140:AD203" si="400">+AB140*I140*(1+X140)</f>
        <v>4.5849652118623254</v>
      </c>
      <c r="AE140" s="3">
        <f t="shared" ref="AE140:AE203" si="401">+AB140*J140*(1+X140)</f>
        <v>3.8608676149678085</v>
      </c>
      <c r="AF140" s="3">
        <f t="shared" si="331"/>
        <v>1665.546164102115</v>
      </c>
      <c r="AG140" s="3">
        <f t="shared" ref="AG140:AG203" si="402">+H140*Z140*1000*(1+X140)</f>
        <v>-106.41273304744418</v>
      </c>
      <c r="AH140" s="3">
        <f>+K140*AVERAGE('Monthly Peak Data '!$Q$8:$Q$10)*(1+X140)*'Monthly Peak Data '!$M$40*1000</f>
        <v>69.186786749666283</v>
      </c>
      <c r="AI140" s="3">
        <f>+L140*(0.5*MAX('Monthly Peak Data '!$G$18:$G$19,'Monthly Peak Data '!$G$29)+0.5*(MAX('Monthly Peak Data '!$P$3:$P$14)))*(1+X140)</f>
        <v>0</v>
      </c>
      <c r="AJ140" s="3">
        <f>+M140*0.25*MAX('Monthly Peak Data '!$P$3:$P$14)*(1+X140)</f>
        <v>0</v>
      </c>
      <c r="AK140" s="3">
        <f>+VLOOKUP($B140,'Monthly Peak Data '!$L$3:$P$14,5,FALSE)*N140*(1+X140)</f>
        <v>-0.1597532050922475</v>
      </c>
      <c r="AL140" s="3">
        <f>+VLOOKUP($B140,'Monthly Peak Data '!$L$3:$P$14,5,FALSE)*O140*(1+$X140)</f>
        <v>-8.6716024010982176E-2</v>
      </c>
      <c r="AM140" s="3">
        <f>+VLOOKUP($B140,'Monthly Peak Data '!$L$3:$P$14,5,FALSE)*P140*(1+$X140)</f>
        <v>-5.2720027098421336E-2</v>
      </c>
      <c r="AN140" s="3">
        <f>+VLOOKUP($B140,'Monthly Peak Data '!$L$3:$P$14,5,FALSE)*Q140*(1+X140)</f>
        <v>-0.21585297425026209</v>
      </c>
      <c r="AO140" s="3">
        <f t="shared" ref="AO140:AO203" si="403">+R140*AB140*(1+X140)</f>
        <v>8.6672934674911293</v>
      </c>
      <c r="AP140" s="3">
        <f>+VLOOKUP($B140,'Monthly Peak Data '!$C$18:$G$29,5,FALSE)*(1+X140)</f>
        <v>0</v>
      </c>
      <c r="AQ140" s="3">
        <f>+VLOOKUP($B140,'Monthly Peak Data '!$L$3:$P$14,5,FALSE)*T140*(1+X140)</f>
        <v>-6.5962370383958729E-3</v>
      </c>
      <c r="AR140" s="29">
        <f>+VLOOKUP($B140,'Monthly Peak Data '!$C$3:$G$14,5,FALSE)*U140*(1+X140)</f>
        <v>4.6134918232742607E-2</v>
      </c>
      <c r="AS140" s="3">
        <f t="shared" ref="AS140:AS203" si="404">+SUM(AG140:AR140)</f>
        <v>-29.034156379544338</v>
      </c>
    </row>
    <row r="141" spans="1:45" x14ac:dyDescent="0.3">
      <c r="A141" s="2">
        <f t="shared" si="251"/>
        <v>2029</v>
      </c>
      <c r="B141" s="2">
        <f t="shared" si="252"/>
        <v>2</v>
      </c>
      <c r="C141" s="3">
        <f t="shared" si="343"/>
        <v>92.147624720774388</v>
      </c>
      <c r="D141" s="1">
        <v>3.3420000000000001</v>
      </c>
      <c r="E141" s="22">
        <f t="shared" si="253"/>
        <v>0.91686750766748637</v>
      </c>
      <c r="F141" s="3">
        <f t="shared" si="344"/>
        <v>84.487163015215273</v>
      </c>
      <c r="G141" s="6">
        <f t="shared" ref="G141:H141" si="405">+G140</f>
        <v>4.4068349892089813</v>
      </c>
      <c r="H141" s="6">
        <f t="shared" si="405"/>
        <v>16.344645088226166</v>
      </c>
      <c r="I141" s="6">
        <f t="shared" si="346"/>
        <v>0.26818759780849843</v>
      </c>
      <c r="J141" s="6">
        <f t="shared" si="347"/>
        <v>0.38599143240682626</v>
      </c>
      <c r="K141" s="6">
        <f t="shared" si="231"/>
        <v>3.95</v>
      </c>
      <c r="L141" s="26">
        <f t="shared" si="269"/>
        <v>0</v>
      </c>
      <c r="M141" s="26">
        <f t="shared" si="270"/>
        <v>0</v>
      </c>
      <c r="N141" s="6">
        <f t="shared" si="339"/>
        <v>0.13785149324944637</v>
      </c>
      <c r="O141" s="26">
        <f t="shared" si="265"/>
        <v>0.10222644641649417</v>
      </c>
      <c r="P141" s="26">
        <f t="shared" si="266"/>
        <v>2.7474527080150999E-2</v>
      </c>
      <c r="Q141" s="26">
        <f t="shared" si="287"/>
        <v>0.18626014298461741</v>
      </c>
      <c r="R141" s="26">
        <f t="shared" si="287"/>
        <v>0.50361817795806008</v>
      </c>
      <c r="S141" s="26">
        <f t="shared" si="287"/>
        <v>0.32763727002382631</v>
      </c>
      <c r="T141" s="26">
        <f t="shared" si="285"/>
        <v>5.6919116273448922E-3</v>
      </c>
      <c r="U141" s="75">
        <f t="shared" si="272"/>
        <v>-4.6754649512469354E-2</v>
      </c>
      <c r="V141" s="2">
        <f t="shared" ref="V141:W141" si="406">+V129</f>
        <v>5.2674725789192064E-2</v>
      </c>
      <c r="W141" s="2">
        <f t="shared" si="406"/>
        <v>672</v>
      </c>
      <c r="X141" s="38">
        <f t="shared" si="220"/>
        <v>7.0000000000000007E-2</v>
      </c>
      <c r="Y141" s="5">
        <f t="shared" si="384"/>
        <v>0.30925205388425764</v>
      </c>
      <c r="Z141" s="5">
        <f t="shared" si="384"/>
        <v>-5.5317014446227934E-3</v>
      </c>
      <c r="AA141" s="66">
        <f t="shared" si="282"/>
        <v>0.95588957835755972</v>
      </c>
      <c r="AB141" s="5">
        <f t="shared" si="350"/>
        <v>33.836020797419152</v>
      </c>
      <c r="AC141" s="3">
        <f t="shared" si="399"/>
        <v>3058.8190632406099</v>
      </c>
      <c r="AD141" s="3">
        <f t="shared" si="400"/>
        <v>9.7096092166523142</v>
      </c>
      <c r="AE141" s="3">
        <f t="shared" si="401"/>
        <v>13.974643123960993</v>
      </c>
      <c r="AF141" s="3">
        <f t="shared" si="331"/>
        <v>1665.546164102115</v>
      </c>
      <c r="AG141" s="3">
        <f t="shared" si="402"/>
        <v>-96.742655625634669</v>
      </c>
      <c r="AH141" s="3">
        <f>+K141*AVERAGE('Monthly Peak Data '!$Q$8:$Q$10)*(1+X141)*'Monthly Peak Data '!$M$40*1000</f>
        <v>69.186786749666283</v>
      </c>
      <c r="AI141" s="3">
        <f>+L141*(0.5*MAX('Monthly Peak Data '!$G$18:$G$19,'Monthly Peak Data '!$G$29)+0.5*(MAX('Monthly Peak Data '!$P$3:$P$14)))*(1+X141)</f>
        <v>0</v>
      </c>
      <c r="AJ141" s="3">
        <f>+M141*0.25*MAX('Monthly Peak Data '!$P$3:$P$14)*(1+X141)</f>
        <v>0</v>
      </c>
      <c r="AK141" s="3">
        <f>+VLOOKUP($B141,'Monthly Peak Data '!$L$3:$P$14,5,FALSE)*N141*(1+X141)</f>
        <v>-0.14523590234676226</v>
      </c>
      <c r="AL141" s="3">
        <f>+VLOOKUP($B141,'Monthly Peak Data '!$L$3:$P$14,5,FALSE)*O141*(1+$X141)</f>
        <v>-0.10770249809435488</v>
      </c>
      <c r="AM141" s="3">
        <f>+VLOOKUP($B141,'Monthly Peak Data '!$L$3:$P$14,5,FALSE)*P141*(1+$X141)</f>
        <v>-2.8946278621848089E-2</v>
      </c>
      <c r="AN141" s="3">
        <f>+VLOOKUP($B141,'Monthly Peak Data '!$L$3:$P$14,5,FALSE)*Q141*(1+X141)</f>
        <v>-0.19623769971542557</v>
      </c>
      <c r="AO141" s="3">
        <f t="shared" si="403"/>
        <v>18.233265603381568</v>
      </c>
      <c r="AP141" s="3">
        <f>+VLOOKUP($B141,'Monthly Peak Data '!$C$18:$G$29,5,FALSE)*(1+X141)</f>
        <v>1.6748047619047624</v>
      </c>
      <c r="AQ141" s="3">
        <f>+VLOOKUP($B141,'Monthly Peak Data '!$L$3:$P$14,5,FALSE)*T141*(1+X141)</f>
        <v>-5.9968151362682718E-3</v>
      </c>
      <c r="AR141" s="29">
        <f>+VLOOKUP($B141,'Monthly Peak Data '!$C$3:$G$14,5,FALSE)*U141*(1+X141)</f>
        <v>5.3145258686813898E-2</v>
      </c>
      <c r="AS141" s="3">
        <f t="shared" si="404"/>
        <v>-8.0787724459099</v>
      </c>
    </row>
    <row r="142" spans="1:45" x14ac:dyDescent="0.3">
      <c r="A142" s="2">
        <f t="shared" si="251"/>
        <v>2029</v>
      </c>
      <c r="B142" s="2">
        <f t="shared" si="252"/>
        <v>3</v>
      </c>
      <c r="C142" s="3">
        <f t="shared" si="343"/>
        <v>63.974067599067588</v>
      </c>
      <c r="D142" s="1">
        <v>3.2770000000000001</v>
      </c>
      <c r="E142" s="22">
        <f t="shared" si="253"/>
        <v>0.77619975601835101</v>
      </c>
      <c r="F142" s="3">
        <f t="shared" si="344"/>
        <v>49.656655661897759</v>
      </c>
      <c r="G142" s="6">
        <f t="shared" ref="G142:H142" si="407">+G141</f>
        <v>4.4068349892089813</v>
      </c>
      <c r="H142" s="6">
        <f t="shared" si="407"/>
        <v>16.344645088226166</v>
      </c>
      <c r="I142" s="6">
        <f t="shared" si="346"/>
        <v>0.2337402934680039</v>
      </c>
      <c r="J142" s="6">
        <f t="shared" si="347"/>
        <v>0.34648505339044894</v>
      </c>
      <c r="K142" s="6">
        <f t="shared" si="231"/>
        <v>3.95</v>
      </c>
      <c r="L142" s="26">
        <f t="shared" si="269"/>
        <v>0</v>
      </c>
      <c r="M142" s="26">
        <f t="shared" si="270"/>
        <v>0</v>
      </c>
      <c r="N142" s="6">
        <f t="shared" si="339"/>
        <v>0.13785149324944637</v>
      </c>
      <c r="O142" s="26">
        <f t="shared" si="265"/>
        <v>0.11236242871253918</v>
      </c>
      <c r="P142" s="26">
        <f t="shared" si="266"/>
        <v>3.7362098813985847E-2</v>
      </c>
      <c r="Q142" s="26">
        <f t="shared" si="287"/>
        <v>0.18626014298461741</v>
      </c>
      <c r="R142" s="26">
        <f t="shared" si="287"/>
        <v>0.50361817795806008</v>
      </c>
      <c r="S142" s="26">
        <f t="shared" si="287"/>
        <v>0.32763727002382631</v>
      </c>
      <c r="T142" s="26">
        <f t="shared" si="285"/>
        <v>5.6919116273448922E-3</v>
      </c>
      <c r="U142" s="75">
        <f t="shared" si="272"/>
        <v>-4.8337906852656452E-2</v>
      </c>
      <c r="V142" s="2">
        <f t="shared" ref="V142:W142" si="408">+V130</f>
        <v>0.10095698428780983</v>
      </c>
      <c r="W142" s="2">
        <f t="shared" si="408"/>
        <v>743</v>
      </c>
      <c r="X142" s="38">
        <f t="shared" ref="X142:X205" si="409">+X141</f>
        <v>7.0000000000000007E-2</v>
      </c>
      <c r="Y142" s="5">
        <f t="shared" si="384"/>
        <v>0.30925205388425764</v>
      </c>
      <c r="Z142" s="5">
        <f t="shared" si="384"/>
        <v>1.6072852482783614E-2</v>
      </c>
      <c r="AA142" s="66">
        <f t="shared" si="282"/>
        <v>0.95588957835755972</v>
      </c>
      <c r="AB142" s="5">
        <f t="shared" si="350"/>
        <v>71.702270753342106</v>
      </c>
      <c r="AC142" s="3">
        <f t="shared" si="399"/>
        <v>3809.7296168031125</v>
      </c>
      <c r="AD142" s="3">
        <f t="shared" si="400"/>
        <v>17.932889494783048</v>
      </c>
      <c r="AE142" s="3">
        <f t="shared" si="401"/>
        <v>26.582828667901339</v>
      </c>
      <c r="AF142" s="3">
        <f t="shared" si="331"/>
        <v>1665.546164102115</v>
      </c>
      <c r="AG142" s="3">
        <f t="shared" si="402"/>
        <v>281.09442424356888</v>
      </c>
      <c r="AH142" s="3">
        <f>+K142*AVERAGE('Monthly Peak Data '!$Q$8:$Q$10)*(1+X142)*'Monthly Peak Data '!$M$40*1000</f>
        <v>69.186786749666283</v>
      </c>
      <c r="AI142" s="3">
        <f>+L142*(0.5*MAX('Monthly Peak Data '!$G$18:$G$19,'Monthly Peak Data '!$G$29)+0.5*(MAX('Monthly Peak Data '!$P$3:$P$14)))*(1+X142)</f>
        <v>0</v>
      </c>
      <c r="AJ142" s="3">
        <f>+M142*0.25*MAX('Monthly Peak Data '!$P$3:$P$14)*(1+X142)</f>
        <v>0</v>
      </c>
      <c r="AK142" s="3">
        <f>+VLOOKUP($B142,'Monthly Peak Data '!$L$3:$P$14,5,FALSE)*N142*(1+X142)</f>
        <v>0.42199588263980436</v>
      </c>
      <c r="AL142" s="3">
        <f>+VLOOKUP($B142,'Monthly Peak Data '!$L$3:$P$14,5,FALSE)*O142*(1+$X142)</f>
        <v>0.34396785382874695</v>
      </c>
      <c r="AM142" s="3">
        <f>+VLOOKUP($B142,'Monthly Peak Data '!$L$3:$P$14,5,FALSE)*P142*(1+$X142)</f>
        <v>0.11437418264126686</v>
      </c>
      <c r="AN142" s="3">
        <f>+VLOOKUP($B142,'Monthly Peak Data '!$L$3:$P$14,5,FALSE)*Q142*(1+X142)</f>
        <v>0.57018615893539082</v>
      </c>
      <c r="AO142" s="3">
        <f t="shared" si="403"/>
        <v>38.638306638911409</v>
      </c>
      <c r="AP142" s="3">
        <f>+VLOOKUP($B142,'Monthly Peak Data '!$C$18:$G$29,5,FALSE)*(1+X142)</f>
        <v>4.0038709677419362E-2</v>
      </c>
      <c r="AQ142" s="3">
        <f>+VLOOKUP($B142,'Monthly Peak Data '!$L$3:$P$14,5,FALSE)*T142*(1+X142)</f>
        <v>1.7424281844685925E-2</v>
      </c>
      <c r="AR142" s="29">
        <f>+VLOOKUP($B142,'Monthly Peak Data '!$C$3:$G$14,5,FALSE)*U142*(1+X142)</f>
        <v>8.8844293151523618E-3</v>
      </c>
      <c r="AS142" s="3">
        <f t="shared" si="404"/>
        <v>390.43638913102905</v>
      </c>
    </row>
    <row r="143" spans="1:45" x14ac:dyDescent="0.3">
      <c r="A143" s="2">
        <f t="shared" si="251"/>
        <v>2029</v>
      </c>
      <c r="B143" s="2">
        <f t="shared" si="252"/>
        <v>4</v>
      </c>
      <c r="C143" s="3">
        <f t="shared" si="343"/>
        <v>44.52906976744184</v>
      </c>
      <c r="D143" s="1">
        <v>2.9969999999999999</v>
      </c>
      <c r="E143" s="22">
        <f t="shared" si="253"/>
        <v>0.85629917965995661</v>
      </c>
      <c r="F143" s="3">
        <f t="shared" si="344"/>
        <v>38.130205912881422</v>
      </c>
      <c r="G143" s="6">
        <f t="shared" ref="G143:H143" si="410">+G142</f>
        <v>4.4068349892089813</v>
      </c>
      <c r="H143" s="6">
        <f t="shared" si="410"/>
        <v>16.344645088226166</v>
      </c>
      <c r="I143" s="6">
        <f t="shared" si="346"/>
        <v>0.17460666375930559</v>
      </c>
      <c r="J143" s="6">
        <f t="shared" si="347"/>
        <v>0.30317548109263315</v>
      </c>
      <c r="K143" s="6">
        <f t="shared" si="231"/>
        <v>3.95</v>
      </c>
      <c r="L143" s="26">
        <f t="shared" si="269"/>
        <v>0</v>
      </c>
      <c r="M143" s="26">
        <f t="shared" si="270"/>
        <v>0</v>
      </c>
      <c r="N143" s="6">
        <f t="shared" si="339"/>
        <v>0.13785149324944637</v>
      </c>
      <c r="O143" s="26">
        <f t="shared" si="265"/>
        <v>0.12312378358587553</v>
      </c>
      <c r="P143" s="26">
        <f t="shared" si="266"/>
        <v>0.12033524754312791</v>
      </c>
      <c r="Q143" s="26">
        <f t="shared" si="287"/>
        <v>0.18626014298461741</v>
      </c>
      <c r="R143" s="26">
        <f t="shared" si="287"/>
        <v>0.50361817795806008</v>
      </c>
      <c r="S143" s="26">
        <f t="shared" si="287"/>
        <v>0.32763727002382631</v>
      </c>
      <c r="T143" s="26">
        <f t="shared" si="285"/>
        <v>5.6919116273448922E-3</v>
      </c>
      <c r="U143" s="75">
        <f t="shared" si="272"/>
        <v>-5.1158259887461428E-2</v>
      </c>
      <c r="V143" s="2">
        <f t="shared" ref="V143:W143" si="411">+V131</f>
        <v>0.14691857833957545</v>
      </c>
      <c r="W143" s="2">
        <f t="shared" si="411"/>
        <v>720</v>
      </c>
      <c r="X143" s="38">
        <f t="shared" si="409"/>
        <v>7.0000000000000007E-2</v>
      </c>
      <c r="Y143" s="5">
        <f t="shared" si="384"/>
        <v>0.30925205388425764</v>
      </c>
      <c r="Z143" s="5">
        <f t="shared" si="384"/>
        <v>2.6413857677902619E-3</v>
      </c>
      <c r="AA143" s="66">
        <f t="shared" si="282"/>
        <v>0.95588957835755972</v>
      </c>
      <c r="AB143" s="5">
        <f t="shared" si="350"/>
        <v>101.11531528937439</v>
      </c>
      <c r="AC143" s="3">
        <f t="shared" si="399"/>
        <v>4125.4361384348567</v>
      </c>
      <c r="AD143" s="3">
        <f t="shared" si="400"/>
        <v>18.891286407683324</v>
      </c>
      <c r="AE143" s="3">
        <f t="shared" si="401"/>
        <v>32.801582263797627</v>
      </c>
      <c r="AF143" s="3">
        <f t="shared" si="331"/>
        <v>1665.546164102115</v>
      </c>
      <c r="AG143" s="3">
        <f t="shared" si="402"/>
        <v>46.194588819717254</v>
      </c>
      <c r="AH143" s="3">
        <f>+K143*AVERAGE('Monthly Peak Data '!$Q$8:$Q$10)*(1+X143)*'Monthly Peak Data '!$M$40*1000</f>
        <v>69.186786749666283</v>
      </c>
      <c r="AI143" s="3">
        <f>+L143*(0.5*MAX('Monthly Peak Data '!$G$18:$G$19,'Monthly Peak Data '!$G$29)+0.5*(MAX('Monthly Peak Data '!$P$3:$P$14)))*(1+X143)</f>
        <v>0</v>
      </c>
      <c r="AJ143" s="3">
        <f>+M143*0.25*MAX('Monthly Peak Data '!$P$3:$P$14)*(1+X143)</f>
        <v>0</v>
      </c>
      <c r="AK143" s="3">
        <f>+VLOOKUP($B143,'Monthly Peak Data '!$L$3:$P$14,5,FALSE)*N143*(1+X143)</f>
        <v>6.935009947144273E-2</v>
      </c>
      <c r="AL143" s="3">
        <f>+VLOOKUP($B143,'Monthly Peak Data '!$L$3:$P$14,5,FALSE)*O143*(1+$X143)</f>
        <v>6.1940907840076283E-2</v>
      </c>
      <c r="AM143" s="3">
        <f>+VLOOKUP($B143,'Monthly Peak Data '!$L$3:$P$14,5,FALSE)*P143*(1+$X143)</f>
        <v>6.0538055775250878E-2</v>
      </c>
      <c r="AN143" s="3">
        <f>+VLOOKUP($B143,'Monthly Peak Data '!$L$3:$P$14,5,FALSE)*Q143*(1+X143)</f>
        <v>9.3703442299129691E-2</v>
      </c>
      <c r="AO143" s="3">
        <f t="shared" si="403"/>
        <v>54.488156609167774</v>
      </c>
      <c r="AP143" s="3">
        <f>+VLOOKUP($B143,'Monthly Peak Data '!$C$18:$G$29,5,FALSE)*(1+X143)</f>
        <v>142.15603888888893</v>
      </c>
      <c r="AQ143" s="3">
        <f>+VLOOKUP($B143,'Monthly Peak Data '!$L$3:$P$14,5,FALSE)*T143*(1+X143)</f>
        <v>2.8634774149652892E-3</v>
      </c>
      <c r="AR143" s="29">
        <f>+VLOOKUP($B143,'Monthly Peak Data '!$C$3:$G$14,5,FALSE)*U143*(1+X143)</f>
        <v>7.590521547035608E-3</v>
      </c>
      <c r="AS143" s="3">
        <f t="shared" si="404"/>
        <v>312.32155757178816</v>
      </c>
    </row>
    <row r="144" spans="1:45" x14ac:dyDescent="0.3">
      <c r="A144" s="2">
        <f t="shared" si="251"/>
        <v>2029</v>
      </c>
      <c r="B144" s="2">
        <f t="shared" si="252"/>
        <v>5</v>
      </c>
      <c r="C144" s="3">
        <f t="shared" si="343"/>
        <v>37.36496746203904</v>
      </c>
      <c r="D144" s="1">
        <v>2.9750000000000001</v>
      </c>
      <c r="E144" s="22">
        <f t="shared" si="253"/>
        <v>0.82264044532210756</v>
      </c>
      <c r="F144" s="3">
        <f t="shared" si="344"/>
        <v>30.737933472417854</v>
      </c>
      <c r="G144" s="6">
        <f t="shared" ref="G144" si="412">+G143</f>
        <v>4.4068349892089813</v>
      </c>
      <c r="H144" s="6">
        <f t="shared" ref="H144" si="413">+H143</f>
        <v>16.344645088226166</v>
      </c>
      <c r="I144" s="6">
        <f t="shared" si="346"/>
        <v>0.16295217838477163</v>
      </c>
      <c r="J144" s="6">
        <f t="shared" si="347"/>
        <v>0.30409096480195219</v>
      </c>
      <c r="K144" s="6">
        <f t="shared" si="231"/>
        <v>3.95</v>
      </c>
      <c r="L144" s="26">
        <f t="shared" si="269"/>
        <v>0</v>
      </c>
      <c r="M144" s="26">
        <f t="shared" si="270"/>
        <v>0</v>
      </c>
      <c r="N144" s="6">
        <f t="shared" si="339"/>
        <v>0.13785149324944637</v>
      </c>
      <c r="O144" s="26">
        <f t="shared" si="265"/>
        <v>0.12658602926506574</v>
      </c>
      <c r="P144" s="26">
        <f t="shared" si="266"/>
        <v>0.18939756042422673</v>
      </c>
      <c r="Q144" s="26">
        <f t="shared" si="287"/>
        <v>0.18626014298461741</v>
      </c>
      <c r="R144" s="26">
        <f t="shared" si="287"/>
        <v>0.50361817795806008</v>
      </c>
      <c r="S144" s="26">
        <f t="shared" si="287"/>
        <v>0.32763727002382631</v>
      </c>
      <c r="T144" s="26">
        <f t="shared" si="285"/>
        <v>5.6919116273448922E-3</v>
      </c>
      <c r="U144" s="75">
        <f t="shared" si="272"/>
        <v>-6.5234543771216943E-2</v>
      </c>
      <c r="V144" s="2">
        <f t="shared" ref="V144:W144" si="414">+V132</f>
        <v>0.20374675305062195</v>
      </c>
      <c r="W144" s="2">
        <f t="shared" si="414"/>
        <v>744</v>
      </c>
      <c r="X144" s="38">
        <f t="shared" si="409"/>
        <v>7.0000000000000007E-2</v>
      </c>
      <c r="Y144" s="5">
        <f t="shared" si="384"/>
        <v>0.30925205388425764</v>
      </c>
      <c r="Z144" s="5">
        <f t="shared" si="384"/>
        <v>0.11317959405581732</v>
      </c>
      <c r="AA144" s="66">
        <f t="shared" si="282"/>
        <v>0.95588957835755972</v>
      </c>
      <c r="AB144" s="5">
        <f t="shared" si="350"/>
        <v>144.90099201176895</v>
      </c>
      <c r="AC144" s="3">
        <f t="shared" si="399"/>
        <v>4765.7340462232623</v>
      </c>
      <c r="AD144" s="3">
        <f t="shared" si="400"/>
        <v>25.264767559322397</v>
      </c>
      <c r="AE144" s="3">
        <f t="shared" si="401"/>
        <v>47.147498233932104</v>
      </c>
      <c r="AF144" s="3">
        <f t="shared" si="331"/>
        <v>1665.546164102115</v>
      </c>
      <c r="AG144" s="3">
        <f t="shared" si="402"/>
        <v>1979.3719167968752</v>
      </c>
      <c r="AH144" s="3">
        <f>+K144*AVERAGE('Monthly Peak Data '!$Q$8:$Q$10)*(1+X144)*'Monthly Peak Data '!$M$40*1000</f>
        <v>69.186786749666283</v>
      </c>
      <c r="AI144" s="3">
        <f>+L144*(0.5*MAX('Monthly Peak Data '!$G$18:$G$19,'Monthly Peak Data '!$G$29)+0.5*(MAX('Monthly Peak Data '!$P$3:$P$14)))*(1+X144)</f>
        <v>0</v>
      </c>
      <c r="AJ144" s="3">
        <f>+M144*0.25*MAX('Monthly Peak Data '!$P$3:$P$14)*(1+X144)</f>
        <v>0</v>
      </c>
      <c r="AK144" s="3">
        <f>+VLOOKUP($B144,'Monthly Peak Data '!$L$3:$P$14,5,FALSE)*N144*(1+X144)</f>
        <v>2.9715523577136529</v>
      </c>
      <c r="AL144" s="3">
        <f>+VLOOKUP($B144,'Monthly Peak Data '!$L$3:$P$14,5,FALSE)*O144*(1+$X144)</f>
        <v>2.7287119265044759</v>
      </c>
      <c r="AM144" s="3">
        <f>+VLOOKUP($B144,'Monthly Peak Data '!$L$3:$P$14,5,FALSE)*P144*(1+$X144)</f>
        <v>4.082688942697291</v>
      </c>
      <c r="AN144" s="3">
        <f>+VLOOKUP($B144,'Monthly Peak Data '!$L$3:$P$14,5,FALSE)*Q144*(1+X144)</f>
        <v>4.0150581904287401</v>
      </c>
      <c r="AO144" s="3">
        <f t="shared" si="403"/>
        <v>78.083007731972273</v>
      </c>
      <c r="AP144" s="3">
        <f>+VLOOKUP($B144,'Monthly Peak Data '!$C$18:$G$29,5,FALSE)*(1+X144)</f>
        <v>0.49346559139784957</v>
      </c>
      <c r="AQ144" s="3">
        <f>+VLOOKUP($B144,'Monthly Peak Data '!$L$3:$P$14,5,FALSE)*T144*(1+X144)</f>
        <v>0.12269590279684835</v>
      </c>
      <c r="AR144" s="29">
        <f>+VLOOKUP($B144,'Monthly Peak Data '!$C$3:$G$14,5,FALSE)*U144*(1+X144)</f>
        <v>-1.406207925488052</v>
      </c>
      <c r="AS144" s="3">
        <f t="shared" si="404"/>
        <v>2139.6496762645643</v>
      </c>
    </row>
    <row r="145" spans="1:45" x14ac:dyDescent="0.3">
      <c r="A145" s="2">
        <f t="shared" si="251"/>
        <v>2029</v>
      </c>
      <c r="B145" s="2">
        <f t="shared" si="252"/>
        <v>6</v>
      </c>
      <c r="C145" s="3">
        <f t="shared" si="343"/>
        <v>37.270958083832333</v>
      </c>
      <c r="D145" s="1">
        <v>3.01</v>
      </c>
      <c r="E145" s="22">
        <f t="shared" si="253"/>
        <v>0.93665800540146105</v>
      </c>
      <c r="F145" s="3">
        <f t="shared" si="344"/>
        <v>34.910141258203851</v>
      </c>
      <c r="G145" s="1">
        <f>+G133*(1+$G$6)</f>
        <v>4.5170058639392057</v>
      </c>
      <c r="H145" s="1">
        <f>+H133*(1+$H$6)</f>
        <v>17.395605767399108</v>
      </c>
      <c r="I145" s="6">
        <f t="shared" si="346"/>
        <v>0.17929672350331707</v>
      </c>
      <c r="J145" s="6">
        <f t="shared" si="347"/>
        <v>0.59752561351775135</v>
      </c>
      <c r="K145" s="1">
        <v>3.98</v>
      </c>
      <c r="L145" s="26">
        <f t="shared" si="269"/>
        <v>0</v>
      </c>
      <c r="M145" s="26">
        <f t="shared" si="270"/>
        <v>0</v>
      </c>
      <c r="N145" s="1">
        <f>+N133*(1+$N$6)</f>
        <v>0.13842633397629656</v>
      </c>
      <c r="O145" s="26">
        <f t="shared" si="265"/>
        <v>9.9343920876247327E-2</v>
      </c>
      <c r="P145" s="26">
        <f t="shared" si="266"/>
        <v>0.13632504927394612</v>
      </c>
      <c r="Q145" s="26">
        <f t="shared" si="287"/>
        <v>0.18626014298461741</v>
      </c>
      <c r="R145" s="26">
        <f t="shared" si="287"/>
        <v>0.50361817795806008</v>
      </c>
      <c r="S145" s="26">
        <f t="shared" si="287"/>
        <v>0.32763727002382631</v>
      </c>
      <c r="T145" s="26">
        <f t="shared" si="285"/>
        <v>5.6919116273448922E-3</v>
      </c>
      <c r="U145" s="75">
        <f t="shared" si="272"/>
        <v>-5.6531758413193668E-2</v>
      </c>
      <c r="V145" s="2">
        <f t="shared" ref="V145:W145" si="415">+V133</f>
        <v>0.22707631086142321</v>
      </c>
      <c r="W145" s="2">
        <f t="shared" si="415"/>
        <v>720</v>
      </c>
      <c r="X145" s="38">
        <f t="shared" si="409"/>
        <v>7.0000000000000007E-2</v>
      </c>
      <c r="Y145" s="5">
        <f t="shared" si="384"/>
        <v>0.30925205388425764</v>
      </c>
      <c r="Z145" s="5">
        <f t="shared" si="384"/>
        <v>1.7649812734082402E-3</v>
      </c>
      <c r="AA145" s="66">
        <f t="shared" si="282"/>
        <v>0.95588957835755972</v>
      </c>
      <c r="AB145" s="5">
        <f t="shared" si="350"/>
        <v>156.28311291190749</v>
      </c>
      <c r="AC145" s="3">
        <f t="shared" si="399"/>
        <v>5837.7761363883683</v>
      </c>
      <c r="AD145" s="3">
        <f t="shared" si="400"/>
        <v>29.982523589884238</v>
      </c>
      <c r="AE145" s="3">
        <f t="shared" si="401"/>
        <v>99.919984329912154</v>
      </c>
      <c r="AF145" s="3">
        <f t="shared" si="331"/>
        <v>1665.546164102115</v>
      </c>
      <c r="AG145" s="3">
        <f t="shared" si="402"/>
        <v>32.85212270838543</v>
      </c>
      <c r="AH145" s="3">
        <f>+K145*AVERAGE('Monthly Peak Data '!$Q$8:$Q$10)*(1+X145)*'Monthly Peak Data '!$M$40*1000</f>
        <v>69.712256016119454</v>
      </c>
      <c r="AI145" s="3">
        <f>+L145*(0.5*MAX('Monthly Peak Data '!$G$18:$G$19,'Monthly Peak Data '!$G$29)+0.5*(MAX('Monthly Peak Data '!$P$3:$P$14)))*(1+X145)</f>
        <v>0</v>
      </c>
      <c r="AJ145" s="3">
        <f>+M145*0.25*MAX('Monthly Peak Data '!$P$3:$P$14)*(1+X145)</f>
        <v>0</v>
      </c>
      <c r="AK145" s="3">
        <f>+VLOOKUP($B145,'Monthly Peak Data '!$L$3:$P$14,5,FALSE)*N145*(1+X145)</f>
        <v>4.6533165718915241E-2</v>
      </c>
      <c r="AL145" s="3">
        <f>+VLOOKUP($B145,'Monthly Peak Data '!$L$3:$P$14,5,FALSE)*O145*(1+$X145)</f>
        <v>3.3395286868557854E-2</v>
      </c>
      <c r="AM145" s="3">
        <f>+VLOOKUP($B145,'Monthly Peak Data '!$L$3:$P$14,5,FALSE)*P145*(1+$X145)</f>
        <v>4.5826801355514285E-2</v>
      </c>
      <c r="AN145" s="3">
        <f>+VLOOKUP($B145,'Monthly Peak Data '!$L$3:$P$14,5,FALSE)*Q145*(1+X145)</f>
        <v>6.2612899232137365E-2</v>
      </c>
      <c r="AO145" s="3">
        <f t="shared" si="403"/>
        <v>84.216507730230234</v>
      </c>
      <c r="AP145" s="3">
        <f>+VLOOKUP($B145,'Monthly Peak Data '!$C$18:$G$29,5,FALSE)*(1+X145)</f>
        <v>339.51848999999993</v>
      </c>
      <c r="AQ145" s="3">
        <f>+VLOOKUP($B145,'Monthly Peak Data '!$L$3:$P$14,5,FALSE)*T145*(1+X145)</f>
        <v>1.9133835261288808E-3</v>
      </c>
      <c r="AR145" s="29">
        <f>+VLOOKUP($B145,'Monthly Peak Data '!$C$3:$G$14,5,FALSE)*U145*(1+X145)</f>
        <v>-2.9535862332761313</v>
      </c>
      <c r="AS145" s="3">
        <f t="shared" si="404"/>
        <v>523.53607175816012</v>
      </c>
    </row>
    <row r="146" spans="1:45" x14ac:dyDescent="0.3">
      <c r="A146" s="2">
        <f t="shared" si="251"/>
        <v>2029</v>
      </c>
      <c r="B146" s="2">
        <f t="shared" si="252"/>
        <v>7</v>
      </c>
      <c r="C146" s="3">
        <f t="shared" si="343"/>
        <v>46.064896755162238</v>
      </c>
      <c r="D146" s="1">
        <v>3.05</v>
      </c>
      <c r="E146" s="22">
        <f t="shared" si="253"/>
        <v>0.86933577818182028</v>
      </c>
      <c r="F146" s="3">
        <f t="shared" si="344"/>
        <v>40.045862867514174</v>
      </c>
      <c r="G146" s="6">
        <f t="shared" ref="G146:H146" si="416">+G145</f>
        <v>4.5170058639392057</v>
      </c>
      <c r="H146" s="6">
        <f t="shared" si="416"/>
        <v>17.395605767399108</v>
      </c>
      <c r="I146" s="6">
        <f t="shared" si="346"/>
        <v>0.27046725993090392</v>
      </c>
      <c r="J146" s="6">
        <f t="shared" si="347"/>
        <v>0.51104606319508372</v>
      </c>
      <c r="K146" s="6">
        <f t="shared" ref="K146:K209" si="417">+K145</f>
        <v>3.98</v>
      </c>
      <c r="L146" s="26">
        <f t="shared" si="269"/>
        <v>0</v>
      </c>
      <c r="M146" s="26">
        <f t="shared" si="270"/>
        <v>0</v>
      </c>
      <c r="N146" s="6">
        <f t="shared" si="339"/>
        <v>0.13842633397629656</v>
      </c>
      <c r="O146" s="26">
        <f t="shared" si="265"/>
        <v>9.2948987981220713E-2</v>
      </c>
      <c r="P146" s="26">
        <f t="shared" si="266"/>
        <v>0.11251872197289382</v>
      </c>
      <c r="Q146" s="26">
        <f t="shared" si="287"/>
        <v>0.18626014298461741</v>
      </c>
      <c r="R146" s="26">
        <f t="shared" si="287"/>
        <v>0.50361817795806008</v>
      </c>
      <c r="S146" s="26">
        <f t="shared" si="287"/>
        <v>0.32763727002382631</v>
      </c>
      <c r="T146" s="26">
        <f t="shared" si="285"/>
        <v>5.6919116273448922E-3</v>
      </c>
      <c r="U146" s="75">
        <f t="shared" si="272"/>
        <v>-4.7430441286462233E-2</v>
      </c>
      <c r="V146" s="2">
        <f t="shared" ref="V146:W146" si="418">+V134</f>
        <v>0.24032926332004376</v>
      </c>
      <c r="W146" s="2">
        <f t="shared" si="418"/>
        <v>744</v>
      </c>
      <c r="X146" s="38">
        <f t="shared" si="409"/>
        <v>7.0000000000000007E-2</v>
      </c>
      <c r="Y146" s="5">
        <f t="shared" si="384"/>
        <v>0.30925205388425764</v>
      </c>
      <c r="Z146" s="5">
        <f t="shared" si="384"/>
        <v>1.7832548024646607E-3</v>
      </c>
      <c r="AA146" s="66">
        <f t="shared" si="282"/>
        <v>0.95111013046577186</v>
      </c>
      <c r="AB146" s="5">
        <f t="shared" si="350"/>
        <v>170.06322016135582</v>
      </c>
      <c r="AC146" s="3">
        <f t="shared" si="399"/>
        <v>7287.0513809267932</v>
      </c>
      <c r="AD146" s="3">
        <f t="shared" si="400"/>
        <v>49.216290494112727</v>
      </c>
      <c r="AE146" s="3">
        <f t="shared" si="401"/>
        <v>92.993848898781465</v>
      </c>
      <c r="AF146" s="3">
        <f t="shared" si="331"/>
        <v>1665.546164102115</v>
      </c>
      <c r="AG146" s="3">
        <f t="shared" si="402"/>
        <v>33.192253353351163</v>
      </c>
      <c r="AH146" s="3">
        <f>+K146*AVERAGE('Monthly Peak Data '!$Q$8:$Q$10)*(1+X146)*'Monthly Peak Data '!$M$40*1000</f>
        <v>69.712256016119454</v>
      </c>
      <c r="AI146" s="3">
        <f>+L146*(0.5*MAX('Monthly Peak Data '!$G$18:$G$19,'Monthly Peak Data '!$G$29)+0.5*(MAX('Monthly Peak Data '!$P$3:$P$14)))*(1+X146)</f>
        <v>0</v>
      </c>
      <c r="AJ146" s="3">
        <f>+M146*0.25*MAX('Monthly Peak Data '!$P$3:$P$14)*(1+X146)</f>
        <v>0</v>
      </c>
      <c r="AK146" s="3">
        <f>+VLOOKUP($B146,'Monthly Peak Data '!$L$3:$P$14,5,FALSE)*N146*(1+X146)</f>
        <v>4.7014941457084868E-2</v>
      </c>
      <c r="AL146" s="3">
        <f>+VLOOKUP($B146,'Monthly Peak Data '!$L$3:$P$14,5,FALSE)*O146*(1+$X146)</f>
        <v>3.1569074343763756E-2</v>
      </c>
      <c r="AM146" s="3">
        <f>+VLOOKUP($B146,'Monthly Peak Data '!$L$3:$P$14,5,FALSE)*P146*(1+$X146)</f>
        <v>3.8215713545425939E-2</v>
      </c>
      <c r="AN146" s="3">
        <f>+VLOOKUP($B146,'Monthly Peak Data '!$L$3:$P$14,5,FALSE)*Q146*(1+X146)</f>
        <v>6.3261154627627075E-2</v>
      </c>
      <c r="AO146" s="3">
        <f t="shared" si="403"/>
        <v>91.642214110616422</v>
      </c>
      <c r="AP146" s="3">
        <f>+VLOOKUP($B146,'Monthly Peak Data '!$C$18:$G$29,5,FALSE)*(1+X146)</f>
        <v>108.68772365591396</v>
      </c>
      <c r="AQ146" s="3">
        <f>+VLOOKUP($B146,'Monthly Peak Data '!$L$3:$P$14,5,FALSE)*T146*(1+X146)</f>
        <v>1.9331935207093191E-3</v>
      </c>
      <c r="AR146" s="29">
        <f>+VLOOKUP($B146,'Monthly Peak Data '!$C$3:$G$14,5,FALSE)*U146*(1+X146)</f>
        <v>-2.7493631342057334</v>
      </c>
      <c r="AS146" s="3">
        <f t="shared" si="404"/>
        <v>300.66707807928987</v>
      </c>
    </row>
    <row r="147" spans="1:45" x14ac:dyDescent="0.3">
      <c r="A147" s="2">
        <f t="shared" si="251"/>
        <v>2029</v>
      </c>
      <c r="B147" s="2">
        <f t="shared" si="252"/>
        <v>8</v>
      </c>
      <c r="C147" s="3">
        <f t="shared" si="343"/>
        <v>44.331961360772787</v>
      </c>
      <c r="D147" s="1">
        <v>3.09</v>
      </c>
      <c r="E147" s="22">
        <f t="shared" si="253"/>
        <v>0.89082637613107407</v>
      </c>
      <c r="F147" s="3">
        <f t="shared" si="344"/>
        <v>39.492080485800024</v>
      </c>
      <c r="G147" s="6">
        <f t="shared" ref="G147:H147" si="419">+G146</f>
        <v>4.5170058639392057</v>
      </c>
      <c r="H147" s="6">
        <f t="shared" si="419"/>
        <v>17.395605767399108</v>
      </c>
      <c r="I147" s="6">
        <f t="shared" si="346"/>
        <v>0.23788409801700502</v>
      </c>
      <c r="J147" s="6">
        <f t="shared" si="347"/>
        <v>0.61419981670748025</v>
      </c>
      <c r="K147" s="6">
        <f t="shared" si="417"/>
        <v>3.98</v>
      </c>
      <c r="L147" s="26">
        <f t="shared" si="269"/>
        <v>0</v>
      </c>
      <c r="M147" s="26">
        <f t="shared" si="270"/>
        <v>0</v>
      </c>
      <c r="N147" s="6">
        <f t="shared" si="339"/>
        <v>0.13842633397629656</v>
      </c>
      <c r="O147" s="26">
        <f t="shared" si="265"/>
        <v>6.9910933295113553E-2</v>
      </c>
      <c r="P147" s="26">
        <f t="shared" si="266"/>
        <v>5.4391732727006453E-2</v>
      </c>
      <c r="Q147" s="26">
        <f t="shared" si="287"/>
        <v>0.18626014298461741</v>
      </c>
      <c r="R147" s="26">
        <f t="shared" si="287"/>
        <v>0.50361817795806008</v>
      </c>
      <c r="S147" s="26">
        <f t="shared" si="287"/>
        <v>0.32763727002382631</v>
      </c>
      <c r="T147" s="26">
        <f t="shared" si="285"/>
        <v>5.6919116273448922E-3</v>
      </c>
      <c r="U147" s="75">
        <f t="shared" si="272"/>
        <v>-7.3806447858472998E-2</v>
      </c>
      <c r="V147" s="2">
        <f t="shared" ref="V147:W147" si="420">+V135</f>
        <v>0.20131777062945472</v>
      </c>
      <c r="W147" s="2">
        <f t="shared" si="420"/>
        <v>744</v>
      </c>
      <c r="X147" s="38">
        <f t="shared" si="409"/>
        <v>7.0000000000000007E-2</v>
      </c>
      <c r="Y147" s="5">
        <f t="shared" si="384"/>
        <v>0.30925205388425764</v>
      </c>
      <c r="Z147" s="5">
        <f t="shared" si="384"/>
        <v>9.9775280898876398E-2</v>
      </c>
      <c r="AA147" s="66">
        <f t="shared" si="282"/>
        <v>0.95111013046577186</v>
      </c>
      <c r="AB147" s="5">
        <f t="shared" si="350"/>
        <v>142.4576760898135</v>
      </c>
      <c r="AC147" s="3">
        <f t="shared" si="399"/>
        <v>6019.7665106560707</v>
      </c>
      <c r="AD147" s="3">
        <f t="shared" si="400"/>
        <v>36.260604886979628</v>
      </c>
      <c r="AE147" s="3">
        <f t="shared" si="401"/>
        <v>93.622302040942643</v>
      </c>
      <c r="AF147" s="3">
        <f t="shared" si="331"/>
        <v>1665.546164102115</v>
      </c>
      <c r="AG147" s="3">
        <f t="shared" si="402"/>
        <v>1857.1470534777457</v>
      </c>
      <c r="AH147" s="3">
        <f>+K147*AVERAGE('Monthly Peak Data '!$Q$8:$Q$10)*(1+X147)*'Monthly Peak Data '!$M$40*1000</f>
        <v>69.712256016119454</v>
      </c>
      <c r="AI147" s="3">
        <f>+L147*(0.5*MAX('Monthly Peak Data '!$G$18:$G$19,'Monthly Peak Data '!$G$29)+0.5*(MAX('Monthly Peak Data '!$P$3:$P$14)))*(1+X147)</f>
        <v>0</v>
      </c>
      <c r="AJ147" s="3">
        <f>+M147*0.25*MAX('Monthly Peak Data '!$P$3:$P$14)*(1+X147)</f>
        <v>0</v>
      </c>
      <c r="AK147" s="3">
        <f>+VLOOKUP($B147,'Monthly Peak Data '!$L$3:$P$14,5,FALSE)*N147*(1+X147)</f>
        <v>2.6305433098183588</v>
      </c>
      <c r="AL147" s="3">
        <f>+VLOOKUP($B147,'Monthly Peak Data '!$L$3:$P$14,5,FALSE)*O147*(1+$X147)</f>
        <v>1.3285314475937018</v>
      </c>
      <c r="AM147" s="3">
        <f>+VLOOKUP($B147,'Monthly Peak Data '!$L$3:$P$14,5,FALSE)*P147*(1+$X147)</f>
        <v>1.033616975357849</v>
      </c>
      <c r="AN147" s="3">
        <f>+VLOOKUP($B147,'Monthly Peak Data '!$L$3:$P$14,5,FALSE)*Q147*(1+X147)</f>
        <v>3.5395387491652817</v>
      </c>
      <c r="AO147" s="3">
        <f t="shared" si="403"/>
        <v>76.766374537285785</v>
      </c>
      <c r="AP147" s="3">
        <f>+VLOOKUP($B147,'Monthly Peak Data '!$C$18:$G$29,5,FALSE)*(1+X147)</f>
        <v>251.79573655913978</v>
      </c>
      <c r="AQ147" s="3">
        <f>+VLOOKUP($B147,'Monthly Peak Data '!$L$3:$P$14,5,FALSE)*T147*(1+X147)</f>
        <v>0.10816453503676045</v>
      </c>
      <c r="AR147" s="29">
        <f>+VLOOKUP($B147,'Monthly Peak Data '!$C$3:$G$14,5,FALSE)*U147*(1+X147)</f>
        <v>-4.9072231060476375</v>
      </c>
      <c r="AS147" s="3">
        <f t="shared" si="404"/>
        <v>2259.1545925012151</v>
      </c>
    </row>
    <row r="148" spans="1:45" x14ac:dyDescent="0.3">
      <c r="A148" s="2">
        <f t="shared" si="251"/>
        <v>2029</v>
      </c>
      <c r="B148" s="2">
        <f t="shared" si="252"/>
        <v>9</v>
      </c>
      <c r="C148" s="3">
        <f t="shared" si="343"/>
        <v>41.840889919865027</v>
      </c>
      <c r="D148" s="1">
        <v>3.105</v>
      </c>
      <c r="E148" s="22">
        <f t="shared" si="253"/>
        <v>1.1928111171804658</v>
      </c>
      <c r="F148" s="3">
        <f t="shared" si="344"/>
        <v>49.908278649139092</v>
      </c>
      <c r="G148" s="6">
        <f t="shared" ref="G148:H148" si="421">+G147</f>
        <v>4.5170058639392057</v>
      </c>
      <c r="H148" s="6">
        <f t="shared" si="421"/>
        <v>17.395605767399108</v>
      </c>
      <c r="I148" s="6">
        <f t="shared" si="346"/>
        <v>0.37226023390838864</v>
      </c>
      <c r="J148" s="6">
        <f t="shared" si="347"/>
        <v>1.1941538255422317</v>
      </c>
      <c r="K148" s="6">
        <f t="shared" si="417"/>
        <v>3.98</v>
      </c>
      <c r="L148" s="26">
        <f t="shared" si="269"/>
        <v>0</v>
      </c>
      <c r="M148" s="26">
        <f t="shared" si="270"/>
        <v>0</v>
      </c>
      <c r="N148" s="6">
        <f t="shared" si="339"/>
        <v>0.13842633397629656</v>
      </c>
      <c r="O148" s="26">
        <f t="shared" si="265"/>
        <v>7.3223702545999039E-2</v>
      </c>
      <c r="P148" s="26">
        <f t="shared" si="266"/>
        <v>7.0348293059065994E-2</v>
      </c>
      <c r="Q148" s="26">
        <f t="shared" si="287"/>
        <v>0.18626014298461741</v>
      </c>
      <c r="R148" s="26">
        <f t="shared" si="287"/>
        <v>0.50361817795806008</v>
      </c>
      <c r="S148" s="26">
        <f t="shared" si="287"/>
        <v>0.32763727002382631</v>
      </c>
      <c r="T148" s="26">
        <f t="shared" si="285"/>
        <v>5.6919116273448922E-3</v>
      </c>
      <c r="U148" s="75">
        <f t="shared" si="272"/>
        <v>-6.6979482981701019E-2</v>
      </c>
      <c r="V148" s="2">
        <f t="shared" ref="V148:W148" si="422">+V136</f>
        <v>0.16869506866416967</v>
      </c>
      <c r="W148" s="2">
        <f t="shared" si="422"/>
        <v>720</v>
      </c>
      <c r="X148" s="38">
        <f t="shared" si="409"/>
        <v>7.0000000000000007E-2</v>
      </c>
      <c r="Y148" s="5">
        <f t="shared" si="384"/>
        <v>0.30925205388425764</v>
      </c>
      <c r="Z148" s="5">
        <f t="shared" si="384"/>
        <v>-4.1385767790262174E-4</v>
      </c>
      <c r="AA148" s="66">
        <f t="shared" si="282"/>
        <v>0.95111013046577186</v>
      </c>
      <c r="AB148" s="5">
        <f t="shared" si="350"/>
        <v>115.52226391159975</v>
      </c>
      <c r="AC148" s="3">
        <f t="shared" si="399"/>
        <v>6169.1035511030705</v>
      </c>
      <c r="AD148" s="3">
        <f t="shared" si="400"/>
        <v>46.014649134333844</v>
      </c>
      <c r="AE148" s="3">
        <f t="shared" si="401"/>
        <v>147.60794812230969</v>
      </c>
      <c r="AF148" s="3">
        <f t="shared" si="331"/>
        <v>1665.546164102115</v>
      </c>
      <c r="AG148" s="3">
        <f t="shared" si="402"/>
        <v>-7.7032563592076171</v>
      </c>
      <c r="AH148" s="3">
        <f>+K148*AVERAGE('Monthly Peak Data '!$Q$8:$Q$10)*(1+X148)*'Monthly Peak Data '!$M$40*1000</f>
        <v>69.712256016119454</v>
      </c>
      <c r="AI148" s="3">
        <f>+L148*(0.5*MAX('Monthly Peak Data '!$G$18:$G$19,'Monthly Peak Data '!$G$29)+0.5*(MAX('Monthly Peak Data '!$P$3:$P$14)))*(1+X148)</f>
        <v>0</v>
      </c>
      <c r="AJ148" s="3">
        <f>+M148*0.25*MAX('Monthly Peak Data '!$P$3:$P$14)*(1+X148)</f>
        <v>0</v>
      </c>
      <c r="AK148" s="3">
        <f>+VLOOKUP($B148,'Monthly Peak Data '!$L$3:$P$14,5,FALSE)*N148*(1+X148)</f>
        <v>-1.0911225065124949E-2</v>
      </c>
      <c r="AL148" s="3">
        <f>+VLOOKUP($B148,'Monthly Peak Data '!$L$3:$P$14,5,FALSE)*O148*(1+$X148)</f>
        <v>-5.771736313684132E-3</v>
      </c>
      <c r="AM148" s="3">
        <f>+VLOOKUP($B148,'Monthly Peak Data '!$L$3:$P$14,5,FALSE)*P148*(1+$X148)</f>
        <v>-5.545086953225779E-3</v>
      </c>
      <c r="AN148" s="3">
        <f>+VLOOKUP($B148,'Monthly Peak Data '!$L$3:$P$14,5,FALSE)*Q148*(1+X148)</f>
        <v>-1.4681645337190829E-2</v>
      </c>
      <c r="AO148" s="3">
        <f t="shared" si="403"/>
        <v>62.251649909282527</v>
      </c>
      <c r="AP148" s="3">
        <f>+VLOOKUP($B148,'Monthly Peak Data '!$C$18:$G$29,5,FALSE)*(1+X148)</f>
        <v>0.31838444444444441</v>
      </c>
      <c r="AQ148" s="3">
        <f>+VLOOKUP($B148,'Monthly Peak Data '!$L$3:$P$14,5,FALSE)*T148*(1+X148)</f>
        <v>-4.4865544750608227E-4</v>
      </c>
      <c r="AR148" s="29">
        <f>+VLOOKUP($B148,'Monthly Peak Data '!$C$3:$G$14,5,FALSE)*U148*(1+X148)</f>
        <v>-3.4605633073222242</v>
      </c>
      <c r="AS148" s="3">
        <f t="shared" si="404"/>
        <v>121.08111235419987</v>
      </c>
    </row>
    <row r="149" spans="1:45" x14ac:dyDescent="0.3">
      <c r="A149" s="2">
        <f t="shared" si="251"/>
        <v>2029</v>
      </c>
      <c r="B149" s="2">
        <f t="shared" si="252"/>
        <v>10</v>
      </c>
      <c r="C149" s="3">
        <f t="shared" si="343"/>
        <v>40.225531914893601</v>
      </c>
      <c r="D149" s="1">
        <v>3.1509999999999998</v>
      </c>
      <c r="E149" s="22">
        <f t="shared" si="253"/>
        <v>0.94018245482949858</v>
      </c>
      <c r="F149" s="3">
        <f t="shared" si="344"/>
        <v>37.819339342567005</v>
      </c>
      <c r="G149" s="6">
        <f t="shared" ref="G149:H149" si="423">+G148</f>
        <v>4.5170058639392057</v>
      </c>
      <c r="H149" s="6">
        <f t="shared" si="423"/>
        <v>17.395605767399108</v>
      </c>
      <c r="I149" s="6">
        <f t="shared" si="346"/>
        <v>0.28102094562764857</v>
      </c>
      <c r="J149" s="6">
        <f t="shared" si="347"/>
        <v>0.40558080397183377</v>
      </c>
      <c r="K149" s="6">
        <f t="shared" si="417"/>
        <v>3.98</v>
      </c>
      <c r="L149" s="26">
        <f t="shared" si="269"/>
        <v>0</v>
      </c>
      <c r="M149" s="26">
        <f t="shared" si="270"/>
        <v>0</v>
      </c>
      <c r="N149" s="6">
        <f t="shared" si="339"/>
        <v>0.13842633397629656</v>
      </c>
      <c r="O149" s="26">
        <f t="shared" si="265"/>
        <v>9.8144919425585841E-2</v>
      </c>
      <c r="P149" s="26">
        <f t="shared" si="266"/>
        <v>0.1850866244774661</v>
      </c>
      <c r="Q149" s="26">
        <f t="shared" si="287"/>
        <v>0.18626014298461741</v>
      </c>
      <c r="R149" s="26">
        <f t="shared" si="287"/>
        <v>0.50361817795806008</v>
      </c>
      <c r="S149" s="26">
        <f t="shared" si="287"/>
        <v>0.32763727002382631</v>
      </c>
      <c r="T149" s="26">
        <f t="shared" si="285"/>
        <v>5.6919116273448922E-3</v>
      </c>
      <c r="U149" s="75">
        <f t="shared" si="272"/>
        <v>-6.764213333333334E-2</v>
      </c>
      <c r="V149" s="2">
        <f t="shared" ref="V149:Z164" si="424">+V137</f>
        <v>0.10010137277999277</v>
      </c>
      <c r="W149" s="2">
        <f t="shared" si="424"/>
        <v>744</v>
      </c>
      <c r="X149" s="38">
        <f t="shared" si="409"/>
        <v>7.0000000000000007E-2</v>
      </c>
      <c r="Y149" s="5">
        <f t="shared" si="424"/>
        <v>0.30925205388425764</v>
      </c>
      <c r="Z149" s="5">
        <f t="shared" si="424"/>
        <v>-3.089887640449438E-4</v>
      </c>
      <c r="AA149" s="66">
        <f t="shared" si="282"/>
        <v>0.95111013046577186</v>
      </c>
      <c r="AB149" s="5">
        <f t="shared" si="350"/>
        <v>70.834327715088861</v>
      </c>
      <c r="AC149" s="3">
        <f t="shared" si="399"/>
        <v>2866.4310003467126</v>
      </c>
      <c r="AD149" s="3">
        <f t="shared" si="400"/>
        <v>21.299344840410537</v>
      </c>
      <c r="AE149" s="3">
        <f t="shared" si="401"/>
        <v>30.740076634334393</v>
      </c>
      <c r="AF149" s="3">
        <f t="shared" si="331"/>
        <v>1665.546164102115</v>
      </c>
      <c r="AG149" s="3">
        <f t="shared" si="402"/>
        <v>-5.7512999966934695</v>
      </c>
      <c r="AH149" s="3">
        <f>+K149*AVERAGE('Monthly Peak Data '!$Q$8:$Q$10)*(1+X149)*'Monthly Peak Data '!$M$40*1000</f>
        <v>69.712256016119454</v>
      </c>
      <c r="AI149" s="3">
        <f>+L149*(0.5*MAX('Monthly Peak Data '!$G$18:$G$19,'Monthly Peak Data '!$G$29)+0.5*(MAX('Monthly Peak Data '!$P$3:$P$14)))*(1+X149)</f>
        <v>0</v>
      </c>
      <c r="AJ149" s="3">
        <f>+M149*0.25*MAX('Monthly Peak Data '!$P$3:$P$14)*(1+X149)</f>
        <v>0</v>
      </c>
      <c r="AK149" s="3">
        <f>+VLOOKUP($B149,'Monthly Peak Data '!$L$3:$P$14,5,FALSE)*N149*(1+X149)</f>
        <v>-8.1463897545050526E-3</v>
      </c>
      <c r="AL149" s="3">
        <f>+VLOOKUP($B149,'Monthly Peak Data '!$L$3:$P$14,5,FALSE)*O149*(1+$X149)</f>
        <v>-5.7758285081957279E-3</v>
      </c>
      <c r="AM149" s="3">
        <f>+VLOOKUP($B149,'Monthly Peak Data '!$L$3:$P$14,5,FALSE)*P149*(1+$X149)</f>
        <v>-1.0892347850498882E-2</v>
      </c>
      <c r="AN149" s="3">
        <f>+VLOOKUP($B149,'Monthly Peak Data '!$L$3:$P$14,5,FALSE)*Q149*(1+X149)</f>
        <v>-1.0961409414644735E-2</v>
      </c>
      <c r="AO149" s="3">
        <f t="shared" si="403"/>
        <v>38.170596915010172</v>
      </c>
      <c r="AP149" s="3">
        <f>+VLOOKUP($B149,'Monthly Peak Data '!$C$18:$G$29,5,FALSE)*(1+X149)</f>
        <v>0.51383010752688163</v>
      </c>
      <c r="AQ149" s="3">
        <f>+VLOOKUP($B149,'Monthly Peak Data '!$L$3:$P$14,5,FALSE)*T149*(1+X149)</f>
        <v>-3.3496899926924688E-4</v>
      </c>
      <c r="AR149" s="29">
        <f>+VLOOKUP($B149,'Monthly Peak Data '!$C$3:$G$14,5,FALSE)*U149*(1+X149)</f>
        <v>8.4984703518279549E-3</v>
      </c>
      <c r="AS149" s="3">
        <f t="shared" si="404"/>
        <v>102.61777056778774</v>
      </c>
    </row>
    <row r="150" spans="1:45" x14ac:dyDescent="0.3">
      <c r="A150" s="2">
        <f t="shared" si="251"/>
        <v>2029</v>
      </c>
      <c r="B150" s="2">
        <f t="shared" si="252"/>
        <v>11</v>
      </c>
      <c r="C150" s="3">
        <f t="shared" si="343"/>
        <v>52.381955193482689</v>
      </c>
      <c r="D150" s="1">
        <v>3.2229999999999999</v>
      </c>
      <c r="E150" s="22">
        <f t="shared" si="253"/>
        <v>0.84486275042448977</v>
      </c>
      <c r="F150" s="3">
        <f t="shared" si="344"/>
        <v>44.25556273737817</v>
      </c>
      <c r="G150" s="6">
        <f t="shared" ref="G150:H150" si="425">+G149</f>
        <v>4.5170058639392057</v>
      </c>
      <c r="H150" s="6">
        <f t="shared" si="425"/>
        <v>17.395605767399108</v>
      </c>
      <c r="I150" s="6">
        <f t="shared" si="346"/>
        <v>0.38520497019825251</v>
      </c>
      <c r="J150" s="6">
        <f t="shared" si="347"/>
        <v>0.42030452417782171</v>
      </c>
      <c r="K150" s="6">
        <f t="shared" si="417"/>
        <v>3.98</v>
      </c>
      <c r="L150" s="26">
        <f t="shared" si="269"/>
        <v>0</v>
      </c>
      <c r="M150" s="26">
        <f t="shared" si="270"/>
        <v>0</v>
      </c>
      <c r="N150" s="6">
        <f t="shared" si="339"/>
        <v>0.13842633397629656</v>
      </c>
      <c r="O150" s="26">
        <f t="shared" si="265"/>
        <v>9.5160737525125674E-2</v>
      </c>
      <c r="P150" s="26">
        <f t="shared" si="266"/>
        <v>0.21988702981381528</v>
      </c>
      <c r="Q150" s="26">
        <f t="shared" si="287"/>
        <v>0.18626014298461741</v>
      </c>
      <c r="R150" s="26">
        <f t="shared" si="287"/>
        <v>0.50361817795806008</v>
      </c>
      <c r="S150" s="26">
        <f t="shared" si="287"/>
        <v>0.32763727002382631</v>
      </c>
      <c r="T150" s="26">
        <f t="shared" si="285"/>
        <v>5.6919116273448922E-3</v>
      </c>
      <c r="U150" s="75">
        <f t="shared" si="272"/>
        <v>-4.5641643875053976E-2</v>
      </c>
      <c r="V150" s="2">
        <f t="shared" ref="V150:W150" si="426">+V138</f>
        <v>4.0542058210870133E-2</v>
      </c>
      <c r="W150" s="2">
        <f t="shared" si="426"/>
        <v>721</v>
      </c>
      <c r="X150" s="38">
        <f t="shared" si="409"/>
        <v>7.0000000000000007E-2</v>
      </c>
      <c r="Y150" s="5">
        <f t="shared" si="424"/>
        <v>0.30925205388425764</v>
      </c>
      <c r="Z150" s="5">
        <f t="shared" si="424"/>
        <v>-7.4906367041198516E-4</v>
      </c>
      <c r="AA150" s="66">
        <f t="shared" si="282"/>
        <v>0.95111013046577186</v>
      </c>
      <c r="AB150" s="5">
        <f t="shared" si="350"/>
        <v>27.801732799764252</v>
      </c>
      <c r="AC150" s="3">
        <f t="shared" si="399"/>
        <v>1316.5080232367368</v>
      </c>
      <c r="AD150" s="3">
        <f t="shared" si="400"/>
        <v>11.459021250414477</v>
      </c>
      <c r="AE150" s="3">
        <f t="shared" si="401"/>
        <v>12.503157661024524</v>
      </c>
      <c r="AF150" s="3">
        <f t="shared" si="331"/>
        <v>1665.546164102115</v>
      </c>
      <c r="AG150" s="3">
        <f t="shared" si="402"/>
        <v>-13.942545446529627</v>
      </c>
      <c r="AH150" s="3">
        <f>+K150*AVERAGE('Monthly Peak Data '!$Q$8:$Q$10)*(1+X150)*'Monthly Peak Data '!$M$40*1000</f>
        <v>69.712256016119454</v>
      </c>
      <c r="AI150" s="3">
        <f>+L150*(0.5*MAX('Monthly Peak Data '!$G$18:$G$19,'Monthly Peak Data '!$G$29)+0.5*(MAX('Monthly Peak Data '!$P$3:$P$14)))*(1+X150)</f>
        <v>0</v>
      </c>
      <c r="AJ150" s="3">
        <f>+M150*0.25*MAX('Monthly Peak Data '!$P$3:$P$14)*(1+X150)</f>
        <v>0</v>
      </c>
      <c r="AK150" s="3">
        <f>+VLOOKUP($B150,'Monthly Peak Data '!$L$3:$P$14,5,FALSE)*N150*(1+X150)</f>
        <v>-1.9748823647284981E-2</v>
      </c>
      <c r="AL150" s="3">
        <f>+VLOOKUP($B150,'Monthly Peak Data '!$L$3:$P$14,5,FALSE)*O150*(1+$X150)</f>
        <v>-1.3576265220251267E-2</v>
      </c>
      <c r="AM150" s="3">
        <f>+VLOOKUP($B150,'Monthly Peak Data '!$L$3:$P$14,5,FALSE)*P150*(1+$X150)</f>
        <v>-3.1370549586770984E-2</v>
      </c>
      <c r="AN150" s="3">
        <f>+VLOOKUP($B150,'Monthly Peak Data '!$L$3:$P$14,5,FALSE)*Q150*(1+X150)</f>
        <v>-2.6573113732472089E-2</v>
      </c>
      <c r="AO150" s="3">
        <f t="shared" si="403"/>
        <v>14.981560077862698</v>
      </c>
      <c r="AP150" s="3">
        <f>+VLOOKUP($B150,'Monthly Peak Data '!$C$18:$G$29,5,FALSE)*(1+X150)</f>
        <v>0.83685888888888882</v>
      </c>
      <c r="AQ150" s="3">
        <f>+VLOOKUP($B150,'Monthly Peak Data '!$L$3:$P$14,5,FALSE)*T150*(1+X150)</f>
        <v>-8.1204605883453812E-4</v>
      </c>
      <c r="AR150" s="29">
        <f>+VLOOKUP($B150,'Monthly Peak Data '!$C$3:$G$14,5,FALSE)*U150*(1+X150)</f>
        <v>7.1301376061609304E-3</v>
      </c>
      <c r="AS150" s="3">
        <f t="shared" si="404"/>
        <v>71.503178875701948</v>
      </c>
    </row>
    <row r="151" spans="1:45" x14ac:dyDescent="0.3">
      <c r="A151" s="2">
        <f t="shared" si="251"/>
        <v>2029</v>
      </c>
      <c r="B151" s="2">
        <f t="shared" si="252"/>
        <v>12</v>
      </c>
      <c r="C151" s="3">
        <f t="shared" si="343"/>
        <v>75.751425313569001</v>
      </c>
      <c r="D151" s="1">
        <v>3.3780000000000001</v>
      </c>
      <c r="E151" s="22">
        <f t="shared" si="253"/>
        <v>0.71583737887983834</v>
      </c>
      <c r="F151" s="3">
        <f t="shared" si="344"/>
        <v>54.225701742877071</v>
      </c>
      <c r="G151" s="6">
        <f t="shared" ref="G151:H151" si="427">+G150</f>
        <v>4.5170058639392057</v>
      </c>
      <c r="H151" s="6">
        <f t="shared" si="427"/>
        <v>17.395605767399108</v>
      </c>
      <c r="I151" s="6">
        <f t="shared" si="346"/>
        <v>0.20804038202653646</v>
      </c>
      <c r="J151" s="6">
        <f t="shared" si="347"/>
        <v>0.20943786709997222</v>
      </c>
      <c r="K151" s="6">
        <f t="shared" si="417"/>
        <v>3.98</v>
      </c>
      <c r="L151" s="26">
        <f t="shared" si="269"/>
        <v>0</v>
      </c>
      <c r="M151" s="26">
        <f t="shared" si="270"/>
        <v>0</v>
      </c>
      <c r="N151" s="6">
        <f t="shared" si="339"/>
        <v>0.13842633397629656</v>
      </c>
      <c r="O151" s="26">
        <f t="shared" si="265"/>
        <v>6.4412674635681497E-2</v>
      </c>
      <c r="P151" s="26">
        <f t="shared" si="266"/>
        <v>7.397893672487843E-2</v>
      </c>
      <c r="Q151" s="26">
        <f t="shared" si="287"/>
        <v>0.18626014298461741</v>
      </c>
      <c r="R151" s="26">
        <f t="shared" si="287"/>
        <v>0.50361817795806008</v>
      </c>
      <c r="S151" s="26">
        <f t="shared" si="287"/>
        <v>0.32763727002382631</v>
      </c>
      <c r="T151" s="26">
        <f t="shared" si="285"/>
        <v>5.6919116273448922E-3</v>
      </c>
      <c r="U151" s="75">
        <f t="shared" si="272"/>
        <v>-3.4920840331506921E-2</v>
      </c>
      <c r="V151" s="2">
        <f t="shared" ref="V151:W151" si="428">+V139</f>
        <v>2.5858742599975813E-2</v>
      </c>
      <c r="W151" s="2">
        <f t="shared" si="428"/>
        <v>744</v>
      </c>
      <c r="X151" s="38">
        <f t="shared" si="409"/>
        <v>7.0000000000000007E-2</v>
      </c>
      <c r="Y151" s="5">
        <f t="shared" si="424"/>
        <v>0.30925205388425764</v>
      </c>
      <c r="Z151" s="5">
        <f t="shared" si="424"/>
        <v>-4.92388546574846E-3</v>
      </c>
      <c r="AA151" s="66">
        <f t="shared" si="282"/>
        <v>0.95111013046577186</v>
      </c>
      <c r="AB151" s="5">
        <f t="shared" si="350"/>
        <v>18.298316963670192</v>
      </c>
      <c r="AC151" s="3">
        <f t="shared" si="399"/>
        <v>1061.6958135334105</v>
      </c>
      <c r="AD151" s="3">
        <f t="shared" si="400"/>
        <v>4.0732640711741217</v>
      </c>
      <c r="AE151" s="3">
        <f t="shared" si="401"/>
        <v>4.1006257097376482</v>
      </c>
      <c r="AF151" s="3">
        <f t="shared" si="331"/>
        <v>1665.546164102115</v>
      </c>
      <c r="AG151" s="3">
        <f t="shared" si="402"/>
        <v>-91.649748334405601</v>
      </c>
      <c r="AH151" s="3">
        <f>+K151*AVERAGE('Monthly Peak Data '!$Q$8:$Q$10)*(1+X151)*'Monthly Peak Data '!$M$40*1000</f>
        <v>69.712256016119454</v>
      </c>
      <c r="AI151" s="3">
        <f>+L151*(0.5*MAX('Monthly Peak Data '!$G$18:$G$19,'Monthly Peak Data '!$G$29)+0.5*(MAX('Monthly Peak Data '!$P$3:$P$14)))*(1+X151)</f>
        <v>0</v>
      </c>
      <c r="AJ151" s="3">
        <f>+M151*0.25*MAX('Monthly Peak Data '!$P$3:$P$14)*(1+X151)</f>
        <v>0</v>
      </c>
      <c r="AK151" s="3">
        <f>+VLOOKUP($B151,'Monthly Peak Data '!$L$3:$P$14,5,FALSE)*N151*(1+X151)</f>
        <v>-0.12981666253953214</v>
      </c>
      <c r="AL151" s="3">
        <f>+VLOOKUP($B151,'Monthly Peak Data '!$L$3:$P$14,5,FALSE)*O151*(1+$X151)</f>
        <v>-6.0406414056163517E-2</v>
      </c>
      <c r="AM151" s="3">
        <f>+VLOOKUP($B151,'Monthly Peak Data '!$L$3:$P$14,5,FALSE)*P151*(1+$X151)</f>
        <v>-6.9377685502322359E-2</v>
      </c>
      <c r="AN151" s="3">
        <f>+VLOOKUP($B151,'Monthly Peak Data '!$L$3:$P$14,5,FALSE)*Q151*(1+X151)</f>
        <v>-0.17467536293014513</v>
      </c>
      <c r="AO151" s="3">
        <f t="shared" si="403"/>
        <v>9.8604406023686302</v>
      </c>
      <c r="AP151" s="3">
        <f>+VLOOKUP($B151,'Monthly Peak Data '!$C$18:$G$29,5,FALSE)*(1+X151)</f>
        <v>0</v>
      </c>
      <c r="AQ151" s="3">
        <f>+VLOOKUP($B151,'Monthly Peak Data '!$L$3:$P$14,5,FALSE)*T151*(1+X151)</f>
        <v>-5.3378930851292897E-3</v>
      </c>
      <c r="AR151" s="29">
        <f>+VLOOKUP($B151,'Monthly Peak Data '!$C$3:$G$14,5,FALSE)*U151*(1+X151)</f>
        <v>3.1633944397271838E-2</v>
      </c>
      <c r="AS151" s="3">
        <f t="shared" si="404"/>
        <v>-12.485031789633535</v>
      </c>
    </row>
    <row r="152" spans="1:45" x14ac:dyDescent="0.3">
      <c r="A152" s="2">
        <f t="shared" si="251"/>
        <v>2030</v>
      </c>
      <c r="B152" s="2">
        <f t="shared" si="252"/>
        <v>1</v>
      </c>
      <c r="C152" s="3">
        <f t="shared" si="343"/>
        <v>99.193502388827639</v>
      </c>
      <c r="D152" s="1">
        <v>3.508</v>
      </c>
      <c r="E152" s="22">
        <f t="shared" si="253"/>
        <v>0.70389395402298183</v>
      </c>
      <c r="F152" s="3">
        <f t="shared" si="344"/>
        <v>69.821706609859987</v>
      </c>
      <c r="G152" s="6">
        <f t="shared" ref="G152:H152" si="429">+G151</f>
        <v>4.5170058639392057</v>
      </c>
      <c r="H152" s="6">
        <f t="shared" si="429"/>
        <v>17.395605767399108</v>
      </c>
      <c r="I152" s="6">
        <f t="shared" si="346"/>
        <v>0.27674670875651841</v>
      </c>
      <c r="J152" s="6">
        <f t="shared" si="347"/>
        <v>0.23304046072641252</v>
      </c>
      <c r="K152" s="6">
        <f t="shared" si="417"/>
        <v>3.98</v>
      </c>
      <c r="L152" s="26">
        <f t="shared" si="269"/>
        <v>0</v>
      </c>
      <c r="M152" s="26">
        <f t="shared" si="270"/>
        <v>0</v>
      </c>
      <c r="N152" s="6">
        <f t="shared" si="339"/>
        <v>0.13842633397629656</v>
      </c>
      <c r="O152" s="26">
        <f t="shared" si="265"/>
        <v>7.7730198330277139E-2</v>
      </c>
      <c r="P152" s="26">
        <f t="shared" si="266"/>
        <v>4.5909868105586095E-2</v>
      </c>
      <c r="Q152" s="26">
        <f t="shared" si="287"/>
        <v>0.18765709405700204</v>
      </c>
      <c r="R152" s="26">
        <f t="shared" si="287"/>
        <v>0.52980632321187926</v>
      </c>
      <c r="S152" s="26">
        <f t="shared" si="287"/>
        <v>0.34074276082477939</v>
      </c>
      <c r="T152" s="26">
        <f t="shared" si="285"/>
        <v>5.5666895715433045E-3</v>
      </c>
      <c r="U152" s="75">
        <f t="shared" si="272"/>
        <v>-4.1906854565580132E-2</v>
      </c>
      <c r="V152" s="2">
        <f t="shared" ref="V152:W152" si="430">+V140</f>
        <v>2.2616097317868761E-2</v>
      </c>
      <c r="W152" s="2">
        <f t="shared" si="430"/>
        <v>744</v>
      </c>
      <c r="X152" s="38">
        <f t="shared" si="409"/>
        <v>7.0000000000000007E-2</v>
      </c>
      <c r="Y152" s="5">
        <f t="shared" si="424"/>
        <v>0.30925205388425764</v>
      </c>
      <c r="Z152" s="5">
        <f t="shared" si="424"/>
        <v>-6.0846321130844493E-3</v>
      </c>
      <c r="AA152" s="66">
        <f t="shared" si="282"/>
        <v>0.95111013046577186</v>
      </c>
      <c r="AB152" s="5">
        <f t="shared" si="350"/>
        <v>16.003737057344814</v>
      </c>
      <c r="AC152" s="3">
        <f t="shared" si="399"/>
        <v>1195.6268098228229</v>
      </c>
      <c r="AD152" s="3">
        <f t="shared" si="400"/>
        <v>4.7390102675146499</v>
      </c>
      <c r="AE152" s="3">
        <f t="shared" si="401"/>
        <v>3.9905845351911569</v>
      </c>
      <c r="AF152" s="3">
        <f t="shared" si="331"/>
        <v>1665.546164102115</v>
      </c>
      <c r="AG152" s="3">
        <f t="shared" si="402"/>
        <v>-113.25507178239482</v>
      </c>
      <c r="AH152" s="3">
        <f>+K152*AVERAGE('Monthly Peak Data '!$Q$8:$Q$10)*(1+X152)*'Monthly Peak Data '!$M$40*1000</f>
        <v>69.712256016119454</v>
      </c>
      <c r="AI152" s="3">
        <f>+L152*(0.5*MAX('Monthly Peak Data '!$G$18:$G$19,'Monthly Peak Data '!$G$29)+0.5*(MAX('Monthly Peak Data '!$P$3:$P$14)))*(1+X152)</f>
        <v>0</v>
      </c>
      <c r="AJ152" s="3">
        <f>+M152*0.25*MAX('Monthly Peak Data '!$P$3:$P$14)*(1+X152)</f>
        <v>0</v>
      </c>
      <c r="AK152" s="3">
        <f>+VLOOKUP($B152,'Monthly Peak Data '!$L$3:$P$14,5,FALSE)*N152*(1+X152)</f>
        <v>-0.16041937595748215</v>
      </c>
      <c r="AL152" s="3">
        <f>+VLOOKUP($B152,'Monthly Peak Data '!$L$3:$P$14,5,FALSE)*O152*(1+$X152)</f>
        <v>-9.0079897018218974E-2</v>
      </c>
      <c r="AM152" s="3">
        <f>+VLOOKUP($B152,'Monthly Peak Data '!$L$3:$P$14,5,FALSE)*P152*(1+$X152)</f>
        <v>-5.3203983521296988E-2</v>
      </c>
      <c r="AN152" s="3">
        <f>+VLOOKUP($B152,'Monthly Peak Data '!$L$3:$P$14,5,FALSE)*Q152*(1+X152)</f>
        <v>-0.21747187155713907</v>
      </c>
      <c r="AO152" s="3">
        <f t="shared" si="403"/>
        <v>9.0724027641616658</v>
      </c>
      <c r="AP152" s="3">
        <f>+VLOOKUP($B152,'Monthly Peak Data '!$C$18:$G$29,5,FALSE)*(1+X152)</f>
        <v>0</v>
      </c>
      <c r="AQ152" s="3">
        <f>+VLOOKUP($B152,'Monthly Peak Data '!$L$3:$P$14,5,FALSE)*T152*(1+X152)</f>
        <v>-6.4511198235511638E-3</v>
      </c>
      <c r="AR152" s="29">
        <f>+VLOOKUP($B152,'Monthly Peak Data '!$C$3:$G$14,5,FALSE)*U152*(1+X152)</f>
        <v>4.6134918232742607E-2</v>
      </c>
      <c r="AS152" s="3">
        <f t="shared" si="404"/>
        <v>-34.951904331758648</v>
      </c>
    </row>
    <row r="153" spans="1:45" x14ac:dyDescent="0.3">
      <c r="A153" s="2">
        <f t="shared" ref="A153:A216" si="431">1+A141</f>
        <v>2030</v>
      </c>
      <c r="B153" s="2">
        <f t="shared" ref="B153:B216" si="432">+B141</f>
        <v>2</v>
      </c>
      <c r="C153" s="3">
        <f t="shared" si="343"/>
        <v>95.759635145197322</v>
      </c>
      <c r="D153" s="1">
        <v>3.4729999999999999</v>
      </c>
      <c r="E153" s="22">
        <f t="shared" ref="E153:E216" si="433">+E141</f>
        <v>0.91686750766748637</v>
      </c>
      <c r="F153" s="3">
        <f t="shared" si="344"/>
        <v>87.798898010724898</v>
      </c>
      <c r="G153" s="6">
        <f t="shared" ref="G153:H153" si="434">+G152</f>
        <v>4.5170058639392057</v>
      </c>
      <c r="H153" s="6">
        <f t="shared" si="434"/>
        <v>17.395605767399108</v>
      </c>
      <c r="I153" s="6">
        <f t="shared" si="346"/>
        <v>0.27870003805772442</v>
      </c>
      <c r="J153" s="6">
        <f t="shared" si="347"/>
        <v>0.40112155737549599</v>
      </c>
      <c r="K153" s="6">
        <f t="shared" si="417"/>
        <v>3.98</v>
      </c>
      <c r="L153" s="26">
        <f t="shared" si="269"/>
        <v>0</v>
      </c>
      <c r="M153" s="26">
        <f t="shared" si="270"/>
        <v>0</v>
      </c>
      <c r="N153" s="6">
        <f t="shared" si="339"/>
        <v>0.13842633397629656</v>
      </c>
      <c r="O153" s="26">
        <f t="shared" si="265"/>
        <v>0.10623352735023465</v>
      </c>
      <c r="P153" s="26">
        <f t="shared" si="266"/>
        <v>2.5616584794060596E-2</v>
      </c>
      <c r="Q153" s="26">
        <f t="shared" si="287"/>
        <v>0.18765709405700204</v>
      </c>
      <c r="R153" s="26">
        <f t="shared" si="287"/>
        <v>0.52980632321187926</v>
      </c>
      <c r="S153" s="26">
        <f t="shared" si="287"/>
        <v>0.34074276082477939</v>
      </c>
      <c r="T153" s="26">
        <f t="shared" si="285"/>
        <v>5.5666895715433045E-3</v>
      </c>
      <c r="U153" s="75">
        <f t="shared" si="272"/>
        <v>-4.6754649512469354E-2</v>
      </c>
      <c r="V153" s="2">
        <f t="shared" ref="V153:W153" si="435">+V141</f>
        <v>5.2674725789192064E-2</v>
      </c>
      <c r="W153" s="2">
        <f t="shared" si="435"/>
        <v>672</v>
      </c>
      <c r="X153" s="38">
        <f t="shared" si="409"/>
        <v>7.0000000000000007E-2</v>
      </c>
      <c r="Y153" s="5">
        <f t="shared" si="424"/>
        <v>0.30925205388425764</v>
      </c>
      <c r="Z153" s="5">
        <f t="shared" si="424"/>
        <v>-5.5317014446227934E-3</v>
      </c>
      <c r="AA153" s="66">
        <f t="shared" si="282"/>
        <v>0.95111013046577186</v>
      </c>
      <c r="AB153" s="5">
        <f t="shared" si="350"/>
        <v>33.66684069343205</v>
      </c>
      <c r="AC153" s="3">
        <f t="shared" si="399"/>
        <v>3162.8253182529811</v>
      </c>
      <c r="AD153" s="3">
        <f t="shared" si="400"/>
        <v>10.039756267320858</v>
      </c>
      <c r="AE153" s="3">
        <f t="shared" si="401"/>
        <v>14.44981026082254</v>
      </c>
      <c r="AF153" s="3">
        <f t="shared" si="331"/>
        <v>1665.546164102115</v>
      </c>
      <c r="AG153" s="3">
        <f t="shared" si="402"/>
        <v>-102.96320838236296</v>
      </c>
      <c r="AH153" s="3">
        <f>+K153*AVERAGE('Monthly Peak Data '!$Q$8:$Q$10)*(1+X153)*'Monthly Peak Data '!$M$40*1000</f>
        <v>69.712256016119454</v>
      </c>
      <c r="AI153" s="3">
        <f>+L153*(0.5*MAX('Monthly Peak Data '!$G$18:$G$19,'Monthly Peak Data '!$G$29)+0.5*(MAX('Monthly Peak Data '!$P$3:$P$14)))*(1+X153)</f>
        <v>0</v>
      </c>
      <c r="AJ153" s="3">
        <f>+M153*0.25*MAX('Monthly Peak Data '!$P$3:$P$14)*(1+X153)</f>
        <v>0</v>
      </c>
      <c r="AK153" s="3">
        <f>+VLOOKUP($B153,'Monthly Peak Data '!$L$3:$P$14,5,FALSE)*N153*(1+X153)</f>
        <v>-0.14584153605954825</v>
      </c>
      <c r="AL153" s="3">
        <f>+VLOOKUP($B153,'Monthly Peak Data '!$L$3:$P$14,5,FALSE)*O153*(1+$X153)</f>
        <v>-0.11192422976711383</v>
      </c>
      <c r="AM153" s="3">
        <f>+VLOOKUP($B153,'Monthly Peak Data '!$L$3:$P$14,5,FALSE)*P153*(1+$X153)</f>
        <v>-2.6988810348796723E-2</v>
      </c>
      <c r="AN153" s="3">
        <f>+VLOOKUP($B153,'Monthly Peak Data '!$L$3:$P$14,5,FALSE)*Q153*(1+X153)</f>
        <v>-0.19770948246329126</v>
      </c>
      <c r="AO153" s="3">
        <f t="shared" si="403"/>
        <v>19.085488437683622</v>
      </c>
      <c r="AP153" s="3">
        <f>+VLOOKUP($B153,'Monthly Peak Data '!$C$18:$G$29,5,FALSE)*(1+X153)</f>
        <v>1.6748047619047624</v>
      </c>
      <c r="AQ153" s="3">
        <f>+VLOOKUP($B153,'Monthly Peak Data '!$L$3:$P$14,5,FALSE)*T153*(1+X153)</f>
        <v>-5.8648852032703687E-3</v>
      </c>
      <c r="AR153" s="29">
        <f>+VLOOKUP($B153,'Monthly Peak Data '!$C$3:$G$14,5,FALSE)*U153*(1+X153)</f>
        <v>5.3145258686813898E-2</v>
      </c>
      <c r="AS153" s="3">
        <f t="shared" si="404"/>
        <v>-12.925842851810328</v>
      </c>
    </row>
    <row r="154" spans="1:45" x14ac:dyDescent="0.3">
      <c r="A154" s="2">
        <f t="shared" si="431"/>
        <v>2030</v>
      </c>
      <c r="B154" s="2">
        <f t="shared" si="432"/>
        <v>3</v>
      </c>
      <c r="C154" s="3">
        <f t="shared" si="343"/>
        <v>66.531468531468519</v>
      </c>
      <c r="D154" s="1">
        <v>3.4079999999999999</v>
      </c>
      <c r="E154" s="22">
        <f t="shared" si="433"/>
        <v>0.77619975601835101</v>
      </c>
      <c r="F154" s="3">
        <f t="shared" si="344"/>
        <v>51.641709641668463</v>
      </c>
      <c r="G154" s="6">
        <f t="shared" ref="G154:H154" si="436">+G153</f>
        <v>4.5170058639392057</v>
      </c>
      <c r="H154" s="6">
        <f t="shared" si="436"/>
        <v>17.395605767399108</v>
      </c>
      <c r="I154" s="6">
        <f t="shared" si="346"/>
        <v>0.24308419900486947</v>
      </c>
      <c r="J154" s="6">
        <f t="shared" si="347"/>
        <v>0.36033599693458956</v>
      </c>
      <c r="K154" s="6">
        <f t="shared" si="417"/>
        <v>3.98</v>
      </c>
      <c r="L154" s="26">
        <f t="shared" si="269"/>
        <v>0</v>
      </c>
      <c r="M154" s="26">
        <f t="shared" si="270"/>
        <v>0</v>
      </c>
      <c r="N154" s="6">
        <f t="shared" si="339"/>
        <v>0.13842633397629656</v>
      </c>
      <c r="O154" s="26">
        <f t="shared" si="265"/>
        <v>0.11685418280510634</v>
      </c>
      <c r="P154" s="26">
        <f t="shared" si="266"/>
        <v>3.5275658752051325E-2</v>
      </c>
      <c r="Q154" s="26">
        <f t="shared" si="287"/>
        <v>0.18765709405700204</v>
      </c>
      <c r="R154" s="26">
        <f t="shared" si="287"/>
        <v>0.52980632321187926</v>
      </c>
      <c r="S154" s="26">
        <f t="shared" si="287"/>
        <v>0.34074276082477939</v>
      </c>
      <c r="T154" s="26">
        <f t="shared" si="285"/>
        <v>5.5666895715433045E-3</v>
      </c>
      <c r="U154" s="75">
        <f t="shared" si="272"/>
        <v>-4.8337906852656452E-2</v>
      </c>
      <c r="V154" s="2">
        <f t="shared" ref="V154:W154" si="437">+V142</f>
        <v>0.10095698428780983</v>
      </c>
      <c r="W154" s="2">
        <f t="shared" si="437"/>
        <v>743</v>
      </c>
      <c r="X154" s="38">
        <f t="shared" si="409"/>
        <v>7.0000000000000007E-2</v>
      </c>
      <c r="Y154" s="5">
        <f t="shared" si="424"/>
        <v>0.30925205388425764</v>
      </c>
      <c r="Z154" s="5">
        <f t="shared" si="424"/>
        <v>1.6072852482783614E-2</v>
      </c>
      <c r="AA154" s="66">
        <f t="shared" si="282"/>
        <v>0.95111013046577186</v>
      </c>
      <c r="AB154" s="5">
        <f t="shared" si="350"/>
        <v>71.34375939957539</v>
      </c>
      <c r="AC154" s="3">
        <f t="shared" si="399"/>
        <v>3942.2156671939824</v>
      </c>
      <c r="AD154" s="3">
        <f t="shared" si="400"/>
        <v>18.556518450176846</v>
      </c>
      <c r="AE154" s="3">
        <f t="shared" si="401"/>
        <v>27.507265395089018</v>
      </c>
      <c r="AF154" s="3">
        <f t="shared" si="331"/>
        <v>1665.546164102115</v>
      </c>
      <c r="AG154" s="3">
        <f t="shared" si="402"/>
        <v>299.16879572243033</v>
      </c>
      <c r="AH154" s="3">
        <f>+K154*AVERAGE('Monthly Peak Data '!$Q$8:$Q$10)*(1+X154)*'Monthly Peak Data '!$M$40*1000</f>
        <v>69.712256016119454</v>
      </c>
      <c r="AI154" s="3">
        <f>+L154*(0.5*MAX('Monthly Peak Data '!$G$18:$G$19,'Monthly Peak Data '!$G$29)+0.5*(MAX('Monthly Peak Data '!$P$3:$P$14)))*(1+X154)</f>
        <v>0</v>
      </c>
      <c r="AJ154" s="3">
        <f>+M154*0.25*MAX('Monthly Peak Data '!$P$3:$P$14)*(1+X154)</f>
        <v>0</v>
      </c>
      <c r="AK154" s="3">
        <f>+VLOOKUP($B154,'Monthly Peak Data '!$L$3:$P$14,5,FALSE)*N154*(1+X154)</f>
        <v>0.4237556054704123</v>
      </c>
      <c r="AL154" s="3">
        <f>+VLOOKUP($B154,'Monthly Peak Data '!$L$3:$P$14,5,FALSE)*O154*(1+$X154)</f>
        <v>0.35771817084173618</v>
      </c>
      <c r="AM154" s="3">
        <f>+VLOOKUP($B154,'Monthly Peak Data '!$L$3:$P$14,5,FALSE)*P154*(1+$X154)</f>
        <v>0.10798709828870297</v>
      </c>
      <c r="AN154" s="3">
        <f>+VLOOKUP($B154,'Monthly Peak Data '!$L$3:$P$14,5,FALSE)*Q154*(1+X154)</f>
        <v>0.57446255512740629</v>
      </c>
      <c r="AO154" s="3">
        <f t="shared" si="403"/>
        <v>40.44426109121413</v>
      </c>
      <c r="AP154" s="3">
        <f>+VLOOKUP($B154,'Monthly Peak Data '!$C$18:$G$29,5,FALSE)*(1+X154)</f>
        <v>4.0038709677419362E-2</v>
      </c>
      <c r="AQ154" s="3">
        <f>+VLOOKUP($B154,'Monthly Peak Data '!$L$3:$P$14,5,FALSE)*T154*(1+X154)</f>
        <v>1.7040947644102838E-2</v>
      </c>
      <c r="AR154" s="29">
        <f>+VLOOKUP($B154,'Monthly Peak Data '!$C$3:$G$14,5,FALSE)*U154*(1+X154)</f>
        <v>8.8844293151523618E-3</v>
      </c>
      <c r="AS154" s="3">
        <f t="shared" si="404"/>
        <v>410.85520034612887</v>
      </c>
    </row>
    <row r="155" spans="1:45" x14ac:dyDescent="0.3">
      <c r="A155" s="2">
        <f t="shared" si="431"/>
        <v>2030</v>
      </c>
      <c r="B155" s="2">
        <f t="shared" si="432"/>
        <v>4</v>
      </c>
      <c r="C155" s="3">
        <f t="shared" si="343"/>
        <v>46.297157622739</v>
      </c>
      <c r="D155" s="1">
        <v>3.1160000000000001</v>
      </c>
      <c r="E155" s="22">
        <f t="shared" si="433"/>
        <v>0.85629917965995661</v>
      </c>
      <c r="F155" s="3">
        <f t="shared" si="344"/>
        <v>39.644218092939113</v>
      </c>
      <c r="G155" s="6">
        <f t="shared" ref="G155:H155" si="438">+G154</f>
        <v>4.5170058639392057</v>
      </c>
      <c r="H155" s="6">
        <f t="shared" si="438"/>
        <v>17.395605767399108</v>
      </c>
      <c r="I155" s="6">
        <f t="shared" si="346"/>
        <v>0.18153966108575117</v>
      </c>
      <c r="J155" s="6">
        <f t="shared" si="347"/>
        <v>0.3152134798413897</v>
      </c>
      <c r="K155" s="6">
        <f t="shared" si="417"/>
        <v>3.98</v>
      </c>
      <c r="L155" s="26">
        <f t="shared" si="269"/>
        <v>0</v>
      </c>
      <c r="M155" s="26">
        <f t="shared" si="270"/>
        <v>0</v>
      </c>
      <c r="N155" s="6">
        <f t="shared" si="339"/>
        <v>0.13842633397629656</v>
      </c>
      <c r="O155" s="26">
        <f t="shared" si="265"/>
        <v>0.12801258246699637</v>
      </c>
      <c r="P155" s="26">
        <f t="shared" si="266"/>
        <v>0.12563529848596838</v>
      </c>
      <c r="Q155" s="26">
        <f t="shared" si="287"/>
        <v>0.18765709405700204</v>
      </c>
      <c r="R155" s="26">
        <f t="shared" si="287"/>
        <v>0.52980632321187926</v>
      </c>
      <c r="S155" s="26">
        <f t="shared" si="287"/>
        <v>0.34074276082477939</v>
      </c>
      <c r="T155" s="26">
        <f t="shared" si="285"/>
        <v>5.5666895715433045E-3</v>
      </c>
      <c r="U155" s="75">
        <f t="shared" si="272"/>
        <v>-5.1158259887461428E-2</v>
      </c>
      <c r="V155" s="2">
        <f t="shared" ref="V155:W155" si="439">+V143</f>
        <v>0.14691857833957545</v>
      </c>
      <c r="W155" s="2">
        <f t="shared" si="439"/>
        <v>720</v>
      </c>
      <c r="X155" s="38">
        <f t="shared" si="409"/>
        <v>7.0000000000000007E-2</v>
      </c>
      <c r="Y155" s="5">
        <f t="shared" si="424"/>
        <v>0.30925205388425764</v>
      </c>
      <c r="Z155" s="5">
        <f t="shared" si="424"/>
        <v>2.6413857677902619E-3</v>
      </c>
      <c r="AA155" s="66">
        <f t="shared" si="282"/>
        <v>0.95111013046577186</v>
      </c>
      <c r="AB155" s="5">
        <f t="shared" si="350"/>
        <v>100.60973871292752</v>
      </c>
      <c r="AC155" s="3">
        <f t="shared" si="399"/>
        <v>4267.7960334755426</v>
      </c>
      <c r="AD155" s="3">
        <f t="shared" si="400"/>
        <v>19.5431839186218</v>
      </c>
      <c r="AE155" s="3">
        <f t="shared" si="401"/>
        <v>33.93349405482931</v>
      </c>
      <c r="AF155" s="3">
        <f t="shared" si="331"/>
        <v>1665.546164102115</v>
      </c>
      <c r="AG155" s="3">
        <f t="shared" si="402"/>
        <v>49.16490088082508</v>
      </c>
      <c r="AH155" s="3">
        <f>+K155*AVERAGE('Monthly Peak Data '!$Q$8:$Q$10)*(1+X155)*'Monthly Peak Data '!$M$40*1000</f>
        <v>69.712256016119454</v>
      </c>
      <c r="AI155" s="3">
        <f>+L155*(0.5*MAX('Monthly Peak Data '!$G$18:$G$19,'Monthly Peak Data '!$G$29)+0.5*(MAX('Monthly Peak Data '!$P$3:$P$14)))*(1+X155)</f>
        <v>0</v>
      </c>
      <c r="AJ155" s="3">
        <f>+M155*0.25*MAX('Monthly Peak Data '!$P$3:$P$14)*(1+X155)</f>
        <v>0</v>
      </c>
      <c r="AK155" s="3">
        <f>+VLOOKUP($B155,'Monthly Peak Data '!$L$3:$P$14,5,FALSE)*N155*(1+X155)</f>
        <v>6.9639289386238645E-2</v>
      </c>
      <c r="AL155" s="3">
        <f>+VLOOKUP($B155,'Monthly Peak Data '!$L$3:$P$14,5,FALSE)*O155*(1+$X155)</f>
        <v>6.4400356633192421E-2</v>
      </c>
      <c r="AM155" s="3">
        <f>+VLOOKUP($B155,'Monthly Peak Data '!$L$3:$P$14,5,FALSE)*P155*(1+$X155)</f>
        <v>6.3204396570156821E-2</v>
      </c>
      <c r="AN155" s="3">
        <f>+VLOOKUP($B155,'Monthly Peak Data '!$L$3:$P$14,5,FALSE)*Q155*(1+X155)</f>
        <v>9.4406218116373147E-2</v>
      </c>
      <c r="AO155" s="3">
        <f t="shared" si="403"/>
        <v>57.034933049080287</v>
      </c>
      <c r="AP155" s="3">
        <f>+VLOOKUP($B155,'Monthly Peak Data '!$C$18:$G$29,5,FALSE)*(1+X155)</f>
        <v>142.15603888888893</v>
      </c>
      <c r="AQ155" s="3">
        <f>+VLOOKUP($B155,'Monthly Peak Data '!$L$3:$P$14,5,FALSE)*T155*(1+X155)</f>
        <v>2.800480911836053E-3</v>
      </c>
      <c r="AR155" s="29">
        <f>+VLOOKUP($B155,'Monthly Peak Data '!$C$3:$G$14,5,FALSE)*U155*(1+X155)</f>
        <v>7.590521547035608E-3</v>
      </c>
      <c r="AS155" s="3">
        <f t="shared" si="404"/>
        <v>318.37017009807863</v>
      </c>
    </row>
    <row r="156" spans="1:45" x14ac:dyDescent="0.3">
      <c r="A156" s="2">
        <f t="shared" si="431"/>
        <v>2030</v>
      </c>
      <c r="B156" s="2">
        <f t="shared" si="432"/>
        <v>5</v>
      </c>
      <c r="C156" s="3">
        <f t="shared" si="343"/>
        <v>38.8595661605206</v>
      </c>
      <c r="D156" s="1">
        <v>3.0939999999999999</v>
      </c>
      <c r="E156" s="22">
        <f t="shared" si="433"/>
        <v>0.82264044532210756</v>
      </c>
      <c r="F156" s="3">
        <f t="shared" si="344"/>
        <v>31.967450811314567</v>
      </c>
      <c r="G156" s="6">
        <f t="shared" ref="G156" si="440">+G155</f>
        <v>4.5170058639392057</v>
      </c>
      <c r="H156" s="6">
        <f t="shared" ref="H156" si="441">+H155</f>
        <v>17.395605767399108</v>
      </c>
      <c r="I156" s="6">
        <f t="shared" si="346"/>
        <v>0.16947026552016251</v>
      </c>
      <c r="J156" s="6">
        <f t="shared" si="347"/>
        <v>0.31625460339403022</v>
      </c>
      <c r="K156" s="6">
        <f t="shared" si="417"/>
        <v>3.98</v>
      </c>
      <c r="L156" s="26">
        <f t="shared" si="269"/>
        <v>0</v>
      </c>
      <c r="M156" s="26">
        <f t="shared" si="270"/>
        <v>0</v>
      </c>
      <c r="N156" s="6">
        <f t="shared" si="339"/>
        <v>0.13842633397629656</v>
      </c>
      <c r="O156" s="26">
        <f t="shared" ref="O156:O219" si="442">+O144*D156/D144</f>
        <v>0.13164947043566835</v>
      </c>
      <c r="P156" s="26">
        <f t="shared" ref="P156:P219" si="443">+P144*D158/D144</f>
        <v>0.20174819125525192</v>
      </c>
      <c r="Q156" s="26">
        <f t="shared" si="287"/>
        <v>0.18765709405700204</v>
      </c>
      <c r="R156" s="26">
        <f t="shared" si="287"/>
        <v>0.52980632321187926</v>
      </c>
      <c r="S156" s="26">
        <f t="shared" si="287"/>
        <v>0.34074276082477939</v>
      </c>
      <c r="T156" s="26">
        <f t="shared" si="285"/>
        <v>5.5666895715433045E-3</v>
      </c>
      <c r="U156" s="75">
        <f t="shared" si="272"/>
        <v>-6.5234543771216943E-2</v>
      </c>
      <c r="V156" s="2">
        <f t="shared" ref="V156:W156" si="444">+V144</f>
        <v>0.20374675305062195</v>
      </c>
      <c r="W156" s="2">
        <f t="shared" si="444"/>
        <v>744</v>
      </c>
      <c r="X156" s="38">
        <f t="shared" si="409"/>
        <v>7.0000000000000007E-2</v>
      </c>
      <c r="Y156" s="5">
        <f t="shared" si="424"/>
        <v>0.30925205388425764</v>
      </c>
      <c r="Z156" s="5">
        <f t="shared" si="424"/>
        <v>0.11317959405581732</v>
      </c>
      <c r="AA156" s="66">
        <f t="shared" si="282"/>
        <v>0.95111013046577186</v>
      </c>
      <c r="AB156" s="5">
        <f t="shared" si="350"/>
        <v>144.1764870517101</v>
      </c>
      <c r="AC156" s="3">
        <f t="shared" si="399"/>
        <v>4931.5815910318324</v>
      </c>
      <c r="AD156" s="3">
        <f t="shared" si="400"/>
        <v>26.143981470386816</v>
      </c>
      <c r="AE156" s="3">
        <f t="shared" si="401"/>
        <v>48.788231172472926</v>
      </c>
      <c r="AF156" s="3">
        <f t="shared" si="331"/>
        <v>1665.546164102115</v>
      </c>
      <c r="AG156" s="3">
        <f t="shared" si="402"/>
        <v>2106.6455310469141</v>
      </c>
      <c r="AH156" s="3">
        <f>+K156*AVERAGE('Monthly Peak Data '!$Q$8:$Q$10)*(1+X156)*'Monthly Peak Data '!$M$40*1000</f>
        <v>69.712256016119454</v>
      </c>
      <c r="AI156" s="3">
        <f>+L156*(0.5*MAX('Monthly Peak Data '!$G$18:$G$19,'Monthly Peak Data '!$G$29)+0.5*(MAX('Monthly Peak Data '!$P$3:$P$14)))*(1+X156)</f>
        <v>0</v>
      </c>
      <c r="AJ156" s="3">
        <f>+M156*0.25*MAX('Monthly Peak Data '!$P$3:$P$14)*(1+X156)</f>
        <v>0</v>
      </c>
      <c r="AK156" s="3">
        <f>+VLOOKUP($B156,'Monthly Peak Data '!$L$3:$P$14,5,FALSE)*N156*(1+X156)</f>
        <v>2.9839437310453185</v>
      </c>
      <c r="AL156" s="3">
        <f>+VLOOKUP($B156,'Monthly Peak Data '!$L$3:$P$14,5,FALSE)*O156*(1+$X156)</f>
        <v>2.8378604035646546</v>
      </c>
      <c r="AM156" s="3">
        <f>+VLOOKUP($B156,'Monthly Peak Data '!$L$3:$P$14,5,FALSE)*P156*(1+$X156)</f>
        <v>4.3489214317336851</v>
      </c>
      <c r="AN156" s="3">
        <f>+VLOOKUP($B156,'Monthly Peak Data '!$L$3:$P$14,5,FALSE)*Q156*(1+X156)</f>
        <v>4.0451711268569559</v>
      </c>
      <c r="AO156" s="3">
        <f t="shared" si="403"/>
        <v>81.732607513364655</v>
      </c>
      <c r="AP156" s="3">
        <f>+VLOOKUP($B156,'Monthly Peak Data '!$C$18:$G$29,5,FALSE)*(1+X156)</f>
        <v>0.49346559139784957</v>
      </c>
      <c r="AQ156" s="3">
        <f>+VLOOKUP($B156,'Monthly Peak Data '!$L$3:$P$14,5,FALSE)*T156*(1+X156)</f>
        <v>0.11999659293531767</v>
      </c>
      <c r="AR156" s="29">
        <f>+VLOOKUP($B156,'Monthly Peak Data '!$C$3:$G$14,5,FALSE)*U156*(1+X156)</f>
        <v>-1.406207925488052</v>
      </c>
      <c r="AS156" s="3">
        <f t="shared" si="404"/>
        <v>2271.513545528444</v>
      </c>
    </row>
    <row r="157" spans="1:45" x14ac:dyDescent="0.3">
      <c r="A157" s="2">
        <f t="shared" si="431"/>
        <v>2030</v>
      </c>
      <c r="B157" s="2">
        <f t="shared" si="432"/>
        <v>6</v>
      </c>
      <c r="C157" s="3">
        <f t="shared" si="343"/>
        <v>38.744461077844306</v>
      </c>
      <c r="D157" s="1">
        <v>3.129</v>
      </c>
      <c r="E157" s="22">
        <f t="shared" si="433"/>
        <v>0.93665800540146105</v>
      </c>
      <c r="F157" s="3">
        <f t="shared" si="344"/>
        <v>36.290309633528189</v>
      </c>
      <c r="G157" s="1">
        <f>+G145*(1+$G$6)</f>
        <v>4.6299310105376854</v>
      </c>
      <c r="H157" s="1">
        <f>+H145*(1+$H$6)</f>
        <v>18.514143218242872</v>
      </c>
      <c r="I157" s="6">
        <f t="shared" si="346"/>
        <v>0.18638519861856448</v>
      </c>
      <c r="J157" s="6">
        <f t="shared" si="347"/>
        <v>0.62114871916845316</v>
      </c>
      <c r="K157" s="1">
        <v>4.0199999999999996</v>
      </c>
      <c r="L157" s="26">
        <f t="shared" ref="L157:L220" si="445">+L145*(1+$L$6)</f>
        <v>0</v>
      </c>
      <c r="M157" s="26">
        <f t="shared" ref="M157:M220" si="446">+M145*(1+$M$6)</f>
        <v>0</v>
      </c>
      <c r="N157" s="1">
        <f>+N145*(1+$N$6)</f>
        <v>0.13900357178897771</v>
      </c>
      <c r="O157" s="26">
        <f t="shared" si="442"/>
        <v>0.10327147123647105</v>
      </c>
      <c r="P157" s="26">
        <f t="shared" si="443"/>
        <v>0.1453379013688017</v>
      </c>
      <c r="Q157" s="26">
        <f t="shared" si="287"/>
        <v>0.18765709405700204</v>
      </c>
      <c r="R157" s="26">
        <f t="shared" si="287"/>
        <v>0.52980632321187926</v>
      </c>
      <c r="S157" s="26">
        <f t="shared" si="287"/>
        <v>0.34074276082477939</v>
      </c>
      <c r="T157" s="26">
        <f t="shared" si="285"/>
        <v>5.5666895715433045E-3</v>
      </c>
      <c r="U157" s="75">
        <f t="shared" ref="U157:U220" si="447">+U145*(1+$U$6)</f>
        <v>-5.6531758413193668E-2</v>
      </c>
      <c r="V157" s="2">
        <f t="shared" ref="V157:W157" si="448">+V145</f>
        <v>0.22707631086142321</v>
      </c>
      <c r="W157" s="2">
        <f t="shared" si="448"/>
        <v>720</v>
      </c>
      <c r="X157" s="38">
        <f t="shared" si="409"/>
        <v>7.0000000000000007E-2</v>
      </c>
      <c r="Y157" s="5">
        <f t="shared" si="424"/>
        <v>0.30925205388425764</v>
      </c>
      <c r="Z157" s="5">
        <f t="shared" si="424"/>
        <v>1.7649812734082402E-3</v>
      </c>
      <c r="AA157" s="66">
        <f t="shared" si="282"/>
        <v>0.95111013046577186</v>
      </c>
      <c r="AB157" s="5">
        <f t="shared" si="350"/>
        <v>155.50169734734797</v>
      </c>
      <c r="AC157" s="3">
        <f t="shared" si="399"/>
        <v>6038.2290774436588</v>
      </c>
      <c r="AD157" s="3">
        <f t="shared" si="400"/>
        <v>31.012039777802009</v>
      </c>
      <c r="AE157" s="3">
        <f t="shared" si="401"/>
        <v>103.35095774533345</v>
      </c>
      <c r="AF157" s="3">
        <f t="shared" si="331"/>
        <v>1665.546164102115</v>
      </c>
      <c r="AG157" s="3">
        <f t="shared" si="402"/>
        <v>34.964514198534623</v>
      </c>
      <c r="AH157" s="3">
        <f>+K157*AVERAGE('Monthly Peak Data '!$Q$8:$Q$10)*(1+X157)*'Monthly Peak Data '!$M$40*1000</f>
        <v>70.412881704723645</v>
      </c>
      <c r="AI157" s="3">
        <f>+L157*(0.5*MAX('Monthly Peak Data '!$G$18:$G$19,'Monthly Peak Data '!$G$29)+0.5*(MAX('Monthly Peak Data '!$P$3:$P$14)))*(1+X157)</f>
        <v>0</v>
      </c>
      <c r="AJ157" s="3">
        <f>+M157*0.25*MAX('Monthly Peak Data '!$P$3:$P$14)*(1+X157)</f>
        <v>0</v>
      </c>
      <c r="AK157" s="3">
        <f>+VLOOKUP($B157,'Monthly Peak Data '!$L$3:$P$14,5,FALSE)*N157*(1+X157)</f>
        <v>4.6727209019963113E-2</v>
      </c>
      <c r="AL157" s="3">
        <f>+VLOOKUP($B157,'Monthly Peak Data '!$L$3:$P$14,5,FALSE)*O157*(1+$X157)</f>
        <v>3.4715565651733393E-2</v>
      </c>
      <c r="AM157" s="3">
        <f>+VLOOKUP($B157,'Monthly Peak Data '!$L$3:$P$14,5,FALSE)*P157*(1+$X157)</f>
        <v>4.8856546694300784E-2</v>
      </c>
      <c r="AN157" s="3">
        <f>+VLOOKUP($B157,'Monthly Peak Data '!$L$3:$P$14,5,FALSE)*Q157*(1+X157)</f>
        <v>6.3082495976378397E-2</v>
      </c>
      <c r="AO157" s="3">
        <f t="shared" si="403"/>
        <v>88.15278730154121</v>
      </c>
      <c r="AP157" s="3">
        <f>+VLOOKUP($B157,'Monthly Peak Data '!$C$18:$G$29,5,FALSE)*(1+X157)</f>
        <v>339.51848999999993</v>
      </c>
      <c r="AQ157" s="3">
        <f>+VLOOKUP($B157,'Monthly Peak Data '!$L$3:$P$14,5,FALSE)*T157*(1+X157)</f>
        <v>1.8712890885540453E-3</v>
      </c>
      <c r="AR157" s="29">
        <f>+VLOOKUP($B157,'Monthly Peak Data '!$C$3:$G$14,5,FALSE)*U157*(1+X157)</f>
        <v>-2.9535862332761313</v>
      </c>
      <c r="AS157" s="3">
        <f t="shared" si="404"/>
        <v>530.29034007795417</v>
      </c>
    </row>
    <row r="158" spans="1:45" x14ac:dyDescent="0.3">
      <c r="A158" s="2">
        <f t="shared" si="431"/>
        <v>2030</v>
      </c>
      <c r="B158" s="2">
        <f t="shared" si="432"/>
        <v>7</v>
      </c>
      <c r="C158" s="3">
        <f t="shared" si="343"/>
        <v>47.862182890855458</v>
      </c>
      <c r="D158" s="1">
        <v>3.169</v>
      </c>
      <c r="E158" s="22">
        <f t="shared" si="433"/>
        <v>0.86933577818182028</v>
      </c>
      <c r="F158" s="3">
        <f t="shared" si="344"/>
        <v>41.608308008902434</v>
      </c>
      <c r="G158" s="6">
        <f t="shared" ref="G158:H158" si="449">+G157</f>
        <v>4.6299310105376854</v>
      </c>
      <c r="H158" s="6">
        <f t="shared" si="449"/>
        <v>18.514143218242872</v>
      </c>
      <c r="I158" s="6">
        <f t="shared" si="346"/>
        <v>0.28101991695771628</v>
      </c>
      <c r="J158" s="6">
        <f t="shared" si="347"/>
        <v>0.53098523746400672</v>
      </c>
      <c r="K158" s="6">
        <f t="shared" si="417"/>
        <v>4.0199999999999996</v>
      </c>
      <c r="L158" s="26">
        <f t="shared" si="445"/>
        <v>0</v>
      </c>
      <c r="M158" s="26">
        <f t="shared" si="446"/>
        <v>0</v>
      </c>
      <c r="N158" s="6">
        <f t="shared" si="339"/>
        <v>0.13900357178897771</v>
      </c>
      <c r="O158" s="26">
        <f t="shared" si="442"/>
        <v>9.6575522266389643E-2</v>
      </c>
      <c r="P158" s="26">
        <f t="shared" si="443"/>
        <v>0.1189378228329868</v>
      </c>
      <c r="Q158" s="26">
        <f t="shared" si="287"/>
        <v>0.18765709405700204</v>
      </c>
      <c r="R158" s="26">
        <f t="shared" si="287"/>
        <v>0.52980632321187926</v>
      </c>
      <c r="S158" s="26">
        <f t="shared" si="287"/>
        <v>0.34074276082477939</v>
      </c>
      <c r="T158" s="26">
        <f t="shared" si="285"/>
        <v>5.5666895715433045E-3</v>
      </c>
      <c r="U158" s="75">
        <f t="shared" si="447"/>
        <v>-4.7430441286462233E-2</v>
      </c>
      <c r="V158" s="2">
        <f t="shared" ref="V158:W158" si="450">+V146</f>
        <v>0.24032926332004376</v>
      </c>
      <c r="W158" s="2">
        <f t="shared" si="450"/>
        <v>744</v>
      </c>
      <c r="X158" s="38">
        <f t="shared" si="409"/>
        <v>7.0000000000000007E-2</v>
      </c>
      <c r="Y158" s="5">
        <f t="shared" si="424"/>
        <v>0.30925205388425764</v>
      </c>
      <c r="Z158" s="5">
        <f t="shared" si="424"/>
        <v>1.7832548024646607E-3</v>
      </c>
      <c r="AA158" s="66">
        <f t="shared" si="282"/>
        <v>0.94635457981344295</v>
      </c>
      <c r="AB158" s="5">
        <f t="shared" si="350"/>
        <v>169.21290406054905</v>
      </c>
      <c r="AC158" s="3">
        <f t="shared" si="399"/>
        <v>7533.5090154184354</v>
      </c>
      <c r="AD158" s="3">
        <f t="shared" si="400"/>
        <v>50.880849984578376</v>
      </c>
      <c r="AE158" s="3">
        <f t="shared" si="401"/>
        <v>96.139022827684371</v>
      </c>
      <c r="AF158" s="3">
        <f t="shared" si="331"/>
        <v>1665.546164102115</v>
      </c>
      <c r="AG158" s="3">
        <f t="shared" si="402"/>
        <v>35.326515243971649</v>
      </c>
      <c r="AH158" s="3">
        <f>+K158*AVERAGE('Monthly Peak Data '!$Q$8:$Q$10)*(1+X158)*'Monthly Peak Data '!$M$40*1000</f>
        <v>70.412881704723645</v>
      </c>
      <c r="AI158" s="3">
        <f>+L158*(0.5*MAX('Monthly Peak Data '!$G$18:$G$19,'Monthly Peak Data '!$G$29)+0.5*(MAX('Monthly Peak Data '!$P$3:$P$14)))*(1+X158)</f>
        <v>0</v>
      </c>
      <c r="AJ158" s="3">
        <f>+M158*0.25*MAX('Monthly Peak Data '!$P$3:$P$14)*(1+X158)</f>
        <v>0</v>
      </c>
      <c r="AK158" s="3">
        <f>+VLOOKUP($B158,'Monthly Peak Data '!$L$3:$P$14,5,FALSE)*N158*(1+X158)</f>
        <v>4.7210993762960909E-2</v>
      </c>
      <c r="AL158" s="3">
        <f>+VLOOKUP($B158,'Monthly Peak Data '!$L$3:$P$14,5,FALSE)*O158*(1+$X158)</f>
        <v>3.2800785768979449E-2</v>
      </c>
      <c r="AM158" s="3">
        <f>+VLOOKUP($B158,'Monthly Peak Data '!$L$3:$P$14,5,FALSE)*P158*(1+$X158)</f>
        <v>4.039588867883713E-2</v>
      </c>
      <c r="AN158" s="3">
        <f>+VLOOKUP($B158,'Monthly Peak Data '!$L$3:$P$14,5,FALSE)*Q158*(1+X158)</f>
        <v>6.3735613287334278E-2</v>
      </c>
      <c r="AO158" s="3">
        <f t="shared" si="403"/>
        <v>95.925571198146642</v>
      </c>
      <c r="AP158" s="3">
        <f>+VLOOKUP($B158,'Monthly Peak Data '!$C$18:$G$29,5,FALSE)*(1+X158)</f>
        <v>108.68772365591396</v>
      </c>
      <c r="AQ158" s="3">
        <f>+VLOOKUP($B158,'Monthly Peak Data '!$L$3:$P$14,5,FALSE)*T158*(1+X158)</f>
        <v>1.8906632632537139E-3</v>
      </c>
      <c r="AR158" s="29">
        <f>+VLOOKUP($B158,'Monthly Peak Data '!$C$3:$G$14,5,FALSE)*U158*(1+X158)</f>
        <v>-2.7493631342057334</v>
      </c>
      <c r="AS158" s="3">
        <f t="shared" si="404"/>
        <v>307.78936261331154</v>
      </c>
    </row>
    <row r="159" spans="1:45" x14ac:dyDescent="0.3">
      <c r="A159" s="2">
        <f t="shared" si="431"/>
        <v>2030</v>
      </c>
      <c r="B159" s="2">
        <f t="shared" si="432"/>
        <v>8</v>
      </c>
      <c r="C159" s="3">
        <f t="shared" si="343"/>
        <v>46.039244015119699</v>
      </c>
      <c r="D159" s="1">
        <v>3.2090000000000001</v>
      </c>
      <c r="E159" s="22">
        <f t="shared" si="433"/>
        <v>0.89082637613107407</v>
      </c>
      <c r="F159" s="3">
        <f t="shared" si="344"/>
        <v>41.012972905803323</v>
      </c>
      <c r="G159" s="6">
        <f t="shared" ref="G159:H159" si="451">+G158</f>
        <v>4.6299310105376854</v>
      </c>
      <c r="H159" s="6">
        <f t="shared" si="451"/>
        <v>18.514143218242872</v>
      </c>
      <c r="I159" s="6">
        <f t="shared" si="346"/>
        <v>0.24704533027073436</v>
      </c>
      <c r="J159" s="6">
        <f t="shared" si="347"/>
        <v>0.63785346660657094</v>
      </c>
      <c r="K159" s="6">
        <f t="shared" si="417"/>
        <v>4.0199999999999996</v>
      </c>
      <c r="L159" s="26">
        <f t="shared" si="445"/>
        <v>0</v>
      </c>
      <c r="M159" s="26">
        <f t="shared" si="446"/>
        <v>0</v>
      </c>
      <c r="N159" s="6">
        <f t="shared" si="339"/>
        <v>0.13900357178897771</v>
      </c>
      <c r="O159" s="26">
        <f t="shared" si="442"/>
        <v>7.2603296098388156E-2</v>
      </c>
      <c r="P159" s="26">
        <f t="shared" si="443"/>
        <v>5.7560183177123338E-2</v>
      </c>
      <c r="Q159" s="26">
        <f t="shared" si="287"/>
        <v>0.18765709405700204</v>
      </c>
      <c r="R159" s="26">
        <f t="shared" si="287"/>
        <v>0.52980632321187926</v>
      </c>
      <c r="S159" s="26">
        <f t="shared" si="287"/>
        <v>0.34074276082477939</v>
      </c>
      <c r="T159" s="26">
        <f t="shared" si="285"/>
        <v>5.5666895715433045E-3</v>
      </c>
      <c r="U159" s="75">
        <f t="shared" si="447"/>
        <v>-7.3806447858472998E-2</v>
      </c>
      <c r="V159" s="2">
        <f t="shared" ref="V159:W159" si="452">+V147</f>
        <v>0.20131777062945472</v>
      </c>
      <c r="W159" s="2">
        <f t="shared" si="452"/>
        <v>744</v>
      </c>
      <c r="X159" s="38">
        <f t="shared" si="409"/>
        <v>7.0000000000000007E-2</v>
      </c>
      <c r="Y159" s="5">
        <f t="shared" si="424"/>
        <v>0.30925205388425764</v>
      </c>
      <c r="Z159" s="5">
        <f t="shared" si="424"/>
        <v>9.9775280898876398E-2</v>
      </c>
      <c r="AA159" s="66">
        <f t="shared" ref="AA159:AA224" si="453">+AA147*0.995</f>
        <v>0.94635457981344295</v>
      </c>
      <c r="AB159" s="5">
        <f t="shared" si="350"/>
        <v>141.74538770936445</v>
      </c>
      <c r="AC159" s="3">
        <f t="shared" si="399"/>
        <v>6220.3377278420239</v>
      </c>
      <c r="AD159" s="3">
        <f t="shared" si="400"/>
        <v>37.46876364948416</v>
      </c>
      <c r="AE159" s="3">
        <f t="shared" si="401"/>
        <v>96.74168201072429</v>
      </c>
      <c r="AF159" s="3">
        <f t="shared" si="331"/>
        <v>1665.546164102115</v>
      </c>
      <c r="AG159" s="3">
        <f t="shared" si="402"/>
        <v>1976.5616090163649</v>
      </c>
      <c r="AH159" s="3">
        <f>+K159*AVERAGE('Monthly Peak Data '!$Q$8:$Q$10)*(1+X159)*'Monthly Peak Data '!$M$40*1000</f>
        <v>70.412881704723645</v>
      </c>
      <c r="AI159" s="3">
        <f>+L159*(0.5*MAX('Monthly Peak Data '!$G$18:$G$19,'Monthly Peak Data '!$G$29)+0.5*(MAX('Monthly Peak Data '!$P$3:$P$14)))*(1+X159)</f>
        <v>0</v>
      </c>
      <c r="AJ159" s="3">
        <f>+M159*0.25*MAX('Monthly Peak Data '!$P$3:$P$14)*(1+X159)</f>
        <v>0</v>
      </c>
      <c r="AK159" s="3">
        <f>+VLOOKUP($B159,'Monthly Peak Data '!$L$3:$P$14,5,FALSE)*N159*(1+X159)</f>
        <v>2.6415126754203007</v>
      </c>
      <c r="AL159" s="3">
        <f>+VLOOKUP($B159,'Monthly Peak Data '!$L$3:$P$14,5,FALSE)*O159*(1+$X159)</f>
        <v>1.3796949564168899</v>
      </c>
      <c r="AM159" s="3">
        <f>+VLOOKUP($B159,'Monthly Peak Data '!$L$3:$P$14,5,FALSE)*P159*(1+$X159)</f>
        <v>1.09382767295151</v>
      </c>
      <c r="AN159" s="3">
        <f>+VLOOKUP($B159,'Monthly Peak Data '!$L$3:$P$14,5,FALSE)*Q159*(1+X159)</f>
        <v>3.566085289784021</v>
      </c>
      <c r="AO159" s="3">
        <f t="shared" si="403"/>
        <v>80.354434883158532</v>
      </c>
      <c r="AP159" s="3">
        <f>+VLOOKUP($B159,'Monthly Peak Data '!$C$18:$G$29,5,FALSE)*(1+X159)</f>
        <v>251.79573655913978</v>
      </c>
      <c r="AQ159" s="3">
        <f>+VLOOKUP($B159,'Monthly Peak Data '!$L$3:$P$14,5,FALSE)*T159*(1+X159)</f>
        <v>0.10578491526595173</v>
      </c>
      <c r="AR159" s="29">
        <f>+VLOOKUP($B159,'Monthly Peak Data '!$C$3:$G$14,5,FALSE)*U159*(1+X159)</f>
        <v>-4.9072231060476375</v>
      </c>
      <c r="AS159" s="3">
        <f t="shared" si="404"/>
        <v>2383.0043445671777</v>
      </c>
    </row>
    <row r="160" spans="1:45" x14ac:dyDescent="0.3">
      <c r="A160" s="2">
        <f t="shared" si="431"/>
        <v>2030</v>
      </c>
      <c r="B160" s="2">
        <f t="shared" si="432"/>
        <v>9</v>
      </c>
      <c r="C160" s="3">
        <f t="shared" si="343"/>
        <v>43.444453816954869</v>
      </c>
      <c r="D160" s="1">
        <v>3.2240000000000002</v>
      </c>
      <c r="E160" s="22">
        <f t="shared" si="433"/>
        <v>1.1928111171804658</v>
      </c>
      <c r="F160" s="3">
        <f t="shared" si="344"/>
        <v>51.821027492697091</v>
      </c>
      <c r="G160" s="6">
        <f t="shared" ref="G160:H160" si="454">+G159</f>
        <v>4.6299310105376854</v>
      </c>
      <c r="H160" s="6">
        <f t="shared" si="454"/>
        <v>18.514143218242872</v>
      </c>
      <c r="I160" s="6">
        <f t="shared" si="346"/>
        <v>0.38652721227718034</v>
      </c>
      <c r="J160" s="6">
        <f t="shared" si="347"/>
        <v>1.2399201074229163</v>
      </c>
      <c r="K160" s="6">
        <f t="shared" si="417"/>
        <v>4.0199999999999996</v>
      </c>
      <c r="L160" s="26">
        <f t="shared" si="445"/>
        <v>0</v>
      </c>
      <c r="M160" s="26">
        <f t="shared" si="446"/>
        <v>0</v>
      </c>
      <c r="N160" s="6">
        <f t="shared" si="339"/>
        <v>0.13900357178897771</v>
      </c>
      <c r="O160" s="26">
        <f t="shared" si="442"/>
        <v>7.6030021580773238E-2</v>
      </c>
      <c r="P160" s="26">
        <f t="shared" si="443"/>
        <v>7.571787291574833E-2</v>
      </c>
      <c r="Q160" s="26">
        <f t="shared" si="287"/>
        <v>0.18765709405700204</v>
      </c>
      <c r="R160" s="26">
        <f t="shared" si="287"/>
        <v>0.52980632321187926</v>
      </c>
      <c r="S160" s="26">
        <f t="shared" si="287"/>
        <v>0.34074276082477939</v>
      </c>
      <c r="T160" s="26">
        <f t="shared" si="287"/>
        <v>5.5666895715433045E-3</v>
      </c>
      <c r="U160" s="75">
        <f t="shared" si="447"/>
        <v>-6.6979482981701019E-2</v>
      </c>
      <c r="V160" s="2">
        <f t="shared" ref="V160:W160" si="455">+V148</f>
        <v>0.16869506866416967</v>
      </c>
      <c r="W160" s="2">
        <f t="shared" si="455"/>
        <v>720</v>
      </c>
      <c r="X160" s="38">
        <f t="shared" si="409"/>
        <v>7.0000000000000007E-2</v>
      </c>
      <c r="Y160" s="5">
        <f t="shared" si="424"/>
        <v>0.30925205388425764</v>
      </c>
      <c r="Z160" s="5">
        <f t="shared" si="424"/>
        <v>-4.1385767790262174E-4</v>
      </c>
      <c r="AA160" s="66">
        <f t="shared" si="453"/>
        <v>0.94635457981344295</v>
      </c>
      <c r="AB160" s="5">
        <f t="shared" si="350"/>
        <v>114.94465259204173</v>
      </c>
      <c r="AC160" s="3">
        <f t="shared" si="399"/>
        <v>6373.5085022584608</v>
      </c>
      <c r="AD160" s="3">
        <f t="shared" si="400"/>
        <v>47.539282661850827</v>
      </c>
      <c r="AE160" s="3">
        <f t="shared" si="401"/>
        <v>152.49873900888718</v>
      </c>
      <c r="AF160" s="3">
        <f t="shared" si="331"/>
        <v>1665.546164102115</v>
      </c>
      <c r="AG160" s="3">
        <f t="shared" si="402"/>
        <v>-8.1985757431046675</v>
      </c>
      <c r="AH160" s="3">
        <f>+K160*AVERAGE('Monthly Peak Data '!$Q$8:$Q$10)*(1+X160)*'Monthly Peak Data '!$M$40*1000</f>
        <v>70.412881704723645</v>
      </c>
      <c r="AI160" s="3">
        <f>+L160*(0.5*MAX('Monthly Peak Data '!$G$18:$G$19,'Monthly Peak Data '!$G$29)+0.5*(MAX('Monthly Peak Data '!$P$3:$P$14)))*(1+X160)</f>
        <v>0</v>
      </c>
      <c r="AJ160" s="3">
        <f>+M160*0.25*MAX('Monthly Peak Data '!$P$3:$P$14)*(1+X160)</f>
        <v>0</v>
      </c>
      <c r="AK160" s="3">
        <f>+VLOOKUP($B160,'Monthly Peak Data '!$L$3:$P$14,5,FALSE)*N160*(1+X160)</f>
        <v>-1.0956724873646521E-2</v>
      </c>
      <c r="AL160" s="3">
        <f>+VLOOKUP($B160,'Monthly Peak Data '!$L$3:$P$14,5,FALSE)*O160*(1+$X160)</f>
        <v>-5.9929397344018172E-3</v>
      </c>
      <c r="AM160" s="3">
        <f>+VLOOKUP($B160,'Monthly Peak Data '!$L$3:$P$14,5,FALSE)*P160*(1+$X160)</f>
        <v>-5.9683351361290039E-3</v>
      </c>
      <c r="AN160" s="3">
        <f>+VLOOKUP($B160,'Monthly Peak Data '!$L$3:$P$14,5,FALSE)*Q160*(1+X160)</f>
        <v>-1.4791757677219759E-2</v>
      </c>
      <c r="AO160" s="3">
        <f t="shared" si="403"/>
        <v>65.161292026042389</v>
      </c>
      <c r="AP160" s="3">
        <f>+VLOOKUP($B160,'Monthly Peak Data '!$C$18:$G$29,5,FALSE)*(1+X160)</f>
        <v>0.31838444444444441</v>
      </c>
      <c r="AQ160" s="3">
        <f>+VLOOKUP($B160,'Monthly Peak Data '!$L$3:$P$14,5,FALSE)*T160*(1+X160)</f>
        <v>-4.3878502766094848E-4</v>
      </c>
      <c r="AR160" s="29">
        <f>+VLOOKUP($B160,'Monthly Peak Data '!$C$3:$G$14,5,FALSE)*U160*(1+X160)</f>
        <v>-3.4605633073222242</v>
      </c>
      <c r="AS160" s="3">
        <f t="shared" si="404"/>
        <v>124.19527058233454</v>
      </c>
    </row>
    <row r="161" spans="1:45" x14ac:dyDescent="0.3">
      <c r="A161" s="2">
        <f t="shared" si="431"/>
        <v>2030</v>
      </c>
      <c r="B161" s="2">
        <f t="shared" si="432"/>
        <v>10</v>
      </c>
      <c r="C161" s="3">
        <f t="shared" si="343"/>
        <v>41.744680851063819</v>
      </c>
      <c r="D161" s="1">
        <v>3.27</v>
      </c>
      <c r="E161" s="22">
        <f t="shared" si="433"/>
        <v>0.94018245482949858</v>
      </c>
      <c r="F161" s="3">
        <f t="shared" si="344"/>
        <v>39.24761651862714</v>
      </c>
      <c r="G161" s="6">
        <f t="shared" ref="G161:H161" si="456">+G160</f>
        <v>4.6299310105376854</v>
      </c>
      <c r="H161" s="6">
        <f t="shared" si="456"/>
        <v>18.514143218242872</v>
      </c>
      <c r="I161" s="6">
        <f t="shared" si="346"/>
        <v>0.29163392326322152</v>
      </c>
      <c r="J161" s="6">
        <f t="shared" si="347"/>
        <v>0.42089788289047808</v>
      </c>
      <c r="K161" s="6">
        <f t="shared" si="417"/>
        <v>4.0199999999999996</v>
      </c>
      <c r="L161" s="26">
        <f t="shared" si="445"/>
        <v>0</v>
      </c>
      <c r="M161" s="26">
        <f t="shared" si="446"/>
        <v>0</v>
      </c>
      <c r="N161" s="6">
        <f t="shared" si="339"/>
        <v>0.13900357178897771</v>
      </c>
      <c r="O161" s="26">
        <f t="shared" si="442"/>
        <v>0.10185143970855784</v>
      </c>
      <c r="P161" s="26">
        <f t="shared" si="443"/>
        <v>0.20541032237311932</v>
      </c>
      <c r="Q161" s="26">
        <f t="shared" ref="Q161:T224" si="457">+Q149*(1+Q$6)</f>
        <v>0.18765709405700204</v>
      </c>
      <c r="R161" s="26">
        <f t="shared" si="457"/>
        <v>0.52980632321187926</v>
      </c>
      <c r="S161" s="26">
        <f t="shared" si="457"/>
        <v>0.34074276082477939</v>
      </c>
      <c r="T161" s="26">
        <f t="shared" si="457"/>
        <v>5.5666895715433045E-3</v>
      </c>
      <c r="U161" s="75">
        <f t="shared" si="447"/>
        <v>-6.764213333333334E-2</v>
      </c>
      <c r="V161" s="2">
        <f t="shared" ref="V161:W161" si="458">+V149</f>
        <v>0.10010137277999277</v>
      </c>
      <c r="W161" s="2">
        <f t="shared" si="458"/>
        <v>744</v>
      </c>
      <c r="X161" s="38">
        <f t="shared" si="409"/>
        <v>7.0000000000000007E-2</v>
      </c>
      <c r="Y161" s="5">
        <f t="shared" si="424"/>
        <v>0.30925205388425764</v>
      </c>
      <c r="Z161" s="5">
        <f t="shared" si="424"/>
        <v>-3.089887640449438E-4</v>
      </c>
      <c r="AA161" s="66">
        <f t="shared" si="453"/>
        <v>0.94635457981344295</v>
      </c>
      <c r="AB161" s="5">
        <f t="shared" si="350"/>
        <v>70.48015607651341</v>
      </c>
      <c r="AC161" s="3">
        <f t="shared" si="399"/>
        <v>2959.810607514466</v>
      </c>
      <c r="AD161" s="3">
        <f t="shared" si="400"/>
        <v>21.993212738813636</v>
      </c>
      <c r="AE161" s="3">
        <f t="shared" si="401"/>
        <v>31.741494871882608</v>
      </c>
      <c r="AF161" s="3">
        <f t="shared" si="331"/>
        <v>1665.546164102115</v>
      </c>
      <c r="AG161" s="3">
        <f t="shared" si="402"/>
        <v>-6.1211085864808599</v>
      </c>
      <c r="AH161" s="3">
        <f>+K161*AVERAGE('Monthly Peak Data '!$Q$8:$Q$10)*(1+X161)*'Monthly Peak Data '!$M$40*1000</f>
        <v>70.412881704723645</v>
      </c>
      <c r="AI161" s="3">
        <f>+L161*(0.5*MAX('Monthly Peak Data '!$G$18:$G$19,'Monthly Peak Data '!$G$29)+0.5*(MAX('Monthly Peak Data '!$P$3:$P$14)))*(1+X161)</f>
        <v>0</v>
      </c>
      <c r="AJ161" s="3">
        <f>+M161*0.25*MAX('Monthly Peak Data '!$P$3:$P$14)*(1+X161)</f>
        <v>0</v>
      </c>
      <c r="AK161" s="3">
        <f>+VLOOKUP($B161,'Monthly Peak Data '!$L$3:$P$14,5,FALSE)*N161*(1+X161)</f>
        <v>-8.1803601997813384E-3</v>
      </c>
      <c r="AL161" s="3">
        <f>+VLOOKUP($B161,'Monthly Peak Data '!$L$3:$P$14,5,FALSE)*O161*(1+$X161)</f>
        <v>-5.9939572268486296E-3</v>
      </c>
      <c r="AM161" s="3">
        <f>+VLOOKUP($B161,'Monthly Peak Data '!$L$3:$P$14,5,FALSE)*P161*(1+$X161)</f>
        <v>-1.2088397471658073E-2</v>
      </c>
      <c r="AN161" s="3">
        <f>+VLOOKUP($B161,'Monthly Peak Data '!$L$3:$P$14,5,FALSE)*Q161*(1+X161)</f>
        <v>-1.104361998525457E-2</v>
      </c>
      <c r="AO161" s="3">
        <f t="shared" si="403"/>
        <v>39.954690614817743</v>
      </c>
      <c r="AP161" s="3">
        <f>+VLOOKUP($B161,'Monthly Peak Data '!$C$18:$G$29,5,FALSE)*(1+X161)</f>
        <v>0.51383010752688163</v>
      </c>
      <c r="AQ161" s="3">
        <f>+VLOOKUP($B161,'Monthly Peak Data '!$L$3:$P$14,5,FALSE)*T161*(1+X161)</f>
        <v>-3.2759968128532349E-4</v>
      </c>
      <c r="AR161" s="29">
        <f>+VLOOKUP($B161,'Monthly Peak Data '!$C$3:$G$14,5,FALSE)*U161*(1+X161)</f>
        <v>8.4984703518279549E-3</v>
      </c>
      <c r="AS161" s="3">
        <f t="shared" si="404"/>
        <v>104.73115837637441</v>
      </c>
    </row>
    <row r="162" spans="1:45" x14ac:dyDescent="0.3">
      <c r="A162" s="2">
        <f t="shared" si="431"/>
        <v>2030</v>
      </c>
      <c r="B162" s="2">
        <f t="shared" si="432"/>
        <v>11</v>
      </c>
      <c r="C162" s="3">
        <f t="shared" si="343"/>
        <v>54.316008146639511</v>
      </c>
      <c r="D162" s="1">
        <v>3.3420000000000001</v>
      </c>
      <c r="E162" s="22">
        <f t="shared" si="433"/>
        <v>0.84486275042448977</v>
      </c>
      <c r="F162" s="3">
        <f t="shared" si="344"/>
        <v>45.889572034848854</v>
      </c>
      <c r="G162" s="6">
        <f t="shared" ref="G162:H162" si="459">+G161</f>
        <v>4.6299310105376854</v>
      </c>
      <c r="H162" s="6">
        <f t="shared" si="459"/>
        <v>18.514143218242872</v>
      </c>
      <c r="I162" s="6">
        <f t="shared" si="346"/>
        <v>0.3994275551978157</v>
      </c>
      <c r="J162" s="6">
        <f t="shared" si="347"/>
        <v>0.43582305920021108</v>
      </c>
      <c r="K162" s="6">
        <f t="shared" si="417"/>
        <v>4.0199999999999996</v>
      </c>
      <c r="L162" s="26">
        <f t="shared" si="445"/>
        <v>0</v>
      </c>
      <c r="M162" s="26">
        <f t="shared" si="446"/>
        <v>0</v>
      </c>
      <c r="N162" s="6">
        <f t="shared" si="339"/>
        <v>0.13900357178897771</v>
      </c>
      <c r="O162" s="26">
        <f t="shared" si="442"/>
        <v>9.8674273909081608E-2</v>
      </c>
      <c r="P162" s="26">
        <f t="shared" si="443"/>
        <v>0.24744966091675705</v>
      </c>
      <c r="Q162" s="26">
        <f t="shared" si="457"/>
        <v>0.18765709405700204</v>
      </c>
      <c r="R162" s="26">
        <f t="shared" si="457"/>
        <v>0.52980632321187926</v>
      </c>
      <c r="S162" s="26">
        <f t="shared" si="457"/>
        <v>0.34074276082477939</v>
      </c>
      <c r="T162" s="26">
        <f t="shared" si="457"/>
        <v>5.5666895715433045E-3</v>
      </c>
      <c r="U162" s="75">
        <f t="shared" si="447"/>
        <v>-4.5641643875053976E-2</v>
      </c>
      <c r="V162" s="2">
        <f t="shared" ref="V162:W162" si="460">+V150</f>
        <v>4.0542058210870133E-2</v>
      </c>
      <c r="W162" s="2">
        <f t="shared" si="460"/>
        <v>721</v>
      </c>
      <c r="X162" s="38">
        <f t="shared" si="409"/>
        <v>7.0000000000000007E-2</v>
      </c>
      <c r="Y162" s="5">
        <f t="shared" si="424"/>
        <v>0.30925205388425764</v>
      </c>
      <c r="Z162" s="5">
        <f t="shared" si="424"/>
        <v>-7.4906367041198516E-4</v>
      </c>
      <c r="AA162" s="66">
        <f t="shared" si="453"/>
        <v>0.94635457981344295</v>
      </c>
      <c r="AB162" s="5">
        <f t="shared" si="350"/>
        <v>27.66272413576543</v>
      </c>
      <c r="AC162" s="3">
        <f t="shared" si="399"/>
        <v>1358.2907119419451</v>
      </c>
      <c r="AD162" s="3">
        <f t="shared" si="400"/>
        <v>11.822702070676623</v>
      </c>
      <c r="AE162" s="3">
        <f t="shared" si="401"/>
        <v>12.899976772767062</v>
      </c>
      <c r="AF162" s="3">
        <f t="shared" si="331"/>
        <v>1665.546164102115</v>
      </c>
      <c r="AG162" s="3">
        <f t="shared" si="402"/>
        <v>-14.83905111874148</v>
      </c>
      <c r="AH162" s="3">
        <f>+K162*AVERAGE('Monthly Peak Data '!$Q$8:$Q$10)*(1+X162)*'Monthly Peak Data '!$M$40*1000</f>
        <v>70.412881704723645</v>
      </c>
      <c r="AI162" s="3">
        <f>+L162*(0.5*MAX('Monthly Peak Data '!$G$18:$G$19,'Monthly Peak Data '!$G$29)+0.5*(MAX('Monthly Peak Data '!$P$3:$P$14)))*(1+X162)</f>
        <v>0</v>
      </c>
      <c r="AJ162" s="3">
        <f>+M162*0.25*MAX('Monthly Peak Data '!$P$3:$P$14)*(1+X162)</f>
        <v>0</v>
      </c>
      <c r="AK162" s="3">
        <f>+VLOOKUP($B162,'Monthly Peak Data '!$L$3:$P$14,5,FALSE)*N162*(1+X162)</f>
        <v>-1.9831176241894156E-2</v>
      </c>
      <c r="AL162" s="3">
        <f>+VLOOKUP($B162,'Monthly Peak Data '!$L$3:$P$14,5,FALSE)*O162*(1+$X162)</f>
        <v>-1.4077529744362313E-2</v>
      </c>
      <c r="AM162" s="3">
        <f>+VLOOKUP($B162,'Monthly Peak Data '!$L$3:$P$14,5,FALSE)*P162*(1+$X162)</f>
        <v>-3.5302818290790683E-2</v>
      </c>
      <c r="AN162" s="3">
        <f>+VLOOKUP($B162,'Monthly Peak Data '!$L$3:$P$14,5,FALSE)*Q162*(1+X162)</f>
        <v>-2.677241208546563E-2</v>
      </c>
      <c r="AO162" s="3">
        <f t="shared" si="403"/>
        <v>15.681798195902001</v>
      </c>
      <c r="AP162" s="3">
        <f>+VLOOKUP($B162,'Monthly Peak Data '!$C$18:$G$29,5,FALSE)*(1+X162)</f>
        <v>0.83685888888888882</v>
      </c>
      <c r="AQ162" s="3">
        <f>+VLOOKUP($B162,'Monthly Peak Data '!$L$3:$P$14,5,FALSE)*T162*(1+X162)</f>
        <v>-7.9418104554017832E-4</v>
      </c>
      <c r="AR162" s="29">
        <f>+VLOOKUP($B162,'Monthly Peak Data '!$C$3:$G$14,5,FALSE)*U162*(1+X162)</f>
        <v>7.1301376061609304E-3</v>
      </c>
      <c r="AS162" s="3">
        <f t="shared" si="404"/>
        <v>72.002839690971157</v>
      </c>
    </row>
    <row r="163" spans="1:45" x14ac:dyDescent="0.3">
      <c r="A163" s="2">
        <f t="shared" si="431"/>
        <v>2030</v>
      </c>
      <c r="B163" s="2">
        <f t="shared" si="432"/>
        <v>12</v>
      </c>
      <c r="C163" s="3">
        <f t="shared" si="343"/>
        <v>78.419992398327636</v>
      </c>
      <c r="D163" s="1">
        <v>3.4969999999999999</v>
      </c>
      <c r="E163" s="22">
        <f t="shared" si="433"/>
        <v>0.71583737887983834</v>
      </c>
      <c r="F163" s="3">
        <f t="shared" si="344"/>
        <v>56.135961810195703</v>
      </c>
      <c r="G163" s="6">
        <f t="shared" ref="G163:H163" si="461">+G162</f>
        <v>4.6299310105376854</v>
      </c>
      <c r="H163" s="6">
        <f t="shared" si="461"/>
        <v>18.514143218242872</v>
      </c>
      <c r="I163" s="6">
        <f t="shared" si="346"/>
        <v>0.21536921727258673</v>
      </c>
      <c r="J163" s="6">
        <f t="shared" si="347"/>
        <v>0.21681593287406833</v>
      </c>
      <c r="K163" s="6">
        <f t="shared" si="417"/>
        <v>4.0199999999999996</v>
      </c>
      <c r="L163" s="26">
        <f t="shared" si="445"/>
        <v>0</v>
      </c>
      <c r="M163" s="26">
        <f t="shared" si="446"/>
        <v>0</v>
      </c>
      <c r="N163" s="6">
        <f t="shared" si="339"/>
        <v>0.13900357178897771</v>
      </c>
      <c r="O163" s="26">
        <f t="shared" si="442"/>
        <v>6.6681800829182403E-2</v>
      </c>
      <c r="P163" s="26">
        <f t="shared" si="443"/>
        <v>7.8665583397206432E-2</v>
      </c>
      <c r="Q163" s="26">
        <f t="shared" si="457"/>
        <v>0.18765709405700204</v>
      </c>
      <c r="R163" s="26">
        <f t="shared" si="457"/>
        <v>0.52980632321187926</v>
      </c>
      <c r="S163" s="26">
        <f t="shared" si="457"/>
        <v>0.34074276082477939</v>
      </c>
      <c r="T163" s="26">
        <f t="shared" si="457"/>
        <v>5.5666895715433045E-3</v>
      </c>
      <c r="U163" s="75">
        <f t="shared" si="447"/>
        <v>-3.4920840331506921E-2</v>
      </c>
      <c r="V163" s="2">
        <f t="shared" ref="V163:W163" si="462">+V151</f>
        <v>2.5858742599975813E-2</v>
      </c>
      <c r="W163" s="2">
        <f t="shared" si="462"/>
        <v>744</v>
      </c>
      <c r="X163" s="38">
        <f t="shared" si="409"/>
        <v>7.0000000000000007E-2</v>
      </c>
      <c r="Y163" s="5">
        <f t="shared" si="424"/>
        <v>0.30925205388425764</v>
      </c>
      <c r="Z163" s="5">
        <f t="shared" si="424"/>
        <v>-4.92388546574846E-3</v>
      </c>
      <c r="AA163" s="66">
        <f t="shared" si="453"/>
        <v>0.94635457981344295</v>
      </c>
      <c r="AB163" s="5">
        <f t="shared" si="350"/>
        <v>18.206825378851843</v>
      </c>
      <c r="AC163" s="3">
        <f t="shared" si="399"/>
        <v>1093.601689942778</v>
      </c>
      <c r="AD163" s="3">
        <f t="shared" si="400"/>
        <v>4.1956730120223282</v>
      </c>
      <c r="AE163" s="3">
        <f t="shared" si="401"/>
        <v>4.2238569172343974</v>
      </c>
      <c r="AF163" s="3">
        <f t="shared" si="331"/>
        <v>1665.546164102115</v>
      </c>
      <c r="AG163" s="3">
        <f t="shared" si="402"/>
        <v>-97.542827152307908</v>
      </c>
      <c r="AH163" s="3">
        <f>+K163*AVERAGE('Monthly Peak Data '!$Q$8:$Q$10)*(1+X163)*'Monthly Peak Data '!$M$40*1000</f>
        <v>70.412881704723645</v>
      </c>
      <c r="AI163" s="3">
        <f>+L163*(0.5*MAX('Monthly Peak Data '!$G$18:$G$19,'Monthly Peak Data '!$G$29)+0.5*(MAX('Monthly Peak Data '!$P$3:$P$14)))*(1+X163)</f>
        <v>0</v>
      </c>
      <c r="AJ163" s="3">
        <f>+M163*0.25*MAX('Monthly Peak Data '!$P$3:$P$14)*(1+X163)</f>
        <v>0</v>
      </c>
      <c r="AK163" s="3">
        <f>+VLOOKUP($B163,'Monthly Peak Data '!$L$3:$P$14,5,FALSE)*N163*(1+X163)</f>
        <v>-0.13035799802232198</v>
      </c>
      <c r="AL163" s="3">
        <f>+VLOOKUP($B163,'Monthly Peak Data '!$L$3:$P$14,5,FALSE)*O163*(1+$X163)</f>
        <v>-6.2534407920190577E-2</v>
      </c>
      <c r="AM163" s="3">
        <f>+VLOOKUP($B163,'Monthly Peak Data '!$L$3:$P$14,5,FALSE)*P163*(1+$X163)</f>
        <v>-7.3772837869846633E-2</v>
      </c>
      <c r="AN163" s="3">
        <f>+VLOOKUP($B163,'Monthly Peak Data '!$L$3:$P$14,5,FALSE)*Q163*(1+X163)</f>
        <v>-0.17598542815212123</v>
      </c>
      <c r="AO163" s="3">
        <f t="shared" si="403"/>
        <v>10.321317596123341</v>
      </c>
      <c r="AP163" s="3">
        <f>+VLOOKUP($B163,'Monthly Peak Data '!$C$18:$G$29,5,FALSE)*(1+X163)</f>
        <v>0</v>
      </c>
      <c r="AQ163" s="3">
        <f>+VLOOKUP($B163,'Monthly Peak Data '!$L$3:$P$14,5,FALSE)*T163*(1+X163)</f>
        <v>-5.2204594372564457E-3</v>
      </c>
      <c r="AR163" s="29">
        <f>+VLOOKUP($B163,'Monthly Peak Data '!$C$3:$G$14,5,FALSE)*U163*(1+X163)</f>
        <v>3.1633944397271838E-2</v>
      </c>
      <c r="AS163" s="3">
        <f t="shared" si="404"/>
        <v>-17.224865038465385</v>
      </c>
    </row>
    <row r="164" spans="1:45" x14ac:dyDescent="0.3">
      <c r="A164" s="2">
        <f t="shared" si="431"/>
        <v>2031</v>
      </c>
      <c r="B164" s="2">
        <f t="shared" si="432"/>
        <v>1</v>
      </c>
      <c r="C164" s="3">
        <f t="shared" si="343"/>
        <v>102.55839029768467</v>
      </c>
      <c r="D164" s="1">
        <v>3.6269999999999998</v>
      </c>
      <c r="E164" s="22">
        <f t="shared" si="433"/>
        <v>0.70389395402298183</v>
      </c>
      <c r="F164" s="3">
        <f t="shared" si="344"/>
        <v>72.190230864869477</v>
      </c>
      <c r="G164" s="6">
        <f t="shared" ref="G164:H164" si="463">+G163</f>
        <v>4.6299310105376854</v>
      </c>
      <c r="H164" s="6">
        <f t="shared" si="463"/>
        <v>18.514143218242872</v>
      </c>
      <c r="I164" s="6">
        <f t="shared" si="346"/>
        <v>0.28613463872858957</v>
      </c>
      <c r="J164" s="6">
        <f t="shared" si="347"/>
        <v>0.24094576711935523</v>
      </c>
      <c r="K164" s="6">
        <f t="shared" si="417"/>
        <v>4.0199999999999996</v>
      </c>
      <c r="L164" s="26">
        <f t="shared" si="445"/>
        <v>0</v>
      </c>
      <c r="M164" s="26">
        <f t="shared" si="446"/>
        <v>0</v>
      </c>
      <c r="N164" s="6">
        <f t="shared" si="339"/>
        <v>0.13900357178897771</v>
      </c>
      <c r="O164" s="26">
        <f t="shared" si="442"/>
        <v>8.0366998102598397E-2</v>
      </c>
      <c r="P164" s="26">
        <f t="shared" si="443"/>
        <v>4.6158524745838703E-2</v>
      </c>
      <c r="Q164" s="26">
        <f t="shared" si="457"/>
        <v>0.18906452226242956</v>
      </c>
      <c r="R164" s="26">
        <f t="shared" si="457"/>
        <v>0.55735625201889705</v>
      </c>
      <c r="S164" s="26">
        <f t="shared" si="457"/>
        <v>0.35437247125777055</v>
      </c>
      <c r="T164" s="26">
        <f t="shared" si="457"/>
        <v>5.4442224009693518E-3</v>
      </c>
      <c r="U164" s="75">
        <f t="shared" si="447"/>
        <v>-4.1906854565580132E-2</v>
      </c>
      <c r="V164" s="2">
        <f t="shared" ref="V164:W164" si="464">+V152</f>
        <v>2.2616097317868761E-2</v>
      </c>
      <c r="W164" s="2">
        <f t="shared" si="464"/>
        <v>744</v>
      </c>
      <c r="X164" s="38">
        <f t="shared" si="409"/>
        <v>7.0000000000000007E-2</v>
      </c>
      <c r="Y164" s="5">
        <f t="shared" si="424"/>
        <v>0.30925205388425764</v>
      </c>
      <c r="Z164" s="5">
        <f t="shared" si="424"/>
        <v>-6.0846321130844493E-3</v>
      </c>
      <c r="AA164" s="66">
        <f t="shared" si="453"/>
        <v>0.94635457981344295</v>
      </c>
      <c r="AB164" s="5">
        <f t="shared" si="350"/>
        <v>15.923718372058088</v>
      </c>
      <c r="AC164" s="3">
        <f t="shared" si="399"/>
        <v>1230.0044888914595</v>
      </c>
      <c r="AD164" s="3">
        <f t="shared" si="400"/>
        <v>4.8752703218569708</v>
      </c>
      <c r="AE164" s="3">
        <f t="shared" si="401"/>
        <v>4.1053252162464737</v>
      </c>
      <c r="AF164" s="3">
        <f t="shared" si="331"/>
        <v>1665.546164102115</v>
      </c>
      <c r="AG164" s="3">
        <f t="shared" si="402"/>
        <v>-120.53737289800283</v>
      </c>
      <c r="AH164" s="3">
        <f>+K164*AVERAGE('Monthly Peak Data '!$Q$8:$Q$10)*(1+X164)*'Monthly Peak Data '!$M$40*1000</f>
        <v>70.412881704723645</v>
      </c>
      <c r="AI164" s="3">
        <f>+L164*(0.5*MAX('Monthly Peak Data '!$G$18:$G$19,'Monthly Peak Data '!$G$29)+0.5*(MAX('Monthly Peak Data '!$P$3:$P$14)))*(1+X164)</f>
        <v>0</v>
      </c>
      <c r="AJ164" s="3">
        <f>+M164*0.25*MAX('Monthly Peak Data '!$P$3:$P$14)*(1+X164)</f>
        <v>0</v>
      </c>
      <c r="AK164" s="3">
        <f>+VLOOKUP($B164,'Monthly Peak Data '!$L$3:$P$14,5,FALSE)*N164*(1+X164)</f>
        <v>-0.16108832475522486</v>
      </c>
      <c r="AL164" s="3">
        <f>+VLOOKUP($B164,'Monthly Peak Data '!$L$3:$P$14,5,FALSE)*O164*(1+$X164)</f>
        <v>-9.3135628986624919E-2</v>
      </c>
      <c r="AM164" s="3">
        <f>+VLOOKUP($B164,'Monthly Peak Data '!$L$3:$P$14,5,FALSE)*P164*(1+$X164)</f>
        <v>-5.3492146487917468E-2</v>
      </c>
      <c r="AN164" s="3">
        <f>+VLOOKUP($B164,'Monthly Peak Data '!$L$3:$P$14,5,FALSE)*Q164*(1+X164)</f>
        <v>-0.21910291059381765</v>
      </c>
      <c r="AO164" s="3">
        <f t="shared" si="403"/>
        <v>9.4964468693585822</v>
      </c>
      <c r="AP164" s="3">
        <f>+VLOOKUP($B164,'Monthly Peak Data '!$C$18:$G$29,5,FALSE)*(1+X164)</f>
        <v>0</v>
      </c>
      <c r="AQ164" s="3">
        <f>+VLOOKUP($B164,'Monthly Peak Data '!$L$3:$P$14,5,FALSE)*T164*(1+X164)</f>
        <v>-6.3091951874330379E-3</v>
      </c>
      <c r="AR164" s="29">
        <f>+VLOOKUP($B164,'Monthly Peak Data '!$C$3:$G$14,5,FALSE)*U164*(1+X164)</f>
        <v>4.6134918232742607E-2</v>
      </c>
      <c r="AS164" s="3">
        <f t="shared" si="404"/>
        <v>-41.115037611698881</v>
      </c>
    </row>
    <row r="165" spans="1:45" x14ac:dyDescent="0.3">
      <c r="A165" s="2">
        <f t="shared" si="431"/>
        <v>2031</v>
      </c>
      <c r="B165" s="2">
        <f t="shared" si="432"/>
        <v>2</v>
      </c>
      <c r="C165" s="3">
        <f t="shared" si="343"/>
        <v>99.040774385703656</v>
      </c>
      <c r="D165" s="1">
        <v>3.5920000000000001</v>
      </c>
      <c r="E165" s="22">
        <f t="shared" si="433"/>
        <v>0.91686750766748637</v>
      </c>
      <c r="F165" s="3">
        <f t="shared" si="344"/>
        <v>90.80726796847793</v>
      </c>
      <c r="G165" s="6">
        <f t="shared" ref="G165:H165" si="465">+G164</f>
        <v>4.6299310105376854</v>
      </c>
      <c r="H165" s="6">
        <f t="shared" si="465"/>
        <v>18.514143218242872</v>
      </c>
      <c r="I165" s="6">
        <f t="shared" si="346"/>
        <v>0.28824950668106719</v>
      </c>
      <c r="J165" s="6">
        <f t="shared" si="347"/>
        <v>0.41486571669818073</v>
      </c>
      <c r="K165" s="6">
        <f t="shared" si="417"/>
        <v>4.0199999999999996</v>
      </c>
      <c r="L165" s="26">
        <f t="shared" si="445"/>
        <v>0</v>
      </c>
      <c r="M165" s="26">
        <f t="shared" si="446"/>
        <v>0</v>
      </c>
      <c r="N165" s="6">
        <f t="shared" si="339"/>
        <v>0.13900357178897771</v>
      </c>
      <c r="O165" s="26">
        <f t="shared" si="442"/>
        <v>0.10987354743508289</v>
      </c>
      <c r="P165" s="26">
        <f t="shared" si="443"/>
        <v>2.3787355589071534E-2</v>
      </c>
      <c r="Q165" s="26">
        <f t="shared" si="457"/>
        <v>0.18906452226242956</v>
      </c>
      <c r="R165" s="26">
        <f t="shared" si="457"/>
        <v>0.55735625201889705</v>
      </c>
      <c r="S165" s="26">
        <f t="shared" si="457"/>
        <v>0.35437247125777055</v>
      </c>
      <c r="T165" s="26">
        <f t="shared" si="457"/>
        <v>5.4442224009693518E-3</v>
      </c>
      <c r="U165" s="75">
        <f t="shared" si="447"/>
        <v>-4.6754649512469354E-2</v>
      </c>
      <c r="V165" s="2">
        <f t="shared" ref="V165:Z180" si="466">+V153</f>
        <v>5.2674725789192064E-2</v>
      </c>
      <c r="W165" s="2">
        <f t="shared" si="466"/>
        <v>672</v>
      </c>
      <c r="X165" s="38">
        <f t="shared" si="409"/>
        <v>7.0000000000000007E-2</v>
      </c>
      <c r="Y165" s="5">
        <f t="shared" si="466"/>
        <v>0.30925205388425764</v>
      </c>
      <c r="Z165" s="5">
        <f t="shared" si="466"/>
        <v>-5.5317014446227934E-3</v>
      </c>
      <c r="AA165" s="66">
        <f t="shared" si="453"/>
        <v>0.94635457981344295</v>
      </c>
      <c r="AB165" s="5">
        <f t="shared" si="350"/>
        <v>33.498506489964889</v>
      </c>
      <c r="AC165" s="3">
        <f t="shared" si="399"/>
        <v>3254.8414052545018</v>
      </c>
      <c r="AD165" s="3">
        <f t="shared" si="400"/>
        <v>10.331842928204852</v>
      </c>
      <c r="AE165" s="3">
        <f t="shared" si="401"/>
        <v>14.8701986365074</v>
      </c>
      <c r="AF165" s="3">
        <f t="shared" si="331"/>
        <v>1665.546164102115</v>
      </c>
      <c r="AG165" s="3">
        <f t="shared" si="402"/>
        <v>-109.58374268134891</v>
      </c>
      <c r="AH165" s="3">
        <f>+K165*AVERAGE('Monthly Peak Data '!$Q$8:$Q$10)*(1+X165)*'Monthly Peak Data '!$M$40*1000</f>
        <v>70.412881704723645</v>
      </c>
      <c r="AI165" s="3">
        <f>+L165*(0.5*MAX('Monthly Peak Data '!$G$18:$G$19,'Monthly Peak Data '!$G$29)+0.5*(MAX('Monthly Peak Data '!$P$3:$P$14)))*(1+X165)</f>
        <v>0</v>
      </c>
      <c r="AJ165" s="3">
        <f>+M165*0.25*MAX('Monthly Peak Data '!$P$3:$P$14)*(1+X165)</f>
        <v>0</v>
      </c>
      <c r="AK165" s="3">
        <f>+VLOOKUP($B165,'Monthly Peak Data '!$L$3:$P$14,5,FALSE)*N165*(1+X165)</f>
        <v>-0.14644969526491658</v>
      </c>
      <c r="AL165" s="3">
        <f>+VLOOKUP($B165,'Monthly Peak Data '!$L$3:$P$14,5,FALSE)*O165*(1+$X165)</f>
        <v>-0.11575923792786436</v>
      </c>
      <c r="AM165" s="3">
        <f>+VLOOKUP($B165,'Monthly Peak Data '!$L$3:$P$14,5,FALSE)*P165*(1+$X165)</f>
        <v>-2.5061593255073265E-2</v>
      </c>
      <c r="AN165" s="3">
        <f>+VLOOKUP($B165,'Monthly Peak Data '!$L$3:$P$14,5,FALSE)*Q165*(1+X165)</f>
        <v>-0.19919230358176596</v>
      </c>
      <c r="AO165" s="3">
        <f t="shared" si="403"/>
        <v>19.977544167260955</v>
      </c>
      <c r="AP165" s="3">
        <f>+VLOOKUP($B165,'Monthly Peak Data '!$C$18:$G$29,5,FALSE)*(1+X165)</f>
        <v>1.6748047619047624</v>
      </c>
      <c r="AQ165" s="3">
        <f>+VLOOKUP($B165,'Monthly Peak Data '!$L$3:$P$14,5,FALSE)*T165*(1+X165)</f>
        <v>-5.7358577287984214E-3</v>
      </c>
      <c r="AR165" s="29">
        <f>+VLOOKUP($B165,'Monthly Peak Data '!$C$3:$G$14,5,FALSE)*U165*(1+X165)</f>
        <v>5.3145258686813898E-2</v>
      </c>
      <c r="AS165" s="3">
        <f t="shared" si="404"/>
        <v>-17.957565476531151</v>
      </c>
    </row>
    <row r="166" spans="1:45" x14ac:dyDescent="0.3">
      <c r="A166" s="2">
        <f t="shared" si="431"/>
        <v>2031</v>
      </c>
      <c r="B166" s="2">
        <f t="shared" si="432"/>
        <v>3</v>
      </c>
      <c r="C166" s="3">
        <f t="shared" si="343"/>
        <v>68.854603729603724</v>
      </c>
      <c r="D166" s="1">
        <v>3.5270000000000001</v>
      </c>
      <c r="E166" s="22">
        <f t="shared" si="433"/>
        <v>0.77619975601835101</v>
      </c>
      <c r="F166" s="3">
        <f t="shared" si="344"/>
        <v>53.444926615658652</v>
      </c>
      <c r="G166" s="6">
        <f t="shared" ref="G166:H166" si="467">+G165</f>
        <v>4.6299310105376854</v>
      </c>
      <c r="H166" s="6">
        <f t="shared" si="467"/>
        <v>18.514143218242872</v>
      </c>
      <c r="I166" s="6">
        <f t="shared" si="346"/>
        <v>0.25157217426354889</v>
      </c>
      <c r="J166" s="6">
        <f t="shared" si="347"/>
        <v>0.37291815175712956</v>
      </c>
      <c r="K166" s="6">
        <f t="shared" si="417"/>
        <v>4.0199999999999996</v>
      </c>
      <c r="L166" s="26">
        <f t="shared" si="445"/>
        <v>0</v>
      </c>
      <c r="M166" s="26">
        <f t="shared" si="446"/>
        <v>0</v>
      </c>
      <c r="N166" s="6">
        <f t="shared" si="339"/>
        <v>0.13900357178897771</v>
      </c>
      <c r="O166" s="26">
        <f t="shared" si="442"/>
        <v>0.12093447850751469</v>
      </c>
      <c r="P166" s="26">
        <f t="shared" si="443"/>
        <v>3.3153736790733683E-2</v>
      </c>
      <c r="Q166" s="26">
        <f t="shared" si="457"/>
        <v>0.18906452226242956</v>
      </c>
      <c r="R166" s="26">
        <f t="shared" si="457"/>
        <v>0.55735625201889705</v>
      </c>
      <c r="S166" s="26">
        <f t="shared" si="457"/>
        <v>0.35437247125777055</v>
      </c>
      <c r="T166" s="26">
        <f t="shared" si="457"/>
        <v>5.4442224009693518E-3</v>
      </c>
      <c r="U166" s="75">
        <f t="shared" si="447"/>
        <v>-4.8337906852656452E-2</v>
      </c>
      <c r="V166" s="2">
        <f t="shared" ref="V166:W166" si="468">+V154</f>
        <v>0.10095698428780983</v>
      </c>
      <c r="W166" s="2">
        <f t="shared" si="468"/>
        <v>743</v>
      </c>
      <c r="X166" s="38">
        <f t="shared" si="409"/>
        <v>7.0000000000000007E-2</v>
      </c>
      <c r="Y166" s="5">
        <f t="shared" si="466"/>
        <v>0.30925205388425764</v>
      </c>
      <c r="Z166" s="5">
        <f t="shared" si="466"/>
        <v>1.6072852482783614E-2</v>
      </c>
      <c r="AA166" s="66">
        <f t="shared" si="453"/>
        <v>0.94635457981344295</v>
      </c>
      <c r="AB166" s="5">
        <f t="shared" si="350"/>
        <v>70.987040602577522</v>
      </c>
      <c r="AC166" s="3">
        <f t="shared" si="399"/>
        <v>4059.4699779642647</v>
      </c>
      <c r="AD166" s="3">
        <f t="shared" si="400"/>
        <v>19.108449639350024</v>
      </c>
      <c r="AE166" s="3">
        <f t="shared" si="401"/>
        <v>28.325420898837031</v>
      </c>
      <c r="AF166" s="3">
        <f t="shared" si="331"/>
        <v>1665.546164102115</v>
      </c>
      <c r="AG166" s="3">
        <f t="shared" si="402"/>
        <v>318.40534928738259</v>
      </c>
      <c r="AH166" s="3">
        <f>+K166*AVERAGE('Monthly Peak Data '!$Q$8:$Q$10)*(1+X166)*'Monthly Peak Data '!$M$40*1000</f>
        <v>70.412881704723645</v>
      </c>
      <c r="AI166" s="3">
        <f>+L166*(0.5*MAX('Monthly Peak Data '!$G$18:$G$19,'Monthly Peak Data '!$G$29)+0.5*(MAX('Monthly Peak Data '!$P$3:$P$14)))*(1+X166)</f>
        <v>0</v>
      </c>
      <c r="AJ166" s="3">
        <f>+M166*0.25*MAX('Monthly Peak Data '!$P$3:$P$14)*(1+X166)</f>
        <v>0</v>
      </c>
      <c r="AK166" s="3">
        <f>+VLOOKUP($B166,'Monthly Peak Data '!$L$3:$P$14,5,FALSE)*N166*(1+X166)</f>
        <v>0.4255226663452239</v>
      </c>
      <c r="AL166" s="3">
        <f>+VLOOKUP($B166,'Monthly Peak Data '!$L$3:$P$14,5,FALSE)*O166*(1+$X166)</f>
        <v>0.37020891683063489</v>
      </c>
      <c r="AM166" s="3">
        <f>+VLOOKUP($B166,'Monthly Peak Data '!$L$3:$P$14,5,FALSE)*P166*(1+$X166)</f>
        <v>0.10149139548671232</v>
      </c>
      <c r="AN166" s="3">
        <f>+VLOOKUP($B166,'Monthly Peak Data '!$L$3:$P$14,5,FALSE)*Q166*(1+X166)</f>
        <v>0.5787710242908618</v>
      </c>
      <c r="AO166" s="3">
        <f t="shared" si="403"/>
        <v>42.334625854617492</v>
      </c>
      <c r="AP166" s="3">
        <f>+VLOOKUP($B166,'Monthly Peak Data '!$C$18:$G$29,5,FALSE)*(1+X166)</f>
        <v>4.0038709677419362E-2</v>
      </c>
      <c r="AQ166" s="3">
        <f>+VLOOKUP($B166,'Monthly Peak Data '!$L$3:$P$14,5,FALSE)*T166*(1+X166)</f>
        <v>1.6666046795932574E-2</v>
      </c>
      <c r="AR166" s="29">
        <f>+VLOOKUP($B166,'Monthly Peak Data '!$C$3:$G$14,5,FALSE)*U166*(1+X166)</f>
        <v>8.8844293151523618E-3</v>
      </c>
      <c r="AS166" s="3">
        <f t="shared" si="404"/>
        <v>432.69444003546573</v>
      </c>
    </row>
    <row r="167" spans="1:45" x14ac:dyDescent="0.3">
      <c r="A167" s="2">
        <f t="shared" si="431"/>
        <v>2031</v>
      </c>
      <c r="B167" s="2">
        <f t="shared" si="432"/>
        <v>4</v>
      </c>
      <c r="C167" s="3">
        <f t="shared" si="343"/>
        <v>47.91666666666665</v>
      </c>
      <c r="D167" s="1">
        <v>3.2250000000000001</v>
      </c>
      <c r="E167" s="22">
        <f t="shared" si="433"/>
        <v>0.85629917965995661</v>
      </c>
      <c r="F167" s="3">
        <f t="shared" si="344"/>
        <v>41.031002358706239</v>
      </c>
      <c r="G167" s="6">
        <f t="shared" ref="G167:H167" si="469">+G166</f>
        <v>4.6299310105376854</v>
      </c>
      <c r="H167" s="6">
        <f t="shared" si="469"/>
        <v>18.514143218242872</v>
      </c>
      <c r="I167" s="6">
        <f t="shared" si="346"/>
        <v>0.18789005359484839</v>
      </c>
      <c r="J167" s="6">
        <f t="shared" si="347"/>
        <v>0.32623988205663729</v>
      </c>
      <c r="K167" s="6">
        <f t="shared" si="417"/>
        <v>4.0199999999999996</v>
      </c>
      <c r="L167" s="26">
        <f t="shared" si="445"/>
        <v>0</v>
      </c>
      <c r="M167" s="26">
        <f t="shared" si="446"/>
        <v>0</v>
      </c>
      <c r="N167" s="6">
        <f t="shared" si="339"/>
        <v>0.13900357178897771</v>
      </c>
      <c r="O167" s="26">
        <f t="shared" si="442"/>
        <v>0.1324905579127289</v>
      </c>
      <c r="P167" s="26">
        <f t="shared" si="443"/>
        <v>0.13055426716866675</v>
      </c>
      <c r="Q167" s="26">
        <f t="shared" si="457"/>
        <v>0.18906452226242956</v>
      </c>
      <c r="R167" s="26">
        <f t="shared" si="457"/>
        <v>0.55735625201889705</v>
      </c>
      <c r="S167" s="26">
        <f t="shared" si="457"/>
        <v>0.35437247125777055</v>
      </c>
      <c r="T167" s="26">
        <f t="shared" si="457"/>
        <v>5.4442224009693518E-3</v>
      </c>
      <c r="U167" s="75">
        <f t="shared" si="447"/>
        <v>-5.1158259887461428E-2</v>
      </c>
      <c r="V167" s="2">
        <f t="shared" ref="V167:W167" si="470">+V155</f>
        <v>0.14691857833957545</v>
      </c>
      <c r="W167" s="2">
        <f t="shared" si="470"/>
        <v>720</v>
      </c>
      <c r="X167" s="38">
        <f t="shared" si="409"/>
        <v>7.0000000000000007E-2</v>
      </c>
      <c r="Y167" s="5">
        <f t="shared" si="466"/>
        <v>0.30925205388425764</v>
      </c>
      <c r="Z167" s="5">
        <f t="shared" si="466"/>
        <v>2.6413857677902619E-3</v>
      </c>
      <c r="AA167" s="66">
        <f t="shared" si="453"/>
        <v>0.94635457981344295</v>
      </c>
      <c r="AB167" s="5">
        <f t="shared" si="350"/>
        <v>100.10669001936287</v>
      </c>
      <c r="AC167" s="3">
        <f t="shared" si="399"/>
        <v>4395.0012827082246</v>
      </c>
      <c r="AD167" s="3">
        <f t="shared" si="400"/>
        <v>20.125684947646835</v>
      </c>
      <c r="AE167" s="3">
        <f t="shared" si="401"/>
        <v>34.94491037714711</v>
      </c>
      <c r="AF167" s="3">
        <f t="shared" si="331"/>
        <v>1665.546164102115</v>
      </c>
      <c r="AG167" s="3">
        <f t="shared" si="402"/>
        <v>52.326204007462131</v>
      </c>
      <c r="AH167" s="3">
        <f>+K167*AVERAGE('Monthly Peak Data '!$Q$8:$Q$10)*(1+X167)*'Monthly Peak Data '!$M$40*1000</f>
        <v>70.412881704723645</v>
      </c>
      <c r="AI167" s="3">
        <f>+L167*(0.5*MAX('Monthly Peak Data '!$G$18:$G$19,'Monthly Peak Data '!$G$29)+0.5*(MAX('Monthly Peak Data '!$P$3:$P$14)))*(1+X167)</f>
        <v>0</v>
      </c>
      <c r="AJ167" s="3">
        <f>+M167*0.25*MAX('Monthly Peak Data '!$P$3:$P$14)*(1+X167)</f>
        <v>0</v>
      </c>
      <c r="AK167" s="3">
        <f>+VLOOKUP($B167,'Monthly Peak Data '!$L$3:$P$14,5,FALSE)*N167*(1+X167)</f>
        <v>6.9929685222979265E-2</v>
      </c>
      <c r="AL167" s="3">
        <f>+VLOOKUP($B167,'Monthly Peak Data '!$L$3:$P$14,5,FALSE)*O167*(1+$X167)</f>
        <v>6.6653129057139132E-2</v>
      </c>
      <c r="AM167" s="3">
        <f>+VLOOKUP($B167,'Monthly Peak Data '!$L$3:$P$14,5,FALSE)*P167*(1+$X167)</f>
        <v>6.5679023136767586E-2</v>
      </c>
      <c r="AN167" s="3">
        <f>+VLOOKUP($B167,'Monthly Peak Data '!$L$3:$P$14,5,FALSE)*Q167*(1+X167)</f>
        <v>9.5114264752245964E-2</v>
      </c>
      <c r="AO167" s="3">
        <f t="shared" si="403"/>
        <v>59.7007458197943</v>
      </c>
      <c r="AP167" s="3">
        <f>+VLOOKUP($B167,'Monthly Peak Data '!$C$18:$G$29,5,FALSE)*(1+X167)</f>
        <v>142.15603888888893</v>
      </c>
      <c r="AQ167" s="3">
        <f>+VLOOKUP($B167,'Monthly Peak Data '!$L$3:$P$14,5,FALSE)*T167*(1+X167)</f>
        <v>2.7388703317756595E-3</v>
      </c>
      <c r="AR167" s="29">
        <f>+VLOOKUP($B167,'Monthly Peak Data '!$C$3:$G$14,5,FALSE)*U167*(1+X167)</f>
        <v>7.590521547035608E-3</v>
      </c>
      <c r="AS167" s="3">
        <f t="shared" si="404"/>
        <v>324.90357591491693</v>
      </c>
    </row>
    <row r="168" spans="1:45" x14ac:dyDescent="0.3">
      <c r="A168" s="2">
        <f t="shared" si="431"/>
        <v>2031</v>
      </c>
      <c r="B168" s="2">
        <f t="shared" si="432"/>
        <v>5</v>
      </c>
      <c r="C168" s="3">
        <f t="shared" si="343"/>
        <v>40.228568329717994</v>
      </c>
      <c r="D168" s="1">
        <v>3.2029999999999998</v>
      </c>
      <c r="E168" s="22">
        <f t="shared" si="433"/>
        <v>0.82264044532210756</v>
      </c>
      <c r="F168" s="3">
        <f t="shared" si="344"/>
        <v>33.093647365430044</v>
      </c>
      <c r="G168" s="6">
        <f t="shared" ref="G168" si="471">+G167</f>
        <v>4.6299310105376854</v>
      </c>
      <c r="H168" s="6">
        <f t="shared" ref="H168" si="472">+H167</f>
        <v>18.514143218242872</v>
      </c>
      <c r="I168" s="6">
        <f t="shared" si="346"/>
        <v>0.17544061424081464</v>
      </c>
      <c r="J168" s="6">
        <f t="shared" si="347"/>
        <v>0.32739608748257237</v>
      </c>
      <c r="K168" s="6">
        <f t="shared" si="417"/>
        <v>4.0199999999999996</v>
      </c>
      <c r="L168" s="26">
        <f t="shared" si="445"/>
        <v>0</v>
      </c>
      <c r="M168" s="26">
        <f t="shared" si="446"/>
        <v>0</v>
      </c>
      <c r="N168" s="6">
        <f t="shared" si="339"/>
        <v>0.13900357178897771</v>
      </c>
      <c r="O168" s="26">
        <f t="shared" si="442"/>
        <v>0.13628741234823716</v>
      </c>
      <c r="P168" s="26">
        <f t="shared" si="443"/>
        <v>0.21374614445207363</v>
      </c>
      <c r="Q168" s="26">
        <f t="shared" si="457"/>
        <v>0.18906452226242956</v>
      </c>
      <c r="R168" s="26">
        <f t="shared" si="457"/>
        <v>0.55735625201889705</v>
      </c>
      <c r="S168" s="26">
        <f t="shared" si="457"/>
        <v>0.35437247125777055</v>
      </c>
      <c r="T168" s="26">
        <f t="shared" si="457"/>
        <v>5.4442224009693518E-3</v>
      </c>
      <c r="U168" s="75">
        <f t="shared" si="447"/>
        <v>-6.5234543771216943E-2</v>
      </c>
      <c r="V168" s="2">
        <f t="shared" ref="V168:W168" si="473">+V156</f>
        <v>0.20374675305062195</v>
      </c>
      <c r="W168" s="2">
        <f t="shared" si="473"/>
        <v>744</v>
      </c>
      <c r="X168" s="38">
        <f t="shared" si="409"/>
        <v>7.0000000000000007E-2</v>
      </c>
      <c r="Y168" s="5">
        <f t="shared" si="466"/>
        <v>0.30925205388425764</v>
      </c>
      <c r="Z168" s="5">
        <f t="shared" si="466"/>
        <v>0.11317959405581732</v>
      </c>
      <c r="AA168" s="66">
        <f t="shared" si="453"/>
        <v>0.94635457981344295</v>
      </c>
      <c r="AB168" s="5">
        <f t="shared" si="350"/>
        <v>143.45560461645155</v>
      </c>
      <c r="AC168" s="3">
        <f t="shared" si="399"/>
        <v>5079.7920351954053</v>
      </c>
      <c r="AD168" s="3">
        <f t="shared" si="400"/>
        <v>26.929695147511548</v>
      </c>
      <c r="AE168" s="3">
        <f t="shared" si="401"/>
        <v>50.254479936394205</v>
      </c>
      <c r="AF168" s="3">
        <f t="shared" si="331"/>
        <v>1665.546164102115</v>
      </c>
      <c r="AG168" s="3">
        <f t="shared" si="402"/>
        <v>2242.1028386932308</v>
      </c>
      <c r="AH168" s="3">
        <f>+K168*AVERAGE('Monthly Peak Data '!$Q$8:$Q$10)*(1+X168)*'Monthly Peak Data '!$M$40*1000</f>
        <v>70.412881704723645</v>
      </c>
      <c r="AI168" s="3">
        <f>+L168*(0.5*MAX('Monthly Peak Data '!$G$18:$G$19,'Monthly Peak Data '!$G$29)+0.5*(MAX('Monthly Peak Data '!$P$3:$P$14)))*(1+X168)</f>
        <v>0</v>
      </c>
      <c r="AJ168" s="3">
        <f>+M168*0.25*MAX('Monthly Peak Data '!$P$3:$P$14)*(1+X168)</f>
        <v>0</v>
      </c>
      <c r="AK168" s="3">
        <f>+VLOOKUP($B168,'Monthly Peak Data '!$L$3:$P$14,5,FALSE)*N168*(1+X168)</f>
        <v>2.996386776403777</v>
      </c>
      <c r="AL168" s="3">
        <f>+VLOOKUP($B168,'Monthly Peak Data '!$L$3:$P$14,5,FALSE)*O168*(1+$X168)</f>
        <v>2.937836739695407</v>
      </c>
      <c r="AM168" s="3">
        <f>+VLOOKUP($B168,'Monthly Peak Data '!$L$3:$P$14,5,FALSE)*P168*(1+$X168)</f>
        <v>4.6075515362711768</v>
      </c>
      <c r="AN168" s="3">
        <f>+VLOOKUP($B168,'Monthly Peak Data '!$L$3:$P$14,5,FALSE)*Q168*(1+X168)</f>
        <v>4.0755099103083836</v>
      </c>
      <c r="AO168" s="3">
        <f t="shared" si="403"/>
        <v>85.552789588539341</v>
      </c>
      <c r="AP168" s="3">
        <f>+VLOOKUP($B168,'Monthly Peak Data '!$C$18:$G$29,5,FALSE)*(1+X168)</f>
        <v>0.49346559139784957</v>
      </c>
      <c r="AQ168" s="3">
        <f>+VLOOKUP($B168,'Monthly Peak Data '!$L$3:$P$14,5,FALSE)*T168*(1+X168)</f>
        <v>0.11735666789074069</v>
      </c>
      <c r="AR168" s="29">
        <f>+VLOOKUP($B168,'Monthly Peak Data '!$C$3:$G$14,5,FALSE)*U168*(1+X168)</f>
        <v>-1.406207925488052</v>
      </c>
      <c r="AS168" s="3">
        <f t="shared" si="404"/>
        <v>2411.890409282973</v>
      </c>
    </row>
    <row r="169" spans="1:45" x14ac:dyDescent="0.3">
      <c r="A169" s="2">
        <f t="shared" si="431"/>
        <v>2031</v>
      </c>
      <c r="B169" s="2">
        <f t="shared" si="432"/>
        <v>6</v>
      </c>
      <c r="C169" s="3">
        <f t="shared" si="343"/>
        <v>40.094140290846873</v>
      </c>
      <c r="D169" s="1">
        <v>3.238</v>
      </c>
      <c r="E169" s="22">
        <f t="shared" si="433"/>
        <v>0.93665800540146105</v>
      </c>
      <c r="F169" s="3">
        <f t="shared" si="344"/>
        <v>37.554497473110985</v>
      </c>
      <c r="G169" s="1">
        <f>+G157*(1+$G$6)</f>
        <v>4.7456792858011267</v>
      </c>
      <c r="H169" s="1">
        <f>+H157*(1+$H$6)</f>
        <v>19.704602627175888</v>
      </c>
      <c r="I169" s="6">
        <f t="shared" si="346"/>
        <v>0.19287800355606002</v>
      </c>
      <c r="J169" s="6">
        <f t="shared" si="347"/>
        <v>0.64278668989052457</v>
      </c>
      <c r="K169" s="1">
        <v>4.05</v>
      </c>
      <c r="L169" s="26">
        <f t="shared" si="445"/>
        <v>0</v>
      </c>
      <c r="M169" s="26">
        <f t="shared" si="446"/>
        <v>0</v>
      </c>
      <c r="N169" s="1">
        <f>+N157*(1+$N$6)</f>
        <v>0.13958321668333776</v>
      </c>
      <c r="O169" s="26">
        <f t="shared" si="442"/>
        <v>0.10686897534793649</v>
      </c>
      <c r="P169" s="26">
        <f t="shared" si="443"/>
        <v>0.15411670078034007</v>
      </c>
      <c r="Q169" s="26">
        <f t="shared" si="457"/>
        <v>0.18906452226242956</v>
      </c>
      <c r="R169" s="26">
        <f t="shared" si="457"/>
        <v>0.55735625201889705</v>
      </c>
      <c r="S169" s="26">
        <f t="shared" si="457"/>
        <v>0.35437247125777055</v>
      </c>
      <c r="T169" s="26">
        <f t="shared" si="457"/>
        <v>5.4442224009693518E-3</v>
      </c>
      <c r="U169" s="75">
        <f t="shared" si="447"/>
        <v>-5.6531758413193668E-2</v>
      </c>
      <c r="V169" s="2">
        <f t="shared" ref="V169:W169" si="474">+V157</f>
        <v>0.22707631086142321</v>
      </c>
      <c r="W169" s="2">
        <f t="shared" si="474"/>
        <v>720</v>
      </c>
      <c r="X169" s="38">
        <f t="shared" si="409"/>
        <v>7.0000000000000007E-2</v>
      </c>
      <c r="Y169" s="5">
        <f t="shared" si="466"/>
        <v>0.30925205388425764</v>
      </c>
      <c r="Z169" s="5">
        <f t="shared" si="466"/>
        <v>1.7649812734082402E-3</v>
      </c>
      <c r="AA169" s="66">
        <f t="shared" si="453"/>
        <v>0.94635457981344295</v>
      </c>
      <c r="AB169" s="5">
        <f t="shared" si="350"/>
        <v>154.72418886061121</v>
      </c>
      <c r="AC169" s="3">
        <f t="shared" si="399"/>
        <v>6217.3304007666193</v>
      </c>
      <c r="AD169" s="3">
        <f t="shared" si="400"/>
        <v>31.931895134714058</v>
      </c>
      <c r="AE169" s="3">
        <f t="shared" si="401"/>
        <v>106.41647464796827</v>
      </c>
      <c r="AF169" s="3">
        <f t="shared" si="331"/>
        <v>1665.546164102115</v>
      </c>
      <c r="AG169" s="3">
        <f t="shared" si="402"/>
        <v>37.212732461500394</v>
      </c>
      <c r="AH169" s="3">
        <f>+K169*AVERAGE('Monthly Peak Data '!$Q$8:$Q$10)*(1+X169)*'Monthly Peak Data '!$M$40*1000</f>
        <v>70.938350971176817</v>
      </c>
      <c r="AI169" s="3">
        <f>+L169*(0.5*MAX('Monthly Peak Data '!$G$18:$G$19,'Monthly Peak Data '!$G$29)+0.5*(MAX('Monthly Peak Data '!$P$3:$P$14)))*(1+X169)</f>
        <v>0</v>
      </c>
      <c r="AJ169" s="3">
        <f>+M169*0.25*MAX('Monthly Peak Data '!$P$3:$P$14)*(1+X169)</f>
        <v>0</v>
      </c>
      <c r="AK169" s="3">
        <f>+VLOOKUP($B169,'Monthly Peak Data '!$L$3:$P$14,5,FALSE)*N169*(1+X169)</f>
        <v>4.6922061481576363E-2</v>
      </c>
      <c r="AL169" s="3">
        <f>+VLOOKUP($B169,'Monthly Peak Data '!$L$3:$P$14,5,FALSE)*O169*(1+$X169)</f>
        <v>3.5924896638003433E-2</v>
      </c>
      <c r="AM169" s="3">
        <f>+VLOOKUP($B169,'Monthly Peak Data '!$L$3:$P$14,5,FALSE)*P169*(1+$X169)</f>
        <v>5.1807613273151164E-2</v>
      </c>
      <c r="AN169" s="3">
        <f>+VLOOKUP($B169,'Monthly Peak Data '!$L$3:$P$14,5,FALSE)*Q169*(1+X169)</f>
        <v>6.3555614696201246E-2</v>
      </c>
      <c r="AO169" s="3">
        <f t="shared" si="403"/>
        <v>92.273048580015256</v>
      </c>
      <c r="AP169" s="3">
        <f>+VLOOKUP($B169,'Monthly Peak Data '!$C$18:$G$29,5,FALSE)*(1+X169)</f>
        <v>339.51848999999993</v>
      </c>
      <c r="AQ169" s="3">
        <f>+VLOOKUP($B169,'Monthly Peak Data '!$L$3:$P$14,5,FALSE)*T169*(1+X169)</f>
        <v>1.8301207286058564E-3</v>
      </c>
      <c r="AR169" s="29">
        <f>+VLOOKUP($B169,'Monthly Peak Data '!$C$3:$G$14,5,FALSE)*U169*(1+X169)</f>
        <v>-2.9535862332761313</v>
      </c>
      <c r="AS169" s="3">
        <f t="shared" si="404"/>
        <v>537.18907608623385</v>
      </c>
    </row>
    <row r="170" spans="1:45" x14ac:dyDescent="0.3">
      <c r="A170" s="2">
        <f t="shared" si="431"/>
        <v>2031</v>
      </c>
      <c r="B170" s="2">
        <f t="shared" si="432"/>
        <v>7</v>
      </c>
      <c r="C170" s="3">
        <f t="shared" si="343"/>
        <v>49.508436578171093</v>
      </c>
      <c r="D170" s="1">
        <v>3.278</v>
      </c>
      <c r="E170" s="22">
        <f t="shared" si="433"/>
        <v>0.86933577818182028</v>
      </c>
      <c r="F170" s="3">
        <f t="shared" si="344"/>
        <v>43.039455239249662</v>
      </c>
      <c r="G170" s="6">
        <f t="shared" ref="G170:H170" si="475">+G169</f>
        <v>4.7456792858011267</v>
      </c>
      <c r="H170" s="6">
        <f t="shared" si="475"/>
        <v>19.704602627175888</v>
      </c>
      <c r="I170" s="6">
        <f t="shared" si="346"/>
        <v>0.29068579608311579</v>
      </c>
      <c r="J170" s="6">
        <f t="shared" si="347"/>
        <v>0.54924885086999498</v>
      </c>
      <c r="K170" s="6">
        <f t="shared" si="417"/>
        <v>4.05</v>
      </c>
      <c r="L170" s="26">
        <f t="shared" si="445"/>
        <v>0</v>
      </c>
      <c r="M170" s="26">
        <f t="shared" si="446"/>
        <v>0</v>
      </c>
      <c r="N170" s="6">
        <f t="shared" si="339"/>
        <v>0.13958321668333776</v>
      </c>
      <c r="O170" s="26">
        <f t="shared" si="442"/>
        <v>9.9897305771292272E-2</v>
      </c>
      <c r="P170" s="26">
        <f t="shared" si="443"/>
        <v>0.12509301467413853</v>
      </c>
      <c r="Q170" s="26">
        <f t="shared" si="457"/>
        <v>0.18906452226242956</v>
      </c>
      <c r="R170" s="26">
        <f t="shared" si="457"/>
        <v>0.55735625201889705</v>
      </c>
      <c r="S170" s="26">
        <f t="shared" si="457"/>
        <v>0.35437247125777055</v>
      </c>
      <c r="T170" s="26">
        <f t="shared" si="457"/>
        <v>5.4442224009693518E-3</v>
      </c>
      <c r="U170" s="75">
        <f t="shared" si="447"/>
        <v>-4.7430441286462233E-2</v>
      </c>
      <c r="V170" s="2">
        <f t="shared" ref="V170:W170" si="476">+V158</f>
        <v>0.24032926332004376</v>
      </c>
      <c r="W170" s="2">
        <f t="shared" si="476"/>
        <v>744</v>
      </c>
      <c r="X170" s="38">
        <f t="shared" si="409"/>
        <v>7.0000000000000007E-2</v>
      </c>
      <c r="Y170" s="5">
        <f t="shared" si="466"/>
        <v>0.30925205388425764</v>
      </c>
      <c r="Z170" s="5">
        <f t="shared" si="466"/>
        <v>1.7832548024646607E-3</v>
      </c>
      <c r="AA170" s="66">
        <f t="shared" si="453"/>
        <v>0.94162280691437572</v>
      </c>
      <c r="AB170" s="5">
        <f t="shared" si="350"/>
        <v>168.3668395402463</v>
      </c>
      <c r="AC170" s="3">
        <f t="shared" si="399"/>
        <v>7753.6662479580064</v>
      </c>
      <c r="AD170" s="3">
        <f t="shared" si="400"/>
        <v>52.367778200757549</v>
      </c>
      <c r="AE170" s="3">
        <f t="shared" si="401"/>
        <v>98.948563662039646</v>
      </c>
      <c r="AF170" s="3">
        <f t="shared" si="331"/>
        <v>1665.546164102115</v>
      </c>
      <c r="AG170" s="3">
        <f t="shared" si="402"/>
        <v>37.598010174159008</v>
      </c>
      <c r="AH170" s="3">
        <f>+K170*AVERAGE('Monthly Peak Data '!$Q$8:$Q$10)*(1+X170)*'Monthly Peak Data '!$M$40*1000</f>
        <v>70.938350971176817</v>
      </c>
      <c r="AI170" s="3">
        <f>+L170*(0.5*MAX('Monthly Peak Data '!$G$18:$G$19,'Monthly Peak Data '!$G$29)+0.5*(MAX('Monthly Peak Data '!$P$3:$P$14)))*(1+X170)</f>
        <v>0</v>
      </c>
      <c r="AJ170" s="3">
        <f>+M170*0.25*MAX('Monthly Peak Data '!$P$3:$P$14)*(1+X170)</f>
        <v>0</v>
      </c>
      <c r="AK170" s="3">
        <f>+VLOOKUP($B170,'Monthly Peak Data '!$L$3:$P$14,5,FALSE)*N170*(1+X170)</f>
        <v>4.7407863606952462E-2</v>
      </c>
      <c r="AL170" s="3">
        <f>+VLOOKUP($B170,'Monthly Peak Data '!$L$3:$P$14,5,FALSE)*O170*(1+$X170)</f>
        <v>3.3928992032412314E-2</v>
      </c>
      <c r="AM170" s="3">
        <f>+VLOOKUP($B170,'Monthly Peak Data '!$L$3:$P$14,5,FALSE)*P170*(1+$X170)</f>
        <v>4.2486430093582883E-2</v>
      </c>
      <c r="AN170" s="3">
        <f>+VLOOKUP($B170,'Monthly Peak Data '!$L$3:$P$14,5,FALSE)*Q170*(1+X170)</f>
        <v>6.4213630386989282E-2</v>
      </c>
      <c r="AO170" s="3">
        <f t="shared" si="403"/>
        <v>100.40913239594803</v>
      </c>
      <c r="AP170" s="3">
        <f>+VLOOKUP($B170,'Monthly Peak Data '!$C$18:$G$29,5,FALSE)*(1+X170)</f>
        <v>108.68772365591396</v>
      </c>
      <c r="AQ170" s="3">
        <f>+VLOOKUP($B170,'Monthly Peak Data '!$L$3:$P$14,5,FALSE)*T170*(1+X170)</f>
        <v>1.8490686714621324E-3</v>
      </c>
      <c r="AR170" s="29">
        <f>+VLOOKUP($B170,'Monthly Peak Data '!$C$3:$G$14,5,FALSE)*U170*(1+X170)</f>
        <v>-2.7493631342057334</v>
      </c>
      <c r="AS170" s="3">
        <f t="shared" si="404"/>
        <v>315.07374004778347</v>
      </c>
    </row>
    <row r="171" spans="1:45" x14ac:dyDescent="0.3">
      <c r="A171" s="2">
        <f t="shared" si="431"/>
        <v>2031</v>
      </c>
      <c r="B171" s="2">
        <f t="shared" si="432"/>
        <v>8</v>
      </c>
      <c r="C171" s="3">
        <f t="shared" si="343"/>
        <v>47.603057538849228</v>
      </c>
      <c r="D171" s="1">
        <v>3.3180000000000001</v>
      </c>
      <c r="E171" s="22">
        <f t="shared" si="433"/>
        <v>0.89082637613107407</v>
      </c>
      <c r="F171" s="3">
        <f t="shared" si="344"/>
        <v>42.406059240092063</v>
      </c>
      <c r="G171" s="6">
        <f t="shared" ref="G171:H171" si="477">+G170</f>
        <v>4.7456792858011267</v>
      </c>
      <c r="H171" s="6">
        <f t="shared" si="477"/>
        <v>19.704602627175888</v>
      </c>
      <c r="I171" s="6">
        <f t="shared" si="346"/>
        <v>0.25543671107457044</v>
      </c>
      <c r="J171" s="6">
        <f t="shared" si="347"/>
        <v>0.6595194148334691</v>
      </c>
      <c r="K171" s="6">
        <f t="shared" si="417"/>
        <v>4.05</v>
      </c>
      <c r="L171" s="26">
        <f t="shared" si="445"/>
        <v>0</v>
      </c>
      <c r="M171" s="26">
        <f t="shared" si="446"/>
        <v>0</v>
      </c>
      <c r="N171" s="6">
        <f t="shared" si="339"/>
        <v>0.13958321668333776</v>
      </c>
      <c r="O171" s="26">
        <f t="shared" si="442"/>
        <v>7.5069409926597663E-2</v>
      </c>
      <c r="P171" s="26">
        <f t="shared" si="443"/>
        <v>6.0609491728108367E-2</v>
      </c>
      <c r="Q171" s="26">
        <f t="shared" si="457"/>
        <v>0.18906452226242956</v>
      </c>
      <c r="R171" s="26">
        <f t="shared" si="457"/>
        <v>0.55735625201889705</v>
      </c>
      <c r="S171" s="26">
        <f t="shared" si="457"/>
        <v>0.35437247125777055</v>
      </c>
      <c r="T171" s="26">
        <f t="shared" si="457"/>
        <v>5.4442224009693518E-3</v>
      </c>
      <c r="U171" s="75">
        <f t="shared" si="447"/>
        <v>-7.3806447858472998E-2</v>
      </c>
      <c r="V171" s="2">
        <f t="shared" ref="V171:W171" si="478">+V159</f>
        <v>0.20131777062945472</v>
      </c>
      <c r="W171" s="2">
        <f t="shared" si="478"/>
        <v>744</v>
      </c>
      <c r="X171" s="38">
        <f t="shared" si="409"/>
        <v>7.0000000000000007E-2</v>
      </c>
      <c r="Y171" s="5">
        <f t="shared" si="466"/>
        <v>0.30925205388425764</v>
      </c>
      <c r="Z171" s="5">
        <f t="shared" si="466"/>
        <v>9.9775280898876398E-2</v>
      </c>
      <c r="AA171" s="66">
        <f t="shared" si="453"/>
        <v>0.94162280691437572</v>
      </c>
      <c r="AB171" s="5">
        <f t="shared" si="350"/>
        <v>141.0366607708176</v>
      </c>
      <c r="AC171" s="3">
        <f t="shared" si="399"/>
        <v>6399.4656210891035</v>
      </c>
      <c r="AD171" s="3">
        <f t="shared" si="400"/>
        <v>38.54775662201417</v>
      </c>
      <c r="AE171" s="3">
        <f t="shared" si="401"/>
        <v>99.527565100350643</v>
      </c>
      <c r="AF171" s="3">
        <f t="shared" si="331"/>
        <v>1665.546164102115</v>
      </c>
      <c r="AG171" s="3">
        <f t="shared" si="402"/>
        <v>2103.6545204761169</v>
      </c>
      <c r="AH171" s="3">
        <f>+K171*AVERAGE('Monthly Peak Data '!$Q$8:$Q$10)*(1+X171)*'Monthly Peak Data '!$M$40*1000</f>
        <v>70.938350971176817</v>
      </c>
      <c r="AI171" s="3">
        <f>+L171*(0.5*MAX('Monthly Peak Data '!$G$18:$G$19,'Monthly Peak Data '!$G$29)+0.5*(MAX('Monthly Peak Data '!$P$3:$P$14)))*(1+X171)</f>
        <v>0</v>
      </c>
      <c r="AJ171" s="3">
        <f>+M171*0.25*MAX('Monthly Peak Data '!$P$3:$P$14)*(1+X171)</f>
        <v>0</v>
      </c>
      <c r="AK171" s="3">
        <f>+VLOOKUP($B171,'Monthly Peak Data '!$L$3:$P$14,5,FALSE)*N171*(1+X171)</f>
        <v>2.6525277832768039</v>
      </c>
      <c r="AL171" s="3">
        <f>+VLOOKUP($B171,'Monthly Peak Data '!$L$3:$P$14,5,FALSE)*O171*(1+$X171)</f>
        <v>1.4265590107171207</v>
      </c>
      <c r="AM171" s="3">
        <f>+VLOOKUP($B171,'Monthly Peak Data '!$L$3:$P$14,5,FALSE)*P171*(1+$X171)</f>
        <v>1.151774293207589</v>
      </c>
      <c r="AN171" s="3">
        <f>+VLOOKUP($B171,'Monthly Peak Data '!$L$3:$P$14,5,FALSE)*Q171*(1+X171)</f>
        <v>3.5928309294574015</v>
      </c>
      <c r="AO171" s="3">
        <f t="shared" si="403"/>
        <v>84.11020116959736</v>
      </c>
      <c r="AP171" s="3">
        <f>+VLOOKUP($B171,'Monthly Peak Data '!$C$18:$G$29,5,FALSE)*(1+X171)</f>
        <v>251.79573655913978</v>
      </c>
      <c r="AQ171" s="3">
        <f>+VLOOKUP($B171,'Monthly Peak Data '!$L$3:$P$14,5,FALSE)*T171*(1+X171)</f>
        <v>0.10345764713010079</v>
      </c>
      <c r="AR171" s="29">
        <f>+VLOOKUP($B171,'Monthly Peak Data '!$C$3:$G$14,5,FALSE)*U171*(1+X171)</f>
        <v>-4.9072231060476375</v>
      </c>
      <c r="AS171" s="3">
        <f t="shared" si="404"/>
        <v>2514.5187357337718</v>
      </c>
    </row>
    <row r="172" spans="1:45" x14ac:dyDescent="0.3">
      <c r="A172" s="2">
        <f t="shared" si="431"/>
        <v>2031</v>
      </c>
      <c r="B172" s="2">
        <f t="shared" si="432"/>
        <v>9</v>
      </c>
      <c r="C172" s="3">
        <f t="shared" si="343"/>
        <v>44.913264445381692</v>
      </c>
      <c r="D172" s="1">
        <v>3.3330000000000002</v>
      </c>
      <c r="E172" s="22">
        <f t="shared" si="433"/>
        <v>1.1928111171804658</v>
      </c>
      <c r="F172" s="3">
        <f t="shared" si="344"/>
        <v>53.573041139317432</v>
      </c>
      <c r="G172" s="6">
        <f t="shared" ref="G172:H172" si="479">+G171</f>
        <v>4.7456792858011267</v>
      </c>
      <c r="H172" s="6">
        <f t="shared" si="479"/>
        <v>19.704602627175888</v>
      </c>
      <c r="I172" s="6">
        <f t="shared" si="346"/>
        <v>0.3995952849006954</v>
      </c>
      <c r="J172" s="6">
        <f t="shared" si="347"/>
        <v>1.2818404832632071</v>
      </c>
      <c r="K172" s="6">
        <f t="shared" si="417"/>
        <v>4.05</v>
      </c>
      <c r="L172" s="26">
        <f t="shared" si="445"/>
        <v>0</v>
      </c>
      <c r="M172" s="26">
        <f t="shared" si="446"/>
        <v>0</v>
      </c>
      <c r="N172" s="6">
        <f t="shared" si="339"/>
        <v>0.13958321668333776</v>
      </c>
      <c r="O172" s="26">
        <f t="shared" si="442"/>
        <v>7.8600515486574818E-2</v>
      </c>
      <c r="P172" s="26">
        <f t="shared" si="443"/>
        <v>8.1049125134071795E-2</v>
      </c>
      <c r="Q172" s="26">
        <f t="shared" si="457"/>
        <v>0.18906452226242956</v>
      </c>
      <c r="R172" s="26">
        <f t="shared" si="457"/>
        <v>0.55735625201889705</v>
      </c>
      <c r="S172" s="26">
        <f t="shared" si="457"/>
        <v>0.35437247125777055</v>
      </c>
      <c r="T172" s="26">
        <f t="shared" si="457"/>
        <v>5.4442224009693518E-3</v>
      </c>
      <c r="U172" s="75">
        <f t="shared" si="447"/>
        <v>-6.6979482981701019E-2</v>
      </c>
      <c r="V172" s="2">
        <f t="shared" ref="V172:W172" si="480">+V160</f>
        <v>0.16869506866416967</v>
      </c>
      <c r="W172" s="2">
        <f t="shared" si="480"/>
        <v>720</v>
      </c>
      <c r="X172" s="38">
        <f t="shared" si="409"/>
        <v>7.0000000000000007E-2</v>
      </c>
      <c r="Y172" s="5">
        <f t="shared" si="466"/>
        <v>0.30925205388425764</v>
      </c>
      <c r="Z172" s="5">
        <f t="shared" si="466"/>
        <v>-4.1385767790262174E-4</v>
      </c>
      <c r="AA172" s="66">
        <f t="shared" si="453"/>
        <v>0.94162280691437572</v>
      </c>
      <c r="AB172" s="5">
        <f t="shared" si="350"/>
        <v>114.36992932908153</v>
      </c>
      <c r="AC172" s="3">
        <f t="shared" si="399"/>
        <v>6556.045074081052</v>
      </c>
      <c r="AD172" s="3">
        <f t="shared" si="400"/>
        <v>48.900802408929607</v>
      </c>
      <c r="AE172" s="3">
        <f t="shared" si="401"/>
        <v>156.86628586570652</v>
      </c>
      <c r="AF172" s="3">
        <f t="shared" si="331"/>
        <v>1665.546164102115</v>
      </c>
      <c r="AG172" s="3">
        <f t="shared" si="402"/>
        <v>-8.7257441633862953</v>
      </c>
      <c r="AH172" s="3">
        <f>+K172*AVERAGE('Monthly Peak Data '!$Q$8:$Q$10)*(1+X172)*'Monthly Peak Data '!$M$40*1000</f>
        <v>70.938350971176817</v>
      </c>
      <c r="AI172" s="3">
        <f>+L172*(0.5*MAX('Monthly Peak Data '!$G$18:$G$19,'Monthly Peak Data '!$G$29)+0.5*(MAX('Monthly Peak Data '!$P$3:$P$14)))*(1+X172)</f>
        <v>0</v>
      </c>
      <c r="AJ172" s="3">
        <f>+M172*0.25*MAX('Monthly Peak Data '!$P$3:$P$14)*(1+X172)</f>
        <v>0</v>
      </c>
      <c r="AK172" s="3">
        <f>+VLOOKUP($B172,'Monthly Peak Data '!$L$3:$P$14,5,FALSE)*N172*(1+X172)</f>
        <v>-1.1002414416369627E-2</v>
      </c>
      <c r="AL172" s="3">
        <f>+VLOOKUP($B172,'Monthly Peak Data '!$L$3:$P$14,5,FALSE)*O172*(1+$X172)</f>
        <v>-6.195554632370117E-3</v>
      </c>
      <c r="AM172" s="3">
        <f>+VLOOKUP($B172,'Monthly Peak Data '!$L$3:$P$14,5,FALSE)*P172*(1+$X172)</f>
        <v>-6.3885622068179868E-3</v>
      </c>
      <c r="AN172" s="3">
        <f>+VLOOKUP($B172,'Monthly Peak Data '!$L$3:$P$14,5,FALSE)*Q172*(1+X172)</f>
        <v>-1.4902695859798908E-2</v>
      </c>
      <c r="AO172" s="3">
        <f t="shared" si="403"/>
        <v>68.206930815339632</v>
      </c>
      <c r="AP172" s="3">
        <f>+VLOOKUP($B172,'Monthly Peak Data '!$C$18:$G$29,5,FALSE)*(1+X172)</f>
        <v>0.31838444444444441</v>
      </c>
      <c r="AQ172" s="3">
        <f>+VLOOKUP($B172,'Monthly Peak Data '!$L$3:$P$14,5,FALSE)*T172*(1+X172)</f>
        <v>-4.291317570524076E-4</v>
      </c>
      <c r="AR172" s="29">
        <f>+VLOOKUP($B172,'Monthly Peak Data '!$C$3:$G$14,5,FALSE)*U172*(1+X172)</f>
        <v>-3.4605633073222242</v>
      </c>
      <c r="AS172" s="3">
        <f t="shared" si="404"/>
        <v>127.23844040137999</v>
      </c>
    </row>
    <row r="173" spans="1:45" x14ac:dyDescent="0.3">
      <c r="A173" s="2">
        <f t="shared" si="431"/>
        <v>2031</v>
      </c>
      <c r="B173" s="2">
        <f t="shared" si="432"/>
        <v>10</v>
      </c>
      <c r="C173" s="3">
        <f t="shared" si="343"/>
        <v>43.136170212765947</v>
      </c>
      <c r="D173" s="1">
        <v>3.379</v>
      </c>
      <c r="E173" s="22">
        <f t="shared" si="433"/>
        <v>0.94018245482949858</v>
      </c>
      <c r="F173" s="3">
        <f t="shared" si="344"/>
        <v>40.555870402581384</v>
      </c>
      <c r="G173" s="6">
        <f t="shared" ref="G173:H173" si="481">+G172</f>
        <v>4.7456792858011267</v>
      </c>
      <c r="H173" s="6">
        <f t="shared" si="481"/>
        <v>19.704602627175888</v>
      </c>
      <c r="I173" s="6">
        <f t="shared" si="346"/>
        <v>0.3013550540386622</v>
      </c>
      <c r="J173" s="6">
        <f t="shared" si="347"/>
        <v>0.4349278123201607</v>
      </c>
      <c r="K173" s="6">
        <f t="shared" si="417"/>
        <v>4.05</v>
      </c>
      <c r="L173" s="26">
        <f t="shared" si="445"/>
        <v>0</v>
      </c>
      <c r="M173" s="26">
        <f t="shared" si="446"/>
        <v>0</v>
      </c>
      <c r="N173" s="6">
        <f t="shared" si="339"/>
        <v>0.13958321668333776</v>
      </c>
      <c r="O173" s="26">
        <f t="shared" si="442"/>
        <v>0.10524648769884311</v>
      </c>
      <c r="P173" s="26">
        <f t="shared" si="443"/>
        <v>0.22651670412154989</v>
      </c>
      <c r="Q173" s="26">
        <f t="shared" si="457"/>
        <v>0.18906452226242956</v>
      </c>
      <c r="R173" s="26">
        <f t="shared" si="457"/>
        <v>0.55735625201889705</v>
      </c>
      <c r="S173" s="26">
        <f t="shared" si="457"/>
        <v>0.35437247125777055</v>
      </c>
      <c r="T173" s="26">
        <f t="shared" si="457"/>
        <v>5.4442224009693518E-3</v>
      </c>
      <c r="U173" s="75">
        <f t="shared" si="447"/>
        <v>-6.764213333333334E-2</v>
      </c>
      <c r="V173" s="2">
        <f t="shared" ref="V173:W173" si="482">+V161</f>
        <v>0.10010137277999277</v>
      </c>
      <c r="W173" s="2">
        <f t="shared" si="482"/>
        <v>744</v>
      </c>
      <c r="X173" s="38">
        <f t="shared" si="409"/>
        <v>7.0000000000000007E-2</v>
      </c>
      <c r="Y173" s="5">
        <f t="shared" si="466"/>
        <v>0.30925205388425764</v>
      </c>
      <c r="Z173" s="5">
        <f t="shared" si="466"/>
        <v>-3.089887640449438E-4</v>
      </c>
      <c r="AA173" s="66">
        <f t="shared" si="453"/>
        <v>0.94162280691437572</v>
      </c>
      <c r="AB173" s="5">
        <f t="shared" si="350"/>
        <v>70.127755296130843</v>
      </c>
      <c r="AC173" s="3">
        <f t="shared" si="399"/>
        <v>3043.1786062927904</v>
      </c>
      <c r="AD173" s="3">
        <f t="shared" si="400"/>
        <v>22.612688230956881</v>
      </c>
      <c r="AE173" s="3">
        <f t="shared" si="401"/>
        <v>32.635546977440633</v>
      </c>
      <c r="AF173" s="3">
        <f t="shared" si="331"/>
        <v>1665.546164102115</v>
      </c>
      <c r="AG173" s="3">
        <f t="shared" si="402"/>
        <v>-6.5146958685915788</v>
      </c>
      <c r="AH173" s="3">
        <f>+K173*AVERAGE('Monthly Peak Data '!$Q$8:$Q$10)*(1+X173)*'Monthly Peak Data '!$M$40*1000</f>
        <v>70.938350971176817</v>
      </c>
      <c r="AI173" s="3">
        <f>+L173*(0.5*MAX('Monthly Peak Data '!$G$18:$G$19,'Monthly Peak Data '!$G$29)+0.5*(MAX('Monthly Peak Data '!$P$3:$P$14)))*(1+X173)</f>
        <v>0</v>
      </c>
      <c r="AJ173" s="3">
        <f>+M173*0.25*MAX('Monthly Peak Data '!$P$3:$P$14)*(1+X173)</f>
        <v>0</v>
      </c>
      <c r="AK173" s="3">
        <f>+VLOOKUP($B173,'Monthly Peak Data '!$L$3:$P$14,5,FALSE)*N173*(1+X173)</f>
        <v>-8.2144723018144281E-3</v>
      </c>
      <c r="AL173" s="3">
        <f>+VLOOKUP($B173,'Monthly Peak Data '!$L$3:$P$14,5,FALSE)*O173*(1+$X173)</f>
        <v>-6.193755801076917E-3</v>
      </c>
      <c r="AM173" s="3">
        <f>+VLOOKUP($B173,'Monthly Peak Data '!$L$3:$P$14,5,FALSE)*P173*(1+$X173)</f>
        <v>-1.3330508037553212E-2</v>
      </c>
      <c r="AN173" s="3">
        <f>+VLOOKUP($B173,'Monthly Peak Data '!$L$3:$P$14,5,FALSE)*Q173*(1+X173)</f>
        <v>-1.112644713514398E-2</v>
      </c>
      <c r="AO173" s="3">
        <f t="shared" si="403"/>
        <v>41.822172854154338</v>
      </c>
      <c r="AP173" s="3">
        <f>+VLOOKUP($B173,'Monthly Peak Data '!$C$18:$G$29,5,FALSE)*(1+X173)</f>
        <v>0.51383010752688163</v>
      </c>
      <c r="AQ173" s="3">
        <f>+VLOOKUP($B173,'Monthly Peak Data '!$L$3:$P$14,5,FALSE)*T173*(1+X173)</f>
        <v>-3.2039248829704637E-4</v>
      </c>
      <c r="AR173" s="29">
        <f>+VLOOKUP($B173,'Monthly Peak Data '!$C$3:$G$14,5,FALSE)*U173*(1+X173)</f>
        <v>8.4984703518279549E-3</v>
      </c>
      <c r="AS173" s="3">
        <f t="shared" si="404"/>
        <v>106.72897095885442</v>
      </c>
    </row>
    <row r="174" spans="1:45" x14ac:dyDescent="0.3">
      <c r="A174" s="2">
        <f t="shared" si="431"/>
        <v>2031</v>
      </c>
      <c r="B174" s="2">
        <f t="shared" si="432"/>
        <v>11</v>
      </c>
      <c r="C174" s="3">
        <f t="shared" si="343"/>
        <v>56.087535641547859</v>
      </c>
      <c r="D174" s="1">
        <v>3.4510000000000001</v>
      </c>
      <c r="E174" s="22">
        <f t="shared" si="433"/>
        <v>0.84486275042448977</v>
      </c>
      <c r="F174" s="3">
        <f t="shared" si="344"/>
        <v>47.386269626649721</v>
      </c>
      <c r="G174" s="6">
        <f t="shared" ref="G174:H174" si="483">+G173</f>
        <v>4.7456792858011267</v>
      </c>
      <c r="H174" s="6">
        <f t="shared" si="483"/>
        <v>19.704602627175888</v>
      </c>
      <c r="I174" s="6">
        <f t="shared" si="346"/>
        <v>0.41245496498733147</v>
      </c>
      <c r="J174" s="6">
        <f t="shared" si="347"/>
        <v>0.4500375156492904</v>
      </c>
      <c r="K174" s="6">
        <f t="shared" si="417"/>
        <v>4.05</v>
      </c>
      <c r="L174" s="26">
        <f t="shared" si="445"/>
        <v>0</v>
      </c>
      <c r="M174" s="26">
        <f t="shared" si="446"/>
        <v>0</v>
      </c>
      <c r="N174" s="6">
        <f t="shared" si="339"/>
        <v>0.13958321668333776</v>
      </c>
      <c r="O174" s="26">
        <f t="shared" si="442"/>
        <v>0.10189255513472191</v>
      </c>
      <c r="P174" s="26">
        <f t="shared" si="443"/>
        <v>0.27766167801511371</v>
      </c>
      <c r="Q174" s="26">
        <f t="shared" si="457"/>
        <v>0.18906452226242956</v>
      </c>
      <c r="R174" s="26">
        <f t="shared" si="457"/>
        <v>0.55735625201889705</v>
      </c>
      <c r="S174" s="26">
        <f t="shared" si="457"/>
        <v>0.35437247125777055</v>
      </c>
      <c r="T174" s="26">
        <f t="shared" si="457"/>
        <v>5.4442224009693518E-3</v>
      </c>
      <c r="U174" s="75">
        <f t="shared" si="447"/>
        <v>-4.5641643875053976E-2</v>
      </c>
      <c r="V174" s="2">
        <f t="shared" ref="V174:W174" si="484">+V162</f>
        <v>4.0542058210870133E-2</v>
      </c>
      <c r="W174" s="2">
        <f t="shared" si="484"/>
        <v>721</v>
      </c>
      <c r="X174" s="38">
        <f t="shared" si="409"/>
        <v>7.0000000000000007E-2</v>
      </c>
      <c r="Y174" s="5">
        <f t="shared" si="466"/>
        <v>0.30925205388425764</v>
      </c>
      <c r="Z174" s="5">
        <f t="shared" si="466"/>
        <v>-7.4906367041198516E-4</v>
      </c>
      <c r="AA174" s="66">
        <f t="shared" si="453"/>
        <v>0.94162280691437572</v>
      </c>
      <c r="AB174" s="5">
        <f t="shared" si="350"/>
        <v>27.524410515086601</v>
      </c>
      <c r="AC174" s="3">
        <f t="shared" si="399"/>
        <v>1395.5786776412606</v>
      </c>
      <c r="AD174" s="3">
        <f t="shared" si="400"/>
        <v>12.147260359567772</v>
      </c>
      <c r="AE174" s="3">
        <f t="shared" si="401"/>
        <v>13.254108540875235</v>
      </c>
      <c r="AF174" s="3">
        <f t="shared" si="331"/>
        <v>1665.546164102115</v>
      </c>
      <c r="AG174" s="3">
        <f t="shared" si="402"/>
        <v>-15.793202105676558</v>
      </c>
      <c r="AH174" s="3">
        <f>+K174*AVERAGE('Monthly Peak Data '!$Q$8:$Q$10)*(1+X174)*'Monthly Peak Data '!$M$40*1000</f>
        <v>70.938350971176817</v>
      </c>
      <c r="AI174" s="3">
        <f>+L174*(0.5*MAX('Monthly Peak Data '!$G$18:$G$19,'Monthly Peak Data '!$G$29)+0.5*(MAX('Monthly Peak Data '!$P$3:$P$14)))*(1+X174)</f>
        <v>0</v>
      </c>
      <c r="AJ174" s="3">
        <f>+M174*0.25*MAX('Monthly Peak Data '!$P$3:$P$14)*(1+X174)</f>
        <v>0</v>
      </c>
      <c r="AK174" s="3">
        <f>+VLOOKUP($B174,'Monthly Peak Data '!$L$3:$P$14,5,FALSE)*N174*(1+X174)</f>
        <v>-1.9913872246822856E-2</v>
      </c>
      <c r="AL174" s="3">
        <f>+VLOOKUP($B174,'Monthly Peak Data '!$L$3:$P$14,5,FALSE)*O174*(1+$X174)</f>
        <v>-1.4536671199220329E-2</v>
      </c>
      <c r="AM174" s="3">
        <f>+VLOOKUP($B174,'Monthly Peak Data '!$L$3:$P$14,5,FALSE)*P174*(1+$X174)</f>
        <v>-3.9613066063489563E-2</v>
      </c>
      <c r="AN174" s="3">
        <f>+VLOOKUP($B174,'Monthly Peak Data '!$L$3:$P$14,5,FALSE)*Q174*(1+X174)</f>
        <v>-2.6973205176106622E-2</v>
      </c>
      <c r="AO174" s="3">
        <f t="shared" si="403"/>
        <v>16.41476544357846</v>
      </c>
      <c r="AP174" s="3">
        <f>+VLOOKUP($B174,'Monthly Peak Data '!$C$18:$G$29,5,FALSE)*(1+X174)</f>
        <v>0.83685888888888882</v>
      </c>
      <c r="AQ174" s="3">
        <f>+VLOOKUP($B174,'Monthly Peak Data '!$L$3:$P$14,5,FALSE)*T174*(1+X174)</f>
        <v>-7.7670906253829441E-4</v>
      </c>
      <c r="AR174" s="29">
        <f>+VLOOKUP($B174,'Monthly Peak Data '!$C$3:$G$14,5,FALSE)*U174*(1+X174)</f>
        <v>7.1301376061609304E-3</v>
      </c>
      <c r="AS174" s="3">
        <f t="shared" si="404"/>
        <v>72.302089811825581</v>
      </c>
    </row>
    <row r="175" spans="1:45" x14ac:dyDescent="0.3">
      <c r="A175" s="2">
        <f t="shared" si="431"/>
        <v>2031</v>
      </c>
      <c r="B175" s="2">
        <f t="shared" si="432"/>
        <v>12</v>
      </c>
      <c r="C175" s="3">
        <f t="shared" si="343"/>
        <v>80.864310148232619</v>
      </c>
      <c r="D175" s="1">
        <v>3.6059999999999999</v>
      </c>
      <c r="E175" s="22">
        <f t="shared" si="433"/>
        <v>0.71583737887983834</v>
      </c>
      <c r="F175" s="3">
        <f t="shared" si="344"/>
        <v>57.885695821437146</v>
      </c>
      <c r="G175" s="6">
        <f t="shared" ref="G175:H175" si="485">+G174</f>
        <v>4.7456792858011267</v>
      </c>
      <c r="H175" s="6">
        <f t="shared" si="485"/>
        <v>19.704602627175888</v>
      </c>
      <c r="I175" s="6">
        <f t="shared" si="346"/>
        <v>0.22208218401056556</v>
      </c>
      <c r="J175" s="6">
        <f t="shared" si="347"/>
        <v>0.22357399312092949</v>
      </c>
      <c r="K175" s="6">
        <f t="shared" si="417"/>
        <v>4.05</v>
      </c>
      <c r="L175" s="26">
        <f t="shared" si="445"/>
        <v>0</v>
      </c>
      <c r="M175" s="26">
        <f t="shared" si="446"/>
        <v>0</v>
      </c>
      <c r="N175" s="6">
        <f t="shared" si="339"/>
        <v>0.13958321668333776</v>
      </c>
      <c r="O175" s="26">
        <f t="shared" si="442"/>
        <v>6.8760244149279878E-2</v>
      </c>
      <c r="P175" s="26">
        <f t="shared" si="443"/>
        <v>8.3571271185548593E-2</v>
      </c>
      <c r="Q175" s="26">
        <f t="shared" si="457"/>
        <v>0.18906452226242956</v>
      </c>
      <c r="R175" s="26">
        <f t="shared" si="457"/>
        <v>0.55735625201889705</v>
      </c>
      <c r="S175" s="26">
        <f t="shared" si="457"/>
        <v>0.35437247125777055</v>
      </c>
      <c r="T175" s="26">
        <f t="shared" si="457"/>
        <v>5.4442224009693518E-3</v>
      </c>
      <c r="U175" s="75">
        <f t="shared" si="447"/>
        <v>-3.4920840331506921E-2</v>
      </c>
      <c r="V175" s="2">
        <f t="shared" ref="V175:W175" si="486">+V163</f>
        <v>2.5858742599975813E-2</v>
      </c>
      <c r="W175" s="2">
        <f t="shared" si="486"/>
        <v>744</v>
      </c>
      <c r="X175" s="38">
        <f t="shared" si="409"/>
        <v>7.0000000000000007E-2</v>
      </c>
      <c r="Y175" s="5">
        <f t="shared" si="466"/>
        <v>0.30925205388425764</v>
      </c>
      <c r="Z175" s="5">
        <f t="shared" si="466"/>
        <v>-4.92388546574846E-3</v>
      </c>
      <c r="AA175" s="66">
        <f t="shared" si="453"/>
        <v>0.94162280691437572</v>
      </c>
      <c r="AB175" s="5">
        <f t="shared" si="350"/>
        <v>18.115791251957582</v>
      </c>
      <c r="AC175" s="3">
        <f t="shared" si="399"/>
        <v>1122.0503447137514</v>
      </c>
      <c r="AD175" s="3">
        <f t="shared" si="400"/>
        <v>4.3048181003562345</v>
      </c>
      <c r="AE175" s="3">
        <f t="shared" si="401"/>
        <v>4.3337351739575345</v>
      </c>
      <c r="AF175" s="3">
        <f t="shared" ref="AF175:AF238" si="487">+AF174</f>
        <v>1665.546164102115</v>
      </c>
      <c r="AG175" s="3">
        <f t="shared" si="402"/>
        <v>-103.81483093820128</v>
      </c>
      <c r="AH175" s="3">
        <f>+K175*AVERAGE('Monthly Peak Data '!$Q$8:$Q$10)*(1+X175)*'Monthly Peak Data '!$M$40*1000</f>
        <v>70.938350971176817</v>
      </c>
      <c r="AI175" s="3">
        <f>+L175*(0.5*MAX('Monthly Peak Data '!$G$18:$G$19,'Monthly Peak Data '!$G$29)+0.5*(MAX('Monthly Peak Data '!$P$3:$P$14)))*(1+X175)</f>
        <v>0</v>
      </c>
      <c r="AJ175" s="3">
        <f>+M175*0.25*MAX('Monthly Peak Data '!$P$3:$P$14)*(1+X175)</f>
        <v>0</v>
      </c>
      <c r="AK175" s="3">
        <f>+VLOOKUP($B175,'Monthly Peak Data '!$L$3:$P$14,5,FALSE)*N175*(1+X175)</f>
        <v>-0.13090159087407507</v>
      </c>
      <c r="AL175" s="3">
        <f>+VLOOKUP($B175,'Monthly Peak Data '!$L$3:$P$14,5,FALSE)*O175*(1+$X175)</f>
        <v>-6.4483578770433869E-2</v>
      </c>
      <c r="AM175" s="3">
        <f>+VLOOKUP($B175,'Monthly Peak Data '!$L$3:$P$14,5,FALSE)*P175*(1+$X175)</f>
        <v>-7.8373407702553244E-2</v>
      </c>
      <c r="AN175" s="3">
        <f>+VLOOKUP($B175,'Monthly Peak Data '!$L$3:$P$14,5,FALSE)*Q175*(1+X175)</f>
        <v>-0.17730531886326212</v>
      </c>
      <c r="AO175" s="3">
        <f t="shared" si="403"/>
        <v>10.803735980566147</v>
      </c>
      <c r="AP175" s="3">
        <f>+VLOOKUP($B175,'Monthly Peak Data '!$C$18:$G$29,5,FALSE)*(1+X175)</f>
        <v>0</v>
      </c>
      <c r="AQ175" s="3">
        <f>+VLOOKUP($B175,'Monthly Peak Data '!$L$3:$P$14,5,FALSE)*T175*(1+X175)</f>
        <v>-5.1056093296368036E-3</v>
      </c>
      <c r="AR175" s="29">
        <f>+VLOOKUP($B175,'Monthly Peak Data '!$C$3:$G$14,5,FALSE)*U175*(1+X175)</f>
        <v>3.1633944397271838E-2</v>
      </c>
      <c r="AS175" s="3">
        <f t="shared" si="404"/>
        <v>-22.497279547601007</v>
      </c>
    </row>
    <row r="176" spans="1:45" x14ac:dyDescent="0.3">
      <c r="A176" s="2">
        <f t="shared" si="431"/>
        <v>2032</v>
      </c>
      <c r="B176" s="2">
        <f t="shared" si="432"/>
        <v>1</v>
      </c>
      <c r="C176" s="3">
        <f t="shared" si="343"/>
        <v>106.03742349193338</v>
      </c>
      <c r="D176" s="6">
        <f t="shared" ref="D176:D232" si="488">+D164*D164/D152</f>
        <v>3.7500367730900797</v>
      </c>
      <c r="E176" s="22">
        <f t="shared" si="433"/>
        <v>0.70389395402298183</v>
      </c>
      <c r="F176" s="3">
        <f t="shared" si="344"/>
        <v>74.639101296146407</v>
      </c>
      <c r="G176" s="6">
        <f t="shared" ref="G176:H176" si="489">+G175</f>
        <v>4.7456792858011267</v>
      </c>
      <c r="H176" s="6">
        <f t="shared" si="489"/>
        <v>19.704602627175888</v>
      </c>
      <c r="I176" s="6">
        <f t="shared" si="346"/>
        <v>0.29584103040723903</v>
      </c>
      <c r="J176" s="6">
        <f t="shared" si="347"/>
        <v>0.24911924097545651</v>
      </c>
      <c r="K176" s="6">
        <f t="shared" si="417"/>
        <v>4.05</v>
      </c>
      <c r="L176" s="26">
        <f t="shared" si="445"/>
        <v>0</v>
      </c>
      <c r="M176" s="26">
        <f t="shared" si="446"/>
        <v>0</v>
      </c>
      <c r="N176" s="6">
        <f t="shared" si="339"/>
        <v>0.13958321668333776</v>
      </c>
      <c r="O176" s="26">
        <f t="shared" si="442"/>
        <v>8.3093244617481299E-2</v>
      </c>
      <c r="P176" s="26">
        <f t="shared" si="443"/>
        <v>4.6453206558371832E-2</v>
      </c>
      <c r="Q176" s="26">
        <f t="shared" si="457"/>
        <v>0.1904825061793978</v>
      </c>
      <c r="R176" s="26">
        <f t="shared" si="457"/>
        <v>0.58633877712387972</v>
      </c>
      <c r="S176" s="26">
        <f t="shared" si="457"/>
        <v>0.36854737010808136</v>
      </c>
      <c r="T176" s="26">
        <f t="shared" si="457"/>
        <v>5.3244495081480256E-3</v>
      </c>
      <c r="U176" s="75">
        <f t="shared" si="447"/>
        <v>-4.1906854565580132E-2</v>
      </c>
      <c r="V176" s="2">
        <f t="shared" ref="V176:W176" si="490">+V164</f>
        <v>2.2616097317868761E-2</v>
      </c>
      <c r="W176" s="2">
        <f t="shared" si="490"/>
        <v>744</v>
      </c>
      <c r="X176" s="38">
        <f t="shared" si="409"/>
        <v>7.0000000000000007E-2</v>
      </c>
      <c r="Y176" s="5">
        <f t="shared" si="466"/>
        <v>0.30925205388425764</v>
      </c>
      <c r="Z176" s="5">
        <f t="shared" si="466"/>
        <v>-6.0846321130844493E-3</v>
      </c>
      <c r="AA176" s="66">
        <f t="shared" si="453"/>
        <v>0.94162280691437572</v>
      </c>
      <c r="AB176" s="5">
        <f t="shared" si="350"/>
        <v>15.844099780197798</v>
      </c>
      <c r="AC176" s="3">
        <f t="shared" si="399"/>
        <v>1265.3706242312651</v>
      </c>
      <c r="AD176" s="3">
        <f t="shared" si="400"/>
        <v>5.0154482411882437</v>
      </c>
      <c r="AE176" s="3">
        <f t="shared" si="401"/>
        <v>4.2233650189650325</v>
      </c>
      <c r="AF176" s="3">
        <f t="shared" si="487"/>
        <v>1665.546164102115</v>
      </c>
      <c r="AG176" s="3">
        <f t="shared" si="402"/>
        <v>-128.28792597534439</v>
      </c>
      <c r="AH176" s="3">
        <f>+K176*AVERAGE('Monthly Peak Data '!$Q$8:$Q$10)*(1+X176)*'Monthly Peak Data '!$M$40*1000</f>
        <v>70.938350971176817</v>
      </c>
      <c r="AI176" s="3">
        <f>+L176*(0.5*MAX('Monthly Peak Data '!$G$18:$G$19,'Monthly Peak Data '!$G$29)+0.5*(MAX('Monthly Peak Data '!$P$3:$P$14)))*(1+X176)</f>
        <v>0</v>
      </c>
      <c r="AJ176" s="3">
        <f>+M176*0.25*MAX('Monthly Peak Data '!$P$3:$P$14)*(1+X176)</f>
        <v>0</v>
      </c>
      <c r="AK176" s="3">
        <f>+VLOOKUP($B176,'Monthly Peak Data '!$L$3:$P$14,5,FALSE)*N176*(1+X176)</f>
        <v>-0.16176006306945417</v>
      </c>
      <c r="AL176" s="3">
        <f>+VLOOKUP($B176,'Monthly Peak Data '!$L$3:$P$14,5,FALSE)*O176*(1+$X176)</f>
        <v>-9.6295018909489327E-2</v>
      </c>
      <c r="AM176" s="3">
        <f>+VLOOKUP($B176,'Monthly Peak Data '!$L$3:$P$14,5,FALSE)*P176*(1+$X176)</f>
        <v>-5.3833647061649913E-2</v>
      </c>
      <c r="AN176" s="3">
        <f>+VLOOKUP($B176,'Monthly Peak Data '!$L$3:$P$14,5,FALSE)*Q176*(1+X176)</f>
        <v>-0.22074618242327126</v>
      </c>
      <c r="AO176" s="3">
        <f t="shared" si="403"/>
        <v>9.9403107960324011</v>
      </c>
      <c r="AP176" s="3">
        <f>+VLOOKUP($B176,'Monthly Peak Data '!$C$18:$G$29,5,FALSE)*(1+X176)</f>
        <v>0</v>
      </c>
      <c r="AQ176" s="3">
        <f>+VLOOKUP($B176,'Monthly Peak Data '!$L$3:$P$14,5,FALSE)*T176*(1+X176)</f>
        <v>-6.1703928933095108E-3</v>
      </c>
      <c r="AR176" s="29">
        <f>+VLOOKUP($B176,'Monthly Peak Data '!$C$3:$G$14,5,FALSE)*U176*(1+X176)</f>
        <v>4.6134918232742607E-2</v>
      </c>
      <c r="AS176" s="3">
        <f t="shared" si="404"/>
        <v>-47.9019345942596</v>
      </c>
    </row>
    <row r="177" spans="1:45" x14ac:dyDescent="0.3">
      <c r="A177" s="2">
        <f t="shared" si="431"/>
        <v>2032</v>
      </c>
      <c r="B177" s="2">
        <f t="shared" si="432"/>
        <v>2</v>
      </c>
      <c r="C177" s="3">
        <f t="shared" si="343"/>
        <v>102.434339646832</v>
      </c>
      <c r="D177" s="6">
        <f t="shared" si="488"/>
        <v>3.7150774546501584</v>
      </c>
      <c r="E177" s="22">
        <f t="shared" si="433"/>
        <v>0.91686750766748637</v>
      </c>
      <c r="F177" s="3">
        <f t="shared" si="344"/>
        <v>93.918717691555642</v>
      </c>
      <c r="G177" s="6">
        <f t="shared" ref="G177:H177" si="491">+G176</f>
        <v>4.7456792858011267</v>
      </c>
      <c r="H177" s="6">
        <f t="shared" si="491"/>
        <v>19.704602627175888</v>
      </c>
      <c r="I177" s="6">
        <f t="shared" si="346"/>
        <v>0.29812618139890396</v>
      </c>
      <c r="J177" s="6">
        <f t="shared" si="347"/>
        <v>0.42908081035988055</v>
      </c>
      <c r="K177" s="6">
        <f t="shared" si="417"/>
        <v>4.05</v>
      </c>
      <c r="L177" s="26">
        <f t="shared" si="445"/>
        <v>0</v>
      </c>
      <c r="M177" s="26">
        <f t="shared" si="446"/>
        <v>0</v>
      </c>
      <c r="N177" s="6">
        <f t="shared" si="339"/>
        <v>0.13958321668333776</v>
      </c>
      <c r="O177" s="26">
        <f t="shared" si="442"/>
        <v>0.11363829035036502</v>
      </c>
      <c r="P177" s="26">
        <f t="shared" si="443"/>
        <v>2.2104048543867549E-2</v>
      </c>
      <c r="Q177" s="26">
        <f t="shared" si="457"/>
        <v>0.1904825061793978</v>
      </c>
      <c r="R177" s="26">
        <f t="shared" si="457"/>
        <v>0.58633877712387972</v>
      </c>
      <c r="S177" s="26">
        <f t="shared" si="457"/>
        <v>0.36854737010808136</v>
      </c>
      <c r="T177" s="26">
        <f t="shared" si="457"/>
        <v>5.3244495081480256E-3</v>
      </c>
      <c r="U177" s="75">
        <f t="shared" si="447"/>
        <v>-4.6754649512469354E-2</v>
      </c>
      <c r="V177" s="2">
        <f t="shared" ref="V177:W177" si="492">+V165</f>
        <v>5.2674725789192064E-2</v>
      </c>
      <c r="W177" s="2">
        <f t="shared" si="492"/>
        <v>672</v>
      </c>
      <c r="X177" s="38">
        <f t="shared" si="409"/>
        <v>7.0000000000000007E-2</v>
      </c>
      <c r="Y177" s="5">
        <f t="shared" si="466"/>
        <v>0.30925205388425764</v>
      </c>
      <c r="Z177" s="5">
        <f t="shared" si="466"/>
        <v>-5.5317014446227934E-3</v>
      </c>
      <c r="AA177" s="66">
        <f t="shared" si="453"/>
        <v>0.94162280691437572</v>
      </c>
      <c r="AB177" s="5">
        <f t="shared" si="350"/>
        <v>33.331013957515061</v>
      </c>
      <c r="AC177" s="3">
        <f t="shared" si="399"/>
        <v>3349.534516566599</v>
      </c>
      <c r="AD177" s="3">
        <f t="shared" si="400"/>
        <v>10.632427267239063</v>
      </c>
      <c r="AE177" s="3">
        <f t="shared" si="401"/>
        <v>15.302817372537545</v>
      </c>
      <c r="AF177" s="3">
        <f t="shared" si="487"/>
        <v>1665.546164102115</v>
      </c>
      <c r="AG177" s="3">
        <f t="shared" si="402"/>
        <v>-116.62997733575963</v>
      </c>
      <c r="AH177" s="3">
        <f>+K177*AVERAGE('Monthly Peak Data '!$Q$8:$Q$10)*(1+X177)*'Monthly Peak Data '!$M$40*1000</f>
        <v>70.938350971176817</v>
      </c>
      <c r="AI177" s="3">
        <f>+L177*(0.5*MAX('Monthly Peak Data '!$G$18:$G$19,'Monthly Peak Data '!$G$29)+0.5*(MAX('Monthly Peak Data '!$P$3:$P$14)))*(1+X177)</f>
        <v>0</v>
      </c>
      <c r="AJ177" s="3">
        <f>+M177*0.25*MAX('Monthly Peak Data '!$P$3:$P$14)*(1+X177)</f>
        <v>0</v>
      </c>
      <c r="AK177" s="3">
        <f>+VLOOKUP($B177,'Monthly Peak Data '!$L$3:$P$14,5,FALSE)*N177*(1+X177)</f>
        <v>-0.14706039049417127</v>
      </c>
      <c r="AL177" s="3">
        <f>+VLOOKUP($B177,'Monthly Peak Data '!$L$3:$P$14,5,FALSE)*O177*(1+$X177)</f>
        <v>-0.11972565005381189</v>
      </c>
      <c r="AM177" s="3">
        <f>+VLOOKUP($B177,'Monthly Peak Data '!$L$3:$P$14,5,FALSE)*P177*(1+$X177)</f>
        <v>-2.3288115058544227E-2</v>
      </c>
      <c r="AN177" s="3">
        <f>+VLOOKUP($B177,'Monthly Peak Data '!$L$3:$P$14,5,FALSE)*Q177*(1+X177)</f>
        <v>-0.20068624585862918</v>
      </c>
      <c r="AO177" s="3">
        <f t="shared" si="403"/>
        <v>20.911294581638732</v>
      </c>
      <c r="AP177" s="3">
        <f>+VLOOKUP($B177,'Monthly Peak Data '!$C$18:$G$29,5,FALSE)*(1+X177)</f>
        <v>1.6748047619047624</v>
      </c>
      <c r="AQ177" s="3">
        <f>+VLOOKUP($B177,'Monthly Peak Data '!$L$3:$P$14,5,FALSE)*T177*(1+X177)</f>
        <v>-5.6096688587648552E-3</v>
      </c>
      <c r="AR177" s="29">
        <f>+VLOOKUP($B177,'Monthly Peak Data '!$C$3:$G$14,5,FALSE)*U177*(1+X177)</f>
        <v>5.3145258686813898E-2</v>
      </c>
      <c r="AS177" s="3">
        <f t="shared" si="404"/>
        <v>-23.548751832676416</v>
      </c>
    </row>
    <row r="178" spans="1:45" x14ac:dyDescent="0.3">
      <c r="A178" s="2">
        <f t="shared" si="431"/>
        <v>2032</v>
      </c>
      <c r="B178" s="2">
        <f t="shared" si="432"/>
        <v>3</v>
      </c>
      <c r="C178" s="3">
        <f t="shared" si="343"/>
        <v>71.258857791758331</v>
      </c>
      <c r="D178" s="6">
        <f t="shared" si="488"/>
        <v>3.6501552230046954</v>
      </c>
      <c r="E178" s="22">
        <f t="shared" si="433"/>
        <v>0.77619975601835101</v>
      </c>
      <c r="F178" s="3">
        <f t="shared" si="344"/>
        <v>55.311108032109189</v>
      </c>
      <c r="G178" s="6">
        <f t="shared" ref="G178:H178" si="493">+G177</f>
        <v>4.7456792858011267</v>
      </c>
      <c r="H178" s="6">
        <f t="shared" si="493"/>
        <v>19.704602627175888</v>
      </c>
      <c r="I178" s="6">
        <f t="shared" si="346"/>
        <v>0.26035653128742287</v>
      </c>
      <c r="J178" s="6">
        <f t="shared" si="347"/>
        <v>0.38593964825334393</v>
      </c>
      <c r="K178" s="6">
        <f t="shared" si="417"/>
        <v>4.05</v>
      </c>
      <c r="L178" s="26">
        <f t="shared" si="445"/>
        <v>0</v>
      </c>
      <c r="M178" s="26">
        <f t="shared" si="446"/>
        <v>0</v>
      </c>
      <c r="N178" s="6">
        <f t="shared" ref="N178:N240" si="494">+N177</f>
        <v>0.13958321668333776</v>
      </c>
      <c r="O178" s="26">
        <f t="shared" si="442"/>
        <v>0.12515724932394495</v>
      </c>
      <c r="P178" s="26">
        <f t="shared" si="443"/>
        <v>3.1168836696571053E-2</v>
      </c>
      <c r="Q178" s="26">
        <f t="shared" si="457"/>
        <v>0.1904825061793978</v>
      </c>
      <c r="R178" s="26">
        <f t="shared" si="457"/>
        <v>0.58633877712387972</v>
      </c>
      <c r="S178" s="26">
        <f t="shared" si="457"/>
        <v>0.36854737010808136</v>
      </c>
      <c r="T178" s="26">
        <f t="shared" si="457"/>
        <v>5.3244495081480256E-3</v>
      </c>
      <c r="U178" s="75">
        <f t="shared" si="447"/>
        <v>-4.8337906852656452E-2</v>
      </c>
      <c r="V178" s="2">
        <f t="shared" ref="V178:W178" si="495">+V166</f>
        <v>0.10095698428780983</v>
      </c>
      <c r="W178" s="2">
        <f t="shared" si="495"/>
        <v>743</v>
      </c>
      <c r="X178" s="38">
        <f t="shared" si="409"/>
        <v>7.0000000000000007E-2</v>
      </c>
      <c r="Y178" s="5">
        <f t="shared" si="466"/>
        <v>0.30925205388425764</v>
      </c>
      <c r="Z178" s="5">
        <f t="shared" si="466"/>
        <v>1.6072852482783614E-2</v>
      </c>
      <c r="AA178" s="66">
        <f t="shared" si="453"/>
        <v>0.94162280691437572</v>
      </c>
      <c r="AB178" s="5">
        <f t="shared" si="350"/>
        <v>70.632105399564622</v>
      </c>
      <c r="AC178" s="3">
        <f t="shared" si="399"/>
        <v>4180.2118131509869</v>
      </c>
      <c r="AD178" s="3">
        <f t="shared" si="400"/>
        <v>19.676797056513376</v>
      </c>
      <c r="AE178" s="3">
        <f t="shared" si="401"/>
        <v>29.16791100723216</v>
      </c>
      <c r="AF178" s="3">
        <f t="shared" si="487"/>
        <v>1665.546164102115</v>
      </c>
      <c r="AG178" s="3">
        <f t="shared" si="402"/>
        <v>338.87881324656126</v>
      </c>
      <c r="AH178" s="3">
        <f>+K178*AVERAGE('Monthly Peak Data '!$Q$8:$Q$10)*(1+X178)*'Monthly Peak Data '!$M$40*1000</f>
        <v>70.938350971176817</v>
      </c>
      <c r="AI178" s="3">
        <f>+L178*(0.5*MAX('Monthly Peak Data '!$G$18:$G$19,'Monthly Peak Data '!$G$29)+0.5*(MAX('Monthly Peak Data '!$P$3:$P$14)))*(1+X178)</f>
        <v>0</v>
      </c>
      <c r="AJ178" s="3">
        <f>+M178*0.25*MAX('Monthly Peak Data '!$P$3:$P$14)*(1+X178)</f>
        <v>0</v>
      </c>
      <c r="AK178" s="3">
        <f>+VLOOKUP($B178,'Monthly Peak Data '!$L$3:$P$14,5,FALSE)*N178*(1+X178)</f>
        <v>0.42729709586388359</v>
      </c>
      <c r="AL178" s="3">
        <f>+VLOOKUP($B178,'Monthly Peak Data '!$L$3:$P$14,5,FALSE)*O178*(1+$X178)</f>
        <v>0.38313581269414593</v>
      </c>
      <c r="AM178" s="3">
        <f>+VLOOKUP($B178,'Monthly Peak Data '!$L$3:$P$14,5,FALSE)*P178*(1+$X178)</f>
        <v>9.5415148886522846E-2</v>
      </c>
      <c r="AN178" s="3">
        <f>+VLOOKUP($B178,'Monthly Peak Data '!$L$3:$P$14,5,FALSE)*Q178*(1+X178)</f>
        <v>0.58311180697304332</v>
      </c>
      <c r="AO178" s="3">
        <f t="shared" si="403"/>
        <v>44.313346267062308</v>
      </c>
      <c r="AP178" s="3">
        <f>+VLOOKUP($B178,'Monthly Peak Data '!$C$18:$G$29,5,FALSE)*(1+X178)</f>
        <v>4.0038709677419362E-2</v>
      </c>
      <c r="AQ178" s="3">
        <f>+VLOOKUP($B178,'Monthly Peak Data '!$L$3:$P$14,5,FALSE)*T178*(1+X178)</f>
        <v>1.6299393766422057E-2</v>
      </c>
      <c r="AR178" s="29">
        <f>+VLOOKUP($B178,'Monthly Peak Data '!$C$3:$G$14,5,FALSE)*U178*(1+X178)</f>
        <v>8.8844293151523618E-3</v>
      </c>
      <c r="AS178" s="3">
        <f t="shared" si="404"/>
        <v>455.68469288197696</v>
      </c>
    </row>
    <row r="179" spans="1:45" x14ac:dyDescent="0.3">
      <c r="A179" s="2">
        <f t="shared" si="431"/>
        <v>2032</v>
      </c>
      <c r="B179" s="2">
        <f t="shared" si="432"/>
        <v>4</v>
      </c>
      <c r="C179" s="3">
        <f t="shared" si="343"/>
        <v>49.592827342747093</v>
      </c>
      <c r="D179" s="6">
        <f t="shared" si="488"/>
        <v>3.3378129011553272</v>
      </c>
      <c r="E179" s="22">
        <f t="shared" si="433"/>
        <v>0.85629917965995661</v>
      </c>
      <c r="F179" s="3">
        <f t="shared" si="344"/>
        <v>42.466297370612203</v>
      </c>
      <c r="G179" s="6">
        <f t="shared" ref="G179:H179" si="496">+G178</f>
        <v>4.7456792858011267</v>
      </c>
      <c r="H179" s="6">
        <f t="shared" si="496"/>
        <v>19.704602627175888</v>
      </c>
      <c r="I179" s="6">
        <f t="shared" si="346"/>
        <v>0.19446258756206225</v>
      </c>
      <c r="J179" s="6">
        <f t="shared" si="347"/>
        <v>0.33765199603101897</v>
      </c>
      <c r="K179" s="6">
        <f t="shared" si="417"/>
        <v>4.05</v>
      </c>
      <c r="L179" s="26">
        <f t="shared" si="445"/>
        <v>0</v>
      </c>
      <c r="M179" s="26">
        <f t="shared" si="446"/>
        <v>0</v>
      </c>
      <c r="N179" s="6">
        <f t="shared" si="494"/>
        <v>0.13958321668333776</v>
      </c>
      <c r="O179" s="26">
        <f t="shared" si="442"/>
        <v>0.13712517627360418</v>
      </c>
      <c r="P179" s="26">
        <f t="shared" si="443"/>
        <v>0.13564677661034025</v>
      </c>
      <c r="Q179" s="26">
        <f t="shared" si="457"/>
        <v>0.1904825061793978</v>
      </c>
      <c r="R179" s="26">
        <f t="shared" si="457"/>
        <v>0.58633877712387972</v>
      </c>
      <c r="S179" s="26">
        <f t="shared" si="457"/>
        <v>0.36854737010808136</v>
      </c>
      <c r="T179" s="26">
        <f t="shared" si="457"/>
        <v>5.3244495081480256E-3</v>
      </c>
      <c r="U179" s="75">
        <f t="shared" si="447"/>
        <v>-5.1158259887461428E-2</v>
      </c>
      <c r="V179" s="2">
        <f t="shared" ref="V179:W179" si="497">+V167</f>
        <v>0.14691857833957545</v>
      </c>
      <c r="W179" s="2">
        <f t="shared" si="497"/>
        <v>720</v>
      </c>
      <c r="X179" s="38">
        <f t="shared" si="409"/>
        <v>7.0000000000000007E-2</v>
      </c>
      <c r="Y179" s="5">
        <f t="shared" si="466"/>
        <v>0.30925205388425764</v>
      </c>
      <c r="Z179" s="5">
        <f t="shared" si="466"/>
        <v>2.6413857677902619E-3</v>
      </c>
      <c r="AA179" s="66">
        <f t="shared" si="453"/>
        <v>0.94162280691437572</v>
      </c>
      <c r="AB179" s="5">
        <f t="shared" si="350"/>
        <v>99.606156569266062</v>
      </c>
      <c r="AC179" s="3">
        <f t="shared" si="399"/>
        <v>4525.9979913512061</v>
      </c>
      <c r="AD179" s="3">
        <f t="shared" si="400"/>
        <v>20.72554790962138</v>
      </c>
      <c r="AE179" s="3">
        <f t="shared" si="401"/>
        <v>35.986472813372238</v>
      </c>
      <c r="AF179" s="3">
        <f t="shared" si="487"/>
        <v>1665.546164102115</v>
      </c>
      <c r="AG179" s="3">
        <f t="shared" si="402"/>
        <v>55.690778925141949</v>
      </c>
      <c r="AH179" s="3">
        <f>+K179*AVERAGE('Monthly Peak Data '!$Q$8:$Q$10)*(1+X179)*'Monthly Peak Data '!$M$40*1000</f>
        <v>70.938350971176817</v>
      </c>
      <c r="AI179" s="3">
        <f>+L179*(0.5*MAX('Monthly Peak Data '!$G$18:$G$19,'Monthly Peak Data '!$G$29)+0.5*(MAX('Monthly Peak Data '!$P$3:$P$14)))*(1+X179)</f>
        <v>0</v>
      </c>
      <c r="AJ179" s="3">
        <f>+M179*0.25*MAX('Monthly Peak Data '!$P$3:$P$14)*(1+X179)</f>
        <v>0</v>
      </c>
      <c r="AK179" s="3">
        <f>+VLOOKUP($B179,'Monthly Peak Data '!$L$3:$P$14,5,FALSE)*N179*(1+X179)</f>
        <v>7.0221292010359079E-2</v>
      </c>
      <c r="AL179" s="3">
        <f>+VLOOKUP($B179,'Monthly Peak Data '!$L$3:$P$14,5,FALSE)*O179*(1+$X179)</f>
        <v>6.8984705137764335E-2</v>
      </c>
      <c r="AM179" s="3">
        <f>+VLOOKUP($B179,'Monthly Peak Data '!$L$3:$P$14,5,FALSE)*P179*(1+$X179)</f>
        <v>6.824095429916896E-2</v>
      </c>
      <c r="AN179" s="3">
        <f>+VLOOKUP($B179,'Monthly Peak Data '!$L$3:$P$14,5,FALSE)*Q179*(1+X179)</f>
        <v>9.5827621737887808E-2</v>
      </c>
      <c r="AO179" s="3">
        <f t="shared" si="403"/>
        <v>62.491158679411491</v>
      </c>
      <c r="AP179" s="3">
        <f>+VLOOKUP($B179,'Monthly Peak Data '!$C$18:$G$29,5,FALSE)*(1+X179)</f>
        <v>142.15603888888893</v>
      </c>
      <c r="AQ179" s="3">
        <f>+VLOOKUP($B179,'Monthly Peak Data '!$L$3:$P$14,5,FALSE)*T179*(1+X179)</f>
        <v>2.6786151844765947E-3</v>
      </c>
      <c r="AR179" s="29">
        <f>+VLOOKUP($B179,'Monthly Peak Data '!$C$3:$G$14,5,FALSE)*U179*(1+X179)</f>
        <v>7.590521547035608E-3</v>
      </c>
      <c r="AS179" s="3">
        <f t="shared" si="404"/>
        <v>331.58987117453592</v>
      </c>
    </row>
    <row r="180" spans="1:45" x14ac:dyDescent="0.3">
      <c r="A180" s="2">
        <f t="shared" si="431"/>
        <v>2032</v>
      </c>
      <c r="B180" s="2">
        <f t="shared" si="432"/>
        <v>5</v>
      </c>
      <c r="C180" s="3">
        <f t="shared" ref="C180:C199" si="498">+D180*C168/D168</f>
        <v>41.645799728534818</v>
      </c>
      <c r="D180" s="6">
        <f t="shared" si="488"/>
        <v>3.3158400129282479</v>
      </c>
      <c r="E180" s="22">
        <f t="shared" si="433"/>
        <v>0.82264044532210756</v>
      </c>
      <c r="F180" s="3">
        <f t="shared" ref="F180:F199" si="499">+E180*C180</f>
        <v>34.259519234477189</v>
      </c>
      <c r="G180" s="6">
        <f t="shared" ref="G180" si="500">+G179</f>
        <v>4.7456792858011267</v>
      </c>
      <c r="H180" s="6">
        <f t="shared" ref="H180" si="501">+H179</f>
        <v>19.704602627175888</v>
      </c>
      <c r="I180" s="6">
        <f t="shared" ref="I180:I199" si="502">+I168*D180/D168</f>
        <v>0.18162129522085627</v>
      </c>
      <c r="J180" s="6">
        <f t="shared" ref="J180:J199" si="503">+J168*D180/D168</f>
        <v>0.33893008022193899</v>
      </c>
      <c r="K180" s="6">
        <f t="shared" si="417"/>
        <v>4.05</v>
      </c>
      <c r="L180" s="26">
        <f t="shared" si="445"/>
        <v>0</v>
      </c>
      <c r="M180" s="26">
        <f t="shared" si="446"/>
        <v>0</v>
      </c>
      <c r="N180" s="6">
        <f t="shared" si="494"/>
        <v>0.13958321668333776</v>
      </c>
      <c r="O180" s="26">
        <f t="shared" si="442"/>
        <v>0.14108874652598694</v>
      </c>
      <c r="P180" s="26">
        <f t="shared" si="443"/>
        <v>0.22627522754164534</v>
      </c>
      <c r="Q180" s="26">
        <f t="shared" si="457"/>
        <v>0.1904825061793978</v>
      </c>
      <c r="R180" s="26">
        <f t="shared" si="457"/>
        <v>0.58633877712387972</v>
      </c>
      <c r="S180" s="26">
        <f t="shared" si="457"/>
        <v>0.36854737010808136</v>
      </c>
      <c r="T180" s="26">
        <f t="shared" si="457"/>
        <v>5.3244495081480256E-3</v>
      </c>
      <c r="U180" s="75">
        <f t="shared" si="447"/>
        <v>-6.5234543771216943E-2</v>
      </c>
      <c r="V180" s="2">
        <f t="shared" ref="V180:W180" si="504">+V168</f>
        <v>0.20374675305062195</v>
      </c>
      <c r="W180" s="2">
        <f t="shared" si="504"/>
        <v>744</v>
      </c>
      <c r="X180" s="38">
        <f t="shared" si="409"/>
        <v>7.0000000000000007E-2</v>
      </c>
      <c r="Y180" s="5">
        <f t="shared" si="466"/>
        <v>0.30925205388425764</v>
      </c>
      <c r="Z180" s="5">
        <f t="shared" si="466"/>
        <v>0.11317959405581732</v>
      </c>
      <c r="AA180" s="66">
        <f t="shared" si="453"/>
        <v>0.94162280691437572</v>
      </c>
      <c r="AB180" s="5">
        <f t="shared" ref="AB180:AB199" si="505">+W180*V180*AA180</f>
        <v>142.73832659336929</v>
      </c>
      <c r="AC180" s="3">
        <f t="shared" si="399"/>
        <v>5232.4566966022066</v>
      </c>
      <c r="AD180" s="3">
        <f t="shared" si="400"/>
        <v>27.739022136293496</v>
      </c>
      <c r="AE180" s="3">
        <f t="shared" si="401"/>
        <v>51.764794356848505</v>
      </c>
      <c r="AF180" s="3">
        <f t="shared" si="487"/>
        <v>1665.546164102115</v>
      </c>
      <c r="AG180" s="3">
        <f t="shared" si="402"/>
        <v>2386.2700512212054</v>
      </c>
      <c r="AH180" s="3">
        <f>+K180*AVERAGE('Monthly Peak Data '!$Q$8:$Q$10)*(1+X180)*'Monthly Peak Data '!$M$40*1000</f>
        <v>70.938350971176817</v>
      </c>
      <c r="AI180" s="3">
        <f>+L180*(0.5*MAX('Monthly Peak Data '!$G$18:$G$19,'Monthly Peak Data '!$G$29)+0.5*(MAX('Monthly Peak Data '!$P$3:$P$14)))*(1+X180)</f>
        <v>0</v>
      </c>
      <c r="AJ180" s="3">
        <f>+M180*0.25*MAX('Monthly Peak Data '!$P$3:$P$14)*(1+X180)</f>
        <v>0</v>
      </c>
      <c r="AK180" s="3">
        <f>+VLOOKUP($B180,'Monthly Peak Data '!$L$3:$P$14,5,FALSE)*N180*(1+X180)</f>
        <v>3.0088817092613813</v>
      </c>
      <c r="AL180" s="3">
        <f>+VLOOKUP($B180,'Monthly Peak Data '!$L$3:$P$14,5,FALSE)*O180*(1+$X180)</f>
        <v>3.0413351898010297</v>
      </c>
      <c r="AM180" s="3">
        <f>+VLOOKUP($B180,'Monthly Peak Data '!$L$3:$P$14,5,FALSE)*P180*(1+$X180)</f>
        <v>4.8776307752928156</v>
      </c>
      <c r="AN180" s="3">
        <f>+VLOOKUP($B180,'Monthly Peak Data '!$L$3:$P$14,5,FALSE)*Q180*(1+X180)</f>
        <v>4.1060762346356965</v>
      </c>
      <c r="AO180" s="3">
        <f t="shared" si="403"/>
        <v>89.55152697390767</v>
      </c>
      <c r="AP180" s="3">
        <f>+VLOOKUP($B180,'Monthly Peak Data '!$C$18:$G$29,5,FALSE)*(1+X180)</f>
        <v>0.49346559139784957</v>
      </c>
      <c r="AQ180" s="3">
        <f>+VLOOKUP($B180,'Monthly Peak Data '!$L$3:$P$14,5,FALSE)*T180*(1+X180)</f>
        <v>0.11477482119714438</v>
      </c>
      <c r="AR180" s="29">
        <f>+VLOOKUP($B180,'Monthly Peak Data '!$C$3:$G$14,5,FALSE)*U180*(1+X180)</f>
        <v>-1.406207925488052</v>
      </c>
      <c r="AS180" s="3">
        <f t="shared" si="404"/>
        <v>2560.9958855623877</v>
      </c>
    </row>
    <row r="181" spans="1:45" x14ac:dyDescent="0.3">
      <c r="A181" s="2">
        <f t="shared" si="431"/>
        <v>2032</v>
      </c>
      <c r="B181" s="2">
        <f t="shared" si="432"/>
        <v>6</v>
      </c>
      <c r="C181" s="3">
        <f t="shared" si="498"/>
        <v>41.490836133513</v>
      </c>
      <c r="D181" s="6">
        <f t="shared" si="488"/>
        <v>3.3507970597635026</v>
      </c>
      <c r="E181" s="22">
        <f t="shared" si="433"/>
        <v>0.93665800540146105</v>
      </c>
      <c r="F181" s="3">
        <f t="shared" si="499"/>
        <v>38.862723815255151</v>
      </c>
      <c r="G181" s="1">
        <f>+G169*(1+$G$6)</f>
        <v>4.8643212679461545</v>
      </c>
      <c r="H181" s="1">
        <f>+H169*(1+$H$6)</f>
        <v>20.971608576103296</v>
      </c>
      <c r="I181" s="6">
        <f t="shared" si="502"/>
        <v>0.19959698801998157</v>
      </c>
      <c r="J181" s="6">
        <f t="shared" si="503"/>
        <v>0.66517842820885853</v>
      </c>
      <c r="K181" s="1">
        <v>4.08</v>
      </c>
      <c r="L181" s="26">
        <f t="shared" si="445"/>
        <v>0</v>
      </c>
      <c r="M181" s="26">
        <f t="shared" si="446"/>
        <v>0</v>
      </c>
      <c r="N181" s="1">
        <f>+N169*(1+$N$6)</f>
        <v>0.14016527869690729</v>
      </c>
      <c r="O181" s="26">
        <f t="shared" si="442"/>
        <v>0.11059179999252744</v>
      </c>
      <c r="P181" s="26">
        <f t="shared" si="443"/>
        <v>0.16328861493834229</v>
      </c>
      <c r="Q181" s="26">
        <f t="shared" si="457"/>
        <v>0.1904825061793978</v>
      </c>
      <c r="R181" s="26">
        <f t="shared" si="457"/>
        <v>0.58633877712387972</v>
      </c>
      <c r="S181" s="26">
        <f t="shared" si="457"/>
        <v>0.36854737010808136</v>
      </c>
      <c r="T181" s="26">
        <f t="shared" si="457"/>
        <v>5.3244495081480256E-3</v>
      </c>
      <c r="U181" s="75">
        <f t="shared" si="447"/>
        <v>-5.6531758413193668E-2</v>
      </c>
      <c r="V181" s="2">
        <f t="shared" ref="V181:Z196" si="506">+V169</f>
        <v>0.22707631086142321</v>
      </c>
      <c r="W181" s="2">
        <f t="shared" si="506"/>
        <v>720</v>
      </c>
      <c r="X181" s="38">
        <f t="shared" si="409"/>
        <v>7.0000000000000007E-2</v>
      </c>
      <c r="Y181" s="5">
        <f t="shared" si="506"/>
        <v>0.30925205388425764</v>
      </c>
      <c r="Z181" s="5">
        <f t="shared" si="506"/>
        <v>1.7649812734082402E-3</v>
      </c>
      <c r="AA181" s="66">
        <f t="shared" si="453"/>
        <v>0.94162280691437572</v>
      </c>
      <c r="AB181" s="5">
        <f t="shared" si="505"/>
        <v>153.95056791630816</v>
      </c>
      <c r="AC181" s="3">
        <f t="shared" si="399"/>
        <v>6401.7440902824865</v>
      </c>
      <c r="AD181" s="3">
        <f t="shared" si="400"/>
        <v>32.879034536264967</v>
      </c>
      <c r="AE181" s="3">
        <f t="shared" si="401"/>
        <v>109.57291856362117</v>
      </c>
      <c r="AF181" s="3">
        <f t="shared" si="487"/>
        <v>1665.546164102115</v>
      </c>
      <c r="AG181" s="3">
        <f t="shared" si="402"/>
        <v>39.605511158774867</v>
      </c>
      <c r="AH181" s="3">
        <f>+K181*AVERAGE('Monthly Peak Data '!$Q$8:$Q$10)*(1+X181)*'Monthly Peak Data '!$M$40*1000</f>
        <v>71.463820237630003</v>
      </c>
      <c r="AI181" s="3">
        <f>+L181*(0.5*MAX('Monthly Peak Data '!$G$18:$G$19,'Monthly Peak Data '!$G$29)+0.5*(MAX('Monthly Peak Data '!$P$3:$P$14)))*(1+X181)</f>
        <v>0</v>
      </c>
      <c r="AJ181" s="3">
        <f>+M181*0.25*MAX('Monthly Peak Data '!$P$3:$P$14)*(1+X181)</f>
        <v>0</v>
      </c>
      <c r="AK181" s="3">
        <f>+VLOOKUP($B181,'Monthly Peak Data '!$L$3:$P$14,5,FALSE)*N181*(1+X181)</f>
        <v>4.7117726477954543E-2</v>
      </c>
      <c r="AL181" s="3">
        <f>+VLOOKUP($B181,'Monthly Peak Data '!$L$3:$P$14,5,FALSE)*O181*(1+$X181)</f>
        <v>3.7176355165821379E-2</v>
      </c>
      <c r="AM181" s="3">
        <f>+VLOOKUP($B181,'Monthly Peak Data '!$L$3:$P$14,5,FALSE)*P181*(1+$X181)</f>
        <v>5.4890828649981599E-2</v>
      </c>
      <c r="AN181" s="3">
        <f>+VLOOKUP($B181,'Monthly Peak Data '!$L$3:$P$14,5,FALSE)*Q181*(1+X181)</f>
        <v>6.4032281806422758E-2</v>
      </c>
      <c r="AO181" s="3">
        <f t="shared" si="403"/>
        <v>96.585890870645159</v>
      </c>
      <c r="AP181" s="3">
        <f>+VLOOKUP($B181,'Monthly Peak Data '!$C$18:$G$29,5,FALSE)*(1+X181)</f>
        <v>339.51848999999993</v>
      </c>
      <c r="AQ181" s="3">
        <f>+VLOOKUP($B181,'Monthly Peak Data '!$L$3:$P$14,5,FALSE)*T181*(1+X181)</f>
        <v>1.7898580725765273E-3</v>
      </c>
      <c r="AR181" s="29">
        <f>+VLOOKUP($B181,'Monthly Peak Data '!$C$3:$G$14,5,FALSE)*U181*(1+X181)</f>
        <v>-2.9535862332761313</v>
      </c>
      <c r="AS181" s="3">
        <f t="shared" si="404"/>
        <v>544.42513308394655</v>
      </c>
    </row>
    <row r="182" spans="1:45" x14ac:dyDescent="0.3">
      <c r="A182" s="2">
        <f t="shared" si="431"/>
        <v>2032</v>
      </c>
      <c r="B182" s="2">
        <f t="shared" si="432"/>
        <v>7</v>
      </c>
      <c r="C182" s="3">
        <f t="shared" si="498"/>
        <v>51.211314327309822</v>
      </c>
      <c r="D182" s="6">
        <f t="shared" si="488"/>
        <v>3.3907491322183652</v>
      </c>
      <c r="E182" s="22">
        <f t="shared" si="433"/>
        <v>0.86933577818182028</v>
      </c>
      <c r="F182" s="3">
        <f t="shared" si="499"/>
        <v>44.519827792445689</v>
      </c>
      <c r="G182" s="6">
        <f t="shared" ref="G182:H182" si="507">+G181</f>
        <v>4.8643212679461545</v>
      </c>
      <c r="H182" s="6">
        <f t="shared" si="507"/>
        <v>20.971608576103296</v>
      </c>
      <c r="I182" s="6">
        <f t="shared" si="502"/>
        <v>0.30068413996858739</v>
      </c>
      <c r="J182" s="6">
        <f t="shared" si="503"/>
        <v>0.56814065419748927</v>
      </c>
      <c r="K182" s="6">
        <f t="shared" si="417"/>
        <v>4.08</v>
      </c>
      <c r="L182" s="26">
        <f t="shared" si="445"/>
        <v>0</v>
      </c>
      <c r="M182" s="26">
        <f t="shared" si="446"/>
        <v>0</v>
      </c>
      <c r="N182" s="6">
        <f t="shared" si="494"/>
        <v>0.14016527869690729</v>
      </c>
      <c r="O182" s="26">
        <f t="shared" si="442"/>
        <v>0.10333334437308174</v>
      </c>
      <c r="P182" s="26">
        <f t="shared" si="443"/>
        <v>0.13149211287241436</v>
      </c>
      <c r="Q182" s="26">
        <f t="shared" si="457"/>
        <v>0.1904825061793978</v>
      </c>
      <c r="R182" s="26">
        <f t="shared" si="457"/>
        <v>0.58633877712387972</v>
      </c>
      <c r="S182" s="26">
        <f t="shared" si="457"/>
        <v>0.36854737010808136</v>
      </c>
      <c r="T182" s="26">
        <f t="shared" si="457"/>
        <v>5.3244495081480256E-3</v>
      </c>
      <c r="U182" s="75">
        <f t="shared" si="447"/>
        <v>-4.7430441286462233E-2</v>
      </c>
      <c r="V182" s="2">
        <f t="shared" ref="V182:W182" si="508">+V170</f>
        <v>0.24032926332004376</v>
      </c>
      <c r="W182" s="2">
        <f t="shared" si="508"/>
        <v>744</v>
      </c>
      <c r="X182" s="38">
        <f t="shared" si="409"/>
        <v>7.0000000000000007E-2</v>
      </c>
      <c r="Y182" s="5">
        <f t="shared" si="506"/>
        <v>0.30925205388425764</v>
      </c>
      <c r="Z182" s="5">
        <f t="shared" si="506"/>
        <v>1.7832548024646607E-3</v>
      </c>
      <c r="AA182" s="66">
        <f t="shared" si="453"/>
        <v>0.93691469287980389</v>
      </c>
      <c r="AB182" s="5">
        <f t="shared" si="505"/>
        <v>167.52500534254506</v>
      </c>
      <c r="AC182" s="3">
        <f t="shared" si="399"/>
        <v>7980.2572959931558</v>
      </c>
      <c r="AD182" s="3">
        <f t="shared" si="400"/>
        <v>53.898160005482104</v>
      </c>
      <c r="AE182" s="3">
        <f t="shared" si="401"/>
        <v>101.84020975883404</v>
      </c>
      <c r="AF182" s="3">
        <f t="shared" si="487"/>
        <v>1665.546164102115</v>
      </c>
      <c r="AG182" s="3">
        <f t="shared" si="402"/>
        <v>40.015562228357439</v>
      </c>
      <c r="AH182" s="3">
        <f>+K182*AVERAGE('Monthly Peak Data '!$Q$8:$Q$10)*(1+X182)*'Monthly Peak Data '!$M$40*1000</f>
        <v>71.463820237630003</v>
      </c>
      <c r="AI182" s="3">
        <f>+L182*(0.5*MAX('Monthly Peak Data '!$G$18:$G$19,'Monthly Peak Data '!$G$29)+0.5*(MAX('Monthly Peak Data '!$P$3:$P$14)))*(1+X182)</f>
        <v>0</v>
      </c>
      <c r="AJ182" s="3">
        <f>+M182*0.25*MAX('Monthly Peak Data '!$P$3:$P$14)*(1+X182)</f>
        <v>0</v>
      </c>
      <c r="AK182" s="3">
        <f>+VLOOKUP($B182,'Monthly Peak Data '!$L$3:$P$14,5,FALSE)*N182*(1+X182)</f>
        <v>4.7605554398193452E-2</v>
      </c>
      <c r="AL182" s="3">
        <f>+VLOOKUP($B182,'Monthly Peak Data '!$L$3:$P$14,5,FALSE)*O182*(1+$X182)</f>
        <v>3.5096003749525893E-2</v>
      </c>
      <c r="AM182" s="3">
        <f>+VLOOKUP($B182,'Monthly Peak Data '!$L$3:$P$14,5,FALSE)*P182*(1+$X182)</f>
        <v>4.4659811548744384E-2</v>
      </c>
      <c r="AN182" s="3">
        <f>+VLOOKUP($B182,'Monthly Peak Data '!$L$3:$P$14,5,FALSE)*Q182*(1+X182)</f>
        <v>6.4695232614891712E-2</v>
      </c>
      <c r="AO182" s="3">
        <f t="shared" si="403"/>
        <v>105.10225524413464</v>
      </c>
      <c r="AP182" s="3">
        <f>+VLOOKUP($B182,'Monthly Peak Data '!$C$18:$G$29,5,FALSE)*(1+X182)</f>
        <v>108.68772365591396</v>
      </c>
      <c r="AQ182" s="3">
        <f>+VLOOKUP($B182,'Monthly Peak Data '!$L$3:$P$14,5,FALSE)*T182*(1+X182)</f>
        <v>1.8083891606899651E-3</v>
      </c>
      <c r="AR182" s="29">
        <f>+VLOOKUP($B182,'Monthly Peak Data '!$C$3:$G$14,5,FALSE)*U182*(1+X182)</f>
        <v>-2.7493631342057334</v>
      </c>
      <c r="AS182" s="3">
        <f t="shared" si="404"/>
        <v>322.71386322330238</v>
      </c>
    </row>
    <row r="183" spans="1:45" x14ac:dyDescent="0.3">
      <c r="A183" s="2">
        <f t="shared" si="431"/>
        <v>2032</v>
      </c>
      <c r="B183" s="2">
        <f t="shared" si="432"/>
        <v>8</v>
      </c>
      <c r="C183" s="3">
        <f t="shared" si="498"/>
        <v>49.2199890663452</v>
      </c>
      <c r="D183" s="6">
        <f t="shared" si="488"/>
        <v>3.4307023995014023</v>
      </c>
      <c r="E183" s="22">
        <f t="shared" si="433"/>
        <v>0.89082637613107407</v>
      </c>
      <c r="F183" s="3">
        <f t="shared" si="499"/>
        <v>43.846464493183383</v>
      </c>
      <c r="G183" s="6">
        <f t="shared" ref="G183:H183" si="509">+G182</f>
        <v>4.8643212679461545</v>
      </c>
      <c r="H183" s="6">
        <f t="shared" si="509"/>
        <v>20.971608576103296</v>
      </c>
      <c r="I183" s="6">
        <f t="shared" si="502"/>
        <v>0.26411312164083039</v>
      </c>
      <c r="J183" s="6">
        <f t="shared" si="503"/>
        <v>0.68192128962837351</v>
      </c>
      <c r="K183" s="6">
        <f t="shared" si="417"/>
        <v>4.08</v>
      </c>
      <c r="L183" s="26">
        <f t="shared" si="445"/>
        <v>0</v>
      </c>
      <c r="M183" s="26">
        <f t="shared" si="446"/>
        <v>0</v>
      </c>
      <c r="N183" s="6">
        <f t="shared" si="494"/>
        <v>0.14016527869690729</v>
      </c>
      <c r="O183" s="26">
        <f t="shared" si="442"/>
        <v>7.7619290164054555E-2</v>
      </c>
      <c r="P183" s="26">
        <f t="shared" si="443"/>
        <v>6.3781230148961449E-2</v>
      </c>
      <c r="Q183" s="26">
        <f t="shared" si="457"/>
        <v>0.1904825061793978</v>
      </c>
      <c r="R183" s="26">
        <f t="shared" si="457"/>
        <v>0.58633877712387972</v>
      </c>
      <c r="S183" s="26">
        <f t="shared" si="457"/>
        <v>0.36854737010808136</v>
      </c>
      <c r="T183" s="26">
        <f t="shared" si="457"/>
        <v>5.3244495081480256E-3</v>
      </c>
      <c r="U183" s="75">
        <f t="shared" si="447"/>
        <v>-7.3806447858472998E-2</v>
      </c>
      <c r="V183" s="2">
        <f t="shared" ref="V183:W183" si="510">+V171</f>
        <v>0.20131777062945472</v>
      </c>
      <c r="W183" s="2">
        <f t="shared" si="510"/>
        <v>744</v>
      </c>
      <c r="X183" s="38">
        <f t="shared" si="409"/>
        <v>7.0000000000000007E-2</v>
      </c>
      <c r="Y183" s="5">
        <f t="shared" si="506"/>
        <v>0.30925205388425764</v>
      </c>
      <c r="Z183" s="5">
        <f t="shared" si="506"/>
        <v>9.9775280898876398E-2</v>
      </c>
      <c r="AA183" s="66">
        <f t="shared" si="453"/>
        <v>0.93691469287980389</v>
      </c>
      <c r="AB183" s="5">
        <f t="shared" si="505"/>
        <v>140.33147746696352</v>
      </c>
      <c r="AC183" s="3">
        <f t="shared" si="399"/>
        <v>6583.7518841133624</v>
      </c>
      <c r="AD183" s="3">
        <f t="shared" si="400"/>
        <v>39.657821498748454</v>
      </c>
      <c r="AE183" s="3">
        <f t="shared" si="401"/>
        <v>102.39367363600769</v>
      </c>
      <c r="AF183" s="3">
        <f t="shared" si="487"/>
        <v>1665.546164102115</v>
      </c>
      <c r="AG183" s="3">
        <f t="shared" si="402"/>
        <v>2238.9195061427313</v>
      </c>
      <c r="AH183" s="3">
        <f>+K183*AVERAGE('Monthly Peak Data '!$Q$8:$Q$10)*(1+X183)*'Monthly Peak Data '!$M$40*1000</f>
        <v>71.463820237630003</v>
      </c>
      <c r="AI183" s="3">
        <f>+L183*(0.5*MAX('Monthly Peak Data '!$G$18:$G$19,'Monthly Peak Data '!$G$29)+0.5*(MAX('Monthly Peak Data '!$P$3:$P$14)))*(1+X183)</f>
        <v>0</v>
      </c>
      <c r="AJ183" s="3">
        <f>+M183*0.25*MAX('Monthly Peak Data '!$P$3:$P$14)*(1+X183)</f>
        <v>0</v>
      </c>
      <c r="AK183" s="3">
        <f>+VLOOKUP($B183,'Monthly Peak Data '!$L$3:$P$14,5,FALSE)*N183*(1+X183)</f>
        <v>2.6635888241330683</v>
      </c>
      <c r="AL183" s="3">
        <f>+VLOOKUP($B183,'Monthly Peak Data '!$L$3:$P$14,5,FALSE)*O183*(1+$X183)</f>
        <v>1.4750148948455615</v>
      </c>
      <c r="AM183" s="3">
        <f>+VLOOKUP($B183,'Monthly Peak Data '!$L$3:$P$14,5,FALSE)*P183*(1+$X183)</f>
        <v>1.2120474727667441</v>
      </c>
      <c r="AN183" s="3">
        <f>+VLOOKUP($B183,'Monthly Peak Data '!$L$3:$P$14,5,FALSE)*Q183*(1+X183)</f>
        <v>3.6197771614283321</v>
      </c>
      <c r="AO183" s="3">
        <f t="shared" si="403"/>
        <v>88.041511972264345</v>
      </c>
      <c r="AP183" s="3">
        <f>+VLOOKUP($B183,'Monthly Peak Data '!$C$18:$G$29,5,FALSE)*(1+X183)</f>
        <v>251.79573655913978</v>
      </c>
      <c r="AQ183" s="3">
        <f>+VLOOKUP($B183,'Monthly Peak Data '!$L$3:$P$14,5,FALSE)*T183*(1+X183)</f>
        <v>0.10118157889323855</v>
      </c>
      <c r="AR183" s="29">
        <f>+VLOOKUP($B183,'Monthly Peak Data '!$C$3:$G$14,5,FALSE)*U183*(1+X183)</f>
        <v>-4.9072231060476375</v>
      </c>
      <c r="AS183" s="3">
        <f t="shared" si="404"/>
        <v>2654.3849617377846</v>
      </c>
    </row>
    <row r="184" spans="1:45" x14ac:dyDescent="0.3">
      <c r="A184" s="2">
        <f t="shared" si="431"/>
        <v>2032</v>
      </c>
      <c r="B184" s="2">
        <f t="shared" si="432"/>
        <v>9</v>
      </c>
      <c r="C184" s="3">
        <f t="shared" si="498"/>
        <v>46.431733993938337</v>
      </c>
      <c r="D184" s="6">
        <f t="shared" si="488"/>
        <v>3.4456851736972709</v>
      </c>
      <c r="E184" s="22">
        <f t="shared" si="433"/>
        <v>1.1928111171804658</v>
      </c>
      <c r="F184" s="3">
        <f t="shared" si="499"/>
        <v>55.384288497935799</v>
      </c>
      <c r="G184" s="6">
        <f t="shared" ref="G184:H184" si="511">+G183</f>
        <v>4.8643212679461545</v>
      </c>
      <c r="H184" s="6">
        <f t="shared" si="511"/>
        <v>20.971608576103296</v>
      </c>
      <c r="I184" s="6">
        <f t="shared" si="502"/>
        <v>0.41310517511601053</v>
      </c>
      <c r="J184" s="6">
        <f t="shared" si="503"/>
        <v>1.3251781422817213</v>
      </c>
      <c r="K184" s="6">
        <f t="shared" si="417"/>
        <v>4.08</v>
      </c>
      <c r="L184" s="26">
        <f t="shared" si="445"/>
        <v>0</v>
      </c>
      <c r="M184" s="26">
        <f t="shared" si="446"/>
        <v>0</v>
      </c>
      <c r="N184" s="6">
        <f t="shared" si="494"/>
        <v>0.14016527869690729</v>
      </c>
      <c r="O184" s="26">
        <f t="shared" si="442"/>
        <v>8.1257915048620927E-2</v>
      </c>
      <c r="P184" s="26">
        <f t="shared" si="443"/>
        <v>8.6655571474637552E-2</v>
      </c>
      <c r="Q184" s="26">
        <f t="shared" si="457"/>
        <v>0.1904825061793978</v>
      </c>
      <c r="R184" s="26">
        <f t="shared" si="457"/>
        <v>0.58633877712387972</v>
      </c>
      <c r="S184" s="26">
        <f t="shared" si="457"/>
        <v>0.36854737010808136</v>
      </c>
      <c r="T184" s="26">
        <f t="shared" si="457"/>
        <v>5.3244495081480256E-3</v>
      </c>
      <c r="U184" s="75">
        <f t="shared" si="447"/>
        <v>-6.6979482981701019E-2</v>
      </c>
      <c r="V184" s="2">
        <f t="shared" ref="V184:W184" si="512">+V172</f>
        <v>0.16869506866416967</v>
      </c>
      <c r="W184" s="2">
        <f t="shared" si="512"/>
        <v>720</v>
      </c>
      <c r="X184" s="38">
        <f t="shared" si="409"/>
        <v>7.0000000000000007E-2</v>
      </c>
      <c r="Y184" s="5">
        <f t="shared" si="506"/>
        <v>0.30925205388425764</v>
      </c>
      <c r="Z184" s="5">
        <f t="shared" si="506"/>
        <v>-4.1385767790262174E-4</v>
      </c>
      <c r="AA184" s="66">
        <f t="shared" si="453"/>
        <v>0.93691469287980389</v>
      </c>
      <c r="AB184" s="5">
        <f t="shared" si="505"/>
        <v>113.79807968243612</v>
      </c>
      <c r="AC184" s="3">
        <f t="shared" si="399"/>
        <v>6743.8094729381482</v>
      </c>
      <c r="AD184" s="3">
        <f t="shared" si="400"/>
        <v>50.301315929533992</v>
      </c>
      <c r="AE184" s="3">
        <f t="shared" si="401"/>
        <v>161.35891877681388</v>
      </c>
      <c r="AF184" s="3">
        <f t="shared" si="487"/>
        <v>1665.546164102115</v>
      </c>
      <c r="AG184" s="3">
        <f t="shared" si="402"/>
        <v>-9.2868095130920345</v>
      </c>
      <c r="AH184" s="3">
        <f>+K184*AVERAGE('Monthly Peak Data '!$Q$8:$Q$10)*(1+X184)*'Monthly Peak Data '!$M$40*1000</f>
        <v>71.463820237630003</v>
      </c>
      <c r="AI184" s="3">
        <f>+L184*(0.5*MAX('Monthly Peak Data '!$G$18:$G$19,'Monthly Peak Data '!$G$29)+0.5*(MAX('Monthly Peak Data '!$P$3:$P$14)))*(1+X184)</f>
        <v>0</v>
      </c>
      <c r="AJ184" s="3">
        <f>+M184*0.25*MAX('Monthly Peak Data '!$P$3:$P$14)*(1+X184)</f>
        <v>0</v>
      </c>
      <c r="AK184" s="3">
        <f>+VLOOKUP($B184,'Monthly Peak Data '!$L$3:$P$14,5,FALSE)*N184*(1+X184)</f>
        <v>-1.1048294484485891E-2</v>
      </c>
      <c r="AL184" s="3">
        <f>+VLOOKUP($B184,'Monthly Peak Data '!$L$3:$P$14,5,FALSE)*O184*(1+$X184)</f>
        <v>-6.4050197238491305E-3</v>
      </c>
      <c r="AM184" s="3">
        <f>+VLOOKUP($B184,'Monthly Peak Data '!$L$3:$P$14,5,FALSE)*P184*(1+$X184)</f>
        <v>-6.8304809955358481E-3</v>
      </c>
      <c r="AN184" s="3">
        <f>+VLOOKUP($B184,'Monthly Peak Data '!$L$3:$P$14,5,FALSE)*Q184*(1+X184)</f>
        <v>-1.5014466078747402E-2</v>
      </c>
      <c r="AO184" s="3">
        <f t="shared" si="403"/>
        <v>71.394922761648601</v>
      </c>
      <c r="AP184" s="3">
        <f>+VLOOKUP($B184,'Monthly Peak Data '!$C$18:$G$29,5,FALSE)*(1+X184)</f>
        <v>0.31838444444444441</v>
      </c>
      <c r="AQ184" s="3">
        <f>+VLOOKUP($B184,'Monthly Peak Data '!$L$3:$P$14,5,FALSE)*T184*(1+X184)</f>
        <v>-4.1969085839725455E-4</v>
      </c>
      <c r="AR184" s="29">
        <f>+VLOOKUP($B184,'Monthly Peak Data '!$C$3:$G$14,5,FALSE)*U184*(1+X184)</f>
        <v>-3.4605633073222242</v>
      </c>
      <c r="AS184" s="3">
        <f t="shared" si="404"/>
        <v>130.39003667116776</v>
      </c>
    </row>
    <row r="185" spans="1:45" x14ac:dyDescent="0.3">
      <c r="A185" s="2">
        <f t="shared" si="431"/>
        <v>2032</v>
      </c>
      <c r="B185" s="2">
        <f t="shared" si="432"/>
        <v>10</v>
      </c>
      <c r="C185" s="3">
        <f t="shared" si="498"/>
        <v>44.574042553191475</v>
      </c>
      <c r="D185" s="6">
        <f t="shared" si="488"/>
        <v>3.4916333333333331</v>
      </c>
      <c r="E185" s="22">
        <f t="shared" si="433"/>
        <v>0.94018245482949858</v>
      </c>
      <c r="F185" s="3">
        <f t="shared" si="499"/>
        <v>41.907732749334095</v>
      </c>
      <c r="G185" s="6">
        <f t="shared" ref="G185:H185" si="513">+G184</f>
        <v>4.8643212679461545</v>
      </c>
      <c r="H185" s="6">
        <f t="shared" si="513"/>
        <v>20.971608576103296</v>
      </c>
      <c r="I185" s="6">
        <f t="shared" si="502"/>
        <v>0.31140022250661759</v>
      </c>
      <c r="J185" s="6">
        <f t="shared" si="503"/>
        <v>0.44942540606416603</v>
      </c>
      <c r="K185" s="6">
        <f t="shared" si="417"/>
        <v>4.08</v>
      </c>
      <c r="L185" s="26">
        <f t="shared" si="445"/>
        <v>0</v>
      </c>
      <c r="M185" s="26">
        <f t="shared" si="446"/>
        <v>0</v>
      </c>
      <c r="N185" s="6">
        <f t="shared" si="494"/>
        <v>0.14016527869690729</v>
      </c>
      <c r="O185" s="26">
        <f t="shared" si="442"/>
        <v>0.1087547039554712</v>
      </c>
      <c r="P185" s="26">
        <f t="shared" si="443"/>
        <v>0.24926876075444585</v>
      </c>
      <c r="Q185" s="26">
        <f t="shared" si="457"/>
        <v>0.1904825061793978</v>
      </c>
      <c r="R185" s="26">
        <f t="shared" si="457"/>
        <v>0.58633877712387972</v>
      </c>
      <c r="S185" s="26">
        <f t="shared" si="457"/>
        <v>0.36854737010808136</v>
      </c>
      <c r="T185" s="26">
        <f t="shared" si="457"/>
        <v>5.3244495081480256E-3</v>
      </c>
      <c r="U185" s="75">
        <f t="shared" si="447"/>
        <v>-6.764213333333334E-2</v>
      </c>
      <c r="V185" s="2">
        <f t="shared" ref="V185:W185" si="514">+V173</f>
        <v>0.10010137277999277</v>
      </c>
      <c r="W185" s="2">
        <f t="shared" si="514"/>
        <v>744</v>
      </c>
      <c r="X185" s="38">
        <f t="shared" si="409"/>
        <v>7.0000000000000007E-2</v>
      </c>
      <c r="Y185" s="5">
        <f t="shared" si="506"/>
        <v>0.30925205388425764</v>
      </c>
      <c r="Z185" s="5">
        <f t="shared" si="506"/>
        <v>-3.089887640449438E-4</v>
      </c>
      <c r="AA185" s="66">
        <f t="shared" si="453"/>
        <v>0.93691469287980389</v>
      </c>
      <c r="AB185" s="5">
        <f t="shared" si="505"/>
        <v>69.777116519650193</v>
      </c>
      <c r="AC185" s="3">
        <f t="shared" si="399"/>
        <v>3128.8948037033711</v>
      </c>
      <c r="AD185" s="3">
        <f t="shared" si="400"/>
        <v>23.2496122827955</v>
      </c>
      <c r="AE185" s="3">
        <f t="shared" si="401"/>
        <v>33.554781550638545</v>
      </c>
      <c r="AF185" s="3">
        <f t="shared" si="487"/>
        <v>1665.546164102115</v>
      </c>
      <c r="AG185" s="3">
        <f t="shared" si="402"/>
        <v>-6.9335908129420174</v>
      </c>
      <c r="AH185" s="3">
        <f>+K185*AVERAGE('Monthly Peak Data '!$Q$8:$Q$10)*(1+X185)*'Monthly Peak Data '!$M$40*1000</f>
        <v>71.463820237630003</v>
      </c>
      <c r="AI185" s="3">
        <f>+L185*(0.5*MAX('Monthly Peak Data '!$G$18:$G$19,'Monthly Peak Data '!$G$29)+0.5*(MAX('Monthly Peak Data '!$P$3:$P$14)))*(1+X185)</f>
        <v>0</v>
      </c>
      <c r="AJ185" s="3">
        <f>+M185*0.25*MAX('Monthly Peak Data '!$P$3:$P$14)*(1+X185)</f>
        <v>0</v>
      </c>
      <c r="AK185" s="3">
        <f>+VLOOKUP($B185,'Monthly Peak Data '!$L$3:$P$14,5,FALSE)*N185*(1+X185)</f>
        <v>-8.2487266513129945E-3</v>
      </c>
      <c r="AL185" s="3">
        <f>+VLOOKUP($B185,'Monthly Peak Data '!$L$3:$P$14,5,FALSE)*O185*(1+$X185)</f>
        <v>-6.4002143277794811E-3</v>
      </c>
      <c r="AM185" s="3">
        <f>+VLOOKUP($B185,'Monthly Peak Data '!$L$3:$P$14,5,FALSE)*P185*(1+$X185)</f>
        <v>-1.466946657039914E-2</v>
      </c>
      <c r="AN185" s="3">
        <f>+VLOOKUP($B185,'Monthly Peak Data '!$L$3:$P$14,5,FALSE)*Q185*(1+X185)</f>
        <v>-1.120989548865756E-2</v>
      </c>
      <c r="AO185" s="3">
        <f t="shared" si="403"/>
        <v>43.776941213357517</v>
      </c>
      <c r="AP185" s="3">
        <f>+VLOOKUP($B185,'Monthly Peak Data '!$C$18:$G$29,5,FALSE)*(1+X185)</f>
        <v>0.51383010752688163</v>
      </c>
      <c r="AQ185" s="3">
        <f>+VLOOKUP($B185,'Monthly Peak Data '!$L$3:$P$14,5,FALSE)*T185*(1+X185)</f>
        <v>-3.133438535545113E-4</v>
      </c>
      <c r="AR185" s="29">
        <f>+VLOOKUP($B185,'Monthly Peak Data '!$C$3:$G$14,5,FALSE)*U185*(1+X185)</f>
        <v>8.4984703518279549E-3</v>
      </c>
      <c r="AS185" s="3">
        <f t="shared" si="404"/>
        <v>108.78865756903251</v>
      </c>
    </row>
    <row r="186" spans="1:45" x14ac:dyDescent="0.3">
      <c r="A186" s="2">
        <f t="shared" si="431"/>
        <v>2032</v>
      </c>
      <c r="B186" s="2">
        <f t="shared" si="432"/>
        <v>11</v>
      </c>
      <c r="C186" s="3">
        <f t="shared" si="498"/>
        <v>57.916841860856273</v>
      </c>
      <c r="D186" s="6">
        <f t="shared" si="488"/>
        <v>3.5635550568521843</v>
      </c>
      <c r="E186" s="22">
        <f t="shared" si="433"/>
        <v>0.84486275042448977</v>
      </c>
      <c r="F186" s="3">
        <f t="shared" si="499"/>
        <v>48.931782310463255</v>
      </c>
      <c r="G186" s="6">
        <f t="shared" ref="G186:H186" si="515">+G185</f>
        <v>4.8643212679461545</v>
      </c>
      <c r="H186" s="6">
        <f t="shared" si="515"/>
        <v>20.971608576103296</v>
      </c>
      <c r="I186" s="6">
        <f t="shared" si="502"/>
        <v>0.42590726635885129</v>
      </c>
      <c r="J186" s="6">
        <f t="shared" si="503"/>
        <v>0.46471557944515296</v>
      </c>
      <c r="K186" s="6">
        <f t="shared" si="417"/>
        <v>4.08</v>
      </c>
      <c r="L186" s="26">
        <f t="shared" si="445"/>
        <v>0</v>
      </c>
      <c r="M186" s="26">
        <f t="shared" si="446"/>
        <v>0</v>
      </c>
      <c r="N186" s="6">
        <f t="shared" si="494"/>
        <v>0.14016527869690729</v>
      </c>
      <c r="O186" s="26">
        <f t="shared" si="442"/>
        <v>0.10521580124773348</v>
      </c>
      <c r="P186" s="26">
        <f t="shared" si="443"/>
        <v>0.31195681812076997</v>
      </c>
      <c r="Q186" s="26">
        <f t="shared" si="457"/>
        <v>0.1904825061793978</v>
      </c>
      <c r="R186" s="26">
        <f t="shared" si="457"/>
        <v>0.58633877712387972</v>
      </c>
      <c r="S186" s="26">
        <f t="shared" si="457"/>
        <v>0.36854737010808136</v>
      </c>
      <c r="T186" s="26">
        <f t="shared" si="457"/>
        <v>5.3244495081480256E-3</v>
      </c>
      <c r="U186" s="75">
        <f t="shared" si="447"/>
        <v>-4.5641643875053976E-2</v>
      </c>
      <c r="V186" s="2">
        <f t="shared" ref="V186:W186" si="516">+V174</f>
        <v>4.0542058210870133E-2</v>
      </c>
      <c r="W186" s="2">
        <f t="shared" si="516"/>
        <v>721</v>
      </c>
      <c r="X186" s="38">
        <f t="shared" si="409"/>
        <v>7.0000000000000007E-2</v>
      </c>
      <c r="Y186" s="5">
        <f t="shared" si="506"/>
        <v>0.30925205388425764</v>
      </c>
      <c r="Z186" s="5">
        <f t="shared" si="506"/>
        <v>-7.4906367041198516E-4</v>
      </c>
      <c r="AA186" s="66">
        <f t="shared" si="453"/>
        <v>0.93691469287980389</v>
      </c>
      <c r="AB186" s="5">
        <f t="shared" si="505"/>
        <v>27.38678846251117</v>
      </c>
      <c r="AC186" s="3">
        <f t="shared" si="399"/>
        <v>1433.8902772164247</v>
      </c>
      <c r="AD186" s="3">
        <f t="shared" si="400"/>
        <v>12.480728463005399</v>
      </c>
      <c r="AE186" s="3">
        <f t="shared" si="401"/>
        <v>13.617961978362548</v>
      </c>
      <c r="AF186" s="3">
        <f t="shared" si="487"/>
        <v>1665.546164102115</v>
      </c>
      <c r="AG186" s="3">
        <f t="shared" si="402"/>
        <v>-16.808705001071559</v>
      </c>
      <c r="AH186" s="3">
        <f>+K186*AVERAGE('Monthly Peak Data '!$Q$8:$Q$10)*(1+X186)*'Monthly Peak Data '!$M$40*1000</f>
        <v>71.463820237630003</v>
      </c>
      <c r="AI186" s="3">
        <f>+L186*(0.5*MAX('Monthly Peak Data '!$G$18:$G$19,'Monthly Peak Data '!$G$29)+0.5*(MAX('Monthly Peak Data '!$P$3:$P$14)))*(1+X186)</f>
        <v>0</v>
      </c>
      <c r="AJ186" s="3">
        <f>+M186*0.25*MAX('Monthly Peak Data '!$P$3:$P$14)*(1+X186)</f>
        <v>0</v>
      </c>
      <c r="AK186" s="3">
        <f>+VLOOKUP($B186,'Monthly Peak Data '!$L$3:$P$14,5,FALSE)*N186*(1+X186)</f>
        <v>-1.9996913094092111E-2</v>
      </c>
      <c r="AL186" s="3">
        <f>+VLOOKUP($B186,'Monthly Peak Data '!$L$3:$P$14,5,FALSE)*O186*(1+$X186)</f>
        <v>-1.5010787644676647E-2</v>
      </c>
      <c r="AM186" s="3">
        <f>+VLOOKUP($B186,'Monthly Peak Data '!$L$3:$P$14,5,FALSE)*P186*(1+$X186)</f>
        <v>-4.450583938522986E-2</v>
      </c>
      <c r="AN186" s="3">
        <f>+VLOOKUP($B186,'Monthly Peak Data '!$L$3:$P$14,5,FALSE)*Q186*(1+X186)</f>
        <v>-2.7175504214927426E-2</v>
      </c>
      <c r="AO186" s="3">
        <f t="shared" si="403"/>
        <v>17.181991580411321</v>
      </c>
      <c r="AP186" s="3">
        <f>+VLOOKUP($B186,'Monthly Peak Data '!$C$18:$G$29,5,FALSE)*(1+X186)</f>
        <v>0.83685888888888882</v>
      </c>
      <c r="AQ186" s="3">
        <f>+VLOOKUP($B186,'Monthly Peak Data '!$L$3:$P$14,5,FALSE)*T186*(1+X186)</f>
        <v>-7.596214631624519E-4</v>
      </c>
      <c r="AR186" s="29">
        <f>+VLOOKUP($B186,'Monthly Peak Data '!$C$3:$G$14,5,FALSE)*U186*(1+X186)</f>
        <v>7.1301376061609304E-3</v>
      </c>
      <c r="AS186" s="3">
        <f t="shared" si="404"/>
        <v>72.573647177662707</v>
      </c>
    </row>
    <row r="187" spans="1:45" x14ac:dyDescent="0.3">
      <c r="A187" s="2">
        <f t="shared" si="431"/>
        <v>2032</v>
      </c>
      <c r="B187" s="2">
        <f t="shared" si="432"/>
        <v>12</v>
      </c>
      <c r="C187" s="3">
        <f t="shared" si="498"/>
        <v>83.384816240928473</v>
      </c>
      <c r="D187" s="6">
        <f t="shared" si="488"/>
        <v>3.718397483557335</v>
      </c>
      <c r="E187" s="22">
        <f t="shared" si="433"/>
        <v>0.71583737887983834</v>
      </c>
      <c r="F187" s="3">
        <f t="shared" si="499"/>
        <v>59.689968296283212</v>
      </c>
      <c r="G187" s="6">
        <f t="shared" ref="G187:H187" si="517">+G186</f>
        <v>4.8643212679461545</v>
      </c>
      <c r="H187" s="6">
        <f t="shared" si="517"/>
        <v>20.971608576103296</v>
      </c>
      <c r="I187" s="6">
        <f t="shared" si="502"/>
        <v>0.22900439106150972</v>
      </c>
      <c r="J187" s="6">
        <f t="shared" si="503"/>
        <v>0.2305426992262144</v>
      </c>
      <c r="K187" s="6">
        <f t="shared" si="417"/>
        <v>4.08</v>
      </c>
      <c r="L187" s="26">
        <f t="shared" si="445"/>
        <v>0</v>
      </c>
      <c r="M187" s="26">
        <f t="shared" si="446"/>
        <v>0</v>
      </c>
      <c r="N187" s="6">
        <f t="shared" si="494"/>
        <v>0.14016527869690729</v>
      </c>
      <c r="O187" s="26">
        <f t="shared" si="442"/>
        <v>7.0903471662082704E-2</v>
      </c>
      <c r="P187" s="26">
        <f t="shared" si="443"/>
        <v>8.9049339625824897E-2</v>
      </c>
      <c r="Q187" s="26">
        <f t="shared" si="457"/>
        <v>0.1904825061793978</v>
      </c>
      <c r="R187" s="26">
        <f t="shared" si="457"/>
        <v>0.58633877712387972</v>
      </c>
      <c r="S187" s="26">
        <f t="shared" si="457"/>
        <v>0.36854737010808136</v>
      </c>
      <c r="T187" s="26">
        <f t="shared" si="457"/>
        <v>5.3244495081480256E-3</v>
      </c>
      <c r="U187" s="75">
        <f t="shared" si="447"/>
        <v>-3.4920840331506921E-2</v>
      </c>
      <c r="V187" s="2">
        <f t="shared" ref="V187:W187" si="518">+V175</f>
        <v>2.5858742599975813E-2</v>
      </c>
      <c r="W187" s="2">
        <f t="shared" si="518"/>
        <v>744</v>
      </c>
      <c r="X187" s="38">
        <f t="shared" si="409"/>
        <v>7.0000000000000007E-2</v>
      </c>
      <c r="Y187" s="5">
        <f t="shared" si="506"/>
        <v>0.30925205388425764</v>
      </c>
      <c r="Z187" s="5">
        <f t="shared" si="506"/>
        <v>-4.92388546574846E-3</v>
      </c>
      <c r="AA187" s="66">
        <f t="shared" si="453"/>
        <v>0.93691469287980389</v>
      </c>
      <c r="AB187" s="5">
        <f t="shared" si="505"/>
        <v>18.025212295697795</v>
      </c>
      <c r="AC187" s="3">
        <f t="shared" si="399"/>
        <v>1151.2390549964541</v>
      </c>
      <c r="AD187" s="3">
        <f t="shared" si="400"/>
        <v>4.4168024591178616</v>
      </c>
      <c r="AE187" s="3">
        <f t="shared" si="401"/>
        <v>4.4464717735500185</v>
      </c>
      <c r="AF187" s="3">
        <f t="shared" si="487"/>
        <v>1665.546164102115</v>
      </c>
      <c r="AG187" s="3">
        <f t="shared" si="402"/>
        <v>-110.49012456752763</v>
      </c>
      <c r="AH187" s="3">
        <f>+K187*AVERAGE('Monthly Peak Data '!$Q$8:$Q$10)*(1+X187)*'Monthly Peak Data '!$M$40*1000</f>
        <v>71.463820237630003</v>
      </c>
      <c r="AI187" s="3">
        <f>+L187*(0.5*MAX('Monthly Peak Data '!$G$18:$G$19,'Monthly Peak Data '!$G$29)+0.5*(MAX('Monthly Peak Data '!$P$3:$P$14)))*(1+X187)</f>
        <v>0</v>
      </c>
      <c r="AJ187" s="3">
        <f>+M187*0.25*MAX('Monthly Peak Data '!$P$3:$P$14)*(1+X187)</f>
        <v>0</v>
      </c>
      <c r="AK187" s="3">
        <f>+VLOOKUP($B187,'Monthly Peak Data '!$L$3:$P$14,5,FALSE)*N187*(1+X187)</f>
        <v>-0.13144745050801998</v>
      </c>
      <c r="AL187" s="3">
        <f>+VLOOKUP($B187,'Monthly Peak Data '!$L$3:$P$14,5,FALSE)*O187*(1+$X187)</f>
        <v>-6.64935044455775E-2</v>
      </c>
      <c r="AM187" s="3">
        <f>+VLOOKUP($B187,'Monthly Peak Data '!$L$3:$P$14,5,FALSE)*P187*(1+$X187)</f>
        <v>-8.3510757957032875E-2</v>
      </c>
      <c r="AN187" s="3">
        <f>+VLOOKUP($B187,'Monthly Peak Data '!$L$3:$P$14,5,FALSE)*Q187*(1+X187)</f>
        <v>-0.17863510875473662</v>
      </c>
      <c r="AO187" s="3">
        <f t="shared" si="403"/>
        <v>11.30870260029781</v>
      </c>
      <c r="AP187" s="3">
        <f>+VLOOKUP($B187,'Monthly Peak Data '!$C$18:$G$29,5,FALSE)*(1+X187)</f>
        <v>0</v>
      </c>
      <c r="AQ187" s="3">
        <f>+VLOOKUP($B187,'Monthly Peak Data '!$L$3:$P$14,5,FALSE)*T187*(1+X187)</f>
        <v>-4.9932859243847928E-3</v>
      </c>
      <c r="AR187" s="29">
        <f>+VLOOKUP($B187,'Monthly Peak Data '!$C$3:$G$14,5,FALSE)*U187*(1+X187)</f>
        <v>3.1633944397271838E-2</v>
      </c>
      <c r="AS187" s="3">
        <f t="shared" si="404"/>
        <v>-28.151047892792295</v>
      </c>
    </row>
    <row r="188" spans="1:45" x14ac:dyDescent="0.3">
      <c r="A188" s="2">
        <f t="shared" si="431"/>
        <v>2033</v>
      </c>
      <c r="B188" s="2">
        <f t="shared" si="432"/>
        <v>1</v>
      </c>
      <c r="C188" s="3">
        <f t="shared" si="498"/>
        <v>109.63447406078745</v>
      </c>
      <c r="D188" s="6">
        <f t="shared" si="488"/>
        <v>3.8772472565557923</v>
      </c>
      <c r="E188" s="22">
        <f t="shared" si="433"/>
        <v>0.70389395402298183</v>
      </c>
      <c r="F188" s="3">
        <f t="shared" si="499"/>
        <v>77.171043443877721</v>
      </c>
      <c r="G188" s="6">
        <f t="shared" ref="G188:H188" si="519">+G187</f>
        <v>4.8643212679461545</v>
      </c>
      <c r="H188" s="6">
        <f t="shared" si="519"/>
        <v>20.971608576103296</v>
      </c>
      <c r="I188" s="6">
        <f t="shared" si="502"/>
        <v>0.30587668679790647</v>
      </c>
      <c r="J188" s="6">
        <f t="shared" si="503"/>
        <v>0.25756997919554753</v>
      </c>
      <c r="K188" s="6">
        <f t="shared" si="417"/>
        <v>4.08</v>
      </c>
      <c r="L188" s="26">
        <f t="shared" si="445"/>
        <v>0</v>
      </c>
      <c r="M188" s="26">
        <f t="shared" si="446"/>
        <v>0</v>
      </c>
      <c r="N188" s="6">
        <f t="shared" si="494"/>
        <v>0.14016527869690729</v>
      </c>
      <c r="O188" s="26">
        <f t="shared" si="442"/>
        <v>8.591197212873565E-2</v>
      </c>
      <c r="P188" s="26">
        <f t="shared" si="443"/>
        <v>4.6794776576730986E-2</v>
      </c>
      <c r="Q188" s="26">
        <f t="shared" si="457"/>
        <v>0.19191112497574328</v>
      </c>
      <c r="R188" s="26">
        <f t="shared" si="457"/>
        <v>0.61682839353432151</v>
      </c>
      <c r="S188" s="26">
        <f t="shared" si="457"/>
        <v>0.38328926491240461</v>
      </c>
      <c r="T188" s="26">
        <f t="shared" si="457"/>
        <v>5.2073116189687687E-3</v>
      </c>
      <c r="U188" s="75">
        <f t="shared" si="447"/>
        <v>-4.1906854565580132E-2</v>
      </c>
      <c r="V188" s="2">
        <f t="shared" ref="V188:W188" si="520">+V176</f>
        <v>2.2616097317868761E-2</v>
      </c>
      <c r="W188" s="2">
        <f t="shared" si="520"/>
        <v>744</v>
      </c>
      <c r="X188" s="38">
        <f t="shared" si="409"/>
        <v>7.0000000000000007E-2</v>
      </c>
      <c r="Y188" s="5">
        <f t="shared" si="506"/>
        <v>0.30925205388425764</v>
      </c>
      <c r="Z188" s="5">
        <f t="shared" si="506"/>
        <v>-6.0846321130844493E-3</v>
      </c>
      <c r="AA188" s="66">
        <f t="shared" si="453"/>
        <v>0.93691469287980389</v>
      </c>
      <c r="AB188" s="5">
        <f t="shared" si="505"/>
        <v>15.76487928129681</v>
      </c>
      <c r="AC188" s="3">
        <f t="shared" si="399"/>
        <v>1301.7536367777552</v>
      </c>
      <c r="AD188" s="3">
        <f t="shared" si="400"/>
        <v>5.1596566752952722</v>
      </c>
      <c r="AE188" s="3">
        <f t="shared" si="401"/>
        <v>4.3447988024992128</v>
      </c>
      <c r="AF188" s="3">
        <f t="shared" si="487"/>
        <v>1665.546164102115</v>
      </c>
      <c r="AG188" s="3">
        <f t="shared" si="402"/>
        <v>-136.53683961555905</v>
      </c>
      <c r="AH188" s="3">
        <f>+K188*AVERAGE('Monthly Peak Data '!$Q$8:$Q$10)*(1+X188)*'Monthly Peak Data '!$M$40*1000</f>
        <v>71.463820237630003</v>
      </c>
      <c r="AI188" s="3">
        <f>+L188*(0.5*MAX('Monthly Peak Data '!$G$18:$G$19,'Monthly Peak Data '!$G$29)+0.5*(MAX('Monthly Peak Data '!$P$3:$P$14)))*(1+X188)</f>
        <v>0</v>
      </c>
      <c r="AJ188" s="3">
        <f>+M188*0.25*MAX('Monthly Peak Data '!$P$3:$P$14)*(1+X188)</f>
        <v>0</v>
      </c>
      <c r="AK188" s="3">
        <f>+VLOOKUP($B188,'Monthly Peak Data '!$L$3:$P$14,5,FALSE)*N188*(1+X188)</f>
        <v>-0.16243460253245379</v>
      </c>
      <c r="AL188" s="3">
        <f>+VLOOKUP($B188,'Monthly Peak Data '!$L$3:$P$14,5,FALSE)*O188*(1+$X188)</f>
        <v>-9.9561583119930949E-2</v>
      </c>
      <c r="AM188" s="3">
        <f>+VLOOKUP($B188,'Monthly Peak Data '!$L$3:$P$14,5,FALSE)*P188*(1+$X188)</f>
        <v>-5.422948539397434E-2</v>
      </c>
      <c r="AN188" s="3">
        <f>+VLOOKUP($B188,'Monthly Peak Data '!$L$3:$P$14,5,FALSE)*Q188*(1+X188)</f>
        <v>-0.22240177879144582</v>
      </c>
      <c r="AO188" s="3">
        <f t="shared" si="403"/>
        <v>10.40492092263896</v>
      </c>
      <c r="AP188" s="3">
        <f>+VLOOKUP($B188,'Monthly Peak Data '!$C$18:$G$29,5,FALSE)*(1+X188)</f>
        <v>0</v>
      </c>
      <c r="AQ188" s="3">
        <f>+VLOOKUP($B188,'Monthly Peak Data '!$L$3:$P$14,5,FALSE)*T188*(1+X188)</f>
        <v>-6.0346442496567012E-3</v>
      </c>
      <c r="AR188" s="29">
        <f>+VLOOKUP($B188,'Monthly Peak Data '!$C$3:$G$14,5,FALSE)*U188*(1+X188)</f>
        <v>4.6134918232742607E-2</v>
      </c>
      <c r="AS188" s="3">
        <f t="shared" si="404"/>
        <v>-55.166625631144818</v>
      </c>
    </row>
    <row r="189" spans="1:45" x14ac:dyDescent="0.3">
      <c r="A189" s="2">
        <f t="shared" si="431"/>
        <v>2033</v>
      </c>
      <c r="B189" s="2">
        <f t="shared" si="432"/>
        <v>2</v>
      </c>
      <c r="C189" s="3">
        <f t="shared" si="498"/>
        <v>105.94418313026794</v>
      </c>
      <c r="D189" s="6">
        <f t="shared" si="488"/>
        <v>3.8423720751809296</v>
      </c>
      <c r="E189" s="22">
        <f t="shared" si="433"/>
        <v>0.91686750766748637</v>
      </c>
      <c r="F189" s="3">
        <f t="shared" si="499"/>
        <v>97.13677913851653</v>
      </c>
      <c r="G189" s="6">
        <f t="shared" ref="G189:H189" si="521">+G188</f>
        <v>4.8643212679461545</v>
      </c>
      <c r="H189" s="6">
        <f t="shared" si="521"/>
        <v>20.971608576103296</v>
      </c>
      <c r="I189" s="6">
        <f t="shared" si="502"/>
        <v>0.30834127370713016</v>
      </c>
      <c r="J189" s="6">
        <f t="shared" si="503"/>
        <v>0.4437829746077428</v>
      </c>
      <c r="K189" s="6">
        <f t="shared" si="417"/>
        <v>4.08</v>
      </c>
      <c r="L189" s="26">
        <f t="shared" si="445"/>
        <v>0</v>
      </c>
      <c r="M189" s="26">
        <f t="shared" si="446"/>
        <v>0</v>
      </c>
      <c r="N189" s="6">
        <f t="shared" si="494"/>
        <v>0.14016527869690729</v>
      </c>
      <c r="O189" s="26">
        <f t="shared" si="442"/>
        <v>0.11753202963965192</v>
      </c>
      <c r="P189" s="26">
        <f t="shared" si="443"/>
        <v>2.0554088016150187E-2</v>
      </c>
      <c r="Q189" s="26">
        <f t="shared" si="457"/>
        <v>0.19191112497574328</v>
      </c>
      <c r="R189" s="26">
        <f t="shared" si="457"/>
        <v>0.61682839353432151</v>
      </c>
      <c r="S189" s="26">
        <f t="shared" si="457"/>
        <v>0.38328926491240461</v>
      </c>
      <c r="T189" s="26">
        <f t="shared" si="457"/>
        <v>5.2073116189687687E-3</v>
      </c>
      <c r="U189" s="75">
        <f t="shared" si="447"/>
        <v>-4.6754649512469354E-2</v>
      </c>
      <c r="V189" s="2">
        <f t="shared" ref="V189:W189" si="522">+V177</f>
        <v>5.2674725789192064E-2</v>
      </c>
      <c r="W189" s="2">
        <f t="shared" si="522"/>
        <v>672</v>
      </c>
      <c r="X189" s="38">
        <f t="shared" si="409"/>
        <v>7.0000000000000007E-2</v>
      </c>
      <c r="Y189" s="5">
        <f t="shared" si="506"/>
        <v>0.30925205388425764</v>
      </c>
      <c r="Z189" s="5">
        <f t="shared" si="506"/>
        <v>-5.5317014446227934E-3</v>
      </c>
      <c r="AA189" s="66">
        <f t="shared" si="453"/>
        <v>0.93691469287980389</v>
      </c>
      <c r="AB189" s="5">
        <f t="shared" si="505"/>
        <v>33.164358887727488</v>
      </c>
      <c r="AC189" s="3">
        <f t="shared" si="399"/>
        <v>3446.9825348660211</v>
      </c>
      <c r="AD189" s="3">
        <f t="shared" si="400"/>
        <v>10.941756507400836</v>
      </c>
      <c r="AE189" s="3">
        <f t="shared" si="401"/>
        <v>15.748022286825249</v>
      </c>
      <c r="AF189" s="3">
        <f t="shared" si="487"/>
        <v>1665.546164102115</v>
      </c>
      <c r="AG189" s="3">
        <f t="shared" si="402"/>
        <v>-124.12928487844898</v>
      </c>
      <c r="AH189" s="3">
        <f>+K189*AVERAGE('Monthly Peak Data '!$Q$8:$Q$10)*(1+X189)*'Monthly Peak Data '!$M$40*1000</f>
        <v>71.463820237630003</v>
      </c>
      <c r="AI189" s="3">
        <f>+L189*(0.5*MAX('Monthly Peak Data '!$G$18:$G$19,'Monthly Peak Data '!$G$29)+0.5*(MAX('Monthly Peak Data '!$P$3:$P$14)))*(1+X189)</f>
        <v>0</v>
      </c>
      <c r="AJ189" s="3">
        <f>+M189*0.25*MAX('Monthly Peak Data '!$P$3:$P$14)*(1+X189)</f>
        <v>0</v>
      </c>
      <c r="AK189" s="3">
        <f>+VLOOKUP($B189,'Monthly Peak Data '!$L$3:$P$14,5,FALSE)*N189*(1+X189)</f>
        <v>-0.14767363232253197</v>
      </c>
      <c r="AL189" s="3">
        <f>+VLOOKUP($B189,'Monthly Peak Data '!$L$3:$P$14,5,FALSE)*O189*(1+$X189)</f>
        <v>-0.12382796861309886</v>
      </c>
      <c r="AM189" s="3">
        <f>+VLOOKUP($B189,'Monthly Peak Data '!$L$3:$P$14,5,FALSE)*P189*(1+$X189)</f>
        <v>-2.1655126466701036E-2</v>
      </c>
      <c r="AN189" s="3">
        <f>+VLOOKUP($B189,'Monthly Peak Data '!$L$3:$P$14,5,FALSE)*Q189*(1+X189)</f>
        <v>-0.20219139270256892</v>
      </c>
      <c r="AO189" s="3">
        <f t="shared" si="403"/>
        <v>21.888688490384531</v>
      </c>
      <c r="AP189" s="3">
        <f>+VLOOKUP($B189,'Monthly Peak Data '!$C$18:$G$29,5,FALSE)*(1+X189)</f>
        <v>1.6748047619047624</v>
      </c>
      <c r="AQ189" s="3">
        <f>+VLOOKUP($B189,'Monthly Peak Data '!$L$3:$P$14,5,FALSE)*T189*(1+X189)</f>
        <v>-5.4862561438720281E-3</v>
      </c>
      <c r="AR189" s="29">
        <f>+VLOOKUP($B189,'Monthly Peak Data '!$C$3:$G$14,5,FALSE)*U189*(1+X189)</f>
        <v>5.3145258686813898E-2</v>
      </c>
      <c r="AS189" s="3">
        <f t="shared" si="404"/>
        <v>-29.549660506091637</v>
      </c>
    </row>
    <row r="190" spans="1:45" x14ac:dyDescent="0.3">
      <c r="A190" s="2">
        <f t="shared" si="431"/>
        <v>2033</v>
      </c>
      <c r="B190" s="2">
        <f t="shared" si="432"/>
        <v>3</v>
      </c>
      <c r="C190" s="3">
        <f t="shared" si="498"/>
        <v>73.747063213477603</v>
      </c>
      <c r="D190" s="6">
        <f t="shared" si="488"/>
        <v>3.7776107604276885</v>
      </c>
      <c r="E190" s="22">
        <f t="shared" si="433"/>
        <v>0.77619975601835101</v>
      </c>
      <c r="F190" s="3">
        <f t="shared" si="499"/>
        <v>57.242452473371223</v>
      </c>
      <c r="G190" s="6">
        <f t="shared" ref="G190:H190" si="523">+G189</f>
        <v>4.8643212679461545</v>
      </c>
      <c r="H190" s="6">
        <f t="shared" si="523"/>
        <v>20.971608576103296</v>
      </c>
      <c r="I190" s="6">
        <f t="shared" si="502"/>
        <v>0.26944761908765863</v>
      </c>
      <c r="J190" s="6">
        <f t="shared" si="503"/>
        <v>0.39941582728566438</v>
      </c>
      <c r="K190" s="6">
        <f t="shared" si="417"/>
        <v>4.08</v>
      </c>
      <c r="L190" s="26">
        <f t="shared" si="445"/>
        <v>0</v>
      </c>
      <c r="M190" s="26">
        <f t="shared" si="446"/>
        <v>0</v>
      </c>
      <c r="N190" s="6">
        <f t="shared" si="494"/>
        <v>0.14016527869690729</v>
      </c>
      <c r="O190" s="26">
        <f t="shared" si="442"/>
        <v>0.12952747017768601</v>
      </c>
      <c r="P190" s="26">
        <f t="shared" si="443"/>
        <v>2.9311595420321201E-2</v>
      </c>
      <c r="Q190" s="26">
        <f t="shared" si="457"/>
        <v>0.19191112497574328</v>
      </c>
      <c r="R190" s="26">
        <f t="shared" si="457"/>
        <v>0.61682839353432151</v>
      </c>
      <c r="S190" s="26">
        <f t="shared" si="457"/>
        <v>0.38328926491240461</v>
      </c>
      <c r="T190" s="26">
        <f t="shared" si="457"/>
        <v>5.2073116189687687E-3</v>
      </c>
      <c r="U190" s="75">
        <f t="shared" si="447"/>
        <v>-4.8337906852656452E-2</v>
      </c>
      <c r="V190" s="2">
        <f t="shared" ref="V190:W190" si="524">+V178</f>
        <v>0.10095698428780983</v>
      </c>
      <c r="W190" s="2">
        <f t="shared" si="524"/>
        <v>743</v>
      </c>
      <c r="X190" s="38">
        <f t="shared" si="409"/>
        <v>7.0000000000000007E-2</v>
      </c>
      <c r="Y190" s="5">
        <f t="shared" si="506"/>
        <v>0.30925205388425764</v>
      </c>
      <c r="Z190" s="5">
        <f t="shared" si="506"/>
        <v>1.6072852482783614E-2</v>
      </c>
      <c r="AA190" s="66">
        <f t="shared" si="453"/>
        <v>0.93691469287980389</v>
      </c>
      <c r="AB190" s="5">
        <f t="shared" si="505"/>
        <v>70.278944872566811</v>
      </c>
      <c r="AC190" s="3">
        <f t="shared" si="399"/>
        <v>4304.5449030688424</v>
      </c>
      <c r="AD190" s="3">
        <f t="shared" si="400"/>
        <v>20.262048973659358</v>
      </c>
      <c r="AE190" s="3">
        <f t="shared" si="401"/>
        <v>30.035459510532664</v>
      </c>
      <c r="AF190" s="3">
        <f t="shared" si="487"/>
        <v>1665.546164102115</v>
      </c>
      <c r="AG190" s="3">
        <f t="shared" si="402"/>
        <v>360.66872093831518</v>
      </c>
      <c r="AH190" s="3">
        <f>+K190*AVERAGE('Monthly Peak Data '!$Q$8:$Q$10)*(1+X190)*'Monthly Peak Data '!$M$40*1000</f>
        <v>71.463820237630003</v>
      </c>
      <c r="AI190" s="3">
        <f>+L190*(0.5*MAX('Monthly Peak Data '!$G$18:$G$19,'Monthly Peak Data '!$G$29)+0.5*(MAX('Monthly Peak Data '!$P$3:$P$14)))*(1+X190)</f>
        <v>0</v>
      </c>
      <c r="AJ190" s="3">
        <f>+M190*0.25*MAX('Monthly Peak Data '!$P$3:$P$14)*(1+X190)</f>
        <v>0</v>
      </c>
      <c r="AK190" s="3">
        <f>+VLOOKUP($B190,'Monthly Peak Data '!$L$3:$P$14,5,FALSE)*N190*(1+X190)</f>
        <v>0.42907892475363596</v>
      </c>
      <c r="AL190" s="3">
        <f>+VLOOKUP($B190,'Monthly Peak Data '!$L$3:$P$14,5,FALSE)*O190*(1+$X190)</f>
        <v>0.39651408784397091</v>
      </c>
      <c r="AM190" s="3">
        <f>+VLOOKUP($B190,'Monthly Peak Data '!$L$3:$P$14,5,FALSE)*P190*(1+$X190)</f>
        <v>8.9729695989557004E-2</v>
      </c>
      <c r="AN190" s="3">
        <f>+VLOOKUP($B190,'Monthly Peak Data '!$L$3:$P$14,5,FALSE)*Q190*(1+X190)</f>
        <v>0.58748514552534115</v>
      </c>
      <c r="AO190" s="3">
        <f t="shared" si="403"/>
        <v>46.384552071584807</v>
      </c>
      <c r="AP190" s="3">
        <f>+VLOOKUP($B190,'Monthly Peak Data '!$C$18:$G$29,5,FALSE)*(1+X190)</f>
        <v>4.0038709677419362E-2</v>
      </c>
      <c r="AQ190" s="3">
        <f>+VLOOKUP($B190,'Monthly Peak Data '!$L$3:$P$14,5,FALSE)*T190*(1+X190)</f>
        <v>1.5940807103560769E-2</v>
      </c>
      <c r="AR190" s="29">
        <f>+VLOOKUP($B190,'Monthly Peak Data '!$C$3:$G$14,5,FALSE)*U190*(1+X190)</f>
        <v>8.8844293151523618E-3</v>
      </c>
      <c r="AS190" s="3">
        <f t="shared" si="404"/>
        <v>480.0847650477387</v>
      </c>
    </row>
    <row r="191" spans="1:45" x14ac:dyDescent="0.3">
      <c r="A191" s="2">
        <f t="shared" si="431"/>
        <v>2033</v>
      </c>
      <c r="B191" s="2">
        <f t="shared" si="432"/>
        <v>4</v>
      </c>
      <c r="C191" s="3">
        <f t="shared" si="498"/>
        <v>51.327621367252682</v>
      </c>
      <c r="D191" s="6">
        <f t="shared" si="488"/>
        <v>3.4545720815872687</v>
      </c>
      <c r="E191" s="22">
        <f t="shared" si="433"/>
        <v>0.85629917965995661</v>
      </c>
      <c r="F191" s="3">
        <f t="shared" si="499"/>
        <v>43.951800070675333</v>
      </c>
      <c r="G191" s="6">
        <f t="shared" ref="G191:H191" si="525">+G190</f>
        <v>4.8643212679461545</v>
      </c>
      <c r="H191" s="6">
        <f t="shared" si="525"/>
        <v>20.971608576103296</v>
      </c>
      <c r="I191" s="6">
        <f t="shared" si="502"/>
        <v>0.20126503366099188</v>
      </c>
      <c r="J191" s="6">
        <f t="shared" si="503"/>
        <v>0.34946331424904881</v>
      </c>
      <c r="K191" s="6">
        <f t="shared" si="417"/>
        <v>4.08</v>
      </c>
      <c r="L191" s="26">
        <f t="shared" si="445"/>
        <v>0</v>
      </c>
      <c r="M191" s="26">
        <f t="shared" si="446"/>
        <v>0</v>
      </c>
      <c r="N191" s="6">
        <f t="shared" si="494"/>
        <v>0.14016527869690729</v>
      </c>
      <c r="O191" s="26">
        <f t="shared" si="442"/>
        <v>0.14192191703542151</v>
      </c>
      <c r="P191" s="26">
        <f t="shared" si="443"/>
        <v>0.14091813799508965</v>
      </c>
      <c r="Q191" s="26">
        <f t="shared" si="457"/>
        <v>0.19191112497574328</v>
      </c>
      <c r="R191" s="26">
        <f t="shared" si="457"/>
        <v>0.61682839353432151</v>
      </c>
      <c r="S191" s="26">
        <f t="shared" si="457"/>
        <v>0.38328926491240461</v>
      </c>
      <c r="T191" s="26">
        <f t="shared" si="457"/>
        <v>5.2073116189687687E-3</v>
      </c>
      <c r="U191" s="75">
        <f t="shared" si="447"/>
        <v>-5.1158259887461428E-2</v>
      </c>
      <c r="V191" s="2">
        <f t="shared" ref="V191:W191" si="526">+V179</f>
        <v>0.14691857833957545</v>
      </c>
      <c r="W191" s="2">
        <f t="shared" si="526"/>
        <v>720</v>
      </c>
      <c r="X191" s="38">
        <f t="shared" si="409"/>
        <v>7.0000000000000007E-2</v>
      </c>
      <c r="Y191" s="5">
        <f t="shared" si="506"/>
        <v>0.30925205388425764</v>
      </c>
      <c r="Z191" s="5">
        <f t="shared" si="506"/>
        <v>2.6413857677902619E-3</v>
      </c>
      <c r="AA191" s="66">
        <f t="shared" si="453"/>
        <v>0.93691469287980389</v>
      </c>
      <c r="AB191" s="5">
        <f t="shared" si="505"/>
        <v>99.108125786419734</v>
      </c>
      <c r="AC191" s="3">
        <f t="shared" si="399"/>
        <v>4660.8991670401465</v>
      </c>
      <c r="AD191" s="3">
        <f t="shared" si="400"/>
        <v>21.343290291555299</v>
      </c>
      <c r="AE191" s="3">
        <f t="shared" si="401"/>
        <v>37.059079893777223</v>
      </c>
      <c r="AF191" s="3">
        <f t="shared" si="487"/>
        <v>1665.546164102115</v>
      </c>
      <c r="AG191" s="3">
        <f t="shared" si="402"/>
        <v>59.27169601002857</v>
      </c>
      <c r="AH191" s="3">
        <f>+K191*AVERAGE('Monthly Peak Data '!$Q$8:$Q$10)*(1+X191)*'Monthly Peak Data '!$M$40*1000</f>
        <v>71.463820237630003</v>
      </c>
      <c r="AI191" s="3">
        <f>+L191*(0.5*MAX('Monthly Peak Data '!$G$18:$G$19,'Monthly Peak Data '!$G$29)+0.5*(MAX('Monthly Peak Data '!$P$3:$P$14)))*(1+X191)</f>
        <v>0</v>
      </c>
      <c r="AJ191" s="3">
        <f>+M191*0.25*MAX('Monthly Peak Data '!$P$3:$P$14)*(1+X191)</f>
        <v>0</v>
      </c>
      <c r="AK191" s="3">
        <f>+VLOOKUP($B191,'Monthly Peak Data '!$L$3:$P$14,5,FALSE)*N191*(1+X191)</f>
        <v>7.0514114798042274E-2</v>
      </c>
      <c r="AL191" s="3">
        <f>+VLOOKUP($B191,'Monthly Peak Data '!$L$3:$P$14,5,FALSE)*O191*(1+$X191)</f>
        <v>7.1397841485651467E-2</v>
      </c>
      <c r="AM191" s="3">
        <f>+VLOOKUP($B191,'Monthly Peak Data '!$L$3:$P$14,5,FALSE)*P191*(1+$X191)</f>
        <v>7.0892861999006379E-2</v>
      </c>
      <c r="AN191" s="3">
        <f>+VLOOKUP($B191,'Monthly Peak Data '!$L$3:$P$14,5,FALSE)*Q191*(1+X191)</f>
        <v>9.6546328900921963E-2</v>
      </c>
      <c r="AO191" s="3">
        <f t="shared" si="403"/>
        <v>65.411995436087182</v>
      </c>
      <c r="AP191" s="3">
        <f>+VLOOKUP($B191,'Monthly Peak Data '!$C$18:$G$29,5,FALSE)*(1+X191)</f>
        <v>142.15603888888893</v>
      </c>
      <c r="AQ191" s="3">
        <f>+VLOOKUP($B191,'Monthly Peak Data '!$L$3:$P$14,5,FALSE)*T191*(1+X191)</f>
        <v>2.6196856504181096E-3</v>
      </c>
      <c r="AR191" s="29">
        <f>+VLOOKUP($B191,'Monthly Peak Data '!$C$3:$G$14,5,FALSE)*U191*(1+X191)</f>
        <v>7.590521547035608E-3</v>
      </c>
      <c r="AS191" s="3">
        <f t="shared" si="404"/>
        <v>338.62311192701577</v>
      </c>
    </row>
    <row r="192" spans="1:45" x14ac:dyDescent="0.3">
      <c r="A192" s="2">
        <f t="shared" si="431"/>
        <v>2033</v>
      </c>
      <c r="B192" s="2">
        <f t="shared" si="432"/>
        <v>5</v>
      </c>
      <c r="C192" s="3">
        <f t="shared" si="498"/>
        <v>43.112959447478026</v>
      </c>
      <c r="D192" s="6">
        <f t="shared" si="488"/>
        <v>3.4326553204295989</v>
      </c>
      <c r="E192" s="22">
        <f t="shared" si="433"/>
        <v>0.82264044532210756</v>
      </c>
      <c r="F192" s="3">
        <f t="shared" si="499"/>
        <v>35.466464159027289</v>
      </c>
      <c r="G192" s="6">
        <f t="shared" ref="G192" si="527">+G191</f>
        <v>4.8643212679461545</v>
      </c>
      <c r="H192" s="6">
        <f t="shared" ref="H192" si="528">+H191</f>
        <v>20.971608576103296</v>
      </c>
      <c r="I192" s="6">
        <f t="shared" si="502"/>
        <v>0.18801971835565698</v>
      </c>
      <c r="J192" s="6">
        <f t="shared" si="503"/>
        <v>0.35087040948638354</v>
      </c>
      <c r="K192" s="6">
        <f t="shared" si="417"/>
        <v>4.08</v>
      </c>
      <c r="L192" s="26">
        <f t="shared" si="445"/>
        <v>0</v>
      </c>
      <c r="M192" s="26">
        <f t="shared" si="446"/>
        <v>0</v>
      </c>
      <c r="N192" s="6">
        <f t="shared" si="494"/>
        <v>0.14016527869690729</v>
      </c>
      <c r="O192" s="26">
        <f t="shared" si="442"/>
        <v>0.14605922919286884</v>
      </c>
      <c r="P192" s="26">
        <f t="shared" si="443"/>
        <v>0.23934580038168679</v>
      </c>
      <c r="Q192" s="26">
        <f t="shared" si="457"/>
        <v>0.19191112497574328</v>
      </c>
      <c r="R192" s="26">
        <f t="shared" si="457"/>
        <v>0.61682839353432151</v>
      </c>
      <c r="S192" s="26">
        <f t="shared" si="457"/>
        <v>0.38328926491240461</v>
      </c>
      <c r="T192" s="26">
        <f t="shared" si="457"/>
        <v>5.2073116189687687E-3</v>
      </c>
      <c r="U192" s="75">
        <f t="shared" si="447"/>
        <v>-6.5234543771216943E-2</v>
      </c>
      <c r="V192" s="2">
        <f t="shared" ref="V192:W192" si="529">+V180</f>
        <v>0.20374675305062195</v>
      </c>
      <c r="W192" s="2">
        <f t="shared" si="529"/>
        <v>744</v>
      </c>
      <c r="X192" s="38">
        <f t="shared" si="409"/>
        <v>7.0000000000000007E-2</v>
      </c>
      <c r="Y192" s="5">
        <f t="shared" si="506"/>
        <v>0.30925205388425764</v>
      </c>
      <c r="Z192" s="5">
        <f t="shared" si="506"/>
        <v>0.11317959405581732</v>
      </c>
      <c r="AA192" s="66">
        <f t="shared" si="453"/>
        <v>0.93691469287980389</v>
      </c>
      <c r="AB192" s="5">
        <f t="shared" si="505"/>
        <v>142.02463496040244</v>
      </c>
      <c r="AC192" s="3">
        <f t="shared" si="399"/>
        <v>5389.7094393085899</v>
      </c>
      <c r="AD192" s="3">
        <f t="shared" si="400"/>
        <v>28.572672095357252</v>
      </c>
      <c r="AE192" s="3">
        <f t="shared" si="401"/>
        <v>53.320498753510286</v>
      </c>
      <c r="AF192" s="3">
        <f t="shared" si="487"/>
        <v>1665.546164102115</v>
      </c>
      <c r="AG192" s="3">
        <f t="shared" si="402"/>
        <v>2539.7072155147289</v>
      </c>
      <c r="AH192" s="3">
        <f>+K192*AVERAGE('Monthly Peak Data '!$Q$8:$Q$10)*(1+X192)*'Monthly Peak Data '!$M$40*1000</f>
        <v>71.463820237630003</v>
      </c>
      <c r="AI192" s="3">
        <f>+L192*(0.5*MAX('Monthly Peak Data '!$G$18:$G$19,'Monthly Peak Data '!$G$29)+0.5*(MAX('Monthly Peak Data '!$P$3:$P$14)))*(1+X192)</f>
        <v>0</v>
      </c>
      <c r="AJ192" s="3">
        <f>+M192*0.25*MAX('Monthly Peak Data '!$P$3:$P$14)*(1+X192)</f>
        <v>0</v>
      </c>
      <c r="AK192" s="3">
        <f>+VLOOKUP($B192,'Monthly Peak Data '!$L$3:$P$14,5,FALSE)*N192*(1+X192)</f>
        <v>3.0214287459890015</v>
      </c>
      <c r="AL192" s="3">
        <f>+VLOOKUP($B192,'Monthly Peak Data '!$L$3:$P$14,5,FALSE)*O192*(1+$X192)</f>
        <v>3.1484798361127018</v>
      </c>
      <c r="AM192" s="3">
        <f>+VLOOKUP($B192,'Monthly Peak Data '!$L$3:$P$14,5,FALSE)*P192*(1+$X192)</f>
        <v>5.1593824678131952</v>
      </c>
      <c r="AN192" s="3">
        <f>+VLOOKUP($B192,'Monthly Peak Data '!$L$3:$P$14,5,FALSE)*Q192*(1+X192)</f>
        <v>4.1368718063954644</v>
      </c>
      <c r="AO192" s="3">
        <f t="shared" si="403"/>
        <v>93.737165344668114</v>
      </c>
      <c r="AP192" s="3">
        <f>+VLOOKUP($B192,'Monthly Peak Data '!$C$18:$G$29,5,FALSE)*(1+X192)</f>
        <v>0.49346559139784957</v>
      </c>
      <c r="AQ192" s="3">
        <f>+VLOOKUP($B192,'Monthly Peak Data '!$L$3:$P$14,5,FALSE)*T192*(1+X192)</f>
        <v>0.11224977513080721</v>
      </c>
      <c r="AR192" s="29">
        <f>+VLOOKUP($B192,'Monthly Peak Data '!$C$3:$G$14,5,FALSE)*U192*(1+X192)</f>
        <v>-1.406207925488052</v>
      </c>
      <c r="AS192" s="3">
        <f t="shared" si="404"/>
        <v>2719.5738713943774</v>
      </c>
    </row>
    <row r="193" spans="1:45" x14ac:dyDescent="0.3">
      <c r="A193" s="2">
        <f t="shared" si="431"/>
        <v>2033</v>
      </c>
      <c r="B193" s="2">
        <f t="shared" si="432"/>
        <v>6</v>
      </c>
      <c r="C193" s="3">
        <f t="shared" si="498"/>
        <v>42.936186449445536</v>
      </c>
      <c r="D193" s="6">
        <f t="shared" si="488"/>
        <v>3.4675234514267244</v>
      </c>
      <c r="E193" s="22">
        <f t="shared" si="433"/>
        <v>0.93665800540146105</v>
      </c>
      <c r="F193" s="3">
        <f t="shared" si="499"/>
        <v>40.216522759282896</v>
      </c>
      <c r="G193" s="1">
        <f>+G181*(1+$G$6)</f>
        <v>4.9859292996448081</v>
      </c>
      <c r="H193" s="1">
        <f>+H181*(1+$H$6)</f>
        <v>22.320083007546739</v>
      </c>
      <c r="I193" s="6">
        <f t="shared" si="502"/>
        <v>0.20655003106701833</v>
      </c>
      <c r="J193" s="6">
        <f t="shared" si="503"/>
        <v>0.68835019192722391</v>
      </c>
      <c r="K193" s="1">
        <v>4.0999999999999996</v>
      </c>
      <c r="L193" s="26">
        <f t="shared" si="445"/>
        <v>0</v>
      </c>
      <c r="M193" s="26">
        <f t="shared" si="446"/>
        <v>0</v>
      </c>
      <c r="N193" s="1">
        <f>+N181*(1+$N$6)</f>
        <v>0.1407497679090734</v>
      </c>
      <c r="O193" s="26">
        <f t="shared" si="442"/>
        <v>0.11444431076248124</v>
      </c>
      <c r="P193" s="26">
        <f t="shared" si="443"/>
        <v>0.17286118681921145</v>
      </c>
      <c r="Q193" s="26">
        <f t="shared" si="457"/>
        <v>0.19191112497574328</v>
      </c>
      <c r="R193" s="26">
        <f t="shared" si="457"/>
        <v>0.61682839353432151</v>
      </c>
      <c r="S193" s="26">
        <f t="shared" si="457"/>
        <v>0.38328926491240461</v>
      </c>
      <c r="T193" s="26">
        <f t="shared" si="457"/>
        <v>5.2073116189687687E-3</v>
      </c>
      <c r="U193" s="75">
        <f t="shared" si="447"/>
        <v>-5.6531758413193668E-2</v>
      </c>
      <c r="V193" s="2">
        <f t="shared" ref="V193:W193" si="530">+V181</f>
        <v>0.22707631086142321</v>
      </c>
      <c r="W193" s="2">
        <f t="shared" si="530"/>
        <v>720</v>
      </c>
      <c r="X193" s="38">
        <f t="shared" si="409"/>
        <v>7.0000000000000007E-2</v>
      </c>
      <c r="Y193" s="5">
        <f t="shared" si="506"/>
        <v>0.30925205388425764</v>
      </c>
      <c r="Z193" s="5">
        <f t="shared" si="506"/>
        <v>1.7649812734082402E-3</v>
      </c>
      <c r="AA193" s="66">
        <f t="shared" si="453"/>
        <v>0.93691469287980389</v>
      </c>
      <c r="AB193" s="5">
        <f t="shared" si="505"/>
        <v>153.18081507672662</v>
      </c>
      <c r="AC193" s="3">
        <f t="shared" si="399"/>
        <v>6591.6277173259887</v>
      </c>
      <c r="AD193" s="3">
        <f t="shared" si="400"/>
        <v>33.85426726087691</v>
      </c>
      <c r="AE193" s="3">
        <f t="shared" si="401"/>
        <v>112.82298649966771</v>
      </c>
      <c r="AF193" s="3">
        <f t="shared" si="487"/>
        <v>1665.546164102115</v>
      </c>
      <c r="AG193" s="3">
        <f t="shared" si="402"/>
        <v>42.152145526284087</v>
      </c>
      <c r="AH193" s="3">
        <f>+K193*AVERAGE('Monthly Peak Data '!$Q$8:$Q$10)*(1+X193)*'Monthly Peak Data '!$M$40*1000</f>
        <v>71.814133081932084</v>
      </c>
      <c r="AI193" s="3">
        <f>+L193*(0.5*MAX('Monthly Peak Data '!$G$18:$G$19,'Monthly Peak Data '!$G$29)+0.5*(MAX('Monthly Peak Data '!$P$3:$P$14)))*(1+X193)</f>
        <v>0</v>
      </c>
      <c r="AJ193" s="3">
        <f>+M193*0.25*MAX('Monthly Peak Data '!$P$3:$P$14)*(1+X193)</f>
        <v>0</v>
      </c>
      <c r="AK193" s="3">
        <f>+VLOOKUP($B193,'Monthly Peak Data '!$L$3:$P$14,5,FALSE)*N193*(1+X193)</f>
        <v>4.7314207397367615E-2</v>
      </c>
      <c r="AL193" s="3">
        <f>+VLOOKUP($B193,'Monthly Peak Data '!$L$3:$P$14,5,FALSE)*O193*(1+$X193)</f>
        <v>3.8471408765397772E-2</v>
      </c>
      <c r="AM193" s="3">
        <f>+VLOOKUP($B193,'Monthly Peak Data '!$L$3:$P$14,5,FALSE)*P193*(1+$X193)</f>
        <v>5.8108728459168112E-2</v>
      </c>
      <c r="AN193" s="3">
        <f>+VLOOKUP($B193,'Monthly Peak Data '!$L$3:$P$14,5,FALSE)*Q193*(1+X193)</f>
        <v>6.4512523919970921E-2</v>
      </c>
      <c r="AO193" s="3">
        <f t="shared" si="403"/>
        <v>101.10031540993913</v>
      </c>
      <c r="AP193" s="3">
        <f>+VLOOKUP($B193,'Monthly Peak Data '!$C$18:$G$29,5,FALSE)*(1+X193)</f>
        <v>339.51848999999993</v>
      </c>
      <c r="AQ193" s="3">
        <f>+VLOOKUP($B193,'Monthly Peak Data '!$L$3:$P$14,5,FALSE)*T193*(1+X193)</f>
        <v>1.7504811949798436E-3</v>
      </c>
      <c r="AR193" s="29">
        <f>+VLOOKUP($B193,'Monthly Peak Data '!$C$3:$G$14,5,FALSE)*U193*(1+X193)</f>
        <v>-2.9535862332761313</v>
      </c>
      <c r="AS193" s="3">
        <f t="shared" si="404"/>
        <v>551.84165513461596</v>
      </c>
    </row>
    <row r="194" spans="1:45" x14ac:dyDescent="0.3">
      <c r="A194" s="2">
        <f t="shared" si="431"/>
        <v>2033</v>
      </c>
      <c r="B194" s="2">
        <f t="shared" si="432"/>
        <v>7</v>
      </c>
      <c r="C194" s="3">
        <f t="shared" si="498"/>
        <v>52.972763762991981</v>
      </c>
      <c r="D194" s="6">
        <f t="shared" si="488"/>
        <v>3.5073763507137268</v>
      </c>
      <c r="E194" s="22">
        <f t="shared" si="433"/>
        <v>0.86933577818182028</v>
      </c>
      <c r="F194" s="3">
        <f t="shared" si="499"/>
        <v>46.051118808342366</v>
      </c>
      <c r="G194" s="6">
        <f t="shared" ref="G194:H194" si="531">+G193</f>
        <v>4.9859292996448081</v>
      </c>
      <c r="H194" s="6">
        <f t="shared" si="531"/>
        <v>22.320083007546739</v>
      </c>
      <c r="I194" s="6">
        <f t="shared" si="502"/>
        <v>0.31102638397508031</v>
      </c>
      <c r="J194" s="6">
        <f t="shared" si="503"/>
        <v>0.58768225448386546</v>
      </c>
      <c r="K194" s="6">
        <f t="shared" si="417"/>
        <v>4.0999999999999996</v>
      </c>
      <c r="L194" s="26">
        <f t="shared" si="445"/>
        <v>0</v>
      </c>
      <c r="M194" s="26">
        <f t="shared" si="446"/>
        <v>0</v>
      </c>
      <c r="N194" s="6">
        <f t="shared" si="494"/>
        <v>0.1407497679090734</v>
      </c>
      <c r="O194" s="26">
        <f t="shared" si="442"/>
        <v>0.10688756795675668</v>
      </c>
      <c r="P194" s="26">
        <f t="shared" si="443"/>
        <v>0.1381401487430487</v>
      </c>
      <c r="Q194" s="26">
        <f t="shared" si="457"/>
        <v>0.19191112497574328</v>
      </c>
      <c r="R194" s="26">
        <f t="shared" si="457"/>
        <v>0.61682839353432151</v>
      </c>
      <c r="S194" s="26">
        <f t="shared" si="457"/>
        <v>0.38328926491240461</v>
      </c>
      <c r="T194" s="26">
        <f t="shared" si="457"/>
        <v>5.2073116189687687E-3</v>
      </c>
      <c r="U194" s="75">
        <f t="shared" si="447"/>
        <v>-4.7430441286462233E-2</v>
      </c>
      <c r="V194" s="2">
        <f t="shared" ref="V194:W194" si="532">+V182</f>
        <v>0.24032926332004376</v>
      </c>
      <c r="W194" s="2">
        <f t="shared" si="532"/>
        <v>744</v>
      </c>
      <c r="X194" s="38">
        <f t="shared" si="409"/>
        <v>7.0000000000000007E-2</v>
      </c>
      <c r="Y194" s="5">
        <f t="shared" si="506"/>
        <v>0.30925205388425764</v>
      </c>
      <c r="Z194" s="5">
        <f t="shared" si="506"/>
        <v>1.7832548024646607E-3</v>
      </c>
      <c r="AA194" s="66">
        <f t="shared" si="453"/>
        <v>0.9322301194154049</v>
      </c>
      <c r="AB194" s="5">
        <f t="shared" si="505"/>
        <v>166.68738031583234</v>
      </c>
      <c r="AC194" s="3">
        <f t="shared" si="399"/>
        <v>8213.4701796100453</v>
      </c>
      <c r="AD194" s="3">
        <f t="shared" si="400"/>
        <v>55.473265274686177</v>
      </c>
      <c r="AE194" s="3">
        <f t="shared" si="401"/>
        <v>104.8163605400791</v>
      </c>
      <c r="AF194" s="3">
        <f t="shared" si="487"/>
        <v>1665.546164102115</v>
      </c>
      <c r="AG194" s="3">
        <f t="shared" si="402"/>
        <v>42.588562879640818</v>
      </c>
      <c r="AH194" s="3">
        <f>+K194*AVERAGE('Monthly Peak Data '!$Q$8:$Q$10)*(1+X194)*'Monthly Peak Data '!$M$40*1000</f>
        <v>71.814133081932084</v>
      </c>
      <c r="AI194" s="3">
        <f>+L194*(0.5*MAX('Monthly Peak Data '!$G$18:$G$19,'Monthly Peak Data '!$G$29)+0.5*(MAX('Monthly Peak Data '!$P$3:$P$14)))*(1+X194)</f>
        <v>0</v>
      </c>
      <c r="AJ194" s="3">
        <f>+M194*0.25*MAX('Monthly Peak Data '!$P$3:$P$14)*(1+X194)</f>
        <v>0</v>
      </c>
      <c r="AK194" s="3">
        <f>+VLOOKUP($B194,'Monthly Peak Data '!$L$3:$P$14,5,FALSE)*N194*(1+X194)</f>
        <v>4.7804069560033927E-2</v>
      </c>
      <c r="AL194" s="3">
        <f>+VLOOKUP($B194,'Monthly Peak Data '!$L$3:$P$14,5,FALSE)*O194*(1+$X194)</f>
        <v>3.6303155661390307E-2</v>
      </c>
      <c r="AM194" s="3">
        <f>+VLOOKUP($B194,'Monthly Peak Data '!$L$3:$P$14,5,FALSE)*P194*(1+$X194)</f>
        <v>4.6917741873735833E-2</v>
      </c>
      <c r="AN194" s="3">
        <f>+VLOOKUP($B194,'Monthly Peak Data '!$L$3:$P$14,5,FALSE)*Q194*(1+X194)</f>
        <v>6.5180446859503402E-2</v>
      </c>
      <c r="AO194" s="3">
        <f t="shared" si="403"/>
        <v>110.01473465424552</v>
      </c>
      <c r="AP194" s="3">
        <f>+VLOOKUP($B194,'Monthly Peak Data '!$C$18:$G$29,5,FALSE)*(1+X194)</f>
        <v>108.68772365591396</v>
      </c>
      <c r="AQ194" s="3">
        <f>+VLOOKUP($B194,'Monthly Peak Data '!$L$3:$P$14,5,FALSE)*T194*(1+X194)</f>
        <v>1.7686045991547859E-3</v>
      </c>
      <c r="AR194" s="29">
        <f>+VLOOKUP($B194,'Monthly Peak Data '!$C$3:$G$14,5,FALSE)*U194*(1+X194)</f>
        <v>-2.7493631342057334</v>
      </c>
      <c r="AS194" s="3">
        <f t="shared" si="404"/>
        <v>330.55376515608043</v>
      </c>
    </row>
    <row r="195" spans="1:45" x14ac:dyDescent="0.3">
      <c r="A195" s="2">
        <f t="shared" si="431"/>
        <v>2033</v>
      </c>
      <c r="B195" s="2">
        <f t="shared" si="432"/>
        <v>8</v>
      </c>
      <c r="C195" s="3">
        <f t="shared" si="498"/>
        <v>50.891842855136609</v>
      </c>
      <c r="D195" s="6">
        <f t="shared" si="488"/>
        <v>3.5472329577892343</v>
      </c>
      <c r="E195" s="22">
        <f t="shared" si="433"/>
        <v>0.89082637613107407</v>
      </c>
      <c r="F195" s="3">
        <f t="shared" si="499"/>
        <v>45.335795945273439</v>
      </c>
      <c r="G195" s="6">
        <f t="shared" ref="G195:H195" si="533">+G194</f>
        <v>4.9859292996448081</v>
      </c>
      <c r="H195" s="6">
        <f t="shared" si="533"/>
        <v>22.320083007546739</v>
      </c>
      <c r="I195" s="6">
        <f t="shared" si="502"/>
        <v>0.27308424356630578</v>
      </c>
      <c r="J195" s="6">
        <f t="shared" si="503"/>
        <v>0.70508408818539836</v>
      </c>
      <c r="K195" s="6">
        <f t="shared" si="417"/>
        <v>4.0999999999999996</v>
      </c>
      <c r="L195" s="26">
        <f t="shared" si="445"/>
        <v>0</v>
      </c>
      <c r="M195" s="26">
        <f t="shared" si="446"/>
        <v>0</v>
      </c>
      <c r="N195" s="6">
        <f t="shared" si="494"/>
        <v>0.1407497679090734</v>
      </c>
      <c r="O195" s="26">
        <f t="shared" si="442"/>
        <v>8.0255782101693068E-2</v>
      </c>
      <c r="P195" s="26">
        <f t="shared" si="443"/>
        <v>6.707781616485714E-2</v>
      </c>
      <c r="Q195" s="26">
        <f t="shared" si="457"/>
        <v>0.19191112497574328</v>
      </c>
      <c r="R195" s="26">
        <f t="shared" si="457"/>
        <v>0.61682839353432151</v>
      </c>
      <c r="S195" s="26">
        <f t="shared" si="457"/>
        <v>0.38328926491240461</v>
      </c>
      <c r="T195" s="26">
        <f t="shared" si="457"/>
        <v>5.2073116189687687E-3</v>
      </c>
      <c r="U195" s="75">
        <f t="shared" si="447"/>
        <v>-7.3806447858472998E-2</v>
      </c>
      <c r="V195" s="2">
        <f t="shared" ref="V195:W195" si="534">+V183</f>
        <v>0.20131777062945472</v>
      </c>
      <c r="W195" s="2">
        <f t="shared" si="534"/>
        <v>744</v>
      </c>
      <c r="X195" s="38">
        <f t="shared" si="409"/>
        <v>7.0000000000000007E-2</v>
      </c>
      <c r="Y195" s="5">
        <f t="shared" si="506"/>
        <v>0.30925205388425764</v>
      </c>
      <c r="Z195" s="5">
        <f t="shared" si="506"/>
        <v>9.9775280898876398E-2</v>
      </c>
      <c r="AA195" s="66">
        <f t="shared" si="453"/>
        <v>0.9322301194154049</v>
      </c>
      <c r="AB195" s="5">
        <f t="shared" si="505"/>
        <v>139.62982007962873</v>
      </c>
      <c r="AC195" s="3">
        <f t="shared" si="399"/>
        <v>6773.3450631756632</v>
      </c>
      <c r="AD195" s="3">
        <f t="shared" si="400"/>
        <v>40.799853061446925</v>
      </c>
      <c r="AE195" s="3">
        <f t="shared" si="401"/>
        <v>105.3423178805398</v>
      </c>
      <c r="AF195" s="3">
        <f t="shared" si="487"/>
        <v>1665.546164102115</v>
      </c>
      <c r="AG195" s="3">
        <f t="shared" si="402"/>
        <v>2382.8820303877092</v>
      </c>
      <c r="AH195" s="3">
        <f>+K195*AVERAGE('Monthly Peak Data '!$Q$8:$Q$10)*(1+X195)*'Monthly Peak Data '!$M$40*1000</f>
        <v>71.814133081932084</v>
      </c>
      <c r="AI195" s="3">
        <f>+L195*(0.5*MAX('Monthly Peak Data '!$G$18:$G$19,'Monthly Peak Data '!$G$29)+0.5*(MAX('Monthly Peak Data '!$P$3:$P$14)))*(1+X195)</f>
        <v>0</v>
      </c>
      <c r="AJ195" s="3">
        <f>+M195*0.25*MAX('Monthly Peak Data '!$P$3:$P$14)*(1+X195)</f>
        <v>0</v>
      </c>
      <c r="AK195" s="3">
        <f>+VLOOKUP($B195,'Monthly Peak Data '!$L$3:$P$14,5,FALSE)*N195*(1+X195)</f>
        <v>2.6746959895297038</v>
      </c>
      <c r="AL195" s="3">
        <f>+VLOOKUP($B195,'Monthly Peak Data '!$L$3:$P$14,5,FALSE)*O195*(1+$X195)</f>
        <v>1.5251166784348937</v>
      </c>
      <c r="AM195" s="3">
        <f>+VLOOKUP($B195,'Monthly Peak Data '!$L$3:$P$14,5,FALSE)*P195*(1+$X195)</f>
        <v>1.2746931561440131</v>
      </c>
      <c r="AN195" s="3">
        <f>+VLOOKUP($B195,'Monthly Peak Data '!$L$3:$P$14,5,FALSE)*Q195*(1+X195)</f>
        <v>3.6469254901390444</v>
      </c>
      <c r="AO195" s="3">
        <f t="shared" si="403"/>
        <v>92.156572241847996</v>
      </c>
      <c r="AP195" s="3">
        <f>+VLOOKUP($B195,'Monthly Peak Data '!$C$18:$G$29,5,FALSE)*(1+X195)</f>
        <v>251.79573655913978</v>
      </c>
      <c r="AQ195" s="3">
        <f>+VLOOKUP($B195,'Monthly Peak Data '!$L$3:$P$14,5,FALSE)*T195*(1+X195)</f>
        <v>9.8955584157587304E-2</v>
      </c>
      <c r="AR195" s="29">
        <f>+VLOOKUP($B195,'Monthly Peak Data '!$C$3:$G$14,5,FALSE)*U195*(1+X195)</f>
        <v>-4.9072231060476375</v>
      </c>
      <c r="AS195" s="3">
        <f t="shared" si="404"/>
        <v>2802.9616360629866</v>
      </c>
    </row>
    <row r="196" spans="1:45" x14ac:dyDescent="0.3">
      <c r="A196" s="2">
        <f t="shared" si="431"/>
        <v>2033</v>
      </c>
      <c r="B196" s="2">
        <f t="shared" si="432"/>
        <v>9</v>
      </c>
      <c r="C196" s="3">
        <f t="shared" si="498"/>
        <v>48.001541377728437</v>
      </c>
      <c r="D196" s="6">
        <f t="shared" si="488"/>
        <v>3.5621801128824457</v>
      </c>
      <c r="E196" s="22">
        <f t="shared" si="433"/>
        <v>1.1928111171804658</v>
      </c>
      <c r="F196" s="3">
        <f t="shared" si="499"/>
        <v>57.256772197152614</v>
      </c>
      <c r="G196" s="6">
        <f t="shared" ref="G196:H196" si="535">+G195</f>
        <v>4.9859292996448081</v>
      </c>
      <c r="H196" s="6">
        <f t="shared" si="535"/>
        <v>22.320083007546739</v>
      </c>
      <c r="I196" s="6">
        <f t="shared" si="502"/>
        <v>0.42707182030448609</v>
      </c>
      <c r="J196" s="6">
        <f t="shared" si="503"/>
        <v>1.3699810013104767</v>
      </c>
      <c r="K196" s="6">
        <f t="shared" si="417"/>
        <v>4.0999999999999996</v>
      </c>
      <c r="L196" s="26">
        <f t="shared" si="445"/>
        <v>0</v>
      </c>
      <c r="M196" s="26">
        <f t="shared" si="446"/>
        <v>0</v>
      </c>
      <c r="N196" s="6">
        <f t="shared" si="494"/>
        <v>0.1407497679090734</v>
      </c>
      <c r="O196" s="26">
        <f t="shared" si="442"/>
        <v>8.4005158454421094E-2</v>
      </c>
      <c r="P196" s="26">
        <f t="shared" si="443"/>
        <v>9.2542852795003128E-2</v>
      </c>
      <c r="Q196" s="26">
        <f t="shared" si="457"/>
        <v>0.19191112497574328</v>
      </c>
      <c r="R196" s="26">
        <f t="shared" si="457"/>
        <v>0.61682839353432151</v>
      </c>
      <c r="S196" s="26">
        <f t="shared" si="457"/>
        <v>0.38328926491240461</v>
      </c>
      <c r="T196" s="26">
        <f t="shared" si="457"/>
        <v>5.2073116189687687E-3</v>
      </c>
      <c r="U196" s="75">
        <f t="shared" si="447"/>
        <v>-6.6979482981701019E-2</v>
      </c>
      <c r="V196" s="2">
        <f t="shared" ref="V196:W196" si="536">+V184</f>
        <v>0.16869506866416967</v>
      </c>
      <c r="W196" s="2">
        <f t="shared" si="536"/>
        <v>720</v>
      </c>
      <c r="X196" s="38">
        <f t="shared" si="409"/>
        <v>7.0000000000000007E-2</v>
      </c>
      <c r="Y196" s="5">
        <f t="shared" si="506"/>
        <v>0.30925205388425764</v>
      </c>
      <c r="Z196" s="5">
        <f t="shared" si="506"/>
        <v>-4.1385767790262174E-4</v>
      </c>
      <c r="AA196" s="66">
        <f t="shared" si="453"/>
        <v>0.9322301194154049</v>
      </c>
      <c r="AB196" s="5">
        <f t="shared" si="505"/>
        <v>113.22908928402396</v>
      </c>
      <c r="AC196" s="3">
        <f t="shared" si="399"/>
        <v>6936.9514232122629</v>
      </c>
      <c r="AD196" s="3">
        <f t="shared" si="400"/>
        <v>51.741940000983604</v>
      </c>
      <c r="AE196" s="3">
        <f t="shared" si="401"/>
        <v>165.98022019283655</v>
      </c>
      <c r="AF196" s="3">
        <f t="shared" si="487"/>
        <v>1665.546164102115</v>
      </c>
      <c r="AG196" s="3">
        <f t="shared" si="402"/>
        <v>-9.8839513647838526</v>
      </c>
      <c r="AH196" s="3">
        <f>+K196*AVERAGE('Monthly Peak Data '!$Q$8:$Q$10)*(1+X196)*'Monthly Peak Data '!$M$40*1000</f>
        <v>71.814133081932084</v>
      </c>
      <c r="AI196" s="3">
        <f>+L196*(0.5*MAX('Monthly Peak Data '!$G$18:$G$19,'Monthly Peak Data '!$G$29)+0.5*(MAX('Monthly Peak Data '!$P$3:$P$14)))*(1+X196)</f>
        <v>0</v>
      </c>
      <c r="AJ196" s="3">
        <f>+M196*0.25*MAX('Monthly Peak Data '!$P$3:$P$14)*(1+X196)</f>
        <v>0</v>
      </c>
      <c r="AK196" s="3">
        <f>+VLOOKUP($B196,'Monthly Peak Data '!$L$3:$P$14,5,FALSE)*N196*(1+X196)</f>
        <v>-1.1094365872486196E-2</v>
      </c>
      <c r="AL196" s="3">
        <f>+VLOOKUP($B196,'Monthly Peak Data '!$L$3:$P$14,5,FALSE)*O196*(1+$X196)</f>
        <v>-6.621566606572319E-3</v>
      </c>
      <c r="AM196" s="3">
        <f>+VLOOKUP($B196,'Monthly Peak Data '!$L$3:$P$14,5,FALSE)*P196*(1+$X196)</f>
        <v>-7.2945361334781304E-3</v>
      </c>
      <c r="AN196" s="3">
        <f>+VLOOKUP($B196,'Monthly Peak Data '!$L$3:$P$14,5,FALSE)*Q196*(1+X196)</f>
        <v>-1.5127074574338005E-2</v>
      </c>
      <c r="AO196" s="3">
        <f t="shared" si="403"/>
        <v>74.731921451528081</v>
      </c>
      <c r="AP196" s="3">
        <f>+VLOOKUP($B196,'Monthly Peak Data '!$C$18:$G$29,5,FALSE)*(1+X196)</f>
        <v>0.31838444444444441</v>
      </c>
      <c r="AQ196" s="3">
        <f>+VLOOKUP($B196,'Monthly Peak Data '!$L$3:$P$14,5,FALSE)*T196*(1+X196)</f>
        <v>-4.10457659512515E-4</v>
      </c>
      <c r="AR196" s="29">
        <f>+VLOOKUP($B196,'Monthly Peak Data '!$C$3:$G$14,5,FALSE)*U196*(1+X196)</f>
        <v>-3.4605633073222242</v>
      </c>
      <c r="AS196" s="3">
        <f t="shared" si="404"/>
        <v>133.47937630495213</v>
      </c>
    </row>
    <row r="197" spans="1:45" x14ac:dyDescent="0.3">
      <c r="A197" s="2">
        <f t="shared" si="431"/>
        <v>2033</v>
      </c>
      <c r="B197" s="2">
        <f t="shared" si="432"/>
        <v>10</v>
      </c>
      <c r="C197" s="3">
        <f t="shared" si="498"/>
        <v>46.059843971631182</v>
      </c>
      <c r="D197" s="6">
        <f t="shared" si="488"/>
        <v>3.6080211111111105</v>
      </c>
      <c r="E197" s="22">
        <f t="shared" si="433"/>
        <v>0.94018245482949858</v>
      </c>
      <c r="F197" s="3">
        <f t="shared" si="499"/>
        <v>43.304657174311885</v>
      </c>
      <c r="G197" s="6">
        <f t="shared" ref="G197:H197" si="537">+G196</f>
        <v>4.9859292996448081</v>
      </c>
      <c r="H197" s="6">
        <f t="shared" si="537"/>
        <v>22.320083007546739</v>
      </c>
      <c r="I197" s="6">
        <f t="shared" si="502"/>
        <v>0.3217802299235048</v>
      </c>
      <c r="J197" s="6">
        <f t="shared" si="503"/>
        <v>0.46440625293297155</v>
      </c>
      <c r="K197" s="6">
        <f t="shared" si="417"/>
        <v>4.0999999999999996</v>
      </c>
      <c r="L197" s="26">
        <f t="shared" si="445"/>
        <v>0</v>
      </c>
      <c r="M197" s="26">
        <f t="shared" si="446"/>
        <v>0</v>
      </c>
      <c r="N197" s="6">
        <f t="shared" si="494"/>
        <v>0.1407497679090734</v>
      </c>
      <c r="O197" s="26">
        <f t="shared" si="442"/>
        <v>0.1123798607539869</v>
      </c>
      <c r="P197" s="26">
        <f t="shared" si="443"/>
        <v>0.27373171994909518</v>
      </c>
      <c r="Q197" s="26">
        <f t="shared" si="457"/>
        <v>0.19191112497574328</v>
      </c>
      <c r="R197" s="26">
        <f t="shared" si="457"/>
        <v>0.61682839353432151</v>
      </c>
      <c r="S197" s="26">
        <f t="shared" si="457"/>
        <v>0.38328926491240461</v>
      </c>
      <c r="T197" s="26">
        <f t="shared" si="457"/>
        <v>5.2073116189687687E-3</v>
      </c>
      <c r="U197" s="75">
        <f t="shared" si="447"/>
        <v>-6.764213333333334E-2</v>
      </c>
      <c r="V197" s="2">
        <f t="shared" ref="V197:Z199" si="538">+V185</f>
        <v>0.10010137277999277</v>
      </c>
      <c r="W197" s="2">
        <f t="shared" si="538"/>
        <v>744</v>
      </c>
      <c r="X197" s="38">
        <f t="shared" si="409"/>
        <v>7.0000000000000007E-2</v>
      </c>
      <c r="Y197" s="5">
        <f t="shared" si="538"/>
        <v>0.30925205388425764</v>
      </c>
      <c r="Z197" s="5">
        <f t="shared" si="538"/>
        <v>-3.089887640449438E-4</v>
      </c>
      <c r="AA197" s="66">
        <f t="shared" si="453"/>
        <v>0.9322301194154049</v>
      </c>
      <c r="AB197" s="5">
        <f t="shared" si="505"/>
        <v>69.428230937051936</v>
      </c>
      <c r="AC197" s="3">
        <f t="shared" si="399"/>
        <v>3217.0253406743477</v>
      </c>
      <c r="AD197" s="3">
        <f t="shared" si="400"/>
        <v>23.904476362094236</v>
      </c>
      <c r="AE197" s="3">
        <f t="shared" si="401"/>
        <v>34.4999078976482</v>
      </c>
      <c r="AF197" s="3">
        <f t="shared" si="487"/>
        <v>1665.546164102115</v>
      </c>
      <c r="AG197" s="3">
        <f t="shared" si="402"/>
        <v>-7.3794207022141896</v>
      </c>
      <c r="AH197" s="3">
        <f>+K197*AVERAGE('Monthly Peak Data '!$Q$8:$Q$10)*(1+X197)*'Monthly Peak Data '!$M$40*1000</f>
        <v>71.814133081932084</v>
      </c>
      <c r="AI197" s="3">
        <f>+L197*(0.5*MAX('Monthly Peak Data '!$G$18:$G$19,'Monthly Peak Data '!$G$29)+0.5*(MAX('Monthly Peak Data '!$P$3:$P$14)))*(1+X197)</f>
        <v>0</v>
      </c>
      <c r="AJ197" s="3">
        <f>+M197*0.25*MAX('Monthly Peak Data '!$P$3:$P$14)*(1+X197)</f>
        <v>0</v>
      </c>
      <c r="AK197" s="3">
        <f>+VLOOKUP($B197,'Monthly Peak Data '!$L$3:$P$14,5,FALSE)*N197*(1+X197)</f>
        <v>-8.2831238414489694E-3</v>
      </c>
      <c r="AL197" s="3">
        <f>+VLOOKUP($B197,'Monthly Peak Data '!$L$3:$P$14,5,FALSE)*O197*(1+$X197)</f>
        <v>-6.613554805372129E-3</v>
      </c>
      <c r="AM197" s="3">
        <f>+VLOOKUP($B197,'Monthly Peak Data '!$L$3:$P$14,5,FALSE)*P197*(1+$X197)</f>
        <v>-1.6109111719004251E-2</v>
      </c>
      <c r="AN197" s="3">
        <f>+VLOOKUP($B197,'Monthly Peak Data '!$L$3:$P$14,5,FALSE)*Q197*(1+X197)</f>
        <v>-1.1293969704822493E-2</v>
      </c>
      <c r="AO197" s="3">
        <f t="shared" si="403"/>
        <v>45.823075445669843</v>
      </c>
      <c r="AP197" s="3">
        <f>+VLOOKUP($B197,'Monthly Peak Data '!$C$18:$G$29,5,FALSE)*(1+X197)</f>
        <v>0.51383010752688163</v>
      </c>
      <c r="AQ197" s="3">
        <f>+VLOOKUP($B197,'Monthly Peak Data '!$L$3:$P$14,5,FALSE)*T197*(1+X197)</f>
        <v>-3.0645028877631205E-4</v>
      </c>
      <c r="AR197" s="29">
        <f>+VLOOKUP($B197,'Monthly Peak Data '!$C$3:$G$14,5,FALSE)*U197*(1+X197)</f>
        <v>8.4984703518279549E-3</v>
      </c>
      <c r="AS197" s="3">
        <f t="shared" si="404"/>
        <v>110.73751019290702</v>
      </c>
    </row>
    <row r="198" spans="1:45" x14ac:dyDescent="0.3">
      <c r="A198" s="2">
        <f t="shared" si="431"/>
        <v>2033</v>
      </c>
      <c r="B198" s="2">
        <f t="shared" si="432"/>
        <v>11</v>
      </c>
      <c r="C198" s="3">
        <f t="shared" si="498"/>
        <v>59.805811269244458</v>
      </c>
      <c r="D198" s="6">
        <f t="shared" si="488"/>
        <v>3.6797811194485002</v>
      </c>
      <c r="E198" s="22">
        <f t="shared" si="433"/>
        <v>0.84486275042448977</v>
      </c>
      <c r="F198" s="3">
        <f t="shared" si="499"/>
        <v>50.527702200301817</v>
      </c>
      <c r="G198" s="6">
        <f t="shared" ref="G198:H198" si="539">+G197</f>
        <v>4.9859292996448081</v>
      </c>
      <c r="H198" s="6">
        <f t="shared" si="539"/>
        <v>22.320083007546739</v>
      </c>
      <c r="I198" s="6">
        <f t="shared" si="502"/>
        <v>0.43979831723650381</v>
      </c>
      <c r="J198" s="6">
        <f t="shared" si="503"/>
        <v>0.4798723712343575</v>
      </c>
      <c r="K198" s="6">
        <f t="shared" si="417"/>
        <v>4.0999999999999996</v>
      </c>
      <c r="L198" s="26">
        <f t="shared" si="445"/>
        <v>0</v>
      </c>
      <c r="M198" s="26">
        <f t="shared" si="446"/>
        <v>0</v>
      </c>
      <c r="N198" s="6">
        <f t="shared" si="494"/>
        <v>0.1407497679090734</v>
      </c>
      <c r="O198" s="26">
        <f t="shared" si="442"/>
        <v>0.10864743569896118</v>
      </c>
      <c r="P198" s="26">
        <f t="shared" si="443"/>
        <v>0.35093160059850376</v>
      </c>
      <c r="Q198" s="26">
        <f t="shared" si="457"/>
        <v>0.19191112497574328</v>
      </c>
      <c r="R198" s="26">
        <f t="shared" si="457"/>
        <v>0.61682839353432151</v>
      </c>
      <c r="S198" s="26">
        <f t="shared" si="457"/>
        <v>0.38328926491240461</v>
      </c>
      <c r="T198" s="26">
        <f t="shared" si="457"/>
        <v>5.2073116189687687E-3</v>
      </c>
      <c r="U198" s="75">
        <f t="shared" si="447"/>
        <v>-4.5641643875053976E-2</v>
      </c>
      <c r="V198" s="2">
        <f t="shared" ref="V198:W198" si="540">+V186</f>
        <v>4.0542058210870133E-2</v>
      </c>
      <c r="W198" s="2">
        <f t="shared" si="540"/>
        <v>721</v>
      </c>
      <c r="X198" s="38">
        <f t="shared" si="409"/>
        <v>7.0000000000000007E-2</v>
      </c>
      <c r="Y198" s="5">
        <f t="shared" si="538"/>
        <v>0.30925205388425764</v>
      </c>
      <c r="Z198" s="5">
        <f t="shared" si="538"/>
        <v>-7.4906367041198516E-4</v>
      </c>
      <c r="AA198" s="66">
        <f t="shared" si="453"/>
        <v>0.9322301194154049</v>
      </c>
      <c r="AB198" s="5">
        <f t="shared" si="505"/>
        <v>27.249854520198614</v>
      </c>
      <c r="AC198" s="3">
        <f t="shared" si="399"/>
        <v>1473.2536115920141</v>
      </c>
      <c r="AD198" s="3">
        <f t="shared" si="400"/>
        <v>12.823350974327489</v>
      </c>
      <c r="AE198" s="3">
        <f t="shared" si="401"/>
        <v>13.991803965706914</v>
      </c>
      <c r="AF198" s="3">
        <f t="shared" si="487"/>
        <v>1665.546164102115</v>
      </c>
      <c r="AG198" s="3">
        <f t="shared" si="402"/>
        <v>-17.889504732640461</v>
      </c>
      <c r="AH198" s="3">
        <f>+K198*AVERAGE('Monthly Peak Data '!$Q$8:$Q$10)*(1+X198)*'Monthly Peak Data '!$M$40*1000</f>
        <v>71.814133081932084</v>
      </c>
      <c r="AI198" s="3">
        <f>+L198*(0.5*MAX('Monthly Peak Data '!$G$18:$G$19,'Monthly Peak Data '!$G$29)+0.5*(MAX('Monthly Peak Data '!$P$3:$P$14)))*(1+X198)</f>
        <v>0</v>
      </c>
      <c r="AJ198" s="3">
        <f>+M198*0.25*MAX('Monthly Peak Data '!$P$3:$P$14)*(1+X198)</f>
        <v>0</v>
      </c>
      <c r="AK198" s="3">
        <f>+VLOOKUP($B198,'Monthly Peak Data '!$L$3:$P$14,5,FALSE)*N198*(1+X198)</f>
        <v>-2.0080300221694478E-2</v>
      </c>
      <c r="AL198" s="3">
        <f>+VLOOKUP($B198,'Monthly Peak Data '!$L$3:$P$14,5,FALSE)*O198*(1+$X198)</f>
        <v>-1.5500367493051798E-2</v>
      </c>
      <c r="AM198" s="3">
        <f>+VLOOKUP($B198,'Monthly Peak Data '!$L$3:$P$14,5,FALSE)*P198*(1+$X198)</f>
        <v>-5.0066241685386551E-2</v>
      </c>
      <c r="AN198" s="3">
        <f>+VLOOKUP($B198,'Monthly Peak Data '!$L$3:$P$14,5,FALSE)*Q198*(1+X198)</f>
        <v>-2.7379320496539381E-2</v>
      </c>
      <c r="AO198" s="3">
        <f t="shared" si="403"/>
        <v>17.985077866879745</v>
      </c>
      <c r="AP198" s="3">
        <f>+VLOOKUP($B198,'Monthly Peak Data '!$C$18:$G$29,5,FALSE)*(1+X198)</f>
        <v>0.83685888888888882</v>
      </c>
      <c r="AQ198" s="3">
        <f>+VLOOKUP($B198,'Monthly Peak Data '!$L$3:$P$14,5,FALSE)*T198*(1+X198)</f>
        <v>-7.4290979097287784E-4</v>
      </c>
      <c r="AR198" s="29">
        <f>+VLOOKUP($B198,'Monthly Peak Data '!$C$3:$G$14,5,FALSE)*U198*(1+X198)</f>
        <v>7.1301376061609304E-3</v>
      </c>
      <c r="AS198" s="3">
        <f t="shared" si="404"/>
        <v>72.639926102978762</v>
      </c>
    </row>
    <row r="199" spans="1:45" x14ac:dyDescent="0.3">
      <c r="A199" s="2">
        <f t="shared" si="431"/>
        <v>2033</v>
      </c>
      <c r="B199" s="2">
        <f t="shared" si="432"/>
        <v>12</v>
      </c>
      <c r="C199" s="3">
        <f t="shared" si="498"/>
        <v>85.983885434597667</v>
      </c>
      <c r="D199" s="6">
        <f t="shared" si="488"/>
        <v>3.8342983487868887</v>
      </c>
      <c r="E199" s="22">
        <f t="shared" si="433"/>
        <v>0.71583737887983834</v>
      </c>
      <c r="F199" s="3">
        <f t="shared" si="499"/>
        <v>61.5504791754067</v>
      </c>
      <c r="G199" s="6">
        <f t="shared" ref="G199:H199" si="541">+G198</f>
        <v>4.9859292996448081</v>
      </c>
      <c r="H199" s="6">
        <f t="shared" si="541"/>
        <v>22.320083007546739</v>
      </c>
      <c r="I199" s="6">
        <f t="shared" si="502"/>
        <v>0.23614236035682126</v>
      </c>
      <c r="J199" s="6">
        <f t="shared" si="503"/>
        <v>0.23772861693157823</v>
      </c>
      <c r="K199" s="6">
        <f t="shared" si="417"/>
        <v>4.0999999999999996</v>
      </c>
      <c r="L199" s="26">
        <f t="shared" si="445"/>
        <v>0</v>
      </c>
      <c r="M199" s="26">
        <f t="shared" si="446"/>
        <v>0</v>
      </c>
      <c r="N199" s="6">
        <f t="shared" si="494"/>
        <v>0.1407497679090734</v>
      </c>
      <c r="O199" s="26">
        <f t="shared" si="442"/>
        <v>7.3113502663274293E-2</v>
      </c>
      <c r="P199" s="26">
        <f t="shared" si="443"/>
        <v>9.5171267372912469E-2</v>
      </c>
      <c r="Q199" s="26">
        <f t="shared" si="457"/>
        <v>0.19191112497574328</v>
      </c>
      <c r="R199" s="26">
        <f t="shared" si="457"/>
        <v>0.61682839353432151</v>
      </c>
      <c r="S199" s="26">
        <f t="shared" si="457"/>
        <v>0.38328926491240461</v>
      </c>
      <c r="T199" s="26">
        <f t="shared" si="457"/>
        <v>5.2073116189687687E-3</v>
      </c>
      <c r="U199" s="75">
        <f t="shared" si="447"/>
        <v>-3.4920840331506921E-2</v>
      </c>
      <c r="V199" s="2">
        <f t="shared" ref="V199:W199" si="542">+V187</f>
        <v>2.5858742599975813E-2</v>
      </c>
      <c r="W199" s="2">
        <f t="shared" si="542"/>
        <v>744</v>
      </c>
      <c r="X199" s="38">
        <f t="shared" si="409"/>
        <v>7.0000000000000007E-2</v>
      </c>
      <c r="Y199" s="5">
        <f t="shared" si="538"/>
        <v>0.30925205388425764</v>
      </c>
      <c r="Z199" s="5">
        <f t="shared" si="538"/>
        <v>-4.92388546574846E-3</v>
      </c>
      <c r="AA199" s="66">
        <f t="shared" si="453"/>
        <v>0.9322301194154049</v>
      </c>
      <c r="AB199" s="5">
        <f t="shared" si="505"/>
        <v>17.935086234219305</v>
      </c>
      <c r="AC199" s="3">
        <f t="shared" si="399"/>
        <v>1181.1870723922293</v>
      </c>
      <c r="AD199" s="3">
        <f t="shared" si="400"/>
        <v>4.5316999483102975</v>
      </c>
      <c r="AE199" s="3">
        <f t="shared" si="401"/>
        <v>4.5621410721602116</v>
      </c>
      <c r="AF199" s="3">
        <f t="shared" si="487"/>
        <v>1665.546164102115</v>
      </c>
      <c r="AG199" s="3">
        <f t="shared" si="402"/>
        <v>-117.59463957721967</v>
      </c>
      <c r="AH199" s="3">
        <f>+K199*AVERAGE('Monthly Peak Data '!$Q$8:$Q$10)*(1+X199)*'Monthly Peak Data '!$M$40*1000</f>
        <v>71.814133081932084</v>
      </c>
      <c r="AI199" s="3">
        <f>+L199*(0.5*MAX('Monthly Peak Data '!$G$18:$G$19,'Monthly Peak Data '!$G$29)+0.5*(MAX('Monthly Peak Data '!$P$3:$P$14)))*(1+X199)</f>
        <v>0</v>
      </c>
      <c r="AJ199" s="3">
        <f>+M199*0.25*MAX('Monthly Peak Data '!$P$3:$P$14)*(1+X199)</f>
        <v>0</v>
      </c>
      <c r="AK199" s="3">
        <f>+VLOOKUP($B199,'Monthly Peak Data '!$L$3:$P$14,5,FALSE)*N199*(1+X199)</f>
        <v>-0.13199558637663841</v>
      </c>
      <c r="AL199" s="3">
        <f>+VLOOKUP($B199,'Monthly Peak Data '!$L$3:$P$14,5,FALSE)*O199*(1+$X199)</f>
        <v>-6.8566078647627218E-2</v>
      </c>
      <c r="AM199" s="3">
        <f>+VLOOKUP($B199,'Monthly Peak Data '!$L$3:$P$14,5,FALSE)*P199*(1+$X199)</f>
        <v>-8.9251921546405627E-2</v>
      </c>
      <c r="AN199" s="3">
        <f>+VLOOKUP($B199,'Monthly Peak Data '!$L$3:$P$14,5,FALSE)*Q199*(1+X199)</f>
        <v>-0.17997487207039717</v>
      </c>
      <c r="AO199" s="3">
        <f t="shared" si="403"/>
        <v>11.837271359835729</v>
      </c>
      <c r="AP199" s="3">
        <f>+VLOOKUP($B199,'Monthly Peak Data '!$C$18:$G$29,5,FALSE)*(1+X199)</f>
        <v>0</v>
      </c>
      <c r="AQ199" s="3">
        <f>+VLOOKUP($B199,'Monthly Peak Data '!$L$3:$P$14,5,FALSE)*T199*(1+X199)</f>
        <v>-4.8834336340483273E-3</v>
      </c>
      <c r="AR199" s="29">
        <f>+VLOOKUP($B199,'Monthly Peak Data '!$C$3:$G$14,5,FALSE)*U199*(1+X199)</f>
        <v>3.1633944397271838E-2</v>
      </c>
      <c r="AS199" s="3">
        <f t="shared" si="404"/>
        <v>-34.386273083329698</v>
      </c>
    </row>
    <row r="200" spans="1:45" x14ac:dyDescent="0.3">
      <c r="A200" s="2">
        <f t="shared" si="431"/>
        <v>2034</v>
      </c>
      <c r="B200" s="2">
        <f t="shared" si="432"/>
        <v>1</v>
      </c>
      <c r="C200" s="3">
        <f t="shared" ref="C200:C235" si="543">+D200*C188/D188</f>
        <v>113.35354544426342</v>
      </c>
      <c r="D200" s="6">
        <f t="shared" si="488"/>
        <v>4.0087730329326847</v>
      </c>
      <c r="E200" s="22">
        <f t="shared" si="433"/>
        <v>0.70389395402298183</v>
      </c>
      <c r="F200" s="3">
        <f t="shared" ref="F200:F235" si="544">+E200*C200</f>
        <v>79.788875305286339</v>
      </c>
      <c r="G200" s="6">
        <f t="shared" ref="G200:H200" si="545">+G199</f>
        <v>4.9859292996448081</v>
      </c>
      <c r="H200" s="6">
        <f t="shared" si="545"/>
        <v>22.320083007546739</v>
      </c>
      <c r="I200" s="6">
        <f t="shared" ref="I200:I235" si="546">+I188*D200/D188</f>
        <v>0.31625277737058344</v>
      </c>
      <c r="J200" s="6">
        <f t="shared" ref="J200:J235" si="547">+J188*D200/D188</f>
        <v>0.26630738726974085</v>
      </c>
      <c r="K200" s="6">
        <f t="shared" si="417"/>
        <v>4.0999999999999996</v>
      </c>
      <c r="L200" s="26">
        <f t="shared" si="445"/>
        <v>0</v>
      </c>
      <c r="M200" s="26">
        <f t="shared" si="446"/>
        <v>0</v>
      </c>
      <c r="N200" s="6">
        <f t="shared" si="494"/>
        <v>0.1407497679090734</v>
      </c>
      <c r="O200" s="26">
        <f t="shared" si="442"/>
        <v>8.8826317819533693E-2</v>
      </c>
      <c r="P200" s="26">
        <f t="shared" si="443"/>
        <v>4.7184239659721655E-2</v>
      </c>
      <c r="Q200" s="26">
        <f t="shared" si="457"/>
        <v>0.19335045841306137</v>
      </c>
      <c r="R200" s="26">
        <f t="shared" si="457"/>
        <v>0.64890346999810622</v>
      </c>
      <c r="S200" s="26">
        <f t="shared" si="457"/>
        <v>0.39862083550890082</v>
      </c>
      <c r="T200" s="26">
        <f t="shared" si="457"/>
        <v>5.0927507633514559E-3</v>
      </c>
      <c r="U200" s="75">
        <f t="shared" si="447"/>
        <v>-4.1906854565580132E-2</v>
      </c>
      <c r="V200" s="2">
        <f t="shared" ref="V200:Z200" si="548">+V188</f>
        <v>2.2616097317868761E-2</v>
      </c>
      <c r="W200" s="2">
        <f t="shared" si="548"/>
        <v>744</v>
      </c>
      <c r="X200" s="38">
        <f t="shared" si="409"/>
        <v>7.0000000000000007E-2</v>
      </c>
      <c r="Y200" s="5">
        <f t="shared" si="548"/>
        <v>0.30925205388425764</v>
      </c>
      <c r="Z200" s="5">
        <f t="shared" si="548"/>
        <v>-6.0846321130844493E-3</v>
      </c>
      <c r="AA200" s="66">
        <f t="shared" si="453"/>
        <v>0.9322301194154049</v>
      </c>
      <c r="AB200" s="5">
        <f t="shared" ref="AB200:AB235" si="549">+W200*V200*AA200</f>
        <v>15.686054884890327</v>
      </c>
      <c r="AC200" s="3">
        <f t="shared" si="399"/>
        <v>1339.1827646493596</v>
      </c>
      <c r="AD200" s="3">
        <f t="shared" si="400"/>
        <v>5.3080115129673517</v>
      </c>
      <c r="AE200" s="3">
        <f t="shared" si="401"/>
        <v>4.4697241534724412</v>
      </c>
      <c r="AF200" s="3">
        <f t="shared" si="487"/>
        <v>1665.546164102115</v>
      </c>
      <c r="AG200" s="3">
        <f t="shared" si="402"/>
        <v>-145.31615840283948</v>
      </c>
      <c r="AH200" s="3">
        <f>+K200*AVERAGE('Monthly Peak Data '!$Q$8:$Q$10)*(1+X200)*'Monthly Peak Data '!$M$40*1000</f>
        <v>71.814133081932084</v>
      </c>
      <c r="AI200" s="3">
        <f>+L200*(0.5*MAX('Monthly Peak Data '!$G$18:$G$19,'Monthly Peak Data '!$G$29)+0.5*(MAX('Monthly Peak Data '!$P$3:$P$14)))*(1+X200)</f>
        <v>0</v>
      </c>
      <c r="AJ200" s="3">
        <f>+M200*0.25*MAX('Monthly Peak Data '!$P$3:$P$14)*(1+X200)</f>
        <v>0</v>
      </c>
      <c r="AK200" s="3">
        <f>+VLOOKUP($B200,'Monthly Peak Data '!$L$3:$P$14,5,FALSE)*N200*(1+X200)</f>
        <v>-0.16311195482501412</v>
      </c>
      <c r="AL200" s="3">
        <f>+VLOOKUP($B200,'Monthly Peak Data '!$L$3:$P$14,5,FALSE)*O200*(1+$X200)</f>
        <v>-0.10293895723374845</v>
      </c>
      <c r="AM200" s="3">
        <f>+VLOOKUP($B200,'Monthly Peak Data '!$L$3:$P$14,5,FALSE)*P200*(1+$X200)</f>
        <v>-5.4680825994690811E-2</v>
      </c>
      <c r="AN200" s="3">
        <f>+VLOOKUP($B200,'Monthly Peak Data '!$L$3:$P$14,5,FALSE)*Q200*(1+X200)</f>
        <v>-0.22406979213238165</v>
      </c>
      <c r="AO200" s="3">
        <f t="shared" si="403"/>
        <v>10.891246926563104</v>
      </c>
      <c r="AP200" s="3">
        <f>+VLOOKUP($B200,'Monthly Peak Data '!$C$18:$G$29,5,FALSE)*(1+X200)</f>
        <v>0</v>
      </c>
      <c r="AQ200" s="3">
        <f>+VLOOKUP($B200,'Monthly Peak Data '!$L$3:$P$14,5,FALSE)*T200*(1+X200)</f>
        <v>-5.9018820761642535E-3</v>
      </c>
      <c r="AR200" s="29">
        <f>+VLOOKUP($B200,'Monthly Peak Data '!$C$3:$G$14,5,FALSE)*U200*(1+X200)</f>
        <v>4.6134918232742607E-2</v>
      </c>
      <c r="AS200" s="3">
        <f t="shared" si="404"/>
        <v>-63.115346888373544</v>
      </c>
    </row>
    <row r="201" spans="1:45" x14ac:dyDescent="0.3">
      <c r="A201" s="2">
        <f t="shared" si="431"/>
        <v>2034</v>
      </c>
      <c r="B201" s="2">
        <f t="shared" si="432"/>
        <v>2</v>
      </c>
      <c r="C201" s="3">
        <f t="shared" si="543"/>
        <v>109.57428903078677</v>
      </c>
      <c r="D201" s="6">
        <f t="shared" si="488"/>
        <v>3.9740283599337456</v>
      </c>
      <c r="E201" s="22">
        <f t="shared" si="433"/>
        <v>0.91686750766748637</v>
      </c>
      <c r="F201" s="3">
        <f t="shared" si="544"/>
        <v>100.46510528809426</v>
      </c>
      <c r="G201" s="6">
        <f t="shared" ref="G201:H201" si="550">+G200</f>
        <v>4.9859292996448081</v>
      </c>
      <c r="H201" s="6">
        <f t="shared" si="550"/>
        <v>22.320083007546739</v>
      </c>
      <c r="I201" s="6">
        <f t="shared" si="546"/>
        <v>0.31890637925597798</v>
      </c>
      <c r="J201" s="6">
        <f t="shared" si="547"/>
        <v>0.45898889858652808</v>
      </c>
      <c r="K201" s="6">
        <f t="shared" si="417"/>
        <v>4.0999999999999996</v>
      </c>
      <c r="L201" s="26">
        <f t="shared" si="445"/>
        <v>0</v>
      </c>
      <c r="M201" s="26">
        <f t="shared" si="446"/>
        <v>0</v>
      </c>
      <c r="N201" s="6">
        <f t="shared" si="494"/>
        <v>0.1407497679090734</v>
      </c>
      <c r="O201" s="26">
        <f t="shared" si="442"/>
        <v>0.1215591852765994</v>
      </c>
      <c r="P201" s="26">
        <f t="shared" si="443"/>
        <v>1.9126051614002711E-2</v>
      </c>
      <c r="Q201" s="26">
        <f t="shared" si="457"/>
        <v>0.19335045841306137</v>
      </c>
      <c r="R201" s="26">
        <f t="shared" si="457"/>
        <v>0.64890346999810622</v>
      </c>
      <c r="S201" s="26">
        <f t="shared" si="457"/>
        <v>0.39862083550890082</v>
      </c>
      <c r="T201" s="26">
        <f t="shared" si="457"/>
        <v>5.0927507633514559E-3</v>
      </c>
      <c r="U201" s="75">
        <f t="shared" si="447"/>
        <v>-4.6754649512469354E-2</v>
      </c>
      <c r="V201" s="2">
        <f t="shared" ref="V201:Z201" si="551">+V189</f>
        <v>5.2674725789192064E-2</v>
      </c>
      <c r="W201" s="2">
        <f t="shared" si="551"/>
        <v>672</v>
      </c>
      <c r="X201" s="38">
        <f t="shared" si="409"/>
        <v>7.0000000000000007E-2</v>
      </c>
      <c r="Y201" s="5">
        <f t="shared" si="551"/>
        <v>0.30925205388425764</v>
      </c>
      <c r="Z201" s="5">
        <f t="shared" si="551"/>
        <v>-5.5317014446227934E-3</v>
      </c>
      <c r="AA201" s="66">
        <f t="shared" si="453"/>
        <v>0.9322301194154049</v>
      </c>
      <c r="AB201" s="5">
        <f t="shared" si="549"/>
        <v>32.998537093288853</v>
      </c>
      <c r="AC201" s="3">
        <f t="shared" si="399"/>
        <v>3547.2656086704733</v>
      </c>
      <c r="AD201" s="3">
        <f t="shared" si="400"/>
        <v>11.26008506412637</v>
      </c>
      <c r="AE201" s="3">
        <f t="shared" si="401"/>
        <v>16.206179549094415</v>
      </c>
      <c r="AF201" s="3">
        <f t="shared" si="487"/>
        <v>1665.546164102115</v>
      </c>
      <c r="AG201" s="3">
        <f t="shared" si="402"/>
        <v>-132.11079789613325</v>
      </c>
      <c r="AH201" s="3">
        <f>+K201*AVERAGE('Monthly Peak Data '!$Q$8:$Q$10)*(1+X201)*'Monthly Peak Data '!$M$40*1000</f>
        <v>71.814133081932084</v>
      </c>
      <c r="AI201" s="3">
        <f>+L201*(0.5*MAX('Monthly Peak Data '!$G$18:$G$19,'Monthly Peak Data '!$G$29)+0.5*(MAX('Monthly Peak Data '!$P$3:$P$14)))*(1+X201)</f>
        <v>0</v>
      </c>
      <c r="AJ201" s="3">
        <f>+M201*0.25*MAX('Monthly Peak Data '!$P$3:$P$14)*(1+X201)</f>
        <v>0</v>
      </c>
      <c r="AK201" s="3">
        <f>+VLOOKUP($B201,'Monthly Peak Data '!$L$3:$P$14,5,FALSE)*N201*(1+X201)</f>
        <v>-0.14828943136931697</v>
      </c>
      <c r="AL201" s="3">
        <f>+VLOOKUP($B201,'Monthly Peak Data '!$L$3:$P$14,5,FALSE)*O201*(1+$X201)</f>
        <v>-0.12807085034789839</v>
      </c>
      <c r="AM201" s="3">
        <f>+VLOOKUP($B201,'Monthly Peak Data '!$L$3:$P$14,5,FALSE)*P201*(1+$X201)</f>
        <v>-2.0150593214568521E-2</v>
      </c>
      <c r="AN201" s="3">
        <f>+VLOOKUP($B201,'Monthly Peak Data '!$L$3:$P$14,5,FALSE)*Q201*(1+X201)</f>
        <v>-0.20370782814783819</v>
      </c>
      <c r="AO201" s="3">
        <f t="shared" si="403"/>
        <v>22.911765790425104</v>
      </c>
      <c r="AP201" s="3">
        <f>+VLOOKUP($B201,'Monthly Peak Data '!$C$18:$G$29,5,FALSE)*(1+X201)</f>
        <v>1.6748047619047624</v>
      </c>
      <c r="AQ201" s="3">
        <f>+VLOOKUP($B201,'Monthly Peak Data '!$L$3:$P$14,5,FALSE)*T201*(1+X201)</f>
        <v>-5.3655585087068434E-3</v>
      </c>
      <c r="AR201" s="29">
        <f>+VLOOKUP($B201,'Monthly Peak Data '!$C$3:$G$14,5,FALSE)*U201*(1+X201)</f>
        <v>5.3145258686813898E-2</v>
      </c>
      <c r="AS201" s="3">
        <f t="shared" si="404"/>
        <v>-36.162533264772819</v>
      </c>
    </row>
    <row r="202" spans="1:45" x14ac:dyDescent="0.3">
      <c r="A202" s="2">
        <f t="shared" si="431"/>
        <v>2034</v>
      </c>
      <c r="B202" s="2">
        <f t="shared" si="432"/>
        <v>3</v>
      </c>
      <c r="C202" s="3">
        <f t="shared" si="543"/>
        <v>76.322151394934124</v>
      </c>
      <c r="D202" s="6">
        <f t="shared" si="488"/>
        <v>3.9095167699614022</v>
      </c>
      <c r="E202" s="22">
        <f t="shared" si="433"/>
        <v>0.77619975601835101</v>
      </c>
      <c r="F202" s="3">
        <f t="shared" si="544"/>
        <v>59.241235291543518</v>
      </c>
      <c r="G202" s="6">
        <f t="shared" ref="G202:H202" si="552">+G201</f>
        <v>4.9859292996448081</v>
      </c>
      <c r="H202" s="6">
        <f t="shared" si="552"/>
        <v>22.320083007546739</v>
      </c>
      <c r="I202" s="6">
        <f t="shared" si="546"/>
        <v>0.27885614804054348</v>
      </c>
      <c r="J202" s="6">
        <f t="shared" si="547"/>
        <v>0.41336256538630822</v>
      </c>
      <c r="K202" s="6">
        <f t="shared" si="417"/>
        <v>4.0999999999999996</v>
      </c>
      <c r="L202" s="26">
        <f t="shared" si="445"/>
        <v>0</v>
      </c>
      <c r="M202" s="26">
        <f t="shared" si="446"/>
        <v>0</v>
      </c>
      <c r="N202" s="6">
        <f t="shared" si="494"/>
        <v>0.1407497679090734</v>
      </c>
      <c r="O202" s="26">
        <f t="shared" si="442"/>
        <v>0.13405028970560406</v>
      </c>
      <c r="P202" s="26">
        <f t="shared" si="443"/>
        <v>2.7573321035768868E-2</v>
      </c>
      <c r="Q202" s="26">
        <f t="shared" si="457"/>
        <v>0.19335045841306137</v>
      </c>
      <c r="R202" s="26">
        <f t="shared" si="457"/>
        <v>0.64890346999810622</v>
      </c>
      <c r="S202" s="26">
        <f t="shared" si="457"/>
        <v>0.39862083550890082</v>
      </c>
      <c r="T202" s="26">
        <f t="shared" si="457"/>
        <v>5.0927507633514559E-3</v>
      </c>
      <c r="U202" s="75">
        <f t="shared" si="447"/>
        <v>-4.8337906852656452E-2</v>
      </c>
      <c r="V202" s="2">
        <f t="shared" ref="V202:Z202" si="553">+V190</f>
        <v>0.10095698428780983</v>
      </c>
      <c r="W202" s="2">
        <f t="shared" si="553"/>
        <v>743</v>
      </c>
      <c r="X202" s="38">
        <f t="shared" si="409"/>
        <v>7.0000000000000007E-2</v>
      </c>
      <c r="Y202" s="5">
        <f t="shared" si="553"/>
        <v>0.30925205388425764</v>
      </c>
      <c r="Z202" s="5">
        <f t="shared" si="553"/>
        <v>1.6072852482783614E-2</v>
      </c>
      <c r="AA202" s="66">
        <f t="shared" si="453"/>
        <v>0.9322301194154049</v>
      </c>
      <c r="AB202" s="5">
        <f t="shared" si="549"/>
        <v>69.927550148203977</v>
      </c>
      <c r="AC202" s="3">
        <f t="shared" si="399"/>
        <v>4432.5760633093278</v>
      </c>
      <c r="AD202" s="3">
        <f t="shared" si="400"/>
        <v>20.864708185576905</v>
      </c>
      <c r="AE202" s="3">
        <f t="shared" si="401"/>
        <v>30.928811726872208</v>
      </c>
      <c r="AF202" s="3">
        <f t="shared" si="487"/>
        <v>1665.546164102115</v>
      </c>
      <c r="AG202" s="3">
        <f t="shared" si="402"/>
        <v>383.85971969464885</v>
      </c>
      <c r="AH202" s="3">
        <f>+K202*AVERAGE('Monthly Peak Data '!$Q$8:$Q$10)*(1+X202)*'Monthly Peak Data '!$M$40*1000</f>
        <v>71.814133081932084</v>
      </c>
      <c r="AI202" s="3">
        <f>+L202*(0.5*MAX('Monthly Peak Data '!$G$18:$G$19,'Monthly Peak Data '!$G$29)+0.5*(MAX('Monthly Peak Data '!$P$3:$P$14)))*(1+X202)</f>
        <v>0</v>
      </c>
      <c r="AJ202" s="3">
        <f>+M202*0.25*MAX('Monthly Peak Data '!$P$3:$P$14)*(1+X202)</f>
        <v>0</v>
      </c>
      <c r="AK202" s="3">
        <f>+VLOOKUP($B202,'Monthly Peak Data '!$L$3:$P$14,5,FALSE)*N202*(1+X202)</f>
        <v>0.43086818386985865</v>
      </c>
      <c r="AL202" s="3">
        <f>+VLOOKUP($B202,'Monthly Peak Data '!$L$3:$P$14,5,FALSE)*O202*(1+$X202)</f>
        <v>0.41035950346997824</v>
      </c>
      <c r="AM202" s="3">
        <f>+VLOOKUP($B202,'Monthly Peak Data '!$L$3:$P$14,5,FALSE)*P202*(1+$X202)</f>
        <v>8.4408428762861434E-2</v>
      </c>
      <c r="AN202" s="3">
        <f>+VLOOKUP($B202,'Monthly Peak Data '!$L$3:$P$14,5,FALSE)*Q202*(1+X202)</f>
        <v>0.59189128411678127</v>
      </c>
      <c r="AO202" s="3">
        <f t="shared" si="403"/>
        <v>48.552566035410678</v>
      </c>
      <c r="AP202" s="3">
        <f>+VLOOKUP($B202,'Monthly Peak Data '!$C$18:$G$29,5,FALSE)*(1+X202)</f>
        <v>4.0038709677419362E-2</v>
      </c>
      <c r="AQ202" s="3">
        <f>+VLOOKUP($B202,'Monthly Peak Data '!$L$3:$P$14,5,FALSE)*T202*(1+X202)</f>
        <v>1.5590109347282432E-2</v>
      </c>
      <c r="AR202" s="29">
        <f>+VLOOKUP($B202,'Monthly Peak Data '!$C$3:$G$14,5,FALSE)*U202*(1+X202)</f>
        <v>8.8844293151523618E-3</v>
      </c>
      <c r="AS202" s="3">
        <f t="shared" si="404"/>
        <v>505.80845946055098</v>
      </c>
    </row>
    <row r="203" spans="1:45" x14ac:dyDescent="0.3">
      <c r="A203" s="2">
        <f t="shared" si="431"/>
        <v>2034</v>
      </c>
      <c r="B203" s="2">
        <f t="shared" si="432"/>
        <v>4</v>
      </c>
      <c r="C203" s="3">
        <f t="shared" si="543"/>
        <v>53.123099778366452</v>
      </c>
      <c r="D203" s="6">
        <f t="shared" si="488"/>
        <v>3.5754155850831002</v>
      </c>
      <c r="E203" s="22">
        <f t="shared" si="433"/>
        <v>0.85629917965995661</v>
      </c>
      <c r="F203" s="3">
        <f t="shared" si="544"/>
        <v>45.489266761209215</v>
      </c>
      <c r="G203" s="6">
        <f t="shared" ref="G203:H203" si="554">+G202</f>
        <v>4.9859292996448081</v>
      </c>
      <c r="H203" s="6">
        <f t="shared" si="554"/>
        <v>22.320083007546739</v>
      </c>
      <c r="I203" s="6">
        <f t="shared" si="546"/>
        <v>0.20830543438918445</v>
      </c>
      <c r="J203" s="6">
        <f t="shared" si="547"/>
        <v>0.3616878011723948</v>
      </c>
      <c r="K203" s="6">
        <f t="shared" si="417"/>
        <v>4.0999999999999996</v>
      </c>
      <c r="L203" s="26">
        <f t="shared" si="445"/>
        <v>0</v>
      </c>
      <c r="M203" s="26">
        <f t="shared" si="446"/>
        <v>0</v>
      </c>
      <c r="N203" s="6">
        <f t="shared" si="494"/>
        <v>0.1407497679090734</v>
      </c>
      <c r="O203" s="26">
        <f t="shared" si="442"/>
        <v>0.14688645136047312</v>
      </c>
      <c r="P203" s="26">
        <f t="shared" si="443"/>
        <v>0.14637379248408983</v>
      </c>
      <c r="Q203" s="26">
        <f t="shared" si="457"/>
        <v>0.19335045841306137</v>
      </c>
      <c r="R203" s="26">
        <f t="shared" si="457"/>
        <v>0.64890346999810622</v>
      </c>
      <c r="S203" s="26">
        <f t="shared" si="457"/>
        <v>0.39862083550890082</v>
      </c>
      <c r="T203" s="26">
        <f t="shared" si="457"/>
        <v>5.0927507633514559E-3</v>
      </c>
      <c r="U203" s="75">
        <f t="shared" si="447"/>
        <v>-5.1158259887461428E-2</v>
      </c>
      <c r="V203" s="2">
        <f t="shared" ref="V203:Z203" si="555">+V191</f>
        <v>0.14691857833957545</v>
      </c>
      <c r="W203" s="2">
        <f t="shared" si="555"/>
        <v>720</v>
      </c>
      <c r="X203" s="38">
        <f t="shared" si="409"/>
        <v>7.0000000000000007E-2</v>
      </c>
      <c r="Y203" s="5">
        <f t="shared" si="555"/>
        <v>0.30925205388425764</v>
      </c>
      <c r="Z203" s="5">
        <f t="shared" si="555"/>
        <v>2.6413857677902619E-3</v>
      </c>
      <c r="AA203" s="66">
        <f t="shared" si="453"/>
        <v>0.9322301194154049</v>
      </c>
      <c r="AB203" s="5">
        <f t="shared" si="549"/>
        <v>98.612585157487644</v>
      </c>
      <c r="AC203" s="3">
        <f t="shared" si="399"/>
        <v>4799.8211856983153</v>
      </c>
      <c r="AD203" s="3">
        <f t="shared" si="400"/>
        <v>21.97944500459387</v>
      </c>
      <c r="AE203" s="3">
        <f t="shared" si="401"/>
        <v>38.163656930084848</v>
      </c>
      <c r="AF203" s="3">
        <f t="shared" si="487"/>
        <v>1665.546164102115</v>
      </c>
      <c r="AG203" s="3">
        <f t="shared" si="402"/>
        <v>63.082866063473411</v>
      </c>
      <c r="AH203" s="3">
        <f>+K203*AVERAGE('Monthly Peak Data '!$Q$8:$Q$10)*(1+X203)*'Monthly Peak Data '!$M$40*1000</f>
        <v>71.814133081932084</v>
      </c>
      <c r="AI203" s="3">
        <f>+L203*(0.5*MAX('Monthly Peak Data '!$G$18:$G$19,'Monthly Peak Data '!$G$29)+0.5*(MAX('Monthly Peak Data '!$P$3:$P$14)))*(1+X203)</f>
        <v>0</v>
      </c>
      <c r="AJ203" s="3">
        <f>+M203*0.25*MAX('Monthly Peak Data '!$P$3:$P$14)*(1+X203)</f>
        <v>0</v>
      </c>
      <c r="AK203" s="3">
        <f>+VLOOKUP($B203,'Monthly Peak Data '!$L$3:$P$14,5,FALSE)*N203*(1+X203)</f>
        <v>7.0808158656750136E-2</v>
      </c>
      <c r="AL203" s="3">
        <f>+VLOOKUP($B203,'Monthly Peak Data '!$L$3:$P$14,5,FALSE)*O203*(1+$X203)</f>
        <v>7.3895391139674554E-2</v>
      </c>
      <c r="AM203" s="3">
        <f>+VLOOKUP($B203,'Monthly Peak Data '!$L$3:$P$14,5,FALSE)*P203*(1+$X203)</f>
        <v>7.3637483566575096E-2</v>
      </c>
      <c r="AN203" s="3">
        <f>+VLOOKUP($B203,'Monthly Peak Data '!$L$3:$P$14,5,FALSE)*Q203*(1+X203)</f>
        <v>9.7270426367678881E-2</v>
      </c>
      <c r="AO203" s="3">
        <f t="shared" si="403"/>
        <v>68.469352102769903</v>
      </c>
      <c r="AP203" s="3">
        <f>+VLOOKUP($B203,'Monthly Peak Data '!$C$18:$G$29,5,FALSE)*(1+X203)</f>
        <v>142.15603888888893</v>
      </c>
      <c r="AQ203" s="3">
        <f>+VLOOKUP($B203,'Monthly Peak Data '!$L$3:$P$14,5,FALSE)*T203*(1+X203)</f>
        <v>2.562052566108911E-3</v>
      </c>
      <c r="AR203" s="29">
        <f>+VLOOKUP($B203,'Monthly Peak Data '!$C$3:$G$14,5,FALSE)*U203*(1+X203)</f>
        <v>7.590521547035608E-3</v>
      </c>
      <c r="AS203" s="3">
        <f t="shared" si="404"/>
        <v>345.84815417090823</v>
      </c>
    </row>
    <row r="204" spans="1:45" x14ac:dyDescent="0.3">
      <c r="A204" s="2">
        <f t="shared" si="431"/>
        <v>2034</v>
      </c>
      <c r="B204" s="2">
        <f t="shared" si="432"/>
        <v>5</v>
      </c>
      <c r="C204" s="3">
        <f t="shared" si="543"/>
        <v>44.631806435123508</v>
      </c>
      <c r="D204" s="6">
        <f t="shared" si="488"/>
        <v>3.5535859700504218</v>
      </c>
      <c r="E204" s="22">
        <f t="shared" si="433"/>
        <v>0.82264044532210756</v>
      </c>
      <c r="F204" s="3">
        <f t="shared" si="544"/>
        <v>36.715929121320109</v>
      </c>
      <c r="G204" s="6">
        <f t="shared" ref="G204" si="556">+G203</f>
        <v>4.9859292996448081</v>
      </c>
      <c r="H204" s="6">
        <f t="shared" ref="H204" si="557">+H203</f>
        <v>22.320083007546739</v>
      </c>
      <c r="I204" s="6">
        <f t="shared" si="546"/>
        <v>0.19464355458732038</v>
      </c>
      <c r="J204" s="6">
        <f t="shared" si="547"/>
        <v>0.36323139029892904</v>
      </c>
      <c r="K204" s="6">
        <f t="shared" si="417"/>
        <v>4.0999999999999996</v>
      </c>
      <c r="L204" s="26">
        <f t="shared" si="445"/>
        <v>0</v>
      </c>
      <c r="M204" s="26">
        <f t="shared" si="446"/>
        <v>0</v>
      </c>
      <c r="N204" s="6">
        <f t="shared" si="494"/>
        <v>0.1407497679090734</v>
      </c>
      <c r="O204" s="26">
        <f t="shared" si="442"/>
        <v>0.1512048193615898</v>
      </c>
      <c r="P204" s="26">
        <f t="shared" si="443"/>
        <v>0.25296747960009708</v>
      </c>
      <c r="Q204" s="26">
        <f t="shared" si="457"/>
        <v>0.19335045841306137</v>
      </c>
      <c r="R204" s="26">
        <f t="shared" si="457"/>
        <v>0.64890346999810622</v>
      </c>
      <c r="S204" s="26">
        <f t="shared" si="457"/>
        <v>0.39862083550890082</v>
      </c>
      <c r="T204" s="26">
        <f t="shared" si="457"/>
        <v>5.0927507633514559E-3</v>
      </c>
      <c r="U204" s="75">
        <f t="shared" si="447"/>
        <v>-6.5234543771216943E-2</v>
      </c>
      <c r="V204" s="2">
        <f t="shared" ref="V204:Z204" si="558">+V192</f>
        <v>0.20374675305062195</v>
      </c>
      <c r="W204" s="2">
        <f t="shared" si="558"/>
        <v>744</v>
      </c>
      <c r="X204" s="38">
        <f t="shared" si="409"/>
        <v>7.0000000000000007E-2</v>
      </c>
      <c r="Y204" s="5">
        <f t="shared" si="558"/>
        <v>0.30925205388425764</v>
      </c>
      <c r="Z204" s="5">
        <f t="shared" si="558"/>
        <v>0.11317959405581732</v>
      </c>
      <c r="AA204" s="66">
        <f t="shared" si="453"/>
        <v>0.9322301194154049</v>
      </c>
      <c r="AB204" s="5">
        <f t="shared" si="549"/>
        <v>141.31451178560044</v>
      </c>
      <c r="AC204" s="3">
        <f t="shared" ref="AC204:AC267" si="559">+AB204*F204*(1+X204)</f>
        <v>5551.6881504314451</v>
      </c>
      <c r="AD204" s="3">
        <f t="shared" ref="AD204:AD271" si="560">+AB204*I204*(1+X204)</f>
        <v>29.431376010931526</v>
      </c>
      <c r="AE204" s="3">
        <f t="shared" ref="AE204:AE271" si="561">+AB204*J204*(1+X204)</f>
        <v>54.922957246268908</v>
      </c>
      <c r="AF204" s="3">
        <f t="shared" si="487"/>
        <v>1665.546164102115</v>
      </c>
      <c r="AG204" s="3">
        <f t="shared" ref="AG204:AG271" si="562">+H204*Z204*1000*(1+X204)</f>
        <v>2703.0103894723261</v>
      </c>
      <c r="AH204" s="3">
        <f>+K204*AVERAGE('Monthly Peak Data '!$Q$8:$Q$10)*(1+X204)*'Monthly Peak Data '!$M$40*1000</f>
        <v>71.814133081932084</v>
      </c>
      <c r="AI204" s="3">
        <f>+L204*(0.5*MAX('Monthly Peak Data '!$G$18:$G$19,'Monthly Peak Data '!$G$29)+0.5*(MAX('Monthly Peak Data '!$P$3:$P$14)))*(1+X204)</f>
        <v>0</v>
      </c>
      <c r="AJ204" s="3">
        <f>+M204*0.25*MAX('Monthly Peak Data '!$P$3:$P$14)*(1+X204)</f>
        <v>0</v>
      </c>
      <c r="AK204" s="3">
        <f>+VLOOKUP($B204,'Monthly Peak Data '!$L$3:$P$14,5,FALSE)*N204*(1+X204)</f>
        <v>3.0340281038597756</v>
      </c>
      <c r="AL204" s="3">
        <f>+VLOOKUP($B204,'Monthly Peak Data '!$L$3:$P$14,5,FALSE)*O204*(1+$X204)</f>
        <v>3.259399132213634</v>
      </c>
      <c r="AM204" s="3">
        <f>+VLOOKUP($B204,'Monthly Peak Data '!$L$3:$P$14,5,FALSE)*P204*(1+$X204)</f>
        <v>5.4530139116470382</v>
      </c>
      <c r="AN204" s="3">
        <f>+VLOOKUP($B204,'Monthly Peak Data '!$L$3:$P$14,5,FALSE)*Q204*(1+X204)</f>
        <v>4.1678983449434304</v>
      </c>
      <c r="AO204" s="3">
        <f t="shared" ref="AO204:AO271" si="563">+R204*AB204*(1+X204)</f>
        <v>98.11844045287792</v>
      </c>
      <c r="AP204" s="3">
        <f>+VLOOKUP($B204,'Monthly Peak Data '!$C$18:$G$29,5,FALSE)*(1+X204)</f>
        <v>0.49346559139784957</v>
      </c>
      <c r="AQ204" s="3">
        <f>+VLOOKUP($B204,'Monthly Peak Data '!$L$3:$P$14,5,FALSE)*T204*(1+X204)</f>
        <v>0.10978028007792943</v>
      </c>
      <c r="AR204" s="29">
        <f>+VLOOKUP($B204,'Monthly Peak Data '!$C$3:$G$14,5,FALSE)*U204*(1+X204)</f>
        <v>-1.406207925488052</v>
      </c>
      <c r="AS204" s="3">
        <f t="shared" ref="AS204:AS267" si="564">+SUM(AG204:AR204)</f>
        <v>2888.0543404457876</v>
      </c>
    </row>
    <row r="205" spans="1:45" x14ac:dyDescent="0.3">
      <c r="A205" s="2">
        <f t="shared" si="431"/>
        <v>2034</v>
      </c>
      <c r="B205" s="2">
        <f t="shared" si="432"/>
        <v>6</v>
      </c>
      <c r="C205" s="3">
        <f t="shared" si="543"/>
        <v>44.431886137201865</v>
      </c>
      <c r="D205" s="6">
        <f t="shared" si="488"/>
        <v>3.5883160548800679</v>
      </c>
      <c r="E205" s="22">
        <f t="shared" si="433"/>
        <v>0.93665800540146105</v>
      </c>
      <c r="F205" s="3">
        <f t="shared" si="544"/>
        <v>41.617481845496329</v>
      </c>
      <c r="G205" s="1">
        <f>+G193*(1+$G$6)</f>
        <v>5.1105775321359275</v>
      </c>
      <c r="H205" s="1">
        <f>+H193*(1+$H$6)</f>
        <v>23.755264344931994</v>
      </c>
      <c r="I205" s="6">
        <f t="shared" si="546"/>
        <v>0.21374528622403491</v>
      </c>
      <c r="J205" s="6">
        <f t="shared" si="547"/>
        <v>0.7123291535507672</v>
      </c>
      <c r="K205" s="1">
        <v>4.13</v>
      </c>
      <c r="L205" s="26">
        <f t="shared" si="445"/>
        <v>0</v>
      </c>
      <c r="M205" s="26">
        <f t="shared" si="446"/>
        <v>0</v>
      </c>
      <c r="N205" s="1">
        <f>+N193*(1+$N$6)</f>
        <v>0.14133669444125424</v>
      </c>
      <c r="O205" s="26">
        <f t="shared" si="442"/>
        <v>0.11843102532723369</v>
      </c>
      <c r="P205" s="26">
        <f t="shared" si="443"/>
        <v>0.18284136671896364</v>
      </c>
      <c r="Q205" s="26">
        <f t="shared" si="457"/>
        <v>0.19335045841306137</v>
      </c>
      <c r="R205" s="26">
        <f t="shared" si="457"/>
        <v>0.64890346999810622</v>
      </c>
      <c r="S205" s="26">
        <f t="shared" si="457"/>
        <v>0.39862083550890082</v>
      </c>
      <c r="T205" s="26">
        <f t="shared" si="457"/>
        <v>5.0927507633514559E-3</v>
      </c>
      <c r="U205" s="75">
        <f t="shared" si="447"/>
        <v>-5.6531758413193668E-2</v>
      </c>
      <c r="V205" s="2">
        <f t="shared" ref="V205:Z205" si="565">+V193</f>
        <v>0.22707631086142321</v>
      </c>
      <c r="W205" s="2">
        <f t="shared" si="565"/>
        <v>720</v>
      </c>
      <c r="X205" s="38">
        <f t="shared" si="409"/>
        <v>7.0000000000000007E-2</v>
      </c>
      <c r="Y205" s="5">
        <f t="shared" si="565"/>
        <v>0.30925205388425764</v>
      </c>
      <c r="Z205" s="5">
        <f t="shared" si="565"/>
        <v>1.7649812734082402E-3</v>
      </c>
      <c r="AA205" s="66">
        <f t="shared" si="453"/>
        <v>0.9322301194154049</v>
      </c>
      <c r="AB205" s="5">
        <f t="shared" si="549"/>
        <v>152.414911001343</v>
      </c>
      <c r="AC205" s="3">
        <f t="shared" si="559"/>
        <v>6787.1435269920248</v>
      </c>
      <c r="AD205" s="3">
        <f t="shared" si="560"/>
        <v>34.858426591168367</v>
      </c>
      <c r="AE205" s="3">
        <f t="shared" si="561"/>
        <v>116.16945546004933</v>
      </c>
      <c r="AF205" s="3">
        <f t="shared" si="487"/>
        <v>1665.546164102115</v>
      </c>
      <c r="AG205" s="3">
        <f t="shared" si="562"/>
        <v>44.862528483624153</v>
      </c>
      <c r="AH205" s="3">
        <f>+K205*AVERAGE('Monthly Peak Data '!$Q$8:$Q$10)*(1+X205)*'Monthly Peak Data '!$M$40*1000</f>
        <v>72.339602348385256</v>
      </c>
      <c r="AI205" s="3">
        <f>+L205*(0.5*MAX('Monthly Peak Data '!$G$18:$G$19,'Monthly Peak Data '!$G$29)+0.5*(MAX('Monthly Peak Data '!$P$3:$P$14)))*(1+X205)</f>
        <v>0</v>
      </c>
      <c r="AJ205" s="3">
        <f>+M205*0.25*MAX('Monthly Peak Data '!$P$3:$P$14)*(1+X205)</f>
        <v>0</v>
      </c>
      <c r="AK205" s="3">
        <f>+VLOOKUP($B205,'Monthly Peak Data '!$L$3:$P$14,5,FALSE)*N205*(1+X205)</f>
        <v>4.7511507642214644E-2</v>
      </c>
      <c r="AL205" s="3">
        <f>+VLOOKUP($B205,'Monthly Peak Data '!$L$3:$P$14,5,FALSE)*O205*(1+$X205)</f>
        <v>3.981157608896068E-2</v>
      </c>
      <c r="AM205" s="3">
        <f>+VLOOKUP($B205,'Monthly Peak Data '!$L$3:$P$14,5,FALSE)*P205*(1+$X205)</f>
        <v>6.1463649100635641E-2</v>
      </c>
      <c r="AN205" s="3">
        <f>+VLOOKUP($B205,'Monthly Peak Data '!$L$3:$P$14,5,FALSE)*Q205*(1+X205)</f>
        <v>6.4996367849370712E-2</v>
      </c>
      <c r="AO205" s="3">
        <f t="shared" si="563"/>
        <v>105.8257441521997</v>
      </c>
      <c r="AP205" s="3">
        <f>+VLOOKUP($B205,'Monthly Peak Data '!$C$18:$G$29,5,FALSE)*(1+X205)</f>
        <v>339.51848999999993</v>
      </c>
      <c r="AQ205" s="3">
        <f>+VLOOKUP($B205,'Monthly Peak Data '!$L$3:$P$14,5,FALSE)*T205*(1+X205)</f>
        <v>1.7119706086902871E-3</v>
      </c>
      <c r="AR205" s="29">
        <f>+VLOOKUP($B205,'Monthly Peak Data '!$C$3:$G$14,5,FALSE)*U205*(1+X205)</f>
        <v>-2.9535862332761313</v>
      </c>
      <c r="AS205" s="3">
        <f t="shared" si="564"/>
        <v>559.80827382222276</v>
      </c>
    </row>
    <row r="206" spans="1:45" x14ac:dyDescent="0.3">
      <c r="A206" s="2">
        <f t="shared" si="431"/>
        <v>2034</v>
      </c>
      <c r="B206" s="2">
        <f t="shared" si="432"/>
        <v>7</v>
      </c>
      <c r="C206" s="3">
        <f t="shared" si="543"/>
        <v>54.794799499869896</v>
      </c>
      <c r="D206" s="6">
        <f t="shared" si="488"/>
        <v>3.6280150450109168</v>
      </c>
      <c r="E206" s="22">
        <f t="shared" si="433"/>
        <v>0.86933577818182028</v>
      </c>
      <c r="F206" s="3">
        <f t="shared" si="544"/>
        <v>47.63507966353621</v>
      </c>
      <c r="G206" s="6">
        <f t="shared" ref="G206:H206" si="566">+G205</f>
        <v>5.1105775321359275</v>
      </c>
      <c r="H206" s="6">
        <f t="shared" si="566"/>
        <v>23.755264344931994</v>
      </c>
      <c r="I206" s="6">
        <f t="shared" si="546"/>
        <v>0.32172435679088457</v>
      </c>
      <c r="J206" s="6">
        <f t="shared" si="547"/>
        <v>0.60789600195585702</v>
      </c>
      <c r="K206" s="6">
        <f t="shared" si="417"/>
        <v>4.13</v>
      </c>
      <c r="L206" s="26">
        <f t="shared" si="445"/>
        <v>0</v>
      </c>
      <c r="M206" s="26">
        <f t="shared" si="446"/>
        <v>0</v>
      </c>
      <c r="N206" s="6">
        <f t="shared" si="494"/>
        <v>0.14133669444125424</v>
      </c>
      <c r="O206" s="26">
        <f t="shared" si="442"/>
        <v>0.11056404157849428</v>
      </c>
      <c r="P206" s="26">
        <f t="shared" si="443"/>
        <v>0.14504197513791148</v>
      </c>
      <c r="Q206" s="26">
        <f t="shared" si="457"/>
        <v>0.19335045841306137</v>
      </c>
      <c r="R206" s="26">
        <f t="shared" si="457"/>
        <v>0.64890346999810622</v>
      </c>
      <c r="S206" s="26">
        <f t="shared" si="457"/>
        <v>0.39862083550890082</v>
      </c>
      <c r="T206" s="26">
        <f t="shared" si="457"/>
        <v>5.0927507633514559E-3</v>
      </c>
      <c r="U206" s="75">
        <f t="shared" si="447"/>
        <v>-4.7430441286462233E-2</v>
      </c>
      <c r="V206" s="2">
        <f t="shared" ref="V206:Z206" si="567">+V194</f>
        <v>0.24032926332004376</v>
      </c>
      <c r="W206" s="2">
        <f t="shared" si="567"/>
        <v>744</v>
      </c>
      <c r="X206" s="38">
        <f t="shared" ref="X206:X269" si="568">+X205</f>
        <v>7.0000000000000007E-2</v>
      </c>
      <c r="Y206" s="5">
        <f t="shared" si="567"/>
        <v>0.30925205388425764</v>
      </c>
      <c r="Z206" s="5">
        <f t="shared" si="567"/>
        <v>1.7832548024646607E-3</v>
      </c>
      <c r="AA206" s="66">
        <f t="shared" si="453"/>
        <v>0.92756896881832784</v>
      </c>
      <c r="AB206" s="5">
        <f t="shared" si="549"/>
        <v>165.85394341425317</v>
      </c>
      <c r="AC206" s="3">
        <f t="shared" si="559"/>
        <v>8453.4984135430477</v>
      </c>
      <c r="AD206" s="3">
        <f t="shared" si="560"/>
        <v>57.094400994815132</v>
      </c>
      <c r="AE206" s="3">
        <f t="shared" si="561"/>
        <v>107.87948554784707</v>
      </c>
      <c r="AF206" s="3">
        <f t="shared" si="487"/>
        <v>1665.546164102115</v>
      </c>
      <c r="AG206" s="3">
        <f t="shared" si="562"/>
        <v>45.327007472801725</v>
      </c>
      <c r="AH206" s="3">
        <f>+K206*AVERAGE('Monthly Peak Data '!$Q$8:$Q$10)*(1+X206)*'Monthly Peak Data '!$M$40*1000</f>
        <v>72.339602348385256</v>
      </c>
      <c r="AI206" s="3">
        <f>+L206*(0.5*MAX('Monthly Peak Data '!$G$18:$G$19,'Monthly Peak Data '!$G$29)+0.5*(MAX('Monthly Peak Data '!$P$3:$P$14)))*(1+X206)</f>
        <v>0</v>
      </c>
      <c r="AJ206" s="3">
        <f>+M206*0.25*MAX('Monthly Peak Data '!$P$3:$P$14)*(1+X206)</f>
        <v>0</v>
      </c>
      <c r="AK206" s="3">
        <f>+VLOOKUP($B206,'Monthly Peak Data '!$L$3:$P$14,5,FALSE)*N206*(1+X206)</f>
        <v>4.8003412530099272E-2</v>
      </c>
      <c r="AL206" s="3">
        <f>+VLOOKUP($B206,'Monthly Peak Data '!$L$3:$P$14,5,FALSE)*O206*(1+$X206)</f>
        <v>3.755182841844034E-2</v>
      </c>
      <c r="AM206" s="3">
        <f>+VLOOKUP($B206,'Monthly Peak Data '!$L$3:$P$14,5,FALSE)*P206*(1+$X206)</f>
        <v>4.9261869284904579E-2</v>
      </c>
      <c r="AN206" s="3">
        <f>+VLOOKUP($B206,'Monthly Peak Data '!$L$3:$P$14,5,FALSE)*Q206*(1+X206)</f>
        <v>6.5669300210949674E-2</v>
      </c>
      <c r="AO206" s="3">
        <f t="shared" si="563"/>
        <v>115.15682335198493</v>
      </c>
      <c r="AP206" s="3">
        <f>+VLOOKUP($B206,'Monthly Peak Data '!$C$18:$G$29,5,FALSE)*(1+X206)</f>
        <v>108.68772365591396</v>
      </c>
      <c r="AQ206" s="3">
        <f>+VLOOKUP($B206,'Monthly Peak Data '!$L$3:$P$14,5,FALSE)*T206*(1+X206)</f>
        <v>1.7296952979733806E-3</v>
      </c>
      <c r="AR206" s="29">
        <f>+VLOOKUP($B206,'Monthly Peak Data '!$C$3:$G$14,5,FALSE)*U206*(1+X206)</f>
        <v>-2.7493631342057334</v>
      </c>
      <c r="AS206" s="3">
        <f t="shared" si="564"/>
        <v>338.96400980062248</v>
      </c>
    </row>
    <row r="207" spans="1:45" x14ac:dyDescent="0.3">
      <c r="A207" s="2">
        <f t="shared" si="431"/>
        <v>2034</v>
      </c>
      <c r="B207" s="2">
        <f t="shared" si="432"/>
        <v>8</v>
      </c>
      <c r="C207" s="3">
        <f t="shared" si="543"/>
        <v>52.620484447910023</v>
      </c>
      <c r="D207" s="6">
        <f t="shared" si="488"/>
        <v>3.6677217058101212</v>
      </c>
      <c r="E207" s="22">
        <f t="shared" si="433"/>
        <v>0.89082637613107407</v>
      </c>
      <c r="F207" s="3">
        <f t="shared" si="544"/>
        <v>46.875715470993228</v>
      </c>
      <c r="G207" s="6">
        <f t="shared" ref="G207:H207" si="569">+G206</f>
        <v>5.1105775321359275</v>
      </c>
      <c r="H207" s="6">
        <f t="shared" si="569"/>
        <v>23.755264344931994</v>
      </c>
      <c r="I207" s="6">
        <f t="shared" si="546"/>
        <v>0.28236008730227569</v>
      </c>
      <c r="J207" s="6">
        <f t="shared" si="547"/>
        <v>0.72903365677754806</v>
      </c>
      <c r="K207" s="6">
        <f t="shared" si="417"/>
        <v>4.13</v>
      </c>
      <c r="L207" s="26">
        <f t="shared" si="445"/>
        <v>0</v>
      </c>
      <c r="M207" s="26">
        <f t="shared" si="446"/>
        <v>0</v>
      </c>
      <c r="N207" s="6">
        <f t="shared" si="494"/>
        <v>0.14133669444125424</v>
      </c>
      <c r="O207" s="26">
        <f t="shared" si="442"/>
        <v>8.2981827676353259E-2</v>
      </c>
      <c r="P207" s="26">
        <f t="shared" si="443"/>
        <v>7.0501557790619868E-2</v>
      </c>
      <c r="Q207" s="26">
        <f t="shared" si="457"/>
        <v>0.19335045841306137</v>
      </c>
      <c r="R207" s="26">
        <f t="shared" si="457"/>
        <v>0.64890346999810622</v>
      </c>
      <c r="S207" s="26">
        <f t="shared" si="457"/>
        <v>0.39862083550890082</v>
      </c>
      <c r="T207" s="26">
        <f t="shared" si="457"/>
        <v>5.0927507633514559E-3</v>
      </c>
      <c r="U207" s="75">
        <f t="shared" si="447"/>
        <v>-7.3806447858472998E-2</v>
      </c>
      <c r="V207" s="2">
        <f t="shared" ref="V207:Z207" si="570">+V195</f>
        <v>0.20131777062945472</v>
      </c>
      <c r="W207" s="2">
        <f t="shared" si="570"/>
        <v>744</v>
      </c>
      <c r="X207" s="38">
        <f t="shared" si="568"/>
        <v>7.0000000000000007E-2</v>
      </c>
      <c r="Y207" s="5">
        <f t="shared" si="570"/>
        <v>0.30925205388425764</v>
      </c>
      <c r="Z207" s="5">
        <f t="shared" si="570"/>
        <v>9.9775280898876398E-2</v>
      </c>
      <c r="AA207" s="66">
        <f t="shared" si="453"/>
        <v>0.92756896881832784</v>
      </c>
      <c r="AB207" s="5">
        <f t="shared" si="549"/>
        <v>138.93167097923057</v>
      </c>
      <c r="AC207" s="3">
        <f t="shared" si="559"/>
        <v>6968.3979822433039</v>
      </c>
      <c r="AD207" s="3">
        <f t="shared" si="560"/>
        <v>41.974771859018851</v>
      </c>
      <c r="AE207" s="3">
        <f t="shared" si="561"/>
        <v>108.37587462573788</v>
      </c>
      <c r="AF207" s="3">
        <f t="shared" si="487"/>
        <v>1665.546164102115</v>
      </c>
      <c r="AG207" s="3">
        <f t="shared" si="562"/>
        <v>2536.1013449416387</v>
      </c>
      <c r="AH207" s="3">
        <f>+K207*AVERAGE('Monthly Peak Data '!$Q$8:$Q$10)*(1+X207)*'Monthly Peak Data '!$M$40*1000</f>
        <v>72.339602348385256</v>
      </c>
      <c r="AI207" s="3">
        <f>+L207*(0.5*MAX('Monthly Peak Data '!$G$18:$G$19,'Monthly Peak Data '!$G$29)+0.5*(MAX('Monthly Peak Data '!$P$3:$P$14)))*(1+X207)</f>
        <v>0</v>
      </c>
      <c r="AJ207" s="3">
        <f>+M207*0.25*MAX('Monthly Peak Data '!$P$3:$P$14)*(1+X207)</f>
        <v>0</v>
      </c>
      <c r="AK207" s="3">
        <f>+VLOOKUP($B207,'Monthly Peak Data '!$L$3:$P$14,5,FALSE)*N207*(1+X207)</f>
        <v>2.6858494718060424</v>
      </c>
      <c r="AL207" s="3">
        <f>+VLOOKUP($B207,'Monthly Peak Data '!$L$3:$P$14,5,FALSE)*O207*(1+$X207)</f>
        <v>1.5769202676992762</v>
      </c>
      <c r="AM207" s="3">
        <f>+VLOOKUP($B207,'Monthly Peak Data '!$L$3:$P$14,5,FALSE)*P207*(1+$X207)</f>
        <v>1.3397552030067075</v>
      </c>
      <c r="AN207" s="3">
        <f>+VLOOKUP($B207,'Monthly Peak Data '!$L$3:$P$14,5,FALSE)*Q207*(1+X207)</f>
        <v>3.6742774313150877</v>
      </c>
      <c r="AO207" s="3">
        <f t="shared" si="563"/>
        <v>96.463970428431978</v>
      </c>
      <c r="AP207" s="3">
        <f>+VLOOKUP($B207,'Monthly Peak Data '!$C$18:$G$29,5,FALSE)*(1+X207)</f>
        <v>251.79573655913978</v>
      </c>
      <c r="AQ207" s="3">
        <f>+VLOOKUP($B207,'Monthly Peak Data '!$L$3:$P$14,5,FALSE)*T207*(1+X207)</f>
        <v>9.6778561306120378E-2</v>
      </c>
      <c r="AR207" s="29">
        <f>+VLOOKUP($B207,'Monthly Peak Data '!$C$3:$G$14,5,FALSE)*U207*(1+X207)</f>
        <v>-4.9072231060476375</v>
      </c>
      <c r="AS207" s="3">
        <f t="shared" si="564"/>
        <v>2961.1670121066813</v>
      </c>
    </row>
    <row r="208" spans="1:45" x14ac:dyDescent="0.3">
      <c r="A208" s="2">
        <f t="shared" si="431"/>
        <v>2034</v>
      </c>
      <c r="B208" s="2">
        <f t="shared" si="432"/>
        <v>9</v>
      </c>
      <c r="C208" s="3">
        <f t="shared" si="543"/>
        <v>49.624422274183907</v>
      </c>
      <c r="D208" s="6">
        <f t="shared" si="488"/>
        <v>3.6826136216616607</v>
      </c>
      <c r="E208" s="22">
        <f t="shared" si="433"/>
        <v>1.1928111171804658</v>
      </c>
      <c r="F208" s="3">
        <f t="shared" si="544"/>
        <v>59.192562572304496</v>
      </c>
      <c r="G208" s="6">
        <f t="shared" ref="G208:H208" si="571">+G207</f>
        <v>5.1105775321359275</v>
      </c>
      <c r="H208" s="6">
        <f t="shared" si="571"/>
        <v>23.755264344931994</v>
      </c>
      <c r="I208" s="6">
        <f t="shared" si="546"/>
        <v>0.44151066286440832</v>
      </c>
      <c r="J208" s="6">
        <f t="shared" si="547"/>
        <v>1.4162985971984554</v>
      </c>
      <c r="K208" s="6">
        <f t="shared" si="417"/>
        <v>4.13</v>
      </c>
      <c r="L208" s="26">
        <f t="shared" si="445"/>
        <v>0</v>
      </c>
      <c r="M208" s="26">
        <f t="shared" si="446"/>
        <v>0</v>
      </c>
      <c r="N208" s="6">
        <f t="shared" si="494"/>
        <v>0.14133669444125424</v>
      </c>
      <c r="O208" s="26">
        <f t="shared" si="442"/>
        <v>8.6845283228469475E-2</v>
      </c>
      <c r="P208" s="26">
        <f t="shared" si="443"/>
        <v>9.8715990844887899E-2</v>
      </c>
      <c r="Q208" s="26">
        <f t="shared" si="457"/>
        <v>0.19335045841306137</v>
      </c>
      <c r="R208" s="26">
        <f t="shared" si="457"/>
        <v>0.64890346999810622</v>
      </c>
      <c r="S208" s="26">
        <f t="shared" si="457"/>
        <v>0.39862083550890082</v>
      </c>
      <c r="T208" s="26">
        <f t="shared" si="457"/>
        <v>5.0927507633514559E-3</v>
      </c>
      <c r="U208" s="75">
        <f t="shared" si="447"/>
        <v>-6.6979482981701019E-2</v>
      </c>
      <c r="V208" s="2">
        <f t="shared" ref="V208:Z208" si="572">+V196</f>
        <v>0.16869506866416967</v>
      </c>
      <c r="W208" s="2">
        <f t="shared" si="572"/>
        <v>720</v>
      </c>
      <c r="X208" s="38">
        <f t="shared" si="568"/>
        <v>7.0000000000000007E-2</v>
      </c>
      <c r="Y208" s="5">
        <f t="shared" si="572"/>
        <v>0.30925205388425764</v>
      </c>
      <c r="Z208" s="5">
        <f t="shared" si="572"/>
        <v>-4.1385767790262174E-4</v>
      </c>
      <c r="AA208" s="66">
        <f t="shared" si="453"/>
        <v>0.92756896881832784</v>
      </c>
      <c r="AB208" s="5">
        <f t="shared" si="549"/>
        <v>112.66294383760382</v>
      </c>
      <c r="AC208" s="3">
        <f t="shared" si="559"/>
        <v>7135.624937375509</v>
      </c>
      <c r="AD208" s="3">
        <f t="shared" si="560"/>
        <v>53.223823384975795</v>
      </c>
      <c r="AE208" s="3">
        <f t="shared" si="561"/>
        <v>170.73387516538793</v>
      </c>
      <c r="AF208" s="3">
        <f t="shared" si="487"/>
        <v>1665.546164102115</v>
      </c>
      <c r="AG208" s="3">
        <f t="shared" si="562"/>
        <v>-10.519489437539457</v>
      </c>
      <c r="AH208" s="3">
        <f>+K208*AVERAGE('Monthly Peak Data '!$Q$8:$Q$10)*(1+X208)*'Monthly Peak Data '!$M$40*1000</f>
        <v>72.339602348385256</v>
      </c>
      <c r="AI208" s="3">
        <f>+L208*(0.5*MAX('Monthly Peak Data '!$G$18:$G$19,'Monthly Peak Data '!$G$29)+0.5*(MAX('Monthly Peak Data '!$P$3:$P$14)))*(1+X208)</f>
        <v>0</v>
      </c>
      <c r="AJ208" s="3">
        <f>+M208*0.25*MAX('Monthly Peak Data '!$P$3:$P$14)*(1+X208)</f>
        <v>0</v>
      </c>
      <c r="AK208" s="3">
        <f>+VLOOKUP($B208,'Monthly Peak Data '!$L$3:$P$14,5,FALSE)*N208*(1+X208)</f>
        <v>-1.1140629378174465E-2</v>
      </c>
      <c r="AL208" s="3">
        <f>+VLOOKUP($B208,'Monthly Peak Data '!$L$3:$P$14,5,FALSE)*O208*(1+$X208)</f>
        <v>-6.8454347083453928E-3</v>
      </c>
      <c r="AM208" s="3">
        <f>+VLOOKUP($B208,'Monthly Peak Data '!$L$3:$P$14,5,FALSE)*P208*(1+$X208)</f>
        <v>-7.7811234516968813E-3</v>
      </c>
      <c r="AN208" s="3">
        <f>+VLOOKUP($B208,'Monthly Peak Data '!$L$3:$P$14,5,FALSE)*Q208*(1+X208)</f>
        <v>-1.5240527633645541E-2</v>
      </c>
      <c r="AO208" s="3">
        <f t="shared" si="563"/>
        <v>78.224891460172486</v>
      </c>
      <c r="AP208" s="3">
        <f>+VLOOKUP($B208,'Monthly Peak Data '!$C$18:$G$29,5,FALSE)*(1+X208)</f>
        <v>0.31838444444444441</v>
      </c>
      <c r="AQ208" s="3">
        <f>+VLOOKUP($B208,'Monthly Peak Data '!$L$3:$P$14,5,FALSE)*T208*(1+X208)</f>
        <v>-4.0142759100323961E-4</v>
      </c>
      <c r="AR208" s="29">
        <f>+VLOOKUP($B208,'Monthly Peak Data '!$C$3:$G$14,5,FALSE)*U208*(1+X208)</f>
        <v>-3.4605633073222242</v>
      </c>
      <c r="AS208" s="3">
        <f t="shared" si="564"/>
        <v>136.86141636537764</v>
      </c>
    </row>
    <row r="209" spans="1:45" x14ac:dyDescent="0.3">
      <c r="A209" s="2">
        <f t="shared" si="431"/>
        <v>2034</v>
      </c>
      <c r="B209" s="2">
        <f t="shared" si="432"/>
        <v>10</v>
      </c>
      <c r="C209" s="3">
        <f t="shared" si="543"/>
        <v>47.595172104018879</v>
      </c>
      <c r="D209" s="6">
        <f t="shared" si="488"/>
        <v>3.7282884814814805</v>
      </c>
      <c r="E209" s="22">
        <f t="shared" si="433"/>
        <v>0.94018245482949858</v>
      </c>
      <c r="F209" s="3">
        <f t="shared" si="544"/>
        <v>44.748145746788943</v>
      </c>
      <c r="G209" s="6">
        <f t="shared" ref="G209:H209" si="573">+G208</f>
        <v>5.1105775321359275</v>
      </c>
      <c r="H209" s="6">
        <f t="shared" si="573"/>
        <v>23.755264344931994</v>
      </c>
      <c r="I209" s="6">
        <f t="shared" si="546"/>
        <v>0.3325062375876216</v>
      </c>
      <c r="J209" s="6">
        <f t="shared" si="547"/>
        <v>0.47988646136407059</v>
      </c>
      <c r="K209" s="6">
        <f t="shared" si="417"/>
        <v>4.13</v>
      </c>
      <c r="L209" s="26">
        <f t="shared" si="445"/>
        <v>0</v>
      </c>
      <c r="M209" s="26">
        <f t="shared" si="446"/>
        <v>0</v>
      </c>
      <c r="N209" s="6">
        <f t="shared" si="494"/>
        <v>0.14133669444125424</v>
      </c>
      <c r="O209" s="26">
        <f t="shared" si="442"/>
        <v>0.11612585611245312</v>
      </c>
      <c r="P209" s="26">
        <f t="shared" si="443"/>
        <v>0.29996601171724041</v>
      </c>
      <c r="Q209" s="26">
        <f t="shared" si="457"/>
        <v>0.19335045841306137</v>
      </c>
      <c r="R209" s="26">
        <f t="shared" si="457"/>
        <v>0.64890346999810622</v>
      </c>
      <c r="S209" s="26">
        <f t="shared" si="457"/>
        <v>0.39862083550890082</v>
      </c>
      <c r="T209" s="26">
        <f t="shared" si="457"/>
        <v>5.0927507633514559E-3</v>
      </c>
      <c r="U209" s="75">
        <f t="shared" si="447"/>
        <v>-6.764213333333334E-2</v>
      </c>
      <c r="V209" s="2">
        <f t="shared" ref="V209:Z209" si="574">+V197</f>
        <v>0.10010137277999277</v>
      </c>
      <c r="W209" s="2">
        <f t="shared" si="574"/>
        <v>744</v>
      </c>
      <c r="X209" s="38">
        <f t="shared" si="568"/>
        <v>7.0000000000000007E-2</v>
      </c>
      <c r="Y209" s="5">
        <f t="shared" si="574"/>
        <v>0.30925205388425764</v>
      </c>
      <c r="Z209" s="5">
        <f t="shared" si="574"/>
        <v>-3.089887640449438E-4</v>
      </c>
      <c r="AA209" s="66">
        <f t="shared" si="453"/>
        <v>0.92756896881832784</v>
      </c>
      <c r="AB209" s="5">
        <f t="shared" si="549"/>
        <v>69.081089782366675</v>
      </c>
      <c r="AC209" s="3">
        <f t="shared" si="559"/>
        <v>3307.6382211033415</v>
      </c>
      <c r="AD209" s="3">
        <f t="shared" si="560"/>
        <v>24.577785779626556</v>
      </c>
      <c r="AE209" s="3">
        <f t="shared" si="561"/>
        <v>35.471655303431952</v>
      </c>
      <c r="AF209" s="3">
        <f t="shared" si="487"/>
        <v>1665.546164102115</v>
      </c>
      <c r="AG209" s="3">
        <f t="shared" si="562"/>
        <v>-7.8539174533665603</v>
      </c>
      <c r="AH209" s="3">
        <f>+K209*AVERAGE('Monthly Peak Data '!$Q$8:$Q$10)*(1+X209)*'Monthly Peak Data '!$M$40*1000</f>
        <v>72.339602348385256</v>
      </c>
      <c r="AI209" s="3">
        <f>+L209*(0.5*MAX('Monthly Peak Data '!$G$18:$G$19,'Monthly Peak Data '!$G$29)+0.5*(MAX('Monthly Peak Data '!$P$3:$P$14)))*(1+X209)</f>
        <v>0</v>
      </c>
      <c r="AJ209" s="3">
        <f>+M209*0.25*MAX('Monthly Peak Data '!$P$3:$P$14)*(1+X209)</f>
        <v>0</v>
      </c>
      <c r="AK209" s="3">
        <f>+VLOOKUP($B209,'Monthly Peak Data '!$L$3:$P$14,5,FALSE)*N209*(1+X209)</f>
        <v>-8.3176644678678129E-3</v>
      </c>
      <c r="AL209" s="3">
        <f>+VLOOKUP($B209,'Monthly Peak Data '!$L$3:$P$14,5,FALSE)*O209*(1+$X209)</f>
        <v>-6.8340066322178667E-3</v>
      </c>
      <c r="AM209" s="3">
        <f>+VLOOKUP($B209,'Monthly Peak Data '!$L$3:$P$14,5,FALSE)*P209*(1+$X209)</f>
        <v>-1.7652999789559601E-2</v>
      </c>
      <c r="AN209" s="3">
        <f>+VLOOKUP($B209,'Monthly Peak Data '!$L$3:$P$14,5,FALSE)*Q209*(1+X209)</f>
        <v>-1.1378674477608661E-2</v>
      </c>
      <c r="AO209" s="3">
        <f t="shared" si="563"/>
        <v>47.964845992000448</v>
      </c>
      <c r="AP209" s="3">
        <f>+VLOOKUP($B209,'Monthly Peak Data '!$C$18:$G$29,5,FALSE)*(1+X209)</f>
        <v>0.51383010752688163</v>
      </c>
      <c r="AQ209" s="3">
        <f>+VLOOKUP($B209,'Monthly Peak Data '!$L$3:$P$14,5,FALSE)*T209*(1+X209)</f>
        <v>-2.997083824232332E-4</v>
      </c>
      <c r="AR209" s="29">
        <f>+VLOOKUP($B209,'Monthly Peak Data '!$C$3:$G$14,5,FALSE)*U209*(1+X209)</f>
        <v>8.4984703518279549E-3</v>
      </c>
      <c r="AS209" s="3">
        <f t="shared" si="564"/>
        <v>112.92837641114816</v>
      </c>
    </row>
    <row r="210" spans="1:45" x14ac:dyDescent="0.3">
      <c r="A210" s="2">
        <f t="shared" si="431"/>
        <v>2034</v>
      </c>
      <c r="B210" s="2">
        <f t="shared" si="432"/>
        <v>11</v>
      </c>
      <c r="C210" s="3">
        <f t="shared" si="543"/>
        <v>61.756389793585463</v>
      </c>
      <c r="D210" s="6">
        <f t="shared" si="488"/>
        <v>3.799797918377251</v>
      </c>
      <c r="E210" s="22">
        <f t="shared" si="433"/>
        <v>0.84486275042448977</v>
      </c>
      <c r="F210" s="3">
        <f t="shared" si="544"/>
        <v>52.1756733372955</v>
      </c>
      <c r="G210" s="6">
        <f t="shared" ref="G210:H210" si="575">+G209</f>
        <v>5.1105775321359275</v>
      </c>
      <c r="H210" s="6">
        <f t="shared" si="575"/>
        <v>23.755264344931994</v>
      </c>
      <c r="I210" s="6">
        <f t="shared" si="546"/>
        <v>0.45414242752339157</v>
      </c>
      <c r="J210" s="6">
        <f t="shared" si="547"/>
        <v>0.49552350482638169</v>
      </c>
      <c r="K210" s="6">
        <f t="shared" ref="K210:K271" si="576">+K209</f>
        <v>4.13</v>
      </c>
      <c r="L210" s="26">
        <f t="shared" si="445"/>
        <v>0</v>
      </c>
      <c r="M210" s="26">
        <f t="shared" si="446"/>
        <v>0</v>
      </c>
      <c r="N210" s="6">
        <f t="shared" si="494"/>
        <v>0.14133669444125424</v>
      </c>
      <c r="O210" s="26">
        <f t="shared" si="442"/>
        <v>0.11219099359578545</v>
      </c>
      <c r="P210" s="26">
        <f t="shared" si="443"/>
        <v>0.39527552992703546</v>
      </c>
      <c r="Q210" s="26">
        <f t="shared" si="457"/>
        <v>0.19335045841306137</v>
      </c>
      <c r="R210" s="26">
        <f t="shared" si="457"/>
        <v>0.64890346999810622</v>
      </c>
      <c r="S210" s="26">
        <f t="shared" si="457"/>
        <v>0.39862083550890082</v>
      </c>
      <c r="T210" s="26">
        <f t="shared" si="457"/>
        <v>5.0927507633514559E-3</v>
      </c>
      <c r="U210" s="75">
        <f t="shared" si="447"/>
        <v>-4.5641643875053976E-2</v>
      </c>
      <c r="V210" s="2">
        <f t="shared" ref="V210:Z210" si="577">+V198</f>
        <v>4.0542058210870133E-2</v>
      </c>
      <c r="W210" s="2">
        <f t="shared" si="577"/>
        <v>721</v>
      </c>
      <c r="X210" s="38">
        <f t="shared" si="568"/>
        <v>7.0000000000000007E-2</v>
      </c>
      <c r="Y210" s="5">
        <f t="shared" si="577"/>
        <v>0.30925205388425764</v>
      </c>
      <c r="Z210" s="5">
        <f t="shared" si="577"/>
        <v>-7.4906367041198516E-4</v>
      </c>
      <c r="AA210" s="66">
        <f t="shared" si="453"/>
        <v>0.92756896881832784</v>
      </c>
      <c r="AB210" s="5">
        <f t="shared" si="549"/>
        <v>27.113605247597622</v>
      </c>
      <c r="AC210" s="3">
        <f t="shared" si="559"/>
        <v>1513.6975531226872</v>
      </c>
      <c r="AD210" s="3">
        <f t="shared" si="560"/>
        <v>13.175379201478799</v>
      </c>
      <c r="AE210" s="3">
        <f t="shared" si="561"/>
        <v>14.375908709822347</v>
      </c>
      <c r="AF210" s="3">
        <f t="shared" si="487"/>
        <v>1665.546164102115</v>
      </c>
      <c r="AG210" s="3">
        <f t="shared" si="562"/>
        <v>-19.039799886949243</v>
      </c>
      <c r="AH210" s="3">
        <f>+K210*AVERAGE('Monthly Peak Data '!$Q$8:$Q$10)*(1+X210)*'Monthly Peak Data '!$M$40*1000</f>
        <v>72.339602348385256</v>
      </c>
      <c r="AI210" s="3">
        <f>+L210*(0.5*MAX('Monthly Peak Data '!$G$18:$G$19,'Monthly Peak Data '!$G$29)+0.5*(MAX('Monthly Peak Data '!$P$3:$P$14)))*(1+X210)</f>
        <v>0</v>
      </c>
      <c r="AJ210" s="3">
        <f>+M210*0.25*MAX('Monthly Peak Data '!$P$3:$P$14)*(1+X210)</f>
        <v>0</v>
      </c>
      <c r="AK210" s="3">
        <f>+VLOOKUP($B210,'Monthly Peak Data '!$L$3:$P$14,5,FALSE)*N210*(1+X210)</f>
        <v>-2.0164035073618945E-2</v>
      </c>
      <c r="AL210" s="3">
        <f>+VLOOKUP($B210,'Monthly Peak Data '!$L$3:$P$14,5,FALSE)*O210*(1+$X210)</f>
        <v>-1.6005915086332062E-2</v>
      </c>
      <c r="AM210" s="3">
        <f>+VLOOKUP($B210,'Monthly Peak Data '!$L$3:$P$14,5,FALSE)*P210*(1+$X210)</f>
        <v>-5.6392642269590405E-2</v>
      </c>
      <c r="AN210" s="3">
        <f>+VLOOKUP($B210,'Monthly Peak Data '!$L$3:$P$14,5,FALSE)*Q210*(1+X210)</f>
        <v>-2.7584665400263428E-2</v>
      </c>
      <c r="AO210" s="3">
        <f t="shared" si="563"/>
        <v>18.82570040637771</v>
      </c>
      <c r="AP210" s="3">
        <f>+VLOOKUP($B210,'Monthly Peak Data '!$C$18:$G$29,5,FALSE)*(1+X210)</f>
        <v>0.83685888888888882</v>
      </c>
      <c r="AQ210" s="3">
        <f>+VLOOKUP($B210,'Monthly Peak Data '!$L$3:$P$14,5,FALSE)*T210*(1+X210)</f>
        <v>-7.2656577557147454E-4</v>
      </c>
      <c r="AR210" s="29">
        <f>+VLOOKUP($B210,'Monthly Peak Data '!$C$3:$G$14,5,FALSE)*U210*(1+X210)</f>
        <v>7.1301376061609304E-3</v>
      </c>
      <c r="AS210" s="3">
        <f t="shared" si="564"/>
        <v>72.848618070703395</v>
      </c>
    </row>
    <row r="211" spans="1:45" x14ac:dyDescent="0.3">
      <c r="A211" s="2">
        <f t="shared" si="431"/>
        <v>2034</v>
      </c>
      <c r="B211" s="2">
        <f t="shared" si="432"/>
        <v>12</v>
      </c>
      <c r="C211" s="3">
        <f t="shared" si="543"/>
        <v>88.663966507623442</v>
      </c>
      <c r="D211" s="6">
        <f t="shared" si="488"/>
        <v>3.9538117946026654</v>
      </c>
      <c r="E211" s="22">
        <f t="shared" si="433"/>
        <v>0.71583737887983834</v>
      </c>
      <c r="F211" s="3">
        <f t="shared" si="544"/>
        <v>63.468981385906936</v>
      </c>
      <c r="G211" s="6">
        <f t="shared" ref="G211:H211" si="578">+G210</f>
        <v>5.1105775321359275</v>
      </c>
      <c r="H211" s="6">
        <f t="shared" si="578"/>
        <v>23.755264344931994</v>
      </c>
      <c r="I211" s="6">
        <f t="shared" si="546"/>
        <v>0.24350281711372534</v>
      </c>
      <c r="J211" s="6">
        <f t="shared" si="547"/>
        <v>0.24513851663004607</v>
      </c>
      <c r="K211" s="6">
        <f t="shared" si="576"/>
        <v>4.13</v>
      </c>
      <c r="L211" s="26">
        <f t="shared" si="445"/>
        <v>0</v>
      </c>
      <c r="M211" s="26">
        <f t="shared" si="446"/>
        <v>0</v>
      </c>
      <c r="N211" s="6">
        <f t="shared" si="494"/>
        <v>0.14133669444125424</v>
      </c>
      <c r="O211" s="26">
        <f t="shared" si="442"/>
        <v>7.5392419389124138E-2</v>
      </c>
      <c r="P211" s="26">
        <f t="shared" si="443"/>
        <v>0.10201932763013324</v>
      </c>
      <c r="Q211" s="26">
        <f t="shared" si="457"/>
        <v>0.19335045841306137</v>
      </c>
      <c r="R211" s="26">
        <f t="shared" si="457"/>
        <v>0.64890346999810622</v>
      </c>
      <c r="S211" s="26">
        <f t="shared" si="457"/>
        <v>0.39862083550890082</v>
      </c>
      <c r="T211" s="26">
        <f t="shared" si="457"/>
        <v>5.0927507633514559E-3</v>
      </c>
      <c r="U211" s="75">
        <f t="shared" si="447"/>
        <v>-3.4920840331506921E-2</v>
      </c>
      <c r="V211" s="2">
        <f t="shared" ref="V211:Z211" si="579">+V199</f>
        <v>2.5858742599975813E-2</v>
      </c>
      <c r="W211" s="2">
        <f t="shared" si="579"/>
        <v>744</v>
      </c>
      <c r="X211" s="38">
        <f t="shared" si="568"/>
        <v>7.0000000000000007E-2</v>
      </c>
      <c r="Y211" s="5">
        <f t="shared" si="579"/>
        <v>0.30925205388425764</v>
      </c>
      <c r="Z211" s="5">
        <f t="shared" si="579"/>
        <v>-4.92388546574846E-3</v>
      </c>
      <c r="AA211" s="66">
        <f t="shared" si="453"/>
        <v>0.92756896881832784</v>
      </c>
      <c r="AB211" s="5">
        <f t="shared" si="549"/>
        <v>17.84541080304821</v>
      </c>
      <c r="AC211" s="3">
        <f t="shared" si="559"/>
        <v>1211.9141493083064</v>
      </c>
      <c r="AD211" s="3">
        <f t="shared" si="560"/>
        <v>4.6495863493105229</v>
      </c>
      <c r="AE211" s="3">
        <f t="shared" si="561"/>
        <v>4.680819360216951</v>
      </c>
      <c r="AF211" s="3">
        <f t="shared" si="487"/>
        <v>1665.546164102115</v>
      </c>
      <c r="AG211" s="3">
        <f t="shared" si="562"/>
        <v>-125.15597490203488</v>
      </c>
      <c r="AH211" s="3">
        <f>+K211*AVERAGE('Monthly Peak Data '!$Q$8:$Q$10)*(1+X211)*'Monthly Peak Data '!$M$40*1000</f>
        <v>72.339602348385256</v>
      </c>
      <c r="AI211" s="3">
        <f>+L211*(0.5*MAX('Monthly Peak Data '!$G$18:$G$19,'Monthly Peak Data '!$G$29)+0.5*(MAX('Monthly Peak Data '!$P$3:$P$14)))*(1+X211)</f>
        <v>0</v>
      </c>
      <c r="AJ211" s="3">
        <f>+M211*0.25*MAX('Monthly Peak Data '!$P$3:$P$14)*(1+X211)</f>
        <v>0</v>
      </c>
      <c r="AK211" s="3">
        <f>+VLOOKUP($B211,'Monthly Peak Data '!$L$3:$P$14,5,FALSE)*N211*(1+X211)</f>
        <v>-0.13254600797182903</v>
      </c>
      <c r="AL211" s="3">
        <f>+VLOOKUP($B211,'Monthly Peak Data '!$L$3:$P$14,5,FALSE)*O211*(1+$X211)</f>
        <v>-7.0703254104473492E-2</v>
      </c>
      <c r="AM211" s="3">
        <f>+VLOOKUP($B211,'Monthly Peak Data '!$L$3:$P$14,5,FALSE)*P211*(1+$X211)</f>
        <v>-9.5674054546144222E-2</v>
      </c>
      <c r="AN211" s="3">
        <f>+VLOOKUP($B211,'Monthly Peak Data '!$L$3:$P$14,5,FALSE)*Q211*(1+X211)</f>
        <v>-0.18132468361092513</v>
      </c>
      <c r="AO211" s="3">
        <f t="shared" si="563"/>
        <v>12.390545423194453</v>
      </c>
      <c r="AP211" s="3">
        <f>+VLOOKUP($B211,'Monthly Peak Data '!$C$18:$G$29,5,FALSE)*(1+X211)</f>
        <v>0</v>
      </c>
      <c r="AQ211" s="3">
        <f>+VLOOKUP($B211,'Monthly Peak Data '!$L$3:$P$14,5,FALSE)*T211*(1+X211)</f>
        <v>-4.7759980940992649E-3</v>
      </c>
      <c r="AR211" s="29">
        <f>+VLOOKUP($B211,'Monthly Peak Data '!$C$3:$G$14,5,FALSE)*U211*(1+X211)</f>
        <v>3.1633944397271838E-2</v>
      </c>
      <c r="AS211" s="3">
        <f t="shared" si="564"/>
        <v>-40.879217184385368</v>
      </c>
    </row>
    <row r="212" spans="1:45" x14ac:dyDescent="0.3">
      <c r="A212" s="2">
        <f t="shared" si="431"/>
        <v>2035</v>
      </c>
      <c r="B212" s="2">
        <f t="shared" si="432"/>
        <v>1</v>
      </c>
      <c r="C212" s="3">
        <f t="shared" si="543"/>
        <v>117.19877688892345</v>
      </c>
      <c r="D212" s="6">
        <f t="shared" si="488"/>
        <v>4.1447604875846205</v>
      </c>
      <c r="E212" s="22">
        <f t="shared" si="433"/>
        <v>0.70389395402298183</v>
      </c>
      <c r="F212" s="3">
        <f t="shared" si="544"/>
        <v>82.49551047100158</v>
      </c>
      <c r="G212" s="6">
        <f t="shared" ref="G212:H212" si="580">+G211</f>
        <v>5.1105775321359275</v>
      </c>
      <c r="H212" s="6">
        <f t="shared" si="580"/>
        <v>23.755264344931994</v>
      </c>
      <c r="I212" s="6">
        <f t="shared" si="546"/>
        <v>0.32698085049119335</v>
      </c>
      <c r="J212" s="6">
        <f t="shared" si="547"/>
        <v>0.27534118974553878</v>
      </c>
      <c r="K212" s="6">
        <f t="shared" si="576"/>
        <v>4.13</v>
      </c>
      <c r="L212" s="26">
        <f t="shared" si="445"/>
        <v>0</v>
      </c>
      <c r="M212" s="26">
        <f t="shared" si="446"/>
        <v>0</v>
      </c>
      <c r="N212" s="6">
        <f t="shared" si="494"/>
        <v>0.14133669444125424</v>
      </c>
      <c r="O212" s="26">
        <f t="shared" si="442"/>
        <v>9.1839525294027571E-2</v>
      </c>
      <c r="P212" s="26">
        <f t="shared" si="443"/>
        <v>4.7622747419322604E-2</v>
      </c>
      <c r="Q212" s="26">
        <f t="shared" si="457"/>
        <v>0.19480058685115934</v>
      </c>
      <c r="R212" s="26">
        <f t="shared" si="457"/>
        <v>0.68264645043800776</v>
      </c>
      <c r="S212" s="26">
        <f t="shared" si="457"/>
        <v>0.41456566892925684</v>
      </c>
      <c r="T212" s="26">
        <f t="shared" si="457"/>
        <v>4.9807102465577241E-3</v>
      </c>
      <c r="U212" s="75">
        <f t="shared" si="447"/>
        <v>-4.1906854565580132E-2</v>
      </c>
      <c r="V212" s="2">
        <f t="shared" ref="V212:Z212" si="581">+V200</f>
        <v>2.2616097317868761E-2</v>
      </c>
      <c r="W212" s="2">
        <f t="shared" si="581"/>
        <v>744</v>
      </c>
      <c r="X212" s="38">
        <f t="shared" si="568"/>
        <v>7.0000000000000007E-2</v>
      </c>
      <c r="Y212" s="5">
        <f t="shared" si="581"/>
        <v>0.30925205388425764</v>
      </c>
      <c r="Z212" s="5">
        <f t="shared" si="581"/>
        <v>-6.0846321130844493E-3</v>
      </c>
      <c r="AA212" s="66">
        <f t="shared" si="453"/>
        <v>0.92756896881832784</v>
      </c>
      <c r="AB212" s="5">
        <f t="shared" si="549"/>
        <v>15.607624610465875</v>
      </c>
      <c r="AC212" s="3">
        <f t="shared" si="559"/>
        <v>1377.68808664376</v>
      </c>
      <c r="AD212" s="3">
        <f t="shared" si="560"/>
        <v>5.4606319751268311</v>
      </c>
      <c r="AE212" s="3">
        <f t="shared" si="561"/>
        <v>4.5982414644017453</v>
      </c>
      <c r="AF212" s="3">
        <f t="shared" si="487"/>
        <v>1665.546164102115</v>
      </c>
      <c r="AG212" s="3">
        <f t="shared" si="562"/>
        <v>-154.65998738814207</v>
      </c>
      <c r="AH212" s="3">
        <f>+K212*AVERAGE('Monthly Peak Data '!$Q$8:$Q$10)*(1+X212)*'Monthly Peak Data '!$M$40*1000</f>
        <v>72.339602348385256</v>
      </c>
      <c r="AI212" s="3">
        <f>+L212*(0.5*MAX('Monthly Peak Data '!$G$18:$G$19,'Monthly Peak Data '!$G$29)+0.5*(MAX('Monthly Peak Data '!$P$3:$P$14)))*(1+X212)</f>
        <v>0</v>
      </c>
      <c r="AJ212" s="3">
        <f>+M212*0.25*MAX('Monthly Peak Data '!$P$3:$P$14)*(1+X212)</f>
        <v>0</v>
      </c>
      <c r="AK212" s="3">
        <f>+VLOOKUP($B212,'Monthly Peak Data '!$L$3:$P$14,5,FALSE)*N212*(1+X212)</f>
        <v>-0.16379213167663445</v>
      </c>
      <c r="AL212" s="3">
        <f>+VLOOKUP($B212,'Monthly Peak Data '!$L$3:$P$14,5,FALSE)*O212*(1+$X212)</f>
        <v>-0.10643090019578269</v>
      </c>
      <c r="AM212" s="3">
        <f>+VLOOKUP($B212,'Monthly Peak Data '!$L$3:$P$14,5,FALSE)*P212*(1+$X212)</f>
        <v>-5.518900344277481E-2</v>
      </c>
      <c r="AN212" s="3">
        <f>+VLOOKUP($B212,'Monthly Peak Data '!$L$3:$P$14,5,FALSE)*Q212*(1+X212)</f>
        <v>-0.22575031557337455</v>
      </c>
      <c r="AO212" s="3">
        <f t="shared" si="563"/>
        <v>11.400303807910664</v>
      </c>
      <c r="AP212" s="3">
        <f>+VLOOKUP($B212,'Monthly Peak Data '!$C$18:$G$29,5,FALSE)*(1+X212)</f>
        <v>0</v>
      </c>
      <c r="AQ212" s="3">
        <f>+VLOOKUP($B212,'Monthly Peak Data '!$L$3:$P$14,5,FALSE)*T212*(1+X212)</f>
        <v>-5.7720406704886403E-3</v>
      </c>
      <c r="AR212" s="29">
        <f>+VLOOKUP($B212,'Monthly Peak Data '!$C$3:$G$14,5,FALSE)*U212*(1+X212)</f>
        <v>4.6134918232742607E-2</v>
      </c>
      <c r="AS212" s="3">
        <f t="shared" si="564"/>
        <v>-71.430880705172484</v>
      </c>
    </row>
    <row r="213" spans="1:45" x14ac:dyDescent="0.3">
      <c r="A213" s="2">
        <f t="shared" si="431"/>
        <v>2035</v>
      </c>
      <c r="B213" s="2">
        <f t="shared" si="432"/>
        <v>2</v>
      </c>
      <c r="C213" s="3">
        <f t="shared" si="543"/>
        <v>113.32877805890759</v>
      </c>
      <c r="D213" s="6">
        <f t="shared" si="488"/>
        <v>4.1101957583881408</v>
      </c>
      <c r="E213" s="22">
        <f t="shared" si="433"/>
        <v>0.91686750766748637</v>
      </c>
      <c r="F213" s="3">
        <f t="shared" si="544"/>
        <v>103.90747428587231</v>
      </c>
      <c r="G213" s="6">
        <f t="shared" ref="G213:H213" si="582">+G212</f>
        <v>5.1105775321359275</v>
      </c>
      <c r="H213" s="6">
        <f t="shared" si="582"/>
        <v>23.755264344931994</v>
      </c>
      <c r="I213" s="6">
        <f t="shared" si="546"/>
        <v>0.32983349101280529</v>
      </c>
      <c r="J213" s="6">
        <f t="shared" si="547"/>
        <v>0.47471584328327343</v>
      </c>
      <c r="K213" s="6">
        <f t="shared" si="576"/>
        <v>4.13</v>
      </c>
      <c r="L213" s="26">
        <f t="shared" si="445"/>
        <v>0</v>
      </c>
      <c r="M213" s="26">
        <f t="shared" si="446"/>
        <v>0</v>
      </c>
      <c r="N213" s="6">
        <f t="shared" si="494"/>
        <v>0.14133669444125424</v>
      </c>
      <c r="O213" s="26">
        <f t="shared" si="442"/>
        <v>0.12572432868227612</v>
      </c>
      <c r="P213" s="26">
        <f t="shared" si="443"/>
        <v>1.7809558780224208E-2</v>
      </c>
      <c r="Q213" s="26">
        <f t="shared" si="457"/>
        <v>0.19480058685115934</v>
      </c>
      <c r="R213" s="26">
        <f t="shared" si="457"/>
        <v>0.68264645043800776</v>
      </c>
      <c r="S213" s="26">
        <f t="shared" si="457"/>
        <v>0.41456566892925684</v>
      </c>
      <c r="T213" s="26">
        <f t="shared" si="457"/>
        <v>4.9807102465577241E-3</v>
      </c>
      <c r="U213" s="75">
        <f t="shared" si="447"/>
        <v>-4.6754649512469354E-2</v>
      </c>
      <c r="V213" s="2">
        <f t="shared" ref="V213:Z213" si="583">+V201</f>
        <v>5.2674725789192064E-2</v>
      </c>
      <c r="W213" s="2">
        <f t="shared" si="583"/>
        <v>672</v>
      </c>
      <c r="X213" s="38">
        <f t="shared" si="568"/>
        <v>7.0000000000000007E-2</v>
      </c>
      <c r="Y213" s="5">
        <f t="shared" si="583"/>
        <v>0.30925205388425764</v>
      </c>
      <c r="Z213" s="5">
        <f t="shared" si="583"/>
        <v>-5.5317014446227934E-3</v>
      </c>
      <c r="AA213" s="66">
        <f t="shared" si="453"/>
        <v>0.92756896881832784</v>
      </c>
      <c r="AB213" s="5">
        <f t="shared" si="549"/>
        <v>32.833544407822409</v>
      </c>
      <c r="AC213" s="3">
        <f t="shared" si="559"/>
        <v>3650.4662182587431</v>
      </c>
      <c r="AD213" s="3">
        <f t="shared" si="560"/>
        <v>11.587674754560959</v>
      </c>
      <c r="AE213" s="3">
        <f t="shared" si="561"/>
        <v>16.677665982045898</v>
      </c>
      <c r="AF213" s="3">
        <f t="shared" si="487"/>
        <v>1665.546164102115</v>
      </c>
      <c r="AG213" s="3">
        <f t="shared" si="562"/>
        <v>-140.60552220085461</v>
      </c>
      <c r="AH213" s="3">
        <f>+K213*AVERAGE('Monthly Peak Data '!$Q$8:$Q$10)*(1+X213)*'Monthly Peak Data '!$M$40*1000</f>
        <v>72.339602348385256</v>
      </c>
      <c r="AI213" s="3">
        <f>+L213*(0.5*MAX('Monthly Peak Data '!$G$18:$G$19,'Monthly Peak Data '!$G$29)+0.5*(MAX('Monthly Peak Data '!$P$3:$P$14)))*(1+X213)</f>
        <v>0</v>
      </c>
      <c r="AJ213" s="3">
        <f>+M213*0.25*MAX('Monthly Peak Data '!$P$3:$P$14)*(1+X213)</f>
        <v>0</v>
      </c>
      <c r="AK213" s="3">
        <f>+VLOOKUP($B213,'Monthly Peak Data '!$L$3:$P$14,5,FALSE)*N213*(1+X213)</f>
        <v>-0.148907798298127</v>
      </c>
      <c r="AL213" s="3">
        <f>+VLOOKUP($B213,'Monthly Peak Data '!$L$3:$P$14,5,FALSE)*O213*(1+$X213)</f>
        <v>-0.13245911156050991</v>
      </c>
      <c r="AM213" s="3">
        <f>+VLOOKUP($B213,'Monthly Peak Data '!$L$3:$P$14,5,FALSE)*P213*(1+$X213)</f>
        <v>-1.8763578680740575E-2</v>
      </c>
      <c r="AN213" s="3">
        <f>+VLOOKUP($B213,'Monthly Peak Data '!$L$3:$P$14,5,FALSE)*Q213*(1+X213)</f>
        <v>-0.205235636858947</v>
      </c>
      <c r="AO213" s="3">
        <f t="shared" si="563"/>
        <v>23.982661723469572</v>
      </c>
      <c r="AP213" s="3">
        <f>+VLOOKUP($B213,'Monthly Peak Data '!$C$18:$G$29,5,FALSE)*(1+X213)</f>
        <v>1.6748047619047624</v>
      </c>
      <c r="AQ213" s="3">
        <f>+VLOOKUP($B213,'Monthly Peak Data '!$L$3:$P$14,5,FALSE)*T213*(1+X213)</f>
        <v>-5.2475162215152938E-3</v>
      </c>
      <c r="AR213" s="29">
        <f>+VLOOKUP($B213,'Monthly Peak Data '!$C$3:$G$14,5,FALSE)*U213*(1+X213)</f>
        <v>5.3145258686813898E-2</v>
      </c>
      <c r="AS213" s="3">
        <f t="shared" si="564"/>
        <v>-43.065921750028046</v>
      </c>
    </row>
    <row r="214" spans="1:45" x14ac:dyDescent="0.3">
      <c r="A214" s="2">
        <f t="shared" si="431"/>
        <v>2035</v>
      </c>
      <c r="B214" s="2">
        <f t="shared" si="432"/>
        <v>3</v>
      </c>
      <c r="C214" s="3">
        <f t="shared" si="543"/>
        <v>78.987156094463813</v>
      </c>
      <c r="D214" s="6">
        <f t="shared" si="488"/>
        <v>4.0460286524805946</v>
      </c>
      <c r="E214" s="22">
        <f t="shared" si="433"/>
        <v>0.77619975601835101</v>
      </c>
      <c r="F214" s="3">
        <f t="shared" si="544"/>
        <v>61.309811289106221</v>
      </c>
      <c r="G214" s="6">
        <f t="shared" ref="G214:H214" si="584">+G213</f>
        <v>5.1105775321359275</v>
      </c>
      <c r="H214" s="6">
        <f t="shared" si="584"/>
        <v>23.755264344931994</v>
      </c>
      <c r="I214" s="6">
        <f t="shared" si="546"/>
        <v>0.28859320250557424</v>
      </c>
      <c r="J214" s="6">
        <f t="shared" si="547"/>
        <v>0.42779629346171044</v>
      </c>
      <c r="K214" s="6">
        <f t="shared" si="576"/>
        <v>4.13</v>
      </c>
      <c r="L214" s="26">
        <f t="shared" si="445"/>
        <v>0</v>
      </c>
      <c r="M214" s="26">
        <f t="shared" si="446"/>
        <v>0</v>
      </c>
      <c r="N214" s="6">
        <f t="shared" si="494"/>
        <v>0.14133669444125424</v>
      </c>
      <c r="O214" s="26">
        <f t="shared" si="442"/>
        <v>0.13873103632384554</v>
      </c>
      <c r="P214" s="26">
        <f t="shared" si="443"/>
        <v>2.5945942591046232E-2</v>
      </c>
      <c r="Q214" s="26">
        <f t="shared" si="457"/>
        <v>0.19480058685115934</v>
      </c>
      <c r="R214" s="26">
        <f t="shared" si="457"/>
        <v>0.68264645043800776</v>
      </c>
      <c r="S214" s="26">
        <f t="shared" si="457"/>
        <v>0.41456566892925684</v>
      </c>
      <c r="T214" s="26">
        <f t="shared" si="457"/>
        <v>4.9807102465577241E-3</v>
      </c>
      <c r="U214" s="75">
        <f t="shared" si="447"/>
        <v>-4.8337906852656452E-2</v>
      </c>
      <c r="V214" s="2">
        <f t="shared" ref="V214:Z214" si="585">+V202</f>
        <v>0.10095698428780983</v>
      </c>
      <c r="W214" s="2">
        <f t="shared" si="585"/>
        <v>743</v>
      </c>
      <c r="X214" s="38">
        <f t="shared" si="568"/>
        <v>7.0000000000000007E-2</v>
      </c>
      <c r="Y214" s="5">
        <f t="shared" si="585"/>
        <v>0.30925205388425764</v>
      </c>
      <c r="Z214" s="5">
        <f t="shared" si="585"/>
        <v>1.6072852482783614E-2</v>
      </c>
      <c r="AA214" s="66">
        <f t="shared" si="453"/>
        <v>0.92756896881832784</v>
      </c>
      <c r="AB214" s="5">
        <f t="shared" si="549"/>
        <v>69.577912397462953</v>
      </c>
      <c r="AC214" s="3">
        <f t="shared" si="559"/>
        <v>4564.4152865069073</v>
      </c>
      <c r="AD214" s="3">
        <f t="shared" si="560"/>
        <v>21.485292441806664</v>
      </c>
      <c r="AE214" s="3">
        <f t="shared" si="561"/>
        <v>31.84873514256892</v>
      </c>
      <c r="AF214" s="3">
        <f t="shared" si="487"/>
        <v>1665.546164102115</v>
      </c>
      <c r="AG214" s="3">
        <f t="shared" si="562"/>
        <v>408.54189967101479</v>
      </c>
      <c r="AH214" s="3">
        <f>+K214*AVERAGE('Monthly Peak Data '!$Q$8:$Q$10)*(1+X214)*'Monthly Peak Data '!$M$40*1000</f>
        <v>72.339602348385256</v>
      </c>
      <c r="AI214" s="3">
        <f>+L214*(0.5*MAX('Monthly Peak Data '!$G$18:$G$19,'Monthly Peak Data '!$G$29)+0.5*(MAX('Monthly Peak Data '!$P$3:$P$14)))*(1+X214)</f>
        <v>0</v>
      </c>
      <c r="AJ214" s="3">
        <f>+M214*0.25*MAX('Monthly Peak Data '!$P$3:$P$14)*(1+X214)</f>
        <v>0</v>
      </c>
      <c r="AK214" s="3">
        <f>+VLOOKUP($B214,'Monthly Peak Data '!$L$3:$P$14,5,FALSE)*N214*(1+X214)</f>
        <v>0.43266490419659598</v>
      </c>
      <c r="AL214" s="3">
        <f>+VLOOKUP($B214,'Monthly Peak Data '!$L$3:$P$14,5,FALSE)*O214*(1+$X214)</f>
        <v>0.42468837110874808</v>
      </c>
      <c r="AM214" s="3">
        <f>+VLOOKUP($B214,'Monthly Peak Data '!$L$3:$P$14,5,FALSE)*P214*(1+$X214)</f>
        <v>7.9426640122189751E-2</v>
      </c>
      <c r="AN214" s="3">
        <f>+VLOOKUP($B214,'Monthly Peak Data '!$L$3:$P$14,5,FALSE)*Q214*(1+X214)</f>
        <v>0.59633046874765716</v>
      </c>
      <c r="AO214" s="3">
        <f t="shared" si="563"/>
        <v>50.821912971905775</v>
      </c>
      <c r="AP214" s="3">
        <f>+VLOOKUP($B214,'Monthly Peak Data '!$C$18:$G$29,5,FALSE)*(1+X214)</f>
        <v>4.0038709677419362E-2</v>
      </c>
      <c r="AQ214" s="3">
        <f>+VLOOKUP($B214,'Monthly Peak Data '!$L$3:$P$14,5,FALSE)*T214*(1+X214)</f>
        <v>1.5247126941642219E-2</v>
      </c>
      <c r="AR214" s="29">
        <f>+VLOOKUP($B214,'Monthly Peak Data '!$C$3:$G$14,5,FALSE)*U214*(1+X214)</f>
        <v>8.8844293151523618E-3</v>
      </c>
      <c r="AS214" s="3">
        <f t="shared" si="564"/>
        <v>533.30069564141525</v>
      </c>
    </row>
    <row r="215" spans="1:45" x14ac:dyDescent="0.3">
      <c r="A215" s="2">
        <f t="shared" si="431"/>
        <v>2035</v>
      </c>
      <c r="B215" s="2">
        <f t="shared" si="432"/>
        <v>4</v>
      </c>
      <c r="C215" s="3">
        <f t="shared" si="543"/>
        <v>54.981385361114178</v>
      </c>
      <c r="D215" s="6">
        <f t="shared" si="488"/>
        <v>3.7004862843045561</v>
      </c>
      <c r="E215" s="22">
        <f t="shared" si="433"/>
        <v>0.85629917965995661</v>
      </c>
      <c r="F215" s="3">
        <f t="shared" si="544"/>
        <v>47.080515181290018</v>
      </c>
      <c r="G215" s="6">
        <f t="shared" ref="G215:H215" si="586">+G214</f>
        <v>5.1105775321359275</v>
      </c>
      <c r="H215" s="6">
        <f t="shared" si="586"/>
        <v>23.755264344931994</v>
      </c>
      <c r="I215" s="6">
        <f t="shared" si="546"/>
        <v>0.21559211357673932</v>
      </c>
      <c r="J215" s="6">
        <f t="shared" si="547"/>
        <v>0.37433990974999132</v>
      </c>
      <c r="K215" s="6">
        <f t="shared" si="576"/>
        <v>4.13</v>
      </c>
      <c r="L215" s="26">
        <f t="shared" si="445"/>
        <v>0</v>
      </c>
      <c r="M215" s="26">
        <f t="shared" si="446"/>
        <v>0</v>
      </c>
      <c r="N215" s="6">
        <f t="shared" si="494"/>
        <v>0.14133669444125424</v>
      </c>
      <c r="O215" s="26">
        <f t="shared" si="442"/>
        <v>0.15202464879253072</v>
      </c>
      <c r="P215" s="26">
        <f t="shared" si="443"/>
        <v>0.15201931315125494</v>
      </c>
      <c r="Q215" s="26">
        <f t="shared" si="457"/>
        <v>0.19480058685115934</v>
      </c>
      <c r="R215" s="26">
        <f t="shared" si="457"/>
        <v>0.68264645043800776</v>
      </c>
      <c r="S215" s="26">
        <f t="shared" si="457"/>
        <v>0.41456566892925684</v>
      </c>
      <c r="T215" s="26">
        <f t="shared" si="457"/>
        <v>4.9807102465577241E-3</v>
      </c>
      <c r="U215" s="75">
        <f t="shared" si="447"/>
        <v>-5.1158259887461428E-2</v>
      </c>
      <c r="V215" s="2">
        <f t="shared" ref="V215:Z215" si="587">+V203</f>
        <v>0.14691857833957545</v>
      </c>
      <c r="W215" s="2">
        <f t="shared" si="587"/>
        <v>720</v>
      </c>
      <c r="X215" s="38">
        <f t="shared" si="568"/>
        <v>7.0000000000000007E-2</v>
      </c>
      <c r="Y215" s="5">
        <f t="shared" si="587"/>
        <v>0.30925205388425764</v>
      </c>
      <c r="Z215" s="5">
        <f t="shared" si="587"/>
        <v>2.6413857677902619E-3</v>
      </c>
      <c r="AA215" s="66">
        <f t="shared" si="453"/>
        <v>0.92756896881832784</v>
      </c>
      <c r="AB215" s="5">
        <f t="shared" si="549"/>
        <v>98.119522231700202</v>
      </c>
      <c r="AC215" s="3">
        <f t="shared" si="559"/>
        <v>4942.8838919312193</v>
      </c>
      <c r="AD215" s="3">
        <f t="shared" si="560"/>
        <v>22.63456084374716</v>
      </c>
      <c r="AE215" s="3">
        <f t="shared" si="561"/>
        <v>39.301156813711813</v>
      </c>
      <c r="AF215" s="3">
        <f t="shared" si="487"/>
        <v>1665.546164102115</v>
      </c>
      <c r="AG215" s="3">
        <f t="shared" si="562"/>
        <v>67.139094351354743</v>
      </c>
      <c r="AH215" s="3">
        <f>+K215*AVERAGE('Monthly Peak Data '!$Q$8:$Q$10)*(1+X215)*'Monthly Peak Data '!$M$40*1000</f>
        <v>72.339602348385256</v>
      </c>
      <c r="AI215" s="3">
        <f>+L215*(0.5*MAX('Monthly Peak Data '!$G$18:$G$19,'Monthly Peak Data '!$G$29)+0.5*(MAX('Monthly Peak Data '!$P$3:$P$14)))*(1+X215)</f>
        <v>0</v>
      </c>
      <c r="AJ215" s="3">
        <f>+M215*0.25*MAX('Monthly Peak Data '!$P$3:$P$14)*(1+X215)</f>
        <v>0</v>
      </c>
      <c r="AK215" s="3">
        <f>+VLOOKUP($B215,'Monthly Peak Data '!$L$3:$P$14,5,FALSE)*N215*(1+X215)</f>
        <v>7.1103428678348776E-2</v>
      </c>
      <c r="AL215" s="3">
        <f>+VLOOKUP($B215,'Monthly Peak Data '!$L$3:$P$14,5,FALSE)*O215*(1+$X215)</f>
        <v>7.6480306940131693E-2</v>
      </c>
      <c r="AM215" s="3">
        <f>+VLOOKUP($B215,'Monthly Peak Data '!$L$3:$P$14,5,FALSE)*P215*(1+$X215)</f>
        <v>7.6477622694611405E-2</v>
      </c>
      <c r="AN215" s="3">
        <f>+VLOOKUP($B215,'Monthly Peak Data '!$L$3:$P$14,5,FALSE)*Q215*(1+X215)</f>
        <v>9.799995456543649E-2</v>
      </c>
      <c r="AO215" s="3">
        <f t="shared" si="563"/>
        <v>71.669609620053379</v>
      </c>
      <c r="AP215" s="3">
        <f>+VLOOKUP($B215,'Monthly Peak Data '!$C$18:$G$29,5,FALSE)*(1+X215)</f>
        <v>142.15603888888893</v>
      </c>
      <c r="AQ215" s="3">
        <f>+VLOOKUP($B215,'Monthly Peak Data '!$L$3:$P$14,5,FALSE)*T215*(1+X215)</f>
        <v>2.5056874096545155E-3</v>
      </c>
      <c r="AR215" s="29">
        <f>+VLOOKUP($B215,'Monthly Peak Data '!$C$3:$G$14,5,FALSE)*U215*(1+X215)</f>
        <v>7.590521547035608E-3</v>
      </c>
      <c r="AS215" s="3">
        <f t="shared" si="564"/>
        <v>353.63650273051758</v>
      </c>
    </row>
    <row r="216" spans="1:45" x14ac:dyDescent="0.3">
      <c r="A216" s="2">
        <f t="shared" si="431"/>
        <v>2035</v>
      </c>
      <c r="B216" s="2">
        <f t="shared" si="432"/>
        <v>5</v>
      </c>
      <c r="C216" s="3">
        <f t="shared" si="543"/>
        <v>46.204161606884483</v>
      </c>
      <c r="D216" s="6">
        <f t="shared" si="488"/>
        <v>3.6787769431388173</v>
      </c>
      <c r="E216" s="22">
        <f t="shared" si="433"/>
        <v>0.82264044532210756</v>
      </c>
      <c r="F216" s="3">
        <f t="shared" si="544"/>
        <v>38.009412080022074</v>
      </c>
      <c r="G216" s="6">
        <f t="shared" ref="G216" si="588">+G215</f>
        <v>5.1105775321359275</v>
      </c>
      <c r="H216" s="6">
        <f t="shared" ref="H216" si="589">+H215</f>
        <v>23.755264344931994</v>
      </c>
      <c r="I216" s="6">
        <f t="shared" si="546"/>
        <v>0.20150074510122404</v>
      </c>
      <c r="J216" s="6">
        <f t="shared" si="547"/>
        <v>0.37602784199336448</v>
      </c>
      <c r="K216" s="6">
        <f t="shared" si="576"/>
        <v>4.13</v>
      </c>
      <c r="L216" s="26">
        <f t="shared" si="445"/>
        <v>0</v>
      </c>
      <c r="M216" s="26">
        <f t="shared" si="446"/>
        <v>0</v>
      </c>
      <c r="N216" s="6">
        <f t="shared" si="494"/>
        <v>0.14133669444125424</v>
      </c>
      <c r="O216" s="26">
        <f t="shared" si="442"/>
        <v>0.15653168597775441</v>
      </c>
      <c r="P216" s="26">
        <f t="shared" si="443"/>
        <v>0.26714906381438297</v>
      </c>
      <c r="Q216" s="26">
        <f t="shared" si="457"/>
        <v>0.19480058685115934</v>
      </c>
      <c r="R216" s="26">
        <f t="shared" si="457"/>
        <v>0.68264645043800776</v>
      </c>
      <c r="S216" s="26">
        <f t="shared" si="457"/>
        <v>0.41456566892925684</v>
      </c>
      <c r="T216" s="26">
        <f t="shared" si="457"/>
        <v>4.9807102465577241E-3</v>
      </c>
      <c r="U216" s="75">
        <f t="shared" si="447"/>
        <v>-6.5234543771216943E-2</v>
      </c>
      <c r="V216" s="2">
        <f t="shared" ref="V216:Z216" si="590">+V204</f>
        <v>0.20374675305062195</v>
      </c>
      <c r="W216" s="2">
        <f t="shared" si="590"/>
        <v>744</v>
      </c>
      <c r="X216" s="38">
        <f t="shared" si="568"/>
        <v>7.0000000000000007E-2</v>
      </c>
      <c r="Y216" s="5">
        <f t="shared" si="590"/>
        <v>0.30925205388425764</v>
      </c>
      <c r="Z216" s="5">
        <f t="shared" si="590"/>
        <v>0.11317959405581732</v>
      </c>
      <c r="AA216" s="66">
        <f t="shared" si="453"/>
        <v>0.92756896881832784</v>
      </c>
      <c r="AB216" s="5">
        <f t="shared" si="549"/>
        <v>140.60793922667244</v>
      </c>
      <c r="AC216" s="3">
        <f t="shared" si="559"/>
        <v>5718.5348610545434</v>
      </c>
      <c r="AD216" s="3">
        <f t="shared" si="560"/>
        <v>30.315886837814677</v>
      </c>
      <c r="AE216" s="3">
        <f t="shared" si="561"/>
        <v>56.573574951357564</v>
      </c>
      <c r="AF216" s="3">
        <f t="shared" si="487"/>
        <v>1665.546164102115</v>
      </c>
      <c r="AG216" s="3">
        <f t="shared" si="562"/>
        <v>2876.8139575153969</v>
      </c>
      <c r="AH216" s="3">
        <f>+K216*AVERAGE('Monthly Peak Data '!$Q$8:$Q$10)*(1+X216)*'Monthly Peak Data '!$M$40*1000</f>
        <v>72.339602348385256</v>
      </c>
      <c r="AI216" s="3">
        <f>+L216*(0.5*MAX('Monthly Peak Data '!$G$18:$G$19,'Monthly Peak Data '!$G$29)+0.5*(MAX('Monthly Peak Data '!$P$3:$P$14)))*(1+X216)</f>
        <v>0</v>
      </c>
      <c r="AJ216" s="3">
        <f>+M216*0.25*MAX('Monthly Peak Data '!$P$3:$P$14)*(1+X216)</f>
        <v>0</v>
      </c>
      <c r="AK216" s="3">
        <f>+VLOOKUP($B216,'Monthly Peak Data '!$L$3:$P$14,5,FALSE)*N216*(1+X216)</f>
        <v>3.046680001052871</v>
      </c>
      <c r="AL216" s="3">
        <f>+VLOOKUP($B216,'Monthly Peak Data '!$L$3:$P$14,5,FALSE)*O216*(1+$X216)</f>
        <v>3.3742260570395182</v>
      </c>
      <c r="AM216" s="3">
        <f>+VLOOKUP($B216,'Monthly Peak Data '!$L$3:$P$14,5,FALSE)*P216*(1+$X216)</f>
        <v>5.7587147714253204</v>
      </c>
      <c r="AN216" s="3">
        <f>+VLOOKUP($B216,'Monthly Peak Data '!$L$3:$P$14,5,FALSE)*Q216*(1+X216)</f>
        <v>4.199157582530507</v>
      </c>
      <c r="AO216" s="3">
        <f t="shared" si="563"/>
        <v>102.70449635964543</v>
      </c>
      <c r="AP216" s="3">
        <f>+VLOOKUP($B216,'Monthly Peak Data '!$C$18:$G$29,5,FALSE)*(1+X216)</f>
        <v>0.49346559139784957</v>
      </c>
      <c r="AQ216" s="3">
        <f>+VLOOKUP($B216,'Monthly Peak Data '!$L$3:$P$14,5,FALSE)*T216*(1+X216)</f>
        <v>0.107365113916215</v>
      </c>
      <c r="AR216" s="29">
        <f>+VLOOKUP($B216,'Monthly Peak Data '!$C$3:$G$14,5,FALSE)*U216*(1+X216)</f>
        <v>-1.406207925488052</v>
      </c>
      <c r="AS216" s="3">
        <f t="shared" si="564"/>
        <v>3067.4314574153013</v>
      </c>
    </row>
    <row r="217" spans="1:45" x14ac:dyDescent="0.3">
      <c r="A217" s="2">
        <f t="shared" ref="A217:A271" si="591">1+A205</f>
        <v>2035</v>
      </c>
      <c r="B217" s="2">
        <f t="shared" ref="B217:B271" si="592">+B205</f>
        <v>6</v>
      </c>
      <c r="C217" s="3">
        <f t="shared" si="543"/>
        <v>45.979689137826661</v>
      </c>
      <c r="D217" s="6">
        <f t="shared" si="488"/>
        <v>3.7133165182811307</v>
      </c>
      <c r="E217" s="22">
        <f t="shared" ref="E217:E271" si="593">+E205</f>
        <v>0.93665800540146105</v>
      </c>
      <c r="F217" s="3">
        <f t="shared" si="544"/>
        <v>43.067243916815947</v>
      </c>
      <c r="G217" s="1">
        <f>+G205*(1+$G$6)</f>
        <v>5.2383419704393255</v>
      </c>
      <c r="H217" s="1">
        <f>+H205*(1+$H$6)</f>
        <v>25.282727842311122</v>
      </c>
      <c r="I217" s="6">
        <f t="shared" si="546"/>
        <v>0.22119119104935281</v>
      </c>
      <c r="J217" s="6">
        <f t="shared" si="547"/>
        <v>0.73714343215001088</v>
      </c>
      <c r="K217" s="1">
        <v>4.1500000000000004</v>
      </c>
      <c r="L217" s="26">
        <f t="shared" si="445"/>
        <v>0</v>
      </c>
      <c r="M217" s="26">
        <f t="shared" si="446"/>
        <v>0</v>
      </c>
      <c r="N217" s="1">
        <f>+N205*(1+$N$6)</f>
        <v>0.14192606845707428</v>
      </c>
      <c r="O217" s="26">
        <f t="shared" si="442"/>
        <v>0.12255661873109065</v>
      </c>
      <c r="P217" s="26">
        <f t="shared" si="443"/>
        <v>0.1932354535150077</v>
      </c>
      <c r="Q217" s="26">
        <f t="shared" si="457"/>
        <v>0.19480058685115934</v>
      </c>
      <c r="R217" s="26">
        <f t="shared" si="457"/>
        <v>0.68264645043800776</v>
      </c>
      <c r="S217" s="26">
        <f t="shared" si="457"/>
        <v>0.41456566892925684</v>
      </c>
      <c r="T217" s="26">
        <f t="shared" si="457"/>
        <v>4.9807102465577241E-3</v>
      </c>
      <c r="U217" s="75">
        <f t="shared" si="447"/>
        <v>-5.6531758413193668E-2</v>
      </c>
      <c r="V217" s="2">
        <f t="shared" ref="V217:Z217" si="594">+V205</f>
        <v>0.22707631086142321</v>
      </c>
      <c r="W217" s="2">
        <f t="shared" si="594"/>
        <v>720</v>
      </c>
      <c r="X217" s="38">
        <f t="shared" si="568"/>
        <v>7.0000000000000007E-2</v>
      </c>
      <c r="Y217" s="5">
        <f t="shared" si="594"/>
        <v>0.30925205388425764</v>
      </c>
      <c r="Z217" s="5">
        <f t="shared" si="594"/>
        <v>1.7649812734082402E-3</v>
      </c>
      <c r="AA217" s="66">
        <f t="shared" si="453"/>
        <v>0.92756896881832784</v>
      </c>
      <c r="AB217" s="5">
        <f t="shared" si="549"/>
        <v>151.65283644633627</v>
      </c>
      <c r="AC217" s="3">
        <f t="shared" si="559"/>
        <v>6988.4585767651542</v>
      </c>
      <c r="AD217" s="3">
        <f t="shared" si="560"/>
        <v>35.892370525948266</v>
      </c>
      <c r="AE217" s="3">
        <f t="shared" si="561"/>
        <v>119.61518481807013</v>
      </c>
      <c r="AF217" s="3">
        <f t="shared" si="487"/>
        <v>1665.546164102115</v>
      </c>
      <c r="AG217" s="3">
        <f t="shared" si="562"/>
        <v>47.747189065121191</v>
      </c>
      <c r="AH217" s="3">
        <f>+K217*AVERAGE('Monthly Peak Data '!$Q$8:$Q$10)*(1+X217)*'Monthly Peak Data '!$M$40*1000</f>
        <v>72.689915192687366</v>
      </c>
      <c r="AI217" s="3">
        <f>+L217*(0.5*MAX('Monthly Peak Data '!$G$18:$G$19,'Monthly Peak Data '!$G$29)+0.5*(MAX('Monthly Peak Data '!$P$3:$P$14)))*(1+X217)</f>
        <v>0</v>
      </c>
      <c r="AJ217" s="3">
        <f>+M217*0.25*MAX('Monthly Peak Data '!$P$3:$P$14)*(1+X217)</f>
        <v>0</v>
      </c>
      <c r="AK217" s="3">
        <f>+VLOOKUP($B217,'Monthly Peak Data '!$L$3:$P$14,5,FALSE)*N217*(1+X217)</f>
        <v>4.7709630629082678E-2</v>
      </c>
      <c r="AL217" s="3">
        <f>+VLOOKUP($B217,'Monthly Peak Data '!$L$3:$P$14,5,FALSE)*O217*(1+$X217)</f>
        <v>4.1198428691612228E-2</v>
      </c>
      <c r="AM217" s="3">
        <f>+VLOOKUP($B217,'Monthly Peak Data '!$L$3:$P$14,5,FALSE)*P217*(1+$X217)</f>
        <v>6.495770799451582E-2</v>
      </c>
      <c r="AN217" s="3">
        <f>+VLOOKUP($B217,'Monthly Peak Data '!$L$3:$P$14,5,FALSE)*Q217*(1+X217)</f>
        <v>6.5483840608241001E-2</v>
      </c>
      <c r="AO217" s="3">
        <f t="shared" si="563"/>
        <v>110.77203943387349</v>
      </c>
      <c r="AP217" s="3">
        <f>+VLOOKUP($B217,'Monthly Peak Data '!$C$18:$G$29,5,FALSE)*(1+X217)</f>
        <v>339.51848999999993</v>
      </c>
      <c r="AQ217" s="3">
        <f>+VLOOKUP($B217,'Monthly Peak Data '!$L$3:$P$14,5,FALSE)*T217*(1+X217)</f>
        <v>1.674307255299101E-3</v>
      </c>
      <c r="AR217" s="29">
        <f>+VLOOKUP($B217,'Monthly Peak Data '!$C$3:$G$14,5,FALSE)*U217*(1+X217)</f>
        <v>-2.9535862332761313</v>
      </c>
      <c r="AS217" s="3">
        <f t="shared" si="564"/>
        <v>567.99507137358455</v>
      </c>
    </row>
    <row r="218" spans="1:45" x14ac:dyDescent="0.3">
      <c r="A218" s="2">
        <f t="shared" si="591"/>
        <v>2035</v>
      </c>
      <c r="B218" s="2">
        <f t="shared" si="592"/>
        <v>7</v>
      </c>
      <c r="C218" s="3">
        <f t="shared" si="543"/>
        <v>56.679505446694073</v>
      </c>
      <c r="D218" s="6">
        <f t="shared" si="488"/>
        <v>3.7528031926619705</v>
      </c>
      <c r="E218" s="22">
        <f t="shared" si="593"/>
        <v>0.86933577818182028</v>
      </c>
      <c r="F218" s="3">
        <f t="shared" si="544"/>
        <v>49.273521974462511</v>
      </c>
      <c r="G218" s="6">
        <f t="shared" ref="G218:H218" si="595">+G217</f>
        <v>5.2383419704393255</v>
      </c>
      <c r="H218" s="6">
        <f t="shared" si="595"/>
        <v>25.282727842311122</v>
      </c>
      <c r="I218" s="6">
        <f t="shared" si="546"/>
        <v>0.33279029396040377</v>
      </c>
      <c r="J218" s="6">
        <f t="shared" si="547"/>
        <v>0.62880501559207924</v>
      </c>
      <c r="K218" s="6">
        <f t="shared" si="576"/>
        <v>4.1500000000000004</v>
      </c>
      <c r="L218" s="26">
        <f t="shared" si="445"/>
        <v>0</v>
      </c>
      <c r="M218" s="26">
        <f t="shared" si="446"/>
        <v>0</v>
      </c>
      <c r="N218" s="6">
        <f t="shared" si="494"/>
        <v>0.14192606845707428</v>
      </c>
      <c r="O218" s="26">
        <f t="shared" si="442"/>
        <v>0.11436697011495874</v>
      </c>
      <c r="P218" s="26">
        <f t="shared" si="443"/>
        <v>0.1522022461386181</v>
      </c>
      <c r="Q218" s="26">
        <f t="shared" si="457"/>
        <v>0.19480058685115934</v>
      </c>
      <c r="R218" s="26">
        <f t="shared" si="457"/>
        <v>0.68264645043800776</v>
      </c>
      <c r="S218" s="26">
        <f t="shared" si="457"/>
        <v>0.41456566892925684</v>
      </c>
      <c r="T218" s="26">
        <f t="shared" si="457"/>
        <v>4.9807102465577241E-3</v>
      </c>
      <c r="U218" s="75">
        <f t="shared" si="447"/>
        <v>-4.7430441286462233E-2</v>
      </c>
      <c r="V218" s="2">
        <f t="shared" ref="V218:Z218" si="596">+V206</f>
        <v>0.24032926332004376</v>
      </c>
      <c r="W218" s="2">
        <f t="shared" si="596"/>
        <v>744</v>
      </c>
      <c r="X218" s="38">
        <f t="shared" si="568"/>
        <v>7.0000000000000007E-2</v>
      </c>
      <c r="Y218" s="5">
        <f t="shared" si="596"/>
        <v>0.30925205388425764</v>
      </c>
      <c r="Z218" s="5">
        <f t="shared" si="596"/>
        <v>1.7832548024646607E-3</v>
      </c>
      <c r="AA218" s="66">
        <f t="shared" si="453"/>
        <v>0.92293112397423616</v>
      </c>
      <c r="AB218" s="5">
        <f t="shared" si="549"/>
        <v>165.0246736971819</v>
      </c>
      <c r="AC218" s="3">
        <f t="shared" si="559"/>
        <v>8700.541167748861</v>
      </c>
      <c r="AD218" s="3">
        <f t="shared" si="560"/>
        <v>58.76291234733322</v>
      </c>
      <c r="AE218" s="3">
        <f t="shared" si="561"/>
        <v>111.03212649344064</v>
      </c>
      <c r="AF218" s="3">
        <f t="shared" si="487"/>
        <v>1665.546164102115</v>
      </c>
      <c r="AG218" s="3">
        <f t="shared" si="562"/>
        <v>48.241534053302878</v>
      </c>
      <c r="AH218" s="3">
        <f>+K218*AVERAGE('Monthly Peak Data '!$Q$8:$Q$10)*(1+X218)*'Monthly Peak Data '!$M$40*1000</f>
        <v>72.689915192687366</v>
      </c>
      <c r="AI218" s="3">
        <f>+L218*(0.5*MAX('Monthly Peak Data '!$G$18:$G$19,'Monthly Peak Data '!$G$29)+0.5*(MAX('Monthly Peak Data '!$P$3:$P$14)))*(1+X218)</f>
        <v>0</v>
      </c>
      <c r="AJ218" s="3">
        <f>+M218*0.25*MAX('Monthly Peak Data '!$P$3:$P$14)*(1+X218)</f>
        <v>0</v>
      </c>
      <c r="AK218" s="3">
        <f>+VLOOKUP($B218,'Monthly Peak Data '!$L$3:$P$14,5,FALSE)*N218*(1+X218)</f>
        <v>4.820358676034979E-2</v>
      </c>
      <c r="AL218" s="3">
        <f>+VLOOKUP($B218,'Monthly Peak Data '!$L$3:$P$14,5,FALSE)*O218*(1+$X218)</f>
        <v>3.8843450159560554E-2</v>
      </c>
      <c r="AM218" s="3">
        <f>+VLOOKUP($B218,'Monthly Peak Data '!$L$3:$P$14,5,FALSE)*P218*(1+$X218)</f>
        <v>5.1693774488525218E-2</v>
      </c>
      <c r="AN218" s="3">
        <f>+VLOOKUP($B218,'Monthly Peak Data '!$L$3:$P$14,5,FALSE)*Q218*(1+X218)</f>
        <v>6.6161819962531801E-2</v>
      </c>
      <c r="AO218" s="3">
        <f t="shared" si="563"/>
        <v>120.5392532754567</v>
      </c>
      <c r="AP218" s="3">
        <f>+VLOOKUP($B218,'Monthly Peak Data '!$C$18:$G$29,5,FALSE)*(1+X218)</f>
        <v>108.68772365591396</v>
      </c>
      <c r="AQ218" s="3">
        <f>+VLOOKUP($B218,'Monthly Peak Data '!$L$3:$P$14,5,FALSE)*T218*(1+X218)</f>
        <v>1.6916420014179664E-3</v>
      </c>
      <c r="AR218" s="29">
        <f>+VLOOKUP($B218,'Monthly Peak Data '!$C$3:$G$14,5,FALSE)*U218*(1+X218)</f>
        <v>-2.7493631342057334</v>
      </c>
      <c r="AS218" s="3">
        <f t="shared" si="564"/>
        <v>347.61565731652752</v>
      </c>
    </row>
    <row r="219" spans="1:45" x14ac:dyDescent="0.3">
      <c r="A219" s="2">
        <f t="shared" si="591"/>
        <v>2035</v>
      </c>
      <c r="B219" s="2">
        <f t="shared" si="592"/>
        <v>8</v>
      </c>
      <c r="C219" s="3">
        <f t="shared" si="543"/>
        <v>54.407842754180578</v>
      </c>
      <c r="D219" s="6">
        <f t="shared" si="488"/>
        <v>3.7923030912676792</v>
      </c>
      <c r="E219" s="22">
        <f t="shared" si="593"/>
        <v>0.89082637613107407</v>
      </c>
      <c r="F219" s="3">
        <f t="shared" si="544"/>
        <v>48.467941393815998</v>
      </c>
      <c r="G219" s="6">
        <f t="shared" ref="G219:H219" si="597">+G218</f>
        <v>5.2383419704393255</v>
      </c>
      <c r="H219" s="6">
        <f t="shared" si="597"/>
        <v>25.282727842311122</v>
      </c>
      <c r="I219" s="6">
        <f t="shared" si="546"/>
        <v>0.29195100332469642</v>
      </c>
      <c r="J219" s="6">
        <f t="shared" si="547"/>
        <v>0.75379671959735262</v>
      </c>
      <c r="K219" s="6">
        <f t="shared" si="576"/>
        <v>4.1500000000000004</v>
      </c>
      <c r="L219" s="26">
        <f t="shared" si="445"/>
        <v>0</v>
      </c>
      <c r="M219" s="26">
        <f t="shared" si="446"/>
        <v>0</v>
      </c>
      <c r="N219" s="6">
        <f t="shared" si="494"/>
        <v>0.14192606845707428</v>
      </c>
      <c r="O219" s="26">
        <f t="shared" si="442"/>
        <v>8.5800468753549436E-2</v>
      </c>
      <c r="P219" s="26">
        <f t="shared" si="443"/>
        <v>7.4054641859798556E-2</v>
      </c>
      <c r="Q219" s="26">
        <f t="shared" si="457"/>
        <v>0.19480058685115934</v>
      </c>
      <c r="R219" s="26">
        <f t="shared" si="457"/>
        <v>0.68264645043800776</v>
      </c>
      <c r="S219" s="26">
        <f t="shared" si="457"/>
        <v>0.41456566892925684</v>
      </c>
      <c r="T219" s="26">
        <f t="shared" si="457"/>
        <v>4.9807102465577241E-3</v>
      </c>
      <c r="U219" s="75">
        <f t="shared" si="447"/>
        <v>-7.3806447858472998E-2</v>
      </c>
      <c r="V219" s="2">
        <f t="shared" ref="V219:Z219" si="598">+V207</f>
        <v>0.20131777062945472</v>
      </c>
      <c r="W219" s="2">
        <f t="shared" si="598"/>
        <v>744</v>
      </c>
      <c r="X219" s="38">
        <f t="shared" si="568"/>
        <v>7.0000000000000007E-2</v>
      </c>
      <c r="Y219" s="5">
        <f t="shared" si="598"/>
        <v>0.30925205388425764</v>
      </c>
      <c r="Z219" s="5">
        <f t="shared" si="598"/>
        <v>9.9775280898876398E-2</v>
      </c>
      <c r="AA219" s="66">
        <f t="shared" si="453"/>
        <v>0.92293112397423616</v>
      </c>
      <c r="AB219" s="5">
        <f t="shared" si="549"/>
        <v>138.2370126243344</v>
      </c>
      <c r="AC219" s="3">
        <f t="shared" si="559"/>
        <v>7169.0678661757129</v>
      </c>
      <c r="AD219" s="3">
        <f t="shared" si="560"/>
        <v>43.183524949542978</v>
      </c>
      <c r="AE219" s="3">
        <f t="shared" si="561"/>
        <v>111.49678910818237</v>
      </c>
      <c r="AF219" s="3">
        <f t="shared" si="487"/>
        <v>1665.546164102115</v>
      </c>
      <c r="AG219" s="3">
        <f t="shared" si="562"/>
        <v>2699.1726614213862</v>
      </c>
      <c r="AH219" s="3">
        <f>+K219*AVERAGE('Monthly Peak Data '!$Q$8:$Q$10)*(1+X219)*'Monthly Peak Data '!$M$40*1000</f>
        <v>72.689915192687366</v>
      </c>
      <c r="AI219" s="3">
        <f>+L219*(0.5*MAX('Monthly Peak Data '!$G$18:$G$19,'Monthly Peak Data '!$G$29)+0.5*(MAX('Monthly Peak Data '!$P$3:$P$14)))*(1+X219)</f>
        <v>0</v>
      </c>
      <c r="AJ219" s="3">
        <f>+M219*0.25*MAX('Monthly Peak Data '!$P$3:$P$14)*(1+X219)</f>
        <v>0</v>
      </c>
      <c r="AK219" s="3">
        <f>+VLOOKUP($B219,'Monthly Peak Data '!$L$3:$P$14,5,FALSE)*N219*(1+X219)</f>
        <v>2.6970494641034741</v>
      </c>
      <c r="AL219" s="3">
        <f>+VLOOKUP($B219,'Monthly Peak Data '!$L$3:$P$14,5,FALSE)*O219*(1+$X219)</f>
        <v>1.6304834678174507</v>
      </c>
      <c r="AM219" s="3">
        <f>+VLOOKUP($B219,'Monthly Peak Data '!$L$3:$P$14,5,FALSE)*P219*(1+$X219)</f>
        <v>1.4072751701901238</v>
      </c>
      <c r="AN219" s="3">
        <f>+VLOOKUP($B219,'Monthly Peak Data '!$L$3:$P$14,5,FALSE)*Q219*(1+X219)</f>
        <v>3.7018345120499507</v>
      </c>
      <c r="AO219" s="3">
        <f t="shared" si="563"/>
        <v>100.97269640625687</v>
      </c>
      <c r="AP219" s="3">
        <f>+VLOOKUP($B219,'Monthly Peak Data '!$C$18:$G$29,5,FALSE)*(1+X219)</f>
        <v>251.79573655913978</v>
      </c>
      <c r="AQ219" s="3">
        <f>+VLOOKUP($B219,'Monthly Peak Data '!$L$3:$P$14,5,FALSE)*T219*(1+X219)</f>
        <v>9.4649432957385732E-2</v>
      </c>
      <c r="AR219" s="29">
        <f>+VLOOKUP($B219,'Monthly Peak Data '!$C$3:$G$14,5,FALSE)*U219*(1+X219)</f>
        <v>-4.9072231060476375</v>
      </c>
      <c r="AS219" s="3">
        <f t="shared" si="564"/>
        <v>3129.2550785205412</v>
      </c>
    </row>
    <row r="220" spans="1:45" x14ac:dyDescent="0.3">
      <c r="A220" s="2">
        <f t="shared" si="591"/>
        <v>2035</v>
      </c>
      <c r="B220" s="2">
        <f t="shared" si="592"/>
        <v>9</v>
      </c>
      <c r="C220" s="3">
        <f t="shared" si="543"/>
        <v>51.302171042138646</v>
      </c>
      <c r="D220" s="6">
        <f t="shared" si="488"/>
        <v>3.8071188588704459</v>
      </c>
      <c r="E220" s="22">
        <f t="shared" si="593"/>
        <v>1.1928111171804658</v>
      </c>
      <c r="F220" s="3">
        <f t="shared" si="544"/>
        <v>61.193799954556745</v>
      </c>
      <c r="G220" s="6">
        <f t="shared" ref="G220:H220" si="599">+G219</f>
        <v>5.2383419704393255</v>
      </c>
      <c r="H220" s="6">
        <f t="shared" si="599"/>
        <v>25.282727842311122</v>
      </c>
      <c r="I220" s="6">
        <f t="shared" si="546"/>
        <v>0.45643766728507235</v>
      </c>
      <c r="J220" s="6">
        <f t="shared" si="547"/>
        <v>1.4641821415826468</v>
      </c>
      <c r="K220" s="6">
        <f t="shared" si="576"/>
        <v>4.1500000000000004</v>
      </c>
      <c r="L220" s="26">
        <f t="shared" si="445"/>
        <v>0</v>
      </c>
      <c r="M220" s="26">
        <f t="shared" si="446"/>
        <v>0</v>
      </c>
      <c r="N220" s="6">
        <f t="shared" si="494"/>
        <v>0.14192606845707428</v>
      </c>
      <c r="O220" s="26">
        <f t="shared" ref="O220:O270" si="600">+O208*D220/D208</f>
        <v>8.9781429590722342E-2</v>
      </c>
      <c r="P220" s="26">
        <f t="shared" ref="P220:P270" si="601">+P208*D222/D208</f>
        <v>0.10517932225505137</v>
      </c>
      <c r="Q220" s="26">
        <f t="shared" si="457"/>
        <v>0.19480058685115934</v>
      </c>
      <c r="R220" s="26">
        <f t="shared" si="457"/>
        <v>0.68264645043800776</v>
      </c>
      <c r="S220" s="26">
        <f t="shared" si="457"/>
        <v>0.41456566892925684</v>
      </c>
      <c r="T220" s="26">
        <f t="shared" si="457"/>
        <v>4.9807102465577241E-3</v>
      </c>
      <c r="U220" s="75">
        <f t="shared" si="447"/>
        <v>-6.6979482981701019E-2</v>
      </c>
      <c r="V220" s="2">
        <f t="shared" ref="V220:Z220" si="602">+V208</f>
        <v>0.16869506866416967</v>
      </c>
      <c r="W220" s="2">
        <f t="shared" si="602"/>
        <v>720</v>
      </c>
      <c r="X220" s="38">
        <f t="shared" si="568"/>
        <v>7.0000000000000007E-2</v>
      </c>
      <c r="Y220" s="5">
        <f t="shared" si="602"/>
        <v>0.30925205388425764</v>
      </c>
      <c r="Z220" s="5">
        <f t="shared" si="602"/>
        <v>-4.1385767790262174E-4</v>
      </c>
      <c r="AA220" s="66">
        <f t="shared" si="453"/>
        <v>0.92293112397423616</v>
      </c>
      <c r="AB220" s="5">
        <f t="shared" si="549"/>
        <v>112.09962911841581</v>
      </c>
      <c r="AC220" s="3">
        <f t="shared" si="559"/>
        <v>7339.9884388000046</v>
      </c>
      <c r="AD220" s="3">
        <f t="shared" si="560"/>
        <v>54.748147743614687</v>
      </c>
      <c r="AE220" s="3">
        <f t="shared" si="561"/>
        <v>175.62367428554808</v>
      </c>
      <c r="AF220" s="3">
        <f t="shared" si="487"/>
        <v>1665.546164102115</v>
      </c>
      <c r="AG220" s="3">
        <f t="shared" si="562"/>
        <v>-11.195892608373242</v>
      </c>
      <c r="AH220" s="3">
        <f>+K220*AVERAGE('Monthly Peak Data '!$Q$8:$Q$10)*(1+X220)*'Monthly Peak Data '!$M$40*1000</f>
        <v>72.689915192687366</v>
      </c>
      <c r="AI220" s="3">
        <f>+L220*(0.5*MAX('Monthly Peak Data '!$G$18:$G$19,'Monthly Peak Data '!$G$29)+0.5*(MAX('Monthly Peak Data '!$P$3:$P$14)))*(1+X220)</f>
        <v>0</v>
      </c>
      <c r="AJ220" s="3">
        <f>+M220*0.25*MAX('Monthly Peak Data '!$P$3:$P$14)*(1+X220)</f>
        <v>0</v>
      </c>
      <c r="AK220" s="3">
        <f>+VLOOKUP($B220,'Monthly Peak Data '!$L$3:$P$14,5,FALSE)*N220*(1+X220)</f>
        <v>-1.1187085802681454E-2</v>
      </c>
      <c r="AL220" s="3">
        <f>+VLOOKUP($B220,'Monthly Peak Data '!$L$3:$P$14,5,FALSE)*O220*(1+$X220)</f>
        <v>-7.076871551772705E-3</v>
      </c>
      <c r="AM220" s="3">
        <f>+VLOOKUP($B220,'Monthly Peak Data '!$L$3:$P$14,5,FALSE)*P220*(1+$X220)</f>
        <v>-8.2905847778840004E-3</v>
      </c>
      <c r="AN220" s="3">
        <f>+VLOOKUP($B220,'Monthly Peak Data '!$L$3:$P$14,5,FALSE)*Q220*(1+X220)</f>
        <v>-1.5354831590897884E-2</v>
      </c>
      <c r="AO220" s="3">
        <f t="shared" si="563"/>
        <v>81.88112288702095</v>
      </c>
      <c r="AP220" s="3">
        <f>+VLOOKUP($B220,'Monthly Peak Data '!$C$18:$G$29,5,FALSE)*(1+X220)</f>
        <v>0.31838444444444441</v>
      </c>
      <c r="AQ220" s="3">
        <f>+VLOOKUP($B220,'Monthly Peak Data '!$L$3:$P$14,5,FALSE)*T220*(1+X220)</f>
        <v>-3.9259618400116841E-4</v>
      </c>
      <c r="AR220" s="29">
        <f>+VLOOKUP($B220,'Monthly Peak Data '!$C$3:$G$14,5,FALSE)*U220*(1+X220)</f>
        <v>-3.4605633073222242</v>
      </c>
      <c r="AS220" s="3">
        <f t="shared" si="564"/>
        <v>140.19066463855003</v>
      </c>
    </row>
    <row r="221" spans="1:45" x14ac:dyDescent="0.3">
      <c r="A221" s="2">
        <f t="shared" si="591"/>
        <v>2035</v>
      </c>
      <c r="B221" s="2">
        <f t="shared" si="592"/>
        <v>10</v>
      </c>
      <c r="C221" s="3">
        <f t="shared" si="543"/>
        <v>49.181677840819511</v>
      </c>
      <c r="D221" s="6">
        <f t="shared" si="488"/>
        <v>3.8525647641975298</v>
      </c>
      <c r="E221" s="22">
        <f t="shared" si="593"/>
        <v>0.94018245482949858</v>
      </c>
      <c r="F221" s="3">
        <f t="shared" si="544"/>
        <v>46.239750605015239</v>
      </c>
      <c r="G221" s="6">
        <f t="shared" ref="G221:H221" si="603">+G220</f>
        <v>5.2383419704393255</v>
      </c>
      <c r="H221" s="6">
        <f t="shared" si="603"/>
        <v>25.282727842311122</v>
      </c>
      <c r="I221" s="6">
        <f t="shared" si="546"/>
        <v>0.34358977884054231</v>
      </c>
      <c r="J221" s="6">
        <f t="shared" si="547"/>
        <v>0.4958826767428729</v>
      </c>
      <c r="K221" s="6">
        <f t="shared" si="576"/>
        <v>4.1500000000000004</v>
      </c>
      <c r="L221" s="26">
        <f t="shared" ref="L221:L270" si="604">+L209*(1+$L$6)</f>
        <v>0</v>
      </c>
      <c r="M221" s="26">
        <f t="shared" ref="M221:M270" si="605">+M209*(1+$M$6)</f>
        <v>0</v>
      </c>
      <c r="N221" s="6">
        <f t="shared" si="494"/>
        <v>0.14192606845707428</v>
      </c>
      <c r="O221" s="26">
        <f t="shared" si="600"/>
        <v>0.11999671798286822</v>
      </c>
      <c r="P221" s="26">
        <f t="shared" si="601"/>
        <v>0.32802626760579967</v>
      </c>
      <c r="Q221" s="26">
        <f t="shared" si="457"/>
        <v>0.19480058685115934</v>
      </c>
      <c r="R221" s="26">
        <f t="shared" si="457"/>
        <v>0.68264645043800776</v>
      </c>
      <c r="S221" s="26">
        <f t="shared" si="457"/>
        <v>0.41456566892925684</v>
      </c>
      <c r="T221" s="26">
        <f t="shared" si="457"/>
        <v>4.9807102465577241E-3</v>
      </c>
      <c r="U221" s="75">
        <f t="shared" ref="U221:U270" si="606">+U209*(1+$U$6)</f>
        <v>-6.764213333333334E-2</v>
      </c>
      <c r="V221" s="2">
        <f t="shared" ref="V221:Z221" si="607">+V209</f>
        <v>0.10010137277999277</v>
      </c>
      <c r="W221" s="2">
        <f t="shared" si="607"/>
        <v>744</v>
      </c>
      <c r="X221" s="38">
        <f t="shared" si="568"/>
        <v>7.0000000000000007E-2</v>
      </c>
      <c r="Y221" s="5">
        <f t="shared" si="607"/>
        <v>0.30925205388425764</v>
      </c>
      <c r="Z221" s="5">
        <f t="shared" si="607"/>
        <v>-3.089887640449438E-4</v>
      </c>
      <c r="AA221" s="66">
        <f t="shared" si="453"/>
        <v>0.92293112397423616</v>
      </c>
      <c r="AB221" s="5">
        <f t="shared" si="549"/>
        <v>68.735684333454842</v>
      </c>
      <c r="AC221" s="3">
        <f t="shared" si="559"/>
        <v>3400.803364331086</v>
      </c>
      <c r="AD221" s="3">
        <f t="shared" si="560"/>
        <v>25.270060079086033</v>
      </c>
      <c r="AE221" s="3">
        <f t="shared" si="561"/>
        <v>36.470773594478615</v>
      </c>
      <c r="AF221" s="3">
        <f t="shared" si="487"/>
        <v>1665.546164102115</v>
      </c>
      <c r="AG221" s="3">
        <f t="shared" si="562"/>
        <v>-8.358924345618032</v>
      </c>
      <c r="AH221" s="3">
        <f>+K221*AVERAGE('Monthly Peak Data '!$Q$8:$Q$10)*(1+X221)*'Monthly Peak Data '!$M$40*1000</f>
        <v>72.689915192687366</v>
      </c>
      <c r="AI221" s="3">
        <f>+L221*(0.5*MAX('Monthly Peak Data '!$G$18:$G$19,'Monthly Peak Data '!$G$29)+0.5*(MAX('Monthly Peak Data '!$P$3:$P$14)))*(1+X221)</f>
        <v>0</v>
      </c>
      <c r="AJ221" s="3">
        <f>+M221*0.25*MAX('Monthly Peak Data '!$P$3:$P$14)*(1+X221)</f>
        <v>0</v>
      </c>
      <c r="AK221" s="3">
        <f>+VLOOKUP($B221,'Monthly Peak Data '!$L$3:$P$14,5,FALSE)*N221*(1+X221)</f>
        <v>-8.3523491286988227E-3</v>
      </c>
      <c r="AL221" s="3">
        <f>+VLOOKUP($B221,'Monthly Peak Data '!$L$3:$P$14,5,FALSE)*O221*(1+$X221)</f>
        <v>-7.0618068532917952E-3</v>
      </c>
      <c r="AM221" s="3">
        <f>+VLOOKUP($B221,'Monthly Peak Data '!$L$3:$P$14,5,FALSE)*P221*(1+$X221)</f>
        <v>-1.9304345848601311E-2</v>
      </c>
      <c r="AN221" s="3">
        <f>+VLOOKUP($B221,'Monthly Peak Data '!$L$3:$P$14,5,FALSE)*Q221*(1+X221)</f>
        <v>-1.1464014536190727E-2</v>
      </c>
      <c r="AO221" s="3">
        <f t="shared" si="563"/>
        <v>50.206722893666551</v>
      </c>
      <c r="AP221" s="3">
        <f>+VLOOKUP($B221,'Monthly Peak Data '!$C$18:$G$29,5,FALSE)*(1+X221)</f>
        <v>0.51383010752688163</v>
      </c>
      <c r="AQ221" s="3">
        <f>+VLOOKUP($B221,'Monthly Peak Data '!$L$3:$P$14,5,FALSE)*T221*(1+X221)</f>
        <v>-2.9311479800992211E-4</v>
      </c>
      <c r="AR221" s="29">
        <f>+VLOOKUP($B221,'Monthly Peak Data '!$C$3:$G$14,5,FALSE)*U221*(1+X221)</f>
        <v>8.4984703518279549E-3</v>
      </c>
      <c r="AS221" s="3">
        <f t="shared" si="564"/>
        <v>115.01356668744981</v>
      </c>
    </row>
    <row r="222" spans="1:45" x14ac:dyDescent="0.3">
      <c r="A222" s="2">
        <f t="shared" si="591"/>
        <v>2035</v>
      </c>
      <c r="B222" s="2">
        <f t="shared" si="592"/>
        <v>11</v>
      </c>
      <c r="C222" s="3">
        <f t="shared" si="543"/>
        <v>63.770586827547397</v>
      </c>
      <c r="D222" s="6">
        <f t="shared" si="488"/>
        <v>3.9237290892638814</v>
      </c>
      <c r="E222" s="22">
        <f t="shared" si="593"/>
        <v>0.84486275042448977</v>
      </c>
      <c r="F222" s="3">
        <f t="shared" si="544"/>
        <v>53.877393383305431</v>
      </c>
      <c r="G222" s="6">
        <f t="shared" ref="G222:H222" si="608">+G221</f>
        <v>5.2383419704393255</v>
      </c>
      <c r="H222" s="6">
        <f t="shared" si="608"/>
        <v>25.282727842311122</v>
      </c>
      <c r="I222" s="6">
        <f t="shared" si="546"/>
        <v>0.4689543738429755</v>
      </c>
      <c r="J222" s="6">
        <f t="shared" si="547"/>
        <v>0.51168510327822947</v>
      </c>
      <c r="K222" s="6">
        <f t="shared" si="576"/>
        <v>4.1500000000000004</v>
      </c>
      <c r="L222" s="26">
        <f t="shared" si="604"/>
        <v>0</v>
      </c>
      <c r="M222" s="26">
        <f t="shared" si="605"/>
        <v>0</v>
      </c>
      <c r="N222" s="6">
        <f t="shared" si="494"/>
        <v>0.14192606845707428</v>
      </c>
      <c r="O222" s="26">
        <f t="shared" si="600"/>
        <v>0.11585012534382272</v>
      </c>
      <c r="P222" s="26">
        <f t="shared" si="601"/>
        <v>0.44578642479811453</v>
      </c>
      <c r="Q222" s="26">
        <f t="shared" si="457"/>
        <v>0.19480058685115934</v>
      </c>
      <c r="R222" s="26">
        <f t="shared" si="457"/>
        <v>0.68264645043800776</v>
      </c>
      <c r="S222" s="26">
        <f t="shared" si="457"/>
        <v>0.41456566892925684</v>
      </c>
      <c r="T222" s="26">
        <f t="shared" si="457"/>
        <v>4.9807102465577241E-3</v>
      </c>
      <c r="U222" s="75">
        <f t="shared" si="606"/>
        <v>-4.5641643875053976E-2</v>
      </c>
      <c r="V222" s="2">
        <f t="shared" ref="V222:Z222" si="609">+V210</f>
        <v>4.0542058210870133E-2</v>
      </c>
      <c r="W222" s="2">
        <f t="shared" si="609"/>
        <v>721</v>
      </c>
      <c r="X222" s="38">
        <f t="shared" si="568"/>
        <v>7.0000000000000007E-2</v>
      </c>
      <c r="Y222" s="5">
        <f t="shared" si="609"/>
        <v>0.30925205388425764</v>
      </c>
      <c r="Z222" s="5">
        <f t="shared" si="609"/>
        <v>-7.4906367041198516E-4</v>
      </c>
      <c r="AA222" s="66">
        <f t="shared" si="453"/>
        <v>0.92293112397423616</v>
      </c>
      <c r="AB222" s="5">
        <f t="shared" si="549"/>
        <v>26.978037221359632</v>
      </c>
      <c r="AC222" s="3">
        <f t="shared" si="559"/>
        <v>1555.2517667705747</v>
      </c>
      <c r="AD222" s="3">
        <f t="shared" si="560"/>
        <v>13.537071351341057</v>
      </c>
      <c r="AE222" s="3">
        <f t="shared" si="561"/>
        <v>14.770557945185196</v>
      </c>
      <c r="AF222" s="3">
        <f t="shared" si="487"/>
        <v>1665.546164102115</v>
      </c>
      <c r="AG222" s="3">
        <f t="shared" si="562"/>
        <v>-20.264059019680083</v>
      </c>
      <c r="AH222" s="3">
        <f>+K222*AVERAGE('Monthly Peak Data '!$Q$8:$Q$10)*(1+X222)*'Monthly Peak Data '!$M$40*1000</f>
        <v>72.689915192687366</v>
      </c>
      <c r="AI222" s="3">
        <f>+L222*(0.5*MAX('Monthly Peak Data '!$G$18:$G$19,'Monthly Peak Data '!$G$29)+0.5*(MAX('Monthly Peak Data '!$P$3:$P$14)))*(1+X222)</f>
        <v>0</v>
      </c>
      <c r="AJ222" s="3">
        <f>+M222*0.25*MAX('Monthly Peak Data '!$P$3:$P$14)*(1+X222)</f>
        <v>0</v>
      </c>
      <c r="AK222" s="3">
        <f>+VLOOKUP($B222,'Monthly Peak Data '!$L$3:$P$14,5,FALSE)*N222*(1+X222)</f>
        <v>-2.0248119099875936E-2</v>
      </c>
      <c r="AL222" s="3">
        <f>+VLOOKUP($B222,'Monthly Peak Data '!$L$3:$P$14,5,FALSE)*O222*(1+$X222)</f>
        <v>-1.6527951215718713E-2</v>
      </c>
      <c r="AM222" s="3">
        <f>+VLOOKUP($B222,'Monthly Peak Data '!$L$3:$P$14,5,FALSE)*P222*(1+$X222)</f>
        <v>-6.3598863271197695E-2</v>
      </c>
      <c r="AN222" s="3">
        <f>+VLOOKUP($B222,'Monthly Peak Data '!$L$3:$P$14,5,FALSE)*Q222*(1+X222)</f>
        <v>-2.7791550390765404E-2</v>
      </c>
      <c r="AO222" s="3">
        <f t="shared" si="563"/>
        <v>19.705613643371802</v>
      </c>
      <c r="AP222" s="3">
        <f>+VLOOKUP($B222,'Monthly Peak Data '!$C$18:$G$29,5,FALSE)*(1+X222)</f>
        <v>0.83685888888888882</v>
      </c>
      <c r="AQ222" s="3">
        <f>+VLOOKUP($B222,'Monthly Peak Data '!$L$3:$P$14,5,FALSE)*T222*(1+X222)</f>
        <v>-7.1058132850890211E-4</v>
      </c>
      <c r="AR222" s="29">
        <f>+VLOOKUP($B222,'Monthly Peak Data '!$C$3:$G$14,5,FALSE)*U222*(1+X222)</f>
        <v>7.1301376061609304E-3</v>
      </c>
      <c r="AS222" s="3">
        <f t="shared" si="564"/>
        <v>72.846581777568062</v>
      </c>
    </row>
    <row r="223" spans="1:45" x14ac:dyDescent="0.3">
      <c r="A223" s="2">
        <f t="shared" si="591"/>
        <v>2035</v>
      </c>
      <c r="B223" s="2">
        <f t="shared" si="592"/>
        <v>12</v>
      </c>
      <c r="C223" s="3">
        <f t="shared" si="543"/>
        <v>91.42758456576783</v>
      </c>
      <c r="D223" s="6">
        <f t="shared" si="488"/>
        <v>4.0770504236022909</v>
      </c>
      <c r="E223" s="22">
        <f t="shared" si="593"/>
        <v>0.71583737887983834</v>
      </c>
      <c r="F223" s="3">
        <f t="shared" si="544"/>
        <v>65.44728249287401</v>
      </c>
      <c r="G223" s="6">
        <f t="shared" ref="G223:H223" si="610">+G222</f>
        <v>5.2383419704393255</v>
      </c>
      <c r="H223" s="6">
        <f t="shared" si="610"/>
        <v>25.282727842311122</v>
      </c>
      <c r="I223" s="6">
        <f t="shared" si="546"/>
        <v>0.2510926961716024</v>
      </c>
      <c r="J223" s="6">
        <f t="shared" si="547"/>
        <v>0.25277937974490883</v>
      </c>
      <c r="K223" s="6">
        <f t="shared" si="576"/>
        <v>4.1500000000000004</v>
      </c>
      <c r="L223" s="26">
        <f t="shared" si="604"/>
        <v>0</v>
      </c>
      <c r="M223" s="26">
        <f t="shared" si="605"/>
        <v>0</v>
      </c>
      <c r="N223" s="6">
        <f t="shared" si="494"/>
        <v>0.14192606845707428</v>
      </c>
      <c r="O223" s="26">
        <f t="shared" si="600"/>
        <v>7.7742368978319029E-2</v>
      </c>
      <c r="P223" s="26">
        <f t="shared" si="601"/>
        <v>0.10968835306416952</v>
      </c>
      <c r="Q223" s="26">
        <f t="shared" si="457"/>
        <v>0.19480058685115934</v>
      </c>
      <c r="R223" s="26">
        <f t="shared" si="457"/>
        <v>0.68264645043800776</v>
      </c>
      <c r="S223" s="26">
        <f t="shared" si="457"/>
        <v>0.41456566892925684</v>
      </c>
      <c r="T223" s="26">
        <f t="shared" si="457"/>
        <v>4.9807102465577241E-3</v>
      </c>
      <c r="U223" s="75">
        <f t="shared" si="606"/>
        <v>-3.4920840331506921E-2</v>
      </c>
      <c r="V223" s="2">
        <f t="shared" ref="V223:Z223" si="611">+V211</f>
        <v>2.5858742599975813E-2</v>
      </c>
      <c r="W223" s="2">
        <f t="shared" si="611"/>
        <v>744</v>
      </c>
      <c r="X223" s="38">
        <f t="shared" si="568"/>
        <v>7.0000000000000007E-2</v>
      </c>
      <c r="Y223" s="5">
        <f t="shared" si="611"/>
        <v>0.30925205388425764</v>
      </c>
      <c r="Z223" s="5">
        <f t="shared" si="611"/>
        <v>-4.92388546574846E-3</v>
      </c>
      <c r="AA223" s="66">
        <f t="shared" ref="AA223" si="612">+AA211*0.995</f>
        <v>0.92293112397423616</v>
      </c>
      <c r="AB223" s="5">
        <f t="shared" si="549"/>
        <v>17.756183749032967</v>
      </c>
      <c r="AC223" s="3">
        <f t="shared" si="559"/>
        <v>1243.440551985623</v>
      </c>
      <c r="AD223" s="3">
        <f t="shared" si="560"/>
        <v>4.7705394148514948</v>
      </c>
      <c r="AE223" s="3">
        <f t="shared" si="561"/>
        <v>4.8025849127473865</v>
      </c>
      <c r="AF223" s="3">
        <f t="shared" si="487"/>
        <v>1665.546164102115</v>
      </c>
      <c r="AG223" s="3">
        <f t="shared" si="562"/>
        <v>-133.20350408823572</v>
      </c>
      <c r="AH223" s="3">
        <f>+K223*AVERAGE('Monthly Peak Data '!$Q$8:$Q$10)*(1+X223)*'Monthly Peak Data '!$M$40*1000</f>
        <v>72.689915192687366</v>
      </c>
      <c r="AI223" s="3">
        <f>+L223*(0.5*MAX('Monthly Peak Data '!$G$18:$G$19,'Monthly Peak Data '!$G$29)+0.5*(MAX('Monthly Peak Data '!$P$3:$P$14)))*(1+X223)</f>
        <v>0</v>
      </c>
      <c r="AJ223" s="3">
        <f>+M223*0.25*MAX('Monthly Peak Data '!$P$3:$P$14)*(1+X223)</f>
        <v>0</v>
      </c>
      <c r="AK223" s="3">
        <f>+VLOOKUP($B223,'Monthly Peak Data '!$L$3:$P$14,5,FALSE)*N223*(1+X223)</f>
        <v>-0.13309872482507154</v>
      </c>
      <c r="AL223" s="3">
        <f>+VLOOKUP($B223,'Monthly Peak Data '!$L$3:$P$14,5,FALSE)*O223*(1+$X223)</f>
        <v>-7.2907044409702998E-2</v>
      </c>
      <c r="AM223" s="3">
        <f>+VLOOKUP($B223,'Monthly Peak Data '!$L$3:$P$14,5,FALSE)*P223*(1+$X223)</f>
        <v>-0.10286609133697516</v>
      </c>
      <c r="AN223" s="3">
        <f>+VLOOKUP($B223,'Monthly Peak Data '!$L$3:$P$14,5,FALSE)*Q223*(1+X223)</f>
        <v>-0.18268461873800707</v>
      </c>
      <c r="AO223" s="3">
        <f t="shared" si="563"/>
        <v>12.96967951627456</v>
      </c>
      <c r="AP223" s="3">
        <f>+VLOOKUP($B223,'Monthly Peak Data '!$C$18:$G$29,5,FALSE)*(1+X223)</f>
        <v>0</v>
      </c>
      <c r="AQ223" s="3">
        <f>+VLOOKUP($B223,'Monthly Peak Data '!$L$3:$P$14,5,FALSE)*T223*(1+X223)</f>
        <v>-4.670926136029081E-3</v>
      </c>
      <c r="AR223" s="29">
        <f>+VLOOKUP($B223,'Monthly Peak Data '!$C$3:$G$14,5,FALSE)*U223*(1+X223)</f>
        <v>3.1633944397271838E-2</v>
      </c>
      <c r="AS223" s="3">
        <f t="shared" si="564"/>
        <v>-48.008502840322315</v>
      </c>
    </row>
    <row r="224" spans="1:45" x14ac:dyDescent="0.3">
      <c r="A224" s="2">
        <f t="shared" si="591"/>
        <v>2036</v>
      </c>
      <c r="B224" s="2">
        <f t="shared" si="592"/>
        <v>1</v>
      </c>
      <c r="C224" s="3">
        <f t="shared" si="543"/>
        <v>121.17444805476779</v>
      </c>
      <c r="D224" s="6">
        <f t="shared" si="488"/>
        <v>4.2853609716275427</v>
      </c>
      <c r="E224" s="22">
        <f t="shared" si="593"/>
        <v>0.70389395402298183</v>
      </c>
      <c r="F224" s="3">
        <f t="shared" si="544"/>
        <v>85.293961367822916</v>
      </c>
      <c r="G224" s="6">
        <f t="shared" ref="G224:H224" si="613">+G223</f>
        <v>5.2383419704393255</v>
      </c>
      <c r="H224" s="6">
        <f t="shared" si="613"/>
        <v>25.282727842311122</v>
      </c>
      <c r="I224" s="6">
        <f t="shared" si="546"/>
        <v>0.3380728462746746</v>
      </c>
      <c r="J224" s="6">
        <f t="shared" si="547"/>
        <v>0.28468144105104598</v>
      </c>
      <c r="K224" s="6">
        <f t="shared" si="576"/>
        <v>4.1500000000000004</v>
      </c>
      <c r="L224" s="26">
        <f t="shared" si="604"/>
        <v>0</v>
      </c>
      <c r="M224" s="26">
        <f t="shared" si="605"/>
        <v>0</v>
      </c>
      <c r="N224" s="6">
        <f t="shared" si="494"/>
        <v>0.14192606845707428</v>
      </c>
      <c r="O224" s="26">
        <f t="shared" si="600"/>
        <v>9.495494818741107E-2</v>
      </c>
      <c r="P224" s="26">
        <f t="shared" si="601"/>
        <v>4.8111603896699648E-2</v>
      </c>
      <c r="Q224" s="26">
        <f t="shared" si="457"/>
        <v>0.19626159125254306</v>
      </c>
      <c r="R224" s="26">
        <f t="shared" si="457"/>
        <v>0.71814406586078416</v>
      </c>
      <c r="S224" s="26">
        <f t="shared" si="457"/>
        <v>0.43114829568642715</v>
      </c>
      <c r="T224" s="26">
        <f t="shared" ref="T224:T271" si="614">+T212*(1+T$6)</f>
        <v>4.8711346211334538E-3</v>
      </c>
      <c r="U224" s="75">
        <f t="shared" si="606"/>
        <v>-4.1906854565580132E-2</v>
      </c>
      <c r="V224" s="2">
        <f t="shared" ref="V224:Z224" si="615">+V212</f>
        <v>2.2616097317868761E-2</v>
      </c>
      <c r="W224" s="2">
        <f t="shared" si="615"/>
        <v>744</v>
      </c>
      <c r="X224" s="38">
        <f t="shared" si="568"/>
        <v>7.0000000000000007E-2</v>
      </c>
      <c r="Y224" s="5">
        <f t="shared" si="615"/>
        <v>0.30925205388425764</v>
      </c>
      <c r="Z224" s="5">
        <f t="shared" si="615"/>
        <v>-6.0846321130844493E-3</v>
      </c>
      <c r="AA224" s="66">
        <f t="shared" si="453"/>
        <v>0.92293112397423616</v>
      </c>
      <c r="AB224" s="5">
        <f t="shared" si="549"/>
        <v>15.529586487413544</v>
      </c>
      <c r="AC224" s="3">
        <f t="shared" si="559"/>
        <v>1417.3005464098158</v>
      </c>
      <c r="AD224" s="3">
        <f t="shared" si="560"/>
        <v>5.6176407106374269</v>
      </c>
      <c r="AE224" s="3">
        <f t="shared" si="561"/>
        <v>4.7304540143752005</v>
      </c>
      <c r="AF224" s="3">
        <f t="shared" si="487"/>
        <v>1665.546164102115</v>
      </c>
      <c r="AG224" s="3">
        <f t="shared" si="562"/>
        <v>-164.60462457719959</v>
      </c>
      <c r="AH224" s="3">
        <f>+K224*AVERAGE('Monthly Peak Data '!$Q$8:$Q$10)*(1+X224)*'Monthly Peak Data '!$M$40*1000</f>
        <v>72.689915192687366</v>
      </c>
      <c r="AI224" s="3">
        <f>+L224*(0.5*MAX('Monthly Peak Data '!$G$18:$G$19,'Monthly Peak Data '!$G$29)+0.5*(MAX('Monthly Peak Data '!$P$3:$P$14)))*(1+X224)</f>
        <v>0</v>
      </c>
      <c r="AJ224" s="3">
        <f>+M224*0.25*MAX('Monthly Peak Data '!$P$3:$P$14)*(1+X224)</f>
        <v>0</v>
      </c>
      <c r="AK224" s="3">
        <f>+VLOOKUP($B224,'Monthly Peak Data '!$L$3:$P$14,5,FALSE)*N224*(1+X224)</f>
        <v>-0.16447514486572601</v>
      </c>
      <c r="AL224" s="3">
        <f>+VLOOKUP($B224,'Monthly Peak Data '!$L$3:$P$14,5,FALSE)*O224*(1+$X224)</f>
        <v>-0.11004129846354158</v>
      </c>
      <c r="AM224" s="3">
        <f>+VLOOKUP($B224,'Monthly Peak Data '!$L$3:$P$14,5,FALSE)*P224*(1+$X224)</f>
        <v>-5.5755528964190601E-2</v>
      </c>
      <c r="AN224" s="3">
        <f>+VLOOKUP($B224,'Monthly Peak Data '!$L$3:$P$14,5,FALSE)*Q224*(1+X224)</f>
        <v>-0.22744344294017485</v>
      </c>
      <c r="AO224" s="3">
        <f t="shared" si="563"/>
        <v>11.933154007892409</v>
      </c>
      <c r="AP224" s="3">
        <f>+VLOOKUP($B224,'Monthly Peak Data '!$C$18:$G$29,5,FALSE)*(1+X224)</f>
        <v>0</v>
      </c>
      <c r="AQ224" s="3">
        <f>+VLOOKUP($B224,'Monthly Peak Data '!$L$3:$P$14,5,FALSE)*T224*(1+X224)</f>
        <v>-5.6450557757378901E-3</v>
      </c>
      <c r="AR224" s="29">
        <f>+VLOOKUP($B224,'Monthly Peak Data '!$C$3:$G$14,5,FALSE)*U224*(1+X224)</f>
        <v>4.6134918232742607E-2</v>
      </c>
      <c r="AS224" s="3">
        <f t="shared" si="564"/>
        <v>-80.498780929396446</v>
      </c>
    </row>
    <row r="225" spans="1:45" x14ac:dyDescent="0.3">
      <c r="A225" s="2">
        <f t="shared" si="591"/>
        <v>2036</v>
      </c>
      <c r="B225" s="2">
        <f t="shared" si="592"/>
        <v>2</v>
      </c>
      <c r="C225" s="3">
        <f t="shared" si="543"/>
        <v>117.2119121185131</v>
      </c>
      <c r="D225" s="6">
        <f t="shared" si="488"/>
        <v>4.2510288408091563</v>
      </c>
      <c r="E225" s="22">
        <f t="shared" si="593"/>
        <v>0.91686750766748637</v>
      </c>
      <c r="F225" s="3">
        <f t="shared" si="544"/>
        <v>107.46779373304155</v>
      </c>
      <c r="G225" s="6">
        <f t="shared" ref="G225:H225" si="616">+G224</f>
        <v>5.2383419704393255</v>
      </c>
      <c r="H225" s="6">
        <f t="shared" si="616"/>
        <v>25.282727842311122</v>
      </c>
      <c r="I225" s="6">
        <f t="shared" si="546"/>
        <v>0.34113501287589876</v>
      </c>
      <c r="J225" s="6">
        <f t="shared" si="547"/>
        <v>0.49098166112108205</v>
      </c>
      <c r="K225" s="6">
        <f t="shared" si="576"/>
        <v>4.1500000000000004</v>
      </c>
      <c r="L225" s="26">
        <f t="shared" si="604"/>
        <v>0</v>
      </c>
      <c r="M225" s="26">
        <f t="shared" si="605"/>
        <v>0</v>
      </c>
      <c r="N225" s="6">
        <f t="shared" si="494"/>
        <v>0.14192606845707428</v>
      </c>
      <c r="O225" s="26">
        <f t="shared" si="600"/>
        <v>0.13003218791440707</v>
      </c>
      <c r="P225" s="26">
        <f t="shared" si="601"/>
        <v>1.6595170637381741E-2</v>
      </c>
      <c r="Q225" s="26">
        <f t="shared" ref="Q225:S236" si="617">+Q213*(1+Q$6)</f>
        <v>0.19626159125254306</v>
      </c>
      <c r="R225" s="26">
        <f t="shared" si="617"/>
        <v>0.71814406586078416</v>
      </c>
      <c r="S225" s="26">
        <f t="shared" si="617"/>
        <v>0.43114829568642715</v>
      </c>
      <c r="T225" s="26">
        <f t="shared" si="614"/>
        <v>4.8711346211334538E-3</v>
      </c>
      <c r="U225" s="75">
        <f t="shared" si="606"/>
        <v>-4.6754649512469354E-2</v>
      </c>
      <c r="V225" s="2">
        <f t="shared" ref="V225:Z225" si="618">+V213</f>
        <v>5.2674725789192064E-2</v>
      </c>
      <c r="W225" s="2">
        <f t="shared" si="618"/>
        <v>672</v>
      </c>
      <c r="X225" s="38">
        <f t="shared" si="568"/>
        <v>7.0000000000000007E-2</v>
      </c>
      <c r="Y225" s="5">
        <f t="shared" si="618"/>
        <v>0.30925205388425764</v>
      </c>
      <c r="Z225" s="5">
        <f t="shared" si="618"/>
        <v>-5.5317014446227934E-3</v>
      </c>
      <c r="AA225" s="66">
        <f t="shared" ref="AA225:AA271" si="619">+AA213*0.995</f>
        <v>0.92293112397423616</v>
      </c>
      <c r="AB225" s="5">
        <f t="shared" si="549"/>
        <v>32.669376685783298</v>
      </c>
      <c r="AC225" s="3">
        <f t="shared" si="559"/>
        <v>3756.6692435086316</v>
      </c>
      <c r="AD225" s="3">
        <f t="shared" si="560"/>
        <v>11.924795012896931</v>
      </c>
      <c r="AE225" s="3">
        <f t="shared" si="561"/>
        <v>17.162869371284572</v>
      </c>
      <c r="AF225" s="3">
        <f t="shared" si="487"/>
        <v>1665.546164102115</v>
      </c>
      <c r="AG225" s="3">
        <f t="shared" si="562"/>
        <v>-149.64645727836958</v>
      </c>
      <c r="AH225" s="3">
        <f>+K225*AVERAGE('Monthly Peak Data '!$Q$8:$Q$10)*(1+X225)*'Monthly Peak Data '!$M$40*1000</f>
        <v>72.689915192687366</v>
      </c>
      <c r="AI225" s="3">
        <f>+L225*(0.5*MAX('Monthly Peak Data '!$G$18:$G$19,'Monthly Peak Data '!$G$29)+0.5*(MAX('Monthly Peak Data '!$P$3:$P$14)))*(1+X225)</f>
        <v>0</v>
      </c>
      <c r="AJ225" s="3">
        <f>+M225*0.25*MAX('Monthly Peak Data '!$P$3:$P$14)*(1+X225)</f>
        <v>0</v>
      </c>
      <c r="AK225" s="3">
        <f>+VLOOKUP($B225,'Monthly Peak Data '!$L$3:$P$14,5,FALSE)*N225*(1+X225)</f>
        <v>-0.14952874381703021</v>
      </c>
      <c r="AL225" s="3">
        <f>+VLOOKUP($B225,'Monthly Peak Data '!$L$3:$P$14,5,FALSE)*O225*(1+$X225)</f>
        <v>-0.13699773358057918</v>
      </c>
      <c r="AM225" s="3">
        <f>+VLOOKUP($B225,'Monthly Peak Data '!$L$3:$P$14,5,FALSE)*P225*(1+$X225)</f>
        <v>-1.7484138367346344E-2</v>
      </c>
      <c r="AN225" s="3">
        <f>+VLOOKUP($B225,'Monthly Peak Data '!$L$3:$P$14,5,FALSE)*Q225*(1+X225)</f>
        <v>-0.20677490413538913</v>
      </c>
      <c r="AO225" s="3">
        <f t="shared" si="563"/>
        <v>25.103611332424546</v>
      </c>
      <c r="AP225" s="3">
        <f>+VLOOKUP($B225,'Monthly Peak Data '!$C$18:$G$29,5,FALSE)*(1+X225)</f>
        <v>1.6748047619047624</v>
      </c>
      <c r="AQ225" s="3">
        <f>+VLOOKUP($B225,'Monthly Peak Data '!$L$3:$P$14,5,FALSE)*T225*(1+X225)</f>
        <v>-5.132070864641956E-3</v>
      </c>
      <c r="AR225" s="29">
        <f>+VLOOKUP($B225,'Monthly Peak Data '!$C$3:$G$14,5,FALSE)*U225*(1+X225)</f>
        <v>5.3145258686813898E-2</v>
      </c>
      <c r="AS225" s="3">
        <f t="shared" si="564"/>
        <v>-50.640898323431088</v>
      </c>
    </row>
    <row r="226" spans="1:45" x14ac:dyDescent="0.3">
      <c r="A226" s="2">
        <f t="shared" si="591"/>
        <v>2036</v>
      </c>
      <c r="B226" s="2">
        <f t="shared" si="592"/>
        <v>3</v>
      </c>
      <c r="C226" s="3">
        <f t="shared" si="543"/>
        <v>81.745217002691874</v>
      </c>
      <c r="D226" s="6">
        <f t="shared" si="488"/>
        <v>4.1873072351229634</v>
      </c>
      <c r="E226" s="22">
        <f t="shared" si="593"/>
        <v>0.77619975601835101</v>
      </c>
      <c r="F226" s="3">
        <f t="shared" si="544"/>
        <v>63.450617493156592</v>
      </c>
      <c r="G226" s="6">
        <f t="shared" ref="G226:H226" si="620">+G225</f>
        <v>5.2383419704393255</v>
      </c>
      <c r="H226" s="6">
        <f t="shared" si="620"/>
        <v>25.282727842311122</v>
      </c>
      <c r="I226" s="6">
        <f t="shared" si="546"/>
        <v>0.29867025388414337</v>
      </c>
      <c r="J226" s="6">
        <f t="shared" si="547"/>
        <v>0.44273401615007418</v>
      </c>
      <c r="K226" s="6">
        <f t="shared" si="576"/>
        <v>4.1500000000000004</v>
      </c>
      <c r="L226" s="26">
        <f t="shared" si="604"/>
        <v>0</v>
      </c>
      <c r="M226" s="26">
        <f t="shared" si="605"/>
        <v>0</v>
      </c>
      <c r="N226" s="6">
        <f t="shared" si="494"/>
        <v>0.14192606845707428</v>
      </c>
      <c r="O226" s="26">
        <f t="shared" si="600"/>
        <v>0.14357522450534133</v>
      </c>
      <c r="P226" s="26">
        <f t="shared" si="601"/>
        <v>2.4421963848380697E-2</v>
      </c>
      <c r="Q226" s="26">
        <f t="shared" si="617"/>
        <v>0.19626159125254306</v>
      </c>
      <c r="R226" s="26">
        <f t="shared" si="617"/>
        <v>0.71814406586078416</v>
      </c>
      <c r="S226" s="26">
        <f t="shared" si="617"/>
        <v>0.43114829568642715</v>
      </c>
      <c r="T226" s="26">
        <f t="shared" si="614"/>
        <v>4.8711346211334538E-3</v>
      </c>
      <c r="U226" s="75">
        <f t="shared" si="606"/>
        <v>-4.8337906852656452E-2</v>
      </c>
      <c r="V226" s="2">
        <f t="shared" ref="V226:Z226" si="621">+V214</f>
        <v>0.10095698428780983</v>
      </c>
      <c r="W226" s="2">
        <f t="shared" si="621"/>
        <v>743</v>
      </c>
      <c r="X226" s="38">
        <f t="shared" si="568"/>
        <v>7.0000000000000007E-2</v>
      </c>
      <c r="Y226" s="5">
        <f t="shared" si="621"/>
        <v>0.30925205388425764</v>
      </c>
      <c r="Z226" s="5">
        <f t="shared" si="621"/>
        <v>1.6072852482783614E-2</v>
      </c>
      <c r="AA226" s="66">
        <f t="shared" si="619"/>
        <v>0.92293112397423616</v>
      </c>
      <c r="AB226" s="5">
        <f t="shared" si="549"/>
        <v>69.230022835475637</v>
      </c>
      <c r="AC226" s="3">
        <f t="shared" si="559"/>
        <v>4700.1758368346</v>
      </c>
      <c r="AD226" s="3">
        <f t="shared" si="560"/>
        <v>22.124334891443912</v>
      </c>
      <c r="AE226" s="3">
        <f t="shared" si="561"/>
        <v>32.796020071479283</v>
      </c>
      <c r="AF226" s="3">
        <f t="shared" si="487"/>
        <v>1665.546164102115</v>
      </c>
      <c r="AG226" s="3">
        <f t="shared" si="562"/>
        <v>434.811143819861</v>
      </c>
      <c r="AH226" s="3">
        <f>+K226*AVERAGE('Monthly Peak Data '!$Q$8:$Q$10)*(1+X226)*'Monthly Peak Data '!$M$40*1000</f>
        <v>72.689915192687366</v>
      </c>
      <c r="AI226" s="3">
        <f>+L226*(0.5*MAX('Monthly Peak Data '!$G$18:$G$19,'Monthly Peak Data '!$G$29)+0.5*(MAX('Monthly Peak Data '!$P$3:$P$14)))*(1+X226)</f>
        <v>0</v>
      </c>
      <c r="AJ226" s="3">
        <f>+M226*0.25*MAX('Monthly Peak Data '!$P$3:$P$14)*(1+X226)</f>
        <v>0</v>
      </c>
      <c r="AK226" s="3">
        <f>+VLOOKUP($B226,'Monthly Peak Data '!$L$3:$P$14,5,FALSE)*N226*(1+X226)</f>
        <v>0.43446911684709583</v>
      </c>
      <c r="AL226" s="3">
        <f>+VLOOKUP($B226,'Monthly Peak Data '!$L$3:$P$14,5,FALSE)*O226*(1+$X226)</f>
        <v>0.43951757186049134</v>
      </c>
      <c r="AM226" s="3">
        <f>+VLOOKUP($B226,'Monthly Peak Data '!$L$3:$P$14,5,FALSE)*P226*(1+$X226)</f>
        <v>7.4761382318476954E-2</v>
      </c>
      <c r="AN226" s="3">
        <f>+VLOOKUP($B226,'Monthly Peak Data '!$L$3:$P$14,5,FALSE)*Q226*(1+X226)</f>
        <v>0.60080294726326466</v>
      </c>
      <c r="AO226" s="3">
        <f t="shared" si="563"/>
        <v>53.197329184212649</v>
      </c>
      <c r="AP226" s="3">
        <f>+VLOOKUP($B226,'Monthly Peak Data '!$C$18:$G$29,5,FALSE)*(1+X226)</f>
        <v>4.0038709677419362E-2</v>
      </c>
      <c r="AQ226" s="3">
        <f>+VLOOKUP($B226,'Monthly Peak Data '!$L$3:$P$14,5,FALSE)*T226*(1+X226)</f>
        <v>1.4911690148926088E-2</v>
      </c>
      <c r="AR226" s="29">
        <f>+VLOOKUP($B226,'Monthly Peak Data '!$C$3:$G$14,5,FALSE)*U226*(1+X226)</f>
        <v>8.8844293151523618E-3</v>
      </c>
      <c r="AS226" s="3">
        <f t="shared" si="564"/>
        <v>562.31177404419179</v>
      </c>
    </row>
    <row r="227" spans="1:45" x14ac:dyDescent="0.3">
      <c r="A227" s="2">
        <f t="shared" si="591"/>
        <v>2036</v>
      </c>
      <c r="B227" s="2">
        <f t="shared" si="592"/>
        <v>4</v>
      </c>
      <c r="C227" s="3">
        <f t="shared" si="543"/>
        <v>56.904675157122334</v>
      </c>
      <c r="D227" s="6">
        <f t="shared" si="488"/>
        <v>3.829932049705453</v>
      </c>
      <c r="E227" s="22">
        <f t="shared" si="593"/>
        <v>0.85629917965995661</v>
      </c>
      <c r="F227" s="3">
        <f t="shared" si="544"/>
        <v>48.727426655860164</v>
      </c>
      <c r="G227" s="6">
        <f t="shared" ref="G227:H227" si="622">+G226</f>
        <v>5.2383419704393255</v>
      </c>
      <c r="H227" s="6">
        <f t="shared" si="622"/>
        <v>25.282727842311122</v>
      </c>
      <c r="I227" s="6">
        <f t="shared" si="546"/>
        <v>0.22313368622753024</v>
      </c>
      <c r="J227" s="6">
        <f t="shared" si="547"/>
        <v>0.3874345985056874</v>
      </c>
      <c r="K227" s="6">
        <f t="shared" si="576"/>
        <v>4.1500000000000004</v>
      </c>
      <c r="L227" s="26">
        <f t="shared" si="604"/>
        <v>0</v>
      </c>
      <c r="M227" s="26">
        <f t="shared" si="605"/>
        <v>0</v>
      </c>
      <c r="N227" s="6">
        <f t="shared" si="494"/>
        <v>0.14192606845707428</v>
      </c>
      <c r="O227" s="26">
        <f t="shared" si="600"/>
        <v>0.15734258419637726</v>
      </c>
      <c r="P227" s="26">
        <f t="shared" si="601"/>
        <v>0.15786040689958328</v>
      </c>
      <c r="Q227" s="26">
        <f t="shared" si="617"/>
        <v>0.19626159125254306</v>
      </c>
      <c r="R227" s="26">
        <f t="shared" si="617"/>
        <v>0.71814406586078416</v>
      </c>
      <c r="S227" s="26">
        <f t="shared" si="617"/>
        <v>0.43114829568642715</v>
      </c>
      <c r="T227" s="26">
        <f t="shared" si="614"/>
        <v>4.8711346211334538E-3</v>
      </c>
      <c r="U227" s="75">
        <f t="shared" si="606"/>
        <v>-5.1158259887461428E-2</v>
      </c>
      <c r="V227" s="2">
        <f t="shared" ref="V227:Z227" si="623">+V215</f>
        <v>0.14691857833957545</v>
      </c>
      <c r="W227" s="2">
        <f t="shared" si="623"/>
        <v>720</v>
      </c>
      <c r="X227" s="38">
        <f t="shared" si="568"/>
        <v>7.0000000000000007E-2</v>
      </c>
      <c r="Y227" s="5">
        <f t="shared" si="623"/>
        <v>0.30925205388425764</v>
      </c>
      <c r="Z227" s="5">
        <f t="shared" si="623"/>
        <v>2.6413857677902619E-3</v>
      </c>
      <c r="AA227" s="66">
        <f t="shared" si="619"/>
        <v>0.92293112397423616</v>
      </c>
      <c r="AB227" s="5">
        <f t="shared" si="549"/>
        <v>97.628924620541696</v>
      </c>
      <c r="AC227" s="3">
        <f t="shared" si="559"/>
        <v>5090.210702413603</v>
      </c>
      <c r="AD227" s="3">
        <f t="shared" si="560"/>
        <v>23.309202961321933</v>
      </c>
      <c r="AE227" s="3">
        <f t="shared" si="561"/>
        <v>40.472560837804707</v>
      </c>
      <c r="AF227" s="3">
        <f t="shared" si="487"/>
        <v>1665.546164102115</v>
      </c>
      <c r="AG227" s="3">
        <f t="shared" si="562"/>
        <v>71.456138118146853</v>
      </c>
      <c r="AH227" s="3">
        <f>+K227*AVERAGE('Monthly Peak Data '!$Q$8:$Q$10)*(1+X227)*'Monthly Peak Data '!$M$40*1000</f>
        <v>72.689915192687366</v>
      </c>
      <c r="AI227" s="3">
        <f>+L227*(0.5*MAX('Monthly Peak Data '!$G$18:$G$19,'Monthly Peak Data '!$G$29)+0.5*(MAX('Monthly Peak Data '!$P$3:$P$14)))*(1+X227)</f>
        <v>0</v>
      </c>
      <c r="AJ227" s="3">
        <f>+M227*0.25*MAX('Monthly Peak Data '!$P$3:$P$14)*(1+X227)</f>
        <v>0</v>
      </c>
      <c r="AK227" s="3">
        <f>+VLOOKUP($B227,'Monthly Peak Data '!$L$3:$P$14,5,FALSE)*N227*(1+X227)</f>
        <v>7.1399929975937498E-2</v>
      </c>
      <c r="AL227" s="3">
        <f>+VLOOKUP($B227,'Monthly Peak Data '!$L$3:$P$14,5,FALSE)*O227*(1+$X227)</f>
        <v>7.9155645019873141E-2</v>
      </c>
      <c r="AM227" s="3">
        <f>+VLOOKUP($B227,'Monthly Peak Data '!$L$3:$P$14,5,FALSE)*P227*(1+$X227)</f>
        <v>7.9416150402364188E-2</v>
      </c>
      <c r="AN227" s="3">
        <f>+VLOOKUP($B227,'Monthly Peak Data '!$L$3:$P$14,5,FALSE)*Q227*(1+X227)</f>
        <v>9.8734954224677263E-2</v>
      </c>
      <c r="AO227" s="3">
        <f t="shared" si="563"/>
        <v>75.019447173694658</v>
      </c>
      <c r="AP227" s="3">
        <f>+VLOOKUP($B227,'Monthly Peak Data '!$C$18:$G$29,5,FALSE)*(1+X227)</f>
        <v>142.15603888888893</v>
      </c>
      <c r="AQ227" s="3">
        <f>+VLOOKUP($B227,'Monthly Peak Data '!$L$3:$P$14,5,FALSE)*T227*(1+X227)</f>
        <v>2.4505622866421157E-3</v>
      </c>
      <c r="AR227" s="29">
        <f>+VLOOKUP($B227,'Monthly Peak Data '!$C$3:$G$14,5,FALSE)*U227*(1+X227)</f>
        <v>7.590521547035608E-3</v>
      </c>
      <c r="AS227" s="3">
        <f t="shared" si="564"/>
        <v>361.66028713687433</v>
      </c>
    </row>
    <row r="228" spans="1:45" x14ac:dyDescent="0.3">
      <c r="A228" s="2">
        <f t="shared" si="591"/>
        <v>2036</v>
      </c>
      <c r="B228" s="2">
        <f t="shared" si="592"/>
        <v>5</v>
      </c>
      <c r="C228" s="3">
        <f t="shared" si="543"/>
        <v>47.831910028070787</v>
      </c>
      <c r="D228" s="6">
        <f t="shared" si="488"/>
        <v>3.8083783286598685</v>
      </c>
      <c r="E228" s="22">
        <f t="shared" si="593"/>
        <v>0.82264044532210756</v>
      </c>
      <c r="F228" s="3">
        <f t="shared" si="544"/>
        <v>39.348463766099137</v>
      </c>
      <c r="G228" s="6">
        <f t="shared" ref="G228" si="624">+G227</f>
        <v>5.2383419704393255</v>
      </c>
      <c r="H228" s="6">
        <f t="shared" ref="H228" si="625">+H227</f>
        <v>25.282727842311122</v>
      </c>
      <c r="I228" s="6">
        <f t="shared" si="546"/>
        <v>0.20859951084654837</v>
      </c>
      <c r="J228" s="6">
        <f t="shared" si="547"/>
        <v>0.38927510598084891</v>
      </c>
      <c r="K228" s="6">
        <f t="shared" si="576"/>
        <v>4.1500000000000004</v>
      </c>
      <c r="L228" s="26">
        <f t="shared" si="604"/>
        <v>0</v>
      </c>
      <c r="M228" s="26">
        <f t="shared" si="605"/>
        <v>0</v>
      </c>
      <c r="N228" s="6">
        <f t="shared" si="494"/>
        <v>0.14192606845707428</v>
      </c>
      <c r="O228" s="26">
        <f t="shared" si="600"/>
        <v>0.16204621531569086</v>
      </c>
      <c r="P228" s="26">
        <f t="shared" si="601"/>
        <v>0.28189845795129548</v>
      </c>
      <c r="Q228" s="26">
        <f t="shared" si="617"/>
        <v>0.19626159125254306</v>
      </c>
      <c r="R228" s="26">
        <f t="shared" si="617"/>
        <v>0.71814406586078416</v>
      </c>
      <c r="S228" s="26">
        <f t="shared" si="617"/>
        <v>0.43114829568642715</v>
      </c>
      <c r="T228" s="26">
        <f t="shared" si="614"/>
        <v>4.8711346211334538E-3</v>
      </c>
      <c r="U228" s="75">
        <f t="shared" si="606"/>
        <v>-6.5234543771216943E-2</v>
      </c>
      <c r="V228" s="2">
        <f t="shared" ref="V228:Z228" si="626">+V216</f>
        <v>0.20374675305062195</v>
      </c>
      <c r="W228" s="2">
        <f t="shared" si="626"/>
        <v>744</v>
      </c>
      <c r="X228" s="38">
        <f t="shared" si="568"/>
        <v>7.0000000000000007E-2</v>
      </c>
      <c r="Y228" s="5">
        <f t="shared" si="626"/>
        <v>0.30925205388425764</v>
      </c>
      <c r="Z228" s="5">
        <f t="shared" si="626"/>
        <v>0.11317959405581732</v>
      </c>
      <c r="AA228" s="66">
        <f t="shared" si="619"/>
        <v>0.92293112397423616</v>
      </c>
      <c r="AB228" s="5">
        <f t="shared" si="549"/>
        <v>139.90489953053907</v>
      </c>
      <c r="AC228" s="3">
        <f t="shared" si="559"/>
        <v>5890.3958707685579</v>
      </c>
      <c r="AD228" s="3">
        <f t="shared" si="560"/>
        <v>31.226980159603364</v>
      </c>
      <c r="AE228" s="3">
        <f t="shared" si="561"/>
        <v>58.27379921342996</v>
      </c>
      <c r="AF228" s="3">
        <f t="shared" si="487"/>
        <v>1665.546164102115</v>
      </c>
      <c r="AG228" s="3">
        <f t="shared" si="562"/>
        <v>3061.7930949836368</v>
      </c>
      <c r="AH228" s="3">
        <f>+K228*AVERAGE('Monthly Peak Data '!$Q$8:$Q$10)*(1+X228)*'Monthly Peak Data '!$M$40*1000</f>
        <v>72.689915192687366</v>
      </c>
      <c r="AI228" s="3">
        <f>+L228*(0.5*MAX('Monthly Peak Data '!$G$18:$G$19,'Monthly Peak Data '!$G$29)+0.5*(MAX('Monthly Peak Data '!$P$3:$P$14)))*(1+X228)</f>
        <v>0</v>
      </c>
      <c r="AJ228" s="3">
        <f>+M228*0.25*MAX('Monthly Peak Data '!$P$3:$P$14)*(1+X228)</f>
        <v>0</v>
      </c>
      <c r="AK228" s="3">
        <f>+VLOOKUP($B228,'Monthly Peak Data '!$L$3:$P$14,5,FALSE)*N228*(1+X228)</f>
        <v>3.059384656657262</v>
      </c>
      <c r="AL228" s="3">
        <f>+VLOOKUP($B228,'Monthly Peak Data '!$L$3:$P$14,5,FALSE)*O228*(1+$X228)</f>
        <v>3.4930982743043248</v>
      </c>
      <c r="AM228" s="3">
        <f>+VLOOKUP($B228,'Monthly Peak Data '!$L$3:$P$14,5,FALSE)*P228*(1+$X228)</f>
        <v>6.0766554472153258</v>
      </c>
      <c r="AN228" s="3">
        <f>+VLOOKUP($B228,'Monthly Peak Data '!$L$3:$P$14,5,FALSE)*Q228*(1+X228)</f>
        <v>4.2306512643994862</v>
      </c>
      <c r="AO228" s="3">
        <f t="shared" si="563"/>
        <v>107.50490451949526</v>
      </c>
      <c r="AP228" s="3">
        <f>+VLOOKUP($B228,'Monthly Peak Data '!$C$18:$G$29,5,FALSE)*(1+X228)</f>
        <v>0.49346559139784957</v>
      </c>
      <c r="AQ228" s="3">
        <f>+VLOOKUP($B228,'Monthly Peak Data '!$L$3:$P$14,5,FALSE)*T228*(1+X228)</f>
        <v>0.10500308141005826</v>
      </c>
      <c r="AR228" s="29">
        <f>+VLOOKUP($B228,'Monthly Peak Data '!$C$3:$G$14,5,FALSE)*U228*(1+X228)</f>
        <v>-1.406207925488052</v>
      </c>
      <c r="AS228" s="3">
        <f t="shared" si="564"/>
        <v>3258.0399650857153</v>
      </c>
    </row>
    <row r="229" spans="1:45" x14ac:dyDescent="0.3">
      <c r="A229" s="2">
        <f t="shared" si="591"/>
        <v>2036</v>
      </c>
      <c r="B229" s="2">
        <f t="shared" si="592"/>
        <v>6</v>
      </c>
      <c r="C229" s="3">
        <f t="shared" si="543"/>
        <v>47.581410491621199</v>
      </c>
      <c r="D229" s="6">
        <f t="shared" si="488"/>
        <v>3.8426714241592523</v>
      </c>
      <c r="E229" s="22">
        <f t="shared" si="593"/>
        <v>0.93665800540146105</v>
      </c>
      <c r="F229" s="3">
        <f t="shared" si="544"/>
        <v>44.567509045270064</v>
      </c>
      <c r="G229" s="1">
        <f>+G217*(1+$G$6)</f>
        <v>5.3693005197003085</v>
      </c>
      <c r="H229" s="1">
        <f>+H217*(1+$H$6)</f>
        <v>26.908407242571727</v>
      </c>
      <c r="I229" s="6">
        <f t="shared" si="546"/>
        <v>0.2288964770271027</v>
      </c>
      <c r="J229" s="6">
        <f t="shared" si="547"/>
        <v>0.7628221263348467</v>
      </c>
      <c r="K229" s="1">
        <v>4.17</v>
      </c>
      <c r="L229" s="26">
        <f t="shared" si="604"/>
        <v>0</v>
      </c>
      <c r="M229" s="26">
        <f t="shared" si="605"/>
        <v>0</v>
      </c>
      <c r="N229" s="1">
        <f>+N217*(1+$N$6)</f>
        <v>0.14251790016254029</v>
      </c>
      <c r="O229" s="26">
        <f t="shared" si="600"/>
        <v>0.1268259288754463</v>
      </c>
      <c r="P229" s="26">
        <f t="shared" si="601"/>
        <v>0.20404903532293653</v>
      </c>
      <c r="Q229" s="26">
        <f t="shared" si="617"/>
        <v>0.19626159125254306</v>
      </c>
      <c r="R229" s="26">
        <f t="shared" si="617"/>
        <v>0.71814406586078416</v>
      </c>
      <c r="S229" s="26">
        <f t="shared" si="617"/>
        <v>0.43114829568642715</v>
      </c>
      <c r="T229" s="26">
        <f t="shared" si="614"/>
        <v>4.8711346211334538E-3</v>
      </c>
      <c r="U229" s="75">
        <f t="shared" si="606"/>
        <v>-5.6531758413193668E-2</v>
      </c>
      <c r="V229" s="2">
        <f t="shared" ref="V229:Z229" si="627">+V217</f>
        <v>0.22707631086142321</v>
      </c>
      <c r="W229" s="2">
        <f t="shared" si="627"/>
        <v>720</v>
      </c>
      <c r="X229" s="38">
        <f t="shared" si="568"/>
        <v>7.0000000000000007E-2</v>
      </c>
      <c r="Y229" s="5">
        <f t="shared" si="627"/>
        <v>0.30925205388425764</v>
      </c>
      <c r="Z229" s="5">
        <f t="shared" si="627"/>
        <v>1.7649812734082402E-3</v>
      </c>
      <c r="AA229" s="66">
        <f t="shared" si="619"/>
        <v>0.92293112397423616</v>
      </c>
      <c r="AB229" s="5">
        <f t="shared" si="549"/>
        <v>150.8945722641046</v>
      </c>
      <c r="AC229" s="3">
        <f t="shared" si="559"/>
        <v>7195.7448792610239</v>
      </c>
      <c r="AD229" s="3">
        <f t="shared" si="560"/>
        <v>36.956982513328661</v>
      </c>
      <c r="AE229" s="3">
        <f t="shared" si="561"/>
        <v>123.16311875957385</v>
      </c>
      <c r="AF229" s="3">
        <f t="shared" si="487"/>
        <v>1665.546164102115</v>
      </c>
      <c r="AG229" s="3">
        <f t="shared" si="562"/>
        <v>50.81733332200848</v>
      </c>
      <c r="AH229" s="3">
        <f>+K229*AVERAGE('Monthly Peak Data '!$Q$8:$Q$10)*(1+X229)*'Monthly Peak Data '!$M$40*1000</f>
        <v>73.040228036989461</v>
      </c>
      <c r="AI229" s="3">
        <f>+L229*(0.5*MAX('Monthly Peak Data '!$G$18:$G$19,'Monthly Peak Data '!$G$29)+0.5*(MAX('Monthly Peak Data '!$P$3:$P$14)))*(1+X229)</f>
        <v>0</v>
      </c>
      <c r="AJ229" s="3">
        <f>+M229*0.25*MAX('Monthly Peak Data '!$P$3:$P$14)*(1+X229)</f>
        <v>0</v>
      </c>
      <c r="AK229" s="3">
        <f>+VLOOKUP($B229,'Monthly Peak Data '!$L$3:$P$14,5,FALSE)*N229*(1+X229)</f>
        <v>4.7908579788805958E-2</v>
      </c>
      <c r="AL229" s="3">
        <f>+VLOOKUP($B229,'Monthly Peak Data '!$L$3:$P$14,5,FALSE)*O229*(1+$X229)</f>
        <v>4.2633592874221915E-2</v>
      </c>
      <c r="AM229" s="3">
        <f>+VLOOKUP($B229,'Monthly Peak Data '!$L$3:$P$14,5,FALSE)*P229*(1+$X229)</f>
        <v>6.8592783632432833E-2</v>
      </c>
      <c r="AN229" s="3">
        <f>+VLOOKUP($B229,'Monthly Peak Data '!$L$3:$P$14,5,FALSE)*Q229*(1+X229)</f>
        <v>6.59749694128028E-2</v>
      </c>
      <c r="AO229" s="3">
        <f t="shared" si="563"/>
        <v>115.94952455701275</v>
      </c>
      <c r="AP229" s="3">
        <f>+VLOOKUP($B229,'Monthly Peak Data '!$C$18:$G$29,5,FALSE)*(1+X229)</f>
        <v>339.51848999999993</v>
      </c>
      <c r="AQ229" s="3">
        <f>+VLOOKUP($B229,'Monthly Peak Data '!$L$3:$P$14,5,FALSE)*T229*(1+X229)</f>
        <v>1.6374724956825205E-3</v>
      </c>
      <c r="AR229" s="29">
        <f>+VLOOKUP($B229,'Monthly Peak Data '!$C$3:$G$14,5,FALSE)*U229*(1+X229)</f>
        <v>-2.9535862332761313</v>
      </c>
      <c r="AS229" s="3">
        <f t="shared" si="564"/>
        <v>576.59873708093835</v>
      </c>
    </row>
    <row r="230" spans="1:45" x14ac:dyDescent="0.3">
      <c r="A230" s="2">
        <f t="shared" si="591"/>
        <v>2036</v>
      </c>
      <c r="B230" s="2">
        <f t="shared" si="592"/>
        <v>7</v>
      </c>
      <c r="C230" s="3">
        <f t="shared" si="543"/>
        <v>58.62903718973277</v>
      </c>
      <c r="D230" s="6">
        <f t="shared" si="488"/>
        <v>3.8818835170545718</v>
      </c>
      <c r="E230" s="22">
        <f t="shared" si="593"/>
        <v>0.86933577818182028</v>
      </c>
      <c r="F230" s="3">
        <f t="shared" si="544"/>
        <v>50.96831966938722</v>
      </c>
      <c r="G230" s="6">
        <f t="shared" ref="G230:H230" si="628">+G229</f>
        <v>5.3693005197003085</v>
      </c>
      <c r="H230" s="6">
        <f t="shared" si="628"/>
        <v>26.908407242571727</v>
      </c>
      <c r="I230" s="6">
        <f t="shared" si="546"/>
        <v>0.34423685187825925</v>
      </c>
      <c r="J230" s="6">
        <f t="shared" si="547"/>
        <v>0.65043320956479511</v>
      </c>
      <c r="K230" s="6">
        <f t="shared" si="576"/>
        <v>4.17</v>
      </c>
      <c r="L230" s="26">
        <f t="shared" si="604"/>
        <v>0</v>
      </c>
      <c r="M230" s="26">
        <f t="shared" si="605"/>
        <v>0</v>
      </c>
      <c r="N230" s="6">
        <f t="shared" si="494"/>
        <v>0.14251790016254029</v>
      </c>
      <c r="O230" s="26">
        <f t="shared" si="600"/>
        <v>0.11830070307252595</v>
      </c>
      <c r="P230" s="26">
        <f t="shared" si="601"/>
        <v>0.15962539630694178</v>
      </c>
      <c r="Q230" s="26">
        <f t="shared" si="617"/>
        <v>0.19626159125254306</v>
      </c>
      <c r="R230" s="26">
        <f t="shared" si="617"/>
        <v>0.71814406586078416</v>
      </c>
      <c r="S230" s="26">
        <f t="shared" si="617"/>
        <v>0.43114829568642715</v>
      </c>
      <c r="T230" s="26">
        <f t="shared" si="614"/>
        <v>4.8711346211334538E-3</v>
      </c>
      <c r="U230" s="75">
        <f t="shared" si="606"/>
        <v>-4.7430441286462233E-2</v>
      </c>
      <c r="V230" s="2">
        <f t="shared" ref="V230:Z230" si="629">+V218</f>
        <v>0.24032926332004376</v>
      </c>
      <c r="W230" s="2">
        <f t="shared" si="629"/>
        <v>744</v>
      </c>
      <c r="X230" s="38">
        <f t="shared" si="568"/>
        <v>7.0000000000000007E-2</v>
      </c>
      <c r="Y230" s="5">
        <f t="shared" si="629"/>
        <v>0.30925205388425764</v>
      </c>
      <c r="Z230" s="5">
        <f t="shared" si="629"/>
        <v>1.7832548024646607E-3</v>
      </c>
      <c r="AA230" s="66">
        <f t="shared" si="619"/>
        <v>0.91831646835436498</v>
      </c>
      <c r="AB230" s="5">
        <f t="shared" si="549"/>
        <v>164.19955032869601</v>
      </c>
      <c r="AC230" s="3">
        <f t="shared" si="559"/>
        <v>8954.8034326731959</v>
      </c>
      <c r="AD230" s="3">
        <f t="shared" si="560"/>
        <v>60.480183824924431</v>
      </c>
      <c r="AE230" s="3">
        <f t="shared" si="561"/>
        <v>114.27689936644714</v>
      </c>
      <c r="AF230" s="3">
        <f t="shared" si="487"/>
        <v>1665.546164102115</v>
      </c>
      <c r="AG230" s="3">
        <f t="shared" si="562"/>
        <v>51.343464692930262</v>
      </c>
      <c r="AH230" s="3">
        <f>+K230*AVERAGE('Monthly Peak Data '!$Q$8:$Q$10)*(1+X230)*'Monthly Peak Data '!$M$40*1000</f>
        <v>73.040228036989461</v>
      </c>
      <c r="AI230" s="3">
        <f>+L230*(0.5*MAX('Monthly Peak Data '!$G$18:$G$19,'Monthly Peak Data '!$G$29)+0.5*(MAX('Monthly Peak Data '!$P$3:$P$14)))*(1+X230)</f>
        <v>0</v>
      </c>
      <c r="AJ230" s="3">
        <f>+M230*0.25*MAX('Monthly Peak Data '!$P$3:$P$14)*(1+X230)</f>
        <v>0</v>
      </c>
      <c r="AK230" s="3">
        <f>+VLOOKUP($B230,'Monthly Peak Data '!$L$3:$P$14,5,FALSE)*N230*(1+X230)</f>
        <v>4.8404595717140446E-2</v>
      </c>
      <c r="AL230" s="3">
        <f>+VLOOKUP($B230,'Monthly Peak Data '!$L$3:$P$14,5,FALSE)*O230*(1+$X230)</f>
        <v>4.0179498145484223E-2</v>
      </c>
      <c r="AM230" s="3">
        <f>+VLOOKUP($B230,'Monthly Peak Data '!$L$3:$P$14,5,FALSE)*P230*(1+$X230)</f>
        <v>5.4214963633436399E-2</v>
      </c>
      <c r="AN230" s="3">
        <f>+VLOOKUP($B230,'Monthly Peak Data '!$L$3:$P$14,5,FALSE)*Q230*(1+X230)</f>
        <v>6.6658033612250797E-2</v>
      </c>
      <c r="AO230" s="3">
        <f t="shared" si="563"/>
        <v>126.17325797355157</v>
      </c>
      <c r="AP230" s="3">
        <f>+VLOOKUP($B230,'Monthly Peak Data '!$C$18:$G$29,5,FALSE)*(1+X230)</f>
        <v>108.68772365591396</v>
      </c>
      <c r="AQ230" s="3">
        <f>+VLOOKUP($B230,'Monthly Peak Data '!$L$3:$P$14,5,FALSE)*T230*(1+X230)</f>
        <v>1.6544258773867708E-3</v>
      </c>
      <c r="AR230" s="29">
        <f>+VLOOKUP($B230,'Monthly Peak Data '!$C$3:$G$14,5,FALSE)*U230*(1+X230)</f>
        <v>-2.7493631342057334</v>
      </c>
      <c r="AS230" s="3">
        <f t="shared" si="564"/>
        <v>356.70642274216522</v>
      </c>
    </row>
    <row r="231" spans="1:45" x14ac:dyDescent="0.3">
      <c r="A231" s="2">
        <f t="shared" si="591"/>
        <v>2036</v>
      </c>
      <c r="B231" s="2">
        <f t="shared" si="592"/>
        <v>8</v>
      </c>
      <c r="C231" s="3">
        <f t="shared" si="543"/>
        <v>56.255912202670977</v>
      </c>
      <c r="D231" s="6">
        <f t="shared" si="488"/>
        <v>3.9211161286463572</v>
      </c>
      <c r="E231" s="22">
        <f t="shared" si="593"/>
        <v>0.89082637613107407</v>
      </c>
      <c r="F231" s="3">
        <f t="shared" si="544"/>
        <v>50.114250403453255</v>
      </c>
      <c r="G231" s="6">
        <f t="shared" ref="G231:H231" si="630">+G230</f>
        <v>5.3693005197003085</v>
      </c>
      <c r="H231" s="6">
        <f t="shared" si="630"/>
        <v>26.908407242571727</v>
      </c>
      <c r="I231" s="6">
        <f t="shared" si="546"/>
        <v>0.30186769368380889</v>
      </c>
      <c r="J231" s="6">
        <f t="shared" si="547"/>
        <v>0.77940090857713185</v>
      </c>
      <c r="K231" s="6">
        <f t="shared" si="576"/>
        <v>4.17</v>
      </c>
      <c r="L231" s="26">
        <f t="shared" si="604"/>
        <v>0</v>
      </c>
      <c r="M231" s="26">
        <f t="shared" si="605"/>
        <v>0</v>
      </c>
      <c r="N231" s="6">
        <f t="shared" si="494"/>
        <v>0.14251790016254029</v>
      </c>
      <c r="O231" s="26">
        <f t="shared" si="600"/>
        <v>8.8714850521744174E-2</v>
      </c>
      <c r="P231" s="26">
        <f t="shared" si="601"/>
        <v>7.7739122345375791E-2</v>
      </c>
      <c r="Q231" s="26">
        <f t="shared" si="617"/>
        <v>0.19626159125254306</v>
      </c>
      <c r="R231" s="26">
        <f t="shared" si="617"/>
        <v>0.71814406586078416</v>
      </c>
      <c r="S231" s="26">
        <f t="shared" si="617"/>
        <v>0.43114829568642715</v>
      </c>
      <c r="T231" s="26">
        <f t="shared" si="614"/>
        <v>4.8711346211334538E-3</v>
      </c>
      <c r="U231" s="75">
        <f t="shared" si="606"/>
        <v>-7.3806447858472998E-2</v>
      </c>
      <c r="V231" s="2">
        <f t="shared" ref="V231:Z231" si="631">+V219</f>
        <v>0.20131777062945472</v>
      </c>
      <c r="W231" s="2">
        <f t="shared" si="631"/>
        <v>744</v>
      </c>
      <c r="X231" s="38">
        <f t="shared" si="568"/>
        <v>7.0000000000000007E-2</v>
      </c>
      <c r="Y231" s="5">
        <f t="shared" si="631"/>
        <v>0.30925205388425764</v>
      </c>
      <c r="Z231" s="5">
        <f t="shared" si="631"/>
        <v>9.9775280898876398E-2</v>
      </c>
      <c r="AA231" s="66">
        <f t="shared" si="619"/>
        <v>0.91831646835436498</v>
      </c>
      <c r="AB231" s="5">
        <f t="shared" si="549"/>
        <v>137.54582756121275</v>
      </c>
      <c r="AC231" s="3">
        <f t="shared" si="559"/>
        <v>7375.5164674575153</v>
      </c>
      <c r="AD231" s="3">
        <f t="shared" si="560"/>
        <v>44.427086663655558</v>
      </c>
      <c r="AE231" s="3">
        <f t="shared" si="561"/>
        <v>114.70757698025692</v>
      </c>
      <c r="AF231" s="3">
        <f t="shared" si="487"/>
        <v>1665.546164102115</v>
      </c>
      <c r="AG231" s="3">
        <f t="shared" si="562"/>
        <v>2872.7294635507815</v>
      </c>
      <c r="AH231" s="3">
        <f>+K231*AVERAGE('Monthly Peak Data '!$Q$8:$Q$10)*(1+X231)*'Monthly Peak Data '!$M$40*1000</f>
        <v>73.040228036989461</v>
      </c>
      <c r="AI231" s="3">
        <f>+L231*(0.5*MAX('Monthly Peak Data '!$G$18:$G$19,'Monthly Peak Data '!$G$29)+0.5*(MAX('Monthly Peak Data '!$P$3:$P$14)))*(1+X231)</f>
        <v>0</v>
      </c>
      <c r="AJ231" s="3">
        <f>+M231*0.25*MAX('Monthly Peak Data '!$P$3:$P$14)*(1+X231)</f>
        <v>0</v>
      </c>
      <c r="AK231" s="3">
        <f>+VLOOKUP($B231,'Monthly Peak Data '!$L$3:$P$14,5,FALSE)*N231*(1+X231)</f>
        <v>2.7082961603687852</v>
      </c>
      <c r="AL231" s="3">
        <f>+VLOOKUP($B231,'Monthly Peak Data '!$L$3:$P$14,5,FALSE)*O231*(1+$X231)</f>
        <v>1.6858660474348086</v>
      </c>
      <c r="AM231" s="3">
        <f>+VLOOKUP($B231,'Monthly Peak Data '!$L$3:$P$14,5,FALSE)*P231*(1+$X231)</f>
        <v>1.477292089753645</v>
      </c>
      <c r="AN231" s="3">
        <f>+VLOOKUP($B231,'Monthly Peak Data '!$L$3:$P$14,5,FALSE)*Q231*(1+X231)</f>
        <v>3.7295982708903259</v>
      </c>
      <c r="AO231" s="3">
        <f t="shared" si="563"/>
        <v>105.69216023628532</v>
      </c>
      <c r="AP231" s="3">
        <f>+VLOOKUP($B231,'Monthly Peak Data '!$C$18:$G$29,5,FALSE)*(1+X231)</f>
        <v>251.79573655913978</v>
      </c>
      <c r="AQ231" s="3">
        <f>+VLOOKUP($B231,'Monthly Peak Data '!$L$3:$P$14,5,FALSE)*T231*(1+X231)</f>
        <v>9.256714543232325E-2</v>
      </c>
      <c r="AR231" s="29">
        <f>+VLOOKUP($B231,'Monthly Peak Data '!$C$3:$G$14,5,FALSE)*U231*(1+X231)</f>
        <v>-4.9072231060476375</v>
      </c>
      <c r="AS231" s="3">
        <f t="shared" si="564"/>
        <v>3308.0439849910281</v>
      </c>
    </row>
    <row r="232" spans="1:45" x14ac:dyDescent="0.3">
      <c r="A232" s="2">
        <f t="shared" si="591"/>
        <v>2036</v>
      </c>
      <c r="B232" s="2">
        <f t="shared" si="592"/>
        <v>9</v>
      </c>
      <c r="C232" s="3">
        <f t="shared" si="543"/>
        <v>53.036642705784161</v>
      </c>
      <c r="D232" s="6">
        <f t="shared" si="488"/>
        <v>3.935833485302481</v>
      </c>
      <c r="E232" s="22">
        <f t="shared" si="593"/>
        <v>1.1928111171804658</v>
      </c>
      <c r="F232" s="3">
        <f t="shared" si="544"/>
        <v>63.262697037387611</v>
      </c>
      <c r="G232" s="6">
        <f t="shared" ref="G232:H232" si="632">+G231</f>
        <v>5.3693005197003085</v>
      </c>
      <c r="H232" s="6">
        <f t="shared" si="632"/>
        <v>26.908407242571727</v>
      </c>
      <c r="I232" s="6">
        <f t="shared" si="546"/>
        <v>0.47186933779812235</v>
      </c>
      <c r="J232" s="6">
        <f t="shared" si="547"/>
        <v>1.5136845775108445</v>
      </c>
      <c r="K232" s="6">
        <f t="shared" si="576"/>
        <v>4.17</v>
      </c>
      <c r="L232" s="26">
        <f t="shared" si="604"/>
        <v>0</v>
      </c>
      <c r="M232" s="26">
        <f t="shared" si="605"/>
        <v>0</v>
      </c>
      <c r="N232" s="6">
        <f t="shared" si="494"/>
        <v>0.14251790016254029</v>
      </c>
      <c r="O232" s="26">
        <f t="shared" si="600"/>
        <v>9.2816843928622092E-2</v>
      </c>
      <c r="P232" s="26">
        <f t="shared" si="601"/>
        <v>0.11193643216955475</v>
      </c>
      <c r="Q232" s="26">
        <f t="shared" si="617"/>
        <v>0.19626159125254306</v>
      </c>
      <c r="R232" s="26">
        <f t="shared" si="617"/>
        <v>0.71814406586078416</v>
      </c>
      <c r="S232" s="26">
        <f t="shared" si="617"/>
        <v>0.43114829568642715</v>
      </c>
      <c r="T232" s="26">
        <f t="shared" si="614"/>
        <v>4.8711346211334538E-3</v>
      </c>
      <c r="U232" s="75">
        <f t="shared" si="606"/>
        <v>-6.6979482981701019E-2</v>
      </c>
      <c r="V232" s="2">
        <f t="shared" ref="V232:Z232" si="633">+V220</f>
        <v>0.16869506866416967</v>
      </c>
      <c r="W232" s="2">
        <f t="shared" si="633"/>
        <v>720</v>
      </c>
      <c r="X232" s="38">
        <f t="shared" si="568"/>
        <v>7.0000000000000007E-2</v>
      </c>
      <c r="Y232" s="5">
        <f t="shared" si="633"/>
        <v>0.30925205388425764</v>
      </c>
      <c r="Z232" s="5">
        <f t="shared" si="633"/>
        <v>-4.1385767790262174E-4</v>
      </c>
      <c r="AA232" s="66">
        <f t="shared" si="619"/>
        <v>0.91831646835436498</v>
      </c>
      <c r="AB232" s="5">
        <f t="shared" si="549"/>
        <v>111.53913097282373</v>
      </c>
      <c r="AC232" s="3">
        <f t="shared" si="559"/>
        <v>7550.2048880855518</v>
      </c>
      <c r="AD232" s="3">
        <f t="shared" si="560"/>
        <v>56.316128581675081</v>
      </c>
      <c r="AE232" s="3">
        <f t="shared" si="561"/>
        <v>180.65351670650224</v>
      </c>
      <c r="AF232" s="3">
        <f t="shared" si="487"/>
        <v>1665.546164102115</v>
      </c>
      <c r="AG232" s="3">
        <f t="shared" si="562"/>
        <v>-11.915788503091642</v>
      </c>
      <c r="AH232" s="3">
        <f>+K232*AVERAGE('Monthly Peak Data '!$Q$8:$Q$10)*(1+X232)*'Monthly Peak Data '!$M$40*1000</f>
        <v>73.040228036989461</v>
      </c>
      <c r="AI232" s="3">
        <f>+L232*(0.5*MAX('Monthly Peak Data '!$G$18:$G$19,'Monthly Peak Data '!$G$29)+0.5*(MAX('Monthly Peak Data '!$P$3:$P$14)))*(1+X232)</f>
        <v>0</v>
      </c>
      <c r="AJ232" s="3">
        <f>+M232*0.25*MAX('Monthly Peak Data '!$P$3:$P$14)*(1+X232)</f>
        <v>0</v>
      </c>
      <c r="AK232" s="3">
        <f>+VLOOKUP($B232,'Monthly Peak Data '!$L$3:$P$14,5,FALSE)*N232*(1+X232)</f>
        <v>-1.1233735950478637E-2</v>
      </c>
      <c r="AL232" s="3">
        <f>+VLOOKUP($B232,'Monthly Peak Data '!$L$3:$P$14,5,FALSE)*O232*(1+$X232)</f>
        <v>-7.3161330279337558E-3</v>
      </c>
      <c r="AM232" s="3">
        <f>+VLOOKUP($B232,'Monthly Peak Data '!$L$3:$P$14,5,FALSE)*P232*(1+$X232)</f>
        <v>-8.8232027050448719E-3</v>
      </c>
      <c r="AN232" s="3">
        <f>+VLOOKUP($B232,'Monthly Peak Data '!$L$3:$P$14,5,FALSE)*Q232*(1+X232)</f>
        <v>-1.5469992827829621E-2</v>
      </c>
      <c r="AO232" s="3">
        <f t="shared" si="563"/>
        <v>85.708246570760309</v>
      </c>
      <c r="AP232" s="3">
        <f>+VLOOKUP($B232,'Monthly Peak Data '!$C$18:$G$29,5,FALSE)*(1+X232)</f>
        <v>0.31838444444444441</v>
      </c>
      <c r="AQ232" s="3">
        <f>+VLOOKUP($B232,'Monthly Peak Data '!$L$3:$P$14,5,FALSE)*T232*(1+X232)</f>
        <v>-3.8395906795314264E-4</v>
      </c>
      <c r="AR232" s="29">
        <f>+VLOOKUP($B232,'Monthly Peak Data '!$C$3:$G$14,5,FALSE)*U232*(1+X232)</f>
        <v>-3.4605633073222242</v>
      </c>
      <c r="AS232" s="3">
        <f t="shared" si="564"/>
        <v>143.6472802182011</v>
      </c>
    </row>
    <row r="233" spans="1:45" x14ac:dyDescent="0.3">
      <c r="A233" s="2">
        <f t="shared" si="591"/>
        <v>2036</v>
      </c>
      <c r="B233" s="2">
        <f t="shared" si="592"/>
        <v>10</v>
      </c>
      <c r="C233" s="3">
        <f t="shared" si="543"/>
        <v>50.821067102180159</v>
      </c>
      <c r="D233" s="6">
        <f t="shared" ref="D233:D271" si="634">+D221*D221/D209</f>
        <v>3.9809835896707808</v>
      </c>
      <c r="E233" s="22">
        <f t="shared" si="593"/>
        <v>0.94018245482949858</v>
      </c>
      <c r="F233" s="3">
        <f t="shared" si="544"/>
        <v>47.78107562518241</v>
      </c>
      <c r="G233" s="6">
        <f t="shared" ref="G233:H233" si="635">+G232</f>
        <v>5.3693005197003085</v>
      </c>
      <c r="H233" s="6">
        <f t="shared" si="635"/>
        <v>26.908407242571727</v>
      </c>
      <c r="I233" s="6">
        <f t="shared" si="546"/>
        <v>0.35504277146856039</v>
      </c>
      <c r="J233" s="6">
        <f t="shared" si="547"/>
        <v>0.51241209930096865</v>
      </c>
      <c r="K233" s="6">
        <f t="shared" si="576"/>
        <v>4.17</v>
      </c>
      <c r="L233" s="26">
        <f t="shared" si="604"/>
        <v>0</v>
      </c>
      <c r="M233" s="26">
        <f t="shared" si="605"/>
        <v>0</v>
      </c>
      <c r="N233" s="6">
        <f t="shared" si="494"/>
        <v>0.14251790016254029</v>
      </c>
      <c r="O233" s="26">
        <f t="shared" si="600"/>
        <v>0.12399660858229716</v>
      </c>
      <c r="P233" s="26">
        <f t="shared" si="601"/>
        <v>0.35796028646955597</v>
      </c>
      <c r="Q233" s="26">
        <f t="shared" si="617"/>
        <v>0.19626159125254306</v>
      </c>
      <c r="R233" s="26">
        <f t="shared" si="617"/>
        <v>0.71814406586078416</v>
      </c>
      <c r="S233" s="26">
        <f t="shared" si="617"/>
        <v>0.43114829568642715</v>
      </c>
      <c r="T233" s="26">
        <f t="shared" si="614"/>
        <v>4.8711346211334538E-3</v>
      </c>
      <c r="U233" s="75">
        <f t="shared" si="606"/>
        <v>-6.764213333333334E-2</v>
      </c>
      <c r="V233" s="2">
        <f t="shared" ref="V233:Z233" si="636">+V221</f>
        <v>0.10010137277999277</v>
      </c>
      <c r="W233" s="2">
        <f t="shared" si="636"/>
        <v>744</v>
      </c>
      <c r="X233" s="38">
        <f t="shared" si="568"/>
        <v>7.0000000000000007E-2</v>
      </c>
      <c r="Y233" s="5">
        <f t="shared" si="636"/>
        <v>0.30925205388425764</v>
      </c>
      <c r="Z233" s="5">
        <f t="shared" si="636"/>
        <v>-3.089887640449438E-4</v>
      </c>
      <c r="AA233" s="66">
        <f t="shared" si="619"/>
        <v>0.91831646835436498</v>
      </c>
      <c r="AB233" s="5">
        <f t="shared" si="549"/>
        <v>68.392005911787564</v>
      </c>
      <c r="AC233" s="3">
        <f t="shared" si="559"/>
        <v>3496.5926590930776</v>
      </c>
      <c r="AD233" s="3">
        <f t="shared" si="560"/>
        <v>25.981833437980288</v>
      </c>
      <c r="AE233" s="3">
        <f t="shared" si="561"/>
        <v>37.49803371738976</v>
      </c>
      <c r="AF233" s="3">
        <f t="shared" si="487"/>
        <v>1665.546164102115</v>
      </c>
      <c r="AG233" s="3">
        <f t="shared" si="562"/>
        <v>-8.8964031810412703</v>
      </c>
      <c r="AH233" s="3">
        <f>+K233*AVERAGE('Monthly Peak Data '!$Q$8:$Q$10)*(1+X233)*'Monthly Peak Data '!$M$40*1000</f>
        <v>73.040228036989461</v>
      </c>
      <c r="AI233" s="3">
        <f>+L233*(0.5*MAX('Monthly Peak Data '!$G$18:$G$19,'Monthly Peak Data '!$G$29)+0.5*(MAX('Monthly Peak Data '!$P$3:$P$14)))*(1+X233)</f>
        <v>0</v>
      </c>
      <c r="AJ233" s="3">
        <f>+M233*0.25*MAX('Monthly Peak Data '!$P$3:$P$14)*(1+X233)</f>
        <v>0</v>
      </c>
      <c r="AK233" s="3">
        <f>+VLOOKUP($B233,'Monthly Peak Data '!$L$3:$P$14,5,FALSE)*N233*(1+X233)</f>
        <v>-8.3871784245654977E-3</v>
      </c>
      <c r="AL233" s="3">
        <f>+VLOOKUP($B233,'Monthly Peak Data '!$L$3:$P$14,5,FALSE)*O233*(1+$X233)</f>
        <v>-7.2972004150681892E-3</v>
      </c>
      <c r="AM233" s="3">
        <f>+VLOOKUP($B233,'Monthly Peak Data '!$L$3:$P$14,5,FALSE)*P233*(1+$X233)</f>
        <v>-2.106596285873337E-2</v>
      </c>
      <c r="AN233" s="3">
        <f>+VLOOKUP($B233,'Monthly Peak Data '!$L$3:$P$14,5,FALSE)*Q233*(1+X233)</f>
        <v>-1.1549994645212159E-2</v>
      </c>
      <c r="AO233" s="3">
        <f t="shared" si="563"/>
        <v>52.553385121716524</v>
      </c>
      <c r="AP233" s="3">
        <f>+VLOOKUP($B233,'Monthly Peak Data '!$C$18:$G$29,5,FALSE)*(1+X233)</f>
        <v>0.51383010752688163</v>
      </c>
      <c r="AQ233" s="3">
        <f>+VLOOKUP($B233,'Monthly Peak Data '!$L$3:$P$14,5,FALSE)*T233*(1+X233)</f>
        <v>-2.8666627245370379E-4</v>
      </c>
      <c r="AR233" s="29">
        <f>+VLOOKUP($B233,'Monthly Peak Data '!$C$3:$G$14,5,FALSE)*U233*(1+X233)</f>
        <v>8.4984703518279549E-3</v>
      </c>
      <c r="AS233" s="3">
        <f t="shared" si="564"/>
        <v>117.17095155292741</v>
      </c>
    </row>
    <row r="234" spans="1:45" x14ac:dyDescent="0.3">
      <c r="A234" s="2">
        <f t="shared" si="591"/>
        <v>2036</v>
      </c>
      <c r="B234" s="2">
        <f t="shared" si="592"/>
        <v>11</v>
      </c>
      <c r="C234" s="3">
        <f t="shared" si="543"/>
        <v>65.850477301575722</v>
      </c>
      <c r="D234" s="6">
        <f t="shared" si="634"/>
        <v>4.0517023001345462</v>
      </c>
      <c r="E234" s="22">
        <f t="shared" si="593"/>
        <v>0.84486275042448977</v>
      </c>
      <c r="F234" s="3">
        <f t="shared" si="544"/>
        <v>55.6346153697747</v>
      </c>
      <c r="G234" s="6">
        <f t="shared" ref="G234:H234" si="637">+G233</f>
        <v>5.3693005197003085</v>
      </c>
      <c r="H234" s="6">
        <f t="shared" si="637"/>
        <v>26.908407242571727</v>
      </c>
      <c r="I234" s="6">
        <f t="shared" si="546"/>
        <v>0.48424941476125322</v>
      </c>
      <c r="J234" s="6">
        <f t="shared" si="547"/>
        <v>0.52837381550364149</v>
      </c>
      <c r="K234" s="6">
        <f t="shared" si="576"/>
        <v>4.17</v>
      </c>
      <c r="L234" s="26">
        <f t="shared" si="604"/>
        <v>0</v>
      </c>
      <c r="M234" s="26">
        <f t="shared" si="605"/>
        <v>0</v>
      </c>
      <c r="N234" s="6">
        <f t="shared" si="494"/>
        <v>0.14251790016254029</v>
      </c>
      <c r="O234" s="26">
        <f t="shared" si="600"/>
        <v>0.11962860040740041</v>
      </c>
      <c r="P234" s="26">
        <f t="shared" si="601"/>
        <v>0.50338840261230722</v>
      </c>
      <c r="Q234" s="26">
        <f t="shared" si="617"/>
        <v>0.19626159125254306</v>
      </c>
      <c r="R234" s="26">
        <f t="shared" si="617"/>
        <v>0.71814406586078416</v>
      </c>
      <c r="S234" s="26">
        <f t="shared" si="617"/>
        <v>0.43114829568642715</v>
      </c>
      <c r="T234" s="26">
        <f t="shared" si="614"/>
        <v>4.8711346211334538E-3</v>
      </c>
      <c r="U234" s="75">
        <f t="shared" si="606"/>
        <v>-4.5641643875053976E-2</v>
      </c>
      <c r="V234" s="2">
        <f t="shared" ref="V234:Z234" si="638">+V222</f>
        <v>4.0542058210870133E-2</v>
      </c>
      <c r="W234" s="2">
        <f t="shared" si="638"/>
        <v>721</v>
      </c>
      <c r="X234" s="38">
        <f t="shared" si="568"/>
        <v>7.0000000000000007E-2</v>
      </c>
      <c r="Y234" s="5">
        <f t="shared" si="638"/>
        <v>0.30925205388425764</v>
      </c>
      <c r="Z234" s="5">
        <f t="shared" si="638"/>
        <v>-7.4906367041198516E-4</v>
      </c>
      <c r="AA234" s="66">
        <f t="shared" si="619"/>
        <v>0.91831646835436498</v>
      </c>
      <c r="AB234" s="5">
        <f t="shared" si="549"/>
        <v>26.843147035252834</v>
      </c>
      <c r="AC234" s="3">
        <f t="shared" si="559"/>
        <v>1597.9467318640416</v>
      </c>
      <c r="AD234" s="3">
        <f t="shared" si="560"/>
        <v>13.908692719123456</v>
      </c>
      <c r="AE234" s="3">
        <f t="shared" si="561"/>
        <v>15.176041140481727</v>
      </c>
      <c r="AF234" s="3">
        <f t="shared" si="487"/>
        <v>1665.546164102115</v>
      </c>
      <c r="AG234" s="3">
        <f t="shared" si="562"/>
        <v>-21.567038014645508</v>
      </c>
      <c r="AH234" s="3">
        <f>+K234*AVERAGE('Monthly Peak Data '!$Q$8:$Q$10)*(1+X234)*'Monthly Peak Data '!$M$40*1000</f>
        <v>73.040228036989461</v>
      </c>
      <c r="AI234" s="3">
        <f>+L234*(0.5*MAX('Monthly Peak Data '!$G$18:$G$19,'Monthly Peak Data '!$G$29)+0.5*(MAX('Monthly Peak Data '!$P$3:$P$14)))*(1+X234)</f>
        <v>0</v>
      </c>
      <c r="AJ234" s="3">
        <f>+M234*0.25*MAX('Monthly Peak Data '!$P$3:$P$14)*(1+X234)</f>
        <v>0</v>
      </c>
      <c r="AK234" s="3">
        <f>+VLOOKUP($B234,'Monthly Peak Data '!$L$3:$P$14,5,FALSE)*N234*(1+X234)</f>
        <v>-2.0332553756522421E-2</v>
      </c>
      <c r="AL234" s="3">
        <f>+VLOOKUP($B234,'Monthly Peak Data '!$L$3:$P$14,5,FALSE)*O234*(1+$X234)</f>
        <v>-1.7067013658122465E-2</v>
      </c>
      <c r="AM234" s="3">
        <f>+VLOOKUP($B234,'Monthly Peak Data '!$L$3:$P$14,5,FALSE)*P234*(1+$X234)</f>
        <v>-7.1816745439355845E-2</v>
      </c>
      <c r="AN234" s="3">
        <f>+VLOOKUP($B234,'Monthly Peak Data '!$L$3:$P$14,5,FALSE)*Q234*(1+X234)</f>
        <v>-2.7999987018696149E-2</v>
      </c>
      <c r="AO234" s="3">
        <f t="shared" si="563"/>
        <v>20.626654025062997</v>
      </c>
      <c r="AP234" s="3">
        <f>+VLOOKUP($B234,'Monthly Peak Data '!$C$18:$G$29,5,FALSE)*(1+X234)</f>
        <v>0.83685888888888882</v>
      </c>
      <c r="AQ234" s="3">
        <f>+VLOOKUP($B234,'Monthly Peak Data '!$L$3:$P$14,5,FALSE)*T234*(1+X234)</f>
        <v>-6.9494853928170623E-4</v>
      </c>
      <c r="AR234" s="29">
        <f>+VLOOKUP($B234,'Monthly Peak Data '!$C$3:$G$14,5,FALSE)*U234*(1+X234)</f>
        <v>7.1301376061609304E-3</v>
      </c>
      <c r="AS234" s="3">
        <f t="shared" si="564"/>
        <v>72.805921825490017</v>
      </c>
    </row>
    <row r="235" spans="1:45" x14ac:dyDescent="0.3">
      <c r="A235" s="2">
        <f t="shared" si="591"/>
        <v>2036</v>
      </c>
      <c r="B235" s="2">
        <f t="shared" si="592"/>
        <v>12</v>
      </c>
      <c r="C235" s="3">
        <f t="shared" si="543"/>
        <v>94.277343421263595</v>
      </c>
      <c r="D235" s="6">
        <f t="shared" si="634"/>
        <v>4.2041303481583814</v>
      </c>
      <c r="E235" s="22">
        <f t="shared" si="593"/>
        <v>0.71583737887983834</v>
      </c>
      <c r="F235" s="3">
        <f t="shared" si="544"/>
        <v>67.487246402431708</v>
      </c>
      <c r="G235" s="6">
        <f t="shared" ref="G235:H235" si="639">+G234</f>
        <v>5.3693005197003085</v>
      </c>
      <c r="H235" s="6">
        <f t="shared" si="639"/>
        <v>26.908407242571727</v>
      </c>
      <c r="I235" s="6">
        <f t="shared" si="546"/>
        <v>0.2589191485258216</v>
      </c>
      <c r="J235" s="6">
        <f t="shared" si="547"/>
        <v>0.26065840530744672</v>
      </c>
      <c r="K235" s="6">
        <f t="shared" si="576"/>
        <v>4.17</v>
      </c>
      <c r="L235" s="26">
        <f t="shared" ref="L235:M235" si="640">+L223*1.03</f>
        <v>0</v>
      </c>
      <c r="M235" s="26">
        <f t="shared" si="640"/>
        <v>0</v>
      </c>
      <c r="N235" s="6">
        <f t="shared" si="494"/>
        <v>0.14251790016254029</v>
      </c>
      <c r="O235" s="26">
        <f t="shared" si="600"/>
        <v>8.0165565494943775E-2</v>
      </c>
      <c r="P235" s="26">
        <f t="shared" si="601"/>
        <v>0.11828782031661592</v>
      </c>
      <c r="Q235" s="26">
        <f t="shared" si="617"/>
        <v>0.19626159125254306</v>
      </c>
      <c r="R235" s="26">
        <f t="shared" si="617"/>
        <v>0.71814406586078416</v>
      </c>
      <c r="S235" s="26">
        <f t="shared" si="617"/>
        <v>0.43114829568642715</v>
      </c>
      <c r="T235" s="26">
        <f t="shared" si="614"/>
        <v>4.8711346211334538E-3</v>
      </c>
      <c r="U235" s="75">
        <f t="shared" si="606"/>
        <v>-3.4920840331506921E-2</v>
      </c>
      <c r="V235" s="2">
        <f t="shared" ref="V235:Z235" si="641">+V223</f>
        <v>2.5858742599975813E-2</v>
      </c>
      <c r="W235" s="2">
        <f t="shared" si="641"/>
        <v>744</v>
      </c>
      <c r="X235" s="38">
        <f t="shared" si="568"/>
        <v>7.0000000000000007E-2</v>
      </c>
      <c r="Y235" s="5">
        <f t="shared" si="641"/>
        <v>0.30925205388425764</v>
      </c>
      <c r="Z235" s="5">
        <f t="shared" si="641"/>
        <v>-4.92388546574846E-3</v>
      </c>
      <c r="AA235" s="66">
        <f t="shared" si="619"/>
        <v>0.91831646835436498</v>
      </c>
      <c r="AB235" s="5">
        <f t="shared" si="549"/>
        <v>17.667402830287802</v>
      </c>
      <c r="AC235" s="3">
        <f t="shared" si="559"/>
        <v>1275.7870738655579</v>
      </c>
      <c r="AD235" s="3">
        <f t="shared" si="560"/>
        <v>4.8946389203044651</v>
      </c>
      <c r="AE235" s="3">
        <f t="shared" si="561"/>
        <v>4.9275180410037853</v>
      </c>
      <c r="AF235" s="3">
        <f t="shared" si="487"/>
        <v>1665.546164102115</v>
      </c>
      <c r="AG235" s="3">
        <f t="shared" si="562"/>
        <v>-141.76848940110932</v>
      </c>
      <c r="AH235" s="3">
        <f>+K235*AVERAGE('Monthly Peak Data '!$Q$8:$Q$10)*(1+X235)*'Monthly Peak Data '!$M$40*1000</f>
        <v>73.040228036989461</v>
      </c>
      <c r="AI235" s="3">
        <f>+L235*(0.5*MAX('Monthly Peak Data '!$G$18:$G$19,'Monthly Peak Data '!$G$29)+0.5*(MAX('Monthly Peak Data '!$P$3:$P$14)))*(1+X235)</f>
        <v>0</v>
      </c>
      <c r="AJ235" s="3">
        <f>+M235*0.25*MAX('Monthly Peak Data '!$P$3:$P$14)*(1+X235)</f>
        <v>0</v>
      </c>
      <c r="AK235" s="3">
        <f>+VLOOKUP($B235,'Monthly Peak Data '!$L$3:$P$14,5,FALSE)*N235*(1+X235)</f>
        <v>-0.13365374650759212</v>
      </c>
      <c r="AL235" s="3">
        <f>+VLOOKUP($B235,'Monthly Peak Data '!$L$3:$P$14,5,FALSE)*O235*(1+$X235)</f>
        <v>-7.5179525919756643E-2</v>
      </c>
      <c r="AM235" s="3">
        <f>+VLOOKUP($B235,'Monthly Peak Data '!$L$3:$P$14,5,FALSE)*P235*(1+$X235)</f>
        <v>-0.11093069946653634</v>
      </c>
      <c r="AN235" s="3">
        <f>+VLOOKUP($B235,'Monthly Peak Data '!$L$3:$P$14,5,FALSE)*Q235*(1+X235)</f>
        <v>-0.18405475337854213</v>
      </c>
      <c r="AO235" s="3">
        <f t="shared" si="563"/>
        <v>13.575882336865234</v>
      </c>
      <c r="AP235" s="3">
        <f>+VLOOKUP($B235,'Monthly Peak Data '!$C$18:$G$29,5,FALSE)*(1+X235)</f>
        <v>0</v>
      </c>
      <c r="AQ235" s="3">
        <f>+VLOOKUP($B235,'Monthly Peak Data '!$L$3:$P$14,5,FALSE)*T235*(1+X235)</f>
        <v>-4.5681657610364404E-3</v>
      </c>
      <c r="AR235" s="29">
        <f>+VLOOKUP($B235,'Monthly Peak Data '!$C$3:$G$14,5,FALSE)*U235*(1+X235)</f>
        <v>3.1633944397271838E-2</v>
      </c>
      <c r="AS235" s="3">
        <f t="shared" si="564"/>
        <v>-55.629131973890814</v>
      </c>
    </row>
    <row r="236" spans="1:45" x14ac:dyDescent="0.3">
      <c r="A236" s="2">
        <f t="shared" si="591"/>
        <v>2037</v>
      </c>
      <c r="B236" s="2">
        <f t="shared" si="592"/>
        <v>1</v>
      </c>
      <c r="C236" s="3">
        <f t="shared" ref="C236:C271" si="642">+D236*C224/D224</f>
        <v>125.28498377840445</v>
      </c>
      <c r="D236" s="6">
        <f t="shared" si="634"/>
        <v>4.4307309703800168</v>
      </c>
      <c r="E236" s="22">
        <f t="shared" si="593"/>
        <v>0.70389395402298183</v>
      </c>
      <c r="F236" s="3">
        <f t="shared" ref="F236:F271" si="643">+E236*C236</f>
        <v>88.187342611486244</v>
      </c>
      <c r="G236" s="6">
        <f t="shared" ref="G236:H236" si="644">+G235</f>
        <v>5.3693005197003085</v>
      </c>
      <c r="H236" s="6">
        <f t="shared" si="644"/>
        <v>26.908407242571727</v>
      </c>
      <c r="I236" s="6">
        <f t="shared" ref="I236:I271" si="645">+I224*D236/D224</f>
        <v>0.34954110987407211</v>
      </c>
      <c r="J236" s="6">
        <f t="shared" ref="J236:J271" si="646">+J224*D236/D224</f>
        <v>0.29433853668533178</v>
      </c>
      <c r="K236" s="6">
        <f t="shared" si="576"/>
        <v>4.17</v>
      </c>
      <c r="L236" s="26">
        <f t="shared" si="604"/>
        <v>0</v>
      </c>
      <c r="M236" s="26">
        <f t="shared" si="605"/>
        <v>0</v>
      </c>
      <c r="N236" s="6">
        <f t="shared" si="494"/>
        <v>0.14251790016254029</v>
      </c>
      <c r="O236" s="26">
        <f t="shared" si="600"/>
        <v>9.8176053898443555E-2</v>
      </c>
      <c r="P236" s="26">
        <f t="shared" si="601"/>
        <v>4.8652272025490675E-2</v>
      </c>
      <c r="Q236" s="26">
        <f t="shared" si="617"/>
        <v>0.19773355318693714</v>
      </c>
      <c r="R236" s="26">
        <f t="shared" si="617"/>
        <v>0.75548755728554495</v>
      </c>
      <c r="S236" s="26">
        <f t="shared" si="617"/>
        <v>0.44839422751388425</v>
      </c>
      <c r="T236" s="26">
        <f t="shared" si="614"/>
        <v>4.7639696594685178E-3</v>
      </c>
      <c r="U236" s="75">
        <f t="shared" si="606"/>
        <v>-4.1906854565580132E-2</v>
      </c>
      <c r="V236" s="2">
        <f t="shared" ref="V236:W236" si="647">+V224</f>
        <v>2.2616097317868761E-2</v>
      </c>
      <c r="W236" s="2">
        <f t="shared" si="647"/>
        <v>744</v>
      </c>
      <c r="X236" s="38">
        <f t="shared" si="568"/>
        <v>7.0000000000000007E-2</v>
      </c>
      <c r="Y236" s="5">
        <f t="shared" ref="Y236:Z236" si="648">+Y224</f>
        <v>0.30925205388425764</v>
      </c>
      <c r="Z236" s="5">
        <f t="shared" si="648"/>
        <v>-6.0846321130844493E-3</v>
      </c>
      <c r="AA236" s="66">
        <f t="shared" si="619"/>
        <v>0.91831646835436498</v>
      </c>
      <c r="AB236" s="5">
        <f t="shared" ref="AB236:AB271" si="649">+W236*V236*AA236</f>
        <v>15.451938554976476</v>
      </c>
      <c r="AC236" s="3">
        <f t="shared" si="559"/>
        <v>1458.0519773144983</v>
      </c>
      <c r="AD236" s="3">
        <f t="shared" si="560"/>
        <v>5.7791638948673141</v>
      </c>
      <c r="AE236" s="3">
        <f t="shared" si="561"/>
        <v>4.8664680520490764</v>
      </c>
      <c r="AF236" s="3">
        <f t="shared" si="487"/>
        <v>1665.546164102115</v>
      </c>
      <c r="AG236" s="3">
        <f t="shared" si="562"/>
        <v>-175.18870193751351</v>
      </c>
      <c r="AH236" s="3">
        <f>+K236*AVERAGE('Monthly Peak Data '!$Q$8:$Q$10)*(1+X236)*'Monthly Peak Data '!$M$40*1000</f>
        <v>73.040228036989461</v>
      </c>
      <c r="AI236" s="3">
        <f>+L236*(0.5*MAX('Monthly Peak Data '!$G$18:$G$19,'Monthly Peak Data '!$G$29)+0.5*(MAX('Monthly Peak Data '!$P$3:$P$14)))*(1+X236)</f>
        <v>0</v>
      </c>
      <c r="AJ236" s="3">
        <f>+M236*0.25*MAX('Monthly Peak Data '!$P$3:$P$14)*(1+X236)</f>
        <v>0</v>
      </c>
      <c r="AK236" s="3">
        <f>+VLOOKUP($B236,'Monthly Peak Data '!$L$3:$P$14,5,FALSE)*N236*(1+X236)</f>
        <v>-0.16516100621981611</v>
      </c>
      <c r="AL236" s="3">
        <f>+VLOOKUP($B236,'Monthly Peak Data '!$L$3:$P$14,5,FALSE)*O236*(1+$X236)</f>
        <v>-0.11377417033274383</v>
      </c>
      <c r="AM236" s="3">
        <f>+VLOOKUP($B236,'Monthly Peak Data '!$L$3:$P$14,5,FALSE)*P236*(1+$X236)</f>
        <v>-5.6382097922056729E-2</v>
      </c>
      <c r="AN236" s="3">
        <f>+VLOOKUP($B236,'Monthly Peak Data '!$L$3:$P$14,5,FALSE)*Q236*(1+X236)</f>
        <v>-0.22914926876222622</v>
      </c>
      <c r="AO236" s="3">
        <f t="shared" si="563"/>
        <v>12.490909626221297</v>
      </c>
      <c r="AP236" s="3">
        <f>+VLOOKUP($B236,'Monthly Peak Data '!$C$18:$G$29,5,FALSE)*(1+X236)</f>
        <v>0</v>
      </c>
      <c r="AQ236" s="3">
        <f>+VLOOKUP($B236,'Monthly Peak Data '!$L$3:$P$14,5,FALSE)*T236*(1+X236)</f>
        <v>-5.5208645486716562E-3</v>
      </c>
      <c r="AR236" s="29">
        <f>+VLOOKUP($B236,'Monthly Peak Data '!$C$3:$G$14,5,FALSE)*U236*(1+X236)</f>
        <v>4.6134918232742607E-2</v>
      </c>
      <c r="AS236" s="3">
        <f t="shared" si="564"/>
        <v>-90.181416763855538</v>
      </c>
    </row>
    <row r="237" spans="1:45" x14ac:dyDescent="0.3">
      <c r="A237" s="2">
        <f t="shared" si="591"/>
        <v>2037</v>
      </c>
      <c r="B237" s="2">
        <f t="shared" si="592"/>
        <v>2</v>
      </c>
      <c r="C237" s="3">
        <f t="shared" si="642"/>
        <v>121.22809914474489</v>
      </c>
      <c r="D237" s="6">
        <f t="shared" si="634"/>
        <v>4.3966874737075985</v>
      </c>
      <c r="E237" s="22">
        <f t="shared" si="593"/>
        <v>0.91686750766748637</v>
      </c>
      <c r="F237" s="3">
        <f t="shared" si="643"/>
        <v>111.15010512210918</v>
      </c>
      <c r="G237" s="6">
        <f t="shared" ref="G237:H237" si="650">+G236</f>
        <v>5.3693005197003085</v>
      </c>
      <c r="H237" s="6">
        <f t="shared" si="650"/>
        <v>26.908407242571727</v>
      </c>
      <c r="I237" s="6">
        <f t="shared" si="645"/>
        <v>0.35282377375474472</v>
      </c>
      <c r="J237" s="6">
        <f t="shared" si="646"/>
        <v>0.50780481622428064</v>
      </c>
      <c r="K237" s="6">
        <f t="shared" si="576"/>
        <v>4.17</v>
      </c>
      <c r="L237" s="26">
        <f t="shared" si="604"/>
        <v>0</v>
      </c>
      <c r="M237" s="26">
        <f t="shared" si="605"/>
        <v>0</v>
      </c>
      <c r="N237" s="6">
        <f t="shared" si="494"/>
        <v>0.14251790016254029</v>
      </c>
      <c r="O237" s="26">
        <f t="shared" si="600"/>
        <v>0.13448765303442275</v>
      </c>
      <c r="P237" s="26">
        <f t="shared" si="601"/>
        <v>1.5474299909179453E-2</v>
      </c>
      <c r="Q237" s="26">
        <f t="shared" ref="Q237:S248" si="651">+Q225*(1+Q$6)</f>
        <v>0.19773355318693714</v>
      </c>
      <c r="R237" s="26">
        <f t="shared" si="651"/>
        <v>0.75548755728554495</v>
      </c>
      <c r="S237" s="26">
        <f t="shared" si="651"/>
        <v>0.44839422751388425</v>
      </c>
      <c r="T237" s="26">
        <f t="shared" si="614"/>
        <v>4.7639696594685178E-3</v>
      </c>
      <c r="U237" s="75">
        <f t="shared" si="606"/>
        <v>-4.6754649512469354E-2</v>
      </c>
      <c r="V237" s="2">
        <f t="shared" ref="V237:W237" si="652">+V225</f>
        <v>5.2674725789192064E-2</v>
      </c>
      <c r="W237" s="2">
        <f t="shared" si="652"/>
        <v>672</v>
      </c>
      <c r="X237" s="38">
        <f t="shared" si="568"/>
        <v>7.0000000000000007E-2</v>
      </c>
      <c r="Y237" s="5">
        <f t="shared" ref="Y237:Z237" si="653">+Y225</f>
        <v>0.30925205388425764</v>
      </c>
      <c r="Z237" s="5">
        <f t="shared" si="653"/>
        <v>-5.5317014446227934E-3</v>
      </c>
      <c r="AA237" s="66">
        <f t="shared" si="619"/>
        <v>0.91831646835436498</v>
      </c>
      <c r="AB237" s="5">
        <f t="shared" si="649"/>
        <v>32.506029802354377</v>
      </c>
      <c r="AC237" s="3">
        <f t="shared" si="559"/>
        <v>3865.9620337084903</v>
      </c>
      <c r="AD237" s="3">
        <f t="shared" si="560"/>
        <v>12.27172311197643</v>
      </c>
      <c r="AE237" s="3">
        <f t="shared" si="561"/>
        <v>17.662188784263144</v>
      </c>
      <c r="AF237" s="3">
        <f t="shared" si="487"/>
        <v>1665.546164102115</v>
      </c>
      <c r="AG237" s="3">
        <f t="shared" si="562"/>
        <v>-159.26872448136874</v>
      </c>
      <c r="AH237" s="3">
        <f>+K237*AVERAGE('Monthly Peak Data '!$Q$8:$Q$10)*(1+X237)*'Monthly Peak Data '!$M$40*1000</f>
        <v>73.040228036989461</v>
      </c>
      <c r="AI237" s="3">
        <f>+L237*(0.5*MAX('Monthly Peak Data '!$G$18:$G$19,'Monthly Peak Data '!$G$29)+0.5*(MAX('Monthly Peak Data '!$P$3:$P$14)))*(1+X237)</f>
        <v>0</v>
      </c>
      <c r="AJ237" s="3">
        <f>+M237*0.25*MAX('Monthly Peak Data '!$P$3:$P$14)*(1+X237)</f>
        <v>0</v>
      </c>
      <c r="AK237" s="3">
        <f>+VLOOKUP($B237,'Monthly Peak Data '!$L$3:$P$14,5,FALSE)*N237*(1+X237)</f>
        <v>-0.15015227867874723</v>
      </c>
      <c r="AL237" s="3">
        <f>+VLOOKUP($B237,'Monthly Peak Data '!$L$3:$P$14,5,FALSE)*O237*(1+$X237)</f>
        <v>-0.14169186841964887</v>
      </c>
      <c r="AM237" s="3">
        <f>+VLOOKUP($B237,'Monthly Peak Data '!$L$3:$P$14,5,FALSE)*P237*(1+$X237)</f>
        <v>-1.6303224996100107E-2</v>
      </c>
      <c r="AN237" s="3">
        <f>+VLOOKUP($B237,'Monthly Peak Data '!$L$3:$P$14,5,FALSE)*Q237*(1+X237)</f>
        <v>-0.20832571591640453</v>
      </c>
      <c r="AO237" s="3">
        <f t="shared" si="563"/>
        <v>26.276954126102066</v>
      </c>
      <c r="AP237" s="3">
        <f>+VLOOKUP($B237,'Monthly Peak Data '!$C$18:$G$29,5,FALSE)*(1+X237)</f>
        <v>1.6748047619047624</v>
      </c>
      <c r="AQ237" s="3">
        <f>+VLOOKUP($B237,'Monthly Peak Data '!$L$3:$P$14,5,FALSE)*T237*(1+X237)</f>
        <v>-5.0191653056198332E-3</v>
      </c>
      <c r="AR237" s="29">
        <f>+VLOOKUP($B237,'Monthly Peak Data '!$C$3:$G$14,5,FALSE)*U237*(1+X237)</f>
        <v>5.3145258686813898E-2</v>
      </c>
      <c r="AS237" s="3">
        <f t="shared" si="564"/>
        <v>-58.745084551002137</v>
      </c>
    </row>
    <row r="238" spans="1:45" x14ac:dyDescent="0.3">
      <c r="A238" s="2">
        <f t="shared" si="591"/>
        <v>2037</v>
      </c>
      <c r="B238" s="2">
        <f t="shared" si="592"/>
        <v>3</v>
      </c>
      <c r="C238" s="3">
        <f t="shared" si="642"/>
        <v>84.5995834414596</v>
      </c>
      <c r="D238" s="6">
        <f t="shared" si="634"/>
        <v>4.333518960762528</v>
      </c>
      <c r="E238" s="22">
        <f t="shared" si="593"/>
        <v>0.77619975601835101</v>
      </c>
      <c r="F238" s="3">
        <f t="shared" si="643"/>
        <v>65.666176026515075</v>
      </c>
      <c r="G238" s="6">
        <f t="shared" ref="G238:H238" si="654">+G237</f>
        <v>5.3693005197003085</v>
      </c>
      <c r="H238" s="6">
        <f t="shared" si="654"/>
        <v>26.908407242571727</v>
      </c>
      <c r="I238" s="6">
        <f t="shared" si="645"/>
        <v>0.30909917413420596</v>
      </c>
      <c r="J238" s="6">
        <f t="shared" si="646"/>
        <v>0.45819333185484507</v>
      </c>
      <c r="K238" s="6">
        <f t="shared" si="576"/>
        <v>4.17</v>
      </c>
      <c r="L238" s="26">
        <f t="shared" si="604"/>
        <v>0</v>
      </c>
      <c r="M238" s="26">
        <f t="shared" si="605"/>
        <v>0</v>
      </c>
      <c r="N238" s="6">
        <f t="shared" si="494"/>
        <v>0.14251790016254029</v>
      </c>
      <c r="O238" s="26">
        <f t="shared" si="600"/>
        <v>0.14858856127650791</v>
      </c>
      <c r="P238" s="26">
        <f t="shared" si="601"/>
        <v>2.2994420600549646E-2</v>
      </c>
      <c r="Q238" s="26">
        <f t="shared" si="651"/>
        <v>0.19773355318693714</v>
      </c>
      <c r="R238" s="26">
        <f t="shared" si="651"/>
        <v>0.75548755728554495</v>
      </c>
      <c r="S238" s="26">
        <f t="shared" si="651"/>
        <v>0.44839422751388425</v>
      </c>
      <c r="T238" s="26">
        <f t="shared" si="614"/>
        <v>4.7639696594685178E-3</v>
      </c>
      <c r="U238" s="75">
        <f t="shared" si="606"/>
        <v>-4.8337906852656452E-2</v>
      </c>
      <c r="V238" s="2">
        <f t="shared" ref="V238:W238" si="655">+V226</f>
        <v>0.10095698428780983</v>
      </c>
      <c r="W238" s="2">
        <f t="shared" si="655"/>
        <v>743</v>
      </c>
      <c r="X238" s="38">
        <f t="shared" si="568"/>
        <v>7.0000000000000007E-2</v>
      </c>
      <c r="Y238" s="5">
        <f t="shared" ref="Y238:Z238" si="656">+Y226</f>
        <v>0.30925205388425764</v>
      </c>
      <c r="Z238" s="5">
        <f t="shared" si="656"/>
        <v>1.6072852482783614E-2</v>
      </c>
      <c r="AA238" s="66">
        <f t="shared" si="619"/>
        <v>0.91831646835436498</v>
      </c>
      <c r="AB238" s="5">
        <f t="shared" si="649"/>
        <v>68.88387272129826</v>
      </c>
      <c r="AC238" s="3">
        <f t="shared" si="559"/>
        <v>4839.9743473101698</v>
      </c>
      <c r="AD238" s="3">
        <f t="shared" si="560"/>
        <v>22.782384541171385</v>
      </c>
      <c r="AE238" s="3">
        <f t="shared" si="561"/>
        <v>33.771480333963297</v>
      </c>
      <c r="AF238" s="3">
        <f t="shared" si="487"/>
        <v>1665.546164102115</v>
      </c>
      <c r="AG238" s="3">
        <f t="shared" si="562"/>
        <v>462.76950036747809</v>
      </c>
      <c r="AH238" s="3">
        <f>+K238*AVERAGE('Monthly Peak Data '!$Q$8:$Q$10)*(1+X238)*'Monthly Peak Data '!$M$40*1000</f>
        <v>73.040228036989461</v>
      </c>
      <c r="AI238" s="3">
        <f>+L238*(0.5*MAX('Monthly Peak Data '!$G$18:$G$19,'Monthly Peak Data '!$G$29)+0.5*(MAX('Monthly Peak Data '!$P$3:$P$14)))*(1+X238)</f>
        <v>0</v>
      </c>
      <c r="AJ238" s="3">
        <f>+M238*0.25*MAX('Monthly Peak Data '!$P$3:$P$14)*(1+X238)</f>
        <v>0</v>
      </c>
      <c r="AK238" s="3">
        <f>+VLOOKUP($B238,'Monthly Peak Data '!$L$3:$P$14,5,FALSE)*N238*(1+X238)</f>
        <v>0.43628085306434822</v>
      </c>
      <c r="AL238" s="3">
        <f>+VLOOKUP($B238,'Monthly Peak Data '!$L$3:$P$14,5,FALSE)*O238*(1+$X238)</f>
        <v>0.45486457627698157</v>
      </c>
      <c r="AM238" s="3">
        <f>+VLOOKUP($B238,'Monthly Peak Data '!$L$3:$P$14,5,FALSE)*P238*(1+$X238)</f>
        <v>7.0391336273456132E-2</v>
      </c>
      <c r="AN238" s="3">
        <f>+VLOOKUP($B238,'Monthly Peak Data '!$L$3:$P$14,5,FALSE)*Q238*(1+X238)</f>
        <v>0.60530896936773915</v>
      </c>
      <c r="AO238" s="3">
        <f t="shared" si="563"/>
        <v>55.683772350282744</v>
      </c>
      <c r="AP238" s="3">
        <f>+VLOOKUP($B238,'Monthly Peak Data '!$C$18:$G$29,5,FALSE)*(1+X238)</f>
        <v>4.0038709677419362E-2</v>
      </c>
      <c r="AQ238" s="3">
        <f>+VLOOKUP($B238,'Monthly Peak Data '!$L$3:$P$14,5,FALSE)*T238*(1+X238)</f>
        <v>1.4583632965649716E-2</v>
      </c>
      <c r="AR238" s="29">
        <f>+VLOOKUP($B238,'Monthly Peak Data '!$C$3:$G$14,5,FALSE)*U238*(1+X238)</f>
        <v>8.8844293151523618E-3</v>
      </c>
      <c r="AS238" s="3">
        <f t="shared" si="564"/>
        <v>593.12385326169112</v>
      </c>
    </row>
    <row r="239" spans="1:45" x14ac:dyDescent="0.3">
      <c r="A239" s="2">
        <f t="shared" si="591"/>
        <v>2037</v>
      </c>
      <c r="B239" s="2">
        <f t="shared" si="592"/>
        <v>4</v>
      </c>
      <c r="C239" s="3">
        <f t="shared" si="642"/>
        <v>58.895243062169286</v>
      </c>
      <c r="D239" s="6">
        <f t="shared" si="634"/>
        <v>3.963905924358178</v>
      </c>
      <c r="E239" s="22">
        <f t="shared" si="593"/>
        <v>0.85629917965995661</v>
      </c>
      <c r="F239" s="3">
        <f t="shared" si="643"/>
        <v>50.431948320009312</v>
      </c>
      <c r="G239" s="6">
        <f t="shared" ref="G239:H240" si="657">+G238</f>
        <v>5.3693005197003085</v>
      </c>
      <c r="H239" s="6">
        <f t="shared" si="657"/>
        <v>26.908407242571727</v>
      </c>
      <c r="I239" s="6">
        <f t="shared" si="645"/>
        <v>0.23093906870468062</v>
      </c>
      <c r="J239" s="6">
        <f t="shared" si="646"/>
        <v>0.40098734922363333</v>
      </c>
      <c r="K239" s="6">
        <f t="shared" si="576"/>
        <v>4.17</v>
      </c>
      <c r="L239" s="26">
        <f t="shared" si="604"/>
        <v>0</v>
      </c>
      <c r="M239" s="26">
        <f t="shared" si="605"/>
        <v>0</v>
      </c>
      <c r="N239" s="6">
        <f t="shared" si="494"/>
        <v>0.14251790016254029</v>
      </c>
      <c r="O239" s="26">
        <f t="shared" si="600"/>
        <v>0.16284654494008874</v>
      </c>
      <c r="P239" s="26">
        <f t="shared" si="601"/>
        <v>0.16390291635578844</v>
      </c>
      <c r="Q239" s="26">
        <f t="shared" si="651"/>
        <v>0.19773355318693714</v>
      </c>
      <c r="R239" s="26">
        <f t="shared" si="651"/>
        <v>0.75548755728554495</v>
      </c>
      <c r="S239" s="26">
        <f t="shared" si="651"/>
        <v>0.44839422751388425</v>
      </c>
      <c r="T239" s="26">
        <f t="shared" si="614"/>
        <v>4.7639696594685178E-3</v>
      </c>
      <c r="U239" s="75">
        <f t="shared" si="606"/>
        <v>-5.1158259887461428E-2</v>
      </c>
      <c r="V239" s="2">
        <f t="shared" ref="V239:W239" si="658">+V227</f>
        <v>0.14691857833957545</v>
      </c>
      <c r="W239" s="2">
        <f t="shared" si="658"/>
        <v>720</v>
      </c>
      <c r="X239" s="38">
        <f t="shared" si="568"/>
        <v>7.0000000000000007E-2</v>
      </c>
      <c r="Y239" s="5">
        <f t="shared" ref="Y239:Z239" si="659">+Y227</f>
        <v>0.30925205388425764</v>
      </c>
      <c r="Z239" s="5">
        <f t="shared" si="659"/>
        <v>2.6413857677902619E-3</v>
      </c>
      <c r="AA239" s="66">
        <f t="shared" si="619"/>
        <v>0.91831646835436498</v>
      </c>
      <c r="AB239" s="5">
        <f t="shared" si="649"/>
        <v>97.140779997438983</v>
      </c>
      <c r="AC239" s="3">
        <f t="shared" si="559"/>
        <v>5241.9287123579743</v>
      </c>
      <c r="AD239" s="3">
        <f t="shared" si="560"/>
        <v>24.003953354464663</v>
      </c>
      <c r="AE239" s="3">
        <f t="shared" si="561"/>
        <v>41.678879543777448</v>
      </c>
      <c r="AF239" s="3">
        <f t="shared" ref="AF239:AF271" si="660">+AF238</f>
        <v>1665.546164102115</v>
      </c>
      <c r="AG239" s="3">
        <f t="shared" si="562"/>
        <v>76.050767799143699</v>
      </c>
      <c r="AH239" s="3">
        <f>+K239*AVERAGE('Monthly Peak Data '!$Q$8:$Q$10)*(1+X239)*'Monthly Peak Data '!$M$40*1000</f>
        <v>73.040228036989461</v>
      </c>
      <c r="AI239" s="3">
        <f>+L239*(0.5*MAX('Monthly Peak Data '!$G$18:$G$19,'Monthly Peak Data '!$G$29)+0.5*(MAX('Monthly Peak Data '!$P$3:$P$14)))*(1+X239)</f>
        <v>0</v>
      </c>
      <c r="AJ239" s="3">
        <f>+M239*0.25*MAX('Monthly Peak Data '!$P$3:$P$14)*(1+X239)</f>
        <v>0</v>
      </c>
      <c r="AK239" s="3">
        <f>+VLOOKUP($B239,'Monthly Peak Data '!$L$3:$P$14,5,FALSE)*N239*(1+X239)</f>
        <v>7.169766768393715E-2</v>
      </c>
      <c r="AL239" s="3">
        <f>+VLOOKUP($B239,'Monthly Peak Data '!$L$3:$P$14,5,FALSE)*O239*(1+$X239)</f>
        <v>8.1924568417551608E-2</v>
      </c>
      <c r="AM239" s="3">
        <f>+VLOOKUP($B239,'Monthly Peak Data '!$L$3:$P$14,5,FALSE)*P239*(1+$X239)</f>
        <v>8.2456005988742781E-2</v>
      </c>
      <c r="AN239" s="3">
        <f>+VLOOKUP($B239,'Monthly Peak Data '!$L$3:$P$14,5,FALSE)*Q239*(1+X239)</f>
        <v>9.9475466381362357E-2</v>
      </c>
      <c r="AO239" s="3">
        <f t="shared" si="563"/>
        <v>78.525856134593141</v>
      </c>
      <c r="AP239" s="3">
        <f>+VLOOKUP($B239,'Monthly Peak Data '!$C$18:$G$29,5,FALSE)*(1+X239)</f>
        <v>142.15603888888893</v>
      </c>
      <c r="AQ239" s="3">
        <f>+VLOOKUP($B239,'Monthly Peak Data '!$L$3:$P$14,5,FALSE)*T239*(1+X239)</f>
        <v>2.3966499163359896E-3</v>
      </c>
      <c r="AR239" s="29">
        <f>+VLOOKUP($B239,'Monthly Peak Data '!$C$3:$G$14,5,FALSE)*U239*(1+X239)</f>
        <v>7.590521547035608E-3</v>
      </c>
      <c r="AS239" s="3">
        <f t="shared" si="564"/>
        <v>370.11843173955026</v>
      </c>
    </row>
    <row r="240" spans="1:45" x14ac:dyDescent="0.3">
      <c r="A240" s="2">
        <f t="shared" si="591"/>
        <v>2037</v>
      </c>
      <c r="B240" s="2">
        <f t="shared" si="592"/>
        <v>5</v>
      </c>
      <c r="C240" s="3">
        <f t="shared" si="642"/>
        <v>49.517003173856089</v>
      </c>
      <c r="D240" s="6">
        <f t="shared" si="634"/>
        <v>3.9425455031343115</v>
      </c>
      <c r="E240" s="22">
        <f t="shared" si="593"/>
        <v>0.82264044532210756</v>
      </c>
      <c r="F240" s="3">
        <f t="shared" si="643"/>
        <v>40.734689541957188</v>
      </c>
      <c r="G240" s="6">
        <f t="shared" si="657"/>
        <v>5.3693005197003085</v>
      </c>
      <c r="H240" s="6">
        <f t="shared" si="657"/>
        <v>26.908407242571727</v>
      </c>
      <c r="I240" s="6">
        <f t="shared" si="645"/>
        <v>0.21594836239220896</v>
      </c>
      <c r="J240" s="6">
        <f t="shared" si="646"/>
        <v>0.4029890641424238</v>
      </c>
      <c r="K240" s="6">
        <f t="shared" si="576"/>
        <v>4.17</v>
      </c>
      <c r="L240" s="26">
        <f t="shared" si="604"/>
        <v>0</v>
      </c>
      <c r="M240" s="26">
        <f t="shared" si="605"/>
        <v>0</v>
      </c>
      <c r="N240" s="6">
        <f t="shared" si="494"/>
        <v>0.14251790016254029</v>
      </c>
      <c r="O240" s="26">
        <f t="shared" si="600"/>
        <v>0.167755018634828</v>
      </c>
      <c r="P240" s="26">
        <f t="shared" si="601"/>
        <v>0.29722259699133224</v>
      </c>
      <c r="Q240" s="26">
        <f t="shared" si="651"/>
        <v>0.19773355318693714</v>
      </c>
      <c r="R240" s="26">
        <f t="shared" si="651"/>
        <v>0.75548755728554495</v>
      </c>
      <c r="S240" s="26">
        <f t="shared" si="651"/>
        <v>0.44839422751388425</v>
      </c>
      <c r="T240" s="26">
        <f t="shared" si="614"/>
        <v>4.7639696594685178E-3</v>
      </c>
      <c r="U240" s="75">
        <f t="shared" si="606"/>
        <v>-6.5234543771216943E-2</v>
      </c>
      <c r="V240" s="2">
        <f t="shared" ref="V240:W240" si="661">+V228</f>
        <v>0.20374675305062195</v>
      </c>
      <c r="W240" s="2">
        <f t="shared" si="661"/>
        <v>744</v>
      </c>
      <c r="X240" s="38">
        <f t="shared" si="568"/>
        <v>7.0000000000000007E-2</v>
      </c>
      <c r="Y240" s="5">
        <f t="shared" ref="Y240:Z240" si="662">+Y228</f>
        <v>0.30925205388425764</v>
      </c>
      <c r="Z240" s="5">
        <f t="shared" si="662"/>
        <v>0.11317959405581732</v>
      </c>
      <c r="AA240" s="66">
        <f t="shared" si="619"/>
        <v>0.91831646835436498</v>
      </c>
      <c r="AB240" s="5">
        <f t="shared" si="649"/>
        <v>139.20537503288637</v>
      </c>
      <c r="AC240" s="3">
        <f t="shared" si="559"/>
        <v>6067.421875953889</v>
      </c>
      <c r="AD240" s="3">
        <f t="shared" si="560"/>
        <v>32.165454868763263</v>
      </c>
      <c r="AE240" s="3">
        <f t="shared" si="561"/>
        <v>60.025120874664871</v>
      </c>
      <c r="AF240" s="3">
        <f t="shared" si="660"/>
        <v>1665.546164102115</v>
      </c>
      <c r="AG240" s="3">
        <f t="shared" si="562"/>
        <v>3258.6663909910849</v>
      </c>
      <c r="AH240" s="3">
        <f>+K240*AVERAGE('Monthly Peak Data '!$Q$8:$Q$10)*(1+X240)*'Monthly Peak Data '!$M$40*1000</f>
        <v>73.040228036989461</v>
      </c>
      <c r="AI240" s="3">
        <f>+L240*(0.5*MAX('Monthly Peak Data '!$G$18:$G$19,'Monthly Peak Data '!$G$29)+0.5*(MAX('Monthly Peak Data '!$P$3:$P$14)))*(1+X240)</f>
        <v>0</v>
      </c>
      <c r="AJ240" s="3">
        <f>+M240*0.25*MAX('Monthly Peak Data '!$P$3:$P$14)*(1+X240)</f>
        <v>0</v>
      </c>
      <c r="AK240" s="3">
        <f>+VLOOKUP($B240,'Monthly Peak Data '!$L$3:$P$14,5,FALSE)*N240*(1+X240)</f>
        <v>3.0721422906755227</v>
      </c>
      <c r="AL240" s="3">
        <f>+VLOOKUP($B240,'Monthly Peak Data '!$L$3:$P$14,5,FALSE)*O240*(1+$X240)</f>
        <v>3.616158297542583</v>
      </c>
      <c r="AM240" s="3">
        <f>+VLOOKUP($B240,'Monthly Peak Data '!$L$3:$P$14,5,FALSE)*P240*(1+$X240)</f>
        <v>6.4069854307429868</v>
      </c>
      <c r="AN240" s="3">
        <f>+VLOOKUP($B240,'Monthly Peak Data '!$L$3:$P$14,5,FALSE)*Q240*(1+X240)</f>
        <v>4.2623811488824819</v>
      </c>
      <c r="AO240" s="3">
        <f t="shared" si="563"/>
        <v>112.52968375673646</v>
      </c>
      <c r="AP240" s="3">
        <f>+VLOOKUP($B240,'Monthly Peak Data '!$C$18:$G$29,5,FALSE)*(1+X240)</f>
        <v>0.49346559139784957</v>
      </c>
      <c r="AQ240" s="3">
        <f>+VLOOKUP($B240,'Monthly Peak Data '!$L$3:$P$14,5,FALSE)*T240*(1+X240)</f>
        <v>0.10269301361903699</v>
      </c>
      <c r="AR240" s="29">
        <f>+VLOOKUP($B240,'Monthly Peak Data '!$C$3:$G$14,5,FALSE)*U240*(1+X240)</f>
        <v>-1.406207925488052</v>
      </c>
      <c r="AS240" s="3">
        <f t="shared" si="564"/>
        <v>3460.7839206321833</v>
      </c>
    </row>
    <row r="241" spans="1:45" x14ac:dyDescent="0.3">
      <c r="A241" s="2">
        <f t="shared" si="591"/>
        <v>2037</v>
      </c>
      <c r="B241" s="2">
        <f t="shared" si="592"/>
        <v>6</v>
      </c>
      <c r="C241" s="3">
        <f t="shared" si="642"/>
        <v>49.238928466561021</v>
      </c>
      <c r="D241" s="6">
        <f t="shared" si="634"/>
        <v>3.9765324613063782</v>
      </c>
      <c r="E241" s="22">
        <f t="shared" si="593"/>
        <v>0.93665800540146105</v>
      </c>
      <c r="F241" s="3">
        <f t="shared" si="643"/>
        <v>46.120036525594266</v>
      </c>
      <c r="G241" s="1">
        <f>+G229*(1+$G$6)</f>
        <v>5.5035330326928156</v>
      </c>
      <c r="H241" s="1">
        <f>+H229*(1+$H$6)</f>
        <v>28.638617828269091</v>
      </c>
      <c r="I241" s="6">
        <f t="shared" si="645"/>
        <v>0.23687017980625069</v>
      </c>
      <c r="J241" s="6">
        <f t="shared" si="646"/>
        <v>0.78939534837719183</v>
      </c>
      <c r="K241" s="1">
        <v>4.17</v>
      </c>
      <c r="L241" s="26">
        <f t="shared" si="604"/>
        <v>0</v>
      </c>
      <c r="M241" s="26">
        <f t="shared" si="605"/>
        <v>0</v>
      </c>
      <c r="N241" s="1">
        <f>+N229*(1+$N$6)</f>
        <v>0.14311219980621809</v>
      </c>
      <c r="O241" s="26">
        <f t="shared" si="600"/>
        <v>0.1312439621919767</v>
      </c>
      <c r="P241" s="26">
        <f t="shared" si="601"/>
        <v>0.2152869298206152</v>
      </c>
      <c r="Q241" s="26">
        <f t="shared" si="651"/>
        <v>0.19773355318693714</v>
      </c>
      <c r="R241" s="26">
        <f t="shared" si="651"/>
        <v>0.75548755728554495</v>
      </c>
      <c r="S241" s="26">
        <f t="shared" si="651"/>
        <v>0.44839422751388425</v>
      </c>
      <c r="T241" s="26">
        <f t="shared" si="614"/>
        <v>4.7639696594685178E-3</v>
      </c>
      <c r="U241" s="75">
        <f t="shared" si="606"/>
        <v>-5.6531758413193668E-2</v>
      </c>
      <c r="V241" s="2">
        <f t="shared" ref="V241:W241" si="663">+V229</f>
        <v>0.22707631086142321</v>
      </c>
      <c r="W241" s="2">
        <f t="shared" si="663"/>
        <v>720</v>
      </c>
      <c r="X241" s="38">
        <f t="shared" si="568"/>
        <v>7.0000000000000007E-2</v>
      </c>
      <c r="Y241" s="5">
        <f t="shared" ref="Y241:Z241" si="664">+Y229</f>
        <v>0.30925205388425764</v>
      </c>
      <c r="Z241" s="5">
        <f t="shared" si="664"/>
        <v>1.7649812734082402E-3</v>
      </c>
      <c r="AA241" s="66">
        <f t="shared" si="619"/>
        <v>0.91831646835436498</v>
      </c>
      <c r="AB241" s="5">
        <f t="shared" si="649"/>
        <v>150.14009940278407</v>
      </c>
      <c r="AC241" s="3">
        <f t="shared" si="559"/>
        <v>7409.179549201649</v>
      </c>
      <c r="AD241" s="3">
        <f t="shared" si="560"/>
        <v>38.05317220558242</v>
      </c>
      <c r="AE241" s="3">
        <f t="shared" si="561"/>
        <v>126.81628879858823</v>
      </c>
      <c r="AF241" s="3">
        <f t="shared" si="660"/>
        <v>1665.546164102115</v>
      </c>
      <c r="AG241" s="3">
        <f t="shared" si="562"/>
        <v>54.084887854613633</v>
      </c>
      <c r="AH241" s="3">
        <f>+K241*AVERAGE('Monthly Peak Data '!$Q$8:$Q$10)*(1+X241)*'Monthly Peak Data '!$M$40*1000</f>
        <v>73.040228036989461</v>
      </c>
      <c r="AI241" s="3">
        <f>+L241*(0.5*MAX('Monthly Peak Data '!$G$18:$G$19,'Monthly Peak Data '!$G$29)+0.5*(MAX('Monthly Peak Data '!$P$3:$P$14)))*(1+X241)</f>
        <v>0</v>
      </c>
      <c r="AJ241" s="3">
        <f>+M241*0.25*MAX('Monthly Peak Data '!$P$3:$P$14)*(1+X241)</f>
        <v>0</v>
      </c>
      <c r="AK241" s="3">
        <f>+VLOOKUP($B241,'Monthly Peak Data '!$L$3:$P$14,5,FALSE)*N241*(1+X241)</f>
        <v>4.8108358566525282E-2</v>
      </c>
      <c r="AL241" s="3">
        <f>+VLOOKUP($B241,'Monthly Peak Data '!$L$3:$P$14,5,FALSE)*O241*(1+$X241)</f>
        <v>4.4118751590517917E-2</v>
      </c>
      <c r="AM241" s="3">
        <f>+VLOOKUP($B241,'Monthly Peak Data '!$L$3:$P$14,5,FALSE)*P241*(1+$X241)</f>
        <v>7.2370495516948324E-2</v>
      </c>
      <c r="AN241" s="3">
        <f>+VLOOKUP($B241,'Monthly Peak Data '!$L$3:$P$14,5,FALSE)*Q241*(1+X241)</f>
        <v>6.6469781683398843E-2</v>
      </c>
      <c r="AO241" s="3">
        <f t="shared" si="563"/>
        <v>121.36900533480754</v>
      </c>
      <c r="AP241" s="3">
        <f>+VLOOKUP($B241,'Monthly Peak Data '!$C$18:$G$29,5,FALSE)*(1+X241)</f>
        <v>339.51848999999993</v>
      </c>
      <c r="AQ241" s="3">
        <f>+VLOOKUP($B241,'Monthly Peak Data '!$L$3:$P$14,5,FALSE)*T241*(1+X241)</f>
        <v>1.6014481007775052E-3</v>
      </c>
      <c r="AR241" s="29">
        <f>+VLOOKUP($B241,'Monthly Peak Data '!$C$3:$G$14,5,FALSE)*U241*(1+X241)</f>
        <v>-2.9535862332761313</v>
      </c>
      <c r="AS241" s="3">
        <f t="shared" si="564"/>
        <v>585.29169382859266</v>
      </c>
    </row>
    <row r="242" spans="1:45" x14ac:dyDescent="0.3">
      <c r="A242" s="2">
        <f t="shared" si="591"/>
        <v>2037</v>
      </c>
      <c r="B242" s="2">
        <f t="shared" si="592"/>
        <v>7</v>
      </c>
      <c r="C242" s="3">
        <f t="shared" si="642"/>
        <v>60.645624458171021</v>
      </c>
      <c r="D242" s="6">
        <f t="shared" si="634"/>
        <v>4.015403650648433</v>
      </c>
      <c r="E242" s="22">
        <f t="shared" si="593"/>
        <v>0.86933577818182028</v>
      </c>
      <c r="F242" s="3">
        <f t="shared" si="643"/>
        <v>52.721411131666535</v>
      </c>
      <c r="G242" s="6">
        <f t="shared" ref="G242:H242" si="665">+G241</f>
        <v>5.5035330326928156</v>
      </c>
      <c r="H242" s="6">
        <f t="shared" si="665"/>
        <v>28.638617828269091</v>
      </c>
      <c r="I242" s="6">
        <f t="shared" si="645"/>
        <v>0.35607712226473132</v>
      </c>
      <c r="J242" s="6">
        <f t="shared" si="646"/>
        <v>0.67280532059116371</v>
      </c>
      <c r="K242" s="6">
        <f t="shared" si="576"/>
        <v>4.17</v>
      </c>
      <c r="L242" s="26">
        <f t="shared" si="604"/>
        <v>0</v>
      </c>
      <c r="M242" s="26">
        <f t="shared" si="605"/>
        <v>0</v>
      </c>
      <c r="N242" s="6">
        <f t="shared" ref="N242:N271" si="666">+N241</f>
        <v>0.14311219980621809</v>
      </c>
      <c r="O242" s="26">
        <f t="shared" si="600"/>
        <v>0.1223697395619249</v>
      </c>
      <c r="P242" s="26">
        <f t="shared" si="601"/>
        <v>0.16731561954276503</v>
      </c>
      <c r="Q242" s="26">
        <f t="shared" si="651"/>
        <v>0.19773355318693714</v>
      </c>
      <c r="R242" s="26">
        <f t="shared" si="651"/>
        <v>0.75548755728554495</v>
      </c>
      <c r="S242" s="26">
        <f t="shared" si="651"/>
        <v>0.44839422751388425</v>
      </c>
      <c r="T242" s="26">
        <f t="shared" si="614"/>
        <v>4.7639696594685178E-3</v>
      </c>
      <c r="U242" s="75">
        <f t="shared" si="606"/>
        <v>-4.7430441286462233E-2</v>
      </c>
      <c r="V242" s="2">
        <f t="shared" ref="V242:W242" si="667">+V230</f>
        <v>0.24032926332004376</v>
      </c>
      <c r="W242" s="2">
        <f t="shared" si="667"/>
        <v>744</v>
      </c>
      <c r="X242" s="38">
        <f t="shared" si="568"/>
        <v>7.0000000000000007E-2</v>
      </c>
      <c r="Y242" s="5">
        <f t="shared" ref="Y242:Z242" si="668">+Y230</f>
        <v>0.30925205388425764</v>
      </c>
      <c r="Z242" s="5">
        <f t="shared" si="668"/>
        <v>1.7832548024646607E-3</v>
      </c>
      <c r="AA242" s="66">
        <f t="shared" si="619"/>
        <v>0.91372488601259316</v>
      </c>
      <c r="AB242" s="5">
        <f t="shared" si="649"/>
        <v>163.37855257705252</v>
      </c>
      <c r="AC242" s="3">
        <f t="shared" si="559"/>
        <v>9216.4961893471791</v>
      </c>
      <c r="AD242" s="3">
        <f t="shared" si="560"/>
        <v>62.247640380312944</v>
      </c>
      <c r="AE242" s="3">
        <f t="shared" si="561"/>
        <v>117.61649660542682</v>
      </c>
      <c r="AF242" s="3">
        <f t="shared" si="660"/>
        <v>1665.546164102115</v>
      </c>
      <c r="AG242" s="3">
        <f t="shared" si="562"/>
        <v>54.644849472685671</v>
      </c>
      <c r="AH242" s="3">
        <f>+K242*AVERAGE('Monthly Peak Data '!$Q$8:$Q$10)*(1+X242)*'Monthly Peak Data '!$M$40*1000</f>
        <v>73.040228036989461</v>
      </c>
      <c r="AI242" s="3">
        <f>+L242*(0.5*MAX('Monthly Peak Data '!$G$18:$G$19,'Monthly Peak Data '!$G$29)+0.5*(MAX('Monthly Peak Data '!$P$3:$P$14)))*(1+X242)</f>
        <v>0</v>
      </c>
      <c r="AJ242" s="3">
        <f>+M242*0.25*MAX('Monthly Peak Data '!$P$3:$P$14)*(1+X242)</f>
        <v>0</v>
      </c>
      <c r="AK242" s="3">
        <f>+VLOOKUP($B242,'Monthly Peak Data '!$L$3:$P$14,5,FALSE)*N242*(1+X242)</f>
        <v>4.8606442881280923E-2</v>
      </c>
      <c r="AL242" s="3">
        <f>+VLOOKUP($B242,'Monthly Peak Data '!$L$3:$P$14,5,FALSE)*O242*(1+$X242)</f>
        <v>4.156150044837402E-2</v>
      </c>
      <c r="AM242" s="3">
        <f>+VLOOKUP($B242,'Monthly Peak Data '!$L$3:$P$14,5,FALSE)*P242*(1+$X242)</f>
        <v>5.6826861130382704E-2</v>
      </c>
      <c r="AN242" s="3">
        <f>+VLOOKUP($B242,'Monthly Peak Data '!$L$3:$P$14,5,FALSE)*Q242*(1+X242)</f>
        <v>6.7157968864342693E-2</v>
      </c>
      <c r="AO242" s="3">
        <f t="shared" si="563"/>
        <v>132.07059605123536</v>
      </c>
      <c r="AP242" s="3">
        <f>+VLOOKUP($B242,'Monthly Peak Data '!$C$18:$G$29,5,FALSE)*(1+X242)</f>
        <v>108.68772365591396</v>
      </c>
      <c r="AQ242" s="3">
        <f>+VLOOKUP($B242,'Monthly Peak Data '!$L$3:$P$14,5,FALSE)*T242*(1+X242)</f>
        <v>1.618028508084262E-3</v>
      </c>
      <c r="AR242" s="29">
        <f>+VLOOKUP($B242,'Monthly Peak Data '!$C$3:$G$14,5,FALSE)*U242*(1+X242)</f>
        <v>-2.7493631342057334</v>
      </c>
      <c r="AS242" s="3">
        <f t="shared" si="564"/>
        <v>365.90980488445115</v>
      </c>
    </row>
    <row r="243" spans="1:45" x14ac:dyDescent="0.3">
      <c r="A243" s="2">
        <f t="shared" si="591"/>
        <v>2037</v>
      </c>
      <c r="B243" s="2">
        <f t="shared" si="592"/>
        <v>8</v>
      </c>
      <c r="C243" s="3">
        <f t="shared" si="642"/>
        <v>58.166754966800347</v>
      </c>
      <c r="D243" s="6">
        <f t="shared" si="634"/>
        <v>4.0543045543311358</v>
      </c>
      <c r="E243" s="22">
        <f t="shared" si="593"/>
        <v>0.89082637613107407</v>
      </c>
      <c r="F243" s="3">
        <f t="shared" si="643"/>
        <v>51.816479538378907</v>
      </c>
      <c r="G243" s="6">
        <f t="shared" ref="G243:H243" si="669">+G242</f>
        <v>5.5035330326928156</v>
      </c>
      <c r="H243" s="6">
        <f t="shared" si="669"/>
        <v>28.638617828269091</v>
      </c>
      <c r="I243" s="6">
        <f t="shared" si="645"/>
        <v>0.31212122394605113</v>
      </c>
      <c r="J243" s="6">
        <f t="shared" si="646"/>
        <v>0.80587479422216379</v>
      </c>
      <c r="K243" s="6">
        <f t="shared" si="576"/>
        <v>4.17</v>
      </c>
      <c r="L243" s="26">
        <f t="shared" si="604"/>
        <v>0</v>
      </c>
      <c r="M243" s="26">
        <f t="shared" si="605"/>
        <v>0</v>
      </c>
      <c r="N243" s="6">
        <f t="shared" si="666"/>
        <v>0.14311219980621809</v>
      </c>
      <c r="O243" s="26">
        <f t="shared" si="600"/>
        <v>9.1728225001915617E-2</v>
      </c>
      <c r="P243" s="26">
        <f t="shared" si="601"/>
        <v>8.1556908505494186E-2</v>
      </c>
      <c r="Q243" s="26">
        <f t="shared" si="651"/>
        <v>0.19773355318693714</v>
      </c>
      <c r="R243" s="26">
        <f t="shared" si="651"/>
        <v>0.75548755728554495</v>
      </c>
      <c r="S243" s="26">
        <f t="shared" si="651"/>
        <v>0.44839422751388425</v>
      </c>
      <c r="T243" s="26">
        <f t="shared" si="614"/>
        <v>4.7639696594685178E-3</v>
      </c>
      <c r="U243" s="75">
        <f t="shared" si="606"/>
        <v>-7.3806447858472998E-2</v>
      </c>
      <c r="V243" s="2">
        <f t="shared" ref="V243:W243" si="670">+V231</f>
        <v>0.20131777062945472</v>
      </c>
      <c r="W243" s="2">
        <f t="shared" si="670"/>
        <v>744</v>
      </c>
      <c r="X243" s="38">
        <f t="shared" si="568"/>
        <v>7.0000000000000007E-2</v>
      </c>
      <c r="Y243" s="5">
        <f t="shared" ref="Y243:Z243" si="671">+Y231</f>
        <v>0.30925205388425764</v>
      </c>
      <c r="Z243" s="5">
        <f t="shared" si="671"/>
        <v>9.9775280898876398E-2</v>
      </c>
      <c r="AA243" s="66">
        <f t="shared" si="619"/>
        <v>0.91372488601259316</v>
      </c>
      <c r="AB243" s="5">
        <f t="shared" si="649"/>
        <v>136.85809842340669</v>
      </c>
      <c r="AC243" s="3">
        <f t="shared" si="559"/>
        <v>7587.9101965811524</v>
      </c>
      <c r="AD243" s="3">
        <f t="shared" si="560"/>
        <v>45.706459389921825</v>
      </c>
      <c r="AE243" s="3">
        <f t="shared" si="561"/>
        <v>118.01082633792147</v>
      </c>
      <c r="AF243" s="3">
        <f t="shared" si="660"/>
        <v>1665.546164102115</v>
      </c>
      <c r="AG243" s="3">
        <f t="shared" si="562"/>
        <v>3057.4459680570963</v>
      </c>
      <c r="AH243" s="3">
        <f>+K243*AVERAGE('Monthly Peak Data '!$Q$8:$Q$10)*(1+X243)*'Monthly Peak Data '!$M$40*1000</f>
        <v>73.040228036989461</v>
      </c>
      <c r="AI243" s="3">
        <f>+L243*(0.5*MAX('Monthly Peak Data '!$G$18:$G$19,'Monthly Peak Data '!$G$29)+0.5*(MAX('Monthly Peak Data '!$P$3:$P$14)))*(1+X243)</f>
        <v>0</v>
      </c>
      <c r="AJ243" s="3">
        <f>+M243*0.25*MAX('Monthly Peak Data '!$P$3:$P$14)*(1+X243)</f>
        <v>0</v>
      </c>
      <c r="AK243" s="3">
        <f>+VLOOKUP($B243,'Monthly Peak Data '!$L$3:$P$14,5,FALSE)*N243*(1+X243)</f>
        <v>2.7195897553575232</v>
      </c>
      <c r="AL243" s="3">
        <f>+VLOOKUP($B243,'Monthly Peak Data '!$L$3:$P$14,5,FALSE)*O243*(1+$X243)</f>
        <v>1.7431298053564026</v>
      </c>
      <c r="AM243" s="3">
        <f>+VLOOKUP($B243,'Monthly Peak Data '!$L$3:$P$14,5,FALSE)*P243*(1+$X243)</f>
        <v>1.5498422437116071</v>
      </c>
      <c r="AN243" s="3">
        <f>+VLOOKUP($B243,'Monthly Peak Data '!$L$3:$P$14,5,FALSE)*Q243*(1+X243)</f>
        <v>3.7575702579220036</v>
      </c>
      <c r="AO243" s="3">
        <f t="shared" si="563"/>
        <v>110.63221180572931</v>
      </c>
      <c r="AP243" s="3">
        <f>+VLOOKUP($B243,'Monthly Peak Data '!$C$18:$G$29,5,FALSE)*(1+X243)</f>
        <v>251.79573655913978</v>
      </c>
      <c r="AQ243" s="3">
        <f>+VLOOKUP($B243,'Monthly Peak Data '!$L$3:$P$14,5,FALSE)*T243*(1+X243)</f>
        <v>9.0530668232812139E-2</v>
      </c>
      <c r="AR243" s="29">
        <f>+VLOOKUP($B243,'Monthly Peak Data '!$C$3:$G$14,5,FALSE)*U243*(1+X243)</f>
        <v>-4.9072231060476375</v>
      </c>
      <c r="AS243" s="3">
        <f t="shared" si="564"/>
        <v>3497.8675840834876</v>
      </c>
    </row>
    <row r="244" spans="1:45" x14ac:dyDescent="0.3">
      <c r="A244" s="2">
        <f t="shared" si="591"/>
        <v>2037</v>
      </c>
      <c r="B244" s="2">
        <f t="shared" si="592"/>
        <v>9</v>
      </c>
      <c r="C244" s="3">
        <f t="shared" si="642"/>
        <v>54.829755005700569</v>
      </c>
      <c r="D244" s="6">
        <f t="shared" si="634"/>
        <v>4.0688998159159961</v>
      </c>
      <c r="E244" s="22">
        <f t="shared" si="593"/>
        <v>1.1928111171804658</v>
      </c>
      <c r="F244" s="3">
        <f t="shared" si="643"/>
        <v>65.401541323080934</v>
      </c>
      <c r="G244" s="6">
        <f t="shared" ref="G244:H244" si="672">+G243</f>
        <v>5.5035330326928156</v>
      </c>
      <c r="H244" s="6">
        <f t="shared" si="672"/>
        <v>28.638617828269091</v>
      </c>
      <c r="I244" s="6">
        <f t="shared" si="645"/>
        <v>0.48782273662566439</v>
      </c>
      <c r="J244" s="6">
        <f t="shared" si="646"/>
        <v>1.5648606379787984</v>
      </c>
      <c r="K244" s="6">
        <f t="shared" si="576"/>
        <v>4.17</v>
      </c>
      <c r="L244" s="26">
        <f t="shared" si="604"/>
        <v>0</v>
      </c>
      <c r="M244" s="26">
        <f t="shared" si="605"/>
        <v>0</v>
      </c>
      <c r="N244" s="6">
        <f t="shared" si="666"/>
        <v>0.14311219980621809</v>
      </c>
      <c r="O244" s="26">
        <f t="shared" si="600"/>
        <v>9.5954882386506665E-2</v>
      </c>
      <c r="P244" s="26">
        <f t="shared" si="601"/>
        <v>0.11899008797228008</v>
      </c>
      <c r="Q244" s="26">
        <f t="shared" si="651"/>
        <v>0.19773355318693714</v>
      </c>
      <c r="R244" s="26">
        <f t="shared" si="651"/>
        <v>0.75548755728554495</v>
      </c>
      <c r="S244" s="26">
        <f t="shared" si="651"/>
        <v>0.44839422751388425</v>
      </c>
      <c r="T244" s="26">
        <f t="shared" si="614"/>
        <v>4.7639696594685178E-3</v>
      </c>
      <c r="U244" s="75">
        <f t="shared" si="606"/>
        <v>-6.6979482981701019E-2</v>
      </c>
      <c r="V244" s="2">
        <f t="shared" ref="V244:W244" si="673">+V232</f>
        <v>0.16869506866416967</v>
      </c>
      <c r="W244" s="2">
        <f t="shared" si="673"/>
        <v>720</v>
      </c>
      <c r="X244" s="38">
        <f t="shared" si="568"/>
        <v>7.0000000000000007E-2</v>
      </c>
      <c r="Y244" s="5">
        <f t="shared" ref="Y244:Z244" si="674">+Y232</f>
        <v>0.30925205388425764</v>
      </c>
      <c r="Z244" s="5">
        <f t="shared" si="674"/>
        <v>-4.1385767790262174E-4</v>
      </c>
      <c r="AA244" s="66">
        <f t="shared" si="619"/>
        <v>0.91372488601259316</v>
      </c>
      <c r="AB244" s="5">
        <f t="shared" si="649"/>
        <v>110.98143531795961</v>
      </c>
      <c r="AC244" s="3">
        <f t="shared" si="559"/>
        <v>7766.4419130053357</v>
      </c>
      <c r="AD244" s="3">
        <f t="shared" si="560"/>
        <v>57.929016215852812</v>
      </c>
      <c r="AE244" s="3">
        <f t="shared" si="561"/>
        <v>185.82741325274759</v>
      </c>
      <c r="AF244" s="3">
        <f t="shared" si="660"/>
        <v>1665.546164102115</v>
      </c>
      <c r="AG244" s="3">
        <f t="shared" si="562"/>
        <v>-12.681973703840436</v>
      </c>
      <c r="AH244" s="3">
        <f>+K244*AVERAGE('Monthly Peak Data '!$Q$8:$Q$10)*(1+X244)*'Monthly Peak Data '!$M$40*1000</f>
        <v>73.040228036989461</v>
      </c>
      <c r="AI244" s="3">
        <f>+L244*(0.5*MAX('Monthly Peak Data '!$G$18:$G$19,'Monthly Peak Data '!$G$29)+0.5*(MAX('Monthly Peak Data '!$P$3:$P$14)))*(1+X244)</f>
        <v>0</v>
      </c>
      <c r="AJ244" s="3">
        <f>+M244*0.25*MAX('Monthly Peak Data '!$P$3:$P$14)*(1+X244)</f>
        <v>0</v>
      </c>
      <c r="AK244" s="3">
        <f>+VLOOKUP($B244,'Monthly Peak Data '!$L$3:$P$14,5,FALSE)*N244*(1+X244)</f>
        <v>-1.1280580629392132E-2</v>
      </c>
      <c r="AL244" s="3">
        <f>+VLOOKUP($B244,'Monthly Peak Data '!$L$3:$P$14,5,FALSE)*O244*(1+$X244)</f>
        <v>-7.5634836793124121E-3</v>
      </c>
      <c r="AM244" s="3">
        <f>+VLOOKUP($B244,'Monthly Peak Data '!$L$3:$P$14,5,FALSE)*P244*(1+$X244)</f>
        <v>-9.379195367601692E-3</v>
      </c>
      <c r="AN244" s="3">
        <f>+VLOOKUP($B244,'Monthly Peak Data '!$L$3:$P$14,5,FALSE)*Q244*(1+X244)</f>
        <v>-1.5586017774038344E-2</v>
      </c>
      <c r="AO244" s="3">
        <f t="shared" si="563"/>
        <v>89.714250015477646</v>
      </c>
      <c r="AP244" s="3">
        <f>+VLOOKUP($B244,'Monthly Peak Data '!$C$18:$G$29,5,FALSE)*(1+X244)</f>
        <v>0.31838444444444441</v>
      </c>
      <c r="AQ244" s="3">
        <f>+VLOOKUP($B244,'Monthly Peak Data '!$L$3:$P$14,5,FALSE)*T244*(1+X244)</f>
        <v>-3.7551196845817355E-4</v>
      </c>
      <c r="AR244" s="29">
        <f>+VLOOKUP($B244,'Monthly Peak Data '!$C$3:$G$14,5,FALSE)*U244*(1+X244)</f>
        <v>-3.4605633073222242</v>
      </c>
      <c r="AS244" s="3">
        <f t="shared" si="564"/>
        <v>146.8861406963301</v>
      </c>
    </row>
    <row r="245" spans="1:45" x14ac:dyDescent="0.3">
      <c r="A245" s="2">
        <f t="shared" si="591"/>
        <v>2037</v>
      </c>
      <c r="B245" s="2">
        <f t="shared" si="592"/>
        <v>10</v>
      </c>
      <c r="C245" s="3">
        <f t="shared" si="642"/>
        <v>52.515102672252837</v>
      </c>
      <c r="D245" s="6">
        <f t="shared" si="634"/>
        <v>4.1136830426598072</v>
      </c>
      <c r="E245" s="22">
        <f t="shared" si="593"/>
        <v>0.94018245482949858</v>
      </c>
      <c r="F245" s="3">
        <f t="shared" si="643"/>
        <v>49.373778146021834</v>
      </c>
      <c r="G245" s="6">
        <f t="shared" ref="G245:H245" si="675">+G244</f>
        <v>5.5035330326928156</v>
      </c>
      <c r="H245" s="6">
        <f t="shared" si="675"/>
        <v>28.638617828269091</v>
      </c>
      <c r="I245" s="6">
        <f t="shared" si="645"/>
        <v>0.36687753051751243</v>
      </c>
      <c r="J245" s="6">
        <f t="shared" si="646"/>
        <v>0.529492502611001</v>
      </c>
      <c r="K245" s="6">
        <f t="shared" si="576"/>
        <v>4.17</v>
      </c>
      <c r="L245" s="26">
        <f t="shared" si="604"/>
        <v>0</v>
      </c>
      <c r="M245" s="26">
        <f t="shared" si="605"/>
        <v>0</v>
      </c>
      <c r="N245" s="6">
        <f t="shared" si="666"/>
        <v>0.14311219980621809</v>
      </c>
      <c r="O245" s="26">
        <f t="shared" si="600"/>
        <v>0.12812982886837376</v>
      </c>
      <c r="P245" s="26">
        <f t="shared" si="601"/>
        <v>0.3898079772052836</v>
      </c>
      <c r="Q245" s="26">
        <f t="shared" si="651"/>
        <v>0.19773355318693714</v>
      </c>
      <c r="R245" s="26">
        <f t="shared" si="651"/>
        <v>0.75548755728554495</v>
      </c>
      <c r="S245" s="26">
        <f t="shared" si="651"/>
        <v>0.44839422751388425</v>
      </c>
      <c r="T245" s="26">
        <f t="shared" si="614"/>
        <v>4.7639696594685178E-3</v>
      </c>
      <c r="U245" s="75">
        <f t="shared" si="606"/>
        <v>-6.764213333333334E-2</v>
      </c>
      <c r="V245" s="2">
        <f t="shared" ref="V245:W245" si="676">+V233</f>
        <v>0.10010137277999277</v>
      </c>
      <c r="W245" s="2">
        <f t="shared" si="676"/>
        <v>744</v>
      </c>
      <c r="X245" s="38">
        <f t="shared" si="568"/>
        <v>7.0000000000000007E-2</v>
      </c>
      <c r="Y245" s="5">
        <f t="shared" ref="Y245:Z245" si="677">+Y233</f>
        <v>0.30925205388425764</v>
      </c>
      <c r="Z245" s="5">
        <f t="shared" si="677"/>
        <v>-3.089887640449438E-4</v>
      </c>
      <c r="AA245" s="66">
        <f t="shared" si="619"/>
        <v>0.91372488601259316</v>
      </c>
      <c r="AB245" s="5">
        <f t="shared" si="649"/>
        <v>68.05004588222863</v>
      </c>
      <c r="AC245" s="3">
        <f t="shared" si="559"/>
        <v>3595.0800189908664</v>
      </c>
      <c r="AD245" s="3">
        <f t="shared" si="560"/>
        <v>26.713655079816739</v>
      </c>
      <c r="AE245" s="3">
        <f t="shared" si="561"/>
        <v>38.554228333762914</v>
      </c>
      <c r="AF245" s="3">
        <f t="shared" si="660"/>
        <v>1665.546164102115</v>
      </c>
      <c r="AG245" s="3">
        <f t="shared" si="562"/>
        <v>-9.4684419055822246</v>
      </c>
      <c r="AH245" s="3">
        <f>+K245*AVERAGE('Monthly Peak Data '!$Q$8:$Q$10)*(1+X245)*'Monthly Peak Data '!$M$40*1000</f>
        <v>73.040228036989461</v>
      </c>
      <c r="AI245" s="3">
        <f>+L245*(0.5*MAX('Monthly Peak Data '!$G$18:$G$19,'Monthly Peak Data '!$G$29)+0.5*(MAX('Monthly Peak Data '!$P$3:$P$14)))*(1+X245)</f>
        <v>0</v>
      </c>
      <c r="AJ245" s="3">
        <f>+M245*0.25*MAX('Monthly Peak Data '!$P$3:$P$14)*(1+X245)</f>
        <v>0</v>
      </c>
      <c r="AK245" s="3">
        <f>+VLOOKUP($B245,'Monthly Peak Data '!$L$3:$P$14,5,FALSE)*N245*(1+X245)</f>
        <v>-8.4221529585959357E-3</v>
      </c>
      <c r="AL245" s="3">
        <f>+VLOOKUP($B245,'Monthly Peak Data '!$L$3:$P$14,5,FALSE)*O245*(1+$X245)</f>
        <v>-7.540440428903796E-3</v>
      </c>
      <c r="AM245" s="3">
        <f>+VLOOKUP($B245,'Monthly Peak Data '!$L$3:$P$14,5,FALSE)*P245*(1+$X245)</f>
        <v>-2.294019945853094E-2</v>
      </c>
      <c r="AN245" s="3">
        <f>+VLOOKUP($B245,'Monthly Peak Data '!$L$3:$P$14,5,FALSE)*Q245*(1+X245)</f>
        <v>-1.1636619605051251E-2</v>
      </c>
      <c r="AO245" s="3">
        <f t="shared" si="563"/>
        <v>55.009730342305559</v>
      </c>
      <c r="AP245" s="3">
        <f>+VLOOKUP($B245,'Monthly Peak Data '!$C$18:$G$29,5,FALSE)*(1+X245)</f>
        <v>0.51383010752688163</v>
      </c>
      <c r="AQ245" s="3">
        <f>+VLOOKUP($B245,'Monthly Peak Data '!$L$3:$P$14,5,FALSE)*T245*(1+X245)</f>
        <v>-2.803596144597223E-4</v>
      </c>
      <c r="AR245" s="29">
        <f>+VLOOKUP($B245,'Monthly Peak Data '!$C$3:$G$14,5,FALSE)*U245*(1+X245)</f>
        <v>8.4984703518279549E-3</v>
      </c>
      <c r="AS245" s="3">
        <f t="shared" si="564"/>
        <v>119.05302527952597</v>
      </c>
    </row>
    <row r="246" spans="1:45" x14ac:dyDescent="0.3">
      <c r="A246" s="2">
        <f t="shared" si="591"/>
        <v>2037</v>
      </c>
      <c r="B246" s="2">
        <f t="shared" si="592"/>
        <v>11</v>
      </c>
      <c r="C246" s="3">
        <f t="shared" si="642"/>
        <v>67.998203820388326</v>
      </c>
      <c r="D246" s="6">
        <f t="shared" si="634"/>
        <v>4.1838493829336674</v>
      </c>
      <c r="E246" s="22">
        <f t="shared" si="593"/>
        <v>0.84486275042448977</v>
      </c>
      <c r="F246" s="3">
        <f t="shared" si="643"/>
        <v>57.44914950361833</v>
      </c>
      <c r="G246" s="6">
        <f t="shared" ref="G246:H246" si="678">+G245</f>
        <v>5.5035330326928156</v>
      </c>
      <c r="H246" s="6">
        <f t="shared" si="678"/>
        <v>28.638617828269091</v>
      </c>
      <c r="I246" s="6">
        <f t="shared" si="645"/>
        <v>0.50004330650541129</v>
      </c>
      <c r="J246" s="6">
        <f t="shared" si="646"/>
        <v>0.5456068334240175</v>
      </c>
      <c r="K246" s="6">
        <f t="shared" si="576"/>
        <v>4.17</v>
      </c>
      <c r="L246" s="26">
        <f t="shared" si="604"/>
        <v>0</v>
      </c>
      <c r="M246" s="26">
        <f t="shared" si="605"/>
        <v>0</v>
      </c>
      <c r="N246" s="6">
        <f t="shared" si="666"/>
        <v>0.14311219980621809</v>
      </c>
      <c r="O246" s="26">
        <f t="shared" si="600"/>
        <v>0.12353031119268064</v>
      </c>
      <c r="P246" s="26">
        <f t="shared" si="601"/>
        <v>0.56915300031388694</v>
      </c>
      <c r="Q246" s="26">
        <f t="shared" si="651"/>
        <v>0.19773355318693714</v>
      </c>
      <c r="R246" s="26">
        <f t="shared" si="651"/>
        <v>0.75548755728554495</v>
      </c>
      <c r="S246" s="26">
        <f t="shared" si="651"/>
        <v>0.44839422751388425</v>
      </c>
      <c r="T246" s="26">
        <f t="shared" si="614"/>
        <v>4.7639696594685178E-3</v>
      </c>
      <c r="U246" s="75">
        <f t="shared" si="606"/>
        <v>-4.5641643875053976E-2</v>
      </c>
      <c r="V246" s="2">
        <f t="shared" ref="V246:W246" si="679">+V234</f>
        <v>4.0542058210870133E-2</v>
      </c>
      <c r="W246" s="2">
        <f t="shared" si="679"/>
        <v>721</v>
      </c>
      <c r="X246" s="38">
        <f t="shared" si="568"/>
        <v>7.0000000000000007E-2</v>
      </c>
      <c r="Y246" s="5">
        <f t="shared" ref="Y246:Z246" si="680">+Y234</f>
        <v>0.30925205388425764</v>
      </c>
      <c r="Z246" s="5">
        <f t="shared" si="680"/>
        <v>-7.4906367041198516E-4</v>
      </c>
      <c r="AA246" s="66">
        <f t="shared" si="619"/>
        <v>0.91372488601259316</v>
      </c>
      <c r="AB246" s="5">
        <f t="shared" si="649"/>
        <v>26.708931300076568</v>
      </c>
      <c r="AC246" s="3">
        <f t="shared" si="559"/>
        <v>1641.8137644537678</v>
      </c>
      <c r="AD246" s="3">
        <f t="shared" si="560"/>
        <v>14.290515882952292</v>
      </c>
      <c r="AE246" s="3">
        <f t="shared" si="561"/>
        <v>15.592655710928613</v>
      </c>
      <c r="AF246" s="3">
        <f t="shared" si="660"/>
        <v>1665.546164102115</v>
      </c>
      <c r="AG246" s="3">
        <f t="shared" si="562"/>
        <v>-22.953798558987216</v>
      </c>
      <c r="AH246" s="3">
        <f>+K246*AVERAGE('Monthly Peak Data '!$Q$8:$Q$10)*(1+X246)*'Monthly Peak Data '!$M$40*1000</f>
        <v>73.040228036989461</v>
      </c>
      <c r="AI246" s="3">
        <f>+L246*(0.5*MAX('Monthly Peak Data '!$G$18:$G$19,'Monthly Peak Data '!$G$29)+0.5*(MAX('Monthly Peak Data '!$P$3:$P$14)))*(1+X246)</f>
        <v>0</v>
      </c>
      <c r="AJ246" s="3">
        <f>+M246*0.25*MAX('Monthly Peak Data '!$P$3:$P$14)*(1+X246)</f>
        <v>0</v>
      </c>
      <c r="AK246" s="3">
        <f>+VLOOKUP($B246,'Monthly Peak Data '!$L$3:$P$14,5,FALSE)*N246*(1+X246)</f>
        <v>-2.041734050568712E-2</v>
      </c>
      <c r="AL246" s="3">
        <f>+VLOOKUP($B246,'Monthly Peak Data '!$L$3:$P$14,5,FALSE)*O246*(1+$X246)</f>
        <v>-1.7623657730155777E-2</v>
      </c>
      <c r="AM246" s="3">
        <f>+VLOOKUP($B246,'Monthly Peak Data '!$L$3:$P$14,5,FALSE)*P246*(1+$X246)</f>
        <v>-8.1199161378114559E-2</v>
      </c>
      <c r="AN246" s="3">
        <f>+VLOOKUP($B246,'Monthly Peak Data '!$L$3:$P$14,5,FALSE)*Q246*(1+X246)</f>
        <v>-2.8209986921336371E-2</v>
      </c>
      <c r="AO246" s="3">
        <f t="shared" si="563"/>
        <v>21.590743834194441</v>
      </c>
      <c r="AP246" s="3">
        <f>+VLOOKUP($B246,'Monthly Peak Data '!$C$18:$G$29,5,FALSE)*(1+X246)</f>
        <v>0.83685888888888882</v>
      </c>
      <c r="AQ246" s="3">
        <f>+VLOOKUP($B246,'Monthly Peak Data '!$L$3:$P$14,5,FALSE)*T246*(1+X246)</f>
        <v>-6.7965967141750871E-4</v>
      </c>
      <c r="AR246" s="29">
        <f>+VLOOKUP($B246,'Monthly Peak Data '!$C$3:$G$14,5,FALSE)*U246*(1+X246)</f>
        <v>7.1301376061609304E-3</v>
      </c>
      <c r="AS246" s="3">
        <f t="shared" si="564"/>
        <v>72.373032532484999</v>
      </c>
    </row>
    <row r="247" spans="1:45" x14ac:dyDescent="0.3">
      <c r="A247" s="2">
        <f t="shared" si="591"/>
        <v>2037</v>
      </c>
      <c r="B247" s="2">
        <f t="shared" si="592"/>
        <v>12</v>
      </c>
      <c r="C247" s="3">
        <f t="shared" si="642"/>
        <v>97.215928046061336</v>
      </c>
      <c r="D247" s="6">
        <f t="shared" si="634"/>
        <v>4.3351712998167349</v>
      </c>
      <c r="E247" s="22">
        <f t="shared" si="593"/>
        <v>0.71583737887983834</v>
      </c>
      <c r="F247" s="3">
        <f t="shared" si="643"/>
        <v>69.590795117863507</v>
      </c>
      <c r="G247" s="6">
        <f t="shared" ref="G247:H247" si="681">+G246</f>
        <v>5.5035330326928156</v>
      </c>
      <c r="H247" s="6">
        <f t="shared" si="681"/>
        <v>28.638617828269091</v>
      </c>
      <c r="I247" s="6">
        <f t="shared" si="645"/>
        <v>0.26698954806523095</v>
      </c>
      <c r="J247" s="6">
        <f t="shared" si="646"/>
        <v>0.26878301673967764</v>
      </c>
      <c r="K247" s="6">
        <f t="shared" si="576"/>
        <v>4.17</v>
      </c>
      <c r="L247" s="26">
        <f t="shared" ref="L247:M247" si="682">+L235*1.03</f>
        <v>0</v>
      </c>
      <c r="M247" s="26">
        <f t="shared" si="682"/>
        <v>0</v>
      </c>
      <c r="N247" s="6">
        <f t="shared" si="666"/>
        <v>0.14311219980621809</v>
      </c>
      <c r="O247" s="26">
        <f t="shared" si="600"/>
        <v>8.266429201451736E-2</v>
      </c>
      <c r="P247" s="26">
        <f t="shared" si="601"/>
        <v>0.12794431608571688</v>
      </c>
      <c r="Q247" s="26">
        <f t="shared" si="651"/>
        <v>0.19773355318693714</v>
      </c>
      <c r="R247" s="26">
        <f t="shared" si="651"/>
        <v>0.75548755728554495</v>
      </c>
      <c r="S247" s="26">
        <f t="shared" si="651"/>
        <v>0.44839422751388425</v>
      </c>
      <c r="T247" s="26">
        <f t="shared" si="614"/>
        <v>4.7639696594685178E-3</v>
      </c>
      <c r="U247" s="75">
        <f t="shared" si="606"/>
        <v>-3.4920840331506921E-2</v>
      </c>
      <c r="V247" s="2">
        <f t="shared" ref="V247:W247" si="683">+V235</f>
        <v>2.5858742599975813E-2</v>
      </c>
      <c r="W247" s="2">
        <f t="shared" si="683"/>
        <v>744</v>
      </c>
      <c r="X247" s="38">
        <f t="shared" si="568"/>
        <v>7.0000000000000007E-2</v>
      </c>
      <c r="Y247" s="5">
        <f t="shared" ref="Y247:Z247" si="684">+Y235</f>
        <v>0.30925205388425764</v>
      </c>
      <c r="Z247" s="5">
        <f t="shared" si="684"/>
        <v>-4.92388546574846E-3</v>
      </c>
      <c r="AA247" s="66">
        <f t="shared" si="619"/>
        <v>0.91372488601259316</v>
      </c>
      <c r="AB247" s="5">
        <f t="shared" si="649"/>
        <v>17.579065816136364</v>
      </c>
      <c r="AC247" s="3">
        <f t="shared" si="559"/>
        <v>1308.9750493043769</v>
      </c>
      <c r="AD247" s="3">
        <f t="shared" si="560"/>
        <v>5.0219667162953421</v>
      </c>
      <c r="AE247" s="3">
        <f t="shared" si="561"/>
        <v>5.0557011454333285</v>
      </c>
      <c r="AF247" s="3">
        <f t="shared" si="660"/>
        <v>1665.546164102115</v>
      </c>
      <c r="AG247" s="3">
        <f t="shared" si="562"/>
        <v>-150.88420326960065</v>
      </c>
      <c r="AH247" s="3">
        <f>+K247*AVERAGE('Monthly Peak Data '!$Q$8:$Q$10)*(1+X247)*'Monthly Peak Data '!$M$40*1000</f>
        <v>73.040228036989461</v>
      </c>
      <c r="AI247" s="3">
        <f>+L247*(0.5*MAX('Monthly Peak Data '!$G$18:$G$19,'Monthly Peak Data '!$G$29)+0.5*(MAX('Monthly Peak Data '!$P$3:$P$14)))*(1+X247)</f>
        <v>0</v>
      </c>
      <c r="AJ247" s="3">
        <f>+M247*0.25*MAX('Monthly Peak Data '!$P$3:$P$14)*(1+X247)</f>
        <v>0</v>
      </c>
      <c r="AK247" s="3">
        <f>+VLOOKUP($B247,'Monthly Peak Data '!$L$3:$P$14,5,FALSE)*N247*(1+X247)</f>
        <v>-0.13421108263052875</v>
      </c>
      <c r="AL247" s="3">
        <f>+VLOOKUP($B247,'Monthly Peak Data '!$L$3:$P$14,5,FALSE)*O247*(1+$X247)</f>
        <v>-7.7522839710220878E-2</v>
      </c>
      <c r="AM247" s="3">
        <f>+VLOOKUP($B247,'Monthly Peak Data '!$L$3:$P$14,5,FALSE)*P247*(1+$X247)</f>
        <v>-0.11998659234878559</v>
      </c>
      <c r="AN247" s="3">
        <f>+VLOOKUP($B247,'Monthly Peak Data '!$L$3:$P$14,5,FALSE)*Q247*(1+X247)</f>
        <v>-0.18543516402888122</v>
      </c>
      <c r="AO247" s="3">
        <f t="shared" si="563"/>
        <v>14.210419077290315</v>
      </c>
      <c r="AP247" s="3">
        <f>+VLOOKUP($B247,'Monthly Peak Data '!$C$18:$G$29,5,FALSE)*(1+X247)</f>
        <v>0</v>
      </c>
      <c r="AQ247" s="3">
        <f>+VLOOKUP($B247,'Monthly Peak Data '!$L$3:$P$14,5,FALSE)*T247*(1+X247)</f>
        <v>-4.4676661142936391E-3</v>
      </c>
      <c r="AR247" s="29">
        <f>+VLOOKUP($B247,'Monthly Peak Data '!$C$3:$G$14,5,FALSE)*U247*(1+X247)</f>
        <v>3.1633944397271838E-2</v>
      </c>
      <c r="AS247" s="3">
        <f t="shared" si="564"/>
        <v>-64.123545555756323</v>
      </c>
    </row>
    <row r="248" spans="1:45" x14ac:dyDescent="0.3">
      <c r="A248" s="2">
        <f t="shared" si="591"/>
        <v>2038</v>
      </c>
      <c r="B248" s="2">
        <f t="shared" si="592"/>
        <v>1</v>
      </c>
      <c r="C248" s="3">
        <f t="shared" si="642"/>
        <v>129.5349589977973</v>
      </c>
      <c r="D248" s="6">
        <f t="shared" si="634"/>
        <v>4.5810322775280277</v>
      </c>
      <c r="E248" s="22">
        <f t="shared" si="593"/>
        <v>0.70389395402298183</v>
      </c>
      <c r="F248" s="3">
        <f t="shared" si="643"/>
        <v>91.17887447316437</v>
      </c>
      <c r="G248" s="6">
        <f t="shared" ref="G248:H248" si="685">+G247</f>
        <v>5.5035330326928156</v>
      </c>
      <c r="H248" s="6">
        <f t="shared" si="685"/>
        <v>28.638617828269091</v>
      </c>
      <c r="I248" s="6">
        <f t="shared" si="645"/>
        <v>0.36139840522042743</v>
      </c>
      <c r="J248" s="6">
        <f t="shared" si="646"/>
        <v>0.30432322478839746</v>
      </c>
      <c r="K248" s="6">
        <f t="shared" si="576"/>
        <v>4.17</v>
      </c>
      <c r="L248" s="26">
        <f t="shared" si="604"/>
        <v>0</v>
      </c>
      <c r="M248" s="26">
        <f t="shared" si="605"/>
        <v>0</v>
      </c>
      <c r="N248" s="6">
        <f t="shared" si="666"/>
        <v>0.14311219980621809</v>
      </c>
      <c r="O248" s="26">
        <f t="shared" si="600"/>
        <v>0.1015064274485903</v>
      </c>
      <c r="P248" s="26">
        <f t="shared" si="601"/>
        <v>4.9246380927210107E-2</v>
      </c>
      <c r="Q248" s="26">
        <f t="shared" si="651"/>
        <v>0.19921655483583917</v>
      </c>
      <c r="R248" s="26">
        <f t="shared" si="651"/>
        <v>0.79477291026439334</v>
      </c>
      <c r="S248" s="26">
        <f t="shared" si="651"/>
        <v>0.46632999661443963</v>
      </c>
      <c r="T248" s="26">
        <f t="shared" si="614"/>
        <v>4.6591623269602103E-3</v>
      </c>
      <c r="U248" s="75">
        <f t="shared" si="606"/>
        <v>-4.1906854565580132E-2</v>
      </c>
      <c r="V248" s="2">
        <f t="shared" ref="V248:W248" si="686">+V236</f>
        <v>2.2616097317868761E-2</v>
      </c>
      <c r="W248" s="2">
        <f t="shared" si="686"/>
        <v>744</v>
      </c>
      <c r="X248" s="38">
        <f t="shared" si="568"/>
        <v>7.0000000000000007E-2</v>
      </c>
      <c r="Y248" s="5">
        <f t="shared" ref="Y248:Z248" si="687">+Y236</f>
        <v>0.30925205388425764</v>
      </c>
      <c r="Z248" s="5">
        <f t="shared" si="687"/>
        <v>-6.0846321130844493E-3</v>
      </c>
      <c r="AA248" s="66">
        <f t="shared" si="619"/>
        <v>0.91372488601259316</v>
      </c>
      <c r="AB248" s="5">
        <f t="shared" si="649"/>
        <v>15.374678862201595</v>
      </c>
      <c r="AC248" s="3">
        <f t="shared" si="559"/>
        <v>1499.9751280248256</v>
      </c>
      <c r="AD248" s="3">
        <f t="shared" si="560"/>
        <v>5.9453313310861837</v>
      </c>
      <c r="AE248" s="3">
        <f t="shared" si="561"/>
        <v>5.0063928810313829</v>
      </c>
      <c r="AF248" s="3">
        <f t="shared" si="660"/>
        <v>1665.546164102115</v>
      </c>
      <c r="AG248" s="3">
        <f t="shared" si="562"/>
        <v>-186.45333547209566</v>
      </c>
      <c r="AH248" s="3">
        <f>+K248*AVERAGE('Monthly Peak Data '!$Q$8:$Q$10)*(1+X248)*'Monthly Peak Data '!$M$40*1000</f>
        <v>73.040228036989461</v>
      </c>
      <c r="AI248" s="3">
        <f>+L248*(0.5*MAX('Monthly Peak Data '!$G$18:$G$19,'Monthly Peak Data '!$G$29)+0.5*(MAX('Monthly Peak Data '!$P$3:$P$14)))*(1+X248)</f>
        <v>0</v>
      </c>
      <c r="AJ248" s="3">
        <f>+M248*0.25*MAX('Monthly Peak Data '!$P$3:$P$14)*(1+X248)</f>
        <v>0</v>
      </c>
      <c r="AK248" s="3">
        <f>+VLOOKUP($B248,'Monthly Peak Data '!$L$3:$P$14,5,FALSE)*N248*(1+X248)</f>
        <v>-0.16584972761575276</v>
      </c>
      <c r="AL248" s="3">
        <f>+VLOOKUP($B248,'Monthly Peak Data '!$L$3:$P$14,5,FALSE)*O248*(1+$X248)</f>
        <v>-0.11763367040959574</v>
      </c>
      <c r="AM248" s="3">
        <f>+VLOOKUP($B248,'Monthly Peak Data '!$L$3:$P$14,5,FALSE)*P248*(1+$X248)</f>
        <v>-5.7070598271137245E-2</v>
      </c>
      <c r="AN248" s="3">
        <f>+VLOOKUP($B248,'Monthly Peak Data '!$L$3:$P$14,5,FALSE)*Q248*(1+X248)</f>
        <v>-0.23086788827794288</v>
      </c>
      <c r="AO248" s="3">
        <f t="shared" si="563"/>
        <v>13.074734742150882</v>
      </c>
      <c r="AP248" s="3">
        <f>+VLOOKUP($B248,'Monthly Peak Data '!$C$18:$G$29,5,FALSE)*(1+X248)</f>
        <v>0</v>
      </c>
      <c r="AQ248" s="3">
        <f>+VLOOKUP($B248,'Monthly Peak Data '!$L$3:$P$14,5,FALSE)*T248*(1+X248)</f>
        <v>-5.3994055286008796E-3</v>
      </c>
      <c r="AR248" s="29">
        <f>+VLOOKUP($B248,'Monthly Peak Data '!$C$3:$G$14,5,FALSE)*U248*(1+X248)</f>
        <v>4.6134918232742607E-2</v>
      </c>
      <c r="AS248" s="3">
        <f t="shared" si="564"/>
        <v>-100.86905906482561</v>
      </c>
    </row>
    <row r="249" spans="1:45" x14ac:dyDescent="0.3">
      <c r="A249" s="2">
        <f t="shared" si="591"/>
        <v>2038</v>
      </c>
      <c r="B249" s="2">
        <f t="shared" si="592"/>
        <v>2</v>
      </c>
      <c r="C249" s="3">
        <f t="shared" si="642"/>
        <v>125.38189810766589</v>
      </c>
      <c r="D249" s="6">
        <f t="shared" si="634"/>
        <v>4.5473370013123215</v>
      </c>
      <c r="E249" s="22">
        <f t="shared" si="593"/>
        <v>0.91686750766748637</v>
      </c>
      <c r="F249" s="3">
        <f t="shared" si="643"/>
        <v>114.95858842459435</v>
      </c>
      <c r="G249" s="6">
        <f t="shared" ref="G249:H249" si="688">+G248</f>
        <v>5.5035330326928156</v>
      </c>
      <c r="H249" s="6">
        <f t="shared" si="688"/>
        <v>28.638617828269091</v>
      </c>
      <c r="I249" s="6">
        <f t="shared" si="645"/>
        <v>0.36491304213275061</v>
      </c>
      <c r="J249" s="6">
        <f t="shared" si="646"/>
        <v>0.52520440537794877</v>
      </c>
      <c r="K249" s="6">
        <f t="shared" si="576"/>
        <v>4.17</v>
      </c>
      <c r="L249" s="26">
        <f t="shared" si="604"/>
        <v>0</v>
      </c>
      <c r="M249" s="26">
        <f t="shared" si="605"/>
        <v>0</v>
      </c>
      <c r="N249" s="6">
        <f t="shared" si="666"/>
        <v>0.14311219980621809</v>
      </c>
      <c r="O249" s="26">
        <f t="shared" si="600"/>
        <v>0.13909578165840672</v>
      </c>
      <c r="P249" s="26">
        <f t="shared" si="601"/>
        <v>1.4439129862854755E-2</v>
      </c>
      <c r="Q249" s="26">
        <f t="shared" ref="Q249:S249" si="689">+Q237*(1+Q$6)</f>
        <v>0.19921655483583917</v>
      </c>
      <c r="R249" s="26">
        <f t="shared" si="689"/>
        <v>0.79477291026439334</v>
      </c>
      <c r="S249" s="26">
        <f t="shared" si="689"/>
        <v>0.46632999661443963</v>
      </c>
      <c r="T249" s="26">
        <f t="shared" si="614"/>
        <v>4.6591623269602103E-3</v>
      </c>
      <c r="U249" s="75">
        <f t="shared" si="606"/>
        <v>-4.6754649512469354E-2</v>
      </c>
      <c r="V249" s="2">
        <f t="shared" ref="V249:W249" si="690">+V237</f>
        <v>5.2674725789192064E-2</v>
      </c>
      <c r="W249" s="2">
        <f t="shared" si="690"/>
        <v>672</v>
      </c>
      <c r="X249" s="38">
        <f t="shared" si="568"/>
        <v>7.0000000000000007E-2</v>
      </c>
      <c r="Y249" s="5">
        <f t="shared" ref="Y249:Z249" si="691">+Y237</f>
        <v>0.30925205388425764</v>
      </c>
      <c r="Z249" s="5">
        <f t="shared" si="691"/>
        <v>-5.5317014446227934E-3</v>
      </c>
      <c r="AA249" s="66">
        <f t="shared" si="619"/>
        <v>0.91372488601259316</v>
      </c>
      <c r="AB249" s="5">
        <f t="shared" si="649"/>
        <v>32.343499653342604</v>
      </c>
      <c r="AC249" s="3">
        <f t="shared" si="559"/>
        <v>3978.4344793997961</v>
      </c>
      <c r="AD249" s="3">
        <f t="shared" si="560"/>
        <v>12.628744391341273</v>
      </c>
      <c r="AE249" s="3">
        <f t="shared" si="561"/>
        <v>18.176034898504994</v>
      </c>
      <c r="AF249" s="3">
        <f t="shared" si="660"/>
        <v>1665.546164102115</v>
      </c>
      <c r="AG249" s="3">
        <f t="shared" si="562"/>
        <v>-169.50970346552074</v>
      </c>
      <c r="AH249" s="3">
        <f>+K249*AVERAGE('Monthly Peak Data '!$Q$8:$Q$10)*(1+X249)*'Monthly Peak Data '!$M$40*1000</f>
        <v>73.040228036989461</v>
      </c>
      <c r="AI249" s="3">
        <f>+L249*(0.5*MAX('Monthly Peak Data '!$G$18:$G$19,'Monthly Peak Data '!$G$29)+0.5*(MAX('Monthly Peak Data '!$P$3:$P$14)))*(1+X249)</f>
        <v>0</v>
      </c>
      <c r="AJ249" s="3">
        <f>+M249*0.25*MAX('Monthly Peak Data '!$P$3:$P$14)*(1+X249)</f>
        <v>0</v>
      </c>
      <c r="AK249" s="3">
        <f>+VLOOKUP($B249,'Monthly Peak Data '!$L$3:$P$14,5,FALSE)*N249*(1+X249)</f>
        <v>-0.15077841368083761</v>
      </c>
      <c r="AL249" s="3">
        <f>+VLOOKUP($B249,'Monthly Peak Data '!$L$3:$P$14,5,FALSE)*O249*(1+$X249)</f>
        <v>-0.14654684461945833</v>
      </c>
      <c r="AM249" s="3">
        <f>+VLOOKUP($B249,'Monthly Peak Data '!$L$3:$P$14,5,FALSE)*P249*(1+$X249)</f>
        <v>-1.5212603108615321E-2</v>
      </c>
      <c r="AN249" s="3">
        <f>+VLOOKUP($B249,'Monthly Peak Data '!$L$3:$P$14,5,FALSE)*Q249*(1+X249)</f>
        <v>-0.2098881587857776</v>
      </c>
      <c r="AO249" s="3">
        <f t="shared" si="563"/>
        <v>27.505138961956074</v>
      </c>
      <c r="AP249" s="3">
        <f>+VLOOKUP($B249,'Monthly Peak Data '!$C$18:$G$29,5,FALSE)*(1+X249)</f>
        <v>1.6748047619047624</v>
      </c>
      <c r="AQ249" s="3">
        <f>+VLOOKUP($B249,'Monthly Peak Data '!$L$3:$P$14,5,FALSE)*T249*(1+X249)</f>
        <v>-4.9087436688961972E-3</v>
      </c>
      <c r="AR249" s="29">
        <f>+VLOOKUP($B249,'Monthly Peak Data '!$C$3:$G$14,5,FALSE)*U249*(1+X249)</f>
        <v>5.3145258686813898E-2</v>
      </c>
      <c r="AS249" s="3">
        <f t="shared" si="564"/>
        <v>-67.763721209847205</v>
      </c>
    </row>
    <row r="250" spans="1:45" x14ac:dyDescent="0.3">
      <c r="A250" s="2">
        <f t="shared" si="591"/>
        <v>2038</v>
      </c>
      <c r="B250" s="2">
        <f t="shared" si="592"/>
        <v>3</v>
      </c>
      <c r="C250" s="3">
        <f t="shared" si="642"/>
        <v>87.553618191909635</v>
      </c>
      <c r="D250" s="6">
        <f t="shared" si="634"/>
        <v>4.4848360840990136</v>
      </c>
      <c r="E250" s="22">
        <f t="shared" si="593"/>
        <v>0.77619975601835101</v>
      </c>
      <c r="F250" s="3">
        <f t="shared" si="643"/>
        <v>67.959097079084117</v>
      </c>
      <c r="G250" s="6">
        <f t="shared" ref="G250:H250" si="692">+G249</f>
        <v>5.5035330326928156</v>
      </c>
      <c r="H250" s="6">
        <f t="shared" si="692"/>
        <v>28.638617828269091</v>
      </c>
      <c r="I250" s="6">
        <f t="shared" si="645"/>
        <v>0.31989224975684993</v>
      </c>
      <c r="J250" s="6">
        <f t="shared" si="646"/>
        <v>0.47419245347771094</v>
      </c>
      <c r="K250" s="6">
        <f t="shared" si="576"/>
        <v>4.17</v>
      </c>
      <c r="L250" s="26">
        <f t="shared" si="604"/>
        <v>0</v>
      </c>
      <c r="M250" s="26">
        <f t="shared" si="605"/>
        <v>0</v>
      </c>
      <c r="N250" s="6">
        <f t="shared" si="666"/>
        <v>0.14311219980621809</v>
      </c>
      <c r="O250" s="26">
        <f t="shared" si="600"/>
        <v>0.15377695294079916</v>
      </c>
      <c r="P250" s="26">
        <f t="shared" si="601"/>
        <v>2.1656841278082411E-2</v>
      </c>
      <c r="Q250" s="26">
        <f t="shared" ref="Q250:S250" si="693">+Q238*(1+Q$6)</f>
        <v>0.19921655483583917</v>
      </c>
      <c r="R250" s="26">
        <f t="shared" si="693"/>
        <v>0.79477291026439334</v>
      </c>
      <c r="S250" s="26">
        <f t="shared" si="693"/>
        <v>0.46632999661443963</v>
      </c>
      <c r="T250" s="26">
        <f t="shared" si="614"/>
        <v>4.6591623269602103E-3</v>
      </c>
      <c r="U250" s="75">
        <f t="shared" si="606"/>
        <v>-4.8337906852656452E-2</v>
      </c>
      <c r="V250" s="2">
        <f t="shared" ref="V250:W250" si="694">+V238</f>
        <v>0.10095698428780983</v>
      </c>
      <c r="W250" s="2">
        <f t="shared" si="694"/>
        <v>743</v>
      </c>
      <c r="X250" s="38">
        <f t="shared" si="568"/>
        <v>7.0000000000000007E-2</v>
      </c>
      <c r="Y250" s="5">
        <f t="shared" ref="Y250:Z250" si="695">+Y238</f>
        <v>0.30925205388425764</v>
      </c>
      <c r="Z250" s="5">
        <f t="shared" si="695"/>
        <v>1.6072852482783614E-2</v>
      </c>
      <c r="AA250" s="66">
        <f t="shared" si="619"/>
        <v>0.91372488601259316</v>
      </c>
      <c r="AB250" s="5">
        <f t="shared" si="649"/>
        <v>68.539453357691769</v>
      </c>
      <c r="AC250" s="3">
        <f t="shared" si="559"/>
        <v>4983.9309199965246</v>
      </c>
      <c r="AD250" s="3">
        <f t="shared" si="560"/>
        <v>23.460006726915474</v>
      </c>
      <c r="AE250" s="3">
        <f t="shared" si="561"/>
        <v>34.775953956044347</v>
      </c>
      <c r="AF250" s="3">
        <f t="shared" si="660"/>
        <v>1665.546164102115</v>
      </c>
      <c r="AG250" s="3">
        <f t="shared" si="562"/>
        <v>492.52557924110698</v>
      </c>
      <c r="AH250" s="3">
        <f>+K250*AVERAGE('Monthly Peak Data '!$Q$8:$Q$10)*(1+X250)*'Monthly Peak Data '!$M$40*1000</f>
        <v>73.040228036989461</v>
      </c>
      <c r="AI250" s="3">
        <f>+L250*(0.5*MAX('Monthly Peak Data '!$G$18:$G$19,'Monthly Peak Data '!$G$29)+0.5*(MAX('Monthly Peak Data '!$P$3:$P$14)))*(1+X250)</f>
        <v>0</v>
      </c>
      <c r="AJ250" s="3">
        <f>+M250*0.25*MAX('Monthly Peak Data '!$P$3:$P$14)*(1+X250)</f>
        <v>0</v>
      </c>
      <c r="AK250" s="3">
        <f>+VLOOKUP($B250,'Monthly Peak Data '!$L$3:$P$14,5,FALSE)*N250*(1+X250)</f>
        <v>0.43810014422162658</v>
      </c>
      <c r="AL250" s="3">
        <f>+VLOOKUP($B250,'Monthly Peak Data '!$L$3:$P$14,5,FALSE)*O250*(1+$X250)</f>
        <v>0.47074746494393027</v>
      </c>
      <c r="AM250" s="3">
        <f>+VLOOKUP($B250,'Monthly Peak Data '!$L$3:$P$14,5,FALSE)*P250*(1+$X250)</f>
        <v>6.6296690989027351E-2</v>
      </c>
      <c r="AN250" s="3">
        <f>+VLOOKUP($B250,'Monthly Peak Data '!$L$3:$P$14,5,FALSE)*Q250*(1+X250)</f>
        <v>0.60984878663799713</v>
      </c>
      <c r="AO250" s="3">
        <f t="shared" si="563"/>
        <v>58.286431869934972</v>
      </c>
      <c r="AP250" s="3">
        <f>+VLOOKUP($B250,'Monthly Peak Data '!$C$18:$G$29,5,FALSE)*(1+X250)</f>
        <v>4.0038709677419362E-2</v>
      </c>
      <c r="AQ250" s="3">
        <f>+VLOOKUP($B250,'Monthly Peak Data '!$L$3:$P$14,5,FALSE)*T250*(1+X250)</f>
        <v>1.4262793040405421E-2</v>
      </c>
      <c r="AR250" s="29">
        <f>+VLOOKUP($B250,'Monthly Peak Data '!$C$3:$G$14,5,FALSE)*U250*(1+X250)</f>
        <v>8.8844293151523618E-3</v>
      </c>
      <c r="AS250" s="3">
        <f t="shared" si="564"/>
        <v>625.500418166857</v>
      </c>
    </row>
    <row r="251" spans="1:45" x14ac:dyDescent="0.3">
      <c r="A251" s="2">
        <f t="shared" si="591"/>
        <v>2038</v>
      </c>
      <c r="B251" s="2">
        <f t="shared" si="592"/>
        <v>4</v>
      </c>
      <c r="C251" s="3">
        <f t="shared" si="642"/>
        <v>60.95544251460074</v>
      </c>
      <c r="D251" s="6">
        <f t="shared" si="634"/>
        <v>4.1025663048957384</v>
      </c>
      <c r="E251" s="22">
        <f t="shared" si="593"/>
        <v>0.85629917965995661</v>
      </c>
      <c r="F251" s="3">
        <f t="shared" si="643"/>
        <v>52.196095421062253</v>
      </c>
      <c r="G251" s="6">
        <f t="shared" ref="G251:H252" si="696">+G250</f>
        <v>5.5035330326928156</v>
      </c>
      <c r="H251" s="6">
        <f t="shared" si="696"/>
        <v>28.638617828269091</v>
      </c>
      <c r="I251" s="6">
        <f t="shared" si="645"/>
        <v>0.23901748927233465</v>
      </c>
      <c r="J251" s="6">
        <f t="shared" si="646"/>
        <v>0.41501418525231615</v>
      </c>
      <c r="K251" s="6">
        <f t="shared" si="576"/>
        <v>4.17</v>
      </c>
      <c r="L251" s="26">
        <f t="shared" si="604"/>
        <v>0</v>
      </c>
      <c r="M251" s="26">
        <f t="shared" si="605"/>
        <v>0</v>
      </c>
      <c r="N251" s="6">
        <f t="shared" si="666"/>
        <v>0.14311219980621809</v>
      </c>
      <c r="O251" s="26">
        <f t="shared" si="600"/>
        <v>0.16854303832855777</v>
      </c>
      <c r="P251" s="26">
        <f t="shared" si="601"/>
        <v>0.17015282174075289</v>
      </c>
      <c r="Q251" s="26">
        <f t="shared" ref="Q251:S251" si="697">+Q239*(1+Q$6)</f>
        <v>0.19921655483583917</v>
      </c>
      <c r="R251" s="26">
        <f t="shared" si="697"/>
        <v>0.79477291026439334</v>
      </c>
      <c r="S251" s="26">
        <f t="shared" si="697"/>
        <v>0.46632999661443963</v>
      </c>
      <c r="T251" s="26">
        <f t="shared" si="614"/>
        <v>4.6591623269602103E-3</v>
      </c>
      <c r="U251" s="75">
        <f t="shared" si="606"/>
        <v>-5.1158259887461428E-2</v>
      </c>
      <c r="V251" s="2">
        <f t="shared" ref="V251:W251" si="698">+V239</f>
        <v>0.14691857833957545</v>
      </c>
      <c r="W251" s="2">
        <f t="shared" si="698"/>
        <v>720</v>
      </c>
      <c r="X251" s="38">
        <f t="shared" si="568"/>
        <v>7.0000000000000007E-2</v>
      </c>
      <c r="Y251" s="5">
        <f t="shared" ref="Y251:Z251" si="699">+Y239</f>
        <v>0.30925205388425764</v>
      </c>
      <c r="Z251" s="5">
        <f t="shared" si="699"/>
        <v>2.6413857677902619E-3</v>
      </c>
      <c r="AA251" s="66">
        <f t="shared" si="619"/>
        <v>0.91372488601259316</v>
      </c>
      <c r="AB251" s="5">
        <f t="shared" si="649"/>
        <v>96.655076097451783</v>
      </c>
      <c r="AC251" s="3">
        <f t="shared" si="559"/>
        <v>5398.1688051565106</v>
      </c>
      <c r="AD251" s="3">
        <f t="shared" si="560"/>
        <v>24.719411367236127</v>
      </c>
      <c r="AE251" s="3">
        <f t="shared" si="561"/>
        <v>42.921153593080497</v>
      </c>
      <c r="AF251" s="3">
        <f t="shared" si="660"/>
        <v>1665.546164102115</v>
      </c>
      <c r="AG251" s="3">
        <f t="shared" si="562"/>
        <v>80.94083216862866</v>
      </c>
      <c r="AH251" s="3">
        <f>+K251*AVERAGE('Monthly Peak Data '!$Q$8:$Q$10)*(1+X251)*'Monthly Peak Data '!$M$40*1000</f>
        <v>73.040228036989461</v>
      </c>
      <c r="AI251" s="3">
        <f>+L251*(0.5*MAX('Monthly Peak Data '!$G$18:$G$19,'Monthly Peak Data '!$G$29)+0.5*(MAX('Monthly Peak Data '!$P$3:$P$14)))*(1+X251)</f>
        <v>0</v>
      </c>
      <c r="AJ251" s="3">
        <f>+M251*0.25*MAX('Monthly Peak Data '!$P$3:$P$14)*(1+X251)</f>
        <v>0</v>
      </c>
      <c r="AK251" s="3">
        <f>+VLOOKUP($B251,'Monthly Peak Data '!$L$3:$P$14,5,FALSE)*N251*(1+X251)</f>
        <v>7.1996646958179186E-2</v>
      </c>
      <c r="AL251" s="3">
        <f>+VLOOKUP($B251,'Monthly Peak Data '!$L$3:$P$14,5,FALSE)*O251*(1+$X251)</f>
        <v>8.4790350817266963E-2</v>
      </c>
      <c r="AM251" s="3">
        <f>+VLOOKUP($B251,'Monthly Peak Data '!$L$3:$P$14,5,FALSE)*P251*(1+$X251)</f>
        <v>8.560019797330172E-2</v>
      </c>
      <c r="AN251" s="3">
        <f>+VLOOKUP($B251,'Monthly Peak Data '!$L$3:$P$14,5,FALSE)*Q251*(1+X251)</f>
        <v>0.10022153237922257</v>
      </c>
      <c r="AO251" s="3">
        <f t="shared" si="563"/>
        <v>82.196154650324033</v>
      </c>
      <c r="AP251" s="3">
        <f>+VLOOKUP($B251,'Monthly Peak Data '!$C$18:$G$29,5,FALSE)*(1+X251)</f>
        <v>142.15603888888893</v>
      </c>
      <c r="AQ251" s="3">
        <f>+VLOOKUP($B251,'Monthly Peak Data '!$L$3:$P$14,5,FALSE)*T251*(1+X251)</f>
        <v>2.3439236181765975E-3</v>
      </c>
      <c r="AR251" s="29">
        <f>+VLOOKUP($B251,'Monthly Peak Data '!$C$3:$G$14,5,FALSE)*U251*(1+X251)</f>
        <v>7.590521547035608E-3</v>
      </c>
      <c r="AS251" s="3">
        <f t="shared" si="564"/>
        <v>378.68579691812425</v>
      </c>
    </row>
    <row r="252" spans="1:45" x14ac:dyDescent="0.3">
      <c r="A252" s="2">
        <f t="shared" si="591"/>
        <v>2038</v>
      </c>
      <c r="B252" s="2">
        <f t="shared" si="592"/>
        <v>5</v>
      </c>
      <c r="C252" s="3">
        <f t="shared" si="642"/>
        <v>51.261461268862668</v>
      </c>
      <c r="D252" s="6">
        <f t="shared" si="634"/>
        <v>4.081439316916355</v>
      </c>
      <c r="E252" s="22">
        <f t="shared" si="593"/>
        <v>0.82264044532210756</v>
      </c>
      <c r="F252" s="3">
        <f t="shared" si="643"/>
        <v>42.169751326079151</v>
      </c>
      <c r="G252" s="6">
        <f t="shared" si="696"/>
        <v>5.5035330326928156</v>
      </c>
      <c r="H252" s="6">
        <f t="shared" si="696"/>
        <v>28.638617828269091</v>
      </c>
      <c r="I252" s="6">
        <f t="shared" si="645"/>
        <v>0.22355611013000823</v>
      </c>
      <c r="J252" s="6">
        <f t="shared" si="646"/>
        <v>0.41718615786948404</v>
      </c>
      <c r="K252" s="6">
        <f t="shared" si="576"/>
        <v>4.17</v>
      </c>
      <c r="L252" s="26">
        <f t="shared" si="604"/>
        <v>0</v>
      </c>
      <c r="M252" s="26">
        <f t="shared" si="605"/>
        <v>0</v>
      </c>
      <c r="N252" s="6">
        <f t="shared" si="666"/>
        <v>0.14311219980621809</v>
      </c>
      <c r="O252" s="26">
        <f t="shared" si="600"/>
        <v>0.17366494010580291</v>
      </c>
      <c r="P252" s="26">
        <f t="shared" si="601"/>
        <v>0.31312736948442438</v>
      </c>
      <c r="Q252" s="26">
        <f t="shared" ref="Q252:S252" si="700">+Q240*(1+Q$6)</f>
        <v>0.19921655483583917</v>
      </c>
      <c r="R252" s="26">
        <f t="shared" si="700"/>
        <v>0.79477291026439334</v>
      </c>
      <c r="S252" s="26">
        <f t="shared" si="700"/>
        <v>0.46632999661443963</v>
      </c>
      <c r="T252" s="26">
        <f t="shared" si="614"/>
        <v>4.6591623269602103E-3</v>
      </c>
      <c r="U252" s="75">
        <f t="shared" si="606"/>
        <v>-6.5234543771216943E-2</v>
      </c>
      <c r="V252" s="2">
        <f t="shared" ref="V252:W252" si="701">+V240</f>
        <v>0.20374675305062195</v>
      </c>
      <c r="W252" s="2">
        <f t="shared" si="701"/>
        <v>744</v>
      </c>
      <c r="X252" s="38">
        <f t="shared" si="568"/>
        <v>7.0000000000000007E-2</v>
      </c>
      <c r="Y252" s="5">
        <f t="shared" ref="Y252:Z252" si="702">+Y240</f>
        <v>0.30925205388425764</v>
      </c>
      <c r="Z252" s="5">
        <f t="shared" si="702"/>
        <v>0.11317959405581732</v>
      </c>
      <c r="AA252" s="66">
        <f t="shared" si="619"/>
        <v>0.91372488601259316</v>
      </c>
      <c r="AB252" s="5">
        <f t="shared" si="649"/>
        <v>138.50934815772194</v>
      </c>
      <c r="AC252" s="3">
        <f t="shared" si="559"/>
        <v>6249.7681019188458</v>
      </c>
      <c r="AD252" s="3">
        <f t="shared" si="560"/>
        <v>33.132133867138172</v>
      </c>
      <c r="AE252" s="3">
        <f t="shared" si="561"/>
        <v>61.82907558201159</v>
      </c>
      <c r="AF252" s="3">
        <f t="shared" si="660"/>
        <v>1665.546164102115</v>
      </c>
      <c r="AG252" s="3">
        <f t="shared" si="562"/>
        <v>3468.1986399318116</v>
      </c>
      <c r="AH252" s="3">
        <f>+K252*AVERAGE('Monthly Peak Data '!$Q$8:$Q$10)*(1+X252)*'Monthly Peak Data '!$M$40*1000</f>
        <v>73.040228036989461</v>
      </c>
      <c r="AI252" s="3">
        <f>+L252*(0.5*MAX('Monthly Peak Data '!$G$18:$G$19,'Monthly Peak Data '!$G$29)+0.5*(MAX('Monthly Peak Data '!$P$3:$P$14)))*(1+X252)</f>
        <v>0</v>
      </c>
      <c r="AJ252" s="3">
        <f>+M252*0.25*MAX('Monthly Peak Data '!$P$3:$P$14)*(1+X252)</f>
        <v>0</v>
      </c>
      <c r="AK252" s="3">
        <f>+VLOOKUP($B252,'Monthly Peak Data '!$L$3:$P$14,5,FALSE)*N252*(1+X252)</f>
        <v>3.0849531240276398</v>
      </c>
      <c r="AL252" s="3">
        <f>+VLOOKUP($B252,'Monthly Peak Data '!$L$3:$P$14,5,FALSE)*O252*(1+$X252)</f>
        <v>3.7435536609660298</v>
      </c>
      <c r="AM252" s="3">
        <f>+VLOOKUP($B252,'Monthly Peak Data '!$L$3:$P$14,5,FALSE)*P252*(1+$X252)</f>
        <v>6.7498316566828498</v>
      </c>
      <c r="AN252" s="3">
        <f>+VLOOKUP($B252,'Monthly Peak Data '!$L$3:$P$14,5,FALSE)*Q252*(1+X252)</f>
        <v>4.2943490074991004</v>
      </c>
      <c r="AO252" s="3">
        <f t="shared" si="563"/>
        <v>117.78932117552634</v>
      </c>
      <c r="AP252" s="3">
        <f>+VLOOKUP($B252,'Monthly Peak Data '!$C$18:$G$29,5,FALSE)*(1+X252)</f>
        <v>0.49346559139784957</v>
      </c>
      <c r="AQ252" s="3">
        <f>+VLOOKUP($B252,'Monthly Peak Data '!$L$3:$P$14,5,FALSE)*T252*(1+X252)</f>
        <v>0.10043376731941817</v>
      </c>
      <c r="AR252" s="29">
        <f>+VLOOKUP($B252,'Monthly Peak Data '!$C$3:$G$14,5,FALSE)*U252*(1+X252)</f>
        <v>-1.406207925488052</v>
      </c>
      <c r="AS252" s="3">
        <f t="shared" si="564"/>
        <v>3676.0885680267324</v>
      </c>
    </row>
    <row r="253" spans="1:45" x14ac:dyDescent="0.3">
      <c r="A253" s="2">
        <f t="shared" si="591"/>
        <v>2038</v>
      </c>
      <c r="B253" s="2">
        <f t="shared" si="592"/>
        <v>6</v>
      </c>
      <c r="C253" s="3">
        <f t="shared" si="642"/>
        <v>50.954186760857965</v>
      </c>
      <c r="D253" s="6">
        <f t="shared" si="634"/>
        <v>4.1150566026558169</v>
      </c>
      <c r="E253" s="22">
        <f t="shared" si="593"/>
        <v>0.93665800540146105</v>
      </c>
      <c r="F253" s="3">
        <f t="shared" si="643"/>
        <v>47.726646938278755</v>
      </c>
      <c r="G253" s="1">
        <f>+G241*(1+$G$6)</f>
        <v>5.6411213585101354</v>
      </c>
      <c r="H253" s="1">
        <f>+H241*(1+$H$6)</f>
        <v>30.480080954626793</v>
      </c>
      <c r="I253" s="6">
        <f t="shared" si="645"/>
        <v>0.24512164979630544</v>
      </c>
      <c r="J253" s="6">
        <f t="shared" si="646"/>
        <v>0.81689425952232242</v>
      </c>
      <c r="K253" s="1">
        <v>4.17</v>
      </c>
      <c r="L253" s="26">
        <f t="shared" si="604"/>
        <v>0</v>
      </c>
      <c r="M253" s="26">
        <f t="shared" si="605"/>
        <v>0</v>
      </c>
      <c r="N253" s="1">
        <f>+N241*(1+$N$6)</f>
        <v>0.14370897767941002</v>
      </c>
      <c r="O253" s="26">
        <f t="shared" si="600"/>
        <v>0.13581589951346135</v>
      </c>
      <c r="P253" s="26">
        <f t="shared" si="601"/>
        <v>0.22695312452945113</v>
      </c>
      <c r="Q253" s="26">
        <f t="shared" ref="Q253:S253" si="703">+Q241*(1+Q$6)</f>
        <v>0.19921655483583917</v>
      </c>
      <c r="R253" s="26">
        <f t="shared" si="703"/>
        <v>0.79477291026439334</v>
      </c>
      <c r="S253" s="26">
        <f t="shared" si="703"/>
        <v>0.46632999661443963</v>
      </c>
      <c r="T253" s="26">
        <f t="shared" si="614"/>
        <v>4.6591623269602103E-3</v>
      </c>
      <c r="U253" s="75">
        <f t="shared" si="606"/>
        <v>-5.6531758413193668E-2</v>
      </c>
      <c r="V253" s="2">
        <f t="shared" ref="V253:W253" si="704">+V241</f>
        <v>0.22707631086142321</v>
      </c>
      <c r="W253" s="2">
        <f t="shared" si="704"/>
        <v>720</v>
      </c>
      <c r="X253" s="38">
        <f t="shared" si="568"/>
        <v>7.0000000000000007E-2</v>
      </c>
      <c r="Y253" s="5">
        <f t="shared" ref="Y253:Z253" si="705">+Y241</f>
        <v>0.30925205388425764</v>
      </c>
      <c r="Z253" s="5">
        <f t="shared" si="705"/>
        <v>1.7649812734082402E-3</v>
      </c>
      <c r="AA253" s="66">
        <f t="shared" si="619"/>
        <v>0.91372488601259316</v>
      </c>
      <c r="AB253" s="5">
        <f t="shared" si="649"/>
        <v>149.38939890577015</v>
      </c>
      <c r="AC253" s="3">
        <f t="shared" si="559"/>
        <v>7628.9449547501954</v>
      </c>
      <c r="AD253" s="3">
        <f t="shared" si="560"/>
        <v>39.181876236391027</v>
      </c>
      <c r="AE253" s="3">
        <f t="shared" si="561"/>
        <v>130.57781636758693</v>
      </c>
      <c r="AF253" s="3">
        <f t="shared" si="660"/>
        <v>1665.546164102115</v>
      </c>
      <c r="AG253" s="3">
        <f t="shared" si="562"/>
        <v>57.562546143665287</v>
      </c>
      <c r="AH253" s="3">
        <f>+K253*AVERAGE('Monthly Peak Data '!$Q$8:$Q$10)*(1+X253)*'Monthly Peak Data '!$M$40*1000</f>
        <v>73.040228036989461</v>
      </c>
      <c r="AI253" s="3">
        <f>+L253*(0.5*MAX('Monthly Peak Data '!$G$18:$G$19,'Monthly Peak Data '!$G$29)+0.5*(MAX('Monthly Peak Data '!$P$3:$P$14)))*(1+X253)</f>
        <v>0</v>
      </c>
      <c r="AJ253" s="3">
        <f>+M253*0.25*MAX('Monthly Peak Data '!$P$3:$P$14)*(1+X253)</f>
        <v>0</v>
      </c>
      <c r="AK253" s="3">
        <f>+VLOOKUP($B253,'Monthly Peak Data '!$L$3:$P$14,5,FALSE)*N253*(1+X253)</f>
        <v>4.8308970421747692E-2</v>
      </c>
      <c r="AL253" s="3">
        <f>+VLOOKUP($B253,'Monthly Peak Data '!$L$3:$P$14,5,FALSE)*O253*(1+$X253)</f>
        <v>4.5655646420612657E-2</v>
      </c>
      <c r="AM253" s="3">
        <f>+VLOOKUP($B253,'Monthly Peak Data '!$L$3:$P$14,5,FALSE)*P253*(1+$X253)</f>
        <v>7.6292184086612772E-2</v>
      </c>
      <c r="AN253" s="3">
        <f>+VLOOKUP($B253,'Monthly Peak Data '!$L$3:$P$14,5,FALSE)*Q253*(1+X253)</f>
        <v>6.6968305046024329E-2</v>
      </c>
      <c r="AO253" s="3">
        <f t="shared" si="563"/>
        <v>127.04179264415644</v>
      </c>
      <c r="AP253" s="3">
        <f>+VLOOKUP($B253,'Monthly Peak Data '!$C$18:$G$29,5,FALSE)*(1+X253)</f>
        <v>339.51848999999993</v>
      </c>
      <c r="AQ253" s="3">
        <f>+VLOOKUP($B253,'Monthly Peak Data '!$L$3:$P$14,5,FALSE)*T253*(1+X253)</f>
        <v>1.5662162425604E-3</v>
      </c>
      <c r="AR253" s="29">
        <f>+VLOOKUP($B253,'Monthly Peak Data '!$C$3:$G$14,5,FALSE)*U253*(1+X253)</f>
        <v>-2.9535862332761313</v>
      </c>
      <c r="AS253" s="3">
        <f t="shared" si="564"/>
        <v>594.4482619137525</v>
      </c>
    </row>
    <row r="254" spans="1:45" x14ac:dyDescent="0.3">
      <c r="A254" s="2">
        <f t="shared" si="591"/>
        <v>2038</v>
      </c>
      <c r="B254" s="2">
        <f t="shared" si="592"/>
        <v>7</v>
      </c>
      <c r="C254" s="3">
        <f t="shared" si="642"/>
        <v>62.731573674308784</v>
      </c>
      <c r="D254" s="6">
        <f t="shared" si="634"/>
        <v>4.1535163038263043</v>
      </c>
      <c r="E254" s="22">
        <f t="shared" si="593"/>
        <v>0.86933577818182028</v>
      </c>
      <c r="F254" s="3">
        <f t="shared" si="643"/>
        <v>54.534801416725415</v>
      </c>
      <c r="G254" s="6">
        <f t="shared" ref="G254:H254" si="706">+G253</f>
        <v>5.6411213585101354</v>
      </c>
      <c r="H254" s="6">
        <f t="shared" si="706"/>
        <v>30.480080954626793</v>
      </c>
      <c r="I254" s="6">
        <f t="shared" si="645"/>
        <v>0.36832464713909396</v>
      </c>
      <c r="J254" s="6">
        <f t="shared" si="646"/>
        <v>0.69594693622525527</v>
      </c>
      <c r="K254" s="6">
        <f t="shared" si="576"/>
        <v>4.17</v>
      </c>
      <c r="L254" s="26">
        <f t="shared" si="604"/>
        <v>0</v>
      </c>
      <c r="M254" s="26">
        <f t="shared" si="605"/>
        <v>0</v>
      </c>
      <c r="N254" s="6">
        <f t="shared" si="666"/>
        <v>0.14370897767941002</v>
      </c>
      <c r="O254" s="26">
        <f t="shared" si="600"/>
        <v>0.12657873344398538</v>
      </c>
      <c r="P254" s="26">
        <f t="shared" si="601"/>
        <v>0.175276847603897</v>
      </c>
      <c r="Q254" s="26">
        <f t="shared" ref="Q254:S254" si="707">+Q242*(1+Q$6)</f>
        <v>0.19921655483583917</v>
      </c>
      <c r="R254" s="26">
        <f t="shared" si="707"/>
        <v>0.79477291026439334</v>
      </c>
      <c r="S254" s="26">
        <f t="shared" si="707"/>
        <v>0.46632999661443963</v>
      </c>
      <c r="T254" s="26">
        <f t="shared" si="614"/>
        <v>4.6591623269602103E-3</v>
      </c>
      <c r="U254" s="75">
        <f t="shared" si="606"/>
        <v>-4.7430441286462233E-2</v>
      </c>
      <c r="V254" s="2">
        <f t="shared" ref="V254:W254" si="708">+V242</f>
        <v>0.24032926332004376</v>
      </c>
      <c r="W254" s="2">
        <f t="shared" si="708"/>
        <v>744</v>
      </c>
      <c r="X254" s="38">
        <f t="shared" si="568"/>
        <v>7.0000000000000007E-2</v>
      </c>
      <c r="Y254" s="5">
        <f t="shared" ref="Y254:Z254" si="709">+Y242</f>
        <v>0.30925205388425764</v>
      </c>
      <c r="Z254" s="5">
        <f t="shared" si="709"/>
        <v>1.7832548024646607E-3</v>
      </c>
      <c r="AA254" s="66">
        <f t="shared" si="619"/>
        <v>0.90915626158253016</v>
      </c>
      <c r="AB254" s="5">
        <f t="shared" si="649"/>
        <v>162.56165981416726</v>
      </c>
      <c r="AC254" s="3">
        <f t="shared" si="559"/>
        <v>9485.8365844546061</v>
      </c>
      <c r="AD254" s="3">
        <f t="shared" si="560"/>
        <v>64.066748608656482</v>
      </c>
      <c r="AE254" s="3">
        <f t="shared" si="561"/>
        <v>121.05368933203725</v>
      </c>
      <c r="AF254" s="3">
        <f t="shared" si="660"/>
        <v>1665.546164102115</v>
      </c>
      <c r="AG254" s="3">
        <f t="shared" si="562"/>
        <v>58.158513293779357</v>
      </c>
      <c r="AH254" s="3">
        <f>+K254*AVERAGE('Monthly Peak Data '!$Q$8:$Q$10)*(1+X254)*'Monthly Peak Data '!$M$40*1000</f>
        <v>73.040228036989461</v>
      </c>
      <c r="AI254" s="3">
        <f>+L254*(0.5*MAX('Monthly Peak Data '!$G$18:$G$19,'Monthly Peak Data '!$G$29)+0.5*(MAX('Monthly Peak Data '!$P$3:$P$14)))*(1+X254)</f>
        <v>0</v>
      </c>
      <c r="AJ254" s="3">
        <f>+M254*0.25*MAX('Monthly Peak Data '!$P$3:$P$14)*(1+X254)</f>
        <v>0</v>
      </c>
      <c r="AK254" s="3">
        <f>+VLOOKUP($B254,'Monthly Peak Data '!$L$3:$P$14,5,FALSE)*N254*(1+X254)</f>
        <v>4.8809131748095869E-2</v>
      </c>
      <c r="AL254" s="3">
        <f>+VLOOKUP($B254,'Monthly Peak Data '!$L$3:$P$14,5,FALSE)*O254*(1+$X254)</f>
        <v>4.2991037699517197E-2</v>
      </c>
      <c r="AM254" s="3">
        <f>+VLOOKUP($B254,'Monthly Peak Data '!$L$3:$P$14,5,FALSE)*P254*(1+$X254)</f>
        <v>5.9530802356513236E-2</v>
      </c>
      <c r="AN254" s="3">
        <f>+VLOOKUP($B254,'Monthly Peak Data '!$L$3:$P$14,5,FALSE)*Q254*(1+X254)</f>
        <v>6.7661653630825255E-2</v>
      </c>
      <c r="AO254" s="3">
        <f t="shared" si="563"/>
        <v>138.24357571067011</v>
      </c>
      <c r="AP254" s="3">
        <f>+VLOOKUP($B254,'Monthly Peak Data '!$C$18:$G$29,5,FALSE)*(1+X254)</f>
        <v>108.68772365591396</v>
      </c>
      <c r="AQ254" s="3">
        <f>+VLOOKUP($B254,'Monthly Peak Data '!$L$3:$P$14,5,FALSE)*T254*(1+X254)</f>
        <v>1.5824318809064082E-3</v>
      </c>
      <c r="AR254" s="29">
        <f>+VLOOKUP($B254,'Monthly Peak Data '!$C$3:$G$14,5,FALSE)*U254*(1+X254)</f>
        <v>-2.7493631342057334</v>
      </c>
      <c r="AS254" s="3">
        <f t="shared" si="564"/>
        <v>375.60125262046301</v>
      </c>
    </row>
    <row r="255" spans="1:45" x14ac:dyDescent="0.3">
      <c r="A255" s="2">
        <f t="shared" si="591"/>
        <v>2038</v>
      </c>
      <c r="B255" s="2">
        <f t="shared" si="592"/>
        <v>8</v>
      </c>
      <c r="C255" s="3">
        <f t="shared" si="642"/>
        <v>60.142503265766145</v>
      </c>
      <c r="D255" s="6">
        <f t="shared" si="634"/>
        <v>4.1920169869961699</v>
      </c>
      <c r="E255" s="22">
        <f t="shared" si="593"/>
        <v>0.89082637613107407</v>
      </c>
      <c r="F255" s="3">
        <f t="shared" si="643"/>
        <v>53.576528235693743</v>
      </c>
      <c r="G255" s="6">
        <f t="shared" ref="G255:H255" si="710">+G254</f>
        <v>5.6411213585101354</v>
      </c>
      <c r="H255" s="6">
        <f t="shared" si="710"/>
        <v>30.480080954626793</v>
      </c>
      <c r="I255" s="6">
        <f t="shared" si="645"/>
        <v>0.32272303554160103</v>
      </c>
      <c r="J255" s="6">
        <f t="shared" si="646"/>
        <v>0.83324791749116223</v>
      </c>
      <c r="K255" s="6">
        <f t="shared" si="576"/>
        <v>4.17</v>
      </c>
      <c r="L255" s="26">
        <f t="shared" si="604"/>
        <v>0</v>
      </c>
      <c r="M255" s="26">
        <f t="shared" si="605"/>
        <v>0</v>
      </c>
      <c r="N255" s="6">
        <f t="shared" si="666"/>
        <v>0.14370897767941002</v>
      </c>
      <c r="O255" s="26">
        <f t="shared" si="600"/>
        <v>9.4843954676334066E-2</v>
      </c>
      <c r="P255" s="26">
        <f t="shared" si="601"/>
        <v>8.5509752890044102E-2</v>
      </c>
      <c r="Q255" s="26">
        <f t="shared" ref="Q255:S255" si="711">+Q243*(1+Q$6)</f>
        <v>0.19921655483583917</v>
      </c>
      <c r="R255" s="26">
        <f t="shared" si="711"/>
        <v>0.79477291026439334</v>
      </c>
      <c r="S255" s="26">
        <f t="shared" si="711"/>
        <v>0.46632999661443963</v>
      </c>
      <c r="T255" s="26">
        <f t="shared" si="614"/>
        <v>4.6591623269602103E-3</v>
      </c>
      <c r="U255" s="75">
        <f t="shared" si="606"/>
        <v>-7.3806447858472998E-2</v>
      </c>
      <c r="V255" s="2">
        <f t="shared" ref="V255:W255" si="712">+V243</f>
        <v>0.20131777062945472</v>
      </c>
      <c r="W255" s="2">
        <f t="shared" si="712"/>
        <v>744</v>
      </c>
      <c r="X255" s="38">
        <f t="shared" si="568"/>
        <v>7.0000000000000007E-2</v>
      </c>
      <c r="Y255" s="5">
        <f t="shared" ref="Y255:Z255" si="713">+Y243</f>
        <v>0.30925205388425764</v>
      </c>
      <c r="Z255" s="5">
        <f t="shared" si="713"/>
        <v>9.9775280898876398E-2</v>
      </c>
      <c r="AA255" s="66">
        <f t="shared" si="619"/>
        <v>0.90915626158253016</v>
      </c>
      <c r="AB255" s="5">
        <f t="shared" si="649"/>
        <v>136.17380793128964</v>
      </c>
      <c r="AC255" s="3">
        <f t="shared" si="559"/>
        <v>7806.4202561841639</v>
      </c>
      <c r="AD255" s="3">
        <f t="shared" si="560"/>
        <v>47.022674382823872</v>
      </c>
      <c r="AE255" s="3">
        <f t="shared" si="561"/>
        <v>121.40919980687981</v>
      </c>
      <c r="AF255" s="3">
        <f t="shared" si="660"/>
        <v>1665.546164102115</v>
      </c>
      <c r="AG255" s="3">
        <f t="shared" si="562"/>
        <v>3254.0397438031678</v>
      </c>
      <c r="AH255" s="3">
        <f>+K255*AVERAGE('Monthly Peak Data '!$Q$8:$Q$10)*(1+X255)*'Monthly Peak Data '!$M$40*1000</f>
        <v>73.040228036989461</v>
      </c>
      <c r="AI255" s="3">
        <f>+L255*(0.5*MAX('Monthly Peak Data '!$G$18:$G$19,'Monthly Peak Data '!$G$29)+0.5*(MAX('Monthly Peak Data '!$P$3:$P$14)))*(1+X255)</f>
        <v>0</v>
      </c>
      <c r="AJ255" s="3">
        <f>+M255*0.25*MAX('Monthly Peak Data '!$P$3:$P$14)*(1+X255)</f>
        <v>0</v>
      </c>
      <c r="AK255" s="3">
        <f>+VLOOKUP($B255,'Monthly Peak Data '!$L$3:$P$14,5,FALSE)*N255*(1+X255)</f>
        <v>2.7309304446373641</v>
      </c>
      <c r="AL255" s="3">
        <f>+VLOOKUP($B255,'Monthly Peak Data '!$L$3:$P$14,5,FALSE)*O255*(1+$X255)</f>
        <v>1.8023386395053114</v>
      </c>
      <c r="AM255" s="3">
        <f>+VLOOKUP($B255,'Monthly Peak Data '!$L$3:$P$14,5,FALSE)*P255*(1+$X255)</f>
        <v>1.624958936120086</v>
      </c>
      <c r="AN255" s="3">
        <f>+VLOOKUP($B255,'Monthly Peak Data '!$L$3:$P$14,5,FALSE)*Q255*(1+X255)</f>
        <v>3.7857520348564186</v>
      </c>
      <c r="AO255" s="3">
        <f t="shared" si="563"/>
        <v>115.80316138552909</v>
      </c>
      <c r="AP255" s="3">
        <f>+VLOOKUP($B255,'Monthly Peak Data '!$C$18:$G$29,5,FALSE)*(1+X255)</f>
        <v>251.79573655913978</v>
      </c>
      <c r="AQ255" s="3">
        <f>+VLOOKUP($B255,'Monthly Peak Data '!$L$3:$P$14,5,FALSE)*T255*(1+X255)</f>
        <v>8.8538993531690272E-2</v>
      </c>
      <c r="AR255" s="29">
        <f>+VLOOKUP($B255,'Monthly Peak Data '!$C$3:$G$14,5,FALSE)*U255*(1+X255)</f>
        <v>-4.9072231060476375</v>
      </c>
      <c r="AS255" s="3">
        <f t="shared" si="564"/>
        <v>3699.8041657274293</v>
      </c>
    </row>
    <row r="256" spans="1:45" x14ac:dyDescent="0.3">
      <c r="A256" s="2">
        <f t="shared" si="591"/>
        <v>2038</v>
      </c>
      <c r="B256" s="2">
        <f t="shared" si="592"/>
        <v>9</v>
      </c>
      <c r="C256" s="3">
        <f t="shared" si="642"/>
        <v>56.683490519230787</v>
      </c>
      <c r="D256" s="6">
        <f t="shared" si="634"/>
        <v>4.2064649771861102</v>
      </c>
      <c r="E256" s="22">
        <f t="shared" si="593"/>
        <v>1.1928111171804658</v>
      </c>
      <c r="F256" s="3">
        <f t="shared" si="643"/>
        <v>67.612697651932024</v>
      </c>
      <c r="G256" s="6">
        <f t="shared" ref="G256:H256" si="714">+G255</f>
        <v>5.6411213585101354</v>
      </c>
      <c r="H256" s="6">
        <f t="shared" si="714"/>
        <v>30.480080954626793</v>
      </c>
      <c r="I256" s="6">
        <f t="shared" si="645"/>
        <v>0.50431550284532878</v>
      </c>
      <c r="J256" s="6">
        <f t="shared" si="646"/>
        <v>1.6177669064464442</v>
      </c>
      <c r="K256" s="6">
        <f t="shared" si="576"/>
        <v>4.17</v>
      </c>
      <c r="L256" s="26">
        <f t="shared" si="604"/>
        <v>0</v>
      </c>
      <c r="M256" s="26">
        <f t="shared" si="605"/>
        <v>0</v>
      </c>
      <c r="N256" s="6">
        <f t="shared" si="666"/>
        <v>0.14370897767941002</v>
      </c>
      <c r="O256" s="26">
        <f t="shared" si="600"/>
        <v>9.9199014576373076E-2</v>
      </c>
      <c r="P256" s="26">
        <f t="shared" si="601"/>
        <v>0.12634217358757291</v>
      </c>
      <c r="Q256" s="26">
        <f t="shared" ref="Q256:S256" si="715">+Q244*(1+Q$6)</f>
        <v>0.19921655483583917</v>
      </c>
      <c r="R256" s="26">
        <f t="shared" si="715"/>
        <v>0.79477291026439334</v>
      </c>
      <c r="S256" s="26">
        <f t="shared" si="715"/>
        <v>0.46632999661443963</v>
      </c>
      <c r="T256" s="26">
        <f t="shared" si="614"/>
        <v>4.6591623269602103E-3</v>
      </c>
      <c r="U256" s="75">
        <f t="shared" si="606"/>
        <v>-6.6979482981701019E-2</v>
      </c>
      <c r="V256" s="2">
        <f t="shared" ref="V256:W256" si="716">+V244</f>
        <v>0.16869506866416967</v>
      </c>
      <c r="W256" s="2">
        <f t="shared" si="716"/>
        <v>720</v>
      </c>
      <c r="X256" s="38">
        <f t="shared" si="568"/>
        <v>7.0000000000000007E-2</v>
      </c>
      <c r="Y256" s="5">
        <f t="shared" ref="Y256:Z256" si="717">+Y244</f>
        <v>0.30925205388425764</v>
      </c>
      <c r="Z256" s="5">
        <f t="shared" si="717"/>
        <v>-4.1385767790262174E-4</v>
      </c>
      <c r="AA256" s="66">
        <f t="shared" si="619"/>
        <v>0.90915626158253016</v>
      </c>
      <c r="AB256" s="5">
        <f t="shared" si="649"/>
        <v>110.4265281413698</v>
      </c>
      <c r="AC256" s="3">
        <f t="shared" si="559"/>
        <v>7988.8719421732503</v>
      </c>
      <c r="AD256" s="3">
        <f t="shared" si="560"/>
        <v>59.588096771774275</v>
      </c>
      <c r="AE256" s="3">
        <f t="shared" si="561"/>
        <v>191.14948961834699</v>
      </c>
      <c r="AF256" s="3">
        <f t="shared" si="660"/>
        <v>1665.546164102115</v>
      </c>
      <c r="AG256" s="3">
        <f t="shared" si="562"/>
        <v>-13.497424612997376</v>
      </c>
      <c r="AH256" s="3">
        <f>+K256*AVERAGE('Monthly Peak Data '!$Q$8:$Q$10)*(1+X256)*'Monthly Peak Data '!$M$40*1000</f>
        <v>73.040228036989461</v>
      </c>
      <c r="AI256" s="3">
        <f>+L256*(0.5*MAX('Monthly Peak Data '!$G$18:$G$19,'Monthly Peak Data '!$G$29)+0.5*(MAX('Monthly Peak Data '!$P$3:$P$14)))*(1+X256)</f>
        <v>0</v>
      </c>
      <c r="AJ256" s="3">
        <f>+M256*0.25*MAX('Monthly Peak Data '!$P$3:$P$14)*(1+X256)</f>
        <v>0</v>
      </c>
      <c r="AK256" s="3">
        <f>+VLOOKUP($B256,'Monthly Peak Data '!$L$3:$P$14,5,FALSE)*N256*(1+X256)</f>
        <v>-1.1327620650616698E-2</v>
      </c>
      <c r="AL256" s="3">
        <f>+VLOOKUP($B256,'Monthly Peak Data '!$L$3:$P$14,5,FALSE)*O256*(1+$X256)</f>
        <v>-7.8191969922916486E-3</v>
      </c>
      <c r="AM256" s="3">
        <f>+VLOOKUP($B256,'Monthly Peak Data '!$L$3:$P$14,5,FALSE)*P256*(1+$X256)</f>
        <v>-9.9587112627511232E-3</v>
      </c>
      <c r="AN256" s="3">
        <f>+VLOOKUP($B256,'Monthly Peak Data '!$L$3:$P$14,5,FALSE)*Q256*(1+X256)</f>
        <v>-1.570291290734363E-2</v>
      </c>
      <c r="AO256" s="3">
        <f t="shared" si="563"/>
        <v>93.907494061201064</v>
      </c>
      <c r="AP256" s="3">
        <f>+VLOOKUP($B256,'Monthly Peak Data '!$C$18:$G$29,5,FALSE)*(1+X256)</f>
        <v>0.31838444444444441</v>
      </c>
      <c r="AQ256" s="3">
        <f>+VLOOKUP($B256,'Monthly Peak Data '!$L$3:$P$14,5,FALSE)*T256*(1+X256)</f>
        <v>-3.6725070515209368E-4</v>
      </c>
      <c r="AR256" s="29">
        <f>+VLOOKUP($B256,'Monthly Peak Data '!$C$3:$G$14,5,FALSE)*U256*(1+X256)</f>
        <v>-3.4605633073222242</v>
      </c>
      <c r="AS256" s="3">
        <f t="shared" si="564"/>
        <v>150.26294292979719</v>
      </c>
    </row>
    <row r="257" spans="1:45" x14ac:dyDescent="0.3">
      <c r="A257" s="2">
        <f t="shared" si="591"/>
        <v>2038</v>
      </c>
      <c r="B257" s="2">
        <f t="shared" si="592"/>
        <v>10</v>
      </c>
      <c r="C257" s="3">
        <f t="shared" si="642"/>
        <v>54.265606094661273</v>
      </c>
      <c r="D257" s="6">
        <f t="shared" si="634"/>
        <v>4.2508058107484681</v>
      </c>
      <c r="E257" s="22">
        <f t="shared" si="593"/>
        <v>0.94018245482949858</v>
      </c>
      <c r="F257" s="3">
        <f t="shared" si="643"/>
        <v>51.019570750889237</v>
      </c>
      <c r="G257" s="6">
        <f t="shared" ref="G257:H257" si="718">+G256</f>
        <v>5.6411213585101354</v>
      </c>
      <c r="H257" s="6">
        <f t="shared" si="718"/>
        <v>30.480080954626793</v>
      </c>
      <c r="I257" s="6">
        <f t="shared" si="645"/>
        <v>0.3791067815347629</v>
      </c>
      <c r="J257" s="6">
        <f t="shared" si="646"/>
        <v>0.5471422526980344</v>
      </c>
      <c r="K257" s="6">
        <f t="shared" si="576"/>
        <v>4.17</v>
      </c>
      <c r="L257" s="26">
        <f t="shared" si="604"/>
        <v>0</v>
      </c>
      <c r="M257" s="26">
        <f t="shared" si="605"/>
        <v>0</v>
      </c>
      <c r="N257" s="6">
        <f t="shared" si="666"/>
        <v>0.14370897767941002</v>
      </c>
      <c r="O257" s="26">
        <f t="shared" si="600"/>
        <v>0.13240082316398624</v>
      </c>
      <c r="P257" s="26">
        <f t="shared" si="601"/>
        <v>0.42360029017218526</v>
      </c>
      <c r="Q257" s="26">
        <f t="shared" ref="Q257:S257" si="719">+Q245*(1+Q$6)</f>
        <v>0.19921655483583917</v>
      </c>
      <c r="R257" s="26">
        <f t="shared" si="719"/>
        <v>0.79477291026439334</v>
      </c>
      <c r="S257" s="26">
        <f t="shared" si="719"/>
        <v>0.46632999661443963</v>
      </c>
      <c r="T257" s="26">
        <f t="shared" si="614"/>
        <v>4.6591623269602103E-3</v>
      </c>
      <c r="U257" s="75">
        <f t="shared" si="606"/>
        <v>-6.764213333333334E-2</v>
      </c>
      <c r="V257" s="2">
        <f t="shared" ref="V257:W257" si="720">+V245</f>
        <v>0.10010137277999277</v>
      </c>
      <c r="W257" s="2">
        <f t="shared" si="720"/>
        <v>744</v>
      </c>
      <c r="X257" s="38">
        <f t="shared" si="568"/>
        <v>7.0000000000000007E-2</v>
      </c>
      <c r="Y257" s="5">
        <f t="shared" ref="Y257:Z257" si="721">+Y245</f>
        <v>0.30925205388425764</v>
      </c>
      <c r="Z257" s="5">
        <f t="shared" si="721"/>
        <v>-3.089887640449438E-4</v>
      </c>
      <c r="AA257" s="66">
        <f t="shared" si="619"/>
        <v>0.90915626158253016</v>
      </c>
      <c r="AB257" s="5">
        <f t="shared" si="649"/>
        <v>67.709795652817476</v>
      </c>
      <c r="AC257" s="3">
        <f t="shared" si="559"/>
        <v>3696.341439525776</v>
      </c>
      <c r="AD257" s="3">
        <f t="shared" si="560"/>
        <v>27.466089697898244</v>
      </c>
      <c r="AE257" s="3">
        <f t="shared" si="561"/>
        <v>39.640172431830564</v>
      </c>
      <c r="AF257" s="3">
        <f t="shared" si="660"/>
        <v>1665.546164102115</v>
      </c>
      <c r="AG257" s="3">
        <f t="shared" si="562"/>
        <v>-10.077262720111161</v>
      </c>
      <c r="AH257" s="3">
        <f>+K257*AVERAGE('Monthly Peak Data '!$Q$8:$Q$10)*(1+X257)*'Monthly Peak Data '!$M$40*1000</f>
        <v>73.040228036989461</v>
      </c>
      <c r="AI257" s="3">
        <f>+L257*(0.5*MAX('Monthly Peak Data '!$G$18:$G$19,'Monthly Peak Data '!$G$29)+0.5*(MAX('Monthly Peak Data '!$P$3:$P$14)))*(1+X257)</f>
        <v>0</v>
      </c>
      <c r="AJ257" s="3">
        <f>+M257*0.25*MAX('Monthly Peak Data '!$P$3:$P$14)*(1+X257)</f>
        <v>0</v>
      </c>
      <c r="AK257" s="3">
        <f>+VLOOKUP($B257,'Monthly Peak Data '!$L$3:$P$14,5,FALSE)*N257*(1+X257)</f>
        <v>-8.4572733364332801E-3</v>
      </c>
      <c r="AL257" s="3">
        <f>+VLOOKUP($B257,'Monthly Peak Data '!$L$3:$P$14,5,FALSE)*O257*(1+$X257)</f>
        <v>-7.7917884432005908E-3</v>
      </c>
      <c r="AM257" s="3">
        <f>+VLOOKUP($B257,'Monthly Peak Data '!$L$3:$P$14,5,FALSE)*P257*(1+$X257)</f>
        <v>-2.4928877076633105E-2</v>
      </c>
      <c r="AN257" s="3">
        <f>+VLOOKUP($B257,'Monthly Peak Data '!$L$3:$P$14,5,FALSE)*Q257*(1+X257)</f>
        <v>-1.1723894252089136E-2</v>
      </c>
      <c r="AO257" s="3">
        <f t="shared" si="563"/>
        <v>57.580885138504911</v>
      </c>
      <c r="AP257" s="3">
        <f>+VLOOKUP($B257,'Monthly Peak Data '!$C$18:$G$29,5,FALSE)*(1+X257)</f>
        <v>0.51383010752688163</v>
      </c>
      <c r="AQ257" s="3">
        <f>+VLOOKUP($B257,'Monthly Peak Data '!$L$3:$P$14,5,FALSE)*T257*(1+X257)</f>
        <v>-2.7419170294160842E-4</v>
      </c>
      <c r="AR257" s="29">
        <f>+VLOOKUP($B257,'Monthly Peak Data '!$C$3:$G$14,5,FALSE)*U257*(1+X257)</f>
        <v>8.4984703518279549E-3</v>
      </c>
      <c r="AS257" s="3">
        <f t="shared" si="564"/>
        <v>121.01300300845062</v>
      </c>
    </row>
    <row r="258" spans="1:45" x14ac:dyDescent="0.3">
      <c r="A258" s="2">
        <f t="shared" si="591"/>
        <v>2038</v>
      </c>
      <c r="B258" s="2">
        <f t="shared" si="592"/>
        <v>11</v>
      </c>
      <c r="C258" s="3">
        <f t="shared" si="642"/>
        <v>70.215978870185552</v>
      </c>
      <c r="D258" s="6">
        <f t="shared" si="634"/>
        <v>4.3203064693309647</v>
      </c>
      <c r="E258" s="22">
        <f t="shared" si="593"/>
        <v>0.84486275042448977</v>
      </c>
      <c r="F258" s="3">
        <f t="shared" si="643"/>
        <v>59.322865032012821</v>
      </c>
      <c r="G258" s="6">
        <f t="shared" ref="G258:H258" si="722">+G257</f>
        <v>5.6411213585101354</v>
      </c>
      <c r="H258" s="6">
        <f t="shared" si="722"/>
        <v>30.480080954626793</v>
      </c>
      <c r="I258" s="6">
        <f t="shared" si="645"/>
        <v>0.5163523191951449</v>
      </c>
      <c r="J258" s="6">
        <f t="shared" si="646"/>
        <v>0.5634019096787205</v>
      </c>
      <c r="K258" s="6">
        <f t="shared" si="576"/>
        <v>4.17</v>
      </c>
      <c r="L258" s="26">
        <f t="shared" si="604"/>
        <v>0</v>
      </c>
      <c r="M258" s="26">
        <f t="shared" si="605"/>
        <v>0</v>
      </c>
      <c r="N258" s="6">
        <f t="shared" si="666"/>
        <v>0.14370897767941002</v>
      </c>
      <c r="O258" s="26">
        <f t="shared" si="600"/>
        <v>0.12755927705743292</v>
      </c>
      <c r="P258" s="26">
        <f t="shared" si="601"/>
        <v>0.6443240032237656</v>
      </c>
      <c r="Q258" s="26">
        <f t="shared" ref="Q258:S258" si="723">+Q246*(1+Q$6)</f>
        <v>0.19921655483583917</v>
      </c>
      <c r="R258" s="26">
        <f t="shared" si="723"/>
        <v>0.79477291026439334</v>
      </c>
      <c r="S258" s="26">
        <f t="shared" si="723"/>
        <v>0.46632999661443963</v>
      </c>
      <c r="T258" s="26">
        <f t="shared" si="614"/>
        <v>4.6591623269602103E-3</v>
      </c>
      <c r="U258" s="75">
        <f t="shared" si="606"/>
        <v>-4.5641643875053976E-2</v>
      </c>
      <c r="V258" s="2">
        <f t="shared" ref="V258:W258" si="724">+V246</f>
        <v>4.0542058210870133E-2</v>
      </c>
      <c r="W258" s="2">
        <f t="shared" si="724"/>
        <v>721</v>
      </c>
      <c r="X258" s="38">
        <f t="shared" si="568"/>
        <v>7.0000000000000007E-2</v>
      </c>
      <c r="Y258" s="5">
        <f t="shared" ref="Y258:Z258" si="725">+Y246</f>
        <v>0.30925205388425764</v>
      </c>
      <c r="Z258" s="5">
        <f t="shared" si="725"/>
        <v>-7.4906367041198516E-4</v>
      </c>
      <c r="AA258" s="66">
        <f t="shared" si="619"/>
        <v>0.90915626158253016</v>
      </c>
      <c r="AB258" s="5">
        <f t="shared" si="649"/>
        <v>26.575386643576184</v>
      </c>
      <c r="AC258" s="3">
        <f t="shared" si="559"/>
        <v>1686.885040282556</v>
      </c>
      <c r="AD258" s="3">
        <f t="shared" si="560"/>
        <v>14.682820903802519</v>
      </c>
      <c r="AE258" s="3">
        <f t="shared" si="561"/>
        <v>16.020707236422069</v>
      </c>
      <c r="AF258" s="3">
        <f t="shared" si="660"/>
        <v>1665.546164102115</v>
      </c>
      <c r="AG258" s="3">
        <f t="shared" si="562"/>
        <v>-24.429727806330096</v>
      </c>
      <c r="AH258" s="3">
        <f>+K258*AVERAGE('Monthly Peak Data '!$Q$8:$Q$10)*(1+X258)*'Monthly Peak Data '!$M$40*1000</f>
        <v>73.040228036989461</v>
      </c>
      <c r="AI258" s="3">
        <f>+L258*(0.5*MAX('Monthly Peak Data '!$G$18:$G$19,'Monthly Peak Data '!$G$29)+0.5*(MAX('Monthly Peak Data '!$P$3:$P$14)))*(1+X258)</f>
        <v>0</v>
      </c>
      <c r="AJ258" s="3">
        <f>+M258*0.25*MAX('Monthly Peak Data '!$P$3:$P$14)*(1+X258)</f>
        <v>0</v>
      </c>
      <c r="AK258" s="3">
        <f>+VLOOKUP($B258,'Monthly Peak Data '!$L$3:$P$14,5,FALSE)*N258*(1+X258)</f>
        <v>-2.0502480815595834E-2</v>
      </c>
      <c r="AL258" s="3">
        <f>+VLOOKUP($B258,'Monthly Peak Data '!$L$3:$P$14,5,FALSE)*O258*(1+$X258)</f>
        <v>-1.8198456860193765E-2</v>
      </c>
      <c r="AM258" s="3">
        <f>+VLOOKUP($B258,'Monthly Peak Data '!$L$3:$P$14,5,FALSE)*P258*(1+$X258)</f>
        <v>-9.1923557793257255E-2</v>
      </c>
      <c r="AN258" s="3">
        <f>+VLOOKUP($B258,'Monthly Peak Data '!$L$3:$P$14,5,FALSE)*Q258*(1+X258)</f>
        <v>-2.8421561823246396E-2</v>
      </c>
      <c r="AO258" s="3">
        <f t="shared" si="563"/>
        <v>22.599895201004689</v>
      </c>
      <c r="AP258" s="3">
        <f>+VLOOKUP($B258,'Monthly Peak Data '!$C$18:$G$29,5,FALSE)*(1+X258)</f>
        <v>0.83685888888888882</v>
      </c>
      <c r="AQ258" s="3">
        <f>+VLOOKUP($B258,'Monthly Peak Data '!$L$3:$P$14,5,FALSE)*T258*(1+X258)</f>
        <v>-6.6470715864632346E-4</v>
      </c>
      <c r="AR258" s="29">
        <f>+VLOOKUP($B258,'Monthly Peak Data '!$C$3:$G$14,5,FALSE)*U258*(1+X258)</f>
        <v>7.1301376061609304E-3</v>
      </c>
      <c r="AS258" s="3">
        <f t="shared" si="564"/>
        <v>71.894673693708157</v>
      </c>
    </row>
    <row r="259" spans="1:45" x14ac:dyDescent="0.3">
      <c r="A259" s="2">
        <f t="shared" si="591"/>
        <v>2038</v>
      </c>
      <c r="B259" s="2">
        <f t="shared" si="592"/>
        <v>12</v>
      </c>
      <c r="C259" s="3">
        <f t="shared" si="642"/>
        <v>100.24610710154339</v>
      </c>
      <c r="D259" s="6">
        <f t="shared" si="634"/>
        <v>4.4702967421044173</v>
      </c>
      <c r="E259" s="22">
        <f t="shared" si="593"/>
        <v>0.71583737887983834</v>
      </c>
      <c r="F259" s="3">
        <f t="shared" si="643"/>
        <v>71.759910550476363</v>
      </c>
      <c r="G259" s="6">
        <f t="shared" ref="G259:H259" si="726">+G258</f>
        <v>5.6411213585101354</v>
      </c>
      <c r="H259" s="6">
        <f t="shared" si="726"/>
        <v>30.480080954626793</v>
      </c>
      <c r="I259" s="6">
        <f t="shared" si="645"/>
        <v>0.27531149851965198</v>
      </c>
      <c r="J259" s="6">
        <f t="shared" si="646"/>
        <v>0.27716086884852092</v>
      </c>
      <c r="K259" s="6">
        <f t="shared" si="576"/>
        <v>4.17</v>
      </c>
      <c r="L259" s="26">
        <f t="shared" ref="L259:M259" si="727">+L247*1.03</f>
        <v>0</v>
      </c>
      <c r="M259" s="26">
        <f t="shared" si="727"/>
        <v>0</v>
      </c>
      <c r="N259" s="6">
        <f t="shared" si="666"/>
        <v>0.14370897767941002</v>
      </c>
      <c r="O259" s="26">
        <f t="shared" si="600"/>
        <v>8.5240902775049934E-2</v>
      </c>
      <c r="P259" s="26">
        <f t="shared" si="601"/>
        <v>0.13880445964582042</v>
      </c>
      <c r="Q259" s="26">
        <f t="shared" ref="Q259:S260" si="728">+Q247*(1+Q$6)</f>
        <v>0.19921655483583917</v>
      </c>
      <c r="R259" s="26">
        <f t="shared" si="728"/>
        <v>0.79477291026439334</v>
      </c>
      <c r="S259" s="26">
        <f t="shared" si="728"/>
        <v>0.46632999661443963</v>
      </c>
      <c r="T259" s="26">
        <f t="shared" si="614"/>
        <v>4.6591623269602103E-3</v>
      </c>
      <c r="U259" s="75">
        <f t="shared" si="606"/>
        <v>-3.4920840331506921E-2</v>
      </c>
      <c r="V259" s="2">
        <f t="shared" ref="V259:W259" si="729">+V247</f>
        <v>2.5858742599975813E-2</v>
      </c>
      <c r="W259" s="2">
        <f t="shared" si="729"/>
        <v>744</v>
      </c>
      <c r="X259" s="38">
        <f t="shared" si="568"/>
        <v>7.0000000000000007E-2</v>
      </c>
      <c r="Y259" s="5">
        <f t="shared" ref="Y259:Z259" si="730">+Y247</f>
        <v>0.30925205388425764</v>
      </c>
      <c r="Z259" s="5">
        <f t="shared" si="730"/>
        <v>-4.92388546574846E-3</v>
      </c>
      <c r="AA259" s="66">
        <f t="shared" si="619"/>
        <v>0.90915626158253016</v>
      </c>
      <c r="AB259" s="5">
        <f t="shared" si="649"/>
        <v>17.491170487055683</v>
      </c>
      <c r="AC259" s="3">
        <f t="shared" si="559"/>
        <v>1343.0263676444454</v>
      </c>
      <c r="AD259" s="3">
        <f t="shared" si="560"/>
        <v>5.1526067826897917</v>
      </c>
      <c r="AE259" s="3">
        <f t="shared" si="561"/>
        <v>5.1872187700258579</v>
      </c>
      <c r="AF259" s="3">
        <f t="shared" si="660"/>
        <v>1665.546164102115</v>
      </c>
      <c r="AG259" s="3">
        <f t="shared" si="562"/>
        <v>-160.58605753983596</v>
      </c>
      <c r="AH259" s="3">
        <f>+K259*AVERAGE('Monthly Peak Data '!$Q$8:$Q$10)*(1+X259)*'Monthly Peak Data '!$M$40*1000</f>
        <v>73.040228036989461</v>
      </c>
      <c r="AI259" s="3">
        <f>+L259*(0.5*MAX('Monthly Peak Data '!$G$18:$G$19,'Monthly Peak Data '!$G$29)+0.5*(MAX('Monthly Peak Data '!$P$3:$P$14)))*(1+X259)</f>
        <v>0</v>
      </c>
      <c r="AJ259" s="3">
        <f>+M259*0.25*MAX('Monthly Peak Data '!$P$3:$P$14)*(1+X259)</f>
        <v>0</v>
      </c>
      <c r="AK259" s="3">
        <f>+VLOOKUP($B259,'Monthly Peak Data '!$L$3:$P$14,5,FALSE)*N259*(1+X259)</f>
        <v>-0.13477074284509807</v>
      </c>
      <c r="AL259" s="3">
        <f>+VLOOKUP($B259,'Monthly Peak Data '!$L$3:$P$14,5,FALSE)*O259*(1+$X259)</f>
        <v>-7.9939193593095939E-2</v>
      </c>
      <c r="AM259" s="3">
        <f>+VLOOKUP($B259,'Monthly Peak Data '!$L$3:$P$14,5,FALSE)*P259*(1+$X259)</f>
        <v>-0.13017127001217185</v>
      </c>
      <c r="AN259" s="3">
        <f>+VLOOKUP($B259,'Monthly Peak Data '!$L$3:$P$14,5,FALSE)*Q259*(1+X259)</f>
        <v>-0.18682592775909782</v>
      </c>
      <c r="AO259" s="3">
        <f t="shared" si="563"/>
        <v>14.874614064962866</v>
      </c>
      <c r="AP259" s="3">
        <f>+VLOOKUP($B259,'Monthly Peak Data '!$C$18:$G$29,5,FALSE)*(1+X259)</f>
        <v>0</v>
      </c>
      <c r="AQ259" s="3">
        <f>+VLOOKUP($B259,'Monthly Peak Data '!$L$3:$P$14,5,FALSE)*T259*(1+X259)</f>
        <v>-4.3693774597791789E-3</v>
      </c>
      <c r="AR259" s="29">
        <f>+VLOOKUP($B259,'Monthly Peak Data '!$C$3:$G$14,5,FALSE)*U259*(1+X259)</f>
        <v>3.1633944397271838E-2</v>
      </c>
      <c r="AS259" s="3">
        <f t="shared" si="564"/>
        <v>-73.175658005155597</v>
      </c>
    </row>
    <row r="260" spans="1:45" x14ac:dyDescent="0.3">
      <c r="A260" s="2">
        <f t="shared" si="591"/>
        <v>2039</v>
      </c>
      <c r="B260" s="2">
        <f t="shared" si="592"/>
        <v>1</v>
      </c>
      <c r="C260" s="3">
        <f t="shared" si="642"/>
        <v>133.92910384407378</v>
      </c>
      <c r="D260" s="6">
        <f t="shared" si="634"/>
        <v>4.7364321751978782</v>
      </c>
      <c r="E260" s="22">
        <f t="shared" si="593"/>
        <v>0.70389395402298183</v>
      </c>
      <c r="F260" s="3">
        <f t="shared" si="643"/>
        <v>94.271886463559625</v>
      </c>
      <c r="G260" s="6">
        <f t="shared" ref="G260:H260" si="731">+G259</f>
        <v>5.6411213585101354</v>
      </c>
      <c r="H260" s="6">
        <f t="shared" si="731"/>
        <v>30.480080954626793</v>
      </c>
      <c r="I260" s="6">
        <f t="shared" si="645"/>
        <v>0.37365792922876007</v>
      </c>
      <c r="J260" s="6">
        <f t="shared" si="646"/>
        <v>0.31464661810362532</v>
      </c>
      <c r="K260" s="6">
        <f t="shared" si="576"/>
        <v>4.17</v>
      </c>
      <c r="L260" s="26">
        <f t="shared" si="604"/>
        <v>0</v>
      </c>
      <c r="M260" s="26">
        <f t="shared" si="605"/>
        <v>0</v>
      </c>
      <c r="N260" s="6">
        <f t="shared" si="666"/>
        <v>0.14370897767941002</v>
      </c>
      <c r="O260" s="26">
        <f t="shared" si="600"/>
        <v>0.1049497754720744</v>
      </c>
      <c r="P260" s="26">
        <f t="shared" si="601"/>
        <v>4.9895734089699342E-2</v>
      </c>
      <c r="Q260" s="26">
        <f t="shared" si="728"/>
        <v>0.20071067899710798</v>
      </c>
      <c r="R260" s="26">
        <f t="shared" si="728"/>
        <v>0.83610110159814188</v>
      </c>
      <c r="S260" s="26">
        <f t="shared" si="728"/>
        <v>0.48498319647901722</v>
      </c>
      <c r="T260" s="26">
        <f t="shared" si="614"/>
        <v>4.5566607557670858E-3</v>
      </c>
      <c r="U260" s="75">
        <f t="shared" si="606"/>
        <v>-4.1906854565580132E-2</v>
      </c>
      <c r="V260" s="2">
        <f t="shared" ref="V260:W260" si="732">+V248</f>
        <v>2.2616097317868761E-2</v>
      </c>
      <c r="W260" s="2">
        <f t="shared" si="732"/>
        <v>744</v>
      </c>
      <c r="X260" s="38">
        <f t="shared" si="568"/>
        <v>7.0000000000000007E-2</v>
      </c>
      <c r="Y260" s="5">
        <f t="shared" ref="Y260:Z260" si="733">+Y248</f>
        <v>0.30925205388425764</v>
      </c>
      <c r="Z260" s="5">
        <f t="shared" si="733"/>
        <v>-6.0846321130844493E-3</v>
      </c>
      <c r="AA260" s="66">
        <f t="shared" si="619"/>
        <v>0.90915626158253016</v>
      </c>
      <c r="AB260" s="5">
        <f t="shared" si="649"/>
        <v>15.297805467890585</v>
      </c>
      <c r="AC260" s="3">
        <f t="shared" si="559"/>
        <v>1543.1036888253452</v>
      </c>
      <c r="AD260" s="3">
        <f t="shared" si="560"/>
        <v>6.1162765547777473</v>
      </c>
      <c r="AE260" s="3">
        <f t="shared" si="561"/>
        <v>5.1503409477204452</v>
      </c>
      <c r="AF260" s="3">
        <f t="shared" si="660"/>
        <v>1665.546164102115</v>
      </c>
      <c r="AG260" s="3">
        <f t="shared" si="562"/>
        <v>-198.44228494295143</v>
      </c>
      <c r="AH260" s="3">
        <f>+K260*AVERAGE('Monthly Peak Data '!$Q$8:$Q$10)*(1+X260)*'Monthly Peak Data '!$M$40*1000</f>
        <v>73.040228036989461</v>
      </c>
      <c r="AI260" s="3">
        <f>+L260*(0.5*MAX('Monthly Peak Data '!$G$18:$G$19,'Monthly Peak Data '!$G$29)+0.5*(MAX('Monthly Peak Data '!$P$3:$P$14)))*(1+X260)</f>
        <v>0</v>
      </c>
      <c r="AJ260" s="3">
        <f>+M260*0.25*MAX('Monthly Peak Data '!$P$3:$P$14)*(1+X260)</f>
        <v>0</v>
      </c>
      <c r="AK260" s="3">
        <f>+VLOOKUP($B260,'Monthly Peak Data '!$L$3:$P$14,5,FALSE)*N260*(1+X260)</f>
        <v>-0.16654132097991045</v>
      </c>
      <c r="AL260" s="3">
        <f>+VLOOKUP($B260,'Monthly Peak Data '!$L$3:$P$14,5,FALSE)*O260*(1+$X260)</f>
        <v>-0.12162409423477873</v>
      </c>
      <c r="AM260" s="3">
        <f>+VLOOKUP($B260,'Monthly Peak Data '!$L$3:$P$14,5,FALSE)*P260*(1+$X260)</f>
        <v>-5.7823120035676488E-2</v>
      </c>
      <c r="AN260" s="3">
        <f>+VLOOKUP($B260,'Monthly Peak Data '!$L$3:$P$14,5,FALSE)*Q260*(1+X260)</f>
        <v>-0.2325993974400275</v>
      </c>
      <c r="AO260" s="3">
        <f t="shared" si="563"/>
        <v>13.685847843999014</v>
      </c>
      <c r="AP260" s="3">
        <f>+VLOOKUP($B260,'Monthly Peak Data '!$C$18:$G$29,5,FALSE)*(1+X260)</f>
        <v>0</v>
      </c>
      <c r="AQ260" s="3">
        <f>+VLOOKUP($B260,'Monthly Peak Data '!$L$3:$P$14,5,FALSE)*T260*(1+X260)</f>
        <v>-5.2806186069716604E-3</v>
      </c>
      <c r="AR260" s="29">
        <f>+VLOOKUP($B260,'Monthly Peak Data '!$C$3:$G$14,5,FALSE)*U260*(1+X260)</f>
        <v>4.6134918232742607E-2</v>
      </c>
      <c r="AS260" s="3">
        <f t="shared" si="564"/>
        <v>-112.25394269502759</v>
      </c>
    </row>
    <row r="261" spans="1:45" x14ac:dyDescent="0.3">
      <c r="A261" s="2">
        <f t="shared" si="591"/>
        <v>2039</v>
      </c>
      <c r="B261" s="2">
        <f t="shared" si="592"/>
        <v>2</v>
      </c>
      <c r="C261" s="3">
        <f t="shared" si="642"/>
        <v>129.67802418736994</v>
      </c>
      <c r="D261" s="6">
        <f t="shared" si="634"/>
        <v>4.7031484332605409</v>
      </c>
      <c r="E261" s="22">
        <f t="shared" si="593"/>
        <v>0.91686750766748637</v>
      </c>
      <c r="F261" s="3">
        <f t="shared" si="643"/>
        <v>118.8975668359179</v>
      </c>
      <c r="G261" s="6">
        <f t="shared" ref="G261:H261" si="734">+G260</f>
        <v>5.6411213585101354</v>
      </c>
      <c r="H261" s="6">
        <f t="shared" si="734"/>
        <v>30.480080954626793</v>
      </c>
      <c r="I261" s="6">
        <f t="shared" si="645"/>
        <v>0.37741654112894907</v>
      </c>
      <c r="J261" s="6">
        <f t="shared" si="646"/>
        <v>0.54320017970561241</v>
      </c>
      <c r="K261" s="6">
        <f t="shared" si="576"/>
        <v>4.17</v>
      </c>
      <c r="L261" s="26">
        <f t="shared" si="604"/>
        <v>0</v>
      </c>
      <c r="M261" s="26">
        <f t="shared" si="605"/>
        <v>0</v>
      </c>
      <c r="N261" s="6">
        <f t="shared" si="666"/>
        <v>0.14370897767941002</v>
      </c>
      <c r="O261" s="26">
        <f t="shared" si="600"/>
        <v>0.14386180469824272</v>
      </c>
      <c r="P261" s="26">
        <f t="shared" si="601"/>
        <v>1.3482541331884142E-2</v>
      </c>
      <c r="Q261" s="26">
        <f t="shared" ref="Q261:S261" si="735">+Q249*(1+Q$6)</f>
        <v>0.20071067899710798</v>
      </c>
      <c r="R261" s="26">
        <f t="shared" si="735"/>
        <v>0.83610110159814188</v>
      </c>
      <c r="S261" s="26">
        <f t="shared" si="735"/>
        <v>0.48498319647901722</v>
      </c>
      <c r="T261" s="26">
        <f t="shared" si="614"/>
        <v>4.5566607557670858E-3</v>
      </c>
      <c r="U261" s="75">
        <f t="shared" si="606"/>
        <v>-4.6754649512469354E-2</v>
      </c>
      <c r="V261" s="2">
        <f t="shared" ref="V261:W261" si="736">+V249</f>
        <v>5.2674725789192064E-2</v>
      </c>
      <c r="W261" s="2">
        <f t="shared" si="736"/>
        <v>672</v>
      </c>
      <c r="X261" s="38">
        <f t="shared" si="568"/>
        <v>7.0000000000000007E-2</v>
      </c>
      <c r="Y261" s="5">
        <f t="shared" ref="Y261:Z261" si="737">+Y249</f>
        <v>0.30925205388425764</v>
      </c>
      <c r="Z261" s="5">
        <f t="shared" si="737"/>
        <v>-5.5317014446227934E-3</v>
      </c>
      <c r="AA261" s="66">
        <f t="shared" si="619"/>
        <v>0.90915626158253016</v>
      </c>
      <c r="AB261" s="5">
        <f t="shared" si="649"/>
        <v>32.181782155075894</v>
      </c>
      <c r="AC261" s="3">
        <f t="shared" si="559"/>
        <v>4094.1790863098322</v>
      </c>
      <c r="AD261" s="3">
        <f t="shared" si="560"/>
        <v>12.996152491917467</v>
      </c>
      <c r="AE261" s="3">
        <f t="shared" si="561"/>
        <v>18.704830339375984</v>
      </c>
      <c r="AF261" s="3">
        <f t="shared" si="660"/>
        <v>1665.546164102115</v>
      </c>
      <c r="AG261" s="3">
        <f t="shared" si="562"/>
        <v>-180.40917739835373</v>
      </c>
      <c r="AH261" s="3">
        <f>+K261*AVERAGE('Monthly Peak Data '!$Q$8:$Q$10)*(1+X261)*'Monthly Peak Data '!$M$40*1000</f>
        <v>73.040228036989461</v>
      </c>
      <c r="AI261" s="3">
        <f>+L261*(0.5*MAX('Monthly Peak Data '!$G$18:$G$19,'Monthly Peak Data '!$G$29)+0.5*(MAX('Monthly Peak Data '!$P$3:$P$14)))*(1+X261)</f>
        <v>0</v>
      </c>
      <c r="AJ261" s="3">
        <f>+M261*0.25*MAX('Monthly Peak Data '!$P$3:$P$14)*(1+X261)</f>
        <v>0</v>
      </c>
      <c r="AK261" s="3">
        <f>+VLOOKUP($B261,'Monthly Peak Data '!$L$3:$P$14,5,FALSE)*N261*(1+X261)</f>
        <v>-0.15140715966588672</v>
      </c>
      <c r="AL261" s="3">
        <f>+VLOOKUP($B261,'Monthly Peak Data '!$L$3:$P$14,5,FALSE)*O261*(1+$X261)</f>
        <v>-0.15156817330063183</v>
      </c>
      <c r="AM261" s="3">
        <f>+VLOOKUP($B261,'Monthly Peak Data '!$L$3:$P$14,5,FALSE)*P261*(1+$X261)</f>
        <v>-1.420477217987318E-2</v>
      </c>
      <c r="AN261" s="3">
        <f>+VLOOKUP($B261,'Monthly Peak Data '!$L$3:$P$14,5,FALSE)*Q261*(1+X261)</f>
        <v>-0.21146231997667092</v>
      </c>
      <c r="AO261" s="3">
        <f t="shared" si="563"/>
        <v>28.790729157037909</v>
      </c>
      <c r="AP261" s="3">
        <f>+VLOOKUP($B261,'Monthly Peak Data '!$C$18:$G$29,5,FALSE)*(1+X261)</f>
        <v>1.6748047619047624</v>
      </c>
      <c r="AQ261" s="3">
        <f>+VLOOKUP($B261,'Monthly Peak Data '!$L$3:$P$14,5,FALSE)*T261*(1+X261)</f>
        <v>-4.8007513081804801E-3</v>
      </c>
      <c r="AR261" s="29">
        <f>+VLOOKUP($B261,'Monthly Peak Data '!$C$3:$G$14,5,FALSE)*U261*(1+X261)</f>
        <v>5.3145258686813898E-2</v>
      </c>
      <c r="AS261" s="3">
        <f t="shared" si="564"/>
        <v>-77.383713360166041</v>
      </c>
    </row>
    <row r="262" spans="1:45" x14ac:dyDescent="0.3">
      <c r="A262" s="2">
        <f t="shared" si="591"/>
        <v>2039</v>
      </c>
      <c r="B262" s="2">
        <f t="shared" si="592"/>
        <v>3</v>
      </c>
      <c r="C262" s="3">
        <f t="shared" si="642"/>
        <v>90.610801456239827</v>
      </c>
      <c r="D262" s="6">
        <f t="shared" si="634"/>
        <v>4.6414368745942554</v>
      </c>
      <c r="E262" s="22">
        <f t="shared" si="593"/>
        <v>0.77619975601835101</v>
      </c>
      <c r="F262" s="3">
        <f t="shared" si="643"/>
        <v>70.332081982960602</v>
      </c>
      <c r="G262" s="6">
        <f t="shared" ref="G262:H262" si="738">+G261</f>
        <v>5.6411213585101354</v>
      </c>
      <c r="H262" s="6">
        <f t="shared" si="738"/>
        <v>30.480080954626793</v>
      </c>
      <c r="I262" s="6">
        <f t="shared" si="645"/>
        <v>0.331062196271247</v>
      </c>
      <c r="J262" s="6">
        <f t="shared" si="646"/>
        <v>0.49075022987555361</v>
      </c>
      <c r="K262" s="6">
        <f t="shared" si="576"/>
        <v>4.17</v>
      </c>
      <c r="L262" s="26">
        <f t="shared" si="604"/>
        <v>0</v>
      </c>
      <c r="M262" s="26">
        <f t="shared" si="605"/>
        <v>0</v>
      </c>
      <c r="N262" s="6">
        <f t="shared" si="666"/>
        <v>0.14370897767941002</v>
      </c>
      <c r="O262" s="26">
        <f t="shared" si="600"/>
        <v>0.15914651203703012</v>
      </c>
      <c r="P262" s="26">
        <f t="shared" si="601"/>
        <v>2.0403210584820978E-2</v>
      </c>
      <c r="Q262" s="26">
        <f t="shared" ref="Q262:S262" si="739">+Q250*(1+Q$6)</f>
        <v>0.20071067899710798</v>
      </c>
      <c r="R262" s="26">
        <f t="shared" si="739"/>
        <v>0.83610110159814188</v>
      </c>
      <c r="S262" s="26">
        <f t="shared" si="739"/>
        <v>0.48498319647901722</v>
      </c>
      <c r="T262" s="26">
        <f t="shared" si="614"/>
        <v>4.5566607557670858E-3</v>
      </c>
      <c r="U262" s="75">
        <f t="shared" si="606"/>
        <v>-4.8337906852656452E-2</v>
      </c>
      <c r="V262" s="2">
        <f t="shared" ref="V262:W262" si="740">+V250</f>
        <v>0.10095698428780983</v>
      </c>
      <c r="W262" s="2">
        <f t="shared" si="740"/>
        <v>743</v>
      </c>
      <c r="X262" s="38">
        <f t="shared" si="568"/>
        <v>7.0000000000000007E-2</v>
      </c>
      <c r="Y262" s="5">
        <f t="shared" ref="Y262:Z262" si="741">+Y250</f>
        <v>0.30925205388425764</v>
      </c>
      <c r="Z262" s="5">
        <f t="shared" si="741"/>
        <v>1.6072852482783614E-2</v>
      </c>
      <c r="AA262" s="66">
        <f t="shared" si="619"/>
        <v>0.90915626158253016</v>
      </c>
      <c r="AB262" s="5">
        <f t="shared" si="649"/>
        <v>68.196756090903307</v>
      </c>
      <c r="AC262" s="3">
        <f t="shared" si="559"/>
        <v>5132.1692291823956</v>
      </c>
      <c r="AD262" s="3">
        <f t="shared" si="560"/>
        <v>24.157783599531019</v>
      </c>
      <c r="AE262" s="3">
        <f t="shared" si="561"/>
        <v>35.810303889364306</v>
      </c>
      <c r="AF262" s="3">
        <f t="shared" si="660"/>
        <v>1665.546164102115</v>
      </c>
      <c r="AG262" s="3">
        <f t="shared" si="562"/>
        <v>524.19497398631006</v>
      </c>
      <c r="AH262" s="3">
        <f>+K262*AVERAGE('Monthly Peak Data '!$Q$8:$Q$10)*(1+X262)*'Monthly Peak Data '!$M$40*1000</f>
        <v>73.040228036989461</v>
      </c>
      <c r="AI262" s="3">
        <f>+L262*(0.5*MAX('Monthly Peak Data '!$G$18:$G$19,'Monthly Peak Data '!$G$29)+0.5*(MAX('Monthly Peak Data '!$P$3:$P$14)))*(1+X262)</f>
        <v>0</v>
      </c>
      <c r="AJ262" s="3">
        <f>+M262*0.25*MAX('Monthly Peak Data '!$P$3:$P$14)*(1+X262)</f>
        <v>0</v>
      </c>
      <c r="AK262" s="3">
        <f>+VLOOKUP($B262,'Monthly Peak Data '!$L$3:$P$14,5,FALSE)*N262*(1+X262)</f>
        <v>0.43992702182303073</v>
      </c>
      <c r="AL262" s="3">
        <f>+VLOOKUP($B262,'Monthly Peak Data '!$L$3:$P$14,5,FALSE)*O262*(1+$X262)</f>
        <v>0.48718494978205462</v>
      </c>
      <c r="AM262" s="3">
        <f>+VLOOKUP($B262,'Monthly Peak Data '!$L$3:$P$14,5,FALSE)*P262*(1+$X262)</f>
        <v>6.2459032227145689E-2</v>
      </c>
      <c r="AN262" s="3">
        <f>+VLOOKUP($B262,'Monthly Peak Data '!$L$3:$P$14,5,FALSE)*Q262*(1+X262)</f>
        <v>0.61442265253778217</v>
      </c>
      <c r="AO262" s="3">
        <f t="shared" si="563"/>
        <v>61.010739695535733</v>
      </c>
      <c r="AP262" s="3">
        <f>+VLOOKUP($B262,'Monthly Peak Data '!$C$18:$G$29,5,FALSE)*(1+X262)</f>
        <v>4.0038709677419362E-2</v>
      </c>
      <c r="AQ262" s="3">
        <f>+VLOOKUP($B262,'Monthly Peak Data '!$L$3:$P$14,5,FALSE)*T262*(1+X262)</f>
        <v>1.3949011593516502E-2</v>
      </c>
      <c r="AR262" s="29">
        <f>+VLOOKUP($B262,'Monthly Peak Data '!$C$3:$G$14,5,FALSE)*U262*(1+X262)</f>
        <v>8.8844293151523618E-3</v>
      </c>
      <c r="AS262" s="3">
        <f t="shared" si="564"/>
        <v>659.91280752579121</v>
      </c>
    </row>
    <row r="263" spans="1:45" x14ac:dyDescent="0.3">
      <c r="A263" s="2">
        <f t="shared" si="591"/>
        <v>2039</v>
      </c>
      <c r="B263" s="2">
        <f t="shared" si="592"/>
        <v>4</v>
      </c>
      <c r="C263" s="3">
        <f t="shared" si="642"/>
        <v>63.087709277787972</v>
      </c>
      <c r="D263" s="6">
        <f t="shared" si="634"/>
        <v>4.2460771287832966</v>
      </c>
      <c r="E263" s="22">
        <f t="shared" si="593"/>
        <v>0.85629917965995661</v>
      </c>
      <c r="F263" s="3">
        <f t="shared" si="643"/>
        <v>54.021953701195677</v>
      </c>
      <c r="G263" s="6">
        <f t="shared" ref="G263:H264" si="742">+G262</f>
        <v>5.6411213585101354</v>
      </c>
      <c r="H263" s="6">
        <f t="shared" si="742"/>
        <v>30.480080954626793</v>
      </c>
      <c r="I263" s="6">
        <f t="shared" si="645"/>
        <v>0.24737849900618711</v>
      </c>
      <c r="J263" s="6">
        <f t="shared" si="646"/>
        <v>0.4295316904488829</v>
      </c>
      <c r="K263" s="6">
        <f t="shared" si="576"/>
        <v>4.17</v>
      </c>
      <c r="L263" s="26">
        <f t="shared" si="604"/>
        <v>0</v>
      </c>
      <c r="M263" s="26">
        <f t="shared" si="605"/>
        <v>0</v>
      </c>
      <c r="N263" s="6">
        <f t="shared" si="666"/>
        <v>0.14370897767941002</v>
      </c>
      <c r="O263" s="26">
        <f t="shared" si="600"/>
        <v>0.17443879929704706</v>
      </c>
      <c r="P263" s="26">
        <f t="shared" si="601"/>
        <v>0.17661624271326856</v>
      </c>
      <c r="Q263" s="26">
        <f t="shared" ref="Q263:S263" si="743">+Q251*(1+Q$6)</f>
        <v>0.20071067899710798</v>
      </c>
      <c r="R263" s="26">
        <f t="shared" si="743"/>
        <v>0.83610110159814188</v>
      </c>
      <c r="S263" s="26">
        <f t="shared" si="743"/>
        <v>0.48498319647901722</v>
      </c>
      <c r="T263" s="26">
        <f t="shared" si="614"/>
        <v>4.5566607557670858E-3</v>
      </c>
      <c r="U263" s="75">
        <f t="shared" si="606"/>
        <v>-5.1158259887461428E-2</v>
      </c>
      <c r="V263" s="2">
        <f t="shared" ref="V263:W263" si="744">+V251</f>
        <v>0.14691857833957545</v>
      </c>
      <c r="W263" s="2">
        <f t="shared" si="744"/>
        <v>720</v>
      </c>
      <c r="X263" s="38">
        <f t="shared" si="568"/>
        <v>7.0000000000000007E-2</v>
      </c>
      <c r="Y263" s="5">
        <f t="shared" ref="Y263:Z263" si="745">+Y251</f>
        <v>0.30925205388425764</v>
      </c>
      <c r="Z263" s="5">
        <f t="shared" si="745"/>
        <v>2.6413857677902619E-3</v>
      </c>
      <c r="AA263" s="66">
        <f t="shared" si="619"/>
        <v>0.90915626158253016</v>
      </c>
      <c r="AB263" s="5">
        <f t="shared" si="649"/>
        <v>96.171800716964526</v>
      </c>
      <c r="AC263" s="3">
        <f t="shared" si="559"/>
        <v>5559.0657652909485</v>
      </c>
      <c r="AD263" s="3">
        <f t="shared" si="560"/>
        <v>25.456194207650775</v>
      </c>
      <c r="AE263" s="3">
        <f t="shared" si="561"/>
        <v>44.200454664953824</v>
      </c>
      <c r="AF263" s="3">
        <f t="shared" si="660"/>
        <v>1665.546164102115</v>
      </c>
      <c r="AG263" s="3">
        <f t="shared" si="562"/>
        <v>86.145327677071478</v>
      </c>
      <c r="AH263" s="3">
        <f>+K263*AVERAGE('Monthly Peak Data '!$Q$8:$Q$10)*(1+X263)*'Monthly Peak Data '!$M$40*1000</f>
        <v>73.040228036989461</v>
      </c>
      <c r="AI263" s="3">
        <f>+L263*(0.5*MAX('Monthly Peak Data '!$G$18:$G$19,'Monthly Peak Data '!$G$29)+0.5*(MAX('Monthly Peak Data '!$P$3:$P$14)))*(1+X263)</f>
        <v>0</v>
      </c>
      <c r="AJ263" s="3">
        <f>+M263*0.25*MAX('Monthly Peak Data '!$P$3:$P$14)*(1+X263)</f>
        <v>0</v>
      </c>
      <c r="AK263" s="3">
        <f>+VLOOKUP($B263,'Monthly Peak Data '!$L$3:$P$14,5,FALSE)*N263*(1+X263)</f>
        <v>7.2296872975994783E-2</v>
      </c>
      <c r="AL263" s="3">
        <f>+VLOOKUP($B263,'Monthly Peak Data '!$L$3:$P$14,5,FALSE)*O263*(1+$X263)</f>
        <v>8.7756380419026267E-2</v>
      </c>
      <c r="AM263" s="3">
        <f>+VLOOKUP($B263,'Monthly Peak Data '!$L$3:$P$14,5,FALSE)*P263*(1+$X263)</f>
        <v>8.8851805023786617E-2</v>
      </c>
      <c r="AN263" s="3">
        <f>+VLOOKUP($B263,'Monthly Peak Data '!$L$3:$P$14,5,FALSE)*Q263*(1+X263)</f>
        <v>0.10097319387206675</v>
      </c>
      <c r="AO263" s="3">
        <f t="shared" si="563"/>
        <v>86.038002918680192</v>
      </c>
      <c r="AP263" s="3">
        <f>+VLOOKUP($B263,'Monthly Peak Data '!$C$18:$G$29,5,FALSE)*(1+X263)</f>
        <v>142.15603888888893</v>
      </c>
      <c r="AQ263" s="3">
        <f>+VLOOKUP($B263,'Monthly Peak Data '!$L$3:$P$14,5,FALSE)*T263*(1+X263)</f>
        <v>2.2923572985767125E-3</v>
      </c>
      <c r="AR263" s="29">
        <f>+VLOOKUP($B263,'Monthly Peak Data '!$C$3:$G$14,5,FALSE)*U263*(1+X263)</f>
        <v>7.590521547035608E-3</v>
      </c>
      <c r="AS263" s="3">
        <f t="shared" si="564"/>
        <v>387.73935865276655</v>
      </c>
    </row>
    <row r="264" spans="1:45" x14ac:dyDescent="0.3">
      <c r="A264" s="2">
        <f t="shared" si="591"/>
        <v>2039</v>
      </c>
      <c r="B264" s="2">
        <f t="shared" si="592"/>
        <v>5</v>
      </c>
      <c r="C264" s="3">
        <f t="shared" si="642"/>
        <v>53.067375709168452</v>
      </c>
      <c r="D264" s="6">
        <f t="shared" si="634"/>
        <v>4.2252262870339656</v>
      </c>
      <c r="E264" s="22">
        <f t="shared" si="593"/>
        <v>0.82264044532210756</v>
      </c>
      <c r="F264" s="3">
        <f t="shared" si="643"/>
        <v>43.655369585465927</v>
      </c>
      <c r="G264" s="6">
        <f t="shared" si="742"/>
        <v>5.6411213585101354</v>
      </c>
      <c r="H264" s="6">
        <f t="shared" si="742"/>
        <v>30.480080954626793</v>
      </c>
      <c r="I264" s="6">
        <f t="shared" si="645"/>
        <v>0.2314318748372387</v>
      </c>
      <c r="J264" s="6">
        <f t="shared" si="646"/>
        <v>0.43188340777503487</v>
      </c>
      <c r="K264" s="6">
        <f t="shared" si="576"/>
        <v>4.17</v>
      </c>
      <c r="L264" s="26">
        <f t="shared" si="604"/>
        <v>0</v>
      </c>
      <c r="M264" s="26">
        <f t="shared" si="605"/>
        <v>0</v>
      </c>
      <c r="N264" s="6">
        <f t="shared" si="666"/>
        <v>0.14370897767941002</v>
      </c>
      <c r="O264" s="26">
        <f t="shared" si="600"/>
        <v>0.17978306501580055</v>
      </c>
      <c r="P264" s="26">
        <f t="shared" si="601"/>
        <v>0.32961754120370879</v>
      </c>
      <c r="Q264" s="26">
        <f t="shared" ref="Q264:S264" si="746">+Q252*(1+Q$6)</f>
        <v>0.20071067899710798</v>
      </c>
      <c r="R264" s="26">
        <f t="shared" si="746"/>
        <v>0.83610110159814188</v>
      </c>
      <c r="S264" s="26">
        <f t="shared" si="746"/>
        <v>0.48498319647901722</v>
      </c>
      <c r="T264" s="26">
        <f t="shared" si="614"/>
        <v>4.5566607557670858E-3</v>
      </c>
      <c r="U264" s="75">
        <f t="shared" si="606"/>
        <v>-6.5234543771216943E-2</v>
      </c>
      <c r="V264" s="2">
        <f t="shared" ref="V264:W264" si="747">+V252</f>
        <v>0.20374675305062195</v>
      </c>
      <c r="W264" s="2">
        <f t="shared" si="747"/>
        <v>744</v>
      </c>
      <c r="X264" s="38">
        <f t="shared" si="568"/>
        <v>7.0000000000000007E-2</v>
      </c>
      <c r="Y264" s="5">
        <f t="shared" ref="Y264:Z264" si="748">+Y252</f>
        <v>0.30925205388425764</v>
      </c>
      <c r="Z264" s="5">
        <f t="shared" si="748"/>
        <v>0.11317959405581732</v>
      </c>
      <c r="AA264" s="66">
        <f t="shared" si="619"/>
        <v>0.90915626158253016</v>
      </c>
      <c r="AB264" s="5">
        <f t="shared" si="649"/>
        <v>137.81680141693332</v>
      </c>
      <c r="AC264" s="3">
        <f t="shared" si="559"/>
        <v>6437.5944390089971</v>
      </c>
      <c r="AD264" s="3">
        <f t="shared" si="560"/>
        <v>34.127864787511754</v>
      </c>
      <c r="AE264" s="3">
        <f t="shared" si="561"/>
        <v>63.687245133722449</v>
      </c>
      <c r="AF264" s="3">
        <f t="shared" si="660"/>
        <v>1665.546164102115</v>
      </c>
      <c r="AG264" s="3">
        <f t="shared" si="562"/>
        <v>3691.2038124794271</v>
      </c>
      <c r="AH264" s="3">
        <f>+K264*AVERAGE('Monthly Peak Data '!$Q$8:$Q$10)*(1+X264)*'Monthly Peak Data '!$M$40*1000</f>
        <v>73.040228036989461</v>
      </c>
      <c r="AI264" s="3">
        <f>+L264*(0.5*MAX('Monthly Peak Data '!$G$18:$G$19,'Monthly Peak Data '!$G$29)+0.5*(MAX('Monthly Peak Data '!$P$3:$P$14)))*(1+X264)</f>
        <v>0</v>
      </c>
      <c r="AJ264" s="3">
        <f>+M264*0.25*MAX('Monthly Peak Data '!$P$3:$P$14)*(1+X264)</f>
        <v>0</v>
      </c>
      <c r="AK264" s="3">
        <f>+VLOOKUP($B264,'Monthly Peak Data '!$L$3:$P$14,5,FALSE)*N264*(1+X264)</f>
        <v>3.0978173785548351</v>
      </c>
      <c r="AL264" s="3">
        <f>+VLOOKUP($B264,'Monthly Peak Data '!$L$3:$P$14,5,FALSE)*O264*(1+$X264)</f>
        <v>3.87543709633943</v>
      </c>
      <c r="AM264" s="3">
        <f>+VLOOKUP($B264,'Monthly Peak Data '!$L$3:$P$14,5,FALSE)*P264*(1+$X264)</f>
        <v>7.1052968569246282</v>
      </c>
      <c r="AN264" s="3">
        <f>+VLOOKUP($B264,'Monthly Peak Data '!$L$3:$P$14,5,FALSE)*Q264*(1+X264)</f>
        <v>4.3265566250553444</v>
      </c>
      <c r="AO264" s="3">
        <f t="shared" si="563"/>
        <v>123.29479404727043</v>
      </c>
      <c r="AP264" s="3">
        <f>+VLOOKUP($B264,'Monthly Peak Data '!$C$18:$G$29,5,FALSE)*(1+X264)</f>
        <v>0.49346559139784957</v>
      </c>
      <c r="AQ264" s="3">
        <f>+VLOOKUP($B264,'Monthly Peak Data '!$L$3:$P$14,5,FALSE)*T264*(1+X264)</f>
        <v>9.8224224438390975E-2</v>
      </c>
      <c r="AR264" s="29">
        <f>+VLOOKUP($B264,'Monthly Peak Data '!$C$3:$G$14,5,FALSE)*U264*(1+X264)</f>
        <v>-1.406207925488052</v>
      </c>
      <c r="AS264" s="3">
        <f t="shared" si="564"/>
        <v>3905.1294244109095</v>
      </c>
    </row>
    <row r="265" spans="1:45" x14ac:dyDescent="0.3">
      <c r="A265" s="2">
        <f t="shared" si="591"/>
        <v>2039</v>
      </c>
      <c r="B265" s="2">
        <f t="shared" si="592"/>
        <v>6</v>
      </c>
      <c r="C265" s="3">
        <f t="shared" si="642"/>
        <v>52.729196782249304</v>
      </c>
      <c r="D265" s="6">
        <f t="shared" si="634"/>
        <v>4.258406289357473</v>
      </c>
      <c r="E265" s="22">
        <f t="shared" si="593"/>
        <v>0.93665800540146105</v>
      </c>
      <c r="F265" s="3">
        <f t="shared" si="643"/>
        <v>49.389224284482772</v>
      </c>
      <c r="G265" s="1">
        <f>+G253*(1+$G$6)</f>
        <v>5.7821493924728884</v>
      </c>
      <c r="H265" s="1">
        <f>+H253*(1+$H$6)</f>
        <v>32.439950160009296</v>
      </c>
      <c r="I265" s="6">
        <f t="shared" si="645"/>
        <v>0.2536605631321307</v>
      </c>
      <c r="J265" s="6">
        <f t="shared" si="646"/>
        <v>0.84535110653029066</v>
      </c>
      <c r="K265" s="1">
        <v>4.17</v>
      </c>
      <c r="L265" s="26">
        <f t="shared" si="604"/>
        <v>0</v>
      </c>
      <c r="M265" s="26">
        <f t="shared" si="605"/>
        <v>0</v>
      </c>
      <c r="N265" s="1">
        <f>+N253*(1+$N$6)</f>
        <v>0.14430824411633317</v>
      </c>
      <c r="O265" s="26">
        <f t="shared" si="600"/>
        <v>0.14054710214911723</v>
      </c>
      <c r="P265" s="26">
        <f t="shared" si="601"/>
        <v>0.23905071735933253</v>
      </c>
      <c r="Q265" s="26">
        <f t="shared" ref="Q265:S265" si="749">+Q253*(1+Q$6)</f>
        <v>0.20071067899710798</v>
      </c>
      <c r="R265" s="26">
        <f t="shared" si="749"/>
        <v>0.83610110159814188</v>
      </c>
      <c r="S265" s="26">
        <f t="shared" si="749"/>
        <v>0.48498319647901722</v>
      </c>
      <c r="T265" s="26">
        <f t="shared" si="614"/>
        <v>4.5566607557670858E-3</v>
      </c>
      <c r="U265" s="75">
        <f t="shared" si="606"/>
        <v>-5.6531758413193668E-2</v>
      </c>
      <c r="V265" s="2">
        <f t="shared" ref="V265:W265" si="750">+V253</f>
        <v>0.22707631086142321</v>
      </c>
      <c r="W265" s="2">
        <f t="shared" si="750"/>
        <v>720</v>
      </c>
      <c r="X265" s="38">
        <f t="shared" si="568"/>
        <v>7.0000000000000007E-2</v>
      </c>
      <c r="Y265" s="5">
        <f t="shared" ref="Y265:Z265" si="751">+Y253</f>
        <v>0.30925205388425764</v>
      </c>
      <c r="Z265" s="5">
        <f t="shared" si="751"/>
        <v>1.7649812734082402E-3</v>
      </c>
      <c r="AA265" s="66">
        <f t="shared" si="619"/>
        <v>0.90915626158253016</v>
      </c>
      <c r="AB265" s="5">
        <f t="shared" si="649"/>
        <v>148.6424519112413</v>
      </c>
      <c r="AC265" s="3">
        <f t="shared" si="559"/>
        <v>7855.228873334524</v>
      </c>
      <c r="AD265" s="3">
        <f t="shared" si="560"/>
        <v>40.344059021146357</v>
      </c>
      <c r="AE265" s="3">
        <f t="shared" si="561"/>
        <v>134.45091548458137</v>
      </c>
      <c r="AF265" s="3">
        <f t="shared" si="660"/>
        <v>1665.546164102115</v>
      </c>
      <c r="AG265" s="3">
        <f t="shared" si="562"/>
        <v>61.263817860702972</v>
      </c>
      <c r="AH265" s="3">
        <f>+K265*AVERAGE('Monthly Peak Data '!$Q$8:$Q$10)*(1+X265)*'Monthly Peak Data '!$M$40*1000</f>
        <v>73.040228036989461</v>
      </c>
      <c r="AI265" s="3">
        <f>+L265*(0.5*MAX('Monthly Peak Data '!$G$18:$G$19,'Monthly Peak Data '!$G$29)+0.5*(MAX('Monthly Peak Data '!$P$3:$P$14)))*(1+X265)</f>
        <v>0</v>
      </c>
      <c r="AJ265" s="3">
        <f>+M265*0.25*MAX('Monthly Peak Data '!$P$3:$P$14)*(1+X265)</f>
        <v>0</v>
      </c>
      <c r="AK265" s="3">
        <f>+VLOOKUP($B265,'Monthly Peak Data '!$L$3:$P$14,5,FALSE)*N265*(1+X265)</f>
        <v>4.8510418828406378E-2</v>
      </c>
      <c r="AL265" s="3">
        <f>+VLOOKUP($B265,'Monthly Peak Data '!$L$3:$P$14,5,FALSE)*O265*(1+$X265)</f>
        <v>4.7246079613277016E-2</v>
      </c>
      <c r="AM265" s="3">
        <f>+VLOOKUP($B265,'Monthly Peak Data '!$L$3:$P$14,5,FALSE)*P265*(1+$X265)</f>
        <v>8.0358890729650995E-2</v>
      </c>
      <c r="AN265" s="3">
        <f>+VLOOKUP($B265,'Monthly Peak Data '!$L$3:$P$14,5,FALSE)*Q265*(1+X265)</f>
        <v>6.7470567333869524E-2</v>
      </c>
      <c r="AO265" s="3">
        <f t="shared" si="563"/>
        <v>132.9797260323443</v>
      </c>
      <c r="AP265" s="3">
        <f>+VLOOKUP($B265,'Monthly Peak Data '!$C$18:$G$29,5,FALSE)*(1+X265)</f>
        <v>339.51848999999993</v>
      </c>
      <c r="AQ265" s="3">
        <f>+VLOOKUP($B265,'Monthly Peak Data '!$L$3:$P$14,5,FALSE)*T265*(1+X265)</f>
        <v>1.5317594852240712E-3</v>
      </c>
      <c r="AR265" s="29">
        <f>+VLOOKUP($B265,'Monthly Peak Data '!$C$3:$G$14,5,FALSE)*U265*(1+X265)</f>
        <v>-2.9535862332761313</v>
      </c>
      <c r="AS265" s="3">
        <f t="shared" si="564"/>
        <v>604.09379341275098</v>
      </c>
    </row>
    <row r="266" spans="1:45" x14ac:dyDescent="0.3">
      <c r="A266" s="2">
        <f t="shared" si="591"/>
        <v>2039</v>
      </c>
      <c r="B266" s="2">
        <f t="shared" si="592"/>
        <v>7</v>
      </c>
      <c r="C266" s="3">
        <f t="shared" si="642"/>
        <v>64.889270591474954</v>
      </c>
      <c r="D266" s="6">
        <f t="shared" si="634"/>
        <v>4.2963794395527364</v>
      </c>
      <c r="E266" s="22">
        <f t="shared" si="593"/>
        <v>0.86933577818182028</v>
      </c>
      <c r="F266" s="3">
        <f t="shared" si="643"/>
        <v>56.410564545290583</v>
      </c>
      <c r="G266" s="6">
        <f t="shared" ref="G266:H266" si="752">+G265</f>
        <v>5.7821493924728884</v>
      </c>
      <c r="H266" s="6">
        <f t="shared" si="752"/>
        <v>32.439950160009296</v>
      </c>
      <c r="I266" s="6">
        <f t="shared" si="645"/>
        <v>0.38099343430796767</v>
      </c>
      <c r="J266" s="6">
        <f t="shared" si="646"/>
        <v>0.71988452412318904</v>
      </c>
      <c r="K266" s="6">
        <f t="shared" si="576"/>
        <v>4.17</v>
      </c>
      <c r="L266" s="26">
        <f t="shared" si="604"/>
        <v>0</v>
      </c>
      <c r="M266" s="26">
        <f t="shared" si="605"/>
        <v>0</v>
      </c>
      <c r="N266" s="6">
        <f t="shared" si="666"/>
        <v>0.14430824411633317</v>
      </c>
      <c r="O266" s="26">
        <f t="shared" si="600"/>
        <v>0.13093249865237738</v>
      </c>
      <c r="P266" s="26">
        <f t="shared" si="601"/>
        <v>0.18351272834612295</v>
      </c>
      <c r="Q266" s="26">
        <f t="shared" ref="Q266:S266" si="753">+Q254*(1+Q$6)</f>
        <v>0.20071067899710798</v>
      </c>
      <c r="R266" s="26">
        <f t="shared" si="753"/>
        <v>0.83610110159814188</v>
      </c>
      <c r="S266" s="26">
        <f t="shared" si="753"/>
        <v>0.48498319647901722</v>
      </c>
      <c r="T266" s="26">
        <f t="shared" si="614"/>
        <v>4.5566607557670858E-3</v>
      </c>
      <c r="U266" s="75">
        <f t="shared" si="606"/>
        <v>-4.7430441286462233E-2</v>
      </c>
      <c r="V266" s="2">
        <f t="shared" ref="V266:W266" si="754">+V254</f>
        <v>0.24032926332004376</v>
      </c>
      <c r="W266" s="2">
        <f t="shared" si="754"/>
        <v>744</v>
      </c>
      <c r="X266" s="38">
        <f t="shared" si="568"/>
        <v>7.0000000000000007E-2</v>
      </c>
      <c r="Y266" s="5">
        <f t="shared" ref="Y266:Z266" si="755">+Y254</f>
        <v>0.30925205388425764</v>
      </c>
      <c r="Z266" s="5">
        <f t="shared" si="755"/>
        <v>1.7832548024646607E-3</v>
      </c>
      <c r="AA266" s="66">
        <f t="shared" si="619"/>
        <v>0.90461048027461755</v>
      </c>
      <c r="AB266" s="5">
        <f t="shared" si="649"/>
        <v>161.74885151509642</v>
      </c>
      <c r="AC266" s="3">
        <f t="shared" si="559"/>
        <v>9763.0481105152976</v>
      </c>
      <c r="AD266" s="3">
        <f t="shared" si="560"/>
        <v>65.939017964493544</v>
      </c>
      <c r="AE266" s="3">
        <f t="shared" si="561"/>
        <v>124.5913296504468</v>
      </c>
      <c r="AF266" s="3">
        <f t="shared" si="660"/>
        <v>1665.546164102115</v>
      </c>
      <c r="AG266" s="3">
        <f t="shared" si="562"/>
        <v>61.898105698569374</v>
      </c>
      <c r="AH266" s="3">
        <f>+K266*AVERAGE('Monthly Peak Data '!$Q$8:$Q$10)*(1+X266)*'Monthly Peak Data '!$M$40*1000</f>
        <v>73.040228036989461</v>
      </c>
      <c r="AI266" s="3">
        <f>+L266*(0.5*MAX('Monthly Peak Data '!$G$18:$G$19,'Monthly Peak Data '!$G$29)+0.5*(MAX('Monthly Peak Data '!$P$3:$P$14)))*(1+X266)</f>
        <v>0</v>
      </c>
      <c r="AJ266" s="3">
        <f>+M266*0.25*MAX('Monthly Peak Data '!$P$3:$P$14)*(1+X266)</f>
        <v>0</v>
      </c>
      <c r="AK266" s="3">
        <f>+VLOOKUP($B266,'Monthly Peak Data '!$L$3:$P$14,5,FALSE)*N266*(1+X266)</f>
        <v>4.9012665827485431E-2</v>
      </c>
      <c r="AL266" s="3">
        <f>+VLOOKUP($B266,'Monthly Peak Data '!$L$3:$P$14,5,FALSE)*O266*(1+$X266)</f>
        <v>4.4469744897133887E-2</v>
      </c>
      <c r="AM266" s="3">
        <f>+VLOOKUP($B266,'Monthly Peak Data '!$L$3:$P$14,5,FALSE)*P266*(1+$X266)</f>
        <v>6.2328026264859962E-2</v>
      </c>
      <c r="AN266" s="3">
        <f>+VLOOKUP($B266,'Monthly Peak Data '!$L$3:$P$14,5,FALSE)*Q266*(1+X266)</f>
        <v>6.8169116033056462E-2</v>
      </c>
      <c r="AO266" s="3">
        <f t="shared" si="563"/>
        <v>144.70508043938685</v>
      </c>
      <c r="AP266" s="3">
        <f>+VLOOKUP($B266,'Monthly Peak Data '!$C$18:$G$29,5,FALSE)*(1+X266)</f>
        <v>108.68772365591396</v>
      </c>
      <c r="AQ266" s="3">
        <f>+VLOOKUP($B266,'Monthly Peak Data '!$L$3:$P$14,5,FALSE)*T266*(1+X266)</f>
        <v>1.5476183795264671E-3</v>
      </c>
      <c r="AR266" s="29">
        <f>+VLOOKUP($B266,'Monthly Peak Data '!$C$3:$G$14,5,FALSE)*U266*(1+X266)</f>
        <v>-2.7493631342057334</v>
      </c>
      <c r="AS266" s="3">
        <f t="shared" si="564"/>
        <v>385.8073018680559</v>
      </c>
    </row>
    <row r="267" spans="1:45" x14ac:dyDescent="0.3">
      <c r="A267" s="2">
        <f t="shared" si="591"/>
        <v>2039</v>
      </c>
      <c r="B267" s="2">
        <f t="shared" si="592"/>
        <v>8</v>
      </c>
      <c r="C267" s="3">
        <f t="shared" si="642"/>
        <v>62.185361743786871</v>
      </c>
      <c r="D267" s="6">
        <f t="shared" si="634"/>
        <v>4.3344070934413494</v>
      </c>
      <c r="E267" s="22">
        <f t="shared" si="593"/>
        <v>0.89082637613107407</v>
      </c>
      <c r="F267" s="3">
        <f t="shared" si="643"/>
        <v>55.396360450617586</v>
      </c>
      <c r="G267" s="6">
        <f t="shared" ref="G267:H267" si="756">+G266</f>
        <v>5.7821493924728884</v>
      </c>
      <c r="H267" s="6">
        <f t="shared" si="756"/>
        <v>32.439950160009296</v>
      </c>
      <c r="I267" s="6">
        <f t="shared" si="645"/>
        <v>0.33368495853132818</v>
      </c>
      <c r="J267" s="6">
        <f t="shared" si="646"/>
        <v>0.86155082275963724</v>
      </c>
      <c r="K267" s="6">
        <f t="shared" si="576"/>
        <v>4.17</v>
      </c>
      <c r="L267" s="26">
        <f t="shared" si="604"/>
        <v>0</v>
      </c>
      <c r="M267" s="26">
        <f t="shared" si="605"/>
        <v>0</v>
      </c>
      <c r="N267" s="6">
        <f t="shared" si="666"/>
        <v>0.14430824411633317</v>
      </c>
      <c r="O267" s="26">
        <f t="shared" si="600"/>
        <v>9.8065516240597186E-2</v>
      </c>
      <c r="P267" s="26">
        <f t="shared" si="601"/>
        <v>8.9599239246362941E-2</v>
      </c>
      <c r="Q267" s="26">
        <f t="shared" ref="Q267:S267" si="757">+Q255*(1+Q$6)</f>
        <v>0.20071067899710798</v>
      </c>
      <c r="R267" s="26">
        <f t="shared" si="757"/>
        <v>0.83610110159814188</v>
      </c>
      <c r="S267" s="26">
        <f t="shared" si="757"/>
        <v>0.48498319647901722</v>
      </c>
      <c r="T267" s="26">
        <f t="shared" si="614"/>
        <v>4.5566607557670858E-3</v>
      </c>
      <c r="U267" s="75">
        <f t="shared" si="606"/>
        <v>-7.3806447858472998E-2</v>
      </c>
      <c r="V267" s="2">
        <f t="shared" ref="V267:W267" si="758">+V255</f>
        <v>0.20131777062945472</v>
      </c>
      <c r="W267" s="2">
        <f t="shared" si="758"/>
        <v>744</v>
      </c>
      <c r="X267" s="38">
        <f t="shared" si="568"/>
        <v>7.0000000000000007E-2</v>
      </c>
      <c r="Y267" s="5">
        <f t="shared" ref="Y267:Z267" si="759">+Y255</f>
        <v>0.30925205388425764</v>
      </c>
      <c r="Z267" s="5">
        <f t="shared" si="759"/>
        <v>9.9775280898876398E-2</v>
      </c>
      <c r="AA267" s="66">
        <f t="shared" si="619"/>
        <v>0.90461048027461755</v>
      </c>
      <c r="AB267" s="5">
        <f t="shared" si="649"/>
        <v>135.4929388916332</v>
      </c>
      <c r="AC267" s="3">
        <f t="shared" si="559"/>
        <v>8031.2227790492243</v>
      </c>
      <c r="AD267" s="3">
        <f t="shared" si="560"/>
        <v>48.376792594016379</v>
      </c>
      <c r="AE267" s="3">
        <f t="shared" si="561"/>
        <v>124.90543668882239</v>
      </c>
      <c r="AF267" s="3">
        <f t="shared" si="660"/>
        <v>1665.546164102115</v>
      </c>
      <c r="AG267" s="3">
        <f t="shared" si="562"/>
        <v>3463.2744993297119</v>
      </c>
      <c r="AH267" s="3">
        <f>+K267*AVERAGE('Monthly Peak Data '!$Q$8:$Q$10)*(1+X267)*'Monthly Peak Data '!$M$40*1000</f>
        <v>73.040228036989461</v>
      </c>
      <c r="AI267" s="3">
        <f>+L267*(0.5*MAX('Monthly Peak Data '!$G$18:$G$19,'Monthly Peak Data '!$G$29)+0.5*(MAX('Monthly Peak Data '!$P$3:$P$14)))*(1+X267)</f>
        <v>0</v>
      </c>
      <c r="AJ267" s="3">
        <f>+M267*0.25*MAX('Monthly Peak Data '!$P$3:$P$14)*(1+X267)</f>
        <v>0</v>
      </c>
      <c r="AK267" s="3">
        <f>+VLOOKUP($B267,'Monthly Peak Data '!$L$3:$P$14,5,FALSE)*N267*(1+X267)</f>
        <v>2.7423184245915024</v>
      </c>
      <c r="AL267" s="3">
        <f>+VLOOKUP($B267,'Monthly Peak Data '!$L$3:$P$14,5,FALSE)*O267*(1+$X267)</f>
        <v>1.8635586182233164</v>
      </c>
      <c r="AM267" s="3">
        <f>+VLOOKUP($B267,'Monthly Peak Data '!$L$3:$P$14,5,FALSE)*P267*(1+$X267)</f>
        <v>1.7026722632464841</v>
      </c>
      <c r="AN267" s="3">
        <f>+VLOOKUP($B267,'Monthly Peak Data '!$L$3:$P$14,5,FALSE)*Q267*(1+X267)</f>
        <v>3.8141451751178419</v>
      </c>
      <c r="AO267" s="3">
        <f t="shared" si="563"/>
        <v>121.21580114868875</v>
      </c>
      <c r="AP267" s="3">
        <f>+VLOOKUP($B267,'Monthly Peak Data '!$C$18:$G$29,5,FALSE)*(1+X267)</f>
        <v>251.79573655913978</v>
      </c>
      <c r="AQ267" s="3">
        <f>+VLOOKUP($B267,'Monthly Peak Data '!$L$3:$P$14,5,FALSE)*T267*(1+X267)</f>
        <v>8.6591135673993083E-2</v>
      </c>
      <c r="AR267" s="29">
        <f>+VLOOKUP($B267,'Monthly Peak Data '!$C$3:$G$14,5,FALSE)*U267*(1+X267)</f>
        <v>-4.9072231060476375</v>
      </c>
      <c r="AS267" s="3">
        <f t="shared" si="564"/>
        <v>3914.6283275853348</v>
      </c>
    </row>
    <row r="268" spans="1:45" x14ac:dyDescent="0.3">
      <c r="A268" s="2">
        <f t="shared" si="591"/>
        <v>2039</v>
      </c>
      <c r="B268" s="2">
        <f t="shared" si="592"/>
        <v>9</v>
      </c>
      <c r="C268" s="3">
        <f t="shared" si="642"/>
        <v>58.599898852542267</v>
      </c>
      <c r="D268" s="6">
        <f t="shared" si="634"/>
        <v>4.348681069777081</v>
      </c>
      <c r="E268" s="22">
        <f t="shared" si="593"/>
        <v>1.1928111171804658</v>
      </c>
      <c r="F268" s="3">
        <f t="shared" si="643"/>
        <v>69.898610816963242</v>
      </c>
      <c r="G268" s="6">
        <f t="shared" ref="G268:H268" si="760">+G267</f>
        <v>5.7821493924728884</v>
      </c>
      <c r="H268" s="6">
        <f t="shared" si="760"/>
        <v>32.439950160009296</v>
      </c>
      <c r="I268" s="6">
        <f t="shared" si="645"/>
        <v>0.52136587189313932</v>
      </c>
      <c r="J268" s="6">
        <f t="shared" si="646"/>
        <v>1.672461879400124</v>
      </c>
      <c r="K268" s="6">
        <f t="shared" si="576"/>
        <v>4.17</v>
      </c>
      <c r="L268" s="26">
        <f t="shared" si="604"/>
        <v>0</v>
      </c>
      <c r="M268" s="26">
        <f t="shared" si="605"/>
        <v>0</v>
      </c>
      <c r="N268" s="6">
        <f t="shared" si="666"/>
        <v>0.14430824411633317</v>
      </c>
      <c r="O268" s="26">
        <f t="shared" si="600"/>
        <v>0.10255282741409788</v>
      </c>
      <c r="P268" s="26">
        <f t="shared" si="601"/>
        <v>0.13399362486119021</v>
      </c>
      <c r="Q268" s="26">
        <f t="shared" ref="Q268:S268" si="761">+Q256*(1+Q$6)</f>
        <v>0.20071067899710798</v>
      </c>
      <c r="R268" s="26">
        <f t="shared" si="761"/>
        <v>0.83610110159814188</v>
      </c>
      <c r="S268" s="26">
        <f t="shared" si="761"/>
        <v>0.48498319647901722</v>
      </c>
      <c r="T268" s="26">
        <f t="shared" si="614"/>
        <v>4.5566607557670858E-3</v>
      </c>
      <c r="U268" s="75">
        <f t="shared" si="606"/>
        <v>-6.6979482981701019E-2</v>
      </c>
      <c r="V268" s="2">
        <f t="shared" ref="V268:W268" si="762">+V256</f>
        <v>0.16869506866416967</v>
      </c>
      <c r="W268" s="2">
        <f t="shared" si="762"/>
        <v>720</v>
      </c>
      <c r="X268" s="38">
        <f t="shared" si="568"/>
        <v>7.0000000000000007E-2</v>
      </c>
      <c r="Y268" s="5">
        <f t="shared" ref="Y268:Z268" si="763">+Y256</f>
        <v>0.30925205388425764</v>
      </c>
      <c r="Z268" s="5">
        <f t="shared" si="763"/>
        <v>-4.1385767790262174E-4</v>
      </c>
      <c r="AA268" s="66">
        <f t="shared" si="619"/>
        <v>0.90461048027461755</v>
      </c>
      <c r="AB268" s="5">
        <f t="shared" si="649"/>
        <v>109.87439550066296</v>
      </c>
      <c r="AC268" s="3">
        <f t="shared" ref="AC268:AC271" si="764">+AB268*F268*(1+X268)</f>
        <v>8217.6723425394339</v>
      </c>
      <c r="AD268" s="3">
        <f t="shared" si="560"/>
        <v>61.294693209560208</v>
      </c>
      <c r="AE268" s="3">
        <f t="shared" si="561"/>
        <v>196.62398965678071</v>
      </c>
      <c r="AF268" s="3">
        <f t="shared" si="660"/>
        <v>1665.546164102115</v>
      </c>
      <c r="AG268" s="3">
        <f t="shared" si="562"/>
        <v>-14.365309015613109</v>
      </c>
      <c r="AH268" s="3">
        <f>+K268*AVERAGE('Monthly Peak Data '!$Q$8:$Q$10)*(1+X268)*'Monthly Peak Data '!$M$40*1000</f>
        <v>73.040228036989461</v>
      </c>
      <c r="AI268" s="3">
        <f>+L268*(0.5*MAX('Monthly Peak Data '!$G$18:$G$19,'Monthly Peak Data '!$G$29)+0.5*(MAX('Monthly Peak Data '!$P$3:$P$14)))*(1+X268)</f>
        <v>0</v>
      </c>
      <c r="AJ268" s="3">
        <f>+M268*0.25*MAX('Monthly Peak Data '!$P$3:$P$14)*(1+X268)</f>
        <v>0</v>
      </c>
      <c r="AK268" s="3">
        <f>+VLOOKUP($B268,'Monthly Peak Data '!$L$3:$P$14,5,FALSE)*N268*(1+X268)</f>
        <v>-1.137485682872977E-2</v>
      </c>
      <c r="AL268" s="3">
        <f>+VLOOKUP($B268,'Monthly Peak Data '!$L$3:$P$14,5,FALSE)*O268*(1+$X268)</f>
        <v>-8.0835556995372433E-3</v>
      </c>
      <c r="AM268" s="3">
        <f>+VLOOKUP($B268,'Monthly Peak Data '!$L$3:$P$14,5,FALSE)*P268*(1+$X268)</f>
        <v>-1.0561824156975218E-2</v>
      </c>
      <c r="AN268" s="3">
        <f>+VLOOKUP($B268,'Monthly Peak Data '!$L$3:$P$14,5,FALSE)*Q268*(1+X268)</f>
        <v>-1.582068475414871E-2</v>
      </c>
      <c r="AO268" s="3">
        <f t="shared" si="563"/>
        <v>98.29673033362161</v>
      </c>
      <c r="AP268" s="3">
        <f>+VLOOKUP($B268,'Monthly Peak Data '!$C$18:$G$29,5,FALSE)*(1+X268)</f>
        <v>0.31838444444444441</v>
      </c>
      <c r="AQ268" s="3">
        <f>+VLOOKUP($B268,'Monthly Peak Data '!$L$3:$P$14,5,FALSE)*T268*(1+X268)</f>
        <v>-3.5917118963874761E-4</v>
      </c>
      <c r="AR268" s="29">
        <f>+VLOOKUP($B268,'Monthly Peak Data '!$C$3:$G$14,5,FALSE)*U268*(1+X268)</f>
        <v>-3.4605633073222242</v>
      </c>
      <c r="AS268" s="3">
        <f t="shared" ref="AS268:AS271" si="765">+SUM(AG268:AR268)</f>
        <v>153.78327039949116</v>
      </c>
    </row>
    <row r="269" spans="1:45" x14ac:dyDescent="0.3">
      <c r="A269" s="2">
        <f t="shared" si="591"/>
        <v>2039</v>
      </c>
      <c r="B269" s="2">
        <f t="shared" si="592"/>
        <v>10</v>
      </c>
      <c r="C269" s="3">
        <f t="shared" si="642"/>
        <v>56.074459631149992</v>
      </c>
      <c r="D269" s="6">
        <f t="shared" si="634"/>
        <v>4.3924993377734181</v>
      </c>
      <c r="E269" s="22">
        <f t="shared" si="593"/>
        <v>0.94018245482949858</v>
      </c>
      <c r="F269" s="3">
        <f t="shared" si="643"/>
        <v>52.720223109252217</v>
      </c>
      <c r="G269" s="6">
        <f t="shared" ref="G269:H269" si="766">+G268</f>
        <v>5.7821493924728884</v>
      </c>
      <c r="H269" s="6">
        <f t="shared" si="766"/>
        <v>32.439950160009296</v>
      </c>
      <c r="I269" s="6">
        <f t="shared" si="645"/>
        <v>0.39174367425258844</v>
      </c>
      <c r="J269" s="6">
        <f t="shared" si="646"/>
        <v>0.56538032778796909</v>
      </c>
      <c r="K269" s="6">
        <f t="shared" si="576"/>
        <v>4.17</v>
      </c>
      <c r="L269" s="26">
        <f t="shared" si="604"/>
        <v>0</v>
      </c>
      <c r="M269" s="26">
        <f t="shared" si="605"/>
        <v>0</v>
      </c>
      <c r="N269" s="6">
        <f t="shared" si="666"/>
        <v>0.14430824411633317</v>
      </c>
      <c r="O269" s="26">
        <f t="shared" si="600"/>
        <v>0.13681418393611916</v>
      </c>
      <c r="P269" s="26">
        <f t="shared" si="601"/>
        <v>0.45935815027859811</v>
      </c>
      <c r="Q269" s="26">
        <f t="shared" ref="Q269:S269" si="767">+Q257*(1+Q$6)</f>
        <v>0.20071067899710798</v>
      </c>
      <c r="R269" s="26">
        <f t="shared" si="767"/>
        <v>0.83610110159814188</v>
      </c>
      <c r="S269" s="26">
        <f t="shared" si="767"/>
        <v>0.48498319647901722</v>
      </c>
      <c r="T269" s="26">
        <f t="shared" si="614"/>
        <v>4.5566607557670858E-3</v>
      </c>
      <c r="U269" s="75">
        <f t="shared" si="606"/>
        <v>-6.764213333333334E-2</v>
      </c>
      <c r="V269" s="2">
        <f t="shared" ref="V269:W269" si="768">+V257</f>
        <v>0.10010137277999277</v>
      </c>
      <c r="W269" s="2">
        <f t="shared" si="768"/>
        <v>744</v>
      </c>
      <c r="X269" s="38">
        <f t="shared" si="568"/>
        <v>7.0000000000000007E-2</v>
      </c>
      <c r="Y269" s="5">
        <f t="shared" ref="Y269:Z269" si="769">+Y257</f>
        <v>0.30925205388425764</v>
      </c>
      <c r="Z269" s="5">
        <f t="shared" si="769"/>
        <v>-3.089887640449438E-4</v>
      </c>
      <c r="AA269" s="66">
        <f t="shared" si="619"/>
        <v>0.90461048027461755</v>
      </c>
      <c r="AB269" s="5">
        <f t="shared" si="649"/>
        <v>67.371246674553404</v>
      </c>
      <c r="AC269" s="3">
        <f t="shared" si="764"/>
        <v>3800.455056739087</v>
      </c>
      <c r="AD269" s="3">
        <f t="shared" si="560"/>
        <v>28.239717891055726</v>
      </c>
      <c r="AE269" s="3">
        <f t="shared" si="561"/>
        <v>40.756703955327147</v>
      </c>
      <c r="AF269" s="3">
        <f t="shared" si="660"/>
        <v>1665.546164102115</v>
      </c>
      <c r="AG269" s="3">
        <f t="shared" si="562"/>
        <v>-10.725230713014311</v>
      </c>
      <c r="AH269" s="3">
        <f>+K269*AVERAGE('Monthly Peak Data '!$Q$8:$Q$10)*(1+X269)*'Monthly Peak Data '!$M$40*1000</f>
        <v>73.040228036989461</v>
      </c>
      <c r="AI269" s="3">
        <f>+L269*(0.5*MAX('Monthly Peak Data '!$G$18:$G$19,'Monthly Peak Data '!$G$29)+0.5*(MAX('Monthly Peak Data '!$P$3:$P$14)))*(1+X269)</f>
        <v>0</v>
      </c>
      <c r="AJ269" s="3">
        <f>+M269*0.25*MAX('Monthly Peak Data '!$P$3:$P$14)*(1+X269)</f>
        <v>0</v>
      </c>
      <c r="AK269" s="3">
        <f>+VLOOKUP($B269,'Monthly Peak Data '!$L$3:$P$14,5,FALSE)*N269*(1+X269)</f>
        <v>-8.4925401662462076E-3</v>
      </c>
      <c r="AL269" s="3">
        <f>+VLOOKUP($B269,'Monthly Peak Data '!$L$3:$P$14,5,FALSE)*O269*(1+$X269)</f>
        <v>-8.0515147246406123E-3</v>
      </c>
      <c r="AM269" s="3">
        <f>+VLOOKUP($B269,'Monthly Peak Data '!$L$3:$P$14,5,FALSE)*P269*(1+$X269)</f>
        <v>-2.7033227143895503E-2</v>
      </c>
      <c r="AN269" s="3">
        <f>+VLOOKUP($B269,'Monthly Peak Data '!$L$3:$P$14,5,FALSE)*Q269*(1+X269)</f>
        <v>-1.1811823458979805E-2</v>
      </c>
      <c r="AO269" s="3">
        <f t="shared" si="563"/>
        <v>60.272215709878651</v>
      </c>
      <c r="AP269" s="3">
        <f>+VLOOKUP($B269,'Monthly Peak Data '!$C$18:$G$29,5,FALSE)*(1+X269)</f>
        <v>0.51383010752688163</v>
      </c>
      <c r="AQ269" s="3">
        <f>+VLOOKUP($B269,'Monthly Peak Data '!$L$3:$P$14,5,FALSE)*T269*(1+X269)</f>
        <v>-2.6815948547689303E-4</v>
      </c>
      <c r="AR269" s="29">
        <f>+VLOOKUP($B269,'Monthly Peak Data '!$C$3:$G$14,5,FALSE)*U269*(1+X269)</f>
        <v>8.4984703518279549E-3</v>
      </c>
      <c r="AS269" s="3">
        <f t="shared" si="765"/>
        <v>123.05388434675328</v>
      </c>
    </row>
    <row r="270" spans="1:45" x14ac:dyDescent="0.3">
      <c r="A270" s="2">
        <f t="shared" si="591"/>
        <v>2039</v>
      </c>
      <c r="B270" s="2">
        <f t="shared" si="592"/>
        <v>11</v>
      </c>
      <c r="C270" s="3">
        <f t="shared" si="642"/>
        <v>72.506087097848692</v>
      </c>
      <c r="D270" s="6">
        <f t="shared" si="634"/>
        <v>4.461214130957857</v>
      </c>
      <c r="E270" s="22">
        <f t="shared" si="593"/>
        <v>0.84486275042448977</v>
      </c>
      <c r="F270" s="3">
        <f t="shared" si="643"/>
        <v>61.257692168006059</v>
      </c>
      <c r="G270" s="6">
        <f t="shared" ref="G270:H270" si="770">+G269</f>
        <v>5.7821493924728884</v>
      </c>
      <c r="H270" s="6">
        <f t="shared" si="770"/>
        <v>32.439950160009296</v>
      </c>
      <c r="I270" s="6">
        <f t="shared" si="645"/>
        <v>0.53319325360336467</v>
      </c>
      <c r="J270" s="6">
        <f t="shared" si="646"/>
        <v>0.58177737591300549</v>
      </c>
      <c r="K270" s="6">
        <f t="shared" si="576"/>
        <v>4.17</v>
      </c>
      <c r="L270" s="26">
        <f t="shared" si="604"/>
        <v>0</v>
      </c>
      <c r="M270" s="26">
        <f t="shared" si="605"/>
        <v>0</v>
      </c>
      <c r="N270" s="6">
        <f t="shared" si="666"/>
        <v>0.14430824411633317</v>
      </c>
      <c r="O270" s="26">
        <f t="shared" si="600"/>
        <v>0.13171964845158615</v>
      </c>
      <c r="P270" s="26">
        <f t="shared" si="601"/>
        <v>0</v>
      </c>
      <c r="Q270" s="26">
        <f t="shared" ref="Q270:S270" si="771">+Q258*(1+Q$6)</f>
        <v>0.20071067899710798</v>
      </c>
      <c r="R270" s="26">
        <f t="shared" si="771"/>
        <v>0.83610110159814188</v>
      </c>
      <c r="S270" s="26">
        <f t="shared" si="771"/>
        <v>0.48498319647901722</v>
      </c>
      <c r="T270" s="26">
        <f t="shared" si="614"/>
        <v>4.5566607557670858E-3</v>
      </c>
      <c r="U270" s="75">
        <f t="shared" si="606"/>
        <v>-4.5641643875053976E-2</v>
      </c>
      <c r="V270" s="2">
        <f t="shared" ref="V270:W270" si="772">+V258</f>
        <v>4.0542058210870133E-2</v>
      </c>
      <c r="W270" s="2">
        <f t="shared" si="772"/>
        <v>721</v>
      </c>
      <c r="X270" s="38">
        <f t="shared" ref="X270:X271" si="773">+X269</f>
        <v>7.0000000000000007E-2</v>
      </c>
      <c r="Y270" s="5">
        <f t="shared" ref="Y270:Z270" si="774">+Y258</f>
        <v>0.30925205388425764</v>
      </c>
      <c r="Z270" s="5">
        <f t="shared" si="774"/>
        <v>-7.4906367041198516E-4</v>
      </c>
      <c r="AA270" s="66">
        <f t="shared" si="619"/>
        <v>0.90461048027461755</v>
      </c>
      <c r="AB270" s="5">
        <f t="shared" si="649"/>
        <v>26.442509710358305</v>
      </c>
      <c r="AC270" s="3">
        <f t="shared" si="764"/>
        <v>1733.1936183857051</v>
      </c>
      <c r="AD270" s="3">
        <f t="shared" si="560"/>
        <v>15.085895530917824</v>
      </c>
      <c r="AE270" s="3">
        <f t="shared" si="561"/>
        <v>16.460509685675671</v>
      </c>
      <c r="AF270" s="3">
        <f t="shared" si="660"/>
        <v>1665.546164102115</v>
      </c>
      <c r="AG270" s="3">
        <f t="shared" si="562"/>
        <v>-26.000559304277122</v>
      </c>
      <c r="AH270" s="3">
        <f>+K270*AVERAGE('Monthly Peak Data '!$Q$8:$Q$10)*(1+X270)*'Monthly Peak Data '!$M$40*1000</f>
        <v>73.040228036989461</v>
      </c>
      <c r="AI270" s="3">
        <f>+L270*(0.5*MAX('Monthly Peak Data '!$G$18:$G$19,'Monthly Peak Data '!$G$29)+0.5*(MAX('Monthly Peak Data '!$P$3:$P$14)))*(1+X270)</f>
        <v>0</v>
      </c>
      <c r="AJ270" s="3">
        <f>+M270*0.25*MAX('Monthly Peak Data '!$P$3:$P$14)*(1+X270)</f>
        <v>0</v>
      </c>
      <c r="AK270" s="3">
        <f>+VLOOKUP($B270,'Monthly Peak Data '!$L$3:$P$14,5,FALSE)*N270*(1+X270)</f>
        <v>-2.058797616059687E-2</v>
      </c>
      <c r="AL270" s="3">
        <f>+VLOOKUP($B270,'Monthly Peak Data '!$L$3:$P$14,5,FALSE)*O270*(1+$X270)</f>
        <v>-1.8792003179092964E-2</v>
      </c>
      <c r="AM270" s="3">
        <f>+VLOOKUP($B270,'Monthly Peak Data '!$L$3:$P$14,5,FALSE)*P270*(1+$X270)</f>
        <v>0</v>
      </c>
      <c r="AN270" s="3">
        <f>+VLOOKUP($B270,'Monthly Peak Data '!$L$3:$P$14,5,FALSE)*Q270*(1+X270)</f>
        <v>-2.8634723536920748E-2</v>
      </c>
      <c r="AO270" s="3">
        <f t="shared" si="563"/>
        <v>23.656214302699652</v>
      </c>
      <c r="AP270" s="3">
        <f>+VLOOKUP($B270,'Monthly Peak Data '!$C$18:$G$29,5,FALSE)*(1+X270)</f>
        <v>0.83685888888888882</v>
      </c>
      <c r="AQ270" s="3">
        <f>+VLOOKUP($B270,'Monthly Peak Data '!$L$3:$P$14,5,FALSE)*T270*(1+X270)</f>
        <v>-6.5008360115610436E-4</v>
      </c>
      <c r="AR270" s="29">
        <f>+VLOOKUP($B270,'Monthly Peak Data '!$C$3:$G$14,5,FALSE)*U270*(1+X270)</f>
        <v>7.1301376061609304E-3</v>
      </c>
      <c r="AS270" s="3">
        <f t="shared" si="765"/>
        <v>71.471207275429265</v>
      </c>
    </row>
    <row r="271" spans="1:45" x14ac:dyDescent="0.3">
      <c r="A271" s="2">
        <f t="shared" si="591"/>
        <v>2039</v>
      </c>
      <c r="B271" s="2">
        <f t="shared" si="592"/>
        <v>12</v>
      </c>
      <c r="C271" s="3">
        <f t="shared" si="642"/>
        <v>103.37073554708765</v>
      </c>
      <c r="D271" s="6">
        <f t="shared" si="634"/>
        <v>4.6096339868540266</v>
      </c>
      <c r="E271" s="22">
        <f t="shared" si="593"/>
        <v>0.71583737887983834</v>
      </c>
      <c r="F271" s="3">
        <f t="shared" si="643"/>
        <v>73.99663638690815</v>
      </c>
      <c r="G271" s="6">
        <f t="shared" ref="G271:H271" si="775">+G270</f>
        <v>5.7821493924728884</v>
      </c>
      <c r="H271" s="6">
        <f t="shared" si="775"/>
        <v>32.439950160009296</v>
      </c>
      <c r="I271" s="6">
        <f t="shared" si="645"/>
        <v>0.28389284062392484</v>
      </c>
      <c r="J271" s="6">
        <f t="shared" si="646"/>
        <v>0.28579985503796584</v>
      </c>
      <c r="K271" s="6">
        <f t="shared" si="576"/>
        <v>4.17</v>
      </c>
      <c r="L271" s="26">
        <f t="shared" ref="L271:M271" si="776">+L259*1.03</f>
        <v>0</v>
      </c>
      <c r="M271" s="26">
        <f t="shared" si="776"/>
        <v>0</v>
      </c>
      <c r="N271" s="6">
        <f t="shared" si="666"/>
        <v>0.14430824411633317</v>
      </c>
      <c r="O271" s="26">
        <f t="shared" ref="O271:S271" si="777">+O259*(1+O$6)</f>
        <v>8.5240902775049934E-2</v>
      </c>
      <c r="P271" s="26">
        <f t="shared" si="777"/>
        <v>0.13880445964582042</v>
      </c>
      <c r="Q271" s="26">
        <f t="shared" si="777"/>
        <v>0.20071067899710798</v>
      </c>
      <c r="R271" s="26">
        <f t="shared" si="777"/>
        <v>0.83610110159814188</v>
      </c>
      <c r="S271" s="26">
        <f t="shared" si="777"/>
        <v>0.48498319647901722</v>
      </c>
      <c r="T271" s="26">
        <f t="shared" si="614"/>
        <v>4.5566607557670858E-3</v>
      </c>
      <c r="U271" s="75">
        <f>AVERAGE($U$8:$U$26)</f>
        <v>-5.1991105368215676E-2</v>
      </c>
      <c r="V271" s="2">
        <f t="shared" ref="V271:W271" si="778">+V259</f>
        <v>2.5858742599975813E-2</v>
      </c>
      <c r="W271" s="2">
        <f t="shared" si="778"/>
        <v>744</v>
      </c>
      <c r="X271" s="38">
        <f t="shared" si="773"/>
        <v>7.0000000000000007E-2</v>
      </c>
      <c r="Y271" s="5">
        <f t="shared" ref="Y271:Z271" si="779">+Y259</f>
        <v>0.30925205388425764</v>
      </c>
      <c r="Z271" s="5">
        <f t="shared" si="779"/>
        <v>-4.92388546574846E-3</v>
      </c>
      <c r="AA271" s="66">
        <f t="shared" si="619"/>
        <v>0.90461048027461755</v>
      </c>
      <c r="AB271" s="5">
        <f t="shared" si="649"/>
        <v>17.403714634620403</v>
      </c>
      <c r="AC271" s="3">
        <f t="shared" si="764"/>
        <v>1377.9634876514842</v>
      </c>
      <c r="AD271" s="3">
        <f t="shared" si="560"/>
        <v>5.2866452839826978</v>
      </c>
      <c r="AE271" s="3">
        <f t="shared" si="561"/>
        <v>5.3221576580754002</v>
      </c>
      <c r="AF271" s="3">
        <f t="shared" si="660"/>
        <v>1665.546164102115</v>
      </c>
      <c r="AG271" s="3">
        <f t="shared" si="562"/>
        <v>-170.91174103964741</v>
      </c>
      <c r="AH271" s="3">
        <f>+K271*AVERAGE('Monthly Peak Data '!$Q$8:$Q$10)*(1+X271)*'Monthly Peak Data '!$M$40*1000</f>
        <v>73.040228036989461</v>
      </c>
      <c r="AI271" s="3">
        <f>+L271*(0.5*MAX('Monthly Peak Data '!$G$18:$G$19,'Monthly Peak Data '!$G$29)+0.5*(MAX('Monthly Peak Data '!$P$3:$P$14)))*(1+X271)</f>
        <v>0</v>
      </c>
      <c r="AJ271" s="3">
        <f>+M271*0.25*MAX('Monthly Peak Data '!$P$3:$P$14)*(1+X271)</f>
        <v>0</v>
      </c>
      <c r="AK271" s="3">
        <f>+VLOOKUP($B271,'Monthly Peak Data '!$L$3:$P$14,5,FALSE)*N271*(1+X271)</f>
        <v>-0.13533273684276215</v>
      </c>
      <c r="AL271" s="3">
        <f>+O271*AB271*(1+X271)</f>
        <v>1.587353931390999</v>
      </c>
      <c r="AM271" s="3">
        <f>+VLOOKUP($B271,'Monthly Peak Data '!$L$3:$P$14,5,FALSE)*P271*(1+X271)</f>
        <v>-0.13017127001217185</v>
      </c>
      <c r="AN271" s="3">
        <f>+VLOOKUP($B271,'Monthly Peak Data '!$L$3:$P$14,5,FALSE)*Q271*(1+X271)</f>
        <v>-0.1882271222172911</v>
      </c>
      <c r="AO271" s="3">
        <f t="shared" si="563"/>
        <v>15.56985352635923</v>
      </c>
      <c r="AP271" s="3">
        <f>+VLOOKUP($B271,'Monthly Peak Data '!$C$18:$G$29,5,FALSE)*(1+X271)</f>
        <v>0</v>
      </c>
      <c r="AQ271" s="3">
        <f>+VLOOKUP($B271,'Monthly Peak Data '!$L$3:$P$14,5,FALSE)*T271*(1+X271)</f>
        <v>-4.2732511556640377E-3</v>
      </c>
      <c r="AR271" s="29">
        <f>+VLOOKUP($B271,'Monthly Peak Data '!$L$3:$P$14,5,FALSE)*U271*(1+X271)</f>
        <v>4.8757426327555788E-2</v>
      </c>
      <c r="AS271" s="3">
        <f t="shared" si="765"/>
        <v>-81.123552498808053</v>
      </c>
    </row>
  </sheetData>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3:F17"/>
  <sheetViews>
    <sheetView workbookViewId="0">
      <selection activeCell="D9" sqref="D9"/>
    </sheetView>
  </sheetViews>
  <sheetFormatPr defaultRowHeight="14.4" x14ac:dyDescent="0.3"/>
  <cols>
    <col min="1" max="1" width="19.6640625" bestFit="1" customWidth="1"/>
    <col min="2" max="2" width="16.33203125" bestFit="1" customWidth="1"/>
    <col min="3" max="6" width="12.6640625" customWidth="1"/>
    <col min="7" max="7" width="10.6640625" customWidth="1"/>
    <col min="8" max="10" width="2" customWidth="1"/>
    <col min="11" max="25" width="3" customWidth="1"/>
    <col min="26" max="26" width="10.6640625" bestFit="1" customWidth="1"/>
  </cols>
  <sheetData>
    <row r="3" spans="1:6" x14ac:dyDescent="0.25">
      <c r="A3" s="18" t="s">
        <v>151</v>
      </c>
      <c r="B3" s="18" t="s">
        <v>42</v>
      </c>
    </row>
    <row r="4" spans="1:6" x14ac:dyDescent="0.25">
      <c r="A4" s="18" t="s">
        <v>34</v>
      </c>
      <c r="B4">
        <v>18</v>
      </c>
      <c r="C4">
        <v>19</v>
      </c>
      <c r="D4">
        <v>20</v>
      </c>
      <c r="E4">
        <v>21</v>
      </c>
      <c r="F4" t="s">
        <v>35</v>
      </c>
    </row>
    <row r="5" spans="1:6" x14ac:dyDescent="0.25">
      <c r="A5" s="19">
        <v>1</v>
      </c>
      <c r="B5" s="20">
        <v>-1.083064516129032</v>
      </c>
      <c r="C5" s="20">
        <v>-1.0288709677419354</v>
      </c>
      <c r="D5" s="20">
        <v>-1.0866129032258065</v>
      </c>
      <c r="E5" s="20">
        <v>-1.1370967741935483</v>
      </c>
      <c r="F5" s="20">
        <v>-1.0839112903225812</v>
      </c>
    </row>
    <row r="6" spans="1:6" x14ac:dyDescent="0.25">
      <c r="A6" s="19">
        <v>2</v>
      </c>
      <c r="B6" s="20">
        <v>-0.98464285714285715</v>
      </c>
      <c r="C6" s="20">
        <v>-1.0623214285714286</v>
      </c>
      <c r="D6" s="20">
        <v>-1.0669642857142858</v>
      </c>
      <c r="E6" s="20">
        <v>-1.0623214285714286</v>
      </c>
      <c r="F6" s="20">
        <v>-1.0440625000000001</v>
      </c>
    </row>
    <row r="7" spans="1:6" x14ac:dyDescent="0.25">
      <c r="A7" s="19">
        <v>3</v>
      </c>
      <c r="B7" s="20">
        <v>13.498225806451607</v>
      </c>
      <c r="C7" s="20">
        <v>2.8609677419354833</v>
      </c>
      <c r="D7" s="20">
        <v>-0.17177419354838705</v>
      </c>
      <c r="E7" s="20">
        <v>-0.14258064516129026</v>
      </c>
      <c r="F7" s="20">
        <v>4.0112096774193562</v>
      </c>
    </row>
    <row r="8" spans="1:6" x14ac:dyDescent="0.25">
      <c r="A8" s="19">
        <v>4</v>
      </c>
      <c r="B8" s="20">
        <v>27.050666666666665</v>
      </c>
      <c r="C8" s="20">
        <v>9.3779999999999983</v>
      </c>
      <c r="D8" s="20">
        <v>0.47016666666666662</v>
      </c>
      <c r="E8" s="20">
        <v>-0.1386666666666666</v>
      </c>
      <c r="F8" s="20">
        <v>9.1900416666666551</v>
      </c>
    </row>
    <row r="9" spans="1:6" x14ac:dyDescent="0.25">
      <c r="A9" s="19">
        <v>5</v>
      </c>
      <c r="B9" s="20">
        <v>42.008870967741942</v>
      </c>
      <c r="C9" s="20">
        <v>20.145967741935483</v>
      </c>
      <c r="D9" s="20">
        <v>4.4964516129032255</v>
      </c>
      <c r="E9" s="20">
        <v>-0.15516129032258061</v>
      </c>
      <c r="F9" s="20">
        <v>16.624032258064499</v>
      </c>
    </row>
    <row r="10" spans="1:6" x14ac:dyDescent="0.25">
      <c r="A10" s="19">
        <v>6</v>
      </c>
      <c r="B10" s="20">
        <v>48.828500000000005</v>
      </c>
      <c r="C10" s="20">
        <v>26.297166666666666</v>
      </c>
      <c r="D10" s="20">
        <v>6.9281666666666668</v>
      </c>
      <c r="E10" s="20">
        <v>0.31416666666666676</v>
      </c>
      <c r="F10" s="20">
        <v>20.59200000000002</v>
      </c>
    </row>
    <row r="11" spans="1:6" x14ac:dyDescent="0.25">
      <c r="A11" s="19">
        <v>7</v>
      </c>
      <c r="B11" s="20">
        <v>54.174032258064521</v>
      </c>
      <c r="C11" s="20">
        <v>29.45241935483871</v>
      </c>
      <c r="D11" s="20">
        <v>7.7203225806451616</v>
      </c>
      <c r="E11" s="20">
        <v>0.31741935483870959</v>
      </c>
      <c r="F11" s="20">
        <v>22.916048387096769</v>
      </c>
    </row>
    <row r="12" spans="1:6" x14ac:dyDescent="0.25">
      <c r="A12" s="19">
        <v>8</v>
      </c>
      <c r="B12" s="20">
        <v>41.740967741935492</v>
      </c>
      <c r="C12" s="20">
        <v>17.759999999999998</v>
      </c>
      <c r="D12" s="20">
        <v>2.4138709677419352</v>
      </c>
      <c r="E12" s="20">
        <v>-0.13838709677419356</v>
      </c>
      <c r="F12" s="20">
        <v>15.444112903225799</v>
      </c>
    </row>
    <row r="13" spans="1:6" x14ac:dyDescent="0.25">
      <c r="A13" s="19">
        <v>9</v>
      </c>
      <c r="B13" s="20">
        <v>24.730000000000004</v>
      </c>
      <c r="C13" s="20">
        <v>4.7718333333333325</v>
      </c>
      <c r="D13" s="20">
        <v>-7.3666666666666672E-2</v>
      </c>
      <c r="E13" s="20">
        <v>-0.1083333333333333</v>
      </c>
      <c r="F13" s="20">
        <v>7.3299583333333356</v>
      </c>
    </row>
    <row r="14" spans="1:6" x14ac:dyDescent="0.25">
      <c r="A14" s="19">
        <v>10</v>
      </c>
      <c r="B14" s="20">
        <v>5.0759677419354849</v>
      </c>
      <c r="C14" s="20">
        <v>-5.5E-2</v>
      </c>
      <c r="D14" s="20">
        <v>-0.11741935483870965</v>
      </c>
      <c r="E14" s="20">
        <v>-5.8709677419354817E-2</v>
      </c>
      <c r="F14" s="20">
        <v>1.211209677419357</v>
      </c>
    </row>
    <row r="15" spans="1:6" x14ac:dyDescent="0.25">
      <c r="A15" s="19">
        <v>11</v>
      </c>
      <c r="B15" s="20">
        <v>-0.13333333333333336</v>
      </c>
      <c r="C15" s="20">
        <v>-0.14599999999999994</v>
      </c>
      <c r="D15" s="20">
        <v>-0.15916666666666665</v>
      </c>
      <c r="E15" s="20">
        <v>-0.17199999999999996</v>
      </c>
      <c r="F15" s="20">
        <v>-0.15262500000000004</v>
      </c>
    </row>
    <row r="16" spans="1:6" x14ac:dyDescent="0.25">
      <c r="A16" s="19">
        <v>12</v>
      </c>
      <c r="B16" s="20">
        <v>-0.87645161290322582</v>
      </c>
      <c r="C16" s="20">
        <v>-0.8466129032258064</v>
      </c>
      <c r="D16" s="20">
        <v>-0.90129032258064534</v>
      </c>
      <c r="E16" s="20">
        <v>-0.92193548387096769</v>
      </c>
      <c r="F16" s="20">
        <v>-0.88657258064516131</v>
      </c>
    </row>
    <row r="17" spans="1:6" x14ac:dyDescent="0.25">
      <c r="A17" s="19" t="s">
        <v>35</v>
      </c>
      <c r="B17" s="20">
        <v>21.307945205479456</v>
      </c>
      <c r="C17" s="20">
        <v>9.0307945205479303</v>
      </c>
      <c r="D17" s="20">
        <v>1.5563013698630157</v>
      </c>
      <c r="E17" s="20">
        <v>-0.28005479452054738</v>
      </c>
      <c r="F17" s="20">
        <v>7.9037465753424652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CCFFCC"/>
  </sheetPr>
  <dimension ref="A1:R8765"/>
  <sheetViews>
    <sheetView zoomScaleNormal="100" workbookViewId="0">
      <selection activeCell="I2" sqref="I2"/>
    </sheetView>
  </sheetViews>
  <sheetFormatPr defaultRowHeight="14.4" x14ac:dyDescent="0.3"/>
  <cols>
    <col min="1" max="1" width="5" bestFit="1" customWidth="1"/>
    <col min="2" max="2" width="6.88671875" bestFit="1" customWidth="1"/>
    <col min="3" max="3" width="4.33203125" bestFit="1" customWidth="1"/>
    <col min="4" max="4" width="11.88671875" bestFit="1" customWidth="1"/>
    <col min="5" max="5" width="10" bestFit="1" customWidth="1"/>
    <col min="6" max="6" width="8.44140625" bestFit="1" customWidth="1"/>
    <col min="7" max="7" width="15.33203125" customWidth="1"/>
    <col min="8" max="8" width="5.33203125" customWidth="1"/>
    <col min="9" max="9" width="12.109375" style="17" bestFit="1" customWidth="1"/>
    <col min="10" max="10" width="15.33203125" bestFit="1" customWidth="1"/>
    <col min="11" max="11" width="15.5546875" customWidth="1"/>
    <col min="12" max="12" width="23.109375" bestFit="1" customWidth="1"/>
    <col min="13" max="13" width="6.5546875" bestFit="1" customWidth="1"/>
    <col min="14" max="14" width="28.88671875" bestFit="1" customWidth="1"/>
    <col min="15" max="15" width="45.6640625" bestFit="1" customWidth="1"/>
    <col min="16" max="16" width="44.5546875" bestFit="1" customWidth="1"/>
  </cols>
  <sheetData>
    <row r="1" spans="1:18" ht="15" x14ac:dyDescent="0.25">
      <c r="I1" s="25">
        <f>+I2</f>
        <v>178</v>
      </c>
      <c r="J1" t="s">
        <v>155</v>
      </c>
    </row>
    <row r="2" spans="1:18" ht="15" x14ac:dyDescent="0.25">
      <c r="I2" s="25">
        <v>178</v>
      </c>
      <c r="J2" t="s">
        <v>154</v>
      </c>
    </row>
    <row r="3" spans="1:18" ht="15" x14ac:dyDescent="0.25">
      <c r="A3" t="s">
        <v>0</v>
      </c>
      <c r="B3" t="s">
        <v>1</v>
      </c>
      <c r="C3" t="s">
        <v>26</v>
      </c>
      <c r="D3" t="s">
        <v>147</v>
      </c>
      <c r="E3" t="s">
        <v>39</v>
      </c>
      <c r="F3" s="9" t="s">
        <v>27</v>
      </c>
      <c r="G3" s="9" t="s">
        <v>28</v>
      </c>
      <c r="H3" s="9" t="s">
        <v>29</v>
      </c>
      <c r="I3" s="10" t="s">
        <v>146</v>
      </c>
      <c r="J3" s="11" t="s">
        <v>30</v>
      </c>
      <c r="K3" s="11" t="s">
        <v>31</v>
      </c>
      <c r="L3" s="11" t="s">
        <v>32</v>
      </c>
      <c r="M3" s="12" t="s">
        <v>33</v>
      </c>
      <c r="N3" s="12" t="s">
        <v>141</v>
      </c>
      <c r="O3" s="12" t="s">
        <v>142</v>
      </c>
      <c r="P3" s="12" t="s">
        <v>140</v>
      </c>
    </row>
    <row r="4" spans="1:18" ht="22.5" x14ac:dyDescent="0.25">
      <c r="A4">
        <f>YEAR(F4)</f>
        <v>2018</v>
      </c>
      <c r="B4">
        <f>+MONTH(F4)</f>
        <v>9</v>
      </c>
      <c r="C4">
        <f>+DAY(F4)</f>
        <v>1</v>
      </c>
      <c r="D4">
        <f>WEEKDAY(C4)</f>
        <v>1</v>
      </c>
      <c r="E4" t="str">
        <f>IF(OR(D4=1,D4=7,H4=1,H4=2,H4=3,H4=4,H4=5,H4=6,H4=7,H4=24),"OFF","ON")</f>
        <v>OFF</v>
      </c>
      <c r="F4" s="67">
        <v>43344</v>
      </c>
      <c r="G4" s="35" t="s">
        <v>153</v>
      </c>
      <c r="H4" s="68">
        <v>1</v>
      </c>
      <c r="I4" s="93">
        <v>0</v>
      </c>
      <c r="J4">
        <f t="shared" ref="J4:J67" si="0">+I4/$I$1</f>
        <v>0</v>
      </c>
      <c r="K4" s="4">
        <v>27.61</v>
      </c>
      <c r="L4" s="4">
        <v>22.59</v>
      </c>
      <c r="M4" s="16">
        <f t="shared" ref="M4:M67" si="1">+L4*I4/1000</f>
        <v>0</v>
      </c>
      <c r="N4">
        <f t="shared" ref="N4:N67" si="2">+IF(I4=0,1,0)</f>
        <v>1</v>
      </c>
      <c r="O4">
        <f t="shared" ref="O4:O67" si="3">+IF(I4&gt;=0.5*$I$1,1,0)</f>
        <v>0</v>
      </c>
      <c r="P4" s="63">
        <f t="shared" ref="P4:P67" si="4">+IF(I4&gt;MAX(I$3652:I$5859),1,0)</f>
        <v>0</v>
      </c>
      <c r="Q4" s="34"/>
      <c r="R4" s="34"/>
    </row>
    <row r="5" spans="1:18" ht="22.5" x14ac:dyDescent="0.25">
      <c r="A5">
        <f t="shared" ref="A5:A68" si="5">YEAR(F5)</f>
        <v>2018</v>
      </c>
      <c r="B5">
        <f t="shared" ref="B5:B68" si="6">+MONTH(F5)</f>
        <v>9</v>
      </c>
      <c r="C5">
        <f t="shared" ref="C5:C68" si="7">+DAY(F5)</f>
        <v>1</v>
      </c>
      <c r="D5">
        <f t="shared" ref="D5:D68" si="8">WEEKDAY(C5)</f>
        <v>1</v>
      </c>
      <c r="E5" t="str">
        <f t="shared" ref="E5:E68" si="9">IF(OR(D5=1,D5=7,H5=1,H5=2,H5=3,H5=4,H5=5,H5=6,H5=7,H5=24),"OFF","ON")</f>
        <v>OFF</v>
      </c>
      <c r="F5" s="67">
        <v>43344</v>
      </c>
      <c r="G5" s="14" t="str">
        <f>+G4</f>
        <v>Avg of 4 NM Projects</v>
      </c>
      <c r="H5" s="68">
        <v>2</v>
      </c>
      <c r="I5" s="93">
        <v>0</v>
      </c>
      <c r="J5">
        <f t="shared" si="0"/>
        <v>0</v>
      </c>
      <c r="K5" s="4">
        <v>23.48</v>
      </c>
      <c r="L5" s="4">
        <v>20.58</v>
      </c>
      <c r="M5" s="16">
        <f t="shared" si="1"/>
        <v>0</v>
      </c>
      <c r="N5">
        <f t="shared" si="2"/>
        <v>1</v>
      </c>
      <c r="O5">
        <f t="shared" si="3"/>
        <v>0</v>
      </c>
      <c r="P5" s="63">
        <f t="shared" si="4"/>
        <v>0</v>
      </c>
    </row>
    <row r="6" spans="1:18" ht="22.5" x14ac:dyDescent="0.25">
      <c r="A6">
        <f t="shared" si="5"/>
        <v>2018</v>
      </c>
      <c r="B6">
        <f t="shared" si="6"/>
        <v>9</v>
      </c>
      <c r="C6">
        <f t="shared" si="7"/>
        <v>1</v>
      </c>
      <c r="D6">
        <f t="shared" si="8"/>
        <v>1</v>
      </c>
      <c r="E6" t="str">
        <f t="shared" si="9"/>
        <v>OFF</v>
      </c>
      <c r="F6" s="67">
        <v>43344</v>
      </c>
      <c r="G6" s="14" t="str">
        <f t="shared" ref="G6:G69" si="10">+G5</f>
        <v>Avg of 4 NM Projects</v>
      </c>
      <c r="H6" s="68">
        <v>3</v>
      </c>
      <c r="I6" s="93">
        <v>-0.13</v>
      </c>
      <c r="J6">
        <f t="shared" si="0"/>
        <v>-7.3033707865168538E-4</v>
      </c>
      <c r="K6" s="4">
        <v>22.48</v>
      </c>
      <c r="L6" s="4">
        <v>22.18</v>
      </c>
      <c r="M6" s="16">
        <f t="shared" si="1"/>
        <v>-2.8833999999999999E-3</v>
      </c>
      <c r="N6">
        <f t="shared" si="2"/>
        <v>0</v>
      </c>
      <c r="O6">
        <f t="shared" si="3"/>
        <v>0</v>
      </c>
      <c r="P6" s="63">
        <f t="shared" si="4"/>
        <v>0</v>
      </c>
    </row>
    <row r="7" spans="1:18" ht="22.5" x14ac:dyDescent="0.25">
      <c r="A7">
        <f t="shared" si="5"/>
        <v>2018</v>
      </c>
      <c r="B7">
        <f t="shared" si="6"/>
        <v>9</v>
      </c>
      <c r="C7">
        <f t="shared" si="7"/>
        <v>1</v>
      </c>
      <c r="D7">
        <f t="shared" si="8"/>
        <v>1</v>
      </c>
      <c r="E7" t="str">
        <f t="shared" si="9"/>
        <v>OFF</v>
      </c>
      <c r="F7" s="67">
        <v>43344</v>
      </c>
      <c r="G7" s="14" t="str">
        <f t="shared" si="10"/>
        <v>Avg of 4 NM Projects</v>
      </c>
      <c r="H7" s="68">
        <v>4</v>
      </c>
      <c r="I7" s="93">
        <v>-0.26</v>
      </c>
      <c r="J7">
        <f t="shared" si="0"/>
        <v>-1.4606741573033708E-3</v>
      </c>
      <c r="K7" s="4">
        <v>23.56</v>
      </c>
      <c r="L7" s="4">
        <v>22.27</v>
      </c>
      <c r="M7" s="16">
        <f t="shared" si="1"/>
        <v>-5.7902000000000006E-3</v>
      </c>
      <c r="N7">
        <f t="shared" si="2"/>
        <v>0</v>
      </c>
      <c r="O7">
        <f t="shared" si="3"/>
        <v>0</v>
      </c>
      <c r="P7" s="63">
        <f t="shared" si="4"/>
        <v>0</v>
      </c>
    </row>
    <row r="8" spans="1:18" ht="22.5" x14ac:dyDescent="0.25">
      <c r="A8">
        <f t="shared" si="5"/>
        <v>2018</v>
      </c>
      <c r="B8">
        <f t="shared" si="6"/>
        <v>9</v>
      </c>
      <c r="C8">
        <f t="shared" si="7"/>
        <v>1</v>
      </c>
      <c r="D8">
        <f t="shared" si="8"/>
        <v>1</v>
      </c>
      <c r="E8" t="str">
        <f t="shared" si="9"/>
        <v>OFF</v>
      </c>
      <c r="F8" s="67">
        <v>43344</v>
      </c>
      <c r="G8" s="14" t="str">
        <f t="shared" si="10"/>
        <v>Avg of 4 NM Projects</v>
      </c>
      <c r="H8" s="68">
        <v>5</v>
      </c>
      <c r="I8" s="93">
        <v>0</v>
      </c>
      <c r="J8">
        <f t="shared" si="0"/>
        <v>0</v>
      </c>
      <c r="K8" s="4">
        <v>22.31</v>
      </c>
      <c r="L8" s="4">
        <v>22.26</v>
      </c>
      <c r="M8" s="16">
        <f t="shared" si="1"/>
        <v>0</v>
      </c>
      <c r="N8">
        <f t="shared" si="2"/>
        <v>1</v>
      </c>
      <c r="O8">
        <f t="shared" si="3"/>
        <v>0</v>
      </c>
      <c r="P8" s="63">
        <f t="shared" si="4"/>
        <v>0</v>
      </c>
    </row>
    <row r="9" spans="1:18" ht="22.5" x14ac:dyDescent="0.25">
      <c r="A9">
        <f t="shared" si="5"/>
        <v>2018</v>
      </c>
      <c r="B9">
        <f t="shared" si="6"/>
        <v>9</v>
      </c>
      <c r="C9">
        <f t="shared" si="7"/>
        <v>1</v>
      </c>
      <c r="D9">
        <f t="shared" si="8"/>
        <v>1</v>
      </c>
      <c r="E9" t="str">
        <f t="shared" si="9"/>
        <v>OFF</v>
      </c>
      <c r="F9" s="67">
        <v>43344</v>
      </c>
      <c r="G9" s="14" t="str">
        <f t="shared" si="10"/>
        <v>Avg of 4 NM Projects</v>
      </c>
      <c r="H9" s="68">
        <v>6</v>
      </c>
      <c r="I9" s="93">
        <v>-0.13</v>
      </c>
      <c r="J9">
        <f t="shared" si="0"/>
        <v>-7.3033707865168538E-4</v>
      </c>
      <c r="K9" s="4">
        <v>23.56</v>
      </c>
      <c r="L9" s="4">
        <v>23.13</v>
      </c>
      <c r="M9" s="16">
        <f t="shared" si="1"/>
        <v>-3.0068999999999999E-3</v>
      </c>
      <c r="N9">
        <f t="shared" si="2"/>
        <v>0</v>
      </c>
      <c r="O9">
        <f t="shared" si="3"/>
        <v>0</v>
      </c>
      <c r="P9" s="63">
        <f t="shared" si="4"/>
        <v>0</v>
      </c>
    </row>
    <row r="10" spans="1:18" ht="22.5" x14ac:dyDescent="0.25">
      <c r="A10">
        <f t="shared" si="5"/>
        <v>2018</v>
      </c>
      <c r="B10">
        <f t="shared" si="6"/>
        <v>9</v>
      </c>
      <c r="C10">
        <f t="shared" si="7"/>
        <v>1</v>
      </c>
      <c r="D10">
        <f t="shared" si="8"/>
        <v>1</v>
      </c>
      <c r="E10" t="str">
        <f t="shared" si="9"/>
        <v>OFF</v>
      </c>
      <c r="F10" s="67">
        <v>43344</v>
      </c>
      <c r="G10" s="14" t="str">
        <f t="shared" si="10"/>
        <v>Avg of 4 NM Projects</v>
      </c>
      <c r="H10" s="68">
        <v>7</v>
      </c>
      <c r="I10" s="93">
        <v>1.28</v>
      </c>
      <c r="J10">
        <f t="shared" si="0"/>
        <v>7.1910112359550565E-3</v>
      </c>
      <c r="K10" s="4">
        <v>24.58</v>
      </c>
      <c r="L10" s="4">
        <v>22.05</v>
      </c>
      <c r="M10" s="16">
        <f t="shared" si="1"/>
        <v>2.8223999999999999E-2</v>
      </c>
      <c r="N10">
        <f t="shared" si="2"/>
        <v>0</v>
      </c>
      <c r="O10">
        <f t="shared" si="3"/>
        <v>0</v>
      </c>
      <c r="P10" s="63">
        <f t="shared" si="4"/>
        <v>0</v>
      </c>
    </row>
    <row r="11" spans="1:18" ht="22.5" x14ac:dyDescent="0.25">
      <c r="A11">
        <f t="shared" si="5"/>
        <v>2018</v>
      </c>
      <c r="B11">
        <f t="shared" si="6"/>
        <v>9</v>
      </c>
      <c r="C11">
        <f t="shared" si="7"/>
        <v>1</v>
      </c>
      <c r="D11">
        <f t="shared" si="8"/>
        <v>1</v>
      </c>
      <c r="E11" t="str">
        <f t="shared" si="9"/>
        <v>OFF</v>
      </c>
      <c r="F11" s="67">
        <v>43344</v>
      </c>
      <c r="G11" s="14" t="str">
        <f t="shared" si="10"/>
        <v>Avg of 4 NM Projects</v>
      </c>
      <c r="H11" s="68">
        <v>8</v>
      </c>
      <c r="I11" s="93">
        <v>17.405000000000001</v>
      </c>
      <c r="J11">
        <f t="shared" si="0"/>
        <v>9.7780898876404496E-2</v>
      </c>
      <c r="K11" s="4">
        <v>24.43</v>
      </c>
      <c r="L11" s="4">
        <v>19.5</v>
      </c>
      <c r="M11" s="16">
        <f t="shared" si="1"/>
        <v>0.33939750000000002</v>
      </c>
      <c r="N11">
        <f t="shared" si="2"/>
        <v>0</v>
      </c>
      <c r="O11">
        <f t="shared" si="3"/>
        <v>0</v>
      </c>
      <c r="P11" s="63">
        <f t="shared" si="4"/>
        <v>0</v>
      </c>
    </row>
    <row r="12" spans="1:18" ht="22.5" x14ac:dyDescent="0.25">
      <c r="A12">
        <f t="shared" si="5"/>
        <v>2018</v>
      </c>
      <c r="B12">
        <f t="shared" si="6"/>
        <v>9</v>
      </c>
      <c r="C12">
        <f t="shared" si="7"/>
        <v>1</v>
      </c>
      <c r="D12">
        <f t="shared" si="8"/>
        <v>1</v>
      </c>
      <c r="E12" t="str">
        <f t="shared" si="9"/>
        <v>OFF</v>
      </c>
      <c r="F12" s="67">
        <v>43344</v>
      </c>
      <c r="G12" s="14" t="str">
        <f t="shared" si="10"/>
        <v>Avg of 4 NM Projects</v>
      </c>
      <c r="H12" s="68">
        <v>9</v>
      </c>
      <c r="I12" s="93">
        <v>51.2</v>
      </c>
      <c r="J12">
        <f t="shared" si="0"/>
        <v>0.28764044943820227</v>
      </c>
      <c r="K12" s="4">
        <v>22.73</v>
      </c>
      <c r="L12" s="4">
        <v>22.06</v>
      </c>
      <c r="M12" s="16">
        <f t="shared" si="1"/>
        <v>1.129472</v>
      </c>
      <c r="N12">
        <f t="shared" si="2"/>
        <v>0</v>
      </c>
      <c r="O12">
        <f t="shared" si="3"/>
        <v>0</v>
      </c>
      <c r="P12" s="63">
        <f t="shared" si="4"/>
        <v>0</v>
      </c>
    </row>
    <row r="13" spans="1:18" ht="22.5" x14ac:dyDescent="0.25">
      <c r="A13">
        <f t="shared" si="5"/>
        <v>2018</v>
      </c>
      <c r="B13">
        <f t="shared" si="6"/>
        <v>9</v>
      </c>
      <c r="C13">
        <f t="shared" si="7"/>
        <v>1</v>
      </c>
      <c r="D13">
        <f t="shared" si="8"/>
        <v>1</v>
      </c>
      <c r="E13" t="str">
        <f t="shared" si="9"/>
        <v>OFF</v>
      </c>
      <c r="F13" s="67">
        <v>43344</v>
      </c>
      <c r="G13" s="14" t="str">
        <f t="shared" si="10"/>
        <v>Avg of 4 NM Projects</v>
      </c>
      <c r="H13" s="68">
        <v>10</v>
      </c>
      <c r="I13" s="93">
        <v>80.765000000000001</v>
      </c>
      <c r="J13">
        <f t="shared" si="0"/>
        <v>0.45373595505617975</v>
      </c>
      <c r="K13" s="4">
        <v>24.28</v>
      </c>
      <c r="L13" s="4">
        <v>23.4</v>
      </c>
      <c r="M13" s="16">
        <f t="shared" si="1"/>
        <v>1.8899009999999998</v>
      </c>
      <c r="N13">
        <f t="shared" si="2"/>
        <v>0</v>
      </c>
      <c r="O13">
        <f t="shared" si="3"/>
        <v>0</v>
      </c>
      <c r="P13" s="63">
        <f t="shared" si="4"/>
        <v>0</v>
      </c>
    </row>
    <row r="14" spans="1:18" ht="22.5" x14ac:dyDescent="0.25">
      <c r="A14">
        <f t="shared" si="5"/>
        <v>2018</v>
      </c>
      <c r="B14">
        <f t="shared" si="6"/>
        <v>9</v>
      </c>
      <c r="C14">
        <f t="shared" si="7"/>
        <v>1</v>
      </c>
      <c r="D14">
        <f t="shared" si="8"/>
        <v>1</v>
      </c>
      <c r="E14" t="str">
        <f t="shared" si="9"/>
        <v>OFF</v>
      </c>
      <c r="F14" s="67">
        <v>43344</v>
      </c>
      <c r="G14" s="14" t="str">
        <f t="shared" si="10"/>
        <v>Avg of 4 NM Projects</v>
      </c>
      <c r="H14" s="68">
        <v>11</v>
      </c>
      <c r="I14" s="93">
        <v>109.185</v>
      </c>
      <c r="J14">
        <f t="shared" si="0"/>
        <v>0.61339887640449442</v>
      </c>
      <c r="K14" s="4">
        <v>24.43</v>
      </c>
      <c r="L14" s="4">
        <v>22.44</v>
      </c>
      <c r="M14" s="16">
        <f t="shared" si="1"/>
        <v>2.4501114000000004</v>
      </c>
      <c r="N14">
        <f t="shared" si="2"/>
        <v>0</v>
      </c>
      <c r="O14">
        <f t="shared" si="3"/>
        <v>1</v>
      </c>
      <c r="P14" s="63">
        <f t="shared" si="4"/>
        <v>0</v>
      </c>
    </row>
    <row r="15" spans="1:18" ht="22.5" x14ac:dyDescent="0.25">
      <c r="A15">
        <f t="shared" si="5"/>
        <v>2018</v>
      </c>
      <c r="B15">
        <f t="shared" si="6"/>
        <v>9</v>
      </c>
      <c r="C15">
        <f t="shared" si="7"/>
        <v>1</v>
      </c>
      <c r="D15">
        <f t="shared" si="8"/>
        <v>1</v>
      </c>
      <c r="E15" t="str">
        <f t="shared" si="9"/>
        <v>OFF</v>
      </c>
      <c r="F15" s="67">
        <v>43344</v>
      </c>
      <c r="G15" s="14" t="str">
        <f t="shared" si="10"/>
        <v>Avg of 4 NM Projects</v>
      </c>
      <c r="H15" s="68">
        <v>12</v>
      </c>
      <c r="I15" s="93">
        <v>134.13999999999999</v>
      </c>
      <c r="J15">
        <f t="shared" si="0"/>
        <v>0.7535955056179775</v>
      </c>
      <c r="K15" s="4">
        <v>29.7</v>
      </c>
      <c r="L15" s="4">
        <v>24.67</v>
      </c>
      <c r="M15" s="16">
        <f t="shared" si="1"/>
        <v>3.3092337999999999</v>
      </c>
      <c r="N15">
        <f t="shared" si="2"/>
        <v>0</v>
      </c>
      <c r="O15">
        <f t="shared" si="3"/>
        <v>1</v>
      </c>
      <c r="P15" s="63">
        <f t="shared" si="4"/>
        <v>0</v>
      </c>
    </row>
    <row r="16" spans="1:18" ht="22.5" x14ac:dyDescent="0.25">
      <c r="A16">
        <f t="shared" si="5"/>
        <v>2018</v>
      </c>
      <c r="B16">
        <f t="shared" si="6"/>
        <v>9</v>
      </c>
      <c r="C16">
        <f t="shared" si="7"/>
        <v>1</v>
      </c>
      <c r="D16">
        <f t="shared" si="8"/>
        <v>1</v>
      </c>
      <c r="E16" t="str">
        <f t="shared" si="9"/>
        <v>OFF</v>
      </c>
      <c r="F16" s="67">
        <v>43344</v>
      </c>
      <c r="G16" s="14" t="str">
        <f t="shared" si="10"/>
        <v>Avg of 4 NM Projects</v>
      </c>
      <c r="H16" s="68">
        <v>13</v>
      </c>
      <c r="I16" s="93">
        <v>139.91</v>
      </c>
      <c r="J16">
        <f t="shared" si="0"/>
        <v>0.78601123595505618</v>
      </c>
      <c r="K16" s="4">
        <v>28.09</v>
      </c>
      <c r="L16" s="4">
        <v>25.92</v>
      </c>
      <c r="M16" s="16">
        <f t="shared" si="1"/>
        <v>3.6264672</v>
      </c>
      <c r="N16">
        <f t="shared" si="2"/>
        <v>0</v>
      </c>
      <c r="O16">
        <f t="shared" si="3"/>
        <v>1</v>
      </c>
      <c r="P16" s="63">
        <f t="shared" si="4"/>
        <v>0</v>
      </c>
    </row>
    <row r="17" spans="1:18" ht="22.5" x14ac:dyDescent="0.25">
      <c r="A17">
        <f t="shared" si="5"/>
        <v>2018</v>
      </c>
      <c r="B17">
        <f t="shared" si="6"/>
        <v>9</v>
      </c>
      <c r="C17">
        <f t="shared" si="7"/>
        <v>1</v>
      </c>
      <c r="D17">
        <f t="shared" si="8"/>
        <v>1</v>
      </c>
      <c r="E17" t="str">
        <f t="shared" si="9"/>
        <v>OFF</v>
      </c>
      <c r="F17" s="67">
        <v>43344</v>
      </c>
      <c r="G17" s="14" t="str">
        <f t="shared" si="10"/>
        <v>Avg of 4 NM Projects</v>
      </c>
      <c r="H17" s="68">
        <v>14</v>
      </c>
      <c r="I17" s="93">
        <v>141.95499999999998</v>
      </c>
      <c r="J17">
        <f t="shared" si="0"/>
        <v>0.79749999999999988</v>
      </c>
      <c r="K17" s="4">
        <v>30.12</v>
      </c>
      <c r="L17" s="4">
        <v>25.53</v>
      </c>
      <c r="M17" s="16">
        <f t="shared" si="1"/>
        <v>3.6241111499999996</v>
      </c>
      <c r="N17">
        <f t="shared" si="2"/>
        <v>0</v>
      </c>
      <c r="O17">
        <f t="shared" si="3"/>
        <v>1</v>
      </c>
      <c r="P17" s="63">
        <f t="shared" si="4"/>
        <v>0</v>
      </c>
    </row>
    <row r="18" spans="1:18" ht="22.5" x14ac:dyDescent="0.25">
      <c r="A18">
        <f t="shared" si="5"/>
        <v>2018</v>
      </c>
      <c r="B18">
        <f t="shared" si="6"/>
        <v>9</v>
      </c>
      <c r="C18">
        <f t="shared" si="7"/>
        <v>1</v>
      </c>
      <c r="D18">
        <f t="shared" si="8"/>
        <v>1</v>
      </c>
      <c r="E18" t="str">
        <f t="shared" si="9"/>
        <v>OFF</v>
      </c>
      <c r="F18" s="67">
        <v>43344</v>
      </c>
      <c r="G18" s="14" t="str">
        <f t="shared" si="10"/>
        <v>Avg of 4 NM Projects</v>
      </c>
      <c r="H18" s="68">
        <v>15</v>
      </c>
      <c r="I18" s="93">
        <v>126.845</v>
      </c>
      <c r="J18">
        <f t="shared" si="0"/>
        <v>0.71261235955056179</v>
      </c>
      <c r="K18" s="4">
        <v>33.97</v>
      </c>
      <c r="L18" s="4">
        <v>30.51</v>
      </c>
      <c r="M18" s="16">
        <f t="shared" si="1"/>
        <v>3.8700409499999999</v>
      </c>
      <c r="N18">
        <f t="shared" si="2"/>
        <v>0</v>
      </c>
      <c r="O18">
        <f t="shared" si="3"/>
        <v>1</v>
      </c>
      <c r="P18" s="63">
        <f t="shared" si="4"/>
        <v>0</v>
      </c>
    </row>
    <row r="19" spans="1:18" ht="22.5" x14ac:dyDescent="0.25">
      <c r="A19">
        <f t="shared" si="5"/>
        <v>2018</v>
      </c>
      <c r="B19">
        <f t="shared" si="6"/>
        <v>9</v>
      </c>
      <c r="C19">
        <f t="shared" si="7"/>
        <v>1</v>
      </c>
      <c r="D19">
        <f t="shared" si="8"/>
        <v>1</v>
      </c>
      <c r="E19" t="str">
        <f t="shared" si="9"/>
        <v>OFF</v>
      </c>
      <c r="F19" s="67">
        <v>43344</v>
      </c>
      <c r="G19" s="14" t="str">
        <f t="shared" si="10"/>
        <v>Avg of 4 NM Projects</v>
      </c>
      <c r="H19" s="68">
        <v>16</v>
      </c>
      <c r="I19" s="93">
        <v>102.52500000000001</v>
      </c>
      <c r="J19">
        <f t="shared" si="0"/>
        <v>0.57598314606741574</v>
      </c>
      <c r="K19" s="4">
        <v>33.9</v>
      </c>
      <c r="L19" s="4">
        <v>36.86</v>
      </c>
      <c r="M19" s="16">
        <f t="shared" si="1"/>
        <v>3.7790715000000001</v>
      </c>
      <c r="N19">
        <f t="shared" si="2"/>
        <v>0</v>
      </c>
      <c r="O19">
        <f t="shared" si="3"/>
        <v>1</v>
      </c>
      <c r="P19" s="63">
        <f t="shared" si="4"/>
        <v>0</v>
      </c>
    </row>
    <row r="20" spans="1:18" ht="22.5" x14ac:dyDescent="0.25">
      <c r="A20">
        <f t="shared" si="5"/>
        <v>2018</v>
      </c>
      <c r="B20">
        <f t="shared" si="6"/>
        <v>9</v>
      </c>
      <c r="C20">
        <f t="shared" si="7"/>
        <v>1</v>
      </c>
      <c r="D20">
        <f t="shared" si="8"/>
        <v>1</v>
      </c>
      <c r="E20" t="str">
        <f t="shared" si="9"/>
        <v>OFF</v>
      </c>
      <c r="F20" s="67">
        <v>43344</v>
      </c>
      <c r="G20" s="14" t="str">
        <f t="shared" si="10"/>
        <v>Avg of 4 NM Projects</v>
      </c>
      <c r="H20" s="68">
        <v>17</v>
      </c>
      <c r="I20" s="93">
        <v>80.640000000000015</v>
      </c>
      <c r="J20">
        <f t="shared" si="0"/>
        <v>0.45303370786516861</v>
      </c>
      <c r="K20" s="4">
        <v>34.4</v>
      </c>
      <c r="L20" s="4">
        <v>36.369999999999997</v>
      </c>
      <c r="M20" s="16">
        <f t="shared" si="1"/>
        <v>2.9328768000000003</v>
      </c>
      <c r="N20">
        <f t="shared" si="2"/>
        <v>0</v>
      </c>
      <c r="O20">
        <f t="shared" si="3"/>
        <v>0</v>
      </c>
      <c r="P20" s="63">
        <f t="shared" si="4"/>
        <v>0</v>
      </c>
    </row>
    <row r="21" spans="1:18" ht="22.5" x14ac:dyDescent="0.25">
      <c r="A21">
        <f t="shared" si="5"/>
        <v>2018</v>
      </c>
      <c r="B21">
        <f t="shared" si="6"/>
        <v>9</v>
      </c>
      <c r="C21">
        <f t="shared" si="7"/>
        <v>1</v>
      </c>
      <c r="D21">
        <f t="shared" si="8"/>
        <v>1</v>
      </c>
      <c r="E21" t="str">
        <f t="shared" si="9"/>
        <v>OFF</v>
      </c>
      <c r="F21" s="67">
        <v>43344</v>
      </c>
      <c r="G21" s="14" t="str">
        <f t="shared" si="10"/>
        <v>Avg of 4 NM Projects</v>
      </c>
      <c r="H21" s="68">
        <v>18</v>
      </c>
      <c r="I21" s="93">
        <v>45.694999999999993</v>
      </c>
      <c r="J21">
        <f t="shared" si="0"/>
        <v>0.2567134831460674</v>
      </c>
      <c r="K21" s="4">
        <v>39.229999999999997</v>
      </c>
      <c r="L21" s="4">
        <v>34.619999999999997</v>
      </c>
      <c r="M21" s="16">
        <f t="shared" si="1"/>
        <v>1.5819608999999997</v>
      </c>
      <c r="N21">
        <f t="shared" si="2"/>
        <v>0</v>
      </c>
      <c r="O21">
        <f t="shared" si="3"/>
        <v>0</v>
      </c>
      <c r="P21" s="63">
        <f t="shared" si="4"/>
        <v>0</v>
      </c>
    </row>
    <row r="22" spans="1:18" ht="22.5" x14ac:dyDescent="0.25">
      <c r="A22">
        <f t="shared" si="5"/>
        <v>2018</v>
      </c>
      <c r="B22">
        <f t="shared" si="6"/>
        <v>9</v>
      </c>
      <c r="C22">
        <f t="shared" si="7"/>
        <v>1</v>
      </c>
      <c r="D22">
        <f t="shared" si="8"/>
        <v>1</v>
      </c>
      <c r="E22" t="str">
        <f t="shared" si="9"/>
        <v>OFF</v>
      </c>
      <c r="F22" s="67">
        <v>43344</v>
      </c>
      <c r="G22" s="14" t="str">
        <f t="shared" si="10"/>
        <v>Avg of 4 NM Projects</v>
      </c>
      <c r="H22" s="68">
        <v>19</v>
      </c>
      <c r="I22" s="93">
        <v>11.524999999999999</v>
      </c>
      <c r="J22">
        <f t="shared" si="0"/>
        <v>6.4747191011235952E-2</v>
      </c>
      <c r="K22" s="4">
        <v>37.31</v>
      </c>
      <c r="L22" s="4">
        <v>28.93</v>
      </c>
      <c r="M22" s="16">
        <f t="shared" si="1"/>
        <v>0.33341824999999992</v>
      </c>
      <c r="N22">
        <f t="shared" si="2"/>
        <v>0</v>
      </c>
      <c r="O22">
        <f t="shared" si="3"/>
        <v>0</v>
      </c>
      <c r="P22" s="63">
        <f t="shared" si="4"/>
        <v>0</v>
      </c>
    </row>
    <row r="23" spans="1:18" x14ac:dyDescent="0.3">
      <c r="A23">
        <f t="shared" si="5"/>
        <v>2018</v>
      </c>
      <c r="B23">
        <f t="shared" si="6"/>
        <v>9</v>
      </c>
      <c r="C23">
        <f t="shared" si="7"/>
        <v>1</v>
      </c>
      <c r="D23">
        <f t="shared" si="8"/>
        <v>1</v>
      </c>
      <c r="E23" t="str">
        <f t="shared" si="9"/>
        <v>OFF</v>
      </c>
      <c r="F23" s="67">
        <v>43344</v>
      </c>
      <c r="G23" s="14" t="str">
        <f t="shared" si="10"/>
        <v>Avg of 4 NM Projects</v>
      </c>
      <c r="H23" s="68">
        <v>20</v>
      </c>
      <c r="I23" s="93">
        <v>0.26</v>
      </c>
      <c r="J23">
        <f t="shared" si="0"/>
        <v>1.4606741573033708E-3</v>
      </c>
      <c r="K23" s="4">
        <v>39.54</v>
      </c>
      <c r="L23" s="4">
        <v>26.66</v>
      </c>
      <c r="M23" s="16">
        <f t="shared" si="1"/>
        <v>6.9316000000000004E-3</v>
      </c>
      <c r="N23">
        <f t="shared" si="2"/>
        <v>0</v>
      </c>
      <c r="O23">
        <f t="shared" si="3"/>
        <v>0</v>
      </c>
      <c r="P23" s="63">
        <f t="shared" si="4"/>
        <v>0</v>
      </c>
    </row>
    <row r="24" spans="1:18" x14ac:dyDescent="0.3">
      <c r="A24">
        <f t="shared" si="5"/>
        <v>2018</v>
      </c>
      <c r="B24">
        <f t="shared" si="6"/>
        <v>9</v>
      </c>
      <c r="C24">
        <f t="shared" si="7"/>
        <v>1</v>
      </c>
      <c r="D24">
        <f t="shared" si="8"/>
        <v>1</v>
      </c>
      <c r="E24" t="str">
        <f t="shared" si="9"/>
        <v>OFF</v>
      </c>
      <c r="F24" s="67">
        <v>43344</v>
      </c>
      <c r="G24" s="14" t="str">
        <f t="shared" si="10"/>
        <v>Avg of 4 NM Projects</v>
      </c>
      <c r="H24" s="68">
        <v>21</v>
      </c>
      <c r="I24" s="93">
        <v>-0.13</v>
      </c>
      <c r="J24">
        <f t="shared" si="0"/>
        <v>-7.3033707865168538E-4</v>
      </c>
      <c r="K24" s="4">
        <v>34.19</v>
      </c>
      <c r="L24" s="4">
        <v>28.52</v>
      </c>
      <c r="M24" s="16">
        <f t="shared" si="1"/>
        <v>-3.7076000000000001E-3</v>
      </c>
      <c r="N24">
        <f t="shared" si="2"/>
        <v>0</v>
      </c>
      <c r="O24">
        <f t="shared" si="3"/>
        <v>0</v>
      </c>
      <c r="P24" s="63">
        <f t="shared" si="4"/>
        <v>0</v>
      </c>
    </row>
    <row r="25" spans="1:18" x14ac:dyDescent="0.3">
      <c r="A25">
        <f t="shared" si="5"/>
        <v>2018</v>
      </c>
      <c r="B25">
        <f t="shared" si="6"/>
        <v>9</v>
      </c>
      <c r="C25">
        <f t="shared" si="7"/>
        <v>1</v>
      </c>
      <c r="D25">
        <f t="shared" si="8"/>
        <v>1</v>
      </c>
      <c r="E25" t="str">
        <f t="shared" si="9"/>
        <v>OFF</v>
      </c>
      <c r="F25" s="67">
        <v>43344</v>
      </c>
      <c r="G25" s="14" t="str">
        <f t="shared" si="10"/>
        <v>Avg of 4 NM Projects</v>
      </c>
      <c r="H25" s="68">
        <v>22</v>
      </c>
      <c r="I25" s="93">
        <v>-0.13</v>
      </c>
      <c r="J25">
        <f t="shared" si="0"/>
        <v>-7.3033707865168538E-4</v>
      </c>
      <c r="K25" s="4">
        <v>27.04</v>
      </c>
      <c r="L25" s="4">
        <v>23.42</v>
      </c>
      <c r="M25" s="16">
        <f t="shared" si="1"/>
        <v>-3.0446000000000006E-3</v>
      </c>
      <c r="N25">
        <f t="shared" si="2"/>
        <v>0</v>
      </c>
      <c r="O25">
        <f t="shared" si="3"/>
        <v>0</v>
      </c>
      <c r="P25" s="63">
        <f t="shared" si="4"/>
        <v>0</v>
      </c>
    </row>
    <row r="26" spans="1:18" x14ac:dyDescent="0.3">
      <c r="A26">
        <f t="shared" si="5"/>
        <v>2018</v>
      </c>
      <c r="B26">
        <f t="shared" si="6"/>
        <v>9</v>
      </c>
      <c r="C26">
        <f t="shared" si="7"/>
        <v>1</v>
      </c>
      <c r="D26">
        <f t="shared" si="8"/>
        <v>1</v>
      </c>
      <c r="E26" t="str">
        <f t="shared" si="9"/>
        <v>OFF</v>
      </c>
      <c r="F26" s="67">
        <v>43344</v>
      </c>
      <c r="G26" s="14" t="str">
        <f t="shared" si="10"/>
        <v>Avg of 4 NM Projects</v>
      </c>
      <c r="H26" s="68">
        <v>23</v>
      </c>
      <c r="I26" s="93">
        <v>0</v>
      </c>
      <c r="J26">
        <f t="shared" si="0"/>
        <v>0</v>
      </c>
      <c r="K26" s="4">
        <v>26.63</v>
      </c>
      <c r="L26" s="4">
        <v>21.36</v>
      </c>
      <c r="M26" s="16">
        <f t="shared" si="1"/>
        <v>0</v>
      </c>
      <c r="N26">
        <f t="shared" si="2"/>
        <v>1</v>
      </c>
      <c r="O26">
        <f t="shared" si="3"/>
        <v>0</v>
      </c>
      <c r="P26" s="63">
        <f t="shared" si="4"/>
        <v>0</v>
      </c>
    </row>
    <row r="27" spans="1:18" x14ac:dyDescent="0.3">
      <c r="A27">
        <f t="shared" si="5"/>
        <v>2018</v>
      </c>
      <c r="B27">
        <f t="shared" si="6"/>
        <v>9</v>
      </c>
      <c r="C27">
        <f t="shared" si="7"/>
        <v>1</v>
      </c>
      <c r="D27">
        <f t="shared" si="8"/>
        <v>1</v>
      </c>
      <c r="E27" t="str">
        <f t="shared" si="9"/>
        <v>OFF</v>
      </c>
      <c r="F27" s="67">
        <v>43344</v>
      </c>
      <c r="G27" s="14" t="str">
        <f t="shared" si="10"/>
        <v>Avg of 4 NM Projects</v>
      </c>
      <c r="H27" s="68">
        <v>24</v>
      </c>
      <c r="I27" s="93">
        <v>-0.13</v>
      </c>
      <c r="J27">
        <f t="shared" si="0"/>
        <v>-7.3033707865168538E-4</v>
      </c>
      <c r="K27" s="4">
        <v>26.87</v>
      </c>
      <c r="L27" s="4">
        <v>19.66</v>
      </c>
      <c r="M27" s="16">
        <f t="shared" si="1"/>
        <v>-2.5558E-3</v>
      </c>
      <c r="N27">
        <f t="shared" si="2"/>
        <v>0</v>
      </c>
      <c r="O27">
        <f t="shared" si="3"/>
        <v>0</v>
      </c>
      <c r="P27" s="63">
        <f t="shared" si="4"/>
        <v>0</v>
      </c>
    </row>
    <row r="28" spans="1:18" x14ac:dyDescent="0.3">
      <c r="A28">
        <f t="shared" si="5"/>
        <v>2018</v>
      </c>
      <c r="B28">
        <f t="shared" si="6"/>
        <v>9</v>
      </c>
      <c r="C28">
        <f t="shared" si="7"/>
        <v>2</v>
      </c>
      <c r="D28">
        <f t="shared" si="8"/>
        <v>2</v>
      </c>
      <c r="E28" t="str">
        <f t="shared" si="9"/>
        <v>OFF</v>
      </c>
      <c r="F28" s="13">
        <f>+F4+1</f>
        <v>43345</v>
      </c>
      <c r="G28" s="14" t="str">
        <f t="shared" si="10"/>
        <v>Avg of 4 NM Projects</v>
      </c>
      <c r="H28" s="15">
        <f>H4</f>
        <v>1</v>
      </c>
      <c r="I28" s="93">
        <v>-0.26</v>
      </c>
      <c r="J28">
        <f t="shared" si="0"/>
        <v>-1.4606741573033708E-3</v>
      </c>
      <c r="K28" s="4">
        <v>21.8</v>
      </c>
      <c r="L28" s="4">
        <v>26.06</v>
      </c>
      <c r="M28" s="16">
        <f t="shared" si="1"/>
        <v>-6.7755999999999997E-3</v>
      </c>
      <c r="N28">
        <f t="shared" si="2"/>
        <v>0</v>
      </c>
      <c r="O28">
        <f t="shared" si="3"/>
        <v>0</v>
      </c>
      <c r="P28" s="63">
        <f t="shared" si="4"/>
        <v>0</v>
      </c>
      <c r="Q28" s="34"/>
      <c r="R28" s="34"/>
    </row>
    <row r="29" spans="1:18" x14ac:dyDescent="0.3">
      <c r="A29">
        <f t="shared" si="5"/>
        <v>2018</v>
      </c>
      <c r="B29">
        <f t="shared" si="6"/>
        <v>9</v>
      </c>
      <c r="C29">
        <f t="shared" si="7"/>
        <v>2</v>
      </c>
      <c r="D29">
        <f t="shared" si="8"/>
        <v>2</v>
      </c>
      <c r="E29" t="str">
        <f t="shared" si="9"/>
        <v>OFF</v>
      </c>
      <c r="F29" s="13">
        <f t="shared" ref="F29:F92" si="11">+F5+1</f>
        <v>43345</v>
      </c>
      <c r="G29" s="14" t="str">
        <f t="shared" si="10"/>
        <v>Avg of 4 NM Projects</v>
      </c>
      <c r="H29" s="15">
        <f t="shared" ref="H29:H92" si="12">H5</f>
        <v>2</v>
      </c>
      <c r="I29" s="93">
        <v>0</v>
      </c>
      <c r="J29">
        <f t="shared" si="0"/>
        <v>0</v>
      </c>
      <c r="K29" s="4">
        <v>16.64</v>
      </c>
      <c r="L29" s="4">
        <v>22.1</v>
      </c>
      <c r="M29" s="16">
        <f t="shared" si="1"/>
        <v>0</v>
      </c>
      <c r="N29">
        <f t="shared" si="2"/>
        <v>1</v>
      </c>
      <c r="O29">
        <f t="shared" si="3"/>
        <v>0</v>
      </c>
      <c r="P29" s="63">
        <f t="shared" si="4"/>
        <v>0</v>
      </c>
    </row>
    <row r="30" spans="1:18" x14ac:dyDescent="0.3">
      <c r="A30">
        <f t="shared" si="5"/>
        <v>2018</v>
      </c>
      <c r="B30">
        <f t="shared" si="6"/>
        <v>9</v>
      </c>
      <c r="C30">
        <f t="shared" si="7"/>
        <v>2</v>
      </c>
      <c r="D30">
        <f t="shared" si="8"/>
        <v>2</v>
      </c>
      <c r="E30" t="str">
        <f t="shared" si="9"/>
        <v>OFF</v>
      </c>
      <c r="F30" s="13">
        <f t="shared" si="11"/>
        <v>43345</v>
      </c>
      <c r="G30" s="14" t="str">
        <f t="shared" si="10"/>
        <v>Avg of 4 NM Projects</v>
      </c>
      <c r="H30" s="15">
        <f t="shared" si="12"/>
        <v>3</v>
      </c>
      <c r="I30" s="93">
        <v>-0.13</v>
      </c>
      <c r="J30">
        <f t="shared" si="0"/>
        <v>-7.3033707865168538E-4</v>
      </c>
      <c r="K30" s="4">
        <v>18.82</v>
      </c>
      <c r="L30" s="4">
        <v>22.5</v>
      </c>
      <c r="M30" s="16">
        <f t="shared" si="1"/>
        <v>-2.9250000000000001E-3</v>
      </c>
      <c r="N30">
        <f t="shared" si="2"/>
        <v>0</v>
      </c>
      <c r="O30">
        <f t="shared" si="3"/>
        <v>0</v>
      </c>
      <c r="P30" s="63">
        <f t="shared" si="4"/>
        <v>0</v>
      </c>
    </row>
    <row r="31" spans="1:18" x14ac:dyDescent="0.3">
      <c r="A31">
        <f t="shared" si="5"/>
        <v>2018</v>
      </c>
      <c r="B31">
        <f t="shared" si="6"/>
        <v>9</v>
      </c>
      <c r="C31">
        <f t="shared" si="7"/>
        <v>2</v>
      </c>
      <c r="D31">
        <f t="shared" si="8"/>
        <v>2</v>
      </c>
      <c r="E31" t="str">
        <f t="shared" si="9"/>
        <v>OFF</v>
      </c>
      <c r="F31" s="13">
        <f t="shared" si="11"/>
        <v>43345</v>
      </c>
      <c r="G31" s="14" t="str">
        <f t="shared" si="10"/>
        <v>Avg of 4 NM Projects</v>
      </c>
      <c r="H31" s="15">
        <f t="shared" si="12"/>
        <v>4</v>
      </c>
      <c r="I31" s="93">
        <v>-0.13</v>
      </c>
      <c r="J31">
        <f t="shared" si="0"/>
        <v>-7.3033707865168538E-4</v>
      </c>
      <c r="K31" s="4">
        <v>18.52</v>
      </c>
      <c r="L31" s="4">
        <v>22.5</v>
      </c>
      <c r="M31" s="16">
        <f t="shared" si="1"/>
        <v>-2.9250000000000001E-3</v>
      </c>
      <c r="N31">
        <f t="shared" si="2"/>
        <v>0</v>
      </c>
      <c r="O31">
        <f t="shared" si="3"/>
        <v>0</v>
      </c>
      <c r="P31" s="63">
        <f t="shared" si="4"/>
        <v>0</v>
      </c>
    </row>
    <row r="32" spans="1:18" x14ac:dyDescent="0.3">
      <c r="A32">
        <f t="shared" si="5"/>
        <v>2018</v>
      </c>
      <c r="B32">
        <f t="shared" si="6"/>
        <v>9</v>
      </c>
      <c r="C32">
        <f t="shared" si="7"/>
        <v>2</v>
      </c>
      <c r="D32">
        <f t="shared" si="8"/>
        <v>2</v>
      </c>
      <c r="E32" t="str">
        <f t="shared" si="9"/>
        <v>OFF</v>
      </c>
      <c r="F32" s="13">
        <f t="shared" si="11"/>
        <v>43345</v>
      </c>
      <c r="G32" s="14" t="str">
        <f t="shared" si="10"/>
        <v>Avg of 4 NM Projects</v>
      </c>
      <c r="H32" s="15">
        <f t="shared" si="12"/>
        <v>5</v>
      </c>
      <c r="I32" s="93">
        <v>-0.13</v>
      </c>
      <c r="J32">
        <f t="shared" si="0"/>
        <v>-7.3033707865168538E-4</v>
      </c>
      <c r="K32" s="4">
        <v>17.77</v>
      </c>
      <c r="L32" s="4">
        <v>22.27</v>
      </c>
      <c r="M32" s="16">
        <f t="shared" si="1"/>
        <v>-2.8951000000000003E-3</v>
      </c>
      <c r="N32">
        <f t="shared" si="2"/>
        <v>0</v>
      </c>
      <c r="O32">
        <f t="shared" si="3"/>
        <v>0</v>
      </c>
      <c r="P32" s="63">
        <f t="shared" si="4"/>
        <v>0</v>
      </c>
    </row>
    <row r="33" spans="1:16" x14ac:dyDescent="0.3">
      <c r="A33">
        <f t="shared" si="5"/>
        <v>2018</v>
      </c>
      <c r="B33">
        <f t="shared" si="6"/>
        <v>9</v>
      </c>
      <c r="C33">
        <f t="shared" si="7"/>
        <v>2</v>
      </c>
      <c r="D33">
        <f t="shared" si="8"/>
        <v>2</v>
      </c>
      <c r="E33" t="str">
        <f t="shared" si="9"/>
        <v>OFF</v>
      </c>
      <c r="F33" s="13">
        <f t="shared" si="11"/>
        <v>43345</v>
      </c>
      <c r="G33" s="14" t="str">
        <f t="shared" si="10"/>
        <v>Avg of 4 NM Projects</v>
      </c>
      <c r="H33" s="15">
        <f t="shared" si="12"/>
        <v>6</v>
      </c>
      <c r="I33" s="93">
        <v>0</v>
      </c>
      <c r="J33">
        <f t="shared" si="0"/>
        <v>0</v>
      </c>
      <c r="K33" s="4">
        <v>17.16</v>
      </c>
      <c r="L33" s="4">
        <v>22.28</v>
      </c>
      <c r="M33" s="16">
        <f t="shared" si="1"/>
        <v>0</v>
      </c>
      <c r="N33">
        <f t="shared" si="2"/>
        <v>1</v>
      </c>
      <c r="O33">
        <f t="shared" si="3"/>
        <v>0</v>
      </c>
      <c r="P33" s="63">
        <f t="shared" si="4"/>
        <v>0</v>
      </c>
    </row>
    <row r="34" spans="1:16" x14ac:dyDescent="0.3">
      <c r="A34">
        <f t="shared" si="5"/>
        <v>2018</v>
      </c>
      <c r="B34">
        <f t="shared" si="6"/>
        <v>9</v>
      </c>
      <c r="C34">
        <f t="shared" si="7"/>
        <v>2</v>
      </c>
      <c r="D34">
        <f t="shared" si="8"/>
        <v>2</v>
      </c>
      <c r="E34" t="str">
        <f t="shared" si="9"/>
        <v>OFF</v>
      </c>
      <c r="F34" s="13">
        <f t="shared" si="11"/>
        <v>43345</v>
      </c>
      <c r="G34" s="14" t="str">
        <f t="shared" si="10"/>
        <v>Avg of 4 NM Projects</v>
      </c>
      <c r="H34" s="15">
        <f t="shared" si="12"/>
        <v>7</v>
      </c>
      <c r="I34" s="93">
        <v>0.64</v>
      </c>
      <c r="J34">
        <f t="shared" si="0"/>
        <v>3.5955056179775282E-3</v>
      </c>
      <c r="K34" s="4">
        <v>20.010000000000002</v>
      </c>
      <c r="L34" s="4">
        <v>22.59</v>
      </c>
      <c r="M34" s="16">
        <f t="shared" si="1"/>
        <v>1.4457599999999999E-2</v>
      </c>
      <c r="N34">
        <f t="shared" si="2"/>
        <v>0</v>
      </c>
      <c r="O34">
        <f t="shared" si="3"/>
        <v>0</v>
      </c>
      <c r="P34" s="63">
        <f t="shared" si="4"/>
        <v>0</v>
      </c>
    </row>
    <row r="35" spans="1:16" x14ac:dyDescent="0.3">
      <c r="A35">
        <f t="shared" si="5"/>
        <v>2018</v>
      </c>
      <c r="B35">
        <f t="shared" si="6"/>
        <v>9</v>
      </c>
      <c r="C35">
        <f t="shared" si="7"/>
        <v>2</v>
      </c>
      <c r="D35">
        <f t="shared" si="8"/>
        <v>2</v>
      </c>
      <c r="E35" t="str">
        <f t="shared" si="9"/>
        <v>ON</v>
      </c>
      <c r="F35" s="13">
        <f t="shared" si="11"/>
        <v>43345</v>
      </c>
      <c r="G35" s="14" t="str">
        <f t="shared" si="10"/>
        <v>Avg of 4 NM Projects</v>
      </c>
      <c r="H35" s="15">
        <f t="shared" si="12"/>
        <v>8</v>
      </c>
      <c r="I35" s="93">
        <v>14.209999999999997</v>
      </c>
      <c r="J35">
        <f t="shared" si="0"/>
        <v>7.9831460674157292E-2</v>
      </c>
      <c r="K35" s="4">
        <v>21.33</v>
      </c>
      <c r="L35" s="4">
        <v>17.22</v>
      </c>
      <c r="M35" s="16">
        <f t="shared" si="1"/>
        <v>0.24469619999999995</v>
      </c>
      <c r="N35">
        <f t="shared" si="2"/>
        <v>0</v>
      </c>
      <c r="O35">
        <f t="shared" si="3"/>
        <v>0</v>
      </c>
      <c r="P35" s="63">
        <f t="shared" si="4"/>
        <v>0</v>
      </c>
    </row>
    <row r="36" spans="1:16" x14ac:dyDescent="0.3">
      <c r="A36">
        <f t="shared" si="5"/>
        <v>2018</v>
      </c>
      <c r="B36">
        <f t="shared" si="6"/>
        <v>9</v>
      </c>
      <c r="C36">
        <f t="shared" si="7"/>
        <v>2</v>
      </c>
      <c r="D36">
        <f t="shared" si="8"/>
        <v>2</v>
      </c>
      <c r="E36" t="str">
        <f t="shared" si="9"/>
        <v>ON</v>
      </c>
      <c r="F36" s="13">
        <f t="shared" si="11"/>
        <v>43345</v>
      </c>
      <c r="G36" s="14" t="str">
        <f t="shared" si="10"/>
        <v>Avg of 4 NM Projects</v>
      </c>
      <c r="H36" s="15">
        <f t="shared" si="12"/>
        <v>9</v>
      </c>
      <c r="I36" s="93">
        <v>21.51</v>
      </c>
      <c r="J36">
        <f t="shared" si="0"/>
        <v>0.12084269662921349</v>
      </c>
      <c r="K36" s="4">
        <v>21.35</v>
      </c>
      <c r="L36" s="4">
        <v>18.809999999999999</v>
      </c>
      <c r="M36" s="16">
        <f t="shared" si="1"/>
        <v>0.40460309999999999</v>
      </c>
      <c r="N36">
        <f t="shared" si="2"/>
        <v>0</v>
      </c>
      <c r="O36">
        <f t="shared" si="3"/>
        <v>0</v>
      </c>
      <c r="P36" s="63">
        <f t="shared" si="4"/>
        <v>0</v>
      </c>
    </row>
    <row r="37" spans="1:16" x14ac:dyDescent="0.3">
      <c r="A37">
        <f t="shared" si="5"/>
        <v>2018</v>
      </c>
      <c r="B37">
        <f t="shared" si="6"/>
        <v>9</v>
      </c>
      <c r="C37">
        <f t="shared" si="7"/>
        <v>2</v>
      </c>
      <c r="D37">
        <f t="shared" si="8"/>
        <v>2</v>
      </c>
      <c r="E37" t="str">
        <f t="shared" si="9"/>
        <v>ON</v>
      </c>
      <c r="F37" s="13">
        <f t="shared" si="11"/>
        <v>43345</v>
      </c>
      <c r="G37" s="14" t="str">
        <f t="shared" si="10"/>
        <v>Avg of 4 NM Projects</v>
      </c>
      <c r="H37" s="15">
        <f t="shared" si="12"/>
        <v>10</v>
      </c>
      <c r="I37" s="93">
        <v>50.69</v>
      </c>
      <c r="J37">
        <f t="shared" si="0"/>
        <v>0.28477528089887638</v>
      </c>
      <c r="K37" s="4">
        <v>24.01</v>
      </c>
      <c r="L37" s="4">
        <v>23.19</v>
      </c>
      <c r="M37" s="16">
        <f t="shared" si="1"/>
        <v>1.1755011</v>
      </c>
      <c r="N37">
        <f t="shared" si="2"/>
        <v>0</v>
      </c>
      <c r="O37">
        <f t="shared" si="3"/>
        <v>0</v>
      </c>
      <c r="P37" s="63">
        <f t="shared" si="4"/>
        <v>0</v>
      </c>
    </row>
    <row r="38" spans="1:16" x14ac:dyDescent="0.3">
      <c r="A38">
        <f t="shared" si="5"/>
        <v>2018</v>
      </c>
      <c r="B38">
        <f t="shared" si="6"/>
        <v>9</v>
      </c>
      <c r="C38">
        <f t="shared" si="7"/>
        <v>2</v>
      </c>
      <c r="D38">
        <f t="shared" si="8"/>
        <v>2</v>
      </c>
      <c r="E38" t="str">
        <f t="shared" si="9"/>
        <v>ON</v>
      </c>
      <c r="F38" s="13">
        <f t="shared" si="11"/>
        <v>43345</v>
      </c>
      <c r="G38" s="14" t="str">
        <f t="shared" si="10"/>
        <v>Avg of 4 NM Projects</v>
      </c>
      <c r="H38" s="15">
        <f t="shared" si="12"/>
        <v>11</v>
      </c>
      <c r="I38" s="93">
        <v>66.685000000000002</v>
      </c>
      <c r="J38">
        <f t="shared" si="0"/>
        <v>0.37463483146067417</v>
      </c>
      <c r="K38" s="4">
        <v>24.8</v>
      </c>
      <c r="L38" s="4">
        <v>23.66</v>
      </c>
      <c r="M38" s="16">
        <f t="shared" si="1"/>
        <v>1.5777671</v>
      </c>
      <c r="N38">
        <f t="shared" si="2"/>
        <v>0</v>
      </c>
      <c r="O38">
        <f t="shared" si="3"/>
        <v>0</v>
      </c>
      <c r="P38" s="63">
        <f t="shared" si="4"/>
        <v>0</v>
      </c>
    </row>
    <row r="39" spans="1:16" x14ac:dyDescent="0.3">
      <c r="A39">
        <f t="shared" si="5"/>
        <v>2018</v>
      </c>
      <c r="B39">
        <f t="shared" si="6"/>
        <v>9</v>
      </c>
      <c r="C39">
        <f t="shared" si="7"/>
        <v>2</v>
      </c>
      <c r="D39">
        <f t="shared" si="8"/>
        <v>2</v>
      </c>
      <c r="E39" t="str">
        <f t="shared" si="9"/>
        <v>ON</v>
      </c>
      <c r="F39" s="13">
        <f t="shared" si="11"/>
        <v>43345</v>
      </c>
      <c r="G39" s="14" t="str">
        <f t="shared" si="10"/>
        <v>Avg of 4 NM Projects</v>
      </c>
      <c r="H39" s="15">
        <f t="shared" si="12"/>
        <v>12</v>
      </c>
      <c r="I39" s="93">
        <v>75.009999999999991</v>
      </c>
      <c r="J39">
        <f t="shared" si="0"/>
        <v>0.42140449438202243</v>
      </c>
      <c r="K39" s="4">
        <v>28.66</v>
      </c>
      <c r="L39" s="4">
        <v>22.94</v>
      </c>
      <c r="M39" s="16">
        <f t="shared" si="1"/>
        <v>1.7207294</v>
      </c>
      <c r="N39">
        <f t="shared" si="2"/>
        <v>0</v>
      </c>
      <c r="O39">
        <f t="shared" si="3"/>
        <v>0</v>
      </c>
      <c r="P39" s="63">
        <f t="shared" si="4"/>
        <v>0</v>
      </c>
    </row>
    <row r="40" spans="1:16" x14ac:dyDescent="0.3">
      <c r="A40">
        <f t="shared" si="5"/>
        <v>2018</v>
      </c>
      <c r="B40">
        <f t="shared" si="6"/>
        <v>9</v>
      </c>
      <c r="C40">
        <f t="shared" si="7"/>
        <v>2</v>
      </c>
      <c r="D40">
        <f t="shared" si="8"/>
        <v>2</v>
      </c>
      <c r="E40" t="str">
        <f t="shared" si="9"/>
        <v>ON</v>
      </c>
      <c r="F40" s="13">
        <f t="shared" si="11"/>
        <v>43345</v>
      </c>
      <c r="G40" s="14" t="str">
        <f t="shared" si="10"/>
        <v>Avg of 4 NM Projects</v>
      </c>
      <c r="H40" s="15">
        <f t="shared" si="12"/>
        <v>13</v>
      </c>
      <c r="I40" s="93">
        <v>68.099999999999994</v>
      </c>
      <c r="J40">
        <f t="shared" si="0"/>
        <v>0.38258426966292131</v>
      </c>
      <c r="K40" s="4">
        <v>29.58</v>
      </c>
      <c r="L40" s="4">
        <v>23.6</v>
      </c>
      <c r="M40" s="16">
        <f t="shared" si="1"/>
        <v>1.6071599999999999</v>
      </c>
      <c r="N40">
        <f t="shared" si="2"/>
        <v>0</v>
      </c>
      <c r="O40">
        <f t="shared" si="3"/>
        <v>0</v>
      </c>
      <c r="P40" s="63">
        <f t="shared" si="4"/>
        <v>0</v>
      </c>
    </row>
    <row r="41" spans="1:16" x14ac:dyDescent="0.3">
      <c r="A41">
        <f t="shared" si="5"/>
        <v>2018</v>
      </c>
      <c r="B41">
        <f t="shared" si="6"/>
        <v>9</v>
      </c>
      <c r="C41">
        <f t="shared" si="7"/>
        <v>2</v>
      </c>
      <c r="D41">
        <f t="shared" si="8"/>
        <v>2</v>
      </c>
      <c r="E41" t="str">
        <f t="shared" si="9"/>
        <v>ON</v>
      </c>
      <c r="F41" s="13">
        <f t="shared" si="11"/>
        <v>43345</v>
      </c>
      <c r="G41" s="14" t="str">
        <f t="shared" si="10"/>
        <v>Avg of 4 NM Projects</v>
      </c>
      <c r="H41" s="15">
        <f t="shared" si="12"/>
        <v>14</v>
      </c>
      <c r="I41" s="93">
        <v>40.954999999999998</v>
      </c>
      <c r="J41">
        <f t="shared" si="0"/>
        <v>0.23008426966292134</v>
      </c>
      <c r="K41" s="4">
        <v>33.06</v>
      </c>
      <c r="L41" s="4">
        <v>24.66</v>
      </c>
      <c r="M41" s="16">
        <f t="shared" si="1"/>
        <v>1.0099503000000001</v>
      </c>
      <c r="N41">
        <f t="shared" si="2"/>
        <v>0</v>
      </c>
      <c r="O41">
        <f t="shared" si="3"/>
        <v>0</v>
      </c>
      <c r="P41" s="63">
        <f t="shared" si="4"/>
        <v>0</v>
      </c>
    </row>
    <row r="42" spans="1:16" x14ac:dyDescent="0.3">
      <c r="A42">
        <f t="shared" si="5"/>
        <v>2018</v>
      </c>
      <c r="B42">
        <f t="shared" si="6"/>
        <v>9</v>
      </c>
      <c r="C42">
        <f t="shared" si="7"/>
        <v>2</v>
      </c>
      <c r="D42">
        <f t="shared" si="8"/>
        <v>2</v>
      </c>
      <c r="E42" t="str">
        <f t="shared" si="9"/>
        <v>ON</v>
      </c>
      <c r="F42" s="13">
        <f t="shared" si="11"/>
        <v>43345</v>
      </c>
      <c r="G42" s="14" t="str">
        <f t="shared" si="10"/>
        <v>Avg of 4 NM Projects</v>
      </c>
      <c r="H42" s="15">
        <f t="shared" si="12"/>
        <v>15</v>
      </c>
      <c r="I42" s="93">
        <v>34.82</v>
      </c>
      <c r="J42">
        <f t="shared" si="0"/>
        <v>0.19561797752808988</v>
      </c>
      <c r="K42" s="4">
        <v>33.53</v>
      </c>
      <c r="L42" s="4">
        <v>35.520000000000003</v>
      </c>
      <c r="M42" s="16">
        <f t="shared" si="1"/>
        <v>1.2368064000000001</v>
      </c>
      <c r="N42">
        <f t="shared" si="2"/>
        <v>0</v>
      </c>
      <c r="O42">
        <f t="shared" si="3"/>
        <v>0</v>
      </c>
      <c r="P42" s="63">
        <f t="shared" si="4"/>
        <v>0</v>
      </c>
    </row>
    <row r="43" spans="1:16" x14ac:dyDescent="0.3">
      <c r="A43">
        <f t="shared" si="5"/>
        <v>2018</v>
      </c>
      <c r="B43">
        <f t="shared" si="6"/>
        <v>9</v>
      </c>
      <c r="C43">
        <f t="shared" si="7"/>
        <v>2</v>
      </c>
      <c r="D43">
        <f t="shared" si="8"/>
        <v>2</v>
      </c>
      <c r="E43" t="str">
        <f t="shared" si="9"/>
        <v>ON</v>
      </c>
      <c r="F43" s="13">
        <f t="shared" si="11"/>
        <v>43345</v>
      </c>
      <c r="G43" s="14" t="str">
        <f t="shared" si="10"/>
        <v>Avg of 4 NM Projects</v>
      </c>
      <c r="H43" s="15">
        <f t="shared" si="12"/>
        <v>16</v>
      </c>
      <c r="I43" s="93">
        <v>33.29</v>
      </c>
      <c r="J43">
        <f t="shared" si="0"/>
        <v>0.18702247191011234</v>
      </c>
      <c r="K43" s="4">
        <v>40.85</v>
      </c>
      <c r="L43" s="4">
        <v>42.08</v>
      </c>
      <c r="M43" s="16">
        <f t="shared" si="1"/>
        <v>1.4008431999999997</v>
      </c>
      <c r="N43">
        <f t="shared" si="2"/>
        <v>0</v>
      </c>
      <c r="O43">
        <f t="shared" si="3"/>
        <v>0</v>
      </c>
      <c r="P43" s="63">
        <f t="shared" si="4"/>
        <v>0</v>
      </c>
    </row>
    <row r="44" spans="1:16" x14ac:dyDescent="0.3">
      <c r="A44">
        <f t="shared" si="5"/>
        <v>2018</v>
      </c>
      <c r="B44">
        <f t="shared" si="6"/>
        <v>9</v>
      </c>
      <c r="C44">
        <f t="shared" si="7"/>
        <v>2</v>
      </c>
      <c r="D44">
        <f t="shared" si="8"/>
        <v>2</v>
      </c>
      <c r="E44" t="str">
        <f t="shared" si="9"/>
        <v>ON</v>
      </c>
      <c r="F44" s="13">
        <f t="shared" si="11"/>
        <v>43345</v>
      </c>
      <c r="G44" s="14" t="str">
        <f t="shared" si="10"/>
        <v>Avg of 4 NM Projects</v>
      </c>
      <c r="H44" s="15">
        <f t="shared" si="12"/>
        <v>17</v>
      </c>
      <c r="I44" s="93">
        <v>34.809999999999995</v>
      </c>
      <c r="J44">
        <f t="shared" si="0"/>
        <v>0.19556179775280896</v>
      </c>
      <c r="K44" s="4">
        <v>42.97</v>
      </c>
      <c r="L44" s="4">
        <v>40.49</v>
      </c>
      <c r="M44" s="16">
        <f t="shared" si="1"/>
        <v>1.4094568999999999</v>
      </c>
      <c r="N44">
        <f t="shared" si="2"/>
        <v>0</v>
      </c>
      <c r="O44">
        <f t="shared" si="3"/>
        <v>0</v>
      </c>
      <c r="P44" s="63">
        <f t="shared" si="4"/>
        <v>0</v>
      </c>
    </row>
    <row r="45" spans="1:16" x14ac:dyDescent="0.3">
      <c r="A45">
        <f t="shared" si="5"/>
        <v>2018</v>
      </c>
      <c r="B45">
        <f t="shared" si="6"/>
        <v>9</v>
      </c>
      <c r="C45">
        <f t="shared" si="7"/>
        <v>2</v>
      </c>
      <c r="D45">
        <f t="shared" si="8"/>
        <v>2</v>
      </c>
      <c r="E45" t="str">
        <f t="shared" si="9"/>
        <v>ON</v>
      </c>
      <c r="F45" s="13">
        <f t="shared" si="11"/>
        <v>43345</v>
      </c>
      <c r="G45" s="14" t="str">
        <f t="shared" si="10"/>
        <v>Avg of 4 NM Projects</v>
      </c>
      <c r="H45" s="15">
        <f t="shared" si="12"/>
        <v>18</v>
      </c>
      <c r="I45" s="93">
        <v>18.695</v>
      </c>
      <c r="J45">
        <f t="shared" si="0"/>
        <v>0.10502808988764045</v>
      </c>
      <c r="K45" s="4">
        <v>42.76</v>
      </c>
      <c r="L45" s="4">
        <v>41.34</v>
      </c>
      <c r="M45" s="16">
        <f t="shared" si="1"/>
        <v>0.77285130000000002</v>
      </c>
      <c r="N45">
        <f t="shared" si="2"/>
        <v>0</v>
      </c>
      <c r="O45">
        <f t="shared" si="3"/>
        <v>0</v>
      </c>
      <c r="P45" s="63">
        <f t="shared" si="4"/>
        <v>0</v>
      </c>
    </row>
    <row r="46" spans="1:16" x14ac:dyDescent="0.3">
      <c r="A46">
        <f t="shared" si="5"/>
        <v>2018</v>
      </c>
      <c r="B46">
        <f t="shared" si="6"/>
        <v>9</v>
      </c>
      <c r="C46">
        <f t="shared" si="7"/>
        <v>2</v>
      </c>
      <c r="D46">
        <f t="shared" si="8"/>
        <v>2</v>
      </c>
      <c r="E46" t="str">
        <f t="shared" si="9"/>
        <v>ON</v>
      </c>
      <c r="F46" s="13">
        <f t="shared" si="11"/>
        <v>43345</v>
      </c>
      <c r="G46" s="14" t="str">
        <f t="shared" si="10"/>
        <v>Avg of 4 NM Projects</v>
      </c>
      <c r="H46" s="15">
        <f t="shared" si="12"/>
        <v>19</v>
      </c>
      <c r="I46" s="93">
        <v>6.4050000000000002</v>
      </c>
      <c r="J46">
        <f t="shared" si="0"/>
        <v>3.5983146067415733E-2</v>
      </c>
      <c r="K46" s="4">
        <v>39.11</v>
      </c>
      <c r="L46" s="4">
        <v>39.96</v>
      </c>
      <c r="M46" s="16">
        <f t="shared" si="1"/>
        <v>0.2559438</v>
      </c>
      <c r="N46">
        <f t="shared" si="2"/>
        <v>0</v>
      </c>
      <c r="O46">
        <f t="shared" si="3"/>
        <v>0</v>
      </c>
      <c r="P46" s="63">
        <f t="shared" si="4"/>
        <v>0</v>
      </c>
    </row>
    <row r="47" spans="1:16" x14ac:dyDescent="0.3">
      <c r="A47">
        <f t="shared" si="5"/>
        <v>2018</v>
      </c>
      <c r="B47">
        <f t="shared" si="6"/>
        <v>9</v>
      </c>
      <c r="C47">
        <f t="shared" si="7"/>
        <v>2</v>
      </c>
      <c r="D47">
        <f t="shared" si="8"/>
        <v>2</v>
      </c>
      <c r="E47" t="str">
        <f t="shared" si="9"/>
        <v>ON</v>
      </c>
      <c r="F47" s="13">
        <f t="shared" si="11"/>
        <v>43345</v>
      </c>
      <c r="G47" s="14" t="str">
        <f t="shared" si="10"/>
        <v>Avg of 4 NM Projects</v>
      </c>
      <c r="H47" s="15">
        <f t="shared" si="12"/>
        <v>20</v>
      </c>
      <c r="I47" s="93">
        <v>0.26</v>
      </c>
      <c r="J47">
        <f t="shared" si="0"/>
        <v>1.4606741573033708E-3</v>
      </c>
      <c r="K47" s="4">
        <v>39.47</v>
      </c>
      <c r="L47" s="4">
        <v>39.18</v>
      </c>
      <c r="M47" s="16">
        <f t="shared" si="1"/>
        <v>1.0186799999999999E-2</v>
      </c>
      <c r="N47">
        <f t="shared" si="2"/>
        <v>0</v>
      </c>
      <c r="O47">
        <f t="shared" si="3"/>
        <v>0</v>
      </c>
      <c r="P47" s="63">
        <f t="shared" si="4"/>
        <v>0</v>
      </c>
    </row>
    <row r="48" spans="1:16" x14ac:dyDescent="0.3">
      <c r="A48">
        <f t="shared" si="5"/>
        <v>2018</v>
      </c>
      <c r="B48">
        <f t="shared" si="6"/>
        <v>9</v>
      </c>
      <c r="C48">
        <f t="shared" si="7"/>
        <v>2</v>
      </c>
      <c r="D48">
        <f t="shared" si="8"/>
        <v>2</v>
      </c>
      <c r="E48" t="str">
        <f t="shared" si="9"/>
        <v>ON</v>
      </c>
      <c r="F48" s="13">
        <f t="shared" si="11"/>
        <v>43345</v>
      </c>
      <c r="G48" s="14" t="str">
        <f t="shared" si="10"/>
        <v>Avg of 4 NM Projects</v>
      </c>
      <c r="H48" s="15">
        <f t="shared" si="12"/>
        <v>21</v>
      </c>
      <c r="I48" s="93">
        <v>-0.13</v>
      </c>
      <c r="J48">
        <f t="shared" si="0"/>
        <v>-7.3033707865168538E-4</v>
      </c>
      <c r="K48" s="4">
        <v>40.520000000000003</v>
      </c>
      <c r="L48" s="4">
        <v>35.1</v>
      </c>
      <c r="M48" s="16">
        <f t="shared" si="1"/>
        <v>-4.5630000000000002E-3</v>
      </c>
      <c r="N48">
        <f t="shared" si="2"/>
        <v>0</v>
      </c>
      <c r="O48">
        <f t="shared" si="3"/>
        <v>0</v>
      </c>
      <c r="P48" s="63">
        <f t="shared" si="4"/>
        <v>0</v>
      </c>
    </row>
    <row r="49" spans="1:18" x14ac:dyDescent="0.3">
      <c r="A49">
        <f t="shared" si="5"/>
        <v>2018</v>
      </c>
      <c r="B49">
        <f t="shared" si="6"/>
        <v>9</v>
      </c>
      <c r="C49">
        <f t="shared" si="7"/>
        <v>2</v>
      </c>
      <c r="D49">
        <f t="shared" si="8"/>
        <v>2</v>
      </c>
      <c r="E49" t="str">
        <f t="shared" si="9"/>
        <v>ON</v>
      </c>
      <c r="F49" s="13">
        <f t="shared" si="11"/>
        <v>43345</v>
      </c>
      <c r="G49" s="14" t="str">
        <f t="shared" si="10"/>
        <v>Avg of 4 NM Projects</v>
      </c>
      <c r="H49" s="15">
        <f t="shared" si="12"/>
        <v>22</v>
      </c>
      <c r="I49" s="93">
        <v>0</v>
      </c>
      <c r="J49">
        <f t="shared" si="0"/>
        <v>0</v>
      </c>
      <c r="K49" s="4">
        <v>31.25</v>
      </c>
      <c r="L49" s="4">
        <v>37.42</v>
      </c>
      <c r="M49" s="16">
        <f t="shared" si="1"/>
        <v>0</v>
      </c>
      <c r="N49">
        <f t="shared" si="2"/>
        <v>1</v>
      </c>
      <c r="O49">
        <f t="shared" si="3"/>
        <v>0</v>
      </c>
      <c r="P49" s="63">
        <f t="shared" si="4"/>
        <v>0</v>
      </c>
    </row>
    <row r="50" spans="1:18" x14ac:dyDescent="0.3">
      <c r="A50">
        <f t="shared" si="5"/>
        <v>2018</v>
      </c>
      <c r="B50">
        <f t="shared" si="6"/>
        <v>9</v>
      </c>
      <c r="C50">
        <f t="shared" si="7"/>
        <v>2</v>
      </c>
      <c r="D50">
        <f t="shared" si="8"/>
        <v>2</v>
      </c>
      <c r="E50" t="str">
        <f t="shared" si="9"/>
        <v>ON</v>
      </c>
      <c r="F50" s="13">
        <f t="shared" si="11"/>
        <v>43345</v>
      </c>
      <c r="G50" s="14" t="str">
        <f t="shared" si="10"/>
        <v>Avg of 4 NM Projects</v>
      </c>
      <c r="H50" s="15">
        <f t="shared" si="12"/>
        <v>23</v>
      </c>
      <c r="I50" s="93">
        <v>-0.26</v>
      </c>
      <c r="J50">
        <f t="shared" si="0"/>
        <v>-1.4606741573033708E-3</v>
      </c>
      <c r="K50" s="4">
        <v>28.76</v>
      </c>
      <c r="L50" s="4">
        <v>32.07</v>
      </c>
      <c r="M50" s="16">
        <f t="shared" si="1"/>
        <v>-8.3382000000000005E-3</v>
      </c>
      <c r="N50">
        <f t="shared" si="2"/>
        <v>0</v>
      </c>
      <c r="O50">
        <f t="shared" si="3"/>
        <v>0</v>
      </c>
      <c r="P50" s="63">
        <f t="shared" si="4"/>
        <v>0</v>
      </c>
    </row>
    <row r="51" spans="1:18" x14ac:dyDescent="0.3">
      <c r="A51">
        <f t="shared" si="5"/>
        <v>2018</v>
      </c>
      <c r="B51">
        <f t="shared" si="6"/>
        <v>9</v>
      </c>
      <c r="C51">
        <f t="shared" si="7"/>
        <v>2</v>
      </c>
      <c r="D51">
        <f t="shared" si="8"/>
        <v>2</v>
      </c>
      <c r="E51" t="str">
        <f t="shared" si="9"/>
        <v>OFF</v>
      </c>
      <c r="F51" s="13">
        <f t="shared" si="11"/>
        <v>43345</v>
      </c>
      <c r="G51" s="14" t="str">
        <f t="shared" si="10"/>
        <v>Avg of 4 NM Projects</v>
      </c>
      <c r="H51" s="15">
        <f t="shared" si="12"/>
        <v>24</v>
      </c>
      <c r="I51" s="93">
        <v>-0.26</v>
      </c>
      <c r="J51">
        <f t="shared" si="0"/>
        <v>-1.4606741573033708E-3</v>
      </c>
      <c r="K51" s="4">
        <v>29.25</v>
      </c>
      <c r="L51" s="4">
        <v>28.03</v>
      </c>
      <c r="M51" s="16">
        <f t="shared" si="1"/>
        <v>-7.2878000000000005E-3</v>
      </c>
      <c r="N51">
        <f t="shared" si="2"/>
        <v>0</v>
      </c>
      <c r="O51">
        <f t="shared" si="3"/>
        <v>0</v>
      </c>
      <c r="P51" s="63">
        <f t="shared" si="4"/>
        <v>0</v>
      </c>
    </row>
    <row r="52" spans="1:18" x14ac:dyDescent="0.3">
      <c r="A52">
        <f t="shared" si="5"/>
        <v>2018</v>
      </c>
      <c r="B52">
        <f t="shared" si="6"/>
        <v>9</v>
      </c>
      <c r="C52">
        <f t="shared" si="7"/>
        <v>3</v>
      </c>
      <c r="D52">
        <f t="shared" si="8"/>
        <v>3</v>
      </c>
      <c r="E52" t="str">
        <f t="shared" si="9"/>
        <v>OFF</v>
      </c>
      <c r="F52" s="13">
        <f t="shared" si="11"/>
        <v>43346</v>
      </c>
      <c r="G52" s="14" t="str">
        <f t="shared" si="10"/>
        <v>Avg of 4 NM Projects</v>
      </c>
      <c r="H52" s="15">
        <f t="shared" si="12"/>
        <v>1</v>
      </c>
      <c r="I52" s="93">
        <v>-0.13</v>
      </c>
      <c r="J52">
        <f t="shared" si="0"/>
        <v>-7.3033707865168538E-4</v>
      </c>
      <c r="K52" s="4">
        <v>27.13</v>
      </c>
      <c r="L52" s="4">
        <v>28.89</v>
      </c>
      <c r="M52" s="16">
        <f t="shared" si="1"/>
        <v>-3.7556999999999998E-3</v>
      </c>
      <c r="N52">
        <f t="shared" si="2"/>
        <v>0</v>
      </c>
      <c r="O52">
        <f t="shared" si="3"/>
        <v>0</v>
      </c>
      <c r="P52" s="63">
        <f t="shared" si="4"/>
        <v>0</v>
      </c>
      <c r="Q52" s="34"/>
      <c r="R52" s="34"/>
    </row>
    <row r="53" spans="1:18" x14ac:dyDescent="0.3">
      <c r="A53">
        <f t="shared" si="5"/>
        <v>2018</v>
      </c>
      <c r="B53">
        <f t="shared" si="6"/>
        <v>9</v>
      </c>
      <c r="C53">
        <f t="shared" si="7"/>
        <v>3</v>
      </c>
      <c r="D53">
        <f t="shared" si="8"/>
        <v>3</v>
      </c>
      <c r="E53" t="str">
        <f t="shared" si="9"/>
        <v>OFF</v>
      </c>
      <c r="F53" s="13">
        <f t="shared" si="11"/>
        <v>43346</v>
      </c>
      <c r="G53" s="14" t="str">
        <f t="shared" si="10"/>
        <v>Avg of 4 NM Projects</v>
      </c>
      <c r="H53" s="15">
        <f t="shared" si="12"/>
        <v>2</v>
      </c>
      <c r="I53" s="93">
        <v>0</v>
      </c>
      <c r="J53">
        <f t="shared" si="0"/>
        <v>0</v>
      </c>
      <c r="K53" s="4">
        <v>23.7</v>
      </c>
      <c r="L53" s="4">
        <v>27.29</v>
      </c>
      <c r="M53" s="16">
        <f t="shared" si="1"/>
        <v>0</v>
      </c>
      <c r="N53">
        <f t="shared" si="2"/>
        <v>1</v>
      </c>
      <c r="O53">
        <f t="shared" si="3"/>
        <v>0</v>
      </c>
      <c r="P53" s="63">
        <f t="shared" si="4"/>
        <v>0</v>
      </c>
    </row>
    <row r="54" spans="1:18" x14ac:dyDescent="0.3">
      <c r="A54">
        <f t="shared" si="5"/>
        <v>2018</v>
      </c>
      <c r="B54">
        <f t="shared" si="6"/>
        <v>9</v>
      </c>
      <c r="C54">
        <f t="shared" si="7"/>
        <v>3</v>
      </c>
      <c r="D54">
        <f t="shared" si="8"/>
        <v>3</v>
      </c>
      <c r="E54" t="str">
        <f t="shared" si="9"/>
        <v>OFF</v>
      </c>
      <c r="F54" s="13">
        <f t="shared" si="11"/>
        <v>43346</v>
      </c>
      <c r="G54" s="14" t="str">
        <f t="shared" si="10"/>
        <v>Avg of 4 NM Projects</v>
      </c>
      <c r="H54" s="15">
        <f t="shared" si="12"/>
        <v>3</v>
      </c>
      <c r="I54" s="93">
        <v>-0.13</v>
      </c>
      <c r="J54">
        <f t="shared" si="0"/>
        <v>-7.3033707865168538E-4</v>
      </c>
      <c r="K54" s="4">
        <v>22.27</v>
      </c>
      <c r="L54" s="4">
        <v>26.24</v>
      </c>
      <c r="M54" s="16">
        <f t="shared" si="1"/>
        <v>-3.4112000000000001E-3</v>
      </c>
      <c r="N54">
        <f t="shared" si="2"/>
        <v>0</v>
      </c>
      <c r="O54">
        <f t="shared" si="3"/>
        <v>0</v>
      </c>
      <c r="P54" s="63">
        <f t="shared" si="4"/>
        <v>0</v>
      </c>
    </row>
    <row r="55" spans="1:18" x14ac:dyDescent="0.3">
      <c r="A55">
        <f t="shared" si="5"/>
        <v>2018</v>
      </c>
      <c r="B55">
        <f t="shared" si="6"/>
        <v>9</v>
      </c>
      <c r="C55">
        <f t="shared" si="7"/>
        <v>3</v>
      </c>
      <c r="D55">
        <f t="shared" si="8"/>
        <v>3</v>
      </c>
      <c r="E55" t="str">
        <f t="shared" si="9"/>
        <v>OFF</v>
      </c>
      <c r="F55" s="13">
        <f t="shared" si="11"/>
        <v>43346</v>
      </c>
      <c r="G55" s="14" t="str">
        <f t="shared" si="10"/>
        <v>Avg of 4 NM Projects</v>
      </c>
      <c r="H55" s="15">
        <f t="shared" si="12"/>
        <v>4</v>
      </c>
      <c r="I55" s="93">
        <v>0</v>
      </c>
      <c r="J55">
        <f t="shared" si="0"/>
        <v>0</v>
      </c>
      <c r="K55" s="4">
        <v>21.34</v>
      </c>
      <c r="L55" s="4">
        <v>26.92</v>
      </c>
      <c r="M55" s="16">
        <f t="shared" si="1"/>
        <v>0</v>
      </c>
      <c r="N55">
        <f t="shared" si="2"/>
        <v>1</v>
      </c>
      <c r="O55">
        <f t="shared" si="3"/>
        <v>0</v>
      </c>
      <c r="P55" s="63">
        <f t="shared" si="4"/>
        <v>0</v>
      </c>
    </row>
    <row r="56" spans="1:18" x14ac:dyDescent="0.3">
      <c r="A56">
        <f t="shared" si="5"/>
        <v>2018</v>
      </c>
      <c r="B56">
        <f t="shared" si="6"/>
        <v>9</v>
      </c>
      <c r="C56">
        <f t="shared" si="7"/>
        <v>3</v>
      </c>
      <c r="D56">
        <f t="shared" si="8"/>
        <v>3</v>
      </c>
      <c r="E56" t="str">
        <f t="shared" si="9"/>
        <v>OFF</v>
      </c>
      <c r="F56" s="13">
        <f t="shared" si="11"/>
        <v>43346</v>
      </c>
      <c r="G56" s="14" t="str">
        <f t="shared" si="10"/>
        <v>Avg of 4 NM Projects</v>
      </c>
      <c r="H56" s="15">
        <f t="shared" si="12"/>
        <v>5</v>
      </c>
      <c r="I56" s="93">
        <v>-0.13</v>
      </c>
      <c r="J56">
        <f t="shared" si="0"/>
        <v>-7.3033707865168538E-4</v>
      </c>
      <c r="K56" s="4">
        <v>21.5</v>
      </c>
      <c r="L56" s="4">
        <v>26.9</v>
      </c>
      <c r="M56" s="16">
        <f t="shared" si="1"/>
        <v>-3.4969999999999997E-3</v>
      </c>
      <c r="N56">
        <f t="shared" si="2"/>
        <v>0</v>
      </c>
      <c r="O56">
        <f t="shared" si="3"/>
        <v>0</v>
      </c>
      <c r="P56" s="63">
        <f t="shared" si="4"/>
        <v>0</v>
      </c>
    </row>
    <row r="57" spans="1:18" x14ac:dyDescent="0.3">
      <c r="A57">
        <f t="shared" si="5"/>
        <v>2018</v>
      </c>
      <c r="B57">
        <f t="shared" si="6"/>
        <v>9</v>
      </c>
      <c r="C57">
        <f t="shared" si="7"/>
        <v>3</v>
      </c>
      <c r="D57">
        <f t="shared" si="8"/>
        <v>3</v>
      </c>
      <c r="E57" t="str">
        <f t="shared" si="9"/>
        <v>OFF</v>
      </c>
      <c r="F57" s="13">
        <f t="shared" si="11"/>
        <v>43346</v>
      </c>
      <c r="G57" s="14" t="str">
        <f t="shared" si="10"/>
        <v>Avg of 4 NM Projects</v>
      </c>
      <c r="H57" s="15">
        <f t="shared" si="12"/>
        <v>6</v>
      </c>
      <c r="I57" s="93">
        <v>0</v>
      </c>
      <c r="J57">
        <f t="shared" si="0"/>
        <v>0</v>
      </c>
      <c r="K57" s="4">
        <v>21.56</v>
      </c>
      <c r="L57" s="4">
        <v>29.06</v>
      </c>
      <c r="M57" s="16">
        <f t="shared" si="1"/>
        <v>0</v>
      </c>
      <c r="N57">
        <f t="shared" si="2"/>
        <v>1</v>
      </c>
      <c r="O57">
        <f t="shared" si="3"/>
        <v>0</v>
      </c>
      <c r="P57" s="63">
        <f t="shared" si="4"/>
        <v>0</v>
      </c>
    </row>
    <row r="58" spans="1:18" x14ac:dyDescent="0.3">
      <c r="A58">
        <f t="shared" si="5"/>
        <v>2018</v>
      </c>
      <c r="B58">
        <f t="shared" si="6"/>
        <v>9</v>
      </c>
      <c r="C58">
        <f t="shared" si="7"/>
        <v>3</v>
      </c>
      <c r="D58">
        <f t="shared" si="8"/>
        <v>3</v>
      </c>
      <c r="E58" t="str">
        <f t="shared" si="9"/>
        <v>OFF</v>
      </c>
      <c r="F58" s="13">
        <f t="shared" si="11"/>
        <v>43346</v>
      </c>
      <c r="G58" s="14" t="str">
        <f t="shared" si="10"/>
        <v>Avg of 4 NM Projects</v>
      </c>
      <c r="H58" s="15">
        <f t="shared" si="12"/>
        <v>7</v>
      </c>
      <c r="I58" s="93">
        <v>0.89500000000000002</v>
      </c>
      <c r="J58">
        <f t="shared" si="0"/>
        <v>5.0280898876404493E-3</v>
      </c>
      <c r="K58" s="4">
        <v>22.24</v>
      </c>
      <c r="L58" s="4">
        <v>26.43</v>
      </c>
      <c r="M58" s="16">
        <f t="shared" si="1"/>
        <v>2.3654849999999998E-2</v>
      </c>
      <c r="N58">
        <f t="shared" si="2"/>
        <v>0</v>
      </c>
      <c r="O58">
        <f t="shared" si="3"/>
        <v>0</v>
      </c>
      <c r="P58" s="63">
        <f t="shared" si="4"/>
        <v>0</v>
      </c>
    </row>
    <row r="59" spans="1:18" x14ac:dyDescent="0.3">
      <c r="A59">
        <f t="shared" si="5"/>
        <v>2018</v>
      </c>
      <c r="B59">
        <f t="shared" si="6"/>
        <v>9</v>
      </c>
      <c r="C59">
        <f t="shared" si="7"/>
        <v>3</v>
      </c>
      <c r="D59">
        <f t="shared" si="8"/>
        <v>3</v>
      </c>
      <c r="E59" t="str">
        <f t="shared" si="9"/>
        <v>ON</v>
      </c>
      <c r="F59" s="13">
        <f t="shared" si="11"/>
        <v>43346</v>
      </c>
      <c r="G59" s="14" t="str">
        <f t="shared" si="10"/>
        <v>Avg of 4 NM Projects</v>
      </c>
      <c r="H59" s="15">
        <f t="shared" si="12"/>
        <v>8</v>
      </c>
      <c r="I59" s="93">
        <v>12.29</v>
      </c>
      <c r="J59">
        <f t="shared" si="0"/>
        <v>6.9044943820224719E-2</v>
      </c>
      <c r="K59" s="4">
        <v>23.39</v>
      </c>
      <c r="L59" s="4">
        <v>25.77</v>
      </c>
      <c r="M59" s="16">
        <f t="shared" si="1"/>
        <v>0.31671329999999992</v>
      </c>
      <c r="N59">
        <f t="shared" si="2"/>
        <v>0</v>
      </c>
      <c r="O59">
        <f t="shared" si="3"/>
        <v>0</v>
      </c>
      <c r="P59" s="63">
        <f t="shared" si="4"/>
        <v>0</v>
      </c>
    </row>
    <row r="60" spans="1:18" x14ac:dyDescent="0.3">
      <c r="A60">
        <f t="shared" si="5"/>
        <v>2018</v>
      </c>
      <c r="B60">
        <f t="shared" si="6"/>
        <v>9</v>
      </c>
      <c r="C60">
        <f t="shared" si="7"/>
        <v>3</v>
      </c>
      <c r="D60">
        <f t="shared" si="8"/>
        <v>3</v>
      </c>
      <c r="E60" t="str">
        <f t="shared" si="9"/>
        <v>ON</v>
      </c>
      <c r="F60" s="13">
        <f t="shared" si="11"/>
        <v>43346</v>
      </c>
      <c r="G60" s="14" t="str">
        <f t="shared" si="10"/>
        <v>Avg of 4 NM Projects</v>
      </c>
      <c r="H60" s="15">
        <f t="shared" si="12"/>
        <v>9</v>
      </c>
      <c r="I60" s="93">
        <v>44.03</v>
      </c>
      <c r="J60">
        <f t="shared" si="0"/>
        <v>0.24735955056179776</v>
      </c>
      <c r="K60" s="4">
        <v>23.43</v>
      </c>
      <c r="L60" s="4">
        <v>36.36</v>
      </c>
      <c r="M60" s="16">
        <f t="shared" si="1"/>
        <v>1.6009308</v>
      </c>
      <c r="N60">
        <f t="shared" si="2"/>
        <v>0</v>
      </c>
      <c r="O60">
        <f t="shared" si="3"/>
        <v>0</v>
      </c>
      <c r="P60" s="63">
        <f t="shared" si="4"/>
        <v>0</v>
      </c>
    </row>
    <row r="61" spans="1:18" x14ac:dyDescent="0.3">
      <c r="A61">
        <f t="shared" si="5"/>
        <v>2018</v>
      </c>
      <c r="B61">
        <f t="shared" si="6"/>
        <v>9</v>
      </c>
      <c r="C61">
        <f t="shared" si="7"/>
        <v>3</v>
      </c>
      <c r="D61">
        <f t="shared" si="8"/>
        <v>3</v>
      </c>
      <c r="E61" t="str">
        <f t="shared" si="9"/>
        <v>ON</v>
      </c>
      <c r="F61" s="13">
        <f t="shared" si="11"/>
        <v>43346</v>
      </c>
      <c r="G61" s="14" t="str">
        <f t="shared" si="10"/>
        <v>Avg of 4 NM Projects</v>
      </c>
      <c r="H61" s="15">
        <f t="shared" si="12"/>
        <v>10</v>
      </c>
      <c r="I61" s="93">
        <v>80.39</v>
      </c>
      <c r="J61">
        <f t="shared" si="0"/>
        <v>0.45162921348314605</v>
      </c>
      <c r="K61" s="4">
        <v>27.13</v>
      </c>
      <c r="L61" s="4">
        <v>56.91</v>
      </c>
      <c r="M61" s="16">
        <f t="shared" si="1"/>
        <v>4.5749949000000001</v>
      </c>
      <c r="N61">
        <f t="shared" si="2"/>
        <v>0</v>
      </c>
      <c r="O61">
        <f t="shared" si="3"/>
        <v>0</v>
      </c>
      <c r="P61" s="63">
        <f t="shared" si="4"/>
        <v>0</v>
      </c>
    </row>
    <row r="62" spans="1:18" x14ac:dyDescent="0.3">
      <c r="A62">
        <f t="shared" si="5"/>
        <v>2018</v>
      </c>
      <c r="B62">
        <f t="shared" si="6"/>
        <v>9</v>
      </c>
      <c r="C62">
        <f t="shared" si="7"/>
        <v>3</v>
      </c>
      <c r="D62">
        <f t="shared" si="8"/>
        <v>3</v>
      </c>
      <c r="E62" t="str">
        <f t="shared" si="9"/>
        <v>ON</v>
      </c>
      <c r="F62" s="13">
        <f t="shared" si="11"/>
        <v>43346</v>
      </c>
      <c r="G62" s="14" t="str">
        <f t="shared" si="10"/>
        <v>Avg of 4 NM Projects</v>
      </c>
      <c r="H62" s="15">
        <f t="shared" si="12"/>
        <v>11</v>
      </c>
      <c r="I62" s="93">
        <v>109.18</v>
      </c>
      <c r="J62">
        <f t="shared" si="0"/>
        <v>0.61337078651685395</v>
      </c>
      <c r="K62" s="4">
        <v>31.94</v>
      </c>
      <c r="L62" s="4">
        <v>59.57</v>
      </c>
      <c r="M62" s="16">
        <f t="shared" si="1"/>
        <v>6.5038526000000001</v>
      </c>
      <c r="N62">
        <f t="shared" si="2"/>
        <v>0</v>
      </c>
      <c r="O62">
        <f t="shared" si="3"/>
        <v>1</v>
      </c>
      <c r="P62" s="63">
        <f t="shared" si="4"/>
        <v>0</v>
      </c>
    </row>
    <row r="63" spans="1:18" x14ac:dyDescent="0.3">
      <c r="A63">
        <f t="shared" si="5"/>
        <v>2018</v>
      </c>
      <c r="B63">
        <f t="shared" si="6"/>
        <v>9</v>
      </c>
      <c r="C63">
        <f t="shared" si="7"/>
        <v>3</v>
      </c>
      <c r="D63">
        <f t="shared" si="8"/>
        <v>3</v>
      </c>
      <c r="E63" t="str">
        <f t="shared" si="9"/>
        <v>ON</v>
      </c>
      <c r="F63" s="13">
        <f t="shared" si="11"/>
        <v>43346</v>
      </c>
      <c r="G63" s="14" t="str">
        <f t="shared" si="10"/>
        <v>Avg of 4 NM Projects</v>
      </c>
      <c r="H63" s="15">
        <f t="shared" si="12"/>
        <v>12</v>
      </c>
      <c r="I63" s="93">
        <v>118.14999999999999</v>
      </c>
      <c r="J63">
        <f t="shared" si="0"/>
        <v>0.66376404494382013</v>
      </c>
      <c r="K63" s="4">
        <v>39.03</v>
      </c>
      <c r="L63" s="4">
        <v>56.73</v>
      </c>
      <c r="M63" s="16">
        <f t="shared" si="1"/>
        <v>6.7026494999999997</v>
      </c>
      <c r="N63">
        <f t="shared" si="2"/>
        <v>0</v>
      </c>
      <c r="O63">
        <f t="shared" si="3"/>
        <v>1</v>
      </c>
      <c r="P63" s="63">
        <f t="shared" si="4"/>
        <v>0</v>
      </c>
    </row>
    <row r="64" spans="1:18" x14ac:dyDescent="0.3">
      <c r="A64">
        <f t="shared" si="5"/>
        <v>2018</v>
      </c>
      <c r="B64">
        <f t="shared" si="6"/>
        <v>9</v>
      </c>
      <c r="C64">
        <f t="shared" si="7"/>
        <v>3</v>
      </c>
      <c r="D64">
        <f t="shared" si="8"/>
        <v>3</v>
      </c>
      <c r="E64" t="str">
        <f t="shared" si="9"/>
        <v>ON</v>
      </c>
      <c r="F64" s="13">
        <f t="shared" si="11"/>
        <v>43346</v>
      </c>
      <c r="G64" s="14" t="str">
        <f t="shared" si="10"/>
        <v>Avg of 4 NM Projects</v>
      </c>
      <c r="H64" s="15">
        <f t="shared" si="12"/>
        <v>13</v>
      </c>
      <c r="I64" s="93">
        <v>96.25</v>
      </c>
      <c r="J64">
        <f t="shared" si="0"/>
        <v>0.5407303370786517</v>
      </c>
      <c r="K64" s="4">
        <v>58.12</v>
      </c>
      <c r="L64" s="4">
        <v>63.65</v>
      </c>
      <c r="M64" s="16">
        <f t="shared" si="1"/>
        <v>6.1263125</v>
      </c>
      <c r="N64">
        <f t="shared" si="2"/>
        <v>0</v>
      </c>
      <c r="O64">
        <f t="shared" si="3"/>
        <v>1</v>
      </c>
      <c r="P64" s="63">
        <f t="shared" si="4"/>
        <v>0</v>
      </c>
    </row>
    <row r="65" spans="1:18" x14ac:dyDescent="0.3">
      <c r="A65">
        <f t="shared" si="5"/>
        <v>2018</v>
      </c>
      <c r="B65">
        <f t="shared" si="6"/>
        <v>9</v>
      </c>
      <c r="C65">
        <f t="shared" si="7"/>
        <v>3</v>
      </c>
      <c r="D65">
        <f t="shared" si="8"/>
        <v>3</v>
      </c>
      <c r="E65" t="str">
        <f t="shared" si="9"/>
        <v>ON</v>
      </c>
      <c r="F65" s="13">
        <f t="shared" si="11"/>
        <v>43346</v>
      </c>
      <c r="G65" s="14" t="str">
        <f t="shared" si="10"/>
        <v>Avg of 4 NM Projects</v>
      </c>
      <c r="H65" s="15">
        <f t="shared" si="12"/>
        <v>14</v>
      </c>
      <c r="I65" s="93">
        <v>95.62</v>
      </c>
      <c r="J65">
        <f t="shared" si="0"/>
        <v>0.53719101123595503</v>
      </c>
      <c r="K65" s="4">
        <v>49.03</v>
      </c>
      <c r="L65" s="4">
        <v>75.3</v>
      </c>
      <c r="M65" s="16">
        <f t="shared" si="1"/>
        <v>7.2001859999999995</v>
      </c>
      <c r="N65">
        <f t="shared" si="2"/>
        <v>0</v>
      </c>
      <c r="O65">
        <f t="shared" si="3"/>
        <v>1</v>
      </c>
      <c r="P65" s="63">
        <f t="shared" si="4"/>
        <v>0</v>
      </c>
    </row>
    <row r="66" spans="1:18" x14ac:dyDescent="0.3">
      <c r="A66">
        <f t="shared" si="5"/>
        <v>2018</v>
      </c>
      <c r="B66">
        <f t="shared" si="6"/>
        <v>9</v>
      </c>
      <c r="C66">
        <f t="shared" si="7"/>
        <v>3</v>
      </c>
      <c r="D66">
        <f t="shared" si="8"/>
        <v>3</v>
      </c>
      <c r="E66" t="str">
        <f t="shared" si="9"/>
        <v>ON</v>
      </c>
      <c r="F66" s="13">
        <f t="shared" si="11"/>
        <v>43346</v>
      </c>
      <c r="G66" s="14" t="str">
        <f t="shared" si="10"/>
        <v>Avg of 4 NM Projects</v>
      </c>
      <c r="H66" s="15">
        <f t="shared" si="12"/>
        <v>15</v>
      </c>
      <c r="I66" s="93">
        <v>71.424999999999997</v>
      </c>
      <c r="J66">
        <f t="shared" si="0"/>
        <v>0.40126404494382023</v>
      </c>
      <c r="K66" s="4">
        <v>52.21</v>
      </c>
      <c r="L66" s="4">
        <v>218.64</v>
      </c>
      <c r="M66" s="16">
        <f t="shared" si="1"/>
        <v>15.616361999999999</v>
      </c>
      <c r="N66">
        <f t="shared" si="2"/>
        <v>0</v>
      </c>
      <c r="O66">
        <f t="shared" si="3"/>
        <v>0</v>
      </c>
      <c r="P66" s="63">
        <f t="shared" si="4"/>
        <v>0</v>
      </c>
    </row>
    <row r="67" spans="1:18" x14ac:dyDescent="0.3">
      <c r="A67">
        <f t="shared" si="5"/>
        <v>2018</v>
      </c>
      <c r="B67">
        <f t="shared" si="6"/>
        <v>9</v>
      </c>
      <c r="C67">
        <f t="shared" si="7"/>
        <v>3</v>
      </c>
      <c r="D67">
        <f t="shared" si="8"/>
        <v>3</v>
      </c>
      <c r="E67" t="str">
        <f t="shared" si="9"/>
        <v>ON</v>
      </c>
      <c r="F67" s="13">
        <f t="shared" si="11"/>
        <v>43346</v>
      </c>
      <c r="G67" s="14" t="str">
        <f t="shared" si="10"/>
        <v>Avg of 4 NM Projects</v>
      </c>
      <c r="H67" s="15">
        <f t="shared" si="12"/>
        <v>16</v>
      </c>
      <c r="I67" s="93">
        <v>54.53</v>
      </c>
      <c r="J67">
        <f t="shared" si="0"/>
        <v>0.30634831460674156</v>
      </c>
      <c r="K67" s="4">
        <v>58.66</v>
      </c>
      <c r="L67" s="4">
        <v>561.69000000000005</v>
      </c>
      <c r="M67" s="16">
        <f t="shared" si="1"/>
        <v>30.628955700000002</v>
      </c>
      <c r="N67">
        <f t="shared" si="2"/>
        <v>0</v>
      </c>
      <c r="O67">
        <f t="shared" si="3"/>
        <v>0</v>
      </c>
      <c r="P67" s="63">
        <f t="shared" si="4"/>
        <v>0</v>
      </c>
    </row>
    <row r="68" spans="1:18" x14ac:dyDescent="0.3">
      <c r="A68">
        <f t="shared" si="5"/>
        <v>2018</v>
      </c>
      <c r="B68">
        <f t="shared" si="6"/>
        <v>9</v>
      </c>
      <c r="C68">
        <f t="shared" si="7"/>
        <v>3</v>
      </c>
      <c r="D68">
        <f t="shared" si="8"/>
        <v>3</v>
      </c>
      <c r="E68" t="str">
        <f t="shared" si="9"/>
        <v>ON</v>
      </c>
      <c r="F68" s="13">
        <f t="shared" si="11"/>
        <v>43346</v>
      </c>
      <c r="G68" s="14" t="str">
        <f t="shared" si="10"/>
        <v>Avg of 4 NM Projects</v>
      </c>
      <c r="H68" s="15">
        <f t="shared" si="12"/>
        <v>17</v>
      </c>
      <c r="I68" s="93">
        <v>53.120000000000005</v>
      </c>
      <c r="J68">
        <f t="shared" ref="J68:J131" si="13">+I68/$I$1</f>
        <v>0.29842696629213483</v>
      </c>
      <c r="K68" s="4">
        <v>60.81</v>
      </c>
      <c r="L68" s="4">
        <v>1093.49</v>
      </c>
      <c r="M68" s="16">
        <f t="shared" ref="M68:M131" si="14">+L68*I68/1000</f>
        <v>58.086188800000002</v>
      </c>
      <c r="N68">
        <f t="shared" ref="N68:N131" si="15">+IF(I68=0,1,0)</f>
        <v>0</v>
      </c>
      <c r="O68">
        <f t="shared" ref="O68:O131" si="16">+IF(I68&gt;=0.5*$I$1,1,0)</f>
        <v>0</v>
      </c>
      <c r="P68" s="63">
        <f t="shared" ref="P68:P131" si="17">+IF(I68&gt;MAX(I$3652:I$5859),1,0)</f>
        <v>0</v>
      </c>
    </row>
    <row r="69" spans="1:18" x14ac:dyDescent="0.3">
      <c r="A69">
        <f t="shared" ref="A69:A132" si="18">YEAR(F69)</f>
        <v>2018</v>
      </c>
      <c r="B69">
        <f t="shared" ref="B69:B132" si="19">+MONTH(F69)</f>
        <v>9</v>
      </c>
      <c r="C69">
        <f t="shared" ref="C69:C132" si="20">+DAY(F69)</f>
        <v>3</v>
      </c>
      <c r="D69">
        <f t="shared" ref="D69:D132" si="21">WEEKDAY(C69)</f>
        <v>3</v>
      </c>
      <c r="E69" t="str">
        <f t="shared" ref="E69:E132" si="22">IF(OR(D69=1,D69=7,H69=1,H69=2,H69=3,H69=4,H69=5,H69=6,H69=7,H69=24),"OFF","ON")</f>
        <v>ON</v>
      </c>
      <c r="F69" s="13">
        <f t="shared" si="11"/>
        <v>43346</v>
      </c>
      <c r="G69" s="14" t="str">
        <f t="shared" si="10"/>
        <v>Avg of 4 NM Projects</v>
      </c>
      <c r="H69" s="15">
        <f t="shared" si="12"/>
        <v>18</v>
      </c>
      <c r="I69" s="93">
        <v>33.664999999999999</v>
      </c>
      <c r="J69">
        <f t="shared" si="13"/>
        <v>0.18912921348314607</v>
      </c>
      <c r="K69" s="4">
        <v>60.85</v>
      </c>
      <c r="L69" s="4">
        <v>2396.86</v>
      </c>
      <c r="M69" s="16">
        <f t="shared" si="14"/>
        <v>80.690291899999991</v>
      </c>
      <c r="N69">
        <f t="shared" si="15"/>
        <v>0</v>
      </c>
      <c r="O69">
        <f t="shared" si="16"/>
        <v>0</v>
      </c>
      <c r="P69" s="63">
        <f t="shared" si="17"/>
        <v>0</v>
      </c>
    </row>
    <row r="70" spans="1:18" x14ac:dyDescent="0.3">
      <c r="A70">
        <f t="shared" si="18"/>
        <v>2018</v>
      </c>
      <c r="B70">
        <f t="shared" si="19"/>
        <v>9</v>
      </c>
      <c r="C70">
        <f t="shared" si="20"/>
        <v>3</v>
      </c>
      <c r="D70">
        <f t="shared" si="21"/>
        <v>3</v>
      </c>
      <c r="E70" t="str">
        <f t="shared" si="22"/>
        <v>ON</v>
      </c>
      <c r="F70" s="13">
        <f t="shared" si="11"/>
        <v>43346</v>
      </c>
      <c r="G70" s="14" t="str">
        <f t="shared" ref="G70:G133" si="23">+G69</f>
        <v>Avg of 4 NM Projects</v>
      </c>
      <c r="H70" s="15">
        <f t="shared" si="12"/>
        <v>19</v>
      </c>
      <c r="I70" s="93">
        <v>8.07</v>
      </c>
      <c r="J70">
        <f t="shared" si="13"/>
        <v>4.5337078651685396E-2</v>
      </c>
      <c r="K70" s="4">
        <v>58.68</v>
      </c>
      <c r="L70" s="4">
        <v>772.92</v>
      </c>
      <c r="M70" s="16">
        <f t="shared" si="14"/>
        <v>6.2374643999999995</v>
      </c>
      <c r="N70">
        <f t="shared" si="15"/>
        <v>0</v>
      </c>
      <c r="O70">
        <f t="shared" si="16"/>
        <v>0</v>
      </c>
      <c r="P70" s="63">
        <f t="shared" si="17"/>
        <v>0</v>
      </c>
    </row>
    <row r="71" spans="1:18" x14ac:dyDescent="0.3">
      <c r="A71">
        <f t="shared" si="18"/>
        <v>2018</v>
      </c>
      <c r="B71">
        <f t="shared" si="19"/>
        <v>9</v>
      </c>
      <c r="C71">
        <f t="shared" si="20"/>
        <v>3</v>
      </c>
      <c r="D71">
        <f t="shared" si="21"/>
        <v>3</v>
      </c>
      <c r="E71" t="str">
        <f t="shared" si="22"/>
        <v>ON</v>
      </c>
      <c r="F71" s="13">
        <f t="shared" si="11"/>
        <v>43346</v>
      </c>
      <c r="G71" s="14" t="str">
        <f t="shared" si="23"/>
        <v>Avg of 4 NM Projects</v>
      </c>
      <c r="H71" s="15">
        <f t="shared" si="12"/>
        <v>20</v>
      </c>
      <c r="I71" s="93">
        <v>0</v>
      </c>
      <c r="J71">
        <f t="shared" si="13"/>
        <v>0</v>
      </c>
      <c r="K71" s="4">
        <v>57.59</v>
      </c>
      <c r="L71" s="4">
        <v>237.68</v>
      </c>
      <c r="M71" s="16">
        <f t="shared" si="14"/>
        <v>0</v>
      </c>
      <c r="N71">
        <f t="shared" si="15"/>
        <v>1</v>
      </c>
      <c r="O71">
        <f t="shared" si="16"/>
        <v>0</v>
      </c>
      <c r="P71" s="63">
        <f t="shared" si="17"/>
        <v>0</v>
      </c>
    </row>
    <row r="72" spans="1:18" x14ac:dyDescent="0.3">
      <c r="A72">
        <f t="shared" si="18"/>
        <v>2018</v>
      </c>
      <c r="B72">
        <f t="shared" si="19"/>
        <v>9</v>
      </c>
      <c r="C72">
        <f t="shared" si="20"/>
        <v>3</v>
      </c>
      <c r="D72">
        <f t="shared" si="21"/>
        <v>3</v>
      </c>
      <c r="E72" t="str">
        <f t="shared" si="22"/>
        <v>ON</v>
      </c>
      <c r="F72" s="13">
        <f t="shared" si="11"/>
        <v>43346</v>
      </c>
      <c r="G72" s="14" t="str">
        <f t="shared" si="23"/>
        <v>Avg of 4 NM Projects</v>
      </c>
      <c r="H72" s="15">
        <f t="shared" si="12"/>
        <v>21</v>
      </c>
      <c r="I72" s="93">
        <v>0</v>
      </c>
      <c r="J72">
        <f t="shared" si="13"/>
        <v>0</v>
      </c>
      <c r="K72" s="4">
        <v>57.02</v>
      </c>
      <c r="L72" s="4">
        <v>170.88</v>
      </c>
      <c r="M72" s="16">
        <f t="shared" si="14"/>
        <v>0</v>
      </c>
      <c r="N72">
        <f t="shared" si="15"/>
        <v>1</v>
      </c>
      <c r="O72">
        <f t="shared" si="16"/>
        <v>0</v>
      </c>
      <c r="P72" s="63">
        <f t="shared" si="17"/>
        <v>0</v>
      </c>
    </row>
    <row r="73" spans="1:18" x14ac:dyDescent="0.3">
      <c r="A73">
        <f t="shared" si="18"/>
        <v>2018</v>
      </c>
      <c r="B73">
        <f t="shared" si="19"/>
        <v>9</v>
      </c>
      <c r="C73">
        <f t="shared" si="20"/>
        <v>3</v>
      </c>
      <c r="D73">
        <f t="shared" si="21"/>
        <v>3</v>
      </c>
      <c r="E73" t="str">
        <f t="shared" si="22"/>
        <v>ON</v>
      </c>
      <c r="F73" s="13">
        <f t="shared" si="11"/>
        <v>43346</v>
      </c>
      <c r="G73" s="14" t="str">
        <f t="shared" si="23"/>
        <v>Avg of 4 NM Projects</v>
      </c>
      <c r="H73" s="15">
        <f t="shared" si="12"/>
        <v>22</v>
      </c>
      <c r="I73" s="93">
        <v>-0.39</v>
      </c>
      <c r="J73">
        <f t="shared" si="13"/>
        <v>-2.1910112359550564E-3</v>
      </c>
      <c r="K73" s="4">
        <v>40.89</v>
      </c>
      <c r="L73" s="4">
        <v>68.45</v>
      </c>
      <c r="M73" s="16">
        <f t="shared" si="14"/>
        <v>-2.6695500000000004E-2</v>
      </c>
      <c r="N73">
        <f t="shared" si="15"/>
        <v>0</v>
      </c>
      <c r="O73">
        <f t="shared" si="16"/>
        <v>0</v>
      </c>
      <c r="P73" s="63">
        <f t="shared" si="17"/>
        <v>0</v>
      </c>
    </row>
    <row r="74" spans="1:18" x14ac:dyDescent="0.3">
      <c r="A74">
        <f t="shared" si="18"/>
        <v>2018</v>
      </c>
      <c r="B74">
        <f t="shared" si="19"/>
        <v>9</v>
      </c>
      <c r="C74">
        <f t="shared" si="20"/>
        <v>3</v>
      </c>
      <c r="D74">
        <f t="shared" si="21"/>
        <v>3</v>
      </c>
      <c r="E74" t="str">
        <f t="shared" si="22"/>
        <v>ON</v>
      </c>
      <c r="F74" s="13">
        <f t="shared" si="11"/>
        <v>43346</v>
      </c>
      <c r="G74" s="14" t="str">
        <f t="shared" si="23"/>
        <v>Avg of 4 NM Projects</v>
      </c>
      <c r="H74" s="15">
        <f t="shared" si="12"/>
        <v>23</v>
      </c>
      <c r="I74" s="93">
        <v>0</v>
      </c>
      <c r="J74">
        <f t="shared" si="13"/>
        <v>0</v>
      </c>
      <c r="K74" s="4">
        <v>35.78</v>
      </c>
      <c r="L74" s="4">
        <v>44.75</v>
      </c>
      <c r="M74" s="16">
        <f t="shared" si="14"/>
        <v>0</v>
      </c>
      <c r="N74">
        <f t="shared" si="15"/>
        <v>1</v>
      </c>
      <c r="O74">
        <f t="shared" si="16"/>
        <v>0</v>
      </c>
      <c r="P74" s="63">
        <f t="shared" si="17"/>
        <v>0</v>
      </c>
    </row>
    <row r="75" spans="1:18" x14ac:dyDescent="0.3">
      <c r="A75">
        <f t="shared" si="18"/>
        <v>2018</v>
      </c>
      <c r="B75">
        <f t="shared" si="19"/>
        <v>9</v>
      </c>
      <c r="C75">
        <f t="shared" si="20"/>
        <v>3</v>
      </c>
      <c r="D75">
        <f t="shared" si="21"/>
        <v>3</v>
      </c>
      <c r="E75" t="str">
        <f t="shared" si="22"/>
        <v>OFF</v>
      </c>
      <c r="F75" s="13">
        <f t="shared" si="11"/>
        <v>43346</v>
      </c>
      <c r="G75" s="14" t="str">
        <f t="shared" si="23"/>
        <v>Avg of 4 NM Projects</v>
      </c>
      <c r="H75" s="15">
        <f t="shared" si="12"/>
        <v>24</v>
      </c>
      <c r="I75" s="93">
        <v>0</v>
      </c>
      <c r="J75">
        <f t="shared" si="13"/>
        <v>0</v>
      </c>
      <c r="K75" s="4">
        <v>33.35</v>
      </c>
      <c r="L75" s="4">
        <v>46.83</v>
      </c>
      <c r="M75" s="16">
        <f t="shared" si="14"/>
        <v>0</v>
      </c>
      <c r="N75">
        <f t="shared" si="15"/>
        <v>1</v>
      </c>
      <c r="O75">
        <f t="shared" si="16"/>
        <v>0</v>
      </c>
      <c r="P75" s="63">
        <f t="shared" si="17"/>
        <v>0</v>
      </c>
    </row>
    <row r="76" spans="1:18" x14ac:dyDescent="0.3">
      <c r="A76">
        <f t="shared" si="18"/>
        <v>2018</v>
      </c>
      <c r="B76">
        <f t="shared" si="19"/>
        <v>9</v>
      </c>
      <c r="C76">
        <f t="shared" si="20"/>
        <v>4</v>
      </c>
      <c r="D76">
        <f t="shared" si="21"/>
        <v>4</v>
      </c>
      <c r="E76" t="str">
        <f t="shared" si="22"/>
        <v>OFF</v>
      </c>
      <c r="F76" s="13">
        <f t="shared" si="11"/>
        <v>43347</v>
      </c>
      <c r="G76" s="14" t="str">
        <f t="shared" si="23"/>
        <v>Avg of 4 NM Projects</v>
      </c>
      <c r="H76" s="15">
        <f t="shared" si="12"/>
        <v>1</v>
      </c>
      <c r="I76" s="93">
        <v>0</v>
      </c>
      <c r="J76">
        <f t="shared" si="13"/>
        <v>0</v>
      </c>
      <c r="K76" s="4">
        <v>42.42</v>
      </c>
      <c r="L76" s="4">
        <v>58.03</v>
      </c>
      <c r="M76" s="16">
        <f t="shared" si="14"/>
        <v>0</v>
      </c>
      <c r="N76">
        <f t="shared" si="15"/>
        <v>1</v>
      </c>
      <c r="O76">
        <f t="shared" si="16"/>
        <v>0</v>
      </c>
      <c r="P76" s="63">
        <f t="shared" si="17"/>
        <v>0</v>
      </c>
      <c r="Q76" s="34"/>
      <c r="R76" s="34"/>
    </row>
    <row r="77" spans="1:18" x14ac:dyDescent="0.3">
      <c r="A77">
        <f t="shared" si="18"/>
        <v>2018</v>
      </c>
      <c r="B77">
        <f t="shared" si="19"/>
        <v>9</v>
      </c>
      <c r="C77">
        <f t="shared" si="20"/>
        <v>4</v>
      </c>
      <c r="D77">
        <f t="shared" si="21"/>
        <v>4</v>
      </c>
      <c r="E77" t="str">
        <f t="shared" si="22"/>
        <v>OFF</v>
      </c>
      <c r="F77" s="13">
        <f t="shared" si="11"/>
        <v>43347</v>
      </c>
      <c r="G77" s="14" t="str">
        <f t="shared" si="23"/>
        <v>Avg of 4 NM Projects</v>
      </c>
      <c r="H77" s="15">
        <f t="shared" si="12"/>
        <v>2</v>
      </c>
      <c r="I77" s="93">
        <v>-0.26</v>
      </c>
      <c r="J77">
        <f t="shared" si="13"/>
        <v>-1.4606741573033708E-3</v>
      </c>
      <c r="K77" s="4">
        <v>42.45</v>
      </c>
      <c r="L77" s="4">
        <v>43.96</v>
      </c>
      <c r="M77" s="16">
        <f t="shared" si="14"/>
        <v>-1.14296E-2</v>
      </c>
      <c r="N77">
        <f t="shared" si="15"/>
        <v>0</v>
      </c>
      <c r="O77">
        <f t="shared" si="16"/>
        <v>0</v>
      </c>
      <c r="P77" s="63">
        <f t="shared" si="17"/>
        <v>0</v>
      </c>
    </row>
    <row r="78" spans="1:18" x14ac:dyDescent="0.3">
      <c r="A78">
        <f t="shared" si="18"/>
        <v>2018</v>
      </c>
      <c r="B78">
        <f t="shared" si="19"/>
        <v>9</v>
      </c>
      <c r="C78">
        <f t="shared" si="20"/>
        <v>4</v>
      </c>
      <c r="D78">
        <f t="shared" si="21"/>
        <v>4</v>
      </c>
      <c r="E78" t="str">
        <f t="shared" si="22"/>
        <v>OFF</v>
      </c>
      <c r="F78" s="13">
        <f t="shared" si="11"/>
        <v>43347</v>
      </c>
      <c r="G78" s="14" t="str">
        <f t="shared" si="23"/>
        <v>Avg of 4 NM Projects</v>
      </c>
      <c r="H78" s="15">
        <f t="shared" si="12"/>
        <v>3</v>
      </c>
      <c r="I78" s="93">
        <v>0</v>
      </c>
      <c r="J78">
        <f t="shared" si="13"/>
        <v>0</v>
      </c>
      <c r="K78" s="4">
        <v>39.07</v>
      </c>
      <c r="L78" s="4">
        <v>64.8</v>
      </c>
      <c r="M78" s="16">
        <f t="shared" si="14"/>
        <v>0</v>
      </c>
      <c r="N78">
        <f t="shared" si="15"/>
        <v>1</v>
      </c>
      <c r="O78">
        <f t="shared" si="16"/>
        <v>0</v>
      </c>
      <c r="P78" s="63">
        <f t="shared" si="17"/>
        <v>0</v>
      </c>
    </row>
    <row r="79" spans="1:18" x14ac:dyDescent="0.3">
      <c r="A79">
        <f t="shared" si="18"/>
        <v>2018</v>
      </c>
      <c r="B79">
        <f t="shared" si="19"/>
        <v>9</v>
      </c>
      <c r="C79">
        <f t="shared" si="20"/>
        <v>4</v>
      </c>
      <c r="D79">
        <f t="shared" si="21"/>
        <v>4</v>
      </c>
      <c r="E79" t="str">
        <f t="shared" si="22"/>
        <v>OFF</v>
      </c>
      <c r="F79" s="13">
        <f t="shared" si="11"/>
        <v>43347</v>
      </c>
      <c r="G79" s="14" t="str">
        <f t="shared" si="23"/>
        <v>Avg of 4 NM Projects</v>
      </c>
      <c r="H79" s="15">
        <f t="shared" si="12"/>
        <v>4</v>
      </c>
      <c r="I79" s="93">
        <v>-0.13</v>
      </c>
      <c r="J79">
        <f t="shared" si="13"/>
        <v>-7.3033707865168538E-4</v>
      </c>
      <c r="K79" s="4">
        <v>39.46</v>
      </c>
      <c r="L79" s="4">
        <v>55.32</v>
      </c>
      <c r="M79" s="16">
        <f t="shared" si="14"/>
        <v>-7.1916000000000002E-3</v>
      </c>
      <c r="N79">
        <f t="shared" si="15"/>
        <v>0</v>
      </c>
      <c r="O79">
        <f t="shared" si="16"/>
        <v>0</v>
      </c>
      <c r="P79" s="63">
        <f t="shared" si="17"/>
        <v>0</v>
      </c>
    </row>
    <row r="80" spans="1:18" x14ac:dyDescent="0.3">
      <c r="A80">
        <f t="shared" si="18"/>
        <v>2018</v>
      </c>
      <c r="B80">
        <f t="shared" si="19"/>
        <v>9</v>
      </c>
      <c r="C80">
        <f t="shared" si="20"/>
        <v>4</v>
      </c>
      <c r="D80">
        <f t="shared" si="21"/>
        <v>4</v>
      </c>
      <c r="E80" t="str">
        <f t="shared" si="22"/>
        <v>OFF</v>
      </c>
      <c r="F80" s="13">
        <f t="shared" si="11"/>
        <v>43347</v>
      </c>
      <c r="G80" s="14" t="str">
        <f t="shared" si="23"/>
        <v>Avg of 4 NM Projects</v>
      </c>
      <c r="H80" s="15">
        <f t="shared" si="12"/>
        <v>5</v>
      </c>
      <c r="I80" s="93">
        <v>-0.39</v>
      </c>
      <c r="J80">
        <f t="shared" si="13"/>
        <v>-2.1910112359550564E-3</v>
      </c>
      <c r="K80" s="4">
        <v>39.47</v>
      </c>
      <c r="L80" s="4">
        <v>53.31</v>
      </c>
      <c r="M80" s="16">
        <f t="shared" si="14"/>
        <v>-2.0790900000000001E-2</v>
      </c>
      <c r="N80">
        <f t="shared" si="15"/>
        <v>0</v>
      </c>
      <c r="O80">
        <f t="shared" si="16"/>
        <v>0</v>
      </c>
      <c r="P80" s="63">
        <f t="shared" si="17"/>
        <v>0</v>
      </c>
    </row>
    <row r="81" spans="1:16" x14ac:dyDescent="0.3">
      <c r="A81">
        <f t="shared" si="18"/>
        <v>2018</v>
      </c>
      <c r="B81">
        <f t="shared" si="19"/>
        <v>9</v>
      </c>
      <c r="C81">
        <f t="shared" si="20"/>
        <v>4</v>
      </c>
      <c r="D81">
        <f t="shared" si="21"/>
        <v>4</v>
      </c>
      <c r="E81" t="str">
        <f t="shared" si="22"/>
        <v>OFF</v>
      </c>
      <c r="F81" s="13">
        <f t="shared" si="11"/>
        <v>43347</v>
      </c>
      <c r="G81" s="14" t="str">
        <f t="shared" si="23"/>
        <v>Avg of 4 NM Projects</v>
      </c>
      <c r="H81" s="15">
        <f t="shared" si="12"/>
        <v>6</v>
      </c>
      <c r="I81" s="93">
        <v>0</v>
      </c>
      <c r="J81">
        <f t="shared" si="13"/>
        <v>0</v>
      </c>
      <c r="K81" s="4">
        <v>40</v>
      </c>
      <c r="L81" s="4">
        <v>60.9</v>
      </c>
      <c r="M81" s="16">
        <f t="shared" si="14"/>
        <v>0</v>
      </c>
      <c r="N81">
        <f t="shared" si="15"/>
        <v>1</v>
      </c>
      <c r="O81">
        <f t="shared" si="16"/>
        <v>0</v>
      </c>
      <c r="P81" s="63">
        <f t="shared" si="17"/>
        <v>0</v>
      </c>
    </row>
    <row r="82" spans="1:16" x14ac:dyDescent="0.3">
      <c r="A82">
        <f t="shared" si="18"/>
        <v>2018</v>
      </c>
      <c r="B82">
        <f t="shared" si="19"/>
        <v>9</v>
      </c>
      <c r="C82">
        <f t="shared" si="20"/>
        <v>4</v>
      </c>
      <c r="D82">
        <f t="shared" si="21"/>
        <v>4</v>
      </c>
      <c r="E82" t="str">
        <f t="shared" si="22"/>
        <v>OFF</v>
      </c>
      <c r="F82" s="13">
        <f t="shared" si="11"/>
        <v>43347</v>
      </c>
      <c r="G82" s="14" t="str">
        <f t="shared" si="23"/>
        <v>Avg of 4 NM Projects</v>
      </c>
      <c r="H82" s="15">
        <f t="shared" si="12"/>
        <v>7</v>
      </c>
      <c r="I82" s="93">
        <v>0.64</v>
      </c>
      <c r="J82">
        <f t="shared" si="13"/>
        <v>3.5955056179775282E-3</v>
      </c>
      <c r="K82" s="4">
        <v>45.17</v>
      </c>
      <c r="L82" s="4">
        <v>66.930000000000007</v>
      </c>
      <c r="M82" s="16">
        <f t="shared" si="14"/>
        <v>4.2835200000000011E-2</v>
      </c>
      <c r="N82">
        <f t="shared" si="15"/>
        <v>0</v>
      </c>
      <c r="O82">
        <f t="shared" si="16"/>
        <v>0</v>
      </c>
      <c r="P82" s="63">
        <f t="shared" si="17"/>
        <v>0</v>
      </c>
    </row>
    <row r="83" spans="1:16" x14ac:dyDescent="0.3">
      <c r="A83">
        <f t="shared" si="18"/>
        <v>2018</v>
      </c>
      <c r="B83">
        <f t="shared" si="19"/>
        <v>9</v>
      </c>
      <c r="C83">
        <f t="shared" si="20"/>
        <v>4</v>
      </c>
      <c r="D83">
        <f t="shared" si="21"/>
        <v>4</v>
      </c>
      <c r="E83" t="str">
        <f t="shared" si="22"/>
        <v>ON</v>
      </c>
      <c r="F83" s="13">
        <f t="shared" si="11"/>
        <v>43347</v>
      </c>
      <c r="G83" s="14" t="str">
        <f t="shared" si="23"/>
        <v>Avg of 4 NM Projects</v>
      </c>
      <c r="H83" s="15">
        <f t="shared" si="12"/>
        <v>8</v>
      </c>
      <c r="I83" s="93">
        <v>10.879999999999999</v>
      </c>
      <c r="J83">
        <f t="shared" si="13"/>
        <v>6.1123595505617974E-2</v>
      </c>
      <c r="K83" s="4">
        <v>41.37</v>
      </c>
      <c r="L83" s="4">
        <v>71.52</v>
      </c>
      <c r="M83" s="16">
        <f t="shared" si="14"/>
        <v>0.77813759999999987</v>
      </c>
      <c r="N83">
        <f t="shared" si="15"/>
        <v>0</v>
      </c>
      <c r="O83">
        <f t="shared" si="16"/>
        <v>0</v>
      </c>
      <c r="P83" s="63">
        <f t="shared" si="17"/>
        <v>0</v>
      </c>
    </row>
    <row r="84" spans="1:16" x14ac:dyDescent="0.3">
      <c r="A84">
        <f t="shared" si="18"/>
        <v>2018</v>
      </c>
      <c r="B84">
        <f t="shared" si="19"/>
        <v>9</v>
      </c>
      <c r="C84">
        <f t="shared" si="20"/>
        <v>4</v>
      </c>
      <c r="D84">
        <f t="shared" si="21"/>
        <v>4</v>
      </c>
      <c r="E84" t="str">
        <f t="shared" si="22"/>
        <v>ON</v>
      </c>
      <c r="F84" s="13">
        <f t="shared" si="11"/>
        <v>43347</v>
      </c>
      <c r="G84" s="14" t="str">
        <f t="shared" si="23"/>
        <v>Avg of 4 NM Projects</v>
      </c>
      <c r="H84" s="15">
        <f t="shared" si="12"/>
        <v>9</v>
      </c>
      <c r="I84" s="93">
        <v>40.32</v>
      </c>
      <c r="J84">
        <f t="shared" si="13"/>
        <v>0.22651685393258428</v>
      </c>
      <c r="K84" s="4">
        <v>43.99</v>
      </c>
      <c r="L84" s="4">
        <v>51.73</v>
      </c>
      <c r="M84" s="16">
        <f t="shared" si="14"/>
        <v>2.0857535999999999</v>
      </c>
      <c r="N84">
        <f t="shared" si="15"/>
        <v>0</v>
      </c>
      <c r="O84">
        <f t="shared" si="16"/>
        <v>0</v>
      </c>
      <c r="P84" s="63">
        <f t="shared" si="17"/>
        <v>0</v>
      </c>
    </row>
    <row r="85" spans="1:16" x14ac:dyDescent="0.3">
      <c r="A85">
        <f t="shared" si="18"/>
        <v>2018</v>
      </c>
      <c r="B85">
        <f t="shared" si="19"/>
        <v>9</v>
      </c>
      <c r="C85">
        <f t="shared" si="20"/>
        <v>4</v>
      </c>
      <c r="D85">
        <f t="shared" si="21"/>
        <v>4</v>
      </c>
      <c r="E85" t="str">
        <f t="shared" si="22"/>
        <v>ON</v>
      </c>
      <c r="F85" s="13">
        <f t="shared" si="11"/>
        <v>43347</v>
      </c>
      <c r="G85" s="14" t="str">
        <f t="shared" si="23"/>
        <v>Avg of 4 NM Projects</v>
      </c>
      <c r="H85" s="15">
        <f t="shared" si="12"/>
        <v>10</v>
      </c>
      <c r="I85" s="93">
        <v>60.664999999999999</v>
      </c>
      <c r="J85">
        <f t="shared" si="13"/>
        <v>0.34081460674157305</v>
      </c>
      <c r="K85" s="4">
        <v>43.88</v>
      </c>
      <c r="L85" s="4">
        <v>40.17</v>
      </c>
      <c r="M85" s="16">
        <f t="shared" si="14"/>
        <v>2.4369130500000002</v>
      </c>
      <c r="N85">
        <f t="shared" si="15"/>
        <v>0</v>
      </c>
      <c r="O85">
        <f t="shared" si="16"/>
        <v>0</v>
      </c>
      <c r="P85" s="63">
        <f t="shared" si="17"/>
        <v>0</v>
      </c>
    </row>
    <row r="86" spans="1:16" x14ac:dyDescent="0.3">
      <c r="A86">
        <f t="shared" si="18"/>
        <v>2018</v>
      </c>
      <c r="B86">
        <f t="shared" si="19"/>
        <v>9</v>
      </c>
      <c r="C86">
        <f t="shared" si="20"/>
        <v>4</v>
      </c>
      <c r="D86">
        <f t="shared" si="21"/>
        <v>4</v>
      </c>
      <c r="E86" t="str">
        <f t="shared" si="22"/>
        <v>ON</v>
      </c>
      <c r="F86" s="13">
        <f t="shared" si="11"/>
        <v>43347</v>
      </c>
      <c r="G86" s="14" t="str">
        <f t="shared" si="23"/>
        <v>Avg of 4 NM Projects</v>
      </c>
      <c r="H86" s="15">
        <f t="shared" si="12"/>
        <v>11</v>
      </c>
      <c r="I86" s="93">
        <v>70.655000000000001</v>
      </c>
      <c r="J86">
        <f t="shared" si="13"/>
        <v>0.39693820224719101</v>
      </c>
      <c r="K86" s="4">
        <v>56.2</v>
      </c>
      <c r="L86" s="4">
        <v>49.07</v>
      </c>
      <c r="M86" s="16">
        <f t="shared" si="14"/>
        <v>3.4670408500000001</v>
      </c>
      <c r="N86">
        <f t="shared" si="15"/>
        <v>0</v>
      </c>
      <c r="O86">
        <f t="shared" si="16"/>
        <v>0</v>
      </c>
      <c r="P86" s="63">
        <f t="shared" si="17"/>
        <v>0</v>
      </c>
    </row>
    <row r="87" spans="1:16" x14ac:dyDescent="0.3">
      <c r="A87">
        <f t="shared" si="18"/>
        <v>2018</v>
      </c>
      <c r="B87">
        <f t="shared" si="19"/>
        <v>9</v>
      </c>
      <c r="C87">
        <f t="shared" si="20"/>
        <v>4</v>
      </c>
      <c r="D87">
        <f t="shared" si="21"/>
        <v>4</v>
      </c>
      <c r="E87" t="str">
        <f t="shared" si="22"/>
        <v>ON</v>
      </c>
      <c r="F87" s="13">
        <f t="shared" si="11"/>
        <v>43347</v>
      </c>
      <c r="G87" s="14" t="str">
        <f t="shared" si="23"/>
        <v>Avg of 4 NM Projects</v>
      </c>
      <c r="H87" s="15">
        <f t="shared" si="12"/>
        <v>12</v>
      </c>
      <c r="I87" s="93">
        <v>113.405</v>
      </c>
      <c r="J87">
        <f t="shared" si="13"/>
        <v>0.63710674157303371</v>
      </c>
      <c r="K87" s="4">
        <v>64.05</v>
      </c>
      <c r="L87" s="4">
        <v>67.98</v>
      </c>
      <c r="M87" s="16">
        <f t="shared" si="14"/>
        <v>7.709271900000001</v>
      </c>
      <c r="N87">
        <f t="shared" si="15"/>
        <v>0</v>
      </c>
      <c r="O87">
        <f t="shared" si="16"/>
        <v>1</v>
      </c>
      <c r="P87" s="63">
        <f t="shared" si="17"/>
        <v>0</v>
      </c>
    </row>
    <row r="88" spans="1:16" x14ac:dyDescent="0.3">
      <c r="A88">
        <f t="shared" si="18"/>
        <v>2018</v>
      </c>
      <c r="B88">
        <f t="shared" si="19"/>
        <v>9</v>
      </c>
      <c r="C88">
        <f t="shared" si="20"/>
        <v>4</v>
      </c>
      <c r="D88">
        <f t="shared" si="21"/>
        <v>4</v>
      </c>
      <c r="E88" t="str">
        <f t="shared" si="22"/>
        <v>ON</v>
      </c>
      <c r="F88" s="13">
        <f t="shared" si="11"/>
        <v>43347</v>
      </c>
      <c r="G88" s="14" t="str">
        <f t="shared" si="23"/>
        <v>Avg of 4 NM Projects</v>
      </c>
      <c r="H88" s="15">
        <f t="shared" si="12"/>
        <v>13</v>
      </c>
      <c r="I88" s="93">
        <v>120.45</v>
      </c>
      <c r="J88">
        <f t="shared" si="13"/>
        <v>0.67668539325842703</v>
      </c>
      <c r="K88" s="4">
        <v>80.53</v>
      </c>
      <c r="L88" s="4">
        <v>66.8</v>
      </c>
      <c r="M88" s="16">
        <f t="shared" si="14"/>
        <v>8.0460599999999989</v>
      </c>
      <c r="N88">
        <f t="shared" si="15"/>
        <v>0</v>
      </c>
      <c r="O88">
        <f t="shared" si="16"/>
        <v>1</v>
      </c>
      <c r="P88" s="63">
        <f t="shared" si="17"/>
        <v>0</v>
      </c>
    </row>
    <row r="89" spans="1:16" x14ac:dyDescent="0.3">
      <c r="A89">
        <f t="shared" si="18"/>
        <v>2018</v>
      </c>
      <c r="B89">
        <f t="shared" si="19"/>
        <v>9</v>
      </c>
      <c r="C89">
        <f t="shared" si="20"/>
        <v>4</v>
      </c>
      <c r="D89">
        <f t="shared" si="21"/>
        <v>4</v>
      </c>
      <c r="E89" t="str">
        <f t="shared" si="22"/>
        <v>ON</v>
      </c>
      <c r="F89" s="13">
        <f t="shared" si="11"/>
        <v>43347</v>
      </c>
      <c r="G89" s="14" t="str">
        <f t="shared" si="23"/>
        <v>Avg of 4 NM Projects</v>
      </c>
      <c r="H89" s="15">
        <f t="shared" si="12"/>
        <v>14</v>
      </c>
      <c r="I89" s="93">
        <v>115.84</v>
      </c>
      <c r="J89">
        <f t="shared" si="13"/>
        <v>0.65078651685393263</v>
      </c>
      <c r="K89" s="4">
        <v>100</v>
      </c>
      <c r="L89" s="4">
        <v>71.5</v>
      </c>
      <c r="M89" s="16">
        <f t="shared" si="14"/>
        <v>8.2825600000000001</v>
      </c>
      <c r="N89">
        <f t="shared" si="15"/>
        <v>0</v>
      </c>
      <c r="O89">
        <f t="shared" si="16"/>
        <v>1</v>
      </c>
      <c r="P89" s="63">
        <f t="shared" si="17"/>
        <v>0</v>
      </c>
    </row>
    <row r="90" spans="1:16" x14ac:dyDescent="0.3">
      <c r="A90">
        <f t="shared" si="18"/>
        <v>2018</v>
      </c>
      <c r="B90">
        <f t="shared" si="19"/>
        <v>9</v>
      </c>
      <c r="C90">
        <f t="shared" si="20"/>
        <v>4</v>
      </c>
      <c r="D90">
        <f t="shared" si="21"/>
        <v>4</v>
      </c>
      <c r="E90" t="str">
        <f t="shared" si="22"/>
        <v>ON</v>
      </c>
      <c r="F90" s="13">
        <f t="shared" si="11"/>
        <v>43347</v>
      </c>
      <c r="G90" s="14" t="str">
        <f t="shared" si="23"/>
        <v>Avg of 4 NM Projects</v>
      </c>
      <c r="H90" s="15">
        <f t="shared" si="12"/>
        <v>15</v>
      </c>
      <c r="I90" s="93">
        <v>104.19</v>
      </c>
      <c r="J90">
        <f t="shared" si="13"/>
        <v>0.58533707865168538</v>
      </c>
      <c r="K90" s="4">
        <v>99.4</v>
      </c>
      <c r="L90" s="4">
        <v>88.37</v>
      </c>
      <c r="M90" s="16">
        <f t="shared" si="14"/>
        <v>9.2072702999999994</v>
      </c>
      <c r="N90">
        <f t="shared" si="15"/>
        <v>0</v>
      </c>
      <c r="O90">
        <f t="shared" si="16"/>
        <v>1</v>
      </c>
      <c r="P90" s="63">
        <f t="shared" si="17"/>
        <v>0</v>
      </c>
    </row>
    <row r="91" spans="1:16" x14ac:dyDescent="0.3">
      <c r="A91">
        <f t="shared" si="18"/>
        <v>2018</v>
      </c>
      <c r="B91">
        <f t="shared" si="19"/>
        <v>9</v>
      </c>
      <c r="C91">
        <f t="shared" si="20"/>
        <v>4</v>
      </c>
      <c r="D91">
        <f t="shared" si="21"/>
        <v>4</v>
      </c>
      <c r="E91" t="str">
        <f t="shared" si="22"/>
        <v>ON</v>
      </c>
      <c r="F91" s="13">
        <f t="shared" si="11"/>
        <v>43347</v>
      </c>
      <c r="G91" s="14" t="str">
        <f t="shared" si="23"/>
        <v>Avg of 4 NM Projects</v>
      </c>
      <c r="H91" s="15">
        <f t="shared" si="12"/>
        <v>16</v>
      </c>
      <c r="I91" s="93">
        <v>88.83</v>
      </c>
      <c r="J91">
        <f t="shared" si="13"/>
        <v>0.49904494382022468</v>
      </c>
      <c r="K91" s="4">
        <v>92.75</v>
      </c>
      <c r="L91" s="4">
        <v>78.319999999999993</v>
      </c>
      <c r="M91" s="16">
        <f t="shared" si="14"/>
        <v>6.9571655999999997</v>
      </c>
      <c r="N91">
        <f t="shared" si="15"/>
        <v>0</v>
      </c>
      <c r="O91">
        <f t="shared" si="16"/>
        <v>0</v>
      </c>
      <c r="P91" s="63">
        <f t="shared" si="17"/>
        <v>0</v>
      </c>
    </row>
    <row r="92" spans="1:16" x14ac:dyDescent="0.3">
      <c r="A92">
        <f t="shared" si="18"/>
        <v>2018</v>
      </c>
      <c r="B92">
        <f t="shared" si="19"/>
        <v>9</v>
      </c>
      <c r="C92">
        <f t="shared" si="20"/>
        <v>4</v>
      </c>
      <c r="D92">
        <f t="shared" si="21"/>
        <v>4</v>
      </c>
      <c r="E92" t="str">
        <f t="shared" si="22"/>
        <v>ON</v>
      </c>
      <c r="F92" s="13">
        <f t="shared" si="11"/>
        <v>43347</v>
      </c>
      <c r="G92" s="14" t="str">
        <f t="shared" si="23"/>
        <v>Avg of 4 NM Projects</v>
      </c>
      <c r="H92" s="15">
        <f t="shared" si="12"/>
        <v>17</v>
      </c>
      <c r="I92" s="93">
        <v>50.815000000000005</v>
      </c>
      <c r="J92">
        <f t="shared" si="13"/>
        <v>0.28547752808988769</v>
      </c>
      <c r="K92" s="4">
        <v>93.31</v>
      </c>
      <c r="L92" s="4">
        <v>78.7</v>
      </c>
      <c r="M92" s="16">
        <f t="shared" si="14"/>
        <v>3.9991405000000002</v>
      </c>
      <c r="N92">
        <f t="shared" si="15"/>
        <v>0</v>
      </c>
      <c r="O92">
        <f t="shared" si="16"/>
        <v>0</v>
      </c>
      <c r="P92" s="63">
        <f t="shared" si="17"/>
        <v>0</v>
      </c>
    </row>
    <row r="93" spans="1:16" x14ac:dyDescent="0.3">
      <c r="A93">
        <f t="shared" si="18"/>
        <v>2018</v>
      </c>
      <c r="B93">
        <f t="shared" si="19"/>
        <v>9</v>
      </c>
      <c r="C93">
        <f t="shared" si="20"/>
        <v>4</v>
      </c>
      <c r="D93">
        <f t="shared" si="21"/>
        <v>4</v>
      </c>
      <c r="E93" t="str">
        <f t="shared" si="22"/>
        <v>ON</v>
      </c>
      <c r="F93" s="13">
        <f t="shared" ref="F93:F156" si="24">+F69+1</f>
        <v>43347</v>
      </c>
      <c r="G93" s="14" t="str">
        <f t="shared" si="23"/>
        <v>Avg of 4 NM Projects</v>
      </c>
      <c r="H93" s="15">
        <f t="shared" ref="H93:H156" si="25">H69</f>
        <v>18</v>
      </c>
      <c r="I93" s="93">
        <v>37.244999999999997</v>
      </c>
      <c r="J93">
        <f t="shared" si="13"/>
        <v>0.20924157303370786</v>
      </c>
      <c r="K93" s="4">
        <v>89.7</v>
      </c>
      <c r="L93" s="4">
        <v>77.56</v>
      </c>
      <c r="M93" s="16">
        <f t="shared" si="14"/>
        <v>2.8887221999999997</v>
      </c>
      <c r="N93">
        <f t="shared" si="15"/>
        <v>0</v>
      </c>
      <c r="O93">
        <f t="shared" si="16"/>
        <v>0</v>
      </c>
      <c r="P93" s="63">
        <f t="shared" si="17"/>
        <v>0</v>
      </c>
    </row>
    <row r="94" spans="1:16" x14ac:dyDescent="0.3">
      <c r="A94">
        <f t="shared" si="18"/>
        <v>2018</v>
      </c>
      <c r="B94">
        <f t="shared" si="19"/>
        <v>9</v>
      </c>
      <c r="C94">
        <f t="shared" si="20"/>
        <v>4</v>
      </c>
      <c r="D94">
        <f t="shared" si="21"/>
        <v>4</v>
      </c>
      <c r="E94" t="str">
        <f t="shared" si="22"/>
        <v>ON</v>
      </c>
      <c r="F94" s="13">
        <f t="shared" si="24"/>
        <v>43347</v>
      </c>
      <c r="G94" s="14" t="str">
        <f t="shared" si="23"/>
        <v>Avg of 4 NM Projects</v>
      </c>
      <c r="H94" s="15">
        <f t="shared" si="25"/>
        <v>19</v>
      </c>
      <c r="I94" s="93">
        <v>8.83</v>
      </c>
      <c r="J94">
        <f t="shared" si="13"/>
        <v>4.9606741573033707E-2</v>
      </c>
      <c r="K94" s="4">
        <v>88</v>
      </c>
      <c r="L94" s="4">
        <v>76.91</v>
      </c>
      <c r="M94" s="16">
        <f t="shared" si="14"/>
        <v>0.67911529999999998</v>
      </c>
      <c r="N94">
        <f t="shared" si="15"/>
        <v>0</v>
      </c>
      <c r="O94">
        <f t="shared" si="16"/>
        <v>0</v>
      </c>
      <c r="P94" s="63">
        <f t="shared" si="17"/>
        <v>0</v>
      </c>
    </row>
    <row r="95" spans="1:16" x14ac:dyDescent="0.3">
      <c r="A95">
        <f t="shared" si="18"/>
        <v>2018</v>
      </c>
      <c r="B95">
        <f t="shared" si="19"/>
        <v>9</v>
      </c>
      <c r="C95">
        <f t="shared" si="20"/>
        <v>4</v>
      </c>
      <c r="D95">
        <f t="shared" si="21"/>
        <v>4</v>
      </c>
      <c r="E95" t="str">
        <f t="shared" si="22"/>
        <v>ON</v>
      </c>
      <c r="F95" s="13">
        <f t="shared" si="24"/>
        <v>43347</v>
      </c>
      <c r="G95" s="14" t="str">
        <f t="shared" si="23"/>
        <v>Avg of 4 NM Projects</v>
      </c>
      <c r="H95" s="15">
        <f t="shared" si="25"/>
        <v>20</v>
      </c>
      <c r="I95" s="93">
        <v>0</v>
      </c>
      <c r="J95">
        <f t="shared" si="13"/>
        <v>0</v>
      </c>
      <c r="K95" s="4">
        <v>78.13</v>
      </c>
      <c r="L95" s="4">
        <v>78.12</v>
      </c>
      <c r="M95" s="16">
        <f t="shared" si="14"/>
        <v>0</v>
      </c>
      <c r="N95">
        <f t="shared" si="15"/>
        <v>1</v>
      </c>
      <c r="O95">
        <f t="shared" si="16"/>
        <v>0</v>
      </c>
      <c r="P95" s="63">
        <f t="shared" si="17"/>
        <v>0</v>
      </c>
    </row>
    <row r="96" spans="1:16" x14ac:dyDescent="0.3">
      <c r="A96">
        <f t="shared" si="18"/>
        <v>2018</v>
      </c>
      <c r="B96">
        <f t="shared" si="19"/>
        <v>9</v>
      </c>
      <c r="C96">
        <f t="shared" si="20"/>
        <v>4</v>
      </c>
      <c r="D96">
        <f t="shared" si="21"/>
        <v>4</v>
      </c>
      <c r="E96" t="str">
        <f t="shared" si="22"/>
        <v>ON</v>
      </c>
      <c r="F96" s="13">
        <f t="shared" si="24"/>
        <v>43347</v>
      </c>
      <c r="G96" s="14" t="str">
        <f t="shared" si="23"/>
        <v>Avg of 4 NM Projects</v>
      </c>
      <c r="H96" s="15">
        <f t="shared" si="25"/>
        <v>21</v>
      </c>
      <c r="I96" s="93">
        <v>0</v>
      </c>
      <c r="J96">
        <f t="shared" si="13"/>
        <v>0</v>
      </c>
      <c r="K96" s="4">
        <v>72.13</v>
      </c>
      <c r="L96" s="4">
        <v>67.86</v>
      </c>
      <c r="M96" s="16">
        <f t="shared" si="14"/>
        <v>0</v>
      </c>
      <c r="N96">
        <f t="shared" si="15"/>
        <v>1</v>
      </c>
      <c r="O96">
        <f t="shared" si="16"/>
        <v>0</v>
      </c>
      <c r="P96" s="63">
        <f t="shared" si="17"/>
        <v>0</v>
      </c>
    </row>
    <row r="97" spans="1:18" x14ac:dyDescent="0.3">
      <c r="A97">
        <f t="shared" si="18"/>
        <v>2018</v>
      </c>
      <c r="B97">
        <f t="shared" si="19"/>
        <v>9</v>
      </c>
      <c r="C97">
        <f t="shared" si="20"/>
        <v>4</v>
      </c>
      <c r="D97">
        <f t="shared" si="21"/>
        <v>4</v>
      </c>
      <c r="E97" t="str">
        <f t="shared" si="22"/>
        <v>ON</v>
      </c>
      <c r="F97" s="13">
        <f t="shared" si="24"/>
        <v>43347</v>
      </c>
      <c r="G97" s="14" t="str">
        <f t="shared" si="23"/>
        <v>Avg of 4 NM Projects</v>
      </c>
      <c r="H97" s="15">
        <f t="shared" si="25"/>
        <v>22</v>
      </c>
      <c r="I97" s="93">
        <v>0</v>
      </c>
      <c r="J97">
        <f t="shared" si="13"/>
        <v>0</v>
      </c>
      <c r="K97" s="4">
        <v>49.92</v>
      </c>
      <c r="L97" s="4">
        <v>40.659999999999997</v>
      </c>
      <c r="M97" s="16">
        <f t="shared" si="14"/>
        <v>0</v>
      </c>
      <c r="N97">
        <f t="shared" si="15"/>
        <v>1</v>
      </c>
      <c r="O97">
        <f t="shared" si="16"/>
        <v>0</v>
      </c>
      <c r="P97" s="63">
        <f t="shared" si="17"/>
        <v>0</v>
      </c>
    </row>
    <row r="98" spans="1:18" x14ac:dyDescent="0.3">
      <c r="A98">
        <f t="shared" si="18"/>
        <v>2018</v>
      </c>
      <c r="B98">
        <f t="shared" si="19"/>
        <v>9</v>
      </c>
      <c r="C98">
        <f t="shared" si="20"/>
        <v>4</v>
      </c>
      <c r="D98">
        <f t="shared" si="21"/>
        <v>4</v>
      </c>
      <c r="E98" t="str">
        <f t="shared" si="22"/>
        <v>ON</v>
      </c>
      <c r="F98" s="13">
        <f t="shared" si="24"/>
        <v>43347</v>
      </c>
      <c r="G98" s="14" t="str">
        <f t="shared" si="23"/>
        <v>Avg of 4 NM Projects</v>
      </c>
      <c r="H98" s="15">
        <f t="shared" si="25"/>
        <v>23</v>
      </c>
      <c r="I98" s="93">
        <v>-0.13</v>
      </c>
      <c r="J98">
        <f t="shared" si="13"/>
        <v>-7.3033707865168538E-4</v>
      </c>
      <c r="K98" s="4">
        <v>43.38</v>
      </c>
      <c r="L98" s="4">
        <v>33.549999999999997</v>
      </c>
      <c r="M98" s="16">
        <f t="shared" si="14"/>
        <v>-4.3614999999999991E-3</v>
      </c>
      <c r="N98">
        <f t="shared" si="15"/>
        <v>0</v>
      </c>
      <c r="O98">
        <f t="shared" si="16"/>
        <v>0</v>
      </c>
      <c r="P98" s="63">
        <f t="shared" si="17"/>
        <v>0</v>
      </c>
    </row>
    <row r="99" spans="1:18" x14ac:dyDescent="0.3">
      <c r="A99">
        <f t="shared" si="18"/>
        <v>2018</v>
      </c>
      <c r="B99">
        <f t="shared" si="19"/>
        <v>9</v>
      </c>
      <c r="C99">
        <f t="shared" si="20"/>
        <v>4</v>
      </c>
      <c r="D99">
        <f t="shared" si="21"/>
        <v>4</v>
      </c>
      <c r="E99" t="str">
        <f t="shared" si="22"/>
        <v>OFF</v>
      </c>
      <c r="F99" s="13">
        <f t="shared" si="24"/>
        <v>43347</v>
      </c>
      <c r="G99" s="14" t="str">
        <f t="shared" si="23"/>
        <v>Avg of 4 NM Projects</v>
      </c>
      <c r="H99" s="15">
        <f t="shared" si="25"/>
        <v>24</v>
      </c>
      <c r="I99" s="93">
        <v>-0.26</v>
      </c>
      <c r="J99">
        <f t="shared" si="13"/>
        <v>-1.4606741573033708E-3</v>
      </c>
      <c r="K99" s="4">
        <v>42.32</v>
      </c>
      <c r="L99" s="4">
        <v>38.299999999999997</v>
      </c>
      <c r="M99" s="16">
        <f t="shared" si="14"/>
        <v>-9.9579999999999998E-3</v>
      </c>
      <c r="N99">
        <f t="shared" si="15"/>
        <v>0</v>
      </c>
      <c r="O99">
        <f t="shared" si="16"/>
        <v>0</v>
      </c>
      <c r="P99" s="63">
        <f t="shared" si="17"/>
        <v>0</v>
      </c>
    </row>
    <row r="100" spans="1:18" x14ac:dyDescent="0.3">
      <c r="A100">
        <f t="shared" si="18"/>
        <v>2018</v>
      </c>
      <c r="B100">
        <f t="shared" si="19"/>
        <v>9</v>
      </c>
      <c r="C100">
        <f t="shared" si="20"/>
        <v>5</v>
      </c>
      <c r="D100">
        <f t="shared" si="21"/>
        <v>5</v>
      </c>
      <c r="E100" t="str">
        <f t="shared" si="22"/>
        <v>OFF</v>
      </c>
      <c r="F100" s="13">
        <f t="shared" si="24"/>
        <v>43348</v>
      </c>
      <c r="G100" s="14" t="str">
        <f t="shared" si="23"/>
        <v>Avg of 4 NM Projects</v>
      </c>
      <c r="H100" s="15">
        <f t="shared" si="25"/>
        <v>1</v>
      </c>
      <c r="I100" s="93">
        <v>0</v>
      </c>
      <c r="J100">
        <f t="shared" si="13"/>
        <v>0</v>
      </c>
      <c r="K100" s="4">
        <v>30.62</v>
      </c>
      <c r="L100" s="4">
        <v>32.130000000000003</v>
      </c>
      <c r="M100" s="16">
        <f t="shared" si="14"/>
        <v>0</v>
      </c>
      <c r="N100">
        <f t="shared" si="15"/>
        <v>1</v>
      </c>
      <c r="O100">
        <f t="shared" si="16"/>
        <v>0</v>
      </c>
      <c r="P100" s="63">
        <f t="shared" si="17"/>
        <v>0</v>
      </c>
      <c r="Q100" s="34"/>
      <c r="R100" s="34"/>
    </row>
    <row r="101" spans="1:18" x14ac:dyDescent="0.3">
      <c r="A101">
        <f t="shared" si="18"/>
        <v>2018</v>
      </c>
      <c r="B101">
        <f t="shared" si="19"/>
        <v>9</v>
      </c>
      <c r="C101">
        <f t="shared" si="20"/>
        <v>5</v>
      </c>
      <c r="D101">
        <f t="shared" si="21"/>
        <v>5</v>
      </c>
      <c r="E101" t="str">
        <f t="shared" si="22"/>
        <v>OFF</v>
      </c>
      <c r="F101" s="13">
        <f t="shared" si="24"/>
        <v>43348</v>
      </c>
      <c r="G101" s="14" t="str">
        <f t="shared" si="23"/>
        <v>Avg of 4 NM Projects</v>
      </c>
      <c r="H101" s="15">
        <f t="shared" si="25"/>
        <v>2</v>
      </c>
      <c r="I101" s="93">
        <v>-0.13</v>
      </c>
      <c r="J101">
        <f t="shared" si="13"/>
        <v>-7.3033707865168538E-4</v>
      </c>
      <c r="K101" s="4">
        <v>30.15</v>
      </c>
      <c r="L101" s="4">
        <v>41.71</v>
      </c>
      <c r="M101" s="16">
        <f t="shared" si="14"/>
        <v>-5.4222999999999997E-3</v>
      </c>
      <c r="N101">
        <f t="shared" si="15"/>
        <v>0</v>
      </c>
      <c r="O101">
        <f t="shared" si="16"/>
        <v>0</v>
      </c>
      <c r="P101" s="63">
        <f t="shared" si="17"/>
        <v>0</v>
      </c>
    </row>
    <row r="102" spans="1:18" x14ac:dyDescent="0.3">
      <c r="A102">
        <f t="shared" si="18"/>
        <v>2018</v>
      </c>
      <c r="B102">
        <f t="shared" si="19"/>
        <v>9</v>
      </c>
      <c r="C102">
        <f t="shared" si="20"/>
        <v>5</v>
      </c>
      <c r="D102">
        <f t="shared" si="21"/>
        <v>5</v>
      </c>
      <c r="E102" t="str">
        <f t="shared" si="22"/>
        <v>OFF</v>
      </c>
      <c r="F102" s="13">
        <f t="shared" si="24"/>
        <v>43348</v>
      </c>
      <c r="G102" s="14" t="str">
        <f t="shared" si="23"/>
        <v>Avg of 4 NM Projects</v>
      </c>
      <c r="H102" s="15">
        <f t="shared" si="25"/>
        <v>3</v>
      </c>
      <c r="I102" s="93">
        <v>0</v>
      </c>
      <c r="J102">
        <f t="shared" si="13"/>
        <v>0</v>
      </c>
      <c r="K102" s="4">
        <v>28.23</v>
      </c>
      <c r="L102" s="4">
        <v>34.6</v>
      </c>
      <c r="M102" s="16">
        <f t="shared" si="14"/>
        <v>0</v>
      </c>
      <c r="N102">
        <f t="shared" si="15"/>
        <v>1</v>
      </c>
      <c r="O102">
        <f t="shared" si="16"/>
        <v>0</v>
      </c>
      <c r="P102" s="63">
        <f t="shared" si="17"/>
        <v>0</v>
      </c>
    </row>
    <row r="103" spans="1:18" x14ac:dyDescent="0.3">
      <c r="A103">
        <f t="shared" si="18"/>
        <v>2018</v>
      </c>
      <c r="B103">
        <f t="shared" si="19"/>
        <v>9</v>
      </c>
      <c r="C103">
        <f t="shared" si="20"/>
        <v>5</v>
      </c>
      <c r="D103">
        <f t="shared" si="21"/>
        <v>5</v>
      </c>
      <c r="E103" t="str">
        <f t="shared" si="22"/>
        <v>OFF</v>
      </c>
      <c r="F103" s="13">
        <f t="shared" si="24"/>
        <v>43348</v>
      </c>
      <c r="G103" s="14" t="str">
        <f t="shared" si="23"/>
        <v>Avg of 4 NM Projects</v>
      </c>
      <c r="H103" s="15">
        <f t="shared" si="25"/>
        <v>4</v>
      </c>
      <c r="I103" s="93">
        <v>-0.13</v>
      </c>
      <c r="J103">
        <f t="shared" si="13"/>
        <v>-7.3033707865168538E-4</v>
      </c>
      <c r="K103" s="4">
        <v>26.82</v>
      </c>
      <c r="L103" s="4">
        <v>29.09</v>
      </c>
      <c r="M103" s="16">
        <f t="shared" si="14"/>
        <v>-3.7817000000000003E-3</v>
      </c>
      <c r="N103">
        <f t="shared" si="15"/>
        <v>0</v>
      </c>
      <c r="O103">
        <f t="shared" si="16"/>
        <v>0</v>
      </c>
      <c r="P103" s="63">
        <f t="shared" si="17"/>
        <v>0</v>
      </c>
    </row>
    <row r="104" spans="1:18" x14ac:dyDescent="0.3">
      <c r="A104">
        <f t="shared" si="18"/>
        <v>2018</v>
      </c>
      <c r="B104">
        <f t="shared" si="19"/>
        <v>9</v>
      </c>
      <c r="C104">
        <f t="shared" si="20"/>
        <v>5</v>
      </c>
      <c r="D104">
        <f t="shared" si="21"/>
        <v>5</v>
      </c>
      <c r="E104" t="str">
        <f t="shared" si="22"/>
        <v>OFF</v>
      </c>
      <c r="F104" s="13">
        <f t="shared" si="24"/>
        <v>43348</v>
      </c>
      <c r="G104" s="14" t="str">
        <f t="shared" si="23"/>
        <v>Avg of 4 NM Projects</v>
      </c>
      <c r="H104" s="15">
        <f t="shared" si="25"/>
        <v>5</v>
      </c>
      <c r="I104" s="93">
        <v>0</v>
      </c>
      <c r="J104">
        <f t="shared" si="13"/>
        <v>0</v>
      </c>
      <c r="K104" s="4">
        <v>26.59</v>
      </c>
      <c r="L104" s="4">
        <v>28.22</v>
      </c>
      <c r="M104" s="16">
        <f t="shared" si="14"/>
        <v>0</v>
      </c>
      <c r="N104">
        <f t="shared" si="15"/>
        <v>1</v>
      </c>
      <c r="O104">
        <f t="shared" si="16"/>
        <v>0</v>
      </c>
      <c r="P104" s="63">
        <f t="shared" si="17"/>
        <v>0</v>
      </c>
    </row>
    <row r="105" spans="1:18" x14ac:dyDescent="0.3">
      <c r="A105">
        <f t="shared" si="18"/>
        <v>2018</v>
      </c>
      <c r="B105">
        <f t="shared" si="19"/>
        <v>9</v>
      </c>
      <c r="C105">
        <f t="shared" si="20"/>
        <v>5</v>
      </c>
      <c r="D105">
        <f t="shared" si="21"/>
        <v>5</v>
      </c>
      <c r="E105" t="str">
        <f t="shared" si="22"/>
        <v>OFF</v>
      </c>
      <c r="F105" s="13">
        <f t="shared" si="24"/>
        <v>43348</v>
      </c>
      <c r="G105" s="14" t="str">
        <f t="shared" si="23"/>
        <v>Avg of 4 NM Projects</v>
      </c>
      <c r="H105" s="15">
        <f t="shared" si="25"/>
        <v>6</v>
      </c>
      <c r="I105" s="93">
        <v>-0.13</v>
      </c>
      <c r="J105">
        <f t="shared" si="13"/>
        <v>-7.3033707865168538E-4</v>
      </c>
      <c r="K105" s="4">
        <v>30.67</v>
      </c>
      <c r="L105" s="4">
        <v>36.799999999999997</v>
      </c>
      <c r="M105" s="16">
        <f t="shared" si="14"/>
        <v>-4.7840000000000001E-3</v>
      </c>
      <c r="N105">
        <f t="shared" si="15"/>
        <v>0</v>
      </c>
      <c r="O105">
        <f t="shared" si="16"/>
        <v>0</v>
      </c>
      <c r="P105" s="63">
        <f t="shared" si="17"/>
        <v>0</v>
      </c>
    </row>
    <row r="106" spans="1:18" x14ac:dyDescent="0.3">
      <c r="A106">
        <f t="shared" si="18"/>
        <v>2018</v>
      </c>
      <c r="B106">
        <f t="shared" si="19"/>
        <v>9</v>
      </c>
      <c r="C106">
        <f t="shared" si="20"/>
        <v>5</v>
      </c>
      <c r="D106">
        <f t="shared" si="21"/>
        <v>5</v>
      </c>
      <c r="E106" t="str">
        <f t="shared" si="22"/>
        <v>OFF</v>
      </c>
      <c r="F106" s="13">
        <f t="shared" si="24"/>
        <v>43348</v>
      </c>
      <c r="G106" s="14" t="str">
        <f t="shared" si="23"/>
        <v>Avg of 4 NM Projects</v>
      </c>
      <c r="H106" s="15">
        <f t="shared" si="25"/>
        <v>7</v>
      </c>
      <c r="I106" s="93">
        <v>0.255</v>
      </c>
      <c r="J106">
        <f t="shared" si="13"/>
        <v>1.4325842696629213E-3</v>
      </c>
      <c r="K106" s="4">
        <v>35.4</v>
      </c>
      <c r="L106" s="4">
        <v>44.26</v>
      </c>
      <c r="M106" s="16">
        <f t="shared" si="14"/>
        <v>1.1286299999999999E-2</v>
      </c>
      <c r="N106">
        <f t="shared" si="15"/>
        <v>0</v>
      </c>
      <c r="O106">
        <f t="shared" si="16"/>
        <v>0</v>
      </c>
      <c r="P106" s="63">
        <f t="shared" si="17"/>
        <v>0</v>
      </c>
    </row>
    <row r="107" spans="1:18" x14ac:dyDescent="0.3">
      <c r="A107">
        <f t="shared" si="18"/>
        <v>2018</v>
      </c>
      <c r="B107">
        <f t="shared" si="19"/>
        <v>9</v>
      </c>
      <c r="C107">
        <f t="shared" si="20"/>
        <v>5</v>
      </c>
      <c r="D107">
        <f t="shared" si="21"/>
        <v>5</v>
      </c>
      <c r="E107" t="str">
        <f t="shared" si="22"/>
        <v>ON</v>
      </c>
      <c r="F107" s="13">
        <f t="shared" si="24"/>
        <v>43348</v>
      </c>
      <c r="G107" s="14" t="str">
        <f t="shared" si="23"/>
        <v>Avg of 4 NM Projects</v>
      </c>
      <c r="H107" s="15">
        <f t="shared" si="25"/>
        <v>8</v>
      </c>
      <c r="I107" s="93">
        <v>13.18</v>
      </c>
      <c r="J107">
        <f t="shared" si="13"/>
        <v>7.4044943820224723E-2</v>
      </c>
      <c r="K107" s="4">
        <v>42.82</v>
      </c>
      <c r="L107" s="4">
        <v>42.14</v>
      </c>
      <c r="M107" s="16">
        <f t="shared" si="14"/>
        <v>0.55540520000000004</v>
      </c>
      <c r="N107">
        <f t="shared" si="15"/>
        <v>0</v>
      </c>
      <c r="O107">
        <f t="shared" si="16"/>
        <v>0</v>
      </c>
      <c r="P107" s="63">
        <f t="shared" si="17"/>
        <v>0</v>
      </c>
    </row>
    <row r="108" spans="1:18" x14ac:dyDescent="0.3">
      <c r="A108">
        <f t="shared" si="18"/>
        <v>2018</v>
      </c>
      <c r="B108">
        <f t="shared" si="19"/>
        <v>9</v>
      </c>
      <c r="C108">
        <f t="shared" si="20"/>
        <v>5</v>
      </c>
      <c r="D108">
        <f t="shared" si="21"/>
        <v>5</v>
      </c>
      <c r="E108" t="str">
        <f t="shared" si="22"/>
        <v>ON</v>
      </c>
      <c r="F108" s="13">
        <f t="shared" si="24"/>
        <v>43348</v>
      </c>
      <c r="G108" s="14" t="str">
        <f t="shared" si="23"/>
        <v>Avg of 4 NM Projects</v>
      </c>
      <c r="H108" s="15">
        <f t="shared" si="25"/>
        <v>9</v>
      </c>
      <c r="I108" s="93">
        <v>47.36</v>
      </c>
      <c r="J108">
        <f t="shared" si="13"/>
        <v>0.2660674157303371</v>
      </c>
      <c r="K108" s="4">
        <v>45.39</v>
      </c>
      <c r="L108" s="4">
        <v>40.409999999999997</v>
      </c>
      <c r="M108" s="16">
        <f t="shared" si="14"/>
        <v>1.9138175999999998</v>
      </c>
      <c r="N108">
        <f t="shared" si="15"/>
        <v>0</v>
      </c>
      <c r="O108">
        <f t="shared" si="16"/>
        <v>0</v>
      </c>
      <c r="P108" s="63">
        <f t="shared" si="17"/>
        <v>0</v>
      </c>
    </row>
    <row r="109" spans="1:18" x14ac:dyDescent="0.3">
      <c r="A109">
        <f t="shared" si="18"/>
        <v>2018</v>
      </c>
      <c r="B109">
        <f t="shared" si="19"/>
        <v>9</v>
      </c>
      <c r="C109">
        <f t="shared" si="20"/>
        <v>5</v>
      </c>
      <c r="D109">
        <f t="shared" si="21"/>
        <v>5</v>
      </c>
      <c r="E109" t="str">
        <f t="shared" si="22"/>
        <v>ON</v>
      </c>
      <c r="F109" s="13">
        <f t="shared" si="24"/>
        <v>43348</v>
      </c>
      <c r="G109" s="14" t="str">
        <f t="shared" si="23"/>
        <v>Avg of 4 NM Projects</v>
      </c>
      <c r="H109" s="15">
        <f t="shared" si="25"/>
        <v>10</v>
      </c>
      <c r="I109" s="93">
        <v>83.710000000000008</v>
      </c>
      <c r="J109">
        <f t="shared" si="13"/>
        <v>0.47028089887640456</v>
      </c>
      <c r="K109" s="4">
        <v>44.67</v>
      </c>
      <c r="L109" s="4">
        <v>34.229999999999997</v>
      </c>
      <c r="M109" s="16">
        <f t="shared" si="14"/>
        <v>2.8653933</v>
      </c>
      <c r="N109">
        <f t="shared" si="15"/>
        <v>0</v>
      </c>
      <c r="O109">
        <f t="shared" si="16"/>
        <v>0</v>
      </c>
      <c r="P109" s="63">
        <f t="shared" si="17"/>
        <v>0</v>
      </c>
    </row>
    <row r="110" spans="1:18" x14ac:dyDescent="0.3">
      <c r="A110">
        <f t="shared" si="18"/>
        <v>2018</v>
      </c>
      <c r="B110">
        <f t="shared" si="19"/>
        <v>9</v>
      </c>
      <c r="C110">
        <f t="shared" si="20"/>
        <v>5</v>
      </c>
      <c r="D110">
        <f t="shared" si="21"/>
        <v>5</v>
      </c>
      <c r="E110" t="str">
        <f t="shared" si="22"/>
        <v>ON</v>
      </c>
      <c r="F110" s="13">
        <f t="shared" si="24"/>
        <v>43348</v>
      </c>
      <c r="G110" s="14" t="str">
        <f t="shared" si="23"/>
        <v>Avg of 4 NM Projects</v>
      </c>
      <c r="H110" s="15">
        <f t="shared" si="25"/>
        <v>11</v>
      </c>
      <c r="I110" s="93">
        <v>124.54999999999998</v>
      </c>
      <c r="J110">
        <f t="shared" si="13"/>
        <v>0.69971910112359537</v>
      </c>
      <c r="K110" s="4">
        <v>44.64</v>
      </c>
      <c r="L110" s="4">
        <v>31.56</v>
      </c>
      <c r="M110" s="16">
        <f t="shared" si="14"/>
        <v>3.9307979999999993</v>
      </c>
      <c r="N110">
        <f t="shared" si="15"/>
        <v>0</v>
      </c>
      <c r="O110">
        <f t="shared" si="16"/>
        <v>1</v>
      </c>
      <c r="P110" s="63">
        <f t="shared" si="17"/>
        <v>0</v>
      </c>
    </row>
    <row r="111" spans="1:18" x14ac:dyDescent="0.3">
      <c r="A111">
        <f t="shared" si="18"/>
        <v>2018</v>
      </c>
      <c r="B111">
        <f t="shared" si="19"/>
        <v>9</v>
      </c>
      <c r="C111">
        <f t="shared" si="20"/>
        <v>5</v>
      </c>
      <c r="D111">
        <f t="shared" si="21"/>
        <v>5</v>
      </c>
      <c r="E111" t="str">
        <f t="shared" si="22"/>
        <v>ON</v>
      </c>
      <c r="F111" s="13">
        <f t="shared" si="24"/>
        <v>43348</v>
      </c>
      <c r="G111" s="14" t="str">
        <f t="shared" si="23"/>
        <v>Avg of 4 NM Projects</v>
      </c>
      <c r="H111" s="15">
        <f t="shared" si="25"/>
        <v>12</v>
      </c>
      <c r="I111" s="93">
        <v>133.88999999999999</v>
      </c>
      <c r="J111">
        <f t="shared" si="13"/>
        <v>0.752191011235955</v>
      </c>
      <c r="K111" s="4">
        <v>49.34</v>
      </c>
      <c r="L111" s="4">
        <v>38.869999999999997</v>
      </c>
      <c r="M111" s="16">
        <f t="shared" si="14"/>
        <v>5.2043042999999987</v>
      </c>
      <c r="N111">
        <f t="shared" si="15"/>
        <v>0</v>
      </c>
      <c r="O111">
        <f t="shared" si="16"/>
        <v>1</v>
      </c>
      <c r="P111" s="63">
        <f t="shared" si="17"/>
        <v>0</v>
      </c>
    </row>
    <row r="112" spans="1:18" x14ac:dyDescent="0.3">
      <c r="A112">
        <f t="shared" si="18"/>
        <v>2018</v>
      </c>
      <c r="B112">
        <f t="shared" si="19"/>
        <v>9</v>
      </c>
      <c r="C112">
        <f t="shared" si="20"/>
        <v>5</v>
      </c>
      <c r="D112">
        <f t="shared" si="21"/>
        <v>5</v>
      </c>
      <c r="E112" t="str">
        <f t="shared" si="22"/>
        <v>ON</v>
      </c>
      <c r="F112" s="13">
        <f t="shared" si="24"/>
        <v>43348</v>
      </c>
      <c r="G112" s="14" t="str">
        <f t="shared" si="23"/>
        <v>Avg of 4 NM Projects</v>
      </c>
      <c r="H112" s="15">
        <f t="shared" si="25"/>
        <v>13</v>
      </c>
      <c r="I112" s="93">
        <v>137.345</v>
      </c>
      <c r="J112">
        <f t="shared" si="13"/>
        <v>0.77160112359550559</v>
      </c>
      <c r="K112" s="4">
        <v>57.12</v>
      </c>
      <c r="L112" s="4">
        <v>53.53</v>
      </c>
      <c r="M112" s="16">
        <f t="shared" si="14"/>
        <v>7.3520778499999997</v>
      </c>
      <c r="N112">
        <f t="shared" si="15"/>
        <v>0</v>
      </c>
      <c r="O112">
        <f t="shared" si="16"/>
        <v>1</v>
      </c>
      <c r="P112" s="63">
        <f t="shared" si="17"/>
        <v>0</v>
      </c>
    </row>
    <row r="113" spans="1:18" x14ac:dyDescent="0.3">
      <c r="A113">
        <f t="shared" si="18"/>
        <v>2018</v>
      </c>
      <c r="B113">
        <f t="shared" si="19"/>
        <v>9</v>
      </c>
      <c r="C113">
        <f t="shared" si="20"/>
        <v>5</v>
      </c>
      <c r="D113">
        <f t="shared" si="21"/>
        <v>5</v>
      </c>
      <c r="E113" t="str">
        <f t="shared" si="22"/>
        <v>ON</v>
      </c>
      <c r="F113" s="13">
        <f t="shared" si="24"/>
        <v>43348</v>
      </c>
      <c r="G113" s="14" t="str">
        <f t="shared" si="23"/>
        <v>Avg of 4 NM Projects</v>
      </c>
      <c r="H113" s="15">
        <f t="shared" si="25"/>
        <v>14</v>
      </c>
      <c r="I113" s="93">
        <v>131.96</v>
      </c>
      <c r="J113">
        <f t="shared" si="13"/>
        <v>0.74134831460674167</v>
      </c>
      <c r="K113" s="4">
        <v>70.959999999999994</v>
      </c>
      <c r="L113" s="4">
        <v>61.66</v>
      </c>
      <c r="M113" s="16">
        <f t="shared" si="14"/>
        <v>8.1366535999999989</v>
      </c>
      <c r="N113">
        <f t="shared" si="15"/>
        <v>0</v>
      </c>
      <c r="O113">
        <f t="shared" si="16"/>
        <v>1</v>
      </c>
      <c r="P113" s="63">
        <f t="shared" si="17"/>
        <v>0</v>
      </c>
    </row>
    <row r="114" spans="1:18" x14ac:dyDescent="0.3">
      <c r="A114">
        <f t="shared" si="18"/>
        <v>2018</v>
      </c>
      <c r="B114">
        <f t="shared" si="19"/>
        <v>9</v>
      </c>
      <c r="C114">
        <f t="shared" si="20"/>
        <v>5</v>
      </c>
      <c r="D114">
        <f t="shared" si="21"/>
        <v>5</v>
      </c>
      <c r="E114" t="str">
        <f t="shared" si="22"/>
        <v>ON</v>
      </c>
      <c r="F114" s="13">
        <f t="shared" si="24"/>
        <v>43348</v>
      </c>
      <c r="G114" s="14" t="str">
        <f t="shared" si="23"/>
        <v>Avg of 4 NM Projects</v>
      </c>
      <c r="H114" s="15">
        <f t="shared" si="25"/>
        <v>15</v>
      </c>
      <c r="I114" s="93">
        <v>122.87999999999998</v>
      </c>
      <c r="J114">
        <f t="shared" si="13"/>
        <v>0.69033707865168525</v>
      </c>
      <c r="K114" s="4">
        <v>77.02</v>
      </c>
      <c r="L114" s="4">
        <v>67.62</v>
      </c>
      <c r="M114" s="16">
        <f t="shared" si="14"/>
        <v>8.309145599999999</v>
      </c>
      <c r="N114">
        <f t="shared" si="15"/>
        <v>0</v>
      </c>
      <c r="O114">
        <f t="shared" si="16"/>
        <v>1</v>
      </c>
      <c r="P114" s="63">
        <f t="shared" si="17"/>
        <v>0</v>
      </c>
    </row>
    <row r="115" spans="1:18" x14ac:dyDescent="0.3">
      <c r="A115">
        <f t="shared" si="18"/>
        <v>2018</v>
      </c>
      <c r="B115">
        <f t="shared" si="19"/>
        <v>9</v>
      </c>
      <c r="C115">
        <f t="shared" si="20"/>
        <v>5</v>
      </c>
      <c r="D115">
        <f t="shared" si="21"/>
        <v>5</v>
      </c>
      <c r="E115" t="str">
        <f t="shared" si="22"/>
        <v>ON</v>
      </c>
      <c r="F115" s="13">
        <f t="shared" si="24"/>
        <v>43348</v>
      </c>
      <c r="G115" s="14" t="str">
        <f t="shared" si="23"/>
        <v>Avg of 4 NM Projects</v>
      </c>
      <c r="H115" s="15">
        <f t="shared" si="25"/>
        <v>16</v>
      </c>
      <c r="I115" s="93">
        <v>104.71</v>
      </c>
      <c r="J115">
        <f t="shared" si="13"/>
        <v>0.58825842696629205</v>
      </c>
      <c r="K115" s="4">
        <v>78.73</v>
      </c>
      <c r="L115" s="4">
        <v>89.6</v>
      </c>
      <c r="M115" s="16">
        <f t="shared" si="14"/>
        <v>9.3820160000000001</v>
      </c>
      <c r="N115">
        <f t="shared" si="15"/>
        <v>0</v>
      </c>
      <c r="O115">
        <f t="shared" si="16"/>
        <v>1</v>
      </c>
      <c r="P115" s="63">
        <f t="shared" si="17"/>
        <v>0</v>
      </c>
    </row>
    <row r="116" spans="1:18" x14ac:dyDescent="0.3">
      <c r="A116">
        <f t="shared" si="18"/>
        <v>2018</v>
      </c>
      <c r="B116">
        <f t="shared" si="19"/>
        <v>9</v>
      </c>
      <c r="C116">
        <f t="shared" si="20"/>
        <v>5</v>
      </c>
      <c r="D116">
        <f t="shared" si="21"/>
        <v>5</v>
      </c>
      <c r="E116" t="str">
        <f t="shared" si="22"/>
        <v>ON</v>
      </c>
      <c r="F116" s="13">
        <f t="shared" si="24"/>
        <v>43348</v>
      </c>
      <c r="G116" s="14" t="str">
        <f t="shared" si="23"/>
        <v>Avg of 4 NM Projects</v>
      </c>
      <c r="H116" s="15">
        <f t="shared" si="25"/>
        <v>17</v>
      </c>
      <c r="I116" s="93">
        <v>80.899999999999991</v>
      </c>
      <c r="J116">
        <f t="shared" si="13"/>
        <v>0.45449438202247189</v>
      </c>
      <c r="K116" s="4">
        <v>85.98</v>
      </c>
      <c r="L116" s="4">
        <v>124.2</v>
      </c>
      <c r="M116" s="16">
        <f t="shared" si="14"/>
        <v>10.047779999999999</v>
      </c>
      <c r="N116">
        <f t="shared" si="15"/>
        <v>0</v>
      </c>
      <c r="O116">
        <f t="shared" si="16"/>
        <v>0</v>
      </c>
      <c r="P116" s="63">
        <f t="shared" si="17"/>
        <v>0</v>
      </c>
    </row>
    <row r="117" spans="1:18" x14ac:dyDescent="0.3">
      <c r="A117">
        <f t="shared" si="18"/>
        <v>2018</v>
      </c>
      <c r="B117">
        <f t="shared" si="19"/>
        <v>9</v>
      </c>
      <c r="C117">
        <f t="shared" si="20"/>
        <v>5</v>
      </c>
      <c r="D117">
        <f t="shared" si="21"/>
        <v>5</v>
      </c>
      <c r="E117" t="str">
        <f t="shared" si="22"/>
        <v>ON</v>
      </c>
      <c r="F117" s="13">
        <f t="shared" si="24"/>
        <v>43348</v>
      </c>
      <c r="G117" s="14" t="str">
        <f t="shared" si="23"/>
        <v>Avg of 4 NM Projects</v>
      </c>
      <c r="H117" s="15">
        <f t="shared" si="25"/>
        <v>18</v>
      </c>
      <c r="I117" s="93">
        <v>45.824999999999996</v>
      </c>
      <c r="J117">
        <f t="shared" si="13"/>
        <v>0.25744382022471907</v>
      </c>
      <c r="K117" s="4">
        <v>78</v>
      </c>
      <c r="L117" s="4">
        <v>102.86</v>
      </c>
      <c r="M117" s="16">
        <f t="shared" si="14"/>
        <v>4.7135594999999997</v>
      </c>
      <c r="N117">
        <f t="shared" si="15"/>
        <v>0</v>
      </c>
      <c r="O117">
        <f t="shared" si="16"/>
        <v>0</v>
      </c>
      <c r="P117" s="63">
        <f t="shared" si="17"/>
        <v>0</v>
      </c>
    </row>
    <row r="118" spans="1:18" x14ac:dyDescent="0.3">
      <c r="A118">
        <f t="shared" si="18"/>
        <v>2018</v>
      </c>
      <c r="B118">
        <f t="shared" si="19"/>
        <v>9</v>
      </c>
      <c r="C118">
        <f t="shared" si="20"/>
        <v>5</v>
      </c>
      <c r="D118">
        <f t="shared" si="21"/>
        <v>5</v>
      </c>
      <c r="E118" t="str">
        <f t="shared" si="22"/>
        <v>ON</v>
      </c>
      <c r="F118" s="13">
        <f t="shared" si="24"/>
        <v>43348</v>
      </c>
      <c r="G118" s="14" t="str">
        <f t="shared" si="23"/>
        <v>Avg of 4 NM Projects</v>
      </c>
      <c r="H118" s="15">
        <f t="shared" si="25"/>
        <v>19</v>
      </c>
      <c r="I118" s="93">
        <v>11.399999999999999</v>
      </c>
      <c r="J118">
        <f t="shared" si="13"/>
        <v>6.4044943820224715E-2</v>
      </c>
      <c r="K118" s="4">
        <v>72.16</v>
      </c>
      <c r="L118" s="4">
        <v>72.319999999999993</v>
      </c>
      <c r="M118" s="16">
        <f t="shared" si="14"/>
        <v>0.82444799999999985</v>
      </c>
      <c r="N118">
        <f t="shared" si="15"/>
        <v>0</v>
      </c>
      <c r="O118">
        <f t="shared" si="16"/>
        <v>0</v>
      </c>
      <c r="P118" s="63">
        <f t="shared" si="17"/>
        <v>0</v>
      </c>
    </row>
    <row r="119" spans="1:18" x14ac:dyDescent="0.3">
      <c r="A119">
        <f t="shared" si="18"/>
        <v>2018</v>
      </c>
      <c r="B119">
        <f t="shared" si="19"/>
        <v>9</v>
      </c>
      <c r="C119">
        <f t="shared" si="20"/>
        <v>5</v>
      </c>
      <c r="D119">
        <f t="shared" si="21"/>
        <v>5</v>
      </c>
      <c r="E119" t="str">
        <f t="shared" si="22"/>
        <v>ON</v>
      </c>
      <c r="F119" s="13">
        <f t="shared" si="24"/>
        <v>43348</v>
      </c>
      <c r="G119" s="14" t="str">
        <f t="shared" si="23"/>
        <v>Avg of 4 NM Projects</v>
      </c>
      <c r="H119" s="15">
        <f t="shared" si="25"/>
        <v>20</v>
      </c>
      <c r="I119" s="93">
        <v>0.13</v>
      </c>
      <c r="J119">
        <f t="shared" si="13"/>
        <v>7.3033707865168538E-4</v>
      </c>
      <c r="K119" s="4">
        <v>65.23</v>
      </c>
      <c r="L119" s="4">
        <v>70.760000000000005</v>
      </c>
      <c r="M119" s="16">
        <f t="shared" si="14"/>
        <v>9.1988E-3</v>
      </c>
      <c r="N119">
        <f t="shared" si="15"/>
        <v>0</v>
      </c>
      <c r="O119">
        <f t="shared" si="16"/>
        <v>0</v>
      </c>
      <c r="P119" s="63">
        <f t="shared" si="17"/>
        <v>0</v>
      </c>
    </row>
    <row r="120" spans="1:18" x14ac:dyDescent="0.3">
      <c r="A120">
        <f t="shared" si="18"/>
        <v>2018</v>
      </c>
      <c r="B120">
        <f t="shared" si="19"/>
        <v>9</v>
      </c>
      <c r="C120">
        <f t="shared" si="20"/>
        <v>5</v>
      </c>
      <c r="D120">
        <f t="shared" si="21"/>
        <v>5</v>
      </c>
      <c r="E120" t="str">
        <f t="shared" si="22"/>
        <v>ON</v>
      </c>
      <c r="F120" s="13">
        <f t="shared" si="24"/>
        <v>43348</v>
      </c>
      <c r="G120" s="14" t="str">
        <f t="shared" si="23"/>
        <v>Avg of 4 NM Projects</v>
      </c>
      <c r="H120" s="15">
        <f t="shared" si="25"/>
        <v>21</v>
      </c>
      <c r="I120" s="93">
        <v>-0.26</v>
      </c>
      <c r="J120">
        <f t="shared" si="13"/>
        <v>-1.4606741573033708E-3</v>
      </c>
      <c r="K120" s="4">
        <v>58.74</v>
      </c>
      <c r="L120" s="4">
        <v>64.900000000000006</v>
      </c>
      <c r="M120" s="16">
        <f t="shared" si="14"/>
        <v>-1.6874000000000004E-2</v>
      </c>
      <c r="N120">
        <f t="shared" si="15"/>
        <v>0</v>
      </c>
      <c r="O120">
        <f t="shared" si="16"/>
        <v>0</v>
      </c>
      <c r="P120" s="63">
        <f t="shared" si="17"/>
        <v>0</v>
      </c>
    </row>
    <row r="121" spans="1:18" x14ac:dyDescent="0.3">
      <c r="A121">
        <f t="shared" si="18"/>
        <v>2018</v>
      </c>
      <c r="B121">
        <f t="shared" si="19"/>
        <v>9</v>
      </c>
      <c r="C121">
        <f t="shared" si="20"/>
        <v>5</v>
      </c>
      <c r="D121">
        <f t="shared" si="21"/>
        <v>5</v>
      </c>
      <c r="E121" t="str">
        <f t="shared" si="22"/>
        <v>ON</v>
      </c>
      <c r="F121" s="13">
        <f t="shared" si="24"/>
        <v>43348</v>
      </c>
      <c r="G121" s="14" t="str">
        <f t="shared" si="23"/>
        <v>Avg of 4 NM Projects</v>
      </c>
      <c r="H121" s="15">
        <f t="shared" si="25"/>
        <v>22</v>
      </c>
      <c r="I121" s="93">
        <v>-0.13</v>
      </c>
      <c r="J121">
        <f t="shared" si="13"/>
        <v>-7.3033707865168538E-4</v>
      </c>
      <c r="K121" s="4">
        <v>46.96</v>
      </c>
      <c r="L121" s="4">
        <v>59.25</v>
      </c>
      <c r="M121" s="16">
        <f t="shared" si="14"/>
        <v>-7.7025000000000001E-3</v>
      </c>
      <c r="N121">
        <f t="shared" si="15"/>
        <v>0</v>
      </c>
      <c r="O121">
        <f t="shared" si="16"/>
        <v>0</v>
      </c>
      <c r="P121" s="63">
        <f t="shared" si="17"/>
        <v>0</v>
      </c>
    </row>
    <row r="122" spans="1:18" x14ac:dyDescent="0.3">
      <c r="A122">
        <f t="shared" si="18"/>
        <v>2018</v>
      </c>
      <c r="B122">
        <f t="shared" si="19"/>
        <v>9</v>
      </c>
      <c r="C122">
        <f t="shared" si="20"/>
        <v>5</v>
      </c>
      <c r="D122">
        <f t="shared" si="21"/>
        <v>5</v>
      </c>
      <c r="E122" t="str">
        <f t="shared" si="22"/>
        <v>ON</v>
      </c>
      <c r="F122" s="13">
        <f t="shared" si="24"/>
        <v>43348</v>
      </c>
      <c r="G122" s="14" t="str">
        <f t="shared" si="23"/>
        <v>Avg of 4 NM Projects</v>
      </c>
      <c r="H122" s="15">
        <f t="shared" si="25"/>
        <v>23</v>
      </c>
      <c r="I122" s="93">
        <v>-0.13</v>
      </c>
      <c r="J122">
        <f t="shared" si="13"/>
        <v>-7.3033707865168538E-4</v>
      </c>
      <c r="K122" s="4">
        <v>39.67</v>
      </c>
      <c r="L122" s="4">
        <v>55.3</v>
      </c>
      <c r="M122" s="16">
        <f t="shared" si="14"/>
        <v>-7.1890000000000001E-3</v>
      </c>
      <c r="N122">
        <f t="shared" si="15"/>
        <v>0</v>
      </c>
      <c r="O122">
        <f t="shared" si="16"/>
        <v>0</v>
      </c>
      <c r="P122" s="63">
        <f t="shared" si="17"/>
        <v>0</v>
      </c>
    </row>
    <row r="123" spans="1:18" x14ac:dyDescent="0.3">
      <c r="A123">
        <f t="shared" si="18"/>
        <v>2018</v>
      </c>
      <c r="B123">
        <f t="shared" si="19"/>
        <v>9</v>
      </c>
      <c r="C123">
        <f t="shared" si="20"/>
        <v>5</v>
      </c>
      <c r="D123">
        <f t="shared" si="21"/>
        <v>5</v>
      </c>
      <c r="E123" t="str">
        <f t="shared" si="22"/>
        <v>OFF</v>
      </c>
      <c r="F123" s="13">
        <f t="shared" si="24"/>
        <v>43348</v>
      </c>
      <c r="G123" s="14" t="str">
        <f t="shared" si="23"/>
        <v>Avg of 4 NM Projects</v>
      </c>
      <c r="H123" s="15">
        <f t="shared" si="25"/>
        <v>24</v>
      </c>
      <c r="I123" s="93">
        <v>-0.13</v>
      </c>
      <c r="J123">
        <f t="shared" si="13"/>
        <v>-7.3033707865168538E-4</v>
      </c>
      <c r="K123" s="4">
        <v>35.69</v>
      </c>
      <c r="L123" s="4">
        <v>110.25</v>
      </c>
      <c r="M123" s="16">
        <f t="shared" si="14"/>
        <v>-1.4332500000000001E-2</v>
      </c>
      <c r="N123">
        <f t="shared" si="15"/>
        <v>0</v>
      </c>
      <c r="O123">
        <f t="shared" si="16"/>
        <v>0</v>
      </c>
      <c r="P123" s="63">
        <f t="shared" si="17"/>
        <v>0</v>
      </c>
    </row>
    <row r="124" spans="1:18" x14ac:dyDescent="0.3">
      <c r="A124">
        <f t="shared" si="18"/>
        <v>2018</v>
      </c>
      <c r="B124">
        <f t="shared" si="19"/>
        <v>9</v>
      </c>
      <c r="C124">
        <f t="shared" si="20"/>
        <v>6</v>
      </c>
      <c r="D124">
        <f t="shared" si="21"/>
        <v>6</v>
      </c>
      <c r="E124" t="str">
        <f t="shared" si="22"/>
        <v>OFF</v>
      </c>
      <c r="F124" s="13">
        <f t="shared" si="24"/>
        <v>43349</v>
      </c>
      <c r="G124" s="14" t="str">
        <f t="shared" si="23"/>
        <v>Avg of 4 NM Projects</v>
      </c>
      <c r="H124" s="15">
        <f t="shared" si="25"/>
        <v>1</v>
      </c>
      <c r="I124" s="93">
        <v>-0.26</v>
      </c>
      <c r="J124">
        <f t="shared" si="13"/>
        <v>-1.4606741573033708E-3</v>
      </c>
      <c r="K124" s="4">
        <v>29.21</v>
      </c>
      <c r="L124" s="4">
        <v>37.89</v>
      </c>
      <c r="M124" s="16">
        <f t="shared" si="14"/>
        <v>-9.8513999999999997E-3</v>
      </c>
      <c r="N124">
        <f t="shared" si="15"/>
        <v>0</v>
      </c>
      <c r="O124">
        <f t="shared" si="16"/>
        <v>0</v>
      </c>
      <c r="P124" s="63">
        <f t="shared" si="17"/>
        <v>0</v>
      </c>
      <c r="Q124" s="34"/>
      <c r="R124" s="34"/>
    </row>
    <row r="125" spans="1:18" x14ac:dyDescent="0.3">
      <c r="A125">
        <f t="shared" si="18"/>
        <v>2018</v>
      </c>
      <c r="B125">
        <f t="shared" si="19"/>
        <v>9</v>
      </c>
      <c r="C125">
        <f t="shared" si="20"/>
        <v>6</v>
      </c>
      <c r="D125">
        <f t="shared" si="21"/>
        <v>6</v>
      </c>
      <c r="E125" t="str">
        <f t="shared" si="22"/>
        <v>OFF</v>
      </c>
      <c r="F125" s="13">
        <f t="shared" si="24"/>
        <v>43349</v>
      </c>
      <c r="G125" s="14" t="str">
        <f t="shared" si="23"/>
        <v>Avg of 4 NM Projects</v>
      </c>
      <c r="H125" s="15">
        <f t="shared" si="25"/>
        <v>2</v>
      </c>
      <c r="I125" s="93">
        <v>0</v>
      </c>
      <c r="J125">
        <f t="shared" si="13"/>
        <v>0</v>
      </c>
      <c r="K125" s="4">
        <v>29.29</v>
      </c>
      <c r="L125" s="4">
        <v>34.18</v>
      </c>
      <c r="M125" s="16">
        <f t="shared" si="14"/>
        <v>0</v>
      </c>
      <c r="N125">
        <f t="shared" si="15"/>
        <v>1</v>
      </c>
      <c r="O125">
        <f t="shared" si="16"/>
        <v>0</v>
      </c>
      <c r="P125" s="63">
        <f t="shared" si="17"/>
        <v>0</v>
      </c>
    </row>
    <row r="126" spans="1:18" x14ac:dyDescent="0.3">
      <c r="A126">
        <f t="shared" si="18"/>
        <v>2018</v>
      </c>
      <c r="B126">
        <f t="shared" si="19"/>
        <v>9</v>
      </c>
      <c r="C126">
        <f t="shared" si="20"/>
        <v>6</v>
      </c>
      <c r="D126">
        <f t="shared" si="21"/>
        <v>6</v>
      </c>
      <c r="E126" t="str">
        <f t="shared" si="22"/>
        <v>OFF</v>
      </c>
      <c r="F126" s="13">
        <f t="shared" si="24"/>
        <v>43349</v>
      </c>
      <c r="G126" s="14" t="str">
        <f t="shared" si="23"/>
        <v>Avg of 4 NM Projects</v>
      </c>
      <c r="H126" s="15">
        <f t="shared" si="25"/>
        <v>3</v>
      </c>
      <c r="I126" s="93">
        <v>0</v>
      </c>
      <c r="J126">
        <f t="shared" si="13"/>
        <v>0</v>
      </c>
      <c r="K126" s="4">
        <v>27.24</v>
      </c>
      <c r="L126" s="4">
        <v>28.04</v>
      </c>
      <c r="M126" s="16">
        <f t="shared" si="14"/>
        <v>0</v>
      </c>
      <c r="N126">
        <f t="shared" si="15"/>
        <v>1</v>
      </c>
      <c r="O126">
        <f t="shared" si="16"/>
        <v>0</v>
      </c>
      <c r="P126" s="63">
        <f t="shared" si="17"/>
        <v>0</v>
      </c>
    </row>
    <row r="127" spans="1:18" x14ac:dyDescent="0.3">
      <c r="A127">
        <f t="shared" si="18"/>
        <v>2018</v>
      </c>
      <c r="B127">
        <f t="shared" si="19"/>
        <v>9</v>
      </c>
      <c r="C127">
        <f t="shared" si="20"/>
        <v>6</v>
      </c>
      <c r="D127">
        <f t="shared" si="21"/>
        <v>6</v>
      </c>
      <c r="E127" t="str">
        <f t="shared" si="22"/>
        <v>OFF</v>
      </c>
      <c r="F127" s="13">
        <f t="shared" si="24"/>
        <v>43349</v>
      </c>
      <c r="G127" s="14" t="str">
        <f t="shared" si="23"/>
        <v>Avg of 4 NM Projects</v>
      </c>
      <c r="H127" s="15">
        <f t="shared" si="25"/>
        <v>4</v>
      </c>
      <c r="I127" s="93">
        <v>-0.13</v>
      </c>
      <c r="J127">
        <f t="shared" si="13"/>
        <v>-7.3033707865168538E-4</v>
      </c>
      <c r="K127" s="4">
        <v>26.62</v>
      </c>
      <c r="L127" s="4">
        <v>27.26</v>
      </c>
      <c r="M127" s="16">
        <f t="shared" si="14"/>
        <v>-3.5438000000000006E-3</v>
      </c>
      <c r="N127">
        <f t="shared" si="15"/>
        <v>0</v>
      </c>
      <c r="O127">
        <f t="shared" si="16"/>
        <v>0</v>
      </c>
      <c r="P127" s="63">
        <f t="shared" si="17"/>
        <v>0</v>
      </c>
    </row>
    <row r="128" spans="1:18" x14ac:dyDescent="0.3">
      <c r="A128">
        <f t="shared" si="18"/>
        <v>2018</v>
      </c>
      <c r="B128">
        <f t="shared" si="19"/>
        <v>9</v>
      </c>
      <c r="C128">
        <f t="shared" si="20"/>
        <v>6</v>
      </c>
      <c r="D128">
        <f t="shared" si="21"/>
        <v>6</v>
      </c>
      <c r="E128" t="str">
        <f t="shared" si="22"/>
        <v>OFF</v>
      </c>
      <c r="F128" s="13">
        <f t="shared" si="24"/>
        <v>43349</v>
      </c>
      <c r="G128" s="14" t="str">
        <f t="shared" si="23"/>
        <v>Avg of 4 NM Projects</v>
      </c>
      <c r="H128" s="15">
        <f t="shared" si="25"/>
        <v>5</v>
      </c>
      <c r="I128" s="93">
        <v>0</v>
      </c>
      <c r="J128">
        <f t="shared" si="13"/>
        <v>0</v>
      </c>
      <c r="K128" s="4">
        <v>27.21</v>
      </c>
      <c r="L128" s="4">
        <v>28.43</v>
      </c>
      <c r="M128" s="16">
        <f t="shared" si="14"/>
        <v>0</v>
      </c>
      <c r="N128">
        <f t="shared" si="15"/>
        <v>1</v>
      </c>
      <c r="O128">
        <f t="shared" si="16"/>
        <v>0</v>
      </c>
      <c r="P128" s="63">
        <f t="shared" si="17"/>
        <v>0</v>
      </c>
    </row>
    <row r="129" spans="1:16" x14ac:dyDescent="0.3">
      <c r="A129">
        <f t="shared" si="18"/>
        <v>2018</v>
      </c>
      <c r="B129">
        <f t="shared" si="19"/>
        <v>9</v>
      </c>
      <c r="C129">
        <f t="shared" si="20"/>
        <v>6</v>
      </c>
      <c r="D129">
        <f t="shared" si="21"/>
        <v>6</v>
      </c>
      <c r="E129" t="str">
        <f t="shared" si="22"/>
        <v>OFF</v>
      </c>
      <c r="F129" s="13">
        <f t="shared" si="24"/>
        <v>43349</v>
      </c>
      <c r="G129" s="14" t="str">
        <f t="shared" si="23"/>
        <v>Avg of 4 NM Projects</v>
      </c>
      <c r="H129" s="15">
        <f t="shared" si="25"/>
        <v>6</v>
      </c>
      <c r="I129" s="93">
        <v>-0.13</v>
      </c>
      <c r="J129">
        <f t="shared" si="13"/>
        <v>-7.3033707865168538E-4</v>
      </c>
      <c r="K129" s="4">
        <v>29.33</v>
      </c>
      <c r="L129" s="4">
        <v>33.61</v>
      </c>
      <c r="M129" s="16">
        <f t="shared" si="14"/>
        <v>-4.3692999999999996E-3</v>
      </c>
      <c r="N129">
        <f t="shared" si="15"/>
        <v>0</v>
      </c>
      <c r="O129">
        <f t="shared" si="16"/>
        <v>0</v>
      </c>
      <c r="P129" s="63">
        <f t="shared" si="17"/>
        <v>0</v>
      </c>
    </row>
    <row r="130" spans="1:16" x14ac:dyDescent="0.3">
      <c r="A130">
        <f t="shared" si="18"/>
        <v>2018</v>
      </c>
      <c r="B130">
        <f t="shared" si="19"/>
        <v>9</v>
      </c>
      <c r="C130">
        <f t="shared" si="20"/>
        <v>6</v>
      </c>
      <c r="D130">
        <f t="shared" si="21"/>
        <v>6</v>
      </c>
      <c r="E130" t="str">
        <f t="shared" si="22"/>
        <v>OFF</v>
      </c>
      <c r="F130" s="13">
        <f t="shared" si="24"/>
        <v>43349</v>
      </c>
      <c r="G130" s="14" t="str">
        <f t="shared" si="23"/>
        <v>Avg of 4 NM Projects</v>
      </c>
      <c r="H130" s="15">
        <f t="shared" si="25"/>
        <v>7</v>
      </c>
      <c r="I130" s="93">
        <v>0.38500000000000001</v>
      </c>
      <c r="J130">
        <f t="shared" si="13"/>
        <v>2.1629213483146067E-3</v>
      </c>
      <c r="K130" s="4">
        <v>37.549999999999997</v>
      </c>
      <c r="L130" s="4">
        <v>37.479999999999997</v>
      </c>
      <c r="M130" s="16">
        <f t="shared" si="14"/>
        <v>1.4429799999999998E-2</v>
      </c>
      <c r="N130">
        <f t="shared" si="15"/>
        <v>0</v>
      </c>
      <c r="O130">
        <f t="shared" si="16"/>
        <v>0</v>
      </c>
      <c r="P130" s="63">
        <f t="shared" si="17"/>
        <v>0</v>
      </c>
    </row>
    <row r="131" spans="1:16" x14ac:dyDescent="0.3">
      <c r="A131">
        <f t="shared" si="18"/>
        <v>2018</v>
      </c>
      <c r="B131">
        <f t="shared" si="19"/>
        <v>9</v>
      </c>
      <c r="C131">
        <f t="shared" si="20"/>
        <v>6</v>
      </c>
      <c r="D131">
        <f t="shared" si="21"/>
        <v>6</v>
      </c>
      <c r="E131" t="str">
        <f t="shared" si="22"/>
        <v>ON</v>
      </c>
      <c r="F131" s="13">
        <f t="shared" si="24"/>
        <v>43349</v>
      </c>
      <c r="G131" s="14" t="str">
        <f t="shared" si="23"/>
        <v>Avg of 4 NM Projects</v>
      </c>
      <c r="H131" s="15">
        <f t="shared" si="25"/>
        <v>8</v>
      </c>
      <c r="I131" s="93">
        <v>7.2999999999999989</v>
      </c>
      <c r="J131">
        <f t="shared" si="13"/>
        <v>4.1011235955056173E-2</v>
      </c>
      <c r="K131" s="4">
        <v>40.44</v>
      </c>
      <c r="L131" s="4">
        <v>42.66</v>
      </c>
      <c r="M131" s="16">
        <f t="shared" si="14"/>
        <v>0.31141799999999997</v>
      </c>
      <c r="N131">
        <f t="shared" si="15"/>
        <v>0</v>
      </c>
      <c r="O131">
        <f t="shared" si="16"/>
        <v>0</v>
      </c>
      <c r="P131" s="63">
        <f t="shared" si="17"/>
        <v>0</v>
      </c>
    </row>
    <row r="132" spans="1:16" x14ac:dyDescent="0.3">
      <c r="A132">
        <f t="shared" si="18"/>
        <v>2018</v>
      </c>
      <c r="B132">
        <f t="shared" si="19"/>
        <v>9</v>
      </c>
      <c r="C132">
        <f t="shared" si="20"/>
        <v>6</v>
      </c>
      <c r="D132">
        <f t="shared" si="21"/>
        <v>6</v>
      </c>
      <c r="E132" t="str">
        <f t="shared" si="22"/>
        <v>ON</v>
      </c>
      <c r="F132" s="13">
        <f t="shared" si="24"/>
        <v>43349</v>
      </c>
      <c r="G132" s="14" t="str">
        <f t="shared" si="23"/>
        <v>Avg of 4 NM Projects</v>
      </c>
      <c r="H132" s="15">
        <f t="shared" si="25"/>
        <v>9</v>
      </c>
      <c r="I132" s="93">
        <v>19.974999999999998</v>
      </c>
      <c r="J132">
        <f t="shared" ref="J132:J195" si="26">+I132/$I$1</f>
        <v>0.1122191011235955</v>
      </c>
      <c r="K132" s="4">
        <v>41.13</v>
      </c>
      <c r="L132" s="4">
        <v>41.29</v>
      </c>
      <c r="M132" s="16">
        <f t="shared" ref="M132:M195" si="27">+L132*I132/1000</f>
        <v>0.82476774999999991</v>
      </c>
      <c r="N132">
        <f t="shared" ref="N132:N195" si="28">+IF(I132=0,1,0)</f>
        <v>0</v>
      </c>
      <c r="O132">
        <f t="shared" ref="O132:O195" si="29">+IF(I132&gt;=0.5*$I$1,1,0)</f>
        <v>0</v>
      </c>
      <c r="P132" s="63">
        <f t="shared" ref="P132:P195" si="30">+IF(I132&gt;MAX(I$3652:I$5859),1,0)</f>
        <v>0</v>
      </c>
    </row>
    <row r="133" spans="1:16" x14ac:dyDescent="0.3">
      <c r="A133">
        <f t="shared" ref="A133:A196" si="31">YEAR(F133)</f>
        <v>2018</v>
      </c>
      <c r="B133">
        <f t="shared" ref="B133:B196" si="32">+MONTH(F133)</f>
        <v>9</v>
      </c>
      <c r="C133">
        <f t="shared" ref="C133:C196" si="33">+DAY(F133)</f>
        <v>6</v>
      </c>
      <c r="D133">
        <f t="shared" ref="D133:D196" si="34">WEEKDAY(C133)</f>
        <v>6</v>
      </c>
      <c r="E133" t="str">
        <f t="shared" ref="E133:E196" si="35">IF(OR(D133=1,D133=7,H133=1,H133=2,H133=3,H133=4,H133=5,H133=6,H133=7,H133=24),"OFF","ON")</f>
        <v>ON</v>
      </c>
      <c r="F133" s="13">
        <f t="shared" si="24"/>
        <v>43349</v>
      </c>
      <c r="G133" s="14" t="str">
        <f t="shared" si="23"/>
        <v>Avg of 4 NM Projects</v>
      </c>
      <c r="H133" s="15">
        <f t="shared" si="25"/>
        <v>10</v>
      </c>
      <c r="I133" s="93">
        <v>54.53</v>
      </c>
      <c r="J133">
        <f t="shared" si="26"/>
        <v>0.30634831460674156</v>
      </c>
      <c r="K133" s="4">
        <v>42.38</v>
      </c>
      <c r="L133" s="4">
        <v>36.46</v>
      </c>
      <c r="M133" s="16">
        <f t="shared" si="27"/>
        <v>1.9881638000000001</v>
      </c>
      <c r="N133">
        <f t="shared" si="28"/>
        <v>0</v>
      </c>
      <c r="O133">
        <f t="shared" si="29"/>
        <v>0</v>
      </c>
      <c r="P133" s="63">
        <f t="shared" si="30"/>
        <v>0</v>
      </c>
    </row>
    <row r="134" spans="1:16" x14ac:dyDescent="0.3">
      <c r="A134">
        <f t="shared" si="31"/>
        <v>2018</v>
      </c>
      <c r="B134">
        <f t="shared" si="32"/>
        <v>9</v>
      </c>
      <c r="C134">
        <f t="shared" si="33"/>
        <v>6</v>
      </c>
      <c r="D134">
        <f t="shared" si="34"/>
        <v>6</v>
      </c>
      <c r="E134" t="str">
        <f t="shared" si="35"/>
        <v>ON</v>
      </c>
      <c r="F134" s="13">
        <f t="shared" si="24"/>
        <v>43349</v>
      </c>
      <c r="G134" s="14" t="str">
        <f t="shared" ref="G134:G197" si="36">+G133</f>
        <v>Avg of 4 NM Projects</v>
      </c>
      <c r="H134" s="15">
        <f t="shared" si="25"/>
        <v>11</v>
      </c>
      <c r="I134" s="93">
        <v>82.05</v>
      </c>
      <c r="J134">
        <f t="shared" si="26"/>
        <v>0.46095505617977528</v>
      </c>
      <c r="K134" s="4">
        <v>49.27</v>
      </c>
      <c r="L134" s="4">
        <v>40.82</v>
      </c>
      <c r="M134" s="16">
        <f t="shared" si="27"/>
        <v>3.349281</v>
      </c>
      <c r="N134">
        <f t="shared" si="28"/>
        <v>0</v>
      </c>
      <c r="O134">
        <f t="shared" si="29"/>
        <v>0</v>
      </c>
      <c r="P134" s="63">
        <f t="shared" si="30"/>
        <v>0</v>
      </c>
    </row>
    <row r="135" spans="1:16" x14ac:dyDescent="0.3">
      <c r="A135">
        <f t="shared" si="31"/>
        <v>2018</v>
      </c>
      <c r="B135">
        <f t="shared" si="32"/>
        <v>9</v>
      </c>
      <c r="C135">
        <f t="shared" si="33"/>
        <v>6</v>
      </c>
      <c r="D135">
        <f t="shared" si="34"/>
        <v>6</v>
      </c>
      <c r="E135" t="str">
        <f t="shared" si="35"/>
        <v>ON</v>
      </c>
      <c r="F135" s="13">
        <f t="shared" si="24"/>
        <v>43349</v>
      </c>
      <c r="G135" s="14" t="str">
        <f t="shared" si="36"/>
        <v>Avg of 4 NM Projects</v>
      </c>
      <c r="H135" s="15">
        <f t="shared" si="25"/>
        <v>12</v>
      </c>
      <c r="I135" s="93">
        <v>88.57</v>
      </c>
      <c r="J135">
        <f t="shared" si="26"/>
        <v>0.4975842696629213</v>
      </c>
      <c r="K135" s="4">
        <v>55.89</v>
      </c>
      <c r="L135" s="4">
        <v>49.93</v>
      </c>
      <c r="M135" s="16">
        <f t="shared" si="27"/>
        <v>4.4223000999999993</v>
      </c>
      <c r="N135">
        <f t="shared" si="28"/>
        <v>0</v>
      </c>
      <c r="O135">
        <f t="shared" si="29"/>
        <v>0</v>
      </c>
      <c r="P135" s="63">
        <f t="shared" si="30"/>
        <v>0</v>
      </c>
    </row>
    <row r="136" spans="1:16" x14ac:dyDescent="0.3">
      <c r="A136">
        <f t="shared" si="31"/>
        <v>2018</v>
      </c>
      <c r="B136">
        <f t="shared" si="32"/>
        <v>9</v>
      </c>
      <c r="C136">
        <f t="shared" si="33"/>
        <v>6</v>
      </c>
      <c r="D136">
        <f t="shared" si="34"/>
        <v>6</v>
      </c>
      <c r="E136" t="str">
        <f t="shared" si="35"/>
        <v>ON</v>
      </c>
      <c r="F136" s="13">
        <f t="shared" si="24"/>
        <v>43349</v>
      </c>
      <c r="G136" s="14" t="str">
        <f t="shared" si="36"/>
        <v>Avg of 4 NM Projects</v>
      </c>
      <c r="H136" s="15">
        <f t="shared" si="25"/>
        <v>13</v>
      </c>
      <c r="I136" s="93">
        <v>99.84</v>
      </c>
      <c r="J136">
        <f t="shared" si="26"/>
        <v>0.56089887640449443</v>
      </c>
      <c r="K136" s="4">
        <v>68.12</v>
      </c>
      <c r="L136" s="4">
        <v>60.85</v>
      </c>
      <c r="M136" s="16">
        <f t="shared" si="27"/>
        <v>6.0752639999999998</v>
      </c>
      <c r="N136">
        <f t="shared" si="28"/>
        <v>0</v>
      </c>
      <c r="O136">
        <f t="shared" si="29"/>
        <v>1</v>
      </c>
      <c r="P136" s="63">
        <f t="shared" si="30"/>
        <v>0</v>
      </c>
    </row>
    <row r="137" spans="1:16" x14ac:dyDescent="0.3">
      <c r="A137">
        <f t="shared" si="31"/>
        <v>2018</v>
      </c>
      <c r="B137">
        <f t="shared" si="32"/>
        <v>9</v>
      </c>
      <c r="C137">
        <f t="shared" si="33"/>
        <v>6</v>
      </c>
      <c r="D137">
        <f t="shared" si="34"/>
        <v>6</v>
      </c>
      <c r="E137" t="str">
        <f t="shared" si="35"/>
        <v>ON</v>
      </c>
      <c r="F137" s="13">
        <f t="shared" si="24"/>
        <v>43349</v>
      </c>
      <c r="G137" s="14" t="str">
        <f t="shared" si="36"/>
        <v>Avg of 4 NM Projects</v>
      </c>
      <c r="H137" s="15">
        <f t="shared" si="25"/>
        <v>14</v>
      </c>
      <c r="I137" s="93">
        <v>105.09</v>
      </c>
      <c r="J137">
        <f t="shared" si="26"/>
        <v>0.59039325842696633</v>
      </c>
      <c r="K137" s="4">
        <v>81.08</v>
      </c>
      <c r="L137" s="4">
        <v>73.569999999999993</v>
      </c>
      <c r="M137" s="16">
        <f t="shared" si="27"/>
        <v>7.731471299999999</v>
      </c>
      <c r="N137">
        <f t="shared" si="28"/>
        <v>0</v>
      </c>
      <c r="O137">
        <f t="shared" si="29"/>
        <v>1</v>
      </c>
      <c r="P137" s="63">
        <f t="shared" si="30"/>
        <v>0</v>
      </c>
    </row>
    <row r="138" spans="1:16" x14ac:dyDescent="0.3">
      <c r="A138">
        <f t="shared" si="31"/>
        <v>2018</v>
      </c>
      <c r="B138">
        <f t="shared" si="32"/>
        <v>9</v>
      </c>
      <c r="C138">
        <f t="shared" si="33"/>
        <v>6</v>
      </c>
      <c r="D138">
        <f t="shared" si="34"/>
        <v>6</v>
      </c>
      <c r="E138" t="str">
        <f t="shared" si="35"/>
        <v>ON</v>
      </c>
      <c r="F138" s="13">
        <f t="shared" si="24"/>
        <v>43349</v>
      </c>
      <c r="G138" s="14" t="str">
        <f t="shared" si="36"/>
        <v>Avg of 4 NM Projects</v>
      </c>
      <c r="H138" s="15">
        <f t="shared" si="25"/>
        <v>15</v>
      </c>
      <c r="I138" s="93">
        <v>95.360000000000014</v>
      </c>
      <c r="J138">
        <f t="shared" si="26"/>
        <v>0.53573033707865181</v>
      </c>
      <c r="K138" s="4">
        <v>87.63</v>
      </c>
      <c r="L138" s="4">
        <v>80.72</v>
      </c>
      <c r="M138" s="16">
        <f t="shared" si="27"/>
        <v>7.6974592000000008</v>
      </c>
      <c r="N138">
        <f t="shared" si="28"/>
        <v>0</v>
      </c>
      <c r="O138">
        <f t="shared" si="29"/>
        <v>1</v>
      </c>
      <c r="P138" s="63">
        <f t="shared" si="30"/>
        <v>0</v>
      </c>
    </row>
    <row r="139" spans="1:16" x14ac:dyDescent="0.3">
      <c r="A139">
        <f t="shared" si="31"/>
        <v>2018</v>
      </c>
      <c r="B139">
        <f t="shared" si="32"/>
        <v>9</v>
      </c>
      <c r="C139">
        <f t="shared" si="33"/>
        <v>6</v>
      </c>
      <c r="D139">
        <f t="shared" si="34"/>
        <v>6</v>
      </c>
      <c r="E139" t="str">
        <f t="shared" si="35"/>
        <v>ON</v>
      </c>
      <c r="F139" s="13">
        <f t="shared" si="24"/>
        <v>43349</v>
      </c>
      <c r="G139" s="14" t="str">
        <f t="shared" si="36"/>
        <v>Avg of 4 NM Projects</v>
      </c>
      <c r="H139" s="15">
        <f t="shared" si="25"/>
        <v>16</v>
      </c>
      <c r="I139" s="93">
        <v>86.4</v>
      </c>
      <c r="J139">
        <f t="shared" si="26"/>
        <v>0.48539325842696635</v>
      </c>
      <c r="K139" s="4">
        <v>98.19</v>
      </c>
      <c r="L139" s="4">
        <v>92.31</v>
      </c>
      <c r="M139" s="16">
        <f t="shared" si="27"/>
        <v>7.9755840000000005</v>
      </c>
      <c r="N139">
        <f t="shared" si="28"/>
        <v>0</v>
      </c>
      <c r="O139">
        <f t="shared" si="29"/>
        <v>0</v>
      </c>
      <c r="P139" s="63">
        <f t="shared" si="30"/>
        <v>0</v>
      </c>
    </row>
    <row r="140" spans="1:16" x14ac:dyDescent="0.3">
      <c r="A140">
        <f t="shared" si="31"/>
        <v>2018</v>
      </c>
      <c r="B140">
        <f t="shared" si="32"/>
        <v>9</v>
      </c>
      <c r="C140">
        <f t="shared" si="33"/>
        <v>6</v>
      </c>
      <c r="D140">
        <f t="shared" si="34"/>
        <v>6</v>
      </c>
      <c r="E140" t="str">
        <f t="shared" si="35"/>
        <v>ON</v>
      </c>
      <c r="F140" s="13">
        <f t="shared" si="24"/>
        <v>43349</v>
      </c>
      <c r="G140" s="14" t="str">
        <f t="shared" si="36"/>
        <v>Avg of 4 NM Projects</v>
      </c>
      <c r="H140" s="15">
        <f t="shared" si="25"/>
        <v>17</v>
      </c>
      <c r="I140" s="93">
        <v>59.785000000000004</v>
      </c>
      <c r="J140">
        <f t="shared" si="26"/>
        <v>0.33587078651685398</v>
      </c>
      <c r="K140" s="4">
        <v>96.23</v>
      </c>
      <c r="L140" s="4">
        <v>62.5</v>
      </c>
      <c r="M140" s="16">
        <f t="shared" si="27"/>
        <v>3.7365625000000007</v>
      </c>
      <c r="N140">
        <f t="shared" si="28"/>
        <v>0</v>
      </c>
      <c r="O140">
        <f t="shared" si="29"/>
        <v>0</v>
      </c>
      <c r="P140" s="63">
        <f t="shared" si="30"/>
        <v>0</v>
      </c>
    </row>
    <row r="141" spans="1:16" x14ac:dyDescent="0.3">
      <c r="A141">
        <f t="shared" si="31"/>
        <v>2018</v>
      </c>
      <c r="B141">
        <f t="shared" si="32"/>
        <v>9</v>
      </c>
      <c r="C141">
        <f t="shared" si="33"/>
        <v>6</v>
      </c>
      <c r="D141">
        <f t="shared" si="34"/>
        <v>6</v>
      </c>
      <c r="E141" t="str">
        <f t="shared" si="35"/>
        <v>ON</v>
      </c>
      <c r="F141" s="13">
        <f t="shared" si="24"/>
        <v>43349</v>
      </c>
      <c r="G141" s="14" t="str">
        <f t="shared" si="36"/>
        <v>Avg of 4 NM Projects</v>
      </c>
      <c r="H141" s="15">
        <f t="shared" si="25"/>
        <v>18</v>
      </c>
      <c r="I141" s="93">
        <v>31.105000000000004</v>
      </c>
      <c r="J141">
        <f t="shared" si="26"/>
        <v>0.17474719101123598</v>
      </c>
      <c r="K141" s="4">
        <v>85.75</v>
      </c>
      <c r="L141" s="4">
        <v>54.42</v>
      </c>
      <c r="M141" s="16">
        <f t="shared" si="27"/>
        <v>1.6927341000000005</v>
      </c>
      <c r="N141">
        <f t="shared" si="28"/>
        <v>0</v>
      </c>
      <c r="O141">
        <f t="shared" si="29"/>
        <v>0</v>
      </c>
      <c r="P141" s="63">
        <f t="shared" si="30"/>
        <v>0</v>
      </c>
    </row>
    <row r="142" spans="1:16" x14ac:dyDescent="0.3">
      <c r="A142">
        <f t="shared" si="31"/>
        <v>2018</v>
      </c>
      <c r="B142">
        <f t="shared" si="32"/>
        <v>9</v>
      </c>
      <c r="C142">
        <f t="shared" si="33"/>
        <v>6</v>
      </c>
      <c r="D142">
        <f t="shared" si="34"/>
        <v>6</v>
      </c>
      <c r="E142" t="str">
        <f t="shared" si="35"/>
        <v>ON</v>
      </c>
      <c r="F142" s="13">
        <f t="shared" si="24"/>
        <v>43349</v>
      </c>
      <c r="G142" s="14" t="str">
        <f t="shared" si="36"/>
        <v>Avg of 4 NM Projects</v>
      </c>
      <c r="H142" s="15">
        <f t="shared" si="25"/>
        <v>19</v>
      </c>
      <c r="I142" s="93">
        <v>10.24</v>
      </c>
      <c r="J142">
        <f t="shared" si="26"/>
        <v>5.7528089887640452E-2</v>
      </c>
      <c r="K142" s="4">
        <v>67.95</v>
      </c>
      <c r="L142" s="4">
        <v>43.17</v>
      </c>
      <c r="M142" s="16">
        <f t="shared" si="27"/>
        <v>0.44206080000000003</v>
      </c>
      <c r="N142">
        <f t="shared" si="28"/>
        <v>0</v>
      </c>
      <c r="O142">
        <f t="shared" si="29"/>
        <v>0</v>
      </c>
      <c r="P142" s="63">
        <f t="shared" si="30"/>
        <v>0</v>
      </c>
    </row>
    <row r="143" spans="1:16" x14ac:dyDescent="0.3">
      <c r="A143">
        <f t="shared" si="31"/>
        <v>2018</v>
      </c>
      <c r="B143">
        <f t="shared" si="32"/>
        <v>9</v>
      </c>
      <c r="C143">
        <f t="shared" si="33"/>
        <v>6</v>
      </c>
      <c r="D143">
        <f t="shared" si="34"/>
        <v>6</v>
      </c>
      <c r="E143" t="str">
        <f t="shared" si="35"/>
        <v>ON</v>
      </c>
      <c r="F143" s="13">
        <f t="shared" si="24"/>
        <v>43349</v>
      </c>
      <c r="G143" s="14" t="str">
        <f t="shared" si="36"/>
        <v>Avg of 4 NM Projects</v>
      </c>
      <c r="H143" s="15">
        <f t="shared" si="25"/>
        <v>20</v>
      </c>
      <c r="I143" s="93">
        <v>0</v>
      </c>
      <c r="J143">
        <f t="shared" si="26"/>
        <v>0</v>
      </c>
      <c r="K143" s="4">
        <v>66.349999999999994</v>
      </c>
      <c r="L143" s="4">
        <v>38.549999999999997</v>
      </c>
      <c r="M143" s="16">
        <f t="shared" si="27"/>
        <v>0</v>
      </c>
      <c r="N143">
        <f t="shared" si="28"/>
        <v>1</v>
      </c>
      <c r="O143">
        <f t="shared" si="29"/>
        <v>0</v>
      </c>
      <c r="P143" s="63">
        <f t="shared" si="30"/>
        <v>0</v>
      </c>
    </row>
    <row r="144" spans="1:16" x14ac:dyDescent="0.3">
      <c r="A144">
        <f t="shared" si="31"/>
        <v>2018</v>
      </c>
      <c r="B144">
        <f t="shared" si="32"/>
        <v>9</v>
      </c>
      <c r="C144">
        <f t="shared" si="33"/>
        <v>6</v>
      </c>
      <c r="D144">
        <f t="shared" si="34"/>
        <v>6</v>
      </c>
      <c r="E144" t="str">
        <f t="shared" si="35"/>
        <v>ON</v>
      </c>
      <c r="F144" s="13">
        <f t="shared" si="24"/>
        <v>43349</v>
      </c>
      <c r="G144" s="14" t="str">
        <f t="shared" si="36"/>
        <v>Avg of 4 NM Projects</v>
      </c>
      <c r="H144" s="15">
        <f t="shared" si="25"/>
        <v>21</v>
      </c>
      <c r="I144" s="93">
        <v>0</v>
      </c>
      <c r="J144">
        <f t="shared" si="26"/>
        <v>0</v>
      </c>
      <c r="K144" s="4">
        <v>51.81</v>
      </c>
      <c r="L144" s="4">
        <v>32.49</v>
      </c>
      <c r="M144" s="16">
        <f t="shared" si="27"/>
        <v>0</v>
      </c>
      <c r="N144">
        <f t="shared" si="28"/>
        <v>1</v>
      </c>
      <c r="O144">
        <f t="shared" si="29"/>
        <v>0</v>
      </c>
      <c r="P144" s="63">
        <f t="shared" si="30"/>
        <v>0</v>
      </c>
    </row>
    <row r="145" spans="1:18" x14ac:dyDescent="0.3">
      <c r="A145">
        <f t="shared" si="31"/>
        <v>2018</v>
      </c>
      <c r="B145">
        <f t="shared" si="32"/>
        <v>9</v>
      </c>
      <c r="C145">
        <f t="shared" si="33"/>
        <v>6</v>
      </c>
      <c r="D145">
        <f t="shared" si="34"/>
        <v>6</v>
      </c>
      <c r="E145" t="str">
        <f t="shared" si="35"/>
        <v>ON</v>
      </c>
      <c r="F145" s="13">
        <f t="shared" si="24"/>
        <v>43349</v>
      </c>
      <c r="G145" s="14" t="str">
        <f t="shared" si="36"/>
        <v>Avg of 4 NM Projects</v>
      </c>
      <c r="H145" s="15">
        <f t="shared" si="25"/>
        <v>22</v>
      </c>
      <c r="I145" s="93">
        <v>0</v>
      </c>
      <c r="J145">
        <f t="shared" si="26"/>
        <v>0</v>
      </c>
      <c r="K145" s="4">
        <v>42.16</v>
      </c>
      <c r="L145" s="4">
        <v>33.01</v>
      </c>
      <c r="M145" s="16">
        <f t="shared" si="27"/>
        <v>0</v>
      </c>
      <c r="N145">
        <f t="shared" si="28"/>
        <v>1</v>
      </c>
      <c r="O145">
        <f t="shared" si="29"/>
        <v>0</v>
      </c>
      <c r="P145" s="63">
        <f t="shared" si="30"/>
        <v>0</v>
      </c>
    </row>
    <row r="146" spans="1:18" x14ac:dyDescent="0.3">
      <c r="A146">
        <f t="shared" si="31"/>
        <v>2018</v>
      </c>
      <c r="B146">
        <f t="shared" si="32"/>
        <v>9</v>
      </c>
      <c r="C146">
        <f t="shared" si="33"/>
        <v>6</v>
      </c>
      <c r="D146">
        <f t="shared" si="34"/>
        <v>6</v>
      </c>
      <c r="E146" t="str">
        <f t="shared" si="35"/>
        <v>ON</v>
      </c>
      <c r="F146" s="13">
        <f t="shared" si="24"/>
        <v>43349</v>
      </c>
      <c r="G146" s="14" t="str">
        <f t="shared" si="36"/>
        <v>Avg of 4 NM Projects</v>
      </c>
      <c r="H146" s="15">
        <f t="shared" si="25"/>
        <v>23</v>
      </c>
      <c r="I146" s="93">
        <v>-0.13</v>
      </c>
      <c r="J146">
        <f t="shared" si="26"/>
        <v>-7.3033707865168538E-4</v>
      </c>
      <c r="K146" s="4">
        <v>36.51</v>
      </c>
      <c r="L146" s="4">
        <v>33.67</v>
      </c>
      <c r="M146" s="16">
        <f t="shared" si="27"/>
        <v>-4.3771000000000001E-3</v>
      </c>
      <c r="N146">
        <f t="shared" si="28"/>
        <v>0</v>
      </c>
      <c r="O146">
        <f t="shared" si="29"/>
        <v>0</v>
      </c>
      <c r="P146" s="63">
        <f t="shared" si="30"/>
        <v>0</v>
      </c>
    </row>
    <row r="147" spans="1:18" x14ac:dyDescent="0.3">
      <c r="A147">
        <f t="shared" si="31"/>
        <v>2018</v>
      </c>
      <c r="B147">
        <f t="shared" si="32"/>
        <v>9</v>
      </c>
      <c r="C147">
        <f t="shared" si="33"/>
        <v>6</v>
      </c>
      <c r="D147">
        <f t="shared" si="34"/>
        <v>6</v>
      </c>
      <c r="E147" t="str">
        <f t="shared" si="35"/>
        <v>OFF</v>
      </c>
      <c r="F147" s="13">
        <f t="shared" si="24"/>
        <v>43349</v>
      </c>
      <c r="G147" s="14" t="str">
        <f t="shared" si="36"/>
        <v>Avg of 4 NM Projects</v>
      </c>
      <c r="H147" s="15">
        <f t="shared" si="25"/>
        <v>24</v>
      </c>
      <c r="I147" s="93">
        <v>-0.13</v>
      </c>
      <c r="J147">
        <f t="shared" si="26"/>
        <v>-7.3033707865168538E-4</v>
      </c>
      <c r="K147" s="4">
        <v>34.07</v>
      </c>
      <c r="L147" s="4">
        <v>28.72</v>
      </c>
      <c r="M147" s="16">
        <f t="shared" si="27"/>
        <v>-3.7336000000000001E-3</v>
      </c>
      <c r="N147">
        <f t="shared" si="28"/>
        <v>0</v>
      </c>
      <c r="O147">
        <f t="shared" si="29"/>
        <v>0</v>
      </c>
      <c r="P147" s="63">
        <f t="shared" si="30"/>
        <v>0</v>
      </c>
    </row>
    <row r="148" spans="1:18" x14ac:dyDescent="0.3">
      <c r="A148">
        <f t="shared" si="31"/>
        <v>2018</v>
      </c>
      <c r="B148">
        <f t="shared" si="32"/>
        <v>9</v>
      </c>
      <c r="C148">
        <f t="shared" si="33"/>
        <v>7</v>
      </c>
      <c r="D148">
        <f t="shared" si="34"/>
        <v>7</v>
      </c>
      <c r="E148" t="str">
        <f t="shared" si="35"/>
        <v>OFF</v>
      </c>
      <c r="F148" s="13">
        <f t="shared" si="24"/>
        <v>43350</v>
      </c>
      <c r="G148" s="14" t="str">
        <f t="shared" si="36"/>
        <v>Avg of 4 NM Projects</v>
      </c>
      <c r="H148" s="15">
        <f t="shared" si="25"/>
        <v>1</v>
      </c>
      <c r="I148" s="93">
        <v>0</v>
      </c>
      <c r="J148">
        <f t="shared" si="26"/>
        <v>0</v>
      </c>
      <c r="K148" s="4">
        <v>28.02</v>
      </c>
      <c r="L148" s="4">
        <v>26.28</v>
      </c>
      <c r="M148" s="16">
        <f t="shared" si="27"/>
        <v>0</v>
      </c>
      <c r="N148">
        <f t="shared" si="28"/>
        <v>1</v>
      </c>
      <c r="O148">
        <f t="shared" si="29"/>
        <v>0</v>
      </c>
      <c r="P148" s="63">
        <f t="shared" si="30"/>
        <v>0</v>
      </c>
      <c r="Q148" s="34"/>
      <c r="R148" s="34"/>
    </row>
    <row r="149" spans="1:18" x14ac:dyDescent="0.3">
      <c r="A149">
        <f t="shared" si="31"/>
        <v>2018</v>
      </c>
      <c r="B149">
        <f t="shared" si="32"/>
        <v>9</v>
      </c>
      <c r="C149">
        <f t="shared" si="33"/>
        <v>7</v>
      </c>
      <c r="D149">
        <f t="shared" si="34"/>
        <v>7</v>
      </c>
      <c r="E149" t="str">
        <f t="shared" si="35"/>
        <v>OFF</v>
      </c>
      <c r="F149" s="13">
        <f t="shared" si="24"/>
        <v>43350</v>
      </c>
      <c r="G149" s="14" t="str">
        <f t="shared" si="36"/>
        <v>Avg of 4 NM Projects</v>
      </c>
      <c r="H149" s="15">
        <f t="shared" si="25"/>
        <v>2</v>
      </c>
      <c r="I149" s="93">
        <v>0</v>
      </c>
      <c r="J149">
        <f t="shared" si="26"/>
        <v>0</v>
      </c>
      <c r="K149" s="4">
        <v>26.11</v>
      </c>
      <c r="L149" s="4">
        <v>28.4</v>
      </c>
      <c r="M149" s="16">
        <f t="shared" si="27"/>
        <v>0</v>
      </c>
      <c r="N149">
        <f t="shared" si="28"/>
        <v>1</v>
      </c>
      <c r="O149">
        <f t="shared" si="29"/>
        <v>0</v>
      </c>
      <c r="P149" s="63">
        <f t="shared" si="30"/>
        <v>0</v>
      </c>
    </row>
    <row r="150" spans="1:18" x14ac:dyDescent="0.3">
      <c r="A150">
        <f t="shared" si="31"/>
        <v>2018</v>
      </c>
      <c r="B150">
        <f t="shared" si="32"/>
        <v>9</v>
      </c>
      <c r="C150">
        <f t="shared" si="33"/>
        <v>7</v>
      </c>
      <c r="D150">
        <f t="shared" si="34"/>
        <v>7</v>
      </c>
      <c r="E150" t="str">
        <f t="shared" si="35"/>
        <v>OFF</v>
      </c>
      <c r="F150" s="13">
        <f t="shared" si="24"/>
        <v>43350</v>
      </c>
      <c r="G150" s="14" t="str">
        <f t="shared" si="36"/>
        <v>Avg of 4 NM Projects</v>
      </c>
      <c r="H150" s="15">
        <f t="shared" si="25"/>
        <v>3</v>
      </c>
      <c r="I150" s="93">
        <v>-0.13</v>
      </c>
      <c r="J150">
        <f t="shared" si="26"/>
        <v>-7.3033707865168538E-4</v>
      </c>
      <c r="K150" s="4">
        <v>25.91</v>
      </c>
      <c r="L150" s="4">
        <v>31.32</v>
      </c>
      <c r="M150" s="16">
        <f t="shared" si="27"/>
        <v>-4.0715999999999999E-3</v>
      </c>
      <c r="N150">
        <f t="shared" si="28"/>
        <v>0</v>
      </c>
      <c r="O150">
        <f t="shared" si="29"/>
        <v>0</v>
      </c>
      <c r="P150" s="63">
        <f t="shared" si="30"/>
        <v>0</v>
      </c>
    </row>
    <row r="151" spans="1:18" x14ac:dyDescent="0.3">
      <c r="A151">
        <f t="shared" si="31"/>
        <v>2018</v>
      </c>
      <c r="B151">
        <f t="shared" si="32"/>
        <v>9</v>
      </c>
      <c r="C151">
        <f t="shared" si="33"/>
        <v>7</v>
      </c>
      <c r="D151">
        <f t="shared" si="34"/>
        <v>7</v>
      </c>
      <c r="E151" t="str">
        <f t="shared" si="35"/>
        <v>OFF</v>
      </c>
      <c r="F151" s="13">
        <f t="shared" si="24"/>
        <v>43350</v>
      </c>
      <c r="G151" s="14" t="str">
        <f t="shared" si="36"/>
        <v>Avg of 4 NM Projects</v>
      </c>
      <c r="H151" s="15">
        <f t="shared" si="25"/>
        <v>4</v>
      </c>
      <c r="I151" s="93">
        <v>-0.13</v>
      </c>
      <c r="J151">
        <f t="shared" si="26"/>
        <v>-7.3033707865168538E-4</v>
      </c>
      <c r="K151" s="4">
        <v>25.41</v>
      </c>
      <c r="L151" s="4">
        <v>30.7</v>
      </c>
      <c r="M151" s="16">
        <f t="shared" si="27"/>
        <v>-3.9909999999999998E-3</v>
      </c>
      <c r="N151">
        <f t="shared" si="28"/>
        <v>0</v>
      </c>
      <c r="O151">
        <f t="shared" si="29"/>
        <v>0</v>
      </c>
      <c r="P151" s="63">
        <f t="shared" si="30"/>
        <v>0</v>
      </c>
    </row>
    <row r="152" spans="1:18" x14ac:dyDescent="0.3">
      <c r="A152">
        <f t="shared" si="31"/>
        <v>2018</v>
      </c>
      <c r="B152">
        <f t="shared" si="32"/>
        <v>9</v>
      </c>
      <c r="C152">
        <f t="shared" si="33"/>
        <v>7</v>
      </c>
      <c r="D152">
        <f t="shared" si="34"/>
        <v>7</v>
      </c>
      <c r="E152" t="str">
        <f t="shared" si="35"/>
        <v>OFF</v>
      </c>
      <c r="F152" s="13">
        <f t="shared" si="24"/>
        <v>43350</v>
      </c>
      <c r="G152" s="14" t="str">
        <f t="shared" si="36"/>
        <v>Avg of 4 NM Projects</v>
      </c>
      <c r="H152" s="15">
        <f t="shared" si="25"/>
        <v>5</v>
      </c>
      <c r="I152" s="93">
        <v>0</v>
      </c>
      <c r="J152">
        <f t="shared" si="26"/>
        <v>0</v>
      </c>
      <c r="K152" s="4">
        <v>25.83</v>
      </c>
      <c r="L152" s="4">
        <v>30.68</v>
      </c>
      <c r="M152" s="16">
        <f t="shared" si="27"/>
        <v>0</v>
      </c>
      <c r="N152">
        <f t="shared" si="28"/>
        <v>1</v>
      </c>
      <c r="O152">
        <f t="shared" si="29"/>
        <v>0</v>
      </c>
      <c r="P152" s="63">
        <f t="shared" si="30"/>
        <v>0</v>
      </c>
    </row>
    <row r="153" spans="1:18" x14ac:dyDescent="0.3">
      <c r="A153">
        <f t="shared" si="31"/>
        <v>2018</v>
      </c>
      <c r="B153">
        <f t="shared" si="32"/>
        <v>9</v>
      </c>
      <c r="C153">
        <f t="shared" si="33"/>
        <v>7</v>
      </c>
      <c r="D153">
        <f t="shared" si="34"/>
        <v>7</v>
      </c>
      <c r="E153" t="str">
        <f t="shared" si="35"/>
        <v>OFF</v>
      </c>
      <c r="F153" s="13">
        <f t="shared" si="24"/>
        <v>43350</v>
      </c>
      <c r="G153" s="14" t="str">
        <f t="shared" si="36"/>
        <v>Avg of 4 NM Projects</v>
      </c>
      <c r="H153" s="15">
        <f t="shared" si="25"/>
        <v>6</v>
      </c>
      <c r="I153" s="93">
        <v>-0.26</v>
      </c>
      <c r="J153">
        <f t="shared" si="26"/>
        <v>-1.4606741573033708E-3</v>
      </c>
      <c r="K153" s="4">
        <v>26.57</v>
      </c>
      <c r="L153" s="4">
        <v>33.58</v>
      </c>
      <c r="M153" s="16">
        <f t="shared" si="27"/>
        <v>-8.7308000000000004E-3</v>
      </c>
      <c r="N153">
        <f t="shared" si="28"/>
        <v>0</v>
      </c>
      <c r="O153">
        <f t="shared" si="29"/>
        <v>0</v>
      </c>
      <c r="P153" s="63">
        <f t="shared" si="30"/>
        <v>0</v>
      </c>
    </row>
    <row r="154" spans="1:18" x14ac:dyDescent="0.3">
      <c r="A154">
        <f t="shared" si="31"/>
        <v>2018</v>
      </c>
      <c r="B154">
        <f t="shared" si="32"/>
        <v>9</v>
      </c>
      <c r="C154">
        <f t="shared" si="33"/>
        <v>7</v>
      </c>
      <c r="D154">
        <f t="shared" si="34"/>
        <v>7</v>
      </c>
      <c r="E154" t="str">
        <f t="shared" si="35"/>
        <v>OFF</v>
      </c>
      <c r="F154" s="13">
        <f t="shared" si="24"/>
        <v>43350</v>
      </c>
      <c r="G154" s="14" t="str">
        <f t="shared" si="36"/>
        <v>Avg of 4 NM Projects</v>
      </c>
      <c r="H154" s="15">
        <f t="shared" si="25"/>
        <v>7</v>
      </c>
      <c r="I154" s="93">
        <v>0.76500000000000001</v>
      </c>
      <c r="J154">
        <f t="shared" si="26"/>
        <v>4.2977528089887642E-3</v>
      </c>
      <c r="K154" s="4">
        <v>34.700000000000003</v>
      </c>
      <c r="L154" s="4">
        <v>37.4</v>
      </c>
      <c r="M154" s="16">
        <f t="shared" si="27"/>
        <v>2.8611000000000001E-2</v>
      </c>
      <c r="N154">
        <f t="shared" si="28"/>
        <v>0</v>
      </c>
      <c r="O154">
        <f t="shared" si="29"/>
        <v>0</v>
      </c>
      <c r="P154" s="63">
        <f t="shared" si="30"/>
        <v>0</v>
      </c>
    </row>
    <row r="155" spans="1:18" x14ac:dyDescent="0.3">
      <c r="A155">
        <f t="shared" si="31"/>
        <v>2018</v>
      </c>
      <c r="B155">
        <f t="shared" si="32"/>
        <v>9</v>
      </c>
      <c r="C155">
        <f t="shared" si="33"/>
        <v>7</v>
      </c>
      <c r="D155">
        <f t="shared" si="34"/>
        <v>7</v>
      </c>
      <c r="E155" t="str">
        <f t="shared" si="35"/>
        <v>OFF</v>
      </c>
      <c r="F155" s="13">
        <f t="shared" si="24"/>
        <v>43350</v>
      </c>
      <c r="G155" s="14" t="str">
        <f t="shared" si="36"/>
        <v>Avg of 4 NM Projects</v>
      </c>
      <c r="H155" s="15">
        <f t="shared" si="25"/>
        <v>8</v>
      </c>
      <c r="I155" s="93">
        <v>10.115000000000002</v>
      </c>
      <c r="J155">
        <f t="shared" si="26"/>
        <v>5.6825842696629228E-2</v>
      </c>
      <c r="K155" s="4">
        <v>35.590000000000003</v>
      </c>
      <c r="L155" s="4">
        <v>45.37</v>
      </c>
      <c r="M155" s="16">
        <f t="shared" si="27"/>
        <v>0.45891755000000006</v>
      </c>
      <c r="N155">
        <f t="shared" si="28"/>
        <v>0</v>
      </c>
      <c r="O155">
        <f t="shared" si="29"/>
        <v>0</v>
      </c>
      <c r="P155" s="63">
        <f t="shared" si="30"/>
        <v>0</v>
      </c>
    </row>
    <row r="156" spans="1:18" x14ac:dyDescent="0.3">
      <c r="A156">
        <f t="shared" si="31"/>
        <v>2018</v>
      </c>
      <c r="B156">
        <f t="shared" si="32"/>
        <v>9</v>
      </c>
      <c r="C156">
        <f t="shared" si="33"/>
        <v>7</v>
      </c>
      <c r="D156">
        <f t="shared" si="34"/>
        <v>7</v>
      </c>
      <c r="E156" t="str">
        <f t="shared" si="35"/>
        <v>OFF</v>
      </c>
      <c r="F156" s="13">
        <f t="shared" si="24"/>
        <v>43350</v>
      </c>
      <c r="G156" s="14" t="str">
        <f t="shared" si="36"/>
        <v>Avg of 4 NM Projects</v>
      </c>
      <c r="H156" s="15">
        <f t="shared" si="25"/>
        <v>9</v>
      </c>
      <c r="I156" s="93">
        <v>39.809999999999995</v>
      </c>
      <c r="J156">
        <f t="shared" si="26"/>
        <v>0.22365168539325839</v>
      </c>
      <c r="K156" s="4">
        <v>38.03</v>
      </c>
      <c r="L156" s="4">
        <v>45.5</v>
      </c>
      <c r="M156" s="16">
        <f t="shared" si="27"/>
        <v>1.8113549999999998</v>
      </c>
      <c r="N156">
        <f t="shared" si="28"/>
        <v>0</v>
      </c>
      <c r="O156">
        <f t="shared" si="29"/>
        <v>0</v>
      </c>
      <c r="P156" s="63">
        <f t="shared" si="30"/>
        <v>0</v>
      </c>
    </row>
    <row r="157" spans="1:18" x14ac:dyDescent="0.3">
      <c r="A157">
        <f t="shared" si="31"/>
        <v>2018</v>
      </c>
      <c r="B157">
        <f t="shared" si="32"/>
        <v>9</v>
      </c>
      <c r="C157">
        <f t="shared" si="33"/>
        <v>7</v>
      </c>
      <c r="D157">
        <f t="shared" si="34"/>
        <v>7</v>
      </c>
      <c r="E157" t="str">
        <f t="shared" si="35"/>
        <v>OFF</v>
      </c>
      <c r="F157" s="13">
        <f t="shared" ref="F157:F220" si="37">+F133+1</f>
        <v>43350</v>
      </c>
      <c r="G157" s="14" t="str">
        <f t="shared" si="36"/>
        <v>Avg of 4 NM Projects</v>
      </c>
      <c r="H157" s="15">
        <f t="shared" ref="H157:H220" si="38">H133</f>
        <v>10</v>
      </c>
      <c r="I157" s="93">
        <v>95.61</v>
      </c>
      <c r="J157">
        <f t="shared" si="26"/>
        <v>0.5371348314606742</v>
      </c>
      <c r="K157" s="4">
        <v>38.53</v>
      </c>
      <c r="L157" s="4">
        <v>45.1</v>
      </c>
      <c r="M157" s="16">
        <f t="shared" si="27"/>
        <v>4.312011</v>
      </c>
      <c r="N157">
        <f t="shared" si="28"/>
        <v>0</v>
      </c>
      <c r="O157">
        <f t="shared" si="29"/>
        <v>1</v>
      </c>
      <c r="P157" s="63">
        <f t="shared" si="30"/>
        <v>0</v>
      </c>
    </row>
    <row r="158" spans="1:18" x14ac:dyDescent="0.3">
      <c r="A158">
        <f t="shared" si="31"/>
        <v>2018</v>
      </c>
      <c r="B158">
        <f t="shared" si="32"/>
        <v>9</v>
      </c>
      <c r="C158">
        <f t="shared" si="33"/>
        <v>7</v>
      </c>
      <c r="D158">
        <f t="shared" si="34"/>
        <v>7</v>
      </c>
      <c r="E158" t="str">
        <f t="shared" si="35"/>
        <v>OFF</v>
      </c>
      <c r="F158" s="13">
        <f t="shared" si="37"/>
        <v>43350</v>
      </c>
      <c r="G158" s="14" t="str">
        <f t="shared" si="36"/>
        <v>Avg of 4 NM Projects</v>
      </c>
      <c r="H158" s="15">
        <f t="shared" si="38"/>
        <v>11</v>
      </c>
      <c r="I158" s="93">
        <v>129.03</v>
      </c>
      <c r="J158">
        <f t="shared" si="26"/>
        <v>0.72488764044943821</v>
      </c>
      <c r="K158" s="4">
        <v>37.15</v>
      </c>
      <c r="L158" s="4">
        <v>42.97</v>
      </c>
      <c r="M158" s="16">
        <f t="shared" si="27"/>
        <v>5.5444190999999998</v>
      </c>
      <c r="N158">
        <f t="shared" si="28"/>
        <v>0</v>
      </c>
      <c r="O158">
        <f t="shared" si="29"/>
        <v>1</v>
      </c>
      <c r="P158" s="63">
        <f t="shared" si="30"/>
        <v>0</v>
      </c>
    </row>
    <row r="159" spans="1:18" x14ac:dyDescent="0.3">
      <c r="A159">
        <f t="shared" si="31"/>
        <v>2018</v>
      </c>
      <c r="B159">
        <f t="shared" si="32"/>
        <v>9</v>
      </c>
      <c r="C159">
        <f t="shared" si="33"/>
        <v>7</v>
      </c>
      <c r="D159">
        <f t="shared" si="34"/>
        <v>7</v>
      </c>
      <c r="E159" t="str">
        <f t="shared" si="35"/>
        <v>OFF</v>
      </c>
      <c r="F159" s="13">
        <f t="shared" si="37"/>
        <v>43350</v>
      </c>
      <c r="G159" s="14" t="str">
        <f t="shared" si="36"/>
        <v>Avg of 4 NM Projects</v>
      </c>
      <c r="H159" s="15">
        <f t="shared" si="38"/>
        <v>12</v>
      </c>
      <c r="I159" s="93">
        <v>122.11500000000001</v>
      </c>
      <c r="J159">
        <f t="shared" si="26"/>
        <v>0.68603932584269667</v>
      </c>
      <c r="K159" s="4">
        <v>37.840000000000003</v>
      </c>
      <c r="L159" s="4">
        <v>40.1</v>
      </c>
      <c r="M159" s="16">
        <f t="shared" si="27"/>
        <v>4.896811500000001</v>
      </c>
      <c r="N159">
        <f t="shared" si="28"/>
        <v>0</v>
      </c>
      <c r="O159">
        <f t="shared" si="29"/>
        <v>1</v>
      </c>
      <c r="P159" s="63">
        <f t="shared" si="30"/>
        <v>0</v>
      </c>
    </row>
    <row r="160" spans="1:18" x14ac:dyDescent="0.3">
      <c r="A160">
        <f t="shared" si="31"/>
        <v>2018</v>
      </c>
      <c r="B160">
        <f t="shared" si="32"/>
        <v>9</v>
      </c>
      <c r="C160">
        <f t="shared" si="33"/>
        <v>7</v>
      </c>
      <c r="D160">
        <f t="shared" si="34"/>
        <v>7</v>
      </c>
      <c r="E160" t="str">
        <f t="shared" si="35"/>
        <v>OFF</v>
      </c>
      <c r="F160" s="13">
        <f t="shared" si="37"/>
        <v>43350</v>
      </c>
      <c r="G160" s="14" t="str">
        <f t="shared" si="36"/>
        <v>Avg of 4 NM Projects</v>
      </c>
      <c r="H160" s="15">
        <f t="shared" si="38"/>
        <v>13</v>
      </c>
      <c r="I160" s="93">
        <v>137.6</v>
      </c>
      <c r="J160">
        <f t="shared" si="26"/>
        <v>0.77303370786516856</v>
      </c>
      <c r="K160" s="4">
        <v>38.67</v>
      </c>
      <c r="L160" s="4">
        <v>46.11</v>
      </c>
      <c r="M160" s="16">
        <f t="shared" si="27"/>
        <v>6.3447360000000002</v>
      </c>
      <c r="N160">
        <f t="shared" si="28"/>
        <v>0</v>
      </c>
      <c r="O160">
        <f t="shared" si="29"/>
        <v>1</v>
      </c>
      <c r="P160" s="63">
        <f t="shared" si="30"/>
        <v>0</v>
      </c>
    </row>
    <row r="161" spans="1:18" x14ac:dyDescent="0.3">
      <c r="A161">
        <f t="shared" si="31"/>
        <v>2018</v>
      </c>
      <c r="B161">
        <f t="shared" si="32"/>
        <v>9</v>
      </c>
      <c r="C161">
        <f t="shared" si="33"/>
        <v>7</v>
      </c>
      <c r="D161">
        <f t="shared" si="34"/>
        <v>7</v>
      </c>
      <c r="E161" t="str">
        <f t="shared" si="35"/>
        <v>OFF</v>
      </c>
      <c r="F161" s="13">
        <f t="shared" si="37"/>
        <v>43350</v>
      </c>
      <c r="G161" s="14" t="str">
        <f t="shared" si="36"/>
        <v>Avg of 4 NM Projects</v>
      </c>
      <c r="H161" s="15">
        <f t="shared" si="38"/>
        <v>14</v>
      </c>
      <c r="I161" s="93">
        <v>119.93</v>
      </c>
      <c r="J161">
        <f t="shared" si="26"/>
        <v>0.67376404494382025</v>
      </c>
      <c r="K161" s="4">
        <v>42.24</v>
      </c>
      <c r="L161" s="4">
        <v>41.18</v>
      </c>
      <c r="M161" s="16">
        <f t="shared" si="27"/>
        <v>4.9387174000000007</v>
      </c>
      <c r="N161">
        <f t="shared" si="28"/>
        <v>0</v>
      </c>
      <c r="O161">
        <f t="shared" si="29"/>
        <v>1</v>
      </c>
      <c r="P161" s="63">
        <f t="shared" si="30"/>
        <v>0</v>
      </c>
    </row>
    <row r="162" spans="1:18" x14ac:dyDescent="0.3">
      <c r="A162">
        <f t="shared" si="31"/>
        <v>2018</v>
      </c>
      <c r="B162">
        <f t="shared" si="32"/>
        <v>9</v>
      </c>
      <c r="C162">
        <f t="shared" si="33"/>
        <v>7</v>
      </c>
      <c r="D162">
        <f t="shared" si="34"/>
        <v>7</v>
      </c>
      <c r="E162" t="str">
        <f t="shared" si="35"/>
        <v>OFF</v>
      </c>
      <c r="F162" s="13">
        <f t="shared" si="37"/>
        <v>43350</v>
      </c>
      <c r="G162" s="14" t="str">
        <f t="shared" si="36"/>
        <v>Avg of 4 NM Projects</v>
      </c>
      <c r="H162" s="15">
        <f t="shared" si="38"/>
        <v>15</v>
      </c>
      <c r="I162" s="93">
        <v>89.984999999999999</v>
      </c>
      <c r="J162">
        <f t="shared" si="26"/>
        <v>0.50553370786516849</v>
      </c>
      <c r="K162" s="4">
        <v>39.39</v>
      </c>
      <c r="L162" s="4">
        <v>29.76</v>
      </c>
      <c r="M162" s="16">
        <f t="shared" si="27"/>
        <v>2.6779536000000004</v>
      </c>
      <c r="N162">
        <f t="shared" si="28"/>
        <v>0</v>
      </c>
      <c r="O162">
        <f t="shared" si="29"/>
        <v>1</v>
      </c>
      <c r="P162" s="63">
        <f t="shared" si="30"/>
        <v>0</v>
      </c>
    </row>
    <row r="163" spans="1:18" x14ac:dyDescent="0.3">
      <c r="A163">
        <f t="shared" si="31"/>
        <v>2018</v>
      </c>
      <c r="B163">
        <f t="shared" si="32"/>
        <v>9</v>
      </c>
      <c r="C163">
        <f t="shared" si="33"/>
        <v>7</v>
      </c>
      <c r="D163">
        <f t="shared" si="34"/>
        <v>7</v>
      </c>
      <c r="E163" t="str">
        <f t="shared" si="35"/>
        <v>OFF</v>
      </c>
      <c r="F163" s="13">
        <f t="shared" si="37"/>
        <v>43350</v>
      </c>
      <c r="G163" s="14" t="str">
        <f t="shared" si="36"/>
        <v>Avg of 4 NM Projects</v>
      </c>
      <c r="H163" s="15">
        <f t="shared" si="38"/>
        <v>16</v>
      </c>
      <c r="I163" s="93">
        <v>66.430000000000007</v>
      </c>
      <c r="J163">
        <f t="shared" si="26"/>
        <v>0.37320224719101125</v>
      </c>
      <c r="K163" s="4">
        <v>41.51</v>
      </c>
      <c r="L163" s="4">
        <v>28.51</v>
      </c>
      <c r="M163" s="16">
        <f t="shared" si="27"/>
        <v>1.8939193000000003</v>
      </c>
      <c r="N163">
        <f t="shared" si="28"/>
        <v>0</v>
      </c>
      <c r="O163">
        <f t="shared" si="29"/>
        <v>0</v>
      </c>
      <c r="P163" s="63">
        <f t="shared" si="30"/>
        <v>0</v>
      </c>
    </row>
    <row r="164" spans="1:18" x14ac:dyDescent="0.3">
      <c r="A164">
        <f t="shared" si="31"/>
        <v>2018</v>
      </c>
      <c r="B164">
        <f t="shared" si="32"/>
        <v>9</v>
      </c>
      <c r="C164">
        <f t="shared" si="33"/>
        <v>7</v>
      </c>
      <c r="D164">
        <f t="shared" si="34"/>
        <v>7</v>
      </c>
      <c r="E164" t="str">
        <f t="shared" si="35"/>
        <v>OFF</v>
      </c>
      <c r="F164" s="13">
        <f t="shared" si="37"/>
        <v>43350</v>
      </c>
      <c r="G164" s="14" t="str">
        <f t="shared" si="36"/>
        <v>Avg of 4 NM Projects</v>
      </c>
      <c r="H164" s="15">
        <f t="shared" si="38"/>
        <v>17</v>
      </c>
      <c r="I164" s="93">
        <v>49.795000000000002</v>
      </c>
      <c r="J164">
        <f t="shared" si="26"/>
        <v>0.27974719101123596</v>
      </c>
      <c r="K164" s="4">
        <v>41.6</v>
      </c>
      <c r="L164" s="4">
        <v>33.119999999999997</v>
      </c>
      <c r="M164" s="16">
        <f t="shared" si="27"/>
        <v>1.6492103999999999</v>
      </c>
      <c r="N164">
        <f t="shared" si="28"/>
        <v>0</v>
      </c>
      <c r="O164">
        <f t="shared" si="29"/>
        <v>0</v>
      </c>
      <c r="P164" s="63">
        <f t="shared" si="30"/>
        <v>0</v>
      </c>
    </row>
    <row r="165" spans="1:18" x14ac:dyDescent="0.3">
      <c r="A165">
        <f t="shared" si="31"/>
        <v>2018</v>
      </c>
      <c r="B165">
        <f t="shared" si="32"/>
        <v>9</v>
      </c>
      <c r="C165">
        <f t="shared" si="33"/>
        <v>7</v>
      </c>
      <c r="D165">
        <f t="shared" si="34"/>
        <v>7</v>
      </c>
      <c r="E165" t="str">
        <f t="shared" si="35"/>
        <v>OFF</v>
      </c>
      <c r="F165" s="13">
        <f t="shared" si="37"/>
        <v>43350</v>
      </c>
      <c r="G165" s="14" t="str">
        <f t="shared" si="36"/>
        <v>Avg of 4 NM Projects</v>
      </c>
      <c r="H165" s="15">
        <f t="shared" si="38"/>
        <v>18</v>
      </c>
      <c r="I165" s="93">
        <v>27.130000000000003</v>
      </c>
      <c r="J165">
        <f t="shared" si="26"/>
        <v>0.15241573033707867</v>
      </c>
      <c r="K165" s="4">
        <v>36.35</v>
      </c>
      <c r="L165" s="4">
        <v>33.19</v>
      </c>
      <c r="M165" s="16">
        <f t="shared" si="27"/>
        <v>0.90044469999999999</v>
      </c>
      <c r="N165">
        <f t="shared" si="28"/>
        <v>0</v>
      </c>
      <c r="O165">
        <f t="shared" si="29"/>
        <v>0</v>
      </c>
      <c r="P165" s="63">
        <f t="shared" si="30"/>
        <v>0</v>
      </c>
    </row>
    <row r="166" spans="1:18" x14ac:dyDescent="0.3">
      <c r="A166">
        <f t="shared" si="31"/>
        <v>2018</v>
      </c>
      <c r="B166">
        <f t="shared" si="32"/>
        <v>9</v>
      </c>
      <c r="C166">
        <f t="shared" si="33"/>
        <v>7</v>
      </c>
      <c r="D166">
        <f t="shared" si="34"/>
        <v>7</v>
      </c>
      <c r="E166" t="str">
        <f t="shared" si="35"/>
        <v>OFF</v>
      </c>
      <c r="F166" s="13">
        <f t="shared" si="37"/>
        <v>43350</v>
      </c>
      <c r="G166" s="14" t="str">
        <f t="shared" si="36"/>
        <v>Avg of 4 NM Projects</v>
      </c>
      <c r="H166" s="15">
        <f t="shared" si="38"/>
        <v>19</v>
      </c>
      <c r="I166" s="93">
        <v>6.7799999999999994</v>
      </c>
      <c r="J166">
        <f t="shared" si="26"/>
        <v>3.8089887640449432E-2</v>
      </c>
      <c r="K166" s="4">
        <v>34.85</v>
      </c>
      <c r="L166" s="4">
        <v>32.65</v>
      </c>
      <c r="M166" s="16">
        <f t="shared" si="27"/>
        <v>0.22136699999999995</v>
      </c>
      <c r="N166">
        <f t="shared" si="28"/>
        <v>0</v>
      </c>
      <c r="O166">
        <f t="shared" si="29"/>
        <v>0</v>
      </c>
      <c r="P166" s="63">
        <f t="shared" si="30"/>
        <v>0</v>
      </c>
    </row>
    <row r="167" spans="1:18" x14ac:dyDescent="0.3">
      <c r="A167">
        <f t="shared" si="31"/>
        <v>2018</v>
      </c>
      <c r="B167">
        <f t="shared" si="32"/>
        <v>9</v>
      </c>
      <c r="C167">
        <f t="shared" si="33"/>
        <v>7</v>
      </c>
      <c r="D167">
        <f t="shared" si="34"/>
        <v>7</v>
      </c>
      <c r="E167" t="str">
        <f t="shared" si="35"/>
        <v>OFF</v>
      </c>
      <c r="F167" s="13">
        <f t="shared" si="37"/>
        <v>43350</v>
      </c>
      <c r="G167" s="14" t="str">
        <f t="shared" si="36"/>
        <v>Avg of 4 NM Projects</v>
      </c>
      <c r="H167" s="15">
        <f t="shared" si="38"/>
        <v>20</v>
      </c>
      <c r="I167" s="93">
        <v>-0.26</v>
      </c>
      <c r="J167">
        <f t="shared" si="26"/>
        <v>-1.4606741573033708E-3</v>
      </c>
      <c r="K167" s="4">
        <v>34.869999999999997</v>
      </c>
      <c r="L167" s="4">
        <v>32.53</v>
      </c>
      <c r="M167" s="16">
        <f t="shared" si="27"/>
        <v>-8.4578000000000014E-3</v>
      </c>
      <c r="N167">
        <f t="shared" si="28"/>
        <v>0</v>
      </c>
      <c r="O167">
        <f t="shared" si="29"/>
        <v>0</v>
      </c>
      <c r="P167" s="63">
        <f t="shared" si="30"/>
        <v>0</v>
      </c>
    </row>
    <row r="168" spans="1:18" x14ac:dyDescent="0.3">
      <c r="A168">
        <f t="shared" si="31"/>
        <v>2018</v>
      </c>
      <c r="B168">
        <f t="shared" si="32"/>
        <v>9</v>
      </c>
      <c r="C168">
        <f t="shared" si="33"/>
        <v>7</v>
      </c>
      <c r="D168">
        <f t="shared" si="34"/>
        <v>7</v>
      </c>
      <c r="E168" t="str">
        <f t="shared" si="35"/>
        <v>OFF</v>
      </c>
      <c r="F168" s="13">
        <f t="shared" si="37"/>
        <v>43350</v>
      </c>
      <c r="G168" s="14" t="str">
        <f t="shared" si="36"/>
        <v>Avg of 4 NM Projects</v>
      </c>
      <c r="H168" s="15">
        <f t="shared" si="38"/>
        <v>21</v>
      </c>
      <c r="I168" s="93">
        <v>-0.13</v>
      </c>
      <c r="J168">
        <f t="shared" si="26"/>
        <v>-7.3033707865168538E-4</v>
      </c>
      <c r="K168" s="4">
        <v>33.020000000000003</v>
      </c>
      <c r="L168" s="4">
        <v>30.13</v>
      </c>
      <c r="M168" s="16">
        <f t="shared" si="27"/>
        <v>-3.9169000000000001E-3</v>
      </c>
      <c r="N168">
        <f t="shared" si="28"/>
        <v>0</v>
      </c>
      <c r="O168">
        <f t="shared" si="29"/>
        <v>0</v>
      </c>
      <c r="P168" s="63">
        <f t="shared" si="30"/>
        <v>0</v>
      </c>
    </row>
    <row r="169" spans="1:18" x14ac:dyDescent="0.3">
      <c r="A169">
        <f t="shared" si="31"/>
        <v>2018</v>
      </c>
      <c r="B169">
        <f t="shared" si="32"/>
        <v>9</v>
      </c>
      <c r="C169">
        <f t="shared" si="33"/>
        <v>7</v>
      </c>
      <c r="D169">
        <f t="shared" si="34"/>
        <v>7</v>
      </c>
      <c r="E169" t="str">
        <f t="shared" si="35"/>
        <v>OFF</v>
      </c>
      <c r="F169" s="13">
        <f t="shared" si="37"/>
        <v>43350</v>
      </c>
      <c r="G169" s="14" t="str">
        <f t="shared" si="36"/>
        <v>Avg of 4 NM Projects</v>
      </c>
      <c r="H169" s="15">
        <f t="shared" si="38"/>
        <v>22</v>
      </c>
      <c r="I169" s="93">
        <v>-0.13</v>
      </c>
      <c r="J169">
        <f t="shared" si="26"/>
        <v>-7.3033707865168538E-4</v>
      </c>
      <c r="K169" s="4">
        <v>30.7</v>
      </c>
      <c r="L169" s="4">
        <v>28.21</v>
      </c>
      <c r="M169" s="16">
        <f t="shared" si="27"/>
        <v>-3.6673000000000005E-3</v>
      </c>
      <c r="N169">
        <f t="shared" si="28"/>
        <v>0</v>
      </c>
      <c r="O169">
        <f t="shared" si="29"/>
        <v>0</v>
      </c>
      <c r="P169" s="63">
        <f t="shared" si="30"/>
        <v>0</v>
      </c>
    </row>
    <row r="170" spans="1:18" x14ac:dyDescent="0.3">
      <c r="A170">
        <f t="shared" si="31"/>
        <v>2018</v>
      </c>
      <c r="B170">
        <f t="shared" si="32"/>
        <v>9</v>
      </c>
      <c r="C170">
        <f t="shared" si="33"/>
        <v>7</v>
      </c>
      <c r="D170">
        <f t="shared" si="34"/>
        <v>7</v>
      </c>
      <c r="E170" t="str">
        <f t="shared" si="35"/>
        <v>OFF</v>
      </c>
      <c r="F170" s="13">
        <f t="shared" si="37"/>
        <v>43350</v>
      </c>
      <c r="G170" s="14" t="str">
        <f t="shared" si="36"/>
        <v>Avg of 4 NM Projects</v>
      </c>
      <c r="H170" s="15">
        <f t="shared" si="38"/>
        <v>23</v>
      </c>
      <c r="I170" s="93">
        <v>0</v>
      </c>
      <c r="J170">
        <f t="shared" si="26"/>
        <v>0</v>
      </c>
      <c r="K170" s="4">
        <v>26.42</v>
      </c>
      <c r="L170" s="4">
        <v>28.65</v>
      </c>
      <c r="M170" s="16">
        <f t="shared" si="27"/>
        <v>0</v>
      </c>
      <c r="N170">
        <f t="shared" si="28"/>
        <v>1</v>
      </c>
      <c r="O170">
        <f t="shared" si="29"/>
        <v>0</v>
      </c>
      <c r="P170" s="63">
        <f t="shared" si="30"/>
        <v>0</v>
      </c>
    </row>
    <row r="171" spans="1:18" x14ac:dyDescent="0.3">
      <c r="A171">
        <f t="shared" si="31"/>
        <v>2018</v>
      </c>
      <c r="B171">
        <f t="shared" si="32"/>
        <v>9</v>
      </c>
      <c r="C171">
        <f t="shared" si="33"/>
        <v>7</v>
      </c>
      <c r="D171">
        <f t="shared" si="34"/>
        <v>7</v>
      </c>
      <c r="E171" t="str">
        <f t="shared" si="35"/>
        <v>OFF</v>
      </c>
      <c r="F171" s="13">
        <f t="shared" si="37"/>
        <v>43350</v>
      </c>
      <c r="G171" s="14" t="str">
        <f t="shared" si="36"/>
        <v>Avg of 4 NM Projects</v>
      </c>
      <c r="H171" s="15">
        <f t="shared" si="38"/>
        <v>24</v>
      </c>
      <c r="I171" s="93">
        <v>-0.13</v>
      </c>
      <c r="J171">
        <f t="shared" si="26"/>
        <v>-7.3033707865168538E-4</v>
      </c>
      <c r="K171" s="4">
        <v>24.29</v>
      </c>
      <c r="L171" s="4">
        <v>23.31</v>
      </c>
      <c r="M171" s="16">
        <f t="shared" si="27"/>
        <v>-3.0303000000000001E-3</v>
      </c>
      <c r="N171">
        <f t="shared" si="28"/>
        <v>0</v>
      </c>
      <c r="O171">
        <f t="shared" si="29"/>
        <v>0</v>
      </c>
      <c r="P171" s="63">
        <f t="shared" si="30"/>
        <v>0</v>
      </c>
    </row>
    <row r="172" spans="1:18" x14ac:dyDescent="0.3">
      <c r="A172">
        <f t="shared" si="31"/>
        <v>2018</v>
      </c>
      <c r="B172">
        <f t="shared" si="32"/>
        <v>9</v>
      </c>
      <c r="C172">
        <f t="shared" si="33"/>
        <v>8</v>
      </c>
      <c r="D172">
        <f t="shared" si="34"/>
        <v>1</v>
      </c>
      <c r="E172" t="str">
        <f t="shared" si="35"/>
        <v>OFF</v>
      </c>
      <c r="F172" s="13">
        <f t="shared" si="37"/>
        <v>43351</v>
      </c>
      <c r="G172" s="14" t="str">
        <f t="shared" si="36"/>
        <v>Avg of 4 NM Projects</v>
      </c>
      <c r="H172" s="15">
        <f t="shared" si="38"/>
        <v>1</v>
      </c>
      <c r="I172" s="93">
        <v>-0.13</v>
      </c>
      <c r="J172">
        <f t="shared" si="26"/>
        <v>-7.3033707865168538E-4</v>
      </c>
      <c r="K172" s="4">
        <v>26.03</v>
      </c>
      <c r="L172" s="4">
        <v>24.21</v>
      </c>
      <c r="M172" s="16">
        <f t="shared" si="27"/>
        <v>-3.1473000000000004E-3</v>
      </c>
      <c r="N172">
        <f t="shared" si="28"/>
        <v>0</v>
      </c>
      <c r="O172">
        <f t="shared" si="29"/>
        <v>0</v>
      </c>
      <c r="P172" s="63">
        <f t="shared" si="30"/>
        <v>0</v>
      </c>
      <c r="Q172" s="34"/>
      <c r="R172" s="34"/>
    </row>
    <row r="173" spans="1:18" x14ac:dyDescent="0.3">
      <c r="A173">
        <f t="shared" si="31"/>
        <v>2018</v>
      </c>
      <c r="B173">
        <f t="shared" si="32"/>
        <v>9</v>
      </c>
      <c r="C173">
        <f t="shared" si="33"/>
        <v>8</v>
      </c>
      <c r="D173">
        <f t="shared" si="34"/>
        <v>1</v>
      </c>
      <c r="E173" t="str">
        <f t="shared" si="35"/>
        <v>OFF</v>
      </c>
      <c r="F173" s="13">
        <f t="shared" si="37"/>
        <v>43351</v>
      </c>
      <c r="G173" s="14" t="str">
        <f t="shared" si="36"/>
        <v>Avg of 4 NM Projects</v>
      </c>
      <c r="H173" s="15">
        <f t="shared" si="38"/>
        <v>2</v>
      </c>
      <c r="I173" s="93">
        <v>0</v>
      </c>
      <c r="J173">
        <f t="shared" si="26"/>
        <v>0</v>
      </c>
      <c r="K173" s="4">
        <v>24.45</v>
      </c>
      <c r="L173" s="4">
        <v>22.61</v>
      </c>
      <c r="M173" s="16">
        <f t="shared" si="27"/>
        <v>0</v>
      </c>
      <c r="N173">
        <f t="shared" si="28"/>
        <v>1</v>
      </c>
      <c r="O173">
        <f t="shared" si="29"/>
        <v>0</v>
      </c>
      <c r="P173" s="63">
        <f t="shared" si="30"/>
        <v>0</v>
      </c>
    </row>
    <row r="174" spans="1:18" x14ac:dyDescent="0.3">
      <c r="A174">
        <f t="shared" si="31"/>
        <v>2018</v>
      </c>
      <c r="B174">
        <f t="shared" si="32"/>
        <v>9</v>
      </c>
      <c r="C174">
        <f t="shared" si="33"/>
        <v>8</v>
      </c>
      <c r="D174">
        <f t="shared" si="34"/>
        <v>1</v>
      </c>
      <c r="E174" t="str">
        <f t="shared" si="35"/>
        <v>OFF</v>
      </c>
      <c r="F174" s="13">
        <f t="shared" si="37"/>
        <v>43351</v>
      </c>
      <c r="G174" s="14" t="str">
        <f t="shared" si="36"/>
        <v>Avg of 4 NM Projects</v>
      </c>
      <c r="H174" s="15">
        <f t="shared" si="38"/>
        <v>3</v>
      </c>
      <c r="I174" s="93">
        <v>0</v>
      </c>
      <c r="J174">
        <f t="shared" si="26"/>
        <v>0</v>
      </c>
      <c r="K174" s="4">
        <v>23.71</v>
      </c>
      <c r="L174" s="4">
        <v>21.24</v>
      </c>
      <c r="M174" s="16">
        <f t="shared" si="27"/>
        <v>0</v>
      </c>
      <c r="N174">
        <f t="shared" si="28"/>
        <v>1</v>
      </c>
      <c r="O174">
        <f t="shared" si="29"/>
        <v>0</v>
      </c>
      <c r="P174" s="63">
        <f t="shared" si="30"/>
        <v>0</v>
      </c>
    </row>
    <row r="175" spans="1:18" x14ac:dyDescent="0.3">
      <c r="A175">
        <f t="shared" si="31"/>
        <v>2018</v>
      </c>
      <c r="B175">
        <f t="shared" si="32"/>
        <v>9</v>
      </c>
      <c r="C175">
        <f t="shared" si="33"/>
        <v>8</v>
      </c>
      <c r="D175">
        <f t="shared" si="34"/>
        <v>1</v>
      </c>
      <c r="E175" t="str">
        <f t="shared" si="35"/>
        <v>OFF</v>
      </c>
      <c r="F175" s="13">
        <f t="shared" si="37"/>
        <v>43351</v>
      </c>
      <c r="G175" s="14" t="str">
        <f t="shared" si="36"/>
        <v>Avg of 4 NM Projects</v>
      </c>
      <c r="H175" s="15">
        <f t="shared" si="38"/>
        <v>4</v>
      </c>
      <c r="I175" s="93">
        <v>0</v>
      </c>
      <c r="J175">
        <f t="shared" si="26"/>
        <v>0</v>
      </c>
      <c r="K175" s="4">
        <v>23.07</v>
      </c>
      <c r="L175" s="4">
        <v>20.38</v>
      </c>
      <c r="M175" s="16">
        <f t="shared" si="27"/>
        <v>0</v>
      </c>
      <c r="N175">
        <f t="shared" si="28"/>
        <v>1</v>
      </c>
      <c r="O175">
        <f t="shared" si="29"/>
        <v>0</v>
      </c>
      <c r="P175" s="63">
        <f t="shared" si="30"/>
        <v>0</v>
      </c>
    </row>
    <row r="176" spans="1:18" x14ac:dyDescent="0.3">
      <c r="A176">
        <f t="shared" si="31"/>
        <v>2018</v>
      </c>
      <c r="B176">
        <f t="shared" si="32"/>
        <v>9</v>
      </c>
      <c r="C176">
        <f t="shared" si="33"/>
        <v>8</v>
      </c>
      <c r="D176">
        <f t="shared" si="34"/>
        <v>1</v>
      </c>
      <c r="E176" t="str">
        <f t="shared" si="35"/>
        <v>OFF</v>
      </c>
      <c r="F176" s="13">
        <f t="shared" si="37"/>
        <v>43351</v>
      </c>
      <c r="G176" s="14" t="str">
        <f t="shared" si="36"/>
        <v>Avg of 4 NM Projects</v>
      </c>
      <c r="H176" s="15">
        <f t="shared" si="38"/>
        <v>5</v>
      </c>
      <c r="I176" s="93">
        <v>-0.39</v>
      </c>
      <c r="J176">
        <f t="shared" si="26"/>
        <v>-2.1910112359550564E-3</v>
      </c>
      <c r="K176" s="4">
        <v>22.04</v>
      </c>
      <c r="L176" s="4">
        <v>19.86</v>
      </c>
      <c r="M176" s="16">
        <f t="shared" si="27"/>
        <v>-7.7454000000000004E-3</v>
      </c>
      <c r="N176">
        <f t="shared" si="28"/>
        <v>0</v>
      </c>
      <c r="O176">
        <f t="shared" si="29"/>
        <v>0</v>
      </c>
      <c r="P176" s="63">
        <f t="shared" si="30"/>
        <v>0</v>
      </c>
    </row>
    <row r="177" spans="1:16" x14ac:dyDescent="0.3">
      <c r="A177">
        <f t="shared" si="31"/>
        <v>2018</v>
      </c>
      <c r="B177">
        <f t="shared" si="32"/>
        <v>9</v>
      </c>
      <c r="C177">
        <f t="shared" si="33"/>
        <v>8</v>
      </c>
      <c r="D177">
        <f t="shared" si="34"/>
        <v>1</v>
      </c>
      <c r="E177" t="str">
        <f t="shared" si="35"/>
        <v>OFF</v>
      </c>
      <c r="F177" s="13">
        <f t="shared" si="37"/>
        <v>43351</v>
      </c>
      <c r="G177" s="14" t="str">
        <f t="shared" si="36"/>
        <v>Avg of 4 NM Projects</v>
      </c>
      <c r="H177" s="15">
        <f t="shared" si="38"/>
        <v>6</v>
      </c>
      <c r="I177" s="93">
        <v>0</v>
      </c>
      <c r="J177">
        <f t="shared" si="26"/>
        <v>0</v>
      </c>
      <c r="K177" s="4">
        <v>23.57</v>
      </c>
      <c r="L177" s="4">
        <v>23.27</v>
      </c>
      <c r="M177" s="16">
        <f t="shared" si="27"/>
        <v>0</v>
      </c>
      <c r="N177">
        <f t="shared" si="28"/>
        <v>1</v>
      </c>
      <c r="O177">
        <f t="shared" si="29"/>
        <v>0</v>
      </c>
      <c r="P177" s="63">
        <f t="shared" si="30"/>
        <v>0</v>
      </c>
    </row>
    <row r="178" spans="1:16" x14ac:dyDescent="0.3">
      <c r="A178">
        <f t="shared" si="31"/>
        <v>2018</v>
      </c>
      <c r="B178">
        <f t="shared" si="32"/>
        <v>9</v>
      </c>
      <c r="C178">
        <f t="shared" si="33"/>
        <v>8</v>
      </c>
      <c r="D178">
        <f t="shared" si="34"/>
        <v>1</v>
      </c>
      <c r="E178" t="str">
        <f t="shared" si="35"/>
        <v>OFF</v>
      </c>
      <c r="F178" s="13">
        <f t="shared" si="37"/>
        <v>43351</v>
      </c>
      <c r="G178" s="14" t="str">
        <f t="shared" si="36"/>
        <v>Avg of 4 NM Projects</v>
      </c>
      <c r="H178" s="15">
        <f t="shared" si="38"/>
        <v>7</v>
      </c>
      <c r="I178" s="93">
        <v>0.38500000000000001</v>
      </c>
      <c r="J178">
        <f t="shared" si="26"/>
        <v>2.1629213483146067E-3</v>
      </c>
      <c r="K178" s="4">
        <v>22.26</v>
      </c>
      <c r="L178" s="4">
        <v>29.01</v>
      </c>
      <c r="M178" s="16">
        <f t="shared" si="27"/>
        <v>1.1168850000000001E-2</v>
      </c>
      <c r="N178">
        <f t="shared" si="28"/>
        <v>0</v>
      </c>
      <c r="O178">
        <f t="shared" si="29"/>
        <v>0</v>
      </c>
      <c r="P178" s="63">
        <f t="shared" si="30"/>
        <v>0</v>
      </c>
    </row>
    <row r="179" spans="1:16" x14ac:dyDescent="0.3">
      <c r="A179">
        <f t="shared" si="31"/>
        <v>2018</v>
      </c>
      <c r="B179">
        <f t="shared" si="32"/>
        <v>9</v>
      </c>
      <c r="C179">
        <f t="shared" si="33"/>
        <v>8</v>
      </c>
      <c r="D179">
        <f t="shared" si="34"/>
        <v>1</v>
      </c>
      <c r="E179" t="str">
        <f t="shared" si="35"/>
        <v>OFF</v>
      </c>
      <c r="F179" s="13">
        <f t="shared" si="37"/>
        <v>43351</v>
      </c>
      <c r="G179" s="14" t="str">
        <f t="shared" si="36"/>
        <v>Avg of 4 NM Projects</v>
      </c>
      <c r="H179" s="15">
        <f t="shared" si="38"/>
        <v>8</v>
      </c>
      <c r="I179" s="93">
        <v>16.244999999999997</v>
      </c>
      <c r="J179">
        <f t="shared" si="26"/>
        <v>9.1264044943820205E-2</v>
      </c>
      <c r="K179" s="4">
        <v>24.11</v>
      </c>
      <c r="L179" s="4">
        <v>27.12</v>
      </c>
      <c r="M179" s="16">
        <f t="shared" si="27"/>
        <v>0.44056439999999991</v>
      </c>
      <c r="N179">
        <f t="shared" si="28"/>
        <v>0</v>
      </c>
      <c r="O179">
        <f t="shared" si="29"/>
        <v>0</v>
      </c>
      <c r="P179" s="63">
        <f t="shared" si="30"/>
        <v>0</v>
      </c>
    </row>
    <row r="180" spans="1:16" x14ac:dyDescent="0.3">
      <c r="A180">
        <f t="shared" si="31"/>
        <v>2018</v>
      </c>
      <c r="B180">
        <f t="shared" si="32"/>
        <v>9</v>
      </c>
      <c r="C180">
        <f t="shared" si="33"/>
        <v>8</v>
      </c>
      <c r="D180">
        <f t="shared" si="34"/>
        <v>1</v>
      </c>
      <c r="E180" t="str">
        <f t="shared" si="35"/>
        <v>OFF</v>
      </c>
      <c r="F180" s="13">
        <f t="shared" si="37"/>
        <v>43351</v>
      </c>
      <c r="G180" s="14" t="str">
        <f t="shared" si="36"/>
        <v>Avg of 4 NM Projects</v>
      </c>
      <c r="H180" s="15">
        <f t="shared" si="38"/>
        <v>9</v>
      </c>
      <c r="I180" s="93">
        <v>51.45</v>
      </c>
      <c r="J180">
        <f t="shared" si="26"/>
        <v>0.28904494382022472</v>
      </c>
      <c r="K180" s="4">
        <v>25.85</v>
      </c>
      <c r="L180" s="4">
        <v>32.93</v>
      </c>
      <c r="M180" s="16">
        <f t="shared" si="27"/>
        <v>1.6942485</v>
      </c>
      <c r="N180">
        <f t="shared" si="28"/>
        <v>0</v>
      </c>
      <c r="O180">
        <f t="shared" si="29"/>
        <v>0</v>
      </c>
      <c r="P180" s="63">
        <f t="shared" si="30"/>
        <v>0</v>
      </c>
    </row>
    <row r="181" spans="1:16" x14ac:dyDescent="0.3">
      <c r="A181">
        <f t="shared" si="31"/>
        <v>2018</v>
      </c>
      <c r="B181">
        <f t="shared" si="32"/>
        <v>9</v>
      </c>
      <c r="C181">
        <f t="shared" si="33"/>
        <v>8</v>
      </c>
      <c r="D181">
        <f t="shared" si="34"/>
        <v>1</v>
      </c>
      <c r="E181" t="str">
        <f t="shared" si="35"/>
        <v>OFF</v>
      </c>
      <c r="F181" s="13">
        <f t="shared" si="37"/>
        <v>43351</v>
      </c>
      <c r="G181" s="14" t="str">
        <f t="shared" si="36"/>
        <v>Avg of 4 NM Projects</v>
      </c>
      <c r="H181" s="15">
        <f t="shared" si="38"/>
        <v>10</v>
      </c>
      <c r="I181" s="93">
        <v>84.859999999999985</v>
      </c>
      <c r="J181">
        <f t="shared" si="26"/>
        <v>0.47674157303370779</v>
      </c>
      <c r="K181" s="4">
        <v>30.43</v>
      </c>
      <c r="L181" s="4">
        <v>33.65</v>
      </c>
      <c r="M181" s="16">
        <f t="shared" si="27"/>
        <v>2.8555389999999994</v>
      </c>
      <c r="N181">
        <f t="shared" si="28"/>
        <v>0</v>
      </c>
      <c r="O181">
        <f t="shared" si="29"/>
        <v>0</v>
      </c>
      <c r="P181" s="63">
        <f t="shared" si="30"/>
        <v>0</v>
      </c>
    </row>
    <row r="182" spans="1:16" x14ac:dyDescent="0.3">
      <c r="A182">
        <f t="shared" si="31"/>
        <v>2018</v>
      </c>
      <c r="B182">
        <f t="shared" si="32"/>
        <v>9</v>
      </c>
      <c r="C182">
        <f t="shared" si="33"/>
        <v>8</v>
      </c>
      <c r="D182">
        <f t="shared" si="34"/>
        <v>1</v>
      </c>
      <c r="E182" t="str">
        <f t="shared" si="35"/>
        <v>OFF</v>
      </c>
      <c r="F182" s="13">
        <f t="shared" si="37"/>
        <v>43351</v>
      </c>
      <c r="G182" s="14" t="str">
        <f t="shared" si="36"/>
        <v>Avg of 4 NM Projects</v>
      </c>
      <c r="H182" s="15">
        <f t="shared" si="38"/>
        <v>11</v>
      </c>
      <c r="I182" s="93">
        <v>88.965000000000003</v>
      </c>
      <c r="J182">
        <f t="shared" si="26"/>
        <v>0.49980337078651688</v>
      </c>
      <c r="K182" s="4">
        <v>31.29</v>
      </c>
      <c r="L182" s="4">
        <v>30.66</v>
      </c>
      <c r="M182" s="16">
        <f t="shared" si="27"/>
        <v>2.7276669</v>
      </c>
      <c r="N182">
        <f t="shared" si="28"/>
        <v>0</v>
      </c>
      <c r="O182">
        <f t="shared" si="29"/>
        <v>0</v>
      </c>
      <c r="P182" s="63">
        <f t="shared" si="30"/>
        <v>0</v>
      </c>
    </row>
    <row r="183" spans="1:16" x14ac:dyDescent="0.3">
      <c r="A183">
        <f t="shared" si="31"/>
        <v>2018</v>
      </c>
      <c r="B183">
        <f t="shared" si="32"/>
        <v>9</v>
      </c>
      <c r="C183">
        <f t="shared" si="33"/>
        <v>8</v>
      </c>
      <c r="D183">
        <f t="shared" si="34"/>
        <v>1</v>
      </c>
      <c r="E183" t="str">
        <f t="shared" si="35"/>
        <v>OFF</v>
      </c>
      <c r="F183" s="13">
        <f t="shared" si="37"/>
        <v>43351</v>
      </c>
      <c r="G183" s="14" t="str">
        <f t="shared" si="36"/>
        <v>Avg of 4 NM Projects</v>
      </c>
      <c r="H183" s="15">
        <f t="shared" si="38"/>
        <v>12</v>
      </c>
      <c r="I183" s="93">
        <v>100.355</v>
      </c>
      <c r="J183">
        <f t="shared" si="26"/>
        <v>0.56379213483146073</v>
      </c>
      <c r="K183" s="4">
        <v>28.15</v>
      </c>
      <c r="L183" s="4">
        <v>24.48</v>
      </c>
      <c r="M183" s="16">
        <f t="shared" si="27"/>
        <v>2.4566903999999998</v>
      </c>
      <c r="N183">
        <f t="shared" si="28"/>
        <v>0</v>
      </c>
      <c r="O183">
        <f t="shared" si="29"/>
        <v>1</v>
      </c>
      <c r="P183" s="63">
        <f t="shared" si="30"/>
        <v>0</v>
      </c>
    </row>
    <row r="184" spans="1:16" x14ac:dyDescent="0.3">
      <c r="A184">
        <f t="shared" si="31"/>
        <v>2018</v>
      </c>
      <c r="B184">
        <f t="shared" si="32"/>
        <v>9</v>
      </c>
      <c r="C184">
        <f t="shared" si="33"/>
        <v>8</v>
      </c>
      <c r="D184">
        <f t="shared" si="34"/>
        <v>1</v>
      </c>
      <c r="E184" t="str">
        <f t="shared" si="35"/>
        <v>OFF</v>
      </c>
      <c r="F184" s="13">
        <f t="shared" si="37"/>
        <v>43351</v>
      </c>
      <c r="G184" s="14" t="str">
        <f t="shared" si="36"/>
        <v>Avg of 4 NM Projects</v>
      </c>
      <c r="H184" s="15">
        <f t="shared" si="38"/>
        <v>13</v>
      </c>
      <c r="I184" s="93">
        <v>108.66999999999999</v>
      </c>
      <c r="J184">
        <f t="shared" si="26"/>
        <v>0.610505617977528</v>
      </c>
      <c r="K184" s="4">
        <v>28.85</v>
      </c>
      <c r="L184" s="4">
        <v>23.2</v>
      </c>
      <c r="M184" s="16">
        <f t="shared" si="27"/>
        <v>2.5211439999999996</v>
      </c>
      <c r="N184">
        <f t="shared" si="28"/>
        <v>0</v>
      </c>
      <c r="O184">
        <f t="shared" si="29"/>
        <v>1</v>
      </c>
      <c r="P184" s="63">
        <f t="shared" si="30"/>
        <v>0</v>
      </c>
    </row>
    <row r="185" spans="1:16" x14ac:dyDescent="0.3">
      <c r="A185">
        <f t="shared" si="31"/>
        <v>2018</v>
      </c>
      <c r="B185">
        <f t="shared" si="32"/>
        <v>9</v>
      </c>
      <c r="C185">
        <f t="shared" si="33"/>
        <v>8</v>
      </c>
      <c r="D185">
        <f t="shared" si="34"/>
        <v>1</v>
      </c>
      <c r="E185" t="str">
        <f t="shared" si="35"/>
        <v>OFF</v>
      </c>
      <c r="F185" s="13">
        <f t="shared" si="37"/>
        <v>43351</v>
      </c>
      <c r="G185" s="14" t="str">
        <f t="shared" si="36"/>
        <v>Avg of 4 NM Projects</v>
      </c>
      <c r="H185" s="15">
        <f t="shared" si="38"/>
        <v>14</v>
      </c>
      <c r="I185" s="93">
        <v>115.71000000000001</v>
      </c>
      <c r="J185">
        <f t="shared" si="26"/>
        <v>0.65005617977528096</v>
      </c>
      <c r="K185" s="4">
        <v>29.36</v>
      </c>
      <c r="L185" s="4">
        <v>22.63</v>
      </c>
      <c r="M185" s="16">
        <f t="shared" si="27"/>
        <v>2.6185173000000002</v>
      </c>
      <c r="N185">
        <f t="shared" si="28"/>
        <v>0</v>
      </c>
      <c r="O185">
        <f t="shared" si="29"/>
        <v>1</v>
      </c>
      <c r="P185" s="63">
        <f t="shared" si="30"/>
        <v>0</v>
      </c>
    </row>
    <row r="186" spans="1:16" x14ac:dyDescent="0.3">
      <c r="A186">
        <f t="shared" si="31"/>
        <v>2018</v>
      </c>
      <c r="B186">
        <f t="shared" si="32"/>
        <v>9</v>
      </c>
      <c r="C186">
        <f t="shared" si="33"/>
        <v>8</v>
      </c>
      <c r="D186">
        <f t="shared" si="34"/>
        <v>1</v>
      </c>
      <c r="E186" t="str">
        <f t="shared" si="35"/>
        <v>OFF</v>
      </c>
      <c r="F186" s="13">
        <f t="shared" si="37"/>
        <v>43351</v>
      </c>
      <c r="G186" s="14" t="str">
        <f t="shared" si="36"/>
        <v>Avg of 4 NM Projects</v>
      </c>
      <c r="H186" s="15">
        <f t="shared" si="38"/>
        <v>15</v>
      </c>
      <c r="I186" s="93">
        <v>103.17000000000002</v>
      </c>
      <c r="J186">
        <f t="shared" si="26"/>
        <v>0.57960674157303382</v>
      </c>
      <c r="K186" s="4">
        <v>30.79</v>
      </c>
      <c r="L186" s="4">
        <v>22.96</v>
      </c>
      <c r="M186" s="16">
        <f t="shared" si="27"/>
        <v>2.3687832000000002</v>
      </c>
      <c r="N186">
        <f t="shared" si="28"/>
        <v>0</v>
      </c>
      <c r="O186">
        <f t="shared" si="29"/>
        <v>1</v>
      </c>
      <c r="P186" s="63">
        <f t="shared" si="30"/>
        <v>0</v>
      </c>
    </row>
    <row r="187" spans="1:16" x14ac:dyDescent="0.3">
      <c r="A187">
        <f t="shared" si="31"/>
        <v>2018</v>
      </c>
      <c r="B187">
        <f t="shared" si="32"/>
        <v>9</v>
      </c>
      <c r="C187">
        <f t="shared" si="33"/>
        <v>8</v>
      </c>
      <c r="D187">
        <f t="shared" si="34"/>
        <v>1</v>
      </c>
      <c r="E187" t="str">
        <f t="shared" si="35"/>
        <v>OFF</v>
      </c>
      <c r="F187" s="13">
        <f t="shared" si="37"/>
        <v>43351</v>
      </c>
      <c r="G187" s="14" t="str">
        <f t="shared" si="36"/>
        <v>Avg of 4 NM Projects</v>
      </c>
      <c r="H187" s="15">
        <f t="shared" si="38"/>
        <v>16</v>
      </c>
      <c r="I187" s="93">
        <v>91.525000000000006</v>
      </c>
      <c r="J187">
        <f t="shared" si="26"/>
        <v>0.51418539325842705</v>
      </c>
      <c r="K187" s="4">
        <v>33.1</v>
      </c>
      <c r="L187" s="4">
        <v>22.95</v>
      </c>
      <c r="M187" s="16">
        <f t="shared" si="27"/>
        <v>2.1004987500000003</v>
      </c>
      <c r="N187">
        <f t="shared" si="28"/>
        <v>0</v>
      </c>
      <c r="O187">
        <f t="shared" si="29"/>
        <v>1</v>
      </c>
      <c r="P187" s="63">
        <f t="shared" si="30"/>
        <v>0</v>
      </c>
    </row>
    <row r="188" spans="1:16" x14ac:dyDescent="0.3">
      <c r="A188">
        <f t="shared" si="31"/>
        <v>2018</v>
      </c>
      <c r="B188">
        <f t="shared" si="32"/>
        <v>9</v>
      </c>
      <c r="C188">
        <f t="shared" si="33"/>
        <v>8</v>
      </c>
      <c r="D188">
        <f t="shared" si="34"/>
        <v>1</v>
      </c>
      <c r="E188" t="str">
        <f t="shared" si="35"/>
        <v>OFF</v>
      </c>
      <c r="F188" s="13">
        <f t="shared" si="37"/>
        <v>43351</v>
      </c>
      <c r="G188" s="14" t="str">
        <f t="shared" si="36"/>
        <v>Avg of 4 NM Projects</v>
      </c>
      <c r="H188" s="15">
        <f t="shared" si="38"/>
        <v>17</v>
      </c>
      <c r="I188" s="93">
        <v>69.24499999999999</v>
      </c>
      <c r="J188">
        <f t="shared" si="26"/>
        <v>0.38901685393258423</v>
      </c>
      <c r="K188" s="4">
        <v>31.94</v>
      </c>
      <c r="L188" s="4">
        <v>25.01</v>
      </c>
      <c r="M188" s="16">
        <f t="shared" si="27"/>
        <v>1.7318174499999999</v>
      </c>
      <c r="N188">
        <f t="shared" si="28"/>
        <v>0</v>
      </c>
      <c r="O188">
        <f t="shared" si="29"/>
        <v>0</v>
      </c>
      <c r="P188" s="63">
        <f t="shared" si="30"/>
        <v>0</v>
      </c>
    </row>
    <row r="189" spans="1:16" x14ac:dyDescent="0.3">
      <c r="A189">
        <f t="shared" si="31"/>
        <v>2018</v>
      </c>
      <c r="B189">
        <f t="shared" si="32"/>
        <v>9</v>
      </c>
      <c r="C189">
        <f t="shared" si="33"/>
        <v>8</v>
      </c>
      <c r="D189">
        <f t="shared" si="34"/>
        <v>1</v>
      </c>
      <c r="E189" t="str">
        <f t="shared" si="35"/>
        <v>OFF</v>
      </c>
      <c r="F189" s="13">
        <f t="shared" si="37"/>
        <v>43351</v>
      </c>
      <c r="G189" s="14" t="str">
        <f t="shared" si="36"/>
        <v>Avg of 4 NM Projects</v>
      </c>
      <c r="H189" s="15">
        <f t="shared" si="38"/>
        <v>18</v>
      </c>
      <c r="I189" s="93">
        <v>38.914999999999999</v>
      </c>
      <c r="J189">
        <f t="shared" si="26"/>
        <v>0.21862359550561797</v>
      </c>
      <c r="K189" s="4">
        <v>30.6</v>
      </c>
      <c r="L189" s="4">
        <v>23.05</v>
      </c>
      <c r="M189" s="16">
        <f t="shared" si="27"/>
        <v>0.89699075000000006</v>
      </c>
      <c r="N189">
        <f t="shared" si="28"/>
        <v>0</v>
      </c>
      <c r="O189">
        <f t="shared" si="29"/>
        <v>0</v>
      </c>
      <c r="P189" s="63">
        <f t="shared" si="30"/>
        <v>0</v>
      </c>
    </row>
    <row r="190" spans="1:16" x14ac:dyDescent="0.3">
      <c r="A190">
        <f t="shared" si="31"/>
        <v>2018</v>
      </c>
      <c r="B190">
        <f t="shared" si="32"/>
        <v>9</v>
      </c>
      <c r="C190">
        <f t="shared" si="33"/>
        <v>8</v>
      </c>
      <c r="D190">
        <f t="shared" si="34"/>
        <v>1</v>
      </c>
      <c r="E190" t="str">
        <f t="shared" si="35"/>
        <v>OFF</v>
      </c>
      <c r="F190" s="13">
        <f t="shared" si="37"/>
        <v>43351</v>
      </c>
      <c r="G190" s="14" t="str">
        <f t="shared" si="36"/>
        <v>Avg of 4 NM Projects</v>
      </c>
      <c r="H190" s="15">
        <f t="shared" si="38"/>
        <v>19</v>
      </c>
      <c r="I190" s="93">
        <v>11.52</v>
      </c>
      <c r="J190">
        <f t="shared" si="26"/>
        <v>6.471910112359551E-2</v>
      </c>
      <c r="K190" s="4">
        <v>32.340000000000003</v>
      </c>
      <c r="L190" s="4">
        <v>29.13</v>
      </c>
      <c r="M190" s="16">
        <f t="shared" si="27"/>
        <v>0.33557759999999998</v>
      </c>
      <c r="N190">
        <f t="shared" si="28"/>
        <v>0</v>
      </c>
      <c r="O190">
        <f t="shared" si="29"/>
        <v>0</v>
      </c>
      <c r="P190" s="63">
        <f t="shared" si="30"/>
        <v>0</v>
      </c>
    </row>
    <row r="191" spans="1:16" x14ac:dyDescent="0.3">
      <c r="A191">
        <f t="shared" si="31"/>
        <v>2018</v>
      </c>
      <c r="B191">
        <f t="shared" si="32"/>
        <v>9</v>
      </c>
      <c r="C191">
        <f t="shared" si="33"/>
        <v>8</v>
      </c>
      <c r="D191">
        <f t="shared" si="34"/>
        <v>1</v>
      </c>
      <c r="E191" t="str">
        <f t="shared" si="35"/>
        <v>OFF</v>
      </c>
      <c r="F191" s="13">
        <f t="shared" si="37"/>
        <v>43351</v>
      </c>
      <c r="G191" s="14" t="str">
        <f t="shared" si="36"/>
        <v>Avg of 4 NM Projects</v>
      </c>
      <c r="H191" s="15">
        <f t="shared" si="38"/>
        <v>20</v>
      </c>
      <c r="I191" s="93">
        <v>0</v>
      </c>
      <c r="J191">
        <f t="shared" si="26"/>
        <v>0</v>
      </c>
      <c r="K191" s="4">
        <v>32.9</v>
      </c>
      <c r="L191" s="4">
        <v>34.1</v>
      </c>
      <c r="M191" s="16">
        <f t="shared" si="27"/>
        <v>0</v>
      </c>
      <c r="N191">
        <f t="shared" si="28"/>
        <v>1</v>
      </c>
      <c r="O191">
        <f t="shared" si="29"/>
        <v>0</v>
      </c>
      <c r="P191" s="63">
        <f t="shared" si="30"/>
        <v>0</v>
      </c>
    </row>
    <row r="192" spans="1:16" x14ac:dyDescent="0.3">
      <c r="A192">
        <f t="shared" si="31"/>
        <v>2018</v>
      </c>
      <c r="B192">
        <f t="shared" si="32"/>
        <v>9</v>
      </c>
      <c r="C192">
        <f t="shared" si="33"/>
        <v>8</v>
      </c>
      <c r="D192">
        <f t="shared" si="34"/>
        <v>1</v>
      </c>
      <c r="E192" t="str">
        <f t="shared" si="35"/>
        <v>OFF</v>
      </c>
      <c r="F192" s="13">
        <f t="shared" si="37"/>
        <v>43351</v>
      </c>
      <c r="G192" s="14" t="str">
        <f t="shared" si="36"/>
        <v>Avg of 4 NM Projects</v>
      </c>
      <c r="H192" s="15">
        <f t="shared" si="38"/>
        <v>21</v>
      </c>
      <c r="I192" s="93">
        <v>0</v>
      </c>
      <c r="J192">
        <f t="shared" si="26"/>
        <v>0</v>
      </c>
      <c r="K192" s="4">
        <v>28.82</v>
      </c>
      <c r="L192" s="4">
        <v>25.38</v>
      </c>
      <c r="M192" s="16">
        <f t="shared" si="27"/>
        <v>0</v>
      </c>
      <c r="N192">
        <f t="shared" si="28"/>
        <v>1</v>
      </c>
      <c r="O192">
        <f t="shared" si="29"/>
        <v>0</v>
      </c>
      <c r="P192" s="63">
        <f t="shared" si="30"/>
        <v>0</v>
      </c>
    </row>
    <row r="193" spans="1:18" x14ac:dyDescent="0.3">
      <c r="A193">
        <f t="shared" si="31"/>
        <v>2018</v>
      </c>
      <c r="B193">
        <f t="shared" si="32"/>
        <v>9</v>
      </c>
      <c r="C193">
        <f t="shared" si="33"/>
        <v>8</v>
      </c>
      <c r="D193">
        <f t="shared" si="34"/>
        <v>1</v>
      </c>
      <c r="E193" t="str">
        <f t="shared" si="35"/>
        <v>OFF</v>
      </c>
      <c r="F193" s="13">
        <f t="shared" si="37"/>
        <v>43351</v>
      </c>
      <c r="G193" s="14" t="str">
        <f t="shared" si="36"/>
        <v>Avg of 4 NM Projects</v>
      </c>
      <c r="H193" s="15">
        <f t="shared" si="38"/>
        <v>22</v>
      </c>
      <c r="I193" s="93">
        <v>-0.39</v>
      </c>
      <c r="J193">
        <f t="shared" si="26"/>
        <v>-2.1910112359550564E-3</v>
      </c>
      <c r="K193" s="4">
        <v>23.6</v>
      </c>
      <c r="L193" s="4">
        <v>20.54</v>
      </c>
      <c r="M193" s="16">
        <f t="shared" si="27"/>
        <v>-8.0105999999999997E-3</v>
      </c>
      <c r="N193">
        <f t="shared" si="28"/>
        <v>0</v>
      </c>
      <c r="O193">
        <f t="shared" si="29"/>
        <v>0</v>
      </c>
      <c r="P193" s="63">
        <f t="shared" si="30"/>
        <v>0</v>
      </c>
    </row>
    <row r="194" spans="1:18" x14ac:dyDescent="0.3">
      <c r="A194">
        <f t="shared" si="31"/>
        <v>2018</v>
      </c>
      <c r="B194">
        <f t="shared" si="32"/>
        <v>9</v>
      </c>
      <c r="C194">
        <f t="shared" si="33"/>
        <v>8</v>
      </c>
      <c r="D194">
        <f t="shared" si="34"/>
        <v>1</v>
      </c>
      <c r="E194" t="str">
        <f t="shared" si="35"/>
        <v>OFF</v>
      </c>
      <c r="F194" s="13">
        <f t="shared" si="37"/>
        <v>43351</v>
      </c>
      <c r="G194" s="14" t="str">
        <f t="shared" si="36"/>
        <v>Avg of 4 NM Projects</v>
      </c>
      <c r="H194" s="15">
        <f t="shared" si="38"/>
        <v>23</v>
      </c>
      <c r="I194" s="93">
        <v>0</v>
      </c>
      <c r="J194">
        <f t="shared" si="26"/>
        <v>0</v>
      </c>
      <c r="K194" s="4">
        <v>23.92</v>
      </c>
      <c r="L194" s="4">
        <v>19.829999999999998</v>
      </c>
      <c r="M194" s="16">
        <f t="shared" si="27"/>
        <v>0</v>
      </c>
      <c r="N194">
        <f t="shared" si="28"/>
        <v>1</v>
      </c>
      <c r="O194">
        <f t="shared" si="29"/>
        <v>0</v>
      </c>
      <c r="P194" s="63">
        <f t="shared" si="30"/>
        <v>0</v>
      </c>
    </row>
    <row r="195" spans="1:18" x14ac:dyDescent="0.3">
      <c r="A195">
        <f t="shared" si="31"/>
        <v>2018</v>
      </c>
      <c r="B195">
        <f t="shared" si="32"/>
        <v>9</v>
      </c>
      <c r="C195">
        <f t="shared" si="33"/>
        <v>8</v>
      </c>
      <c r="D195">
        <f t="shared" si="34"/>
        <v>1</v>
      </c>
      <c r="E195" t="str">
        <f t="shared" si="35"/>
        <v>OFF</v>
      </c>
      <c r="F195" s="13">
        <f t="shared" si="37"/>
        <v>43351</v>
      </c>
      <c r="G195" s="14" t="str">
        <f t="shared" si="36"/>
        <v>Avg of 4 NM Projects</v>
      </c>
      <c r="H195" s="15">
        <f t="shared" si="38"/>
        <v>24</v>
      </c>
      <c r="I195" s="93">
        <v>-0.26</v>
      </c>
      <c r="J195">
        <f t="shared" si="26"/>
        <v>-1.4606741573033708E-3</v>
      </c>
      <c r="K195" s="4">
        <v>20.63</v>
      </c>
      <c r="L195" s="4">
        <v>20.93</v>
      </c>
      <c r="M195" s="16">
        <f t="shared" si="27"/>
        <v>-5.4418000000000001E-3</v>
      </c>
      <c r="N195">
        <f t="shared" si="28"/>
        <v>0</v>
      </c>
      <c r="O195">
        <f t="shared" si="29"/>
        <v>0</v>
      </c>
      <c r="P195" s="63">
        <f t="shared" si="30"/>
        <v>0</v>
      </c>
    </row>
    <row r="196" spans="1:18" x14ac:dyDescent="0.3">
      <c r="A196">
        <f t="shared" si="31"/>
        <v>2018</v>
      </c>
      <c r="B196">
        <f t="shared" si="32"/>
        <v>9</v>
      </c>
      <c r="C196">
        <f t="shared" si="33"/>
        <v>9</v>
      </c>
      <c r="D196">
        <f t="shared" si="34"/>
        <v>2</v>
      </c>
      <c r="E196" t="str">
        <f t="shared" si="35"/>
        <v>OFF</v>
      </c>
      <c r="F196" s="13">
        <f t="shared" si="37"/>
        <v>43352</v>
      </c>
      <c r="G196" s="14" t="str">
        <f t="shared" si="36"/>
        <v>Avg of 4 NM Projects</v>
      </c>
      <c r="H196" s="15">
        <f t="shared" si="38"/>
        <v>1</v>
      </c>
      <c r="I196" s="93">
        <v>0</v>
      </c>
      <c r="J196">
        <f t="shared" ref="J196:J259" si="39">+I196/$I$1</f>
        <v>0</v>
      </c>
      <c r="K196" s="4">
        <v>22.81</v>
      </c>
      <c r="L196" s="4">
        <v>19.28</v>
      </c>
      <c r="M196" s="16">
        <f t="shared" ref="M196:M259" si="40">+L196*I196/1000</f>
        <v>0</v>
      </c>
      <c r="N196">
        <f t="shared" ref="N196:N259" si="41">+IF(I196=0,1,0)</f>
        <v>1</v>
      </c>
      <c r="O196">
        <f t="shared" ref="O196:O259" si="42">+IF(I196&gt;=0.5*$I$1,1,0)</f>
        <v>0</v>
      </c>
      <c r="P196" s="63">
        <f t="shared" ref="P196:P259" si="43">+IF(I196&gt;MAX(I$3652:I$5859),1,0)</f>
        <v>0</v>
      </c>
      <c r="Q196" s="34"/>
      <c r="R196" s="34"/>
    </row>
    <row r="197" spans="1:18" x14ac:dyDescent="0.3">
      <c r="A197">
        <f t="shared" ref="A197:A260" si="44">YEAR(F197)</f>
        <v>2018</v>
      </c>
      <c r="B197">
        <f t="shared" ref="B197:B260" si="45">+MONTH(F197)</f>
        <v>9</v>
      </c>
      <c r="C197">
        <f t="shared" ref="C197:C260" si="46">+DAY(F197)</f>
        <v>9</v>
      </c>
      <c r="D197">
        <f t="shared" ref="D197:D260" si="47">WEEKDAY(C197)</f>
        <v>2</v>
      </c>
      <c r="E197" t="str">
        <f t="shared" ref="E197:E260" si="48">IF(OR(D197=1,D197=7,H197=1,H197=2,H197=3,H197=4,H197=5,H197=6,H197=7,H197=24),"OFF","ON")</f>
        <v>OFF</v>
      </c>
      <c r="F197" s="13">
        <f t="shared" si="37"/>
        <v>43352</v>
      </c>
      <c r="G197" s="14" t="str">
        <f t="shared" si="36"/>
        <v>Avg of 4 NM Projects</v>
      </c>
      <c r="H197" s="15">
        <f t="shared" si="38"/>
        <v>2</v>
      </c>
      <c r="I197" s="93">
        <v>-0.13</v>
      </c>
      <c r="J197">
        <f t="shared" si="39"/>
        <v>-7.3033707865168538E-4</v>
      </c>
      <c r="K197" s="4">
        <v>19.66</v>
      </c>
      <c r="L197" s="4">
        <v>21.55</v>
      </c>
      <c r="M197" s="16">
        <f t="shared" si="40"/>
        <v>-2.8015000000000002E-3</v>
      </c>
      <c r="N197">
        <f t="shared" si="41"/>
        <v>0</v>
      </c>
      <c r="O197">
        <f t="shared" si="42"/>
        <v>0</v>
      </c>
      <c r="P197" s="63">
        <f t="shared" si="43"/>
        <v>0</v>
      </c>
    </row>
    <row r="198" spans="1:18" x14ac:dyDescent="0.3">
      <c r="A198">
        <f t="shared" si="44"/>
        <v>2018</v>
      </c>
      <c r="B198">
        <f t="shared" si="45"/>
        <v>9</v>
      </c>
      <c r="C198">
        <f t="shared" si="46"/>
        <v>9</v>
      </c>
      <c r="D198">
        <f t="shared" si="47"/>
        <v>2</v>
      </c>
      <c r="E198" t="str">
        <f t="shared" si="48"/>
        <v>OFF</v>
      </c>
      <c r="F198" s="13">
        <f t="shared" si="37"/>
        <v>43352</v>
      </c>
      <c r="G198" s="14" t="str">
        <f t="shared" ref="G198:G261" si="49">+G197</f>
        <v>Avg of 4 NM Projects</v>
      </c>
      <c r="H198" s="15">
        <f t="shared" si="38"/>
        <v>3</v>
      </c>
      <c r="I198" s="93">
        <v>0</v>
      </c>
      <c r="J198">
        <f t="shared" si="39"/>
        <v>0</v>
      </c>
      <c r="K198" s="4">
        <v>21.8</v>
      </c>
      <c r="L198" s="4">
        <v>23.85</v>
      </c>
      <c r="M198" s="16">
        <f t="shared" si="40"/>
        <v>0</v>
      </c>
      <c r="N198">
        <f t="shared" si="41"/>
        <v>1</v>
      </c>
      <c r="O198">
        <f t="shared" si="42"/>
        <v>0</v>
      </c>
      <c r="P198" s="63">
        <f t="shared" si="43"/>
        <v>0</v>
      </c>
    </row>
    <row r="199" spans="1:18" x14ac:dyDescent="0.3">
      <c r="A199">
        <f t="shared" si="44"/>
        <v>2018</v>
      </c>
      <c r="B199">
        <f t="shared" si="45"/>
        <v>9</v>
      </c>
      <c r="C199">
        <f t="shared" si="46"/>
        <v>9</v>
      </c>
      <c r="D199">
        <f t="shared" si="47"/>
        <v>2</v>
      </c>
      <c r="E199" t="str">
        <f t="shared" si="48"/>
        <v>OFF</v>
      </c>
      <c r="F199" s="13">
        <f t="shared" si="37"/>
        <v>43352</v>
      </c>
      <c r="G199" s="14" t="str">
        <f t="shared" si="49"/>
        <v>Avg of 4 NM Projects</v>
      </c>
      <c r="H199" s="15">
        <f t="shared" si="38"/>
        <v>4</v>
      </c>
      <c r="I199" s="93">
        <v>-0.13</v>
      </c>
      <c r="J199">
        <f t="shared" si="39"/>
        <v>-7.3033707865168538E-4</v>
      </c>
      <c r="K199" s="4">
        <v>19.27</v>
      </c>
      <c r="L199" s="4">
        <v>20.95</v>
      </c>
      <c r="M199" s="16">
        <f t="shared" si="40"/>
        <v>-2.7235000000000002E-3</v>
      </c>
      <c r="N199">
        <f t="shared" si="41"/>
        <v>0</v>
      </c>
      <c r="O199">
        <f t="shared" si="42"/>
        <v>0</v>
      </c>
      <c r="P199" s="63">
        <f t="shared" si="43"/>
        <v>0</v>
      </c>
    </row>
    <row r="200" spans="1:18" x14ac:dyDescent="0.3">
      <c r="A200">
        <f t="shared" si="44"/>
        <v>2018</v>
      </c>
      <c r="B200">
        <f t="shared" si="45"/>
        <v>9</v>
      </c>
      <c r="C200">
        <f t="shared" si="46"/>
        <v>9</v>
      </c>
      <c r="D200">
        <f t="shared" si="47"/>
        <v>2</v>
      </c>
      <c r="E200" t="str">
        <f t="shared" si="48"/>
        <v>OFF</v>
      </c>
      <c r="F200" s="13">
        <f t="shared" si="37"/>
        <v>43352</v>
      </c>
      <c r="G200" s="14" t="str">
        <f t="shared" si="49"/>
        <v>Avg of 4 NM Projects</v>
      </c>
      <c r="H200" s="15">
        <f t="shared" si="38"/>
        <v>5</v>
      </c>
      <c r="I200" s="93">
        <v>-0.13</v>
      </c>
      <c r="J200">
        <f t="shared" si="39"/>
        <v>-7.3033707865168538E-4</v>
      </c>
      <c r="K200" s="4">
        <v>19.3</v>
      </c>
      <c r="L200" s="4">
        <v>20.84</v>
      </c>
      <c r="M200" s="16">
        <f t="shared" si="40"/>
        <v>-2.7092000000000001E-3</v>
      </c>
      <c r="N200">
        <f t="shared" si="41"/>
        <v>0</v>
      </c>
      <c r="O200">
        <f t="shared" si="42"/>
        <v>0</v>
      </c>
      <c r="P200" s="63">
        <f t="shared" si="43"/>
        <v>0</v>
      </c>
    </row>
    <row r="201" spans="1:18" x14ac:dyDescent="0.3">
      <c r="A201">
        <f t="shared" si="44"/>
        <v>2018</v>
      </c>
      <c r="B201">
        <f t="shared" si="45"/>
        <v>9</v>
      </c>
      <c r="C201">
        <f t="shared" si="46"/>
        <v>9</v>
      </c>
      <c r="D201">
        <f t="shared" si="47"/>
        <v>2</v>
      </c>
      <c r="E201" t="str">
        <f t="shared" si="48"/>
        <v>OFF</v>
      </c>
      <c r="F201" s="13">
        <f t="shared" si="37"/>
        <v>43352</v>
      </c>
      <c r="G201" s="14" t="str">
        <f t="shared" si="49"/>
        <v>Avg of 4 NM Projects</v>
      </c>
      <c r="H201" s="15">
        <f t="shared" si="38"/>
        <v>6</v>
      </c>
      <c r="I201" s="93">
        <v>0</v>
      </c>
      <c r="J201">
        <f t="shared" si="39"/>
        <v>0</v>
      </c>
      <c r="K201" s="4">
        <v>18.91</v>
      </c>
      <c r="L201" s="4">
        <v>20.85</v>
      </c>
      <c r="M201" s="16">
        <f t="shared" si="40"/>
        <v>0</v>
      </c>
      <c r="N201">
        <f t="shared" si="41"/>
        <v>1</v>
      </c>
      <c r="O201">
        <f t="shared" si="42"/>
        <v>0</v>
      </c>
      <c r="P201" s="63">
        <f t="shared" si="43"/>
        <v>0</v>
      </c>
    </row>
    <row r="202" spans="1:18" x14ac:dyDescent="0.3">
      <c r="A202">
        <f t="shared" si="44"/>
        <v>2018</v>
      </c>
      <c r="B202">
        <f t="shared" si="45"/>
        <v>9</v>
      </c>
      <c r="C202">
        <f t="shared" si="46"/>
        <v>9</v>
      </c>
      <c r="D202">
        <f t="shared" si="47"/>
        <v>2</v>
      </c>
      <c r="E202" t="str">
        <f t="shared" si="48"/>
        <v>OFF</v>
      </c>
      <c r="F202" s="13">
        <f t="shared" si="37"/>
        <v>43352</v>
      </c>
      <c r="G202" s="14" t="str">
        <f t="shared" si="49"/>
        <v>Avg of 4 NM Projects</v>
      </c>
      <c r="H202" s="15">
        <f t="shared" si="38"/>
        <v>7</v>
      </c>
      <c r="I202" s="93">
        <v>0.52</v>
      </c>
      <c r="J202">
        <f t="shared" si="39"/>
        <v>2.9213483146067415E-3</v>
      </c>
      <c r="K202" s="4">
        <v>22.66</v>
      </c>
      <c r="L202" s="4">
        <v>23.53</v>
      </c>
      <c r="M202" s="16">
        <f t="shared" si="40"/>
        <v>1.2235600000000001E-2</v>
      </c>
      <c r="N202">
        <f t="shared" si="41"/>
        <v>0</v>
      </c>
      <c r="O202">
        <f t="shared" si="42"/>
        <v>0</v>
      </c>
      <c r="P202" s="63">
        <f t="shared" si="43"/>
        <v>0</v>
      </c>
    </row>
    <row r="203" spans="1:18" x14ac:dyDescent="0.3">
      <c r="A203">
        <f t="shared" si="44"/>
        <v>2018</v>
      </c>
      <c r="B203">
        <f t="shared" si="45"/>
        <v>9</v>
      </c>
      <c r="C203">
        <f t="shared" si="46"/>
        <v>9</v>
      </c>
      <c r="D203">
        <f t="shared" si="47"/>
        <v>2</v>
      </c>
      <c r="E203" t="str">
        <f t="shared" si="48"/>
        <v>ON</v>
      </c>
      <c r="F203" s="13">
        <f t="shared" si="37"/>
        <v>43352</v>
      </c>
      <c r="G203" s="14" t="str">
        <f t="shared" si="49"/>
        <v>Avg of 4 NM Projects</v>
      </c>
      <c r="H203" s="15">
        <f t="shared" si="38"/>
        <v>8</v>
      </c>
      <c r="I203" s="93">
        <v>18.560000000000002</v>
      </c>
      <c r="J203">
        <f t="shared" si="39"/>
        <v>0.10426966292134833</v>
      </c>
      <c r="K203" s="4">
        <v>23.02</v>
      </c>
      <c r="L203" s="4">
        <v>19.36</v>
      </c>
      <c r="M203" s="16">
        <f t="shared" si="40"/>
        <v>0.35932160000000002</v>
      </c>
      <c r="N203">
        <f t="shared" si="41"/>
        <v>0</v>
      </c>
      <c r="O203">
        <f t="shared" si="42"/>
        <v>0</v>
      </c>
      <c r="P203" s="63">
        <f t="shared" si="43"/>
        <v>0</v>
      </c>
    </row>
    <row r="204" spans="1:18" x14ac:dyDescent="0.3">
      <c r="A204">
        <f t="shared" si="44"/>
        <v>2018</v>
      </c>
      <c r="B204">
        <f t="shared" si="45"/>
        <v>9</v>
      </c>
      <c r="C204">
        <f t="shared" si="46"/>
        <v>9</v>
      </c>
      <c r="D204">
        <f t="shared" si="47"/>
        <v>2</v>
      </c>
      <c r="E204" t="str">
        <f t="shared" si="48"/>
        <v>ON</v>
      </c>
      <c r="F204" s="13">
        <f t="shared" si="37"/>
        <v>43352</v>
      </c>
      <c r="G204" s="14" t="str">
        <f t="shared" si="49"/>
        <v>Avg of 4 NM Projects</v>
      </c>
      <c r="H204" s="15">
        <f t="shared" si="38"/>
        <v>9</v>
      </c>
      <c r="I204" s="93">
        <v>58.875</v>
      </c>
      <c r="J204">
        <f t="shared" si="39"/>
        <v>0.33075842696629215</v>
      </c>
      <c r="K204" s="4">
        <v>21.24</v>
      </c>
      <c r="L204" s="4">
        <v>19.7</v>
      </c>
      <c r="M204" s="16">
        <f t="shared" si="40"/>
        <v>1.1598374999999999</v>
      </c>
      <c r="N204">
        <f t="shared" si="41"/>
        <v>0</v>
      </c>
      <c r="O204">
        <f t="shared" si="42"/>
        <v>0</v>
      </c>
      <c r="P204" s="63">
        <f t="shared" si="43"/>
        <v>0</v>
      </c>
    </row>
    <row r="205" spans="1:18" x14ac:dyDescent="0.3">
      <c r="A205">
        <f t="shared" si="44"/>
        <v>2018</v>
      </c>
      <c r="B205">
        <f t="shared" si="45"/>
        <v>9</v>
      </c>
      <c r="C205">
        <f t="shared" si="46"/>
        <v>9</v>
      </c>
      <c r="D205">
        <f t="shared" si="47"/>
        <v>2</v>
      </c>
      <c r="E205" t="str">
        <f t="shared" si="48"/>
        <v>ON</v>
      </c>
      <c r="F205" s="13">
        <f t="shared" si="37"/>
        <v>43352</v>
      </c>
      <c r="G205" s="14" t="str">
        <f t="shared" si="49"/>
        <v>Avg of 4 NM Projects</v>
      </c>
      <c r="H205" s="15">
        <f t="shared" si="38"/>
        <v>10</v>
      </c>
      <c r="I205" s="93">
        <v>87.674999999999997</v>
      </c>
      <c r="J205">
        <f t="shared" si="39"/>
        <v>0.49255617977528088</v>
      </c>
      <c r="K205" s="4">
        <v>24.08</v>
      </c>
      <c r="L205" s="4">
        <v>27.29</v>
      </c>
      <c r="M205" s="16">
        <f t="shared" si="40"/>
        <v>2.3926507499999996</v>
      </c>
      <c r="N205">
        <f t="shared" si="41"/>
        <v>0</v>
      </c>
      <c r="O205">
        <f t="shared" si="42"/>
        <v>0</v>
      </c>
      <c r="P205" s="63">
        <f t="shared" si="43"/>
        <v>0</v>
      </c>
    </row>
    <row r="206" spans="1:18" x14ac:dyDescent="0.3">
      <c r="A206">
        <f t="shared" si="44"/>
        <v>2018</v>
      </c>
      <c r="B206">
        <f t="shared" si="45"/>
        <v>9</v>
      </c>
      <c r="C206">
        <f t="shared" si="46"/>
        <v>9</v>
      </c>
      <c r="D206">
        <f t="shared" si="47"/>
        <v>2</v>
      </c>
      <c r="E206" t="str">
        <f t="shared" si="48"/>
        <v>ON</v>
      </c>
      <c r="F206" s="13">
        <f t="shared" si="37"/>
        <v>43352</v>
      </c>
      <c r="G206" s="14" t="str">
        <f t="shared" si="49"/>
        <v>Avg of 4 NM Projects</v>
      </c>
      <c r="H206" s="15">
        <f t="shared" si="38"/>
        <v>11</v>
      </c>
      <c r="I206" s="93">
        <v>98.050000000000011</v>
      </c>
      <c r="J206">
        <f t="shared" si="39"/>
        <v>0.55084269662921359</v>
      </c>
      <c r="K206" s="4">
        <v>24.5</v>
      </c>
      <c r="L206" s="4">
        <v>27.39</v>
      </c>
      <c r="M206" s="16">
        <f t="shared" si="40"/>
        <v>2.6855895000000003</v>
      </c>
      <c r="N206">
        <f t="shared" si="41"/>
        <v>0</v>
      </c>
      <c r="O206">
        <f t="shared" si="42"/>
        <v>1</v>
      </c>
      <c r="P206" s="63">
        <f t="shared" si="43"/>
        <v>0</v>
      </c>
    </row>
    <row r="207" spans="1:18" x14ac:dyDescent="0.3">
      <c r="A207">
        <f t="shared" si="44"/>
        <v>2018</v>
      </c>
      <c r="B207">
        <f t="shared" si="45"/>
        <v>9</v>
      </c>
      <c r="C207">
        <f t="shared" si="46"/>
        <v>9</v>
      </c>
      <c r="D207">
        <f t="shared" si="47"/>
        <v>2</v>
      </c>
      <c r="E207" t="str">
        <f t="shared" si="48"/>
        <v>ON</v>
      </c>
      <c r="F207" s="13">
        <f t="shared" si="37"/>
        <v>43352</v>
      </c>
      <c r="G207" s="14" t="str">
        <f t="shared" si="49"/>
        <v>Avg of 4 NM Projects</v>
      </c>
      <c r="H207" s="15">
        <f t="shared" si="38"/>
        <v>12</v>
      </c>
      <c r="I207" s="93">
        <v>109.30999999999999</v>
      </c>
      <c r="J207">
        <f t="shared" si="39"/>
        <v>0.6141011235955055</v>
      </c>
      <c r="K207" s="4">
        <v>26.31</v>
      </c>
      <c r="L207" s="4">
        <v>28.38</v>
      </c>
      <c r="M207" s="16">
        <f t="shared" si="40"/>
        <v>3.1022177999999996</v>
      </c>
      <c r="N207">
        <f t="shared" si="41"/>
        <v>0</v>
      </c>
      <c r="O207">
        <f t="shared" si="42"/>
        <v>1</v>
      </c>
      <c r="P207" s="63">
        <f t="shared" si="43"/>
        <v>0</v>
      </c>
    </row>
    <row r="208" spans="1:18" x14ac:dyDescent="0.3">
      <c r="A208">
        <f t="shared" si="44"/>
        <v>2018</v>
      </c>
      <c r="B208">
        <f t="shared" si="45"/>
        <v>9</v>
      </c>
      <c r="C208">
        <f t="shared" si="46"/>
        <v>9</v>
      </c>
      <c r="D208">
        <f t="shared" si="47"/>
        <v>2</v>
      </c>
      <c r="E208" t="str">
        <f t="shared" si="48"/>
        <v>ON</v>
      </c>
      <c r="F208" s="13">
        <f t="shared" si="37"/>
        <v>43352</v>
      </c>
      <c r="G208" s="14" t="str">
        <f t="shared" si="49"/>
        <v>Avg of 4 NM Projects</v>
      </c>
      <c r="H208" s="15">
        <f t="shared" si="38"/>
        <v>13</v>
      </c>
      <c r="I208" s="93">
        <v>113.41</v>
      </c>
      <c r="J208">
        <f t="shared" si="39"/>
        <v>0.63713483146067418</v>
      </c>
      <c r="K208" s="4">
        <v>26.54</v>
      </c>
      <c r="L208" s="4">
        <v>24.71</v>
      </c>
      <c r="M208" s="16">
        <f t="shared" si="40"/>
        <v>2.8023611000000002</v>
      </c>
      <c r="N208">
        <f t="shared" si="41"/>
        <v>0</v>
      </c>
      <c r="O208">
        <f t="shared" si="42"/>
        <v>1</v>
      </c>
      <c r="P208" s="63">
        <f t="shared" si="43"/>
        <v>0</v>
      </c>
    </row>
    <row r="209" spans="1:18" x14ac:dyDescent="0.3">
      <c r="A209">
        <f t="shared" si="44"/>
        <v>2018</v>
      </c>
      <c r="B209">
        <f t="shared" si="45"/>
        <v>9</v>
      </c>
      <c r="C209">
        <f t="shared" si="46"/>
        <v>9</v>
      </c>
      <c r="D209">
        <f t="shared" si="47"/>
        <v>2</v>
      </c>
      <c r="E209" t="str">
        <f t="shared" si="48"/>
        <v>ON</v>
      </c>
      <c r="F209" s="13">
        <f t="shared" si="37"/>
        <v>43352</v>
      </c>
      <c r="G209" s="14" t="str">
        <f t="shared" si="49"/>
        <v>Avg of 4 NM Projects</v>
      </c>
      <c r="H209" s="15">
        <f t="shared" si="38"/>
        <v>14</v>
      </c>
      <c r="I209" s="93">
        <v>115.07499999999999</v>
      </c>
      <c r="J209">
        <f t="shared" si="39"/>
        <v>0.64648876404494371</v>
      </c>
      <c r="K209" s="4">
        <v>26.24</v>
      </c>
      <c r="L209" s="4">
        <v>21.48</v>
      </c>
      <c r="M209" s="16">
        <f t="shared" si="40"/>
        <v>2.4718109999999998</v>
      </c>
      <c r="N209">
        <f t="shared" si="41"/>
        <v>0</v>
      </c>
      <c r="O209">
        <f t="shared" si="42"/>
        <v>1</v>
      </c>
      <c r="P209" s="63">
        <f t="shared" si="43"/>
        <v>0</v>
      </c>
    </row>
    <row r="210" spans="1:18" x14ac:dyDescent="0.3">
      <c r="A210">
        <f t="shared" si="44"/>
        <v>2018</v>
      </c>
      <c r="B210">
        <f t="shared" si="45"/>
        <v>9</v>
      </c>
      <c r="C210">
        <f t="shared" si="46"/>
        <v>9</v>
      </c>
      <c r="D210">
        <f t="shared" si="47"/>
        <v>2</v>
      </c>
      <c r="E210" t="str">
        <f t="shared" si="48"/>
        <v>ON</v>
      </c>
      <c r="F210" s="13">
        <f t="shared" si="37"/>
        <v>43352</v>
      </c>
      <c r="G210" s="14" t="str">
        <f t="shared" si="49"/>
        <v>Avg of 4 NM Projects</v>
      </c>
      <c r="H210" s="15">
        <f t="shared" si="38"/>
        <v>15</v>
      </c>
      <c r="I210" s="93">
        <v>100.48499999999999</v>
      </c>
      <c r="J210">
        <f t="shared" si="39"/>
        <v>0.56452247191011229</v>
      </c>
      <c r="K210" s="4">
        <v>24.19</v>
      </c>
      <c r="L210" s="4">
        <v>19.79</v>
      </c>
      <c r="M210" s="16">
        <f t="shared" si="40"/>
        <v>1.9885981499999996</v>
      </c>
      <c r="N210">
        <f t="shared" si="41"/>
        <v>0</v>
      </c>
      <c r="O210">
        <f t="shared" si="42"/>
        <v>1</v>
      </c>
      <c r="P210" s="63">
        <f t="shared" si="43"/>
        <v>0</v>
      </c>
    </row>
    <row r="211" spans="1:18" x14ac:dyDescent="0.3">
      <c r="A211">
        <f t="shared" si="44"/>
        <v>2018</v>
      </c>
      <c r="B211">
        <f t="shared" si="45"/>
        <v>9</v>
      </c>
      <c r="C211">
        <f t="shared" si="46"/>
        <v>9</v>
      </c>
      <c r="D211">
        <f t="shared" si="47"/>
        <v>2</v>
      </c>
      <c r="E211" t="str">
        <f t="shared" si="48"/>
        <v>ON</v>
      </c>
      <c r="F211" s="13">
        <f t="shared" si="37"/>
        <v>43352</v>
      </c>
      <c r="G211" s="14" t="str">
        <f t="shared" si="49"/>
        <v>Avg of 4 NM Projects</v>
      </c>
      <c r="H211" s="15">
        <f t="shared" si="38"/>
        <v>16</v>
      </c>
      <c r="I211" s="93">
        <v>86.53</v>
      </c>
      <c r="J211">
        <f t="shared" si="39"/>
        <v>0.48612359550561801</v>
      </c>
      <c r="K211" s="4">
        <v>21.65</v>
      </c>
      <c r="L211" s="4">
        <v>19.55</v>
      </c>
      <c r="M211" s="16">
        <f t="shared" si="40"/>
        <v>1.6916615000000002</v>
      </c>
      <c r="N211">
        <f t="shared" si="41"/>
        <v>0</v>
      </c>
      <c r="O211">
        <f t="shared" si="42"/>
        <v>0</v>
      </c>
      <c r="P211" s="63">
        <f t="shared" si="43"/>
        <v>0</v>
      </c>
    </row>
    <row r="212" spans="1:18" x14ac:dyDescent="0.3">
      <c r="A212">
        <f t="shared" si="44"/>
        <v>2018</v>
      </c>
      <c r="B212">
        <f t="shared" si="45"/>
        <v>9</v>
      </c>
      <c r="C212">
        <f t="shared" si="46"/>
        <v>9</v>
      </c>
      <c r="D212">
        <f t="shared" si="47"/>
        <v>2</v>
      </c>
      <c r="E212" t="str">
        <f t="shared" si="48"/>
        <v>ON</v>
      </c>
      <c r="F212" s="13">
        <f t="shared" si="37"/>
        <v>43352</v>
      </c>
      <c r="G212" s="14" t="str">
        <f t="shared" si="49"/>
        <v>Avg of 4 NM Projects</v>
      </c>
      <c r="H212" s="15">
        <f t="shared" si="38"/>
        <v>17</v>
      </c>
      <c r="I212" s="93">
        <v>58.12</v>
      </c>
      <c r="J212">
        <f t="shared" si="39"/>
        <v>0.32651685393258423</v>
      </c>
      <c r="K212" s="4">
        <v>23.51</v>
      </c>
      <c r="L212" s="4">
        <v>19.72</v>
      </c>
      <c r="M212" s="16">
        <f t="shared" si="40"/>
        <v>1.1461263999999998</v>
      </c>
      <c r="N212">
        <f t="shared" si="41"/>
        <v>0</v>
      </c>
      <c r="O212">
        <f t="shared" si="42"/>
        <v>0</v>
      </c>
      <c r="P212" s="63">
        <f t="shared" si="43"/>
        <v>0</v>
      </c>
    </row>
    <row r="213" spans="1:18" x14ac:dyDescent="0.3">
      <c r="A213">
        <f t="shared" si="44"/>
        <v>2018</v>
      </c>
      <c r="B213">
        <f t="shared" si="45"/>
        <v>9</v>
      </c>
      <c r="C213">
        <f t="shared" si="46"/>
        <v>9</v>
      </c>
      <c r="D213">
        <f t="shared" si="47"/>
        <v>2</v>
      </c>
      <c r="E213" t="str">
        <f t="shared" si="48"/>
        <v>ON</v>
      </c>
      <c r="F213" s="13">
        <f t="shared" si="37"/>
        <v>43352</v>
      </c>
      <c r="G213" s="14" t="str">
        <f t="shared" si="49"/>
        <v>Avg of 4 NM Projects</v>
      </c>
      <c r="H213" s="15">
        <f t="shared" si="38"/>
        <v>18</v>
      </c>
      <c r="I213" s="93">
        <v>25.855</v>
      </c>
      <c r="J213">
        <f t="shared" si="39"/>
        <v>0.14525280898876405</v>
      </c>
      <c r="K213" s="4">
        <v>28.97</v>
      </c>
      <c r="L213" s="4">
        <v>20.079999999999998</v>
      </c>
      <c r="M213" s="16">
        <f t="shared" si="40"/>
        <v>0.51916839999999997</v>
      </c>
      <c r="N213">
        <f t="shared" si="41"/>
        <v>0</v>
      </c>
      <c r="O213">
        <f t="shared" si="42"/>
        <v>0</v>
      </c>
      <c r="P213" s="63">
        <f t="shared" si="43"/>
        <v>0</v>
      </c>
    </row>
    <row r="214" spans="1:18" x14ac:dyDescent="0.3">
      <c r="A214">
        <f t="shared" si="44"/>
        <v>2018</v>
      </c>
      <c r="B214">
        <f t="shared" si="45"/>
        <v>9</v>
      </c>
      <c r="C214">
        <f t="shared" si="46"/>
        <v>9</v>
      </c>
      <c r="D214">
        <f t="shared" si="47"/>
        <v>2</v>
      </c>
      <c r="E214" t="str">
        <f t="shared" si="48"/>
        <v>ON</v>
      </c>
      <c r="F214" s="13">
        <f t="shared" si="37"/>
        <v>43352</v>
      </c>
      <c r="G214" s="14" t="str">
        <f t="shared" si="49"/>
        <v>Avg of 4 NM Projects</v>
      </c>
      <c r="H214" s="15">
        <f t="shared" si="38"/>
        <v>19</v>
      </c>
      <c r="I214" s="93">
        <v>8.07</v>
      </c>
      <c r="J214">
        <f t="shared" si="39"/>
        <v>4.5337078651685396E-2</v>
      </c>
      <c r="K214" s="4">
        <v>31.87</v>
      </c>
      <c r="L214" s="4">
        <v>21.63</v>
      </c>
      <c r="M214" s="16">
        <f t="shared" si="40"/>
        <v>0.17455410000000002</v>
      </c>
      <c r="N214">
        <f t="shared" si="41"/>
        <v>0</v>
      </c>
      <c r="O214">
        <f t="shared" si="42"/>
        <v>0</v>
      </c>
      <c r="P214" s="63">
        <f t="shared" si="43"/>
        <v>0</v>
      </c>
    </row>
    <row r="215" spans="1:18" x14ac:dyDescent="0.3">
      <c r="A215">
        <f t="shared" si="44"/>
        <v>2018</v>
      </c>
      <c r="B215">
        <f t="shared" si="45"/>
        <v>9</v>
      </c>
      <c r="C215">
        <f t="shared" si="46"/>
        <v>9</v>
      </c>
      <c r="D215">
        <f t="shared" si="47"/>
        <v>2</v>
      </c>
      <c r="E215" t="str">
        <f t="shared" si="48"/>
        <v>ON</v>
      </c>
      <c r="F215" s="13">
        <f t="shared" si="37"/>
        <v>43352</v>
      </c>
      <c r="G215" s="14" t="str">
        <f t="shared" si="49"/>
        <v>Avg of 4 NM Projects</v>
      </c>
      <c r="H215" s="15">
        <f t="shared" si="38"/>
        <v>20</v>
      </c>
      <c r="I215" s="93">
        <v>0</v>
      </c>
      <c r="J215">
        <f t="shared" si="39"/>
        <v>0</v>
      </c>
      <c r="K215" s="4">
        <v>36.409999999999997</v>
      </c>
      <c r="L215" s="4">
        <v>27.21</v>
      </c>
      <c r="M215" s="16">
        <f t="shared" si="40"/>
        <v>0</v>
      </c>
      <c r="N215">
        <f t="shared" si="41"/>
        <v>1</v>
      </c>
      <c r="O215">
        <f t="shared" si="42"/>
        <v>0</v>
      </c>
      <c r="P215" s="63">
        <f t="shared" si="43"/>
        <v>0</v>
      </c>
    </row>
    <row r="216" spans="1:18" x14ac:dyDescent="0.3">
      <c r="A216">
        <f t="shared" si="44"/>
        <v>2018</v>
      </c>
      <c r="B216">
        <f t="shared" si="45"/>
        <v>9</v>
      </c>
      <c r="C216">
        <f t="shared" si="46"/>
        <v>9</v>
      </c>
      <c r="D216">
        <f t="shared" si="47"/>
        <v>2</v>
      </c>
      <c r="E216" t="str">
        <f t="shared" si="48"/>
        <v>ON</v>
      </c>
      <c r="F216" s="13">
        <f t="shared" si="37"/>
        <v>43352</v>
      </c>
      <c r="G216" s="14" t="str">
        <f t="shared" si="49"/>
        <v>Avg of 4 NM Projects</v>
      </c>
      <c r="H216" s="15">
        <f t="shared" si="38"/>
        <v>21</v>
      </c>
      <c r="I216" s="93">
        <v>0</v>
      </c>
      <c r="J216">
        <f t="shared" si="39"/>
        <v>0</v>
      </c>
      <c r="K216" s="4">
        <v>33</v>
      </c>
      <c r="L216" s="4">
        <v>24.3</v>
      </c>
      <c r="M216" s="16">
        <f t="shared" si="40"/>
        <v>0</v>
      </c>
      <c r="N216">
        <f t="shared" si="41"/>
        <v>1</v>
      </c>
      <c r="O216">
        <f t="shared" si="42"/>
        <v>0</v>
      </c>
      <c r="P216" s="63">
        <f t="shared" si="43"/>
        <v>0</v>
      </c>
    </row>
    <row r="217" spans="1:18" x14ac:dyDescent="0.3">
      <c r="A217">
        <f t="shared" si="44"/>
        <v>2018</v>
      </c>
      <c r="B217">
        <f t="shared" si="45"/>
        <v>9</v>
      </c>
      <c r="C217">
        <f t="shared" si="46"/>
        <v>9</v>
      </c>
      <c r="D217">
        <f t="shared" si="47"/>
        <v>2</v>
      </c>
      <c r="E217" t="str">
        <f t="shared" si="48"/>
        <v>ON</v>
      </c>
      <c r="F217" s="13">
        <f t="shared" si="37"/>
        <v>43352</v>
      </c>
      <c r="G217" s="14" t="str">
        <f t="shared" si="49"/>
        <v>Avg of 4 NM Projects</v>
      </c>
      <c r="H217" s="15">
        <f t="shared" si="38"/>
        <v>22</v>
      </c>
      <c r="I217" s="93">
        <v>-0.13</v>
      </c>
      <c r="J217">
        <f t="shared" si="39"/>
        <v>-7.3033707865168538E-4</v>
      </c>
      <c r="K217" s="4">
        <v>24.15</v>
      </c>
      <c r="L217" s="4">
        <v>22.97</v>
      </c>
      <c r="M217" s="16">
        <f t="shared" si="40"/>
        <v>-2.9860999999999998E-3</v>
      </c>
      <c r="N217">
        <f t="shared" si="41"/>
        <v>0</v>
      </c>
      <c r="O217">
        <f t="shared" si="42"/>
        <v>0</v>
      </c>
      <c r="P217" s="63">
        <f t="shared" si="43"/>
        <v>0</v>
      </c>
    </row>
    <row r="218" spans="1:18" x14ac:dyDescent="0.3">
      <c r="A218">
        <f t="shared" si="44"/>
        <v>2018</v>
      </c>
      <c r="B218">
        <f t="shared" si="45"/>
        <v>9</v>
      </c>
      <c r="C218">
        <f t="shared" si="46"/>
        <v>9</v>
      </c>
      <c r="D218">
        <f t="shared" si="47"/>
        <v>2</v>
      </c>
      <c r="E218" t="str">
        <f t="shared" si="48"/>
        <v>ON</v>
      </c>
      <c r="F218" s="13">
        <f t="shared" si="37"/>
        <v>43352</v>
      </c>
      <c r="G218" s="14" t="str">
        <f t="shared" si="49"/>
        <v>Avg of 4 NM Projects</v>
      </c>
      <c r="H218" s="15">
        <f t="shared" si="38"/>
        <v>23</v>
      </c>
      <c r="I218" s="93">
        <v>-0.13</v>
      </c>
      <c r="J218">
        <f t="shared" si="39"/>
        <v>-7.3033707865168538E-4</v>
      </c>
      <c r="K218" s="4">
        <v>22.96</v>
      </c>
      <c r="L218" s="4">
        <v>19.21</v>
      </c>
      <c r="M218" s="16">
        <f t="shared" si="40"/>
        <v>-2.4973E-3</v>
      </c>
      <c r="N218">
        <f t="shared" si="41"/>
        <v>0</v>
      </c>
      <c r="O218">
        <f t="shared" si="42"/>
        <v>0</v>
      </c>
      <c r="P218" s="63">
        <f t="shared" si="43"/>
        <v>0</v>
      </c>
    </row>
    <row r="219" spans="1:18" x14ac:dyDescent="0.3">
      <c r="A219">
        <f t="shared" si="44"/>
        <v>2018</v>
      </c>
      <c r="B219">
        <f t="shared" si="45"/>
        <v>9</v>
      </c>
      <c r="C219">
        <f t="shared" si="46"/>
        <v>9</v>
      </c>
      <c r="D219">
        <f t="shared" si="47"/>
        <v>2</v>
      </c>
      <c r="E219" t="str">
        <f t="shared" si="48"/>
        <v>OFF</v>
      </c>
      <c r="F219" s="13">
        <f t="shared" si="37"/>
        <v>43352</v>
      </c>
      <c r="G219" s="14" t="str">
        <f t="shared" si="49"/>
        <v>Avg of 4 NM Projects</v>
      </c>
      <c r="H219" s="15">
        <f t="shared" si="38"/>
        <v>24</v>
      </c>
      <c r="I219" s="93">
        <v>-0.26</v>
      </c>
      <c r="J219">
        <f t="shared" si="39"/>
        <v>-1.4606741573033708E-3</v>
      </c>
      <c r="K219" s="4">
        <v>22.99</v>
      </c>
      <c r="L219" s="4">
        <v>19.45</v>
      </c>
      <c r="M219" s="16">
        <f t="shared" si="40"/>
        <v>-5.0570000000000007E-3</v>
      </c>
      <c r="N219">
        <f t="shared" si="41"/>
        <v>0</v>
      </c>
      <c r="O219">
        <f t="shared" si="42"/>
        <v>0</v>
      </c>
      <c r="P219" s="63">
        <f t="shared" si="43"/>
        <v>0</v>
      </c>
    </row>
    <row r="220" spans="1:18" x14ac:dyDescent="0.3">
      <c r="A220">
        <f t="shared" si="44"/>
        <v>2018</v>
      </c>
      <c r="B220">
        <f t="shared" si="45"/>
        <v>9</v>
      </c>
      <c r="C220">
        <f t="shared" si="46"/>
        <v>10</v>
      </c>
      <c r="D220">
        <f t="shared" si="47"/>
        <v>3</v>
      </c>
      <c r="E220" t="str">
        <f t="shared" si="48"/>
        <v>OFF</v>
      </c>
      <c r="F220" s="13">
        <f t="shared" si="37"/>
        <v>43353</v>
      </c>
      <c r="G220" s="14" t="str">
        <f t="shared" si="49"/>
        <v>Avg of 4 NM Projects</v>
      </c>
      <c r="H220" s="15">
        <f t="shared" si="38"/>
        <v>1</v>
      </c>
      <c r="I220" s="93">
        <v>0</v>
      </c>
      <c r="J220">
        <f t="shared" si="39"/>
        <v>0</v>
      </c>
      <c r="K220" s="4">
        <v>21.62</v>
      </c>
      <c r="L220" s="4">
        <v>18.32</v>
      </c>
      <c r="M220" s="16">
        <f t="shared" si="40"/>
        <v>0</v>
      </c>
      <c r="N220">
        <f t="shared" si="41"/>
        <v>1</v>
      </c>
      <c r="O220">
        <f t="shared" si="42"/>
        <v>0</v>
      </c>
      <c r="P220" s="63">
        <f t="shared" si="43"/>
        <v>0</v>
      </c>
      <c r="Q220" s="34"/>
      <c r="R220" s="34"/>
    </row>
    <row r="221" spans="1:18" x14ac:dyDescent="0.3">
      <c r="A221">
        <f t="shared" si="44"/>
        <v>2018</v>
      </c>
      <c r="B221">
        <f t="shared" si="45"/>
        <v>9</v>
      </c>
      <c r="C221">
        <f t="shared" si="46"/>
        <v>10</v>
      </c>
      <c r="D221">
        <f t="shared" si="47"/>
        <v>3</v>
      </c>
      <c r="E221" t="str">
        <f t="shared" si="48"/>
        <v>OFF</v>
      </c>
      <c r="F221" s="13">
        <f t="shared" ref="F221:F284" si="50">+F197+1</f>
        <v>43353</v>
      </c>
      <c r="G221" s="14" t="str">
        <f t="shared" si="49"/>
        <v>Avg of 4 NM Projects</v>
      </c>
      <c r="H221" s="15">
        <f t="shared" ref="H221:H284" si="51">H197</f>
        <v>2</v>
      </c>
      <c r="I221" s="93">
        <v>-0.13</v>
      </c>
      <c r="J221">
        <f t="shared" si="39"/>
        <v>-7.3033707865168538E-4</v>
      </c>
      <c r="K221" s="4">
        <v>20.190000000000001</v>
      </c>
      <c r="L221" s="4">
        <v>17.239999999999998</v>
      </c>
      <c r="M221" s="16">
        <f t="shared" si="40"/>
        <v>-2.2412E-3</v>
      </c>
      <c r="N221">
        <f t="shared" si="41"/>
        <v>0</v>
      </c>
      <c r="O221">
        <f t="shared" si="42"/>
        <v>0</v>
      </c>
      <c r="P221" s="63">
        <f t="shared" si="43"/>
        <v>0</v>
      </c>
    </row>
    <row r="222" spans="1:18" x14ac:dyDescent="0.3">
      <c r="A222">
        <f t="shared" si="44"/>
        <v>2018</v>
      </c>
      <c r="B222">
        <f t="shared" si="45"/>
        <v>9</v>
      </c>
      <c r="C222">
        <f t="shared" si="46"/>
        <v>10</v>
      </c>
      <c r="D222">
        <f t="shared" si="47"/>
        <v>3</v>
      </c>
      <c r="E222" t="str">
        <f t="shared" si="48"/>
        <v>OFF</v>
      </c>
      <c r="F222" s="13">
        <f t="shared" si="50"/>
        <v>43353</v>
      </c>
      <c r="G222" s="14" t="str">
        <f t="shared" si="49"/>
        <v>Avg of 4 NM Projects</v>
      </c>
      <c r="H222" s="15">
        <f t="shared" si="51"/>
        <v>3</v>
      </c>
      <c r="I222" s="93">
        <v>-0.26</v>
      </c>
      <c r="J222">
        <f t="shared" si="39"/>
        <v>-1.4606741573033708E-3</v>
      </c>
      <c r="K222" s="4">
        <v>18.329999999999998</v>
      </c>
      <c r="L222" s="4">
        <v>17.190000000000001</v>
      </c>
      <c r="M222" s="16">
        <f t="shared" si="40"/>
        <v>-4.4694000000000001E-3</v>
      </c>
      <c r="N222">
        <f t="shared" si="41"/>
        <v>0</v>
      </c>
      <c r="O222">
        <f t="shared" si="42"/>
        <v>0</v>
      </c>
      <c r="P222" s="63">
        <f t="shared" si="43"/>
        <v>0</v>
      </c>
    </row>
    <row r="223" spans="1:18" x14ac:dyDescent="0.3">
      <c r="A223">
        <f t="shared" si="44"/>
        <v>2018</v>
      </c>
      <c r="B223">
        <f t="shared" si="45"/>
        <v>9</v>
      </c>
      <c r="C223">
        <f t="shared" si="46"/>
        <v>10</v>
      </c>
      <c r="D223">
        <f t="shared" si="47"/>
        <v>3</v>
      </c>
      <c r="E223" t="str">
        <f t="shared" si="48"/>
        <v>OFF</v>
      </c>
      <c r="F223" s="13">
        <f t="shared" si="50"/>
        <v>43353</v>
      </c>
      <c r="G223" s="14" t="str">
        <f t="shared" si="49"/>
        <v>Avg of 4 NM Projects</v>
      </c>
      <c r="H223" s="15">
        <f t="shared" si="51"/>
        <v>4</v>
      </c>
      <c r="I223" s="93">
        <v>0</v>
      </c>
      <c r="J223">
        <f t="shared" si="39"/>
        <v>0</v>
      </c>
      <c r="K223" s="4">
        <v>18.32</v>
      </c>
      <c r="L223" s="4">
        <v>17.600000000000001</v>
      </c>
      <c r="M223" s="16">
        <f t="shared" si="40"/>
        <v>0</v>
      </c>
      <c r="N223">
        <f t="shared" si="41"/>
        <v>1</v>
      </c>
      <c r="O223">
        <f t="shared" si="42"/>
        <v>0</v>
      </c>
      <c r="P223" s="63">
        <f t="shared" si="43"/>
        <v>0</v>
      </c>
    </row>
    <row r="224" spans="1:18" x14ac:dyDescent="0.3">
      <c r="A224">
        <f t="shared" si="44"/>
        <v>2018</v>
      </c>
      <c r="B224">
        <f t="shared" si="45"/>
        <v>9</v>
      </c>
      <c r="C224">
        <f t="shared" si="46"/>
        <v>10</v>
      </c>
      <c r="D224">
        <f t="shared" si="47"/>
        <v>3</v>
      </c>
      <c r="E224" t="str">
        <f t="shared" si="48"/>
        <v>OFF</v>
      </c>
      <c r="F224" s="13">
        <f t="shared" si="50"/>
        <v>43353</v>
      </c>
      <c r="G224" s="14" t="str">
        <f t="shared" si="49"/>
        <v>Avg of 4 NM Projects</v>
      </c>
      <c r="H224" s="15">
        <f t="shared" si="51"/>
        <v>5</v>
      </c>
      <c r="I224" s="93">
        <v>-0.13</v>
      </c>
      <c r="J224">
        <f t="shared" si="39"/>
        <v>-7.3033707865168538E-4</v>
      </c>
      <c r="K224" s="4">
        <v>20.420000000000002</v>
      </c>
      <c r="L224" s="4">
        <v>17.670000000000002</v>
      </c>
      <c r="M224" s="16">
        <f t="shared" si="40"/>
        <v>-2.2971000000000003E-3</v>
      </c>
      <c r="N224">
        <f t="shared" si="41"/>
        <v>0</v>
      </c>
      <c r="O224">
        <f t="shared" si="42"/>
        <v>0</v>
      </c>
      <c r="P224" s="63">
        <f t="shared" si="43"/>
        <v>0</v>
      </c>
    </row>
    <row r="225" spans="1:16" x14ac:dyDescent="0.3">
      <c r="A225">
        <f t="shared" si="44"/>
        <v>2018</v>
      </c>
      <c r="B225">
        <f t="shared" si="45"/>
        <v>9</v>
      </c>
      <c r="C225">
        <f t="shared" si="46"/>
        <v>10</v>
      </c>
      <c r="D225">
        <f t="shared" si="47"/>
        <v>3</v>
      </c>
      <c r="E225" t="str">
        <f t="shared" si="48"/>
        <v>OFF</v>
      </c>
      <c r="F225" s="13">
        <f t="shared" si="50"/>
        <v>43353</v>
      </c>
      <c r="G225" s="14" t="str">
        <f t="shared" si="49"/>
        <v>Avg of 4 NM Projects</v>
      </c>
      <c r="H225" s="15">
        <f t="shared" si="51"/>
        <v>6</v>
      </c>
      <c r="I225" s="93">
        <v>-0.13</v>
      </c>
      <c r="J225">
        <f t="shared" si="39"/>
        <v>-7.3033707865168538E-4</v>
      </c>
      <c r="K225" s="4">
        <v>22.91</v>
      </c>
      <c r="L225" s="4">
        <v>-42.35</v>
      </c>
      <c r="M225" s="16">
        <f t="shared" si="40"/>
        <v>5.5055000000000008E-3</v>
      </c>
      <c r="N225">
        <f t="shared" si="41"/>
        <v>0</v>
      </c>
      <c r="O225">
        <f t="shared" si="42"/>
        <v>0</v>
      </c>
      <c r="P225" s="63">
        <f t="shared" si="43"/>
        <v>0</v>
      </c>
    </row>
    <row r="226" spans="1:16" x14ac:dyDescent="0.3">
      <c r="A226">
        <f t="shared" si="44"/>
        <v>2018</v>
      </c>
      <c r="B226">
        <f t="shared" si="45"/>
        <v>9</v>
      </c>
      <c r="C226">
        <f t="shared" si="46"/>
        <v>10</v>
      </c>
      <c r="D226">
        <f t="shared" si="47"/>
        <v>3</v>
      </c>
      <c r="E226" t="str">
        <f t="shared" si="48"/>
        <v>OFF</v>
      </c>
      <c r="F226" s="13">
        <f t="shared" si="50"/>
        <v>43353</v>
      </c>
      <c r="G226" s="14" t="str">
        <f t="shared" si="49"/>
        <v>Avg of 4 NM Projects</v>
      </c>
      <c r="H226" s="15">
        <f t="shared" si="51"/>
        <v>7</v>
      </c>
      <c r="I226" s="93">
        <v>0.65</v>
      </c>
      <c r="J226">
        <f t="shared" si="39"/>
        <v>3.6516853932584271E-3</v>
      </c>
      <c r="K226" s="4">
        <v>26.04</v>
      </c>
      <c r="L226" s="4">
        <v>18.25</v>
      </c>
      <c r="M226" s="16">
        <f t="shared" si="40"/>
        <v>1.1862500000000002E-2</v>
      </c>
      <c r="N226">
        <f t="shared" si="41"/>
        <v>0</v>
      </c>
      <c r="O226">
        <f t="shared" si="42"/>
        <v>0</v>
      </c>
      <c r="P226" s="63">
        <f t="shared" si="43"/>
        <v>0</v>
      </c>
    </row>
    <row r="227" spans="1:16" x14ac:dyDescent="0.3">
      <c r="A227">
        <f t="shared" si="44"/>
        <v>2018</v>
      </c>
      <c r="B227">
        <f t="shared" si="45"/>
        <v>9</v>
      </c>
      <c r="C227">
        <f t="shared" si="46"/>
        <v>10</v>
      </c>
      <c r="D227">
        <f t="shared" si="47"/>
        <v>3</v>
      </c>
      <c r="E227" t="str">
        <f t="shared" si="48"/>
        <v>ON</v>
      </c>
      <c r="F227" s="13">
        <f t="shared" si="50"/>
        <v>43353</v>
      </c>
      <c r="G227" s="14" t="str">
        <f t="shared" si="49"/>
        <v>Avg of 4 NM Projects</v>
      </c>
      <c r="H227" s="15">
        <f t="shared" si="51"/>
        <v>8</v>
      </c>
      <c r="I227" s="93">
        <v>15.364999999999998</v>
      </c>
      <c r="J227">
        <f t="shared" si="39"/>
        <v>8.6320224719101113E-2</v>
      </c>
      <c r="K227" s="4">
        <v>28.86</v>
      </c>
      <c r="L227" s="4">
        <v>22.14</v>
      </c>
      <c r="M227" s="16">
        <f t="shared" si="40"/>
        <v>0.34018109999999996</v>
      </c>
      <c r="N227">
        <f t="shared" si="41"/>
        <v>0</v>
      </c>
      <c r="O227">
        <f t="shared" si="42"/>
        <v>0</v>
      </c>
      <c r="P227" s="63">
        <f t="shared" si="43"/>
        <v>0</v>
      </c>
    </row>
    <row r="228" spans="1:16" x14ac:dyDescent="0.3">
      <c r="A228">
        <f t="shared" si="44"/>
        <v>2018</v>
      </c>
      <c r="B228">
        <f t="shared" si="45"/>
        <v>9</v>
      </c>
      <c r="C228">
        <f t="shared" si="46"/>
        <v>10</v>
      </c>
      <c r="D228">
        <f t="shared" si="47"/>
        <v>3</v>
      </c>
      <c r="E228" t="str">
        <f t="shared" si="48"/>
        <v>ON</v>
      </c>
      <c r="F228" s="13">
        <f t="shared" si="50"/>
        <v>43353</v>
      </c>
      <c r="G228" s="14" t="str">
        <f t="shared" si="49"/>
        <v>Avg of 4 NM Projects</v>
      </c>
      <c r="H228" s="15">
        <f t="shared" si="51"/>
        <v>9</v>
      </c>
      <c r="I228" s="93">
        <v>41.725000000000001</v>
      </c>
      <c r="J228">
        <f t="shared" si="39"/>
        <v>0.23441011235955056</v>
      </c>
      <c r="K228" s="4">
        <v>24.16</v>
      </c>
      <c r="L228" s="4">
        <v>38.520000000000003</v>
      </c>
      <c r="M228" s="16">
        <f t="shared" si="40"/>
        <v>1.6072470000000003</v>
      </c>
      <c r="N228">
        <f t="shared" si="41"/>
        <v>0</v>
      </c>
      <c r="O228">
        <f t="shared" si="42"/>
        <v>0</v>
      </c>
      <c r="P228" s="63">
        <f t="shared" si="43"/>
        <v>0</v>
      </c>
    </row>
    <row r="229" spans="1:16" x14ac:dyDescent="0.3">
      <c r="A229">
        <f t="shared" si="44"/>
        <v>2018</v>
      </c>
      <c r="B229">
        <f t="shared" si="45"/>
        <v>9</v>
      </c>
      <c r="C229">
        <f t="shared" si="46"/>
        <v>10</v>
      </c>
      <c r="D229">
        <f t="shared" si="47"/>
        <v>3</v>
      </c>
      <c r="E229" t="str">
        <f t="shared" si="48"/>
        <v>ON</v>
      </c>
      <c r="F229" s="13">
        <f t="shared" si="50"/>
        <v>43353</v>
      </c>
      <c r="G229" s="14" t="str">
        <f t="shared" si="49"/>
        <v>Avg of 4 NM Projects</v>
      </c>
      <c r="H229" s="15">
        <f t="shared" si="51"/>
        <v>10</v>
      </c>
      <c r="I229" s="93">
        <v>67.704999999999998</v>
      </c>
      <c r="J229">
        <f t="shared" si="39"/>
        <v>0.38036516853932584</v>
      </c>
      <c r="K229" s="4">
        <v>27.52</v>
      </c>
      <c r="L229" s="4">
        <v>28.66</v>
      </c>
      <c r="M229" s="16">
        <f t="shared" si="40"/>
        <v>1.9404252999999998</v>
      </c>
      <c r="N229">
        <f t="shared" si="41"/>
        <v>0</v>
      </c>
      <c r="O229">
        <f t="shared" si="42"/>
        <v>0</v>
      </c>
      <c r="P229" s="63">
        <f t="shared" si="43"/>
        <v>0</v>
      </c>
    </row>
    <row r="230" spans="1:16" x14ac:dyDescent="0.3">
      <c r="A230">
        <f t="shared" si="44"/>
        <v>2018</v>
      </c>
      <c r="B230">
        <f t="shared" si="45"/>
        <v>9</v>
      </c>
      <c r="C230">
        <f t="shared" si="46"/>
        <v>10</v>
      </c>
      <c r="D230">
        <f t="shared" si="47"/>
        <v>3</v>
      </c>
      <c r="E230" t="str">
        <f t="shared" si="48"/>
        <v>ON</v>
      </c>
      <c r="F230" s="13">
        <f t="shared" si="50"/>
        <v>43353</v>
      </c>
      <c r="G230" s="14" t="str">
        <f t="shared" si="49"/>
        <v>Avg of 4 NM Projects</v>
      </c>
      <c r="H230" s="15">
        <f t="shared" si="51"/>
        <v>11</v>
      </c>
      <c r="I230" s="93">
        <v>83.45</v>
      </c>
      <c r="J230">
        <f t="shared" si="39"/>
        <v>0.46882022471910112</v>
      </c>
      <c r="K230" s="4">
        <v>31.18</v>
      </c>
      <c r="L230" s="4">
        <v>34.6</v>
      </c>
      <c r="M230" s="16">
        <f t="shared" si="40"/>
        <v>2.8873700000000002</v>
      </c>
      <c r="N230">
        <f t="shared" si="41"/>
        <v>0</v>
      </c>
      <c r="O230">
        <f t="shared" si="42"/>
        <v>0</v>
      </c>
      <c r="P230" s="63">
        <f t="shared" si="43"/>
        <v>0</v>
      </c>
    </row>
    <row r="231" spans="1:16" x14ac:dyDescent="0.3">
      <c r="A231">
        <f t="shared" si="44"/>
        <v>2018</v>
      </c>
      <c r="B231">
        <f t="shared" si="45"/>
        <v>9</v>
      </c>
      <c r="C231">
        <f t="shared" si="46"/>
        <v>10</v>
      </c>
      <c r="D231">
        <f t="shared" si="47"/>
        <v>3</v>
      </c>
      <c r="E231" t="str">
        <f t="shared" si="48"/>
        <v>ON</v>
      </c>
      <c r="F231" s="13">
        <f t="shared" si="50"/>
        <v>43353</v>
      </c>
      <c r="G231" s="14" t="str">
        <f t="shared" si="49"/>
        <v>Avg of 4 NM Projects</v>
      </c>
      <c r="H231" s="15">
        <f t="shared" si="51"/>
        <v>12</v>
      </c>
      <c r="I231" s="93">
        <v>96.004999999999995</v>
      </c>
      <c r="J231">
        <f t="shared" si="39"/>
        <v>0.53935393258426967</v>
      </c>
      <c r="K231" s="4">
        <v>32.6</v>
      </c>
      <c r="L231" s="4">
        <v>33.090000000000003</v>
      </c>
      <c r="M231" s="16">
        <f t="shared" si="40"/>
        <v>3.1768054500000003</v>
      </c>
      <c r="N231">
        <f t="shared" si="41"/>
        <v>0</v>
      </c>
      <c r="O231">
        <f t="shared" si="42"/>
        <v>1</v>
      </c>
      <c r="P231" s="63">
        <f t="shared" si="43"/>
        <v>0</v>
      </c>
    </row>
    <row r="232" spans="1:16" x14ac:dyDescent="0.3">
      <c r="A232">
        <f t="shared" si="44"/>
        <v>2018</v>
      </c>
      <c r="B232">
        <f t="shared" si="45"/>
        <v>9</v>
      </c>
      <c r="C232">
        <f t="shared" si="46"/>
        <v>10</v>
      </c>
      <c r="D232">
        <f t="shared" si="47"/>
        <v>3</v>
      </c>
      <c r="E232" t="str">
        <f t="shared" si="48"/>
        <v>ON</v>
      </c>
      <c r="F232" s="13">
        <f t="shared" si="50"/>
        <v>43353</v>
      </c>
      <c r="G232" s="14" t="str">
        <f t="shared" si="49"/>
        <v>Avg of 4 NM Projects</v>
      </c>
      <c r="H232" s="15">
        <f t="shared" si="51"/>
        <v>13</v>
      </c>
      <c r="I232" s="93">
        <v>94.465000000000003</v>
      </c>
      <c r="J232">
        <f t="shared" si="39"/>
        <v>0.53070224719101122</v>
      </c>
      <c r="K232" s="4">
        <v>31.91</v>
      </c>
      <c r="L232" s="4">
        <v>26.02</v>
      </c>
      <c r="M232" s="16">
        <f t="shared" si="40"/>
        <v>2.4579792999999999</v>
      </c>
      <c r="N232">
        <f t="shared" si="41"/>
        <v>0</v>
      </c>
      <c r="O232">
        <f t="shared" si="42"/>
        <v>1</v>
      </c>
      <c r="P232" s="63">
        <f t="shared" si="43"/>
        <v>0</v>
      </c>
    </row>
    <row r="233" spans="1:16" x14ac:dyDescent="0.3">
      <c r="A233">
        <f t="shared" si="44"/>
        <v>2018</v>
      </c>
      <c r="B233">
        <f t="shared" si="45"/>
        <v>9</v>
      </c>
      <c r="C233">
        <f t="shared" si="46"/>
        <v>10</v>
      </c>
      <c r="D233">
        <f t="shared" si="47"/>
        <v>3</v>
      </c>
      <c r="E233" t="str">
        <f t="shared" si="48"/>
        <v>ON</v>
      </c>
      <c r="F233" s="13">
        <f t="shared" si="50"/>
        <v>43353</v>
      </c>
      <c r="G233" s="14" t="str">
        <f t="shared" si="49"/>
        <v>Avg of 4 NM Projects</v>
      </c>
      <c r="H233" s="15">
        <f t="shared" si="51"/>
        <v>14</v>
      </c>
      <c r="I233" s="93">
        <v>86.914999999999992</v>
      </c>
      <c r="J233">
        <f t="shared" si="39"/>
        <v>0.48828651685393254</v>
      </c>
      <c r="K233" s="4">
        <v>32.4</v>
      </c>
      <c r="L233" s="4">
        <v>23.45</v>
      </c>
      <c r="M233" s="16">
        <f t="shared" si="40"/>
        <v>2.0381567499999997</v>
      </c>
      <c r="N233">
        <f t="shared" si="41"/>
        <v>0</v>
      </c>
      <c r="O233">
        <f t="shared" si="42"/>
        <v>0</v>
      </c>
      <c r="P233" s="63">
        <f t="shared" si="43"/>
        <v>0</v>
      </c>
    </row>
    <row r="234" spans="1:16" x14ac:dyDescent="0.3">
      <c r="A234">
        <f t="shared" si="44"/>
        <v>2018</v>
      </c>
      <c r="B234">
        <f t="shared" si="45"/>
        <v>9</v>
      </c>
      <c r="C234">
        <f t="shared" si="46"/>
        <v>10</v>
      </c>
      <c r="D234">
        <f t="shared" si="47"/>
        <v>3</v>
      </c>
      <c r="E234" t="str">
        <f t="shared" si="48"/>
        <v>ON</v>
      </c>
      <c r="F234" s="13">
        <f t="shared" si="50"/>
        <v>43353</v>
      </c>
      <c r="G234" s="14" t="str">
        <f t="shared" si="49"/>
        <v>Avg of 4 NM Projects</v>
      </c>
      <c r="H234" s="15">
        <f t="shared" si="51"/>
        <v>15</v>
      </c>
      <c r="I234" s="93">
        <v>57.34</v>
      </c>
      <c r="J234">
        <f t="shared" si="39"/>
        <v>0.32213483146067418</v>
      </c>
      <c r="K234" s="4">
        <v>32.159999999999997</v>
      </c>
      <c r="L234" s="4">
        <v>25.32</v>
      </c>
      <c r="M234" s="16">
        <f t="shared" si="40"/>
        <v>1.4518488000000003</v>
      </c>
      <c r="N234">
        <f t="shared" si="41"/>
        <v>0</v>
      </c>
      <c r="O234">
        <f t="shared" si="42"/>
        <v>0</v>
      </c>
      <c r="P234" s="63">
        <f t="shared" si="43"/>
        <v>0</v>
      </c>
    </row>
    <row r="235" spans="1:16" x14ac:dyDescent="0.3">
      <c r="A235">
        <f t="shared" si="44"/>
        <v>2018</v>
      </c>
      <c r="B235">
        <f t="shared" si="45"/>
        <v>9</v>
      </c>
      <c r="C235">
        <f t="shared" si="46"/>
        <v>10</v>
      </c>
      <c r="D235">
        <f t="shared" si="47"/>
        <v>3</v>
      </c>
      <c r="E235" t="str">
        <f t="shared" si="48"/>
        <v>ON</v>
      </c>
      <c r="F235" s="13">
        <f t="shared" si="50"/>
        <v>43353</v>
      </c>
      <c r="G235" s="14" t="str">
        <f t="shared" si="49"/>
        <v>Avg of 4 NM Projects</v>
      </c>
      <c r="H235" s="15">
        <f t="shared" si="51"/>
        <v>16</v>
      </c>
      <c r="I235" s="93">
        <v>37.119999999999997</v>
      </c>
      <c r="J235">
        <f t="shared" si="39"/>
        <v>0.2085393258426966</v>
      </c>
      <c r="K235" s="4">
        <v>33.659999999999997</v>
      </c>
      <c r="L235" s="4">
        <v>23.98</v>
      </c>
      <c r="M235" s="16">
        <f t="shared" si="40"/>
        <v>0.89013759999999986</v>
      </c>
      <c r="N235">
        <f t="shared" si="41"/>
        <v>0</v>
      </c>
      <c r="O235">
        <f t="shared" si="42"/>
        <v>0</v>
      </c>
      <c r="P235" s="63">
        <f t="shared" si="43"/>
        <v>0</v>
      </c>
    </row>
    <row r="236" spans="1:16" x14ac:dyDescent="0.3">
      <c r="A236">
        <f t="shared" si="44"/>
        <v>2018</v>
      </c>
      <c r="B236">
        <f t="shared" si="45"/>
        <v>9</v>
      </c>
      <c r="C236">
        <f t="shared" si="46"/>
        <v>10</v>
      </c>
      <c r="D236">
        <f t="shared" si="47"/>
        <v>3</v>
      </c>
      <c r="E236" t="str">
        <f t="shared" si="48"/>
        <v>ON</v>
      </c>
      <c r="F236" s="13">
        <f t="shared" si="50"/>
        <v>43353</v>
      </c>
      <c r="G236" s="14" t="str">
        <f t="shared" si="49"/>
        <v>Avg of 4 NM Projects</v>
      </c>
      <c r="H236" s="15">
        <f t="shared" si="51"/>
        <v>17</v>
      </c>
      <c r="I236" s="93">
        <v>18.429999999999996</v>
      </c>
      <c r="J236">
        <f t="shared" si="39"/>
        <v>0.10353932584269661</v>
      </c>
      <c r="K236" s="4">
        <v>35.020000000000003</v>
      </c>
      <c r="L236" s="4">
        <v>24.21</v>
      </c>
      <c r="M236" s="16">
        <f t="shared" si="40"/>
        <v>0.44619029999999993</v>
      </c>
      <c r="N236">
        <f t="shared" si="41"/>
        <v>0</v>
      </c>
      <c r="O236">
        <f t="shared" si="42"/>
        <v>0</v>
      </c>
      <c r="P236" s="63">
        <f t="shared" si="43"/>
        <v>0</v>
      </c>
    </row>
    <row r="237" spans="1:16" x14ac:dyDescent="0.3">
      <c r="A237">
        <f t="shared" si="44"/>
        <v>2018</v>
      </c>
      <c r="B237">
        <f t="shared" si="45"/>
        <v>9</v>
      </c>
      <c r="C237">
        <f t="shared" si="46"/>
        <v>10</v>
      </c>
      <c r="D237">
        <f t="shared" si="47"/>
        <v>3</v>
      </c>
      <c r="E237" t="str">
        <f t="shared" si="48"/>
        <v>ON</v>
      </c>
      <c r="F237" s="13">
        <f t="shared" si="50"/>
        <v>43353</v>
      </c>
      <c r="G237" s="14" t="str">
        <f t="shared" si="49"/>
        <v>Avg of 4 NM Projects</v>
      </c>
      <c r="H237" s="15">
        <f t="shared" si="51"/>
        <v>18</v>
      </c>
      <c r="I237" s="93">
        <v>8.83</v>
      </c>
      <c r="J237">
        <f t="shared" si="39"/>
        <v>4.9606741573033707E-2</v>
      </c>
      <c r="K237" s="4">
        <v>37.450000000000003</v>
      </c>
      <c r="L237" s="4">
        <v>23.13</v>
      </c>
      <c r="M237" s="16">
        <f t="shared" si="40"/>
        <v>0.2042379</v>
      </c>
      <c r="N237">
        <f t="shared" si="41"/>
        <v>0</v>
      </c>
      <c r="O237">
        <f t="shared" si="42"/>
        <v>0</v>
      </c>
      <c r="P237" s="63">
        <f t="shared" si="43"/>
        <v>0</v>
      </c>
    </row>
    <row r="238" spans="1:16" x14ac:dyDescent="0.3">
      <c r="A238">
        <f t="shared" si="44"/>
        <v>2018</v>
      </c>
      <c r="B238">
        <f t="shared" si="45"/>
        <v>9</v>
      </c>
      <c r="C238">
        <f t="shared" si="46"/>
        <v>10</v>
      </c>
      <c r="D238">
        <f t="shared" si="47"/>
        <v>3</v>
      </c>
      <c r="E238" t="str">
        <f t="shared" si="48"/>
        <v>ON</v>
      </c>
      <c r="F238" s="13">
        <f t="shared" si="50"/>
        <v>43353</v>
      </c>
      <c r="G238" s="14" t="str">
        <f t="shared" si="49"/>
        <v>Avg of 4 NM Projects</v>
      </c>
      <c r="H238" s="15">
        <f t="shared" si="51"/>
        <v>19</v>
      </c>
      <c r="I238" s="93">
        <v>1.41</v>
      </c>
      <c r="J238">
        <f t="shared" si="39"/>
        <v>7.9213483146067416E-3</v>
      </c>
      <c r="K238" s="4">
        <v>38.67</v>
      </c>
      <c r="L238" s="4">
        <v>22.86</v>
      </c>
      <c r="M238" s="16">
        <f t="shared" si="40"/>
        <v>3.22326E-2</v>
      </c>
      <c r="N238">
        <f t="shared" si="41"/>
        <v>0</v>
      </c>
      <c r="O238">
        <f t="shared" si="42"/>
        <v>0</v>
      </c>
      <c r="P238" s="63">
        <f t="shared" si="43"/>
        <v>0</v>
      </c>
    </row>
    <row r="239" spans="1:16" x14ac:dyDescent="0.3">
      <c r="A239">
        <f t="shared" si="44"/>
        <v>2018</v>
      </c>
      <c r="B239">
        <f t="shared" si="45"/>
        <v>9</v>
      </c>
      <c r="C239">
        <f t="shared" si="46"/>
        <v>10</v>
      </c>
      <c r="D239">
        <f t="shared" si="47"/>
        <v>3</v>
      </c>
      <c r="E239" t="str">
        <f t="shared" si="48"/>
        <v>ON</v>
      </c>
      <c r="F239" s="13">
        <f t="shared" si="50"/>
        <v>43353</v>
      </c>
      <c r="G239" s="14" t="str">
        <f t="shared" si="49"/>
        <v>Avg of 4 NM Projects</v>
      </c>
      <c r="H239" s="15">
        <f t="shared" si="51"/>
        <v>20</v>
      </c>
      <c r="I239" s="93">
        <v>-0.13</v>
      </c>
      <c r="J239">
        <f t="shared" si="39"/>
        <v>-7.3033707865168538E-4</v>
      </c>
      <c r="K239" s="4">
        <v>41.93</v>
      </c>
      <c r="L239" s="4">
        <v>19.79</v>
      </c>
      <c r="M239" s="16">
        <f t="shared" si="40"/>
        <v>-2.5726999999999998E-3</v>
      </c>
      <c r="N239">
        <f t="shared" si="41"/>
        <v>0</v>
      </c>
      <c r="O239">
        <f t="shared" si="42"/>
        <v>0</v>
      </c>
      <c r="P239" s="63">
        <f t="shared" si="43"/>
        <v>0</v>
      </c>
    </row>
    <row r="240" spans="1:16" x14ac:dyDescent="0.3">
      <c r="A240">
        <f t="shared" si="44"/>
        <v>2018</v>
      </c>
      <c r="B240">
        <f t="shared" si="45"/>
        <v>9</v>
      </c>
      <c r="C240">
        <f t="shared" si="46"/>
        <v>10</v>
      </c>
      <c r="D240">
        <f t="shared" si="47"/>
        <v>3</v>
      </c>
      <c r="E240" t="str">
        <f t="shared" si="48"/>
        <v>ON</v>
      </c>
      <c r="F240" s="13">
        <f t="shared" si="50"/>
        <v>43353</v>
      </c>
      <c r="G240" s="14" t="str">
        <f t="shared" si="49"/>
        <v>Avg of 4 NM Projects</v>
      </c>
      <c r="H240" s="15">
        <f t="shared" si="51"/>
        <v>21</v>
      </c>
      <c r="I240" s="93">
        <v>-0.13</v>
      </c>
      <c r="J240">
        <f t="shared" si="39"/>
        <v>-7.3033707865168538E-4</v>
      </c>
      <c r="K240" s="4">
        <v>37.83</v>
      </c>
      <c r="L240" s="4">
        <v>19.97</v>
      </c>
      <c r="M240" s="16">
        <f t="shared" si="40"/>
        <v>-2.5961000000000001E-3</v>
      </c>
      <c r="N240">
        <f t="shared" si="41"/>
        <v>0</v>
      </c>
      <c r="O240">
        <f t="shared" si="42"/>
        <v>0</v>
      </c>
      <c r="P240" s="63">
        <f t="shared" si="43"/>
        <v>0</v>
      </c>
    </row>
    <row r="241" spans="1:18" x14ac:dyDescent="0.3">
      <c r="A241">
        <f t="shared" si="44"/>
        <v>2018</v>
      </c>
      <c r="B241">
        <f t="shared" si="45"/>
        <v>9</v>
      </c>
      <c r="C241">
        <f t="shared" si="46"/>
        <v>10</v>
      </c>
      <c r="D241">
        <f t="shared" si="47"/>
        <v>3</v>
      </c>
      <c r="E241" t="str">
        <f t="shared" si="48"/>
        <v>ON</v>
      </c>
      <c r="F241" s="13">
        <f t="shared" si="50"/>
        <v>43353</v>
      </c>
      <c r="G241" s="14" t="str">
        <f t="shared" si="49"/>
        <v>Avg of 4 NM Projects</v>
      </c>
      <c r="H241" s="15">
        <f t="shared" si="51"/>
        <v>22</v>
      </c>
      <c r="I241" s="93">
        <v>0</v>
      </c>
      <c r="J241">
        <f t="shared" si="39"/>
        <v>0</v>
      </c>
      <c r="K241" s="4">
        <v>32.299999999999997</v>
      </c>
      <c r="L241" s="4">
        <v>19.260000000000002</v>
      </c>
      <c r="M241" s="16">
        <f t="shared" si="40"/>
        <v>0</v>
      </c>
      <c r="N241">
        <f t="shared" si="41"/>
        <v>1</v>
      </c>
      <c r="O241">
        <f t="shared" si="42"/>
        <v>0</v>
      </c>
      <c r="P241" s="63">
        <f t="shared" si="43"/>
        <v>0</v>
      </c>
    </row>
    <row r="242" spans="1:18" x14ac:dyDescent="0.3">
      <c r="A242">
        <f t="shared" si="44"/>
        <v>2018</v>
      </c>
      <c r="B242">
        <f t="shared" si="45"/>
        <v>9</v>
      </c>
      <c r="C242">
        <f t="shared" si="46"/>
        <v>10</v>
      </c>
      <c r="D242">
        <f t="shared" si="47"/>
        <v>3</v>
      </c>
      <c r="E242" t="str">
        <f t="shared" si="48"/>
        <v>ON</v>
      </c>
      <c r="F242" s="13">
        <f t="shared" si="50"/>
        <v>43353</v>
      </c>
      <c r="G242" s="14" t="str">
        <f t="shared" si="49"/>
        <v>Avg of 4 NM Projects</v>
      </c>
      <c r="H242" s="15">
        <f t="shared" si="51"/>
        <v>23</v>
      </c>
      <c r="I242" s="93">
        <v>0</v>
      </c>
      <c r="J242">
        <f t="shared" si="39"/>
        <v>0</v>
      </c>
      <c r="K242" s="4">
        <v>28.92</v>
      </c>
      <c r="L242" s="4">
        <v>17.03</v>
      </c>
      <c r="M242" s="16">
        <f t="shared" si="40"/>
        <v>0</v>
      </c>
      <c r="N242">
        <f t="shared" si="41"/>
        <v>1</v>
      </c>
      <c r="O242">
        <f t="shared" si="42"/>
        <v>0</v>
      </c>
      <c r="P242" s="63">
        <f t="shared" si="43"/>
        <v>0</v>
      </c>
    </row>
    <row r="243" spans="1:18" x14ac:dyDescent="0.3">
      <c r="A243">
        <f t="shared" si="44"/>
        <v>2018</v>
      </c>
      <c r="B243">
        <f t="shared" si="45"/>
        <v>9</v>
      </c>
      <c r="C243">
        <f t="shared" si="46"/>
        <v>10</v>
      </c>
      <c r="D243">
        <f t="shared" si="47"/>
        <v>3</v>
      </c>
      <c r="E243" t="str">
        <f t="shared" si="48"/>
        <v>OFF</v>
      </c>
      <c r="F243" s="13">
        <f t="shared" si="50"/>
        <v>43353</v>
      </c>
      <c r="G243" s="14" t="str">
        <f t="shared" si="49"/>
        <v>Avg of 4 NM Projects</v>
      </c>
      <c r="H243" s="15">
        <f t="shared" si="51"/>
        <v>24</v>
      </c>
      <c r="I243" s="93">
        <v>-0.13</v>
      </c>
      <c r="J243">
        <f t="shared" si="39"/>
        <v>-7.3033707865168538E-4</v>
      </c>
      <c r="K243" s="4">
        <v>26.32</v>
      </c>
      <c r="L243" s="4">
        <v>17.88</v>
      </c>
      <c r="M243" s="16">
        <f t="shared" si="40"/>
        <v>-2.3243999999999999E-3</v>
      </c>
      <c r="N243">
        <f t="shared" si="41"/>
        <v>0</v>
      </c>
      <c r="O243">
        <f t="shared" si="42"/>
        <v>0</v>
      </c>
      <c r="P243" s="63">
        <f t="shared" si="43"/>
        <v>0</v>
      </c>
    </row>
    <row r="244" spans="1:18" x14ac:dyDescent="0.3">
      <c r="A244">
        <f t="shared" si="44"/>
        <v>2018</v>
      </c>
      <c r="B244">
        <f t="shared" si="45"/>
        <v>9</v>
      </c>
      <c r="C244">
        <f t="shared" si="46"/>
        <v>11</v>
      </c>
      <c r="D244">
        <f t="shared" si="47"/>
        <v>4</v>
      </c>
      <c r="E244" t="str">
        <f t="shared" si="48"/>
        <v>OFF</v>
      </c>
      <c r="F244" s="13">
        <f t="shared" si="50"/>
        <v>43354</v>
      </c>
      <c r="G244" s="14" t="str">
        <f t="shared" si="49"/>
        <v>Avg of 4 NM Projects</v>
      </c>
      <c r="H244" s="15">
        <f t="shared" si="51"/>
        <v>1</v>
      </c>
      <c r="I244" s="93">
        <v>-0.26</v>
      </c>
      <c r="J244">
        <f t="shared" si="39"/>
        <v>-1.4606741573033708E-3</v>
      </c>
      <c r="K244" s="4">
        <v>22.57</v>
      </c>
      <c r="L244" s="4">
        <v>17.87</v>
      </c>
      <c r="M244" s="16">
        <f t="shared" si="40"/>
        <v>-4.6462000000000005E-3</v>
      </c>
      <c r="N244">
        <f t="shared" si="41"/>
        <v>0</v>
      </c>
      <c r="O244">
        <f t="shared" si="42"/>
        <v>0</v>
      </c>
      <c r="P244" s="63">
        <f t="shared" si="43"/>
        <v>0</v>
      </c>
      <c r="Q244" s="34"/>
      <c r="R244" s="34"/>
    </row>
    <row r="245" spans="1:18" x14ac:dyDescent="0.3">
      <c r="A245">
        <f t="shared" si="44"/>
        <v>2018</v>
      </c>
      <c r="B245">
        <f t="shared" si="45"/>
        <v>9</v>
      </c>
      <c r="C245">
        <f t="shared" si="46"/>
        <v>11</v>
      </c>
      <c r="D245">
        <f t="shared" si="47"/>
        <v>4</v>
      </c>
      <c r="E245" t="str">
        <f t="shared" si="48"/>
        <v>OFF</v>
      </c>
      <c r="F245" s="13">
        <f t="shared" si="50"/>
        <v>43354</v>
      </c>
      <c r="G245" s="14" t="str">
        <f t="shared" si="49"/>
        <v>Avg of 4 NM Projects</v>
      </c>
      <c r="H245" s="15">
        <f t="shared" si="51"/>
        <v>2</v>
      </c>
      <c r="I245" s="93">
        <v>-0.13</v>
      </c>
      <c r="J245">
        <f t="shared" si="39"/>
        <v>-7.3033707865168538E-4</v>
      </c>
      <c r="K245" s="4">
        <v>21.29</v>
      </c>
      <c r="L245" s="4">
        <v>17.79</v>
      </c>
      <c r="M245" s="16">
        <f t="shared" si="40"/>
        <v>-2.3127E-3</v>
      </c>
      <c r="N245">
        <f t="shared" si="41"/>
        <v>0</v>
      </c>
      <c r="O245">
        <f t="shared" si="42"/>
        <v>0</v>
      </c>
      <c r="P245" s="63">
        <f t="shared" si="43"/>
        <v>0</v>
      </c>
    </row>
    <row r="246" spans="1:18" x14ac:dyDescent="0.3">
      <c r="A246">
        <f t="shared" si="44"/>
        <v>2018</v>
      </c>
      <c r="B246">
        <f t="shared" si="45"/>
        <v>9</v>
      </c>
      <c r="C246">
        <f t="shared" si="46"/>
        <v>11</v>
      </c>
      <c r="D246">
        <f t="shared" si="47"/>
        <v>4</v>
      </c>
      <c r="E246" t="str">
        <f t="shared" si="48"/>
        <v>OFF</v>
      </c>
      <c r="F246" s="13">
        <f t="shared" si="50"/>
        <v>43354</v>
      </c>
      <c r="G246" s="14" t="str">
        <f t="shared" si="49"/>
        <v>Avg of 4 NM Projects</v>
      </c>
      <c r="H246" s="15">
        <f t="shared" si="51"/>
        <v>3</v>
      </c>
      <c r="I246" s="93">
        <v>0</v>
      </c>
      <c r="J246">
        <f t="shared" si="39"/>
        <v>0</v>
      </c>
      <c r="K246" s="4">
        <v>22.44</v>
      </c>
      <c r="L246" s="4">
        <v>11.34</v>
      </c>
      <c r="M246" s="16">
        <f t="shared" si="40"/>
        <v>0</v>
      </c>
      <c r="N246">
        <f t="shared" si="41"/>
        <v>1</v>
      </c>
      <c r="O246">
        <f t="shared" si="42"/>
        <v>0</v>
      </c>
      <c r="P246" s="63">
        <f t="shared" si="43"/>
        <v>0</v>
      </c>
    </row>
    <row r="247" spans="1:18" x14ac:dyDescent="0.3">
      <c r="A247">
        <f t="shared" si="44"/>
        <v>2018</v>
      </c>
      <c r="B247">
        <f t="shared" si="45"/>
        <v>9</v>
      </c>
      <c r="C247">
        <f t="shared" si="46"/>
        <v>11</v>
      </c>
      <c r="D247">
        <f t="shared" si="47"/>
        <v>4</v>
      </c>
      <c r="E247" t="str">
        <f t="shared" si="48"/>
        <v>OFF</v>
      </c>
      <c r="F247" s="13">
        <f t="shared" si="50"/>
        <v>43354</v>
      </c>
      <c r="G247" s="14" t="str">
        <f t="shared" si="49"/>
        <v>Avg of 4 NM Projects</v>
      </c>
      <c r="H247" s="15">
        <f t="shared" si="51"/>
        <v>4</v>
      </c>
      <c r="I247" s="93">
        <v>0</v>
      </c>
      <c r="J247">
        <f t="shared" si="39"/>
        <v>0</v>
      </c>
      <c r="K247" s="4">
        <v>22.04</v>
      </c>
      <c r="L247" s="4">
        <v>13.62</v>
      </c>
      <c r="M247" s="16">
        <f t="shared" si="40"/>
        <v>0</v>
      </c>
      <c r="N247">
        <f t="shared" si="41"/>
        <v>1</v>
      </c>
      <c r="O247">
        <f t="shared" si="42"/>
        <v>0</v>
      </c>
      <c r="P247" s="63">
        <f t="shared" si="43"/>
        <v>0</v>
      </c>
    </row>
    <row r="248" spans="1:18" x14ac:dyDescent="0.3">
      <c r="A248">
        <f t="shared" si="44"/>
        <v>2018</v>
      </c>
      <c r="B248">
        <f t="shared" si="45"/>
        <v>9</v>
      </c>
      <c r="C248">
        <f t="shared" si="46"/>
        <v>11</v>
      </c>
      <c r="D248">
        <f t="shared" si="47"/>
        <v>4</v>
      </c>
      <c r="E248" t="str">
        <f t="shared" si="48"/>
        <v>OFF</v>
      </c>
      <c r="F248" s="13">
        <f t="shared" si="50"/>
        <v>43354</v>
      </c>
      <c r="G248" s="14" t="str">
        <f t="shared" si="49"/>
        <v>Avg of 4 NM Projects</v>
      </c>
      <c r="H248" s="15">
        <f t="shared" si="51"/>
        <v>5</v>
      </c>
      <c r="I248" s="93">
        <v>-0.13</v>
      </c>
      <c r="J248">
        <f t="shared" si="39"/>
        <v>-7.3033707865168538E-4</v>
      </c>
      <c r="K248" s="4">
        <v>22.48</v>
      </c>
      <c r="L248" s="4">
        <v>4.4400000000000004</v>
      </c>
      <c r="M248" s="16">
        <f t="shared" si="40"/>
        <v>-5.7720000000000004E-4</v>
      </c>
      <c r="N248">
        <f t="shared" si="41"/>
        <v>0</v>
      </c>
      <c r="O248">
        <f t="shared" si="42"/>
        <v>0</v>
      </c>
      <c r="P248" s="63">
        <f t="shared" si="43"/>
        <v>0</v>
      </c>
    </row>
    <row r="249" spans="1:18" x14ac:dyDescent="0.3">
      <c r="A249">
        <f t="shared" si="44"/>
        <v>2018</v>
      </c>
      <c r="B249">
        <f t="shared" si="45"/>
        <v>9</v>
      </c>
      <c r="C249">
        <f t="shared" si="46"/>
        <v>11</v>
      </c>
      <c r="D249">
        <f t="shared" si="47"/>
        <v>4</v>
      </c>
      <c r="E249" t="str">
        <f t="shared" si="48"/>
        <v>OFF</v>
      </c>
      <c r="F249" s="13">
        <f t="shared" si="50"/>
        <v>43354</v>
      </c>
      <c r="G249" s="14" t="str">
        <f t="shared" si="49"/>
        <v>Avg of 4 NM Projects</v>
      </c>
      <c r="H249" s="15">
        <f t="shared" si="51"/>
        <v>6</v>
      </c>
      <c r="I249" s="93">
        <v>0</v>
      </c>
      <c r="J249">
        <f t="shared" si="39"/>
        <v>0</v>
      </c>
      <c r="K249" s="4">
        <v>25.51</v>
      </c>
      <c r="L249" s="4">
        <v>18.11</v>
      </c>
      <c r="M249" s="16">
        <f t="shared" si="40"/>
        <v>0</v>
      </c>
      <c r="N249">
        <f t="shared" si="41"/>
        <v>1</v>
      </c>
      <c r="O249">
        <f t="shared" si="42"/>
        <v>0</v>
      </c>
      <c r="P249" s="63">
        <f t="shared" si="43"/>
        <v>0</v>
      </c>
    </row>
    <row r="250" spans="1:18" x14ac:dyDescent="0.3">
      <c r="A250">
        <f t="shared" si="44"/>
        <v>2018</v>
      </c>
      <c r="B250">
        <f t="shared" si="45"/>
        <v>9</v>
      </c>
      <c r="C250">
        <f t="shared" si="46"/>
        <v>11</v>
      </c>
      <c r="D250">
        <f t="shared" si="47"/>
        <v>4</v>
      </c>
      <c r="E250" t="str">
        <f t="shared" si="48"/>
        <v>OFF</v>
      </c>
      <c r="F250" s="13">
        <f t="shared" si="50"/>
        <v>43354</v>
      </c>
      <c r="G250" s="14" t="str">
        <f t="shared" si="49"/>
        <v>Avg of 4 NM Projects</v>
      </c>
      <c r="H250" s="15">
        <f t="shared" si="51"/>
        <v>7</v>
      </c>
      <c r="I250" s="93">
        <v>-0.26</v>
      </c>
      <c r="J250">
        <f t="shared" si="39"/>
        <v>-1.4606741573033708E-3</v>
      </c>
      <c r="K250" s="4">
        <v>29.71</v>
      </c>
      <c r="L250" s="4">
        <v>18.29</v>
      </c>
      <c r="M250" s="16">
        <f t="shared" si="40"/>
        <v>-4.7553999999999999E-3</v>
      </c>
      <c r="N250">
        <f t="shared" si="41"/>
        <v>0</v>
      </c>
      <c r="O250">
        <f t="shared" si="42"/>
        <v>0</v>
      </c>
      <c r="P250" s="63">
        <f t="shared" si="43"/>
        <v>0</v>
      </c>
    </row>
    <row r="251" spans="1:18" x14ac:dyDescent="0.3">
      <c r="A251">
        <f t="shared" si="44"/>
        <v>2018</v>
      </c>
      <c r="B251">
        <f t="shared" si="45"/>
        <v>9</v>
      </c>
      <c r="C251">
        <f t="shared" si="46"/>
        <v>11</v>
      </c>
      <c r="D251">
        <f t="shared" si="47"/>
        <v>4</v>
      </c>
      <c r="E251" t="str">
        <f t="shared" si="48"/>
        <v>ON</v>
      </c>
      <c r="F251" s="13">
        <f t="shared" si="50"/>
        <v>43354</v>
      </c>
      <c r="G251" s="14" t="str">
        <f t="shared" si="49"/>
        <v>Avg of 4 NM Projects</v>
      </c>
      <c r="H251" s="15">
        <f t="shared" si="51"/>
        <v>8</v>
      </c>
      <c r="I251" s="93">
        <v>3.4549999999999996</v>
      </c>
      <c r="J251">
        <f t="shared" si="39"/>
        <v>1.941011235955056E-2</v>
      </c>
      <c r="K251" s="4">
        <v>28.01</v>
      </c>
      <c r="L251" s="4">
        <v>19.46</v>
      </c>
      <c r="M251" s="16">
        <f t="shared" si="40"/>
        <v>6.7234299999999997E-2</v>
      </c>
      <c r="N251">
        <f t="shared" si="41"/>
        <v>0</v>
      </c>
      <c r="O251">
        <f t="shared" si="42"/>
        <v>0</v>
      </c>
      <c r="P251" s="63">
        <f t="shared" si="43"/>
        <v>0</v>
      </c>
    </row>
    <row r="252" spans="1:18" x14ac:dyDescent="0.3">
      <c r="A252">
        <f t="shared" si="44"/>
        <v>2018</v>
      </c>
      <c r="B252">
        <f t="shared" si="45"/>
        <v>9</v>
      </c>
      <c r="C252">
        <f t="shared" si="46"/>
        <v>11</v>
      </c>
      <c r="D252">
        <f t="shared" si="47"/>
        <v>4</v>
      </c>
      <c r="E252" t="str">
        <f t="shared" si="48"/>
        <v>ON</v>
      </c>
      <c r="F252" s="13">
        <f t="shared" si="50"/>
        <v>43354</v>
      </c>
      <c r="G252" s="14" t="str">
        <f t="shared" si="49"/>
        <v>Avg of 4 NM Projects</v>
      </c>
      <c r="H252" s="15">
        <f t="shared" si="51"/>
        <v>9</v>
      </c>
      <c r="I252" s="93">
        <v>12.804999999999998</v>
      </c>
      <c r="J252">
        <f t="shared" si="39"/>
        <v>7.1938202247190997E-2</v>
      </c>
      <c r="K252" s="4">
        <v>28.53</v>
      </c>
      <c r="L252" s="4">
        <v>20.32</v>
      </c>
      <c r="M252" s="16">
        <f t="shared" si="40"/>
        <v>0.26019759999999997</v>
      </c>
      <c r="N252">
        <f t="shared" si="41"/>
        <v>0</v>
      </c>
      <c r="O252">
        <f t="shared" si="42"/>
        <v>0</v>
      </c>
      <c r="P252" s="63">
        <f t="shared" si="43"/>
        <v>0</v>
      </c>
    </row>
    <row r="253" spans="1:18" x14ac:dyDescent="0.3">
      <c r="A253">
        <f t="shared" si="44"/>
        <v>2018</v>
      </c>
      <c r="B253">
        <f t="shared" si="45"/>
        <v>9</v>
      </c>
      <c r="C253">
        <f t="shared" si="46"/>
        <v>11</v>
      </c>
      <c r="D253">
        <f t="shared" si="47"/>
        <v>4</v>
      </c>
      <c r="E253" t="str">
        <f t="shared" si="48"/>
        <v>ON</v>
      </c>
      <c r="F253" s="13">
        <f t="shared" si="50"/>
        <v>43354</v>
      </c>
      <c r="G253" s="14" t="str">
        <f t="shared" si="49"/>
        <v>Avg of 4 NM Projects</v>
      </c>
      <c r="H253" s="15">
        <f t="shared" si="51"/>
        <v>10</v>
      </c>
      <c r="I253" s="93">
        <v>20.475000000000001</v>
      </c>
      <c r="J253">
        <f t="shared" si="39"/>
        <v>0.11502808988764046</v>
      </c>
      <c r="K253" s="4">
        <v>30.18</v>
      </c>
      <c r="L253" s="4">
        <v>19.96</v>
      </c>
      <c r="M253" s="16">
        <f t="shared" si="40"/>
        <v>0.40868100000000002</v>
      </c>
      <c r="N253">
        <f t="shared" si="41"/>
        <v>0</v>
      </c>
      <c r="O253">
        <f t="shared" si="42"/>
        <v>0</v>
      </c>
      <c r="P253" s="63">
        <f t="shared" si="43"/>
        <v>0</v>
      </c>
    </row>
    <row r="254" spans="1:18" x14ac:dyDescent="0.3">
      <c r="A254">
        <f t="shared" si="44"/>
        <v>2018</v>
      </c>
      <c r="B254">
        <f t="shared" si="45"/>
        <v>9</v>
      </c>
      <c r="C254">
        <f t="shared" si="46"/>
        <v>11</v>
      </c>
      <c r="D254">
        <f t="shared" si="47"/>
        <v>4</v>
      </c>
      <c r="E254" t="str">
        <f t="shared" si="48"/>
        <v>ON</v>
      </c>
      <c r="F254" s="13">
        <f t="shared" si="50"/>
        <v>43354</v>
      </c>
      <c r="G254" s="14" t="str">
        <f t="shared" si="49"/>
        <v>Avg of 4 NM Projects</v>
      </c>
      <c r="H254" s="15">
        <f t="shared" si="51"/>
        <v>11</v>
      </c>
      <c r="I254" s="93">
        <v>25.984999999999999</v>
      </c>
      <c r="J254">
        <f t="shared" si="39"/>
        <v>0.14598314606741572</v>
      </c>
      <c r="K254" s="4">
        <v>31.97</v>
      </c>
      <c r="L254" s="4">
        <v>19.899999999999999</v>
      </c>
      <c r="M254" s="16">
        <f t="shared" si="40"/>
        <v>0.51710149999999999</v>
      </c>
      <c r="N254">
        <f t="shared" si="41"/>
        <v>0</v>
      </c>
      <c r="O254">
        <f t="shared" si="42"/>
        <v>0</v>
      </c>
      <c r="P254" s="63">
        <f t="shared" si="43"/>
        <v>0</v>
      </c>
    </row>
    <row r="255" spans="1:18" x14ac:dyDescent="0.3">
      <c r="A255">
        <f t="shared" si="44"/>
        <v>2018</v>
      </c>
      <c r="B255">
        <f t="shared" si="45"/>
        <v>9</v>
      </c>
      <c r="C255">
        <f t="shared" si="46"/>
        <v>11</v>
      </c>
      <c r="D255">
        <f t="shared" si="47"/>
        <v>4</v>
      </c>
      <c r="E255" t="str">
        <f t="shared" si="48"/>
        <v>ON</v>
      </c>
      <c r="F255" s="13">
        <f t="shared" si="50"/>
        <v>43354</v>
      </c>
      <c r="G255" s="14" t="str">
        <f t="shared" si="49"/>
        <v>Avg of 4 NM Projects</v>
      </c>
      <c r="H255" s="15">
        <f t="shared" si="51"/>
        <v>12</v>
      </c>
      <c r="I255" s="93">
        <v>50.554999999999993</v>
      </c>
      <c r="J255">
        <f t="shared" si="39"/>
        <v>0.28401685393258425</v>
      </c>
      <c r="K255" s="4">
        <v>31.93</v>
      </c>
      <c r="L255" s="4">
        <v>11.12</v>
      </c>
      <c r="M255" s="16">
        <f t="shared" si="40"/>
        <v>0.56217159999999988</v>
      </c>
      <c r="N255">
        <f t="shared" si="41"/>
        <v>0</v>
      </c>
      <c r="O255">
        <f t="shared" si="42"/>
        <v>0</v>
      </c>
      <c r="P255" s="63">
        <f t="shared" si="43"/>
        <v>0</v>
      </c>
    </row>
    <row r="256" spans="1:18" x14ac:dyDescent="0.3">
      <c r="A256">
        <f t="shared" si="44"/>
        <v>2018</v>
      </c>
      <c r="B256">
        <f t="shared" si="45"/>
        <v>9</v>
      </c>
      <c r="C256">
        <f t="shared" si="46"/>
        <v>11</v>
      </c>
      <c r="D256">
        <f t="shared" si="47"/>
        <v>4</v>
      </c>
      <c r="E256" t="str">
        <f t="shared" si="48"/>
        <v>ON</v>
      </c>
      <c r="F256" s="13">
        <f t="shared" si="50"/>
        <v>43354</v>
      </c>
      <c r="G256" s="14" t="str">
        <f t="shared" si="49"/>
        <v>Avg of 4 NM Projects</v>
      </c>
      <c r="H256" s="15">
        <f t="shared" si="51"/>
        <v>13</v>
      </c>
      <c r="I256" s="93">
        <v>65.665000000000006</v>
      </c>
      <c r="J256">
        <f t="shared" si="39"/>
        <v>0.3689044943820225</v>
      </c>
      <c r="K256" s="4">
        <v>33.79</v>
      </c>
      <c r="L256" s="4">
        <v>19.57</v>
      </c>
      <c r="M256" s="16">
        <f t="shared" si="40"/>
        <v>1.2850640500000001</v>
      </c>
      <c r="N256">
        <f t="shared" si="41"/>
        <v>0</v>
      </c>
      <c r="O256">
        <f t="shared" si="42"/>
        <v>0</v>
      </c>
      <c r="P256" s="63">
        <f t="shared" si="43"/>
        <v>0</v>
      </c>
    </row>
    <row r="257" spans="1:18" x14ac:dyDescent="0.3">
      <c r="A257">
        <f t="shared" si="44"/>
        <v>2018</v>
      </c>
      <c r="B257">
        <f t="shared" si="45"/>
        <v>9</v>
      </c>
      <c r="C257">
        <f t="shared" si="46"/>
        <v>11</v>
      </c>
      <c r="D257">
        <f t="shared" si="47"/>
        <v>4</v>
      </c>
      <c r="E257" t="str">
        <f t="shared" si="48"/>
        <v>ON</v>
      </c>
      <c r="F257" s="13">
        <f t="shared" si="50"/>
        <v>43354</v>
      </c>
      <c r="G257" s="14" t="str">
        <f t="shared" si="49"/>
        <v>Avg of 4 NM Projects</v>
      </c>
      <c r="H257" s="15">
        <f t="shared" si="51"/>
        <v>14</v>
      </c>
      <c r="I257" s="93">
        <v>73.724999999999994</v>
      </c>
      <c r="J257">
        <f t="shared" si="39"/>
        <v>0.41418539325842696</v>
      </c>
      <c r="K257" s="4">
        <v>38.24</v>
      </c>
      <c r="L257" s="4">
        <v>20.6</v>
      </c>
      <c r="M257" s="16">
        <f t="shared" si="40"/>
        <v>1.5187349999999999</v>
      </c>
      <c r="N257">
        <f t="shared" si="41"/>
        <v>0</v>
      </c>
      <c r="O257">
        <f t="shared" si="42"/>
        <v>0</v>
      </c>
      <c r="P257" s="63">
        <f t="shared" si="43"/>
        <v>0</v>
      </c>
    </row>
    <row r="258" spans="1:18" x14ac:dyDescent="0.3">
      <c r="A258">
        <f t="shared" si="44"/>
        <v>2018</v>
      </c>
      <c r="B258">
        <f t="shared" si="45"/>
        <v>9</v>
      </c>
      <c r="C258">
        <f t="shared" si="46"/>
        <v>11</v>
      </c>
      <c r="D258">
        <f t="shared" si="47"/>
        <v>4</v>
      </c>
      <c r="E258" t="str">
        <f t="shared" si="48"/>
        <v>ON</v>
      </c>
      <c r="F258" s="13">
        <f t="shared" si="50"/>
        <v>43354</v>
      </c>
      <c r="G258" s="14" t="str">
        <f t="shared" si="49"/>
        <v>Avg of 4 NM Projects</v>
      </c>
      <c r="H258" s="15">
        <f t="shared" si="51"/>
        <v>15</v>
      </c>
      <c r="I258" s="93">
        <v>60.16</v>
      </c>
      <c r="J258">
        <f t="shared" si="39"/>
        <v>0.33797752808988762</v>
      </c>
      <c r="K258" s="4">
        <v>38.56</v>
      </c>
      <c r="L258" s="4">
        <v>20.68</v>
      </c>
      <c r="M258" s="16">
        <f t="shared" si="40"/>
        <v>1.2441088</v>
      </c>
      <c r="N258">
        <f t="shared" si="41"/>
        <v>0</v>
      </c>
      <c r="O258">
        <f t="shared" si="42"/>
        <v>0</v>
      </c>
      <c r="P258" s="63">
        <f t="shared" si="43"/>
        <v>0</v>
      </c>
    </row>
    <row r="259" spans="1:18" x14ac:dyDescent="0.3">
      <c r="A259">
        <f t="shared" si="44"/>
        <v>2018</v>
      </c>
      <c r="B259">
        <f t="shared" si="45"/>
        <v>9</v>
      </c>
      <c r="C259">
        <f t="shared" si="46"/>
        <v>11</v>
      </c>
      <c r="D259">
        <f t="shared" si="47"/>
        <v>4</v>
      </c>
      <c r="E259" t="str">
        <f t="shared" si="48"/>
        <v>ON</v>
      </c>
      <c r="F259" s="13">
        <f t="shared" si="50"/>
        <v>43354</v>
      </c>
      <c r="G259" s="14" t="str">
        <f t="shared" si="49"/>
        <v>Avg of 4 NM Projects</v>
      </c>
      <c r="H259" s="15">
        <f t="shared" si="51"/>
        <v>16</v>
      </c>
      <c r="I259" s="93">
        <v>38.524999999999999</v>
      </c>
      <c r="J259">
        <f t="shared" si="39"/>
        <v>0.21643258426966291</v>
      </c>
      <c r="K259" s="4">
        <v>40.56</v>
      </c>
      <c r="L259" s="4">
        <v>20.22</v>
      </c>
      <c r="M259" s="16">
        <f t="shared" si="40"/>
        <v>0.77897549999999993</v>
      </c>
      <c r="N259">
        <f t="shared" si="41"/>
        <v>0</v>
      </c>
      <c r="O259">
        <f t="shared" si="42"/>
        <v>0</v>
      </c>
      <c r="P259" s="63">
        <f t="shared" si="43"/>
        <v>0</v>
      </c>
    </row>
    <row r="260" spans="1:18" x14ac:dyDescent="0.3">
      <c r="A260">
        <f t="shared" si="44"/>
        <v>2018</v>
      </c>
      <c r="B260">
        <f t="shared" si="45"/>
        <v>9</v>
      </c>
      <c r="C260">
        <f t="shared" si="46"/>
        <v>11</v>
      </c>
      <c r="D260">
        <f t="shared" si="47"/>
        <v>4</v>
      </c>
      <c r="E260" t="str">
        <f t="shared" si="48"/>
        <v>ON</v>
      </c>
      <c r="F260" s="13">
        <f t="shared" si="50"/>
        <v>43354</v>
      </c>
      <c r="G260" s="14" t="str">
        <f t="shared" si="49"/>
        <v>Avg of 4 NM Projects</v>
      </c>
      <c r="H260" s="15">
        <f t="shared" si="51"/>
        <v>17</v>
      </c>
      <c r="I260" s="93">
        <v>39.17</v>
      </c>
      <c r="J260">
        <f t="shared" ref="J260:J323" si="52">+I260/$I$1</f>
        <v>0.22005617977528091</v>
      </c>
      <c r="K260" s="4">
        <v>42.63</v>
      </c>
      <c r="L260" s="4">
        <v>20.7</v>
      </c>
      <c r="M260" s="16">
        <f t="shared" ref="M260:M323" si="53">+L260*I260/1000</f>
        <v>0.81081899999999996</v>
      </c>
      <c r="N260">
        <f t="shared" ref="N260:N323" si="54">+IF(I260=0,1,0)</f>
        <v>0</v>
      </c>
      <c r="O260">
        <f t="shared" ref="O260:O323" si="55">+IF(I260&gt;=0.5*$I$1,1,0)</f>
        <v>0</v>
      </c>
      <c r="P260" s="63">
        <f t="shared" ref="P260:P323" si="56">+IF(I260&gt;MAX(I$3652:I$5859),1,0)</f>
        <v>0</v>
      </c>
    </row>
    <row r="261" spans="1:18" x14ac:dyDescent="0.3">
      <c r="A261">
        <f t="shared" ref="A261:A324" si="57">YEAR(F261)</f>
        <v>2018</v>
      </c>
      <c r="B261">
        <f t="shared" ref="B261:B324" si="58">+MONTH(F261)</f>
        <v>9</v>
      </c>
      <c r="C261">
        <f t="shared" ref="C261:C324" si="59">+DAY(F261)</f>
        <v>11</v>
      </c>
      <c r="D261">
        <f t="shared" ref="D261:D324" si="60">WEEKDAY(C261)</f>
        <v>4</v>
      </c>
      <c r="E261" t="str">
        <f t="shared" ref="E261:E324" si="61">IF(OR(D261=1,D261=7,H261=1,H261=2,H261=3,H261=4,H261=5,H261=6,H261=7,H261=24),"OFF","ON")</f>
        <v>ON</v>
      </c>
      <c r="F261" s="13">
        <f t="shared" si="50"/>
        <v>43354</v>
      </c>
      <c r="G261" s="14" t="str">
        <f t="shared" si="49"/>
        <v>Avg of 4 NM Projects</v>
      </c>
      <c r="H261" s="15">
        <f t="shared" si="51"/>
        <v>18</v>
      </c>
      <c r="I261" s="93">
        <v>23.560000000000002</v>
      </c>
      <c r="J261">
        <f t="shared" si="52"/>
        <v>0.13235955056179777</v>
      </c>
      <c r="K261" s="4">
        <v>41.79</v>
      </c>
      <c r="L261" s="4">
        <v>21.74</v>
      </c>
      <c r="M261" s="16">
        <f t="shared" si="53"/>
        <v>0.51219439999999994</v>
      </c>
      <c r="N261">
        <f t="shared" si="54"/>
        <v>0</v>
      </c>
      <c r="O261">
        <f t="shared" si="55"/>
        <v>0</v>
      </c>
      <c r="P261" s="63">
        <f t="shared" si="56"/>
        <v>0</v>
      </c>
    </row>
    <row r="262" spans="1:18" x14ac:dyDescent="0.3">
      <c r="A262">
        <f t="shared" si="57"/>
        <v>2018</v>
      </c>
      <c r="B262">
        <f t="shared" si="58"/>
        <v>9</v>
      </c>
      <c r="C262">
        <f t="shared" si="59"/>
        <v>11</v>
      </c>
      <c r="D262">
        <f t="shared" si="60"/>
        <v>4</v>
      </c>
      <c r="E262" t="str">
        <f t="shared" si="61"/>
        <v>ON</v>
      </c>
      <c r="F262" s="13">
        <f t="shared" si="50"/>
        <v>43354</v>
      </c>
      <c r="G262" s="14" t="str">
        <f t="shared" ref="G262:G325" si="62">+G261</f>
        <v>Avg of 4 NM Projects</v>
      </c>
      <c r="H262" s="15">
        <f t="shared" si="51"/>
        <v>19</v>
      </c>
      <c r="I262" s="93">
        <v>4.7350000000000003</v>
      </c>
      <c r="J262">
        <f t="shared" si="52"/>
        <v>2.6601123595505621E-2</v>
      </c>
      <c r="K262" s="4">
        <v>38.799999999999997</v>
      </c>
      <c r="L262" s="4">
        <v>22.84</v>
      </c>
      <c r="M262" s="16">
        <f t="shared" si="53"/>
        <v>0.1081474</v>
      </c>
      <c r="N262">
        <f t="shared" si="54"/>
        <v>0</v>
      </c>
      <c r="O262">
        <f t="shared" si="55"/>
        <v>0</v>
      </c>
      <c r="P262" s="63">
        <f t="shared" si="56"/>
        <v>0</v>
      </c>
    </row>
    <row r="263" spans="1:18" x14ac:dyDescent="0.3">
      <c r="A263">
        <f t="shared" si="57"/>
        <v>2018</v>
      </c>
      <c r="B263">
        <f t="shared" si="58"/>
        <v>9</v>
      </c>
      <c r="C263">
        <f t="shared" si="59"/>
        <v>11</v>
      </c>
      <c r="D263">
        <f t="shared" si="60"/>
        <v>4</v>
      </c>
      <c r="E263" t="str">
        <f t="shared" si="61"/>
        <v>ON</v>
      </c>
      <c r="F263" s="13">
        <f t="shared" si="50"/>
        <v>43354</v>
      </c>
      <c r="G263" s="14" t="str">
        <f t="shared" si="62"/>
        <v>Avg of 4 NM Projects</v>
      </c>
      <c r="H263" s="15">
        <f t="shared" si="51"/>
        <v>20</v>
      </c>
      <c r="I263" s="93">
        <v>-0.26</v>
      </c>
      <c r="J263">
        <f t="shared" si="52"/>
        <v>-1.4606741573033708E-3</v>
      </c>
      <c r="K263" s="4">
        <v>41.99</v>
      </c>
      <c r="L263" s="4">
        <v>25.42</v>
      </c>
      <c r="M263" s="16">
        <f t="shared" si="53"/>
        <v>-6.6092000000000008E-3</v>
      </c>
      <c r="N263">
        <f t="shared" si="54"/>
        <v>0</v>
      </c>
      <c r="O263">
        <f t="shared" si="55"/>
        <v>0</v>
      </c>
      <c r="P263" s="63">
        <f t="shared" si="56"/>
        <v>0</v>
      </c>
    </row>
    <row r="264" spans="1:18" x14ac:dyDescent="0.3">
      <c r="A264">
        <f t="shared" si="57"/>
        <v>2018</v>
      </c>
      <c r="B264">
        <f t="shared" si="58"/>
        <v>9</v>
      </c>
      <c r="C264">
        <f t="shared" si="59"/>
        <v>11</v>
      </c>
      <c r="D264">
        <f t="shared" si="60"/>
        <v>4</v>
      </c>
      <c r="E264" t="str">
        <f t="shared" si="61"/>
        <v>ON</v>
      </c>
      <c r="F264" s="13">
        <f t="shared" si="50"/>
        <v>43354</v>
      </c>
      <c r="G264" s="14" t="str">
        <f t="shared" si="62"/>
        <v>Avg of 4 NM Projects</v>
      </c>
      <c r="H264" s="15">
        <f t="shared" si="51"/>
        <v>21</v>
      </c>
      <c r="I264" s="93">
        <v>0</v>
      </c>
      <c r="J264">
        <f t="shared" si="52"/>
        <v>0</v>
      </c>
      <c r="K264" s="4">
        <v>41.37</v>
      </c>
      <c r="L264" s="4">
        <v>23.94</v>
      </c>
      <c r="M264" s="16">
        <f t="shared" si="53"/>
        <v>0</v>
      </c>
      <c r="N264">
        <f t="shared" si="54"/>
        <v>1</v>
      </c>
      <c r="O264">
        <f t="shared" si="55"/>
        <v>0</v>
      </c>
      <c r="P264" s="63">
        <f t="shared" si="56"/>
        <v>0</v>
      </c>
    </row>
    <row r="265" spans="1:18" x14ac:dyDescent="0.3">
      <c r="A265">
        <f t="shared" si="57"/>
        <v>2018</v>
      </c>
      <c r="B265">
        <f t="shared" si="58"/>
        <v>9</v>
      </c>
      <c r="C265">
        <f t="shared" si="59"/>
        <v>11</v>
      </c>
      <c r="D265">
        <f t="shared" si="60"/>
        <v>4</v>
      </c>
      <c r="E265" t="str">
        <f t="shared" si="61"/>
        <v>ON</v>
      </c>
      <c r="F265" s="13">
        <f t="shared" si="50"/>
        <v>43354</v>
      </c>
      <c r="G265" s="14" t="str">
        <f t="shared" si="62"/>
        <v>Avg of 4 NM Projects</v>
      </c>
      <c r="H265" s="15">
        <f t="shared" si="51"/>
        <v>22</v>
      </c>
      <c r="I265" s="93">
        <v>-0.13</v>
      </c>
      <c r="J265">
        <f t="shared" si="52"/>
        <v>-7.3033707865168538E-4</v>
      </c>
      <c r="K265" s="4">
        <v>29.49</v>
      </c>
      <c r="L265" s="4">
        <v>21.19</v>
      </c>
      <c r="M265" s="16">
        <f t="shared" si="53"/>
        <v>-2.7547000000000001E-3</v>
      </c>
      <c r="N265">
        <f t="shared" si="54"/>
        <v>0</v>
      </c>
      <c r="O265">
        <f t="shared" si="55"/>
        <v>0</v>
      </c>
      <c r="P265" s="63">
        <f t="shared" si="56"/>
        <v>0</v>
      </c>
    </row>
    <row r="266" spans="1:18" x14ac:dyDescent="0.3">
      <c r="A266">
        <f t="shared" si="57"/>
        <v>2018</v>
      </c>
      <c r="B266">
        <f t="shared" si="58"/>
        <v>9</v>
      </c>
      <c r="C266">
        <f t="shared" si="59"/>
        <v>11</v>
      </c>
      <c r="D266">
        <f t="shared" si="60"/>
        <v>4</v>
      </c>
      <c r="E266" t="str">
        <f t="shared" si="61"/>
        <v>ON</v>
      </c>
      <c r="F266" s="13">
        <f t="shared" si="50"/>
        <v>43354</v>
      </c>
      <c r="G266" s="14" t="str">
        <f t="shared" si="62"/>
        <v>Avg of 4 NM Projects</v>
      </c>
      <c r="H266" s="15">
        <f t="shared" si="51"/>
        <v>23</v>
      </c>
      <c r="I266" s="93">
        <v>0</v>
      </c>
      <c r="J266">
        <f t="shared" si="52"/>
        <v>0</v>
      </c>
      <c r="K266" s="4">
        <v>29.86</v>
      </c>
      <c r="L266" s="4">
        <v>18.28</v>
      </c>
      <c r="M266" s="16">
        <f t="shared" si="53"/>
        <v>0</v>
      </c>
      <c r="N266">
        <f t="shared" si="54"/>
        <v>1</v>
      </c>
      <c r="O266">
        <f t="shared" si="55"/>
        <v>0</v>
      </c>
      <c r="P266" s="63">
        <f t="shared" si="56"/>
        <v>0</v>
      </c>
    </row>
    <row r="267" spans="1:18" x14ac:dyDescent="0.3">
      <c r="A267">
        <f t="shared" si="57"/>
        <v>2018</v>
      </c>
      <c r="B267">
        <f t="shared" si="58"/>
        <v>9</v>
      </c>
      <c r="C267">
        <f t="shared" si="59"/>
        <v>11</v>
      </c>
      <c r="D267">
        <f t="shared" si="60"/>
        <v>4</v>
      </c>
      <c r="E267" t="str">
        <f t="shared" si="61"/>
        <v>OFF</v>
      </c>
      <c r="F267" s="13">
        <f t="shared" si="50"/>
        <v>43354</v>
      </c>
      <c r="G267" s="14" t="str">
        <f t="shared" si="62"/>
        <v>Avg of 4 NM Projects</v>
      </c>
      <c r="H267" s="15">
        <f t="shared" si="51"/>
        <v>24</v>
      </c>
      <c r="I267" s="93">
        <v>-0.26</v>
      </c>
      <c r="J267">
        <f t="shared" si="52"/>
        <v>-1.4606741573033708E-3</v>
      </c>
      <c r="K267" s="4">
        <v>30.45</v>
      </c>
      <c r="L267" s="4">
        <v>19.88</v>
      </c>
      <c r="M267" s="16">
        <f t="shared" si="53"/>
        <v>-5.1688000000000003E-3</v>
      </c>
      <c r="N267">
        <f t="shared" si="54"/>
        <v>0</v>
      </c>
      <c r="O267">
        <f t="shared" si="55"/>
        <v>0</v>
      </c>
      <c r="P267" s="63">
        <f t="shared" si="56"/>
        <v>0</v>
      </c>
    </row>
    <row r="268" spans="1:18" x14ac:dyDescent="0.3">
      <c r="A268">
        <f t="shared" si="57"/>
        <v>2018</v>
      </c>
      <c r="B268">
        <f t="shared" si="58"/>
        <v>9</v>
      </c>
      <c r="C268">
        <f t="shared" si="59"/>
        <v>12</v>
      </c>
      <c r="D268">
        <f t="shared" si="60"/>
        <v>5</v>
      </c>
      <c r="E268" t="str">
        <f t="shared" si="61"/>
        <v>OFF</v>
      </c>
      <c r="F268" s="13">
        <f t="shared" si="50"/>
        <v>43355</v>
      </c>
      <c r="G268" s="14" t="str">
        <f t="shared" si="62"/>
        <v>Avg of 4 NM Projects</v>
      </c>
      <c r="H268" s="15">
        <f t="shared" si="51"/>
        <v>1</v>
      </c>
      <c r="I268" s="93">
        <v>0</v>
      </c>
      <c r="J268">
        <f t="shared" si="52"/>
        <v>0</v>
      </c>
      <c r="K268" s="4">
        <v>23.03</v>
      </c>
      <c r="L268" s="4">
        <v>19.37</v>
      </c>
      <c r="M268" s="16">
        <f t="shared" si="53"/>
        <v>0</v>
      </c>
      <c r="N268">
        <f t="shared" si="54"/>
        <v>1</v>
      </c>
      <c r="O268">
        <f t="shared" si="55"/>
        <v>0</v>
      </c>
      <c r="P268" s="63">
        <f t="shared" si="56"/>
        <v>0</v>
      </c>
      <c r="Q268" s="34"/>
      <c r="R268" s="34"/>
    </row>
    <row r="269" spans="1:18" x14ac:dyDescent="0.3">
      <c r="A269">
        <f t="shared" si="57"/>
        <v>2018</v>
      </c>
      <c r="B269">
        <f t="shared" si="58"/>
        <v>9</v>
      </c>
      <c r="C269">
        <f t="shared" si="59"/>
        <v>12</v>
      </c>
      <c r="D269">
        <f t="shared" si="60"/>
        <v>5</v>
      </c>
      <c r="E269" t="str">
        <f t="shared" si="61"/>
        <v>OFF</v>
      </c>
      <c r="F269" s="13">
        <f t="shared" si="50"/>
        <v>43355</v>
      </c>
      <c r="G269" s="14" t="str">
        <f t="shared" si="62"/>
        <v>Avg of 4 NM Projects</v>
      </c>
      <c r="H269" s="15">
        <f t="shared" si="51"/>
        <v>2</v>
      </c>
      <c r="I269" s="93">
        <v>0</v>
      </c>
      <c r="J269">
        <f t="shared" si="52"/>
        <v>0</v>
      </c>
      <c r="K269" s="4">
        <v>22.47</v>
      </c>
      <c r="L269" s="4">
        <v>20.9</v>
      </c>
      <c r="M269" s="16">
        <f t="shared" si="53"/>
        <v>0</v>
      </c>
      <c r="N269">
        <f t="shared" si="54"/>
        <v>1</v>
      </c>
      <c r="O269">
        <f t="shared" si="55"/>
        <v>0</v>
      </c>
      <c r="P269" s="63">
        <f t="shared" si="56"/>
        <v>0</v>
      </c>
    </row>
    <row r="270" spans="1:18" x14ac:dyDescent="0.3">
      <c r="A270">
        <f t="shared" si="57"/>
        <v>2018</v>
      </c>
      <c r="B270">
        <f t="shared" si="58"/>
        <v>9</v>
      </c>
      <c r="C270">
        <f t="shared" si="59"/>
        <v>12</v>
      </c>
      <c r="D270">
        <f t="shared" si="60"/>
        <v>5</v>
      </c>
      <c r="E270" t="str">
        <f t="shared" si="61"/>
        <v>OFF</v>
      </c>
      <c r="F270" s="13">
        <f t="shared" si="50"/>
        <v>43355</v>
      </c>
      <c r="G270" s="14" t="str">
        <f t="shared" si="62"/>
        <v>Avg of 4 NM Projects</v>
      </c>
      <c r="H270" s="15">
        <f t="shared" si="51"/>
        <v>3</v>
      </c>
      <c r="I270" s="93">
        <v>0</v>
      </c>
      <c r="J270">
        <f t="shared" si="52"/>
        <v>0</v>
      </c>
      <c r="K270" s="4">
        <v>20.79</v>
      </c>
      <c r="L270" s="4">
        <v>16.14</v>
      </c>
      <c r="M270" s="16">
        <f t="shared" si="53"/>
        <v>0</v>
      </c>
      <c r="N270">
        <f t="shared" si="54"/>
        <v>1</v>
      </c>
      <c r="O270">
        <f t="shared" si="55"/>
        <v>0</v>
      </c>
      <c r="P270" s="63">
        <f t="shared" si="56"/>
        <v>0</v>
      </c>
    </row>
    <row r="271" spans="1:18" x14ac:dyDescent="0.3">
      <c r="A271">
        <f t="shared" si="57"/>
        <v>2018</v>
      </c>
      <c r="B271">
        <f t="shared" si="58"/>
        <v>9</v>
      </c>
      <c r="C271">
        <f t="shared" si="59"/>
        <v>12</v>
      </c>
      <c r="D271">
        <f t="shared" si="60"/>
        <v>5</v>
      </c>
      <c r="E271" t="str">
        <f t="shared" si="61"/>
        <v>OFF</v>
      </c>
      <c r="F271" s="13">
        <f t="shared" si="50"/>
        <v>43355</v>
      </c>
      <c r="G271" s="14" t="str">
        <f t="shared" si="62"/>
        <v>Avg of 4 NM Projects</v>
      </c>
      <c r="H271" s="15">
        <f t="shared" si="51"/>
        <v>4</v>
      </c>
      <c r="I271" s="93">
        <v>-0.13</v>
      </c>
      <c r="J271">
        <f t="shared" si="52"/>
        <v>-7.3033707865168538E-4</v>
      </c>
      <c r="K271" s="4">
        <v>20.51</v>
      </c>
      <c r="L271" s="4">
        <v>19.93</v>
      </c>
      <c r="M271" s="16">
        <f t="shared" si="53"/>
        <v>-2.5909000000000001E-3</v>
      </c>
      <c r="N271">
        <f t="shared" si="54"/>
        <v>0</v>
      </c>
      <c r="O271">
        <f t="shared" si="55"/>
        <v>0</v>
      </c>
      <c r="P271" s="63">
        <f t="shared" si="56"/>
        <v>0</v>
      </c>
    </row>
    <row r="272" spans="1:18" x14ac:dyDescent="0.3">
      <c r="A272">
        <f t="shared" si="57"/>
        <v>2018</v>
      </c>
      <c r="B272">
        <f t="shared" si="58"/>
        <v>9</v>
      </c>
      <c r="C272">
        <f t="shared" si="59"/>
        <v>12</v>
      </c>
      <c r="D272">
        <f t="shared" si="60"/>
        <v>5</v>
      </c>
      <c r="E272" t="str">
        <f t="shared" si="61"/>
        <v>OFF</v>
      </c>
      <c r="F272" s="13">
        <f t="shared" si="50"/>
        <v>43355</v>
      </c>
      <c r="G272" s="14" t="str">
        <f t="shared" si="62"/>
        <v>Avg of 4 NM Projects</v>
      </c>
      <c r="H272" s="15">
        <f t="shared" si="51"/>
        <v>5</v>
      </c>
      <c r="I272" s="93">
        <v>-0.26</v>
      </c>
      <c r="J272">
        <f t="shared" si="52"/>
        <v>-1.4606741573033708E-3</v>
      </c>
      <c r="K272" s="4">
        <v>20.89</v>
      </c>
      <c r="L272" s="4">
        <v>18.899999999999999</v>
      </c>
      <c r="M272" s="16">
        <f t="shared" si="53"/>
        <v>-4.914E-3</v>
      </c>
      <c r="N272">
        <f t="shared" si="54"/>
        <v>0</v>
      </c>
      <c r="O272">
        <f t="shared" si="55"/>
        <v>0</v>
      </c>
      <c r="P272" s="63">
        <f t="shared" si="56"/>
        <v>0</v>
      </c>
    </row>
    <row r="273" spans="1:16" x14ac:dyDescent="0.3">
      <c r="A273">
        <f t="shared" si="57"/>
        <v>2018</v>
      </c>
      <c r="B273">
        <f t="shared" si="58"/>
        <v>9</v>
      </c>
      <c r="C273">
        <f t="shared" si="59"/>
        <v>12</v>
      </c>
      <c r="D273">
        <f t="shared" si="60"/>
        <v>5</v>
      </c>
      <c r="E273" t="str">
        <f t="shared" si="61"/>
        <v>OFF</v>
      </c>
      <c r="F273" s="13">
        <f t="shared" si="50"/>
        <v>43355</v>
      </c>
      <c r="G273" s="14" t="str">
        <f t="shared" si="62"/>
        <v>Avg of 4 NM Projects</v>
      </c>
      <c r="H273" s="15">
        <f t="shared" si="51"/>
        <v>6</v>
      </c>
      <c r="I273" s="93">
        <v>-0.13</v>
      </c>
      <c r="J273">
        <f t="shared" si="52"/>
        <v>-7.3033707865168538E-4</v>
      </c>
      <c r="K273" s="4">
        <v>23.21</v>
      </c>
      <c r="L273" s="4">
        <v>19.8</v>
      </c>
      <c r="M273" s="16">
        <f t="shared" si="53"/>
        <v>-2.5740000000000003E-3</v>
      </c>
      <c r="N273">
        <f t="shared" si="54"/>
        <v>0</v>
      </c>
      <c r="O273">
        <f t="shared" si="55"/>
        <v>0</v>
      </c>
      <c r="P273" s="63">
        <f t="shared" si="56"/>
        <v>0</v>
      </c>
    </row>
    <row r="274" spans="1:16" x14ac:dyDescent="0.3">
      <c r="A274">
        <f t="shared" si="57"/>
        <v>2018</v>
      </c>
      <c r="B274">
        <f t="shared" si="58"/>
        <v>9</v>
      </c>
      <c r="C274">
        <f t="shared" si="59"/>
        <v>12</v>
      </c>
      <c r="D274">
        <f t="shared" si="60"/>
        <v>5</v>
      </c>
      <c r="E274" t="str">
        <f t="shared" si="61"/>
        <v>OFF</v>
      </c>
      <c r="F274" s="13">
        <f t="shared" si="50"/>
        <v>43355</v>
      </c>
      <c r="G274" s="14" t="str">
        <f t="shared" si="62"/>
        <v>Avg of 4 NM Projects</v>
      </c>
      <c r="H274" s="15">
        <f t="shared" si="51"/>
        <v>7</v>
      </c>
      <c r="I274" s="93">
        <v>0</v>
      </c>
      <c r="J274">
        <f t="shared" si="52"/>
        <v>0</v>
      </c>
      <c r="K274" s="4">
        <v>29.67</v>
      </c>
      <c r="L274" s="4">
        <v>23.78</v>
      </c>
      <c r="M274" s="16">
        <f t="shared" si="53"/>
        <v>0</v>
      </c>
      <c r="N274">
        <f t="shared" si="54"/>
        <v>1</v>
      </c>
      <c r="O274">
        <f t="shared" si="55"/>
        <v>0</v>
      </c>
      <c r="P274" s="63">
        <f t="shared" si="56"/>
        <v>0</v>
      </c>
    </row>
    <row r="275" spans="1:16" x14ac:dyDescent="0.3">
      <c r="A275">
        <f t="shared" si="57"/>
        <v>2018</v>
      </c>
      <c r="B275">
        <f t="shared" si="58"/>
        <v>9</v>
      </c>
      <c r="C275">
        <f t="shared" si="59"/>
        <v>12</v>
      </c>
      <c r="D275">
        <f t="shared" si="60"/>
        <v>5</v>
      </c>
      <c r="E275" t="str">
        <f t="shared" si="61"/>
        <v>ON</v>
      </c>
      <c r="F275" s="13">
        <f t="shared" si="50"/>
        <v>43355</v>
      </c>
      <c r="G275" s="14" t="str">
        <f t="shared" si="62"/>
        <v>Avg of 4 NM Projects</v>
      </c>
      <c r="H275" s="15">
        <f t="shared" si="51"/>
        <v>8</v>
      </c>
      <c r="I275" s="93">
        <v>7.0349999999999993</v>
      </c>
      <c r="J275">
        <f t="shared" si="52"/>
        <v>3.9522471910112357E-2</v>
      </c>
      <c r="K275" s="4">
        <v>33.549999999999997</v>
      </c>
      <c r="L275" s="4">
        <v>25.03</v>
      </c>
      <c r="M275" s="16">
        <f t="shared" si="53"/>
        <v>0.17608604999999999</v>
      </c>
      <c r="N275">
        <f t="shared" si="54"/>
        <v>0</v>
      </c>
      <c r="O275">
        <f t="shared" si="55"/>
        <v>0</v>
      </c>
      <c r="P275" s="63">
        <f t="shared" si="56"/>
        <v>0</v>
      </c>
    </row>
    <row r="276" spans="1:16" x14ac:dyDescent="0.3">
      <c r="A276">
        <f t="shared" si="57"/>
        <v>2018</v>
      </c>
      <c r="B276">
        <f t="shared" si="58"/>
        <v>9</v>
      </c>
      <c r="C276">
        <f t="shared" si="59"/>
        <v>12</v>
      </c>
      <c r="D276">
        <f t="shared" si="60"/>
        <v>5</v>
      </c>
      <c r="E276" t="str">
        <f t="shared" si="61"/>
        <v>ON</v>
      </c>
      <c r="F276" s="13">
        <f t="shared" si="50"/>
        <v>43355</v>
      </c>
      <c r="G276" s="14" t="str">
        <f t="shared" si="62"/>
        <v>Avg of 4 NM Projects</v>
      </c>
      <c r="H276" s="15">
        <f t="shared" si="51"/>
        <v>9</v>
      </c>
      <c r="I276" s="93">
        <v>31.615000000000002</v>
      </c>
      <c r="J276">
        <f t="shared" si="52"/>
        <v>0.17761235955056182</v>
      </c>
      <c r="K276" s="4">
        <v>33.24</v>
      </c>
      <c r="L276" s="4">
        <v>31.59</v>
      </c>
      <c r="M276" s="16">
        <f t="shared" si="53"/>
        <v>0.99871785000000013</v>
      </c>
      <c r="N276">
        <f t="shared" si="54"/>
        <v>0</v>
      </c>
      <c r="O276">
        <f t="shared" si="55"/>
        <v>0</v>
      </c>
      <c r="P276" s="63">
        <f t="shared" si="56"/>
        <v>0</v>
      </c>
    </row>
    <row r="277" spans="1:16" x14ac:dyDescent="0.3">
      <c r="A277">
        <f t="shared" si="57"/>
        <v>2018</v>
      </c>
      <c r="B277">
        <f t="shared" si="58"/>
        <v>9</v>
      </c>
      <c r="C277">
        <f t="shared" si="59"/>
        <v>12</v>
      </c>
      <c r="D277">
        <f t="shared" si="60"/>
        <v>5</v>
      </c>
      <c r="E277" t="str">
        <f t="shared" si="61"/>
        <v>ON</v>
      </c>
      <c r="F277" s="13">
        <f t="shared" si="50"/>
        <v>43355</v>
      </c>
      <c r="G277" s="14" t="str">
        <f t="shared" si="62"/>
        <v>Avg of 4 NM Projects</v>
      </c>
      <c r="H277" s="15">
        <f t="shared" si="51"/>
        <v>10</v>
      </c>
      <c r="I277" s="93">
        <v>79.615000000000009</v>
      </c>
      <c r="J277">
        <f t="shared" si="52"/>
        <v>0.44727528089887647</v>
      </c>
      <c r="K277" s="4">
        <v>34.31</v>
      </c>
      <c r="L277" s="4">
        <v>32.31</v>
      </c>
      <c r="M277" s="16">
        <f t="shared" si="53"/>
        <v>2.5723606500000007</v>
      </c>
      <c r="N277">
        <f t="shared" si="54"/>
        <v>0</v>
      </c>
      <c r="O277">
        <f t="shared" si="55"/>
        <v>0</v>
      </c>
      <c r="P277" s="63">
        <f t="shared" si="56"/>
        <v>0</v>
      </c>
    </row>
    <row r="278" spans="1:16" x14ac:dyDescent="0.3">
      <c r="A278">
        <f t="shared" si="57"/>
        <v>2018</v>
      </c>
      <c r="B278">
        <f t="shared" si="58"/>
        <v>9</v>
      </c>
      <c r="C278">
        <f t="shared" si="59"/>
        <v>12</v>
      </c>
      <c r="D278">
        <f t="shared" si="60"/>
        <v>5</v>
      </c>
      <c r="E278" t="str">
        <f t="shared" si="61"/>
        <v>ON</v>
      </c>
      <c r="F278" s="13">
        <f t="shared" si="50"/>
        <v>43355</v>
      </c>
      <c r="G278" s="14" t="str">
        <f t="shared" si="62"/>
        <v>Avg of 4 NM Projects</v>
      </c>
      <c r="H278" s="15">
        <f t="shared" si="51"/>
        <v>11</v>
      </c>
      <c r="I278" s="93">
        <v>89.344999999999999</v>
      </c>
      <c r="J278">
        <f t="shared" si="52"/>
        <v>0.50193820224719099</v>
      </c>
      <c r="K278" s="4">
        <v>33.32</v>
      </c>
      <c r="L278" s="4">
        <v>29.1</v>
      </c>
      <c r="M278" s="16">
        <f t="shared" si="53"/>
        <v>2.5999395000000001</v>
      </c>
      <c r="N278">
        <f t="shared" si="54"/>
        <v>0</v>
      </c>
      <c r="O278">
        <f t="shared" si="55"/>
        <v>1</v>
      </c>
      <c r="P278" s="63">
        <f t="shared" si="56"/>
        <v>0</v>
      </c>
    </row>
    <row r="279" spans="1:16" x14ac:dyDescent="0.3">
      <c r="A279">
        <f t="shared" si="57"/>
        <v>2018</v>
      </c>
      <c r="B279">
        <f t="shared" si="58"/>
        <v>9</v>
      </c>
      <c r="C279">
        <f t="shared" si="59"/>
        <v>12</v>
      </c>
      <c r="D279">
        <f t="shared" si="60"/>
        <v>5</v>
      </c>
      <c r="E279" t="str">
        <f t="shared" si="61"/>
        <v>ON</v>
      </c>
      <c r="F279" s="13">
        <f t="shared" si="50"/>
        <v>43355</v>
      </c>
      <c r="G279" s="14" t="str">
        <f t="shared" si="62"/>
        <v>Avg of 4 NM Projects</v>
      </c>
      <c r="H279" s="15">
        <f t="shared" si="51"/>
        <v>12</v>
      </c>
      <c r="I279" s="93">
        <v>79.61</v>
      </c>
      <c r="J279">
        <f t="shared" si="52"/>
        <v>0.44724719101123595</v>
      </c>
      <c r="K279" s="4">
        <v>32.43</v>
      </c>
      <c r="L279" s="4">
        <v>25.57</v>
      </c>
      <c r="M279" s="16">
        <f t="shared" si="53"/>
        <v>2.0356277</v>
      </c>
      <c r="N279">
        <f t="shared" si="54"/>
        <v>0</v>
      </c>
      <c r="O279">
        <f t="shared" si="55"/>
        <v>0</v>
      </c>
      <c r="P279" s="63">
        <f t="shared" si="56"/>
        <v>0</v>
      </c>
    </row>
    <row r="280" spans="1:16" x14ac:dyDescent="0.3">
      <c r="A280">
        <f t="shared" si="57"/>
        <v>2018</v>
      </c>
      <c r="B280">
        <f t="shared" si="58"/>
        <v>9</v>
      </c>
      <c r="C280">
        <f t="shared" si="59"/>
        <v>12</v>
      </c>
      <c r="D280">
        <f t="shared" si="60"/>
        <v>5</v>
      </c>
      <c r="E280" t="str">
        <f t="shared" si="61"/>
        <v>ON</v>
      </c>
      <c r="F280" s="13">
        <f t="shared" si="50"/>
        <v>43355</v>
      </c>
      <c r="G280" s="14" t="str">
        <f t="shared" si="62"/>
        <v>Avg of 4 NM Projects</v>
      </c>
      <c r="H280" s="15">
        <f t="shared" si="51"/>
        <v>13</v>
      </c>
      <c r="I280" s="93">
        <v>95.105000000000004</v>
      </c>
      <c r="J280">
        <f t="shared" si="52"/>
        <v>0.53429775280898884</v>
      </c>
      <c r="K280" s="4">
        <v>32.68</v>
      </c>
      <c r="L280" s="4">
        <v>29.77</v>
      </c>
      <c r="M280" s="16">
        <f t="shared" si="53"/>
        <v>2.8312758499999999</v>
      </c>
      <c r="N280">
        <f t="shared" si="54"/>
        <v>0</v>
      </c>
      <c r="O280">
        <f t="shared" si="55"/>
        <v>1</v>
      </c>
      <c r="P280" s="63">
        <f t="shared" si="56"/>
        <v>0</v>
      </c>
    </row>
    <row r="281" spans="1:16" x14ac:dyDescent="0.3">
      <c r="A281">
        <f t="shared" si="57"/>
        <v>2018</v>
      </c>
      <c r="B281">
        <f t="shared" si="58"/>
        <v>9</v>
      </c>
      <c r="C281">
        <f t="shared" si="59"/>
        <v>12</v>
      </c>
      <c r="D281">
        <f t="shared" si="60"/>
        <v>5</v>
      </c>
      <c r="E281" t="str">
        <f t="shared" si="61"/>
        <v>ON</v>
      </c>
      <c r="F281" s="13">
        <f t="shared" si="50"/>
        <v>43355</v>
      </c>
      <c r="G281" s="14" t="str">
        <f t="shared" si="62"/>
        <v>Avg of 4 NM Projects</v>
      </c>
      <c r="H281" s="15">
        <f t="shared" si="51"/>
        <v>14</v>
      </c>
      <c r="I281" s="93">
        <v>87.81</v>
      </c>
      <c r="J281">
        <f t="shared" si="52"/>
        <v>0.49331460674157307</v>
      </c>
      <c r="K281" s="4">
        <v>34.33</v>
      </c>
      <c r="L281" s="4">
        <v>26.21</v>
      </c>
      <c r="M281" s="16">
        <f t="shared" si="53"/>
        <v>2.3015001000000002</v>
      </c>
      <c r="N281">
        <f t="shared" si="54"/>
        <v>0</v>
      </c>
      <c r="O281">
        <f t="shared" si="55"/>
        <v>0</v>
      </c>
      <c r="P281" s="63">
        <f t="shared" si="56"/>
        <v>0</v>
      </c>
    </row>
    <row r="282" spans="1:16" x14ac:dyDescent="0.3">
      <c r="A282">
        <f t="shared" si="57"/>
        <v>2018</v>
      </c>
      <c r="B282">
        <f t="shared" si="58"/>
        <v>9</v>
      </c>
      <c r="C282">
        <f t="shared" si="59"/>
        <v>12</v>
      </c>
      <c r="D282">
        <f t="shared" si="60"/>
        <v>5</v>
      </c>
      <c r="E282" t="str">
        <f t="shared" si="61"/>
        <v>ON</v>
      </c>
      <c r="F282" s="13">
        <f t="shared" si="50"/>
        <v>43355</v>
      </c>
      <c r="G282" s="14" t="str">
        <f t="shared" si="62"/>
        <v>Avg of 4 NM Projects</v>
      </c>
      <c r="H282" s="15">
        <f t="shared" si="51"/>
        <v>15</v>
      </c>
      <c r="I282" s="93">
        <v>86.14</v>
      </c>
      <c r="J282">
        <f t="shared" si="52"/>
        <v>0.4839325842696629</v>
      </c>
      <c r="K282" s="4">
        <v>35.85</v>
      </c>
      <c r="L282" s="4">
        <v>26.33</v>
      </c>
      <c r="M282" s="16">
        <f t="shared" si="53"/>
        <v>2.2680661999999998</v>
      </c>
      <c r="N282">
        <f t="shared" si="54"/>
        <v>0</v>
      </c>
      <c r="O282">
        <f t="shared" si="55"/>
        <v>0</v>
      </c>
      <c r="P282" s="63">
        <f t="shared" si="56"/>
        <v>0</v>
      </c>
    </row>
    <row r="283" spans="1:16" x14ac:dyDescent="0.3">
      <c r="A283">
        <f t="shared" si="57"/>
        <v>2018</v>
      </c>
      <c r="B283">
        <f t="shared" si="58"/>
        <v>9</v>
      </c>
      <c r="C283">
        <f t="shared" si="59"/>
        <v>12</v>
      </c>
      <c r="D283">
        <f t="shared" si="60"/>
        <v>5</v>
      </c>
      <c r="E283" t="str">
        <f t="shared" si="61"/>
        <v>ON</v>
      </c>
      <c r="F283" s="13">
        <f t="shared" si="50"/>
        <v>43355</v>
      </c>
      <c r="G283" s="14" t="str">
        <f t="shared" si="62"/>
        <v>Avg of 4 NM Projects</v>
      </c>
      <c r="H283" s="15">
        <f t="shared" si="51"/>
        <v>16</v>
      </c>
      <c r="I283" s="93">
        <v>68.215000000000003</v>
      </c>
      <c r="J283">
        <f t="shared" si="52"/>
        <v>0.38323033707865173</v>
      </c>
      <c r="K283" s="4">
        <v>35.909999999999997</v>
      </c>
      <c r="L283" s="4">
        <v>24.45</v>
      </c>
      <c r="M283" s="16">
        <f t="shared" si="53"/>
        <v>1.6678567500000001</v>
      </c>
      <c r="N283">
        <f t="shared" si="54"/>
        <v>0</v>
      </c>
      <c r="O283">
        <f t="shared" si="55"/>
        <v>0</v>
      </c>
      <c r="P283" s="63">
        <f t="shared" si="56"/>
        <v>0</v>
      </c>
    </row>
    <row r="284" spans="1:16" x14ac:dyDescent="0.3">
      <c r="A284">
        <f t="shared" si="57"/>
        <v>2018</v>
      </c>
      <c r="B284">
        <f t="shared" si="58"/>
        <v>9</v>
      </c>
      <c r="C284">
        <f t="shared" si="59"/>
        <v>12</v>
      </c>
      <c r="D284">
        <f t="shared" si="60"/>
        <v>5</v>
      </c>
      <c r="E284" t="str">
        <f t="shared" si="61"/>
        <v>ON</v>
      </c>
      <c r="F284" s="13">
        <f t="shared" si="50"/>
        <v>43355</v>
      </c>
      <c r="G284" s="14" t="str">
        <f t="shared" si="62"/>
        <v>Avg of 4 NM Projects</v>
      </c>
      <c r="H284" s="15">
        <f t="shared" si="51"/>
        <v>17</v>
      </c>
      <c r="I284" s="93">
        <v>43.774999999999999</v>
      </c>
      <c r="J284">
        <f t="shared" si="52"/>
        <v>0.24592696629213481</v>
      </c>
      <c r="K284" s="4">
        <v>35.97</v>
      </c>
      <c r="L284" s="4">
        <v>23.61</v>
      </c>
      <c r="M284" s="16">
        <f t="shared" si="53"/>
        <v>1.03352775</v>
      </c>
      <c r="N284">
        <f t="shared" si="54"/>
        <v>0</v>
      </c>
      <c r="O284">
        <f t="shared" si="55"/>
        <v>0</v>
      </c>
      <c r="P284" s="63">
        <f t="shared" si="56"/>
        <v>0</v>
      </c>
    </row>
    <row r="285" spans="1:16" x14ac:dyDescent="0.3">
      <c r="A285">
        <f t="shared" si="57"/>
        <v>2018</v>
      </c>
      <c r="B285">
        <f t="shared" si="58"/>
        <v>9</v>
      </c>
      <c r="C285">
        <f t="shared" si="59"/>
        <v>12</v>
      </c>
      <c r="D285">
        <f t="shared" si="60"/>
        <v>5</v>
      </c>
      <c r="E285" t="str">
        <f t="shared" si="61"/>
        <v>ON</v>
      </c>
      <c r="F285" s="13">
        <f t="shared" ref="F285:F348" si="63">+F261+1</f>
        <v>43355</v>
      </c>
      <c r="G285" s="14" t="str">
        <f t="shared" si="62"/>
        <v>Avg of 4 NM Projects</v>
      </c>
      <c r="H285" s="15">
        <f t="shared" ref="H285:H348" si="64">H261</f>
        <v>18</v>
      </c>
      <c r="I285" s="93">
        <v>25.089999999999996</v>
      </c>
      <c r="J285">
        <f t="shared" si="52"/>
        <v>0.14095505617977527</v>
      </c>
      <c r="K285" s="4">
        <v>37.229999999999997</v>
      </c>
      <c r="L285" s="4">
        <v>25.77</v>
      </c>
      <c r="M285" s="16">
        <f t="shared" si="53"/>
        <v>0.6465692999999999</v>
      </c>
      <c r="N285">
        <f t="shared" si="54"/>
        <v>0</v>
      </c>
      <c r="O285">
        <f t="shared" si="55"/>
        <v>0</v>
      </c>
      <c r="P285" s="63">
        <f t="shared" si="56"/>
        <v>0</v>
      </c>
    </row>
    <row r="286" spans="1:16" x14ac:dyDescent="0.3">
      <c r="A286">
        <f t="shared" si="57"/>
        <v>2018</v>
      </c>
      <c r="B286">
        <f t="shared" si="58"/>
        <v>9</v>
      </c>
      <c r="C286">
        <f t="shared" si="59"/>
        <v>12</v>
      </c>
      <c r="D286">
        <f t="shared" si="60"/>
        <v>5</v>
      </c>
      <c r="E286" t="str">
        <f t="shared" si="61"/>
        <v>ON</v>
      </c>
      <c r="F286" s="13">
        <f t="shared" si="63"/>
        <v>43355</v>
      </c>
      <c r="G286" s="14" t="str">
        <f t="shared" si="62"/>
        <v>Avg of 4 NM Projects</v>
      </c>
      <c r="H286" s="15">
        <f t="shared" si="64"/>
        <v>19</v>
      </c>
      <c r="I286" s="93">
        <v>6.02</v>
      </c>
      <c r="J286">
        <f t="shared" si="52"/>
        <v>3.3820224719101122E-2</v>
      </c>
      <c r="K286" s="4">
        <v>35.9</v>
      </c>
      <c r="L286" s="4">
        <v>26.25</v>
      </c>
      <c r="M286" s="16">
        <f t="shared" si="53"/>
        <v>0.15802499999999997</v>
      </c>
      <c r="N286">
        <f t="shared" si="54"/>
        <v>0</v>
      </c>
      <c r="O286">
        <f t="shared" si="55"/>
        <v>0</v>
      </c>
      <c r="P286" s="63">
        <f t="shared" si="56"/>
        <v>0</v>
      </c>
    </row>
    <row r="287" spans="1:16" x14ac:dyDescent="0.3">
      <c r="A287">
        <f t="shared" si="57"/>
        <v>2018</v>
      </c>
      <c r="B287">
        <f t="shared" si="58"/>
        <v>9</v>
      </c>
      <c r="C287">
        <f t="shared" si="59"/>
        <v>12</v>
      </c>
      <c r="D287">
        <f t="shared" si="60"/>
        <v>5</v>
      </c>
      <c r="E287" t="str">
        <f t="shared" si="61"/>
        <v>ON</v>
      </c>
      <c r="F287" s="13">
        <f t="shared" si="63"/>
        <v>43355</v>
      </c>
      <c r="G287" s="14" t="str">
        <f t="shared" si="62"/>
        <v>Avg of 4 NM Projects</v>
      </c>
      <c r="H287" s="15">
        <f t="shared" si="64"/>
        <v>20</v>
      </c>
      <c r="I287" s="93">
        <v>-0.13</v>
      </c>
      <c r="J287">
        <f t="shared" si="52"/>
        <v>-7.3033707865168538E-4</v>
      </c>
      <c r="K287" s="4">
        <v>38.26</v>
      </c>
      <c r="L287" s="4">
        <v>32.25</v>
      </c>
      <c r="M287" s="16">
        <f t="shared" si="53"/>
        <v>-4.1925E-3</v>
      </c>
      <c r="N287">
        <f t="shared" si="54"/>
        <v>0</v>
      </c>
      <c r="O287">
        <f t="shared" si="55"/>
        <v>0</v>
      </c>
      <c r="P287" s="63">
        <f t="shared" si="56"/>
        <v>0</v>
      </c>
    </row>
    <row r="288" spans="1:16" x14ac:dyDescent="0.3">
      <c r="A288">
        <f t="shared" si="57"/>
        <v>2018</v>
      </c>
      <c r="B288">
        <f t="shared" si="58"/>
        <v>9</v>
      </c>
      <c r="C288">
        <f t="shared" si="59"/>
        <v>12</v>
      </c>
      <c r="D288">
        <f t="shared" si="60"/>
        <v>5</v>
      </c>
      <c r="E288" t="str">
        <f t="shared" si="61"/>
        <v>ON</v>
      </c>
      <c r="F288" s="13">
        <f t="shared" si="63"/>
        <v>43355</v>
      </c>
      <c r="G288" s="14" t="str">
        <f t="shared" si="62"/>
        <v>Avg of 4 NM Projects</v>
      </c>
      <c r="H288" s="15">
        <f t="shared" si="64"/>
        <v>21</v>
      </c>
      <c r="I288" s="93">
        <v>0</v>
      </c>
      <c r="J288">
        <f t="shared" si="52"/>
        <v>0</v>
      </c>
      <c r="K288" s="4">
        <v>35.61</v>
      </c>
      <c r="L288" s="4">
        <v>32.31</v>
      </c>
      <c r="M288" s="16">
        <f t="shared" si="53"/>
        <v>0</v>
      </c>
      <c r="N288">
        <f t="shared" si="54"/>
        <v>1</v>
      </c>
      <c r="O288">
        <f t="shared" si="55"/>
        <v>0</v>
      </c>
      <c r="P288" s="63">
        <f t="shared" si="56"/>
        <v>0</v>
      </c>
    </row>
    <row r="289" spans="1:18" x14ac:dyDescent="0.3">
      <c r="A289">
        <f t="shared" si="57"/>
        <v>2018</v>
      </c>
      <c r="B289">
        <f t="shared" si="58"/>
        <v>9</v>
      </c>
      <c r="C289">
        <f t="shared" si="59"/>
        <v>12</v>
      </c>
      <c r="D289">
        <f t="shared" si="60"/>
        <v>5</v>
      </c>
      <c r="E289" t="str">
        <f t="shared" si="61"/>
        <v>ON</v>
      </c>
      <c r="F289" s="13">
        <f t="shared" si="63"/>
        <v>43355</v>
      </c>
      <c r="G289" s="14" t="str">
        <f t="shared" si="62"/>
        <v>Avg of 4 NM Projects</v>
      </c>
      <c r="H289" s="15">
        <f t="shared" si="64"/>
        <v>22</v>
      </c>
      <c r="I289" s="93">
        <v>-0.13</v>
      </c>
      <c r="J289">
        <f t="shared" si="52"/>
        <v>-7.3033707865168538E-4</v>
      </c>
      <c r="K289" s="4">
        <v>33.58</v>
      </c>
      <c r="L289" s="4">
        <v>30.79</v>
      </c>
      <c r="M289" s="16">
        <f t="shared" si="53"/>
        <v>-4.0026999999999997E-3</v>
      </c>
      <c r="N289">
        <f t="shared" si="54"/>
        <v>0</v>
      </c>
      <c r="O289">
        <f t="shared" si="55"/>
        <v>0</v>
      </c>
      <c r="P289" s="63">
        <f t="shared" si="56"/>
        <v>0</v>
      </c>
    </row>
    <row r="290" spans="1:18" x14ac:dyDescent="0.3">
      <c r="A290">
        <f t="shared" si="57"/>
        <v>2018</v>
      </c>
      <c r="B290">
        <f t="shared" si="58"/>
        <v>9</v>
      </c>
      <c r="C290">
        <f t="shared" si="59"/>
        <v>12</v>
      </c>
      <c r="D290">
        <f t="shared" si="60"/>
        <v>5</v>
      </c>
      <c r="E290" t="str">
        <f t="shared" si="61"/>
        <v>ON</v>
      </c>
      <c r="F290" s="13">
        <f t="shared" si="63"/>
        <v>43355</v>
      </c>
      <c r="G290" s="14" t="str">
        <f t="shared" si="62"/>
        <v>Avg of 4 NM Projects</v>
      </c>
      <c r="H290" s="15">
        <f t="shared" si="64"/>
        <v>23</v>
      </c>
      <c r="I290" s="93">
        <v>-0.13</v>
      </c>
      <c r="J290">
        <f t="shared" si="52"/>
        <v>-7.3033707865168538E-4</v>
      </c>
      <c r="K290" s="4">
        <v>26.32</v>
      </c>
      <c r="L290" s="4">
        <v>25.45</v>
      </c>
      <c r="M290" s="16">
        <f t="shared" si="53"/>
        <v>-3.3084999999999998E-3</v>
      </c>
      <c r="N290">
        <f t="shared" si="54"/>
        <v>0</v>
      </c>
      <c r="O290">
        <f t="shared" si="55"/>
        <v>0</v>
      </c>
      <c r="P290" s="63">
        <f t="shared" si="56"/>
        <v>0</v>
      </c>
    </row>
    <row r="291" spans="1:18" x14ac:dyDescent="0.3">
      <c r="A291">
        <f t="shared" si="57"/>
        <v>2018</v>
      </c>
      <c r="B291">
        <f t="shared" si="58"/>
        <v>9</v>
      </c>
      <c r="C291">
        <f t="shared" si="59"/>
        <v>12</v>
      </c>
      <c r="D291">
        <f t="shared" si="60"/>
        <v>5</v>
      </c>
      <c r="E291" t="str">
        <f t="shared" si="61"/>
        <v>OFF</v>
      </c>
      <c r="F291" s="13">
        <f t="shared" si="63"/>
        <v>43355</v>
      </c>
      <c r="G291" s="14" t="str">
        <f t="shared" si="62"/>
        <v>Avg of 4 NM Projects</v>
      </c>
      <c r="H291" s="15">
        <f t="shared" si="64"/>
        <v>24</v>
      </c>
      <c r="I291" s="93">
        <v>0</v>
      </c>
      <c r="J291">
        <f t="shared" si="52"/>
        <v>0</v>
      </c>
      <c r="K291" s="4">
        <v>27.3</v>
      </c>
      <c r="L291" s="4">
        <v>23.08</v>
      </c>
      <c r="M291" s="16">
        <f t="shared" si="53"/>
        <v>0</v>
      </c>
      <c r="N291">
        <f t="shared" si="54"/>
        <v>1</v>
      </c>
      <c r="O291">
        <f t="shared" si="55"/>
        <v>0</v>
      </c>
      <c r="P291" s="63">
        <f t="shared" si="56"/>
        <v>0</v>
      </c>
    </row>
    <row r="292" spans="1:18" x14ac:dyDescent="0.3">
      <c r="A292">
        <f t="shared" si="57"/>
        <v>2018</v>
      </c>
      <c r="B292">
        <f t="shared" si="58"/>
        <v>9</v>
      </c>
      <c r="C292">
        <f t="shared" si="59"/>
        <v>13</v>
      </c>
      <c r="D292">
        <f t="shared" si="60"/>
        <v>6</v>
      </c>
      <c r="E292" t="str">
        <f t="shared" si="61"/>
        <v>OFF</v>
      </c>
      <c r="F292" s="13">
        <f t="shared" si="63"/>
        <v>43356</v>
      </c>
      <c r="G292" s="14" t="str">
        <f t="shared" si="62"/>
        <v>Avg of 4 NM Projects</v>
      </c>
      <c r="H292" s="15">
        <f t="shared" si="64"/>
        <v>1</v>
      </c>
      <c r="I292" s="93">
        <v>-0.13</v>
      </c>
      <c r="J292">
        <f t="shared" si="52"/>
        <v>-7.3033707865168538E-4</v>
      </c>
      <c r="K292" s="4">
        <v>22.46</v>
      </c>
      <c r="L292" s="4">
        <v>20.18</v>
      </c>
      <c r="M292" s="16">
        <f t="shared" si="53"/>
        <v>-2.6234000000000001E-3</v>
      </c>
      <c r="N292">
        <f t="shared" si="54"/>
        <v>0</v>
      </c>
      <c r="O292">
        <f t="shared" si="55"/>
        <v>0</v>
      </c>
      <c r="P292" s="63">
        <f t="shared" si="56"/>
        <v>0</v>
      </c>
      <c r="Q292" s="34"/>
      <c r="R292" s="34"/>
    </row>
    <row r="293" spans="1:18" x14ac:dyDescent="0.3">
      <c r="A293">
        <f t="shared" si="57"/>
        <v>2018</v>
      </c>
      <c r="B293">
        <f t="shared" si="58"/>
        <v>9</v>
      </c>
      <c r="C293">
        <f t="shared" si="59"/>
        <v>13</v>
      </c>
      <c r="D293">
        <f t="shared" si="60"/>
        <v>6</v>
      </c>
      <c r="E293" t="str">
        <f t="shared" si="61"/>
        <v>OFF</v>
      </c>
      <c r="F293" s="13">
        <f t="shared" si="63"/>
        <v>43356</v>
      </c>
      <c r="G293" s="14" t="str">
        <f t="shared" si="62"/>
        <v>Avg of 4 NM Projects</v>
      </c>
      <c r="H293" s="15">
        <f t="shared" si="64"/>
        <v>2</v>
      </c>
      <c r="I293" s="93">
        <v>0</v>
      </c>
      <c r="J293">
        <f t="shared" si="52"/>
        <v>0</v>
      </c>
      <c r="K293" s="4">
        <v>21.99</v>
      </c>
      <c r="L293" s="4">
        <v>20.89</v>
      </c>
      <c r="M293" s="16">
        <f t="shared" si="53"/>
        <v>0</v>
      </c>
      <c r="N293">
        <f t="shared" si="54"/>
        <v>1</v>
      </c>
      <c r="O293">
        <f t="shared" si="55"/>
        <v>0</v>
      </c>
      <c r="P293" s="63">
        <f t="shared" si="56"/>
        <v>0</v>
      </c>
    </row>
    <row r="294" spans="1:18" x14ac:dyDescent="0.3">
      <c r="A294">
        <f t="shared" si="57"/>
        <v>2018</v>
      </c>
      <c r="B294">
        <f t="shared" si="58"/>
        <v>9</v>
      </c>
      <c r="C294">
        <f t="shared" si="59"/>
        <v>13</v>
      </c>
      <c r="D294">
        <f t="shared" si="60"/>
        <v>6</v>
      </c>
      <c r="E294" t="str">
        <f t="shared" si="61"/>
        <v>OFF</v>
      </c>
      <c r="F294" s="13">
        <f t="shared" si="63"/>
        <v>43356</v>
      </c>
      <c r="G294" s="14" t="str">
        <f t="shared" si="62"/>
        <v>Avg of 4 NM Projects</v>
      </c>
      <c r="H294" s="15">
        <f t="shared" si="64"/>
        <v>3</v>
      </c>
      <c r="I294" s="93">
        <v>0</v>
      </c>
      <c r="J294">
        <f t="shared" si="52"/>
        <v>0</v>
      </c>
      <c r="K294" s="4">
        <v>20.11</v>
      </c>
      <c r="L294" s="4">
        <v>19.89</v>
      </c>
      <c r="M294" s="16">
        <f t="shared" si="53"/>
        <v>0</v>
      </c>
      <c r="N294">
        <f t="shared" si="54"/>
        <v>1</v>
      </c>
      <c r="O294">
        <f t="shared" si="55"/>
        <v>0</v>
      </c>
      <c r="P294" s="63">
        <f t="shared" si="56"/>
        <v>0</v>
      </c>
    </row>
    <row r="295" spans="1:18" x14ac:dyDescent="0.3">
      <c r="A295">
        <f t="shared" si="57"/>
        <v>2018</v>
      </c>
      <c r="B295">
        <f t="shared" si="58"/>
        <v>9</v>
      </c>
      <c r="C295">
        <f t="shared" si="59"/>
        <v>13</v>
      </c>
      <c r="D295">
        <f t="shared" si="60"/>
        <v>6</v>
      </c>
      <c r="E295" t="str">
        <f t="shared" si="61"/>
        <v>OFF</v>
      </c>
      <c r="F295" s="13">
        <f t="shared" si="63"/>
        <v>43356</v>
      </c>
      <c r="G295" s="14" t="str">
        <f t="shared" si="62"/>
        <v>Avg of 4 NM Projects</v>
      </c>
      <c r="H295" s="15">
        <f t="shared" si="64"/>
        <v>4</v>
      </c>
      <c r="I295" s="93">
        <v>-0.13</v>
      </c>
      <c r="J295">
        <f t="shared" si="52"/>
        <v>-7.3033707865168538E-4</v>
      </c>
      <c r="K295" s="4">
        <v>19.940000000000001</v>
      </c>
      <c r="L295" s="4">
        <v>19.89</v>
      </c>
      <c r="M295" s="16">
        <f t="shared" si="53"/>
        <v>-2.5857000000000002E-3</v>
      </c>
      <c r="N295">
        <f t="shared" si="54"/>
        <v>0</v>
      </c>
      <c r="O295">
        <f t="shared" si="55"/>
        <v>0</v>
      </c>
      <c r="P295" s="63">
        <f t="shared" si="56"/>
        <v>0</v>
      </c>
    </row>
    <row r="296" spans="1:18" x14ac:dyDescent="0.3">
      <c r="A296">
        <f t="shared" si="57"/>
        <v>2018</v>
      </c>
      <c r="B296">
        <f t="shared" si="58"/>
        <v>9</v>
      </c>
      <c r="C296">
        <f t="shared" si="59"/>
        <v>13</v>
      </c>
      <c r="D296">
        <f t="shared" si="60"/>
        <v>6</v>
      </c>
      <c r="E296" t="str">
        <f t="shared" si="61"/>
        <v>OFF</v>
      </c>
      <c r="F296" s="13">
        <f t="shared" si="63"/>
        <v>43356</v>
      </c>
      <c r="G296" s="14" t="str">
        <f t="shared" si="62"/>
        <v>Avg of 4 NM Projects</v>
      </c>
      <c r="H296" s="15">
        <f t="shared" si="64"/>
        <v>5</v>
      </c>
      <c r="I296" s="93">
        <v>-0.26</v>
      </c>
      <c r="J296">
        <f t="shared" si="52"/>
        <v>-1.4606741573033708E-3</v>
      </c>
      <c r="K296" s="4">
        <v>20.440000000000001</v>
      </c>
      <c r="L296" s="4">
        <v>20.25</v>
      </c>
      <c r="M296" s="16">
        <f t="shared" si="53"/>
        <v>-5.2650000000000006E-3</v>
      </c>
      <c r="N296">
        <f t="shared" si="54"/>
        <v>0</v>
      </c>
      <c r="O296">
        <f t="shared" si="55"/>
        <v>0</v>
      </c>
      <c r="P296" s="63">
        <f t="shared" si="56"/>
        <v>0</v>
      </c>
    </row>
    <row r="297" spans="1:18" x14ac:dyDescent="0.3">
      <c r="A297">
        <f t="shared" si="57"/>
        <v>2018</v>
      </c>
      <c r="B297">
        <f t="shared" si="58"/>
        <v>9</v>
      </c>
      <c r="C297">
        <f t="shared" si="59"/>
        <v>13</v>
      </c>
      <c r="D297">
        <f t="shared" si="60"/>
        <v>6</v>
      </c>
      <c r="E297" t="str">
        <f t="shared" si="61"/>
        <v>OFF</v>
      </c>
      <c r="F297" s="13">
        <f t="shared" si="63"/>
        <v>43356</v>
      </c>
      <c r="G297" s="14" t="str">
        <f t="shared" si="62"/>
        <v>Avg of 4 NM Projects</v>
      </c>
      <c r="H297" s="15">
        <f t="shared" si="64"/>
        <v>6</v>
      </c>
      <c r="I297" s="93">
        <v>-0.26</v>
      </c>
      <c r="J297">
        <f t="shared" si="52"/>
        <v>-1.4606741573033708E-3</v>
      </c>
      <c r="K297" s="4">
        <v>23.34</v>
      </c>
      <c r="L297" s="4">
        <v>21.35</v>
      </c>
      <c r="M297" s="16">
        <f t="shared" si="53"/>
        <v>-5.5510000000000004E-3</v>
      </c>
      <c r="N297">
        <f t="shared" si="54"/>
        <v>0</v>
      </c>
      <c r="O297">
        <f t="shared" si="55"/>
        <v>0</v>
      </c>
      <c r="P297" s="63">
        <f t="shared" si="56"/>
        <v>0</v>
      </c>
    </row>
    <row r="298" spans="1:18" x14ac:dyDescent="0.3">
      <c r="A298">
        <f t="shared" si="57"/>
        <v>2018</v>
      </c>
      <c r="B298">
        <f t="shared" si="58"/>
        <v>9</v>
      </c>
      <c r="C298">
        <f t="shared" si="59"/>
        <v>13</v>
      </c>
      <c r="D298">
        <f t="shared" si="60"/>
        <v>6</v>
      </c>
      <c r="E298" t="str">
        <f t="shared" si="61"/>
        <v>OFF</v>
      </c>
      <c r="F298" s="13">
        <f t="shared" si="63"/>
        <v>43356</v>
      </c>
      <c r="G298" s="14" t="str">
        <f t="shared" si="62"/>
        <v>Avg of 4 NM Projects</v>
      </c>
      <c r="H298" s="15">
        <f t="shared" si="64"/>
        <v>7</v>
      </c>
      <c r="I298" s="93">
        <v>0.64</v>
      </c>
      <c r="J298">
        <f t="shared" si="52"/>
        <v>3.5955056179775282E-3</v>
      </c>
      <c r="K298" s="4">
        <v>31.67</v>
      </c>
      <c r="L298" s="4">
        <v>33.94</v>
      </c>
      <c r="M298" s="16">
        <f t="shared" si="53"/>
        <v>2.1721599999999997E-2</v>
      </c>
      <c r="N298">
        <f t="shared" si="54"/>
        <v>0</v>
      </c>
      <c r="O298">
        <f t="shared" si="55"/>
        <v>0</v>
      </c>
      <c r="P298" s="63">
        <f t="shared" si="56"/>
        <v>0</v>
      </c>
    </row>
    <row r="299" spans="1:18" x14ac:dyDescent="0.3">
      <c r="A299">
        <f t="shared" si="57"/>
        <v>2018</v>
      </c>
      <c r="B299">
        <f t="shared" si="58"/>
        <v>9</v>
      </c>
      <c r="C299">
        <f t="shared" si="59"/>
        <v>13</v>
      </c>
      <c r="D299">
        <f t="shared" si="60"/>
        <v>6</v>
      </c>
      <c r="E299" t="str">
        <f t="shared" si="61"/>
        <v>ON</v>
      </c>
      <c r="F299" s="13">
        <f t="shared" si="63"/>
        <v>43356</v>
      </c>
      <c r="G299" s="14" t="str">
        <f t="shared" si="62"/>
        <v>Avg of 4 NM Projects</v>
      </c>
      <c r="H299" s="15">
        <f t="shared" si="64"/>
        <v>8</v>
      </c>
      <c r="I299" s="93">
        <v>15.875</v>
      </c>
      <c r="J299">
        <f t="shared" si="52"/>
        <v>8.9185393258426962E-2</v>
      </c>
      <c r="K299" s="4">
        <v>33.840000000000003</v>
      </c>
      <c r="L299" s="4">
        <v>35.47</v>
      </c>
      <c r="M299" s="16">
        <f t="shared" si="53"/>
        <v>0.5630862499999999</v>
      </c>
      <c r="N299">
        <f t="shared" si="54"/>
        <v>0</v>
      </c>
      <c r="O299">
        <f t="shared" si="55"/>
        <v>0</v>
      </c>
      <c r="P299" s="63">
        <f t="shared" si="56"/>
        <v>0</v>
      </c>
    </row>
    <row r="300" spans="1:18" x14ac:dyDescent="0.3">
      <c r="A300">
        <f t="shared" si="57"/>
        <v>2018</v>
      </c>
      <c r="B300">
        <f t="shared" si="58"/>
        <v>9</v>
      </c>
      <c r="C300">
        <f t="shared" si="59"/>
        <v>13</v>
      </c>
      <c r="D300">
        <f t="shared" si="60"/>
        <v>6</v>
      </c>
      <c r="E300" t="str">
        <f t="shared" si="61"/>
        <v>ON</v>
      </c>
      <c r="F300" s="13">
        <f t="shared" si="63"/>
        <v>43356</v>
      </c>
      <c r="G300" s="14" t="str">
        <f t="shared" si="62"/>
        <v>Avg of 4 NM Projects</v>
      </c>
      <c r="H300" s="15">
        <f t="shared" si="64"/>
        <v>9</v>
      </c>
      <c r="I300" s="93">
        <v>48.129999999999995</v>
      </c>
      <c r="J300">
        <f t="shared" si="52"/>
        <v>0.27039325842696627</v>
      </c>
      <c r="K300" s="4">
        <v>32.96</v>
      </c>
      <c r="L300" s="4">
        <v>35.04</v>
      </c>
      <c r="M300" s="16">
        <f t="shared" si="53"/>
        <v>1.6864751999999998</v>
      </c>
      <c r="N300">
        <f t="shared" si="54"/>
        <v>0</v>
      </c>
      <c r="O300">
        <f t="shared" si="55"/>
        <v>0</v>
      </c>
      <c r="P300" s="63">
        <f t="shared" si="56"/>
        <v>0</v>
      </c>
    </row>
    <row r="301" spans="1:18" x14ac:dyDescent="0.3">
      <c r="A301">
        <f t="shared" si="57"/>
        <v>2018</v>
      </c>
      <c r="B301">
        <f t="shared" si="58"/>
        <v>9</v>
      </c>
      <c r="C301">
        <f t="shared" si="59"/>
        <v>13</v>
      </c>
      <c r="D301">
        <f t="shared" si="60"/>
        <v>6</v>
      </c>
      <c r="E301" t="str">
        <f t="shared" si="61"/>
        <v>ON</v>
      </c>
      <c r="F301" s="13">
        <f t="shared" si="63"/>
        <v>43356</v>
      </c>
      <c r="G301" s="14" t="str">
        <f t="shared" si="62"/>
        <v>Avg of 4 NM Projects</v>
      </c>
      <c r="H301" s="15">
        <f t="shared" si="64"/>
        <v>10</v>
      </c>
      <c r="I301" s="93">
        <v>84.350000000000009</v>
      </c>
      <c r="J301">
        <f t="shared" si="52"/>
        <v>0.47387640449438206</v>
      </c>
      <c r="K301" s="4">
        <v>35.950000000000003</v>
      </c>
      <c r="L301" s="4">
        <v>35.36</v>
      </c>
      <c r="M301" s="16">
        <f t="shared" si="53"/>
        <v>2.9826160000000006</v>
      </c>
      <c r="N301">
        <f t="shared" si="54"/>
        <v>0</v>
      </c>
      <c r="O301">
        <f t="shared" si="55"/>
        <v>0</v>
      </c>
      <c r="P301" s="63">
        <f t="shared" si="56"/>
        <v>0</v>
      </c>
    </row>
    <row r="302" spans="1:18" x14ac:dyDescent="0.3">
      <c r="A302">
        <f t="shared" si="57"/>
        <v>2018</v>
      </c>
      <c r="B302">
        <f t="shared" si="58"/>
        <v>9</v>
      </c>
      <c r="C302">
        <f t="shared" si="59"/>
        <v>13</v>
      </c>
      <c r="D302">
        <f t="shared" si="60"/>
        <v>6</v>
      </c>
      <c r="E302" t="str">
        <f t="shared" si="61"/>
        <v>ON</v>
      </c>
      <c r="F302" s="13">
        <f t="shared" si="63"/>
        <v>43356</v>
      </c>
      <c r="G302" s="14" t="str">
        <f t="shared" si="62"/>
        <v>Avg of 4 NM Projects</v>
      </c>
      <c r="H302" s="15">
        <f t="shared" si="64"/>
        <v>11</v>
      </c>
      <c r="I302" s="93">
        <v>122.10999999999999</v>
      </c>
      <c r="J302">
        <f t="shared" si="52"/>
        <v>0.68601123595505609</v>
      </c>
      <c r="K302" s="4">
        <v>30.69</v>
      </c>
      <c r="L302" s="4">
        <v>31.69</v>
      </c>
      <c r="M302" s="16">
        <f t="shared" si="53"/>
        <v>3.8696658999999993</v>
      </c>
      <c r="N302">
        <f t="shared" si="54"/>
        <v>0</v>
      </c>
      <c r="O302">
        <f t="shared" si="55"/>
        <v>1</v>
      </c>
      <c r="P302" s="63">
        <f t="shared" si="56"/>
        <v>0</v>
      </c>
    </row>
    <row r="303" spans="1:18" x14ac:dyDescent="0.3">
      <c r="A303">
        <f t="shared" si="57"/>
        <v>2018</v>
      </c>
      <c r="B303">
        <f t="shared" si="58"/>
        <v>9</v>
      </c>
      <c r="C303">
        <f t="shared" si="59"/>
        <v>13</v>
      </c>
      <c r="D303">
        <f t="shared" si="60"/>
        <v>6</v>
      </c>
      <c r="E303" t="str">
        <f t="shared" si="61"/>
        <v>ON</v>
      </c>
      <c r="F303" s="13">
        <f t="shared" si="63"/>
        <v>43356</v>
      </c>
      <c r="G303" s="14" t="str">
        <f t="shared" si="62"/>
        <v>Avg of 4 NM Projects</v>
      </c>
      <c r="H303" s="15">
        <f t="shared" si="64"/>
        <v>12</v>
      </c>
      <c r="I303" s="93">
        <v>140.80000000000001</v>
      </c>
      <c r="J303">
        <f t="shared" si="52"/>
        <v>0.79101123595505629</v>
      </c>
      <c r="K303" s="4">
        <v>33.31</v>
      </c>
      <c r="L303" s="4">
        <v>29.19</v>
      </c>
      <c r="M303" s="16">
        <f t="shared" si="53"/>
        <v>4.1099519999999998</v>
      </c>
      <c r="N303">
        <f t="shared" si="54"/>
        <v>0</v>
      </c>
      <c r="O303">
        <f t="shared" si="55"/>
        <v>1</v>
      </c>
      <c r="P303" s="63">
        <f t="shared" si="56"/>
        <v>0</v>
      </c>
    </row>
    <row r="304" spans="1:18" x14ac:dyDescent="0.3">
      <c r="A304">
        <f t="shared" si="57"/>
        <v>2018</v>
      </c>
      <c r="B304">
        <f t="shared" si="58"/>
        <v>9</v>
      </c>
      <c r="C304">
        <f t="shared" si="59"/>
        <v>13</v>
      </c>
      <c r="D304">
        <f t="shared" si="60"/>
        <v>6</v>
      </c>
      <c r="E304" t="str">
        <f t="shared" si="61"/>
        <v>ON</v>
      </c>
      <c r="F304" s="13">
        <f t="shared" si="63"/>
        <v>43356</v>
      </c>
      <c r="G304" s="14" t="str">
        <f t="shared" si="62"/>
        <v>Avg of 4 NM Projects</v>
      </c>
      <c r="H304" s="15">
        <f t="shared" si="64"/>
        <v>13</v>
      </c>
      <c r="I304" s="93">
        <v>143.23000000000002</v>
      </c>
      <c r="J304">
        <f t="shared" si="52"/>
        <v>0.80466292134831474</v>
      </c>
      <c r="K304" s="4">
        <v>32.43</v>
      </c>
      <c r="L304" s="4">
        <v>39.229999999999997</v>
      </c>
      <c r="M304" s="16">
        <f t="shared" si="53"/>
        <v>5.6189129000000007</v>
      </c>
      <c r="N304">
        <f t="shared" si="54"/>
        <v>0</v>
      </c>
      <c r="O304">
        <f t="shared" si="55"/>
        <v>1</v>
      </c>
      <c r="P304" s="63">
        <f t="shared" si="56"/>
        <v>0</v>
      </c>
    </row>
    <row r="305" spans="1:18" x14ac:dyDescent="0.3">
      <c r="A305">
        <f t="shared" si="57"/>
        <v>2018</v>
      </c>
      <c r="B305">
        <f t="shared" si="58"/>
        <v>9</v>
      </c>
      <c r="C305">
        <f t="shared" si="59"/>
        <v>13</v>
      </c>
      <c r="D305">
        <f t="shared" si="60"/>
        <v>6</v>
      </c>
      <c r="E305" t="str">
        <f t="shared" si="61"/>
        <v>ON</v>
      </c>
      <c r="F305" s="13">
        <f t="shared" si="63"/>
        <v>43356</v>
      </c>
      <c r="G305" s="14" t="str">
        <f t="shared" si="62"/>
        <v>Avg of 4 NM Projects</v>
      </c>
      <c r="H305" s="15">
        <f t="shared" si="64"/>
        <v>14</v>
      </c>
      <c r="I305" s="93">
        <v>137.72999999999999</v>
      </c>
      <c r="J305">
        <f t="shared" si="52"/>
        <v>0.77376404494382012</v>
      </c>
      <c r="K305" s="4">
        <v>33.369999999999997</v>
      </c>
      <c r="L305" s="4">
        <v>39.369999999999997</v>
      </c>
      <c r="M305" s="16">
        <f t="shared" si="53"/>
        <v>5.4224300999999997</v>
      </c>
      <c r="N305">
        <f t="shared" si="54"/>
        <v>0</v>
      </c>
      <c r="O305">
        <f t="shared" si="55"/>
        <v>1</v>
      </c>
      <c r="P305" s="63">
        <f t="shared" si="56"/>
        <v>0</v>
      </c>
    </row>
    <row r="306" spans="1:18" x14ac:dyDescent="0.3">
      <c r="A306">
        <f t="shared" si="57"/>
        <v>2018</v>
      </c>
      <c r="B306">
        <f t="shared" si="58"/>
        <v>9</v>
      </c>
      <c r="C306">
        <f t="shared" si="59"/>
        <v>13</v>
      </c>
      <c r="D306">
        <f t="shared" si="60"/>
        <v>6</v>
      </c>
      <c r="E306" t="str">
        <f t="shared" si="61"/>
        <v>ON</v>
      </c>
      <c r="F306" s="13">
        <f t="shared" si="63"/>
        <v>43356</v>
      </c>
      <c r="G306" s="14" t="str">
        <f t="shared" si="62"/>
        <v>Avg of 4 NM Projects</v>
      </c>
      <c r="H306" s="15">
        <f t="shared" si="64"/>
        <v>15</v>
      </c>
      <c r="I306" s="93">
        <v>127.22999999999999</v>
      </c>
      <c r="J306">
        <f t="shared" si="52"/>
        <v>0.71477528089887632</v>
      </c>
      <c r="K306" s="4">
        <v>34.89</v>
      </c>
      <c r="L306" s="4">
        <v>41.45</v>
      </c>
      <c r="M306" s="16">
        <f t="shared" si="53"/>
        <v>5.2736834999999997</v>
      </c>
      <c r="N306">
        <f t="shared" si="54"/>
        <v>0</v>
      </c>
      <c r="O306">
        <f t="shared" si="55"/>
        <v>1</v>
      </c>
      <c r="P306" s="63">
        <f t="shared" si="56"/>
        <v>0</v>
      </c>
    </row>
    <row r="307" spans="1:18" x14ac:dyDescent="0.3">
      <c r="A307">
        <f t="shared" si="57"/>
        <v>2018</v>
      </c>
      <c r="B307">
        <f t="shared" si="58"/>
        <v>9</v>
      </c>
      <c r="C307">
        <f t="shared" si="59"/>
        <v>13</v>
      </c>
      <c r="D307">
        <f t="shared" si="60"/>
        <v>6</v>
      </c>
      <c r="E307" t="str">
        <f t="shared" si="61"/>
        <v>ON</v>
      </c>
      <c r="F307" s="13">
        <f t="shared" si="63"/>
        <v>43356</v>
      </c>
      <c r="G307" s="14" t="str">
        <f t="shared" si="62"/>
        <v>Avg of 4 NM Projects</v>
      </c>
      <c r="H307" s="15">
        <f t="shared" si="64"/>
        <v>16</v>
      </c>
      <c r="I307" s="93">
        <v>105.99</v>
      </c>
      <c r="J307">
        <f t="shared" si="52"/>
        <v>0.59544943820224716</v>
      </c>
      <c r="K307" s="4">
        <v>35.340000000000003</v>
      </c>
      <c r="L307" s="4">
        <v>41.22</v>
      </c>
      <c r="M307" s="16">
        <f t="shared" si="53"/>
        <v>4.3689077999999997</v>
      </c>
      <c r="N307">
        <f t="shared" si="54"/>
        <v>0</v>
      </c>
      <c r="O307">
        <f t="shared" si="55"/>
        <v>1</v>
      </c>
      <c r="P307" s="63">
        <f t="shared" si="56"/>
        <v>0</v>
      </c>
    </row>
    <row r="308" spans="1:18" x14ac:dyDescent="0.3">
      <c r="A308">
        <f t="shared" si="57"/>
        <v>2018</v>
      </c>
      <c r="B308">
        <f t="shared" si="58"/>
        <v>9</v>
      </c>
      <c r="C308">
        <f t="shared" si="59"/>
        <v>13</v>
      </c>
      <c r="D308">
        <f t="shared" si="60"/>
        <v>6</v>
      </c>
      <c r="E308" t="str">
        <f t="shared" si="61"/>
        <v>ON</v>
      </c>
      <c r="F308" s="13">
        <f t="shared" si="63"/>
        <v>43356</v>
      </c>
      <c r="G308" s="14" t="str">
        <f t="shared" si="62"/>
        <v>Avg of 4 NM Projects</v>
      </c>
      <c r="H308" s="15">
        <f t="shared" si="64"/>
        <v>17</v>
      </c>
      <c r="I308" s="93">
        <v>75.644999999999996</v>
      </c>
      <c r="J308">
        <f t="shared" si="52"/>
        <v>0.42497191011235952</v>
      </c>
      <c r="K308" s="4">
        <v>35.200000000000003</v>
      </c>
      <c r="L308" s="4">
        <v>43.56</v>
      </c>
      <c r="M308" s="16">
        <f t="shared" si="53"/>
        <v>3.2950962000000001</v>
      </c>
      <c r="N308">
        <f t="shared" si="54"/>
        <v>0</v>
      </c>
      <c r="O308">
        <f t="shared" si="55"/>
        <v>0</v>
      </c>
      <c r="P308" s="63">
        <f t="shared" si="56"/>
        <v>0</v>
      </c>
    </row>
    <row r="309" spans="1:18" x14ac:dyDescent="0.3">
      <c r="A309">
        <f t="shared" si="57"/>
        <v>2018</v>
      </c>
      <c r="B309">
        <f t="shared" si="58"/>
        <v>9</v>
      </c>
      <c r="C309">
        <f t="shared" si="59"/>
        <v>13</v>
      </c>
      <c r="D309">
        <f t="shared" si="60"/>
        <v>6</v>
      </c>
      <c r="E309" t="str">
        <f t="shared" si="61"/>
        <v>ON</v>
      </c>
      <c r="F309" s="13">
        <f t="shared" si="63"/>
        <v>43356</v>
      </c>
      <c r="G309" s="14" t="str">
        <f t="shared" si="62"/>
        <v>Avg of 4 NM Projects</v>
      </c>
      <c r="H309" s="15">
        <f t="shared" si="64"/>
        <v>18</v>
      </c>
      <c r="I309" s="93">
        <v>44.16</v>
      </c>
      <c r="J309">
        <f t="shared" si="52"/>
        <v>0.24808988764044942</v>
      </c>
      <c r="K309" s="4">
        <v>35.090000000000003</v>
      </c>
      <c r="L309" s="4">
        <v>44.54</v>
      </c>
      <c r="M309" s="16">
        <f t="shared" si="53"/>
        <v>1.9668863999999999</v>
      </c>
      <c r="N309">
        <f t="shared" si="54"/>
        <v>0</v>
      </c>
      <c r="O309">
        <f t="shared" si="55"/>
        <v>0</v>
      </c>
      <c r="P309" s="63">
        <f t="shared" si="56"/>
        <v>0</v>
      </c>
    </row>
    <row r="310" spans="1:18" x14ac:dyDescent="0.3">
      <c r="A310">
        <f t="shared" si="57"/>
        <v>2018</v>
      </c>
      <c r="B310">
        <f t="shared" si="58"/>
        <v>9</v>
      </c>
      <c r="C310">
        <f t="shared" si="59"/>
        <v>13</v>
      </c>
      <c r="D310">
        <f t="shared" si="60"/>
        <v>6</v>
      </c>
      <c r="E310" t="str">
        <f t="shared" si="61"/>
        <v>ON</v>
      </c>
      <c r="F310" s="13">
        <f t="shared" si="63"/>
        <v>43356</v>
      </c>
      <c r="G310" s="14" t="str">
        <f t="shared" si="62"/>
        <v>Avg of 4 NM Projects</v>
      </c>
      <c r="H310" s="15">
        <f t="shared" si="64"/>
        <v>19</v>
      </c>
      <c r="I310" s="93">
        <v>8.19</v>
      </c>
      <c r="J310">
        <f t="shared" si="52"/>
        <v>4.6011235955056178E-2</v>
      </c>
      <c r="K310" s="4">
        <v>35.51</v>
      </c>
      <c r="L310" s="4">
        <v>46.44</v>
      </c>
      <c r="M310" s="16">
        <f t="shared" si="53"/>
        <v>0.3803436</v>
      </c>
      <c r="N310">
        <f t="shared" si="54"/>
        <v>0</v>
      </c>
      <c r="O310">
        <f t="shared" si="55"/>
        <v>0</v>
      </c>
      <c r="P310" s="63">
        <f t="shared" si="56"/>
        <v>0</v>
      </c>
    </row>
    <row r="311" spans="1:18" x14ac:dyDescent="0.3">
      <c r="A311">
        <f t="shared" si="57"/>
        <v>2018</v>
      </c>
      <c r="B311">
        <f t="shared" si="58"/>
        <v>9</v>
      </c>
      <c r="C311">
        <f t="shared" si="59"/>
        <v>13</v>
      </c>
      <c r="D311">
        <f t="shared" si="60"/>
        <v>6</v>
      </c>
      <c r="E311" t="str">
        <f t="shared" si="61"/>
        <v>ON</v>
      </c>
      <c r="F311" s="13">
        <f t="shared" si="63"/>
        <v>43356</v>
      </c>
      <c r="G311" s="14" t="str">
        <f t="shared" si="62"/>
        <v>Avg of 4 NM Projects</v>
      </c>
      <c r="H311" s="15">
        <f t="shared" si="64"/>
        <v>20</v>
      </c>
      <c r="I311" s="93">
        <v>0</v>
      </c>
      <c r="J311">
        <f t="shared" si="52"/>
        <v>0</v>
      </c>
      <c r="K311" s="4">
        <v>35.35</v>
      </c>
      <c r="L311" s="4">
        <v>46.58</v>
      </c>
      <c r="M311" s="16">
        <f t="shared" si="53"/>
        <v>0</v>
      </c>
      <c r="N311">
        <f t="shared" si="54"/>
        <v>1</v>
      </c>
      <c r="O311">
        <f t="shared" si="55"/>
        <v>0</v>
      </c>
      <c r="P311" s="63">
        <f t="shared" si="56"/>
        <v>0</v>
      </c>
    </row>
    <row r="312" spans="1:18" x14ac:dyDescent="0.3">
      <c r="A312">
        <f t="shared" si="57"/>
        <v>2018</v>
      </c>
      <c r="B312">
        <f t="shared" si="58"/>
        <v>9</v>
      </c>
      <c r="C312">
        <f t="shared" si="59"/>
        <v>13</v>
      </c>
      <c r="D312">
        <f t="shared" si="60"/>
        <v>6</v>
      </c>
      <c r="E312" t="str">
        <f t="shared" si="61"/>
        <v>ON</v>
      </c>
      <c r="F312" s="13">
        <f t="shared" si="63"/>
        <v>43356</v>
      </c>
      <c r="G312" s="14" t="str">
        <f t="shared" si="62"/>
        <v>Avg of 4 NM Projects</v>
      </c>
      <c r="H312" s="15">
        <f t="shared" si="64"/>
        <v>21</v>
      </c>
      <c r="I312" s="93">
        <v>-0.13</v>
      </c>
      <c r="J312">
        <f t="shared" si="52"/>
        <v>-7.3033707865168538E-4</v>
      </c>
      <c r="K312" s="4">
        <v>34.21</v>
      </c>
      <c r="L312" s="4">
        <v>50.11</v>
      </c>
      <c r="M312" s="16">
        <f t="shared" si="53"/>
        <v>-6.5143000000000006E-3</v>
      </c>
      <c r="N312">
        <f t="shared" si="54"/>
        <v>0</v>
      </c>
      <c r="O312">
        <f t="shared" si="55"/>
        <v>0</v>
      </c>
      <c r="P312" s="63">
        <f t="shared" si="56"/>
        <v>0</v>
      </c>
    </row>
    <row r="313" spans="1:18" x14ac:dyDescent="0.3">
      <c r="A313">
        <f t="shared" si="57"/>
        <v>2018</v>
      </c>
      <c r="B313">
        <f t="shared" si="58"/>
        <v>9</v>
      </c>
      <c r="C313">
        <f t="shared" si="59"/>
        <v>13</v>
      </c>
      <c r="D313">
        <f t="shared" si="60"/>
        <v>6</v>
      </c>
      <c r="E313" t="str">
        <f t="shared" si="61"/>
        <v>ON</v>
      </c>
      <c r="F313" s="13">
        <f t="shared" si="63"/>
        <v>43356</v>
      </c>
      <c r="G313" s="14" t="str">
        <f t="shared" si="62"/>
        <v>Avg of 4 NM Projects</v>
      </c>
      <c r="H313" s="15">
        <f t="shared" si="64"/>
        <v>22</v>
      </c>
      <c r="I313" s="93">
        <v>0</v>
      </c>
      <c r="J313">
        <f t="shared" si="52"/>
        <v>0</v>
      </c>
      <c r="K313" s="4">
        <v>29.96</v>
      </c>
      <c r="L313" s="4">
        <v>46.18</v>
      </c>
      <c r="M313" s="16">
        <f t="shared" si="53"/>
        <v>0</v>
      </c>
      <c r="N313">
        <f t="shared" si="54"/>
        <v>1</v>
      </c>
      <c r="O313">
        <f t="shared" si="55"/>
        <v>0</v>
      </c>
      <c r="P313" s="63">
        <f t="shared" si="56"/>
        <v>0</v>
      </c>
    </row>
    <row r="314" spans="1:18" x14ac:dyDescent="0.3">
      <c r="A314">
        <f t="shared" si="57"/>
        <v>2018</v>
      </c>
      <c r="B314">
        <f t="shared" si="58"/>
        <v>9</v>
      </c>
      <c r="C314">
        <f t="shared" si="59"/>
        <v>13</v>
      </c>
      <c r="D314">
        <f t="shared" si="60"/>
        <v>6</v>
      </c>
      <c r="E314" t="str">
        <f t="shared" si="61"/>
        <v>ON</v>
      </c>
      <c r="F314" s="13">
        <f t="shared" si="63"/>
        <v>43356</v>
      </c>
      <c r="G314" s="14" t="str">
        <f t="shared" si="62"/>
        <v>Avg of 4 NM Projects</v>
      </c>
      <c r="H314" s="15">
        <f t="shared" si="64"/>
        <v>23</v>
      </c>
      <c r="I314" s="93">
        <v>-0.26</v>
      </c>
      <c r="J314">
        <f t="shared" si="52"/>
        <v>-1.4606741573033708E-3</v>
      </c>
      <c r="K314" s="4">
        <v>26.32</v>
      </c>
      <c r="L314" s="4">
        <v>37.83</v>
      </c>
      <c r="M314" s="16">
        <f t="shared" si="53"/>
        <v>-9.8358000000000004E-3</v>
      </c>
      <c r="N314">
        <f t="shared" si="54"/>
        <v>0</v>
      </c>
      <c r="O314">
        <f t="shared" si="55"/>
        <v>0</v>
      </c>
      <c r="P314" s="63">
        <f t="shared" si="56"/>
        <v>0</v>
      </c>
    </row>
    <row r="315" spans="1:18" x14ac:dyDescent="0.3">
      <c r="A315">
        <f t="shared" si="57"/>
        <v>2018</v>
      </c>
      <c r="B315">
        <f t="shared" si="58"/>
        <v>9</v>
      </c>
      <c r="C315">
        <f t="shared" si="59"/>
        <v>13</v>
      </c>
      <c r="D315">
        <f t="shared" si="60"/>
        <v>6</v>
      </c>
      <c r="E315" t="str">
        <f t="shared" si="61"/>
        <v>OFF</v>
      </c>
      <c r="F315" s="13">
        <f t="shared" si="63"/>
        <v>43356</v>
      </c>
      <c r="G315" s="14" t="str">
        <f t="shared" si="62"/>
        <v>Avg of 4 NM Projects</v>
      </c>
      <c r="H315" s="15">
        <f t="shared" si="64"/>
        <v>24</v>
      </c>
      <c r="I315" s="93">
        <v>-0.26</v>
      </c>
      <c r="J315">
        <f t="shared" si="52"/>
        <v>-1.4606741573033708E-3</v>
      </c>
      <c r="K315" s="4">
        <v>26.8</v>
      </c>
      <c r="L315" s="4">
        <v>36.159999999999997</v>
      </c>
      <c r="M315" s="16">
        <f t="shared" si="53"/>
        <v>-9.4015999999999995E-3</v>
      </c>
      <c r="N315">
        <f t="shared" si="54"/>
        <v>0</v>
      </c>
      <c r="O315">
        <f t="shared" si="55"/>
        <v>0</v>
      </c>
      <c r="P315" s="63">
        <f t="shared" si="56"/>
        <v>0</v>
      </c>
    </row>
    <row r="316" spans="1:18" x14ac:dyDescent="0.3">
      <c r="A316">
        <f t="shared" si="57"/>
        <v>2018</v>
      </c>
      <c r="B316">
        <f t="shared" si="58"/>
        <v>9</v>
      </c>
      <c r="C316">
        <f t="shared" si="59"/>
        <v>14</v>
      </c>
      <c r="D316">
        <f t="shared" si="60"/>
        <v>7</v>
      </c>
      <c r="E316" t="str">
        <f t="shared" si="61"/>
        <v>OFF</v>
      </c>
      <c r="F316" s="13">
        <f t="shared" si="63"/>
        <v>43357</v>
      </c>
      <c r="G316" s="14" t="str">
        <f t="shared" si="62"/>
        <v>Avg of 4 NM Projects</v>
      </c>
      <c r="H316" s="15">
        <f t="shared" si="64"/>
        <v>1</v>
      </c>
      <c r="I316" s="93">
        <v>0</v>
      </c>
      <c r="J316">
        <f t="shared" si="52"/>
        <v>0</v>
      </c>
      <c r="K316" s="4">
        <v>23.95</v>
      </c>
      <c r="L316" s="4">
        <v>25.01</v>
      </c>
      <c r="M316" s="16">
        <f t="shared" si="53"/>
        <v>0</v>
      </c>
      <c r="N316">
        <f t="shared" si="54"/>
        <v>1</v>
      </c>
      <c r="O316">
        <f t="shared" si="55"/>
        <v>0</v>
      </c>
      <c r="P316" s="63">
        <f t="shared" si="56"/>
        <v>0</v>
      </c>
      <c r="Q316" s="34"/>
      <c r="R316" s="34"/>
    </row>
    <row r="317" spans="1:18" x14ac:dyDescent="0.3">
      <c r="A317">
        <f t="shared" si="57"/>
        <v>2018</v>
      </c>
      <c r="B317">
        <f t="shared" si="58"/>
        <v>9</v>
      </c>
      <c r="C317">
        <f t="shared" si="59"/>
        <v>14</v>
      </c>
      <c r="D317">
        <f t="shared" si="60"/>
        <v>7</v>
      </c>
      <c r="E317" t="str">
        <f t="shared" si="61"/>
        <v>OFF</v>
      </c>
      <c r="F317" s="13">
        <f t="shared" si="63"/>
        <v>43357</v>
      </c>
      <c r="G317" s="14" t="str">
        <f t="shared" si="62"/>
        <v>Avg of 4 NM Projects</v>
      </c>
      <c r="H317" s="15">
        <f t="shared" si="64"/>
        <v>2</v>
      </c>
      <c r="I317" s="93">
        <v>0</v>
      </c>
      <c r="J317">
        <f t="shared" si="52"/>
        <v>0</v>
      </c>
      <c r="K317" s="4">
        <v>23.74</v>
      </c>
      <c r="L317" s="4">
        <v>23.63</v>
      </c>
      <c r="M317" s="16">
        <f t="shared" si="53"/>
        <v>0</v>
      </c>
      <c r="N317">
        <f t="shared" si="54"/>
        <v>1</v>
      </c>
      <c r="O317">
        <f t="shared" si="55"/>
        <v>0</v>
      </c>
      <c r="P317" s="63">
        <f t="shared" si="56"/>
        <v>0</v>
      </c>
    </row>
    <row r="318" spans="1:18" x14ac:dyDescent="0.3">
      <c r="A318">
        <f t="shared" si="57"/>
        <v>2018</v>
      </c>
      <c r="B318">
        <f t="shared" si="58"/>
        <v>9</v>
      </c>
      <c r="C318">
        <f t="shared" si="59"/>
        <v>14</v>
      </c>
      <c r="D318">
        <f t="shared" si="60"/>
        <v>7</v>
      </c>
      <c r="E318" t="str">
        <f t="shared" si="61"/>
        <v>OFF</v>
      </c>
      <c r="F318" s="13">
        <f t="shared" si="63"/>
        <v>43357</v>
      </c>
      <c r="G318" s="14" t="str">
        <f t="shared" si="62"/>
        <v>Avg of 4 NM Projects</v>
      </c>
      <c r="H318" s="15">
        <f t="shared" si="64"/>
        <v>3</v>
      </c>
      <c r="I318" s="93">
        <v>-0.26</v>
      </c>
      <c r="J318">
        <f t="shared" si="52"/>
        <v>-1.4606741573033708E-3</v>
      </c>
      <c r="K318" s="4">
        <v>22.52</v>
      </c>
      <c r="L318" s="4">
        <v>24.2</v>
      </c>
      <c r="M318" s="16">
        <f t="shared" si="53"/>
        <v>-6.2919999999999998E-3</v>
      </c>
      <c r="N318">
        <f t="shared" si="54"/>
        <v>0</v>
      </c>
      <c r="O318">
        <f t="shared" si="55"/>
        <v>0</v>
      </c>
      <c r="P318" s="63">
        <f t="shared" si="56"/>
        <v>0</v>
      </c>
    </row>
    <row r="319" spans="1:18" x14ac:dyDescent="0.3">
      <c r="A319">
        <f t="shared" si="57"/>
        <v>2018</v>
      </c>
      <c r="B319">
        <f t="shared" si="58"/>
        <v>9</v>
      </c>
      <c r="C319">
        <f t="shared" si="59"/>
        <v>14</v>
      </c>
      <c r="D319">
        <f t="shared" si="60"/>
        <v>7</v>
      </c>
      <c r="E319" t="str">
        <f t="shared" si="61"/>
        <v>OFF</v>
      </c>
      <c r="F319" s="13">
        <f t="shared" si="63"/>
        <v>43357</v>
      </c>
      <c r="G319" s="14" t="str">
        <f t="shared" si="62"/>
        <v>Avg of 4 NM Projects</v>
      </c>
      <c r="H319" s="15">
        <f t="shared" si="64"/>
        <v>4</v>
      </c>
      <c r="I319" s="93">
        <v>-0.13</v>
      </c>
      <c r="J319">
        <f t="shared" si="52"/>
        <v>-7.3033707865168538E-4</v>
      </c>
      <c r="K319" s="4">
        <v>22.7</v>
      </c>
      <c r="L319" s="4">
        <v>23.46</v>
      </c>
      <c r="M319" s="16">
        <f t="shared" si="53"/>
        <v>-3.0498000000000001E-3</v>
      </c>
      <c r="N319">
        <f t="shared" si="54"/>
        <v>0</v>
      </c>
      <c r="O319">
        <f t="shared" si="55"/>
        <v>0</v>
      </c>
      <c r="P319" s="63">
        <f t="shared" si="56"/>
        <v>0</v>
      </c>
    </row>
    <row r="320" spans="1:18" x14ac:dyDescent="0.3">
      <c r="A320">
        <f t="shared" si="57"/>
        <v>2018</v>
      </c>
      <c r="B320">
        <f t="shared" si="58"/>
        <v>9</v>
      </c>
      <c r="C320">
        <f t="shared" si="59"/>
        <v>14</v>
      </c>
      <c r="D320">
        <f t="shared" si="60"/>
        <v>7</v>
      </c>
      <c r="E320" t="str">
        <f t="shared" si="61"/>
        <v>OFF</v>
      </c>
      <c r="F320" s="13">
        <f t="shared" si="63"/>
        <v>43357</v>
      </c>
      <c r="G320" s="14" t="str">
        <f t="shared" si="62"/>
        <v>Avg of 4 NM Projects</v>
      </c>
      <c r="H320" s="15">
        <f t="shared" si="64"/>
        <v>5</v>
      </c>
      <c r="I320" s="93">
        <v>0</v>
      </c>
      <c r="J320">
        <f t="shared" si="52"/>
        <v>0</v>
      </c>
      <c r="K320" s="4">
        <v>21.7</v>
      </c>
      <c r="L320" s="4">
        <v>23.74</v>
      </c>
      <c r="M320" s="16">
        <f t="shared" si="53"/>
        <v>0</v>
      </c>
      <c r="N320">
        <f t="shared" si="54"/>
        <v>1</v>
      </c>
      <c r="O320">
        <f t="shared" si="55"/>
        <v>0</v>
      </c>
      <c r="P320" s="63">
        <f t="shared" si="56"/>
        <v>0</v>
      </c>
    </row>
    <row r="321" spans="1:16" x14ac:dyDescent="0.3">
      <c r="A321">
        <f t="shared" si="57"/>
        <v>2018</v>
      </c>
      <c r="B321">
        <f t="shared" si="58"/>
        <v>9</v>
      </c>
      <c r="C321">
        <f t="shared" si="59"/>
        <v>14</v>
      </c>
      <c r="D321">
        <f t="shared" si="60"/>
        <v>7</v>
      </c>
      <c r="E321" t="str">
        <f t="shared" si="61"/>
        <v>OFF</v>
      </c>
      <c r="F321" s="13">
        <f t="shared" si="63"/>
        <v>43357</v>
      </c>
      <c r="G321" s="14" t="str">
        <f t="shared" si="62"/>
        <v>Avg of 4 NM Projects</v>
      </c>
      <c r="H321" s="15">
        <f t="shared" si="64"/>
        <v>6</v>
      </c>
      <c r="I321" s="93">
        <v>-0.26</v>
      </c>
      <c r="J321">
        <f t="shared" si="52"/>
        <v>-1.4606741573033708E-3</v>
      </c>
      <c r="K321" s="4">
        <v>24.64</v>
      </c>
      <c r="L321" s="4">
        <v>26.04</v>
      </c>
      <c r="M321" s="16">
        <f t="shared" si="53"/>
        <v>-6.7704000000000002E-3</v>
      </c>
      <c r="N321">
        <f t="shared" si="54"/>
        <v>0</v>
      </c>
      <c r="O321">
        <f t="shared" si="55"/>
        <v>0</v>
      </c>
      <c r="P321" s="63">
        <f t="shared" si="56"/>
        <v>0</v>
      </c>
    </row>
    <row r="322" spans="1:16" x14ac:dyDescent="0.3">
      <c r="A322">
        <f t="shared" si="57"/>
        <v>2018</v>
      </c>
      <c r="B322">
        <f t="shared" si="58"/>
        <v>9</v>
      </c>
      <c r="C322">
        <f t="shared" si="59"/>
        <v>14</v>
      </c>
      <c r="D322">
        <f t="shared" si="60"/>
        <v>7</v>
      </c>
      <c r="E322" t="str">
        <f t="shared" si="61"/>
        <v>OFF</v>
      </c>
      <c r="F322" s="13">
        <f t="shared" si="63"/>
        <v>43357</v>
      </c>
      <c r="G322" s="14" t="str">
        <f t="shared" si="62"/>
        <v>Avg of 4 NM Projects</v>
      </c>
      <c r="H322" s="15">
        <f t="shared" si="64"/>
        <v>7</v>
      </c>
      <c r="I322" s="93">
        <v>0.13</v>
      </c>
      <c r="J322">
        <f t="shared" si="52"/>
        <v>7.3033707865168538E-4</v>
      </c>
      <c r="K322" s="4">
        <v>28.5</v>
      </c>
      <c r="L322" s="4">
        <v>26.4</v>
      </c>
      <c r="M322" s="16">
        <f t="shared" si="53"/>
        <v>3.4320000000000002E-3</v>
      </c>
      <c r="N322">
        <f t="shared" si="54"/>
        <v>0</v>
      </c>
      <c r="O322">
        <f t="shared" si="55"/>
        <v>0</v>
      </c>
      <c r="P322" s="63">
        <f t="shared" si="56"/>
        <v>0</v>
      </c>
    </row>
    <row r="323" spans="1:16" x14ac:dyDescent="0.3">
      <c r="A323">
        <f t="shared" si="57"/>
        <v>2018</v>
      </c>
      <c r="B323">
        <f t="shared" si="58"/>
        <v>9</v>
      </c>
      <c r="C323">
        <f t="shared" si="59"/>
        <v>14</v>
      </c>
      <c r="D323">
        <f t="shared" si="60"/>
        <v>7</v>
      </c>
      <c r="E323" t="str">
        <f t="shared" si="61"/>
        <v>OFF</v>
      </c>
      <c r="F323" s="13">
        <f t="shared" si="63"/>
        <v>43357</v>
      </c>
      <c r="G323" s="14" t="str">
        <f t="shared" si="62"/>
        <v>Avg of 4 NM Projects</v>
      </c>
      <c r="H323" s="15">
        <f t="shared" si="64"/>
        <v>8</v>
      </c>
      <c r="I323" s="93">
        <v>11.525</v>
      </c>
      <c r="J323">
        <f t="shared" si="52"/>
        <v>6.4747191011235952E-2</v>
      </c>
      <c r="K323" s="4">
        <v>27.83</v>
      </c>
      <c r="L323" s="4">
        <v>31.86</v>
      </c>
      <c r="M323" s="16">
        <f t="shared" si="53"/>
        <v>0.36718650000000003</v>
      </c>
      <c r="N323">
        <f t="shared" si="54"/>
        <v>0</v>
      </c>
      <c r="O323">
        <f t="shared" si="55"/>
        <v>0</v>
      </c>
      <c r="P323" s="63">
        <f t="shared" si="56"/>
        <v>0</v>
      </c>
    </row>
    <row r="324" spans="1:16" x14ac:dyDescent="0.3">
      <c r="A324">
        <f t="shared" si="57"/>
        <v>2018</v>
      </c>
      <c r="B324">
        <f t="shared" si="58"/>
        <v>9</v>
      </c>
      <c r="C324">
        <f t="shared" si="59"/>
        <v>14</v>
      </c>
      <c r="D324">
        <f t="shared" si="60"/>
        <v>7</v>
      </c>
      <c r="E324" t="str">
        <f t="shared" si="61"/>
        <v>OFF</v>
      </c>
      <c r="F324" s="13">
        <f t="shared" si="63"/>
        <v>43357</v>
      </c>
      <c r="G324" s="14" t="str">
        <f t="shared" si="62"/>
        <v>Avg of 4 NM Projects</v>
      </c>
      <c r="H324" s="15">
        <f t="shared" si="64"/>
        <v>9</v>
      </c>
      <c r="I324" s="93">
        <v>36.479999999999997</v>
      </c>
      <c r="J324">
        <f t="shared" ref="J324:J387" si="65">+I324/$I$1</f>
        <v>0.20494382022471908</v>
      </c>
      <c r="K324" s="4">
        <v>26.42</v>
      </c>
      <c r="L324" s="4">
        <v>32.96</v>
      </c>
      <c r="M324" s="16">
        <f t="shared" ref="M324:M387" si="66">+L324*I324/1000</f>
        <v>1.2023807999999998</v>
      </c>
      <c r="N324">
        <f t="shared" ref="N324:N387" si="67">+IF(I324=0,1,0)</f>
        <v>0</v>
      </c>
      <c r="O324">
        <f t="shared" ref="O324:O387" si="68">+IF(I324&gt;=0.5*$I$1,1,0)</f>
        <v>0</v>
      </c>
      <c r="P324" s="63">
        <f t="shared" ref="P324:P387" si="69">+IF(I324&gt;MAX(I$3652:I$5859),1,0)</f>
        <v>0</v>
      </c>
    </row>
    <row r="325" spans="1:16" x14ac:dyDescent="0.3">
      <c r="A325">
        <f t="shared" ref="A325:A388" si="70">YEAR(F325)</f>
        <v>2018</v>
      </c>
      <c r="B325">
        <f t="shared" ref="B325:B388" si="71">+MONTH(F325)</f>
        <v>9</v>
      </c>
      <c r="C325">
        <f t="shared" ref="C325:C388" si="72">+DAY(F325)</f>
        <v>14</v>
      </c>
      <c r="D325">
        <f t="shared" ref="D325:D388" si="73">WEEKDAY(C325)</f>
        <v>7</v>
      </c>
      <c r="E325" t="str">
        <f t="shared" ref="E325:E388" si="74">IF(OR(D325=1,D325=7,H325=1,H325=2,H325=3,H325=4,H325=5,H325=6,H325=7,H325=24),"OFF","ON")</f>
        <v>OFF</v>
      </c>
      <c r="F325" s="13">
        <f t="shared" si="63"/>
        <v>43357</v>
      </c>
      <c r="G325" s="14" t="str">
        <f t="shared" si="62"/>
        <v>Avg of 4 NM Projects</v>
      </c>
      <c r="H325" s="15">
        <f t="shared" si="64"/>
        <v>10</v>
      </c>
      <c r="I325" s="93">
        <v>52.989999999999995</v>
      </c>
      <c r="J325">
        <f t="shared" si="65"/>
        <v>0.29769662921348311</v>
      </c>
      <c r="K325" s="4">
        <v>30.09</v>
      </c>
      <c r="L325" s="4">
        <v>39.96</v>
      </c>
      <c r="M325" s="16">
        <f t="shared" si="66"/>
        <v>2.1174803999999998</v>
      </c>
      <c r="N325">
        <f t="shared" si="67"/>
        <v>0</v>
      </c>
      <c r="O325">
        <f t="shared" si="68"/>
        <v>0</v>
      </c>
      <c r="P325" s="63">
        <f t="shared" si="69"/>
        <v>0</v>
      </c>
    </row>
    <row r="326" spans="1:16" x14ac:dyDescent="0.3">
      <c r="A326">
        <f t="shared" si="70"/>
        <v>2018</v>
      </c>
      <c r="B326">
        <f t="shared" si="71"/>
        <v>9</v>
      </c>
      <c r="C326">
        <f t="shared" si="72"/>
        <v>14</v>
      </c>
      <c r="D326">
        <f t="shared" si="73"/>
        <v>7</v>
      </c>
      <c r="E326" t="str">
        <f t="shared" si="74"/>
        <v>OFF</v>
      </c>
      <c r="F326" s="13">
        <f t="shared" si="63"/>
        <v>43357</v>
      </c>
      <c r="G326" s="14" t="str">
        <f t="shared" ref="G326:G389" si="75">+G325</f>
        <v>Avg of 4 NM Projects</v>
      </c>
      <c r="H326" s="15">
        <f t="shared" si="64"/>
        <v>11</v>
      </c>
      <c r="I326" s="93">
        <v>69.375</v>
      </c>
      <c r="J326">
        <f t="shared" si="65"/>
        <v>0.38974719101123595</v>
      </c>
      <c r="K326" s="4">
        <v>30.5</v>
      </c>
      <c r="L326" s="4">
        <v>33.82</v>
      </c>
      <c r="M326" s="16">
        <f t="shared" si="66"/>
        <v>2.3462624999999999</v>
      </c>
      <c r="N326">
        <f t="shared" si="67"/>
        <v>0</v>
      </c>
      <c r="O326">
        <f t="shared" si="68"/>
        <v>0</v>
      </c>
      <c r="P326" s="63">
        <f t="shared" si="69"/>
        <v>0</v>
      </c>
    </row>
    <row r="327" spans="1:16" x14ac:dyDescent="0.3">
      <c r="A327">
        <f t="shared" si="70"/>
        <v>2018</v>
      </c>
      <c r="B327">
        <f t="shared" si="71"/>
        <v>9</v>
      </c>
      <c r="C327">
        <f t="shared" si="72"/>
        <v>14</v>
      </c>
      <c r="D327">
        <f t="shared" si="73"/>
        <v>7</v>
      </c>
      <c r="E327" t="str">
        <f t="shared" si="74"/>
        <v>OFF</v>
      </c>
      <c r="F327" s="13">
        <f t="shared" si="63"/>
        <v>43357</v>
      </c>
      <c r="G327" s="14" t="str">
        <f t="shared" si="75"/>
        <v>Avg of 4 NM Projects</v>
      </c>
      <c r="H327" s="15">
        <f t="shared" si="64"/>
        <v>12</v>
      </c>
      <c r="I327" s="93">
        <v>82.94</v>
      </c>
      <c r="J327">
        <f t="shared" si="65"/>
        <v>0.46595505617977528</v>
      </c>
      <c r="K327" s="4">
        <v>32.229999999999997</v>
      </c>
      <c r="L327" s="4">
        <v>45.1</v>
      </c>
      <c r="M327" s="16">
        <f t="shared" si="66"/>
        <v>3.7405940000000002</v>
      </c>
      <c r="N327">
        <f t="shared" si="67"/>
        <v>0</v>
      </c>
      <c r="O327">
        <f t="shared" si="68"/>
        <v>0</v>
      </c>
      <c r="P327" s="63">
        <f t="shared" si="69"/>
        <v>0</v>
      </c>
    </row>
    <row r="328" spans="1:16" x14ac:dyDescent="0.3">
      <c r="A328">
        <f t="shared" si="70"/>
        <v>2018</v>
      </c>
      <c r="B328">
        <f t="shared" si="71"/>
        <v>9</v>
      </c>
      <c r="C328">
        <f t="shared" si="72"/>
        <v>14</v>
      </c>
      <c r="D328">
        <f t="shared" si="73"/>
        <v>7</v>
      </c>
      <c r="E328" t="str">
        <f t="shared" si="74"/>
        <v>OFF</v>
      </c>
      <c r="F328" s="13">
        <f t="shared" si="63"/>
        <v>43357</v>
      </c>
      <c r="G328" s="14" t="str">
        <f t="shared" si="75"/>
        <v>Avg of 4 NM Projects</v>
      </c>
      <c r="H328" s="15">
        <f t="shared" si="64"/>
        <v>13</v>
      </c>
      <c r="I328" s="93">
        <v>88.83</v>
      </c>
      <c r="J328">
        <f t="shared" si="65"/>
        <v>0.49904494382022468</v>
      </c>
      <c r="K328" s="4">
        <v>32.270000000000003</v>
      </c>
      <c r="L328" s="4">
        <v>45.66</v>
      </c>
      <c r="M328" s="16">
        <f t="shared" si="66"/>
        <v>4.0559778</v>
      </c>
      <c r="N328">
        <f t="shared" si="67"/>
        <v>0</v>
      </c>
      <c r="O328">
        <f t="shared" si="68"/>
        <v>0</v>
      </c>
      <c r="P328" s="63">
        <f t="shared" si="69"/>
        <v>0</v>
      </c>
    </row>
    <row r="329" spans="1:16" x14ac:dyDescent="0.3">
      <c r="A329">
        <f t="shared" si="70"/>
        <v>2018</v>
      </c>
      <c r="B329">
        <f t="shared" si="71"/>
        <v>9</v>
      </c>
      <c r="C329">
        <f t="shared" si="72"/>
        <v>14</v>
      </c>
      <c r="D329">
        <f t="shared" si="73"/>
        <v>7</v>
      </c>
      <c r="E329" t="str">
        <f t="shared" si="74"/>
        <v>OFF</v>
      </c>
      <c r="F329" s="13">
        <f t="shared" si="63"/>
        <v>43357</v>
      </c>
      <c r="G329" s="14" t="str">
        <f t="shared" si="75"/>
        <v>Avg of 4 NM Projects</v>
      </c>
      <c r="H329" s="15">
        <f t="shared" si="64"/>
        <v>14</v>
      </c>
      <c r="I329" s="93">
        <v>93.57</v>
      </c>
      <c r="J329">
        <f t="shared" si="65"/>
        <v>0.52567415730337075</v>
      </c>
      <c r="K329" s="4">
        <v>34.729999999999997</v>
      </c>
      <c r="L329" s="4">
        <v>52.09</v>
      </c>
      <c r="M329" s="16">
        <f t="shared" si="66"/>
        <v>4.8740613000000002</v>
      </c>
      <c r="N329">
        <f t="shared" si="67"/>
        <v>0</v>
      </c>
      <c r="O329">
        <f t="shared" si="68"/>
        <v>1</v>
      </c>
      <c r="P329" s="63">
        <f t="shared" si="69"/>
        <v>0</v>
      </c>
    </row>
    <row r="330" spans="1:16" x14ac:dyDescent="0.3">
      <c r="A330">
        <f t="shared" si="70"/>
        <v>2018</v>
      </c>
      <c r="B330">
        <f t="shared" si="71"/>
        <v>9</v>
      </c>
      <c r="C330">
        <f t="shared" si="72"/>
        <v>14</v>
      </c>
      <c r="D330">
        <f t="shared" si="73"/>
        <v>7</v>
      </c>
      <c r="E330" t="str">
        <f t="shared" si="74"/>
        <v>OFF</v>
      </c>
      <c r="F330" s="13">
        <f t="shared" si="63"/>
        <v>43357</v>
      </c>
      <c r="G330" s="14" t="str">
        <f t="shared" si="75"/>
        <v>Avg of 4 NM Projects</v>
      </c>
      <c r="H330" s="15">
        <f t="shared" si="64"/>
        <v>15</v>
      </c>
      <c r="I330" s="93">
        <v>81.92</v>
      </c>
      <c r="J330">
        <f t="shared" si="65"/>
        <v>0.46022471910112361</v>
      </c>
      <c r="K330" s="4">
        <v>34.869999999999997</v>
      </c>
      <c r="L330" s="4">
        <v>63.27</v>
      </c>
      <c r="M330" s="16">
        <f t="shared" si="66"/>
        <v>5.1830784000000003</v>
      </c>
      <c r="N330">
        <f t="shared" si="67"/>
        <v>0</v>
      </c>
      <c r="O330">
        <f t="shared" si="68"/>
        <v>0</v>
      </c>
      <c r="P330" s="63">
        <f t="shared" si="69"/>
        <v>0</v>
      </c>
    </row>
    <row r="331" spans="1:16" x14ac:dyDescent="0.3">
      <c r="A331">
        <f t="shared" si="70"/>
        <v>2018</v>
      </c>
      <c r="B331">
        <f t="shared" si="71"/>
        <v>9</v>
      </c>
      <c r="C331">
        <f t="shared" si="72"/>
        <v>14</v>
      </c>
      <c r="D331">
        <f t="shared" si="73"/>
        <v>7</v>
      </c>
      <c r="E331" t="str">
        <f t="shared" si="74"/>
        <v>OFF</v>
      </c>
      <c r="F331" s="13">
        <f t="shared" si="63"/>
        <v>43357</v>
      </c>
      <c r="G331" s="14" t="str">
        <f t="shared" si="75"/>
        <v>Avg of 4 NM Projects</v>
      </c>
      <c r="H331" s="15">
        <f t="shared" si="64"/>
        <v>16</v>
      </c>
      <c r="I331" s="93">
        <v>70.140000000000015</v>
      </c>
      <c r="J331">
        <f t="shared" si="65"/>
        <v>0.39404494382022481</v>
      </c>
      <c r="K331" s="4">
        <v>34.94</v>
      </c>
      <c r="L331" s="4">
        <v>65.180000000000007</v>
      </c>
      <c r="M331" s="16">
        <f t="shared" si="66"/>
        <v>4.5717252000000013</v>
      </c>
      <c r="N331">
        <f t="shared" si="67"/>
        <v>0</v>
      </c>
      <c r="O331">
        <f t="shared" si="68"/>
        <v>0</v>
      </c>
      <c r="P331" s="63">
        <f t="shared" si="69"/>
        <v>0</v>
      </c>
    </row>
    <row r="332" spans="1:16" x14ac:dyDescent="0.3">
      <c r="A332">
        <f t="shared" si="70"/>
        <v>2018</v>
      </c>
      <c r="B332">
        <f t="shared" si="71"/>
        <v>9</v>
      </c>
      <c r="C332">
        <f t="shared" si="72"/>
        <v>14</v>
      </c>
      <c r="D332">
        <f t="shared" si="73"/>
        <v>7</v>
      </c>
      <c r="E332" t="str">
        <f t="shared" si="74"/>
        <v>OFF</v>
      </c>
      <c r="F332" s="13">
        <f t="shared" si="63"/>
        <v>43357</v>
      </c>
      <c r="G332" s="14" t="str">
        <f t="shared" si="75"/>
        <v>Avg of 4 NM Projects</v>
      </c>
      <c r="H332" s="15">
        <f t="shared" si="64"/>
        <v>17</v>
      </c>
      <c r="I332" s="93">
        <v>56.064999999999998</v>
      </c>
      <c r="J332">
        <f t="shared" si="65"/>
        <v>0.31497191011235953</v>
      </c>
      <c r="K332" s="4">
        <v>34.97</v>
      </c>
      <c r="L332" s="4">
        <v>66.09</v>
      </c>
      <c r="M332" s="16">
        <f t="shared" si="66"/>
        <v>3.70533585</v>
      </c>
      <c r="N332">
        <f t="shared" si="67"/>
        <v>0</v>
      </c>
      <c r="O332">
        <f t="shared" si="68"/>
        <v>0</v>
      </c>
      <c r="P332" s="63">
        <f t="shared" si="69"/>
        <v>0</v>
      </c>
    </row>
    <row r="333" spans="1:16" x14ac:dyDescent="0.3">
      <c r="A333">
        <f t="shared" si="70"/>
        <v>2018</v>
      </c>
      <c r="B333">
        <f t="shared" si="71"/>
        <v>9</v>
      </c>
      <c r="C333">
        <f t="shared" si="72"/>
        <v>14</v>
      </c>
      <c r="D333">
        <f t="shared" si="73"/>
        <v>7</v>
      </c>
      <c r="E333" t="str">
        <f t="shared" si="74"/>
        <v>OFF</v>
      </c>
      <c r="F333" s="13">
        <f t="shared" si="63"/>
        <v>43357</v>
      </c>
      <c r="G333" s="14" t="str">
        <f t="shared" si="75"/>
        <v>Avg of 4 NM Projects</v>
      </c>
      <c r="H333" s="15">
        <f t="shared" si="64"/>
        <v>18</v>
      </c>
      <c r="I333" s="93">
        <v>29.055</v>
      </c>
      <c r="J333">
        <f t="shared" si="65"/>
        <v>0.16323033707865167</v>
      </c>
      <c r="K333" s="4">
        <v>34.78</v>
      </c>
      <c r="L333" s="4">
        <v>60.28</v>
      </c>
      <c r="M333" s="16">
        <f t="shared" si="66"/>
        <v>1.7514354000000001</v>
      </c>
      <c r="N333">
        <f t="shared" si="67"/>
        <v>0</v>
      </c>
      <c r="O333">
        <f t="shared" si="68"/>
        <v>0</v>
      </c>
      <c r="P333" s="63">
        <f t="shared" si="69"/>
        <v>0</v>
      </c>
    </row>
    <row r="334" spans="1:16" x14ac:dyDescent="0.3">
      <c r="A334">
        <f t="shared" si="70"/>
        <v>2018</v>
      </c>
      <c r="B334">
        <f t="shared" si="71"/>
        <v>9</v>
      </c>
      <c r="C334">
        <f t="shared" si="72"/>
        <v>14</v>
      </c>
      <c r="D334">
        <f t="shared" si="73"/>
        <v>7</v>
      </c>
      <c r="E334" t="str">
        <f t="shared" si="74"/>
        <v>OFF</v>
      </c>
      <c r="F334" s="13">
        <f t="shared" si="63"/>
        <v>43357</v>
      </c>
      <c r="G334" s="14" t="str">
        <f t="shared" si="75"/>
        <v>Avg of 4 NM Projects</v>
      </c>
      <c r="H334" s="15">
        <f t="shared" si="64"/>
        <v>19</v>
      </c>
      <c r="I334" s="93">
        <v>5.8849999999999998</v>
      </c>
      <c r="J334">
        <f t="shared" si="65"/>
        <v>3.3061797752808986E-2</v>
      </c>
      <c r="K334" s="4">
        <v>34.880000000000003</v>
      </c>
      <c r="L334" s="4">
        <v>55.92</v>
      </c>
      <c r="M334" s="16">
        <f t="shared" si="66"/>
        <v>0.32908920000000003</v>
      </c>
      <c r="N334">
        <f t="shared" si="67"/>
        <v>0</v>
      </c>
      <c r="O334">
        <f t="shared" si="68"/>
        <v>0</v>
      </c>
      <c r="P334" s="63">
        <f t="shared" si="69"/>
        <v>0</v>
      </c>
    </row>
    <row r="335" spans="1:16" x14ac:dyDescent="0.3">
      <c r="A335">
        <f t="shared" si="70"/>
        <v>2018</v>
      </c>
      <c r="B335">
        <f t="shared" si="71"/>
        <v>9</v>
      </c>
      <c r="C335">
        <f t="shared" si="72"/>
        <v>14</v>
      </c>
      <c r="D335">
        <f t="shared" si="73"/>
        <v>7</v>
      </c>
      <c r="E335" t="str">
        <f t="shared" si="74"/>
        <v>OFF</v>
      </c>
      <c r="F335" s="13">
        <f t="shared" si="63"/>
        <v>43357</v>
      </c>
      <c r="G335" s="14" t="str">
        <f t="shared" si="75"/>
        <v>Avg of 4 NM Projects</v>
      </c>
      <c r="H335" s="15">
        <f t="shared" si="64"/>
        <v>20</v>
      </c>
      <c r="I335" s="93">
        <v>-0.39</v>
      </c>
      <c r="J335">
        <f t="shared" si="65"/>
        <v>-2.1910112359550564E-3</v>
      </c>
      <c r="K335" s="4">
        <v>34.619999999999997</v>
      </c>
      <c r="L335" s="4">
        <v>45.28</v>
      </c>
      <c r="M335" s="16">
        <f t="shared" si="66"/>
        <v>-1.7659200000000003E-2</v>
      </c>
      <c r="N335">
        <f t="shared" si="67"/>
        <v>0</v>
      </c>
      <c r="O335">
        <f t="shared" si="68"/>
        <v>0</v>
      </c>
      <c r="P335" s="63">
        <f t="shared" si="69"/>
        <v>0</v>
      </c>
    </row>
    <row r="336" spans="1:16" x14ac:dyDescent="0.3">
      <c r="A336">
        <f t="shared" si="70"/>
        <v>2018</v>
      </c>
      <c r="B336">
        <f t="shared" si="71"/>
        <v>9</v>
      </c>
      <c r="C336">
        <f t="shared" si="72"/>
        <v>14</v>
      </c>
      <c r="D336">
        <f t="shared" si="73"/>
        <v>7</v>
      </c>
      <c r="E336" t="str">
        <f t="shared" si="74"/>
        <v>OFF</v>
      </c>
      <c r="F336" s="13">
        <f t="shared" si="63"/>
        <v>43357</v>
      </c>
      <c r="G336" s="14" t="str">
        <f t="shared" si="75"/>
        <v>Avg of 4 NM Projects</v>
      </c>
      <c r="H336" s="15">
        <f t="shared" si="64"/>
        <v>21</v>
      </c>
      <c r="I336" s="93">
        <v>-0.26</v>
      </c>
      <c r="J336">
        <f t="shared" si="65"/>
        <v>-1.4606741573033708E-3</v>
      </c>
      <c r="K336" s="4">
        <v>31.27</v>
      </c>
      <c r="L336" s="4">
        <v>56.53</v>
      </c>
      <c r="M336" s="16">
        <f t="shared" si="66"/>
        <v>-1.46978E-2</v>
      </c>
      <c r="N336">
        <f t="shared" si="67"/>
        <v>0</v>
      </c>
      <c r="O336">
        <f t="shared" si="68"/>
        <v>0</v>
      </c>
      <c r="P336" s="63">
        <f t="shared" si="69"/>
        <v>0</v>
      </c>
    </row>
    <row r="337" spans="1:18" x14ac:dyDescent="0.3">
      <c r="A337">
        <f t="shared" si="70"/>
        <v>2018</v>
      </c>
      <c r="B337">
        <f t="shared" si="71"/>
        <v>9</v>
      </c>
      <c r="C337">
        <f t="shared" si="72"/>
        <v>14</v>
      </c>
      <c r="D337">
        <f t="shared" si="73"/>
        <v>7</v>
      </c>
      <c r="E337" t="str">
        <f t="shared" si="74"/>
        <v>OFF</v>
      </c>
      <c r="F337" s="13">
        <f t="shared" si="63"/>
        <v>43357</v>
      </c>
      <c r="G337" s="14" t="str">
        <f t="shared" si="75"/>
        <v>Avg of 4 NM Projects</v>
      </c>
      <c r="H337" s="15">
        <f t="shared" si="64"/>
        <v>22</v>
      </c>
      <c r="I337" s="93">
        <v>0</v>
      </c>
      <c r="J337">
        <f t="shared" si="65"/>
        <v>0</v>
      </c>
      <c r="K337" s="4">
        <v>26.23</v>
      </c>
      <c r="L337" s="4">
        <v>41.81</v>
      </c>
      <c r="M337" s="16">
        <f t="shared" si="66"/>
        <v>0</v>
      </c>
      <c r="N337">
        <f t="shared" si="67"/>
        <v>1</v>
      </c>
      <c r="O337">
        <f t="shared" si="68"/>
        <v>0</v>
      </c>
      <c r="P337" s="63">
        <f t="shared" si="69"/>
        <v>0</v>
      </c>
    </row>
    <row r="338" spans="1:18" x14ac:dyDescent="0.3">
      <c r="A338">
        <f t="shared" si="70"/>
        <v>2018</v>
      </c>
      <c r="B338">
        <f t="shared" si="71"/>
        <v>9</v>
      </c>
      <c r="C338">
        <f t="shared" si="72"/>
        <v>14</v>
      </c>
      <c r="D338">
        <f t="shared" si="73"/>
        <v>7</v>
      </c>
      <c r="E338" t="str">
        <f t="shared" si="74"/>
        <v>OFF</v>
      </c>
      <c r="F338" s="13">
        <f t="shared" si="63"/>
        <v>43357</v>
      </c>
      <c r="G338" s="14" t="str">
        <f t="shared" si="75"/>
        <v>Avg of 4 NM Projects</v>
      </c>
      <c r="H338" s="15">
        <f t="shared" si="64"/>
        <v>23</v>
      </c>
      <c r="I338" s="93">
        <v>0</v>
      </c>
      <c r="J338">
        <f t="shared" si="65"/>
        <v>0</v>
      </c>
      <c r="K338" s="4">
        <v>26.32</v>
      </c>
      <c r="L338" s="4">
        <v>28.86</v>
      </c>
      <c r="M338" s="16">
        <f t="shared" si="66"/>
        <v>0</v>
      </c>
      <c r="N338">
        <f t="shared" si="67"/>
        <v>1</v>
      </c>
      <c r="O338">
        <f t="shared" si="68"/>
        <v>0</v>
      </c>
      <c r="P338" s="63">
        <f t="shared" si="69"/>
        <v>0</v>
      </c>
    </row>
    <row r="339" spans="1:18" x14ac:dyDescent="0.3">
      <c r="A339">
        <f t="shared" si="70"/>
        <v>2018</v>
      </c>
      <c r="B339">
        <f t="shared" si="71"/>
        <v>9</v>
      </c>
      <c r="C339">
        <f t="shared" si="72"/>
        <v>14</v>
      </c>
      <c r="D339">
        <f t="shared" si="73"/>
        <v>7</v>
      </c>
      <c r="E339" t="str">
        <f t="shared" si="74"/>
        <v>OFF</v>
      </c>
      <c r="F339" s="13">
        <f t="shared" si="63"/>
        <v>43357</v>
      </c>
      <c r="G339" s="14" t="str">
        <f t="shared" si="75"/>
        <v>Avg of 4 NM Projects</v>
      </c>
      <c r="H339" s="15">
        <f t="shared" si="64"/>
        <v>24</v>
      </c>
      <c r="I339" s="93">
        <v>0</v>
      </c>
      <c r="J339">
        <f t="shared" si="65"/>
        <v>0</v>
      </c>
      <c r="K339" s="4">
        <v>26.37</v>
      </c>
      <c r="L339" s="4">
        <v>32.130000000000003</v>
      </c>
      <c r="M339" s="16">
        <f t="shared" si="66"/>
        <v>0</v>
      </c>
      <c r="N339">
        <f t="shared" si="67"/>
        <v>1</v>
      </c>
      <c r="O339">
        <f t="shared" si="68"/>
        <v>0</v>
      </c>
      <c r="P339" s="63">
        <f t="shared" si="69"/>
        <v>0</v>
      </c>
    </row>
    <row r="340" spans="1:18" x14ac:dyDescent="0.3">
      <c r="A340">
        <f t="shared" si="70"/>
        <v>2018</v>
      </c>
      <c r="B340">
        <f t="shared" si="71"/>
        <v>9</v>
      </c>
      <c r="C340">
        <f t="shared" si="72"/>
        <v>15</v>
      </c>
      <c r="D340">
        <f t="shared" si="73"/>
        <v>1</v>
      </c>
      <c r="E340" t="str">
        <f t="shared" si="74"/>
        <v>OFF</v>
      </c>
      <c r="F340" s="13">
        <f t="shared" si="63"/>
        <v>43358</v>
      </c>
      <c r="G340" s="14" t="str">
        <f t="shared" si="75"/>
        <v>Avg of 4 NM Projects</v>
      </c>
      <c r="H340" s="15">
        <f t="shared" si="64"/>
        <v>1</v>
      </c>
      <c r="I340" s="93">
        <v>-0.13</v>
      </c>
      <c r="J340">
        <f t="shared" si="65"/>
        <v>-7.3033707865168538E-4</v>
      </c>
      <c r="K340" s="4">
        <v>25.62</v>
      </c>
      <c r="L340" s="4">
        <v>26.66</v>
      </c>
      <c r="M340" s="16">
        <f t="shared" si="66"/>
        <v>-3.4658000000000002E-3</v>
      </c>
      <c r="N340">
        <f t="shared" si="67"/>
        <v>0</v>
      </c>
      <c r="O340">
        <f t="shared" si="68"/>
        <v>0</v>
      </c>
      <c r="P340" s="63">
        <f t="shared" si="69"/>
        <v>0</v>
      </c>
      <c r="Q340" s="34"/>
      <c r="R340" s="34"/>
    </row>
    <row r="341" spans="1:18" x14ac:dyDescent="0.3">
      <c r="A341">
        <f t="shared" si="70"/>
        <v>2018</v>
      </c>
      <c r="B341">
        <f t="shared" si="71"/>
        <v>9</v>
      </c>
      <c r="C341">
        <f t="shared" si="72"/>
        <v>15</v>
      </c>
      <c r="D341">
        <f t="shared" si="73"/>
        <v>1</v>
      </c>
      <c r="E341" t="str">
        <f t="shared" si="74"/>
        <v>OFF</v>
      </c>
      <c r="F341" s="13">
        <f t="shared" si="63"/>
        <v>43358</v>
      </c>
      <c r="G341" s="14" t="str">
        <f t="shared" si="75"/>
        <v>Avg of 4 NM Projects</v>
      </c>
      <c r="H341" s="15">
        <f t="shared" si="64"/>
        <v>2</v>
      </c>
      <c r="I341" s="93">
        <v>-0.13</v>
      </c>
      <c r="J341">
        <f t="shared" si="65"/>
        <v>-7.3033707865168538E-4</v>
      </c>
      <c r="K341" s="4">
        <v>25.38</v>
      </c>
      <c r="L341" s="4">
        <v>29.56</v>
      </c>
      <c r="M341" s="16">
        <f t="shared" si="66"/>
        <v>-3.8427999999999999E-3</v>
      </c>
      <c r="N341">
        <f t="shared" si="67"/>
        <v>0</v>
      </c>
      <c r="O341">
        <f t="shared" si="68"/>
        <v>0</v>
      </c>
      <c r="P341" s="63">
        <f t="shared" si="69"/>
        <v>0</v>
      </c>
    </row>
    <row r="342" spans="1:18" x14ac:dyDescent="0.3">
      <c r="A342">
        <f t="shared" si="70"/>
        <v>2018</v>
      </c>
      <c r="B342">
        <f t="shared" si="71"/>
        <v>9</v>
      </c>
      <c r="C342">
        <f t="shared" si="72"/>
        <v>15</v>
      </c>
      <c r="D342">
        <f t="shared" si="73"/>
        <v>1</v>
      </c>
      <c r="E342" t="str">
        <f t="shared" si="74"/>
        <v>OFF</v>
      </c>
      <c r="F342" s="13">
        <f t="shared" si="63"/>
        <v>43358</v>
      </c>
      <c r="G342" s="14" t="str">
        <f t="shared" si="75"/>
        <v>Avg of 4 NM Projects</v>
      </c>
      <c r="H342" s="15">
        <f t="shared" si="64"/>
        <v>3</v>
      </c>
      <c r="I342" s="93">
        <v>0</v>
      </c>
      <c r="J342">
        <f t="shared" si="65"/>
        <v>0</v>
      </c>
      <c r="K342" s="4">
        <v>23.99</v>
      </c>
      <c r="L342" s="4">
        <v>28.59</v>
      </c>
      <c r="M342" s="16">
        <f t="shared" si="66"/>
        <v>0</v>
      </c>
      <c r="N342">
        <f t="shared" si="67"/>
        <v>1</v>
      </c>
      <c r="O342">
        <f t="shared" si="68"/>
        <v>0</v>
      </c>
      <c r="P342" s="63">
        <f t="shared" si="69"/>
        <v>0</v>
      </c>
    </row>
    <row r="343" spans="1:18" x14ac:dyDescent="0.3">
      <c r="A343">
        <f t="shared" si="70"/>
        <v>2018</v>
      </c>
      <c r="B343">
        <f t="shared" si="71"/>
        <v>9</v>
      </c>
      <c r="C343">
        <f t="shared" si="72"/>
        <v>15</v>
      </c>
      <c r="D343">
        <f t="shared" si="73"/>
        <v>1</v>
      </c>
      <c r="E343" t="str">
        <f t="shared" si="74"/>
        <v>OFF</v>
      </c>
      <c r="F343" s="13">
        <f t="shared" si="63"/>
        <v>43358</v>
      </c>
      <c r="G343" s="14" t="str">
        <f t="shared" si="75"/>
        <v>Avg of 4 NM Projects</v>
      </c>
      <c r="H343" s="15">
        <f t="shared" si="64"/>
        <v>4</v>
      </c>
      <c r="I343" s="93">
        <v>-0.13</v>
      </c>
      <c r="J343">
        <f t="shared" si="65"/>
        <v>-7.3033707865168538E-4</v>
      </c>
      <c r="K343" s="4">
        <v>24.15</v>
      </c>
      <c r="L343" s="4">
        <v>28.39</v>
      </c>
      <c r="M343" s="16">
        <f t="shared" si="66"/>
        <v>-3.6906999999999999E-3</v>
      </c>
      <c r="N343">
        <f t="shared" si="67"/>
        <v>0</v>
      </c>
      <c r="O343">
        <f t="shared" si="68"/>
        <v>0</v>
      </c>
      <c r="P343" s="63">
        <f t="shared" si="69"/>
        <v>0</v>
      </c>
    </row>
    <row r="344" spans="1:18" x14ac:dyDescent="0.3">
      <c r="A344">
        <f t="shared" si="70"/>
        <v>2018</v>
      </c>
      <c r="B344">
        <f t="shared" si="71"/>
        <v>9</v>
      </c>
      <c r="C344">
        <f t="shared" si="72"/>
        <v>15</v>
      </c>
      <c r="D344">
        <f t="shared" si="73"/>
        <v>1</v>
      </c>
      <c r="E344" t="str">
        <f t="shared" si="74"/>
        <v>OFF</v>
      </c>
      <c r="F344" s="13">
        <f t="shared" si="63"/>
        <v>43358</v>
      </c>
      <c r="G344" s="14" t="str">
        <f t="shared" si="75"/>
        <v>Avg of 4 NM Projects</v>
      </c>
      <c r="H344" s="15">
        <f t="shared" si="64"/>
        <v>5</v>
      </c>
      <c r="I344" s="93">
        <v>-0.13</v>
      </c>
      <c r="J344">
        <f t="shared" si="65"/>
        <v>-7.3033707865168538E-4</v>
      </c>
      <c r="K344" s="4">
        <v>23.5</v>
      </c>
      <c r="L344" s="4">
        <v>29.21</v>
      </c>
      <c r="M344" s="16">
        <f t="shared" si="66"/>
        <v>-3.7973000000000004E-3</v>
      </c>
      <c r="N344">
        <f t="shared" si="67"/>
        <v>0</v>
      </c>
      <c r="O344">
        <f t="shared" si="68"/>
        <v>0</v>
      </c>
      <c r="P344" s="63">
        <f t="shared" si="69"/>
        <v>0</v>
      </c>
    </row>
    <row r="345" spans="1:18" x14ac:dyDescent="0.3">
      <c r="A345">
        <f t="shared" si="70"/>
        <v>2018</v>
      </c>
      <c r="B345">
        <f t="shared" si="71"/>
        <v>9</v>
      </c>
      <c r="C345">
        <f t="shared" si="72"/>
        <v>15</v>
      </c>
      <c r="D345">
        <f t="shared" si="73"/>
        <v>1</v>
      </c>
      <c r="E345" t="str">
        <f t="shared" si="74"/>
        <v>OFF</v>
      </c>
      <c r="F345" s="13">
        <f t="shared" si="63"/>
        <v>43358</v>
      </c>
      <c r="G345" s="14" t="str">
        <f t="shared" si="75"/>
        <v>Avg of 4 NM Projects</v>
      </c>
      <c r="H345" s="15">
        <f t="shared" si="64"/>
        <v>6</v>
      </c>
      <c r="I345" s="93">
        <v>0</v>
      </c>
      <c r="J345">
        <f t="shared" si="65"/>
        <v>0</v>
      </c>
      <c r="K345" s="4">
        <v>25.79</v>
      </c>
      <c r="L345" s="4">
        <v>35.700000000000003</v>
      </c>
      <c r="M345" s="16">
        <f t="shared" si="66"/>
        <v>0</v>
      </c>
      <c r="N345">
        <f t="shared" si="67"/>
        <v>1</v>
      </c>
      <c r="O345">
        <f t="shared" si="68"/>
        <v>0</v>
      </c>
      <c r="P345" s="63">
        <f t="shared" si="69"/>
        <v>0</v>
      </c>
    </row>
    <row r="346" spans="1:18" x14ac:dyDescent="0.3">
      <c r="A346">
        <f t="shared" si="70"/>
        <v>2018</v>
      </c>
      <c r="B346">
        <f t="shared" si="71"/>
        <v>9</v>
      </c>
      <c r="C346">
        <f t="shared" si="72"/>
        <v>15</v>
      </c>
      <c r="D346">
        <f t="shared" si="73"/>
        <v>1</v>
      </c>
      <c r="E346" t="str">
        <f t="shared" si="74"/>
        <v>OFF</v>
      </c>
      <c r="F346" s="13">
        <f t="shared" si="63"/>
        <v>43358</v>
      </c>
      <c r="G346" s="14" t="str">
        <f t="shared" si="75"/>
        <v>Avg of 4 NM Projects</v>
      </c>
      <c r="H346" s="15">
        <f t="shared" si="64"/>
        <v>7</v>
      </c>
      <c r="I346" s="93">
        <v>0.51500000000000001</v>
      </c>
      <c r="J346">
        <f t="shared" si="65"/>
        <v>2.8932584269662923E-3</v>
      </c>
      <c r="K346" s="4">
        <v>25.65</v>
      </c>
      <c r="L346" s="4">
        <v>54.39</v>
      </c>
      <c r="M346" s="16">
        <f t="shared" si="66"/>
        <v>2.801085E-2</v>
      </c>
      <c r="N346">
        <f t="shared" si="67"/>
        <v>0</v>
      </c>
      <c r="O346">
        <f t="shared" si="68"/>
        <v>0</v>
      </c>
      <c r="P346" s="63">
        <f t="shared" si="69"/>
        <v>0</v>
      </c>
    </row>
    <row r="347" spans="1:18" x14ac:dyDescent="0.3">
      <c r="A347">
        <f t="shared" si="70"/>
        <v>2018</v>
      </c>
      <c r="B347">
        <f t="shared" si="71"/>
        <v>9</v>
      </c>
      <c r="C347">
        <f t="shared" si="72"/>
        <v>15</v>
      </c>
      <c r="D347">
        <f t="shared" si="73"/>
        <v>1</v>
      </c>
      <c r="E347" t="str">
        <f t="shared" si="74"/>
        <v>OFF</v>
      </c>
      <c r="F347" s="13">
        <f t="shared" si="63"/>
        <v>43358</v>
      </c>
      <c r="G347" s="14" t="str">
        <f t="shared" si="75"/>
        <v>Avg of 4 NM Projects</v>
      </c>
      <c r="H347" s="15">
        <f t="shared" si="64"/>
        <v>8</v>
      </c>
      <c r="I347" s="93">
        <v>20.350000000000001</v>
      </c>
      <c r="J347">
        <f t="shared" si="65"/>
        <v>0.11432584269662922</v>
      </c>
      <c r="K347" s="4">
        <v>24.59</v>
      </c>
      <c r="L347" s="4">
        <v>47.71</v>
      </c>
      <c r="M347" s="16">
        <f t="shared" si="66"/>
        <v>0.97089850000000011</v>
      </c>
      <c r="N347">
        <f t="shared" si="67"/>
        <v>0</v>
      </c>
      <c r="O347">
        <f t="shared" si="68"/>
        <v>0</v>
      </c>
      <c r="P347" s="63">
        <f t="shared" si="69"/>
        <v>0</v>
      </c>
    </row>
    <row r="348" spans="1:18" x14ac:dyDescent="0.3">
      <c r="A348">
        <f t="shared" si="70"/>
        <v>2018</v>
      </c>
      <c r="B348">
        <f t="shared" si="71"/>
        <v>9</v>
      </c>
      <c r="C348">
        <f t="shared" si="72"/>
        <v>15</v>
      </c>
      <c r="D348">
        <f t="shared" si="73"/>
        <v>1</v>
      </c>
      <c r="E348" t="str">
        <f t="shared" si="74"/>
        <v>OFF</v>
      </c>
      <c r="F348" s="13">
        <f t="shared" si="63"/>
        <v>43358</v>
      </c>
      <c r="G348" s="14" t="str">
        <f t="shared" si="75"/>
        <v>Avg of 4 NM Projects</v>
      </c>
      <c r="H348" s="15">
        <f t="shared" si="64"/>
        <v>9</v>
      </c>
      <c r="I348" s="93">
        <v>59.015000000000001</v>
      </c>
      <c r="J348">
        <f t="shared" si="65"/>
        <v>0.3315449438202247</v>
      </c>
      <c r="K348" s="4">
        <v>25.18</v>
      </c>
      <c r="L348" s="4">
        <v>40.68</v>
      </c>
      <c r="M348" s="16">
        <f t="shared" si="66"/>
        <v>2.4007301999999999</v>
      </c>
      <c r="N348">
        <f t="shared" si="67"/>
        <v>0</v>
      </c>
      <c r="O348">
        <f t="shared" si="68"/>
        <v>0</v>
      </c>
      <c r="P348" s="63">
        <f t="shared" si="69"/>
        <v>0</v>
      </c>
    </row>
    <row r="349" spans="1:18" x14ac:dyDescent="0.3">
      <c r="A349">
        <f t="shared" si="70"/>
        <v>2018</v>
      </c>
      <c r="B349">
        <f t="shared" si="71"/>
        <v>9</v>
      </c>
      <c r="C349">
        <f t="shared" si="72"/>
        <v>15</v>
      </c>
      <c r="D349">
        <f t="shared" si="73"/>
        <v>1</v>
      </c>
      <c r="E349" t="str">
        <f t="shared" si="74"/>
        <v>OFF</v>
      </c>
      <c r="F349" s="13">
        <f t="shared" ref="F349:F412" si="76">+F325+1</f>
        <v>43358</v>
      </c>
      <c r="G349" s="14" t="str">
        <f t="shared" si="75"/>
        <v>Avg of 4 NM Projects</v>
      </c>
      <c r="H349" s="15">
        <f t="shared" ref="H349:H412" si="77">H325</f>
        <v>10</v>
      </c>
      <c r="I349" s="93">
        <v>97.15</v>
      </c>
      <c r="J349">
        <f t="shared" si="65"/>
        <v>0.54578651685393265</v>
      </c>
      <c r="K349" s="4">
        <v>27.87</v>
      </c>
      <c r="L349" s="4">
        <v>56.45</v>
      </c>
      <c r="M349" s="16">
        <f t="shared" si="66"/>
        <v>5.4841175</v>
      </c>
      <c r="N349">
        <f t="shared" si="67"/>
        <v>0</v>
      </c>
      <c r="O349">
        <f t="shared" si="68"/>
        <v>1</v>
      </c>
      <c r="P349" s="63">
        <f t="shared" si="69"/>
        <v>0</v>
      </c>
    </row>
    <row r="350" spans="1:18" x14ac:dyDescent="0.3">
      <c r="A350">
        <f t="shared" si="70"/>
        <v>2018</v>
      </c>
      <c r="B350">
        <f t="shared" si="71"/>
        <v>9</v>
      </c>
      <c r="C350">
        <f t="shared" si="72"/>
        <v>15</v>
      </c>
      <c r="D350">
        <f t="shared" si="73"/>
        <v>1</v>
      </c>
      <c r="E350" t="str">
        <f t="shared" si="74"/>
        <v>OFF</v>
      </c>
      <c r="F350" s="13">
        <f t="shared" si="76"/>
        <v>43358</v>
      </c>
      <c r="G350" s="14" t="str">
        <f t="shared" si="75"/>
        <v>Avg of 4 NM Projects</v>
      </c>
      <c r="H350" s="15">
        <f t="shared" si="77"/>
        <v>11</v>
      </c>
      <c r="I350" s="93">
        <v>124.53999999999999</v>
      </c>
      <c r="J350">
        <f t="shared" si="65"/>
        <v>0.69966292134831454</v>
      </c>
      <c r="K350" s="4">
        <v>32.159999999999997</v>
      </c>
      <c r="L350" s="4">
        <v>35.9</v>
      </c>
      <c r="M350" s="16">
        <f t="shared" si="66"/>
        <v>4.4709859999999999</v>
      </c>
      <c r="N350">
        <f t="shared" si="67"/>
        <v>0</v>
      </c>
      <c r="O350">
        <f t="shared" si="68"/>
        <v>1</v>
      </c>
      <c r="P350" s="63">
        <f t="shared" si="69"/>
        <v>0</v>
      </c>
    </row>
    <row r="351" spans="1:18" x14ac:dyDescent="0.3">
      <c r="A351">
        <f t="shared" si="70"/>
        <v>2018</v>
      </c>
      <c r="B351">
        <f t="shared" si="71"/>
        <v>9</v>
      </c>
      <c r="C351">
        <f t="shared" si="72"/>
        <v>15</v>
      </c>
      <c r="D351">
        <f t="shared" si="73"/>
        <v>1</v>
      </c>
      <c r="E351" t="str">
        <f t="shared" si="74"/>
        <v>OFF</v>
      </c>
      <c r="F351" s="13">
        <f t="shared" si="76"/>
        <v>43358</v>
      </c>
      <c r="G351" s="14" t="str">
        <f t="shared" si="75"/>
        <v>Avg of 4 NM Projects</v>
      </c>
      <c r="H351" s="15">
        <f t="shared" si="77"/>
        <v>12</v>
      </c>
      <c r="I351" s="93">
        <v>132.61000000000001</v>
      </c>
      <c r="J351">
        <f t="shared" si="65"/>
        <v>0.74500000000000011</v>
      </c>
      <c r="K351" s="4">
        <v>32.17</v>
      </c>
      <c r="L351" s="4">
        <v>40.840000000000003</v>
      </c>
      <c r="M351" s="16">
        <f t="shared" si="66"/>
        <v>5.4157924000000008</v>
      </c>
      <c r="N351">
        <f t="shared" si="67"/>
        <v>0</v>
      </c>
      <c r="O351">
        <f t="shared" si="68"/>
        <v>1</v>
      </c>
      <c r="P351" s="63">
        <f t="shared" si="69"/>
        <v>0</v>
      </c>
    </row>
    <row r="352" spans="1:18" x14ac:dyDescent="0.3">
      <c r="A352">
        <f t="shared" si="70"/>
        <v>2018</v>
      </c>
      <c r="B352">
        <f t="shared" si="71"/>
        <v>9</v>
      </c>
      <c r="C352">
        <f t="shared" si="72"/>
        <v>15</v>
      </c>
      <c r="D352">
        <f t="shared" si="73"/>
        <v>1</v>
      </c>
      <c r="E352" t="str">
        <f t="shared" si="74"/>
        <v>OFF</v>
      </c>
      <c r="F352" s="13">
        <f t="shared" si="76"/>
        <v>43358</v>
      </c>
      <c r="G352" s="14" t="str">
        <f t="shared" si="75"/>
        <v>Avg of 4 NM Projects</v>
      </c>
      <c r="H352" s="15">
        <f t="shared" si="77"/>
        <v>13</v>
      </c>
      <c r="I352" s="93">
        <v>120.70499999999998</v>
      </c>
      <c r="J352">
        <f t="shared" si="65"/>
        <v>0.67811797752808978</v>
      </c>
      <c r="K352" s="4">
        <v>32.619999999999997</v>
      </c>
      <c r="L352" s="4">
        <v>43.21</v>
      </c>
      <c r="M352" s="16">
        <f t="shared" si="66"/>
        <v>5.215663049999999</v>
      </c>
      <c r="N352">
        <f t="shared" si="67"/>
        <v>0</v>
      </c>
      <c r="O352">
        <f t="shared" si="68"/>
        <v>1</v>
      </c>
      <c r="P352" s="63">
        <f t="shared" si="69"/>
        <v>0</v>
      </c>
    </row>
    <row r="353" spans="1:18" x14ac:dyDescent="0.3">
      <c r="A353">
        <f t="shared" si="70"/>
        <v>2018</v>
      </c>
      <c r="B353">
        <f t="shared" si="71"/>
        <v>9</v>
      </c>
      <c r="C353">
        <f t="shared" si="72"/>
        <v>15</v>
      </c>
      <c r="D353">
        <f t="shared" si="73"/>
        <v>1</v>
      </c>
      <c r="E353" t="str">
        <f t="shared" si="74"/>
        <v>OFF</v>
      </c>
      <c r="F353" s="13">
        <f t="shared" si="76"/>
        <v>43358</v>
      </c>
      <c r="G353" s="14" t="str">
        <f t="shared" si="75"/>
        <v>Avg of 4 NM Projects</v>
      </c>
      <c r="H353" s="15">
        <f t="shared" si="77"/>
        <v>14</v>
      </c>
      <c r="I353" s="93">
        <v>105.465</v>
      </c>
      <c r="J353">
        <f t="shared" si="65"/>
        <v>0.59250000000000003</v>
      </c>
      <c r="K353" s="4">
        <v>32.82</v>
      </c>
      <c r="L353" s="4">
        <v>44.02</v>
      </c>
      <c r="M353" s="16">
        <f t="shared" si="66"/>
        <v>4.6425692999999999</v>
      </c>
      <c r="N353">
        <f t="shared" si="67"/>
        <v>0</v>
      </c>
      <c r="O353">
        <f t="shared" si="68"/>
        <v>1</v>
      </c>
      <c r="P353" s="63">
        <f t="shared" si="69"/>
        <v>0</v>
      </c>
    </row>
    <row r="354" spans="1:18" x14ac:dyDescent="0.3">
      <c r="A354">
        <f t="shared" si="70"/>
        <v>2018</v>
      </c>
      <c r="B354">
        <f t="shared" si="71"/>
        <v>9</v>
      </c>
      <c r="C354">
        <f t="shared" si="72"/>
        <v>15</v>
      </c>
      <c r="D354">
        <f t="shared" si="73"/>
        <v>1</v>
      </c>
      <c r="E354" t="str">
        <f t="shared" si="74"/>
        <v>OFF</v>
      </c>
      <c r="F354" s="13">
        <f t="shared" si="76"/>
        <v>43358</v>
      </c>
      <c r="G354" s="14" t="str">
        <f t="shared" si="75"/>
        <v>Avg of 4 NM Projects</v>
      </c>
      <c r="H354" s="15">
        <f t="shared" si="77"/>
        <v>15</v>
      </c>
      <c r="I354" s="93">
        <v>77.174999999999997</v>
      </c>
      <c r="J354">
        <f t="shared" si="65"/>
        <v>0.43356741573033708</v>
      </c>
      <c r="K354" s="4">
        <v>35.53</v>
      </c>
      <c r="L354" s="4">
        <v>49.22</v>
      </c>
      <c r="M354" s="16">
        <f t="shared" si="66"/>
        <v>3.7985535000000001</v>
      </c>
      <c r="N354">
        <f t="shared" si="67"/>
        <v>0</v>
      </c>
      <c r="O354">
        <f t="shared" si="68"/>
        <v>0</v>
      </c>
      <c r="P354" s="63">
        <f t="shared" si="69"/>
        <v>0</v>
      </c>
    </row>
    <row r="355" spans="1:18" x14ac:dyDescent="0.3">
      <c r="A355">
        <f t="shared" si="70"/>
        <v>2018</v>
      </c>
      <c r="B355">
        <f t="shared" si="71"/>
        <v>9</v>
      </c>
      <c r="C355">
        <f t="shared" si="72"/>
        <v>15</v>
      </c>
      <c r="D355">
        <f t="shared" si="73"/>
        <v>1</v>
      </c>
      <c r="E355" t="str">
        <f t="shared" si="74"/>
        <v>OFF</v>
      </c>
      <c r="F355" s="13">
        <f t="shared" si="76"/>
        <v>43358</v>
      </c>
      <c r="G355" s="14" t="str">
        <f t="shared" si="75"/>
        <v>Avg of 4 NM Projects</v>
      </c>
      <c r="H355" s="15">
        <f t="shared" si="77"/>
        <v>16</v>
      </c>
      <c r="I355" s="93">
        <v>63.495000000000005</v>
      </c>
      <c r="J355">
        <f t="shared" si="65"/>
        <v>0.35671348314606743</v>
      </c>
      <c r="K355" s="4">
        <v>40</v>
      </c>
      <c r="L355" s="4">
        <v>53.25</v>
      </c>
      <c r="M355" s="16">
        <f t="shared" si="66"/>
        <v>3.3811087500000001</v>
      </c>
      <c r="N355">
        <f t="shared" si="67"/>
        <v>0</v>
      </c>
      <c r="O355">
        <f t="shared" si="68"/>
        <v>0</v>
      </c>
      <c r="P355" s="63">
        <f t="shared" si="69"/>
        <v>0</v>
      </c>
    </row>
    <row r="356" spans="1:18" x14ac:dyDescent="0.3">
      <c r="A356">
        <f t="shared" si="70"/>
        <v>2018</v>
      </c>
      <c r="B356">
        <f t="shared" si="71"/>
        <v>9</v>
      </c>
      <c r="C356">
        <f t="shared" si="72"/>
        <v>15</v>
      </c>
      <c r="D356">
        <f t="shared" si="73"/>
        <v>1</v>
      </c>
      <c r="E356" t="str">
        <f t="shared" si="74"/>
        <v>OFF</v>
      </c>
      <c r="F356" s="13">
        <f t="shared" si="76"/>
        <v>43358</v>
      </c>
      <c r="G356" s="14" t="str">
        <f t="shared" si="75"/>
        <v>Avg of 4 NM Projects</v>
      </c>
      <c r="H356" s="15">
        <f t="shared" si="77"/>
        <v>17</v>
      </c>
      <c r="I356" s="93">
        <v>42.11</v>
      </c>
      <c r="J356">
        <f t="shared" si="65"/>
        <v>0.23657303370786517</v>
      </c>
      <c r="K356" s="4">
        <v>41.16</v>
      </c>
      <c r="L356" s="4">
        <v>57.67</v>
      </c>
      <c r="M356" s="16">
        <f t="shared" si="66"/>
        <v>2.4284837000000001</v>
      </c>
      <c r="N356">
        <f t="shared" si="67"/>
        <v>0</v>
      </c>
      <c r="O356">
        <f t="shared" si="68"/>
        <v>0</v>
      </c>
      <c r="P356" s="63">
        <f t="shared" si="69"/>
        <v>0</v>
      </c>
    </row>
    <row r="357" spans="1:18" x14ac:dyDescent="0.3">
      <c r="A357">
        <f t="shared" si="70"/>
        <v>2018</v>
      </c>
      <c r="B357">
        <f t="shared" si="71"/>
        <v>9</v>
      </c>
      <c r="C357">
        <f t="shared" si="72"/>
        <v>15</v>
      </c>
      <c r="D357">
        <f t="shared" si="73"/>
        <v>1</v>
      </c>
      <c r="E357" t="str">
        <f t="shared" si="74"/>
        <v>OFF</v>
      </c>
      <c r="F357" s="13">
        <f t="shared" si="76"/>
        <v>43358</v>
      </c>
      <c r="G357" s="14" t="str">
        <f t="shared" si="75"/>
        <v>Avg of 4 NM Projects</v>
      </c>
      <c r="H357" s="15">
        <f t="shared" si="77"/>
        <v>18</v>
      </c>
      <c r="I357" s="93">
        <v>22.904999999999998</v>
      </c>
      <c r="J357">
        <f t="shared" si="65"/>
        <v>0.12867977528089886</v>
      </c>
      <c r="K357" s="4">
        <v>40.380000000000003</v>
      </c>
      <c r="L357" s="4">
        <v>68.52</v>
      </c>
      <c r="M357" s="16">
        <f t="shared" si="66"/>
        <v>1.5694505999999997</v>
      </c>
      <c r="N357">
        <f t="shared" si="67"/>
        <v>0</v>
      </c>
      <c r="O357">
        <f t="shared" si="68"/>
        <v>0</v>
      </c>
      <c r="P357" s="63">
        <f t="shared" si="69"/>
        <v>0</v>
      </c>
    </row>
    <row r="358" spans="1:18" x14ac:dyDescent="0.3">
      <c r="A358">
        <f t="shared" si="70"/>
        <v>2018</v>
      </c>
      <c r="B358">
        <f t="shared" si="71"/>
        <v>9</v>
      </c>
      <c r="C358">
        <f t="shared" si="72"/>
        <v>15</v>
      </c>
      <c r="D358">
        <f t="shared" si="73"/>
        <v>1</v>
      </c>
      <c r="E358" t="str">
        <f t="shared" si="74"/>
        <v>OFF</v>
      </c>
      <c r="F358" s="13">
        <f t="shared" si="76"/>
        <v>43358</v>
      </c>
      <c r="G358" s="14" t="str">
        <f t="shared" si="75"/>
        <v>Avg of 4 NM Projects</v>
      </c>
      <c r="H358" s="15">
        <f t="shared" si="77"/>
        <v>19</v>
      </c>
      <c r="I358" s="93">
        <v>3.7149999999999999</v>
      </c>
      <c r="J358">
        <f t="shared" si="65"/>
        <v>2.0870786516853933E-2</v>
      </c>
      <c r="K358" s="4">
        <v>38.97</v>
      </c>
      <c r="L358" s="4">
        <v>73.92</v>
      </c>
      <c r="M358" s="16">
        <f t="shared" si="66"/>
        <v>0.27461279999999999</v>
      </c>
      <c r="N358">
        <f t="shared" si="67"/>
        <v>0</v>
      </c>
      <c r="O358">
        <f t="shared" si="68"/>
        <v>0</v>
      </c>
      <c r="P358" s="63">
        <f t="shared" si="69"/>
        <v>0</v>
      </c>
    </row>
    <row r="359" spans="1:18" x14ac:dyDescent="0.3">
      <c r="A359">
        <f t="shared" si="70"/>
        <v>2018</v>
      </c>
      <c r="B359">
        <f t="shared" si="71"/>
        <v>9</v>
      </c>
      <c r="C359">
        <f t="shared" si="72"/>
        <v>15</v>
      </c>
      <c r="D359">
        <f t="shared" si="73"/>
        <v>1</v>
      </c>
      <c r="E359" t="str">
        <f t="shared" si="74"/>
        <v>OFF</v>
      </c>
      <c r="F359" s="13">
        <f t="shared" si="76"/>
        <v>43358</v>
      </c>
      <c r="G359" s="14" t="str">
        <f t="shared" si="75"/>
        <v>Avg of 4 NM Projects</v>
      </c>
      <c r="H359" s="15">
        <f t="shared" si="77"/>
        <v>20</v>
      </c>
      <c r="I359" s="93">
        <v>-0.13</v>
      </c>
      <c r="J359">
        <f t="shared" si="65"/>
        <v>-7.3033707865168538E-4</v>
      </c>
      <c r="K359" s="4">
        <v>40</v>
      </c>
      <c r="L359" s="4">
        <v>63.28</v>
      </c>
      <c r="M359" s="16">
        <f t="shared" si="66"/>
        <v>-8.2264E-3</v>
      </c>
      <c r="N359">
        <f t="shared" si="67"/>
        <v>0</v>
      </c>
      <c r="O359">
        <f t="shared" si="68"/>
        <v>0</v>
      </c>
      <c r="P359" s="63">
        <f t="shared" si="69"/>
        <v>0</v>
      </c>
    </row>
    <row r="360" spans="1:18" x14ac:dyDescent="0.3">
      <c r="A360">
        <f t="shared" si="70"/>
        <v>2018</v>
      </c>
      <c r="B360">
        <f t="shared" si="71"/>
        <v>9</v>
      </c>
      <c r="C360">
        <f t="shared" si="72"/>
        <v>15</v>
      </c>
      <c r="D360">
        <f t="shared" si="73"/>
        <v>1</v>
      </c>
      <c r="E360" t="str">
        <f t="shared" si="74"/>
        <v>OFF</v>
      </c>
      <c r="F360" s="13">
        <f t="shared" si="76"/>
        <v>43358</v>
      </c>
      <c r="G360" s="14" t="str">
        <f t="shared" si="75"/>
        <v>Avg of 4 NM Projects</v>
      </c>
      <c r="H360" s="15">
        <f t="shared" si="77"/>
        <v>21</v>
      </c>
      <c r="I360" s="93">
        <v>0</v>
      </c>
      <c r="J360">
        <f t="shared" si="65"/>
        <v>0</v>
      </c>
      <c r="K360" s="4">
        <v>36</v>
      </c>
      <c r="L360" s="4">
        <v>40.840000000000003</v>
      </c>
      <c r="M360" s="16">
        <f t="shared" si="66"/>
        <v>0</v>
      </c>
      <c r="N360">
        <f t="shared" si="67"/>
        <v>1</v>
      </c>
      <c r="O360">
        <f t="shared" si="68"/>
        <v>0</v>
      </c>
      <c r="P360" s="63">
        <f t="shared" si="69"/>
        <v>0</v>
      </c>
    </row>
    <row r="361" spans="1:18" x14ac:dyDescent="0.3">
      <c r="A361">
        <f t="shared" si="70"/>
        <v>2018</v>
      </c>
      <c r="B361">
        <f t="shared" si="71"/>
        <v>9</v>
      </c>
      <c r="C361">
        <f t="shared" si="72"/>
        <v>15</v>
      </c>
      <c r="D361">
        <f t="shared" si="73"/>
        <v>1</v>
      </c>
      <c r="E361" t="str">
        <f t="shared" si="74"/>
        <v>OFF</v>
      </c>
      <c r="F361" s="13">
        <f t="shared" si="76"/>
        <v>43358</v>
      </c>
      <c r="G361" s="14" t="str">
        <f t="shared" si="75"/>
        <v>Avg of 4 NM Projects</v>
      </c>
      <c r="H361" s="15">
        <f t="shared" si="77"/>
        <v>22</v>
      </c>
      <c r="I361" s="93">
        <v>0</v>
      </c>
      <c r="J361">
        <f t="shared" si="65"/>
        <v>0</v>
      </c>
      <c r="K361" s="4">
        <v>32.17</v>
      </c>
      <c r="L361" s="4">
        <v>32.9</v>
      </c>
      <c r="M361" s="16">
        <f t="shared" si="66"/>
        <v>0</v>
      </c>
      <c r="N361">
        <f t="shared" si="67"/>
        <v>1</v>
      </c>
      <c r="O361">
        <f t="shared" si="68"/>
        <v>0</v>
      </c>
      <c r="P361" s="63">
        <f t="shared" si="69"/>
        <v>0</v>
      </c>
    </row>
    <row r="362" spans="1:18" x14ac:dyDescent="0.3">
      <c r="A362">
        <f t="shared" si="70"/>
        <v>2018</v>
      </c>
      <c r="B362">
        <f t="shared" si="71"/>
        <v>9</v>
      </c>
      <c r="C362">
        <f t="shared" si="72"/>
        <v>15</v>
      </c>
      <c r="D362">
        <f t="shared" si="73"/>
        <v>1</v>
      </c>
      <c r="E362" t="str">
        <f t="shared" si="74"/>
        <v>OFF</v>
      </c>
      <c r="F362" s="13">
        <f t="shared" si="76"/>
        <v>43358</v>
      </c>
      <c r="G362" s="14" t="str">
        <f t="shared" si="75"/>
        <v>Avg of 4 NM Projects</v>
      </c>
      <c r="H362" s="15">
        <f t="shared" si="77"/>
        <v>23</v>
      </c>
      <c r="I362" s="93">
        <v>-0.13</v>
      </c>
      <c r="J362">
        <f t="shared" si="65"/>
        <v>-7.3033707865168538E-4</v>
      </c>
      <c r="K362" s="4">
        <v>28.07</v>
      </c>
      <c r="L362" s="4">
        <v>33.57</v>
      </c>
      <c r="M362" s="16">
        <f t="shared" si="66"/>
        <v>-4.364100000000001E-3</v>
      </c>
      <c r="N362">
        <f t="shared" si="67"/>
        <v>0</v>
      </c>
      <c r="O362">
        <f t="shared" si="68"/>
        <v>0</v>
      </c>
      <c r="P362" s="63">
        <f t="shared" si="69"/>
        <v>0</v>
      </c>
    </row>
    <row r="363" spans="1:18" x14ac:dyDescent="0.3">
      <c r="A363">
        <f t="shared" si="70"/>
        <v>2018</v>
      </c>
      <c r="B363">
        <f t="shared" si="71"/>
        <v>9</v>
      </c>
      <c r="C363">
        <f t="shared" si="72"/>
        <v>15</v>
      </c>
      <c r="D363">
        <f t="shared" si="73"/>
        <v>1</v>
      </c>
      <c r="E363" t="str">
        <f t="shared" si="74"/>
        <v>OFF</v>
      </c>
      <c r="F363" s="13">
        <f t="shared" si="76"/>
        <v>43358</v>
      </c>
      <c r="G363" s="14" t="str">
        <f t="shared" si="75"/>
        <v>Avg of 4 NM Projects</v>
      </c>
      <c r="H363" s="15">
        <f t="shared" si="77"/>
        <v>24</v>
      </c>
      <c r="I363" s="93">
        <v>-0.26</v>
      </c>
      <c r="J363">
        <f t="shared" si="65"/>
        <v>-1.4606741573033708E-3</v>
      </c>
      <c r="K363" s="4">
        <v>25.71</v>
      </c>
      <c r="L363" s="4">
        <v>28.25</v>
      </c>
      <c r="M363" s="16">
        <f t="shared" si="66"/>
        <v>-7.3450000000000008E-3</v>
      </c>
      <c r="N363">
        <f t="shared" si="67"/>
        <v>0</v>
      </c>
      <c r="O363">
        <f t="shared" si="68"/>
        <v>0</v>
      </c>
      <c r="P363" s="63">
        <f t="shared" si="69"/>
        <v>0</v>
      </c>
    </row>
    <row r="364" spans="1:18" x14ac:dyDescent="0.3">
      <c r="A364">
        <f t="shared" si="70"/>
        <v>2018</v>
      </c>
      <c r="B364">
        <f t="shared" si="71"/>
        <v>9</v>
      </c>
      <c r="C364">
        <f t="shared" si="72"/>
        <v>16</v>
      </c>
      <c r="D364">
        <f t="shared" si="73"/>
        <v>2</v>
      </c>
      <c r="E364" t="str">
        <f t="shared" si="74"/>
        <v>OFF</v>
      </c>
      <c r="F364" s="13">
        <f t="shared" si="76"/>
        <v>43359</v>
      </c>
      <c r="G364" s="14" t="str">
        <f t="shared" si="75"/>
        <v>Avg of 4 NM Projects</v>
      </c>
      <c r="H364" s="15">
        <f t="shared" si="77"/>
        <v>1</v>
      </c>
      <c r="I364" s="93">
        <v>-0.13</v>
      </c>
      <c r="J364">
        <f t="shared" si="65"/>
        <v>-7.3033707865168538E-4</v>
      </c>
      <c r="K364" s="4">
        <v>29.09</v>
      </c>
      <c r="L364" s="4">
        <v>25.07</v>
      </c>
      <c r="M364" s="16">
        <f t="shared" si="66"/>
        <v>-3.2591E-3</v>
      </c>
      <c r="N364">
        <f t="shared" si="67"/>
        <v>0</v>
      </c>
      <c r="O364">
        <f t="shared" si="68"/>
        <v>0</v>
      </c>
      <c r="P364" s="63">
        <f t="shared" si="69"/>
        <v>0</v>
      </c>
      <c r="Q364" s="34"/>
      <c r="R364" s="34"/>
    </row>
    <row r="365" spans="1:18" x14ac:dyDescent="0.3">
      <c r="A365">
        <f t="shared" si="70"/>
        <v>2018</v>
      </c>
      <c r="B365">
        <f t="shared" si="71"/>
        <v>9</v>
      </c>
      <c r="C365">
        <f t="shared" si="72"/>
        <v>16</v>
      </c>
      <c r="D365">
        <f t="shared" si="73"/>
        <v>2</v>
      </c>
      <c r="E365" t="str">
        <f t="shared" si="74"/>
        <v>OFF</v>
      </c>
      <c r="F365" s="13">
        <f t="shared" si="76"/>
        <v>43359</v>
      </c>
      <c r="G365" s="14" t="str">
        <f t="shared" si="75"/>
        <v>Avg of 4 NM Projects</v>
      </c>
      <c r="H365" s="15">
        <f t="shared" si="77"/>
        <v>2</v>
      </c>
      <c r="I365" s="93">
        <v>-0.39</v>
      </c>
      <c r="J365">
        <f t="shared" si="65"/>
        <v>-2.1910112359550564E-3</v>
      </c>
      <c r="K365" s="4">
        <v>26.8</v>
      </c>
      <c r="L365" s="4">
        <v>27.15</v>
      </c>
      <c r="M365" s="16">
        <f t="shared" si="66"/>
        <v>-1.0588499999999999E-2</v>
      </c>
      <c r="N365">
        <f t="shared" si="67"/>
        <v>0</v>
      </c>
      <c r="O365">
        <f t="shared" si="68"/>
        <v>0</v>
      </c>
      <c r="P365" s="63">
        <f t="shared" si="69"/>
        <v>0</v>
      </c>
    </row>
    <row r="366" spans="1:18" x14ac:dyDescent="0.3">
      <c r="A366">
        <f t="shared" si="70"/>
        <v>2018</v>
      </c>
      <c r="B366">
        <f t="shared" si="71"/>
        <v>9</v>
      </c>
      <c r="C366">
        <f t="shared" si="72"/>
        <v>16</v>
      </c>
      <c r="D366">
        <f t="shared" si="73"/>
        <v>2</v>
      </c>
      <c r="E366" t="str">
        <f t="shared" si="74"/>
        <v>OFF</v>
      </c>
      <c r="F366" s="13">
        <f t="shared" si="76"/>
        <v>43359</v>
      </c>
      <c r="G366" s="14" t="str">
        <f t="shared" si="75"/>
        <v>Avg of 4 NM Projects</v>
      </c>
      <c r="H366" s="15">
        <f t="shared" si="77"/>
        <v>3</v>
      </c>
      <c r="I366" s="93">
        <v>0</v>
      </c>
      <c r="J366">
        <f t="shared" si="65"/>
        <v>0</v>
      </c>
      <c r="K366" s="4">
        <v>27.94</v>
      </c>
      <c r="L366" s="4">
        <v>28.56</v>
      </c>
      <c r="M366" s="16">
        <f t="shared" si="66"/>
        <v>0</v>
      </c>
      <c r="N366">
        <f t="shared" si="67"/>
        <v>1</v>
      </c>
      <c r="O366">
        <f t="shared" si="68"/>
        <v>0</v>
      </c>
      <c r="P366" s="63">
        <f t="shared" si="69"/>
        <v>0</v>
      </c>
    </row>
    <row r="367" spans="1:18" x14ac:dyDescent="0.3">
      <c r="A367">
        <f t="shared" si="70"/>
        <v>2018</v>
      </c>
      <c r="B367">
        <f t="shared" si="71"/>
        <v>9</v>
      </c>
      <c r="C367">
        <f t="shared" si="72"/>
        <v>16</v>
      </c>
      <c r="D367">
        <f t="shared" si="73"/>
        <v>2</v>
      </c>
      <c r="E367" t="str">
        <f t="shared" si="74"/>
        <v>OFF</v>
      </c>
      <c r="F367" s="13">
        <f t="shared" si="76"/>
        <v>43359</v>
      </c>
      <c r="G367" s="14" t="str">
        <f t="shared" si="75"/>
        <v>Avg of 4 NM Projects</v>
      </c>
      <c r="H367" s="15">
        <f t="shared" si="77"/>
        <v>4</v>
      </c>
      <c r="I367" s="93">
        <v>0</v>
      </c>
      <c r="J367">
        <f t="shared" si="65"/>
        <v>0</v>
      </c>
      <c r="K367" s="4">
        <v>28.71</v>
      </c>
      <c r="L367" s="4">
        <v>32.15</v>
      </c>
      <c r="M367" s="16">
        <f t="shared" si="66"/>
        <v>0</v>
      </c>
      <c r="N367">
        <f t="shared" si="67"/>
        <v>1</v>
      </c>
      <c r="O367">
        <f t="shared" si="68"/>
        <v>0</v>
      </c>
      <c r="P367" s="63">
        <f t="shared" si="69"/>
        <v>0</v>
      </c>
    </row>
    <row r="368" spans="1:18" x14ac:dyDescent="0.3">
      <c r="A368">
        <f t="shared" si="70"/>
        <v>2018</v>
      </c>
      <c r="B368">
        <f t="shared" si="71"/>
        <v>9</v>
      </c>
      <c r="C368">
        <f t="shared" si="72"/>
        <v>16</v>
      </c>
      <c r="D368">
        <f t="shared" si="73"/>
        <v>2</v>
      </c>
      <c r="E368" t="str">
        <f t="shared" si="74"/>
        <v>OFF</v>
      </c>
      <c r="F368" s="13">
        <f t="shared" si="76"/>
        <v>43359</v>
      </c>
      <c r="G368" s="14" t="str">
        <f t="shared" si="75"/>
        <v>Avg of 4 NM Projects</v>
      </c>
      <c r="H368" s="15">
        <f t="shared" si="77"/>
        <v>5</v>
      </c>
      <c r="I368" s="93">
        <v>0</v>
      </c>
      <c r="J368">
        <f t="shared" si="65"/>
        <v>0</v>
      </c>
      <c r="K368" s="4">
        <v>28</v>
      </c>
      <c r="L368" s="4">
        <v>27.53</v>
      </c>
      <c r="M368" s="16">
        <f t="shared" si="66"/>
        <v>0</v>
      </c>
      <c r="N368">
        <f t="shared" si="67"/>
        <v>1</v>
      </c>
      <c r="O368">
        <f t="shared" si="68"/>
        <v>0</v>
      </c>
      <c r="P368" s="63">
        <f t="shared" si="69"/>
        <v>0</v>
      </c>
    </row>
    <row r="369" spans="1:16" x14ac:dyDescent="0.3">
      <c r="A369">
        <f t="shared" si="70"/>
        <v>2018</v>
      </c>
      <c r="B369">
        <f t="shared" si="71"/>
        <v>9</v>
      </c>
      <c r="C369">
        <f t="shared" si="72"/>
        <v>16</v>
      </c>
      <c r="D369">
        <f t="shared" si="73"/>
        <v>2</v>
      </c>
      <c r="E369" t="str">
        <f t="shared" si="74"/>
        <v>OFF</v>
      </c>
      <c r="F369" s="13">
        <f t="shared" si="76"/>
        <v>43359</v>
      </c>
      <c r="G369" s="14" t="str">
        <f t="shared" si="75"/>
        <v>Avg of 4 NM Projects</v>
      </c>
      <c r="H369" s="15">
        <f t="shared" si="77"/>
        <v>6</v>
      </c>
      <c r="I369" s="93">
        <v>-0.13</v>
      </c>
      <c r="J369">
        <f t="shared" si="65"/>
        <v>-7.3033707865168538E-4</v>
      </c>
      <c r="K369" s="4">
        <v>28.73</v>
      </c>
      <c r="L369" s="4">
        <v>30.47</v>
      </c>
      <c r="M369" s="16">
        <f t="shared" si="66"/>
        <v>-3.9611000000000004E-3</v>
      </c>
      <c r="N369">
        <f t="shared" si="67"/>
        <v>0</v>
      </c>
      <c r="O369">
        <f t="shared" si="68"/>
        <v>0</v>
      </c>
      <c r="P369" s="63">
        <f t="shared" si="69"/>
        <v>0</v>
      </c>
    </row>
    <row r="370" spans="1:16" x14ac:dyDescent="0.3">
      <c r="A370">
        <f t="shared" si="70"/>
        <v>2018</v>
      </c>
      <c r="B370">
        <f t="shared" si="71"/>
        <v>9</v>
      </c>
      <c r="C370">
        <f t="shared" si="72"/>
        <v>16</v>
      </c>
      <c r="D370">
        <f t="shared" si="73"/>
        <v>2</v>
      </c>
      <c r="E370" t="str">
        <f t="shared" si="74"/>
        <v>OFF</v>
      </c>
      <c r="F370" s="13">
        <f t="shared" si="76"/>
        <v>43359</v>
      </c>
      <c r="G370" s="14" t="str">
        <f t="shared" si="75"/>
        <v>Avg of 4 NM Projects</v>
      </c>
      <c r="H370" s="15">
        <f t="shared" si="77"/>
        <v>7</v>
      </c>
      <c r="I370" s="93">
        <v>-0.13</v>
      </c>
      <c r="J370">
        <f t="shared" si="65"/>
        <v>-7.3033707865168538E-4</v>
      </c>
      <c r="K370" s="4">
        <v>26.87</v>
      </c>
      <c r="L370" s="4">
        <v>30</v>
      </c>
      <c r="M370" s="16">
        <f t="shared" si="66"/>
        <v>-3.9000000000000003E-3</v>
      </c>
      <c r="N370">
        <f t="shared" si="67"/>
        <v>0</v>
      </c>
      <c r="O370">
        <f t="shared" si="68"/>
        <v>0</v>
      </c>
      <c r="P370" s="63">
        <f t="shared" si="69"/>
        <v>0</v>
      </c>
    </row>
    <row r="371" spans="1:16" x14ac:dyDescent="0.3">
      <c r="A371">
        <f t="shared" si="70"/>
        <v>2018</v>
      </c>
      <c r="B371">
        <f t="shared" si="71"/>
        <v>9</v>
      </c>
      <c r="C371">
        <f t="shared" si="72"/>
        <v>16</v>
      </c>
      <c r="D371">
        <f t="shared" si="73"/>
        <v>2</v>
      </c>
      <c r="E371" t="str">
        <f t="shared" si="74"/>
        <v>ON</v>
      </c>
      <c r="F371" s="13">
        <f t="shared" si="76"/>
        <v>43359</v>
      </c>
      <c r="G371" s="14" t="str">
        <f t="shared" si="75"/>
        <v>Avg of 4 NM Projects</v>
      </c>
      <c r="H371" s="15">
        <f t="shared" si="77"/>
        <v>8</v>
      </c>
      <c r="I371" s="93">
        <v>11.645</v>
      </c>
      <c r="J371">
        <f t="shared" si="65"/>
        <v>6.5421348314606734E-2</v>
      </c>
      <c r="K371" s="4">
        <v>27.88</v>
      </c>
      <c r="L371" s="4">
        <v>27.66</v>
      </c>
      <c r="M371" s="16">
        <f t="shared" si="66"/>
        <v>0.32210070000000002</v>
      </c>
      <c r="N371">
        <f t="shared" si="67"/>
        <v>0</v>
      </c>
      <c r="O371">
        <f t="shared" si="68"/>
        <v>0</v>
      </c>
      <c r="P371" s="63">
        <f t="shared" si="69"/>
        <v>0</v>
      </c>
    </row>
    <row r="372" spans="1:16" x14ac:dyDescent="0.3">
      <c r="A372">
        <f t="shared" si="70"/>
        <v>2018</v>
      </c>
      <c r="B372">
        <f t="shared" si="71"/>
        <v>9</v>
      </c>
      <c r="C372">
        <f t="shared" si="72"/>
        <v>16</v>
      </c>
      <c r="D372">
        <f t="shared" si="73"/>
        <v>2</v>
      </c>
      <c r="E372" t="str">
        <f t="shared" si="74"/>
        <v>ON</v>
      </c>
      <c r="F372" s="13">
        <f t="shared" si="76"/>
        <v>43359</v>
      </c>
      <c r="G372" s="14" t="str">
        <f t="shared" si="75"/>
        <v>Avg of 4 NM Projects</v>
      </c>
      <c r="H372" s="15">
        <f t="shared" si="77"/>
        <v>9</v>
      </c>
      <c r="I372" s="93">
        <v>51.585000000000001</v>
      </c>
      <c r="J372">
        <f t="shared" si="65"/>
        <v>0.28980337078651686</v>
      </c>
      <c r="K372" s="4">
        <v>23.28</v>
      </c>
      <c r="L372" s="4">
        <v>22.09</v>
      </c>
      <c r="M372" s="16">
        <f t="shared" si="66"/>
        <v>1.1395126500000001</v>
      </c>
      <c r="N372">
        <f t="shared" si="67"/>
        <v>0</v>
      </c>
      <c r="O372">
        <f t="shared" si="68"/>
        <v>0</v>
      </c>
      <c r="P372" s="63">
        <f t="shared" si="69"/>
        <v>0</v>
      </c>
    </row>
    <row r="373" spans="1:16" x14ac:dyDescent="0.3">
      <c r="A373">
        <f t="shared" si="70"/>
        <v>2018</v>
      </c>
      <c r="B373">
        <f t="shared" si="71"/>
        <v>9</v>
      </c>
      <c r="C373">
        <f t="shared" si="72"/>
        <v>16</v>
      </c>
      <c r="D373">
        <f t="shared" si="73"/>
        <v>2</v>
      </c>
      <c r="E373" t="str">
        <f t="shared" si="74"/>
        <v>ON</v>
      </c>
      <c r="F373" s="13">
        <f t="shared" si="76"/>
        <v>43359</v>
      </c>
      <c r="G373" s="14" t="str">
        <f t="shared" si="75"/>
        <v>Avg of 4 NM Projects</v>
      </c>
      <c r="H373" s="15">
        <f t="shared" si="77"/>
        <v>10</v>
      </c>
      <c r="I373" s="93">
        <v>89.734999999999985</v>
      </c>
      <c r="J373">
        <f t="shared" si="65"/>
        <v>0.50412921348314599</v>
      </c>
      <c r="K373" s="4">
        <v>25.85</v>
      </c>
      <c r="L373" s="4">
        <v>23.44</v>
      </c>
      <c r="M373" s="16">
        <f t="shared" si="66"/>
        <v>2.1033883999999996</v>
      </c>
      <c r="N373">
        <f t="shared" si="67"/>
        <v>0</v>
      </c>
      <c r="O373">
        <f t="shared" si="68"/>
        <v>1</v>
      </c>
      <c r="P373" s="63">
        <f t="shared" si="69"/>
        <v>0</v>
      </c>
    </row>
    <row r="374" spans="1:16" x14ac:dyDescent="0.3">
      <c r="A374">
        <f t="shared" si="70"/>
        <v>2018</v>
      </c>
      <c r="B374">
        <f t="shared" si="71"/>
        <v>9</v>
      </c>
      <c r="C374">
        <f t="shared" si="72"/>
        <v>16</v>
      </c>
      <c r="D374">
        <f t="shared" si="73"/>
        <v>2</v>
      </c>
      <c r="E374" t="str">
        <f t="shared" si="74"/>
        <v>ON</v>
      </c>
      <c r="F374" s="13">
        <f t="shared" si="76"/>
        <v>43359</v>
      </c>
      <c r="G374" s="14" t="str">
        <f t="shared" si="75"/>
        <v>Avg of 4 NM Projects</v>
      </c>
      <c r="H374" s="15">
        <f t="shared" si="77"/>
        <v>11</v>
      </c>
      <c r="I374" s="93">
        <v>113.145</v>
      </c>
      <c r="J374">
        <f t="shared" si="65"/>
        <v>0.63564606741573026</v>
      </c>
      <c r="K374" s="4">
        <v>32.74</v>
      </c>
      <c r="L374" s="4">
        <v>23.18</v>
      </c>
      <c r="M374" s="16">
        <f t="shared" si="66"/>
        <v>2.6227010999999996</v>
      </c>
      <c r="N374">
        <f t="shared" si="67"/>
        <v>0</v>
      </c>
      <c r="O374">
        <f t="shared" si="68"/>
        <v>1</v>
      </c>
      <c r="P374" s="63">
        <f t="shared" si="69"/>
        <v>0</v>
      </c>
    </row>
    <row r="375" spans="1:16" x14ac:dyDescent="0.3">
      <c r="A375">
        <f t="shared" si="70"/>
        <v>2018</v>
      </c>
      <c r="B375">
        <f t="shared" si="71"/>
        <v>9</v>
      </c>
      <c r="C375">
        <f t="shared" si="72"/>
        <v>16</v>
      </c>
      <c r="D375">
        <f t="shared" si="73"/>
        <v>2</v>
      </c>
      <c r="E375" t="str">
        <f t="shared" si="74"/>
        <v>ON</v>
      </c>
      <c r="F375" s="13">
        <f t="shared" si="76"/>
        <v>43359</v>
      </c>
      <c r="G375" s="14" t="str">
        <f t="shared" si="75"/>
        <v>Avg of 4 NM Projects</v>
      </c>
      <c r="H375" s="15">
        <f t="shared" si="77"/>
        <v>12</v>
      </c>
      <c r="I375" s="93">
        <v>120.83</v>
      </c>
      <c r="J375">
        <f t="shared" si="65"/>
        <v>0.67882022471910108</v>
      </c>
      <c r="K375" s="4">
        <v>33.81</v>
      </c>
      <c r="L375" s="4">
        <v>23.91</v>
      </c>
      <c r="M375" s="16">
        <f t="shared" si="66"/>
        <v>2.8890452999999998</v>
      </c>
      <c r="N375">
        <f t="shared" si="67"/>
        <v>0</v>
      </c>
      <c r="O375">
        <f t="shared" si="68"/>
        <v>1</v>
      </c>
      <c r="P375" s="63">
        <f t="shared" si="69"/>
        <v>0</v>
      </c>
    </row>
    <row r="376" spans="1:16" x14ac:dyDescent="0.3">
      <c r="A376">
        <f t="shared" si="70"/>
        <v>2018</v>
      </c>
      <c r="B376">
        <f t="shared" si="71"/>
        <v>9</v>
      </c>
      <c r="C376">
        <f t="shared" si="72"/>
        <v>16</v>
      </c>
      <c r="D376">
        <f t="shared" si="73"/>
        <v>2</v>
      </c>
      <c r="E376" t="str">
        <f t="shared" si="74"/>
        <v>ON</v>
      </c>
      <c r="F376" s="13">
        <f t="shared" si="76"/>
        <v>43359</v>
      </c>
      <c r="G376" s="14" t="str">
        <f t="shared" si="75"/>
        <v>Avg of 4 NM Projects</v>
      </c>
      <c r="H376" s="15">
        <f t="shared" si="77"/>
        <v>13</v>
      </c>
      <c r="I376" s="93">
        <v>102.00999999999999</v>
      </c>
      <c r="J376">
        <f t="shared" si="65"/>
        <v>0.57308988764044944</v>
      </c>
      <c r="K376" s="4">
        <v>36.25</v>
      </c>
      <c r="L376" s="4">
        <v>38.56</v>
      </c>
      <c r="M376" s="16">
        <f t="shared" si="66"/>
        <v>3.9335056000000002</v>
      </c>
      <c r="N376">
        <f t="shared" si="67"/>
        <v>0</v>
      </c>
      <c r="O376">
        <f t="shared" si="68"/>
        <v>1</v>
      </c>
      <c r="P376" s="63">
        <f t="shared" si="69"/>
        <v>0</v>
      </c>
    </row>
    <row r="377" spans="1:16" x14ac:dyDescent="0.3">
      <c r="A377">
        <f t="shared" si="70"/>
        <v>2018</v>
      </c>
      <c r="B377">
        <f t="shared" si="71"/>
        <v>9</v>
      </c>
      <c r="C377">
        <f t="shared" si="72"/>
        <v>16</v>
      </c>
      <c r="D377">
        <f t="shared" si="73"/>
        <v>2</v>
      </c>
      <c r="E377" t="str">
        <f t="shared" si="74"/>
        <v>ON</v>
      </c>
      <c r="F377" s="13">
        <f t="shared" si="76"/>
        <v>43359</v>
      </c>
      <c r="G377" s="14" t="str">
        <f t="shared" si="75"/>
        <v>Avg of 4 NM Projects</v>
      </c>
      <c r="H377" s="15">
        <f t="shared" si="77"/>
        <v>14</v>
      </c>
      <c r="I377" s="93">
        <v>92.28</v>
      </c>
      <c r="J377">
        <f t="shared" si="65"/>
        <v>0.51842696629213481</v>
      </c>
      <c r="K377" s="4">
        <v>39.75</v>
      </c>
      <c r="L377" s="4">
        <v>52.37</v>
      </c>
      <c r="M377" s="16">
        <f t="shared" si="66"/>
        <v>4.8327035999999994</v>
      </c>
      <c r="N377">
        <f t="shared" si="67"/>
        <v>0</v>
      </c>
      <c r="O377">
        <f t="shared" si="68"/>
        <v>1</v>
      </c>
      <c r="P377" s="63">
        <f t="shared" si="69"/>
        <v>0</v>
      </c>
    </row>
    <row r="378" spans="1:16" x14ac:dyDescent="0.3">
      <c r="A378">
        <f t="shared" si="70"/>
        <v>2018</v>
      </c>
      <c r="B378">
        <f t="shared" si="71"/>
        <v>9</v>
      </c>
      <c r="C378">
        <f t="shared" si="72"/>
        <v>16</v>
      </c>
      <c r="D378">
        <f t="shared" si="73"/>
        <v>2</v>
      </c>
      <c r="E378" t="str">
        <f t="shared" si="74"/>
        <v>ON</v>
      </c>
      <c r="F378" s="13">
        <f t="shared" si="76"/>
        <v>43359</v>
      </c>
      <c r="G378" s="14" t="str">
        <f t="shared" si="75"/>
        <v>Avg of 4 NM Projects</v>
      </c>
      <c r="H378" s="15">
        <f t="shared" si="77"/>
        <v>15</v>
      </c>
      <c r="I378" s="93">
        <v>99.715000000000003</v>
      </c>
      <c r="J378">
        <f t="shared" si="65"/>
        <v>0.56019662921348312</v>
      </c>
      <c r="K378" s="4">
        <v>40.1</v>
      </c>
      <c r="L378" s="4">
        <v>61.04</v>
      </c>
      <c r="M378" s="16">
        <f t="shared" si="66"/>
        <v>6.0866036000000001</v>
      </c>
      <c r="N378">
        <f t="shared" si="67"/>
        <v>0</v>
      </c>
      <c r="O378">
        <f t="shared" si="68"/>
        <v>1</v>
      </c>
      <c r="P378" s="63">
        <f t="shared" si="69"/>
        <v>0</v>
      </c>
    </row>
    <row r="379" spans="1:16" x14ac:dyDescent="0.3">
      <c r="A379">
        <f t="shared" si="70"/>
        <v>2018</v>
      </c>
      <c r="B379">
        <f t="shared" si="71"/>
        <v>9</v>
      </c>
      <c r="C379">
        <f t="shared" si="72"/>
        <v>16</v>
      </c>
      <c r="D379">
        <f t="shared" si="73"/>
        <v>2</v>
      </c>
      <c r="E379" t="str">
        <f t="shared" si="74"/>
        <v>ON</v>
      </c>
      <c r="F379" s="13">
        <f t="shared" si="76"/>
        <v>43359</v>
      </c>
      <c r="G379" s="14" t="str">
        <f t="shared" si="75"/>
        <v>Avg of 4 NM Projects</v>
      </c>
      <c r="H379" s="15">
        <f t="shared" si="77"/>
        <v>16</v>
      </c>
      <c r="I379" s="93">
        <v>82.564999999999998</v>
      </c>
      <c r="J379">
        <f t="shared" si="65"/>
        <v>0.46384831460674159</v>
      </c>
      <c r="K379" s="4">
        <v>43.78</v>
      </c>
      <c r="L379" s="4">
        <v>151.41</v>
      </c>
      <c r="M379" s="16">
        <f t="shared" si="66"/>
        <v>12.50116665</v>
      </c>
      <c r="N379">
        <f t="shared" si="67"/>
        <v>0</v>
      </c>
      <c r="O379">
        <f t="shared" si="68"/>
        <v>0</v>
      </c>
      <c r="P379" s="63">
        <f t="shared" si="69"/>
        <v>0</v>
      </c>
    </row>
    <row r="380" spans="1:16" x14ac:dyDescent="0.3">
      <c r="A380">
        <f t="shared" si="70"/>
        <v>2018</v>
      </c>
      <c r="B380">
        <f t="shared" si="71"/>
        <v>9</v>
      </c>
      <c r="C380">
        <f t="shared" si="72"/>
        <v>16</v>
      </c>
      <c r="D380">
        <f t="shared" si="73"/>
        <v>2</v>
      </c>
      <c r="E380" t="str">
        <f t="shared" si="74"/>
        <v>ON</v>
      </c>
      <c r="F380" s="13">
        <f t="shared" si="76"/>
        <v>43359</v>
      </c>
      <c r="G380" s="14" t="str">
        <f t="shared" si="75"/>
        <v>Avg of 4 NM Projects</v>
      </c>
      <c r="H380" s="15">
        <f t="shared" si="77"/>
        <v>17</v>
      </c>
      <c r="I380" s="93">
        <v>61.305000000000007</v>
      </c>
      <c r="J380">
        <f t="shared" si="65"/>
        <v>0.3444101123595506</v>
      </c>
      <c r="K380" s="4">
        <v>46.77</v>
      </c>
      <c r="L380" s="4">
        <v>313.75</v>
      </c>
      <c r="M380" s="16">
        <f t="shared" si="66"/>
        <v>19.234443750000001</v>
      </c>
      <c r="N380">
        <f t="shared" si="67"/>
        <v>0</v>
      </c>
      <c r="O380">
        <f t="shared" si="68"/>
        <v>0</v>
      </c>
      <c r="P380" s="63">
        <f t="shared" si="69"/>
        <v>0</v>
      </c>
    </row>
    <row r="381" spans="1:16" x14ac:dyDescent="0.3">
      <c r="A381">
        <f t="shared" si="70"/>
        <v>2018</v>
      </c>
      <c r="B381">
        <f t="shared" si="71"/>
        <v>9</v>
      </c>
      <c r="C381">
        <f t="shared" si="72"/>
        <v>16</v>
      </c>
      <c r="D381">
        <f t="shared" si="73"/>
        <v>2</v>
      </c>
      <c r="E381" t="str">
        <f t="shared" si="74"/>
        <v>ON</v>
      </c>
      <c r="F381" s="13">
        <f t="shared" si="76"/>
        <v>43359</v>
      </c>
      <c r="G381" s="14" t="str">
        <f t="shared" si="75"/>
        <v>Avg of 4 NM Projects</v>
      </c>
      <c r="H381" s="15">
        <f t="shared" si="77"/>
        <v>18</v>
      </c>
      <c r="I381" s="93">
        <v>34.049999999999997</v>
      </c>
      <c r="J381">
        <f t="shared" si="65"/>
        <v>0.19129213483146065</v>
      </c>
      <c r="K381" s="4">
        <v>48.77</v>
      </c>
      <c r="L381" s="4">
        <v>239.96</v>
      </c>
      <c r="M381" s="16">
        <f t="shared" si="66"/>
        <v>8.1706380000000003</v>
      </c>
      <c r="N381">
        <f t="shared" si="67"/>
        <v>0</v>
      </c>
      <c r="O381">
        <f t="shared" si="68"/>
        <v>0</v>
      </c>
      <c r="P381" s="63">
        <f t="shared" si="69"/>
        <v>0</v>
      </c>
    </row>
    <row r="382" spans="1:16" x14ac:dyDescent="0.3">
      <c r="A382">
        <f t="shared" si="70"/>
        <v>2018</v>
      </c>
      <c r="B382">
        <f t="shared" si="71"/>
        <v>9</v>
      </c>
      <c r="C382">
        <f t="shared" si="72"/>
        <v>16</v>
      </c>
      <c r="D382">
        <f t="shared" si="73"/>
        <v>2</v>
      </c>
      <c r="E382" t="str">
        <f t="shared" si="74"/>
        <v>ON</v>
      </c>
      <c r="F382" s="13">
        <f t="shared" si="76"/>
        <v>43359</v>
      </c>
      <c r="G382" s="14" t="str">
        <f t="shared" si="75"/>
        <v>Avg of 4 NM Projects</v>
      </c>
      <c r="H382" s="15">
        <f t="shared" si="77"/>
        <v>19</v>
      </c>
      <c r="I382" s="93">
        <v>5.2450000000000001</v>
      </c>
      <c r="J382">
        <f t="shared" si="65"/>
        <v>2.946629213483146E-2</v>
      </c>
      <c r="K382" s="4">
        <v>41.58</v>
      </c>
      <c r="L382" s="4">
        <v>160.55000000000001</v>
      </c>
      <c r="M382" s="16">
        <f t="shared" si="66"/>
        <v>0.84208475000000005</v>
      </c>
      <c r="N382">
        <f t="shared" si="67"/>
        <v>0</v>
      </c>
      <c r="O382">
        <f t="shared" si="68"/>
        <v>0</v>
      </c>
      <c r="P382" s="63">
        <f t="shared" si="69"/>
        <v>0</v>
      </c>
    </row>
    <row r="383" spans="1:16" x14ac:dyDescent="0.3">
      <c r="A383">
        <f t="shared" si="70"/>
        <v>2018</v>
      </c>
      <c r="B383">
        <f t="shared" si="71"/>
        <v>9</v>
      </c>
      <c r="C383">
        <f t="shared" si="72"/>
        <v>16</v>
      </c>
      <c r="D383">
        <f t="shared" si="73"/>
        <v>2</v>
      </c>
      <c r="E383" t="str">
        <f t="shared" si="74"/>
        <v>ON</v>
      </c>
      <c r="F383" s="13">
        <f t="shared" si="76"/>
        <v>43359</v>
      </c>
      <c r="G383" s="14" t="str">
        <f t="shared" si="75"/>
        <v>Avg of 4 NM Projects</v>
      </c>
      <c r="H383" s="15">
        <f t="shared" si="77"/>
        <v>20</v>
      </c>
      <c r="I383" s="93">
        <v>-0.13</v>
      </c>
      <c r="J383">
        <f t="shared" si="65"/>
        <v>-7.3033707865168538E-4</v>
      </c>
      <c r="K383" s="4">
        <v>44</v>
      </c>
      <c r="L383" s="4">
        <v>124.17</v>
      </c>
      <c r="M383" s="16">
        <f t="shared" si="66"/>
        <v>-1.61421E-2</v>
      </c>
      <c r="N383">
        <f t="shared" si="67"/>
        <v>0</v>
      </c>
      <c r="O383">
        <f t="shared" si="68"/>
        <v>0</v>
      </c>
      <c r="P383" s="63">
        <f t="shared" si="69"/>
        <v>0</v>
      </c>
    </row>
    <row r="384" spans="1:16" x14ac:dyDescent="0.3">
      <c r="A384">
        <f t="shared" si="70"/>
        <v>2018</v>
      </c>
      <c r="B384">
        <f t="shared" si="71"/>
        <v>9</v>
      </c>
      <c r="C384">
        <f t="shared" si="72"/>
        <v>16</v>
      </c>
      <c r="D384">
        <f t="shared" si="73"/>
        <v>2</v>
      </c>
      <c r="E384" t="str">
        <f t="shared" si="74"/>
        <v>ON</v>
      </c>
      <c r="F384" s="13">
        <f t="shared" si="76"/>
        <v>43359</v>
      </c>
      <c r="G384" s="14" t="str">
        <f t="shared" si="75"/>
        <v>Avg of 4 NM Projects</v>
      </c>
      <c r="H384" s="15">
        <f t="shared" si="77"/>
        <v>21</v>
      </c>
      <c r="I384" s="93">
        <v>-0.13</v>
      </c>
      <c r="J384">
        <f t="shared" si="65"/>
        <v>-7.3033707865168538E-4</v>
      </c>
      <c r="K384" s="4">
        <v>40.54</v>
      </c>
      <c r="L384" s="4">
        <v>88.04</v>
      </c>
      <c r="M384" s="16">
        <f t="shared" si="66"/>
        <v>-1.1445200000000001E-2</v>
      </c>
      <c r="N384">
        <f t="shared" si="67"/>
        <v>0</v>
      </c>
      <c r="O384">
        <f t="shared" si="68"/>
        <v>0</v>
      </c>
      <c r="P384" s="63">
        <f t="shared" si="69"/>
        <v>0</v>
      </c>
    </row>
    <row r="385" spans="1:18" x14ac:dyDescent="0.3">
      <c r="A385">
        <f t="shared" si="70"/>
        <v>2018</v>
      </c>
      <c r="B385">
        <f t="shared" si="71"/>
        <v>9</v>
      </c>
      <c r="C385">
        <f t="shared" si="72"/>
        <v>16</v>
      </c>
      <c r="D385">
        <f t="shared" si="73"/>
        <v>2</v>
      </c>
      <c r="E385" t="str">
        <f t="shared" si="74"/>
        <v>ON</v>
      </c>
      <c r="F385" s="13">
        <f t="shared" si="76"/>
        <v>43359</v>
      </c>
      <c r="G385" s="14" t="str">
        <f t="shared" si="75"/>
        <v>Avg of 4 NM Projects</v>
      </c>
      <c r="H385" s="15">
        <f t="shared" si="77"/>
        <v>22</v>
      </c>
      <c r="I385" s="93">
        <v>0</v>
      </c>
      <c r="J385">
        <f t="shared" si="65"/>
        <v>0</v>
      </c>
      <c r="K385" s="4">
        <v>33.409999999999997</v>
      </c>
      <c r="L385" s="4">
        <v>46.47</v>
      </c>
      <c r="M385" s="16">
        <f t="shared" si="66"/>
        <v>0</v>
      </c>
      <c r="N385">
        <f t="shared" si="67"/>
        <v>1</v>
      </c>
      <c r="O385">
        <f t="shared" si="68"/>
        <v>0</v>
      </c>
      <c r="P385" s="63">
        <f t="shared" si="69"/>
        <v>0</v>
      </c>
    </row>
    <row r="386" spans="1:18" x14ac:dyDescent="0.3">
      <c r="A386">
        <f t="shared" si="70"/>
        <v>2018</v>
      </c>
      <c r="B386">
        <f t="shared" si="71"/>
        <v>9</v>
      </c>
      <c r="C386">
        <f t="shared" si="72"/>
        <v>16</v>
      </c>
      <c r="D386">
        <f t="shared" si="73"/>
        <v>2</v>
      </c>
      <c r="E386" t="str">
        <f t="shared" si="74"/>
        <v>ON</v>
      </c>
      <c r="F386" s="13">
        <f t="shared" si="76"/>
        <v>43359</v>
      </c>
      <c r="G386" s="14" t="str">
        <f t="shared" si="75"/>
        <v>Avg of 4 NM Projects</v>
      </c>
      <c r="H386" s="15">
        <f t="shared" si="77"/>
        <v>23</v>
      </c>
      <c r="I386" s="93">
        <v>-0.13</v>
      </c>
      <c r="J386">
        <f t="shared" si="65"/>
        <v>-7.3033707865168538E-4</v>
      </c>
      <c r="K386" s="4">
        <v>30.24</v>
      </c>
      <c r="L386" s="4">
        <v>37.94</v>
      </c>
      <c r="M386" s="16">
        <f t="shared" si="66"/>
        <v>-4.9322000000000003E-3</v>
      </c>
      <c r="N386">
        <f t="shared" si="67"/>
        <v>0</v>
      </c>
      <c r="O386">
        <f t="shared" si="68"/>
        <v>0</v>
      </c>
      <c r="P386" s="63">
        <f t="shared" si="69"/>
        <v>0</v>
      </c>
    </row>
    <row r="387" spans="1:18" x14ac:dyDescent="0.3">
      <c r="A387">
        <f t="shared" si="70"/>
        <v>2018</v>
      </c>
      <c r="B387">
        <f t="shared" si="71"/>
        <v>9</v>
      </c>
      <c r="C387">
        <f t="shared" si="72"/>
        <v>16</v>
      </c>
      <c r="D387">
        <f t="shared" si="73"/>
        <v>2</v>
      </c>
      <c r="E387" t="str">
        <f t="shared" si="74"/>
        <v>OFF</v>
      </c>
      <c r="F387" s="13">
        <f t="shared" si="76"/>
        <v>43359</v>
      </c>
      <c r="G387" s="14" t="str">
        <f t="shared" si="75"/>
        <v>Avg of 4 NM Projects</v>
      </c>
      <c r="H387" s="15">
        <f t="shared" si="77"/>
        <v>24</v>
      </c>
      <c r="I387" s="93">
        <v>0</v>
      </c>
      <c r="J387">
        <f t="shared" si="65"/>
        <v>0</v>
      </c>
      <c r="K387" s="4">
        <v>29.96</v>
      </c>
      <c r="L387" s="4">
        <v>27.28</v>
      </c>
      <c r="M387" s="16">
        <f t="shared" si="66"/>
        <v>0</v>
      </c>
      <c r="N387">
        <f t="shared" si="67"/>
        <v>1</v>
      </c>
      <c r="O387">
        <f t="shared" si="68"/>
        <v>0</v>
      </c>
      <c r="P387" s="63">
        <f t="shared" si="69"/>
        <v>0</v>
      </c>
    </row>
    <row r="388" spans="1:18" x14ac:dyDescent="0.3">
      <c r="A388">
        <f t="shared" si="70"/>
        <v>2018</v>
      </c>
      <c r="B388">
        <f t="shared" si="71"/>
        <v>9</v>
      </c>
      <c r="C388">
        <f t="shared" si="72"/>
        <v>17</v>
      </c>
      <c r="D388">
        <f t="shared" si="73"/>
        <v>3</v>
      </c>
      <c r="E388" t="str">
        <f t="shared" si="74"/>
        <v>OFF</v>
      </c>
      <c r="F388" s="13">
        <f t="shared" si="76"/>
        <v>43360</v>
      </c>
      <c r="G388" s="14" t="str">
        <f t="shared" si="75"/>
        <v>Avg of 4 NM Projects</v>
      </c>
      <c r="H388" s="15">
        <f t="shared" si="77"/>
        <v>1</v>
      </c>
      <c r="I388" s="93">
        <v>-0.26</v>
      </c>
      <c r="J388">
        <f t="shared" ref="J388:J451" si="78">+I388/$I$1</f>
        <v>-1.4606741573033708E-3</v>
      </c>
      <c r="K388" s="4">
        <v>27.95</v>
      </c>
      <c r="L388" s="4">
        <v>34.44</v>
      </c>
      <c r="M388" s="16">
        <f t="shared" ref="M388:M451" si="79">+L388*I388/1000</f>
        <v>-8.9543999999999995E-3</v>
      </c>
      <c r="N388">
        <f t="shared" ref="N388:N451" si="80">+IF(I388=0,1,0)</f>
        <v>0</v>
      </c>
      <c r="O388">
        <f t="shared" ref="O388:O451" si="81">+IF(I388&gt;=0.5*$I$1,1,0)</f>
        <v>0</v>
      </c>
      <c r="P388" s="63">
        <f t="shared" ref="P388:P451" si="82">+IF(I388&gt;MAX(I$3652:I$5859),1,0)</f>
        <v>0</v>
      </c>
      <c r="Q388" s="34"/>
      <c r="R388" s="34"/>
    </row>
    <row r="389" spans="1:18" x14ac:dyDescent="0.3">
      <c r="A389">
        <f t="shared" ref="A389:A452" si="83">YEAR(F389)</f>
        <v>2018</v>
      </c>
      <c r="B389">
        <f t="shared" ref="B389:B452" si="84">+MONTH(F389)</f>
        <v>9</v>
      </c>
      <c r="C389">
        <f t="shared" ref="C389:C452" si="85">+DAY(F389)</f>
        <v>17</v>
      </c>
      <c r="D389">
        <f t="shared" ref="D389:D452" si="86">WEEKDAY(C389)</f>
        <v>3</v>
      </c>
      <c r="E389" t="str">
        <f t="shared" ref="E389:E452" si="87">IF(OR(D389=1,D389=7,H389=1,H389=2,H389=3,H389=4,H389=5,H389=6,H389=7,H389=24),"OFF","ON")</f>
        <v>OFF</v>
      </c>
      <c r="F389" s="13">
        <f t="shared" si="76"/>
        <v>43360</v>
      </c>
      <c r="G389" s="14" t="str">
        <f t="shared" si="75"/>
        <v>Avg of 4 NM Projects</v>
      </c>
      <c r="H389" s="15">
        <f t="shared" si="77"/>
        <v>2</v>
      </c>
      <c r="I389" s="93">
        <v>-0.13</v>
      </c>
      <c r="J389">
        <f t="shared" si="78"/>
        <v>-7.3033707865168538E-4</v>
      </c>
      <c r="K389" s="4">
        <v>26.96</v>
      </c>
      <c r="L389" s="4">
        <v>31.52</v>
      </c>
      <c r="M389" s="16">
        <f t="shared" si="79"/>
        <v>-4.0975999999999999E-3</v>
      </c>
      <c r="N389">
        <f t="shared" si="80"/>
        <v>0</v>
      </c>
      <c r="O389">
        <f t="shared" si="81"/>
        <v>0</v>
      </c>
      <c r="P389" s="63">
        <f t="shared" si="82"/>
        <v>0</v>
      </c>
    </row>
    <row r="390" spans="1:18" x14ac:dyDescent="0.3">
      <c r="A390">
        <f t="shared" si="83"/>
        <v>2018</v>
      </c>
      <c r="B390">
        <f t="shared" si="84"/>
        <v>9</v>
      </c>
      <c r="C390">
        <f t="shared" si="85"/>
        <v>17</v>
      </c>
      <c r="D390">
        <f t="shared" si="86"/>
        <v>3</v>
      </c>
      <c r="E390" t="str">
        <f t="shared" si="87"/>
        <v>OFF</v>
      </c>
      <c r="F390" s="13">
        <f t="shared" si="76"/>
        <v>43360</v>
      </c>
      <c r="G390" s="14" t="str">
        <f t="shared" ref="G390:G453" si="88">+G389</f>
        <v>Avg of 4 NM Projects</v>
      </c>
      <c r="H390" s="15">
        <f t="shared" si="77"/>
        <v>3</v>
      </c>
      <c r="I390" s="93">
        <v>0</v>
      </c>
      <c r="J390">
        <f t="shared" si="78"/>
        <v>0</v>
      </c>
      <c r="K390" s="4">
        <v>27.86</v>
      </c>
      <c r="L390" s="4">
        <v>68.209999999999994</v>
      </c>
      <c r="M390" s="16">
        <f t="shared" si="79"/>
        <v>0</v>
      </c>
      <c r="N390">
        <f t="shared" si="80"/>
        <v>1</v>
      </c>
      <c r="O390">
        <f t="shared" si="81"/>
        <v>0</v>
      </c>
      <c r="P390" s="63">
        <f t="shared" si="82"/>
        <v>0</v>
      </c>
    </row>
    <row r="391" spans="1:18" x14ac:dyDescent="0.3">
      <c r="A391">
        <f t="shared" si="83"/>
        <v>2018</v>
      </c>
      <c r="B391">
        <f t="shared" si="84"/>
        <v>9</v>
      </c>
      <c r="C391">
        <f t="shared" si="85"/>
        <v>17</v>
      </c>
      <c r="D391">
        <f t="shared" si="86"/>
        <v>3</v>
      </c>
      <c r="E391" t="str">
        <f t="shared" si="87"/>
        <v>OFF</v>
      </c>
      <c r="F391" s="13">
        <f t="shared" si="76"/>
        <v>43360</v>
      </c>
      <c r="G391" s="14" t="str">
        <f t="shared" si="88"/>
        <v>Avg of 4 NM Projects</v>
      </c>
      <c r="H391" s="15">
        <f t="shared" si="77"/>
        <v>4</v>
      </c>
      <c r="I391" s="93">
        <v>-0.13</v>
      </c>
      <c r="J391">
        <f t="shared" si="78"/>
        <v>-7.3033707865168538E-4</v>
      </c>
      <c r="K391" s="4">
        <v>26.66</v>
      </c>
      <c r="L391" s="4">
        <v>72.19</v>
      </c>
      <c r="M391" s="16">
        <f t="shared" si="79"/>
        <v>-9.384700000000001E-3</v>
      </c>
      <c r="N391">
        <f t="shared" si="80"/>
        <v>0</v>
      </c>
      <c r="O391">
        <f t="shared" si="81"/>
        <v>0</v>
      </c>
      <c r="P391" s="63">
        <f t="shared" si="82"/>
        <v>0</v>
      </c>
    </row>
    <row r="392" spans="1:18" x14ac:dyDescent="0.3">
      <c r="A392">
        <f t="shared" si="83"/>
        <v>2018</v>
      </c>
      <c r="B392">
        <f t="shared" si="84"/>
        <v>9</v>
      </c>
      <c r="C392">
        <f t="shared" si="85"/>
        <v>17</v>
      </c>
      <c r="D392">
        <f t="shared" si="86"/>
        <v>3</v>
      </c>
      <c r="E392" t="str">
        <f t="shared" si="87"/>
        <v>OFF</v>
      </c>
      <c r="F392" s="13">
        <f t="shared" si="76"/>
        <v>43360</v>
      </c>
      <c r="G392" s="14" t="str">
        <f t="shared" si="88"/>
        <v>Avg of 4 NM Projects</v>
      </c>
      <c r="H392" s="15">
        <f t="shared" si="77"/>
        <v>5</v>
      </c>
      <c r="I392" s="93">
        <v>0</v>
      </c>
      <c r="J392">
        <f t="shared" si="78"/>
        <v>0</v>
      </c>
      <c r="K392" s="4">
        <v>28.19</v>
      </c>
      <c r="L392" s="4">
        <v>103.4</v>
      </c>
      <c r="M392" s="16">
        <f t="shared" si="79"/>
        <v>0</v>
      </c>
      <c r="N392">
        <f t="shared" si="80"/>
        <v>1</v>
      </c>
      <c r="O392">
        <f t="shared" si="81"/>
        <v>0</v>
      </c>
      <c r="P392" s="63">
        <f t="shared" si="82"/>
        <v>0</v>
      </c>
    </row>
    <row r="393" spans="1:18" x14ac:dyDescent="0.3">
      <c r="A393">
        <f t="shared" si="83"/>
        <v>2018</v>
      </c>
      <c r="B393">
        <f t="shared" si="84"/>
        <v>9</v>
      </c>
      <c r="C393">
        <f t="shared" si="85"/>
        <v>17</v>
      </c>
      <c r="D393">
        <f t="shared" si="86"/>
        <v>3</v>
      </c>
      <c r="E393" t="str">
        <f t="shared" si="87"/>
        <v>OFF</v>
      </c>
      <c r="F393" s="13">
        <f t="shared" si="76"/>
        <v>43360</v>
      </c>
      <c r="G393" s="14" t="str">
        <f t="shared" si="88"/>
        <v>Avg of 4 NM Projects</v>
      </c>
      <c r="H393" s="15">
        <f t="shared" si="77"/>
        <v>6</v>
      </c>
      <c r="I393" s="93">
        <v>-0.13</v>
      </c>
      <c r="J393">
        <f t="shared" si="78"/>
        <v>-7.3033707865168538E-4</v>
      </c>
      <c r="K393" s="4">
        <v>27.35</v>
      </c>
      <c r="L393" s="4">
        <v>49.97</v>
      </c>
      <c r="M393" s="16">
        <f t="shared" si="79"/>
        <v>-6.4961000000000003E-3</v>
      </c>
      <c r="N393">
        <f t="shared" si="80"/>
        <v>0</v>
      </c>
      <c r="O393">
        <f t="shared" si="81"/>
        <v>0</v>
      </c>
      <c r="P393" s="63">
        <f t="shared" si="82"/>
        <v>0</v>
      </c>
    </row>
    <row r="394" spans="1:18" x14ac:dyDescent="0.3">
      <c r="A394">
        <f t="shared" si="83"/>
        <v>2018</v>
      </c>
      <c r="B394">
        <f t="shared" si="84"/>
        <v>9</v>
      </c>
      <c r="C394">
        <f t="shared" si="85"/>
        <v>17</v>
      </c>
      <c r="D394">
        <f t="shared" si="86"/>
        <v>3</v>
      </c>
      <c r="E394" t="str">
        <f t="shared" si="87"/>
        <v>OFF</v>
      </c>
      <c r="F394" s="13">
        <f t="shared" si="76"/>
        <v>43360</v>
      </c>
      <c r="G394" s="14" t="str">
        <f t="shared" si="88"/>
        <v>Avg of 4 NM Projects</v>
      </c>
      <c r="H394" s="15">
        <f t="shared" si="77"/>
        <v>7</v>
      </c>
      <c r="I394" s="93">
        <v>0.26</v>
      </c>
      <c r="J394">
        <f t="shared" si="78"/>
        <v>1.4606741573033708E-3</v>
      </c>
      <c r="K394" s="4">
        <v>33.24</v>
      </c>
      <c r="L394" s="4">
        <v>45.06</v>
      </c>
      <c r="M394" s="16">
        <f t="shared" si="79"/>
        <v>1.17156E-2</v>
      </c>
      <c r="N394">
        <f t="shared" si="80"/>
        <v>0</v>
      </c>
      <c r="O394">
        <f t="shared" si="81"/>
        <v>0</v>
      </c>
      <c r="P394" s="63">
        <f t="shared" si="82"/>
        <v>0</v>
      </c>
    </row>
    <row r="395" spans="1:18" x14ac:dyDescent="0.3">
      <c r="A395">
        <f t="shared" si="83"/>
        <v>2018</v>
      </c>
      <c r="B395">
        <f t="shared" si="84"/>
        <v>9</v>
      </c>
      <c r="C395">
        <f t="shared" si="85"/>
        <v>17</v>
      </c>
      <c r="D395">
        <f t="shared" si="86"/>
        <v>3</v>
      </c>
      <c r="E395" t="str">
        <f t="shared" si="87"/>
        <v>ON</v>
      </c>
      <c r="F395" s="13">
        <f t="shared" si="76"/>
        <v>43360</v>
      </c>
      <c r="G395" s="14" t="str">
        <f t="shared" si="88"/>
        <v>Avg of 4 NM Projects</v>
      </c>
      <c r="H395" s="15">
        <f t="shared" si="77"/>
        <v>8</v>
      </c>
      <c r="I395" s="93">
        <v>12.155000000000001</v>
      </c>
      <c r="J395">
        <f t="shared" si="78"/>
        <v>6.8286516853932597E-2</v>
      </c>
      <c r="K395" s="4">
        <v>35.31</v>
      </c>
      <c r="L395" s="4">
        <v>41.94</v>
      </c>
      <c r="M395" s="16">
        <f t="shared" si="79"/>
        <v>0.50978069999999998</v>
      </c>
      <c r="N395">
        <f t="shared" si="80"/>
        <v>0</v>
      </c>
      <c r="O395">
        <f t="shared" si="81"/>
        <v>0</v>
      </c>
      <c r="P395" s="63">
        <f t="shared" si="82"/>
        <v>0</v>
      </c>
    </row>
    <row r="396" spans="1:18" x14ac:dyDescent="0.3">
      <c r="A396">
        <f t="shared" si="83"/>
        <v>2018</v>
      </c>
      <c r="B396">
        <f t="shared" si="84"/>
        <v>9</v>
      </c>
      <c r="C396">
        <f t="shared" si="85"/>
        <v>17</v>
      </c>
      <c r="D396">
        <f t="shared" si="86"/>
        <v>3</v>
      </c>
      <c r="E396" t="str">
        <f t="shared" si="87"/>
        <v>ON</v>
      </c>
      <c r="F396" s="13">
        <f t="shared" si="76"/>
        <v>43360</v>
      </c>
      <c r="G396" s="14" t="str">
        <f t="shared" si="88"/>
        <v>Avg of 4 NM Projects</v>
      </c>
      <c r="H396" s="15">
        <f t="shared" si="77"/>
        <v>9</v>
      </c>
      <c r="I396" s="93">
        <v>40.704999999999998</v>
      </c>
      <c r="J396">
        <f t="shared" si="78"/>
        <v>0.22867977528089886</v>
      </c>
      <c r="K396" s="4">
        <v>33.46</v>
      </c>
      <c r="L396" s="4">
        <v>37.26</v>
      </c>
      <c r="M396" s="16">
        <f t="shared" si="79"/>
        <v>1.5166682999999999</v>
      </c>
      <c r="N396">
        <f t="shared" si="80"/>
        <v>0</v>
      </c>
      <c r="O396">
        <f t="shared" si="81"/>
        <v>0</v>
      </c>
      <c r="P396" s="63">
        <f t="shared" si="82"/>
        <v>0</v>
      </c>
    </row>
    <row r="397" spans="1:18" x14ac:dyDescent="0.3">
      <c r="A397">
        <f t="shared" si="83"/>
        <v>2018</v>
      </c>
      <c r="B397">
        <f t="shared" si="84"/>
        <v>9</v>
      </c>
      <c r="C397">
        <f t="shared" si="85"/>
        <v>17</v>
      </c>
      <c r="D397">
        <f t="shared" si="86"/>
        <v>3</v>
      </c>
      <c r="E397" t="str">
        <f t="shared" si="87"/>
        <v>ON</v>
      </c>
      <c r="F397" s="13">
        <f t="shared" si="76"/>
        <v>43360</v>
      </c>
      <c r="G397" s="14" t="str">
        <f t="shared" si="88"/>
        <v>Avg of 4 NM Projects</v>
      </c>
      <c r="H397" s="15">
        <f t="shared" si="77"/>
        <v>10</v>
      </c>
      <c r="I397" s="93">
        <v>60.81</v>
      </c>
      <c r="J397">
        <f t="shared" si="78"/>
        <v>0.34162921348314607</v>
      </c>
      <c r="K397" s="4">
        <v>38.5</v>
      </c>
      <c r="L397" s="4">
        <v>33.4</v>
      </c>
      <c r="M397" s="16">
        <f t="shared" si="79"/>
        <v>2.0310540000000001</v>
      </c>
      <c r="N397">
        <f t="shared" si="80"/>
        <v>0</v>
      </c>
      <c r="O397">
        <f t="shared" si="81"/>
        <v>0</v>
      </c>
      <c r="P397" s="63">
        <f t="shared" si="82"/>
        <v>0</v>
      </c>
    </row>
    <row r="398" spans="1:18" x14ac:dyDescent="0.3">
      <c r="A398">
        <f t="shared" si="83"/>
        <v>2018</v>
      </c>
      <c r="B398">
        <f t="shared" si="84"/>
        <v>9</v>
      </c>
      <c r="C398">
        <f t="shared" si="85"/>
        <v>17</v>
      </c>
      <c r="D398">
        <f t="shared" si="86"/>
        <v>3</v>
      </c>
      <c r="E398" t="str">
        <f t="shared" si="87"/>
        <v>ON</v>
      </c>
      <c r="F398" s="13">
        <f t="shared" si="76"/>
        <v>43360</v>
      </c>
      <c r="G398" s="14" t="str">
        <f t="shared" si="88"/>
        <v>Avg of 4 NM Projects</v>
      </c>
      <c r="H398" s="15">
        <f t="shared" si="77"/>
        <v>11</v>
      </c>
      <c r="I398" s="93">
        <v>100.095</v>
      </c>
      <c r="J398">
        <f t="shared" si="78"/>
        <v>0.56233146067415729</v>
      </c>
      <c r="K398" s="4">
        <v>41.21</v>
      </c>
      <c r="L398" s="4">
        <v>34.64</v>
      </c>
      <c r="M398" s="16">
        <f t="shared" si="79"/>
        <v>3.4672908000000002</v>
      </c>
      <c r="N398">
        <f t="shared" si="80"/>
        <v>0</v>
      </c>
      <c r="O398">
        <f t="shared" si="81"/>
        <v>1</v>
      </c>
      <c r="P398" s="63">
        <f t="shared" si="82"/>
        <v>0</v>
      </c>
    </row>
    <row r="399" spans="1:18" x14ac:dyDescent="0.3">
      <c r="A399">
        <f t="shared" si="83"/>
        <v>2018</v>
      </c>
      <c r="B399">
        <f t="shared" si="84"/>
        <v>9</v>
      </c>
      <c r="C399">
        <f t="shared" si="85"/>
        <v>17</v>
      </c>
      <c r="D399">
        <f t="shared" si="86"/>
        <v>3</v>
      </c>
      <c r="E399" t="str">
        <f t="shared" si="87"/>
        <v>ON</v>
      </c>
      <c r="F399" s="13">
        <f t="shared" si="76"/>
        <v>43360</v>
      </c>
      <c r="G399" s="14" t="str">
        <f t="shared" si="88"/>
        <v>Avg of 4 NM Projects</v>
      </c>
      <c r="H399" s="15">
        <f t="shared" si="77"/>
        <v>12</v>
      </c>
      <c r="I399" s="93">
        <v>125.44</v>
      </c>
      <c r="J399">
        <f t="shared" si="78"/>
        <v>0.70471910112359548</v>
      </c>
      <c r="K399" s="4">
        <v>45.56</v>
      </c>
      <c r="L399" s="4">
        <v>47.96</v>
      </c>
      <c r="M399" s="16">
        <f t="shared" si="79"/>
        <v>6.0161023999999994</v>
      </c>
      <c r="N399">
        <f t="shared" si="80"/>
        <v>0</v>
      </c>
      <c r="O399">
        <f t="shared" si="81"/>
        <v>1</v>
      </c>
      <c r="P399" s="63">
        <f t="shared" si="82"/>
        <v>0</v>
      </c>
    </row>
    <row r="400" spans="1:18" x14ac:dyDescent="0.3">
      <c r="A400">
        <f t="shared" si="83"/>
        <v>2018</v>
      </c>
      <c r="B400">
        <f t="shared" si="84"/>
        <v>9</v>
      </c>
      <c r="C400">
        <f t="shared" si="85"/>
        <v>17</v>
      </c>
      <c r="D400">
        <f t="shared" si="86"/>
        <v>3</v>
      </c>
      <c r="E400" t="str">
        <f t="shared" si="87"/>
        <v>ON</v>
      </c>
      <c r="F400" s="13">
        <f t="shared" si="76"/>
        <v>43360</v>
      </c>
      <c r="G400" s="14" t="str">
        <f t="shared" si="88"/>
        <v>Avg of 4 NM Projects</v>
      </c>
      <c r="H400" s="15">
        <f t="shared" si="77"/>
        <v>13</v>
      </c>
      <c r="I400" s="93">
        <v>107.905</v>
      </c>
      <c r="J400">
        <f t="shared" si="78"/>
        <v>0.60620786516853931</v>
      </c>
      <c r="K400" s="4">
        <v>53.95</v>
      </c>
      <c r="L400" s="4">
        <v>60.05</v>
      </c>
      <c r="M400" s="16">
        <f t="shared" si="79"/>
        <v>6.4796952499999998</v>
      </c>
      <c r="N400">
        <f t="shared" si="80"/>
        <v>0</v>
      </c>
      <c r="O400">
        <f t="shared" si="81"/>
        <v>1</v>
      </c>
      <c r="P400" s="63">
        <f t="shared" si="82"/>
        <v>0</v>
      </c>
    </row>
    <row r="401" spans="1:18" x14ac:dyDescent="0.3">
      <c r="A401">
        <f t="shared" si="83"/>
        <v>2018</v>
      </c>
      <c r="B401">
        <f t="shared" si="84"/>
        <v>9</v>
      </c>
      <c r="C401">
        <f t="shared" si="85"/>
        <v>17</v>
      </c>
      <c r="D401">
        <f t="shared" si="86"/>
        <v>3</v>
      </c>
      <c r="E401" t="str">
        <f t="shared" si="87"/>
        <v>ON</v>
      </c>
      <c r="F401" s="13">
        <f t="shared" si="76"/>
        <v>43360</v>
      </c>
      <c r="G401" s="14" t="str">
        <f t="shared" si="88"/>
        <v>Avg of 4 NM Projects</v>
      </c>
      <c r="H401" s="15">
        <f t="shared" si="77"/>
        <v>14</v>
      </c>
      <c r="I401" s="93">
        <v>94.460000000000008</v>
      </c>
      <c r="J401">
        <f t="shared" si="78"/>
        <v>0.53067415730337086</v>
      </c>
      <c r="K401" s="4">
        <v>54.94</v>
      </c>
      <c r="L401" s="4">
        <v>71.790000000000006</v>
      </c>
      <c r="M401" s="16">
        <f t="shared" si="79"/>
        <v>6.7812834000000013</v>
      </c>
      <c r="N401">
        <f t="shared" si="80"/>
        <v>0</v>
      </c>
      <c r="O401">
        <f t="shared" si="81"/>
        <v>1</v>
      </c>
      <c r="P401" s="63">
        <f t="shared" si="82"/>
        <v>0</v>
      </c>
    </row>
    <row r="402" spans="1:18" x14ac:dyDescent="0.3">
      <c r="A402">
        <f t="shared" si="83"/>
        <v>2018</v>
      </c>
      <c r="B402">
        <f t="shared" si="84"/>
        <v>9</v>
      </c>
      <c r="C402">
        <f t="shared" si="85"/>
        <v>17</v>
      </c>
      <c r="D402">
        <f t="shared" si="86"/>
        <v>3</v>
      </c>
      <c r="E402" t="str">
        <f t="shared" si="87"/>
        <v>ON</v>
      </c>
      <c r="F402" s="13">
        <f t="shared" si="76"/>
        <v>43360</v>
      </c>
      <c r="G402" s="14" t="str">
        <f t="shared" si="88"/>
        <v>Avg of 4 NM Projects</v>
      </c>
      <c r="H402" s="15">
        <f t="shared" si="77"/>
        <v>15</v>
      </c>
      <c r="I402" s="93">
        <v>86.91</v>
      </c>
      <c r="J402">
        <f t="shared" si="78"/>
        <v>0.48825842696629213</v>
      </c>
      <c r="K402" s="4">
        <v>58.08</v>
      </c>
      <c r="L402" s="4">
        <v>71.16</v>
      </c>
      <c r="M402" s="16">
        <f t="shared" si="79"/>
        <v>6.1845156000000001</v>
      </c>
      <c r="N402">
        <f t="shared" si="80"/>
        <v>0</v>
      </c>
      <c r="O402">
        <f t="shared" si="81"/>
        <v>0</v>
      </c>
      <c r="P402" s="63">
        <f t="shared" si="82"/>
        <v>0</v>
      </c>
    </row>
    <row r="403" spans="1:18" x14ac:dyDescent="0.3">
      <c r="A403">
        <f t="shared" si="83"/>
        <v>2018</v>
      </c>
      <c r="B403">
        <f t="shared" si="84"/>
        <v>9</v>
      </c>
      <c r="C403">
        <f t="shared" si="85"/>
        <v>17</v>
      </c>
      <c r="D403">
        <f t="shared" si="86"/>
        <v>3</v>
      </c>
      <c r="E403" t="str">
        <f t="shared" si="87"/>
        <v>ON</v>
      </c>
      <c r="F403" s="13">
        <f t="shared" si="76"/>
        <v>43360</v>
      </c>
      <c r="G403" s="14" t="str">
        <f t="shared" si="88"/>
        <v>Avg of 4 NM Projects</v>
      </c>
      <c r="H403" s="15">
        <f t="shared" si="77"/>
        <v>16</v>
      </c>
      <c r="I403" s="93">
        <v>81.534999999999997</v>
      </c>
      <c r="J403">
        <f t="shared" si="78"/>
        <v>0.45806179775280897</v>
      </c>
      <c r="K403" s="4">
        <v>56.89</v>
      </c>
      <c r="L403" s="4">
        <v>62.85</v>
      </c>
      <c r="M403" s="16">
        <f t="shared" si="79"/>
        <v>5.1244747500000001</v>
      </c>
      <c r="N403">
        <f t="shared" si="80"/>
        <v>0</v>
      </c>
      <c r="O403">
        <f t="shared" si="81"/>
        <v>0</v>
      </c>
      <c r="P403" s="63">
        <f t="shared" si="82"/>
        <v>0</v>
      </c>
    </row>
    <row r="404" spans="1:18" x14ac:dyDescent="0.3">
      <c r="A404">
        <f t="shared" si="83"/>
        <v>2018</v>
      </c>
      <c r="B404">
        <f t="shared" si="84"/>
        <v>9</v>
      </c>
      <c r="C404">
        <f t="shared" si="85"/>
        <v>17</v>
      </c>
      <c r="D404">
        <f t="shared" si="86"/>
        <v>3</v>
      </c>
      <c r="E404" t="str">
        <f t="shared" si="87"/>
        <v>ON</v>
      </c>
      <c r="F404" s="13">
        <f t="shared" si="76"/>
        <v>43360</v>
      </c>
      <c r="G404" s="14" t="str">
        <f t="shared" si="88"/>
        <v>Avg of 4 NM Projects</v>
      </c>
      <c r="H404" s="15">
        <f t="shared" si="77"/>
        <v>17</v>
      </c>
      <c r="I404" s="93">
        <v>54.784999999999997</v>
      </c>
      <c r="J404">
        <f t="shared" si="78"/>
        <v>0.30778089887640447</v>
      </c>
      <c r="K404" s="4">
        <v>56.36</v>
      </c>
      <c r="L404" s="4">
        <v>55.83</v>
      </c>
      <c r="M404" s="16">
        <f t="shared" si="79"/>
        <v>3.0586465499999997</v>
      </c>
      <c r="N404">
        <f t="shared" si="80"/>
        <v>0</v>
      </c>
      <c r="O404">
        <f t="shared" si="81"/>
        <v>0</v>
      </c>
      <c r="P404" s="63">
        <f t="shared" si="82"/>
        <v>0</v>
      </c>
    </row>
    <row r="405" spans="1:18" x14ac:dyDescent="0.3">
      <c r="A405">
        <f t="shared" si="83"/>
        <v>2018</v>
      </c>
      <c r="B405">
        <f t="shared" si="84"/>
        <v>9</v>
      </c>
      <c r="C405">
        <f t="shared" si="85"/>
        <v>17</v>
      </c>
      <c r="D405">
        <f t="shared" si="86"/>
        <v>3</v>
      </c>
      <c r="E405" t="str">
        <f t="shared" si="87"/>
        <v>ON</v>
      </c>
      <c r="F405" s="13">
        <f t="shared" si="76"/>
        <v>43360</v>
      </c>
      <c r="G405" s="14" t="str">
        <f t="shared" si="88"/>
        <v>Avg of 4 NM Projects</v>
      </c>
      <c r="H405" s="15">
        <f t="shared" si="77"/>
        <v>18</v>
      </c>
      <c r="I405" s="93">
        <v>21.504999999999999</v>
      </c>
      <c r="J405">
        <f t="shared" si="78"/>
        <v>0.12081460674157303</v>
      </c>
      <c r="K405" s="4">
        <v>56.44</v>
      </c>
      <c r="L405" s="4">
        <v>48.75</v>
      </c>
      <c r="M405" s="16">
        <f t="shared" si="79"/>
        <v>1.0483687499999998</v>
      </c>
      <c r="N405">
        <f t="shared" si="80"/>
        <v>0</v>
      </c>
      <c r="O405">
        <f t="shared" si="81"/>
        <v>0</v>
      </c>
      <c r="P405" s="63">
        <f t="shared" si="82"/>
        <v>0</v>
      </c>
    </row>
    <row r="406" spans="1:18" x14ac:dyDescent="0.3">
      <c r="A406">
        <f t="shared" si="83"/>
        <v>2018</v>
      </c>
      <c r="B406">
        <f t="shared" si="84"/>
        <v>9</v>
      </c>
      <c r="C406">
        <f t="shared" si="85"/>
        <v>17</v>
      </c>
      <c r="D406">
        <f t="shared" si="86"/>
        <v>3</v>
      </c>
      <c r="E406" t="str">
        <f t="shared" si="87"/>
        <v>ON</v>
      </c>
      <c r="F406" s="13">
        <f t="shared" si="76"/>
        <v>43360</v>
      </c>
      <c r="G406" s="14" t="str">
        <f t="shared" si="88"/>
        <v>Avg of 4 NM Projects</v>
      </c>
      <c r="H406" s="15">
        <f t="shared" si="77"/>
        <v>19</v>
      </c>
      <c r="I406" s="93">
        <v>3.4550000000000005</v>
      </c>
      <c r="J406">
        <f t="shared" si="78"/>
        <v>1.9410112359550563E-2</v>
      </c>
      <c r="K406" s="4">
        <v>55.11</v>
      </c>
      <c r="L406" s="4">
        <v>61.23</v>
      </c>
      <c r="M406" s="16">
        <f t="shared" si="79"/>
        <v>0.21154965000000001</v>
      </c>
      <c r="N406">
        <f t="shared" si="80"/>
        <v>0</v>
      </c>
      <c r="O406">
        <f t="shared" si="81"/>
        <v>0</v>
      </c>
      <c r="P406" s="63">
        <f t="shared" si="82"/>
        <v>0</v>
      </c>
    </row>
    <row r="407" spans="1:18" x14ac:dyDescent="0.3">
      <c r="A407">
        <f t="shared" si="83"/>
        <v>2018</v>
      </c>
      <c r="B407">
        <f t="shared" si="84"/>
        <v>9</v>
      </c>
      <c r="C407">
        <f t="shared" si="85"/>
        <v>17</v>
      </c>
      <c r="D407">
        <f t="shared" si="86"/>
        <v>3</v>
      </c>
      <c r="E407" t="str">
        <f t="shared" si="87"/>
        <v>ON</v>
      </c>
      <c r="F407" s="13">
        <f t="shared" si="76"/>
        <v>43360</v>
      </c>
      <c r="G407" s="14" t="str">
        <f t="shared" si="88"/>
        <v>Avg of 4 NM Projects</v>
      </c>
      <c r="H407" s="15">
        <f t="shared" si="77"/>
        <v>20</v>
      </c>
      <c r="I407" s="93">
        <v>-0.39</v>
      </c>
      <c r="J407">
        <f t="shared" si="78"/>
        <v>-2.1910112359550564E-3</v>
      </c>
      <c r="K407" s="4">
        <v>56.01</v>
      </c>
      <c r="L407" s="4">
        <v>72.260000000000005</v>
      </c>
      <c r="M407" s="16">
        <f t="shared" si="79"/>
        <v>-2.8181400000000002E-2</v>
      </c>
      <c r="N407">
        <f t="shared" si="80"/>
        <v>0</v>
      </c>
      <c r="O407">
        <f t="shared" si="81"/>
        <v>0</v>
      </c>
      <c r="P407" s="63">
        <f t="shared" si="82"/>
        <v>0</v>
      </c>
    </row>
    <row r="408" spans="1:18" x14ac:dyDescent="0.3">
      <c r="A408">
        <f t="shared" si="83"/>
        <v>2018</v>
      </c>
      <c r="B408">
        <f t="shared" si="84"/>
        <v>9</v>
      </c>
      <c r="C408">
        <f t="shared" si="85"/>
        <v>17</v>
      </c>
      <c r="D408">
        <f t="shared" si="86"/>
        <v>3</v>
      </c>
      <c r="E408" t="str">
        <f t="shared" si="87"/>
        <v>ON</v>
      </c>
      <c r="F408" s="13">
        <f t="shared" si="76"/>
        <v>43360</v>
      </c>
      <c r="G408" s="14" t="str">
        <f t="shared" si="88"/>
        <v>Avg of 4 NM Projects</v>
      </c>
      <c r="H408" s="15">
        <f t="shared" si="77"/>
        <v>21</v>
      </c>
      <c r="I408" s="93">
        <v>-0.13</v>
      </c>
      <c r="J408">
        <f t="shared" si="78"/>
        <v>-7.3033707865168538E-4</v>
      </c>
      <c r="K408" s="4">
        <v>54.53</v>
      </c>
      <c r="L408" s="4">
        <v>59.34</v>
      </c>
      <c r="M408" s="16">
        <f t="shared" si="79"/>
        <v>-7.7142000000000009E-3</v>
      </c>
      <c r="N408">
        <f t="shared" si="80"/>
        <v>0</v>
      </c>
      <c r="O408">
        <f t="shared" si="81"/>
        <v>0</v>
      </c>
      <c r="P408" s="63">
        <f t="shared" si="82"/>
        <v>0</v>
      </c>
    </row>
    <row r="409" spans="1:18" x14ac:dyDescent="0.3">
      <c r="A409">
        <f t="shared" si="83"/>
        <v>2018</v>
      </c>
      <c r="B409">
        <f t="shared" si="84"/>
        <v>9</v>
      </c>
      <c r="C409">
        <f t="shared" si="85"/>
        <v>17</v>
      </c>
      <c r="D409">
        <f t="shared" si="86"/>
        <v>3</v>
      </c>
      <c r="E409" t="str">
        <f t="shared" si="87"/>
        <v>ON</v>
      </c>
      <c r="F409" s="13">
        <f t="shared" si="76"/>
        <v>43360</v>
      </c>
      <c r="G409" s="14" t="str">
        <f t="shared" si="88"/>
        <v>Avg of 4 NM Projects</v>
      </c>
      <c r="H409" s="15">
        <f t="shared" si="77"/>
        <v>22</v>
      </c>
      <c r="I409" s="93">
        <v>-0.13</v>
      </c>
      <c r="J409">
        <f t="shared" si="78"/>
        <v>-7.3033707865168538E-4</v>
      </c>
      <c r="K409" s="4">
        <v>37.17</v>
      </c>
      <c r="L409" s="4">
        <v>46.11</v>
      </c>
      <c r="M409" s="16">
        <f t="shared" si="79"/>
        <v>-5.9943000000000001E-3</v>
      </c>
      <c r="N409">
        <f t="shared" si="80"/>
        <v>0</v>
      </c>
      <c r="O409">
        <f t="shared" si="81"/>
        <v>0</v>
      </c>
      <c r="P409" s="63">
        <f t="shared" si="82"/>
        <v>0</v>
      </c>
    </row>
    <row r="410" spans="1:18" x14ac:dyDescent="0.3">
      <c r="A410">
        <f t="shared" si="83"/>
        <v>2018</v>
      </c>
      <c r="B410">
        <f t="shared" si="84"/>
        <v>9</v>
      </c>
      <c r="C410">
        <f t="shared" si="85"/>
        <v>17</v>
      </c>
      <c r="D410">
        <f t="shared" si="86"/>
        <v>3</v>
      </c>
      <c r="E410" t="str">
        <f t="shared" si="87"/>
        <v>ON</v>
      </c>
      <c r="F410" s="13">
        <f t="shared" si="76"/>
        <v>43360</v>
      </c>
      <c r="G410" s="14" t="str">
        <f t="shared" si="88"/>
        <v>Avg of 4 NM Projects</v>
      </c>
      <c r="H410" s="15">
        <f t="shared" si="77"/>
        <v>23</v>
      </c>
      <c r="I410" s="93">
        <v>-0.13</v>
      </c>
      <c r="J410">
        <f t="shared" si="78"/>
        <v>-7.3033707865168538E-4</v>
      </c>
      <c r="K410" s="4">
        <v>32.9</v>
      </c>
      <c r="L410" s="4">
        <v>39.76</v>
      </c>
      <c r="M410" s="16">
        <f t="shared" si="79"/>
        <v>-5.1688000000000003E-3</v>
      </c>
      <c r="N410">
        <f t="shared" si="80"/>
        <v>0</v>
      </c>
      <c r="O410">
        <f t="shared" si="81"/>
        <v>0</v>
      </c>
      <c r="P410" s="63">
        <f t="shared" si="82"/>
        <v>0</v>
      </c>
    </row>
    <row r="411" spans="1:18" x14ac:dyDescent="0.3">
      <c r="A411">
        <f t="shared" si="83"/>
        <v>2018</v>
      </c>
      <c r="B411">
        <f t="shared" si="84"/>
        <v>9</v>
      </c>
      <c r="C411">
        <f t="shared" si="85"/>
        <v>17</v>
      </c>
      <c r="D411">
        <f t="shared" si="86"/>
        <v>3</v>
      </c>
      <c r="E411" t="str">
        <f t="shared" si="87"/>
        <v>OFF</v>
      </c>
      <c r="F411" s="13">
        <f t="shared" si="76"/>
        <v>43360</v>
      </c>
      <c r="G411" s="14" t="str">
        <f t="shared" si="88"/>
        <v>Avg of 4 NM Projects</v>
      </c>
      <c r="H411" s="15">
        <f t="shared" si="77"/>
        <v>24</v>
      </c>
      <c r="I411" s="93">
        <v>0</v>
      </c>
      <c r="J411">
        <f t="shared" si="78"/>
        <v>0</v>
      </c>
      <c r="K411" s="4">
        <v>28.41</v>
      </c>
      <c r="L411" s="4">
        <v>30.97</v>
      </c>
      <c r="M411" s="16">
        <f t="shared" si="79"/>
        <v>0</v>
      </c>
      <c r="N411">
        <f t="shared" si="80"/>
        <v>1</v>
      </c>
      <c r="O411">
        <f t="shared" si="81"/>
        <v>0</v>
      </c>
      <c r="P411" s="63">
        <f t="shared" si="82"/>
        <v>0</v>
      </c>
    </row>
    <row r="412" spans="1:18" x14ac:dyDescent="0.3">
      <c r="A412">
        <f t="shared" si="83"/>
        <v>2018</v>
      </c>
      <c r="B412">
        <f t="shared" si="84"/>
        <v>9</v>
      </c>
      <c r="C412">
        <f t="shared" si="85"/>
        <v>18</v>
      </c>
      <c r="D412">
        <f t="shared" si="86"/>
        <v>4</v>
      </c>
      <c r="E412" t="str">
        <f t="shared" si="87"/>
        <v>OFF</v>
      </c>
      <c r="F412" s="13">
        <f t="shared" si="76"/>
        <v>43361</v>
      </c>
      <c r="G412" s="14" t="str">
        <f t="shared" si="88"/>
        <v>Avg of 4 NM Projects</v>
      </c>
      <c r="H412" s="15">
        <f t="shared" si="77"/>
        <v>1</v>
      </c>
      <c r="I412" s="93">
        <v>-0.13</v>
      </c>
      <c r="J412">
        <f t="shared" si="78"/>
        <v>-7.3033707865168538E-4</v>
      </c>
      <c r="K412" s="4">
        <v>28.52</v>
      </c>
      <c r="L412" s="4">
        <v>28.16</v>
      </c>
      <c r="M412" s="16">
        <f t="shared" si="79"/>
        <v>-3.6608000000000001E-3</v>
      </c>
      <c r="N412">
        <f t="shared" si="80"/>
        <v>0</v>
      </c>
      <c r="O412">
        <f t="shared" si="81"/>
        <v>0</v>
      </c>
      <c r="P412" s="63">
        <f t="shared" si="82"/>
        <v>0</v>
      </c>
      <c r="Q412" s="34"/>
      <c r="R412" s="34"/>
    </row>
    <row r="413" spans="1:18" x14ac:dyDescent="0.3">
      <c r="A413">
        <f t="shared" si="83"/>
        <v>2018</v>
      </c>
      <c r="B413">
        <f t="shared" si="84"/>
        <v>9</v>
      </c>
      <c r="C413">
        <f t="shared" si="85"/>
        <v>18</v>
      </c>
      <c r="D413">
        <f t="shared" si="86"/>
        <v>4</v>
      </c>
      <c r="E413" t="str">
        <f t="shared" si="87"/>
        <v>OFF</v>
      </c>
      <c r="F413" s="13">
        <f t="shared" ref="F413:F476" si="89">+F389+1</f>
        <v>43361</v>
      </c>
      <c r="G413" s="14" t="str">
        <f t="shared" si="88"/>
        <v>Avg of 4 NM Projects</v>
      </c>
      <c r="H413" s="15">
        <f t="shared" ref="H413:H476" si="90">H389</f>
        <v>2</v>
      </c>
      <c r="I413" s="93">
        <v>0</v>
      </c>
      <c r="J413">
        <f t="shared" si="78"/>
        <v>0</v>
      </c>
      <c r="K413" s="4">
        <v>28.51</v>
      </c>
      <c r="L413" s="4">
        <v>36.96</v>
      </c>
      <c r="M413" s="16">
        <f t="shared" si="79"/>
        <v>0</v>
      </c>
      <c r="N413">
        <f t="shared" si="80"/>
        <v>1</v>
      </c>
      <c r="O413">
        <f t="shared" si="81"/>
        <v>0</v>
      </c>
      <c r="P413" s="63">
        <f t="shared" si="82"/>
        <v>0</v>
      </c>
    </row>
    <row r="414" spans="1:18" x14ac:dyDescent="0.3">
      <c r="A414">
        <f t="shared" si="83"/>
        <v>2018</v>
      </c>
      <c r="B414">
        <f t="shared" si="84"/>
        <v>9</v>
      </c>
      <c r="C414">
        <f t="shared" si="85"/>
        <v>18</v>
      </c>
      <c r="D414">
        <f t="shared" si="86"/>
        <v>4</v>
      </c>
      <c r="E414" t="str">
        <f t="shared" si="87"/>
        <v>OFF</v>
      </c>
      <c r="F414" s="13">
        <f t="shared" si="89"/>
        <v>43361</v>
      </c>
      <c r="G414" s="14" t="str">
        <f t="shared" si="88"/>
        <v>Avg of 4 NM Projects</v>
      </c>
      <c r="H414" s="15">
        <f t="shared" si="90"/>
        <v>3</v>
      </c>
      <c r="I414" s="93">
        <v>0</v>
      </c>
      <c r="J414">
        <f t="shared" si="78"/>
        <v>0</v>
      </c>
      <c r="K414" s="4">
        <v>31.92</v>
      </c>
      <c r="L414" s="4">
        <v>34.46</v>
      </c>
      <c r="M414" s="16">
        <f t="shared" si="79"/>
        <v>0</v>
      </c>
      <c r="N414">
        <f t="shared" si="80"/>
        <v>1</v>
      </c>
      <c r="O414">
        <f t="shared" si="81"/>
        <v>0</v>
      </c>
      <c r="P414" s="63">
        <f t="shared" si="82"/>
        <v>0</v>
      </c>
    </row>
    <row r="415" spans="1:18" x14ac:dyDescent="0.3">
      <c r="A415">
        <f t="shared" si="83"/>
        <v>2018</v>
      </c>
      <c r="B415">
        <f t="shared" si="84"/>
        <v>9</v>
      </c>
      <c r="C415">
        <f t="shared" si="85"/>
        <v>18</v>
      </c>
      <c r="D415">
        <f t="shared" si="86"/>
        <v>4</v>
      </c>
      <c r="E415" t="str">
        <f t="shared" si="87"/>
        <v>OFF</v>
      </c>
      <c r="F415" s="13">
        <f t="shared" si="89"/>
        <v>43361</v>
      </c>
      <c r="G415" s="14" t="str">
        <f t="shared" si="88"/>
        <v>Avg of 4 NM Projects</v>
      </c>
      <c r="H415" s="15">
        <f t="shared" si="90"/>
        <v>4</v>
      </c>
      <c r="I415" s="93">
        <v>-0.13</v>
      </c>
      <c r="J415">
        <f t="shared" si="78"/>
        <v>-7.3033707865168538E-4</v>
      </c>
      <c r="K415" s="4">
        <v>27.87</v>
      </c>
      <c r="L415" s="4">
        <v>30.77</v>
      </c>
      <c r="M415" s="16">
        <f t="shared" si="79"/>
        <v>-4.0000999999999995E-3</v>
      </c>
      <c r="N415">
        <f t="shared" si="80"/>
        <v>0</v>
      </c>
      <c r="O415">
        <f t="shared" si="81"/>
        <v>0</v>
      </c>
      <c r="P415" s="63">
        <f t="shared" si="82"/>
        <v>0</v>
      </c>
    </row>
    <row r="416" spans="1:18" x14ac:dyDescent="0.3">
      <c r="A416">
        <f t="shared" si="83"/>
        <v>2018</v>
      </c>
      <c r="B416">
        <f t="shared" si="84"/>
        <v>9</v>
      </c>
      <c r="C416">
        <f t="shared" si="85"/>
        <v>18</v>
      </c>
      <c r="D416">
        <f t="shared" si="86"/>
        <v>4</v>
      </c>
      <c r="E416" t="str">
        <f t="shared" si="87"/>
        <v>OFF</v>
      </c>
      <c r="F416" s="13">
        <f t="shared" si="89"/>
        <v>43361</v>
      </c>
      <c r="G416" s="14" t="str">
        <f t="shared" si="88"/>
        <v>Avg of 4 NM Projects</v>
      </c>
      <c r="H416" s="15">
        <f t="shared" si="90"/>
        <v>5</v>
      </c>
      <c r="I416" s="93">
        <v>0</v>
      </c>
      <c r="J416">
        <f t="shared" si="78"/>
        <v>0</v>
      </c>
      <c r="K416" s="4">
        <v>34.82</v>
      </c>
      <c r="L416" s="4">
        <v>34.42</v>
      </c>
      <c r="M416" s="16">
        <f t="shared" si="79"/>
        <v>0</v>
      </c>
      <c r="N416">
        <f t="shared" si="80"/>
        <v>1</v>
      </c>
      <c r="O416">
        <f t="shared" si="81"/>
        <v>0</v>
      </c>
      <c r="P416" s="63">
        <f t="shared" si="82"/>
        <v>0</v>
      </c>
    </row>
    <row r="417" spans="1:16" x14ac:dyDescent="0.3">
      <c r="A417">
        <f t="shared" si="83"/>
        <v>2018</v>
      </c>
      <c r="B417">
        <f t="shared" si="84"/>
        <v>9</v>
      </c>
      <c r="C417">
        <f t="shared" si="85"/>
        <v>18</v>
      </c>
      <c r="D417">
        <f t="shared" si="86"/>
        <v>4</v>
      </c>
      <c r="E417" t="str">
        <f t="shared" si="87"/>
        <v>OFF</v>
      </c>
      <c r="F417" s="13">
        <f t="shared" si="89"/>
        <v>43361</v>
      </c>
      <c r="G417" s="14" t="str">
        <f t="shared" si="88"/>
        <v>Avg of 4 NM Projects</v>
      </c>
      <c r="H417" s="15">
        <f t="shared" si="90"/>
        <v>6</v>
      </c>
      <c r="I417" s="93">
        <v>-0.13</v>
      </c>
      <c r="J417">
        <f t="shared" si="78"/>
        <v>-7.3033707865168538E-4</v>
      </c>
      <c r="K417" s="4">
        <v>36.76</v>
      </c>
      <c r="L417" s="4">
        <v>32.56</v>
      </c>
      <c r="M417" s="16">
        <f t="shared" si="79"/>
        <v>-4.2328000000000001E-3</v>
      </c>
      <c r="N417">
        <f t="shared" si="80"/>
        <v>0</v>
      </c>
      <c r="O417">
        <f t="shared" si="81"/>
        <v>0</v>
      </c>
      <c r="P417" s="63">
        <f t="shared" si="82"/>
        <v>0</v>
      </c>
    </row>
    <row r="418" spans="1:16" x14ac:dyDescent="0.3">
      <c r="A418">
        <f t="shared" si="83"/>
        <v>2018</v>
      </c>
      <c r="B418">
        <f t="shared" si="84"/>
        <v>9</v>
      </c>
      <c r="C418">
        <f t="shared" si="85"/>
        <v>18</v>
      </c>
      <c r="D418">
        <f t="shared" si="86"/>
        <v>4</v>
      </c>
      <c r="E418" t="str">
        <f t="shared" si="87"/>
        <v>OFF</v>
      </c>
      <c r="F418" s="13">
        <f t="shared" si="89"/>
        <v>43361</v>
      </c>
      <c r="G418" s="14" t="str">
        <f t="shared" si="88"/>
        <v>Avg of 4 NM Projects</v>
      </c>
      <c r="H418" s="15">
        <f t="shared" si="90"/>
        <v>7</v>
      </c>
      <c r="I418" s="93">
        <v>-0.39</v>
      </c>
      <c r="J418">
        <f t="shared" si="78"/>
        <v>-2.1910112359550564E-3</v>
      </c>
      <c r="K418" s="4">
        <v>39.68</v>
      </c>
      <c r="L418" s="4">
        <v>40.54</v>
      </c>
      <c r="M418" s="16">
        <f t="shared" si="79"/>
        <v>-1.5810600000000001E-2</v>
      </c>
      <c r="N418">
        <f t="shared" si="80"/>
        <v>0</v>
      </c>
      <c r="O418">
        <f t="shared" si="81"/>
        <v>0</v>
      </c>
      <c r="P418" s="63">
        <f t="shared" si="82"/>
        <v>0</v>
      </c>
    </row>
    <row r="419" spans="1:16" x14ac:dyDescent="0.3">
      <c r="A419">
        <f t="shared" si="83"/>
        <v>2018</v>
      </c>
      <c r="B419">
        <f t="shared" si="84"/>
        <v>9</v>
      </c>
      <c r="C419">
        <f t="shared" si="85"/>
        <v>18</v>
      </c>
      <c r="D419">
        <f t="shared" si="86"/>
        <v>4</v>
      </c>
      <c r="E419" t="str">
        <f t="shared" si="87"/>
        <v>ON</v>
      </c>
      <c r="F419" s="13">
        <f t="shared" si="89"/>
        <v>43361</v>
      </c>
      <c r="G419" s="14" t="str">
        <f t="shared" si="88"/>
        <v>Avg of 4 NM Projects</v>
      </c>
      <c r="H419" s="15">
        <f t="shared" si="90"/>
        <v>8</v>
      </c>
      <c r="I419" s="93">
        <v>9.0849999999999991</v>
      </c>
      <c r="J419">
        <f t="shared" si="78"/>
        <v>5.1039325842696624E-2</v>
      </c>
      <c r="K419" s="4">
        <v>43.3</v>
      </c>
      <c r="L419" s="4">
        <v>55.05</v>
      </c>
      <c r="M419" s="16">
        <f t="shared" si="79"/>
        <v>0.50012924999999986</v>
      </c>
      <c r="N419">
        <f t="shared" si="80"/>
        <v>0</v>
      </c>
      <c r="O419">
        <f t="shared" si="81"/>
        <v>0</v>
      </c>
      <c r="P419" s="63">
        <f t="shared" si="82"/>
        <v>0</v>
      </c>
    </row>
    <row r="420" spans="1:16" x14ac:dyDescent="0.3">
      <c r="A420">
        <f t="shared" si="83"/>
        <v>2018</v>
      </c>
      <c r="B420">
        <f t="shared" si="84"/>
        <v>9</v>
      </c>
      <c r="C420">
        <f t="shared" si="85"/>
        <v>18</v>
      </c>
      <c r="D420">
        <f t="shared" si="86"/>
        <v>4</v>
      </c>
      <c r="E420" t="str">
        <f t="shared" si="87"/>
        <v>ON</v>
      </c>
      <c r="F420" s="13">
        <f t="shared" si="89"/>
        <v>43361</v>
      </c>
      <c r="G420" s="14" t="str">
        <f t="shared" si="88"/>
        <v>Avg of 4 NM Projects</v>
      </c>
      <c r="H420" s="15">
        <f t="shared" si="90"/>
        <v>9</v>
      </c>
      <c r="I420" s="93">
        <v>31.994999999999997</v>
      </c>
      <c r="J420">
        <f t="shared" si="78"/>
        <v>0.17974719101123593</v>
      </c>
      <c r="K420" s="4">
        <v>43.52</v>
      </c>
      <c r="L420" s="4">
        <v>56.19</v>
      </c>
      <c r="M420" s="16">
        <f t="shared" si="79"/>
        <v>1.7977990499999998</v>
      </c>
      <c r="N420">
        <f t="shared" si="80"/>
        <v>0</v>
      </c>
      <c r="O420">
        <f t="shared" si="81"/>
        <v>0</v>
      </c>
      <c r="P420" s="63">
        <f t="shared" si="82"/>
        <v>0</v>
      </c>
    </row>
    <row r="421" spans="1:16" x14ac:dyDescent="0.3">
      <c r="A421">
        <f t="shared" si="83"/>
        <v>2018</v>
      </c>
      <c r="B421">
        <f t="shared" si="84"/>
        <v>9</v>
      </c>
      <c r="C421">
        <f t="shared" si="85"/>
        <v>18</v>
      </c>
      <c r="D421">
        <f t="shared" si="86"/>
        <v>4</v>
      </c>
      <c r="E421" t="str">
        <f t="shared" si="87"/>
        <v>ON</v>
      </c>
      <c r="F421" s="13">
        <f t="shared" si="89"/>
        <v>43361</v>
      </c>
      <c r="G421" s="14" t="str">
        <f t="shared" si="88"/>
        <v>Avg of 4 NM Projects</v>
      </c>
      <c r="H421" s="15">
        <f t="shared" si="90"/>
        <v>10</v>
      </c>
      <c r="I421" s="93">
        <v>83.960000000000008</v>
      </c>
      <c r="J421">
        <f t="shared" si="78"/>
        <v>0.47168539325842701</v>
      </c>
      <c r="K421" s="4">
        <v>43.62</v>
      </c>
      <c r="L421" s="4">
        <v>60.28</v>
      </c>
      <c r="M421" s="16">
        <f t="shared" si="79"/>
        <v>5.0611088000000013</v>
      </c>
      <c r="N421">
        <f t="shared" si="80"/>
        <v>0</v>
      </c>
      <c r="O421">
        <f t="shared" si="81"/>
        <v>0</v>
      </c>
      <c r="P421" s="63">
        <f t="shared" si="82"/>
        <v>0</v>
      </c>
    </row>
    <row r="422" spans="1:16" x14ac:dyDescent="0.3">
      <c r="A422">
        <f t="shared" si="83"/>
        <v>2018</v>
      </c>
      <c r="B422">
        <f t="shared" si="84"/>
        <v>9</v>
      </c>
      <c r="C422">
        <f t="shared" si="85"/>
        <v>18</v>
      </c>
      <c r="D422">
        <f t="shared" si="86"/>
        <v>4</v>
      </c>
      <c r="E422" t="str">
        <f t="shared" si="87"/>
        <v>ON</v>
      </c>
      <c r="F422" s="13">
        <f t="shared" si="89"/>
        <v>43361</v>
      </c>
      <c r="G422" s="14" t="str">
        <f t="shared" si="88"/>
        <v>Avg of 4 NM Projects</v>
      </c>
      <c r="H422" s="15">
        <f t="shared" si="90"/>
        <v>11</v>
      </c>
      <c r="I422" s="93">
        <v>104.19000000000001</v>
      </c>
      <c r="J422">
        <f t="shared" si="78"/>
        <v>0.58533707865168549</v>
      </c>
      <c r="K422" s="4">
        <v>43.67</v>
      </c>
      <c r="L422" s="4">
        <v>63.36</v>
      </c>
      <c r="M422" s="16">
        <f t="shared" si="79"/>
        <v>6.6014784000000013</v>
      </c>
      <c r="N422">
        <f t="shared" si="80"/>
        <v>0</v>
      </c>
      <c r="O422">
        <f t="shared" si="81"/>
        <v>1</v>
      </c>
      <c r="P422" s="63">
        <f t="shared" si="82"/>
        <v>0</v>
      </c>
    </row>
    <row r="423" spans="1:16" x14ac:dyDescent="0.3">
      <c r="A423">
        <f t="shared" si="83"/>
        <v>2018</v>
      </c>
      <c r="B423">
        <f t="shared" si="84"/>
        <v>9</v>
      </c>
      <c r="C423">
        <f t="shared" si="85"/>
        <v>18</v>
      </c>
      <c r="D423">
        <f t="shared" si="86"/>
        <v>4</v>
      </c>
      <c r="E423" t="str">
        <f t="shared" si="87"/>
        <v>ON</v>
      </c>
      <c r="F423" s="13">
        <f t="shared" si="89"/>
        <v>43361</v>
      </c>
      <c r="G423" s="14" t="str">
        <f t="shared" si="88"/>
        <v>Avg of 4 NM Projects</v>
      </c>
      <c r="H423" s="15">
        <f t="shared" si="90"/>
        <v>12</v>
      </c>
      <c r="I423" s="93">
        <v>109.44000000000001</v>
      </c>
      <c r="J423">
        <f t="shared" si="78"/>
        <v>0.61483146067415739</v>
      </c>
      <c r="K423" s="4">
        <v>45.2</v>
      </c>
      <c r="L423" s="4">
        <v>57.77</v>
      </c>
      <c r="M423" s="16">
        <f t="shared" si="79"/>
        <v>6.3223488000000003</v>
      </c>
      <c r="N423">
        <f t="shared" si="80"/>
        <v>0</v>
      </c>
      <c r="O423">
        <f t="shared" si="81"/>
        <v>1</v>
      </c>
      <c r="P423" s="63">
        <f t="shared" si="82"/>
        <v>0</v>
      </c>
    </row>
    <row r="424" spans="1:16" x14ac:dyDescent="0.3">
      <c r="A424">
        <f t="shared" si="83"/>
        <v>2018</v>
      </c>
      <c r="B424">
        <f t="shared" si="84"/>
        <v>9</v>
      </c>
      <c r="C424">
        <f t="shared" si="85"/>
        <v>18</v>
      </c>
      <c r="D424">
        <f t="shared" si="86"/>
        <v>4</v>
      </c>
      <c r="E424" t="str">
        <f t="shared" si="87"/>
        <v>ON</v>
      </c>
      <c r="F424" s="13">
        <f t="shared" si="89"/>
        <v>43361</v>
      </c>
      <c r="G424" s="14" t="str">
        <f t="shared" si="88"/>
        <v>Avg of 4 NM Projects</v>
      </c>
      <c r="H424" s="15">
        <f t="shared" si="90"/>
        <v>13</v>
      </c>
      <c r="I424" s="93">
        <v>125.43500000000002</v>
      </c>
      <c r="J424">
        <f t="shared" si="78"/>
        <v>0.70469101123595512</v>
      </c>
      <c r="K424" s="4">
        <v>46.02</v>
      </c>
      <c r="L424" s="4">
        <v>56.8</v>
      </c>
      <c r="M424" s="16">
        <f t="shared" si="79"/>
        <v>7.1247080000000009</v>
      </c>
      <c r="N424">
        <f t="shared" si="80"/>
        <v>0</v>
      </c>
      <c r="O424">
        <f t="shared" si="81"/>
        <v>1</v>
      </c>
      <c r="P424" s="63">
        <f t="shared" si="82"/>
        <v>0</v>
      </c>
    </row>
    <row r="425" spans="1:16" x14ac:dyDescent="0.3">
      <c r="A425">
        <f t="shared" si="83"/>
        <v>2018</v>
      </c>
      <c r="B425">
        <f t="shared" si="84"/>
        <v>9</v>
      </c>
      <c r="C425">
        <f t="shared" si="85"/>
        <v>18</v>
      </c>
      <c r="D425">
        <f t="shared" si="86"/>
        <v>4</v>
      </c>
      <c r="E425" t="str">
        <f t="shared" si="87"/>
        <v>ON</v>
      </c>
      <c r="F425" s="13">
        <f t="shared" si="89"/>
        <v>43361</v>
      </c>
      <c r="G425" s="14" t="str">
        <f t="shared" si="88"/>
        <v>Avg of 4 NM Projects</v>
      </c>
      <c r="H425" s="15">
        <f t="shared" si="90"/>
        <v>14</v>
      </c>
      <c r="I425" s="93">
        <v>121.60499999999999</v>
      </c>
      <c r="J425">
        <f t="shared" si="78"/>
        <v>0.68317415730337072</v>
      </c>
      <c r="K425" s="4">
        <v>49.62</v>
      </c>
      <c r="L425" s="4">
        <v>50.36</v>
      </c>
      <c r="M425" s="16">
        <f t="shared" si="79"/>
        <v>6.1240277999999995</v>
      </c>
      <c r="N425">
        <f t="shared" si="80"/>
        <v>0</v>
      </c>
      <c r="O425">
        <f t="shared" si="81"/>
        <v>1</v>
      </c>
      <c r="P425" s="63">
        <f t="shared" si="82"/>
        <v>0</v>
      </c>
    </row>
    <row r="426" spans="1:16" x14ac:dyDescent="0.3">
      <c r="A426">
        <f t="shared" si="83"/>
        <v>2018</v>
      </c>
      <c r="B426">
        <f t="shared" si="84"/>
        <v>9</v>
      </c>
      <c r="C426">
        <f t="shared" si="85"/>
        <v>18</v>
      </c>
      <c r="D426">
        <f t="shared" si="86"/>
        <v>4</v>
      </c>
      <c r="E426" t="str">
        <f t="shared" si="87"/>
        <v>ON</v>
      </c>
      <c r="F426" s="13">
        <f t="shared" si="89"/>
        <v>43361</v>
      </c>
      <c r="G426" s="14" t="str">
        <f t="shared" si="88"/>
        <v>Avg of 4 NM Projects</v>
      </c>
      <c r="H426" s="15">
        <f t="shared" si="90"/>
        <v>15</v>
      </c>
      <c r="I426" s="93">
        <v>95.99499999999999</v>
      </c>
      <c r="J426">
        <f t="shared" si="78"/>
        <v>0.53929775280898873</v>
      </c>
      <c r="K426" s="4">
        <v>47.18</v>
      </c>
      <c r="L426" s="4">
        <v>45.9</v>
      </c>
      <c r="M426" s="16">
        <f t="shared" si="79"/>
        <v>4.4061704999999991</v>
      </c>
      <c r="N426">
        <f t="shared" si="80"/>
        <v>0</v>
      </c>
      <c r="O426">
        <f t="shared" si="81"/>
        <v>1</v>
      </c>
      <c r="P426" s="63">
        <f t="shared" si="82"/>
        <v>0</v>
      </c>
    </row>
    <row r="427" spans="1:16" x14ac:dyDescent="0.3">
      <c r="A427">
        <f t="shared" si="83"/>
        <v>2018</v>
      </c>
      <c r="B427">
        <f t="shared" si="84"/>
        <v>9</v>
      </c>
      <c r="C427">
        <f t="shared" si="85"/>
        <v>18</v>
      </c>
      <c r="D427">
        <f t="shared" si="86"/>
        <v>4</v>
      </c>
      <c r="E427" t="str">
        <f t="shared" si="87"/>
        <v>ON</v>
      </c>
      <c r="F427" s="13">
        <f t="shared" si="89"/>
        <v>43361</v>
      </c>
      <c r="G427" s="14" t="str">
        <f t="shared" si="88"/>
        <v>Avg of 4 NM Projects</v>
      </c>
      <c r="H427" s="15">
        <f t="shared" si="90"/>
        <v>16</v>
      </c>
      <c r="I427" s="93">
        <v>86.4</v>
      </c>
      <c r="J427">
        <f t="shared" si="78"/>
        <v>0.48539325842696635</v>
      </c>
      <c r="K427" s="4">
        <v>48.23</v>
      </c>
      <c r="L427" s="4">
        <v>46.11</v>
      </c>
      <c r="M427" s="16">
        <f t="shared" si="79"/>
        <v>3.9839039999999999</v>
      </c>
      <c r="N427">
        <f t="shared" si="80"/>
        <v>0</v>
      </c>
      <c r="O427">
        <f t="shared" si="81"/>
        <v>0</v>
      </c>
      <c r="P427" s="63">
        <f t="shared" si="82"/>
        <v>0</v>
      </c>
    </row>
    <row r="428" spans="1:16" x14ac:dyDescent="0.3">
      <c r="A428">
        <f t="shared" si="83"/>
        <v>2018</v>
      </c>
      <c r="B428">
        <f t="shared" si="84"/>
        <v>9</v>
      </c>
      <c r="C428">
        <f t="shared" si="85"/>
        <v>18</v>
      </c>
      <c r="D428">
        <f t="shared" si="86"/>
        <v>4</v>
      </c>
      <c r="E428" t="str">
        <f t="shared" si="87"/>
        <v>ON</v>
      </c>
      <c r="F428" s="13">
        <f t="shared" si="89"/>
        <v>43361</v>
      </c>
      <c r="G428" s="14" t="str">
        <f t="shared" si="88"/>
        <v>Avg of 4 NM Projects</v>
      </c>
      <c r="H428" s="15">
        <f t="shared" si="90"/>
        <v>17</v>
      </c>
      <c r="I428" s="93">
        <v>66.304999999999993</v>
      </c>
      <c r="J428">
        <f t="shared" si="78"/>
        <v>0.37249999999999994</v>
      </c>
      <c r="K428" s="4">
        <v>50.87</v>
      </c>
      <c r="L428" s="4">
        <v>48.2</v>
      </c>
      <c r="M428" s="16">
        <f t="shared" si="79"/>
        <v>3.1959009999999997</v>
      </c>
      <c r="N428">
        <f t="shared" si="80"/>
        <v>0</v>
      </c>
      <c r="O428">
        <f t="shared" si="81"/>
        <v>0</v>
      </c>
      <c r="P428" s="63">
        <f t="shared" si="82"/>
        <v>0</v>
      </c>
    </row>
    <row r="429" spans="1:16" x14ac:dyDescent="0.3">
      <c r="A429">
        <f t="shared" si="83"/>
        <v>2018</v>
      </c>
      <c r="B429">
        <f t="shared" si="84"/>
        <v>9</v>
      </c>
      <c r="C429">
        <f t="shared" si="85"/>
        <v>18</v>
      </c>
      <c r="D429">
        <f t="shared" si="86"/>
        <v>4</v>
      </c>
      <c r="E429" t="str">
        <f t="shared" si="87"/>
        <v>ON</v>
      </c>
      <c r="F429" s="13">
        <f t="shared" si="89"/>
        <v>43361</v>
      </c>
      <c r="G429" s="14" t="str">
        <f t="shared" si="88"/>
        <v>Avg of 4 NM Projects</v>
      </c>
      <c r="H429" s="15">
        <f t="shared" si="90"/>
        <v>18</v>
      </c>
      <c r="I429" s="93">
        <v>32.26</v>
      </c>
      <c r="J429">
        <f t="shared" si="78"/>
        <v>0.18123595505617976</v>
      </c>
      <c r="K429" s="4">
        <v>50.02</v>
      </c>
      <c r="L429" s="4">
        <v>49.33</v>
      </c>
      <c r="M429" s="16">
        <f t="shared" si="79"/>
        <v>1.5913857999999999</v>
      </c>
      <c r="N429">
        <f t="shared" si="80"/>
        <v>0</v>
      </c>
      <c r="O429">
        <f t="shared" si="81"/>
        <v>0</v>
      </c>
      <c r="P429" s="63">
        <f t="shared" si="82"/>
        <v>0</v>
      </c>
    </row>
    <row r="430" spans="1:16" x14ac:dyDescent="0.3">
      <c r="A430">
        <f t="shared" si="83"/>
        <v>2018</v>
      </c>
      <c r="B430">
        <f t="shared" si="84"/>
        <v>9</v>
      </c>
      <c r="C430">
        <f t="shared" si="85"/>
        <v>18</v>
      </c>
      <c r="D430">
        <f t="shared" si="86"/>
        <v>4</v>
      </c>
      <c r="E430" t="str">
        <f t="shared" si="87"/>
        <v>ON</v>
      </c>
      <c r="F430" s="13">
        <f t="shared" si="89"/>
        <v>43361</v>
      </c>
      <c r="G430" s="14" t="str">
        <f t="shared" si="88"/>
        <v>Avg of 4 NM Projects</v>
      </c>
      <c r="H430" s="15">
        <f t="shared" si="90"/>
        <v>19</v>
      </c>
      <c r="I430" s="93">
        <v>4.6049999999999995</v>
      </c>
      <c r="J430">
        <f t="shared" si="78"/>
        <v>2.5870786516853931E-2</v>
      </c>
      <c r="K430" s="4">
        <v>48.83</v>
      </c>
      <c r="L430" s="4">
        <v>53.06</v>
      </c>
      <c r="M430" s="16">
        <f t="shared" si="79"/>
        <v>0.24434129999999998</v>
      </c>
      <c r="N430">
        <f t="shared" si="80"/>
        <v>0</v>
      </c>
      <c r="O430">
        <f t="shared" si="81"/>
        <v>0</v>
      </c>
      <c r="P430" s="63">
        <f t="shared" si="82"/>
        <v>0</v>
      </c>
    </row>
    <row r="431" spans="1:16" x14ac:dyDescent="0.3">
      <c r="A431">
        <f t="shared" si="83"/>
        <v>2018</v>
      </c>
      <c r="B431">
        <f t="shared" si="84"/>
        <v>9</v>
      </c>
      <c r="C431">
        <f t="shared" si="85"/>
        <v>18</v>
      </c>
      <c r="D431">
        <f t="shared" si="86"/>
        <v>4</v>
      </c>
      <c r="E431" t="str">
        <f t="shared" si="87"/>
        <v>ON</v>
      </c>
      <c r="F431" s="13">
        <f t="shared" si="89"/>
        <v>43361</v>
      </c>
      <c r="G431" s="14" t="str">
        <f t="shared" si="88"/>
        <v>Avg of 4 NM Projects</v>
      </c>
      <c r="H431" s="15">
        <f t="shared" si="90"/>
        <v>20</v>
      </c>
      <c r="I431" s="93">
        <v>-0.52</v>
      </c>
      <c r="J431">
        <f t="shared" si="78"/>
        <v>-2.9213483146067415E-3</v>
      </c>
      <c r="K431" s="4">
        <v>50.91</v>
      </c>
      <c r="L431" s="4">
        <v>53.1</v>
      </c>
      <c r="M431" s="16">
        <f t="shared" si="79"/>
        <v>-2.7612000000000001E-2</v>
      </c>
      <c r="N431">
        <f t="shared" si="80"/>
        <v>0</v>
      </c>
      <c r="O431">
        <f t="shared" si="81"/>
        <v>0</v>
      </c>
      <c r="P431" s="63">
        <f t="shared" si="82"/>
        <v>0</v>
      </c>
    </row>
    <row r="432" spans="1:16" x14ac:dyDescent="0.3">
      <c r="A432">
        <f t="shared" si="83"/>
        <v>2018</v>
      </c>
      <c r="B432">
        <f t="shared" si="84"/>
        <v>9</v>
      </c>
      <c r="C432">
        <f t="shared" si="85"/>
        <v>18</v>
      </c>
      <c r="D432">
        <f t="shared" si="86"/>
        <v>4</v>
      </c>
      <c r="E432" t="str">
        <f t="shared" si="87"/>
        <v>ON</v>
      </c>
      <c r="F432" s="13">
        <f t="shared" si="89"/>
        <v>43361</v>
      </c>
      <c r="G432" s="14" t="str">
        <f t="shared" si="88"/>
        <v>Avg of 4 NM Projects</v>
      </c>
      <c r="H432" s="15">
        <f t="shared" si="90"/>
        <v>21</v>
      </c>
      <c r="I432" s="93">
        <v>-0.13</v>
      </c>
      <c r="J432">
        <f t="shared" si="78"/>
        <v>-7.3033707865168538E-4</v>
      </c>
      <c r="K432" s="4">
        <v>46.77</v>
      </c>
      <c r="L432" s="4">
        <v>45.07</v>
      </c>
      <c r="M432" s="16">
        <f t="shared" si="79"/>
        <v>-5.8591000000000008E-3</v>
      </c>
      <c r="N432">
        <f t="shared" si="80"/>
        <v>0</v>
      </c>
      <c r="O432">
        <f t="shared" si="81"/>
        <v>0</v>
      </c>
      <c r="P432" s="63">
        <f t="shared" si="82"/>
        <v>0</v>
      </c>
    </row>
    <row r="433" spans="1:18" x14ac:dyDescent="0.3">
      <c r="A433">
        <f t="shared" si="83"/>
        <v>2018</v>
      </c>
      <c r="B433">
        <f t="shared" si="84"/>
        <v>9</v>
      </c>
      <c r="C433">
        <f t="shared" si="85"/>
        <v>18</v>
      </c>
      <c r="D433">
        <f t="shared" si="86"/>
        <v>4</v>
      </c>
      <c r="E433" t="str">
        <f t="shared" si="87"/>
        <v>ON</v>
      </c>
      <c r="F433" s="13">
        <f t="shared" si="89"/>
        <v>43361</v>
      </c>
      <c r="G433" s="14" t="str">
        <f t="shared" si="88"/>
        <v>Avg of 4 NM Projects</v>
      </c>
      <c r="H433" s="15">
        <f t="shared" si="90"/>
        <v>22</v>
      </c>
      <c r="I433" s="93">
        <v>0</v>
      </c>
      <c r="J433">
        <f t="shared" si="78"/>
        <v>0</v>
      </c>
      <c r="K433" s="4">
        <v>35.92</v>
      </c>
      <c r="L433" s="4">
        <v>46.3</v>
      </c>
      <c r="M433" s="16">
        <f t="shared" si="79"/>
        <v>0</v>
      </c>
      <c r="N433">
        <f t="shared" si="80"/>
        <v>1</v>
      </c>
      <c r="O433">
        <f t="shared" si="81"/>
        <v>0</v>
      </c>
      <c r="P433" s="63">
        <f t="shared" si="82"/>
        <v>0</v>
      </c>
    </row>
    <row r="434" spans="1:18" x14ac:dyDescent="0.3">
      <c r="A434">
        <f t="shared" si="83"/>
        <v>2018</v>
      </c>
      <c r="B434">
        <f t="shared" si="84"/>
        <v>9</v>
      </c>
      <c r="C434">
        <f t="shared" si="85"/>
        <v>18</v>
      </c>
      <c r="D434">
        <f t="shared" si="86"/>
        <v>4</v>
      </c>
      <c r="E434" t="str">
        <f t="shared" si="87"/>
        <v>ON</v>
      </c>
      <c r="F434" s="13">
        <f t="shared" si="89"/>
        <v>43361</v>
      </c>
      <c r="G434" s="14" t="str">
        <f t="shared" si="88"/>
        <v>Avg of 4 NM Projects</v>
      </c>
      <c r="H434" s="15">
        <f t="shared" si="90"/>
        <v>23</v>
      </c>
      <c r="I434" s="93">
        <v>-0.13</v>
      </c>
      <c r="J434">
        <f t="shared" si="78"/>
        <v>-7.3033707865168538E-4</v>
      </c>
      <c r="K434" s="4">
        <v>28.66</v>
      </c>
      <c r="L434" s="4">
        <v>42.06</v>
      </c>
      <c r="M434" s="16">
        <f t="shared" si="79"/>
        <v>-5.4678000000000001E-3</v>
      </c>
      <c r="N434">
        <f t="shared" si="80"/>
        <v>0</v>
      </c>
      <c r="O434">
        <f t="shared" si="81"/>
        <v>0</v>
      </c>
      <c r="P434" s="63">
        <f t="shared" si="82"/>
        <v>0</v>
      </c>
    </row>
    <row r="435" spans="1:18" x14ac:dyDescent="0.3">
      <c r="A435">
        <f t="shared" si="83"/>
        <v>2018</v>
      </c>
      <c r="B435">
        <f t="shared" si="84"/>
        <v>9</v>
      </c>
      <c r="C435">
        <f t="shared" si="85"/>
        <v>18</v>
      </c>
      <c r="D435">
        <f t="shared" si="86"/>
        <v>4</v>
      </c>
      <c r="E435" t="str">
        <f t="shared" si="87"/>
        <v>OFF</v>
      </c>
      <c r="F435" s="13">
        <f t="shared" si="89"/>
        <v>43361</v>
      </c>
      <c r="G435" s="14" t="str">
        <f t="shared" si="88"/>
        <v>Avg of 4 NM Projects</v>
      </c>
      <c r="H435" s="15">
        <f t="shared" si="90"/>
        <v>24</v>
      </c>
      <c r="I435" s="93">
        <v>0</v>
      </c>
      <c r="J435">
        <f t="shared" si="78"/>
        <v>0</v>
      </c>
      <c r="K435" s="4">
        <v>29.79</v>
      </c>
      <c r="L435" s="4">
        <v>30.51</v>
      </c>
      <c r="M435" s="16">
        <f t="shared" si="79"/>
        <v>0</v>
      </c>
      <c r="N435">
        <f t="shared" si="80"/>
        <v>1</v>
      </c>
      <c r="O435">
        <f t="shared" si="81"/>
        <v>0</v>
      </c>
      <c r="P435" s="63">
        <f t="shared" si="82"/>
        <v>0</v>
      </c>
    </row>
    <row r="436" spans="1:18" x14ac:dyDescent="0.3">
      <c r="A436">
        <f t="shared" si="83"/>
        <v>2018</v>
      </c>
      <c r="B436">
        <f t="shared" si="84"/>
        <v>9</v>
      </c>
      <c r="C436">
        <f t="shared" si="85"/>
        <v>19</v>
      </c>
      <c r="D436">
        <f t="shared" si="86"/>
        <v>5</v>
      </c>
      <c r="E436" t="str">
        <f t="shared" si="87"/>
        <v>OFF</v>
      </c>
      <c r="F436" s="13">
        <f t="shared" si="89"/>
        <v>43362</v>
      </c>
      <c r="G436" s="14" t="str">
        <f t="shared" si="88"/>
        <v>Avg of 4 NM Projects</v>
      </c>
      <c r="H436" s="15">
        <f t="shared" si="90"/>
        <v>1</v>
      </c>
      <c r="I436" s="93">
        <v>0</v>
      </c>
      <c r="J436">
        <f t="shared" si="78"/>
        <v>0</v>
      </c>
      <c r="K436" s="4">
        <v>31.47</v>
      </c>
      <c r="L436" s="4">
        <v>26.79</v>
      </c>
      <c r="M436" s="16">
        <f t="shared" si="79"/>
        <v>0</v>
      </c>
      <c r="N436">
        <f t="shared" si="80"/>
        <v>1</v>
      </c>
      <c r="O436">
        <f t="shared" si="81"/>
        <v>0</v>
      </c>
      <c r="P436" s="63">
        <f t="shared" si="82"/>
        <v>0</v>
      </c>
      <c r="Q436" s="34"/>
      <c r="R436" s="34"/>
    </row>
    <row r="437" spans="1:18" x14ac:dyDescent="0.3">
      <c r="A437">
        <f t="shared" si="83"/>
        <v>2018</v>
      </c>
      <c r="B437">
        <f t="shared" si="84"/>
        <v>9</v>
      </c>
      <c r="C437">
        <f t="shared" si="85"/>
        <v>19</v>
      </c>
      <c r="D437">
        <f t="shared" si="86"/>
        <v>5</v>
      </c>
      <c r="E437" t="str">
        <f t="shared" si="87"/>
        <v>OFF</v>
      </c>
      <c r="F437" s="13">
        <f t="shared" si="89"/>
        <v>43362</v>
      </c>
      <c r="G437" s="14" t="str">
        <f t="shared" si="88"/>
        <v>Avg of 4 NM Projects</v>
      </c>
      <c r="H437" s="15">
        <f t="shared" si="90"/>
        <v>2</v>
      </c>
      <c r="I437" s="93">
        <v>0</v>
      </c>
      <c r="J437">
        <f t="shared" si="78"/>
        <v>0</v>
      </c>
      <c r="K437" s="4">
        <v>36.04</v>
      </c>
      <c r="L437" s="4">
        <v>31.44</v>
      </c>
      <c r="M437" s="16">
        <f t="shared" si="79"/>
        <v>0</v>
      </c>
      <c r="N437">
        <f t="shared" si="80"/>
        <v>1</v>
      </c>
      <c r="O437">
        <f t="shared" si="81"/>
        <v>0</v>
      </c>
      <c r="P437" s="63">
        <f t="shared" si="82"/>
        <v>0</v>
      </c>
    </row>
    <row r="438" spans="1:18" x14ac:dyDescent="0.3">
      <c r="A438">
        <f t="shared" si="83"/>
        <v>2018</v>
      </c>
      <c r="B438">
        <f t="shared" si="84"/>
        <v>9</v>
      </c>
      <c r="C438">
        <f t="shared" si="85"/>
        <v>19</v>
      </c>
      <c r="D438">
        <f t="shared" si="86"/>
        <v>5</v>
      </c>
      <c r="E438" t="str">
        <f t="shared" si="87"/>
        <v>OFF</v>
      </c>
      <c r="F438" s="13">
        <f t="shared" si="89"/>
        <v>43362</v>
      </c>
      <c r="G438" s="14" t="str">
        <f t="shared" si="88"/>
        <v>Avg of 4 NM Projects</v>
      </c>
      <c r="H438" s="15">
        <f t="shared" si="90"/>
        <v>3</v>
      </c>
      <c r="I438" s="93">
        <v>-0.39</v>
      </c>
      <c r="J438">
        <f t="shared" si="78"/>
        <v>-2.1910112359550564E-3</v>
      </c>
      <c r="K438" s="4">
        <v>27.25</v>
      </c>
      <c r="L438" s="4">
        <v>25.36</v>
      </c>
      <c r="M438" s="16">
        <f t="shared" si="79"/>
        <v>-9.8903999999999988E-3</v>
      </c>
      <c r="N438">
        <f t="shared" si="80"/>
        <v>0</v>
      </c>
      <c r="O438">
        <f t="shared" si="81"/>
        <v>0</v>
      </c>
      <c r="P438" s="63">
        <f t="shared" si="82"/>
        <v>0</v>
      </c>
    </row>
    <row r="439" spans="1:18" x14ac:dyDescent="0.3">
      <c r="A439">
        <f t="shared" si="83"/>
        <v>2018</v>
      </c>
      <c r="B439">
        <f t="shared" si="84"/>
        <v>9</v>
      </c>
      <c r="C439">
        <f t="shared" si="85"/>
        <v>19</v>
      </c>
      <c r="D439">
        <f t="shared" si="86"/>
        <v>5</v>
      </c>
      <c r="E439" t="str">
        <f t="shared" si="87"/>
        <v>OFF</v>
      </c>
      <c r="F439" s="13">
        <f t="shared" si="89"/>
        <v>43362</v>
      </c>
      <c r="G439" s="14" t="str">
        <f t="shared" si="88"/>
        <v>Avg of 4 NM Projects</v>
      </c>
      <c r="H439" s="15">
        <f t="shared" si="90"/>
        <v>4</v>
      </c>
      <c r="I439" s="93">
        <v>0</v>
      </c>
      <c r="J439">
        <f t="shared" si="78"/>
        <v>0</v>
      </c>
      <c r="K439" s="4">
        <v>26.04</v>
      </c>
      <c r="L439" s="4">
        <v>24.77</v>
      </c>
      <c r="M439" s="16">
        <f t="shared" si="79"/>
        <v>0</v>
      </c>
      <c r="N439">
        <f t="shared" si="80"/>
        <v>1</v>
      </c>
      <c r="O439">
        <f t="shared" si="81"/>
        <v>0</v>
      </c>
      <c r="P439" s="63">
        <f t="shared" si="82"/>
        <v>0</v>
      </c>
    </row>
    <row r="440" spans="1:18" x14ac:dyDescent="0.3">
      <c r="A440">
        <f t="shared" si="83"/>
        <v>2018</v>
      </c>
      <c r="B440">
        <f t="shared" si="84"/>
        <v>9</v>
      </c>
      <c r="C440">
        <f t="shared" si="85"/>
        <v>19</v>
      </c>
      <c r="D440">
        <f t="shared" si="86"/>
        <v>5</v>
      </c>
      <c r="E440" t="str">
        <f t="shared" si="87"/>
        <v>OFF</v>
      </c>
      <c r="F440" s="13">
        <f t="shared" si="89"/>
        <v>43362</v>
      </c>
      <c r="G440" s="14" t="str">
        <f t="shared" si="88"/>
        <v>Avg of 4 NM Projects</v>
      </c>
      <c r="H440" s="15">
        <f t="shared" si="90"/>
        <v>5</v>
      </c>
      <c r="I440" s="93">
        <v>0</v>
      </c>
      <c r="J440">
        <f t="shared" si="78"/>
        <v>0</v>
      </c>
      <c r="K440" s="4">
        <v>25.83</v>
      </c>
      <c r="L440" s="4">
        <v>24.37</v>
      </c>
      <c r="M440" s="16">
        <f t="shared" si="79"/>
        <v>0</v>
      </c>
      <c r="N440">
        <f t="shared" si="80"/>
        <v>1</v>
      </c>
      <c r="O440">
        <f t="shared" si="81"/>
        <v>0</v>
      </c>
      <c r="P440" s="63">
        <f t="shared" si="82"/>
        <v>0</v>
      </c>
    </row>
    <row r="441" spans="1:18" x14ac:dyDescent="0.3">
      <c r="A441">
        <f t="shared" si="83"/>
        <v>2018</v>
      </c>
      <c r="B441">
        <f t="shared" si="84"/>
        <v>9</v>
      </c>
      <c r="C441">
        <f t="shared" si="85"/>
        <v>19</v>
      </c>
      <c r="D441">
        <f t="shared" si="86"/>
        <v>5</v>
      </c>
      <c r="E441" t="str">
        <f t="shared" si="87"/>
        <v>OFF</v>
      </c>
      <c r="F441" s="13">
        <f t="shared" si="89"/>
        <v>43362</v>
      </c>
      <c r="G441" s="14" t="str">
        <f t="shared" si="88"/>
        <v>Avg of 4 NM Projects</v>
      </c>
      <c r="H441" s="15">
        <f t="shared" si="90"/>
        <v>6</v>
      </c>
      <c r="I441" s="93">
        <v>-0.13</v>
      </c>
      <c r="J441">
        <f t="shared" si="78"/>
        <v>-7.3033707865168538E-4</v>
      </c>
      <c r="K441" s="4">
        <v>26.65</v>
      </c>
      <c r="L441" s="4">
        <v>25.39</v>
      </c>
      <c r="M441" s="16">
        <f t="shared" si="79"/>
        <v>-3.3007000000000002E-3</v>
      </c>
      <c r="N441">
        <f t="shared" si="80"/>
        <v>0</v>
      </c>
      <c r="O441">
        <f t="shared" si="81"/>
        <v>0</v>
      </c>
      <c r="P441" s="63">
        <f t="shared" si="82"/>
        <v>0</v>
      </c>
    </row>
    <row r="442" spans="1:18" x14ac:dyDescent="0.3">
      <c r="A442">
        <f t="shared" si="83"/>
        <v>2018</v>
      </c>
      <c r="B442">
        <f t="shared" si="84"/>
        <v>9</v>
      </c>
      <c r="C442">
        <f t="shared" si="85"/>
        <v>19</v>
      </c>
      <c r="D442">
        <f t="shared" si="86"/>
        <v>5</v>
      </c>
      <c r="E442" t="str">
        <f t="shared" si="87"/>
        <v>OFF</v>
      </c>
      <c r="F442" s="13">
        <f t="shared" si="89"/>
        <v>43362</v>
      </c>
      <c r="G442" s="14" t="str">
        <f t="shared" si="88"/>
        <v>Avg of 4 NM Projects</v>
      </c>
      <c r="H442" s="15">
        <f t="shared" si="90"/>
        <v>7</v>
      </c>
      <c r="I442" s="93">
        <v>-0.13</v>
      </c>
      <c r="J442">
        <f t="shared" si="78"/>
        <v>-7.3033707865168538E-4</v>
      </c>
      <c r="K442" s="4">
        <v>34.69</v>
      </c>
      <c r="L442" s="4">
        <v>28.18</v>
      </c>
      <c r="M442" s="16">
        <f t="shared" si="79"/>
        <v>-3.6634000000000002E-3</v>
      </c>
      <c r="N442">
        <f t="shared" si="80"/>
        <v>0</v>
      </c>
      <c r="O442">
        <f t="shared" si="81"/>
        <v>0</v>
      </c>
      <c r="P442" s="63">
        <f t="shared" si="82"/>
        <v>0</v>
      </c>
    </row>
    <row r="443" spans="1:18" x14ac:dyDescent="0.3">
      <c r="A443">
        <f t="shared" si="83"/>
        <v>2018</v>
      </c>
      <c r="B443">
        <f t="shared" si="84"/>
        <v>9</v>
      </c>
      <c r="C443">
        <f t="shared" si="85"/>
        <v>19</v>
      </c>
      <c r="D443">
        <f t="shared" si="86"/>
        <v>5</v>
      </c>
      <c r="E443" t="str">
        <f t="shared" si="87"/>
        <v>ON</v>
      </c>
      <c r="F443" s="13">
        <f t="shared" si="89"/>
        <v>43362</v>
      </c>
      <c r="G443" s="14" t="str">
        <f t="shared" si="88"/>
        <v>Avg of 4 NM Projects</v>
      </c>
      <c r="H443" s="15">
        <f t="shared" si="90"/>
        <v>8</v>
      </c>
      <c r="I443" s="93">
        <v>14.34</v>
      </c>
      <c r="J443">
        <f t="shared" si="78"/>
        <v>8.0561797752808986E-2</v>
      </c>
      <c r="K443" s="4">
        <v>37.83</v>
      </c>
      <c r="L443" s="4">
        <v>31.47</v>
      </c>
      <c r="M443" s="16">
        <f t="shared" si="79"/>
        <v>0.45127979999999995</v>
      </c>
      <c r="N443">
        <f t="shared" si="80"/>
        <v>0</v>
      </c>
      <c r="O443">
        <f t="shared" si="81"/>
        <v>0</v>
      </c>
      <c r="P443" s="63">
        <f t="shared" si="82"/>
        <v>0</v>
      </c>
    </row>
    <row r="444" spans="1:18" x14ac:dyDescent="0.3">
      <c r="A444">
        <f t="shared" si="83"/>
        <v>2018</v>
      </c>
      <c r="B444">
        <f t="shared" si="84"/>
        <v>9</v>
      </c>
      <c r="C444">
        <f t="shared" si="85"/>
        <v>19</v>
      </c>
      <c r="D444">
        <f t="shared" si="86"/>
        <v>5</v>
      </c>
      <c r="E444" t="str">
        <f t="shared" si="87"/>
        <v>ON</v>
      </c>
      <c r="F444" s="13">
        <f t="shared" si="89"/>
        <v>43362</v>
      </c>
      <c r="G444" s="14" t="str">
        <f t="shared" si="88"/>
        <v>Avg of 4 NM Projects</v>
      </c>
      <c r="H444" s="15">
        <f t="shared" si="90"/>
        <v>9</v>
      </c>
      <c r="I444" s="93">
        <v>48.894999999999996</v>
      </c>
      <c r="J444">
        <f t="shared" si="78"/>
        <v>0.27469101123595502</v>
      </c>
      <c r="K444" s="4">
        <v>33.54</v>
      </c>
      <c r="L444" s="4">
        <v>29.21</v>
      </c>
      <c r="M444" s="16">
        <f t="shared" si="79"/>
        <v>1.4282229499999999</v>
      </c>
      <c r="N444">
        <f t="shared" si="80"/>
        <v>0</v>
      </c>
      <c r="O444">
        <f t="shared" si="81"/>
        <v>0</v>
      </c>
      <c r="P444" s="63">
        <f t="shared" si="82"/>
        <v>0</v>
      </c>
    </row>
    <row r="445" spans="1:18" x14ac:dyDescent="0.3">
      <c r="A445">
        <f t="shared" si="83"/>
        <v>2018</v>
      </c>
      <c r="B445">
        <f t="shared" si="84"/>
        <v>9</v>
      </c>
      <c r="C445">
        <f t="shared" si="85"/>
        <v>19</v>
      </c>
      <c r="D445">
        <f t="shared" si="86"/>
        <v>5</v>
      </c>
      <c r="E445" t="str">
        <f t="shared" si="87"/>
        <v>ON</v>
      </c>
      <c r="F445" s="13">
        <f t="shared" si="89"/>
        <v>43362</v>
      </c>
      <c r="G445" s="14" t="str">
        <f t="shared" si="88"/>
        <v>Avg of 4 NM Projects</v>
      </c>
      <c r="H445" s="15">
        <f t="shared" si="90"/>
        <v>10</v>
      </c>
      <c r="I445" s="93">
        <v>85.375</v>
      </c>
      <c r="J445">
        <f t="shared" si="78"/>
        <v>0.47963483146067415</v>
      </c>
      <c r="K445" s="4">
        <v>37.85</v>
      </c>
      <c r="L445" s="4">
        <v>38.1</v>
      </c>
      <c r="M445" s="16">
        <f t="shared" si="79"/>
        <v>3.2527874999999997</v>
      </c>
      <c r="N445">
        <f t="shared" si="80"/>
        <v>0</v>
      </c>
      <c r="O445">
        <f t="shared" si="81"/>
        <v>0</v>
      </c>
      <c r="P445" s="63">
        <f t="shared" si="82"/>
        <v>0</v>
      </c>
    </row>
    <row r="446" spans="1:18" x14ac:dyDescent="0.3">
      <c r="A446">
        <f t="shared" si="83"/>
        <v>2018</v>
      </c>
      <c r="B446">
        <f t="shared" si="84"/>
        <v>9</v>
      </c>
      <c r="C446">
        <f t="shared" si="85"/>
        <v>19</v>
      </c>
      <c r="D446">
        <f t="shared" si="86"/>
        <v>5</v>
      </c>
      <c r="E446" t="str">
        <f t="shared" si="87"/>
        <v>ON</v>
      </c>
      <c r="F446" s="13">
        <f t="shared" si="89"/>
        <v>43362</v>
      </c>
      <c r="G446" s="14" t="str">
        <f t="shared" si="88"/>
        <v>Avg of 4 NM Projects</v>
      </c>
      <c r="H446" s="15">
        <f t="shared" si="90"/>
        <v>11</v>
      </c>
      <c r="I446" s="93">
        <v>101.88999999999999</v>
      </c>
      <c r="J446">
        <f t="shared" si="78"/>
        <v>0.5724157303370786</v>
      </c>
      <c r="K446" s="4">
        <v>36.130000000000003</v>
      </c>
      <c r="L446" s="4">
        <v>38.44</v>
      </c>
      <c r="M446" s="16">
        <f t="shared" si="79"/>
        <v>3.9166515999999993</v>
      </c>
      <c r="N446">
        <f t="shared" si="80"/>
        <v>0</v>
      </c>
      <c r="O446">
        <f t="shared" si="81"/>
        <v>1</v>
      </c>
      <c r="P446" s="63">
        <f t="shared" si="82"/>
        <v>0</v>
      </c>
    </row>
    <row r="447" spans="1:18" x14ac:dyDescent="0.3">
      <c r="A447">
        <f t="shared" si="83"/>
        <v>2018</v>
      </c>
      <c r="B447">
        <f t="shared" si="84"/>
        <v>9</v>
      </c>
      <c r="C447">
        <f t="shared" si="85"/>
        <v>19</v>
      </c>
      <c r="D447">
        <f t="shared" si="86"/>
        <v>5</v>
      </c>
      <c r="E447" t="str">
        <f t="shared" si="87"/>
        <v>ON</v>
      </c>
      <c r="F447" s="13">
        <f t="shared" si="89"/>
        <v>43362</v>
      </c>
      <c r="G447" s="14" t="str">
        <f t="shared" si="88"/>
        <v>Avg of 4 NM Projects</v>
      </c>
      <c r="H447" s="15">
        <f t="shared" si="90"/>
        <v>12</v>
      </c>
      <c r="I447" s="93">
        <v>101.245</v>
      </c>
      <c r="J447">
        <f t="shared" si="78"/>
        <v>0.56879213483146074</v>
      </c>
      <c r="K447" s="4">
        <v>33.979999999999997</v>
      </c>
      <c r="L447" s="4">
        <v>42.61</v>
      </c>
      <c r="M447" s="16">
        <f t="shared" si="79"/>
        <v>4.3140494500000006</v>
      </c>
      <c r="N447">
        <f t="shared" si="80"/>
        <v>0</v>
      </c>
      <c r="O447">
        <f t="shared" si="81"/>
        <v>1</v>
      </c>
      <c r="P447" s="63">
        <f t="shared" si="82"/>
        <v>0</v>
      </c>
    </row>
    <row r="448" spans="1:18" x14ac:dyDescent="0.3">
      <c r="A448">
        <f t="shared" si="83"/>
        <v>2018</v>
      </c>
      <c r="B448">
        <f t="shared" si="84"/>
        <v>9</v>
      </c>
      <c r="C448">
        <f t="shared" si="85"/>
        <v>19</v>
      </c>
      <c r="D448">
        <f t="shared" si="86"/>
        <v>5</v>
      </c>
      <c r="E448" t="str">
        <f t="shared" si="87"/>
        <v>ON</v>
      </c>
      <c r="F448" s="13">
        <f t="shared" si="89"/>
        <v>43362</v>
      </c>
      <c r="G448" s="14" t="str">
        <f t="shared" si="88"/>
        <v>Avg of 4 NM Projects</v>
      </c>
      <c r="H448" s="15">
        <f t="shared" si="90"/>
        <v>13</v>
      </c>
      <c r="I448" s="93">
        <v>100.60999999999999</v>
      </c>
      <c r="J448">
        <f t="shared" si="78"/>
        <v>0.56522471910112349</v>
      </c>
      <c r="K448" s="4">
        <v>36.270000000000003</v>
      </c>
      <c r="L448" s="4">
        <v>42.55</v>
      </c>
      <c r="M448" s="16">
        <f t="shared" si="79"/>
        <v>4.2809554999999992</v>
      </c>
      <c r="N448">
        <f t="shared" si="80"/>
        <v>0</v>
      </c>
      <c r="O448">
        <f t="shared" si="81"/>
        <v>1</v>
      </c>
      <c r="P448" s="63">
        <f t="shared" si="82"/>
        <v>0</v>
      </c>
    </row>
    <row r="449" spans="1:18" x14ac:dyDescent="0.3">
      <c r="A449">
        <f t="shared" si="83"/>
        <v>2018</v>
      </c>
      <c r="B449">
        <f t="shared" si="84"/>
        <v>9</v>
      </c>
      <c r="C449">
        <f t="shared" si="85"/>
        <v>19</v>
      </c>
      <c r="D449">
        <f t="shared" si="86"/>
        <v>5</v>
      </c>
      <c r="E449" t="str">
        <f t="shared" si="87"/>
        <v>ON</v>
      </c>
      <c r="F449" s="13">
        <f t="shared" si="89"/>
        <v>43362</v>
      </c>
      <c r="G449" s="14" t="str">
        <f t="shared" si="88"/>
        <v>Avg of 4 NM Projects</v>
      </c>
      <c r="H449" s="15">
        <f t="shared" si="90"/>
        <v>14</v>
      </c>
      <c r="I449" s="93">
        <v>93.574999999999989</v>
      </c>
      <c r="J449">
        <f t="shared" si="78"/>
        <v>0.52570224719101122</v>
      </c>
      <c r="K449" s="4">
        <v>36.229999999999997</v>
      </c>
      <c r="L449" s="4">
        <v>43.19</v>
      </c>
      <c r="M449" s="16">
        <f t="shared" si="79"/>
        <v>4.0415042499999991</v>
      </c>
      <c r="N449">
        <f t="shared" si="80"/>
        <v>0</v>
      </c>
      <c r="O449">
        <f t="shared" si="81"/>
        <v>1</v>
      </c>
      <c r="P449" s="63">
        <f t="shared" si="82"/>
        <v>0</v>
      </c>
    </row>
    <row r="450" spans="1:18" x14ac:dyDescent="0.3">
      <c r="A450">
        <f t="shared" si="83"/>
        <v>2018</v>
      </c>
      <c r="B450">
        <f t="shared" si="84"/>
        <v>9</v>
      </c>
      <c r="C450">
        <f t="shared" si="85"/>
        <v>19</v>
      </c>
      <c r="D450">
        <f t="shared" si="86"/>
        <v>5</v>
      </c>
      <c r="E450" t="str">
        <f t="shared" si="87"/>
        <v>ON</v>
      </c>
      <c r="F450" s="13">
        <f t="shared" si="89"/>
        <v>43362</v>
      </c>
      <c r="G450" s="14" t="str">
        <f t="shared" si="88"/>
        <v>Avg of 4 NM Projects</v>
      </c>
      <c r="H450" s="15">
        <f t="shared" si="90"/>
        <v>15</v>
      </c>
      <c r="I450" s="93">
        <v>79.22999999999999</v>
      </c>
      <c r="J450">
        <f t="shared" si="78"/>
        <v>0.44511235955056172</v>
      </c>
      <c r="K450" s="4">
        <v>36.28</v>
      </c>
      <c r="L450" s="4">
        <v>41.47</v>
      </c>
      <c r="M450" s="16">
        <f t="shared" si="79"/>
        <v>3.2856680999999992</v>
      </c>
      <c r="N450">
        <f t="shared" si="80"/>
        <v>0</v>
      </c>
      <c r="O450">
        <f t="shared" si="81"/>
        <v>0</v>
      </c>
      <c r="P450" s="63">
        <f t="shared" si="82"/>
        <v>0</v>
      </c>
    </row>
    <row r="451" spans="1:18" x14ac:dyDescent="0.3">
      <c r="A451">
        <f t="shared" si="83"/>
        <v>2018</v>
      </c>
      <c r="B451">
        <f t="shared" si="84"/>
        <v>9</v>
      </c>
      <c r="C451">
        <f t="shared" si="85"/>
        <v>19</v>
      </c>
      <c r="D451">
        <f t="shared" si="86"/>
        <v>5</v>
      </c>
      <c r="E451" t="str">
        <f t="shared" si="87"/>
        <v>ON</v>
      </c>
      <c r="F451" s="13">
        <f t="shared" si="89"/>
        <v>43362</v>
      </c>
      <c r="G451" s="14" t="str">
        <f t="shared" si="88"/>
        <v>Avg of 4 NM Projects</v>
      </c>
      <c r="H451" s="15">
        <f t="shared" si="90"/>
        <v>16</v>
      </c>
      <c r="I451" s="93">
        <v>62.849999999999994</v>
      </c>
      <c r="J451">
        <f t="shared" si="78"/>
        <v>0.35308988764044941</v>
      </c>
      <c r="K451" s="4">
        <v>36.43</v>
      </c>
      <c r="L451" s="4">
        <v>45.59</v>
      </c>
      <c r="M451" s="16">
        <f t="shared" si="79"/>
        <v>2.8653314999999999</v>
      </c>
      <c r="N451">
        <f t="shared" si="80"/>
        <v>0</v>
      </c>
      <c r="O451">
        <f t="shared" si="81"/>
        <v>0</v>
      </c>
      <c r="P451" s="63">
        <f t="shared" si="82"/>
        <v>0</v>
      </c>
    </row>
    <row r="452" spans="1:18" x14ac:dyDescent="0.3">
      <c r="A452">
        <f t="shared" si="83"/>
        <v>2018</v>
      </c>
      <c r="B452">
        <f t="shared" si="84"/>
        <v>9</v>
      </c>
      <c r="C452">
        <f t="shared" si="85"/>
        <v>19</v>
      </c>
      <c r="D452">
        <f t="shared" si="86"/>
        <v>5</v>
      </c>
      <c r="E452" t="str">
        <f t="shared" si="87"/>
        <v>ON</v>
      </c>
      <c r="F452" s="13">
        <f t="shared" si="89"/>
        <v>43362</v>
      </c>
      <c r="G452" s="14" t="str">
        <f t="shared" si="88"/>
        <v>Avg of 4 NM Projects</v>
      </c>
      <c r="H452" s="15">
        <f t="shared" si="90"/>
        <v>17</v>
      </c>
      <c r="I452" s="93">
        <v>43.65</v>
      </c>
      <c r="J452">
        <f t="shared" ref="J452:J515" si="91">+I452/$I$1</f>
        <v>0.24522471910112359</v>
      </c>
      <c r="K452" s="4">
        <v>37.92</v>
      </c>
      <c r="L452" s="4">
        <v>54.5</v>
      </c>
      <c r="M452" s="16">
        <f t="shared" ref="M452:M515" si="92">+L452*I452/1000</f>
        <v>2.3789249999999997</v>
      </c>
      <c r="N452">
        <f t="shared" ref="N452:N515" si="93">+IF(I452=0,1,0)</f>
        <v>0</v>
      </c>
      <c r="O452">
        <f t="shared" ref="O452:O515" si="94">+IF(I452&gt;=0.5*$I$1,1,0)</f>
        <v>0</v>
      </c>
      <c r="P452" s="63">
        <f t="shared" ref="P452:P515" si="95">+IF(I452&gt;MAX(I$3652:I$5859),1,0)</f>
        <v>0</v>
      </c>
    </row>
    <row r="453" spans="1:18" x14ac:dyDescent="0.3">
      <c r="A453">
        <f t="shared" ref="A453:A516" si="96">YEAR(F453)</f>
        <v>2018</v>
      </c>
      <c r="B453">
        <f t="shared" ref="B453:B516" si="97">+MONTH(F453)</f>
        <v>9</v>
      </c>
      <c r="C453">
        <f t="shared" ref="C453:C516" si="98">+DAY(F453)</f>
        <v>19</v>
      </c>
      <c r="D453">
        <f t="shared" ref="D453:D516" si="99">WEEKDAY(C453)</f>
        <v>5</v>
      </c>
      <c r="E453" t="str">
        <f t="shared" ref="E453:E516" si="100">IF(OR(D453=1,D453=7,H453=1,H453=2,H453=3,H453=4,H453=5,H453=6,H453=7,H453=24),"OFF","ON")</f>
        <v>ON</v>
      </c>
      <c r="F453" s="13">
        <f t="shared" si="89"/>
        <v>43362</v>
      </c>
      <c r="G453" s="14" t="str">
        <f t="shared" si="88"/>
        <v>Avg of 4 NM Projects</v>
      </c>
      <c r="H453" s="15">
        <f t="shared" si="90"/>
        <v>18</v>
      </c>
      <c r="I453" s="93">
        <v>19.07</v>
      </c>
      <c r="J453">
        <f t="shared" si="91"/>
        <v>0.10713483146067417</v>
      </c>
      <c r="K453" s="4">
        <v>36.159999999999997</v>
      </c>
      <c r="L453" s="4">
        <v>50.94</v>
      </c>
      <c r="M453" s="16">
        <f t="shared" si="92"/>
        <v>0.97142580000000001</v>
      </c>
      <c r="N453">
        <f t="shared" si="93"/>
        <v>0</v>
      </c>
      <c r="O453">
        <f t="shared" si="94"/>
        <v>0</v>
      </c>
      <c r="P453" s="63">
        <f t="shared" si="95"/>
        <v>0</v>
      </c>
    </row>
    <row r="454" spans="1:18" x14ac:dyDescent="0.3">
      <c r="A454">
        <f t="shared" si="96"/>
        <v>2018</v>
      </c>
      <c r="B454">
        <f t="shared" si="97"/>
        <v>9</v>
      </c>
      <c r="C454">
        <f t="shared" si="98"/>
        <v>19</v>
      </c>
      <c r="D454">
        <f t="shared" si="99"/>
        <v>5</v>
      </c>
      <c r="E454" t="str">
        <f t="shared" si="100"/>
        <v>ON</v>
      </c>
      <c r="F454" s="13">
        <f t="shared" si="89"/>
        <v>43362</v>
      </c>
      <c r="G454" s="14" t="str">
        <f t="shared" ref="G454:G517" si="101">+G453</f>
        <v>Avg of 4 NM Projects</v>
      </c>
      <c r="H454" s="15">
        <f t="shared" si="90"/>
        <v>19</v>
      </c>
      <c r="I454" s="93">
        <v>2.6899999999999995</v>
      </c>
      <c r="J454">
        <f t="shared" si="91"/>
        <v>1.5112359550561795E-2</v>
      </c>
      <c r="K454" s="4">
        <v>34.03</v>
      </c>
      <c r="L454" s="4">
        <v>52.82</v>
      </c>
      <c r="M454" s="16">
        <f t="shared" si="92"/>
        <v>0.14208579999999998</v>
      </c>
      <c r="N454">
        <f t="shared" si="93"/>
        <v>0</v>
      </c>
      <c r="O454">
        <f t="shared" si="94"/>
        <v>0</v>
      </c>
      <c r="P454" s="63">
        <f t="shared" si="95"/>
        <v>0</v>
      </c>
    </row>
    <row r="455" spans="1:18" x14ac:dyDescent="0.3">
      <c r="A455">
        <f t="shared" si="96"/>
        <v>2018</v>
      </c>
      <c r="B455">
        <f t="shared" si="97"/>
        <v>9</v>
      </c>
      <c r="C455">
        <f t="shared" si="98"/>
        <v>19</v>
      </c>
      <c r="D455">
        <f t="shared" si="99"/>
        <v>5</v>
      </c>
      <c r="E455" t="str">
        <f t="shared" si="100"/>
        <v>ON</v>
      </c>
      <c r="F455" s="13">
        <f t="shared" si="89"/>
        <v>43362</v>
      </c>
      <c r="G455" s="14" t="str">
        <f t="shared" si="101"/>
        <v>Avg of 4 NM Projects</v>
      </c>
      <c r="H455" s="15">
        <f t="shared" si="90"/>
        <v>20</v>
      </c>
      <c r="I455" s="93">
        <v>0</v>
      </c>
      <c r="J455">
        <f t="shared" si="91"/>
        <v>0</v>
      </c>
      <c r="K455" s="4">
        <v>35.28</v>
      </c>
      <c r="L455" s="4">
        <v>49.45</v>
      </c>
      <c r="M455" s="16">
        <f t="shared" si="92"/>
        <v>0</v>
      </c>
      <c r="N455">
        <f t="shared" si="93"/>
        <v>1</v>
      </c>
      <c r="O455">
        <f t="shared" si="94"/>
        <v>0</v>
      </c>
      <c r="P455" s="63">
        <f t="shared" si="95"/>
        <v>0</v>
      </c>
    </row>
    <row r="456" spans="1:18" x14ac:dyDescent="0.3">
      <c r="A456">
        <f t="shared" si="96"/>
        <v>2018</v>
      </c>
      <c r="B456">
        <f t="shared" si="97"/>
        <v>9</v>
      </c>
      <c r="C456">
        <f t="shared" si="98"/>
        <v>19</v>
      </c>
      <c r="D456">
        <f t="shared" si="99"/>
        <v>5</v>
      </c>
      <c r="E456" t="str">
        <f t="shared" si="100"/>
        <v>ON</v>
      </c>
      <c r="F456" s="13">
        <f t="shared" si="89"/>
        <v>43362</v>
      </c>
      <c r="G456" s="14" t="str">
        <f t="shared" si="101"/>
        <v>Avg of 4 NM Projects</v>
      </c>
      <c r="H456" s="15">
        <f t="shared" si="90"/>
        <v>21</v>
      </c>
      <c r="I456" s="93">
        <v>-0.13</v>
      </c>
      <c r="J456">
        <f t="shared" si="91"/>
        <v>-7.3033707865168538E-4</v>
      </c>
      <c r="K456" s="4">
        <v>32.79</v>
      </c>
      <c r="L456" s="4">
        <v>44.13</v>
      </c>
      <c r="M456" s="16">
        <f t="shared" si="92"/>
        <v>-5.7369000000000005E-3</v>
      </c>
      <c r="N456">
        <f t="shared" si="93"/>
        <v>0</v>
      </c>
      <c r="O456">
        <f t="shared" si="94"/>
        <v>0</v>
      </c>
      <c r="P456" s="63">
        <f t="shared" si="95"/>
        <v>0</v>
      </c>
    </row>
    <row r="457" spans="1:18" x14ac:dyDescent="0.3">
      <c r="A457">
        <f t="shared" si="96"/>
        <v>2018</v>
      </c>
      <c r="B457">
        <f t="shared" si="97"/>
        <v>9</v>
      </c>
      <c r="C457">
        <f t="shared" si="98"/>
        <v>19</v>
      </c>
      <c r="D457">
        <f t="shared" si="99"/>
        <v>5</v>
      </c>
      <c r="E457" t="str">
        <f t="shared" si="100"/>
        <v>ON</v>
      </c>
      <c r="F457" s="13">
        <f t="shared" si="89"/>
        <v>43362</v>
      </c>
      <c r="G457" s="14" t="str">
        <f t="shared" si="101"/>
        <v>Avg of 4 NM Projects</v>
      </c>
      <c r="H457" s="15">
        <f t="shared" si="90"/>
        <v>22</v>
      </c>
      <c r="I457" s="93">
        <v>-0.13</v>
      </c>
      <c r="J457">
        <f t="shared" si="91"/>
        <v>-7.3033707865168538E-4</v>
      </c>
      <c r="K457" s="4">
        <v>27.96</v>
      </c>
      <c r="L457" s="4">
        <v>33.43</v>
      </c>
      <c r="M457" s="16">
        <f t="shared" si="92"/>
        <v>-4.3459000000000006E-3</v>
      </c>
      <c r="N457">
        <f t="shared" si="93"/>
        <v>0</v>
      </c>
      <c r="O457">
        <f t="shared" si="94"/>
        <v>0</v>
      </c>
      <c r="P457" s="63">
        <f t="shared" si="95"/>
        <v>0</v>
      </c>
    </row>
    <row r="458" spans="1:18" x14ac:dyDescent="0.3">
      <c r="A458">
        <f t="shared" si="96"/>
        <v>2018</v>
      </c>
      <c r="B458">
        <f t="shared" si="97"/>
        <v>9</v>
      </c>
      <c r="C458">
        <f t="shared" si="98"/>
        <v>19</v>
      </c>
      <c r="D458">
        <f t="shared" si="99"/>
        <v>5</v>
      </c>
      <c r="E458" t="str">
        <f t="shared" si="100"/>
        <v>ON</v>
      </c>
      <c r="F458" s="13">
        <f t="shared" si="89"/>
        <v>43362</v>
      </c>
      <c r="G458" s="14" t="str">
        <f t="shared" si="101"/>
        <v>Avg of 4 NM Projects</v>
      </c>
      <c r="H458" s="15">
        <f t="shared" si="90"/>
        <v>23</v>
      </c>
      <c r="I458" s="93">
        <v>0</v>
      </c>
      <c r="J458">
        <f t="shared" si="91"/>
        <v>0</v>
      </c>
      <c r="K458" s="4">
        <v>24.29</v>
      </c>
      <c r="L458" s="4">
        <v>29.65</v>
      </c>
      <c r="M458" s="16">
        <f t="shared" si="92"/>
        <v>0</v>
      </c>
      <c r="N458">
        <f t="shared" si="93"/>
        <v>1</v>
      </c>
      <c r="O458">
        <f t="shared" si="94"/>
        <v>0</v>
      </c>
      <c r="P458" s="63">
        <f t="shared" si="95"/>
        <v>0</v>
      </c>
    </row>
    <row r="459" spans="1:18" x14ac:dyDescent="0.3">
      <c r="A459">
        <f t="shared" si="96"/>
        <v>2018</v>
      </c>
      <c r="B459">
        <f t="shared" si="97"/>
        <v>9</v>
      </c>
      <c r="C459">
        <f t="shared" si="98"/>
        <v>19</v>
      </c>
      <c r="D459">
        <f t="shared" si="99"/>
        <v>5</v>
      </c>
      <c r="E459" t="str">
        <f t="shared" si="100"/>
        <v>OFF</v>
      </c>
      <c r="F459" s="13">
        <f t="shared" si="89"/>
        <v>43362</v>
      </c>
      <c r="G459" s="14" t="str">
        <f t="shared" si="101"/>
        <v>Avg of 4 NM Projects</v>
      </c>
      <c r="H459" s="15">
        <f t="shared" si="90"/>
        <v>24</v>
      </c>
      <c r="I459" s="93">
        <v>-0.13</v>
      </c>
      <c r="J459">
        <f t="shared" si="91"/>
        <v>-7.3033707865168538E-4</v>
      </c>
      <c r="K459" s="4">
        <v>26.14</v>
      </c>
      <c r="L459" s="4">
        <v>26.09</v>
      </c>
      <c r="M459" s="16">
        <f t="shared" si="92"/>
        <v>-3.3917000000000001E-3</v>
      </c>
      <c r="N459">
        <f t="shared" si="93"/>
        <v>0</v>
      </c>
      <c r="O459">
        <f t="shared" si="94"/>
        <v>0</v>
      </c>
      <c r="P459" s="63">
        <f t="shared" si="95"/>
        <v>0</v>
      </c>
    </row>
    <row r="460" spans="1:18" x14ac:dyDescent="0.3">
      <c r="A460">
        <f t="shared" si="96"/>
        <v>2018</v>
      </c>
      <c r="B460">
        <f t="shared" si="97"/>
        <v>9</v>
      </c>
      <c r="C460">
        <f t="shared" si="98"/>
        <v>20</v>
      </c>
      <c r="D460">
        <f t="shared" si="99"/>
        <v>6</v>
      </c>
      <c r="E460" t="str">
        <f t="shared" si="100"/>
        <v>OFF</v>
      </c>
      <c r="F460" s="13">
        <f t="shared" si="89"/>
        <v>43363</v>
      </c>
      <c r="G460" s="14" t="str">
        <f t="shared" si="101"/>
        <v>Avg of 4 NM Projects</v>
      </c>
      <c r="H460" s="15">
        <f t="shared" si="90"/>
        <v>1</v>
      </c>
      <c r="I460" s="93">
        <v>-0.13</v>
      </c>
      <c r="J460">
        <f t="shared" si="91"/>
        <v>-7.3033707865168538E-4</v>
      </c>
      <c r="K460" s="4">
        <v>25.28</v>
      </c>
      <c r="L460" s="4">
        <v>24.4</v>
      </c>
      <c r="M460" s="16">
        <f t="shared" si="92"/>
        <v>-3.1719999999999999E-3</v>
      </c>
      <c r="N460">
        <f t="shared" si="93"/>
        <v>0</v>
      </c>
      <c r="O460">
        <f t="shared" si="94"/>
        <v>0</v>
      </c>
      <c r="P460" s="63">
        <f t="shared" si="95"/>
        <v>0</v>
      </c>
      <c r="Q460" s="34"/>
      <c r="R460" s="34"/>
    </row>
    <row r="461" spans="1:18" x14ac:dyDescent="0.3">
      <c r="A461">
        <f t="shared" si="96"/>
        <v>2018</v>
      </c>
      <c r="B461">
        <f t="shared" si="97"/>
        <v>9</v>
      </c>
      <c r="C461">
        <f t="shared" si="98"/>
        <v>20</v>
      </c>
      <c r="D461">
        <f t="shared" si="99"/>
        <v>6</v>
      </c>
      <c r="E461" t="str">
        <f t="shared" si="100"/>
        <v>OFF</v>
      </c>
      <c r="F461" s="13">
        <f t="shared" si="89"/>
        <v>43363</v>
      </c>
      <c r="G461" s="14" t="str">
        <f t="shared" si="101"/>
        <v>Avg of 4 NM Projects</v>
      </c>
      <c r="H461" s="15">
        <f t="shared" si="90"/>
        <v>2</v>
      </c>
      <c r="I461" s="93">
        <v>-0.13</v>
      </c>
      <c r="J461">
        <f t="shared" si="91"/>
        <v>-7.3033707865168538E-4</v>
      </c>
      <c r="K461" s="4">
        <v>24.92</v>
      </c>
      <c r="L461" s="4">
        <v>34.979999999999997</v>
      </c>
      <c r="M461" s="16">
        <f t="shared" si="92"/>
        <v>-4.5474000000000001E-3</v>
      </c>
      <c r="N461">
        <f t="shared" si="93"/>
        <v>0</v>
      </c>
      <c r="O461">
        <f t="shared" si="94"/>
        <v>0</v>
      </c>
      <c r="P461" s="63">
        <f t="shared" si="95"/>
        <v>0</v>
      </c>
    </row>
    <row r="462" spans="1:18" x14ac:dyDescent="0.3">
      <c r="A462">
        <f t="shared" si="96"/>
        <v>2018</v>
      </c>
      <c r="B462">
        <f t="shared" si="97"/>
        <v>9</v>
      </c>
      <c r="C462">
        <f t="shared" si="98"/>
        <v>20</v>
      </c>
      <c r="D462">
        <f t="shared" si="99"/>
        <v>6</v>
      </c>
      <c r="E462" t="str">
        <f t="shared" si="100"/>
        <v>OFF</v>
      </c>
      <c r="F462" s="13">
        <f t="shared" si="89"/>
        <v>43363</v>
      </c>
      <c r="G462" s="14" t="str">
        <f t="shared" si="101"/>
        <v>Avg of 4 NM Projects</v>
      </c>
      <c r="H462" s="15">
        <f t="shared" si="90"/>
        <v>3</v>
      </c>
      <c r="I462" s="93">
        <v>0</v>
      </c>
      <c r="J462">
        <f t="shared" si="91"/>
        <v>0</v>
      </c>
      <c r="K462" s="4">
        <v>23.41</v>
      </c>
      <c r="L462" s="4">
        <v>27.17</v>
      </c>
      <c r="M462" s="16">
        <f t="shared" si="92"/>
        <v>0</v>
      </c>
      <c r="N462">
        <f t="shared" si="93"/>
        <v>1</v>
      </c>
      <c r="O462">
        <f t="shared" si="94"/>
        <v>0</v>
      </c>
      <c r="P462" s="63">
        <f t="shared" si="95"/>
        <v>0</v>
      </c>
    </row>
    <row r="463" spans="1:18" x14ac:dyDescent="0.3">
      <c r="A463">
        <f t="shared" si="96"/>
        <v>2018</v>
      </c>
      <c r="B463">
        <f t="shared" si="97"/>
        <v>9</v>
      </c>
      <c r="C463">
        <f t="shared" si="98"/>
        <v>20</v>
      </c>
      <c r="D463">
        <f t="shared" si="99"/>
        <v>6</v>
      </c>
      <c r="E463" t="str">
        <f t="shared" si="100"/>
        <v>OFF</v>
      </c>
      <c r="F463" s="13">
        <f t="shared" si="89"/>
        <v>43363</v>
      </c>
      <c r="G463" s="14" t="str">
        <f t="shared" si="101"/>
        <v>Avg of 4 NM Projects</v>
      </c>
      <c r="H463" s="15">
        <f t="shared" si="90"/>
        <v>4</v>
      </c>
      <c r="I463" s="93">
        <v>0</v>
      </c>
      <c r="J463">
        <f t="shared" si="91"/>
        <v>0</v>
      </c>
      <c r="K463" s="4">
        <v>21.77</v>
      </c>
      <c r="L463" s="4">
        <v>25.86</v>
      </c>
      <c r="M463" s="16">
        <f t="shared" si="92"/>
        <v>0</v>
      </c>
      <c r="N463">
        <f t="shared" si="93"/>
        <v>1</v>
      </c>
      <c r="O463">
        <f t="shared" si="94"/>
        <v>0</v>
      </c>
      <c r="P463" s="63">
        <f t="shared" si="95"/>
        <v>0</v>
      </c>
    </row>
    <row r="464" spans="1:18" x14ac:dyDescent="0.3">
      <c r="A464">
        <f t="shared" si="96"/>
        <v>2018</v>
      </c>
      <c r="B464">
        <f t="shared" si="97"/>
        <v>9</v>
      </c>
      <c r="C464">
        <f t="shared" si="98"/>
        <v>20</v>
      </c>
      <c r="D464">
        <f t="shared" si="99"/>
        <v>6</v>
      </c>
      <c r="E464" t="str">
        <f t="shared" si="100"/>
        <v>OFF</v>
      </c>
      <c r="F464" s="13">
        <f t="shared" si="89"/>
        <v>43363</v>
      </c>
      <c r="G464" s="14" t="str">
        <f t="shared" si="101"/>
        <v>Avg of 4 NM Projects</v>
      </c>
      <c r="H464" s="15">
        <f t="shared" si="90"/>
        <v>5</v>
      </c>
      <c r="I464" s="93">
        <v>-0.13</v>
      </c>
      <c r="J464">
        <f t="shared" si="91"/>
        <v>-7.3033707865168538E-4</v>
      </c>
      <c r="K464" s="4">
        <v>23.5</v>
      </c>
      <c r="L464" s="4">
        <v>26.19</v>
      </c>
      <c r="M464" s="16">
        <f t="shared" si="92"/>
        <v>-3.4047000000000005E-3</v>
      </c>
      <c r="N464">
        <f t="shared" si="93"/>
        <v>0</v>
      </c>
      <c r="O464">
        <f t="shared" si="94"/>
        <v>0</v>
      </c>
      <c r="P464" s="63">
        <f t="shared" si="95"/>
        <v>0</v>
      </c>
    </row>
    <row r="465" spans="1:16" x14ac:dyDescent="0.3">
      <c r="A465">
        <f t="shared" si="96"/>
        <v>2018</v>
      </c>
      <c r="B465">
        <f t="shared" si="97"/>
        <v>9</v>
      </c>
      <c r="C465">
        <f t="shared" si="98"/>
        <v>20</v>
      </c>
      <c r="D465">
        <f t="shared" si="99"/>
        <v>6</v>
      </c>
      <c r="E465" t="str">
        <f t="shared" si="100"/>
        <v>OFF</v>
      </c>
      <c r="F465" s="13">
        <f t="shared" si="89"/>
        <v>43363</v>
      </c>
      <c r="G465" s="14" t="str">
        <f t="shared" si="101"/>
        <v>Avg of 4 NM Projects</v>
      </c>
      <c r="H465" s="15">
        <f t="shared" si="90"/>
        <v>6</v>
      </c>
      <c r="I465" s="93">
        <v>0</v>
      </c>
      <c r="J465">
        <f t="shared" si="91"/>
        <v>0</v>
      </c>
      <c r="K465" s="4">
        <v>25.35</v>
      </c>
      <c r="L465" s="4">
        <v>26.55</v>
      </c>
      <c r="M465" s="16">
        <f t="shared" si="92"/>
        <v>0</v>
      </c>
      <c r="N465">
        <f t="shared" si="93"/>
        <v>1</v>
      </c>
      <c r="O465">
        <f t="shared" si="94"/>
        <v>0</v>
      </c>
      <c r="P465" s="63">
        <f t="shared" si="95"/>
        <v>0</v>
      </c>
    </row>
    <row r="466" spans="1:16" x14ac:dyDescent="0.3">
      <c r="A466">
        <f t="shared" si="96"/>
        <v>2018</v>
      </c>
      <c r="B466">
        <f t="shared" si="97"/>
        <v>9</v>
      </c>
      <c r="C466">
        <f t="shared" si="98"/>
        <v>20</v>
      </c>
      <c r="D466">
        <f t="shared" si="99"/>
        <v>6</v>
      </c>
      <c r="E466" t="str">
        <f t="shared" si="100"/>
        <v>OFF</v>
      </c>
      <c r="F466" s="13">
        <f t="shared" si="89"/>
        <v>43363</v>
      </c>
      <c r="G466" s="14" t="str">
        <f t="shared" si="101"/>
        <v>Avg of 4 NM Projects</v>
      </c>
      <c r="H466" s="15">
        <f t="shared" si="90"/>
        <v>7</v>
      </c>
      <c r="I466" s="93">
        <v>-0.26</v>
      </c>
      <c r="J466">
        <f t="shared" si="91"/>
        <v>-1.4606741573033708E-3</v>
      </c>
      <c r="K466" s="4">
        <v>29.92</v>
      </c>
      <c r="L466" s="4">
        <v>30.87</v>
      </c>
      <c r="M466" s="16">
        <f t="shared" si="92"/>
        <v>-8.0262000000000007E-3</v>
      </c>
      <c r="N466">
        <f t="shared" si="93"/>
        <v>0</v>
      </c>
      <c r="O466">
        <f t="shared" si="94"/>
        <v>0</v>
      </c>
      <c r="P466" s="63">
        <f t="shared" si="95"/>
        <v>0</v>
      </c>
    </row>
    <row r="467" spans="1:16" x14ac:dyDescent="0.3">
      <c r="A467">
        <f t="shared" si="96"/>
        <v>2018</v>
      </c>
      <c r="B467">
        <f t="shared" si="97"/>
        <v>9</v>
      </c>
      <c r="C467">
        <f t="shared" si="98"/>
        <v>20</v>
      </c>
      <c r="D467">
        <f t="shared" si="99"/>
        <v>6</v>
      </c>
      <c r="E467" t="str">
        <f t="shared" si="100"/>
        <v>ON</v>
      </c>
      <c r="F467" s="13">
        <f t="shared" si="89"/>
        <v>43363</v>
      </c>
      <c r="G467" s="14" t="str">
        <f t="shared" si="101"/>
        <v>Avg of 4 NM Projects</v>
      </c>
      <c r="H467" s="15">
        <f t="shared" si="90"/>
        <v>8</v>
      </c>
      <c r="I467" s="93">
        <v>13.82</v>
      </c>
      <c r="J467">
        <f t="shared" si="91"/>
        <v>7.7640449438202253E-2</v>
      </c>
      <c r="K467" s="4">
        <v>35.71</v>
      </c>
      <c r="L467" s="4">
        <v>46.45</v>
      </c>
      <c r="M467" s="16">
        <f t="shared" si="92"/>
        <v>0.64193900000000004</v>
      </c>
      <c r="N467">
        <f t="shared" si="93"/>
        <v>0</v>
      </c>
      <c r="O467">
        <f t="shared" si="94"/>
        <v>0</v>
      </c>
      <c r="P467" s="63">
        <f t="shared" si="95"/>
        <v>0</v>
      </c>
    </row>
    <row r="468" spans="1:16" x14ac:dyDescent="0.3">
      <c r="A468">
        <f t="shared" si="96"/>
        <v>2018</v>
      </c>
      <c r="B468">
        <f t="shared" si="97"/>
        <v>9</v>
      </c>
      <c r="C468">
        <f t="shared" si="98"/>
        <v>20</v>
      </c>
      <c r="D468">
        <f t="shared" si="99"/>
        <v>6</v>
      </c>
      <c r="E468" t="str">
        <f t="shared" si="100"/>
        <v>ON</v>
      </c>
      <c r="F468" s="13">
        <f t="shared" si="89"/>
        <v>43363</v>
      </c>
      <c r="G468" s="14" t="str">
        <f t="shared" si="101"/>
        <v>Avg of 4 NM Projects</v>
      </c>
      <c r="H468" s="15">
        <f t="shared" si="90"/>
        <v>9</v>
      </c>
      <c r="I468" s="93">
        <v>38.659999999999997</v>
      </c>
      <c r="J468">
        <f t="shared" si="91"/>
        <v>0.21719101123595505</v>
      </c>
      <c r="K468" s="4">
        <v>34.42</v>
      </c>
      <c r="L468" s="4">
        <v>51.18</v>
      </c>
      <c r="M468" s="16">
        <f t="shared" si="92"/>
        <v>1.9786187999999998</v>
      </c>
      <c r="N468">
        <f t="shared" si="93"/>
        <v>0</v>
      </c>
      <c r="O468">
        <f t="shared" si="94"/>
        <v>0</v>
      </c>
      <c r="P468" s="63">
        <f t="shared" si="95"/>
        <v>0</v>
      </c>
    </row>
    <row r="469" spans="1:16" x14ac:dyDescent="0.3">
      <c r="A469">
        <f t="shared" si="96"/>
        <v>2018</v>
      </c>
      <c r="B469">
        <f t="shared" si="97"/>
        <v>9</v>
      </c>
      <c r="C469">
        <f t="shared" si="98"/>
        <v>20</v>
      </c>
      <c r="D469">
        <f t="shared" si="99"/>
        <v>6</v>
      </c>
      <c r="E469" t="str">
        <f t="shared" si="100"/>
        <v>ON</v>
      </c>
      <c r="F469" s="13">
        <f t="shared" si="89"/>
        <v>43363</v>
      </c>
      <c r="G469" s="14" t="str">
        <f t="shared" si="101"/>
        <v>Avg of 4 NM Projects</v>
      </c>
      <c r="H469" s="15">
        <f t="shared" si="90"/>
        <v>10</v>
      </c>
      <c r="I469" s="93">
        <v>56.834999999999994</v>
      </c>
      <c r="J469">
        <f t="shared" si="91"/>
        <v>0.31929775280898876</v>
      </c>
      <c r="K469" s="4">
        <v>35.35</v>
      </c>
      <c r="L469" s="4">
        <v>50.02</v>
      </c>
      <c r="M469" s="16">
        <f t="shared" si="92"/>
        <v>2.8428867000000002</v>
      </c>
      <c r="N469">
        <f t="shared" si="93"/>
        <v>0</v>
      </c>
      <c r="O469">
        <f t="shared" si="94"/>
        <v>0</v>
      </c>
      <c r="P469" s="63">
        <f t="shared" si="95"/>
        <v>0</v>
      </c>
    </row>
    <row r="470" spans="1:16" x14ac:dyDescent="0.3">
      <c r="A470">
        <f t="shared" si="96"/>
        <v>2018</v>
      </c>
      <c r="B470">
        <f t="shared" si="97"/>
        <v>9</v>
      </c>
      <c r="C470">
        <f t="shared" si="98"/>
        <v>20</v>
      </c>
      <c r="D470">
        <f t="shared" si="99"/>
        <v>6</v>
      </c>
      <c r="E470" t="str">
        <f t="shared" si="100"/>
        <v>ON</v>
      </c>
      <c r="F470" s="13">
        <f t="shared" si="89"/>
        <v>43363</v>
      </c>
      <c r="G470" s="14" t="str">
        <f t="shared" si="101"/>
        <v>Avg of 4 NM Projects</v>
      </c>
      <c r="H470" s="15">
        <f t="shared" si="90"/>
        <v>11</v>
      </c>
      <c r="I470" s="93">
        <v>76.415000000000006</v>
      </c>
      <c r="J470">
        <f t="shared" si="91"/>
        <v>0.4292977528089888</v>
      </c>
      <c r="K470" s="4">
        <v>34.76</v>
      </c>
      <c r="L470" s="4">
        <v>40.17</v>
      </c>
      <c r="M470" s="16">
        <f t="shared" si="92"/>
        <v>3.0695905500000005</v>
      </c>
      <c r="N470">
        <f t="shared" si="93"/>
        <v>0</v>
      </c>
      <c r="O470">
        <f t="shared" si="94"/>
        <v>0</v>
      </c>
      <c r="P470" s="63">
        <f t="shared" si="95"/>
        <v>0</v>
      </c>
    </row>
    <row r="471" spans="1:16" x14ac:dyDescent="0.3">
      <c r="A471">
        <f t="shared" si="96"/>
        <v>2018</v>
      </c>
      <c r="B471">
        <f t="shared" si="97"/>
        <v>9</v>
      </c>
      <c r="C471">
        <f t="shared" si="98"/>
        <v>20</v>
      </c>
      <c r="D471">
        <f t="shared" si="99"/>
        <v>6</v>
      </c>
      <c r="E471" t="str">
        <f t="shared" si="100"/>
        <v>ON</v>
      </c>
      <c r="F471" s="13">
        <f t="shared" si="89"/>
        <v>43363</v>
      </c>
      <c r="G471" s="14" t="str">
        <f t="shared" si="101"/>
        <v>Avg of 4 NM Projects</v>
      </c>
      <c r="H471" s="15">
        <f t="shared" si="90"/>
        <v>12</v>
      </c>
      <c r="I471" s="93">
        <v>84.344999999999999</v>
      </c>
      <c r="J471">
        <f t="shared" si="91"/>
        <v>0.47384831460674159</v>
      </c>
      <c r="K471" s="4">
        <v>37.93</v>
      </c>
      <c r="L471" s="4">
        <v>39.14</v>
      </c>
      <c r="M471" s="16">
        <f t="shared" si="92"/>
        <v>3.3012633</v>
      </c>
      <c r="N471">
        <f t="shared" si="93"/>
        <v>0</v>
      </c>
      <c r="O471">
        <f t="shared" si="94"/>
        <v>0</v>
      </c>
      <c r="P471" s="63">
        <f t="shared" si="95"/>
        <v>0</v>
      </c>
    </row>
    <row r="472" spans="1:16" x14ac:dyDescent="0.3">
      <c r="A472">
        <f t="shared" si="96"/>
        <v>2018</v>
      </c>
      <c r="B472">
        <f t="shared" si="97"/>
        <v>9</v>
      </c>
      <c r="C472">
        <f t="shared" si="98"/>
        <v>20</v>
      </c>
      <c r="D472">
        <f t="shared" si="99"/>
        <v>6</v>
      </c>
      <c r="E472" t="str">
        <f t="shared" si="100"/>
        <v>ON</v>
      </c>
      <c r="F472" s="13">
        <f t="shared" si="89"/>
        <v>43363</v>
      </c>
      <c r="G472" s="14" t="str">
        <f t="shared" si="101"/>
        <v>Avg of 4 NM Projects</v>
      </c>
      <c r="H472" s="15">
        <f t="shared" si="90"/>
        <v>13</v>
      </c>
      <c r="I472" s="93">
        <v>90.625</v>
      </c>
      <c r="J472">
        <f t="shared" si="91"/>
        <v>0.5091292134831461</v>
      </c>
      <c r="K472" s="4">
        <v>37.26</v>
      </c>
      <c r="L472" s="4">
        <v>34.69</v>
      </c>
      <c r="M472" s="16">
        <f t="shared" si="92"/>
        <v>3.14378125</v>
      </c>
      <c r="N472">
        <f t="shared" si="93"/>
        <v>0</v>
      </c>
      <c r="O472">
        <f t="shared" si="94"/>
        <v>1</v>
      </c>
      <c r="P472" s="63">
        <f t="shared" si="95"/>
        <v>0</v>
      </c>
    </row>
    <row r="473" spans="1:16" x14ac:dyDescent="0.3">
      <c r="A473">
        <f t="shared" si="96"/>
        <v>2018</v>
      </c>
      <c r="B473">
        <f t="shared" si="97"/>
        <v>9</v>
      </c>
      <c r="C473">
        <f t="shared" si="98"/>
        <v>20</v>
      </c>
      <c r="D473">
        <f t="shared" si="99"/>
        <v>6</v>
      </c>
      <c r="E473" t="str">
        <f t="shared" si="100"/>
        <v>ON</v>
      </c>
      <c r="F473" s="13">
        <f t="shared" si="89"/>
        <v>43363</v>
      </c>
      <c r="G473" s="14" t="str">
        <f t="shared" si="101"/>
        <v>Avg of 4 NM Projects</v>
      </c>
      <c r="H473" s="15">
        <f t="shared" si="90"/>
        <v>14</v>
      </c>
      <c r="I473" s="93">
        <v>85</v>
      </c>
      <c r="J473">
        <f t="shared" si="91"/>
        <v>0.47752808988764045</v>
      </c>
      <c r="K473" s="4">
        <v>39.82</v>
      </c>
      <c r="L473" s="4">
        <v>41.61</v>
      </c>
      <c r="M473" s="16">
        <f t="shared" si="92"/>
        <v>3.5368499999999998</v>
      </c>
      <c r="N473">
        <f t="shared" si="93"/>
        <v>0</v>
      </c>
      <c r="O473">
        <f t="shared" si="94"/>
        <v>0</v>
      </c>
      <c r="P473" s="63">
        <f t="shared" si="95"/>
        <v>0</v>
      </c>
    </row>
    <row r="474" spans="1:16" x14ac:dyDescent="0.3">
      <c r="A474">
        <f t="shared" si="96"/>
        <v>2018</v>
      </c>
      <c r="B474">
        <f t="shared" si="97"/>
        <v>9</v>
      </c>
      <c r="C474">
        <f t="shared" si="98"/>
        <v>20</v>
      </c>
      <c r="D474">
        <f t="shared" si="99"/>
        <v>6</v>
      </c>
      <c r="E474" t="str">
        <f t="shared" si="100"/>
        <v>ON</v>
      </c>
      <c r="F474" s="13">
        <f t="shared" si="89"/>
        <v>43363</v>
      </c>
      <c r="G474" s="14" t="str">
        <f t="shared" si="101"/>
        <v>Avg of 4 NM Projects</v>
      </c>
      <c r="H474" s="15">
        <f t="shared" si="90"/>
        <v>15</v>
      </c>
      <c r="I474" s="93">
        <v>87.804999999999993</v>
      </c>
      <c r="J474">
        <f t="shared" si="91"/>
        <v>0.49328651685393254</v>
      </c>
      <c r="K474" s="4">
        <v>40.65</v>
      </c>
      <c r="L474" s="4">
        <v>54.01</v>
      </c>
      <c r="M474" s="16">
        <f t="shared" si="92"/>
        <v>4.7423480499999995</v>
      </c>
      <c r="N474">
        <f t="shared" si="93"/>
        <v>0</v>
      </c>
      <c r="O474">
        <f t="shared" si="94"/>
        <v>0</v>
      </c>
      <c r="P474" s="63">
        <f t="shared" si="95"/>
        <v>0</v>
      </c>
    </row>
    <row r="475" spans="1:16" x14ac:dyDescent="0.3">
      <c r="A475">
        <f t="shared" si="96"/>
        <v>2018</v>
      </c>
      <c r="B475">
        <f t="shared" si="97"/>
        <v>9</v>
      </c>
      <c r="C475">
        <f t="shared" si="98"/>
        <v>20</v>
      </c>
      <c r="D475">
        <f t="shared" si="99"/>
        <v>6</v>
      </c>
      <c r="E475" t="str">
        <f t="shared" si="100"/>
        <v>ON</v>
      </c>
      <c r="F475" s="13">
        <f t="shared" si="89"/>
        <v>43363</v>
      </c>
      <c r="G475" s="14" t="str">
        <f t="shared" si="101"/>
        <v>Avg of 4 NM Projects</v>
      </c>
      <c r="H475" s="15">
        <f t="shared" si="90"/>
        <v>16</v>
      </c>
      <c r="I475" s="93">
        <v>75.39500000000001</v>
      </c>
      <c r="J475">
        <f t="shared" si="91"/>
        <v>0.42356741573033713</v>
      </c>
      <c r="K475" s="4">
        <v>41.23</v>
      </c>
      <c r="L475" s="4">
        <v>52.81</v>
      </c>
      <c r="M475" s="16">
        <f t="shared" si="92"/>
        <v>3.9816099500000011</v>
      </c>
      <c r="N475">
        <f t="shared" si="93"/>
        <v>0</v>
      </c>
      <c r="O475">
        <f t="shared" si="94"/>
        <v>0</v>
      </c>
      <c r="P475" s="63">
        <f t="shared" si="95"/>
        <v>0</v>
      </c>
    </row>
    <row r="476" spans="1:16" x14ac:dyDescent="0.3">
      <c r="A476">
        <f t="shared" si="96"/>
        <v>2018</v>
      </c>
      <c r="B476">
        <f t="shared" si="97"/>
        <v>9</v>
      </c>
      <c r="C476">
        <f t="shared" si="98"/>
        <v>20</v>
      </c>
      <c r="D476">
        <f t="shared" si="99"/>
        <v>6</v>
      </c>
      <c r="E476" t="str">
        <f t="shared" si="100"/>
        <v>ON</v>
      </c>
      <c r="F476" s="13">
        <f t="shared" si="89"/>
        <v>43363</v>
      </c>
      <c r="G476" s="14" t="str">
        <f t="shared" si="101"/>
        <v>Avg of 4 NM Projects</v>
      </c>
      <c r="H476" s="15">
        <f t="shared" si="90"/>
        <v>17</v>
      </c>
      <c r="I476" s="93">
        <v>51.08</v>
      </c>
      <c r="J476">
        <f t="shared" si="91"/>
        <v>0.28696629213483144</v>
      </c>
      <c r="K476" s="4">
        <v>42.04</v>
      </c>
      <c r="L476" s="4">
        <v>57.87</v>
      </c>
      <c r="M476" s="16">
        <f t="shared" si="92"/>
        <v>2.9559995999999997</v>
      </c>
      <c r="N476">
        <f t="shared" si="93"/>
        <v>0</v>
      </c>
      <c r="O476">
        <f t="shared" si="94"/>
        <v>0</v>
      </c>
      <c r="P476" s="63">
        <f t="shared" si="95"/>
        <v>0</v>
      </c>
    </row>
    <row r="477" spans="1:16" x14ac:dyDescent="0.3">
      <c r="A477">
        <f t="shared" si="96"/>
        <v>2018</v>
      </c>
      <c r="B477">
        <f t="shared" si="97"/>
        <v>9</v>
      </c>
      <c r="C477">
        <f t="shared" si="98"/>
        <v>20</v>
      </c>
      <c r="D477">
        <f t="shared" si="99"/>
        <v>6</v>
      </c>
      <c r="E477" t="str">
        <f t="shared" si="100"/>
        <v>ON</v>
      </c>
      <c r="F477" s="13">
        <f t="shared" ref="F477:F540" si="102">+F453+1</f>
        <v>43363</v>
      </c>
      <c r="G477" s="14" t="str">
        <f t="shared" si="101"/>
        <v>Avg of 4 NM Projects</v>
      </c>
      <c r="H477" s="15">
        <f t="shared" ref="H477:H540" si="103">H453</f>
        <v>18</v>
      </c>
      <c r="I477" s="93">
        <v>22.01</v>
      </c>
      <c r="J477">
        <f t="shared" si="91"/>
        <v>0.12365168539325844</v>
      </c>
      <c r="K477" s="4">
        <v>42.46</v>
      </c>
      <c r="L477" s="4">
        <v>54.01</v>
      </c>
      <c r="M477" s="16">
        <f t="shared" si="92"/>
        <v>1.1887600999999999</v>
      </c>
      <c r="N477">
        <f t="shared" si="93"/>
        <v>0</v>
      </c>
      <c r="O477">
        <f t="shared" si="94"/>
        <v>0</v>
      </c>
      <c r="P477" s="63">
        <f t="shared" si="95"/>
        <v>0</v>
      </c>
    </row>
    <row r="478" spans="1:16" x14ac:dyDescent="0.3">
      <c r="A478">
        <f t="shared" si="96"/>
        <v>2018</v>
      </c>
      <c r="B478">
        <f t="shared" si="97"/>
        <v>9</v>
      </c>
      <c r="C478">
        <f t="shared" si="98"/>
        <v>20</v>
      </c>
      <c r="D478">
        <f t="shared" si="99"/>
        <v>6</v>
      </c>
      <c r="E478" t="str">
        <f t="shared" si="100"/>
        <v>ON</v>
      </c>
      <c r="F478" s="13">
        <f t="shared" si="102"/>
        <v>43363</v>
      </c>
      <c r="G478" s="14" t="str">
        <f t="shared" si="101"/>
        <v>Avg of 4 NM Projects</v>
      </c>
      <c r="H478" s="15">
        <f t="shared" si="103"/>
        <v>19</v>
      </c>
      <c r="I478" s="93">
        <v>2.6849999999999996</v>
      </c>
      <c r="J478">
        <f t="shared" si="91"/>
        <v>1.5084269662921345E-2</v>
      </c>
      <c r="K478" s="4">
        <v>44.28</v>
      </c>
      <c r="L478" s="4">
        <v>51.96</v>
      </c>
      <c r="M478" s="16">
        <f t="shared" si="92"/>
        <v>0.13951259999999999</v>
      </c>
      <c r="N478">
        <f t="shared" si="93"/>
        <v>0</v>
      </c>
      <c r="O478">
        <f t="shared" si="94"/>
        <v>0</v>
      </c>
      <c r="P478" s="63">
        <f t="shared" si="95"/>
        <v>0</v>
      </c>
    </row>
    <row r="479" spans="1:16" x14ac:dyDescent="0.3">
      <c r="A479">
        <f t="shared" si="96"/>
        <v>2018</v>
      </c>
      <c r="B479">
        <f t="shared" si="97"/>
        <v>9</v>
      </c>
      <c r="C479">
        <f t="shared" si="98"/>
        <v>20</v>
      </c>
      <c r="D479">
        <f t="shared" si="99"/>
        <v>6</v>
      </c>
      <c r="E479" t="str">
        <f t="shared" si="100"/>
        <v>ON</v>
      </c>
      <c r="F479" s="13">
        <f t="shared" si="102"/>
        <v>43363</v>
      </c>
      <c r="G479" s="14" t="str">
        <f t="shared" si="101"/>
        <v>Avg of 4 NM Projects</v>
      </c>
      <c r="H479" s="15">
        <f t="shared" si="103"/>
        <v>20</v>
      </c>
      <c r="I479" s="93">
        <v>-0.13</v>
      </c>
      <c r="J479">
        <f t="shared" si="91"/>
        <v>-7.3033707865168538E-4</v>
      </c>
      <c r="K479" s="4">
        <v>46.45</v>
      </c>
      <c r="L479" s="4">
        <v>52.5</v>
      </c>
      <c r="M479" s="16">
        <f t="shared" si="92"/>
        <v>-6.8250000000000003E-3</v>
      </c>
      <c r="N479">
        <f t="shared" si="93"/>
        <v>0</v>
      </c>
      <c r="O479">
        <f t="shared" si="94"/>
        <v>0</v>
      </c>
      <c r="P479" s="63">
        <f t="shared" si="95"/>
        <v>0</v>
      </c>
    </row>
    <row r="480" spans="1:16" x14ac:dyDescent="0.3">
      <c r="A480">
        <f t="shared" si="96"/>
        <v>2018</v>
      </c>
      <c r="B480">
        <f t="shared" si="97"/>
        <v>9</v>
      </c>
      <c r="C480">
        <f t="shared" si="98"/>
        <v>20</v>
      </c>
      <c r="D480">
        <f t="shared" si="99"/>
        <v>6</v>
      </c>
      <c r="E480" t="str">
        <f t="shared" si="100"/>
        <v>ON</v>
      </c>
      <c r="F480" s="13">
        <f t="shared" si="102"/>
        <v>43363</v>
      </c>
      <c r="G480" s="14" t="str">
        <f t="shared" si="101"/>
        <v>Avg of 4 NM Projects</v>
      </c>
      <c r="H480" s="15">
        <f t="shared" si="103"/>
        <v>21</v>
      </c>
      <c r="I480" s="93">
        <v>-0.13</v>
      </c>
      <c r="J480">
        <f t="shared" si="91"/>
        <v>-7.3033707865168538E-4</v>
      </c>
      <c r="K480" s="4">
        <v>41.63</v>
      </c>
      <c r="L480" s="4">
        <v>44.93</v>
      </c>
      <c r="M480" s="16">
        <f t="shared" si="92"/>
        <v>-5.8409000000000004E-3</v>
      </c>
      <c r="N480">
        <f t="shared" si="93"/>
        <v>0</v>
      </c>
      <c r="O480">
        <f t="shared" si="94"/>
        <v>0</v>
      </c>
      <c r="P480" s="63">
        <f t="shared" si="95"/>
        <v>0</v>
      </c>
    </row>
    <row r="481" spans="1:18" x14ac:dyDescent="0.3">
      <c r="A481">
        <f t="shared" si="96"/>
        <v>2018</v>
      </c>
      <c r="B481">
        <f t="shared" si="97"/>
        <v>9</v>
      </c>
      <c r="C481">
        <f t="shared" si="98"/>
        <v>20</v>
      </c>
      <c r="D481">
        <f t="shared" si="99"/>
        <v>6</v>
      </c>
      <c r="E481" t="str">
        <f t="shared" si="100"/>
        <v>ON</v>
      </c>
      <c r="F481" s="13">
        <f t="shared" si="102"/>
        <v>43363</v>
      </c>
      <c r="G481" s="14" t="str">
        <f t="shared" si="101"/>
        <v>Avg of 4 NM Projects</v>
      </c>
      <c r="H481" s="15">
        <f t="shared" si="103"/>
        <v>22</v>
      </c>
      <c r="I481" s="93">
        <v>-0.26</v>
      </c>
      <c r="J481">
        <f t="shared" si="91"/>
        <v>-1.4606741573033708E-3</v>
      </c>
      <c r="K481" s="4">
        <v>34.19</v>
      </c>
      <c r="L481" s="4">
        <v>35.65</v>
      </c>
      <c r="M481" s="16">
        <f t="shared" si="92"/>
        <v>-9.2689999999999995E-3</v>
      </c>
      <c r="N481">
        <f t="shared" si="93"/>
        <v>0</v>
      </c>
      <c r="O481">
        <f t="shared" si="94"/>
        <v>0</v>
      </c>
      <c r="P481" s="63">
        <f t="shared" si="95"/>
        <v>0</v>
      </c>
    </row>
    <row r="482" spans="1:18" x14ac:dyDescent="0.3">
      <c r="A482">
        <f t="shared" si="96"/>
        <v>2018</v>
      </c>
      <c r="B482">
        <f t="shared" si="97"/>
        <v>9</v>
      </c>
      <c r="C482">
        <f t="shared" si="98"/>
        <v>20</v>
      </c>
      <c r="D482">
        <f t="shared" si="99"/>
        <v>6</v>
      </c>
      <c r="E482" t="str">
        <f t="shared" si="100"/>
        <v>ON</v>
      </c>
      <c r="F482" s="13">
        <f t="shared" si="102"/>
        <v>43363</v>
      </c>
      <c r="G482" s="14" t="str">
        <f t="shared" si="101"/>
        <v>Avg of 4 NM Projects</v>
      </c>
      <c r="H482" s="15">
        <f t="shared" si="103"/>
        <v>23</v>
      </c>
      <c r="I482" s="93">
        <v>0</v>
      </c>
      <c r="J482">
        <f t="shared" si="91"/>
        <v>0</v>
      </c>
      <c r="K482" s="4">
        <v>25.82</v>
      </c>
      <c r="L482" s="4">
        <v>31.65</v>
      </c>
      <c r="M482" s="16">
        <f t="shared" si="92"/>
        <v>0</v>
      </c>
      <c r="N482">
        <f t="shared" si="93"/>
        <v>1</v>
      </c>
      <c r="O482">
        <f t="shared" si="94"/>
        <v>0</v>
      </c>
      <c r="P482" s="63">
        <f t="shared" si="95"/>
        <v>0</v>
      </c>
    </row>
    <row r="483" spans="1:18" x14ac:dyDescent="0.3">
      <c r="A483">
        <f t="shared" si="96"/>
        <v>2018</v>
      </c>
      <c r="B483">
        <f t="shared" si="97"/>
        <v>9</v>
      </c>
      <c r="C483">
        <f t="shared" si="98"/>
        <v>20</v>
      </c>
      <c r="D483">
        <f t="shared" si="99"/>
        <v>6</v>
      </c>
      <c r="E483" t="str">
        <f t="shared" si="100"/>
        <v>OFF</v>
      </c>
      <c r="F483" s="13">
        <f t="shared" si="102"/>
        <v>43363</v>
      </c>
      <c r="G483" s="14" t="str">
        <f t="shared" si="101"/>
        <v>Avg of 4 NM Projects</v>
      </c>
      <c r="H483" s="15">
        <f t="shared" si="103"/>
        <v>24</v>
      </c>
      <c r="I483" s="93">
        <v>0</v>
      </c>
      <c r="J483">
        <f t="shared" si="91"/>
        <v>0</v>
      </c>
      <c r="K483" s="4">
        <v>27.85</v>
      </c>
      <c r="L483" s="4">
        <v>27.12</v>
      </c>
      <c r="M483" s="16">
        <f t="shared" si="92"/>
        <v>0</v>
      </c>
      <c r="N483">
        <f t="shared" si="93"/>
        <v>1</v>
      </c>
      <c r="O483">
        <f t="shared" si="94"/>
        <v>0</v>
      </c>
      <c r="P483" s="63">
        <f t="shared" si="95"/>
        <v>0</v>
      </c>
    </row>
    <row r="484" spans="1:18" x14ac:dyDescent="0.3">
      <c r="A484">
        <f t="shared" si="96"/>
        <v>2018</v>
      </c>
      <c r="B484">
        <f t="shared" si="97"/>
        <v>9</v>
      </c>
      <c r="C484">
        <f t="shared" si="98"/>
        <v>21</v>
      </c>
      <c r="D484">
        <f t="shared" si="99"/>
        <v>7</v>
      </c>
      <c r="E484" t="str">
        <f t="shared" si="100"/>
        <v>OFF</v>
      </c>
      <c r="F484" s="13">
        <f t="shared" si="102"/>
        <v>43364</v>
      </c>
      <c r="G484" s="14" t="str">
        <f t="shared" si="101"/>
        <v>Avg of 4 NM Projects</v>
      </c>
      <c r="H484" s="15">
        <f t="shared" si="103"/>
        <v>1</v>
      </c>
      <c r="I484" s="93">
        <v>0</v>
      </c>
      <c r="J484">
        <f t="shared" si="91"/>
        <v>0</v>
      </c>
      <c r="K484" s="4">
        <v>32.01</v>
      </c>
      <c r="L484" s="4">
        <v>25.29</v>
      </c>
      <c r="M484" s="16">
        <f t="shared" si="92"/>
        <v>0</v>
      </c>
      <c r="N484">
        <f t="shared" si="93"/>
        <v>1</v>
      </c>
      <c r="O484">
        <f t="shared" si="94"/>
        <v>0</v>
      </c>
      <c r="P484" s="63">
        <f t="shared" si="95"/>
        <v>0</v>
      </c>
      <c r="Q484" s="34"/>
      <c r="R484" s="34"/>
    </row>
    <row r="485" spans="1:18" x14ac:dyDescent="0.3">
      <c r="A485">
        <f t="shared" si="96"/>
        <v>2018</v>
      </c>
      <c r="B485">
        <f t="shared" si="97"/>
        <v>9</v>
      </c>
      <c r="C485">
        <f t="shared" si="98"/>
        <v>21</v>
      </c>
      <c r="D485">
        <f t="shared" si="99"/>
        <v>7</v>
      </c>
      <c r="E485" t="str">
        <f t="shared" si="100"/>
        <v>OFF</v>
      </c>
      <c r="F485" s="13">
        <f t="shared" si="102"/>
        <v>43364</v>
      </c>
      <c r="G485" s="14" t="str">
        <f t="shared" si="101"/>
        <v>Avg of 4 NM Projects</v>
      </c>
      <c r="H485" s="15">
        <f t="shared" si="103"/>
        <v>2</v>
      </c>
      <c r="I485" s="93">
        <v>0</v>
      </c>
      <c r="J485">
        <f t="shared" si="91"/>
        <v>0</v>
      </c>
      <c r="K485" s="4">
        <v>29.98</v>
      </c>
      <c r="L485" s="4">
        <v>27.76</v>
      </c>
      <c r="M485" s="16">
        <f t="shared" si="92"/>
        <v>0</v>
      </c>
      <c r="N485">
        <f t="shared" si="93"/>
        <v>1</v>
      </c>
      <c r="O485">
        <f t="shared" si="94"/>
        <v>0</v>
      </c>
      <c r="P485" s="63">
        <f t="shared" si="95"/>
        <v>0</v>
      </c>
    </row>
    <row r="486" spans="1:18" x14ac:dyDescent="0.3">
      <c r="A486">
        <f t="shared" si="96"/>
        <v>2018</v>
      </c>
      <c r="B486">
        <f t="shared" si="97"/>
        <v>9</v>
      </c>
      <c r="C486">
        <f t="shared" si="98"/>
        <v>21</v>
      </c>
      <c r="D486">
        <f t="shared" si="99"/>
        <v>7</v>
      </c>
      <c r="E486" t="str">
        <f t="shared" si="100"/>
        <v>OFF</v>
      </c>
      <c r="F486" s="13">
        <f t="shared" si="102"/>
        <v>43364</v>
      </c>
      <c r="G486" s="14" t="str">
        <f t="shared" si="101"/>
        <v>Avg of 4 NM Projects</v>
      </c>
      <c r="H486" s="15">
        <f t="shared" si="103"/>
        <v>3</v>
      </c>
      <c r="I486" s="93">
        <v>-0.26</v>
      </c>
      <c r="J486">
        <f t="shared" si="91"/>
        <v>-1.4606741573033708E-3</v>
      </c>
      <c r="K486" s="4">
        <v>28.96</v>
      </c>
      <c r="L486" s="4">
        <v>30.83</v>
      </c>
      <c r="M486" s="16">
        <f t="shared" si="92"/>
        <v>-8.0158E-3</v>
      </c>
      <c r="N486">
        <f t="shared" si="93"/>
        <v>0</v>
      </c>
      <c r="O486">
        <f t="shared" si="94"/>
        <v>0</v>
      </c>
      <c r="P486" s="63">
        <f t="shared" si="95"/>
        <v>0</v>
      </c>
    </row>
    <row r="487" spans="1:18" x14ac:dyDescent="0.3">
      <c r="A487">
        <f t="shared" si="96"/>
        <v>2018</v>
      </c>
      <c r="B487">
        <f t="shared" si="97"/>
        <v>9</v>
      </c>
      <c r="C487">
        <f t="shared" si="98"/>
        <v>21</v>
      </c>
      <c r="D487">
        <f t="shared" si="99"/>
        <v>7</v>
      </c>
      <c r="E487" t="str">
        <f t="shared" si="100"/>
        <v>OFF</v>
      </c>
      <c r="F487" s="13">
        <f t="shared" si="102"/>
        <v>43364</v>
      </c>
      <c r="G487" s="14" t="str">
        <f t="shared" si="101"/>
        <v>Avg of 4 NM Projects</v>
      </c>
      <c r="H487" s="15">
        <f t="shared" si="103"/>
        <v>4</v>
      </c>
      <c r="I487" s="93">
        <v>-0.13</v>
      </c>
      <c r="J487">
        <f t="shared" si="91"/>
        <v>-7.3033707865168538E-4</v>
      </c>
      <c r="K487" s="4">
        <v>29.08</v>
      </c>
      <c r="L487" s="4">
        <v>27.49</v>
      </c>
      <c r="M487" s="16">
        <f t="shared" si="92"/>
        <v>-3.5737E-3</v>
      </c>
      <c r="N487">
        <f t="shared" si="93"/>
        <v>0</v>
      </c>
      <c r="O487">
        <f t="shared" si="94"/>
        <v>0</v>
      </c>
      <c r="P487" s="63">
        <f t="shared" si="95"/>
        <v>0</v>
      </c>
    </row>
    <row r="488" spans="1:18" x14ac:dyDescent="0.3">
      <c r="A488">
        <f t="shared" si="96"/>
        <v>2018</v>
      </c>
      <c r="B488">
        <f t="shared" si="97"/>
        <v>9</v>
      </c>
      <c r="C488">
        <f t="shared" si="98"/>
        <v>21</v>
      </c>
      <c r="D488">
        <f t="shared" si="99"/>
        <v>7</v>
      </c>
      <c r="E488" t="str">
        <f t="shared" si="100"/>
        <v>OFF</v>
      </c>
      <c r="F488" s="13">
        <f t="shared" si="102"/>
        <v>43364</v>
      </c>
      <c r="G488" s="14" t="str">
        <f t="shared" si="101"/>
        <v>Avg of 4 NM Projects</v>
      </c>
      <c r="H488" s="15">
        <f t="shared" si="103"/>
        <v>5</v>
      </c>
      <c r="I488" s="93">
        <v>-0.13</v>
      </c>
      <c r="J488">
        <f t="shared" si="91"/>
        <v>-7.3033707865168538E-4</v>
      </c>
      <c r="K488" s="4">
        <v>29.16</v>
      </c>
      <c r="L488" s="4">
        <v>25.41</v>
      </c>
      <c r="M488" s="16">
        <f t="shared" si="92"/>
        <v>-3.3033000000000003E-3</v>
      </c>
      <c r="N488">
        <f t="shared" si="93"/>
        <v>0</v>
      </c>
      <c r="O488">
        <f t="shared" si="94"/>
        <v>0</v>
      </c>
      <c r="P488" s="63">
        <f t="shared" si="95"/>
        <v>0</v>
      </c>
    </row>
    <row r="489" spans="1:18" x14ac:dyDescent="0.3">
      <c r="A489">
        <f t="shared" si="96"/>
        <v>2018</v>
      </c>
      <c r="B489">
        <f t="shared" si="97"/>
        <v>9</v>
      </c>
      <c r="C489">
        <f t="shared" si="98"/>
        <v>21</v>
      </c>
      <c r="D489">
        <f t="shared" si="99"/>
        <v>7</v>
      </c>
      <c r="E489" t="str">
        <f t="shared" si="100"/>
        <v>OFF</v>
      </c>
      <c r="F489" s="13">
        <f t="shared" si="102"/>
        <v>43364</v>
      </c>
      <c r="G489" s="14" t="str">
        <f t="shared" si="101"/>
        <v>Avg of 4 NM Projects</v>
      </c>
      <c r="H489" s="15">
        <f t="shared" si="103"/>
        <v>6</v>
      </c>
      <c r="I489" s="93">
        <v>0</v>
      </c>
      <c r="J489">
        <f t="shared" si="91"/>
        <v>0</v>
      </c>
      <c r="K489" s="4">
        <v>28.94</v>
      </c>
      <c r="L489" s="4">
        <v>24.24</v>
      </c>
      <c r="M489" s="16">
        <f t="shared" si="92"/>
        <v>0</v>
      </c>
      <c r="N489">
        <f t="shared" si="93"/>
        <v>1</v>
      </c>
      <c r="O489">
        <f t="shared" si="94"/>
        <v>0</v>
      </c>
      <c r="P489" s="63">
        <f t="shared" si="95"/>
        <v>0</v>
      </c>
    </row>
    <row r="490" spans="1:18" x14ac:dyDescent="0.3">
      <c r="A490">
        <f t="shared" si="96"/>
        <v>2018</v>
      </c>
      <c r="B490">
        <f t="shared" si="97"/>
        <v>9</v>
      </c>
      <c r="C490">
        <f t="shared" si="98"/>
        <v>21</v>
      </c>
      <c r="D490">
        <f t="shared" si="99"/>
        <v>7</v>
      </c>
      <c r="E490" t="str">
        <f t="shared" si="100"/>
        <v>OFF</v>
      </c>
      <c r="F490" s="13">
        <f t="shared" si="102"/>
        <v>43364</v>
      </c>
      <c r="G490" s="14" t="str">
        <f t="shared" si="101"/>
        <v>Avg of 4 NM Projects</v>
      </c>
      <c r="H490" s="15">
        <f t="shared" si="103"/>
        <v>7</v>
      </c>
      <c r="I490" s="93">
        <v>-0.39</v>
      </c>
      <c r="J490">
        <f t="shared" si="91"/>
        <v>-2.1910112359550564E-3</v>
      </c>
      <c r="K490" s="4">
        <v>38.979999999999997</v>
      </c>
      <c r="L490" s="4">
        <v>27.64</v>
      </c>
      <c r="M490" s="16">
        <f t="shared" si="92"/>
        <v>-1.07796E-2</v>
      </c>
      <c r="N490">
        <f t="shared" si="93"/>
        <v>0</v>
      </c>
      <c r="O490">
        <f t="shared" si="94"/>
        <v>0</v>
      </c>
      <c r="P490" s="63">
        <f t="shared" si="95"/>
        <v>0</v>
      </c>
    </row>
    <row r="491" spans="1:18" x14ac:dyDescent="0.3">
      <c r="A491">
        <f t="shared" si="96"/>
        <v>2018</v>
      </c>
      <c r="B491">
        <f t="shared" si="97"/>
        <v>9</v>
      </c>
      <c r="C491">
        <f t="shared" si="98"/>
        <v>21</v>
      </c>
      <c r="D491">
        <f t="shared" si="99"/>
        <v>7</v>
      </c>
      <c r="E491" t="str">
        <f t="shared" si="100"/>
        <v>OFF</v>
      </c>
      <c r="F491" s="13">
        <f t="shared" si="102"/>
        <v>43364</v>
      </c>
      <c r="G491" s="14" t="str">
        <f t="shared" si="101"/>
        <v>Avg of 4 NM Projects</v>
      </c>
      <c r="H491" s="15">
        <f t="shared" si="103"/>
        <v>8</v>
      </c>
      <c r="I491" s="93">
        <v>9.2199999999999989</v>
      </c>
      <c r="J491">
        <f t="shared" si="91"/>
        <v>5.179775280898876E-2</v>
      </c>
      <c r="K491" s="4">
        <v>40</v>
      </c>
      <c r="L491" s="4">
        <v>28.29</v>
      </c>
      <c r="M491" s="16">
        <f t="shared" si="92"/>
        <v>0.26083379999999995</v>
      </c>
      <c r="N491">
        <f t="shared" si="93"/>
        <v>0</v>
      </c>
      <c r="O491">
        <f t="shared" si="94"/>
        <v>0</v>
      </c>
      <c r="P491" s="63">
        <f t="shared" si="95"/>
        <v>0</v>
      </c>
    </row>
    <row r="492" spans="1:18" x14ac:dyDescent="0.3">
      <c r="A492">
        <f t="shared" si="96"/>
        <v>2018</v>
      </c>
      <c r="B492">
        <f t="shared" si="97"/>
        <v>9</v>
      </c>
      <c r="C492">
        <f t="shared" si="98"/>
        <v>21</v>
      </c>
      <c r="D492">
        <f t="shared" si="99"/>
        <v>7</v>
      </c>
      <c r="E492" t="str">
        <f t="shared" si="100"/>
        <v>OFF</v>
      </c>
      <c r="F492" s="13">
        <f t="shared" si="102"/>
        <v>43364</v>
      </c>
      <c r="G492" s="14" t="str">
        <f t="shared" si="101"/>
        <v>Avg of 4 NM Projects</v>
      </c>
      <c r="H492" s="15">
        <f t="shared" si="103"/>
        <v>9</v>
      </c>
      <c r="I492" s="93">
        <v>31.225000000000001</v>
      </c>
      <c r="J492">
        <f t="shared" si="91"/>
        <v>0.17542134831460676</v>
      </c>
      <c r="K492" s="4">
        <v>39.86</v>
      </c>
      <c r="L492" s="4">
        <v>30.57</v>
      </c>
      <c r="M492" s="16">
        <f t="shared" si="92"/>
        <v>0.9545482500000001</v>
      </c>
      <c r="N492">
        <f t="shared" si="93"/>
        <v>0</v>
      </c>
      <c r="O492">
        <f t="shared" si="94"/>
        <v>0</v>
      </c>
      <c r="P492" s="63">
        <f t="shared" si="95"/>
        <v>0</v>
      </c>
    </row>
    <row r="493" spans="1:18" x14ac:dyDescent="0.3">
      <c r="A493">
        <f t="shared" si="96"/>
        <v>2018</v>
      </c>
      <c r="B493">
        <f t="shared" si="97"/>
        <v>9</v>
      </c>
      <c r="C493">
        <f t="shared" si="98"/>
        <v>21</v>
      </c>
      <c r="D493">
        <f t="shared" si="99"/>
        <v>7</v>
      </c>
      <c r="E493" t="str">
        <f t="shared" si="100"/>
        <v>OFF</v>
      </c>
      <c r="F493" s="13">
        <f t="shared" si="102"/>
        <v>43364</v>
      </c>
      <c r="G493" s="14" t="str">
        <f t="shared" si="101"/>
        <v>Avg of 4 NM Projects</v>
      </c>
      <c r="H493" s="15">
        <f t="shared" si="103"/>
        <v>10</v>
      </c>
      <c r="I493" s="93">
        <v>52.1</v>
      </c>
      <c r="J493">
        <f t="shared" si="91"/>
        <v>0.29269662921348316</v>
      </c>
      <c r="K493" s="4">
        <v>35.89</v>
      </c>
      <c r="L493" s="4">
        <v>33.630000000000003</v>
      </c>
      <c r="M493" s="16">
        <f t="shared" si="92"/>
        <v>1.7521230000000003</v>
      </c>
      <c r="N493">
        <f t="shared" si="93"/>
        <v>0</v>
      </c>
      <c r="O493">
        <f t="shared" si="94"/>
        <v>0</v>
      </c>
      <c r="P493" s="63">
        <f t="shared" si="95"/>
        <v>0</v>
      </c>
    </row>
    <row r="494" spans="1:18" x14ac:dyDescent="0.3">
      <c r="A494">
        <f t="shared" si="96"/>
        <v>2018</v>
      </c>
      <c r="B494">
        <f t="shared" si="97"/>
        <v>9</v>
      </c>
      <c r="C494">
        <f t="shared" si="98"/>
        <v>21</v>
      </c>
      <c r="D494">
        <f t="shared" si="99"/>
        <v>7</v>
      </c>
      <c r="E494" t="str">
        <f t="shared" si="100"/>
        <v>OFF</v>
      </c>
      <c r="F494" s="13">
        <f t="shared" si="102"/>
        <v>43364</v>
      </c>
      <c r="G494" s="14" t="str">
        <f t="shared" si="101"/>
        <v>Avg of 4 NM Projects</v>
      </c>
      <c r="H494" s="15">
        <f t="shared" si="103"/>
        <v>11</v>
      </c>
      <c r="I494" s="93">
        <v>62.335000000000001</v>
      </c>
      <c r="J494">
        <f t="shared" si="91"/>
        <v>0.35019662921348316</v>
      </c>
      <c r="K494" s="4">
        <v>33.090000000000003</v>
      </c>
      <c r="L494" s="4">
        <v>33.29</v>
      </c>
      <c r="M494" s="16">
        <f t="shared" si="92"/>
        <v>2.07513215</v>
      </c>
      <c r="N494">
        <f t="shared" si="93"/>
        <v>0</v>
      </c>
      <c r="O494">
        <f t="shared" si="94"/>
        <v>0</v>
      </c>
      <c r="P494" s="63">
        <f t="shared" si="95"/>
        <v>0</v>
      </c>
    </row>
    <row r="495" spans="1:18" x14ac:dyDescent="0.3">
      <c r="A495">
        <f t="shared" si="96"/>
        <v>2018</v>
      </c>
      <c r="B495">
        <f t="shared" si="97"/>
        <v>9</v>
      </c>
      <c r="C495">
        <f t="shared" si="98"/>
        <v>21</v>
      </c>
      <c r="D495">
        <f t="shared" si="99"/>
        <v>7</v>
      </c>
      <c r="E495" t="str">
        <f t="shared" si="100"/>
        <v>OFF</v>
      </c>
      <c r="F495" s="13">
        <f t="shared" si="102"/>
        <v>43364</v>
      </c>
      <c r="G495" s="14" t="str">
        <f t="shared" si="101"/>
        <v>Avg of 4 NM Projects</v>
      </c>
      <c r="H495" s="15">
        <f t="shared" si="103"/>
        <v>12</v>
      </c>
      <c r="I495" s="93">
        <v>68.61</v>
      </c>
      <c r="J495">
        <f t="shared" si="91"/>
        <v>0.3854494382022472</v>
      </c>
      <c r="K495" s="4">
        <v>37.64</v>
      </c>
      <c r="L495" s="4">
        <v>29.46</v>
      </c>
      <c r="M495" s="16">
        <f t="shared" si="92"/>
        <v>2.0212506000000001</v>
      </c>
      <c r="N495">
        <f t="shared" si="93"/>
        <v>0</v>
      </c>
      <c r="O495">
        <f t="shared" si="94"/>
        <v>0</v>
      </c>
      <c r="P495" s="63">
        <f t="shared" si="95"/>
        <v>0</v>
      </c>
    </row>
    <row r="496" spans="1:18" x14ac:dyDescent="0.3">
      <c r="A496">
        <f t="shared" si="96"/>
        <v>2018</v>
      </c>
      <c r="B496">
        <f t="shared" si="97"/>
        <v>9</v>
      </c>
      <c r="C496">
        <f t="shared" si="98"/>
        <v>21</v>
      </c>
      <c r="D496">
        <f t="shared" si="99"/>
        <v>7</v>
      </c>
      <c r="E496" t="str">
        <f t="shared" si="100"/>
        <v>OFF</v>
      </c>
      <c r="F496" s="13">
        <f t="shared" si="102"/>
        <v>43364</v>
      </c>
      <c r="G496" s="14" t="str">
        <f t="shared" si="101"/>
        <v>Avg of 4 NM Projects</v>
      </c>
      <c r="H496" s="15">
        <f t="shared" si="103"/>
        <v>13</v>
      </c>
      <c r="I496" s="93">
        <v>76.295000000000002</v>
      </c>
      <c r="J496">
        <f t="shared" si="91"/>
        <v>0.42862359550561796</v>
      </c>
      <c r="K496" s="4">
        <v>40.4</v>
      </c>
      <c r="L496" s="4">
        <v>24.76</v>
      </c>
      <c r="M496" s="16">
        <f t="shared" si="92"/>
        <v>1.8890642000000002</v>
      </c>
      <c r="N496">
        <f t="shared" si="93"/>
        <v>0</v>
      </c>
      <c r="O496">
        <f t="shared" si="94"/>
        <v>0</v>
      </c>
      <c r="P496" s="63">
        <f t="shared" si="95"/>
        <v>0</v>
      </c>
    </row>
    <row r="497" spans="1:18" x14ac:dyDescent="0.3">
      <c r="A497">
        <f t="shared" si="96"/>
        <v>2018</v>
      </c>
      <c r="B497">
        <f t="shared" si="97"/>
        <v>9</v>
      </c>
      <c r="C497">
        <f t="shared" si="98"/>
        <v>21</v>
      </c>
      <c r="D497">
        <f t="shared" si="99"/>
        <v>7</v>
      </c>
      <c r="E497" t="str">
        <f t="shared" si="100"/>
        <v>OFF</v>
      </c>
      <c r="F497" s="13">
        <f t="shared" si="102"/>
        <v>43364</v>
      </c>
      <c r="G497" s="14" t="str">
        <f t="shared" si="101"/>
        <v>Avg of 4 NM Projects</v>
      </c>
      <c r="H497" s="15">
        <f t="shared" si="103"/>
        <v>14</v>
      </c>
      <c r="I497" s="93">
        <v>78.849999999999994</v>
      </c>
      <c r="J497">
        <f t="shared" si="91"/>
        <v>0.44297752808988761</v>
      </c>
      <c r="K497" s="4">
        <v>46.09</v>
      </c>
      <c r="L497" s="4">
        <v>24.28</v>
      </c>
      <c r="M497" s="16">
        <f t="shared" si="92"/>
        <v>1.9144779999999999</v>
      </c>
      <c r="N497">
        <f t="shared" si="93"/>
        <v>0</v>
      </c>
      <c r="O497">
        <f t="shared" si="94"/>
        <v>0</v>
      </c>
      <c r="P497" s="63">
        <f t="shared" si="95"/>
        <v>0</v>
      </c>
    </row>
    <row r="498" spans="1:18" x14ac:dyDescent="0.3">
      <c r="A498">
        <f t="shared" si="96"/>
        <v>2018</v>
      </c>
      <c r="B498">
        <f t="shared" si="97"/>
        <v>9</v>
      </c>
      <c r="C498">
        <f t="shared" si="98"/>
        <v>21</v>
      </c>
      <c r="D498">
        <f t="shared" si="99"/>
        <v>7</v>
      </c>
      <c r="E498" t="str">
        <f t="shared" si="100"/>
        <v>OFF</v>
      </c>
      <c r="F498" s="13">
        <f t="shared" si="102"/>
        <v>43364</v>
      </c>
      <c r="G498" s="14" t="str">
        <f t="shared" si="101"/>
        <v>Avg of 4 NM Projects</v>
      </c>
      <c r="H498" s="15">
        <f t="shared" si="103"/>
        <v>15</v>
      </c>
      <c r="I498" s="93">
        <v>67.58</v>
      </c>
      <c r="J498">
        <f t="shared" si="91"/>
        <v>0.37966292134831459</v>
      </c>
      <c r="K498" s="4">
        <v>46</v>
      </c>
      <c r="L498" s="4">
        <v>27.26</v>
      </c>
      <c r="M498" s="16">
        <f t="shared" si="92"/>
        <v>1.8422308000000001</v>
      </c>
      <c r="N498">
        <f t="shared" si="93"/>
        <v>0</v>
      </c>
      <c r="O498">
        <f t="shared" si="94"/>
        <v>0</v>
      </c>
      <c r="P498" s="63">
        <f t="shared" si="95"/>
        <v>0</v>
      </c>
    </row>
    <row r="499" spans="1:18" x14ac:dyDescent="0.3">
      <c r="A499">
        <f t="shared" si="96"/>
        <v>2018</v>
      </c>
      <c r="B499">
        <f t="shared" si="97"/>
        <v>9</v>
      </c>
      <c r="C499">
        <f t="shared" si="98"/>
        <v>21</v>
      </c>
      <c r="D499">
        <f t="shared" si="99"/>
        <v>7</v>
      </c>
      <c r="E499" t="str">
        <f t="shared" si="100"/>
        <v>OFF</v>
      </c>
      <c r="F499" s="13">
        <f t="shared" si="102"/>
        <v>43364</v>
      </c>
      <c r="G499" s="14" t="str">
        <f t="shared" si="101"/>
        <v>Avg of 4 NM Projects</v>
      </c>
      <c r="H499" s="15">
        <f t="shared" si="103"/>
        <v>16</v>
      </c>
      <c r="I499" s="93">
        <v>53.89</v>
      </c>
      <c r="J499">
        <f t="shared" si="91"/>
        <v>0.30275280898876405</v>
      </c>
      <c r="K499" s="4">
        <v>45.97</v>
      </c>
      <c r="L499" s="4">
        <v>24.88</v>
      </c>
      <c r="M499" s="16">
        <f t="shared" si="92"/>
        <v>1.3407832</v>
      </c>
      <c r="N499">
        <f t="shared" si="93"/>
        <v>0</v>
      </c>
      <c r="O499">
        <f t="shared" si="94"/>
        <v>0</v>
      </c>
      <c r="P499" s="63">
        <f t="shared" si="95"/>
        <v>0</v>
      </c>
    </row>
    <row r="500" spans="1:18" x14ac:dyDescent="0.3">
      <c r="A500">
        <f t="shared" si="96"/>
        <v>2018</v>
      </c>
      <c r="B500">
        <f t="shared" si="97"/>
        <v>9</v>
      </c>
      <c r="C500">
        <f t="shared" si="98"/>
        <v>21</v>
      </c>
      <c r="D500">
        <f t="shared" si="99"/>
        <v>7</v>
      </c>
      <c r="E500" t="str">
        <f t="shared" si="100"/>
        <v>OFF</v>
      </c>
      <c r="F500" s="13">
        <f t="shared" si="102"/>
        <v>43364</v>
      </c>
      <c r="G500" s="14" t="str">
        <f t="shared" si="101"/>
        <v>Avg of 4 NM Projects</v>
      </c>
      <c r="H500" s="15">
        <f t="shared" si="103"/>
        <v>17</v>
      </c>
      <c r="I500" s="93">
        <v>42.11</v>
      </c>
      <c r="J500">
        <f t="shared" si="91"/>
        <v>0.23657303370786517</v>
      </c>
      <c r="K500" s="4">
        <v>48.7</v>
      </c>
      <c r="L500" s="4">
        <v>26.04</v>
      </c>
      <c r="M500" s="16">
        <f t="shared" si="92"/>
        <v>1.0965444</v>
      </c>
      <c r="N500">
        <f t="shared" si="93"/>
        <v>0</v>
      </c>
      <c r="O500">
        <f t="shared" si="94"/>
        <v>0</v>
      </c>
      <c r="P500" s="63">
        <f t="shared" si="95"/>
        <v>0</v>
      </c>
    </row>
    <row r="501" spans="1:18" x14ac:dyDescent="0.3">
      <c r="A501">
        <f t="shared" si="96"/>
        <v>2018</v>
      </c>
      <c r="B501">
        <f t="shared" si="97"/>
        <v>9</v>
      </c>
      <c r="C501">
        <f t="shared" si="98"/>
        <v>21</v>
      </c>
      <c r="D501">
        <f t="shared" si="99"/>
        <v>7</v>
      </c>
      <c r="E501" t="str">
        <f t="shared" si="100"/>
        <v>OFF</v>
      </c>
      <c r="F501" s="13">
        <f t="shared" si="102"/>
        <v>43364</v>
      </c>
      <c r="G501" s="14" t="str">
        <f t="shared" si="101"/>
        <v>Avg of 4 NM Projects</v>
      </c>
      <c r="H501" s="15">
        <f t="shared" si="103"/>
        <v>18</v>
      </c>
      <c r="I501" s="93">
        <v>19.709999999999997</v>
      </c>
      <c r="J501">
        <f t="shared" si="91"/>
        <v>0.11073033707865167</v>
      </c>
      <c r="K501" s="4">
        <v>47.66</v>
      </c>
      <c r="L501" s="4">
        <v>23.64</v>
      </c>
      <c r="M501" s="16">
        <f t="shared" si="92"/>
        <v>0.46594439999999998</v>
      </c>
      <c r="N501">
        <f t="shared" si="93"/>
        <v>0</v>
      </c>
      <c r="O501">
        <f t="shared" si="94"/>
        <v>0</v>
      </c>
      <c r="P501" s="63">
        <f t="shared" si="95"/>
        <v>0</v>
      </c>
    </row>
    <row r="502" spans="1:18" x14ac:dyDescent="0.3">
      <c r="A502">
        <f t="shared" si="96"/>
        <v>2018</v>
      </c>
      <c r="B502">
        <f t="shared" si="97"/>
        <v>9</v>
      </c>
      <c r="C502">
        <f t="shared" si="98"/>
        <v>21</v>
      </c>
      <c r="D502">
        <f t="shared" si="99"/>
        <v>7</v>
      </c>
      <c r="E502" t="str">
        <f t="shared" si="100"/>
        <v>OFF</v>
      </c>
      <c r="F502" s="13">
        <f t="shared" si="102"/>
        <v>43364</v>
      </c>
      <c r="G502" s="14" t="str">
        <f t="shared" si="101"/>
        <v>Avg of 4 NM Projects</v>
      </c>
      <c r="H502" s="15">
        <f t="shared" si="103"/>
        <v>19</v>
      </c>
      <c r="I502" s="93">
        <v>1.7899999999999998</v>
      </c>
      <c r="J502">
        <f t="shared" si="91"/>
        <v>1.0056179775280899E-2</v>
      </c>
      <c r="K502" s="4">
        <v>46.06</v>
      </c>
      <c r="L502" s="4">
        <v>22.72</v>
      </c>
      <c r="M502" s="16">
        <f t="shared" si="92"/>
        <v>4.0668799999999991E-2</v>
      </c>
      <c r="N502">
        <f t="shared" si="93"/>
        <v>0</v>
      </c>
      <c r="O502">
        <f t="shared" si="94"/>
        <v>0</v>
      </c>
      <c r="P502" s="63">
        <f t="shared" si="95"/>
        <v>0</v>
      </c>
    </row>
    <row r="503" spans="1:18" x14ac:dyDescent="0.3">
      <c r="A503">
        <f t="shared" si="96"/>
        <v>2018</v>
      </c>
      <c r="B503">
        <f t="shared" si="97"/>
        <v>9</v>
      </c>
      <c r="C503">
        <f t="shared" si="98"/>
        <v>21</v>
      </c>
      <c r="D503">
        <f t="shared" si="99"/>
        <v>7</v>
      </c>
      <c r="E503" t="str">
        <f t="shared" si="100"/>
        <v>OFF</v>
      </c>
      <c r="F503" s="13">
        <f t="shared" si="102"/>
        <v>43364</v>
      </c>
      <c r="G503" s="14" t="str">
        <f t="shared" si="101"/>
        <v>Avg of 4 NM Projects</v>
      </c>
      <c r="H503" s="15">
        <f t="shared" si="103"/>
        <v>20</v>
      </c>
      <c r="I503" s="93">
        <v>-0.13</v>
      </c>
      <c r="J503">
        <f t="shared" si="91"/>
        <v>-7.3033707865168538E-4</v>
      </c>
      <c r="K503" s="4">
        <v>48.05</v>
      </c>
      <c r="L503" s="4">
        <v>21.92</v>
      </c>
      <c r="M503" s="16">
        <f t="shared" si="92"/>
        <v>-2.8496000000000003E-3</v>
      </c>
      <c r="N503">
        <f t="shared" si="93"/>
        <v>0</v>
      </c>
      <c r="O503">
        <f t="shared" si="94"/>
        <v>0</v>
      </c>
      <c r="P503" s="63">
        <f t="shared" si="95"/>
        <v>0</v>
      </c>
    </row>
    <row r="504" spans="1:18" x14ac:dyDescent="0.3">
      <c r="A504">
        <f t="shared" si="96"/>
        <v>2018</v>
      </c>
      <c r="B504">
        <f t="shared" si="97"/>
        <v>9</v>
      </c>
      <c r="C504">
        <f t="shared" si="98"/>
        <v>21</v>
      </c>
      <c r="D504">
        <f t="shared" si="99"/>
        <v>7</v>
      </c>
      <c r="E504" t="str">
        <f t="shared" si="100"/>
        <v>OFF</v>
      </c>
      <c r="F504" s="13">
        <f t="shared" si="102"/>
        <v>43364</v>
      </c>
      <c r="G504" s="14" t="str">
        <f t="shared" si="101"/>
        <v>Avg of 4 NM Projects</v>
      </c>
      <c r="H504" s="15">
        <f t="shared" si="103"/>
        <v>21</v>
      </c>
      <c r="I504" s="93">
        <v>0</v>
      </c>
      <c r="J504">
        <f t="shared" si="91"/>
        <v>0</v>
      </c>
      <c r="K504" s="4">
        <v>45.65</v>
      </c>
      <c r="L504" s="4">
        <v>21.63</v>
      </c>
      <c r="M504" s="16">
        <f t="shared" si="92"/>
        <v>0</v>
      </c>
      <c r="N504">
        <f t="shared" si="93"/>
        <v>1</v>
      </c>
      <c r="O504">
        <f t="shared" si="94"/>
        <v>0</v>
      </c>
      <c r="P504" s="63">
        <f t="shared" si="95"/>
        <v>0</v>
      </c>
    </row>
    <row r="505" spans="1:18" x14ac:dyDescent="0.3">
      <c r="A505">
        <f t="shared" si="96"/>
        <v>2018</v>
      </c>
      <c r="B505">
        <f t="shared" si="97"/>
        <v>9</v>
      </c>
      <c r="C505">
        <f t="shared" si="98"/>
        <v>21</v>
      </c>
      <c r="D505">
        <f t="shared" si="99"/>
        <v>7</v>
      </c>
      <c r="E505" t="str">
        <f t="shared" si="100"/>
        <v>OFF</v>
      </c>
      <c r="F505" s="13">
        <f t="shared" si="102"/>
        <v>43364</v>
      </c>
      <c r="G505" s="14" t="str">
        <f t="shared" si="101"/>
        <v>Avg of 4 NM Projects</v>
      </c>
      <c r="H505" s="15">
        <f t="shared" si="103"/>
        <v>22</v>
      </c>
      <c r="I505" s="93">
        <v>-0.26</v>
      </c>
      <c r="J505">
        <f t="shared" si="91"/>
        <v>-1.4606741573033708E-3</v>
      </c>
      <c r="K505" s="4">
        <v>40.19</v>
      </c>
      <c r="L505" s="4">
        <v>26.14</v>
      </c>
      <c r="M505" s="16">
        <f t="shared" si="92"/>
        <v>-6.7964000000000002E-3</v>
      </c>
      <c r="N505">
        <f t="shared" si="93"/>
        <v>0</v>
      </c>
      <c r="O505">
        <f t="shared" si="94"/>
        <v>0</v>
      </c>
      <c r="P505" s="63">
        <f t="shared" si="95"/>
        <v>0</v>
      </c>
    </row>
    <row r="506" spans="1:18" x14ac:dyDescent="0.3">
      <c r="A506">
        <f t="shared" si="96"/>
        <v>2018</v>
      </c>
      <c r="B506">
        <f t="shared" si="97"/>
        <v>9</v>
      </c>
      <c r="C506">
        <f t="shared" si="98"/>
        <v>21</v>
      </c>
      <c r="D506">
        <f t="shared" si="99"/>
        <v>7</v>
      </c>
      <c r="E506" t="str">
        <f t="shared" si="100"/>
        <v>OFF</v>
      </c>
      <c r="F506" s="13">
        <f t="shared" si="102"/>
        <v>43364</v>
      </c>
      <c r="G506" s="14" t="str">
        <f t="shared" si="101"/>
        <v>Avg of 4 NM Projects</v>
      </c>
      <c r="H506" s="15">
        <f t="shared" si="103"/>
        <v>23</v>
      </c>
      <c r="I506" s="93">
        <v>0</v>
      </c>
      <c r="J506">
        <f t="shared" si="91"/>
        <v>0</v>
      </c>
      <c r="K506" s="4">
        <v>34.31</v>
      </c>
      <c r="L506" s="4">
        <v>23.49</v>
      </c>
      <c r="M506" s="16">
        <f t="shared" si="92"/>
        <v>0</v>
      </c>
      <c r="N506">
        <f t="shared" si="93"/>
        <v>1</v>
      </c>
      <c r="O506">
        <f t="shared" si="94"/>
        <v>0</v>
      </c>
      <c r="P506" s="63">
        <f t="shared" si="95"/>
        <v>0</v>
      </c>
    </row>
    <row r="507" spans="1:18" x14ac:dyDescent="0.3">
      <c r="A507">
        <f t="shared" si="96"/>
        <v>2018</v>
      </c>
      <c r="B507">
        <f t="shared" si="97"/>
        <v>9</v>
      </c>
      <c r="C507">
        <f t="shared" si="98"/>
        <v>21</v>
      </c>
      <c r="D507">
        <f t="shared" si="99"/>
        <v>7</v>
      </c>
      <c r="E507" t="str">
        <f t="shared" si="100"/>
        <v>OFF</v>
      </c>
      <c r="F507" s="13">
        <f t="shared" si="102"/>
        <v>43364</v>
      </c>
      <c r="G507" s="14" t="str">
        <f t="shared" si="101"/>
        <v>Avg of 4 NM Projects</v>
      </c>
      <c r="H507" s="15">
        <f t="shared" si="103"/>
        <v>24</v>
      </c>
      <c r="I507" s="93">
        <v>0</v>
      </c>
      <c r="J507">
        <f t="shared" si="91"/>
        <v>0</v>
      </c>
      <c r="K507" s="4">
        <v>30.49</v>
      </c>
      <c r="L507" s="4">
        <v>21.67</v>
      </c>
      <c r="M507" s="16">
        <f t="shared" si="92"/>
        <v>0</v>
      </c>
      <c r="N507">
        <f t="shared" si="93"/>
        <v>1</v>
      </c>
      <c r="O507">
        <f t="shared" si="94"/>
        <v>0</v>
      </c>
      <c r="P507" s="63">
        <f t="shared" si="95"/>
        <v>0</v>
      </c>
    </row>
    <row r="508" spans="1:18" x14ac:dyDescent="0.3">
      <c r="A508">
        <f t="shared" si="96"/>
        <v>2018</v>
      </c>
      <c r="B508">
        <f t="shared" si="97"/>
        <v>9</v>
      </c>
      <c r="C508">
        <f t="shared" si="98"/>
        <v>22</v>
      </c>
      <c r="D508">
        <f t="shared" si="99"/>
        <v>1</v>
      </c>
      <c r="E508" t="str">
        <f t="shared" si="100"/>
        <v>OFF</v>
      </c>
      <c r="F508" s="13">
        <f t="shared" si="102"/>
        <v>43365</v>
      </c>
      <c r="G508" s="14" t="str">
        <f t="shared" si="101"/>
        <v>Avg of 4 NM Projects</v>
      </c>
      <c r="H508" s="15">
        <f t="shared" si="103"/>
        <v>1</v>
      </c>
      <c r="I508" s="93">
        <v>0</v>
      </c>
      <c r="J508">
        <f t="shared" si="91"/>
        <v>0</v>
      </c>
      <c r="K508" s="4">
        <v>40.770000000000003</v>
      </c>
      <c r="L508" s="4">
        <v>22.89</v>
      </c>
      <c r="M508" s="16">
        <f t="shared" si="92"/>
        <v>0</v>
      </c>
      <c r="N508">
        <f t="shared" si="93"/>
        <v>1</v>
      </c>
      <c r="O508">
        <f t="shared" si="94"/>
        <v>0</v>
      </c>
      <c r="P508" s="63">
        <f t="shared" si="95"/>
        <v>0</v>
      </c>
      <c r="Q508" s="34"/>
      <c r="R508" s="34"/>
    </row>
    <row r="509" spans="1:18" x14ac:dyDescent="0.3">
      <c r="A509">
        <f t="shared" si="96"/>
        <v>2018</v>
      </c>
      <c r="B509">
        <f t="shared" si="97"/>
        <v>9</v>
      </c>
      <c r="C509">
        <f t="shared" si="98"/>
        <v>22</v>
      </c>
      <c r="D509">
        <f t="shared" si="99"/>
        <v>1</v>
      </c>
      <c r="E509" t="str">
        <f t="shared" si="100"/>
        <v>OFF</v>
      </c>
      <c r="F509" s="13">
        <f t="shared" si="102"/>
        <v>43365</v>
      </c>
      <c r="G509" s="14" t="str">
        <f t="shared" si="101"/>
        <v>Avg of 4 NM Projects</v>
      </c>
      <c r="H509" s="15">
        <f t="shared" si="103"/>
        <v>2</v>
      </c>
      <c r="I509" s="93">
        <v>-0.13</v>
      </c>
      <c r="J509">
        <f t="shared" si="91"/>
        <v>-7.3033707865168538E-4</v>
      </c>
      <c r="K509" s="4">
        <v>41.49</v>
      </c>
      <c r="L509" s="4">
        <v>21.62</v>
      </c>
      <c r="M509" s="16">
        <f t="shared" si="92"/>
        <v>-2.8106000000000003E-3</v>
      </c>
      <c r="N509">
        <f t="shared" si="93"/>
        <v>0</v>
      </c>
      <c r="O509">
        <f t="shared" si="94"/>
        <v>0</v>
      </c>
      <c r="P509" s="63">
        <f t="shared" si="95"/>
        <v>0</v>
      </c>
    </row>
    <row r="510" spans="1:18" x14ac:dyDescent="0.3">
      <c r="A510">
        <f t="shared" si="96"/>
        <v>2018</v>
      </c>
      <c r="B510">
        <f t="shared" si="97"/>
        <v>9</v>
      </c>
      <c r="C510">
        <f t="shared" si="98"/>
        <v>22</v>
      </c>
      <c r="D510">
        <f t="shared" si="99"/>
        <v>1</v>
      </c>
      <c r="E510" t="str">
        <f t="shared" si="100"/>
        <v>OFF</v>
      </c>
      <c r="F510" s="13">
        <f t="shared" si="102"/>
        <v>43365</v>
      </c>
      <c r="G510" s="14" t="str">
        <f t="shared" si="101"/>
        <v>Avg of 4 NM Projects</v>
      </c>
      <c r="H510" s="15">
        <f t="shared" si="103"/>
        <v>3</v>
      </c>
      <c r="I510" s="93">
        <v>-0.13</v>
      </c>
      <c r="J510">
        <f t="shared" si="91"/>
        <v>-7.3033707865168538E-4</v>
      </c>
      <c r="K510" s="4">
        <v>40.71</v>
      </c>
      <c r="L510" s="4">
        <v>22.77</v>
      </c>
      <c r="M510" s="16">
        <f t="shared" si="92"/>
        <v>-2.9601000000000002E-3</v>
      </c>
      <c r="N510">
        <f t="shared" si="93"/>
        <v>0</v>
      </c>
      <c r="O510">
        <f t="shared" si="94"/>
        <v>0</v>
      </c>
      <c r="P510" s="63">
        <f t="shared" si="95"/>
        <v>0</v>
      </c>
    </row>
    <row r="511" spans="1:18" x14ac:dyDescent="0.3">
      <c r="A511">
        <f t="shared" si="96"/>
        <v>2018</v>
      </c>
      <c r="B511">
        <f t="shared" si="97"/>
        <v>9</v>
      </c>
      <c r="C511">
        <f t="shared" si="98"/>
        <v>22</v>
      </c>
      <c r="D511">
        <f t="shared" si="99"/>
        <v>1</v>
      </c>
      <c r="E511" t="str">
        <f t="shared" si="100"/>
        <v>OFF</v>
      </c>
      <c r="F511" s="13">
        <f t="shared" si="102"/>
        <v>43365</v>
      </c>
      <c r="G511" s="14" t="str">
        <f t="shared" si="101"/>
        <v>Avg of 4 NM Projects</v>
      </c>
      <c r="H511" s="15">
        <f t="shared" si="103"/>
        <v>4</v>
      </c>
      <c r="I511" s="93">
        <v>-0.13</v>
      </c>
      <c r="J511">
        <f t="shared" si="91"/>
        <v>-7.3033707865168538E-4</v>
      </c>
      <c r="K511" s="4">
        <v>37.29</v>
      </c>
      <c r="L511" s="4">
        <v>25.66</v>
      </c>
      <c r="M511" s="16">
        <f t="shared" si="92"/>
        <v>-3.3358000000000003E-3</v>
      </c>
      <c r="N511">
        <f t="shared" si="93"/>
        <v>0</v>
      </c>
      <c r="O511">
        <f t="shared" si="94"/>
        <v>0</v>
      </c>
      <c r="P511" s="63">
        <f t="shared" si="95"/>
        <v>0</v>
      </c>
    </row>
    <row r="512" spans="1:18" x14ac:dyDescent="0.3">
      <c r="A512">
        <f t="shared" si="96"/>
        <v>2018</v>
      </c>
      <c r="B512">
        <f t="shared" si="97"/>
        <v>9</v>
      </c>
      <c r="C512">
        <f t="shared" si="98"/>
        <v>22</v>
      </c>
      <c r="D512">
        <f t="shared" si="99"/>
        <v>1</v>
      </c>
      <c r="E512" t="str">
        <f t="shared" si="100"/>
        <v>OFF</v>
      </c>
      <c r="F512" s="13">
        <f t="shared" si="102"/>
        <v>43365</v>
      </c>
      <c r="G512" s="14" t="str">
        <f t="shared" si="101"/>
        <v>Avg of 4 NM Projects</v>
      </c>
      <c r="H512" s="15">
        <f t="shared" si="103"/>
        <v>5</v>
      </c>
      <c r="I512" s="93">
        <v>-0.26</v>
      </c>
      <c r="J512">
        <f t="shared" si="91"/>
        <v>-1.4606741573033708E-3</v>
      </c>
      <c r="K512" s="4">
        <v>35.659999999999997</v>
      </c>
      <c r="L512" s="4">
        <v>28.09</v>
      </c>
      <c r="M512" s="16">
        <f t="shared" si="92"/>
        <v>-7.3033999999999998E-3</v>
      </c>
      <c r="N512">
        <f t="shared" si="93"/>
        <v>0</v>
      </c>
      <c r="O512">
        <f t="shared" si="94"/>
        <v>0</v>
      </c>
      <c r="P512" s="63">
        <f t="shared" si="95"/>
        <v>0</v>
      </c>
    </row>
    <row r="513" spans="1:16" x14ac:dyDescent="0.3">
      <c r="A513">
        <f t="shared" si="96"/>
        <v>2018</v>
      </c>
      <c r="B513">
        <f t="shared" si="97"/>
        <v>9</v>
      </c>
      <c r="C513">
        <f t="shared" si="98"/>
        <v>22</v>
      </c>
      <c r="D513">
        <f t="shared" si="99"/>
        <v>1</v>
      </c>
      <c r="E513" t="str">
        <f t="shared" si="100"/>
        <v>OFF</v>
      </c>
      <c r="F513" s="13">
        <f t="shared" si="102"/>
        <v>43365</v>
      </c>
      <c r="G513" s="14" t="str">
        <f t="shared" si="101"/>
        <v>Avg of 4 NM Projects</v>
      </c>
      <c r="H513" s="15">
        <f t="shared" si="103"/>
        <v>6</v>
      </c>
      <c r="I513" s="93">
        <v>0</v>
      </c>
      <c r="J513">
        <f t="shared" si="91"/>
        <v>0</v>
      </c>
      <c r="K513" s="4">
        <v>37.53</v>
      </c>
      <c r="L513" s="4">
        <v>33.409999999999997</v>
      </c>
      <c r="M513" s="16">
        <f t="shared" si="92"/>
        <v>0</v>
      </c>
      <c r="N513">
        <f t="shared" si="93"/>
        <v>1</v>
      </c>
      <c r="O513">
        <f t="shared" si="94"/>
        <v>0</v>
      </c>
      <c r="P513" s="63">
        <f t="shared" si="95"/>
        <v>0</v>
      </c>
    </row>
    <row r="514" spans="1:16" x14ac:dyDescent="0.3">
      <c r="A514">
        <f t="shared" si="96"/>
        <v>2018</v>
      </c>
      <c r="B514">
        <f t="shared" si="97"/>
        <v>9</v>
      </c>
      <c r="C514">
        <f t="shared" si="98"/>
        <v>22</v>
      </c>
      <c r="D514">
        <f t="shared" si="99"/>
        <v>1</v>
      </c>
      <c r="E514" t="str">
        <f t="shared" si="100"/>
        <v>OFF</v>
      </c>
      <c r="F514" s="13">
        <f t="shared" si="102"/>
        <v>43365</v>
      </c>
      <c r="G514" s="14" t="str">
        <f t="shared" si="101"/>
        <v>Avg of 4 NM Projects</v>
      </c>
      <c r="H514" s="15">
        <f t="shared" si="103"/>
        <v>7</v>
      </c>
      <c r="I514" s="93">
        <v>0</v>
      </c>
      <c r="J514">
        <f t="shared" si="91"/>
        <v>0</v>
      </c>
      <c r="K514" s="4">
        <v>34.5</v>
      </c>
      <c r="L514" s="4">
        <v>82.71</v>
      </c>
      <c r="M514" s="16">
        <f t="shared" si="92"/>
        <v>0</v>
      </c>
      <c r="N514">
        <f t="shared" si="93"/>
        <v>1</v>
      </c>
      <c r="O514">
        <f t="shared" si="94"/>
        <v>0</v>
      </c>
      <c r="P514" s="63">
        <f t="shared" si="95"/>
        <v>0</v>
      </c>
    </row>
    <row r="515" spans="1:16" x14ac:dyDescent="0.3">
      <c r="A515">
        <f t="shared" si="96"/>
        <v>2018</v>
      </c>
      <c r="B515">
        <f t="shared" si="97"/>
        <v>9</v>
      </c>
      <c r="C515">
        <f t="shared" si="98"/>
        <v>22</v>
      </c>
      <c r="D515">
        <f t="shared" si="99"/>
        <v>1</v>
      </c>
      <c r="E515" t="str">
        <f t="shared" si="100"/>
        <v>OFF</v>
      </c>
      <c r="F515" s="13">
        <f t="shared" si="102"/>
        <v>43365</v>
      </c>
      <c r="G515" s="14" t="str">
        <f t="shared" si="101"/>
        <v>Avg of 4 NM Projects</v>
      </c>
      <c r="H515" s="15">
        <f t="shared" si="103"/>
        <v>8</v>
      </c>
      <c r="I515" s="93">
        <v>10.239999999999998</v>
      </c>
      <c r="J515">
        <f t="shared" si="91"/>
        <v>5.7528089887640438E-2</v>
      </c>
      <c r="K515" s="4">
        <v>32.76</v>
      </c>
      <c r="L515" s="4">
        <v>45.21</v>
      </c>
      <c r="M515" s="16">
        <f t="shared" si="92"/>
        <v>0.46295039999999993</v>
      </c>
      <c r="N515">
        <f t="shared" si="93"/>
        <v>0</v>
      </c>
      <c r="O515">
        <f t="shared" si="94"/>
        <v>0</v>
      </c>
      <c r="P515" s="63">
        <f t="shared" si="95"/>
        <v>0</v>
      </c>
    </row>
    <row r="516" spans="1:16" x14ac:dyDescent="0.3">
      <c r="A516">
        <f t="shared" si="96"/>
        <v>2018</v>
      </c>
      <c r="B516">
        <f t="shared" si="97"/>
        <v>9</v>
      </c>
      <c r="C516">
        <f t="shared" si="98"/>
        <v>22</v>
      </c>
      <c r="D516">
        <f t="shared" si="99"/>
        <v>1</v>
      </c>
      <c r="E516" t="str">
        <f t="shared" si="100"/>
        <v>OFF</v>
      </c>
      <c r="F516" s="13">
        <f t="shared" si="102"/>
        <v>43365</v>
      </c>
      <c r="G516" s="14" t="str">
        <f t="shared" si="101"/>
        <v>Avg of 4 NM Projects</v>
      </c>
      <c r="H516" s="15">
        <f t="shared" si="103"/>
        <v>9</v>
      </c>
      <c r="I516" s="93">
        <v>40.19</v>
      </c>
      <c r="J516">
        <f t="shared" ref="J516:J579" si="104">+I516/$I$1</f>
        <v>0.22578651685393258</v>
      </c>
      <c r="K516" s="4">
        <v>28.93</v>
      </c>
      <c r="L516" s="4">
        <v>26.86</v>
      </c>
      <c r="M516" s="16">
        <f t="shared" ref="M516:M579" si="105">+L516*I516/1000</f>
        <v>1.0795033999999999</v>
      </c>
      <c r="N516">
        <f t="shared" ref="N516:N579" si="106">+IF(I516=0,1,0)</f>
        <v>0</v>
      </c>
      <c r="O516">
        <f t="shared" ref="O516:O579" si="107">+IF(I516&gt;=0.5*$I$1,1,0)</f>
        <v>0</v>
      </c>
      <c r="P516" s="63">
        <f t="shared" ref="P516:P579" si="108">+IF(I516&gt;MAX(I$3652:I$5859),1,0)</f>
        <v>0</v>
      </c>
    </row>
    <row r="517" spans="1:16" x14ac:dyDescent="0.3">
      <c r="A517">
        <f t="shared" ref="A517:A580" si="109">YEAR(F517)</f>
        <v>2018</v>
      </c>
      <c r="B517">
        <f t="shared" ref="B517:B580" si="110">+MONTH(F517)</f>
        <v>9</v>
      </c>
      <c r="C517">
        <f t="shared" ref="C517:C580" si="111">+DAY(F517)</f>
        <v>22</v>
      </c>
      <c r="D517">
        <f t="shared" ref="D517:D580" si="112">WEEKDAY(C517)</f>
        <v>1</v>
      </c>
      <c r="E517" t="str">
        <f t="shared" ref="E517:E580" si="113">IF(OR(D517=1,D517=7,H517=1,H517=2,H517=3,H517=4,H517=5,H517=6,H517=7,H517=24),"OFF","ON")</f>
        <v>OFF</v>
      </c>
      <c r="F517" s="13">
        <f t="shared" si="102"/>
        <v>43365</v>
      </c>
      <c r="G517" s="14" t="str">
        <f t="shared" si="101"/>
        <v>Avg of 4 NM Projects</v>
      </c>
      <c r="H517" s="15">
        <f t="shared" si="103"/>
        <v>10</v>
      </c>
      <c r="I517" s="93">
        <v>69.114999999999995</v>
      </c>
      <c r="J517">
        <f t="shared" si="104"/>
        <v>0.38828651685393256</v>
      </c>
      <c r="K517" s="4">
        <v>32.74</v>
      </c>
      <c r="L517" s="4">
        <v>24.47</v>
      </c>
      <c r="M517" s="16">
        <f t="shared" si="105"/>
        <v>1.6912440499999999</v>
      </c>
      <c r="N517">
        <f t="shared" si="106"/>
        <v>0</v>
      </c>
      <c r="O517">
        <f t="shared" si="107"/>
        <v>0</v>
      </c>
      <c r="P517" s="63">
        <f t="shared" si="108"/>
        <v>0</v>
      </c>
    </row>
    <row r="518" spans="1:16" x14ac:dyDescent="0.3">
      <c r="A518">
        <f t="shared" si="109"/>
        <v>2018</v>
      </c>
      <c r="B518">
        <f t="shared" si="110"/>
        <v>9</v>
      </c>
      <c r="C518">
        <f t="shared" si="111"/>
        <v>22</v>
      </c>
      <c r="D518">
        <f t="shared" si="112"/>
        <v>1</v>
      </c>
      <c r="E518" t="str">
        <f t="shared" si="113"/>
        <v>OFF</v>
      </c>
      <c r="F518" s="13">
        <f t="shared" si="102"/>
        <v>43365</v>
      </c>
      <c r="G518" s="14" t="str">
        <f t="shared" ref="G518:G581" si="114">+G517</f>
        <v>Avg of 4 NM Projects</v>
      </c>
      <c r="H518" s="15">
        <f t="shared" si="103"/>
        <v>11</v>
      </c>
      <c r="I518" s="93">
        <v>109.82</v>
      </c>
      <c r="J518">
        <f t="shared" si="104"/>
        <v>0.61696629213483145</v>
      </c>
      <c r="K518" s="4">
        <v>32.770000000000003</v>
      </c>
      <c r="L518" s="4">
        <v>22.24</v>
      </c>
      <c r="M518" s="16">
        <f t="shared" si="105"/>
        <v>2.4423967999999996</v>
      </c>
      <c r="N518">
        <f t="shared" si="106"/>
        <v>0</v>
      </c>
      <c r="O518">
        <f t="shared" si="107"/>
        <v>1</v>
      </c>
      <c r="P518" s="63">
        <f t="shared" si="108"/>
        <v>0</v>
      </c>
    </row>
    <row r="519" spans="1:16" x14ac:dyDescent="0.3">
      <c r="A519">
        <f t="shared" si="109"/>
        <v>2018</v>
      </c>
      <c r="B519">
        <f t="shared" si="110"/>
        <v>9</v>
      </c>
      <c r="C519">
        <f t="shared" si="111"/>
        <v>22</v>
      </c>
      <c r="D519">
        <f t="shared" si="112"/>
        <v>1</v>
      </c>
      <c r="E519" t="str">
        <f t="shared" si="113"/>
        <v>OFF</v>
      </c>
      <c r="F519" s="13">
        <f t="shared" si="102"/>
        <v>43365</v>
      </c>
      <c r="G519" s="14" t="str">
        <f t="shared" si="114"/>
        <v>Avg of 4 NM Projects</v>
      </c>
      <c r="H519" s="15">
        <f t="shared" si="103"/>
        <v>12</v>
      </c>
      <c r="I519" s="93">
        <v>121.72499999999999</v>
      </c>
      <c r="J519">
        <f t="shared" si="104"/>
        <v>0.68384831460674156</v>
      </c>
      <c r="K519" s="4">
        <v>57.68</v>
      </c>
      <c r="L519" s="4">
        <v>22.5</v>
      </c>
      <c r="M519" s="16">
        <f t="shared" si="105"/>
        <v>2.7388124999999999</v>
      </c>
      <c r="N519">
        <f t="shared" si="106"/>
        <v>0</v>
      </c>
      <c r="O519">
        <f t="shared" si="107"/>
        <v>1</v>
      </c>
      <c r="P519" s="63">
        <f t="shared" si="108"/>
        <v>0</v>
      </c>
    </row>
    <row r="520" spans="1:16" x14ac:dyDescent="0.3">
      <c r="A520">
        <f t="shared" si="109"/>
        <v>2018</v>
      </c>
      <c r="B520">
        <f t="shared" si="110"/>
        <v>9</v>
      </c>
      <c r="C520">
        <f t="shared" si="111"/>
        <v>22</v>
      </c>
      <c r="D520">
        <f t="shared" si="112"/>
        <v>1</v>
      </c>
      <c r="E520" t="str">
        <f t="shared" si="113"/>
        <v>OFF</v>
      </c>
      <c r="F520" s="13">
        <f t="shared" si="102"/>
        <v>43365</v>
      </c>
      <c r="G520" s="14" t="str">
        <f t="shared" si="114"/>
        <v>Avg of 4 NM Projects</v>
      </c>
      <c r="H520" s="15">
        <f t="shared" si="103"/>
        <v>13</v>
      </c>
      <c r="I520" s="93">
        <v>130.30000000000001</v>
      </c>
      <c r="J520">
        <f t="shared" si="104"/>
        <v>0.73202247191011238</v>
      </c>
      <c r="K520" s="4">
        <v>47.65</v>
      </c>
      <c r="L520" s="4">
        <v>21.8</v>
      </c>
      <c r="M520" s="16">
        <f t="shared" si="105"/>
        <v>2.8405400000000003</v>
      </c>
      <c r="N520">
        <f t="shared" si="106"/>
        <v>0</v>
      </c>
      <c r="O520">
        <f t="shared" si="107"/>
        <v>1</v>
      </c>
      <c r="P520" s="63">
        <f t="shared" si="108"/>
        <v>0</v>
      </c>
    </row>
    <row r="521" spans="1:16" x14ac:dyDescent="0.3">
      <c r="A521">
        <f t="shared" si="109"/>
        <v>2018</v>
      </c>
      <c r="B521">
        <f t="shared" si="110"/>
        <v>9</v>
      </c>
      <c r="C521">
        <f t="shared" si="111"/>
        <v>22</v>
      </c>
      <c r="D521">
        <f t="shared" si="112"/>
        <v>1</v>
      </c>
      <c r="E521" t="str">
        <f t="shared" si="113"/>
        <v>OFF</v>
      </c>
      <c r="F521" s="13">
        <f t="shared" si="102"/>
        <v>43365</v>
      </c>
      <c r="G521" s="14" t="str">
        <f t="shared" si="114"/>
        <v>Avg of 4 NM Projects</v>
      </c>
      <c r="H521" s="15">
        <f t="shared" si="103"/>
        <v>14</v>
      </c>
      <c r="I521" s="93">
        <v>109.69500000000001</v>
      </c>
      <c r="J521">
        <f t="shared" si="104"/>
        <v>0.61626404494382026</v>
      </c>
      <c r="K521" s="4">
        <v>35.19</v>
      </c>
      <c r="L521" s="4">
        <v>19.739999999999998</v>
      </c>
      <c r="M521" s="16">
        <f t="shared" si="105"/>
        <v>2.1653793000000001</v>
      </c>
      <c r="N521">
        <f t="shared" si="106"/>
        <v>0</v>
      </c>
      <c r="O521">
        <f t="shared" si="107"/>
        <v>1</v>
      </c>
      <c r="P521" s="63">
        <f t="shared" si="108"/>
        <v>0</v>
      </c>
    </row>
    <row r="522" spans="1:16" x14ac:dyDescent="0.3">
      <c r="A522">
        <f t="shared" si="109"/>
        <v>2018</v>
      </c>
      <c r="B522">
        <f t="shared" si="110"/>
        <v>9</v>
      </c>
      <c r="C522">
        <f t="shared" si="111"/>
        <v>22</v>
      </c>
      <c r="D522">
        <f t="shared" si="112"/>
        <v>1</v>
      </c>
      <c r="E522" t="str">
        <f t="shared" si="113"/>
        <v>OFF</v>
      </c>
      <c r="F522" s="13">
        <f t="shared" si="102"/>
        <v>43365</v>
      </c>
      <c r="G522" s="14" t="str">
        <f t="shared" si="114"/>
        <v>Avg of 4 NM Projects</v>
      </c>
      <c r="H522" s="15">
        <f t="shared" si="103"/>
        <v>15</v>
      </c>
      <c r="I522" s="93">
        <v>91.26</v>
      </c>
      <c r="J522">
        <f t="shared" si="104"/>
        <v>0.51269662921348313</v>
      </c>
      <c r="K522" s="4">
        <v>39.33</v>
      </c>
      <c r="L522" s="4">
        <v>15.97</v>
      </c>
      <c r="M522" s="16">
        <f t="shared" si="105"/>
        <v>1.4574222000000001</v>
      </c>
      <c r="N522">
        <f t="shared" si="106"/>
        <v>0</v>
      </c>
      <c r="O522">
        <f t="shared" si="107"/>
        <v>1</v>
      </c>
      <c r="P522" s="63">
        <f t="shared" si="108"/>
        <v>0</v>
      </c>
    </row>
    <row r="523" spans="1:16" x14ac:dyDescent="0.3">
      <c r="A523">
        <f t="shared" si="109"/>
        <v>2018</v>
      </c>
      <c r="B523">
        <f t="shared" si="110"/>
        <v>9</v>
      </c>
      <c r="C523">
        <f t="shared" si="111"/>
        <v>22</v>
      </c>
      <c r="D523">
        <f t="shared" si="112"/>
        <v>1</v>
      </c>
      <c r="E523" t="str">
        <f t="shared" si="113"/>
        <v>OFF</v>
      </c>
      <c r="F523" s="13">
        <f t="shared" si="102"/>
        <v>43365</v>
      </c>
      <c r="G523" s="14" t="str">
        <f t="shared" si="114"/>
        <v>Avg of 4 NM Projects</v>
      </c>
      <c r="H523" s="15">
        <f t="shared" si="103"/>
        <v>16</v>
      </c>
      <c r="I523" s="93">
        <v>65.915000000000006</v>
      </c>
      <c r="J523">
        <f t="shared" si="104"/>
        <v>0.370308988764045</v>
      </c>
      <c r="K523" s="4">
        <v>42.4</v>
      </c>
      <c r="L523" s="4">
        <v>19.57</v>
      </c>
      <c r="M523" s="16">
        <f t="shared" si="105"/>
        <v>1.2899565500000001</v>
      </c>
      <c r="N523">
        <f t="shared" si="106"/>
        <v>0</v>
      </c>
      <c r="O523">
        <f t="shared" si="107"/>
        <v>0</v>
      </c>
      <c r="P523" s="63">
        <f t="shared" si="108"/>
        <v>0</v>
      </c>
    </row>
    <row r="524" spans="1:16" x14ac:dyDescent="0.3">
      <c r="A524">
        <f t="shared" si="109"/>
        <v>2018</v>
      </c>
      <c r="B524">
        <f t="shared" si="110"/>
        <v>9</v>
      </c>
      <c r="C524">
        <f t="shared" si="111"/>
        <v>22</v>
      </c>
      <c r="D524">
        <f t="shared" si="112"/>
        <v>1</v>
      </c>
      <c r="E524" t="str">
        <f t="shared" si="113"/>
        <v>OFF</v>
      </c>
      <c r="F524" s="13">
        <f t="shared" si="102"/>
        <v>43365</v>
      </c>
      <c r="G524" s="14" t="str">
        <f t="shared" si="114"/>
        <v>Avg of 4 NM Projects</v>
      </c>
      <c r="H524" s="15">
        <f t="shared" si="103"/>
        <v>17</v>
      </c>
      <c r="I524" s="93">
        <v>42.875</v>
      </c>
      <c r="J524">
        <f t="shared" si="104"/>
        <v>0.24087078651685392</v>
      </c>
      <c r="K524" s="4">
        <v>45.82</v>
      </c>
      <c r="L524" s="4">
        <v>17.43</v>
      </c>
      <c r="M524" s="16">
        <f t="shared" si="105"/>
        <v>0.74731124999999998</v>
      </c>
      <c r="N524">
        <f t="shared" si="106"/>
        <v>0</v>
      </c>
      <c r="O524">
        <f t="shared" si="107"/>
        <v>0</v>
      </c>
      <c r="P524" s="63">
        <f t="shared" si="108"/>
        <v>0</v>
      </c>
    </row>
    <row r="525" spans="1:16" x14ac:dyDescent="0.3">
      <c r="A525">
        <f t="shared" si="109"/>
        <v>2018</v>
      </c>
      <c r="B525">
        <f t="shared" si="110"/>
        <v>9</v>
      </c>
      <c r="C525">
        <f t="shared" si="111"/>
        <v>22</v>
      </c>
      <c r="D525">
        <f t="shared" si="112"/>
        <v>1</v>
      </c>
      <c r="E525" t="str">
        <f t="shared" si="113"/>
        <v>OFF</v>
      </c>
      <c r="F525" s="13">
        <f t="shared" si="102"/>
        <v>43365</v>
      </c>
      <c r="G525" s="14" t="str">
        <f t="shared" si="114"/>
        <v>Avg of 4 NM Projects</v>
      </c>
      <c r="H525" s="15">
        <f t="shared" si="103"/>
        <v>18</v>
      </c>
      <c r="I525" s="93">
        <v>21.505000000000003</v>
      </c>
      <c r="J525">
        <f t="shared" si="104"/>
        <v>0.12081460674157304</v>
      </c>
      <c r="K525" s="4">
        <v>44.28</v>
      </c>
      <c r="L525" s="4">
        <v>19.670000000000002</v>
      </c>
      <c r="M525" s="16">
        <f t="shared" si="105"/>
        <v>0.42300335000000006</v>
      </c>
      <c r="N525">
        <f t="shared" si="106"/>
        <v>0</v>
      </c>
      <c r="O525">
        <f t="shared" si="107"/>
        <v>0</v>
      </c>
      <c r="P525" s="63">
        <f t="shared" si="108"/>
        <v>0</v>
      </c>
    </row>
    <row r="526" spans="1:16" x14ac:dyDescent="0.3">
      <c r="A526">
        <f t="shared" si="109"/>
        <v>2018</v>
      </c>
      <c r="B526">
        <f t="shared" si="110"/>
        <v>9</v>
      </c>
      <c r="C526">
        <f t="shared" si="111"/>
        <v>22</v>
      </c>
      <c r="D526">
        <f t="shared" si="112"/>
        <v>1</v>
      </c>
      <c r="E526" t="str">
        <f t="shared" si="113"/>
        <v>OFF</v>
      </c>
      <c r="F526" s="13">
        <f t="shared" si="102"/>
        <v>43365</v>
      </c>
      <c r="G526" s="14" t="str">
        <f t="shared" si="114"/>
        <v>Avg of 4 NM Projects</v>
      </c>
      <c r="H526" s="15">
        <f t="shared" si="103"/>
        <v>19</v>
      </c>
      <c r="I526" s="93">
        <v>3.0749999999999997</v>
      </c>
      <c r="J526">
        <f t="shared" si="104"/>
        <v>1.7275280898876404E-2</v>
      </c>
      <c r="K526" s="4">
        <v>45.59</v>
      </c>
      <c r="L526" s="4">
        <v>19.89</v>
      </c>
      <c r="M526" s="16">
        <f t="shared" si="105"/>
        <v>6.1161750000000001E-2</v>
      </c>
      <c r="N526">
        <f t="shared" si="106"/>
        <v>0</v>
      </c>
      <c r="O526">
        <f t="shared" si="107"/>
        <v>0</v>
      </c>
      <c r="P526" s="63">
        <f t="shared" si="108"/>
        <v>0</v>
      </c>
    </row>
    <row r="527" spans="1:16" x14ac:dyDescent="0.3">
      <c r="A527">
        <f t="shared" si="109"/>
        <v>2018</v>
      </c>
      <c r="B527">
        <f t="shared" si="110"/>
        <v>9</v>
      </c>
      <c r="C527">
        <f t="shared" si="111"/>
        <v>22</v>
      </c>
      <c r="D527">
        <f t="shared" si="112"/>
        <v>1</v>
      </c>
      <c r="E527" t="str">
        <f t="shared" si="113"/>
        <v>OFF</v>
      </c>
      <c r="F527" s="13">
        <f t="shared" si="102"/>
        <v>43365</v>
      </c>
      <c r="G527" s="14" t="str">
        <f t="shared" si="114"/>
        <v>Avg of 4 NM Projects</v>
      </c>
      <c r="H527" s="15">
        <f t="shared" si="103"/>
        <v>20</v>
      </c>
      <c r="I527" s="93">
        <v>0</v>
      </c>
      <c r="J527">
        <f t="shared" si="104"/>
        <v>0</v>
      </c>
      <c r="K527" s="4">
        <v>49.91</v>
      </c>
      <c r="L527" s="4">
        <v>20.97</v>
      </c>
      <c r="M527" s="16">
        <f t="shared" si="105"/>
        <v>0</v>
      </c>
      <c r="N527">
        <f t="shared" si="106"/>
        <v>1</v>
      </c>
      <c r="O527">
        <f t="shared" si="107"/>
        <v>0</v>
      </c>
      <c r="P527" s="63">
        <f t="shared" si="108"/>
        <v>0</v>
      </c>
    </row>
    <row r="528" spans="1:16" x14ac:dyDescent="0.3">
      <c r="A528">
        <f t="shared" si="109"/>
        <v>2018</v>
      </c>
      <c r="B528">
        <f t="shared" si="110"/>
        <v>9</v>
      </c>
      <c r="C528">
        <f t="shared" si="111"/>
        <v>22</v>
      </c>
      <c r="D528">
        <f t="shared" si="112"/>
        <v>1</v>
      </c>
      <c r="E528" t="str">
        <f t="shared" si="113"/>
        <v>OFF</v>
      </c>
      <c r="F528" s="13">
        <f t="shared" si="102"/>
        <v>43365</v>
      </c>
      <c r="G528" s="14" t="str">
        <f t="shared" si="114"/>
        <v>Avg of 4 NM Projects</v>
      </c>
      <c r="H528" s="15">
        <f t="shared" si="103"/>
        <v>21</v>
      </c>
      <c r="I528" s="93">
        <v>-0.26</v>
      </c>
      <c r="J528">
        <f t="shared" si="104"/>
        <v>-1.4606741573033708E-3</v>
      </c>
      <c r="K528" s="4">
        <v>45.62</v>
      </c>
      <c r="L528" s="4">
        <v>20.83</v>
      </c>
      <c r="M528" s="16">
        <f t="shared" si="105"/>
        <v>-5.4158000000000001E-3</v>
      </c>
      <c r="N528">
        <f t="shared" si="106"/>
        <v>0</v>
      </c>
      <c r="O528">
        <f t="shared" si="107"/>
        <v>0</v>
      </c>
      <c r="P528" s="63">
        <f t="shared" si="108"/>
        <v>0</v>
      </c>
    </row>
    <row r="529" spans="1:18" x14ac:dyDescent="0.3">
      <c r="A529">
        <f t="shared" si="109"/>
        <v>2018</v>
      </c>
      <c r="B529">
        <f t="shared" si="110"/>
        <v>9</v>
      </c>
      <c r="C529">
        <f t="shared" si="111"/>
        <v>22</v>
      </c>
      <c r="D529">
        <f t="shared" si="112"/>
        <v>1</v>
      </c>
      <c r="E529" t="str">
        <f t="shared" si="113"/>
        <v>OFF</v>
      </c>
      <c r="F529" s="13">
        <f t="shared" si="102"/>
        <v>43365</v>
      </c>
      <c r="G529" s="14" t="str">
        <f t="shared" si="114"/>
        <v>Avg of 4 NM Projects</v>
      </c>
      <c r="H529" s="15">
        <f t="shared" si="103"/>
        <v>22</v>
      </c>
      <c r="I529" s="93">
        <v>-0.13</v>
      </c>
      <c r="J529">
        <f t="shared" si="104"/>
        <v>-7.3033707865168538E-4</v>
      </c>
      <c r="K529" s="4">
        <v>33.729999999999997</v>
      </c>
      <c r="L529" s="4">
        <v>23.69</v>
      </c>
      <c r="M529" s="16">
        <f t="shared" si="105"/>
        <v>-3.0797000000000003E-3</v>
      </c>
      <c r="N529">
        <f t="shared" si="106"/>
        <v>0</v>
      </c>
      <c r="O529">
        <f t="shared" si="107"/>
        <v>0</v>
      </c>
      <c r="P529" s="63">
        <f t="shared" si="108"/>
        <v>0</v>
      </c>
    </row>
    <row r="530" spans="1:18" x14ac:dyDescent="0.3">
      <c r="A530">
        <f t="shared" si="109"/>
        <v>2018</v>
      </c>
      <c r="B530">
        <f t="shared" si="110"/>
        <v>9</v>
      </c>
      <c r="C530">
        <f t="shared" si="111"/>
        <v>22</v>
      </c>
      <c r="D530">
        <f t="shared" si="112"/>
        <v>1</v>
      </c>
      <c r="E530" t="str">
        <f t="shared" si="113"/>
        <v>OFF</v>
      </c>
      <c r="F530" s="13">
        <f t="shared" si="102"/>
        <v>43365</v>
      </c>
      <c r="G530" s="14" t="str">
        <f t="shared" si="114"/>
        <v>Avg of 4 NM Projects</v>
      </c>
      <c r="H530" s="15">
        <f t="shared" si="103"/>
        <v>23</v>
      </c>
      <c r="I530" s="93">
        <v>0</v>
      </c>
      <c r="J530">
        <f t="shared" si="104"/>
        <v>0</v>
      </c>
      <c r="K530" s="4">
        <v>30.37</v>
      </c>
      <c r="L530" s="4">
        <v>22.65</v>
      </c>
      <c r="M530" s="16">
        <f t="shared" si="105"/>
        <v>0</v>
      </c>
      <c r="N530">
        <f t="shared" si="106"/>
        <v>1</v>
      </c>
      <c r="O530">
        <f t="shared" si="107"/>
        <v>0</v>
      </c>
      <c r="P530" s="63">
        <f t="shared" si="108"/>
        <v>0</v>
      </c>
    </row>
    <row r="531" spans="1:18" x14ac:dyDescent="0.3">
      <c r="A531">
        <f t="shared" si="109"/>
        <v>2018</v>
      </c>
      <c r="B531">
        <f t="shared" si="110"/>
        <v>9</v>
      </c>
      <c r="C531">
        <f t="shared" si="111"/>
        <v>22</v>
      </c>
      <c r="D531">
        <f t="shared" si="112"/>
        <v>1</v>
      </c>
      <c r="E531" t="str">
        <f t="shared" si="113"/>
        <v>OFF</v>
      </c>
      <c r="F531" s="13">
        <f t="shared" si="102"/>
        <v>43365</v>
      </c>
      <c r="G531" s="14" t="str">
        <f t="shared" si="114"/>
        <v>Avg of 4 NM Projects</v>
      </c>
      <c r="H531" s="15">
        <f t="shared" si="103"/>
        <v>24</v>
      </c>
      <c r="I531" s="93">
        <v>0</v>
      </c>
      <c r="J531">
        <f t="shared" si="104"/>
        <v>0</v>
      </c>
      <c r="K531" s="4">
        <v>28.63</v>
      </c>
      <c r="L531" s="4">
        <v>17.53</v>
      </c>
      <c r="M531" s="16">
        <f t="shared" si="105"/>
        <v>0</v>
      </c>
      <c r="N531">
        <f t="shared" si="106"/>
        <v>1</v>
      </c>
      <c r="O531">
        <f t="shared" si="107"/>
        <v>0</v>
      </c>
      <c r="P531" s="63">
        <f t="shared" si="108"/>
        <v>0</v>
      </c>
    </row>
    <row r="532" spans="1:18" x14ac:dyDescent="0.3">
      <c r="A532">
        <f t="shared" si="109"/>
        <v>2018</v>
      </c>
      <c r="B532">
        <f t="shared" si="110"/>
        <v>9</v>
      </c>
      <c r="C532">
        <f t="shared" si="111"/>
        <v>23</v>
      </c>
      <c r="D532">
        <f t="shared" si="112"/>
        <v>2</v>
      </c>
      <c r="E532" t="str">
        <f t="shared" si="113"/>
        <v>OFF</v>
      </c>
      <c r="F532" s="13">
        <f t="shared" si="102"/>
        <v>43366</v>
      </c>
      <c r="G532" s="14" t="str">
        <f t="shared" si="114"/>
        <v>Avg of 4 NM Projects</v>
      </c>
      <c r="H532" s="15">
        <f t="shared" si="103"/>
        <v>1</v>
      </c>
      <c r="I532" s="93">
        <v>-0.13</v>
      </c>
      <c r="J532">
        <f t="shared" si="104"/>
        <v>-7.3033707865168538E-4</v>
      </c>
      <c r="K532" s="4">
        <v>20.84</v>
      </c>
      <c r="L532" s="4">
        <v>18.38</v>
      </c>
      <c r="M532" s="16">
        <f t="shared" si="105"/>
        <v>-2.3893999999999999E-3</v>
      </c>
      <c r="N532">
        <f t="shared" si="106"/>
        <v>0</v>
      </c>
      <c r="O532">
        <f t="shared" si="107"/>
        <v>0</v>
      </c>
      <c r="P532" s="63">
        <f t="shared" si="108"/>
        <v>0</v>
      </c>
      <c r="Q532" s="34"/>
      <c r="R532" s="34"/>
    </row>
    <row r="533" spans="1:18" x14ac:dyDescent="0.3">
      <c r="A533">
        <f t="shared" si="109"/>
        <v>2018</v>
      </c>
      <c r="B533">
        <f t="shared" si="110"/>
        <v>9</v>
      </c>
      <c r="C533">
        <f t="shared" si="111"/>
        <v>23</v>
      </c>
      <c r="D533">
        <f t="shared" si="112"/>
        <v>2</v>
      </c>
      <c r="E533" t="str">
        <f t="shared" si="113"/>
        <v>OFF</v>
      </c>
      <c r="F533" s="13">
        <f t="shared" si="102"/>
        <v>43366</v>
      </c>
      <c r="G533" s="14" t="str">
        <f t="shared" si="114"/>
        <v>Avg of 4 NM Projects</v>
      </c>
      <c r="H533" s="15">
        <f t="shared" si="103"/>
        <v>2</v>
      </c>
      <c r="I533" s="93">
        <v>0</v>
      </c>
      <c r="J533">
        <f t="shared" si="104"/>
        <v>0</v>
      </c>
      <c r="K533" s="4">
        <v>17.64</v>
      </c>
      <c r="L533" s="4">
        <v>18.45</v>
      </c>
      <c r="M533" s="16">
        <f t="shared" si="105"/>
        <v>0</v>
      </c>
      <c r="N533">
        <f t="shared" si="106"/>
        <v>1</v>
      </c>
      <c r="O533">
        <f t="shared" si="107"/>
        <v>0</v>
      </c>
      <c r="P533" s="63">
        <f t="shared" si="108"/>
        <v>0</v>
      </c>
    </row>
    <row r="534" spans="1:18" x14ac:dyDescent="0.3">
      <c r="A534">
        <f t="shared" si="109"/>
        <v>2018</v>
      </c>
      <c r="B534">
        <f t="shared" si="110"/>
        <v>9</v>
      </c>
      <c r="C534">
        <f t="shared" si="111"/>
        <v>23</v>
      </c>
      <c r="D534">
        <f t="shared" si="112"/>
        <v>2</v>
      </c>
      <c r="E534" t="str">
        <f t="shared" si="113"/>
        <v>OFF</v>
      </c>
      <c r="F534" s="13">
        <f t="shared" si="102"/>
        <v>43366</v>
      </c>
      <c r="G534" s="14" t="str">
        <f t="shared" si="114"/>
        <v>Avg of 4 NM Projects</v>
      </c>
      <c r="H534" s="15">
        <f t="shared" si="103"/>
        <v>3</v>
      </c>
      <c r="I534" s="93">
        <v>0</v>
      </c>
      <c r="J534">
        <f t="shared" si="104"/>
        <v>0</v>
      </c>
      <c r="K534" s="4">
        <v>20.8</v>
      </c>
      <c r="L534" s="4">
        <v>18.989999999999998</v>
      </c>
      <c r="M534" s="16">
        <f t="shared" si="105"/>
        <v>0</v>
      </c>
      <c r="N534">
        <f t="shared" si="106"/>
        <v>1</v>
      </c>
      <c r="O534">
        <f t="shared" si="107"/>
        <v>0</v>
      </c>
      <c r="P534" s="63">
        <f t="shared" si="108"/>
        <v>0</v>
      </c>
    </row>
    <row r="535" spans="1:18" x14ac:dyDescent="0.3">
      <c r="A535">
        <f t="shared" si="109"/>
        <v>2018</v>
      </c>
      <c r="B535">
        <f t="shared" si="110"/>
        <v>9</v>
      </c>
      <c r="C535">
        <f t="shared" si="111"/>
        <v>23</v>
      </c>
      <c r="D535">
        <f t="shared" si="112"/>
        <v>2</v>
      </c>
      <c r="E535" t="str">
        <f t="shared" si="113"/>
        <v>OFF</v>
      </c>
      <c r="F535" s="13">
        <f t="shared" si="102"/>
        <v>43366</v>
      </c>
      <c r="G535" s="14" t="str">
        <f t="shared" si="114"/>
        <v>Avg of 4 NM Projects</v>
      </c>
      <c r="H535" s="15">
        <f t="shared" si="103"/>
        <v>4</v>
      </c>
      <c r="I535" s="93">
        <v>-0.26</v>
      </c>
      <c r="J535">
        <f t="shared" si="104"/>
        <v>-1.4606741573033708E-3</v>
      </c>
      <c r="K535" s="4">
        <v>21.25</v>
      </c>
      <c r="L535" s="4">
        <v>18.100000000000001</v>
      </c>
      <c r="M535" s="16">
        <f t="shared" si="105"/>
        <v>-4.7060000000000001E-3</v>
      </c>
      <c r="N535">
        <f t="shared" si="106"/>
        <v>0</v>
      </c>
      <c r="O535">
        <f t="shared" si="107"/>
        <v>0</v>
      </c>
      <c r="P535" s="63">
        <f t="shared" si="108"/>
        <v>0</v>
      </c>
    </row>
    <row r="536" spans="1:18" x14ac:dyDescent="0.3">
      <c r="A536">
        <f t="shared" si="109"/>
        <v>2018</v>
      </c>
      <c r="B536">
        <f t="shared" si="110"/>
        <v>9</v>
      </c>
      <c r="C536">
        <f t="shared" si="111"/>
        <v>23</v>
      </c>
      <c r="D536">
        <f t="shared" si="112"/>
        <v>2</v>
      </c>
      <c r="E536" t="str">
        <f t="shared" si="113"/>
        <v>OFF</v>
      </c>
      <c r="F536" s="13">
        <f t="shared" si="102"/>
        <v>43366</v>
      </c>
      <c r="G536" s="14" t="str">
        <f t="shared" si="114"/>
        <v>Avg of 4 NM Projects</v>
      </c>
      <c r="H536" s="15">
        <f t="shared" si="103"/>
        <v>5</v>
      </c>
      <c r="I536" s="93">
        <v>-0.13</v>
      </c>
      <c r="J536">
        <f t="shared" si="104"/>
        <v>-7.3033707865168538E-4</v>
      </c>
      <c r="K536" s="4">
        <v>20.420000000000002</v>
      </c>
      <c r="L536" s="4">
        <v>20.59</v>
      </c>
      <c r="M536" s="16">
        <f t="shared" si="105"/>
        <v>-2.6766999999999997E-3</v>
      </c>
      <c r="N536">
        <f t="shared" si="106"/>
        <v>0</v>
      </c>
      <c r="O536">
        <f t="shared" si="107"/>
        <v>0</v>
      </c>
      <c r="P536" s="63">
        <f t="shared" si="108"/>
        <v>0</v>
      </c>
    </row>
    <row r="537" spans="1:18" x14ac:dyDescent="0.3">
      <c r="A537">
        <f t="shared" si="109"/>
        <v>2018</v>
      </c>
      <c r="B537">
        <f t="shared" si="110"/>
        <v>9</v>
      </c>
      <c r="C537">
        <f t="shared" si="111"/>
        <v>23</v>
      </c>
      <c r="D537">
        <f t="shared" si="112"/>
        <v>2</v>
      </c>
      <c r="E537" t="str">
        <f t="shared" si="113"/>
        <v>OFF</v>
      </c>
      <c r="F537" s="13">
        <f t="shared" si="102"/>
        <v>43366</v>
      </c>
      <c r="G537" s="14" t="str">
        <f t="shared" si="114"/>
        <v>Avg of 4 NM Projects</v>
      </c>
      <c r="H537" s="15">
        <f t="shared" si="103"/>
        <v>6</v>
      </c>
      <c r="I537" s="93">
        <v>0</v>
      </c>
      <c r="J537">
        <f t="shared" si="104"/>
        <v>0</v>
      </c>
      <c r="K537" s="4">
        <v>21.25</v>
      </c>
      <c r="L537" s="4">
        <v>22.57</v>
      </c>
      <c r="M537" s="16">
        <f t="shared" si="105"/>
        <v>0</v>
      </c>
      <c r="N537">
        <f t="shared" si="106"/>
        <v>1</v>
      </c>
      <c r="O537">
        <f t="shared" si="107"/>
        <v>0</v>
      </c>
      <c r="P537" s="63">
        <f t="shared" si="108"/>
        <v>0</v>
      </c>
    </row>
    <row r="538" spans="1:18" x14ac:dyDescent="0.3">
      <c r="A538">
        <f t="shared" si="109"/>
        <v>2018</v>
      </c>
      <c r="B538">
        <f t="shared" si="110"/>
        <v>9</v>
      </c>
      <c r="C538">
        <f t="shared" si="111"/>
        <v>23</v>
      </c>
      <c r="D538">
        <f t="shared" si="112"/>
        <v>2</v>
      </c>
      <c r="E538" t="str">
        <f t="shared" si="113"/>
        <v>OFF</v>
      </c>
      <c r="F538" s="13">
        <f t="shared" si="102"/>
        <v>43366</v>
      </c>
      <c r="G538" s="14" t="str">
        <f t="shared" si="114"/>
        <v>Avg of 4 NM Projects</v>
      </c>
      <c r="H538" s="15">
        <f t="shared" si="103"/>
        <v>7</v>
      </c>
      <c r="I538" s="93">
        <v>-0.13</v>
      </c>
      <c r="J538">
        <f t="shared" si="104"/>
        <v>-7.3033707865168538E-4</v>
      </c>
      <c r="K538" s="4">
        <v>21.2</v>
      </c>
      <c r="L538" s="4">
        <v>19.25</v>
      </c>
      <c r="M538" s="16">
        <f t="shared" si="105"/>
        <v>-2.5025E-3</v>
      </c>
      <c r="N538">
        <f t="shared" si="106"/>
        <v>0</v>
      </c>
      <c r="O538">
        <f t="shared" si="107"/>
        <v>0</v>
      </c>
      <c r="P538" s="63">
        <f t="shared" si="108"/>
        <v>0</v>
      </c>
    </row>
    <row r="539" spans="1:18" x14ac:dyDescent="0.3">
      <c r="A539">
        <f t="shared" si="109"/>
        <v>2018</v>
      </c>
      <c r="B539">
        <f t="shared" si="110"/>
        <v>9</v>
      </c>
      <c r="C539">
        <f t="shared" si="111"/>
        <v>23</v>
      </c>
      <c r="D539">
        <f t="shared" si="112"/>
        <v>2</v>
      </c>
      <c r="E539" t="str">
        <f t="shared" si="113"/>
        <v>ON</v>
      </c>
      <c r="F539" s="13">
        <f t="shared" si="102"/>
        <v>43366</v>
      </c>
      <c r="G539" s="14" t="str">
        <f t="shared" si="114"/>
        <v>Avg of 4 NM Projects</v>
      </c>
      <c r="H539" s="15">
        <f t="shared" si="103"/>
        <v>8</v>
      </c>
      <c r="I539" s="93">
        <v>12.549999999999999</v>
      </c>
      <c r="J539">
        <f t="shared" si="104"/>
        <v>7.0505617977528079E-2</v>
      </c>
      <c r="K539" s="4">
        <v>23.28</v>
      </c>
      <c r="L539" s="4">
        <v>20.53</v>
      </c>
      <c r="M539" s="16">
        <f t="shared" si="105"/>
        <v>0.25765149999999998</v>
      </c>
      <c r="N539">
        <f t="shared" si="106"/>
        <v>0</v>
      </c>
      <c r="O539">
        <f t="shared" si="107"/>
        <v>0</v>
      </c>
      <c r="P539" s="63">
        <f t="shared" si="108"/>
        <v>0</v>
      </c>
    </row>
    <row r="540" spans="1:18" x14ac:dyDescent="0.3">
      <c r="A540">
        <f t="shared" si="109"/>
        <v>2018</v>
      </c>
      <c r="B540">
        <f t="shared" si="110"/>
        <v>9</v>
      </c>
      <c r="C540">
        <f t="shared" si="111"/>
        <v>23</v>
      </c>
      <c r="D540">
        <f t="shared" si="112"/>
        <v>2</v>
      </c>
      <c r="E540" t="str">
        <f t="shared" si="113"/>
        <v>ON</v>
      </c>
      <c r="F540" s="13">
        <f t="shared" si="102"/>
        <v>43366</v>
      </c>
      <c r="G540" s="14" t="str">
        <f t="shared" si="114"/>
        <v>Avg of 4 NM Projects</v>
      </c>
      <c r="H540" s="15">
        <f t="shared" si="103"/>
        <v>9</v>
      </c>
      <c r="I540" s="93">
        <v>40.200000000000003</v>
      </c>
      <c r="J540">
        <f t="shared" si="104"/>
        <v>0.2258426966292135</v>
      </c>
      <c r="K540" s="4">
        <v>27.47</v>
      </c>
      <c r="L540" s="4">
        <v>23.05</v>
      </c>
      <c r="M540" s="16">
        <f t="shared" si="105"/>
        <v>0.92661000000000016</v>
      </c>
      <c r="N540">
        <f t="shared" si="106"/>
        <v>0</v>
      </c>
      <c r="O540">
        <f t="shared" si="107"/>
        <v>0</v>
      </c>
      <c r="P540" s="63">
        <f t="shared" si="108"/>
        <v>0</v>
      </c>
    </row>
    <row r="541" spans="1:18" x14ac:dyDescent="0.3">
      <c r="A541">
        <f t="shared" si="109"/>
        <v>2018</v>
      </c>
      <c r="B541">
        <f t="shared" si="110"/>
        <v>9</v>
      </c>
      <c r="C541">
        <f t="shared" si="111"/>
        <v>23</v>
      </c>
      <c r="D541">
        <f t="shared" si="112"/>
        <v>2</v>
      </c>
      <c r="E541" t="str">
        <f t="shared" si="113"/>
        <v>ON</v>
      </c>
      <c r="F541" s="13">
        <f t="shared" ref="F541:F604" si="115">+F517+1</f>
        <v>43366</v>
      </c>
      <c r="G541" s="14" t="str">
        <f t="shared" si="114"/>
        <v>Avg of 4 NM Projects</v>
      </c>
      <c r="H541" s="15">
        <f t="shared" ref="H541:H604" si="116">H517</f>
        <v>10</v>
      </c>
      <c r="I541" s="93">
        <v>59.51</v>
      </c>
      <c r="J541">
        <f t="shared" si="104"/>
        <v>0.33432584269662918</v>
      </c>
      <c r="K541" s="4">
        <v>28.17</v>
      </c>
      <c r="L541" s="4">
        <v>25.56</v>
      </c>
      <c r="M541" s="16">
        <f t="shared" si="105"/>
        <v>1.5210755999999999</v>
      </c>
      <c r="N541">
        <f t="shared" si="106"/>
        <v>0</v>
      </c>
      <c r="O541">
        <f t="shared" si="107"/>
        <v>0</v>
      </c>
      <c r="P541" s="63">
        <f t="shared" si="108"/>
        <v>0</v>
      </c>
    </row>
    <row r="542" spans="1:18" x14ac:dyDescent="0.3">
      <c r="A542">
        <f t="shared" si="109"/>
        <v>2018</v>
      </c>
      <c r="B542">
        <f t="shared" si="110"/>
        <v>9</v>
      </c>
      <c r="C542">
        <f t="shared" si="111"/>
        <v>23</v>
      </c>
      <c r="D542">
        <f t="shared" si="112"/>
        <v>2</v>
      </c>
      <c r="E542" t="str">
        <f t="shared" si="113"/>
        <v>ON</v>
      </c>
      <c r="F542" s="13">
        <f t="shared" si="115"/>
        <v>43366</v>
      </c>
      <c r="G542" s="14" t="str">
        <f t="shared" si="114"/>
        <v>Avg of 4 NM Projects</v>
      </c>
      <c r="H542" s="15">
        <f t="shared" si="116"/>
        <v>11</v>
      </c>
      <c r="I542" s="93">
        <v>72.064999999999998</v>
      </c>
      <c r="J542">
        <f t="shared" si="104"/>
        <v>0.40485955056179773</v>
      </c>
      <c r="K542" s="4">
        <v>28.02</v>
      </c>
      <c r="L542" s="4">
        <v>26.18</v>
      </c>
      <c r="M542" s="16">
        <f t="shared" si="105"/>
        <v>1.8866616999999999</v>
      </c>
      <c r="N542">
        <f t="shared" si="106"/>
        <v>0</v>
      </c>
      <c r="O542">
        <f t="shared" si="107"/>
        <v>0</v>
      </c>
      <c r="P542" s="63">
        <f t="shared" si="108"/>
        <v>0</v>
      </c>
    </row>
    <row r="543" spans="1:18" x14ac:dyDescent="0.3">
      <c r="A543">
        <f t="shared" si="109"/>
        <v>2018</v>
      </c>
      <c r="B543">
        <f t="shared" si="110"/>
        <v>9</v>
      </c>
      <c r="C543">
        <f t="shared" si="111"/>
        <v>23</v>
      </c>
      <c r="D543">
        <f t="shared" si="112"/>
        <v>2</v>
      </c>
      <c r="E543" t="str">
        <f t="shared" si="113"/>
        <v>ON</v>
      </c>
      <c r="F543" s="13">
        <f t="shared" si="115"/>
        <v>43366</v>
      </c>
      <c r="G543" s="14" t="str">
        <f t="shared" si="114"/>
        <v>Avg of 4 NM Projects</v>
      </c>
      <c r="H543" s="15">
        <f t="shared" si="116"/>
        <v>12</v>
      </c>
      <c r="I543" s="93">
        <v>71.164999999999992</v>
      </c>
      <c r="J543">
        <f t="shared" si="104"/>
        <v>0.39980337078651679</v>
      </c>
      <c r="K543" s="4">
        <v>31.07</v>
      </c>
      <c r="L543" s="4">
        <v>23.05</v>
      </c>
      <c r="M543" s="16">
        <f t="shared" si="105"/>
        <v>1.64035325</v>
      </c>
      <c r="N543">
        <f t="shared" si="106"/>
        <v>0</v>
      </c>
      <c r="O543">
        <f t="shared" si="107"/>
        <v>0</v>
      </c>
      <c r="P543" s="63">
        <f t="shared" si="108"/>
        <v>0</v>
      </c>
    </row>
    <row r="544" spans="1:18" x14ac:dyDescent="0.3">
      <c r="A544">
        <f t="shared" si="109"/>
        <v>2018</v>
      </c>
      <c r="B544">
        <f t="shared" si="110"/>
        <v>9</v>
      </c>
      <c r="C544">
        <f t="shared" si="111"/>
        <v>23</v>
      </c>
      <c r="D544">
        <f t="shared" si="112"/>
        <v>2</v>
      </c>
      <c r="E544" t="str">
        <f t="shared" si="113"/>
        <v>ON</v>
      </c>
      <c r="F544" s="13">
        <f t="shared" si="115"/>
        <v>43366</v>
      </c>
      <c r="G544" s="14" t="str">
        <f t="shared" si="114"/>
        <v>Avg of 4 NM Projects</v>
      </c>
      <c r="H544" s="15">
        <f t="shared" si="116"/>
        <v>13</v>
      </c>
      <c r="I544" s="93">
        <v>80.509999999999991</v>
      </c>
      <c r="J544">
        <f t="shared" si="104"/>
        <v>0.45230337078651678</v>
      </c>
      <c r="K544" s="4">
        <v>31.29</v>
      </c>
      <c r="L544" s="4">
        <v>20.61</v>
      </c>
      <c r="M544" s="16">
        <f t="shared" si="105"/>
        <v>1.6593110999999996</v>
      </c>
      <c r="N544">
        <f t="shared" si="106"/>
        <v>0</v>
      </c>
      <c r="O544">
        <f t="shared" si="107"/>
        <v>0</v>
      </c>
      <c r="P544" s="63">
        <f t="shared" si="108"/>
        <v>0</v>
      </c>
    </row>
    <row r="545" spans="1:18" x14ac:dyDescent="0.3">
      <c r="A545">
        <f t="shared" si="109"/>
        <v>2018</v>
      </c>
      <c r="B545">
        <f t="shared" si="110"/>
        <v>9</v>
      </c>
      <c r="C545">
        <f t="shared" si="111"/>
        <v>23</v>
      </c>
      <c r="D545">
        <f t="shared" si="112"/>
        <v>2</v>
      </c>
      <c r="E545" t="str">
        <f t="shared" si="113"/>
        <v>ON</v>
      </c>
      <c r="F545" s="13">
        <f t="shared" si="115"/>
        <v>43366</v>
      </c>
      <c r="G545" s="14" t="str">
        <f t="shared" si="114"/>
        <v>Avg of 4 NM Projects</v>
      </c>
      <c r="H545" s="15">
        <f t="shared" si="116"/>
        <v>14</v>
      </c>
      <c r="I545" s="93">
        <v>68.349999999999994</v>
      </c>
      <c r="J545">
        <f t="shared" si="104"/>
        <v>0.38398876404494381</v>
      </c>
      <c r="K545" s="4">
        <v>29.04</v>
      </c>
      <c r="L545" s="4">
        <v>19.239999999999998</v>
      </c>
      <c r="M545" s="16">
        <f t="shared" si="105"/>
        <v>1.3150539999999999</v>
      </c>
      <c r="N545">
        <f t="shared" si="106"/>
        <v>0</v>
      </c>
      <c r="O545">
        <f t="shared" si="107"/>
        <v>0</v>
      </c>
      <c r="P545" s="63">
        <f t="shared" si="108"/>
        <v>0</v>
      </c>
    </row>
    <row r="546" spans="1:18" x14ac:dyDescent="0.3">
      <c r="A546">
        <f t="shared" si="109"/>
        <v>2018</v>
      </c>
      <c r="B546">
        <f t="shared" si="110"/>
        <v>9</v>
      </c>
      <c r="C546">
        <f t="shared" si="111"/>
        <v>23</v>
      </c>
      <c r="D546">
        <f t="shared" si="112"/>
        <v>2</v>
      </c>
      <c r="E546" t="str">
        <f t="shared" si="113"/>
        <v>ON</v>
      </c>
      <c r="F546" s="13">
        <f t="shared" si="115"/>
        <v>43366</v>
      </c>
      <c r="G546" s="14" t="str">
        <f t="shared" si="114"/>
        <v>Avg of 4 NM Projects</v>
      </c>
      <c r="H546" s="15">
        <f t="shared" si="116"/>
        <v>15</v>
      </c>
      <c r="I546" s="93">
        <v>60.805</v>
      </c>
      <c r="J546">
        <f t="shared" si="104"/>
        <v>0.3416011235955056</v>
      </c>
      <c r="K546" s="4">
        <v>27.34</v>
      </c>
      <c r="L546" s="4">
        <v>17.510000000000002</v>
      </c>
      <c r="M546" s="16">
        <f t="shared" si="105"/>
        <v>1.0646955500000002</v>
      </c>
      <c r="N546">
        <f t="shared" si="106"/>
        <v>0</v>
      </c>
      <c r="O546">
        <f t="shared" si="107"/>
        <v>0</v>
      </c>
      <c r="P546" s="63">
        <f t="shared" si="108"/>
        <v>0</v>
      </c>
    </row>
    <row r="547" spans="1:18" x14ac:dyDescent="0.3">
      <c r="A547">
        <f t="shared" si="109"/>
        <v>2018</v>
      </c>
      <c r="B547">
        <f t="shared" si="110"/>
        <v>9</v>
      </c>
      <c r="C547">
        <f t="shared" si="111"/>
        <v>23</v>
      </c>
      <c r="D547">
        <f t="shared" si="112"/>
        <v>2</v>
      </c>
      <c r="E547" t="str">
        <f t="shared" si="113"/>
        <v>ON</v>
      </c>
      <c r="F547" s="13">
        <f t="shared" si="115"/>
        <v>43366</v>
      </c>
      <c r="G547" s="14" t="str">
        <f t="shared" si="114"/>
        <v>Avg of 4 NM Projects</v>
      </c>
      <c r="H547" s="15">
        <f t="shared" si="116"/>
        <v>16</v>
      </c>
      <c r="I547" s="93">
        <v>48.13</v>
      </c>
      <c r="J547">
        <f t="shared" si="104"/>
        <v>0.27039325842696632</v>
      </c>
      <c r="K547" s="4">
        <v>29.2</v>
      </c>
      <c r="L547" s="4">
        <v>19.12</v>
      </c>
      <c r="M547" s="16">
        <f t="shared" si="105"/>
        <v>0.92024560000000011</v>
      </c>
      <c r="N547">
        <f t="shared" si="106"/>
        <v>0</v>
      </c>
      <c r="O547">
        <f t="shared" si="107"/>
        <v>0</v>
      </c>
      <c r="P547" s="63">
        <f t="shared" si="108"/>
        <v>0</v>
      </c>
    </row>
    <row r="548" spans="1:18" x14ac:dyDescent="0.3">
      <c r="A548">
        <f t="shared" si="109"/>
        <v>2018</v>
      </c>
      <c r="B548">
        <f t="shared" si="110"/>
        <v>9</v>
      </c>
      <c r="C548">
        <f t="shared" si="111"/>
        <v>23</v>
      </c>
      <c r="D548">
        <f t="shared" si="112"/>
        <v>2</v>
      </c>
      <c r="E548" t="str">
        <f t="shared" si="113"/>
        <v>ON</v>
      </c>
      <c r="F548" s="13">
        <f t="shared" si="115"/>
        <v>43366</v>
      </c>
      <c r="G548" s="14" t="str">
        <f t="shared" si="114"/>
        <v>Avg of 4 NM Projects</v>
      </c>
      <c r="H548" s="15">
        <f t="shared" si="116"/>
        <v>17</v>
      </c>
      <c r="I548" s="93">
        <v>27.77</v>
      </c>
      <c r="J548">
        <f t="shared" si="104"/>
        <v>0.15601123595505617</v>
      </c>
      <c r="K548" s="4">
        <v>31.02</v>
      </c>
      <c r="L548" s="4">
        <v>20.25</v>
      </c>
      <c r="M548" s="16">
        <f t="shared" si="105"/>
        <v>0.56234249999999997</v>
      </c>
      <c r="N548">
        <f t="shared" si="106"/>
        <v>0</v>
      </c>
      <c r="O548">
        <f t="shared" si="107"/>
        <v>0</v>
      </c>
      <c r="P548" s="63">
        <f t="shared" si="108"/>
        <v>0</v>
      </c>
    </row>
    <row r="549" spans="1:18" x14ac:dyDescent="0.3">
      <c r="A549">
        <f t="shared" si="109"/>
        <v>2018</v>
      </c>
      <c r="B549">
        <f t="shared" si="110"/>
        <v>9</v>
      </c>
      <c r="C549">
        <f t="shared" si="111"/>
        <v>23</v>
      </c>
      <c r="D549">
        <f t="shared" si="112"/>
        <v>2</v>
      </c>
      <c r="E549" t="str">
        <f t="shared" si="113"/>
        <v>ON</v>
      </c>
      <c r="F549" s="13">
        <f t="shared" si="115"/>
        <v>43366</v>
      </c>
      <c r="G549" s="14" t="str">
        <f t="shared" si="114"/>
        <v>Avg of 4 NM Projects</v>
      </c>
      <c r="H549" s="15">
        <f t="shared" si="116"/>
        <v>18</v>
      </c>
      <c r="I549" s="93">
        <v>15.74</v>
      </c>
      <c r="J549">
        <f t="shared" si="104"/>
        <v>8.8426966292134826E-2</v>
      </c>
      <c r="K549" s="4">
        <v>31.28</v>
      </c>
      <c r="L549" s="4">
        <v>22.46</v>
      </c>
      <c r="M549" s="16">
        <f t="shared" si="105"/>
        <v>0.35352040000000001</v>
      </c>
      <c r="N549">
        <f t="shared" si="106"/>
        <v>0</v>
      </c>
      <c r="O549">
        <f t="shared" si="107"/>
        <v>0</v>
      </c>
      <c r="P549" s="63">
        <f t="shared" si="108"/>
        <v>0</v>
      </c>
    </row>
    <row r="550" spans="1:18" x14ac:dyDescent="0.3">
      <c r="A550">
        <f t="shared" si="109"/>
        <v>2018</v>
      </c>
      <c r="B550">
        <f t="shared" si="110"/>
        <v>9</v>
      </c>
      <c r="C550">
        <f t="shared" si="111"/>
        <v>23</v>
      </c>
      <c r="D550">
        <f t="shared" si="112"/>
        <v>2</v>
      </c>
      <c r="E550" t="str">
        <f t="shared" si="113"/>
        <v>ON</v>
      </c>
      <c r="F550" s="13">
        <f t="shared" si="115"/>
        <v>43366</v>
      </c>
      <c r="G550" s="14" t="str">
        <f t="shared" si="114"/>
        <v>Avg of 4 NM Projects</v>
      </c>
      <c r="H550" s="15">
        <f t="shared" si="116"/>
        <v>19</v>
      </c>
      <c r="I550" s="93">
        <v>1.2850000000000001</v>
      </c>
      <c r="J550">
        <f t="shared" si="104"/>
        <v>7.2191011235955066E-3</v>
      </c>
      <c r="K550" s="4">
        <v>33.159999999999997</v>
      </c>
      <c r="L550" s="4">
        <v>31.98</v>
      </c>
      <c r="M550" s="16">
        <f t="shared" si="105"/>
        <v>4.1094300000000007E-2</v>
      </c>
      <c r="N550">
        <f t="shared" si="106"/>
        <v>0</v>
      </c>
      <c r="O550">
        <f t="shared" si="107"/>
        <v>0</v>
      </c>
      <c r="P550" s="63">
        <f t="shared" si="108"/>
        <v>0</v>
      </c>
    </row>
    <row r="551" spans="1:18" x14ac:dyDescent="0.3">
      <c r="A551">
        <f t="shared" si="109"/>
        <v>2018</v>
      </c>
      <c r="B551">
        <f t="shared" si="110"/>
        <v>9</v>
      </c>
      <c r="C551">
        <f t="shared" si="111"/>
        <v>23</v>
      </c>
      <c r="D551">
        <f t="shared" si="112"/>
        <v>2</v>
      </c>
      <c r="E551" t="str">
        <f t="shared" si="113"/>
        <v>ON</v>
      </c>
      <c r="F551" s="13">
        <f t="shared" si="115"/>
        <v>43366</v>
      </c>
      <c r="G551" s="14" t="str">
        <f t="shared" si="114"/>
        <v>Avg of 4 NM Projects</v>
      </c>
      <c r="H551" s="15">
        <f t="shared" si="116"/>
        <v>20</v>
      </c>
      <c r="I551" s="93">
        <v>0</v>
      </c>
      <c r="J551">
        <f t="shared" si="104"/>
        <v>0</v>
      </c>
      <c r="K551" s="4">
        <v>49.41</v>
      </c>
      <c r="L551" s="4">
        <v>40.85</v>
      </c>
      <c r="M551" s="16">
        <f t="shared" si="105"/>
        <v>0</v>
      </c>
      <c r="N551">
        <f t="shared" si="106"/>
        <v>1</v>
      </c>
      <c r="O551">
        <f t="shared" si="107"/>
        <v>0</v>
      </c>
      <c r="P551" s="63">
        <f t="shared" si="108"/>
        <v>0</v>
      </c>
    </row>
    <row r="552" spans="1:18" x14ac:dyDescent="0.3">
      <c r="A552">
        <f t="shared" si="109"/>
        <v>2018</v>
      </c>
      <c r="B552">
        <f t="shared" si="110"/>
        <v>9</v>
      </c>
      <c r="C552">
        <f t="shared" si="111"/>
        <v>23</v>
      </c>
      <c r="D552">
        <f t="shared" si="112"/>
        <v>2</v>
      </c>
      <c r="E552" t="str">
        <f t="shared" si="113"/>
        <v>ON</v>
      </c>
      <c r="F552" s="13">
        <f t="shared" si="115"/>
        <v>43366</v>
      </c>
      <c r="G552" s="14" t="str">
        <f t="shared" si="114"/>
        <v>Avg of 4 NM Projects</v>
      </c>
      <c r="H552" s="15">
        <f t="shared" si="116"/>
        <v>21</v>
      </c>
      <c r="I552" s="93">
        <v>-0.13</v>
      </c>
      <c r="J552">
        <f t="shared" si="104"/>
        <v>-7.3033707865168538E-4</v>
      </c>
      <c r="K552" s="4">
        <v>36.74</v>
      </c>
      <c r="L552" s="4">
        <v>27.86</v>
      </c>
      <c r="M552" s="16">
        <f t="shared" si="105"/>
        <v>-3.6218000000000001E-3</v>
      </c>
      <c r="N552">
        <f t="shared" si="106"/>
        <v>0</v>
      </c>
      <c r="O552">
        <f t="shared" si="107"/>
        <v>0</v>
      </c>
      <c r="P552" s="63">
        <f t="shared" si="108"/>
        <v>0</v>
      </c>
    </row>
    <row r="553" spans="1:18" x14ac:dyDescent="0.3">
      <c r="A553">
        <f t="shared" si="109"/>
        <v>2018</v>
      </c>
      <c r="B553">
        <f t="shared" si="110"/>
        <v>9</v>
      </c>
      <c r="C553">
        <f t="shared" si="111"/>
        <v>23</v>
      </c>
      <c r="D553">
        <f t="shared" si="112"/>
        <v>2</v>
      </c>
      <c r="E553" t="str">
        <f t="shared" si="113"/>
        <v>ON</v>
      </c>
      <c r="F553" s="13">
        <f t="shared" si="115"/>
        <v>43366</v>
      </c>
      <c r="G553" s="14" t="str">
        <f t="shared" si="114"/>
        <v>Avg of 4 NM Projects</v>
      </c>
      <c r="H553" s="15">
        <f t="shared" si="116"/>
        <v>22</v>
      </c>
      <c r="I553" s="93">
        <v>-0.13</v>
      </c>
      <c r="J553">
        <f t="shared" si="104"/>
        <v>-7.3033707865168538E-4</v>
      </c>
      <c r="K553" s="4">
        <v>30.76</v>
      </c>
      <c r="L553" s="4">
        <v>21.37</v>
      </c>
      <c r="M553" s="16">
        <f t="shared" si="105"/>
        <v>-2.7781000000000004E-3</v>
      </c>
      <c r="N553">
        <f t="shared" si="106"/>
        <v>0</v>
      </c>
      <c r="O553">
        <f t="shared" si="107"/>
        <v>0</v>
      </c>
      <c r="P553" s="63">
        <f t="shared" si="108"/>
        <v>0</v>
      </c>
    </row>
    <row r="554" spans="1:18" x14ac:dyDescent="0.3">
      <c r="A554">
        <f t="shared" si="109"/>
        <v>2018</v>
      </c>
      <c r="B554">
        <f t="shared" si="110"/>
        <v>9</v>
      </c>
      <c r="C554">
        <f t="shared" si="111"/>
        <v>23</v>
      </c>
      <c r="D554">
        <f t="shared" si="112"/>
        <v>2</v>
      </c>
      <c r="E554" t="str">
        <f t="shared" si="113"/>
        <v>ON</v>
      </c>
      <c r="F554" s="13">
        <f t="shared" si="115"/>
        <v>43366</v>
      </c>
      <c r="G554" s="14" t="str">
        <f t="shared" si="114"/>
        <v>Avg of 4 NM Projects</v>
      </c>
      <c r="H554" s="15">
        <f t="shared" si="116"/>
        <v>23</v>
      </c>
      <c r="I554" s="93">
        <v>0</v>
      </c>
      <c r="J554">
        <f t="shared" si="104"/>
        <v>0</v>
      </c>
      <c r="K554" s="4">
        <v>22.71</v>
      </c>
      <c r="L554" s="4">
        <v>10.96</v>
      </c>
      <c r="M554" s="16">
        <f t="shared" si="105"/>
        <v>0</v>
      </c>
      <c r="N554">
        <f t="shared" si="106"/>
        <v>1</v>
      </c>
      <c r="O554">
        <f t="shared" si="107"/>
        <v>0</v>
      </c>
      <c r="P554" s="63">
        <f t="shared" si="108"/>
        <v>0</v>
      </c>
    </row>
    <row r="555" spans="1:18" x14ac:dyDescent="0.3">
      <c r="A555">
        <f t="shared" si="109"/>
        <v>2018</v>
      </c>
      <c r="B555">
        <f t="shared" si="110"/>
        <v>9</v>
      </c>
      <c r="C555">
        <f t="shared" si="111"/>
        <v>23</v>
      </c>
      <c r="D555">
        <f t="shared" si="112"/>
        <v>2</v>
      </c>
      <c r="E555" t="str">
        <f t="shared" si="113"/>
        <v>OFF</v>
      </c>
      <c r="F555" s="13">
        <f t="shared" si="115"/>
        <v>43366</v>
      </c>
      <c r="G555" s="14" t="str">
        <f t="shared" si="114"/>
        <v>Avg of 4 NM Projects</v>
      </c>
      <c r="H555" s="15">
        <f t="shared" si="116"/>
        <v>24</v>
      </c>
      <c r="I555" s="93">
        <v>-0.26</v>
      </c>
      <c r="J555">
        <f t="shared" si="104"/>
        <v>-1.4606741573033708E-3</v>
      </c>
      <c r="K555" s="4">
        <v>21.02</v>
      </c>
      <c r="L555" s="4">
        <v>3.69</v>
      </c>
      <c r="M555" s="16">
        <f t="shared" si="105"/>
        <v>-9.5940000000000001E-4</v>
      </c>
      <c r="N555">
        <f t="shared" si="106"/>
        <v>0</v>
      </c>
      <c r="O555">
        <f t="shared" si="107"/>
        <v>0</v>
      </c>
      <c r="P555" s="63">
        <f t="shared" si="108"/>
        <v>0</v>
      </c>
    </row>
    <row r="556" spans="1:18" x14ac:dyDescent="0.3">
      <c r="A556">
        <f t="shared" si="109"/>
        <v>2018</v>
      </c>
      <c r="B556">
        <f t="shared" si="110"/>
        <v>9</v>
      </c>
      <c r="C556">
        <f t="shared" si="111"/>
        <v>24</v>
      </c>
      <c r="D556">
        <f t="shared" si="112"/>
        <v>3</v>
      </c>
      <c r="E556" t="str">
        <f t="shared" si="113"/>
        <v>OFF</v>
      </c>
      <c r="F556" s="13">
        <f t="shared" si="115"/>
        <v>43367</v>
      </c>
      <c r="G556" s="14" t="str">
        <f t="shared" si="114"/>
        <v>Avg of 4 NM Projects</v>
      </c>
      <c r="H556" s="15">
        <f t="shared" si="116"/>
        <v>1</v>
      </c>
      <c r="I556" s="93">
        <v>-0.13</v>
      </c>
      <c r="J556">
        <f t="shared" si="104"/>
        <v>-7.3033707865168538E-4</v>
      </c>
      <c r="K556" s="4">
        <v>17.489999999999998</v>
      </c>
      <c r="L556" s="4">
        <v>2.99</v>
      </c>
      <c r="M556" s="16">
        <f t="shared" si="105"/>
        <v>-3.8870000000000007E-4</v>
      </c>
      <c r="N556">
        <f t="shared" si="106"/>
        <v>0</v>
      </c>
      <c r="O556">
        <f t="shared" si="107"/>
        <v>0</v>
      </c>
      <c r="P556" s="63">
        <f t="shared" si="108"/>
        <v>0</v>
      </c>
      <c r="Q556" s="34"/>
      <c r="R556" s="34"/>
    </row>
    <row r="557" spans="1:18" x14ac:dyDescent="0.3">
      <c r="A557">
        <f t="shared" si="109"/>
        <v>2018</v>
      </c>
      <c r="B557">
        <f t="shared" si="110"/>
        <v>9</v>
      </c>
      <c r="C557">
        <f t="shared" si="111"/>
        <v>24</v>
      </c>
      <c r="D557">
        <f t="shared" si="112"/>
        <v>3</v>
      </c>
      <c r="E557" t="str">
        <f t="shared" si="113"/>
        <v>OFF</v>
      </c>
      <c r="F557" s="13">
        <f t="shared" si="115"/>
        <v>43367</v>
      </c>
      <c r="G557" s="14" t="str">
        <f t="shared" si="114"/>
        <v>Avg of 4 NM Projects</v>
      </c>
      <c r="H557" s="15">
        <f t="shared" si="116"/>
        <v>2</v>
      </c>
      <c r="I557" s="93">
        <v>-0.13</v>
      </c>
      <c r="J557">
        <f t="shared" si="104"/>
        <v>-7.3033707865168538E-4</v>
      </c>
      <c r="K557" s="4">
        <v>17.600000000000001</v>
      </c>
      <c r="L557" s="4">
        <v>6.57</v>
      </c>
      <c r="M557" s="16">
        <f t="shared" si="105"/>
        <v>-8.5410000000000011E-4</v>
      </c>
      <c r="N557">
        <f t="shared" si="106"/>
        <v>0</v>
      </c>
      <c r="O557">
        <f t="shared" si="107"/>
        <v>0</v>
      </c>
      <c r="P557" s="63">
        <f t="shared" si="108"/>
        <v>0</v>
      </c>
    </row>
    <row r="558" spans="1:18" x14ac:dyDescent="0.3">
      <c r="A558">
        <f t="shared" si="109"/>
        <v>2018</v>
      </c>
      <c r="B558">
        <f t="shared" si="110"/>
        <v>9</v>
      </c>
      <c r="C558">
        <f t="shared" si="111"/>
        <v>24</v>
      </c>
      <c r="D558">
        <f t="shared" si="112"/>
        <v>3</v>
      </c>
      <c r="E558" t="str">
        <f t="shared" si="113"/>
        <v>OFF</v>
      </c>
      <c r="F558" s="13">
        <f t="shared" si="115"/>
        <v>43367</v>
      </c>
      <c r="G558" s="14" t="str">
        <f t="shared" si="114"/>
        <v>Avg of 4 NM Projects</v>
      </c>
      <c r="H558" s="15">
        <f t="shared" si="116"/>
        <v>3</v>
      </c>
      <c r="I558" s="93">
        <v>0</v>
      </c>
      <c r="J558">
        <f t="shared" si="104"/>
        <v>0</v>
      </c>
      <c r="K558" s="4">
        <v>16.66</v>
      </c>
      <c r="L558" s="4">
        <v>1.21</v>
      </c>
      <c r="M558" s="16">
        <f t="shared" si="105"/>
        <v>0</v>
      </c>
      <c r="N558">
        <f t="shared" si="106"/>
        <v>1</v>
      </c>
      <c r="O558">
        <f t="shared" si="107"/>
        <v>0</v>
      </c>
      <c r="P558" s="63">
        <f t="shared" si="108"/>
        <v>0</v>
      </c>
    </row>
    <row r="559" spans="1:18" x14ac:dyDescent="0.3">
      <c r="A559">
        <f t="shared" si="109"/>
        <v>2018</v>
      </c>
      <c r="B559">
        <f t="shared" si="110"/>
        <v>9</v>
      </c>
      <c r="C559">
        <f t="shared" si="111"/>
        <v>24</v>
      </c>
      <c r="D559">
        <f t="shared" si="112"/>
        <v>3</v>
      </c>
      <c r="E559" t="str">
        <f t="shared" si="113"/>
        <v>OFF</v>
      </c>
      <c r="F559" s="13">
        <f t="shared" si="115"/>
        <v>43367</v>
      </c>
      <c r="G559" s="14" t="str">
        <f t="shared" si="114"/>
        <v>Avg of 4 NM Projects</v>
      </c>
      <c r="H559" s="15">
        <f t="shared" si="116"/>
        <v>4</v>
      </c>
      <c r="I559" s="93">
        <v>-0.13</v>
      </c>
      <c r="J559">
        <f t="shared" si="104"/>
        <v>-7.3033707865168538E-4</v>
      </c>
      <c r="K559" s="4">
        <v>13.76</v>
      </c>
      <c r="L559" s="4">
        <v>18.940000000000001</v>
      </c>
      <c r="M559" s="16">
        <f t="shared" si="105"/>
        <v>-2.4622000000000003E-3</v>
      </c>
      <c r="N559">
        <f t="shared" si="106"/>
        <v>0</v>
      </c>
      <c r="O559">
        <f t="shared" si="107"/>
        <v>0</v>
      </c>
      <c r="P559" s="63">
        <f t="shared" si="108"/>
        <v>0</v>
      </c>
    </row>
    <row r="560" spans="1:18" x14ac:dyDescent="0.3">
      <c r="A560">
        <f t="shared" si="109"/>
        <v>2018</v>
      </c>
      <c r="B560">
        <f t="shared" si="110"/>
        <v>9</v>
      </c>
      <c r="C560">
        <f t="shared" si="111"/>
        <v>24</v>
      </c>
      <c r="D560">
        <f t="shared" si="112"/>
        <v>3</v>
      </c>
      <c r="E560" t="str">
        <f t="shared" si="113"/>
        <v>OFF</v>
      </c>
      <c r="F560" s="13">
        <f t="shared" si="115"/>
        <v>43367</v>
      </c>
      <c r="G560" s="14" t="str">
        <f t="shared" si="114"/>
        <v>Avg of 4 NM Projects</v>
      </c>
      <c r="H560" s="15">
        <f t="shared" si="116"/>
        <v>5</v>
      </c>
      <c r="I560" s="93">
        <v>-0.26</v>
      </c>
      <c r="J560">
        <f t="shared" si="104"/>
        <v>-1.4606741573033708E-3</v>
      </c>
      <c r="K560" s="4">
        <v>16.649999999999999</v>
      </c>
      <c r="L560" s="4">
        <v>9.19</v>
      </c>
      <c r="M560" s="16">
        <f t="shared" si="105"/>
        <v>-2.3893999999999999E-3</v>
      </c>
      <c r="N560">
        <f t="shared" si="106"/>
        <v>0</v>
      </c>
      <c r="O560">
        <f t="shared" si="107"/>
        <v>0</v>
      </c>
      <c r="P560" s="63">
        <f t="shared" si="108"/>
        <v>0</v>
      </c>
    </row>
    <row r="561" spans="1:16" x14ac:dyDescent="0.3">
      <c r="A561">
        <f t="shared" si="109"/>
        <v>2018</v>
      </c>
      <c r="B561">
        <f t="shared" si="110"/>
        <v>9</v>
      </c>
      <c r="C561">
        <f t="shared" si="111"/>
        <v>24</v>
      </c>
      <c r="D561">
        <f t="shared" si="112"/>
        <v>3</v>
      </c>
      <c r="E561" t="str">
        <f t="shared" si="113"/>
        <v>OFF</v>
      </c>
      <c r="F561" s="13">
        <f t="shared" si="115"/>
        <v>43367</v>
      </c>
      <c r="G561" s="14" t="str">
        <f t="shared" si="114"/>
        <v>Avg of 4 NM Projects</v>
      </c>
      <c r="H561" s="15">
        <f t="shared" si="116"/>
        <v>6</v>
      </c>
      <c r="I561" s="93">
        <v>0</v>
      </c>
      <c r="J561">
        <f t="shared" si="104"/>
        <v>0</v>
      </c>
      <c r="K561" s="4">
        <v>19.13</v>
      </c>
      <c r="L561" s="4">
        <v>13.25</v>
      </c>
      <c r="M561" s="16">
        <f t="shared" si="105"/>
        <v>0</v>
      </c>
      <c r="N561">
        <f t="shared" si="106"/>
        <v>1</v>
      </c>
      <c r="O561">
        <f t="shared" si="107"/>
        <v>0</v>
      </c>
      <c r="P561" s="63">
        <f t="shared" si="108"/>
        <v>0</v>
      </c>
    </row>
    <row r="562" spans="1:16" x14ac:dyDescent="0.3">
      <c r="A562">
        <f t="shared" si="109"/>
        <v>2018</v>
      </c>
      <c r="B562">
        <f t="shared" si="110"/>
        <v>9</v>
      </c>
      <c r="C562">
        <f t="shared" si="111"/>
        <v>24</v>
      </c>
      <c r="D562">
        <f t="shared" si="112"/>
        <v>3</v>
      </c>
      <c r="E562" t="str">
        <f t="shared" si="113"/>
        <v>OFF</v>
      </c>
      <c r="F562" s="13">
        <f t="shared" si="115"/>
        <v>43367</v>
      </c>
      <c r="G562" s="14" t="str">
        <f t="shared" si="114"/>
        <v>Avg of 4 NM Projects</v>
      </c>
      <c r="H562" s="15">
        <f t="shared" si="116"/>
        <v>7</v>
      </c>
      <c r="I562" s="93">
        <v>-0.13</v>
      </c>
      <c r="J562">
        <f t="shared" si="104"/>
        <v>-7.3033707865168538E-4</v>
      </c>
      <c r="K562" s="4">
        <v>29.04</v>
      </c>
      <c r="L562" s="4">
        <v>22.94</v>
      </c>
      <c r="M562" s="16">
        <f t="shared" si="105"/>
        <v>-2.9822000000000004E-3</v>
      </c>
      <c r="N562">
        <f t="shared" si="106"/>
        <v>0</v>
      </c>
      <c r="O562">
        <f t="shared" si="107"/>
        <v>0</v>
      </c>
      <c r="P562" s="63">
        <f t="shared" si="108"/>
        <v>0</v>
      </c>
    </row>
    <row r="563" spans="1:16" x14ac:dyDescent="0.3">
      <c r="A563">
        <f t="shared" si="109"/>
        <v>2018</v>
      </c>
      <c r="B563">
        <f t="shared" si="110"/>
        <v>9</v>
      </c>
      <c r="C563">
        <f t="shared" si="111"/>
        <v>24</v>
      </c>
      <c r="D563">
        <f t="shared" si="112"/>
        <v>3</v>
      </c>
      <c r="E563" t="str">
        <f t="shared" si="113"/>
        <v>ON</v>
      </c>
      <c r="F563" s="13">
        <f t="shared" si="115"/>
        <v>43367</v>
      </c>
      <c r="G563" s="14" t="str">
        <f t="shared" si="114"/>
        <v>Avg of 4 NM Projects</v>
      </c>
      <c r="H563" s="15">
        <f t="shared" si="116"/>
        <v>8</v>
      </c>
      <c r="I563" s="93">
        <v>7.9350000000000005</v>
      </c>
      <c r="J563">
        <f t="shared" si="104"/>
        <v>4.457865168539326E-2</v>
      </c>
      <c r="K563" s="4">
        <v>31.09</v>
      </c>
      <c r="L563" s="4">
        <v>19.97</v>
      </c>
      <c r="M563" s="16">
        <f t="shared" si="105"/>
        <v>0.15846194999999999</v>
      </c>
      <c r="N563">
        <f t="shared" si="106"/>
        <v>0</v>
      </c>
      <c r="O563">
        <f t="shared" si="107"/>
        <v>0</v>
      </c>
      <c r="P563" s="63">
        <f t="shared" si="108"/>
        <v>0</v>
      </c>
    </row>
    <row r="564" spans="1:16" x14ac:dyDescent="0.3">
      <c r="A564">
        <f t="shared" si="109"/>
        <v>2018</v>
      </c>
      <c r="B564">
        <f t="shared" si="110"/>
        <v>9</v>
      </c>
      <c r="C564">
        <f t="shared" si="111"/>
        <v>24</v>
      </c>
      <c r="D564">
        <f t="shared" si="112"/>
        <v>3</v>
      </c>
      <c r="E564" t="str">
        <f t="shared" si="113"/>
        <v>ON</v>
      </c>
      <c r="F564" s="13">
        <f t="shared" si="115"/>
        <v>43367</v>
      </c>
      <c r="G564" s="14" t="str">
        <f t="shared" si="114"/>
        <v>Avg of 4 NM Projects</v>
      </c>
      <c r="H564" s="15">
        <f t="shared" si="116"/>
        <v>9</v>
      </c>
      <c r="I564" s="93">
        <v>39.164999999999992</v>
      </c>
      <c r="J564">
        <f t="shared" si="104"/>
        <v>0.22002808988764042</v>
      </c>
      <c r="K564" s="4">
        <v>23.48</v>
      </c>
      <c r="L564" s="4">
        <v>18.149999999999999</v>
      </c>
      <c r="M564" s="16">
        <f t="shared" si="105"/>
        <v>0.7108447499999998</v>
      </c>
      <c r="N564">
        <f t="shared" si="106"/>
        <v>0</v>
      </c>
      <c r="O564">
        <f t="shared" si="107"/>
        <v>0</v>
      </c>
      <c r="P564" s="63">
        <f t="shared" si="108"/>
        <v>0</v>
      </c>
    </row>
    <row r="565" spans="1:16" x14ac:dyDescent="0.3">
      <c r="A565">
        <f t="shared" si="109"/>
        <v>2018</v>
      </c>
      <c r="B565">
        <f t="shared" si="110"/>
        <v>9</v>
      </c>
      <c r="C565">
        <f t="shared" si="111"/>
        <v>24</v>
      </c>
      <c r="D565">
        <f t="shared" si="112"/>
        <v>3</v>
      </c>
      <c r="E565" t="str">
        <f t="shared" si="113"/>
        <v>ON</v>
      </c>
      <c r="F565" s="13">
        <f t="shared" si="115"/>
        <v>43367</v>
      </c>
      <c r="G565" s="14" t="str">
        <f t="shared" si="114"/>
        <v>Avg of 4 NM Projects</v>
      </c>
      <c r="H565" s="15">
        <f t="shared" si="116"/>
        <v>10</v>
      </c>
      <c r="I565" s="93">
        <v>68.099999999999994</v>
      </c>
      <c r="J565">
        <f t="shared" si="104"/>
        <v>0.38258426966292131</v>
      </c>
      <c r="K565" s="4">
        <v>26.61</v>
      </c>
      <c r="L565" s="4">
        <v>19.64</v>
      </c>
      <c r="M565" s="16">
        <f t="shared" si="105"/>
        <v>1.3374839999999999</v>
      </c>
      <c r="N565">
        <f t="shared" si="106"/>
        <v>0</v>
      </c>
      <c r="O565">
        <f t="shared" si="107"/>
        <v>0</v>
      </c>
      <c r="P565" s="63">
        <f t="shared" si="108"/>
        <v>0</v>
      </c>
    </row>
    <row r="566" spans="1:16" x14ac:dyDescent="0.3">
      <c r="A566">
        <f t="shared" si="109"/>
        <v>2018</v>
      </c>
      <c r="B566">
        <f t="shared" si="110"/>
        <v>9</v>
      </c>
      <c r="C566">
        <f t="shared" si="111"/>
        <v>24</v>
      </c>
      <c r="D566">
        <f t="shared" si="112"/>
        <v>3</v>
      </c>
      <c r="E566" t="str">
        <f t="shared" si="113"/>
        <v>ON</v>
      </c>
      <c r="F566" s="13">
        <f t="shared" si="115"/>
        <v>43367</v>
      </c>
      <c r="G566" s="14" t="str">
        <f t="shared" si="114"/>
        <v>Avg of 4 NM Projects</v>
      </c>
      <c r="H566" s="15">
        <f t="shared" si="116"/>
        <v>11</v>
      </c>
      <c r="I566" s="93">
        <v>80.894999999999996</v>
      </c>
      <c r="J566">
        <f t="shared" si="104"/>
        <v>0.45446629213483142</v>
      </c>
      <c r="K566" s="4">
        <v>27.1</v>
      </c>
      <c r="L566" s="4">
        <v>20.85</v>
      </c>
      <c r="M566" s="16">
        <f t="shared" si="105"/>
        <v>1.6866607499999999</v>
      </c>
      <c r="N566">
        <f t="shared" si="106"/>
        <v>0</v>
      </c>
      <c r="O566">
        <f t="shared" si="107"/>
        <v>0</v>
      </c>
      <c r="P566" s="63">
        <f t="shared" si="108"/>
        <v>0</v>
      </c>
    </row>
    <row r="567" spans="1:16" x14ac:dyDescent="0.3">
      <c r="A567">
        <f t="shared" si="109"/>
        <v>2018</v>
      </c>
      <c r="B567">
        <f t="shared" si="110"/>
        <v>9</v>
      </c>
      <c r="C567">
        <f t="shared" si="111"/>
        <v>24</v>
      </c>
      <c r="D567">
        <f t="shared" si="112"/>
        <v>3</v>
      </c>
      <c r="E567" t="str">
        <f t="shared" si="113"/>
        <v>ON</v>
      </c>
      <c r="F567" s="13">
        <f t="shared" si="115"/>
        <v>43367</v>
      </c>
      <c r="G567" s="14" t="str">
        <f t="shared" si="114"/>
        <v>Avg of 4 NM Projects</v>
      </c>
      <c r="H567" s="15">
        <f t="shared" si="116"/>
        <v>12</v>
      </c>
      <c r="I567" s="93">
        <v>90.24499999999999</v>
      </c>
      <c r="J567">
        <f t="shared" si="104"/>
        <v>0.50699438202247182</v>
      </c>
      <c r="K567" s="4">
        <v>30.51</v>
      </c>
      <c r="L567" s="4">
        <v>20.21</v>
      </c>
      <c r="M567" s="16">
        <f t="shared" si="105"/>
        <v>1.8238514499999998</v>
      </c>
      <c r="N567">
        <f t="shared" si="106"/>
        <v>0</v>
      </c>
      <c r="O567">
        <f t="shared" si="107"/>
        <v>1</v>
      </c>
      <c r="P567" s="63">
        <f t="shared" si="108"/>
        <v>0</v>
      </c>
    </row>
    <row r="568" spans="1:16" x14ac:dyDescent="0.3">
      <c r="A568">
        <f t="shared" si="109"/>
        <v>2018</v>
      </c>
      <c r="B568">
        <f t="shared" si="110"/>
        <v>9</v>
      </c>
      <c r="C568">
        <f t="shared" si="111"/>
        <v>24</v>
      </c>
      <c r="D568">
        <f t="shared" si="112"/>
        <v>3</v>
      </c>
      <c r="E568" t="str">
        <f t="shared" si="113"/>
        <v>ON</v>
      </c>
      <c r="F568" s="13">
        <f t="shared" si="115"/>
        <v>43367</v>
      </c>
      <c r="G568" s="14" t="str">
        <f t="shared" si="114"/>
        <v>Avg of 4 NM Projects</v>
      </c>
      <c r="H568" s="15">
        <f t="shared" si="116"/>
        <v>13</v>
      </c>
      <c r="I568" s="93">
        <v>69.894999999999996</v>
      </c>
      <c r="J568">
        <f t="shared" si="104"/>
        <v>0.39266853932584267</v>
      </c>
      <c r="K568" s="4">
        <v>28.3</v>
      </c>
      <c r="L568" s="4">
        <v>20.83</v>
      </c>
      <c r="M568" s="16">
        <f t="shared" si="105"/>
        <v>1.4559128499999998</v>
      </c>
      <c r="N568">
        <f t="shared" si="106"/>
        <v>0</v>
      </c>
      <c r="O568">
        <f t="shared" si="107"/>
        <v>0</v>
      </c>
      <c r="P568" s="63">
        <f t="shared" si="108"/>
        <v>0</v>
      </c>
    </row>
    <row r="569" spans="1:16" x14ac:dyDescent="0.3">
      <c r="A569">
        <f t="shared" si="109"/>
        <v>2018</v>
      </c>
      <c r="B569">
        <f t="shared" si="110"/>
        <v>9</v>
      </c>
      <c r="C569">
        <f t="shared" si="111"/>
        <v>24</v>
      </c>
      <c r="D569">
        <f t="shared" si="112"/>
        <v>3</v>
      </c>
      <c r="E569" t="str">
        <f t="shared" si="113"/>
        <v>ON</v>
      </c>
      <c r="F569" s="13">
        <f t="shared" si="115"/>
        <v>43367</v>
      </c>
      <c r="G569" s="14" t="str">
        <f t="shared" si="114"/>
        <v>Avg of 4 NM Projects</v>
      </c>
      <c r="H569" s="15">
        <f t="shared" si="116"/>
        <v>14</v>
      </c>
      <c r="I569" s="93">
        <v>48.634999999999998</v>
      </c>
      <c r="J569">
        <f t="shared" si="104"/>
        <v>0.27323033707865169</v>
      </c>
      <c r="K569" s="4">
        <v>28.26</v>
      </c>
      <c r="L569" s="4">
        <v>20.97</v>
      </c>
      <c r="M569" s="16">
        <f t="shared" si="105"/>
        <v>1.0198759499999999</v>
      </c>
      <c r="N569">
        <f t="shared" si="106"/>
        <v>0</v>
      </c>
      <c r="O569">
        <f t="shared" si="107"/>
        <v>0</v>
      </c>
      <c r="P569" s="63">
        <f t="shared" si="108"/>
        <v>0</v>
      </c>
    </row>
    <row r="570" spans="1:16" x14ac:dyDescent="0.3">
      <c r="A570">
        <f t="shared" si="109"/>
        <v>2018</v>
      </c>
      <c r="B570">
        <f t="shared" si="110"/>
        <v>9</v>
      </c>
      <c r="C570">
        <f t="shared" si="111"/>
        <v>24</v>
      </c>
      <c r="D570">
        <f t="shared" si="112"/>
        <v>3</v>
      </c>
      <c r="E570" t="str">
        <f t="shared" si="113"/>
        <v>ON</v>
      </c>
      <c r="F570" s="13">
        <f t="shared" si="115"/>
        <v>43367</v>
      </c>
      <c r="G570" s="14" t="str">
        <f t="shared" si="114"/>
        <v>Avg of 4 NM Projects</v>
      </c>
      <c r="H570" s="15">
        <f t="shared" si="116"/>
        <v>15</v>
      </c>
      <c r="I570" s="93">
        <v>40.959999999999994</v>
      </c>
      <c r="J570">
        <f t="shared" si="104"/>
        <v>0.23011235955056175</v>
      </c>
      <c r="K570" s="4">
        <v>28.37</v>
      </c>
      <c r="L570" s="4">
        <v>20.78</v>
      </c>
      <c r="M570" s="16">
        <f t="shared" si="105"/>
        <v>0.85114879999999993</v>
      </c>
      <c r="N570">
        <f t="shared" si="106"/>
        <v>0</v>
      </c>
      <c r="O570">
        <f t="shared" si="107"/>
        <v>0</v>
      </c>
      <c r="P570" s="63">
        <f t="shared" si="108"/>
        <v>0</v>
      </c>
    </row>
    <row r="571" spans="1:16" x14ac:dyDescent="0.3">
      <c r="A571">
        <f t="shared" si="109"/>
        <v>2018</v>
      </c>
      <c r="B571">
        <f t="shared" si="110"/>
        <v>9</v>
      </c>
      <c r="C571">
        <f t="shared" si="111"/>
        <v>24</v>
      </c>
      <c r="D571">
        <f t="shared" si="112"/>
        <v>3</v>
      </c>
      <c r="E571" t="str">
        <f t="shared" si="113"/>
        <v>ON</v>
      </c>
      <c r="F571" s="13">
        <f t="shared" si="115"/>
        <v>43367</v>
      </c>
      <c r="G571" s="14" t="str">
        <f t="shared" si="114"/>
        <v>Avg of 4 NM Projects</v>
      </c>
      <c r="H571" s="15">
        <f t="shared" si="116"/>
        <v>16</v>
      </c>
      <c r="I571" s="93">
        <v>32.515000000000001</v>
      </c>
      <c r="J571">
        <f t="shared" si="104"/>
        <v>0.1826685393258427</v>
      </c>
      <c r="K571" s="4">
        <v>28.24</v>
      </c>
      <c r="L571" s="4">
        <v>20.89</v>
      </c>
      <c r="M571" s="16">
        <f t="shared" si="105"/>
        <v>0.6792383500000001</v>
      </c>
      <c r="N571">
        <f t="shared" si="106"/>
        <v>0</v>
      </c>
      <c r="O571">
        <f t="shared" si="107"/>
        <v>0</v>
      </c>
      <c r="P571" s="63">
        <f t="shared" si="108"/>
        <v>0</v>
      </c>
    </row>
    <row r="572" spans="1:16" x14ac:dyDescent="0.3">
      <c r="A572">
        <f t="shared" si="109"/>
        <v>2018</v>
      </c>
      <c r="B572">
        <f t="shared" si="110"/>
        <v>9</v>
      </c>
      <c r="C572">
        <f t="shared" si="111"/>
        <v>24</v>
      </c>
      <c r="D572">
        <f t="shared" si="112"/>
        <v>3</v>
      </c>
      <c r="E572" t="str">
        <f t="shared" si="113"/>
        <v>ON</v>
      </c>
      <c r="F572" s="13">
        <f t="shared" si="115"/>
        <v>43367</v>
      </c>
      <c r="G572" s="14" t="str">
        <f t="shared" si="114"/>
        <v>Avg of 4 NM Projects</v>
      </c>
      <c r="H572" s="15">
        <f t="shared" si="116"/>
        <v>17</v>
      </c>
      <c r="I572" s="93">
        <v>32.255000000000003</v>
      </c>
      <c r="J572">
        <f t="shared" si="104"/>
        <v>0.18120786516853934</v>
      </c>
      <c r="K572" s="4">
        <v>31.37</v>
      </c>
      <c r="L572" s="4">
        <v>21.09</v>
      </c>
      <c r="M572" s="16">
        <f t="shared" si="105"/>
        <v>0.68025795</v>
      </c>
      <c r="N572">
        <f t="shared" si="106"/>
        <v>0</v>
      </c>
      <c r="O572">
        <f t="shared" si="107"/>
        <v>0</v>
      </c>
      <c r="P572" s="63">
        <f t="shared" si="108"/>
        <v>0</v>
      </c>
    </row>
    <row r="573" spans="1:16" x14ac:dyDescent="0.3">
      <c r="A573">
        <f t="shared" si="109"/>
        <v>2018</v>
      </c>
      <c r="B573">
        <f t="shared" si="110"/>
        <v>9</v>
      </c>
      <c r="C573">
        <f t="shared" si="111"/>
        <v>24</v>
      </c>
      <c r="D573">
        <f t="shared" si="112"/>
        <v>3</v>
      </c>
      <c r="E573" t="str">
        <f t="shared" si="113"/>
        <v>ON</v>
      </c>
      <c r="F573" s="13">
        <f t="shared" si="115"/>
        <v>43367</v>
      </c>
      <c r="G573" s="14" t="str">
        <f t="shared" si="114"/>
        <v>Avg of 4 NM Projects</v>
      </c>
      <c r="H573" s="15">
        <f t="shared" si="116"/>
        <v>18</v>
      </c>
      <c r="I573" s="93">
        <v>12.290000000000001</v>
      </c>
      <c r="J573">
        <f t="shared" si="104"/>
        <v>6.9044943820224719E-2</v>
      </c>
      <c r="K573" s="4">
        <v>34.369999999999997</v>
      </c>
      <c r="L573" s="4">
        <v>22.64</v>
      </c>
      <c r="M573" s="16">
        <f t="shared" si="105"/>
        <v>0.27824560000000004</v>
      </c>
      <c r="N573">
        <f t="shared" si="106"/>
        <v>0</v>
      </c>
      <c r="O573">
        <f t="shared" si="107"/>
        <v>0</v>
      </c>
      <c r="P573" s="63">
        <f t="shared" si="108"/>
        <v>0</v>
      </c>
    </row>
    <row r="574" spans="1:16" x14ac:dyDescent="0.3">
      <c r="A574">
        <f t="shared" si="109"/>
        <v>2018</v>
      </c>
      <c r="B574">
        <f t="shared" si="110"/>
        <v>9</v>
      </c>
      <c r="C574">
        <f t="shared" si="111"/>
        <v>24</v>
      </c>
      <c r="D574">
        <f t="shared" si="112"/>
        <v>3</v>
      </c>
      <c r="E574" t="str">
        <f t="shared" si="113"/>
        <v>ON</v>
      </c>
      <c r="F574" s="13">
        <f t="shared" si="115"/>
        <v>43367</v>
      </c>
      <c r="G574" s="14" t="str">
        <f t="shared" si="114"/>
        <v>Avg of 4 NM Projects</v>
      </c>
      <c r="H574" s="15">
        <f t="shared" si="116"/>
        <v>19</v>
      </c>
      <c r="I574" s="93">
        <v>1.1600000000000001</v>
      </c>
      <c r="J574">
        <f t="shared" si="104"/>
        <v>6.5168539325842706E-3</v>
      </c>
      <c r="K574" s="4">
        <v>39.68</v>
      </c>
      <c r="L574" s="4">
        <v>21.26</v>
      </c>
      <c r="M574" s="16">
        <f t="shared" si="105"/>
        <v>2.4661600000000002E-2</v>
      </c>
      <c r="N574">
        <f t="shared" si="106"/>
        <v>0</v>
      </c>
      <c r="O574">
        <f t="shared" si="107"/>
        <v>0</v>
      </c>
      <c r="P574" s="63">
        <f t="shared" si="108"/>
        <v>0</v>
      </c>
    </row>
    <row r="575" spans="1:16" x14ac:dyDescent="0.3">
      <c r="A575">
        <f t="shared" si="109"/>
        <v>2018</v>
      </c>
      <c r="B575">
        <f t="shared" si="110"/>
        <v>9</v>
      </c>
      <c r="C575">
        <f t="shared" si="111"/>
        <v>24</v>
      </c>
      <c r="D575">
        <f t="shared" si="112"/>
        <v>3</v>
      </c>
      <c r="E575" t="str">
        <f t="shared" si="113"/>
        <v>ON</v>
      </c>
      <c r="F575" s="13">
        <f t="shared" si="115"/>
        <v>43367</v>
      </c>
      <c r="G575" s="14" t="str">
        <f t="shared" si="114"/>
        <v>Avg of 4 NM Projects</v>
      </c>
      <c r="H575" s="15">
        <f t="shared" si="116"/>
        <v>20</v>
      </c>
      <c r="I575" s="93">
        <v>0</v>
      </c>
      <c r="J575">
        <f t="shared" si="104"/>
        <v>0</v>
      </c>
      <c r="K575" s="4">
        <v>43.04</v>
      </c>
      <c r="L575" s="4">
        <v>23.01</v>
      </c>
      <c r="M575" s="16">
        <f t="shared" si="105"/>
        <v>0</v>
      </c>
      <c r="N575">
        <f t="shared" si="106"/>
        <v>1</v>
      </c>
      <c r="O575">
        <f t="shared" si="107"/>
        <v>0</v>
      </c>
      <c r="P575" s="63">
        <f t="shared" si="108"/>
        <v>0</v>
      </c>
    </row>
    <row r="576" spans="1:16" x14ac:dyDescent="0.3">
      <c r="A576">
        <f t="shared" si="109"/>
        <v>2018</v>
      </c>
      <c r="B576">
        <f t="shared" si="110"/>
        <v>9</v>
      </c>
      <c r="C576">
        <f t="shared" si="111"/>
        <v>24</v>
      </c>
      <c r="D576">
        <f t="shared" si="112"/>
        <v>3</v>
      </c>
      <c r="E576" t="str">
        <f t="shared" si="113"/>
        <v>ON</v>
      </c>
      <c r="F576" s="13">
        <f t="shared" si="115"/>
        <v>43367</v>
      </c>
      <c r="G576" s="14" t="str">
        <f t="shared" si="114"/>
        <v>Avg of 4 NM Projects</v>
      </c>
      <c r="H576" s="15">
        <f t="shared" si="116"/>
        <v>21</v>
      </c>
      <c r="I576" s="93">
        <v>-0.26</v>
      </c>
      <c r="J576">
        <f t="shared" si="104"/>
        <v>-1.4606741573033708E-3</v>
      </c>
      <c r="K576" s="4">
        <v>34.200000000000003</v>
      </c>
      <c r="L576" s="4">
        <v>22.58</v>
      </c>
      <c r="M576" s="16">
        <f t="shared" si="105"/>
        <v>-5.8707999999999998E-3</v>
      </c>
      <c r="N576">
        <f t="shared" si="106"/>
        <v>0</v>
      </c>
      <c r="O576">
        <f t="shared" si="107"/>
        <v>0</v>
      </c>
      <c r="P576" s="63">
        <f t="shared" si="108"/>
        <v>0</v>
      </c>
    </row>
    <row r="577" spans="1:18" x14ac:dyDescent="0.3">
      <c r="A577">
        <f t="shared" si="109"/>
        <v>2018</v>
      </c>
      <c r="B577">
        <f t="shared" si="110"/>
        <v>9</v>
      </c>
      <c r="C577">
        <f t="shared" si="111"/>
        <v>24</v>
      </c>
      <c r="D577">
        <f t="shared" si="112"/>
        <v>3</v>
      </c>
      <c r="E577" t="str">
        <f t="shared" si="113"/>
        <v>ON</v>
      </c>
      <c r="F577" s="13">
        <f t="shared" si="115"/>
        <v>43367</v>
      </c>
      <c r="G577" s="14" t="str">
        <f t="shared" si="114"/>
        <v>Avg of 4 NM Projects</v>
      </c>
      <c r="H577" s="15">
        <f t="shared" si="116"/>
        <v>22</v>
      </c>
      <c r="I577" s="93">
        <v>-0.13</v>
      </c>
      <c r="J577">
        <f t="shared" si="104"/>
        <v>-7.3033707865168538E-4</v>
      </c>
      <c r="K577" s="4">
        <v>27.32</v>
      </c>
      <c r="L577" s="4">
        <v>22.24</v>
      </c>
      <c r="M577" s="16">
        <f t="shared" si="105"/>
        <v>-2.8912E-3</v>
      </c>
      <c r="N577">
        <f t="shared" si="106"/>
        <v>0</v>
      </c>
      <c r="O577">
        <f t="shared" si="107"/>
        <v>0</v>
      </c>
      <c r="P577" s="63">
        <f t="shared" si="108"/>
        <v>0</v>
      </c>
    </row>
    <row r="578" spans="1:18" x14ac:dyDescent="0.3">
      <c r="A578">
        <f t="shared" si="109"/>
        <v>2018</v>
      </c>
      <c r="B578">
        <f t="shared" si="110"/>
        <v>9</v>
      </c>
      <c r="C578">
        <f t="shared" si="111"/>
        <v>24</v>
      </c>
      <c r="D578">
        <f t="shared" si="112"/>
        <v>3</v>
      </c>
      <c r="E578" t="str">
        <f t="shared" si="113"/>
        <v>ON</v>
      </c>
      <c r="F578" s="13">
        <f t="shared" si="115"/>
        <v>43367</v>
      </c>
      <c r="G578" s="14" t="str">
        <f t="shared" si="114"/>
        <v>Avg of 4 NM Projects</v>
      </c>
      <c r="H578" s="15">
        <f t="shared" si="116"/>
        <v>23</v>
      </c>
      <c r="I578" s="93">
        <v>0</v>
      </c>
      <c r="J578">
        <f t="shared" si="104"/>
        <v>0</v>
      </c>
      <c r="K578" s="4">
        <v>26.23</v>
      </c>
      <c r="L578" s="4">
        <v>12.14</v>
      </c>
      <c r="M578" s="16">
        <f t="shared" si="105"/>
        <v>0</v>
      </c>
      <c r="N578">
        <f t="shared" si="106"/>
        <v>1</v>
      </c>
      <c r="O578">
        <f t="shared" si="107"/>
        <v>0</v>
      </c>
      <c r="P578" s="63">
        <f t="shared" si="108"/>
        <v>0</v>
      </c>
    </row>
    <row r="579" spans="1:18" x14ac:dyDescent="0.3">
      <c r="A579">
        <f t="shared" si="109"/>
        <v>2018</v>
      </c>
      <c r="B579">
        <f t="shared" si="110"/>
        <v>9</v>
      </c>
      <c r="C579">
        <f t="shared" si="111"/>
        <v>24</v>
      </c>
      <c r="D579">
        <f t="shared" si="112"/>
        <v>3</v>
      </c>
      <c r="E579" t="str">
        <f t="shared" si="113"/>
        <v>OFF</v>
      </c>
      <c r="F579" s="13">
        <f t="shared" si="115"/>
        <v>43367</v>
      </c>
      <c r="G579" s="14" t="str">
        <f t="shared" si="114"/>
        <v>Avg of 4 NM Projects</v>
      </c>
      <c r="H579" s="15">
        <f t="shared" si="116"/>
        <v>24</v>
      </c>
      <c r="I579" s="93">
        <v>0</v>
      </c>
      <c r="J579">
        <f t="shared" si="104"/>
        <v>0</v>
      </c>
      <c r="K579" s="4">
        <v>23.95</v>
      </c>
      <c r="L579" s="4">
        <v>13.66</v>
      </c>
      <c r="M579" s="16">
        <f t="shared" si="105"/>
        <v>0</v>
      </c>
      <c r="N579">
        <f t="shared" si="106"/>
        <v>1</v>
      </c>
      <c r="O579">
        <f t="shared" si="107"/>
        <v>0</v>
      </c>
      <c r="P579" s="63">
        <f t="shared" si="108"/>
        <v>0</v>
      </c>
    </row>
    <row r="580" spans="1:18" x14ac:dyDescent="0.3">
      <c r="A580">
        <f t="shared" si="109"/>
        <v>2018</v>
      </c>
      <c r="B580">
        <f t="shared" si="110"/>
        <v>9</v>
      </c>
      <c r="C580">
        <f t="shared" si="111"/>
        <v>25</v>
      </c>
      <c r="D580">
        <f t="shared" si="112"/>
        <v>4</v>
      </c>
      <c r="E580" t="str">
        <f t="shared" si="113"/>
        <v>OFF</v>
      </c>
      <c r="F580" s="13">
        <f t="shared" si="115"/>
        <v>43368</v>
      </c>
      <c r="G580" s="14" t="str">
        <f t="shared" si="114"/>
        <v>Avg of 4 NM Projects</v>
      </c>
      <c r="H580" s="15">
        <f t="shared" si="116"/>
        <v>1</v>
      </c>
      <c r="I580" s="93">
        <v>-0.13</v>
      </c>
      <c r="J580">
        <f t="shared" ref="J580:J643" si="117">+I580/$I$1</f>
        <v>-7.3033707865168538E-4</v>
      </c>
      <c r="K580" s="4">
        <v>20.260000000000002</v>
      </c>
      <c r="L580" s="4">
        <v>14.38</v>
      </c>
      <c r="M580" s="16">
        <f t="shared" ref="M580:M643" si="118">+L580*I580/1000</f>
        <v>-1.8694000000000002E-3</v>
      </c>
      <c r="N580">
        <f t="shared" ref="N580:N643" si="119">+IF(I580=0,1,0)</f>
        <v>0</v>
      </c>
      <c r="O580">
        <f t="shared" ref="O580:O643" si="120">+IF(I580&gt;=0.5*$I$1,1,0)</f>
        <v>0</v>
      </c>
      <c r="P580" s="63">
        <f t="shared" ref="P580:P643" si="121">+IF(I580&gt;MAX(I$3652:I$5859),1,0)</f>
        <v>0</v>
      </c>
      <c r="Q580" s="34"/>
      <c r="R580" s="34"/>
    </row>
    <row r="581" spans="1:18" x14ac:dyDescent="0.3">
      <c r="A581">
        <f t="shared" ref="A581:A644" si="122">YEAR(F581)</f>
        <v>2018</v>
      </c>
      <c r="B581">
        <f t="shared" ref="B581:B644" si="123">+MONTH(F581)</f>
        <v>9</v>
      </c>
      <c r="C581">
        <f t="shared" ref="C581:C644" si="124">+DAY(F581)</f>
        <v>25</v>
      </c>
      <c r="D581">
        <f t="shared" ref="D581:D644" si="125">WEEKDAY(C581)</f>
        <v>4</v>
      </c>
      <c r="E581" t="str">
        <f t="shared" ref="E581:E644" si="126">IF(OR(D581=1,D581=7,H581=1,H581=2,H581=3,H581=4,H581=5,H581=6,H581=7,H581=24),"OFF","ON")</f>
        <v>OFF</v>
      </c>
      <c r="F581" s="13">
        <f t="shared" si="115"/>
        <v>43368</v>
      </c>
      <c r="G581" s="14" t="str">
        <f t="shared" si="114"/>
        <v>Avg of 4 NM Projects</v>
      </c>
      <c r="H581" s="15">
        <f t="shared" si="116"/>
        <v>2</v>
      </c>
      <c r="I581" s="93">
        <v>0</v>
      </c>
      <c r="J581">
        <f t="shared" si="117"/>
        <v>0</v>
      </c>
      <c r="K581" s="4">
        <v>18.18</v>
      </c>
      <c r="L581" s="4">
        <v>17.29</v>
      </c>
      <c r="M581" s="16">
        <f t="shared" si="118"/>
        <v>0</v>
      </c>
      <c r="N581">
        <f t="shared" si="119"/>
        <v>1</v>
      </c>
      <c r="O581">
        <f t="shared" si="120"/>
        <v>0</v>
      </c>
      <c r="P581" s="63">
        <f t="shared" si="121"/>
        <v>0</v>
      </c>
    </row>
    <row r="582" spans="1:18" x14ac:dyDescent="0.3">
      <c r="A582">
        <f t="shared" si="122"/>
        <v>2018</v>
      </c>
      <c r="B582">
        <f t="shared" si="123"/>
        <v>9</v>
      </c>
      <c r="C582">
        <f t="shared" si="124"/>
        <v>25</v>
      </c>
      <c r="D582">
        <f t="shared" si="125"/>
        <v>4</v>
      </c>
      <c r="E582" t="str">
        <f t="shared" si="126"/>
        <v>OFF</v>
      </c>
      <c r="F582" s="13">
        <f t="shared" si="115"/>
        <v>43368</v>
      </c>
      <c r="G582" s="14" t="str">
        <f t="shared" ref="G582:G645" si="127">+G581</f>
        <v>Avg of 4 NM Projects</v>
      </c>
      <c r="H582" s="15">
        <f t="shared" si="116"/>
        <v>3</v>
      </c>
      <c r="I582" s="93">
        <v>0</v>
      </c>
      <c r="J582">
        <f t="shared" si="117"/>
        <v>0</v>
      </c>
      <c r="K582" s="4">
        <v>16.52</v>
      </c>
      <c r="L582" s="4">
        <v>9.6300000000000008</v>
      </c>
      <c r="M582" s="16">
        <f t="shared" si="118"/>
        <v>0</v>
      </c>
      <c r="N582">
        <f t="shared" si="119"/>
        <v>1</v>
      </c>
      <c r="O582">
        <f t="shared" si="120"/>
        <v>0</v>
      </c>
      <c r="P582" s="63">
        <f t="shared" si="121"/>
        <v>0</v>
      </c>
    </row>
    <row r="583" spans="1:18" x14ac:dyDescent="0.3">
      <c r="A583">
        <f t="shared" si="122"/>
        <v>2018</v>
      </c>
      <c r="B583">
        <f t="shared" si="123"/>
        <v>9</v>
      </c>
      <c r="C583">
        <f t="shared" si="124"/>
        <v>25</v>
      </c>
      <c r="D583">
        <f t="shared" si="125"/>
        <v>4</v>
      </c>
      <c r="E583" t="str">
        <f t="shared" si="126"/>
        <v>OFF</v>
      </c>
      <c r="F583" s="13">
        <f t="shared" si="115"/>
        <v>43368</v>
      </c>
      <c r="G583" s="14" t="str">
        <f t="shared" si="127"/>
        <v>Avg of 4 NM Projects</v>
      </c>
      <c r="H583" s="15">
        <f t="shared" si="116"/>
        <v>4</v>
      </c>
      <c r="I583" s="93">
        <v>-0.13</v>
      </c>
      <c r="J583">
        <f t="shared" si="117"/>
        <v>-7.3033707865168538E-4</v>
      </c>
      <c r="K583" s="4">
        <v>13.42</v>
      </c>
      <c r="L583" s="4">
        <v>8.0500000000000007</v>
      </c>
      <c r="M583" s="16">
        <f t="shared" si="118"/>
        <v>-1.0465000000000001E-3</v>
      </c>
      <c r="N583">
        <f t="shared" si="119"/>
        <v>0</v>
      </c>
      <c r="O583">
        <f t="shared" si="120"/>
        <v>0</v>
      </c>
      <c r="P583" s="63">
        <f t="shared" si="121"/>
        <v>0</v>
      </c>
    </row>
    <row r="584" spans="1:18" x14ac:dyDescent="0.3">
      <c r="A584">
        <f t="shared" si="122"/>
        <v>2018</v>
      </c>
      <c r="B584">
        <f t="shared" si="123"/>
        <v>9</v>
      </c>
      <c r="C584">
        <f t="shared" si="124"/>
        <v>25</v>
      </c>
      <c r="D584">
        <f t="shared" si="125"/>
        <v>4</v>
      </c>
      <c r="E584" t="str">
        <f t="shared" si="126"/>
        <v>OFF</v>
      </c>
      <c r="F584" s="13">
        <f t="shared" si="115"/>
        <v>43368</v>
      </c>
      <c r="G584" s="14" t="str">
        <f t="shared" si="127"/>
        <v>Avg of 4 NM Projects</v>
      </c>
      <c r="H584" s="15">
        <f t="shared" si="116"/>
        <v>5</v>
      </c>
      <c r="I584" s="93">
        <v>-0.13</v>
      </c>
      <c r="J584">
        <f t="shared" si="117"/>
        <v>-7.3033707865168538E-4</v>
      </c>
      <c r="K584" s="4">
        <v>16.48</v>
      </c>
      <c r="L584" s="4">
        <v>14.18</v>
      </c>
      <c r="M584" s="16">
        <f t="shared" si="118"/>
        <v>-1.8434E-3</v>
      </c>
      <c r="N584">
        <f t="shared" si="119"/>
        <v>0</v>
      </c>
      <c r="O584">
        <f t="shared" si="120"/>
        <v>0</v>
      </c>
      <c r="P584" s="63">
        <f t="shared" si="121"/>
        <v>0</v>
      </c>
    </row>
    <row r="585" spans="1:18" x14ac:dyDescent="0.3">
      <c r="A585">
        <f t="shared" si="122"/>
        <v>2018</v>
      </c>
      <c r="B585">
        <f t="shared" si="123"/>
        <v>9</v>
      </c>
      <c r="C585">
        <f t="shared" si="124"/>
        <v>25</v>
      </c>
      <c r="D585">
        <f t="shared" si="125"/>
        <v>4</v>
      </c>
      <c r="E585" t="str">
        <f t="shared" si="126"/>
        <v>OFF</v>
      </c>
      <c r="F585" s="13">
        <f t="shared" si="115"/>
        <v>43368</v>
      </c>
      <c r="G585" s="14" t="str">
        <f t="shared" si="127"/>
        <v>Avg of 4 NM Projects</v>
      </c>
      <c r="H585" s="15">
        <f t="shared" si="116"/>
        <v>6</v>
      </c>
      <c r="I585" s="93">
        <v>-0.13</v>
      </c>
      <c r="J585">
        <f t="shared" si="117"/>
        <v>-7.3033707865168538E-4</v>
      </c>
      <c r="K585" s="4">
        <v>19.420000000000002</v>
      </c>
      <c r="L585" s="4">
        <v>17.43</v>
      </c>
      <c r="M585" s="16">
        <f t="shared" si="118"/>
        <v>-2.2659000000000004E-3</v>
      </c>
      <c r="N585">
        <f t="shared" si="119"/>
        <v>0</v>
      </c>
      <c r="O585">
        <f t="shared" si="120"/>
        <v>0</v>
      </c>
      <c r="P585" s="63">
        <f t="shared" si="121"/>
        <v>0</v>
      </c>
    </row>
    <row r="586" spans="1:18" x14ac:dyDescent="0.3">
      <c r="A586">
        <f t="shared" si="122"/>
        <v>2018</v>
      </c>
      <c r="B586">
        <f t="shared" si="123"/>
        <v>9</v>
      </c>
      <c r="C586">
        <f t="shared" si="124"/>
        <v>25</v>
      </c>
      <c r="D586">
        <f t="shared" si="125"/>
        <v>4</v>
      </c>
      <c r="E586" t="str">
        <f t="shared" si="126"/>
        <v>OFF</v>
      </c>
      <c r="F586" s="13">
        <f t="shared" si="115"/>
        <v>43368</v>
      </c>
      <c r="G586" s="14" t="str">
        <f t="shared" si="127"/>
        <v>Avg of 4 NM Projects</v>
      </c>
      <c r="H586" s="15">
        <f t="shared" si="116"/>
        <v>7</v>
      </c>
      <c r="I586" s="93">
        <v>-0.26</v>
      </c>
      <c r="J586">
        <f t="shared" si="117"/>
        <v>-1.4606741573033708E-3</v>
      </c>
      <c r="K586" s="4">
        <v>27.81</v>
      </c>
      <c r="L586" s="4">
        <v>19.579999999999998</v>
      </c>
      <c r="M586" s="16">
        <f t="shared" si="118"/>
        <v>-5.0907999999999995E-3</v>
      </c>
      <c r="N586">
        <f t="shared" si="119"/>
        <v>0</v>
      </c>
      <c r="O586">
        <f t="shared" si="120"/>
        <v>0</v>
      </c>
      <c r="P586" s="63">
        <f t="shared" si="121"/>
        <v>0</v>
      </c>
    </row>
    <row r="587" spans="1:18" x14ac:dyDescent="0.3">
      <c r="A587">
        <f t="shared" si="122"/>
        <v>2018</v>
      </c>
      <c r="B587">
        <f t="shared" si="123"/>
        <v>9</v>
      </c>
      <c r="C587">
        <f t="shared" si="124"/>
        <v>25</v>
      </c>
      <c r="D587">
        <f t="shared" si="125"/>
        <v>4</v>
      </c>
      <c r="E587" t="str">
        <f t="shared" si="126"/>
        <v>ON</v>
      </c>
      <c r="F587" s="13">
        <f t="shared" si="115"/>
        <v>43368</v>
      </c>
      <c r="G587" s="14" t="str">
        <f t="shared" si="127"/>
        <v>Avg of 4 NM Projects</v>
      </c>
      <c r="H587" s="15">
        <f t="shared" si="116"/>
        <v>8</v>
      </c>
      <c r="I587" s="93">
        <v>5.2449999999999992</v>
      </c>
      <c r="J587">
        <f t="shared" si="117"/>
        <v>2.9466292134831457E-2</v>
      </c>
      <c r="K587" s="4">
        <v>36.93</v>
      </c>
      <c r="L587" s="4">
        <v>20.65</v>
      </c>
      <c r="M587" s="16">
        <f t="shared" si="118"/>
        <v>0.10830924999999998</v>
      </c>
      <c r="N587">
        <f t="shared" si="119"/>
        <v>0</v>
      </c>
      <c r="O587">
        <f t="shared" si="120"/>
        <v>0</v>
      </c>
      <c r="P587" s="63">
        <f t="shared" si="121"/>
        <v>0</v>
      </c>
    </row>
    <row r="588" spans="1:18" x14ac:dyDescent="0.3">
      <c r="A588">
        <f t="shared" si="122"/>
        <v>2018</v>
      </c>
      <c r="B588">
        <f t="shared" si="123"/>
        <v>9</v>
      </c>
      <c r="C588">
        <f t="shared" si="124"/>
        <v>25</v>
      </c>
      <c r="D588">
        <f t="shared" si="125"/>
        <v>4</v>
      </c>
      <c r="E588" t="str">
        <f t="shared" si="126"/>
        <v>ON</v>
      </c>
      <c r="F588" s="13">
        <f t="shared" si="115"/>
        <v>43368</v>
      </c>
      <c r="G588" s="14" t="str">
        <f t="shared" si="127"/>
        <v>Avg of 4 NM Projects</v>
      </c>
      <c r="H588" s="15">
        <f t="shared" si="116"/>
        <v>9</v>
      </c>
      <c r="I588" s="93">
        <v>14.719999999999997</v>
      </c>
      <c r="J588">
        <f t="shared" si="117"/>
        <v>8.2696629213483128E-2</v>
      </c>
      <c r="K588" s="4">
        <v>29.11</v>
      </c>
      <c r="L588" s="4">
        <v>21.73</v>
      </c>
      <c r="M588" s="16">
        <f t="shared" si="118"/>
        <v>0.31986559999999992</v>
      </c>
      <c r="N588">
        <f t="shared" si="119"/>
        <v>0</v>
      </c>
      <c r="O588">
        <f t="shared" si="120"/>
        <v>0</v>
      </c>
      <c r="P588" s="63">
        <f t="shared" si="121"/>
        <v>0</v>
      </c>
    </row>
    <row r="589" spans="1:18" x14ac:dyDescent="0.3">
      <c r="A589">
        <f t="shared" si="122"/>
        <v>2018</v>
      </c>
      <c r="B589">
        <f t="shared" si="123"/>
        <v>9</v>
      </c>
      <c r="C589">
        <f t="shared" si="124"/>
        <v>25</v>
      </c>
      <c r="D589">
        <f t="shared" si="125"/>
        <v>4</v>
      </c>
      <c r="E589" t="str">
        <f t="shared" si="126"/>
        <v>ON</v>
      </c>
      <c r="F589" s="13">
        <f t="shared" si="115"/>
        <v>43368</v>
      </c>
      <c r="G589" s="14" t="str">
        <f t="shared" si="127"/>
        <v>Avg of 4 NM Projects</v>
      </c>
      <c r="H589" s="15">
        <f t="shared" si="116"/>
        <v>10</v>
      </c>
      <c r="I589" s="93">
        <v>26.88</v>
      </c>
      <c r="J589">
        <f t="shared" si="117"/>
        <v>0.15101123595505617</v>
      </c>
      <c r="K589" s="4">
        <v>27.16</v>
      </c>
      <c r="L589" s="4">
        <v>20.79</v>
      </c>
      <c r="M589" s="16">
        <f t="shared" si="118"/>
        <v>0.55883519999999998</v>
      </c>
      <c r="N589">
        <f t="shared" si="119"/>
        <v>0</v>
      </c>
      <c r="O589">
        <f t="shared" si="120"/>
        <v>0</v>
      </c>
      <c r="P589" s="63">
        <f t="shared" si="121"/>
        <v>0</v>
      </c>
    </row>
    <row r="590" spans="1:18" x14ac:dyDescent="0.3">
      <c r="A590">
        <f t="shared" si="122"/>
        <v>2018</v>
      </c>
      <c r="B590">
        <f t="shared" si="123"/>
        <v>9</v>
      </c>
      <c r="C590">
        <f t="shared" si="124"/>
        <v>25</v>
      </c>
      <c r="D590">
        <f t="shared" si="125"/>
        <v>4</v>
      </c>
      <c r="E590" t="str">
        <f t="shared" si="126"/>
        <v>ON</v>
      </c>
      <c r="F590" s="13">
        <f t="shared" si="115"/>
        <v>43368</v>
      </c>
      <c r="G590" s="14" t="str">
        <f t="shared" si="127"/>
        <v>Avg of 4 NM Projects</v>
      </c>
      <c r="H590" s="15">
        <f t="shared" si="116"/>
        <v>11</v>
      </c>
      <c r="I590" s="93">
        <v>46.72</v>
      </c>
      <c r="J590">
        <f t="shared" si="117"/>
        <v>0.26247191011235954</v>
      </c>
      <c r="K590" s="4">
        <v>28.79</v>
      </c>
      <c r="L590" s="4">
        <v>23.65</v>
      </c>
      <c r="M590" s="16">
        <f t="shared" si="118"/>
        <v>1.1049279999999999</v>
      </c>
      <c r="N590">
        <f t="shared" si="119"/>
        <v>0</v>
      </c>
      <c r="O590">
        <f t="shared" si="120"/>
        <v>0</v>
      </c>
      <c r="P590" s="63">
        <f t="shared" si="121"/>
        <v>0</v>
      </c>
    </row>
    <row r="591" spans="1:18" x14ac:dyDescent="0.3">
      <c r="A591">
        <f t="shared" si="122"/>
        <v>2018</v>
      </c>
      <c r="B591">
        <f t="shared" si="123"/>
        <v>9</v>
      </c>
      <c r="C591">
        <f t="shared" si="124"/>
        <v>25</v>
      </c>
      <c r="D591">
        <f t="shared" si="125"/>
        <v>4</v>
      </c>
      <c r="E591" t="str">
        <f t="shared" si="126"/>
        <v>ON</v>
      </c>
      <c r="F591" s="13">
        <f t="shared" si="115"/>
        <v>43368</v>
      </c>
      <c r="G591" s="14" t="str">
        <f t="shared" si="127"/>
        <v>Avg of 4 NM Projects</v>
      </c>
      <c r="H591" s="15">
        <f t="shared" si="116"/>
        <v>12</v>
      </c>
      <c r="I591" s="93">
        <v>34.424999999999997</v>
      </c>
      <c r="J591">
        <f t="shared" si="117"/>
        <v>0.19339887640449438</v>
      </c>
      <c r="K591" s="4">
        <v>30.47</v>
      </c>
      <c r="L591" s="4">
        <v>23.82</v>
      </c>
      <c r="M591" s="16">
        <f t="shared" si="118"/>
        <v>0.82000349999999989</v>
      </c>
      <c r="N591">
        <f t="shared" si="119"/>
        <v>0</v>
      </c>
      <c r="O591">
        <f t="shared" si="120"/>
        <v>0</v>
      </c>
      <c r="P591" s="63">
        <f t="shared" si="121"/>
        <v>0</v>
      </c>
    </row>
    <row r="592" spans="1:18" x14ac:dyDescent="0.3">
      <c r="A592">
        <f t="shared" si="122"/>
        <v>2018</v>
      </c>
      <c r="B592">
        <f t="shared" si="123"/>
        <v>9</v>
      </c>
      <c r="C592">
        <f t="shared" si="124"/>
        <v>25</v>
      </c>
      <c r="D592">
        <f t="shared" si="125"/>
        <v>4</v>
      </c>
      <c r="E592" t="str">
        <f t="shared" si="126"/>
        <v>ON</v>
      </c>
      <c r="F592" s="13">
        <f t="shared" si="115"/>
        <v>43368</v>
      </c>
      <c r="G592" s="14" t="str">
        <f t="shared" si="127"/>
        <v>Avg of 4 NM Projects</v>
      </c>
      <c r="H592" s="15">
        <f t="shared" si="116"/>
        <v>13</v>
      </c>
      <c r="I592" s="93">
        <v>45.18</v>
      </c>
      <c r="J592">
        <f t="shared" si="117"/>
        <v>0.2538202247191011</v>
      </c>
      <c r="K592" s="4">
        <v>30.11</v>
      </c>
      <c r="L592" s="4">
        <v>35.32</v>
      </c>
      <c r="M592" s="16">
        <f t="shared" si="118"/>
        <v>1.5957576</v>
      </c>
      <c r="N592">
        <f t="shared" si="119"/>
        <v>0</v>
      </c>
      <c r="O592">
        <f t="shared" si="120"/>
        <v>0</v>
      </c>
      <c r="P592" s="63">
        <f t="shared" si="121"/>
        <v>0</v>
      </c>
    </row>
    <row r="593" spans="1:18" x14ac:dyDescent="0.3">
      <c r="A593">
        <f t="shared" si="122"/>
        <v>2018</v>
      </c>
      <c r="B593">
        <f t="shared" si="123"/>
        <v>9</v>
      </c>
      <c r="C593">
        <f t="shared" si="124"/>
        <v>25</v>
      </c>
      <c r="D593">
        <f t="shared" si="125"/>
        <v>4</v>
      </c>
      <c r="E593" t="str">
        <f t="shared" si="126"/>
        <v>ON</v>
      </c>
      <c r="F593" s="13">
        <f t="shared" si="115"/>
        <v>43368</v>
      </c>
      <c r="G593" s="14" t="str">
        <f t="shared" si="127"/>
        <v>Avg of 4 NM Projects</v>
      </c>
      <c r="H593" s="15">
        <f t="shared" si="116"/>
        <v>14</v>
      </c>
      <c r="I593" s="93">
        <v>56.699999999999996</v>
      </c>
      <c r="J593">
        <f t="shared" si="117"/>
        <v>0.31853932584269662</v>
      </c>
      <c r="K593" s="4">
        <v>31.83</v>
      </c>
      <c r="L593" s="4">
        <v>36.880000000000003</v>
      </c>
      <c r="M593" s="16">
        <f t="shared" si="118"/>
        <v>2.0910959999999998</v>
      </c>
      <c r="N593">
        <f t="shared" si="119"/>
        <v>0</v>
      </c>
      <c r="O593">
        <f t="shared" si="120"/>
        <v>0</v>
      </c>
      <c r="P593" s="63">
        <f t="shared" si="121"/>
        <v>0</v>
      </c>
    </row>
    <row r="594" spans="1:18" x14ac:dyDescent="0.3">
      <c r="A594">
        <f t="shared" si="122"/>
        <v>2018</v>
      </c>
      <c r="B594">
        <f t="shared" si="123"/>
        <v>9</v>
      </c>
      <c r="C594">
        <f t="shared" si="124"/>
        <v>25</v>
      </c>
      <c r="D594">
        <f t="shared" si="125"/>
        <v>4</v>
      </c>
      <c r="E594" t="str">
        <f t="shared" si="126"/>
        <v>ON</v>
      </c>
      <c r="F594" s="13">
        <f t="shared" si="115"/>
        <v>43368</v>
      </c>
      <c r="G594" s="14" t="str">
        <f t="shared" si="127"/>
        <v>Avg of 4 NM Projects</v>
      </c>
      <c r="H594" s="15">
        <f t="shared" si="116"/>
        <v>15</v>
      </c>
      <c r="I594" s="93">
        <v>52.99</v>
      </c>
      <c r="J594">
        <f t="shared" si="117"/>
        <v>0.29769662921348317</v>
      </c>
      <c r="K594" s="4">
        <v>31.74</v>
      </c>
      <c r="L594" s="4">
        <v>34.159999999999997</v>
      </c>
      <c r="M594" s="16">
        <f t="shared" si="118"/>
        <v>1.8101383999999998</v>
      </c>
      <c r="N594">
        <f t="shared" si="119"/>
        <v>0</v>
      </c>
      <c r="O594">
        <f t="shared" si="120"/>
        <v>0</v>
      </c>
      <c r="P594" s="63">
        <f t="shared" si="121"/>
        <v>0</v>
      </c>
    </row>
    <row r="595" spans="1:18" x14ac:dyDescent="0.3">
      <c r="A595">
        <f t="shared" si="122"/>
        <v>2018</v>
      </c>
      <c r="B595">
        <f t="shared" si="123"/>
        <v>9</v>
      </c>
      <c r="C595">
        <f t="shared" si="124"/>
        <v>25</v>
      </c>
      <c r="D595">
        <f t="shared" si="125"/>
        <v>4</v>
      </c>
      <c r="E595" t="str">
        <f t="shared" si="126"/>
        <v>ON</v>
      </c>
      <c r="F595" s="13">
        <f t="shared" si="115"/>
        <v>43368</v>
      </c>
      <c r="G595" s="14" t="str">
        <f t="shared" si="127"/>
        <v>Avg of 4 NM Projects</v>
      </c>
      <c r="H595" s="15">
        <f t="shared" si="116"/>
        <v>16</v>
      </c>
      <c r="I595" s="93">
        <v>52.224999999999994</v>
      </c>
      <c r="J595">
        <f t="shared" si="117"/>
        <v>0.29339887640449436</v>
      </c>
      <c r="K595" s="4">
        <v>32.57</v>
      </c>
      <c r="L595" s="4">
        <v>30.55</v>
      </c>
      <c r="M595" s="16">
        <f t="shared" si="118"/>
        <v>1.5954737499999998</v>
      </c>
      <c r="N595">
        <f t="shared" si="119"/>
        <v>0</v>
      </c>
      <c r="O595">
        <f t="shared" si="120"/>
        <v>0</v>
      </c>
      <c r="P595" s="63">
        <f t="shared" si="121"/>
        <v>0</v>
      </c>
    </row>
    <row r="596" spans="1:18" x14ac:dyDescent="0.3">
      <c r="A596">
        <f t="shared" si="122"/>
        <v>2018</v>
      </c>
      <c r="B596">
        <f t="shared" si="123"/>
        <v>9</v>
      </c>
      <c r="C596">
        <f t="shared" si="124"/>
        <v>25</v>
      </c>
      <c r="D596">
        <f t="shared" si="125"/>
        <v>4</v>
      </c>
      <c r="E596" t="str">
        <f t="shared" si="126"/>
        <v>ON</v>
      </c>
      <c r="F596" s="13">
        <f t="shared" si="115"/>
        <v>43368</v>
      </c>
      <c r="G596" s="14" t="str">
        <f t="shared" si="127"/>
        <v>Avg of 4 NM Projects</v>
      </c>
      <c r="H596" s="15">
        <f t="shared" si="116"/>
        <v>17</v>
      </c>
      <c r="I596" s="93">
        <v>38.4</v>
      </c>
      <c r="J596">
        <f t="shared" si="117"/>
        <v>0.21573033707865169</v>
      </c>
      <c r="K596" s="4">
        <v>33.72</v>
      </c>
      <c r="L596" s="4">
        <v>27.89</v>
      </c>
      <c r="M596" s="16">
        <f t="shared" si="118"/>
        <v>1.0709759999999999</v>
      </c>
      <c r="N596">
        <f t="shared" si="119"/>
        <v>0</v>
      </c>
      <c r="O596">
        <f t="shared" si="120"/>
        <v>0</v>
      </c>
      <c r="P596" s="63">
        <f t="shared" si="121"/>
        <v>0</v>
      </c>
    </row>
    <row r="597" spans="1:18" x14ac:dyDescent="0.3">
      <c r="A597">
        <f t="shared" si="122"/>
        <v>2018</v>
      </c>
      <c r="B597">
        <f t="shared" si="123"/>
        <v>9</v>
      </c>
      <c r="C597">
        <f t="shared" si="124"/>
        <v>25</v>
      </c>
      <c r="D597">
        <f t="shared" si="125"/>
        <v>4</v>
      </c>
      <c r="E597" t="str">
        <f t="shared" si="126"/>
        <v>ON</v>
      </c>
      <c r="F597" s="13">
        <f t="shared" si="115"/>
        <v>43368</v>
      </c>
      <c r="G597" s="14" t="str">
        <f t="shared" si="127"/>
        <v>Avg of 4 NM Projects</v>
      </c>
      <c r="H597" s="15">
        <f t="shared" si="116"/>
        <v>18</v>
      </c>
      <c r="I597" s="93">
        <v>16.004999999999999</v>
      </c>
      <c r="J597">
        <f t="shared" si="117"/>
        <v>8.9915730337078642E-2</v>
      </c>
      <c r="K597" s="4">
        <v>37.44</v>
      </c>
      <c r="L597" s="4">
        <v>26.51</v>
      </c>
      <c r="M597" s="16">
        <f t="shared" si="118"/>
        <v>0.42429254999999999</v>
      </c>
      <c r="N597">
        <f t="shared" si="119"/>
        <v>0</v>
      </c>
      <c r="O597">
        <f t="shared" si="120"/>
        <v>0</v>
      </c>
      <c r="P597" s="63">
        <f t="shared" si="121"/>
        <v>0</v>
      </c>
    </row>
    <row r="598" spans="1:18" x14ac:dyDescent="0.3">
      <c r="A598">
        <f t="shared" si="122"/>
        <v>2018</v>
      </c>
      <c r="B598">
        <f t="shared" si="123"/>
        <v>9</v>
      </c>
      <c r="C598">
        <f t="shared" si="124"/>
        <v>25</v>
      </c>
      <c r="D598">
        <f t="shared" si="125"/>
        <v>4</v>
      </c>
      <c r="E598" t="str">
        <f t="shared" si="126"/>
        <v>ON</v>
      </c>
      <c r="F598" s="13">
        <f t="shared" si="115"/>
        <v>43368</v>
      </c>
      <c r="G598" s="14" t="str">
        <f t="shared" si="127"/>
        <v>Avg of 4 NM Projects</v>
      </c>
      <c r="H598" s="15">
        <f t="shared" si="116"/>
        <v>19</v>
      </c>
      <c r="I598" s="93">
        <v>0.89500000000000002</v>
      </c>
      <c r="J598">
        <f t="shared" si="117"/>
        <v>5.0280898876404493E-3</v>
      </c>
      <c r="K598" s="4">
        <v>40.82</v>
      </c>
      <c r="L598" s="4">
        <v>22.31</v>
      </c>
      <c r="M598" s="16">
        <f t="shared" si="118"/>
        <v>1.9967450000000001E-2</v>
      </c>
      <c r="N598">
        <f t="shared" si="119"/>
        <v>0</v>
      </c>
      <c r="O598">
        <f t="shared" si="120"/>
        <v>0</v>
      </c>
      <c r="P598" s="63">
        <f t="shared" si="121"/>
        <v>0</v>
      </c>
    </row>
    <row r="599" spans="1:18" x14ac:dyDescent="0.3">
      <c r="A599">
        <f t="shared" si="122"/>
        <v>2018</v>
      </c>
      <c r="B599">
        <f t="shared" si="123"/>
        <v>9</v>
      </c>
      <c r="C599">
        <f t="shared" si="124"/>
        <v>25</v>
      </c>
      <c r="D599">
        <f t="shared" si="125"/>
        <v>4</v>
      </c>
      <c r="E599" t="str">
        <f t="shared" si="126"/>
        <v>ON</v>
      </c>
      <c r="F599" s="13">
        <f t="shared" si="115"/>
        <v>43368</v>
      </c>
      <c r="G599" s="14" t="str">
        <f t="shared" si="127"/>
        <v>Avg of 4 NM Projects</v>
      </c>
      <c r="H599" s="15">
        <f t="shared" si="116"/>
        <v>20</v>
      </c>
      <c r="I599" s="93">
        <v>0</v>
      </c>
      <c r="J599">
        <f t="shared" si="117"/>
        <v>0</v>
      </c>
      <c r="K599" s="4">
        <v>41.64</v>
      </c>
      <c r="L599" s="4">
        <v>22.47</v>
      </c>
      <c r="M599" s="16">
        <f t="shared" si="118"/>
        <v>0</v>
      </c>
      <c r="N599">
        <f t="shared" si="119"/>
        <v>1</v>
      </c>
      <c r="O599">
        <f t="shared" si="120"/>
        <v>0</v>
      </c>
      <c r="P599" s="63">
        <f t="shared" si="121"/>
        <v>0</v>
      </c>
    </row>
    <row r="600" spans="1:18" x14ac:dyDescent="0.3">
      <c r="A600">
        <f t="shared" si="122"/>
        <v>2018</v>
      </c>
      <c r="B600">
        <f t="shared" si="123"/>
        <v>9</v>
      </c>
      <c r="C600">
        <f t="shared" si="124"/>
        <v>25</v>
      </c>
      <c r="D600">
        <f t="shared" si="125"/>
        <v>4</v>
      </c>
      <c r="E600" t="str">
        <f t="shared" si="126"/>
        <v>ON</v>
      </c>
      <c r="F600" s="13">
        <f t="shared" si="115"/>
        <v>43368</v>
      </c>
      <c r="G600" s="14" t="str">
        <f t="shared" si="127"/>
        <v>Avg of 4 NM Projects</v>
      </c>
      <c r="H600" s="15">
        <f t="shared" si="116"/>
        <v>21</v>
      </c>
      <c r="I600" s="93">
        <v>-0.13</v>
      </c>
      <c r="J600">
        <f t="shared" si="117"/>
        <v>-7.3033707865168538E-4</v>
      </c>
      <c r="K600" s="4">
        <v>37.409999999999997</v>
      </c>
      <c r="L600" s="4">
        <v>23.56</v>
      </c>
      <c r="M600" s="16">
        <f t="shared" si="118"/>
        <v>-3.0627999999999996E-3</v>
      </c>
      <c r="N600">
        <f t="shared" si="119"/>
        <v>0</v>
      </c>
      <c r="O600">
        <f t="shared" si="120"/>
        <v>0</v>
      </c>
      <c r="P600" s="63">
        <f t="shared" si="121"/>
        <v>0</v>
      </c>
    </row>
    <row r="601" spans="1:18" x14ac:dyDescent="0.3">
      <c r="A601">
        <f t="shared" si="122"/>
        <v>2018</v>
      </c>
      <c r="B601">
        <f t="shared" si="123"/>
        <v>9</v>
      </c>
      <c r="C601">
        <f t="shared" si="124"/>
        <v>25</v>
      </c>
      <c r="D601">
        <f t="shared" si="125"/>
        <v>4</v>
      </c>
      <c r="E601" t="str">
        <f t="shared" si="126"/>
        <v>ON</v>
      </c>
      <c r="F601" s="13">
        <f t="shared" si="115"/>
        <v>43368</v>
      </c>
      <c r="G601" s="14" t="str">
        <f t="shared" si="127"/>
        <v>Avg of 4 NM Projects</v>
      </c>
      <c r="H601" s="15">
        <f t="shared" si="116"/>
        <v>22</v>
      </c>
      <c r="I601" s="93">
        <v>-0.13</v>
      </c>
      <c r="J601">
        <f t="shared" si="117"/>
        <v>-7.3033707865168538E-4</v>
      </c>
      <c r="K601" s="4">
        <v>29.96</v>
      </c>
      <c r="L601" s="4">
        <v>24.18</v>
      </c>
      <c r="M601" s="16">
        <f t="shared" si="118"/>
        <v>-3.1434000000000002E-3</v>
      </c>
      <c r="N601">
        <f t="shared" si="119"/>
        <v>0</v>
      </c>
      <c r="O601">
        <f t="shared" si="120"/>
        <v>0</v>
      </c>
      <c r="P601" s="63">
        <f t="shared" si="121"/>
        <v>0</v>
      </c>
    </row>
    <row r="602" spans="1:18" x14ac:dyDescent="0.3">
      <c r="A602">
        <f t="shared" si="122"/>
        <v>2018</v>
      </c>
      <c r="B602">
        <f t="shared" si="123"/>
        <v>9</v>
      </c>
      <c r="C602">
        <f t="shared" si="124"/>
        <v>25</v>
      </c>
      <c r="D602">
        <f t="shared" si="125"/>
        <v>4</v>
      </c>
      <c r="E602" t="str">
        <f t="shared" si="126"/>
        <v>ON</v>
      </c>
      <c r="F602" s="13">
        <f t="shared" si="115"/>
        <v>43368</v>
      </c>
      <c r="G602" s="14" t="str">
        <f t="shared" si="127"/>
        <v>Avg of 4 NM Projects</v>
      </c>
      <c r="H602" s="15">
        <f t="shared" si="116"/>
        <v>23</v>
      </c>
      <c r="I602" s="93">
        <v>0</v>
      </c>
      <c r="J602">
        <f t="shared" si="117"/>
        <v>0</v>
      </c>
      <c r="K602" s="4">
        <v>28.4</v>
      </c>
      <c r="L602" s="4">
        <v>7.69</v>
      </c>
      <c r="M602" s="16">
        <f t="shared" si="118"/>
        <v>0</v>
      </c>
      <c r="N602">
        <f t="shared" si="119"/>
        <v>1</v>
      </c>
      <c r="O602">
        <f t="shared" si="120"/>
        <v>0</v>
      </c>
      <c r="P602" s="63">
        <f t="shared" si="121"/>
        <v>0</v>
      </c>
    </row>
    <row r="603" spans="1:18" x14ac:dyDescent="0.3">
      <c r="A603">
        <f t="shared" si="122"/>
        <v>2018</v>
      </c>
      <c r="B603">
        <f t="shared" si="123"/>
        <v>9</v>
      </c>
      <c r="C603">
        <f t="shared" si="124"/>
        <v>25</v>
      </c>
      <c r="D603">
        <f t="shared" si="125"/>
        <v>4</v>
      </c>
      <c r="E603" t="str">
        <f t="shared" si="126"/>
        <v>OFF</v>
      </c>
      <c r="F603" s="13">
        <f t="shared" si="115"/>
        <v>43368</v>
      </c>
      <c r="G603" s="14" t="str">
        <f t="shared" si="127"/>
        <v>Avg of 4 NM Projects</v>
      </c>
      <c r="H603" s="15">
        <f t="shared" si="116"/>
        <v>24</v>
      </c>
      <c r="I603" s="93">
        <v>-0.13</v>
      </c>
      <c r="J603">
        <f t="shared" si="117"/>
        <v>-7.3033707865168538E-4</v>
      </c>
      <c r="K603" s="4">
        <v>26.35</v>
      </c>
      <c r="L603" s="4">
        <v>12.18</v>
      </c>
      <c r="M603" s="16">
        <f t="shared" si="118"/>
        <v>-1.5834E-3</v>
      </c>
      <c r="N603">
        <f t="shared" si="119"/>
        <v>0</v>
      </c>
      <c r="O603">
        <f t="shared" si="120"/>
        <v>0</v>
      </c>
      <c r="P603" s="63">
        <f t="shared" si="121"/>
        <v>0</v>
      </c>
    </row>
    <row r="604" spans="1:18" x14ac:dyDescent="0.3">
      <c r="A604">
        <f t="shared" si="122"/>
        <v>2018</v>
      </c>
      <c r="B604">
        <f t="shared" si="123"/>
        <v>9</v>
      </c>
      <c r="C604">
        <f t="shared" si="124"/>
        <v>26</v>
      </c>
      <c r="D604">
        <f t="shared" si="125"/>
        <v>5</v>
      </c>
      <c r="E604" t="str">
        <f t="shared" si="126"/>
        <v>OFF</v>
      </c>
      <c r="F604" s="13">
        <f t="shared" si="115"/>
        <v>43369</v>
      </c>
      <c r="G604" s="14" t="str">
        <f t="shared" si="127"/>
        <v>Avg of 4 NM Projects</v>
      </c>
      <c r="H604" s="15">
        <f t="shared" si="116"/>
        <v>1</v>
      </c>
      <c r="I604" s="93">
        <v>-0.13</v>
      </c>
      <c r="J604">
        <f t="shared" si="117"/>
        <v>-7.3033707865168538E-4</v>
      </c>
      <c r="K604" s="4">
        <v>23.75</v>
      </c>
      <c r="L604" s="4">
        <v>4.3499999999999996</v>
      </c>
      <c r="M604" s="16">
        <f t="shared" si="118"/>
        <v>-5.6550000000000003E-4</v>
      </c>
      <c r="N604">
        <f t="shared" si="119"/>
        <v>0</v>
      </c>
      <c r="O604">
        <f t="shared" si="120"/>
        <v>0</v>
      </c>
      <c r="P604" s="63">
        <f t="shared" si="121"/>
        <v>0</v>
      </c>
      <c r="Q604" s="34"/>
      <c r="R604" s="34"/>
    </row>
    <row r="605" spans="1:18" x14ac:dyDescent="0.3">
      <c r="A605">
        <f t="shared" si="122"/>
        <v>2018</v>
      </c>
      <c r="B605">
        <f t="shared" si="123"/>
        <v>9</v>
      </c>
      <c r="C605">
        <f t="shared" si="124"/>
        <v>26</v>
      </c>
      <c r="D605">
        <f t="shared" si="125"/>
        <v>5</v>
      </c>
      <c r="E605" t="str">
        <f t="shared" si="126"/>
        <v>OFF</v>
      </c>
      <c r="F605" s="13">
        <f t="shared" ref="F605:F668" si="128">+F581+1</f>
        <v>43369</v>
      </c>
      <c r="G605" s="14" t="str">
        <f t="shared" si="127"/>
        <v>Avg of 4 NM Projects</v>
      </c>
      <c r="H605" s="15">
        <f t="shared" ref="H605:H668" si="129">H581</f>
        <v>2</v>
      </c>
      <c r="I605" s="93">
        <v>-0.13</v>
      </c>
      <c r="J605">
        <f t="shared" si="117"/>
        <v>-7.3033707865168538E-4</v>
      </c>
      <c r="K605" s="4">
        <v>23.4</v>
      </c>
      <c r="L605" s="4">
        <v>17.32</v>
      </c>
      <c r="M605" s="16">
        <f t="shared" si="118"/>
        <v>-2.2516000000000003E-3</v>
      </c>
      <c r="N605">
        <f t="shared" si="119"/>
        <v>0</v>
      </c>
      <c r="O605">
        <f t="shared" si="120"/>
        <v>0</v>
      </c>
      <c r="P605" s="63">
        <f t="shared" si="121"/>
        <v>0</v>
      </c>
    </row>
    <row r="606" spans="1:18" x14ac:dyDescent="0.3">
      <c r="A606">
        <f t="shared" si="122"/>
        <v>2018</v>
      </c>
      <c r="B606">
        <f t="shared" si="123"/>
        <v>9</v>
      </c>
      <c r="C606">
        <f t="shared" si="124"/>
        <v>26</v>
      </c>
      <c r="D606">
        <f t="shared" si="125"/>
        <v>5</v>
      </c>
      <c r="E606" t="str">
        <f t="shared" si="126"/>
        <v>OFF</v>
      </c>
      <c r="F606" s="13">
        <f t="shared" si="128"/>
        <v>43369</v>
      </c>
      <c r="G606" s="14" t="str">
        <f t="shared" si="127"/>
        <v>Avg of 4 NM Projects</v>
      </c>
      <c r="H606" s="15">
        <f t="shared" si="129"/>
        <v>3</v>
      </c>
      <c r="I606" s="93">
        <v>0</v>
      </c>
      <c r="J606">
        <f t="shared" si="117"/>
        <v>0</v>
      </c>
      <c r="K606" s="4">
        <v>23.25</v>
      </c>
      <c r="L606" s="4">
        <v>-1.45</v>
      </c>
      <c r="M606" s="16">
        <f t="shared" si="118"/>
        <v>0</v>
      </c>
      <c r="N606">
        <f t="shared" si="119"/>
        <v>1</v>
      </c>
      <c r="O606">
        <f t="shared" si="120"/>
        <v>0</v>
      </c>
      <c r="P606" s="63">
        <f t="shared" si="121"/>
        <v>0</v>
      </c>
    </row>
    <row r="607" spans="1:18" x14ac:dyDescent="0.3">
      <c r="A607">
        <f t="shared" si="122"/>
        <v>2018</v>
      </c>
      <c r="B607">
        <f t="shared" si="123"/>
        <v>9</v>
      </c>
      <c r="C607">
        <f t="shared" si="124"/>
        <v>26</v>
      </c>
      <c r="D607">
        <f t="shared" si="125"/>
        <v>5</v>
      </c>
      <c r="E607" t="str">
        <f t="shared" si="126"/>
        <v>OFF</v>
      </c>
      <c r="F607" s="13">
        <f t="shared" si="128"/>
        <v>43369</v>
      </c>
      <c r="G607" s="14" t="str">
        <f t="shared" si="127"/>
        <v>Avg of 4 NM Projects</v>
      </c>
      <c r="H607" s="15">
        <f t="shared" si="129"/>
        <v>4</v>
      </c>
      <c r="I607" s="93">
        <v>-0.13</v>
      </c>
      <c r="J607">
        <f t="shared" si="117"/>
        <v>-7.3033707865168538E-4</v>
      </c>
      <c r="K607" s="4">
        <v>23.21</v>
      </c>
      <c r="L607" s="4">
        <v>12.8</v>
      </c>
      <c r="M607" s="16">
        <f t="shared" si="118"/>
        <v>-1.6640000000000001E-3</v>
      </c>
      <c r="N607">
        <f t="shared" si="119"/>
        <v>0</v>
      </c>
      <c r="O607">
        <f t="shared" si="120"/>
        <v>0</v>
      </c>
      <c r="P607" s="63">
        <f t="shared" si="121"/>
        <v>0</v>
      </c>
    </row>
    <row r="608" spans="1:18" x14ac:dyDescent="0.3">
      <c r="A608">
        <f t="shared" si="122"/>
        <v>2018</v>
      </c>
      <c r="B608">
        <f t="shared" si="123"/>
        <v>9</v>
      </c>
      <c r="C608">
        <f t="shared" si="124"/>
        <v>26</v>
      </c>
      <c r="D608">
        <f t="shared" si="125"/>
        <v>5</v>
      </c>
      <c r="E608" t="str">
        <f t="shared" si="126"/>
        <v>OFF</v>
      </c>
      <c r="F608" s="13">
        <f t="shared" si="128"/>
        <v>43369</v>
      </c>
      <c r="G608" s="14" t="str">
        <f t="shared" si="127"/>
        <v>Avg of 4 NM Projects</v>
      </c>
      <c r="H608" s="15">
        <f t="shared" si="129"/>
        <v>5</v>
      </c>
      <c r="I608" s="93">
        <v>-0.13</v>
      </c>
      <c r="J608">
        <f t="shared" si="117"/>
        <v>-7.3033707865168538E-4</v>
      </c>
      <c r="K608" s="4">
        <v>23.4</v>
      </c>
      <c r="L608" s="4">
        <v>7.71</v>
      </c>
      <c r="M608" s="16">
        <f t="shared" si="118"/>
        <v>-1.0023E-3</v>
      </c>
      <c r="N608">
        <f t="shared" si="119"/>
        <v>0</v>
      </c>
      <c r="O608">
        <f t="shared" si="120"/>
        <v>0</v>
      </c>
      <c r="P608" s="63">
        <f t="shared" si="121"/>
        <v>0</v>
      </c>
    </row>
    <row r="609" spans="1:16" x14ac:dyDescent="0.3">
      <c r="A609">
        <f t="shared" si="122"/>
        <v>2018</v>
      </c>
      <c r="B609">
        <f t="shared" si="123"/>
        <v>9</v>
      </c>
      <c r="C609">
        <f t="shared" si="124"/>
        <v>26</v>
      </c>
      <c r="D609">
        <f t="shared" si="125"/>
        <v>5</v>
      </c>
      <c r="E609" t="str">
        <f t="shared" si="126"/>
        <v>OFF</v>
      </c>
      <c r="F609" s="13">
        <f t="shared" si="128"/>
        <v>43369</v>
      </c>
      <c r="G609" s="14" t="str">
        <f t="shared" si="127"/>
        <v>Avg of 4 NM Projects</v>
      </c>
      <c r="H609" s="15">
        <f t="shared" si="129"/>
        <v>6</v>
      </c>
      <c r="I609" s="93">
        <v>0</v>
      </c>
      <c r="J609">
        <f t="shared" si="117"/>
        <v>0</v>
      </c>
      <c r="K609" s="4">
        <v>25.53</v>
      </c>
      <c r="L609" s="4">
        <v>21.18</v>
      </c>
      <c r="M609" s="16">
        <f t="shared" si="118"/>
        <v>0</v>
      </c>
      <c r="N609">
        <f t="shared" si="119"/>
        <v>1</v>
      </c>
      <c r="O609">
        <f t="shared" si="120"/>
        <v>0</v>
      </c>
      <c r="P609" s="63">
        <f t="shared" si="121"/>
        <v>0</v>
      </c>
    </row>
    <row r="610" spans="1:16" x14ac:dyDescent="0.3">
      <c r="A610">
        <f t="shared" si="122"/>
        <v>2018</v>
      </c>
      <c r="B610">
        <f t="shared" si="123"/>
        <v>9</v>
      </c>
      <c r="C610">
        <f t="shared" si="124"/>
        <v>26</v>
      </c>
      <c r="D610">
        <f t="shared" si="125"/>
        <v>5</v>
      </c>
      <c r="E610" t="str">
        <f t="shared" si="126"/>
        <v>OFF</v>
      </c>
      <c r="F610" s="13">
        <f t="shared" si="128"/>
        <v>43369</v>
      </c>
      <c r="G610" s="14" t="str">
        <f t="shared" si="127"/>
        <v>Avg of 4 NM Projects</v>
      </c>
      <c r="H610" s="15">
        <f t="shared" si="129"/>
        <v>7</v>
      </c>
      <c r="I610" s="93">
        <v>-0.13</v>
      </c>
      <c r="J610">
        <f t="shared" si="117"/>
        <v>-7.3033707865168538E-4</v>
      </c>
      <c r="K610" s="4">
        <v>30.18</v>
      </c>
      <c r="L610" s="4">
        <v>17.34</v>
      </c>
      <c r="M610" s="16">
        <f t="shared" si="118"/>
        <v>-2.2542E-3</v>
      </c>
      <c r="N610">
        <f t="shared" si="119"/>
        <v>0</v>
      </c>
      <c r="O610">
        <f t="shared" si="120"/>
        <v>0</v>
      </c>
      <c r="P610" s="63">
        <f t="shared" si="121"/>
        <v>0</v>
      </c>
    </row>
    <row r="611" spans="1:16" x14ac:dyDescent="0.3">
      <c r="A611">
        <f t="shared" si="122"/>
        <v>2018</v>
      </c>
      <c r="B611">
        <f t="shared" si="123"/>
        <v>9</v>
      </c>
      <c r="C611">
        <f t="shared" si="124"/>
        <v>26</v>
      </c>
      <c r="D611">
        <f t="shared" si="125"/>
        <v>5</v>
      </c>
      <c r="E611" t="str">
        <f t="shared" si="126"/>
        <v>ON</v>
      </c>
      <c r="F611" s="13">
        <f t="shared" si="128"/>
        <v>43369</v>
      </c>
      <c r="G611" s="14" t="str">
        <f t="shared" si="127"/>
        <v>Avg of 4 NM Projects</v>
      </c>
      <c r="H611" s="15">
        <f t="shared" si="129"/>
        <v>8</v>
      </c>
      <c r="I611" s="93">
        <v>10.370000000000001</v>
      </c>
      <c r="J611">
        <f t="shared" si="117"/>
        <v>5.8258426966292139E-2</v>
      </c>
      <c r="K611" s="4">
        <v>31.91</v>
      </c>
      <c r="L611" s="4">
        <v>23.18</v>
      </c>
      <c r="M611" s="16">
        <f t="shared" si="118"/>
        <v>0.24037660000000002</v>
      </c>
      <c r="N611">
        <f t="shared" si="119"/>
        <v>0</v>
      </c>
      <c r="O611">
        <f t="shared" si="120"/>
        <v>0</v>
      </c>
      <c r="P611" s="63">
        <f t="shared" si="121"/>
        <v>0</v>
      </c>
    </row>
    <row r="612" spans="1:16" x14ac:dyDescent="0.3">
      <c r="A612">
        <f t="shared" si="122"/>
        <v>2018</v>
      </c>
      <c r="B612">
        <f t="shared" si="123"/>
        <v>9</v>
      </c>
      <c r="C612">
        <f t="shared" si="124"/>
        <v>26</v>
      </c>
      <c r="D612">
        <f t="shared" si="125"/>
        <v>5</v>
      </c>
      <c r="E612" t="str">
        <f t="shared" si="126"/>
        <v>ON</v>
      </c>
      <c r="F612" s="13">
        <f t="shared" si="128"/>
        <v>43369</v>
      </c>
      <c r="G612" s="14" t="str">
        <f t="shared" si="127"/>
        <v>Avg of 4 NM Projects</v>
      </c>
      <c r="H612" s="15">
        <f t="shared" si="129"/>
        <v>9</v>
      </c>
      <c r="I612" s="93">
        <v>25.085000000000001</v>
      </c>
      <c r="J612">
        <f t="shared" si="117"/>
        <v>0.14092696629213483</v>
      </c>
      <c r="K612" s="4">
        <v>35.270000000000003</v>
      </c>
      <c r="L612" s="4">
        <v>30.63</v>
      </c>
      <c r="M612" s="16">
        <f t="shared" si="118"/>
        <v>0.76835355000000005</v>
      </c>
      <c r="N612">
        <f t="shared" si="119"/>
        <v>0</v>
      </c>
      <c r="O612">
        <f t="shared" si="120"/>
        <v>0</v>
      </c>
      <c r="P612" s="63">
        <f t="shared" si="121"/>
        <v>0</v>
      </c>
    </row>
    <row r="613" spans="1:16" x14ac:dyDescent="0.3">
      <c r="A613">
        <f t="shared" si="122"/>
        <v>2018</v>
      </c>
      <c r="B613">
        <f t="shared" si="123"/>
        <v>9</v>
      </c>
      <c r="C613">
        <f t="shared" si="124"/>
        <v>26</v>
      </c>
      <c r="D613">
        <f t="shared" si="125"/>
        <v>5</v>
      </c>
      <c r="E613" t="str">
        <f t="shared" si="126"/>
        <v>ON</v>
      </c>
      <c r="F613" s="13">
        <f t="shared" si="128"/>
        <v>43369</v>
      </c>
      <c r="G613" s="14" t="str">
        <f t="shared" si="127"/>
        <v>Avg of 4 NM Projects</v>
      </c>
      <c r="H613" s="15">
        <f t="shared" si="129"/>
        <v>10</v>
      </c>
      <c r="I613" s="93">
        <v>35.204999999999998</v>
      </c>
      <c r="J613">
        <f t="shared" si="117"/>
        <v>0.19778089887640449</v>
      </c>
      <c r="K613" s="4">
        <v>31.59</v>
      </c>
      <c r="L613" s="4">
        <v>30.88</v>
      </c>
      <c r="M613" s="16">
        <f t="shared" si="118"/>
        <v>1.0871303999999999</v>
      </c>
      <c r="N613">
        <f t="shared" si="119"/>
        <v>0</v>
      </c>
      <c r="O613">
        <f t="shared" si="120"/>
        <v>0</v>
      </c>
      <c r="P613" s="63">
        <f t="shared" si="121"/>
        <v>0</v>
      </c>
    </row>
    <row r="614" spans="1:16" x14ac:dyDescent="0.3">
      <c r="A614">
        <f t="shared" si="122"/>
        <v>2018</v>
      </c>
      <c r="B614">
        <f t="shared" si="123"/>
        <v>9</v>
      </c>
      <c r="C614">
        <f t="shared" si="124"/>
        <v>26</v>
      </c>
      <c r="D614">
        <f t="shared" si="125"/>
        <v>5</v>
      </c>
      <c r="E614" t="str">
        <f t="shared" si="126"/>
        <v>ON</v>
      </c>
      <c r="F614" s="13">
        <f t="shared" si="128"/>
        <v>43369</v>
      </c>
      <c r="G614" s="14" t="str">
        <f t="shared" si="127"/>
        <v>Avg of 4 NM Projects</v>
      </c>
      <c r="H614" s="15">
        <f t="shared" si="129"/>
        <v>11</v>
      </c>
      <c r="I614" s="93">
        <v>23.035</v>
      </c>
      <c r="J614">
        <f t="shared" si="117"/>
        <v>0.12941011235955055</v>
      </c>
      <c r="K614" s="4">
        <v>32.56</v>
      </c>
      <c r="L614" s="4">
        <v>31.76</v>
      </c>
      <c r="M614" s="16">
        <f t="shared" si="118"/>
        <v>0.73159160000000012</v>
      </c>
      <c r="N614">
        <f t="shared" si="119"/>
        <v>0</v>
      </c>
      <c r="O614">
        <f t="shared" si="120"/>
        <v>0</v>
      </c>
      <c r="P614" s="63">
        <f t="shared" si="121"/>
        <v>0</v>
      </c>
    </row>
    <row r="615" spans="1:16" x14ac:dyDescent="0.3">
      <c r="A615">
        <f t="shared" si="122"/>
        <v>2018</v>
      </c>
      <c r="B615">
        <f t="shared" si="123"/>
        <v>9</v>
      </c>
      <c r="C615">
        <f t="shared" si="124"/>
        <v>26</v>
      </c>
      <c r="D615">
        <f t="shared" si="125"/>
        <v>5</v>
      </c>
      <c r="E615" t="str">
        <f t="shared" si="126"/>
        <v>ON</v>
      </c>
      <c r="F615" s="13">
        <f t="shared" si="128"/>
        <v>43369</v>
      </c>
      <c r="G615" s="14" t="str">
        <f t="shared" si="127"/>
        <v>Avg of 4 NM Projects</v>
      </c>
      <c r="H615" s="15">
        <f t="shared" si="129"/>
        <v>12</v>
      </c>
      <c r="I615" s="93">
        <v>14.974999999999998</v>
      </c>
      <c r="J615">
        <f t="shared" si="117"/>
        <v>8.4129213483146059E-2</v>
      </c>
      <c r="K615" s="4">
        <v>38.81</v>
      </c>
      <c r="L615" s="4">
        <v>30.55</v>
      </c>
      <c r="M615" s="16">
        <f t="shared" si="118"/>
        <v>0.45748624999999993</v>
      </c>
      <c r="N615">
        <f t="shared" si="119"/>
        <v>0</v>
      </c>
      <c r="O615">
        <f t="shared" si="120"/>
        <v>0</v>
      </c>
      <c r="P615" s="63">
        <f t="shared" si="121"/>
        <v>0</v>
      </c>
    </row>
    <row r="616" spans="1:16" x14ac:dyDescent="0.3">
      <c r="A616">
        <f t="shared" si="122"/>
        <v>2018</v>
      </c>
      <c r="B616">
        <f t="shared" si="123"/>
        <v>9</v>
      </c>
      <c r="C616">
        <f t="shared" si="124"/>
        <v>26</v>
      </c>
      <c r="D616">
        <f t="shared" si="125"/>
        <v>5</v>
      </c>
      <c r="E616" t="str">
        <f t="shared" si="126"/>
        <v>ON</v>
      </c>
      <c r="F616" s="13">
        <f t="shared" si="128"/>
        <v>43369</v>
      </c>
      <c r="G616" s="14" t="str">
        <f t="shared" si="127"/>
        <v>Avg of 4 NM Projects</v>
      </c>
      <c r="H616" s="15">
        <f t="shared" si="129"/>
        <v>13</v>
      </c>
      <c r="I616" s="93">
        <v>13.304999999999996</v>
      </c>
      <c r="J616">
        <f t="shared" si="117"/>
        <v>7.4747191011235933E-2</v>
      </c>
      <c r="K616" s="4">
        <v>44.75</v>
      </c>
      <c r="L616" s="4">
        <v>26.44</v>
      </c>
      <c r="M616" s="16">
        <f t="shared" si="118"/>
        <v>0.35178419999999994</v>
      </c>
      <c r="N616">
        <f t="shared" si="119"/>
        <v>0</v>
      </c>
      <c r="O616">
        <f t="shared" si="120"/>
        <v>0</v>
      </c>
      <c r="P616" s="63">
        <f t="shared" si="121"/>
        <v>0</v>
      </c>
    </row>
    <row r="617" spans="1:16" x14ac:dyDescent="0.3">
      <c r="A617">
        <f t="shared" si="122"/>
        <v>2018</v>
      </c>
      <c r="B617">
        <f t="shared" si="123"/>
        <v>9</v>
      </c>
      <c r="C617">
        <f t="shared" si="124"/>
        <v>26</v>
      </c>
      <c r="D617">
        <f t="shared" si="125"/>
        <v>5</v>
      </c>
      <c r="E617" t="str">
        <f t="shared" si="126"/>
        <v>ON</v>
      </c>
      <c r="F617" s="13">
        <f t="shared" si="128"/>
        <v>43369</v>
      </c>
      <c r="G617" s="14" t="str">
        <f t="shared" si="127"/>
        <v>Avg of 4 NM Projects</v>
      </c>
      <c r="H617" s="15">
        <f t="shared" si="129"/>
        <v>14</v>
      </c>
      <c r="I617" s="93">
        <v>16.38</v>
      </c>
      <c r="J617">
        <f t="shared" si="117"/>
        <v>9.2022471910112355E-2</v>
      </c>
      <c r="K617" s="4">
        <v>50.65</v>
      </c>
      <c r="L617" s="4">
        <v>28.34</v>
      </c>
      <c r="M617" s="16">
        <f t="shared" si="118"/>
        <v>0.46420919999999993</v>
      </c>
      <c r="N617">
        <f t="shared" si="119"/>
        <v>0</v>
      </c>
      <c r="O617">
        <f t="shared" si="120"/>
        <v>0</v>
      </c>
      <c r="P617" s="63">
        <f t="shared" si="121"/>
        <v>0</v>
      </c>
    </row>
    <row r="618" spans="1:16" x14ac:dyDescent="0.3">
      <c r="A618">
        <f t="shared" si="122"/>
        <v>2018</v>
      </c>
      <c r="B618">
        <f t="shared" si="123"/>
        <v>9</v>
      </c>
      <c r="C618">
        <f t="shared" si="124"/>
        <v>26</v>
      </c>
      <c r="D618">
        <f t="shared" si="125"/>
        <v>5</v>
      </c>
      <c r="E618" t="str">
        <f t="shared" si="126"/>
        <v>ON</v>
      </c>
      <c r="F618" s="13">
        <f t="shared" si="128"/>
        <v>43369</v>
      </c>
      <c r="G618" s="14" t="str">
        <f t="shared" si="127"/>
        <v>Avg of 4 NM Projects</v>
      </c>
      <c r="H618" s="15">
        <f t="shared" si="129"/>
        <v>15</v>
      </c>
      <c r="I618" s="93">
        <v>9.5950000000000006</v>
      </c>
      <c r="J618">
        <f t="shared" si="117"/>
        <v>5.3904494382022473E-2</v>
      </c>
      <c r="K618" s="4">
        <v>47.48</v>
      </c>
      <c r="L618" s="4">
        <v>24.49</v>
      </c>
      <c r="M618" s="16">
        <f t="shared" si="118"/>
        <v>0.23498155000000001</v>
      </c>
      <c r="N618">
        <f t="shared" si="119"/>
        <v>0</v>
      </c>
      <c r="O618">
        <f t="shared" si="120"/>
        <v>0</v>
      </c>
      <c r="P618" s="63">
        <f t="shared" si="121"/>
        <v>0</v>
      </c>
    </row>
    <row r="619" spans="1:16" x14ac:dyDescent="0.3">
      <c r="A619">
        <f t="shared" si="122"/>
        <v>2018</v>
      </c>
      <c r="B619">
        <f t="shared" si="123"/>
        <v>9</v>
      </c>
      <c r="C619">
        <f t="shared" si="124"/>
        <v>26</v>
      </c>
      <c r="D619">
        <f t="shared" si="125"/>
        <v>5</v>
      </c>
      <c r="E619" t="str">
        <f t="shared" si="126"/>
        <v>ON</v>
      </c>
      <c r="F619" s="13">
        <f t="shared" si="128"/>
        <v>43369</v>
      </c>
      <c r="G619" s="14" t="str">
        <f t="shared" si="127"/>
        <v>Avg of 4 NM Projects</v>
      </c>
      <c r="H619" s="15">
        <f t="shared" si="129"/>
        <v>16</v>
      </c>
      <c r="I619" s="93">
        <v>5.25</v>
      </c>
      <c r="J619">
        <f t="shared" si="117"/>
        <v>2.9494382022471909E-2</v>
      </c>
      <c r="K619" s="4">
        <v>50.66</v>
      </c>
      <c r="L619" s="4">
        <v>29.55</v>
      </c>
      <c r="M619" s="16">
        <f t="shared" si="118"/>
        <v>0.15513750000000001</v>
      </c>
      <c r="N619">
        <f t="shared" si="119"/>
        <v>0</v>
      </c>
      <c r="O619">
        <f t="shared" si="120"/>
        <v>0</v>
      </c>
      <c r="P619" s="63">
        <f t="shared" si="121"/>
        <v>0</v>
      </c>
    </row>
    <row r="620" spans="1:16" x14ac:dyDescent="0.3">
      <c r="A620">
        <f t="shared" si="122"/>
        <v>2018</v>
      </c>
      <c r="B620">
        <f t="shared" si="123"/>
        <v>9</v>
      </c>
      <c r="C620">
        <f t="shared" si="124"/>
        <v>26</v>
      </c>
      <c r="D620">
        <f t="shared" si="125"/>
        <v>5</v>
      </c>
      <c r="E620" t="str">
        <f t="shared" si="126"/>
        <v>ON</v>
      </c>
      <c r="F620" s="13">
        <f t="shared" si="128"/>
        <v>43369</v>
      </c>
      <c r="G620" s="14" t="str">
        <f t="shared" si="127"/>
        <v>Avg of 4 NM Projects</v>
      </c>
      <c r="H620" s="15">
        <f t="shared" si="129"/>
        <v>17</v>
      </c>
      <c r="I620" s="93">
        <v>5.89</v>
      </c>
      <c r="J620">
        <f t="shared" si="117"/>
        <v>3.3089887640449435E-2</v>
      </c>
      <c r="K620" s="4">
        <v>49.99</v>
      </c>
      <c r="L620" s="4">
        <v>31.39</v>
      </c>
      <c r="M620" s="16">
        <f t="shared" si="118"/>
        <v>0.1848871</v>
      </c>
      <c r="N620">
        <f t="shared" si="119"/>
        <v>0</v>
      </c>
      <c r="O620">
        <f t="shared" si="120"/>
        <v>0</v>
      </c>
      <c r="P620" s="63">
        <f t="shared" si="121"/>
        <v>0</v>
      </c>
    </row>
    <row r="621" spans="1:16" x14ac:dyDescent="0.3">
      <c r="A621">
        <f t="shared" si="122"/>
        <v>2018</v>
      </c>
      <c r="B621">
        <f t="shared" si="123"/>
        <v>9</v>
      </c>
      <c r="C621">
        <f t="shared" si="124"/>
        <v>26</v>
      </c>
      <c r="D621">
        <f t="shared" si="125"/>
        <v>5</v>
      </c>
      <c r="E621" t="str">
        <f t="shared" si="126"/>
        <v>ON</v>
      </c>
      <c r="F621" s="13">
        <f t="shared" si="128"/>
        <v>43369</v>
      </c>
      <c r="G621" s="14" t="str">
        <f t="shared" si="127"/>
        <v>Avg of 4 NM Projects</v>
      </c>
      <c r="H621" s="15">
        <f t="shared" si="129"/>
        <v>18</v>
      </c>
      <c r="I621" s="93">
        <v>5.8899999999999988</v>
      </c>
      <c r="J621">
        <f t="shared" si="117"/>
        <v>3.3089887640449428E-2</v>
      </c>
      <c r="K621" s="4">
        <v>47.64</v>
      </c>
      <c r="L621" s="4">
        <v>26.62</v>
      </c>
      <c r="M621" s="16">
        <f t="shared" si="118"/>
        <v>0.15679179999999995</v>
      </c>
      <c r="N621">
        <f t="shared" si="119"/>
        <v>0</v>
      </c>
      <c r="O621">
        <f t="shared" si="120"/>
        <v>0</v>
      </c>
      <c r="P621" s="63">
        <f t="shared" si="121"/>
        <v>0</v>
      </c>
    </row>
    <row r="622" spans="1:16" x14ac:dyDescent="0.3">
      <c r="A622">
        <f t="shared" si="122"/>
        <v>2018</v>
      </c>
      <c r="B622">
        <f t="shared" si="123"/>
        <v>9</v>
      </c>
      <c r="C622">
        <f t="shared" si="124"/>
        <v>26</v>
      </c>
      <c r="D622">
        <f t="shared" si="125"/>
        <v>5</v>
      </c>
      <c r="E622" t="str">
        <f t="shared" si="126"/>
        <v>ON</v>
      </c>
      <c r="F622" s="13">
        <f t="shared" si="128"/>
        <v>43369</v>
      </c>
      <c r="G622" s="14" t="str">
        <f t="shared" si="127"/>
        <v>Avg of 4 NM Projects</v>
      </c>
      <c r="H622" s="15">
        <f t="shared" si="129"/>
        <v>19</v>
      </c>
      <c r="I622" s="93">
        <v>1.155</v>
      </c>
      <c r="J622">
        <f t="shared" si="117"/>
        <v>6.4887640449438205E-3</v>
      </c>
      <c r="K622" s="4">
        <v>49.9</v>
      </c>
      <c r="L622" s="4">
        <v>27.39</v>
      </c>
      <c r="M622" s="16">
        <f t="shared" si="118"/>
        <v>3.1635450000000002E-2</v>
      </c>
      <c r="N622">
        <f t="shared" si="119"/>
        <v>0</v>
      </c>
      <c r="O622">
        <f t="shared" si="120"/>
        <v>0</v>
      </c>
      <c r="P622" s="63">
        <f t="shared" si="121"/>
        <v>0</v>
      </c>
    </row>
    <row r="623" spans="1:16" x14ac:dyDescent="0.3">
      <c r="A623">
        <f t="shared" si="122"/>
        <v>2018</v>
      </c>
      <c r="B623">
        <f t="shared" si="123"/>
        <v>9</v>
      </c>
      <c r="C623">
        <f t="shared" si="124"/>
        <v>26</v>
      </c>
      <c r="D623">
        <f t="shared" si="125"/>
        <v>5</v>
      </c>
      <c r="E623" t="str">
        <f t="shared" si="126"/>
        <v>ON</v>
      </c>
      <c r="F623" s="13">
        <f t="shared" si="128"/>
        <v>43369</v>
      </c>
      <c r="G623" s="14" t="str">
        <f t="shared" si="127"/>
        <v>Avg of 4 NM Projects</v>
      </c>
      <c r="H623" s="15">
        <f t="shared" si="129"/>
        <v>20</v>
      </c>
      <c r="I623" s="93">
        <v>0</v>
      </c>
      <c r="J623">
        <f t="shared" si="117"/>
        <v>0</v>
      </c>
      <c r="K623" s="4">
        <v>51.83</v>
      </c>
      <c r="L623" s="4">
        <v>34.69</v>
      </c>
      <c r="M623" s="16">
        <f t="shared" si="118"/>
        <v>0</v>
      </c>
      <c r="N623">
        <f t="shared" si="119"/>
        <v>1</v>
      </c>
      <c r="O623">
        <f t="shared" si="120"/>
        <v>0</v>
      </c>
      <c r="P623" s="63">
        <f t="shared" si="121"/>
        <v>0</v>
      </c>
    </row>
    <row r="624" spans="1:16" x14ac:dyDescent="0.3">
      <c r="A624">
        <f t="shared" si="122"/>
        <v>2018</v>
      </c>
      <c r="B624">
        <f t="shared" si="123"/>
        <v>9</v>
      </c>
      <c r="C624">
        <f t="shared" si="124"/>
        <v>26</v>
      </c>
      <c r="D624">
        <f t="shared" si="125"/>
        <v>5</v>
      </c>
      <c r="E624" t="str">
        <f t="shared" si="126"/>
        <v>ON</v>
      </c>
      <c r="F624" s="13">
        <f t="shared" si="128"/>
        <v>43369</v>
      </c>
      <c r="G624" s="14" t="str">
        <f t="shared" si="127"/>
        <v>Avg of 4 NM Projects</v>
      </c>
      <c r="H624" s="15">
        <f t="shared" si="129"/>
        <v>21</v>
      </c>
      <c r="I624" s="93">
        <v>-0.39</v>
      </c>
      <c r="J624">
        <f t="shared" si="117"/>
        <v>-2.1910112359550564E-3</v>
      </c>
      <c r="K624" s="4">
        <v>46.04</v>
      </c>
      <c r="L624" s="4">
        <v>27.66</v>
      </c>
      <c r="M624" s="16">
        <f t="shared" si="118"/>
        <v>-1.0787399999999999E-2</v>
      </c>
      <c r="N624">
        <f t="shared" si="119"/>
        <v>0</v>
      </c>
      <c r="O624">
        <f t="shared" si="120"/>
        <v>0</v>
      </c>
      <c r="P624" s="63">
        <f t="shared" si="121"/>
        <v>0</v>
      </c>
    </row>
    <row r="625" spans="1:18" x14ac:dyDescent="0.3">
      <c r="A625">
        <f t="shared" si="122"/>
        <v>2018</v>
      </c>
      <c r="B625">
        <f t="shared" si="123"/>
        <v>9</v>
      </c>
      <c r="C625">
        <f t="shared" si="124"/>
        <v>26</v>
      </c>
      <c r="D625">
        <f t="shared" si="125"/>
        <v>5</v>
      </c>
      <c r="E625" t="str">
        <f t="shared" si="126"/>
        <v>ON</v>
      </c>
      <c r="F625" s="13">
        <f t="shared" si="128"/>
        <v>43369</v>
      </c>
      <c r="G625" s="14" t="str">
        <f t="shared" si="127"/>
        <v>Avg of 4 NM Projects</v>
      </c>
      <c r="H625" s="15">
        <f t="shared" si="129"/>
        <v>22</v>
      </c>
      <c r="I625" s="93">
        <v>0</v>
      </c>
      <c r="J625">
        <f t="shared" si="117"/>
        <v>0</v>
      </c>
      <c r="K625" s="4">
        <v>34.49</v>
      </c>
      <c r="L625" s="4">
        <v>32.869999999999997</v>
      </c>
      <c r="M625" s="16">
        <f t="shared" si="118"/>
        <v>0</v>
      </c>
      <c r="N625">
        <f t="shared" si="119"/>
        <v>1</v>
      </c>
      <c r="O625">
        <f t="shared" si="120"/>
        <v>0</v>
      </c>
      <c r="P625" s="63">
        <f t="shared" si="121"/>
        <v>0</v>
      </c>
    </row>
    <row r="626" spans="1:18" x14ac:dyDescent="0.3">
      <c r="A626">
        <f t="shared" si="122"/>
        <v>2018</v>
      </c>
      <c r="B626">
        <f t="shared" si="123"/>
        <v>9</v>
      </c>
      <c r="C626">
        <f t="shared" si="124"/>
        <v>26</v>
      </c>
      <c r="D626">
        <f t="shared" si="125"/>
        <v>5</v>
      </c>
      <c r="E626" t="str">
        <f t="shared" si="126"/>
        <v>ON</v>
      </c>
      <c r="F626" s="13">
        <f t="shared" si="128"/>
        <v>43369</v>
      </c>
      <c r="G626" s="14" t="str">
        <f t="shared" si="127"/>
        <v>Avg of 4 NM Projects</v>
      </c>
      <c r="H626" s="15">
        <f t="shared" si="129"/>
        <v>23</v>
      </c>
      <c r="I626" s="93">
        <v>0</v>
      </c>
      <c r="J626">
        <f t="shared" si="117"/>
        <v>0</v>
      </c>
      <c r="K626" s="4">
        <v>26.79</v>
      </c>
      <c r="L626" s="4">
        <v>26.96</v>
      </c>
      <c r="M626" s="16">
        <f t="shared" si="118"/>
        <v>0</v>
      </c>
      <c r="N626">
        <f t="shared" si="119"/>
        <v>1</v>
      </c>
      <c r="O626">
        <f t="shared" si="120"/>
        <v>0</v>
      </c>
      <c r="P626" s="63">
        <f t="shared" si="121"/>
        <v>0</v>
      </c>
    </row>
    <row r="627" spans="1:18" x14ac:dyDescent="0.3">
      <c r="A627">
        <f t="shared" si="122"/>
        <v>2018</v>
      </c>
      <c r="B627">
        <f t="shared" si="123"/>
        <v>9</v>
      </c>
      <c r="C627">
        <f t="shared" si="124"/>
        <v>26</v>
      </c>
      <c r="D627">
        <f t="shared" si="125"/>
        <v>5</v>
      </c>
      <c r="E627" t="str">
        <f t="shared" si="126"/>
        <v>OFF</v>
      </c>
      <c r="F627" s="13">
        <f t="shared" si="128"/>
        <v>43369</v>
      </c>
      <c r="G627" s="14" t="str">
        <f t="shared" si="127"/>
        <v>Avg of 4 NM Projects</v>
      </c>
      <c r="H627" s="15">
        <f t="shared" si="129"/>
        <v>24</v>
      </c>
      <c r="I627" s="93">
        <v>-0.26</v>
      </c>
      <c r="J627">
        <f t="shared" si="117"/>
        <v>-1.4606741573033708E-3</v>
      </c>
      <c r="K627" s="4">
        <v>25.98</v>
      </c>
      <c r="L627" s="4">
        <v>32.909999999999997</v>
      </c>
      <c r="M627" s="16">
        <f t="shared" si="118"/>
        <v>-8.5565999999999993E-3</v>
      </c>
      <c r="N627">
        <f t="shared" si="119"/>
        <v>0</v>
      </c>
      <c r="O627">
        <f t="shared" si="120"/>
        <v>0</v>
      </c>
      <c r="P627" s="63">
        <f t="shared" si="121"/>
        <v>0</v>
      </c>
    </row>
    <row r="628" spans="1:18" x14ac:dyDescent="0.3">
      <c r="A628">
        <f t="shared" si="122"/>
        <v>2018</v>
      </c>
      <c r="B628">
        <f t="shared" si="123"/>
        <v>9</v>
      </c>
      <c r="C628">
        <f t="shared" si="124"/>
        <v>27</v>
      </c>
      <c r="D628">
        <f t="shared" si="125"/>
        <v>6</v>
      </c>
      <c r="E628" t="str">
        <f t="shared" si="126"/>
        <v>OFF</v>
      </c>
      <c r="F628" s="13">
        <f t="shared" si="128"/>
        <v>43370</v>
      </c>
      <c r="G628" s="14" t="str">
        <f t="shared" si="127"/>
        <v>Avg of 4 NM Projects</v>
      </c>
      <c r="H628" s="15">
        <f t="shared" si="129"/>
        <v>1</v>
      </c>
      <c r="I628" s="93">
        <v>0</v>
      </c>
      <c r="J628">
        <f t="shared" si="117"/>
        <v>0</v>
      </c>
      <c r="K628" s="4">
        <v>26.2</v>
      </c>
      <c r="L628" s="4">
        <v>34.25</v>
      </c>
      <c r="M628" s="16">
        <f t="shared" si="118"/>
        <v>0</v>
      </c>
      <c r="N628">
        <f t="shared" si="119"/>
        <v>1</v>
      </c>
      <c r="O628">
        <f t="shared" si="120"/>
        <v>0</v>
      </c>
      <c r="P628" s="63">
        <f t="shared" si="121"/>
        <v>0</v>
      </c>
      <c r="Q628" s="34"/>
      <c r="R628" s="34"/>
    </row>
    <row r="629" spans="1:18" x14ac:dyDescent="0.3">
      <c r="A629">
        <f t="shared" si="122"/>
        <v>2018</v>
      </c>
      <c r="B629">
        <f t="shared" si="123"/>
        <v>9</v>
      </c>
      <c r="C629">
        <f t="shared" si="124"/>
        <v>27</v>
      </c>
      <c r="D629">
        <f t="shared" si="125"/>
        <v>6</v>
      </c>
      <c r="E629" t="str">
        <f t="shared" si="126"/>
        <v>OFF</v>
      </c>
      <c r="F629" s="13">
        <f t="shared" si="128"/>
        <v>43370</v>
      </c>
      <c r="G629" s="14" t="str">
        <f t="shared" si="127"/>
        <v>Avg of 4 NM Projects</v>
      </c>
      <c r="H629" s="15">
        <f t="shared" si="129"/>
        <v>2</v>
      </c>
      <c r="I629" s="93">
        <v>-0.13</v>
      </c>
      <c r="J629">
        <f t="shared" si="117"/>
        <v>-7.3033707865168538E-4</v>
      </c>
      <c r="K629" s="4">
        <v>26.72</v>
      </c>
      <c r="L629" s="4">
        <v>28.48</v>
      </c>
      <c r="M629" s="16">
        <f t="shared" si="118"/>
        <v>-3.7024000000000002E-3</v>
      </c>
      <c r="N629">
        <f t="shared" si="119"/>
        <v>0</v>
      </c>
      <c r="O629">
        <f t="shared" si="120"/>
        <v>0</v>
      </c>
      <c r="P629" s="63">
        <f t="shared" si="121"/>
        <v>0</v>
      </c>
    </row>
    <row r="630" spans="1:18" x14ac:dyDescent="0.3">
      <c r="A630">
        <f t="shared" si="122"/>
        <v>2018</v>
      </c>
      <c r="B630">
        <f t="shared" si="123"/>
        <v>9</v>
      </c>
      <c r="C630">
        <f t="shared" si="124"/>
        <v>27</v>
      </c>
      <c r="D630">
        <f t="shared" si="125"/>
        <v>6</v>
      </c>
      <c r="E630" t="str">
        <f t="shared" si="126"/>
        <v>OFF</v>
      </c>
      <c r="F630" s="13">
        <f t="shared" si="128"/>
        <v>43370</v>
      </c>
      <c r="G630" s="14" t="str">
        <f t="shared" si="127"/>
        <v>Avg of 4 NM Projects</v>
      </c>
      <c r="H630" s="15">
        <f t="shared" si="129"/>
        <v>3</v>
      </c>
      <c r="I630" s="93">
        <v>0</v>
      </c>
      <c r="J630">
        <f t="shared" si="117"/>
        <v>0</v>
      </c>
      <c r="K630" s="4">
        <v>23.77</v>
      </c>
      <c r="L630" s="4">
        <v>27.04</v>
      </c>
      <c r="M630" s="16">
        <f t="shared" si="118"/>
        <v>0</v>
      </c>
      <c r="N630">
        <f t="shared" si="119"/>
        <v>1</v>
      </c>
      <c r="O630">
        <f t="shared" si="120"/>
        <v>0</v>
      </c>
      <c r="P630" s="63">
        <f t="shared" si="121"/>
        <v>0</v>
      </c>
    </row>
    <row r="631" spans="1:18" x14ac:dyDescent="0.3">
      <c r="A631">
        <f t="shared" si="122"/>
        <v>2018</v>
      </c>
      <c r="B631">
        <f t="shared" si="123"/>
        <v>9</v>
      </c>
      <c r="C631">
        <f t="shared" si="124"/>
        <v>27</v>
      </c>
      <c r="D631">
        <f t="shared" si="125"/>
        <v>6</v>
      </c>
      <c r="E631" t="str">
        <f t="shared" si="126"/>
        <v>OFF</v>
      </c>
      <c r="F631" s="13">
        <f t="shared" si="128"/>
        <v>43370</v>
      </c>
      <c r="G631" s="14" t="str">
        <f t="shared" si="127"/>
        <v>Avg of 4 NM Projects</v>
      </c>
      <c r="H631" s="15">
        <f t="shared" si="129"/>
        <v>4</v>
      </c>
      <c r="I631" s="93">
        <v>-0.26</v>
      </c>
      <c r="J631">
        <f t="shared" si="117"/>
        <v>-1.4606741573033708E-3</v>
      </c>
      <c r="K631" s="4">
        <v>21.43</v>
      </c>
      <c r="L631" s="4">
        <v>23.97</v>
      </c>
      <c r="M631" s="16">
        <f t="shared" si="118"/>
        <v>-6.2321999999999994E-3</v>
      </c>
      <c r="N631">
        <f t="shared" si="119"/>
        <v>0</v>
      </c>
      <c r="O631">
        <f t="shared" si="120"/>
        <v>0</v>
      </c>
      <c r="P631" s="63">
        <f t="shared" si="121"/>
        <v>0</v>
      </c>
    </row>
    <row r="632" spans="1:18" x14ac:dyDescent="0.3">
      <c r="A632">
        <f t="shared" si="122"/>
        <v>2018</v>
      </c>
      <c r="B632">
        <f t="shared" si="123"/>
        <v>9</v>
      </c>
      <c r="C632">
        <f t="shared" si="124"/>
        <v>27</v>
      </c>
      <c r="D632">
        <f t="shared" si="125"/>
        <v>6</v>
      </c>
      <c r="E632" t="str">
        <f t="shared" si="126"/>
        <v>OFF</v>
      </c>
      <c r="F632" s="13">
        <f t="shared" si="128"/>
        <v>43370</v>
      </c>
      <c r="G632" s="14" t="str">
        <f t="shared" si="127"/>
        <v>Avg of 4 NM Projects</v>
      </c>
      <c r="H632" s="15">
        <f t="shared" si="129"/>
        <v>5</v>
      </c>
      <c r="I632" s="93">
        <v>0</v>
      </c>
      <c r="J632">
        <f t="shared" si="117"/>
        <v>0</v>
      </c>
      <c r="K632" s="4">
        <v>22.14</v>
      </c>
      <c r="L632" s="4">
        <v>17.27</v>
      </c>
      <c r="M632" s="16">
        <f t="shared" si="118"/>
        <v>0</v>
      </c>
      <c r="N632">
        <f t="shared" si="119"/>
        <v>1</v>
      </c>
      <c r="O632">
        <f t="shared" si="120"/>
        <v>0</v>
      </c>
      <c r="P632" s="63">
        <f t="shared" si="121"/>
        <v>0</v>
      </c>
    </row>
    <row r="633" spans="1:18" x14ac:dyDescent="0.3">
      <c r="A633">
        <f t="shared" si="122"/>
        <v>2018</v>
      </c>
      <c r="B633">
        <f t="shared" si="123"/>
        <v>9</v>
      </c>
      <c r="C633">
        <f t="shared" si="124"/>
        <v>27</v>
      </c>
      <c r="D633">
        <f t="shared" si="125"/>
        <v>6</v>
      </c>
      <c r="E633" t="str">
        <f t="shared" si="126"/>
        <v>OFF</v>
      </c>
      <c r="F633" s="13">
        <f t="shared" si="128"/>
        <v>43370</v>
      </c>
      <c r="G633" s="14" t="str">
        <f t="shared" si="127"/>
        <v>Avg of 4 NM Projects</v>
      </c>
      <c r="H633" s="15">
        <f t="shared" si="129"/>
        <v>6</v>
      </c>
      <c r="I633" s="93">
        <v>0</v>
      </c>
      <c r="J633">
        <f t="shared" si="117"/>
        <v>0</v>
      </c>
      <c r="K633" s="4">
        <v>24.35</v>
      </c>
      <c r="L633" s="4">
        <v>24.79</v>
      </c>
      <c r="M633" s="16">
        <f t="shared" si="118"/>
        <v>0</v>
      </c>
      <c r="N633">
        <f t="shared" si="119"/>
        <v>1</v>
      </c>
      <c r="O633">
        <f t="shared" si="120"/>
        <v>0</v>
      </c>
      <c r="P633" s="63">
        <f t="shared" si="121"/>
        <v>0</v>
      </c>
    </row>
    <row r="634" spans="1:18" x14ac:dyDescent="0.3">
      <c r="A634">
        <f t="shared" si="122"/>
        <v>2018</v>
      </c>
      <c r="B634">
        <f t="shared" si="123"/>
        <v>9</v>
      </c>
      <c r="C634">
        <f t="shared" si="124"/>
        <v>27</v>
      </c>
      <c r="D634">
        <f t="shared" si="125"/>
        <v>6</v>
      </c>
      <c r="E634" t="str">
        <f t="shared" si="126"/>
        <v>OFF</v>
      </c>
      <c r="F634" s="13">
        <f t="shared" si="128"/>
        <v>43370</v>
      </c>
      <c r="G634" s="14" t="str">
        <f t="shared" si="127"/>
        <v>Avg of 4 NM Projects</v>
      </c>
      <c r="H634" s="15">
        <f t="shared" si="129"/>
        <v>7</v>
      </c>
      <c r="I634" s="93">
        <v>-0.26</v>
      </c>
      <c r="J634">
        <f t="shared" si="117"/>
        <v>-1.4606741573033708E-3</v>
      </c>
      <c r="K634" s="4">
        <v>30.77</v>
      </c>
      <c r="L634" s="4">
        <v>36.78</v>
      </c>
      <c r="M634" s="16">
        <f t="shared" si="118"/>
        <v>-9.5628000000000015E-3</v>
      </c>
      <c r="N634">
        <f t="shared" si="119"/>
        <v>0</v>
      </c>
      <c r="O634">
        <f t="shared" si="120"/>
        <v>0</v>
      </c>
      <c r="P634" s="63">
        <f t="shared" si="121"/>
        <v>0</v>
      </c>
    </row>
    <row r="635" spans="1:18" x14ac:dyDescent="0.3">
      <c r="A635">
        <f t="shared" si="122"/>
        <v>2018</v>
      </c>
      <c r="B635">
        <f t="shared" si="123"/>
        <v>9</v>
      </c>
      <c r="C635">
        <f t="shared" si="124"/>
        <v>27</v>
      </c>
      <c r="D635">
        <f t="shared" si="125"/>
        <v>6</v>
      </c>
      <c r="E635" t="str">
        <f t="shared" si="126"/>
        <v>ON</v>
      </c>
      <c r="F635" s="13">
        <f t="shared" si="128"/>
        <v>43370</v>
      </c>
      <c r="G635" s="14" t="str">
        <f t="shared" si="127"/>
        <v>Avg of 4 NM Projects</v>
      </c>
      <c r="H635" s="15">
        <f t="shared" si="129"/>
        <v>8</v>
      </c>
      <c r="I635" s="93">
        <v>6.0150000000000006</v>
      </c>
      <c r="J635">
        <f t="shared" si="117"/>
        <v>3.379213483146068E-2</v>
      </c>
      <c r="K635" s="4">
        <v>32.270000000000003</v>
      </c>
      <c r="L635" s="4">
        <v>34</v>
      </c>
      <c r="M635" s="16">
        <f t="shared" si="118"/>
        <v>0.20451000000000003</v>
      </c>
      <c r="N635">
        <f t="shared" si="119"/>
        <v>0</v>
      </c>
      <c r="O635">
        <f t="shared" si="120"/>
        <v>0</v>
      </c>
      <c r="P635" s="63">
        <f t="shared" si="121"/>
        <v>0</v>
      </c>
    </row>
    <row r="636" spans="1:18" x14ac:dyDescent="0.3">
      <c r="A636">
        <f t="shared" si="122"/>
        <v>2018</v>
      </c>
      <c r="B636">
        <f t="shared" si="123"/>
        <v>9</v>
      </c>
      <c r="C636">
        <f t="shared" si="124"/>
        <v>27</v>
      </c>
      <c r="D636">
        <f t="shared" si="125"/>
        <v>6</v>
      </c>
      <c r="E636" t="str">
        <f t="shared" si="126"/>
        <v>ON</v>
      </c>
      <c r="F636" s="13">
        <f t="shared" si="128"/>
        <v>43370</v>
      </c>
      <c r="G636" s="14" t="str">
        <f t="shared" si="127"/>
        <v>Avg of 4 NM Projects</v>
      </c>
      <c r="H636" s="15">
        <f t="shared" si="129"/>
        <v>9</v>
      </c>
      <c r="I636" s="93">
        <v>24.57</v>
      </c>
      <c r="J636">
        <f t="shared" si="117"/>
        <v>0.13803370786516855</v>
      </c>
      <c r="K636" s="4">
        <v>32.11</v>
      </c>
      <c r="L636" s="4">
        <v>43.95</v>
      </c>
      <c r="M636" s="16">
        <f t="shared" si="118"/>
        <v>1.0798515</v>
      </c>
      <c r="N636">
        <f t="shared" si="119"/>
        <v>0</v>
      </c>
      <c r="O636">
        <f t="shared" si="120"/>
        <v>0</v>
      </c>
      <c r="P636" s="63">
        <f t="shared" si="121"/>
        <v>0</v>
      </c>
    </row>
    <row r="637" spans="1:18" x14ac:dyDescent="0.3">
      <c r="A637">
        <f t="shared" si="122"/>
        <v>2018</v>
      </c>
      <c r="B637">
        <f t="shared" si="123"/>
        <v>9</v>
      </c>
      <c r="C637">
        <f t="shared" si="124"/>
        <v>27</v>
      </c>
      <c r="D637">
        <f t="shared" si="125"/>
        <v>6</v>
      </c>
      <c r="E637" t="str">
        <f t="shared" si="126"/>
        <v>ON</v>
      </c>
      <c r="F637" s="13">
        <f t="shared" si="128"/>
        <v>43370</v>
      </c>
      <c r="G637" s="14" t="str">
        <f t="shared" si="127"/>
        <v>Avg of 4 NM Projects</v>
      </c>
      <c r="H637" s="15">
        <f t="shared" si="129"/>
        <v>10</v>
      </c>
      <c r="I637" s="93">
        <v>88.19</v>
      </c>
      <c r="J637">
        <f t="shared" si="117"/>
        <v>0.49544943820224718</v>
      </c>
      <c r="K637" s="4">
        <v>32.909999999999997</v>
      </c>
      <c r="L637" s="4">
        <v>26.45</v>
      </c>
      <c r="M637" s="16">
        <f t="shared" si="118"/>
        <v>2.3326255000000002</v>
      </c>
      <c r="N637">
        <f t="shared" si="119"/>
        <v>0</v>
      </c>
      <c r="O637">
        <f t="shared" si="120"/>
        <v>0</v>
      </c>
      <c r="P637" s="63">
        <f t="shared" si="121"/>
        <v>0</v>
      </c>
    </row>
    <row r="638" spans="1:18" x14ac:dyDescent="0.3">
      <c r="A638">
        <f t="shared" si="122"/>
        <v>2018</v>
      </c>
      <c r="B638">
        <f t="shared" si="123"/>
        <v>9</v>
      </c>
      <c r="C638">
        <f t="shared" si="124"/>
        <v>27</v>
      </c>
      <c r="D638">
        <f t="shared" si="125"/>
        <v>6</v>
      </c>
      <c r="E638" t="str">
        <f t="shared" si="126"/>
        <v>ON</v>
      </c>
      <c r="F638" s="13">
        <f t="shared" si="128"/>
        <v>43370</v>
      </c>
      <c r="G638" s="14" t="str">
        <f t="shared" si="127"/>
        <v>Avg of 4 NM Projects</v>
      </c>
      <c r="H638" s="15">
        <f t="shared" si="129"/>
        <v>11</v>
      </c>
      <c r="I638" s="93">
        <v>121.08500000000001</v>
      </c>
      <c r="J638">
        <f t="shared" si="117"/>
        <v>0.68025280898876406</v>
      </c>
      <c r="K638" s="4">
        <v>32.86</v>
      </c>
      <c r="L638" s="4">
        <v>22.58</v>
      </c>
      <c r="M638" s="16">
        <f t="shared" si="118"/>
        <v>2.7340993</v>
      </c>
      <c r="N638">
        <f t="shared" si="119"/>
        <v>0</v>
      </c>
      <c r="O638">
        <f t="shared" si="120"/>
        <v>1</v>
      </c>
      <c r="P638" s="63">
        <f t="shared" si="121"/>
        <v>0</v>
      </c>
    </row>
    <row r="639" spans="1:18" x14ac:dyDescent="0.3">
      <c r="A639">
        <f t="shared" si="122"/>
        <v>2018</v>
      </c>
      <c r="B639">
        <f t="shared" si="123"/>
        <v>9</v>
      </c>
      <c r="C639">
        <f t="shared" si="124"/>
        <v>27</v>
      </c>
      <c r="D639">
        <f t="shared" si="125"/>
        <v>6</v>
      </c>
      <c r="E639" t="str">
        <f t="shared" si="126"/>
        <v>ON</v>
      </c>
      <c r="F639" s="13">
        <f t="shared" si="128"/>
        <v>43370</v>
      </c>
      <c r="G639" s="14" t="str">
        <f t="shared" si="127"/>
        <v>Avg of 4 NM Projects</v>
      </c>
      <c r="H639" s="15">
        <f t="shared" si="129"/>
        <v>12</v>
      </c>
      <c r="I639" s="93">
        <v>120.83500000000001</v>
      </c>
      <c r="J639">
        <f t="shared" si="117"/>
        <v>0.67884831460674167</v>
      </c>
      <c r="K639" s="4">
        <v>31.9</v>
      </c>
      <c r="L639" s="4">
        <v>20.55</v>
      </c>
      <c r="M639" s="16">
        <f t="shared" si="118"/>
        <v>2.4831592500000004</v>
      </c>
      <c r="N639">
        <f t="shared" si="119"/>
        <v>0</v>
      </c>
      <c r="O639">
        <f t="shared" si="120"/>
        <v>1</v>
      </c>
      <c r="P639" s="63">
        <f t="shared" si="121"/>
        <v>0</v>
      </c>
    </row>
    <row r="640" spans="1:18" x14ac:dyDescent="0.3">
      <c r="A640">
        <f t="shared" si="122"/>
        <v>2018</v>
      </c>
      <c r="B640">
        <f t="shared" si="123"/>
        <v>9</v>
      </c>
      <c r="C640">
        <f t="shared" si="124"/>
        <v>27</v>
      </c>
      <c r="D640">
        <f t="shared" si="125"/>
        <v>6</v>
      </c>
      <c r="E640" t="str">
        <f t="shared" si="126"/>
        <v>ON</v>
      </c>
      <c r="F640" s="13">
        <f t="shared" si="128"/>
        <v>43370</v>
      </c>
      <c r="G640" s="14" t="str">
        <f t="shared" si="127"/>
        <v>Avg of 4 NM Projects</v>
      </c>
      <c r="H640" s="15">
        <f t="shared" si="129"/>
        <v>13</v>
      </c>
      <c r="I640" s="93">
        <v>125.82499999999999</v>
      </c>
      <c r="J640">
        <f t="shared" si="117"/>
        <v>0.70688202247191001</v>
      </c>
      <c r="K640" s="4">
        <v>29.98</v>
      </c>
      <c r="L640" s="4">
        <v>21.36</v>
      </c>
      <c r="M640" s="16">
        <f t="shared" si="118"/>
        <v>2.6876219999999997</v>
      </c>
      <c r="N640">
        <f t="shared" si="119"/>
        <v>0</v>
      </c>
      <c r="O640">
        <f t="shared" si="120"/>
        <v>1</v>
      </c>
      <c r="P640" s="63">
        <f t="shared" si="121"/>
        <v>0</v>
      </c>
    </row>
    <row r="641" spans="1:18" x14ac:dyDescent="0.3">
      <c r="A641">
        <f t="shared" si="122"/>
        <v>2018</v>
      </c>
      <c r="B641">
        <f t="shared" si="123"/>
        <v>9</v>
      </c>
      <c r="C641">
        <f t="shared" si="124"/>
        <v>27</v>
      </c>
      <c r="D641">
        <f t="shared" si="125"/>
        <v>6</v>
      </c>
      <c r="E641" t="str">
        <f t="shared" si="126"/>
        <v>ON</v>
      </c>
      <c r="F641" s="13">
        <f t="shared" si="128"/>
        <v>43370</v>
      </c>
      <c r="G641" s="14" t="str">
        <f t="shared" si="127"/>
        <v>Avg of 4 NM Projects</v>
      </c>
      <c r="H641" s="15">
        <f t="shared" si="129"/>
        <v>14</v>
      </c>
      <c r="I641" s="93">
        <v>126.58500000000001</v>
      </c>
      <c r="J641">
        <f t="shared" si="117"/>
        <v>0.71115168539325846</v>
      </c>
      <c r="K641" s="4">
        <v>30.29</v>
      </c>
      <c r="L641" s="4">
        <v>23.15</v>
      </c>
      <c r="M641" s="16">
        <f t="shared" si="118"/>
        <v>2.9304427500000001</v>
      </c>
      <c r="N641">
        <f t="shared" si="119"/>
        <v>0</v>
      </c>
      <c r="O641">
        <f t="shared" si="120"/>
        <v>1</v>
      </c>
      <c r="P641" s="63">
        <f t="shared" si="121"/>
        <v>0</v>
      </c>
    </row>
    <row r="642" spans="1:18" x14ac:dyDescent="0.3">
      <c r="A642">
        <f t="shared" si="122"/>
        <v>2018</v>
      </c>
      <c r="B642">
        <f t="shared" si="123"/>
        <v>9</v>
      </c>
      <c r="C642">
        <f t="shared" si="124"/>
        <v>27</v>
      </c>
      <c r="D642">
        <f t="shared" si="125"/>
        <v>6</v>
      </c>
      <c r="E642" t="str">
        <f t="shared" si="126"/>
        <v>ON</v>
      </c>
      <c r="F642" s="13">
        <f t="shared" si="128"/>
        <v>43370</v>
      </c>
      <c r="G642" s="14" t="str">
        <f t="shared" si="127"/>
        <v>Avg of 4 NM Projects</v>
      </c>
      <c r="H642" s="15">
        <f t="shared" si="129"/>
        <v>15</v>
      </c>
      <c r="I642" s="93">
        <v>112.9</v>
      </c>
      <c r="J642">
        <f t="shared" si="117"/>
        <v>0.63426966292134834</v>
      </c>
      <c r="K642" s="4">
        <v>31.57</v>
      </c>
      <c r="L642" s="4">
        <v>27.16</v>
      </c>
      <c r="M642" s="16">
        <f t="shared" si="118"/>
        <v>3.0663640000000001</v>
      </c>
      <c r="N642">
        <f t="shared" si="119"/>
        <v>0</v>
      </c>
      <c r="O642">
        <f t="shared" si="120"/>
        <v>1</v>
      </c>
      <c r="P642" s="63">
        <f t="shared" si="121"/>
        <v>0</v>
      </c>
    </row>
    <row r="643" spans="1:18" x14ac:dyDescent="0.3">
      <c r="A643">
        <f t="shared" si="122"/>
        <v>2018</v>
      </c>
      <c r="B643">
        <f t="shared" si="123"/>
        <v>9</v>
      </c>
      <c r="C643">
        <f t="shared" si="124"/>
        <v>27</v>
      </c>
      <c r="D643">
        <f t="shared" si="125"/>
        <v>6</v>
      </c>
      <c r="E643" t="str">
        <f t="shared" si="126"/>
        <v>ON</v>
      </c>
      <c r="F643" s="13">
        <f t="shared" si="128"/>
        <v>43370</v>
      </c>
      <c r="G643" s="14" t="str">
        <f t="shared" si="127"/>
        <v>Avg of 4 NM Projects</v>
      </c>
      <c r="H643" s="15">
        <f t="shared" si="129"/>
        <v>16</v>
      </c>
      <c r="I643" s="93">
        <v>76.42</v>
      </c>
      <c r="J643">
        <f t="shared" si="117"/>
        <v>0.42932584269662921</v>
      </c>
      <c r="K643" s="4">
        <v>31.47</v>
      </c>
      <c r="L643" s="4">
        <v>35.61</v>
      </c>
      <c r="M643" s="16">
        <f t="shared" si="118"/>
        <v>2.7213162000000004</v>
      </c>
      <c r="N643">
        <f t="shared" si="119"/>
        <v>0</v>
      </c>
      <c r="O643">
        <f t="shared" si="120"/>
        <v>0</v>
      </c>
      <c r="P643" s="63">
        <f t="shared" si="121"/>
        <v>0</v>
      </c>
    </row>
    <row r="644" spans="1:18" x14ac:dyDescent="0.3">
      <c r="A644">
        <f t="shared" si="122"/>
        <v>2018</v>
      </c>
      <c r="B644">
        <f t="shared" si="123"/>
        <v>9</v>
      </c>
      <c r="C644">
        <f t="shared" si="124"/>
        <v>27</v>
      </c>
      <c r="D644">
        <f t="shared" si="125"/>
        <v>6</v>
      </c>
      <c r="E644" t="str">
        <f t="shared" si="126"/>
        <v>ON</v>
      </c>
      <c r="F644" s="13">
        <f t="shared" si="128"/>
        <v>43370</v>
      </c>
      <c r="G644" s="14" t="str">
        <f t="shared" si="127"/>
        <v>Avg of 4 NM Projects</v>
      </c>
      <c r="H644" s="15">
        <f t="shared" si="129"/>
        <v>17</v>
      </c>
      <c r="I644" s="93">
        <v>48.26</v>
      </c>
      <c r="J644">
        <f t="shared" ref="J644:J707" si="130">+I644/$I$1</f>
        <v>0.27112359550561799</v>
      </c>
      <c r="K644" s="4">
        <v>32.58</v>
      </c>
      <c r="L644" s="4">
        <v>38.270000000000003</v>
      </c>
      <c r="M644" s="16">
        <f t="shared" ref="M644:M707" si="131">+L644*I644/1000</f>
        <v>1.8469101999999999</v>
      </c>
      <c r="N644">
        <f t="shared" ref="N644:N707" si="132">+IF(I644=0,1,0)</f>
        <v>0</v>
      </c>
      <c r="O644">
        <f t="shared" ref="O644:O707" si="133">+IF(I644&gt;=0.5*$I$1,1,0)</f>
        <v>0</v>
      </c>
      <c r="P644" s="63">
        <f t="shared" ref="P644:P707" si="134">+IF(I644&gt;MAX(I$3652:I$5859),1,0)</f>
        <v>0</v>
      </c>
    </row>
    <row r="645" spans="1:18" x14ac:dyDescent="0.3">
      <c r="A645">
        <f t="shared" ref="A645:A708" si="135">YEAR(F645)</f>
        <v>2018</v>
      </c>
      <c r="B645">
        <f t="shared" ref="B645:B708" si="136">+MONTH(F645)</f>
        <v>9</v>
      </c>
      <c r="C645">
        <f t="shared" ref="C645:C708" si="137">+DAY(F645)</f>
        <v>27</v>
      </c>
      <c r="D645">
        <f t="shared" ref="D645:D708" si="138">WEEKDAY(C645)</f>
        <v>6</v>
      </c>
      <c r="E645" t="str">
        <f t="shared" ref="E645:E708" si="139">IF(OR(D645=1,D645=7,H645=1,H645=2,H645=3,H645=4,H645=5,H645=6,H645=7,H645=24),"OFF","ON")</f>
        <v>ON</v>
      </c>
      <c r="F645" s="13">
        <f t="shared" si="128"/>
        <v>43370</v>
      </c>
      <c r="G645" s="14" t="str">
        <f t="shared" si="127"/>
        <v>Avg of 4 NM Projects</v>
      </c>
      <c r="H645" s="15">
        <f t="shared" si="129"/>
        <v>18</v>
      </c>
      <c r="I645" s="93">
        <v>21.759999999999998</v>
      </c>
      <c r="J645">
        <f t="shared" si="130"/>
        <v>0.12224719101123595</v>
      </c>
      <c r="K645" s="4">
        <v>34.130000000000003</v>
      </c>
      <c r="L645" s="4">
        <v>41.78</v>
      </c>
      <c r="M645" s="16">
        <f t="shared" si="131"/>
        <v>0.90913279999999996</v>
      </c>
      <c r="N645">
        <f t="shared" si="132"/>
        <v>0</v>
      </c>
      <c r="O645">
        <f t="shared" si="133"/>
        <v>0</v>
      </c>
      <c r="P645" s="63">
        <f t="shared" si="134"/>
        <v>0</v>
      </c>
    </row>
    <row r="646" spans="1:18" x14ac:dyDescent="0.3">
      <c r="A646">
        <f t="shared" si="135"/>
        <v>2018</v>
      </c>
      <c r="B646">
        <f t="shared" si="136"/>
        <v>9</v>
      </c>
      <c r="C646">
        <f t="shared" si="137"/>
        <v>27</v>
      </c>
      <c r="D646">
        <f t="shared" si="138"/>
        <v>6</v>
      </c>
      <c r="E646" t="str">
        <f t="shared" si="139"/>
        <v>ON</v>
      </c>
      <c r="F646" s="13">
        <f t="shared" si="128"/>
        <v>43370</v>
      </c>
      <c r="G646" s="14" t="str">
        <f t="shared" ref="G646:G709" si="140">+G645</f>
        <v>Avg of 4 NM Projects</v>
      </c>
      <c r="H646" s="15">
        <f t="shared" si="129"/>
        <v>19</v>
      </c>
      <c r="I646" s="93">
        <v>1.29</v>
      </c>
      <c r="J646">
        <f t="shared" si="130"/>
        <v>7.2471910112359549E-3</v>
      </c>
      <c r="K646" s="4">
        <v>34.659999999999997</v>
      </c>
      <c r="L646" s="4">
        <v>49.43</v>
      </c>
      <c r="M646" s="16">
        <f t="shared" si="131"/>
        <v>6.3764700000000007E-2</v>
      </c>
      <c r="N646">
        <f t="shared" si="132"/>
        <v>0</v>
      </c>
      <c r="O646">
        <f t="shared" si="133"/>
        <v>0</v>
      </c>
      <c r="P646" s="63">
        <f t="shared" si="134"/>
        <v>0</v>
      </c>
    </row>
    <row r="647" spans="1:18" x14ac:dyDescent="0.3">
      <c r="A647">
        <f t="shared" si="135"/>
        <v>2018</v>
      </c>
      <c r="B647">
        <f t="shared" si="136"/>
        <v>9</v>
      </c>
      <c r="C647">
        <f t="shared" si="137"/>
        <v>27</v>
      </c>
      <c r="D647">
        <f t="shared" si="138"/>
        <v>6</v>
      </c>
      <c r="E647" t="str">
        <f t="shared" si="139"/>
        <v>ON</v>
      </c>
      <c r="F647" s="13">
        <f t="shared" si="128"/>
        <v>43370</v>
      </c>
      <c r="G647" s="14" t="str">
        <f t="shared" si="140"/>
        <v>Avg of 4 NM Projects</v>
      </c>
      <c r="H647" s="15">
        <f t="shared" si="129"/>
        <v>20</v>
      </c>
      <c r="I647" s="93">
        <v>0</v>
      </c>
      <c r="J647">
        <f t="shared" si="130"/>
        <v>0</v>
      </c>
      <c r="K647" s="4">
        <v>36.29</v>
      </c>
      <c r="L647" s="4">
        <v>74.23</v>
      </c>
      <c r="M647" s="16">
        <f t="shared" si="131"/>
        <v>0</v>
      </c>
      <c r="N647">
        <f t="shared" si="132"/>
        <v>1</v>
      </c>
      <c r="O647">
        <f t="shared" si="133"/>
        <v>0</v>
      </c>
      <c r="P647" s="63">
        <f t="shared" si="134"/>
        <v>0</v>
      </c>
    </row>
    <row r="648" spans="1:18" x14ac:dyDescent="0.3">
      <c r="A648">
        <f t="shared" si="135"/>
        <v>2018</v>
      </c>
      <c r="B648">
        <f t="shared" si="136"/>
        <v>9</v>
      </c>
      <c r="C648">
        <f t="shared" si="137"/>
        <v>27</v>
      </c>
      <c r="D648">
        <f t="shared" si="138"/>
        <v>6</v>
      </c>
      <c r="E648" t="str">
        <f t="shared" si="139"/>
        <v>ON</v>
      </c>
      <c r="F648" s="13">
        <f t="shared" si="128"/>
        <v>43370</v>
      </c>
      <c r="G648" s="14" t="str">
        <f t="shared" si="140"/>
        <v>Avg of 4 NM Projects</v>
      </c>
      <c r="H648" s="15">
        <f t="shared" si="129"/>
        <v>21</v>
      </c>
      <c r="I648" s="93">
        <v>0</v>
      </c>
      <c r="J648">
        <f t="shared" si="130"/>
        <v>0</v>
      </c>
      <c r="K648" s="4">
        <v>33.99</v>
      </c>
      <c r="L648" s="4">
        <v>74.510000000000005</v>
      </c>
      <c r="M648" s="16">
        <f t="shared" si="131"/>
        <v>0</v>
      </c>
      <c r="N648">
        <f t="shared" si="132"/>
        <v>1</v>
      </c>
      <c r="O648">
        <f t="shared" si="133"/>
        <v>0</v>
      </c>
      <c r="P648" s="63">
        <f t="shared" si="134"/>
        <v>0</v>
      </c>
    </row>
    <row r="649" spans="1:18" x14ac:dyDescent="0.3">
      <c r="A649">
        <f t="shared" si="135"/>
        <v>2018</v>
      </c>
      <c r="B649">
        <f t="shared" si="136"/>
        <v>9</v>
      </c>
      <c r="C649">
        <f t="shared" si="137"/>
        <v>27</v>
      </c>
      <c r="D649">
        <f t="shared" si="138"/>
        <v>6</v>
      </c>
      <c r="E649" t="str">
        <f t="shared" si="139"/>
        <v>ON</v>
      </c>
      <c r="F649" s="13">
        <f t="shared" si="128"/>
        <v>43370</v>
      </c>
      <c r="G649" s="14" t="str">
        <f t="shared" si="140"/>
        <v>Avg of 4 NM Projects</v>
      </c>
      <c r="H649" s="15">
        <f t="shared" si="129"/>
        <v>22</v>
      </c>
      <c r="I649" s="93">
        <v>-0.13</v>
      </c>
      <c r="J649">
        <f t="shared" si="130"/>
        <v>-7.3033707865168538E-4</v>
      </c>
      <c r="K649" s="4">
        <v>30.23</v>
      </c>
      <c r="L649" s="4">
        <v>72.239999999999995</v>
      </c>
      <c r="M649" s="16">
        <f t="shared" si="131"/>
        <v>-9.3911999999999989E-3</v>
      </c>
      <c r="N649">
        <f t="shared" si="132"/>
        <v>0</v>
      </c>
      <c r="O649">
        <f t="shared" si="133"/>
        <v>0</v>
      </c>
      <c r="P649" s="63">
        <f t="shared" si="134"/>
        <v>0</v>
      </c>
    </row>
    <row r="650" spans="1:18" x14ac:dyDescent="0.3">
      <c r="A650">
        <f t="shared" si="135"/>
        <v>2018</v>
      </c>
      <c r="B650">
        <f t="shared" si="136"/>
        <v>9</v>
      </c>
      <c r="C650">
        <f t="shared" si="137"/>
        <v>27</v>
      </c>
      <c r="D650">
        <f t="shared" si="138"/>
        <v>6</v>
      </c>
      <c r="E650" t="str">
        <f t="shared" si="139"/>
        <v>ON</v>
      </c>
      <c r="F650" s="13">
        <f t="shared" si="128"/>
        <v>43370</v>
      </c>
      <c r="G650" s="14" t="str">
        <f t="shared" si="140"/>
        <v>Avg of 4 NM Projects</v>
      </c>
      <c r="H650" s="15">
        <f t="shared" si="129"/>
        <v>23</v>
      </c>
      <c r="I650" s="93">
        <v>-0.13</v>
      </c>
      <c r="J650">
        <f t="shared" si="130"/>
        <v>-7.3033707865168538E-4</v>
      </c>
      <c r="K650" s="4">
        <v>23.85</v>
      </c>
      <c r="L650" s="4">
        <v>52.36</v>
      </c>
      <c r="M650" s="16">
        <f t="shared" si="131"/>
        <v>-6.8068E-3</v>
      </c>
      <c r="N650">
        <f t="shared" si="132"/>
        <v>0</v>
      </c>
      <c r="O650">
        <f t="shared" si="133"/>
        <v>0</v>
      </c>
      <c r="P650" s="63">
        <f t="shared" si="134"/>
        <v>0</v>
      </c>
    </row>
    <row r="651" spans="1:18" x14ac:dyDescent="0.3">
      <c r="A651">
        <f t="shared" si="135"/>
        <v>2018</v>
      </c>
      <c r="B651">
        <f t="shared" si="136"/>
        <v>9</v>
      </c>
      <c r="C651">
        <f t="shared" si="137"/>
        <v>27</v>
      </c>
      <c r="D651">
        <f t="shared" si="138"/>
        <v>6</v>
      </c>
      <c r="E651" t="str">
        <f t="shared" si="139"/>
        <v>OFF</v>
      </c>
      <c r="F651" s="13">
        <f t="shared" si="128"/>
        <v>43370</v>
      </c>
      <c r="G651" s="14" t="str">
        <f t="shared" si="140"/>
        <v>Avg of 4 NM Projects</v>
      </c>
      <c r="H651" s="15">
        <f t="shared" si="129"/>
        <v>24</v>
      </c>
      <c r="I651" s="93">
        <v>-0.13</v>
      </c>
      <c r="J651">
        <f t="shared" si="130"/>
        <v>-7.3033707865168538E-4</v>
      </c>
      <c r="K651" s="4">
        <v>23.26</v>
      </c>
      <c r="L651" s="4">
        <v>34.200000000000003</v>
      </c>
      <c r="M651" s="16">
        <f t="shared" si="131"/>
        <v>-4.4460000000000003E-3</v>
      </c>
      <c r="N651">
        <f t="shared" si="132"/>
        <v>0</v>
      </c>
      <c r="O651">
        <f t="shared" si="133"/>
        <v>0</v>
      </c>
      <c r="P651" s="63">
        <f t="shared" si="134"/>
        <v>0</v>
      </c>
    </row>
    <row r="652" spans="1:18" x14ac:dyDescent="0.3">
      <c r="A652">
        <f t="shared" si="135"/>
        <v>2018</v>
      </c>
      <c r="B652">
        <f t="shared" si="136"/>
        <v>9</v>
      </c>
      <c r="C652">
        <f t="shared" si="137"/>
        <v>28</v>
      </c>
      <c r="D652">
        <f t="shared" si="138"/>
        <v>7</v>
      </c>
      <c r="E652" t="str">
        <f t="shared" si="139"/>
        <v>OFF</v>
      </c>
      <c r="F652" s="13">
        <f t="shared" si="128"/>
        <v>43371</v>
      </c>
      <c r="G652" s="14" t="str">
        <f t="shared" si="140"/>
        <v>Avg of 4 NM Projects</v>
      </c>
      <c r="H652" s="15">
        <f t="shared" si="129"/>
        <v>1</v>
      </c>
      <c r="I652" s="93">
        <v>-0.13</v>
      </c>
      <c r="J652">
        <f t="shared" si="130"/>
        <v>-7.3033707865168538E-4</v>
      </c>
      <c r="K652" s="4">
        <v>27.14</v>
      </c>
      <c r="L652" s="4">
        <v>25.69</v>
      </c>
      <c r="M652" s="16">
        <f t="shared" si="131"/>
        <v>-3.3397000000000001E-3</v>
      </c>
      <c r="N652">
        <f t="shared" si="132"/>
        <v>0</v>
      </c>
      <c r="O652">
        <f t="shared" si="133"/>
        <v>0</v>
      </c>
      <c r="P652" s="63">
        <f t="shared" si="134"/>
        <v>0</v>
      </c>
      <c r="Q652" s="34"/>
      <c r="R652" s="34"/>
    </row>
    <row r="653" spans="1:18" x14ac:dyDescent="0.3">
      <c r="A653">
        <f t="shared" si="135"/>
        <v>2018</v>
      </c>
      <c r="B653">
        <f t="shared" si="136"/>
        <v>9</v>
      </c>
      <c r="C653">
        <f t="shared" si="137"/>
        <v>28</v>
      </c>
      <c r="D653">
        <f t="shared" si="138"/>
        <v>7</v>
      </c>
      <c r="E653" t="str">
        <f t="shared" si="139"/>
        <v>OFF</v>
      </c>
      <c r="F653" s="13">
        <f t="shared" si="128"/>
        <v>43371</v>
      </c>
      <c r="G653" s="14" t="str">
        <f t="shared" si="140"/>
        <v>Avg of 4 NM Projects</v>
      </c>
      <c r="H653" s="15">
        <f t="shared" si="129"/>
        <v>2</v>
      </c>
      <c r="I653" s="93">
        <v>0</v>
      </c>
      <c r="J653">
        <f t="shared" si="130"/>
        <v>0</v>
      </c>
      <c r="K653" s="4">
        <v>26.6</v>
      </c>
      <c r="L653" s="4">
        <v>26.07</v>
      </c>
      <c r="M653" s="16">
        <f t="shared" si="131"/>
        <v>0</v>
      </c>
      <c r="N653">
        <f t="shared" si="132"/>
        <v>1</v>
      </c>
      <c r="O653">
        <f t="shared" si="133"/>
        <v>0</v>
      </c>
      <c r="P653" s="63">
        <f t="shared" si="134"/>
        <v>0</v>
      </c>
    </row>
    <row r="654" spans="1:18" x14ac:dyDescent="0.3">
      <c r="A654">
        <f t="shared" si="135"/>
        <v>2018</v>
      </c>
      <c r="B654">
        <f t="shared" si="136"/>
        <v>9</v>
      </c>
      <c r="C654">
        <f t="shared" si="137"/>
        <v>28</v>
      </c>
      <c r="D654">
        <f t="shared" si="138"/>
        <v>7</v>
      </c>
      <c r="E654" t="str">
        <f t="shared" si="139"/>
        <v>OFF</v>
      </c>
      <c r="F654" s="13">
        <f t="shared" si="128"/>
        <v>43371</v>
      </c>
      <c r="G654" s="14" t="str">
        <f t="shared" si="140"/>
        <v>Avg of 4 NM Projects</v>
      </c>
      <c r="H654" s="15">
        <f t="shared" si="129"/>
        <v>3</v>
      </c>
      <c r="I654" s="93">
        <v>-0.13</v>
      </c>
      <c r="J654">
        <f t="shared" si="130"/>
        <v>-7.3033707865168538E-4</v>
      </c>
      <c r="K654" s="4">
        <v>26.38</v>
      </c>
      <c r="L654" s="4">
        <v>22.95</v>
      </c>
      <c r="M654" s="16">
        <f t="shared" si="131"/>
        <v>-2.9834999999999996E-3</v>
      </c>
      <c r="N654">
        <f t="shared" si="132"/>
        <v>0</v>
      </c>
      <c r="O654">
        <f t="shared" si="133"/>
        <v>0</v>
      </c>
      <c r="P654" s="63">
        <f t="shared" si="134"/>
        <v>0</v>
      </c>
    </row>
    <row r="655" spans="1:18" x14ac:dyDescent="0.3">
      <c r="A655">
        <f t="shared" si="135"/>
        <v>2018</v>
      </c>
      <c r="B655">
        <f t="shared" si="136"/>
        <v>9</v>
      </c>
      <c r="C655">
        <f t="shared" si="137"/>
        <v>28</v>
      </c>
      <c r="D655">
        <f t="shared" si="138"/>
        <v>7</v>
      </c>
      <c r="E655" t="str">
        <f t="shared" si="139"/>
        <v>OFF</v>
      </c>
      <c r="F655" s="13">
        <f t="shared" si="128"/>
        <v>43371</v>
      </c>
      <c r="G655" s="14" t="str">
        <f t="shared" si="140"/>
        <v>Avg of 4 NM Projects</v>
      </c>
      <c r="H655" s="15">
        <f t="shared" si="129"/>
        <v>4</v>
      </c>
      <c r="I655" s="93">
        <v>-0.13</v>
      </c>
      <c r="J655">
        <f t="shared" si="130"/>
        <v>-7.3033707865168538E-4</v>
      </c>
      <c r="K655" s="4">
        <v>22.79</v>
      </c>
      <c r="L655" s="4">
        <v>22.92</v>
      </c>
      <c r="M655" s="16">
        <f t="shared" si="131"/>
        <v>-2.9796000000000007E-3</v>
      </c>
      <c r="N655">
        <f t="shared" si="132"/>
        <v>0</v>
      </c>
      <c r="O655">
        <f t="shared" si="133"/>
        <v>0</v>
      </c>
      <c r="P655" s="63">
        <f t="shared" si="134"/>
        <v>0</v>
      </c>
    </row>
    <row r="656" spans="1:18" x14ac:dyDescent="0.3">
      <c r="A656">
        <f t="shared" si="135"/>
        <v>2018</v>
      </c>
      <c r="B656">
        <f t="shared" si="136"/>
        <v>9</v>
      </c>
      <c r="C656">
        <f t="shared" si="137"/>
        <v>28</v>
      </c>
      <c r="D656">
        <f t="shared" si="138"/>
        <v>7</v>
      </c>
      <c r="E656" t="str">
        <f t="shared" si="139"/>
        <v>OFF</v>
      </c>
      <c r="F656" s="13">
        <f t="shared" si="128"/>
        <v>43371</v>
      </c>
      <c r="G656" s="14" t="str">
        <f t="shared" si="140"/>
        <v>Avg of 4 NM Projects</v>
      </c>
      <c r="H656" s="15">
        <f t="shared" si="129"/>
        <v>5</v>
      </c>
      <c r="I656" s="93">
        <v>-0.26</v>
      </c>
      <c r="J656">
        <f t="shared" si="130"/>
        <v>-1.4606741573033708E-3</v>
      </c>
      <c r="K656" s="4">
        <v>25.46</v>
      </c>
      <c r="L656" s="4">
        <v>22.89</v>
      </c>
      <c r="M656" s="16">
        <f t="shared" si="131"/>
        <v>-5.9514000000000008E-3</v>
      </c>
      <c r="N656">
        <f t="shared" si="132"/>
        <v>0</v>
      </c>
      <c r="O656">
        <f t="shared" si="133"/>
        <v>0</v>
      </c>
      <c r="P656" s="63">
        <f t="shared" si="134"/>
        <v>0</v>
      </c>
    </row>
    <row r="657" spans="1:16" x14ac:dyDescent="0.3">
      <c r="A657">
        <f t="shared" si="135"/>
        <v>2018</v>
      </c>
      <c r="B657">
        <f t="shared" si="136"/>
        <v>9</v>
      </c>
      <c r="C657">
        <f t="shared" si="137"/>
        <v>28</v>
      </c>
      <c r="D657">
        <f t="shared" si="138"/>
        <v>7</v>
      </c>
      <c r="E657" t="str">
        <f t="shared" si="139"/>
        <v>OFF</v>
      </c>
      <c r="F657" s="13">
        <f t="shared" si="128"/>
        <v>43371</v>
      </c>
      <c r="G657" s="14" t="str">
        <f t="shared" si="140"/>
        <v>Avg of 4 NM Projects</v>
      </c>
      <c r="H657" s="15">
        <f t="shared" si="129"/>
        <v>6</v>
      </c>
      <c r="I657" s="93">
        <v>-0.13</v>
      </c>
      <c r="J657">
        <f t="shared" si="130"/>
        <v>-7.3033707865168538E-4</v>
      </c>
      <c r="K657" s="4">
        <v>25.83</v>
      </c>
      <c r="L657" s="4">
        <v>19.440000000000001</v>
      </c>
      <c r="M657" s="16">
        <f t="shared" si="131"/>
        <v>-2.5272000000000003E-3</v>
      </c>
      <c r="N657">
        <f t="shared" si="132"/>
        <v>0</v>
      </c>
      <c r="O657">
        <f t="shared" si="133"/>
        <v>0</v>
      </c>
      <c r="P657" s="63">
        <f t="shared" si="134"/>
        <v>0</v>
      </c>
    </row>
    <row r="658" spans="1:16" x14ac:dyDescent="0.3">
      <c r="A658">
        <f t="shared" si="135"/>
        <v>2018</v>
      </c>
      <c r="B658">
        <f t="shared" si="136"/>
        <v>9</v>
      </c>
      <c r="C658">
        <f t="shared" si="137"/>
        <v>28</v>
      </c>
      <c r="D658">
        <f t="shared" si="138"/>
        <v>7</v>
      </c>
      <c r="E658" t="str">
        <f t="shared" si="139"/>
        <v>OFF</v>
      </c>
      <c r="F658" s="13">
        <f t="shared" si="128"/>
        <v>43371</v>
      </c>
      <c r="G658" s="14" t="str">
        <f t="shared" si="140"/>
        <v>Avg of 4 NM Projects</v>
      </c>
      <c r="H658" s="15">
        <f t="shared" si="129"/>
        <v>7</v>
      </c>
      <c r="I658" s="93">
        <v>-0.13</v>
      </c>
      <c r="J658">
        <f t="shared" si="130"/>
        <v>-7.3033707865168538E-4</v>
      </c>
      <c r="K658" s="4">
        <v>31.11</v>
      </c>
      <c r="L658" s="4">
        <v>31.6</v>
      </c>
      <c r="M658" s="16">
        <f t="shared" si="131"/>
        <v>-4.1080000000000005E-3</v>
      </c>
      <c r="N658">
        <f t="shared" si="132"/>
        <v>0</v>
      </c>
      <c r="O658">
        <f t="shared" si="133"/>
        <v>0</v>
      </c>
      <c r="P658" s="63">
        <f t="shared" si="134"/>
        <v>0</v>
      </c>
    </row>
    <row r="659" spans="1:16" x14ac:dyDescent="0.3">
      <c r="A659">
        <f t="shared" si="135"/>
        <v>2018</v>
      </c>
      <c r="B659">
        <f t="shared" si="136"/>
        <v>9</v>
      </c>
      <c r="C659">
        <f t="shared" si="137"/>
        <v>28</v>
      </c>
      <c r="D659">
        <f t="shared" si="138"/>
        <v>7</v>
      </c>
      <c r="E659" t="str">
        <f t="shared" si="139"/>
        <v>OFF</v>
      </c>
      <c r="F659" s="13">
        <f t="shared" si="128"/>
        <v>43371</v>
      </c>
      <c r="G659" s="14" t="str">
        <f t="shared" si="140"/>
        <v>Avg of 4 NM Projects</v>
      </c>
      <c r="H659" s="15">
        <f t="shared" si="129"/>
        <v>8</v>
      </c>
      <c r="I659" s="93">
        <v>2.4400000000000004</v>
      </c>
      <c r="J659">
        <f t="shared" si="130"/>
        <v>1.3707865168539328E-2</v>
      </c>
      <c r="K659" s="4">
        <v>40.4</v>
      </c>
      <c r="L659" s="4">
        <v>39.090000000000003</v>
      </c>
      <c r="M659" s="16">
        <f t="shared" si="131"/>
        <v>9.5379600000000023E-2</v>
      </c>
      <c r="N659">
        <f t="shared" si="132"/>
        <v>0</v>
      </c>
      <c r="O659">
        <f t="shared" si="133"/>
        <v>0</v>
      </c>
      <c r="P659" s="63">
        <f t="shared" si="134"/>
        <v>0</v>
      </c>
    </row>
    <row r="660" spans="1:16" x14ac:dyDescent="0.3">
      <c r="A660">
        <f t="shared" si="135"/>
        <v>2018</v>
      </c>
      <c r="B660">
        <f t="shared" si="136"/>
        <v>9</v>
      </c>
      <c r="C660">
        <f t="shared" si="137"/>
        <v>28</v>
      </c>
      <c r="D660">
        <f t="shared" si="138"/>
        <v>7</v>
      </c>
      <c r="E660" t="str">
        <f t="shared" si="139"/>
        <v>OFF</v>
      </c>
      <c r="F660" s="13">
        <f t="shared" si="128"/>
        <v>43371</v>
      </c>
      <c r="G660" s="14" t="str">
        <f t="shared" si="140"/>
        <v>Avg of 4 NM Projects</v>
      </c>
      <c r="H660" s="15">
        <f t="shared" si="129"/>
        <v>9</v>
      </c>
      <c r="I660" s="93">
        <v>11.135</v>
      </c>
      <c r="J660">
        <f t="shared" si="130"/>
        <v>6.2556179775280898E-2</v>
      </c>
      <c r="K660" s="4">
        <v>34.82</v>
      </c>
      <c r="L660" s="4">
        <v>39.58</v>
      </c>
      <c r="M660" s="16">
        <f t="shared" si="131"/>
        <v>0.44072329999999998</v>
      </c>
      <c r="N660">
        <f t="shared" si="132"/>
        <v>0</v>
      </c>
      <c r="O660">
        <f t="shared" si="133"/>
        <v>0</v>
      </c>
      <c r="P660" s="63">
        <f t="shared" si="134"/>
        <v>0</v>
      </c>
    </row>
    <row r="661" spans="1:16" x14ac:dyDescent="0.3">
      <c r="A661">
        <f t="shared" si="135"/>
        <v>2018</v>
      </c>
      <c r="B661">
        <f t="shared" si="136"/>
        <v>9</v>
      </c>
      <c r="C661">
        <f t="shared" si="137"/>
        <v>28</v>
      </c>
      <c r="D661">
        <f t="shared" si="138"/>
        <v>7</v>
      </c>
      <c r="E661" t="str">
        <f t="shared" si="139"/>
        <v>OFF</v>
      </c>
      <c r="F661" s="13">
        <f t="shared" si="128"/>
        <v>43371</v>
      </c>
      <c r="G661" s="14" t="str">
        <f t="shared" si="140"/>
        <v>Avg of 4 NM Projects</v>
      </c>
      <c r="H661" s="15">
        <f t="shared" si="129"/>
        <v>10</v>
      </c>
      <c r="I661" s="93">
        <v>22.91</v>
      </c>
      <c r="J661">
        <f t="shared" si="130"/>
        <v>0.12870786516853933</v>
      </c>
      <c r="K661" s="4">
        <v>38.979999999999997</v>
      </c>
      <c r="L661" s="4">
        <v>50.81</v>
      </c>
      <c r="M661" s="16">
        <f t="shared" si="131"/>
        <v>1.1640571</v>
      </c>
      <c r="N661">
        <f t="shared" si="132"/>
        <v>0</v>
      </c>
      <c r="O661">
        <f t="shared" si="133"/>
        <v>0</v>
      </c>
      <c r="P661" s="63">
        <f t="shared" si="134"/>
        <v>0</v>
      </c>
    </row>
    <row r="662" spans="1:16" x14ac:dyDescent="0.3">
      <c r="A662">
        <f t="shared" si="135"/>
        <v>2018</v>
      </c>
      <c r="B662">
        <f t="shared" si="136"/>
        <v>9</v>
      </c>
      <c r="C662">
        <f t="shared" si="137"/>
        <v>28</v>
      </c>
      <c r="D662">
        <f t="shared" si="138"/>
        <v>7</v>
      </c>
      <c r="E662" t="str">
        <f t="shared" si="139"/>
        <v>OFF</v>
      </c>
      <c r="F662" s="13">
        <f t="shared" si="128"/>
        <v>43371</v>
      </c>
      <c r="G662" s="14" t="str">
        <f t="shared" si="140"/>
        <v>Avg of 4 NM Projects</v>
      </c>
      <c r="H662" s="15">
        <f t="shared" si="129"/>
        <v>11</v>
      </c>
      <c r="I662" s="93">
        <v>60.42</v>
      </c>
      <c r="J662">
        <f t="shared" si="130"/>
        <v>0.33943820224719101</v>
      </c>
      <c r="K662" s="4">
        <v>34.54</v>
      </c>
      <c r="L662" s="4">
        <v>40.11</v>
      </c>
      <c r="M662" s="16">
        <f t="shared" si="131"/>
        <v>2.4234461999999999</v>
      </c>
      <c r="N662">
        <f t="shared" si="132"/>
        <v>0</v>
      </c>
      <c r="O662">
        <f t="shared" si="133"/>
        <v>0</v>
      </c>
      <c r="P662" s="63">
        <f t="shared" si="134"/>
        <v>0</v>
      </c>
    </row>
    <row r="663" spans="1:16" x14ac:dyDescent="0.3">
      <c r="A663">
        <f t="shared" si="135"/>
        <v>2018</v>
      </c>
      <c r="B663">
        <f t="shared" si="136"/>
        <v>9</v>
      </c>
      <c r="C663">
        <f t="shared" si="137"/>
        <v>28</v>
      </c>
      <c r="D663">
        <f t="shared" si="138"/>
        <v>7</v>
      </c>
      <c r="E663" t="str">
        <f t="shared" si="139"/>
        <v>OFF</v>
      </c>
      <c r="F663" s="13">
        <f t="shared" si="128"/>
        <v>43371</v>
      </c>
      <c r="G663" s="14" t="str">
        <f t="shared" si="140"/>
        <v>Avg of 4 NM Projects</v>
      </c>
      <c r="H663" s="15">
        <f t="shared" si="129"/>
        <v>12</v>
      </c>
      <c r="I663" s="93">
        <v>72.064999999999998</v>
      </c>
      <c r="J663">
        <f t="shared" si="130"/>
        <v>0.40485955056179773</v>
      </c>
      <c r="K663" s="4">
        <v>34.92</v>
      </c>
      <c r="L663" s="4">
        <v>40.409999999999997</v>
      </c>
      <c r="M663" s="16">
        <f t="shared" si="131"/>
        <v>2.9121466499999995</v>
      </c>
      <c r="N663">
        <f t="shared" si="132"/>
        <v>0</v>
      </c>
      <c r="O663">
        <f t="shared" si="133"/>
        <v>0</v>
      </c>
      <c r="P663" s="63">
        <f t="shared" si="134"/>
        <v>0</v>
      </c>
    </row>
    <row r="664" spans="1:16" x14ac:dyDescent="0.3">
      <c r="A664">
        <f t="shared" si="135"/>
        <v>2018</v>
      </c>
      <c r="B664">
        <f t="shared" si="136"/>
        <v>9</v>
      </c>
      <c r="C664">
        <f t="shared" si="137"/>
        <v>28</v>
      </c>
      <c r="D664">
        <f t="shared" si="138"/>
        <v>7</v>
      </c>
      <c r="E664" t="str">
        <f t="shared" si="139"/>
        <v>OFF</v>
      </c>
      <c r="F664" s="13">
        <f t="shared" si="128"/>
        <v>43371</v>
      </c>
      <c r="G664" s="14" t="str">
        <f t="shared" si="140"/>
        <v>Avg of 4 NM Projects</v>
      </c>
      <c r="H664" s="15">
        <f t="shared" si="129"/>
        <v>13</v>
      </c>
      <c r="I664" s="93">
        <v>73.97999999999999</v>
      </c>
      <c r="J664">
        <f t="shared" si="130"/>
        <v>0.41561797752808982</v>
      </c>
      <c r="K664" s="4">
        <v>31.46</v>
      </c>
      <c r="L664" s="4">
        <v>35.42</v>
      </c>
      <c r="M664" s="16">
        <f t="shared" si="131"/>
        <v>2.6203715999999999</v>
      </c>
      <c r="N664">
        <f t="shared" si="132"/>
        <v>0</v>
      </c>
      <c r="O664">
        <f t="shared" si="133"/>
        <v>0</v>
      </c>
      <c r="P664" s="63">
        <f t="shared" si="134"/>
        <v>0</v>
      </c>
    </row>
    <row r="665" spans="1:16" x14ac:dyDescent="0.3">
      <c r="A665">
        <f t="shared" si="135"/>
        <v>2018</v>
      </c>
      <c r="B665">
        <f t="shared" si="136"/>
        <v>9</v>
      </c>
      <c r="C665">
        <f t="shared" si="137"/>
        <v>28</v>
      </c>
      <c r="D665">
        <f t="shared" si="138"/>
        <v>7</v>
      </c>
      <c r="E665" t="str">
        <f t="shared" si="139"/>
        <v>OFF</v>
      </c>
      <c r="F665" s="13">
        <f t="shared" si="128"/>
        <v>43371</v>
      </c>
      <c r="G665" s="14" t="str">
        <f t="shared" si="140"/>
        <v>Avg of 4 NM Projects</v>
      </c>
      <c r="H665" s="15">
        <f t="shared" si="129"/>
        <v>14</v>
      </c>
      <c r="I665" s="93">
        <v>64.900000000000006</v>
      </c>
      <c r="J665">
        <f t="shared" si="130"/>
        <v>0.36460674157303374</v>
      </c>
      <c r="K665" s="4">
        <v>33</v>
      </c>
      <c r="L665" s="4">
        <v>21.73</v>
      </c>
      <c r="M665" s="16">
        <f t="shared" si="131"/>
        <v>1.410277</v>
      </c>
      <c r="N665">
        <f t="shared" si="132"/>
        <v>0</v>
      </c>
      <c r="O665">
        <f t="shared" si="133"/>
        <v>0</v>
      </c>
      <c r="P665" s="63">
        <f t="shared" si="134"/>
        <v>0</v>
      </c>
    </row>
    <row r="666" spans="1:16" x14ac:dyDescent="0.3">
      <c r="A666">
        <f t="shared" si="135"/>
        <v>2018</v>
      </c>
      <c r="B666">
        <f t="shared" si="136"/>
        <v>9</v>
      </c>
      <c r="C666">
        <f t="shared" si="137"/>
        <v>28</v>
      </c>
      <c r="D666">
        <f t="shared" si="138"/>
        <v>7</v>
      </c>
      <c r="E666" t="str">
        <f t="shared" si="139"/>
        <v>OFF</v>
      </c>
      <c r="F666" s="13">
        <f t="shared" si="128"/>
        <v>43371</v>
      </c>
      <c r="G666" s="14" t="str">
        <f t="shared" si="140"/>
        <v>Avg of 4 NM Projects</v>
      </c>
      <c r="H666" s="15">
        <f t="shared" si="129"/>
        <v>15</v>
      </c>
      <c r="I666" s="93">
        <v>67.59</v>
      </c>
      <c r="J666">
        <f t="shared" si="130"/>
        <v>0.37971910112359553</v>
      </c>
      <c r="K666" s="4">
        <v>30.5</v>
      </c>
      <c r="L666" s="4">
        <v>20.82</v>
      </c>
      <c r="M666" s="16">
        <f t="shared" si="131"/>
        <v>1.4072237999999999</v>
      </c>
      <c r="N666">
        <f t="shared" si="132"/>
        <v>0</v>
      </c>
      <c r="O666">
        <f t="shared" si="133"/>
        <v>0</v>
      </c>
      <c r="P666" s="63">
        <f t="shared" si="134"/>
        <v>0</v>
      </c>
    </row>
    <row r="667" spans="1:16" x14ac:dyDescent="0.3">
      <c r="A667">
        <f t="shared" si="135"/>
        <v>2018</v>
      </c>
      <c r="B667">
        <f t="shared" si="136"/>
        <v>9</v>
      </c>
      <c r="C667">
        <f t="shared" si="137"/>
        <v>28</v>
      </c>
      <c r="D667">
        <f t="shared" si="138"/>
        <v>7</v>
      </c>
      <c r="E667" t="str">
        <f t="shared" si="139"/>
        <v>OFF</v>
      </c>
      <c r="F667" s="13">
        <f t="shared" si="128"/>
        <v>43371</v>
      </c>
      <c r="G667" s="14" t="str">
        <f t="shared" si="140"/>
        <v>Avg of 4 NM Projects</v>
      </c>
      <c r="H667" s="15">
        <f t="shared" si="129"/>
        <v>16</v>
      </c>
      <c r="I667" s="93">
        <v>59.010000000000005</v>
      </c>
      <c r="J667">
        <f t="shared" si="130"/>
        <v>0.33151685393258429</v>
      </c>
      <c r="K667" s="4">
        <v>30.36</v>
      </c>
      <c r="L667" s="4">
        <v>21.31</v>
      </c>
      <c r="M667" s="16">
        <f t="shared" si="131"/>
        <v>1.2575031000000001</v>
      </c>
      <c r="N667">
        <f t="shared" si="132"/>
        <v>0</v>
      </c>
      <c r="O667">
        <f t="shared" si="133"/>
        <v>0</v>
      </c>
      <c r="P667" s="63">
        <f t="shared" si="134"/>
        <v>0</v>
      </c>
    </row>
    <row r="668" spans="1:16" x14ac:dyDescent="0.3">
      <c r="A668">
        <f t="shared" si="135"/>
        <v>2018</v>
      </c>
      <c r="B668">
        <f t="shared" si="136"/>
        <v>9</v>
      </c>
      <c r="C668">
        <f t="shared" si="137"/>
        <v>28</v>
      </c>
      <c r="D668">
        <f t="shared" si="138"/>
        <v>7</v>
      </c>
      <c r="E668" t="str">
        <f t="shared" si="139"/>
        <v>OFF</v>
      </c>
      <c r="F668" s="13">
        <f t="shared" si="128"/>
        <v>43371</v>
      </c>
      <c r="G668" s="14" t="str">
        <f t="shared" si="140"/>
        <v>Avg of 4 NM Projects</v>
      </c>
      <c r="H668" s="15">
        <f t="shared" si="129"/>
        <v>17</v>
      </c>
      <c r="I668" s="93">
        <v>36.99</v>
      </c>
      <c r="J668">
        <f t="shared" si="130"/>
        <v>0.20780898876404497</v>
      </c>
      <c r="K668" s="4">
        <v>30.21</v>
      </c>
      <c r="L668" s="4">
        <v>23.86</v>
      </c>
      <c r="M668" s="16">
        <f t="shared" si="131"/>
        <v>0.88258140000000007</v>
      </c>
      <c r="N668">
        <f t="shared" si="132"/>
        <v>0</v>
      </c>
      <c r="O668">
        <f t="shared" si="133"/>
        <v>0</v>
      </c>
      <c r="P668" s="63">
        <f t="shared" si="134"/>
        <v>0</v>
      </c>
    </row>
    <row r="669" spans="1:16" x14ac:dyDescent="0.3">
      <c r="A669">
        <f t="shared" si="135"/>
        <v>2018</v>
      </c>
      <c r="B669">
        <f t="shared" si="136"/>
        <v>9</v>
      </c>
      <c r="C669">
        <f t="shared" si="137"/>
        <v>28</v>
      </c>
      <c r="D669">
        <f t="shared" si="138"/>
        <v>7</v>
      </c>
      <c r="E669" t="str">
        <f t="shared" si="139"/>
        <v>OFF</v>
      </c>
      <c r="F669" s="13">
        <f t="shared" ref="F669:F732" si="141">+F645+1</f>
        <v>43371</v>
      </c>
      <c r="G669" s="14" t="str">
        <f t="shared" si="140"/>
        <v>Avg of 4 NM Projects</v>
      </c>
      <c r="H669" s="15">
        <f t="shared" ref="H669:H732" si="142">H645</f>
        <v>18</v>
      </c>
      <c r="I669" s="93">
        <v>14.850000000000001</v>
      </c>
      <c r="J669">
        <f t="shared" si="130"/>
        <v>8.3426966292134835E-2</v>
      </c>
      <c r="K669" s="4">
        <v>32.94</v>
      </c>
      <c r="L669" s="4">
        <v>25.59</v>
      </c>
      <c r="M669" s="16">
        <f t="shared" si="131"/>
        <v>0.3800115</v>
      </c>
      <c r="N669">
        <f t="shared" si="132"/>
        <v>0</v>
      </c>
      <c r="O669">
        <f t="shared" si="133"/>
        <v>0</v>
      </c>
      <c r="P669" s="63">
        <f t="shared" si="134"/>
        <v>0</v>
      </c>
    </row>
    <row r="670" spans="1:16" x14ac:dyDescent="0.3">
      <c r="A670">
        <f t="shared" si="135"/>
        <v>2018</v>
      </c>
      <c r="B670">
        <f t="shared" si="136"/>
        <v>9</v>
      </c>
      <c r="C670">
        <f t="shared" si="137"/>
        <v>28</v>
      </c>
      <c r="D670">
        <f t="shared" si="138"/>
        <v>7</v>
      </c>
      <c r="E670" t="str">
        <f t="shared" si="139"/>
        <v>OFF</v>
      </c>
      <c r="F670" s="13">
        <f t="shared" si="141"/>
        <v>43371</v>
      </c>
      <c r="G670" s="14" t="str">
        <f t="shared" si="140"/>
        <v>Avg of 4 NM Projects</v>
      </c>
      <c r="H670" s="15">
        <f t="shared" si="142"/>
        <v>19</v>
      </c>
      <c r="I670" s="93">
        <v>0.51</v>
      </c>
      <c r="J670">
        <f t="shared" si="130"/>
        <v>2.8651685393258426E-3</v>
      </c>
      <c r="K670" s="4">
        <v>35.9</v>
      </c>
      <c r="L670" s="4">
        <v>27.64</v>
      </c>
      <c r="M670" s="16">
        <f t="shared" si="131"/>
        <v>1.40964E-2</v>
      </c>
      <c r="N670">
        <f t="shared" si="132"/>
        <v>0</v>
      </c>
      <c r="O670">
        <f t="shared" si="133"/>
        <v>0</v>
      </c>
      <c r="P670" s="63">
        <f t="shared" si="134"/>
        <v>0</v>
      </c>
    </row>
    <row r="671" spans="1:16" x14ac:dyDescent="0.3">
      <c r="A671">
        <f t="shared" si="135"/>
        <v>2018</v>
      </c>
      <c r="B671">
        <f t="shared" si="136"/>
        <v>9</v>
      </c>
      <c r="C671">
        <f t="shared" si="137"/>
        <v>28</v>
      </c>
      <c r="D671">
        <f t="shared" si="138"/>
        <v>7</v>
      </c>
      <c r="E671" t="str">
        <f t="shared" si="139"/>
        <v>OFF</v>
      </c>
      <c r="F671" s="13">
        <f t="shared" si="141"/>
        <v>43371</v>
      </c>
      <c r="G671" s="14" t="str">
        <f t="shared" si="140"/>
        <v>Avg of 4 NM Projects</v>
      </c>
      <c r="H671" s="15">
        <f t="shared" si="142"/>
        <v>20</v>
      </c>
      <c r="I671" s="93">
        <v>0</v>
      </c>
      <c r="J671">
        <f t="shared" si="130"/>
        <v>0</v>
      </c>
      <c r="K671" s="4">
        <v>40.36</v>
      </c>
      <c r="L671" s="4">
        <v>37.82</v>
      </c>
      <c r="M671" s="16">
        <f t="shared" si="131"/>
        <v>0</v>
      </c>
      <c r="N671">
        <f t="shared" si="132"/>
        <v>1</v>
      </c>
      <c r="O671">
        <f t="shared" si="133"/>
        <v>0</v>
      </c>
      <c r="P671" s="63">
        <f t="shared" si="134"/>
        <v>0</v>
      </c>
    </row>
    <row r="672" spans="1:16" x14ac:dyDescent="0.3">
      <c r="A672">
        <f t="shared" si="135"/>
        <v>2018</v>
      </c>
      <c r="B672">
        <f t="shared" si="136"/>
        <v>9</v>
      </c>
      <c r="C672">
        <f t="shared" si="137"/>
        <v>28</v>
      </c>
      <c r="D672">
        <f t="shared" si="138"/>
        <v>7</v>
      </c>
      <c r="E672" t="str">
        <f t="shared" si="139"/>
        <v>OFF</v>
      </c>
      <c r="F672" s="13">
        <f t="shared" si="141"/>
        <v>43371</v>
      </c>
      <c r="G672" s="14" t="str">
        <f t="shared" si="140"/>
        <v>Avg of 4 NM Projects</v>
      </c>
      <c r="H672" s="15">
        <f t="shared" si="142"/>
        <v>21</v>
      </c>
      <c r="I672" s="93">
        <v>-0.13</v>
      </c>
      <c r="J672">
        <f t="shared" si="130"/>
        <v>-7.3033707865168538E-4</v>
      </c>
      <c r="K672" s="4">
        <v>31.21</v>
      </c>
      <c r="L672" s="4">
        <v>22.97</v>
      </c>
      <c r="M672" s="16">
        <f t="shared" si="131"/>
        <v>-2.9860999999999998E-3</v>
      </c>
      <c r="N672">
        <f t="shared" si="132"/>
        <v>0</v>
      </c>
      <c r="O672">
        <f t="shared" si="133"/>
        <v>0</v>
      </c>
      <c r="P672" s="63">
        <f t="shared" si="134"/>
        <v>0</v>
      </c>
    </row>
    <row r="673" spans="1:18" x14ac:dyDescent="0.3">
      <c r="A673">
        <f t="shared" si="135"/>
        <v>2018</v>
      </c>
      <c r="B673">
        <f t="shared" si="136"/>
        <v>9</v>
      </c>
      <c r="C673">
        <f t="shared" si="137"/>
        <v>28</v>
      </c>
      <c r="D673">
        <f t="shared" si="138"/>
        <v>7</v>
      </c>
      <c r="E673" t="str">
        <f t="shared" si="139"/>
        <v>OFF</v>
      </c>
      <c r="F673" s="13">
        <f t="shared" si="141"/>
        <v>43371</v>
      </c>
      <c r="G673" s="14" t="str">
        <f t="shared" si="140"/>
        <v>Avg of 4 NM Projects</v>
      </c>
      <c r="H673" s="15">
        <f t="shared" si="142"/>
        <v>22</v>
      </c>
      <c r="I673" s="93">
        <v>-0.13</v>
      </c>
      <c r="J673">
        <f t="shared" si="130"/>
        <v>-7.3033707865168538E-4</v>
      </c>
      <c r="K673" s="4">
        <v>31.92</v>
      </c>
      <c r="L673" s="4">
        <v>27.95</v>
      </c>
      <c r="M673" s="16">
        <f t="shared" si="131"/>
        <v>-3.6335E-3</v>
      </c>
      <c r="N673">
        <f t="shared" si="132"/>
        <v>0</v>
      </c>
      <c r="O673">
        <f t="shared" si="133"/>
        <v>0</v>
      </c>
      <c r="P673" s="63">
        <f t="shared" si="134"/>
        <v>0</v>
      </c>
    </row>
    <row r="674" spans="1:18" x14ac:dyDescent="0.3">
      <c r="A674">
        <f t="shared" si="135"/>
        <v>2018</v>
      </c>
      <c r="B674">
        <f t="shared" si="136"/>
        <v>9</v>
      </c>
      <c r="C674">
        <f t="shared" si="137"/>
        <v>28</v>
      </c>
      <c r="D674">
        <f t="shared" si="138"/>
        <v>7</v>
      </c>
      <c r="E674" t="str">
        <f t="shared" si="139"/>
        <v>OFF</v>
      </c>
      <c r="F674" s="13">
        <f t="shared" si="141"/>
        <v>43371</v>
      </c>
      <c r="G674" s="14" t="str">
        <f t="shared" si="140"/>
        <v>Avg of 4 NM Projects</v>
      </c>
      <c r="H674" s="15">
        <f t="shared" si="142"/>
        <v>23</v>
      </c>
      <c r="I674" s="93">
        <v>0</v>
      </c>
      <c r="J674">
        <f t="shared" si="130"/>
        <v>0</v>
      </c>
      <c r="K674" s="4">
        <v>27.56</v>
      </c>
      <c r="L674" s="4">
        <v>50.8</v>
      </c>
      <c r="M674" s="16">
        <f t="shared" si="131"/>
        <v>0</v>
      </c>
      <c r="N674">
        <f t="shared" si="132"/>
        <v>1</v>
      </c>
      <c r="O674">
        <f t="shared" si="133"/>
        <v>0</v>
      </c>
      <c r="P674" s="63">
        <f t="shared" si="134"/>
        <v>0</v>
      </c>
    </row>
    <row r="675" spans="1:18" x14ac:dyDescent="0.3">
      <c r="A675">
        <f t="shared" si="135"/>
        <v>2018</v>
      </c>
      <c r="B675">
        <f t="shared" si="136"/>
        <v>9</v>
      </c>
      <c r="C675">
        <f t="shared" si="137"/>
        <v>28</v>
      </c>
      <c r="D675">
        <f t="shared" si="138"/>
        <v>7</v>
      </c>
      <c r="E675" t="str">
        <f t="shared" si="139"/>
        <v>OFF</v>
      </c>
      <c r="F675" s="13">
        <f t="shared" si="141"/>
        <v>43371</v>
      </c>
      <c r="G675" s="14" t="str">
        <f t="shared" si="140"/>
        <v>Avg of 4 NM Projects</v>
      </c>
      <c r="H675" s="15">
        <f t="shared" si="142"/>
        <v>24</v>
      </c>
      <c r="I675" s="93">
        <v>-0.13</v>
      </c>
      <c r="J675">
        <f t="shared" si="130"/>
        <v>-7.3033707865168538E-4</v>
      </c>
      <c r="K675" s="4">
        <v>25.46</v>
      </c>
      <c r="L675" s="4">
        <v>29.41</v>
      </c>
      <c r="M675" s="16">
        <f t="shared" si="131"/>
        <v>-3.8233E-3</v>
      </c>
      <c r="N675">
        <f t="shared" si="132"/>
        <v>0</v>
      </c>
      <c r="O675">
        <f t="shared" si="133"/>
        <v>0</v>
      </c>
      <c r="P675" s="63">
        <f t="shared" si="134"/>
        <v>0</v>
      </c>
    </row>
    <row r="676" spans="1:18" x14ac:dyDescent="0.3">
      <c r="A676">
        <f t="shared" si="135"/>
        <v>2018</v>
      </c>
      <c r="B676">
        <f t="shared" si="136"/>
        <v>9</v>
      </c>
      <c r="C676">
        <f t="shared" si="137"/>
        <v>29</v>
      </c>
      <c r="D676">
        <f t="shared" si="138"/>
        <v>1</v>
      </c>
      <c r="E676" t="str">
        <f t="shared" si="139"/>
        <v>OFF</v>
      </c>
      <c r="F676" s="13">
        <f t="shared" si="141"/>
        <v>43372</v>
      </c>
      <c r="G676" s="14" t="str">
        <f t="shared" si="140"/>
        <v>Avg of 4 NM Projects</v>
      </c>
      <c r="H676" s="15">
        <f t="shared" si="142"/>
        <v>1</v>
      </c>
      <c r="I676" s="93">
        <v>0</v>
      </c>
      <c r="J676">
        <f t="shared" si="130"/>
        <v>0</v>
      </c>
      <c r="K676" s="4">
        <v>24.12</v>
      </c>
      <c r="L676" s="4">
        <v>-6.55</v>
      </c>
      <c r="M676" s="16">
        <f t="shared" si="131"/>
        <v>0</v>
      </c>
      <c r="N676">
        <f t="shared" si="132"/>
        <v>1</v>
      </c>
      <c r="O676">
        <f t="shared" si="133"/>
        <v>0</v>
      </c>
      <c r="P676" s="63">
        <f t="shared" si="134"/>
        <v>0</v>
      </c>
      <c r="Q676" s="34"/>
      <c r="R676" s="34"/>
    </row>
    <row r="677" spans="1:18" x14ac:dyDescent="0.3">
      <c r="A677">
        <f t="shared" si="135"/>
        <v>2018</v>
      </c>
      <c r="B677">
        <f t="shared" si="136"/>
        <v>9</v>
      </c>
      <c r="C677">
        <f t="shared" si="137"/>
        <v>29</v>
      </c>
      <c r="D677">
        <f t="shared" si="138"/>
        <v>1</v>
      </c>
      <c r="E677" t="str">
        <f t="shared" si="139"/>
        <v>OFF</v>
      </c>
      <c r="F677" s="13">
        <f t="shared" si="141"/>
        <v>43372</v>
      </c>
      <c r="G677" s="14" t="str">
        <f t="shared" si="140"/>
        <v>Avg of 4 NM Projects</v>
      </c>
      <c r="H677" s="15">
        <f t="shared" si="142"/>
        <v>2</v>
      </c>
      <c r="I677" s="93">
        <v>-0.26</v>
      </c>
      <c r="J677">
        <f t="shared" si="130"/>
        <v>-1.4606741573033708E-3</v>
      </c>
      <c r="K677" s="4">
        <v>21.05</v>
      </c>
      <c r="L677" s="4">
        <v>-9.17</v>
      </c>
      <c r="M677" s="16">
        <f t="shared" si="131"/>
        <v>2.3841999999999999E-3</v>
      </c>
      <c r="N677">
        <f t="shared" si="132"/>
        <v>0</v>
      </c>
      <c r="O677">
        <f t="shared" si="133"/>
        <v>0</v>
      </c>
      <c r="P677" s="63">
        <f t="shared" si="134"/>
        <v>0</v>
      </c>
    </row>
    <row r="678" spans="1:18" x14ac:dyDescent="0.3">
      <c r="A678">
        <f t="shared" si="135"/>
        <v>2018</v>
      </c>
      <c r="B678">
        <f t="shared" si="136"/>
        <v>9</v>
      </c>
      <c r="C678">
        <f t="shared" si="137"/>
        <v>29</v>
      </c>
      <c r="D678">
        <f t="shared" si="138"/>
        <v>1</v>
      </c>
      <c r="E678" t="str">
        <f t="shared" si="139"/>
        <v>OFF</v>
      </c>
      <c r="F678" s="13">
        <f t="shared" si="141"/>
        <v>43372</v>
      </c>
      <c r="G678" s="14" t="str">
        <f t="shared" si="140"/>
        <v>Avg of 4 NM Projects</v>
      </c>
      <c r="H678" s="15">
        <f t="shared" si="142"/>
        <v>3</v>
      </c>
      <c r="I678" s="93">
        <v>0</v>
      </c>
      <c r="J678">
        <f t="shared" si="130"/>
        <v>0</v>
      </c>
      <c r="K678" s="4">
        <v>20.47</v>
      </c>
      <c r="L678" s="4">
        <v>-4.38</v>
      </c>
      <c r="M678" s="16">
        <f t="shared" si="131"/>
        <v>0</v>
      </c>
      <c r="N678">
        <f t="shared" si="132"/>
        <v>1</v>
      </c>
      <c r="O678">
        <f t="shared" si="133"/>
        <v>0</v>
      </c>
      <c r="P678" s="63">
        <f t="shared" si="134"/>
        <v>0</v>
      </c>
    </row>
    <row r="679" spans="1:18" x14ac:dyDescent="0.3">
      <c r="A679">
        <f t="shared" si="135"/>
        <v>2018</v>
      </c>
      <c r="B679">
        <f t="shared" si="136"/>
        <v>9</v>
      </c>
      <c r="C679">
        <f t="shared" si="137"/>
        <v>29</v>
      </c>
      <c r="D679">
        <f t="shared" si="138"/>
        <v>1</v>
      </c>
      <c r="E679" t="str">
        <f t="shared" si="139"/>
        <v>OFF</v>
      </c>
      <c r="F679" s="13">
        <f t="shared" si="141"/>
        <v>43372</v>
      </c>
      <c r="G679" s="14" t="str">
        <f t="shared" si="140"/>
        <v>Avg of 4 NM Projects</v>
      </c>
      <c r="H679" s="15">
        <f t="shared" si="142"/>
        <v>4</v>
      </c>
      <c r="I679" s="93">
        <v>-0.13</v>
      </c>
      <c r="J679">
        <f t="shared" si="130"/>
        <v>-7.3033707865168538E-4</v>
      </c>
      <c r="K679" s="4">
        <v>21.61</v>
      </c>
      <c r="L679" s="4">
        <v>10.71</v>
      </c>
      <c r="M679" s="16">
        <f t="shared" si="131"/>
        <v>-1.3923000000000002E-3</v>
      </c>
      <c r="N679">
        <f t="shared" si="132"/>
        <v>0</v>
      </c>
      <c r="O679">
        <f t="shared" si="133"/>
        <v>0</v>
      </c>
      <c r="P679" s="63">
        <f t="shared" si="134"/>
        <v>0</v>
      </c>
    </row>
    <row r="680" spans="1:18" x14ac:dyDescent="0.3">
      <c r="A680">
        <f t="shared" si="135"/>
        <v>2018</v>
      </c>
      <c r="B680">
        <f t="shared" si="136"/>
        <v>9</v>
      </c>
      <c r="C680">
        <f t="shared" si="137"/>
        <v>29</v>
      </c>
      <c r="D680">
        <f t="shared" si="138"/>
        <v>1</v>
      </c>
      <c r="E680" t="str">
        <f t="shared" si="139"/>
        <v>OFF</v>
      </c>
      <c r="F680" s="13">
        <f t="shared" si="141"/>
        <v>43372</v>
      </c>
      <c r="G680" s="14" t="str">
        <f t="shared" si="140"/>
        <v>Avg of 4 NM Projects</v>
      </c>
      <c r="H680" s="15">
        <f t="shared" si="142"/>
        <v>5</v>
      </c>
      <c r="I680" s="93">
        <v>-0.13</v>
      </c>
      <c r="J680">
        <f t="shared" si="130"/>
        <v>-7.3033707865168538E-4</v>
      </c>
      <c r="K680" s="4">
        <v>21.4</v>
      </c>
      <c r="L680" s="4">
        <v>10.87</v>
      </c>
      <c r="M680" s="16">
        <f t="shared" si="131"/>
        <v>-1.4131E-3</v>
      </c>
      <c r="N680">
        <f t="shared" si="132"/>
        <v>0</v>
      </c>
      <c r="O680">
        <f t="shared" si="133"/>
        <v>0</v>
      </c>
      <c r="P680" s="63">
        <f t="shared" si="134"/>
        <v>0</v>
      </c>
    </row>
    <row r="681" spans="1:18" x14ac:dyDescent="0.3">
      <c r="A681">
        <f t="shared" si="135"/>
        <v>2018</v>
      </c>
      <c r="B681">
        <f t="shared" si="136"/>
        <v>9</v>
      </c>
      <c r="C681">
        <f t="shared" si="137"/>
        <v>29</v>
      </c>
      <c r="D681">
        <f t="shared" si="138"/>
        <v>1</v>
      </c>
      <c r="E681" t="str">
        <f t="shared" si="139"/>
        <v>OFF</v>
      </c>
      <c r="F681" s="13">
        <f t="shared" si="141"/>
        <v>43372</v>
      </c>
      <c r="G681" s="14" t="str">
        <f t="shared" si="140"/>
        <v>Avg of 4 NM Projects</v>
      </c>
      <c r="H681" s="15">
        <f t="shared" si="142"/>
        <v>6</v>
      </c>
      <c r="I681" s="93">
        <v>-0.26</v>
      </c>
      <c r="J681">
        <f t="shared" si="130"/>
        <v>-1.4606741573033708E-3</v>
      </c>
      <c r="K681" s="4">
        <v>21.44</v>
      </c>
      <c r="L681" s="4">
        <v>16.54</v>
      </c>
      <c r="M681" s="16">
        <f t="shared" si="131"/>
        <v>-4.3003999999999994E-3</v>
      </c>
      <c r="N681">
        <f t="shared" si="132"/>
        <v>0</v>
      </c>
      <c r="O681">
        <f t="shared" si="133"/>
        <v>0</v>
      </c>
      <c r="P681" s="63">
        <f t="shared" si="134"/>
        <v>0</v>
      </c>
    </row>
    <row r="682" spans="1:18" x14ac:dyDescent="0.3">
      <c r="A682">
        <f t="shared" si="135"/>
        <v>2018</v>
      </c>
      <c r="B682">
        <f t="shared" si="136"/>
        <v>9</v>
      </c>
      <c r="C682">
        <f t="shared" si="137"/>
        <v>29</v>
      </c>
      <c r="D682">
        <f t="shared" si="138"/>
        <v>1</v>
      </c>
      <c r="E682" t="str">
        <f t="shared" si="139"/>
        <v>OFF</v>
      </c>
      <c r="F682" s="13">
        <f t="shared" si="141"/>
        <v>43372</v>
      </c>
      <c r="G682" s="14" t="str">
        <f t="shared" si="140"/>
        <v>Avg of 4 NM Projects</v>
      </c>
      <c r="H682" s="15">
        <f t="shared" si="142"/>
        <v>7</v>
      </c>
      <c r="I682" s="93">
        <v>-0.13</v>
      </c>
      <c r="J682">
        <f t="shared" si="130"/>
        <v>-7.3033707865168538E-4</v>
      </c>
      <c r="K682" s="4">
        <v>28.72</v>
      </c>
      <c r="L682" s="4">
        <v>21.69</v>
      </c>
      <c r="M682" s="16">
        <f t="shared" si="131"/>
        <v>-2.8197000000000001E-3</v>
      </c>
      <c r="N682">
        <f t="shared" si="132"/>
        <v>0</v>
      </c>
      <c r="O682">
        <f t="shared" si="133"/>
        <v>0</v>
      </c>
      <c r="P682" s="63">
        <f t="shared" si="134"/>
        <v>0</v>
      </c>
    </row>
    <row r="683" spans="1:18" x14ac:dyDescent="0.3">
      <c r="A683">
        <f t="shared" si="135"/>
        <v>2018</v>
      </c>
      <c r="B683">
        <f t="shared" si="136"/>
        <v>9</v>
      </c>
      <c r="C683">
        <f t="shared" si="137"/>
        <v>29</v>
      </c>
      <c r="D683">
        <f t="shared" si="138"/>
        <v>1</v>
      </c>
      <c r="E683" t="str">
        <f t="shared" si="139"/>
        <v>OFF</v>
      </c>
      <c r="F683" s="13">
        <f t="shared" si="141"/>
        <v>43372</v>
      </c>
      <c r="G683" s="14" t="str">
        <f t="shared" si="140"/>
        <v>Avg of 4 NM Projects</v>
      </c>
      <c r="H683" s="15">
        <f t="shared" si="142"/>
        <v>8</v>
      </c>
      <c r="I683" s="93">
        <v>11.52</v>
      </c>
      <c r="J683">
        <f t="shared" si="130"/>
        <v>6.471910112359551E-2</v>
      </c>
      <c r="K683" s="4">
        <v>26.21</v>
      </c>
      <c r="L683" s="4">
        <v>24.3</v>
      </c>
      <c r="M683" s="16">
        <f t="shared" si="131"/>
        <v>0.27993599999999996</v>
      </c>
      <c r="N683">
        <f t="shared" si="132"/>
        <v>0</v>
      </c>
      <c r="O683">
        <f t="shared" si="133"/>
        <v>0</v>
      </c>
      <c r="P683" s="63">
        <f t="shared" si="134"/>
        <v>0</v>
      </c>
    </row>
    <row r="684" spans="1:18" x14ac:dyDescent="0.3">
      <c r="A684">
        <f t="shared" si="135"/>
        <v>2018</v>
      </c>
      <c r="B684">
        <f t="shared" si="136"/>
        <v>9</v>
      </c>
      <c r="C684">
        <f t="shared" si="137"/>
        <v>29</v>
      </c>
      <c r="D684">
        <f t="shared" si="138"/>
        <v>1</v>
      </c>
      <c r="E684" t="str">
        <f t="shared" si="139"/>
        <v>OFF</v>
      </c>
      <c r="F684" s="13">
        <f t="shared" si="141"/>
        <v>43372</v>
      </c>
      <c r="G684" s="14" t="str">
        <f t="shared" si="140"/>
        <v>Avg of 4 NM Projects</v>
      </c>
      <c r="H684" s="15">
        <f t="shared" si="142"/>
        <v>9</v>
      </c>
      <c r="I684" s="93">
        <v>58.875</v>
      </c>
      <c r="J684">
        <f t="shared" si="130"/>
        <v>0.33075842696629215</v>
      </c>
      <c r="K684" s="4">
        <v>25.63</v>
      </c>
      <c r="L684" s="4">
        <v>19.12</v>
      </c>
      <c r="M684" s="16">
        <f t="shared" si="131"/>
        <v>1.1256900000000001</v>
      </c>
      <c r="N684">
        <f t="shared" si="132"/>
        <v>0</v>
      </c>
      <c r="O684">
        <f t="shared" si="133"/>
        <v>0</v>
      </c>
      <c r="P684" s="63">
        <f t="shared" si="134"/>
        <v>0</v>
      </c>
    </row>
    <row r="685" spans="1:18" x14ac:dyDescent="0.3">
      <c r="A685">
        <f t="shared" si="135"/>
        <v>2018</v>
      </c>
      <c r="B685">
        <f t="shared" si="136"/>
        <v>9</v>
      </c>
      <c r="C685">
        <f t="shared" si="137"/>
        <v>29</v>
      </c>
      <c r="D685">
        <f t="shared" si="138"/>
        <v>1</v>
      </c>
      <c r="E685" t="str">
        <f t="shared" si="139"/>
        <v>OFF</v>
      </c>
      <c r="F685" s="13">
        <f t="shared" si="141"/>
        <v>43372</v>
      </c>
      <c r="G685" s="14" t="str">
        <f t="shared" si="140"/>
        <v>Avg of 4 NM Projects</v>
      </c>
      <c r="H685" s="15">
        <f t="shared" si="142"/>
        <v>10</v>
      </c>
      <c r="I685" s="93">
        <v>85.764999999999986</v>
      </c>
      <c r="J685">
        <f t="shared" si="130"/>
        <v>0.48182584269662915</v>
      </c>
      <c r="K685" s="4">
        <v>28.03</v>
      </c>
      <c r="L685" s="4">
        <v>19.899999999999999</v>
      </c>
      <c r="M685" s="16">
        <f t="shared" si="131"/>
        <v>1.7067234999999996</v>
      </c>
      <c r="N685">
        <f t="shared" si="132"/>
        <v>0</v>
      </c>
      <c r="O685">
        <f t="shared" si="133"/>
        <v>0</v>
      </c>
      <c r="P685" s="63">
        <f t="shared" si="134"/>
        <v>0</v>
      </c>
    </row>
    <row r="686" spans="1:18" x14ac:dyDescent="0.3">
      <c r="A686">
        <f t="shared" si="135"/>
        <v>2018</v>
      </c>
      <c r="B686">
        <f t="shared" si="136"/>
        <v>9</v>
      </c>
      <c r="C686">
        <f t="shared" si="137"/>
        <v>29</v>
      </c>
      <c r="D686">
        <f t="shared" si="138"/>
        <v>1</v>
      </c>
      <c r="E686" t="str">
        <f t="shared" si="139"/>
        <v>OFF</v>
      </c>
      <c r="F686" s="13">
        <f t="shared" si="141"/>
        <v>43372</v>
      </c>
      <c r="G686" s="14" t="str">
        <f t="shared" si="140"/>
        <v>Avg of 4 NM Projects</v>
      </c>
      <c r="H686" s="15">
        <f t="shared" si="142"/>
        <v>11</v>
      </c>
      <c r="I686" s="93">
        <v>103.55500000000001</v>
      </c>
      <c r="J686">
        <f t="shared" si="130"/>
        <v>0.58176966292134835</v>
      </c>
      <c r="K686" s="4">
        <v>28.25</v>
      </c>
      <c r="L686" s="4">
        <v>17.690000000000001</v>
      </c>
      <c r="M686" s="16">
        <f t="shared" si="131"/>
        <v>1.8318879500000003</v>
      </c>
      <c r="N686">
        <f t="shared" si="132"/>
        <v>0</v>
      </c>
      <c r="O686">
        <f t="shared" si="133"/>
        <v>1</v>
      </c>
      <c r="P686" s="63">
        <f t="shared" si="134"/>
        <v>0</v>
      </c>
    </row>
    <row r="687" spans="1:18" x14ac:dyDescent="0.3">
      <c r="A687">
        <f t="shared" si="135"/>
        <v>2018</v>
      </c>
      <c r="B687">
        <f t="shared" si="136"/>
        <v>9</v>
      </c>
      <c r="C687">
        <f t="shared" si="137"/>
        <v>29</v>
      </c>
      <c r="D687">
        <f t="shared" si="138"/>
        <v>1</v>
      </c>
      <c r="E687" t="str">
        <f t="shared" si="139"/>
        <v>OFF</v>
      </c>
      <c r="F687" s="13">
        <f t="shared" si="141"/>
        <v>43372</v>
      </c>
      <c r="G687" s="14" t="str">
        <f t="shared" si="140"/>
        <v>Avg of 4 NM Projects</v>
      </c>
      <c r="H687" s="15">
        <f t="shared" si="142"/>
        <v>12</v>
      </c>
      <c r="I687" s="93">
        <v>124.79499999999999</v>
      </c>
      <c r="J687">
        <f t="shared" si="130"/>
        <v>0.70109550561797751</v>
      </c>
      <c r="K687" s="4">
        <v>29.94</v>
      </c>
      <c r="L687" s="4">
        <v>15.54</v>
      </c>
      <c r="M687" s="16">
        <f t="shared" si="131"/>
        <v>1.9393142999999997</v>
      </c>
      <c r="N687">
        <f t="shared" si="132"/>
        <v>0</v>
      </c>
      <c r="O687">
        <f t="shared" si="133"/>
        <v>1</v>
      </c>
      <c r="P687" s="63">
        <f t="shared" si="134"/>
        <v>0</v>
      </c>
    </row>
    <row r="688" spans="1:18" x14ac:dyDescent="0.3">
      <c r="A688">
        <f t="shared" si="135"/>
        <v>2018</v>
      </c>
      <c r="B688">
        <f t="shared" si="136"/>
        <v>9</v>
      </c>
      <c r="C688">
        <f t="shared" si="137"/>
        <v>29</v>
      </c>
      <c r="D688">
        <f t="shared" si="138"/>
        <v>1</v>
      </c>
      <c r="E688" t="str">
        <f t="shared" si="139"/>
        <v>OFF</v>
      </c>
      <c r="F688" s="13">
        <f t="shared" si="141"/>
        <v>43372</v>
      </c>
      <c r="G688" s="14" t="str">
        <f t="shared" si="140"/>
        <v>Avg of 4 NM Projects</v>
      </c>
      <c r="H688" s="15">
        <f t="shared" si="142"/>
        <v>13</v>
      </c>
      <c r="I688" s="93">
        <v>114.30500000000001</v>
      </c>
      <c r="J688">
        <f t="shared" si="130"/>
        <v>0.64216292134831465</v>
      </c>
      <c r="K688" s="4">
        <v>27.31</v>
      </c>
      <c r="L688" s="4">
        <v>17.38</v>
      </c>
      <c r="M688" s="16">
        <f t="shared" si="131"/>
        <v>1.9866208999999999</v>
      </c>
      <c r="N688">
        <f t="shared" si="132"/>
        <v>0</v>
      </c>
      <c r="O688">
        <f t="shared" si="133"/>
        <v>1</v>
      </c>
      <c r="P688" s="63">
        <f t="shared" si="134"/>
        <v>0</v>
      </c>
    </row>
    <row r="689" spans="1:18" x14ac:dyDescent="0.3">
      <c r="A689">
        <f t="shared" si="135"/>
        <v>2018</v>
      </c>
      <c r="B689">
        <f t="shared" si="136"/>
        <v>9</v>
      </c>
      <c r="C689">
        <f t="shared" si="137"/>
        <v>29</v>
      </c>
      <c r="D689">
        <f t="shared" si="138"/>
        <v>1</v>
      </c>
      <c r="E689" t="str">
        <f t="shared" si="139"/>
        <v>OFF</v>
      </c>
      <c r="F689" s="13">
        <f t="shared" si="141"/>
        <v>43372</v>
      </c>
      <c r="G689" s="14" t="str">
        <f t="shared" si="140"/>
        <v>Avg of 4 NM Projects</v>
      </c>
      <c r="H689" s="15">
        <f t="shared" si="142"/>
        <v>14</v>
      </c>
      <c r="I689" s="93">
        <v>118.655</v>
      </c>
      <c r="J689">
        <f t="shared" si="130"/>
        <v>0.66660112359550561</v>
      </c>
      <c r="K689" s="4">
        <v>25.06</v>
      </c>
      <c r="L689" s="4">
        <v>19.34</v>
      </c>
      <c r="M689" s="16">
        <f t="shared" si="131"/>
        <v>2.2947876999999997</v>
      </c>
      <c r="N689">
        <f t="shared" si="132"/>
        <v>0</v>
      </c>
      <c r="O689">
        <f t="shared" si="133"/>
        <v>1</v>
      </c>
      <c r="P689" s="63">
        <f t="shared" si="134"/>
        <v>0</v>
      </c>
    </row>
    <row r="690" spans="1:18" x14ac:dyDescent="0.3">
      <c r="A690">
        <f t="shared" si="135"/>
        <v>2018</v>
      </c>
      <c r="B690">
        <f t="shared" si="136"/>
        <v>9</v>
      </c>
      <c r="C690">
        <f t="shared" si="137"/>
        <v>29</v>
      </c>
      <c r="D690">
        <f t="shared" si="138"/>
        <v>1</v>
      </c>
      <c r="E690" t="str">
        <f t="shared" si="139"/>
        <v>OFF</v>
      </c>
      <c r="F690" s="13">
        <f t="shared" si="141"/>
        <v>43372</v>
      </c>
      <c r="G690" s="14" t="str">
        <f t="shared" si="140"/>
        <v>Avg of 4 NM Projects</v>
      </c>
      <c r="H690" s="15">
        <f t="shared" si="142"/>
        <v>15</v>
      </c>
      <c r="I690" s="93">
        <v>102.77500000000001</v>
      </c>
      <c r="J690">
        <f t="shared" si="130"/>
        <v>0.57738764044943824</v>
      </c>
      <c r="K690" s="4">
        <v>26.38</v>
      </c>
      <c r="L690" s="4">
        <v>18.670000000000002</v>
      </c>
      <c r="M690" s="16">
        <f t="shared" si="131"/>
        <v>1.9188092500000002</v>
      </c>
      <c r="N690">
        <f t="shared" si="132"/>
        <v>0</v>
      </c>
      <c r="O690">
        <f t="shared" si="133"/>
        <v>1</v>
      </c>
      <c r="P690" s="63">
        <f t="shared" si="134"/>
        <v>0</v>
      </c>
    </row>
    <row r="691" spans="1:18" x14ac:dyDescent="0.3">
      <c r="A691">
        <f t="shared" si="135"/>
        <v>2018</v>
      </c>
      <c r="B691">
        <f t="shared" si="136"/>
        <v>9</v>
      </c>
      <c r="C691">
        <f t="shared" si="137"/>
        <v>29</v>
      </c>
      <c r="D691">
        <f t="shared" si="138"/>
        <v>1</v>
      </c>
      <c r="E691" t="str">
        <f t="shared" si="139"/>
        <v>OFF</v>
      </c>
      <c r="F691" s="13">
        <f t="shared" si="141"/>
        <v>43372</v>
      </c>
      <c r="G691" s="14" t="str">
        <f t="shared" si="140"/>
        <v>Avg of 4 NM Projects</v>
      </c>
      <c r="H691" s="15">
        <f t="shared" si="142"/>
        <v>16</v>
      </c>
      <c r="I691" s="93">
        <v>79.75</v>
      </c>
      <c r="J691">
        <f t="shared" si="130"/>
        <v>0.44803370786516855</v>
      </c>
      <c r="K691" s="4">
        <v>25</v>
      </c>
      <c r="L691" s="4">
        <v>18.809999999999999</v>
      </c>
      <c r="M691" s="16">
        <f t="shared" si="131"/>
        <v>1.5000974999999999</v>
      </c>
      <c r="N691">
        <f t="shared" si="132"/>
        <v>0</v>
      </c>
      <c r="O691">
        <f t="shared" si="133"/>
        <v>0</v>
      </c>
      <c r="P691" s="63">
        <f t="shared" si="134"/>
        <v>0</v>
      </c>
    </row>
    <row r="692" spans="1:18" x14ac:dyDescent="0.3">
      <c r="A692">
        <f t="shared" si="135"/>
        <v>2018</v>
      </c>
      <c r="B692">
        <f t="shared" si="136"/>
        <v>9</v>
      </c>
      <c r="C692">
        <f t="shared" si="137"/>
        <v>29</v>
      </c>
      <c r="D692">
        <f t="shared" si="138"/>
        <v>1</v>
      </c>
      <c r="E692" t="str">
        <f t="shared" si="139"/>
        <v>OFF</v>
      </c>
      <c r="F692" s="13">
        <f t="shared" si="141"/>
        <v>43372</v>
      </c>
      <c r="G692" s="14" t="str">
        <f t="shared" si="140"/>
        <v>Avg of 4 NM Projects</v>
      </c>
      <c r="H692" s="15">
        <f t="shared" si="142"/>
        <v>17</v>
      </c>
      <c r="I692" s="93">
        <v>50.305</v>
      </c>
      <c r="J692">
        <f t="shared" si="130"/>
        <v>0.2826123595505618</v>
      </c>
      <c r="K692" s="4">
        <v>28.15</v>
      </c>
      <c r="L692" s="4">
        <v>21.02</v>
      </c>
      <c r="M692" s="16">
        <f t="shared" si="131"/>
        <v>1.0574110999999999</v>
      </c>
      <c r="N692">
        <f t="shared" si="132"/>
        <v>0</v>
      </c>
      <c r="O692">
        <f t="shared" si="133"/>
        <v>0</v>
      </c>
      <c r="P692" s="63">
        <f t="shared" si="134"/>
        <v>0</v>
      </c>
    </row>
    <row r="693" spans="1:18" x14ac:dyDescent="0.3">
      <c r="A693">
        <f t="shared" si="135"/>
        <v>2018</v>
      </c>
      <c r="B693">
        <f t="shared" si="136"/>
        <v>9</v>
      </c>
      <c r="C693">
        <f t="shared" si="137"/>
        <v>29</v>
      </c>
      <c r="D693">
        <f t="shared" si="138"/>
        <v>1</v>
      </c>
      <c r="E693" t="str">
        <f t="shared" si="139"/>
        <v>OFF</v>
      </c>
      <c r="F693" s="13">
        <f t="shared" si="141"/>
        <v>43372</v>
      </c>
      <c r="G693" s="14" t="str">
        <f t="shared" si="140"/>
        <v>Avg of 4 NM Projects</v>
      </c>
      <c r="H693" s="15">
        <f t="shared" si="142"/>
        <v>18</v>
      </c>
      <c r="I693" s="93">
        <v>18.95</v>
      </c>
      <c r="J693">
        <f t="shared" si="130"/>
        <v>0.10646067415730337</v>
      </c>
      <c r="K693" s="4">
        <v>31.26</v>
      </c>
      <c r="L693" s="4">
        <v>27.69</v>
      </c>
      <c r="M693" s="16">
        <f t="shared" si="131"/>
        <v>0.52472549999999996</v>
      </c>
      <c r="N693">
        <f t="shared" si="132"/>
        <v>0</v>
      </c>
      <c r="O693">
        <f t="shared" si="133"/>
        <v>0</v>
      </c>
      <c r="P693" s="63">
        <f t="shared" si="134"/>
        <v>0</v>
      </c>
    </row>
    <row r="694" spans="1:18" x14ac:dyDescent="0.3">
      <c r="A694">
        <f t="shared" si="135"/>
        <v>2018</v>
      </c>
      <c r="B694">
        <f t="shared" si="136"/>
        <v>9</v>
      </c>
      <c r="C694">
        <f t="shared" si="137"/>
        <v>29</v>
      </c>
      <c r="D694">
        <f t="shared" si="138"/>
        <v>1</v>
      </c>
      <c r="E694" t="str">
        <f t="shared" si="139"/>
        <v>OFF</v>
      </c>
      <c r="F694" s="13">
        <f t="shared" si="141"/>
        <v>43372</v>
      </c>
      <c r="G694" s="14" t="str">
        <f t="shared" si="140"/>
        <v>Avg of 4 NM Projects</v>
      </c>
      <c r="H694" s="15">
        <f t="shared" si="142"/>
        <v>19</v>
      </c>
      <c r="I694" s="93">
        <v>0.39</v>
      </c>
      <c r="J694">
        <f t="shared" si="130"/>
        <v>2.1910112359550564E-3</v>
      </c>
      <c r="K694" s="4">
        <v>39.020000000000003</v>
      </c>
      <c r="L694" s="4">
        <v>42.06</v>
      </c>
      <c r="M694" s="16">
        <f t="shared" si="131"/>
        <v>1.6403400000000002E-2</v>
      </c>
      <c r="N694">
        <f t="shared" si="132"/>
        <v>0</v>
      </c>
      <c r="O694">
        <f t="shared" si="133"/>
        <v>0</v>
      </c>
      <c r="P694" s="63">
        <f t="shared" si="134"/>
        <v>0</v>
      </c>
    </row>
    <row r="695" spans="1:18" x14ac:dyDescent="0.3">
      <c r="A695">
        <f t="shared" si="135"/>
        <v>2018</v>
      </c>
      <c r="B695">
        <f t="shared" si="136"/>
        <v>9</v>
      </c>
      <c r="C695">
        <f t="shared" si="137"/>
        <v>29</v>
      </c>
      <c r="D695">
        <f t="shared" si="138"/>
        <v>1</v>
      </c>
      <c r="E695" t="str">
        <f t="shared" si="139"/>
        <v>OFF</v>
      </c>
      <c r="F695" s="13">
        <f t="shared" si="141"/>
        <v>43372</v>
      </c>
      <c r="G695" s="14" t="str">
        <f t="shared" si="140"/>
        <v>Avg of 4 NM Projects</v>
      </c>
      <c r="H695" s="15">
        <f t="shared" si="142"/>
        <v>20</v>
      </c>
      <c r="I695" s="93">
        <v>0</v>
      </c>
      <c r="J695">
        <f t="shared" si="130"/>
        <v>0</v>
      </c>
      <c r="K695" s="4">
        <v>44.18</v>
      </c>
      <c r="L695" s="4">
        <v>41.51</v>
      </c>
      <c r="M695" s="16">
        <f t="shared" si="131"/>
        <v>0</v>
      </c>
      <c r="N695">
        <f t="shared" si="132"/>
        <v>1</v>
      </c>
      <c r="O695">
        <f t="shared" si="133"/>
        <v>0</v>
      </c>
      <c r="P695" s="63">
        <f t="shared" si="134"/>
        <v>0</v>
      </c>
    </row>
    <row r="696" spans="1:18" x14ac:dyDescent="0.3">
      <c r="A696">
        <f t="shared" si="135"/>
        <v>2018</v>
      </c>
      <c r="B696">
        <f t="shared" si="136"/>
        <v>9</v>
      </c>
      <c r="C696">
        <f t="shared" si="137"/>
        <v>29</v>
      </c>
      <c r="D696">
        <f t="shared" si="138"/>
        <v>1</v>
      </c>
      <c r="E696" t="str">
        <f t="shared" si="139"/>
        <v>OFF</v>
      </c>
      <c r="F696" s="13">
        <f t="shared" si="141"/>
        <v>43372</v>
      </c>
      <c r="G696" s="14" t="str">
        <f t="shared" si="140"/>
        <v>Avg of 4 NM Projects</v>
      </c>
      <c r="H696" s="15">
        <f t="shared" si="142"/>
        <v>21</v>
      </c>
      <c r="I696" s="93">
        <v>0</v>
      </c>
      <c r="J696">
        <f t="shared" si="130"/>
        <v>0</v>
      </c>
      <c r="K696" s="4">
        <v>35.270000000000003</v>
      </c>
      <c r="L696" s="4">
        <v>33.299999999999997</v>
      </c>
      <c r="M696" s="16">
        <f t="shared" si="131"/>
        <v>0</v>
      </c>
      <c r="N696">
        <f t="shared" si="132"/>
        <v>1</v>
      </c>
      <c r="O696">
        <f t="shared" si="133"/>
        <v>0</v>
      </c>
      <c r="P696" s="63">
        <f t="shared" si="134"/>
        <v>0</v>
      </c>
    </row>
    <row r="697" spans="1:18" x14ac:dyDescent="0.3">
      <c r="A697">
        <f t="shared" si="135"/>
        <v>2018</v>
      </c>
      <c r="B697">
        <f t="shared" si="136"/>
        <v>9</v>
      </c>
      <c r="C697">
        <f t="shared" si="137"/>
        <v>29</v>
      </c>
      <c r="D697">
        <f t="shared" si="138"/>
        <v>1</v>
      </c>
      <c r="E697" t="str">
        <f t="shared" si="139"/>
        <v>OFF</v>
      </c>
      <c r="F697" s="13">
        <f t="shared" si="141"/>
        <v>43372</v>
      </c>
      <c r="G697" s="14" t="str">
        <f t="shared" si="140"/>
        <v>Avg of 4 NM Projects</v>
      </c>
      <c r="H697" s="15">
        <f t="shared" si="142"/>
        <v>22</v>
      </c>
      <c r="I697" s="93">
        <v>0</v>
      </c>
      <c r="J697">
        <f t="shared" si="130"/>
        <v>0</v>
      </c>
      <c r="K697" s="4">
        <v>28.54</v>
      </c>
      <c r="L697" s="4">
        <v>32.549999999999997</v>
      </c>
      <c r="M697" s="16">
        <f t="shared" si="131"/>
        <v>0</v>
      </c>
      <c r="N697">
        <f t="shared" si="132"/>
        <v>1</v>
      </c>
      <c r="O697">
        <f t="shared" si="133"/>
        <v>0</v>
      </c>
      <c r="P697" s="63">
        <f t="shared" si="134"/>
        <v>0</v>
      </c>
    </row>
    <row r="698" spans="1:18" x14ac:dyDescent="0.3">
      <c r="A698">
        <f t="shared" si="135"/>
        <v>2018</v>
      </c>
      <c r="B698">
        <f t="shared" si="136"/>
        <v>9</v>
      </c>
      <c r="C698">
        <f t="shared" si="137"/>
        <v>29</v>
      </c>
      <c r="D698">
        <f t="shared" si="138"/>
        <v>1</v>
      </c>
      <c r="E698" t="str">
        <f t="shared" si="139"/>
        <v>OFF</v>
      </c>
      <c r="F698" s="13">
        <f t="shared" si="141"/>
        <v>43372</v>
      </c>
      <c r="G698" s="14" t="str">
        <f t="shared" si="140"/>
        <v>Avg of 4 NM Projects</v>
      </c>
      <c r="H698" s="15">
        <f t="shared" si="142"/>
        <v>23</v>
      </c>
      <c r="I698" s="93">
        <v>0</v>
      </c>
      <c r="J698">
        <f t="shared" si="130"/>
        <v>0</v>
      </c>
      <c r="K698" s="4">
        <v>23.82</v>
      </c>
      <c r="L698" s="4">
        <v>31.79</v>
      </c>
      <c r="M698" s="16">
        <f t="shared" si="131"/>
        <v>0</v>
      </c>
      <c r="N698">
        <f t="shared" si="132"/>
        <v>1</v>
      </c>
      <c r="O698">
        <f t="shared" si="133"/>
        <v>0</v>
      </c>
      <c r="P698" s="63">
        <f t="shared" si="134"/>
        <v>0</v>
      </c>
    </row>
    <row r="699" spans="1:18" x14ac:dyDescent="0.3">
      <c r="A699">
        <f t="shared" si="135"/>
        <v>2018</v>
      </c>
      <c r="B699">
        <f t="shared" si="136"/>
        <v>9</v>
      </c>
      <c r="C699">
        <f t="shared" si="137"/>
        <v>29</v>
      </c>
      <c r="D699">
        <f t="shared" si="138"/>
        <v>1</v>
      </c>
      <c r="E699" t="str">
        <f t="shared" si="139"/>
        <v>OFF</v>
      </c>
      <c r="F699" s="13">
        <f t="shared" si="141"/>
        <v>43372</v>
      </c>
      <c r="G699" s="14" t="str">
        <f t="shared" si="140"/>
        <v>Avg of 4 NM Projects</v>
      </c>
      <c r="H699" s="15">
        <f t="shared" si="142"/>
        <v>24</v>
      </c>
      <c r="I699" s="93">
        <v>-0.13</v>
      </c>
      <c r="J699">
        <f t="shared" si="130"/>
        <v>-7.3033707865168538E-4</v>
      </c>
      <c r="K699" s="4">
        <v>20.41</v>
      </c>
      <c r="L699" s="4">
        <v>38.25</v>
      </c>
      <c r="M699" s="16">
        <f t="shared" si="131"/>
        <v>-4.9725000000000004E-3</v>
      </c>
      <c r="N699">
        <f t="shared" si="132"/>
        <v>0</v>
      </c>
      <c r="O699">
        <f t="shared" si="133"/>
        <v>0</v>
      </c>
      <c r="P699" s="63">
        <f t="shared" si="134"/>
        <v>0</v>
      </c>
    </row>
    <row r="700" spans="1:18" x14ac:dyDescent="0.3">
      <c r="A700">
        <f t="shared" si="135"/>
        <v>2018</v>
      </c>
      <c r="B700">
        <f t="shared" si="136"/>
        <v>9</v>
      </c>
      <c r="C700">
        <f t="shared" si="137"/>
        <v>30</v>
      </c>
      <c r="D700">
        <f t="shared" si="138"/>
        <v>2</v>
      </c>
      <c r="E700" t="str">
        <f t="shared" si="139"/>
        <v>OFF</v>
      </c>
      <c r="F700" s="13">
        <f t="shared" si="141"/>
        <v>43373</v>
      </c>
      <c r="G700" s="14" t="str">
        <f t="shared" si="140"/>
        <v>Avg of 4 NM Projects</v>
      </c>
      <c r="H700" s="15">
        <f t="shared" si="142"/>
        <v>1</v>
      </c>
      <c r="I700" s="93">
        <v>-0.13</v>
      </c>
      <c r="J700">
        <f t="shared" si="130"/>
        <v>-7.3033707865168538E-4</v>
      </c>
      <c r="K700" s="4">
        <v>19.14</v>
      </c>
      <c r="L700" s="4">
        <v>18.14</v>
      </c>
      <c r="M700" s="16">
        <f t="shared" si="131"/>
        <v>-2.3582E-3</v>
      </c>
      <c r="N700">
        <f t="shared" si="132"/>
        <v>0</v>
      </c>
      <c r="O700">
        <f t="shared" si="133"/>
        <v>0</v>
      </c>
      <c r="P700" s="63">
        <f t="shared" si="134"/>
        <v>0</v>
      </c>
      <c r="Q700" s="34"/>
      <c r="R700" s="34"/>
    </row>
    <row r="701" spans="1:18" x14ac:dyDescent="0.3">
      <c r="A701">
        <f t="shared" si="135"/>
        <v>2018</v>
      </c>
      <c r="B701">
        <f t="shared" si="136"/>
        <v>9</v>
      </c>
      <c r="C701">
        <f t="shared" si="137"/>
        <v>30</v>
      </c>
      <c r="D701">
        <f t="shared" si="138"/>
        <v>2</v>
      </c>
      <c r="E701" t="str">
        <f t="shared" si="139"/>
        <v>OFF</v>
      </c>
      <c r="F701" s="13">
        <f t="shared" si="141"/>
        <v>43373</v>
      </c>
      <c r="G701" s="14" t="str">
        <f t="shared" si="140"/>
        <v>Avg of 4 NM Projects</v>
      </c>
      <c r="H701" s="15">
        <f t="shared" si="142"/>
        <v>2</v>
      </c>
      <c r="I701" s="93">
        <v>-0.13</v>
      </c>
      <c r="J701">
        <f t="shared" si="130"/>
        <v>-7.3033707865168538E-4</v>
      </c>
      <c r="K701" s="4">
        <v>17.190000000000001</v>
      </c>
      <c r="L701" s="4">
        <v>16.84</v>
      </c>
      <c r="M701" s="16">
        <f t="shared" si="131"/>
        <v>-2.1892000000000001E-3</v>
      </c>
      <c r="N701">
        <f t="shared" si="132"/>
        <v>0</v>
      </c>
      <c r="O701">
        <f t="shared" si="133"/>
        <v>0</v>
      </c>
      <c r="P701" s="63">
        <f t="shared" si="134"/>
        <v>0</v>
      </c>
    </row>
    <row r="702" spans="1:18" x14ac:dyDescent="0.3">
      <c r="A702">
        <f t="shared" si="135"/>
        <v>2018</v>
      </c>
      <c r="B702">
        <f t="shared" si="136"/>
        <v>9</v>
      </c>
      <c r="C702">
        <f t="shared" si="137"/>
        <v>30</v>
      </c>
      <c r="D702">
        <f t="shared" si="138"/>
        <v>2</v>
      </c>
      <c r="E702" t="str">
        <f t="shared" si="139"/>
        <v>OFF</v>
      </c>
      <c r="F702" s="13">
        <f t="shared" si="141"/>
        <v>43373</v>
      </c>
      <c r="G702" s="14" t="str">
        <f t="shared" si="140"/>
        <v>Avg of 4 NM Projects</v>
      </c>
      <c r="H702" s="15">
        <f t="shared" si="142"/>
        <v>3</v>
      </c>
      <c r="I702" s="93">
        <v>0</v>
      </c>
      <c r="J702">
        <f t="shared" si="130"/>
        <v>0</v>
      </c>
      <c r="K702" s="4">
        <v>16.690000000000001</v>
      </c>
      <c r="L702" s="4">
        <v>18.62</v>
      </c>
      <c r="M702" s="16">
        <f t="shared" si="131"/>
        <v>0</v>
      </c>
      <c r="N702">
        <f t="shared" si="132"/>
        <v>1</v>
      </c>
      <c r="O702">
        <f t="shared" si="133"/>
        <v>0</v>
      </c>
      <c r="P702" s="63">
        <f t="shared" si="134"/>
        <v>0</v>
      </c>
    </row>
    <row r="703" spans="1:18" x14ac:dyDescent="0.3">
      <c r="A703">
        <f t="shared" si="135"/>
        <v>2018</v>
      </c>
      <c r="B703">
        <f t="shared" si="136"/>
        <v>9</v>
      </c>
      <c r="C703">
        <f t="shared" si="137"/>
        <v>30</v>
      </c>
      <c r="D703">
        <f t="shared" si="138"/>
        <v>2</v>
      </c>
      <c r="E703" t="str">
        <f t="shared" si="139"/>
        <v>OFF</v>
      </c>
      <c r="F703" s="13">
        <f t="shared" si="141"/>
        <v>43373</v>
      </c>
      <c r="G703" s="14" t="str">
        <f t="shared" si="140"/>
        <v>Avg of 4 NM Projects</v>
      </c>
      <c r="H703" s="15">
        <f t="shared" si="142"/>
        <v>4</v>
      </c>
      <c r="I703" s="93">
        <v>-0.13</v>
      </c>
      <c r="J703">
        <f t="shared" si="130"/>
        <v>-7.3033707865168538E-4</v>
      </c>
      <c r="K703" s="4">
        <v>16.66</v>
      </c>
      <c r="L703" s="4">
        <v>19.010000000000002</v>
      </c>
      <c r="M703" s="16">
        <f t="shared" si="131"/>
        <v>-2.4713000000000001E-3</v>
      </c>
      <c r="N703">
        <f t="shared" si="132"/>
        <v>0</v>
      </c>
      <c r="O703">
        <f t="shared" si="133"/>
        <v>0</v>
      </c>
      <c r="P703" s="63">
        <f t="shared" si="134"/>
        <v>0</v>
      </c>
    </row>
    <row r="704" spans="1:18" x14ac:dyDescent="0.3">
      <c r="A704">
        <f t="shared" si="135"/>
        <v>2018</v>
      </c>
      <c r="B704">
        <f t="shared" si="136"/>
        <v>9</v>
      </c>
      <c r="C704">
        <f t="shared" si="137"/>
        <v>30</v>
      </c>
      <c r="D704">
        <f t="shared" si="138"/>
        <v>2</v>
      </c>
      <c r="E704" t="str">
        <f t="shared" si="139"/>
        <v>OFF</v>
      </c>
      <c r="F704" s="13">
        <f t="shared" si="141"/>
        <v>43373</v>
      </c>
      <c r="G704" s="14" t="str">
        <f t="shared" si="140"/>
        <v>Avg of 4 NM Projects</v>
      </c>
      <c r="H704" s="15">
        <f t="shared" si="142"/>
        <v>5</v>
      </c>
      <c r="I704" s="93">
        <v>-0.13</v>
      </c>
      <c r="J704">
        <f t="shared" si="130"/>
        <v>-7.3033707865168538E-4</v>
      </c>
      <c r="K704" s="4">
        <v>17.03</v>
      </c>
      <c r="L704" s="4">
        <v>11.13</v>
      </c>
      <c r="M704" s="16">
        <f t="shared" si="131"/>
        <v>-1.4469000000000001E-3</v>
      </c>
      <c r="N704">
        <f t="shared" si="132"/>
        <v>0</v>
      </c>
      <c r="O704">
        <f t="shared" si="133"/>
        <v>0</v>
      </c>
      <c r="P704" s="63">
        <f t="shared" si="134"/>
        <v>0</v>
      </c>
    </row>
    <row r="705" spans="1:16" x14ac:dyDescent="0.3">
      <c r="A705">
        <f t="shared" si="135"/>
        <v>2018</v>
      </c>
      <c r="B705">
        <f t="shared" si="136"/>
        <v>9</v>
      </c>
      <c r="C705">
        <f t="shared" si="137"/>
        <v>30</v>
      </c>
      <c r="D705">
        <f t="shared" si="138"/>
        <v>2</v>
      </c>
      <c r="E705" t="str">
        <f t="shared" si="139"/>
        <v>OFF</v>
      </c>
      <c r="F705" s="13">
        <f t="shared" si="141"/>
        <v>43373</v>
      </c>
      <c r="G705" s="14" t="str">
        <f t="shared" si="140"/>
        <v>Avg of 4 NM Projects</v>
      </c>
      <c r="H705" s="15">
        <f t="shared" si="142"/>
        <v>6</v>
      </c>
      <c r="I705" s="93">
        <v>-0.13</v>
      </c>
      <c r="J705">
        <f t="shared" si="130"/>
        <v>-7.3033707865168538E-4</v>
      </c>
      <c r="K705" s="4">
        <v>16.98</v>
      </c>
      <c r="L705" s="4">
        <v>15.88</v>
      </c>
      <c r="M705" s="16">
        <f t="shared" si="131"/>
        <v>-2.0644000000000001E-3</v>
      </c>
      <c r="N705">
        <f t="shared" si="132"/>
        <v>0</v>
      </c>
      <c r="O705">
        <f t="shared" si="133"/>
        <v>0</v>
      </c>
      <c r="P705" s="63">
        <f t="shared" si="134"/>
        <v>0</v>
      </c>
    </row>
    <row r="706" spans="1:16" x14ac:dyDescent="0.3">
      <c r="A706">
        <f t="shared" si="135"/>
        <v>2018</v>
      </c>
      <c r="B706">
        <f t="shared" si="136"/>
        <v>9</v>
      </c>
      <c r="C706">
        <f t="shared" si="137"/>
        <v>30</v>
      </c>
      <c r="D706">
        <f t="shared" si="138"/>
        <v>2</v>
      </c>
      <c r="E706" t="str">
        <f t="shared" si="139"/>
        <v>OFF</v>
      </c>
      <c r="F706" s="13">
        <f t="shared" si="141"/>
        <v>43373</v>
      </c>
      <c r="G706" s="14" t="str">
        <f t="shared" si="140"/>
        <v>Avg of 4 NM Projects</v>
      </c>
      <c r="H706" s="15">
        <f t="shared" si="142"/>
        <v>7</v>
      </c>
      <c r="I706" s="93">
        <v>-0.39</v>
      </c>
      <c r="J706">
        <f t="shared" si="130"/>
        <v>-2.1910112359550564E-3</v>
      </c>
      <c r="K706" s="4">
        <v>19.940000000000001</v>
      </c>
      <c r="L706" s="4">
        <v>18.059999999999999</v>
      </c>
      <c r="M706" s="16">
        <f t="shared" si="131"/>
        <v>-7.0434E-3</v>
      </c>
      <c r="N706">
        <f t="shared" si="132"/>
        <v>0</v>
      </c>
      <c r="O706">
        <f t="shared" si="133"/>
        <v>0</v>
      </c>
      <c r="P706" s="63">
        <f t="shared" si="134"/>
        <v>0</v>
      </c>
    </row>
    <row r="707" spans="1:16" x14ac:dyDescent="0.3">
      <c r="A707">
        <f t="shared" si="135"/>
        <v>2018</v>
      </c>
      <c r="B707">
        <f t="shared" si="136"/>
        <v>9</v>
      </c>
      <c r="C707">
        <f t="shared" si="137"/>
        <v>30</v>
      </c>
      <c r="D707">
        <f t="shared" si="138"/>
        <v>2</v>
      </c>
      <c r="E707" t="str">
        <f t="shared" si="139"/>
        <v>ON</v>
      </c>
      <c r="F707" s="13">
        <f t="shared" si="141"/>
        <v>43373</v>
      </c>
      <c r="G707" s="14" t="str">
        <f t="shared" si="140"/>
        <v>Avg of 4 NM Projects</v>
      </c>
      <c r="H707" s="15">
        <f t="shared" si="142"/>
        <v>8</v>
      </c>
      <c r="I707" s="93">
        <v>13.950000000000001</v>
      </c>
      <c r="J707">
        <f t="shared" si="130"/>
        <v>7.8370786516853932E-2</v>
      </c>
      <c r="K707" s="4">
        <v>19.37</v>
      </c>
      <c r="L707" s="4">
        <v>0.54</v>
      </c>
      <c r="M707" s="16">
        <f t="shared" si="131"/>
        <v>7.5330000000000015E-3</v>
      </c>
      <c r="N707">
        <f t="shared" si="132"/>
        <v>0</v>
      </c>
      <c r="O707">
        <f t="shared" si="133"/>
        <v>0</v>
      </c>
      <c r="P707" s="63">
        <f t="shared" si="134"/>
        <v>0</v>
      </c>
    </row>
    <row r="708" spans="1:16" x14ac:dyDescent="0.3">
      <c r="A708">
        <f t="shared" si="135"/>
        <v>2018</v>
      </c>
      <c r="B708">
        <f t="shared" si="136"/>
        <v>9</v>
      </c>
      <c r="C708">
        <f t="shared" si="137"/>
        <v>30</v>
      </c>
      <c r="D708">
        <f t="shared" si="138"/>
        <v>2</v>
      </c>
      <c r="E708" t="str">
        <f t="shared" si="139"/>
        <v>ON</v>
      </c>
      <c r="F708" s="13">
        <f t="shared" si="141"/>
        <v>43373</v>
      </c>
      <c r="G708" s="14" t="str">
        <f t="shared" si="140"/>
        <v>Avg of 4 NM Projects</v>
      </c>
      <c r="H708" s="15">
        <f t="shared" si="142"/>
        <v>9</v>
      </c>
      <c r="I708" s="93">
        <v>47.355000000000004</v>
      </c>
      <c r="J708">
        <f t="shared" ref="J708:J771" si="143">+I708/$I$1</f>
        <v>0.26603932584269663</v>
      </c>
      <c r="K708" s="4">
        <v>20.64</v>
      </c>
      <c r="L708" s="4">
        <v>18.89</v>
      </c>
      <c r="M708" s="16">
        <f t="shared" ref="M708:M771" si="144">+L708*I708/1000</f>
        <v>0.89453595000000008</v>
      </c>
      <c r="N708">
        <f t="shared" ref="N708:N771" si="145">+IF(I708=0,1,0)</f>
        <v>0</v>
      </c>
      <c r="O708">
        <f t="shared" ref="O708:O771" si="146">+IF(I708&gt;=0.5*$I$1,1,0)</f>
        <v>0</v>
      </c>
      <c r="P708" s="63">
        <f t="shared" ref="P708:P771" si="147">+IF(I708&gt;MAX(I$3652:I$5859),1,0)</f>
        <v>0</v>
      </c>
    </row>
    <row r="709" spans="1:16" x14ac:dyDescent="0.3">
      <c r="A709">
        <f t="shared" ref="A709:A772" si="148">YEAR(F709)</f>
        <v>2018</v>
      </c>
      <c r="B709">
        <f t="shared" ref="B709:B772" si="149">+MONTH(F709)</f>
        <v>9</v>
      </c>
      <c r="C709">
        <f t="shared" ref="C709:C772" si="150">+DAY(F709)</f>
        <v>30</v>
      </c>
      <c r="D709">
        <f t="shared" ref="D709:D772" si="151">WEEKDAY(C709)</f>
        <v>2</v>
      </c>
      <c r="E709" t="str">
        <f t="shared" ref="E709:E772" si="152">IF(OR(D709=1,D709=7,H709=1,H709=2,H709=3,H709=4,H709=5,H709=6,H709=7,H709=24),"OFF","ON")</f>
        <v>ON</v>
      </c>
      <c r="F709" s="13">
        <f t="shared" si="141"/>
        <v>43373</v>
      </c>
      <c r="G709" s="14" t="str">
        <f t="shared" si="140"/>
        <v>Avg of 4 NM Projects</v>
      </c>
      <c r="H709" s="15">
        <f t="shared" si="142"/>
        <v>10</v>
      </c>
      <c r="I709" s="93">
        <v>52.984999999999999</v>
      </c>
      <c r="J709">
        <f t="shared" si="143"/>
        <v>0.2976685393258427</v>
      </c>
      <c r="K709" s="4">
        <v>21.92</v>
      </c>
      <c r="L709" s="4">
        <v>19.510000000000002</v>
      </c>
      <c r="M709" s="16">
        <f t="shared" si="144"/>
        <v>1.03373735</v>
      </c>
      <c r="N709">
        <f t="shared" si="145"/>
        <v>0</v>
      </c>
      <c r="O709">
        <f t="shared" si="146"/>
        <v>0</v>
      </c>
      <c r="P709" s="63">
        <f t="shared" si="147"/>
        <v>0</v>
      </c>
    </row>
    <row r="710" spans="1:16" x14ac:dyDescent="0.3">
      <c r="A710">
        <f t="shared" si="148"/>
        <v>2018</v>
      </c>
      <c r="B710">
        <f t="shared" si="149"/>
        <v>9</v>
      </c>
      <c r="C710">
        <f t="shared" si="150"/>
        <v>30</v>
      </c>
      <c r="D710">
        <f t="shared" si="151"/>
        <v>2</v>
      </c>
      <c r="E710" t="str">
        <f t="shared" si="152"/>
        <v>ON</v>
      </c>
      <c r="F710" s="13">
        <f t="shared" si="141"/>
        <v>43373</v>
      </c>
      <c r="G710" s="14" t="str">
        <f t="shared" ref="G710:G773" si="153">+G709</f>
        <v>Avg of 4 NM Projects</v>
      </c>
      <c r="H710" s="15">
        <f t="shared" si="142"/>
        <v>11</v>
      </c>
      <c r="I710" s="93">
        <v>60.164999999999999</v>
      </c>
      <c r="J710">
        <f t="shared" si="143"/>
        <v>0.33800561797752809</v>
      </c>
      <c r="K710" s="4">
        <v>23.51</v>
      </c>
      <c r="L710" s="4">
        <v>12.26</v>
      </c>
      <c r="M710" s="16">
        <f t="shared" si="144"/>
        <v>0.73762289999999997</v>
      </c>
      <c r="N710">
        <f t="shared" si="145"/>
        <v>0</v>
      </c>
      <c r="O710">
        <f t="shared" si="146"/>
        <v>0</v>
      </c>
      <c r="P710" s="63">
        <f t="shared" si="147"/>
        <v>0</v>
      </c>
    </row>
    <row r="711" spans="1:16" x14ac:dyDescent="0.3">
      <c r="A711">
        <f t="shared" si="148"/>
        <v>2018</v>
      </c>
      <c r="B711">
        <f t="shared" si="149"/>
        <v>9</v>
      </c>
      <c r="C711">
        <f t="shared" si="150"/>
        <v>30</v>
      </c>
      <c r="D711">
        <f t="shared" si="151"/>
        <v>2</v>
      </c>
      <c r="E711" t="str">
        <f t="shared" si="152"/>
        <v>ON</v>
      </c>
      <c r="F711" s="13">
        <f t="shared" si="141"/>
        <v>43373</v>
      </c>
      <c r="G711" s="14" t="str">
        <f t="shared" si="153"/>
        <v>Avg of 4 NM Projects</v>
      </c>
      <c r="H711" s="15">
        <f t="shared" si="142"/>
        <v>12</v>
      </c>
      <c r="I711" s="93">
        <v>67.97</v>
      </c>
      <c r="J711">
        <f t="shared" si="143"/>
        <v>0.38185393258426964</v>
      </c>
      <c r="K711" s="4">
        <v>22.73</v>
      </c>
      <c r="L711" s="4">
        <v>6.07</v>
      </c>
      <c r="M711" s="16">
        <f t="shared" si="144"/>
        <v>0.4125779</v>
      </c>
      <c r="N711">
        <f t="shared" si="145"/>
        <v>0</v>
      </c>
      <c r="O711">
        <f t="shared" si="146"/>
        <v>0</v>
      </c>
      <c r="P711" s="63">
        <f t="shared" si="147"/>
        <v>0</v>
      </c>
    </row>
    <row r="712" spans="1:16" x14ac:dyDescent="0.3">
      <c r="A712">
        <f t="shared" si="148"/>
        <v>2018</v>
      </c>
      <c r="B712">
        <f t="shared" si="149"/>
        <v>9</v>
      </c>
      <c r="C712">
        <f t="shared" si="150"/>
        <v>30</v>
      </c>
      <c r="D712">
        <f t="shared" si="151"/>
        <v>2</v>
      </c>
      <c r="E712" t="str">
        <f t="shared" si="152"/>
        <v>ON</v>
      </c>
      <c r="F712" s="13">
        <f t="shared" si="141"/>
        <v>43373</v>
      </c>
      <c r="G712" s="14" t="str">
        <f t="shared" si="153"/>
        <v>Avg of 4 NM Projects</v>
      </c>
      <c r="H712" s="15">
        <f t="shared" si="142"/>
        <v>13</v>
      </c>
      <c r="I712" s="93">
        <v>87.555000000000007</v>
      </c>
      <c r="J712">
        <f t="shared" si="143"/>
        <v>0.49188202247191015</v>
      </c>
      <c r="K712" s="4">
        <v>22.68</v>
      </c>
      <c r="L712" s="4">
        <v>17.91</v>
      </c>
      <c r="M712" s="16">
        <f t="shared" si="144"/>
        <v>1.5681100500000003</v>
      </c>
      <c r="N712">
        <f t="shared" si="145"/>
        <v>0</v>
      </c>
      <c r="O712">
        <f t="shared" si="146"/>
        <v>0</v>
      </c>
      <c r="P712" s="63">
        <f t="shared" si="147"/>
        <v>0</v>
      </c>
    </row>
    <row r="713" spans="1:16" x14ac:dyDescent="0.3">
      <c r="A713">
        <f t="shared" si="148"/>
        <v>2018</v>
      </c>
      <c r="B713">
        <f t="shared" si="149"/>
        <v>9</v>
      </c>
      <c r="C713">
        <f t="shared" si="150"/>
        <v>30</v>
      </c>
      <c r="D713">
        <f t="shared" si="151"/>
        <v>2</v>
      </c>
      <c r="E713" t="str">
        <f t="shared" si="152"/>
        <v>ON</v>
      </c>
      <c r="F713" s="13">
        <f t="shared" si="141"/>
        <v>43373</v>
      </c>
      <c r="G713" s="14" t="str">
        <f t="shared" si="153"/>
        <v>Avg of 4 NM Projects</v>
      </c>
      <c r="H713" s="15">
        <f t="shared" si="142"/>
        <v>14</v>
      </c>
      <c r="I713" s="93">
        <v>67.709999999999994</v>
      </c>
      <c r="J713">
        <f t="shared" si="143"/>
        <v>0.38039325842696625</v>
      </c>
      <c r="K713" s="4">
        <v>20.55</v>
      </c>
      <c r="L713" s="4">
        <v>13.2</v>
      </c>
      <c r="M713" s="16">
        <f t="shared" si="144"/>
        <v>0.89377199999999979</v>
      </c>
      <c r="N713">
        <f t="shared" si="145"/>
        <v>0</v>
      </c>
      <c r="O713">
        <f t="shared" si="146"/>
        <v>0</v>
      </c>
      <c r="P713" s="63">
        <f t="shared" si="147"/>
        <v>0</v>
      </c>
    </row>
    <row r="714" spans="1:16" x14ac:dyDescent="0.3">
      <c r="A714">
        <f t="shared" si="148"/>
        <v>2018</v>
      </c>
      <c r="B714">
        <f t="shared" si="149"/>
        <v>9</v>
      </c>
      <c r="C714">
        <f t="shared" si="150"/>
        <v>30</v>
      </c>
      <c r="D714">
        <f t="shared" si="151"/>
        <v>2</v>
      </c>
      <c r="E714" t="str">
        <f t="shared" si="152"/>
        <v>ON</v>
      </c>
      <c r="F714" s="13">
        <f t="shared" si="141"/>
        <v>43373</v>
      </c>
      <c r="G714" s="14" t="str">
        <f t="shared" si="153"/>
        <v>Avg of 4 NM Projects</v>
      </c>
      <c r="H714" s="15">
        <f t="shared" si="142"/>
        <v>15</v>
      </c>
      <c r="I714" s="93">
        <v>69.12</v>
      </c>
      <c r="J714">
        <f t="shared" si="143"/>
        <v>0.38831460674157303</v>
      </c>
      <c r="K714" s="4">
        <v>22.32</v>
      </c>
      <c r="L714" s="4">
        <v>13.19</v>
      </c>
      <c r="M714" s="16">
        <f t="shared" si="144"/>
        <v>0.91169280000000008</v>
      </c>
      <c r="N714">
        <f t="shared" si="145"/>
        <v>0</v>
      </c>
      <c r="O714">
        <f t="shared" si="146"/>
        <v>0</v>
      </c>
      <c r="P714" s="63">
        <f t="shared" si="147"/>
        <v>0</v>
      </c>
    </row>
    <row r="715" spans="1:16" x14ac:dyDescent="0.3">
      <c r="A715">
        <f t="shared" si="148"/>
        <v>2018</v>
      </c>
      <c r="B715">
        <f t="shared" si="149"/>
        <v>9</v>
      </c>
      <c r="C715">
        <f t="shared" si="150"/>
        <v>30</v>
      </c>
      <c r="D715">
        <f t="shared" si="151"/>
        <v>2</v>
      </c>
      <c r="E715" t="str">
        <f t="shared" si="152"/>
        <v>ON</v>
      </c>
      <c r="F715" s="13">
        <f t="shared" si="141"/>
        <v>43373</v>
      </c>
      <c r="G715" s="14" t="str">
        <f t="shared" si="153"/>
        <v>Avg of 4 NM Projects</v>
      </c>
      <c r="H715" s="15">
        <f t="shared" si="142"/>
        <v>16</v>
      </c>
      <c r="I715" s="93">
        <v>57.86</v>
      </c>
      <c r="J715">
        <f t="shared" si="143"/>
        <v>0.3250561797752809</v>
      </c>
      <c r="K715" s="4">
        <v>22.42</v>
      </c>
      <c r="L715" s="4">
        <v>18.91</v>
      </c>
      <c r="M715" s="16">
        <f t="shared" si="144"/>
        <v>1.0941326</v>
      </c>
      <c r="N715">
        <f t="shared" si="145"/>
        <v>0</v>
      </c>
      <c r="O715">
        <f t="shared" si="146"/>
        <v>0</v>
      </c>
      <c r="P715" s="63">
        <f t="shared" si="147"/>
        <v>0</v>
      </c>
    </row>
    <row r="716" spans="1:16" x14ac:dyDescent="0.3">
      <c r="A716">
        <f t="shared" si="148"/>
        <v>2018</v>
      </c>
      <c r="B716">
        <f t="shared" si="149"/>
        <v>9</v>
      </c>
      <c r="C716">
        <f t="shared" si="150"/>
        <v>30</v>
      </c>
      <c r="D716">
        <f t="shared" si="151"/>
        <v>2</v>
      </c>
      <c r="E716" t="str">
        <f t="shared" si="152"/>
        <v>ON</v>
      </c>
      <c r="F716" s="13">
        <f t="shared" si="141"/>
        <v>43373</v>
      </c>
      <c r="G716" s="14" t="str">
        <f t="shared" si="153"/>
        <v>Avg of 4 NM Projects</v>
      </c>
      <c r="H716" s="15">
        <f t="shared" si="142"/>
        <v>17</v>
      </c>
      <c r="I716" s="93">
        <v>34.175000000000004</v>
      </c>
      <c r="J716">
        <f t="shared" si="143"/>
        <v>0.19199438202247193</v>
      </c>
      <c r="K716" s="4">
        <v>24.25</v>
      </c>
      <c r="L716" s="4">
        <v>22.04</v>
      </c>
      <c r="M716" s="16">
        <f t="shared" si="144"/>
        <v>0.75321700000000014</v>
      </c>
      <c r="N716">
        <f t="shared" si="145"/>
        <v>0</v>
      </c>
      <c r="O716">
        <f t="shared" si="146"/>
        <v>0</v>
      </c>
      <c r="P716" s="63">
        <f t="shared" si="147"/>
        <v>0</v>
      </c>
    </row>
    <row r="717" spans="1:16" x14ac:dyDescent="0.3">
      <c r="A717">
        <f t="shared" si="148"/>
        <v>2018</v>
      </c>
      <c r="B717">
        <f t="shared" si="149"/>
        <v>9</v>
      </c>
      <c r="C717">
        <f t="shared" si="150"/>
        <v>30</v>
      </c>
      <c r="D717">
        <f t="shared" si="151"/>
        <v>2</v>
      </c>
      <c r="E717" t="str">
        <f t="shared" si="152"/>
        <v>ON</v>
      </c>
      <c r="F717" s="13">
        <f t="shared" si="141"/>
        <v>43373</v>
      </c>
      <c r="G717" s="14" t="str">
        <f t="shared" si="153"/>
        <v>Avg of 4 NM Projects</v>
      </c>
      <c r="H717" s="15">
        <f t="shared" si="142"/>
        <v>18</v>
      </c>
      <c r="I717" s="93">
        <v>8.5749999999999993</v>
      </c>
      <c r="J717">
        <f t="shared" si="143"/>
        <v>4.8174157303370782E-2</v>
      </c>
      <c r="K717" s="4">
        <v>30.01</v>
      </c>
      <c r="L717" s="4">
        <v>32.82</v>
      </c>
      <c r="M717" s="16">
        <f t="shared" si="144"/>
        <v>0.28143149999999995</v>
      </c>
      <c r="N717">
        <f t="shared" si="145"/>
        <v>0</v>
      </c>
      <c r="O717">
        <f t="shared" si="146"/>
        <v>0</v>
      </c>
      <c r="P717" s="63">
        <f t="shared" si="147"/>
        <v>0</v>
      </c>
    </row>
    <row r="718" spans="1:16" x14ac:dyDescent="0.3">
      <c r="A718">
        <f t="shared" si="148"/>
        <v>2018</v>
      </c>
      <c r="B718">
        <f t="shared" si="149"/>
        <v>9</v>
      </c>
      <c r="C718">
        <f t="shared" si="150"/>
        <v>30</v>
      </c>
      <c r="D718">
        <f t="shared" si="151"/>
        <v>2</v>
      </c>
      <c r="E718" t="str">
        <f t="shared" si="152"/>
        <v>ON</v>
      </c>
      <c r="F718" s="13">
        <f t="shared" si="141"/>
        <v>43373</v>
      </c>
      <c r="G718" s="14" t="str">
        <f t="shared" si="153"/>
        <v>Avg of 4 NM Projects</v>
      </c>
      <c r="H718" s="15">
        <f t="shared" si="142"/>
        <v>19</v>
      </c>
      <c r="I718" s="93">
        <v>0.13</v>
      </c>
      <c r="J718">
        <f t="shared" si="143"/>
        <v>7.3033707865168538E-4</v>
      </c>
      <c r="K718" s="4">
        <v>35.200000000000003</v>
      </c>
      <c r="L718" s="4">
        <v>60.01</v>
      </c>
      <c r="M718" s="16">
        <f t="shared" si="144"/>
        <v>7.8013000000000006E-3</v>
      </c>
      <c r="N718">
        <f t="shared" si="145"/>
        <v>0</v>
      </c>
      <c r="O718">
        <f t="shared" si="146"/>
        <v>0</v>
      </c>
      <c r="P718" s="63">
        <f t="shared" si="147"/>
        <v>0</v>
      </c>
    </row>
    <row r="719" spans="1:16" x14ac:dyDescent="0.3">
      <c r="A719">
        <f t="shared" si="148"/>
        <v>2018</v>
      </c>
      <c r="B719">
        <f t="shared" si="149"/>
        <v>9</v>
      </c>
      <c r="C719">
        <f t="shared" si="150"/>
        <v>30</v>
      </c>
      <c r="D719">
        <f t="shared" si="151"/>
        <v>2</v>
      </c>
      <c r="E719" t="str">
        <f t="shared" si="152"/>
        <v>ON</v>
      </c>
      <c r="F719" s="13">
        <f t="shared" si="141"/>
        <v>43373</v>
      </c>
      <c r="G719" s="14" t="str">
        <f t="shared" si="153"/>
        <v>Avg of 4 NM Projects</v>
      </c>
      <c r="H719" s="15">
        <f t="shared" si="142"/>
        <v>20</v>
      </c>
      <c r="I719" s="93">
        <v>-0.26</v>
      </c>
      <c r="J719">
        <f t="shared" si="143"/>
        <v>-1.4606741573033708E-3</v>
      </c>
      <c r="K719" s="4">
        <v>39.020000000000003</v>
      </c>
      <c r="L719" s="4">
        <v>57.27</v>
      </c>
      <c r="M719" s="16">
        <f t="shared" si="144"/>
        <v>-1.4890200000000003E-2</v>
      </c>
      <c r="N719">
        <f t="shared" si="145"/>
        <v>0</v>
      </c>
      <c r="O719">
        <f t="shared" si="146"/>
        <v>0</v>
      </c>
      <c r="P719" s="63">
        <f t="shared" si="147"/>
        <v>0</v>
      </c>
    </row>
    <row r="720" spans="1:16" x14ac:dyDescent="0.3">
      <c r="A720">
        <f t="shared" si="148"/>
        <v>2018</v>
      </c>
      <c r="B720">
        <f t="shared" si="149"/>
        <v>9</v>
      </c>
      <c r="C720">
        <f t="shared" si="150"/>
        <v>30</v>
      </c>
      <c r="D720">
        <f t="shared" si="151"/>
        <v>2</v>
      </c>
      <c r="E720" t="str">
        <f t="shared" si="152"/>
        <v>ON</v>
      </c>
      <c r="F720" s="13">
        <f t="shared" si="141"/>
        <v>43373</v>
      </c>
      <c r="G720" s="14" t="str">
        <f t="shared" si="153"/>
        <v>Avg of 4 NM Projects</v>
      </c>
      <c r="H720" s="15">
        <f t="shared" si="142"/>
        <v>21</v>
      </c>
      <c r="I720" s="93">
        <v>-0.13</v>
      </c>
      <c r="J720">
        <f t="shared" si="143"/>
        <v>-7.3033707865168538E-4</v>
      </c>
      <c r="K720" s="4">
        <v>33</v>
      </c>
      <c r="L720" s="4">
        <v>35.159999999999997</v>
      </c>
      <c r="M720" s="16">
        <f t="shared" si="144"/>
        <v>-4.570799999999999E-3</v>
      </c>
      <c r="N720">
        <f t="shared" si="145"/>
        <v>0</v>
      </c>
      <c r="O720">
        <f t="shared" si="146"/>
        <v>0</v>
      </c>
      <c r="P720" s="63">
        <f t="shared" si="147"/>
        <v>0</v>
      </c>
    </row>
    <row r="721" spans="1:18" x14ac:dyDescent="0.3">
      <c r="A721">
        <f t="shared" si="148"/>
        <v>2018</v>
      </c>
      <c r="B721">
        <f t="shared" si="149"/>
        <v>9</v>
      </c>
      <c r="C721">
        <f t="shared" si="150"/>
        <v>30</v>
      </c>
      <c r="D721">
        <f t="shared" si="151"/>
        <v>2</v>
      </c>
      <c r="E721" t="str">
        <f t="shared" si="152"/>
        <v>ON</v>
      </c>
      <c r="F721" s="13">
        <f t="shared" si="141"/>
        <v>43373</v>
      </c>
      <c r="G721" s="14" t="str">
        <f t="shared" si="153"/>
        <v>Avg of 4 NM Projects</v>
      </c>
      <c r="H721" s="15">
        <f t="shared" si="142"/>
        <v>22</v>
      </c>
      <c r="I721" s="93">
        <v>0</v>
      </c>
      <c r="J721">
        <f t="shared" si="143"/>
        <v>0</v>
      </c>
      <c r="K721" s="4">
        <v>26.39</v>
      </c>
      <c r="L721" s="4">
        <v>22.46</v>
      </c>
      <c r="M721" s="16">
        <f t="shared" si="144"/>
        <v>0</v>
      </c>
      <c r="N721">
        <f t="shared" si="145"/>
        <v>1</v>
      </c>
      <c r="O721">
        <f t="shared" si="146"/>
        <v>0</v>
      </c>
      <c r="P721" s="63">
        <f t="shared" si="147"/>
        <v>0</v>
      </c>
    </row>
    <row r="722" spans="1:18" x14ac:dyDescent="0.3">
      <c r="A722">
        <f t="shared" si="148"/>
        <v>2018</v>
      </c>
      <c r="B722">
        <f t="shared" si="149"/>
        <v>9</v>
      </c>
      <c r="C722">
        <f t="shared" si="150"/>
        <v>30</v>
      </c>
      <c r="D722">
        <f t="shared" si="151"/>
        <v>2</v>
      </c>
      <c r="E722" t="str">
        <f t="shared" si="152"/>
        <v>ON</v>
      </c>
      <c r="F722" s="13">
        <f t="shared" si="141"/>
        <v>43373</v>
      </c>
      <c r="G722" s="14" t="str">
        <f t="shared" si="153"/>
        <v>Avg of 4 NM Projects</v>
      </c>
      <c r="H722" s="15">
        <f t="shared" si="142"/>
        <v>23</v>
      </c>
      <c r="I722" s="93">
        <v>0</v>
      </c>
      <c r="J722">
        <f t="shared" si="143"/>
        <v>0</v>
      </c>
      <c r="K722" s="4">
        <v>27.16</v>
      </c>
      <c r="L722" s="4">
        <v>27.23</v>
      </c>
      <c r="M722" s="16">
        <f t="shared" si="144"/>
        <v>0</v>
      </c>
      <c r="N722">
        <f t="shared" si="145"/>
        <v>1</v>
      </c>
      <c r="O722">
        <f t="shared" si="146"/>
        <v>0</v>
      </c>
      <c r="P722" s="63">
        <f t="shared" si="147"/>
        <v>0</v>
      </c>
    </row>
    <row r="723" spans="1:18" x14ac:dyDescent="0.3">
      <c r="A723">
        <f t="shared" si="148"/>
        <v>2018</v>
      </c>
      <c r="B723">
        <f t="shared" si="149"/>
        <v>9</v>
      </c>
      <c r="C723">
        <f t="shared" si="150"/>
        <v>30</v>
      </c>
      <c r="D723">
        <f t="shared" si="151"/>
        <v>2</v>
      </c>
      <c r="E723" t="str">
        <f t="shared" si="152"/>
        <v>OFF</v>
      </c>
      <c r="F723" s="13">
        <f t="shared" si="141"/>
        <v>43373</v>
      </c>
      <c r="G723" s="14" t="str">
        <f t="shared" si="153"/>
        <v>Avg of 4 NM Projects</v>
      </c>
      <c r="H723" s="15">
        <f t="shared" si="142"/>
        <v>24</v>
      </c>
      <c r="I723" s="93">
        <v>-0.13</v>
      </c>
      <c r="J723">
        <f t="shared" si="143"/>
        <v>-7.3033707865168538E-4</v>
      </c>
      <c r="K723" s="4">
        <v>25.72</v>
      </c>
      <c r="L723" s="4">
        <v>27.68</v>
      </c>
      <c r="M723" s="16">
        <f t="shared" si="144"/>
        <v>-3.5984000000000003E-3</v>
      </c>
      <c r="N723">
        <f t="shared" si="145"/>
        <v>0</v>
      </c>
      <c r="O723">
        <f t="shared" si="146"/>
        <v>0</v>
      </c>
      <c r="P723" s="63">
        <f t="shared" si="147"/>
        <v>0</v>
      </c>
    </row>
    <row r="724" spans="1:18" x14ac:dyDescent="0.3">
      <c r="A724">
        <f t="shared" si="148"/>
        <v>2018</v>
      </c>
      <c r="B724">
        <f t="shared" si="149"/>
        <v>10</v>
      </c>
      <c r="C724">
        <f t="shared" si="150"/>
        <v>1</v>
      </c>
      <c r="D724">
        <f t="shared" si="151"/>
        <v>1</v>
      </c>
      <c r="E724" t="str">
        <f t="shared" si="152"/>
        <v>OFF</v>
      </c>
      <c r="F724" s="13">
        <f t="shared" si="141"/>
        <v>43374</v>
      </c>
      <c r="G724" s="14" t="str">
        <f t="shared" si="153"/>
        <v>Avg of 4 NM Projects</v>
      </c>
      <c r="H724" s="15">
        <f t="shared" si="142"/>
        <v>1</v>
      </c>
      <c r="I724" s="93">
        <v>-0.26</v>
      </c>
      <c r="J724">
        <f t="shared" si="143"/>
        <v>-1.4606741573033708E-3</v>
      </c>
      <c r="K724" s="4">
        <v>27.84</v>
      </c>
      <c r="L724" s="4">
        <v>38.21</v>
      </c>
      <c r="M724" s="16">
        <f t="shared" si="144"/>
        <v>-9.9346000000000018E-3</v>
      </c>
      <c r="N724">
        <f t="shared" si="145"/>
        <v>0</v>
      </c>
      <c r="O724">
        <f t="shared" si="146"/>
        <v>0</v>
      </c>
      <c r="P724" s="63">
        <f t="shared" si="147"/>
        <v>0</v>
      </c>
      <c r="Q724" s="34"/>
      <c r="R724" s="34"/>
    </row>
    <row r="725" spans="1:18" x14ac:dyDescent="0.3">
      <c r="A725">
        <f t="shared" si="148"/>
        <v>2018</v>
      </c>
      <c r="B725">
        <f t="shared" si="149"/>
        <v>10</v>
      </c>
      <c r="C725">
        <f t="shared" si="150"/>
        <v>1</v>
      </c>
      <c r="D725">
        <f t="shared" si="151"/>
        <v>1</v>
      </c>
      <c r="E725" t="str">
        <f t="shared" si="152"/>
        <v>OFF</v>
      </c>
      <c r="F725" s="13">
        <f t="shared" si="141"/>
        <v>43374</v>
      </c>
      <c r="G725" s="14" t="str">
        <f t="shared" si="153"/>
        <v>Avg of 4 NM Projects</v>
      </c>
      <c r="H725" s="15">
        <f t="shared" si="142"/>
        <v>2</v>
      </c>
      <c r="I725" s="93">
        <v>0</v>
      </c>
      <c r="J725">
        <f t="shared" si="143"/>
        <v>0</v>
      </c>
      <c r="K725" s="4">
        <v>25.08</v>
      </c>
      <c r="L725" s="4">
        <v>31.72</v>
      </c>
      <c r="M725" s="16">
        <f t="shared" si="144"/>
        <v>0</v>
      </c>
      <c r="N725">
        <f t="shared" si="145"/>
        <v>1</v>
      </c>
      <c r="O725">
        <f t="shared" si="146"/>
        <v>0</v>
      </c>
      <c r="P725" s="63">
        <f t="shared" si="147"/>
        <v>0</v>
      </c>
    </row>
    <row r="726" spans="1:18" x14ac:dyDescent="0.3">
      <c r="A726">
        <f t="shared" si="148"/>
        <v>2018</v>
      </c>
      <c r="B726">
        <f t="shared" si="149"/>
        <v>10</v>
      </c>
      <c r="C726">
        <f t="shared" si="150"/>
        <v>1</v>
      </c>
      <c r="D726">
        <f t="shared" si="151"/>
        <v>1</v>
      </c>
      <c r="E726" t="str">
        <f t="shared" si="152"/>
        <v>OFF</v>
      </c>
      <c r="F726" s="13">
        <f t="shared" si="141"/>
        <v>43374</v>
      </c>
      <c r="G726" s="14" t="str">
        <f t="shared" si="153"/>
        <v>Avg of 4 NM Projects</v>
      </c>
      <c r="H726" s="15">
        <f t="shared" si="142"/>
        <v>3</v>
      </c>
      <c r="I726" s="93">
        <v>0</v>
      </c>
      <c r="J726">
        <f t="shared" si="143"/>
        <v>0</v>
      </c>
      <c r="K726" s="4">
        <v>24.37</v>
      </c>
      <c r="L726" s="4">
        <v>24.78</v>
      </c>
      <c r="M726" s="16">
        <f t="shared" si="144"/>
        <v>0</v>
      </c>
      <c r="N726">
        <f t="shared" si="145"/>
        <v>1</v>
      </c>
      <c r="O726">
        <f t="shared" si="146"/>
        <v>0</v>
      </c>
      <c r="P726" s="63">
        <f t="shared" si="147"/>
        <v>0</v>
      </c>
    </row>
    <row r="727" spans="1:18" x14ac:dyDescent="0.3">
      <c r="A727">
        <f t="shared" si="148"/>
        <v>2018</v>
      </c>
      <c r="B727">
        <f t="shared" si="149"/>
        <v>10</v>
      </c>
      <c r="C727">
        <f t="shared" si="150"/>
        <v>1</v>
      </c>
      <c r="D727">
        <f t="shared" si="151"/>
        <v>1</v>
      </c>
      <c r="E727" t="str">
        <f t="shared" si="152"/>
        <v>OFF</v>
      </c>
      <c r="F727" s="13">
        <f t="shared" si="141"/>
        <v>43374</v>
      </c>
      <c r="G727" s="14" t="str">
        <f t="shared" si="153"/>
        <v>Avg of 4 NM Projects</v>
      </c>
      <c r="H727" s="15">
        <f t="shared" si="142"/>
        <v>4</v>
      </c>
      <c r="I727" s="93">
        <v>0</v>
      </c>
      <c r="J727">
        <f t="shared" si="143"/>
        <v>0</v>
      </c>
      <c r="K727" s="4">
        <v>27.57</v>
      </c>
      <c r="L727" s="4">
        <v>25.75</v>
      </c>
      <c r="M727" s="16">
        <f t="shared" si="144"/>
        <v>0</v>
      </c>
      <c r="N727">
        <f t="shared" si="145"/>
        <v>1</v>
      </c>
      <c r="O727">
        <f t="shared" si="146"/>
        <v>0</v>
      </c>
      <c r="P727" s="63">
        <f t="shared" si="147"/>
        <v>0</v>
      </c>
    </row>
    <row r="728" spans="1:18" x14ac:dyDescent="0.3">
      <c r="A728">
        <f t="shared" si="148"/>
        <v>2018</v>
      </c>
      <c r="B728">
        <f t="shared" si="149"/>
        <v>10</v>
      </c>
      <c r="C728">
        <f t="shared" si="150"/>
        <v>1</v>
      </c>
      <c r="D728">
        <f t="shared" si="151"/>
        <v>1</v>
      </c>
      <c r="E728" t="str">
        <f t="shared" si="152"/>
        <v>OFF</v>
      </c>
      <c r="F728" s="13">
        <f t="shared" si="141"/>
        <v>43374</v>
      </c>
      <c r="G728" s="14" t="str">
        <f t="shared" si="153"/>
        <v>Avg of 4 NM Projects</v>
      </c>
      <c r="H728" s="15">
        <f t="shared" si="142"/>
        <v>5</v>
      </c>
      <c r="I728" s="93">
        <v>-0.13</v>
      </c>
      <c r="J728">
        <f t="shared" si="143"/>
        <v>-7.3033707865168538E-4</v>
      </c>
      <c r="K728" s="4">
        <v>32.520000000000003</v>
      </c>
      <c r="L728" s="4">
        <v>22.65</v>
      </c>
      <c r="M728" s="16">
        <f t="shared" si="144"/>
        <v>-2.9445000000000001E-3</v>
      </c>
      <c r="N728">
        <f t="shared" si="145"/>
        <v>0</v>
      </c>
      <c r="O728">
        <f t="shared" si="146"/>
        <v>0</v>
      </c>
      <c r="P728" s="63">
        <f t="shared" si="147"/>
        <v>0</v>
      </c>
    </row>
    <row r="729" spans="1:18" x14ac:dyDescent="0.3">
      <c r="A729">
        <f t="shared" si="148"/>
        <v>2018</v>
      </c>
      <c r="B729">
        <f t="shared" si="149"/>
        <v>10</v>
      </c>
      <c r="C729">
        <f t="shared" si="150"/>
        <v>1</v>
      </c>
      <c r="D729">
        <f t="shared" si="151"/>
        <v>1</v>
      </c>
      <c r="E729" t="str">
        <f t="shared" si="152"/>
        <v>OFF</v>
      </c>
      <c r="F729" s="13">
        <f t="shared" si="141"/>
        <v>43374</v>
      </c>
      <c r="G729" s="14" t="str">
        <f t="shared" si="153"/>
        <v>Avg of 4 NM Projects</v>
      </c>
      <c r="H729" s="15">
        <f t="shared" si="142"/>
        <v>6</v>
      </c>
      <c r="I729" s="93">
        <v>-0.13</v>
      </c>
      <c r="J729">
        <f t="shared" si="143"/>
        <v>-7.3033707865168538E-4</v>
      </c>
      <c r="K729" s="4">
        <v>42.84</v>
      </c>
      <c r="L729" s="4">
        <v>29.76</v>
      </c>
      <c r="M729" s="16">
        <f t="shared" si="144"/>
        <v>-3.8688000000000004E-3</v>
      </c>
      <c r="N729">
        <f t="shared" si="145"/>
        <v>0</v>
      </c>
      <c r="O729">
        <f t="shared" si="146"/>
        <v>0</v>
      </c>
      <c r="P729" s="63">
        <f t="shared" si="147"/>
        <v>0</v>
      </c>
    </row>
    <row r="730" spans="1:18" x14ac:dyDescent="0.3">
      <c r="A730">
        <f t="shared" si="148"/>
        <v>2018</v>
      </c>
      <c r="B730">
        <f t="shared" si="149"/>
        <v>10</v>
      </c>
      <c r="C730">
        <f t="shared" si="150"/>
        <v>1</v>
      </c>
      <c r="D730">
        <f t="shared" si="151"/>
        <v>1</v>
      </c>
      <c r="E730" t="str">
        <f t="shared" si="152"/>
        <v>OFF</v>
      </c>
      <c r="F730" s="13">
        <f t="shared" si="141"/>
        <v>43374</v>
      </c>
      <c r="G730" s="14" t="str">
        <f t="shared" si="153"/>
        <v>Avg of 4 NM Projects</v>
      </c>
      <c r="H730" s="15">
        <f t="shared" si="142"/>
        <v>7</v>
      </c>
      <c r="I730" s="93">
        <v>-0.39</v>
      </c>
      <c r="J730">
        <f t="shared" si="143"/>
        <v>-2.1910112359550564E-3</v>
      </c>
      <c r="K730" s="4">
        <v>50.35</v>
      </c>
      <c r="L730" s="4">
        <v>41.24</v>
      </c>
      <c r="M730" s="16">
        <f t="shared" si="144"/>
        <v>-1.60836E-2</v>
      </c>
      <c r="N730">
        <f t="shared" si="145"/>
        <v>0</v>
      </c>
      <c r="O730">
        <f t="shared" si="146"/>
        <v>0</v>
      </c>
      <c r="P730" s="63">
        <f t="shared" si="147"/>
        <v>0</v>
      </c>
    </row>
    <row r="731" spans="1:18" x14ac:dyDescent="0.3">
      <c r="A731">
        <f t="shared" si="148"/>
        <v>2018</v>
      </c>
      <c r="B731">
        <f t="shared" si="149"/>
        <v>10</v>
      </c>
      <c r="C731">
        <f t="shared" si="150"/>
        <v>1</v>
      </c>
      <c r="D731">
        <f t="shared" si="151"/>
        <v>1</v>
      </c>
      <c r="E731" t="str">
        <f t="shared" si="152"/>
        <v>OFF</v>
      </c>
      <c r="F731" s="13">
        <f t="shared" si="141"/>
        <v>43374</v>
      </c>
      <c r="G731" s="14" t="str">
        <f t="shared" si="153"/>
        <v>Avg of 4 NM Projects</v>
      </c>
      <c r="H731" s="15">
        <f t="shared" si="142"/>
        <v>8</v>
      </c>
      <c r="I731" s="93">
        <v>8.9650000000000016</v>
      </c>
      <c r="J731">
        <f t="shared" si="143"/>
        <v>5.036516853932585E-2</v>
      </c>
      <c r="K731" s="4">
        <v>77.02</v>
      </c>
      <c r="L731" s="4">
        <v>61.1</v>
      </c>
      <c r="M731" s="16">
        <f t="shared" si="144"/>
        <v>0.54776150000000012</v>
      </c>
      <c r="N731">
        <f t="shared" si="145"/>
        <v>0</v>
      </c>
      <c r="O731">
        <f t="shared" si="146"/>
        <v>0</v>
      </c>
      <c r="P731" s="63">
        <f t="shared" si="147"/>
        <v>0</v>
      </c>
    </row>
    <row r="732" spans="1:18" x14ac:dyDescent="0.3">
      <c r="A732">
        <f t="shared" si="148"/>
        <v>2018</v>
      </c>
      <c r="B732">
        <f t="shared" si="149"/>
        <v>10</v>
      </c>
      <c r="C732">
        <f t="shared" si="150"/>
        <v>1</v>
      </c>
      <c r="D732">
        <f t="shared" si="151"/>
        <v>1</v>
      </c>
      <c r="E732" t="str">
        <f t="shared" si="152"/>
        <v>OFF</v>
      </c>
      <c r="F732" s="13">
        <f t="shared" si="141"/>
        <v>43374</v>
      </c>
      <c r="G732" s="14" t="str">
        <f t="shared" si="153"/>
        <v>Avg of 4 NM Projects</v>
      </c>
      <c r="H732" s="15">
        <f t="shared" si="142"/>
        <v>9</v>
      </c>
      <c r="I732" s="93">
        <v>33.03</v>
      </c>
      <c r="J732">
        <f t="shared" si="143"/>
        <v>0.18556179775280898</v>
      </c>
      <c r="K732" s="4">
        <v>32.43</v>
      </c>
      <c r="L732" s="4">
        <v>36.01</v>
      </c>
      <c r="M732" s="16">
        <f t="shared" si="144"/>
        <v>1.1894103</v>
      </c>
      <c r="N732">
        <f t="shared" si="145"/>
        <v>0</v>
      </c>
      <c r="O732">
        <f t="shared" si="146"/>
        <v>0</v>
      </c>
      <c r="P732" s="63">
        <f t="shared" si="147"/>
        <v>0</v>
      </c>
    </row>
    <row r="733" spans="1:18" x14ac:dyDescent="0.3">
      <c r="A733">
        <f t="shared" si="148"/>
        <v>2018</v>
      </c>
      <c r="B733">
        <f t="shared" si="149"/>
        <v>10</v>
      </c>
      <c r="C733">
        <f t="shared" si="150"/>
        <v>1</v>
      </c>
      <c r="D733">
        <f t="shared" si="151"/>
        <v>1</v>
      </c>
      <c r="E733" t="str">
        <f t="shared" si="152"/>
        <v>OFF</v>
      </c>
      <c r="F733" s="13">
        <f t="shared" ref="F733:F796" si="154">+F709+1</f>
        <v>43374</v>
      </c>
      <c r="G733" s="14" t="str">
        <f t="shared" si="153"/>
        <v>Avg of 4 NM Projects</v>
      </c>
      <c r="H733" s="15">
        <f t="shared" ref="H733:H796" si="155">H709</f>
        <v>10</v>
      </c>
      <c r="I733" s="93">
        <v>58.239999999999995</v>
      </c>
      <c r="J733">
        <f t="shared" si="143"/>
        <v>0.32719101123595501</v>
      </c>
      <c r="K733" s="4">
        <v>34.06</v>
      </c>
      <c r="L733" s="4">
        <v>39.47</v>
      </c>
      <c r="M733" s="16">
        <f t="shared" si="144"/>
        <v>2.2987327999999998</v>
      </c>
      <c r="N733">
        <f t="shared" si="145"/>
        <v>0</v>
      </c>
      <c r="O733">
        <f t="shared" si="146"/>
        <v>0</v>
      </c>
      <c r="P733" s="63">
        <f t="shared" si="147"/>
        <v>0</v>
      </c>
    </row>
    <row r="734" spans="1:18" x14ac:dyDescent="0.3">
      <c r="A734">
        <f t="shared" si="148"/>
        <v>2018</v>
      </c>
      <c r="B734">
        <f t="shared" si="149"/>
        <v>10</v>
      </c>
      <c r="C734">
        <f t="shared" si="150"/>
        <v>1</v>
      </c>
      <c r="D734">
        <f t="shared" si="151"/>
        <v>1</v>
      </c>
      <c r="E734" t="str">
        <f t="shared" si="152"/>
        <v>OFF</v>
      </c>
      <c r="F734" s="13">
        <f t="shared" si="154"/>
        <v>43374</v>
      </c>
      <c r="G734" s="14" t="str">
        <f t="shared" si="153"/>
        <v>Avg of 4 NM Projects</v>
      </c>
      <c r="H734" s="15">
        <f t="shared" si="155"/>
        <v>11</v>
      </c>
      <c r="I734" s="93">
        <v>77.31</v>
      </c>
      <c r="J734">
        <f t="shared" si="143"/>
        <v>0.43432584269662922</v>
      </c>
      <c r="K734" s="4">
        <v>37.18</v>
      </c>
      <c r="L734" s="4">
        <v>55.28</v>
      </c>
      <c r="M734" s="16">
        <f t="shared" si="144"/>
        <v>4.2736968000000006</v>
      </c>
      <c r="N734">
        <f t="shared" si="145"/>
        <v>0</v>
      </c>
      <c r="O734">
        <f t="shared" si="146"/>
        <v>0</v>
      </c>
      <c r="P734" s="63">
        <f t="shared" si="147"/>
        <v>0</v>
      </c>
    </row>
    <row r="735" spans="1:18" x14ac:dyDescent="0.3">
      <c r="A735">
        <f t="shared" si="148"/>
        <v>2018</v>
      </c>
      <c r="B735">
        <f t="shared" si="149"/>
        <v>10</v>
      </c>
      <c r="C735">
        <f t="shared" si="150"/>
        <v>1</v>
      </c>
      <c r="D735">
        <f t="shared" si="151"/>
        <v>1</v>
      </c>
      <c r="E735" t="str">
        <f t="shared" si="152"/>
        <v>OFF</v>
      </c>
      <c r="F735" s="13">
        <f t="shared" si="154"/>
        <v>43374</v>
      </c>
      <c r="G735" s="14" t="str">
        <f t="shared" si="153"/>
        <v>Avg of 4 NM Projects</v>
      </c>
      <c r="H735" s="15">
        <f t="shared" si="155"/>
        <v>12</v>
      </c>
      <c r="I735" s="93">
        <v>89.855000000000004</v>
      </c>
      <c r="J735">
        <f t="shared" si="143"/>
        <v>0.50480337078651683</v>
      </c>
      <c r="K735" s="4">
        <v>40.909999999999997</v>
      </c>
      <c r="L735" s="4">
        <v>60.1</v>
      </c>
      <c r="M735" s="16">
        <f t="shared" si="144"/>
        <v>5.4002854999999998</v>
      </c>
      <c r="N735">
        <f t="shared" si="145"/>
        <v>0</v>
      </c>
      <c r="O735">
        <f t="shared" si="146"/>
        <v>1</v>
      </c>
      <c r="P735" s="63">
        <f t="shared" si="147"/>
        <v>0</v>
      </c>
    </row>
    <row r="736" spans="1:18" x14ac:dyDescent="0.3">
      <c r="A736">
        <f t="shared" si="148"/>
        <v>2018</v>
      </c>
      <c r="B736">
        <f t="shared" si="149"/>
        <v>10</v>
      </c>
      <c r="C736">
        <f t="shared" si="150"/>
        <v>1</v>
      </c>
      <c r="D736">
        <f t="shared" si="151"/>
        <v>1</v>
      </c>
      <c r="E736" t="str">
        <f t="shared" si="152"/>
        <v>OFF</v>
      </c>
      <c r="F736" s="13">
        <f t="shared" si="154"/>
        <v>43374</v>
      </c>
      <c r="G736" s="14" t="str">
        <f t="shared" si="153"/>
        <v>Avg of 4 NM Projects</v>
      </c>
      <c r="H736" s="15">
        <f t="shared" si="155"/>
        <v>13</v>
      </c>
      <c r="I736" s="93">
        <v>92.42</v>
      </c>
      <c r="J736">
        <f t="shared" si="143"/>
        <v>0.51921348314606741</v>
      </c>
      <c r="K736" s="4">
        <v>43.57</v>
      </c>
      <c r="L736" s="4">
        <v>60.95</v>
      </c>
      <c r="M736" s="16">
        <f t="shared" si="144"/>
        <v>5.6329990000000008</v>
      </c>
      <c r="N736">
        <f t="shared" si="145"/>
        <v>0</v>
      </c>
      <c r="O736">
        <f t="shared" si="146"/>
        <v>1</v>
      </c>
      <c r="P736" s="63">
        <f t="shared" si="147"/>
        <v>0</v>
      </c>
    </row>
    <row r="737" spans="1:18" x14ac:dyDescent="0.3">
      <c r="A737">
        <f t="shared" si="148"/>
        <v>2018</v>
      </c>
      <c r="B737">
        <f t="shared" si="149"/>
        <v>10</v>
      </c>
      <c r="C737">
        <f t="shared" si="150"/>
        <v>1</v>
      </c>
      <c r="D737">
        <f t="shared" si="151"/>
        <v>1</v>
      </c>
      <c r="E737" t="str">
        <f t="shared" si="152"/>
        <v>OFF</v>
      </c>
      <c r="F737" s="13">
        <f t="shared" si="154"/>
        <v>43374</v>
      </c>
      <c r="G737" s="14" t="str">
        <f t="shared" si="153"/>
        <v>Avg of 4 NM Projects</v>
      </c>
      <c r="H737" s="15">
        <f t="shared" si="155"/>
        <v>14</v>
      </c>
      <c r="I737" s="93">
        <v>93.189999999999984</v>
      </c>
      <c r="J737">
        <f t="shared" si="143"/>
        <v>0.52353932584269658</v>
      </c>
      <c r="K737" s="4">
        <v>46.47</v>
      </c>
      <c r="L737" s="4">
        <v>56.18</v>
      </c>
      <c r="M737" s="16">
        <f t="shared" si="144"/>
        <v>5.2354141999999992</v>
      </c>
      <c r="N737">
        <f t="shared" si="145"/>
        <v>0</v>
      </c>
      <c r="O737">
        <f t="shared" si="146"/>
        <v>1</v>
      </c>
      <c r="P737" s="63">
        <f t="shared" si="147"/>
        <v>0</v>
      </c>
    </row>
    <row r="738" spans="1:18" x14ac:dyDescent="0.3">
      <c r="A738">
        <f t="shared" si="148"/>
        <v>2018</v>
      </c>
      <c r="B738">
        <f t="shared" si="149"/>
        <v>10</v>
      </c>
      <c r="C738">
        <f t="shared" si="150"/>
        <v>1</v>
      </c>
      <c r="D738">
        <f t="shared" si="151"/>
        <v>1</v>
      </c>
      <c r="E738" t="str">
        <f t="shared" si="152"/>
        <v>OFF</v>
      </c>
      <c r="F738" s="13">
        <f t="shared" si="154"/>
        <v>43374</v>
      </c>
      <c r="G738" s="14" t="str">
        <f t="shared" si="153"/>
        <v>Avg of 4 NM Projects</v>
      </c>
      <c r="H738" s="15">
        <f t="shared" si="155"/>
        <v>15</v>
      </c>
      <c r="I738" s="93">
        <v>82.694999999999993</v>
      </c>
      <c r="J738">
        <f t="shared" si="143"/>
        <v>0.4645786516853932</v>
      </c>
      <c r="K738" s="4">
        <v>44.85</v>
      </c>
      <c r="L738" s="4">
        <v>42.59</v>
      </c>
      <c r="M738" s="16">
        <f t="shared" si="144"/>
        <v>3.5219800500000003</v>
      </c>
      <c r="N738">
        <f t="shared" si="145"/>
        <v>0</v>
      </c>
      <c r="O738">
        <f t="shared" si="146"/>
        <v>0</v>
      </c>
      <c r="P738" s="63">
        <f t="shared" si="147"/>
        <v>0</v>
      </c>
    </row>
    <row r="739" spans="1:18" x14ac:dyDescent="0.3">
      <c r="A739">
        <f t="shared" si="148"/>
        <v>2018</v>
      </c>
      <c r="B739">
        <f t="shared" si="149"/>
        <v>10</v>
      </c>
      <c r="C739">
        <f t="shared" si="150"/>
        <v>1</v>
      </c>
      <c r="D739">
        <f t="shared" si="151"/>
        <v>1</v>
      </c>
      <c r="E739" t="str">
        <f t="shared" si="152"/>
        <v>OFF</v>
      </c>
      <c r="F739" s="13">
        <f t="shared" si="154"/>
        <v>43374</v>
      </c>
      <c r="G739" s="14" t="str">
        <f t="shared" si="153"/>
        <v>Avg of 4 NM Projects</v>
      </c>
      <c r="H739" s="15">
        <f t="shared" si="155"/>
        <v>16</v>
      </c>
      <c r="I739" s="93">
        <v>66.819999999999993</v>
      </c>
      <c r="J739">
        <f t="shared" si="143"/>
        <v>0.37539325842696625</v>
      </c>
      <c r="K739" s="4">
        <v>44.62</v>
      </c>
      <c r="L739" s="4">
        <v>44.39</v>
      </c>
      <c r="M739" s="16">
        <f t="shared" si="144"/>
        <v>2.9661398000000001</v>
      </c>
      <c r="N739">
        <f t="shared" si="145"/>
        <v>0</v>
      </c>
      <c r="O739">
        <f t="shared" si="146"/>
        <v>0</v>
      </c>
      <c r="P739" s="63">
        <f t="shared" si="147"/>
        <v>0</v>
      </c>
    </row>
    <row r="740" spans="1:18" x14ac:dyDescent="0.3">
      <c r="A740">
        <f t="shared" si="148"/>
        <v>2018</v>
      </c>
      <c r="B740">
        <f t="shared" si="149"/>
        <v>10</v>
      </c>
      <c r="C740">
        <f t="shared" si="150"/>
        <v>1</v>
      </c>
      <c r="D740">
        <f t="shared" si="151"/>
        <v>1</v>
      </c>
      <c r="E740" t="str">
        <f t="shared" si="152"/>
        <v>OFF</v>
      </c>
      <c r="F740" s="13">
        <f t="shared" si="154"/>
        <v>43374</v>
      </c>
      <c r="G740" s="14" t="str">
        <f t="shared" si="153"/>
        <v>Avg of 4 NM Projects</v>
      </c>
      <c r="H740" s="15">
        <f t="shared" si="155"/>
        <v>17</v>
      </c>
      <c r="I740" s="93">
        <v>43.394999999999996</v>
      </c>
      <c r="J740">
        <f t="shared" si="143"/>
        <v>0.24379213483146064</v>
      </c>
      <c r="K740" s="4">
        <v>49.36</v>
      </c>
      <c r="L740" s="4">
        <v>48.2</v>
      </c>
      <c r="M740" s="16">
        <f t="shared" si="144"/>
        <v>2.0916390000000002</v>
      </c>
      <c r="N740">
        <f t="shared" si="145"/>
        <v>0</v>
      </c>
      <c r="O740">
        <f t="shared" si="146"/>
        <v>0</v>
      </c>
      <c r="P740" s="63">
        <f t="shared" si="147"/>
        <v>0</v>
      </c>
    </row>
    <row r="741" spans="1:18" x14ac:dyDescent="0.3">
      <c r="A741">
        <f t="shared" si="148"/>
        <v>2018</v>
      </c>
      <c r="B741">
        <f t="shared" si="149"/>
        <v>10</v>
      </c>
      <c r="C741">
        <f t="shared" si="150"/>
        <v>1</v>
      </c>
      <c r="D741">
        <f t="shared" si="151"/>
        <v>1</v>
      </c>
      <c r="E741" t="str">
        <f t="shared" si="152"/>
        <v>OFF</v>
      </c>
      <c r="F741" s="13">
        <f t="shared" si="154"/>
        <v>43374</v>
      </c>
      <c r="G741" s="14" t="str">
        <f t="shared" si="153"/>
        <v>Avg of 4 NM Projects</v>
      </c>
      <c r="H741" s="15">
        <f t="shared" si="155"/>
        <v>18</v>
      </c>
      <c r="I741" s="93">
        <v>17.149999999999999</v>
      </c>
      <c r="J741">
        <f t="shared" si="143"/>
        <v>9.6348314606741564E-2</v>
      </c>
      <c r="K741" s="4">
        <v>56.26</v>
      </c>
      <c r="L741" s="4">
        <v>51.26</v>
      </c>
      <c r="M741" s="16">
        <f t="shared" si="144"/>
        <v>0.87910899999999992</v>
      </c>
      <c r="N741">
        <f t="shared" si="145"/>
        <v>0</v>
      </c>
      <c r="O741">
        <f t="shared" si="146"/>
        <v>0</v>
      </c>
      <c r="P741" s="63">
        <f t="shared" si="147"/>
        <v>0</v>
      </c>
    </row>
    <row r="742" spans="1:18" x14ac:dyDescent="0.3">
      <c r="A742">
        <f t="shared" si="148"/>
        <v>2018</v>
      </c>
      <c r="B742">
        <f t="shared" si="149"/>
        <v>10</v>
      </c>
      <c r="C742">
        <f t="shared" si="150"/>
        <v>1</v>
      </c>
      <c r="D742">
        <f t="shared" si="151"/>
        <v>1</v>
      </c>
      <c r="E742" t="str">
        <f t="shared" si="152"/>
        <v>OFF</v>
      </c>
      <c r="F742" s="13">
        <f t="shared" si="154"/>
        <v>43374</v>
      </c>
      <c r="G742" s="14" t="str">
        <f t="shared" si="153"/>
        <v>Avg of 4 NM Projects</v>
      </c>
      <c r="H742" s="15">
        <f t="shared" si="155"/>
        <v>19</v>
      </c>
      <c r="I742" s="93">
        <v>0.64</v>
      </c>
      <c r="J742">
        <f t="shared" si="143"/>
        <v>3.5955056179775282E-3</v>
      </c>
      <c r="K742" s="4">
        <v>66.56</v>
      </c>
      <c r="L742" s="4">
        <v>59.29</v>
      </c>
      <c r="M742" s="16">
        <f t="shared" si="144"/>
        <v>3.7945599999999996E-2</v>
      </c>
      <c r="N742">
        <f t="shared" si="145"/>
        <v>0</v>
      </c>
      <c r="O742">
        <f t="shared" si="146"/>
        <v>0</v>
      </c>
      <c r="P742" s="63">
        <f t="shared" si="147"/>
        <v>0</v>
      </c>
    </row>
    <row r="743" spans="1:18" x14ac:dyDescent="0.3">
      <c r="A743">
        <f t="shared" si="148"/>
        <v>2018</v>
      </c>
      <c r="B743">
        <f t="shared" si="149"/>
        <v>10</v>
      </c>
      <c r="C743">
        <f t="shared" si="150"/>
        <v>1</v>
      </c>
      <c r="D743">
        <f t="shared" si="151"/>
        <v>1</v>
      </c>
      <c r="E743" t="str">
        <f t="shared" si="152"/>
        <v>OFF</v>
      </c>
      <c r="F743" s="13">
        <f t="shared" si="154"/>
        <v>43374</v>
      </c>
      <c r="G743" s="14" t="str">
        <f t="shared" si="153"/>
        <v>Avg of 4 NM Projects</v>
      </c>
      <c r="H743" s="15">
        <f t="shared" si="155"/>
        <v>20</v>
      </c>
      <c r="I743" s="93">
        <v>0</v>
      </c>
      <c r="J743">
        <f t="shared" si="143"/>
        <v>0</v>
      </c>
      <c r="K743" s="4">
        <v>63.69</v>
      </c>
      <c r="L743" s="4">
        <v>55.89</v>
      </c>
      <c r="M743" s="16">
        <f t="shared" si="144"/>
        <v>0</v>
      </c>
      <c r="N743">
        <f t="shared" si="145"/>
        <v>1</v>
      </c>
      <c r="O743">
        <f t="shared" si="146"/>
        <v>0</v>
      </c>
      <c r="P743" s="63">
        <f t="shared" si="147"/>
        <v>0</v>
      </c>
    </row>
    <row r="744" spans="1:18" x14ac:dyDescent="0.3">
      <c r="A744">
        <f t="shared" si="148"/>
        <v>2018</v>
      </c>
      <c r="B744">
        <f t="shared" si="149"/>
        <v>10</v>
      </c>
      <c r="C744">
        <f t="shared" si="150"/>
        <v>1</v>
      </c>
      <c r="D744">
        <f t="shared" si="151"/>
        <v>1</v>
      </c>
      <c r="E744" t="str">
        <f t="shared" si="152"/>
        <v>OFF</v>
      </c>
      <c r="F744" s="13">
        <f t="shared" si="154"/>
        <v>43374</v>
      </c>
      <c r="G744" s="14" t="str">
        <f t="shared" si="153"/>
        <v>Avg of 4 NM Projects</v>
      </c>
      <c r="H744" s="15">
        <f t="shared" si="155"/>
        <v>21</v>
      </c>
      <c r="I744" s="93">
        <v>-0.39</v>
      </c>
      <c r="J744">
        <f t="shared" si="143"/>
        <v>-2.1910112359550564E-3</v>
      </c>
      <c r="K744" s="4">
        <v>50.51</v>
      </c>
      <c r="L744" s="4">
        <v>46.99</v>
      </c>
      <c r="M744" s="16">
        <f t="shared" si="144"/>
        <v>-1.8326100000000001E-2</v>
      </c>
      <c r="N744">
        <f t="shared" si="145"/>
        <v>0</v>
      </c>
      <c r="O744">
        <f t="shared" si="146"/>
        <v>0</v>
      </c>
      <c r="P744" s="63">
        <f t="shared" si="147"/>
        <v>0</v>
      </c>
    </row>
    <row r="745" spans="1:18" x14ac:dyDescent="0.3">
      <c r="A745">
        <f t="shared" si="148"/>
        <v>2018</v>
      </c>
      <c r="B745">
        <f t="shared" si="149"/>
        <v>10</v>
      </c>
      <c r="C745">
        <f t="shared" si="150"/>
        <v>1</v>
      </c>
      <c r="D745">
        <f t="shared" si="151"/>
        <v>1</v>
      </c>
      <c r="E745" t="str">
        <f t="shared" si="152"/>
        <v>OFF</v>
      </c>
      <c r="F745" s="13">
        <f t="shared" si="154"/>
        <v>43374</v>
      </c>
      <c r="G745" s="14" t="str">
        <f t="shared" si="153"/>
        <v>Avg of 4 NM Projects</v>
      </c>
      <c r="H745" s="15">
        <f t="shared" si="155"/>
        <v>22</v>
      </c>
      <c r="I745" s="93">
        <v>0</v>
      </c>
      <c r="J745">
        <f t="shared" si="143"/>
        <v>0</v>
      </c>
      <c r="K745" s="4">
        <v>40.71</v>
      </c>
      <c r="L745" s="4">
        <v>50.9</v>
      </c>
      <c r="M745" s="16">
        <f t="shared" si="144"/>
        <v>0</v>
      </c>
      <c r="N745">
        <f t="shared" si="145"/>
        <v>1</v>
      </c>
      <c r="O745">
        <f t="shared" si="146"/>
        <v>0</v>
      </c>
      <c r="P745" s="63">
        <f t="shared" si="147"/>
        <v>0</v>
      </c>
    </row>
    <row r="746" spans="1:18" x14ac:dyDescent="0.3">
      <c r="A746">
        <f t="shared" si="148"/>
        <v>2018</v>
      </c>
      <c r="B746">
        <f t="shared" si="149"/>
        <v>10</v>
      </c>
      <c r="C746">
        <f t="shared" si="150"/>
        <v>1</v>
      </c>
      <c r="D746">
        <f t="shared" si="151"/>
        <v>1</v>
      </c>
      <c r="E746" t="str">
        <f t="shared" si="152"/>
        <v>OFF</v>
      </c>
      <c r="F746" s="13">
        <f t="shared" si="154"/>
        <v>43374</v>
      </c>
      <c r="G746" s="14" t="str">
        <f t="shared" si="153"/>
        <v>Avg of 4 NM Projects</v>
      </c>
      <c r="H746" s="15">
        <f t="shared" si="155"/>
        <v>23</v>
      </c>
      <c r="I746" s="93">
        <v>-0.13</v>
      </c>
      <c r="J746">
        <f t="shared" si="143"/>
        <v>-7.3033707865168538E-4</v>
      </c>
      <c r="K746" s="4">
        <v>36.92</v>
      </c>
      <c r="L746" s="4">
        <v>44.27</v>
      </c>
      <c r="M746" s="16">
        <f t="shared" si="144"/>
        <v>-5.7551000000000008E-3</v>
      </c>
      <c r="N746">
        <f t="shared" si="145"/>
        <v>0</v>
      </c>
      <c r="O746">
        <f t="shared" si="146"/>
        <v>0</v>
      </c>
      <c r="P746" s="63">
        <f t="shared" si="147"/>
        <v>0</v>
      </c>
    </row>
    <row r="747" spans="1:18" x14ac:dyDescent="0.3">
      <c r="A747">
        <f t="shared" si="148"/>
        <v>2018</v>
      </c>
      <c r="B747">
        <f t="shared" si="149"/>
        <v>10</v>
      </c>
      <c r="C747">
        <f t="shared" si="150"/>
        <v>1</v>
      </c>
      <c r="D747">
        <f t="shared" si="151"/>
        <v>1</v>
      </c>
      <c r="E747" t="str">
        <f t="shared" si="152"/>
        <v>OFF</v>
      </c>
      <c r="F747" s="13">
        <f t="shared" si="154"/>
        <v>43374</v>
      </c>
      <c r="G747" s="14" t="str">
        <f t="shared" si="153"/>
        <v>Avg of 4 NM Projects</v>
      </c>
      <c r="H747" s="15">
        <f t="shared" si="155"/>
        <v>24</v>
      </c>
      <c r="I747" s="93">
        <v>-0.13</v>
      </c>
      <c r="J747">
        <f t="shared" si="143"/>
        <v>-7.3033707865168538E-4</v>
      </c>
      <c r="K747" s="4">
        <v>36.159999999999997</v>
      </c>
      <c r="L747" s="4">
        <v>37.26</v>
      </c>
      <c r="M747" s="16">
        <f t="shared" si="144"/>
        <v>-4.8437999999999997E-3</v>
      </c>
      <c r="N747">
        <f t="shared" si="145"/>
        <v>0</v>
      </c>
      <c r="O747">
        <f t="shared" si="146"/>
        <v>0</v>
      </c>
      <c r="P747" s="63">
        <f t="shared" si="147"/>
        <v>0</v>
      </c>
    </row>
    <row r="748" spans="1:18" x14ac:dyDescent="0.3">
      <c r="A748">
        <f t="shared" si="148"/>
        <v>2018</v>
      </c>
      <c r="B748">
        <f t="shared" si="149"/>
        <v>10</v>
      </c>
      <c r="C748">
        <f t="shared" si="150"/>
        <v>2</v>
      </c>
      <c r="D748">
        <f t="shared" si="151"/>
        <v>2</v>
      </c>
      <c r="E748" t="str">
        <f t="shared" si="152"/>
        <v>OFF</v>
      </c>
      <c r="F748" s="13">
        <f t="shared" si="154"/>
        <v>43375</v>
      </c>
      <c r="G748" s="14" t="str">
        <f t="shared" si="153"/>
        <v>Avg of 4 NM Projects</v>
      </c>
      <c r="H748" s="15">
        <f t="shared" si="155"/>
        <v>1</v>
      </c>
      <c r="I748" s="93">
        <v>0</v>
      </c>
      <c r="J748">
        <f t="shared" si="143"/>
        <v>0</v>
      </c>
      <c r="K748" s="4">
        <v>39.43</v>
      </c>
      <c r="L748" s="4">
        <v>38.9</v>
      </c>
      <c r="M748" s="16">
        <f t="shared" si="144"/>
        <v>0</v>
      </c>
      <c r="N748">
        <f t="shared" si="145"/>
        <v>1</v>
      </c>
      <c r="O748">
        <f t="shared" si="146"/>
        <v>0</v>
      </c>
      <c r="P748" s="63">
        <f t="shared" si="147"/>
        <v>0</v>
      </c>
      <c r="Q748" s="34"/>
      <c r="R748" s="34"/>
    </row>
    <row r="749" spans="1:18" x14ac:dyDescent="0.3">
      <c r="A749">
        <f t="shared" si="148"/>
        <v>2018</v>
      </c>
      <c r="B749">
        <f t="shared" si="149"/>
        <v>10</v>
      </c>
      <c r="C749">
        <f t="shared" si="150"/>
        <v>2</v>
      </c>
      <c r="D749">
        <f t="shared" si="151"/>
        <v>2</v>
      </c>
      <c r="E749" t="str">
        <f t="shared" si="152"/>
        <v>OFF</v>
      </c>
      <c r="F749" s="13">
        <f t="shared" si="154"/>
        <v>43375</v>
      </c>
      <c r="G749" s="14" t="str">
        <f t="shared" si="153"/>
        <v>Avg of 4 NM Projects</v>
      </c>
      <c r="H749" s="15">
        <f t="shared" si="155"/>
        <v>2</v>
      </c>
      <c r="I749" s="93">
        <v>0</v>
      </c>
      <c r="J749">
        <f t="shared" si="143"/>
        <v>0</v>
      </c>
      <c r="K749" s="4">
        <v>40.61</v>
      </c>
      <c r="L749" s="4">
        <v>39.270000000000003</v>
      </c>
      <c r="M749" s="16">
        <f t="shared" si="144"/>
        <v>0</v>
      </c>
      <c r="N749">
        <f t="shared" si="145"/>
        <v>1</v>
      </c>
      <c r="O749">
        <f t="shared" si="146"/>
        <v>0</v>
      </c>
      <c r="P749" s="63">
        <f t="shared" si="147"/>
        <v>0</v>
      </c>
    </row>
    <row r="750" spans="1:18" x14ac:dyDescent="0.3">
      <c r="A750">
        <f t="shared" si="148"/>
        <v>2018</v>
      </c>
      <c r="B750">
        <f t="shared" si="149"/>
        <v>10</v>
      </c>
      <c r="C750">
        <f t="shared" si="150"/>
        <v>2</v>
      </c>
      <c r="D750">
        <f t="shared" si="151"/>
        <v>2</v>
      </c>
      <c r="E750" t="str">
        <f t="shared" si="152"/>
        <v>OFF</v>
      </c>
      <c r="F750" s="13">
        <f t="shared" si="154"/>
        <v>43375</v>
      </c>
      <c r="G750" s="14" t="str">
        <f t="shared" si="153"/>
        <v>Avg of 4 NM Projects</v>
      </c>
      <c r="H750" s="15">
        <f t="shared" si="155"/>
        <v>3</v>
      </c>
      <c r="I750" s="93">
        <v>0</v>
      </c>
      <c r="J750">
        <f t="shared" si="143"/>
        <v>0</v>
      </c>
      <c r="K750" s="4">
        <v>34.49</v>
      </c>
      <c r="L750" s="4">
        <v>38.72</v>
      </c>
      <c r="M750" s="16">
        <f t="shared" si="144"/>
        <v>0</v>
      </c>
      <c r="N750">
        <f t="shared" si="145"/>
        <v>1</v>
      </c>
      <c r="O750">
        <f t="shared" si="146"/>
        <v>0</v>
      </c>
      <c r="P750" s="63">
        <f t="shared" si="147"/>
        <v>0</v>
      </c>
    </row>
    <row r="751" spans="1:18" x14ac:dyDescent="0.3">
      <c r="A751">
        <f t="shared" si="148"/>
        <v>2018</v>
      </c>
      <c r="B751">
        <f t="shared" si="149"/>
        <v>10</v>
      </c>
      <c r="C751">
        <f t="shared" si="150"/>
        <v>2</v>
      </c>
      <c r="D751">
        <f t="shared" si="151"/>
        <v>2</v>
      </c>
      <c r="E751" t="str">
        <f t="shared" si="152"/>
        <v>OFF</v>
      </c>
      <c r="F751" s="13">
        <f t="shared" si="154"/>
        <v>43375</v>
      </c>
      <c r="G751" s="14" t="str">
        <f t="shared" si="153"/>
        <v>Avg of 4 NM Projects</v>
      </c>
      <c r="H751" s="15">
        <f t="shared" si="155"/>
        <v>4</v>
      </c>
      <c r="I751" s="93">
        <v>-0.13</v>
      </c>
      <c r="J751">
        <f t="shared" si="143"/>
        <v>-7.3033707865168538E-4</v>
      </c>
      <c r="K751" s="4">
        <v>34.229999999999997</v>
      </c>
      <c r="L751" s="4">
        <v>63.96</v>
      </c>
      <c r="M751" s="16">
        <f t="shared" si="144"/>
        <v>-8.3148000000000007E-3</v>
      </c>
      <c r="N751">
        <f t="shared" si="145"/>
        <v>0</v>
      </c>
      <c r="O751">
        <f t="shared" si="146"/>
        <v>0</v>
      </c>
      <c r="P751" s="63">
        <f t="shared" si="147"/>
        <v>0</v>
      </c>
    </row>
    <row r="752" spans="1:18" x14ac:dyDescent="0.3">
      <c r="A752">
        <f t="shared" si="148"/>
        <v>2018</v>
      </c>
      <c r="B752">
        <f t="shared" si="149"/>
        <v>10</v>
      </c>
      <c r="C752">
        <f t="shared" si="150"/>
        <v>2</v>
      </c>
      <c r="D752">
        <f t="shared" si="151"/>
        <v>2</v>
      </c>
      <c r="E752" t="str">
        <f t="shared" si="152"/>
        <v>OFF</v>
      </c>
      <c r="F752" s="13">
        <f t="shared" si="154"/>
        <v>43375</v>
      </c>
      <c r="G752" s="14" t="str">
        <f t="shared" si="153"/>
        <v>Avg of 4 NM Projects</v>
      </c>
      <c r="H752" s="15">
        <f t="shared" si="155"/>
        <v>5</v>
      </c>
      <c r="I752" s="93">
        <v>0</v>
      </c>
      <c r="J752">
        <f t="shared" si="143"/>
        <v>0</v>
      </c>
      <c r="K752" s="4">
        <v>35.94</v>
      </c>
      <c r="L752" s="4">
        <v>49.55</v>
      </c>
      <c r="M752" s="16">
        <f t="shared" si="144"/>
        <v>0</v>
      </c>
      <c r="N752">
        <f t="shared" si="145"/>
        <v>1</v>
      </c>
      <c r="O752">
        <f t="shared" si="146"/>
        <v>0</v>
      </c>
      <c r="P752" s="63">
        <f t="shared" si="147"/>
        <v>0</v>
      </c>
    </row>
    <row r="753" spans="1:16" x14ac:dyDescent="0.3">
      <c r="A753">
        <f t="shared" si="148"/>
        <v>2018</v>
      </c>
      <c r="B753">
        <f t="shared" si="149"/>
        <v>10</v>
      </c>
      <c r="C753">
        <f t="shared" si="150"/>
        <v>2</v>
      </c>
      <c r="D753">
        <f t="shared" si="151"/>
        <v>2</v>
      </c>
      <c r="E753" t="str">
        <f t="shared" si="152"/>
        <v>OFF</v>
      </c>
      <c r="F753" s="13">
        <f t="shared" si="154"/>
        <v>43375</v>
      </c>
      <c r="G753" s="14" t="str">
        <f t="shared" si="153"/>
        <v>Avg of 4 NM Projects</v>
      </c>
      <c r="H753" s="15">
        <f t="shared" si="155"/>
        <v>6</v>
      </c>
      <c r="I753" s="93">
        <v>-0.13</v>
      </c>
      <c r="J753">
        <f t="shared" si="143"/>
        <v>-7.3033707865168538E-4</v>
      </c>
      <c r="K753" s="4">
        <v>39.33</v>
      </c>
      <c r="L753" s="4">
        <v>34.9</v>
      </c>
      <c r="M753" s="16">
        <f t="shared" si="144"/>
        <v>-4.5370000000000002E-3</v>
      </c>
      <c r="N753">
        <f t="shared" si="145"/>
        <v>0</v>
      </c>
      <c r="O753">
        <f t="shared" si="146"/>
        <v>0</v>
      </c>
      <c r="P753" s="63">
        <f t="shared" si="147"/>
        <v>0</v>
      </c>
    </row>
    <row r="754" spans="1:16" x14ac:dyDescent="0.3">
      <c r="A754">
        <f t="shared" si="148"/>
        <v>2018</v>
      </c>
      <c r="B754">
        <f t="shared" si="149"/>
        <v>10</v>
      </c>
      <c r="C754">
        <f t="shared" si="150"/>
        <v>2</v>
      </c>
      <c r="D754">
        <f t="shared" si="151"/>
        <v>2</v>
      </c>
      <c r="E754" t="str">
        <f t="shared" si="152"/>
        <v>OFF</v>
      </c>
      <c r="F754" s="13">
        <f t="shared" si="154"/>
        <v>43375</v>
      </c>
      <c r="G754" s="14" t="str">
        <f t="shared" si="153"/>
        <v>Avg of 4 NM Projects</v>
      </c>
      <c r="H754" s="15">
        <f t="shared" si="155"/>
        <v>7</v>
      </c>
      <c r="I754" s="93">
        <v>-0.65</v>
      </c>
      <c r="J754">
        <f t="shared" si="143"/>
        <v>-3.6516853932584271E-3</v>
      </c>
      <c r="K754" s="4">
        <v>46.63</v>
      </c>
      <c r="L754" s="4">
        <v>34.770000000000003</v>
      </c>
      <c r="M754" s="16">
        <f t="shared" si="144"/>
        <v>-2.2600500000000003E-2</v>
      </c>
      <c r="N754">
        <f t="shared" si="145"/>
        <v>0</v>
      </c>
      <c r="O754">
        <f t="shared" si="146"/>
        <v>0</v>
      </c>
      <c r="P754" s="63">
        <f t="shared" si="147"/>
        <v>0</v>
      </c>
    </row>
    <row r="755" spans="1:16" x14ac:dyDescent="0.3">
      <c r="A755">
        <f t="shared" si="148"/>
        <v>2018</v>
      </c>
      <c r="B755">
        <f t="shared" si="149"/>
        <v>10</v>
      </c>
      <c r="C755">
        <f t="shared" si="150"/>
        <v>2</v>
      </c>
      <c r="D755">
        <f t="shared" si="151"/>
        <v>2</v>
      </c>
      <c r="E755" t="str">
        <f t="shared" si="152"/>
        <v>ON</v>
      </c>
      <c r="F755" s="13">
        <f t="shared" si="154"/>
        <v>43375</v>
      </c>
      <c r="G755" s="14" t="str">
        <f t="shared" si="153"/>
        <v>Avg of 4 NM Projects</v>
      </c>
      <c r="H755" s="15">
        <f t="shared" si="155"/>
        <v>8</v>
      </c>
      <c r="I755" s="93">
        <v>7.55</v>
      </c>
      <c r="J755">
        <f t="shared" si="143"/>
        <v>4.2415730337078648E-2</v>
      </c>
      <c r="K755" s="4">
        <v>48.84</v>
      </c>
      <c r="L755" s="4">
        <v>36.28</v>
      </c>
      <c r="M755" s="16">
        <f t="shared" si="144"/>
        <v>0.27391399999999999</v>
      </c>
      <c r="N755">
        <f t="shared" si="145"/>
        <v>0</v>
      </c>
      <c r="O755">
        <f t="shared" si="146"/>
        <v>0</v>
      </c>
      <c r="P755" s="63">
        <f t="shared" si="147"/>
        <v>0</v>
      </c>
    </row>
    <row r="756" spans="1:16" x14ac:dyDescent="0.3">
      <c r="A756">
        <f t="shared" si="148"/>
        <v>2018</v>
      </c>
      <c r="B756">
        <f t="shared" si="149"/>
        <v>10</v>
      </c>
      <c r="C756">
        <f t="shared" si="150"/>
        <v>2</v>
      </c>
      <c r="D756">
        <f t="shared" si="151"/>
        <v>2</v>
      </c>
      <c r="E756" t="str">
        <f t="shared" si="152"/>
        <v>ON</v>
      </c>
      <c r="F756" s="13">
        <f t="shared" si="154"/>
        <v>43375</v>
      </c>
      <c r="G756" s="14" t="str">
        <f t="shared" si="153"/>
        <v>Avg of 4 NM Projects</v>
      </c>
      <c r="H756" s="15">
        <f t="shared" si="155"/>
        <v>9</v>
      </c>
      <c r="I756" s="93">
        <v>30.204999999999998</v>
      </c>
      <c r="J756">
        <f t="shared" si="143"/>
        <v>0.16969101123595504</v>
      </c>
      <c r="K756" s="4">
        <v>45.67</v>
      </c>
      <c r="L756" s="4">
        <v>38.31</v>
      </c>
      <c r="M756" s="16">
        <f t="shared" si="144"/>
        <v>1.1571535500000001</v>
      </c>
      <c r="N756">
        <f t="shared" si="145"/>
        <v>0</v>
      </c>
      <c r="O756">
        <f t="shared" si="146"/>
        <v>0</v>
      </c>
      <c r="P756" s="63">
        <f t="shared" si="147"/>
        <v>0</v>
      </c>
    </row>
    <row r="757" spans="1:16" x14ac:dyDescent="0.3">
      <c r="A757">
        <f t="shared" si="148"/>
        <v>2018</v>
      </c>
      <c r="B757">
        <f t="shared" si="149"/>
        <v>10</v>
      </c>
      <c r="C757">
        <f t="shared" si="150"/>
        <v>2</v>
      </c>
      <c r="D757">
        <f t="shared" si="151"/>
        <v>2</v>
      </c>
      <c r="E757" t="str">
        <f t="shared" si="152"/>
        <v>ON</v>
      </c>
      <c r="F757" s="13">
        <f t="shared" si="154"/>
        <v>43375</v>
      </c>
      <c r="G757" s="14" t="str">
        <f t="shared" si="153"/>
        <v>Avg of 4 NM Projects</v>
      </c>
      <c r="H757" s="15">
        <f t="shared" si="155"/>
        <v>10</v>
      </c>
      <c r="I757" s="93">
        <v>52.48</v>
      </c>
      <c r="J757">
        <f t="shared" si="143"/>
        <v>0.29483146067415728</v>
      </c>
      <c r="K757" s="4">
        <v>46.61</v>
      </c>
      <c r="L757" s="4">
        <v>40.82</v>
      </c>
      <c r="M757" s="16">
        <f t="shared" si="144"/>
        <v>2.1422336</v>
      </c>
      <c r="N757">
        <f t="shared" si="145"/>
        <v>0</v>
      </c>
      <c r="O757">
        <f t="shared" si="146"/>
        <v>0</v>
      </c>
      <c r="P757" s="63">
        <f t="shared" si="147"/>
        <v>0</v>
      </c>
    </row>
    <row r="758" spans="1:16" x14ac:dyDescent="0.3">
      <c r="A758">
        <f t="shared" si="148"/>
        <v>2018</v>
      </c>
      <c r="B758">
        <f t="shared" si="149"/>
        <v>10</v>
      </c>
      <c r="C758">
        <f t="shared" si="150"/>
        <v>2</v>
      </c>
      <c r="D758">
        <f t="shared" si="151"/>
        <v>2</v>
      </c>
      <c r="E758" t="str">
        <f t="shared" si="152"/>
        <v>ON</v>
      </c>
      <c r="F758" s="13">
        <f t="shared" si="154"/>
        <v>43375</v>
      </c>
      <c r="G758" s="14" t="str">
        <f t="shared" si="153"/>
        <v>Avg of 4 NM Projects</v>
      </c>
      <c r="H758" s="15">
        <f t="shared" si="155"/>
        <v>11</v>
      </c>
      <c r="I758" s="93">
        <v>65.795000000000002</v>
      </c>
      <c r="J758">
        <f t="shared" si="143"/>
        <v>0.36963483146067416</v>
      </c>
      <c r="K758" s="4">
        <v>49.32</v>
      </c>
      <c r="L758" s="4">
        <v>42.58</v>
      </c>
      <c r="M758" s="16">
        <f t="shared" si="144"/>
        <v>2.8015511000000002</v>
      </c>
      <c r="N758">
        <f t="shared" si="145"/>
        <v>0</v>
      </c>
      <c r="O758">
        <f t="shared" si="146"/>
        <v>0</v>
      </c>
      <c r="P758" s="63">
        <f t="shared" si="147"/>
        <v>0</v>
      </c>
    </row>
    <row r="759" spans="1:16" x14ac:dyDescent="0.3">
      <c r="A759">
        <f t="shared" si="148"/>
        <v>2018</v>
      </c>
      <c r="B759">
        <f t="shared" si="149"/>
        <v>10</v>
      </c>
      <c r="C759">
        <f t="shared" si="150"/>
        <v>2</v>
      </c>
      <c r="D759">
        <f t="shared" si="151"/>
        <v>2</v>
      </c>
      <c r="E759" t="str">
        <f t="shared" si="152"/>
        <v>ON</v>
      </c>
      <c r="F759" s="13">
        <f t="shared" si="154"/>
        <v>43375</v>
      </c>
      <c r="G759" s="14" t="str">
        <f t="shared" si="153"/>
        <v>Avg of 4 NM Projects</v>
      </c>
      <c r="H759" s="15">
        <f t="shared" si="155"/>
        <v>12</v>
      </c>
      <c r="I759" s="93">
        <v>74.37</v>
      </c>
      <c r="J759">
        <f t="shared" si="143"/>
        <v>0.41780898876404499</v>
      </c>
      <c r="K759" s="4">
        <v>45.65</v>
      </c>
      <c r="L759" s="4">
        <v>44.75</v>
      </c>
      <c r="M759" s="16">
        <f t="shared" si="144"/>
        <v>3.3280575000000003</v>
      </c>
      <c r="N759">
        <f t="shared" si="145"/>
        <v>0</v>
      </c>
      <c r="O759">
        <f t="shared" si="146"/>
        <v>0</v>
      </c>
      <c r="P759" s="63">
        <f t="shared" si="147"/>
        <v>0</v>
      </c>
    </row>
    <row r="760" spans="1:16" x14ac:dyDescent="0.3">
      <c r="A760">
        <f t="shared" si="148"/>
        <v>2018</v>
      </c>
      <c r="B760">
        <f t="shared" si="149"/>
        <v>10</v>
      </c>
      <c r="C760">
        <f t="shared" si="150"/>
        <v>2</v>
      </c>
      <c r="D760">
        <f t="shared" si="151"/>
        <v>2</v>
      </c>
      <c r="E760" t="str">
        <f t="shared" si="152"/>
        <v>ON</v>
      </c>
      <c r="F760" s="13">
        <f t="shared" si="154"/>
        <v>43375</v>
      </c>
      <c r="G760" s="14" t="str">
        <f t="shared" si="153"/>
        <v>Avg of 4 NM Projects</v>
      </c>
      <c r="H760" s="15">
        <f t="shared" si="155"/>
        <v>13</v>
      </c>
      <c r="I760" s="93">
        <v>75.14</v>
      </c>
      <c r="J760">
        <f t="shared" si="143"/>
        <v>0.42213483146067415</v>
      </c>
      <c r="K760" s="4">
        <v>41.89</v>
      </c>
      <c r="L760" s="4">
        <v>45.8</v>
      </c>
      <c r="M760" s="16">
        <f t="shared" si="144"/>
        <v>3.4414119999999997</v>
      </c>
      <c r="N760">
        <f t="shared" si="145"/>
        <v>0</v>
      </c>
      <c r="O760">
        <f t="shared" si="146"/>
        <v>0</v>
      </c>
      <c r="P760" s="63">
        <f t="shared" si="147"/>
        <v>0</v>
      </c>
    </row>
    <row r="761" spans="1:16" x14ac:dyDescent="0.3">
      <c r="A761">
        <f t="shared" si="148"/>
        <v>2018</v>
      </c>
      <c r="B761">
        <f t="shared" si="149"/>
        <v>10</v>
      </c>
      <c r="C761">
        <f t="shared" si="150"/>
        <v>2</v>
      </c>
      <c r="D761">
        <f t="shared" si="151"/>
        <v>2</v>
      </c>
      <c r="E761" t="str">
        <f t="shared" si="152"/>
        <v>ON</v>
      </c>
      <c r="F761" s="13">
        <f t="shared" si="154"/>
        <v>43375</v>
      </c>
      <c r="G761" s="14" t="str">
        <f t="shared" si="153"/>
        <v>Avg of 4 NM Projects</v>
      </c>
      <c r="H761" s="15">
        <f t="shared" si="155"/>
        <v>14</v>
      </c>
      <c r="I761" s="93">
        <v>71.685000000000002</v>
      </c>
      <c r="J761">
        <f t="shared" si="143"/>
        <v>0.40272471910112362</v>
      </c>
      <c r="K761" s="4">
        <v>42.33</v>
      </c>
      <c r="L761" s="4">
        <v>38.07</v>
      </c>
      <c r="M761" s="16">
        <f t="shared" si="144"/>
        <v>2.72904795</v>
      </c>
      <c r="N761">
        <f t="shared" si="145"/>
        <v>0</v>
      </c>
      <c r="O761">
        <f t="shared" si="146"/>
        <v>0</v>
      </c>
      <c r="P761" s="63">
        <f t="shared" si="147"/>
        <v>0</v>
      </c>
    </row>
    <row r="762" spans="1:16" x14ac:dyDescent="0.3">
      <c r="A762">
        <f t="shared" si="148"/>
        <v>2018</v>
      </c>
      <c r="B762">
        <f t="shared" si="149"/>
        <v>10</v>
      </c>
      <c r="C762">
        <f t="shared" si="150"/>
        <v>2</v>
      </c>
      <c r="D762">
        <f t="shared" si="151"/>
        <v>2</v>
      </c>
      <c r="E762" t="str">
        <f t="shared" si="152"/>
        <v>ON</v>
      </c>
      <c r="F762" s="13">
        <f t="shared" si="154"/>
        <v>43375</v>
      </c>
      <c r="G762" s="14" t="str">
        <f t="shared" si="153"/>
        <v>Avg of 4 NM Projects</v>
      </c>
      <c r="H762" s="15">
        <f t="shared" si="155"/>
        <v>15</v>
      </c>
      <c r="I762" s="93">
        <v>64.259999999999991</v>
      </c>
      <c r="J762">
        <f t="shared" si="143"/>
        <v>0.36101123595505613</v>
      </c>
      <c r="K762" s="4">
        <v>42.09</v>
      </c>
      <c r="L762" s="4">
        <v>37.950000000000003</v>
      </c>
      <c r="M762" s="16">
        <f t="shared" si="144"/>
        <v>2.4386669999999997</v>
      </c>
      <c r="N762">
        <f t="shared" si="145"/>
        <v>0</v>
      </c>
      <c r="O762">
        <f t="shared" si="146"/>
        <v>0</v>
      </c>
      <c r="P762" s="63">
        <f t="shared" si="147"/>
        <v>0</v>
      </c>
    </row>
    <row r="763" spans="1:16" x14ac:dyDescent="0.3">
      <c r="A763">
        <f t="shared" si="148"/>
        <v>2018</v>
      </c>
      <c r="B763">
        <f t="shared" si="149"/>
        <v>10</v>
      </c>
      <c r="C763">
        <f t="shared" si="150"/>
        <v>2</v>
      </c>
      <c r="D763">
        <f t="shared" si="151"/>
        <v>2</v>
      </c>
      <c r="E763" t="str">
        <f t="shared" si="152"/>
        <v>ON</v>
      </c>
      <c r="F763" s="13">
        <f t="shared" si="154"/>
        <v>43375</v>
      </c>
      <c r="G763" s="14" t="str">
        <f t="shared" si="153"/>
        <v>Avg of 4 NM Projects</v>
      </c>
      <c r="H763" s="15">
        <f t="shared" si="155"/>
        <v>16</v>
      </c>
      <c r="I763" s="93">
        <v>50.685000000000002</v>
      </c>
      <c r="J763">
        <f t="shared" si="143"/>
        <v>0.28474719101123597</v>
      </c>
      <c r="K763" s="4">
        <v>43.16</v>
      </c>
      <c r="L763" s="4">
        <v>37.299999999999997</v>
      </c>
      <c r="M763" s="16">
        <f t="shared" si="144"/>
        <v>1.8905504999999998</v>
      </c>
      <c r="N763">
        <f t="shared" si="145"/>
        <v>0</v>
      </c>
      <c r="O763">
        <f t="shared" si="146"/>
        <v>0</v>
      </c>
      <c r="P763" s="63">
        <f t="shared" si="147"/>
        <v>0</v>
      </c>
    </row>
    <row r="764" spans="1:16" x14ac:dyDescent="0.3">
      <c r="A764">
        <f t="shared" si="148"/>
        <v>2018</v>
      </c>
      <c r="B764">
        <f t="shared" si="149"/>
        <v>10</v>
      </c>
      <c r="C764">
        <f t="shared" si="150"/>
        <v>2</v>
      </c>
      <c r="D764">
        <f t="shared" si="151"/>
        <v>2</v>
      </c>
      <c r="E764" t="str">
        <f t="shared" si="152"/>
        <v>ON</v>
      </c>
      <c r="F764" s="13">
        <f t="shared" si="154"/>
        <v>43375</v>
      </c>
      <c r="G764" s="14" t="str">
        <f t="shared" si="153"/>
        <v>Avg of 4 NM Projects</v>
      </c>
      <c r="H764" s="15">
        <f t="shared" si="155"/>
        <v>17</v>
      </c>
      <c r="I764" s="93">
        <v>33.67</v>
      </c>
      <c r="J764">
        <f t="shared" si="143"/>
        <v>0.18915730337078654</v>
      </c>
      <c r="K764" s="4">
        <v>48.73</v>
      </c>
      <c r="L764" s="4">
        <v>38.89</v>
      </c>
      <c r="M764" s="16">
        <f t="shared" si="144"/>
        <v>1.3094263000000002</v>
      </c>
      <c r="N764">
        <f t="shared" si="145"/>
        <v>0</v>
      </c>
      <c r="O764">
        <f t="shared" si="146"/>
        <v>0</v>
      </c>
      <c r="P764" s="63">
        <f t="shared" si="147"/>
        <v>0</v>
      </c>
    </row>
    <row r="765" spans="1:16" x14ac:dyDescent="0.3">
      <c r="A765">
        <f t="shared" si="148"/>
        <v>2018</v>
      </c>
      <c r="B765">
        <f t="shared" si="149"/>
        <v>10</v>
      </c>
      <c r="C765">
        <f t="shared" si="150"/>
        <v>2</v>
      </c>
      <c r="D765">
        <f t="shared" si="151"/>
        <v>2</v>
      </c>
      <c r="E765" t="str">
        <f t="shared" si="152"/>
        <v>ON</v>
      </c>
      <c r="F765" s="13">
        <f t="shared" si="154"/>
        <v>43375</v>
      </c>
      <c r="G765" s="14" t="str">
        <f t="shared" si="153"/>
        <v>Avg of 4 NM Projects</v>
      </c>
      <c r="H765" s="15">
        <f t="shared" si="155"/>
        <v>18</v>
      </c>
      <c r="I765" s="93">
        <v>11.27</v>
      </c>
      <c r="J765">
        <f t="shared" si="143"/>
        <v>6.3314606741573035E-2</v>
      </c>
      <c r="K765" s="4">
        <v>54.22</v>
      </c>
      <c r="L765" s="4">
        <v>41.49</v>
      </c>
      <c r="M765" s="16">
        <f t="shared" si="144"/>
        <v>0.46759230000000002</v>
      </c>
      <c r="N765">
        <f t="shared" si="145"/>
        <v>0</v>
      </c>
      <c r="O765">
        <f t="shared" si="146"/>
        <v>0</v>
      </c>
      <c r="P765" s="63">
        <f t="shared" si="147"/>
        <v>0</v>
      </c>
    </row>
    <row r="766" spans="1:16" x14ac:dyDescent="0.3">
      <c r="A766">
        <f t="shared" si="148"/>
        <v>2018</v>
      </c>
      <c r="B766">
        <f t="shared" si="149"/>
        <v>10</v>
      </c>
      <c r="C766">
        <f t="shared" si="150"/>
        <v>2</v>
      </c>
      <c r="D766">
        <f t="shared" si="151"/>
        <v>2</v>
      </c>
      <c r="E766" t="str">
        <f t="shared" si="152"/>
        <v>ON</v>
      </c>
      <c r="F766" s="13">
        <f t="shared" si="154"/>
        <v>43375</v>
      </c>
      <c r="G766" s="14" t="str">
        <f t="shared" si="153"/>
        <v>Avg of 4 NM Projects</v>
      </c>
      <c r="H766" s="15">
        <f t="shared" si="155"/>
        <v>19</v>
      </c>
      <c r="I766" s="93">
        <v>0.38500000000000001</v>
      </c>
      <c r="J766">
        <f t="shared" si="143"/>
        <v>2.1629213483146067E-3</v>
      </c>
      <c r="K766" s="4">
        <v>59.84</v>
      </c>
      <c r="L766" s="4">
        <v>43.16</v>
      </c>
      <c r="M766" s="16">
        <f t="shared" si="144"/>
        <v>1.6616599999999999E-2</v>
      </c>
      <c r="N766">
        <f t="shared" si="145"/>
        <v>0</v>
      </c>
      <c r="O766">
        <f t="shared" si="146"/>
        <v>0</v>
      </c>
      <c r="P766" s="63">
        <f t="shared" si="147"/>
        <v>0</v>
      </c>
    </row>
    <row r="767" spans="1:16" x14ac:dyDescent="0.3">
      <c r="A767">
        <f t="shared" si="148"/>
        <v>2018</v>
      </c>
      <c r="B767">
        <f t="shared" si="149"/>
        <v>10</v>
      </c>
      <c r="C767">
        <f t="shared" si="150"/>
        <v>2</v>
      </c>
      <c r="D767">
        <f t="shared" si="151"/>
        <v>2</v>
      </c>
      <c r="E767" t="str">
        <f t="shared" si="152"/>
        <v>ON</v>
      </c>
      <c r="F767" s="13">
        <f t="shared" si="154"/>
        <v>43375</v>
      </c>
      <c r="G767" s="14" t="str">
        <f t="shared" si="153"/>
        <v>Avg of 4 NM Projects</v>
      </c>
      <c r="H767" s="15">
        <f t="shared" si="155"/>
        <v>20</v>
      </c>
      <c r="I767" s="93">
        <v>-0.13</v>
      </c>
      <c r="J767">
        <f t="shared" si="143"/>
        <v>-7.3033707865168538E-4</v>
      </c>
      <c r="K767" s="4">
        <v>56.39</v>
      </c>
      <c r="L767" s="4">
        <v>42.28</v>
      </c>
      <c r="M767" s="16">
        <f t="shared" si="144"/>
        <v>-5.4964000000000002E-3</v>
      </c>
      <c r="N767">
        <f t="shared" si="145"/>
        <v>0</v>
      </c>
      <c r="O767">
        <f t="shared" si="146"/>
        <v>0</v>
      </c>
      <c r="P767" s="63">
        <f t="shared" si="147"/>
        <v>0</v>
      </c>
    </row>
    <row r="768" spans="1:16" x14ac:dyDescent="0.3">
      <c r="A768">
        <f t="shared" si="148"/>
        <v>2018</v>
      </c>
      <c r="B768">
        <f t="shared" si="149"/>
        <v>10</v>
      </c>
      <c r="C768">
        <f t="shared" si="150"/>
        <v>2</v>
      </c>
      <c r="D768">
        <f t="shared" si="151"/>
        <v>2</v>
      </c>
      <c r="E768" t="str">
        <f t="shared" si="152"/>
        <v>ON</v>
      </c>
      <c r="F768" s="13">
        <f t="shared" si="154"/>
        <v>43375</v>
      </c>
      <c r="G768" s="14" t="str">
        <f t="shared" si="153"/>
        <v>Avg of 4 NM Projects</v>
      </c>
      <c r="H768" s="15">
        <f t="shared" si="155"/>
        <v>21</v>
      </c>
      <c r="I768" s="93">
        <v>-0.13</v>
      </c>
      <c r="J768">
        <f t="shared" si="143"/>
        <v>-7.3033707865168538E-4</v>
      </c>
      <c r="K768" s="4">
        <v>45.52</v>
      </c>
      <c r="L768" s="4">
        <v>44.24</v>
      </c>
      <c r="M768" s="16">
        <f t="shared" si="144"/>
        <v>-5.7512000000000006E-3</v>
      </c>
      <c r="N768">
        <f t="shared" si="145"/>
        <v>0</v>
      </c>
      <c r="O768">
        <f t="shared" si="146"/>
        <v>0</v>
      </c>
      <c r="P768" s="63">
        <f t="shared" si="147"/>
        <v>0</v>
      </c>
    </row>
    <row r="769" spans="1:18" x14ac:dyDescent="0.3">
      <c r="A769">
        <f t="shared" si="148"/>
        <v>2018</v>
      </c>
      <c r="B769">
        <f t="shared" si="149"/>
        <v>10</v>
      </c>
      <c r="C769">
        <f t="shared" si="150"/>
        <v>2</v>
      </c>
      <c r="D769">
        <f t="shared" si="151"/>
        <v>2</v>
      </c>
      <c r="E769" t="str">
        <f t="shared" si="152"/>
        <v>ON</v>
      </c>
      <c r="F769" s="13">
        <f t="shared" si="154"/>
        <v>43375</v>
      </c>
      <c r="G769" s="14" t="str">
        <f t="shared" si="153"/>
        <v>Avg of 4 NM Projects</v>
      </c>
      <c r="H769" s="15">
        <f t="shared" si="155"/>
        <v>22</v>
      </c>
      <c r="I769" s="93">
        <v>-0.13</v>
      </c>
      <c r="J769">
        <f t="shared" si="143"/>
        <v>-7.3033707865168538E-4</v>
      </c>
      <c r="K769" s="4">
        <v>39.68</v>
      </c>
      <c r="L769" s="4">
        <v>35.479999999999997</v>
      </c>
      <c r="M769" s="16">
        <f t="shared" si="144"/>
        <v>-4.6124E-3</v>
      </c>
      <c r="N769">
        <f t="shared" si="145"/>
        <v>0</v>
      </c>
      <c r="O769">
        <f t="shared" si="146"/>
        <v>0</v>
      </c>
      <c r="P769" s="63">
        <f t="shared" si="147"/>
        <v>0</v>
      </c>
    </row>
    <row r="770" spans="1:18" x14ac:dyDescent="0.3">
      <c r="A770">
        <f t="shared" si="148"/>
        <v>2018</v>
      </c>
      <c r="B770">
        <f t="shared" si="149"/>
        <v>10</v>
      </c>
      <c r="C770">
        <f t="shared" si="150"/>
        <v>2</v>
      </c>
      <c r="D770">
        <f t="shared" si="151"/>
        <v>2</v>
      </c>
      <c r="E770" t="str">
        <f t="shared" si="152"/>
        <v>ON</v>
      </c>
      <c r="F770" s="13">
        <f t="shared" si="154"/>
        <v>43375</v>
      </c>
      <c r="G770" s="14" t="str">
        <f t="shared" si="153"/>
        <v>Avg of 4 NM Projects</v>
      </c>
      <c r="H770" s="15">
        <f t="shared" si="155"/>
        <v>23</v>
      </c>
      <c r="I770" s="93">
        <v>0</v>
      </c>
      <c r="J770">
        <f t="shared" si="143"/>
        <v>0</v>
      </c>
      <c r="K770" s="4">
        <v>35.35</v>
      </c>
      <c r="L770" s="4">
        <v>29.21</v>
      </c>
      <c r="M770" s="16">
        <f t="shared" si="144"/>
        <v>0</v>
      </c>
      <c r="N770">
        <f t="shared" si="145"/>
        <v>1</v>
      </c>
      <c r="O770">
        <f t="shared" si="146"/>
        <v>0</v>
      </c>
      <c r="P770" s="63">
        <f t="shared" si="147"/>
        <v>0</v>
      </c>
    </row>
    <row r="771" spans="1:18" x14ac:dyDescent="0.3">
      <c r="A771">
        <f t="shared" si="148"/>
        <v>2018</v>
      </c>
      <c r="B771">
        <f t="shared" si="149"/>
        <v>10</v>
      </c>
      <c r="C771">
        <f t="shared" si="150"/>
        <v>2</v>
      </c>
      <c r="D771">
        <f t="shared" si="151"/>
        <v>2</v>
      </c>
      <c r="E771" t="str">
        <f t="shared" si="152"/>
        <v>OFF</v>
      </c>
      <c r="F771" s="13">
        <f t="shared" si="154"/>
        <v>43375</v>
      </c>
      <c r="G771" s="14" t="str">
        <f t="shared" si="153"/>
        <v>Avg of 4 NM Projects</v>
      </c>
      <c r="H771" s="15">
        <f t="shared" si="155"/>
        <v>24</v>
      </c>
      <c r="I771" s="93">
        <v>-0.26</v>
      </c>
      <c r="J771">
        <f t="shared" si="143"/>
        <v>-1.4606741573033708E-3</v>
      </c>
      <c r="K771" s="4">
        <v>39.71</v>
      </c>
      <c r="L771" s="4">
        <v>27.28</v>
      </c>
      <c r="M771" s="16">
        <f t="shared" si="144"/>
        <v>-7.0928000000000007E-3</v>
      </c>
      <c r="N771">
        <f t="shared" si="145"/>
        <v>0</v>
      </c>
      <c r="O771">
        <f t="shared" si="146"/>
        <v>0</v>
      </c>
      <c r="P771" s="63">
        <f t="shared" si="147"/>
        <v>0</v>
      </c>
    </row>
    <row r="772" spans="1:18" x14ac:dyDescent="0.3">
      <c r="A772">
        <f t="shared" si="148"/>
        <v>2018</v>
      </c>
      <c r="B772">
        <f t="shared" si="149"/>
        <v>10</v>
      </c>
      <c r="C772">
        <f t="shared" si="150"/>
        <v>3</v>
      </c>
      <c r="D772">
        <f t="shared" si="151"/>
        <v>3</v>
      </c>
      <c r="E772" t="str">
        <f t="shared" si="152"/>
        <v>OFF</v>
      </c>
      <c r="F772" s="13">
        <f t="shared" si="154"/>
        <v>43376</v>
      </c>
      <c r="G772" s="14" t="str">
        <f t="shared" si="153"/>
        <v>Avg of 4 NM Projects</v>
      </c>
      <c r="H772" s="15">
        <f t="shared" si="155"/>
        <v>1</v>
      </c>
      <c r="I772" s="93">
        <v>-0.26</v>
      </c>
      <c r="J772">
        <f t="shared" ref="J772:J835" si="156">+I772/$I$1</f>
        <v>-1.4606741573033708E-3</v>
      </c>
      <c r="K772" s="4">
        <v>34.31</v>
      </c>
      <c r="L772" s="4">
        <v>28.44</v>
      </c>
      <c r="M772" s="16">
        <f t="shared" ref="M772:M835" si="157">+L772*I772/1000</f>
        <v>-7.3944000000000006E-3</v>
      </c>
      <c r="N772">
        <f t="shared" ref="N772:N835" si="158">+IF(I772=0,1,0)</f>
        <v>0</v>
      </c>
      <c r="O772">
        <f t="shared" ref="O772:O835" si="159">+IF(I772&gt;=0.5*$I$1,1,0)</f>
        <v>0</v>
      </c>
      <c r="P772" s="63">
        <f t="shared" ref="P772:P835" si="160">+IF(I772&gt;MAX(I$3652:I$5859),1,0)</f>
        <v>0</v>
      </c>
      <c r="Q772" s="34"/>
      <c r="R772" s="34"/>
    </row>
    <row r="773" spans="1:18" x14ac:dyDescent="0.3">
      <c r="A773">
        <f t="shared" ref="A773:A836" si="161">YEAR(F773)</f>
        <v>2018</v>
      </c>
      <c r="B773">
        <f t="shared" ref="B773:B836" si="162">+MONTH(F773)</f>
        <v>10</v>
      </c>
      <c r="C773">
        <f t="shared" ref="C773:C836" si="163">+DAY(F773)</f>
        <v>3</v>
      </c>
      <c r="D773">
        <f t="shared" ref="D773:D836" si="164">WEEKDAY(C773)</f>
        <v>3</v>
      </c>
      <c r="E773" t="str">
        <f t="shared" ref="E773:E836" si="165">IF(OR(D773=1,D773=7,H773=1,H773=2,H773=3,H773=4,H773=5,H773=6,H773=7,H773=24),"OFF","ON")</f>
        <v>OFF</v>
      </c>
      <c r="F773" s="13">
        <f t="shared" si="154"/>
        <v>43376</v>
      </c>
      <c r="G773" s="14" t="str">
        <f t="shared" si="153"/>
        <v>Avg of 4 NM Projects</v>
      </c>
      <c r="H773" s="15">
        <f t="shared" si="155"/>
        <v>2</v>
      </c>
      <c r="I773" s="93">
        <v>0</v>
      </c>
      <c r="J773">
        <f t="shared" si="156"/>
        <v>0</v>
      </c>
      <c r="K773" s="4">
        <v>32.17</v>
      </c>
      <c r="L773" s="4">
        <v>28.35</v>
      </c>
      <c r="M773" s="16">
        <f t="shared" si="157"/>
        <v>0</v>
      </c>
      <c r="N773">
        <f t="shared" si="158"/>
        <v>1</v>
      </c>
      <c r="O773">
        <f t="shared" si="159"/>
        <v>0</v>
      </c>
      <c r="P773" s="63">
        <f t="shared" si="160"/>
        <v>0</v>
      </c>
    </row>
    <row r="774" spans="1:18" x14ac:dyDescent="0.3">
      <c r="A774">
        <f t="shared" si="161"/>
        <v>2018</v>
      </c>
      <c r="B774">
        <f t="shared" si="162"/>
        <v>10</v>
      </c>
      <c r="C774">
        <f t="shared" si="163"/>
        <v>3</v>
      </c>
      <c r="D774">
        <f t="shared" si="164"/>
        <v>3</v>
      </c>
      <c r="E774" t="str">
        <f t="shared" si="165"/>
        <v>OFF</v>
      </c>
      <c r="F774" s="13">
        <f t="shared" si="154"/>
        <v>43376</v>
      </c>
      <c r="G774" s="14" t="str">
        <f t="shared" ref="G774:G837" si="166">+G773</f>
        <v>Avg of 4 NM Projects</v>
      </c>
      <c r="H774" s="15">
        <f t="shared" si="155"/>
        <v>3</v>
      </c>
      <c r="I774" s="93">
        <v>0</v>
      </c>
      <c r="J774">
        <f t="shared" si="156"/>
        <v>0</v>
      </c>
      <c r="K774" s="4">
        <v>31.07</v>
      </c>
      <c r="L774" s="4">
        <v>26.39</v>
      </c>
      <c r="M774" s="16">
        <f t="shared" si="157"/>
        <v>0</v>
      </c>
      <c r="N774">
        <f t="shared" si="158"/>
        <v>1</v>
      </c>
      <c r="O774">
        <f t="shared" si="159"/>
        <v>0</v>
      </c>
      <c r="P774" s="63">
        <f t="shared" si="160"/>
        <v>0</v>
      </c>
    </row>
    <row r="775" spans="1:18" x14ac:dyDescent="0.3">
      <c r="A775">
        <f t="shared" si="161"/>
        <v>2018</v>
      </c>
      <c r="B775">
        <f t="shared" si="162"/>
        <v>10</v>
      </c>
      <c r="C775">
        <f t="shared" si="163"/>
        <v>3</v>
      </c>
      <c r="D775">
        <f t="shared" si="164"/>
        <v>3</v>
      </c>
      <c r="E775" t="str">
        <f t="shared" si="165"/>
        <v>OFF</v>
      </c>
      <c r="F775" s="13">
        <f t="shared" si="154"/>
        <v>43376</v>
      </c>
      <c r="G775" s="14" t="str">
        <f t="shared" si="166"/>
        <v>Avg of 4 NM Projects</v>
      </c>
      <c r="H775" s="15">
        <f t="shared" si="155"/>
        <v>4</v>
      </c>
      <c r="I775" s="93">
        <v>0</v>
      </c>
      <c r="J775">
        <f t="shared" si="156"/>
        <v>0</v>
      </c>
      <c r="K775" s="4">
        <v>30.51</v>
      </c>
      <c r="L775" s="4">
        <v>25.98</v>
      </c>
      <c r="M775" s="16">
        <f t="shared" si="157"/>
        <v>0</v>
      </c>
      <c r="N775">
        <f t="shared" si="158"/>
        <v>1</v>
      </c>
      <c r="O775">
        <f t="shared" si="159"/>
        <v>0</v>
      </c>
      <c r="P775" s="63">
        <f t="shared" si="160"/>
        <v>0</v>
      </c>
    </row>
    <row r="776" spans="1:18" x14ac:dyDescent="0.3">
      <c r="A776">
        <f t="shared" si="161"/>
        <v>2018</v>
      </c>
      <c r="B776">
        <f t="shared" si="162"/>
        <v>10</v>
      </c>
      <c r="C776">
        <f t="shared" si="163"/>
        <v>3</v>
      </c>
      <c r="D776">
        <f t="shared" si="164"/>
        <v>3</v>
      </c>
      <c r="E776" t="str">
        <f t="shared" si="165"/>
        <v>OFF</v>
      </c>
      <c r="F776" s="13">
        <f t="shared" si="154"/>
        <v>43376</v>
      </c>
      <c r="G776" s="14" t="str">
        <f t="shared" si="166"/>
        <v>Avg of 4 NM Projects</v>
      </c>
      <c r="H776" s="15">
        <f t="shared" si="155"/>
        <v>5</v>
      </c>
      <c r="I776" s="93">
        <v>0</v>
      </c>
      <c r="J776">
        <f t="shared" si="156"/>
        <v>0</v>
      </c>
      <c r="K776" s="4">
        <v>30.52</v>
      </c>
      <c r="L776" s="4">
        <v>25.11</v>
      </c>
      <c r="M776" s="16">
        <f t="shared" si="157"/>
        <v>0</v>
      </c>
      <c r="N776">
        <f t="shared" si="158"/>
        <v>1</v>
      </c>
      <c r="O776">
        <f t="shared" si="159"/>
        <v>0</v>
      </c>
      <c r="P776" s="63">
        <f t="shared" si="160"/>
        <v>0</v>
      </c>
    </row>
    <row r="777" spans="1:18" x14ac:dyDescent="0.3">
      <c r="A777">
        <f t="shared" si="161"/>
        <v>2018</v>
      </c>
      <c r="B777">
        <f t="shared" si="162"/>
        <v>10</v>
      </c>
      <c r="C777">
        <f t="shared" si="163"/>
        <v>3</v>
      </c>
      <c r="D777">
        <f t="shared" si="164"/>
        <v>3</v>
      </c>
      <c r="E777" t="str">
        <f t="shared" si="165"/>
        <v>OFF</v>
      </c>
      <c r="F777" s="13">
        <f t="shared" si="154"/>
        <v>43376</v>
      </c>
      <c r="G777" s="14" t="str">
        <f t="shared" si="166"/>
        <v>Avg of 4 NM Projects</v>
      </c>
      <c r="H777" s="15">
        <f t="shared" si="155"/>
        <v>6</v>
      </c>
      <c r="I777" s="93">
        <v>0</v>
      </c>
      <c r="J777">
        <f t="shared" si="156"/>
        <v>0</v>
      </c>
      <c r="K777" s="4">
        <v>38.58</v>
      </c>
      <c r="L777" s="4">
        <v>23.9</v>
      </c>
      <c r="M777" s="16">
        <f t="shared" si="157"/>
        <v>0</v>
      </c>
      <c r="N777">
        <f t="shared" si="158"/>
        <v>1</v>
      </c>
      <c r="O777">
        <f t="shared" si="159"/>
        <v>0</v>
      </c>
      <c r="P777" s="63">
        <f t="shared" si="160"/>
        <v>0</v>
      </c>
    </row>
    <row r="778" spans="1:18" x14ac:dyDescent="0.3">
      <c r="A778">
        <f t="shared" si="161"/>
        <v>2018</v>
      </c>
      <c r="B778">
        <f t="shared" si="162"/>
        <v>10</v>
      </c>
      <c r="C778">
        <f t="shared" si="163"/>
        <v>3</v>
      </c>
      <c r="D778">
        <f t="shared" si="164"/>
        <v>3</v>
      </c>
      <c r="E778" t="str">
        <f t="shared" si="165"/>
        <v>OFF</v>
      </c>
      <c r="F778" s="13">
        <f t="shared" si="154"/>
        <v>43376</v>
      </c>
      <c r="G778" s="14" t="str">
        <f t="shared" si="166"/>
        <v>Avg of 4 NM Projects</v>
      </c>
      <c r="H778" s="15">
        <f t="shared" si="155"/>
        <v>7</v>
      </c>
      <c r="I778" s="93">
        <v>-0.39</v>
      </c>
      <c r="J778">
        <f t="shared" si="156"/>
        <v>-2.1910112359550564E-3</v>
      </c>
      <c r="K778" s="4">
        <v>49.52</v>
      </c>
      <c r="L778" s="4">
        <v>8.16</v>
      </c>
      <c r="M778" s="16">
        <f t="shared" si="157"/>
        <v>-3.1824000000000002E-3</v>
      </c>
      <c r="N778">
        <f t="shared" si="158"/>
        <v>0</v>
      </c>
      <c r="O778">
        <f t="shared" si="159"/>
        <v>0</v>
      </c>
      <c r="P778" s="63">
        <f t="shared" si="160"/>
        <v>0</v>
      </c>
    </row>
    <row r="779" spans="1:18" x14ac:dyDescent="0.3">
      <c r="A779">
        <f t="shared" si="161"/>
        <v>2018</v>
      </c>
      <c r="B779">
        <f t="shared" si="162"/>
        <v>10</v>
      </c>
      <c r="C779">
        <f t="shared" si="163"/>
        <v>3</v>
      </c>
      <c r="D779">
        <f t="shared" si="164"/>
        <v>3</v>
      </c>
      <c r="E779" t="str">
        <f t="shared" si="165"/>
        <v>ON</v>
      </c>
      <c r="F779" s="13">
        <f t="shared" si="154"/>
        <v>43376</v>
      </c>
      <c r="G779" s="14" t="str">
        <f t="shared" si="166"/>
        <v>Avg of 4 NM Projects</v>
      </c>
      <c r="H779" s="15">
        <f t="shared" si="155"/>
        <v>8</v>
      </c>
      <c r="I779" s="93">
        <v>6.4050000000000002</v>
      </c>
      <c r="J779">
        <f t="shared" si="156"/>
        <v>3.5983146067415733E-2</v>
      </c>
      <c r="K779" s="4">
        <v>52.73</v>
      </c>
      <c r="L779" s="4">
        <v>28.83</v>
      </c>
      <c r="M779" s="16">
        <f t="shared" si="157"/>
        <v>0.18465614999999999</v>
      </c>
      <c r="N779">
        <f t="shared" si="158"/>
        <v>0</v>
      </c>
      <c r="O779">
        <f t="shared" si="159"/>
        <v>0</v>
      </c>
      <c r="P779" s="63">
        <f t="shared" si="160"/>
        <v>0</v>
      </c>
    </row>
    <row r="780" spans="1:18" x14ac:dyDescent="0.3">
      <c r="A780">
        <f t="shared" si="161"/>
        <v>2018</v>
      </c>
      <c r="B780">
        <f t="shared" si="162"/>
        <v>10</v>
      </c>
      <c r="C780">
        <f t="shared" si="163"/>
        <v>3</v>
      </c>
      <c r="D780">
        <f t="shared" si="164"/>
        <v>3</v>
      </c>
      <c r="E780" t="str">
        <f t="shared" si="165"/>
        <v>ON</v>
      </c>
      <c r="F780" s="13">
        <f t="shared" si="154"/>
        <v>43376</v>
      </c>
      <c r="G780" s="14" t="str">
        <f t="shared" si="166"/>
        <v>Avg of 4 NM Projects</v>
      </c>
      <c r="H780" s="15">
        <f t="shared" si="155"/>
        <v>9</v>
      </c>
      <c r="I780" s="93">
        <v>31.484999999999996</v>
      </c>
      <c r="J780">
        <f t="shared" si="156"/>
        <v>0.17688202247191009</v>
      </c>
      <c r="K780" s="4">
        <v>53.32</v>
      </c>
      <c r="L780" s="4">
        <v>29.79</v>
      </c>
      <c r="M780" s="16">
        <f t="shared" si="157"/>
        <v>0.9379381499999998</v>
      </c>
      <c r="N780">
        <f t="shared" si="158"/>
        <v>0</v>
      </c>
      <c r="O780">
        <f t="shared" si="159"/>
        <v>0</v>
      </c>
      <c r="P780" s="63">
        <f t="shared" si="160"/>
        <v>0</v>
      </c>
    </row>
    <row r="781" spans="1:18" x14ac:dyDescent="0.3">
      <c r="A781">
        <f t="shared" si="161"/>
        <v>2018</v>
      </c>
      <c r="B781">
        <f t="shared" si="162"/>
        <v>10</v>
      </c>
      <c r="C781">
        <f t="shared" si="163"/>
        <v>3</v>
      </c>
      <c r="D781">
        <f t="shared" si="164"/>
        <v>3</v>
      </c>
      <c r="E781" t="str">
        <f t="shared" si="165"/>
        <v>ON</v>
      </c>
      <c r="F781" s="13">
        <f t="shared" si="154"/>
        <v>43376</v>
      </c>
      <c r="G781" s="14" t="str">
        <f t="shared" si="166"/>
        <v>Avg of 4 NM Projects</v>
      </c>
      <c r="H781" s="15">
        <f t="shared" si="155"/>
        <v>10</v>
      </c>
      <c r="I781" s="93">
        <v>57.094999999999999</v>
      </c>
      <c r="J781">
        <f t="shared" si="156"/>
        <v>0.32075842696629214</v>
      </c>
      <c r="K781" s="4">
        <v>49.81</v>
      </c>
      <c r="L781" s="4">
        <v>30.46</v>
      </c>
      <c r="M781" s="16">
        <f t="shared" si="157"/>
        <v>1.7391137000000001</v>
      </c>
      <c r="N781">
        <f t="shared" si="158"/>
        <v>0</v>
      </c>
      <c r="O781">
        <f t="shared" si="159"/>
        <v>0</v>
      </c>
      <c r="P781" s="63">
        <f t="shared" si="160"/>
        <v>0</v>
      </c>
    </row>
    <row r="782" spans="1:18" x14ac:dyDescent="0.3">
      <c r="A782">
        <f t="shared" si="161"/>
        <v>2018</v>
      </c>
      <c r="B782">
        <f t="shared" si="162"/>
        <v>10</v>
      </c>
      <c r="C782">
        <f t="shared" si="163"/>
        <v>3</v>
      </c>
      <c r="D782">
        <f t="shared" si="164"/>
        <v>3</v>
      </c>
      <c r="E782" t="str">
        <f t="shared" si="165"/>
        <v>ON</v>
      </c>
      <c r="F782" s="13">
        <f t="shared" si="154"/>
        <v>43376</v>
      </c>
      <c r="G782" s="14" t="str">
        <f t="shared" si="166"/>
        <v>Avg of 4 NM Projects</v>
      </c>
      <c r="H782" s="15">
        <f t="shared" si="155"/>
        <v>11</v>
      </c>
      <c r="I782" s="93">
        <v>74.240000000000009</v>
      </c>
      <c r="J782">
        <f t="shared" si="156"/>
        <v>0.41707865168539332</v>
      </c>
      <c r="K782" s="4">
        <v>47.91</v>
      </c>
      <c r="L782" s="4">
        <v>33.08</v>
      </c>
      <c r="M782" s="16">
        <f t="shared" si="157"/>
        <v>2.4558592000000004</v>
      </c>
      <c r="N782">
        <f t="shared" si="158"/>
        <v>0</v>
      </c>
      <c r="O782">
        <f t="shared" si="159"/>
        <v>0</v>
      </c>
      <c r="P782" s="63">
        <f t="shared" si="160"/>
        <v>0</v>
      </c>
    </row>
    <row r="783" spans="1:18" x14ac:dyDescent="0.3">
      <c r="A783">
        <f t="shared" si="161"/>
        <v>2018</v>
      </c>
      <c r="B783">
        <f t="shared" si="162"/>
        <v>10</v>
      </c>
      <c r="C783">
        <f t="shared" si="163"/>
        <v>3</v>
      </c>
      <c r="D783">
        <f t="shared" si="164"/>
        <v>3</v>
      </c>
      <c r="E783" t="str">
        <f t="shared" si="165"/>
        <v>ON</v>
      </c>
      <c r="F783" s="13">
        <f t="shared" si="154"/>
        <v>43376</v>
      </c>
      <c r="G783" s="14" t="str">
        <f t="shared" si="166"/>
        <v>Avg of 4 NM Projects</v>
      </c>
      <c r="H783" s="15">
        <f t="shared" si="155"/>
        <v>12</v>
      </c>
      <c r="I783" s="93">
        <v>83.84</v>
      </c>
      <c r="J783">
        <f t="shared" si="156"/>
        <v>0.47101123595505617</v>
      </c>
      <c r="K783" s="4">
        <v>48.23</v>
      </c>
      <c r="L783" s="4">
        <v>34.200000000000003</v>
      </c>
      <c r="M783" s="16">
        <f t="shared" si="157"/>
        <v>2.8673280000000005</v>
      </c>
      <c r="N783">
        <f t="shared" si="158"/>
        <v>0</v>
      </c>
      <c r="O783">
        <f t="shared" si="159"/>
        <v>0</v>
      </c>
      <c r="P783" s="63">
        <f t="shared" si="160"/>
        <v>0</v>
      </c>
    </row>
    <row r="784" spans="1:18" x14ac:dyDescent="0.3">
      <c r="A784">
        <f t="shared" si="161"/>
        <v>2018</v>
      </c>
      <c r="B784">
        <f t="shared" si="162"/>
        <v>10</v>
      </c>
      <c r="C784">
        <f t="shared" si="163"/>
        <v>3</v>
      </c>
      <c r="D784">
        <f t="shared" si="164"/>
        <v>3</v>
      </c>
      <c r="E784" t="str">
        <f t="shared" si="165"/>
        <v>ON</v>
      </c>
      <c r="F784" s="13">
        <f t="shared" si="154"/>
        <v>43376</v>
      </c>
      <c r="G784" s="14" t="str">
        <f t="shared" si="166"/>
        <v>Avg of 4 NM Projects</v>
      </c>
      <c r="H784" s="15">
        <f t="shared" si="155"/>
        <v>13</v>
      </c>
      <c r="I784" s="93">
        <v>90.37</v>
      </c>
      <c r="J784">
        <f t="shared" si="156"/>
        <v>0.50769662921348313</v>
      </c>
      <c r="K784" s="4">
        <v>45.02</v>
      </c>
      <c r="L784" s="4">
        <v>32.83</v>
      </c>
      <c r="M784" s="16">
        <f t="shared" si="157"/>
        <v>2.9668470999999998</v>
      </c>
      <c r="N784">
        <f t="shared" si="158"/>
        <v>0</v>
      </c>
      <c r="O784">
        <f t="shared" si="159"/>
        <v>1</v>
      </c>
      <c r="P784" s="63">
        <f t="shared" si="160"/>
        <v>0</v>
      </c>
    </row>
    <row r="785" spans="1:18" x14ac:dyDescent="0.3">
      <c r="A785">
        <f t="shared" si="161"/>
        <v>2018</v>
      </c>
      <c r="B785">
        <f t="shared" si="162"/>
        <v>10</v>
      </c>
      <c r="C785">
        <f t="shared" si="163"/>
        <v>3</v>
      </c>
      <c r="D785">
        <f t="shared" si="164"/>
        <v>3</v>
      </c>
      <c r="E785" t="str">
        <f t="shared" si="165"/>
        <v>ON</v>
      </c>
      <c r="F785" s="13">
        <f t="shared" si="154"/>
        <v>43376</v>
      </c>
      <c r="G785" s="14" t="str">
        <f t="shared" si="166"/>
        <v>Avg of 4 NM Projects</v>
      </c>
      <c r="H785" s="15">
        <f t="shared" si="155"/>
        <v>14</v>
      </c>
      <c r="I785" s="93">
        <v>87.300000000000011</v>
      </c>
      <c r="J785">
        <f t="shared" si="156"/>
        <v>0.49044943820224723</v>
      </c>
      <c r="K785" s="4">
        <v>48.49</v>
      </c>
      <c r="L785" s="4">
        <v>30.91</v>
      </c>
      <c r="M785" s="16">
        <f t="shared" si="157"/>
        <v>2.6984430000000001</v>
      </c>
      <c r="N785">
        <f t="shared" si="158"/>
        <v>0</v>
      </c>
      <c r="O785">
        <f t="shared" si="159"/>
        <v>0</v>
      </c>
      <c r="P785" s="63">
        <f t="shared" si="160"/>
        <v>0</v>
      </c>
    </row>
    <row r="786" spans="1:18" x14ac:dyDescent="0.3">
      <c r="A786">
        <f t="shared" si="161"/>
        <v>2018</v>
      </c>
      <c r="B786">
        <f t="shared" si="162"/>
        <v>10</v>
      </c>
      <c r="C786">
        <f t="shared" si="163"/>
        <v>3</v>
      </c>
      <c r="D786">
        <f t="shared" si="164"/>
        <v>3</v>
      </c>
      <c r="E786" t="str">
        <f t="shared" si="165"/>
        <v>ON</v>
      </c>
      <c r="F786" s="13">
        <f t="shared" si="154"/>
        <v>43376</v>
      </c>
      <c r="G786" s="14" t="str">
        <f t="shared" si="166"/>
        <v>Avg of 4 NM Projects</v>
      </c>
      <c r="H786" s="15">
        <f t="shared" si="155"/>
        <v>15</v>
      </c>
      <c r="I786" s="93">
        <v>75.265000000000001</v>
      </c>
      <c r="J786">
        <f t="shared" si="156"/>
        <v>0.42283707865168541</v>
      </c>
      <c r="K786" s="4">
        <v>49.57</v>
      </c>
      <c r="L786" s="4">
        <v>31.87</v>
      </c>
      <c r="M786" s="16">
        <f t="shared" si="157"/>
        <v>2.3986955499999998</v>
      </c>
      <c r="N786">
        <f t="shared" si="158"/>
        <v>0</v>
      </c>
      <c r="O786">
        <f t="shared" si="159"/>
        <v>0</v>
      </c>
      <c r="P786" s="63">
        <f t="shared" si="160"/>
        <v>0</v>
      </c>
    </row>
    <row r="787" spans="1:18" x14ac:dyDescent="0.3">
      <c r="A787">
        <f t="shared" si="161"/>
        <v>2018</v>
      </c>
      <c r="B787">
        <f t="shared" si="162"/>
        <v>10</v>
      </c>
      <c r="C787">
        <f t="shared" si="163"/>
        <v>3</v>
      </c>
      <c r="D787">
        <f t="shared" si="164"/>
        <v>3</v>
      </c>
      <c r="E787" t="str">
        <f t="shared" si="165"/>
        <v>ON</v>
      </c>
      <c r="F787" s="13">
        <f t="shared" si="154"/>
        <v>43376</v>
      </c>
      <c r="G787" s="14" t="str">
        <f t="shared" si="166"/>
        <v>Avg of 4 NM Projects</v>
      </c>
      <c r="H787" s="15">
        <f t="shared" si="155"/>
        <v>16</v>
      </c>
      <c r="I787" s="93">
        <v>57.6</v>
      </c>
      <c r="J787">
        <f t="shared" si="156"/>
        <v>0.32359550561797756</v>
      </c>
      <c r="K787" s="4">
        <v>50.69</v>
      </c>
      <c r="L787" s="4">
        <v>35.229999999999997</v>
      </c>
      <c r="M787" s="16">
        <f t="shared" si="157"/>
        <v>2.0292479999999999</v>
      </c>
      <c r="N787">
        <f t="shared" si="158"/>
        <v>0</v>
      </c>
      <c r="O787">
        <f t="shared" si="159"/>
        <v>0</v>
      </c>
      <c r="P787" s="63">
        <f t="shared" si="160"/>
        <v>0</v>
      </c>
    </row>
    <row r="788" spans="1:18" x14ac:dyDescent="0.3">
      <c r="A788">
        <f t="shared" si="161"/>
        <v>2018</v>
      </c>
      <c r="B788">
        <f t="shared" si="162"/>
        <v>10</v>
      </c>
      <c r="C788">
        <f t="shared" si="163"/>
        <v>3</v>
      </c>
      <c r="D788">
        <f t="shared" si="164"/>
        <v>3</v>
      </c>
      <c r="E788" t="str">
        <f t="shared" si="165"/>
        <v>ON</v>
      </c>
      <c r="F788" s="13">
        <f t="shared" si="154"/>
        <v>43376</v>
      </c>
      <c r="G788" s="14" t="str">
        <f t="shared" si="166"/>
        <v>Avg of 4 NM Projects</v>
      </c>
      <c r="H788" s="15">
        <f t="shared" si="155"/>
        <v>17</v>
      </c>
      <c r="I788" s="93">
        <v>34.18</v>
      </c>
      <c r="J788">
        <f t="shared" si="156"/>
        <v>0.19202247191011235</v>
      </c>
      <c r="K788" s="4">
        <v>54.66</v>
      </c>
      <c r="L788" s="4">
        <v>33.68</v>
      </c>
      <c r="M788" s="16">
        <f t="shared" si="157"/>
        <v>1.1511823999999999</v>
      </c>
      <c r="N788">
        <f t="shared" si="158"/>
        <v>0</v>
      </c>
      <c r="O788">
        <f t="shared" si="159"/>
        <v>0</v>
      </c>
      <c r="P788" s="63">
        <f t="shared" si="160"/>
        <v>0</v>
      </c>
    </row>
    <row r="789" spans="1:18" x14ac:dyDescent="0.3">
      <c r="A789">
        <f t="shared" si="161"/>
        <v>2018</v>
      </c>
      <c r="B789">
        <f t="shared" si="162"/>
        <v>10</v>
      </c>
      <c r="C789">
        <f t="shared" si="163"/>
        <v>3</v>
      </c>
      <c r="D789">
        <f t="shared" si="164"/>
        <v>3</v>
      </c>
      <c r="E789" t="str">
        <f t="shared" si="165"/>
        <v>ON</v>
      </c>
      <c r="F789" s="13">
        <f t="shared" si="154"/>
        <v>43376</v>
      </c>
      <c r="G789" s="14" t="str">
        <f t="shared" si="166"/>
        <v>Avg of 4 NM Projects</v>
      </c>
      <c r="H789" s="15">
        <f t="shared" si="155"/>
        <v>18</v>
      </c>
      <c r="I789" s="93">
        <v>11.524999999999999</v>
      </c>
      <c r="J789">
        <f t="shared" si="156"/>
        <v>6.4747191011235952E-2</v>
      </c>
      <c r="K789" s="4">
        <v>54.46</v>
      </c>
      <c r="L789" s="4">
        <v>35.159999999999997</v>
      </c>
      <c r="M789" s="16">
        <f t="shared" si="157"/>
        <v>0.40521899999999994</v>
      </c>
      <c r="N789">
        <f t="shared" si="158"/>
        <v>0</v>
      </c>
      <c r="O789">
        <f t="shared" si="159"/>
        <v>0</v>
      </c>
      <c r="P789" s="63">
        <f t="shared" si="160"/>
        <v>0</v>
      </c>
    </row>
    <row r="790" spans="1:18" x14ac:dyDescent="0.3">
      <c r="A790">
        <f t="shared" si="161"/>
        <v>2018</v>
      </c>
      <c r="B790">
        <f t="shared" si="162"/>
        <v>10</v>
      </c>
      <c r="C790">
        <f t="shared" si="163"/>
        <v>3</v>
      </c>
      <c r="D790">
        <f t="shared" si="164"/>
        <v>3</v>
      </c>
      <c r="E790" t="str">
        <f t="shared" si="165"/>
        <v>ON</v>
      </c>
      <c r="F790" s="13">
        <f t="shared" si="154"/>
        <v>43376</v>
      </c>
      <c r="G790" s="14" t="str">
        <f t="shared" si="166"/>
        <v>Avg of 4 NM Projects</v>
      </c>
      <c r="H790" s="15">
        <f t="shared" si="155"/>
        <v>19</v>
      </c>
      <c r="I790" s="93">
        <v>0.26</v>
      </c>
      <c r="J790">
        <f t="shared" si="156"/>
        <v>1.4606741573033708E-3</v>
      </c>
      <c r="K790" s="4">
        <v>59.21</v>
      </c>
      <c r="L790" s="4">
        <v>35.93</v>
      </c>
      <c r="M790" s="16">
        <f t="shared" si="157"/>
        <v>9.3418000000000008E-3</v>
      </c>
      <c r="N790">
        <f t="shared" si="158"/>
        <v>0</v>
      </c>
      <c r="O790">
        <f t="shared" si="159"/>
        <v>0</v>
      </c>
      <c r="P790" s="63">
        <f t="shared" si="160"/>
        <v>0</v>
      </c>
    </row>
    <row r="791" spans="1:18" x14ac:dyDescent="0.3">
      <c r="A791">
        <f t="shared" si="161"/>
        <v>2018</v>
      </c>
      <c r="B791">
        <f t="shared" si="162"/>
        <v>10</v>
      </c>
      <c r="C791">
        <f t="shared" si="163"/>
        <v>3</v>
      </c>
      <c r="D791">
        <f t="shared" si="164"/>
        <v>3</v>
      </c>
      <c r="E791" t="str">
        <f t="shared" si="165"/>
        <v>ON</v>
      </c>
      <c r="F791" s="13">
        <f t="shared" si="154"/>
        <v>43376</v>
      </c>
      <c r="G791" s="14" t="str">
        <f t="shared" si="166"/>
        <v>Avg of 4 NM Projects</v>
      </c>
      <c r="H791" s="15">
        <f t="shared" si="155"/>
        <v>20</v>
      </c>
      <c r="I791" s="93">
        <v>-0.26</v>
      </c>
      <c r="J791">
        <f t="shared" si="156"/>
        <v>-1.4606741573033708E-3</v>
      </c>
      <c r="K791" s="4">
        <v>62.14</v>
      </c>
      <c r="L791" s="4">
        <v>37.619999999999997</v>
      </c>
      <c r="M791" s="16">
        <f t="shared" si="157"/>
        <v>-9.7812000000000003E-3</v>
      </c>
      <c r="N791">
        <f t="shared" si="158"/>
        <v>0</v>
      </c>
      <c r="O791">
        <f t="shared" si="159"/>
        <v>0</v>
      </c>
      <c r="P791" s="63">
        <f t="shared" si="160"/>
        <v>0</v>
      </c>
    </row>
    <row r="792" spans="1:18" x14ac:dyDescent="0.3">
      <c r="A792">
        <f t="shared" si="161"/>
        <v>2018</v>
      </c>
      <c r="B792">
        <f t="shared" si="162"/>
        <v>10</v>
      </c>
      <c r="C792">
        <f t="shared" si="163"/>
        <v>3</v>
      </c>
      <c r="D792">
        <f t="shared" si="164"/>
        <v>3</v>
      </c>
      <c r="E792" t="str">
        <f t="shared" si="165"/>
        <v>ON</v>
      </c>
      <c r="F792" s="13">
        <f t="shared" si="154"/>
        <v>43376</v>
      </c>
      <c r="G792" s="14" t="str">
        <f t="shared" si="166"/>
        <v>Avg of 4 NM Projects</v>
      </c>
      <c r="H792" s="15">
        <f t="shared" si="155"/>
        <v>21</v>
      </c>
      <c r="I792" s="93">
        <v>-0.13</v>
      </c>
      <c r="J792">
        <f t="shared" si="156"/>
        <v>-7.3033707865168538E-4</v>
      </c>
      <c r="K792" s="4">
        <v>45.52</v>
      </c>
      <c r="L792" s="4">
        <v>34.74</v>
      </c>
      <c r="M792" s="16">
        <f t="shared" si="157"/>
        <v>-4.5162000000000006E-3</v>
      </c>
      <c r="N792">
        <f t="shared" si="158"/>
        <v>0</v>
      </c>
      <c r="O792">
        <f t="shared" si="159"/>
        <v>0</v>
      </c>
      <c r="P792" s="63">
        <f t="shared" si="160"/>
        <v>0</v>
      </c>
    </row>
    <row r="793" spans="1:18" x14ac:dyDescent="0.3">
      <c r="A793">
        <f t="shared" si="161"/>
        <v>2018</v>
      </c>
      <c r="B793">
        <f t="shared" si="162"/>
        <v>10</v>
      </c>
      <c r="C793">
        <f t="shared" si="163"/>
        <v>3</v>
      </c>
      <c r="D793">
        <f t="shared" si="164"/>
        <v>3</v>
      </c>
      <c r="E793" t="str">
        <f t="shared" si="165"/>
        <v>ON</v>
      </c>
      <c r="F793" s="13">
        <f t="shared" si="154"/>
        <v>43376</v>
      </c>
      <c r="G793" s="14" t="str">
        <f t="shared" si="166"/>
        <v>Avg of 4 NM Projects</v>
      </c>
      <c r="H793" s="15">
        <f t="shared" si="155"/>
        <v>22</v>
      </c>
      <c r="I793" s="93">
        <v>0</v>
      </c>
      <c r="J793">
        <f t="shared" si="156"/>
        <v>0</v>
      </c>
      <c r="K793" s="4">
        <v>43.01</v>
      </c>
      <c r="L793" s="4">
        <v>33.58</v>
      </c>
      <c r="M793" s="16">
        <f t="shared" si="157"/>
        <v>0</v>
      </c>
      <c r="N793">
        <f t="shared" si="158"/>
        <v>1</v>
      </c>
      <c r="O793">
        <f t="shared" si="159"/>
        <v>0</v>
      </c>
      <c r="P793" s="63">
        <f t="shared" si="160"/>
        <v>0</v>
      </c>
    </row>
    <row r="794" spans="1:18" x14ac:dyDescent="0.3">
      <c r="A794">
        <f t="shared" si="161"/>
        <v>2018</v>
      </c>
      <c r="B794">
        <f t="shared" si="162"/>
        <v>10</v>
      </c>
      <c r="C794">
        <f t="shared" si="163"/>
        <v>3</v>
      </c>
      <c r="D794">
        <f t="shared" si="164"/>
        <v>3</v>
      </c>
      <c r="E794" t="str">
        <f t="shared" si="165"/>
        <v>ON</v>
      </c>
      <c r="F794" s="13">
        <f t="shared" si="154"/>
        <v>43376</v>
      </c>
      <c r="G794" s="14" t="str">
        <f t="shared" si="166"/>
        <v>Avg of 4 NM Projects</v>
      </c>
      <c r="H794" s="15">
        <f t="shared" si="155"/>
        <v>23</v>
      </c>
      <c r="I794" s="93">
        <v>0</v>
      </c>
      <c r="J794">
        <f t="shared" si="156"/>
        <v>0</v>
      </c>
      <c r="K794" s="4">
        <v>37.75</v>
      </c>
      <c r="L794" s="4">
        <v>26.88</v>
      </c>
      <c r="M794" s="16">
        <f t="shared" si="157"/>
        <v>0</v>
      </c>
      <c r="N794">
        <f t="shared" si="158"/>
        <v>1</v>
      </c>
      <c r="O794">
        <f t="shared" si="159"/>
        <v>0</v>
      </c>
      <c r="P794" s="63">
        <f t="shared" si="160"/>
        <v>0</v>
      </c>
    </row>
    <row r="795" spans="1:18" x14ac:dyDescent="0.3">
      <c r="A795">
        <f t="shared" si="161"/>
        <v>2018</v>
      </c>
      <c r="B795">
        <f t="shared" si="162"/>
        <v>10</v>
      </c>
      <c r="C795">
        <f t="shared" si="163"/>
        <v>3</v>
      </c>
      <c r="D795">
        <f t="shared" si="164"/>
        <v>3</v>
      </c>
      <c r="E795" t="str">
        <f t="shared" si="165"/>
        <v>OFF</v>
      </c>
      <c r="F795" s="13">
        <f t="shared" si="154"/>
        <v>43376</v>
      </c>
      <c r="G795" s="14" t="str">
        <f t="shared" si="166"/>
        <v>Avg of 4 NM Projects</v>
      </c>
      <c r="H795" s="15">
        <f t="shared" si="155"/>
        <v>24</v>
      </c>
      <c r="I795" s="93">
        <v>-0.13</v>
      </c>
      <c r="J795">
        <f t="shared" si="156"/>
        <v>-7.3033707865168538E-4</v>
      </c>
      <c r="K795" s="4">
        <v>37.979999999999997</v>
      </c>
      <c r="L795" s="4">
        <v>25.55</v>
      </c>
      <c r="M795" s="16">
        <f t="shared" si="157"/>
        <v>-3.3215000000000002E-3</v>
      </c>
      <c r="N795">
        <f t="shared" si="158"/>
        <v>0</v>
      </c>
      <c r="O795">
        <f t="shared" si="159"/>
        <v>0</v>
      </c>
      <c r="P795" s="63">
        <f t="shared" si="160"/>
        <v>0</v>
      </c>
    </row>
    <row r="796" spans="1:18" x14ac:dyDescent="0.3">
      <c r="A796">
        <f t="shared" si="161"/>
        <v>2018</v>
      </c>
      <c r="B796">
        <f t="shared" si="162"/>
        <v>10</v>
      </c>
      <c r="C796">
        <f t="shared" si="163"/>
        <v>4</v>
      </c>
      <c r="D796">
        <f t="shared" si="164"/>
        <v>4</v>
      </c>
      <c r="E796" t="str">
        <f t="shared" si="165"/>
        <v>OFF</v>
      </c>
      <c r="F796" s="13">
        <f t="shared" si="154"/>
        <v>43377</v>
      </c>
      <c r="G796" s="14" t="str">
        <f t="shared" si="166"/>
        <v>Avg of 4 NM Projects</v>
      </c>
      <c r="H796" s="15">
        <f t="shared" si="155"/>
        <v>1</v>
      </c>
      <c r="I796" s="93">
        <v>0</v>
      </c>
      <c r="J796">
        <f t="shared" si="156"/>
        <v>0</v>
      </c>
      <c r="K796" s="4">
        <v>29.69</v>
      </c>
      <c r="L796" s="4">
        <v>24.81</v>
      </c>
      <c r="M796" s="16">
        <f t="shared" si="157"/>
        <v>0</v>
      </c>
      <c r="N796">
        <f t="shared" si="158"/>
        <v>1</v>
      </c>
      <c r="O796">
        <f t="shared" si="159"/>
        <v>0</v>
      </c>
      <c r="P796" s="63">
        <f t="shared" si="160"/>
        <v>0</v>
      </c>
      <c r="Q796" s="34"/>
      <c r="R796" s="34"/>
    </row>
    <row r="797" spans="1:18" x14ac:dyDescent="0.3">
      <c r="A797">
        <f t="shared" si="161"/>
        <v>2018</v>
      </c>
      <c r="B797">
        <f t="shared" si="162"/>
        <v>10</v>
      </c>
      <c r="C797">
        <f t="shared" si="163"/>
        <v>4</v>
      </c>
      <c r="D797">
        <f t="shared" si="164"/>
        <v>4</v>
      </c>
      <c r="E797" t="str">
        <f t="shared" si="165"/>
        <v>OFF</v>
      </c>
      <c r="F797" s="13">
        <f t="shared" ref="F797:F860" si="167">+F773+1</f>
        <v>43377</v>
      </c>
      <c r="G797" s="14" t="str">
        <f t="shared" si="166"/>
        <v>Avg of 4 NM Projects</v>
      </c>
      <c r="H797" s="15">
        <f t="shared" ref="H797:H860" si="168">H773</f>
        <v>2</v>
      </c>
      <c r="I797" s="93">
        <v>-0.13</v>
      </c>
      <c r="J797">
        <f t="shared" si="156"/>
        <v>-7.3033707865168538E-4</v>
      </c>
      <c r="K797" s="4">
        <v>28.06</v>
      </c>
      <c r="L797" s="4">
        <v>24.37</v>
      </c>
      <c r="M797" s="16">
        <f t="shared" si="157"/>
        <v>-3.1681000000000005E-3</v>
      </c>
      <c r="N797">
        <f t="shared" si="158"/>
        <v>0</v>
      </c>
      <c r="O797">
        <f t="shared" si="159"/>
        <v>0</v>
      </c>
      <c r="P797" s="63">
        <f t="shared" si="160"/>
        <v>0</v>
      </c>
    </row>
    <row r="798" spans="1:18" x14ac:dyDescent="0.3">
      <c r="A798">
        <f t="shared" si="161"/>
        <v>2018</v>
      </c>
      <c r="B798">
        <f t="shared" si="162"/>
        <v>10</v>
      </c>
      <c r="C798">
        <f t="shared" si="163"/>
        <v>4</v>
      </c>
      <c r="D798">
        <f t="shared" si="164"/>
        <v>4</v>
      </c>
      <c r="E798" t="str">
        <f t="shared" si="165"/>
        <v>OFF</v>
      </c>
      <c r="F798" s="13">
        <f t="shared" si="167"/>
        <v>43377</v>
      </c>
      <c r="G798" s="14" t="str">
        <f t="shared" si="166"/>
        <v>Avg of 4 NM Projects</v>
      </c>
      <c r="H798" s="15">
        <f t="shared" si="168"/>
        <v>3</v>
      </c>
      <c r="I798" s="93">
        <v>-0.13</v>
      </c>
      <c r="J798">
        <f t="shared" si="156"/>
        <v>-7.3033707865168538E-4</v>
      </c>
      <c r="K798" s="4">
        <v>25.94</v>
      </c>
      <c r="L798" s="4">
        <v>22.91</v>
      </c>
      <c r="M798" s="16">
        <f t="shared" si="157"/>
        <v>-2.9783000000000001E-3</v>
      </c>
      <c r="N798">
        <f t="shared" si="158"/>
        <v>0</v>
      </c>
      <c r="O798">
        <f t="shared" si="159"/>
        <v>0</v>
      </c>
      <c r="P798" s="63">
        <f t="shared" si="160"/>
        <v>0</v>
      </c>
    </row>
    <row r="799" spans="1:18" x14ac:dyDescent="0.3">
      <c r="A799">
        <f t="shared" si="161"/>
        <v>2018</v>
      </c>
      <c r="B799">
        <f t="shared" si="162"/>
        <v>10</v>
      </c>
      <c r="C799">
        <f t="shared" si="163"/>
        <v>4</v>
      </c>
      <c r="D799">
        <f t="shared" si="164"/>
        <v>4</v>
      </c>
      <c r="E799" t="str">
        <f t="shared" si="165"/>
        <v>OFF</v>
      </c>
      <c r="F799" s="13">
        <f t="shared" si="167"/>
        <v>43377</v>
      </c>
      <c r="G799" s="14" t="str">
        <f t="shared" si="166"/>
        <v>Avg of 4 NM Projects</v>
      </c>
      <c r="H799" s="15">
        <f t="shared" si="168"/>
        <v>4</v>
      </c>
      <c r="I799" s="93">
        <v>0</v>
      </c>
      <c r="J799">
        <f t="shared" si="156"/>
        <v>0</v>
      </c>
      <c r="K799" s="4">
        <v>25.75</v>
      </c>
      <c r="L799" s="4">
        <v>22.49</v>
      </c>
      <c r="M799" s="16">
        <f t="shared" si="157"/>
        <v>0</v>
      </c>
      <c r="N799">
        <f t="shared" si="158"/>
        <v>1</v>
      </c>
      <c r="O799">
        <f t="shared" si="159"/>
        <v>0</v>
      </c>
      <c r="P799" s="63">
        <f t="shared" si="160"/>
        <v>0</v>
      </c>
    </row>
    <row r="800" spans="1:18" x14ac:dyDescent="0.3">
      <c r="A800">
        <f t="shared" si="161"/>
        <v>2018</v>
      </c>
      <c r="B800">
        <f t="shared" si="162"/>
        <v>10</v>
      </c>
      <c r="C800">
        <f t="shared" si="163"/>
        <v>4</v>
      </c>
      <c r="D800">
        <f t="shared" si="164"/>
        <v>4</v>
      </c>
      <c r="E800" t="str">
        <f t="shared" si="165"/>
        <v>OFF</v>
      </c>
      <c r="F800" s="13">
        <f t="shared" si="167"/>
        <v>43377</v>
      </c>
      <c r="G800" s="14" t="str">
        <f t="shared" si="166"/>
        <v>Avg of 4 NM Projects</v>
      </c>
      <c r="H800" s="15">
        <f t="shared" si="168"/>
        <v>5</v>
      </c>
      <c r="I800" s="93">
        <v>0</v>
      </c>
      <c r="J800">
        <f t="shared" si="156"/>
        <v>0</v>
      </c>
      <c r="K800" s="4">
        <v>27.09</v>
      </c>
      <c r="L800" s="4">
        <v>22.57</v>
      </c>
      <c r="M800" s="16">
        <f t="shared" si="157"/>
        <v>0</v>
      </c>
      <c r="N800">
        <f t="shared" si="158"/>
        <v>1</v>
      </c>
      <c r="O800">
        <f t="shared" si="159"/>
        <v>0</v>
      </c>
      <c r="P800" s="63">
        <f t="shared" si="160"/>
        <v>0</v>
      </c>
    </row>
    <row r="801" spans="1:16" x14ac:dyDescent="0.3">
      <c r="A801">
        <f t="shared" si="161"/>
        <v>2018</v>
      </c>
      <c r="B801">
        <f t="shared" si="162"/>
        <v>10</v>
      </c>
      <c r="C801">
        <f t="shared" si="163"/>
        <v>4</v>
      </c>
      <c r="D801">
        <f t="shared" si="164"/>
        <v>4</v>
      </c>
      <c r="E801" t="str">
        <f t="shared" si="165"/>
        <v>OFF</v>
      </c>
      <c r="F801" s="13">
        <f t="shared" si="167"/>
        <v>43377</v>
      </c>
      <c r="G801" s="14" t="str">
        <f t="shared" si="166"/>
        <v>Avg of 4 NM Projects</v>
      </c>
      <c r="H801" s="15">
        <f t="shared" si="168"/>
        <v>6</v>
      </c>
      <c r="I801" s="93">
        <v>0</v>
      </c>
      <c r="J801">
        <f t="shared" si="156"/>
        <v>0</v>
      </c>
      <c r="K801" s="4">
        <v>29.74</v>
      </c>
      <c r="L801" s="4">
        <v>21.85</v>
      </c>
      <c r="M801" s="16">
        <f t="shared" si="157"/>
        <v>0</v>
      </c>
      <c r="N801">
        <f t="shared" si="158"/>
        <v>1</v>
      </c>
      <c r="O801">
        <f t="shared" si="159"/>
        <v>0</v>
      </c>
      <c r="P801" s="63">
        <f t="shared" si="160"/>
        <v>0</v>
      </c>
    </row>
    <row r="802" spans="1:16" x14ac:dyDescent="0.3">
      <c r="A802">
        <f t="shared" si="161"/>
        <v>2018</v>
      </c>
      <c r="B802">
        <f t="shared" si="162"/>
        <v>10</v>
      </c>
      <c r="C802">
        <f t="shared" si="163"/>
        <v>4</v>
      </c>
      <c r="D802">
        <f t="shared" si="164"/>
        <v>4</v>
      </c>
      <c r="E802" t="str">
        <f t="shared" si="165"/>
        <v>OFF</v>
      </c>
      <c r="F802" s="13">
        <f t="shared" si="167"/>
        <v>43377</v>
      </c>
      <c r="G802" s="14" t="str">
        <f t="shared" si="166"/>
        <v>Avg of 4 NM Projects</v>
      </c>
      <c r="H802" s="15">
        <f t="shared" si="168"/>
        <v>7</v>
      </c>
      <c r="I802" s="93">
        <v>-0.65</v>
      </c>
      <c r="J802">
        <f t="shared" si="156"/>
        <v>-3.6516853932584271E-3</v>
      </c>
      <c r="K802" s="4">
        <v>42.71</v>
      </c>
      <c r="L802" s="4">
        <v>31.86</v>
      </c>
      <c r="M802" s="16">
        <f t="shared" si="157"/>
        <v>-2.0708999999999998E-2</v>
      </c>
      <c r="N802">
        <f t="shared" si="158"/>
        <v>0</v>
      </c>
      <c r="O802">
        <f t="shared" si="159"/>
        <v>0</v>
      </c>
      <c r="P802" s="63">
        <f t="shared" si="160"/>
        <v>0</v>
      </c>
    </row>
    <row r="803" spans="1:16" x14ac:dyDescent="0.3">
      <c r="A803">
        <f t="shared" si="161"/>
        <v>2018</v>
      </c>
      <c r="B803">
        <f t="shared" si="162"/>
        <v>10</v>
      </c>
      <c r="C803">
        <f t="shared" si="163"/>
        <v>4</v>
      </c>
      <c r="D803">
        <f t="shared" si="164"/>
        <v>4</v>
      </c>
      <c r="E803" t="str">
        <f t="shared" si="165"/>
        <v>ON</v>
      </c>
      <c r="F803" s="13">
        <f t="shared" si="167"/>
        <v>43377</v>
      </c>
      <c r="G803" s="14" t="str">
        <f t="shared" si="166"/>
        <v>Avg of 4 NM Projects</v>
      </c>
      <c r="H803" s="15">
        <f t="shared" si="168"/>
        <v>8</v>
      </c>
      <c r="I803" s="93">
        <v>8.58</v>
      </c>
      <c r="J803">
        <f t="shared" si="156"/>
        <v>4.8202247191011238E-2</v>
      </c>
      <c r="K803" s="4">
        <v>47.25</v>
      </c>
      <c r="L803" s="4">
        <v>32.78</v>
      </c>
      <c r="M803" s="16">
        <f t="shared" si="157"/>
        <v>0.28125240000000001</v>
      </c>
      <c r="N803">
        <f t="shared" si="158"/>
        <v>0</v>
      </c>
      <c r="O803">
        <f t="shared" si="159"/>
        <v>0</v>
      </c>
      <c r="P803" s="63">
        <f t="shared" si="160"/>
        <v>0</v>
      </c>
    </row>
    <row r="804" spans="1:16" x14ac:dyDescent="0.3">
      <c r="A804">
        <f t="shared" si="161"/>
        <v>2018</v>
      </c>
      <c r="B804">
        <f t="shared" si="162"/>
        <v>10</v>
      </c>
      <c r="C804">
        <f t="shared" si="163"/>
        <v>4</v>
      </c>
      <c r="D804">
        <f t="shared" si="164"/>
        <v>4</v>
      </c>
      <c r="E804" t="str">
        <f t="shared" si="165"/>
        <v>ON</v>
      </c>
      <c r="F804" s="13">
        <f t="shared" si="167"/>
        <v>43377</v>
      </c>
      <c r="G804" s="14" t="str">
        <f t="shared" si="166"/>
        <v>Avg of 4 NM Projects</v>
      </c>
      <c r="H804" s="15">
        <f t="shared" si="168"/>
        <v>9</v>
      </c>
      <c r="I804" s="93">
        <v>22.909999999999997</v>
      </c>
      <c r="J804">
        <f t="shared" si="156"/>
        <v>0.1287078651685393</v>
      </c>
      <c r="K804" s="4">
        <v>41.48</v>
      </c>
      <c r="L804" s="4">
        <v>32.82</v>
      </c>
      <c r="M804" s="16">
        <f t="shared" si="157"/>
        <v>0.75190619999999986</v>
      </c>
      <c r="N804">
        <f t="shared" si="158"/>
        <v>0</v>
      </c>
      <c r="O804">
        <f t="shared" si="159"/>
        <v>0</v>
      </c>
      <c r="P804" s="63">
        <f t="shared" si="160"/>
        <v>0</v>
      </c>
    </row>
    <row r="805" spans="1:16" x14ac:dyDescent="0.3">
      <c r="A805">
        <f t="shared" si="161"/>
        <v>2018</v>
      </c>
      <c r="B805">
        <f t="shared" si="162"/>
        <v>10</v>
      </c>
      <c r="C805">
        <f t="shared" si="163"/>
        <v>4</v>
      </c>
      <c r="D805">
        <f t="shared" si="164"/>
        <v>4</v>
      </c>
      <c r="E805" t="str">
        <f t="shared" si="165"/>
        <v>ON</v>
      </c>
      <c r="F805" s="13">
        <f t="shared" si="167"/>
        <v>43377</v>
      </c>
      <c r="G805" s="14" t="str">
        <f t="shared" si="166"/>
        <v>Avg of 4 NM Projects</v>
      </c>
      <c r="H805" s="15">
        <f t="shared" si="168"/>
        <v>10</v>
      </c>
      <c r="I805" s="93">
        <v>43.645000000000003</v>
      </c>
      <c r="J805">
        <f t="shared" si="156"/>
        <v>0.24519662921348317</v>
      </c>
      <c r="K805" s="4">
        <v>39.909999999999997</v>
      </c>
      <c r="L805" s="4">
        <v>35.82</v>
      </c>
      <c r="M805" s="16">
        <f t="shared" si="157"/>
        <v>1.5633639000000001</v>
      </c>
      <c r="N805">
        <f t="shared" si="158"/>
        <v>0</v>
      </c>
      <c r="O805">
        <f t="shared" si="159"/>
        <v>0</v>
      </c>
      <c r="P805" s="63">
        <f t="shared" si="160"/>
        <v>0</v>
      </c>
    </row>
    <row r="806" spans="1:16" x14ac:dyDescent="0.3">
      <c r="A806">
        <f t="shared" si="161"/>
        <v>2018</v>
      </c>
      <c r="B806">
        <f t="shared" si="162"/>
        <v>10</v>
      </c>
      <c r="C806">
        <f t="shared" si="163"/>
        <v>4</v>
      </c>
      <c r="D806">
        <f t="shared" si="164"/>
        <v>4</v>
      </c>
      <c r="E806" t="str">
        <f t="shared" si="165"/>
        <v>ON</v>
      </c>
      <c r="F806" s="13">
        <f t="shared" si="167"/>
        <v>43377</v>
      </c>
      <c r="G806" s="14" t="str">
        <f t="shared" si="166"/>
        <v>Avg of 4 NM Projects</v>
      </c>
      <c r="H806" s="15">
        <f t="shared" si="168"/>
        <v>11</v>
      </c>
      <c r="I806" s="93">
        <v>52.354999999999997</v>
      </c>
      <c r="J806">
        <f t="shared" si="156"/>
        <v>0.29412921348314602</v>
      </c>
      <c r="K806" s="4">
        <v>38.64</v>
      </c>
      <c r="L806" s="4">
        <v>39.43</v>
      </c>
      <c r="M806" s="16">
        <f t="shared" si="157"/>
        <v>2.0643576499999998</v>
      </c>
      <c r="N806">
        <f t="shared" si="158"/>
        <v>0</v>
      </c>
      <c r="O806">
        <f t="shared" si="159"/>
        <v>0</v>
      </c>
      <c r="P806" s="63">
        <f t="shared" si="160"/>
        <v>0</v>
      </c>
    </row>
    <row r="807" spans="1:16" x14ac:dyDescent="0.3">
      <c r="A807">
        <f t="shared" si="161"/>
        <v>2018</v>
      </c>
      <c r="B807">
        <f t="shared" si="162"/>
        <v>10</v>
      </c>
      <c r="C807">
        <f t="shared" si="163"/>
        <v>4</v>
      </c>
      <c r="D807">
        <f t="shared" si="164"/>
        <v>4</v>
      </c>
      <c r="E807" t="str">
        <f t="shared" si="165"/>
        <v>ON</v>
      </c>
      <c r="F807" s="13">
        <f t="shared" si="167"/>
        <v>43377</v>
      </c>
      <c r="G807" s="14" t="str">
        <f t="shared" si="166"/>
        <v>Avg of 4 NM Projects</v>
      </c>
      <c r="H807" s="15">
        <f t="shared" si="168"/>
        <v>12</v>
      </c>
      <c r="I807" s="93">
        <v>56.835000000000008</v>
      </c>
      <c r="J807">
        <f t="shared" si="156"/>
        <v>0.31929775280898881</v>
      </c>
      <c r="K807" s="4">
        <v>38.96</v>
      </c>
      <c r="L807" s="4">
        <v>36.409999999999997</v>
      </c>
      <c r="M807" s="16">
        <f t="shared" si="157"/>
        <v>2.06936235</v>
      </c>
      <c r="N807">
        <f t="shared" si="158"/>
        <v>0</v>
      </c>
      <c r="O807">
        <f t="shared" si="159"/>
        <v>0</v>
      </c>
      <c r="P807" s="63">
        <f t="shared" si="160"/>
        <v>0</v>
      </c>
    </row>
    <row r="808" spans="1:16" x14ac:dyDescent="0.3">
      <c r="A808">
        <f t="shared" si="161"/>
        <v>2018</v>
      </c>
      <c r="B808">
        <f t="shared" si="162"/>
        <v>10</v>
      </c>
      <c r="C808">
        <f t="shared" si="163"/>
        <v>4</v>
      </c>
      <c r="D808">
        <f t="shared" si="164"/>
        <v>4</v>
      </c>
      <c r="E808" t="str">
        <f t="shared" si="165"/>
        <v>ON</v>
      </c>
      <c r="F808" s="13">
        <f t="shared" si="167"/>
        <v>43377</v>
      </c>
      <c r="G808" s="14" t="str">
        <f t="shared" si="166"/>
        <v>Avg of 4 NM Projects</v>
      </c>
      <c r="H808" s="15">
        <f t="shared" si="168"/>
        <v>13</v>
      </c>
      <c r="I808" s="93">
        <v>86.015000000000001</v>
      </c>
      <c r="J808">
        <f t="shared" si="156"/>
        <v>0.48323033707865171</v>
      </c>
      <c r="K808" s="4">
        <v>39.340000000000003</v>
      </c>
      <c r="L808" s="4">
        <v>31.27</v>
      </c>
      <c r="M808" s="16">
        <f t="shared" si="157"/>
        <v>2.6896890500000001</v>
      </c>
      <c r="N808">
        <f t="shared" si="158"/>
        <v>0</v>
      </c>
      <c r="O808">
        <f t="shared" si="159"/>
        <v>0</v>
      </c>
      <c r="P808" s="63">
        <f t="shared" si="160"/>
        <v>0</v>
      </c>
    </row>
    <row r="809" spans="1:16" x14ac:dyDescent="0.3">
      <c r="A809">
        <f t="shared" si="161"/>
        <v>2018</v>
      </c>
      <c r="B809">
        <f t="shared" si="162"/>
        <v>10</v>
      </c>
      <c r="C809">
        <f t="shared" si="163"/>
        <v>4</v>
      </c>
      <c r="D809">
        <f t="shared" si="164"/>
        <v>4</v>
      </c>
      <c r="E809" t="str">
        <f t="shared" si="165"/>
        <v>ON</v>
      </c>
      <c r="F809" s="13">
        <f t="shared" si="167"/>
        <v>43377</v>
      </c>
      <c r="G809" s="14" t="str">
        <f t="shared" si="166"/>
        <v>Avg of 4 NM Projects</v>
      </c>
      <c r="H809" s="15">
        <f t="shared" si="168"/>
        <v>14</v>
      </c>
      <c r="I809" s="93">
        <v>71.424999999999997</v>
      </c>
      <c r="J809">
        <f t="shared" si="156"/>
        <v>0.40126404494382023</v>
      </c>
      <c r="K809" s="4">
        <v>43.59</v>
      </c>
      <c r="L809" s="4">
        <v>34.57</v>
      </c>
      <c r="M809" s="16">
        <f t="shared" si="157"/>
        <v>2.4691622499999997</v>
      </c>
      <c r="N809">
        <f t="shared" si="158"/>
        <v>0</v>
      </c>
      <c r="O809">
        <f t="shared" si="159"/>
        <v>0</v>
      </c>
      <c r="P809" s="63">
        <f t="shared" si="160"/>
        <v>0</v>
      </c>
    </row>
    <row r="810" spans="1:16" x14ac:dyDescent="0.3">
      <c r="A810">
        <f t="shared" si="161"/>
        <v>2018</v>
      </c>
      <c r="B810">
        <f t="shared" si="162"/>
        <v>10</v>
      </c>
      <c r="C810">
        <f t="shared" si="163"/>
        <v>4</v>
      </c>
      <c r="D810">
        <f t="shared" si="164"/>
        <v>4</v>
      </c>
      <c r="E810" t="str">
        <f t="shared" si="165"/>
        <v>ON</v>
      </c>
      <c r="F810" s="13">
        <f t="shared" si="167"/>
        <v>43377</v>
      </c>
      <c r="G810" s="14" t="str">
        <f t="shared" si="166"/>
        <v>Avg of 4 NM Projects</v>
      </c>
      <c r="H810" s="15">
        <f t="shared" si="168"/>
        <v>15</v>
      </c>
      <c r="I810" s="93">
        <v>48.634999999999998</v>
      </c>
      <c r="J810">
        <f t="shared" si="156"/>
        <v>0.27323033707865169</v>
      </c>
      <c r="K810" s="4">
        <v>44.84</v>
      </c>
      <c r="L810" s="4">
        <v>39</v>
      </c>
      <c r="M810" s="16">
        <f t="shared" si="157"/>
        <v>1.8967649999999998</v>
      </c>
      <c r="N810">
        <f t="shared" si="158"/>
        <v>0</v>
      </c>
      <c r="O810">
        <f t="shared" si="159"/>
        <v>0</v>
      </c>
      <c r="P810" s="63">
        <f t="shared" si="160"/>
        <v>0</v>
      </c>
    </row>
    <row r="811" spans="1:16" x14ac:dyDescent="0.3">
      <c r="A811">
        <f t="shared" si="161"/>
        <v>2018</v>
      </c>
      <c r="B811">
        <f t="shared" si="162"/>
        <v>10</v>
      </c>
      <c r="C811">
        <f t="shared" si="163"/>
        <v>4</v>
      </c>
      <c r="D811">
        <f t="shared" si="164"/>
        <v>4</v>
      </c>
      <c r="E811" t="str">
        <f t="shared" si="165"/>
        <v>ON</v>
      </c>
      <c r="F811" s="13">
        <f t="shared" si="167"/>
        <v>43377</v>
      </c>
      <c r="G811" s="14" t="str">
        <f t="shared" si="166"/>
        <v>Avg of 4 NM Projects</v>
      </c>
      <c r="H811" s="15">
        <f t="shared" si="168"/>
        <v>16</v>
      </c>
      <c r="I811" s="93">
        <v>38.655000000000001</v>
      </c>
      <c r="J811">
        <f t="shared" si="156"/>
        <v>0.21716292134831461</v>
      </c>
      <c r="K811" s="4">
        <v>48.05</v>
      </c>
      <c r="L811" s="4">
        <v>39.880000000000003</v>
      </c>
      <c r="M811" s="16">
        <f t="shared" si="157"/>
        <v>1.5415614</v>
      </c>
      <c r="N811">
        <f t="shared" si="158"/>
        <v>0</v>
      </c>
      <c r="O811">
        <f t="shared" si="159"/>
        <v>0</v>
      </c>
      <c r="P811" s="63">
        <f t="shared" si="160"/>
        <v>0</v>
      </c>
    </row>
    <row r="812" spans="1:16" x14ac:dyDescent="0.3">
      <c r="A812">
        <f t="shared" si="161"/>
        <v>2018</v>
      </c>
      <c r="B812">
        <f t="shared" si="162"/>
        <v>10</v>
      </c>
      <c r="C812">
        <f t="shared" si="163"/>
        <v>4</v>
      </c>
      <c r="D812">
        <f t="shared" si="164"/>
        <v>4</v>
      </c>
      <c r="E812" t="str">
        <f t="shared" si="165"/>
        <v>ON</v>
      </c>
      <c r="F812" s="13">
        <f t="shared" si="167"/>
        <v>43377</v>
      </c>
      <c r="G812" s="14" t="str">
        <f t="shared" si="166"/>
        <v>Avg of 4 NM Projects</v>
      </c>
      <c r="H812" s="15">
        <f t="shared" si="168"/>
        <v>17</v>
      </c>
      <c r="I812" s="93">
        <v>19.839999999999996</v>
      </c>
      <c r="J812">
        <f t="shared" si="156"/>
        <v>0.11146067415730335</v>
      </c>
      <c r="K812" s="4">
        <v>52.82</v>
      </c>
      <c r="L812" s="4">
        <v>35.15</v>
      </c>
      <c r="M812" s="16">
        <f t="shared" si="157"/>
        <v>0.69737599999999988</v>
      </c>
      <c r="N812">
        <f t="shared" si="158"/>
        <v>0</v>
      </c>
      <c r="O812">
        <f t="shared" si="159"/>
        <v>0</v>
      </c>
      <c r="P812" s="63">
        <f t="shared" si="160"/>
        <v>0</v>
      </c>
    </row>
    <row r="813" spans="1:16" x14ac:dyDescent="0.3">
      <c r="A813">
        <f t="shared" si="161"/>
        <v>2018</v>
      </c>
      <c r="B813">
        <f t="shared" si="162"/>
        <v>10</v>
      </c>
      <c r="C813">
        <f t="shared" si="163"/>
        <v>4</v>
      </c>
      <c r="D813">
        <f t="shared" si="164"/>
        <v>4</v>
      </c>
      <c r="E813" t="str">
        <f t="shared" si="165"/>
        <v>ON</v>
      </c>
      <c r="F813" s="13">
        <f t="shared" si="167"/>
        <v>43377</v>
      </c>
      <c r="G813" s="14" t="str">
        <f t="shared" si="166"/>
        <v>Avg of 4 NM Projects</v>
      </c>
      <c r="H813" s="15">
        <f t="shared" si="168"/>
        <v>18</v>
      </c>
      <c r="I813" s="93">
        <v>5.2450000000000001</v>
      </c>
      <c r="J813">
        <f t="shared" si="156"/>
        <v>2.946629213483146E-2</v>
      </c>
      <c r="K813" s="4">
        <v>54.88</v>
      </c>
      <c r="L813" s="4">
        <v>37.25</v>
      </c>
      <c r="M813" s="16">
        <f t="shared" si="157"/>
        <v>0.19537625</v>
      </c>
      <c r="N813">
        <f t="shared" si="158"/>
        <v>0</v>
      </c>
      <c r="O813">
        <f t="shared" si="159"/>
        <v>0</v>
      </c>
      <c r="P813" s="63">
        <f t="shared" si="160"/>
        <v>0</v>
      </c>
    </row>
    <row r="814" spans="1:16" x14ac:dyDescent="0.3">
      <c r="A814">
        <f t="shared" si="161"/>
        <v>2018</v>
      </c>
      <c r="B814">
        <f t="shared" si="162"/>
        <v>10</v>
      </c>
      <c r="C814">
        <f t="shared" si="163"/>
        <v>4</v>
      </c>
      <c r="D814">
        <f t="shared" si="164"/>
        <v>4</v>
      </c>
      <c r="E814" t="str">
        <f t="shared" si="165"/>
        <v>ON</v>
      </c>
      <c r="F814" s="13">
        <f t="shared" si="167"/>
        <v>43377</v>
      </c>
      <c r="G814" s="14" t="str">
        <f t="shared" si="166"/>
        <v>Avg of 4 NM Projects</v>
      </c>
      <c r="H814" s="15">
        <f t="shared" si="168"/>
        <v>19</v>
      </c>
      <c r="I814" s="93">
        <v>0</v>
      </c>
      <c r="J814">
        <f t="shared" si="156"/>
        <v>0</v>
      </c>
      <c r="K814" s="4">
        <v>67.06</v>
      </c>
      <c r="L814" s="4">
        <v>45.04</v>
      </c>
      <c r="M814" s="16">
        <f t="shared" si="157"/>
        <v>0</v>
      </c>
      <c r="N814">
        <f t="shared" si="158"/>
        <v>1</v>
      </c>
      <c r="O814">
        <f t="shared" si="159"/>
        <v>0</v>
      </c>
      <c r="P814" s="63">
        <f t="shared" si="160"/>
        <v>0</v>
      </c>
    </row>
    <row r="815" spans="1:16" x14ac:dyDescent="0.3">
      <c r="A815">
        <f t="shared" si="161"/>
        <v>2018</v>
      </c>
      <c r="B815">
        <f t="shared" si="162"/>
        <v>10</v>
      </c>
      <c r="C815">
        <f t="shared" si="163"/>
        <v>4</v>
      </c>
      <c r="D815">
        <f t="shared" si="164"/>
        <v>4</v>
      </c>
      <c r="E815" t="str">
        <f t="shared" si="165"/>
        <v>ON</v>
      </c>
      <c r="F815" s="13">
        <f t="shared" si="167"/>
        <v>43377</v>
      </c>
      <c r="G815" s="14" t="str">
        <f t="shared" si="166"/>
        <v>Avg of 4 NM Projects</v>
      </c>
      <c r="H815" s="15">
        <f t="shared" si="168"/>
        <v>20</v>
      </c>
      <c r="I815" s="93">
        <v>0</v>
      </c>
      <c r="J815">
        <f t="shared" si="156"/>
        <v>0</v>
      </c>
      <c r="K815" s="4">
        <v>65.59</v>
      </c>
      <c r="L815" s="4">
        <v>51.34</v>
      </c>
      <c r="M815" s="16">
        <f t="shared" si="157"/>
        <v>0</v>
      </c>
      <c r="N815">
        <f t="shared" si="158"/>
        <v>1</v>
      </c>
      <c r="O815">
        <f t="shared" si="159"/>
        <v>0</v>
      </c>
      <c r="P815" s="63">
        <f t="shared" si="160"/>
        <v>0</v>
      </c>
    </row>
    <row r="816" spans="1:16" x14ac:dyDescent="0.3">
      <c r="A816">
        <f t="shared" si="161"/>
        <v>2018</v>
      </c>
      <c r="B816">
        <f t="shared" si="162"/>
        <v>10</v>
      </c>
      <c r="C816">
        <f t="shared" si="163"/>
        <v>4</v>
      </c>
      <c r="D816">
        <f t="shared" si="164"/>
        <v>4</v>
      </c>
      <c r="E816" t="str">
        <f t="shared" si="165"/>
        <v>ON</v>
      </c>
      <c r="F816" s="13">
        <f t="shared" si="167"/>
        <v>43377</v>
      </c>
      <c r="G816" s="14" t="str">
        <f t="shared" si="166"/>
        <v>Avg of 4 NM Projects</v>
      </c>
      <c r="H816" s="15">
        <f t="shared" si="168"/>
        <v>21</v>
      </c>
      <c r="I816" s="93">
        <v>0</v>
      </c>
      <c r="J816">
        <f t="shared" si="156"/>
        <v>0</v>
      </c>
      <c r="K816" s="4">
        <v>52.65</v>
      </c>
      <c r="L816" s="4">
        <v>51.2</v>
      </c>
      <c r="M816" s="16">
        <f t="shared" si="157"/>
        <v>0</v>
      </c>
      <c r="N816">
        <f t="shared" si="158"/>
        <v>1</v>
      </c>
      <c r="O816">
        <f t="shared" si="159"/>
        <v>0</v>
      </c>
      <c r="P816" s="63">
        <f t="shared" si="160"/>
        <v>0</v>
      </c>
    </row>
    <row r="817" spans="1:18" x14ac:dyDescent="0.3">
      <c r="A817">
        <f t="shared" si="161"/>
        <v>2018</v>
      </c>
      <c r="B817">
        <f t="shared" si="162"/>
        <v>10</v>
      </c>
      <c r="C817">
        <f t="shared" si="163"/>
        <v>4</v>
      </c>
      <c r="D817">
        <f t="shared" si="164"/>
        <v>4</v>
      </c>
      <c r="E817" t="str">
        <f t="shared" si="165"/>
        <v>ON</v>
      </c>
      <c r="F817" s="13">
        <f t="shared" si="167"/>
        <v>43377</v>
      </c>
      <c r="G817" s="14" t="str">
        <f t="shared" si="166"/>
        <v>Avg of 4 NM Projects</v>
      </c>
      <c r="H817" s="15">
        <f t="shared" si="168"/>
        <v>22</v>
      </c>
      <c r="I817" s="93">
        <v>0</v>
      </c>
      <c r="J817">
        <f t="shared" si="156"/>
        <v>0</v>
      </c>
      <c r="K817" s="4">
        <v>43.6</v>
      </c>
      <c r="L817" s="4">
        <v>40.54</v>
      </c>
      <c r="M817" s="16">
        <f t="shared" si="157"/>
        <v>0</v>
      </c>
      <c r="N817">
        <f t="shared" si="158"/>
        <v>1</v>
      </c>
      <c r="O817">
        <f t="shared" si="159"/>
        <v>0</v>
      </c>
      <c r="P817" s="63">
        <f t="shared" si="160"/>
        <v>0</v>
      </c>
    </row>
    <row r="818" spans="1:18" x14ac:dyDescent="0.3">
      <c r="A818">
        <f t="shared" si="161"/>
        <v>2018</v>
      </c>
      <c r="B818">
        <f t="shared" si="162"/>
        <v>10</v>
      </c>
      <c r="C818">
        <f t="shared" si="163"/>
        <v>4</v>
      </c>
      <c r="D818">
        <f t="shared" si="164"/>
        <v>4</v>
      </c>
      <c r="E818" t="str">
        <f t="shared" si="165"/>
        <v>ON</v>
      </c>
      <c r="F818" s="13">
        <f t="shared" si="167"/>
        <v>43377</v>
      </c>
      <c r="G818" s="14" t="str">
        <f t="shared" si="166"/>
        <v>Avg of 4 NM Projects</v>
      </c>
      <c r="H818" s="15">
        <f t="shared" si="168"/>
        <v>23</v>
      </c>
      <c r="I818" s="93">
        <v>-0.13</v>
      </c>
      <c r="J818">
        <f t="shared" si="156"/>
        <v>-7.3033707865168538E-4</v>
      </c>
      <c r="K818" s="4">
        <v>34.75</v>
      </c>
      <c r="L818" s="4">
        <v>38.619999999999997</v>
      </c>
      <c r="M818" s="16">
        <f t="shared" si="157"/>
        <v>-5.0206000000000001E-3</v>
      </c>
      <c r="N818">
        <f t="shared" si="158"/>
        <v>0</v>
      </c>
      <c r="O818">
        <f t="shared" si="159"/>
        <v>0</v>
      </c>
      <c r="P818" s="63">
        <f t="shared" si="160"/>
        <v>0</v>
      </c>
    </row>
    <row r="819" spans="1:18" x14ac:dyDescent="0.3">
      <c r="A819">
        <f t="shared" si="161"/>
        <v>2018</v>
      </c>
      <c r="B819">
        <f t="shared" si="162"/>
        <v>10</v>
      </c>
      <c r="C819">
        <f t="shared" si="163"/>
        <v>4</v>
      </c>
      <c r="D819">
        <f t="shared" si="164"/>
        <v>4</v>
      </c>
      <c r="E819" t="str">
        <f t="shared" si="165"/>
        <v>OFF</v>
      </c>
      <c r="F819" s="13">
        <f t="shared" si="167"/>
        <v>43377</v>
      </c>
      <c r="G819" s="14" t="str">
        <f t="shared" si="166"/>
        <v>Avg of 4 NM Projects</v>
      </c>
      <c r="H819" s="15">
        <f t="shared" si="168"/>
        <v>24</v>
      </c>
      <c r="I819" s="93">
        <v>-0.26</v>
      </c>
      <c r="J819">
        <f t="shared" si="156"/>
        <v>-1.4606741573033708E-3</v>
      </c>
      <c r="K819" s="4">
        <v>35.9</v>
      </c>
      <c r="L819" s="4">
        <v>34.06</v>
      </c>
      <c r="M819" s="16">
        <f t="shared" si="157"/>
        <v>-8.8556000000000017E-3</v>
      </c>
      <c r="N819">
        <f t="shared" si="158"/>
        <v>0</v>
      </c>
      <c r="O819">
        <f t="shared" si="159"/>
        <v>0</v>
      </c>
      <c r="P819" s="63">
        <f t="shared" si="160"/>
        <v>0</v>
      </c>
    </row>
    <row r="820" spans="1:18" x14ac:dyDescent="0.3">
      <c r="A820">
        <f t="shared" si="161"/>
        <v>2018</v>
      </c>
      <c r="B820">
        <f t="shared" si="162"/>
        <v>10</v>
      </c>
      <c r="C820">
        <f t="shared" si="163"/>
        <v>5</v>
      </c>
      <c r="D820">
        <f t="shared" si="164"/>
        <v>5</v>
      </c>
      <c r="E820" t="str">
        <f t="shared" si="165"/>
        <v>OFF</v>
      </c>
      <c r="F820" s="13">
        <f t="shared" si="167"/>
        <v>43378</v>
      </c>
      <c r="G820" s="14" t="str">
        <f t="shared" si="166"/>
        <v>Avg of 4 NM Projects</v>
      </c>
      <c r="H820" s="15">
        <f t="shared" si="168"/>
        <v>1</v>
      </c>
      <c r="I820" s="93">
        <v>-0.13</v>
      </c>
      <c r="J820">
        <f t="shared" si="156"/>
        <v>-7.3033707865168538E-4</v>
      </c>
      <c r="K820" s="4">
        <v>27.97</v>
      </c>
      <c r="L820" s="4">
        <v>31.52</v>
      </c>
      <c r="M820" s="16">
        <f t="shared" si="157"/>
        <v>-4.0975999999999999E-3</v>
      </c>
      <c r="N820">
        <f t="shared" si="158"/>
        <v>0</v>
      </c>
      <c r="O820">
        <f t="shared" si="159"/>
        <v>0</v>
      </c>
      <c r="P820" s="63">
        <f t="shared" si="160"/>
        <v>0</v>
      </c>
      <c r="Q820" s="34"/>
      <c r="R820" s="34"/>
    </row>
    <row r="821" spans="1:18" x14ac:dyDescent="0.3">
      <c r="A821">
        <f t="shared" si="161"/>
        <v>2018</v>
      </c>
      <c r="B821">
        <f t="shared" si="162"/>
        <v>10</v>
      </c>
      <c r="C821">
        <f t="shared" si="163"/>
        <v>5</v>
      </c>
      <c r="D821">
        <f t="shared" si="164"/>
        <v>5</v>
      </c>
      <c r="E821" t="str">
        <f t="shared" si="165"/>
        <v>OFF</v>
      </c>
      <c r="F821" s="13">
        <f t="shared" si="167"/>
        <v>43378</v>
      </c>
      <c r="G821" s="14" t="str">
        <f t="shared" si="166"/>
        <v>Avg of 4 NM Projects</v>
      </c>
      <c r="H821" s="15">
        <f t="shared" si="168"/>
        <v>2</v>
      </c>
      <c r="I821" s="93">
        <v>0</v>
      </c>
      <c r="J821">
        <f t="shared" si="156"/>
        <v>0</v>
      </c>
      <c r="K821" s="4">
        <v>27.95</v>
      </c>
      <c r="L821" s="4">
        <v>28</v>
      </c>
      <c r="M821" s="16">
        <f t="shared" si="157"/>
        <v>0</v>
      </c>
      <c r="N821">
        <f t="shared" si="158"/>
        <v>1</v>
      </c>
      <c r="O821">
        <f t="shared" si="159"/>
        <v>0</v>
      </c>
      <c r="P821" s="63">
        <f t="shared" si="160"/>
        <v>0</v>
      </c>
    </row>
    <row r="822" spans="1:18" x14ac:dyDescent="0.3">
      <c r="A822">
        <f t="shared" si="161"/>
        <v>2018</v>
      </c>
      <c r="B822">
        <f t="shared" si="162"/>
        <v>10</v>
      </c>
      <c r="C822">
        <f t="shared" si="163"/>
        <v>5</v>
      </c>
      <c r="D822">
        <f t="shared" si="164"/>
        <v>5</v>
      </c>
      <c r="E822" t="str">
        <f t="shared" si="165"/>
        <v>OFF</v>
      </c>
      <c r="F822" s="13">
        <f t="shared" si="167"/>
        <v>43378</v>
      </c>
      <c r="G822" s="14" t="str">
        <f t="shared" si="166"/>
        <v>Avg of 4 NM Projects</v>
      </c>
      <c r="H822" s="15">
        <f t="shared" si="168"/>
        <v>3</v>
      </c>
      <c r="I822" s="93">
        <v>-0.26</v>
      </c>
      <c r="J822">
        <f t="shared" si="156"/>
        <v>-1.4606741573033708E-3</v>
      </c>
      <c r="K822" s="4">
        <v>25.55</v>
      </c>
      <c r="L822" s="4">
        <v>26.01</v>
      </c>
      <c r="M822" s="16">
        <f t="shared" si="157"/>
        <v>-6.7626000000000006E-3</v>
      </c>
      <c r="N822">
        <f t="shared" si="158"/>
        <v>0</v>
      </c>
      <c r="O822">
        <f t="shared" si="159"/>
        <v>0</v>
      </c>
      <c r="P822" s="63">
        <f t="shared" si="160"/>
        <v>0</v>
      </c>
    </row>
    <row r="823" spans="1:18" x14ac:dyDescent="0.3">
      <c r="A823">
        <f t="shared" si="161"/>
        <v>2018</v>
      </c>
      <c r="B823">
        <f t="shared" si="162"/>
        <v>10</v>
      </c>
      <c r="C823">
        <f t="shared" si="163"/>
        <v>5</v>
      </c>
      <c r="D823">
        <f t="shared" si="164"/>
        <v>5</v>
      </c>
      <c r="E823" t="str">
        <f t="shared" si="165"/>
        <v>OFF</v>
      </c>
      <c r="F823" s="13">
        <f t="shared" si="167"/>
        <v>43378</v>
      </c>
      <c r="G823" s="14" t="str">
        <f t="shared" si="166"/>
        <v>Avg of 4 NM Projects</v>
      </c>
      <c r="H823" s="15">
        <f t="shared" si="168"/>
        <v>4</v>
      </c>
      <c r="I823" s="93">
        <v>-0.13</v>
      </c>
      <c r="J823">
        <f t="shared" si="156"/>
        <v>-7.3033707865168538E-4</v>
      </c>
      <c r="K823" s="4">
        <v>25.38</v>
      </c>
      <c r="L823" s="4">
        <v>25.57</v>
      </c>
      <c r="M823" s="16">
        <f t="shared" si="157"/>
        <v>-3.3241E-3</v>
      </c>
      <c r="N823">
        <f t="shared" si="158"/>
        <v>0</v>
      </c>
      <c r="O823">
        <f t="shared" si="159"/>
        <v>0</v>
      </c>
      <c r="P823" s="63">
        <f t="shared" si="160"/>
        <v>0</v>
      </c>
    </row>
    <row r="824" spans="1:18" x14ac:dyDescent="0.3">
      <c r="A824">
        <f t="shared" si="161"/>
        <v>2018</v>
      </c>
      <c r="B824">
        <f t="shared" si="162"/>
        <v>10</v>
      </c>
      <c r="C824">
        <f t="shared" si="163"/>
        <v>5</v>
      </c>
      <c r="D824">
        <f t="shared" si="164"/>
        <v>5</v>
      </c>
      <c r="E824" t="str">
        <f t="shared" si="165"/>
        <v>OFF</v>
      </c>
      <c r="F824" s="13">
        <f t="shared" si="167"/>
        <v>43378</v>
      </c>
      <c r="G824" s="14" t="str">
        <f t="shared" si="166"/>
        <v>Avg of 4 NM Projects</v>
      </c>
      <c r="H824" s="15">
        <f t="shared" si="168"/>
        <v>5</v>
      </c>
      <c r="I824" s="93">
        <v>0</v>
      </c>
      <c r="J824">
        <f t="shared" si="156"/>
        <v>0</v>
      </c>
      <c r="K824" s="4">
        <v>25.43</v>
      </c>
      <c r="L824" s="4">
        <v>27.32</v>
      </c>
      <c r="M824" s="16">
        <f t="shared" si="157"/>
        <v>0</v>
      </c>
      <c r="N824">
        <f t="shared" si="158"/>
        <v>1</v>
      </c>
      <c r="O824">
        <f t="shared" si="159"/>
        <v>0</v>
      </c>
      <c r="P824" s="63">
        <f t="shared" si="160"/>
        <v>0</v>
      </c>
    </row>
    <row r="825" spans="1:18" x14ac:dyDescent="0.3">
      <c r="A825">
        <f t="shared" si="161"/>
        <v>2018</v>
      </c>
      <c r="B825">
        <f t="shared" si="162"/>
        <v>10</v>
      </c>
      <c r="C825">
        <f t="shared" si="163"/>
        <v>5</v>
      </c>
      <c r="D825">
        <f t="shared" si="164"/>
        <v>5</v>
      </c>
      <c r="E825" t="str">
        <f t="shared" si="165"/>
        <v>OFF</v>
      </c>
      <c r="F825" s="13">
        <f t="shared" si="167"/>
        <v>43378</v>
      </c>
      <c r="G825" s="14" t="str">
        <f t="shared" si="166"/>
        <v>Avg of 4 NM Projects</v>
      </c>
      <c r="H825" s="15">
        <f t="shared" si="168"/>
        <v>6</v>
      </c>
      <c r="I825" s="93">
        <v>-0.13</v>
      </c>
      <c r="J825">
        <f t="shared" si="156"/>
        <v>-7.3033707865168538E-4</v>
      </c>
      <c r="K825" s="4">
        <v>27.24</v>
      </c>
      <c r="L825" s="4">
        <v>35.43</v>
      </c>
      <c r="M825" s="16">
        <f t="shared" si="157"/>
        <v>-4.6059000000000004E-3</v>
      </c>
      <c r="N825">
        <f t="shared" si="158"/>
        <v>0</v>
      </c>
      <c r="O825">
        <f t="shared" si="159"/>
        <v>0</v>
      </c>
      <c r="P825" s="63">
        <f t="shared" si="160"/>
        <v>0</v>
      </c>
    </row>
    <row r="826" spans="1:18" x14ac:dyDescent="0.3">
      <c r="A826">
        <f t="shared" si="161"/>
        <v>2018</v>
      </c>
      <c r="B826">
        <f t="shared" si="162"/>
        <v>10</v>
      </c>
      <c r="C826">
        <f t="shared" si="163"/>
        <v>5</v>
      </c>
      <c r="D826">
        <f t="shared" si="164"/>
        <v>5</v>
      </c>
      <c r="E826" t="str">
        <f t="shared" si="165"/>
        <v>OFF</v>
      </c>
      <c r="F826" s="13">
        <f t="shared" si="167"/>
        <v>43378</v>
      </c>
      <c r="G826" s="14" t="str">
        <f t="shared" si="166"/>
        <v>Avg of 4 NM Projects</v>
      </c>
      <c r="H826" s="15">
        <f t="shared" si="168"/>
        <v>7</v>
      </c>
      <c r="I826" s="93">
        <v>-0.26</v>
      </c>
      <c r="J826">
        <f t="shared" si="156"/>
        <v>-1.4606741573033708E-3</v>
      </c>
      <c r="K826" s="4">
        <v>44.31</v>
      </c>
      <c r="L826" s="4">
        <v>43.31</v>
      </c>
      <c r="M826" s="16">
        <f t="shared" si="157"/>
        <v>-1.1260600000000001E-2</v>
      </c>
      <c r="N826">
        <f t="shared" si="158"/>
        <v>0</v>
      </c>
      <c r="O826">
        <f t="shared" si="159"/>
        <v>0</v>
      </c>
      <c r="P826" s="63">
        <f t="shared" si="160"/>
        <v>0</v>
      </c>
    </row>
    <row r="827" spans="1:18" x14ac:dyDescent="0.3">
      <c r="A827">
        <f t="shared" si="161"/>
        <v>2018</v>
      </c>
      <c r="B827">
        <f t="shared" si="162"/>
        <v>10</v>
      </c>
      <c r="C827">
        <f t="shared" si="163"/>
        <v>5</v>
      </c>
      <c r="D827">
        <f t="shared" si="164"/>
        <v>5</v>
      </c>
      <c r="E827" t="str">
        <f t="shared" si="165"/>
        <v>ON</v>
      </c>
      <c r="F827" s="13">
        <f t="shared" si="167"/>
        <v>43378</v>
      </c>
      <c r="G827" s="14" t="str">
        <f t="shared" si="166"/>
        <v>Avg of 4 NM Projects</v>
      </c>
      <c r="H827" s="15">
        <f t="shared" si="168"/>
        <v>8</v>
      </c>
      <c r="I827" s="93">
        <v>15.110000000000001</v>
      </c>
      <c r="J827">
        <f t="shared" si="156"/>
        <v>8.4887640449438209E-2</v>
      </c>
      <c r="K827" s="4">
        <v>46.34</v>
      </c>
      <c r="L827" s="4">
        <v>40.74</v>
      </c>
      <c r="M827" s="16">
        <f t="shared" si="157"/>
        <v>0.61558140000000006</v>
      </c>
      <c r="N827">
        <f t="shared" si="158"/>
        <v>0</v>
      </c>
      <c r="O827">
        <f t="shared" si="159"/>
        <v>0</v>
      </c>
      <c r="P827" s="63">
        <f t="shared" si="160"/>
        <v>0</v>
      </c>
    </row>
    <row r="828" spans="1:18" x14ac:dyDescent="0.3">
      <c r="A828">
        <f t="shared" si="161"/>
        <v>2018</v>
      </c>
      <c r="B828">
        <f t="shared" si="162"/>
        <v>10</v>
      </c>
      <c r="C828">
        <f t="shared" si="163"/>
        <v>5</v>
      </c>
      <c r="D828">
        <f t="shared" si="164"/>
        <v>5</v>
      </c>
      <c r="E828" t="str">
        <f t="shared" si="165"/>
        <v>ON</v>
      </c>
      <c r="F828" s="13">
        <f t="shared" si="167"/>
        <v>43378</v>
      </c>
      <c r="G828" s="14" t="str">
        <f t="shared" si="166"/>
        <v>Avg of 4 NM Projects</v>
      </c>
      <c r="H828" s="15">
        <f t="shared" si="168"/>
        <v>9</v>
      </c>
      <c r="I828" s="93">
        <v>52.349999999999994</v>
      </c>
      <c r="J828">
        <f t="shared" si="156"/>
        <v>0.29410112359550561</v>
      </c>
      <c r="K828" s="4">
        <v>41.56</v>
      </c>
      <c r="L828" s="4">
        <v>42.08</v>
      </c>
      <c r="M828" s="16">
        <f t="shared" si="157"/>
        <v>2.2028879999999993</v>
      </c>
      <c r="N828">
        <f t="shared" si="158"/>
        <v>0</v>
      </c>
      <c r="O828">
        <f t="shared" si="159"/>
        <v>0</v>
      </c>
      <c r="P828" s="63">
        <f t="shared" si="160"/>
        <v>0</v>
      </c>
    </row>
    <row r="829" spans="1:18" x14ac:dyDescent="0.3">
      <c r="A829">
        <f t="shared" si="161"/>
        <v>2018</v>
      </c>
      <c r="B829">
        <f t="shared" si="162"/>
        <v>10</v>
      </c>
      <c r="C829">
        <f t="shared" si="163"/>
        <v>5</v>
      </c>
      <c r="D829">
        <f t="shared" si="164"/>
        <v>5</v>
      </c>
      <c r="E829" t="str">
        <f t="shared" si="165"/>
        <v>ON</v>
      </c>
      <c r="F829" s="13">
        <f t="shared" si="167"/>
        <v>43378</v>
      </c>
      <c r="G829" s="14" t="str">
        <f t="shared" si="166"/>
        <v>Avg of 4 NM Projects</v>
      </c>
      <c r="H829" s="15">
        <f t="shared" si="168"/>
        <v>10</v>
      </c>
      <c r="I829" s="93">
        <v>79.995000000000005</v>
      </c>
      <c r="J829">
        <f t="shared" si="156"/>
        <v>0.44941011235955058</v>
      </c>
      <c r="K829" s="4">
        <v>44.47</v>
      </c>
      <c r="L829" s="4">
        <v>35.659999999999997</v>
      </c>
      <c r="M829" s="16">
        <f t="shared" si="157"/>
        <v>2.8526216999999998</v>
      </c>
      <c r="N829">
        <f t="shared" si="158"/>
        <v>0</v>
      </c>
      <c r="O829">
        <f t="shared" si="159"/>
        <v>0</v>
      </c>
      <c r="P829" s="63">
        <f t="shared" si="160"/>
        <v>0</v>
      </c>
    </row>
    <row r="830" spans="1:18" x14ac:dyDescent="0.3">
      <c r="A830">
        <f t="shared" si="161"/>
        <v>2018</v>
      </c>
      <c r="B830">
        <f t="shared" si="162"/>
        <v>10</v>
      </c>
      <c r="C830">
        <f t="shared" si="163"/>
        <v>5</v>
      </c>
      <c r="D830">
        <f t="shared" si="164"/>
        <v>5</v>
      </c>
      <c r="E830" t="str">
        <f t="shared" si="165"/>
        <v>ON</v>
      </c>
      <c r="F830" s="13">
        <f t="shared" si="167"/>
        <v>43378</v>
      </c>
      <c r="G830" s="14" t="str">
        <f t="shared" si="166"/>
        <v>Avg of 4 NM Projects</v>
      </c>
      <c r="H830" s="15">
        <f t="shared" si="168"/>
        <v>11</v>
      </c>
      <c r="I830" s="93">
        <v>95.61</v>
      </c>
      <c r="J830">
        <f t="shared" si="156"/>
        <v>0.5371348314606742</v>
      </c>
      <c r="K830" s="4">
        <v>43.23</v>
      </c>
      <c r="L830" s="4">
        <v>32.26</v>
      </c>
      <c r="M830" s="16">
        <f t="shared" si="157"/>
        <v>3.0843786</v>
      </c>
      <c r="N830">
        <f t="shared" si="158"/>
        <v>0</v>
      </c>
      <c r="O830">
        <f t="shared" si="159"/>
        <v>1</v>
      </c>
      <c r="P830" s="63">
        <f t="shared" si="160"/>
        <v>0</v>
      </c>
    </row>
    <row r="831" spans="1:18" x14ac:dyDescent="0.3">
      <c r="A831">
        <f t="shared" si="161"/>
        <v>2018</v>
      </c>
      <c r="B831">
        <f t="shared" si="162"/>
        <v>10</v>
      </c>
      <c r="C831">
        <f t="shared" si="163"/>
        <v>5</v>
      </c>
      <c r="D831">
        <f t="shared" si="164"/>
        <v>5</v>
      </c>
      <c r="E831" t="str">
        <f t="shared" si="165"/>
        <v>ON</v>
      </c>
      <c r="F831" s="13">
        <f t="shared" si="167"/>
        <v>43378</v>
      </c>
      <c r="G831" s="14" t="str">
        <f t="shared" si="166"/>
        <v>Avg of 4 NM Projects</v>
      </c>
      <c r="H831" s="15">
        <f t="shared" si="168"/>
        <v>12</v>
      </c>
      <c r="I831" s="93">
        <v>117.38</v>
      </c>
      <c r="J831">
        <f t="shared" si="156"/>
        <v>0.65943820224719096</v>
      </c>
      <c r="K831" s="4">
        <v>42.38</v>
      </c>
      <c r="L831" s="4">
        <v>31.64</v>
      </c>
      <c r="M831" s="16">
        <f t="shared" si="157"/>
        <v>3.7139031999999998</v>
      </c>
      <c r="N831">
        <f t="shared" si="158"/>
        <v>0</v>
      </c>
      <c r="O831">
        <f t="shared" si="159"/>
        <v>1</v>
      </c>
      <c r="P831" s="63">
        <f t="shared" si="160"/>
        <v>0</v>
      </c>
    </row>
    <row r="832" spans="1:18" x14ac:dyDescent="0.3">
      <c r="A832">
        <f t="shared" si="161"/>
        <v>2018</v>
      </c>
      <c r="B832">
        <f t="shared" si="162"/>
        <v>10</v>
      </c>
      <c r="C832">
        <f t="shared" si="163"/>
        <v>5</v>
      </c>
      <c r="D832">
        <f t="shared" si="164"/>
        <v>5</v>
      </c>
      <c r="E832" t="str">
        <f t="shared" si="165"/>
        <v>ON</v>
      </c>
      <c r="F832" s="13">
        <f t="shared" si="167"/>
        <v>43378</v>
      </c>
      <c r="G832" s="14" t="str">
        <f t="shared" si="166"/>
        <v>Avg of 4 NM Projects</v>
      </c>
      <c r="H832" s="15">
        <f t="shared" si="168"/>
        <v>13</v>
      </c>
      <c r="I832" s="93">
        <v>119.42</v>
      </c>
      <c r="J832">
        <f t="shared" si="156"/>
        <v>0.67089887640449442</v>
      </c>
      <c r="K832" s="4">
        <v>40.340000000000003</v>
      </c>
      <c r="L832" s="4">
        <v>40.46</v>
      </c>
      <c r="M832" s="16">
        <f t="shared" si="157"/>
        <v>4.8317332000000004</v>
      </c>
      <c r="N832">
        <f t="shared" si="158"/>
        <v>0</v>
      </c>
      <c r="O832">
        <f t="shared" si="159"/>
        <v>1</v>
      </c>
      <c r="P832" s="63">
        <f t="shared" si="160"/>
        <v>0</v>
      </c>
    </row>
    <row r="833" spans="1:18" x14ac:dyDescent="0.3">
      <c r="A833">
        <f t="shared" si="161"/>
        <v>2018</v>
      </c>
      <c r="B833">
        <f t="shared" si="162"/>
        <v>10</v>
      </c>
      <c r="C833">
        <f t="shared" si="163"/>
        <v>5</v>
      </c>
      <c r="D833">
        <f t="shared" si="164"/>
        <v>5</v>
      </c>
      <c r="E833" t="str">
        <f t="shared" si="165"/>
        <v>ON</v>
      </c>
      <c r="F833" s="13">
        <f t="shared" si="167"/>
        <v>43378</v>
      </c>
      <c r="G833" s="14" t="str">
        <f t="shared" si="166"/>
        <v>Avg of 4 NM Projects</v>
      </c>
      <c r="H833" s="15">
        <f t="shared" si="168"/>
        <v>14</v>
      </c>
      <c r="I833" s="93">
        <v>118.145</v>
      </c>
      <c r="J833">
        <f t="shared" si="156"/>
        <v>0.66373595505617977</v>
      </c>
      <c r="K833" s="4">
        <v>42.11</v>
      </c>
      <c r="L833" s="4">
        <v>42.28</v>
      </c>
      <c r="M833" s="16">
        <f t="shared" si="157"/>
        <v>4.9951706000000007</v>
      </c>
      <c r="N833">
        <f t="shared" si="158"/>
        <v>0</v>
      </c>
      <c r="O833">
        <f t="shared" si="159"/>
        <v>1</v>
      </c>
      <c r="P833" s="63">
        <f t="shared" si="160"/>
        <v>0</v>
      </c>
    </row>
    <row r="834" spans="1:18" x14ac:dyDescent="0.3">
      <c r="A834">
        <f t="shared" si="161"/>
        <v>2018</v>
      </c>
      <c r="B834">
        <f t="shared" si="162"/>
        <v>10</v>
      </c>
      <c r="C834">
        <f t="shared" si="163"/>
        <v>5</v>
      </c>
      <c r="D834">
        <f t="shared" si="164"/>
        <v>5</v>
      </c>
      <c r="E834" t="str">
        <f t="shared" si="165"/>
        <v>ON</v>
      </c>
      <c r="F834" s="13">
        <f t="shared" si="167"/>
        <v>43378</v>
      </c>
      <c r="G834" s="14" t="str">
        <f t="shared" si="166"/>
        <v>Avg of 4 NM Projects</v>
      </c>
      <c r="H834" s="15">
        <f t="shared" si="168"/>
        <v>15</v>
      </c>
      <c r="I834" s="93">
        <v>102.785</v>
      </c>
      <c r="J834">
        <f t="shared" si="156"/>
        <v>0.57744382022471907</v>
      </c>
      <c r="K834" s="4">
        <v>39.25</v>
      </c>
      <c r="L834" s="4">
        <v>45.02</v>
      </c>
      <c r="M834" s="16">
        <f t="shared" si="157"/>
        <v>4.6273807000000007</v>
      </c>
      <c r="N834">
        <f t="shared" si="158"/>
        <v>0</v>
      </c>
      <c r="O834">
        <f t="shared" si="159"/>
        <v>1</v>
      </c>
      <c r="P834" s="63">
        <f t="shared" si="160"/>
        <v>0</v>
      </c>
    </row>
    <row r="835" spans="1:18" x14ac:dyDescent="0.3">
      <c r="A835">
        <f t="shared" si="161"/>
        <v>2018</v>
      </c>
      <c r="B835">
        <f t="shared" si="162"/>
        <v>10</v>
      </c>
      <c r="C835">
        <f t="shared" si="163"/>
        <v>5</v>
      </c>
      <c r="D835">
        <f t="shared" si="164"/>
        <v>5</v>
      </c>
      <c r="E835" t="str">
        <f t="shared" si="165"/>
        <v>ON</v>
      </c>
      <c r="F835" s="13">
        <f t="shared" si="167"/>
        <v>43378</v>
      </c>
      <c r="G835" s="14" t="str">
        <f t="shared" si="166"/>
        <v>Avg of 4 NM Projects</v>
      </c>
      <c r="H835" s="15">
        <f t="shared" si="168"/>
        <v>16</v>
      </c>
      <c r="I835" s="93">
        <v>84.224999999999994</v>
      </c>
      <c r="J835">
        <f t="shared" si="156"/>
        <v>0.47317415730337076</v>
      </c>
      <c r="K835" s="4">
        <v>42.12</v>
      </c>
      <c r="L835" s="4">
        <v>50.36</v>
      </c>
      <c r="M835" s="16">
        <f t="shared" si="157"/>
        <v>4.2415709999999995</v>
      </c>
      <c r="N835">
        <f t="shared" si="158"/>
        <v>0</v>
      </c>
      <c r="O835">
        <f t="shared" si="159"/>
        <v>0</v>
      </c>
      <c r="P835" s="63">
        <f t="shared" si="160"/>
        <v>0</v>
      </c>
    </row>
    <row r="836" spans="1:18" x14ac:dyDescent="0.3">
      <c r="A836">
        <f t="shared" si="161"/>
        <v>2018</v>
      </c>
      <c r="B836">
        <f t="shared" si="162"/>
        <v>10</v>
      </c>
      <c r="C836">
        <f t="shared" si="163"/>
        <v>5</v>
      </c>
      <c r="D836">
        <f t="shared" si="164"/>
        <v>5</v>
      </c>
      <c r="E836" t="str">
        <f t="shared" si="165"/>
        <v>ON</v>
      </c>
      <c r="F836" s="13">
        <f t="shared" si="167"/>
        <v>43378</v>
      </c>
      <c r="G836" s="14" t="str">
        <f t="shared" si="166"/>
        <v>Avg of 4 NM Projects</v>
      </c>
      <c r="H836" s="15">
        <f t="shared" si="168"/>
        <v>17</v>
      </c>
      <c r="I836" s="93">
        <v>54.145000000000003</v>
      </c>
      <c r="J836">
        <f t="shared" ref="J836:J899" si="169">+I836/$I$1</f>
        <v>0.30418539325842697</v>
      </c>
      <c r="K836" s="4">
        <v>43.28</v>
      </c>
      <c r="L836" s="4">
        <v>51.8</v>
      </c>
      <c r="M836" s="16">
        <f t="shared" ref="M836:M899" si="170">+L836*I836/1000</f>
        <v>2.8047109999999997</v>
      </c>
      <c r="N836">
        <f t="shared" ref="N836:N899" si="171">+IF(I836=0,1,0)</f>
        <v>0</v>
      </c>
      <c r="O836">
        <f t="shared" ref="O836:O899" si="172">+IF(I836&gt;=0.5*$I$1,1,0)</f>
        <v>0</v>
      </c>
      <c r="P836" s="63">
        <f t="shared" ref="P836:P899" si="173">+IF(I836&gt;MAX(I$3652:I$5859),1,0)</f>
        <v>0</v>
      </c>
    </row>
    <row r="837" spans="1:18" x14ac:dyDescent="0.3">
      <c r="A837">
        <f t="shared" ref="A837:A900" si="174">YEAR(F837)</f>
        <v>2018</v>
      </c>
      <c r="B837">
        <f t="shared" ref="B837:B900" si="175">+MONTH(F837)</f>
        <v>10</v>
      </c>
      <c r="C837">
        <f t="shared" ref="C837:C900" si="176">+DAY(F837)</f>
        <v>5</v>
      </c>
      <c r="D837">
        <f t="shared" ref="D837:D900" si="177">WEEKDAY(C837)</f>
        <v>5</v>
      </c>
      <c r="E837" t="str">
        <f t="shared" ref="E837:E900" si="178">IF(OR(D837=1,D837=7,H837=1,H837=2,H837=3,H837=4,H837=5,H837=6,H837=7,H837=24),"OFF","ON")</f>
        <v>ON</v>
      </c>
      <c r="F837" s="13">
        <f t="shared" si="167"/>
        <v>43378</v>
      </c>
      <c r="G837" s="14" t="str">
        <f t="shared" si="166"/>
        <v>Avg of 4 NM Projects</v>
      </c>
      <c r="H837" s="15">
        <f t="shared" si="168"/>
        <v>18</v>
      </c>
      <c r="I837" s="93">
        <v>13.695</v>
      </c>
      <c r="J837">
        <f t="shared" si="169"/>
        <v>7.6938202247191015E-2</v>
      </c>
      <c r="K837" s="4">
        <v>43.25</v>
      </c>
      <c r="L837" s="4">
        <v>58.97</v>
      </c>
      <c r="M837" s="16">
        <f t="shared" si="170"/>
        <v>0.80759415000000001</v>
      </c>
      <c r="N837">
        <f t="shared" si="171"/>
        <v>0</v>
      </c>
      <c r="O837">
        <f t="shared" si="172"/>
        <v>0</v>
      </c>
      <c r="P837" s="63">
        <f t="shared" si="173"/>
        <v>0</v>
      </c>
    </row>
    <row r="838" spans="1:18" x14ac:dyDescent="0.3">
      <c r="A838">
        <f t="shared" si="174"/>
        <v>2018</v>
      </c>
      <c r="B838">
        <f t="shared" si="175"/>
        <v>10</v>
      </c>
      <c r="C838">
        <f t="shared" si="176"/>
        <v>5</v>
      </c>
      <c r="D838">
        <f t="shared" si="177"/>
        <v>5</v>
      </c>
      <c r="E838" t="str">
        <f t="shared" si="178"/>
        <v>ON</v>
      </c>
      <c r="F838" s="13">
        <f t="shared" si="167"/>
        <v>43378</v>
      </c>
      <c r="G838" s="14" t="str">
        <f t="shared" ref="G838:G901" si="179">+G837</f>
        <v>Avg of 4 NM Projects</v>
      </c>
      <c r="H838" s="15">
        <f t="shared" si="168"/>
        <v>19</v>
      </c>
      <c r="I838" s="93">
        <v>-0.13</v>
      </c>
      <c r="J838">
        <f t="shared" si="169"/>
        <v>-7.3033707865168538E-4</v>
      </c>
      <c r="K838" s="4">
        <v>49.4</v>
      </c>
      <c r="L838" s="4">
        <v>75.709999999999994</v>
      </c>
      <c r="M838" s="16">
        <f t="shared" si="170"/>
        <v>-9.8423E-3</v>
      </c>
      <c r="N838">
        <f t="shared" si="171"/>
        <v>0</v>
      </c>
      <c r="O838">
        <f t="shared" si="172"/>
        <v>0</v>
      </c>
      <c r="P838" s="63">
        <f t="shared" si="173"/>
        <v>0</v>
      </c>
    </row>
    <row r="839" spans="1:18" x14ac:dyDescent="0.3">
      <c r="A839">
        <f t="shared" si="174"/>
        <v>2018</v>
      </c>
      <c r="B839">
        <f t="shared" si="175"/>
        <v>10</v>
      </c>
      <c r="C839">
        <f t="shared" si="176"/>
        <v>5</v>
      </c>
      <c r="D839">
        <f t="shared" si="177"/>
        <v>5</v>
      </c>
      <c r="E839" t="str">
        <f t="shared" si="178"/>
        <v>ON</v>
      </c>
      <c r="F839" s="13">
        <f t="shared" si="167"/>
        <v>43378</v>
      </c>
      <c r="G839" s="14" t="str">
        <f t="shared" si="179"/>
        <v>Avg of 4 NM Projects</v>
      </c>
      <c r="H839" s="15">
        <f t="shared" si="168"/>
        <v>20</v>
      </c>
      <c r="I839" s="93">
        <v>-0.13</v>
      </c>
      <c r="J839">
        <f t="shared" si="169"/>
        <v>-7.3033707865168538E-4</v>
      </c>
      <c r="K839" s="4">
        <v>46.38</v>
      </c>
      <c r="L839" s="4">
        <v>74.040000000000006</v>
      </c>
      <c r="M839" s="16">
        <f t="shared" si="170"/>
        <v>-9.6252000000000022E-3</v>
      </c>
      <c r="N839">
        <f t="shared" si="171"/>
        <v>0</v>
      </c>
      <c r="O839">
        <f t="shared" si="172"/>
        <v>0</v>
      </c>
      <c r="P839" s="63">
        <f t="shared" si="173"/>
        <v>0</v>
      </c>
    </row>
    <row r="840" spans="1:18" x14ac:dyDescent="0.3">
      <c r="A840">
        <f t="shared" si="174"/>
        <v>2018</v>
      </c>
      <c r="B840">
        <f t="shared" si="175"/>
        <v>10</v>
      </c>
      <c r="C840">
        <f t="shared" si="176"/>
        <v>5</v>
      </c>
      <c r="D840">
        <f t="shared" si="177"/>
        <v>5</v>
      </c>
      <c r="E840" t="str">
        <f t="shared" si="178"/>
        <v>ON</v>
      </c>
      <c r="F840" s="13">
        <f t="shared" si="167"/>
        <v>43378</v>
      </c>
      <c r="G840" s="14" t="str">
        <f t="shared" si="179"/>
        <v>Avg of 4 NM Projects</v>
      </c>
      <c r="H840" s="15">
        <f t="shared" si="168"/>
        <v>21</v>
      </c>
      <c r="I840" s="93">
        <v>0</v>
      </c>
      <c r="J840">
        <f t="shared" si="169"/>
        <v>0</v>
      </c>
      <c r="K840" s="4">
        <v>44.95</v>
      </c>
      <c r="L840" s="4">
        <v>72.88</v>
      </c>
      <c r="M840" s="16">
        <f t="shared" si="170"/>
        <v>0</v>
      </c>
      <c r="N840">
        <f t="shared" si="171"/>
        <v>1</v>
      </c>
      <c r="O840">
        <f t="shared" si="172"/>
        <v>0</v>
      </c>
      <c r="P840" s="63">
        <f t="shared" si="173"/>
        <v>0</v>
      </c>
    </row>
    <row r="841" spans="1:18" x14ac:dyDescent="0.3">
      <c r="A841">
        <f t="shared" si="174"/>
        <v>2018</v>
      </c>
      <c r="B841">
        <f t="shared" si="175"/>
        <v>10</v>
      </c>
      <c r="C841">
        <f t="shared" si="176"/>
        <v>5</v>
      </c>
      <c r="D841">
        <f t="shared" si="177"/>
        <v>5</v>
      </c>
      <c r="E841" t="str">
        <f t="shared" si="178"/>
        <v>ON</v>
      </c>
      <c r="F841" s="13">
        <f t="shared" si="167"/>
        <v>43378</v>
      </c>
      <c r="G841" s="14" t="str">
        <f t="shared" si="179"/>
        <v>Avg of 4 NM Projects</v>
      </c>
      <c r="H841" s="15">
        <f t="shared" si="168"/>
        <v>22</v>
      </c>
      <c r="I841" s="93">
        <v>0</v>
      </c>
      <c r="J841">
        <f t="shared" si="169"/>
        <v>0</v>
      </c>
      <c r="K841" s="4">
        <v>42.57</v>
      </c>
      <c r="L841" s="4">
        <v>77.53</v>
      </c>
      <c r="M841" s="16">
        <f t="shared" si="170"/>
        <v>0</v>
      </c>
      <c r="N841">
        <f t="shared" si="171"/>
        <v>1</v>
      </c>
      <c r="O841">
        <f t="shared" si="172"/>
        <v>0</v>
      </c>
      <c r="P841" s="63">
        <f t="shared" si="173"/>
        <v>0</v>
      </c>
    </row>
    <row r="842" spans="1:18" x14ac:dyDescent="0.3">
      <c r="A842">
        <f t="shared" si="174"/>
        <v>2018</v>
      </c>
      <c r="B842">
        <f t="shared" si="175"/>
        <v>10</v>
      </c>
      <c r="C842">
        <f t="shared" si="176"/>
        <v>5</v>
      </c>
      <c r="D842">
        <f t="shared" si="177"/>
        <v>5</v>
      </c>
      <c r="E842" t="str">
        <f t="shared" si="178"/>
        <v>ON</v>
      </c>
      <c r="F842" s="13">
        <f t="shared" si="167"/>
        <v>43378</v>
      </c>
      <c r="G842" s="14" t="str">
        <f t="shared" si="179"/>
        <v>Avg of 4 NM Projects</v>
      </c>
      <c r="H842" s="15">
        <f t="shared" si="168"/>
        <v>23</v>
      </c>
      <c r="I842" s="93">
        <v>-0.13</v>
      </c>
      <c r="J842">
        <f t="shared" si="169"/>
        <v>-7.3033707865168538E-4</v>
      </c>
      <c r="K842" s="4">
        <v>35.56</v>
      </c>
      <c r="L842" s="4">
        <v>78.56</v>
      </c>
      <c r="M842" s="16">
        <f t="shared" si="170"/>
        <v>-1.0212800000000001E-2</v>
      </c>
      <c r="N842">
        <f t="shared" si="171"/>
        <v>0</v>
      </c>
      <c r="O842">
        <f t="shared" si="172"/>
        <v>0</v>
      </c>
      <c r="P842" s="63">
        <f t="shared" si="173"/>
        <v>0</v>
      </c>
    </row>
    <row r="843" spans="1:18" x14ac:dyDescent="0.3">
      <c r="A843">
        <f t="shared" si="174"/>
        <v>2018</v>
      </c>
      <c r="B843">
        <f t="shared" si="175"/>
        <v>10</v>
      </c>
      <c r="C843">
        <f t="shared" si="176"/>
        <v>5</v>
      </c>
      <c r="D843">
        <f t="shared" si="177"/>
        <v>5</v>
      </c>
      <c r="E843" t="str">
        <f t="shared" si="178"/>
        <v>OFF</v>
      </c>
      <c r="F843" s="13">
        <f t="shared" si="167"/>
        <v>43378</v>
      </c>
      <c r="G843" s="14" t="str">
        <f t="shared" si="179"/>
        <v>Avg of 4 NM Projects</v>
      </c>
      <c r="H843" s="15">
        <f t="shared" si="168"/>
        <v>24</v>
      </c>
      <c r="I843" s="93">
        <v>-0.26</v>
      </c>
      <c r="J843">
        <f t="shared" si="169"/>
        <v>-1.4606741573033708E-3</v>
      </c>
      <c r="K843" s="4">
        <v>36.659999999999997</v>
      </c>
      <c r="L843" s="4">
        <v>42.4</v>
      </c>
      <c r="M843" s="16">
        <f t="shared" si="170"/>
        <v>-1.1023999999999999E-2</v>
      </c>
      <c r="N843">
        <f t="shared" si="171"/>
        <v>0</v>
      </c>
      <c r="O843">
        <f t="shared" si="172"/>
        <v>0</v>
      </c>
      <c r="P843" s="63">
        <f t="shared" si="173"/>
        <v>0</v>
      </c>
    </row>
    <row r="844" spans="1:18" x14ac:dyDescent="0.3">
      <c r="A844">
        <f t="shared" si="174"/>
        <v>2018</v>
      </c>
      <c r="B844">
        <f t="shared" si="175"/>
        <v>10</v>
      </c>
      <c r="C844">
        <f t="shared" si="176"/>
        <v>6</v>
      </c>
      <c r="D844">
        <f t="shared" si="177"/>
        <v>6</v>
      </c>
      <c r="E844" t="str">
        <f t="shared" si="178"/>
        <v>OFF</v>
      </c>
      <c r="F844" s="13">
        <f t="shared" si="167"/>
        <v>43379</v>
      </c>
      <c r="G844" s="14" t="str">
        <f t="shared" si="179"/>
        <v>Avg of 4 NM Projects</v>
      </c>
      <c r="H844" s="15">
        <f t="shared" si="168"/>
        <v>1</v>
      </c>
      <c r="I844" s="93">
        <v>0</v>
      </c>
      <c r="J844">
        <f t="shared" si="169"/>
        <v>0</v>
      </c>
      <c r="K844" s="4">
        <v>34.590000000000003</v>
      </c>
      <c r="L844" s="4">
        <v>43.62</v>
      </c>
      <c r="M844" s="16">
        <f t="shared" si="170"/>
        <v>0</v>
      </c>
      <c r="N844">
        <f t="shared" si="171"/>
        <v>1</v>
      </c>
      <c r="O844">
        <f t="shared" si="172"/>
        <v>0</v>
      </c>
      <c r="P844" s="63">
        <f t="shared" si="173"/>
        <v>0</v>
      </c>
      <c r="Q844" s="34"/>
      <c r="R844" s="34"/>
    </row>
    <row r="845" spans="1:18" x14ac:dyDescent="0.3">
      <c r="A845">
        <f t="shared" si="174"/>
        <v>2018</v>
      </c>
      <c r="B845">
        <f t="shared" si="175"/>
        <v>10</v>
      </c>
      <c r="C845">
        <f t="shared" si="176"/>
        <v>6</v>
      </c>
      <c r="D845">
        <f t="shared" si="177"/>
        <v>6</v>
      </c>
      <c r="E845" t="str">
        <f t="shared" si="178"/>
        <v>OFF</v>
      </c>
      <c r="F845" s="13">
        <f t="shared" si="167"/>
        <v>43379</v>
      </c>
      <c r="G845" s="14" t="str">
        <f t="shared" si="179"/>
        <v>Avg of 4 NM Projects</v>
      </c>
      <c r="H845" s="15">
        <f t="shared" si="168"/>
        <v>2</v>
      </c>
      <c r="I845" s="93">
        <v>0</v>
      </c>
      <c r="J845">
        <f t="shared" si="169"/>
        <v>0</v>
      </c>
      <c r="K845" s="4">
        <v>29.8</v>
      </c>
      <c r="L845" s="4">
        <v>37.46</v>
      </c>
      <c r="M845" s="16">
        <f t="shared" si="170"/>
        <v>0</v>
      </c>
      <c r="N845">
        <f t="shared" si="171"/>
        <v>1</v>
      </c>
      <c r="O845">
        <f t="shared" si="172"/>
        <v>0</v>
      </c>
      <c r="P845" s="63">
        <f t="shared" si="173"/>
        <v>0</v>
      </c>
    </row>
    <row r="846" spans="1:18" x14ac:dyDescent="0.3">
      <c r="A846">
        <f t="shared" si="174"/>
        <v>2018</v>
      </c>
      <c r="B846">
        <f t="shared" si="175"/>
        <v>10</v>
      </c>
      <c r="C846">
        <f t="shared" si="176"/>
        <v>6</v>
      </c>
      <c r="D846">
        <f t="shared" si="177"/>
        <v>6</v>
      </c>
      <c r="E846" t="str">
        <f t="shared" si="178"/>
        <v>OFF</v>
      </c>
      <c r="F846" s="13">
        <f t="shared" si="167"/>
        <v>43379</v>
      </c>
      <c r="G846" s="14" t="str">
        <f t="shared" si="179"/>
        <v>Avg of 4 NM Projects</v>
      </c>
      <c r="H846" s="15">
        <f t="shared" si="168"/>
        <v>3</v>
      </c>
      <c r="I846" s="93">
        <v>-0.13</v>
      </c>
      <c r="J846">
        <f t="shared" si="169"/>
        <v>-7.3033707865168538E-4</v>
      </c>
      <c r="K846" s="4">
        <v>28.23</v>
      </c>
      <c r="L846" s="4">
        <v>32.700000000000003</v>
      </c>
      <c r="M846" s="16">
        <f t="shared" si="170"/>
        <v>-4.2510000000000004E-3</v>
      </c>
      <c r="N846">
        <f t="shared" si="171"/>
        <v>0</v>
      </c>
      <c r="O846">
        <f t="shared" si="172"/>
        <v>0</v>
      </c>
      <c r="P846" s="63">
        <f t="shared" si="173"/>
        <v>0</v>
      </c>
    </row>
    <row r="847" spans="1:18" x14ac:dyDescent="0.3">
      <c r="A847">
        <f t="shared" si="174"/>
        <v>2018</v>
      </c>
      <c r="B847">
        <f t="shared" si="175"/>
        <v>10</v>
      </c>
      <c r="C847">
        <f t="shared" si="176"/>
        <v>6</v>
      </c>
      <c r="D847">
        <f t="shared" si="177"/>
        <v>6</v>
      </c>
      <c r="E847" t="str">
        <f t="shared" si="178"/>
        <v>OFF</v>
      </c>
      <c r="F847" s="13">
        <f t="shared" si="167"/>
        <v>43379</v>
      </c>
      <c r="G847" s="14" t="str">
        <f t="shared" si="179"/>
        <v>Avg of 4 NM Projects</v>
      </c>
      <c r="H847" s="15">
        <f t="shared" si="168"/>
        <v>4</v>
      </c>
      <c r="I847" s="93">
        <v>0</v>
      </c>
      <c r="J847">
        <f t="shared" si="169"/>
        <v>0</v>
      </c>
      <c r="K847" s="4">
        <v>27.89</v>
      </c>
      <c r="L847" s="4">
        <v>34.54</v>
      </c>
      <c r="M847" s="16">
        <f t="shared" si="170"/>
        <v>0</v>
      </c>
      <c r="N847">
        <f t="shared" si="171"/>
        <v>1</v>
      </c>
      <c r="O847">
        <f t="shared" si="172"/>
        <v>0</v>
      </c>
      <c r="P847" s="63">
        <f t="shared" si="173"/>
        <v>0</v>
      </c>
    </row>
    <row r="848" spans="1:18" x14ac:dyDescent="0.3">
      <c r="A848">
        <f t="shared" si="174"/>
        <v>2018</v>
      </c>
      <c r="B848">
        <f t="shared" si="175"/>
        <v>10</v>
      </c>
      <c r="C848">
        <f t="shared" si="176"/>
        <v>6</v>
      </c>
      <c r="D848">
        <f t="shared" si="177"/>
        <v>6</v>
      </c>
      <c r="E848" t="str">
        <f t="shared" si="178"/>
        <v>OFF</v>
      </c>
      <c r="F848" s="13">
        <f t="shared" si="167"/>
        <v>43379</v>
      </c>
      <c r="G848" s="14" t="str">
        <f t="shared" si="179"/>
        <v>Avg of 4 NM Projects</v>
      </c>
      <c r="H848" s="15">
        <f t="shared" si="168"/>
        <v>5</v>
      </c>
      <c r="I848" s="93">
        <v>-0.13</v>
      </c>
      <c r="J848">
        <f t="shared" si="169"/>
        <v>-7.3033707865168538E-4</v>
      </c>
      <c r="K848" s="4">
        <v>28.3</v>
      </c>
      <c r="L848" s="4">
        <v>30.27</v>
      </c>
      <c r="M848" s="16">
        <f t="shared" si="170"/>
        <v>-3.9351000000000004E-3</v>
      </c>
      <c r="N848">
        <f t="shared" si="171"/>
        <v>0</v>
      </c>
      <c r="O848">
        <f t="shared" si="172"/>
        <v>0</v>
      </c>
      <c r="P848" s="63">
        <f t="shared" si="173"/>
        <v>0</v>
      </c>
    </row>
    <row r="849" spans="1:16" x14ac:dyDescent="0.3">
      <c r="A849">
        <f t="shared" si="174"/>
        <v>2018</v>
      </c>
      <c r="B849">
        <f t="shared" si="175"/>
        <v>10</v>
      </c>
      <c r="C849">
        <f t="shared" si="176"/>
        <v>6</v>
      </c>
      <c r="D849">
        <f t="shared" si="177"/>
        <v>6</v>
      </c>
      <c r="E849" t="str">
        <f t="shared" si="178"/>
        <v>OFF</v>
      </c>
      <c r="F849" s="13">
        <f t="shared" si="167"/>
        <v>43379</v>
      </c>
      <c r="G849" s="14" t="str">
        <f t="shared" si="179"/>
        <v>Avg of 4 NM Projects</v>
      </c>
      <c r="H849" s="15">
        <f t="shared" si="168"/>
        <v>6</v>
      </c>
      <c r="I849" s="93">
        <v>0</v>
      </c>
      <c r="J849">
        <f t="shared" si="169"/>
        <v>0</v>
      </c>
      <c r="K849" s="4">
        <v>28.25</v>
      </c>
      <c r="L849" s="4">
        <v>42.3</v>
      </c>
      <c r="M849" s="16">
        <f t="shared" si="170"/>
        <v>0</v>
      </c>
      <c r="N849">
        <f t="shared" si="171"/>
        <v>1</v>
      </c>
      <c r="O849">
        <f t="shared" si="172"/>
        <v>0</v>
      </c>
      <c r="P849" s="63">
        <f t="shared" si="173"/>
        <v>0</v>
      </c>
    </row>
    <row r="850" spans="1:16" x14ac:dyDescent="0.3">
      <c r="A850">
        <f t="shared" si="174"/>
        <v>2018</v>
      </c>
      <c r="B850">
        <f t="shared" si="175"/>
        <v>10</v>
      </c>
      <c r="C850">
        <f t="shared" si="176"/>
        <v>6</v>
      </c>
      <c r="D850">
        <f t="shared" si="177"/>
        <v>6</v>
      </c>
      <c r="E850" t="str">
        <f t="shared" si="178"/>
        <v>OFF</v>
      </c>
      <c r="F850" s="13">
        <f t="shared" si="167"/>
        <v>43379</v>
      </c>
      <c r="G850" s="14" t="str">
        <f t="shared" si="179"/>
        <v>Avg of 4 NM Projects</v>
      </c>
      <c r="H850" s="15">
        <f t="shared" si="168"/>
        <v>7</v>
      </c>
      <c r="I850" s="93">
        <v>-0.52</v>
      </c>
      <c r="J850">
        <f t="shared" si="169"/>
        <v>-2.9213483146067415E-3</v>
      </c>
      <c r="K850" s="4">
        <v>29.26</v>
      </c>
      <c r="L850" s="4">
        <v>78.39</v>
      </c>
      <c r="M850" s="16">
        <f t="shared" si="170"/>
        <v>-4.0762800000000002E-2</v>
      </c>
      <c r="N850">
        <f t="shared" si="171"/>
        <v>0</v>
      </c>
      <c r="O850">
        <f t="shared" si="172"/>
        <v>0</v>
      </c>
      <c r="P850" s="63">
        <f t="shared" si="173"/>
        <v>0</v>
      </c>
    </row>
    <row r="851" spans="1:16" x14ac:dyDescent="0.3">
      <c r="A851">
        <f t="shared" si="174"/>
        <v>2018</v>
      </c>
      <c r="B851">
        <f t="shared" si="175"/>
        <v>10</v>
      </c>
      <c r="C851">
        <f t="shared" si="176"/>
        <v>6</v>
      </c>
      <c r="D851">
        <f t="shared" si="177"/>
        <v>6</v>
      </c>
      <c r="E851" t="str">
        <f t="shared" si="178"/>
        <v>ON</v>
      </c>
      <c r="F851" s="13">
        <f t="shared" si="167"/>
        <v>43379</v>
      </c>
      <c r="G851" s="14" t="str">
        <f t="shared" si="179"/>
        <v>Avg of 4 NM Projects</v>
      </c>
      <c r="H851" s="15">
        <f t="shared" si="168"/>
        <v>8</v>
      </c>
      <c r="I851" s="93">
        <v>1.7950000000000002</v>
      </c>
      <c r="J851">
        <f t="shared" si="169"/>
        <v>1.008426966292135E-2</v>
      </c>
      <c r="K851" s="4">
        <v>30.33</v>
      </c>
      <c r="L851" s="4">
        <v>47.76</v>
      </c>
      <c r="M851" s="16">
        <f t="shared" si="170"/>
        <v>8.5729200000000005E-2</v>
      </c>
      <c r="N851">
        <f t="shared" si="171"/>
        <v>0</v>
      </c>
      <c r="O851">
        <f t="shared" si="172"/>
        <v>0</v>
      </c>
      <c r="P851" s="63">
        <f t="shared" si="173"/>
        <v>0</v>
      </c>
    </row>
    <row r="852" spans="1:16" x14ac:dyDescent="0.3">
      <c r="A852">
        <f t="shared" si="174"/>
        <v>2018</v>
      </c>
      <c r="B852">
        <f t="shared" si="175"/>
        <v>10</v>
      </c>
      <c r="C852">
        <f t="shared" si="176"/>
        <v>6</v>
      </c>
      <c r="D852">
        <f t="shared" si="177"/>
        <v>6</v>
      </c>
      <c r="E852" t="str">
        <f t="shared" si="178"/>
        <v>ON</v>
      </c>
      <c r="F852" s="13">
        <f t="shared" si="167"/>
        <v>43379</v>
      </c>
      <c r="G852" s="14" t="str">
        <f t="shared" si="179"/>
        <v>Avg of 4 NM Projects</v>
      </c>
      <c r="H852" s="15">
        <f t="shared" si="168"/>
        <v>9</v>
      </c>
      <c r="I852" s="93">
        <v>14.080000000000002</v>
      </c>
      <c r="J852">
        <f t="shared" si="169"/>
        <v>7.9101123595505626E-2</v>
      </c>
      <c r="K852" s="4">
        <v>30.91</v>
      </c>
      <c r="L852" s="4">
        <v>56.89</v>
      </c>
      <c r="M852" s="16">
        <f t="shared" si="170"/>
        <v>0.80101120000000015</v>
      </c>
      <c r="N852">
        <f t="shared" si="171"/>
        <v>0</v>
      </c>
      <c r="O852">
        <f t="shared" si="172"/>
        <v>0</v>
      </c>
      <c r="P852" s="63">
        <f t="shared" si="173"/>
        <v>0</v>
      </c>
    </row>
    <row r="853" spans="1:16" x14ac:dyDescent="0.3">
      <c r="A853">
        <f t="shared" si="174"/>
        <v>2018</v>
      </c>
      <c r="B853">
        <f t="shared" si="175"/>
        <v>10</v>
      </c>
      <c r="C853">
        <f t="shared" si="176"/>
        <v>6</v>
      </c>
      <c r="D853">
        <f t="shared" si="177"/>
        <v>6</v>
      </c>
      <c r="E853" t="str">
        <f t="shared" si="178"/>
        <v>ON</v>
      </c>
      <c r="F853" s="13">
        <f t="shared" si="167"/>
        <v>43379</v>
      </c>
      <c r="G853" s="14" t="str">
        <f t="shared" si="179"/>
        <v>Avg of 4 NM Projects</v>
      </c>
      <c r="H853" s="15">
        <f t="shared" si="168"/>
        <v>10</v>
      </c>
      <c r="I853" s="93">
        <v>35.839999999999996</v>
      </c>
      <c r="J853">
        <f t="shared" si="169"/>
        <v>0.20134831460674155</v>
      </c>
      <c r="K853" s="4">
        <v>34.78</v>
      </c>
      <c r="L853" s="4">
        <v>63.33</v>
      </c>
      <c r="M853" s="16">
        <f t="shared" si="170"/>
        <v>2.2697471999999999</v>
      </c>
      <c r="N853">
        <f t="shared" si="171"/>
        <v>0</v>
      </c>
      <c r="O853">
        <f t="shared" si="172"/>
        <v>0</v>
      </c>
      <c r="P853" s="63">
        <f t="shared" si="173"/>
        <v>0</v>
      </c>
    </row>
    <row r="854" spans="1:16" x14ac:dyDescent="0.3">
      <c r="A854">
        <f t="shared" si="174"/>
        <v>2018</v>
      </c>
      <c r="B854">
        <f t="shared" si="175"/>
        <v>10</v>
      </c>
      <c r="C854">
        <f t="shared" si="176"/>
        <v>6</v>
      </c>
      <c r="D854">
        <f t="shared" si="177"/>
        <v>6</v>
      </c>
      <c r="E854" t="str">
        <f t="shared" si="178"/>
        <v>ON</v>
      </c>
      <c r="F854" s="13">
        <f t="shared" si="167"/>
        <v>43379</v>
      </c>
      <c r="G854" s="14" t="str">
        <f t="shared" si="179"/>
        <v>Avg of 4 NM Projects</v>
      </c>
      <c r="H854" s="15">
        <f t="shared" si="168"/>
        <v>11</v>
      </c>
      <c r="I854" s="93">
        <v>45.83</v>
      </c>
      <c r="J854">
        <f t="shared" si="169"/>
        <v>0.25747191011235954</v>
      </c>
      <c r="K854" s="4">
        <v>32.25</v>
      </c>
      <c r="L854" s="4">
        <v>71.52</v>
      </c>
      <c r="M854" s="16">
        <f t="shared" si="170"/>
        <v>3.2777615999999998</v>
      </c>
      <c r="N854">
        <f t="shared" si="171"/>
        <v>0</v>
      </c>
      <c r="O854">
        <f t="shared" si="172"/>
        <v>0</v>
      </c>
      <c r="P854" s="63">
        <f t="shared" si="173"/>
        <v>0</v>
      </c>
    </row>
    <row r="855" spans="1:16" x14ac:dyDescent="0.3">
      <c r="A855">
        <f t="shared" si="174"/>
        <v>2018</v>
      </c>
      <c r="B855">
        <f t="shared" si="175"/>
        <v>10</v>
      </c>
      <c r="C855">
        <f t="shared" si="176"/>
        <v>6</v>
      </c>
      <c r="D855">
        <f t="shared" si="177"/>
        <v>6</v>
      </c>
      <c r="E855" t="str">
        <f t="shared" si="178"/>
        <v>ON</v>
      </c>
      <c r="F855" s="13">
        <f t="shared" si="167"/>
        <v>43379</v>
      </c>
      <c r="G855" s="14" t="str">
        <f t="shared" si="179"/>
        <v>Avg of 4 NM Projects</v>
      </c>
      <c r="H855" s="15">
        <f t="shared" si="168"/>
        <v>12</v>
      </c>
      <c r="I855" s="93">
        <v>54.28</v>
      </c>
      <c r="J855">
        <f t="shared" si="169"/>
        <v>0.30494382022471911</v>
      </c>
      <c r="K855" s="4">
        <v>31.16</v>
      </c>
      <c r="L855" s="4">
        <v>55.39</v>
      </c>
      <c r="M855" s="16">
        <f t="shared" si="170"/>
        <v>3.0065691999999999</v>
      </c>
      <c r="N855">
        <f t="shared" si="171"/>
        <v>0</v>
      </c>
      <c r="O855">
        <f t="shared" si="172"/>
        <v>0</v>
      </c>
      <c r="P855" s="63">
        <f t="shared" si="173"/>
        <v>0</v>
      </c>
    </row>
    <row r="856" spans="1:16" x14ac:dyDescent="0.3">
      <c r="A856">
        <f t="shared" si="174"/>
        <v>2018</v>
      </c>
      <c r="B856">
        <f t="shared" si="175"/>
        <v>10</v>
      </c>
      <c r="C856">
        <f t="shared" si="176"/>
        <v>6</v>
      </c>
      <c r="D856">
        <f t="shared" si="177"/>
        <v>6</v>
      </c>
      <c r="E856" t="str">
        <f t="shared" si="178"/>
        <v>ON</v>
      </c>
      <c r="F856" s="13">
        <f t="shared" si="167"/>
        <v>43379</v>
      </c>
      <c r="G856" s="14" t="str">
        <f t="shared" si="179"/>
        <v>Avg of 4 NM Projects</v>
      </c>
      <c r="H856" s="15">
        <f t="shared" si="168"/>
        <v>13</v>
      </c>
      <c r="I856" s="93">
        <v>50.31</v>
      </c>
      <c r="J856">
        <f t="shared" si="169"/>
        <v>0.28264044943820227</v>
      </c>
      <c r="K856" s="4">
        <v>26.59</v>
      </c>
      <c r="L856" s="4">
        <v>43.35</v>
      </c>
      <c r="M856" s="16">
        <f t="shared" si="170"/>
        <v>2.1809385000000003</v>
      </c>
      <c r="N856">
        <f t="shared" si="171"/>
        <v>0</v>
      </c>
      <c r="O856">
        <f t="shared" si="172"/>
        <v>0</v>
      </c>
      <c r="P856" s="63">
        <f t="shared" si="173"/>
        <v>0</v>
      </c>
    </row>
    <row r="857" spans="1:16" x14ac:dyDescent="0.3">
      <c r="A857">
        <f t="shared" si="174"/>
        <v>2018</v>
      </c>
      <c r="B857">
        <f t="shared" si="175"/>
        <v>10</v>
      </c>
      <c r="C857">
        <f t="shared" si="176"/>
        <v>6</v>
      </c>
      <c r="D857">
        <f t="shared" si="177"/>
        <v>6</v>
      </c>
      <c r="E857" t="str">
        <f t="shared" si="178"/>
        <v>ON</v>
      </c>
      <c r="F857" s="13">
        <f t="shared" si="167"/>
        <v>43379</v>
      </c>
      <c r="G857" s="14" t="str">
        <f t="shared" si="179"/>
        <v>Avg of 4 NM Projects</v>
      </c>
      <c r="H857" s="15">
        <f t="shared" si="168"/>
        <v>14</v>
      </c>
      <c r="I857" s="93">
        <v>51.199999999999996</v>
      </c>
      <c r="J857">
        <f t="shared" si="169"/>
        <v>0.28764044943820222</v>
      </c>
      <c r="K857" s="4">
        <v>25.33</v>
      </c>
      <c r="L857" s="4">
        <v>42.38</v>
      </c>
      <c r="M857" s="16">
        <f t="shared" si="170"/>
        <v>2.1698559999999998</v>
      </c>
      <c r="N857">
        <f t="shared" si="171"/>
        <v>0</v>
      </c>
      <c r="O857">
        <f t="shared" si="172"/>
        <v>0</v>
      </c>
      <c r="P857" s="63">
        <f t="shared" si="173"/>
        <v>0</v>
      </c>
    </row>
    <row r="858" spans="1:16" x14ac:dyDescent="0.3">
      <c r="A858">
        <f t="shared" si="174"/>
        <v>2018</v>
      </c>
      <c r="B858">
        <f t="shared" si="175"/>
        <v>10</v>
      </c>
      <c r="C858">
        <f t="shared" si="176"/>
        <v>6</v>
      </c>
      <c r="D858">
        <f t="shared" si="177"/>
        <v>6</v>
      </c>
      <c r="E858" t="str">
        <f t="shared" si="178"/>
        <v>ON</v>
      </c>
      <c r="F858" s="13">
        <f t="shared" si="167"/>
        <v>43379</v>
      </c>
      <c r="G858" s="14" t="str">
        <f t="shared" si="179"/>
        <v>Avg of 4 NM Projects</v>
      </c>
      <c r="H858" s="15">
        <f t="shared" si="168"/>
        <v>15</v>
      </c>
      <c r="I858" s="93">
        <v>46.85</v>
      </c>
      <c r="J858">
        <f t="shared" si="169"/>
        <v>0.26320224719101126</v>
      </c>
      <c r="K858" s="4">
        <v>25.38</v>
      </c>
      <c r="L858" s="4">
        <v>43.72</v>
      </c>
      <c r="M858" s="16">
        <f t="shared" si="170"/>
        <v>2.0482819999999999</v>
      </c>
      <c r="N858">
        <f t="shared" si="171"/>
        <v>0</v>
      </c>
      <c r="O858">
        <f t="shared" si="172"/>
        <v>0</v>
      </c>
      <c r="P858" s="63">
        <f t="shared" si="173"/>
        <v>0</v>
      </c>
    </row>
    <row r="859" spans="1:16" x14ac:dyDescent="0.3">
      <c r="A859">
        <f t="shared" si="174"/>
        <v>2018</v>
      </c>
      <c r="B859">
        <f t="shared" si="175"/>
        <v>10</v>
      </c>
      <c r="C859">
        <f t="shared" si="176"/>
        <v>6</v>
      </c>
      <c r="D859">
        <f t="shared" si="177"/>
        <v>6</v>
      </c>
      <c r="E859" t="str">
        <f t="shared" si="178"/>
        <v>ON</v>
      </c>
      <c r="F859" s="13">
        <f t="shared" si="167"/>
        <v>43379</v>
      </c>
      <c r="G859" s="14" t="str">
        <f t="shared" si="179"/>
        <v>Avg of 4 NM Projects</v>
      </c>
      <c r="H859" s="15">
        <f t="shared" si="168"/>
        <v>16</v>
      </c>
      <c r="I859" s="93">
        <v>42.24</v>
      </c>
      <c r="J859">
        <f t="shared" si="169"/>
        <v>0.23730337078651687</v>
      </c>
      <c r="K859" s="4">
        <v>29.96</v>
      </c>
      <c r="L859" s="4">
        <v>47.22</v>
      </c>
      <c r="M859" s="16">
        <f t="shared" si="170"/>
        <v>1.9945728</v>
      </c>
      <c r="N859">
        <f t="shared" si="171"/>
        <v>0</v>
      </c>
      <c r="O859">
        <f t="shared" si="172"/>
        <v>0</v>
      </c>
      <c r="P859" s="63">
        <f t="shared" si="173"/>
        <v>0</v>
      </c>
    </row>
    <row r="860" spans="1:16" x14ac:dyDescent="0.3">
      <c r="A860">
        <f t="shared" si="174"/>
        <v>2018</v>
      </c>
      <c r="B860">
        <f t="shared" si="175"/>
        <v>10</v>
      </c>
      <c r="C860">
        <f t="shared" si="176"/>
        <v>6</v>
      </c>
      <c r="D860">
        <f t="shared" si="177"/>
        <v>6</v>
      </c>
      <c r="E860" t="str">
        <f t="shared" si="178"/>
        <v>ON</v>
      </c>
      <c r="F860" s="13">
        <f t="shared" si="167"/>
        <v>43379</v>
      </c>
      <c r="G860" s="14" t="str">
        <f t="shared" si="179"/>
        <v>Avg of 4 NM Projects</v>
      </c>
      <c r="H860" s="15">
        <f t="shared" si="168"/>
        <v>17</v>
      </c>
      <c r="I860" s="93">
        <v>23.549999999999997</v>
      </c>
      <c r="J860">
        <f t="shared" si="169"/>
        <v>0.13230337078651683</v>
      </c>
      <c r="K860" s="4">
        <v>33</v>
      </c>
      <c r="L860" s="4">
        <v>51.95</v>
      </c>
      <c r="M860" s="16">
        <f t="shared" si="170"/>
        <v>1.2234224999999999</v>
      </c>
      <c r="N860">
        <f t="shared" si="171"/>
        <v>0</v>
      </c>
      <c r="O860">
        <f t="shared" si="172"/>
        <v>0</v>
      </c>
      <c r="P860" s="63">
        <f t="shared" si="173"/>
        <v>0</v>
      </c>
    </row>
    <row r="861" spans="1:16" x14ac:dyDescent="0.3">
      <c r="A861">
        <f t="shared" si="174"/>
        <v>2018</v>
      </c>
      <c r="B861">
        <f t="shared" si="175"/>
        <v>10</v>
      </c>
      <c r="C861">
        <f t="shared" si="176"/>
        <v>6</v>
      </c>
      <c r="D861">
        <f t="shared" si="177"/>
        <v>6</v>
      </c>
      <c r="E861" t="str">
        <f t="shared" si="178"/>
        <v>ON</v>
      </c>
      <c r="F861" s="13">
        <f t="shared" ref="F861:F924" si="180">+F837+1</f>
        <v>43379</v>
      </c>
      <c r="G861" s="14" t="str">
        <f t="shared" si="179"/>
        <v>Avg of 4 NM Projects</v>
      </c>
      <c r="H861" s="15">
        <f t="shared" ref="H861:H924" si="181">H837</f>
        <v>18</v>
      </c>
      <c r="I861" s="93">
        <v>8.7149999999999999</v>
      </c>
      <c r="J861">
        <f t="shared" si="169"/>
        <v>4.8960674157303367E-2</v>
      </c>
      <c r="K861" s="4">
        <v>35.26</v>
      </c>
      <c r="L861" s="4">
        <v>56.23</v>
      </c>
      <c r="M861" s="16">
        <f t="shared" si="170"/>
        <v>0.49004444999999996</v>
      </c>
      <c r="N861">
        <f t="shared" si="171"/>
        <v>0</v>
      </c>
      <c r="O861">
        <f t="shared" si="172"/>
        <v>0</v>
      </c>
      <c r="P861" s="63">
        <f t="shared" si="173"/>
        <v>0</v>
      </c>
    </row>
    <row r="862" spans="1:16" x14ac:dyDescent="0.3">
      <c r="A862">
        <f t="shared" si="174"/>
        <v>2018</v>
      </c>
      <c r="B862">
        <f t="shared" si="175"/>
        <v>10</v>
      </c>
      <c r="C862">
        <f t="shared" si="176"/>
        <v>6</v>
      </c>
      <c r="D862">
        <f t="shared" si="177"/>
        <v>6</v>
      </c>
      <c r="E862" t="str">
        <f t="shared" si="178"/>
        <v>ON</v>
      </c>
      <c r="F862" s="13">
        <f t="shared" si="180"/>
        <v>43379</v>
      </c>
      <c r="G862" s="14" t="str">
        <f t="shared" si="179"/>
        <v>Avg of 4 NM Projects</v>
      </c>
      <c r="H862" s="15">
        <f t="shared" si="181"/>
        <v>19</v>
      </c>
      <c r="I862" s="93">
        <v>-0.26</v>
      </c>
      <c r="J862">
        <f t="shared" si="169"/>
        <v>-1.4606741573033708E-3</v>
      </c>
      <c r="K862" s="4">
        <v>44.9</v>
      </c>
      <c r="L862" s="4">
        <v>53.62</v>
      </c>
      <c r="M862" s="16">
        <f t="shared" si="170"/>
        <v>-1.3941200000000001E-2</v>
      </c>
      <c r="N862">
        <f t="shared" si="171"/>
        <v>0</v>
      </c>
      <c r="O862">
        <f t="shared" si="172"/>
        <v>0</v>
      </c>
      <c r="P862" s="63">
        <f t="shared" si="173"/>
        <v>0</v>
      </c>
    </row>
    <row r="863" spans="1:16" x14ac:dyDescent="0.3">
      <c r="A863">
        <f t="shared" si="174"/>
        <v>2018</v>
      </c>
      <c r="B863">
        <f t="shared" si="175"/>
        <v>10</v>
      </c>
      <c r="C863">
        <f t="shared" si="176"/>
        <v>6</v>
      </c>
      <c r="D863">
        <f t="shared" si="177"/>
        <v>6</v>
      </c>
      <c r="E863" t="str">
        <f t="shared" si="178"/>
        <v>ON</v>
      </c>
      <c r="F863" s="13">
        <f t="shared" si="180"/>
        <v>43379</v>
      </c>
      <c r="G863" s="14" t="str">
        <f t="shared" si="179"/>
        <v>Avg of 4 NM Projects</v>
      </c>
      <c r="H863" s="15">
        <f t="shared" si="181"/>
        <v>20</v>
      </c>
      <c r="I863" s="93">
        <v>0</v>
      </c>
      <c r="J863">
        <f t="shared" si="169"/>
        <v>0</v>
      </c>
      <c r="K863" s="4">
        <v>43.54</v>
      </c>
      <c r="L863" s="4">
        <v>53.73</v>
      </c>
      <c r="M863" s="16">
        <f t="shared" si="170"/>
        <v>0</v>
      </c>
      <c r="N863">
        <f t="shared" si="171"/>
        <v>1</v>
      </c>
      <c r="O863">
        <f t="shared" si="172"/>
        <v>0</v>
      </c>
      <c r="P863" s="63">
        <f t="shared" si="173"/>
        <v>0</v>
      </c>
    </row>
    <row r="864" spans="1:16" x14ac:dyDescent="0.3">
      <c r="A864">
        <f t="shared" si="174"/>
        <v>2018</v>
      </c>
      <c r="B864">
        <f t="shared" si="175"/>
        <v>10</v>
      </c>
      <c r="C864">
        <f t="shared" si="176"/>
        <v>6</v>
      </c>
      <c r="D864">
        <f t="shared" si="177"/>
        <v>6</v>
      </c>
      <c r="E864" t="str">
        <f t="shared" si="178"/>
        <v>ON</v>
      </c>
      <c r="F864" s="13">
        <f t="shared" si="180"/>
        <v>43379</v>
      </c>
      <c r="G864" s="14" t="str">
        <f t="shared" si="179"/>
        <v>Avg of 4 NM Projects</v>
      </c>
      <c r="H864" s="15">
        <f t="shared" si="181"/>
        <v>21</v>
      </c>
      <c r="I864" s="93">
        <v>-0.13</v>
      </c>
      <c r="J864">
        <f t="shared" si="169"/>
        <v>-7.3033707865168538E-4</v>
      </c>
      <c r="K864" s="4">
        <v>34.83</v>
      </c>
      <c r="L864" s="4">
        <v>44.72</v>
      </c>
      <c r="M864" s="16">
        <f t="shared" si="170"/>
        <v>-5.8136000000000004E-3</v>
      </c>
      <c r="N864">
        <f t="shared" si="171"/>
        <v>0</v>
      </c>
      <c r="O864">
        <f t="shared" si="172"/>
        <v>0</v>
      </c>
      <c r="P864" s="63">
        <f t="shared" si="173"/>
        <v>0</v>
      </c>
    </row>
    <row r="865" spans="1:18" x14ac:dyDescent="0.3">
      <c r="A865">
        <f t="shared" si="174"/>
        <v>2018</v>
      </c>
      <c r="B865">
        <f t="shared" si="175"/>
        <v>10</v>
      </c>
      <c r="C865">
        <f t="shared" si="176"/>
        <v>6</v>
      </c>
      <c r="D865">
        <f t="shared" si="177"/>
        <v>6</v>
      </c>
      <c r="E865" t="str">
        <f t="shared" si="178"/>
        <v>ON</v>
      </c>
      <c r="F865" s="13">
        <f t="shared" si="180"/>
        <v>43379</v>
      </c>
      <c r="G865" s="14" t="str">
        <f t="shared" si="179"/>
        <v>Avg of 4 NM Projects</v>
      </c>
      <c r="H865" s="15">
        <f t="shared" si="181"/>
        <v>22</v>
      </c>
      <c r="I865" s="93">
        <v>-0.13</v>
      </c>
      <c r="J865">
        <f t="shared" si="169"/>
        <v>-7.3033707865168538E-4</v>
      </c>
      <c r="K865" s="4">
        <v>29.98</v>
      </c>
      <c r="L865" s="4">
        <v>38.61</v>
      </c>
      <c r="M865" s="16">
        <f t="shared" si="170"/>
        <v>-5.0193E-3</v>
      </c>
      <c r="N865">
        <f t="shared" si="171"/>
        <v>0</v>
      </c>
      <c r="O865">
        <f t="shared" si="172"/>
        <v>0</v>
      </c>
      <c r="P865" s="63">
        <f t="shared" si="173"/>
        <v>0</v>
      </c>
    </row>
    <row r="866" spans="1:18" x14ac:dyDescent="0.3">
      <c r="A866">
        <f t="shared" si="174"/>
        <v>2018</v>
      </c>
      <c r="B866">
        <f t="shared" si="175"/>
        <v>10</v>
      </c>
      <c r="C866">
        <f t="shared" si="176"/>
        <v>6</v>
      </c>
      <c r="D866">
        <f t="shared" si="177"/>
        <v>6</v>
      </c>
      <c r="E866" t="str">
        <f t="shared" si="178"/>
        <v>ON</v>
      </c>
      <c r="F866" s="13">
        <f t="shared" si="180"/>
        <v>43379</v>
      </c>
      <c r="G866" s="14" t="str">
        <f t="shared" si="179"/>
        <v>Avg of 4 NM Projects</v>
      </c>
      <c r="H866" s="15">
        <f t="shared" si="181"/>
        <v>23</v>
      </c>
      <c r="I866" s="93">
        <v>-0.26</v>
      </c>
      <c r="J866">
        <f t="shared" si="169"/>
        <v>-1.4606741573033708E-3</v>
      </c>
      <c r="K866" s="4">
        <v>26.89</v>
      </c>
      <c r="L866" s="4">
        <v>26.03</v>
      </c>
      <c r="M866" s="16">
        <f t="shared" si="170"/>
        <v>-6.7678E-3</v>
      </c>
      <c r="N866">
        <f t="shared" si="171"/>
        <v>0</v>
      </c>
      <c r="O866">
        <f t="shared" si="172"/>
        <v>0</v>
      </c>
      <c r="P866" s="63">
        <f t="shared" si="173"/>
        <v>0</v>
      </c>
    </row>
    <row r="867" spans="1:18" x14ac:dyDescent="0.3">
      <c r="A867">
        <f t="shared" si="174"/>
        <v>2018</v>
      </c>
      <c r="B867">
        <f t="shared" si="175"/>
        <v>10</v>
      </c>
      <c r="C867">
        <f t="shared" si="176"/>
        <v>6</v>
      </c>
      <c r="D867">
        <f t="shared" si="177"/>
        <v>6</v>
      </c>
      <c r="E867" t="str">
        <f t="shared" si="178"/>
        <v>OFF</v>
      </c>
      <c r="F867" s="13">
        <f t="shared" si="180"/>
        <v>43379</v>
      </c>
      <c r="G867" s="14" t="str">
        <f t="shared" si="179"/>
        <v>Avg of 4 NM Projects</v>
      </c>
      <c r="H867" s="15">
        <f t="shared" si="181"/>
        <v>24</v>
      </c>
      <c r="I867" s="93">
        <v>0</v>
      </c>
      <c r="J867">
        <f t="shared" si="169"/>
        <v>0</v>
      </c>
      <c r="K867" s="4">
        <v>29.12</v>
      </c>
      <c r="L867" s="4">
        <v>24.96</v>
      </c>
      <c r="M867" s="16">
        <f t="shared" si="170"/>
        <v>0</v>
      </c>
      <c r="N867">
        <f t="shared" si="171"/>
        <v>1</v>
      </c>
      <c r="O867">
        <f t="shared" si="172"/>
        <v>0</v>
      </c>
      <c r="P867" s="63">
        <f t="shared" si="173"/>
        <v>0</v>
      </c>
    </row>
    <row r="868" spans="1:18" x14ac:dyDescent="0.3">
      <c r="A868">
        <f t="shared" si="174"/>
        <v>2018</v>
      </c>
      <c r="B868">
        <f t="shared" si="175"/>
        <v>10</v>
      </c>
      <c r="C868">
        <f t="shared" si="176"/>
        <v>7</v>
      </c>
      <c r="D868">
        <f t="shared" si="177"/>
        <v>7</v>
      </c>
      <c r="E868" t="str">
        <f t="shared" si="178"/>
        <v>OFF</v>
      </c>
      <c r="F868" s="13">
        <f t="shared" si="180"/>
        <v>43380</v>
      </c>
      <c r="G868" s="14" t="str">
        <f t="shared" si="179"/>
        <v>Avg of 4 NM Projects</v>
      </c>
      <c r="H868" s="15">
        <f t="shared" si="181"/>
        <v>1</v>
      </c>
      <c r="I868" s="93">
        <v>-0.13</v>
      </c>
      <c r="J868">
        <f t="shared" si="169"/>
        <v>-7.3033707865168538E-4</v>
      </c>
      <c r="K868" s="4">
        <v>31.82</v>
      </c>
      <c r="L868" s="4">
        <v>27.89</v>
      </c>
      <c r="M868" s="16">
        <f t="shared" si="170"/>
        <v>-3.6256999999999999E-3</v>
      </c>
      <c r="N868">
        <f t="shared" si="171"/>
        <v>0</v>
      </c>
      <c r="O868">
        <f t="shared" si="172"/>
        <v>0</v>
      </c>
      <c r="P868" s="63">
        <f t="shared" si="173"/>
        <v>0</v>
      </c>
      <c r="Q868" s="34"/>
      <c r="R868" s="34"/>
    </row>
    <row r="869" spans="1:18" x14ac:dyDescent="0.3">
      <c r="A869">
        <f t="shared" si="174"/>
        <v>2018</v>
      </c>
      <c r="B869">
        <f t="shared" si="175"/>
        <v>10</v>
      </c>
      <c r="C869">
        <f t="shared" si="176"/>
        <v>7</v>
      </c>
      <c r="D869">
        <f t="shared" si="177"/>
        <v>7</v>
      </c>
      <c r="E869" t="str">
        <f t="shared" si="178"/>
        <v>OFF</v>
      </c>
      <c r="F869" s="13">
        <f t="shared" si="180"/>
        <v>43380</v>
      </c>
      <c r="G869" s="14" t="str">
        <f t="shared" si="179"/>
        <v>Avg of 4 NM Projects</v>
      </c>
      <c r="H869" s="15">
        <f t="shared" si="181"/>
        <v>2</v>
      </c>
      <c r="I869" s="93">
        <v>0</v>
      </c>
      <c r="J869">
        <f t="shared" si="169"/>
        <v>0</v>
      </c>
      <c r="K869" s="4">
        <v>35.96</v>
      </c>
      <c r="L869" s="4">
        <v>29.78</v>
      </c>
      <c r="M869" s="16">
        <f t="shared" si="170"/>
        <v>0</v>
      </c>
      <c r="N869">
        <f t="shared" si="171"/>
        <v>1</v>
      </c>
      <c r="O869">
        <f t="shared" si="172"/>
        <v>0</v>
      </c>
      <c r="P869" s="63">
        <f t="shared" si="173"/>
        <v>0</v>
      </c>
    </row>
    <row r="870" spans="1:18" x14ac:dyDescent="0.3">
      <c r="A870">
        <f t="shared" si="174"/>
        <v>2018</v>
      </c>
      <c r="B870">
        <f t="shared" si="175"/>
        <v>10</v>
      </c>
      <c r="C870">
        <f t="shared" si="176"/>
        <v>7</v>
      </c>
      <c r="D870">
        <f t="shared" si="177"/>
        <v>7</v>
      </c>
      <c r="E870" t="str">
        <f t="shared" si="178"/>
        <v>OFF</v>
      </c>
      <c r="F870" s="13">
        <f t="shared" si="180"/>
        <v>43380</v>
      </c>
      <c r="G870" s="14" t="str">
        <f t="shared" si="179"/>
        <v>Avg of 4 NM Projects</v>
      </c>
      <c r="H870" s="15">
        <f t="shared" si="181"/>
        <v>3</v>
      </c>
      <c r="I870" s="93">
        <v>0</v>
      </c>
      <c r="J870">
        <f t="shared" si="169"/>
        <v>0</v>
      </c>
      <c r="K870" s="4">
        <v>35.96</v>
      </c>
      <c r="L870" s="4">
        <v>35.21</v>
      </c>
      <c r="M870" s="16">
        <f t="shared" si="170"/>
        <v>0</v>
      </c>
      <c r="N870">
        <f t="shared" si="171"/>
        <v>1</v>
      </c>
      <c r="O870">
        <f t="shared" si="172"/>
        <v>0</v>
      </c>
      <c r="P870" s="63">
        <f t="shared" si="173"/>
        <v>0</v>
      </c>
    </row>
    <row r="871" spans="1:18" x14ac:dyDescent="0.3">
      <c r="A871">
        <f t="shared" si="174"/>
        <v>2018</v>
      </c>
      <c r="B871">
        <f t="shared" si="175"/>
        <v>10</v>
      </c>
      <c r="C871">
        <f t="shared" si="176"/>
        <v>7</v>
      </c>
      <c r="D871">
        <f t="shared" si="177"/>
        <v>7</v>
      </c>
      <c r="E871" t="str">
        <f t="shared" si="178"/>
        <v>OFF</v>
      </c>
      <c r="F871" s="13">
        <f t="shared" si="180"/>
        <v>43380</v>
      </c>
      <c r="G871" s="14" t="str">
        <f t="shared" si="179"/>
        <v>Avg of 4 NM Projects</v>
      </c>
      <c r="H871" s="15">
        <f t="shared" si="181"/>
        <v>4</v>
      </c>
      <c r="I871" s="93">
        <v>-0.13</v>
      </c>
      <c r="J871">
        <f t="shared" si="169"/>
        <v>-7.3033707865168538E-4</v>
      </c>
      <c r="K871" s="4">
        <v>29.94</v>
      </c>
      <c r="L871" s="4">
        <v>28.84</v>
      </c>
      <c r="M871" s="16">
        <f t="shared" si="170"/>
        <v>-3.7492000000000003E-3</v>
      </c>
      <c r="N871">
        <f t="shared" si="171"/>
        <v>0</v>
      </c>
      <c r="O871">
        <f t="shared" si="172"/>
        <v>0</v>
      </c>
      <c r="P871" s="63">
        <f t="shared" si="173"/>
        <v>0</v>
      </c>
    </row>
    <row r="872" spans="1:18" x14ac:dyDescent="0.3">
      <c r="A872">
        <f t="shared" si="174"/>
        <v>2018</v>
      </c>
      <c r="B872">
        <f t="shared" si="175"/>
        <v>10</v>
      </c>
      <c r="C872">
        <f t="shared" si="176"/>
        <v>7</v>
      </c>
      <c r="D872">
        <f t="shared" si="177"/>
        <v>7</v>
      </c>
      <c r="E872" t="str">
        <f t="shared" si="178"/>
        <v>OFF</v>
      </c>
      <c r="F872" s="13">
        <f t="shared" si="180"/>
        <v>43380</v>
      </c>
      <c r="G872" s="14" t="str">
        <f t="shared" si="179"/>
        <v>Avg of 4 NM Projects</v>
      </c>
      <c r="H872" s="15">
        <f t="shared" si="181"/>
        <v>5</v>
      </c>
      <c r="I872" s="93">
        <v>0</v>
      </c>
      <c r="J872">
        <f t="shared" si="169"/>
        <v>0</v>
      </c>
      <c r="K872" s="4">
        <v>29.43</v>
      </c>
      <c r="L872" s="4">
        <v>24.48</v>
      </c>
      <c r="M872" s="16">
        <f t="shared" si="170"/>
        <v>0</v>
      </c>
      <c r="N872">
        <f t="shared" si="171"/>
        <v>1</v>
      </c>
      <c r="O872">
        <f t="shared" si="172"/>
        <v>0</v>
      </c>
      <c r="P872" s="63">
        <f t="shared" si="173"/>
        <v>0</v>
      </c>
    </row>
    <row r="873" spans="1:18" x14ac:dyDescent="0.3">
      <c r="A873">
        <f t="shared" si="174"/>
        <v>2018</v>
      </c>
      <c r="B873">
        <f t="shared" si="175"/>
        <v>10</v>
      </c>
      <c r="C873">
        <f t="shared" si="176"/>
        <v>7</v>
      </c>
      <c r="D873">
        <f t="shared" si="177"/>
        <v>7</v>
      </c>
      <c r="E873" t="str">
        <f t="shared" si="178"/>
        <v>OFF</v>
      </c>
      <c r="F873" s="13">
        <f t="shared" si="180"/>
        <v>43380</v>
      </c>
      <c r="G873" s="14" t="str">
        <f t="shared" si="179"/>
        <v>Avg of 4 NM Projects</v>
      </c>
      <c r="H873" s="15">
        <f t="shared" si="181"/>
        <v>6</v>
      </c>
      <c r="I873" s="93">
        <v>0</v>
      </c>
      <c r="J873">
        <f t="shared" si="169"/>
        <v>0</v>
      </c>
      <c r="K873" s="4">
        <v>30.51</v>
      </c>
      <c r="L873" s="4">
        <v>27.13</v>
      </c>
      <c r="M873" s="16">
        <f t="shared" si="170"/>
        <v>0</v>
      </c>
      <c r="N873">
        <f t="shared" si="171"/>
        <v>1</v>
      </c>
      <c r="O873">
        <f t="shared" si="172"/>
        <v>0</v>
      </c>
      <c r="P873" s="63">
        <f t="shared" si="173"/>
        <v>0</v>
      </c>
    </row>
    <row r="874" spans="1:18" x14ac:dyDescent="0.3">
      <c r="A874">
        <f t="shared" si="174"/>
        <v>2018</v>
      </c>
      <c r="B874">
        <f t="shared" si="175"/>
        <v>10</v>
      </c>
      <c r="C874">
        <f t="shared" si="176"/>
        <v>7</v>
      </c>
      <c r="D874">
        <f t="shared" si="177"/>
        <v>7</v>
      </c>
      <c r="E874" t="str">
        <f t="shared" si="178"/>
        <v>OFF</v>
      </c>
      <c r="F874" s="13">
        <f t="shared" si="180"/>
        <v>43380</v>
      </c>
      <c r="G874" s="14" t="str">
        <f t="shared" si="179"/>
        <v>Avg of 4 NM Projects</v>
      </c>
      <c r="H874" s="15">
        <f t="shared" si="181"/>
        <v>7</v>
      </c>
      <c r="I874" s="93">
        <v>-0.26</v>
      </c>
      <c r="J874">
        <f t="shared" si="169"/>
        <v>-1.4606741573033708E-3</v>
      </c>
      <c r="K874" s="4">
        <v>29.53</v>
      </c>
      <c r="L874" s="4">
        <v>24.14</v>
      </c>
      <c r="M874" s="16">
        <f t="shared" si="170"/>
        <v>-6.2764000000000006E-3</v>
      </c>
      <c r="N874">
        <f t="shared" si="171"/>
        <v>0</v>
      </c>
      <c r="O874">
        <f t="shared" si="172"/>
        <v>0</v>
      </c>
      <c r="P874" s="63">
        <f t="shared" si="173"/>
        <v>0</v>
      </c>
    </row>
    <row r="875" spans="1:18" x14ac:dyDescent="0.3">
      <c r="A875">
        <f t="shared" si="174"/>
        <v>2018</v>
      </c>
      <c r="B875">
        <f t="shared" si="175"/>
        <v>10</v>
      </c>
      <c r="C875">
        <f t="shared" si="176"/>
        <v>7</v>
      </c>
      <c r="D875">
        <f t="shared" si="177"/>
        <v>7</v>
      </c>
      <c r="E875" t="str">
        <f t="shared" si="178"/>
        <v>OFF</v>
      </c>
      <c r="F875" s="13">
        <f t="shared" si="180"/>
        <v>43380</v>
      </c>
      <c r="G875" s="14" t="str">
        <f t="shared" si="179"/>
        <v>Avg of 4 NM Projects</v>
      </c>
      <c r="H875" s="15">
        <f t="shared" si="181"/>
        <v>8</v>
      </c>
      <c r="I875" s="93">
        <v>0.89500000000000002</v>
      </c>
      <c r="J875">
        <f t="shared" si="169"/>
        <v>5.0280898876404493E-3</v>
      </c>
      <c r="K875" s="4">
        <v>27.46</v>
      </c>
      <c r="L875" s="4">
        <v>24.73</v>
      </c>
      <c r="M875" s="16">
        <f t="shared" si="170"/>
        <v>2.213335E-2</v>
      </c>
      <c r="N875">
        <f t="shared" si="171"/>
        <v>0</v>
      </c>
      <c r="O875">
        <f t="shared" si="172"/>
        <v>0</v>
      </c>
      <c r="P875" s="63">
        <f t="shared" si="173"/>
        <v>0</v>
      </c>
    </row>
    <row r="876" spans="1:18" x14ac:dyDescent="0.3">
      <c r="A876">
        <f t="shared" si="174"/>
        <v>2018</v>
      </c>
      <c r="B876">
        <f t="shared" si="175"/>
        <v>10</v>
      </c>
      <c r="C876">
        <f t="shared" si="176"/>
        <v>7</v>
      </c>
      <c r="D876">
        <f t="shared" si="177"/>
        <v>7</v>
      </c>
      <c r="E876" t="str">
        <f t="shared" si="178"/>
        <v>OFF</v>
      </c>
      <c r="F876" s="13">
        <f t="shared" si="180"/>
        <v>43380</v>
      </c>
      <c r="G876" s="14" t="str">
        <f t="shared" si="179"/>
        <v>Avg of 4 NM Projects</v>
      </c>
      <c r="H876" s="15">
        <f t="shared" si="181"/>
        <v>9</v>
      </c>
      <c r="I876" s="93">
        <v>12.93</v>
      </c>
      <c r="J876">
        <f t="shared" si="169"/>
        <v>7.2640449438202248E-2</v>
      </c>
      <c r="K876" s="4">
        <v>34.25</v>
      </c>
      <c r="L876" s="4">
        <v>26.7</v>
      </c>
      <c r="M876" s="16">
        <f t="shared" si="170"/>
        <v>0.34523100000000001</v>
      </c>
      <c r="N876">
        <f t="shared" si="171"/>
        <v>0</v>
      </c>
      <c r="O876">
        <f t="shared" si="172"/>
        <v>0</v>
      </c>
      <c r="P876" s="63">
        <f t="shared" si="173"/>
        <v>0</v>
      </c>
    </row>
    <row r="877" spans="1:18" x14ac:dyDescent="0.3">
      <c r="A877">
        <f t="shared" si="174"/>
        <v>2018</v>
      </c>
      <c r="B877">
        <f t="shared" si="175"/>
        <v>10</v>
      </c>
      <c r="C877">
        <f t="shared" si="176"/>
        <v>7</v>
      </c>
      <c r="D877">
        <f t="shared" si="177"/>
        <v>7</v>
      </c>
      <c r="E877" t="str">
        <f t="shared" si="178"/>
        <v>OFF</v>
      </c>
      <c r="F877" s="13">
        <f t="shared" si="180"/>
        <v>43380</v>
      </c>
      <c r="G877" s="14" t="str">
        <f t="shared" si="179"/>
        <v>Avg of 4 NM Projects</v>
      </c>
      <c r="H877" s="15">
        <f t="shared" si="181"/>
        <v>10</v>
      </c>
      <c r="I877" s="93">
        <v>29.695</v>
      </c>
      <c r="J877">
        <f t="shared" si="169"/>
        <v>0.16682584269662923</v>
      </c>
      <c r="K877" s="4">
        <v>39.33</v>
      </c>
      <c r="L877" s="4">
        <v>26.49</v>
      </c>
      <c r="M877" s="16">
        <f t="shared" si="170"/>
        <v>0.78662054999999997</v>
      </c>
      <c r="N877">
        <f t="shared" si="171"/>
        <v>0</v>
      </c>
      <c r="O877">
        <f t="shared" si="172"/>
        <v>0</v>
      </c>
      <c r="P877" s="63">
        <f t="shared" si="173"/>
        <v>0</v>
      </c>
    </row>
    <row r="878" spans="1:18" x14ac:dyDescent="0.3">
      <c r="A878">
        <f t="shared" si="174"/>
        <v>2018</v>
      </c>
      <c r="B878">
        <f t="shared" si="175"/>
        <v>10</v>
      </c>
      <c r="C878">
        <f t="shared" si="176"/>
        <v>7</v>
      </c>
      <c r="D878">
        <f t="shared" si="177"/>
        <v>7</v>
      </c>
      <c r="E878" t="str">
        <f t="shared" si="178"/>
        <v>OFF</v>
      </c>
      <c r="F878" s="13">
        <f t="shared" si="180"/>
        <v>43380</v>
      </c>
      <c r="G878" s="14" t="str">
        <f t="shared" si="179"/>
        <v>Avg of 4 NM Projects</v>
      </c>
      <c r="H878" s="15">
        <f t="shared" si="181"/>
        <v>11</v>
      </c>
      <c r="I878" s="93">
        <v>39.56</v>
      </c>
      <c r="J878">
        <f t="shared" si="169"/>
        <v>0.22224719101123597</v>
      </c>
      <c r="K878" s="4">
        <v>42.94</v>
      </c>
      <c r="L878" s="4">
        <v>25.32</v>
      </c>
      <c r="M878" s="16">
        <f t="shared" si="170"/>
        <v>1.0016592</v>
      </c>
      <c r="N878">
        <f t="shared" si="171"/>
        <v>0</v>
      </c>
      <c r="O878">
        <f t="shared" si="172"/>
        <v>0</v>
      </c>
      <c r="P878" s="63">
        <f t="shared" si="173"/>
        <v>0</v>
      </c>
    </row>
    <row r="879" spans="1:18" x14ac:dyDescent="0.3">
      <c r="A879">
        <f t="shared" si="174"/>
        <v>2018</v>
      </c>
      <c r="B879">
        <f t="shared" si="175"/>
        <v>10</v>
      </c>
      <c r="C879">
        <f t="shared" si="176"/>
        <v>7</v>
      </c>
      <c r="D879">
        <f t="shared" si="177"/>
        <v>7</v>
      </c>
      <c r="E879" t="str">
        <f t="shared" si="178"/>
        <v>OFF</v>
      </c>
      <c r="F879" s="13">
        <f t="shared" si="180"/>
        <v>43380</v>
      </c>
      <c r="G879" s="14" t="str">
        <f t="shared" si="179"/>
        <v>Avg of 4 NM Projects</v>
      </c>
      <c r="H879" s="15">
        <f t="shared" si="181"/>
        <v>12</v>
      </c>
      <c r="I879" s="93">
        <v>37.754999999999995</v>
      </c>
      <c r="J879">
        <f t="shared" si="169"/>
        <v>0.21210674157303369</v>
      </c>
      <c r="K879" s="4">
        <v>41.66</v>
      </c>
      <c r="L879" s="4">
        <v>28.19</v>
      </c>
      <c r="M879" s="16">
        <f t="shared" si="170"/>
        <v>1.0643134499999998</v>
      </c>
      <c r="N879">
        <f t="shared" si="171"/>
        <v>0</v>
      </c>
      <c r="O879">
        <f t="shared" si="172"/>
        <v>0</v>
      </c>
      <c r="P879" s="63">
        <f t="shared" si="173"/>
        <v>0</v>
      </c>
    </row>
    <row r="880" spans="1:18" x14ac:dyDescent="0.3">
      <c r="A880">
        <f t="shared" si="174"/>
        <v>2018</v>
      </c>
      <c r="B880">
        <f t="shared" si="175"/>
        <v>10</v>
      </c>
      <c r="C880">
        <f t="shared" si="176"/>
        <v>7</v>
      </c>
      <c r="D880">
        <f t="shared" si="177"/>
        <v>7</v>
      </c>
      <c r="E880" t="str">
        <f t="shared" si="178"/>
        <v>OFF</v>
      </c>
      <c r="F880" s="13">
        <f t="shared" si="180"/>
        <v>43380</v>
      </c>
      <c r="G880" s="14" t="str">
        <f t="shared" si="179"/>
        <v>Avg of 4 NM Projects</v>
      </c>
      <c r="H880" s="15">
        <f t="shared" si="181"/>
        <v>13</v>
      </c>
      <c r="I880" s="93">
        <v>23.04</v>
      </c>
      <c r="J880">
        <f t="shared" si="169"/>
        <v>0.12943820224719102</v>
      </c>
      <c r="K880" s="4">
        <v>43.3</v>
      </c>
      <c r="L880" s="4">
        <v>37</v>
      </c>
      <c r="M880" s="16">
        <f t="shared" si="170"/>
        <v>0.85248000000000002</v>
      </c>
      <c r="N880">
        <f t="shared" si="171"/>
        <v>0</v>
      </c>
      <c r="O880">
        <f t="shared" si="172"/>
        <v>0</v>
      </c>
      <c r="P880" s="63">
        <f t="shared" si="173"/>
        <v>0</v>
      </c>
    </row>
    <row r="881" spans="1:18" x14ac:dyDescent="0.3">
      <c r="A881">
        <f t="shared" si="174"/>
        <v>2018</v>
      </c>
      <c r="B881">
        <f t="shared" si="175"/>
        <v>10</v>
      </c>
      <c r="C881">
        <f t="shared" si="176"/>
        <v>7</v>
      </c>
      <c r="D881">
        <f t="shared" si="177"/>
        <v>7</v>
      </c>
      <c r="E881" t="str">
        <f t="shared" si="178"/>
        <v>OFF</v>
      </c>
      <c r="F881" s="13">
        <f t="shared" si="180"/>
        <v>43380</v>
      </c>
      <c r="G881" s="14" t="str">
        <f t="shared" si="179"/>
        <v>Avg of 4 NM Projects</v>
      </c>
      <c r="H881" s="15">
        <f t="shared" si="181"/>
        <v>14</v>
      </c>
      <c r="I881" s="93">
        <v>16.254999999999999</v>
      </c>
      <c r="J881">
        <f t="shared" si="169"/>
        <v>9.1320224719101117E-2</v>
      </c>
      <c r="K881" s="4">
        <v>44.95</v>
      </c>
      <c r="L881" s="4">
        <v>38.93</v>
      </c>
      <c r="M881" s="16">
        <f t="shared" si="170"/>
        <v>0.63280714999999998</v>
      </c>
      <c r="N881">
        <f t="shared" si="171"/>
        <v>0</v>
      </c>
      <c r="O881">
        <f t="shared" si="172"/>
        <v>0</v>
      </c>
      <c r="P881" s="63">
        <f t="shared" si="173"/>
        <v>0</v>
      </c>
    </row>
    <row r="882" spans="1:18" x14ac:dyDescent="0.3">
      <c r="A882">
        <f t="shared" si="174"/>
        <v>2018</v>
      </c>
      <c r="B882">
        <f t="shared" si="175"/>
        <v>10</v>
      </c>
      <c r="C882">
        <f t="shared" si="176"/>
        <v>7</v>
      </c>
      <c r="D882">
        <f t="shared" si="177"/>
        <v>7</v>
      </c>
      <c r="E882" t="str">
        <f t="shared" si="178"/>
        <v>OFF</v>
      </c>
      <c r="F882" s="13">
        <f t="shared" si="180"/>
        <v>43380</v>
      </c>
      <c r="G882" s="14" t="str">
        <f t="shared" si="179"/>
        <v>Avg of 4 NM Projects</v>
      </c>
      <c r="H882" s="15">
        <f t="shared" si="181"/>
        <v>15</v>
      </c>
      <c r="I882" s="93">
        <v>23.804999999999996</v>
      </c>
      <c r="J882">
        <f t="shared" si="169"/>
        <v>0.13373595505617974</v>
      </c>
      <c r="K882" s="4">
        <v>46.11</v>
      </c>
      <c r="L882" s="4">
        <v>40.35</v>
      </c>
      <c r="M882" s="16">
        <f t="shared" si="170"/>
        <v>0.96053174999999991</v>
      </c>
      <c r="N882">
        <f t="shared" si="171"/>
        <v>0</v>
      </c>
      <c r="O882">
        <f t="shared" si="172"/>
        <v>0</v>
      </c>
      <c r="P882" s="63">
        <f t="shared" si="173"/>
        <v>0</v>
      </c>
    </row>
    <row r="883" spans="1:18" x14ac:dyDescent="0.3">
      <c r="A883">
        <f t="shared" si="174"/>
        <v>2018</v>
      </c>
      <c r="B883">
        <f t="shared" si="175"/>
        <v>10</v>
      </c>
      <c r="C883">
        <f t="shared" si="176"/>
        <v>7</v>
      </c>
      <c r="D883">
        <f t="shared" si="177"/>
        <v>7</v>
      </c>
      <c r="E883" t="str">
        <f t="shared" si="178"/>
        <v>OFF</v>
      </c>
      <c r="F883" s="13">
        <f t="shared" si="180"/>
        <v>43380</v>
      </c>
      <c r="G883" s="14" t="str">
        <f t="shared" si="179"/>
        <v>Avg of 4 NM Projects</v>
      </c>
      <c r="H883" s="15">
        <f t="shared" si="181"/>
        <v>16</v>
      </c>
      <c r="I883" s="93">
        <v>22.4</v>
      </c>
      <c r="J883">
        <f t="shared" si="169"/>
        <v>0.12584269662921346</v>
      </c>
      <c r="K883" s="4">
        <v>55</v>
      </c>
      <c r="L883" s="4">
        <v>51.74</v>
      </c>
      <c r="M883" s="16">
        <f t="shared" si="170"/>
        <v>1.1589759999999998</v>
      </c>
      <c r="N883">
        <f t="shared" si="171"/>
        <v>0</v>
      </c>
      <c r="O883">
        <f t="shared" si="172"/>
        <v>0</v>
      </c>
      <c r="P883" s="63">
        <f t="shared" si="173"/>
        <v>0</v>
      </c>
    </row>
    <row r="884" spans="1:18" x14ac:dyDescent="0.3">
      <c r="A884">
        <f t="shared" si="174"/>
        <v>2018</v>
      </c>
      <c r="B884">
        <f t="shared" si="175"/>
        <v>10</v>
      </c>
      <c r="C884">
        <f t="shared" si="176"/>
        <v>7</v>
      </c>
      <c r="D884">
        <f t="shared" si="177"/>
        <v>7</v>
      </c>
      <c r="E884" t="str">
        <f t="shared" si="178"/>
        <v>OFF</v>
      </c>
      <c r="F884" s="13">
        <f t="shared" si="180"/>
        <v>43380</v>
      </c>
      <c r="G884" s="14" t="str">
        <f t="shared" si="179"/>
        <v>Avg of 4 NM Projects</v>
      </c>
      <c r="H884" s="15">
        <f t="shared" si="181"/>
        <v>17</v>
      </c>
      <c r="I884" s="93">
        <v>18.559999999999999</v>
      </c>
      <c r="J884">
        <f t="shared" si="169"/>
        <v>0.1042696629213483</v>
      </c>
      <c r="K884" s="4">
        <v>56.96</v>
      </c>
      <c r="L884" s="4">
        <v>55.93</v>
      </c>
      <c r="M884" s="16">
        <f t="shared" si="170"/>
        <v>1.0380608</v>
      </c>
      <c r="N884">
        <f t="shared" si="171"/>
        <v>0</v>
      </c>
      <c r="O884">
        <f t="shared" si="172"/>
        <v>0</v>
      </c>
      <c r="P884" s="63">
        <f t="shared" si="173"/>
        <v>0</v>
      </c>
    </row>
    <row r="885" spans="1:18" x14ac:dyDescent="0.3">
      <c r="A885">
        <f t="shared" si="174"/>
        <v>2018</v>
      </c>
      <c r="B885">
        <f t="shared" si="175"/>
        <v>10</v>
      </c>
      <c r="C885">
        <f t="shared" si="176"/>
        <v>7</v>
      </c>
      <c r="D885">
        <f t="shared" si="177"/>
        <v>7</v>
      </c>
      <c r="E885" t="str">
        <f t="shared" si="178"/>
        <v>OFF</v>
      </c>
      <c r="F885" s="13">
        <f t="shared" si="180"/>
        <v>43380</v>
      </c>
      <c r="G885" s="14" t="str">
        <f t="shared" si="179"/>
        <v>Avg of 4 NM Projects</v>
      </c>
      <c r="H885" s="15">
        <f t="shared" si="181"/>
        <v>18</v>
      </c>
      <c r="I885" s="93">
        <v>2.1749999999999998</v>
      </c>
      <c r="J885">
        <f t="shared" si="169"/>
        <v>1.2219101123595505E-2</v>
      </c>
      <c r="K885" s="4">
        <v>60.27</v>
      </c>
      <c r="L885" s="4">
        <v>56.23</v>
      </c>
      <c r="M885" s="16">
        <f t="shared" si="170"/>
        <v>0.12230024999999997</v>
      </c>
      <c r="N885">
        <f t="shared" si="171"/>
        <v>0</v>
      </c>
      <c r="O885">
        <f t="shared" si="172"/>
        <v>0</v>
      </c>
      <c r="P885" s="63">
        <f t="shared" si="173"/>
        <v>0</v>
      </c>
    </row>
    <row r="886" spans="1:18" x14ac:dyDescent="0.3">
      <c r="A886">
        <f t="shared" si="174"/>
        <v>2018</v>
      </c>
      <c r="B886">
        <f t="shared" si="175"/>
        <v>10</v>
      </c>
      <c r="C886">
        <f t="shared" si="176"/>
        <v>7</v>
      </c>
      <c r="D886">
        <f t="shared" si="177"/>
        <v>7</v>
      </c>
      <c r="E886" t="str">
        <f t="shared" si="178"/>
        <v>OFF</v>
      </c>
      <c r="F886" s="13">
        <f t="shared" si="180"/>
        <v>43380</v>
      </c>
      <c r="G886" s="14" t="str">
        <f t="shared" si="179"/>
        <v>Avg of 4 NM Projects</v>
      </c>
      <c r="H886" s="15">
        <f t="shared" si="181"/>
        <v>19</v>
      </c>
      <c r="I886" s="93">
        <v>0</v>
      </c>
      <c r="J886">
        <f t="shared" si="169"/>
        <v>0</v>
      </c>
      <c r="K886" s="4">
        <v>65.55</v>
      </c>
      <c r="L886" s="4">
        <v>57.65</v>
      </c>
      <c r="M886" s="16">
        <f t="shared" si="170"/>
        <v>0</v>
      </c>
      <c r="N886">
        <f t="shared" si="171"/>
        <v>1</v>
      </c>
      <c r="O886">
        <f t="shared" si="172"/>
        <v>0</v>
      </c>
      <c r="P886" s="63">
        <f t="shared" si="173"/>
        <v>0</v>
      </c>
    </row>
    <row r="887" spans="1:18" x14ac:dyDescent="0.3">
      <c r="A887">
        <f t="shared" si="174"/>
        <v>2018</v>
      </c>
      <c r="B887">
        <f t="shared" si="175"/>
        <v>10</v>
      </c>
      <c r="C887">
        <f t="shared" si="176"/>
        <v>7</v>
      </c>
      <c r="D887">
        <f t="shared" si="177"/>
        <v>7</v>
      </c>
      <c r="E887" t="str">
        <f t="shared" si="178"/>
        <v>OFF</v>
      </c>
      <c r="F887" s="13">
        <f t="shared" si="180"/>
        <v>43380</v>
      </c>
      <c r="G887" s="14" t="str">
        <f t="shared" si="179"/>
        <v>Avg of 4 NM Projects</v>
      </c>
      <c r="H887" s="15">
        <f t="shared" si="181"/>
        <v>20</v>
      </c>
      <c r="I887" s="93">
        <v>0</v>
      </c>
      <c r="J887">
        <f t="shared" si="169"/>
        <v>0</v>
      </c>
      <c r="K887" s="4">
        <v>67.569999999999993</v>
      </c>
      <c r="L887" s="4">
        <v>43.44</v>
      </c>
      <c r="M887" s="16">
        <f t="shared" si="170"/>
        <v>0</v>
      </c>
      <c r="N887">
        <f t="shared" si="171"/>
        <v>1</v>
      </c>
      <c r="O887">
        <f t="shared" si="172"/>
        <v>0</v>
      </c>
      <c r="P887" s="63">
        <f t="shared" si="173"/>
        <v>0</v>
      </c>
    </row>
    <row r="888" spans="1:18" x14ac:dyDescent="0.3">
      <c r="A888">
        <f t="shared" si="174"/>
        <v>2018</v>
      </c>
      <c r="B888">
        <f t="shared" si="175"/>
        <v>10</v>
      </c>
      <c r="C888">
        <f t="shared" si="176"/>
        <v>7</v>
      </c>
      <c r="D888">
        <f t="shared" si="177"/>
        <v>7</v>
      </c>
      <c r="E888" t="str">
        <f t="shared" si="178"/>
        <v>OFF</v>
      </c>
      <c r="F888" s="13">
        <f t="shared" si="180"/>
        <v>43380</v>
      </c>
      <c r="G888" s="14" t="str">
        <f t="shared" si="179"/>
        <v>Avg of 4 NM Projects</v>
      </c>
      <c r="H888" s="15">
        <f t="shared" si="181"/>
        <v>21</v>
      </c>
      <c r="I888" s="93">
        <v>0</v>
      </c>
      <c r="J888">
        <f t="shared" si="169"/>
        <v>0</v>
      </c>
      <c r="K888" s="4">
        <v>57.04</v>
      </c>
      <c r="L888" s="4">
        <v>36.22</v>
      </c>
      <c r="M888" s="16">
        <f t="shared" si="170"/>
        <v>0</v>
      </c>
      <c r="N888">
        <f t="shared" si="171"/>
        <v>1</v>
      </c>
      <c r="O888">
        <f t="shared" si="172"/>
        <v>0</v>
      </c>
      <c r="P888" s="63">
        <f t="shared" si="173"/>
        <v>0</v>
      </c>
    </row>
    <row r="889" spans="1:18" x14ac:dyDescent="0.3">
      <c r="A889">
        <f t="shared" si="174"/>
        <v>2018</v>
      </c>
      <c r="B889">
        <f t="shared" si="175"/>
        <v>10</v>
      </c>
      <c r="C889">
        <f t="shared" si="176"/>
        <v>7</v>
      </c>
      <c r="D889">
        <f t="shared" si="177"/>
        <v>7</v>
      </c>
      <c r="E889" t="str">
        <f t="shared" si="178"/>
        <v>OFF</v>
      </c>
      <c r="F889" s="13">
        <f t="shared" si="180"/>
        <v>43380</v>
      </c>
      <c r="G889" s="14" t="str">
        <f t="shared" si="179"/>
        <v>Avg of 4 NM Projects</v>
      </c>
      <c r="H889" s="15">
        <f t="shared" si="181"/>
        <v>22</v>
      </c>
      <c r="I889" s="93">
        <v>0</v>
      </c>
      <c r="J889">
        <f t="shared" si="169"/>
        <v>0</v>
      </c>
      <c r="K889" s="4">
        <v>44.41</v>
      </c>
      <c r="L889" s="4">
        <v>33.950000000000003</v>
      </c>
      <c r="M889" s="16">
        <f t="shared" si="170"/>
        <v>0</v>
      </c>
      <c r="N889">
        <f t="shared" si="171"/>
        <v>1</v>
      </c>
      <c r="O889">
        <f t="shared" si="172"/>
        <v>0</v>
      </c>
      <c r="P889" s="63">
        <f t="shared" si="173"/>
        <v>0</v>
      </c>
    </row>
    <row r="890" spans="1:18" x14ac:dyDescent="0.3">
      <c r="A890">
        <f t="shared" si="174"/>
        <v>2018</v>
      </c>
      <c r="B890">
        <f t="shared" si="175"/>
        <v>10</v>
      </c>
      <c r="C890">
        <f t="shared" si="176"/>
        <v>7</v>
      </c>
      <c r="D890">
        <f t="shared" si="177"/>
        <v>7</v>
      </c>
      <c r="E890" t="str">
        <f t="shared" si="178"/>
        <v>OFF</v>
      </c>
      <c r="F890" s="13">
        <f t="shared" si="180"/>
        <v>43380</v>
      </c>
      <c r="G890" s="14" t="str">
        <f t="shared" si="179"/>
        <v>Avg of 4 NM Projects</v>
      </c>
      <c r="H890" s="15">
        <f t="shared" si="181"/>
        <v>23</v>
      </c>
      <c r="I890" s="93">
        <v>0</v>
      </c>
      <c r="J890">
        <f t="shared" si="169"/>
        <v>0</v>
      </c>
      <c r="K890" s="4">
        <v>37.89</v>
      </c>
      <c r="L890" s="4">
        <v>20.04</v>
      </c>
      <c r="M890" s="16">
        <f t="shared" si="170"/>
        <v>0</v>
      </c>
      <c r="N890">
        <f t="shared" si="171"/>
        <v>1</v>
      </c>
      <c r="O890">
        <f t="shared" si="172"/>
        <v>0</v>
      </c>
      <c r="P890" s="63">
        <f t="shared" si="173"/>
        <v>0</v>
      </c>
    </row>
    <row r="891" spans="1:18" x14ac:dyDescent="0.3">
      <c r="A891">
        <f t="shared" si="174"/>
        <v>2018</v>
      </c>
      <c r="B891">
        <f t="shared" si="175"/>
        <v>10</v>
      </c>
      <c r="C891">
        <f t="shared" si="176"/>
        <v>7</v>
      </c>
      <c r="D891">
        <f t="shared" si="177"/>
        <v>7</v>
      </c>
      <c r="E891" t="str">
        <f t="shared" si="178"/>
        <v>OFF</v>
      </c>
      <c r="F891" s="13">
        <f t="shared" si="180"/>
        <v>43380</v>
      </c>
      <c r="G891" s="14" t="str">
        <f t="shared" si="179"/>
        <v>Avg of 4 NM Projects</v>
      </c>
      <c r="H891" s="15">
        <f t="shared" si="181"/>
        <v>24</v>
      </c>
      <c r="I891" s="93">
        <v>-0.26</v>
      </c>
      <c r="J891">
        <f t="shared" si="169"/>
        <v>-1.4606741573033708E-3</v>
      </c>
      <c r="K891" s="4">
        <v>35.33</v>
      </c>
      <c r="L891" s="4">
        <v>13.03</v>
      </c>
      <c r="M891" s="16">
        <f t="shared" si="170"/>
        <v>-3.3877999999999998E-3</v>
      </c>
      <c r="N891">
        <f t="shared" si="171"/>
        <v>0</v>
      </c>
      <c r="O891">
        <f t="shared" si="172"/>
        <v>0</v>
      </c>
      <c r="P891" s="63">
        <f t="shared" si="173"/>
        <v>0</v>
      </c>
    </row>
    <row r="892" spans="1:18" x14ac:dyDescent="0.3">
      <c r="A892">
        <f t="shared" si="174"/>
        <v>2018</v>
      </c>
      <c r="B892">
        <f t="shared" si="175"/>
        <v>10</v>
      </c>
      <c r="C892">
        <f t="shared" si="176"/>
        <v>8</v>
      </c>
      <c r="D892">
        <f t="shared" si="177"/>
        <v>1</v>
      </c>
      <c r="E892" t="str">
        <f t="shared" si="178"/>
        <v>OFF</v>
      </c>
      <c r="F892" s="13">
        <f t="shared" si="180"/>
        <v>43381</v>
      </c>
      <c r="G892" s="14" t="str">
        <f t="shared" si="179"/>
        <v>Avg of 4 NM Projects</v>
      </c>
      <c r="H892" s="15">
        <f t="shared" si="181"/>
        <v>1</v>
      </c>
      <c r="I892" s="93">
        <v>-0.13</v>
      </c>
      <c r="J892">
        <f t="shared" si="169"/>
        <v>-7.3033707865168538E-4</v>
      </c>
      <c r="K892" s="4">
        <v>35.89</v>
      </c>
      <c r="L892" s="4">
        <v>20.81</v>
      </c>
      <c r="M892" s="16">
        <f t="shared" si="170"/>
        <v>-2.7052999999999999E-3</v>
      </c>
      <c r="N892">
        <f t="shared" si="171"/>
        <v>0</v>
      </c>
      <c r="O892">
        <f t="shared" si="172"/>
        <v>0</v>
      </c>
      <c r="P892" s="63">
        <f t="shared" si="173"/>
        <v>0</v>
      </c>
      <c r="Q892" s="34"/>
      <c r="R892" s="34"/>
    </row>
    <row r="893" spans="1:18" x14ac:dyDescent="0.3">
      <c r="A893">
        <f t="shared" si="174"/>
        <v>2018</v>
      </c>
      <c r="B893">
        <f t="shared" si="175"/>
        <v>10</v>
      </c>
      <c r="C893">
        <f t="shared" si="176"/>
        <v>8</v>
      </c>
      <c r="D893">
        <f t="shared" si="177"/>
        <v>1</v>
      </c>
      <c r="E893" t="str">
        <f t="shared" si="178"/>
        <v>OFF</v>
      </c>
      <c r="F893" s="13">
        <f t="shared" si="180"/>
        <v>43381</v>
      </c>
      <c r="G893" s="14" t="str">
        <f t="shared" si="179"/>
        <v>Avg of 4 NM Projects</v>
      </c>
      <c r="H893" s="15">
        <f t="shared" si="181"/>
        <v>2</v>
      </c>
      <c r="I893" s="93">
        <v>0</v>
      </c>
      <c r="J893">
        <f t="shared" si="169"/>
        <v>0</v>
      </c>
      <c r="K893" s="4">
        <v>34.39</v>
      </c>
      <c r="L893" s="4">
        <v>21.5</v>
      </c>
      <c r="M893" s="16">
        <f t="shared" si="170"/>
        <v>0</v>
      </c>
      <c r="N893">
        <f t="shared" si="171"/>
        <v>1</v>
      </c>
      <c r="O893">
        <f t="shared" si="172"/>
        <v>0</v>
      </c>
      <c r="P893" s="63">
        <f t="shared" si="173"/>
        <v>0</v>
      </c>
    </row>
    <row r="894" spans="1:18" x14ac:dyDescent="0.3">
      <c r="A894">
        <f t="shared" si="174"/>
        <v>2018</v>
      </c>
      <c r="B894">
        <f t="shared" si="175"/>
        <v>10</v>
      </c>
      <c r="C894">
        <f t="shared" si="176"/>
        <v>8</v>
      </c>
      <c r="D894">
        <f t="shared" si="177"/>
        <v>1</v>
      </c>
      <c r="E894" t="str">
        <f t="shared" si="178"/>
        <v>OFF</v>
      </c>
      <c r="F894" s="13">
        <f t="shared" si="180"/>
        <v>43381</v>
      </c>
      <c r="G894" s="14" t="str">
        <f t="shared" si="179"/>
        <v>Avg of 4 NM Projects</v>
      </c>
      <c r="H894" s="15">
        <f t="shared" si="181"/>
        <v>3</v>
      </c>
      <c r="I894" s="93">
        <v>-0.13</v>
      </c>
      <c r="J894">
        <f t="shared" si="169"/>
        <v>-7.3033707865168538E-4</v>
      </c>
      <c r="K894" s="4">
        <v>35.159999999999997</v>
      </c>
      <c r="L894" s="4">
        <v>20.59</v>
      </c>
      <c r="M894" s="16">
        <f t="shared" si="170"/>
        <v>-2.6766999999999997E-3</v>
      </c>
      <c r="N894">
        <f t="shared" si="171"/>
        <v>0</v>
      </c>
      <c r="O894">
        <f t="shared" si="172"/>
        <v>0</v>
      </c>
      <c r="P894" s="63">
        <f t="shared" si="173"/>
        <v>0</v>
      </c>
    </row>
    <row r="895" spans="1:18" x14ac:dyDescent="0.3">
      <c r="A895">
        <f t="shared" si="174"/>
        <v>2018</v>
      </c>
      <c r="B895">
        <f t="shared" si="175"/>
        <v>10</v>
      </c>
      <c r="C895">
        <f t="shared" si="176"/>
        <v>8</v>
      </c>
      <c r="D895">
        <f t="shared" si="177"/>
        <v>1</v>
      </c>
      <c r="E895" t="str">
        <f t="shared" si="178"/>
        <v>OFF</v>
      </c>
      <c r="F895" s="13">
        <f t="shared" si="180"/>
        <v>43381</v>
      </c>
      <c r="G895" s="14" t="str">
        <f t="shared" si="179"/>
        <v>Avg of 4 NM Projects</v>
      </c>
      <c r="H895" s="15">
        <f t="shared" si="181"/>
        <v>4</v>
      </c>
      <c r="I895" s="93">
        <v>0</v>
      </c>
      <c r="J895">
        <f t="shared" si="169"/>
        <v>0</v>
      </c>
      <c r="K895" s="4">
        <v>34.799999999999997</v>
      </c>
      <c r="L895" s="4">
        <v>20.55</v>
      </c>
      <c r="M895" s="16">
        <f t="shared" si="170"/>
        <v>0</v>
      </c>
      <c r="N895">
        <f t="shared" si="171"/>
        <v>1</v>
      </c>
      <c r="O895">
        <f t="shared" si="172"/>
        <v>0</v>
      </c>
      <c r="P895" s="63">
        <f t="shared" si="173"/>
        <v>0</v>
      </c>
    </row>
    <row r="896" spans="1:18" x14ac:dyDescent="0.3">
      <c r="A896">
        <f t="shared" si="174"/>
        <v>2018</v>
      </c>
      <c r="B896">
        <f t="shared" si="175"/>
        <v>10</v>
      </c>
      <c r="C896">
        <f t="shared" si="176"/>
        <v>8</v>
      </c>
      <c r="D896">
        <f t="shared" si="177"/>
        <v>1</v>
      </c>
      <c r="E896" t="str">
        <f t="shared" si="178"/>
        <v>OFF</v>
      </c>
      <c r="F896" s="13">
        <f t="shared" si="180"/>
        <v>43381</v>
      </c>
      <c r="G896" s="14" t="str">
        <f t="shared" si="179"/>
        <v>Avg of 4 NM Projects</v>
      </c>
      <c r="H896" s="15">
        <f t="shared" si="181"/>
        <v>5</v>
      </c>
      <c r="I896" s="93">
        <v>-0.13</v>
      </c>
      <c r="J896">
        <f t="shared" si="169"/>
        <v>-7.3033707865168538E-4</v>
      </c>
      <c r="K896" s="4">
        <v>32.76</v>
      </c>
      <c r="L896" s="4">
        <v>22.37</v>
      </c>
      <c r="M896" s="16">
        <f t="shared" si="170"/>
        <v>-2.9081000000000003E-3</v>
      </c>
      <c r="N896">
        <f t="shared" si="171"/>
        <v>0</v>
      </c>
      <c r="O896">
        <f t="shared" si="172"/>
        <v>0</v>
      </c>
      <c r="P896" s="63">
        <f t="shared" si="173"/>
        <v>0</v>
      </c>
    </row>
    <row r="897" spans="1:16" x14ac:dyDescent="0.3">
      <c r="A897">
        <f t="shared" si="174"/>
        <v>2018</v>
      </c>
      <c r="B897">
        <f t="shared" si="175"/>
        <v>10</v>
      </c>
      <c r="C897">
        <f t="shared" si="176"/>
        <v>8</v>
      </c>
      <c r="D897">
        <f t="shared" si="177"/>
        <v>1</v>
      </c>
      <c r="E897" t="str">
        <f t="shared" si="178"/>
        <v>OFF</v>
      </c>
      <c r="F897" s="13">
        <f t="shared" si="180"/>
        <v>43381</v>
      </c>
      <c r="G897" s="14" t="str">
        <f t="shared" si="179"/>
        <v>Avg of 4 NM Projects</v>
      </c>
      <c r="H897" s="15">
        <f t="shared" si="181"/>
        <v>6</v>
      </c>
      <c r="I897" s="93">
        <v>0</v>
      </c>
      <c r="J897">
        <f t="shared" si="169"/>
        <v>0</v>
      </c>
      <c r="K897" s="4">
        <v>28.28</v>
      </c>
      <c r="L897" s="4">
        <v>24.82</v>
      </c>
      <c r="M897" s="16">
        <f t="shared" si="170"/>
        <v>0</v>
      </c>
      <c r="N897">
        <f t="shared" si="171"/>
        <v>1</v>
      </c>
      <c r="O897">
        <f t="shared" si="172"/>
        <v>0</v>
      </c>
      <c r="P897" s="63">
        <f t="shared" si="173"/>
        <v>0</v>
      </c>
    </row>
    <row r="898" spans="1:16" x14ac:dyDescent="0.3">
      <c r="A898">
        <f t="shared" si="174"/>
        <v>2018</v>
      </c>
      <c r="B898">
        <f t="shared" si="175"/>
        <v>10</v>
      </c>
      <c r="C898">
        <f t="shared" si="176"/>
        <v>8</v>
      </c>
      <c r="D898">
        <f t="shared" si="177"/>
        <v>1</v>
      </c>
      <c r="E898" t="str">
        <f t="shared" si="178"/>
        <v>OFF</v>
      </c>
      <c r="F898" s="13">
        <f t="shared" si="180"/>
        <v>43381</v>
      </c>
      <c r="G898" s="14" t="str">
        <f t="shared" si="179"/>
        <v>Avg of 4 NM Projects</v>
      </c>
      <c r="H898" s="15">
        <f t="shared" si="181"/>
        <v>7</v>
      </c>
      <c r="I898" s="93">
        <v>-0.52</v>
      </c>
      <c r="J898">
        <f t="shared" si="169"/>
        <v>-2.9213483146067415E-3</v>
      </c>
      <c r="K898" s="4">
        <v>30.51</v>
      </c>
      <c r="L898" s="4">
        <v>24.56</v>
      </c>
      <c r="M898" s="16">
        <f t="shared" si="170"/>
        <v>-1.27712E-2</v>
      </c>
      <c r="N898">
        <f t="shared" si="171"/>
        <v>0</v>
      </c>
      <c r="O898">
        <f t="shared" si="172"/>
        <v>0</v>
      </c>
      <c r="P898" s="63">
        <f t="shared" si="173"/>
        <v>0</v>
      </c>
    </row>
    <row r="899" spans="1:16" x14ac:dyDescent="0.3">
      <c r="A899">
        <f t="shared" si="174"/>
        <v>2018</v>
      </c>
      <c r="B899">
        <f t="shared" si="175"/>
        <v>10</v>
      </c>
      <c r="C899">
        <f t="shared" si="176"/>
        <v>8</v>
      </c>
      <c r="D899">
        <f t="shared" si="177"/>
        <v>1</v>
      </c>
      <c r="E899" t="str">
        <f t="shared" si="178"/>
        <v>OFF</v>
      </c>
      <c r="F899" s="13">
        <f t="shared" si="180"/>
        <v>43381</v>
      </c>
      <c r="G899" s="14" t="str">
        <f t="shared" si="179"/>
        <v>Avg of 4 NM Projects</v>
      </c>
      <c r="H899" s="15">
        <f t="shared" si="181"/>
        <v>8</v>
      </c>
      <c r="I899" s="93">
        <v>0.51</v>
      </c>
      <c r="J899">
        <f t="shared" si="169"/>
        <v>2.8651685393258426E-3</v>
      </c>
      <c r="K899" s="4">
        <v>32.89</v>
      </c>
      <c r="L899" s="4">
        <v>26.54</v>
      </c>
      <c r="M899" s="16">
        <f t="shared" si="170"/>
        <v>1.35354E-2</v>
      </c>
      <c r="N899">
        <f t="shared" si="171"/>
        <v>0</v>
      </c>
      <c r="O899">
        <f t="shared" si="172"/>
        <v>0</v>
      </c>
      <c r="P899" s="63">
        <f t="shared" si="173"/>
        <v>0</v>
      </c>
    </row>
    <row r="900" spans="1:16" x14ac:dyDescent="0.3">
      <c r="A900">
        <f t="shared" si="174"/>
        <v>2018</v>
      </c>
      <c r="B900">
        <f t="shared" si="175"/>
        <v>10</v>
      </c>
      <c r="C900">
        <f t="shared" si="176"/>
        <v>8</v>
      </c>
      <c r="D900">
        <f t="shared" si="177"/>
        <v>1</v>
      </c>
      <c r="E900" t="str">
        <f t="shared" si="178"/>
        <v>OFF</v>
      </c>
      <c r="F900" s="13">
        <f t="shared" si="180"/>
        <v>43381</v>
      </c>
      <c r="G900" s="14" t="str">
        <f t="shared" si="179"/>
        <v>Avg of 4 NM Projects</v>
      </c>
      <c r="H900" s="15">
        <f t="shared" si="181"/>
        <v>9</v>
      </c>
      <c r="I900" s="93">
        <v>4.9950000000000001</v>
      </c>
      <c r="J900">
        <f t="shared" ref="J900:J963" si="182">+I900/$I$1</f>
        <v>2.8061797752808988E-2</v>
      </c>
      <c r="K900" s="4">
        <v>34.18</v>
      </c>
      <c r="L900" s="4">
        <v>24.9</v>
      </c>
      <c r="M900" s="16">
        <f t="shared" ref="M900:M963" si="183">+L900*I900/1000</f>
        <v>0.1243755</v>
      </c>
      <c r="N900">
        <f t="shared" ref="N900:N963" si="184">+IF(I900=0,1,0)</f>
        <v>0</v>
      </c>
      <c r="O900">
        <f t="shared" ref="O900:O963" si="185">+IF(I900&gt;=0.5*$I$1,1,0)</f>
        <v>0</v>
      </c>
      <c r="P900" s="63">
        <f t="shared" ref="P900:P963" si="186">+IF(I900&gt;MAX(I$3652:I$5859),1,0)</f>
        <v>0</v>
      </c>
    </row>
    <row r="901" spans="1:16" x14ac:dyDescent="0.3">
      <c r="A901">
        <f t="shared" ref="A901:A964" si="187">YEAR(F901)</f>
        <v>2018</v>
      </c>
      <c r="B901">
        <f t="shared" ref="B901:B964" si="188">+MONTH(F901)</f>
        <v>10</v>
      </c>
      <c r="C901">
        <f t="shared" ref="C901:C964" si="189">+DAY(F901)</f>
        <v>8</v>
      </c>
      <c r="D901">
        <f t="shared" ref="D901:D964" si="190">WEEKDAY(C901)</f>
        <v>1</v>
      </c>
      <c r="E901" t="str">
        <f t="shared" ref="E901:E964" si="191">IF(OR(D901=1,D901=7,H901=1,H901=2,H901=3,H901=4,H901=5,H901=6,H901=7,H901=24),"OFF","ON")</f>
        <v>OFF</v>
      </c>
      <c r="F901" s="13">
        <f t="shared" si="180"/>
        <v>43381</v>
      </c>
      <c r="G901" s="14" t="str">
        <f t="shared" si="179"/>
        <v>Avg of 4 NM Projects</v>
      </c>
      <c r="H901" s="15">
        <f t="shared" si="181"/>
        <v>10</v>
      </c>
      <c r="I901" s="93">
        <v>11.780000000000001</v>
      </c>
      <c r="J901">
        <f t="shared" si="182"/>
        <v>6.6179775280898884E-2</v>
      </c>
      <c r="K901" s="4">
        <v>36.89</v>
      </c>
      <c r="L901" s="4">
        <v>31.32</v>
      </c>
      <c r="M901" s="16">
        <f t="shared" si="183"/>
        <v>0.36894960000000004</v>
      </c>
      <c r="N901">
        <f t="shared" si="184"/>
        <v>0</v>
      </c>
      <c r="O901">
        <f t="shared" si="185"/>
        <v>0</v>
      </c>
      <c r="P901" s="63">
        <f t="shared" si="186"/>
        <v>0</v>
      </c>
    </row>
    <row r="902" spans="1:16" x14ac:dyDescent="0.3">
      <c r="A902">
        <f t="shared" si="187"/>
        <v>2018</v>
      </c>
      <c r="B902">
        <f t="shared" si="188"/>
        <v>10</v>
      </c>
      <c r="C902">
        <f t="shared" si="189"/>
        <v>8</v>
      </c>
      <c r="D902">
        <f t="shared" si="190"/>
        <v>1</v>
      </c>
      <c r="E902" t="str">
        <f t="shared" si="191"/>
        <v>OFF</v>
      </c>
      <c r="F902" s="13">
        <f t="shared" si="180"/>
        <v>43381</v>
      </c>
      <c r="G902" s="14" t="str">
        <f t="shared" ref="G902:G965" si="192">+G901</f>
        <v>Avg of 4 NM Projects</v>
      </c>
      <c r="H902" s="15">
        <f t="shared" si="181"/>
        <v>11</v>
      </c>
      <c r="I902" s="93">
        <v>33.79</v>
      </c>
      <c r="J902">
        <f t="shared" si="182"/>
        <v>0.18983146067415729</v>
      </c>
      <c r="K902" s="4">
        <v>44.11</v>
      </c>
      <c r="L902" s="4">
        <v>42.55</v>
      </c>
      <c r="M902" s="16">
        <f t="shared" si="183"/>
        <v>1.4377644999999997</v>
      </c>
      <c r="N902">
        <f t="shared" si="184"/>
        <v>0</v>
      </c>
      <c r="O902">
        <f t="shared" si="185"/>
        <v>0</v>
      </c>
      <c r="P902" s="63">
        <f t="shared" si="186"/>
        <v>0</v>
      </c>
    </row>
    <row r="903" spans="1:16" x14ac:dyDescent="0.3">
      <c r="A903">
        <f t="shared" si="187"/>
        <v>2018</v>
      </c>
      <c r="B903">
        <f t="shared" si="188"/>
        <v>10</v>
      </c>
      <c r="C903">
        <f t="shared" si="189"/>
        <v>8</v>
      </c>
      <c r="D903">
        <f t="shared" si="190"/>
        <v>1</v>
      </c>
      <c r="E903" t="str">
        <f t="shared" si="191"/>
        <v>OFF</v>
      </c>
      <c r="F903" s="13">
        <f t="shared" si="180"/>
        <v>43381</v>
      </c>
      <c r="G903" s="14" t="str">
        <f t="shared" si="192"/>
        <v>Avg of 4 NM Projects</v>
      </c>
      <c r="H903" s="15">
        <f t="shared" si="181"/>
        <v>12</v>
      </c>
      <c r="I903" s="93">
        <v>35.844999999999999</v>
      </c>
      <c r="J903">
        <f t="shared" si="182"/>
        <v>0.20137640449438202</v>
      </c>
      <c r="K903" s="4">
        <v>45.51</v>
      </c>
      <c r="L903" s="4">
        <v>36.590000000000003</v>
      </c>
      <c r="M903" s="16">
        <f t="shared" si="183"/>
        <v>1.3115685500000003</v>
      </c>
      <c r="N903">
        <f t="shared" si="184"/>
        <v>0</v>
      </c>
      <c r="O903">
        <f t="shared" si="185"/>
        <v>0</v>
      </c>
      <c r="P903" s="63">
        <f t="shared" si="186"/>
        <v>0</v>
      </c>
    </row>
    <row r="904" spans="1:16" x14ac:dyDescent="0.3">
      <c r="A904">
        <f t="shared" si="187"/>
        <v>2018</v>
      </c>
      <c r="B904">
        <f t="shared" si="188"/>
        <v>10</v>
      </c>
      <c r="C904">
        <f t="shared" si="189"/>
        <v>8</v>
      </c>
      <c r="D904">
        <f t="shared" si="190"/>
        <v>1</v>
      </c>
      <c r="E904" t="str">
        <f t="shared" si="191"/>
        <v>OFF</v>
      </c>
      <c r="F904" s="13">
        <f t="shared" si="180"/>
        <v>43381</v>
      </c>
      <c r="G904" s="14" t="str">
        <f t="shared" si="192"/>
        <v>Avg of 4 NM Projects</v>
      </c>
      <c r="H904" s="15">
        <f t="shared" si="181"/>
        <v>13</v>
      </c>
      <c r="I904" s="93">
        <v>56.575000000000003</v>
      </c>
      <c r="J904">
        <f t="shared" si="182"/>
        <v>0.31783707865168542</v>
      </c>
      <c r="K904" s="4">
        <v>37.840000000000003</v>
      </c>
      <c r="L904" s="4">
        <v>32.96</v>
      </c>
      <c r="M904" s="16">
        <f t="shared" si="183"/>
        <v>1.8647120000000001</v>
      </c>
      <c r="N904">
        <f t="shared" si="184"/>
        <v>0</v>
      </c>
      <c r="O904">
        <f t="shared" si="185"/>
        <v>0</v>
      </c>
      <c r="P904" s="63">
        <f t="shared" si="186"/>
        <v>0</v>
      </c>
    </row>
    <row r="905" spans="1:16" x14ac:dyDescent="0.3">
      <c r="A905">
        <f t="shared" si="187"/>
        <v>2018</v>
      </c>
      <c r="B905">
        <f t="shared" si="188"/>
        <v>10</v>
      </c>
      <c r="C905">
        <f t="shared" si="189"/>
        <v>8</v>
      </c>
      <c r="D905">
        <f t="shared" si="190"/>
        <v>1</v>
      </c>
      <c r="E905" t="str">
        <f t="shared" si="191"/>
        <v>OFF</v>
      </c>
      <c r="F905" s="13">
        <f t="shared" si="180"/>
        <v>43381</v>
      </c>
      <c r="G905" s="14" t="str">
        <f t="shared" si="192"/>
        <v>Avg of 4 NM Projects</v>
      </c>
      <c r="H905" s="15">
        <f t="shared" si="181"/>
        <v>14</v>
      </c>
      <c r="I905" s="93">
        <v>50.564999999999998</v>
      </c>
      <c r="J905">
        <f t="shared" si="182"/>
        <v>0.28407303370786513</v>
      </c>
      <c r="K905" s="4">
        <v>39.65</v>
      </c>
      <c r="L905" s="4">
        <v>33.43</v>
      </c>
      <c r="M905" s="16">
        <f t="shared" si="183"/>
        <v>1.6903879499999999</v>
      </c>
      <c r="N905">
        <f t="shared" si="184"/>
        <v>0</v>
      </c>
      <c r="O905">
        <f t="shared" si="185"/>
        <v>0</v>
      </c>
      <c r="P905" s="63">
        <f t="shared" si="186"/>
        <v>0</v>
      </c>
    </row>
    <row r="906" spans="1:16" x14ac:dyDescent="0.3">
      <c r="A906">
        <f t="shared" si="187"/>
        <v>2018</v>
      </c>
      <c r="B906">
        <f t="shared" si="188"/>
        <v>10</v>
      </c>
      <c r="C906">
        <f t="shared" si="189"/>
        <v>8</v>
      </c>
      <c r="D906">
        <f t="shared" si="190"/>
        <v>1</v>
      </c>
      <c r="E906" t="str">
        <f t="shared" si="191"/>
        <v>OFF</v>
      </c>
      <c r="F906" s="13">
        <f t="shared" si="180"/>
        <v>43381</v>
      </c>
      <c r="G906" s="14" t="str">
        <f t="shared" si="192"/>
        <v>Avg of 4 NM Projects</v>
      </c>
      <c r="H906" s="15">
        <f t="shared" si="181"/>
        <v>15</v>
      </c>
      <c r="I906" s="93">
        <v>35.204999999999998</v>
      </c>
      <c r="J906">
        <f t="shared" si="182"/>
        <v>0.19778089887640449</v>
      </c>
      <c r="K906" s="4">
        <v>38.42</v>
      </c>
      <c r="L906" s="4">
        <v>33.869999999999997</v>
      </c>
      <c r="M906" s="16">
        <f t="shared" si="183"/>
        <v>1.1923933499999999</v>
      </c>
      <c r="N906">
        <f t="shared" si="184"/>
        <v>0</v>
      </c>
      <c r="O906">
        <f t="shared" si="185"/>
        <v>0</v>
      </c>
      <c r="P906" s="63">
        <f t="shared" si="186"/>
        <v>0</v>
      </c>
    </row>
    <row r="907" spans="1:16" x14ac:dyDescent="0.3">
      <c r="A907">
        <f t="shared" si="187"/>
        <v>2018</v>
      </c>
      <c r="B907">
        <f t="shared" si="188"/>
        <v>10</v>
      </c>
      <c r="C907">
        <f t="shared" si="189"/>
        <v>8</v>
      </c>
      <c r="D907">
        <f t="shared" si="190"/>
        <v>1</v>
      </c>
      <c r="E907" t="str">
        <f t="shared" si="191"/>
        <v>OFF</v>
      </c>
      <c r="F907" s="13">
        <f t="shared" si="180"/>
        <v>43381</v>
      </c>
      <c r="G907" s="14" t="str">
        <f t="shared" si="192"/>
        <v>Avg of 4 NM Projects</v>
      </c>
      <c r="H907" s="15">
        <f t="shared" si="181"/>
        <v>16</v>
      </c>
      <c r="I907" s="93">
        <v>36.35</v>
      </c>
      <c r="J907">
        <f t="shared" si="182"/>
        <v>0.20421348314606744</v>
      </c>
      <c r="K907" s="4">
        <v>39.450000000000003</v>
      </c>
      <c r="L907" s="4">
        <v>32.75</v>
      </c>
      <c r="M907" s="16">
        <f t="shared" si="183"/>
        <v>1.1904625000000002</v>
      </c>
      <c r="N907">
        <f t="shared" si="184"/>
        <v>0</v>
      </c>
      <c r="O907">
        <f t="shared" si="185"/>
        <v>0</v>
      </c>
      <c r="P907" s="63">
        <f t="shared" si="186"/>
        <v>0</v>
      </c>
    </row>
    <row r="908" spans="1:16" x14ac:dyDescent="0.3">
      <c r="A908">
        <f t="shared" si="187"/>
        <v>2018</v>
      </c>
      <c r="B908">
        <f t="shared" si="188"/>
        <v>10</v>
      </c>
      <c r="C908">
        <f t="shared" si="189"/>
        <v>8</v>
      </c>
      <c r="D908">
        <f t="shared" si="190"/>
        <v>1</v>
      </c>
      <c r="E908" t="str">
        <f t="shared" si="191"/>
        <v>OFF</v>
      </c>
      <c r="F908" s="13">
        <f t="shared" si="180"/>
        <v>43381</v>
      </c>
      <c r="G908" s="14" t="str">
        <f t="shared" si="192"/>
        <v>Avg of 4 NM Projects</v>
      </c>
      <c r="H908" s="15">
        <f t="shared" si="181"/>
        <v>17</v>
      </c>
      <c r="I908" s="93">
        <v>17.535</v>
      </c>
      <c r="J908">
        <f t="shared" si="182"/>
        <v>9.8511235955056176E-2</v>
      </c>
      <c r="K908" s="4">
        <v>43.33</v>
      </c>
      <c r="L908" s="4">
        <v>35.53</v>
      </c>
      <c r="M908" s="16">
        <f t="shared" si="183"/>
        <v>0.62301855000000006</v>
      </c>
      <c r="N908">
        <f t="shared" si="184"/>
        <v>0</v>
      </c>
      <c r="O908">
        <f t="shared" si="185"/>
        <v>0</v>
      </c>
      <c r="P908" s="63">
        <f t="shared" si="186"/>
        <v>0</v>
      </c>
    </row>
    <row r="909" spans="1:16" x14ac:dyDescent="0.3">
      <c r="A909">
        <f t="shared" si="187"/>
        <v>2018</v>
      </c>
      <c r="B909">
        <f t="shared" si="188"/>
        <v>10</v>
      </c>
      <c r="C909">
        <f t="shared" si="189"/>
        <v>8</v>
      </c>
      <c r="D909">
        <f t="shared" si="190"/>
        <v>1</v>
      </c>
      <c r="E909" t="str">
        <f t="shared" si="191"/>
        <v>OFF</v>
      </c>
      <c r="F909" s="13">
        <f t="shared" si="180"/>
        <v>43381</v>
      </c>
      <c r="G909" s="14" t="str">
        <f t="shared" si="192"/>
        <v>Avg of 4 NM Projects</v>
      </c>
      <c r="H909" s="15">
        <f t="shared" si="181"/>
        <v>18</v>
      </c>
      <c r="I909" s="93">
        <v>6.15</v>
      </c>
      <c r="J909">
        <f t="shared" si="182"/>
        <v>3.4550561797752809E-2</v>
      </c>
      <c r="K909" s="4">
        <v>48.48</v>
      </c>
      <c r="L909" s="4">
        <v>40.799999999999997</v>
      </c>
      <c r="M909" s="16">
        <f t="shared" si="183"/>
        <v>0.25091999999999998</v>
      </c>
      <c r="N909">
        <f t="shared" si="184"/>
        <v>0</v>
      </c>
      <c r="O909">
        <f t="shared" si="185"/>
        <v>0</v>
      </c>
      <c r="P909" s="63">
        <f t="shared" si="186"/>
        <v>0</v>
      </c>
    </row>
    <row r="910" spans="1:16" x14ac:dyDescent="0.3">
      <c r="A910">
        <f t="shared" si="187"/>
        <v>2018</v>
      </c>
      <c r="B910">
        <f t="shared" si="188"/>
        <v>10</v>
      </c>
      <c r="C910">
        <f t="shared" si="189"/>
        <v>8</v>
      </c>
      <c r="D910">
        <f t="shared" si="190"/>
        <v>1</v>
      </c>
      <c r="E910" t="str">
        <f t="shared" si="191"/>
        <v>OFF</v>
      </c>
      <c r="F910" s="13">
        <f t="shared" si="180"/>
        <v>43381</v>
      </c>
      <c r="G910" s="14" t="str">
        <f t="shared" si="192"/>
        <v>Avg of 4 NM Projects</v>
      </c>
      <c r="H910" s="15">
        <f t="shared" si="181"/>
        <v>19</v>
      </c>
      <c r="I910" s="93">
        <v>-0.13</v>
      </c>
      <c r="J910">
        <f t="shared" si="182"/>
        <v>-7.3033707865168538E-4</v>
      </c>
      <c r="K910" s="4">
        <v>51.68</v>
      </c>
      <c r="L910" s="4">
        <v>34.69</v>
      </c>
      <c r="M910" s="16">
        <f t="shared" si="183"/>
        <v>-4.5096999999999993E-3</v>
      </c>
      <c r="N910">
        <f t="shared" si="184"/>
        <v>0</v>
      </c>
      <c r="O910">
        <f t="shared" si="185"/>
        <v>0</v>
      </c>
      <c r="P910" s="63">
        <f t="shared" si="186"/>
        <v>0</v>
      </c>
    </row>
    <row r="911" spans="1:16" x14ac:dyDescent="0.3">
      <c r="A911">
        <f t="shared" si="187"/>
        <v>2018</v>
      </c>
      <c r="B911">
        <f t="shared" si="188"/>
        <v>10</v>
      </c>
      <c r="C911">
        <f t="shared" si="189"/>
        <v>8</v>
      </c>
      <c r="D911">
        <f t="shared" si="190"/>
        <v>1</v>
      </c>
      <c r="E911" t="str">
        <f t="shared" si="191"/>
        <v>OFF</v>
      </c>
      <c r="F911" s="13">
        <f t="shared" si="180"/>
        <v>43381</v>
      </c>
      <c r="G911" s="14" t="str">
        <f t="shared" si="192"/>
        <v>Avg of 4 NM Projects</v>
      </c>
      <c r="H911" s="15">
        <f t="shared" si="181"/>
        <v>20</v>
      </c>
      <c r="I911" s="93">
        <v>-0.13</v>
      </c>
      <c r="J911">
        <f t="shared" si="182"/>
        <v>-7.3033707865168538E-4</v>
      </c>
      <c r="K911" s="4">
        <v>51.21</v>
      </c>
      <c r="L911" s="4">
        <v>27.48</v>
      </c>
      <c r="M911" s="16">
        <f t="shared" si="183"/>
        <v>-3.5723999999999999E-3</v>
      </c>
      <c r="N911">
        <f t="shared" si="184"/>
        <v>0</v>
      </c>
      <c r="O911">
        <f t="shared" si="185"/>
        <v>0</v>
      </c>
      <c r="P911" s="63">
        <f t="shared" si="186"/>
        <v>0</v>
      </c>
    </row>
    <row r="912" spans="1:16" x14ac:dyDescent="0.3">
      <c r="A912">
        <f t="shared" si="187"/>
        <v>2018</v>
      </c>
      <c r="B912">
        <f t="shared" si="188"/>
        <v>10</v>
      </c>
      <c r="C912">
        <f t="shared" si="189"/>
        <v>8</v>
      </c>
      <c r="D912">
        <f t="shared" si="190"/>
        <v>1</v>
      </c>
      <c r="E912" t="str">
        <f t="shared" si="191"/>
        <v>OFF</v>
      </c>
      <c r="F912" s="13">
        <f t="shared" si="180"/>
        <v>43381</v>
      </c>
      <c r="G912" s="14" t="str">
        <f t="shared" si="192"/>
        <v>Avg of 4 NM Projects</v>
      </c>
      <c r="H912" s="15">
        <f t="shared" si="181"/>
        <v>21</v>
      </c>
      <c r="I912" s="93">
        <v>0</v>
      </c>
      <c r="J912">
        <f t="shared" si="182"/>
        <v>0</v>
      </c>
      <c r="K912" s="4">
        <v>37.83</v>
      </c>
      <c r="L912" s="4">
        <v>25.52</v>
      </c>
      <c r="M912" s="16">
        <f t="shared" si="183"/>
        <v>0</v>
      </c>
      <c r="N912">
        <f t="shared" si="184"/>
        <v>1</v>
      </c>
      <c r="O912">
        <f t="shared" si="185"/>
        <v>0</v>
      </c>
      <c r="P912" s="63">
        <f t="shared" si="186"/>
        <v>0</v>
      </c>
    </row>
    <row r="913" spans="1:18" x14ac:dyDescent="0.3">
      <c r="A913">
        <f t="shared" si="187"/>
        <v>2018</v>
      </c>
      <c r="B913">
        <f t="shared" si="188"/>
        <v>10</v>
      </c>
      <c r="C913">
        <f t="shared" si="189"/>
        <v>8</v>
      </c>
      <c r="D913">
        <f t="shared" si="190"/>
        <v>1</v>
      </c>
      <c r="E913" t="str">
        <f t="shared" si="191"/>
        <v>OFF</v>
      </c>
      <c r="F913" s="13">
        <f t="shared" si="180"/>
        <v>43381</v>
      </c>
      <c r="G913" s="14" t="str">
        <f t="shared" si="192"/>
        <v>Avg of 4 NM Projects</v>
      </c>
      <c r="H913" s="15">
        <f t="shared" si="181"/>
        <v>22</v>
      </c>
      <c r="I913" s="93">
        <v>0</v>
      </c>
      <c r="J913">
        <f t="shared" si="182"/>
        <v>0</v>
      </c>
      <c r="K913" s="4">
        <v>34.4</v>
      </c>
      <c r="L913" s="4">
        <v>24.35</v>
      </c>
      <c r="M913" s="16">
        <f t="shared" si="183"/>
        <v>0</v>
      </c>
      <c r="N913">
        <f t="shared" si="184"/>
        <v>1</v>
      </c>
      <c r="O913">
        <f t="shared" si="185"/>
        <v>0</v>
      </c>
      <c r="P913" s="63">
        <f t="shared" si="186"/>
        <v>0</v>
      </c>
    </row>
    <row r="914" spans="1:18" x14ac:dyDescent="0.3">
      <c r="A914">
        <f t="shared" si="187"/>
        <v>2018</v>
      </c>
      <c r="B914">
        <f t="shared" si="188"/>
        <v>10</v>
      </c>
      <c r="C914">
        <f t="shared" si="189"/>
        <v>8</v>
      </c>
      <c r="D914">
        <f t="shared" si="190"/>
        <v>1</v>
      </c>
      <c r="E914" t="str">
        <f t="shared" si="191"/>
        <v>OFF</v>
      </c>
      <c r="F914" s="13">
        <f t="shared" si="180"/>
        <v>43381</v>
      </c>
      <c r="G914" s="14" t="str">
        <f t="shared" si="192"/>
        <v>Avg of 4 NM Projects</v>
      </c>
      <c r="H914" s="15">
        <f t="shared" si="181"/>
        <v>23</v>
      </c>
      <c r="I914" s="93">
        <v>0</v>
      </c>
      <c r="J914">
        <f t="shared" si="182"/>
        <v>0</v>
      </c>
      <c r="K914" s="4">
        <v>28.47</v>
      </c>
      <c r="L914" s="4">
        <v>21.15</v>
      </c>
      <c r="M914" s="16">
        <f t="shared" si="183"/>
        <v>0</v>
      </c>
      <c r="N914">
        <f t="shared" si="184"/>
        <v>1</v>
      </c>
      <c r="O914">
        <f t="shared" si="185"/>
        <v>0</v>
      </c>
      <c r="P914" s="63">
        <f t="shared" si="186"/>
        <v>0</v>
      </c>
    </row>
    <row r="915" spans="1:18" x14ac:dyDescent="0.3">
      <c r="A915">
        <f t="shared" si="187"/>
        <v>2018</v>
      </c>
      <c r="B915">
        <f t="shared" si="188"/>
        <v>10</v>
      </c>
      <c r="C915">
        <f t="shared" si="189"/>
        <v>8</v>
      </c>
      <c r="D915">
        <f t="shared" si="190"/>
        <v>1</v>
      </c>
      <c r="E915" t="str">
        <f t="shared" si="191"/>
        <v>OFF</v>
      </c>
      <c r="F915" s="13">
        <f t="shared" si="180"/>
        <v>43381</v>
      </c>
      <c r="G915" s="14" t="str">
        <f t="shared" si="192"/>
        <v>Avg of 4 NM Projects</v>
      </c>
      <c r="H915" s="15">
        <f t="shared" si="181"/>
        <v>24</v>
      </c>
      <c r="I915" s="93">
        <v>0</v>
      </c>
      <c r="J915">
        <f t="shared" si="182"/>
        <v>0</v>
      </c>
      <c r="K915" s="4">
        <v>30.13</v>
      </c>
      <c r="L915" s="4">
        <v>21.47</v>
      </c>
      <c r="M915" s="16">
        <f t="shared" si="183"/>
        <v>0</v>
      </c>
      <c r="N915">
        <f t="shared" si="184"/>
        <v>1</v>
      </c>
      <c r="O915">
        <f t="shared" si="185"/>
        <v>0</v>
      </c>
      <c r="P915" s="63">
        <f t="shared" si="186"/>
        <v>0</v>
      </c>
    </row>
    <row r="916" spans="1:18" x14ac:dyDescent="0.3">
      <c r="A916">
        <f t="shared" si="187"/>
        <v>2018</v>
      </c>
      <c r="B916">
        <f t="shared" si="188"/>
        <v>10</v>
      </c>
      <c r="C916">
        <f t="shared" si="189"/>
        <v>9</v>
      </c>
      <c r="D916">
        <f t="shared" si="190"/>
        <v>2</v>
      </c>
      <c r="E916" t="str">
        <f t="shared" si="191"/>
        <v>OFF</v>
      </c>
      <c r="F916" s="13">
        <f t="shared" si="180"/>
        <v>43382</v>
      </c>
      <c r="G916" s="14" t="str">
        <f t="shared" si="192"/>
        <v>Avg of 4 NM Projects</v>
      </c>
      <c r="H916" s="15">
        <f t="shared" si="181"/>
        <v>1</v>
      </c>
      <c r="I916" s="93">
        <v>-0.13</v>
      </c>
      <c r="J916">
        <f t="shared" si="182"/>
        <v>-7.3033707865168538E-4</v>
      </c>
      <c r="K916" s="4">
        <v>25.29</v>
      </c>
      <c r="L916" s="4">
        <v>18.579999999999998</v>
      </c>
      <c r="M916" s="16">
        <f t="shared" si="183"/>
        <v>-2.4153999999999998E-3</v>
      </c>
      <c r="N916">
        <f t="shared" si="184"/>
        <v>0</v>
      </c>
      <c r="O916">
        <f t="shared" si="185"/>
        <v>0</v>
      </c>
      <c r="P916" s="63">
        <f t="shared" si="186"/>
        <v>0</v>
      </c>
      <c r="Q916" s="34"/>
      <c r="R916" s="34"/>
    </row>
    <row r="917" spans="1:18" x14ac:dyDescent="0.3">
      <c r="A917">
        <f t="shared" si="187"/>
        <v>2018</v>
      </c>
      <c r="B917">
        <f t="shared" si="188"/>
        <v>10</v>
      </c>
      <c r="C917">
        <f t="shared" si="189"/>
        <v>9</v>
      </c>
      <c r="D917">
        <f t="shared" si="190"/>
        <v>2</v>
      </c>
      <c r="E917" t="str">
        <f t="shared" si="191"/>
        <v>OFF</v>
      </c>
      <c r="F917" s="13">
        <f t="shared" si="180"/>
        <v>43382</v>
      </c>
      <c r="G917" s="14" t="str">
        <f t="shared" si="192"/>
        <v>Avg of 4 NM Projects</v>
      </c>
      <c r="H917" s="15">
        <f t="shared" si="181"/>
        <v>2</v>
      </c>
      <c r="I917" s="93">
        <v>-0.26</v>
      </c>
      <c r="J917">
        <f t="shared" si="182"/>
        <v>-1.4606741573033708E-3</v>
      </c>
      <c r="K917" s="4">
        <v>25.35</v>
      </c>
      <c r="L917" s="4">
        <v>20.68</v>
      </c>
      <c r="M917" s="16">
        <f t="shared" si="183"/>
        <v>-5.3768000000000002E-3</v>
      </c>
      <c r="N917">
        <f t="shared" si="184"/>
        <v>0</v>
      </c>
      <c r="O917">
        <f t="shared" si="185"/>
        <v>0</v>
      </c>
      <c r="P917" s="63">
        <f t="shared" si="186"/>
        <v>0</v>
      </c>
    </row>
    <row r="918" spans="1:18" x14ac:dyDescent="0.3">
      <c r="A918">
        <f t="shared" si="187"/>
        <v>2018</v>
      </c>
      <c r="B918">
        <f t="shared" si="188"/>
        <v>10</v>
      </c>
      <c r="C918">
        <f t="shared" si="189"/>
        <v>9</v>
      </c>
      <c r="D918">
        <f t="shared" si="190"/>
        <v>2</v>
      </c>
      <c r="E918" t="str">
        <f t="shared" si="191"/>
        <v>OFF</v>
      </c>
      <c r="F918" s="13">
        <f t="shared" si="180"/>
        <v>43382</v>
      </c>
      <c r="G918" s="14" t="str">
        <f t="shared" si="192"/>
        <v>Avg of 4 NM Projects</v>
      </c>
      <c r="H918" s="15">
        <f t="shared" si="181"/>
        <v>3</v>
      </c>
      <c r="I918" s="93">
        <v>-0.13</v>
      </c>
      <c r="J918">
        <f t="shared" si="182"/>
        <v>-7.3033707865168538E-4</v>
      </c>
      <c r="K918" s="4">
        <v>23.26</v>
      </c>
      <c r="L918" s="4">
        <v>20.11</v>
      </c>
      <c r="M918" s="16">
        <f t="shared" si="183"/>
        <v>-2.6143E-3</v>
      </c>
      <c r="N918">
        <f t="shared" si="184"/>
        <v>0</v>
      </c>
      <c r="O918">
        <f t="shared" si="185"/>
        <v>0</v>
      </c>
      <c r="P918" s="63">
        <f t="shared" si="186"/>
        <v>0</v>
      </c>
    </row>
    <row r="919" spans="1:18" x14ac:dyDescent="0.3">
      <c r="A919">
        <f t="shared" si="187"/>
        <v>2018</v>
      </c>
      <c r="B919">
        <f t="shared" si="188"/>
        <v>10</v>
      </c>
      <c r="C919">
        <f t="shared" si="189"/>
        <v>9</v>
      </c>
      <c r="D919">
        <f t="shared" si="190"/>
        <v>2</v>
      </c>
      <c r="E919" t="str">
        <f t="shared" si="191"/>
        <v>OFF</v>
      </c>
      <c r="F919" s="13">
        <f t="shared" si="180"/>
        <v>43382</v>
      </c>
      <c r="G919" s="14" t="str">
        <f t="shared" si="192"/>
        <v>Avg of 4 NM Projects</v>
      </c>
      <c r="H919" s="15">
        <f t="shared" si="181"/>
        <v>4</v>
      </c>
      <c r="I919" s="93">
        <v>-0.26</v>
      </c>
      <c r="J919">
        <f t="shared" si="182"/>
        <v>-1.4606741573033708E-3</v>
      </c>
      <c r="K919" s="4">
        <v>23.28</v>
      </c>
      <c r="L919" s="4">
        <v>19.71</v>
      </c>
      <c r="M919" s="16">
        <f t="shared" si="183"/>
        <v>-5.1246E-3</v>
      </c>
      <c r="N919">
        <f t="shared" si="184"/>
        <v>0</v>
      </c>
      <c r="O919">
        <f t="shared" si="185"/>
        <v>0</v>
      </c>
      <c r="P919" s="63">
        <f t="shared" si="186"/>
        <v>0</v>
      </c>
    </row>
    <row r="920" spans="1:18" x14ac:dyDescent="0.3">
      <c r="A920">
        <f t="shared" si="187"/>
        <v>2018</v>
      </c>
      <c r="B920">
        <f t="shared" si="188"/>
        <v>10</v>
      </c>
      <c r="C920">
        <f t="shared" si="189"/>
        <v>9</v>
      </c>
      <c r="D920">
        <f t="shared" si="190"/>
        <v>2</v>
      </c>
      <c r="E920" t="str">
        <f t="shared" si="191"/>
        <v>OFF</v>
      </c>
      <c r="F920" s="13">
        <f t="shared" si="180"/>
        <v>43382</v>
      </c>
      <c r="G920" s="14" t="str">
        <f t="shared" si="192"/>
        <v>Avg of 4 NM Projects</v>
      </c>
      <c r="H920" s="15">
        <f t="shared" si="181"/>
        <v>5</v>
      </c>
      <c r="I920" s="93">
        <v>0</v>
      </c>
      <c r="J920">
        <f t="shared" si="182"/>
        <v>0</v>
      </c>
      <c r="K920" s="4">
        <v>25.75</v>
      </c>
      <c r="L920" s="4">
        <v>20.6</v>
      </c>
      <c r="M920" s="16">
        <f t="shared" si="183"/>
        <v>0</v>
      </c>
      <c r="N920">
        <f t="shared" si="184"/>
        <v>1</v>
      </c>
      <c r="O920">
        <f t="shared" si="185"/>
        <v>0</v>
      </c>
      <c r="P920" s="63">
        <f t="shared" si="186"/>
        <v>0</v>
      </c>
    </row>
    <row r="921" spans="1:18" x14ac:dyDescent="0.3">
      <c r="A921">
        <f t="shared" si="187"/>
        <v>2018</v>
      </c>
      <c r="B921">
        <f t="shared" si="188"/>
        <v>10</v>
      </c>
      <c r="C921">
        <f t="shared" si="189"/>
        <v>9</v>
      </c>
      <c r="D921">
        <f t="shared" si="190"/>
        <v>2</v>
      </c>
      <c r="E921" t="str">
        <f t="shared" si="191"/>
        <v>OFF</v>
      </c>
      <c r="F921" s="13">
        <f t="shared" si="180"/>
        <v>43382</v>
      </c>
      <c r="G921" s="14" t="str">
        <f t="shared" si="192"/>
        <v>Avg of 4 NM Projects</v>
      </c>
      <c r="H921" s="15">
        <f t="shared" si="181"/>
        <v>6</v>
      </c>
      <c r="I921" s="93">
        <v>0</v>
      </c>
      <c r="J921">
        <f t="shared" si="182"/>
        <v>0</v>
      </c>
      <c r="K921" s="4">
        <v>32.57</v>
      </c>
      <c r="L921" s="4">
        <v>20.59</v>
      </c>
      <c r="M921" s="16">
        <f t="shared" si="183"/>
        <v>0</v>
      </c>
      <c r="N921">
        <f t="shared" si="184"/>
        <v>1</v>
      </c>
      <c r="O921">
        <f t="shared" si="185"/>
        <v>0</v>
      </c>
      <c r="P921" s="63">
        <f t="shared" si="186"/>
        <v>0</v>
      </c>
    </row>
    <row r="922" spans="1:18" x14ac:dyDescent="0.3">
      <c r="A922">
        <f t="shared" si="187"/>
        <v>2018</v>
      </c>
      <c r="B922">
        <f t="shared" si="188"/>
        <v>10</v>
      </c>
      <c r="C922">
        <f t="shared" si="189"/>
        <v>9</v>
      </c>
      <c r="D922">
        <f t="shared" si="190"/>
        <v>2</v>
      </c>
      <c r="E922" t="str">
        <f t="shared" si="191"/>
        <v>OFF</v>
      </c>
      <c r="F922" s="13">
        <f t="shared" si="180"/>
        <v>43382</v>
      </c>
      <c r="G922" s="14" t="str">
        <f t="shared" si="192"/>
        <v>Avg of 4 NM Projects</v>
      </c>
      <c r="H922" s="15">
        <f t="shared" si="181"/>
        <v>7</v>
      </c>
      <c r="I922" s="93">
        <v>0</v>
      </c>
      <c r="J922">
        <f t="shared" si="182"/>
        <v>0</v>
      </c>
      <c r="K922" s="4">
        <v>38.35</v>
      </c>
      <c r="L922" s="4">
        <v>24.2</v>
      </c>
      <c r="M922" s="16">
        <f t="shared" si="183"/>
        <v>0</v>
      </c>
      <c r="N922">
        <f t="shared" si="184"/>
        <v>1</v>
      </c>
      <c r="O922">
        <f t="shared" si="185"/>
        <v>0</v>
      </c>
      <c r="P922" s="63">
        <f t="shared" si="186"/>
        <v>0</v>
      </c>
    </row>
    <row r="923" spans="1:18" x14ac:dyDescent="0.3">
      <c r="A923">
        <f t="shared" si="187"/>
        <v>2018</v>
      </c>
      <c r="B923">
        <f t="shared" si="188"/>
        <v>10</v>
      </c>
      <c r="C923">
        <f t="shared" si="189"/>
        <v>9</v>
      </c>
      <c r="D923">
        <f t="shared" si="190"/>
        <v>2</v>
      </c>
      <c r="E923" t="str">
        <f t="shared" si="191"/>
        <v>ON</v>
      </c>
      <c r="F923" s="13">
        <f t="shared" si="180"/>
        <v>43382</v>
      </c>
      <c r="G923" s="14" t="str">
        <f t="shared" si="192"/>
        <v>Avg of 4 NM Projects</v>
      </c>
      <c r="H923" s="15">
        <f t="shared" si="181"/>
        <v>8</v>
      </c>
      <c r="I923" s="93">
        <v>2.5599999999999996</v>
      </c>
      <c r="J923">
        <f t="shared" si="182"/>
        <v>1.4382022471910109E-2</v>
      </c>
      <c r="K923" s="4">
        <v>40.4</v>
      </c>
      <c r="L923" s="4">
        <v>28.95</v>
      </c>
      <c r="M923" s="16">
        <f t="shared" si="183"/>
        <v>7.4111999999999983E-2</v>
      </c>
      <c r="N923">
        <f t="shared" si="184"/>
        <v>0</v>
      </c>
      <c r="O923">
        <f t="shared" si="185"/>
        <v>0</v>
      </c>
      <c r="P923" s="63">
        <f t="shared" si="186"/>
        <v>0</v>
      </c>
    </row>
    <row r="924" spans="1:18" x14ac:dyDescent="0.3">
      <c r="A924">
        <f t="shared" si="187"/>
        <v>2018</v>
      </c>
      <c r="B924">
        <f t="shared" si="188"/>
        <v>10</v>
      </c>
      <c r="C924">
        <f t="shared" si="189"/>
        <v>9</v>
      </c>
      <c r="D924">
        <f t="shared" si="190"/>
        <v>2</v>
      </c>
      <c r="E924" t="str">
        <f t="shared" si="191"/>
        <v>ON</v>
      </c>
      <c r="F924" s="13">
        <f t="shared" si="180"/>
        <v>43382</v>
      </c>
      <c r="G924" s="14" t="str">
        <f t="shared" si="192"/>
        <v>Avg of 4 NM Projects</v>
      </c>
      <c r="H924" s="15">
        <f t="shared" si="181"/>
        <v>9</v>
      </c>
      <c r="I924" s="93">
        <v>14.465</v>
      </c>
      <c r="J924">
        <f t="shared" si="182"/>
        <v>8.1264044943820224E-2</v>
      </c>
      <c r="K924" s="4">
        <v>39.97</v>
      </c>
      <c r="L924" s="4">
        <v>29.62</v>
      </c>
      <c r="M924" s="16">
        <f t="shared" si="183"/>
        <v>0.42845330000000004</v>
      </c>
      <c r="N924">
        <f t="shared" si="184"/>
        <v>0</v>
      </c>
      <c r="O924">
        <f t="shared" si="185"/>
        <v>0</v>
      </c>
      <c r="P924" s="63">
        <f t="shared" si="186"/>
        <v>0</v>
      </c>
    </row>
    <row r="925" spans="1:18" x14ac:dyDescent="0.3">
      <c r="A925">
        <f t="shared" si="187"/>
        <v>2018</v>
      </c>
      <c r="B925">
        <f t="shared" si="188"/>
        <v>10</v>
      </c>
      <c r="C925">
        <f t="shared" si="189"/>
        <v>9</v>
      </c>
      <c r="D925">
        <f t="shared" si="190"/>
        <v>2</v>
      </c>
      <c r="E925" t="str">
        <f t="shared" si="191"/>
        <v>ON</v>
      </c>
      <c r="F925" s="13">
        <f t="shared" ref="F925:F988" si="193">+F901+1</f>
        <v>43382</v>
      </c>
      <c r="G925" s="14" t="str">
        <f t="shared" si="192"/>
        <v>Avg of 4 NM Projects</v>
      </c>
      <c r="H925" s="15">
        <f t="shared" ref="H925:H988" si="194">H901</f>
        <v>10</v>
      </c>
      <c r="I925" s="93">
        <v>28.03</v>
      </c>
      <c r="J925">
        <f t="shared" si="182"/>
        <v>0.15747191011235956</v>
      </c>
      <c r="K925" s="4">
        <v>41.91</v>
      </c>
      <c r="L925" s="4">
        <v>32.42</v>
      </c>
      <c r="M925" s="16">
        <f t="shared" si="183"/>
        <v>0.9087326</v>
      </c>
      <c r="N925">
        <f t="shared" si="184"/>
        <v>0</v>
      </c>
      <c r="O925">
        <f t="shared" si="185"/>
        <v>0</v>
      </c>
      <c r="P925" s="63">
        <f t="shared" si="186"/>
        <v>0</v>
      </c>
    </row>
    <row r="926" spans="1:18" x14ac:dyDescent="0.3">
      <c r="A926">
        <f t="shared" si="187"/>
        <v>2018</v>
      </c>
      <c r="B926">
        <f t="shared" si="188"/>
        <v>10</v>
      </c>
      <c r="C926">
        <f t="shared" si="189"/>
        <v>9</v>
      </c>
      <c r="D926">
        <f t="shared" si="190"/>
        <v>2</v>
      </c>
      <c r="E926" t="str">
        <f t="shared" si="191"/>
        <v>ON</v>
      </c>
      <c r="F926" s="13">
        <f t="shared" si="193"/>
        <v>43382</v>
      </c>
      <c r="G926" s="14" t="str">
        <f t="shared" si="192"/>
        <v>Avg of 4 NM Projects</v>
      </c>
      <c r="H926" s="15">
        <f t="shared" si="194"/>
        <v>11</v>
      </c>
      <c r="I926" s="93">
        <v>49.789999999999992</v>
      </c>
      <c r="J926">
        <f t="shared" si="182"/>
        <v>0.27971910112359544</v>
      </c>
      <c r="K926" s="4">
        <v>45.15</v>
      </c>
      <c r="L926" s="4">
        <v>28.35</v>
      </c>
      <c r="M926" s="16">
        <f t="shared" si="183"/>
        <v>1.4115464999999998</v>
      </c>
      <c r="N926">
        <f t="shared" si="184"/>
        <v>0</v>
      </c>
      <c r="O926">
        <f t="shared" si="185"/>
        <v>0</v>
      </c>
      <c r="P926" s="63">
        <f t="shared" si="186"/>
        <v>0</v>
      </c>
    </row>
    <row r="927" spans="1:18" x14ac:dyDescent="0.3">
      <c r="A927">
        <f t="shared" si="187"/>
        <v>2018</v>
      </c>
      <c r="B927">
        <f t="shared" si="188"/>
        <v>10</v>
      </c>
      <c r="C927">
        <f t="shared" si="189"/>
        <v>9</v>
      </c>
      <c r="D927">
        <f t="shared" si="190"/>
        <v>2</v>
      </c>
      <c r="E927" t="str">
        <f t="shared" si="191"/>
        <v>ON</v>
      </c>
      <c r="F927" s="13">
        <f t="shared" si="193"/>
        <v>43382</v>
      </c>
      <c r="G927" s="14" t="str">
        <f t="shared" si="192"/>
        <v>Avg of 4 NM Projects</v>
      </c>
      <c r="H927" s="15">
        <f t="shared" si="194"/>
        <v>12</v>
      </c>
      <c r="I927" s="93">
        <v>39.430000000000007</v>
      </c>
      <c r="J927">
        <f t="shared" si="182"/>
        <v>0.2215168539325843</v>
      </c>
      <c r="K927" s="4">
        <v>51.31</v>
      </c>
      <c r="L927" s="4">
        <v>27.93</v>
      </c>
      <c r="M927" s="16">
        <f t="shared" si="183"/>
        <v>1.1012799000000002</v>
      </c>
      <c r="N927">
        <f t="shared" si="184"/>
        <v>0</v>
      </c>
      <c r="O927">
        <f t="shared" si="185"/>
        <v>0</v>
      </c>
      <c r="P927" s="63">
        <f t="shared" si="186"/>
        <v>0</v>
      </c>
    </row>
    <row r="928" spans="1:18" x14ac:dyDescent="0.3">
      <c r="A928">
        <f t="shared" si="187"/>
        <v>2018</v>
      </c>
      <c r="B928">
        <f t="shared" si="188"/>
        <v>10</v>
      </c>
      <c r="C928">
        <f t="shared" si="189"/>
        <v>9</v>
      </c>
      <c r="D928">
        <f t="shared" si="190"/>
        <v>2</v>
      </c>
      <c r="E928" t="str">
        <f t="shared" si="191"/>
        <v>ON</v>
      </c>
      <c r="F928" s="13">
        <f t="shared" si="193"/>
        <v>43382</v>
      </c>
      <c r="G928" s="14" t="str">
        <f t="shared" si="192"/>
        <v>Avg of 4 NM Projects</v>
      </c>
      <c r="H928" s="15">
        <f t="shared" si="194"/>
        <v>13</v>
      </c>
      <c r="I928" s="93">
        <v>22.79</v>
      </c>
      <c r="J928">
        <f t="shared" si="182"/>
        <v>0.12803370786516854</v>
      </c>
      <c r="K928" s="4">
        <v>50.63</v>
      </c>
      <c r="L928" s="4">
        <v>31.5</v>
      </c>
      <c r="M928" s="16">
        <f t="shared" si="183"/>
        <v>0.717885</v>
      </c>
      <c r="N928">
        <f t="shared" si="184"/>
        <v>0</v>
      </c>
      <c r="O928">
        <f t="shared" si="185"/>
        <v>0</v>
      </c>
      <c r="P928" s="63">
        <f t="shared" si="186"/>
        <v>0</v>
      </c>
    </row>
    <row r="929" spans="1:18" x14ac:dyDescent="0.3">
      <c r="A929">
        <f t="shared" si="187"/>
        <v>2018</v>
      </c>
      <c r="B929">
        <f t="shared" si="188"/>
        <v>10</v>
      </c>
      <c r="C929">
        <f t="shared" si="189"/>
        <v>9</v>
      </c>
      <c r="D929">
        <f t="shared" si="190"/>
        <v>2</v>
      </c>
      <c r="E929" t="str">
        <f t="shared" si="191"/>
        <v>ON</v>
      </c>
      <c r="F929" s="13">
        <f t="shared" si="193"/>
        <v>43382</v>
      </c>
      <c r="G929" s="14" t="str">
        <f t="shared" si="192"/>
        <v>Avg of 4 NM Projects</v>
      </c>
      <c r="H929" s="15">
        <f t="shared" si="194"/>
        <v>14</v>
      </c>
      <c r="I929" s="93">
        <v>26.11</v>
      </c>
      <c r="J929">
        <f t="shared" si="182"/>
        <v>0.14668539325842697</v>
      </c>
      <c r="K929" s="4">
        <v>55.74</v>
      </c>
      <c r="L929" s="4">
        <v>40.01</v>
      </c>
      <c r="M929" s="16">
        <f t="shared" si="183"/>
        <v>1.0446611000000001</v>
      </c>
      <c r="N929">
        <f t="shared" si="184"/>
        <v>0</v>
      </c>
      <c r="O929">
        <f t="shared" si="185"/>
        <v>0</v>
      </c>
      <c r="P929" s="63">
        <f t="shared" si="186"/>
        <v>0</v>
      </c>
    </row>
    <row r="930" spans="1:18" x14ac:dyDescent="0.3">
      <c r="A930">
        <f t="shared" si="187"/>
        <v>2018</v>
      </c>
      <c r="B930">
        <f t="shared" si="188"/>
        <v>10</v>
      </c>
      <c r="C930">
        <f t="shared" si="189"/>
        <v>9</v>
      </c>
      <c r="D930">
        <f t="shared" si="190"/>
        <v>2</v>
      </c>
      <c r="E930" t="str">
        <f t="shared" si="191"/>
        <v>ON</v>
      </c>
      <c r="F930" s="13">
        <f t="shared" si="193"/>
        <v>43382</v>
      </c>
      <c r="G930" s="14" t="str">
        <f t="shared" si="192"/>
        <v>Avg of 4 NM Projects</v>
      </c>
      <c r="H930" s="15">
        <f t="shared" si="194"/>
        <v>15</v>
      </c>
      <c r="I930" s="93">
        <v>34.18</v>
      </c>
      <c r="J930">
        <f t="shared" si="182"/>
        <v>0.19202247191011235</v>
      </c>
      <c r="K930" s="4">
        <v>56.91</v>
      </c>
      <c r="L930" s="4">
        <v>37.869999999999997</v>
      </c>
      <c r="M930" s="16">
        <f t="shared" si="183"/>
        <v>1.2943965999999998</v>
      </c>
      <c r="N930">
        <f t="shared" si="184"/>
        <v>0</v>
      </c>
      <c r="O930">
        <f t="shared" si="185"/>
        <v>0</v>
      </c>
      <c r="P930" s="63">
        <f t="shared" si="186"/>
        <v>0</v>
      </c>
    </row>
    <row r="931" spans="1:18" x14ac:dyDescent="0.3">
      <c r="A931">
        <f t="shared" si="187"/>
        <v>2018</v>
      </c>
      <c r="B931">
        <f t="shared" si="188"/>
        <v>10</v>
      </c>
      <c r="C931">
        <f t="shared" si="189"/>
        <v>9</v>
      </c>
      <c r="D931">
        <f t="shared" si="190"/>
        <v>2</v>
      </c>
      <c r="E931" t="str">
        <f t="shared" si="191"/>
        <v>ON</v>
      </c>
      <c r="F931" s="13">
        <f t="shared" si="193"/>
        <v>43382</v>
      </c>
      <c r="G931" s="14" t="str">
        <f t="shared" si="192"/>
        <v>Avg of 4 NM Projects</v>
      </c>
      <c r="H931" s="15">
        <f t="shared" si="194"/>
        <v>16</v>
      </c>
      <c r="I931" s="93">
        <v>31.360000000000003</v>
      </c>
      <c r="J931">
        <f t="shared" si="182"/>
        <v>0.1761797752808989</v>
      </c>
      <c r="K931" s="4">
        <v>56.95</v>
      </c>
      <c r="L931" s="4">
        <v>32.409999999999997</v>
      </c>
      <c r="M931" s="16">
        <f t="shared" si="183"/>
        <v>1.0163776</v>
      </c>
      <c r="N931">
        <f t="shared" si="184"/>
        <v>0</v>
      </c>
      <c r="O931">
        <f t="shared" si="185"/>
        <v>0</v>
      </c>
      <c r="P931" s="63">
        <f t="shared" si="186"/>
        <v>0</v>
      </c>
    </row>
    <row r="932" spans="1:18" x14ac:dyDescent="0.3">
      <c r="A932">
        <f t="shared" si="187"/>
        <v>2018</v>
      </c>
      <c r="B932">
        <f t="shared" si="188"/>
        <v>10</v>
      </c>
      <c r="C932">
        <f t="shared" si="189"/>
        <v>9</v>
      </c>
      <c r="D932">
        <f t="shared" si="190"/>
        <v>2</v>
      </c>
      <c r="E932" t="str">
        <f t="shared" si="191"/>
        <v>ON</v>
      </c>
      <c r="F932" s="13">
        <f t="shared" si="193"/>
        <v>43382</v>
      </c>
      <c r="G932" s="14" t="str">
        <f t="shared" si="192"/>
        <v>Avg of 4 NM Projects</v>
      </c>
      <c r="H932" s="15">
        <f t="shared" si="194"/>
        <v>17</v>
      </c>
      <c r="I932" s="93">
        <v>18.174999999999997</v>
      </c>
      <c r="J932">
        <f t="shared" si="182"/>
        <v>0.10210674157303369</v>
      </c>
      <c r="K932" s="4">
        <v>65.28</v>
      </c>
      <c r="L932" s="4">
        <v>41.95</v>
      </c>
      <c r="M932" s="16">
        <f t="shared" si="183"/>
        <v>0.76244124999999996</v>
      </c>
      <c r="N932">
        <f t="shared" si="184"/>
        <v>0</v>
      </c>
      <c r="O932">
        <f t="shared" si="185"/>
        <v>0</v>
      </c>
      <c r="P932" s="63">
        <f t="shared" si="186"/>
        <v>0</v>
      </c>
    </row>
    <row r="933" spans="1:18" x14ac:dyDescent="0.3">
      <c r="A933">
        <f t="shared" si="187"/>
        <v>2018</v>
      </c>
      <c r="B933">
        <f t="shared" si="188"/>
        <v>10</v>
      </c>
      <c r="C933">
        <f t="shared" si="189"/>
        <v>9</v>
      </c>
      <c r="D933">
        <f t="shared" si="190"/>
        <v>2</v>
      </c>
      <c r="E933" t="str">
        <f t="shared" si="191"/>
        <v>ON</v>
      </c>
      <c r="F933" s="13">
        <f t="shared" si="193"/>
        <v>43382</v>
      </c>
      <c r="G933" s="14" t="str">
        <f t="shared" si="192"/>
        <v>Avg of 4 NM Projects</v>
      </c>
      <c r="H933" s="15">
        <f t="shared" si="194"/>
        <v>18</v>
      </c>
      <c r="I933" s="93">
        <v>4.8599999999999994</v>
      </c>
      <c r="J933">
        <f t="shared" si="182"/>
        <v>2.7303370786516852E-2</v>
      </c>
      <c r="K933" s="4">
        <v>63.14</v>
      </c>
      <c r="L933" s="4">
        <v>47.16</v>
      </c>
      <c r="M933" s="16">
        <f t="shared" si="183"/>
        <v>0.22919759999999997</v>
      </c>
      <c r="N933">
        <f t="shared" si="184"/>
        <v>0</v>
      </c>
      <c r="O933">
        <f t="shared" si="185"/>
        <v>0</v>
      </c>
      <c r="P933" s="63">
        <f t="shared" si="186"/>
        <v>0</v>
      </c>
    </row>
    <row r="934" spans="1:18" x14ac:dyDescent="0.3">
      <c r="A934">
        <f t="shared" si="187"/>
        <v>2018</v>
      </c>
      <c r="B934">
        <f t="shared" si="188"/>
        <v>10</v>
      </c>
      <c r="C934">
        <f t="shared" si="189"/>
        <v>9</v>
      </c>
      <c r="D934">
        <f t="shared" si="190"/>
        <v>2</v>
      </c>
      <c r="E934" t="str">
        <f t="shared" si="191"/>
        <v>ON</v>
      </c>
      <c r="F934" s="13">
        <f t="shared" si="193"/>
        <v>43382</v>
      </c>
      <c r="G934" s="14" t="str">
        <f t="shared" si="192"/>
        <v>Avg of 4 NM Projects</v>
      </c>
      <c r="H934" s="15">
        <f t="shared" si="194"/>
        <v>19</v>
      </c>
      <c r="I934" s="93">
        <v>-0.52</v>
      </c>
      <c r="J934">
        <f t="shared" si="182"/>
        <v>-2.9213483146067415E-3</v>
      </c>
      <c r="K934" s="4">
        <v>77.28</v>
      </c>
      <c r="L934" s="4">
        <v>52.24</v>
      </c>
      <c r="M934" s="16">
        <f t="shared" si="183"/>
        <v>-2.7164800000000003E-2</v>
      </c>
      <c r="N934">
        <f t="shared" si="184"/>
        <v>0</v>
      </c>
      <c r="O934">
        <f t="shared" si="185"/>
        <v>0</v>
      </c>
      <c r="P934" s="63">
        <f t="shared" si="186"/>
        <v>0</v>
      </c>
    </row>
    <row r="935" spans="1:18" x14ac:dyDescent="0.3">
      <c r="A935">
        <f t="shared" si="187"/>
        <v>2018</v>
      </c>
      <c r="B935">
        <f t="shared" si="188"/>
        <v>10</v>
      </c>
      <c r="C935">
        <f t="shared" si="189"/>
        <v>9</v>
      </c>
      <c r="D935">
        <f t="shared" si="190"/>
        <v>2</v>
      </c>
      <c r="E935" t="str">
        <f t="shared" si="191"/>
        <v>ON</v>
      </c>
      <c r="F935" s="13">
        <f t="shared" si="193"/>
        <v>43382</v>
      </c>
      <c r="G935" s="14" t="str">
        <f t="shared" si="192"/>
        <v>Avg of 4 NM Projects</v>
      </c>
      <c r="H935" s="15">
        <f t="shared" si="194"/>
        <v>20</v>
      </c>
      <c r="I935" s="93">
        <v>0</v>
      </c>
      <c r="J935">
        <f t="shared" si="182"/>
        <v>0</v>
      </c>
      <c r="K935" s="4">
        <v>77.14</v>
      </c>
      <c r="L935" s="4">
        <v>52.62</v>
      </c>
      <c r="M935" s="16">
        <f t="shared" si="183"/>
        <v>0</v>
      </c>
      <c r="N935">
        <f t="shared" si="184"/>
        <v>1</v>
      </c>
      <c r="O935">
        <f t="shared" si="185"/>
        <v>0</v>
      </c>
      <c r="P935" s="63">
        <f t="shared" si="186"/>
        <v>0</v>
      </c>
    </row>
    <row r="936" spans="1:18" x14ac:dyDescent="0.3">
      <c r="A936">
        <f t="shared" si="187"/>
        <v>2018</v>
      </c>
      <c r="B936">
        <f t="shared" si="188"/>
        <v>10</v>
      </c>
      <c r="C936">
        <f t="shared" si="189"/>
        <v>9</v>
      </c>
      <c r="D936">
        <f t="shared" si="190"/>
        <v>2</v>
      </c>
      <c r="E936" t="str">
        <f t="shared" si="191"/>
        <v>ON</v>
      </c>
      <c r="F936" s="13">
        <f t="shared" si="193"/>
        <v>43382</v>
      </c>
      <c r="G936" s="14" t="str">
        <f t="shared" si="192"/>
        <v>Avg of 4 NM Projects</v>
      </c>
      <c r="H936" s="15">
        <f t="shared" si="194"/>
        <v>21</v>
      </c>
      <c r="I936" s="93">
        <v>-0.13</v>
      </c>
      <c r="J936">
        <f t="shared" si="182"/>
        <v>-7.3033707865168538E-4</v>
      </c>
      <c r="K936" s="4">
        <v>54.27</v>
      </c>
      <c r="L936" s="4">
        <v>38.83</v>
      </c>
      <c r="M936" s="16">
        <f t="shared" si="183"/>
        <v>-5.0479000000000001E-3</v>
      </c>
      <c r="N936">
        <f t="shared" si="184"/>
        <v>0</v>
      </c>
      <c r="O936">
        <f t="shared" si="185"/>
        <v>0</v>
      </c>
      <c r="P936" s="63">
        <f t="shared" si="186"/>
        <v>0</v>
      </c>
    </row>
    <row r="937" spans="1:18" x14ac:dyDescent="0.3">
      <c r="A937">
        <f t="shared" si="187"/>
        <v>2018</v>
      </c>
      <c r="B937">
        <f t="shared" si="188"/>
        <v>10</v>
      </c>
      <c r="C937">
        <f t="shared" si="189"/>
        <v>9</v>
      </c>
      <c r="D937">
        <f t="shared" si="190"/>
        <v>2</v>
      </c>
      <c r="E937" t="str">
        <f t="shared" si="191"/>
        <v>ON</v>
      </c>
      <c r="F937" s="13">
        <f t="shared" si="193"/>
        <v>43382</v>
      </c>
      <c r="G937" s="14" t="str">
        <f t="shared" si="192"/>
        <v>Avg of 4 NM Projects</v>
      </c>
      <c r="H937" s="15">
        <f t="shared" si="194"/>
        <v>22</v>
      </c>
      <c r="I937" s="93">
        <v>-0.13</v>
      </c>
      <c r="J937">
        <f t="shared" si="182"/>
        <v>-7.3033707865168538E-4</v>
      </c>
      <c r="K937" s="4">
        <v>45.32</v>
      </c>
      <c r="L937" s="4">
        <v>35.53</v>
      </c>
      <c r="M937" s="16">
        <f t="shared" si="183"/>
        <v>-4.6189000000000004E-3</v>
      </c>
      <c r="N937">
        <f t="shared" si="184"/>
        <v>0</v>
      </c>
      <c r="O937">
        <f t="shared" si="185"/>
        <v>0</v>
      </c>
      <c r="P937" s="63">
        <f t="shared" si="186"/>
        <v>0</v>
      </c>
    </row>
    <row r="938" spans="1:18" x14ac:dyDescent="0.3">
      <c r="A938">
        <f t="shared" si="187"/>
        <v>2018</v>
      </c>
      <c r="B938">
        <f t="shared" si="188"/>
        <v>10</v>
      </c>
      <c r="C938">
        <f t="shared" si="189"/>
        <v>9</v>
      </c>
      <c r="D938">
        <f t="shared" si="190"/>
        <v>2</v>
      </c>
      <c r="E938" t="str">
        <f t="shared" si="191"/>
        <v>ON</v>
      </c>
      <c r="F938" s="13">
        <f t="shared" si="193"/>
        <v>43382</v>
      </c>
      <c r="G938" s="14" t="str">
        <f t="shared" si="192"/>
        <v>Avg of 4 NM Projects</v>
      </c>
      <c r="H938" s="15">
        <f t="shared" si="194"/>
        <v>23</v>
      </c>
      <c r="I938" s="93">
        <v>-0.13</v>
      </c>
      <c r="J938">
        <f t="shared" si="182"/>
        <v>-7.3033707865168538E-4</v>
      </c>
      <c r="K938" s="4">
        <v>37.01</v>
      </c>
      <c r="L938" s="4">
        <v>26.95</v>
      </c>
      <c r="M938" s="16">
        <f t="shared" si="183"/>
        <v>-3.5034999999999997E-3</v>
      </c>
      <c r="N938">
        <f t="shared" si="184"/>
        <v>0</v>
      </c>
      <c r="O938">
        <f t="shared" si="185"/>
        <v>0</v>
      </c>
      <c r="P938" s="63">
        <f t="shared" si="186"/>
        <v>0</v>
      </c>
    </row>
    <row r="939" spans="1:18" x14ac:dyDescent="0.3">
      <c r="A939">
        <f t="shared" si="187"/>
        <v>2018</v>
      </c>
      <c r="B939">
        <f t="shared" si="188"/>
        <v>10</v>
      </c>
      <c r="C939">
        <f t="shared" si="189"/>
        <v>9</v>
      </c>
      <c r="D939">
        <f t="shared" si="190"/>
        <v>2</v>
      </c>
      <c r="E939" t="str">
        <f t="shared" si="191"/>
        <v>OFF</v>
      </c>
      <c r="F939" s="13">
        <f t="shared" si="193"/>
        <v>43382</v>
      </c>
      <c r="G939" s="14" t="str">
        <f t="shared" si="192"/>
        <v>Avg of 4 NM Projects</v>
      </c>
      <c r="H939" s="15">
        <f t="shared" si="194"/>
        <v>24</v>
      </c>
      <c r="I939" s="93">
        <v>0</v>
      </c>
      <c r="J939">
        <f t="shared" si="182"/>
        <v>0</v>
      </c>
      <c r="K939" s="4">
        <v>33.68</v>
      </c>
      <c r="L939" s="4">
        <v>22.81</v>
      </c>
      <c r="M939" s="16">
        <f t="shared" si="183"/>
        <v>0</v>
      </c>
      <c r="N939">
        <f t="shared" si="184"/>
        <v>1</v>
      </c>
      <c r="O939">
        <f t="shared" si="185"/>
        <v>0</v>
      </c>
      <c r="P939" s="63">
        <f t="shared" si="186"/>
        <v>0</v>
      </c>
    </row>
    <row r="940" spans="1:18" x14ac:dyDescent="0.3">
      <c r="A940">
        <f t="shared" si="187"/>
        <v>2018</v>
      </c>
      <c r="B940">
        <f t="shared" si="188"/>
        <v>10</v>
      </c>
      <c r="C940">
        <f t="shared" si="189"/>
        <v>10</v>
      </c>
      <c r="D940">
        <f t="shared" si="190"/>
        <v>3</v>
      </c>
      <c r="E940" t="str">
        <f t="shared" si="191"/>
        <v>OFF</v>
      </c>
      <c r="F940" s="13">
        <f t="shared" si="193"/>
        <v>43383</v>
      </c>
      <c r="G940" s="14" t="str">
        <f t="shared" si="192"/>
        <v>Avg of 4 NM Projects</v>
      </c>
      <c r="H940" s="15">
        <f t="shared" si="194"/>
        <v>1</v>
      </c>
      <c r="I940" s="93">
        <v>0</v>
      </c>
      <c r="J940">
        <f t="shared" si="182"/>
        <v>0</v>
      </c>
      <c r="K940" s="4">
        <v>33.22</v>
      </c>
      <c r="L940" s="4">
        <v>28.69</v>
      </c>
      <c r="M940" s="16">
        <f t="shared" si="183"/>
        <v>0</v>
      </c>
      <c r="N940">
        <f t="shared" si="184"/>
        <v>1</v>
      </c>
      <c r="O940">
        <f t="shared" si="185"/>
        <v>0</v>
      </c>
      <c r="P940" s="63">
        <f t="shared" si="186"/>
        <v>0</v>
      </c>
      <c r="Q940" s="34"/>
      <c r="R940" s="34"/>
    </row>
    <row r="941" spans="1:18" x14ac:dyDescent="0.3">
      <c r="A941">
        <f t="shared" si="187"/>
        <v>2018</v>
      </c>
      <c r="B941">
        <f t="shared" si="188"/>
        <v>10</v>
      </c>
      <c r="C941">
        <f t="shared" si="189"/>
        <v>10</v>
      </c>
      <c r="D941">
        <f t="shared" si="190"/>
        <v>3</v>
      </c>
      <c r="E941" t="str">
        <f t="shared" si="191"/>
        <v>OFF</v>
      </c>
      <c r="F941" s="13">
        <f t="shared" si="193"/>
        <v>43383</v>
      </c>
      <c r="G941" s="14" t="str">
        <f t="shared" si="192"/>
        <v>Avg of 4 NM Projects</v>
      </c>
      <c r="H941" s="15">
        <f t="shared" si="194"/>
        <v>2</v>
      </c>
      <c r="I941" s="93">
        <v>0</v>
      </c>
      <c r="J941">
        <f t="shared" si="182"/>
        <v>0</v>
      </c>
      <c r="K941" s="4">
        <v>28.5</v>
      </c>
      <c r="L941" s="4">
        <v>27.33</v>
      </c>
      <c r="M941" s="16">
        <f t="shared" si="183"/>
        <v>0</v>
      </c>
      <c r="N941">
        <f t="shared" si="184"/>
        <v>1</v>
      </c>
      <c r="O941">
        <f t="shared" si="185"/>
        <v>0</v>
      </c>
      <c r="P941" s="63">
        <f t="shared" si="186"/>
        <v>0</v>
      </c>
    </row>
    <row r="942" spans="1:18" x14ac:dyDescent="0.3">
      <c r="A942">
        <f t="shared" si="187"/>
        <v>2018</v>
      </c>
      <c r="B942">
        <f t="shared" si="188"/>
        <v>10</v>
      </c>
      <c r="C942">
        <f t="shared" si="189"/>
        <v>10</v>
      </c>
      <c r="D942">
        <f t="shared" si="190"/>
        <v>3</v>
      </c>
      <c r="E942" t="str">
        <f t="shared" si="191"/>
        <v>OFF</v>
      </c>
      <c r="F942" s="13">
        <f t="shared" si="193"/>
        <v>43383</v>
      </c>
      <c r="G942" s="14" t="str">
        <f t="shared" si="192"/>
        <v>Avg of 4 NM Projects</v>
      </c>
      <c r="H942" s="15">
        <f t="shared" si="194"/>
        <v>3</v>
      </c>
      <c r="I942" s="93">
        <v>0</v>
      </c>
      <c r="J942">
        <f t="shared" si="182"/>
        <v>0</v>
      </c>
      <c r="K942" s="4">
        <v>26.33</v>
      </c>
      <c r="L942" s="4">
        <v>23.89</v>
      </c>
      <c r="M942" s="16">
        <f t="shared" si="183"/>
        <v>0</v>
      </c>
      <c r="N942">
        <f t="shared" si="184"/>
        <v>1</v>
      </c>
      <c r="O942">
        <f t="shared" si="185"/>
        <v>0</v>
      </c>
      <c r="P942" s="63">
        <f t="shared" si="186"/>
        <v>0</v>
      </c>
    </row>
    <row r="943" spans="1:18" x14ac:dyDescent="0.3">
      <c r="A943">
        <f t="shared" si="187"/>
        <v>2018</v>
      </c>
      <c r="B943">
        <f t="shared" si="188"/>
        <v>10</v>
      </c>
      <c r="C943">
        <f t="shared" si="189"/>
        <v>10</v>
      </c>
      <c r="D943">
        <f t="shared" si="190"/>
        <v>3</v>
      </c>
      <c r="E943" t="str">
        <f t="shared" si="191"/>
        <v>OFF</v>
      </c>
      <c r="F943" s="13">
        <f t="shared" si="193"/>
        <v>43383</v>
      </c>
      <c r="G943" s="14" t="str">
        <f t="shared" si="192"/>
        <v>Avg of 4 NM Projects</v>
      </c>
      <c r="H943" s="15">
        <f t="shared" si="194"/>
        <v>4</v>
      </c>
      <c r="I943" s="93">
        <v>0</v>
      </c>
      <c r="J943">
        <f t="shared" si="182"/>
        <v>0</v>
      </c>
      <c r="K943" s="4">
        <v>26.43</v>
      </c>
      <c r="L943" s="4">
        <v>24.03</v>
      </c>
      <c r="M943" s="16">
        <f t="shared" si="183"/>
        <v>0</v>
      </c>
      <c r="N943">
        <f t="shared" si="184"/>
        <v>1</v>
      </c>
      <c r="O943">
        <f t="shared" si="185"/>
        <v>0</v>
      </c>
      <c r="P943" s="63">
        <f t="shared" si="186"/>
        <v>0</v>
      </c>
    </row>
    <row r="944" spans="1:18" x14ac:dyDescent="0.3">
      <c r="A944">
        <f t="shared" si="187"/>
        <v>2018</v>
      </c>
      <c r="B944">
        <f t="shared" si="188"/>
        <v>10</v>
      </c>
      <c r="C944">
        <f t="shared" si="189"/>
        <v>10</v>
      </c>
      <c r="D944">
        <f t="shared" si="190"/>
        <v>3</v>
      </c>
      <c r="E944" t="str">
        <f t="shared" si="191"/>
        <v>OFF</v>
      </c>
      <c r="F944" s="13">
        <f t="shared" si="193"/>
        <v>43383</v>
      </c>
      <c r="G944" s="14" t="str">
        <f t="shared" si="192"/>
        <v>Avg of 4 NM Projects</v>
      </c>
      <c r="H944" s="15">
        <f t="shared" si="194"/>
        <v>5</v>
      </c>
      <c r="I944" s="93">
        <v>-0.13</v>
      </c>
      <c r="J944">
        <f t="shared" si="182"/>
        <v>-7.3033707865168538E-4</v>
      </c>
      <c r="K944" s="4">
        <v>28.48</v>
      </c>
      <c r="L944" s="4">
        <v>24.22</v>
      </c>
      <c r="M944" s="16">
        <f t="shared" si="183"/>
        <v>-3.1486000000000001E-3</v>
      </c>
      <c r="N944">
        <f t="shared" si="184"/>
        <v>0</v>
      </c>
      <c r="O944">
        <f t="shared" si="185"/>
        <v>0</v>
      </c>
      <c r="P944" s="63">
        <f t="shared" si="186"/>
        <v>0</v>
      </c>
    </row>
    <row r="945" spans="1:16" x14ac:dyDescent="0.3">
      <c r="A945">
        <f t="shared" si="187"/>
        <v>2018</v>
      </c>
      <c r="B945">
        <f t="shared" si="188"/>
        <v>10</v>
      </c>
      <c r="C945">
        <f t="shared" si="189"/>
        <v>10</v>
      </c>
      <c r="D945">
        <f t="shared" si="190"/>
        <v>3</v>
      </c>
      <c r="E945" t="str">
        <f t="shared" si="191"/>
        <v>OFF</v>
      </c>
      <c r="F945" s="13">
        <f t="shared" si="193"/>
        <v>43383</v>
      </c>
      <c r="G945" s="14" t="str">
        <f t="shared" si="192"/>
        <v>Avg of 4 NM Projects</v>
      </c>
      <c r="H945" s="15">
        <f t="shared" si="194"/>
        <v>6</v>
      </c>
      <c r="I945" s="93">
        <v>-0.26</v>
      </c>
      <c r="J945">
        <f t="shared" si="182"/>
        <v>-1.4606741573033708E-3</v>
      </c>
      <c r="K945" s="4">
        <v>35.74</v>
      </c>
      <c r="L945" s="4">
        <v>24.22</v>
      </c>
      <c r="M945" s="16">
        <f t="shared" si="183"/>
        <v>-6.2972000000000002E-3</v>
      </c>
      <c r="N945">
        <f t="shared" si="184"/>
        <v>0</v>
      </c>
      <c r="O945">
        <f t="shared" si="185"/>
        <v>0</v>
      </c>
      <c r="P945" s="63">
        <f t="shared" si="186"/>
        <v>0</v>
      </c>
    </row>
    <row r="946" spans="1:16" x14ac:dyDescent="0.3">
      <c r="A946">
        <f t="shared" si="187"/>
        <v>2018</v>
      </c>
      <c r="B946">
        <f t="shared" si="188"/>
        <v>10</v>
      </c>
      <c r="C946">
        <f t="shared" si="189"/>
        <v>10</v>
      </c>
      <c r="D946">
        <f t="shared" si="190"/>
        <v>3</v>
      </c>
      <c r="E946" t="str">
        <f t="shared" si="191"/>
        <v>OFF</v>
      </c>
      <c r="F946" s="13">
        <f t="shared" si="193"/>
        <v>43383</v>
      </c>
      <c r="G946" s="14" t="str">
        <f t="shared" si="192"/>
        <v>Avg of 4 NM Projects</v>
      </c>
      <c r="H946" s="15">
        <f t="shared" si="194"/>
        <v>7</v>
      </c>
      <c r="I946" s="93">
        <v>0</v>
      </c>
      <c r="J946">
        <f t="shared" si="182"/>
        <v>0</v>
      </c>
      <c r="K946" s="4">
        <v>50.08</v>
      </c>
      <c r="L946" s="4">
        <v>33.26</v>
      </c>
      <c r="M946" s="16">
        <f t="shared" si="183"/>
        <v>0</v>
      </c>
      <c r="N946">
        <f t="shared" si="184"/>
        <v>1</v>
      </c>
      <c r="O946">
        <f t="shared" si="185"/>
        <v>0</v>
      </c>
      <c r="P946" s="63">
        <f t="shared" si="186"/>
        <v>0</v>
      </c>
    </row>
    <row r="947" spans="1:16" x14ac:dyDescent="0.3">
      <c r="A947">
        <f t="shared" si="187"/>
        <v>2018</v>
      </c>
      <c r="B947">
        <f t="shared" si="188"/>
        <v>10</v>
      </c>
      <c r="C947">
        <f t="shared" si="189"/>
        <v>10</v>
      </c>
      <c r="D947">
        <f t="shared" si="190"/>
        <v>3</v>
      </c>
      <c r="E947" t="str">
        <f t="shared" si="191"/>
        <v>ON</v>
      </c>
      <c r="F947" s="13">
        <f t="shared" si="193"/>
        <v>43383</v>
      </c>
      <c r="G947" s="14" t="str">
        <f t="shared" si="192"/>
        <v>Avg of 4 NM Projects</v>
      </c>
      <c r="H947" s="15">
        <f t="shared" si="194"/>
        <v>8</v>
      </c>
      <c r="I947" s="93">
        <v>2.4350000000000005</v>
      </c>
      <c r="J947">
        <f t="shared" si="182"/>
        <v>1.3679775280898879E-2</v>
      </c>
      <c r="K947" s="4">
        <v>46.36</v>
      </c>
      <c r="L947" s="4">
        <v>47.1</v>
      </c>
      <c r="M947" s="16">
        <f t="shared" si="183"/>
        <v>0.11468850000000003</v>
      </c>
      <c r="N947">
        <f t="shared" si="184"/>
        <v>0</v>
      </c>
      <c r="O947">
        <f t="shared" si="185"/>
        <v>0</v>
      </c>
      <c r="P947" s="63">
        <f t="shared" si="186"/>
        <v>0</v>
      </c>
    </row>
    <row r="948" spans="1:16" x14ac:dyDescent="0.3">
      <c r="A948">
        <f t="shared" si="187"/>
        <v>2018</v>
      </c>
      <c r="B948">
        <f t="shared" si="188"/>
        <v>10</v>
      </c>
      <c r="C948">
        <f t="shared" si="189"/>
        <v>10</v>
      </c>
      <c r="D948">
        <f t="shared" si="190"/>
        <v>3</v>
      </c>
      <c r="E948" t="str">
        <f t="shared" si="191"/>
        <v>ON</v>
      </c>
      <c r="F948" s="13">
        <f t="shared" si="193"/>
        <v>43383</v>
      </c>
      <c r="G948" s="14" t="str">
        <f t="shared" si="192"/>
        <v>Avg of 4 NM Projects</v>
      </c>
      <c r="H948" s="15">
        <f t="shared" si="194"/>
        <v>9</v>
      </c>
      <c r="I948" s="93">
        <v>11.39</v>
      </c>
      <c r="J948">
        <f t="shared" si="182"/>
        <v>6.398876404494383E-2</v>
      </c>
      <c r="K948" s="4">
        <v>40.770000000000003</v>
      </c>
      <c r="L948" s="4">
        <v>31.22</v>
      </c>
      <c r="M948" s="16">
        <f t="shared" si="183"/>
        <v>0.35559580000000002</v>
      </c>
      <c r="N948">
        <f t="shared" si="184"/>
        <v>0</v>
      </c>
      <c r="O948">
        <f t="shared" si="185"/>
        <v>0</v>
      </c>
      <c r="P948" s="63">
        <f t="shared" si="186"/>
        <v>0</v>
      </c>
    </row>
    <row r="949" spans="1:16" x14ac:dyDescent="0.3">
      <c r="A949">
        <f t="shared" si="187"/>
        <v>2018</v>
      </c>
      <c r="B949">
        <f t="shared" si="188"/>
        <v>10</v>
      </c>
      <c r="C949">
        <f t="shared" si="189"/>
        <v>10</v>
      </c>
      <c r="D949">
        <f t="shared" si="190"/>
        <v>3</v>
      </c>
      <c r="E949" t="str">
        <f t="shared" si="191"/>
        <v>ON</v>
      </c>
      <c r="F949" s="13">
        <f t="shared" si="193"/>
        <v>43383</v>
      </c>
      <c r="G949" s="14" t="str">
        <f t="shared" si="192"/>
        <v>Avg of 4 NM Projects</v>
      </c>
      <c r="H949" s="15">
        <f t="shared" si="194"/>
        <v>10</v>
      </c>
      <c r="I949" s="93">
        <v>37.114999999999995</v>
      </c>
      <c r="J949">
        <f t="shared" si="182"/>
        <v>0.20851123595505616</v>
      </c>
      <c r="K949" s="4">
        <v>38.200000000000003</v>
      </c>
      <c r="L949" s="4">
        <v>30.41</v>
      </c>
      <c r="M949" s="16">
        <f t="shared" si="183"/>
        <v>1.1286671499999998</v>
      </c>
      <c r="N949">
        <f t="shared" si="184"/>
        <v>0</v>
      </c>
      <c r="O949">
        <f t="shared" si="185"/>
        <v>0</v>
      </c>
      <c r="P949" s="63">
        <f t="shared" si="186"/>
        <v>0</v>
      </c>
    </row>
    <row r="950" spans="1:16" x14ac:dyDescent="0.3">
      <c r="A950">
        <f t="shared" si="187"/>
        <v>2018</v>
      </c>
      <c r="B950">
        <f t="shared" si="188"/>
        <v>10</v>
      </c>
      <c r="C950">
        <f t="shared" si="189"/>
        <v>10</v>
      </c>
      <c r="D950">
        <f t="shared" si="190"/>
        <v>3</v>
      </c>
      <c r="E950" t="str">
        <f t="shared" si="191"/>
        <v>ON</v>
      </c>
      <c r="F950" s="13">
        <f t="shared" si="193"/>
        <v>43383</v>
      </c>
      <c r="G950" s="14" t="str">
        <f t="shared" si="192"/>
        <v>Avg of 4 NM Projects</v>
      </c>
      <c r="H950" s="15">
        <f t="shared" si="194"/>
        <v>11</v>
      </c>
      <c r="I950" s="93">
        <v>49.025000000000006</v>
      </c>
      <c r="J950">
        <f t="shared" si="182"/>
        <v>0.2754213483146068</v>
      </c>
      <c r="K950" s="4">
        <v>44.4</v>
      </c>
      <c r="L950" s="4">
        <v>32.619999999999997</v>
      </c>
      <c r="M950" s="16">
        <f t="shared" si="183"/>
        <v>1.5991955</v>
      </c>
      <c r="N950">
        <f t="shared" si="184"/>
        <v>0</v>
      </c>
      <c r="O950">
        <f t="shared" si="185"/>
        <v>0</v>
      </c>
      <c r="P950" s="63">
        <f t="shared" si="186"/>
        <v>0</v>
      </c>
    </row>
    <row r="951" spans="1:16" x14ac:dyDescent="0.3">
      <c r="A951">
        <f t="shared" si="187"/>
        <v>2018</v>
      </c>
      <c r="B951">
        <f t="shared" si="188"/>
        <v>10</v>
      </c>
      <c r="C951">
        <f t="shared" si="189"/>
        <v>10</v>
      </c>
      <c r="D951">
        <f t="shared" si="190"/>
        <v>3</v>
      </c>
      <c r="E951" t="str">
        <f t="shared" si="191"/>
        <v>ON</v>
      </c>
      <c r="F951" s="13">
        <f t="shared" si="193"/>
        <v>43383</v>
      </c>
      <c r="G951" s="14" t="str">
        <f t="shared" si="192"/>
        <v>Avg of 4 NM Projects</v>
      </c>
      <c r="H951" s="15">
        <f t="shared" si="194"/>
        <v>12</v>
      </c>
      <c r="I951" s="93">
        <v>89.085000000000008</v>
      </c>
      <c r="J951">
        <f t="shared" si="182"/>
        <v>0.50047752808988766</v>
      </c>
      <c r="K951" s="4">
        <v>46.3</v>
      </c>
      <c r="L951" s="4">
        <v>33.840000000000003</v>
      </c>
      <c r="M951" s="16">
        <f t="shared" si="183"/>
        <v>3.014636400000001</v>
      </c>
      <c r="N951">
        <f t="shared" si="184"/>
        <v>0</v>
      </c>
      <c r="O951">
        <f t="shared" si="185"/>
        <v>1</v>
      </c>
      <c r="P951" s="63">
        <f t="shared" si="186"/>
        <v>0</v>
      </c>
    </row>
    <row r="952" spans="1:16" x14ac:dyDescent="0.3">
      <c r="A952">
        <f t="shared" si="187"/>
        <v>2018</v>
      </c>
      <c r="B952">
        <f t="shared" si="188"/>
        <v>10</v>
      </c>
      <c r="C952">
        <f t="shared" si="189"/>
        <v>10</v>
      </c>
      <c r="D952">
        <f t="shared" si="190"/>
        <v>3</v>
      </c>
      <c r="E952" t="str">
        <f t="shared" si="191"/>
        <v>ON</v>
      </c>
      <c r="F952" s="13">
        <f t="shared" si="193"/>
        <v>43383</v>
      </c>
      <c r="G952" s="14" t="str">
        <f t="shared" si="192"/>
        <v>Avg of 4 NM Projects</v>
      </c>
      <c r="H952" s="15">
        <f t="shared" si="194"/>
        <v>13</v>
      </c>
      <c r="I952" s="93">
        <v>96.384999999999991</v>
      </c>
      <c r="J952">
        <f t="shared" si="182"/>
        <v>0.54148876404494373</v>
      </c>
      <c r="K952" s="4">
        <v>49.58</v>
      </c>
      <c r="L952" s="4">
        <v>34.93</v>
      </c>
      <c r="M952" s="16">
        <f t="shared" si="183"/>
        <v>3.3667280499999999</v>
      </c>
      <c r="N952">
        <f t="shared" si="184"/>
        <v>0</v>
      </c>
      <c r="O952">
        <f t="shared" si="185"/>
        <v>1</v>
      </c>
      <c r="P952" s="63">
        <f t="shared" si="186"/>
        <v>0</v>
      </c>
    </row>
    <row r="953" spans="1:16" x14ac:dyDescent="0.3">
      <c r="A953">
        <f t="shared" si="187"/>
        <v>2018</v>
      </c>
      <c r="B953">
        <f t="shared" si="188"/>
        <v>10</v>
      </c>
      <c r="C953">
        <f t="shared" si="189"/>
        <v>10</v>
      </c>
      <c r="D953">
        <f t="shared" si="190"/>
        <v>3</v>
      </c>
      <c r="E953" t="str">
        <f t="shared" si="191"/>
        <v>ON</v>
      </c>
      <c r="F953" s="13">
        <f t="shared" si="193"/>
        <v>43383</v>
      </c>
      <c r="G953" s="14" t="str">
        <f t="shared" si="192"/>
        <v>Avg of 4 NM Projects</v>
      </c>
      <c r="H953" s="15">
        <f t="shared" si="194"/>
        <v>14</v>
      </c>
      <c r="I953" s="93">
        <v>88.575000000000003</v>
      </c>
      <c r="J953">
        <f t="shared" si="182"/>
        <v>0.49761235955056182</v>
      </c>
      <c r="K953" s="4">
        <v>57.96</v>
      </c>
      <c r="L953" s="4">
        <v>37.15</v>
      </c>
      <c r="M953" s="16">
        <f t="shared" si="183"/>
        <v>3.2905612500000001</v>
      </c>
      <c r="N953">
        <f t="shared" si="184"/>
        <v>0</v>
      </c>
      <c r="O953">
        <f t="shared" si="185"/>
        <v>0</v>
      </c>
      <c r="P953" s="63">
        <f t="shared" si="186"/>
        <v>0</v>
      </c>
    </row>
    <row r="954" spans="1:16" x14ac:dyDescent="0.3">
      <c r="A954">
        <f t="shared" si="187"/>
        <v>2018</v>
      </c>
      <c r="B954">
        <f t="shared" si="188"/>
        <v>10</v>
      </c>
      <c r="C954">
        <f t="shared" si="189"/>
        <v>10</v>
      </c>
      <c r="D954">
        <f t="shared" si="190"/>
        <v>3</v>
      </c>
      <c r="E954" t="str">
        <f t="shared" si="191"/>
        <v>ON</v>
      </c>
      <c r="F954" s="13">
        <f t="shared" si="193"/>
        <v>43383</v>
      </c>
      <c r="G954" s="14" t="str">
        <f t="shared" si="192"/>
        <v>Avg of 4 NM Projects</v>
      </c>
      <c r="H954" s="15">
        <f t="shared" si="194"/>
        <v>15</v>
      </c>
      <c r="I954" s="93">
        <v>78.204999999999998</v>
      </c>
      <c r="J954">
        <f t="shared" si="182"/>
        <v>0.43935393258426964</v>
      </c>
      <c r="K954" s="4">
        <v>62.76</v>
      </c>
      <c r="L954" s="4">
        <v>66.62</v>
      </c>
      <c r="M954" s="16">
        <f t="shared" si="183"/>
        <v>5.2100171</v>
      </c>
      <c r="N954">
        <f t="shared" si="184"/>
        <v>0</v>
      </c>
      <c r="O954">
        <f t="shared" si="185"/>
        <v>0</v>
      </c>
      <c r="P954" s="63">
        <f t="shared" si="186"/>
        <v>0</v>
      </c>
    </row>
    <row r="955" spans="1:16" x14ac:dyDescent="0.3">
      <c r="A955">
        <f t="shared" si="187"/>
        <v>2018</v>
      </c>
      <c r="B955">
        <f t="shared" si="188"/>
        <v>10</v>
      </c>
      <c r="C955">
        <f t="shared" si="189"/>
        <v>10</v>
      </c>
      <c r="D955">
        <f t="shared" si="190"/>
        <v>3</v>
      </c>
      <c r="E955" t="str">
        <f t="shared" si="191"/>
        <v>ON</v>
      </c>
      <c r="F955" s="13">
        <f t="shared" si="193"/>
        <v>43383</v>
      </c>
      <c r="G955" s="14" t="str">
        <f t="shared" si="192"/>
        <v>Avg of 4 NM Projects</v>
      </c>
      <c r="H955" s="15">
        <f t="shared" si="194"/>
        <v>16</v>
      </c>
      <c r="I955" s="93">
        <v>56.194999999999993</v>
      </c>
      <c r="J955">
        <f t="shared" si="182"/>
        <v>0.3157022471910112</v>
      </c>
      <c r="K955" s="4">
        <v>62.31</v>
      </c>
      <c r="L955" s="4">
        <v>67.61</v>
      </c>
      <c r="M955" s="16">
        <f t="shared" si="183"/>
        <v>3.7993439499999995</v>
      </c>
      <c r="N955">
        <f t="shared" si="184"/>
        <v>0</v>
      </c>
      <c r="O955">
        <f t="shared" si="185"/>
        <v>0</v>
      </c>
      <c r="P955" s="63">
        <f t="shared" si="186"/>
        <v>0</v>
      </c>
    </row>
    <row r="956" spans="1:16" x14ac:dyDescent="0.3">
      <c r="A956">
        <f t="shared" si="187"/>
        <v>2018</v>
      </c>
      <c r="B956">
        <f t="shared" si="188"/>
        <v>10</v>
      </c>
      <c r="C956">
        <f t="shared" si="189"/>
        <v>10</v>
      </c>
      <c r="D956">
        <f t="shared" si="190"/>
        <v>3</v>
      </c>
      <c r="E956" t="str">
        <f t="shared" si="191"/>
        <v>ON</v>
      </c>
      <c r="F956" s="13">
        <f t="shared" si="193"/>
        <v>43383</v>
      </c>
      <c r="G956" s="14" t="str">
        <f t="shared" si="192"/>
        <v>Avg of 4 NM Projects</v>
      </c>
      <c r="H956" s="15">
        <f t="shared" si="194"/>
        <v>17</v>
      </c>
      <c r="I956" s="93">
        <v>43.394999999999996</v>
      </c>
      <c r="J956">
        <f t="shared" si="182"/>
        <v>0.24379213483146064</v>
      </c>
      <c r="K956" s="4">
        <v>63.26</v>
      </c>
      <c r="L956" s="4">
        <v>67.94</v>
      </c>
      <c r="M956" s="16">
        <f t="shared" si="183"/>
        <v>2.9482562999999997</v>
      </c>
      <c r="N956">
        <f t="shared" si="184"/>
        <v>0</v>
      </c>
      <c r="O956">
        <f t="shared" si="185"/>
        <v>0</v>
      </c>
      <c r="P956" s="63">
        <f t="shared" si="186"/>
        <v>0</v>
      </c>
    </row>
    <row r="957" spans="1:16" x14ac:dyDescent="0.3">
      <c r="A957">
        <f t="shared" si="187"/>
        <v>2018</v>
      </c>
      <c r="B957">
        <f t="shared" si="188"/>
        <v>10</v>
      </c>
      <c r="C957">
        <f t="shared" si="189"/>
        <v>10</v>
      </c>
      <c r="D957">
        <f t="shared" si="190"/>
        <v>3</v>
      </c>
      <c r="E957" t="str">
        <f t="shared" si="191"/>
        <v>ON</v>
      </c>
      <c r="F957" s="13">
        <f t="shared" si="193"/>
        <v>43383</v>
      </c>
      <c r="G957" s="14" t="str">
        <f t="shared" si="192"/>
        <v>Avg of 4 NM Projects</v>
      </c>
      <c r="H957" s="15">
        <f t="shared" si="194"/>
        <v>18</v>
      </c>
      <c r="I957" s="93">
        <v>9.09</v>
      </c>
      <c r="J957">
        <f t="shared" si="182"/>
        <v>5.106741573033708E-2</v>
      </c>
      <c r="K957" s="4">
        <v>64.61</v>
      </c>
      <c r="L957" s="4">
        <v>56.03</v>
      </c>
      <c r="M957" s="16">
        <f t="shared" si="183"/>
        <v>0.50931269999999995</v>
      </c>
      <c r="N957">
        <f t="shared" si="184"/>
        <v>0</v>
      </c>
      <c r="O957">
        <f t="shared" si="185"/>
        <v>0</v>
      </c>
      <c r="P957" s="63">
        <f t="shared" si="186"/>
        <v>0</v>
      </c>
    </row>
    <row r="958" spans="1:16" x14ac:dyDescent="0.3">
      <c r="A958">
        <f t="shared" si="187"/>
        <v>2018</v>
      </c>
      <c r="B958">
        <f t="shared" si="188"/>
        <v>10</v>
      </c>
      <c r="C958">
        <f t="shared" si="189"/>
        <v>10</v>
      </c>
      <c r="D958">
        <f t="shared" si="190"/>
        <v>3</v>
      </c>
      <c r="E958" t="str">
        <f t="shared" si="191"/>
        <v>ON</v>
      </c>
      <c r="F958" s="13">
        <f t="shared" si="193"/>
        <v>43383</v>
      </c>
      <c r="G958" s="14" t="str">
        <f t="shared" si="192"/>
        <v>Avg of 4 NM Projects</v>
      </c>
      <c r="H958" s="15">
        <f t="shared" si="194"/>
        <v>19</v>
      </c>
      <c r="I958" s="93">
        <v>-0.13</v>
      </c>
      <c r="J958">
        <f t="shared" si="182"/>
        <v>-7.3033707865168538E-4</v>
      </c>
      <c r="K958" s="4">
        <v>75.430000000000007</v>
      </c>
      <c r="L958" s="4">
        <v>41.5</v>
      </c>
      <c r="M958" s="16">
        <f t="shared" si="183"/>
        <v>-5.3950000000000005E-3</v>
      </c>
      <c r="N958">
        <f t="shared" si="184"/>
        <v>0</v>
      </c>
      <c r="O958">
        <f t="shared" si="185"/>
        <v>0</v>
      </c>
      <c r="P958" s="63">
        <f t="shared" si="186"/>
        <v>0</v>
      </c>
    </row>
    <row r="959" spans="1:16" x14ac:dyDescent="0.3">
      <c r="A959">
        <f t="shared" si="187"/>
        <v>2018</v>
      </c>
      <c r="B959">
        <f t="shared" si="188"/>
        <v>10</v>
      </c>
      <c r="C959">
        <f t="shared" si="189"/>
        <v>10</v>
      </c>
      <c r="D959">
        <f t="shared" si="190"/>
        <v>3</v>
      </c>
      <c r="E959" t="str">
        <f t="shared" si="191"/>
        <v>ON</v>
      </c>
      <c r="F959" s="13">
        <f t="shared" si="193"/>
        <v>43383</v>
      </c>
      <c r="G959" s="14" t="str">
        <f t="shared" si="192"/>
        <v>Avg of 4 NM Projects</v>
      </c>
      <c r="H959" s="15">
        <f t="shared" si="194"/>
        <v>20</v>
      </c>
      <c r="I959" s="93">
        <v>-0.13</v>
      </c>
      <c r="J959">
        <f t="shared" si="182"/>
        <v>-7.3033707865168538E-4</v>
      </c>
      <c r="K959" s="4">
        <v>72.040000000000006</v>
      </c>
      <c r="L959" s="4">
        <v>43.05</v>
      </c>
      <c r="M959" s="16">
        <f t="shared" si="183"/>
        <v>-5.5964999999999999E-3</v>
      </c>
      <c r="N959">
        <f t="shared" si="184"/>
        <v>0</v>
      </c>
      <c r="O959">
        <f t="shared" si="185"/>
        <v>0</v>
      </c>
      <c r="P959" s="63">
        <f t="shared" si="186"/>
        <v>0</v>
      </c>
    </row>
    <row r="960" spans="1:16" x14ac:dyDescent="0.3">
      <c r="A960">
        <f t="shared" si="187"/>
        <v>2018</v>
      </c>
      <c r="B960">
        <f t="shared" si="188"/>
        <v>10</v>
      </c>
      <c r="C960">
        <f t="shared" si="189"/>
        <v>10</v>
      </c>
      <c r="D960">
        <f t="shared" si="190"/>
        <v>3</v>
      </c>
      <c r="E960" t="str">
        <f t="shared" si="191"/>
        <v>ON</v>
      </c>
      <c r="F960" s="13">
        <f t="shared" si="193"/>
        <v>43383</v>
      </c>
      <c r="G960" s="14" t="str">
        <f t="shared" si="192"/>
        <v>Avg of 4 NM Projects</v>
      </c>
      <c r="H960" s="15">
        <f t="shared" si="194"/>
        <v>21</v>
      </c>
      <c r="I960" s="93">
        <v>0</v>
      </c>
      <c r="J960">
        <f t="shared" si="182"/>
        <v>0</v>
      </c>
      <c r="K960" s="4">
        <v>57</v>
      </c>
      <c r="L960" s="4">
        <v>48.99</v>
      </c>
      <c r="M960" s="16">
        <f t="shared" si="183"/>
        <v>0</v>
      </c>
      <c r="N960">
        <f t="shared" si="184"/>
        <v>1</v>
      </c>
      <c r="O960">
        <f t="shared" si="185"/>
        <v>0</v>
      </c>
      <c r="P960" s="63">
        <f t="shared" si="186"/>
        <v>0</v>
      </c>
    </row>
    <row r="961" spans="1:18" x14ac:dyDescent="0.3">
      <c r="A961">
        <f t="shared" si="187"/>
        <v>2018</v>
      </c>
      <c r="B961">
        <f t="shared" si="188"/>
        <v>10</v>
      </c>
      <c r="C961">
        <f t="shared" si="189"/>
        <v>10</v>
      </c>
      <c r="D961">
        <f t="shared" si="190"/>
        <v>3</v>
      </c>
      <c r="E961" t="str">
        <f t="shared" si="191"/>
        <v>ON</v>
      </c>
      <c r="F961" s="13">
        <f t="shared" si="193"/>
        <v>43383</v>
      </c>
      <c r="G961" s="14" t="str">
        <f t="shared" si="192"/>
        <v>Avg of 4 NM Projects</v>
      </c>
      <c r="H961" s="15">
        <f t="shared" si="194"/>
        <v>22</v>
      </c>
      <c r="I961" s="93">
        <v>-0.13</v>
      </c>
      <c r="J961">
        <f t="shared" si="182"/>
        <v>-7.3033707865168538E-4</v>
      </c>
      <c r="K961" s="4">
        <v>46.62</v>
      </c>
      <c r="L961" s="4">
        <v>42.45</v>
      </c>
      <c r="M961" s="16">
        <f t="shared" si="183"/>
        <v>-5.5185000000000008E-3</v>
      </c>
      <c r="N961">
        <f t="shared" si="184"/>
        <v>0</v>
      </c>
      <c r="O961">
        <f t="shared" si="185"/>
        <v>0</v>
      </c>
      <c r="P961" s="63">
        <f t="shared" si="186"/>
        <v>0</v>
      </c>
    </row>
    <row r="962" spans="1:18" x14ac:dyDescent="0.3">
      <c r="A962">
        <f t="shared" si="187"/>
        <v>2018</v>
      </c>
      <c r="B962">
        <f t="shared" si="188"/>
        <v>10</v>
      </c>
      <c r="C962">
        <f t="shared" si="189"/>
        <v>10</v>
      </c>
      <c r="D962">
        <f t="shared" si="190"/>
        <v>3</v>
      </c>
      <c r="E962" t="str">
        <f t="shared" si="191"/>
        <v>ON</v>
      </c>
      <c r="F962" s="13">
        <f t="shared" si="193"/>
        <v>43383</v>
      </c>
      <c r="G962" s="14" t="str">
        <f t="shared" si="192"/>
        <v>Avg of 4 NM Projects</v>
      </c>
      <c r="H962" s="15">
        <f t="shared" si="194"/>
        <v>23</v>
      </c>
      <c r="I962" s="93">
        <v>0</v>
      </c>
      <c r="J962">
        <f t="shared" si="182"/>
        <v>0</v>
      </c>
      <c r="K962" s="4">
        <v>38.65</v>
      </c>
      <c r="L962" s="4">
        <v>36.71</v>
      </c>
      <c r="M962" s="16">
        <f t="shared" si="183"/>
        <v>0</v>
      </c>
      <c r="N962">
        <f t="shared" si="184"/>
        <v>1</v>
      </c>
      <c r="O962">
        <f t="shared" si="185"/>
        <v>0</v>
      </c>
      <c r="P962" s="63">
        <f t="shared" si="186"/>
        <v>0</v>
      </c>
    </row>
    <row r="963" spans="1:18" x14ac:dyDescent="0.3">
      <c r="A963">
        <f t="shared" si="187"/>
        <v>2018</v>
      </c>
      <c r="B963">
        <f t="shared" si="188"/>
        <v>10</v>
      </c>
      <c r="C963">
        <f t="shared" si="189"/>
        <v>10</v>
      </c>
      <c r="D963">
        <f t="shared" si="190"/>
        <v>3</v>
      </c>
      <c r="E963" t="str">
        <f t="shared" si="191"/>
        <v>OFF</v>
      </c>
      <c r="F963" s="13">
        <f t="shared" si="193"/>
        <v>43383</v>
      </c>
      <c r="G963" s="14" t="str">
        <f t="shared" si="192"/>
        <v>Avg of 4 NM Projects</v>
      </c>
      <c r="H963" s="15">
        <f t="shared" si="194"/>
        <v>24</v>
      </c>
      <c r="I963" s="93">
        <v>0</v>
      </c>
      <c r="J963">
        <f t="shared" si="182"/>
        <v>0</v>
      </c>
      <c r="K963" s="4">
        <v>36.21</v>
      </c>
      <c r="L963" s="4">
        <v>33.18</v>
      </c>
      <c r="M963" s="16">
        <f t="shared" si="183"/>
        <v>0</v>
      </c>
      <c r="N963">
        <f t="shared" si="184"/>
        <v>1</v>
      </c>
      <c r="O963">
        <f t="shared" si="185"/>
        <v>0</v>
      </c>
      <c r="P963" s="63">
        <f t="shared" si="186"/>
        <v>0</v>
      </c>
    </row>
    <row r="964" spans="1:18" x14ac:dyDescent="0.3">
      <c r="A964">
        <f t="shared" si="187"/>
        <v>2018</v>
      </c>
      <c r="B964">
        <f t="shared" si="188"/>
        <v>10</v>
      </c>
      <c r="C964">
        <f t="shared" si="189"/>
        <v>11</v>
      </c>
      <c r="D964">
        <f t="shared" si="190"/>
        <v>4</v>
      </c>
      <c r="E964" t="str">
        <f t="shared" si="191"/>
        <v>OFF</v>
      </c>
      <c r="F964" s="13">
        <f t="shared" si="193"/>
        <v>43384</v>
      </c>
      <c r="G964" s="14" t="str">
        <f t="shared" si="192"/>
        <v>Avg of 4 NM Projects</v>
      </c>
      <c r="H964" s="15">
        <f t="shared" si="194"/>
        <v>1</v>
      </c>
      <c r="I964" s="93">
        <v>-0.13</v>
      </c>
      <c r="J964">
        <f t="shared" ref="J964:J1027" si="195">+I964/$I$1</f>
        <v>-7.3033707865168538E-4</v>
      </c>
      <c r="K964" s="4">
        <v>28.62</v>
      </c>
      <c r="L964" s="4">
        <v>30.12</v>
      </c>
      <c r="M964" s="16">
        <f t="shared" ref="M964:M1027" si="196">+L964*I964/1000</f>
        <v>-3.9156E-3</v>
      </c>
      <c r="N964">
        <f t="shared" ref="N964:N1027" si="197">+IF(I964=0,1,0)</f>
        <v>0</v>
      </c>
      <c r="O964">
        <f t="shared" ref="O964:O1027" si="198">+IF(I964&gt;=0.5*$I$1,1,0)</f>
        <v>0</v>
      </c>
      <c r="P964" s="63">
        <f t="shared" ref="P964:P1027" si="199">+IF(I964&gt;MAX(I$3652:I$5859),1,0)</f>
        <v>0</v>
      </c>
      <c r="Q964" s="34"/>
      <c r="R964" s="34"/>
    </row>
    <row r="965" spans="1:18" x14ac:dyDescent="0.3">
      <c r="A965">
        <f t="shared" ref="A965:A1028" si="200">YEAR(F965)</f>
        <v>2018</v>
      </c>
      <c r="B965">
        <f t="shared" ref="B965:B1028" si="201">+MONTH(F965)</f>
        <v>10</v>
      </c>
      <c r="C965">
        <f t="shared" ref="C965:C1028" si="202">+DAY(F965)</f>
        <v>11</v>
      </c>
      <c r="D965">
        <f t="shared" ref="D965:D1028" si="203">WEEKDAY(C965)</f>
        <v>4</v>
      </c>
      <c r="E965" t="str">
        <f t="shared" ref="E965:E1028" si="204">IF(OR(D965=1,D965=7,H965=1,H965=2,H965=3,H965=4,H965=5,H965=6,H965=7,H965=24),"OFF","ON")</f>
        <v>OFF</v>
      </c>
      <c r="F965" s="13">
        <f t="shared" si="193"/>
        <v>43384</v>
      </c>
      <c r="G965" s="14" t="str">
        <f t="shared" si="192"/>
        <v>Avg of 4 NM Projects</v>
      </c>
      <c r="H965" s="15">
        <f t="shared" si="194"/>
        <v>2</v>
      </c>
      <c r="I965" s="93">
        <v>0</v>
      </c>
      <c r="J965">
        <f t="shared" si="195"/>
        <v>0</v>
      </c>
      <c r="K965" s="4">
        <v>31.58</v>
      </c>
      <c r="L965" s="4">
        <v>44.99</v>
      </c>
      <c r="M965" s="16">
        <f t="shared" si="196"/>
        <v>0</v>
      </c>
      <c r="N965">
        <f t="shared" si="197"/>
        <v>1</v>
      </c>
      <c r="O965">
        <f t="shared" si="198"/>
        <v>0</v>
      </c>
      <c r="P965" s="63">
        <f t="shared" si="199"/>
        <v>0</v>
      </c>
    </row>
    <row r="966" spans="1:18" x14ac:dyDescent="0.3">
      <c r="A966">
        <f t="shared" si="200"/>
        <v>2018</v>
      </c>
      <c r="B966">
        <f t="shared" si="201"/>
        <v>10</v>
      </c>
      <c r="C966">
        <f t="shared" si="202"/>
        <v>11</v>
      </c>
      <c r="D966">
        <f t="shared" si="203"/>
        <v>4</v>
      </c>
      <c r="E966" t="str">
        <f t="shared" si="204"/>
        <v>OFF</v>
      </c>
      <c r="F966" s="13">
        <f t="shared" si="193"/>
        <v>43384</v>
      </c>
      <c r="G966" s="14" t="str">
        <f t="shared" ref="G966:G1029" si="205">+G965</f>
        <v>Avg of 4 NM Projects</v>
      </c>
      <c r="H966" s="15">
        <f t="shared" si="194"/>
        <v>3</v>
      </c>
      <c r="I966" s="93">
        <v>0</v>
      </c>
      <c r="J966">
        <f t="shared" si="195"/>
        <v>0</v>
      </c>
      <c r="K966" s="4">
        <v>26.68</v>
      </c>
      <c r="L966" s="4">
        <v>39.14</v>
      </c>
      <c r="M966" s="16">
        <f t="shared" si="196"/>
        <v>0</v>
      </c>
      <c r="N966">
        <f t="shared" si="197"/>
        <v>1</v>
      </c>
      <c r="O966">
        <f t="shared" si="198"/>
        <v>0</v>
      </c>
      <c r="P966" s="63">
        <f t="shared" si="199"/>
        <v>0</v>
      </c>
    </row>
    <row r="967" spans="1:18" x14ac:dyDescent="0.3">
      <c r="A967">
        <f t="shared" si="200"/>
        <v>2018</v>
      </c>
      <c r="B967">
        <f t="shared" si="201"/>
        <v>10</v>
      </c>
      <c r="C967">
        <f t="shared" si="202"/>
        <v>11</v>
      </c>
      <c r="D967">
        <f t="shared" si="203"/>
        <v>4</v>
      </c>
      <c r="E967" t="str">
        <f t="shared" si="204"/>
        <v>OFF</v>
      </c>
      <c r="F967" s="13">
        <f t="shared" si="193"/>
        <v>43384</v>
      </c>
      <c r="G967" s="14" t="str">
        <f t="shared" si="205"/>
        <v>Avg of 4 NM Projects</v>
      </c>
      <c r="H967" s="15">
        <f t="shared" si="194"/>
        <v>4</v>
      </c>
      <c r="I967" s="93">
        <v>-0.13</v>
      </c>
      <c r="J967">
        <f t="shared" si="195"/>
        <v>-7.3033707865168538E-4</v>
      </c>
      <c r="K967" s="4">
        <v>25.08</v>
      </c>
      <c r="L967" s="4">
        <v>29.17</v>
      </c>
      <c r="M967" s="16">
        <f t="shared" si="196"/>
        <v>-3.7921000000000005E-3</v>
      </c>
      <c r="N967">
        <f t="shared" si="197"/>
        <v>0</v>
      </c>
      <c r="O967">
        <f t="shared" si="198"/>
        <v>0</v>
      </c>
      <c r="P967" s="63">
        <f t="shared" si="199"/>
        <v>0</v>
      </c>
    </row>
    <row r="968" spans="1:18" x14ac:dyDescent="0.3">
      <c r="A968">
        <f t="shared" si="200"/>
        <v>2018</v>
      </c>
      <c r="B968">
        <f t="shared" si="201"/>
        <v>10</v>
      </c>
      <c r="C968">
        <f t="shared" si="202"/>
        <v>11</v>
      </c>
      <c r="D968">
        <f t="shared" si="203"/>
        <v>4</v>
      </c>
      <c r="E968" t="str">
        <f t="shared" si="204"/>
        <v>OFF</v>
      </c>
      <c r="F968" s="13">
        <f t="shared" si="193"/>
        <v>43384</v>
      </c>
      <c r="G968" s="14" t="str">
        <f t="shared" si="205"/>
        <v>Avg of 4 NM Projects</v>
      </c>
      <c r="H968" s="15">
        <f t="shared" si="194"/>
        <v>5</v>
      </c>
      <c r="I968" s="93">
        <v>-0.26</v>
      </c>
      <c r="J968">
        <f t="shared" si="195"/>
        <v>-1.4606741573033708E-3</v>
      </c>
      <c r="K968" s="4">
        <v>25.88</v>
      </c>
      <c r="L968" s="4">
        <v>35.299999999999997</v>
      </c>
      <c r="M968" s="16">
        <f t="shared" si="196"/>
        <v>-9.1779999999999987E-3</v>
      </c>
      <c r="N968">
        <f t="shared" si="197"/>
        <v>0</v>
      </c>
      <c r="O968">
        <f t="shared" si="198"/>
        <v>0</v>
      </c>
      <c r="P968" s="63">
        <f t="shared" si="199"/>
        <v>0</v>
      </c>
    </row>
    <row r="969" spans="1:18" x14ac:dyDescent="0.3">
      <c r="A969">
        <f t="shared" si="200"/>
        <v>2018</v>
      </c>
      <c r="B969">
        <f t="shared" si="201"/>
        <v>10</v>
      </c>
      <c r="C969">
        <f t="shared" si="202"/>
        <v>11</v>
      </c>
      <c r="D969">
        <f t="shared" si="203"/>
        <v>4</v>
      </c>
      <c r="E969" t="str">
        <f t="shared" si="204"/>
        <v>OFF</v>
      </c>
      <c r="F969" s="13">
        <f t="shared" si="193"/>
        <v>43384</v>
      </c>
      <c r="G969" s="14" t="str">
        <f t="shared" si="205"/>
        <v>Avg of 4 NM Projects</v>
      </c>
      <c r="H969" s="15">
        <f t="shared" si="194"/>
        <v>6</v>
      </c>
      <c r="I969" s="93">
        <v>0</v>
      </c>
      <c r="J969">
        <f t="shared" si="195"/>
        <v>0</v>
      </c>
      <c r="K969" s="4">
        <v>33.64</v>
      </c>
      <c r="L969" s="4">
        <v>38.119999999999997</v>
      </c>
      <c r="M969" s="16">
        <f t="shared" si="196"/>
        <v>0</v>
      </c>
      <c r="N969">
        <f t="shared" si="197"/>
        <v>1</v>
      </c>
      <c r="O969">
        <f t="shared" si="198"/>
        <v>0</v>
      </c>
      <c r="P969" s="63">
        <f t="shared" si="199"/>
        <v>0</v>
      </c>
    </row>
    <row r="970" spans="1:18" x14ac:dyDescent="0.3">
      <c r="A970">
        <f t="shared" si="200"/>
        <v>2018</v>
      </c>
      <c r="B970">
        <f t="shared" si="201"/>
        <v>10</v>
      </c>
      <c r="C970">
        <f t="shared" si="202"/>
        <v>11</v>
      </c>
      <c r="D970">
        <f t="shared" si="203"/>
        <v>4</v>
      </c>
      <c r="E970" t="str">
        <f t="shared" si="204"/>
        <v>OFF</v>
      </c>
      <c r="F970" s="13">
        <f t="shared" si="193"/>
        <v>43384</v>
      </c>
      <c r="G970" s="14" t="str">
        <f t="shared" si="205"/>
        <v>Avg of 4 NM Projects</v>
      </c>
      <c r="H970" s="15">
        <f t="shared" si="194"/>
        <v>7</v>
      </c>
      <c r="I970" s="93">
        <v>0</v>
      </c>
      <c r="J970">
        <f t="shared" si="195"/>
        <v>0</v>
      </c>
      <c r="K970" s="4">
        <v>35.35</v>
      </c>
      <c r="L970" s="4">
        <v>42.94</v>
      </c>
      <c r="M970" s="16">
        <f t="shared" si="196"/>
        <v>0</v>
      </c>
      <c r="N970">
        <f t="shared" si="197"/>
        <v>1</v>
      </c>
      <c r="O970">
        <f t="shared" si="198"/>
        <v>0</v>
      </c>
      <c r="P970" s="63">
        <f t="shared" si="199"/>
        <v>0</v>
      </c>
    </row>
    <row r="971" spans="1:18" x14ac:dyDescent="0.3">
      <c r="A971">
        <f t="shared" si="200"/>
        <v>2018</v>
      </c>
      <c r="B971">
        <f t="shared" si="201"/>
        <v>10</v>
      </c>
      <c r="C971">
        <f t="shared" si="202"/>
        <v>11</v>
      </c>
      <c r="D971">
        <f t="shared" si="203"/>
        <v>4</v>
      </c>
      <c r="E971" t="str">
        <f t="shared" si="204"/>
        <v>ON</v>
      </c>
      <c r="F971" s="13">
        <f t="shared" si="193"/>
        <v>43384</v>
      </c>
      <c r="G971" s="14" t="str">
        <f t="shared" si="205"/>
        <v>Avg of 4 NM Projects</v>
      </c>
      <c r="H971" s="15">
        <f t="shared" si="194"/>
        <v>8</v>
      </c>
      <c r="I971" s="93">
        <v>1.5349999999999997</v>
      </c>
      <c r="J971">
        <f t="shared" si="195"/>
        <v>8.6235955056179758E-3</v>
      </c>
      <c r="K971" s="4">
        <v>38.4</v>
      </c>
      <c r="L971" s="4">
        <v>59.93</v>
      </c>
      <c r="M971" s="16">
        <f t="shared" si="196"/>
        <v>9.1992549999999979E-2</v>
      </c>
      <c r="N971">
        <f t="shared" si="197"/>
        <v>0</v>
      </c>
      <c r="O971">
        <f t="shared" si="198"/>
        <v>0</v>
      </c>
      <c r="P971" s="63">
        <f t="shared" si="199"/>
        <v>0</v>
      </c>
    </row>
    <row r="972" spans="1:18" x14ac:dyDescent="0.3">
      <c r="A972">
        <f t="shared" si="200"/>
        <v>2018</v>
      </c>
      <c r="B972">
        <f t="shared" si="201"/>
        <v>10</v>
      </c>
      <c r="C972">
        <f t="shared" si="202"/>
        <v>11</v>
      </c>
      <c r="D972">
        <f t="shared" si="203"/>
        <v>4</v>
      </c>
      <c r="E972" t="str">
        <f t="shared" si="204"/>
        <v>ON</v>
      </c>
      <c r="F972" s="13">
        <f t="shared" si="193"/>
        <v>43384</v>
      </c>
      <c r="G972" s="14" t="str">
        <f t="shared" si="205"/>
        <v>Avg of 4 NM Projects</v>
      </c>
      <c r="H972" s="15">
        <f t="shared" si="194"/>
        <v>9</v>
      </c>
      <c r="I972" s="93">
        <v>11.395</v>
      </c>
      <c r="J972">
        <f t="shared" si="195"/>
        <v>6.4016853932584272E-2</v>
      </c>
      <c r="K972" s="4">
        <v>37.61</v>
      </c>
      <c r="L972" s="4">
        <v>52.64</v>
      </c>
      <c r="M972" s="16">
        <f t="shared" si="196"/>
        <v>0.59983280000000005</v>
      </c>
      <c r="N972">
        <f t="shared" si="197"/>
        <v>0</v>
      </c>
      <c r="O972">
        <f t="shared" si="198"/>
        <v>0</v>
      </c>
      <c r="P972" s="63">
        <f t="shared" si="199"/>
        <v>0</v>
      </c>
    </row>
    <row r="973" spans="1:18" x14ac:dyDescent="0.3">
      <c r="A973">
        <f t="shared" si="200"/>
        <v>2018</v>
      </c>
      <c r="B973">
        <f t="shared" si="201"/>
        <v>10</v>
      </c>
      <c r="C973">
        <f t="shared" si="202"/>
        <v>11</v>
      </c>
      <c r="D973">
        <f t="shared" si="203"/>
        <v>4</v>
      </c>
      <c r="E973" t="str">
        <f t="shared" si="204"/>
        <v>ON</v>
      </c>
      <c r="F973" s="13">
        <f t="shared" si="193"/>
        <v>43384</v>
      </c>
      <c r="G973" s="14" t="str">
        <f t="shared" si="205"/>
        <v>Avg of 4 NM Projects</v>
      </c>
      <c r="H973" s="15">
        <f t="shared" si="194"/>
        <v>10</v>
      </c>
      <c r="I973" s="93">
        <v>18.815000000000001</v>
      </c>
      <c r="J973">
        <f t="shared" si="195"/>
        <v>0.10570224719101125</v>
      </c>
      <c r="K973" s="4">
        <v>40.130000000000003</v>
      </c>
      <c r="L973" s="4">
        <v>71.39</v>
      </c>
      <c r="M973" s="16">
        <f t="shared" si="196"/>
        <v>1.3432028500000002</v>
      </c>
      <c r="N973">
        <f t="shared" si="197"/>
        <v>0</v>
      </c>
      <c r="O973">
        <f t="shared" si="198"/>
        <v>0</v>
      </c>
      <c r="P973" s="63">
        <f t="shared" si="199"/>
        <v>0</v>
      </c>
    </row>
    <row r="974" spans="1:18" x14ac:dyDescent="0.3">
      <c r="A974">
        <f t="shared" si="200"/>
        <v>2018</v>
      </c>
      <c r="B974">
        <f t="shared" si="201"/>
        <v>10</v>
      </c>
      <c r="C974">
        <f t="shared" si="202"/>
        <v>11</v>
      </c>
      <c r="D974">
        <f t="shared" si="203"/>
        <v>4</v>
      </c>
      <c r="E974" t="str">
        <f t="shared" si="204"/>
        <v>ON</v>
      </c>
      <c r="F974" s="13">
        <f t="shared" si="193"/>
        <v>43384</v>
      </c>
      <c r="G974" s="14" t="str">
        <f t="shared" si="205"/>
        <v>Avg of 4 NM Projects</v>
      </c>
      <c r="H974" s="15">
        <f t="shared" si="194"/>
        <v>11</v>
      </c>
      <c r="I974" s="93">
        <v>41.72</v>
      </c>
      <c r="J974">
        <f t="shared" si="195"/>
        <v>0.23438202247191012</v>
      </c>
      <c r="K974" s="4">
        <v>37.299999999999997</v>
      </c>
      <c r="L974" s="4">
        <v>57.96</v>
      </c>
      <c r="M974" s="16">
        <f t="shared" si="196"/>
        <v>2.4180911999999997</v>
      </c>
      <c r="N974">
        <f t="shared" si="197"/>
        <v>0</v>
      </c>
      <c r="O974">
        <f t="shared" si="198"/>
        <v>0</v>
      </c>
      <c r="P974" s="63">
        <f t="shared" si="199"/>
        <v>0</v>
      </c>
    </row>
    <row r="975" spans="1:18" x14ac:dyDescent="0.3">
      <c r="A975">
        <f t="shared" si="200"/>
        <v>2018</v>
      </c>
      <c r="B975">
        <f t="shared" si="201"/>
        <v>10</v>
      </c>
      <c r="C975">
        <f t="shared" si="202"/>
        <v>11</v>
      </c>
      <c r="D975">
        <f t="shared" si="203"/>
        <v>4</v>
      </c>
      <c r="E975" t="str">
        <f t="shared" si="204"/>
        <v>ON</v>
      </c>
      <c r="F975" s="13">
        <f t="shared" si="193"/>
        <v>43384</v>
      </c>
      <c r="G975" s="14" t="str">
        <f t="shared" si="205"/>
        <v>Avg of 4 NM Projects</v>
      </c>
      <c r="H975" s="15">
        <f t="shared" si="194"/>
        <v>12</v>
      </c>
      <c r="I975" s="93">
        <v>43.264999999999993</v>
      </c>
      <c r="J975">
        <f t="shared" si="195"/>
        <v>0.24306179775280895</v>
      </c>
      <c r="K975" s="4">
        <v>37.29</v>
      </c>
      <c r="L975" s="4">
        <v>60.89</v>
      </c>
      <c r="M975" s="16">
        <f t="shared" si="196"/>
        <v>2.6344058499999998</v>
      </c>
      <c r="N975">
        <f t="shared" si="197"/>
        <v>0</v>
      </c>
      <c r="O975">
        <f t="shared" si="198"/>
        <v>0</v>
      </c>
      <c r="P975" s="63">
        <f t="shared" si="199"/>
        <v>0</v>
      </c>
    </row>
    <row r="976" spans="1:18" x14ac:dyDescent="0.3">
      <c r="A976">
        <f t="shared" si="200"/>
        <v>2018</v>
      </c>
      <c r="B976">
        <f t="shared" si="201"/>
        <v>10</v>
      </c>
      <c r="C976">
        <f t="shared" si="202"/>
        <v>11</v>
      </c>
      <c r="D976">
        <f t="shared" si="203"/>
        <v>4</v>
      </c>
      <c r="E976" t="str">
        <f t="shared" si="204"/>
        <v>ON</v>
      </c>
      <c r="F976" s="13">
        <f t="shared" si="193"/>
        <v>43384</v>
      </c>
      <c r="G976" s="14" t="str">
        <f t="shared" si="205"/>
        <v>Avg of 4 NM Projects</v>
      </c>
      <c r="H976" s="15">
        <f t="shared" si="194"/>
        <v>13</v>
      </c>
      <c r="I976" s="93">
        <v>41.47</v>
      </c>
      <c r="J976">
        <f t="shared" si="195"/>
        <v>0.23297752808988764</v>
      </c>
      <c r="K976" s="4">
        <v>37.24</v>
      </c>
      <c r="L976" s="4">
        <v>54.56</v>
      </c>
      <c r="M976" s="16">
        <f t="shared" si="196"/>
        <v>2.2626032</v>
      </c>
      <c r="N976">
        <f t="shared" si="197"/>
        <v>0</v>
      </c>
      <c r="O976">
        <f t="shared" si="198"/>
        <v>0</v>
      </c>
      <c r="P976" s="63">
        <f t="shared" si="199"/>
        <v>0</v>
      </c>
    </row>
    <row r="977" spans="1:18" x14ac:dyDescent="0.3">
      <c r="A977">
        <f t="shared" si="200"/>
        <v>2018</v>
      </c>
      <c r="B977">
        <f t="shared" si="201"/>
        <v>10</v>
      </c>
      <c r="C977">
        <f t="shared" si="202"/>
        <v>11</v>
      </c>
      <c r="D977">
        <f t="shared" si="203"/>
        <v>4</v>
      </c>
      <c r="E977" t="str">
        <f t="shared" si="204"/>
        <v>ON</v>
      </c>
      <c r="F977" s="13">
        <f t="shared" si="193"/>
        <v>43384</v>
      </c>
      <c r="G977" s="14" t="str">
        <f t="shared" si="205"/>
        <v>Avg of 4 NM Projects</v>
      </c>
      <c r="H977" s="15">
        <f t="shared" si="194"/>
        <v>14</v>
      </c>
      <c r="I977" s="93">
        <v>26.88</v>
      </c>
      <c r="J977">
        <f t="shared" si="195"/>
        <v>0.15101123595505617</v>
      </c>
      <c r="K977" s="4">
        <v>37.159999999999997</v>
      </c>
      <c r="L977" s="4">
        <v>51.61</v>
      </c>
      <c r="M977" s="16">
        <f t="shared" si="196"/>
        <v>1.3872768</v>
      </c>
      <c r="N977">
        <f t="shared" si="197"/>
        <v>0</v>
      </c>
      <c r="O977">
        <f t="shared" si="198"/>
        <v>0</v>
      </c>
      <c r="P977" s="63">
        <f t="shared" si="199"/>
        <v>0</v>
      </c>
    </row>
    <row r="978" spans="1:18" x14ac:dyDescent="0.3">
      <c r="A978">
        <f t="shared" si="200"/>
        <v>2018</v>
      </c>
      <c r="B978">
        <f t="shared" si="201"/>
        <v>10</v>
      </c>
      <c r="C978">
        <f t="shared" si="202"/>
        <v>11</v>
      </c>
      <c r="D978">
        <f t="shared" si="203"/>
        <v>4</v>
      </c>
      <c r="E978" t="str">
        <f t="shared" si="204"/>
        <v>ON</v>
      </c>
      <c r="F978" s="13">
        <f t="shared" si="193"/>
        <v>43384</v>
      </c>
      <c r="G978" s="14" t="str">
        <f t="shared" si="205"/>
        <v>Avg of 4 NM Projects</v>
      </c>
      <c r="H978" s="15">
        <f t="shared" si="194"/>
        <v>15</v>
      </c>
      <c r="I978" s="93">
        <v>21.754999999999999</v>
      </c>
      <c r="J978">
        <f t="shared" si="195"/>
        <v>0.12221910112359551</v>
      </c>
      <c r="K978" s="4">
        <v>37.01</v>
      </c>
      <c r="L978" s="4">
        <v>50.32</v>
      </c>
      <c r="M978" s="16">
        <f t="shared" si="196"/>
        <v>1.0947115999999999</v>
      </c>
      <c r="N978">
        <f t="shared" si="197"/>
        <v>0</v>
      </c>
      <c r="O978">
        <f t="shared" si="198"/>
        <v>0</v>
      </c>
      <c r="P978" s="63">
        <f t="shared" si="199"/>
        <v>0</v>
      </c>
    </row>
    <row r="979" spans="1:18" x14ac:dyDescent="0.3">
      <c r="A979">
        <f t="shared" si="200"/>
        <v>2018</v>
      </c>
      <c r="B979">
        <f t="shared" si="201"/>
        <v>10</v>
      </c>
      <c r="C979">
        <f t="shared" si="202"/>
        <v>11</v>
      </c>
      <c r="D979">
        <f t="shared" si="203"/>
        <v>4</v>
      </c>
      <c r="E979" t="str">
        <f t="shared" si="204"/>
        <v>ON</v>
      </c>
      <c r="F979" s="13">
        <f t="shared" si="193"/>
        <v>43384</v>
      </c>
      <c r="G979" s="14" t="str">
        <f t="shared" si="205"/>
        <v>Avg of 4 NM Projects</v>
      </c>
      <c r="H979" s="15">
        <f t="shared" si="194"/>
        <v>16</v>
      </c>
      <c r="I979" s="93">
        <v>12.035</v>
      </c>
      <c r="J979">
        <f t="shared" si="195"/>
        <v>6.7612359550561801E-2</v>
      </c>
      <c r="K979" s="4">
        <v>36.880000000000003</v>
      </c>
      <c r="L979" s="4">
        <v>50.3</v>
      </c>
      <c r="M979" s="16">
        <f t="shared" si="196"/>
        <v>0.60536049999999997</v>
      </c>
      <c r="N979">
        <f t="shared" si="197"/>
        <v>0</v>
      </c>
      <c r="O979">
        <f t="shared" si="198"/>
        <v>0</v>
      </c>
      <c r="P979" s="63">
        <f t="shared" si="199"/>
        <v>0</v>
      </c>
    </row>
    <row r="980" spans="1:18" x14ac:dyDescent="0.3">
      <c r="A980">
        <f t="shared" si="200"/>
        <v>2018</v>
      </c>
      <c r="B980">
        <f t="shared" si="201"/>
        <v>10</v>
      </c>
      <c r="C980">
        <f t="shared" si="202"/>
        <v>11</v>
      </c>
      <c r="D980">
        <f t="shared" si="203"/>
        <v>4</v>
      </c>
      <c r="E980" t="str">
        <f t="shared" si="204"/>
        <v>ON</v>
      </c>
      <c r="F980" s="13">
        <f t="shared" si="193"/>
        <v>43384</v>
      </c>
      <c r="G980" s="14" t="str">
        <f t="shared" si="205"/>
        <v>Avg of 4 NM Projects</v>
      </c>
      <c r="H980" s="15">
        <f t="shared" si="194"/>
        <v>17</v>
      </c>
      <c r="I980" s="93">
        <v>6.91</v>
      </c>
      <c r="J980">
        <f t="shared" si="195"/>
        <v>3.8820224719101126E-2</v>
      </c>
      <c r="K980" s="4">
        <v>37.75</v>
      </c>
      <c r="L980" s="4">
        <v>50.66</v>
      </c>
      <c r="M980" s="16">
        <f t="shared" si="196"/>
        <v>0.35006059999999994</v>
      </c>
      <c r="N980">
        <f t="shared" si="197"/>
        <v>0</v>
      </c>
      <c r="O980">
        <f t="shared" si="198"/>
        <v>0</v>
      </c>
      <c r="P980" s="63">
        <f t="shared" si="199"/>
        <v>0</v>
      </c>
    </row>
    <row r="981" spans="1:18" x14ac:dyDescent="0.3">
      <c r="A981">
        <f t="shared" si="200"/>
        <v>2018</v>
      </c>
      <c r="B981">
        <f t="shared" si="201"/>
        <v>10</v>
      </c>
      <c r="C981">
        <f t="shared" si="202"/>
        <v>11</v>
      </c>
      <c r="D981">
        <f t="shared" si="203"/>
        <v>4</v>
      </c>
      <c r="E981" t="str">
        <f t="shared" si="204"/>
        <v>ON</v>
      </c>
      <c r="F981" s="13">
        <f t="shared" si="193"/>
        <v>43384</v>
      </c>
      <c r="G981" s="14" t="str">
        <f t="shared" si="205"/>
        <v>Avg of 4 NM Projects</v>
      </c>
      <c r="H981" s="15">
        <f t="shared" si="194"/>
        <v>18</v>
      </c>
      <c r="I981" s="93">
        <v>1.155</v>
      </c>
      <c r="J981">
        <f t="shared" si="195"/>
        <v>6.4887640449438205E-3</v>
      </c>
      <c r="K981" s="4">
        <v>40.99</v>
      </c>
      <c r="L981" s="4">
        <v>50.19</v>
      </c>
      <c r="M981" s="16">
        <f t="shared" si="196"/>
        <v>5.7969449999999999E-2</v>
      </c>
      <c r="N981">
        <f t="shared" si="197"/>
        <v>0</v>
      </c>
      <c r="O981">
        <f t="shared" si="198"/>
        <v>0</v>
      </c>
      <c r="P981" s="63">
        <f t="shared" si="199"/>
        <v>0</v>
      </c>
    </row>
    <row r="982" spans="1:18" x14ac:dyDescent="0.3">
      <c r="A982">
        <f t="shared" si="200"/>
        <v>2018</v>
      </c>
      <c r="B982">
        <f t="shared" si="201"/>
        <v>10</v>
      </c>
      <c r="C982">
        <f t="shared" si="202"/>
        <v>11</v>
      </c>
      <c r="D982">
        <f t="shared" si="203"/>
        <v>4</v>
      </c>
      <c r="E982" t="str">
        <f t="shared" si="204"/>
        <v>ON</v>
      </c>
      <c r="F982" s="13">
        <f t="shared" si="193"/>
        <v>43384</v>
      </c>
      <c r="G982" s="14" t="str">
        <f t="shared" si="205"/>
        <v>Avg of 4 NM Projects</v>
      </c>
      <c r="H982" s="15">
        <f t="shared" si="194"/>
        <v>19</v>
      </c>
      <c r="I982" s="93">
        <v>0</v>
      </c>
      <c r="J982">
        <f t="shared" si="195"/>
        <v>0</v>
      </c>
      <c r="K982" s="4">
        <v>50.33</v>
      </c>
      <c r="L982" s="4">
        <v>49.53</v>
      </c>
      <c r="M982" s="16">
        <f t="shared" si="196"/>
        <v>0</v>
      </c>
      <c r="N982">
        <f t="shared" si="197"/>
        <v>1</v>
      </c>
      <c r="O982">
        <f t="shared" si="198"/>
        <v>0</v>
      </c>
      <c r="P982" s="63">
        <f t="shared" si="199"/>
        <v>0</v>
      </c>
    </row>
    <row r="983" spans="1:18" x14ac:dyDescent="0.3">
      <c r="A983">
        <f t="shared" si="200"/>
        <v>2018</v>
      </c>
      <c r="B983">
        <f t="shared" si="201"/>
        <v>10</v>
      </c>
      <c r="C983">
        <f t="shared" si="202"/>
        <v>11</v>
      </c>
      <c r="D983">
        <f t="shared" si="203"/>
        <v>4</v>
      </c>
      <c r="E983" t="str">
        <f t="shared" si="204"/>
        <v>ON</v>
      </c>
      <c r="F983" s="13">
        <f t="shared" si="193"/>
        <v>43384</v>
      </c>
      <c r="G983" s="14" t="str">
        <f t="shared" si="205"/>
        <v>Avg of 4 NM Projects</v>
      </c>
      <c r="H983" s="15">
        <f t="shared" si="194"/>
        <v>20</v>
      </c>
      <c r="I983" s="93">
        <v>-0.13</v>
      </c>
      <c r="J983">
        <f t="shared" si="195"/>
        <v>-7.3033707865168538E-4</v>
      </c>
      <c r="K983" s="4">
        <v>45.12</v>
      </c>
      <c r="L983" s="4">
        <v>42.59</v>
      </c>
      <c r="M983" s="16">
        <f t="shared" si="196"/>
        <v>-5.5367000000000003E-3</v>
      </c>
      <c r="N983">
        <f t="shared" si="197"/>
        <v>0</v>
      </c>
      <c r="O983">
        <f t="shared" si="198"/>
        <v>0</v>
      </c>
      <c r="P983" s="63">
        <f t="shared" si="199"/>
        <v>0</v>
      </c>
    </row>
    <row r="984" spans="1:18" x14ac:dyDescent="0.3">
      <c r="A984">
        <f t="shared" si="200"/>
        <v>2018</v>
      </c>
      <c r="B984">
        <f t="shared" si="201"/>
        <v>10</v>
      </c>
      <c r="C984">
        <f t="shared" si="202"/>
        <v>11</v>
      </c>
      <c r="D984">
        <f t="shared" si="203"/>
        <v>4</v>
      </c>
      <c r="E984" t="str">
        <f t="shared" si="204"/>
        <v>ON</v>
      </c>
      <c r="F984" s="13">
        <f t="shared" si="193"/>
        <v>43384</v>
      </c>
      <c r="G984" s="14" t="str">
        <f t="shared" si="205"/>
        <v>Avg of 4 NM Projects</v>
      </c>
      <c r="H984" s="15">
        <f t="shared" si="194"/>
        <v>21</v>
      </c>
      <c r="I984" s="93">
        <v>0</v>
      </c>
      <c r="J984">
        <f t="shared" si="195"/>
        <v>0</v>
      </c>
      <c r="K984" s="4">
        <v>38.659999999999997</v>
      </c>
      <c r="L984" s="4">
        <v>32.93</v>
      </c>
      <c r="M984" s="16">
        <f t="shared" si="196"/>
        <v>0</v>
      </c>
      <c r="N984">
        <f t="shared" si="197"/>
        <v>1</v>
      </c>
      <c r="O984">
        <f t="shared" si="198"/>
        <v>0</v>
      </c>
      <c r="P984" s="63">
        <f t="shared" si="199"/>
        <v>0</v>
      </c>
    </row>
    <row r="985" spans="1:18" x14ac:dyDescent="0.3">
      <c r="A985">
        <f t="shared" si="200"/>
        <v>2018</v>
      </c>
      <c r="B985">
        <f t="shared" si="201"/>
        <v>10</v>
      </c>
      <c r="C985">
        <f t="shared" si="202"/>
        <v>11</v>
      </c>
      <c r="D985">
        <f t="shared" si="203"/>
        <v>4</v>
      </c>
      <c r="E985" t="str">
        <f t="shared" si="204"/>
        <v>ON</v>
      </c>
      <c r="F985" s="13">
        <f t="shared" si="193"/>
        <v>43384</v>
      </c>
      <c r="G985" s="14" t="str">
        <f t="shared" si="205"/>
        <v>Avg of 4 NM Projects</v>
      </c>
      <c r="H985" s="15">
        <f t="shared" si="194"/>
        <v>22</v>
      </c>
      <c r="I985" s="93">
        <v>-0.13</v>
      </c>
      <c r="J985">
        <f t="shared" si="195"/>
        <v>-7.3033707865168538E-4</v>
      </c>
      <c r="K985" s="4">
        <v>36.43</v>
      </c>
      <c r="L985" s="4">
        <v>29.25</v>
      </c>
      <c r="M985" s="16">
        <f t="shared" si="196"/>
        <v>-3.8025000000000003E-3</v>
      </c>
      <c r="N985">
        <f t="shared" si="197"/>
        <v>0</v>
      </c>
      <c r="O985">
        <f t="shared" si="198"/>
        <v>0</v>
      </c>
      <c r="P985" s="63">
        <f t="shared" si="199"/>
        <v>0</v>
      </c>
    </row>
    <row r="986" spans="1:18" x14ac:dyDescent="0.3">
      <c r="A986">
        <f t="shared" si="200"/>
        <v>2018</v>
      </c>
      <c r="B986">
        <f t="shared" si="201"/>
        <v>10</v>
      </c>
      <c r="C986">
        <f t="shared" si="202"/>
        <v>11</v>
      </c>
      <c r="D986">
        <f t="shared" si="203"/>
        <v>4</v>
      </c>
      <c r="E986" t="str">
        <f t="shared" si="204"/>
        <v>ON</v>
      </c>
      <c r="F986" s="13">
        <f t="shared" si="193"/>
        <v>43384</v>
      </c>
      <c r="G986" s="14" t="str">
        <f t="shared" si="205"/>
        <v>Avg of 4 NM Projects</v>
      </c>
      <c r="H986" s="15">
        <f t="shared" si="194"/>
        <v>23</v>
      </c>
      <c r="I986" s="93">
        <v>-0.13</v>
      </c>
      <c r="J986">
        <f t="shared" si="195"/>
        <v>-7.3033707865168538E-4</v>
      </c>
      <c r="K986" s="4">
        <v>35.5</v>
      </c>
      <c r="L986" s="4">
        <v>31.15</v>
      </c>
      <c r="M986" s="16">
        <f t="shared" si="196"/>
        <v>-4.0495000000000001E-3</v>
      </c>
      <c r="N986">
        <f t="shared" si="197"/>
        <v>0</v>
      </c>
      <c r="O986">
        <f t="shared" si="198"/>
        <v>0</v>
      </c>
      <c r="P986" s="63">
        <f t="shared" si="199"/>
        <v>0</v>
      </c>
    </row>
    <row r="987" spans="1:18" x14ac:dyDescent="0.3">
      <c r="A987">
        <f t="shared" si="200"/>
        <v>2018</v>
      </c>
      <c r="B987">
        <f t="shared" si="201"/>
        <v>10</v>
      </c>
      <c r="C987">
        <f t="shared" si="202"/>
        <v>11</v>
      </c>
      <c r="D987">
        <f t="shared" si="203"/>
        <v>4</v>
      </c>
      <c r="E987" t="str">
        <f t="shared" si="204"/>
        <v>OFF</v>
      </c>
      <c r="F987" s="13">
        <f t="shared" si="193"/>
        <v>43384</v>
      </c>
      <c r="G987" s="14" t="str">
        <f t="shared" si="205"/>
        <v>Avg of 4 NM Projects</v>
      </c>
      <c r="H987" s="15">
        <f t="shared" si="194"/>
        <v>24</v>
      </c>
      <c r="I987" s="93">
        <v>0</v>
      </c>
      <c r="J987">
        <f t="shared" si="195"/>
        <v>0</v>
      </c>
      <c r="K987" s="4">
        <v>37.35</v>
      </c>
      <c r="L987" s="4">
        <v>36.93</v>
      </c>
      <c r="M987" s="16">
        <f t="shared" si="196"/>
        <v>0</v>
      </c>
      <c r="N987">
        <f t="shared" si="197"/>
        <v>1</v>
      </c>
      <c r="O987">
        <f t="shared" si="198"/>
        <v>0</v>
      </c>
      <c r="P987" s="63">
        <f t="shared" si="199"/>
        <v>0</v>
      </c>
    </row>
    <row r="988" spans="1:18" x14ac:dyDescent="0.3">
      <c r="A988">
        <f t="shared" si="200"/>
        <v>2018</v>
      </c>
      <c r="B988">
        <f t="shared" si="201"/>
        <v>10</v>
      </c>
      <c r="C988">
        <f t="shared" si="202"/>
        <v>12</v>
      </c>
      <c r="D988">
        <f t="shared" si="203"/>
        <v>5</v>
      </c>
      <c r="E988" t="str">
        <f t="shared" si="204"/>
        <v>OFF</v>
      </c>
      <c r="F988" s="13">
        <f t="shared" si="193"/>
        <v>43385</v>
      </c>
      <c r="G988" s="14" t="str">
        <f t="shared" si="205"/>
        <v>Avg of 4 NM Projects</v>
      </c>
      <c r="H988" s="15">
        <f t="shared" si="194"/>
        <v>1</v>
      </c>
      <c r="I988" s="93">
        <v>0</v>
      </c>
      <c r="J988">
        <f t="shared" si="195"/>
        <v>0</v>
      </c>
      <c r="K988" s="4">
        <v>41.94</v>
      </c>
      <c r="L988" s="4">
        <v>33.4</v>
      </c>
      <c r="M988" s="16">
        <f t="shared" si="196"/>
        <v>0</v>
      </c>
      <c r="N988">
        <f t="shared" si="197"/>
        <v>1</v>
      </c>
      <c r="O988">
        <f t="shared" si="198"/>
        <v>0</v>
      </c>
      <c r="P988" s="63">
        <f t="shared" si="199"/>
        <v>0</v>
      </c>
      <c r="Q988" s="34"/>
      <c r="R988" s="34"/>
    </row>
    <row r="989" spans="1:18" x14ac:dyDescent="0.3">
      <c r="A989">
        <f t="shared" si="200"/>
        <v>2018</v>
      </c>
      <c r="B989">
        <f t="shared" si="201"/>
        <v>10</v>
      </c>
      <c r="C989">
        <f t="shared" si="202"/>
        <v>12</v>
      </c>
      <c r="D989">
        <f t="shared" si="203"/>
        <v>5</v>
      </c>
      <c r="E989" t="str">
        <f t="shared" si="204"/>
        <v>OFF</v>
      </c>
      <c r="F989" s="13">
        <f t="shared" ref="F989:F1052" si="206">+F965+1</f>
        <v>43385</v>
      </c>
      <c r="G989" s="14" t="str">
        <f t="shared" si="205"/>
        <v>Avg of 4 NM Projects</v>
      </c>
      <c r="H989" s="15">
        <f t="shared" ref="H989:H1052" si="207">H965</f>
        <v>2</v>
      </c>
      <c r="I989" s="93">
        <v>-0.13</v>
      </c>
      <c r="J989">
        <f t="shared" si="195"/>
        <v>-7.3033707865168538E-4</v>
      </c>
      <c r="K989" s="4">
        <v>37.64</v>
      </c>
      <c r="L989" s="4">
        <v>28.28</v>
      </c>
      <c r="M989" s="16">
        <f t="shared" si="196"/>
        <v>-3.6764000000000002E-3</v>
      </c>
      <c r="N989">
        <f t="shared" si="197"/>
        <v>0</v>
      </c>
      <c r="O989">
        <f t="shared" si="198"/>
        <v>0</v>
      </c>
      <c r="P989" s="63">
        <f t="shared" si="199"/>
        <v>0</v>
      </c>
    </row>
    <row r="990" spans="1:18" x14ac:dyDescent="0.3">
      <c r="A990">
        <f t="shared" si="200"/>
        <v>2018</v>
      </c>
      <c r="B990">
        <f t="shared" si="201"/>
        <v>10</v>
      </c>
      <c r="C990">
        <f t="shared" si="202"/>
        <v>12</v>
      </c>
      <c r="D990">
        <f t="shared" si="203"/>
        <v>5</v>
      </c>
      <c r="E990" t="str">
        <f t="shared" si="204"/>
        <v>OFF</v>
      </c>
      <c r="F990" s="13">
        <f t="shared" si="206"/>
        <v>43385</v>
      </c>
      <c r="G990" s="14" t="str">
        <f t="shared" si="205"/>
        <v>Avg of 4 NM Projects</v>
      </c>
      <c r="H990" s="15">
        <f t="shared" si="207"/>
        <v>3</v>
      </c>
      <c r="I990" s="93">
        <v>-0.26</v>
      </c>
      <c r="J990">
        <f t="shared" si="195"/>
        <v>-1.4606741573033708E-3</v>
      </c>
      <c r="K990" s="4">
        <v>34.07</v>
      </c>
      <c r="L990" s="4">
        <v>27.97</v>
      </c>
      <c r="M990" s="16">
        <f t="shared" si="196"/>
        <v>-7.2721999999999995E-3</v>
      </c>
      <c r="N990">
        <f t="shared" si="197"/>
        <v>0</v>
      </c>
      <c r="O990">
        <f t="shared" si="198"/>
        <v>0</v>
      </c>
      <c r="P990" s="63">
        <f t="shared" si="199"/>
        <v>0</v>
      </c>
    </row>
    <row r="991" spans="1:18" x14ac:dyDescent="0.3">
      <c r="A991">
        <f t="shared" si="200"/>
        <v>2018</v>
      </c>
      <c r="B991">
        <f t="shared" si="201"/>
        <v>10</v>
      </c>
      <c r="C991">
        <f t="shared" si="202"/>
        <v>12</v>
      </c>
      <c r="D991">
        <f t="shared" si="203"/>
        <v>5</v>
      </c>
      <c r="E991" t="str">
        <f t="shared" si="204"/>
        <v>OFF</v>
      </c>
      <c r="F991" s="13">
        <f t="shared" si="206"/>
        <v>43385</v>
      </c>
      <c r="G991" s="14" t="str">
        <f t="shared" si="205"/>
        <v>Avg of 4 NM Projects</v>
      </c>
      <c r="H991" s="15">
        <f t="shared" si="207"/>
        <v>4</v>
      </c>
      <c r="I991" s="93">
        <v>-0.13</v>
      </c>
      <c r="J991">
        <f t="shared" si="195"/>
        <v>-7.3033707865168538E-4</v>
      </c>
      <c r="K991" s="4">
        <v>32.79</v>
      </c>
      <c r="L991" s="4">
        <v>28.97</v>
      </c>
      <c r="M991" s="16">
        <f t="shared" si="196"/>
        <v>-3.7660999999999997E-3</v>
      </c>
      <c r="N991">
        <f t="shared" si="197"/>
        <v>0</v>
      </c>
      <c r="O991">
        <f t="shared" si="198"/>
        <v>0</v>
      </c>
      <c r="P991" s="63">
        <f t="shared" si="199"/>
        <v>0</v>
      </c>
    </row>
    <row r="992" spans="1:18" x14ac:dyDescent="0.3">
      <c r="A992">
        <f t="shared" si="200"/>
        <v>2018</v>
      </c>
      <c r="B992">
        <f t="shared" si="201"/>
        <v>10</v>
      </c>
      <c r="C992">
        <f t="shared" si="202"/>
        <v>12</v>
      </c>
      <c r="D992">
        <f t="shared" si="203"/>
        <v>5</v>
      </c>
      <c r="E992" t="str">
        <f t="shared" si="204"/>
        <v>OFF</v>
      </c>
      <c r="F992" s="13">
        <f t="shared" si="206"/>
        <v>43385</v>
      </c>
      <c r="G992" s="14" t="str">
        <f t="shared" si="205"/>
        <v>Avg of 4 NM Projects</v>
      </c>
      <c r="H992" s="15">
        <f t="shared" si="207"/>
        <v>5</v>
      </c>
      <c r="I992" s="93">
        <v>0</v>
      </c>
      <c r="J992">
        <f t="shared" si="195"/>
        <v>0</v>
      </c>
      <c r="K992" s="4">
        <v>33.700000000000003</v>
      </c>
      <c r="L992" s="4">
        <v>28.61</v>
      </c>
      <c r="M992" s="16">
        <f t="shared" si="196"/>
        <v>0</v>
      </c>
      <c r="N992">
        <f t="shared" si="197"/>
        <v>1</v>
      </c>
      <c r="O992">
        <f t="shared" si="198"/>
        <v>0</v>
      </c>
      <c r="P992" s="63">
        <f t="shared" si="199"/>
        <v>0</v>
      </c>
    </row>
    <row r="993" spans="1:16" x14ac:dyDescent="0.3">
      <c r="A993">
        <f t="shared" si="200"/>
        <v>2018</v>
      </c>
      <c r="B993">
        <f t="shared" si="201"/>
        <v>10</v>
      </c>
      <c r="C993">
        <f t="shared" si="202"/>
        <v>12</v>
      </c>
      <c r="D993">
        <f t="shared" si="203"/>
        <v>5</v>
      </c>
      <c r="E993" t="str">
        <f t="shared" si="204"/>
        <v>OFF</v>
      </c>
      <c r="F993" s="13">
        <f t="shared" si="206"/>
        <v>43385</v>
      </c>
      <c r="G993" s="14" t="str">
        <f t="shared" si="205"/>
        <v>Avg of 4 NM Projects</v>
      </c>
      <c r="H993" s="15">
        <f t="shared" si="207"/>
        <v>6</v>
      </c>
      <c r="I993" s="93">
        <v>-0.26</v>
      </c>
      <c r="J993">
        <f t="shared" si="195"/>
        <v>-1.4606741573033708E-3</v>
      </c>
      <c r="K993" s="4">
        <v>37.880000000000003</v>
      </c>
      <c r="L993" s="4">
        <v>29.61</v>
      </c>
      <c r="M993" s="16">
        <f t="shared" si="196"/>
        <v>-7.6985999999999999E-3</v>
      </c>
      <c r="N993">
        <f t="shared" si="197"/>
        <v>0</v>
      </c>
      <c r="O993">
        <f t="shared" si="198"/>
        <v>0</v>
      </c>
      <c r="P993" s="63">
        <f t="shared" si="199"/>
        <v>0</v>
      </c>
    </row>
    <row r="994" spans="1:16" x14ac:dyDescent="0.3">
      <c r="A994">
        <f t="shared" si="200"/>
        <v>2018</v>
      </c>
      <c r="B994">
        <f t="shared" si="201"/>
        <v>10</v>
      </c>
      <c r="C994">
        <f t="shared" si="202"/>
        <v>12</v>
      </c>
      <c r="D994">
        <f t="shared" si="203"/>
        <v>5</v>
      </c>
      <c r="E994" t="str">
        <f t="shared" si="204"/>
        <v>OFF</v>
      </c>
      <c r="F994" s="13">
        <f t="shared" si="206"/>
        <v>43385</v>
      </c>
      <c r="G994" s="14" t="str">
        <f t="shared" si="205"/>
        <v>Avg of 4 NM Projects</v>
      </c>
      <c r="H994" s="15">
        <f t="shared" si="207"/>
        <v>7</v>
      </c>
      <c r="I994" s="93">
        <v>0</v>
      </c>
      <c r="J994">
        <f t="shared" si="195"/>
        <v>0</v>
      </c>
      <c r="K994" s="4">
        <v>47.22</v>
      </c>
      <c r="L994" s="4">
        <v>47.15</v>
      </c>
      <c r="M994" s="16">
        <f t="shared" si="196"/>
        <v>0</v>
      </c>
      <c r="N994">
        <f t="shared" si="197"/>
        <v>1</v>
      </c>
      <c r="O994">
        <f t="shared" si="198"/>
        <v>0</v>
      </c>
      <c r="P994" s="63">
        <f t="shared" si="199"/>
        <v>0</v>
      </c>
    </row>
    <row r="995" spans="1:16" x14ac:dyDescent="0.3">
      <c r="A995">
        <f t="shared" si="200"/>
        <v>2018</v>
      </c>
      <c r="B995">
        <f t="shared" si="201"/>
        <v>10</v>
      </c>
      <c r="C995">
        <f t="shared" si="202"/>
        <v>12</v>
      </c>
      <c r="D995">
        <f t="shared" si="203"/>
        <v>5</v>
      </c>
      <c r="E995" t="str">
        <f t="shared" si="204"/>
        <v>ON</v>
      </c>
      <c r="F995" s="13">
        <f t="shared" si="206"/>
        <v>43385</v>
      </c>
      <c r="G995" s="14" t="str">
        <f t="shared" si="205"/>
        <v>Avg of 4 NM Projects</v>
      </c>
      <c r="H995" s="15">
        <f t="shared" si="207"/>
        <v>8</v>
      </c>
      <c r="I995" s="93">
        <v>6.27</v>
      </c>
      <c r="J995">
        <f t="shared" si="195"/>
        <v>3.522471910112359E-2</v>
      </c>
      <c r="K995" s="4">
        <v>56.43</v>
      </c>
      <c r="L995" s="4">
        <v>63.54</v>
      </c>
      <c r="M995" s="16">
        <f t="shared" si="196"/>
        <v>0.39839579999999997</v>
      </c>
      <c r="N995">
        <f t="shared" si="197"/>
        <v>0</v>
      </c>
      <c r="O995">
        <f t="shared" si="198"/>
        <v>0</v>
      </c>
      <c r="P995" s="63">
        <f t="shared" si="199"/>
        <v>0</v>
      </c>
    </row>
    <row r="996" spans="1:16" x14ac:dyDescent="0.3">
      <c r="A996">
        <f t="shared" si="200"/>
        <v>2018</v>
      </c>
      <c r="B996">
        <f t="shared" si="201"/>
        <v>10</v>
      </c>
      <c r="C996">
        <f t="shared" si="202"/>
        <v>12</v>
      </c>
      <c r="D996">
        <f t="shared" si="203"/>
        <v>5</v>
      </c>
      <c r="E996" t="str">
        <f t="shared" si="204"/>
        <v>ON</v>
      </c>
      <c r="F996" s="13">
        <f t="shared" si="206"/>
        <v>43385</v>
      </c>
      <c r="G996" s="14" t="str">
        <f t="shared" si="205"/>
        <v>Avg of 4 NM Projects</v>
      </c>
      <c r="H996" s="15">
        <f t="shared" si="207"/>
        <v>9</v>
      </c>
      <c r="I996" s="93">
        <v>22.279999999999998</v>
      </c>
      <c r="J996">
        <f t="shared" si="195"/>
        <v>0.12516853932584268</v>
      </c>
      <c r="K996" s="4">
        <v>51.55</v>
      </c>
      <c r="L996" s="4">
        <v>66.69</v>
      </c>
      <c r="M996" s="16">
        <f t="shared" si="196"/>
        <v>1.4858531999999998</v>
      </c>
      <c r="N996">
        <f t="shared" si="197"/>
        <v>0</v>
      </c>
      <c r="O996">
        <f t="shared" si="198"/>
        <v>0</v>
      </c>
      <c r="P996" s="63">
        <f t="shared" si="199"/>
        <v>0</v>
      </c>
    </row>
    <row r="997" spans="1:16" x14ac:dyDescent="0.3">
      <c r="A997">
        <f t="shared" si="200"/>
        <v>2018</v>
      </c>
      <c r="B997">
        <f t="shared" si="201"/>
        <v>10</v>
      </c>
      <c r="C997">
        <f t="shared" si="202"/>
        <v>12</v>
      </c>
      <c r="D997">
        <f t="shared" si="203"/>
        <v>5</v>
      </c>
      <c r="E997" t="str">
        <f t="shared" si="204"/>
        <v>ON</v>
      </c>
      <c r="F997" s="13">
        <f t="shared" si="206"/>
        <v>43385</v>
      </c>
      <c r="G997" s="14" t="str">
        <f t="shared" si="205"/>
        <v>Avg of 4 NM Projects</v>
      </c>
      <c r="H997" s="15">
        <f t="shared" si="207"/>
        <v>10</v>
      </c>
      <c r="I997" s="93">
        <v>52.61</v>
      </c>
      <c r="J997">
        <f t="shared" si="195"/>
        <v>0.295561797752809</v>
      </c>
      <c r="K997" s="4">
        <v>44.06</v>
      </c>
      <c r="L997" s="4">
        <v>62.26</v>
      </c>
      <c r="M997" s="16">
        <f t="shared" si="196"/>
        <v>3.2754985999999997</v>
      </c>
      <c r="N997">
        <f t="shared" si="197"/>
        <v>0</v>
      </c>
      <c r="O997">
        <f t="shared" si="198"/>
        <v>0</v>
      </c>
      <c r="P997" s="63">
        <f t="shared" si="199"/>
        <v>0</v>
      </c>
    </row>
    <row r="998" spans="1:16" x14ac:dyDescent="0.3">
      <c r="A998">
        <f t="shared" si="200"/>
        <v>2018</v>
      </c>
      <c r="B998">
        <f t="shared" si="201"/>
        <v>10</v>
      </c>
      <c r="C998">
        <f t="shared" si="202"/>
        <v>12</v>
      </c>
      <c r="D998">
        <f t="shared" si="203"/>
        <v>5</v>
      </c>
      <c r="E998" t="str">
        <f t="shared" si="204"/>
        <v>ON</v>
      </c>
      <c r="F998" s="13">
        <f t="shared" si="206"/>
        <v>43385</v>
      </c>
      <c r="G998" s="14" t="str">
        <f t="shared" si="205"/>
        <v>Avg of 4 NM Projects</v>
      </c>
      <c r="H998" s="15">
        <f t="shared" si="207"/>
        <v>11</v>
      </c>
      <c r="I998" s="93">
        <v>77.7</v>
      </c>
      <c r="J998">
        <f t="shared" si="195"/>
        <v>0.43651685393258427</v>
      </c>
      <c r="K998" s="4">
        <v>41.85</v>
      </c>
      <c r="L998" s="4">
        <v>58.99</v>
      </c>
      <c r="M998" s="16">
        <f t="shared" si="196"/>
        <v>4.5835230000000005</v>
      </c>
      <c r="N998">
        <f t="shared" si="197"/>
        <v>0</v>
      </c>
      <c r="O998">
        <f t="shared" si="198"/>
        <v>0</v>
      </c>
      <c r="P998" s="63">
        <f t="shared" si="199"/>
        <v>0</v>
      </c>
    </row>
    <row r="999" spans="1:16" x14ac:dyDescent="0.3">
      <c r="A999">
        <f t="shared" si="200"/>
        <v>2018</v>
      </c>
      <c r="B999">
        <f t="shared" si="201"/>
        <v>10</v>
      </c>
      <c r="C999">
        <f t="shared" si="202"/>
        <v>12</v>
      </c>
      <c r="D999">
        <f t="shared" si="203"/>
        <v>5</v>
      </c>
      <c r="E999" t="str">
        <f t="shared" si="204"/>
        <v>ON</v>
      </c>
      <c r="F999" s="13">
        <f t="shared" si="206"/>
        <v>43385</v>
      </c>
      <c r="G999" s="14" t="str">
        <f t="shared" si="205"/>
        <v>Avg of 4 NM Projects</v>
      </c>
      <c r="H999" s="15">
        <f t="shared" si="207"/>
        <v>12</v>
      </c>
      <c r="I999" s="93">
        <v>89.984999999999999</v>
      </c>
      <c r="J999">
        <f t="shared" si="195"/>
        <v>0.50553370786516849</v>
      </c>
      <c r="K999" s="4">
        <v>40.51</v>
      </c>
      <c r="L999" s="4">
        <v>52.93</v>
      </c>
      <c r="M999" s="16">
        <f t="shared" si="196"/>
        <v>4.7629060499999998</v>
      </c>
      <c r="N999">
        <f t="shared" si="197"/>
        <v>0</v>
      </c>
      <c r="O999">
        <f t="shared" si="198"/>
        <v>1</v>
      </c>
      <c r="P999" s="63">
        <f t="shared" si="199"/>
        <v>0</v>
      </c>
    </row>
    <row r="1000" spans="1:16" x14ac:dyDescent="0.3">
      <c r="A1000">
        <f t="shared" si="200"/>
        <v>2018</v>
      </c>
      <c r="B1000">
        <f t="shared" si="201"/>
        <v>10</v>
      </c>
      <c r="C1000">
        <f t="shared" si="202"/>
        <v>12</v>
      </c>
      <c r="D1000">
        <f t="shared" si="203"/>
        <v>5</v>
      </c>
      <c r="E1000" t="str">
        <f t="shared" si="204"/>
        <v>ON</v>
      </c>
      <c r="F1000" s="13">
        <f t="shared" si="206"/>
        <v>43385</v>
      </c>
      <c r="G1000" s="14" t="str">
        <f t="shared" si="205"/>
        <v>Avg of 4 NM Projects</v>
      </c>
      <c r="H1000" s="15">
        <f t="shared" si="207"/>
        <v>13</v>
      </c>
      <c r="I1000" s="93">
        <v>106.105</v>
      </c>
      <c r="J1000">
        <f t="shared" si="195"/>
        <v>0.59609550561797753</v>
      </c>
      <c r="K1000" s="4">
        <v>39.229999999999997</v>
      </c>
      <c r="L1000" s="4">
        <v>46.33</v>
      </c>
      <c r="M1000" s="16">
        <f t="shared" si="196"/>
        <v>4.9158446500000004</v>
      </c>
      <c r="N1000">
        <f t="shared" si="197"/>
        <v>0</v>
      </c>
      <c r="O1000">
        <f t="shared" si="198"/>
        <v>1</v>
      </c>
      <c r="P1000" s="63">
        <f t="shared" si="199"/>
        <v>0</v>
      </c>
    </row>
    <row r="1001" spans="1:16" x14ac:dyDescent="0.3">
      <c r="A1001">
        <f t="shared" si="200"/>
        <v>2018</v>
      </c>
      <c r="B1001">
        <f t="shared" si="201"/>
        <v>10</v>
      </c>
      <c r="C1001">
        <f t="shared" si="202"/>
        <v>12</v>
      </c>
      <c r="D1001">
        <f t="shared" si="203"/>
        <v>5</v>
      </c>
      <c r="E1001" t="str">
        <f t="shared" si="204"/>
        <v>ON</v>
      </c>
      <c r="F1001" s="13">
        <f t="shared" si="206"/>
        <v>43385</v>
      </c>
      <c r="G1001" s="14" t="str">
        <f t="shared" si="205"/>
        <v>Avg of 4 NM Projects</v>
      </c>
      <c r="H1001" s="15">
        <f t="shared" si="207"/>
        <v>14</v>
      </c>
      <c r="I1001" s="93">
        <v>122.36499999999999</v>
      </c>
      <c r="J1001">
        <f t="shared" si="195"/>
        <v>0.68744382022471906</v>
      </c>
      <c r="K1001" s="4">
        <v>36.950000000000003</v>
      </c>
      <c r="L1001" s="4">
        <v>27.63</v>
      </c>
      <c r="M1001" s="16">
        <f t="shared" si="196"/>
        <v>3.3809449499999995</v>
      </c>
      <c r="N1001">
        <f t="shared" si="197"/>
        <v>0</v>
      </c>
      <c r="O1001">
        <f t="shared" si="198"/>
        <v>1</v>
      </c>
      <c r="P1001" s="63">
        <f t="shared" si="199"/>
        <v>0</v>
      </c>
    </row>
    <row r="1002" spans="1:16" x14ac:dyDescent="0.3">
      <c r="A1002">
        <f t="shared" si="200"/>
        <v>2018</v>
      </c>
      <c r="B1002">
        <f t="shared" si="201"/>
        <v>10</v>
      </c>
      <c r="C1002">
        <f t="shared" si="202"/>
        <v>12</v>
      </c>
      <c r="D1002">
        <f t="shared" si="203"/>
        <v>5</v>
      </c>
      <c r="E1002" t="str">
        <f t="shared" si="204"/>
        <v>ON</v>
      </c>
      <c r="F1002" s="13">
        <f t="shared" si="206"/>
        <v>43385</v>
      </c>
      <c r="G1002" s="14" t="str">
        <f t="shared" si="205"/>
        <v>Avg of 4 NM Projects</v>
      </c>
      <c r="H1002" s="15">
        <f t="shared" si="207"/>
        <v>15</v>
      </c>
      <c r="I1002" s="93">
        <v>106.88500000000001</v>
      </c>
      <c r="J1002">
        <f t="shared" si="195"/>
        <v>0.60047752808988764</v>
      </c>
      <c r="K1002" s="4">
        <v>35.729999999999997</v>
      </c>
      <c r="L1002" s="4">
        <v>26.17</v>
      </c>
      <c r="M1002" s="16">
        <f t="shared" si="196"/>
        <v>2.7971804500000004</v>
      </c>
      <c r="N1002">
        <f t="shared" si="197"/>
        <v>0</v>
      </c>
      <c r="O1002">
        <f t="shared" si="198"/>
        <v>1</v>
      </c>
      <c r="P1002" s="63">
        <f t="shared" si="199"/>
        <v>0</v>
      </c>
    </row>
    <row r="1003" spans="1:16" x14ac:dyDescent="0.3">
      <c r="A1003">
        <f t="shared" si="200"/>
        <v>2018</v>
      </c>
      <c r="B1003">
        <f t="shared" si="201"/>
        <v>10</v>
      </c>
      <c r="C1003">
        <f t="shared" si="202"/>
        <v>12</v>
      </c>
      <c r="D1003">
        <f t="shared" si="203"/>
        <v>5</v>
      </c>
      <c r="E1003" t="str">
        <f t="shared" si="204"/>
        <v>ON</v>
      </c>
      <c r="F1003" s="13">
        <f t="shared" si="206"/>
        <v>43385</v>
      </c>
      <c r="G1003" s="14" t="str">
        <f t="shared" si="205"/>
        <v>Avg of 4 NM Projects</v>
      </c>
      <c r="H1003" s="15">
        <f t="shared" si="207"/>
        <v>16</v>
      </c>
      <c r="I1003" s="93">
        <v>81.660000000000011</v>
      </c>
      <c r="J1003">
        <f t="shared" si="195"/>
        <v>0.45876404494382028</v>
      </c>
      <c r="K1003" s="4">
        <v>37.909999999999997</v>
      </c>
      <c r="L1003" s="4">
        <v>26.02</v>
      </c>
      <c r="M1003" s="16">
        <f t="shared" si="196"/>
        <v>2.1247932</v>
      </c>
      <c r="N1003">
        <f t="shared" si="197"/>
        <v>0</v>
      </c>
      <c r="O1003">
        <f t="shared" si="198"/>
        <v>0</v>
      </c>
      <c r="P1003" s="63">
        <f t="shared" si="199"/>
        <v>0</v>
      </c>
    </row>
    <row r="1004" spans="1:16" x14ac:dyDescent="0.3">
      <c r="A1004">
        <f t="shared" si="200"/>
        <v>2018</v>
      </c>
      <c r="B1004">
        <f t="shared" si="201"/>
        <v>10</v>
      </c>
      <c r="C1004">
        <f t="shared" si="202"/>
        <v>12</v>
      </c>
      <c r="D1004">
        <f t="shared" si="203"/>
        <v>5</v>
      </c>
      <c r="E1004" t="str">
        <f t="shared" si="204"/>
        <v>ON</v>
      </c>
      <c r="F1004" s="13">
        <f t="shared" si="206"/>
        <v>43385</v>
      </c>
      <c r="G1004" s="14" t="str">
        <f t="shared" si="205"/>
        <v>Avg of 4 NM Projects</v>
      </c>
      <c r="H1004" s="15">
        <f t="shared" si="207"/>
        <v>17</v>
      </c>
      <c r="I1004" s="93">
        <v>43.129999999999995</v>
      </c>
      <c r="J1004">
        <f t="shared" si="195"/>
        <v>0.24230337078651684</v>
      </c>
      <c r="K1004" s="4">
        <v>35.57</v>
      </c>
      <c r="L1004" s="4">
        <v>27.93</v>
      </c>
      <c r="M1004" s="16">
        <f t="shared" si="196"/>
        <v>1.2046208999999999</v>
      </c>
      <c r="N1004">
        <f t="shared" si="197"/>
        <v>0</v>
      </c>
      <c r="O1004">
        <f t="shared" si="198"/>
        <v>0</v>
      </c>
      <c r="P1004" s="63">
        <f t="shared" si="199"/>
        <v>0</v>
      </c>
    </row>
    <row r="1005" spans="1:16" x14ac:dyDescent="0.3">
      <c r="A1005">
        <f t="shared" si="200"/>
        <v>2018</v>
      </c>
      <c r="B1005">
        <f t="shared" si="201"/>
        <v>10</v>
      </c>
      <c r="C1005">
        <f t="shared" si="202"/>
        <v>12</v>
      </c>
      <c r="D1005">
        <f t="shared" si="203"/>
        <v>5</v>
      </c>
      <c r="E1005" t="str">
        <f t="shared" si="204"/>
        <v>ON</v>
      </c>
      <c r="F1005" s="13">
        <f t="shared" si="206"/>
        <v>43385</v>
      </c>
      <c r="G1005" s="14" t="str">
        <f t="shared" si="205"/>
        <v>Avg of 4 NM Projects</v>
      </c>
      <c r="H1005" s="15">
        <f t="shared" si="207"/>
        <v>18</v>
      </c>
      <c r="I1005" s="93">
        <v>10.114999999999998</v>
      </c>
      <c r="J1005">
        <f t="shared" si="195"/>
        <v>5.6825842696629207E-2</v>
      </c>
      <c r="K1005" s="4">
        <v>37.78</v>
      </c>
      <c r="L1005" s="4">
        <v>37.92</v>
      </c>
      <c r="M1005" s="16">
        <f t="shared" si="196"/>
        <v>0.38356079999999998</v>
      </c>
      <c r="N1005">
        <f t="shared" si="197"/>
        <v>0</v>
      </c>
      <c r="O1005">
        <f t="shared" si="198"/>
        <v>0</v>
      </c>
      <c r="P1005" s="63">
        <f t="shared" si="199"/>
        <v>0</v>
      </c>
    </row>
    <row r="1006" spans="1:16" x14ac:dyDescent="0.3">
      <c r="A1006">
        <f t="shared" si="200"/>
        <v>2018</v>
      </c>
      <c r="B1006">
        <f t="shared" si="201"/>
        <v>10</v>
      </c>
      <c r="C1006">
        <f t="shared" si="202"/>
        <v>12</v>
      </c>
      <c r="D1006">
        <f t="shared" si="203"/>
        <v>5</v>
      </c>
      <c r="E1006" t="str">
        <f t="shared" si="204"/>
        <v>ON</v>
      </c>
      <c r="F1006" s="13">
        <f t="shared" si="206"/>
        <v>43385</v>
      </c>
      <c r="G1006" s="14" t="str">
        <f t="shared" si="205"/>
        <v>Avg of 4 NM Projects</v>
      </c>
      <c r="H1006" s="15">
        <f t="shared" si="207"/>
        <v>19</v>
      </c>
      <c r="I1006" s="93">
        <v>-0.13</v>
      </c>
      <c r="J1006">
        <f t="shared" si="195"/>
        <v>-7.3033707865168538E-4</v>
      </c>
      <c r="K1006" s="4">
        <v>42.38</v>
      </c>
      <c r="L1006" s="4">
        <v>43.03</v>
      </c>
      <c r="M1006" s="16">
        <f t="shared" si="196"/>
        <v>-5.5939000000000006E-3</v>
      </c>
      <c r="N1006">
        <f t="shared" si="197"/>
        <v>0</v>
      </c>
      <c r="O1006">
        <f t="shared" si="198"/>
        <v>0</v>
      </c>
      <c r="P1006" s="63">
        <f t="shared" si="199"/>
        <v>0</v>
      </c>
    </row>
    <row r="1007" spans="1:16" x14ac:dyDescent="0.3">
      <c r="A1007">
        <f t="shared" si="200"/>
        <v>2018</v>
      </c>
      <c r="B1007">
        <f t="shared" si="201"/>
        <v>10</v>
      </c>
      <c r="C1007">
        <f t="shared" si="202"/>
        <v>12</v>
      </c>
      <c r="D1007">
        <f t="shared" si="203"/>
        <v>5</v>
      </c>
      <c r="E1007" t="str">
        <f t="shared" si="204"/>
        <v>ON</v>
      </c>
      <c r="F1007" s="13">
        <f t="shared" si="206"/>
        <v>43385</v>
      </c>
      <c r="G1007" s="14" t="str">
        <f t="shared" si="205"/>
        <v>Avg of 4 NM Projects</v>
      </c>
      <c r="H1007" s="15">
        <f t="shared" si="207"/>
        <v>20</v>
      </c>
      <c r="I1007" s="93">
        <v>0</v>
      </c>
      <c r="J1007">
        <f t="shared" si="195"/>
        <v>0</v>
      </c>
      <c r="K1007" s="4">
        <v>40.36</v>
      </c>
      <c r="L1007" s="4">
        <v>56.33</v>
      </c>
      <c r="M1007" s="16">
        <f t="shared" si="196"/>
        <v>0</v>
      </c>
      <c r="N1007">
        <f t="shared" si="197"/>
        <v>1</v>
      </c>
      <c r="O1007">
        <f t="shared" si="198"/>
        <v>0</v>
      </c>
      <c r="P1007" s="63">
        <f t="shared" si="199"/>
        <v>0</v>
      </c>
    </row>
    <row r="1008" spans="1:16" x14ac:dyDescent="0.3">
      <c r="A1008">
        <f t="shared" si="200"/>
        <v>2018</v>
      </c>
      <c r="B1008">
        <f t="shared" si="201"/>
        <v>10</v>
      </c>
      <c r="C1008">
        <f t="shared" si="202"/>
        <v>12</v>
      </c>
      <c r="D1008">
        <f t="shared" si="203"/>
        <v>5</v>
      </c>
      <c r="E1008" t="str">
        <f t="shared" si="204"/>
        <v>ON</v>
      </c>
      <c r="F1008" s="13">
        <f t="shared" si="206"/>
        <v>43385</v>
      </c>
      <c r="G1008" s="14" t="str">
        <f t="shared" si="205"/>
        <v>Avg of 4 NM Projects</v>
      </c>
      <c r="H1008" s="15">
        <f t="shared" si="207"/>
        <v>21</v>
      </c>
      <c r="I1008" s="93">
        <v>0</v>
      </c>
      <c r="J1008">
        <f t="shared" si="195"/>
        <v>0</v>
      </c>
      <c r="K1008" s="4">
        <v>36.119999999999997</v>
      </c>
      <c r="L1008" s="4">
        <v>46.88</v>
      </c>
      <c r="M1008" s="16">
        <f t="shared" si="196"/>
        <v>0</v>
      </c>
      <c r="N1008">
        <f t="shared" si="197"/>
        <v>1</v>
      </c>
      <c r="O1008">
        <f t="shared" si="198"/>
        <v>0</v>
      </c>
      <c r="P1008" s="63">
        <f t="shared" si="199"/>
        <v>0</v>
      </c>
    </row>
    <row r="1009" spans="1:18" x14ac:dyDescent="0.3">
      <c r="A1009">
        <f t="shared" si="200"/>
        <v>2018</v>
      </c>
      <c r="B1009">
        <f t="shared" si="201"/>
        <v>10</v>
      </c>
      <c r="C1009">
        <f t="shared" si="202"/>
        <v>12</v>
      </c>
      <c r="D1009">
        <f t="shared" si="203"/>
        <v>5</v>
      </c>
      <c r="E1009" t="str">
        <f t="shared" si="204"/>
        <v>ON</v>
      </c>
      <c r="F1009" s="13">
        <f t="shared" si="206"/>
        <v>43385</v>
      </c>
      <c r="G1009" s="14" t="str">
        <f t="shared" si="205"/>
        <v>Avg of 4 NM Projects</v>
      </c>
      <c r="H1009" s="15">
        <f t="shared" si="207"/>
        <v>22</v>
      </c>
      <c r="I1009" s="93">
        <v>-0.13</v>
      </c>
      <c r="J1009">
        <f t="shared" si="195"/>
        <v>-7.3033707865168538E-4</v>
      </c>
      <c r="K1009" s="4">
        <v>34.42</v>
      </c>
      <c r="L1009" s="4">
        <v>24.77</v>
      </c>
      <c r="M1009" s="16">
        <f t="shared" si="196"/>
        <v>-3.2201E-3</v>
      </c>
      <c r="N1009">
        <f t="shared" si="197"/>
        <v>0</v>
      </c>
      <c r="O1009">
        <f t="shared" si="198"/>
        <v>0</v>
      </c>
      <c r="P1009" s="63">
        <f t="shared" si="199"/>
        <v>0</v>
      </c>
    </row>
    <row r="1010" spans="1:18" x14ac:dyDescent="0.3">
      <c r="A1010">
        <f t="shared" si="200"/>
        <v>2018</v>
      </c>
      <c r="B1010">
        <f t="shared" si="201"/>
        <v>10</v>
      </c>
      <c r="C1010">
        <f t="shared" si="202"/>
        <v>12</v>
      </c>
      <c r="D1010">
        <f t="shared" si="203"/>
        <v>5</v>
      </c>
      <c r="E1010" t="str">
        <f t="shared" si="204"/>
        <v>ON</v>
      </c>
      <c r="F1010" s="13">
        <f t="shared" si="206"/>
        <v>43385</v>
      </c>
      <c r="G1010" s="14" t="str">
        <f t="shared" si="205"/>
        <v>Avg of 4 NM Projects</v>
      </c>
      <c r="H1010" s="15">
        <f t="shared" si="207"/>
        <v>23</v>
      </c>
      <c r="I1010" s="93">
        <v>0</v>
      </c>
      <c r="J1010">
        <f t="shared" si="195"/>
        <v>0</v>
      </c>
      <c r="K1010" s="4">
        <v>30.73</v>
      </c>
      <c r="L1010" s="4">
        <v>23.67</v>
      </c>
      <c r="M1010" s="16">
        <f t="shared" si="196"/>
        <v>0</v>
      </c>
      <c r="N1010">
        <f t="shared" si="197"/>
        <v>1</v>
      </c>
      <c r="O1010">
        <f t="shared" si="198"/>
        <v>0</v>
      </c>
      <c r="P1010" s="63">
        <f t="shared" si="199"/>
        <v>0</v>
      </c>
    </row>
    <row r="1011" spans="1:18" x14ac:dyDescent="0.3">
      <c r="A1011">
        <f t="shared" si="200"/>
        <v>2018</v>
      </c>
      <c r="B1011">
        <f t="shared" si="201"/>
        <v>10</v>
      </c>
      <c r="C1011">
        <f t="shared" si="202"/>
        <v>12</v>
      </c>
      <c r="D1011">
        <f t="shared" si="203"/>
        <v>5</v>
      </c>
      <c r="E1011" t="str">
        <f t="shared" si="204"/>
        <v>OFF</v>
      </c>
      <c r="F1011" s="13">
        <f t="shared" si="206"/>
        <v>43385</v>
      </c>
      <c r="G1011" s="14" t="str">
        <f t="shared" si="205"/>
        <v>Avg of 4 NM Projects</v>
      </c>
      <c r="H1011" s="15">
        <f t="shared" si="207"/>
        <v>24</v>
      </c>
      <c r="I1011" s="93">
        <v>-0.13</v>
      </c>
      <c r="J1011">
        <f t="shared" si="195"/>
        <v>-7.3033707865168538E-4</v>
      </c>
      <c r="K1011" s="4">
        <v>27.24</v>
      </c>
      <c r="L1011" s="4">
        <v>19.23</v>
      </c>
      <c r="M1011" s="16">
        <f t="shared" si="196"/>
        <v>-2.4999000000000002E-3</v>
      </c>
      <c r="N1011">
        <f t="shared" si="197"/>
        <v>0</v>
      </c>
      <c r="O1011">
        <f t="shared" si="198"/>
        <v>0</v>
      </c>
      <c r="P1011" s="63">
        <f t="shared" si="199"/>
        <v>0</v>
      </c>
    </row>
    <row r="1012" spans="1:18" x14ac:dyDescent="0.3">
      <c r="A1012">
        <f t="shared" si="200"/>
        <v>2018</v>
      </c>
      <c r="B1012">
        <f t="shared" si="201"/>
        <v>10</v>
      </c>
      <c r="C1012">
        <f t="shared" si="202"/>
        <v>13</v>
      </c>
      <c r="D1012">
        <f t="shared" si="203"/>
        <v>6</v>
      </c>
      <c r="E1012" t="str">
        <f t="shared" si="204"/>
        <v>OFF</v>
      </c>
      <c r="F1012" s="13">
        <f t="shared" si="206"/>
        <v>43386</v>
      </c>
      <c r="G1012" s="14" t="str">
        <f t="shared" si="205"/>
        <v>Avg of 4 NM Projects</v>
      </c>
      <c r="H1012" s="15">
        <f t="shared" si="207"/>
        <v>1</v>
      </c>
      <c r="I1012" s="93">
        <v>-0.13</v>
      </c>
      <c r="J1012">
        <f t="shared" si="195"/>
        <v>-7.3033707865168538E-4</v>
      </c>
      <c r="K1012" s="4">
        <v>31.71</v>
      </c>
      <c r="L1012" s="4">
        <v>22.23</v>
      </c>
      <c r="M1012" s="16">
        <f t="shared" si="196"/>
        <v>-2.8899000000000004E-3</v>
      </c>
      <c r="N1012">
        <f t="shared" si="197"/>
        <v>0</v>
      </c>
      <c r="O1012">
        <f t="shared" si="198"/>
        <v>0</v>
      </c>
      <c r="P1012" s="63">
        <f t="shared" si="199"/>
        <v>0</v>
      </c>
      <c r="Q1012" s="34"/>
      <c r="R1012" s="34"/>
    </row>
    <row r="1013" spans="1:18" x14ac:dyDescent="0.3">
      <c r="A1013">
        <f t="shared" si="200"/>
        <v>2018</v>
      </c>
      <c r="B1013">
        <f t="shared" si="201"/>
        <v>10</v>
      </c>
      <c r="C1013">
        <f t="shared" si="202"/>
        <v>13</v>
      </c>
      <c r="D1013">
        <f t="shared" si="203"/>
        <v>6</v>
      </c>
      <c r="E1013" t="str">
        <f t="shared" si="204"/>
        <v>OFF</v>
      </c>
      <c r="F1013" s="13">
        <f t="shared" si="206"/>
        <v>43386</v>
      </c>
      <c r="G1013" s="14" t="str">
        <f t="shared" si="205"/>
        <v>Avg of 4 NM Projects</v>
      </c>
      <c r="H1013" s="15">
        <f t="shared" si="207"/>
        <v>2</v>
      </c>
      <c r="I1013" s="93">
        <v>-0.13</v>
      </c>
      <c r="J1013">
        <f t="shared" si="195"/>
        <v>-7.3033707865168538E-4</v>
      </c>
      <c r="K1013" s="4">
        <v>33.299999999999997</v>
      </c>
      <c r="L1013" s="4">
        <v>23.44</v>
      </c>
      <c r="M1013" s="16">
        <f t="shared" si="196"/>
        <v>-3.0472000000000003E-3</v>
      </c>
      <c r="N1013">
        <f t="shared" si="197"/>
        <v>0</v>
      </c>
      <c r="O1013">
        <f t="shared" si="198"/>
        <v>0</v>
      </c>
      <c r="P1013" s="63">
        <f t="shared" si="199"/>
        <v>0</v>
      </c>
    </row>
    <row r="1014" spans="1:18" x14ac:dyDescent="0.3">
      <c r="A1014">
        <f t="shared" si="200"/>
        <v>2018</v>
      </c>
      <c r="B1014">
        <f t="shared" si="201"/>
        <v>10</v>
      </c>
      <c r="C1014">
        <f t="shared" si="202"/>
        <v>13</v>
      </c>
      <c r="D1014">
        <f t="shared" si="203"/>
        <v>6</v>
      </c>
      <c r="E1014" t="str">
        <f t="shared" si="204"/>
        <v>OFF</v>
      </c>
      <c r="F1014" s="13">
        <f t="shared" si="206"/>
        <v>43386</v>
      </c>
      <c r="G1014" s="14" t="str">
        <f t="shared" si="205"/>
        <v>Avg of 4 NM Projects</v>
      </c>
      <c r="H1014" s="15">
        <f t="shared" si="207"/>
        <v>3</v>
      </c>
      <c r="I1014" s="93">
        <v>0</v>
      </c>
      <c r="J1014">
        <f t="shared" si="195"/>
        <v>0</v>
      </c>
      <c r="K1014" s="4">
        <v>32.22</v>
      </c>
      <c r="L1014" s="4">
        <v>24.05</v>
      </c>
      <c r="M1014" s="16">
        <f t="shared" si="196"/>
        <v>0</v>
      </c>
      <c r="N1014">
        <f t="shared" si="197"/>
        <v>1</v>
      </c>
      <c r="O1014">
        <f t="shared" si="198"/>
        <v>0</v>
      </c>
      <c r="P1014" s="63">
        <f t="shared" si="199"/>
        <v>0</v>
      </c>
    </row>
    <row r="1015" spans="1:18" x14ac:dyDescent="0.3">
      <c r="A1015">
        <f t="shared" si="200"/>
        <v>2018</v>
      </c>
      <c r="B1015">
        <f t="shared" si="201"/>
        <v>10</v>
      </c>
      <c r="C1015">
        <f t="shared" si="202"/>
        <v>13</v>
      </c>
      <c r="D1015">
        <f t="shared" si="203"/>
        <v>6</v>
      </c>
      <c r="E1015" t="str">
        <f t="shared" si="204"/>
        <v>OFF</v>
      </c>
      <c r="F1015" s="13">
        <f t="shared" si="206"/>
        <v>43386</v>
      </c>
      <c r="G1015" s="14" t="str">
        <f t="shared" si="205"/>
        <v>Avg of 4 NM Projects</v>
      </c>
      <c r="H1015" s="15">
        <f t="shared" si="207"/>
        <v>4</v>
      </c>
      <c r="I1015" s="93">
        <v>-0.13</v>
      </c>
      <c r="J1015">
        <f t="shared" si="195"/>
        <v>-7.3033707865168538E-4</v>
      </c>
      <c r="K1015" s="4">
        <v>27.47</v>
      </c>
      <c r="L1015" s="4">
        <v>24.74</v>
      </c>
      <c r="M1015" s="16">
        <f t="shared" si="196"/>
        <v>-3.2161999999999998E-3</v>
      </c>
      <c r="N1015">
        <f t="shared" si="197"/>
        <v>0</v>
      </c>
      <c r="O1015">
        <f t="shared" si="198"/>
        <v>0</v>
      </c>
      <c r="P1015" s="63">
        <f t="shared" si="199"/>
        <v>0</v>
      </c>
    </row>
    <row r="1016" spans="1:18" x14ac:dyDescent="0.3">
      <c r="A1016">
        <f t="shared" si="200"/>
        <v>2018</v>
      </c>
      <c r="B1016">
        <f t="shared" si="201"/>
        <v>10</v>
      </c>
      <c r="C1016">
        <f t="shared" si="202"/>
        <v>13</v>
      </c>
      <c r="D1016">
        <f t="shared" si="203"/>
        <v>6</v>
      </c>
      <c r="E1016" t="str">
        <f t="shared" si="204"/>
        <v>OFF</v>
      </c>
      <c r="F1016" s="13">
        <f t="shared" si="206"/>
        <v>43386</v>
      </c>
      <c r="G1016" s="14" t="str">
        <f t="shared" si="205"/>
        <v>Avg of 4 NM Projects</v>
      </c>
      <c r="H1016" s="15">
        <f t="shared" si="207"/>
        <v>5</v>
      </c>
      <c r="I1016" s="93">
        <v>-0.13</v>
      </c>
      <c r="J1016">
        <f t="shared" si="195"/>
        <v>-7.3033707865168538E-4</v>
      </c>
      <c r="K1016" s="4">
        <v>29.6</v>
      </c>
      <c r="L1016" s="4">
        <v>24.13</v>
      </c>
      <c r="M1016" s="16">
        <f t="shared" si="196"/>
        <v>-3.1368999999999998E-3</v>
      </c>
      <c r="N1016">
        <f t="shared" si="197"/>
        <v>0</v>
      </c>
      <c r="O1016">
        <f t="shared" si="198"/>
        <v>0</v>
      </c>
      <c r="P1016" s="63">
        <f t="shared" si="199"/>
        <v>0</v>
      </c>
    </row>
    <row r="1017" spans="1:18" x14ac:dyDescent="0.3">
      <c r="A1017">
        <f t="shared" si="200"/>
        <v>2018</v>
      </c>
      <c r="B1017">
        <f t="shared" si="201"/>
        <v>10</v>
      </c>
      <c r="C1017">
        <f t="shared" si="202"/>
        <v>13</v>
      </c>
      <c r="D1017">
        <f t="shared" si="203"/>
        <v>6</v>
      </c>
      <c r="E1017" t="str">
        <f t="shared" si="204"/>
        <v>OFF</v>
      </c>
      <c r="F1017" s="13">
        <f t="shared" si="206"/>
        <v>43386</v>
      </c>
      <c r="G1017" s="14" t="str">
        <f t="shared" si="205"/>
        <v>Avg of 4 NM Projects</v>
      </c>
      <c r="H1017" s="15">
        <f t="shared" si="207"/>
        <v>6</v>
      </c>
      <c r="I1017" s="93">
        <v>-0.13</v>
      </c>
      <c r="J1017">
        <f t="shared" si="195"/>
        <v>-7.3033707865168538E-4</v>
      </c>
      <c r="K1017" s="4">
        <v>29.17</v>
      </c>
      <c r="L1017" s="4">
        <v>24.23</v>
      </c>
      <c r="M1017" s="16">
        <f t="shared" si="196"/>
        <v>-3.1499000000000002E-3</v>
      </c>
      <c r="N1017">
        <f t="shared" si="197"/>
        <v>0</v>
      </c>
      <c r="O1017">
        <f t="shared" si="198"/>
        <v>0</v>
      </c>
      <c r="P1017" s="63">
        <f t="shared" si="199"/>
        <v>0</v>
      </c>
    </row>
    <row r="1018" spans="1:18" x14ac:dyDescent="0.3">
      <c r="A1018">
        <f t="shared" si="200"/>
        <v>2018</v>
      </c>
      <c r="B1018">
        <f t="shared" si="201"/>
        <v>10</v>
      </c>
      <c r="C1018">
        <f t="shared" si="202"/>
        <v>13</v>
      </c>
      <c r="D1018">
        <f t="shared" si="203"/>
        <v>6</v>
      </c>
      <c r="E1018" t="str">
        <f t="shared" si="204"/>
        <v>OFF</v>
      </c>
      <c r="F1018" s="13">
        <f t="shared" si="206"/>
        <v>43386</v>
      </c>
      <c r="G1018" s="14" t="str">
        <f t="shared" si="205"/>
        <v>Avg of 4 NM Projects</v>
      </c>
      <c r="H1018" s="15">
        <f t="shared" si="207"/>
        <v>7</v>
      </c>
      <c r="I1018" s="93">
        <v>0</v>
      </c>
      <c r="J1018">
        <f t="shared" si="195"/>
        <v>0</v>
      </c>
      <c r="K1018" s="4">
        <v>32.29</v>
      </c>
      <c r="L1018" s="4">
        <v>25.73</v>
      </c>
      <c r="M1018" s="16">
        <f t="shared" si="196"/>
        <v>0</v>
      </c>
      <c r="N1018">
        <f t="shared" si="197"/>
        <v>1</v>
      </c>
      <c r="O1018">
        <f t="shared" si="198"/>
        <v>0</v>
      </c>
      <c r="P1018" s="63">
        <f t="shared" si="199"/>
        <v>0</v>
      </c>
    </row>
    <row r="1019" spans="1:18" x14ac:dyDescent="0.3">
      <c r="A1019">
        <f t="shared" si="200"/>
        <v>2018</v>
      </c>
      <c r="B1019">
        <f t="shared" si="201"/>
        <v>10</v>
      </c>
      <c r="C1019">
        <f t="shared" si="202"/>
        <v>13</v>
      </c>
      <c r="D1019">
        <f t="shared" si="203"/>
        <v>6</v>
      </c>
      <c r="E1019" t="str">
        <f t="shared" si="204"/>
        <v>ON</v>
      </c>
      <c r="F1019" s="13">
        <f t="shared" si="206"/>
        <v>43386</v>
      </c>
      <c r="G1019" s="14" t="str">
        <f t="shared" si="205"/>
        <v>Avg of 4 NM Projects</v>
      </c>
      <c r="H1019" s="15">
        <f t="shared" si="207"/>
        <v>8</v>
      </c>
      <c r="I1019" s="93">
        <v>5.125</v>
      </c>
      <c r="J1019">
        <f t="shared" si="195"/>
        <v>2.8792134831460675E-2</v>
      </c>
      <c r="K1019" s="4">
        <v>33.99</v>
      </c>
      <c r="L1019" s="4">
        <v>34.36</v>
      </c>
      <c r="M1019" s="16">
        <f t="shared" si="196"/>
        <v>0.176095</v>
      </c>
      <c r="N1019">
        <f t="shared" si="197"/>
        <v>0</v>
      </c>
      <c r="O1019">
        <f t="shared" si="198"/>
        <v>0</v>
      </c>
      <c r="P1019" s="63">
        <f t="shared" si="199"/>
        <v>0</v>
      </c>
    </row>
    <row r="1020" spans="1:18" x14ac:dyDescent="0.3">
      <c r="A1020">
        <f t="shared" si="200"/>
        <v>2018</v>
      </c>
      <c r="B1020">
        <f t="shared" si="201"/>
        <v>10</v>
      </c>
      <c r="C1020">
        <f t="shared" si="202"/>
        <v>13</v>
      </c>
      <c r="D1020">
        <f t="shared" si="203"/>
        <v>6</v>
      </c>
      <c r="E1020" t="str">
        <f t="shared" si="204"/>
        <v>ON</v>
      </c>
      <c r="F1020" s="13">
        <f t="shared" si="206"/>
        <v>43386</v>
      </c>
      <c r="G1020" s="14" t="str">
        <f t="shared" si="205"/>
        <v>Avg of 4 NM Projects</v>
      </c>
      <c r="H1020" s="15">
        <f t="shared" si="207"/>
        <v>9</v>
      </c>
      <c r="I1020" s="93">
        <v>29.44</v>
      </c>
      <c r="J1020">
        <f t="shared" si="195"/>
        <v>0.16539325842696631</v>
      </c>
      <c r="K1020" s="4">
        <v>38.69</v>
      </c>
      <c r="L1020" s="4">
        <v>47.18</v>
      </c>
      <c r="M1020" s="16">
        <f t="shared" si="196"/>
        <v>1.3889792000000001</v>
      </c>
      <c r="N1020">
        <f t="shared" si="197"/>
        <v>0</v>
      </c>
      <c r="O1020">
        <f t="shared" si="198"/>
        <v>0</v>
      </c>
      <c r="P1020" s="63">
        <f t="shared" si="199"/>
        <v>0</v>
      </c>
    </row>
    <row r="1021" spans="1:18" x14ac:dyDescent="0.3">
      <c r="A1021">
        <f t="shared" si="200"/>
        <v>2018</v>
      </c>
      <c r="B1021">
        <f t="shared" si="201"/>
        <v>10</v>
      </c>
      <c r="C1021">
        <f t="shared" si="202"/>
        <v>13</v>
      </c>
      <c r="D1021">
        <f t="shared" si="203"/>
        <v>6</v>
      </c>
      <c r="E1021" t="str">
        <f t="shared" si="204"/>
        <v>ON</v>
      </c>
      <c r="F1021" s="13">
        <f t="shared" si="206"/>
        <v>43386</v>
      </c>
      <c r="G1021" s="14" t="str">
        <f t="shared" si="205"/>
        <v>Avg of 4 NM Projects</v>
      </c>
      <c r="H1021" s="15">
        <f t="shared" si="207"/>
        <v>10</v>
      </c>
      <c r="I1021" s="93">
        <v>58.244999999999997</v>
      </c>
      <c r="J1021">
        <f t="shared" si="195"/>
        <v>0.32721910112359548</v>
      </c>
      <c r="K1021" s="4">
        <v>40.69</v>
      </c>
      <c r="L1021" s="4">
        <v>49.51</v>
      </c>
      <c r="M1021" s="16">
        <f t="shared" si="196"/>
        <v>2.8837099500000001</v>
      </c>
      <c r="N1021">
        <f t="shared" si="197"/>
        <v>0</v>
      </c>
      <c r="O1021">
        <f t="shared" si="198"/>
        <v>0</v>
      </c>
      <c r="P1021" s="63">
        <f t="shared" si="199"/>
        <v>0</v>
      </c>
    </row>
    <row r="1022" spans="1:18" x14ac:dyDescent="0.3">
      <c r="A1022">
        <f t="shared" si="200"/>
        <v>2018</v>
      </c>
      <c r="B1022">
        <f t="shared" si="201"/>
        <v>10</v>
      </c>
      <c r="C1022">
        <f t="shared" si="202"/>
        <v>13</v>
      </c>
      <c r="D1022">
        <f t="shared" si="203"/>
        <v>6</v>
      </c>
      <c r="E1022" t="str">
        <f t="shared" si="204"/>
        <v>ON</v>
      </c>
      <c r="F1022" s="13">
        <f t="shared" si="206"/>
        <v>43386</v>
      </c>
      <c r="G1022" s="14" t="str">
        <f t="shared" si="205"/>
        <v>Avg of 4 NM Projects</v>
      </c>
      <c r="H1022" s="15">
        <f t="shared" si="207"/>
        <v>11</v>
      </c>
      <c r="I1022" s="93">
        <v>72.064999999999998</v>
      </c>
      <c r="J1022">
        <f t="shared" si="195"/>
        <v>0.40485955056179773</v>
      </c>
      <c r="K1022" s="4">
        <v>41.57</v>
      </c>
      <c r="L1022" s="4">
        <v>53.94</v>
      </c>
      <c r="M1022" s="16">
        <f t="shared" si="196"/>
        <v>3.8871861000000001</v>
      </c>
      <c r="N1022">
        <f t="shared" si="197"/>
        <v>0</v>
      </c>
      <c r="O1022">
        <f t="shared" si="198"/>
        <v>0</v>
      </c>
      <c r="P1022" s="63">
        <f t="shared" si="199"/>
        <v>0</v>
      </c>
    </row>
    <row r="1023" spans="1:18" x14ac:dyDescent="0.3">
      <c r="A1023">
        <f t="shared" si="200"/>
        <v>2018</v>
      </c>
      <c r="B1023">
        <f t="shared" si="201"/>
        <v>10</v>
      </c>
      <c r="C1023">
        <f t="shared" si="202"/>
        <v>13</v>
      </c>
      <c r="D1023">
        <f t="shared" si="203"/>
        <v>6</v>
      </c>
      <c r="E1023" t="str">
        <f t="shared" si="204"/>
        <v>ON</v>
      </c>
      <c r="F1023" s="13">
        <f t="shared" si="206"/>
        <v>43386</v>
      </c>
      <c r="G1023" s="14" t="str">
        <f t="shared" si="205"/>
        <v>Avg of 4 NM Projects</v>
      </c>
      <c r="H1023" s="15">
        <f t="shared" si="207"/>
        <v>12</v>
      </c>
      <c r="I1023" s="93">
        <v>82.56</v>
      </c>
      <c r="J1023">
        <f t="shared" si="195"/>
        <v>0.46382022471910112</v>
      </c>
      <c r="K1023" s="4">
        <v>41.55</v>
      </c>
      <c r="L1023" s="4">
        <v>47.55</v>
      </c>
      <c r="M1023" s="16">
        <f t="shared" si="196"/>
        <v>3.9257279999999999</v>
      </c>
      <c r="N1023">
        <f t="shared" si="197"/>
        <v>0</v>
      </c>
      <c r="O1023">
        <f t="shared" si="198"/>
        <v>0</v>
      </c>
      <c r="P1023" s="63">
        <f t="shared" si="199"/>
        <v>0</v>
      </c>
    </row>
    <row r="1024" spans="1:18" x14ac:dyDescent="0.3">
      <c r="A1024">
        <f t="shared" si="200"/>
        <v>2018</v>
      </c>
      <c r="B1024">
        <f t="shared" si="201"/>
        <v>10</v>
      </c>
      <c r="C1024">
        <f t="shared" si="202"/>
        <v>13</v>
      </c>
      <c r="D1024">
        <f t="shared" si="203"/>
        <v>6</v>
      </c>
      <c r="E1024" t="str">
        <f t="shared" si="204"/>
        <v>ON</v>
      </c>
      <c r="F1024" s="13">
        <f t="shared" si="206"/>
        <v>43386</v>
      </c>
      <c r="G1024" s="14" t="str">
        <f t="shared" si="205"/>
        <v>Avg of 4 NM Projects</v>
      </c>
      <c r="H1024" s="15">
        <f t="shared" si="207"/>
        <v>13</v>
      </c>
      <c r="I1024" s="93">
        <v>84.47999999999999</v>
      </c>
      <c r="J1024">
        <f t="shared" si="195"/>
        <v>0.47460674157303367</v>
      </c>
      <c r="K1024" s="4">
        <v>38.71</v>
      </c>
      <c r="L1024" s="4">
        <v>37.94</v>
      </c>
      <c r="M1024" s="16">
        <f t="shared" si="196"/>
        <v>3.2051711999999992</v>
      </c>
      <c r="N1024">
        <f t="shared" si="197"/>
        <v>0</v>
      </c>
      <c r="O1024">
        <f t="shared" si="198"/>
        <v>0</v>
      </c>
      <c r="P1024" s="63">
        <f t="shared" si="199"/>
        <v>0</v>
      </c>
    </row>
    <row r="1025" spans="1:18" x14ac:dyDescent="0.3">
      <c r="A1025">
        <f t="shared" si="200"/>
        <v>2018</v>
      </c>
      <c r="B1025">
        <f t="shared" si="201"/>
        <v>10</v>
      </c>
      <c r="C1025">
        <f t="shared" si="202"/>
        <v>13</v>
      </c>
      <c r="D1025">
        <f t="shared" si="203"/>
        <v>6</v>
      </c>
      <c r="E1025" t="str">
        <f t="shared" si="204"/>
        <v>ON</v>
      </c>
      <c r="F1025" s="13">
        <f t="shared" si="206"/>
        <v>43386</v>
      </c>
      <c r="G1025" s="14" t="str">
        <f t="shared" si="205"/>
        <v>Avg of 4 NM Projects</v>
      </c>
      <c r="H1025" s="15">
        <f t="shared" si="207"/>
        <v>14</v>
      </c>
      <c r="I1025" s="93">
        <v>63.484999999999992</v>
      </c>
      <c r="J1025">
        <f t="shared" si="195"/>
        <v>0.35665730337078649</v>
      </c>
      <c r="K1025" s="4">
        <v>34.83</v>
      </c>
      <c r="L1025" s="4">
        <v>31.64</v>
      </c>
      <c r="M1025" s="16">
        <f t="shared" si="196"/>
        <v>2.0086653999999999</v>
      </c>
      <c r="N1025">
        <f t="shared" si="197"/>
        <v>0</v>
      </c>
      <c r="O1025">
        <f t="shared" si="198"/>
        <v>0</v>
      </c>
      <c r="P1025" s="63">
        <f t="shared" si="199"/>
        <v>0</v>
      </c>
    </row>
    <row r="1026" spans="1:18" x14ac:dyDescent="0.3">
      <c r="A1026">
        <f t="shared" si="200"/>
        <v>2018</v>
      </c>
      <c r="B1026">
        <f t="shared" si="201"/>
        <v>10</v>
      </c>
      <c r="C1026">
        <f t="shared" si="202"/>
        <v>13</v>
      </c>
      <c r="D1026">
        <f t="shared" si="203"/>
        <v>6</v>
      </c>
      <c r="E1026" t="str">
        <f t="shared" si="204"/>
        <v>ON</v>
      </c>
      <c r="F1026" s="13">
        <f t="shared" si="206"/>
        <v>43386</v>
      </c>
      <c r="G1026" s="14" t="str">
        <f t="shared" si="205"/>
        <v>Avg of 4 NM Projects</v>
      </c>
      <c r="H1026" s="15">
        <f t="shared" si="207"/>
        <v>15</v>
      </c>
      <c r="I1026" s="93">
        <v>36.61</v>
      </c>
      <c r="J1026">
        <f t="shared" si="195"/>
        <v>0.2056741573033708</v>
      </c>
      <c r="K1026" s="4">
        <v>32.380000000000003</v>
      </c>
      <c r="L1026" s="4">
        <v>29.92</v>
      </c>
      <c r="M1026" s="16">
        <f t="shared" si="196"/>
        <v>1.0953712</v>
      </c>
      <c r="N1026">
        <f t="shared" si="197"/>
        <v>0</v>
      </c>
      <c r="O1026">
        <f t="shared" si="198"/>
        <v>0</v>
      </c>
      <c r="P1026" s="63">
        <f t="shared" si="199"/>
        <v>0</v>
      </c>
    </row>
    <row r="1027" spans="1:18" x14ac:dyDescent="0.3">
      <c r="A1027">
        <f t="shared" si="200"/>
        <v>2018</v>
      </c>
      <c r="B1027">
        <f t="shared" si="201"/>
        <v>10</v>
      </c>
      <c r="C1027">
        <f t="shared" si="202"/>
        <v>13</v>
      </c>
      <c r="D1027">
        <f t="shared" si="203"/>
        <v>6</v>
      </c>
      <c r="E1027" t="str">
        <f t="shared" si="204"/>
        <v>ON</v>
      </c>
      <c r="F1027" s="13">
        <f t="shared" si="206"/>
        <v>43386</v>
      </c>
      <c r="G1027" s="14" t="str">
        <f t="shared" si="205"/>
        <v>Avg of 4 NM Projects</v>
      </c>
      <c r="H1027" s="15">
        <f t="shared" si="207"/>
        <v>16</v>
      </c>
      <c r="I1027" s="93">
        <v>39.17</v>
      </c>
      <c r="J1027">
        <f t="shared" si="195"/>
        <v>0.22005617977528091</v>
      </c>
      <c r="K1027" s="4">
        <v>28.23</v>
      </c>
      <c r="L1027" s="4">
        <v>21.64</v>
      </c>
      <c r="M1027" s="16">
        <f t="shared" si="196"/>
        <v>0.84763880000000003</v>
      </c>
      <c r="N1027">
        <f t="shared" si="197"/>
        <v>0</v>
      </c>
      <c r="O1027">
        <f t="shared" si="198"/>
        <v>0</v>
      </c>
      <c r="P1027" s="63">
        <f t="shared" si="199"/>
        <v>0</v>
      </c>
    </row>
    <row r="1028" spans="1:18" x14ac:dyDescent="0.3">
      <c r="A1028">
        <f t="shared" si="200"/>
        <v>2018</v>
      </c>
      <c r="B1028">
        <f t="shared" si="201"/>
        <v>10</v>
      </c>
      <c r="C1028">
        <f t="shared" si="202"/>
        <v>13</v>
      </c>
      <c r="D1028">
        <f t="shared" si="203"/>
        <v>6</v>
      </c>
      <c r="E1028" t="str">
        <f t="shared" si="204"/>
        <v>ON</v>
      </c>
      <c r="F1028" s="13">
        <f t="shared" si="206"/>
        <v>43386</v>
      </c>
      <c r="G1028" s="14" t="str">
        <f t="shared" si="205"/>
        <v>Avg of 4 NM Projects</v>
      </c>
      <c r="H1028" s="15">
        <f t="shared" si="207"/>
        <v>17</v>
      </c>
      <c r="I1028" s="93">
        <v>23.04</v>
      </c>
      <c r="J1028">
        <f t="shared" ref="J1028:J1091" si="208">+I1028/$I$1</f>
        <v>0.12943820224719102</v>
      </c>
      <c r="K1028" s="4">
        <v>33.340000000000003</v>
      </c>
      <c r="L1028" s="4">
        <v>22.37</v>
      </c>
      <c r="M1028" s="16">
        <f t="shared" ref="M1028:M1091" si="209">+L1028*I1028/1000</f>
        <v>0.5154048</v>
      </c>
      <c r="N1028">
        <f t="shared" ref="N1028:N1091" si="210">+IF(I1028=0,1,0)</f>
        <v>0</v>
      </c>
      <c r="O1028">
        <f t="shared" ref="O1028:O1091" si="211">+IF(I1028&gt;=0.5*$I$1,1,0)</f>
        <v>0</v>
      </c>
      <c r="P1028" s="63">
        <f t="shared" ref="P1028:P1091" si="212">+IF(I1028&gt;MAX(I$3652:I$5859),1,0)</f>
        <v>0</v>
      </c>
    </row>
    <row r="1029" spans="1:18" x14ac:dyDescent="0.3">
      <c r="A1029">
        <f t="shared" ref="A1029:A1092" si="213">YEAR(F1029)</f>
        <v>2018</v>
      </c>
      <c r="B1029">
        <f t="shared" ref="B1029:B1092" si="214">+MONTH(F1029)</f>
        <v>10</v>
      </c>
      <c r="C1029">
        <f t="shared" ref="C1029:C1092" si="215">+DAY(F1029)</f>
        <v>13</v>
      </c>
      <c r="D1029">
        <f t="shared" ref="D1029:D1092" si="216">WEEKDAY(C1029)</f>
        <v>6</v>
      </c>
      <c r="E1029" t="str">
        <f t="shared" ref="E1029:E1092" si="217">IF(OR(D1029=1,D1029=7,H1029=1,H1029=2,H1029=3,H1029=4,H1029=5,H1029=6,H1029=7,H1029=24),"OFF","ON")</f>
        <v>ON</v>
      </c>
      <c r="F1029" s="13">
        <f t="shared" si="206"/>
        <v>43386</v>
      </c>
      <c r="G1029" s="14" t="str">
        <f t="shared" si="205"/>
        <v>Avg of 4 NM Projects</v>
      </c>
      <c r="H1029" s="15">
        <f t="shared" si="207"/>
        <v>18</v>
      </c>
      <c r="I1029" s="93">
        <v>6.5250000000000004</v>
      </c>
      <c r="J1029">
        <f t="shared" si="208"/>
        <v>3.6657303370786522E-2</v>
      </c>
      <c r="K1029" s="4">
        <v>39.47</v>
      </c>
      <c r="L1029" s="4">
        <v>33.07</v>
      </c>
      <c r="M1029" s="16">
        <f t="shared" si="209"/>
        <v>0.21578175000000002</v>
      </c>
      <c r="N1029">
        <f t="shared" si="210"/>
        <v>0</v>
      </c>
      <c r="O1029">
        <f t="shared" si="211"/>
        <v>0</v>
      </c>
      <c r="P1029" s="63">
        <f t="shared" si="212"/>
        <v>0</v>
      </c>
    </row>
    <row r="1030" spans="1:18" x14ac:dyDescent="0.3">
      <c r="A1030">
        <f t="shared" si="213"/>
        <v>2018</v>
      </c>
      <c r="B1030">
        <f t="shared" si="214"/>
        <v>10</v>
      </c>
      <c r="C1030">
        <f t="shared" si="215"/>
        <v>13</v>
      </c>
      <c r="D1030">
        <f t="shared" si="216"/>
        <v>6</v>
      </c>
      <c r="E1030" t="str">
        <f t="shared" si="217"/>
        <v>ON</v>
      </c>
      <c r="F1030" s="13">
        <f t="shared" si="206"/>
        <v>43386</v>
      </c>
      <c r="G1030" s="14" t="str">
        <f t="shared" ref="G1030:G1093" si="218">+G1029</f>
        <v>Avg of 4 NM Projects</v>
      </c>
      <c r="H1030" s="15">
        <f t="shared" si="207"/>
        <v>19</v>
      </c>
      <c r="I1030" s="93">
        <v>-0.39</v>
      </c>
      <c r="J1030">
        <f t="shared" si="208"/>
        <v>-2.1910112359550564E-3</v>
      </c>
      <c r="K1030" s="4">
        <v>47.35</v>
      </c>
      <c r="L1030" s="4">
        <v>47.8</v>
      </c>
      <c r="M1030" s="16">
        <f t="shared" si="209"/>
        <v>-1.8641999999999999E-2</v>
      </c>
      <c r="N1030">
        <f t="shared" si="210"/>
        <v>0</v>
      </c>
      <c r="O1030">
        <f t="shared" si="211"/>
        <v>0</v>
      </c>
      <c r="P1030" s="63">
        <f t="shared" si="212"/>
        <v>0</v>
      </c>
    </row>
    <row r="1031" spans="1:18" x14ac:dyDescent="0.3">
      <c r="A1031">
        <f t="shared" si="213"/>
        <v>2018</v>
      </c>
      <c r="B1031">
        <f t="shared" si="214"/>
        <v>10</v>
      </c>
      <c r="C1031">
        <f t="shared" si="215"/>
        <v>13</v>
      </c>
      <c r="D1031">
        <f t="shared" si="216"/>
        <v>6</v>
      </c>
      <c r="E1031" t="str">
        <f t="shared" si="217"/>
        <v>ON</v>
      </c>
      <c r="F1031" s="13">
        <f t="shared" si="206"/>
        <v>43386</v>
      </c>
      <c r="G1031" s="14" t="str">
        <f t="shared" si="218"/>
        <v>Avg of 4 NM Projects</v>
      </c>
      <c r="H1031" s="15">
        <f t="shared" si="207"/>
        <v>20</v>
      </c>
      <c r="I1031" s="93">
        <v>-0.13</v>
      </c>
      <c r="J1031">
        <f t="shared" si="208"/>
        <v>-7.3033707865168538E-4</v>
      </c>
      <c r="K1031" s="4">
        <v>44.34</v>
      </c>
      <c r="L1031" s="4">
        <v>45.15</v>
      </c>
      <c r="M1031" s="16">
        <f t="shared" si="209"/>
        <v>-5.8695000000000006E-3</v>
      </c>
      <c r="N1031">
        <f t="shared" si="210"/>
        <v>0</v>
      </c>
      <c r="O1031">
        <f t="shared" si="211"/>
        <v>0</v>
      </c>
      <c r="P1031" s="63">
        <f t="shared" si="212"/>
        <v>0</v>
      </c>
    </row>
    <row r="1032" spans="1:18" x14ac:dyDescent="0.3">
      <c r="A1032">
        <f t="shared" si="213"/>
        <v>2018</v>
      </c>
      <c r="B1032">
        <f t="shared" si="214"/>
        <v>10</v>
      </c>
      <c r="C1032">
        <f t="shared" si="215"/>
        <v>13</v>
      </c>
      <c r="D1032">
        <f t="shared" si="216"/>
        <v>6</v>
      </c>
      <c r="E1032" t="str">
        <f t="shared" si="217"/>
        <v>ON</v>
      </c>
      <c r="F1032" s="13">
        <f t="shared" si="206"/>
        <v>43386</v>
      </c>
      <c r="G1032" s="14" t="str">
        <f t="shared" si="218"/>
        <v>Avg of 4 NM Projects</v>
      </c>
      <c r="H1032" s="15">
        <f t="shared" si="207"/>
        <v>21</v>
      </c>
      <c r="I1032" s="93">
        <v>-0.13</v>
      </c>
      <c r="J1032">
        <f t="shared" si="208"/>
        <v>-7.3033707865168538E-4</v>
      </c>
      <c r="K1032" s="4">
        <v>36.42</v>
      </c>
      <c r="L1032" s="4">
        <v>40.54</v>
      </c>
      <c r="M1032" s="16">
        <f t="shared" si="209"/>
        <v>-5.2702000000000001E-3</v>
      </c>
      <c r="N1032">
        <f t="shared" si="210"/>
        <v>0</v>
      </c>
      <c r="O1032">
        <f t="shared" si="211"/>
        <v>0</v>
      </c>
      <c r="P1032" s="63">
        <f t="shared" si="212"/>
        <v>0</v>
      </c>
    </row>
    <row r="1033" spans="1:18" x14ac:dyDescent="0.3">
      <c r="A1033">
        <f t="shared" si="213"/>
        <v>2018</v>
      </c>
      <c r="B1033">
        <f t="shared" si="214"/>
        <v>10</v>
      </c>
      <c r="C1033">
        <f t="shared" si="215"/>
        <v>13</v>
      </c>
      <c r="D1033">
        <f t="shared" si="216"/>
        <v>6</v>
      </c>
      <c r="E1033" t="str">
        <f t="shared" si="217"/>
        <v>ON</v>
      </c>
      <c r="F1033" s="13">
        <f t="shared" si="206"/>
        <v>43386</v>
      </c>
      <c r="G1033" s="14" t="str">
        <f t="shared" si="218"/>
        <v>Avg of 4 NM Projects</v>
      </c>
      <c r="H1033" s="15">
        <f t="shared" si="207"/>
        <v>22</v>
      </c>
      <c r="I1033" s="93">
        <v>0</v>
      </c>
      <c r="J1033">
        <f t="shared" si="208"/>
        <v>0</v>
      </c>
      <c r="K1033" s="4">
        <v>32.82</v>
      </c>
      <c r="L1033" s="4">
        <v>27.87</v>
      </c>
      <c r="M1033" s="16">
        <f t="shared" si="209"/>
        <v>0</v>
      </c>
      <c r="N1033">
        <f t="shared" si="210"/>
        <v>1</v>
      </c>
      <c r="O1033">
        <f t="shared" si="211"/>
        <v>0</v>
      </c>
      <c r="P1033" s="63">
        <f t="shared" si="212"/>
        <v>0</v>
      </c>
    </row>
    <row r="1034" spans="1:18" x14ac:dyDescent="0.3">
      <c r="A1034">
        <f t="shared" si="213"/>
        <v>2018</v>
      </c>
      <c r="B1034">
        <f t="shared" si="214"/>
        <v>10</v>
      </c>
      <c r="C1034">
        <f t="shared" si="215"/>
        <v>13</v>
      </c>
      <c r="D1034">
        <f t="shared" si="216"/>
        <v>6</v>
      </c>
      <c r="E1034" t="str">
        <f t="shared" si="217"/>
        <v>ON</v>
      </c>
      <c r="F1034" s="13">
        <f t="shared" si="206"/>
        <v>43386</v>
      </c>
      <c r="G1034" s="14" t="str">
        <f t="shared" si="218"/>
        <v>Avg of 4 NM Projects</v>
      </c>
      <c r="H1034" s="15">
        <f t="shared" si="207"/>
        <v>23</v>
      </c>
      <c r="I1034" s="93">
        <v>-0.13</v>
      </c>
      <c r="J1034">
        <f t="shared" si="208"/>
        <v>-7.3033707865168538E-4</v>
      </c>
      <c r="K1034" s="4">
        <v>29.27</v>
      </c>
      <c r="L1034" s="4">
        <v>21.6</v>
      </c>
      <c r="M1034" s="16">
        <f t="shared" si="209"/>
        <v>-2.8080000000000002E-3</v>
      </c>
      <c r="N1034">
        <f t="shared" si="210"/>
        <v>0</v>
      </c>
      <c r="O1034">
        <f t="shared" si="211"/>
        <v>0</v>
      </c>
      <c r="P1034" s="63">
        <f t="shared" si="212"/>
        <v>0</v>
      </c>
    </row>
    <row r="1035" spans="1:18" x14ac:dyDescent="0.3">
      <c r="A1035">
        <f t="shared" si="213"/>
        <v>2018</v>
      </c>
      <c r="B1035">
        <f t="shared" si="214"/>
        <v>10</v>
      </c>
      <c r="C1035">
        <f t="shared" si="215"/>
        <v>13</v>
      </c>
      <c r="D1035">
        <f t="shared" si="216"/>
        <v>6</v>
      </c>
      <c r="E1035" t="str">
        <f t="shared" si="217"/>
        <v>OFF</v>
      </c>
      <c r="F1035" s="13">
        <f t="shared" si="206"/>
        <v>43386</v>
      </c>
      <c r="G1035" s="14" t="str">
        <f t="shared" si="218"/>
        <v>Avg of 4 NM Projects</v>
      </c>
      <c r="H1035" s="15">
        <f t="shared" si="207"/>
        <v>24</v>
      </c>
      <c r="I1035" s="93">
        <v>-0.13</v>
      </c>
      <c r="J1035">
        <f t="shared" si="208"/>
        <v>-7.3033707865168538E-4</v>
      </c>
      <c r="K1035" s="4">
        <v>30.89</v>
      </c>
      <c r="L1035" s="4">
        <v>21.05</v>
      </c>
      <c r="M1035" s="16">
        <f t="shared" si="209"/>
        <v>-2.7365000000000002E-3</v>
      </c>
      <c r="N1035">
        <f t="shared" si="210"/>
        <v>0</v>
      </c>
      <c r="O1035">
        <f t="shared" si="211"/>
        <v>0</v>
      </c>
      <c r="P1035" s="63">
        <f t="shared" si="212"/>
        <v>0</v>
      </c>
    </row>
    <row r="1036" spans="1:18" x14ac:dyDescent="0.3">
      <c r="A1036">
        <f t="shared" si="213"/>
        <v>2018</v>
      </c>
      <c r="B1036">
        <f t="shared" si="214"/>
        <v>10</v>
      </c>
      <c r="C1036">
        <f t="shared" si="215"/>
        <v>14</v>
      </c>
      <c r="D1036">
        <f t="shared" si="216"/>
        <v>7</v>
      </c>
      <c r="E1036" t="str">
        <f t="shared" si="217"/>
        <v>OFF</v>
      </c>
      <c r="F1036" s="13">
        <f t="shared" si="206"/>
        <v>43387</v>
      </c>
      <c r="G1036" s="14" t="str">
        <f t="shared" si="218"/>
        <v>Avg of 4 NM Projects</v>
      </c>
      <c r="H1036" s="15">
        <f t="shared" si="207"/>
        <v>1</v>
      </c>
      <c r="I1036" s="93">
        <v>0</v>
      </c>
      <c r="J1036">
        <f t="shared" si="208"/>
        <v>0</v>
      </c>
      <c r="K1036" s="4">
        <v>26.32</v>
      </c>
      <c r="L1036" s="4">
        <v>20.23</v>
      </c>
      <c r="M1036" s="16">
        <f t="shared" si="209"/>
        <v>0</v>
      </c>
      <c r="N1036">
        <f t="shared" si="210"/>
        <v>1</v>
      </c>
      <c r="O1036">
        <f t="shared" si="211"/>
        <v>0</v>
      </c>
      <c r="P1036" s="63">
        <f t="shared" si="212"/>
        <v>0</v>
      </c>
      <c r="Q1036" s="34"/>
      <c r="R1036" s="34"/>
    </row>
    <row r="1037" spans="1:18" x14ac:dyDescent="0.3">
      <c r="A1037">
        <f t="shared" si="213"/>
        <v>2018</v>
      </c>
      <c r="B1037">
        <f t="shared" si="214"/>
        <v>10</v>
      </c>
      <c r="C1037">
        <f t="shared" si="215"/>
        <v>14</v>
      </c>
      <c r="D1037">
        <f t="shared" si="216"/>
        <v>7</v>
      </c>
      <c r="E1037" t="str">
        <f t="shared" si="217"/>
        <v>OFF</v>
      </c>
      <c r="F1037" s="13">
        <f t="shared" si="206"/>
        <v>43387</v>
      </c>
      <c r="G1037" s="14" t="str">
        <f t="shared" si="218"/>
        <v>Avg of 4 NM Projects</v>
      </c>
      <c r="H1037" s="15">
        <f t="shared" si="207"/>
        <v>2</v>
      </c>
      <c r="I1037" s="93">
        <v>0</v>
      </c>
      <c r="J1037">
        <f t="shared" si="208"/>
        <v>0</v>
      </c>
      <c r="K1037" s="4">
        <v>24.11</v>
      </c>
      <c r="L1037" s="4">
        <v>21.94</v>
      </c>
      <c r="M1037" s="16">
        <f t="shared" si="209"/>
        <v>0</v>
      </c>
      <c r="N1037">
        <f t="shared" si="210"/>
        <v>1</v>
      </c>
      <c r="O1037">
        <f t="shared" si="211"/>
        <v>0</v>
      </c>
      <c r="P1037" s="63">
        <f t="shared" si="212"/>
        <v>0</v>
      </c>
    </row>
    <row r="1038" spans="1:18" x14ac:dyDescent="0.3">
      <c r="A1038">
        <f t="shared" si="213"/>
        <v>2018</v>
      </c>
      <c r="B1038">
        <f t="shared" si="214"/>
        <v>10</v>
      </c>
      <c r="C1038">
        <f t="shared" si="215"/>
        <v>14</v>
      </c>
      <c r="D1038">
        <f t="shared" si="216"/>
        <v>7</v>
      </c>
      <c r="E1038" t="str">
        <f t="shared" si="217"/>
        <v>OFF</v>
      </c>
      <c r="F1038" s="13">
        <f t="shared" si="206"/>
        <v>43387</v>
      </c>
      <c r="G1038" s="14" t="str">
        <f t="shared" si="218"/>
        <v>Avg of 4 NM Projects</v>
      </c>
      <c r="H1038" s="15">
        <f t="shared" si="207"/>
        <v>3</v>
      </c>
      <c r="I1038" s="93">
        <v>-0.13</v>
      </c>
      <c r="J1038">
        <f t="shared" si="208"/>
        <v>-7.3033707865168538E-4</v>
      </c>
      <c r="K1038" s="4">
        <v>23.6</v>
      </c>
      <c r="L1038" s="4">
        <v>21.15</v>
      </c>
      <c r="M1038" s="16">
        <f t="shared" si="209"/>
        <v>-2.7494999999999998E-3</v>
      </c>
      <c r="N1038">
        <f t="shared" si="210"/>
        <v>0</v>
      </c>
      <c r="O1038">
        <f t="shared" si="211"/>
        <v>0</v>
      </c>
      <c r="P1038" s="63">
        <f t="shared" si="212"/>
        <v>0</v>
      </c>
    </row>
    <row r="1039" spans="1:18" x14ac:dyDescent="0.3">
      <c r="A1039">
        <f t="shared" si="213"/>
        <v>2018</v>
      </c>
      <c r="B1039">
        <f t="shared" si="214"/>
        <v>10</v>
      </c>
      <c r="C1039">
        <f t="shared" si="215"/>
        <v>14</v>
      </c>
      <c r="D1039">
        <f t="shared" si="216"/>
        <v>7</v>
      </c>
      <c r="E1039" t="str">
        <f t="shared" si="217"/>
        <v>OFF</v>
      </c>
      <c r="F1039" s="13">
        <f t="shared" si="206"/>
        <v>43387</v>
      </c>
      <c r="G1039" s="14" t="str">
        <f t="shared" si="218"/>
        <v>Avg of 4 NM Projects</v>
      </c>
      <c r="H1039" s="15">
        <f t="shared" si="207"/>
        <v>4</v>
      </c>
      <c r="I1039" s="93">
        <v>-0.13</v>
      </c>
      <c r="J1039">
        <f t="shared" si="208"/>
        <v>-7.3033707865168538E-4</v>
      </c>
      <c r="K1039" s="4">
        <v>22.48</v>
      </c>
      <c r="L1039" s="4">
        <v>22.27</v>
      </c>
      <c r="M1039" s="16">
        <f t="shared" si="209"/>
        <v>-2.8951000000000003E-3</v>
      </c>
      <c r="N1039">
        <f t="shared" si="210"/>
        <v>0</v>
      </c>
      <c r="O1039">
        <f t="shared" si="211"/>
        <v>0</v>
      </c>
      <c r="P1039" s="63">
        <f t="shared" si="212"/>
        <v>0</v>
      </c>
    </row>
    <row r="1040" spans="1:18" x14ac:dyDescent="0.3">
      <c r="A1040">
        <f t="shared" si="213"/>
        <v>2018</v>
      </c>
      <c r="B1040">
        <f t="shared" si="214"/>
        <v>10</v>
      </c>
      <c r="C1040">
        <f t="shared" si="215"/>
        <v>14</v>
      </c>
      <c r="D1040">
        <f t="shared" si="216"/>
        <v>7</v>
      </c>
      <c r="E1040" t="str">
        <f t="shared" si="217"/>
        <v>OFF</v>
      </c>
      <c r="F1040" s="13">
        <f t="shared" si="206"/>
        <v>43387</v>
      </c>
      <c r="G1040" s="14" t="str">
        <f t="shared" si="218"/>
        <v>Avg of 4 NM Projects</v>
      </c>
      <c r="H1040" s="15">
        <f t="shared" si="207"/>
        <v>5</v>
      </c>
      <c r="I1040" s="93">
        <v>-0.13</v>
      </c>
      <c r="J1040">
        <f t="shared" si="208"/>
        <v>-7.3033707865168538E-4</v>
      </c>
      <c r="K1040" s="4">
        <v>21.49</v>
      </c>
      <c r="L1040" s="4">
        <v>20.8</v>
      </c>
      <c r="M1040" s="16">
        <f t="shared" si="209"/>
        <v>-2.7040000000000002E-3</v>
      </c>
      <c r="N1040">
        <f t="shared" si="210"/>
        <v>0</v>
      </c>
      <c r="O1040">
        <f t="shared" si="211"/>
        <v>0</v>
      </c>
      <c r="P1040" s="63">
        <f t="shared" si="212"/>
        <v>0</v>
      </c>
    </row>
    <row r="1041" spans="1:16" x14ac:dyDescent="0.3">
      <c r="A1041">
        <f t="shared" si="213"/>
        <v>2018</v>
      </c>
      <c r="B1041">
        <f t="shared" si="214"/>
        <v>10</v>
      </c>
      <c r="C1041">
        <f t="shared" si="215"/>
        <v>14</v>
      </c>
      <c r="D1041">
        <f t="shared" si="216"/>
        <v>7</v>
      </c>
      <c r="E1041" t="str">
        <f t="shared" si="217"/>
        <v>OFF</v>
      </c>
      <c r="F1041" s="13">
        <f t="shared" si="206"/>
        <v>43387</v>
      </c>
      <c r="G1041" s="14" t="str">
        <f t="shared" si="218"/>
        <v>Avg of 4 NM Projects</v>
      </c>
      <c r="H1041" s="15">
        <f t="shared" si="207"/>
        <v>6</v>
      </c>
      <c r="I1041" s="93">
        <v>-0.13</v>
      </c>
      <c r="J1041">
        <f t="shared" si="208"/>
        <v>-7.3033707865168538E-4</v>
      </c>
      <c r="K1041" s="4">
        <v>23.76</v>
      </c>
      <c r="L1041" s="4">
        <v>22.54</v>
      </c>
      <c r="M1041" s="16">
        <f t="shared" si="209"/>
        <v>-2.9302E-3</v>
      </c>
      <c r="N1041">
        <f t="shared" si="210"/>
        <v>0</v>
      </c>
      <c r="O1041">
        <f t="shared" si="211"/>
        <v>0</v>
      </c>
      <c r="P1041" s="63">
        <f t="shared" si="212"/>
        <v>0</v>
      </c>
    </row>
    <row r="1042" spans="1:16" x14ac:dyDescent="0.3">
      <c r="A1042">
        <f t="shared" si="213"/>
        <v>2018</v>
      </c>
      <c r="B1042">
        <f t="shared" si="214"/>
        <v>10</v>
      </c>
      <c r="C1042">
        <f t="shared" si="215"/>
        <v>14</v>
      </c>
      <c r="D1042">
        <f t="shared" si="216"/>
        <v>7</v>
      </c>
      <c r="E1042" t="str">
        <f t="shared" si="217"/>
        <v>OFF</v>
      </c>
      <c r="F1042" s="13">
        <f t="shared" si="206"/>
        <v>43387</v>
      </c>
      <c r="G1042" s="14" t="str">
        <f t="shared" si="218"/>
        <v>Avg of 4 NM Projects</v>
      </c>
      <c r="H1042" s="15">
        <f t="shared" si="207"/>
        <v>7</v>
      </c>
      <c r="I1042" s="93">
        <v>-0.13</v>
      </c>
      <c r="J1042">
        <f t="shared" si="208"/>
        <v>-7.3033707865168538E-4</v>
      </c>
      <c r="K1042" s="4">
        <v>26.23</v>
      </c>
      <c r="L1042" s="4">
        <v>22.74</v>
      </c>
      <c r="M1042" s="16">
        <f t="shared" si="209"/>
        <v>-2.9562E-3</v>
      </c>
      <c r="N1042">
        <f t="shared" si="210"/>
        <v>0</v>
      </c>
      <c r="O1042">
        <f t="shared" si="211"/>
        <v>0</v>
      </c>
      <c r="P1042" s="63">
        <f t="shared" si="212"/>
        <v>0</v>
      </c>
    </row>
    <row r="1043" spans="1:16" x14ac:dyDescent="0.3">
      <c r="A1043">
        <f t="shared" si="213"/>
        <v>2018</v>
      </c>
      <c r="B1043">
        <f t="shared" si="214"/>
        <v>10</v>
      </c>
      <c r="C1043">
        <f t="shared" si="215"/>
        <v>14</v>
      </c>
      <c r="D1043">
        <f t="shared" si="216"/>
        <v>7</v>
      </c>
      <c r="E1043" t="str">
        <f t="shared" si="217"/>
        <v>OFF</v>
      </c>
      <c r="F1043" s="13">
        <f t="shared" si="206"/>
        <v>43387</v>
      </c>
      <c r="G1043" s="14" t="str">
        <f t="shared" si="218"/>
        <v>Avg of 4 NM Projects</v>
      </c>
      <c r="H1043" s="15">
        <f t="shared" si="207"/>
        <v>8</v>
      </c>
      <c r="I1043" s="93">
        <v>0.89499999999999991</v>
      </c>
      <c r="J1043">
        <f t="shared" si="208"/>
        <v>5.0280898876404493E-3</v>
      </c>
      <c r="K1043" s="4">
        <v>26.21</v>
      </c>
      <c r="L1043" s="4">
        <v>23.22</v>
      </c>
      <c r="M1043" s="16">
        <f t="shared" si="209"/>
        <v>2.0781899999999996E-2</v>
      </c>
      <c r="N1043">
        <f t="shared" si="210"/>
        <v>0</v>
      </c>
      <c r="O1043">
        <f t="shared" si="211"/>
        <v>0</v>
      </c>
      <c r="P1043" s="63">
        <f t="shared" si="212"/>
        <v>0</v>
      </c>
    </row>
    <row r="1044" spans="1:16" x14ac:dyDescent="0.3">
      <c r="A1044">
        <f t="shared" si="213"/>
        <v>2018</v>
      </c>
      <c r="B1044">
        <f t="shared" si="214"/>
        <v>10</v>
      </c>
      <c r="C1044">
        <f t="shared" si="215"/>
        <v>14</v>
      </c>
      <c r="D1044">
        <f t="shared" si="216"/>
        <v>7</v>
      </c>
      <c r="E1044" t="str">
        <f t="shared" si="217"/>
        <v>OFF</v>
      </c>
      <c r="F1044" s="13">
        <f t="shared" si="206"/>
        <v>43387</v>
      </c>
      <c r="G1044" s="14" t="str">
        <f t="shared" si="218"/>
        <v>Avg of 4 NM Projects</v>
      </c>
      <c r="H1044" s="15">
        <f t="shared" si="207"/>
        <v>9</v>
      </c>
      <c r="I1044" s="93">
        <v>26.235000000000003</v>
      </c>
      <c r="J1044">
        <f t="shared" si="208"/>
        <v>0.14738764044943822</v>
      </c>
      <c r="K1044" s="4">
        <v>26.76</v>
      </c>
      <c r="L1044" s="4">
        <v>22.8</v>
      </c>
      <c r="M1044" s="16">
        <f t="shared" si="209"/>
        <v>0.59815800000000008</v>
      </c>
      <c r="N1044">
        <f t="shared" si="210"/>
        <v>0</v>
      </c>
      <c r="O1044">
        <f t="shared" si="211"/>
        <v>0</v>
      </c>
      <c r="P1044" s="63">
        <f t="shared" si="212"/>
        <v>0</v>
      </c>
    </row>
    <row r="1045" spans="1:16" x14ac:dyDescent="0.3">
      <c r="A1045">
        <f t="shared" si="213"/>
        <v>2018</v>
      </c>
      <c r="B1045">
        <f t="shared" si="214"/>
        <v>10</v>
      </c>
      <c r="C1045">
        <f t="shared" si="215"/>
        <v>14</v>
      </c>
      <c r="D1045">
        <f t="shared" si="216"/>
        <v>7</v>
      </c>
      <c r="E1045" t="str">
        <f t="shared" si="217"/>
        <v>OFF</v>
      </c>
      <c r="F1045" s="13">
        <f t="shared" si="206"/>
        <v>43387</v>
      </c>
      <c r="G1045" s="14" t="str">
        <f t="shared" si="218"/>
        <v>Avg of 4 NM Projects</v>
      </c>
      <c r="H1045" s="15">
        <f t="shared" si="207"/>
        <v>10</v>
      </c>
      <c r="I1045" s="93">
        <v>52.61</v>
      </c>
      <c r="J1045">
        <f t="shared" si="208"/>
        <v>0.295561797752809</v>
      </c>
      <c r="K1045" s="4">
        <v>28.25</v>
      </c>
      <c r="L1045" s="4">
        <v>26.69</v>
      </c>
      <c r="M1045" s="16">
        <f t="shared" si="209"/>
        <v>1.4041609000000002</v>
      </c>
      <c r="N1045">
        <f t="shared" si="210"/>
        <v>0</v>
      </c>
      <c r="O1045">
        <f t="shared" si="211"/>
        <v>0</v>
      </c>
      <c r="P1045" s="63">
        <f t="shared" si="212"/>
        <v>0</v>
      </c>
    </row>
    <row r="1046" spans="1:16" x14ac:dyDescent="0.3">
      <c r="A1046">
        <f t="shared" si="213"/>
        <v>2018</v>
      </c>
      <c r="B1046">
        <f t="shared" si="214"/>
        <v>10</v>
      </c>
      <c r="C1046">
        <f t="shared" si="215"/>
        <v>14</v>
      </c>
      <c r="D1046">
        <f t="shared" si="216"/>
        <v>7</v>
      </c>
      <c r="E1046" t="str">
        <f t="shared" si="217"/>
        <v>OFF</v>
      </c>
      <c r="F1046" s="13">
        <f t="shared" si="206"/>
        <v>43387</v>
      </c>
      <c r="G1046" s="14" t="str">
        <f t="shared" si="218"/>
        <v>Avg of 4 NM Projects</v>
      </c>
      <c r="H1046" s="15">
        <f t="shared" si="207"/>
        <v>11</v>
      </c>
      <c r="I1046" s="93">
        <v>61.565000000000005</v>
      </c>
      <c r="J1046">
        <f t="shared" si="208"/>
        <v>0.34587078651685393</v>
      </c>
      <c r="K1046" s="4">
        <v>30.97</v>
      </c>
      <c r="L1046" s="4">
        <v>21.58</v>
      </c>
      <c r="M1046" s="16">
        <f t="shared" si="209"/>
        <v>1.3285727000000001</v>
      </c>
      <c r="N1046">
        <f t="shared" si="210"/>
        <v>0</v>
      </c>
      <c r="O1046">
        <f t="shared" si="211"/>
        <v>0</v>
      </c>
      <c r="P1046" s="63">
        <f t="shared" si="212"/>
        <v>0</v>
      </c>
    </row>
    <row r="1047" spans="1:16" x14ac:dyDescent="0.3">
      <c r="A1047">
        <f t="shared" si="213"/>
        <v>2018</v>
      </c>
      <c r="B1047">
        <f t="shared" si="214"/>
        <v>10</v>
      </c>
      <c r="C1047">
        <f t="shared" si="215"/>
        <v>14</v>
      </c>
      <c r="D1047">
        <f t="shared" si="216"/>
        <v>7</v>
      </c>
      <c r="E1047" t="str">
        <f t="shared" si="217"/>
        <v>OFF</v>
      </c>
      <c r="F1047" s="13">
        <f t="shared" si="206"/>
        <v>43387</v>
      </c>
      <c r="G1047" s="14" t="str">
        <f t="shared" si="218"/>
        <v>Avg of 4 NM Projects</v>
      </c>
      <c r="H1047" s="15">
        <f t="shared" si="207"/>
        <v>12</v>
      </c>
      <c r="I1047" s="93">
        <v>78.075000000000003</v>
      </c>
      <c r="J1047">
        <f t="shared" si="208"/>
        <v>0.43862359550561797</v>
      </c>
      <c r="K1047" s="4">
        <v>28.41</v>
      </c>
      <c r="L1047" s="4">
        <v>22.55</v>
      </c>
      <c r="M1047" s="16">
        <f t="shared" si="209"/>
        <v>1.7605912500000003</v>
      </c>
      <c r="N1047">
        <f t="shared" si="210"/>
        <v>0</v>
      </c>
      <c r="O1047">
        <f t="shared" si="211"/>
        <v>0</v>
      </c>
      <c r="P1047" s="63">
        <f t="shared" si="212"/>
        <v>0</v>
      </c>
    </row>
    <row r="1048" spans="1:16" x14ac:dyDescent="0.3">
      <c r="A1048">
        <f t="shared" si="213"/>
        <v>2018</v>
      </c>
      <c r="B1048">
        <f t="shared" si="214"/>
        <v>10</v>
      </c>
      <c r="C1048">
        <f t="shared" si="215"/>
        <v>14</v>
      </c>
      <c r="D1048">
        <f t="shared" si="216"/>
        <v>7</v>
      </c>
      <c r="E1048" t="str">
        <f t="shared" si="217"/>
        <v>OFF</v>
      </c>
      <c r="F1048" s="13">
        <f t="shared" si="206"/>
        <v>43387</v>
      </c>
      <c r="G1048" s="14" t="str">
        <f t="shared" si="218"/>
        <v>Avg of 4 NM Projects</v>
      </c>
      <c r="H1048" s="15">
        <f t="shared" si="207"/>
        <v>13</v>
      </c>
      <c r="I1048" s="93">
        <v>83.71</v>
      </c>
      <c r="J1048">
        <f t="shared" si="208"/>
        <v>0.47028089887640445</v>
      </c>
      <c r="K1048" s="4">
        <v>27.52</v>
      </c>
      <c r="L1048" s="4">
        <v>22</v>
      </c>
      <c r="M1048" s="16">
        <f t="shared" si="209"/>
        <v>1.8416199999999998</v>
      </c>
      <c r="N1048">
        <f t="shared" si="210"/>
        <v>0</v>
      </c>
      <c r="O1048">
        <f t="shared" si="211"/>
        <v>0</v>
      </c>
      <c r="P1048" s="63">
        <f t="shared" si="212"/>
        <v>0</v>
      </c>
    </row>
    <row r="1049" spans="1:16" x14ac:dyDescent="0.3">
      <c r="A1049">
        <f t="shared" si="213"/>
        <v>2018</v>
      </c>
      <c r="B1049">
        <f t="shared" si="214"/>
        <v>10</v>
      </c>
      <c r="C1049">
        <f t="shared" si="215"/>
        <v>14</v>
      </c>
      <c r="D1049">
        <f t="shared" si="216"/>
        <v>7</v>
      </c>
      <c r="E1049" t="str">
        <f t="shared" si="217"/>
        <v>OFF</v>
      </c>
      <c r="F1049" s="13">
        <f t="shared" si="206"/>
        <v>43387</v>
      </c>
      <c r="G1049" s="14" t="str">
        <f t="shared" si="218"/>
        <v>Avg of 4 NM Projects</v>
      </c>
      <c r="H1049" s="15">
        <f t="shared" si="207"/>
        <v>14</v>
      </c>
      <c r="I1049" s="93">
        <v>80.125</v>
      </c>
      <c r="J1049">
        <f t="shared" si="208"/>
        <v>0.45014044943820225</v>
      </c>
      <c r="K1049" s="4">
        <v>25.75</v>
      </c>
      <c r="L1049" s="4">
        <v>20.85</v>
      </c>
      <c r="M1049" s="16">
        <f t="shared" si="209"/>
        <v>1.6706062500000001</v>
      </c>
      <c r="N1049">
        <f t="shared" si="210"/>
        <v>0</v>
      </c>
      <c r="O1049">
        <f t="shared" si="211"/>
        <v>0</v>
      </c>
      <c r="P1049" s="63">
        <f t="shared" si="212"/>
        <v>0</v>
      </c>
    </row>
    <row r="1050" spans="1:16" x14ac:dyDescent="0.3">
      <c r="A1050">
        <f t="shared" si="213"/>
        <v>2018</v>
      </c>
      <c r="B1050">
        <f t="shared" si="214"/>
        <v>10</v>
      </c>
      <c r="C1050">
        <f t="shared" si="215"/>
        <v>14</v>
      </c>
      <c r="D1050">
        <f t="shared" si="216"/>
        <v>7</v>
      </c>
      <c r="E1050" t="str">
        <f t="shared" si="217"/>
        <v>OFF</v>
      </c>
      <c r="F1050" s="13">
        <f t="shared" si="206"/>
        <v>43387</v>
      </c>
      <c r="G1050" s="14" t="str">
        <f t="shared" si="218"/>
        <v>Avg of 4 NM Projects</v>
      </c>
      <c r="H1050" s="15">
        <f t="shared" si="207"/>
        <v>15</v>
      </c>
      <c r="I1050" s="93">
        <v>66.825000000000003</v>
      </c>
      <c r="J1050">
        <f t="shared" si="208"/>
        <v>0.37542134831460677</v>
      </c>
      <c r="K1050" s="4">
        <v>25.91</v>
      </c>
      <c r="L1050" s="4">
        <v>22.05</v>
      </c>
      <c r="M1050" s="16">
        <f t="shared" si="209"/>
        <v>1.4734912500000001</v>
      </c>
      <c r="N1050">
        <f t="shared" si="210"/>
        <v>0</v>
      </c>
      <c r="O1050">
        <f t="shared" si="211"/>
        <v>0</v>
      </c>
      <c r="P1050" s="63">
        <f t="shared" si="212"/>
        <v>0</v>
      </c>
    </row>
    <row r="1051" spans="1:16" x14ac:dyDescent="0.3">
      <c r="A1051">
        <f t="shared" si="213"/>
        <v>2018</v>
      </c>
      <c r="B1051">
        <f t="shared" si="214"/>
        <v>10</v>
      </c>
      <c r="C1051">
        <f t="shared" si="215"/>
        <v>14</v>
      </c>
      <c r="D1051">
        <f t="shared" si="216"/>
        <v>7</v>
      </c>
      <c r="E1051" t="str">
        <f t="shared" si="217"/>
        <v>OFF</v>
      </c>
      <c r="F1051" s="13">
        <f t="shared" si="206"/>
        <v>43387</v>
      </c>
      <c r="G1051" s="14" t="str">
        <f t="shared" si="218"/>
        <v>Avg of 4 NM Projects</v>
      </c>
      <c r="H1051" s="15">
        <f t="shared" si="207"/>
        <v>16</v>
      </c>
      <c r="I1051" s="93">
        <v>47.484999999999999</v>
      </c>
      <c r="J1051">
        <f t="shared" si="208"/>
        <v>0.26676966292134829</v>
      </c>
      <c r="K1051" s="4">
        <v>26.65</v>
      </c>
      <c r="L1051" s="4">
        <v>22.46</v>
      </c>
      <c r="M1051" s="16">
        <f t="shared" si="209"/>
        <v>1.0665131000000001</v>
      </c>
      <c r="N1051">
        <f t="shared" si="210"/>
        <v>0</v>
      </c>
      <c r="O1051">
        <f t="shared" si="211"/>
        <v>0</v>
      </c>
      <c r="P1051" s="63">
        <f t="shared" si="212"/>
        <v>0</v>
      </c>
    </row>
    <row r="1052" spans="1:16" x14ac:dyDescent="0.3">
      <c r="A1052">
        <f t="shared" si="213"/>
        <v>2018</v>
      </c>
      <c r="B1052">
        <f t="shared" si="214"/>
        <v>10</v>
      </c>
      <c r="C1052">
        <f t="shared" si="215"/>
        <v>14</v>
      </c>
      <c r="D1052">
        <f t="shared" si="216"/>
        <v>7</v>
      </c>
      <c r="E1052" t="str">
        <f t="shared" si="217"/>
        <v>OFF</v>
      </c>
      <c r="F1052" s="13">
        <f t="shared" si="206"/>
        <v>43387</v>
      </c>
      <c r="G1052" s="14" t="str">
        <f t="shared" si="218"/>
        <v>Avg of 4 NM Projects</v>
      </c>
      <c r="H1052" s="15">
        <f t="shared" si="207"/>
        <v>17</v>
      </c>
      <c r="I1052" s="93">
        <v>27.27</v>
      </c>
      <c r="J1052">
        <f t="shared" si="208"/>
        <v>0.15320224719101122</v>
      </c>
      <c r="K1052" s="4">
        <v>30</v>
      </c>
      <c r="L1052" s="4">
        <v>33.67</v>
      </c>
      <c r="M1052" s="16">
        <f t="shared" si="209"/>
        <v>0.91818090000000008</v>
      </c>
      <c r="N1052">
        <f t="shared" si="210"/>
        <v>0</v>
      </c>
      <c r="O1052">
        <f t="shared" si="211"/>
        <v>0</v>
      </c>
      <c r="P1052" s="63">
        <f t="shared" si="212"/>
        <v>0</v>
      </c>
    </row>
    <row r="1053" spans="1:16" x14ac:dyDescent="0.3">
      <c r="A1053">
        <f t="shared" si="213"/>
        <v>2018</v>
      </c>
      <c r="B1053">
        <f t="shared" si="214"/>
        <v>10</v>
      </c>
      <c r="C1053">
        <f t="shared" si="215"/>
        <v>14</v>
      </c>
      <c r="D1053">
        <f t="shared" si="216"/>
        <v>7</v>
      </c>
      <c r="E1053" t="str">
        <f t="shared" si="217"/>
        <v>OFF</v>
      </c>
      <c r="F1053" s="13">
        <f t="shared" ref="F1053:F1116" si="219">+F1029+1</f>
        <v>43387</v>
      </c>
      <c r="G1053" s="14" t="str">
        <f t="shared" si="218"/>
        <v>Avg of 4 NM Projects</v>
      </c>
      <c r="H1053" s="15">
        <f t="shared" ref="H1053:H1116" si="220">H1029</f>
        <v>18</v>
      </c>
      <c r="I1053" s="93">
        <v>5.76</v>
      </c>
      <c r="J1053">
        <f t="shared" si="208"/>
        <v>3.2359550561797755E-2</v>
      </c>
      <c r="K1053" s="4">
        <v>34.83</v>
      </c>
      <c r="L1053" s="4">
        <v>49.73</v>
      </c>
      <c r="M1053" s="16">
        <f t="shared" si="209"/>
        <v>0.2864448</v>
      </c>
      <c r="N1053">
        <f t="shared" si="210"/>
        <v>0</v>
      </c>
      <c r="O1053">
        <f t="shared" si="211"/>
        <v>0</v>
      </c>
      <c r="P1053" s="63">
        <f t="shared" si="212"/>
        <v>0</v>
      </c>
    </row>
    <row r="1054" spans="1:16" x14ac:dyDescent="0.3">
      <c r="A1054">
        <f t="shared" si="213"/>
        <v>2018</v>
      </c>
      <c r="B1054">
        <f t="shared" si="214"/>
        <v>10</v>
      </c>
      <c r="C1054">
        <f t="shared" si="215"/>
        <v>14</v>
      </c>
      <c r="D1054">
        <f t="shared" si="216"/>
        <v>7</v>
      </c>
      <c r="E1054" t="str">
        <f t="shared" si="217"/>
        <v>OFF</v>
      </c>
      <c r="F1054" s="13">
        <f t="shared" si="219"/>
        <v>43387</v>
      </c>
      <c r="G1054" s="14" t="str">
        <f t="shared" si="218"/>
        <v>Avg of 4 NM Projects</v>
      </c>
      <c r="H1054" s="15">
        <f t="shared" si="220"/>
        <v>19</v>
      </c>
      <c r="I1054" s="93">
        <v>0</v>
      </c>
      <c r="J1054">
        <f t="shared" si="208"/>
        <v>0</v>
      </c>
      <c r="K1054" s="4">
        <v>48.07</v>
      </c>
      <c r="L1054" s="4">
        <v>64.48</v>
      </c>
      <c r="M1054" s="16">
        <f t="shared" si="209"/>
        <v>0</v>
      </c>
      <c r="N1054">
        <f t="shared" si="210"/>
        <v>1</v>
      </c>
      <c r="O1054">
        <f t="shared" si="211"/>
        <v>0</v>
      </c>
      <c r="P1054" s="63">
        <f t="shared" si="212"/>
        <v>0</v>
      </c>
    </row>
    <row r="1055" spans="1:16" x14ac:dyDescent="0.3">
      <c r="A1055">
        <f t="shared" si="213"/>
        <v>2018</v>
      </c>
      <c r="B1055">
        <f t="shared" si="214"/>
        <v>10</v>
      </c>
      <c r="C1055">
        <f t="shared" si="215"/>
        <v>14</v>
      </c>
      <c r="D1055">
        <f t="shared" si="216"/>
        <v>7</v>
      </c>
      <c r="E1055" t="str">
        <f t="shared" si="217"/>
        <v>OFF</v>
      </c>
      <c r="F1055" s="13">
        <f t="shared" si="219"/>
        <v>43387</v>
      </c>
      <c r="G1055" s="14" t="str">
        <f t="shared" si="218"/>
        <v>Avg of 4 NM Projects</v>
      </c>
      <c r="H1055" s="15">
        <f t="shared" si="220"/>
        <v>20</v>
      </c>
      <c r="I1055" s="93">
        <v>0</v>
      </c>
      <c r="J1055">
        <f t="shared" si="208"/>
        <v>0</v>
      </c>
      <c r="K1055" s="4">
        <v>44.95</v>
      </c>
      <c r="L1055" s="4">
        <v>59.05</v>
      </c>
      <c r="M1055" s="16">
        <f t="shared" si="209"/>
        <v>0</v>
      </c>
      <c r="N1055">
        <f t="shared" si="210"/>
        <v>1</v>
      </c>
      <c r="O1055">
        <f t="shared" si="211"/>
        <v>0</v>
      </c>
      <c r="P1055" s="63">
        <f t="shared" si="212"/>
        <v>0</v>
      </c>
    </row>
    <row r="1056" spans="1:16" x14ac:dyDescent="0.3">
      <c r="A1056">
        <f t="shared" si="213"/>
        <v>2018</v>
      </c>
      <c r="B1056">
        <f t="shared" si="214"/>
        <v>10</v>
      </c>
      <c r="C1056">
        <f t="shared" si="215"/>
        <v>14</v>
      </c>
      <c r="D1056">
        <f t="shared" si="216"/>
        <v>7</v>
      </c>
      <c r="E1056" t="str">
        <f t="shared" si="217"/>
        <v>OFF</v>
      </c>
      <c r="F1056" s="13">
        <f t="shared" si="219"/>
        <v>43387</v>
      </c>
      <c r="G1056" s="14" t="str">
        <f t="shared" si="218"/>
        <v>Avg of 4 NM Projects</v>
      </c>
      <c r="H1056" s="15">
        <f t="shared" si="220"/>
        <v>21</v>
      </c>
      <c r="I1056" s="93">
        <v>0</v>
      </c>
      <c r="J1056">
        <f t="shared" si="208"/>
        <v>0</v>
      </c>
      <c r="K1056" s="4">
        <v>37.57</v>
      </c>
      <c r="L1056" s="4">
        <v>42.16</v>
      </c>
      <c r="M1056" s="16">
        <f t="shared" si="209"/>
        <v>0</v>
      </c>
      <c r="N1056">
        <f t="shared" si="210"/>
        <v>1</v>
      </c>
      <c r="O1056">
        <f t="shared" si="211"/>
        <v>0</v>
      </c>
      <c r="P1056" s="63">
        <f t="shared" si="212"/>
        <v>0</v>
      </c>
    </row>
    <row r="1057" spans="1:18" x14ac:dyDescent="0.3">
      <c r="A1057">
        <f t="shared" si="213"/>
        <v>2018</v>
      </c>
      <c r="B1057">
        <f t="shared" si="214"/>
        <v>10</v>
      </c>
      <c r="C1057">
        <f t="shared" si="215"/>
        <v>14</v>
      </c>
      <c r="D1057">
        <f t="shared" si="216"/>
        <v>7</v>
      </c>
      <c r="E1057" t="str">
        <f t="shared" si="217"/>
        <v>OFF</v>
      </c>
      <c r="F1057" s="13">
        <f t="shared" si="219"/>
        <v>43387</v>
      </c>
      <c r="G1057" s="14" t="str">
        <f t="shared" si="218"/>
        <v>Avg of 4 NM Projects</v>
      </c>
      <c r="H1057" s="15">
        <f t="shared" si="220"/>
        <v>22</v>
      </c>
      <c r="I1057" s="93">
        <v>-0.13</v>
      </c>
      <c r="J1057">
        <f t="shared" si="208"/>
        <v>-7.3033707865168538E-4</v>
      </c>
      <c r="K1057" s="4">
        <v>31.45</v>
      </c>
      <c r="L1057" s="4">
        <v>46.38</v>
      </c>
      <c r="M1057" s="16">
        <f t="shared" si="209"/>
        <v>-6.0294000000000007E-3</v>
      </c>
      <c r="N1057">
        <f t="shared" si="210"/>
        <v>0</v>
      </c>
      <c r="O1057">
        <f t="shared" si="211"/>
        <v>0</v>
      </c>
      <c r="P1057" s="63">
        <f t="shared" si="212"/>
        <v>0</v>
      </c>
    </row>
    <row r="1058" spans="1:18" x14ac:dyDescent="0.3">
      <c r="A1058">
        <f t="shared" si="213"/>
        <v>2018</v>
      </c>
      <c r="B1058">
        <f t="shared" si="214"/>
        <v>10</v>
      </c>
      <c r="C1058">
        <f t="shared" si="215"/>
        <v>14</v>
      </c>
      <c r="D1058">
        <f t="shared" si="216"/>
        <v>7</v>
      </c>
      <c r="E1058" t="str">
        <f t="shared" si="217"/>
        <v>OFF</v>
      </c>
      <c r="F1058" s="13">
        <f t="shared" si="219"/>
        <v>43387</v>
      </c>
      <c r="G1058" s="14" t="str">
        <f t="shared" si="218"/>
        <v>Avg of 4 NM Projects</v>
      </c>
      <c r="H1058" s="15">
        <f t="shared" si="220"/>
        <v>23</v>
      </c>
      <c r="I1058" s="93">
        <v>-0.13</v>
      </c>
      <c r="J1058">
        <f t="shared" si="208"/>
        <v>-7.3033707865168538E-4</v>
      </c>
      <c r="K1058" s="4">
        <v>26.82</v>
      </c>
      <c r="L1058" s="4">
        <v>33.450000000000003</v>
      </c>
      <c r="M1058" s="16">
        <f t="shared" si="209"/>
        <v>-4.3485000000000008E-3</v>
      </c>
      <c r="N1058">
        <f t="shared" si="210"/>
        <v>0</v>
      </c>
      <c r="O1058">
        <f t="shared" si="211"/>
        <v>0</v>
      </c>
      <c r="P1058" s="63">
        <f t="shared" si="212"/>
        <v>0</v>
      </c>
    </row>
    <row r="1059" spans="1:18" x14ac:dyDescent="0.3">
      <c r="A1059">
        <f t="shared" si="213"/>
        <v>2018</v>
      </c>
      <c r="B1059">
        <f t="shared" si="214"/>
        <v>10</v>
      </c>
      <c r="C1059">
        <f t="shared" si="215"/>
        <v>14</v>
      </c>
      <c r="D1059">
        <f t="shared" si="216"/>
        <v>7</v>
      </c>
      <c r="E1059" t="str">
        <f t="shared" si="217"/>
        <v>OFF</v>
      </c>
      <c r="F1059" s="13">
        <f t="shared" si="219"/>
        <v>43387</v>
      </c>
      <c r="G1059" s="14" t="str">
        <f t="shared" si="218"/>
        <v>Avg of 4 NM Projects</v>
      </c>
      <c r="H1059" s="15">
        <f t="shared" si="220"/>
        <v>24</v>
      </c>
      <c r="I1059" s="93">
        <v>-0.26</v>
      </c>
      <c r="J1059">
        <f t="shared" si="208"/>
        <v>-1.4606741573033708E-3</v>
      </c>
      <c r="K1059" s="4">
        <v>23.88</v>
      </c>
      <c r="L1059" s="4">
        <v>30.15</v>
      </c>
      <c r="M1059" s="16">
        <f t="shared" si="209"/>
        <v>-7.8389999999999987E-3</v>
      </c>
      <c r="N1059">
        <f t="shared" si="210"/>
        <v>0</v>
      </c>
      <c r="O1059">
        <f t="shared" si="211"/>
        <v>0</v>
      </c>
      <c r="P1059" s="63">
        <f t="shared" si="212"/>
        <v>0</v>
      </c>
    </row>
    <row r="1060" spans="1:18" x14ac:dyDescent="0.3">
      <c r="A1060">
        <f t="shared" si="213"/>
        <v>2018</v>
      </c>
      <c r="B1060">
        <f t="shared" si="214"/>
        <v>10</v>
      </c>
      <c r="C1060">
        <f t="shared" si="215"/>
        <v>15</v>
      </c>
      <c r="D1060">
        <f t="shared" si="216"/>
        <v>1</v>
      </c>
      <c r="E1060" t="str">
        <f t="shared" si="217"/>
        <v>OFF</v>
      </c>
      <c r="F1060" s="13">
        <f t="shared" si="219"/>
        <v>43388</v>
      </c>
      <c r="G1060" s="14" t="str">
        <f t="shared" si="218"/>
        <v>Avg of 4 NM Projects</v>
      </c>
      <c r="H1060" s="15">
        <f t="shared" si="220"/>
        <v>1</v>
      </c>
      <c r="I1060" s="93">
        <v>-0.13</v>
      </c>
      <c r="J1060">
        <f t="shared" si="208"/>
        <v>-7.3033707865168538E-4</v>
      </c>
      <c r="K1060" s="4">
        <v>22.31</v>
      </c>
      <c r="L1060" s="4">
        <v>25.99</v>
      </c>
      <c r="M1060" s="16">
        <f t="shared" si="209"/>
        <v>-3.3786999999999997E-3</v>
      </c>
      <c r="N1060">
        <f t="shared" si="210"/>
        <v>0</v>
      </c>
      <c r="O1060">
        <f t="shared" si="211"/>
        <v>0</v>
      </c>
      <c r="P1060" s="63">
        <f t="shared" si="212"/>
        <v>0</v>
      </c>
      <c r="Q1060" s="34"/>
      <c r="R1060" s="34"/>
    </row>
    <row r="1061" spans="1:18" x14ac:dyDescent="0.3">
      <c r="A1061">
        <f t="shared" si="213"/>
        <v>2018</v>
      </c>
      <c r="B1061">
        <f t="shared" si="214"/>
        <v>10</v>
      </c>
      <c r="C1061">
        <f t="shared" si="215"/>
        <v>15</v>
      </c>
      <c r="D1061">
        <f t="shared" si="216"/>
        <v>1</v>
      </c>
      <c r="E1061" t="str">
        <f t="shared" si="217"/>
        <v>OFF</v>
      </c>
      <c r="F1061" s="13">
        <f t="shared" si="219"/>
        <v>43388</v>
      </c>
      <c r="G1061" s="14" t="str">
        <f t="shared" si="218"/>
        <v>Avg of 4 NM Projects</v>
      </c>
      <c r="H1061" s="15">
        <f t="shared" si="220"/>
        <v>2</v>
      </c>
      <c r="I1061" s="93">
        <v>-0.13</v>
      </c>
      <c r="J1061">
        <f t="shared" si="208"/>
        <v>-7.3033707865168538E-4</v>
      </c>
      <c r="K1061" s="4">
        <v>22.79</v>
      </c>
      <c r="L1061" s="4">
        <v>25.26</v>
      </c>
      <c r="M1061" s="16">
        <f t="shared" si="209"/>
        <v>-3.2838000000000003E-3</v>
      </c>
      <c r="N1061">
        <f t="shared" si="210"/>
        <v>0</v>
      </c>
      <c r="O1061">
        <f t="shared" si="211"/>
        <v>0</v>
      </c>
      <c r="P1061" s="63">
        <f t="shared" si="212"/>
        <v>0</v>
      </c>
    </row>
    <row r="1062" spans="1:18" x14ac:dyDescent="0.3">
      <c r="A1062">
        <f t="shared" si="213"/>
        <v>2018</v>
      </c>
      <c r="B1062">
        <f t="shared" si="214"/>
        <v>10</v>
      </c>
      <c r="C1062">
        <f t="shared" si="215"/>
        <v>15</v>
      </c>
      <c r="D1062">
        <f t="shared" si="216"/>
        <v>1</v>
      </c>
      <c r="E1062" t="str">
        <f t="shared" si="217"/>
        <v>OFF</v>
      </c>
      <c r="F1062" s="13">
        <f t="shared" si="219"/>
        <v>43388</v>
      </c>
      <c r="G1062" s="14" t="str">
        <f t="shared" si="218"/>
        <v>Avg of 4 NM Projects</v>
      </c>
      <c r="H1062" s="15">
        <f t="shared" si="220"/>
        <v>3</v>
      </c>
      <c r="I1062" s="93">
        <v>-0.13</v>
      </c>
      <c r="J1062">
        <f t="shared" si="208"/>
        <v>-7.3033707865168538E-4</v>
      </c>
      <c r="K1062" s="4">
        <v>21.69</v>
      </c>
      <c r="L1062" s="4">
        <v>25.85</v>
      </c>
      <c r="M1062" s="16">
        <f t="shared" si="209"/>
        <v>-3.3605000000000006E-3</v>
      </c>
      <c r="N1062">
        <f t="shared" si="210"/>
        <v>0</v>
      </c>
      <c r="O1062">
        <f t="shared" si="211"/>
        <v>0</v>
      </c>
      <c r="P1062" s="63">
        <f t="shared" si="212"/>
        <v>0</v>
      </c>
    </row>
    <row r="1063" spans="1:18" x14ac:dyDescent="0.3">
      <c r="A1063">
        <f t="shared" si="213"/>
        <v>2018</v>
      </c>
      <c r="B1063">
        <f t="shared" si="214"/>
        <v>10</v>
      </c>
      <c r="C1063">
        <f t="shared" si="215"/>
        <v>15</v>
      </c>
      <c r="D1063">
        <f t="shared" si="216"/>
        <v>1</v>
      </c>
      <c r="E1063" t="str">
        <f t="shared" si="217"/>
        <v>OFF</v>
      </c>
      <c r="F1063" s="13">
        <f t="shared" si="219"/>
        <v>43388</v>
      </c>
      <c r="G1063" s="14" t="str">
        <f t="shared" si="218"/>
        <v>Avg of 4 NM Projects</v>
      </c>
      <c r="H1063" s="15">
        <f t="shared" si="220"/>
        <v>4</v>
      </c>
      <c r="I1063" s="93">
        <v>-0.13</v>
      </c>
      <c r="J1063">
        <f t="shared" si="208"/>
        <v>-7.3033707865168538E-4</v>
      </c>
      <c r="K1063" s="4">
        <v>21.58</v>
      </c>
      <c r="L1063" s="4">
        <v>33.14</v>
      </c>
      <c r="M1063" s="16">
        <f t="shared" si="209"/>
        <v>-4.3081999999999999E-3</v>
      </c>
      <c r="N1063">
        <f t="shared" si="210"/>
        <v>0</v>
      </c>
      <c r="O1063">
        <f t="shared" si="211"/>
        <v>0</v>
      </c>
      <c r="P1063" s="63">
        <f t="shared" si="212"/>
        <v>0</v>
      </c>
    </row>
    <row r="1064" spans="1:18" x14ac:dyDescent="0.3">
      <c r="A1064">
        <f t="shared" si="213"/>
        <v>2018</v>
      </c>
      <c r="B1064">
        <f t="shared" si="214"/>
        <v>10</v>
      </c>
      <c r="C1064">
        <f t="shared" si="215"/>
        <v>15</v>
      </c>
      <c r="D1064">
        <f t="shared" si="216"/>
        <v>1</v>
      </c>
      <c r="E1064" t="str">
        <f t="shared" si="217"/>
        <v>OFF</v>
      </c>
      <c r="F1064" s="13">
        <f t="shared" si="219"/>
        <v>43388</v>
      </c>
      <c r="G1064" s="14" t="str">
        <f t="shared" si="218"/>
        <v>Avg of 4 NM Projects</v>
      </c>
      <c r="H1064" s="15">
        <f t="shared" si="220"/>
        <v>5</v>
      </c>
      <c r="I1064" s="93">
        <v>0</v>
      </c>
      <c r="J1064">
        <f t="shared" si="208"/>
        <v>0</v>
      </c>
      <c r="K1064" s="4">
        <v>22.57</v>
      </c>
      <c r="L1064" s="4">
        <v>75.56</v>
      </c>
      <c r="M1064" s="16">
        <f t="shared" si="209"/>
        <v>0</v>
      </c>
      <c r="N1064">
        <f t="shared" si="210"/>
        <v>1</v>
      </c>
      <c r="O1064">
        <f t="shared" si="211"/>
        <v>0</v>
      </c>
      <c r="P1064" s="63">
        <f t="shared" si="212"/>
        <v>0</v>
      </c>
    </row>
    <row r="1065" spans="1:18" x14ac:dyDescent="0.3">
      <c r="A1065">
        <f t="shared" si="213"/>
        <v>2018</v>
      </c>
      <c r="B1065">
        <f t="shared" si="214"/>
        <v>10</v>
      </c>
      <c r="C1065">
        <f t="shared" si="215"/>
        <v>15</v>
      </c>
      <c r="D1065">
        <f t="shared" si="216"/>
        <v>1</v>
      </c>
      <c r="E1065" t="str">
        <f t="shared" si="217"/>
        <v>OFF</v>
      </c>
      <c r="F1065" s="13">
        <f t="shared" si="219"/>
        <v>43388</v>
      </c>
      <c r="G1065" s="14" t="str">
        <f t="shared" si="218"/>
        <v>Avg of 4 NM Projects</v>
      </c>
      <c r="H1065" s="15">
        <f t="shared" si="220"/>
        <v>6</v>
      </c>
      <c r="I1065" s="93">
        <v>0</v>
      </c>
      <c r="J1065">
        <f t="shared" si="208"/>
        <v>0</v>
      </c>
      <c r="K1065" s="4">
        <v>25.57</v>
      </c>
      <c r="L1065" s="4">
        <v>31.54</v>
      </c>
      <c r="M1065" s="16">
        <f t="shared" si="209"/>
        <v>0</v>
      </c>
      <c r="N1065">
        <f t="shared" si="210"/>
        <v>1</v>
      </c>
      <c r="O1065">
        <f t="shared" si="211"/>
        <v>0</v>
      </c>
      <c r="P1065" s="63">
        <f t="shared" si="212"/>
        <v>0</v>
      </c>
    </row>
    <row r="1066" spans="1:18" x14ac:dyDescent="0.3">
      <c r="A1066">
        <f t="shared" si="213"/>
        <v>2018</v>
      </c>
      <c r="B1066">
        <f t="shared" si="214"/>
        <v>10</v>
      </c>
      <c r="C1066">
        <f t="shared" si="215"/>
        <v>15</v>
      </c>
      <c r="D1066">
        <f t="shared" si="216"/>
        <v>1</v>
      </c>
      <c r="E1066" t="str">
        <f t="shared" si="217"/>
        <v>OFF</v>
      </c>
      <c r="F1066" s="13">
        <f t="shared" si="219"/>
        <v>43388</v>
      </c>
      <c r="G1066" s="14" t="str">
        <f t="shared" si="218"/>
        <v>Avg of 4 NM Projects</v>
      </c>
      <c r="H1066" s="15">
        <f t="shared" si="220"/>
        <v>7</v>
      </c>
      <c r="I1066" s="93">
        <v>-0.13</v>
      </c>
      <c r="J1066">
        <f t="shared" si="208"/>
        <v>-7.3033707865168538E-4</v>
      </c>
      <c r="K1066" s="4">
        <v>39.369999999999997</v>
      </c>
      <c r="L1066" s="4">
        <v>80.2</v>
      </c>
      <c r="M1066" s="16">
        <f t="shared" si="209"/>
        <v>-1.0426E-2</v>
      </c>
      <c r="N1066">
        <f t="shared" si="210"/>
        <v>0</v>
      </c>
      <c r="O1066">
        <f t="shared" si="211"/>
        <v>0</v>
      </c>
      <c r="P1066" s="63">
        <f t="shared" si="212"/>
        <v>0</v>
      </c>
    </row>
    <row r="1067" spans="1:18" x14ac:dyDescent="0.3">
      <c r="A1067">
        <f t="shared" si="213"/>
        <v>2018</v>
      </c>
      <c r="B1067">
        <f t="shared" si="214"/>
        <v>10</v>
      </c>
      <c r="C1067">
        <f t="shared" si="215"/>
        <v>15</v>
      </c>
      <c r="D1067">
        <f t="shared" si="216"/>
        <v>1</v>
      </c>
      <c r="E1067" t="str">
        <f t="shared" si="217"/>
        <v>OFF</v>
      </c>
      <c r="F1067" s="13">
        <f t="shared" si="219"/>
        <v>43388</v>
      </c>
      <c r="G1067" s="14" t="str">
        <f t="shared" si="218"/>
        <v>Avg of 4 NM Projects</v>
      </c>
      <c r="H1067" s="15">
        <f t="shared" si="220"/>
        <v>8</v>
      </c>
      <c r="I1067" s="93">
        <v>2.5549999999999997</v>
      </c>
      <c r="J1067">
        <f t="shared" si="208"/>
        <v>1.4353932584269662E-2</v>
      </c>
      <c r="K1067" s="4">
        <v>41.53</v>
      </c>
      <c r="L1067" s="4">
        <v>61.94</v>
      </c>
      <c r="M1067" s="16">
        <f t="shared" si="209"/>
        <v>0.15825669999999997</v>
      </c>
      <c r="N1067">
        <f t="shared" si="210"/>
        <v>0</v>
      </c>
      <c r="O1067">
        <f t="shared" si="211"/>
        <v>0</v>
      </c>
      <c r="P1067" s="63">
        <f t="shared" si="212"/>
        <v>0</v>
      </c>
    </row>
    <row r="1068" spans="1:18" x14ac:dyDescent="0.3">
      <c r="A1068">
        <f t="shared" si="213"/>
        <v>2018</v>
      </c>
      <c r="B1068">
        <f t="shared" si="214"/>
        <v>10</v>
      </c>
      <c r="C1068">
        <f t="shared" si="215"/>
        <v>15</v>
      </c>
      <c r="D1068">
        <f t="shared" si="216"/>
        <v>1</v>
      </c>
      <c r="E1068" t="str">
        <f t="shared" si="217"/>
        <v>OFF</v>
      </c>
      <c r="F1068" s="13">
        <f t="shared" si="219"/>
        <v>43388</v>
      </c>
      <c r="G1068" s="14" t="str">
        <f t="shared" si="218"/>
        <v>Avg of 4 NM Projects</v>
      </c>
      <c r="H1068" s="15">
        <f t="shared" si="220"/>
        <v>9</v>
      </c>
      <c r="I1068" s="93">
        <v>13.319999999999999</v>
      </c>
      <c r="J1068">
        <f t="shared" si="208"/>
        <v>7.4831460674157302E-2</v>
      </c>
      <c r="K1068" s="4">
        <v>40.75</v>
      </c>
      <c r="L1068" s="4">
        <v>50</v>
      </c>
      <c r="M1068" s="16">
        <f t="shared" si="209"/>
        <v>0.66599999999999993</v>
      </c>
      <c r="N1068">
        <f t="shared" si="210"/>
        <v>0</v>
      </c>
      <c r="O1068">
        <f t="shared" si="211"/>
        <v>0</v>
      </c>
      <c r="P1068" s="63">
        <f t="shared" si="212"/>
        <v>0</v>
      </c>
    </row>
    <row r="1069" spans="1:18" x14ac:dyDescent="0.3">
      <c r="A1069">
        <f t="shared" si="213"/>
        <v>2018</v>
      </c>
      <c r="B1069">
        <f t="shared" si="214"/>
        <v>10</v>
      </c>
      <c r="C1069">
        <f t="shared" si="215"/>
        <v>15</v>
      </c>
      <c r="D1069">
        <f t="shared" si="216"/>
        <v>1</v>
      </c>
      <c r="E1069" t="str">
        <f t="shared" si="217"/>
        <v>OFF</v>
      </c>
      <c r="F1069" s="13">
        <f t="shared" si="219"/>
        <v>43388</v>
      </c>
      <c r="G1069" s="14" t="str">
        <f t="shared" si="218"/>
        <v>Avg of 4 NM Projects</v>
      </c>
      <c r="H1069" s="15">
        <f t="shared" si="220"/>
        <v>10</v>
      </c>
      <c r="I1069" s="93">
        <v>18.684999999999999</v>
      </c>
      <c r="J1069">
        <f t="shared" si="208"/>
        <v>0.10497191011235954</v>
      </c>
      <c r="K1069" s="4">
        <v>44.57</v>
      </c>
      <c r="L1069" s="4">
        <v>57.68</v>
      </c>
      <c r="M1069" s="16">
        <f t="shared" si="209"/>
        <v>1.0777508</v>
      </c>
      <c r="N1069">
        <f t="shared" si="210"/>
        <v>0</v>
      </c>
      <c r="O1069">
        <f t="shared" si="211"/>
        <v>0</v>
      </c>
      <c r="P1069" s="63">
        <f t="shared" si="212"/>
        <v>0</v>
      </c>
    </row>
    <row r="1070" spans="1:18" x14ac:dyDescent="0.3">
      <c r="A1070">
        <f t="shared" si="213"/>
        <v>2018</v>
      </c>
      <c r="B1070">
        <f t="shared" si="214"/>
        <v>10</v>
      </c>
      <c r="C1070">
        <f t="shared" si="215"/>
        <v>15</v>
      </c>
      <c r="D1070">
        <f t="shared" si="216"/>
        <v>1</v>
      </c>
      <c r="E1070" t="str">
        <f t="shared" si="217"/>
        <v>OFF</v>
      </c>
      <c r="F1070" s="13">
        <f t="shared" si="219"/>
        <v>43388</v>
      </c>
      <c r="G1070" s="14" t="str">
        <f t="shared" si="218"/>
        <v>Avg of 4 NM Projects</v>
      </c>
      <c r="H1070" s="15">
        <f t="shared" si="220"/>
        <v>11</v>
      </c>
      <c r="I1070" s="93">
        <v>27.774999999999999</v>
      </c>
      <c r="J1070">
        <f t="shared" si="208"/>
        <v>0.15603932584269661</v>
      </c>
      <c r="K1070" s="4">
        <v>45.34</v>
      </c>
      <c r="L1070" s="4">
        <v>58.1</v>
      </c>
      <c r="M1070" s="16">
        <f t="shared" si="209"/>
        <v>1.6137275</v>
      </c>
      <c r="N1070">
        <f t="shared" si="210"/>
        <v>0</v>
      </c>
      <c r="O1070">
        <f t="shared" si="211"/>
        <v>0</v>
      </c>
      <c r="P1070" s="63">
        <f t="shared" si="212"/>
        <v>0</v>
      </c>
    </row>
    <row r="1071" spans="1:18" x14ac:dyDescent="0.3">
      <c r="A1071">
        <f t="shared" si="213"/>
        <v>2018</v>
      </c>
      <c r="B1071">
        <f t="shared" si="214"/>
        <v>10</v>
      </c>
      <c r="C1071">
        <f t="shared" si="215"/>
        <v>15</v>
      </c>
      <c r="D1071">
        <f t="shared" si="216"/>
        <v>1</v>
      </c>
      <c r="E1071" t="str">
        <f t="shared" si="217"/>
        <v>OFF</v>
      </c>
      <c r="F1071" s="13">
        <f t="shared" si="219"/>
        <v>43388</v>
      </c>
      <c r="G1071" s="14" t="str">
        <f t="shared" si="218"/>
        <v>Avg of 4 NM Projects</v>
      </c>
      <c r="H1071" s="15">
        <f t="shared" si="220"/>
        <v>12</v>
      </c>
      <c r="I1071" s="93">
        <v>38.909999999999997</v>
      </c>
      <c r="J1071">
        <f t="shared" si="208"/>
        <v>0.2185955056179775</v>
      </c>
      <c r="K1071" s="4">
        <v>47.19</v>
      </c>
      <c r="L1071" s="4">
        <v>85.8</v>
      </c>
      <c r="M1071" s="16">
        <f t="shared" si="209"/>
        <v>3.3384779999999994</v>
      </c>
      <c r="N1071">
        <f t="shared" si="210"/>
        <v>0</v>
      </c>
      <c r="O1071">
        <f t="shared" si="211"/>
        <v>0</v>
      </c>
      <c r="P1071" s="63">
        <f t="shared" si="212"/>
        <v>0</v>
      </c>
    </row>
    <row r="1072" spans="1:18" x14ac:dyDescent="0.3">
      <c r="A1072">
        <f t="shared" si="213"/>
        <v>2018</v>
      </c>
      <c r="B1072">
        <f t="shared" si="214"/>
        <v>10</v>
      </c>
      <c r="C1072">
        <f t="shared" si="215"/>
        <v>15</v>
      </c>
      <c r="D1072">
        <f t="shared" si="216"/>
        <v>1</v>
      </c>
      <c r="E1072" t="str">
        <f t="shared" si="217"/>
        <v>OFF</v>
      </c>
      <c r="F1072" s="13">
        <f t="shared" si="219"/>
        <v>43388</v>
      </c>
      <c r="G1072" s="14" t="str">
        <f t="shared" si="218"/>
        <v>Avg of 4 NM Projects</v>
      </c>
      <c r="H1072" s="15">
        <f t="shared" si="220"/>
        <v>13</v>
      </c>
      <c r="I1072" s="93">
        <v>50.69</v>
      </c>
      <c r="J1072">
        <f t="shared" si="208"/>
        <v>0.28477528089887638</v>
      </c>
      <c r="K1072" s="4">
        <v>43.98</v>
      </c>
      <c r="L1072" s="4">
        <v>70.78</v>
      </c>
      <c r="M1072" s="16">
        <f t="shared" si="209"/>
        <v>3.5878381999999998</v>
      </c>
      <c r="N1072">
        <f t="shared" si="210"/>
        <v>0</v>
      </c>
      <c r="O1072">
        <f t="shared" si="211"/>
        <v>0</v>
      </c>
      <c r="P1072" s="63">
        <f t="shared" si="212"/>
        <v>0</v>
      </c>
    </row>
    <row r="1073" spans="1:18" x14ac:dyDescent="0.3">
      <c r="A1073">
        <f t="shared" si="213"/>
        <v>2018</v>
      </c>
      <c r="B1073">
        <f t="shared" si="214"/>
        <v>10</v>
      </c>
      <c r="C1073">
        <f t="shared" si="215"/>
        <v>15</v>
      </c>
      <c r="D1073">
        <f t="shared" si="216"/>
        <v>1</v>
      </c>
      <c r="E1073" t="str">
        <f t="shared" si="217"/>
        <v>OFF</v>
      </c>
      <c r="F1073" s="13">
        <f t="shared" si="219"/>
        <v>43388</v>
      </c>
      <c r="G1073" s="14" t="str">
        <f t="shared" si="218"/>
        <v>Avg of 4 NM Projects</v>
      </c>
      <c r="H1073" s="15">
        <f t="shared" si="220"/>
        <v>14</v>
      </c>
      <c r="I1073" s="93">
        <v>51.2</v>
      </c>
      <c r="J1073">
        <f t="shared" si="208"/>
        <v>0.28764044943820227</v>
      </c>
      <c r="K1073" s="4">
        <v>39.880000000000003</v>
      </c>
      <c r="L1073" s="4">
        <v>74.08</v>
      </c>
      <c r="M1073" s="16">
        <f t="shared" si="209"/>
        <v>3.7928960000000003</v>
      </c>
      <c r="N1073">
        <f t="shared" si="210"/>
        <v>0</v>
      </c>
      <c r="O1073">
        <f t="shared" si="211"/>
        <v>0</v>
      </c>
      <c r="P1073" s="63">
        <f t="shared" si="212"/>
        <v>0</v>
      </c>
    </row>
    <row r="1074" spans="1:18" x14ac:dyDescent="0.3">
      <c r="A1074">
        <f t="shared" si="213"/>
        <v>2018</v>
      </c>
      <c r="B1074">
        <f t="shared" si="214"/>
        <v>10</v>
      </c>
      <c r="C1074">
        <f t="shared" si="215"/>
        <v>15</v>
      </c>
      <c r="D1074">
        <f t="shared" si="216"/>
        <v>1</v>
      </c>
      <c r="E1074" t="str">
        <f t="shared" si="217"/>
        <v>OFF</v>
      </c>
      <c r="F1074" s="13">
        <f t="shared" si="219"/>
        <v>43388</v>
      </c>
      <c r="G1074" s="14" t="str">
        <f t="shared" si="218"/>
        <v>Avg of 4 NM Projects</v>
      </c>
      <c r="H1074" s="15">
        <f t="shared" si="220"/>
        <v>15</v>
      </c>
      <c r="I1074" s="93">
        <v>45.955000000000005</v>
      </c>
      <c r="J1074">
        <f t="shared" si="208"/>
        <v>0.25817415730337084</v>
      </c>
      <c r="K1074" s="4">
        <v>39.67</v>
      </c>
      <c r="L1074" s="4">
        <v>85.28</v>
      </c>
      <c r="M1074" s="16">
        <f t="shared" si="209"/>
        <v>3.9190424000000008</v>
      </c>
      <c r="N1074">
        <f t="shared" si="210"/>
        <v>0</v>
      </c>
      <c r="O1074">
        <f t="shared" si="211"/>
        <v>0</v>
      </c>
      <c r="P1074" s="63">
        <f t="shared" si="212"/>
        <v>0</v>
      </c>
    </row>
    <row r="1075" spans="1:18" x14ac:dyDescent="0.3">
      <c r="A1075">
        <f t="shared" si="213"/>
        <v>2018</v>
      </c>
      <c r="B1075">
        <f t="shared" si="214"/>
        <v>10</v>
      </c>
      <c r="C1075">
        <f t="shared" si="215"/>
        <v>15</v>
      </c>
      <c r="D1075">
        <f t="shared" si="216"/>
        <v>1</v>
      </c>
      <c r="E1075" t="str">
        <f t="shared" si="217"/>
        <v>OFF</v>
      </c>
      <c r="F1075" s="13">
        <f t="shared" si="219"/>
        <v>43388</v>
      </c>
      <c r="G1075" s="14" t="str">
        <f t="shared" si="218"/>
        <v>Avg of 4 NM Projects</v>
      </c>
      <c r="H1075" s="15">
        <f t="shared" si="220"/>
        <v>16</v>
      </c>
      <c r="I1075" s="93">
        <v>22.02</v>
      </c>
      <c r="J1075">
        <f t="shared" si="208"/>
        <v>0.12370786516853932</v>
      </c>
      <c r="K1075" s="4">
        <v>39.590000000000003</v>
      </c>
      <c r="L1075" s="4">
        <v>85.02</v>
      </c>
      <c r="M1075" s="16">
        <f t="shared" si="209"/>
        <v>1.8721403999999997</v>
      </c>
      <c r="N1075">
        <f t="shared" si="210"/>
        <v>0</v>
      </c>
      <c r="O1075">
        <f t="shared" si="211"/>
        <v>0</v>
      </c>
      <c r="P1075" s="63">
        <f t="shared" si="212"/>
        <v>0</v>
      </c>
    </row>
    <row r="1076" spans="1:18" x14ac:dyDescent="0.3">
      <c r="A1076">
        <f t="shared" si="213"/>
        <v>2018</v>
      </c>
      <c r="B1076">
        <f t="shared" si="214"/>
        <v>10</v>
      </c>
      <c r="C1076">
        <f t="shared" si="215"/>
        <v>15</v>
      </c>
      <c r="D1076">
        <f t="shared" si="216"/>
        <v>1</v>
      </c>
      <c r="E1076" t="str">
        <f t="shared" si="217"/>
        <v>OFF</v>
      </c>
      <c r="F1076" s="13">
        <f t="shared" si="219"/>
        <v>43388</v>
      </c>
      <c r="G1076" s="14" t="str">
        <f t="shared" si="218"/>
        <v>Avg of 4 NM Projects</v>
      </c>
      <c r="H1076" s="15">
        <f t="shared" si="220"/>
        <v>17</v>
      </c>
      <c r="I1076" s="93">
        <v>9.9849999999999994</v>
      </c>
      <c r="J1076">
        <f t="shared" si="208"/>
        <v>5.6095505617977527E-2</v>
      </c>
      <c r="K1076" s="4">
        <v>40.07</v>
      </c>
      <c r="L1076" s="4">
        <v>83.15</v>
      </c>
      <c r="M1076" s="16">
        <f t="shared" si="209"/>
        <v>0.83025274999999998</v>
      </c>
      <c r="N1076">
        <f t="shared" si="210"/>
        <v>0</v>
      </c>
      <c r="O1076">
        <f t="shared" si="211"/>
        <v>0</v>
      </c>
      <c r="P1076" s="63">
        <f t="shared" si="212"/>
        <v>0</v>
      </c>
    </row>
    <row r="1077" spans="1:18" x14ac:dyDescent="0.3">
      <c r="A1077">
        <f t="shared" si="213"/>
        <v>2018</v>
      </c>
      <c r="B1077">
        <f t="shared" si="214"/>
        <v>10</v>
      </c>
      <c r="C1077">
        <f t="shared" si="215"/>
        <v>15</v>
      </c>
      <c r="D1077">
        <f t="shared" si="216"/>
        <v>1</v>
      </c>
      <c r="E1077" t="str">
        <f t="shared" si="217"/>
        <v>OFF</v>
      </c>
      <c r="F1077" s="13">
        <f t="shared" si="219"/>
        <v>43388</v>
      </c>
      <c r="G1077" s="14" t="str">
        <f t="shared" si="218"/>
        <v>Avg of 4 NM Projects</v>
      </c>
      <c r="H1077" s="15">
        <f t="shared" si="220"/>
        <v>18</v>
      </c>
      <c r="I1077" s="93">
        <v>2.4350000000000001</v>
      </c>
      <c r="J1077">
        <f t="shared" si="208"/>
        <v>1.3679775280898877E-2</v>
      </c>
      <c r="K1077" s="4">
        <v>44.52</v>
      </c>
      <c r="L1077" s="4">
        <v>86.38</v>
      </c>
      <c r="M1077" s="16">
        <f t="shared" si="209"/>
        <v>0.2103353</v>
      </c>
      <c r="N1077">
        <f t="shared" si="210"/>
        <v>0</v>
      </c>
      <c r="O1077">
        <f t="shared" si="211"/>
        <v>0</v>
      </c>
      <c r="P1077" s="63">
        <f t="shared" si="212"/>
        <v>0</v>
      </c>
    </row>
    <row r="1078" spans="1:18" x14ac:dyDescent="0.3">
      <c r="A1078">
        <f t="shared" si="213"/>
        <v>2018</v>
      </c>
      <c r="B1078">
        <f t="shared" si="214"/>
        <v>10</v>
      </c>
      <c r="C1078">
        <f t="shared" si="215"/>
        <v>15</v>
      </c>
      <c r="D1078">
        <f t="shared" si="216"/>
        <v>1</v>
      </c>
      <c r="E1078" t="str">
        <f t="shared" si="217"/>
        <v>OFF</v>
      </c>
      <c r="F1078" s="13">
        <f t="shared" si="219"/>
        <v>43388</v>
      </c>
      <c r="G1078" s="14" t="str">
        <f t="shared" si="218"/>
        <v>Avg of 4 NM Projects</v>
      </c>
      <c r="H1078" s="15">
        <f t="shared" si="220"/>
        <v>19</v>
      </c>
      <c r="I1078" s="93">
        <v>0</v>
      </c>
      <c r="J1078">
        <f t="shared" si="208"/>
        <v>0</v>
      </c>
      <c r="K1078" s="4">
        <v>52.69</v>
      </c>
      <c r="L1078" s="4">
        <v>154.27000000000001</v>
      </c>
      <c r="M1078" s="16">
        <f t="shared" si="209"/>
        <v>0</v>
      </c>
      <c r="N1078">
        <f t="shared" si="210"/>
        <v>1</v>
      </c>
      <c r="O1078">
        <f t="shared" si="211"/>
        <v>0</v>
      </c>
      <c r="P1078" s="63">
        <f t="shared" si="212"/>
        <v>0</v>
      </c>
    </row>
    <row r="1079" spans="1:18" x14ac:dyDescent="0.3">
      <c r="A1079">
        <f t="shared" si="213"/>
        <v>2018</v>
      </c>
      <c r="B1079">
        <f t="shared" si="214"/>
        <v>10</v>
      </c>
      <c r="C1079">
        <f t="shared" si="215"/>
        <v>15</v>
      </c>
      <c r="D1079">
        <f t="shared" si="216"/>
        <v>1</v>
      </c>
      <c r="E1079" t="str">
        <f t="shared" si="217"/>
        <v>OFF</v>
      </c>
      <c r="F1079" s="13">
        <f t="shared" si="219"/>
        <v>43388</v>
      </c>
      <c r="G1079" s="14" t="str">
        <f t="shared" si="218"/>
        <v>Avg of 4 NM Projects</v>
      </c>
      <c r="H1079" s="15">
        <f t="shared" si="220"/>
        <v>20</v>
      </c>
      <c r="I1079" s="93">
        <v>-0.13</v>
      </c>
      <c r="J1079">
        <f t="shared" si="208"/>
        <v>-7.3033707865168538E-4</v>
      </c>
      <c r="K1079" s="4">
        <v>48.3</v>
      </c>
      <c r="L1079" s="4">
        <v>121.03</v>
      </c>
      <c r="M1079" s="16">
        <f t="shared" si="209"/>
        <v>-1.5733899999999999E-2</v>
      </c>
      <c r="N1079">
        <f t="shared" si="210"/>
        <v>0</v>
      </c>
      <c r="O1079">
        <f t="shared" si="211"/>
        <v>0</v>
      </c>
      <c r="P1079" s="63">
        <f t="shared" si="212"/>
        <v>0</v>
      </c>
    </row>
    <row r="1080" spans="1:18" x14ac:dyDescent="0.3">
      <c r="A1080">
        <f t="shared" si="213"/>
        <v>2018</v>
      </c>
      <c r="B1080">
        <f t="shared" si="214"/>
        <v>10</v>
      </c>
      <c r="C1080">
        <f t="shared" si="215"/>
        <v>15</v>
      </c>
      <c r="D1080">
        <f t="shared" si="216"/>
        <v>1</v>
      </c>
      <c r="E1080" t="str">
        <f t="shared" si="217"/>
        <v>OFF</v>
      </c>
      <c r="F1080" s="13">
        <f t="shared" si="219"/>
        <v>43388</v>
      </c>
      <c r="G1080" s="14" t="str">
        <f t="shared" si="218"/>
        <v>Avg of 4 NM Projects</v>
      </c>
      <c r="H1080" s="15">
        <f t="shared" si="220"/>
        <v>21</v>
      </c>
      <c r="I1080" s="93">
        <v>-0.13</v>
      </c>
      <c r="J1080">
        <f t="shared" si="208"/>
        <v>-7.3033707865168538E-4</v>
      </c>
      <c r="K1080" s="4">
        <v>40.99</v>
      </c>
      <c r="L1080" s="4">
        <v>74.150000000000006</v>
      </c>
      <c r="M1080" s="16">
        <f t="shared" si="209"/>
        <v>-9.6395000000000022E-3</v>
      </c>
      <c r="N1080">
        <f t="shared" si="210"/>
        <v>0</v>
      </c>
      <c r="O1080">
        <f t="shared" si="211"/>
        <v>0</v>
      </c>
      <c r="P1080" s="63">
        <f t="shared" si="212"/>
        <v>0</v>
      </c>
    </row>
    <row r="1081" spans="1:18" x14ac:dyDescent="0.3">
      <c r="A1081">
        <f t="shared" si="213"/>
        <v>2018</v>
      </c>
      <c r="B1081">
        <f t="shared" si="214"/>
        <v>10</v>
      </c>
      <c r="C1081">
        <f t="shared" si="215"/>
        <v>15</v>
      </c>
      <c r="D1081">
        <f t="shared" si="216"/>
        <v>1</v>
      </c>
      <c r="E1081" t="str">
        <f t="shared" si="217"/>
        <v>OFF</v>
      </c>
      <c r="F1081" s="13">
        <f t="shared" si="219"/>
        <v>43388</v>
      </c>
      <c r="G1081" s="14" t="str">
        <f t="shared" si="218"/>
        <v>Avg of 4 NM Projects</v>
      </c>
      <c r="H1081" s="15">
        <f t="shared" si="220"/>
        <v>22</v>
      </c>
      <c r="I1081" s="93">
        <v>-0.26</v>
      </c>
      <c r="J1081">
        <f t="shared" si="208"/>
        <v>-1.4606741573033708E-3</v>
      </c>
      <c r="K1081" s="4">
        <v>36.11</v>
      </c>
      <c r="L1081" s="4">
        <v>46.06</v>
      </c>
      <c r="M1081" s="16">
        <f t="shared" si="209"/>
        <v>-1.1975600000000001E-2</v>
      </c>
      <c r="N1081">
        <f t="shared" si="210"/>
        <v>0</v>
      </c>
      <c r="O1081">
        <f t="shared" si="211"/>
        <v>0</v>
      </c>
      <c r="P1081" s="63">
        <f t="shared" si="212"/>
        <v>0</v>
      </c>
    </row>
    <row r="1082" spans="1:18" x14ac:dyDescent="0.3">
      <c r="A1082">
        <f t="shared" si="213"/>
        <v>2018</v>
      </c>
      <c r="B1082">
        <f t="shared" si="214"/>
        <v>10</v>
      </c>
      <c r="C1082">
        <f t="shared" si="215"/>
        <v>15</v>
      </c>
      <c r="D1082">
        <f t="shared" si="216"/>
        <v>1</v>
      </c>
      <c r="E1082" t="str">
        <f t="shared" si="217"/>
        <v>OFF</v>
      </c>
      <c r="F1082" s="13">
        <f t="shared" si="219"/>
        <v>43388</v>
      </c>
      <c r="G1082" s="14" t="str">
        <f t="shared" si="218"/>
        <v>Avg of 4 NM Projects</v>
      </c>
      <c r="H1082" s="15">
        <f t="shared" si="220"/>
        <v>23</v>
      </c>
      <c r="I1082" s="93">
        <v>0</v>
      </c>
      <c r="J1082">
        <f t="shared" si="208"/>
        <v>0</v>
      </c>
      <c r="K1082" s="4">
        <v>29.81</v>
      </c>
      <c r="L1082" s="4">
        <v>35.090000000000003</v>
      </c>
      <c r="M1082" s="16">
        <f t="shared" si="209"/>
        <v>0</v>
      </c>
      <c r="N1082">
        <f t="shared" si="210"/>
        <v>1</v>
      </c>
      <c r="O1082">
        <f t="shared" si="211"/>
        <v>0</v>
      </c>
      <c r="P1082" s="63">
        <f t="shared" si="212"/>
        <v>0</v>
      </c>
    </row>
    <row r="1083" spans="1:18" x14ac:dyDescent="0.3">
      <c r="A1083">
        <f t="shared" si="213"/>
        <v>2018</v>
      </c>
      <c r="B1083">
        <f t="shared" si="214"/>
        <v>10</v>
      </c>
      <c r="C1083">
        <f t="shared" si="215"/>
        <v>15</v>
      </c>
      <c r="D1083">
        <f t="shared" si="216"/>
        <v>1</v>
      </c>
      <c r="E1083" t="str">
        <f t="shared" si="217"/>
        <v>OFF</v>
      </c>
      <c r="F1083" s="13">
        <f t="shared" si="219"/>
        <v>43388</v>
      </c>
      <c r="G1083" s="14" t="str">
        <f t="shared" si="218"/>
        <v>Avg of 4 NM Projects</v>
      </c>
      <c r="H1083" s="15">
        <f t="shared" si="220"/>
        <v>24</v>
      </c>
      <c r="I1083" s="93">
        <v>0</v>
      </c>
      <c r="J1083">
        <f t="shared" si="208"/>
        <v>0</v>
      </c>
      <c r="K1083" s="4">
        <v>26</v>
      </c>
      <c r="L1083" s="4">
        <v>26.61</v>
      </c>
      <c r="M1083" s="16">
        <f t="shared" si="209"/>
        <v>0</v>
      </c>
      <c r="N1083">
        <f t="shared" si="210"/>
        <v>1</v>
      </c>
      <c r="O1083">
        <f t="shared" si="211"/>
        <v>0</v>
      </c>
      <c r="P1083" s="63">
        <f t="shared" si="212"/>
        <v>0</v>
      </c>
    </row>
    <row r="1084" spans="1:18" x14ac:dyDescent="0.3">
      <c r="A1084">
        <f t="shared" si="213"/>
        <v>2018</v>
      </c>
      <c r="B1084">
        <f t="shared" si="214"/>
        <v>10</v>
      </c>
      <c r="C1084">
        <f t="shared" si="215"/>
        <v>16</v>
      </c>
      <c r="D1084">
        <f t="shared" si="216"/>
        <v>2</v>
      </c>
      <c r="E1084" t="str">
        <f t="shared" si="217"/>
        <v>OFF</v>
      </c>
      <c r="F1084" s="13">
        <f t="shared" si="219"/>
        <v>43389</v>
      </c>
      <c r="G1084" s="14" t="str">
        <f t="shared" si="218"/>
        <v>Avg of 4 NM Projects</v>
      </c>
      <c r="H1084" s="15">
        <f t="shared" si="220"/>
        <v>1</v>
      </c>
      <c r="I1084" s="93">
        <v>0</v>
      </c>
      <c r="J1084">
        <f t="shared" si="208"/>
        <v>0</v>
      </c>
      <c r="K1084" s="4">
        <v>28.37</v>
      </c>
      <c r="L1084" s="4">
        <v>64.650000000000006</v>
      </c>
      <c r="M1084" s="16">
        <f t="shared" si="209"/>
        <v>0</v>
      </c>
      <c r="N1084">
        <f t="shared" si="210"/>
        <v>1</v>
      </c>
      <c r="O1084">
        <f t="shared" si="211"/>
        <v>0</v>
      </c>
      <c r="P1084" s="63">
        <f t="shared" si="212"/>
        <v>0</v>
      </c>
      <c r="Q1084" s="34"/>
      <c r="R1084" s="34"/>
    </row>
    <row r="1085" spans="1:18" x14ac:dyDescent="0.3">
      <c r="A1085">
        <f t="shared" si="213"/>
        <v>2018</v>
      </c>
      <c r="B1085">
        <f t="shared" si="214"/>
        <v>10</v>
      </c>
      <c r="C1085">
        <f t="shared" si="215"/>
        <v>16</v>
      </c>
      <c r="D1085">
        <f t="shared" si="216"/>
        <v>2</v>
      </c>
      <c r="E1085" t="str">
        <f t="shared" si="217"/>
        <v>OFF</v>
      </c>
      <c r="F1085" s="13">
        <f t="shared" si="219"/>
        <v>43389</v>
      </c>
      <c r="G1085" s="14" t="str">
        <f t="shared" si="218"/>
        <v>Avg of 4 NM Projects</v>
      </c>
      <c r="H1085" s="15">
        <f t="shared" si="220"/>
        <v>2</v>
      </c>
      <c r="I1085" s="93">
        <v>0</v>
      </c>
      <c r="J1085">
        <f t="shared" si="208"/>
        <v>0</v>
      </c>
      <c r="K1085" s="4">
        <v>26.09</v>
      </c>
      <c r="L1085" s="4">
        <v>60.11</v>
      </c>
      <c r="M1085" s="16">
        <f t="shared" si="209"/>
        <v>0</v>
      </c>
      <c r="N1085">
        <f t="shared" si="210"/>
        <v>1</v>
      </c>
      <c r="O1085">
        <f t="shared" si="211"/>
        <v>0</v>
      </c>
      <c r="P1085" s="63">
        <f t="shared" si="212"/>
        <v>0</v>
      </c>
    </row>
    <row r="1086" spans="1:18" x14ac:dyDescent="0.3">
      <c r="A1086">
        <f t="shared" si="213"/>
        <v>2018</v>
      </c>
      <c r="B1086">
        <f t="shared" si="214"/>
        <v>10</v>
      </c>
      <c r="C1086">
        <f t="shared" si="215"/>
        <v>16</v>
      </c>
      <c r="D1086">
        <f t="shared" si="216"/>
        <v>2</v>
      </c>
      <c r="E1086" t="str">
        <f t="shared" si="217"/>
        <v>OFF</v>
      </c>
      <c r="F1086" s="13">
        <f t="shared" si="219"/>
        <v>43389</v>
      </c>
      <c r="G1086" s="14" t="str">
        <f t="shared" si="218"/>
        <v>Avg of 4 NM Projects</v>
      </c>
      <c r="H1086" s="15">
        <f t="shared" si="220"/>
        <v>3</v>
      </c>
      <c r="I1086" s="93">
        <v>0</v>
      </c>
      <c r="J1086">
        <f t="shared" si="208"/>
        <v>0</v>
      </c>
      <c r="K1086" s="4">
        <v>24.36</v>
      </c>
      <c r="L1086" s="4">
        <v>42</v>
      </c>
      <c r="M1086" s="16">
        <f t="shared" si="209"/>
        <v>0</v>
      </c>
      <c r="N1086">
        <f t="shared" si="210"/>
        <v>1</v>
      </c>
      <c r="O1086">
        <f t="shared" si="211"/>
        <v>0</v>
      </c>
      <c r="P1086" s="63">
        <f t="shared" si="212"/>
        <v>0</v>
      </c>
    </row>
    <row r="1087" spans="1:18" x14ac:dyDescent="0.3">
      <c r="A1087">
        <f t="shared" si="213"/>
        <v>2018</v>
      </c>
      <c r="B1087">
        <f t="shared" si="214"/>
        <v>10</v>
      </c>
      <c r="C1087">
        <f t="shared" si="215"/>
        <v>16</v>
      </c>
      <c r="D1087">
        <f t="shared" si="216"/>
        <v>2</v>
      </c>
      <c r="E1087" t="str">
        <f t="shared" si="217"/>
        <v>OFF</v>
      </c>
      <c r="F1087" s="13">
        <f t="shared" si="219"/>
        <v>43389</v>
      </c>
      <c r="G1087" s="14" t="str">
        <f t="shared" si="218"/>
        <v>Avg of 4 NM Projects</v>
      </c>
      <c r="H1087" s="15">
        <f t="shared" si="220"/>
        <v>4</v>
      </c>
      <c r="I1087" s="93">
        <v>-0.13</v>
      </c>
      <c r="J1087">
        <f t="shared" si="208"/>
        <v>-7.3033707865168538E-4</v>
      </c>
      <c r="K1087" s="4">
        <v>25.82</v>
      </c>
      <c r="L1087" s="4">
        <v>39.090000000000003</v>
      </c>
      <c r="M1087" s="16">
        <f t="shared" si="209"/>
        <v>-5.0817000000000006E-3</v>
      </c>
      <c r="N1087">
        <f t="shared" si="210"/>
        <v>0</v>
      </c>
      <c r="O1087">
        <f t="shared" si="211"/>
        <v>0</v>
      </c>
      <c r="P1087" s="63">
        <f t="shared" si="212"/>
        <v>0</v>
      </c>
    </row>
    <row r="1088" spans="1:18" x14ac:dyDescent="0.3">
      <c r="A1088">
        <f t="shared" si="213"/>
        <v>2018</v>
      </c>
      <c r="B1088">
        <f t="shared" si="214"/>
        <v>10</v>
      </c>
      <c r="C1088">
        <f t="shared" si="215"/>
        <v>16</v>
      </c>
      <c r="D1088">
        <f t="shared" si="216"/>
        <v>2</v>
      </c>
      <c r="E1088" t="str">
        <f t="shared" si="217"/>
        <v>OFF</v>
      </c>
      <c r="F1088" s="13">
        <f t="shared" si="219"/>
        <v>43389</v>
      </c>
      <c r="G1088" s="14" t="str">
        <f t="shared" si="218"/>
        <v>Avg of 4 NM Projects</v>
      </c>
      <c r="H1088" s="15">
        <f t="shared" si="220"/>
        <v>5</v>
      </c>
      <c r="I1088" s="93">
        <v>0</v>
      </c>
      <c r="J1088">
        <f t="shared" si="208"/>
        <v>0</v>
      </c>
      <c r="K1088" s="4">
        <v>26.43</v>
      </c>
      <c r="L1088" s="4">
        <v>43.82</v>
      </c>
      <c r="M1088" s="16">
        <f t="shared" si="209"/>
        <v>0</v>
      </c>
      <c r="N1088">
        <f t="shared" si="210"/>
        <v>1</v>
      </c>
      <c r="O1088">
        <f t="shared" si="211"/>
        <v>0</v>
      </c>
      <c r="P1088" s="63">
        <f t="shared" si="212"/>
        <v>0</v>
      </c>
    </row>
    <row r="1089" spans="1:16" x14ac:dyDescent="0.3">
      <c r="A1089">
        <f t="shared" si="213"/>
        <v>2018</v>
      </c>
      <c r="B1089">
        <f t="shared" si="214"/>
        <v>10</v>
      </c>
      <c r="C1089">
        <f t="shared" si="215"/>
        <v>16</v>
      </c>
      <c r="D1089">
        <f t="shared" si="216"/>
        <v>2</v>
      </c>
      <c r="E1089" t="str">
        <f t="shared" si="217"/>
        <v>OFF</v>
      </c>
      <c r="F1089" s="13">
        <f t="shared" si="219"/>
        <v>43389</v>
      </c>
      <c r="G1089" s="14" t="str">
        <f t="shared" si="218"/>
        <v>Avg of 4 NM Projects</v>
      </c>
      <c r="H1089" s="15">
        <f t="shared" si="220"/>
        <v>6</v>
      </c>
      <c r="I1089" s="93">
        <v>-0.26</v>
      </c>
      <c r="J1089">
        <f t="shared" si="208"/>
        <v>-1.4606741573033708E-3</v>
      </c>
      <c r="K1089" s="4">
        <v>27.78</v>
      </c>
      <c r="L1089" s="4">
        <v>35.090000000000003</v>
      </c>
      <c r="M1089" s="16">
        <f t="shared" si="209"/>
        <v>-9.123400000000002E-3</v>
      </c>
      <c r="N1089">
        <f t="shared" si="210"/>
        <v>0</v>
      </c>
      <c r="O1089">
        <f t="shared" si="211"/>
        <v>0</v>
      </c>
      <c r="P1089" s="63">
        <f t="shared" si="212"/>
        <v>0</v>
      </c>
    </row>
    <row r="1090" spans="1:16" x14ac:dyDescent="0.3">
      <c r="A1090">
        <f t="shared" si="213"/>
        <v>2018</v>
      </c>
      <c r="B1090">
        <f t="shared" si="214"/>
        <v>10</v>
      </c>
      <c r="C1090">
        <f t="shared" si="215"/>
        <v>16</v>
      </c>
      <c r="D1090">
        <f t="shared" si="216"/>
        <v>2</v>
      </c>
      <c r="E1090" t="str">
        <f t="shared" si="217"/>
        <v>OFF</v>
      </c>
      <c r="F1090" s="13">
        <f t="shared" si="219"/>
        <v>43389</v>
      </c>
      <c r="G1090" s="14" t="str">
        <f t="shared" si="218"/>
        <v>Avg of 4 NM Projects</v>
      </c>
      <c r="H1090" s="15">
        <f t="shared" si="220"/>
        <v>7</v>
      </c>
      <c r="I1090" s="93">
        <v>-0.26</v>
      </c>
      <c r="J1090">
        <f t="shared" si="208"/>
        <v>-1.4606741573033708E-3</v>
      </c>
      <c r="K1090" s="4">
        <v>35.69</v>
      </c>
      <c r="L1090" s="4">
        <v>106.73</v>
      </c>
      <c r="M1090" s="16">
        <f t="shared" si="209"/>
        <v>-2.7749800000000002E-2</v>
      </c>
      <c r="N1090">
        <f t="shared" si="210"/>
        <v>0</v>
      </c>
      <c r="O1090">
        <f t="shared" si="211"/>
        <v>0</v>
      </c>
      <c r="P1090" s="63">
        <f t="shared" si="212"/>
        <v>0</v>
      </c>
    </row>
    <row r="1091" spans="1:16" x14ac:dyDescent="0.3">
      <c r="A1091">
        <f t="shared" si="213"/>
        <v>2018</v>
      </c>
      <c r="B1091">
        <f t="shared" si="214"/>
        <v>10</v>
      </c>
      <c r="C1091">
        <f t="shared" si="215"/>
        <v>16</v>
      </c>
      <c r="D1091">
        <f t="shared" si="216"/>
        <v>2</v>
      </c>
      <c r="E1091" t="str">
        <f t="shared" si="217"/>
        <v>ON</v>
      </c>
      <c r="F1091" s="13">
        <f t="shared" si="219"/>
        <v>43389</v>
      </c>
      <c r="G1091" s="14" t="str">
        <f t="shared" si="218"/>
        <v>Avg of 4 NM Projects</v>
      </c>
      <c r="H1091" s="15">
        <f t="shared" si="220"/>
        <v>8</v>
      </c>
      <c r="I1091" s="93">
        <v>1.5399999999999998</v>
      </c>
      <c r="J1091">
        <f t="shared" si="208"/>
        <v>8.6516853932584251E-3</v>
      </c>
      <c r="K1091" s="4">
        <v>37.229999999999997</v>
      </c>
      <c r="L1091" s="4">
        <v>36.35</v>
      </c>
      <c r="M1091" s="16">
        <f t="shared" si="209"/>
        <v>5.5978999999999994E-2</v>
      </c>
      <c r="N1091">
        <f t="shared" si="210"/>
        <v>0</v>
      </c>
      <c r="O1091">
        <f t="shared" si="211"/>
        <v>0</v>
      </c>
      <c r="P1091" s="63">
        <f t="shared" si="212"/>
        <v>0</v>
      </c>
    </row>
    <row r="1092" spans="1:16" x14ac:dyDescent="0.3">
      <c r="A1092">
        <f t="shared" si="213"/>
        <v>2018</v>
      </c>
      <c r="B1092">
        <f t="shared" si="214"/>
        <v>10</v>
      </c>
      <c r="C1092">
        <f t="shared" si="215"/>
        <v>16</v>
      </c>
      <c r="D1092">
        <f t="shared" si="216"/>
        <v>2</v>
      </c>
      <c r="E1092" t="str">
        <f t="shared" si="217"/>
        <v>ON</v>
      </c>
      <c r="F1092" s="13">
        <f t="shared" si="219"/>
        <v>43389</v>
      </c>
      <c r="G1092" s="14" t="str">
        <f t="shared" si="218"/>
        <v>Avg of 4 NM Projects</v>
      </c>
      <c r="H1092" s="15">
        <f t="shared" si="220"/>
        <v>9</v>
      </c>
      <c r="I1092" s="93">
        <v>8.8350000000000009</v>
      </c>
      <c r="J1092">
        <f t="shared" ref="J1092:J1155" si="221">+I1092/$I$1</f>
        <v>4.9634831460674163E-2</v>
      </c>
      <c r="K1092" s="4">
        <v>37.159999999999997</v>
      </c>
      <c r="L1092" s="4">
        <v>32.479999999999997</v>
      </c>
      <c r="M1092" s="16">
        <f t="shared" ref="M1092:M1155" si="222">+L1092*I1092/1000</f>
        <v>0.28696080000000002</v>
      </c>
      <c r="N1092">
        <f t="shared" ref="N1092:N1155" si="223">+IF(I1092=0,1,0)</f>
        <v>0</v>
      </c>
      <c r="O1092">
        <f t="shared" ref="O1092:O1155" si="224">+IF(I1092&gt;=0.5*$I$1,1,0)</f>
        <v>0</v>
      </c>
      <c r="P1092" s="63">
        <f t="shared" ref="P1092:P1155" si="225">+IF(I1092&gt;MAX(I$3652:I$5859),1,0)</f>
        <v>0</v>
      </c>
    </row>
    <row r="1093" spans="1:16" x14ac:dyDescent="0.3">
      <c r="A1093">
        <f t="shared" ref="A1093:A1156" si="226">YEAR(F1093)</f>
        <v>2018</v>
      </c>
      <c r="B1093">
        <f t="shared" ref="B1093:B1156" si="227">+MONTH(F1093)</f>
        <v>10</v>
      </c>
      <c r="C1093">
        <f t="shared" ref="C1093:C1156" si="228">+DAY(F1093)</f>
        <v>16</v>
      </c>
      <c r="D1093">
        <f t="shared" ref="D1093:D1156" si="229">WEEKDAY(C1093)</f>
        <v>2</v>
      </c>
      <c r="E1093" t="str">
        <f t="shared" ref="E1093:E1156" si="230">IF(OR(D1093=1,D1093=7,H1093=1,H1093=2,H1093=3,H1093=4,H1093=5,H1093=6,H1093=7,H1093=24),"OFF","ON")</f>
        <v>ON</v>
      </c>
      <c r="F1093" s="13">
        <f t="shared" si="219"/>
        <v>43389</v>
      </c>
      <c r="G1093" s="14" t="str">
        <f t="shared" si="218"/>
        <v>Avg of 4 NM Projects</v>
      </c>
      <c r="H1093" s="15">
        <f t="shared" si="220"/>
        <v>10</v>
      </c>
      <c r="I1093" s="93">
        <v>24.45</v>
      </c>
      <c r="J1093">
        <f t="shared" si="221"/>
        <v>0.13735955056179774</v>
      </c>
      <c r="K1093" s="4">
        <v>30.51</v>
      </c>
      <c r="L1093" s="4">
        <v>21.71</v>
      </c>
      <c r="M1093" s="16">
        <f t="shared" si="222"/>
        <v>0.53080949999999993</v>
      </c>
      <c r="N1093">
        <f t="shared" si="223"/>
        <v>0</v>
      </c>
      <c r="O1093">
        <f t="shared" si="224"/>
        <v>0</v>
      </c>
      <c r="P1093" s="63">
        <f t="shared" si="225"/>
        <v>0</v>
      </c>
    </row>
    <row r="1094" spans="1:16" x14ac:dyDescent="0.3">
      <c r="A1094">
        <f t="shared" si="226"/>
        <v>2018</v>
      </c>
      <c r="B1094">
        <f t="shared" si="227"/>
        <v>10</v>
      </c>
      <c r="C1094">
        <f t="shared" si="228"/>
        <v>16</v>
      </c>
      <c r="D1094">
        <f t="shared" si="229"/>
        <v>2</v>
      </c>
      <c r="E1094" t="str">
        <f t="shared" si="230"/>
        <v>ON</v>
      </c>
      <c r="F1094" s="13">
        <f t="shared" si="219"/>
        <v>43389</v>
      </c>
      <c r="G1094" s="14" t="str">
        <f t="shared" ref="G1094:G1157" si="231">+G1093</f>
        <v>Avg of 4 NM Projects</v>
      </c>
      <c r="H1094" s="15">
        <f t="shared" si="220"/>
        <v>11</v>
      </c>
      <c r="I1094" s="93">
        <v>42.874999999999993</v>
      </c>
      <c r="J1094">
        <f t="shared" si="221"/>
        <v>0.2408707865168539</v>
      </c>
      <c r="K1094" s="4">
        <v>27.74</v>
      </c>
      <c r="L1094" s="4">
        <v>21.85</v>
      </c>
      <c r="M1094" s="16">
        <f t="shared" si="222"/>
        <v>0.93681874999999992</v>
      </c>
      <c r="N1094">
        <f t="shared" si="223"/>
        <v>0</v>
      </c>
      <c r="O1094">
        <f t="shared" si="224"/>
        <v>0</v>
      </c>
      <c r="P1094" s="63">
        <f t="shared" si="225"/>
        <v>0</v>
      </c>
    </row>
    <row r="1095" spans="1:16" x14ac:dyDescent="0.3">
      <c r="A1095">
        <f t="shared" si="226"/>
        <v>2018</v>
      </c>
      <c r="B1095">
        <f t="shared" si="227"/>
        <v>10</v>
      </c>
      <c r="C1095">
        <f t="shared" si="228"/>
        <v>16</v>
      </c>
      <c r="D1095">
        <f t="shared" si="229"/>
        <v>2</v>
      </c>
      <c r="E1095" t="str">
        <f t="shared" si="230"/>
        <v>ON</v>
      </c>
      <c r="F1095" s="13">
        <f t="shared" si="219"/>
        <v>43389</v>
      </c>
      <c r="G1095" s="14" t="str">
        <f t="shared" si="231"/>
        <v>Avg of 4 NM Projects</v>
      </c>
      <c r="H1095" s="15">
        <f t="shared" si="220"/>
        <v>12</v>
      </c>
      <c r="I1095" s="93">
        <v>48.900000000000006</v>
      </c>
      <c r="J1095">
        <f t="shared" si="221"/>
        <v>0.27471910112359554</v>
      </c>
      <c r="K1095" s="4">
        <v>26.11</v>
      </c>
      <c r="L1095" s="4">
        <v>23.02</v>
      </c>
      <c r="M1095" s="16">
        <f t="shared" si="222"/>
        <v>1.1256780000000002</v>
      </c>
      <c r="N1095">
        <f t="shared" si="223"/>
        <v>0</v>
      </c>
      <c r="O1095">
        <f t="shared" si="224"/>
        <v>0</v>
      </c>
      <c r="P1095" s="63">
        <f t="shared" si="225"/>
        <v>0</v>
      </c>
    </row>
    <row r="1096" spans="1:16" x14ac:dyDescent="0.3">
      <c r="A1096">
        <f t="shared" si="226"/>
        <v>2018</v>
      </c>
      <c r="B1096">
        <f t="shared" si="227"/>
        <v>10</v>
      </c>
      <c r="C1096">
        <f t="shared" si="228"/>
        <v>16</v>
      </c>
      <c r="D1096">
        <f t="shared" si="229"/>
        <v>2</v>
      </c>
      <c r="E1096" t="str">
        <f t="shared" si="230"/>
        <v>ON</v>
      </c>
      <c r="F1096" s="13">
        <f t="shared" si="219"/>
        <v>43389</v>
      </c>
      <c r="G1096" s="14" t="str">
        <f t="shared" si="231"/>
        <v>Avg of 4 NM Projects</v>
      </c>
      <c r="H1096" s="15">
        <f t="shared" si="220"/>
        <v>13</v>
      </c>
      <c r="I1096" s="93">
        <v>52.22</v>
      </c>
      <c r="J1096">
        <f t="shared" si="221"/>
        <v>0.29337078651685394</v>
      </c>
      <c r="K1096" s="4">
        <v>25.18</v>
      </c>
      <c r="L1096" s="4">
        <v>22.42</v>
      </c>
      <c r="M1096" s="16">
        <f t="shared" si="222"/>
        <v>1.1707724000000002</v>
      </c>
      <c r="N1096">
        <f t="shared" si="223"/>
        <v>0</v>
      </c>
      <c r="O1096">
        <f t="shared" si="224"/>
        <v>0</v>
      </c>
      <c r="P1096" s="63">
        <f t="shared" si="225"/>
        <v>0</v>
      </c>
    </row>
    <row r="1097" spans="1:16" x14ac:dyDescent="0.3">
      <c r="A1097">
        <f t="shared" si="226"/>
        <v>2018</v>
      </c>
      <c r="B1097">
        <f t="shared" si="227"/>
        <v>10</v>
      </c>
      <c r="C1097">
        <f t="shared" si="228"/>
        <v>16</v>
      </c>
      <c r="D1097">
        <f t="shared" si="229"/>
        <v>2</v>
      </c>
      <c r="E1097" t="str">
        <f t="shared" si="230"/>
        <v>ON</v>
      </c>
      <c r="F1097" s="13">
        <f t="shared" si="219"/>
        <v>43389</v>
      </c>
      <c r="G1097" s="14" t="str">
        <f t="shared" si="231"/>
        <v>Avg of 4 NM Projects</v>
      </c>
      <c r="H1097" s="15">
        <f t="shared" si="220"/>
        <v>14</v>
      </c>
      <c r="I1097" s="93">
        <v>47.75</v>
      </c>
      <c r="J1097">
        <f t="shared" si="221"/>
        <v>0.26825842696629215</v>
      </c>
      <c r="K1097" s="4">
        <v>24.24</v>
      </c>
      <c r="L1097" s="4">
        <v>23.17</v>
      </c>
      <c r="M1097" s="16">
        <f t="shared" si="222"/>
        <v>1.1063675000000002</v>
      </c>
      <c r="N1097">
        <f t="shared" si="223"/>
        <v>0</v>
      </c>
      <c r="O1097">
        <f t="shared" si="224"/>
        <v>0</v>
      </c>
      <c r="P1097" s="63">
        <f t="shared" si="225"/>
        <v>0</v>
      </c>
    </row>
    <row r="1098" spans="1:16" x14ac:dyDescent="0.3">
      <c r="A1098">
        <f t="shared" si="226"/>
        <v>2018</v>
      </c>
      <c r="B1098">
        <f t="shared" si="227"/>
        <v>10</v>
      </c>
      <c r="C1098">
        <f t="shared" si="228"/>
        <v>16</v>
      </c>
      <c r="D1098">
        <f t="shared" si="229"/>
        <v>2</v>
      </c>
      <c r="E1098" t="str">
        <f t="shared" si="230"/>
        <v>ON</v>
      </c>
      <c r="F1098" s="13">
        <f t="shared" si="219"/>
        <v>43389</v>
      </c>
      <c r="G1098" s="14" t="str">
        <f t="shared" si="231"/>
        <v>Avg of 4 NM Projects</v>
      </c>
      <c r="H1098" s="15">
        <f t="shared" si="220"/>
        <v>15</v>
      </c>
      <c r="I1098" s="93">
        <v>30.59</v>
      </c>
      <c r="J1098">
        <f t="shared" si="221"/>
        <v>0.17185393258426968</v>
      </c>
      <c r="K1098" s="4">
        <v>24.33</v>
      </c>
      <c r="L1098" s="4">
        <v>23.14</v>
      </c>
      <c r="M1098" s="16">
        <f t="shared" si="222"/>
        <v>0.70785260000000005</v>
      </c>
      <c r="N1098">
        <f t="shared" si="223"/>
        <v>0</v>
      </c>
      <c r="O1098">
        <f t="shared" si="224"/>
        <v>0</v>
      </c>
      <c r="P1098" s="63">
        <f t="shared" si="225"/>
        <v>0</v>
      </c>
    </row>
    <row r="1099" spans="1:16" x14ac:dyDescent="0.3">
      <c r="A1099">
        <f t="shared" si="226"/>
        <v>2018</v>
      </c>
      <c r="B1099">
        <f t="shared" si="227"/>
        <v>10</v>
      </c>
      <c r="C1099">
        <f t="shared" si="228"/>
        <v>16</v>
      </c>
      <c r="D1099">
        <f t="shared" si="229"/>
        <v>2</v>
      </c>
      <c r="E1099" t="str">
        <f t="shared" si="230"/>
        <v>ON</v>
      </c>
      <c r="F1099" s="13">
        <f t="shared" si="219"/>
        <v>43389</v>
      </c>
      <c r="G1099" s="14" t="str">
        <f t="shared" si="231"/>
        <v>Avg of 4 NM Projects</v>
      </c>
      <c r="H1099" s="15">
        <f t="shared" si="220"/>
        <v>16</v>
      </c>
      <c r="I1099" s="93">
        <v>27.515000000000001</v>
      </c>
      <c r="J1099">
        <f t="shared" si="221"/>
        <v>0.15457865168539325</v>
      </c>
      <c r="K1099" s="4">
        <v>25.57</v>
      </c>
      <c r="L1099" s="4">
        <v>23.05</v>
      </c>
      <c r="M1099" s="16">
        <f t="shared" si="222"/>
        <v>0.63422075000000011</v>
      </c>
      <c r="N1099">
        <f t="shared" si="223"/>
        <v>0</v>
      </c>
      <c r="O1099">
        <f t="shared" si="224"/>
        <v>0</v>
      </c>
      <c r="P1099" s="63">
        <f t="shared" si="225"/>
        <v>0</v>
      </c>
    </row>
    <row r="1100" spans="1:16" x14ac:dyDescent="0.3">
      <c r="A1100">
        <f t="shared" si="226"/>
        <v>2018</v>
      </c>
      <c r="B1100">
        <f t="shared" si="227"/>
        <v>10</v>
      </c>
      <c r="C1100">
        <f t="shared" si="228"/>
        <v>16</v>
      </c>
      <c r="D1100">
        <f t="shared" si="229"/>
        <v>2</v>
      </c>
      <c r="E1100" t="str">
        <f t="shared" si="230"/>
        <v>ON</v>
      </c>
      <c r="F1100" s="13">
        <f t="shared" si="219"/>
        <v>43389</v>
      </c>
      <c r="G1100" s="14" t="str">
        <f t="shared" si="231"/>
        <v>Avg of 4 NM Projects</v>
      </c>
      <c r="H1100" s="15">
        <f t="shared" si="220"/>
        <v>17</v>
      </c>
      <c r="I1100" s="93">
        <v>11.135</v>
      </c>
      <c r="J1100">
        <f t="shared" si="221"/>
        <v>6.2556179775280898E-2</v>
      </c>
      <c r="K1100" s="4">
        <v>27.97</v>
      </c>
      <c r="L1100" s="4">
        <v>28.09</v>
      </c>
      <c r="M1100" s="16">
        <f t="shared" si="222"/>
        <v>0.31278214999999998</v>
      </c>
      <c r="N1100">
        <f t="shared" si="223"/>
        <v>0</v>
      </c>
      <c r="O1100">
        <f t="shared" si="224"/>
        <v>0</v>
      </c>
      <c r="P1100" s="63">
        <f t="shared" si="225"/>
        <v>0</v>
      </c>
    </row>
    <row r="1101" spans="1:16" x14ac:dyDescent="0.3">
      <c r="A1101">
        <f t="shared" si="226"/>
        <v>2018</v>
      </c>
      <c r="B1101">
        <f t="shared" si="227"/>
        <v>10</v>
      </c>
      <c r="C1101">
        <f t="shared" si="228"/>
        <v>16</v>
      </c>
      <c r="D1101">
        <f t="shared" si="229"/>
        <v>2</v>
      </c>
      <c r="E1101" t="str">
        <f t="shared" si="230"/>
        <v>ON</v>
      </c>
      <c r="F1101" s="13">
        <f t="shared" si="219"/>
        <v>43389</v>
      </c>
      <c r="G1101" s="14" t="str">
        <f t="shared" si="231"/>
        <v>Avg of 4 NM Projects</v>
      </c>
      <c r="H1101" s="15">
        <f t="shared" si="220"/>
        <v>18</v>
      </c>
      <c r="I1101" s="93">
        <v>1.9250000000000003</v>
      </c>
      <c r="J1101">
        <f t="shared" si="221"/>
        <v>1.0814606741573035E-2</v>
      </c>
      <c r="K1101" s="4">
        <v>36.08</v>
      </c>
      <c r="L1101" s="4">
        <v>51.33</v>
      </c>
      <c r="M1101" s="16">
        <f t="shared" si="222"/>
        <v>9.8810250000000016E-2</v>
      </c>
      <c r="N1101">
        <f t="shared" si="223"/>
        <v>0</v>
      </c>
      <c r="O1101">
        <f t="shared" si="224"/>
        <v>0</v>
      </c>
      <c r="P1101" s="63">
        <f t="shared" si="225"/>
        <v>0</v>
      </c>
    </row>
    <row r="1102" spans="1:16" x14ac:dyDescent="0.3">
      <c r="A1102">
        <f t="shared" si="226"/>
        <v>2018</v>
      </c>
      <c r="B1102">
        <f t="shared" si="227"/>
        <v>10</v>
      </c>
      <c r="C1102">
        <f t="shared" si="228"/>
        <v>16</v>
      </c>
      <c r="D1102">
        <f t="shared" si="229"/>
        <v>2</v>
      </c>
      <c r="E1102" t="str">
        <f t="shared" si="230"/>
        <v>ON</v>
      </c>
      <c r="F1102" s="13">
        <f t="shared" si="219"/>
        <v>43389</v>
      </c>
      <c r="G1102" s="14" t="str">
        <f t="shared" si="231"/>
        <v>Avg of 4 NM Projects</v>
      </c>
      <c r="H1102" s="15">
        <f t="shared" si="220"/>
        <v>19</v>
      </c>
      <c r="I1102" s="93">
        <v>-0.13</v>
      </c>
      <c r="J1102">
        <f t="shared" si="221"/>
        <v>-7.3033707865168538E-4</v>
      </c>
      <c r="K1102" s="4">
        <v>50.7</v>
      </c>
      <c r="L1102" s="4">
        <v>55.56</v>
      </c>
      <c r="M1102" s="16">
        <f t="shared" si="222"/>
        <v>-7.2228000000000006E-3</v>
      </c>
      <c r="N1102">
        <f t="shared" si="223"/>
        <v>0</v>
      </c>
      <c r="O1102">
        <f t="shared" si="224"/>
        <v>0</v>
      </c>
      <c r="P1102" s="63">
        <f t="shared" si="225"/>
        <v>0</v>
      </c>
    </row>
    <row r="1103" spans="1:16" x14ac:dyDescent="0.3">
      <c r="A1103">
        <f t="shared" si="226"/>
        <v>2018</v>
      </c>
      <c r="B1103">
        <f t="shared" si="227"/>
        <v>10</v>
      </c>
      <c r="C1103">
        <f t="shared" si="228"/>
        <v>16</v>
      </c>
      <c r="D1103">
        <f t="shared" si="229"/>
        <v>2</v>
      </c>
      <c r="E1103" t="str">
        <f t="shared" si="230"/>
        <v>ON</v>
      </c>
      <c r="F1103" s="13">
        <f t="shared" si="219"/>
        <v>43389</v>
      </c>
      <c r="G1103" s="14" t="str">
        <f t="shared" si="231"/>
        <v>Avg of 4 NM Projects</v>
      </c>
      <c r="H1103" s="15">
        <f t="shared" si="220"/>
        <v>20</v>
      </c>
      <c r="I1103" s="93">
        <v>0</v>
      </c>
      <c r="J1103">
        <f t="shared" si="221"/>
        <v>0</v>
      </c>
      <c r="K1103" s="4">
        <v>49.57</v>
      </c>
      <c r="L1103" s="4">
        <v>52.41</v>
      </c>
      <c r="M1103" s="16">
        <f t="shared" si="222"/>
        <v>0</v>
      </c>
      <c r="N1103">
        <f t="shared" si="223"/>
        <v>1</v>
      </c>
      <c r="O1103">
        <f t="shared" si="224"/>
        <v>0</v>
      </c>
      <c r="P1103" s="63">
        <f t="shared" si="225"/>
        <v>0</v>
      </c>
    </row>
    <row r="1104" spans="1:16" x14ac:dyDescent="0.3">
      <c r="A1104">
        <f t="shared" si="226"/>
        <v>2018</v>
      </c>
      <c r="B1104">
        <f t="shared" si="227"/>
        <v>10</v>
      </c>
      <c r="C1104">
        <f t="shared" si="228"/>
        <v>16</v>
      </c>
      <c r="D1104">
        <f t="shared" si="229"/>
        <v>2</v>
      </c>
      <c r="E1104" t="str">
        <f t="shared" si="230"/>
        <v>ON</v>
      </c>
      <c r="F1104" s="13">
        <f t="shared" si="219"/>
        <v>43389</v>
      </c>
      <c r="G1104" s="14" t="str">
        <f t="shared" si="231"/>
        <v>Avg of 4 NM Projects</v>
      </c>
      <c r="H1104" s="15">
        <f t="shared" si="220"/>
        <v>21</v>
      </c>
      <c r="I1104" s="93">
        <v>-0.13</v>
      </c>
      <c r="J1104">
        <f t="shared" si="221"/>
        <v>-7.3033707865168538E-4</v>
      </c>
      <c r="K1104" s="4">
        <v>41.02</v>
      </c>
      <c r="L1104" s="4">
        <v>43.05</v>
      </c>
      <c r="M1104" s="16">
        <f t="shared" si="222"/>
        <v>-5.5964999999999999E-3</v>
      </c>
      <c r="N1104">
        <f t="shared" si="223"/>
        <v>0</v>
      </c>
      <c r="O1104">
        <f t="shared" si="224"/>
        <v>0</v>
      </c>
      <c r="P1104" s="63">
        <f t="shared" si="225"/>
        <v>0</v>
      </c>
    </row>
    <row r="1105" spans="1:18" x14ac:dyDescent="0.3">
      <c r="A1105">
        <f t="shared" si="226"/>
        <v>2018</v>
      </c>
      <c r="B1105">
        <f t="shared" si="227"/>
        <v>10</v>
      </c>
      <c r="C1105">
        <f t="shared" si="228"/>
        <v>16</v>
      </c>
      <c r="D1105">
        <f t="shared" si="229"/>
        <v>2</v>
      </c>
      <c r="E1105" t="str">
        <f t="shared" si="230"/>
        <v>ON</v>
      </c>
      <c r="F1105" s="13">
        <f t="shared" si="219"/>
        <v>43389</v>
      </c>
      <c r="G1105" s="14" t="str">
        <f t="shared" si="231"/>
        <v>Avg of 4 NM Projects</v>
      </c>
      <c r="H1105" s="15">
        <f t="shared" si="220"/>
        <v>22</v>
      </c>
      <c r="I1105" s="93">
        <v>-0.13</v>
      </c>
      <c r="J1105">
        <f t="shared" si="221"/>
        <v>-7.3033707865168538E-4</v>
      </c>
      <c r="K1105" s="4">
        <v>34.33</v>
      </c>
      <c r="L1105" s="4">
        <v>36.58</v>
      </c>
      <c r="M1105" s="16">
        <f t="shared" si="222"/>
        <v>-4.7553999999999999E-3</v>
      </c>
      <c r="N1105">
        <f t="shared" si="223"/>
        <v>0</v>
      </c>
      <c r="O1105">
        <f t="shared" si="224"/>
        <v>0</v>
      </c>
      <c r="P1105" s="63">
        <f t="shared" si="225"/>
        <v>0</v>
      </c>
    </row>
    <row r="1106" spans="1:18" x14ac:dyDescent="0.3">
      <c r="A1106">
        <f t="shared" si="226"/>
        <v>2018</v>
      </c>
      <c r="B1106">
        <f t="shared" si="227"/>
        <v>10</v>
      </c>
      <c r="C1106">
        <f t="shared" si="228"/>
        <v>16</v>
      </c>
      <c r="D1106">
        <f t="shared" si="229"/>
        <v>2</v>
      </c>
      <c r="E1106" t="str">
        <f t="shared" si="230"/>
        <v>ON</v>
      </c>
      <c r="F1106" s="13">
        <f t="shared" si="219"/>
        <v>43389</v>
      </c>
      <c r="G1106" s="14" t="str">
        <f t="shared" si="231"/>
        <v>Avg of 4 NM Projects</v>
      </c>
      <c r="H1106" s="15">
        <f t="shared" si="220"/>
        <v>23</v>
      </c>
      <c r="I1106" s="93">
        <v>-0.13</v>
      </c>
      <c r="J1106">
        <f t="shared" si="221"/>
        <v>-7.3033707865168538E-4</v>
      </c>
      <c r="K1106" s="4">
        <v>35.26</v>
      </c>
      <c r="L1106" s="4">
        <v>36.86</v>
      </c>
      <c r="M1106" s="16">
        <f t="shared" si="222"/>
        <v>-4.7918000000000006E-3</v>
      </c>
      <c r="N1106">
        <f t="shared" si="223"/>
        <v>0</v>
      </c>
      <c r="O1106">
        <f t="shared" si="224"/>
        <v>0</v>
      </c>
      <c r="P1106" s="63">
        <f t="shared" si="225"/>
        <v>0</v>
      </c>
    </row>
    <row r="1107" spans="1:18" x14ac:dyDescent="0.3">
      <c r="A1107">
        <f t="shared" si="226"/>
        <v>2018</v>
      </c>
      <c r="B1107">
        <f t="shared" si="227"/>
        <v>10</v>
      </c>
      <c r="C1107">
        <f t="shared" si="228"/>
        <v>16</v>
      </c>
      <c r="D1107">
        <f t="shared" si="229"/>
        <v>2</v>
      </c>
      <c r="E1107" t="str">
        <f t="shared" si="230"/>
        <v>OFF</v>
      </c>
      <c r="F1107" s="13">
        <f t="shared" si="219"/>
        <v>43389</v>
      </c>
      <c r="G1107" s="14" t="str">
        <f t="shared" si="231"/>
        <v>Avg of 4 NM Projects</v>
      </c>
      <c r="H1107" s="15">
        <f t="shared" si="220"/>
        <v>24</v>
      </c>
      <c r="I1107" s="93">
        <v>0</v>
      </c>
      <c r="J1107">
        <f t="shared" si="221"/>
        <v>0</v>
      </c>
      <c r="K1107" s="4">
        <v>30.57</v>
      </c>
      <c r="L1107" s="4">
        <v>25.43</v>
      </c>
      <c r="M1107" s="16">
        <f t="shared" si="222"/>
        <v>0</v>
      </c>
      <c r="N1107">
        <f t="shared" si="223"/>
        <v>1</v>
      </c>
      <c r="O1107">
        <f t="shared" si="224"/>
        <v>0</v>
      </c>
      <c r="P1107" s="63">
        <f t="shared" si="225"/>
        <v>0</v>
      </c>
    </row>
    <row r="1108" spans="1:18" x14ac:dyDescent="0.3">
      <c r="A1108">
        <f t="shared" si="226"/>
        <v>2018</v>
      </c>
      <c r="B1108">
        <f t="shared" si="227"/>
        <v>10</v>
      </c>
      <c r="C1108">
        <f t="shared" si="228"/>
        <v>17</v>
      </c>
      <c r="D1108">
        <f t="shared" si="229"/>
        <v>3</v>
      </c>
      <c r="E1108" t="str">
        <f t="shared" si="230"/>
        <v>OFF</v>
      </c>
      <c r="F1108" s="13">
        <f t="shared" si="219"/>
        <v>43390</v>
      </c>
      <c r="G1108" s="14" t="str">
        <f t="shared" si="231"/>
        <v>Avg of 4 NM Projects</v>
      </c>
      <c r="H1108" s="15">
        <f t="shared" si="220"/>
        <v>1</v>
      </c>
      <c r="I1108" s="93">
        <v>-0.26</v>
      </c>
      <c r="J1108">
        <f t="shared" si="221"/>
        <v>-1.4606741573033708E-3</v>
      </c>
      <c r="K1108" s="4">
        <v>28.69</v>
      </c>
      <c r="L1108" s="4">
        <v>25.26</v>
      </c>
      <c r="M1108" s="16">
        <f t="shared" si="222"/>
        <v>-6.5676000000000007E-3</v>
      </c>
      <c r="N1108">
        <f t="shared" si="223"/>
        <v>0</v>
      </c>
      <c r="O1108">
        <f t="shared" si="224"/>
        <v>0</v>
      </c>
      <c r="P1108" s="63">
        <f t="shared" si="225"/>
        <v>0</v>
      </c>
      <c r="Q1108" s="34"/>
      <c r="R1108" s="34"/>
    </row>
    <row r="1109" spans="1:18" x14ac:dyDescent="0.3">
      <c r="A1109">
        <f t="shared" si="226"/>
        <v>2018</v>
      </c>
      <c r="B1109">
        <f t="shared" si="227"/>
        <v>10</v>
      </c>
      <c r="C1109">
        <f t="shared" si="228"/>
        <v>17</v>
      </c>
      <c r="D1109">
        <f t="shared" si="229"/>
        <v>3</v>
      </c>
      <c r="E1109" t="str">
        <f t="shared" si="230"/>
        <v>OFF</v>
      </c>
      <c r="F1109" s="13">
        <f t="shared" si="219"/>
        <v>43390</v>
      </c>
      <c r="G1109" s="14" t="str">
        <f t="shared" si="231"/>
        <v>Avg of 4 NM Projects</v>
      </c>
      <c r="H1109" s="15">
        <f t="shared" si="220"/>
        <v>2</v>
      </c>
      <c r="I1109" s="93">
        <v>-0.13</v>
      </c>
      <c r="J1109">
        <f t="shared" si="221"/>
        <v>-7.3033707865168538E-4</v>
      </c>
      <c r="K1109" s="4">
        <v>28.62</v>
      </c>
      <c r="L1109" s="4">
        <v>25.92</v>
      </c>
      <c r="M1109" s="16">
        <f t="shared" si="222"/>
        <v>-3.3695999999999999E-3</v>
      </c>
      <c r="N1109">
        <f t="shared" si="223"/>
        <v>0</v>
      </c>
      <c r="O1109">
        <f t="shared" si="224"/>
        <v>0</v>
      </c>
      <c r="P1109" s="63">
        <f t="shared" si="225"/>
        <v>0</v>
      </c>
    </row>
    <row r="1110" spans="1:18" x14ac:dyDescent="0.3">
      <c r="A1110">
        <f t="shared" si="226"/>
        <v>2018</v>
      </c>
      <c r="B1110">
        <f t="shared" si="227"/>
        <v>10</v>
      </c>
      <c r="C1110">
        <f t="shared" si="228"/>
        <v>17</v>
      </c>
      <c r="D1110">
        <f t="shared" si="229"/>
        <v>3</v>
      </c>
      <c r="E1110" t="str">
        <f t="shared" si="230"/>
        <v>OFF</v>
      </c>
      <c r="F1110" s="13">
        <f t="shared" si="219"/>
        <v>43390</v>
      </c>
      <c r="G1110" s="14" t="str">
        <f t="shared" si="231"/>
        <v>Avg of 4 NM Projects</v>
      </c>
      <c r="H1110" s="15">
        <f t="shared" si="220"/>
        <v>3</v>
      </c>
      <c r="I1110" s="93">
        <v>-0.26</v>
      </c>
      <c r="J1110">
        <f t="shared" si="221"/>
        <v>-1.4606741573033708E-3</v>
      </c>
      <c r="K1110" s="4">
        <v>25.85</v>
      </c>
      <c r="L1110" s="4">
        <v>25.63</v>
      </c>
      <c r="M1110" s="16">
        <f t="shared" si="222"/>
        <v>-6.6638000000000001E-3</v>
      </c>
      <c r="N1110">
        <f t="shared" si="223"/>
        <v>0</v>
      </c>
      <c r="O1110">
        <f t="shared" si="224"/>
        <v>0</v>
      </c>
      <c r="P1110" s="63">
        <f t="shared" si="225"/>
        <v>0</v>
      </c>
    </row>
    <row r="1111" spans="1:18" x14ac:dyDescent="0.3">
      <c r="A1111">
        <f t="shared" si="226"/>
        <v>2018</v>
      </c>
      <c r="B1111">
        <f t="shared" si="227"/>
        <v>10</v>
      </c>
      <c r="C1111">
        <f t="shared" si="228"/>
        <v>17</v>
      </c>
      <c r="D1111">
        <f t="shared" si="229"/>
        <v>3</v>
      </c>
      <c r="E1111" t="str">
        <f t="shared" si="230"/>
        <v>OFF</v>
      </c>
      <c r="F1111" s="13">
        <f t="shared" si="219"/>
        <v>43390</v>
      </c>
      <c r="G1111" s="14" t="str">
        <f t="shared" si="231"/>
        <v>Avg of 4 NM Projects</v>
      </c>
      <c r="H1111" s="15">
        <f t="shared" si="220"/>
        <v>4</v>
      </c>
      <c r="I1111" s="93">
        <v>0</v>
      </c>
      <c r="J1111">
        <f t="shared" si="221"/>
        <v>0</v>
      </c>
      <c r="K1111" s="4">
        <v>26.05</v>
      </c>
      <c r="L1111" s="4">
        <v>25.39</v>
      </c>
      <c r="M1111" s="16">
        <f t="shared" si="222"/>
        <v>0</v>
      </c>
      <c r="N1111">
        <f t="shared" si="223"/>
        <v>1</v>
      </c>
      <c r="O1111">
        <f t="shared" si="224"/>
        <v>0</v>
      </c>
      <c r="P1111" s="63">
        <f t="shared" si="225"/>
        <v>0</v>
      </c>
    </row>
    <row r="1112" spans="1:18" x14ac:dyDescent="0.3">
      <c r="A1112">
        <f t="shared" si="226"/>
        <v>2018</v>
      </c>
      <c r="B1112">
        <f t="shared" si="227"/>
        <v>10</v>
      </c>
      <c r="C1112">
        <f t="shared" si="228"/>
        <v>17</v>
      </c>
      <c r="D1112">
        <f t="shared" si="229"/>
        <v>3</v>
      </c>
      <c r="E1112" t="str">
        <f t="shared" si="230"/>
        <v>OFF</v>
      </c>
      <c r="F1112" s="13">
        <f t="shared" si="219"/>
        <v>43390</v>
      </c>
      <c r="G1112" s="14" t="str">
        <f t="shared" si="231"/>
        <v>Avg of 4 NM Projects</v>
      </c>
      <c r="H1112" s="15">
        <f t="shared" si="220"/>
        <v>5</v>
      </c>
      <c r="I1112" s="93">
        <v>-0.13</v>
      </c>
      <c r="J1112">
        <f t="shared" si="221"/>
        <v>-7.3033707865168538E-4</v>
      </c>
      <c r="K1112" s="4">
        <v>25.96</v>
      </c>
      <c r="L1112" s="4">
        <v>25.16</v>
      </c>
      <c r="M1112" s="16">
        <f t="shared" si="222"/>
        <v>-3.2707999999999999E-3</v>
      </c>
      <c r="N1112">
        <f t="shared" si="223"/>
        <v>0</v>
      </c>
      <c r="O1112">
        <f t="shared" si="224"/>
        <v>0</v>
      </c>
      <c r="P1112" s="63">
        <f t="shared" si="225"/>
        <v>0</v>
      </c>
    </row>
    <row r="1113" spans="1:18" x14ac:dyDescent="0.3">
      <c r="A1113">
        <f t="shared" si="226"/>
        <v>2018</v>
      </c>
      <c r="B1113">
        <f t="shared" si="227"/>
        <v>10</v>
      </c>
      <c r="C1113">
        <f t="shared" si="228"/>
        <v>17</v>
      </c>
      <c r="D1113">
        <f t="shared" si="229"/>
        <v>3</v>
      </c>
      <c r="E1113" t="str">
        <f t="shared" si="230"/>
        <v>OFF</v>
      </c>
      <c r="F1113" s="13">
        <f t="shared" si="219"/>
        <v>43390</v>
      </c>
      <c r="G1113" s="14" t="str">
        <f t="shared" si="231"/>
        <v>Avg of 4 NM Projects</v>
      </c>
      <c r="H1113" s="15">
        <f t="shared" si="220"/>
        <v>6</v>
      </c>
      <c r="I1113" s="93">
        <v>0</v>
      </c>
      <c r="J1113">
        <f t="shared" si="221"/>
        <v>0</v>
      </c>
      <c r="K1113" s="4">
        <v>30.78</v>
      </c>
      <c r="L1113" s="4">
        <v>30.67</v>
      </c>
      <c r="M1113" s="16">
        <f t="shared" si="222"/>
        <v>0</v>
      </c>
      <c r="N1113">
        <f t="shared" si="223"/>
        <v>1</v>
      </c>
      <c r="O1113">
        <f t="shared" si="224"/>
        <v>0</v>
      </c>
      <c r="P1113" s="63">
        <f t="shared" si="225"/>
        <v>0</v>
      </c>
    </row>
    <row r="1114" spans="1:18" x14ac:dyDescent="0.3">
      <c r="A1114">
        <f t="shared" si="226"/>
        <v>2018</v>
      </c>
      <c r="B1114">
        <f t="shared" si="227"/>
        <v>10</v>
      </c>
      <c r="C1114">
        <f t="shared" si="228"/>
        <v>17</v>
      </c>
      <c r="D1114">
        <f t="shared" si="229"/>
        <v>3</v>
      </c>
      <c r="E1114" t="str">
        <f t="shared" si="230"/>
        <v>OFF</v>
      </c>
      <c r="F1114" s="13">
        <f t="shared" si="219"/>
        <v>43390</v>
      </c>
      <c r="G1114" s="14" t="str">
        <f t="shared" si="231"/>
        <v>Avg of 4 NM Projects</v>
      </c>
      <c r="H1114" s="15">
        <f t="shared" si="220"/>
        <v>7</v>
      </c>
      <c r="I1114" s="93">
        <v>0</v>
      </c>
      <c r="J1114">
        <f t="shared" si="221"/>
        <v>0</v>
      </c>
      <c r="K1114" s="4">
        <v>35.549999999999997</v>
      </c>
      <c r="L1114" s="4">
        <v>39.29</v>
      </c>
      <c r="M1114" s="16">
        <f t="shared" si="222"/>
        <v>0</v>
      </c>
      <c r="N1114">
        <f t="shared" si="223"/>
        <v>1</v>
      </c>
      <c r="O1114">
        <f t="shared" si="224"/>
        <v>0</v>
      </c>
      <c r="P1114" s="63">
        <f t="shared" si="225"/>
        <v>0</v>
      </c>
    </row>
    <row r="1115" spans="1:18" x14ac:dyDescent="0.3">
      <c r="A1115">
        <f t="shared" si="226"/>
        <v>2018</v>
      </c>
      <c r="B1115">
        <f t="shared" si="227"/>
        <v>10</v>
      </c>
      <c r="C1115">
        <f t="shared" si="228"/>
        <v>17</v>
      </c>
      <c r="D1115">
        <f t="shared" si="229"/>
        <v>3</v>
      </c>
      <c r="E1115" t="str">
        <f t="shared" si="230"/>
        <v>ON</v>
      </c>
      <c r="F1115" s="13">
        <f t="shared" si="219"/>
        <v>43390</v>
      </c>
      <c r="G1115" s="14" t="str">
        <f t="shared" si="231"/>
        <v>Avg of 4 NM Projects</v>
      </c>
      <c r="H1115" s="15">
        <f t="shared" si="220"/>
        <v>8</v>
      </c>
      <c r="I1115" s="93">
        <v>4.4799999999999995</v>
      </c>
      <c r="J1115">
        <f t="shared" si="221"/>
        <v>2.5168539325842693E-2</v>
      </c>
      <c r="K1115" s="4">
        <v>45</v>
      </c>
      <c r="L1115" s="4">
        <v>50.53</v>
      </c>
      <c r="M1115" s="16">
        <f t="shared" si="222"/>
        <v>0.22637439999999998</v>
      </c>
      <c r="N1115">
        <f t="shared" si="223"/>
        <v>0</v>
      </c>
      <c r="O1115">
        <f t="shared" si="224"/>
        <v>0</v>
      </c>
      <c r="P1115" s="63">
        <f t="shared" si="225"/>
        <v>0</v>
      </c>
    </row>
    <row r="1116" spans="1:18" x14ac:dyDescent="0.3">
      <c r="A1116">
        <f t="shared" si="226"/>
        <v>2018</v>
      </c>
      <c r="B1116">
        <f t="shared" si="227"/>
        <v>10</v>
      </c>
      <c r="C1116">
        <f t="shared" si="228"/>
        <v>17</v>
      </c>
      <c r="D1116">
        <f t="shared" si="229"/>
        <v>3</v>
      </c>
      <c r="E1116" t="str">
        <f t="shared" si="230"/>
        <v>ON</v>
      </c>
      <c r="F1116" s="13">
        <f t="shared" si="219"/>
        <v>43390</v>
      </c>
      <c r="G1116" s="14" t="str">
        <f t="shared" si="231"/>
        <v>Avg of 4 NM Projects</v>
      </c>
      <c r="H1116" s="15">
        <f t="shared" si="220"/>
        <v>9</v>
      </c>
      <c r="I1116" s="93">
        <v>37.764999999999993</v>
      </c>
      <c r="J1116">
        <f t="shared" si="221"/>
        <v>0.21216292134831458</v>
      </c>
      <c r="K1116" s="4">
        <v>41.74</v>
      </c>
      <c r="L1116" s="4">
        <v>38.659999999999997</v>
      </c>
      <c r="M1116" s="16">
        <f t="shared" si="222"/>
        <v>1.4599948999999997</v>
      </c>
      <c r="N1116">
        <f t="shared" si="223"/>
        <v>0</v>
      </c>
      <c r="O1116">
        <f t="shared" si="224"/>
        <v>0</v>
      </c>
      <c r="P1116" s="63">
        <f t="shared" si="225"/>
        <v>0</v>
      </c>
    </row>
    <row r="1117" spans="1:18" x14ac:dyDescent="0.3">
      <c r="A1117">
        <f t="shared" si="226"/>
        <v>2018</v>
      </c>
      <c r="B1117">
        <f t="shared" si="227"/>
        <v>10</v>
      </c>
      <c r="C1117">
        <f t="shared" si="228"/>
        <v>17</v>
      </c>
      <c r="D1117">
        <f t="shared" si="229"/>
        <v>3</v>
      </c>
      <c r="E1117" t="str">
        <f t="shared" si="230"/>
        <v>ON</v>
      </c>
      <c r="F1117" s="13">
        <f t="shared" ref="F1117:F1180" si="232">+F1093+1</f>
        <v>43390</v>
      </c>
      <c r="G1117" s="14" t="str">
        <f t="shared" si="231"/>
        <v>Avg of 4 NM Projects</v>
      </c>
      <c r="H1117" s="15">
        <f t="shared" ref="H1117:H1180" si="233">H1093</f>
        <v>10</v>
      </c>
      <c r="I1117" s="93">
        <v>60.8</v>
      </c>
      <c r="J1117">
        <f t="shared" si="221"/>
        <v>0.34157303370786513</v>
      </c>
      <c r="K1117" s="4">
        <v>29.38</v>
      </c>
      <c r="L1117" s="4">
        <v>28.24</v>
      </c>
      <c r="M1117" s="16">
        <f t="shared" si="222"/>
        <v>1.7169919999999996</v>
      </c>
      <c r="N1117">
        <f t="shared" si="223"/>
        <v>0</v>
      </c>
      <c r="O1117">
        <f t="shared" si="224"/>
        <v>0</v>
      </c>
      <c r="P1117" s="63">
        <f t="shared" si="225"/>
        <v>0</v>
      </c>
    </row>
    <row r="1118" spans="1:18" x14ac:dyDescent="0.3">
      <c r="A1118">
        <f t="shared" si="226"/>
        <v>2018</v>
      </c>
      <c r="B1118">
        <f t="shared" si="227"/>
        <v>10</v>
      </c>
      <c r="C1118">
        <f t="shared" si="228"/>
        <v>17</v>
      </c>
      <c r="D1118">
        <f t="shared" si="229"/>
        <v>3</v>
      </c>
      <c r="E1118" t="str">
        <f t="shared" si="230"/>
        <v>ON</v>
      </c>
      <c r="F1118" s="13">
        <f t="shared" si="232"/>
        <v>43390</v>
      </c>
      <c r="G1118" s="14" t="str">
        <f t="shared" si="231"/>
        <v>Avg of 4 NM Projects</v>
      </c>
      <c r="H1118" s="15">
        <f t="shared" si="233"/>
        <v>11</v>
      </c>
      <c r="I1118" s="93">
        <v>51.08</v>
      </c>
      <c r="J1118">
        <f t="shared" si="221"/>
        <v>0.28696629213483144</v>
      </c>
      <c r="K1118" s="4">
        <v>30.05</v>
      </c>
      <c r="L1118" s="4">
        <v>27.56</v>
      </c>
      <c r="M1118" s="16">
        <f t="shared" si="222"/>
        <v>1.4077647999999998</v>
      </c>
      <c r="N1118">
        <f t="shared" si="223"/>
        <v>0</v>
      </c>
      <c r="O1118">
        <f t="shared" si="224"/>
        <v>0</v>
      </c>
      <c r="P1118" s="63">
        <f t="shared" si="225"/>
        <v>0</v>
      </c>
    </row>
    <row r="1119" spans="1:18" x14ac:dyDescent="0.3">
      <c r="A1119">
        <f t="shared" si="226"/>
        <v>2018</v>
      </c>
      <c r="B1119">
        <f t="shared" si="227"/>
        <v>10</v>
      </c>
      <c r="C1119">
        <f t="shared" si="228"/>
        <v>17</v>
      </c>
      <c r="D1119">
        <f t="shared" si="229"/>
        <v>3</v>
      </c>
      <c r="E1119" t="str">
        <f t="shared" si="230"/>
        <v>ON</v>
      </c>
      <c r="F1119" s="13">
        <f t="shared" si="232"/>
        <v>43390</v>
      </c>
      <c r="G1119" s="14" t="str">
        <f t="shared" si="231"/>
        <v>Avg of 4 NM Projects</v>
      </c>
      <c r="H1119" s="15">
        <f t="shared" si="233"/>
        <v>12</v>
      </c>
      <c r="I1119" s="93">
        <v>48.269999999999996</v>
      </c>
      <c r="J1119">
        <f t="shared" si="221"/>
        <v>0.27117977528089887</v>
      </c>
      <c r="K1119" s="4">
        <v>29.68</v>
      </c>
      <c r="L1119" s="4">
        <v>26.21</v>
      </c>
      <c r="M1119" s="16">
        <f t="shared" si="222"/>
        <v>1.2651566999999999</v>
      </c>
      <c r="N1119">
        <f t="shared" si="223"/>
        <v>0</v>
      </c>
      <c r="O1119">
        <f t="shared" si="224"/>
        <v>0</v>
      </c>
      <c r="P1119" s="63">
        <f t="shared" si="225"/>
        <v>0</v>
      </c>
    </row>
    <row r="1120" spans="1:18" x14ac:dyDescent="0.3">
      <c r="A1120">
        <f t="shared" si="226"/>
        <v>2018</v>
      </c>
      <c r="B1120">
        <f t="shared" si="227"/>
        <v>10</v>
      </c>
      <c r="C1120">
        <f t="shared" si="228"/>
        <v>17</v>
      </c>
      <c r="D1120">
        <f t="shared" si="229"/>
        <v>3</v>
      </c>
      <c r="E1120" t="str">
        <f t="shared" si="230"/>
        <v>ON</v>
      </c>
      <c r="F1120" s="13">
        <f t="shared" si="232"/>
        <v>43390</v>
      </c>
      <c r="G1120" s="14" t="str">
        <f t="shared" si="231"/>
        <v>Avg of 4 NM Projects</v>
      </c>
      <c r="H1120" s="15">
        <f t="shared" si="233"/>
        <v>13</v>
      </c>
      <c r="I1120" s="93">
        <v>72.19</v>
      </c>
      <c r="J1120">
        <f t="shared" si="221"/>
        <v>0.40556179775280898</v>
      </c>
      <c r="K1120" s="4">
        <v>29.42</v>
      </c>
      <c r="L1120" s="4">
        <v>25.91</v>
      </c>
      <c r="M1120" s="16">
        <f t="shared" si="222"/>
        <v>1.8704429</v>
      </c>
      <c r="N1120">
        <f t="shared" si="223"/>
        <v>0</v>
      </c>
      <c r="O1120">
        <f t="shared" si="224"/>
        <v>0</v>
      </c>
      <c r="P1120" s="63">
        <f t="shared" si="225"/>
        <v>0</v>
      </c>
    </row>
    <row r="1121" spans="1:18" x14ac:dyDescent="0.3">
      <c r="A1121">
        <f t="shared" si="226"/>
        <v>2018</v>
      </c>
      <c r="B1121">
        <f t="shared" si="227"/>
        <v>10</v>
      </c>
      <c r="C1121">
        <f t="shared" si="228"/>
        <v>17</v>
      </c>
      <c r="D1121">
        <f t="shared" si="229"/>
        <v>3</v>
      </c>
      <c r="E1121" t="str">
        <f t="shared" si="230"/>
        <v>ON</v>
      </c>
      <c r="F1121" s="13">
        <f t="shared" si="232"/>
        <v>43390</v>
      </c>
      <c r="G1121" s="14" t="str">
        <f t="shared" si="231"/>
        <v>Avg of 4 NM Projects</v>
      </c>
      <c r="H1121" s="15">
        <f t="shared" si="233"/>
        <v>14</v>
      </c>
      <c r="I1121" s="93">
        <v>81.66</v>
      </c>
      <c r="J1121">
        <f t="shared" si="221"/>
        <v>0.45876404494382023</v>
      </c>
      <c r="K1121" s="4">
        <v>29.38</v>
      </c>
      <c r="L1121" s="4">
        <v>26.47</v>
      </c>
      <c r="M1121" s="16">
        <f t="shared" si="222"/>
        <v>2.1615402000000001</v>
      </c>
      <c r="N1121">
        <f t="shared" si="223"/>
        <v>0</v>
      </c>
      <c r="O1121">
        <f t="shared" si="224"/>
        <v>0</v>
      </c>
      <c r="P1121" s="63">
        <f t="shared" si="225"/>
        <v>0</v>
      </c>
    </row>
    <row r="1122" spans="1:18" x14ac:dyDescent="0.3">
      <c r="A1122">
        <f t="shared" si="226"/>
        <v>2018</v>
      </c>
      <c r="B1122">
        <f t="shared" si="227"/>
        <v>10</v>
      </c>
      <c r="C1122">
        <f t="shared" si="228"/>
        <v>17</v>
      </c>
      <c r="D1122">
        <f t="shared" si="229"/>
        <v>3</v>
      </c>
      <c r="E1122" t="str">
        <f t="shared" si="230"/>
        <v>ON</v>
      </c>
      <c r="F1122" s="13">
        <f t="shared" si="232"/>
        <v>43390</v>
      </c>
      <c r="G1122" s="14" t="str">
        <f t="shared" si="231"/>
        <v>Avg of 4 NM Projects</v>
      </c>
      <c r="H1122" s="15">
        <f t="shared" si="233"/>
        <v>15</v>
      </c>
      <c r="I1122" s="93">
        <v>79.61999999999999</v>
      </c>
      <c r="J1122">
        <f t="shared" si="221"/>
        <v>0.44730337078651677</v>
      </c>
      <c r="K1122" s="4">
        <v>29.37</v>
      </c>
      <c r="L1122" s="4">
        <v>28.06</v>
      </c>
      <c r="M1122" s="16">
        <f t="shared" si="222"/>
        <v>2.2341371999999997</v>
      </c>
      <c r="N1122">
        <f t="shared" si="223"/>
        <v>0</v>
      </c>
      <c r="O1122">
        <f t="shared" si="224"/>
        <v>0</v>
      </c>
      <c r="P1122" s="63">
        <f t="shared" si="225"/>
        <v>0</v>
      </c>
    </row>
    <row r="1123" spans="1:18" x14ac:dyDescent="0.3">
      <c r="A1123">
        <f t="shared" si="226"/>
        <v>2018</v>
      </c>
      <c r="B1123">
        <f t="shared" si="227"/>
        <v>10</v>
      </c>
      <c r="C1123">
        <f t="shared" si="228"/>
        <v>17</v>
      </c>
      <c r="D1123">
        <f t="shared" si="229"/>
        <v>3</v>
      </c>
      <c r="E1123" t="str">
        <f t="shared" si="230"/>
        <v>ON</v>
      </c>
      <c r="F1123" s="13">
        <f t="shared" si="232"/>
        <v>43390</v>
      </c>
      <c r="G1123" s="14" t="str">
        <f t="shared" si="231"/>
        <v>Avg of 4 NM Projects</v>
      </c>
      <c r="H1123" s="15">
        <f t="shared" si="233"/>
        <v>16</v>
      </c>
      <c r="I1123" s="93">
        <v>55.164999999999992</v>
      </c>
      <c r="J1123">
        <f t="shared" si="221"/>
        <v>0.30991573033707859</v>
      </c>
      <c r="K1123" s="4">
        <v>30.05</v>
      </c>
      <c r="L1123" s="4">
        <v>28.71</v>
      </c>
      <c r="M1123" s="16">
        <f t="shared" si="222"/>
        <v>1.5837871499999998</v>
      </c>
      <c r="N1123">
        <f t="shared" si="223"/>
        <v>0</v>
      </c>
      <c r="O1123">
        <f t="shared" si="224"/>
        <v>0</v>
      </c>
      <c r="P1123" s="63">
        <f t="shared" si="225"/>
        <v>0</v>
      </c>
    </row>
    <row r="1124" spans="1:18" x14ac:dyDescent="0.3">
      <c r="A1124">
        <f t="shared" si="226"/>
        <v>2018</v>
      </c>
      <c r="B1124">
        <f t="shared" si="227"/>
        <v>10</v>
      </c>
      <c r="C1124">
        <f t="shared" si="228"/>
        <v>17</v>
      </c>
      <c r="D1124">
        <f t="shared" si="229"/>
        <v>3</v>
      </c>
      <c r="E1124" t="str">
        <f t="shared" si="230"/>
        <v>ON</v>
      </c>
      <c r="F1124" s="13">
        <f t="shared" si="232"/>
        <v>43390</v>
      </c>
      <c r="G1124" s="14" t="str">
        <f t="shared" si="231"/>
        <v>Avg of 4 NM Projects</v>
      </c>
      <c r="H1124" s="15">
        <f t="shared" si="233"/>
        <v>17</v>
      </c>
      <c r="I1124" s="93">
        <v>31.229999999999997</v>
      </c>
      <c r="J1124">
        <f t="shared" si="221"/>
        <v>0.17544943820224718</v>
      </c>
      <c r="K1124" s="4">
        <v>32.32</v>
      </c>
      <c r="L1124" s="4">
        <v>35.36</v>
      </c>
      <c r="M1124" s="16">
        <f t="shared" si="222"/>
        <v>1.1042927999999999</v>
      </c>
      <c r="N1124">
        <f t="shared" si="223"/>
        <v>0</v>
      </c>
      <c r="O1124">
        <f t="shared" si="224"/>
        <v>0</v>
      </c>
      <c r="P1124" s="63">
        <f t="shared" si="225"/>
        <v>0</v>
      </c>
    </row>
    <row r="1125" spans="1:18" x14ac:dyDescent="0.3">
      <c r="A1125">
        <f t="shared" si="226"/>
        <v>2018</v>
      </c>
      <c r="B1125">
        <f t="shared" si="227"/>
        <v>10</v>
      </c>
      <c r="C1125">
        <f t="shared" si="228"/>
        <v>17</v>
      </c>
      <c r="D1125">
        <f t="shared" si="229"/>
        <v>3</v>
      </c>
      <c r="E1125" t="str">
        <f t="shared" si="230"/>
        <v>ON</v>
      </c>
      <c r="F1125" s="13">
        <f t="shared" si="232"/>
        <v>43390</v>
      </c>
      <c r="G1125" s="14" t="str">
        <f t="shared" si="231"/>
        <v>Avg of 4 NM Projects</v>
      </c>
      <c r="H1125" s="15">
        <f t="shared" si="233"/>
        <v>18</v>
      </c>
      <c r="I1125" s="93">
        <v>8.3249999999999993</v>
      </c>
      <c r="J1125">
        <f t="shared" si="221"/>
        <v>4.6769662921348314E-2</v>
      </c>
      <c r="K1125" s="4">
        <v>41.02</v>
      </c>
      <c r="L1125" s="4">
        <v>33.33</v>
      </c>
      <c r="M1125" s="16">
        <f t="shared" si="222"/>
        <v>0.27747224999999998</v>
      </c>
      <c r="N1125">
        <f t="shared" si="223"/>
        <v>0</v>
      </c>
      <c r="O1125">
        <f t="shared" si="224"/>
        <v>0</v>
      </c>
      <c r="P1125" s="63">
        <f t="shared" si="225"/>
        <v>0</v>
      </c>
    </row>
    <row r="1126" spans="1:18" x14ac:dyDescent="0.3">
      <c r="A1126">
        <f t="shared" si="226"/>
        <v>2018</v>
      </c>
      <c r="B1126">
        <f t="shared" si="227"/>
        <v>10</v>
      </c>
      <c r="C1126">
        <f t="shared" si="228"/>
        <v>17</v>
      </c>
      <c r="D1126">
        <f t="shared" si="229"/>
        <v>3</v>
      </c>
      <c r="E1126" t="str">
        <f t="shared" si="230"/>
        <v>ON</v>
      </c>
      <c r="F1126" s="13">
        <f t="shared" si="232"/>
        <v>43390</v>
      </c>
      <c r="G1126" s="14" t="str">
        <f t="shared" si="231"/>
        <v>Avg of 4 NM Projects</v>
      </c>
      <c r="H1126" s="15">
        <f t="shared" si="233"/>
        <v>19</v>
      </c>
      <c r="I1126" s="93">
        <v>-0.13</v>
      </c>
      <c r="J1126">
        <f t="shared" si="221"/>
        <v>-7.3033707865168538E-4</v>
      </c>
      <c r="K1126" s="4">
        <v>46.1</v>
      </c>
      <c r="L1126" s="4">
        <v>31.58</v>
      </c>
      <c r="M1126" s="16">
        <f t="shared" si="222"/>
        <v>-4.1053999999999995E-3</v>
      </c>
      <c r="N1126">
        <f t="shared" si="223"/>
        <v>0</v>
      </c>
      <c r="O1126">
        <f t="shared" si="224"/>
        <v>0</v>
      </c>
      <c r="P1126" s="63">
        <f t="shared" si="225"/>
        <v>0</v>
      </c>
    </row>
    <row r="1127" spans="1:18" x14ac:dyDescent="0.3">
      <c r="A1127">
        <f t="shared" si="226"/>
        <v>2018</v>
      </c>
      <c r="B1127">
        <f t="shared" si="227"/>
        <v>10</v>
      </c>
      <c r="C1127">
        <f t="shared" si="228"/>
        <v>17</v>
      </c>
      <c r="D1127">
        <f t="shared" si="229"/>
        <v>3</v>
      </c>
      <c r="E1127" t="str">
        <f t="shared" si="230"/>
        <v>ON</v>
      </c>
      <c r="F1127" s="13">
        <f t="shared" si="232"/>
        <v>43390</v>
      </c>
      <c r="G1127" s="14" t="str">
        <f t="shared" si="231"/>
        <v>Avg of 4 NM Projects</v>
      </c>
      <c r="H1127" s="15">
        <f t="shared" si="233"/>
        <v>20</v>
      </c>
      <c r="I1127" s="93">
        <v>-0.13</v>
      </c>
      <c r="J1127">
        <f t="shared" si="221"/>
        <v>-7.3033707865168538E-4</v>
      </c>
      <c r="K1127" s="4">
        <v>44.6</v>
      </c>
      <c r="L1127" s="4">
        <v>31.73</v>
      </c>
      <c r="M1127" s="16">
        <f t="shared" si="222"/>
        <v>-4.1248999999999999E-3</v>
      </c>
      <c r="N1127">
        <f t="shared" si="223"/>
        <v>0</v>
      </c>
      <c r="O1127">
        <f t="shared" si="224"/>
        <v>0</v>
      </c>
      <c r="P1127" s="63">
        <f t="shared" si="225"/>
        <v>0</v>
      </c>
    </row>
    <row r="1128" spans="1:18" x14ac:dyDescent="0.3">
      <c r="A1128">
        <f t="shared" si="226"/>
        <v>2018</v>
      </c>
      <c r="B1128">
        <f t="shared" si="227"/>
        <v>10</v>
      </c>
      <c r="C1128">
        <f t="shared" si="228"/>
        <v>17</v>
      </c>
      <c r="D1128">
        <f t="shared" si="229"/>
        <v>3</v>
      </c>
      <c r="E1128" t="str">
        <f t="shared" si="230"/>
        <v>ON</v>
      </c>
      <c r="F1128" s="13">
        <f t="shared" si="232"/>
        <v>43390</v>
      </c>
      <c r="G1128" s="14" t="str">
        <f t="shared" si="231"/>
        <v>Avg of 4 NM Projects</v>
      </c>
      <c r="H1128" s="15">
        <f t="shared" si="233"/>
        <v>21</v>
      </c>
      <c r="I1128" s="93">
        <v>0</v>
      </c>
      <c r="J1128">
        <f t="shared" si="221"/>
        <v>0</v>
      </c>
      <c r="K1128" s="4">
        <v>41.13</v>
      </c>
      <c r="L1128" s="4">
        <v>29.75</v>
      </c>
      <c r="M1128" s="16">
        <f t="shared" si="222"/>
        <v>0</v>
      </c>
      <c r="N1128">
        <f t="shared" si="223"/>
        <v>1</v>
      </c>
      <c r="O1128">
        <f t="shared" si="224"/>
        <v>0</v>
      </c>
      <c r="P1128" s="63">
        <f t="shared" si="225"/>
        <v>0</v>
      </c>
    </row>
    <row r="1129" spans="1:18" x14ac:dyDescent="0.3">
      <c r="A1129">
        <f t="shared" si="226"/>
        <v>2018</v>
      </c>
      <c r="B1129">
        <f t="shared" si="227"/>
        <v>10</v>
      </c>
      <c r="C1129">
        <f t="shared" si="228"/>
        <v>17</v>
      </c>
      <c r="D1129">
        <f t="shared" si="229"/>
        <v>3</v>
      </c>
      <c r="E1129" t="str">
        <f t="shared" si="230"/>
        <v>ON</v>
      </c>
      <c r="F1129" s="13">
        <f t="shared" si="232"/>
        <v>43390</v>
      </c>
      <c r="G1129" s="14" t="str">
        <f t="shared" si="231"/>
        <v>Avg of 4 NM Projects</v>
      </c>
      <c r="H1129" s="15">
        <f t="shared" si="233"/>
        <v>22</v>
      </c>
      <c r="I1129" s="93">
        <v>-0.13</v>
      </c>
      <c r="J1129">
        <f t="shared" si="221"/>
        <v>-7.3033707865168538E-4</v>
      </c>
      <c r="K1129" s="4">
        <v>33.83</v>
      </c>
      <c r="L1129" s="4">
        <v>26.19</v>
      </c>
      <c r="M1129" s="16">
        <f t="shared" si="222"/>
        <v>-3.4047000000000005E-3</v>
      </c>
      <c r="N1129">
        <f t="shared" si="223"/>
        <v>0</v>
      </c>
      <c r="O1129">
        <f t="shared" si="224"/>
        <v>0</v>
      </c>
      <c r="P1129" s="63">
        <f t="shared" si="225"/>
        <v>0</v>
      </c>
    </row>
    <row r="1130" spans="1:18" x14ac:dyDescent="0.3">
      <c r="A1130">
        <f t="shared" si="226"/>
        <v>2018</v>
      </c>
      <c r="B1130">
        <f t="shared" si="227"/>
        <v>10</v>
      </c>
      <c r="C1130">
        <f t="shared" si="228"/>
        <v>17</v>
      </c>
      <c r="D1130">
        <f t="shared" si="229"/>
        <v>3</v>
      </c>
      <c r="E1130" t="str">
        <f t="shared" si="230"/>
        <v>ON</v>
      </c>
      <c r="F1130" s="13">
        <f t="shared" si="232"/>
        <v>43390</v>
      </c>
      <c r="G1130" s="14" t="str">
        <f t="shared" si="231"/>
        <v>Avg of 4 NM Projects</v>
      </c>
      <c r="H1130" s="15">
        <f t="shared" si="233"/>
        <v>23</v>
      </c>
      <c r="I1130" s="93">
        <v>-0.13</v>
      </c>
      <c r="J1130">
        <f t="shared" si="221"/>
        <v>-7.3033707865168538E-4</v>
      </c>
      <c r="K1130" s="4">
        <v>32.49</v>
      </c>
      <c r="L1130" s="4">
        <v>26.42</v>
      </c>
      <c r="M1130" s="16">
        <f t="shared" si="222"/>
        <v>-3.4346000000000003E-3</v>
      </c>
      <c r="N1130">
        <f t="shared" si="223"/>
        <v>0</v>
      </c>
      <c r="O1130">
        <f t="shared" si="224"/>
        <v>0</v>
      </c>
      <c r="P1130" s="63">
        <f t="shared" si="225"/>
        <v>0</v>
      </c>
    </row>
    <row r="1131" spans="1:18" x14ac:dyDescent="0.3">
      <c r="A1131">
        <f t="shared" si="226"/>
        <v>2018</v>
      </c>
      <c r="B1131">
        <f t="shared" si="227"/>
        <v>10</v>
      </c>
      <c r="C1131">
        <f t="shared" si="228"/>
        <v>17</v>
      </c>
      <c r="D1131">
        <f t="shared" si="229"/>
        <v>3</v>
      </c>
      <c r="E1131" t="str">
        <f t="shared" si="230"/>
        <v>OFF</v>
      </c>
      <c r="F1131" s="13">
        <f t="shared" si="232"/>
        <v>43390</v>
      </c>
      <c r="G1131" s="14" t="str">
        <f t="shared" si="231"/>
        <v>Avg of 4 NM Projects</v>
      </c>
      <c r="H1131" s="15">
        <f t="shared" si="233"/>
        <v>24</v>
      </c>
      <c r="I1131" s="93">
        <v>0</v>
      </c>
      <c r="J1131">
        <f t="shared" si="221"/>
        <v>0</v>
      </c>
      <c r="K1131" s="4">
        <v>30.1</v>
      </c>
      <c r="L1131" s="4">
        <v>25.13</v>
      </c>
      <c r="M1131" s="16">
        <f t="shared" si="222"/>
        <v>0</v>
      </c>
      <c r="N1131">
        <f t="shared" si="223"/>
        <v>1</v>
      </c>
      <c r="O1131">
        <f t="shared" si="224"/>
        <v>0</v>
      </c>
      <c r="P1131" s="63">
        <f t="shared" si="225"/>
        <v>0</v>
      </c>
    </row>
    <row r="1132" spans="1:18" x14ac:dyDescent="0.3">
      <c r="A1132">
        <f t="shared" si="226"/>
        <v>2018</v>
      </c>
      <c r="B1132">
        <f t="shared" si="227"/>
        <v>10</v>
      </c>
      <c r="C1132">
        <f t="shared" si="228"/>
        <v>18</v>
      </c>
      <c r="D1132">
        <f t="shared" si="229"/>
        <v>4</v>
      </c>
      <c r="E1132" t="str">
        <f t="shared" si="230"/>
        <v>OFF</v>
      </c>
      <c r="F1132" s="13">
        <f t="shared" si="232"/>
        <v>43391</v>
      </c>
      <c r="G1132" s="14" t="str">
        <f t="shared" si="231"/>
        <v>Avg of 4 NM Projects</v>
      </c>
      <c r="H1132" s="15">
        <f t="shared" si="233"/>
        <v>1</v>
      </c>
      <c r="I1132" s="93">
        <v>0</v>
      </c>
      <c r="J1132">
        <f t="shared" si="221"/>
        <v>0</v>
      </c>
      <c r="K1132" s="4">
        <v>29.2</v>
      </c>
      <c r="L1132" s="4">
        <v>24.74</v>
      </c>
      <c r="M1132" s="16">
        <f t="shared" si="222"/>
        <v>0</v>
      </c>
      <c r="N1132">
        <f t="shared" si="223"/>
        <v>1</v>
      </c>
      <c r="O1132">
        <f t="shared" si="224"/>
        <v>0</v>
      </c>
      <c r="P1132" s="63">
        <f t="shared" si="225"/>
        <v>0</v>
      </c>
      <c r="Q1132" s="34"/>
      <c r="R1132" s="34"/>
    </row>
    <row r="1133" spans="1:18" x14ac:dyDescent="0.3">
      <c r="A1133">
        <f t="shared" si="226"/>
        <v>2018</v>
      </c>
      <c r="B1133">
        <f t="shared" si="227"/>
        <v>10</v>
      </c>
      <c r="C1133">
        <f t="shared" si="228"/>
        <v>18</v>
      </c>
      <c r="D1133">
        <f t="shared" si="229"/>
        <v>4</v>
      </c>
      <c r="E1133" t="str">
        <f t="shared" si="230"/>
        <v>OFF</v>
      </c>
      <c r="F1133" s="13">
        <f t="shared" si="232"/>
        <v>43391</v>
      </c>
      <c r="G1133" s="14" t="str">
        <f t="shared" si="231"/>
        <v>Avg of 4 NM Projects</v>
      </c>
      <c r="H1133" s="15">
        <f t="shared" si="233"/>
        <v>2</v>
      </c>
      <c r="I1133" s="93">
        <v>-0.13</v>
      </c>
      <c r="J1133">
        <f t="shared" si="221"/>
        <v>-7.3033707865168538E-4</v>
      </c>
      <c r="K1133" s="4">
        <v>31.26</v>
      </c>
      <c r="L1133" s="4">
        <v>25.26</v>
      </c>
      <c r="M1133" s="16">
        <f t="shared" si="222"/>
        <v>-3.2838000000000003E-3</v>
      </c>
      <c r="N1133">
        <f t="shared" si="223"/>
        <v>0</v>
      </c>
      <c r="O1133">
        <f t="shared" si="224"/>
        <v>0</v>
      </c>
      <c r="P1133" s="63">
        <f t="shared" si="225"/>
        <v>0</v>
      </c>
    </row>
    <row r="1134" spans="1:18" x14ac:dyDescent="0.3">
      <c r="A1134">
        <f t="shared" si="226"/>
        <v>2018</v>
      </c>
      <c r="B1134">
        <f t="shared" si="227"/>
        <v>10</v>
      </c>
      <c r="C1134">
        <f t="shared" si="228"/>
        <v>18</v>
      </c>
      <c r="D1134">
        <f t="shared" si="229"/>
        <v>4</v>
      </c>
      <c r="E1134" t="str">
        <f t="shared" si="230"/>
        <v>OFF</v>
      </c>
      <c r="F1134" s="13">
        <f t="shared" si="232"/>
        <v>43391</v>
      </c>
      <c r="G1134" s="14" t="str">
        <f t="shared" si="231"/>
        <v>Avg of 4 NM Projects</v>
      </c>
      <c r="H1134" s="15">
        <f t="shared" si="233"/>
        <v>3</v>
      </c>
      <c r="I1134" s="93">
        <v>-0.13</v>
      </c>
      <c r="J1134">
        <f t="shared" si="221"/>
        <v>-7.3033707865168538E-4</v>
      </c>
      <c r="K1134" s="4">
        <v>29.11</v>
      </c>
      <c r="L1134" s="4">
        <v>24.41</v>
      </c>
      <c r="M1134" s="16">
        <f t="shared" si="222"/>
        <v>-3.1733000000000004E-3</v>
      </c>
      <c r="N1134">
        <f t="shared" si="223"/>
        <v>0</v>
      </c>
      <c r="O1134">
        <f t="shared" si="224"/>
        <v>0</v>
      </c>
      <c r="P1134" s="63">
        <f t="shared" si="225"/>
        <v>0</v>
      </c>
    </row>
    <row r="1135" spans="1:18" x14ac:dyDescent="0.3">
      <c r="A1135">
        <f t="shared" si="226"/>
        <v>2018</v>
      </c>
      <c r="B1135">
        <f t="shared" si="227"/>
        <v>10</v>
      </c>
      <c r="C1135">
        <f t="shared" si="228"/>
        <v>18</v>
      </c>
      <c r="D1135">
        <f t="shared" si="229"/>
        <v>4</v>
      </c>
      <c r="E1135" t="str">
        <f t="shared" si="230"/>
        <v>OFF</v>
      </c>
      <c r="F1135" s="13">
        <f t="shared" si="232"/>
        <v>43391</v>
      </c>
      <c r="G1135" s="14" t="str">
        <f t="shared" si="231"/>
        <v>Avg of 4 NM Projects</v>
      </c>
      <c r="H1135" s="15">
        <f t="shared" si="233"/>
        <v>4</v>
      </c>
      <c r="I1135" s="93">
        <v>-0.13</v>
      </c>
      <c r="J1135">
        <f t="shared" si="221"/>
        <v>-7.3033707865168538E-4</v>
      </c>
      <c r="K1135" s="4">
        <v>30.01</v>
      </c>
      <c r="L1135" s="4">
        <v>27.63</v>
      </c>
      <c r="M1135" s="16">
        <f t="shared" si="222"/>
        <v>-3.5918999999999999E-3</v>
      </c>
      <c r="N1135">
        <f t="shared" si="223"/>
        <v>0</v>
      </c>
      <c r="O1135">
        <f t="shared" si="224"/>
        <v>0</v>
      </c>
      <c r="P1135" s="63">
        <f t="shared" si="225"/>
        <v>0</v>
      </c>
    </row>
    <row r="1136" spans="1:18" x14ac:dyDescent="0.3">
      <c r="A1136">
        <f t="shared" si="226"/>
        <v>2018</v>
      </c>
      <c r="B1136">
        <f t="shared" si="227"/>
        <v>10</v>
      </c>
      <c r="C1136">
        <f t="shared" si="228"/>
        <v>18</v>
      </c>
      <c r="D1136">
        <f t="shared" si="229"/>
        <v>4</v>
      </c>
      <c r="E1136" t="str">
        <f t="shared" si="230"/>
        <v>OFF</v>
      </c>
      <c r="F1136" s="13">
        <f t="shared" si="232"/>
        <v>43391</v>
      </c>
      <c r="G1136" s="14" t="str">
        <f t="shared" si="231"/>
        <v>Avg of 4 NM Projects</v>
      </c>
      <c r="H1136" s="15">
        <f t="shared" si="233"/>
        <v>5</v>
      </c>
      <c r="I1136" s="93">
        <v>0</v>
      </c>
      <c r="J1136">
        <f t="shared" si="221"/>
        <v>0</v>
      </c>
      <c r="K1136" s="4">
        <v>29.12</v>
      </c>
      <c r="L1136" s="4">
        <v>27.52</v>
      </c>
      <c r="M1136" s="16">
        <f t="shared" si="222"/>
        <v>0</v>
      </c>
      <c r="N1136">
        <f t="shared" si="223"/>
        <v>1</v>
      </c>
      <c r="O1136">
        <f t="shared" si="224"/>
        <v>0</v>
      </c>
      <c r="P1136" s="63">
        <f t="shared" si="225"/>
        <v>0</v>
      </c>
    </row>
    <row r="1137" spans="1:16" x14ac:dyDescent="0.3">
      <c r="A1137">
        <f t="shared" si="226"/>
        <v>2018</v>
      </c>
      <c r="B1137">
        <f t="shared" si="227"/>
        <v>10</v>
      </c>
      <c r="C1137">
        <f t="shared" si="228"/>
        <v>18</v>
      </c>
      <c r="D1137">
        <f t="shared" si="229"/>
        <v>4</v>
      </c>
      <c r="E1137" t="str">
        <f t="shared" si="230"/>
        <v>OFF</v>
      </c>
      <c r="F1137" s="13">
        <f t="shared" si="232"/>
        <v>43391</v>
      </c>
      <c r="G1137" s="14" t="str">
        <f t="shared" si="231"/>
        <v>Avg of 4 NM Projects</v>
      </c>
      <c r="H1137" s="15">
        <f t="shared" si="233"/>
        <v>6</v>
      </c>
      <c r="I1137" s="93">
        <v>-0.13</v>
      </c>
      <c r="J1137">
        <f t="shared" si="221"/>
        <v>-7.3033707865168538E-4</v>
      </c>
      <c r="K1137" s="4">
        <v>30.43</v>
      </c>
      <c r="L1137" s="4">
        <v>26.73</v>
      </c>
      <c r="M1137" s="16">
        <f t="shared" si="222"/>
        <v>-3.4749000000000004E-3</v>
      </c>
      <c r="N1137">
        <f t="shared" si="223"/>
        <v>0</v>
      </c>
      <c r="O1137">
        <f t="shared" si="224"/>
        <v>0</v>
      </c>
      <c r="P1137" s="63">
        <f t="shared" si="225"/>
        <v>0</v>
      </c>
    </row>
    <row r="1138" spans="1:16" x14ac:dyDescent="0.3">
      <c r="A1138">
        <f t="shared" si="226"/>
        <v>2018</v>
      </c>
      <c r="B1138">
        <f t="shared" si="227"/>
        <v>10</v>
      </c>
      <c r="C1138">
        <f t="shared" si="228"/>
        <v>18</v>
      </c>
      <c r="D1138">
        <f t="shared" si="229"/>
        <v>4</v>
      </c>
      <c r="E1138" t="str">
        <f t="shared" si="230"/>
        <v>OFF</v>
      </c>
      <c r="F1138" s="13">
        <f t="shared" si="232"/>
        <v>43391</v>
      </c>
      <c r="G1138" s="14" t="str">
        <f t="shared" si="231"/>
        <v>Avg of 4 NM Projects</v>
      </c>
      <c r="H1138" s="15">
        <f t="shared" si="233"/>
        <v>7</v>
      </c>
      <c r="I1138" s="93">
        <v>-0.13</v>
      </c>
      <c r="J1138">
        <f t="shared" si="221"/>
        <v>-7.3033707865168538E-4</v>
      </c>
      <c r="K1138" s="4">
        <v>48.24</v>
      </c>
      <c r="L1138" s="4">
        <v>28.05</v>
      </c>
      <c r="M1138" s="16">
        <f t="shared" si="222"/>
        <v>-3.6465E-3</v>
      </c>
      <c r="N1138">
        <f t="shared" si="223"/>
        <v>0</v>
      </c>
      <c r="O1138">
        <f t="shared" si="224"/>
        <v>0</v>
      </c>
      <c r="P1138" s="63">
        <f t="shared" si="225"/>
        <v>0</v>
      </c>
    </row>
    <row r="1139" spans="1:16" x14ac:dyDescent="0.3">
      <c r="A1139">
        <f t="shared" si="226"/>
        <v>2018</v>
      </c>
      <c r="B1139">
        <f t="shared" si="227"/>
        <v>10</v>
      </c>
      <c r="C1139">
        <f t="shared" si="228"/>
        <v>18</v>
      </c>
      <c r="D1139">
        <f t="shared" si="229"/>
        <v>4</v>
      </c>
      <c r="E1139" t="str">
        <f t="shared" si="230"/>
        <v>ON</v>
      </c>
      <c r="F1139" s="13">
        <f t="shared" si="232"/>
        <v>43391</v>
      </c>
      <c r="G1139" s="14" t="str">
        <f t="shared" si="231"/>
        <v>Avg of 4 NM Projects</v>
      </c>
      <c r="H1139" s="15">
        <f t="shared" si="233"/>
        <v>8</v>
      </c>
      <c r="I1139" s="93">
        <v>0.77</v>
      </c>
      <c r="J1139">
        <f t="shared" si="221"/>
        <v>4.3258426966292134E-3</v>
      </c>
      <c r="K1139" s="4">
        <v>50.31</v>
      </c>
      <c r="L1139" s="4">
        <v>28.85</v>
      </c>
      <c r="M1139" s="16">
        <f t="shared" si="222"/>
        <v>2.2214500000000002E-2</v>
      </c>
      <c r="N1139">
        <f t="shared" si="223"/>
        <v>0</v>
      </c>
      <c r="O1139">
        <f t="shared" si="224"/>
        <v>0</v>
      </c>
      <c r="P1139" s="63">
        <f t="shared" si="225"/>
        <v>0</v>
      </c>
    </row>
    <row r="1140" spans="1:16" x14ac:dyDescent="0.3">
      <c r="A1140">
        <f t="shared" si="226"/>
        <v>2018</v>
      </c>
      <c r="B1140">
        <f t="shared" si="227"/>
        <v>10</v>
      </c>
      <c r="C1140">
        <f t="shared" si="228"/>
        <v>18</v>
      </c>
      <c r="D1140">
        <f t="shared" si="229"/>
        <v>4</v>
      </c>
      <c r="E1140" t="str">
        <f t="shared" si="230"/>
        <v>ON</v>
      </c>
      <c r="F1140" s="13">
        <f t="shared" si="232"/>
        <v>43391</v>
      </c>
      <c r="G1140" s="14" t="str">
        <f t="shared" si="231"/>
        <v>Avg of 4 NM Projects</v>
      </c>
      <c r="H1140" s="15">
        <f t="shared" si="233"/>
        <v>9</v>
      </c>
      <c r="I1140" s="93">
        <v>8.9649999999999999</v>
      </c>
      <c r="J1140">
        <f t="shared" si="221"/>
        <v>5.0365168539325843E-2</v>
      </c>
      <c r="K1140" s="4">
        <v>42</v>
      </c>
      <c r="L1140" s="4">
        <v>33.479999999999997</v>
      </c>
      <c r="M1140" s="16">
        <f t="shared" si="222"/>
        <v>0.30014819999999998</v>
      </c>
      <c r="N1140">
        <f t="shared" si="223"/>
        <v>0</v>
      </c>
      <c r="O1140">
        <f t="shared" si="224"/>
        <v>0</v>
      </c>
      <c r="P1140" s="63">
        <f t="shared" si="225"/>
        <v>0</v>
      </c>
    </row>
    <row r="1141" spans="1:16" x14ac:dyDescent="0.3">
      <c r="A1141">
        <f t="shared" si="226"/>
        <v>2018</v>
      </c>
      <c r="B1141">
        <f t="shared" si="227"/>
        <v>10</v>
      </c>
      <c r="C1141">
        <f t="shared" si="228"/>
        <v>18</v>
      </c>
      <c r="D1141">
        <f t="shared" si="229"/>
        <v>4</v>
      </c>
      <c r="E1141" t="str">
        <f t="shared" si="230"/>
        <v>ON</v>
      </c>
      <c r="F1141" s="13">
        <f t="shared" si="232"/>
        <v>43391</v>
      </c>
      <c r="G1141" s="14" t="str">
        <f t="shared" si="231"/>
        <v>Avg of 4 NM Projects</v>
      </c>
      <c r="H1141" s="15">
        <f t="shared" si="233"/>
        <v>10</v>
      </c>
      <c r="I1141" s="93">
        <v>48.515000000000001</v>
      </c>
      <c r="J1141">
        <f t="shared" si="221"/>
        <v>0.2725561797752809</v>
      </c>
      <c r="K1141" s="4">
        <v>37.729999999999997</v>
      </c>
      <c r="L1141" s="4">
        <v>29.09</v>
      </c>
      <c r="M1141" s="16">
        <f t="shared" si="222"/>
        <v>1.41130135</v>
      </c>
      <c r="N1141">
        <f t="shared" si="223"/>
        <v>0</v>
      </c>
      <c r="O1141">
        <f t="shared" si="224"/>
        <v>0</v>
      </c>
      <c r="P1141" s="63">
        <f t="shared" si="225"/>
        <v>0</v>
      </c>
    </row>
    <row r="1142" spans="1:16" x14ac:dyDescent="0.3">
      <c r="A1142">
        <f t="shared" si="226"/>
        <v>2018</v>
      </c>
      <c r="B1142">
        <f t="shared" si="227"/>
        <v>10</v>
      </c>
      <c r="C1142">
        <f t="shared" si="228"/>
        <v>18</v>
      </c>
      <c r="D1142">
        <f t="shared" si="229"/>
        <v>4</v>
      </c>
      <c r="E1142" t="str">
        <f t="shared" si="230"/>
        <v>ON</v>
      </c>
      <c r="F1142" s="13">
        <f t="shared" si="232"/>
        <v>43391</v>
      </c>
      <c r="G1142" s="14" t="str">
        <f t="shared" si="231"/>
        <v>Avg of 4 NM Projects</v>
      </c>
      <c r="H1142" s="15">
        <f t="shared" si="233"/>
        <v>11</v>
      </c>
      <c r="I1142" s="93">
        <v>66.554999999999993</v>
      </c>
      <c r="J1142">
        <f t="shared" si="221"/>
        <v>0.37390449438202245</v>
      </c>
      <c r="K1142" s="4">
        <v>35.08</v>
      </c>
      <c r="L1142" s="4">
        <v>29.93</v>
      </c>
      <c r="M1142" s="16">
        <f t="shared" si="222"/>
        <v>1.9919911499999998</v>
      </c>
      <c r="N1142">
        <f t="shared" si="223"/>
        <v>0</v>
      </c>
      <c r="O1142">
        <f t="shared" si="224"/>
        <v>0</v>
      </c>
      <c r="P1142" s="63">
        <f t="shared" si="225"/>
        <v>0</v>
      </c>
    </row>
    <row r="1143" spans="1:16" x14ac:dyDescent="0.3">
      <c r="A1143">
        <f t="shared" si="226"/>
        <v>2018</v>
      </c>
      <c r="B1143">
        <f t="shared" si="227"/>
        <v>10</v>
      </c>
      <c r="C1143">
        <f t="shared" si="228"/>
        <v>18</v>
      </c>
      <c r="D1143">
        <f t="shared" si="229"/>
        <v>4</v>
      </c>
      <c r="E1143" t="str">
        <f t="shared" si="230"/>
        <v>ON</v>
      </c>
      <c r="F1143" s="13">
        <f t="shared" si="232"/>
        <v>43391</v>
      </c>
      <c r="G1143" s="14" t="str">
        <f t="shared" si="231"/>
        <v>Avg of 4 NM Projects</v>
      </c>
      <c r="H1143" s="15">
        <f t="shared" si="233"/>
        <v>12</v>
      </c>
      <c r="I1143" s="93">
        <v>96</v>
      </c>
      <c r="J1143">
        <f t="shared" si="221"/>
        <v>0.5393258426966292</v>
      </c>
      <c r="K1143" s="4">
        <v>35.119999999999997</v>
      </c>
      <c r="L1143" s="4">
        <v>27.39</v>
      </c>
      <c r="M1143" s="16">
        <f t="shared" si="222"/>
        <v>2.6294400000000002</v>
      </c>
      <c r="N1143">
        <f t="shared" si="223"/>
        <v>0</v>
      </c>
      <c r="O1143">
        <f t="shared" si="224"/>
        <v>1</v>
      </c>
      <c r="P1143" s="63">
        <f t="shared" si="225"/>
        <v>0</v>
      </c>
    </row>
    <row r="1144" spans="1:16" x14ac:dyDescent="0.3">
      <c r="A1144">
        <f t="shared" si="226"/>
        <v>2018</v>
      </c>
      <c r="B1144">
        <f t="shared" si="227"/>
        <v>10</v>
      </c>
      <c r="C1144">
        <f t="shared" si="228"/>
        <v>18</v>
      </c>
      <c r="D1144">
        <f t="shared" si="229"/>
        <v>4</v>
      </c>
      <c r="E1144" t="str">
        <f t="shared" si="230"/>
        <v>ON</v>
      </c>
      <c r="F1144" s="13">
        <f t="shared" si="232"/>
        <v>43391</v>
      </c>
      <c r="G1144" s="14" t="str">
        <f t="shared" si="231"/>
        <v>Avg of 4 NM Projects</v>
      </c>
      <c r="H1144" s="15">
        <f t="shared" si="233"/>
        <v>13</v>
      </c>
      <c r="I1144" s="93">
        <v>121.855</v>
      </c>
      <c r="J1144">
        <f t="shared" si="221"/>
        <v>0.68457865168539334</v>
      </c>
      <c r="K1144" s="4">
        <v>33.909999999999997</v>
      </c>
      <c r="L1144" s="4">
        <v>26.18</v>
      </c>
      <c r="M1144" s="16">
        <f t="shared" si="222"/>
        <v>3.1901638999999999</v>
      </c>
      <c r="N1144">
        <f t="shared" si="223"/>
        <v>0</v>
      </c>
      <c r="O1144">
        <f t="shared" si="224"/>
        <v>1</v>
      </c>
      <c r="P1144" s="63">
        <f t="shared" si="225"/>
        <v>0</v>
      </c>
    </row>
    <row r="1145" spans="1:16" x14ac:dyDescent="0.3">
      <c r="A1145">
        <f t="shared" si="226"/>
        <v>2018</v>
      </c>
      <c r="B1145">
        <f t="shared" si="227"/>
        <v>10</v>
      </c>
      <c r="C1145">
        <f t="shared" si="228"/>
        <v>18</v>
      </c>
      <c r="D1145">
        <f t="shared" si="229"/>
        <v>4</v>
      </c>
      <c r="E1145" t="str">
        <f t="shared" si="230"/>
        <v>ON</v>
      </c>
      <c r="F1145" s="13">
        <f t="shared" si="232"/>
        <v>43391</v>
      </c>
      <c r="G1145" s="14" t="str">
        <f t="shared" si="231"/>
        <v>Avg of 4 NM Projects</v>
      </c>
      <c r="H1145" s="15">
        <f t="shared" si="233"/>
        <v>14</v>
      </c>
      <c r="I1145" s="93">
        <v>107.52</v>
      </c>
      <c r="J1145">
        <f t="shared" si="221"/>
        <v>0.60404494382022467</v>
      </c>
      <c r="K1145" s="4">
        <v>36.85</v>
      </c>
      <c r="L1145" s="4">
        <v>17.559999999999999</v>
      </c>
      <c r="M1145" s="16">
        <f t="shared" si="222"/>
        <v>1.8880511999999998</v>
      </c>
      <c r="N1145">
        <f t="shared" si="223"/>
        <v>0</v>
      </c>
      <c r="O1145">
        <f t="shared" si="224"/>
        <v>1</v>
      </c>
      <c r="P1145" s="63">
        <f t="shared" si="225"/>
        <v>0</v>
      </c>
    </row>
    <row r="1146" spans="1:16" x14ac:dyDescent="0.3">
      <c r="A1146">
        <f t="shared" si="226"/>
        <v>2018</v>
      </c>
      <c r="B1146">
        <f t="shared" si="227"/>
        <v>10</v>
      </c>
      <c r="C1146">
        <f t="shared" si="228"/>
        <v>18</v>
      </c>
      <c r="D1146">
        <f t="shared" si="229"/>
        <v>4</v>
      </c>
      <c r="E1146" t="str">
        <f t="shared" si="230"/>
        <v>ON</v>
      </c>
      <c r="F1146" s="13">
        <f t="shared" si="232"/>
        <v>43391</v>
      </c>
      <c r="G1146" s="14" t="str">
        <f t="shared" si="231"/>
        <v>Avg of 4 NM Projects</v>
      </c>
      <c r="H1146" s="15">
        <f t="shared" si="233"/>
        <v>15</v>
      </c>
      <c r="I1146" s="93">
        <v>89.724999999999994</v>
      </c>
      <c r="J1146">
        <f t="shared" si="221"/>
        <v>0.50407303370786516</v>
      </c>
      <c r="K1146" s="4">
        <v>34.869999999999997</v>
      </c>
      <c r="L1146" s="4">
        <v>17.829999999999998</v>
      </c>
      <c r="M1146" s="16">
        <f t="shared" si="222"/>
        <v>1.5997967499999997</v>
      </c>
      <c r="N1146">
        <f t="shared" si="223"/>
        <v>0</v>
      </c>
      <c r="O1146">
        <f t="shared" si="224"/>
        <v>1</v>
      </c>
      <c r="P1146" s="63">
        <f t="shared" si="225"/>
        <v>0</v>
      </c>
    </row>
    <row r="1147" spans="1:16" x14ac:dyDescent="0.3">
      <c r="A1147">
        <f t="shared" si="226"/>
        <v>2018</v>
      </c>
      <c r="B1147">
        <f t="shared" si="227"/>
        <v>10</v>
      </c>
      <c r="C1147">
        <f t="shared" si="228"/>
        <v>18</v>
      </c>
      <c r="D1147">
        <f t="shared" si="229"/>
        <v>4</v>
      </c>
      <c r="E1147" t="str">
        <f t="shared" si="230"/>
        <v>ON</v>
      </c>
      <c r="F1147" s="13">
        <f t="shared" si="232"/>
        <v>43391</v>
      </c>
      <c r="G1147" s="14" t="str">
        <f t="shared" si="231"/>
        <v>Avg of 4 NM Projects</v>
      </c>
      <c r="H1147" s="15">
        <f t="shared" si="233"/>
        <v>16</v>
      </c>
      <c r="I1147" s="93">
        <v>65.924999999999997</v>
      </c>
      <c r="J1147">
        <f t="shared" si="221"/>
        <v>0.37036516853932583</v>
      </c>
      <c r="K1147" s="4">
        <v>34.83</v>
      </c>
      <c r="L1147" s="4">
        <v>22.75</v>
      </c>
      <c r="M1147" s="16">
        <f t="shared" si="222"/>
        <v>1.49979375</v>
      </c>
      <c r="N1147">
        <f t="shared" si="223"/>
        <v>0</v>
      </c>
      <c r="O1147">
        <f t="shared" si="224"/>
        <v>0</v>
      </c>
      <c r="P1147" s="63">
        <f t="shared" si="225"/>
        <v>0</v>
      </c>
    </row>
    <row r="1148" spans="1:16" x14ac:dyDescent="0.3">
      <c r="A1148">
        <f t="shared" si="226"/>
        <v>2018</v>
      </c>
      <c r="B1148">
        <f t="shared" si="227"/>
        <v>10</v>
      </c>
      <c r="C1148">
        <f t="shared" si="228"/>
        <v>18</v>
      </c>
      <c r="D1148">
        <f t="shared" si="229"/>
        <v>4</v>
      </c>
      <c r="E1148" t="str">
        <f t="shared" si="230"/>
        <v>ON</v>
      </c>
      <c r="F1148" s="13">
        <f t="shared" si="232"/>
        <v>43391</v>
      </c>
      <c r="G1148" s="14" t="str">
        <f t="shared" si="231"/>
        <v>Avg of 4 NM Projects</v>
      </c>
      <c r="H1148" s="15">
        <f t="shared" si="233"/>
        <v>17</v>
      </c>
      <c r="I1148" s="93">
        <v>34.945</v>
      </c>
      <c r="J1148">
        <f t="shared" si="221"/>
        <v>0.19632022471910113</v>
      </c>
      <c r="K1148" s="4">
        <v>37.229999999999997</v>
      </c>
      <c r="L1148" s="4">
        <v>24.86</v>
      </c>
      <c r="M1148" s="16">
        <f t="shared" si="222"/>
        <v>0.86873270000000002</v>
      </c>
      <c r="N1148">
        <f t="shared" si="223"/>
        <v>0</v>
      </c>
      <c r="O1148">
        <f t="shared" si="224"/>
        <v>0</v>
      </c>
      <c r="P1148" s="63">
        <f t="shared" si="225"/>
        <v>0</v>
      </c>
    </row>
    <row r="1149" spans="1:16" x14ac:dyDescent="0.3">
      <c r="A1149">
        <f t="shared" si="226"/>
        <v>2018</v>
      </c>
      <c r="B1149">
        <f t="shared" si="227"/>
        <v>10</v>
      </c>
      <c r="C1149">
        <f t="shared" si="228"/>
        <v>18</v>
      </c>
      <c r="D1149">
        <f t="shared" si="229"/>
        <v>4</v>
      </c>
      <c r="E1149" t="str">
        <f t="shared" si="230"/>
        <v>ON</v>
      </c>
      <c r="F1149" s="13">
        <f t="shared" si="232"/>
        <v>43391</v>
      </c>
      <c r="G1149" s="14" t="str">
        <f t="shared" si="231"/>
        <v>Avg of 4 NM Projects</v>
      </c>
      <c r="H1149" s="15">
        <f t="shared" si="233"/>
        <v>18</v>
      </c>
      <c r="I1149" s="93">
        <v>7.8049999999999997</v>
      </c>
      <c r="J1149">
        <f t="shared" si="221"/>
        <v>4.3848314606741573E-2</v>
      </c>
      <c r="K1149" s="4">
        <v>45.29</v>
      </c>
      <c r="L1149" s="4">
        <v>28.92</v>
      </c>
      <c r="M1149" s="16">
        <f t="shared" si="222"/>
        <v>0.22572060000000002</v>
      </c>
      <c r="N1149">
        <f t="shared" si="223"/>
        <v>0</v>
      </c>
      <c r="O1149">
        <f t="shared" si="224"/>
        <v>0</v>
      </c>
      <c r="P1149" s="63">
        <f t="shared" si="225"/>
        <v>0</v>
      </c>
    </row>
    <row r="1150" spans="1:16" x14ac:dyDescent="0.3">
      <c r="A1150">
        <f t="shared" si="226"/>
        <v>2018</v>
      </c>
      <c r="B1150">
        <f t="shared" si="227"/>
        <v>10</v>
      </c>
      <c r="C1150">
        <f t="shared" si="228"/>
        <v>18</v>
      </c>
      <c r="D1150">
        <f t="shared" si="229"/>
        <v>4</v>
      </c>
      <c r="E1150" t="str">
        <f t="shared" si="230"/>
        <v>ON</v>
      </c>
      <c r="F1150" s="13">
        <f t="shared" si="232"/>
        <v>43391</v>
      </c>
      <c r="G1150" s="14" t="str">
        <f t="shared" si="231"/>
        <v>Avg of 4 NM Projects</v>
      </c>
      <c r="H1150" s="15">
        <f t="shared" si="233"/>
        <v>19</v>
      </c>
      <c r="I1150" s="93">
        <v>-0.26</v>
      </c>
      <c r="J1150">
        <f t="shared" si="221"/>
        <v>-1.4606741573033708E-3</v>
      </c>
      <c r="K1150" s="4">
        <v>57.12</v>
      </c>
      <c r="L1150" s="4">
        <v>38.090000000000003</v>
      </c>
      <c r="M1150" s="16">
        <f t="shared" si="222"/>
        <v>-9.9034000000000014E-3</v>
      </c>
      <c r="N1150">
        <f t="shared" si="223"/>
        <v>0</v>
      </c>
      <c r="O1150">
        <f t="shared" si="224"/>
        <v>0</v>
      </c>
      <c r="P1150" s="63">
        <f t="shared" si="225"/>
        <v>0</v>
      </c>
    </row>
    <row r="1151" spans="1:16" x14ac:dyDescent="0.3">
      <c r="A1151">
        <f t="shared" si="226"/>
        <v>2018</v>
      </c>
      <c r="B1151">
        <f t="shared" si="227"/>
        <v>10</v>
      </c>
      <c r="C1151">
        <f t="shared" si="228"/>
        <v>18</v>
      </c>
      <c r="D1151">
        <f t="shared" si="229"/>
        <v>4</v>
      </c>
      <c r="E1151" t="str">
        <f t="shared" si="230"/>
        <v>ON</v>
      </c>
      <c r="F1151" s="13">
        <f t="shared" si="232"/>
        <v>43391</v>
      </c>
      <c r="G1151" s="14" t="str">
        <f t="shared" si="231"/>
        <v>Avg of 4 NM Projects</v>
      </c>
      <c r="H1151" s="15">
        <f t="shared" si="233"/>
        <v>20</v>
      </c>
      <c r="I1151" s="93">
        <v>0</v>
      </c>
      <c r="J1151">
        <f t="shared" si="221"/>
        <v>0</v>
      </c>
      <c r="K1151" s="4">
        <v>54.71</v>
      </c>
      <c r="L1151" s="4">
        <v>60</v>
      </c>
      <c r="M1151" s="16">
        <f t="shared" si="222"/>
        <v>0</v>
      </c>
      <c r="N1151">
        <f t="shared" si="223"/>
        <v>1</v>
      </c>
      <c r="O1151">
        <f t="shared" si="224"/>
        <v>0</v>
      </c>
      <c r="P1151" s="63">
        <f t="shared" si="225"/>
        <v>0</v>
      </c>
    </row>
    <row r="1152" spans="1:16" x14ac:dyDescent="0.3">
      <c r="A1152">
        <f t="shared" si="226"/>
        <v>2018</v>
      </c>
      <c r="B1152">
        <f t="shared" si="227"/>
        <v>10</v>
      </c>
      <c r="C1152">
        <f t="shared" si="228"/>
        <v>18</v>
      </c>
      <c r="D1152">
        <f t="shared" si="229"/>
        <v>4</v>
      </c>
      <c r="E1152" t="str">
        <f t="shared" si="230"/>
        <v>ON</v>
      </c>
      <c r="F1152" s="13">
        <f t="shared" si="232"/>
        <v>43391</v>
      </c>
      <c r="G1152" s="14" t="str">
        <f t="shared" si="231"/>
        <v>Avg of 4 NM Projects</v>
      </c>
      <c r="H1152" s="15">
        <f t="shared" si="233"/>
        <v>21</v>
      </c>
      <c r="I1152" s="93">
        <v>0</v>
      </c>
      <c r="J1152">
        <f t="shared" si="221"/>
        <v>0</v>
      </c>
      <c r="K1152" s="4">
        <v>47.81</v>
      </c>
      <c r="L1152" s="4">
        <v>37.83</v>
      </c>
      <c r="M1152" s="16">
        <f t="shared" si="222"/>
        <v>0</v>
      </c>
      <c r="N1152">
        <f t="shared" si="223"/>
        <v>1</v>
      </c>
      <c r="O1152">
        <f t="shared" si="224"/>
        <v>0</v>
      </c>
      <c r="P1152" s="63">
        <f t="shared" si="225"/>
        <v>0</v>
      </c>
    </row>
    <row r="1153" spans="1:18" x14ac:dyDescent="0.3">
      <c r="A1153">
        <f t="shared" si="226"/>
        <v>2018</v>
      </c>
      <c r="B1153">
        <f t="shared" si="227"/>
        <v>10</v>
      </c>
      <c r="C1153">
        <f t="shared" si="228"/>
        <v>18</v>
      </c>
      <c r="D1153">
        <f t="shared" si="229"/>
        <v>4</v>
      </c>
      <c r="E1153" t="str">
        <f t="shared" si="230"/>
        <v>ON</v>
      </c>
      <c r="F1153" s="13">
        <f t="shared" si="232"/>
        <v>43391</v>
      </c>
      <c r="G1153" s="14" t="str">
        <f t="shared" si="231"/>
        <v>Avg of 4 NM Projects</v>
      </c>
      <c r="H1153" s="15">
        <f t="shared" si="233"/>
        <v>22</v>
      </c>
      <c r="I1153" s="93">
        <v>-0.26</v>
      </c>
      <c r="J1153">
        <f t="shared" si="221"/>
        <v>-1.4606741573033708E-3</v>
      </c>
      <c r="K1153" s="4">
        <v>42.85</v>
      </c>
      <c r="L1153" s="4">
        <v>43.82</v>
      </c>
      <c r="M1153" s="16">
        <f t="shared" si="222"/>
        <v>-1.1393200000000001E-2</v>
      </c>
      <c r="N1153">
        <f t="shared" si="223"/>
        <v>0</v>
      </c>
      <c r="O1153">
        <f t="shared" si="224"/>
        <v>0</v>
      </c>
      <c r="P1153" s="63">
        <f t="shared" si="225"/>
        <v>0</v>
      </c>
    </row>
    <row r="1154" spans="1:18" x14ac:dyDescent="0.3">
      <c r="A1154">
        <f t="shared" si="226"/>
        <v>2018</v>
      </c>
      <c r="B1154">
        <f t="shared" si="227"/>
        <v>10</v>
      </c>
      <c r="C1154">
        <f t="shared" si="228"/>
        <v>18</v>
      </c>
      <c r="D1154">
        <f t="shared" si="229"/>
        <v>4</v>
      </c>
      <c r="E1154" t="str">
        <f t="shared" si="230"/>
        <v>ON</v>
      </c>
      <c r="F1154" s="13">
        <f t="shared" si="232"/>
        <v>43391</v>
      </c>
      <c r="G1154" s="14" t="str">
        <f t="shared" si="231"/>
        <v>Avg of 4 NM Projects</v>
      </c>
      <c r="H1154" s="15">
        <f t="shared" si="233"/>
        <v>23</v>
      </c>
      <c r="I1154" s="93">
        <v>0</v>
      </c>
      <c r="J1154">
        <f t="shared" si="221"/>
        <v>0</v>
      </c>
      <c r="K1154" s="4">
        <v>39.18</v>
      </c>
      <c r="L1154" s="4">
        <v>31.74</v>
      </c>
      <c r="M1154" s="16">
        <f t="shared" si="222"/>
        <v>0</v>
      </c>
      <c r="N1154">
        <f t="shared" si="223"/>
        <v>1</v>
      </c>
      <c r="O1154">
        <f t="shared" si="224"/>
        <v>0</v>
      </c>
      <c r="P1154" s="63">
        <f t="shared" si="225"/>
        <v>0</v>
      </c>
    </row>
    <row r="1155" spans="1:18" x14ac:dyDescent="0.3">
      <c r="A1155">
        <f t="shared" si="226"/>
        <v>2018</v>
      </c>
      <c r="B1155">
        <f t="shared" si="227"/>
        <v>10</v>
      </c>
      <c r="C1155">
        <f t="shared" si="228"/>
        <v>18</v>
      </c>
      <c r="D1155">
        <f t="shared" si="229"/>
        <v>4</v>
      </c>
      <c r="E1155" t="str">
        <f t="shared" si="230"/>
        <v>OFF</v>
      </c>
      <c r="F1155" s="13">
        <f t="shared" si="232"/>
        <v>43391</v>
      </c>
      <c r="G1155" s="14" t="str">
        <f t="shared" si="231"/>
        <v>Avg of 4 NM Projects</v>
      </c>
      <c r="H1155" s="15">
        <f t="shared" si="233"/>
        <v>24</v>
      </c>
      <c r="I1155" s="93">
        <v>-0.13</v>
      </c>
      <c r="J1155">
        <f t="shared" si="221"/>
        <v>-7.3033707865168538E-4</v>
      </c>
      <c r="K1155" s="4">
        <v>37.11</v>
      </c>
      <c r="L1155" s="4">
        <v>29.11</v>
      </c>
      <c r="M1155" s="16">
        <f t="shared" si="222"/>
        <v>-3.7843E-3</v>
      </c>
      <c r="N1155">
        <f t="shared" si="223"/>
        <v>0</v>
      </c>
      <c r="O1155">
        <f t="shared" si="224"/>
        <v>0</v>
      </c>
      <c r="P1155" s="63">
        <f t="shared" si="225"/>
        <v>0</v>
      </c>
    </row>
    <row r="1156" spans="1:18" x14ac:dyDescent="0.3">
      <c r="A1156">
        <f t="shared" si="226"/>
        <v>2018</v>
      </c>
      <c r="B1156">
        <f t="shared" si="227"/>
        <v>10</v>
      </c>
      <c r="C1156">
        <f t="shared" si="228"/>
        <v>19</v>
      </c>
      <c r="D1156">
        <f t="shared" si="229"/>
        <v>5</v>
      </c>
      <c r="E1156" t="str">
        <f t="shared" si="230"/>
        <v>OFF</v>
      </c>
      <c r="F1156" s="13">
        <f t="shared" si="232"/>
        <v>43392</v>
      </c>
      <c r="G1156" s="14" t="str">
        <f t="shared" si="231"/>
        <v>Avg of 4 NM Projects</v>
      </c>
      <c r="H1156" s="15">
        <f t="shared" si="233"/>
        <v>1</v>
      </c>
      <c r="I1156" s="93">
        <v>0</v>
      </c>
      <c r="J1156">
        <f t="shared" ref="J1156:J1219" si="234">+I1156/$I$1</f>
        <v>0</v>
      </c>
      <c r="K1156" s="4">
        <v>29.51</v>
      </c>
      <c r="L1156" s="4">
        <v>26.44</v>
      </c>
      <c r="M1156" s="16">
        <f t="shared" ref="M1156:M1219" si="235">+L1156*I1156/1000</f>
        <v>0</v>
      </c>
      <c r="N1156">
        <f t="shared" ref="N1156:N1219" si="236">+IF(I1156=0,1,0)</f>
        <v>1</v>
      </c>
      <c r="O1156">
        <f t="shared" ref="O1156:O1219" si="237">+IF(I1156&gt;=0.5*$I$1,1,0)</f>
        <v>0</v>
      </c>
      <c r="P1156" s="63">
        <f t="shared" ref="P1156:P1219" si="238">+IF(I1156&gt;MAX(I$3652:I$5859),1,0)</f>
        <v>0</v>
      </c>
      <c r="Q1156" s="34"/>
      <c r="R1156" s="34"/>
    </row>
    <row r="1157" spans="1:18" x14ac:dyDescent="0.3">
      <c r="A1157">
        <f t="shared" ref="A1157:A1220" si="239">YEAR(F1157)</f>
        <v>2018</v>
      </c>
      <c r="B1157">
        <f t="shared" ref="B1157:B1220" si="240">+MONTH(F1157)</f>
        <v>10</v>
      </c>
      <c r="C1157">
        <f t="shared" ref="C1157:C1220" si="241">+DAY(F1157)</f>
        <v>19</v>
      </c>
      <c r="D1157">
        <f t="shared" ref="D1157:D1220" si="242">WEEKDAY(C1157)</f>
        <v>5</v>
      </c>
      <c r="E1157" t="str">
        <f t="shared" ref="E1157:E1220" si="243">IF(OR(D1157=1,D1157=7,H1157=1,H1157=2,H1157=3,H1157=4,H1157=5,H1157=6,H1157=7,H1157=24),"OFF","ON")</f>
        <v>OFF</v>
      </c>
      <c r="F1157" s="13">
        <f t="shared" si="232"/>
        <v>43392</v>
      </c>
      <c r="G1157" s="14" t="str">
        <f t="shared" si="231"/>
        <v>Avg of 4 NM Projects</v>
      </c>
      <c r="H1157" s="15">
        <f t="shared" si="233"/>
        <v>2</v>
      </c>
      <c r="I1157" s="93">
        <v>0</v>
      </c>
      <c r="J1157">
        <f t="shared" si="234"/>
        <v>0</v>
      </c>
      <c r="K1157" s="4">
        <v>30.47</v>
      </c>
      <c r="L1157" s="4">
        <v>27.55</v>
      </c>
      <c r="M1157" s="16">
        <f t="shared" si="235"/>
        <v>0</v>
      </c>
      <c r="N1157">
        <f t="shared" si="236"/>
        <v>1</v>
      </c>
      <c r="O1157">
        <f t="shared" si="237"/>
        <v>0</v>
      </c>
      <c r="P1157" s="63">
        <f t="shared" si="238"/>
        <v>0</v>
      </c>
    </row>
    <row r="1158" spans="1:18" x14ac:dyDescent="0.3">
      <c r="A1158">
        <f t="shared" si="239"/>
        <v>2018</v>
      </c>
      <c r="B1158">
        <f t="shared" si="240"/>
        <v>10</v>
      </c>
      <c r="C1158">
        <f t="shared" si="241"/>
        <v>19</v>
      </c>
      <c r="D1158">
        <f t="shared" si="242"/>
        <v>5</v>
      </c>
      <c r="E1158" t="str">
        <f t="shared" si="243"/>
        <v>OFF</v>
      </c>
      <c r="F1158" s="13">
        <f t="shared" si="232"/>
        <v>43392</v>
      </c>
      <c r="G1158" s="14" t="str">
        <f t="shared" ref="G1158:G1221" si="244">+G1157</f>
        <v>Avg of 4 NM Projects</v>
      </c>
      <c r="H1158" s="15">
        <f t="shared" si="233"/>
        <v>3</v>
      </c>
      <c r="I1158" s="93">
        <v>-0.26</v>
      </c>
      <c r="J1158">
        <f t="shared" si="234"/>
        <v>-1.4606741573033708E-3</v>
      </c>
      <c r="K1158" s="4">
        <v>27.84</v>
      </c>
      <c r="L1158" s="4">
        <v>27.04</v>
      </c>
      <c r="M1158" s="16">
        <f t="shared" si="235"/>
        <v>-7.0304E-3</v>
      </c>
      <c r="N1158">
        <f t="shared" si="236"/>
        <v>0</v>
      </c>
      <c r="O1158">
        <f t="shared" si="237"/>
        <v>0</v>
      </c>
      <c r="P1158" s="63">
        <f t="shared" si="238"/>
        <v>0</v>
      </c>
    </row>
    <row r="1159" spans="1:18" x14ac:dyDescent="0.3">
      <c r="A1159">
        <f t="shared" si="239"/>
        <v>2018</v>
      </c>
      <c r="B1159">
        <f t="shared" si="240"/>
        <v>10</v>
      </c>
      <c r="C1159">
        <f t="shared" si="241"/>
        <v>19</v>
      </c>
      <c r="D1159">
        <f t="shared" si="242"/>
        <v>5</v>
      </c>
      <c r="E1159" t="str">
        <f t="shared" si="243"/>
        <v>OFF</v>
      </c>
      <c r="F1159" s="13">
        <f t="shared" si="232"/>
        <v>43392</v>
      </c>
      <c r="G1159" s="14" t="str">
        <f t="shared" si="244"/>
        <v>Avg of 4 NM Projects</v>
      </c>
      <c r="H1159" s="15">
        <f t="shared" si="233"/>
        <v>4</v>
      </c>
      <c r="I1159" s="93">
        <v>0</v>
      </c>
      <c r="J1159">
        <f t="shared" si="234"/>
        <v>0</v>
      </c>
      <c r="K1159" s="4">
        <v>27.7</v>
      </c>
      <c r="L1159" s="4">
        <v>26.97</v>
      </c>
      <c r="M1159" s="16">
        <f t="shared" si="235"/>
        <v>0</v>
      </c>
      <c r="N1159">
        <f t="shared" si="236"/>
        <v>1</v>
      </c>
      <c r="O1159">
        <f t="shared" si="237"/>
        <v>0</v>
      </c>
      <c r="P1159" s="63">
        <f t="shared" si="238"/>
        <v>0</v>
      </c>
    </row>
    <row r="1160" spans="1:18" x14ac:dyDescent="0.3">
      <c r="A1160">
        <f t="shared" si="239"/>
        <v>2018</v>
      </c>
      <c r="B1160">
        <f t="shared" si="240"/>
        <v>10</v>
      </c>
      <c r="C1160">
        <f t="shared" si="241"/>
        <v>19</v>
      </c>
      <c r="D1160">
        <f t="shared" si="242"/>
        <v>5</v>
      </c>
      <c r="E1160" t="str">
        <f t="shared" si="243"/>
        <v>OFF</v>
      </c>
      <c r="F1160" s="13">
        <f t="shared" si="232"/>
        <v>43392</v>
      </c>
      <c r="G1160" s="14" t="str">
        <f t="shared" si="244"/>
        <v>Avg of 4 NM Projects</v>
      </c>
      <c r="H1160" s="15">
        <f t="shared" si="233"/>
        <v>5</v>
      </c>
      <c r="I1160" s="93">
        <v>-0.13</v>
      </c>
      <c r="J1160">
        <f t="shared" si="234"/>
        <v>-7.3033707865168538E-4</v>
      </c>
      <c r="K1160" s="4">
        <v>29.33</v>
      </c>
      <c r="L1160" s="4">
        <v>30.23</v>
      </c>
      <c r="M1160" s="16">
        <f t="shared" si="235"/>
        <v>-3.9299000000000001E-3</v>
      </c>
      <c r="N1160">
        <f t="shared" si="236"/>
        <v>0</v>
      </c>
      <c r="O1160">
        <f t="shared" si="237"/>
        <v>0</v>
      </c>
      <c r="P1160" s="63">
        <f t="shared" si="238"/>
        <v>0</v>
      </c>
    </row>
    <row r="1161" spans="1:18" x14ac:dyDescent="0.3">
      <c r="A1161">
        <f t="shared" si="239"/>
        <v>2018</v>
      </c>
      <c r="B1161">
        <f t="shared" si="240"/>
        <v>10</v>
      </c>
      <c r="C1161">
        <f t="shared" si="241"/>
        <v>19</v>
      </c>
      <c r="D1161">
        <f t="shared" si="242"/>
        <v>5</v>
      </c>
      <c r="E1161" t="str">
        <f t="shared" si="243"/>
        <v>OFF</v>
      </c>
      <c r="F1161" s="13">
        <f t="shared" si="232"/>
        <v>43392</v>
      </c>
      <c r="G1161" s="14" t="str">
        <f t="shared" si="244"/>
        <v>Avg of 4 NM Projects</v>
      </c>
      <c r="H1161" s="15">
        <f t="shared" si="233"/>
        <v>6</v>
      </c>
      <c r="I1161" s="93">
        <v>0</v>
      </c>
      <c r="J1161">
        <f t="shared" si="234"/>
        <v>0</v>
      </c>
      <c r="K1161" s="4">
        <v>32.69</v>
      </c>
      <c r="L1161" s="4">
        <v>31.74</v>
      </c>
      <c r="M1161" s="16">
        <f t="shared" si="235"/>
        <v>0</v>
      </c>
      <c r="N1161">
        <f t="shared" si="236"/>
        <v>1</v>
      </c>
      <c r="O1161">
        <f t="shared" si="237"/>
        <v>0</v>
      </c>
      <c r="P1161" s="63">
        <f t="shared" si="238"/>
        <v>0</v>
      </c>
    </row>
    <row r="1162" spans="1:18" x14ac:dyDescent="0.3">
      <c r="A1162">
        <f t="shared" si="239"/>
        <v>2018</v>
      </c>
      <c r="B1162">
        <f t="shared" si="240"/>
        <v>10</v>
      </c>
      <c r="C1162">
        <f t="shared" si="241"/>
        <v>19</v>
      </c>
      <c r="D1162">
        <f t="shared" si="242"/>
        <v>5</v>
      </c>
      <c r="E1162" t="str">
        <f t="shared" si="243"/>
        <v>OFF</v>
      </c>
      <c r="F1162" s="13">
        <f t="shared" si="232"/>
        <v>43392</v>
      </c>
      <c r="G1162" s="14" t="str">
        <f t="shared" si="244"/>
        <v>Avg of 4 NM Projects</v>
      </c>
      <c r="H1162" s="15">
        <f t="shared" si="233"/>
        <v>7</v>
      </c>
      <c r="I1162" s="93">
        <v>-0.26</v>
      </c>
      <c r="J1162">
        <f t="shared" si="234"/>
        <v>-1.4606741573033708E-3</v>
      </c>
      <c r="K1162" s="4">
        <v>42.74</v>
      </c>
      <c r="L1162" s="4">
        <v>41.05</v>
      </c>
      <c r="M1162" s="16">
        <f t="shared" si="235"/>
        <v>-1.0673E-2</v>
      </c>
      <c r="N1162">
        <f t="shared" si="236"/>
        <v>0</v>
      </c>
      <c r="O1162">
        <f t="shared" si="237"/>
        <v>0</v>
      </c>
      <c r="P1162" s="63">
        <f t="shared" si="238"/>
        <v>0</v>
      </c>
    </row>
    <row r="1163" spans="1:18" x14ac:dyDescent="0.3">
      <c r="A1163">
        <f t="shared" si="239"/>
        <v>2018</v>
      </c>
      <c r="B1163">
        <f t="shared" si="240"/>
        <v>10</v>
      </c>
      <c r="C1163">
        <f t="shared" si="241"/>
        <v>19</v>
      </c>
      <c r="D1163">
        <f t="shared" si="242"/>
        <v>5</v>
      </c>
      <c r="E1163" t="str">
        <f t="shared" si="243"/>
        <v>ON</v>
      </c>
      <c r="F1163" s="13">
        <f t="shared" si="232"/>
        <v>43392</v>
      </c>
      <c r="G1163" s="14" t="str">
        <f t="shared" si="244"/>
        <v>Avg of 4 NM Projects</v>
      </c>
      <c r="H1163" s="15">
        <f t="shared" si="233"/>
        <v>8</v>
      </c>
      <c r="I1163" s="93">
        <v>5.25</v>
      </c>
      <c r="J1163">
        <f t="shared" si="234"/>
        <v>2.9494382022471909E-2</v>
      </c>
      <c r="K1163" s="4">
        <v>46.59</v>
      </c>
      <c r="L1163" s="4">
        <v>46.95</v>
      </c>
      <c r="M1163" s="16">
        <f t="shared" si="235"/>
        <v>0.2464875</v>
      </c>
      <c r="N1163">
        <f t="shared" si="236"/>
        <v>0</v>
      </c>
      <c r="O1163">
        <f t="shared" si="237"/>
        <v>0</v>
      </c>
      <c r="P1163" s="63">
        <f t="shared" si="238"/>
        <v>0</v>
      </c>
    </row>
    <row r="1164" spans="1:18" x14ac:dyDescent="0.3">
      <c r="A1164">
        <f t="shared" si="239"/>
        <v>2018</v>
      </c>
      <c r="B1164">
        <f t="shared" si="240"/>
        <v>10</v>
      </c>
      <c r="C1164">
        <f t="shared" si="241"/>
        <v>19</v>
      </c>
      <c r="D1164">
        <f t="shared" si="242"/>
        <v>5</v>
      </c>
      <c r="E1164" t="str">
        <f t="shared" si="243"/>
        <v>ON</v>
      </c>
      <c r="F1164" s="13">
        <f t="shared" si="232"/>
        <v>43392</v>
      </c>
      <c r="G1164" s="14" t="str">
        <f t="shared" si="244"/>
        <v>Avg of 4 NM Projects</v>
      </c>
      <c r="H1164" s="15">
        <f t="shared" si="233"/>
        <v>9</v>
      </c>
      <c r="I1164" s="93">
        <v>38.274999999999999</v>
      </c>
      <c r="J1164">
        <f t="shared" si="234"/>
        <v>0.21502808988764044</v>
      </c>
      <c r="K1164" s="4">
        <v>42</v>
      </c>
      <c r="L1164" s="4">
        <v>44.97</v>
      </c>
      <c r="M1164" s="16">
        <f t="shared" si="235"/>
        <v>1.7212267499999998</v>
      </c>
      <c r="N1164">
        <f t="shared" si="236"/>
        <v>0</v>
      </c>
      <c r="O1164">
        <f t="shared" si="237"/>
        <v>0</v>
      </c>
      <c r="P1164" s="63">
        <f t="shared" si="238"/>
        <v>0</v>
      </c>
    </row>
    <row r="1165" spans="1:18" x14ac:dyDescent="0.3">
      <c r="A1165">
        <f t="shared" si="239"/>
        <v>2018</v>
      </c>
      <c r="B1165">
        <f t="shared" si="240"/>
        <v>10</v>
      </c>
      <c r="C1165">
        <f t="shared" si="241"/>
        <v>19</v>
      </c>
      <c r="D1165">
        <f t="shared" si="242"/>
        <v>5</v>
      </c>
      <c r="E1165" t="str">
        <f t="shared" si="243"/>
        <v>ON</v>
      </c>
      <c r="F1165" s="13">
        <f t="shared" si="232"/>
        <v>43392</v>
      </c>
      <c r="G1165" s="14" t="str">
        <f t="shared" si="244"/>
        <v>Avg of 4 NM Projects</v>
      </c>
      <c r="H1165" s="15">
        <f t="shared" si="233"/>
        <v>10</v>
      </c>
      <c r="I1165" s="93">
        <v>65.025000000000006</v>
      </c>
      <c r="J1165">
        <f t="shared" si="234"/>
        <v>0.365308988764045</v>
      </c>
      <c r="K1165" s="4">
        <v>37.450000000000003</v>
      </c>
      <c r="L1165" s="4">
        <v>42.1</v>
      </c>
      <c r="M1165" s="16">
        <f t="shared" si="235"/>
        <v>2.7375525000000001</v>
      </c>
      <c r="N1165">
        <f t="shared" si="236"/>
        <v>0</v>
      </c>
      <c r="O1165">
        <f t="shared" si="237"/>
        <v>0</v>
      </c>
      <c r="P1165" s="63">
        <f t="shared" si="238"/>
        <v>0</v>
      </c>
    </row>
    <row r="1166" spans="1:18" x14ac:dyDescent="0.3">
      <c r="A1166">
        <f t="shared" si="239"/>
        <v>2018</v>
      </c>
      <c r="B1166">
        <f t="shared" si="240"/>
        <v>10</v>
      </c>
      <c r="C1166">
        <f t="shared" si="241"/>
        <v>19</v>
      </c>
      <c r="D1166">
        <f t="shared" si="242"/>
        <v>5</v>
      </c>
      <c r="E1166" t="str">
        <f t="shared" si="243"/>
        <v>ON</v>
      </c>
      <c r="F1166" s="13">
        <f t="shared" si="232"/>
        <v>43392</v>
      </c>
      <c r="G1166" s="14" t="str">
        <f t="shared" si="244"/>
        <v>Avg of 4 NM Projects</v>
      </c>
      <c r="H1166" s="15">
        <f t="shared" si="233"/>
        <v>11</v>
      </c>
      <c r="I1166" s="93">
        <v>93.309999999999988</v>
      </c>
      <c r="J1166">
        <f t="shared" si="234"/>
        <v>0.52421348314606731</v>
      </c>
      <c r="K1166" s="4">
        <v>31.2</v>
      </c>
      <c r="L1166" s="4">
        <v>35.11</v>
      </c>
      <c r="M1166" s="16">
        <f t="shared" si="235"/>
        <v>3.2761140999999991</v>
      </c>
      <c r="N1166">
        <f t="shared" si="236"/>
        <v>0</v>
      </c>
      <c r="O1166">
        <f t="shared" si="237"/>
        <v>1</v>
      </c>
      <c r="P1166" s="63">
        <f t="shared" si="238"/>
        <v>0</v>
      </c>
    </row>
    <row r="1167" spans="1:18" x14ac:dyDescent="0.3">
      <c r="A1167">
        <f t="shared" si="239"/>
        <v>2018</v>
      </c>
      <c r="B1167">
        <f t="shared" si="240"/>
        <v>10</v>
      </c>
      <c r="C1167">
        <f t="shared" si="241"/>
        <v>19</v>
      </c>
      <c r="D1167">
        <f t="shared" si="242"/>
        <v>5</v>
      </c>
      <c r="E1167" t="str">
        <f t="shared" si="243"/>
        <v>ON</v>
      </c>
      <c r="F1167" s="13">
        <f t="shared" si="232"/>
        <v>43392</v>
      </c>
      <c r="G1167" s="14" t="str">
        <f t="shared" si="244"/>
        <v>Avg of 4 NM Projects</v>
      </c>
      <c r="H1167" s="15">
        <f t="shared" si="233"/>
        <v>12</v>
      </c>
      <c r="I1167" s="93">
        <v>111.105</v>
      </c>
      <c r="J1167">
        <f t="shared" si="234"/>
        <v>0.62418539325842703</v>
      </c>
      <c r="K1167" s="4">
        <v>31.13</v>
      </c>
      <c r="L1167" s="4">
        <v>30.89</v>
      </c>
      <c r="M1167" s="16">
        <f t="shared" si="235"/>
        <v>3.4320334500000005</v>
      </c>
      <c r="N1167">
        <f t="shared" si="236"/>
        <v>0</v>
      </c>
      <c r="O1167">
        <f t="shared" si="237"/>
        <v>1</v>
      </c>
      <c r="P1167" s="63">
        <f t="shared" si="238"/>
        <v>0</v>
      </c>
    </row>
    <row r="1168" spans="1:18" x14ac:dyDescent="0.3">
      <c r="A1168">
        <f t="shared" si="239"/>
        <v>2018</v>
      </c>
      <c r="B1168">
        <f t="shared" si="240"/>
        <v>10</v>
      </c>
      <c r="C1168">
        <f t="shared" si="241"/>
        <v>19</v>
      </c>
      <c r="D1168">
        <f t="shared" si="242"/>
        <v>5</v>
      </c>
      <c r="E1168" t="str">
        <f t="shared" si="243"/>
        <v>ON</v>
      </c>
      <c r="F1168" s="13">
        <f t="shared" si="232"/>
        <v>43392</v>
      </c>
      <c r="G1168" s="14" t="str">
        <f t="shared" si="244"/>
        <v>Avg of 4 NM Projects</v>
      </c>
      <c r="H1168" s="15">
        <f t="shared" si="233"/>
        <v>13</v>
      </c>
      <c r="I1168" s="93">
        <v>131.32999999999998</v>
      </c>
      <c r="J1168">
        <f t="shared" si="234"/>
        <v>0.73780898876404488</v>
      </c>
      <c r="K1168" s="4">
        <v>30.72</v>
      </c>
      <c r="L1168" s="4">
        <v>25.03</v>
      </c>
      <c r="M1168" s="16">
        <f t="shared" si="235"/>
        <v>3.2871899</v>
      </c>
      <c r="N1168">
        <f t="shared" si="236"/>
        <v>0</v>
      </c>
      <c r="O1168">
        <f t="shared" si="237"/>
        <v>1</v>
      </c>
      <c r="P1168" s="63">
        <f t="shared" si="238"/>
        <v>0</v>
      </c>
    </row>
    <row r="1169" spans="1:18" x14ac:dyDescent="0.3">
      <c r="A1169">
        <f t="shared" si="239"/>
        <v>2018</v>
      </c>
      <c r="B1169">
        <f t="shared" si="240"/>
        <v>10</v>
      </c>
      <c r="C1169">
        <f t="shared" si="241"/>
        <v>19</v>
      </c>
      <c r="D1169">
        <f t="shared" si="242"/>
        <v>5</v>
      </c>
      <c r="E1169" t="str">
        <f t="shared" si="243"/>
        <v>ON</v>
      </c>
      <c r="F1169" s="13">
        <f t="shared" si="232"/>
        <v>43392</v>
      </c>
      <c r="G1169" s="14" t="str">
        <f t="shared" si="244"/>
        <v>Avg of 4 NM Projects</v>
      </c>
      <c r="H1169" s="15">
        <f t="shared" si="233"/>
        <v>14</v>
      </c>
      <c r="I1169" s="93">
        <v>122.88000000000001</v>
      </c>
      <c r="J1169">
        <f t="shared" si="234"/>
        <v>0.69033707865168548</v>
      </c>
      <c r="K1169" s="4">
        <v>29.22</v>
      </c>
      <c r="L1169" s="4">
        <v>25.24</v>
      </c>
      <c r="M1169" s="16">
        <f t="shared" si="235"/>
        <v>3.1014911999999999</v>
      </c>
      <c r="N1169">
        <f t="shared" si="236"/>
        <v>0</v>
      </c>
      <c r="O1169">
        <f t="shared" si="237"/>
        <v>1</v>
      </c>
      <c r="P1169" s="63">
        <f t="shared" si="238"/>
        <v>0</v>
      </c>
    </row>
    <row r="1170" spans="1:18" x14ac:dyDescent="0.3">
      <c r="A1170">
        <f t="shared" si="239"/>
        <v>2018</v>
      </c>
      <c r="B1170">
        <f t="shared" si="240"/>
        <v>10</v>
      </c>
      <c r="C1170">
        <f t="shared" si="241"/>
        <v>19</v>
      </c>
      <c r="D1170">
        <f t="shared" si="242"/>
        <v>5</v>
      </c>
      <c r="E1170" t="str">
        <f t="shared" si="243"/>
        <v>ON</v>
      </c>
      <c r="F1170" s="13">
        <f t="shared" si="232"/>
        <v>43392</v>
      </c>
      <c r="G1170" s="14" t="str">
        <f t="shared" si="244"/>
        <v>Avg of 4 NM Projects</v>
      </c>
      <c r="H1170" s="15">
        <f t="shared" si="233"/>
        <v>15</v>
      </c>
      <c r="I1170" s="93">
        <v>111.995</v>
      </c>
      <c r="J1170">
        <f t="shared" si="234"/>
        <v>0.62918539325842704</v>
      </c>
      <c r="K1170" s="4">
        <v>29.17</v>
      </c>
      <c r="L1170" s="4">
        <v>24.89</v>
      </c>
      <c r="M1170" s="16">
        <f t="shared" si="235"/>
        <v>2.78755555</v>
      </c>
      <c r="N1170">
        <f t="shared" si="236"/>
        <v>0</v>
      </c>
      <c r="O1170">
        <f t="shared" si="237"/>
        <v>1</v>
      </c>
      <c r="P1170" s="63">
        <f t="shared" si="238"/>
        <v>0</v>
      </c>
    </row>
    <row r="1171" spans="1:18" x14ac:dyDescent="0.3">
      <c r="A1171">
        <f t="shared" si="239"/>
        <v>2018</v>
      </c>
      <c r="B1171">
        <f t="shared" si="240"/>
        <v>10</v>
      </c>
      <c r="C1171">
        <f t="shared" si="241"/>
        <v>19</v>
      </c>
      <c r="D1171">
        <f t="shared" si="242"/>
        <v>5</v>
      </c>
      <c r="E1171" t="str">
        <f t="shared" si="243"/>
        <v>ON</v>
      </c>
      <c r="F1171" s="13">
        <f t="shared" si="232"/>
        <v>43392</v>
      </c>
      <c r="G1171" s="14" t="str">
        <f t="shared" si="244"/>
        <v>Avg of 4 NM Projects</v>
      </c>
      <c r="H1171" s="15">
        <f t="shared" si="233"/>
        <v>16</v>
      </c>
      <c r="I1171" s="93">
        <v>68.22999999999999</v>
      </c>
      <c r="J1171">
        <f t="shared" si="234"/>
        <v>0.38331460674157297</v>
      </c>
      <c r="K1171" s="4">
        <v>29.24</v>
      </c>
      <c r="L1171" s="4">
        <v>26.22</v>
      </c>
      <c r="M1171" s="16">
        <f t="shared" si="235"/>
        <v>1.7889905999999995</v>
      </c>
      <c r="N1171">
        <f t="shared" si="236"/>
        <v>0</v>
      </c>
      <c r="O1171">
        <f t="shared" si="237"/>
        <v>0</v>
      </c>
      <c r="P1171" s="63">
        <f t="shared" si="238"/>
        <v>0</v>
      </c>
    </row>
    <row r="1172" spans="1:18" x14ac:dyDescent="0.3">
      <c r="A1172">
        <f t="shared" si="239"/>
        <v>2018</v>
      </c>
      <c r="B1172">
        <f t="shared" si="240"/>
        <v>10</v>
      </c>
      <c r="C1172">
        <f t="shared" si="241"/>
        <v>19</v>
      </c>
      <c r="D1172">
        <f t="shared" si="242"/>
        <v>5</v>
      </c>
      <c r="E1172" t="str">
        <f t="shared" si="243"/>
        <v>ON</v>
      </c>
      <c r="F1172" s="13">
        <f t="shared" si="232"/>
        <v>43392</v>
      </c>
      <c r="G1172" s="14" t="str">
        <f t="shared" si="244"/>
        <v>Avg of 4 NM Projects</v>
      </c>
      <c r="H1172" s="15">
        <f t="shared" si="233"/>
        <v>17</v>
      </c>
      <c r="I1172" s="93">
        <v>34.564999999999998</v>
      </c>
      <c r="J1172">
        <f t="shared" si="234"/>
        <v>0.19418539325842696</v>
      </c>
      <c r="K1172" s="4">
        <v>29.37</v>
      </c>
      <c r="L1172" s="4">
        <v>27.68</v>
      </c>
      <c r="M1172" s="16">
        <f t="shared" si="235"/>
        <v>0.95675919999999992</v>
      </c>
      <c r="N1172">
        <f t="shared" si="236"/>
        <v>0</v>
      </c>
      <c r="O1172">
        <f t="shared" si="237"/>
        <v>0</v>
      </c>
      <c r="P1172" s="63">
        <f t="shared" si="238"/>
        <v>0</v>
      </c>
    </row>
    <row r="1173" spans="1:18" x14ac:dyDescent="0.3">
      <c r="A1173">
        <f t="shared" si="239"/>
        <v>2018</v>
      </c>
      <c r="B1173">
        <f t="shared" si="240"/>
        <v>10</v>
      </c>
      <c r="C1173">
        <f t="shared" si="241"/>
        <v>19</v>
      </c>
      <c r="D1173">
        <f t="shared" si="242"/>
        <v>5</v>
      </c>
      <c r="E1173" t="str">
        <f t="shared" si="243"/>
        <v>ON</v>
      </c>
      <c r="F1173" s="13">
        <f t="shared" si="232"/>
        <v>43392</v>
      </c>
      <c r="G1173" s="14" t="str">
        <f t="shared" si="244"/>
        <v>Avg of 4 NM Projects</v>
      </c>
      <c r="H1173" s="15">
        <f t="shared" si="233"/>
        <v>18</v>
      </c>
      <c r="I1173" s="93">
        <v>5.2499999999999991</v>
      </c>
      <c r="J1173">
        <f t="shared" si="234"/>
        <v>2.9494382022471906E-2</v>
      </c>
      <c r="K1173" s="4">
        <v>36.69</v>
      </c>
      <c r="L1173" s="4">
        <v>35.729999999999997</v>
      </c>
      <c r="M1173" s="16">
        <f t="shared" si="235"/>
        <v>0.18758249999999996</v>
      </c>
      <c r="N1173">
        <f t="shared" si="236"/>
        <v>0</v>
      </c>
      <c r="O1173">
        <f t="shared" si="237"/>
        <v>0</v>
      </c>
      <c r="P1173" s="63">
        <f t="shared" si="238"/>
        <v>0</v>
      </c>
    </row>
    <row r="1174" spans="1:18" x14ac:dyDescent="0.3">
      <c r="A1174">
        <f t="shared" si="239"/>
        <v>2018</v>
      </c>
      <c r="B1174">
        <f t="shared" si="240"/>
        <v>10</v>
      </c>
      <c r="C1174">
        <f t="shared" si="241"/>
        <v>19</v>
      </c>
      <c r="D1174">
        <f t="shared" si="242"/>
        <v>5</v>
      </c>
      <c r="E1174" t="str">
        <f t="shared" si="243"/>
        <v>ON</v>
      </c>
      <c r="F1174" s="13">
        <f t="shared" si="232"/>
        <v>43392</v>
      </c>
      <c r="G1174" s="14" t="str">
        <f t="shared" si="244"/>
        <v>Avg of 4 NM Projects</v>
      </c>
      <c r="H1174" s="15">
        <f t="shared" si="233"/>
        <v>19</v>
      </c>
      <c r="I1174" s="93">
        <v>-0.26</v>
      </c>
      <c r="J1174">
        <f t="shared" si="234"/>
        <v>-1.4606741573033708E-3</v>
      </c>
      <c r="K1174" s="4">
        <v>51.11</v>
      </c>
      <c r="L1174" s="4">
        <v>28.89</v>
      </c>
      <c r="M1174" s="16">
        <f t="shared" si="235"/>
        <v>-7.5113999999999997E-3</v>
      </c>
      <c r="N1174">
        <f t="shared" si="236"/>
        <v>0</v>
      </c>
      <c r="O1174">
        <f t="shared" si="237"/>
        <v>0</v>
      </c>
      <c r="P1174" s="63">
        <f t="shared" si="238"/>
        <v>0</v>
      </c>
    </row>
    <row r="1175" spans="1:18" x14ac:dyDescent="0.3">
      <c r="A1175">
        <f t="shared" si="239"/>
        <v>2018</v>
      </c>
      <c r="B1175">
        <f t="shared" si="240"/>
        <v>10</v>
      </c>
      <c r="C1175">
        <f t="shared" si="241"/>
        <v>19</v>
      </c>
      <c r="D1175">
        <f t="shared" si="242"/>
        <v>5</v>
      </c>
      <c r="E1175" t="str">
        <f t="shared" si="243"/>
        <v>ON</v>
      </c>
      <c r="F1175" s="13">
        <f t="shared" si="232"/>
        <v>43392</v>
      </c>
      <c r="G1175" s="14" t="str">
        <f t="shared" si="244"/>
        <v>Avg of 4 NM Projects</v>
      </c>
      <c r="H1175" s="15">
        <f t="shared" si="233"/>
        <v>20</v>
      </c>
      <c r="I1175" s="93">
        <v>-0.13</v>
      </c>
      <c r="J1175">
        <f t="shared" si="234"/>
        <v>-7.3033707865168538E-4</v>
      </c>
      <c r="K1175" s="4">
        <v>46.06</v>
      </c>
      <c r="L1175" s="4">
        <v>31.39</v>
      </c>
      <c r="M1175" s="16">
        <f t="shared" si="235"/>
        <v>-4.0807000000000005E-3</v>
      </c>
      <c r="N1175">
        <f t="shared" si="236"/>
        <v>0</v>
      </c>
      <c r="O1175">
        <f t="shared" si="237"/>
        <v>0</v>
      </c>
      <c r="P1175" s="63">
        <f t="shared" si="238"/>
        <v>0</v>
      </c>
    </row>
    <row r="1176" spans="1:18" x14ac:dyDescent="0.3">
      <c r="A1176">
        <f t="shared" si="239"/>
        <v>2018</v>
      </c>
      <c r="B1176">
        <f t="shared" si="240"/>
        <v>10</v>
      </c>
      <c r="C1176">
        <f t="shared" si="241"/>
        <v>19</v>
      </c>
      <c r="D1176">
        <f t="shared" si="242"/>
        <v>5</v>
      </c>
      <c r="E1176" t="str">
        <f t="shared" si="243"/>
        <v>ON</v>
      </c>
      <c r="F1176" s="13">
        <f t="shared" si="232"/>
        <v>43392</v>
      </c>
      <c r="G1176" s="14" t="str">
        <f t="shared" si="244"/>
        <v>Avg of 4 NM Projects</v>
      </c>
      <c r="H1176" s="15">
        <f t="shared" si="233"/>
        <v>21</v>
      </c>
      <c r="I1176" s="93">
        <v>0</v>
      </c>
      <c r="J1176">
        <f t="shared" si="234"/>
        <v>0</v>
      </c>
      <c r="K1176" s="4">
        <v>35.33</v>
      </c>
      <c r="L1176" s="4">
        <v>25.71</v>
      </c>
      <c r="M1176" s="16">
        <f t="shared" si="235"/>
        <v>0</v>
      </c>
      <c r="N1176">
        <f t="shared" si="236"/>
        <v>1</v>
      </c>
      <c r="O1176">
        <f t="shared" si="237"/>
        <v>0</v>
      </c>
      <c r="P1176" s="63">
        <f t="shared" si="238"/>
        <v>0</v>
      </c>
    </row>
    <row r="1177" spans="1:18" x14ac:dyDescent="0.3">
      <c r="A1177">
        <f t="shared" si="239"/>
        <v>2018</v>
      </c>
      <c r="B1177">
        <f t="shared" si="240"/>
        <v>10</v>
      </c>
      <c r="C1177">
        <f t="shared" si="241"/>
        <v>19</v>
      </c>
      <c r="D1177">
        <f t="shared" si="242"/>
        <v>5</v>
      </c>
      <c r="E1177" t="str">
        <f t="shared" si="243"/>
        <v>ON</v>
      </c>
      <c r="F1177" s="13">
        <f t="shared" si="232"/>
        <v>43392</v>
      </c>
      <c r="G1177" s="14" t="str">
        <f t="shared" si="244"/>
        <v>Avg of 4 NM Projects</v>
      </c>
      <c r="H1177" s="15">
        <f t="shared" si="233"/>
        <v>22</v>
      </c>
      <c r="I1177" s="93">
        <v>0</v>
      </c>
      <c r="J1177">
        <f t="shared" si="234"/>
        <v>0</v>
      </c>
      <c r="K1177" s="4">
        <v>31.15</v>
      </c>
      <c r="L1177" s="4">
        <v>38.08</v>
      </c>
      <c r="M1177" s="16">
        <f t="shared" si="235"/>
        <v>0</v>
      </c>
      <c r="N1177">
        <f t="shared" si="236"/>
        <v>1</v>
      </c>
      <c r="O1177">
        <f t="shared" si="237"/>
        <v>0</v>
      </c>
      <c r="P1177" s="63">
        <f t="shared" si="238"/>
        <v>0</v>
      </c>
    </row>
    <row r="1178" spans="1:18" x14ac:dyDescent="0.3">
      <c r="A1178">
        <f t="shared" si="239"/>
        <v>2018</v>
      </c>
      <c r="B1178">
        <f t="shared" si="240"/>
        <v>10</v>
      </c>
      <c r="C1178">
        <f t="shared" si="241"/>
        <v>19</v>
      </c>
      <c r="D1178">
        <f t="shared" si="242"/>
        <v>5</v>
      </c>
      <c r="E1178" t="str">
        <f t="shared" si="243"/>
        <v>ON</v>
      </c>
      <c r="F1178" s="13">
        <f t="shared" si="232"/>
        <v>43392</v>
      </c>
      <c r="G1178" s="14" t="str">
        <f t="shared" si="244"/>
        <v>Avg of 4 NM Projects</v>
      </c>
      <c r="H1178" s="15">
        <f t="shared" si="233"/>
        <v>23</v>
      </c>
      <c r="I1178" s="93">
        <v>-0.26</v>
      </c>
      <c r="J1178">
        <f t="shared" si="234"/>
        <v>-1.4606741573033708E-3</v>
      </c>
      <c r="K1178" s="4">
        <v>30</v>
      </c>
      <c r="L1178" s="4">
        <v>41.35</v>
      </c>
      <c r="M1178" s="16">
        <f t="shared" si="235"/>
        <v>-1.0751000000000002E-2</v>
      </c>
      <c r="N1178">
        <f t="shared" si="236"/>
        <v>0</v>
      </c>
      <c r="O1178">
        <f t="shared" si="237"/>
        <v>0</v>
      </c>
      <c r="P1178" s="63">
        <f t="shared" si="238"/>
        <v>0</v>
      </c>
    </row>
    <row r="1179" spans="1:18" x14ac:dyDescent="0.3">
      <c r="A1179">
        <f t="shared" si="239"/>
        <v>2018</v>
      </c>
      <c r="B1179">
        <f t="shared" si="240"/>
        <v>10</v>
      </c>
      <c r="C1179">
        <f t="shared" si="241"/>
        <v>19</v>
      </c>
      <c r="D1179">
        <f t="shared" si="242"/>
        <v>5</v>
      </c>
      <c r="E1179" t="str">
        <f t="shared" si="243"/>
        <v>OFF</v>
      </c>
      <c r="F1179" s="13">
        <f t="shared" si="232"/>
        <v>43392</v>
      </c>
      <c r="G1179" s="14" t="str">
        <f t="shared" si="244"/>
        <v>Avg of 4 NM Projects</v>
      </c>
      <c r="H1179" s="15">
        <f t="shared" si="233"/>
        <v>24</v>
      </c>
      <c r="I1179" s="93">
        <v>-0.13</v>
      </c>
      <c r="J1179">
        <f t="shared" si="234"/>
        <v>-7.3033707865168538E-4</v>
      </c>
      <c r="K1179" s="4">
        <v>28.13</v>
      </c>
      <c r="L1179" s="4">
        <v>45.49</v>
      </c>
      <c r="M1179" s="16">
        <f t="shared" si="235"/>
        <v>-5.9137E-3</v>
      </c>
      <c r="N1179">
        <f t="shared" si="236"/>
        <v>0</v>
      </c>
      <c r="O1179">
        <f t="shared" si="237"/>
        <v>0</v>
      </c>
      <c r="P1179" s="63">
        <f t="shared" si="238"/>
        <v>0</v>
      </c>
    </row>
    <row r="1180" spans="1:18" x14ac:dyDescent="0.3">
      <c r="A1180">
        <f t="shared" si="239"/>
        <v>2018</v>
      </c>
      <c r="B1180">
        <f t="shared" si="240"/>
        <v>10</v>
      </c>
      <c r="C1180">
        <f t="shared" si="241"/>
        <v>20</v>
      </c>
      <c r="D1180">
        <f t="shared" si="242"/>
        <v>6</v>
      </c>
      <c r="E1180" t="str">
        <f t="shared" si="243"/>
        <v>OFF</v>
      </c>
      <c r="F1180" s="13">
        <f t="shared" si="232"/>
        <v>43393</v>
      </c>
      <c r="G1180" s="14" t="str">
        <f t="shared" si="244"/>
        <v>Avg of 4 NM Projects</v>
      </c>
      <c r="H1180" s="15">
        <f t="shared" si="233"/>
        <v>1</v>
      </c>
      <c r="I1180" s="93">
        <v>-0.13</v>
      </c>
      <c r="J1180">
        <f t="shared" si="234"/>
        <v>-7.3033707865168538E-4</v>
      </c>
      <c r="K1180" s="4">
        <v>24.75</v>
      </c>
      <c r="L1180" s="4">
        <v>44.26</v>
      </c>
      <c r="M1180" s="16">
        <f t="shared" si="235"/>
        <v>-5.7537999999999999E-3</v>
      </c>
      <c r="N1180">
        <f t="shared" si="236"/>
        <v>0</v>
      </c>
      <c r="O1180">
        <f t="shared" si="237"/>
        <v>0</v>
      </c>
      <c r="P1180" s="63">
        <f t="shared" si="238"/>
        <v>0</v>
      </c>
      <c r="Q1180" s="34"/>
      <c r="R1180" s="34"/>
    </row>
    <row r="1181" spans="1:18" x14ac:dyDescent="0.3">
      <c r="A1181">
        <f t="shared" si="239"/>
        <v>2018</v>
      </c>
      <c r="B1181">
        <f t="shared" si="240"/>
        <v>10</v>
      </c>
      <c r="C1181">
        <f t="shared" si="241"/>
        <v>20</v>
      </c>
      <c r="D1181">
        <f t="shared" si="242"/>
        <v>6</v>
      </c>
      <c r="E1181" t="str">
        <f t="shared" si="243"/>
        <v>OFF</v>
      </c>
      <c r="F1181" s="13">
        <f t="shared" ref="F1181:F1244" si="245">+F1157+1</f>
        <v>43393</v>
      </c>
      <c r="G1181" s="14" t="str">
        <f t="shared" si="244"/>
        <v>Avg of 4 NM Projects</v>
      </c>
      <c r="H1181" s="15">
        <f t="shared" ref="H1181:H1244" si="246">H1157</f>
        <v>2</v>
      </c>
      <c r="I1181" s="93">
        <v>-0.13</v>
      </c>
      <c r="J1181">
        <f t="shared" si="234"/>
        <v>-7.3033707865168538E-4</v>
      </c>
      <c r="K1181" s="4">
        <v>23.69</v>
      </c>
      <c r="L1181" s="4">
        <v>39.83</v>
      </c>
      <c r="M1181" s="16">
        <f t="shared" si="235"/>
        <v>-5.1779E-3</v>
      </c>
      <c r="N1181">
        <f t="shared" si="236"/>
        <v>0</v>
      </c>
      <c r="O1181">
        <f t="shared" si="237"/>
        <v>0</v>
      </c>
      <c r="P1181" s="63">
        <f t="shared" si="238"/>
        <v>0</v>
      </c>
    </row>
    <row r="1182" spans="1:18" x14ac:dyDescent="0.3">
      <c r="A1182">
        <f t="shared" si="239"/>
        <v>2018</v>
      </c>
      <c r="B1182">
        <f t="shared" si="240"/>
        <v>10</v>
      </c>
      <c r="C1182">
        <f t="shared" si="241"/>
        <v>20</v>
      </c>
      <c r="D1182">
        <f t="shared" si="242"/>
        <v>6</v>
      </c>
      <c r="E1182" t="str">
        <f t="shared" si="243"/>
        <v>OFF</v>
      </c>
      <c r="F1182" s="13">
        <f t="shared" si="245"/>
        <v>43393</v>
      </c>
      <c r="G1182" s="14" t="str">
        <f t="shared" si="244"/>
        <v>Avg of 4 NM Projects</v>
      </c>
      <c r="H1182" s="15">
        <f t="shared" si="246"/>
        <v>3</v>
      </c>
      <c r="I1182" s="93">
        <v>0</v>
      </c>
      <c r="J1182">
        <f t="shared" si="234"/>
        <v>0</v>
      </c>
      <c r="K1182" s="4">
        <v>24.22</v>
      </c>
      <c r="L1182" s="4">
        <v>37.31</v>
      </c>
      <c r="M1182" s="16">
        <f t="shared" si="235"/>
        <v>0</v>
      </c>
      <c r="N1182">
        <f t="shared" si="236"/>
        <v>1</v>
      </c>
      <c r="O1182">
        <f t="shared" si="237"/>
        <v>0</v>
      </c>
      <c r="P1182" s="63">
        <f t="shared" si="238"/>
        <v>0</v>
      </c>
    </row>
    <row r="1183" spans="1:18" x14ac:dyDescent="0.3">
      <c r="A1183">
        <f t="shared" si="239"/>
        <v>2018</v>
      </c>
      <c r="B1183">
        <f t="shared" si="240"/>
        <v>10</v>
      </c>
      <c r="C1183">
        <f t="shared" si="241"/>
        <v>20</v>
      </c>
      <c r="D1183">
        <f t="shared" si="242"/>
        <v>6</v>
      </c>
      <c r="E1183" t="str">
        <f t="shared" si="243"/>
        <v>OFF</v>
      </c>
      <c r="F1183" s="13">
        <f t="shared" si="245"/>
        <v>43393</v>
      </c>
      <c r="G1183" s="14" t="str">
        <f t="shared" si="244"/>
        <v>Avg of 4 NM Projects</v>
      </c>
      <c r="H1183" s="15">
        <f t="shared" si="246"/>
        <v>4</v>
      </c>
      <c r="I1183" s="93">
        <v>0</v>
      </c>
      <c r="J1183">
        <f t="shared" si="234"/>
        <v>0</v>
      </c>
      <c r="K1183" s="4">
        <v>23.41</v>
      </c>
      <c r="L1183" s="4">
        <v>45.22</v>
      </c>
      <c r="M1183" s="16">
        <f t="shared" si="235"/>
        <v>0</v>
      </c>
      <c r="N1183">
        <f t="shared" si="236"/>
        <v>1</v>
      </c>
      <c r="O1183">
        <f t="shared" si="237"/>
        <v>0</v>
      </c>
      <c r="P1183" s="63">
        <f t="shared" si="238"/>
        <v>0</v>
      </c>
    </row>
    <row r="1184" spans="1:18" x14ac:dyDescent="0.3">
      <c r="A1184">
        <f t="shared" si="239"/>
        <v>2018</v>
      </c>
      <c r="B1184">
        <f t="shared" si="240"/>
        <v>10</v>
      </c>
      <c r="C1184">
        <f t="shared" si="241"/>
        <v>20</v>
      </c>
      <c r="D1184">
        <f t="shared" si="242"/>
        <v>6</v>
      </c>
      <c r="E1184" t="str">
        <f t="shared" si="243"/>
        <v>OFF</v>
      </c>
      <c r="F1184" s="13">
        <f t="shared" si="245"/>
        <v>43393</v>
      </c>
      <c r="G1184" s="14" t="str">
        <f t="shared" si="244"/>
        <v>Avg of 4 NM Projects</v>
      </c>
      <c r="H1184" s="15">
        <f t="shared" si="246"/>
        <v>5</v>
      </c>
      <c r="I1184" s="93">
        <v>-0.13</v>
      </c>
      <c r="J1184">
        <f t="shared" si="234"/>
        <v>-7.3033707865168538E-4</v>
      </c>
      <c r="K1184" s="4">
        <v>23.6</v>
      </c>
      <c r="L1184" s="4">
        <v>48.19</v>
      </c>
      <c r="M1184" s="16">
        <f t="shared" si="235"/>
        <v>-6.2646999999999998E-3</v>
      </c>
      <c r="N1184">
        <f t="shared" si="236"/>
        <v>0</v>
      </c>
      <c r="O1184">
        <f t="shared" si="237"/>
        <v>0</v>
      </c>
      <c r="P1184" s="63">
        <f t="shared" si="238"/>
        <v>0</v>
      </c>
    </row>
    <row r="1185" spans="1:16" x14ac:dyDescent="0.3">
      <c r="A1185">
        <f t="shared" si="239"/>
        <v>2018</v>
      </c>
      <c r="B1185">
        <f t="shared" si="240"/>
        <v>10</v>
      </c>
      <c r="C1185">
        <f t="shared" si="241"/>
        <v>20</v>
      </c>
      <c r="D1185">
        <f t="shared" si="242"/>
        <v>6</v>
      </c>
      <c r="E1185" t="str">
        <f t="shared" si="243"/>
        <v>OFF</v>
      </c>
      <c r="F1185" s="13">
        <f t="shared" si="245"/>
        <v>43393</v>
      </c>
      <c r="G1185" s="14" t="str">
        <f t="shared" si="244"/>
        <v>Avg of 4 NM Projects</v>
      </c>
      <c r="H1185" s="15">
        <f t="shared" si="246"/>
        <v>6</v>
      </c>
      <c r="I1185" s="93">
        <v>-0.13</v>
      </c>
      <c r="J1185">
        <f t="shared" si="234"/>
        <v>-7.3033707865168538E-4</v>
      </c>
      <c r="K1185" s="4">
        <v>24.67</v>
      </c>
      <c r="L1185" s="4">
        <v>41.8</v>
      </c>
      <c r="M1185" s="16">
        <f t="shared" si="235"/>
        <v>-5.4340000000000005E-3</v>
      </c>
      <c r="N1185">
        <f t="shared" si="236"/>
        <v>0</v>
      </c>
      <c r="O1185">
        <f t="shared" si="237"/>
        <v>0</v>
      </c>
      <c r="P1185" s="63">
        <f t="shared" si="238"/>
        <v>0</v>
      </c>
    </row>
    <row r="1186" spans="1:16" x14ac:dyDescent="0.3">
      <c r="A1186">
        <f t="shared" si="239"/>
        <v>2018</v>
      </c>
      <c r="B1186">
        <f t="shared" si="240"/>
        <v>10</v>
      </c>
      <c r="C1186">
        <f t="shared" si="241"/>
        <v>20</v>
      </c>
      <c r="D1186">
        <f t="shared" si="242"/>
        <v>6</v>
      </c>
      <c r="E1186" t="str">
        <f t="shared" si="243"/>
        <v>OFF</v>
      </c>
      <c r="F1186" s="13">
        <f t="shared" si="245"/>
        <v>43393</v>
      </c>
      <c r="G1186" s="14" t="str">
        <f t="shared" si="244"/>
        <v>Avg of 4 NM Projects</v>
      </c>
      <c r="H1186" s="15">
        <f t="shared" si="246"/>
        <v>7</v>
      </c>
      <c r="I1186" s="93">
        <v>-0.13</v>
      </c>
      <c r="J1186">
        <f t="shared" si="234"/>
        <v>-7.3033707865168538E-4</v>
      </c>
      <c r="K1186" s="4">
        <v>29.75</v>
      </c>
      <c r="L1186" s="4">
        <v>60.01</v>
      </c>
      <c r="M1186" s="16">
        <f t="shared" si="235"/>
        <v>-7.8013000000000006E-3</v>
      </c>
      <c r="N1186">
        <f t="shared" si="236"/>
        <v>0</v>
      </c>
      <c r="O1186">
        <f t="shared" si="237"/>
        <v>0</v>
      </c>
      <c r="P1186" s="63">
        <f t="shared" si="238"/>
        <v>0</v>
      </c>
    </row>
    <row r="1187" spans="1:16" x14ac:dyDescent="0.3">
      <c r="A1187">
        <f t="shared" si="239"/>
        <v>2018</v>
      </c>
      <c r="B1187">
        <f t="shared" si="240"/>
        <v>10</v>
      </c>
      <c r="C1187">
        <f t="shared" si="241"/>
        <v>20</v>
      </c>
      <c r="D1187">
        <f t="shared" si="242"/>
        <v>6</v>
      </c>
      <c r="E1187" t="str">
        <f t="shared" si="243"/>
        <v>ON</v>
      </c>
      <c r="F1187" s="13">
        <f t="shared" si="245"/>
        <v>43393</v>
      </c>
      <c r="G1187" s="14" t="str">
        <f t="shared" si="244"/>
        <v>Avg of 4 NM Projects</v>
      </c>
      <c r="H1187" s="15">
        <f t="shared" si="246"/>
        <v>8</v>
      </c>
      <c r="I1187" s="93">
        <v>2.8149999999999999</v>
      </c>
      <c r="J1187">
        <f t="shared" si="234"/>
        <v>1.5814606741573034E-2</v>
      </c>
      <c r="K1187" s="4">
        <v>29.81</v>
      </c>
      <c r="L1187" s="4">
        <v>70.349999999999994</v>
      </c>
      <c r="M1187" s="16">
        <f t="shared" si="235"/>
        <v>0.19803525</v>
      </c>
      <c r="N1187">
        <f t="shared" si="236"/>
        <v>0</v>
      </c>
      <c r="O1187">
        <f t="shared" si="237"/>
        <v>0</v>
      </c>
      <c r="P1187" s="63">
        <f t="shared" si="238"/>
        <v>0</v>
      </c>
    </row>
    <row r="1188" spans="1:16" x14ac:dyDescent="0.3">
      <c r="A1188">
        <f t="shared" si="239"/>
        <v>2018</v>
      </c>
      <c r="B1188">
        <f t="shared" si="240"/>
        <v>10</v>
      </c>
      <c r="C1188">
        <f t="shared" si="241"/>
        <v>20</v>
      </c>
      <c r="D1188">
        <f t="shared" si="242"/>
        <v>6</v>
      </c>
      <c r="E1188" t="str">
        <f t="shared" si="243"/>
        <v>ON</v>
      </c>
      <c r="F1188" s="13">
        <f t="shared" si="245"/>
        <v>43393</v>
      </c>
      <c r="G1188" s="14" t="str">
        <f t="shared" si="244"/>
        <v>Avg of 4 NM Projects</v>
      </c>
      <c r="H1188" s="15">
        <f t="shared" si="246"/>
        <v>9</v>
      </c>
      <c r="I1188" s="93">
        <v>23.04</v>
      </c>
      <c r="J1188">
        <f t="shared" si="234"/>
        <v>0.12943820224719102</v>
      </c>
      <c r="K1188" s="4">
        <v>31.21</v>
      </c>
      <c r="L1188" s="4">
        <v>45.25</v>
      </c>
      <c r="M1188" s="16">
        <f t="shared" si="235"/>
        <v>1.0425599999999999</v>
      </c>
      <c r="N1188">
        <f t="shared" si="236"/>
        <v>0</v>
      </c>
      <c r="O1188">
        <f t="shared" si="237"/>
        <v>0</v>
      </c>
      <c r="P1188" s="63">
        <f t="shared" si="238"/>
        <v>0</v>
      </c>
    </row>
    <row r="1189" spans="1:16" x14ac:dyDescent="0.3">
      <c r="A1189">
        <f t="shared" si="239"/>
        <v>2018</v>
      </c>
      <c r="B1189">
        <f t="shared" si="240"/>
        <v>10</v>
      </c>
      <c r="C1189">
        <f t="shared" si="241"/>
        <v>20</v>
      </c>
      <c r="D1189">
        <f t="shared" si="242"/>
        <v>6</v>
      </c>
      <c r="E1189" t="str">
        <f t="shared" si="243"/>
        <v>ON</v>
      </c>
      <c r="F1189" s="13">
        <f t="shared" si="245"/>
        <v>43393</v>
      </c>
      <c r="G1189" s="14" t="str">
        <f t="shared" si="244"/>
        <v>Avg of 4 NM Projects</v>
      </c>
      <c r="H1189" s="15">
        <f t="shared" si="246"/>
        <v>10</v>
      </c>
      <c r="I1189" s="93">
        <v>49.53</v>
      </c>
      <c r="J1189">
        <f t="shared" si="234"/>
        <v>0.27825842696629216</v>
      </c>
      <c r="K1189" s="4">
        <v>31.53</v>
      </c>
      <c r="L1189" s="4">
        <v>51.58</v>
      </c>
      <c r="M1189" s="16">
        <f t="shared" si="235"/>
        <v>2.5547574000000002</v>
      </c>
      <c r="N1189">
        <f t="shared" si="236"/>
        <v>0</v>
      </c>
      <c r="O1189">
        <f t="shared" si="237"/>
        <v>0</v>
      </c>
      <c r="P1189" s="63">
        <f t="shared" si="238"/>
        <v>0</v>
      </c>
    </row>
    <row r="1190" spans="1:16" x14ac:dyDescent="0.3">
      <c r="A1190">
        <f t="shared" si="239"/>
        <v>2018</v>
      </c>
      <c r="B1190">
        <f t="shared" si="240"/>
        <v>10</v>
      </c>
      <c r="C1190">
        <f t="shared" si="241"/>
        <v>20</v>
      </c>
      <c r="D1190">
        <f t="shared" si="242"/>
        <v>6</v>
      </c>
      <c r="E1190" t="str">
        <f t="shared" si="243"/>
        <v>ON</v>
      </c>
      <c r="F1190" s="13">
        <f t="shared" si="245"/>
        <v>43393</v>
      </c>
      <c r="G1190" s="14" t="str">
        <f t="shared" si="244"/>
        <v>Avg of 4 NM Projects</v>
      </c>
      <c r="H1190" s="15">
        <f t="shared" si="246"/>
        <v>11</v>
      </c>
      <c r="I1190" s="93">
        <v>83.715000000000003</v>
      </c>
      <c r="J1190">
        <f t="shared" si="234"/>
        <v>0.47030898876404498</v>
      </c>
      <c r="K1190" s="4">
        <v>35.17</v>
      </c>
      <c r="L1190" s="4">
        <v>35.21</v>
      </c>
      <c r="M1190" s="16">
        <f t="shared" si="235"/>
        <v>2.9476051500000002</v>
      </c>
      <c r="N1190">
        <f t="shared" si="236"/>
        <v>0</v>
      </c>
      <c r="O1190">
        <f t="shared" si="237"/>
        <v>0</v>
      </c>
      <c r="P1190" s="63">
        <f t="shared" si="238"/>
        <v>0</v>
      </c>
    </row>
    <row r="1191" spans="1:16" x14ac:dyDescent="0.3">
      <c r="A1191">
        <f t="shared" si="239"/>
        <v>2018</v>
      </c>
      <c r="B1191">
        <f t="shared" si="240"/>
        <v>10</v>
      </c>
      <c r="C1191">
        <f t="shared" si="241"/>
        <v>20</v>
      </c>
      <c r="D1191">
        <f t="shared" si="242"/>
        <v>6</v>
      </c>
      <c r="E1191" t="str">
        <f t="shared" si="243"/>
        <v>ON</v>
      </c>
      <c r="F1191" s="13">
        <f t="shared" si="245"/>
        <v>43393</v>
      </c>
      <c r="G1191" s="14" t="str">
        <f t="shared" si="244"/>
        <v>Avg of 4 NM Projects</v>
      </c>
      <c r="H1191" s="15">
        <f t="shared" si="246"/>
        <v>12</v>
      </c>
      <c r="I1191" s="93">
        <v>103.03999999999999</v>
      </c>
      <c r="J1191">
        <f t="shared" si="234"/>
        <v>0.57887640449438194</v>
      </c>
      <c r="K1191" s="4">
        <v>33.86</v>
      </c>
      <c r="L1191" s="4">
        <v>23.3</v>
      </c>
      <c r="M1191" s="16">
        <f t="shared" si="235"/>
        <v>2.4008319999999999</v>
      </c>
      <c r="N1191">
        <f t="shared" si="236"/>
        <v>0</v>
      </c>
      <c r="O1191">
        <f t="shared" si="237"/>
        <v>1</v>
      </c>
      <c r="P1191" s="63">
        <f t="shared" si="238"/>
        <v>0</v>
      </c>
    </row>
    <row r="1192" spans="1:16" x14ac:dyDescent="0.3">
      <c r="A1192">
        <f t="shared" si="239"/>
        <v>2018</v>
      </c>
      <c r="B1192">
        <f t="shared" si="240"/>
        <v>10</v>
      </c>
      <c r="C1192">
        <f t="shared" si="241"/>
        <v>20</v>
      </c>
      <c r="D1192">
        <f t="shared" si="242"/>
        <v>6</v>
      </c>
      <c r="E1192" t="str">
        <f t="shared" si="243"/>
        <v>ON</v>
      </c>
      <c r="F1192" s="13">
        <f t="shared" si="245"/>
        <v>43393</v>
      </c>
      <c r="G1192" s="14" t="str">
        <f t="shared" si="244"/>
        <v>Avg of 4 NM Projects</v>
      </c>
      <c r="H1192" s="15">
        <f t="shared" si="246"/>
        <v>13</v>
      </c>
      <c r="I1192" s="93">
        <v>109.44499999999999</v>
      </c>
      <c r="J1192">
        <f t="shared" si="234"/>
        <v>0.61485955056179775</v>
      </c>
      <c r="K1192" s="4">
        <v>28.64</v>
      </c>
      <c r="L1192" s="4">
        <v>23.38</v>
      </c>
      <c r="M1192" s="16">
        <f t="shared" si="235"/>
        <v>2.5588240999999998</v>
      </c>
      <c r="N1192">
        <f t="shared" si="236"/>
        <v>0</v>
      </c>
      <c r="O1192">
        <f t="shared" si="237"/>
        <v>1</v>
      </c>
      <c r="P1192" s="63">
        <f t="shared" si="238"/>
        <v>0</v>
      </c>
    </row>
    <row r="1193" spans="1:16" x14ac:dyDescent="0.3">
      <c r="A1193">
        <f t="shared" si="239"/>
        <v>2018</v>
      </c>
      <c r="B1193">
        <f t="shared" si="240"/>
        <v>10</v>
      </c>
      <c r="C1193">
        <f t="shared" si="241"/>
        <v>20</v>
      </c>
      <c r="D1193">
        <f t="shared" si="242"/>
        <v>6</v>
      </c>
      <c r="E1193" t="str">
        <f t="shared" si="243"/>
        <v>ON</v>
      </c>
      <c r="F1193" s="13">
        <f t="shared" si="245"/>
        <v>43393</v>
      </c>
      <c r="G1193" s="14" t="str">
        <f t="shared" si="244"/>
        <v>Avg of 4 NM Projects</v>
      </c>
      <c r="H1193" s="15">
        <f t="shared" si="246"/>
        <v>14</v>
      </c>
      <c r="I1193" s="93">
        <v>116.095</v>
      </c>
      <c r="J1193">
        <f t="shared" si="234"/>
        <v>0.65221910112359549</v>
      </c>
      <c r="K1193" s="4">
        <v>27.71</v>
      </c>
      <c r="L1193" s="4">
        <v>23.85</v>
      </c>
      <c r="M1193" s="16">
        <f t="shared" si="235"/>
        <v>2.7688657499999998</v>
      </c>
      <c r="N1193">
        <f t="shared" si="236"/>
        <v>0</v>
      </c>
      <c r="O1193">
        <f t="shared" si="237"/>
        <v>1</v>
      </c>
      <c r="P1193" s="63">
        <f t="shared" si="238"/>
        <v>0</v>
      </c>
    </row>
    <row r="1194" spans="1:16" x14ac:dyDescent="0.3">
      <c r="A1194">
        <f t="shared" si="239"/>
        <v>2018</v>
      </c>
      <c r="B1194">
        <f t="shared" si="240"/>
        <v>10</v>
      </c>
      <c r="C1194">
        <f t="shared" si="241"/>
        <v>20</v>
      </c>
      <c r="D1194">
        <f t="shared" si="242"/>
        <v>6</v>
      </c>
      <c r="E1194" t="str">
        <f t="shared" si="243"/>
        <v>ON</v>
      </c>
      <c r="F1194" s="13">
        <f t="shared" si="245"/>
        <v>43393</v>
      </c>
      <c r="G1194" s="14" t="str">
        <f t="shared" si="244"/>
        <v>Avg of 4 NM Projects</v>
      </c>
      <c r="H1194" s="15">
        <f t="shared" si="246"/>
        <v>15</v>
      </c>
      <c r="I1194" s="93">
        <v>98.814999999999998</v>
      </c>
      <c r="J1194">
        <f t="shared" si="234"/>
        <v>0.55514044943820229</v>
      </c>
      <c r="K1194" s="4">
        <v>27.75</v>
      </c>
      <c r="L1194" s="4">
        <v>22.2</v>
      </c>
      <c r="M1194" s="16">
        <f t="shared" si="235"/>
        <v>2.1936929999999997</v>
      </c>
      <c r="N1194">
        <f t="shared" si="236"/>
        <v>0</v>
      </c>
      <c r="O1194">
        <f t="shared" si="237"/>
        <v>1</v>
      </c>
      <c r="P1194" s="63">
        <f t="shared" si="238"/>
        <v>0</v>
      </c>
    </row>
    <row r="1195" spans="1:16" x14ac:dyDescent="0.3">
      <c r="A1195">
        <f t="shared" si="239"/>
        <v>2018</v>
      </c>
      <c r="B1195">
        <f t="shared" si="240"/>
        <v>10</v>
      </c>
      <c r="C1195">
        <f t="shared" si="241"/>
        <v>20</v>
      </c>
      <c r="D1195">
        <f t="shared" si="242"/>
        <v>6</v>
      </c>
      <c r="E1195" t="str">
        <f t="shared" si="243"/>
        <v>ON</v>
      </c>
      <c r="F1195" s="13">
        <f t="shared" si="245"/>
        <v>43393</v>
      </c>
      <c r="G1195" s="14" t="str">
        <f t="shared" si="244"/>
        <v>Avg of 4 NM Projects</v>
      </c>
      <c r="H1195" s="15">
        <f t="shared" si="246"/>
        <v>16</v>
      </c>
      <c r="I1195" s="93">
        <v>63.099999999999994</v>
      </c>
      <c r="J1195">
        <f t="shared" si="234"/>
        <v>0.35449438202247185</v>
      </c>
      <c r="K1195" s="4">
        <v>25.41</v>
      </c>
      <c r="L1195" s="4">
        <v>22.4</v>
      </c>
      <c r="M1195" s="16">
        <f t="shared" si="235"/>
        <v>1.4134399999999998</v>
      </c>
      <c r="N1195">
        <f t="shared" si="236"/>
        <v>0</v>
      </c>
      <c r="O1195">
        <f t="shared" si="237"/>
        <v>0</v>
      </c>
      <c r="P1195" s="63">
        <f t="shared" si="238"/>
        <v>0</v>
      </c>
    </row>
    <row r="1196" spans="1:16" x14ac:dyDescent="0.3">
      <c r="A1196">
        <f t="shared" si="239"/>
        <v>2018</v>
      </c>
      <c r="B1196">
        <f t="shared" si="240"/>
        <v>10</v>
      </c>
      <c r="C1196">
        <f t="shared" si="241"/>
        <v>20</v>
      </c>
      <c r="D1196">
        <f t="shared" si="242"/>
        <v>6</v>
      </c>
      <c r="E1196" t="str">
        <f t="shared" si="243"/>
        <v>ON</v>
      </c>
      <c r="F1196" s="13">
        <f t="shared" si="245"/>
        <v>43393</v>
      </c>
      <c r="G1196" s="14" t="str">
        <f t="shared" si="244"/>
        <v>Avg of 4 NM Projects</v>
      </c>
      <c r="H1196" s="15">
        <f t="shared" si="246"/>
        <v>17</v>
      </c>
      <c r="I1196" s="93">
        <v>39.045000000000002</v>
      </c>
      <c r="J1196">
        <f t="shared" si="234"/>
        <v>0.21935393258426966</v>
      </c>
      <c r="K1196" s="4">
        <v>28.17</v>
      </c>
      <c r="L1196" s="4">
        <v>24.01</v>
      </c>
      <c r="M1196" s="16">
        <f t="shared" si="235"/>
        <v>0.93747045000000018</v>
      </c>
      <c r="N1196">
        <f t="shared" si="236"/>
        <v>0</v>
      </c>
      <c r="O1196">
        <f t="shared" si="237"/>
        <v>0</v>
      </c>
      <c r="P1196" s="63">
        <f t="shared" si="238"/>
        <v>0</v>
      </c>
    </row>
    <row r="1197" spans="1:16" x14ac:dyDescent="0.3">
      <c r="A1197">
        <f t="shared" si="239"/>
        <v>2018</v>
      </c>
      <c r="B1197">
        <f t="shared" si="240"/>
        <v>10</v>
      </c>
      <c r="C1197">
        <f t="shared" si="241"/>
        <v>20</v>
      </c>
      <c r="D1197">
        <f t="shared" si="242"/>
        <v>6</v>
      </c>
      <c r="E1197" t="str">
        <f t="shared" si="243"/>
        <v>ON</v>
      </c>
      <c r="F1197" s="13">
        <f t="shared" si="245"/>
        <v>43393</v>
      </c>
      <c r="G1197" s="14" t="str">
        <f t="shared" si="244"/>
        <v>Avg of 4 NM Projects</v>
      </c>
      <c r="H1197" s="15">
        <f t="shared" si="246"/>
        <v>18</v>
      </c>
      <c r="I1197" s="93">
        <v>4.7350000000000003</v>
      </c>
      <c r="J1197">
        <f t="shared" si="234"/>
        <v>2.6601123595505621E-2</v>
      </c>
      <c r="K1197" s="4">
        <v>31.88</v>
      </c>
      <c r="L1197" s="4">
        <v>35.96</v>
      </c>
      <c r="M1197" s="16">
        <f t="shared" si="235"/>
        <v>0.17027059999999999</v>
      </c>
      <c r="N1197">
        <f t="shared" si="236"/>
        <v>0</v>
      </c>
      <c r="O1197">
        <f t="shared" si="237"/>
        <v>0</v>
      </c>
      <c r="P1197" s="63">
        <f t="shared" si="238"/>
        <v>0</v>
      </c>
    </row>
    <row r="1198" spans="1:16" x14ac:dyDescent="0.3">
      <c r="A1198">
        <f t="shared" si="239"/>
        <v>2018</v>
      </c>
      <c r="B1198">
        <f t="shared" si="240"/>
        <v>10</v>
      </c>
      <c r="C1198">
        <f t="shared" si="241"/>
        <v>20</v>
      </c>
      <c r="D1198">
        <f t="shared" si="242"/>
        <v>6</v>
      </c>
      <c r="E1198" t="str">
        <f t="shared" si="243"/>
        <v>ON</v>
      </c>
      <c r="F1198" s="13">
        <f t="shared" si="245"/>
        <v>43393</v>
      </c>
      <c r="G1198" s="14" t="str">
        <f t="shared" si="244"/>
        <v>Avg of 4 NM Projects</v>
      </c>
      <c r="H1198" s="15">
        <f t="shared" si="246"/>
        <v>19</v>
      </c>
      <c r="I1198" s="93">
        <v>0</v>
      </c>
      <c r="J1198">
        <f t="shared" si="234"/>
        <v>0</v>
      </c>
      <c r="K1198" s="4">
        <v>45.57</v>
      </c>
      <c r="L1198" s="4">
        <v>52.78</v>
      </c>
      <c r="M1198" s="16">
        <f t="shared" si="235"/>
        <v>0</v>
      </c>
      <c r="N1198">
        <f t="shared" si="236"/>
        <v>1</v>
      </c>
      <c r="O1198">
        <f t="shared" si="237"/>
        <v>0</v>
      </c>
      <c r="P1198" s="63">
        <f t="shared" si="238"/>
        <v>0</v>
      </c>
    </row>
    <row r="1199" spans="1:16" x14ac:dyDescent="0.3">
      <c r="A1199">
        <f t="shared" si="239"/>
        <v>2018</v>
      </c>
      <c r="B1199">
        <f t="shared" si="240"/>
        <v>10</v>
      </c>
      <c r="C1199">
        <f t="shared" si="241"/>
        <v>20</v>
      </c>
      <c r="D1199">
        <f t="shared" si="242"/>
        <v>6</v>
      </c>
      <c r="E1199" t="str">
        <f t="shared" si="243"/>
        <v>ON</v>
      </c>
      <c r="F1199" s="13">
        <f t="shared" si="245"/>
        <v>43393</v>
      </c>
      <c r="G1199" s="14" t="str">
        <f t="shared" si="244"/>
        <v>Avg of 4 NM Projects</v>
      </c>
      <c r="H1199" s="15">
        <f t="shared" si="246"/>
        <v>20</v>
      </c>
      <c r="I1199" s="93">
        <v>-0.26</v>
      </c>
      <c r="J1199">
        <f t="shared" si="234"/>
        <v>-1.4606741573033708E-3</v>
      </c>
      <c r="K1199" s="4">
        <v>42.39</v>
      </c>
      <c r="L1199" s="4">
        <v>31.71</v>
      </c>
      <c r="M1199" s="16">
        <f t="shared" si="235"/>
        <v>-8.2445999999999995E-3</v>
      </c>
      <c r="N1199">
        <f t="shared" si="236"/>
        <v>0</v>
      </c>
      <c r="O1199">
        <f t="shared" si="237"/>
        <v>0</v>
      </c>
      <c r="P1199" s="63">
        <f t="shared" si="238"/>
        <v>0</v>
      </c>
    </row>
    <row r="1200" spans="1:16" x14ac:dyDescent="0.3">
      <c r="A1200">
        <f t="shared" si="239"/>
        <v>2018</v>
      </c>
      <c r="B1200">
        <f t="shared" si="240"/>
        <v>10</v>
      </c>
      <c r="C1200">
        <f t="shared" si="241"/>
        <v>20</v>
      </c>
      <c r="D1200">
        <f t="shared" si="242"/>
        <v>6</v>
      </c>
      <c r="E1200" t="str">
        <f t="shared" si="243"/>
        <v>ON</v>
      </c>
      <c r="F1200" s="13">
        <f t="shared" si="245"/>
        <v>43393</v>
      </c>
      <c r="G1200" s="14" t="str">
        <f t="shared" si="244"/>
        <v>Avg of 4 NM Projects</v>
      </c>
      <c r="H1200" s="15">
        <f t="shared" si="246"/>
        <v>21</v>
      </c>
      <c r="I1200" s="93">
        <v>0</v>
      </c>
      <c r="J1200">
        <f t="shared" si="234"/>
        <v>0</v>
      </c>
      <c r="K1200" s="4">
        <v>30.48</v>
      </c>
      <c r="L1200" s="4">
        <v>42.54</v>
      </c>
      <c r="M1200" s="16">
        <f t="shared" si="235"/>
        <v>0</v>
      </c>
      <c r="N1200">
        <f t="shared" si="236"/>
        <v>1</v>
      </c>
      <c r="O1200">
        <f t="shared" si="237"/>
        <v>0</v>
      </c>
      <c r="P1200" s="63">
        <f t="shared" si="238"/>
        <v>0</v>
      </c>
    </row>
    <row r="1201" spans="1:18" x14ac:dyDescent="0.3">
      <c r="A1201">
        <f t="shared" si="239"/>
        <v>2018</v>
      </c>
      <c r="B1201">
        <f t="shared" si="240"/>
        <v>10</v>
      </c>
      <c r="C1201">
        <f t="shared" si="241"/>
        <v>20</v>
      </c>
      <c r="D1201">
        <f t="shared" si="242"/>
        <v>6</v>
      </c>
      <c r="E1201" t="str">
        <f t="shared" si="243"/>
        <v>ON</v>
      </c>
      <c r="F1201" s="13">
        <f t="shared" si="245"/>
        <v>43393</v>
      </c>
      <c r="G1201" s="14" t="str">
        <f t="shared" si="244"/>
        <v>Avg of 4 NM Projects</v>
      </c>
      <c r="H1201" s="15">
        <f t="shared" si="246"/>
        <v>22</v>
      </c>
      <c r="I1201" s="93">
        <v>0</v>
      </c>
      <c r="J1201">
        <f t="shared" si="234"/>
        <v>0</v>
      </c>
      <c r="K1201" s="4">
        <v>29.54</v>
      </c>
      <c r="L1201" s="4">
        <v>35.58</v>
      </c>
      <c r="M1201" s="16">
        <f t="shared" si="235"/>
        <v>0</v>
      </c>
      <c r="N1201">
        <f t="shared" si="236"/>
        <v>1</v>
      </c>
      <c r="O1201">
        <f t="shared" si="237"/>
        <v>0</v>
      </c>
      <c r="P1201" s="63">
        <f t="shared" si="238"/>
        <v>0</v>
      </c>
    </row>
    <row r="1202" spans="1:18" x14ac:dyDescent="0.3">
      <c r="A1202">
        <f t="shared" si="239"/>
        <v>2018</v>
      </c>
      <c r="B1202">
        <f t="shared" si="240"/>
        <v>10</v>
      </c>
      <c r="C1202">
        <f t="shared" si="241"/>
        <v>20</v>
      </c>
      <c r="D1202">
        <f t="shared" si="242"/>
        <v>6</v>
      </c>
      <c r="E1202" t="str">
        <f t="shared" si="243"/>
        <v>ON</v>
      </c>
      <c r="F1202" s="13">
        <f t="shared" si="245"/>
        <v>43393</v>
      </c>
      <c r="G1202" s="14" t="str">
        <f t="shared" si="244"/>
        <v>Avg of 4 NM Projects</v>
      </c>
      <c r="H1202" s="15">
        <f t="shared" si="246"/>
        <v>23</v>
      </c>
      <c r="I1202" s="93">
        <v>-0.13</v>
      </c>
      <c r="J1202">
        <f t="shared" si="234"/>
        <v>-7.3033707865168538E-4</v>
      </c>
      <c r="K1202" s="4">
        <v>29.63</v>
      </c>
      <c r="L1202" s="4">
        <v>33.659999999999997</v>
      </c>
      <c r="M1202" s="16">
        <f t="shared" si="235"/>
        <v>-4.3758E-3</v>
      </c>
      <c r="N1202">
        <f t="shared" si="236"/>
        <v>0</v>
      </c>
      <c r="O1202">
        <f t="shared" si="237"/>
        <v>0</v>
      </c>
      <c r="P1202" s="63">
        <f t="shared" si="238"/>
        <v>0</v>
      </c>
    </row>
    <row r="1203" spans="1:18" x14ac:dyDescent="0.3">
      <c r="A1203">
        <f t="shared" si="239"/>
        <v>2018</v>
      </c>
      <c r="B1203">
        <f t="shared" si="240"/>
        <v>10</v>
      </c>
      <c r="C1203">
        <f t="shared" si="241"/>
        <v>20</v>
      </c>
      <c r="D1203">
        <f t="shared" si="242"/>
        <v>6</v>
      </c>
      <c r="E1203" t="str">
        <f t="shared" si="243"/>
        <v>OFF</v>
      </c>
      <c r="F1203" s="13">
        <f t="shared" si="245"/>
        <v>43393</v>
      </c>
      <c r="G1203" s="14" t="str">
        <f t="shared" si="244"/>
        <v>Avg of 4 NM Projects</v>
      </c>
      <c r="H1203" s="15">
        <f t="shared" si="246"/>
        <v>24</v>
      </c>
      <c r="I1203" s="93">
        <v>-0.13</v>
      </c>
      <c r="J1203">
        <f t="shared" si="234"/>
        <v>-7.3033707865168538E-4</v>
      </c>
      <c r="K1203" s="4">
        <v>27.11</v>
      </c>
      <c r="L1203" s="4">
        <v>29.79</v>
      </c>
      <c r="M1203" s="16">
        <f t="shared" si="235"/>
        <v>-3.8727000000000002E-3</v>
      </c>
      <c r="N1203">
        <f t="shared" si="236"/>
        <v>0</v>
      </c>
      <c r="O1203">
        <f t="shared" si="237"/>
        <v>0</v>
      </c>
      <c r="P1203" s="63">
        <f t="shared" si="238"/>
        <v>0</v>
      </c>
    </row>
    <row r="1204" spans="1:18" x14ac:dyDescent="0.3">
      <c r="A1204">
        <f t="shared" si="239"/>
        <v>2018</v>
      </c>
      <c r="B1204">
        <f t="shared" si="240"/>
        <v>10</v>
      </c>
      <c r="C1204">
        <f t="shared" si="241"/>
        <v>21</v>
      </c>
      <c r="D1204">
        <f t="shared" si="242"/>
        <v>7</v>
      </c>
      <c r="E1204" t="str">
        <f t="shared" si="243"/>
        <v>OFF</v>
      </c>
      <c r="F1204" s="13">
        <f t="shared" si="245"/>
        <v>43394</v>
      </c>
      <c r="G1204" s="14" t="str">
        <f t="shared" si="244"/>
        <v>Avg of 4 NM Projects</v>
      </c>
      <c r="H1204" s="15">
        <f t="shared" si="246"/>
        <v>1</v>
      </c>
      <c r="I1204" s="93">
        <v>-0.26</v>
      </c>
      <c r="J1204">
        <f t="shared" si="234"/>
        <v>-1.4606741573033708E-3</v>
      </c>
      <c r="K1204" s="4">
        <v>34.39</v>
      </c>
      <c r="L1204" s="4">
        <v>26.59</v>
      </c>
      <c r="M1204" s="16">
        <f t="shared" si="235"/>
        <v>-6.9134000000000001E-3</v>
      </c>
      <c r="N1204">
        <f t="shared" si="236"/>
        <v>0</v>
      </c>
      <c r="O1204">
        <f t="shared" si="237"/>
        <v>0</v>
      </c>
      <c r="P1204" s="63">
        <f t="shared" si="238"/>
        <v>0</v>
      </c>
      <c r="Q1204" s="34"/>
      <c r="R1204" s="34"/>
    </row>
    <row r="1205" spans="1:18" x14ac:dyDescent="0.3">
      <c r="A1205">
        <f t="shared" si="239"/>
        <v>2018</v>
      </c>
      <c r="B1205">
        <f t="shared" si="240"/>
        <v>10</v>
      </c>
      <c r="C1205">
        <f t="shared" si="241"/>
        <v>21</v>
      </c>
      <c r="D1205">
        <f t="shared" si="242"/>
        <v>7</v>
      </c>
      <c r="E1205" t="str">
        <f t="shared" si="243"/>
        <v>OFF</v>
      </c>
      <c r="F1205" s="13">
        <f t="shared" si="245"/>
        <v>43394</v>
      </c>
      <c r="G1205" s="14" t="str">
        <f t="shared" si="244"/>
        <v>Avg of 4 NM Projects</v>
      </c>
      <c r="H1205" s="15">
        <f t="shared" si="246"/>
        <v>2</v>
      </c>
      <c r="I1205" s="93">
        <v>0</v>
      </c>
      <c r="J1205">
        <f t="shared" si="234"/>
        <v>0</v>
      </c>
      <c r="K1205" s="4">
        <v>31.69</v>
      </c>
      <c r="L1205" s="4">
        <v>36.56</v>
      </c>
      <c r="M1205" s="16">
        <f t="shared" si="235"/>
        <v>0</v>
      </c>
      <c r="N1205">
        <f t="shared" si="236"/>
        <v>1</v>
      </c>
      <c r="O1205">
        <f t="shared" si="237"/>
        <v>0</v>
      </c>
      <c r="P1205" s="63">
        <f t="shared" si="238"/>
        <v>0</v>
      </c>
    </row>
    <row r="1206" spans="1:18" x14ac:dyDescent="0.3">
      <c r="A1206">
        <f t="shared" si="239"/>
        <v>2018</v>
      </c>
      <c r="B1206">
        <f t="shared" si="240"/>
        <v>10</v>
      </c>
      <c r="C1206">
        <f t="shared" si="241"/>
        <v>21</v>
      </c>
      <c r="D1206">
        <f t="shared" si="242"/>
        <v>7</v>
      </c>
      <c r="E1206" t="str">
        <f t="shared" si="243"/>
        <v>OFF</v>
      </c>
      <c r="F1206" s="13">
        <f t="shared" si="245"/>
        <v>43394</v>
      </c>
      <c r="G1206" s="14" t="str">
        <f t="shared" si="244"/>
        <v>Avg of 4 NM Projects</v>
      </c>
      <c r="H1206" s="15">
        <f t="shared" si="246"/>
        <v>3</v>
      </c>
      <c r="I1206" s="93">
        <v>0</v>
      </c>
      <c r="J1206">
        <f t="shared" si="234"/>
        <v>0</v>
      </c>
      <c r="K1206" s="4">
        <v>27.9</v>
      </c>
      <c r="L1206" s="4">
        <v>37.33</v>
      </c>
      <c r="M1206" s="16">
        <f t="shared" si="235"/>
        <v>0</v>
      </c>
      <c r="N1206">
        <f t="shared" si="236"/>
        <v>1</v>
      </c>
      <c r="O1206">
        <f t="shared" si="237"/>
        <v>0</v>
      </c>
      <c r="P1206" s="63">
        <f t="shared" si="238"/>
        <v>0</v>
      </c>
    </row>
    <row r="1207" spans="1:18" x14ac:dyDescent="0.3">
      <c r="A1207">
        <f t="shared" si="239"/>
        <v>2018</v>
      </c>
      <c r="B1207">
        <f t="shared" si="240"/>
        <v>10</v>
      </c>
      <c r="C1207">
        <f t="shared" si="241"/>
        <v>21</v>
      </c>
      <c r="D1207">
        <f t="shared" si="242"/>
        <v>7</v>
      </c>
      <c r="E1207" t="str">
        <f t="shared" si="243"/>
        <v>OFF</v>
      </c>
      <c r="F1207" s="13">
        <f t="shared" si="245"/>
        <v>43394</v>
      </c>
      <c r="G1207" s="14" t="str">
        <f t="shared" si="244"/>
        <v>Avg of 4 NM Projects</v>
      </c>
      <c r="H1207" s="15">
        <f t="shared" si="246"/>
        <v>4</v>
      </c>
      <c r="I1207" s="93">
        <v>0</v>
      </c>
      <c r="J1207">
        <f t="shared" si="234"/>
        <v>0</v>
      </c>
      <c r="K1207" s="4">
        <v>27.72</v>
      </c>
      <c r="L1207" s="4">
        <v>26.37</v>
      </c>
      <c r="M1207" s="16">
        <f t="shared" si="235"/>
        <v>0</v>
      </c>
      <c r="N1207">
        <f t="shared" si="236"/>
        <v>1</v>
      </c>
      <c r="O1207">
        <f t="shared" si="237"/>
        <v>0</v>
      </c>
      <c r="P1207" s="63">
        <f t="shared" si="238"/>
        <v>0</v>
      </c>
    </row>
    <row r="1208" spans="1:18" x14ac:dyDescent="0.3">
      <c r="A1208">
        <f t="shared" si="239"/>
        <v>2018</v>
      </c>
      <c r="B1208">
        <f t="shared" si="240"/>
        <v>10</v>
      </c>
      <c r="C1208">
        <f t="shared" si="241"/>
        <v>21</v>
      </c>
      <c r="D1208">
        <f t="shared" si="242"/>
        <v>7</v>
      </c>
      <c r="E1208" t="str">
        <f t="shared" si="243"/>
        <v>OFF</v>
      </c>
      <c r="F1208" s="13">
        <f t="shared" si="245"/>
        <v>43394</v>
      </c>
      <c r="G1208" s="14" t="str">
        <f t="shared" si="244"/>
        <v>Avg of 4 NM Projects</v>
      </c>
      <c r="H1208" s="15">
        <f t="shared" si="246"/>
        <v>5</v>
      </c>
      <c r="I1208" s="93">
        <v>0</v>
      </c>
      <c r="J1208">
        <f t="shared" si="234"/>
        <v>0</v>
      </c>
      <c r="K1208" s="4">
        <v>27.79</v>
      </c>
      <c r="L1208" s="4">
        <v>25.45</v>
      </c>
      <c r="M1208" s="16">
        <f t="shared" si="235"/>
        <v>0</v>
      </c>
      <c r="N1208">
        <f t="shared" si="236"/>
        <v>1</v>
      </c>
      <c r="O1208">
        <f t="shared" si="237"/>
        <v>0</v>
      </c>
      <c r="P1208" s="63">
        <f t="shared" si="238"/>
        <v>0</v>
      </c>
    </row>
    <row r="1209" spans="1:18" x14ac:dyDescent="0.3">
      <c r="A1209">
        <f t="shared" si="239"/>
        <v>2018</v>
      </c>
      <c r="B1209">
        <f t="shared" si="240"/>
        <v>10</v>
      </c>
      <c r="C1209">
        <f t="shared" si="241"/>
        <v>21</v>
      </c>
      <c r="D1209">
        <f t="shared" si="242"/>
        <v>7</v>
      </c>
      <c r="E1209" t="str">
        <f t="shared" si="243"/>
        <v>OFF</v>
      </c>
      <c r="F1209" s="13">
        <f t="shared" si="245"/>
        <v>43394</v>
      </c>
      <c r="G1209" s="14" t="str">
        <f t="shared" si="244"/>
        <v>Avg of 4 NM Projects</v>
      </c>
      <c r="H1209" s="15">
        <f t="shared" si="246"/>
        <v>6</v>
      </c>
      <c r="I1209" s="93">
        <v>0</v>
      </c>
      <c r="J1209">
        <f t="shared" si="234"/>
        <v>0</v>
      </c>
      <c r="K1209" s="4">
        <v>30.51</v>
      </c>
      <c r="L1209" s="4">
        <v>23.1</v>
      </c>
      <c r="M1209" s="16">
        <f t="shared" si="235"/>
        <v>0</v>
      </c>
      <c r="N1209">
        <f t="shared" si="236"/>
        <v>1</v>
      </c>
      <c r="O1209">
        <f t="shared" si="237"/>
        <v>0</v>
      </c>
      <c r="P1209" s="63">
        <f t="shared" si="238"/>
        <v>0</v>
      </c>
    </row>
    <row r="1210" spans="1:18" x14ac:dyDescent="0.3">
      <c r="A1210">
        <f t="shared" si="239"/>
        <v>2018</v>
      </c>
      <c r="B1210">
        <f t="shared" si="240"/>
        <v>10</v>
      </c>
      <c r="C1210">
        <f t="shared" si="241"/>
        <v>21</v>
      </c>
      <c r="D1210">
        <f t="shared" si="242"/>
        <v>7</v>
      </c>
      <c r="E1210" t="str">
        <f t="shared" si="243"/>
        <v>OFF</v>
      </c>
      <c r="F1210" s="13">
        <f t="shared" si="245"/>
        <v>43394</v>
      </c>
      <c r="G1210" s="14" t="str">
        <f t="shared" si="244"/>
        <v>Avg of 4 NM Projects</v>
      </c>
      <c r="H1210" s="15">
        <f t="shared" si="246"/>
        <v>7</v>
      </c>
      <c r="I1210" s="93">
        <v>-0.26</v>
      </c>
      <c r="J1210">
        <f t="shared" si="234"/>
        <v>-1.4606741573033708E-3</v>
      </c>
      <c r="K1210" s="4">
        <v>31.18</v>
      </c>
      <c r="L1210" s="4">
        <v>24.02</v>
      </c>
      <c r="M1210" s="16">
        <f t="shared" si="235"/>
        <v>-6.2452000000000002E-3</v>
      </c>
      <c r="N1210">
        <f t="shared" si="236"/>
        <v>0</v>
      </c>
      <c r="O1210">
        <f t="shared" si="237"/>
        <v>0</v>
      </c>
      <c r="P1210" s="63">
        <f t="shared" si="238"/>
        <v>0</v>
      </c>
    </row>
    <row r="1211" spans="1:18" x14ac:dyDescent="0.3">
      <c r="A1211">
        <f t="shared" si="239"/>
        <v>2018</v>
      </c>
      <c r="B1211">
        <f t="shared" si="240"/>
        <v>10</v>
      </c>
      <c r="C1211">
        <f t="shared" si="241"/>
        <v>21</v>
      </c>
      <c r="D1211">
        <f t="shared" si="242"/>
        <v>7</v>
      </c>
      <c r="E1211" t="str">
        <f t="shared" si="243"/>
        <v>OFF</v>
      </c>
      <c r="F1211" s="13">
        <f t="shared" si="245"/>
        <v>43394</v>
      </c>
      <c r="G1211" s="14" t="str">
        <f t="shared" si="244"/>
        <v>Avg of 4 NM Projects</v>
      </c>
      <c r="H1211" s="15">
        <f t="shared" si="246"/>
        <v>8</v>
      </c>
      <c r="I1211" s="93">
        <v>1.2799999999999998</v>
      </c>
      <c r="J1211">
        <f t="shared" si="234"/>
        <v>7.1910112359550547E-3</v>
      </c>
      <c r="K1211" s="4">
        <v>30.47</v>
      </c>
      <c r="L1211" s="4">
        <v>23.17</v>
      </c>
      <c r="M1211" s="16">
        <f t="shared" si="235"/>
        <v>2.9657599999999999E-2</v>
      </c>
      <c r="N1211">
        <f t="shared" si="236"/>
        <v>0</v>
      </c>
      <c r="O1211">
        <f t="shared" si="237"/>
        <v>0</v>
      </c>
      <c r="P1211" s="63">
        <f t="shared" si="238"/>
        <v>0</v>
      </c>
    </row>
    <row r="1212" spans="1:18" x14ac:dyDescent="0.3">
      <c r="A1212">
        <f t="shared" si="239"/>
        <v>2018</v>
      </c>
      <c r="B1212">
        <f t="shared" si="240"/>
        <v>10</v>
      </c>
      <c r="C1212">
        <f t="shared" si="241"/>
        <v>21</v>
      </c>
      <c r="D1212">
        <f t="shared" si="242"/>
        <v>7</v>
      </c>
      <c r="E1212" t="str">
        <f t="shared" si="243"/>
        <v>OFF</v>
      </c>
      <c r="F1212" s="13">
        <f t="shared" si="245"/>
        <v>43394</v>
      </c>
      <c r="G1212" s="14" t="str">
        <f t="shared" si="244"/>
        <v>Avg of 4 NM Projects</v>
      </c>
      <c r="H1212" s="15">
        <f t="shared" si="246"/>
        <v>9</v>
      </c>
      <c r="I1212" s="93">
        <v>20.740000000000002</v>
      </c>
      <c r="J1212">
        <f t="shared" si="234"/>
        <v>0.11651685393258428</v>
      </c>
      <c r="K1212" s="4">
        <v>35.049999999999997</v>
      </c>
      <c r="L1212" s="4">
        <v>29.62</v>
      </c>
      <c r="M1212" s="16">
        <f t="shared" si="235"/>
        <v>0.61431880000000016</v>
      </c>
      <c r="N1212">
        <f t="shared" si="236"/>
        <v>0</v>
      </c>
      <c r="O1212">
        <f t="shared" si="237"/>
        <v>0</v>
      </c>
      <c r="P1212" s="63">
        <f t="shared" si="238"/>
        <v>0</v>
      </c>
    </row>
    <row r="1213" spans="1:18" x14ac:dyDescent="0.3">
      <c r="A1213">
        <f t="shared" si="239"/>
        <v>2018</v>
      </c>
      <c r="B1213">
        <f t="shared" si="240"/>
        <v>10</v>
      </c>
      <c r="C1213">
        <f t="shared" si="241"/>
        <v>21</v>
      </c>
      <c r="D1213">
        <f t="shared" si="242"/>
        <v>7</v>
      </c>
      <c r="E1213" t="str">
        <f t="shared" si="243"/>
        <v>OFF</v>
      </c>
      <c r="F1213" s="13">
        <f t="shared" si="245"/>
        <v>43394</v>
      </c>
      <c r="G1213" s="14" t="str">
        <f t="shared" si="244"/>
        <v>Avg of 4 NM Projects</v>
      </c>
      <c r="H1213" s="15">
        <f t="shared" si="246"/>
        <v>10</v>
      </c>
      <c r="I1213" s="93">
        <v>41.984999999999999</v>
      </c>
      <c r="J1213">
        <f t="shared" si="234"/>
        <v>0.23587078651685392</v>
      </c>
      <c r="K1213" s="4">
        <v>38.51</v>
      </c>
      <c r="L1213" s="4">
        <v>35.79</v>
      </c>
      <c r="M1213" s="16">
        <f t="shared" si="235"/>
        <v>1.5026431499999999</v>
      </c>
      <c r="N1213">
        <f t="shared" si="236"/>
        <v>0</v>
      </c>
      <c r="O1213">
        <f t="shared" si="237"/>
        <v>0</v>
      </c>
      <c r="P1213" s="63">
        <f t="shared" si="238"/>
        <v>0</v>
      </c>
    </row>
    <row r="1214" spans="1:18" x14ac:dyDescent="0.3">
      <c r="A1214">
        <f t="shared" si="239"/>
        <v>2018</v>
      </c>
      <c r="B1214">
        <f t="shared" si="240"/>
        <v>10</v>
      </c>
      <c r="C1214">
        <f t="shared" si="241"/>
        <v>21</v>
      </c>
      <c r="D1214">
        <f t="shared" si="242"/>
        <v>7</v>
      </c>
      <c r="E1214" t="str">
        <f t="shared" si="243"/>
        <v>OFF</v>
      </c>
      <c r="F1214" s="13">
        <f t="shared" si="245"/>
        <v>43394</v>
      </c>
      <c r="G1214" s="14" t="str">
        <f t="shared" si="244"/>
        <v>Avg of 4 NM Projects</v>
      </c>
      <c r="H1214" s="15">
        <f t="shared" si="246"/>
        <v>11</v>
      </c>
      <c r="I1214" s="93">
        <v>58.24</v>
      </c>
      <c r="J1214">
        <f t="shared" si="234"/>
        <v>0.32719101123595506</v>
      </c>
      <c r="K1214" s="4">
        <v>40.44</v>
      </c>
      <c r="L1214" s="4">
        <v>40.5</v>
      </c>
      <c r="M1214" s="16">
        <f t="shared" si="235"/>
        <v>2.3587200000000004</v>
      </c>
      <c r="N1214">
        <f t="shared" si="236"/>
        <v>0</v>
      </c>
      <c r="O1214">
        <f t="shared" si="237"/>
        <v>0</v>
      </c>
      <c r="P1214" s="63">
        <f t="shared" si="238"/>
        <v>0</v>
      </c>
    </row>
    <row r="1215" spans="1:18" x14ac:dyDescent="0.3">
      <c r="A1215">
        <f t="shared" si="239"/>
        <v>2018</v>
      </c>
      <c r="B1215">
        <f t="shared" si="240"/>
        <v>10</v>
      </c>
      <c r="C1215">
        <f t="shared" si="241"/>
        <v>21</v>
      </c>
      <c r="D1215">
        <f t="shared" si="242"/>
        <v>7</v>
      </c>
      <c r="E1215" t="str">
        <f t="shared" si="243"/>
        <v>OFF</v>
      </c>
      <c r="F1215" s="13">
        <f t="shared" si="245"/>
        <v>43394</v>
      </c>
      <c r="G1215" s="14" t="str">
        <f t="shared" si="244"/>
        <v>Avg of 4 NM Projects</v>
      </c>
      <c r="H1215" s="15">
        <f t="shared" si="246"/>
        <v>12</v>
      </c>
      <c r="I1215" s="93">
        <v>66.694999999999993</v>
      </c>
      <c r="J1215">
        <f t="shared" si="234"/>
        <v>0.374691011235955</v>
      </c>
      <c r="K1215" s="4">
        <v>35.86</v>
      </c>
      <c r="L1215" s="4">
        <v>35.75</v>
      </c>
      <c r="M1215" s="16">
        <f t="shared" si="235"/>
        <v>2.3843462499999997</v>
      </c>
      <c r="N1215">
        <f t="shared" si="236"/>
        <v>0</v>
      </c>
      <c r="O1215">
        <f t="shared" si="237"/>
        <v>0</v>
      </c>
      <c r="P1215" s="63">
        <f t="shared" si="238"/>
        <v>0</v>
      </c>
    </row>
    <row r="1216" spans="1:18" x14ac:dyDescent="0.3">
      <c r="A1216">
        <f t="shared" si="239"/>
        <v>2018</v>
      </c>
      <c r="B1216">
        <f t="shared" si="240"/>
        <v>10</v>
      </c>
      <c r="C1216">
        <f t="shared" si="241"/>
        <v>21</v>
      </c>
      <c r="D1216">
        <f t="shared" si="242"/>
        <v>7</v>
      </c>
      <c r="E1216" t="str">
        <f t="shared" si="243"/>
        <v>OFF</v>
      </c>
      <c r="F1216" s="13">
        <f t="shared" si="245"/>
        <v>43394</v>
      </c>
      <c r="G1216" s="14" t="str">
        <f t="shared" si="244"/>
        <v>Avg of 4 NM Projects</v>
      </c>
      <c r="H1216" s="15">
        <f t="shared" si="246"/>
        <v>13</v>
      </c>
      <c r="I1216" s="93">
        <v>70.78</v>
      </c>
      <c r="J1216">
        <f t="shared" si="234"/>
        <v>0.39764044943820226</v>
      </c>
      <c r="K1216" s="4">
        <v>35.85</v>
      </c>
      <c r="L1216" s="4">
        <v>30.16</v>
      </c>
      <c r="M1216" s="16">
        <f t="shared" si="235"/>
        <v>2.1347247999999999</v>
      </c>
      <c r="N1216">
        <f t="shared" si="236"/>
        <v>0</v>
      </c>
      <c r="O1216">
        <f t="shared" si="237"/>
        <v>0</v>
      </c>
      <c r="P1216" s="63">
        <f t="shared" si="238"/>
        <v>0</v>
      </c>
    </row>
    <row r="1217" spans="1:18" x14ac:dyDescent="0.3">
      <c r="A1217">
        <f t="shared" si="239"/>
        <v>2018</v>
      </c>
      <c r="B1217">
        <f t="shared" si="240"/>
        <v>10</v>
      </c>
      <c r="C1217">
        <f t="shared" si="241"/>
        <v>21</v>
      </c>
      <c r="D1217">
        <f t="shared" si="242"/>
        <v>7</v>
      </c>
      <c r="E1217" t="str">
        <f t="shared" si="243"/>
        <v>OFF</v>
      </c>
      <c r="F1217" s="13">
        <f t="shared" si="245"/>
        <v>43394</v>
      </c>
      <c r="G1217" s="14" t="str">
        <f t="shared" si="244"/>
        <v>Avg of 4 NM Projects</v>
      </c>
      <c r="H1217" s="15">
        <f t="shared" si="246"/>
        <v>14</v>
      </c>
      <c r="I1217" s="93">
        <v>67.834999999999994</v>
      </c>
      <c r="J1217">
        <f t="shared" si="234"/>
        <v>0.3810955056179775</v>
      </c>
      <c r="K1217" s="4">
        <v>31.83</v>
      </c>
      <c r="L1217" s="4">
        <v>31.65</v>
      </c>
      <c r="M1217" s="16">
        <f t="shared" si="235"/>
        <v>2.1469777499999996</v>
      </c>
      <c r="N1217">
        <f t="shared" si="236"/>
        <v>0</v>
      </c>
      <c r="O1217">
        <f t="shared" si="237"/>
        <v>0</v>
      </c>
      <c r="P1217" s="63">
        <f t="shared" si="238"/>
        <v>0</v>
      </c>
    </row>
    <row r="1218" spans="1:18" x14ac:dyDescent="0.3">
      <c r="A1218">
        <f t="shared" si="239"/>
        <v>2018</v>
      </c>
      <c r="B1218">
        <f t="shared" si="240"/>
        <v>10</v>
      </c>
      <c r="C1218">
        <f t="shared" si="241"/>
        <v>21</v>
      </c>
      <c r="D1218">
        <f t="shared" si="242"/>
        <v>7</v>
      </c>
      <c r="E1218" t="str">
        <f t="shared" si="243"/>
        <v>OFF</v>
      </c>
      <c r="F1218" s="13">
        <f t="shared" si="245"/>
        <v>43394</v>
      </c>
      <c r="G1218" s="14" t="str">
        <f t="shared" si="244"/>
        <v>Avg of 4 NM Projects</v>
      </c>
      <c r="H1218" s="15">
        <f t="shared" si="246"/>
        <v>15</v>
      </c>
      <c r="I1218" s="93">
        <v>61.319999999999993</v>
      </c>
      <c r="J1218">
        <f t="shared" si="234"/>
        <v>0.34449438202247185</v>
      </c>
      <c r="K1218" s="4">
        <v>31.01</v>
      </c>
      <c r="L1218" s="4">
        <v>26.34</v>
      </c>
      <c r="M1218" s="16">
        <f t="shared" si="235"/>
        <v>1.6151688</v>
      </c>
      <c r="N1218">
        <f t="shared" si="236"/>
        <v>0</v>
      </c>
      <c r="O1218">
        <f t="shared" si="237"/>
        <v>0</v>
      </c>
      <c r="P1218" s="63">
        <f t="shared" si="238"/>
        <v>0</v>
      </c>
    </row>
    <row r="1219" spans="1:18" x14ac:dyDescent="0.3">
      <c r="A1219">
        <f t="shared" si="239"/>
        <v>2018</v>
      </c>
      <c r="B1219">
        <f t="shared" si="240"/>
        <v>10</v>
      </c>
      <c r="C1219">
        <f t="shared" si="241"/>
        <v>21</v>
      </c>
      <c r="D1219">
        <f t="shared" si="242"/>
        <v>7</v>
      </c>
      <c r="E1219" t="str">
        <f t="shared" si="243"/>
        <v>OFF</v>
      </c>
      <c r="F1219" s="13">
        <f t="shared" si="245"/>
        <v>43394</v>
      </c>
      <c r="G1219" s="14" t="str">
        <f t="shared" si="244"/>
        <v>Avg of 4 NM Projects</v>
      </c>
      <c r="H1219" s="15">
        <f t="shared" si="246"/>
        <v>16</v>
      </c>
      <c r="I1219" s="93">
        <v>46.725000000000009</v>
      </c>
      <c r="J1219">
        <f t="shared" si="234"/>
        <v>0.26250000000000007</v>
      </c>
      <c r="K1219" s="4">
        <v>31.67</v>
      </c>
      <c r="L1219" s="4">
        <v>26.02</v>
      </c>
      <c r="M1219" s="16">
        <f t="shared" si="235"/>
        <v>1.2157845000000003</v>
      </c>
      <c r="N1219">
        <f t="shared" si="236"/>
        <v>0</v>
      </c>
      <c r="O1219">
        <f t="shared" si="237"/>
        <v>0</v>
      </c>
      <c r="P1219" s="63">
        <f t="shared" si="238"/>
        <v>0</v>
      </c>
    </row>
    <row r="1220" spans="1:18" x14ac:dyDescent="0.3">
      <c r="A1220">
        <f t="shared" si="239"/>
        <v>2018</v>
      </c>
      <c r="B1220">
        <f t="shared" si="240"/>
        <v>10</v>
      </c>
      <c r="C1220">
        <f t="shared" si="241"/>
        <v>21</v>
      </c>
      <c r="D1220">
        <f t="shared" si="242"/>
        <v>7</v>
      </c>
      <c r="E1220" t="str">
        <f t="shared" si="243"/>
        <v>OFF</v>
      </c>
      <c r="F1220" s="13">
        <f t="shared" si="245"/>
        <v>43394</v>
      </c>
      <c r="G1220" s="14" t="str">
        <f t="shared" si="244"/>
        <v>Avg of 4 NM Projects</v>
      </c>
      <c r="H1220" s="15">
        <f t="shared" si="246"/>
        <v>17</v>
      </c>
      <c r="I1220" s="93">
        <v>19.195</v>
      </c>
      <c r="J1220">
        <f t="shared" ref="J1220:J1283" si="247">+I1220/$I$1</f>
        <v>0.10783707865168539</v>
      </c>
      <c r="K1220" s="4">
        <v>37.229999999999997</v>
      </c>
      <c r="L1220" s="4">
        <v>24.9</v>
      </c>
      <c r="M1220" s="16">
        <f t="shared" ref="M1220:M1283" si="248">+L1220*I1220/1000</f>
        <v>0.47795549999999998</v>
      </c>
      <c r="N1220">
        <f t="shared" ref="N1220:N1283" si="249">+IF(I1220=0,1,0)</f>
        <v>0</v>
      </c>
      <c r="O1220">
        <f t="shared" ref="O1220:O1283" si="250">+IF(I1220&gt;=0.5*$I$1,1,0)</f>
        <v>0</v>
      </c>
      <c r="P1220" s="63">
        <f t="shared" ref="P1220:P1283" si="251">+IF(I1220&gt;MAX(I$3652:I$5859),1,0)</f>
        <v>0</v>
      </c>
    </row>
    <row r="1221" spans="1:18" x14ac:dyDescent="0.3">
      <c r="A1221">
        <f t="shared" ref="A1221:A1284" si="252">YEAR(F1221)</f>
        <v>2018</v>
      </c>
      <c r="B1221">
        <f t="shared" ref="B1221:B1284" si="253">+MONTH(F1221)</f>
        <v>10</v>
      </c>
      <c r="C1221">
        <f t="shared" ref="C1221:C1284" si="254">+DAY(F1221)</f>
        <v>21</v>
      </c>
      <c r="D1221">
        <f t="shared" ref="D1221:D1284" si="255">WEEKDAY(C1221)</f>
        <v>7</v>
      </c>
      <c r="E1221" t="str">
        <f t="shared" ref="E1221:E1284" si="256">IF(OR(D1221=1,D1221=7,H1221=1,H1221=2,H1221=3,H1221=4,H1221=5,H1221=6,H1221=7,H1221=24),"OFF","ON")</f>
        <v>OFF</v>
      </c>
      <c r="F1221" s="13">
        <f t="shared" si="245"/>
        <v>43394</v>
      </c>
      <c r="G1221" s="14" t="str">
        <f t="shared" si="244"/>
        <v>Avg of 4 NM Projects</v>
      </c>
      <c r="H1221" s="15">
        <f t="shared" si="246"/>
        <v>18</v>
      </c>
      <c r="I1221" s="93">
        <v>2.4350000000000001</v>
      </c>
      <c r="J1221">
        <f t="shared" si="247"/>
        <v>1.3679775280898877E-2</v>
      </c>
      <c r="K1221" s="4">
        <v>45.19</v>
      </c>
      <c r="L1221" s="4">
        <v>37.47</v>
      </c>
      <c r="M1221" s="16">
        <f t="shared" si="248"/>
        <v>9.123945E-2</v>
      </c>
      <c r="N1221">
        <f t="shared" si="249"/>
        <v>0</v>
      </c>
      <c r="O1221">
        <f t="shared" si="250"/>
        <v>0</v>
      </c>
      <c r="P1221" s="63">
        <f t="shared" si="251"/>
        <v>0</v>
      </c>
    </row>
    <row r="1222" spans="1:18" x14ac:dyDescent="0.3">
      <c r="A1222">
        <f t="shared" si="252"/>
        <v>2018</v>
      </c>
      <c r="B1222">
        <f t="shared" si="253"/>
        <v>10</v>
      </c>
      <c r="C1222">
        <f t="shared" si="254"/>
        <v>21</v>
      </c>
      <c r="D1222">
        <f t="shared" si="255"/>
        <v>7</v>
      </c>
      <c r="E1222" t="str">
        <f t="shared" si="256"/>
        <v>OFF</v>
      </c>
      <c r="F1222" s="13">
        <f t="shared" si="245"/>
        <v>43394</v>
      </c>
      <c r="G1222" s="14" t="str">
        <f t="shared" ref="G1222:G1285" si="257">+G1221</f>
        <v>Avg of 4 NM Projects</v>
      </c>
      <c r="H1222" s="15">
        <f t="shared" si="246"/>
        <v>19</v>
      </c>
      <c r="I1222" s="93">
        <v>-0.13</v>
      </c>
      <c r="J1222">
        <f t="shared" si="247"/>
        <v>-7.3033707865168538E-4</v>
      </c>
      <c r="K1222" s="4">
        <v>55.42</v>
      </c>
      <c r="L1222" s="4">
        <v>73.44</v>
      </c>
      <c r="M1222" s="16">
        <f t="shared" si="248"/>
        <v>-9.5472000000000005E-3</v>
      </c>
      <c r="N1222">
        <f t="shared" si="249"/>
        <v>0</v>
      </c>
      <c r="O1222">
        <f t="shared" si="250"/>
        <v>0</v>
      </c>
      <c r="P1222" s="63">
        <f t="shared" si="251"/>
        <v>0</v>
      </c>
    </row>
    <row r="1223" spans="1:18" x14ac:dyDescent="0.3">
      <c r="A1223">
        <f t="shared" si="252"/>
        <v>2018</v>
      </c>
      <c r="B1223">
        <f t="shared" si="253"/>
        <v>10</v>
      </c>
      <c r="C1223">
        <f t="shared" si="254"/>
        <v>21</v>
      </c>
      <c r="D1223">
        <f t="shared" si="255"/>
        <v>7</v>
      </c>
      <c r="E1223" t="str">
        <f t="shared" si="256"/>
        <v>OFF</v>
      </c>
      <c r="F1223" s="13">
        <f t="shared" si="245"/>
        <v>43394</v>
      </c>
      <c r="G1223" s="14" t="str">
        <f t="shared" si="257"/>
        <v>Avg of 4 NM Projects</v>
      </c>
      <c r="H1223" s="15">
        <f t="shared" si="246"/>
        <v>20</v>
      </c>
      <c r="I1223" s="93">
        <v>-0.13</v>
      </c>
      <c r="J1223">
        <f t="shared" si="247"/>
        <v>-7.3033707865168538E-4</v>
      </c>
      <c r="K1223" s="4">
        <v>52.12</v>
      </c>
      <c r="L1223" s="4">
        <v>56.66</v>
      </c>
      <c r="M1223" s="16">
        <f t="shared" si="248"/>
        <v>-7.3658000000000005E-3</v>
      </c>
      <c r="N1223">
        <f t="shared" si="249"/>
        <v>0</v>
      </c>
      <c r="O1223">
        <f t="shared" si="250"/>
        <v>0</v>
      </c>
      <c r="P1223" s="63">
        <f t="shared" si="251"/>
        <v>0</v>
      </c>
    </row>
    <row r="1224" spans="1:18" x14ac:dyDescent="0.3">
      <c r="A1224">
        <f t="shared" si="252"/>
        <v>2018</v>
      </c>
      <c r="B1224">
        <f t="shared" si="253"/>
        <v>10</v>
      </c>
      <c r="C1224">
        <f t="shared" si="254"/>
        <v>21</v>
      </c>
      <c r="D1224">
        <f t="shared" si="255"/>
        <v>7</v>
      </c>
      <c r="E1224" t="str">
        <f t="shared" si="256"/>
        <v>OFF</v>
      </c>
      <c r="F1224" s="13">
        <f t="shared" si="245"/>
        <v>43394</v>
      </c>
      <c r="G1224" s="14" t="str">
        <f t="shared" si="257"/>
        <v>Avg of 4 NM Projects</v>
      </c>
      <c r="H1224" s="15">
        <f t="shared" si="246"/>
        <v>21</v>
      </c>
      <c r="I1224" s="93">
        <v>0</v>
      </c>
      <c r="J1224">
        <f t="shared" si="247"/>
        <v>0</v>
      </c>
      <c r="K1224" s="4">
        <v>46.67</v>
      </c>
      <c r="L1224" s="4">
        <v>34.65</v>
      </c>
      <c r="M1224" s="16">
        <f t="shared" si="248"/>
        <v>0</v>
      </c>
      <c r="N1224">
        <f t="shared" si="249"/>
        <v>1</v>
      </c>
      <c r="O1224">
        <f t="shared" si="250"/>
        <v>0</v>
      </c>
      <c r="P1224" s="63">
        <f t="shared" si="251"/>
        <v>0</v>
      </c>
    </row>
    <row r="1225" spans="1:18" x14ac:dyDescent="0.3">
      <c r="A1225">
        <f t="shared" si="252"/>
        <v>2018</v>
      </c>
      <c r="B1225">
        <f t="shared" si="253"/>
        <v>10</v>
      </c>
      <c r="C1225">
        <f t="shared" si="254"/>
        <v>21</v>
      </c>
      <c r="D1225">
        <f t="shared" si="255"/>
        <v>7</v>
      </c>
      <c r="E1225" t="str">
        <f t="shared" si="256"/>
        <v>OFF</v>
      </c>
      <c r="F1225" s="13">
        <f t="shared" si="245"/>
        <v>43394</v>
      </c>
      <c r="G1225" s="14" t="str">
        <f t="shared" si="257"/>
        <v>Avg of 4 NM Projects</v>
      </c>
      <c r="H1225" s="15">
        <f t="shared" si="246"/>
        <v>22</v>
      </c>
      <c r="I1225" s="93">
        <v>-0.13</v>
      </c>
      <c r="J1225">
        <f t="shared" si="247"/>
        <v>-7.3033707865168538E-4</v>
      </c>
      <c r="K1225" s="4">
        <v>37.92</v>
      </c>
      <c r="L1225" s="4">
        <v>31.81</v>
      </c>
      <c r="M1225" s="16">
        <f t="shared" si="248"/>
        <v>-4.1352999999999997E-3</v>
      </c>
      <c r="N1225">
        <f t="shared" si="249"/>
        <v>0</v>
      </c>
      <c r="O1225">
        <f t="shared" si="250"/>
        <v>0</v>
      </c>
      <c r="P1225" s="63">
        <f t="shared" si="251"/>
        <v>0</v>
      </c>
    </row>
    <row r="1226" spans="1:18" x14ac:dyDescent="0.3">
      <c r="A1226">
        <f t="shared" si="252"/>
        <v>2018</v>
      </c>
      <c r="B1226">
        <f t="shared" si="253"/>
        <v>10</v>
      </c>
      <c r="C1226">
        <f t="shared" si="254"/>
        <v>21</v>
      </c>
      <c r="D1226">
        <f t="shared" si="255"/>
        <v>7</v>
      </c>
      <c r="E1226" t="str">
        <f t="shared" si="256"/>
        <v>OFF</v>
      </c>
      <c r="F1226" s="13">
        <f t="shared" si="245"/>
        <v>43394</v>
      </c>
      <c r="G1226" s="14" t="str">
        <f t="shared" si="257"/>
        <v>Avg of 4 NM Projects</v>
      </c>
      <c r="H1226" s="15">
        <f t="shared" si="246"/>
        <v>23</v>
      </c>
      <c r="I1226" s="93">
        <v>-0.26</v>
      </c>
      <c r="J1226">
        <f t="shared" si="247"/>
        <v>-1.4606741573033708E-3</v>
      </c>
      <c r="K1226" s="4">
        <v>35.020000000000003</v>
      </c>
      <c r="L1226" s="4">
        <v>31.62</v>
      </c>
      <c r="M1226" s="16">
        <f t="shared" si="248"/>
        <v>-8.2212000000000014E-3</v>
      </c>
      <c r="N1226">
        <f t="shared" si="249"/>
        <v>0</v>
      </c>
      <c r="O1226">
        <f t="shared" si="250"/>
        <v>0</v>
      </c>
      <c r="P1226" s="63">
        <f t="shared" si="251"/>
        <v>0</v>
      </c>
    </row>
    <row r="1227" spans="1:18" x14ac:dyDescent="0.3">
      <c r="A1227">
        <f t="shared" si="252"/>
        <v>2018</v>
      </c>
      <c r="B1227">
        <f t="shared" si="253"/>
        <v>10</v>
      </c>
      <c r="C1227">
        <f t="shared" si="254"/>
        <v>21</v>
      </c>
      <c r="D1227">
        <f t="shared" si="255"/>
        <v>7</v>
      </c>
      <c r="E1227" t="str">
        <f t="shared" si="256"/>
        <v>OFF</v>
      </c>
      <c r="F1227" s="13">
        <f t="shared" si="245"/>
        <v>43394</v>
      </c>
      <c r="G1227" s="14" t="str">
        <f t="shared" si="257"/>
        <v>Avg of 4 NM Projects</v>
      </c>
      <c r="H1227" s="15">
        <f t="shared" si="246"/>
        <v>24</v>
      </c>
      <c r="I1227" s="93">
        <v>0</v>
      </c>
      <c r="J1227">
        <f t="shared" si="247"/>
        <v>0</v>
      </c>
      <c r="K1227" s="4">
        <v>34.94</v>
      </c>
      <c r="L1227" s="4">
        <v>33.56</v>
      </c>
      <c r="M1227" s="16">
        <f t="shared" si="248"/>
        <v>0</v>
      </c>
      <c r="N1227">
        <f t="shared" si="249"/>
        <v>1</v>
      </c>
      <c r="O1227">
        <f t="shared" si="250"/>
        <v>0</v>
      </c>
      <c r="P1227" s="63">
        <f t="shared" si="251"/>
        <v>0</v>
      </c>
    </row>
    <row r="1228" spans="1:18" x14ac:dyDescent="0.3">
      <c r="A1228">
        <f t="shared" si="252"/>
        <v>2018</v>
      </c>
      <c r="B1228">
        <f t="shared" si="253"/>
        <v>10</v>
      </c>
      <c r="C1228">
        <f t="shared" si="254"/>
        <v>22</v>
      </c>
      <c r="D1228">
        <f t="shared" si="255"/>
        <v>1</v>
      </c>
      <c r="E1228" t="str">
        <f t="shared" si="256"/>
        <v>OFF</v>
      </c>
      <c r="F1228" s="13">
        <f t="shared" si="245"/>
        <v>43395</v>
      </c>
      <c r="G1228" s="14" t="str">
        <f t="shared" si="257"/>
        <v>Avg of 4 NM Projects</v>
      </c>
      <c r="H1228" s="15">
        <f t="shared" si="246"/>
        <v>1</v>
      </c>
      <c r="I1228" s="93">
        <v>0</v>
      </c>
      <c r="J1228">
        <f t="shared" si="247"/>
        <v>0</v>
      </c>
      <c r="K1228" s="4">
        <v>29.85</v>
      </c>
      <c r="L1228" s="4">
        <v>29.46</v>
      </c>
      <c r="M1228" s="16">
        <f t="shared" si="248"/>
        <v>0</v>
      </c>
      <c r="N1228">
        <f t="shared" si="249"/>
        <v>1</v>
      </c>
      <c r="O1228">
        <f t="shared" si="250"/>
        <v>0</v>
      </c>
      <c r="P1228" s="63">
        <f t="shared" si="251"/>
        <v>0</v>
      </c>
      <c r="Q1228" s="34"/>
      <c r="R1228" s="34"/>
    </row>
    <row r="1229" spans="1:18" x14ac:dyDescent="0.3">
      <c r="A1229">
        <f t="shared" si="252"/>
        <v>2018</v>
      </c>
      <c r="B1229">
        <f t="shared" si="253"/>
        <v>10</v>
      </c>
      <c r="C1229">
        <f t="shared" si="254"/>
        <v>22</v>
      </c>
      <c r="D1229">
        <f t="shared" si="255"/>
        <v>1</v>
      </c>
      <c r="E1229" t="str">
        <f t="shared" si="256"/>
        <v>OFF</v>
      </c>
      <c r="F1229" s="13">
        <f t="shared" si="245"/>
        <v>43395</v>
      </c>
      <c r="G1229" s="14" t="str">
        <f t="shared" si="257"/>
        <v>Avg of 4 NM Projects</v>
      </c>
      <c r="H1229" s="15">
        <f t="shared" si="246"/>
        <v>2</v>
      </c>
      <c r="I1229" s="93">
        <v>0</v>
      </c>
      <c r="J1229">
        <f t="shared" si="247"/>
        <v>0</v>
      </c>
      <c r="K1229" s="4">
        <v>29.2</v>
      </c>
      <c r="L1229" s="4">
        <v>27.44</v>
      </c>
      <c r="M1229" s="16">
        <f t="shared" si="248"/>
        <v>0</v>
      </c>
      <c r="N1229">
        <f t="shared" si="249"/>
        <v>1</v>
      </c>
      <c r="O1229">
        <f t="shared" si="250"/>
        <v>0</v>
      </c>
      <c r="P1229" s="63">
        <f t="shared" si="251"/>
        <v>0</v>
      </c>
    </row>
    <row r="1230" spans="1:18" x14ac:dyDescent="0.3">
      <c r="A1230">
        <f t="shared" si="252"/>
        <v>2018</v>
      </c>
      <c r="B1230">
        <f t="shared" si="253"/>
        <v>10</v>
      </c>
      <c r="C1230">
        <f t="shared" si="254"/>
        <v>22</v>
      </c>
      <c r="D1230">
        <f t="shared" si="255"/>
        <v>1</v>
      </c>
      <c r="E1230" t="str">
        <f t="shared" si="256"/>
        <v>OFF</v>
      </c>
      <c r="F1230" s="13">
        <f t="shared" si="245"/>
        <v>43395</v>
      </c>
      <c r="G1230" s="14" t="str">
        <f t="shared" si="257"/>
        <v>Avg of 4 NM Projects</v>
      </c>
      <c r="H1230" s="15">
        <f t="shared" si="246"/>
        <v>3</v>
      </c>
      <c r="I1230" s="93">
        <v>-0.13</v>
      </c>
      <c r="J1230">
        <f t="shared" si="247"/>
        <v>-7.3033707865168538E-4</v>
      </c>
      <c r="K1230" s="4">
        <v>29.55</v>
      </c>
      <c r="L1230" s="4">
        <v>29.37</v>
      </c>
      <c r="M1230" s="16">
        <f t="shared" si="248"/>
        <v>-3.8181000000000005E-3</v>
      </c>
      <c r="N1230">
        <f t="shared" si="249"/>
        <v>0</v>
      </c>
      <c r="O1230">
        <f t="shared" si="250"/>
        <v>0</v>
      </c>
      <c r="P1230" s="63">
        <f t="shared" si="251"/>
        <v>0</v>
      </c>
    </row>
    <row r="1231" spans="1:18" x14ac:dyDescent="0.3">
      <c r="A1231">
        <f t="shared" si="252"/>
        <v>2018</v>
      </c>
      <c r="B1231">
        <f t="shared" si="253"/>
        <v>10</v>
      </c>
      <c r="C1231">
        <f t="shared" si="254"/>
        <v>22</v>
      </c>
      <c r="D1231">
        <f t="shared" si="255"/>
        <v>1</v>
      </c>
      <c r="E1231" t="str">
        <f t="shared" si="256"/>
        <v>OFF</v>
      </c>
      <c r="F1231" s="13">
        <f t="shared" si="245"/>
        <v>43395</v>
      </c>
      <c r="G1231" s="14" t="str">
        <f t="shared" si="257"/>
        <v>Avg of 4 NM Projects</v>
      </c>
      <c r="H1231" s="15">
        <f t="shared" si="246"/>
        <v>4</v>
      </c>
      <c r="I1231" s="93">
        <v>-0.13</v>
      </c>
      <c r="J1231">
        <f t="shared" si="247"/>
        <v>-7.3033707865168538E-4</v>
      </c>
      <c r="K1231" s="4">
        <v>30.01</v>
      </c>
      <c r="L1231" s="4">
        <v>31.41</v>
      </c>
      <c r="M1231" s="16">
        <f t="shared" si="248"/>
        <v>-4.0833000000000006E-3</v>
      </c>
      <c r="N1231">
        <f t="shared" si="249"/>
        <v>0</v>
      </c>
      <c r="O1231">
        <f t="shared" si="250"/>
        <v>0</v>
      </c>
      <c r="P1231" s="63">
        <f t="shared" si="251"/>
        <v>0</v>
      </c>
    </row>
    <row r="1232" spans="1:18" x14ac:dyDescent="0.3">
      <c r="A1232">
        <f t="shared" si="252"/>
        <v>2018</v>
      </c>
      <c r="B1232">
        <f t="shared" si="253"/>
        <v>10</v>
      </c>
      <c r="C1232">
        <f t="shared" si="254"/>
        <v>22</v>
      </c>
      <c r="D1232">
        <f t="shared" si="255"/>
        <v>1</v>
      </c>
      <c r="E1232" t="str">
        <f t="shared" si="256"/>
        <v>OFF</v>
      </c>
      <c r="F1232" s="13">
        <f t="shared" si="245"/>
        <v>43395</v>
      </c>
      <c r="G1232" s="14" t="str">
        <f t="shared" si="257"/>
        <v>Avg of 4 NM Projects</v>
      </c>
      <c r="H1232" s="15">
        <f t="shared" si="246"/>
        <v>5</v>
      </c>
      <c r="I1232" s="93">
        <v>0</v>
      </c>
      <c r="J1232">
        <f t="shared" si="247"/>
        <v>0</v>
      </c>
      <c r="K1232" s="4">
        <v>33.11</v>
      </c>
      <c r="L1232" s="4">
        <v>30.02</v>
      </c>
      <c r="M1232" s="16">
        <f t="shared" si="248"/>
        <v>0</v>
      </c>
      <c r="N1232">
        <f t="shared" si="249"/>
        <v>1</v>
      </c>
      <c r="O1232">
        <f t="shared" si="250"/>
        <v>0</v>
      </c>
      <c r="P1232" s="63">
        <f t="shared" si="251"/>
        <v>0</v>
      </c>
    </row>
    <row r="1233" spans="1:16" x14ac:dyDescent="0.3">
      <c r="A1233">
        <f t="shared" si="252"/>
        <v>2018</v>
      </c>
      <c r="B1233">
        <f t="shared" si="253"/>
        <v>10</v>
      </c>
      <c r="C1233">
        <f t="shared" si="254"/>
        <v>22</v>
      </c>
      <c r="D1233">
        <f t="shared" si="255"/>
        <v>1</v>
      </c>
      <c r="E1233" t="str">
        <f t="shared" si="256"/>
        <v>OFF</v>
      </c>
      <c r="F1233" s="13">
        <f t="shared" si="245"/>
        <v>43395</v>
      </c>
      <c r="G1233" s="14" t="str">
        <f t="shared" si="257"/>
        <v>Avg of 4 NM Projects</v>
      </c>
      <c r="H1233" s="15">
        <f t="shared" si="246"/>
        <v>6</v>
      </c>
      <c r="I1233" s="93">
        <v>-0.13</v>
      </c>
      <c r="J1233">
        <f t="shared" si="247"/>
        <v>-7.3033707865168538E-4</v>
      </c>
      <c r="K1233" s="4">
        <v>37.57</v>
      </c>
      <c r="L1233" s="4">
        <v>42.37</v>
      </c>
      <c r="M1233" s="16">
        <f t="shared" si="248"/>
        <v>-5.5081000000000001E-3</v>
      </c>
      <c r="N1233">
        <f t="shared" si="249"/>
        <v>0</v>
      </c>
      <c r="O1233">
        <f t="shared" si="250"/>
        <v>0</v>
      </c>
      <c r="P1233" s="63">
        <f t="shared" si="251"/>
        <v>0</v>
      </c>
    </row>
    <row r="1234" spans="1:16" x14ac:dyDescent="0.3">
      <c r="A1234">
        <f t="shared" si="252"/>
        <v>2018</v>
      </c>
      <c r="B1234">
        <f t="shared" si="253"/>
        <v>10</v>
      </c>
      <c r="C1234">
        <f t="shared" si="254"/>
        <v>22</v>
      </c>
      <c r="D1234">
        <f t="shared" si="255"/>
        <v>1</v>
      </c>
      <c r="E1234" t="str">
        <f t="shared" si="256"/>
        <v>OFF</v>
      </c>
      <c r="F1234" s="13">
        <f t="shared" si="245"/>
        <v>43395</v>
      </c>
      <c r="G1234" s="14" t="str">
        <f t="shared" si="257"/>
        <v>Avg of 4 NM Projects</v>
      </c>
      <c r="H1234" s="15">
        <f t="shared" si="246"/>
        <v>7</v>
      </c>
      <c r="I1234" s="93">
        <v>0</v>
      </c>
      <c r="J1234">
        <f t="shared" si="247"/>
        <v>0</v>
      </c>
      <c r="K1234" s="4">
        <v>48.61</v>
      </c>
      <c r="L1234" s="4">
        <v>76.17</v>
      </c>
      <c r="M1234" s="16">
        <f t="shared" si="248"/>
        <v>0</v>
      </c>
      <c r="N1234">
        <f t="shared" si="249"/>
        <v>1</v>
      </c>
      <c r="O1234">
        <f t="shared" si="250"/>
        <v>0</v>
      </c>
      <c r="P1234" s="63">
        <f t="shared" si="251"/>
        <v>0</v>
      </c>
    </row>
    <row r="1235" spans="1:16" x14ac:dyDescent="0.3">
      <c r="A1235">
        <f t="shared" si="252"/>
        <v>2018</v>
      </c>
      <c r="B1235">
        <f t="shared" si="253"/>
        <v>10</v>
      </c>
      <c r="C1235">
        <f t="shared" si="254"/>
        <v>22</v>
      </c>
      <c r="D1235">
        <f t="shared" si="255"/>
        <v>1</v>
      </c>
      <c r="E1235" t="str">
        <f t="shared" si="256"/>
        <v>OFF</v>
      </c>
      <c r="F1235" s="13">
        <f t="shared" si="245"/>
        <v>43395</v>
      </c>
      <c r="G1235" s="14" t="str">
        <f t="shared" si="257"/>
        <v>Avg of 4 NM Projects</v>
      </c>
      <c r="H1235" s="15">
        <f t="shared" si="246"/>
        <v>8</v>
      </c>
      <c r="I1235" s="93">
        <v>2.3050000000000002</v>
      </c>
      <c r="J1235">
        <f t="shared" si="247"/>
        <v>1.2949438202247192E-2</v>
      </c>
      <c r="K1235" s="4">
        <v>60</v>
      </c>
      <c r="L1235" s="4">
        <v>329.31</v>
      </c>
      <c r="M1235" s="16">
        <f t="shared" si="248"/>
        <v>0.75905955000000003</v>
      </c>
      <c r="N1235">
        <f t="shared" si="249"/>
        <v>0</v>
      </c>
      <c r="O1235">
        <f t="shared" si="250"/>
        <v>0</v>
      </c>
      <c r="P1235" s="63">
        <f t="shared" si="251"/>
        <v>0</v>
      </c>
    </row>
    <row r="1236" spans="1:16" x14ac:dyDescent="0.3">
      <c r="A1236">
        <f t="shared" si="252"/>
        <v>2018</v>
      </c>
      <c r="B1236">
        <f t="shared" si="253"/>
        <v>10</v>
      </c>
      <c r="C1236">
        <f t="shared" si="254"/>
        <v>22</v>
      </c>
      <c r="D1236">
        <f t="shared" si="255"/>
        <v>1</v>
      </c>
      <c r="E1236" t="str">
        <f t="shared" si="256"/>
        <v>OFF</v>
      </c>
      <c r="F1236" s="13">
        <f t="shared" si="245"/>
        <v>43395</v>
      </c>
      <c r="G1236" s="14" t="str">
        <f t="shared" si="257"/>
        <v>Avg of 4 NM Projects</v>
      </c>
      <c r="H1236" s="15">
        <f t="shared" si="246"/>
        <v>9</v>
      </c>
      <c r="I1236" s="93">
        <v>27.654999999999998</v>
      </c>
      <c r="J1236">
        <f t="shared" si="247"/>
        <v>0.15536516853932583</v>
      </c>
      <c r="K1236" s="4">
        <v>60</v>
      </c>
      <c r="L1236" s="4">
        <v>182.53</v>
      </c>
      <c r="M1236" s="16">
        <f t="shared" si="248"/>
        <v>5.0478671500000001</v>
      </c>
      <c r="N1236">
        <f t="shared" si="249"/>
        <v>0</v>
      </c>
      <c r="O1236">
        <f t="shared" si="250"/>
        <v>0</v>
      </c>
      <c r="P1236" s="63">
        <f t="shared" si="251"/>
        <v>0</v>
      </c>
    </row>
    <row r="1237" spans="1:16" x14ac:dyDescent="0.3">
      <c r="A1237">
        <f t="shared" si="252"/>
        <v>2018</v>
      </c>
      <c r="B1237">
        <f t="shared" si="253"/>
        <v>10</v>
      </c>
      <c r="C1237">
        <f t="shared" si="254"/>
        <v>22</v>
      </c>
      <c r="D1237">
        <f t="shared" si="255"/>
        <v>1</v>
      </c>
      <c r="E1237" t="str">
        <f t="shared" si="256"/>
        <v>OFF</v>
      </c>
      <c r="F1237" s="13">
        <f t="shared" si="245"/>
        <v>43395</v>
      </c>
      <c r="G1237" s="14" t="str">
        <f t="shared" si="257"/>
        <v>Avg of 4 NM Projects</v>
      </c>
      <c r="H1237" s="15">
        <f t="shared" si="246"/>
        <v>10</v>
      </c>
      <c r="I1237" s="93">
        <v>43.519999999999996</v>
      </c>
      <c r="J1237">
        <f t="shared" si="247"/>
        <v>0.2444943820224719</v>
      </c>
      <c r="K1237" s="4">
        <v>51.13</v>
      </c>
      <c r="L1237" s="4">
        <v>47.05</v>
      </c>
      <c r="M1237" s="16">
        <f t="shared" si="248"/>
        <v>2.0476159999999997</v>
      </c>
      <c r="N1237">
        <f t="shared" si="249"/>
        <v>0</v>
      </c>
      <c r="O1237">
        <f t="shared" si="250"/>
        <v>0</v>
      </c>
      <c r="P1237" s="63">
        <f t="shared" si="251"/>
        <v>0</v>
      </c>
    </row>
    <row r="1238" spans="1:16" x14ac:dyDescent="0.3">
      <c r="A1238">
        <f t="shared" si="252"/>
        <v>2018</v>
      </c>
      <c r="B1238">
        <f t="shared" si="253"/>
        <v>10</v>
      </c>
      <c r="C1238">
        <f t="shared" si="254"/>
        <v>22</v>
      </c>
      <c r="D1238">
        <f t="shared" si="255"/>
        <v>1</v>
      </c>
      <c r="E1238" t="str">
        <f t="shared" si="256"/>
        <v>OFF</v>
      </c>
      <c r="F1238" s="13">
        <f t="shared" si="245"/>
        <v>43395</v>
      </c>
      <c r="G1238" s="14" t="str">
        <f t="shared" si="257"/>
        <v>Avg of 4 NM Projects</v>
      </c>
      <c r="H1238" s="15">
        <f t="shared" si="246"/>
        <v>11</v>
      </c>
      <c r="I1238" s="93">
        <v>64.765000000000001</v>
      </c>
      <c r="J1238">
        <f t="shared" si="247"/>
        <v>0.36384831460674155</v>
      </c>
      <c r="K1238" s="4">
        <v>50.42</v>
      </c>
      <c r="L1238" s="4">
        <v>39.82</v>
      </c>
      <c r="M1238" s="16">
        <f t="shared" si="248"/>
        <v>2.5789423</v>
      </c>
      <c r="N1238">
        <f t="shared" si="249"/>
        <v>0</v>
      </c>
      <c r="O1238">
        <f t="shared" si="250"/>
        <v>0</v>
      </c>
      <c r="P1238" s="63">
        <f t="shared" si="251"/>
        <v>0</v>
      </c>
    </row>
    <row r="1239" spans="1:16" x14ac:dyDescent="0.3">
      <c r="A1239">
        <f t="shared" si="252"/>
        <v>2018</v>
      </c>
      <c r="B1239">
        <f t="shared" si="253"/>
        <v>10</v>
      </c>
      <c r="C1239">
        <f t="shared" si="254"/>
        <v>22</v>
      </c>
      <c r="D1239">
        <f t="shared" si="255"/>
        <v>1</v>
      </c>
      <c r="E1239" t="str">
        <f t="shared" si="256"/>
        <v>OFF</v>
      </c>
      <c r="F1239" s="13">
        <f t="shared" si="245"/>
        <v>43395</v>
      </c>
      <c r="G1239" s="14" t="str">
        <f t="shared" si="257"/>
        <v>Avg of 4 NM Projects</v>
      </c>
      <c r="H1239" s="15">
        <f t="shared" si="246"/>
        <v>12</v>
      </c>
      <c r="I1239" s="93">
        <v>97.8</v>
      </c>
      <c r="J1239">
        <f t="shared" si="247"/>
        <v>0.54943820224719098</v>
      </c>
      <c r="K1239" s="4">
        <v>45.36</v>
      </c>
      <c r="L1239" s="4">
        <v>41.18</v>
      </c>
      <c r="M1239" s="16">
        <f t="shared" si="248"/>
        <v>4.0274039999999998</v>
      </c>
      <c r="N1239">
        <f t="shared" si="249"/>
        <v>0</v>
      </c>
      <c r="O1239">
        <f t="shared" si="250"/>
        <v>1</v>
      </c>
      <c r="P1239" s="63">
        <f t="shared" si="251"/>
        <v>0</v>
      </c>
    </row>
    <row r="1240" spans="1:16" x14ac:dyDescent="0.3">
      <c r="A1240">
        <f t="shared" si="252"/>
        <v>2018</v>
      </c>
      <c r="B1240">
        <f t="shared" si="253"/>
        <v>10</v>
      </c>
      <c r="C1240">
        <f t="shared" si="254"/>
        <v>22</v>
      </c>
      <c r="D1240">
        <f t="shared" si="255"/>
        <v>1</v>
      </c>
      <c r="E1240" t="str">
        <f t="shared" si="256"/>
        <v>OFF</v>
      </c>
      <c r="F1240" s="13">
        <f t="shared" si="245"/>
        <v>43395</v>
      </c>
      <c r="G1240" s="14" t="str">
        <f t="shared" si="257"/>
        <v>Avg of 4 NM Projects</v>
      </c>
      <c r="H1240" s="15">
        <f t="shared" si="246"/>
        <v>13</v>
      </c>
      <c r="I1240" s="93">
        <v>89.60499999999999</v>
      </c>
      <c r="J1240">
        <f t="shared" si="247"/>
        <v>0.50339887640449432</v>
      </c>
      <c r="K1240" s="4">
        <v>42.28</v>
      </c>
      <c r="L1240" s="4">
        <v>56.44</v>
      </c>
      <c r="M1240" s="16">
        <f t="shared" si="248"/>
        <v>5.0573061999999993</v>
      </c>
      <c r="N1240">
        <f t="shared" si="249"/>
        <v>0</v>
      </c>
      <c r="O1240">
        <f t="shared" si="250"/>
        <v>1</v>
      </c>
      <c r="P1240" s="63">
        <f t="shared" si="251"/>
        <v>0</v>
      </c>
    </row>
    <row r="1241" spans="1:16" x14ac:dyDescent="0.3">
      <c r="A1241">
        <f t="shared" si="252"/>
        <v>2018</v>
      </c>
      <c r="B1241">
        <f t="shared" si="253"/>
        <v>10</v>
      </c>
      <c r="C1241">
        <f t="shared" si="254"/>
        <v>22</v>
      </c>
      <c r="D1241">
        <f t="shared" si="255"/>
        <v>1</v>
      </c>
      <c r="E1241" t="str">
        <f t="shared" si="256"/>
        <v>OFF</v>
      </c>
      <c r="F1241" s="13">
        <f t="shared" si="245"/>
        <v>43395</v>
      </c>
      <c r="G1241" s="14" t="str">
        <f t="shared" si="257"/>
        <v>Avg of 4 NM Projects</v>
      </c>
      <c r="H1241" s="15">
        <f t="shared" si="246"/>
        <v>14</v>
      </c>
      <c r="I1241" s="93">
        <v>64.515000000000001</v>
      </c>
      <c r="J1241">
        <f t="shared" si="247"/>
        <v>0.3624438202247191</v>
      </c>
      <c r="K1241" s="4">
        <v>43.92</v>
      </c>
      <c r="L1241" s="4">
        <v>57.21</v>
      </c>
      <c r="M1241" s="16">
        <f t="shared" si="248"/>
        <v>3.69090315</v>
      </c>
      <c r="N1241">
        <f t="shared" si="249"/>
        <v>0</v>
      </c>
      <c r="O1241">
        <f t="shared" si="250"/>
        <v>0</v>
      </c>
      <c r="P1241" s="63">
        <f t="shared" si="251"/>
        <v>0</v>
      </c>
    </row>
    <row r="1242" spans="1:16" x14ac:dyDescent="0.3">
      <c r="A1242">
        <f t="shared" si="252"/>
        <v>2018</v>
      </c>
      <c r="B1242">
        <f t="shared" si="253"/>
        <v>10</v>
      </c>
      <c r="C1242">
        <f t="shared" si="254"/>
        <v>22</v>
      </c>
      <c r="D1242">
        <f t="shared" si="255"/>
        <v>1</v>
      </c>
      <c r="E1242" t="str">
        <f t="shared" si="256"/>
        <v>OFF</v>
      </c>
      <c r="F1242" s="13">
        <f t="shared" si="245"/>
        <v>43395</v>
      </c>
      <c r="G1242" s="14" t="str">
        <f t="shared" si="257"/>
        <v>Avg of 4 NM Projects</v>
      </c>
      <c r="H1242" s="15">
        <f t="shared" si="246"/>
        <v>15</v>
      </c>
      <c r="I1242" s="93">
        <v>40.064999999999998</v>
      </c>
      <c r="J1242">
        <f t="shared" si="247"/>
        <v>0.22508426966292133</v>
      </c>
      <c r="K1242" s="4">
        <v>39.1</v>
      </c>
      <c r="L1242" s="4">
        <v>58.99</v>
      </c>
      <c r="M1242" s="16">
        <f t="shared" si="248"/>
        <v>2.3634343499999999</v>
      </c>
      <c r="N1242">
        <f t="shared" si="249"/>
        <v>0</v>
      </c>
      <c r="O1242">
        <f t="shared" si="250"/>
        <v>0</v>
      </c>
      <c r="P1242" s="63">
        <f t="shared" si="251"/>
        <v>0</v>
      </c>
    </row>
    <row r="1243" spans="1:16" x14ac:dyDescent="0.3">
      <c r="A1243">
        <f t="shared" si="252"/>
        <v>2018</v>
      </c>
      <c r="B1243">
        <f t="shared" si="253"/>
        <v>10</v>
      </c>
      <c r="C1243">
        <f t="shared" si="254"/>
        <v>22</v>
      </c>
      <c r="D1243">
        <f t="shared" si="255"/>
        <v>1</v>
      </c>
      <c r="E1243" t="str">
        <f t="shared" si="256"/>
        <v>OFF</v>
      </c>
      <c r="F1243" s="13">
        <f t="shared" si="245"/>
        <v>43395</v>
      </c>
      <c r="G1243" s="14" t="str">
        <f t="shared" si="257"/>
        <v>Avg of 4 NM Projects</v>
      </c>
      <c r="H1243" s="15">
        <f t="shared" si="246"/>
        <v>16</v>
      </c>
      <c r="I1243" s="93">
        <v>37.244999999999997</v>
      </c>
      <c r="J1243">
        <f t="shared" si="247"/>
        <v>0.20924157303370786</v>
      </c>
      <c r="K1243" s="4">
        <v>37.479999999999997</v>
      </c>
      <c r="L1243" s="4">
        <v>53.04</v>
      </c>
      <c r="M1243" s="16">
        <f t="shared" si="248"/>
        <v>1.9754747999999998</v>
      </c>
      <c r="N1243">
        <f t="shared" si="249"/>
        <v>0</v>
      </c>
      <c r="O1243">
        <f t="shared" si="250"/>
        <v>0</v>
      </c>
      <c r="P1243" s="63">
        <f t="shared" si="251"/>
        <v>0</v>
      </c>
    </row>
    <row r="1244" spans="1:16" x14ac:dyDescent="0.3">
      <c r="A1244">
        <f t="shared" si="252"/>
        <v>2018</v>
      </c>
      <c r="B1244">
        <f t="shared" si="253"/>
        <v>10</v>
      </c>
      <c r="C1244">
        <f t="shared" si="254"/>
        <v>22</v>
      </c>
      <c r="D1244">
        <f t="shared" si="255"/>
        <v>1</v>
      </c>
      <c r="E1244" t="str">
        <f t="shared" si="256"/>
        <v>OFF</v>
      </c>
      <c r="F1244" s="13">
        <f t="shared" si="245"/>
        <v>43395</v>
      </c>
      <c r="G1244" s="14" t="str">
        <f t="shared" si="257"/>
        <v>Avg of 4 NM Projects</v>
      </c>
      <c r="H1244" s="15">
        <f t="shared" si="246"/>
        <v>17</v>
      </c>
      <c r="I1244" s="93">
        <v>20.225000000000001</v>
      </c>
      <c r="J1244">
        <f t="shared" si="247"/>
        <v>0.11362359550561799</v>
      </c>
      <c r="K1244" s="4">
        <v>37.01</v>
      </c>
      <c r="L1244" s="4">
        <v>69.34</v>
      </c>
      <c r="M1244" s="16">
        <f t="shared" si="248"/>
        <v>1.4024015000000001</v>
      </c>
      <c r="N1244">
        <f t="shared" si="249"/>
        <v>0</v>
      </c>
      <c r="O1244">
        <f t="shared" si="250"/>
        <v>0</v>
      </c>
      <c r="P1244" s="63">
        <f t="shared" si="251"/>
        <v>0</v>
      </c>
    </row>
    <row r="1245" spans="1:16" x14ac:dyDescent="0.3">
      <c r="A1245">
        <f t="shared" si="252"/>
        <v>2018</v>
      </c>
      <c r="B1245">
        <f t="shared" si="253"/>
        <v>10</v>
      </c>
      <c r="C1245">
        <f t="shared" si="254"/>
        <v>22</v>
      </c>
      <c r="D1245">
        <f t="shared" si="255"/>
        <v>1</v>
      </c>
      <c r="E1245" t="str">
        <f t="shared" si="256"/>
        <v>OFF</v>
      </c>
      <c r="F1245" s="13">
        <f t="shared" ref="F1245:F1308" si="258">+F1221+1</f>
        <v>43395</v>
      </c>
      <c r="G1245" s="14" t="str">
        <f t="shared" si="257"/>
        <v>Avg of 4 NM Projects</v>
      </c>
      <c r="H1245" s="15">
        <f t="shared" ref="H1245:H1308" si="259">H1221</f>
        <v>18</v>
      </c>
      <c r="I1245" s="93">
        <v>2.6850000000000001</v>
      </c>
      <c r="J1245">
        <f t="shared" si="247"/>
        <v>1.5084269662921349E-2</v>
      </c>
      <c r="K1245" s="4">
        <v>46.42</v>
      </c>
      <c r="L1245" s="4">
        <v>72.39</v>
      </c>
      <c r="M1245" s="16">
        <f t="shared" si="248"/>
        <v>0.19436715000000002</v>
      </c>
      <c r="N1245">
        <f t="shared" si="249"/>
        <v>0</v>
      </c>
      <c r="O1245">
        <f t="shared" si="250"/>
        <v>0</v>
      </c>
      <c r="P1245" s="63">
        <f t="shared" si="251"/>
        <v>0</v>
      </c>
    </row>
    <row r="1246" spans="1:16" x14ac:dyDescent="0.3">
      <c r="A1246">
        <f t="shared" si="252"/>
        <v>2018</v>
      </c>
      <c r="B1246">
        <f t="shared" si="253"/>
        <v>10</v>
      </c>
      <c r="C1246">
        <f t="shared" si="254"/>
        <v>22</v>
      </c>
      <c r="D1246">
        <f t="shared" si="255"/>
        <v>1</v>
      </c>
      <c r="E1246" t="str">
        <f t="shared" si="256"/>
        <v>OFF</v>
      </c>
      <c r="F1246" s="13">
        <f t="shared" si="258"/>
        <v>43395</v>
      </c>
      <c r="G1246" s="14" t="str">
        <f t="shared" si="257"/>
        <v>Avg of 4 NM Projects</v>
      </c>
      <c r="H1246" s="15">
        <f t="shared" si="259"/>
        <v>19</v>
      </c>
      <c r="I1246" s="93">
        <v>-0.13</v>
      </c>
      <c r="J1246">
        <f t="shared" si="247"/>
        <v>-7.3033707865168538E-4</v>
      </c>
      <c r="K1246" s="4">
        <v>63.21</v>
      </c>
      <c r="L1246" s="4">
        <v>74.709999999999994</v>
      </c>
      <c r="M1246" s="16">
        <f t="shared" si="248"/>
        <v>-9.7122999999999984E-3</v>
      </c>
      <c r="N1246">
        <f t="shared" si="249"/>
        <v>0</v>
      </c>
      <c r="O1246">
        <f t="shared" si="250"/>
        <v>0</v>
      </c>
      <c r="P1246" s="63">
        <f t="shared" si="251"/>
        <v>0</v>
      </c>
    </row>
    <row r="1247" spans="1:16" x14ac:dyDescent="0.3">
      <c r="A1247">
        <f t="shared" si="252"/>
        <v>2018</v>
      </c>
      <c r="B1247">
        <f t="shared" si="253"/>
        <v>10</v>
      </c>
      <c r="C1247">
        <f t="shared" si="254"/>
        <v>22</v>
      </c>
      <c r="D1247">
        <f t="shared" si="255"/>
        <v>1</v>
      </c>
      <c r="E1247" t="str">
        <f t="shared" si="256"/>
        <v>OFF</v>
      </c>
      <c r="F1247" s="13">
        <f t="shared" si="258"/>
        <v>43395</v>
      </c>
      <c r="G1247" s="14" t="str">
        <f t="shared" si="257"/>
        <v>Avg of 4 NM Projects</v>
      </c>
      <c r="H1247" s="15">
        <f t="shared" si="259"/>
        <v>20</v>
      </c>
      <c r="I1247" s="93">
        <v>-0.26</v>
      </c>
      <c r="J1247">
        <f t="shared" si="247"/>
        <v>-1.4606741573033708E-3</v>
      </c>
      <c r="K1247" s="4">
        <v>65</v>
      </c>
      <c r="L1247" s="4">
        <v>73.12</v>
      </c>
      <c r="M1247" s="16">
        <f t="shared" si="248"/>
        <v>-1.9011200000000002E-2</v>
      </c>
      <c r="N1247">
        <f t="shared" si="249"/>
        <v>0</v>
      </c>
      <c r="O1247">
        <f t="shared" si="250"/>
        <v>0</v>
      </c>
      <c r="P1247" s="63">
        <f t="shared" si="251"/>
        <v>0</v>
      </c>
    </row>
    <row r="1248" spans="1:16" x14ac:dyDescent="0.3">
      <c r="A1248">
        <f t="shared" si="252"/>
        <v>2018</v>
      </c>
      <c r="B1248">
        <f t="shared" si="253"/>
        <v>10</v>
      </c>
      <c r="C1248">
        <f t="shared" si="254"/>
        <v>22</v>
      </c>
      <c r="D1248">
        <f t="shared" si="255"/>
        <v>1</v>
      </c>
      <c r="E1248" t="str">
        <f t="shared" si="256"/>
        <v>OFF</v>
      </c>
      <c r="F1248" s="13">
        <f t="shared" si="258"/>
        <v>43395</v>
      </c>
      <c r="G1248" s="14" t="str">
        <f t="shared" si="257"/>
        <v>Avg of 4 NM Projects</v>
      </c>
      <c r="H1248" s="15">
        <f t="shared" si="259"/>
        <v>21</v>
      </c>
      <c r="I1248" s="93">
        <v>-0.13</v>
      </c>
      <c r="J1248">
        <f t="shared" si="247"/>
        <v>-7.3033707865168538E-4</v>
      </c>
      <c r="K1248" s="4">
        <v>50.61</v>
      </c>
      <c r="L1248" s="4">
        <v>50.18</v>
      </c>
      <c r="M1248" s="16">
        <f t="shared" si="248"/>
        <v>-6.5234000000000004E-3</v>
      </c>
      <c r="N1248">
        <f t="shared" si="249"/>
        <v>0</v>
      </c>
      <c r="O1248">
        <f t="shared" si="250"/>
        <v>0</v>
      </c>
      <c r="P1248" s="63">
        <f t="shared" si="251"/>
        <v>0</v>
      </c>
    </row>
    <row r="1249" spans="1:18" x14ac:dyDescent="0.3">
      <c r="A1249">
        <f t="shared" si="252"/>
        <v>2018</v>
      </c>
      <c r="B1249">
        <f t="shared" si="253"/>
        <v>10</v>
      </c>
      <c r="C1249">
        <f t="shared" si="254"/>
        <v>22</v>
      </c>
      <c r="D1249">
        <f t="shared" si="255"/>
        <v>1</v>
      </c>
      <c r="E1249" t="str">
        <f t="shared" si="256"/>
        <v>OFF</v>
      </c>
      <c r="F1249" s="13">
        <f t="shared" si="258"/>
        <v>43395</v>
      </c>
      <c r="G1249" s="14" t="str">
        <f t="shared" si="257"/>
        <v>Avg of 4 NM Projects</v>
      </c>
      <c r="H1249" s="15">
        <f t="shared" si="259"/>
        <v>22</v>
      </c>
      <c r="I1249" s="93">
        <v>-0.26</v>
      </c>
      <c r="J1249">
        <f t="shared" si="247"/>
        <v>-1.4606741573033708E-3</v>
      </c>
      <c r="K1249" s="4">
        <v>43.24</v>
      </c>
      <c r="L1249" s="4">
        <v>61.52</v>
      </c>
      <c r="M1249" s="16">
        <f t="shared" si="248"/>
        <v>-1.5995200000000001E-2</v>
      </c>
      <c r="N1249">
        <f t="shared" si="249"/>
        <v>0</v>
      </c>
      <c r="O1249">
        <f t="shared" si="250"/>
        <v>0</v>
      </c>
      <c r="P1249" s="63">
        <f t="shared" si="251"/>
        <v>0</v>
      </c>
    </row>
    <row r="1250" spans="1:18" x14ac:dyDescent="0.3">
      <c r="A1250">
        <f t="shared" si="252"/>
        <v>2018</v>
      </c>
      <c r="B1250">
        <f t="shared" si="253"/>
        <v>10</v>
      </c>
      <c r="C1250">
        <f t="shared" si="254"/>
        <v>22</v>
      </c>
      <c r="D1250">
        <f t="shared" si="255"/>
        <v>1</v>
      </c>
      <c r="E1250" t="str">
        <f t="shared" si="256"/>
        <v>OFF</v>
      </c>
      <c r="F1250" s="13">
        <f t="shared" si="258"/>
        <v>43395</v>
      </c>
      <c r="G1250" s="14" t="str">
        <f t="shared" si="257"/>
        <v>Avg of 4 NM Projects</v>
      </c>
      <c r="H1250" s="15">
        <f t="shared" si="259"/>
        <v>23</v>
      </c>
      <c r="I1250" s="93">
        <v>-0.13</v>
      </c>
      <c r="J1250">
        <f t="shared" si="247"/>
        <v>-7.3033707865168538E-4</v>
      </c>
      <c r="K1250" s="4">
        <v>34.01</v>
      </c>
      <c r="L1250" s="4">
        <v>42.9</v>
      </c>
      <c r="M1250" s="16">
        <f t="shared" si="248"/>
        <v>-5.5770000000000004E-3</v>
      </c>
      <c r="N1250">
        <f t="shared" si="249"/>
        <v>0</v>
      </c>
      <c r="O1250">
        <f t="shared" si="250"/>
        <v>0</v>
      </c>
      <c r="P1250" s="63">
        <f t="shared" si="251"/>
        <v>0</v>
      </c>
    </row>
    <row r="1251" spans="1:18" x14ac:dyDescent="0.3">
      <c r="A1251">
        <f t="shared" si="252"/>
        <v>2018</v>
      </c>
      <c r="B1251">
        <f t="shared" si="253"/>
        <v>10</v>
      </c>
      <c r="C1251">
        <f t="shared" si="254"/>
        <v>22</v>
      </c>
      <c r="D1251">
        <f t="shared" si="255"/>
        <v>1</v>
      </c>
      <c r="E1251" t="str">
        <f t="shared" si="256"/>
        <v>OFF</v>
      </c>
      <c r="F1251" s="13">
        <f t="shared" si="258"/>
        <v>43395</v>
      </c>
      <c r="G1251" s="14" t="str">
        <f t="shared" si="257"/>
        <v>Avg of 4 NM Projects</v>
      </c>
      <c r="H1251" s="15">
        <f t="shared" si="259"/>
        <v>24</v>
      </c>
      <c r="I1251" s="93">
        <v>0</v>
      </c>
      <c r="J1251">
        <f t="shared" si="247"/>
        <v>0</v>
      </c>
      <c r="K1251" s="4">
        <v>33.159999999999997</v>
      </c>
      <c r="L1251" s="4">
        <v>39.33</v>
      </c>
      <c r="M1251" s="16">
        <f t="shared" si="248"/>
        <v>0</v>
      </c>
      <c r="N1251">
        <f t="shared" si="249"/>
        <v>1</v>
      </c>
      <c r="O1251">
        <f t="shared" si="250"/>
        <v>0</v>
      </c>
      <c r="P1251" s="63">
        <f t="shared" si="251"/>
        <v>0</v>
      </c>
    </row>
    <row r="1252" spans="1:18" x14ac:dyDescent="0.3">
      <c r="A1252">
        <f t="shared" si="252"/>
        <v>2018</v>
      </c>
      <c r="B1252">
        <f t="shared" si="253"/>
        <v>10</v>
      </c>
      <c r="C1252">
        <f t="shared" si="254"/>
        <v>23</v>
      </c>
      <c r="D1252">
        <f t="shared" si="255"/>
        <v>2</v>
      </c>
      <c r="E1252" t="str">
        <f t="shared" si="256"/>
        <v>OFF</v>
      </c>
      <c r="F1252" s="13">
        <f t="shared" si="258"/>
        <v>43396</v>
      </c>
      <c r="G1252" s="14" t="str">
        <f t="shared" si="257"/>
        <v>Avg of 4 NM Projects</v>
      </c>
      <c r="H1252" s="15">
        <f t="shared" si="259"/>
        <v>1</v>
      </c>
      <c r="I1252" s="93">
        <v>0</v>
      </c>
      <c r="J1252">
        <f t="shared" si="247"/>
        <v>0</v>
      </c>
      <c r="K1252" s="4">
        <v>40.03</v>
      </c>
      <c r="L1252" s="4">
        <v>61.1</v>
      </c>
      <c r="M1252" s="16">
        <f t="shared" si="248"/>
        <v>0</v>
      </c>
      <c r="N1252">
        <f t="shared" si="249"/>
        <v>1</v>
      </c>
      <c r="O1252">
        <f t="shared" si="250"/>
        <v>0</v>
      </c>
      <c r="P1252" s="63">
        <f t="shared" si="251"/>
        <v>0</v>
      </c>
      <c r="Q1252" s="34"/>
      <c r="R1252" s="34"/>
    </row>
    <row r="1253" spans="1:18" x14ac:dyDescent="0.3">
      <c r="A1253">
        <f t="shared" si="252"/>
        <v>2018</v>
      </c>
      <c r="B1253">
        <f t="shared" si="253"/>
        <v>10</v>
      </c>
      <c r="C1253">
        <f t="shared" si="254"/>
        <v>23</v>
      </c>
      <c r="D1253">
        <f t="shared" si="255"/>
        <v>2</v>
      </c>
      <c r="E1253" t="str">
        <f t="shared" si="256"/>
        <v>OFF</v>
      </c>
      <c r="F1253" s="13">
        <f t="shared" si="258"/>
        <v>43396</v>
      </c>
      <c r="G1253" s="14" t="str">
        <f t="shared" si="257"/>
        <v>Avg of 4 NM Projects</v>
      </c>
      <c r="H1253" s="15">
        <f t="shared" si="259"/>
        <v>2</v>
      </c>
      <c r="I1253" s="93">
        <v>-0.13</v>
      </c>
      <c r="J1253">
        <f t="shared" si="247"/>
        <v>-7.3033707865168538E-4</v>
      </c>
      <c r="K1253" s="4">
        <v>36.26</v>
      </c>
      <c r="L1253" s="4">
        <v>55.44</v>
      </c>
      <c r="M1253" s="16">
        <f t="shared" si="248"/>
        <v>-7.2072000000000004E-3</v>
      </c>
      <c r="N1253">
        <f t="shared" si="249"/>
        <v>0</v>
      </c>
      <c r="O1253">
        <f t="shared" si="250"/>
        <v>0</v>
      </c>
      <c r="P1253" s="63">
        <f t="shared" si="251"/>
        <v>0</v>
      </c>
    </row>
    <row r="1254" spans="1:18" x14ac:dyDescent="0.3">
      <c r="A1254">
        <f t="shared" si="252"/>
        <v>2018</v>
      </c>
      <c r="B1254">
        <f t="shared" si="253"/>
        <v>10</v>
      </c>
      <c r="C1254">
        <f t="shared" si="254"/>
        <v>23</v>
      </c>
      <c r="D1254">
        <f t="shared" si="255"/>
        <v>2</v>
      </c>
      <c r="E1254" t="str">
        <f t="shared" si="256"/>
        <v>OFF</v>
      </c>
      <c r="F1254" s="13">
        <f t="shared" si="258"/>
        <v>43396</v>
      </c>
      <c r="G1254" s="14" t="str">
        <f t="shared" si="257"/>
        <v>Avg of 4 NM Projects</v>
      </c>
      <c r="H1254" s="15">
        <f t="shared" si="259"/>
        <v>3</v>
      </c>
      <c r="I1254" s="93">
        <v>0</v>
      </c>
      <c r="J1254">
        <f t="shared" si="247"/>
        <v>0</v>
      </c>
      <c r="K1254" s="4">
        <v>37.15</v>
      </c>
      <c r="L1254" s="4">
        <v>148.74</v>
      </c>
      <c r="M1254" s="16">
        <f t="shared" si="248"/>
        <v>0</v>
      </c>
      <c r="N1254">
        <f t="shared" si="249"/>
        <v>1</v>
      </c>
      <c r="O1254">
        <f t="shared" si="250"/>
        <v>0</v>
      </c>
      <c r="P1254" s="63">
        <f t="shared" si="251"/>
        <v>0</v>
      </c>
    </row>
    <row r="1255" spans="1:18" x14ac:dyDescent="0.3">
      <c r="A1255">
        <f t="shared" si="252"/>
        <v>2018</v>
      </c>
      <c r="B1255">
        <f t="shared" si="253"/>
        <v>10</v>
      </c>
      <c r="C1255">
        <f t="shared" si="254"/>
        <v>23</v>
      </c>
      <c r="D1255">
        <f t="shared" si="255"/>
        <v>2</v>
      </c>
      <c r="E1255" t="str">
        <f t="shared" si="256"/>
        <v>OFF</v>
      </c>
      <c r="F1255" s="13">
        <f t="shared" si="258"/>
        <v>43396</v>
      </c>
      <c r="G1255" s="14" t="str">
        <f t="shared" si="257"/>
        <v>Avg of 4 NM Projects</v>
      </c>
      <c r="H1255" s="15">
        <f t="shared" si="259"/>
        <v>4</v>
      </c>
      <c r="I1255" s="93">
        <v>0</v>
      </c>
      <c r="J1255">
        <f t="shared" si="247"/>
        <v>0</v>
      </c>
      <c r="K1255" s="4">
        <v>35.409999999999997</v>
      </c>
      <c r="L1255" s="4">
        <v>42.65</v>
      </c>
      <c r="M1255" s="16">
        <f t="shared" si="248"/>
        <v>0</v>
      </c>
      <c r="N1255">
        <f t="shared" si="249"/>
        <v>1</v>
      </c>
      <c r="O1255">
        <f t="shared" si="250"/>
        <v>0</v>
      </c>
      <c r="P1255" s="63">
        <f t="shared" si="251"/>
        <v>0</v>
      </c>
    </row>
    <row r="1256" spans="1:18" x14ac:dyDescent="0.3">
      <c r="A1256">
        <f t="shared" si="252"/>
        <v>2018</v>
      </c>
      <c r="B1256">
        <f t="shared" si="253"/>
        <v>10</v>
      </c>
      <c r="C1256">
        <f t="shared" si="254"/>
        <v>23</v>
      </c>
      <c r="D1256">
        <f t="shared" si="255"/>
        <v>2</v>
      </c>
      <c r="E1256" t="str">
        <f t="shared" si="256"/>
        <v>OFF</v>
      </c>
      <c r="F1256" s="13">
        <f t="shared" si="258"/>
        <v>43396</v>
      </c>
      <c r="G1256" s="14" t="str">
        <f t="shared" si="257"/>
        <v>Avg of 4 NM Projects</v>
      </c>
      <c r="H1256" s="15">
        <f t="shared" si="259"/>
        <v>5</v>
      </c>
      <c r="I1256" s="93">
        <v>-0.13</v>
      </c>
      <c r="J1256">
        <f t="shared" si="247"/>
        <v>-7.3033707865168538E-4</v>
      </c>
      <c r="K1256" s="4">
        <v>42.8</v>
      </c>
      <c r="L1256" s="4">
        <v>56.4</v>
      </c>
      <c r="M1256" s="16">
        <f t="shared" si="248"/>
        <v>-7.332E-3</v>
      </c>
      <c r="N1256">
        <f t="shared" si="249"/>
        <v>0</v>
      </c>
      <c r="O1256">
        <f t="shared" si="250"/>
        <v>0</v>
      </c>
      <c r="P1256" s="63">
        <f t="shared" si="251"/>
        <v>0</v>
      </c>
    </row>
    <row r="1257" spans="1:18" x14ac:dyDescent="0.3">
      <c r="A1257">
        <f t="shared" si="252"/>
        <v>2018</v>
      </c>
      <c r="B1257">
        <f t="shared" si="253"/>
        <v>10</v>
      </c>
      <c r="C1257">
        <f t="shared" si="254"/>
        <v>23</v>
      </c>
      <c r="D1257">
        <f t="shared" si="255"/>
        <v>2</v>
      </c>
      <c r="E1257" t="str">
        <f t="shared" si="256"/>
        <v>OFF</v>
      </c>
      <c r="F1257" s="13">
        <f t="shared" si="258"/>
        <v>43396</v>
      </c>
      <c r="G1257" s="14" t="str">
        <f t="shared" si="257"/>
        <v>Avg of 4 NM Projects</v>
      </c>
      <c r="H1257" s="15">
        <f t="shared" si="259"/>
        <v>6</v>
      </c>
      <c r="I1257" s="93">
        <v>-0.26</v>
      </c>
      <c r="J1257">
        <f t="shared" si="247"/>
        <v>-1.4606741573033708E-3</v>
      </c>
      <c r="K1257" s="4">
        <v>42.94</v>
      </c>
      <c r="L1257" s="4">
        <v>58.41</v>
      </c>
      <c r="M1257" s="16">
        <f t="shared" si="248"/>
        <v>-1.51866E-2</v>
      </c>
      <c r="N1257">
        <f t="shared" si="249"/>
        <v>0</v>
      </c>
      <c r="O1257">
        <f t="shared" si="250"/>
        <v>0</v>
      </c>
      <c r="P1257" s="63">
        <f t="shared" si="251"/>
        <v>0</v>
      </c>
    </row>
    <row r="1258" spans="1:18" x14ac:dyDescent="0.3">
      <c r="A1258">
        <f t="shared" si="252"/>
        <v>2018</v>
      </c>
      <c r="B1258">
        <f t="shared" si="253"/>
        <v>10</v>
      </c>
      <c r="C1258">
        <f t="shared" si="254"/>
        <v>23</v>
      </c>
      <c r="D1258">
        <f t="shared" si="255"/>
        <v>2</v>
      </c>
      <c r="E1258" t="str">
        <f t="shared" si="256"/>
        <v>OFF</v>
      </c>
      <c r="F1258" s="13">
        <f t="shared" si="258"/>
        <v>43396</v>
      </c>
      <c r="G1258" s="14" t="str">
        <f t="shared" si="257"/>
        <v>Avg of 4 NM Projects</v>
      </c>
      <c r="H1258" s="15">
        <f t="shared" si="259"/>
        <v>7</v>
      </c>
      <c r="I1258" s="93">
        <v>0</v>
      </c>
      <c r="J1258">
        <f t="shared" si="247"/>
        <v>0</v>
      </c>
      <c r="K1258" s="4">
        <v>45.99</v>
      </c>
      <c r="L1258" s="4">
        <v>77</v>
      </c>
      <c r="M1258" s="16">
        <f t="shared" si="248"/>
        <v>0</v>
      </c>
      <c r="N1258">
        <f t="shared" si="249"/>
        <v>1</v>
      </c>
      <c r="O1258">
        <f t="shared" si="250"/>
        <v>0</v>
      </c>
      <c r="P1258" s="63">
        <f t="shared" si="251"/>
        <v>0</v>
      </c>
    </row>
    <row r="1259" spans="1:18" x14ac:dyDescent="0.3">
      <c r="A1259">
        <f t="shared" si="252"/>
        <v>2018</v>
      </c>
      <c r="B1259">
        <f t="shared" si="253"/>
        <v>10</v>
      </c>
      <c r="C1259">
        <f t="shared" si="254"/>
        <v>23</v>
      </c>
      <c r="D1259">
        <f t="shared" si="255"/>
        <v>2</v>
      </c>
      <c r="E1259" t="str">
        <f t="shared" si="256"/>
        <v>ON</v>
      </c>
      <c r="F1259" s="13">
        <f t="shared" si="258"/>
        <v>43396</v>
      </c>
      <c r="G1259" s="14" t="str">
        <f t="shared" si="257"/>
        <v>Avg of 4 NM Projects</v>
      </c>
      <c r="H1259" s="15">
        <f t="shared" si="259"/>
        <v>8</v>
      </c>
      <c r="I1259" s="93">
        <v>2.5599999999999996</v>
      </c>
      <c r="J1259">
        <f t="shared" si="247"/>
        <v>1.4382022471910109E-2</v>
      </c>
      <c r="K1259" s="4">
        <v>52</v>
      </c>
      <c r="L1259" s="4">
        <v>61.16</v>
      </c>
      <c r="M1259" s="16">
        <f t="shared" si="248"/>
        <v>0.15656959999999998</v>
      </c>
      <c r="N1259">
        <f t="shared" si="249"/>
        <v>0</v>
      </c>
      <c r="O1259">
        <f t="shared" si="250"/>
        <v>0</v>
      </c>
      <c r="P1259" s="63">
        <f t="shared" si="251"/>
        <v>0</v>
      </c>
    </row>
    <row r="1260" spans="1:18" x14ac:dyDescent="0.3">
      <c r="A1260">
        <f t="shared" si="252"/>
        <v>2018</v>
      </c>
      <c r="B1260">
        <f t="shared" si="253"/>
        <v>10</v>
      </c>
      <c r="C1260">
        <f t="shared" si="254"/>
        <v>23</v>
      </c>
      <c r="D1260">
        <f t="shared" si="255"/>
        <v>2</v>
      </c>
      <c r="E1260" t="str">
        <f t="shared" si="256"/>
        <v>ON</v>
      </c>
      <c r="F1260" s="13">
        <f t="shared" si="258"/>
        <v>43396</v>
      </c>
      <c r="G1260" s="14" t="str">
        <f t="shared" si="257"/>
        <v>Avg of 4 NM Projects</v>
      </c>
      <c r="H1260" s="15">
        <f t="shared" si="259"/>
        <v>9</v>
      </c>
      <c r="I1260" s="93">
        <v>30.335000000000001</v>
      </c>
      <c r="J1260">
        <f t="shared" si="247"/>
        <v>0.17042134831460676</v>
      </c>
      <c r="K1260" s="4">
        <v>53.93</v>
      </c>
      <c r="L1260" s="4">
        <v>48.54</v>
      </c>
      <c r="M1260" s="16">
        <f t="shared" si="248"/>
        <v>1.4724609</v>
      </c>
      <c r="N1260">
        <f t="shared" si="249"/>
        <v>0</v>
      </c>
      <c r="O1260">
        <f t="shared" si="250"/>
        <v>0</v>
      </c>
      <c r="P1260" s="63">
        <f t="shared" si="251"/>
        <v>0</v>
      </c>
    </row>
    <row r="1261" spans="1:18" x14ac:dyDescent="0.3">
      <c r="A1261">
        <f t="shared" si="252"/>
        <v>2018</v>
      </c>
      <c r="B1261">
        <f t="shared" si="253"/>
        <v>10</v>
      </c>
      <c r="C1261">
        <f t="shared" si="254"/>
        <v>23</v>
      </c>
      <c r="D1261">
        <f t="shared" si="255"/>
        <v>2</v>
      </c>
      <c r="E1261" t="str">
        <f t="shared" si="256"/>
        <v>ON</v>
      </c>
      <c r="F1261" s="13">
        <f t="shared" si="258"/>
        <v>43396</v>
      </c>
      <c r="G1261" s="14" t="str">
        <f t="shared" si="257"/>
        <v>Avg of 4 NM Projects</v>
      </c>
      <c r="H1261" s="15">
        <f t="shared" si="259"/>
        <v>10</v>
      </c>
      <c r="I1261" s="93">
        <v>50.180000000000007</v>
      </c>
      <c r="J1261">
        <f t="shared" si="247"/>
        <v>0.2819101123595506</v>
      </c>
      <c r="K1261" s="4">
        <v>51.7</v>
      </c>
      <c r="L1261" s="4">
        <v>52.78</v>
      </c>
      <c r="M1261" s="16">
        <f t="shared" si="248"/>
        <v>2.6485004000000005</v>
      </c>
      <c r="N1261">
        <f t="shared" si="249"/>
        <v>0</v>
      </c>
      <c r="O1261">
        <f t="shared" si="250"/>
        <v>0</v>
      </c>
      <c r="P1261" s="63">
        <f t="shared" si="251"/>
        <v>0</v>
      </c>
    </row>
    <row r="1262" spans="1:18" x14ac:dyDescent="0.3">
      <c r="A1262">
        <f t="shared" si="252"/>
        <v>2018</v>
      </c>
      <c r="B1262">
        <f t="shared" si="253"/>
        <v>10</v>
      </c>
      <c r="C1262">
        <f t="shared" si="254"/>
        <v>23</v>
      </c>
      <c r="D1262">
        <f t="shared" si="255"/>
        <v>2</v>
      </c>
      <c r="E1262" t="str">
        <f t="shared" si="256"/>
        <v>ON</v>
      </c>
      <c r="F1262" s="13">
        <f t="shared" si="258"/>
        <v>43396</v>
      </c>
      <c r="G1262" s="14" t="str">
        <f t="shared" si="257"/>
        <v>Avg of 4 NM Projects</v>
      </c>
      <c r="H1262" s="15">
        <f t="shared" si="259"/>
        <v>11</v>
      </c>
      <c r="I1262" s="93">
        <v>81.795000000000002</v>
      </c>
      <c r="J1262">
        <f t="shared" si="247"/>
        <v>0.45952247191011236</v>
      </c>
      <c r="K1262" s="4">
        <v>47.06</v>
      </c>
      <c r="L1262" s="4">
        <v>52.14</v>
      </c>
      <c r="M1262" s="16">
        <f t="shared" si="248"/>
        <v>4.2647912999999997</v>
      </c>
      <c r="N1262">
        <f t="shared" si="249"/>
        <v>0</v>
      </c>
      <c r="O1262">
        <f t="shared" si="250"/>
        <v>0</v>
      </c>
      <c r="P1262" s="63">
        <f t="shared" si="251"/>
        <v>0</v>
      </c>
    </row>
    <row r="1263" spans="1:18" x14ac:dyDescent="0.3">
      <c r="A1263">
        <f t="shared" si="252"/>
        <v>2018</v>
      </c>
      <c r="B1263">
        <f t="shared" si="253"/>
        <v>10</v>
      </c>
      <c r="C1263">
        <f t="shared" si="254"/>
        <v>23</v>
      </c>
      <c r="D1263">
        <f t="shared" si="255"/>
        <v>2</v>
      </c>
      <c r="E1263" t="str">
        <f t="shared" si="256"/>
        <v>ON</v>
      </c>
      <c r="F1263" s="13">
        <f t="shared" si="258"/>
        <v>43396</v>
      </c>
      <c r="G1263" s="14" t="str">
        <f t="shared" si="257"/>
        <v>Avg of 4 NM Projects</v>
      </c>
      <c r="H1263" s="15">
        <f t="shared" si="259"/>
        <v>12</v>
      </c>
      <c r="I1263" s="93">
        <v>90.625</v>
      </c>
      <c r="J1263">
        <f t="shared" si="247"/>
        <v>0.5091292134831461</v>
      </c>
      <c r="K1263" s="4">
        <v>43.25</v>
      </c>
      <c r="L1263" s="4">
        <v>70.16</v>
      </c>
      <c r="M1263" s="16">
        <f t="shared" si="248"/>
        <v>6.35825</v>
      </c>
      <c r="N1263">
        <f t="shared" si="249"/>
        <v>0</v>
      </c>
      <c r="O1263">
        <f t="shared" si="250"/>
        <v>1</v>
      </c>
      <c r="P1263" s="63">
        <f t="shared" si="251"/>
        <v>0</v>
      </c>
    </row>
    <row r="1264" spans="1:18" x14ac:dyDescent="0.3">
      <c r="A1264">
        <f t="shared" si="252"/>
        <v>2018</v>
      </c>
      <c r="B1264">
        <f t="shared" si="253"/>
        <v>10</v>
      </c>
      <c r="C1264">
        <f t="shared" si="254"/>
        <v>23</v>
      </c>
      <c r="D1264">
        <f t="shared" si="255"/>
        <v>2</v>
      </c>
      <c r="E1264" t="str">
        <f t="shared" si="256"/>
        <v>ON</v>
      </c>
      <c r="F1264" s="13">
        <f t="shared" si="258"/>
        <v>43396</v>
      </c>
      <c r="G1264" s="14" t="str">
        <f t="shared" si="257"/>
        <v>Avg of 4 NM Projects</v>
      </c>
      <c r="H1264" s="15">
        <f t="shared" si="259"/>
        <v>13</v>
      </c>
      <c r="I1264" s="93">
        <v>74.240000000000009</v>
      </c>
      <c r="J1264">
        <f t="shared" si="247"/>
        <v>0.41707865168539332</v>
      </c>
      <c r="K1264" s="4">
        <v>39.18</v>
      </c>
      <c r="L1264" s="4">
        <v>77.040000000000006</v>
      </c>
      <c r="M1264" s="16">
        <f t="shared" si="248"/>
        <v>5.7194496000000008</v>
      </c>
      <c r="N1264">
        <f t="shared" si="249"/>
        <v>0</v>
      </c>
      <c r="O1264">
        <f t="shared" si="250"/>
        <v>0</v>
      </c>
      <c r="P1264" s="63">
        <f t="shared" si="251"/>
        <v>0</v>
      </c>
    </row>
    <row r="1265" spans="1:18" x14ac:dyDescent="0.3">
      <c r="A1265">
        <f t="shared" si="252"/>
        <v>2018</v>
      </c>
      <c r="B1265">
        <f t="shared" si="253"/>
        <v>10</v>
      </c>
      <c r="C1265">
        <f t="shared" si="254"/>
        <v>23</v>
      </c>
      <c r="D1265">
        <f t="shared" si="255"/>
        <v>2</v>
      </c>
      <c r="E1265" t="str">
        <f t="shared" si="256"/>
        <v>ON</v>
      </c>
      <c r="F1265" s="13">
        <f t="shared" si="258"/>
        <v>43396</v>
      </c>
      <c r="G1265" s="14" t="str">
        <f t="shared" si="257"/>
        <v>Avg of 4 NM Projects</v>
      </c>
      <c r="H1265" s="15">
        <f t="shared" si="259"/>
        <v>14</v>
      </c>
      <c r="I1265" s="93">
        <v>60.544999999999995</v>
      </c>
      <c r="J1265">
        <f t="shared" si="247"/>
        <v>0.34014044943820221</v>
      </c>
      <c r="K1265" s="4">
        <v>41.38</v>
      </c>
      <c r="L1265" s="4">
        <v>58.05</v>
      </c>
      <c r="M1265" s="16">
        <f t="shared" si="248"/>
        <v>3.5146372499999994</v>
      </c>
      <c r="N1265">
        <f t="shared" si="249"/>
        <v>0</v>
      </c>
      <c r="O1265">
        <f t="shared" si="250"/>
        <v>0</v>
      </c>
      <c r="P1265" s="63">
        <f t="shared" si="251"/>
        <v>0</v>
      </c>
    </row>
    <row r="1266" spans="1:18" x14ac:dyDescent="0.3">
      <c r="A1266">
        <f t="shared" si="252"/>
        <v>2018</v>
      </c>
      <c r="B1266">
        <f t="shared" si="253"/>
        <v>10</v>
      </c>
      <c r="C1266">
        <f t="shared" si="254"/>
        <v>23</v>
      </c>
      <c r="D1266">
        <f t="shared" si="255"/>
        <v>2</v>
      </c>
      <c r="E1266" t="str">
        <f t="shared" si="256"/>
        <v>ON</v>
      </c>
      <c r="F1266" s="13">
        <f t="shared" si="258"/>
        <v>43396</v>
      </c>
      <c r="G1266" s="14" t="str">
        <f t="shared" si="257"/>
        <v>Avg of 4 NM Projects</v>
      </c>
      <c r="H1266" s="15">
        <f t="shared" si="259"/>
        <v>15</v>
      </c>
      <c r="I1266" s="93">
        <v>50.814999999999998</v>
      </c>
      <c r="J1266">
        <f t="shared" si="247"/>
        <v>0.28547752808988763</v>
      </c>
      <c r="K1266" s="4">
        <v>40.57</v>
      </c>
      <c r="L1266" s="4">
        <v>42.95</v>
      </c>
      <c r="M1266" s="16">
        <f t="shared" si="248"/>
        <v>2.18250425</v>
      </c>
      <c r="N1266">
        <f t="shared" si="249"/>
        <v>0</v>
      </c>
      <c r="O1266">
        <f t="shared" si="250"/>
        <v>0</v>
      </c>
      <c r="P1266" s="63">
        <f t="shared" si="251"/>
        <v>0</v>
      </c>
    </row>
    <row r="1267" spans="1:18" x14ac:dyDescent="0.3">
      <c r="A1267">
        <f t="shared" si="252"/>
        <v>2018</v>
      </c>
      <c r="B1267">
        <f t="shared" si="253"/>
        <v>10</v>
      </c>
      <c r="C1267">
        <f t="shared" si="254"/>
        <v>23</v>
      </c>
      <c r="D1267">
        <f t="shared" si="255"/>
        <v>2</v>
      </c>
      <c r="E1267" t="str">
        <f t="shared" si="256"/>
        <v>ON</v>
      </c>
      <c r="F1267" s="13">
        <f t="shared" si="258"/>
        <v>43396</v>
      </c>
      <c r="G1267" s="14" t="str">
        <f t="shared" si="257"/>
        <v>Avg of 4 NM Projects</v>
      </c>
      <c r="H1267" s="15">
        <f t="shared" si="259"/>
        <v>16</v>
      </c>
      <c r="I1267" s="93">
        <v>21.634999999999998</v>
      </c>
      <c r="J1267">
        <f t="shared" si="247"/>
        <v>0.12154494382022471</v>
      </c>
      <c r="K1267" s="4">
        <v>40.57</v>
      </c>
      <c r="L1267" s="4">
        <v>37.5</v>
      </c>
      <c r="M1267" s="16">
        <f t="shared" si="248"/>
        <v>0.81131249999999988</v>
      </c>
      <c r="N1267">
        <f t="shared" si="249"/>
        <v>0</v>
      </c>
      <c r="O1267">
        <f t="shared" si="250"/>
        <v>0</v>
      </c>
      <c r="P1267" s="63">
        <f t="shared" si="251"/>
        <v>0</v>
      </c>
    </row>
    <row r="1268" spans="1:18" x14ac:dyDescent="0.3">
      <c r="A1268">
        <f t="shared" si="252"/>
        <v>2018</v>
      </c>
      <c r="B1268">
        <f t="shared" si="253"/>
        <v>10</v>
      </c>
      <c r="C1268">
        <f t="shared" si="254"/>
        <v>23</v>
      </c>
      <c r="D1268">
        <f t="shared" si="255"/>
        <v>2</v>
      </c>
      <c r="E1268" t="str">
        <f t="shared" si="256"/>
        <v>ON</v>
      </c>
      <c r="F1268" s="13">
        <f t="shared" si="258"/>
        <v>43396</v>
      </c>
      <c r="G1268" s="14" t="str">
        <f t="shared" si="257"/>
        <v>Avg of 4 NM Projects</v>
      </c>
      <c r="H1268" s="15">
        <f t="shared" si="259"/>
        <v>17</v>
      </c>
      <c r="I1268" s="93">
        <v>8.7099999999999991</v>
      </c>
      <c r="J1268">
        <f t="shared" si="247"/>
        <v>4.8932584269662918E-2</v>
      </c>
      <c r="K1268" s="4">
        <v>44.14</v>
      </c>
      <c r="L1268" s="4">
        <v>53.7</v>
      </c>
      <c r="M1268" s="16">
        <f t="shared" si="248"/>
        <v>0.46772699999999995</v>
      </c>
      <c r="N1268">
        <f t="shared" si="249"/>
        <v>0</v>
      </c>
      <c r="O1268">
        <f t="shared" si="250"/>
        <v>0</v>
      </c>
      <c r="P1268" s="63">
        <f t="shared" si="251"/>
        <v>0</v>
      </c>
    </row>
    <row r="1269" spans="1:18" x14ac:dyDescent="0.3">
      <c r="A1269">
        <f t="shared" si="252"/>
        <v>2018</v>
      </c>
      <c r="B1269">
        <f t="shared" si="253"/>
        <v>10</v>
      </c>
      <c r="C1269">
        <f t="shared" si="254"/>
        <v>23</v>
      </c>
      <c r="D1269">
        <f t="shared" si="255"/>
        <v>2</v>
      </c>
      <c r="E1269" t="str">
        <f t="shared" si="256"/>
        <v>ON</v>
      </c>
      <c r="F1269" s="13">
        <f t="shared" si="258"/>
        <v>43396</v>
      </c>
      <c r="G1269" s="14" t="str">
        <f t="shared" si="257"/>
        <v>Avg of 4 NM Projects</v>
      </c>
      <c r="H1269" s="15">
        <f t="shared" si="259"/>
        <v>18</v>
      </c>
      <c r="I1269" s="93">
        <v>1.0249999999999999</v>
      </c>
      <c r="J1269">
        <f t="shared" si="247"/>
        <v>5.7584269662921345E-3</v>
      </c>
      <c r="K1269" s="4">
        <v>53.95</v>
      </c>
      <c r="L1269" s="4">
        <v>62.02</v>
      </c>
      <c r="M1269" s="16">
        <f t="shared" si="248"/>
        <v>6.3570500000000002E-2</v>
      </c>
      <c r="N1269">
        <f t="shared" si="249"/>
        <v>0</v>
      </c>
      <c r="O1269">
        <f t="shared" si="250"/>
        <v>0</v>
      </c>
      <c r="P1269" s="63">
        <f t="shared" si="251"/>
        <v>0</v>
      </c>
    </row>
    <row r="1270" spans="1:18" x14ac:dyDescent="0.3">
      <c r="A1270">
        <f t="shared" si="252"/>
        <v>2018</v>
      </c>
      <c r="B1270">
        <f t="shared" si="253"/>
        <v>10</v>
      </c>
      <c r="C1270">
        <f t="shared" si="254"/>
        <v>23</v>
      </c>
      <c r="D1270">
        <f t="shared" si="255"/>
        <v>2</v>
      </c>
      <c r="E1270" t="str">
        <f t="shared" si="256"/>
        <v>ON</v>
      </c>
      <c r="F1270" s="13">
        <f t="shared" si="258"/>
        <v>43396</v>
      </c>
      <c r="G1270" s="14" t="str">
        <f t="shared" si="257"/>
        <v>Avg of 4 NM Projects</v>
      </c>
      <c r="H1270" s="15">
        <f t="shared" si="259"/>
        <v>19</v>
      </c>
      <c r="I1270" s="93">
        <v>-0.13</v>
      </c>
      <c r="J1270">
        <f t="shared" si="247"/>
        <v>-7.3033707865168538E-4</v>
      </c>
      <c r="K1270" s="4">
        <v>57.19</v>
      </c>
      <c r="L1270" s="4">
        <v>79.400000000000006</v>
      </c>
      <c r="M1270" s="16">
        <f t="shared" si="248"/>
        <v>-1.0322000000000001E-2</v>
      </c>
      <c r="N1270">
        <f t="shared" si="249"/>
        <v>0</v>
      </c>
      <c r="O1270">
        <f t="shared" si="250"/>
        <v>0</v>
      </c>
      <c r="P1270" s="63">
        <f t="shared" si="251"/>
        <v>0</v>
      </c>
    </row>
    <row r="1271" spans="1:18" x14ac:dyDescent="0.3">
      <c r="A1271">
        <f t="shared" si="252"/>
        <v>2018</v>
      </c>
      <c r="B1271">
        <f t="shared" si="253"/>
        <v>10</v>
      </c>
      <c r="C1271">
        <f t="shared" si="254"/>
        <v>23</v>
      </c>
      <c r="D1271">
        <f t="shared" si="255"/>
        <v>2</v>
      </c>
      <c r="E1271" t="str">
        <f t="shared" si="256"/>
        <v>ON</v>
      </c>
      <c r="F1271" s="13">
        <f t="shared" si="258"/>
        <v>43396</v>
      </c>
      <c r="G1271" s="14" t="str">
        <f t="shared" si="257"/>
        <v>Avg of 4 NM Projects</v>
      </c>
      <c r="H1271" s="15">
        <f t="shared" si="259"/>
        <v>20</v>
      </c>
      <c r="I1271" s="93">
        <v>-0.13</v>
      </c>
      <c r="J1271">
        <f t="shared" si="247"/>
        <v>-7.3033707865168538E-4</v>
      </c>
      <c r="K1271" s="4">
        <v>53.96</v>
      </c>
      <c r="L1271" s="4">
        <v>71.06</v>
      </c>
      <c r="M1271" s="16">
        <f t="shared" si="248"/>
        <v>-9.2378000000000009E-3</v>
      </c>
      <c r="N1271">
        <f t="shared" si="249"/>
        <v>0</v>
      </c>
      <c r="O1271">
        <f t="shared" si="250"/>
        <v>0</v>
      </c>
      <c r="P1271" s="63">
        <f t="shared" si="251"/>
        <v>0</v>
      </c>
    </row>
    <row r="1272" spans="1:18" x14ac:dyDescent="0.3">
      <c r="A1272">
        <f t="shared" si="252"/>
        <v>2018</v>
      </c>
      <c r="B1272">
        <f t="shared" si="253"/>
        <v>10</v>
      </c>
      <c r="C1272">
        <f t="shared" si="254"/>
        <v>23</v>
      </c>
      <c r="D1272">
        <f t="shared" si="255"/>
        <v>2</v>
      </c>
      <c r="E1272" t="str">
        <f t="shared" si="256"/>
        <v>ON</v>
      </c>
      <c r="F1272" s="13">
        <f t="shared" si="258"/>
        <v>43396</v>
      </c>
      <c r="G1272" s="14" t="str">
        <f t="shared" si="257"/>
        <v>Avg of 4 NM Projects</v>
      </c>
      <c r="H1272" s="15">
        <f t="shared" si="259"/>
        <v>21</v>
      </c>
      <c r="I1272" s="93">
        <v>-0.13</v>
      </c>
      <c r="J1272">
        <f t="shared" si="247"/>
        <v>-7.3033707865168538E-4</v>
      </c>
      <c r="K1272" s="4">
        <v>44.08</v>
      </c>
      <c r="L1272" s="4">
        <v>64.39</v>
      </c>
      <c r="M1272" s="16">
        <f t="shared" si="248"/>
        <v>-8.3707000000000018E-3</v>
      </c>
      <c r="N1272">
        <f t="shared" si="249"/>
        <v>0</v>
      </c>
      <c r="O1272">
        <f t="shared" si="250"/>
        <v>0</v>
      </c>
      <c r="P1272" s="63">
        <f t="shared" si="251"/>
        <v>0</v>
      </c>
    </row>
    <row r="1273" spans="1:18" x14ac:dyDescent="0.3">
      <c r="A1273">
        <f t="shared" si="252"/>
        <v>2018</v>
      </c>
      <c r="B1273">
        <f t="shared" si="253"/>
        <v>10</v>
      </c>
      <c r="C1273">
        <f t="shared" si="254"/>
        <v>23</v>
      </c>
      <c r="D1273">
        <f t="shared" si="255"/>
        <v>2</v>
      </c>
      <c r="E1273" t="str">
        <f t="shared" si="256"/>
        <v>ON</v>
      </c>
      <c r="F1273" s="13">
        <f t="shared" si="258"/>
        <v>43396</v>
      </c>
      <c r="G1273" s="14" t="str">
        <f t="shared" si="257"/>
        <v>Avg of 4 NM Projects</v>
      </c>
      <c r="H1273" s="15">
        <f t="shared" si="259"/>
        <v>22</v>
      </c>
      <c r="I1273" s="93">
        <v>0</v>
      </c>
      <c r="J1273">
        <f t="shared" si="247"/>
        <v>0</v>
      </c>
      <c r="K1273" s="4">
        <v>40.15</v>
      </c>
      <c r="L1273" s="4">
        <v>33.380000000000003</v>
      </c>
      <c r="M1273" s="16">
        <f t="shared" si="248"/>
        <v>0</v>
      </c>
      <c r="N1273">
        <f t="shared" si="249"/>
        <v>1</v>
      </c>
      <c r="O1273">
        <f t="shared" si="250"/>
        <v>0</v>
      </c>
      <c r="P1273" s="63">
        <f t="shared" si="251"/>
        <v>0</v>
      </c>
    </row>
    <row r="1274" spans="1:18" x14ac:dyDescent="0.3">
      <c r="A1274">
        <f t="shared" si="252"/>
        <v>2018</v>
      </c>
      <c r="B1274">
        <f t="shared" si="253"/>
        <v>10</v>
      </c>
      <c r="C1274">
        <f t="shared" si="254"/>
        <v>23</v>
      </c>
      <c r="D1274">
        <f t="shared" si="255"/>
        <v>2</v>
      </c>
      <c r="E1274" t="str">
        <f t="shared" si="256"/>
        <v>ON</v>
      </c>
      <c r="F1274" s="13">
        <f t="shared" si="258"/>
        <v>43396</v>
      </c>
      <c r="G1274" s="14" t="str">
        <f t="shared" si="257"/>
        <v>Avg of 4 NM Projects</v>
      </c>
      <c r="H1274" s="15">
        <f t="shared" si="259"/>
        <v>23</v>
      </c>
      <c r="I1274" s="93">
        <v>-0.13</v>
      </c>
      <c r="J1274">
        <f t="shared" si="247"/>
        <v>-7.3033707865168538E-4</v>
      </c>
      <c r="K1274" s="4">
        <v>33.380000000000003</v>
      </c>
      <c r="L1274" s="4">
        <v>28.9</v>
      </c>
      <c r="M1274" s="16">
        <f t="shared" si="248"/>
        <v>-3.7569999999999999E-3</v>
      </c>
      <c r="N1274">
        <f t="shared" si="249"/>
        <v>0</v>
      </c>
      <c r="O1274">
        <f t="shared" si="250"/>
        <v>0</v>
      </c>
      <c r="P1274" s="63">
        <f t="shared" si="251"/>
        <v>0</v>
      </c>
    </row>
    <row r="1275" spans="1:18" x14ac:dyDescent="0.3">
      <c r="A1275">
        <f t="shared" si="252"/>
        <v>2018</v>
      </c>
      <c r="B1275">
        <f t="shared" si="253"/>
        <v>10</v>
      </c>
      <c r="C1275">
        <f t="shared" si="254"/>
        <v>23</v>
      </c>
      <c r="D1275">
        <f t="shared" si="255"/>
        <v>2</v>
      </c>
      <c r="E1275" t="str">
        <f t="shared" si="256"/>
        <v>OFF</v>
      </c>
      <c r="F1275" s="13">
        <f t="shared" si="258"/>
        <v>43396</v>
      </c>
      <c r="G1275" s="14" t="str">
        <f t="shared" si="257"/>
        <v>Avg of 4 NM Projects</v>
      </c>
      <c r="H1275" s="15">
        <f t="shared" si="259"/>
        <v>24</v>
      </c>
      <c r="I1275" s="93">
        <v>0</v>
      </c>
      <c r="J1275">
        <f t="shared" si="247"/>
        <v>0</v>
      </c>
      <c r="K1275" s="4">
        <v>32.56</v>
      </c>
      <c r="L1275" s="4">
        <v>30.34</v>
      </c>
      <c r="M1275" s="16">
        <f t="shared" si="248"/>
        <v>0</v>
      </c>
      <c r="N1275">
        <f t="shared" si="249"/>
        <v>1</v>
      </c>
      <c r="O1275">
        <f t="shared" si="250"/>
        <v>0</v>
      </c>
      <c r="P1275" s="63">
        <f t="shared" si="251"/>
        <v>0</v>
      </c>
    </row>
    <row r="1276" spans="1:18" x14ac:dyDescent="0.3">
      <c r="A1276">
        <f t="shared" si="252"/>
        <v>2018</v>
      </c>
      <c r="B1276">
        <f t="shared" si="253"/>
        <v>10</v>
      </c>
      <c r="C1276">
        <f t="shared" si="254"/>
        <v>24</v>
      </c>
      <c r="D1276">
        <f t="shared" si="255"/>
        <v>3</v>
      </c>
      <c r="E1276" t="str">
        <f t="shared" si="256"/>
        <v>OFF</v>
      </c>
      <c r="F1276" s="13">
        <f t="shared" si="258"/>
        <v>43397</v>
      </c>
      <c r="G1276" s="14" t="str">
        <f t="shared" si="257"/>
        <v>Avg of 4 NM Projects</v>
      </c>
      <c r="H1276" s="15">
        <f t="shared" si="259"/>
        <v>1</v>
      </c>
      <c r="I1276" s="93">
        <v>0</v>
      </c>
      <c r="J1276">
        <f t="shared" si="247"/>
        <v>0</v>
      </c>
      <c r="K1276" s="4">
        <v>58.35</v>
      </c>
      <c r="L1276" s="4">
        <v>33.58</v>
      </c>
      <c r="M1276" s="16">
        <f t="shared" si="248"/>
        <v>0</v>
      </c>
      <c r="N1276">
        <f t="shared" si="249"/>
        <v>1</v>
      </c>
      <c r="O1276">
        <f t="shared" si="250"/>
        <v>0</v>
      </c>
      <c r="P1276" s="63">
        <f t="shared" si="251"/>
        <v>0</v>
      </c>
      <c r="Q1276" s="34"/>
      <c r="R1276" s="34"/>
    </row>
    <row r="1277" spans="1:18" x14ac:dyDescent="0.3">
      <c r="A1277">
        <f t="shared" si="252"/>
        <v>2018</v>
      </c>
      <c r="B1277">
        <f t="shared" si="253"/>
        <v>10</v>
      </c>
      <c r="C1277">
        <f t="shared" si="254"/>
        <v>24</v>
      </c>
      <c r="D1277">
        <f t="shared" si="255"/>
        <v>3</v>
      </c>
      <c r="E1277" t="str">
        <f t="shared" si="256"/>
        <v>OFF</v>
      </c>
      <c r="F1277" s="13">
        <f t="shared" si="258"/>
        <v>43397</v>
      </c>
      <c r="G1277" s="14" t="str">
        <f t="shared" si="257"/>
        <v>Avg of 4 NM Projects</v>
      </c>
      <c r="H1277" s="15">
        <f t="shared" si="259"/>
        <v>2</v>
      </c>
      <c r="I1277" s="93">
        <v>-0.13</v>
      </c>
      <c r="J1277">
        <f t="shared" si="247"/>
        <v>-7.3033707865168538E-4</v>
      </c>
      <c r="K1277" s="4">
        <v>44.8</v>
      </c>
      <c r="L1277" s="4">
        <v>47.46</v>
      </c>
      <c r="M1277" s="16">
        <f t="shared" si="248"/>
        <v>-6.1698000000000005E-3</v>
      </c>
      <c r="N1277">
        <f t="shared" si="249"/>
        <v>0</v>
      </c>
      <c r="O1277">
        <f t="shared" si="250"/>
        <v>0</v>
      </c>
      <c r="P1277" s="63">
        <f t="shared" si="251"/>
        <v>0</v>
      </c>
    </row>
    <row r="1278" spans="1:18" x14ac:dyDescent="0.3">
      <c r="A1278">
        <f t="shared" si="252"/>
        <v>2018</v>
      </c>
      <c r="B1278">
        <f t="shared" si="253"/>
        <v>10</v>
      </c>
      <c r="C1278">
        <f t="shared" si="254"/>
        <v>24</v>
      </c>
      <c r="D1278">
        <f t="shared" si="255"/>
        <v>3</v>
      </c>
      <c r="E1278" t="str">
        <f t="shared" si="256"/>
        <v>OFF</v>
      </c>
      <c r="F1278" s="13">
        <f t="shared" si="258"/>
        <v>43397</v>
      </c>
      <c r="G1278" s="14" t="str">
        <f t="shared" si="257"/>
        <v>Avg of 4 NM Projects</v>
      </c>
      <c r="H1278" s="15">
        <f t="shared" si="259"/>
        <v>3</v>
      </c>
      <c r="I1278" s="93">
        <v>-0.26</v>
      </c>
      <c r="J1278">
        <f t="shared" si="247"/>
        <v>-1.4606741573033708E-3</v>
      </c>
      <c r="K1278" s="4">
        <v>41.02</v>
      </c>
      <c r="L1278" s="4">
        <v>53.92</v>
      </c>
      <c r="M1278" s="16">
        <f t="shared" si="248"/>
        <v>-1.4019200000000001E-2</v>
      </c>
      <c r="N1278">
        <f t="shared" si="249"/>
        <v>0</v>
      </c>
      <c r="O1278">
        <f t="shared" si="250"/>
        <v>0</v>
      </c>
      <c r="P1278" s="63">
        <f t="shared" si="251"/>
        <v>0</v>
      </c>
    </row>
    <row r="1279" spans="1:18" x14ac:dyDescent="0.3">
      <c r="A1279">
        <f t="shared" si="252"/>
        <v>2018</v>
      </c>
      <c r="B1279">
        <f t="shared" si="253"/>
        <v>10</v>
      </c>
      <c r="C1279">
        <f t="shared" si="254"/>
        <v>24</v>
      </c>
      <c r="D1279">
        <f t="shared" si="255"/>
        <v>3</v>
      </c>
      <c r="E1279" t="str">
        <f t="shared" si="256"/>
        <v>OFF</v>
      </c>
      <c r="F1279" s="13">
        <f t="shared" si="258"/>
        <v>43397</v>
      </c>
      <c r="G1279" s="14" t="str">
        <f t="shared" si="257"/>
        <v>Avg of 4 NM Projects</v>
      </c>
      <c r="H1279" s="15">
        <f t="shared" si="259"/>
        <v>4</v>
      </c>
      <c r="I1279" s="93">
        <v>-0.13</v>
      </c>
      <c r="J1279">
        <f t="shared" si="247"/>
        <v>-7.3033707865168538E-4</v>
      </c>
      <c r="K1279" s="4">
        <v>38.53</v>
      </c>
      <c r="L1279" s="4">
        <v>33.33</v>
      </c>
      <c r="M1279" s="16">
        <f t="shared" si="248"/>
        <v>-4.3328999999999998E-3</v>
      </c>
      <c r="N1279">
        <f t="shared" si="249"/>
        <v>0</v>
      </c>
      <c r="O1279">
        <f t="shared" si="250"/>
        <v>0</v>
      </c>
      <c r="P1279" s="63">
        <f t="shared" si="251"/>
        <v>0</v>
      </c>
    </row>
    <row r="1280" spans="1:18" x14ac:dyDescent="0.3">
      <c r="A1280">
        <f t="shared" si="252"/>
        <v>2018</v>
      </c>
      <c r="B1280">
        <f t="shared" si="253"/>
        <v>10</v>
      </c>
      <c r="C1280">
        <f t="shared" si="254"/>
        <v>24</v>
      </c>
      <c r="D1280">
        <f t="shared" si="255"/>
        <v>3</v>
      </c>
      <c r="E1280" t="str">
        <f t="shared" si="256"/>
        <v>OFF</v>
      </c>
      <c r="F1280" s="13">
        <f t="shared" si="258"/>
        <v>43397</v>
      </c>
      <c r="G1280" s="14" t="str">
        <f t="shared" si="257"/>
        <v>Avg of 4 NM Projects</v>
      </c>
      <c r="H1280" s="15">
        <f t="shared" si="259"/>
        <v>5</v>
      </c>
      <c r="I1280" s="93">
        <v>0</v>
      </c>
      <c r="J1280">
        <f t="shared" si="247"/>
        <v>0</v>
      </c>
      <c r="K1280" s="4">
        <v>36.03</v>
      </c>
      <c r="L1280" s="4">
        <v>36.659999999999997</v>
      </c>
      <c r="M1280" s="16">
        <f t="shared" si="248"/>
        <v>0</v>
      </c>
      <c r="N1280">
        <f t="shared" si="249"/>
        <v>1</v>
      </c>
      <c r="O1280">
        <f t="shared" si="250"/>
        <v>0</v>
      </c>
      <c r="P1280" s="63">
        <f t="shared" si="251"/>
        <v>0</v>
      </c>
    </row>
    <row r="1281" spans="1:16" x14ac:dyDescent="0.3">
      <c r="A1281">
        <f t="shared" si="252"/>
        <v>2018</v>
      </c>
      <c r="B1281">
        <f t="shared" si="253"/>
        <v>10</v>
      </c>
      <c r="C1281">
        <f t="shared" si="254"/>
        <v>24</v>
      </c>
      <c r="D1281">
        <f t="shared" si="255"/>
        <v>3</v>
      </c>
      <c r="E1281" t="str">
        <f t="shared" si="256"/>
        <v>OFF</v>
      </c>
      <c r="F1281" s="13">
        <f t="shared" si="258"/>
        <v>43397</v>
      </c>
      <c r="G1281" s="14" t="str">
        <f t="shared" si="257"/>
        <v>Avg of 4 NM Projects</v>
      </c>
      <c r="H1281" s="15">
        <f t="shared" si="259"/>
        <v>6</v>
      </c>
      <c r="I1281" s="93">
        <v>0</v>
      </c>
      <c r="J1281">
        <f t="shared" si="247"/>
        <v>0</v>
      </c>
      <c r="K1281" s="4">
        <v>50.82</v>
      </c>
      <c r="L1281" s="4">
        <v>48.6</v>
      </c>
      <c r="M1281" s="16">
        <f t="shared" si="248"/>
        <v>0</v>
      </c>
      <c r="N1281">
        <f t="shared" si="249"/>
        <v>1</v>
      </c>
      <c r="O1281">
        <f t="shared" si="250"/>
        <v>0</v>
      </c>
      <c r="P1281" s="63">
        <f t="shared" si="251"/>
        <v>0</v>
      </c>
    </row>
    <row r="1282" spans="1:16" x14ac:dyDescent="0.3">
      <c r="A1282">
        <f t="shared" si="252"/>
        <v>2018</v>
      </c>
      <c r="B1282">
        <f t="shared" si="253"/>
        <v>10</v>
      </c>
      <c r="C1282">
        <f t="shared" si="254"/>
        <v>24</v>
      </c>
      <c r="D1282">
        <f t="shared" si="255"/>
        <v>3</v>
      </c>
      <c r="E1282" t="str">
        <f t="shared" si="256"/>
        <v>OFF</v>
      </c>
      <c r="F1282" s="13">
        <f t="shared" si="258"/>
        <v>43397</v>
      </c>
      <c r="G1282" s="14" t="str">
        <f t="shared" si="257"/>
        <v>Avg of 4 NM Projects</v>
      </c>
      <c r="H1282" s="15">
        <f t="shared" si="259"/>
        <v>7</v>
      </c>
      <c r="I1282" s="93">
        <v>0</v>
      </c>
      <c r="J1282">
        <f t="shared" si="247"/>
        <v>0</v>
      </c>
      <c r="K1282" s="4">
        <v>49.35</v>
      </c>
      <c r="L1282" s="4">
        <v>33.67</v>
      </c>
      <c r="M1282" s="16">
        <f t="shared" si="248"/>
        <v>0</v>
      </c>
      <c r="N1282">
        <f t="shared" si="249"/>
        <v>1</v>
      </c>
      <c r="O1282">
        <f t="shared" si="250"/>
        <v>0</v>
      </c>
      <c r="P1282" s="63">
        <f t="shared" si="251"/>
        <v>0</v>
      </c>
    </row>
    <row r="1283" spans="1:16" x14ac:dyDescent="0.3">
      <c r="A1283">
        <f t="shared" si="252"/>
        <v>2018</v>
      </c>
      <c r="B1283">
        <f t="shared" si="253"/>
        <v>10</v>
      </c>
      <c r="C1283">
        <f t="shared" si="254"/>
        <v>24</v>
      </c>
      <c r="D1283">
        <f t="shared" si="255"/>
        <v>3</v>
      </c>
      <c r="E1283" t="str">
        <f t="shared" si="256"/>
        <v>ON</v>
      </c>
      <c r="F1283" s="13">
        <f t="shared" si="258"/>
        <v>43397</v>
      </c>
      <c r="G1283" s="14" t="str">
        <f t="shared" si="257"/>
        <v>Avg of 4 NM Projects</v>
      </c>
      <c r="H1283" s="15">
        <f t="shared" si="259"/>
        <v>8</v>
      </c>
      <c r="I1283" s="93">
        <v>0.125</v>
      </c>
      <c r="J1283">
        <f t="shared" si="247"/>
        <v>7.0224719101123594E-4</v>
      </c>
      <c r="K1283" s="4">
        <v>55.61</v>
      </c>
      <c r="L1283" s="4">
        <v>52.22</v>
      </c>
      <c r="M1283" s="16">
        <f t="shared" si="248"/>
        <v>6.5274999999999994E-3</v>
      </c>
      <c r="N1283">
        <f t="shared" si="249"/>
        <v>0</v>
      </c>
      <c r="O1283">
        <f t="shared" si="250"/>
        <v>0</v>
      </c>
      <c r="P1283" s="63">
        <f t="shared" si="251"/>
        <v>0</v>
      </c>
    </row>
    <row r="1284" spans="1:16" x14ac:dyDescent="0.3">
      <c r="A1284">
        <f t="shared" si="252"/>
        <v>2018</v>
      </c>
      <c r="B1284">
        <f t="shared" si="253"/>
        <v>10</v>
      </c>
      <c r="C1284">
        <f t="shared" si="254"/>
        <v>24</v>
      </c>
      <c r="D1284">
        <f t="shared" si="255"/>
        <v>3</v>
      </c>
      <c r="E1284" t="str">
        <f t="shared" si="256"/>
        <v>ON</v>
      </c>
      <c r="F1284" s="13">
        <f t="shared" si="258"/>
        <v>43397</v>
      </c>
      <c r="G1284" s="14" t="str">
        <f t="shared" si="257"/>
        <v>Avg of 4 NM Projects</v>
      </c>
      <c r="H1284" s="15">
        <f t="shared" si="259"/>
        <v>9</v>
      </c>
      <c r="I1284" s="93">
        <v>4.0999999999999996</v>
      </c>
      <c r="J1284">
        <f t="shared" ref="J1284:J1347" si="260">+I1284/$I$1</f>
        <v>2.3033707865168538E-2</v>
      </c>
      <c r="K1284" s="4">
        <v>51.46</v>
      </c>
      <c r="L1284" s="4">
        <v>47.39</v>
      </c>
      <c r="M1284" s="16">
        <f t="shared" ref="M1284:M1347" si="261">+L1284*I1284/1000</f>
        <v>0.19429899999999997</v>
      </c>
      <c r="N1284">
        <f t="shared" ref="N1284:N1347" si="262">+IF(I1284=0,1,0)</f>
        <v>0</v>
      </c>
      <c r="O1284">
        <f t="shared" ref="O1284:O1347" si="263">+IF(I1284&gt;=0.5*$I$1,1,0)</f>
        <v>0</v>
      </c>
      <c r="P1284" s="63">
        <f t="shared" ref="P1284:P1347" si="264">+IF(I1284&gt;MAX(I$3652:I$5859),1,0)</f>
        <v>0</v>
      </c>
    </row>
    <row r="1285" spans="1:16" x14ac:dyDescent="0.3">
      <c r="A1285">
        <f t="shared" ref="A1285:A1348" si="265">YEAR(F1285)</f>
        <v>2018</v>
      </c>
      <c r="B1285">
        <f t="shared" ref="B1285:B1348" si="266">+MONTH(F1285)</f>
        <v>10</v>
      </c>
      <c r="C1285">
        <f t="shared" ref="C1285:C1348" si="267">+DAY(F1285)</f>
        <v>24</v>
      </c>
      <c r="D1285">
        <f t="shared" ref="D1285:D1348" si="268">WEEKDAY(C1285)</f>
        <v>3</v>
      </c>
      <c r="E1285" t="str">
        <f t="shared" ref="E1285:E1348" si="269">IF(OR(D1285=1,D1285=7,H1285=1,H1285=2,H1285=3,H1285=4,H1285=5,H1285=6,H1285=7,H1285=24),"OFF","ON")</f>
        <v>ON</v>
      </c>
      <c r="F1285" s="13">
        <f t="shared" si="258"/>
        <v>43397</v>
      </c>
      <c r="G1285" s="14" t="str">
        <f t="shared" si="257"/>
        <v>Avg of 4 NM Projects</v>
      </c>
      <c r="H1285" s="15">
        <f t="shared" si="259"/>
        <v>10</v>
      </c>
      <c r="I1285" s="93">
        <v>16.380000000000003</v>
      </c>
      <c r="J1285">
        <f t="shared" si="260"/>
        <v>9.2022471910112369E-2</v>
      </c>
      <c r="K1285" s="4">
        <v>46.22</v>
      </c>
      <c r="L1285" s="4">
        <v>38.31</v>
      </c>
      <c r="M1285" s="16">
        <f t="shared" si="261"/>
        <v>0.62751780000000013</v>
      </c>
      <c r="N1285">
        <f t="shared" si="262"/>
        <v>0</v>
      </c>
      <c r="O1285">
        <f t="shared" si="263"/>
        <v>0</v>
      </c>
      <c r="P1285" s="63">
        <f t="shared" si="264"/>
        <v>0</v>
      </c>
    </row>
    <row r="1286" spans="1:16" x14ac:dyDescent="0.3">
      <c r="A1286">
        <f t="shared" si="265"/>
        <v>2018</v>
      </c>
      <c r="B1286">
        <f t="shared" si="266"/>
        <v>10</v>
      </c>
      <c r="C1286">
        <f t="shared" si="267"/>
        <v>24</v>
      </c>
      <c r="D1286">
        <f t="shared" si="268"/>
        <v>3</v>
      </c>
      <c r="E1286" t="str">
        <f t="shared" si="269"/>
        <v>ON</v>
      </c>
      <c r="F1286" s="13">
        <f t="shared" si="258"/>
        <v>43397</v>
      </c>
      <c r="G1286" s="14" t="str">
        <f t="shared" ref="G1286:G1349" si="270">+G1285</f>
        <v>Avg of 4 NM Projects</v>
      </c>
      <c r="H1286" s="15">
        <f t="shared" si="259"/>
        <v>11</v>
      </c>
      <c r="I1286" s="93">
        <v>14.340000000000002</v>
      </c>
      <c r="J1286">
        <f t="shared" si="260"/>
        <v>8.0561797752809E-2</v>
      </c>
      <c r="K1286" s="4">
        <v>44.42</v>
      </c>
      <c r="L1286" s="4">
        <v>45.26</v>
      </c>
      <c r="M1286" s="16">
        <f t="shared" si="261"/>
        <v>0.64902840000000006</v>
      </c>
      <c r="N1286">
        <f t="shared" si="262"/>
        <v>0</v>
      </c>
      <c r="O1286">
        <f t="shared" si="263"/>
        <v>0</v>
      </c>
      <c r="P1286" s="63">
        <f t="shared" si="264"/>
        <v>0</v>
      </c>
    </row>
    <row r="1287" spans="1:16" x14ac:dyDescent="0.3">
      <c r="A1287">
        <f t="shared" si="265"/>
        <v>2018</v>
      </c>
      <c r="B1287">
        <f t="shared" si="266"/>
        <v>10</v>
      </c>
      <c r="C1287">
        <f t="shared" si="267"/>
        <v>24</v>
      </c>
      <c r="D1287">
        <f t="shared" si="268"/>
        <v>3</v>
      </c>
      <c r="E1287" t="str">
        <f t="shared" si="269"/>
        <v>ON</v>
      </c>
      <c r="F1287" s="13">
        <f t="shared" si="258"/>
        <v>43397</v>
      </c>
      <c r="G1287" s="14" t="str">
        <f t="shared" si="270"/>
        <v>Avg of 4 NM Projects</v>
      </c>
      <c r="H1287" s="15">
        <f t="shared" si="259"/>
        <v>12</v>
      </c>
      <c r="I1287" s="93">
        <v>15.105000000000002</v>
      </c>
      <c r="J1287">
        <f t="shared" si="260"/>
        <v>8.4859550561797767E-2</v>
      </c>
      <c r="K1287" s="4">
        <v>42.83</v>
      </c>
      <c r="L1287" s="4">
        <v>45.31</v>
      </c>
      <c r="M1287" s="16">
        <f t="shared" si="261"/>
        <v>0.68440755000000009</v>
      </c>
      <c r="N1287">
        <f t="shared" si="262"/>
        <v>0</v>
      </c>
      <c r="O1287">
        <f t="shared" si="263"/>
        <v>0</v>
      </c>
      <c r="P1287" s="63">
        <f t="shared" si="264"/>
        <v>0</v>
      </c>
    </row>
    <row r="1288" spans="1:16" x14ac:dyDescent="0.3">
      <c r="A1288">
        <f t="shared" si="265"/>
        <v>2018</v>
      </c>
      <c r="B1288">
        <f t="shared" si="266"/>
        <v>10</v>
      </c>
      <c r="C1288">
        <f t="shared" si="267"/>
        <v>24</v>
      </c>
      <c r="D1288">
        <f t="shared" si="268"/>
        <v>3</v>
      </c>
      <c r="E1288" t="str">
        <f t="shared" si="269"/>
        <v>ON</v>
      </c>
      <c r="F1288" s="13">
        <f t="shared" si="258"/>
        <v>43397</v>
      </c>
      <c r="G1288" s="14" t="str">
        <f t="shared" si="270"/>
        <v>Avg of 4 NM Projects</v>
      </c>
      <c r="H1288" s="15">
        <f t="shared" si="259"/>
        <v>13</v>
      </c>
      <c r="I1288" s="93">
        <v>4.3499999999999996</v>
      </c>
      <c r="J1288">
        <f t="shared" si="260"/>
        <v>2.443820224719101E-2</v>
      </c>
      <c r="K1288" s="4">
        <v>39.659999999999997</v>
      </c>
      <c r="L1288" s="4">
        <v>37.08</v>
      </c>
      <c r="M1288" s="16">
        <f t="shared" si="261"/>
        <v>0.16129799999999997</v>
      </c>
      <c r="N1288">
        <f t="shared" si="262"/>
        <v>0</v>
      </c>
      <c r="O1288">
        <f t="shared" si="263"/>
        <v>0</v>
      </c>
      <c r="P1288" s="63">
        <f t="shared" si="264"/>
        <v>0</v>
      </c>
    </row>
    <row r="1289" spans="1:16" x14ac:dyDescent="0.3">
      <c r="A1289">
        <f t="shared" si="265"/>
        <v>2018</v>
      </c>
      <c r="B1289">
        <f t="shared" si="266"/>
        <v>10</v>
      </c>
      <c r="C1289">
        <f t="shared" si="267"/>
        <v>24</v>
      </c>
      <c r="D1289">
        <f t="shared" si="268"/>
        <v>3</v>
      </c>
      <c r="E1289" t="str">
        <f t="shared" si="269"/>
        <v>ON</v>
      </c>
      <c r="F1289" s="13">
        <f t="shared" si="258"/>
        <v>43397</v>
      </c>
      <c r="G1289" s="14" t="str">
        <f t="shared" si="270"/>
        <v>Avg of 4 NM Projects</v>
      </c>
      <c r="H1289" s="15">
        <f t="shared" si="259"/>
        <v>14</v>
      </c>
      <c r="I1289" s="93">
        <v>8.5799999999999983</v>
      </c>
      <c r="J1289">
        <f t="shared" si="260"/>
        <v>4.8202247191011224E-2</v>
      </c>
      <c r="K1289" s="4">
        <v>39.56</v>
      </c>
      <c r="L1289" s="4">
        <v>32.68</v>
      </c>
      <c r="M1289" s="16">
        <f t="shared" si="261"/>
        <v>0.28039439999999999</v>
      </c>
      <c r="N1289">
        <f t="shared" si="262"/>
        <v>0</v>
      </c>
      <c r="O1289">
        <f t="shared" si="263"/>
        <v>0</v>
      </c>
      <c r="P1289" s="63">
        <f t="shared" si="264"/>
        <v>0</v>
      </c>
    </row>
    <row r="1290" spans="1:16" x14ac:dyDescent="0.3">
      <c r="A1290">
        <f t="shared" si="265"/>
        <v>2018</v>
      </c>
      <c r="B1290">
        <f t="shared" si="266"/>
        <v>10</v>
      </c>
      <c r="C1290">
        <f t="shared" si="267"/>
        <v>24</v>
      </c>
      <c r="D1290">
        <f t="shared" si="268"/>
        <v>3</v>
      </c>
      <c r="E1290" t="str">
        <f t="shared" si="269"/>
        <v>ON</v>
      </c>
      <c r="F1290" s="13">
        <f t="shared" si="258"/>
        <v>43397</v>
      </c>
      <c r="G1290" s="14" t="str">
        <f t="shared" si="270"/>
        <v>Avg of 4 NM Projects</v>
      </c>
      <c r="H1290" s="15">
        <f t="shared" si="259"/>
        <v>15</v>
      </c>
      <c r="I1290" s="93">
        <v>5.629999999999999</v>
      </c>
      <c r="J1290">
        <f t="shared" si="260"/>
        <v>3.1629213483146061E-2</v>
      </c>
      <c r="K1290" s="4">
        <v>35.08</v>
      </c>
      <c r="L1290" s="4">
        <v>32.04</v>
      </c>
      <c r="M1290" s="16">
        <f t="shared" si="261"/>
        <v>0.18038519999999997</v>
      </c>
      <c r="N1290">
        <f t="shared" si="262"/>
        <v>0</v>
      </c>
      <c r="O1290">
        <f t="shared" si="263"/>
        <v>0</v>
      </c>
      <c r="P1290" s="63">
        <f t="shared" si="264"/>
        <v>0</v>
      </c>
    </row>
    <row r="1291" spans="1:16" x14ac:dyDescent="0.3">
      <c r="A1291">
        <f t="shared" si="265"/>
        <v>2018</v>
      </c>
      <c r="B1291">
        <f t="shared" si="266"/>
        <v>10</v>
      </c>
      <c r="C1291">
        <f t="shared" si="267"/>
        <v>24</v>
      </c>
      <c r="D1291">
        <f t="shared" si="268"/>
        <v>3</v>
      </c>
      <c r="E1291" t="str">
        <f t="shared" si="269"/>
        <v>ON</v>
      </c>
      <c r="F1291" s="13">
        <f t="shared" si="258"/>
        <v>43397</v>
      </c>
      <c r="G1291" s="14" t="str">
        <f t="shared" si="270"/>
        <v>Avg of 4 NM Projects</v>
      </c>
      <c r="H1291" s="15">
        <f t="shared" si="259"/>
        <v>16</v>
      </c>
      <c r="I1291" s="93">
        <v>7.17</v>
      </c>
      <c r="J1291">
        <f t="shared" si="260"/>
        <v>4.0280898876404493E-2</v>
      </c>
      <c r="K1291" s="4">
        <v>34.39</v>
      </c>
      <c r="L1291" s="4">
        <v>31.62</v>
      </c>
      <c r="M1291" s="16">
        <f t="shared" si="261"/>
        <v>0.22671540000000001</v>
      </c>
      <c r="N1291">
        <f t="shared" si="262"/>
        <v>0</v>
      </c>
      <c r="O1291">
        <f t="shared" si="263"/>
        <v>0</v>
      </c>
      <c r="P1291" s="63">
        <f t="shared" si="264"/>
        <v>0</v>
      </c>
    </row>
    <row r="1292" spans="1:16" x14ac:dyDescent="0.3">
      <c r="A1292">
        <f t="shared" si="265"/>
        <v>2018</v>
      </c>
      <c r="B1292">
        <f t="shared" si="266"/>
        <v>10</v>
      </c>
      <c r="C1292">
        <f t="shared" si="267"/>
        <v>24</v>
      </c>
      <c r="D1292">
        <f t="shared" si="268"/>
        <v>3</v>
      </c>
      <c r="E1292" t="str">
        <f t="shared" si="269"/>
        <v>ON</v>
      </c>
      <c r="F1292" s="13">
        <f t="shared" si="258"/>
        <v>43397</v>
      </c>
      <c r="G1292" s="14" t="str">
        <f t="shared" si="270"/>
        <v>Avg of 4 NM Projects</v>
      </c>
      <c r="H1292" s="15">
        <f t="shared" si="259"/>
        <v>17</v>
      </c>
      <c r="I1292" s="93">
        <v>6.1449999999999996</v>
      </c>
      <c r="J1292">
        <f t="shared" si="260"/>
        <v>3.4522471910112359E-2</v>
      </c>
      <c r="K1292" s="4">
        <v>39.22</v>
      </c>
      <c r="L1292" s="4">
        <v>35.049999999999997</v>
      </c>
      <c r="M1292" s="16">
        <f t="shared" si="261"/>
        <v>0.21538224999999997</v>
      </c>
      <c r="N1292">
        <f t="shared" si="262"/>
        <v>0</v>
      </c>
      <c r="O1292">
        <f t="shared" si="263"/>
        <v>0</v>
      </c>
      <c r="P1292" s="63">
        <f t="shared" si="264"/>
        <v>0</v>
      </c>
    </row>
    <row r="1293" spans="1:16" x14ac:dyDescent="0.3">
      <c r="A1293">
        <f t="shared" si="265"/>
        <v>2018</v>
      </c>
      <c r="B1293">
        <f t="shared" si="266"/>
        <v>10</v>
      </c>
      <c r="C1293">
        <f t="shared" si="267"/>
        <v>24</v>
      </c>
      <c r="D1293">
        <f t="shared" si="268"/>
        <v>3</v>
      </c>
      <c r="E1293" t="str">
        <f t="shared" si="269"/>
        <v>ON</v>
      </c>
      <c r="F1293" s="13">
        <f t="shared" si="258"/>
        <v>43397</v>
      </c>
      <c r="G1293" s="14" t="str">
        <f t="shared" si="270"/>
        <v>Avg of 4 NM Projects</v>
      </c>
      <c r="H1293" s="15">
        <f t="shared" si="259"/>
        <v>18</v>
      </c>
      <c r="I1293" s="93">
        <v>1.7949999999999999</v>
      </c>
      <c r="J1293">
        <f t="shared" si="260"/>
        <v>1.0084269662921348E-2</v>
      </c>
      <c r="K1293" s="4">
        <v>56.59</v>
      </c>
      <c r="L1293" s="4">
        <v>42.85</v>
      </c>
      <c r="M1293" s="16">
        <f t="shared" si="261"/>
        <v>7.6915750000000005E-2</v>
      </c>
      <c r="N1293">
        <f t="shared" si="262"/>
        <v>0</v>
      </c>
      <c r="O1293">
        <f t="shared" si="263"/>
        <v>0</v>
      </c>
      <c r="P1293" s="63">
        <f t="shared" si="264"/>
        <v>0</v>
      </c>
    </row>
    <row r="1294" spans="1:16" x14ac:dyDescent="0.3">
      <c r="A1294">
        <f t="shared" si="265"/>
        <v>2018</v>
      </c>
      <c r="B1294">
        <f t="shared" si="266"/>
        <v>10</v>
      </c>
      <c r="C1294">
        <f t="shared" si="267"/>
        <v>24</v>
      </c>
      <c r="D1294">
        <f t="shared" si="268"/>
        <v>3</v>
      </c>
      <c r="E1294" t="str">
        <f t="shared" si="269"/>
        <v>ON</v>
      </c>
      <c r="F1294" s="13">
        <f t="shared" si="258"/>
        <v>43397</v>
      </c>
      <c r="G1294" s="14" t="str">
        <f t="shared" si="270"/>
        <v>Avg of 4 NM Projects</v>
      </c>
      <c r="H1294" s="15">
        <f t="shared" si="259"/>
        <v>19</v>
      </c>
      <c r="I1294" s="93">
        <v>0</v>
      </c>
      <c r="J1294">
        <f t="shared" si="260"/>
        <v>0</v>
      </c>
      <c r="K1294" s="4">
        <v>72.400000000000006</v>
      </c>
      <c r="L1294" s="4">
        <v>52.62</v>
      </c>
      <c r="M1294" s="16">
        <f t="shared" si="261"/>
        <v>0</v>
      </c>
      <c r="N1294">
        <f t="shared" si="262"/>
        <v>1</v>
      </c>
      <c r="O1294">
        <f t="shared" si="263"/>
        <v>0</v>
      </c>
      <c r="P1294" s="63">
        <f t="shared" si="264"/>
        <v>0</v>
      </c>
    </row>
    <row r="1295" spans="1:16" x14ac:dyDescent="0.3">
      <c r="A1295">
        <f t="shared" si="265"/>
        <v>2018</v>
      </c>
      <c r="B1295">
        <f t="shared" si="266"/>
        <v>10</v>
      </c>
      <c r="C1295">
        <f t="shared" si="267"/>
        <v>24</v>
      </c>
      <c r="D1295">
        <f t="shared" si="268"/>
        <v>3</v>
      </c>
      <c r="E1295" t="str">
        <f t="shared" si="269"/>
        <v>ON</v>
      </c>
      <c r="F1295" s="13">
        <f t="shared" si="258"/>
        <v>43397</v>
      </c>
      <c r="G1295" s="14" t="str">
        <f t="shared" si="270"/>
        <v>Avg of 4 NM Projects</v>
      </c>
      <c r="H1295" s="15">
        <f t="shared" si="259"/>
        <v>20</v>
      </c>
      <c r="I1295" s="93">
        <v>-0.26</v>
      </c>
      <c r="J1295">
        <f t="shared" si="260"/>
        <v>-1.4606741573033708E-3</v>
      </c>
      <c r="K1295" s="4">
        <v>64.290000000000006</v>
      </c>
      <c r="L1295" s="4">
        <v>46.58</v>
      </c>
      <c r="M1295" s="16">
        <f t="shared" si="261"/>
        <v>-1.21108E-2</v>
      </c>
      <c r="N1295">
        <f t="shared" si="262"/>
        <v>0</v>
      </c>
      <c r="O1295">
        <f t="shared" si="263"/>
        <v>0</v>
      </c>
      <c r="P1295" s="63">
        <f t="shared" si="264"/>
        <v>0</v>
      </c>
    </row>
    <row r="1296" spans="1:16" x14ac:dyDescent="0.3">
      <c r="A1296">
        <f t="shared" si="265"/>
        <v>2018</v>
      </c>
      <c r="B1296">
        <f t="shared" si="266"/>
        <v>10</v>
      </c>
      <c r="C1296">
        <f t="shared" si="267"/>
        <v>24</v>
      </c>
      <c r="D1296">
        <f t="shared" si="268"/>
        <v>3</v>
      </c>
      <c r="E1296" t="str">
        <f t="shared" si="269"/>
        <v>ON</v>
      </c>
      <c r="F1296" s="13">
        <f t="shared" si="258"/>
        <v>43397</v>
      </c>
      <c r="G1296" s="14" t="str">
        <f t="shared" si="270"/>
        <v>Avg of 4 NM Projects</v>
      </c>
      <c r="H1296" s="15">
        <f t="shared" si="259"/>
        <v>21</v>
      </c>
      <c r="I1296" s="93">
        <v>0</v>
      </c>
      <c r="J1296">
        <f t="shared" si="260"/>
        <v>0</v>
      </c>
      <c r="K1296" s="4">
        <v>64.28</v>
      </c>
      <c r="L1296" s="4">
        <v>38.04</v>
      </c>
      <c r="M1296" s="16">
        <f t="shared" si="261"/>
        <v>0</v>
      </c>
      <c r="N1296">
        <f t="shared" si="262"/>
        <v>1</v>
      </c>
      <c r="O1296">
        <f t="shared" si="263"/>
        <v>0</v>
      </c>
      <c r="P1296" s="63">
        <f t="shared" si="264"/>
        <v>0</v>
      </c>
    </row>
    <row r="1297" spans="1:18" x14ac:dyDescent="0.3">
      <c r="A1297">
        <f t="shared" si="265"/>
        <v>2018</v>
      </c>
      <c r="B1297">
        <f t="shared" si="266"/>
        <v>10</v>
      </c>
      <c r="C1297">
        <f t="shared" si="267"/>
        <v>24</v>
      </c>
      <c r="D1297">
        <f t="shared" si="268"/>
        <v>3</v>
      </c>
      <c r="E1297" t="str">
        <f t="shared" si="269"/>
        <v>ON</v>
      </c>
      <c r="F1297" s="13">
        <f t="shared" si="258"/>
        <v>43397</v>
      </c>
      <c r="G1297" s="14" t="str">
        <f t="shared" si="270"/>
        <v>Avg of 4 NM Projects</v>
      </c>
      <c r="H1297" s="15">
        <f t="shared" si="259"/>
        <v>22</v>
      </c>
      <c r="I1297" s="93">
        <v>-0.26</v>
      </c>
      <c r="J1297">
        <f t="shared" si="260"/>
        <v>-1.4606741573033708E-3</v>
      </c>
      <c r="K1297" s="4">
        <v>51.49</v>
      </c>
      <c r="L1297" s="4">
        <v>29.05</v>
      </c>
      <c r="M1297" s="16">
        <f t="shared" si="261"/>
        <v>-7.5530000000000007E-3</v>
      </c>
      <c r="N1297">
        <f t="shared" si="262"/>
        <v>0</v>
      </c>
      <c r="O1297">
        <f t="shared" si="263"/>
        <v>0</v>
      </c>
      <c r="P1297" s="63">
        <f t="shared" si="264"/>
        <v>0</v>
      </c>
    </row>
    <row r="1298" spans="1:18" x14ac:dyDescent="0.3">
      <c r="A1298">
        <f t="shared" si="265"/>
        <v>2018</v>
      </c>
      <c r="B1298">
        <f t="shared" si="266"/>
        <v>10</v>
      </c>
      <c r="C1298">
        <f t="shared" si="267"/>
        <v>24</v>
      </c>
      <c r="D1298">
        <f t="shared" si="268"/>
        <v>3</v>
      </c>
      <c r="E1298" t="str">
        <f t="shared" si="269"/>
        <v>ON</v>
      </c>
      <c r="F1298" s="13">
        <f t="shared" si="258"/>
        <v>43397</v>
      </c>
      <c r="G1298" s="14" t="str">
        <f t="shared" si="270"/>
        <v>Avg of 4 NM Projects</v>
      </c>
      <c r="H1298" s="15">
        <f t="shared" si="259"/>
        <v>23</v>
      </c>
      <c r="I1298" s="93">
        <v>-0.13</v>
      </c>
      <c r="J1298">
        <f t="shared" si="260"/>
        <v>-7.3033707865168538E-4</v>
      </c>
      <c r="K1298" s="4">
        <v>49.1</v>
      </c>
      <c r="L1298" s="4">
        <v>27.33</v>
      </c>
      <c r="M1298" s="16">
        <f t="shared" si="261"/>
        <v>-3.5528999999999999E-3</v>
      </c>
      <c r="N1298">
        <f t="shared" si="262"/>
        <v>0</v>
      </c>
      <c r="O1298">
        <f t="shared" si="263"/>
        <v>0</v>
      </c>
      <c r="P1298" s="63">
        <f t="shared" si="264"/>
        <v>0</v>
      </c>
    </row>
    <row r="1299" spans="1:18" x14ac:dyDescent="0.3">
      <c r="A1299">
        <f t="shared" si="265"/>
        <v>2018</v>
      </c>
      <c r="B1299">
        <f t="shared" si="266"/>
        <v>10</v>
      </c>
      <c r="C1299">
        <f t="shared" si="267"/>
        <v>24</v>
      </c>
      <c r="D1299">
        <f t="shared" si="268"/>
        <v>3</v>
      </c>
      <c r="E1299" t="str">
        <f t="shared" si="269"/>
        <v>OFF</v>
      </c>
      <c r="F1299" s="13">
        <f t="shared" si="258"/>
        <v>43397</v>
      </c>
      <c r="G1299" s="14" t="str">
        <f t="shared" si="270"/>
        <v>Avg of 4 NM Projects</v>
      </c>
      <c r="H1299" s="15">
        <f t="shared" si="259"/>
        <v>24</v>
      </c>
      <c r="I1299" s="93">
        <v>-0.13</v>
      </c>
      <c r="J1299">
        <f t="shared" si="260"/>
        <v>-7.3033707865168538E-4</v>
      </c>
      <c r="K1299" s="4">
        <v>39.159999999999997</v>
      </c>
      <c r="L1299" s="4">
        <v>22.15</v>
      </c>
      <c r="M1299" s="16">
        <f t="shared" si="261"/>
        <v>-2.8794999999999997E-3</v>
      </c>
      <c r="N1299">
        <f t="shared" si="262"/>
        <v>0</v>
      </c>
      <c r="O1299">
        <f t="shared" si="263"/>
        <v>0</v>
      </c>
      <c r="P1299" s="63">
        <f t="shared" si="264"/>
        <v>0</v>
      </c>
    </row>
    <row r="1300" spans="1:18" x14ac:dyDescent="0.3">
      <c r="A1300">
        <f t="shared" si="265"/>
        <v>2018</v>
      </c>
      <c r="B1300">
        <f t="shared" si="266"/>
        <v>10</v>
      </c>
      <c r="C1300">
        <f t="shared" si="267"/>
        <v>25</v>
      </c>
      <c r="D1300">
        <f t="shared" si="268"/>
        <v>4</v>
      </c>
      <c r="E1300" t="str">
        <f t="shared" si="269"/>
        <v>OFF</v>
      </c>
      <c r="F1300" s="13">
        <f t="shared" si="258"/>
        <v>43398</v>
      </c>
      <c r="G1300" s="14" t="str">
        <f t="shared" si="270"/>
        <v>Avg of 4 NM Projects</v>
      </c>
      <c r="H1300" s="15">
        <f t="shared" si="259"/>
        <v>1</v>
      </c>
      <c r="I1300" s="93">
        <v>-0.13</v>
      </c>
      <c r="J1300">
        <f t="shared" si="260"/>
        <v>-7.3033707865168538E-4</v>
      </c>
      <c r="K1300" s="4">
        <v>38.07</v>
      </c>
      <c r="L1300" s="4">
        <v>28.92</v>
      </c>
      <c r="M1300" s="16">
        <f t="shared" si="261"/>
        <v>-3.7596000000000001E-3</v>
      </c>
      <c r="N1300">
        <f t="shared" si="262"/>
        <v>0</v>
      </c>
      <c r="O1300">
        <f t="shared" si="263"/>
        <v>0</v>
      </c>
      <c r="P1300" s="63">
        <f t="shared" si="264"/>
        <v>0</v>
      </c>
      <c r="Q1300" s="34"/>
      <c r="R1300" s="34"/>
    </row>
    <row r="1301" spans="1:18" x14ac:dyDescent="0.3">
      <c r="A1301">
        <f t="shared" si="265"/>
        <v>2018</v>
      </c>
      <c r="B1301">
        <f t="shared" si="266"/>
        <v>10</v>
      </c>
      <c r="C1301">
        <f t="shared" si="267"/>
        <v>25</v>
      </c>
      <c r="D1301">
        <f t="shared" si="268"/>
        <v>4</v>
      </c>
      <c r="E1301" t="str">
        <f t="shared" si="269"/>
        <v>OFF</v>
      </c>
      <c r="F1301" s="13">
        <f t="shared" si="258"/>
        <v>43398</v>
      </c>
      <c r="G1301" s="14" t="str">
        <f t="shared" si="270"/>
        <v>Avg of 4 NM Projects</v>
      </c>
      <c r="H1301" s="15">
        <f t="shared" si="259"/>
        <v>2</v>
      </c>
      <c r="I1301" s="93">
        <v>0</v>
      </c>
      <c r="J1301">
        <f t="shared" si="260"/>
        <v>0</v>
      </c>
      <c r="K1301" s="4">
        <v>35.1</v>
      </c>
      <c r="L1301" s="4">
        <v>28.27</v>
      </c>
      <c r="M1301" s="16">
        <f t="shared" si="261"/>
        <v>0</v>
      </c>
      <c r="N1301">
        <f t="shared" si="262"/>
        <v>1</v>
      </c>
      <c r="O1301">
        <f t="shared" si="263"/>
        <v>0</v>
      </c>
      <c r="P1301" s="63">
        <f t="shared" si="264"/>
        <v>0</v>
      </c>
    </row>
    <row r="1302" spans="1:18" x14ac:dyDescent="0.3">
      <c r="A1302">
        <f t="shared" si="265"/>
        <v>2018</v>
      </c>
      <c r="B1302">
        <f t="shared" si="266"/>
        <v>10</v>
      </c>
      <c r="C1302">
        <f t="shared" si="267"/>
        <v>25</v>
      </c>
      <c r="D1302">
        <f t="shared" si="268"/>
        <v>4</v>
      </c>
      <c r="E1302" t="str">
        <f t="shared" si="269"/>
        <v>OFF</v>
      </c>
      <c r="F1302" s="13">
        <f t="shared" si="258"/>
        <v>43398</v>
      </c>
      <c r="G1302" s="14" t="str">
        <f t="shared" si="270"/>
        <v>Avg of 4 NM Projects</v>
      </c>
      <c r="H1302" s="15">
        <f t="shared" si="259"/>
        <v>3</v>
      </c>
      <c r="I1302" s="93">
        <v>0</v>
      </c>
      <c r="J1302">
        <f t="shared" si="260"/>
        <v>0</v>
      </c>
      <c r="K1302" s="4">
        <v>35.619999999999997</v>
      </c>
      <c r="L1302" s="4">
        <v>29.35</v>
      </c>
      <c r="M1302" s="16">
        <f t="shared" si="261"/>
        <v>0</v>
      </c>
      <c r="N1302">
        <f t="shared" si="262"/>
        <v>1</v>
      </c>
      <c r="O1302">
        <f t="shared" si="263"/>
        <v>0</v>
      </c>
      <c r="P1302" s="63">
        <f t="shared" si="264"/>
        <v>0</v>
      </c>
    </row>
    <row r="1303" spans="1:18" x14ac:dyDescent="0.3">
      <c r="A1303">
        <f t="shared" si="265"/>
        <v>2018</v>
      </c>
      <c r="B1303">
        <f t="shared" si="266"/>
        <v>10</v>
      </c>
      <c r="C1303">
        <f t="shared" si="267"/>
        <v>25</v>
      </c>
      <c r="D1303">
        <f t="shared" si="268"/>
        <v>4</v>
      </c>
      <c r="E1303" t="str">
        <f t="shared" si="269"/>
        <v>OFF</v>
      </c>
      <c r="F1303" s="13">
        <f t="shared" si="258"/>
        <v>43398</v>
      </c>
      <c r="G1303" s="14" t="str">
        <f t="shared" si="270"/>
        <v>Avg of 4 NM Projects</v>
      </c>
      <c r="H1303" s="15">
        <f t="shared" si="259"/>
        <v>4</v>
      </c>
      <c r="I1303" s="93">
        <v>0</v>
      </c>
      <c r="J1303">
        <f t="shared" si="260"/>
        <v>0</v>
      </c>
      <c r="K1303" s="4">
        <v>35.79</v>
      </c>
      <c r="L1303" s="4">
        <v>27.68</v>
      </c>
      <c r="M1303" s="16">
        <f t="shared" si="261"/>
        <v>0</v>
      </c>
      <c r="N1303">
        <f t="shared" si="262"/>
        <v>1</v>
      </c>
      <c r="O1303">
        <f t="shared" si="263"/>
        <v>0</v>
      </c>
      <c r="P1303" s="63">
        <f t="shared" si="264"/>
        <v>0</v>
      </c>
    </row>
    <row r="1304" spans="1:18" x14ac:dyDescent="0.3">
      <c r="A1304">
        <f t="shared" si="265"/>
        <v>2018</v>
      </c>
      <c r="B1304">
        <f t="shared" si="266"/>
        <v>10</v>
      </c>
      <c r="C1304">
        <f t="shared" si="267"/>
        <v>25</v>
      </c>
      <c r="D1304">
        <f t="shared" si="268"/>
        <v>4</v>
      </c>
      <c r="E1304" t="str">
        <f t="shared" si="269"/>
        <v>OFF</v>
      </c>
      <c r="F1304" s="13">
        <f t="shared" si="258"/>
        <v>43398</v>
      </c>
      <c r="G1304" s="14" t="str">
        <f t="shared" si="270"/>
        <v>Avg of 4 NM Projects</v>
      </c>
      <c r="H1304" s="15">
        <f t="shared" si="259"/>
        <v>5</v>
      </c>
      <c r="I1304" s="93">
        <v>-0.26</v>
      </c>
      <c r="J1304">
        <f t="shared" si="260"/>
        <v>-1.4606741573033708E-3</v>
      </c>
      <c r="K1304" s="4">
        <v>35.79</v>
      </c>
      <c r="L1304" s="4">
        <v>29.8</v>
      </c>
      <c r="M1304" s="16">
        <f t="shared" si="261"/>
        <v>-7.7480000000000005E-3</v>
      </c>
      <c r="N1304">
        <f t="shared" si="262"/>
        <v>0</v>
      </c>
      <c r="O1304">
        <f t="shared" si="263"/>
        <v>0</v>
      </c>
      <c r="P1304" s="63">
        <f t="shared" si="264"/>
        <v>0</v>
      </c>
    </row>
    <row r="1305" spans="1:18" x14ac:dyDescent="0.3">
      <c r="A1305">
        <f t="shared" si="265"/>
        <v>2018</v>
      </c>
      <c r="B1305">
        <f t="shared" si="266"/>
        <v>10</v>
      </c>
      <c r="C1305">
        <f t="shared" si="267"/>
        <v>25</v>
      </c>
      <c r="D1305">
        <f t="shared" si="268"/>
        <v>4</v>
      </c>
      <c r="E1305" t="str">
        <f t="shared" si="269"/>
        <v>OFF</v>
      </c>
      <c r="F1305" s="13">
        <f t="shared" si="258"/>
        <v>43398</v>
      </c>
      <c r="G1305" s="14" t="str">
        <f t="shared" si="270"/>
        <v>Avg of 4 NM Projects</v>
      </c>
      <c r="H1305" s="15">
        <f t="shared" si="259"/>
        <v>6</v>
      </c>
      <c r="I1305" s="93">
        <v>0</v>
      </c>
      <c r="J1305">
        <f t="shared" si="260"/>
        <v>0</v>
      </c>
      <c r="K1305" s="4">
        <v>42.01</v>
      </c>
      <c r="L1305" s="4">
        <v>29.9</v>
      </c>
      <c r="M1305" s="16">
        <f t="shared" si="261"/>
        <v>0</v>
      </c>
      <c r="N1305">
        <f t="shared" si="262"/>
        <v>1</v>
      </c>
      <c r="O1305">
        <f t="shared" si="263"/>
        <v>0</v>
      </c>
      <c r="P1305" s="63">
        <f t="shared" si="264"/>
        <v>0</v>
      </c>
    </row>
    <row r="1306" spans="1:18" x14ac:dyDescent="0.3">
      <c r="A1306">
        <f t="shared" si="265"/>
        <v>2018</v>
      </c>
      <c r="B1306">
        <f t="shared" si="266"/>
        <v>10</v>
      </c>
      <c r="C1306">
        <f t="shared" si="267"/>
        <v>25</v>
      </c>
      <c r="D1306">
        <f t="shared" si="268"/>
        <v>4</v>
      </c>
      <c r="E1306" t="str">
        <f t="shared" si="269"/>
        <v>OFF</v>
      </c>
      <c r="F1306" s="13">
        <f t="shared" si="258"/>
        <v>43398</v>
      </c>
      <c r="G1306" s="14" t="str">
        <f t="shared" si="270"/>
        <v>Avg of 4 NM Projects</v>
      </c>
      <c r="H1306" s="15">
        <f t="shared" si="259"/>
        <v>7</v>
      </c>
      <c r="I1306" s="93">
        <v>-0.13</v>
      </c>
      <c r="J1306">
        <f t="shared" si="260"/>
        <v>-7.3033707865168538E-4</v>
      </c>
      <c r="K1306" s="4">
        <v>54.63</v>
      </c>
      <c r="L1306" s="4">
        <v>43.11</v>
      </c>
      <c r="M1306" s="16">
        <f t="shared" si="261"/>
        <v>-5.6043000000000004E-3</v>
      </c>
      <c r="N1306">
        <f t="shared" si="262"/>
        <v>0</v>
      </c>
      <c r="O1306">
        <f t="shared" si="263"/>
        <v>0</v>
      </c>
      <c r="P1306" s="63">
        <f t="shared" si="264"/>
        <v>0</v>
      </c>
    </row>
    <row r="1307" spans="1:18" x14ac:dyDescent="0.3">
      <c r="A1307">
        <f t="shared" si="265"/>
        <v>2018</v>
      </c>
      <c r="B1307">
        <f t="shared" si="266"/>
        <v>10</v>
      </c>
      <c r="C1307">
        <f t="shared" si="267"/>
        <v>25</v>
      </c>
      <c r="D1307">
        <f t="shared" si="268"/>
        <v>4</v>
      </c>
      <c r="E1307" t="str">
        <f t="shared" si="269"/>
        <v>ON</v>
      </c>
      <c r="F1307" s="13">
        <f t="shared" si="258"/>
        <v>43398</v>
      </c>
      <c r="G1307" s="14" t="str">
        <f t="shared" si="270"/>
        <v>Avg of 4 NM Projects</v>
      </c>
      <c r="H1307" s="15">
        <f t="shared" si="259"/>
        <v>8</v>
      </c>
      <c r="I1307" s="93">
        <v>-0.13</v>
      </c>
      <c r="J1307">
        <f t="shared" si="260"/>
        <v>-7.3033707865168538E-4</v>
      </c>
      <c r="K1307" s="4">
        <v>67.38</v>
      </c>
      <c r="L1307" s="4">
        <v>53.71</v>
      </c>
      <c r="M1307" s="16">
        <f t="shared" si="261"/>
        <v>-6.9823000000000003E-3</v>
      </c>
      <c r="N1307">
        <f t="shared" si="262"/>
        <v>0</v>
      </c>
      <c r="O1307">
        <f t="shared" si="263"/>
        <v>0</v>
      </c>
      <c r="P1307" s="63">
        <f t="shared" si="264"/>
        <v>0</v>
      </c>
    </row>
    <row r="1308" spans="1:18" x14ac:dyDescent="0.3">
      <c r="A1308">
        <f t="shared" si="265"/>
        <v>2018</v>
      </c>
      <c r="B1308">
        <f t="shared" si="266"/>
        <v>10</v>
      </c>
      <c r="C1308">
        <f t="shared" si="267"/>
        <v>25</v>
      </c>
      <c r="D1308">
        <f t="shared" si="268"/>
        <v>4</v>
      </c>
      <c r="E1308" t="str">
        <f t="shared" si="269"/>
        <v>ON</v>
      </c>
      <c r="F1308" s="13">
        <f t="shared" si="258"/>
        <v>43398</v>
      </c>
      <c r="G1308" s="14" t="str">
        <f t="shared" si="270"/>
        <v>Avg of 4 NM Projects</v>
      </c>
      <c r="H1308" s="15">
        <f t="shared" si="259"/>
        <v>9</v>
      </c>
      <c r="I1308" s="93">
        <v>5.379999999999999</v>
      </c>
      <c r="J1308">
        <f t="shared" si="260"/>
        <v>3.0224719101123589E-2</v>
      </c>
      <c r="K1308" s="4">
        <v>58.56</v>
      </c>
      <c r="L1308" s="4">
        <v>47.73</v>
      </c>
      <c r="M1308" s="16">
        <f t="shared" si="261"/>
        <v>0.25678739999999994</v>
      </c>
      <c r="N1308">
        <f t="shared" si="262"/>
        <v>0</v>
      </c>
      <c r="O1308">
        <f t="shared" si="263"/>
        <v>0</v>
      </c>
      <c r="P1308" s="63">
        <f t="shared" si="264"/>
        <v>0</v>
      </c>
    </row>
    <row r="1309" spans="1:18" x14ac:dyDescent="0.3">
      <c r="A1309">
        <f t="shared" si="265"/>
        <v>2018</v>
      </c>
      <c r="B1309">
        <f t="shared" si="266"/>
        <v>10</v>
      </c>
      <c r="C1309">
        <f t="shared" si="267"/>
        <v>25</v>
      </c>
      <c r="D1309">
        <f t="shared" si="268"/>
        <v>4</v>
      </c>
      <c r="E1309" t="str">
        <f t="shared" si="269"/>
        <v>ON</v>
      </c>
      <c r="F1309" s="13">
        <f t="shared" ref="F1309:F1372" si="271">+F1285+1</f>
        <v>43398</v>
      </c>
      <c r="G1309" s="14" t="str">
        <f t="shared" si="270"/>
        <v>Avg of 4 NM Projects</v>
      </c>
      <c r="H1309" s="15">
        <f t="shared" ref="H1309:H1372" si="272">H1285</f>
        <v>10</v>
      </c>
      <c r="I1309" s="93">
        <v>18.689999999999998</v>
      </c>
      <c r="J1309">
        <f t="shared" si="260"/>
        <v>0.10499999999999998</v>
      </c>
      <c r="K1309" s="4">
        <v>45.96</v>
      </c>
      <c r="L1309" s="4">
        <v>38.770000000000003</v>
      </c>
      <c r="M1309" s="16">
        <f t="shared" si="261"/>
        <v>0.72461129999999996</v>
      </c>
      <c r="N1309">
        <f t="shared" si="262"/>
        <v>0</v>
      </c>
      <c r="O1309">
        <f t="shared" si="263"/>
        <v>0</v>
      </c>
      <c r="P1309" s="63">
        <f t="shared" si="264"/>
        <v>0</v>
      </c>
    </row>
    <row r="1310" spans="1:18" x14ac:dyDescent="0.3">
      <c r="A1310">
        <f t="shared" si="265"/>
        <v>2018</v>
      </c>
      <c r="B1310">
        <f t="shared" si="266"/>
        <v>10</v>
      </c>
      <c r="C1310">
        <f t="shared" si="267"/>
        <v>25</v>
      </c>
      <c r="D1310">
        <f t="shared" si="268"/>
        <v>4</v>
      </c>
      <c r="E1310" t="str">
        <f t="shared" si="269"/>
        <v>ON</v>
      </c>
      <c r="F1310" s="13">
        <f t="shared" si="271"/>
        <v>43398</v>
      </c>
      <c r="G1310" s="14" t="str">
        <f t="shared" si="270"/>
        <v>Avg of 4 NM Projects</v>
      </c>
      <c r="H1310" s="15">
        <f t="shared" si="272"/>
        <v>11</v>
      </c>
      <c r="I1310" s="93">
        <v>27.004999999999995</v>
      </c>
      <c r="J1310">
        <f t="shared" si="260"/>
        <v>0.15171348314606739</v>
      </c>
      <c r="K1310" s="4">
        <v>38.17</v>
      </c>
      <c r="L1310" s="4">
        <v>31.9</v>
      </c>
      <c r="M1310" s="16">
        <f t="shared" si="261"/>
        <v>0.86145949999999982</v>
      </c>
      <c r="N1310">
        <f t="shared" si="262"/>
        <v>0</v>
      </c>
      <c r="O1310">
        <f t="shared" si="263"/>
        <v>0</v>
      </c>
      <c r="P1310" s="63">
        <f t="shared" si="264"/>
        <v>0</v>
      </c>
    </row>
    <row r="1311" spans="1:18" x14ac:dyDescent="0.3">
      <c r="A1311">
        <f t="shared" si="265"/>
        <v>2018</v>
      </c>
      <c r="B1311">
        <f t="shared" si="266"/>
        <v>10</v>
      </c>
      <c r="C1311">
        <f t="shared" si="267"/>
        <v>25</v>
      </c>
      <c r="D1311">
        <f t="shared" si="268"/>
        <v>4</v>
      </c>
      <c r="E1311" t="str">
        <f t="shared" si="269"/>
        <v>ON</v>
      </c>
      <c r="F1311" s="13">
        <f t="shared" si="271"/>
        <v>43398</v>
      </c>
      <c r="G1311" s="14" t="str">
        <f t="shared" si="270"/>
        <v>Avg of 4 NM Projects</v>
      </c>
      <c r="H1311" s="15">
        <f t="shared" si="272"/>
        <v>12</v>
      </c>
      <c r="I1311" s="93">
        <v>20.604999999999997</v>
      </c>
      <c r="J1311">
        <f t="shared" si="260"/>
        <v>0.11575842696629211</v>
      </c>
      <c r="K1311" s="4">
        <v>36.21</v>
      </c>
      <c r="L1311" s="4">
        <v>31.27</v>
      </c>
      <c r="M1311" s="16">
        <f t="shared" si="261"/>
        <v>0.64431834999999993</v>
      </c>
      <c r="N1311">
        <f t="shared" si="262"/>
        <v>0</v>
      </c>
      <c r="O1311">
        <f t="shared" si="263"/>
        <v>0</v>
      </c>
      <c r="P1311" s="63">
        <f t="shared" si="264"/>
        <v>0</v>
      </c>
    </row>
    <row r="1312" spans="1:18" x14ac:dyDescent="0.3">
      <c r="A1312">
        <f t="shared" si="265"/>
        <v>2018</v>
      </c>
      <c r="B1312">
        <f t="shared" si="266"/>
        <v>10</v>
      </c>
      <c r="C1312">
        <f t="shared" si="267"/>
        <v>25</v>
      </c>
      <c r="D1312">
        <f t="shared" si="268"/>
        <v>4</v>
      </c>
      <c r="E1312" t="str">
        <f t="shared" si="269"/>
        <v>ON</v>
      </c>
      <c r="F1312" s="13">
        <f t="shared" si="271"/>
        <v>43398</v>
      </c>
      <c r="G1312" s="14" t="str">
        <f t="shared" si="270"/>
        <v>Avg of 4 NM Projects</v>
      </c>
      <c r="H1312" s="15">
        <f t="shared" si="272"/>
        <v>13</v>
      </c>
      <c r="I1312" s="93">
        <v>25.984999999999999</v>
      </c>
      <c r="J1312">
        <f t="shared" si="260"/>
        <v>0.14598314606741572</v>
      </c>
      <c r="K1312" s="4">
        <v>34.020000000000003</v>
      </c>
      <c r="L1312" s="4">
        <v>29.36</v>
      </c>
      <c r="M1312" s="16">
        <f t="shared" si="261"/>
        <v>0.76291959999999992</v>
      </c>
      <c r="N1312">
        <f t="shared" si="262"/>
        <v>0</v>
      </c>
      <c r="O1312">
        <f t="shared" si="263"/>
        <v>0</v>
      </c>
      <c r="P1312" s="63">
        <f t="shared" si="264"/>
        <v>0</v>
      </c>
    </row>
    <row r="1313" spans="1:18" x14ac:dyDescent="0.3">
      <c r="A1313">
        <f t="shared" si="265"/>
        <v>2018</v>
      </c>
      <c r="B1313">
        <f t="shared" si="266"/>
        <v>10</v>
      </c>
      <c r="C1313">
        <f t="shared" si="267"/>
        <v>25</v>
      </c>
      <c r="D1313">
        <f t="shared" si="268"/>
        <v>4</v>
      </c>
      <c r="E1313" t="str">
        <f t="shared" si="269"/>
        <v>ON</v>
      </c>
      <c r="F1313" s="13">
        <f t="shared" si="271"/>
        <v>43398</v>
      </c>
      <c r="G1313" s="14" t="str">
        <f t="shared" si="270"/>
        <v>Avg of 4 NM Projects</v>
      </c>
      <c r="H1313" s="15">
        <f t="shared" si="272"/>
        <v>14</v>
      </c>
      <c r="I1313" s="93">
        <v>19.844999999999999</v>
      </c>
      <c r="J1313">
        <f t="shared" si="260"/>
        <v>0.11148876404494382</v>
      </c>
      <c r="K1313" s="4">
        <v>33.01</v>
      </c>
      <c r="L1313" s="4">
        <v>29.71</v>
      </c>
      <c r="M1313" s="16">
        <f t="shared" si="261"/>
        <v>0.58959495000000006</v>
      </c>
      <c r="N1313">
        <f t="shared" si="262"/>
        <v>0</v>
      </c>
      <c r="O1313">
        <f t="shared" si="263"/>
        <v>0</v>
      </c>
      <c r="P1313" s="63">
        <f t="shared" si="264"/>
        <v>0</v>
      </c>
    </row>
    <row r="1314" spans="1:18" x14ac:dyDescent="0.3">
      <c r="A1314">
        <f t="shared" si="265"/>
        <v>2018</v>
      </c>
      <c r="B1314">
        <f t="shared" si="266"/>
        <v>10</v>
      </c>
      <c r="C1314">
        <f t="shared" si="267"/>
        <v>25</v>
      </c>
      <c r="D1314">
        <f t="shared" si="268"/>
        <v>4</v>
      </c>
      <c r="E1314" t="str">
        <f t="shared" si="269"/>
        <v>ON</v>
      </c>
      <c r="F1314" s="13">
        <f t="shared" si="271"/>
        <v>43398</v>
      </c>
      <c r="G1314" s="14" t="str">
        <f t="shared" si="270"/>
        <v>Avg of 4 NM Projects</v>
      </c>
      <c r="H1314" s="15">
        <f t="shared" si="272"/>
        <v>15</v>
      </c>
      <c r="I1314" s="93">
        <v>14.085000000000001</v>
      </c>
      <c r="J1314">
        <f t="shared" si="260"/>
        <v>7.9129213483146069E-2</v>
      </c>
      <c r="K1314" s="4">
        <v>32.89</v>
      </c>
      <c r="L1314" s="4">
        <v>28.78</v>
      </c>
      <c r="M1314" s="16">
        <f t="shared" si="261"/>
        <v>0.40536630000000001</v>
      </c>
      <c r="N1314">
        <f t="shared" si="262"/>
        <v>0</v>
      </c>
      <c r="O1314">
        <f t="shared" si="263"/>
        <v>0</v>
      </c>
      <c r="P1314" s="63">
        <f t="shared" si="264"/>
        <v>0</v>
      </c>
    </row>
    <row r="1315" spans="1:18" x14ac:dyDescent="0.3">
      <c r="A1315">
        <f t="shared" si="265"/>
        <v>2018</v>
      </c>
      <c r="B1315">
        <f t="shared" si="266"/>
        <v>10</v>
      </c>
      <c r="C1315">
        <f t="shared" si="267"/>
        <v>25</v>
      </c>
      <c r="D1315">
        <f t="shared" si="268"/>
        <v>4</v>
      </c>
      <c r="E1315" t="str">
        <f t="shared" si="269"/>
        <v>ON</v>
      </c>
      <c r="F1315" s="13">
        <f t="shared" si="271"/>
        <v>43398</v>
      </c>
      <c r="G1315" s="14" t="str">
        <f t="shared" si="270"/>
        <v>Avg of 4 NM Projects</v>
      </c>
      <c r="H1315" s="15">
        <f t="shared" si="272"/>
        <v>16</v>
      </c>
      <c r="I1315" s="93">
        <v>12.29</v>
      </c>
      <c r="J1315">
        <f t="shared" si="260"/>
        <v>6.9044943820224719E-2</v>
      </c>
      <c r="K1315" s="4">
        <v>32.9</v>
      </c>
      <c r="L1315" s="4">
        <v>29.94</v>
      </c>
      <c r="M1315" s="16">
        <f t="shared" si="261"/>
        <v>0.36796260000000003</v>
      </c>
      <c r="N1315">
        <f t="shared" si="262"/>
        <v>0</v>
      </c>
      <c r="O1315">
        <f t="shared" si="263"/>
        <v>0</v>
      </c>
      <c r="P1315" s="63">
        <f t="shared" si="264"/>
        <v>0</v>
      </c>
    </row>
    <row r="1316" spans="1:18" x14ac:dyDescent="0.3">
      <c r="A1316">
        <f t="shared" si="265"/>
        <v>2018</v>
      </c>
      <c r="B1316">
        <f t="shared" si="266"/>
        <v>10</v>
      </c>
      <c r="C1316">
        <f t="shared" si="267"/>
        <v>25</v>
      </c>
      <c r="D1316">
        <f t="shared" si="268"/>
        <v>4</v>
      </c>
      <c r="E1316" t="str">
        <f t="shared" si="269"/>
        <v>ON</v>
      </c>
      <c r="F1316" s="13">
        <f t="shared" si="271"/>
        <v>43398</v>
      </c>
      <c r="G1316" s="14" t="str">
        <f t="shared" si="270"/>
        <v>Avg of 4 NM Projects</v>
      </c>
      <c r="H1316" s="15">
        <f t="shared" si="272"/>
        <v>17</v>
      </c>
      <c r="I1316" s="93">
        <v>4.4800000000000004</v>
      </c>
      <c r="J1316">
        <f t="shared" si="260"/>
        <v>2.51685393258427E-2</v>
      </c>
      <c r="K1316" s="4">
        <v>40.57</v>
      </c>
      <c r="L1316" s="4">
        <v>31.3</v>
      </c>
      <c r="M1316" s="16">
        <f t="shared" si="261"/>
        <v>0.14022400000000002</v>
      </c>
      <c r="N1316">
        <f t="shared" si="262"/>
        <v>0</v>
      </c>
      <c r="O1316">
        <f t="shared" si="263"/>
        <v>0</v>
      </c>
      <c r="P1316" s="63">
        <f t="shared" si="264"/>
        <v>0</v>
      </c>
    </row>
    <row r="1317" spans="1:18" x14ac:dyDescent="0.3">
      <c r="A1317">
        <f t="shared" si="265"/>
        <v>2018</v>
      </c>
      <c r="B1317">
        <f t="shared" si="266"/>
        <v>10</v>
      </c>
      <c r="C1317">
        <f t="shared" si="267"/>
        <v>25</v>
      </c>
      <c r="D1317">
        <f t="shared" si="268"/>
        <v>4</v>
      </c>
      <c r="E1317" t="str">
        <f t="shared" si="269"/>
        <v>ON</v>
      </c>
      <c r="F1317" s="13">
        <f t="shared" si="271"/>
        <v>43398</v>
      </c>
      <c r="G1317" s="14" t="str">
        <f t="shared" si="270"/>
        <v>Avg of 4 NM Projects</v>
      </c>
      <c r="H1317" s="15">
        <f t="shared" si="272"/>
        <v>18</v>
      </c>
      <c r="I1317" s="93">
        <v>0.64500000000000002</v>
      </c>
      <c r="J1317">
        <f t="shared" si="260"/>
        <v>3.6235955056179775E-3</v>
      </c>
      <c r="K1317" s="4">
        <v>51.45</v>
      </c>
      <c r="L1317" s="4">
        <v>42.72</v>
      </c>
      <c r="M1317" s="16">
        <f t="shared" si="261"/>
        <v>2.75544E-2</v>
      </c>
      <c r="N1317">
        <f t="shared" si="262"/>
        <v>0</v>
      </c>
      <c r="O1317">
        <f t="shared" si="263"/>
        <v>0</v>
      </c>
      <c r="P1317" s="63">
        <f t="shared" si="264"/>
        <v>0</v>
      </c>
    </row>
    <row r="1318" spans="1:18" x14ac:dyDescent="0.3">
      <c r="A1318">
        <f t="shared" si="265"/>
        <v>2018</v>
      </c>
      <c r="B1318">
        <f t="shared" si="266"/>
        <v>10</v>
      </c>
      <c r="C1318">
        <f t="shared" si="267"/>
        <v>25</v>
      </c>
      <c r="D1318">
        <f t="shared" si="268"/>
        <v>4</v>
      </c>
      <c r="E1318" t="str">
        <f t="shared" si="269"/>
        <v>ON</v>
      </c>
      <c r="F1318" s="13">
        <f t="shared" si="271"/>
        <v>43398</v>
      </c>
      <c r="G1318" s="14" t="str">
        <f t="shared" si="270"/>
        <v>Avg of 4 NM Projects</v>
      </c>
      <c r="H1318" s="15">
        <f t="shared" si="272"/>
        <v>19</v>
      </c>
      <c r="I1318" s="93">
        <v>0</v>
      </c>
      <c r="J1318">
        <f t="shared" si="260"/>
        <v>0</v>
      </c>
      <c r="K1318" s="4">
        <v>61.7</v>
      </c>
      <c r="L1318" s="4">
        <v>54.66</v>
      </c>
      <c r="M1318" s="16">
        <f t="shared" si="261"/>
        <v>0</v>
      </c>
      <c r="N1318">
        <f t="shared" si="262"/>
        <v>1</v>
      </c>
      <c r="O1318">
        <f t="shared" si="263"/>
        <v>0</v>
      </c>
      <c r="P1318" s="63">
        <f t="shared" si="264"/>
        <v>0</v>
      </c>
    </row>
    <row r="1319" spans="1:18" x14ac:dyDescent="0.3">
      <c r="A1319">
        <f t="shared" si="265"/>
        <v>2018</v>
      </c>
      <c r="B1319">
        <f t="shared" si="266"/>
        <v>10</v>
      </c>
      <c r="C1319">
        <f t="shared" si="267"/>
        <v>25</v>
      </c>
      <c r="D1319">
        <f t="shared" si="268"/>
        <v>4</v>
      </c>
      <c r="E1319" t="str">
        <f t="shared" si="269"/>
        <v>ON</v>
      </c>
      <c r="F1319" s="13">
        <f t="shared" si="271"/>
        <v>43398</v>
      </c>
      <c r="G1319" s="14" t="str">
        <f t="shared" si="270"/>
        <v>Avg of 4 NM Projects</v>
      </c>
      <c r="H1319" s="15">
        <f t="shared" si="272"/>
        <v>20</v>
      </c>
      <c r="I1319" s="93">
        <v>-0.26</v>
      </c>
      <c r="J1319">
        <f t="shared" si="260"/>
        <v>-1.4606741573033708E-3</v>
      </c>
      <c r="K1319" s="4">
        <v>60.5</v>
      </c>
      <c r="L1319" s="4">
        <v>47.46</v>
      </c>
      <c r="M1319" s="16">
        <f t="shared" si="261"/>
        <v>-1.2339600000000001E-2</v>
      </c>
      <c r="N1319">
        <f t="shared" si="262"/>
        <v>0</v>
      </c>
      <c r="O1319">
        <f t="shared" si="263"/>
        <v>0</v>
      </c>
      <c r="P1319" s="63">
        <f t="shared" si="264"/>
        <v>0</v>
      </c>
    </row>
    <row r="1320" spans="1:18" x14ac:dyDescent="0.3">
      <c r="A1320">
        <f t="shared" si="265"/>
        <v>2018</v>
      </c>
      <c r="B1320">
        <f t="shared" si="266"/>
        <v>10</v>
      </c>
      <c r="C1320">
        <f t="shared" si="267"/>
        <v>25</v>
      </c>
      <c r="D1320">
        <f t="shared" si="268"/>
        <v>4</v>
      </c>
      <c r="E1320" t="str">
        <f t="shared" si="269"/>
        <v>ON</v>
      </c>
      <c r="F1320" s="13">
        <f t="shared" si="271"/>
        <v>43398</v>
      </c>
      <c r="G1320" s="14" t="str">
        <f t="shared" si="270"/>
        <v>Avg of 4 NM Projects</v>
      </c>
      <c r="H1320" s="15">
        <f t="shared" si="272"/>
        <v>21</v>
      </c>
      <c r="I1320" s="93">
        <v>0</v>
      </c>
      <c r="J1320">
        <f t="shared" si="260"/>
        <v>0</v>
      </c>
      <c r="K1320" s="4">
        <v>55.13</v>
      </c>
      <c r="L1320" s="4">
        <v>38.869999999999997</v>
      </c>
      <c r="M1320" s="16">
        <f t="shared" si="261"/>
        <v>0</v>
      </c>
      <c r="N1320">
        <f t="shared" si="262"/>
        <v>1</v>
      </c>
      <c r="O1320">
        <f t="shared" si="263"/>
        <v>0</v>
      </c>
      <c r="P1320" s="63">
        <f t="shared" si="264"/>
        <v>0</v>
      </c>
    </row>
    <row r="1321" spans="1:18" x14ac:dyDescent="0.3">
      <c r="A1321">
        <f t="shared" si="265"/>
        <v>2018</v>
      </c>
      <c r="B1321">
        <f t="shared" si="266"/>
        <v>10</v>
      </c>
      <c r="C1321">
        <f t="shared" si="267"/>
        <v>25</v>
      </c>
      <c r="D1321">
        <f t="shared" si="268"/>
        <v>4</v>
      </c>
      <c r="E1321" t="str">
        <f t="shared" si="269"/>
        <v>ON</v>
      </c>
      <c r="F1321" s="13">
        <f t="shared" si="271"/>
        <v>43398</v>
      </c>
      <c r="G1321" s="14" t="str">
        <f t="shared" si="270"/>
        <v>Avg of 4 NM Projects</v>
      </c>
      <c r="H1321" s="15">
        <f t="shared" si="272"/>
        <v>22</v>
      </c>
      <c r="I1321" s="93">
        <v>-0.26</v>
      </c>
      <c r="J1321">
        <f t="shared" si="260"/>
        <v>-1.4606741573033708E-3</v>
      </c>
      <c r="K1321" s="4">
        <v>48.35</v>
      </c>
      <c r="L1321" s="4">
        <v>33.28</v>
      </c>
      <c r="M1321" s="16">
        <f t="shared" si="261"/>
        <v>-8.6528000000000004E-3</v>
      </c>
      <c r="N1321">
        <f t="shared" si="262"/>
        <v>0</v>
      </c>
      <c r="O1321">
        <f t="shared" si="263"/>
        <v>0</v>
      </c>
      <c r="P1321" s="63">
        <f t="shared" si="264"/>
        <v>0</v>
      </c>
    </row>
    <row r="1322" spans="1:18" x14ac:dyDescent="0.3">
      <c r="A1322">
        <f t="shared" si="265"/>
        <v>2018</v>
      </c>
      <c r="B1322">
        <f t="shared" si="266"/>
        <v>10</v>
      </c>
      <c r="C1322">
        <f t="shared" si="267"/>
        <v>25</v>
      </c>
      <c r="D1322">
        <f t="shared" si="268"/>
        <v>4</v>
      </c>
      <c r="E1322" t="str">
        <f t="shared" si="269"/>
        <v>ON</v>
      </c>
      <c r="F1322" s="13">
        <f t="shared" si="271"/>
        <v>43398</v>
      </c>
      <c r="G1322" s="14" t="str">
        <f t="shared" si="270"/>
        <v>Avg of 4 NM Projects</v>
      </c>
      <c r="H1322" s="15">
        <f t="shared" si="272"/>
        <v>23</v>
      </c>
      <c r="I1322" s="93">
        <v>0</v>
      </c>
      <c r="J1322">
        <f t="shared" si="260"/>
        <v>0</v>
      </c>
      <c r="K1322" s="4">
        <v>42.16</v>
      </c>
      <c r="L1322" s="4">
        <v>30.09</v>
      </c>
      <c r="M1322" s="16">
        <f t="shared" si="261"/>
        <v>0</v>
      </c>
      <c r="N1322">
        <f t="shared" si="262"/>
        <v>1</v>
      </c>
      <c r="O1322">
        <f t="shared" si="263"/>
        <v>0</v>
      </c>
      <c r="P1322" s="63">
        <f t="shared" si="264"/>
        <v>0</v>
      </c>
    </row>
    <row r="1323" spans="1:18" x14ac:dyDescent="0.3">
      <c r="A1323">
        <f t="shared" si="265"/>
        <v>2018</v>
      </c>
      <c r="B1323">
        <f t="shared" si="266"/>
        <v>10</v>
      </c>
      <c r="C1323">
        <f t="shared" si="267"/>
        <v>25</v>
      </c>
      <c r="D1323">
        <f t="shared" si="268"/>
        <v>4</v>
      </c>
      <c r="E1323" t="str">
        <f t="shared" si="269"/>
        <v>OFF</v>
      </c>
      <c r="F1323" s="13">
        <f t="shared" si="271"/>
        <v>43398</v>
      </c>
      <c r="G1323" s="14" t="str">
        <f t="shared" si="270"/>
        <v>Avg of 4 NM Projects</v>
      </c>
      <c r="H1323" s="15">
        <f t="shared" si="272"/>
        <v>24</v>
      </c>
      <c r="I1323" s="93">
        <v>0</v>
      </c>
      <c r="J1323">
        <f t="shared" si="260"/>
        <v>0</v>
      </c>
      <c r="K1323" s="4">
        <v>38.78</v>
      </c>
      <c r="L1323" s="4">
        <v>24.96</v>
      </c>
      <c r="M1323" s="16">
        <f t="shared" si="261"/>
        <v>0</v>
      </c>
      <c r="N1323">
        <f t="shared" si="262"/>
        <v>1</v>
      </c>
      <c r="O1323">
        <f t="shared" si="263"/>
        <v>0</v>
      </c>
      <c r="P1323" s="63">
        <f t="shared" si="264"/>
        <v>0</v>
      </c>
    </row>
    <row r="1324" spans="1:18" x14ac:dyDescent="0.3">
      <c r="A1324">
        <f t="shared" si="265"/>
        <v>2018</v>
      </c>
      <c r="B1324">
        <f t="shared" si="266"/>
        <v>10</v>
      </c>
      <c r="C1324">
        <f t="shared" si="267"/>
        <v>26</v>
      </c>
      <c r="D1324">
        <f t="shared" si="268"/>
        <v>5</v>
      </c>
      <c r="E1324" t="str">
        <f t="shared" si="269"/>
        <v>OFF</v>
      </c>
      <c r="F1324" s="13">
        <f t="shared" si="271"/>
        <v>43399</v>
      </c>
      <c r="G1324" s="14" t="str">
        <f t="shared" si="270"/>
        <v>Avg of 4 NM Projects</v>
      </c>
      <c r="H1324" s="15">
        <f t="shared" si="272"/>
        <v>1</v>
      </c>
      <c r="I1324" s="93">
        <v>0</v>
      </c>
      <c r="J1324">
        <f t="shared" si="260"/>
        <v>0</v>
      </c>
      <c r="K1324" s="4">
        <v>34.549999999999997</v>
      </c>
      <c r="L1324" s="4">
        <v>27.73</v>
      </c>
      <c r="M1324" s="16">
        <f t="shared" si="261"/>
        <v>0</v>
      </c>
      <c r="N1324">
        <f t="shared" si="262"/>
        <v>1</v>
      </c>
      <c r="O1324">
        <f t="shared" si="263"/>
        <v>0</v>
      </c>
      <c r="P1324" s="63">
        <f t="shared" si="264"/>
        <v>0</v>
      </c>
      <c r="Q1324" s="34"/>
      <c r="R1324" s="34"/>
    </row>
    <row r="1325" spans="1:18" x14ac:dyDescent="0.3">
      <c r="A1325">
        <f t="shared" si="265"/>
        <v>2018</v>
      </c>
      <c r="B1325">
        <f t="shared" si="266"/>
        <v>10</v>
      </c>
      <c r="C1325">
        <f t="shared" si="267"/>
        <v>26</v>
      </c>
      <c r="D1325">
        <f t="shared" si="268"/>
        <v>5</v>
      </c>
      <c r="E1325" t="str">
        <f t="shared" si="269"/>
        <v>OFF</v>
      </c>
      <c r="F1325" s="13">
        <f t="shared" si="271"/>
        <v>43399</v>
      </c>
      <c r="G1325" s="14" t="str">
        <f t="shared" si="270"/>
        <v>Avg of 4 NM Projects</v>
      </c>
      <c r="H1325" s="15">
        <f t="shared" si="272"/>
        <v>2</v>
      </c>
      <c r="I1325" s="93">
        <v>-0.13</v>
      </c>
      <c r="J1325">
        <f t="shared" si="260"/>
        <v>-7.3033707865168538E-4</v>
      </c>
      <c r="K1325" s="4">
        <v>32.08</v>
      </c>
      <c r="L1325" s="4">
        <v>26.24</v>
      </c>
      <c r="M1325" s="16">
        <f t="shared" si="261"/>
        <v>-3.4112000000000001E-3</v>
      </c>
      <c r="N1325">
        <f t="shared" si="262"/>
        <v>0</v>
      </c>
      <c r="O1325">
        <f t="shared" si="263"/>
        <v>0</v>
      </c>
      <c r="P1325" s="63">
        <f t="shared" si="264"/>
        <v>0</v>
      </c>
    </row>
    <row r="1326" spans="1:18" x14ac:dyDescent="0.3">
      <c r="A1326">
        <f t="shared" si="265"/>
        <v>2018</v>
      </c>
      <c r="B1326">
        <f t="shared" si="266"/>
        <v>10</v>
      </c>
      <c r="C1326">
        <f t="shared" si="267"/>
        <v>26</v>
      </c>
      <c r="D1326">
        <f t="shared" si="268"/>
        <v>5</v>
      </c>
      <c r="E1326" t="str">
        <f t="shared" si="269"/>
        <v>OFF</v>
      </c>
      <c r="F1326" s="13">
        <f t="shared" si="271"/>
        <v>43399</v>
      </c>
      <c r="G1326" s="14" t="str">
        <f t="shared" si="270"/>
        <v>Avg of 4 NM Projects</v>
      </c>
      <c r="H1326" s="15">
        <f t="shared" si="272"/>
        <v>3</v>
      </c>
      <c r="I1326" s="93">
        <v>0</v>
      </c>
      <c r="J1326">
        <f t="shared" si="260"/>
        <v>0</v>
      </c>
      <c r="K1326" s="4">
        <v>32.03</v>
      </c>
      <c r="L1326" s="4">
        <v>25.63</v>
      </c>
      <c r="M1326" s="16">
        <f t="shared" si="261"/>
        <v>0</v>
      </c>
      <c r="N1326">
        <f t="shared" si="262"/>
        <v>1</v>
      </c>
      <c r="O1326">
        <f t="shared" si="263"/>
        <v>0</v>
      </c>
      <c r="P1326" s="63">
        <f t="shared" si="264"/>
        <v>0</v>
      </c>
    </row>
    <row r="1327" spans="1:18" x14ac:dyDescent="0.3">
      <c r="A1327">
        <f t="shared" si="265"/>
        <v>2018</v>
      </c>
      <c r="B1327">
        <f t="shared" si="266"/>
        <v>10</v>
      </c>
      <c r="C1327">
        <f t="shared" si="267"/>
        <v>26</v>
      </c>
      <c r="D1327">
        <f t="shared" si="268"/>
        <v>5</v>
      </c>
      <c r="E1327" t="str">
        <f t="shared" si="269"/>
        <v>OFF</v>
      </c>
      <c r="F1327" s="13">
        <f t="shared" si="271"/>
        <v>43399</v>
      </c>
      <c r="G1327" s="14" t="str">
        <f t="shared" si="270"/>
        <v>Avg of 4 NM Projects</v>
      </c>
      <c r="H1327" s="15">
        <f t="shared" si="272"/>
        <v>4</v>
      </c>
      <c r="I1327" s="93">
        <v>-0.39</v>
      </c>
      <c r="J1327">
        <f t="shared" si="260"/>
        <v>-2.1910112359550564E-3</v>
      </c>
      <c r="K1327" s="4">
        <v>32.909999999999997</v>
      </c>
      <c r="L1327" s="4">
        <v>23.83</v>
      </c>
      <c r="M1327" s="16">
        <f t="shared" si="261"/>
        <v>-9.2937000000000002E-3</v>
      </c>
      <c r="N1327">
        <f t="shared" si="262"/>
        <v>0</v>
      </c>
      <c r="O1327">
        <f t="shared" si="263"/>
        <v>0</v>
      </c>
      <c r="P1327" s="63">
        <f t="shared" si="264"/>
        <v>0</v>
      </c>
    </row>
    <row r="1328" spans="1:18" x14ac:dyDescent="0.3">
      <c r="A1328">
        <f t="shared" si="265"/>
        <v>2018</v>
      </c>
      <c r="B1328">
        <f t="shared" si="266"/>
        <v>10</v>
      </c>
      <c r="C1328">
        <f t="shared" si="267"/>
        <v>26</v>
      </c>
      <c r="D1328">
        <f t="shared" si="268"/>
        <v>5</v>
      </c>
      <c r="E1328" t="str">
        <f t="shared" si="269"/>
        <v>OFF</v>
      </c>
      <c r="F1328" s="13">
        <f t="shared" si="271"/>
        <v>43399</v>
      </c>
      <c r="G1328" s="14" t="str">
        <f t="shared" si="270"/>
        <v>Avg of 4 NM Projects</v>
      </c>
      <c r="H1328" s="15">
        <f t="shared" si="272"/>
        <v>5</v>
      </c>
      <c r="I1328" s="93">
        <v>0</v>
      </c>
      <c r="J1328">
        <f t="shared" si="260"/>
        <v>0</v>
      </c>
      <c r="K1328" s="4">
        <v>29.63</v>
      </c>
      <c r="L1328" s="4">
        <v>28.78</v>
      </c>
      <c r="M1328" s="16">
        <f t="shared" si="261"/>
        <v>0</v>
      </c>
      <c r="N1328">
        <f t="shared" si="262"/>
        <v>1</v>
      </c>
      <c r="O1328">
        <f t="shared" si="263"/>
        <v>0</v>
      </c>
      <c r="P1328" s="63">
        <f t="shared" si="264"/>
        <v>0</v>
      </c>
    </row>
    <row r="1329" spans="1:16" x14ac:dyDescent="0.3">
      <c r="A1329">
        <f t="shared" si="265"/>
        <v>2018</v>
      </c>
      <c r="B1329">
        <f t="shared" si="266"/>
        <v>10</v>
      </c>
      <c r="C1329">
        <f t="shared" si="267"/>
        <v>26</v>
      </c>
      <c r="D1329">
        <f t="shared" si="268"/>
        <v>5</v>
      </c>
      <c r="E1329" t="str">
        <f t="shared" si="269"/>
        <v>OFF</v>
      </c>
      <c r="F1329" s="13">
        <f t="shared" si="271"/>
        <v>43399</v>
      </c>
      <c r="G1329" s="14" t="str">
        <f t="shared" si="270"/>
        <v>Avg of 4 NM Projects</v>
      </c>
      <c r="H1329" s="15">
        <f t="shared" si="272"/>
        <v>6</v>
      </c>
      <c r="I1329" s="93">
        <v>-0.13</v>
      </c>
      <c r="J1329">
        <f t="shared" si="260"/>
        <v>-7.3033707865168538E-4</v>
      </c>
      <c r="K1329" s="4">
        <v>36.729999999999997</v>
      </c>
      <c r="L1329" s="4">
        <v>25.94</v>
      </c>
      <c r="M1329" s="16">
        <f t="shared" si="261"/>
        <v>-3.3722000000000001E-3</v>
      </c>
      <c r="N1329">
        <f t="shared" si="262"/>
        <v>0</v>
      </c>
      <c r="O1329">
        <f t="shared" si="263"/>
        <v>0</v>
      </c>
      <c r="P1329" s="63">
        <f t="shared" si="264"/>
        <v>0</v>
      </c>
    </row>
    <row r="1330" spans="1:16" x14ac:dyDescent="0.3">
      <c r="A1330">
        <f t="shared" si="265"/>
        <v>2018</v>
      </c>
      <c r="B1330">
        <f t="shared" si="266"/>
        <v>10</v>
      </c>
      <c r="C1330">
        <f t="shared" si="267"/>
        <v>26</v>
      </c>
      <c r="D1330">
        <f t="shared" si="268"/>
        <v>5</v>
      </c>
      <c r="E1330" t="str">
        <f t="shared" si="269"/>
        <v>OFF</v>
      </c>
      <c r="F1330" s="13">
        <f t="shared" si="271"/>
        <v>43399</v>
      </c>
      <c r="G1330" s="14" t="str">
        <f t="shared" si="270"/>
        <v>Avg of 4 NM Projects</v>
      </c>
      <c r="H1330" s="15">
        <f t="shared" si="272"/>
        <v>7</v>
      </c>
      <c r="I1330" s="93">
        <v>-0.13</v>
      </c>
      <c r="J1330">
        <f t="shared" si="260"/>
        <v>-7.3033707865168538E-4</v>
      </c>
      <c r="K1330" s="4">
        <v>51.6</v>
      </c>
      <c r="L1330" s="4">
        <v>36.04</v>
      </c>
      <c r="M1330" s="16">
        <f t="shared" si="261"/>
        <v>-4.6851999999999996E-3</v>
      </c>
      <c r="N1330">
        <f t="shared" si="262"/>
        <v>0</v>
      </c>
      <c r="O1330">
        <f t="shared" si="263"/>
        <v>0</v>
      </c>
      <c r="P1330" s="63">
        <f t="shared" si="264"/>
        <v>0</v>
      </c>
    </row>
    <row r="1331" spans="1:16" x14ac:dyDescent="0.3">
      <c r="A1331">
        <f t="shared" si="265"/>
        <v>2018</v>
      </c>
      <c r="B1331">
        <f t="shared" si="266"/>
        <v>10</v>
      </c>
      <c r="C1331">
        <f t="shared" si="267"/>
        <v>26</v>
      </c>
      <c r="D1331">
        <f t="shared" si="268"/>
        <v>5</v>
      </c>
      <c r="E1331" t="str">
        <f t="shared" si="269"/>
        <v>ON</v>
      </c>
      <c r="F1331" s="13">
        <f t="shared" si="271"/>
        <v>43399</v>
      </c>
      <c r="G1331" s="14" t="str">
        <f t="shared" si="270"/>
        <v>Avg of 4 NM Projects</v>
      </c>
      <c r="H1331" s="15">
        <f t="shared" si="272"/>
        <v>8</v>
      </c>
      <c r="I1331" s="93">
        <v>0.89499999999999991</v>
      </c>
      <c r="J1331">
        <f t="shared" si="260"/>
        <v>5.0280898876404493E-3</v>
      </c>
      <c r="K1331" s="4">
        <v>55.32</v>
      </c>
      <c r="L1331" s="4">
        <v>47.13</v>
      </c>
      <c r="M1331" s="16">
        <f t="shared" si="261"/>
        <v>4.2181349999999992E-2</v>
      </c>
      <c r="N1331">
        <f t="shared" si="262"/>
        <v>0</v>
      </c>
      <c r="O1331">
        <f t="shared" si="263"/>
        <v>0</v>
      </c>
      <c r="P1331" s="63">
        <f t="shared" si="264"/>
        <v>0</v>
      </c>
    </row>
    <row r="1332" spans="1:16" x14ac:dyDescent="0.3">
      <c r="A1332">
        <f t="shared" si="265"/>
        <v>2018</v>
      </c>
      <c r="B1332">
        <f t="shared" si="266"/>
        <v>10</v>
      </c>
      <c r="C1332">
        <f t="shared" si="267"/>
        <v>26</v>
      </c>
      <c r="D1332">
        <f t="shared" si="268"/>
        <v>5</v>
      </c>
      <c r="E1332" t="str">
        <f t="shared" si="269"/>
        <v>ON</v>
      </c>
      <c r="F1332" s="13">
        <f t="shared" si="271"/>
        <v>43399</v>
      </c>
      <c r="G1332" s="14" t="str">
        <f t="shared" si="270"/>
        <v>Avg of 4 NM Projects</v>
      </c>
      <c r="H1332" s="15">
        <f t="shared" si="272"/>
        <v>9</v>
      </c>
      <c r="I1332" s="93">
        <v>18.044999999999998</v>
      </c>
      <c r="J1332">
        <f t="shared" si="260"/>
        <v>0.10137640449438201</v>
      </c>
      <c r="K1332" s="4">
        <v>52.46</v>
      </c>
      <c r="L1332" s="4">
        <v>40.94</v>
      </c>
      <c r="M1332" s="16">
        <f t="shared" si="261"/>
        <v>0.73876229999999987</v>
      </c>
      <c r="N1332">
        <f t="shared" si="262"/>
        <v>0</v>
      </c>
      <c r="O1332">
        <f t="shared" si="263"/>
        <v>0</v>
      </c>
      <c r="P1332" s="63">
        <f t="shared" si="264"/>
        <v>0</v>
      </c>
    </row>
    <row r="1333" spans="1:16" x14ac:dyDescent="0.3">
      <c r="A1333">
        <f t="shared" si="265"/>
        <v>2018</v>
      </c>
      <c r="B1333">
        <f t="shared" si="266"/>
        <v>10</v>
      </c>
      <c r="C1333">
        <f t="shared" si="267"/>
        <v>26</v>
      </c>
      <c r="D1333">
        <f t="shared" si="268"/>
        <v>5</v>
      </c>
      <c r="E1333" t="str">
        <f t="shared" si="269"/>
        <v>ON</v>
      </c>
      <c r="F1333" s="13">
        <f t="shared" si="271"/>
        <v>43399</v>
      </c>
      <c r="G1333" s="14" t="str">
        <f t="shared" si="270"/>
        <v>Avg of 4 NM Projects</v>
      </c>
      <c r="H1333" s="15">
        <f t="shared" si="272"/>
        <v>10</v>
      </c>
      <c r="I1333" s="93">
        <v>36.35</v>
      </c>
      <c r="J1333">
        <f t="shared" si="260"/>
        <v>0.20421348314606744</v>
      </c>
      <c r="K1333" s="4">
        <v>46.37</v>
      </c>
      <c r="L1333" s="4">
        <v>31.63</v>
      </c>
      <c r="M1333" s="16">
        <f t="shared" si="261"/>
        <v>1.1497505000000001</v>
      </c>
      <c r="N1333">
        <f t="shared" si="262"/>
        <v>0</v>
      </c>
      <c r="O1333">
        <f t="shared" si="263"/>
        <v>0</v>
      </c>
      <c r="P1333" s="63">
        <f t="shared" si="264"/>
        <v>0</v>
      </c>
    </row>
    <row r="1334" spans="1:16" x14ac:dyDescent="0.3">
      <c r="A1334">
        <f t="shared" si="265"/>
        <v>2018</v>
      </c>
      <c r="B1334">
        <f t="shared" si="266"/>
        <v>10</v>
      </c>
      <c r="C1334">
        <f t="shared" si="267"/>
        <v>26</v>
      </c>
      <c r="D1334">
        <f t="shared" si="268"/>
        <v>5</v>
      </c>
      <c r="E1334" t="str">
        <f t="shared" si="269"/>
        <v>ON</v>
      </c>
      <c r="F1334" s="13">
        <f t="shared" si="271"/>
        <v>43399</v>
      </c>
      <c r="G1334" s="14" t="str">
        <f t="shared" si="270"/>
        <v>Avg of 4 NM Projects</v>
      </c>
      <c r="H1334" s="15">
        <f t="shared" si="272"/>
        <v>11</v>
      </c>
      <c r="I1334" s="93">
        <v>54.524999999999999</v>
      </c>
      <c r="J1334">
        <f t="shared" si="260"/>
        <v>0.30632022471910114</v>
      </c>
      <c r="K1334" s="4">
        <v>41.8</v>
      </c>
      <c r="L1334" s="4">
        <v>31.18</v>
      </c>
      <c r="M1334" s="16">
        <f t="shared" si="261"/>
        <v>1.7000895</v>
      </c>
      <c r="N1334">
        <f t="shared" si="262"/>
        <v>0</v>
      </c>
      <c r="O1334">
        <f t="shared" si="263"/>
        <v>0</v>
      </c>
      <c r="P1334" s="63">
        <f t="shared" si="264"/>
        <v>0</v>
      </c>
    </row>
    <row r="1335" spans="1:16" x14ac:dyDescent="0.3">
      <c r="A1335">
        <f t="shared" si="265"/>
        <v>2018</v>
      </c>
      <c r="B1335">
        <f t="shared" si="266"/>
        <v>10</v>
      </c>
      <c r="C1335">
        <f t="shared" si="267"/>
        <v>26</v>
      </c>
      <c r="D1335">
        <f t="shared" si="268"/>
        <v>5</v>
      </c>
      <c r="E1335" t="str">
        <f t="shared" si="269"/>
        <v>ON</v>
      </c>
      <c r="F1335" s="13">
        <f t="shared" si="271"/>
        <v>43399</v>
      </c>
      <c r="G1335" s="14" t="str">
        <f t="shared" si="270"/>
        <v>Avg of 4 NM Projects</v>
      </c>
      <c r="H1335" s="15">
        <f t="shared" si="272"/>
        <v>12</v>
      </c>
      <c r="I1335" s="93">
        <v>68.094999999999999</v>
      </c>
      <c r="J1335">
        <f t="shared" si="260"/>
        <v>0.38255617977528089</v>
      </c>
      <c r="K1335" s="4">
        <v>34.49</v>
      </c>
      <c r="L1335" s="4">
        <v>27.56</v>
      </c>
      <c r="M1335" s="16">
        <f t="shared" si="261"/>
        <v>1.8766981999999999</v>
      </c>
      <c r="N1335">
        <f t="shared" si="262"/>
        <v>0</v>
      </c>
      <c r="O1335">
        <f t="shared" si="263"/>
        <v>0</v>
      </c>
      <c r="P1335" s="63">
        <f t="shared" si="264"/>
        <v>0</v>
      </c>
    </row>
    <row r="1336" spans="1:16" x14ac:dyDescent="0.3">
      <c r="A1336">
        <f t="shared" si="265"/>
        <v>2018</v>
      </c>
      <c r="B1336">
        <f t="shared" si="266"/>
        <v>10</v>
      </c>
      <c r="C1336">
        <f t="shared" si="267"/>
        <v>26</v>
      </c>
      <c r="D1336">
        <f t="shared" si="268"/>
        <v>5</v>
      </c>
      <c r="E1336" t="str">
        <f t="shared" si="269"/>
        <v>ON</v>
      </c>
      <c r="F1336" s="13">
        <f t="shared" si="271"/>
        <v>43399</v>
      </c>
      <c r="G1336" s="14" t="str">
        <f t="shared" si="270"/>
        <v>Avg of 4 NM Projects</v>
      </c>
      <c r="H1336" s="15">
        <f t="shared" si="272"/>
        <v>13</v>
      </c>
      <c r="I1336" s="93">
        <v>74.5</v>
      </c>
      <c r="J1336">
        <f t="shared" si="260"/>
        <v>0.41853932584269665</v>
      </c>
      <c r="K1336" s="4">
        <v>34.35</v>
      </c>
      <c r="L1336" s="4">
        <v>26.87</v>
      </c>
      <c r="M1336" s="16">
        <f t="shared" si="261"/>
        <v>2.0018150000000001</v>
      </c>
      <c r="N1336">
        <f t="shared" si="262"/>
        <v>0</v>
      </c>
      <c r="O1336">
        <f t="shared" si="263"/>
        <v>0</v>
      </c>
      <c r="P1336" s="63">
        <f t="shared" si="264"/>
        <v>0</v>
      </c>
    </row>
    <row r="1337" spans="1:16" x14ac:dyDescent="0.3">
      <c r="A1337">
        <f t="shared" si="265"/>
        <v>2018</v>
      </c>
      <c r="B1337">
        <f t="shared" si="266"/>
        <v>10</v>
      </c>
      <c r="C1337">
        <f t="shared" si="267"/>
        <v>26</v>
      </c>
      <c r="D1337">
        <f t="shared" si="268"/>
        <v>5</v>
      </c>
      <c r="E1337" t="str">
        <f t="shared" si="269"/>
        <v>ON</v>
      </c>
      <c r="F1337" s="13">
        <f t="shared" si="271"/>
        <v>43399</v>
      </c>
      <c r="G1337" s="14" t="str">
        <f t="shared" si="270"/>
        <v>Avg of 4 NM Projects</v>
      </c>
      <c r="H1337" s="15">
        <f t="shared" si="272"/>
        <v>14</v>
      </c>
      <c r="I1337" s="93">
        <v>70.91</v>
      </c>
      <c r="J1337">
        <f t="shared" si="260"/>
        <v>0.39837078651685393</v>
      </c>
      <c r="K1337" s="4">
        <v>34.25</v>
      </c>
      <c r="L1337" s="4">
        <v>27.17</v>
      </c>
      <c r="M1337" s="16">
        <f t="shared" si="261"/>
        <v>1.9266247000000001</v>
      </c>
      <c r="N1337">
        <f t="shared" si="262"/>
        <v>0</v>
      </c>
      <c r="O1337">
        <f t="shared" si="263"/>
        <v>0</v>
      </c>
      <c r="P1337" s="63">
        <f t="shared" si="264"/>
        <v>0</v>
      </c>
    </row>
    <row r="1338" spans="1:16" x14ac:dyDescent="0.3">
      <c r="A1338">
        <f t="shared" si="265"/>
        <v>2018</v>
      </c>
      <c r="B1338">
        <f t="shared" si="266"/>
        <v>10</v>
      </c>
      <c r="C1338">
        <f t="shared" si="267"/>
        <v>26</v>
      </c>
      <c r="D1338">
        <f t="shared" si="268"/>
        <v>5</v>
      </c>
      <c r="E1338" t="str">
        <f t="shared" si="269"/>
        <v>ON</v>
      </c>
      <c r="F1338" s="13">
        <f t="shared" si="271"/>
        <v>43399</v>
      </c>
      <c r="G1338" s="14" t="str">
        <f t="shared" si="270"/>
        <v>Avg of 4 NM Projects</v>
      </c>
      <c r="H1338" s="15">
        <f t="shared" si="272"/>
        <v>15</v>
      </c>
      <c r="I1338" s="93">
        <v>62.335000000000001</v>
      </c>
      <c r="J1338">
        <f t="shared" si="260"/>
        <v>0.35019662921348316</v>
      </c>
      <c r="K1338" s="4">
        <v>33.549999999999997</v>
      </c>
      <c r="L1338" s="4">
        <v>27.09</v>
      </c>
      <c r="M1338" s="16">
        <f t="shared" si="261"/>
        <v>1.68865515</v>
      </c>
      <c r="N1338">
        <f t="shared" si="262"/>
        <v>0</v>
      </c>
      <c r="O1338">
        <f t="shared" si="263"/>
        <v>0</v>
      </c>
      <c r="P1338" s="63">
        <f t="shared" si="264"/>
        <v>0</v>
      </c>
    </row>
    <row r="1339" spans="1:16" x14ac:dyDescent="0.3">
      <c r="A1339">
        <f t="shared" si="265"/>
        <v>2018</v>
      </c>
      <c r="B1339">
        <f t="shared" si="266"/>
        <v>10</v>
      </c>
      <c r="C1339">
        <f t="shared" si="267"/>
        <v>26</v>
      </c>
      <c r="D1339">
        <f t="shared" si="268"/>
        <v>5</v>
      </c>
      <c r="E1339" t="str">
        <f t="shared" si="269"/>
        <v>ON</v>
      </c>
      <c r="F1339" s="13">
        <f t="shared" si="271"/>
        <v>43399</v>
      </c>
      <c r="G1339" s="14" t="str">
        <f t="shared" si="270"/>
        <v>Avg of 4 NM Projects</v>
      </c>
      <c r="H1339" s="15">
        <f t="shared" si="272"/>
        <v>16</v>
      </c>
      <c r="I1339" s="93">
        <v>44.674999999999997</v>
      </c>
      <c r="J1339">
        <f t="shared" si="260"/>
        <v>0.25098314606741573</v>
      </c>
      <c r="K1339" s="4">
        <v>33.96</v>
      </c>
      <c r="L1339" s="4">
        <v>28.94</v>
      </c>
      <c r="M1339" s="16">
        <f t="shared" si="261"/>
        <v>1.2928944999999998</v>
      </c>
      <c r="N1339">
        <f t="shared" si="262"/>
        <v>0</v>
      </c>
      <c r="O1339">
        <f t="shared" si="263"/>
        <v>0</v>
      </c>
      <c r="P1339" s="63">
        <f t="shared" si="264"/>
        <v>0</v>
      </c>
    </row>
    <row r="1340" spans="1:16" x14ac:dyDescent="0.3">
      <c r="A1340">
        <f t="shared" si="265"/>
        <v>2018</v>
      </c>
      <c r="B1340">
        <f t="shared" si="266"/>
        <v>10</v>
      </c>
      <c r="C1340">
        <f t="shared" si="267"/>
        <v>26</v>
      </c>
      <c r="D1340">
        <f t="shared" si="268"/>
        <v>5</v>
      </c>
      <c r="E1340" t="str">
        <f t="shared" si="269"/>
        <v>ON</v>
      </c>
      <c r="F1340" s="13">
        <f t="shared" si="271"/>
        <v>43399</v>
      </c>
      <c r="G1340" s="14" t="str">
        <f t="shared" si="270"/>
        <v>Avg of 4 NM Projects</v>
      </c>
      <c r="H1340" s="15">
        <f t="shared" si="272"/>
        <v>17</v>
      </c>
      <c r="I1340" s="93">
        <v>21.495000000000001</v>
      </c>
      <c r="J1340">
        <f t="shared" si="260"/>
        <v>0.12075842696629215</v>
      </c>
      <c r="K1340" s="4">
        <v>34.369999999999997</v>
      </c>
      <c r="L1340" s="4">
        <v>28.95</v>
      </c>
      <c r="M1340" s="16">
        <f t="shared" si="261"/>
        <v>0.62228024999999998</v>
      </c>
      <c r="N1340">
        <f t="shared" si="262"/>
        <v>0</v>
      </c>
      <c r="O1340">
        <f t="shared" si="263"/>
        <v>0</v>
      </c>
      <c r="P1340" s="63">
        <f t="shared" si="264"/>
        <v>0</v>
      </c>
    </row>
    <row r="1341" spans="1:16" x14ac:dyDescent="0.3">
      <c r="A1341">
        <f t="shared" si="265"/>
        <v>2018</v>
      </c>
      <c r="B1341">
        <f t="shared" si="266"/>
        <v>10</v>
      </c>
      <c r="C1341">
        <f t="shared" si="267"/>
        <v>26</v>
      </c>
      <c r="D1341">
        <f t="shared" si="268"/>
        <v>5</v>
      </c>
      <c r="E1341" t="str">
        <f t="shared" si="269"/>
        <v>ON</v>
      </c>
      <c r="F1341" s="13">
        <f t="shared" si="271"/>
        <v>43399</v>
      </c>
      <c r="G1341" s="14" t="str">
        <f t="shared" si="270"/>
        <v>Avg of 4 NM Projects</v>
      </c>
      <c r="H1341" s="15">
        <f t="shared" si="272"/>
        <v>18</v>
      </c>
      <c r="I1341" s="93">
        <v>2.8149999999999995</v>
      </c>
      <c r="J1341">
        <f t="shared" si="260"/>
        <v>1.5814606741573031E-2</v>
      </c>
      <c r="K1341" s="4">
        <v>39.130000000000003</v>
      </c>
      <c r="L1341" s="4">
        <v>32.39</v>
      </c>
      <c r="M1341" s="16">
        <f t="shared" si="261"/>
        <v>9.1177849999999991E-2</v>
      </c>
      <c r="N1341">
        <f t="shared" si="262"/>
        <v>0</v>
      </c>
      <c r="O1341">
        <f t="shared" si="263"/>
        <v>0</v>
      </c>
      <c r="P1341" s="63">
        <f t="shared" si="264"/>
        <v>0</v>
      </c>
    </row>
    <row r="1342" spans="1:16" x14ac:dyDescent="0.3">
      <c r="A1342">
        <f t="shared" si="265"/>
        <v>2018</v>
      </c>
      <c r="B1342">
        <f t="shared" si="266"/>
        <v>10</v>
      </c>
      <c r="C1342">
        <f t="shared" si="267"/>
        <v>26</v>
      </c>
      <c r="D1342">
        <f t="shared" si="268"/>
        <v>5</v>
      </c>
      <c r="E1342" t="str">
        <f t="shared" si="269"/>
        <v>ON</v>
      </c>
      <c r="F1342" s="13">
        <f t="shared" si="271"/>
        <v>43399</v>
      </c>
      <c r="G1342" s="14" t="str">
        <f t="shared" si="270"/>
        <v>Avg of 4 NM Projects</v>
      </c>
      <c r="H1342" s="15">
        <f t="shared" si="272"/>
        <v>19</v>
      </c>
      <c r="I1342" s="93">
        <v>-0.13</v>
      </c>
      <c r="J1342">
        <f t="shared" si="260"/>
        <v>-7.3033707865168538E-4</v>
      </c>
      <c r="K1342" s="4">
        <v>49.23</v>
      </c>
      <c r="L1342" s="4">
        <v>45.92</v>
      </c>
      <c r="M1342" s="16">
        <f t="shared" si="261"/>
        <v>-5.9696000000000003E-3</v>
      </c>
      <c r="N1342">
        <f t="shared" si="262"/>
        <v>0</v>
      </c>
      <c r="O1342">
        <f t="shared" si="263"/>
        <v>0</v>
      </c>
      <c r="P1342" s="63">
        <f t="shared" si="264"/>
        <v>0</v>
      </c>
    </row>
    <row r="1343" spans="1:16" x14ac:dyDescent="0.3">
      <c r="A1343">
        <f t="shared" si="265"/>
        <v>2018</v>
      </c>
      <c r="B1343">
        <f t="shared" si="266"/>
        <v>10</v>
      </c>
      <c r="C1343">
        <f t="shared" si="267"/>
        <v>26</v>
      </c>
      <c r="D1343">
        <f t="shared" si="268"/>
        <v>5</v>
      </c>
      <c r="E1343" t="str">
        <f t="shared" si="269"/>
        <v>ON</v>
      </c>
      <c r="F1343" s="13">
        <f t="shared" si="271"/>
        <v>43399</v>
      </c>
      <c r="G1343" s="14" t="str">
        <f t="shared" si="270"/>
        <v>Avg of 4 NM Projects</v>
      </c>
      <c r="H1343" s="15">
        <f t="shared" si="272"/>
        <v>20</v>
      </c>
      <c r="I1343" s="93">
        <v>0</v>
      </c>
      <c r="J1343">
        <f t="shared" si="260"/>
        <v>0</v>
      </c>
      <c r="K1343" s="4">
        <v>46.15</v>
      </c>
      <c r="L1343" s="4">
        <v>39.15</v>
      </c>
      <c r="M1343" s="16">
        <f t="shared" si="261"/>
        <v>0</v>
      </c>
      <c r="N1343">
        <f t="shared" si="262"/>
        <v>1</v>
      </c>
      <c r="O1343">
        <f t="shared" si="263"/>
        <v>0</v>
      </c>
      <c r="P1343" s="63">
        <f t="shared" si="264"/>
        <v>0</v>
      </c>
    </row>
    <row r="1344" spans="1:16" x14ac:dyDescent="0.3">
      <c r="A1344">
        <f t="shared" si="265"/>
        <v>2018</v>
      </c>
      <c r="B1344">
        <f t="shared" si="266"/>
        <v>10</v>
      </c>
      <c r="C1344">
        <f t="shared" si="267"/>
        <v>26</v>
      </c>
      <c r="D1344">
        <f t="shared" si="268"/>
        <v>5</v>
      </c>
      <c r="E1344" t="str">
        <f t="shared" si="269"/>
        <v>ON</v>
      </c>
      <c r="F1344" s="13">
        <f t="shared" si="271"/>
        <v>43399</v>
      </c>
      <c r="G1344" s="14" t="str">
        <f t="shared" si="270"/>
        <v>Avg of 4 NM Projects</v>
      </c>
      <c r="H1344" s="15">
        <f t="shared" si="272"/>
        <v>21</v>
      </c>
      <c r="I1344" s="93">
        <v>-0.13</v>
      </c>
      <c r="J1344">
        <f t="shared" si="260"/>
        <v>-7.3033707865168538E-4</v>
      </c>
      <c r="K1344" s="4">
        <v>39.18</v>
      </c>
      <c r="L1344" s="4">
        <v>29.87</v>
      </c>
      <c r="M1344" s="16">
        <f t="shared" si="261"/>
        <v>-3.8831E-3</v>
      </c>
      <c r="N1344">
        <f t="shared" si="262"/>
        <v>0</v>
      </c>
      <c r="O1344">
        <f t="shared" si="263"/>
        <v>0</v>
      </c>
      <c r="P1344" s="63">
        <f t="shared" si="264"/>
        <v>0</v>
      </c>
    </row>
    <row r="1345" spans="1:18" x14ac:dyDescent="0.3">
      <c r="A1345">
        <f t="shared" si="265"/>
        <v>2018</v>
      </c>
      <c r="B1345">
        <f t="shared" si="266"/>
        <v>10</v>
      </c>
      <c r="C1345">
        <f t="shared" si="267"/>
        <v>26</v>
      </c>
      <c r="D1345">
        <f t="shared" si="268"/>
        <v>5</v>
      </c>
      <c r="E1345" t="str">
        <f t="shared" si="269"/>
        <v>ON</v>
      </c>
      <c r="F1345" s="13">
        <f t="shared" si="271"/>
        <v>43399</v>
      </c>
      <c r="G1345" s="14" t="str">
        <f t="shared" si="270"/>
        <v>Avg of 4 NM Projects</v>
      </c>
      <c r="H1345" s="15">
        <f t="shared" si="272"/>
        <v>22</v>
      </c>
      <c r="I1345" s="93">
        <v>-0.13</v>
      </c>
      <c r="J1345">
        <f t="shared" si="260"/>
        <v>-7.3033707865168538E-4</v>
      </c>
      <c r="K1345" s="4">
        <v>35.340000000000003</v>
      </c>
      <c r="L1345" s="4">
        <v>28.52</v>
      </c>
      <c r="M1345" s="16">
        <f t="shared" si="261"/>
        <v>-3.7076000000000001E-3</v>
      </c>
      <c r="N1345">
        <f t="shared" si="262"/>
        <v>0</v>
      </c>
      <c r="O1345">
        <f t="shared" si="263"/>
        <v>0</v>
      </c>
      <c r="P1345" s="63">
        <f t="shared" si="264"/>
        <v>0</v>
      </c>
    </row>
    <row r="1346" spans="1:18" x14ac:dyDescent="0.3">
      <c r="A1346">
        <f t="shared" si="265"/>
        <v>2018</v>
      </c>
      <c r="B1346">
        <f t="shared" si="266"/>
        <v>10</v>
      </c>
      <c r="C1346">
        <f t="shared" si="267"/>
        <v>26</v>
      </c>
      <c r="D1346">
        <f t="shared" si="268"/>
        <v>5</v>
      </c>
      <c r="E1346" t="str">
        <f t="shared" si="269"/>
        <v>ON</v>
      </c>
      <c r="F1346" s="13">
        <f t="shared" si="271"/>
        <v>43399</v>
      </c>
      <c r="G1346" s="14" t="str">
        <f t="shared" si="270"/>
        <v>Avg of 4 NM Projects</v>
      </c>
      <c r="H1346" s="15">
        <f t="shared" si="272"/>
        <v>23</v>
      </c>
      <c r="I1346" s="93">
        <v>0</v>
      </c>
      <c r="J1346">
        <f t="shared" si="260"/>
        <v>0</v>
      </c>
      <c r="K1346" s="4">
        <v>34.619999999999997</v>
      </c>
      <c r="L1346" s="4">
        <v>28.12</v>
      </c>
      <c r="M1346" s="16">
        <f t="shared" si="261"/>
        <v>0</v>
      </c>
      <c r="N1346">
        <f t="shared" si="262"/>
        <v>1</v>
      </c>
      <c r="O1346">
        <f t="shared" si="263"/>
        <v>0</v>
      </c>
      <c r="P1346" s="63">
        <f t="shared" si="264"/>
        <v>0</v>
      </c>
    </row>
    <row r="1347" spans="1:18" x14ac:dyDescent="0.3">
      <c r="A1347">
        <f t="shared" si="265"/>
        <v>2018</v>
      </c>
      <c r="B1347">
        <f t="shared" si="266"/>
        <v>10</v>
      </c>
      <c r="C1347">
        <f t="shared" si="267"/>
        <v>26</v>
      </c>
      <c r="D1347">
        <f t="shared" si="268"/>
        <v>5</v>
      </c>
      <c r="E1347" t="str">
        <f t="shared" si="269"/>
        <v>OFF</v>
      </c>
      <c r="F1347" s="13">
        <f t="shared" si="271"/>
        <v>43399</v>
      </c>
      <c r="G1347" s="14" t="str">
        <f t="shared" si="270"/>
        <v>Avg of 4 NM Projects</v>
      </c>
      <c r="H1347" s="15">
        <f t="shared" si="272"/>
        <v>24</v>
      </c>
      <c r="I1347" s="93">
        <v>-0.13</v>
      </c>
      <c r="J1347">
        <f t="shared" si="260"/>
        <v>-7.3033707865168538E-4</v>
      </c>
      <c r="K1347" s="4">
        <v>35.46</v>
      </c>
      <c r="L1347" s="4">
        <v>41.18</v>
      </c>
      <c r="M1347" s="16">
        <f t="shared" si="261"/>
        <v>-5.3533999999999995E-3</v>
      </c>
      <c r="N1347">
        <f t="shared" si="262"/>
        <v>0</v>
      </c>
      <c r="O1347">
        <f t="shared" si="263"/>
        <v>0</v>
      </c>
      <c r="P1347" s="63">
        <f t="shared" si="264"/>
        <v>0</v>
      </c>
    </row>
    <row r="1348" spans="1:18" x14ac:dyDescent="0.3">
      <c r="A1348">
        <f t="shared" si="265"/>
        <v>2018</v>
      </c>
      <c r="B1348">
        <f t="shared" si="266"/>
        <v>10</v>
      </c>
      <c r="C1348">
        <f t="shared" si="267"/>
        <v>27</v>
      </c>
      <c r="D1348">
        <f t="shared" si="268"/>
        <v>6</v>
      </c>
      <c r="E1348" t="str">
        <f t="shared" si="269"/>
        <v>OFF</v>
      </c>
      <c r="F1348" s="13">
        <f t="shared" si="271"/>
        <v>43400</v>
      </c>
      <c r="G1348" s="14" t="str">
        <f t="shared" si="270"/>
        <v>Avg of 4 NM Projects</v>
      </c>
      <c r="H1348" s="15">
        <f t="shared" si="272"/>
        <v>1</v>
      </c>
      <c r="I1348" s="93">
        <v>-0.13</v>
      </c>
      <c r="J1348">
        <f t="shared" ref="J1348:J1411" si="273">+I1348/$I$1</f>
        <v>-7.3033707865168538E-4</v>
      </c>
      <c r="K1348" s="4">
        <v>44.28</v>
      </c>
      <c r="L1348" s="4">
        <v>49.94</v>
      </c>
      <c r="M1348" s="16">
        <f t="shared" ref="M1348:M1411" si="274">+L1348*I1348/1000</f>
        <v>-6.4921999999999992E-3</v>
      </c>
      <c r="N1348">
        <f t="shared" ref="N1348:N1411" si="275">+IF(I1348=0,1,0)</f>
        <v>0</v>
      </c>
      <c r="O1348">
        <f t="shared" ref="O1348:O1411" si="276">+IF(I1348&gt;=0.5*$I$1,1,0)</f>
        <v>0</v>
      </c>
      <c r="P1348" s="63">
        <f t="shared" ref="P1348:P1411" si="277">+IF(I1348&gt;MAX(I$3652:I$5859),1,0)</f>
        <v>0</v>
      </c>
      <c r="Q1348" s="34"/>
      <c r="R1348" s="34"/>
    </row>
    <row r="1349" spans="1:18" x14ac:dyDescent="0.3">
      <c r="A1349">
        <f t="shared" ref="A1349:A1412" si="278">YEAR(F1349)</f>
        <v>2018</v>
      </c>
      <c r="B1349">
        <f t="shared" ref="B1349:B1412" si="279">+MONTH(F1349)</f>
        <v>10</v>
      </c>
      <c r="C1349">
        <f t="shared" ref="C1349:C1412" si="280">+DAY(F1349)</f>
        <v>27</v>
      </c>
      <c r="D1349">
        <f t="shared" ref="D1349:D1412" si="281">WEEKDAY(C1349)</f>
        <v>6</v>
      </c>
      <c r="E1349" t="str">
        <f t="shared" ref="E1349:E1412" si="282">IF(OR(D1349=1,D1349=7,H1349=1,H1349=2,H1349=3,H1349=4,H1349=5,H1349=6,H1349=7,H1349=24),"OFF","ON")</f>
        <v>OFF</v>
      </c>
      <c r="F1349" s="13">
        <f t="shared" si="271"/>
        <v>43400</v>
      </c>
      <c r="G1349" s="14" t="str">
        <f t="shared" si="270"/>
        <v>Avg of 4 NM Projects</v>
      </c>
      <c r="H1349" s="15">
        <f t="shared" si="272"/>
        <v>2</v>
      </c>
      <c r="I1349" s="93">
        <v>0</v>
      </c>
      <c r="J1349">
        <f t="shared" si="273"/>
        <v>0</v>
      </c>
      <c r="K1349" s="4">
        <v>40.46</v>
      </c>
      <c r="L1349" s="4">
        <v>48.18</v>
      </c>
      <c r="M1349" s="16">
        <f t="shared" si="274"/>
        <v>0</v>
      </c>
      <c r="N1349">
        <f t="shared" si="275"/>
        <v>1</v>
      </c>
      <c r="O1349">
        <f t="shared" si="276"/>
        <v>0</v>
      </c>
      <c r="P1349" s="63">
        <f t="shared" si="277"/>
        <v>0</v>
      </c>
    </row>
    <row r="1350" spans="1:18" x14ac:dyDescent="0.3">
      <c r="A1350">
        <f t="shared" si="278"/>
        <v>2018</v>
      </c>
      <c r="B1350">
        <f t="shared" si="279"/>
        <v>10</v>
      </c>
      <c r="C1350">
        <f t="shared" si="280"/>
        <v>27</v>
      </c>
      <c r="D1350">
        <f t="shared" si="281"/>
        <v>6</v>
      </c>
      <c r="E1350" t="str">
        <f t="shared" si="282"/>
        <v>OFF</v>
      </c>
      <c r="F1350" s="13">
        <f t="shared" si="271"/>
        <v>43400</v>
      </c>
      <c r="G1350" s="14" t="str">
        <f t="shared" ref="G1350:G1413" si="283">+G1349</f>
        <v>Avg of 4 NM Projects</v>
      </c>
      <c r="H1350" s="15">
        <f t="shared" si="272"/>
        <v>3</v>
      </c>
      <c r="I1350" s="93">
        <v>-0.13</v>
      </c>
      <c r="J1350">
        <f t="shared" si="273"/>
        <v>-7.3033707865168538E-4</v>
      </c>
      <c r="K1350" s="4">
        <v>40.520000000000003</v>
      </c>
      <c r="L1350" s="4">
        <v>42.72</v>
      </c>
      <c r="M1350" s="16">
        <f t="shared" si="274"/>
        <v>-5.5536000000000005E-3</v>
      </c>
      <c r="N1350">
        <f t="shared" si="275"/>
        <v>0</v>
      </c>
      <c r="O1350">
        <f t="shared" si="276"/>
        <v>0</v>
      </c>
      <c r="P1350" s="63">
        <f t="shared" si="277"/>
        <v>0</v>
      </c>
    </row>
    <row r="1351" spans="1:18" x14ac:dyDescent="0.3">
      <c r="A1351">
        <f t="shared" si="278"/>
        <v>2018</v>
      </c>
      <c r="B1351">
        <f t="shared" si="279"/>
        <v>10</v>
      </c>
      <c r="C1351">
        <f t="shared" si="280"/>
        <v>27</v>
      </c>
      <c r="D1351">
        <f t="shared" si="281"/>
        <v>6</v>
      </c>
      <c r="E1351" t="str">
        <f t="shared" si="282"/>
        <v>OFF</v>
      </c>
      <c r="F1351" s="13">
        <f t="shared" si="271"/>
        <v>43400</v>
      </c>
      <c r="G1351" s="14" t="str">
        <f t="shared" si="283"/>
        <v>Avg of 4 NM Projects</v>
      </c>
      <c r="H1351" s="15">
        <f t="shared" si="272"/>
        <v>4</v>
      </c>
      <c r="I1351" s="93">
        <v>0</v>
      </c>
      <c r="J1351">
        <f t="shared" si="273"/>
        <v>0</v>
      </c>
      <c r="K1351" s="4">
        <v>37.770000000000003</v>
      </c>
      <c r="L1351" s="4">
        <v>29.59</v>
      </c>
      <c r="M1351" s="16">
        <f t="shared" si="274"/>
        <v>0</v>
      </c>
      <c r="N1351">
        <f t="shared" si="275"/>
        <v>1</v>
      </c>
      <c r="O1351">
        <f t="shared" si="276"/>
        <v>0</v>
      </c>
      <c r="P1351" s="63">
        <f t="shared" si="277"/>
        <v>0</v>
      </c>
    </row>
    <row r="1352" spans="1:18" x14ac:dyDescent="0.3">
      <c r="A1352">
        <f t="shared" si="278"/>
        <v>2018</v>
      </c>
      <c r="B1352">
        <f t="shared" si="279"/>
        <v>10</v>
      </c>
      <c r="C1352">
        <f t="shared" si="280"/>
        <v>27</v>
      </c>
      <c r="D1352">
        <f t="shared" si="281"/>
        <v>6</v>
      </c>
      <c r="E1352" t="str">
        <f t="shared" si="282"/>
        <v>OFF</v>
      </c>
      <c r="F1352" s="13">
        <f t="shared" si="271"/>
        <v>43400</v>
      </c>
      <c r="G1352" s="14" t="str">
        <f t="shared" si="283"/>
        <v>Avg of 4 NM Projects</v>
      </c>
      <c r="H1352" s="15">
        <f t="shared" si="272"/>
        <v>5</v>
      </c>
      <c r="I1352" s="93">
        <v>-0.26</v>
      </c>
      <c r="J1352">
        <f t="shared" si="273"/>
        <v>-1.4606741573033708E-3</v>
      </c>
      <c r="K1352" s="4">
        <v>31.86</v>
      </c>
      <c r="L1352" s="4">
        <v>30.02</v>
      </c>
      <c r="M1352" s="16">
        <f t="shared" si="274"/>
        <v>-7.8052E-3</v>
      </c>
      <c r="N1352">
        <f t="shared" si="275"/>
        <v>0</v>
      </c>
      <c r="O1352">
        <f t="shared" si="276"/>
        <v>0</v>
      </c>
      <c r="P1352" s="63">
        <f t="shared" si="277"/>
        <v>0</v>
      </c>
    </row>
    <row r="1353" spans="1:18" x14ac:dyDescent="0.3">
      <c r="A1353">
        <f t="shared" si="278"/>
        <v>2018</v>
      </c>
      <c r="B1353">
        <f t="shared" si="279"/>
        <v>10</v>
      </c>
      <c r="C1353">
        <f t="shared" si="280"/>
        <v>27</v>
      </c>
      <c r="D1353">
        <f t="shared" si="281"/>
        <v>6</v>
      </c>
      <c r="E1353" t="str">
        <f t="shared" si="282"/>
        <v>OFF</v>
      </c>
      <c r="F1353" s="13">
        <f t="shared" si="271"/>
        <v>43400</v>
      </c>
      <c r="G1353" s="14" t="str">
        <f t="shared" si="283"/>
        <v>Avg of 4 NM Projects</v>
      </c>
      <c r="H1353" s="15">
        <f t="shared" si="272"/>
        <v>6</v>
      </c>
      <c r="I1353" s="93">
        <v>0</v>
      </c>
      <c r="J1353">
        <f t="shared" si="273"/>
        <v>0</v>
      </c>
      <c r="K1353" s="4">
        <v>32.51</v>
      </c>
      <c r="L1353" s="4">
        <v>30.77</v>
      </c>
      <c r="M1353" s="16">
        <f t="shared" si="274"/>
        <v>0</v>
      </c>
      <c r="N1353">
        <f t="shared" si="275"/>
        <v>1</v>
      </c>
      <c r="O1353">
        <f t="shared" si="276"/>
        <v>0</v>
      </c>
      <c r="P1353" s="63">
        <f t="shared" si="277"/>
        <v>0</v>
      </c>
    </row>
    <row r="1354" spans="1:18" x14ac:dyDescent="0.3">
      <c r="A1354">
        <f t="shared" si="278"/>
        <v>2018</v>
      </c>
      <c r="B1354">
        <f t="shared" si="279"/>
        <v>10</v>
      </c>
      <c r="C1354">
        <f t="shared" si="280"/>
        <v>27</v>
      </c>
      <c r="D1354">
        <f t="shared" si="281"/>
        <v>6</v>
      </c>
      <c r="E1354" t="str">
        <f t="shared" si="282"/>
        <v>OFF</v>
      </c>
      <c r="F1354" s="13">
        <f t="shared" si="271"/>
        <v>43400</v>
      </c>
      <c r="G1354" s="14" t="str">
        <f t="shared" si="283"/>
        <v>Avg of 4 NM Projects</v>
      </c>
      <c r="H1354" s="15">
        <f t="shared" si="272"/>
        <v>7</v>
      </c>
      <c r="I1354" s="93">
        <v>-0.13</v>
      </c>
      <c r="J1354">
        <f t="shared" si="273"/>
        <v>-7.3033707865168538E-4</v>
      </c>
      <c r="K1354" s="4">
        <v>34.020000000000003</v>
      </c>
      <c r="L1354" s="4">
        <v>31.24</v>
      </c>
      <c r="M1354" s="16">
        <f t="shared" si="274"/>
        <v>-4.0612000000000001E-3</v>
      </c>
      <c r="N1354">
        <f t="shared" si="275"/>
        <v>0</v>
      </c>
      <c r="O1354">
        <f t="shared" si="276"/>
        <v>0</v>
      </c>
      <c r="P1354" s="63">
        <f t="shared" si="277"/>
        <v>0</v>
      </c>
    </row>
    <row r="1355" spans="1:18" x14ac:dyDescent="0.3">
      <c r="A1355">
        <f t="shared" si="278"/>
        <v>2018</v>
      </c>
      <c r="B1355">
        <f t="shared" si="279"/>
        <v>10</v>
      </c>
      <c r="C1355">
        <f t="shared" si="280"/>
        <v>27</v>
      </c>
      <c r="D1355">
        <f t="shared" si="281"/>
        <v>6</v>
      </c>
      <c r="E1355" t="str">
        <f t="shared" si="282"/>
        <v>ON</v>
      </c>
      <c r="F1355" s="13">
        <f t="shared" si="271"/>
        <v>43400</v>
      </c>
      <c r="G1355" s="14" t="str">
        <f t="shared" si="283"/>
        <v>Avg of 4 NM Projects</v>
      </c>
      <c r="H1355" s="15">
        <f t="shared" si="272"/>
        <v>8</v>
      </c>
      <c r="I1355" s="93">
        <v>0.13</v>
      </c>
      <c r="J1355">
        <f t="shared" si="273"/>
        <v>7.3033707865168538E-4</v>
      </c>
      <c r="K1355" s="4">
        <v>33.83</v>
      </c>
      <c r="L1355" s="4">
        <v>31.79</v>
      </c>
      <c r="M1355" s="16">
        <f t="shared" si="274"/>
        <v>4.1326999999999996E-3</v>
      </c>
      <c r="N1355">
        <f t="shared" si="275"/>
        <v>0</v>
      </c>
      <c r="O1355">
        <f t="shared" si="276"/>
        <v>0</v>
      </c>
      <c r="P1355" s="63">
        <f t="shared" si="277"/>
        <v>0</v>
      </c>
    </row>
    <row r="1356" spans="1:18" x14ac:dyDescent="0.3">
      <c r="A1356">
        <f t="shared" si="278"/>
        <v>2018</v>
      </c>
      <c r="B1356">
        <f t="shared" si="279"/>
        <v>10</v>
      </c>
      <c r="C1356">
        <f t="shared" si="280"/>
        <v>27</v>
      </c>
      <c r="D1356">
        <f t="shared" si="281"/>
        <v>6</v>
      </c>
      <c r="E1356" t="str">
        <f t="shared" si="282"/>
        <v>ON</v>
      </c>
      <c r="F1356" s="13">
        <f t="shared" si="271"/>
        <v>43400</v>
      </c>
      <c r="G1356" s="14" t="str">
        <f t="shared" si="283"/>
        <v>Avg of 4 NM Projects</v>
      </c>
      <c r="H1356" s="15">
        <f t="shared" si="272"/>
        <v>9</v>
      </c>
      <c r="I1356" s="93">
        <v>11.774999999999999</v>
      </c>
      <c r="J1356">
        <f t="shared" si="273"/>
        <v>6.6151685393258414E-2</v>
      </c>
      <c r="K1356" s="4">
        <v>40.33</v>
      </c>
      <c r="L1356" s="4">
        <v>33.54</v>
      </c>
      <c r="M1356" s="16">
        <f t="shared" si="274"/>
        <v>0.39493349999999994</v>
      </c>
      <c r="N1356">
        <f t="shared" si="275"/>
        <v>0</v>
      </c>
      <c r="O1356">
        <f t="shared" si="276"/>
        <v>0</v>
      </c>
      <c r="P1356" s="63">
        <f t="shared" si="277"/>
        <v>0</v>
      </c>
    </row>
    <row r="1357" spans="1:18" x14ac:dyDescent="0.3">
      <c r="A1357">
        <f t="shared" si="278"/>
        <v>2018</v>
      </c>
      <c r="B1357">
        <f t="shared" si="279"/>
        <v>10</v>
      </c>
      <c r="C1357">
        <f t="shared" si="280"/>
        <v>27</v>
      </c>
      <c r="D1357">
        <f t="shared" si="281"/>
        <v>6</v>
      </c>
      <c r="E1357" t="str">
        <f t="shared" si="282"/>
        <v>ON</v>
      </c>
      <c r="F1357" s="13">
        <f t="shared" si="271"/>
        <v>43400</v>
      </c>
      <c r="G1357" s="14" t="str">
        <f t="shared" si="283"/>
        <v>Avg of 4 NM Projects</v>
      </c>
      <c r="H1357" s="15">
        <f t="shared" si="272"/>
        <v>10</v>
      </c>
      <c r="I1357" s="93">
        <v>26.495000000000005</v>
      </c>
      <c r="J1357">
        <f t="shared" si="273"/>
        <v>0.14884831460674161</v>
      </c>
      <c r="K1357" s="4">
        <v>43.33</v>
      </c>
      <c r="L1357" s="4">
        <v>43.37</v>
      </c>
      <c r="M1357" s="16">
        <f t="shared" si="274"/>
        <v>1.1490881500000001</v>
      </c>
      <c r="N1357">
        <f t="shared" si="275"/>
        <v>0</v>
      </c>
      <c r="O1357">
        <f t="shared" si="276"/>
        <v>0</v>
      </c>
      <c r="P1357" s="63">
        <f t="shared" si="277"/>
        <v>0</v>
      </c>
    </row>
    <row r="1358" spans="1:18" x14ac:dyDescent="0.3">
      <c r="A1358">
        <f t="shared" si="278"/>
        <v>2018</v>
      </c>
      <c r="B1358">
        <f t="shared" si="279"/>
        <v>10</v>
      </c>
      <c r="C1358">
        <f t="shared" si="280"/>
        <v>27</v>
      </c>
      <c r="D1358">
        <f t="shared" si="281"/>
        <v>6</v>
      </c>
      <c r="E1358" t="str">
        <f t="shared" si="282"/>
        <v>ON</v>
      </c>
      <c r="F1358" s="13">
        <f t="shared" si="271"/>
        <v>43400</v>
      </c>
      <c r="G1358" s="14" t="str">
        <f t="shared" si="283"/>
        <v>Avg of 4 NM Projects</v>
      </c>
      <c r="H1358" s="15">
        <f t="shared" si="272"/>
        <v>11</v>
      </c>
      <c r="I1358" s="93">
        <v>44.81</v>
      </c>
      <c r="J1358">
        <f t="shared" si="273"/>
        <v>0.25174157303370787</v>
      </c>
      <c r="K1358" s="4">
        <v>47.13</v>
      </c>
      <c r="L1358" s="4">
        <v>59.93</v>
      </c>
      <c r="M1358" s="16">
        <f t="shared" si="274"/>
        <v>2.6854633000000003</v>
      </c>
      <c r="N1358">
        <f t="shared" si="275"/>
        <v>0</v>
      </c>
      <c r="O1358">
        <f t="shared" si="276"/>
        <v>0</v>
      </c>
      <c r="P1358" s="63">
        <f t="shared" si="277"/>
        <v>0</v>
      </c>
    </row>
    <row r="1359" spans="1:18" x14ac:dyDescent="0.3">
      <c r="A1359">
        <f t="shared" si="278"/>
        <v>2018</v>
      </c>
      <c r="B1359">
        <f t="shared" si="279"/>
        <v>10</v>
      </c>
      <c r="C1359">
        <f t="shared" si="280"/>
        <v>27</v>
      </c>
      <c r="D1359">
        <f t="shared" si="281"/>
        <v>6</v>
      </c>
      <c r="E1359" t="str">
        <f t="shared" si="282"/>
        <v>ON</v>
      </c>
      <c r="F1359" s="13">
        <f t="shared" si="271"/>
        <v>43400</v>
      </c>
      <c r="G1359" s="14" t="str">
        <f t="shared" si="283"/>
        <v>Avg of 4 NM Projects</v>
      </c>
      <c r="H1359" s="15">
        <f t="shared" si="272"/>
        <v>12</v>
      </c>
      <c r="I1359" s="93">
        <v>52.47</v>
      </c>
      <c r="J1359">
        <f t="shared" si="273"/>
        <v>0.29477528089887639</v>
      </c>
      <c r="K1359" s="4">
        <v>46.48</v>
      </c>
      <c r="L1359" s="4">
        <v>66.209999999999994</v>
      </c>
      <c r="M1359" s="16">
        <f t="shared" si="274"/>
        <v>3.4740386999999995</v>
      </c>
      <c r="N1359">
        <f t="shared" si="275"/>
        <v>0</v>
      </c>
      <c r="O1359">
        <f t="shared" si="276"/>
        <v>0</v>
      </c>
      <c r="P1359" s="63">
        <f t="shared" si="277"/>
        <v>0</v>
      </c>
    </row>
    <row r="1360" spans="1:18" x14ac:dyDescent="0.3">
      <c r="A1360">
        <f t="shared" si="278"/>
        <v>2018</v>
      </c>
      <c r="B1360">
        <f t="shared" si="279"/>
        <v>10</v>
      </c>
      <c r="C1360">
        <f t="shared" si="280"/>
        <v>27</v>
      </c>
      <c r="D1360">
        <f t="shared" si="281"/>
        <v>6</v>
      </c>
      <c r="E1360" t="str">
        <f t="shared" si="282"/>
        <v>ON</v>
      </c>
      <c r="F1360" s="13">
        <f t="shared" si="271"/>
        <v>43400</v>
      </c>
      <c r="G1360" s="14" t="str">
        <f t="shared" si="283"/>
        <v>Avg of 4 NM Projects</v>
      </c>
      <c r="H1360" s="15">
        <f t="shared" si="272"/>
        <v>13</v>
      </c>
      <c r="I1360" s="93">
        <v>65.795000000000002</v>
      </c>
      <c r="J1360">
        <f t="shared" si="273"/>
        <v>0.36963483146067416</v>
      </c>
      <c r="K1360" s="4">
        <v>41.98</v>
      </c>
      <c r="L1360" s="4">
        <v>52.51</v>
      </c>
      <c r="M1360" s="16">
        <f t="shared" si="274"/>
        <v>3.45489545</v>
      </c>
      <c r="N1360">
        <f t="shared" si="275"/>
        <v>0</v>
      </c>
      <c r="O1360">
        <f t="shared" si="276"/>
        <v>0</v>
      </c>
      <c r="P1360" s="63">
        <f t="shared" si="277"/>
        <v>0</v>
      </c>
    </row>
    <row r="1361" spans="1:18" x14ac:dyDescent="0.3">
      <c r="A1361">
        <f t="shared" si="278"/>
        <v>2018</v>
      </c>
      <c r="B1361">
        <f t="shared" si="279"/>
        <v>10</v>
      </c>
      <c r="C1361">
        <f t="shared" si="280"/>
        <v>27</v>
      </c>
      <c r="D1361">
        <f t="shared" si="281"/>
        <v>6</v>
      </c>
      <c r="E1361" t="str">
        <f t="shared" si="282"/>
        <v>ON</v>
      </c>
      <c r="F1361" s="13">
        <f t="shared" si="271"/>
        <v>43400</v>
      </c>
      <c r="G1361" s="14" t="str">
        <f t="shared" si="283"/>
        <v>Avg of 4 NM Projects</v>
      </c>
      <c r="H1361" s="15">
        <f t="shared" si="272"/>
        <v>14</v>
      </c>
      <c r="I1361" s="93">
        <v>65.660000000000011</v>
      </c>
      <c r="J1361">
        <f t="shared" si="273"/>
        <v>0.36887640449438208</v>
      </c>
      <c r="K1361" s="4">
        <v>36.729999999999997</v>
      </c>
      <c r="L1361" s="4">
        <v>47.42</v>
      </c>
      <c r="M1361" s="16">
        <f t="shared" si="274"/>
        <v>3.1135972000000005</v>
      </c>
      <c r="N1361">
        <f t="shared" si="275"/>
        <v>0</v>
      </c>
      <c r="O1361">
        <f t="shared" si="276"/>
        <v>0</v>
      </c>
      <c r="P1361" s="63">
        <f t="shared" si="277"/>
        <v>0</v>
      </c>
    </row>
    <row r="1362" spans="1:18" x14ac:dyDescent="0.3">
      <c r="A1362">
        <f t="shared" si="278"/>
        <v>2018</v>
      </c>
      <c r="B1362">
        <f t="shared" si="279"/>
        <v>10</v>
      </c>
      <c r="C1362">
        <f t="shared" si="280"/>
        <v>27</v>
      </c>
      <c r="D1362">
        <f t="shared" si="281"/>
        <v>6</v>
      </c>
      <c r="E1362" t="str">
        <f t="shared" si="282"/>
        <v>ON</v>
      </c>
      <c r="F1362" s="13">
        <f t="shared" si="271"/>
        <v>43400</v>
      </c>
      <c r="G1362" s="14" t="str">
        <f t="shared" si="283"/>
        <v>Avg of 4 NM Projects</v>
      </c>
      <c r="H1362" s="15">
        <f t="shared" si="272"/>
        <v>15</v>
      </c>
      <c r="I1362" s="93">
        <v>49.54</v>
      </c>
      <c r="J1362">
        <f t="shared" si="273"/>
        <v>0.27831460674157305</v>
      </c>
      <c r="K1362" s="4">
        <v>32.78</v>
      </c>
      <c r="L1362" s="4">
        <v>38.700000000000003</v>
      </c>
      <c r="M1362" s="16">
        <f t="shared" si="274"/>
        <v>1.9171980000000002</v>
      </c>
      <c r="N1362">
        <f t="shared" si="275"/>
        <v>0</v>
      </c>
      <c r="O1362">
        <f t="shared" si="276"/>
        <v>0</v>
      </c>
      <c r="P1362" s="63">
        <f t="shared" si="277"/>
        <v>0</v>
      </c>
    </row>
    <row r="1363" spans="1:18" x14ac:dyDescent="0.3">
      <c r="A1363">
        <f t="shared" si="278"/>
        <v>2018</v>
      </c>
      <c r="B1363">
        <f t="shared" si="279"/>
        <v>10</v>
      </c>
      <c r="C1363">
        <f t="shared" si="280"/>
        <v>27</v>
      </c>
      <c r="D1363">
        <f t="shared" si="281"/>
        <v>6</v>
      </c>
      <c r="E1363" t="str">
        <f t="shared" si="282"/>
        <v>ON</v>
      </c>
      <c r="F1363" s="13">
        <f t="shared" si="271"/>
        <v>43400</v>
      </c>
      <c r="G1363" s="14" t="str">
        <f t="shared" si="283"/>
        <v>Avg of 4 NM Projects</v>
      </c>
      <c r="H1363" s="15">
        <f t="shared" si="272"/>
        <v>16</v>
      </c>
      <c r="I1363" s="93">
        <v>34.954999999999998</v>
      </c>
      <c r="J1363">
        <f t="shared" si="273"/>
        <v>0.19637640449438201</v>
      </c>
      <c r="K1363" s="4">
        <v>33.68</v>
      </c>
      <c r="L1363" s="4">
        <v>30.88</v>
      </c>
      <c r="M1363" s="16">
        <f t="shared" si="274"/>
        <v>1.0794104</v>
      </c>
      <c r="N1363">
        <f t="shared" si="275"/>
        <v>0</v>
      </c>
      <c r="O1363">
        <f t="shared" si="276"/>
        <v>0</v>
      </c>
      <c r="P1363" s="63">
        <f t="shared" si="277"/>
        <v>0</v>
      </c>
    </row>
    <row r="1364" spans="1:18" x14ac:dyDescent="0.3">
      <c r="A1364">
        <f t="shared" si="278"/>
        <v>2018</v>
      </c>
      <c r="B1364">
        <f t="shared" si="279"/>
        <v>10</v>
      </c>
      <c r="C1364">
        <f t="shared" si="280"/>
        <v>27</v>
      </c>
      <c r="D1364">
        <f t="shared" si="281"/>
        <v>6</v>
      </c>
      <c r="E1364" t="str">
        <f t="shared" si="282"/>
        <v>ON</v>
      </c>
      <c r="F1364" s="13">
        <f t="shared" si="271"/>
        <v>43400</v>
      </c>
      <c r="G1364" s="14" t="str">
        <f t="shared" si="283"/>
        <v>Avg of 4 NM Projects</v>
      </c>
      <c r="H1364" s="15">
        <f t="shared" si="272"/>
        <v>17</v>
      </c>
      <c r="I1364" s="93">
        <v>19.970000000000002</v>
      </c>
      <c r="J1364">
        <f t="shared" si="273"/>
        <v>0.11219101123595507</v>
      </c>
      <c r="K1364" s="4">
        <v>37.17</v>
      </c>
      <c r="L1364" s="4">
        <v>28.5</v>
      </c>
      <c r="M1364" s="16">
        <f t="shared" si="274"/>
        <v>0.56914500000000012</v>
      </c>
      <c r="N1364">
        <f t="shared" si="275"/>
        <v>0</v>
      </c>
      <c r="O1364">
        <f t="shared" si="276"/>
        <v>0</v>
      </c>
      <c r="P1364" s="63">
        <f t="shared" si="277"/>
        <v>0</v>
      </c>
    </row>
    <row r="1365" spans="1:18" x14ac:dyDescent="0.3">
      <c r="A1365">
        <f t="shared" si="278"/>
        <v>2018</v>
      </c>
      <c r="B1365">
        <f t="shared" si="279"/>
        <v>10</v>
      </c>
      <c r="C1365">
        <f t="shared" si="280"/>
        <v>27</v>
      </c>
      <c r="D1365">
        <f t="shared" si="281"/>
        <v>6</v>
      </c>
      <c r="E1365" t="str">
        <f t="shared" si="282"/>
        <v>ON</v>
      </c>
      <c r="F1365" s="13">
        <f t="shared" si="271"/>
        <v>43400</v>
      </c>
      <c r="G1365" s="14" t="str">
        <f t="shared" si="283"/>
        <v>Avg of 4 NM Projects</v>
      </c>
      <c r="H1365" s="15">
        <f t="shared" si="272"/>
        <v>18</v>
      </c>
      <c r="I1365" s="93">
        <v>0.89500000000000002</v>
      </c>
      <c r="J1365">
        <f t="shared" si="273"/>
        <v>5.0280898876404493E-3</v>
      </c>
      <c r="K1365" s="4">
        <v>41.36</v>
      </c>
      <c r="L1365" s="4">
        <v>32.51</v>
      </c>
      <c r="M1365" s="16">
        <f t="shared" si="274"/>
        <v>2.9096449999999996E-2</v>
      </c>
      <c r="N1365">
        <f t="shared" si="275"/>
        <v>0</v>
      </c>
      <c r="O1365">
        <f t="shared" si="276"/>
        <v>0</v>
      </c>
      <c r="P1365" s="63">
        <f t="shared" si="277"/>
        <v>0</v>
      </c>
    </row>
    <row r="1366" spans="1:18" x14ac:dyDescent="0.3">
      <c r="A1366">
        <f t="shared" si="278"/>
        <v>2018</v>
      </c>
      <c r="B1366">
        <f t="shared" si="279"/>
        <v>10</v>
      </c>
      <c r="C1366">
        <f t="shared" si="280"/>
        <v>27</v>
      </c>
      <c r="D1366">
        <f t="shared" si="281"/>
        <v>6</v>
      </c>
      <c r="E1366" t="str">
        <f t="shared" si="282"/>
        <v>ON</v>
      </c>
      <c r="F1366" s="13">
        <f t="shared" si="271"/>
        <v>43400</v>
      </c>
      <c r="G1366" s="14" t="str">
        <f t="shared" si="283"/>
        <v>Avg of 4 NM Projects</v>
      </c>
      <c r="H1366" s="15">
        <f t="shared" si="272"/>
        <v>19</v>
      </c>
      <c r="I1366" s="93">
        <v>0</v>
      </c>
      <c r="J1366">
        <f t="shared" si="273"/>
        <v>0</v>
      </c>
      <c r="K1366" s="4">
        <v>47.1</v>
      </c>
      <c r="L1366" s="4">
        <v>52.39</v>
      </c>
      <c r="M1366" s="16">
        <f t="shared" si="274"/>
        <v>0</v>
      </c>
      <c r="N1366">
        <f t="shared" si="275"/>
        <v>1</v>
      </c>
      <c r="O1366">
        <f t="shared" si="276"/>
        <v>0</v>
      </c>
      <c r="P1366" s="63">
        <f t="shared" si="277"/>
        <v>0</v>
      </c>
    </row>
    <row r="1367" spans="1:18" x14ac:dyDescent="0.3">
      <c r="A1367">
        <f t="shared" si="278"/>
        <v>2018</v>
      </c>
      <c r="B1367">
        <f t="shared" si="279"/>
        <v>10</v>
      </c>
      <c r="C1367">
        <f t="shared" si="280"/>
        <v>27</v>
      </c>
      <c r="D1367">
        <f t="shared" si="281"/>
        <v>6</v>
      </c>
      <c r="E1367" t="str">
        <f t="shared" si="282"/>
        <v>ON</v>
      </c>
      <c r="F1367" s="13">
        <f t="shared" si="271"/>
        <v>43400</v>
      </c>
      <c r="G1367" s="14" t="str">
        <f t="shared" si="283"/>
        <v>Avg of 4 NM Projects</v>
      </c>
      <c r="H1367" s="15">
        <f t="shared" si="272"/>
        <v>20</v>
      </c>
      <c r="I1367" s="93">
        <v>0</v>
      </c>
      <c r="J1367">
        <f t="shared" si="273"/>
        <v>0</v>
      </c>
      <c r="K1367" s="4">
        <v>44.38</v>
      </c>
      <c r="L1367" s="4">
        <v>50.96</v>
      </c>
      <c r="M1367" s="16">
        <f t="shared" si="274"/>
        <v>0</v>
      </c>
      <c r="N1367">
        <f t="shared" si="275"/>
        <v>1</v>
      </c>
      <c r="O1367">
        <f t="shared" si="276"/>
        <v>0</v>
      </c>
      <c r="P1367" s="63">
        <f t="shared" si="277"/>
        <v>0</v>
      </c>
    </row>
    <row r="1368" spans="1:18" x14ac:dyDescent="0.3">
      <c r="A1368">
        <f t="shared" si="278"/>
        <v>2018</v>
      </c>
      <c r="B1368">
        <f t="shared" si="279"/>
        <v>10</v>
      </c>
      <c r="C1368">
        <f t="shared" si="280"/>
        <v>27</v>
      </c>
      <c r="D1368">
        <f t="shared" si="281"/>
        <v>6</v>
      </c>
      <c r="E1368" t="str">
        <f t="shared" si="282"/>
        <v>ON</v>
      </c>
      <c r="F1368" s="13">
        <f t="shared" si="271"/>
        <v>43400</v>
      </c>
      <c r="G1368" s="14" t="str">
        <f t="shared" si="283"/>
        <v>Avg of 4 NM Projects</v>
      </c>
      <c r="H1368" s="15">
        <f t="shared" si="272"/>
        <v>21</v>
      </c>
      <c r="I1368" s="93">
        <v>0</v>
      </c>
      <c r="J1368">
        <f t="shared" si="273"/>
        <v>0</v>
      </c>
      <c r="K1368" s="4">
        <v>40.1</v>
      </c>
      <c r="L1368" s="4">
        <v>37.15</v>
      </c>
      <c r="M1368" s="16">
        <f t="shared" si="274"/>
        <v>0</v>
      </c>
      <c r="N1368">
        <f t="shared" si="275"/>
        <v>1</v>
      </c>
      <c r="O1368">
        <f t="shared" si="276"/>
        <v>0</v>
      </c>
      <c r="P1368" s="63">
        <f t="shared" si="277"/>
        <v>0</v>
      </c>
    </row>
    <row r="1369" spans="1:18" x14ac:dyDescent="0.3">
      <c r="A1369">
        <f t="shared" si="278"/>
        <v>2018</v>
      </c>
      <c r="B1369">
        <f t="shared" si="279"/>
        <v>10</v>
      </c>
      <c r="C1369">
        <f t="shared" si="280"/>
        <v>27</v>
      </c>
      <c r="D1369">
        <f t="shared" si="281"/>
        <v>6</v>
      </c>
      <c r="E1369" t="str">
        <f t="shared" si="282"/>
        <v>ON</v>
      </c>
      <c r="F1369" s="13">
        <f t="shared" si="271"/>
        <v>43400</v>
      </c>
      <c r="G1369" s="14" t="str">
        <f t="shared" si="283"/>
        <v>Avg of 4 NM Projects</v>
      </c>
      <c r="H1369" s="15">
        <f t="shared" si="272"/>
        <v>22</v>
      </c>
      <c r="I1369" s="93">
        <v>0</v>
      </c>
      <c r="J1369">
        <f t="shared" si="273"/>
        <v>0</v>
      </c>
      <c r="K1369" s="4">
        <v>35</v>
      </c>
      <c r="L1369" s="4">
        <v>31.23</v>
      </c>
      <c r="M1369" s="16">
        <f t="shared" si="274"/>
        <v>0</v>
      </c>
      <c r="N1369">
        <f t="shared" si="275"/>
        <v>1</v>
      </c>
      <c r="O1369">
        <f t="shared" si="276"/>
        <v>0</v>
      </c>
      <c r="P1369" s="63">
        <f t="shared" si="277"/>
        <v>0</v>
      </c>
    </row>
    <row r="1370" spans="1:18" x14ac:dyDescent="0.3">
      <c r="A1370">
        <f t="shared" si="278"/>
        <v>2018</v>
      </c>
      <c r="B1370">
        <f t="shared" si="279"/>
        <v>10</v>
      </c>
      <c r="C1370">
        <f t="shared" si="280"/>
        <v>27</v>
      </c>
      <c r="D1370">
        <f t="shared" si="281"/>
        <v>6</v>
      </c>
      <c r="E1370" t="str">
        <f t="shared" si="282"/>
        <v>ON</v>
      </c>
      <c r="F1370" s="13">
        <f t="shared" si="271"/>
        <v>43400</v>
      </c>
      <c r="G1370" s="14" t="str">
        <f t="shared" si="283"/>
        <v>Avg of 4 NM Projects</v>
      </c>
      <c r="H1370" s="15">
        <f t="shared" si="272"/>
        <v>23</v>
      </c>
      <c r="I1370" s="93">
        <v>-0.26</v>
      </c>
      <c r="J1370">
        <f t="shared" si="273"/>
        <v>-1.4606741573033708E-3</v>
      </c>
      <c r="K1370" s="4">
        <v>30.76</v>
      </c>
      <c r="L1370" s="4">
        <v>29.98</v>
      </c>
      <c r="M1370" s="16">
        <f t="shared" si="274"/>
        <v>-7.7948000000000002E-3</v>
      </c>
      <c r="N1370">
        <f t="shared" si="275"/>
        <v>0</v>
      </c>
      <c r="O1370">
        <f t="shared" si="276"/>
        <v>0</v>
      </c>
      <c r="P1370" s="63">
        <f t="shared" si="277"/>
        <v>0</v>
      </c>
    </row>
    <row r="1371" spans="1:18" x14ac:dyDescent="0.3">
      <c r="A1371">
        <f t="shared" si="278"/>
        <v>2018</v>
      </c>
      <c r="B1371">
        <f t="shared" si="279"/>
        <v>10</v>
      </c>
      <c r="C1371">
        <f t="shared" si="280"/>
        <v>27</v>
      </c>
      <c r="D1371">
        <f t="shared" si="281"/>
        <v>6</v>
      </c>
      <c r="E1371" t="str">
        <f t="shared" si="282"/>
        <v>OFF</v>
      </c>
      <c r="F1371" s="13">
        <f t="shared" si="271"/>
        <v>43400</v>
      </c>
      <c r="G1371" s="14" t="str">
        <f t="shared" si="283"/>
        <v>Avg of 4 NM Projects</v>
      </c>
      <c r="H1371" s="15">
        <f t="shared" si="272"/>
        <v>24</v>
      </c>
      <c r="I1371" s="93">
        <v>-0.26</v>
      </c>
      <c r="J1371">
        <f t="shared" si="273"/>
        <v>-1.4606741573033708E-3</v>
      </c>
      <c r="K1371" s="4">
        <v>31.01</v>
      </c>
      <c r="L1371" s="4">
        <v>44.73</v>
      </c>
      <c r="M1371" s="16">
        <f t="shared" si="274"/>
        <v>-1.1629799999999999E-2</v>
      </c>
      <c r="N1371">
        <f t="shared" si="275"/>
        <v>0</v>
      </c>
      <c r="O1371">
        <f t="shared" si="276"/>
        <v>0</v>
      </c>
      <c r="P1371" s="63">
        <f t="shared" si="277"/>
        <v>0</v>
      </c>
    </row>
    <row r="1372" spans="1:18" x14ac:dyDescent="0.3">
      <c r="A1372">
        <f t="shared" si="278"/>
        <v>2018</v>
      </c>
      <c r="B1372">
        <f t="shared" si="279"/>
        <v>10</v>
      </c>
      <c r="C1372">
        <f t="shared" si="280"/>
        <v>28</v>
      </c>
      <c r="D1372">
        <f t="shared" si="281"/>
        <v>7</v>
      </c>
      <c r="E1372" t="str">
        <f t="shared" si="282"/>
        <v>OFF</v>
      </c>
      <c r="F1372" s="13">
        <f t="shared" si="271"/>
        <v>43401</v>
      </c>
      <c r="G1372" s="14" t="str">
        <f t="shared" si="283"/>
        <v>Avg of 4 NM Projects</v>
      </c>
      <c r="H1372" s="15">
        <f t="shared" si="272"/>
        <v>1</v>
      </c>
      <c r="I1372" s="93">
        <v>-0.26</v>
      </c>
      <c r="J1372">
        <f t="shared" si="273"/>
        <v>-1.4606741573033708E-3</v>
      </c>
      <c r="K1372" s="4">
        <v>32.049999999999997</v>
      </c>
      <c r="L1372" s="4">
        <v>54.32</v>
      </c>
      <c r="M1372" s="16">
        <f t="shared" si="274"/>
        <v>-1.4123200000000001E-2</v>
      </c>
      <c r="N1372">
        <f t="shared" si="275"/>
        <v>0</v>
      </c>
      <c r="O1372">
        <f t="shared" si="276"/>
        <v>0</v>
      </c>
      <c r="P1372" s="63">
        <f t="shared" si="277"/>
        <v>0</v>
      </c>
      <c r="Q1372" s="34"/>
      <c r="R1372" s="34"/>
    </row>
    <row r="1373" spans="1:18" x14ac:dyDescent="0.3">
      <c r="A1373">
        <f t="shared" si="278"/>
        <v>2018</v>
      </c>
      <c r="B1373">
        <f t="shared" si="279"/>
        <v>10</v>
      </c>
      <c r="C1373">
        <f t="shared" si="280"/>
        <v>28</v>
      </c>
      <c r="D1373">
        <f t="shared" si="281"/>
        <v>7</v>
      </c>
      <c r="E1373" t="str">
        <f t="shared" si="282"/>
        <v>OFF</v>
      </c>
      <c r="F1373" s="13">
        <f t="shared" ref="F1373:F1436" si="284">+F1349+1</f>
        <v>43401</v>
      </c>
      <c r="G1373" s="14" t="str">
        <f t="shared" si="283"/>
        <v>Avg of 4 NM Projects</v>
      </c>
      <c r="H1373" s="15">
        <f t="shared" ref="H1373:H1436" si="285">H1349</f>
        <v>2</v>
      </c>
      <c r="I1373" s="93">
        <v>-0.13</v>
      </c>
      <c r="J1373">
        <f t="shared" si="273"/>
        <v>-7.3033707865168538E-4</v>
      </c>
      <c r="K1373" s="4">
        <v>33.520000000000003</v>
      </c>
      <c r="L1373" s="4">
        <v>58.72</v>
      </c>
      <c r="M1373" s="16">
        <f t="shared" si="274"/>
        <v>-7.6336000000000008E-3</v>
      </c>
      <c r="N1373">
        <f t="shared" si="275"/>
        <v>0</v>
      </c>
      <c r="O1373">
        <f t="shared" si="276"/>
        <v>0</v>
      </c>
      <c r="P1373" s="63">
        <f t="shared" si="277"/>
        <v>0</v>
      </c>
    </row>
    <row r="1374" spans="1:18" x14ac:dyDescent="0.3">
      <c r="A1374">
        <f t="shared" si="278"/>
        <v>2018</v>
      </c>
      <c r="B1374">
        <f t="shared" si="279"/>
        <v>10</v>
      </c>
      <c r="C1374">
        <f t="shared" si="280"/>
        <v>28</v>
      </c>
      <c r="D1374">
        <f t="shared" si="281"/>
        <v>7</v>
      </c>
      <c r="E1374" t="str">
        <f t="shared" si="282"/>
        <v>OFF</v>
      </c>
      <c r="F1374" s="13">
        <f t="shared" si="284"/>
        <v>43401</v>
      </c>
      <c r="G1374" s="14" t="str">
        <f t="shared" si="283"/>
        <v>Avg of 4 NM Projects</v>
      </c>
      <c r="H1374" s="15">
        <f t="shared" si="285"/>
        <v>3</v>
      </c>
      <c r="I1374" s="93">
        <v>0</v>
      </c>
      <c r="J1374">
        <f t="shared" si="273"/>
        <v>0</v>
      </c>
      <c r="K1374" s="4">
        <v>31.33</v>
      </c>
      <c r="L1374" s="4">
        <v>51.29</v>
      </c>
      <c r="M1374" s="16">
        <f t="shared" si="274"/>
        <v>0</v>
      </c>
      <c r="N1374">
        <f t="shared" si="275"/>
        <v>1</v>
      </c>
      <c r="O1374">
        <f t="shared" si="276"/>
        <v>0</v>
      </c>
      <c r="P1374" s="63">
        <f t="shared" si="277"/>
        <v>0</v>
      </c>
    </row>
    <row r="1375" spans="1:18" x14ac:dyDescent="0.3">
      <c r="A1375">
        <f t="shared" si="278"/>
        <v>2018</v>
      </c>
      <c r="B1375">
        <f t="shared" si="279"/>
        <v>10</v>
      </c>
      <c r="C1375">
        <f t="shared" si="280"/>
        <v>28</v>
      </c>
      <c r="D1375">
        <f t="shared" si="281"/>
        <v>7</v>
      </c>
      <c r="E1375" t="str">
        <f t="shared" si="282"/>
        <v>OFF</v>
      </c>
      <c r="F1375" s="13">
        <f t="shared" si="284"/>
        <v>43401</v>
      </c>
      <c r="G1375" s="14" t="str">
        <f t="shared" si="283"/>
        <v>Avg of 4 NM Projects</v>
      </c>
      <c r="H1375" s="15">
        <f t="shared" si="285"/>
        <v>4</v>
      </c>
      <c r="I1375" s="93">
        <v>0</v>
      </c>
      <c r="J1375">
        <f t="shared" si="273"/>
        <v>0</v>
      </c>
      <c r="K1375" s="4">
        <v>31.14</v>
      </c>
      <c r="L1375" s="4">
        <v>68.97</v>
      </c>
      <c r="M1375" s="16">
        <f t="shared" si="274"/>
        <v>0</v>
      </c>
      <c r="N1375">
        <f t="shared" si="275"/>
        <v>1</v>
      </c>
      <c r="O1375">
        <f t="shared" si="276"/>
        <v>0</v>
      </c>
      <c r="P1375" s="63">
        <f t="shared" si="277"/>
        <v>0</v>
      </c>
    </row>
    <row r="1376" spans="1:18" x14ac:dyDescent="0.3">
      <c r="A1376">
        <f t="shared" si="278"/>
        <v>2018</v>
      </c>
      <c r="B1376">
        <f t="shared" si="279"/>
        <v>10</v>
      </c>
      <c r="C1376">
        <f t="shared" si="280"/>
        <v>28</v>
      </c>
      <c r="D1376">
        <f t="shared" si="281"/>
        <v>7</v>
      </c>
      <c r="E1376" t="str">
        <f t="shared" si="282"/>
        <v>OFF</v>
      </c>
      <c r="F1376" s="13">
        <f t="shared" si="284"/>
        <v>43401</v>
      </c>
      <c r="G1376" s="14" t="str">
        <f t="shared" si="283"/>
        <v>Avg of 4 NM Projects</v>
      </c>
      <c r="H1376" s="15">
        <f t="shared" si="285"/>
        <v>5</v>
      </c>
      <c r="I1376" s="93">
        <v>-0.26</v>
      </c>
      <c r="J1376">
        <f t="shared" si="273"/>
        <v>-1.4606741573033708E-3</v>
      </c>
      <c r="K1376" s="4">
        <v>29.12</v>
      </c>
      <c r="L1376" s="4">
        <v>72.19</v>
      </c>
      <c r="M1376" s="16">
        <f t="shared" si="274"/>
        <v>-1.8769400000000002E-2</v>
      </c>
      <c r="N1376">
        <f t="shared" si="275"/>
        <v>0</v>
      </c>
      <c r="O1376">
        <f t="shared" si="276"/>
        <v>0</v>
      </c>
      <c r="P1376" s="63">
        <f t="shared" si="277"/>
        <v>0</v>
      </c>
    </row>
    <row r="1377" spans="1:16" x14ac:dyDescent="0.3">
      <c r="A1377">
        <f t="shared" si="278"/>
        <v>2018</v>
      </c>
      <c r="B1377">
        <f t="shared" si="279"/>
        <v>10</v>
      </c>
      <c r="C1377">
        <f t="shared" si="280"/>
        <v>28</v>
      </c>
      <c r="D1377">
        <f t="shared" si="281"/>
        <v>7</v>
      </c>
      <c r="E1377" t="str">
        <f t="shared" si="282"/>
        <v>OFF</v>
      </c>
      <c r="F1377" s="13">
        <f t="shared" si="284"/>
        <v>43401</v>
      </c>
      <c r="G1377" s="14" t="str">
        <f t="shared" si="283"/>
        <v>Avg of 4 NM Projects</v>
      </c>
      <c r="H1377" s="15">
        <f t="shared" si="285"/>
        <v>6</v>
      </c>
      <c r="I1377" s="93">
        <v>0</v>
      </c>
      <c r="J1377">
        <f t="shared" si="273"/>
        <v>0</v>
      </c>
      <c r="K1377" s="4">
        <v>30.64</v>
      </c>
      <c r="L1377" s="4">
        <v>68.94</v>
      </c>
      <c r="M1377" s="16">
        <f t="shared" si="274"/>
        <v>0</v>
      </c>
      <c r="N1377">
        <f t="shared" si="275"/>
        <v>1</v>
      </c>
      <c r="O1377">
        <f t="shared" si="276"/>
        <v>0</v>
      </c>
      <c r="P1377" s="63">
        <f t="shared" si="277"/>
        <v>0</v>
      </c>
    </row>
    <row r="1378" spans="1:16" x14ac:dyDescent="0.3">
      <c r="A1378">
        <f t="shared" si="278"/>
        <v>2018</v>
      </c>
      <c r="B1378">
        <f t="shared" si="279"/>
        <v>10</v>
      </c>
      <c r="C1378">
        <f t="shared" si="280"/>
        <v>28</v>
      </c>
      <c r="D1378">
        <f t="shared" si="281"/>
        <v>7</v>
      </c>
      <c r="E1378" t="str">
        <f t="shared" si="282"/>
        <v>OFF</v>
      </c>
      <c r="F1378" s="13">
        <f t="shared" si="284"/>
        <v>43401</v>
      </c>
      <c r="G1378" s="14" t="str">
        <f t="shared" si="283"/>
        <v>Avg of 4 NM Projects</v>
      </c>
      <c r="H1378" s="15">
        <f t="shared" si="285"/>
        <v>7</v>
      </c>
      <c r="I1378" s="93">
        <v>-0.13</v>
      </c>
      <c r="J1378">
        <f t="shared" si="273"/>
        <v>-7.3033707865168538E-4</v>
      </c>
      <c r="K1378" s="4">
        <v>32.06</v>
      </c>
      <c r="L1378" s="4">
        <v>44.29</v>
      </c>
      <c r="M1378" s="16">
        <f t="shared" si="274"/>
        <v>-5.7577000000000001E-3</v>
      </c>
      <c r="N1378">
        <f t="shared" si="275"/>
        <v>0</v>
      </c>
      <c r="O1378">
        <f t="shared" si="276"/>
        <v>0</v>
      </c>
      <c r="P1378" s="63">
        <f t="shared" si="277"/>
        <v>0</v>
      </c>
    </row>
    <row r="1379" spans="1:16" x14ac:dyDescent="0.3">
      <c r="A1379">
        <f t="shared" si="278"/>
        <v>2018</v>
      </c>
      <c r="B1379">
        <f t="shared" si="279"/>
        <v>10</v>
      </c>
      <c r="C1379">
        <f t="shared" si="280"/>
        <v>28</v>
      </c>
      <c r="D1379">
        <f t="shared" si="281"/>
        <v>7</v>
      </c>
      <c r="E1379" t="str">
        <f t="shared" si="282"/>
        <v>OFF</v>
      </c>
      <c r="F1379" s="13">
        <f t="shared" si="284"/>
        <v>43401</v>
      </c>
      <c r="G1379" s="14" t="str">
        <f t="shared" si="283"/>
        <v>Avg of 4 NM Projects</v>
      </c>
      <c r="H1379" s="15">
        <f t="shared" si="285"/>
        <v>8</v>
      </c>
      <c r="I1379" s="93">
        <v>1.0249999999999999</v>
      </c>
      <c r="J1379">
        <f t="shared" si="273"/>
        <v>5.7584269662921345E-3</v>
      </c>
      <c r="K1379" s="4">
        <v>31.2</v>
      </c>
      <c r="L1379" s="4">
        <v>40.53</v>
      </c>
      <c r="M1379" s="16">
        <f t="shared" si="274"/>
        <v>4.1543250000000004E-2</v>
      </c>
      <c r="N1379">
        <f t="shared" si="275"/>
        <v>0</v>
      </c>
      <c r="O1379">
        <f t="shared" si="276"/>
        <v>0</v>
      </c>
      <c r="P1379" s="63">
        <f t="shared" si="277"/>
        <v>0</v>
      </c>
    </row>
    <row r="1380" spans="1:16" x14ac:dyDescent="0.3">
      <c r="A1380">
        <f t="shared" si="278"/>
        <v>2018</v>
      </c>
      <c r="B1380">
        <f t="shared" si="279"/>
        <v>10</v>
      </c>
      <c r="C1380">
        <f t="shared" si="280"/>
        <v>28</v>
      </c>
      <c r="D1380">
        <f t="shared" si="281"/>
        <v>7</v>
      </c>
      <c r="E1380" t="str">
        <f t="shared" si="282"/>
        <v>OFF</v>
      </c>
      <c r="F1380" s="13">
        <f t="shared" si="284"/>
        <v>43401</v>
      </c>
      <c r="G1380" s="14" t="str">
        <f t="shared" si="283"/>
        <v>Avg of 4 NM Projects</v>
      </c>
      <c r="H1380" s="15">
        <f t="shared" si="285"/>
        <v>9</v>
      </c>
      <c r="I1380" s="93">
        <v>20.355</v>
      </c>
      <c r="J1380">
        <f t="shared" si="273"/>
        <v>0.11435393258426967</v>
      </c>
      <c r="K1380" s="4">
        <v>34.85</v>
      </c>
      <c r="L1380" s="4">
        <v>42.02</v>
      </c>
      <c r="M1380" s="16">
        <f t="shared" si="274"/>
        <v>0.85531710000000005</v>
      </c>
      <c r="N1380">
        <f t="shared" si="275"/>
        <v>0</v>
      </c>
      <c r="O1380">
        <f t="shared" si="276"/>
        <v>0</v>
      </c>
      <c r="P1380" s="63">
        <f t="shared" si="277"/>
        <v>0</v>
      </c>
    </row>
    <row r="1381" spans="1:16" x14ac:dyDescent="0.3">
      <c r="A1381">
        <f t="shared" si="278"/>
        <v>2018</v>
      </c>
      <c r="B1381">
        <f t="shared" si="279"/>
        <v>10</v>
      </c>
      <c r="C1381">
        <f t="shared" si="280"/>
        <v>28</v>
      </c>
      <c r="D1381">
        <f t="shared" si="281"/>
        <v>7</v>
      </c>
      <c r="E1381" t="str">
        <f t="shared" si="282"/>
        <v>OFF</v>
      </c>
      <c r="F1381" s="13">
        <f t="shared" si="284"/>
        <v>43401</v>
      </c>
      <c r="G1381" s="14" t="str">
        <f t="shared" si="283"/>
        <v>Avg of 4 NM Projects</v>
      </c>
      <c r="H1381" s="15">
        <f t="shared" si="285"/>
        <v>10</v>
      </c>
      <c r="I1381" s="93">
        <v>44.285000000000004</v>
      </c>
      <c r="J1381">
        <f t="shared" si="273"/>
        <v>0.2487921348314607</v>
      </c>
      <c r="K1381" s="4">
        <v>38.49</v>
      </c>
      <c r="L1381" s="4">
        <v>55.29</v>
      </c>
      <c r="M1381" s="16">
        <f t="shared" si="274"/>
        <v>2.4485176500000003</v>
      </c>
      <c r="N1381">
        <f t="shared" si="275"/>
        <v>0</v>
      </c>
      <c r="O1381">
        <f t="shared" si="276"/>
        <v>0</v>
      </c>
      <c r="P1381" s="63">
        <f t="shared" si="277"/>
        <v>0</v>
      </c>
    </row>
    <row r="1382" spans="1:16" x14ac:dyDescent="0.3">
      <c r="A1382">
        <f t="shared" si="278"/>
        <v>2018</v>
      </c>
      <c r="B1382">
        <f t="shared" si="279"/>
        <v>10</v>
      </c>
      <c r="C1382">
        <f t="shared" si="280"/>
        <v>28</v>
      </c>
      <c r="D1382">
        <f t="shared" si="281"/>
        <v>7</v>
      </c>
      <c r="E1382" t="str">
        <f t="shared" si="282"/>
        <v>OFF</v>
      </c>
      <c r="F1382" s="13">
        <f t="shared" si="284"/>
        <v>43401</v>
      </c>
      <c r="G1382" s="14" t="str">
        <f t="shared" si="283"/>
        <v>Avg of 4 NM Projects</v>
      </c>
      <c r="H1382" s="15">
        <f t="shared" si="285"/>
        <v>11</v>
      </c>
      <c r="I1382" s="93">
        <v>62.594999999999999</v>
      </c>
      <c r="J1382">
        <f t="shared" si="273"/>
        <v>0.35165730337078649</v>
      </c>
      <c r="K1382" s="4">
        <v>42.5</v>
      </c>
      <c r="L1382" s="4">
        <v>62.73</v>
      </c>
      <c r="M1382" s="16">
        <f t="shared" si="274"/>
        <v>3.9265843499999997</v>
      </c>
      <c r="N1382">
        <f t="shared" si="275"/>
        <v>0</v>
      </c>
      <c r="O1382">
        <f t="shared" si="276"/>
        <v>0</v>
      </c>
      <c r="P1382" s="63">
        <f t="shared" si="277"/>
        <v>0</v>
      </c>
    </row>
    <row r="1383" spans="1:16" x14ac:dyDescent="0.3">
      <c r="A1383">
        <f t="shared" si="278"/>
        <v>2018</v>
      </c>
      <c r="B1383">
        <f t="shared" si="279"/>
        <v>10</v>
      </c>
      <c r="C1383">
        <f t="shared" si="280"/>
        <v>28</v>
      </c>
      <c r="D1383">
        <f t="shared" si="281"/>
        <v>7</v>
      </c>
      <c r="E1383" t="str">
        <f t="shared" si="282"/>
        <v>OFF</v>
      </c>
      <c r="F1383" s="13">
        <f t="shared" si="284"/>
        <v>43401</v>
      </c>
      <c r="G1383" s="14" t="str">
        <f t="shared" si="283"/>
        <v>Avg of 4 NM Projects</v>
      </c>
      <c r="H1383" s="15">
        <f t="shared" si="285"/>
        <v>12</v>
      </c>
      <c r="I1383" s="93">
        <v>72.58</v>
      </c>
      <c r="J1383">
        <f t="shared" si="273"/>
        <v>0.40775280898876404</v>
      </c>
      <c r="K1383" s="4">
        <v>43.35</v>
      </c>
      <c r="L1383" s="4">
        <v>55.13</v>
      </c>
      <c r="M1383" s="16">
        <f t="shared" si="274"/>
        <v>4.0013354000000003</v>
      </c>
      <c r="N1383">
        <f t="shared" si="275"/>
        <v>0</v>
      </c>
      <c r="O1383">
        <f t="shared" si="276"/>
        <v>0</v>
      </c>
      <c r="P1383" s="63">
        <f t="shared" si="277"/>
        <v>0</v>
      </c>
    </row>
    <row r="1384" spans="1:16" x14ac:dyDescent="0.3">
      <c r="A1384">
        <f t="shared" si="278"/>
        <v>2018</v>
      </c>
      <c r="B1384">
        <f t="shared" si="279"/>
        <v>10</v>
      </c>
      <c r="C1384">
        <f t="shared" si="280"/>
        <v>28</v>
      </c>
      <c r="D1384">
        <f t="shared" si="281"/>
        <v>7</v>
      </c>
      <c r="E1384" t="str">
        <f t="shared" si="282"/>
        <v>OFF</v>
      </c>
      <c r="F1384" s="13">
        <f t="shared" si="284"/>
        <v>43401</v>
      </c>
      <c r="G1384" s="14" t="str">
        <f t="shared" si="283"/>
        <v>Avg of 4 NM Projects</v>
      </c>
      <c r="H1384" s="15">
        <f t="shared" si="285"/>
        <v>13</v>
      </c>
      <c r="I1384" s="93">
        <v>67.454999999999998</v>
      </c>
      <c r="J1384">
        <f t="shared" si="273"/>
        <v>0.37896067415730333</v>
      </c>
      <c r="K1384" s="4">
        <v>37.869999999999997</v>
      </c>
      <c r="L1384" s="4">
        <v>52.43</v>
      </c>
      <c r="M1384" s="16">
        <f t="shared" si="274"/>
        <v>3.5366656499999998</v>
      </c>
      <c r="N1384">
        <f t="shared" si="275"/>
        <v>0</v>
      </c>
      <c r="O1384">
        <f t="shared" si="276"/>
        <v>0</v>
      </c>
      <c r="P1384" s="63">
        <f t="shared" si="277"/>
        <v>0</v>
      </c>
    </row>
    <row r="1385" spans="1:16" x14ac:dyDescent="0.3">
      <c r="A1385">
        <f t="shared" si="278"/>
        <v>2018</v>
      </c>
      <c r="B1385">
        <f t="shared" si="279"/>
        <v>10</v>
      </c>
      <c r="C1385">
        <f t="shared" si="280"/>
        <v>28</v>
      </c>
      <c r="D1385">
        <f t="shared" si="281"/>
        <v>7</v>
      </c>
      <c r="E1385" t="str">
        <f t="shared" si="282"/>
        <v>OFF</v>
      </c>
      <c r="F1385" s="13">
        <f t="shared" si="284"/>
        <v>43401</v>
      </c>
      <c r="G1385" s="14" t="str">
        <f t="shared" si="283"/>
        <v>Avg of 4 NM Projects</v>
      </c>
      <c r="H1385" s="15">
        <f t="shared" si="285"/>
        <v>14</v>
      </c>
      <c r="I1385" s="93">
        <v>69.63</v>
      </c>
      <c r="J1385">
        <f t="shared" si="273"/>
        <v>0.39117977528089887</v>
      </c>
      <c r="K1385" s="4">
        <v>31.64</v>
      </c>
      <c r="L1385" s="4">
        <v>52.12</v>
      </c>
      <c r="M1385" s="16">
        <f t="shared" si="274"/>
        <v>3.6291155999999996</v>
      </c>
      <c r="N1385">
        <f t="shared" si="275"/>
        <v>0</v>
      </c>
      <c r="O1385">
        <f t="shared" si="276"/>
        <v>0</v>
      </c>
      <c r="P1385" s="63">
        <f t="shared" si="277"/>
        <v>0</v>
      </c>
    </row>
    <row r="1386" spans="1:16" x14ac:dyDescent="0.3">
      <c r="A1386">
        <f t="shared" si="278"/>
        <v>2018</v>
      </c>
      <c r="B1386">
        <f t="shared" si="279"/>
        <v>10</v>
      </c>
      <c r="C1386">
        <f t="shared" si="280"/>
        <v>28</v>
      </c>
      <c r="D1386">
        <f t="shared" si="281"/>
        <v>7</v>
      </c>
      <c r="E1386" t="str">
        <f t="shared" si="282"/>
        <v>OFF</v>
      </c>
      <c r="F1386" s="13">
        <f t="shared" si="284"/>
        <v>43401</v>
      </c>
      <c r="G1386" s="14" t="str">
        <f t="shared" si="283"/>
        <v>Avg of 4 NM Projects</v>
      </c>
      <c r="H1386" s="15">
        <f t="shared" si="285"/>
        <v>15</v>
      </c>
      <c r="I1386" s="93">
        <v>58.11</v>
      </c>
      <c r="J1386">
        <f t="shared" si="273"/>
        <v>0.32646067415730334</v>
      </c>
      <c r="K1386" s="4">
        <v>31.38</v>
      </c>
      <c r="L1386" s="4">
        <v>53.79</v>
      </c>
      <c r="M1386" s="16">
        <f t="shared" si="274"/>
        <v>3.1257368999999997</v>
      </c>
      <c r="N1386">
        <f t="shared" si="275"/>
        <v>0</v>
      </c>
      <c r="O1386">
        <f t="shared" si="276"/>
        <v>0</v>
      </c>
      <c r="P1386" s="63">
        <f t="shared" si="277"/>
        <v>0</v>
      </c>
    </row>
    <row r="1387" spans="1:16" x14ac:dyDescent="0.3">
      <c r="A1387">
        <f t="shared" si="278"/>
        <v>2018</v>
      </c>
      <c r="B1387">
        <f t="shared" si="279"/>
        <v>10</v>
      </c>
      <c r="C1387">
        <f t="shared" si="280"/>
        <v>28</v>
      </c>
      <c r="D1387">
        <f t="shared" si="281"/>
        <v>7</v>
      </c>
      <c r="E1387" t="str">
        <f t="shared" si="282"/>
        <v>OFF</v>
      </c>
      <c r="F1387" s="13">
        <f t="shared" si="284"/>
        <v>43401</v>
      </c>
      <c r="G1387" s="14" t="str">
        <f t="shared" si="283"/>
        <v>Avg of 4 NM Projects</v>
      </c>
      <c r="H1387" s="15">
        <f t="shared" si="285"/>
        <v>16</v>
      </c>
      <c r="I1387" s="93">
        <v>37.630000000000003</v>
      </c>
      <c r="J1387">
        <f t="shared" si="273"/>
        <v>0.2114044943820225</v>
      </c>
      <c r="K1387" s="4">
        <v>28.91</v>
      </c>
      <c r="L1387" s="4">
        <v>51.09</v>
      </c>
      <c r="M1387" s="16">
        <f t="shared" si="274"/>
        <v>1.9225167000000003</v>
      </c>
      <c r="N1387">
        <f t="shared" si="275"/>
        <v>0</v>
      </c>
      <c r="O1387">
        <f t="shared" si="276"/>
        <v>0</v>
      </c>
      <c r="P1387" s="63">
        <f t="shared" si="277"/>
        <v>0</v>
      </c>
    </row>
    <row r="1388" spans="1:16" x14ac:dyDescent="0.3">
      <c r="A1388">
        <f t="shared" si="278"/>
        <v>2018</v>
      </c>
      <c r="B1388">
        <f t="shared" si="279"/>
        <v>10</v>
      </c>
      <c r="C1388">
        <f t="shared" si="280"/>
        <v>28</v>
      </c>
      <c r="D1388">
        <f t="shared" si="281"/>
        <v>7</v>
      </c>
      <c r="E1388" t="str">
        <f t="shared" si="282"/>
        <v>OFF</v>
      </c>
      <c r="F1388" s="13">
        <f t="shared" si="284"/>
        <v>43401</v>
      </c>
      <c r="G1388" s="14" t="str">
        <f t="shared" si="283"/>
        <v>Avg of 4 NM Projects</v>
      </c>
      <c r="H1388" s="15">
        <f t="shared" si="285"/>
        <v>17</v>
      </c>
      <c r="I1388" s="93">
        <v>12.545</v>
      </c>
      <c r="J1388">
        <f t="shared" si="273"/>
        <v>7.0477528089887637E-2</v>
      </c>
      <c r="K1388" s="4">
        <v>30.77</v>
      </c>
      <c r="L1388" s="4">
        <v>52.61</v>
      </c>
      <c r="M1388" s="16">
        <f t="shared" si="274"/>
        <v>0.65999244999999995</v>
      </c>
      <c r="N1388">
        <f t="shared" si="275"/>
        <v>0</v>
      </c>
      <c r="O1388">
        <f t="shared" si="276"/>
        <v>0</v>
      </c>
      <c r="P1388" s="63">
        <f t="shared" si="277"/>
        <v>0</v>
      </c>
    </row>
    <row r="1389" spans="1:16" x14ac:dyDescent="0.3">
      <c r="A1389">
        <f t="shared" si="278"/>
        <v>2018</v>
      </c>
      <c r="B1389">
        <f t="shared" si="279"/>
        <v>10</v>
      </c>
      <c r="C1389">
        <f t="shared" si="280"/>
        <v>28</v>
      </c>
      <c r="D1389">
        <f t="shared" si="281"/>
        <v>7</v>
      </c>
      <c r="E1389" t="str">
        <f t="shared" si="282"/>
        <v>OFF</v>
      </c>
      <c r="F1389" s="13">
        <f t="shared" si="284"/>
        <v>43401</v>
      </c>
      <c r="G1389" s="14" t="str">
        <f t="shared" si="283"/>
        <v>Avg of 4 NM Projects</v>
      </c>
      <c r="H1389" s="15">
        <f t="shared" si="285"/>
        <v>18</v>
      </c>
      <c r="I1389" s="93">
        <v>0.9</v>
      </c>
      <c r="J1389">
        <f t="shared" si="273"/>
        <v>5.0561797752808994E-3</v>
      </c>
      <c r="K1389" s="4">
        <v>40.67</v>
      </c>
      <c r="L1389" s="4">
        <v>59.31</v>
      </c>
      <c r="M1389" s="16">
        <f t="shared" si="274"/>
        <v>5.3379000000000003E-2</v>
      </c>
      <c r="N1389">
        <f t="shared" si="275"/>
        <v>0</v>
      </c>
      <c r="O1389">
        <f t="shared" si="276"/>
        <v>0</v>
      </c>
      <c r="P1389" s="63">
        <f t="shared" si="277"/>
        <v>0</v>
      </c>
    </row>
    <row r="1390" spans="1:16" x14ac:dyDescent="0.3">
      <c r="A1390">
        <f t="shared" si="278"/>
        <v>2018</v>
      </c>
      <c r="B1390">
        <f t="shared" si="279"/>
        <v>10</v>
      </c>
      <c r="C1390">
        <f t="shared" si="280"/>
        <v>28</v>
      </c>
      <c r="D1390">
        <f t="shared" si="281"/>
        <v>7</v>
      </c>
      <c r="E1390" t="str">
        <f t="shared" si="282"/>
        <v>OFF</v>
      </c>
      <c r="F1390" s="13">
        <f t="shared" si="284"/>
        <v>43401</v>
      </c>
      <c r="G1390" s="14" t="str">
        <f t="shared" si="283"/>
        <v>Avg of 4 NM Projects</v>
      </c>
      <c r="H1390" s="15">
        <f t="shared" si="285"/>
        <v>19</v>
      </c>
      <c r="I1390" s="93">
        <v>0</v>
      </c>
      <c r="J1390">
        <f t="shared" si="273"/>
        <v>0</v>
      </c>
      <c r="K1390" s="4">
        <v>47.12</v>
      </c>
      <c r="L1390" s="4">
        <v>57.73</v>
      </c>
      <c r="M1390" s="16">
        <f t="shared" si="274"/>
        <v>0</v>
      </c>
      <c r="N1390">
        <f t="shared" si="275"/>
        <v>1</v>
      </c>
      <c r="O1390">
        <f t="shared" si="276"/>
        <v>0</v>
      </c>
      <c r="P1390" s="63">
        <f t="shared" si="277"/>
        <v>0</v>
      </c>
    </row>
    <row r="1391" spans="1:16" x14ac:dyDescent="0.3">
      <c r="A1391">
        <f t="shared" si="278"/>
        <v>2018</v>
      </c>
      <c r="B1391">
        <f t="shared" si="279"/>
        <v>10</v>
      </c>
      <c r="C1391">
        <f t="shared" si="280"/>
        <v>28</v>
      </c>
      <c r="D1391">
        <f t="shared" si="281"/>
        <v>7</v>
      </c>
      <c r="E1391" t="str">
        <f t="shared" si="282"/>
        <v>OFF</v>
      </c>
      <c r="F1391" s="13">
        <f t="shared" si="284"/>
        <v>43401</v>
      </c>
      <c r="G1391" s="14" t="str">
        <f t="shared" si="283"/>
        <v>Avg of 4 NM Projects</v>
      </c>
      <c r="H1391" s="15">
        <f t="shared" si="285"/>
        <v>20</v>
      </c>
      <c r="I1391" s="93">
        <v>-0.13</v>
      </c>
      <c r="J1391">
        <f t="shared" si="273"/>
        <v>-7.3033707865168538E-4</v>
      </c>
      <c r="K1391" s="4">
        <v>46.57</v>
      </c>
      <c r="L1391" s="4">
        <v>52.8</v>
      </c>
      <c r="M1391" s="16">
        <f t="shared" si="274"/>
        <v>-6.8640000000000003E-3</v>
      </c>
      <c r="N1391">
        <f t="shared" si="275"/>
        <v>0</v>
      </c>
      <c r="O1391">
        <f t="shared" si="276"/>
        <v>0</v>
      </c>
      <c r="P1391" s="63">
        <f t="shared" si="277"/>
        <v>0</v>
      </c>
    </row>
    <row r="1392" spans="1:16" x14ac:dyDescent="0.3">
      <c r="A1392">
        <f t="shared" si="278"/>
        <v>2018</v>
      </c>
      <c r="B1392">
        <f t="shared" si="279"/>
        <v>10</v>
      </c>
      <c r="C1392">
        <f t="shared" si="280"/>
        <v>28</v>
      </c>
      <c r="D1392">
        <f t="shared" si="281"/>
        <v>7</v>
      </c>
      <c r="E1392" t="str">
        <f t="shared" si="282"/>
        <v>OFF</v>
      </c>
      <c r="F1392" s="13">
        <f t="shared" si="284"/>
        <v>43401</v>
      </c>
      <c r="G1392" s="14" t="str">
        <f t="shared" si="283"/>
        <v>Avg of 4 NM Projects</v>
      </c>
      <c r="H1392" s="15">
        <f t="shared" si="285"/>
        <v>21</v>
      </c>
      <c r="I1392" s="93">
        <v>0</v>
      </c>
      <c r="J1392">
        <f t="shared" si="273"/>
        <v>0</v>
      </c>
      <c r="K1392" s="4">
        <v>36.590000000000003</v>
      </c>
      <c r="L1392" s="4">
        <v>50.62</v>
      </c>
      <c r="M1392" s="16">
        <f t="shared" si="274"/>
        <v>0</v>
      </c>
      <c r="N1392">
        <f t="shared" si="275"/>
        <v>1</v>
      </c>
      <c r="O1392">
        <f t="shared" si="276"/>
        <v>0</v>
      </c>
      <c r="P1392" s="63">
        <f t="shared" si="277"/>
        <v>0</v>
      </c>
    </row>
    <row r="1393" spans="1:18" x14ac:dyDescent="0.3">
      <c r="A1393">
        <f t="shared" si="278"/>
        <v>2018</v>
      </c>
      <c r="B1393">
        <f t="shared" si="279"/>
        <v>10</v>
      </c>
      <c r="C1393">
        <f t="shared" si="280"/>
        <v>28</v>
      </c>
      <c r="D1393">
        <f t="shared" si="281"/>
        <v>7</v>
      </c>
      <c r="E1393" t="str">
        <f t="shared" si="282"/>
        <v>OFF</v>
      </c>
      <c r="F1393" s="13">
        <f t="shared" si="284"/>
        <v>43401</v>
      </c>
      <c r="G1393" s="14" t="str">
        <f t="shared" si="283"/>
        <v>Avg of 4 NM Projects</v>
      </c>
      <c r="H1393" s="15">
        <f t="shared" si="285"/>
        <v>22</v>
      </c>
      <c r="I1393" s="93">
        <v>0</v>
      </c>
      <c r="J1393">
        <f t="shared" si="273"/>
        <v>0</v>
      </c>
      <c r="K1393" s="4">
        <v>31</v>
      </c>
      <c r="L1393" s="4">
        <v>28.6</v>
      </c>
      <c r="M1393" s="16">
        <f t="shared" si="274"/>
        <v>0</v>
      </c>
      <c r="N1393">
        <f t="shared" si="275"/>
        <v>1</v>
      </c>
      <c r="O1393">
        <f t="shared" si="276"/>
        <v>0</v>
      </c>
      <c r="P1393" s="63">
        <f t="shared" si="277"/>
        <v>0</v>
      </c>
    </row>
    <row r="1394" spans="1:18" x14ac:dyDescent="0.3">
      <c r="A1394">
        <f t="shared" si="278"/>
        <v>2018</v>
      </c>
      <c r="B1394">
        <f t="shared" si="279"/>
        <v>10</v>
      </c>
      <c r="C1394">
        <f t="shared" si="280"/>
        <v>28</v>
      </c>
      <c r="D1394">
        <f t="shared" si="281"/>
        <v>7</v>
      </c>
      <c r="E1394" t="str">
        <f t="shared" si="282"/>
        <v>OFF</v>
      </c>
      <c r="F1394" s="13">
        <f t="shared" si="284"/>
        <v>43401</v>
      </c>
      <c r="G1394" s="14" t="str">
        <f t="shared" si="283"/>
        <v>Avg of 4 NM Projects</v>
      </c>
      <c r="H1394" s="15">
        <f t="shared" si="285"/>
        <v>23</v>
      </c>
      <c r="I1394" s="93">
        <v>-0.26</v>
      </c>
      <c r="J1394">
        <f t="shared" si="273"/>
        <v>-1.4606741573033708E-3</v>
      </c>
      <c r="K1394" s="4">
        <v>32.54</v>
      </c>
      <c r="L1394" s="4">
        <v>38.29</v>
      </c>
      <c r="M1394" s="16">
        <f t="shared" si="274"/>
        <v>-9.9554000000000014E-3</v>
      </c>
      <c r="N1394">
        <f t="shared" si="275"/>
        <v>0</v>
      </c>
      <c r="O1394">
        <f t="shared" si="276"/>
        <v>0</v>
      </c>
      <c r="P1394" s="63">
        <f t="shared" si="277"/>
        <v>0</v>
      </c>
    </row>
    <row r="1395" spans="1:18" x14ac:dyDescent="0.3">
      <c r="A1395">
        <f t="shared" si="278"/>
        <v>2018</v>
      </c>
      <c r="B1395">
        <f t="shared" si="279"/>
        <v>10</v>
      </c>
      <c r="C1395">
        <f t="shared" si="280"/>
        <v>28</v>
      </c>
      <c r="D1395">
        <f t="shared" si="281"/>
        <v>7</v>
      </c>
      <c r="E1395" t="str">
        <f t="shared" si="282"/>
        <v>OFF</v>
      </c>
      <c r="F1395" s="13">
        <f t="shared" si="284"/>
        <v>43401</v>
      </c>
      <c r="G1395" s="14" t="str">
        <f t="shared" si="283"/>
        <v>Avg of 4 NM Projects</v>
      </c>
      <c r="H1395" s="15">
        <f t="shared" si="285"/>
        <v>24</v>
      </c>
      <c r="I1395" s="93">
        <v>0</v>
      </c>
      <c r="J1395">
        <f t="shared" si="273"/>
        <v>0</v>
      </c>
      <c r="K1395" s="4">
        <v>32.659999999999997</v>
      </c>
      <c r="L1395" s="4">
        <v>29.09</v>
      </c>
      <c r="M1395" s="16">
        <f t="shared" si="274"/>
        <v>0</v>
      </c>
      <c r="N1395">
        <f t="shared" si="275"/>
        <v>1</v>
      </c>
      <c r="O1395">
        <f t="shared" si="276"/>
        <v>0</v>
      </c>
      <c r="P1395" s="63">
        <f t="shared" si="277"/>
        <v>0</v>
      </c>
    </row>
    <row r="1396" spans="1:18" x14ac:dyDescent="0.3">
      <c r="A1396">
        <f t="shared" si="278"/>
        <v>2018</v>
      </c>
      <c r="B1396">
        <f t="shared" si="279"/>
        <v>10</v>
      </c>
      <c r="C1396">
        <f t="shared" si="280"/>
        <v>29</v>
      </c>
      <c r="D1396">
        <f t="shared" si="281"/>
        <v>1</v>
      </c>
      <c r="E1396" t="str">
        <f t="shared" si="282"/>
        <v>OFF</v>
      </c>
      <c r="F1396" s="13">
        <f t="shared" si="284"/>
        <v>43402</v>
      </c>
      <c r="G1396" s="14" t="str">
        <f t="shared" si="283"/>
        <v>Avg of 4 NM Projects</v>
      </c>
      <c r="H1396" s="15">
        <f t="shared" si="285"/>
        <v>1</v>
      </c>
      <c r="I1396" s="93">
        <v>-0.26</v>
      </c>
      <c r="J1396">
        <f t="shared" si="273"/>
        <v>-1.4606741573033708E-3</v>
      </c>
      <c r="K1396" s="4">
        <v>32.64</v>
      </c>
      <c r="L1396" s="4">
        <v>27.29</v>
      </c>
      <c r="M1396" s="16">
        <f t="shared" si="274"/>
        <v>-7.0954E-3</v>
      </c>
      <c r="N1396">
        <f t="shared" si="275"/>
        <v>0</v>
      </c>
      <c r="O1396">
        <f t="shared" si="276"/>
        <v>0</v>
      </c>
      <c r="P1396" s="63">
        <f t="shared" si="277"/>
        <v>0</v>
      </c>
      <c r="Q1396" s="34"/>
      <c r="R1396" s="34"/>
    </row>
    <row r="1397" spans="1:18" x14ac:dyDescent="0.3">
      <c r="A1397">
        <f t="shared" si="278"/>
        <v>2018</v>
      </c>
      <c r="B1397">
        <f t="shared" si="279"/>
        <v>10</v>
      </c>
      <c r="C1397">
        <f t="shared" si="280"/>
        <v>29</v>
      </c>
      <c r="D1397">
        <f t="shared" si="281"/>
        <v>1</v>
      </c>
      <c r="E1397" t="str">
        <f t="shared" si="282"/>
        <v>OFF</v>
      </c>
      <c r="F1397" s="13">
        <f t="shared" si="284"/>
        <v>43402</v>
      </c>
      <c r="G1397" s="14" t="str">
        <f t="shared" si="283"/>
        <v>Avg of 4 NM Projects</v>
      </c>
      <c r="H1397" s="15">
        <f t="shared" si="285"/>
        <v>2</v>
      </c>
      <c r="I1397" s="93">
        <v>0</v>
      </c>
      <c r="J1397">
        <f t="shared" si="273"/>
        <v>0</v>
      </c>
      <c r="K1397" s="4">
        <v>31.8</v>
      </c>
      <c r="L1397" s="4">
        <v>27.38</v>
      </c>
      <c r="M1397" s="16">
        <f t="shared" si="274"/>
        <v>0</v>
      </c>
      <c r="N1397">
        <f t="shared" si="275"/>
        <v>1</v>
      </c>
      <c r="O1397">
        <f t="shared" si="276"/>
        <v>0</v>
      </c>
      <c r="P1397" s="63">
        <f t="shared" si="277"/>
        <v>0</v>
      </c>
    </row>
    <row r="1398" spans="1:18" x14ac:dyDescent="0.3">
      <c r="A1398">
        <f t="shared" si="278"/>
        <v>2018</v>
      </c>
      <c r="B1398">
        <f t="shared" si="279"/>
        <v>10</v>
      </c>
      <c r="C1398">
        <f t="shared" si="280"/>
        <v>29</v>
      </c>
      <c r="D1398">
        <f t="shared" si="281"/>
        <v>1</v>
      </c>
      <c r="E1398" t="str">
        <f t="shared" si="282"/>
        <v>OFF</v>
      </c>
      <c r="F1398" s="13">
        <f t="shared" si="284"/>
        <v>43402</v>
      </c>
      <c r="G1398" s="14" t="str">
        <f t="shared" si="283"/>
        <v>Avg of 4 NM Projects</v>
      </c>
      <c r="H1398" s="15">
        <f t="shared" si="285"/>
        <v>3</v>
      </c>
      <c r="I1398" s="93">
        <v>-0.13</v>
      </c>
      <c r="J1398">
        <f t="shared" si="273"/>
        <v>-7.3033707865168538E-4</v>
      </c>
      <c r="K1398" s="4">
        <v>30.82</v>
      </c>
      <c r="L1398" s="4">
        <v>25.39</v>
      </c>
      <c r="M1398" s="16">
        <f t="shared" si="274"/>
        <v>-3.3007000000000002E-3</v>
      </c>
      <c r="N1398">
        <f t="shared" si="275"/>
        <v>0</v>
      </c>
      <c r="O1398">
        <f t="shared" si="276"/>
        <v>0</v>
      </c>
      <c r="P1398" s="63">
        <f t="shared" si="277"/>
        <v>0</v>
      </c>
    </row>
    <row r="1399" spans="1:18" x14ac:dyDescent="0.3">
      <c r="A1399">
        <f t="shared" si="278"/>
        <v>2018</v>
      </c>
      <c r="B1399">
        <f t="shared" si="279"/>
        <v>10</v>
      </c>
      <c r="C1399">
        <f t="shared" si="280"/>
        <v>29</v>
      </c>
      <c r="D1399">
        <f t="shared" si="281"/>
        <v>1</v>
      </c>
      <c r="E1399" t="str">
        <f t="shared" si="282"/>
        <v>OFF</v>
      </c>
      <c r="F1399" s="13">
        <f t="shared" si="284"/>
        <v>43402</v>
      </c>
      <c r="G1399" s="14" t="str">
        <f t="shared" si="283"/>
        <v>Avg of 4 NM Projects</v>
      </c>
      <c r="H1399" s="15">
        <f t="shared" si="285"/>
        <v>4</v>
      </c>
      <c r="I1399" s="93">
        <v>-0.13</v>
      </c>
      <c r="J1399">
        <f t="shared" si="273"/>
        <v>-7.3033707865168538E-4</v>
      </c>
      <c r="K1399" s="4">
        <v>29.08</v>
      </c>
      <c r="L1399" s="4">
        <v>25.91</v>
      </c>
      <c r="M1399" s="16">
        <f t="shared" si="274"/>
        <v>-3.3683000000000003E-3</v>
      </c>
      <c r="N1399">
        <f t="shared" si="275"/>
        <v>0</v>
      </c>
      <c r="O1399">
        <f t="shared" si="276"/>
        <v>0</v>
      </c>
      <c r="P1399" s="63">
        <f t="shared" si="277"/>
        <v>0</v>
      </c>
    </row>
    <row r="1400" spans="1:18" x14ac:dyDescent="0.3">
      <c r="A1400">
        <f t="shared" si="278"/>
        <v>2018</v>
      </c>
      <c r="B1400">
        <f t="shared" si="279"/>
        <v>10</v>
      </c>
      <c r="C1400">
        <f t="shared" si="280"/>
        <v>29</v>
      </c>
      <c r="D1400">
        <f t="shared" si="281"/>
        <v>1</v>
      </c>
      <c r="E1400" t="str">
        <f t="shared" si="282"/>
        <v>OFF</v>
      </c>
      <c r="F1400" s="13">
        <f t="shared" si="284"/>
        <v>43402</v>
      </c>
      <c r="G1400" s="14" t="str">
        <f t="shared" si="283"/>
        <v>Avg of 4 NM Projects</v>
      </c>
      <c r="H1400" s="15">
        <f t="shared" si="285"/>
        <v>5</v>
      </c>
      <c r="I1400" s="93">
        <v>0</v>
      </c>
      <c r="J1400">
        <f t="shared" si="273"/>
        <v>0</v>
      </c>
      <c r="K1400" s="4">
        <v>32.43</v>
      </c>
      <c r="L1400" s="4">
        <v>27.63</v>
      </c>
      <c r="M1400" s="16">
        <f t="shared" si="274"/>
        <v>0</v>
      </c>
      <c r="N1400">
        <f t="shared" si="275"/>
        <v>1</v>
      </c>
      <c r="O1400">
        <f t="shared" si="276"/>
        <v>0</v>
      </c>
      <c r="P1400" s="63">
        <f t="shared" si="277"/>
        <v>0</v>
      </c>
    </row>
    <row r="1401" spans="1:18" x14ac:dyDescent="0.3">
      <c r="A1401">
        <f t="shared" si="278"/>
        <v>2018</v>
      </c>
      <c r="B1401">
        <f t="shared" si="279"/>
        <v>10</v>
      </c>
      <c r="C1401">
        <f t="shared" si="280"/>
        <v>29</v>
      </c>
      <c r="D1401">
        <f t="shared" si="281"/>
        <v>1</v>
      </c>
      <c r="E1401" t="str">
        <f t="shared" si="282"/>
        <v>OFF</v>
      </c>
      <c r="F1401" s="13">
        <f t="shared" si="284"/>
        <v>43402</v>
      </c>
      <c r="G1401" s="14" t="str">
        <f t="shared" si="283"/>
        <v>Avg of 4 NM Projects</v>
      </c>
      <c r="H1401" s="15">
        <f t="shared" si="285"/>
        <v>6</v>
      </c>
      <c r="I1401" s="93">
        <v>0</v>
      </c>
      <c r="J1401">
        <f t="shared" si="273"/>
        <v>0</v>
      </c>
      <c r="K1401" s="4">
        <v>35.85</v>
      </c>
      <c r="L1401" s="4">
        <v>25.59</v>
      </c>
      <c r="M1401" s="16">
        <f t="shared" si="274"/>
        <v>0</v>
      </c>
      <c r="N1401">
        <f t="shared" si="275"/>
        <v>1</v>
      </c>
      <c r="O1401">
        <f t="shared" si="276"/>
        <v>0</v>
      </c>
      <c r="P1401" s="63">
        <f t="shared" si="277"/>
        <v>0</v>
      </c>
    </row>
    <row r="1402" spans="1:18" x14ac:dyDescent="0.3">
      <c r="A1402">
        <f t="shared" si="278"/>
        <v>2018</v>
      </c>
      <c r="B1402">
        <f t="shared" si="279"/>
        <v>10</v>
      </c>
      <c r="C1402">
        <f t="shared" si="280"/>
        <v>29</v>
      </c>
      <c r="D1402">
        <f t="shared" si="281"/>
        <v>1</v>
      </c>
      <c r="E1402" t="str">
        <f t="shared" si="282"/>
        <v>OFF</v>
      </c>
      <c r="F1402" s="13">
        <f t="shared" si="284"/>
        <v>43402</v>
      </c>
      <c r="G1402" s="14" t="str">
        <f t="shared" si="283"/>
        <v>Avg of 4 NM Projects</v>
      </c>
      <c r="H1402" s="15">
        <f t="shared" si="285"/>
        <v>7</v>
      </c>
      <c r="I1402" s="93">
        <v>0</v>
      </c>
      <c r="J1402">
        <f t="shared" si="273"/>
        <v>0</v>
      </c>
      <c r="K1402" s="4">
        <v>40.78</v>
      </c>
      <c r="L1402" s="4">
        <v>29.86</v>
      </c>
      <c r="M1402" s="16">
        <f t="shared" si="274"/>
        <v>0</v>
      </c>
      <c r="N1402">
        <f t="shared" si="275"/>
        <v>1</v>
      </c>
      <c r="O1402">
        <f t="shared" si="276"/>
        <v>0</v>
      </c>
      <c r="P1402" s="63">
        <f t="shared" si="277"/>
        <v>0</v>
      </c>
    </row>
    <row r="1403" spans="1:18" x14ac:dyDescent="0.3">
      <c r="A1403">
        <f t="shared" si="278"/>
        <v>2018</v>
      </c>
      <c r="B1403">
        <f t="shared" si="279"/>
        <v>10</v>
      </c>
      <c r="C1403">
        <f t="shared" si="280"/>
        <v>29</v>
      </c>
      <c r="D1403">
        <f t="shared" si="281"/>
        <v>1</v>
      </c>
      <c r="E1403" t="str">
        <f t="shared" si="282"/>
        <v>OFF</v>
      </c>
      <c r="F1403" s="13">
        <f t="shared" si="284"/>
        <v>43402</v>
      </c>
      <c r="G1403" s="14" t="str">
        <f t="shared" si="283"/>
        <v>Avg of 4 NM Projects</v>
      </c>
      <c r="H1403" s="15">
        <f t="shared" si="285"/>
        <v>8</v>
      </c>
      <c r="I1403" s="93">
        <v>-0.39</v>
      </c>
      <c r="J1403">
        <f t="shared" si="273"/>
        <v>-2.1910112359550564E-3</v>
      </c>
      <c r="K1403" s="4">
        <v>50</v>
      </c>
      <c r="L1403" s="4">
        <v>42.33</v>
      </c>
      <c r="M1403" s="16">
        <f t="shared" si="274"/>
        <v>-1.6508700000000001E-2</v>
      </c>
      <c r="N1403">
        <f t="shared" si="275"/>
        <v>0</v>
      </c>
      <c r="O1403">
        <f t="shared" si="276"/>
        <v>0</v>
      </c>
      <c r="P1403" s="63">
        <f t="shared" si="277"/>
        <v>0</v>
      </c>
    </row>
    <row r="1404" spans="1:18" x14ac:dyDescent="0.3">
      <c r="A1404">
        <f t="shared" si="278"/>
        <v>2018</v>
      </c>
      <c r="B1404">
        <f t="shared" si="279"/>
        <v>10</v>
      </c>
      <c r="C1404">
        <f t="shared" si="280"/>
        <v>29</v>
      </c>
      <c r="D1404">
        <f t="shared" si="281"/>
        <v>1</v>
      </c>
      <c r="E1404" t="str">
        <f t="shared" si="282"/>
        <v>OFF</v>
      </c>
      <c r="F1404" s="13">
        <f t="shared" si="284"/>
        <v>43402</v>
      </c>
      <c r="G1404" s="14" t="str">
        <f t="shared" si="283"/>
        <v>Avg of 4 NM Projects</v>
      </c>
      <c r="H1404" s="15">
        <f t="shared" si="285"/>
        <v>9</v>
      </c>
      <c r="I1404" s="93">
        <v>2.56</v>
      </c>
      <c r="J1404">
        <f t="shared" si="273"/>
        <v>1.4382022471910113E-2</v>
      </c>
      <c r="K1404" s="4">
        <v>44.28</v>
      </c>
      <c r="L1404" s="4">
        <v>52.43</v>
      </c>
      <c r="M1404" s="16">
        <f t="shared" si="274"/>
        <v>0.1342208</v>
      </c>
      <c r="N1404">
        <f t="shared" si="275"/>
        <v>0</v>
      </c>
      <c r="O1404">
        <f t="shared" si="276"/>
        <v>0</v>
      </c>
      <c r="P1404" s="63">
        <f t="shared" si="277"/>
        <v>0</v>
      </c>
    </row>
    <row r="1405" spans="1:18" x14ac:dyDescent="0.3">
      <c r="A1405">
        <f t="shared" si="278"/>
        <v>2018</v>
      </c>
      <c r="B1405">
        <f t="shared" si="279"/>
        <v>10</v>
      </c>
      <c r="C1405">
        <f t="shared" si="280"/>
        <v>29</v>
      </c>
      <c r="D1405">
        <f t="shared" si="281"/>
        <v>1</v>
      </c>
      <c r="E1405" t="str">
        <f t="shared" si="282"/>
        <v>OFF</v>
      </c>
      <c r="F1405" s="13">
        <f t="shared" si="284"/>
        <v>43402</v>
      </c>
      <c r="G1405" s="14" t="str">
        <f t="shared" si="283"/>
        <v>Avg of 4 NM Projects</v>
      </c>
      <c r="H1405" s="15">
        <f t="shared" si="285"/>
        <v>10</v>
      </c>
      <c r="I1405" s="93">
        <v>9.2149999999999999</v>
      </c>
      <c r="J1405">
        <f t="shared" si="273"/>
        <v>5.1769662921348311E-2</v>
      </c>
      <c r="K1405" s="4">
        <v>40.5</v>
      </c>
      <c r="L1405" s="4">
        <v>39.71</v>
      </c>
      <c r="M1405" s="16">
        <f t="shared" si="274"/>
        <v>0.36592765000000005</v>
      </c>
      <c r="N1405">
        <f t="shared" si="275"/>
        <v>0</v>
      </c>
      <c r="O1405">
        <f t="shared" si="276"/>
        <v>0</v>
      </c>
      <c r="P1405" s="63">
        <f t="shared" si="277"/>
        <v>0</v>
      </c>
    </row>
    <row r="1406" spans="1:18" x14ac:dyDescent="0.3">
      <c r="A1406">
        <f t="shared" si="278"/>
        <v>2018</v>
      </c>
      <c r="B1406">
        <f t="shared" si="279"/>
        <v>10</v>
      </c>
      <c r="C1406">
        <f t="shared" si="280"/>
        <v>29</v>
      </c>
      <c r="D1406">
        <f t="shared" si="281"/>
        <v>1</v>
      </c>
      <c r="E1406" t="str">
        <f t="shared" si="282"/>
        <v>OFF</v>
      </c>
      <c r="F1406" s="13">
        <f t="shared" si="284"/>
        <v>43402</v>
      </c>
      <c r="G1406" s="14" t="str">
        <f t="shared" si="283"/>
        <v>Avg of 4 NM Projects</v>
      </c>
      <c r="H1406" s="15">
        <f t="shared" si="285"/>
        <v>11</v>
      </c>
      <c r="I1406" s="93">
        <v>13.824999999999999</v>
      </c>
      <c r="J1406">
        <f t="shared" si="273"/>
        <v>7.7668539325842695E-2</v>
      </c>
      <c r="K1406" s="4">
        <v>45.03</v>
      </c>
      <c r="L1406" s="4">
        <v>46.25</v>
      </c>
      <c r="M1406" s="16">
        <f t="shared" si="274"/>
        <v>0.63940624999999995</v>
      </c>
      <c r="N1406">
        <f t="shared" si="275"/>
        <v>0</v>
      </c>
      <c r="O1406">
        <f t="shared" si="276"/>
        <v>0</v>
      </c>
      <c r="P1406" s="63">
        <f t="shared" si="277"/>
        <v>0</v>
      </c>
    </row>
    <row r="1407" spans="1:18" x14ac:dyDescent="0.3">
      <c r="A1407">
        <f t="shared" si="278"/>
        <v>2018</v>
      </c>
      <c r="B1407">
        <f t="shared" si="279"/>
        <v>10</v>
      </c>
      <c r="C1407">
        <f t="shared" si="280"/>
        <v>29</v>
      </c>
      <c r="D1407">
        <f t="shared" si="281"/>
        <v>1</v>
      </c>
      <c r="E1407" t="str">
        <f t="shared" si="282"/>
        <v>OFF</v>
      </c>
      <c r="F1407" s="13">
        <f t="shared" si="284"/>
        <v>43402</v>
      </c>
      <c r="G1407" s="14" t="str">
        <f t="shared" si="283"/>
        <v>Avg of 4 NM Projects</v>
      </c>
      <c r="H1407" s="15">
        <f t="shared" si="285"/>
        <v>12</v>
      </c>
      <c r="I1407" s="93">
        <v>17.405000000000001</v>
      </c>
      <c r="J1407">
        <f t="shared" si="273"/>
        <v>9.7780898876404496E-2</v>
      </c>
      <c r="K1407" s="4">
        <v>41.13</v>
      </c>
      <c r="L1407" s="4">
        <v>29.77</v>
      </c>
      <c r="M1407" s="16">
        <f t="shared" si="274"/>
        <v>0.51814684999999994</v>
      </c>
      <c r="N1407">
        <f t="shared" si="275"/>
        <v>0</v>
      </c>
      <c r="O1407">
        <f t="shared" si="276"/>
        <v>0</v>
      </c>
      <c r="P1407" s="63">
        <f t="shared" si="277"/>
        <v>0</v>
      </c>
    </row>
    <row r="1408" spans="1:18" x14ac:dyDescent="0.3">
      <c r="A1408">
        <f t="shared" si="278"/>
        <v>2018</v>
      </c>
      <c r="B1408">
        <f t="shared" si="279"/>
        <v>10</v>
      </c>
      <c r="C1408">
        <f t="shared" si="280"/>
        <v>29</v>
      </c>
      <c r="D1408">
        <f t="shared" si="281"/>
        <v>1</v>
      </c>
      <c r="E1408" t="str">
        <f t="shared" si="282"/>
        <v>OFF</v>
      </c>
      <c r="F1408" s="13">
        <f t="shared" si="284"/>
        <v>43402</v>
      </c>
      <c r="G1408" s="14" t="str">
        <f t="shared" si="283"/>
        <v>Avg of 4 NM Projects</v>
      </c>
      <c r="H1408" s="15">
        <f t="shared" si="285"/>
        <v>13</v>
      </c>
      <c r="I1408" s="93">
        <v>16.384999999999998</v>
      </c>
      <c r="J1408">
        <f t="shared" si="273"/>
        <v>9.2050561797752797E-2</v>
      </c>
      <c r="K1408" s="4">
        <v>36.409999999999997</v>
      </c>
      <c r="L1408" s="4">
        <v>28.9</v>
      </c>
      <c r="M1408" s="16">
        <f t="shared" si="274"/>
        <v>0.47352649999999996</v>
      </c>
      <c r="N1408">
        <f t="shared" si="275"/>
        <v>0</v>
      </c>
      <c r="O1408">
        <f t="shared" si="276"/>
        <v>0</v>
      </c>
      <c r="P1408" s="63">
        <f t="shared" si="277"/>
        <v>0</v>
      </c>
    </row>
    <row r="1409" spans="1:18" x14ac:dyDescent="0.3">
      <c r="A1409">
        <f t="shared" si="278"/>
        <v>2018</v>
      </c>
      <c r="B1409">
        <f t="shared" si="279"/>
        <v>10</v>
      </c>
      <c r="C1409">
        <f t="shared" si="280"/>
        <v>29</v>
      </c>
      <c r="D1409">
        <f t="shared" si="281"/>
        <v>1</v>
      </c>
      <c r="E1409" t="str">
        <f t="shared" si="282"/>
        <v>OFF</v>
      </c>
      <c r="F1409" s="13">
        <f t="shared" si="284"/>
        <v>43402</v>
      </c>
      <c r="G1409" s="14" t="str">
        <f t="shared" si="283"/>
        <v>Avg of 4 NM Projects</v>
      </c>
      <c r="H1409" s="15">
        <f t="shared" si="285"/>
        <v>14</v>
      </c>
      <c r="I1409" s="93">
        <v>12.54</v>
      </c>
      <c r="J1409">
        <f t="shared" si="273"/>
        <v>7.044943820224718E-2</v>
      </c>
      <c r="K1409" s="4">
        <v>30.95</v>
      </c>
      <c r="L1409" s="4">
        <v>29.05</v>
      </c>
      <c r="M1409" s="16">
        <f t="shared" si="274"/>
        <v>0.36428699999999997</v>
      </c>
      <c r="N1409">
        <f t="shared" si="275"/>
        <v>0</v>
      </c>
      <c r="O1409">
        <f t="shared" si="276"/>
        <v>0</v>
      </c>
      <c r="P1409" s="63">
        <f t="shared" si="277"/>
        <v>0</v>
      </c>
    </row>
    <row r="1410" spans="1:18" x14ac:dyDescent="0.3">
      <c r="A1410">
        <f t="shared" si="278"/>
        <v>2018</v>
      </c>
      <c r="B1410">
        <f t="shared" si="279"/>
        <v>10</v>
      </c>
      <c r="C1410">
        <f t="shared" si="280"/>
        <v>29</v>
      </c>
      <c r="D1410">
        <f t="shared" si="281"/>
        <v>1</v>
      </c>
      <c r="E1410" t="str">
        <f t="shared" si="282"/>
        <v>OFF</v>
      </c>
      <c r="F1410" s="13">
        <f t="shared" si="284"/>
        <v>43402</v>
      </c>
      <c r="G1410" s="14" t="str">
        <f t="shared" si="283"/>
        <v>Avg of 4 NM Projects</v>
      </c>
      <c r="H1410" s="15">
        <f t="shared" si="285"/>
        <v>15</v>
      </c>
      <c r="I1410" s="93">
        <v>11.899999999999999</v>
      </c>
      <c r="J1410">
        <f t="shared" si="273"/>
        <v>6.6853932584269651E-2</v>
      </c>
      <c r="K1410" s="4">
        <v>30.03</v>
      </c>
      <c r="L1410" s="4">
        <v>30.05</v>
      </c>
      <c r="M1410" s="16">
        <f t="shared" si="274"/>
        <v>0.357595</v>
      </c>
      <c r="N1410">
        <f t="shared" si="275"/>
        <v>0</v>
      </c>
      <c r="O1410">
        <f t="shared" si="276"/>
        <v>0</v>
      </c>
      <c r="P1410" s="63">
        <f t="shared" si="277"/>
        <v>0</v>
      </c>
    </row>
    <row r="1411" spans="1:18" x14ac:dyDescent="0.3">
      <c r="A1411">
        <f t="shared" si="278"/>
        <v>2018</v>
      </c>
      <c r="B1411">
        <f t="shared" si="279"/>
        <v>10</v>
      </c>
      <c r="C1411">
        <f t="shared" si="280"/>
        <v>29</v>
      </c>
      <c r="D1411">
        <f t="shared" si="281"/>
        <v>1</v>
      </c>
      <c r="E1411" t="str">
        <f t="shared" si="282"/>
        <v>OFF</v>
      </c>
      <c r="F1411" s="13">
        <f t="shared" si="284"/>
        <v>43402</v>
      </c>
      <c r="G1411" s="14" t="str">
        <f t="shared" si="283"/>
        <v>Avg of 4 NM Projects</v>
      </c>
      <c r="H1411" s="15">
        <f t="shared" si="285"/>
        <v>16</v>
      </c>
      <c r="I1411" s="93">
        <v>9.7299999999999986</v>
      </c>
      <c r="J1411">
        <f t="shared" si="273"/>
        <v>5.4662921348314603E-2</v>
      </c>
      <c r="K1411" s="4">
        <v>30.2</v>
      </c>
      <c r="L1411" s="4">
        <v>28.25</v>
      </c>
      <c r="M1411" s="16">
        <f t="shared" si="274"/>
        <v>0.27487249999999996</v>
      </c>
      <c r="N1411">
        <f t="shared" si="275"/>
        <v>0</v>
      </c>
      <c r="O1411">
        <f t="shared" si="276"/>
        <v>0</v>
      </c>
      <c r="P1411" s="63">
        <f t="shared" si="277"/>
        <v>0</v>
      </c>
    </row>
    <row r="1412" spans="1:18" x14ac:dyDescent="0.3">
      <c r="A1412">
        <f t="shared" si="278"/>
        <v>2018</v>
      </c>
      <c r="B1412">
        <f t="shared" si="279"/>
        <v>10</v>
      </c>
      <c r="C1412">
        <f t="shared" si="280"/>
        <v>29</v>
      </c>
      <c r="D1412">
        <f t="shared" si="281"/>
        <v>1</v>
      </c>
      <c r="E1412" t="str">
        <f t="shared" si="282"/>
        <v>OFF</v>
      </c>
      <c r="F1412" s="13">
        <f t="shared" si="284"/>
        <v>43402</v>
      </c>
      <c r="G1412" s="14" t="str">
        <f t="shared" si="283"/>
        <v>Avg of 4 NM Projects</v>
      </c>
      <c r="H1412" s="15">
        <f t="shared" si="285"/>
        <v>17</v>
      </c>
      <c r="I1412" s="93">
        <v>3.3349999999999995</v>
      </c>
      <c r="J1412">
        <f t="shared" ref="J1412:J1475" si="286">+I1412/$I$1</f>
        <v>1.8735955056179771E-2</v>
      </c>
      <c r="K1412" s="4">
        <v>33</v>
      </c>
      <c r="L1412" s="4">
        <v>30.53</v>
      </c>
      <c r="M1412" s="16">
        <f t="shared" ref="M1412:M1475" si="287">+L1412*I1412/1000</f>
        <v>0.10181754999999998</v>
      </c>
      <c r="N1412">
        <f t="shared" ref="N1412:N1475" si="288">+IF(I1412=0,1,0)</f>
        <v>0</v>
      </c>
      <c r="O1412">
        <f t="shared" ref="O1412:O1475" si="289">+IF(I1412&gt;=0.5*$I$1,1,0)</f>
        <v>0</v>
      </c>
      <c r="P1412" s="63">
        <f t="shared" ref="P1412:P1475" si="290">+IF(I1412&gt;MAX(I$3652:I$5859),1,0)</f>
        <v>0</v>
      </c>
    </row>
    <row r="1413" spans="1:18" x14ac:dyDescent="0.3">
      <c r="A1413">
        <f t="shared" ref="A1413:A1476" si="291">YEAR(F1413)</f>
        <v>2018</v>
      </c>
      <c r="B1413">
        <f t="shared" ref="B1413:B1476" si="292">+MONTH(F1413)</f>
        <v>10</v>
      </c>
      <c r="C1413">
        <f t="shared" ref="C1413:C1476" si="293">+DAY(F1413)</f>
        <v>29</v>
      </c>
      <c r="D1413">
        <f t="shared" ref="D1413:D1476" si="294">WEEKDAY(C1413)</f>
        <v>1</v>
      </c>
      <c r="E1413" t="str">
        <f t="shared" ref="E1413:E1476" si="295">IF(OR(D1413=1,D1413=7,H1413=1,H1413=2,H1413=3,H1413=4,H1413=5,H1413=6,H1413=7,H1413=24),"OFF","ON")</f>
        <v>OFF</v>
      </c>
      <c r="F1413" s="13">
        <f t="shared" si="284"/>
        <v>43402</v>
      </c>
      <c r="G1413" s="14" t="str">
        <f t="shared" si="283"/>
        <v>Avg of 4 NM Projects</v>
      </c>
      <c r="H1413" s="15">
        <f t="shared" si="285"/>
        <v>18</v>
      </c>
      <c r="I1413" s="93">
        <v>-0.13</v>
      </c>
      <c r="J1413">
        <f t="shared" si="286"/>
        <v>-7.3033707865168538E-4</v>
      </c>
      <c r="K1413" s="4">
        <v>43.09</v>
      </c>
      <c r="L1413" s="4">
        <v>38.65</v>
      </c>
      <c r="M1413" s="16">
        <f t="shared" si="287"/>
        <v>-5.0244999999999995E-3</v>
      </c>
      <c r="N1413">
        <f t="shared" si="288"/>
        <v>0</v>
      </c>
      <c r="O1413">
        <f t="shared" si="289"/>
        <v>0</v>
      </c>
      <c r="P1413" s="63">
        <f t="shared" si="290"/>
        <v>0</v>
      </c>
    </row>
    <row r="1414" spans="1:18" x14ac:dyDescent="0.3">
      <c r="A1414">
        <f t="shared" si="291"/>
        <v>2018</v>
      </c>
      <c r="B1414">
        <f t="shared" si="292"/>
        <v>10</v>
      </c>
      <c r="C1414">
        <f t="shared" si="293"/>
        <v>29</v>
      </c>
      <c r="D1414">
        <f t="shared" si="294"/>
        <v>1</v>
      </c>
      <c r="E1414" t="str">
        <f t="shared" si="295"/>
        <v>OFF</v>
      </c>
      <c r="F1414" s="13">
        <f t="shared" si="284"/>
        <v>43402</v>
      </c>
      <c r="G1414" s="14" t="str">
        <f t="shared" ref="G1414:G1477" si="296">+G1413</f>
        <v>Avg of 4 NM Projects</v>
      </c>
      <c r="H1414" s="15">
        <f t="shared" si="285"/>
        <v>19</v>
      </c>
      <c r="I1414" s="93">
        <v>0</v>
      </c>
      <c r="J1414">
        <f t="shared" si="286"/>
        <v>0</v>
      </c>
      <c r="K1414" s="4">
        <v>50.17</v>
      </c>
      <c r="L1414" s="4">
        <v>47.75</v>
      </c>
      <c r="M1414" s="16">
        <f t="shared" si="287"/>
        <v>0</v>
      </c>
      <c r="N1414">
        <f t="shared" si="288"/>
        <v>1</v>
      </c>
      <c r="O1414">
        <f t="shared" si="289"/>
        <v>0</v>
      </c>
      <c r="P1414" s="63">
        <f t="shared" si="290"/>
        <v>0</v>
      </c>
    </row>
    <row r="1415" spans="1:18" x14ac:dyDescent="0.3">
      <c r="A1415">
        <f t="shared" si="291"/>
        <v>2018</v>
      </c>
      <c r="B1415">
        <f t="shared" si="292"/>
        <v>10</v>
      </c>
      <c r="C1415">
        <f t="shared" si="293"/>
        <v>29</v>
      </c>
      <c r="D1415">
        <f t="shared" si="294"/>
        <v>1</v>
      </c>
      <c r="E1415" t="str">
        <f t="shared" si="295"/>
        <v>OFF</v>
      </c>
      <c r="F1415" s="13">
        <f t="shared" si="284"/>
        <v>43402</v>
      </c>
      <c r="G1415" s="14" t="str">
        <f t="shared" si="296"/>
        <v>Avg of 4 NM Projects</v>
      </c>
      <c r="H1415" s="15">
        <f t="shared" si="285"/>
        <v>20</v>
      </c>
      <c r="I1415" s="93">
        <v>-0.13</v>
      </c>
      <c r="J1415">
        <f t="shared" si="286"/>
        <v>-7.3033707865168538E-4</v>
      </c>
      <c r="K1415" s="4">
        <v>44.51</v>
      </c>
      <c r="L1415" s="4">
        <v>39.75</v>
      </c>
      <c r="M1415" s="16">
        <f t="shared" si="287"/>
        <v>-5.1675000000000002E-3</v>
      </c>
      <c r="N1415">
        <f t="shared" si="288"/>
        <v>0</v>
      </c>
      <c r="O1415">
        <f t="shared" si="289"/>
        <v>0</v>
      </c>
      <c r="P1415" s="63">
        <f t="shared" si="290"/>
        <v>0</v>
      </c>
    </row>
    <row r="1416" spans="1:18" x14ac:dyDescent="0.3">
      <c r="A1416">
        <f t="shared" si="291"/>
        <v>2018</v>
      </c>
      <c r="B1416">
        <f t="shared" si="292"/>
        <v>10</v>
      </c>
      <c r="C1416">
        <f t="shared" si="293"/>
        <v>29</v>
      </c>
      <c r="D1416">
        <f t="shared" si="294"/>
        <v>1</v>
      </c>
      <c r="E1416" t="str">
        <f t="shared" si="295"/>
        <v>OFF</v>
      </c>
      <c r="F1416" s="13">
        <f t="shared" si="284"/>
        <v>43402</v>
      </c>
      <c r="G1416" s="14" t="str">
        <f t="shared" si="296"/>
        <v>Avg of 4 NM Projects</v>
      </c>
      <c r="H1416" s="15">
        <f t="shared" si="285"/>
        <v>21</v>
      </c>
      <c r="I1416" s="93">
        <v>0</v>
      </c>
      <c r="J1416">
        <f t="shared" si="286"/>
        <v>0</v>
      </c>
      <c r="K1416" s="4">
        <v>33.950000000000003</v>
      </c>
      <c r="L1416" s="4">
        <v>32.15</v>
      </c>
      <c r="M1416" s="16">
        <f t="shared" si="287"/>
        <v>0</v>
      </c>
      <c r="N1416">
        <f t="shared" si="288"/>
        <v>1</v>
      </c>
      <c r="O1416">
        <f t="shared" si="289"/>
        <v>0</v>
      </c>
      <c r="P1416" s="63">
        <f t="shared" si="290"/>
        <v>0</v>
      </c>
    </row>
    <row r="1417" spans="1:18" x14ac:dyDescent="0.3">
      <c r="A1417">
        <f t="shared" si="291"/>
        <v>2018</v>
      </c>
      <c r="B1417">
        <f t="shared" si="292"/>
        <v>10</v>
      </c>
      <c r="C1417">
        <f t="shared" si="293"/>
        <v>29</v>
      </c>
      <c r="D1417">
        <f t="shared" si="294"/>
        <v>1</v>
      </c>
      <c r="E1417" t="str">
        <f t="shared" si="295"/>
        <v>OFF</v>
      </c>
      <c r="F1417" s="13">
        <f t="shared" si="284"/>
        <v>43402</v>
      </c>
      <c r="G1417" s="14" t="str">
        <f t="shared" si="296"/>
        <v>Avg of 4 NM Projects</v>
      </c>
      <c r="H1417" s="15">
        <f t="shared" si="285"/>
        <v>22</v>
      </c>
      <c r="I1417" s="93">
        <v>-0.13</v>
      </c>
      <c r="J1417">
        <f t="shared" si="286"/>
        <v>-7.3033707865168538E-4</v>
      </c>
      <c r="K1417" s="4">
        <v>31.03</v>
      </c>
      <c r="L1417" s="4">
        <v>30.06</v>
      </c>
      <c r="M1417" s="16">
        <f t="shared" si="287"/>
        <v>-3.9078000000000003E-3</v>
      </c>
      <c r="N1417">
        <f t="shared" si="288"/>
        <v>0</v>
      </c>
      <c r="O1417">
        <f t="shared" si="289"/>
        <v>0</v>
      </c>
      <c r="P1417" s="63">
        <f t="shared" si="290"/>
        <v>0</v>
      </c>
    </row>
    <row r="1418" spans="1:18" x14ac:dyDescent="0.3">
      <c r="A1418">
        <f t="shared" si="291"/>
        <v>2018</v>
      </c>
      <c r="B1418">
        <f t="shared" si="292"/>
        <v>10</v>
      </c>
      <c r="C1418">
        <f t="shared" si="293"/>
        <v>29</v>
      </c>
      <c r="D1418">
        <f t="shared" si="294"/>
        <v>1</v>
      </c>
      <c r="E1418" t="str">
        <f t="shared" si="295"/>
        <v>OFF</v>
      </c>
      <c r="F1418" s="13">
        <f t="shared" si="284"/>
        <v>43402</v>
      </c>
      <c r="G1418" s="14" t="str">
        <f t="shared" si="296"/>
        <v>Avg of 4 NM Projects</v>
      </c>
      <c r="H1418" s="15">
        <f t="shared" si="285"/>
        <v>23</v>
      </c>
      <c r="I1418" s="93">
        <v>0</v>
      </c>
      <c r="J1418">
        <f t="shared" si="286"/>
        <v>0</v>
      </c>
      <c r="K1418" s="4">
        <v>30.71</v>
      </c>
      <c r="L1418" s="4">
        <v>27.58</v>
      </c>
      <c r="M1418" s="16">
        <f t="shared" si="287"/>
        <v>0</v>
      </c>
      <c r="N1418">
        <f t="shared" si="288"/>
        <v>1</v>
      </c>
      <c r="O1418">
        <f t="shared" si="289"/>
        <v>0</v>
      </c>
      <c r="P1418" s="63">
        <f t="shared" si="290"/>
        <v>0</v>
      </c>
    </row>
    <row r="1419" spans="1:18" x14ac:dyDescent="0.3">
      <c r="A1419">
        <f t="shared" si="291"/>
        <v>2018</v>
      </c>
      <c r="B1419">
        <f t="shared" si="292"/>
        <v>10</v>
      </c>
      <c r="C1419">
        <f t="shared" si="293"/>
        <v>29</v>
      </c>
      <c r="D1419">
        <f t="shared" si="294"/>
        <v>1</v>
      </c>
      <c r="E1419" t="str">
        <f t="shared" si="295"/>
        <v>OFF</v>
      </c>
      <c r="F1419" s="13">
        <f t="shared" si="284"/>
        <v>43402</v>
      </c>
      <c r="G1419" s="14" t="str">
        <f t="shared" si="296"/>
        <v>Avg of 4 NM Projects</v>
      </c>
      <c r="H1419" s="15">
        <f t="shared" si="285"/>
        <v>24</v>
      </c>
      <c r="I1419" s="93">
        <v>-0.13</v>
      </c>
      <c r="J1419">
        <f t="shared" si="286"/>
        <v>-7.3033707865168538E-4</v>
      </c>
      <c r="K1419" s="4">
        <v>30.27</v>
      </c>
      <c r="L1419" s="4">
        <v>23.39</v>
      </c>
      <c r="M1419" s="16">
        <f t="shared" si="287"/>
        <v>-3.0407000000000003E-3</v>
      </c>
      <c r="N1419">
        <f t="shared" si="288"/>
        <v>0</v>
      </c>
      <c r="O1419">
        <f t="shared" si="289"/>
        <v>0</v>
      </c>
      <c r="P1419" s="63">
        <f t="shared" si="290"/>
        <v>0</v>
      </c>
    </row>
    <row r="1420" spans="1:18" x14ac:dyDescent="0.3">
      <c r="A1420">
        <f t="shared" si="291"/>
        <v>2018</v>
      </c>
      <c r="B1420">
        <f t="shared" si="292"/>
        <v>10</v>
      </c>
      <c r="C1420">
        <f t="shared" si="293"/>
        <v>30</v>
      </c>
      <c r="D1420">
        <f t="shared" si="294"/>
        <v>2</v>
      </c>
      <c r="E1420" t="str">
        <f t="shared" si="295"/>
        <v>OFF</v>
      </c>
      <c r="F1420" s="13">
        <f t="shared" si="284"/>
        <v>43403</v>
      </c>
      <c r="G1420" s="14" t="str">
        <f t="shared" si="296"/>
        <v>Avg of 4 NM Projects</v>
      </c>
      <c r="H1420" s="15">
        <f t="shared" si="285"/>
        <v>1</v>
      </c>
      <c r="I1420" s="93">
        <v>0</v>
      </c>
      <c r="J1420">
        <f t="shared" si="286"/>
        <v>0</v>
      </c>
      <c r="K1420" s="4">
        <v>37.5</v>
      </c>
      <c r="L1420" s="4">
        <v>26.74</v>
      </c>
      <c r="M1420" s="16">
        <f t="shared" si="287"/>
        <v>0</v>
      </c>
      <c r="N1420">
        <f t="shared" si="288"/>
        <v>1</v>
      </c>
      <c r="O1420">
        <f t="shared" si="289"/>
        <v>0</v>
      </c>
      <c r="P1420" s="63">
        <f t="shared" si="290"/>
        <v>0</v>
      </c>
      <c r="Q1420" s="34"/>
      <c r="R1420" s="34"/>
    </row>
    <row r="1421" spans="1:18" x14ac:dyDescent="0.3">
      <c r="A1421">
        <f t="shared" si="291"/>
        <v>2018</v>
      </c>
      <c r="B1421">
        <f t="shared" si="292"/>
        <v>10</v>
      </c>
      <c r="C1421">
        <f t="shared" si="293"/>
        <v>30</v>
      </c>
      <c r="D1421">
        <f t="shared" si="294"/>
        <v>2</v>
      </c>
      <c r="E1421" t="str">
        <f t="shared" si="295"/>
        <v>OFF</v>
      </c>
      <c r="F1421" s="13">
        <f t="shared" si="284"/>
        <v>43403</v>
      </c>
      <c r="G1421" s="14" t="str">
        <f t="shared" si="296"/>
        <v>Avg of 4 NM Projects</v>
      </c>
      <c r="H1421" s="15">
        <f t="shared" si="285"/>
        <v>2</v>
      </c>
      <c r="I1421" s="93">
        <v>0</v>
      </c>
      <c r="J1421">
        <f t="shared" si="286"/>
        <v>0</v>
      </c>
      <c r="K1421" s="4">
        <v>35.869999999999997</v>
      </c>
      <c r="L1421" s="4">
        <v>26.13</v>
      </c>
      <c r="M1421" s="16">
        <f t="shared" si="287"/>
        <v>0</v>
      </c>
      <c r="N1421">
        <f t="shared" si="288"/>
        <v>1</v>
      </c>
      <c r="O1421">
        <f t="shared" si="289"/>
        <v>0</v>
      </c>
      <c r="P1421" s="63">
        <f t="shared" si="290"/>
        <v>0</v>
      </c>
    </row>
    <row r="1422" spans="1:18" x14ac:dyDescent="0.3">
      <c r="A1422">
        <f t="shared" si="291"/>
        <v>2018</v>
      </c>
      <c r="B1422">
        <f t="shared" si="292"/>
        <v>10</v>
      </c>
      <c r="C1422">
        <f t="shared" si="293"/>
        <v>30</v>
      </c>
      <c r="D1422">
        <f t="shared" si="294"/>
        <v>2</v>
      </c>
      <c r="E1422" t="str">
        <f t="shared" si="295"/>
        <v>OFF</v>
      </c>
      <c r="F1422" s="13">
        <f t="shared" si="284"/>
        <v>43403</v>
      </c>
      <c r="G1422" s="14" t="str">
        <f t="shared" si="296"/>
        <v>Avg of 4 NM Projects</v>
      </c>
      <c r="H1422" s="15">
        <f t="shared" si="285"/>
        <v>3</v>
      </c>
      <c r="I1422" s="93">
        <v>-0.26</v>
      </c>
      <c r="J1422">
        <f t="shared" si="286"/>
        <v>-1.4606741573033708E-3</v>
      </c>
      <c r="K1422" s="4">
        <v>35.82</v>
      </c>
      <c r="L1422" s="4">
        <v>23.28</v>
      </c>
      <c r="M1422" s="16">
        <f t="shared" si="287"/>
        <v>-6.0528000000000005E-3</v>
      </c>
      <c r="N1422">
        <f t="shared" si="288"/>
        <v>0</v>
      </c>
      <c r="O1422">
        <f t="shared" si="289"/>
        <v>0</v>
      </c>
      <c r="P1422" s="63">
        <f t="shared" si="290"/>
        <v>0</v>
      </c>
    </row>
    <row r="1423" spans="1:18" x14ac:dyDescent="0.3">
      <c r="A1423">
        <f t="shared" si="291"/>
        <v>2018</v>
      </c>
      <c r="B1423">
        <f t="shared" si="292"/>
        <v>10</v>
      </c>
      <c r="C1423">
        <f t="shared" si="293"/>
        <v>30</v>
      </c>
      <c r="D1423">
        <f t="shared" si="294"/>
        <v>2</v>
      </c>
      <c r="E1423" t="str">
        <f t="shared" si="295"/>
        <v>OFF</v>
      </c>
      <c r="F1423" s="13">
        <f t="shared" si="284"/>
        <v>43403</v>
      </c>
      <c r="G1423" s="14" t="str">
        <f t="shared" si="296"/>
        <v>Avg of 4 NM Projects</v>
      </c>
      <c r="H1423" s="15">
        <f t="shared" si="285"/>
        <v>4</v>
      </c>
      <c r="I1423" s="93">
        <v>0</v>
      </c>
      <c r="J1423">
        <f t="shared" si="286"/>
        <v>0</v>
      </c>
      <c r="K1423" s="4">
        <v>32.909999999999997</v>
      </c>
      <c r="L1423" s="4">
        <v>23.18</v>
      </c>
      <c r="M1423" s="16">
        <f t="shared" si="287"/>
        <v>0</v>
      </c>
      <c r="N1423">
        <f t="shared" si="288"/>
        <v>1</v>
      </c>
      <c r="O1423">
        <f t="shared" si="289"/>
        <v>0</v>
      </c>
      <c r="P1423" s="63">
        <f t="shared" si="290"/>
        <v>0</v>
      </c>
    </row>
    <row r="1424" spans="1:18" x14ac:dyDescent="0.3">
      <c r="A1424">
        <f t="shared" si="291"/>
        <v>2018</v>
      </c>
      <c r="B1424">
        <f t="shared" si="292"/>
        <v>10</v>
      </c>
      <c r="C1424">
        <f t="shared" si="293"/>
        <v>30</v>
      </c>
      <c r="D1424">
        <f t="shared" si="294"/>
        <v>2</v>
      </c>
      <c r="E1424" t="str">
        <f t="shared" si="295"/>
        <v>OFF</v>
      </c>
      <c r="F1424" s="13">
        <f t="shared" si="284"/>
        <v>43403</v>
      </c>
      <c r="G1424" s="14" t="str">
        <f t="shared" si="296"/>
        <v>Avg of 4 NM Projects</v>
      </c>
      <c r="H1424" s="15">
        <f t="shared" si="285"/>
        <v>5</v>
      </c>
      <c r="I1424" s="93">
        <v>-0.13</v>
      </c>
      <c r="J1424">
        <f t="shared" si="286"/>
        <v>-7.3033707865168538E-4</v>
      </c>
      <c r="K1424" s="4">
        <v>34.76</v>
      </c>
      <c r="L1424" s="4">
        <v>24.89</v>
      </c>
      <c r="M1424" s="16">
        <f t="shared" si="287"/>
        <v>-3.2357000000000002E-3</v>
      </c>
      <c r="N1424">
        <f t="shared" si="288"/>
        <v>0</v>
      </c>
      <c r="O1424">
        <f t="shared" si="289"/>
        <v>0</v>
      </c>
      <c r="P1424" s="63">
        <f t="shared" si="290"/>
        <v>0</v>
      </c>
    </row>
    <row r="1425" spans="1:16" x14ac:dyDescent="0.3">
      <c r="A1425">
        <f t="shared" si="291"/>
        <v>2018</v>
      </c>
      <c r="B1425">
        <f t="shared" si="292"/>
        <v>10</v>
      </c>
      <c r="C1425">
        <f t="shared" si="293"/>
        <v>30</v>
      </c>
      <c r="D1425">
        <f t="shared" si="294"/>
        <v>2</v>
      </c>
      <c r="E1425" t="str">
        <f t="shared" si="295"/>
        <v>OFF</v>
      </c>
      <c r="F1425" s="13">
        <f t="shared" si="284"/>
        <v>43403</v>
      </c>
      <c r="G1425" s="14" t="str">
        <f t="shared" si="296"/>
        <v>Avg of 4 NM Projects</v>
      </c>
      <c r="H1425" s="15">
        <f t="shared" si="285"/>
        <v>6</v>
      </c>
      <c r="I1425" s="93">
        <v>-0.13</v>
      </c>
      <c r="J1425">
        <f t="shared" si="286"/>
        <v>-7.3033707865168538E-4</v>
      </c>
      <c r="K1425" s="4">
        <v>38.43</v>
      </c>
      <c r="L1425" s="4">
        <v>26.96</v>
      </c>
      <c r="M1425" s="16">
        <f t="shared" si="287"/>
        <v>-3.5048000000000002E-3</v>
      </c>
      <c r="N1425">
        <f t="shared" si="288"/>
        <v>0</v>
      </c>
      <c r="O1425">
        <f t="shared" si="289"/>
        <v>0</v>
      </c>
      <c r="P1425" s="63">
        <f t="shared" si="290"/>
        <v>0</v>
      </c>
    </row>
    <row r="1426" spans="1:16" x14ac:dyDescent="0.3">
      <c r="A1426">
        <f t="shared" si="291"/>
        <v>2018</v>
      </c>
      <c r="B1426">
        <f t="shared" si="292"/>
        <v>10</v>
      </c>
      <c r="C1426">
        <f t="shared" si="293"/>
        <v>30</v>
      </c>
      <c r="D1426">
        <f t="shared" si="294"/>
        <v>2</v>
      </c>
      <c r="E1426" t="str">
        <f t="shared" si="295"/>
        <v>OFF</v>
      </c>
      <c r="F1426" s="13">
        <f t="shared" si="284"/>
        <v>43403</v>
      </c>
      <c r="G1426" s="14" t="str">
        <f t="shared" si="296"/>
        <v>Avg of 4 NM Projects</v>
      </c>
      <c r="H1426" s="15">
        <f t="shared" si="285"/>
        <v>7</v>
      </c>
      <c r="I1426" s="93">
        <v>0</v>
      </c>
      <c r="J1426">
        <f t="shared" si="286"/>
        <v>0</v>
      </c>
      <c r="K1426" s="4">
        <v>49.23</v>
      </c>
      <c r="L1426" s="4">
        <v>18.920000000000002</v>
      </c>
      <c r="M1426" s="16">
        <f t="shared" si="287"/>
        <v>0</v>
      </c>
      <c r="N1426">
        <f t="shared" si="288"/>
        <v>1</v>
      </c>
      <c r="O1426">
        <f t="shared" si="289"/>
        <v>0</v>
      </c>
      <c r="P1426" s="63">
        <f t="shared" si="290"/>
        <v>0</v>
      </c>
    </row>
    <row r="1427" spans="1:16" x14ac:dyDescent="0.3">
      <c r="A1427">
        <f t="shared" si="291"/>
        <v>2018</v>
      </c>
      <c r="B1427">
        <f t="shared" si="292"/>
        <v>10</v>
      </c>
      <c r="C1427">
        <f t="shared" si="293"/>
        <v>30</v>
      </c>
      <c r="D1427">
        <f t="shared" si="294"/>
        <v>2</v>
      </c>
      <c r="E1427" t="str">
        <f t="shared" si="295"/>
        <v>ON</v>
      </c>
      <c r="F1427" s="13">
        <f t="shared" si="284"/>
        <v>43403</v>
      </c>
      <c r="G1427" s="14" t="str">
        <f t="shared" si="296"/>
        <v>Avg of 4 NM Projects</v>
      </c>
      <c r="H1427" s="15">
        <f t="shared" si="285"/>
        <v>8</v>
      </c>
      <c r="I1427" s="93">
        <v>-0.13</v>
      </c>
      <c r="J1427">
        <f t="shared" si="286"/>
        <v>-7.3033707865168538E-4</v>
      </c>
      <c r="K1427" s="4">
        <v>55.94</v>
      </c>
      <c r="L1427" s="4">
        <v>29.37</v>
      </c>
      <c r="M1427" s="16">
        <f t="shared" si="287"/>
        <v>-3.8181000000000005E-3</v>
      </c>
      <c r="N1427">
        <f t="shared" si="288"/>
        <v>0</v>
      </c>
      <c r="O1427">
        <f t="shared" si="289"/>
        <v>0</v>
      </c>
      <c r="P1427" s="63">
        <f t="shared" si="290"/>
        <v>0</v>
      </c>
    </row>
    <row r="1428" spans="1:16" x14ac:dyDescent="0.3">
      <c r="A1428">
        <f t="shared" si="291"/>
        <v>2018</v>
      </c>
      <c r="B1428">
        <f t="shared" si="292"/>
        <v>10</v>
      </c>
      <c r="C1428">
        <f t="shared" si="293"/>
        <v>30</v>
      </c>
      <c r="D1428">
        <f t="shared" si="294"/>
        <v>2</v>
      </c>
      <c r="E1428" t="str">
        <f t="shared" si="295"/>
        <v>ON</v>
      </c>
      <c r="F1428" s="13">
        <f t="shared" si="284"/>
        <v>43403</v>
      </c>
      <c r="G1428" s="14" t="str">
        <f t="shared" si="296"/>
        <v>Avg of 4 NM Projects</v>
      </c>
      <c r="H1428" s="15">
        <f t="shared" si="285"/>
        <v>9</v>
      </c>
      <c r="I1428" s="93">
        <v>3.585</v>
      </c>
      <c r="J1428">
        <f t="shared" si="286"/>
        <v>2.0140449438202247E-2</v>
      </c>
      <c r="K1428" s="4">
        <v>47.11</v>
      </c>
      <c r="L1428" s="4">
        <v>28.94</v>
      </c>
      <c r="M1428" s="16">
        <f t="shared" si="287"/>
        <v>0.10374989999999999</v>
      </c>
      <c r="N1428">
        <f t="shared" si="288"/>
        <v>0</v>
      </c>
      <c r="O1428">
        <f t="shared" si="289"/>
        <v>0</v>
      </c>
      <c r="P1428" s="63">
        <f t="shared" si="290"/>
        <v>0</v>
      </c>
    </row>
    <row r="1429" spans="1:16" x14ac:dyDescent="0.3">
      <c r="A1429">
        <f t="shared" si="291"/>
        <v>2018</v>
      </c>
      <c r="B1429">
        <f t="shared" si="292"/>
        <v>10</v>
      </c>
      <c r="C1429">
        <f t="shared" si="293"/>
        <v>30</v>
      </c>
      <c r="D1429">
        <f t="shared" si="294"/>
        <v>2</v>
      </c>
      <c r="E1429" t="str">
        <f t="shared" si="295"/>
        <v>ON</v>
      </c>
      <c r="F1429" s="13">
        <f t="shared" si="284"/>
        <v>43403</v>
      </c>
      <c r="G1429" s="14" t="str">
        <f t="shared" si="296"/>
        <v>Avg of 4 NM Projects</v>
      </c>
      <c r="H1429" s="15">
        <f t="shared" si="285"/>
        <v>10</v>
      </c>
      <c r="I1429" s="93">
        <v>7.55</v>
      </c>
      <c r="J1429">
        <f t="shared" si="286"/>
        <v>4.2415730337078648E-2</v>
      </c>
      <c r="K1429" s="4">
        <v>40.15</v>
      </c>
      <c r="L1429" s="4">
        <v>26.5</v>
      </c>
      <c r="M1429" s="16">
        <f t="shared" si="287"/>
        <v>0.20007499999999998</v>
      </c>
      <c r="N1429">
        <f t="shared" si="288"/>
        <v>0</v>
      </c>
      <c r="O1429">
        <f t="shared" si="289"/>
        <v>0</v>
      </c>
      <c r="P1429" s="63">
        <f t="shared" si="290"/>
        <v>0</v>
      </c>
    </row>
    <row r="1430" spans="1:16" x14ac:dyDescent="0.3">
      <c r="A1430">
        <f t="shared" si="291"/>
        <v>2018</v>
      </c>
      <c r="B1430">
        <f t="shared" si="292"/>
        <v>10</v>
      </c>
      <c r="C1430">
        <f t="shared" si="293"/>
        <v>30</v>
      </c>
      <c r="D1430">
        <f t="shared" si="294"/>
        <v>2</v>
      </c>
      <c r="E1430" t="str">
        <f t="shared" si="295"/>
        <v>ON</v>
      </c>
      <c r="F1430" s="13">
        <f t="shared" si="284"/>
        <v>43403</v>
      </c>
      <c r="G1430" s="14" t="str">
        <f t="shared" si="296"/>
        <v>Avg of 4 NM Projects</v>
      </c>
      <c r="H1430" s="15">
        <f t="shared" si="285"/>
        <v>11</v>
      </c>
      <c r="I1430" s="93">
        <v>12.415000000000001</v>
      </c>
      <c r="J1430">
        <f t="shared" si="286"/>
        <v>6.9747191011235957E-2</v>
      </c>
      <c r="K1430" s="4">
        <v>36.33</v>
      </c>
      <c r="L1430" s="4">
        <v>27.35</v>
      </c>
      <c r="M1430" s="16">
        <f t="shared" si="287"/>
        <v>0.33955025000000005</v>
      </c>
      <c r="N1430">
        <f t="shared" si="288"/>
        <v>0</v>
      </c>
      <c r="O1430">
        <f t="shared" si="289"/>
        <v>0</v>
      </c>
      <c r="P1430" s="63">
        <f t="shared" si="290"/>
        <v>0</v>
      </c>
    </row>
    <row r="1431" spans="1:16" x14ac:dyDescent="0.3">
      <c r="A1431">
        <f t="shared" si="291"/>
        <v>2018</v>
      </c>
      <c r="B1431">
        <f t="shared" si="292"/>
        <v>10</v>
      </c>
      <c r="C1431">
        <f t="shared" si="293"/>
        <v>30</v>
      </c>
      <c r="D1431">
        <f t="shared" si="294"/>
        <v>2</v>
      </c>
      <c r="E1431" t="str">
        <f t="shared" si="295"/>
        <v>ON</v>
      </c>
      <c r="F1431" s="13">
        <f t="shared" si="284"/>
        <v>43403</v>
      </c>
      <c r="G1431" s="14" t="str">
        <f t="shared" si="296"/>
        <v>Avg of 4 NM Projects</v>
      </c>
      <c r="H1431" s="15">
        <f t="shared" si="285"/>
        <v>12</v>
      </c>
      <c r="I1431" s="93">
        <v>13.315</v>
      </c>
      <c r="J1431">
        <f t="shared" si="286"/>
        <v>7.4803370786516846E-2</v>
      </c>
      <c r="K1431" s="4">
        <v>31.18</v>
      </c>
      <c r="L1431" s="4">
        <v>28.77</v>
      </c>
      <c r="M1431" s="16">
        <f t="shared" si="287"/>
        <v>0.38307254999999996</v>
      </c>
      <c r="N1431">
        <f t="shared" si="288"/>
        <v>0</v>
      </c>
      <c r="O1431">
        <f t="shared" si="289"/>
        <v>0</v>
      </c>
      <c r="P1431" s="63">
        <f t="shared" si="290"/>
        <v>0</v>
      </c>
    </row>
    <row r="1432" spans="1:16" x14ac:dyDescent="0.3">
      <c r="A1432">
        <f t="shared" si="291"/>
        <v>2018</v>
      </c>
      <c r="B1432">
        <f t="shared" si="292"/>
        <v>10</v>
      </c>
      <c r="C1432">
        <f t="shared" si="293"/>
        <v>30</v>
      </c>
      <c r="D1432">
        <f t="shared" si="294"/>
        <v>2</v>
      </c>
      <c r="E1432" t="str">
        <f t="shared" si="295"/>
        <v>ON</v>
      </c>
      <c r="F1432" s="13">
        <f t="shared" si="284"/>
        <v>43403</v>
      </c>
      <c r="G1432" s="14" t="str">
        <f t="shared" si="296"/>
        <v>Avg of 4 NM Projects</v>
      </c>
      <c r="H1432" s="15">
        <f t="shared" si="285"/>
        <v>13</v>
      </c>
      <c r="I1432" s="93">
        <v>17.795000000000002</v>
      </c>
      <c r="J1432">
        <f t="shared" si="286"/>
        <v>9.9971910112359563E-2</v>
      </c>
      <c r="K1432" s="4">
        <v>30.19</v>
      </c>
      <c r="L1432" s="4">
        <v>27.22</v>
      </c>
      <c r="M1432" s="16">
        <f t="shared" si="287"/>
        <v>0.48437990000000003</v>
      </c>
      <c r="N1432">
        <f t="shared" si="288"/>
        <v>0</v>
      </c>
      <c r="O1432">
        <f t="shared" si="289"/>
        <v>0</v>
      </c>
      <c r="P1432" s="63">
        <f t="shared" si="290"/>
        <v>0</v>
      </c>
    </row>
    <row r="1433" spans="1:16" x14ac:dyDescent="0.3">
      <c r="A1433">
        <f t="shared" si="291"/>
        <v>2018</v>
      </c>
      <c r="B1433">
        <f t="shared" si="292"/>
        <v>10</v>
      </c>
      <c r="C1433">
        <f t="shared" si="293"/>
        <v>30</v>
      </c>
      <c r="D1433">
        <f t="shared" si="294"/>
        <v>2</v>
      </c>
      <c r="E1433" t="str">
        <f t="shared" si="295"/>
        <v>ON</v>
      </c>
      <c r="F1433" s="13">
        <f t="shared" si="284"/>
        <v>43403</v>
      </c>
      <c r="G1433" s="14" t="str">
        <f t="shared" si="296"/>
        <v>Avg of 4 NM Projects</v>
      </c>
      <c r="H1433" s="15">
        <f t="shared" si="285"/>
        <v>14</v>
      </c>
      <c r="I1433" s="93">
        <v>14.329999999999998</v>
      </c>
      <c r="J1433">
        <f t="shared" si="286"/>
        <v>8.0505617977528074E-2</v>
      </c>
      <c r="K1433" s="4">
        <v>30.18</v>
      </c>
      <c r="L1433" s="4">
        <v>26</v>
      </c>
      <c r="M1433" s="16">
        <f t="shared" si="287"/>
        <v>0.37257999999999991</v>
      </c>
      <c r="N1433">
        <f t="shared" si="288"/>
        <v>0</v>
      </c>
      <c r="O1433">
        <f t="shared" si="289"/>
        <v>0</v>
      </c>
      <c r="P1433" s="63">
        <f t="shared" si="290"/>
        <v>0</v>
      </c>
    </row>
    <row r="1434" spans="1:16" x14ac:dyDescent="0.3">
      <c r="A1434">
        <f t="shared" si="291"/>
        <v>2018</v>
      </c>
      <c r="B1434">
        <f t="shared" si="292"/>
        <v>10</v>
      </c>
      <c r="C1434">
        <f t="shared" si="293"/>
        <v>30</v>
      </c>
      <c r="D1434">
        <f t="shared" si="294"/>
        <v>2</v>
      </c>
      <c r="E1434" t="str">
        <f t="shared" si="295"/>
        <v>ON</v>
      </c>
      <c r="F1434" s="13">
        <f t="shared" si="284"/>
        <v>43403</v>
      </c>
      <c r="G1434" s="14" t="str">
        <f t="shared" si="296"/>
        <v>Avg of 4 NM Projects</v>
      </c>
      <c r="H1434" s="15">
        <f t="shared" si="285"/>
        <v>15</v>
      </c>
      <c r="I1434" s="93">
        <v>11.14</v>
      </c>
      <c r="J1434">
        <f t="shared" si="286"/>
        <v>6.2584269662921355E-2</v>
      </c>
      <c r="K1434" s="4">
        <v>29.02</v>
      </c>
      <c r="L1434" s="4">
        <v>24.89</v>
      </c>
      <c r="M1434" s="16">
        <f t="shared" si="287"/>
        <v>0.27727460000000004</v>
      </c>
      <c r="N1434">
        <f t="shared" si="288"/>
        <v>0</v>
      </c>
      <c r="O1434">
        <f t="shared" si="289"/>
        <v>0</v>
      </c>
      <c r="P1434" s="63">
        <f t="shared" si="290"/>
        <v>0</v>
      </c>
    </row>
    <row r="1435" spans="1:16" x14ac:dyDescent="0.3">
      <c r="A1435">
        <f t="shared" si="291"/>
        <v>2018</v>
      </c>
      <c r="B1435">
        <f t="shared" si="292"/>
        <v>10</v>
      </c>
      <c r="C1435">
        <f t="shared" si="293"/>
        <v>30</v>
      </c>
      <c r="D1435">
        <f t="shared" si="294"/>
        <v>2</v>
      </c>
      <c r="E1435" t="str">
        <f t="shared" si="295"/>
        <v>ON</v>
      </c>
      <c r="F1435" s="13">
        <f t="shared" si="284"/>
        <v>43403</v>
      </c>
      <c r="G1435" s="14" t="str">
        <f t="shared" si="296"/>
        <v>Avg of 4 NM Projects</v>
      </c>
      <c r="H1435" s="15">
        <f t="shared" si="285"/>
        <v>16</v>
      </c>
      <c r="I1435" s="93">
        <v>12.414999999999999</v>
      </c>
      <c r="J1435">
        <f t="shared" si="286"/>
        <v>6.9747191011235957E-2</v>
      </c>
      <c r="K1435" s="4">
        <v>29.97</v>
      </c>
      <c r="L1435" s="4">
        <v>25.16</v>
      </c>
      <c r="M1435" s="16">
        <f t="shared" si="287"/>
        <v>0.31236140000000001</v>
      </c>
      <c r="N1435">
        <f t="shared" si="288"/>
        <v>0</v>
      </c>
      <c r="O1435">
        <f t="shared" si="289"/>
        <v>0</v>
      </c>
      <c r="P1435" s="63">
        <f t="shared" si="290"/>
        <v>0</v>
      </c>
    </row>
    <row r="1436" spans="1:16" x14ac:dyDescent="0.3">
      <c r="A1436">
        <f t="shared" si="291"/>
        <v>2018</v>
      </c>
      <c r="B1436">
        <f t="shared" si="292"/>
        <v>10</v>
      </c>
      <c r="C1436">
        <f t="shared" si="293"/>
        <v>30</v>
      </c>
      <c r="D1436">
        <f t="shared" si="294"/>
        <v>2</v>
      </c>
      <c r="E1436" t="str">
        <f t="shared" si="295"/>
        <v>ON</v>
      </c>
      <c r="F1436" s="13">
        <f t="shared" si="284"/>
        <v>43403</v>
      </c>
      <c r="G1436" s="14" t="str">
        <f t="shared" si="296"/>
        <v>Avg of 4 NM Projects</v>
      </c>
      <c r="H1436" s="15">
        <f t="shared" si="285"/>
        <v>17</v>
      </c>
      <c r="I1436" s="93">
        <v>15.11</v>
      </c>
      <c r="J1436">
        <f t="shared" si="286"/>
        <v>8.4887640449438195E-2</v>
      </c>
      <c r="K1436" s="4">
        <v>30.61</v>
      </c>
      <c r="L1436" s="4">
        <v>27.49</v>
      </c>
      <c r="M1436" s="16">
        <f t="shared" si="287"/>
        <v>0.41537389999999996</v>
      </c>
      <c r="N1436">
        <f t="shared" si="288"/>
        <v>0</v>
      </c>
      <c r="O1436">
        <f t="shared" si="289"/>
        <v>0</v>
      </c>
      <c r="P1436" s="63">
        <f t="shared" si="290"/>
        <v>0</v>
      </c>
    </row>
    <row r="1437" spans="1:16" x14ac:dyDescent="0.3">
      <c r="A1437">
        <f t="shared" si="291"/>
        <v>2018</v>
      </c>
      <c r="B1437">
        <f t="shared" si="292"/>
        <v>10</v>
      </c>
      <c r="C1437">
        <f t="shared" si="293"/>
        <v>30</v>
      </c>
      <c r="D1437">
        <f t="shared" si="294"/>
        <v>2</v>
      </c>
      <c r="E1437" t="str">
        <f t="shared" si="295"/>
        <v>ON</v>
      </c>
      <c r="F1437" s="13">
        <f t="shared" ref="F1437:F1500" si="297">+F1413+1</f>
        <v>43403</v>
      </c>
      <c r="G1437" s="14" t="str">
        <f t="shared" si="296"/>
        <v>Avg of 4 NM Projects</v>
      </c>
      <c r="H1437" s="15">
        <f t="shared" ref="H1437:H1500" si="298">H1413</f>
        <v>18</v>
      </c>
      <c r="I1437" s="93">
        <v>0</v>
      </c>
      <c r="J1437">
        <f t="shared" si="286"/>
        <v>0</v>
      </c>
      <c r="K1437" s="4">
        <v>41.25</v>
      </c>
      <c r="L1437" s="4">
        <v>32.6</v>
      </c>
      <c r="M1437" s="16">
        <f t="shared" si="287"/>
        <v>0</v>
      </c>
      <c r="N1437">
        <f t="shared" si="288"/>
        <v>1</v>
      </c>
      <c r="O1437">
        <f t="shared" si="289"/>
        <v>0</v>
      </c>
      <c r="P1437" s="63">
        <f t="shared" si="290"/>
        <v>0</v>
      </c>
    </row>
    <row r="1438" spans="1:16" x14ac:dyDescent="0.3">
      <c r="A1438">
        <f t="shared" si="291"/>
        <v>2018</v>
      </c>
      <c r="B1438">
        <f t="shared" si="292"/>
        <v>10</v>
      </c>
      <c r="C1438">
        <f t="shared" si="293"/>
        <v>30</v>
      </c>
      <c r="D1438">
        <f t="shared" si="294"/>
        <v>2</v>
      </c>
      <c r="E1438" t="str">
        <f t="shared" si="295"/>
        <v>ON</v>
      </c>
      <c r="F1438" s="13">
        <f t="shared" si="297"/>
        <v>43403</v>
      </c>
      <c r="G1438" s="14" t="str">
        <f t="shared" si="296"/>
        <v>Avg of 4 NM Projects</v>
      </c>
      <c r="H1438" s="15">
        <f t="shared" si="298"/>
        <v>19</v>
      </c>
      <c r="I1438" s="93">
        <v>0</v>
      </c>
      <c r="J1438">
        <f t="shared" si="286"/>
        <v>0</v>
      </c>
      <c r="K1438" s="4">
        <v>50.89</v>
      </c>
      <c r="L1438" s="4">
        <v>39.57</v>
      </c>
      <c r="M1438" s="16">
        <f t="shared" si="287"/>
        <v>0</v>
      </c>
      <c r="N1438">
        <f t="shared" si="288"/>
        <v>1</v>
      </c>
      <c r="O1438">
        <f t="shared" si="289"/>
        <v>0</v>
      </c>
      <c r="P1438" s="63">
        <f t="shared" si="290"/>
        <v>0</v>
      </c>
    </row>
    <row r="1439" spans="1:16" x14ac:dyDescent="0.3">
      <c r="A1439">
        <f t="shared" si="291"/>
        <v>2018</v>
      </c>
      <c r="B1439">
        <f t="shared" si="292"/>
        <v>10</v>
      </c>
      <c r="C1439">
        <f t="shared" si="293"/>
        <v>30</v>
      </c>
      <c r="D1439">
        <f t="shared" si="294"/>
        <v>2</v>
      </c>
      <c r="E1439" t="str">
        <f t="shared" si="295"/>
        <v>ON</v>
      </c>
      <c r="F1439" s="13">
        <f t="shared" si="297"/>
        <v>43403</v>
      </c>
      <c r="G1439" s="14" t="str">
        <f t="shared" si="296"/>
        <v>Avg of 4 NM Projects</v>
      </c>
      <c r="H1439" s="15">
        <f t="shared" si="298"/>
        <v>20</v>
      </c>
      <c r="I1439" s="93">
        <v>-0.26</v>
      </c>
      <c r="J1439">
        <f t="shared" si="286"/>
        <v>-1.4606741573033708E-3</v>
      </c>
      <c r="K1439" s="4">
        <v>51.8</v>
      </c>
      <c r="L1439" s="4">
        <v>39.26</v>
      </c>
      <c r="M1439" s="16">
        <f t="shared" si="287"/>
        <v>-1.0207599999999999E-2</v>
      </c>
      <c r="N1439">
        <f t="shared" si="288"/>
        <v>0</v>
      </c>
      <c r="O1439">
        <f t="shared" si="289"/>
        <v>0</v>
      </c>
      <c r="P1439" s="63">
        <f t="shared" si="290"/>
        <v>0</v>
      </c>
    </row>
    <row r="1440" spans="1:16" x14ac:dyDescent="0.3">
      <c r="A1440">
        <f t="shared" si="291"/>
        <v>2018</v>
      </c>
      <c r="B1440">
        <f t="shared" si="292"/>
        <v>10</v>
      </c>
      <c r="C1440">
        <f t="shared" si="293"/>
        <v>30</v>
      </c>
      <c r="D1440">
        <f t="shared" si="294"/>
        <v>2</v>
      </c>
      <c r="E1440" t="str">
        <f t="shared" si="295"/>
        <v>ON</v>
      </c>
      <c r="F1440" s="13">
        <f t="shared" si="297"/>
        <v>43403</v>
      </c>
      <c r="G1440" s="14" t="str">
        <f t="shared" si="296"/>
        <v>Avg of 4 NM Projects</v>
      </c>
      <c r="H1440" s="15">
        <f t="shared" si="298"/>
        <v>21</v>
      </c>
      <c r="I1440" s="93">
        <v>0</v>
      </c>
      <c r="J1440">
        <f t="shared" si="286"/>
        <v>0</v>
      </c>
      <c r="K1440" s="4">
        <v>47.2</v>
      </c>
      <c r="L1440" s="4">
        <v>35.46</v>
      </c>
      <c r="M1440" s="16">
        <f t="shared" si="287"/>
        <v>0</v>
      </c>
      <c r="N1440">
        <f t="shared" si="288"/>
        <v>1</v>
      </c>
      <c r="O1440">
        <f t="shared" si="289"/>
        <v>0</v>
      </c>
      <c r="P1440" s="63">
        <f t="shared" si="290"/>
        <v>0</v>
      </c>
    </row>
    <row r="1441" spans="1:18" x14ac:dyDescent="0.3">
      <c r="A1441">
        <f t="shared" si="291"/>
        <v>2018</v>
      </c>
      <c r="B1441">
        <f t="shared" si="292"/>
        <v>10</v>
      </c>
      <c r="C1441">
        <f t="shared" si="293"/>
        <v>30</v>
      </c>
      <c r="D1441">
        <f t="shared" si="294"/>
        <v>2</v>
      </c>
      <c r="E1441" t="str">
        <f t="shared" si="295"/>
        <v>ON</v>
      </c>
      <c r="F1441" s="13">
        <f t="shared" si="297"/>
        <v>43403</v>
      </c>
      <c r="G1441" s="14" t="str">
        <f t="shared" si="296"/>
        <v>Avg of 4 NM Projects</v>
      </c>
      <c r="H1441" s="15">
        <f t="shared" si="298"/>
        <v>22</v>
      </c>
      <c r="I1441" s="93">
        <v>-0.26</v>
      </c>
      <c r="J1441">
        <f t="shared" si="286"/>
        <v>-1.4606741573033708E-3</v>
      </c>
      <c r="K1441" s="4">
        <v>38.93</v>
      </c>
      <c r="L1441" s="4">
        <v>29.96</v>
      </c>
      <c r="M1441" s="16">
        <f t="shared" si="287"/>
        <v>-7.7895999999999998E-3</v>
      </c>
      <c r="N1441">
        <f t="shared" si="288"/>
        <v>0</v>
      </c>
      <c r="O1441">
        <f t="shared" si="289"/>
        <v>0</v>
      </c>
      <c r="P1441" s="63">
        <f t="shared" si="290"/>
        <v>0</v>
      </c>
    </row>
    <row r="1442" spans="1:18" x14ac:dyDescent="0.3">
      <c r="A1442">
        <f t="shared" si="291"/>
        <v>2018</v>
      </c>
      <c r="B1442">
        <f t="shared" si="292"/>
        <v>10</v>
      </c>
      <c r="C1442">
        <f t="shared" si="293"/>
        <v>30</v>
      </c>
      <c r="D1442">
        <f t="shared" si="294"/>
        <v>2</v>
      </c>
      <c r="E1442" t="str">
        <f t="shared" si="295"/>
        <v>ON</v>
      </c>
      <c r="F1442" s="13">
        <f t="shared" si="297"/>
        <v>43403</v>
      </c>
      <c r="G1442" s="14" t="str">
        <f t="shared" si="296"/>
        <v>Avg of 4 NM Projects</v>
      </c>
      <c r="H1442" s="15">
        <f t="shared" si="298"/>
        <v>23</v>
      </c>
      <c r="I1442" s="93">
        <v>0</v>
      </c>
      <c r="J1442">
        <f t="shared" si="286"/>
        <v>0</v>
      </c>
      <c r="K1442" s="4">
        <v>32.369999999999997</v>
      </c>
      <c r="L1442" s="4">
        <v>27.9</v>
      </c>
      <c r="M1442" s="16">
        <f t="shared" si="287"/>
        <v>0</v>
      </c>
      <c r="N1442">
        <f t="shared" si="288"/>
        <v>1</v>
      </c>
      <c r="O1442">
        <f t="shared" si="289"/>
        <v>0</v>
      </c>
      <c r="P1442" s="63">
        <f t="shared" si="290"/>
        <v>0</v>
      </c>
    </row>
    <row r="1443" spans="1:18" x14ac:dyDescent="0.3">
      <c r="A1443">
        <f t="shared" si="291"/>
        <v>2018</v>
      </c>
      <c r="B1443">
        <f t="shared" si="292"/>
        <v>10</v>
      </c>
      <c r="C1443">
        <f t="shared" si="293"/>
        <v>30</v>
      </c>
      <c r="D1443">
        <f t="shared" si="294"/>
        <v>2</v>
      </c>
      <c r="E1443" t="str">
        <f t="shared" si="295"/>
        <v>OFF</v>
      </c>
      <c r="F1443" s="13">
        <f t="shared" si="297"/>
        <v>43403</v>
      </c>
      <c r="G1443" s="14" t="str">
        <f t="shared" si="296"/>
        <v>Avg of 4 NM Projects</v>
      </c>
      <c r="H1443" s="15">
        <f t="shared" si="298"/>
        <v>24</v>
      </c>
      <c r="I1443" s="93">
        <v>0</v>
      </c>
      <c r="J1443">
        <f t="shared" si="286"/>
        <v>0</v>
      </c>
      <c r="K1443" s="4">
        <v>31.52</v>
      </c>
      <c r="L1443" s="4">
        <v>21.75</v>
      </c>
      <c r="M1443" s="16">
        <f t="shared" si="287"/>
        <v>0</v>
      </c>
      <c r="N1443">
        <f t="shared" si="288"/>
        <v>1</v>
      </c>
      <c r="O1443">
        <f t="shared" si="289"/>
        <v>0</v>
      </c>
      <c r="P1443" s="63">
        <f t="shared" si="290"/>
        <v>0</v>
      </c>
    </row>
    <row r="1444" spans="1:18" x14ac:dyDescent="0.3">
      <c r="A1444">
        <f t="shared" si="291"/>
        <v>2018</v>
      </c>
      <c r="B1444">
        <f t="shared" si="292"/>
        <v>10</v>
      </c>
      <c r="C1444">
        <f t="shared" si="293"/>
        <v>31</v>
      </c>
      <c r="D1444">
        <f t="shared" si="294"/>
        <v>3</v>
      </c>
      <c r="E1444" t="str">
        <f t="shared" si="295"/>
        <v>OFF</v>
      </c>
      <c r="F1444" s="13">
        <f t="shared" si="297"/>
        <v>43404</v>
      </c>
      <c r="G1444" s="14" t="str">
        <f t="shared" si="296"/>
        <v>Avg of 4 NM Projects</v>
      </c>
      <c r="H1444" s="15">
        <f t="shared" si="298"/>
        <v>1</v>
      </c>
      <c r="I1444" s="93">
        <v>-0.13</v>
      </c>
      <c r="J1444">
        <f t="shared" si="286"/>
        <v>-7.3033707865168538E-4</v>
      </c>
      <c r="K1444" s="4">
        <v>27.72</v>
      </c>
      <c r="L1444" s="4">
        <v>26.95</v>
      </c>
      <c r="M1444" s="16">
        <f t="shared" si="287"/>
        <v>-3.5034999999999997E-3</v>
      </c>
      <c r="N1444">
        <f t="shared" si="288"/>
        <v>0</v>
      </c>
      <c r="O1444">
        <f t="shared" si="289"/>
        <v>0</v>
      </c>
      <c r="P1444" s="63">
        <f t="shared" si="290"/>
        <v>0</v>
      </c>
      <c r="Q1444" s="34"/>
      <c r="R1444" s="34"/>
    </row>
    <row r="1445" spans="1:18" x14ac:dyDescent="0.3">
      <c r="A1445">
        <f t="shared" si="291"/>
        <v>2018</v>
      </c>
      <c r="B1445">
        <f t="shared" si="292"/>
        <v>10</v>
      </c>
      <c r="C1445">
        <f t="shared" si="293"/>
        <v>31</v>
      </c>
      <c r="D1445">
        <f t="shared" si="294"/>
        <v>3</v>
      </c>
      <c r="E1445" t="str">
        <f t="shared" si="295"/>
        <v>OFF</v>
      </c>
      <c r="F1445" s="13">
        <f t="shared" si="297"/>
        <v>43404</v>
      </c>
      <c r="G1445" s="14" t="str">
        <f t="shared" si="296"/>
        <v>Avg of 4 NM Projects</v>
      </c>
      <c r="H1445" s="15">
        <f t="shared" si="298"/>
        <v>2</v>
      </c>
      <c r="I1445" s="93">
        <v>-0.13</v>
      </c>
      <c r="J1445">
        <f t="shared" si="286"/>
        <v>-7.3033707865168538E-4</v>
      </c>
      <c r="K1445" s="4">
        <v>26.07</v>
      </c>
      <c r="L1445" s="4">
        <v>24.8</v>
      </c>
      <c r="M1445" s="16">
        <f t="shared" si="287"/>
        <v>-3.2240000000000003E-3</v>
      </c>
      <c r="N1445">
        <f t="shared" si="288"/>
        <v>0</v>
      </c>
      <c r="O1445">
        <f t="shared" si="289"/>
        <v>0</v>
      </c>
      <c r="P1445" s="63">
        <f t="shared" si="290"/>
        <v>0</v>
      </c>
    </row>
    <row r="1446" spans="1:18" x14ac:dyDescent="0.3">
      <c r="A1446">
        <f t="shared" si="291"/>
        <v>2018</v>
      </c>
      <c r="B1446">
        <f t="shared" si="292"/>
        <v>10</v>
      </c>
      <c r="C1446">
        <f t="shared" si="293"/>
        <v>31</v>
      </c>
      <c r="D1446">
        <f t="shared" si="294"/>
        <v>3</v>
      </c>
      <c r="E1446" t="str">
        <f t="shared" si="295"/>
        <v>OFF</v>
      </c>
      <c r="F1446" s="13">
        <f t="shared" si="297"/>
        <v>43404</v>
      </c>
      <c r="G1446" s="14" t="str">
        <f t="shared" si="296"/>
        <v>Avg of 4 NM Projects</v>
      </c>
      <c r="H1446" s="15">
        <f t="shared" si="298"/>
        <v>3</v>
      </c>
      <c r="I1446" s="93">
        <v>0</v>
      </c>
      <c r="J1446">
        <f t="shared" si="286"/>
        <v>0</v>
      </c>
      <c r="K1446" s="4">
        <v>24.95</v>
      </c>
      <c r="L1446" s="4">
        <v>19.23</v>
      </c>
      <c r="M1446" s="16">
        <f t="shared" si="287"/>
        <v>0</v>
      </c>
      <c r="N1446">
        <f t="shared" si="288"/>
        <v>1</v>
      </c>
      <c r="O1446">
        <f t="shared" si="289"/>
        <v>0</v>
      </c>
      <c r="P1446" s="63">
        <f t="shared" si="290"/>
        <v>0</v>
      </c>
    </row>
    <row r="1447" spans="1:18" x14ac:dyDescent="0.3">
      <c r="A1447">
        <f t="shared" si="291"/>
        <v>2018</v>
      </c>
      <c r="B1447">
        <f t="shared" si="292"/>
        <v>10</v>
      </c>
      <c r="C1447">
        <f t="shared" si="293"/>
        <v>31</v>
      </c>
      <c r="D1447">
        <f t="shared" si="294"/>
        <v>3</v>
      </c>
      <c r="E1447" t="str">
        <f t="shared" si="295"/>
        <v>OFF</v>
      </c>
      <c r="F1447" s="13">
        <f t="shared" si="297"/>
        <v>43404</v>
      </c>
      <c r="G1447" s="14" t="str">
        <f t="shared" si="296"/>
        <v>Avg of 4 NM Projects</v>
      </c>
      <c r="H1447" s="15">
        <f t="shared" si="298"/>
        <v>4</v>
      </c>
      <c r="I1447" s="93">
        <v>0</v>
      </c>
      <c r="J1447">
        <f t="shared" si="286"/>
        <v>0</v>
      </c>
      <c r="K1447" s="4">
        <v>24.89</v>
      </c>
      <c r="L1447" s="4">
        <v>7.08</v>
      </c>
      <c r="M1447" s="16">
        <f t="shared" si="287"/>
        <v>0</v>
      </c>
      <c r="N1447">
        <f t="shared" si="288"/>
        <v>1</v>
      </c>
      <c r="O1447">
        <f t="shared" si="289"/>
        <v>0</v>
      </c>
      <c r="P1447" s="63">
        <f t="shared" si="290"/>
        <v>0</v>
      </c>
    </row>
    <row r="1448" spans="1:18" x14ac:dyDescent="0.3">
      <c r="A1448">
        <f t="shared" si="291"/>
        <v>2018</v>
      </c>
      <c r="B1448">
        <f t="shared" si="292"/>
        <v>10</v>
      </c>
      <c r="C1448">
        <f t="shared" si="293"/>
        <v>31</v>
      </c>
      <c r="D1448">
        <f t="shared" si="294"/>
        <v>3</v>
      </c>
      <c r="E1448" t="str">
        <f t="shared" si="295"/>
        <v>OFF</v>
      </c>
      <c r="F1448" s="13">
        <f t="shared" si="297"/>
        <v>43404</v>
      </c>
      <c r="G1448" s="14" t="str">
        <f t="shared" si="296"/>
        <v>Avg of 4 NM Projects</v>
      </c>
      <c r="H1448" s="15">
        <f t="shared" si="298"/>
        <v>5</v>
      </c>
      <c r="I1448" s="93">
        <v>0</v>
      </c>
      <c r="J1448">
        <f t="shared" si="286"/>
        <v>0</v>
      </c>
      <c r="K1448" s="4">
        <v>25.91</v>
      </c>
      <c r="L1448" s="4">
        <v>20.46</v>
      </c>
      <c r="M1448" s="16">
        <f t="shared" si="287"/>
        <v>0</v>
      </c>
      <c r="N1448">
        <f t="shared" si="288"/>
        <v>1</v>
      </c>
      <c r="O1448">
        <f t="shared" si="289"/>
        <v>0</v>
      </c>
      <c r="P1448" s="63">
        <f t="shared" si="290"/>
        <v>0</v>
      </c>
    </row>
    <row r="1449" spans="1:18" x14ac:dyDescent="0.3">
      <c r="A1449">
        <f t="shared" si="291"/>
        <v>2018</v>
      </c>
      <c r="B1449">
        <f t="shared" si="292"/>
        <v>10</v>
      </c>
      <c r="C1449">
        <f t="shared" si="293"/>
        <v>31</v>
      </c>
      <c r="D1449">
        <f t="shared" si="294"/>
        <v>3</v>
      </c>
      <c r="E1449" t="str">
        <f t="shared" si="295"/>
        <v>OFF</v>
      </c>
      <c r="F1449" s="13">
        <f t="shared" si="297"/>
        <v>43404</v>
      </c>
      <c r="G1449" s="14" t="str">
        <f t="shared" si="296"/>
        <v>Avg of 4 NM Projects</v>
      </c>
      <c r="H1449" s="15">
        <f t="shared" si="298"/>
        <v>6</v>
      </c>
      <c r="I1449" s="93">
        <v>0</v>
      </c>
      <c r="J1449">
        <f t="shared" si="286"/>
        <v>0</v>
      </c>
      <c r="K1449" s="4">
        <v>30.98</v>
      </c>
      <c r="L1449" s="4">
        <v>25.51</v>
      </c>
      <c r="M1449" s="16">
        <f t="shared" si="287"/>
        <v>0</v>
      </c>
      <c r="N1449">
        <f t="shared" si="288"/>
        <v>1</v>
      </c>
      <c r="O1449">
        <f t="shared" si="289"/>
        <v>0</v>
      </c>
      <c r="P1449" s="63">
        <f t="shared" si="290"/>
        <v>0</v>
      </c>
    </row>
    <row r="1450" spans="1:18" x14ac:dyDescent="0.3">
      <c r="A1450">
        <f t="shared" si="291"/>
        <v>2018</v>
      </c>
      <c r="B1450">
        <f t="shared" si="292"/>
        <v>10</v>
      </c>
      <c r="C1450">
        <f t="shared" si="293"/>
        <v>31</v>
      </c>
      <c r="D1450">
        <f t="shared" si="294"/>
        <v>3</v>
      </c>
      <c r="E1450" t="str">
        <f t="shared" si="295"/>
        <v>OFF</v>
      </c>
      <c r="F1450" s="13">
        <f t="shared" si="297"/>
        <v>43404</v>
      </c>
      <c r="G1450" s="14" t="str">
        <f t="shared" si="296"/>
        <v>Avg of 4 NM Projects</v>
      </c>
      <c r="H1450" s="15">
        <f t="shared" si="298"/>
        <v>7</v>
      </c>
      <c r="I1450" s="93">
        <v>-0.26</v>
      </c>
      <c r="J1450">
        <f t="shared" si="286"/>
        <v>-1.4606741573033708E-3</v>
      </c>
      <c r="K1450" s="4">
        <v>39.29</v>
      </c>
      <c r="L1450" s="4">
        <v>38.57</v>
      </c>
      <c r="M1450" s="16">
        <f t="shared" si="287"/>
        <v>-1.0028199999999999E-2</v>
      </c>
      <c r="N1450">
        <f t="shared" si="288"/>
        <v>0</v>
      </c>
      <c r="O1450">
        <f t="shared" si="289"/>
        <v>0</v>
      </c>
      <c r="P1450" s="63">
        <f t="shared" si="290"/>
        <v>0</v>
      </c>
    </row>
    <row r="1451" spans="1:18" x14ac:dyDescent="0.3">
      <c r="A1451">
        <f t="shared" si="291"/>
        <v>2018</v>
      </c>
      <c r="B1451">
        <f t="shared" si="292"/>
        <v>10</v>
      </c>
      <c r="C1451">
        <f t="shared" si="293"/>
        <v>31</v>
      </c>
      <c r="D1451">
        <f t="shared" si="294"/>
        <v>3</v>
      </c>
      <c r="E1451" t="str">
        <f t="shared" si="295"/>
        <v>ON</v>
      </c>
      <c r="F1451" s="13">
        <f t="shared" si="297"/>
        <v>43404</v>
      </c>
      <c r="G1451" s="14" t="str">
        <f t="shared" si="296"/>
        <v>Avg of 4 NM Projects</v>
      </c>
      <c r="H1451" s="15">
        <f t="shared" si="298"/>
        <v>8</v>
      </c>
      <c r="I1451" s="93">
        <v>-5.0000000000000044E-3</v>
      </c>
      <c r="J1451">
        <f t="shared" si="286"/>
        <v>-2.8089887640449463E-5</v>
      </c>
      <c r="K1451" s="4">
        <v>44.43</v>
      </c>
      <c r="L1451" s="4">
        <v>40.76</v>
      </c>
      <c r="M1451" s="16">
        <f t="shared" si="287"/>
        <v>-2.0380000000000018E-4</v>
      </c>
      <c r="N1451">
        <f t="shared" si="288"/>
        <v>0</v>
      </c>
      <c r="O1451">
        <f t="shared" si="289"/>
        <v>0</v>
      </c>
      <c r="P1451" s="63">
        <f t="shared" si="290"/>
        <v>0</v>
      </c>
    </row>
    <row r="1452" spans="1:18" x14ac:dyDescent="0.3">
      <c r="A1452">
        <f t="shared" si="291"/>
        <v>2018</v>
      </c>
      <c r="B1452">
        <f t="shared" si="292"/>
        <v>10</v>
      </c>
      <c r="C1452">
        <f t="shared" si="293"/>
        <v>31</v>
      </c>
      <c r="D1452">
        <f t="shared" si="294"/>
        <v>3</v>
      </c>
      <c r="E1452" t="str">
        <f t="shared" si="295"/>
        <v>ON</v>
      </c>
      <c r="F1452" s="13">
        <f t="shared" si="297"/>
        <v>43404</v>
      </c>
      <c r="G1452" s="14" t="str">
        <f t="shared" si="296"/>
        <v>Avg of 4 NM Projects</v>
      </c>
      <c r="H1452" s="15">
        <f t="shared" si="298"/>
        <v>9</v>
      </c>
      <c r="I1452" s="93">
        <v>1.92</v>
      </c>
      <c r="J1452">
        <f t="shared" si="286"/>
        <v>1.0786516853932584E-2</v>
      </c>
      <c r="K1452" s="4">
        <v>41.48</v>
      </c>
      <c r="L1452" s="4">
        <v>36.71</v>
      </c>
      <c r="M1452" s="16">
        <f t="shared" si="287"/>
        <v>7.0483199999999996E-2</v>
      </c>
      <c r="N1452">
        <f t="shared" si="288"/>
        <v>0</v>
      </c>
      <c r="O1452">
        <f t="shared" si="289"/>
        <v>0</v>
      </c>
      <c r="P1452" s="63">
        <f t="shared" si="290"/>
        <v>0</v>
      </c>
    </row>
    <row r="1453" spans="1:18" x14ac:dyDescent="0.3">
      <c r="A1453">
        <f t="shared" si="291"/>
        <v>2018</v>
      </c>
      <c r="B1453">
        <f t="shared" si="292"/>
        <v>10</v>
      </c>
      <c r="C1453">
        <f t="shared" si="293"/>
        <v>31</v>
      </c>
      <c r="D1453">
        <f t="shared" si="294"/>
        <v>3</v>
      </c>
      <c r="E1453" t="str">
        <f t="shared" si="295"/>
        <v>ON</v>
      </c>
      <c r="F1453" s="13">
        <f t="shared" si="297"/>
        <v>43404</v>
      </c>
      <c r="G1453" s="14" t="str">
        <f t="shared" si="296"/>
        <v>Avg of 4 NM Projects</v>
      </c>
      <c r="H1453" s="15">
        <f t="shared" si="298"/>
        <v>10</v>
      </c>
      <c r="I1453" s="93">
        <v>13.44</v>
      </c>
      <c r="J1453">
        <f t="shared" si="286"/>
        <v>7.5505617977528083E-2</v>
      </c>
      <c r="K1453" s="4">
        <v>32.11</v>
      </c>
      <c r="L1453" s="4">
        <v>32.22</v>
      </c>
      <c r="M1453" s="16">
        <f t="shared" si="287"/>
        <v>0.43303679999999994</v>
      </c>
      <c r="N1453">
        <f t="shared" si="288"/>
        <v>0</v>
      </c>
      <c r="O1453">
        <f t="shared" si="289"/>
        <v>0</v>
      </c>
      <c r="P1453" s="63">
        <f t="shared" si="290"/>
        <v>0</v>
      </c>
    </row>
    <row r="1454" spans="1:18" x14ac:dyDescent="0.3">
      <c r="A1454">
        <f t="shared" si="291"/>
        <v>2018</v>
      </c>
      <c r="B1454">
        <f t="shared" si="292"/>
        <v>10</v>
      </c>
      <c r="C1454">
        <f t="shared" si="293"/>
        <v>31</v>
      </c>
      <c r="D1454">
        <f t="shared" si="294"/>
        <v>3</v>
      </c>
      <c r="E1454" t="str">
        <f t="shared" si="295"/>
        <v>ON</v>
      </c>
      <c r="F1454" s="13">
        <f t="shared" si="297"/>
        <v>43404</v>
      </c>
      <c r="G1454" s="14" t="str">
        <f t="shared" si="296"/>
        <v>Avg of 4 NM Projects</v>
      </c>
      <c r="H1454" s="15">
        <f t="shared" si="298"/>
        <v>11</v>
      </c>
      <c r="I1454" s="93">
        <v>19.450000000000003</v>
      </c>
      <c r="J1454">
        <f t="shared" si="286"/>
        <v>0.10926966292134833</v>
      </c>
      <c r="K1454" s="4">
        <v>29.11</v>
      </c>
      <c r="L1454" s="4">
        <v>26.73</v>
      </c>
      <c r="M1454" s="16">
        <f t="shared" si="287"/>
        <v>0.51989850000000015</v>
      </c>
      <c r="N1454">
        <f t="shared" si="288"/>
        <v>0</v>
      </c>
      <c r="O1454">
        <f t="shared" si="289"/>
        <v>0</v>
      </c>
      <c r="P1454" s="63">
        <f t="shared" si="290"/>
        <v>0</v>
      </c>
    </row>
    <row r="1455" spans="1:18" x14ac:dyDescent="0.3">
      <c r="A1455">
        <f t="shared" si="291"/>
        <v>2018</v>
      </c>
      <c r="B1455">
        <f t="shared" si="292"/>
        <v>10</v>
      </c>
      <c r="C1455">
        <f t="shared" si="293"/>
        <v>31</v>
      </c>
      <c r="D1455">
        <f t="shared" si="294"/>
        <v>3</v>
      </c>
      <c r="E1455" t="str">
        <f t="shared" si="295"/>
        <v>ON</v>
      </c>
      <c r="F1455" s="13">
        <f t="shared" si="297"/>
        <v>43404</v>
      </c>
      <c r="G1455" s="14" t="str">
        <f t="shared" si="296"/>
        <v>Avg of 4 NM Projects</v>
      </c>
      <c r="H1455" s="15">
        <f t="shared" si="298"/>
        <v>12</v>
      </c>
      <c r="I1455" s="93">
        <v>17.149999999999999</v>
      </c>
      <c r="J1455">
        <f t="shared" si="286"/>
        <v>9.6348314606741564E-2</v>
      </c>
      <c r="K1455" s="4">
        <v>29.19</v>
      </c>
      <c r="L1455" s="4">
        <v>30.01</v>
      </c>
      <c r="M1455" s="16">
        <f t="shared" si="287"/>
        <v>0.51467150000000006</v>
      </c>
      <c r="N1455">
        <f t="shared" si="288"/>
        <v>0</v>
      </c>
      <c r="O1455">
        <f t="shared" si="289"/>
        <v>0</v>
      </c>
      <c r="P1455" s="63">
        <f t="shared" si="290"/>
        <v>0</v>
      </c>
    </row>
    <row r="1456" spans="1:18" x14ac:dyDescent="0.3">
      <c r="A1456">
        <f t="shared" si="291"/>
        <v>2018</v>
      </c>
      <c r="B1456">
        <f t="shared" si="292"/>
        <v>10</v>
      </c>
      <c r="C1456">
        <f t="shared" si="293"/>
        <v>31</v>
      </c>
      <c r="D1456">
        <f t="shared" si="294"/>
        <v>3</v>
      </c>
      <c r="E1456" t="str">
        <f t="shared" si="295"/>
        <v>ON</v>
      </c>
      <c r="F1456" s="13">
        <f t="shared" si="297"/>
        <v>43404</v>
      </c>
      <c r="G1456" s="14" t="str">
        <f t="shared" si="296"/>
        <v>Avg of 4 NM Projects</v>
      </c>
      <c r="H1456" s="15">
        <f t="shared" si="298"/>
        <v>13</v>
      </c>
      <c r="I1456" s="93">
        <v>11.775</v>
      </c>
      <c r="J1456">
        <f t="shared" si="286"/>
        <v>6.6151685393258428E-2</v>
      </c>
      <c r="K1456" s="4">
        <v>27.76</v>
      </c>
      <c r="L1456" s="4">
        <v>25.91</v>
      </c>
      <c r="M1456" s="16">
        <f t="shared" si="287"/>
        <v>0.30509025000000001</v>
      </c>
      <c r="N1456">
        <f t="shared" si="288"/>
        <v>0</v>
      </c>
      <c r="O1456">
        <f t="shared" si="289"/>
        <v>0</v>
      </c>
      <c r="P1456" s="63">
        <f t="shared" si="290"/>
        <v>0</v>
      </c>
    </row>
    <row r="1457" spans="1:18" x14ac:dyDescent="0.3">
      <c r="A1457">
        <f t="shared" si="291"/>
        <v>2018</v>
      </c>
      <c r="B1457">
        <f t="shared" si="292"/>
        <v>10</v>
      </c>
      <c r="C1457">
        <f t="shared" si="293"/>
        <v>31</v>
      </c>
      <c r="D1457">
        <f t="shared" si="294"/>
        <v>3</v>
      </c>
      <c r="E1457" t="str">
        <f t="shared" si="295"/>
        <v>ON</v>
      </c>
      <c r="F1457" s="13">
        <f t="shared" si="297"/>
        <v>43404</v>
      </c>
      <c r="G1457" s="14" t="str">
        <f t="shared" si="296"/>
        <v>Avg of 4 NM Projects</v>
      </c>
      <c r="H1457" s="15">
        <f t="shared" si="298"/>
        <v>14</v>
      </c>
      <c r="I1457" s="93">
        <v>8.9600000000000009</v>
      </c>
      <c r="J1457">
        <f t="shared" si="286"/>
        <v>5.03370786516854E-2</v>
      </c>
      <c r="K1457" s="4">
        <v>27.43</v>
      </c>
      <c r="L1457" s="4">
        <v>24.89</v>
      </c>
      <c r="M1457" s="16">
        <f t="shared" si="287"/>
        <v>0.22301440000000003</v>
      </c>
      <c r="N1457">
        <f t="shared" si="288"/>
        <v>0</v>
      </c>
      <c r="O1457">
        <f t="shared" si="289"/>
        <v>0</v>
      </c>
      <c r="P1457" s="63">
        <f t="shared" si="290"/>
        <v>0</v>
      </c>
    </row>
    <row r="1458" spans="1:18" x14ac:dyDescent="0.3">
      <c r="A1458">
        <f t="shared" si="291"/>
        <v>2018</v>
      </c>
      <c r="B1458">
        <f t="shared" si="292"/>
        <v>10</v>
      </c>
      <c r="C1458">
        <f t="shared" si="293"/>
        <v>31</v>
      </c>
      <c r="D1458">
        <f t="shared" si="294"/>
        <v>3</v>
      </c>
      <c r="E1458" t="str">
        <f t="shared" si="295"/>
        <v>ON</v>
      </c>
      <c r="F1458" s="13">
        <f t="shared" si="297"/>
        <v>43404</v>
      </c>
      <c r="G1458" s="14" t="str">
        <f t="shared" si="296"/>
        <v>Avg of 4 NM Projects</v>
      </c>
      <c r="H1458" s="15">
        <f t="shared" si="298"/>
        <v>15</v>
      </c>
      <c r="I1458" s="93">
        <v>7.1700000000000008</v>
      </c>
      <c r="J1458">
        <f t="shared" si="286"/>
        <v>4.02808988764045E-2</v>
      </c>
      <c r="K1458" s="4">
        <v>27.12</v>
      </c>
      <c r="L1458" s="4">
        <v>23.96</v>
      </c>
      <c r="M1458" s="16">
        <f t="shared" si="287"/>
        <v>0.17179320000000001</v>
      </c>
      <c r="N1458">
        <f t="shared" si="288"/>
        <v>0</v>
      </c>
      <c r="O1458">
        <f t="shared" si="289"/>
        <v>0</v>
      </c>
      <c r="P1458" s="63">
        <f t="shared" si="290"/>
        <v>0</v>
      </c>
    </row>
    <row r="1459" spans="1:18" x14ac:dyDescent="0.3">
      <c r="A1459">
        <f t="shared" si="291"/>
        <v>2018</v>
      </c>
      <c r="B1459">
        <f t="shared" si="292"/>
        <v>10</v>
      </c>
      <c r="C1459">
        <f t="shared" si="293"/>
        <v>31</v>
      </c>
      <c r="D1459">
        <f t="shared" si="294"/>
        <v>3</v>
      </c>
      <c r="E1459" t="str">
        <f t="shared" si="295"/>
        <v>ON</v>
      </c>
      <c r="F1459" s="13">
        <f t="shared" si="297"/>
        <v>43404</v>
      </c>
      <c r="G1459" s="14" t="str">
        <f t="shared" si="296"/>
        <v>Avg of 4 NM Projects</v>
      </c>
      <c r="H1459" s="15">
        <f t="shared" si="298"/>
        <v>16</v>
      </c>
      <c r="I1459" s="93">
        <v>13.824999999999999</v>
      </c>
      <c r="J1459">
        <f t="shared" si="286"/>
        <v>7.7668539325842695E-2</v>
      </c>
      <c r="K1459" s="4">
        <v>27.45</v>
      </c>
      <c r="L1459" s="4">
        <v>23.66</v>
      </c>
      <c r="M1459" s="16">
        <f t="shared" si="287"/>
        <v>0.32709949999999999</v>
      </c>
      <c r="N1459">
        <f t="shared" si="288"/>
        <v>0</v>
      </c>
      <c r="O1459">
        <f t="shared" si="289"/>
        <v>0</v>
      </c>
      <c r="P1459" s="63">
        <f t="shared" si="290"/>
        <v>0</v>
      </c>
    </row>
    <row r="1460" spans="1:18" x14ac:dyDescent="0.3">
      <c r="A1460">
        <f t="shared" si="291"/>
        <v>2018</v>
      </c>
      <c r="B1460">
        <f t="shared" si="292"/>
        <v>10</v>
      </c>
      <c r="C1460">
        <f t="shared" si="293"/>
        <v>31</v>
      </c>
      <c r="D1460">
        <f t="shared" si="294"/>
        <v>3</v>
      </c>
      <c r="E1460" t="str">
        <f t="shared" si="295"/>
        <v>ON</v>
      </c>
      <c r="F1460" s="13">
        <f t="shared" si="297"/>
        <v>43404</v>
      </c>
      <c r="G1460" s="14" t="str">
        <f t="shared" si="296"/>
        <v>Avg of 4 NM Projects</v>
      </c>
      <c r="H1460" s="15">
        <f t="shared" si="298"/>
        <v>17</v>
      </c>
      <c r="I1460" s="93">
        <v>9.8550000000000004</v>
      </c>
      <c r="J1460">
        <f t="shared" si="286"/>
        <v>5.5365168539325847E-2</v>
      </c>
      <c r="K1460" s="4">
        <v>29.5</v>
      </c>
      <c r="L1460" s="4">
        <v>26.83</v>
      </c>
      <c r="M1460" s="16">
        <f t="shared" si="287"/>
        <v>0.26440965</v>
      </c>
      <c r="N1460">
        <f t="shared" si="288"/>
        <v>0</v>
      </c>
      <c r="O1460">
        <f t="shared" si="289"/>
        <v>0</v>
      </c>
      <c r="P1460" s="63">
        <f t="shared" si="290"/>
        <v>0</v>
      </c>
    </row>
    <row r="1461" spans="1:18" x14ac:dyDescent="0.3">
      <c r="A1461">
        <f t="shared" si="291"/>
        <v>2018</v>
      </c>
      <c r="B1461">
        <f t="shared" si="292"/>
        <v>10</v>
      </c>
      <c r="C1461">
        <f t="shared" si="293"/>
        <v>31</v>
      </c>
      <c r="D1461">
        <f t="shared" si="294"/>
        <v>3</v>
      </c>
      <c r="E1461" t="str">
        <f t="shared" si="295"/>
        <v>ON</v>
      </c>
      <c r="F1461" s="13">
        <f t="shared" si="297"/>
        <v>43404</v>
      </c>
      <c r="G1461" s="14" t="str">
        <f t="shared" si="296"/>
        <v>Avg of 4 NM Projects</v>
      </c>
      <c r="H1461" s="15">
        <f t="shared" si="298"/>
        <v>18</v>
      </c>
      <c r="I1461" s="93">
        <v>0.38500000000000001</v>
      </c>
      <c r="J1461">
        <f t="shared" si="286"/>
        <v>2.1629213483146067E-3</v>
      </c>
      <c r="K1461" s="4">
        <v>34.909999999999997</v>
      </c>
      <c r="L1461" s="4">
        <v>31.33</v>
      </c>
      <c r="M1461" s="16">
        <f t="shared" si="287"/>
        <v>1.206205E-2</v>
      </c>
      <c r="N1461">
        <f t="shared" si="288"/>
        <v>0</v>
      </c>
      <c r="O1461">
        <f t="shared" si="289"/>
        <v>0</v>
      </c>
      <c r="P1461" s="63">
        <f t="shared" si="290"/>
        <v>0</v>
      </c>
    </row>
    <row r="1462" spans="1:18" x14ac:dyDescent="0.3">
      <c r="A1462">
        <f t="shared" si="291"/>
        <v>2018</v>
      </c>
      <c r="B1462">
        <f t="shared" si="292"/>
        <v>10</v>
      </c>
      <c r="C1462">
        <f t="shared" si="293"/>
        <v>31</v>
      </c>
      <c r="D1462">
        <f t="shared" si="294"/>
        <v>3</v>
      </c>
      <c r="E1462" t="str">
        <f t="shared" si="295"/>
        <v>ON</v>
      </c>
      <c r="F1462" s="13">
        <f t="shared" si="297"/>
        <v>43404</v>
      </c>
      <c r="G1462" s="14" t="str">
        <f t="shared" si="296"/>
        <v>Avg of 4 NM Projects</v>
      </c>
      <c r="H1462" s="15">
        <f t="shared" si="298"/>
        <v>19</v>
      </c>
      <c r="I1462" s="93">
        <v>0</v>
      </c>
      <c r="J1462">
        <f t="shared" si="286"/>
        <v>0</v>
      </c>
      <c r="K1462" s="4">
        <v>40.81</v>
      </c>
      <c r="L1462" s="4">
        <v>33.53</v>
      </c>
      <c r="M1462" s="16">
        <f t="shared" si="287"/>
        <v>0</v>
      </c>
      <c r="N1462">
        <f t="shared" si="288"/>
        <v>1</v>
      </c>
      <c r="O1462">
        <f t="shared" si="289"/>
        <v>0</v>
      </c>
      <c r="P1462" s="63">
        <f t="shared" si="290"/>
        <v>0</v>
      </c>
    </row>
    <row r="1463" spans="1:18" x14ac:dyDescent="0.3">
      <c r="A1463">
        <f t="shared" si="291"/>
        <v>2018</v>
      </c>
      <c r="B1463">
        <f t="shared" si="292"/>
        <v>10</v>
      </c>
      <c r="C1463">
        <f t="shared" si="293"/>
        <v>31</v>
      </c>
      <c r="D1463">
        <f t="shared" si="294"/>
        <v>3</v>
      </c>
      <c r="E1463" t="str">
        <f t="shared" si="295"/>
        <v>ON</v>
      </c>
      <c r="F1463" s="13">
        <f t="shared" si="297"/>
        <v>43404</v>
      </c>
      <c r="G1463" s="14" t="str">
        <f t="shared" si="296"/>
        <v>Avg of 4 NM Projects</v>
      </c>
      <c r="H1463" s="15">
        <f t="shared" si="298"/>
        <v>20</v>
      </c>
      <c r="I1463" s="93">
        <v>-0.39</v>
      </c>
      <c r="J1463">
        <f t="shared" si="286"/>
        <v>-2.1910112359550564E-3</v>
      </c>
      <c r="K1463" s="4">
        <v>39.590000000000003</v>
      </c>
      <c r="L1463" s="4">
        <v>30.35</v>
      </c>
      <c r="M1463" s="16">
        <f t="shared" si="287"/>
        <v>-1.1836500000000002E-2</v>
      </c>
      <c r="N1463">
        <f t="shared" si="288"/>
        <v>0</v>
      </c>
      <c r="O1463">
        <f t="shared" si="289"/>
        <v>0</v>
      </c>
      <c r="P1463" s="63">
        <f t="shared" si="290"/>
        <v>0</v>
      </c>
    </row>
    <row r="1464" spans="1:18" x14ac:dyDescent="0.3">
      <c r="A1464">
        <f t="shared" si="291"/>
        <v>2018</v>
      </c>
      <c r="B1464">
        <f t="shared" si="292"/>
        <v>10</v>
      </c>
      <c r="C1464">
        <f t="shared" si="293"/>
        <v>31</v>
      </c>
      <c r="D1464">
        <f t="shared" si="294"/>
        <v>3</v>
      </c>
      <c r="E1464" t="str">
        <f t="shared" si="295"/>
        <v>ON</v>
      </c>
      <c r="F1464" s="13">
        <f t="shared" si="297"/>
        <v>43404</v>
      </c>
      <c r="G1464" s="14" t="str">
        <f t="shared" si="296"/>
        <v>Avg of 4 NM Projects</v>
      </c>
      <c r="H1464" s="15">
        <f t="shared" si="298"/>
        <v>21</v>
      </c>
      <c r="I1464" s="93">
        <v>-0.13</v>
      </c>
      <c r="J1464">
        <f t="shared" si="286"/>
        <v>-7.3033707865168538E-4</v>
      </c>
      <c r="K1464" s="4">
        <v>35.07</v>
      </c>
      <c r="L1464" s="4">
        <v>27.08</v>
      </c>
      <c r="M1464" s="16">
        <f t="shared" si="287"/>
        <v>-3.5203999999999999E-3</v>
      </c>
      <c r="N1464">
        <f t="shared" si="288"/>
        <v>0</v>
      </c>
      <c r="O1464">
        <f t="shared" si="289"/>
        <v>0</v>
      </c>
      <c r="P1464" s="63">
        <f t="shared" si="290"/>
        <v>0</v>
      </c>
    </row>
    <row r="1465" spans="1:18" x14ac:dyDescent="0.3">
      <c r="A1465">
        <f t="shared" si="291"/>
        <v>2018</v>
      </c>
      <c r="B1465">
        <f t="shared" si="292"/>
        <v>10</v>
      </c>
      <c r="C1465">
        <f t="shared" si="293"/>
        <v>31</v>
      </c>
      <c r="D1465">
        <f t="shared" si="294"/>
        <v>3</v>
      </c>
      <c r="E1465" t="str">
        <f t="shared" si="295"/>
        <v>ON</v>
      </c>
      <c r="F1465" s="13">
        <f t="shared" si="297"/>
        <v>43404</v>
      </c>
      <c r="G1465" s="14" t="str">
        <f t="shared" si="296"/>
        <v>Avg of 4 NM Projects</v>
      </c>
      <c r="H1465" s="15">
        <f t="shared" si="298"/>
        <v>22</v>
      </c>
      <c r="I1465" s="93">
        <v>0</v>
      </c>
      <c r="J1465">
        <f t="shared" si="286"/>
        <v>0</v>
      </c>
      <c r="K1465" s="4">
        <v>29.63</v>
      </c>
      <c r="L1465" s="4">
        <v>26.23</v>
      </c>
      <c r="M1465" s="16">
        <f t="shared" si="287"/>
        <v>0</v>
      </c>
      <c r="N1465">
        <f t="shared" si="288"/>
        <v>1</v>
      </c>
      <c r="O1465">
        <f t="shared" si="289"/>
        <v>0</v>
      </c>
      <c r="P1465" s="63">
        <f t="shared" si="290"/>
        <v>0</v>
      </c>
    </row>
    <row r="1466" spans="1:18" x14ac:dyDescent="0.3">
      <c r="A1466">
        <f t="shared" si="291"/>
        <v>2018</v>
      </c>
      <c r="B1466">
        <f t="shared" si="292"/>
        <v>10</v>
      </c>
      <c r="C1466">
        <f t="shared" si="293"/>
        <v>31</v>
      </c>
      <c r="D1466">
        <f t="shared" si="294"/>
        <v>3</v>
      </c>
      <c r="E1466" t="str">
        <f t="shared" si="295"/>
        <v>ON</v>
      </c>
      <c r="F1466" s="13">
        <f t="shared" si="297"/>
        <v>43404</v>
      </c>
      <c r="G1466" s="14" t="str">
        <f t="shared" si="296"/>
        <v>Avg of 4 NM Projects</v>
      </c>
      <c r="H1466" s="15">
        <f t="shared" si="298"/>
        <v>23</v>
      </c>
      <c r="I1466" s="93">
        <v>0</v>
      </c>
      <c r="J1466">
        <f t="shared" si="286"/>
        <v>0</v>
      </c>
      <c r="K1466" s="4">
        <v>28.4</v>
      </c>
      <c r="L1466" s="4">
        <v>27.05</v>
      </c>
      <c r="M1466" s="16">
        <f t="shared" si="287"/>
        <v>0</v>
      </c>
      <c r="N1466">
        <f t="shared" si="288"/>
        <v>1</v>
      </c>
      <c r="O1466">
        <f t="shared" si="289"/>
        <v>0</v>
      </c>
      <c r="P1466" s="63">
        <f t="shared" si="290"/>
        <v>0</v>
      </c>
    </row>
    <row r="1467" spans="1:18" x14ac:dyDescent="0.3">
      <c r="A1467">
        <f t="shared" si="291"/>
        <v>2018</v>
      </c>
      <c r="B1467">
        <f t="shared" si="292"/>
        <v>10</v>
      </c>
      <c r="C1467">
        <f t="shared" si="293"/>
        <v>31</v>
      </c>
      <c r="D1467">
        <f t="shared" si="294"/>
        <v>3</v>
      </c>
      <c r="E1467" t="str">
        <f t="shared" si="295"/>
        <v>OFF</v>
      </c>
      <c r="F1467" s="13">
        <f t="shared" si="297"/>
        <v>43404</v>
      </c>
      <c r="G1467" s="14" t="str">
        <f t="shared" si="296"/>
        <v>Avg of 4 NM Projects</v>
      </c>
      <c r="H1467" s="15">
        <f t="shared" si="298"/>
        <v>24</v>
      </c>
      <c r="I1467" s="93">
        <v>0</v>
      </c>
      <c r="J1467">
        <f t="shared" si="286"/>
        <v>0</v>
      </c>
      <c r="K1467" s="4">
        <v>23.72</v>
      </c>
      <c r="L1467" s="4">
        <v>21.92</v>
      </c>
      <c r="M1467" s="16">
        <f t="shared" si="287"/>
        <v>0</v>
      </c>
      <c r="N1467">
        <f t="shared" si="288"/>
        <v>1</v>
      </c>
      <c r="O1467">
        <f t="shared" si="289"/>
        <v>0</v>
      </c>
      <c r="P1467" s="63">
        <f t="shared" si="290"/>
        <v>0</v>
      </c>
    </row>
    <row r="1468" spans="1:18" x14ac:dyDescent="0.3">
      <c r="A1468">
        <f t="shared" si="291"/>
        <v>2018</v>
      </c>
      <c r="B1468">
        <f t="shared" si="292"/>
        <v>11</v>
      </c>
      <c r="C1468">
        <f t="shared" si="293"/>
        <v>1</v>
      </c>
      <c r="D1468">
        <f t="shared" si="294"/>
        <v>1</v>
      </c>
      <c r="E1468" t="str">
        <f t="shared" si="295"/>
        <v>OFF</v>
      </c>
      <c r="F1468" s="13">
        <f t="shared" si="297"/>
        <v>43405</v>
      </c>
      <c r="G1468" s="14" t="str">
        <f t="shared" si="296"/>
        <v>Avg of 4 NM Projects</v>
      </c>
      <c r="H1468" s="15">
        <f t="shared" si="298"/>
        <v>1</v>
      </c>
      <c r="I1468" s="93">
        <v>-0.13</v>
      </c>
      <c r="J1468">
        <f t="shared" si="286"/>
        <v>-7.3033707865168538E-4</v>
      </c>
      <c r="K1468" s="4">
        <v>22.7</v>
      </c>
      <c r="L1468" s="4">
        <v>13.17</v>
      </c>
      <c r="M1468" s="16">
        <f t="shared" si="287"/>
        <v>-1.7121E-3</v>
      </c>
      <c r="N1468">
        <f t="shared" si="288"/>
        <v>0</v>
      </c>
      <c r="O1468">
        <f t="shared" si="289"/>
        <v>0</v>
      </c>
      <c r="P1468" s="63">
        <f t="shared" si="290"/>
        <v>0</v>
      </c>
      <c r="Q1468" s="34"/>
      <c r="R1468" s="34"/>
    </row>
    <row r="1469" spans="1:18" x14ac:dyDescent="0.3">
      <c r="A1469">
        <f t="shared" si="291"/>
        <v>2018</v>
      </c>
      <c r="B1469">
        <f t="shared" si="292"/>
        <v>11</v>
      </c>
      <c r="C1469">
        <f t="shared" si="293"/>
        <v>1</v>
      </c>
      <c r="D1469">
        <f t="shared" si="294"/>
        <v>1</v>
      </c>
      <c r="E1469" t="str">
        <f t="shared" si="295"/>
        <v>OFF</v>
      </c>
      <c r="F1469" s="13">
        <f t="shared" si="297"/>
        <v>43405</v>
      </c>
      <c r="G1469" s="14" t="str">
        <f t="shared" si="296"/>
        <v>Avg of 4 NM Projects</v>
      </c>
      <c r="H1469" s="15">
        <f t="shared" si="298"/>
        <v>2</v>
      </c>
      <c r="I1469" s="93">
        <v>0</v>
      </c>
      <c r="J1469">
        <f t="shared" si="286"/>
        <v>0</v>
      </c>
      <c r="K1469" s="4">
        <v>24.12</v>
      </c>
      <c r="L1469" s="4">
        <v>21.7</v>
      </c>
      <c r="M1469" s="16">
        <f t="shared" si="287"/>
        <v>0</v>
      </c>
      <c r="N1469">
        <f t="shared" si="288"/>
        <v>1</v>
      </c>
      <c r="O1469">
        <f t="shared" si="289"/>
        <v>0</v>
      </c>
      <c r="P1469" s="63">
        <f t="shared" si="290"/>
        <v>0</v>
      </c>
    </row>
    <row r="1470" spans="1:18" x14ac:dyDescent="0.3">
      <c r="A1470">
        <f t="shared" si="291"/>
        <v>2018</v>
      </c>
      <c r="B1470">
        <f t="shared" si="292"/>
        <v>11</v>
      </c>
      <c r="C1470">
        <f t="shared" si="293"/>
        <v>1</v>
      </c>
      <c r="D1470">
        <f t="shared" si="294"/>
        <v>1</v>
      </c>
      <c r="E1470" t="str">
        <f t="shared" si="295"/>
        <v>OFF</v>
      </c>
      <c r="F1470" s="13">
        <f t="shared" si="297"/>
        <v>43405</v>
      </c>
      <c r="G1470" s="14" t="str">
        <f t="shared" si="296"/>
        <v>Avg of 4 NM Projects</v>
      </c>
      <c r="H1470" s="15">
        <f t="shared" si="298"/>
        <v>3</v>
      </c>
      <c r="I1470" s="93">
        <v>0</v>
      </c>
      <c r="J1470">
        <f t="shared" si="286"/>
        <v>0</v>
      </c>
      <c r="K1470" s="4">
        <v>17.84</v>
      </c>
      <c r="L1470" s="4">
        <v>20.079999999999998</v>
      </c>
      <c r="M1470" s="16">
        <f t="shared" si="287"/>
        <v>0</v>
      </c>
      <c r="N1470">
        <f t="shared" si="288"/>
        <v>1</v>
      </c>
      <c r="O1470">
        <f t="shared" si="289"/>
        <v>0</v>
      </c>
      <c r="P1470" s="63">
        <f t="shared" si="290"/>
        <v>0</v>
      </c>
    </row>
    <row r="1471" spans="1:18" x14ac:dyDescent="0.3">
      <c r="A1471">
        <f t="shared" si="291"/>
        <v>2018</v>
      </c>
      <c r="B1471">
        <f t="shared" si="292"/>
        <v>11</v>
      </c>
      <c r="C1471">
        <f t="shared" si="293"/>
        <v>1</v>
      </c>
      <c r="D1471">
        <f t="shared" si="294"/>
        <v>1</v>
      </c>
      <c r="E1471" t="str">
        <f t="shared" si="295"/>
        <v>OFF</v>
      </c>
      <c r="F1471" s="13">
        <f t="shared" si="297"/>
        <v>43405</v>
      </c>
      <c r="G1471" s="14" t="str">
        <f t="shared" si="296"/>
        <v>Avg of 4 NM Projects</v>
      </c>
      <c r="H1471" s="15">
        <f t="shared" si="298"/>
        <v>4</v>
      </c>
      <c r="I1471" s="93">
        <v>0</v>
      </c>
      <c r="J1471">
        <f t="shared" si="286"/>
        <v>0</v>
      </c>
      <c r="K1471" s="4">
        <v>17.84</v>
      </c>
      <c r="L1471" s="4">
        <v>14.46</v>
      </c>
      <c r="M1471" s="16">
        <f t="shared" si="287"/>
        <v>0</v>
      </c>
      <c r="N1471">
        <f t="shared" si="288"/>
        <v>1</v>
      </c>
      <c r="O1471">
        <f t="shared" si="289"/>
        <v>0</v>
      </c>
      <c r="P1471" s="63">
        <f t="shared" si="290"/>
        <v>0</v>
      </c>
    </row>
    <row r="1472" spans="1:18" x14ac:dyDescent="0.3">
      <c r="A1472">
        <f t="shared" si="291"/>
        <v>2018</v>
      </c>
      <c r="B1472">
        <f t="shared" si="292"/>
        <v>11</v>
      </c>
      <c r="C1472">
        <f t="shared" si="293"/>
        <v>1</v>
      </c>
      <c r="D1472">
        <f t="shared" si="294"/>
        <v>1</v>
      </c>
      <c r="E1472" t="str">
        <f t="shared" si="295"/>
        <v>OFF</v>
      </c>
      <c r="F1472" s="13">
        <f t="shared" si="297"/>
        <v>43405</v>
      </c>
      <c r="G1472" s="14" t="str">
        <f t="shared" si="296"/>
        <v>Avg of 4 NM Projects</v>
      </c>
      <c r="H1472" s="15">
        <f t="shared" si="298"/>
        <v>5</v>
      </c>
      <c r="I1472" s="93">
        <v>0</v>
      </c>
      <c r="J1472">
        <f t="shared" si="286"/>
        <v>0</v>
      </c>
      <c r="K1472" s="4">
        <v>18.59</v>
      </c>
      <c r="L1472" s="4">
        <v>20.84</v>
      </c>
      <c r="M1472" s="16">
        <f t="shared" si="287"/>
        <v>0</v>
      </c>
      <c r="N1472">
        <f t="shared" si="288"/>
        <v>1</v>
      </c>
      <c r="O1472">
        <f t="shared" si="289"/>
        <v>0</v>
      </c>
      <c r="P1472" s="63">
        <f t="shared" si="290"/>
        <v>0</v>
      </c>
    </row>
    <row r="1473" spans="1:16" x14ac:dyDescent="0.3">
      <c r="A1473">
        <f t="shared" si="291"/>
        <v>2018</v>
      </c>
      <c r="B1473">
        <f t="shared" si="292"/>
        <v>11</v>
      </c>
      <c r="C1473">
        <f t="shared" si="293"/>
        <v>1</v>
      </c>
      <c r="D1473">
        <f t="shared" si="294"/>
        <v>1</v>
      </c>
      <c r="E1473" t="str">
        <f t="shared" si="295"/>
        <v>OFF</v>
      </c>
      <c r="F1473" s="13">
        <f t="shared" si="297"/>
        <v>43405</v>
      </c>
      <c r="G1473" s="14" t="str">
        <f t="shared" si="296"/>
        <v>Avg of 4 NM Projects</v>
      </c>
      <c r="H1473" s="15">
        <f t="shared" si="298"/>
        <v>6</v>
      </c>
      <c r="I1473" s="93">
        <v>-0.26</v>
      </c>
      <c r="J1473">
        <f t="shared" si="286"/>
        <v>-1.4606741573033708E-3</v>
      </c>
      <c r="K1473" s="4">
        <v>26.2</v>
      </c>
      <c r="L1473" s="4">
        <v>27.53</v>
      </c>
      <c r="M1473" s="16">
        <f t="shared" si="287"/>
        <v>-7.1578000000000006E-3</v>
      </c>
      <c r="N1473">
        <f t="shared" si="288"/>
        <v>0</v>
      </c>
      <c r="O1473">
        <f t="shared" si="289"/>
        <v>0</v>
      </c>
      <c r="P1473" s="63">
        <f t="shared" si="290"/>
        <v>0</v>
      </c>
    </row>
    <row r="1474" spans="1:16" x14ac:dyDescent="0.3">
      <c r="A1474">
        <f t="shared" si="291"/>
        <v>2018</v>
      </c>
      <c r="B1474">
        <f t="shared" si="292"/>
        <v>11</v>
      </c>
      <c r="C1474">
        <f t="shared" si="293"/>
        <v>1</v>
      </c>
      <c r="D1474">
        <f t="shared" si="294"/>
        <v>1</v>
      </c>
      <c r="E1474" t="str">
        <f t="shared" si="295"/>
        <v>OFF</v>
      </c>
      <c r="F1474" s="13">
        <f t="shared" si="297"/>
        <v>43405</v>
      </c>
      <c r="G1474" s="14" t="str">
        <f t="shared" si="296"/>
        <v>Avg of 4 NM Projects</v>
      </c>
      <c r="H1474" s="15">
        <f t="shared" si="298"/>
        <v>7</v>
      </c>
      <c r="I1474" s="93">
        <v>-0.26</v>
      </c>
      <c r="J1474">
        <f t="shared" si="286"/>
        <v>-1.4606741573033708E-3</v>
      </c>
      <c r="K1474" s="4">
        <v>31.17</v>
      </c>
      <c r="L1474" s="4">
        <v>30.75</v>
      </c>
      <c r="M1474" s="16">
        <f t="shared" si="287"/>
        <v>-7.9950000000000004E-3</v>
      </c>
      <c r="N1474">
        <f t="shared" si="288"/>
        <v>0</v>
      </c>
      <c r="O1474">
        <f t="shared" si="289"/>
        <v>0</v>
      </c>
      <c r="P1474" s="63">
        <f t="shared" si="290"/>
        <v>0</v>
      </c>
    </row>
    <row r="1475" spans="1:16" x14ac:dyDescent="0.3">
      <c r="A1475">
        <f t="shared" si="291"/>
        <v>2018</v>
      </c>
      <c r="B1475">
        <f t="shared" si="292"/>
        <v>11</v>
      </c>
      <c r="C1475">
        <f t="shared" si="293"/>
        <v>1</v>
      </c>
      <c r="D1475">
        <f t="shared" si="294"/>
        <v>1</v>
      </c>
      <c r="E1475" t="str">
        <f t="shared" si="295"/>
        <v>OFF</v>
      </c>
      <c r="F1475" s="13">
        <f t="shared" si="297"/>
        <v>43405</v>
      </c>
      <c r="G1475" s="14" t="str">
        <f t="shared" si="296"/>
        <v>Avg of 4 NM Projects</v>
      </c>
      <c r="H1475" s="15">
        <f t="shared" si="298"/>
        <v>8</v>
      </c>
      <c r="I1475" s="93">
        <v>-0.13</v>
      </c>
      <c r="J1475">
        <f t="shared" si="286"/>
        <v>-7.3033707865168538E-4</v>
      </c>
      <c r="K1475" s="4">
        <v>33.79</v>
      </c>
      <c r="L1475" s="4">
        <v>35.31</v>
      </c>
      <c r="M1475" s="16">
        <f t="shared" si="287"/>
        <v>-4.5903000000000003E-3</v>
      </c>
      <c r="N1475">
        <f t="shared" si="288"/>
        <v>0</v>
      </c>
      <c r="O1475">
        <f t="shared" si="289"/>
        <v>0</v>
      </c>
      <c r="P1475" s="63">
        <f t="shared" si="290"/>
        <v>0</v>
      </c>
    </row>
    <row r="1476" spans="1:16" x14ac:dyDescent="0.3">
      <c r="A1476">
        <f t="shared" si="291"/>
        <v>2018</v>
      </c>
      <c r="B1476">
        <f t="shared" si="292"/>
        <v>11</v>
      </c>
      <c r="C1476">
        <f t="shared" si="293"/>
        <v>1</v>
      </c>
      <c r="D1476">
        <f t="shared" si="294"/>
        <v>1</v>
      </c>
      <c r="E1476" t="str">
        <f t="shared" si="295"/>
        <v>OFF</v>
      </c>
      <c r="F1476" s="13">
        <f t="shared" si="297"/>
        <v>43405</v>
      </c>
      <c r="G1476" s="14" t="str">
        <f t="shared" si="296"/>
        <v>Avg of 4 NM Projects</v>
      </c>
      <c r="H1476" s="15">
        <f t="shared" si="298"/>
        <v>9</v>
      </c>
      <c r="I1476" s="93">
        <v>4.7300000000000004</v>
      </c>
      <c r="J1476">
        <f t="shared" ref="J1476:J1539" si="299">+I1476/$I$1</f>
        <v>2.6573033707865172E-2</v>
      </c>
      <c r="K1476" s="4">
        <v>33.08</v>
      </c>
      <c r="L1476" s="4">
        <v>27.09</v>
      </c>
      <c r="M1476" s="16">
        <f t="shared" ref="M1476:M1539" si="300">+L1476*I1476/1000</f>
        <v>0.12813570000000002</v>
      </c>
      <c r="N1476">
        <f t="shared" ref="N1476:N1539" si="301">+IF(I1476=0,1,0)</f>
        <v>0</v>
      </c>
      <c r="O1476">
        <f t="shared" ref="O1476:O1539" si="302">+IF(I1476&gt;=0.5*$I$1,1,0)</f>
        <v>0</v>
      </c>
      <c r="P1476" s="63">
        <f t="shared" ref="P1476:P1539" si="303">+IF(I1476&gt;MAX(I$3652:I$5859),1,0)</f>
        <v>0</v>
      </c>
    </row>
    <row r="1477" spans="1:16" x14ac:dyDescent="0.3">
      <c r="A1477">
        <f t="shared" ref="A1477:A1540" si="304">YEAR(F1477)</f>
        <v>2018</v>
      </c>
      <c r="B1477">
        <f t="shared" ref="B1477:B1540" si="305">+MONTH(F1477)</f>
        <v>11</v>
      </c>
      <c r="C1477">
        <f t="shared" ref="C1477:C1540" si="306">+DAY(F1477)</f>
        <v>1</v>
      </c>
      <c r="D1477">
        <f t="shared" ref="D1477:D1540" si="307">WEEKDAY(C1477)</f>
        <v>1</v>
      </c>
      <c r="E1477" t="str">
        <f t="shared" ref="E1477:E1540" si="308">IF(OR(D1477=1,D1477=7,H1477=1,H1477=2,H1477=3,H1477=4,H1477=5,H1477=6,H1477=7,H1477=24),"OFF","ON")</f>
        <v>OFF</v>
      </c>
      <c r="F1477" s="13">
        <f t="shared" si="297"/>
        <v>43405</v>
      </c>
      <c r="G1477" s="14" t="str">
        <f t="shared" si="296"/>
        <v>Avg of 4 NM Projects</v>
      </c>
      <c r="H1477" s="15">
        <f t="shared" si="298"/>
        <v>10</v>
      </c>
      <c r="I1477" s="93">
        <v>9.7250000000000014</v>
      </c>
      <c r="J1477">
        <f t="shared" si="299"/>
        <v>5.4634831460674167E-2</v>
      </c>
      <c r="K1477" s="4">
        <v>39.26</v>
      </c>
      <c r="L1477" s="4">
        <v>36.119999999999997</v>
      </c>
      <c r="M1477" s="16">
        <f t="shared" si="300"/>
        <v>0.35126700000000005</v>
      </c>
      <c r="N1477">
        <f t="shared" si="301"/>
        <v>0</v>
      </c>
      <c r="O1477">
        <f t="shared" si="302"/>
        <v>0</v>
      </c>
      <c r="P1477" s="63">
        <f t="shared" si="303"/>
        <v>0</v>
      </c>
    </row>
    <row r="1478" spans="1:16" x14ac:dyDescent="0.3">
      <c r="A1478">
        <f t="shared" si="304"/>
        <v>2018</v>
      </c>
      <c r="B1478">
        <f t="shared" si="305"/>
        <v>11</v>
      </c>
      <c r="C1478">
        <f t="shared" si="306"/>
        <v>1</v>
      </c>
      <c r="D1478">
        <f t="shared" si="307"/>
        <v>1</v>
      </c>
      <c r="E1478" t="str">
        <f t="shared" si="308"/>
        <v>OFF</v>
      </c>
      <c r="F1478" s="13">
        <f t="shared" si="297"/>
        <v>43405</v>
      </c>
      <c r="G1478" s="14" t="str">
        <f t="shared" ref="G1478:G1541" si="309">+G1477</f>
        <v>Avg of 4 NM Projects</v>
      </c>
      <c r="H1478" s="15">
        <f t="shared" si="298"/>
        <v>11</v>
      </c>
      <c r="I1478" s="93">
        <v>17.535</v>
      </c>
      <c r="J1478">
        <f t="shared" si="299"/>
        <v>9.8511235955056176E-2</v>
      </c>
      <c r="K1478" s="4">
        <v>39</v>
      </c>
      <c r="L1478" s="4">
        <v>39.03</v>
      </c>
      <c r="M1478" s="16">
        <f t="shared" si="300"/>
        <v>0.68439105000000011</v>
      </c>
      <c r="N1478">
        <f t="shared" si="301"/>
        <v>0</v>
      </c>
      <c r="O1478">
        <f t="shared" si="302"/>
        <v>0</v>
      </c>
      <c r="P1478" s="63">
        <f t="shared" si="303"/>
        <v>0</v>
      </c>
    </row>
    <row r="1479" spans="1:16" x14ac:dyDescent="0.3">
      <c r="A1479">
        <f t="shared" si="304"/>
        <v>2018</v>
      </c>
      <c r="B1479">
        <f t="shared" si="305"/>
        <v>11</v>
      </c>
      <c r="C1479">
        <f t="shared" si="306"/>
        <v>1</v>
      </c>
      <c r="D1479">
        <f t="shared" si="307"/>
        <v>1</v>
      </c>
      <c r="E1479" t="str">
        <f t="shared" si="308"/>
        <v>OFF</v>
      </c>
      <c r="F1479" s="13">
        <f t="shared" si="297"/>
        <v>43405</v>
      </c>
      <c r="G1479" s="14" t="str">
        <f t="shared" si="309"/>
        <v>Avg of 4 NM Projects</v>
      </c>
      <c r="H1479" s="15">
        <f t="shared" si="298"/>
        <v>12</v>
      </c>
      <c r="I1479" s="93">
        <v>27.130000000000003</v>
      </c>
      <c r="J1479">
        <f t="shared" si="299"/>
        <v>0.15241573033707867</v>
      </c>
      <c r="K1479" s="4">
        <v>39</v>
      </c>
      <c r="L1479" s="4">
        <v>36.799999999999997</v>
      </c>
      <c r="M1479" s="16">
        <f t="shared" si="300"/>
        <v>0.99838400000000005</v>
      </c>
      <c r="N1479">
        <f t="shared" si="301"/>
        <v>0</v>
      </c>
      <c r="O1479">
        <f t="shared" si="302"/>
        <v>0</v>
      </c>
      <c r="P1479" s="63">
        <f t="shared" si="303"/>
        <v>0</v>
      </c>
    </row>
    <row r="1480" spans="1:16" x14ac:dyDescent="0.3">
      <c r="A1480">
        <f t="shared" si="304"/>
        <v>2018</v>
      </c>
      <c r="B1480">
        <f t="shared" si="305"/>
        <v>11</v>
      </c>
      <c r="C1480">
        <f t="shared" si="306"/>
        <v>1</v>
      </c>
      <c r="D1480">
        <f t="shared" si="307"/>
        <v>1</v>
      </c>
      <c r="E1480" t="str">
        <f t="shared" si="308"/>
        <v>OFF</v>
      </c>
      <c r="F1480" s="13">
        <f t="shared" si="297"/>
        <v>43405</v>
      </c>
      <c r="G1480" s="14" t="str">
        <f t="shared" si="309"/>
        <v>Avg of 4 NM Projects</v>
      </c>
      <c r="H1480" s="15">
        <f t="shared" si="298"/>
        <v>13</v>
      </c>
      <c r="I1480" s="93">
        <v>29.95</v>
      </c>
      <c r="J1480">
        <f t="shared" si="299"/>
        <v>0.16825842696629212</v>
      </c>
      <c r="K1480" s="4">
        <v>38.51</v>
      </c>
      <c r="L1480" s="4">
        <v>31.97</v>
      </c>
      <c r="M1480" s="16">
        <f t="shared" si="300"/>
        <v>0.95750150000000001</v>
      </c>
      <c r="N1480">
        <f t="shared" si="301"/>
        <v>0</v>
      </c>
      <c r="O1480">
        <f t="shared" si="302"/>
        <v>0</v>
      </c>
      <c r="P1480" s="63">
        <f t="shared" si="303"/>
        <v>0</v>
      </c>
    </row>
    <row r="1481" spans="1:16" x14ac:dyDescent="0.3">
      <c r="A1481">
        <f t="shared" si="304"/>
        <v>2018</v>
      </c>
      <c r="B1481">
        <f t="shared" si="305"/>
        <v>11</v>
      </c>
      <c r="C1481">
        <f t="shared" si="306"/>
        <v>1</v>
      </c>
      <c r="D1481">
        <f t="shared" si="307"/>
        <v>1</v>
      </c>
      <c r="E1481" t="str">
        <f t="shared" si="308"/>
        <v>OFF</v>
      </c>
      <c r="F1481" s="13">
        <f t="shared" si="297"/>
        <v>43405</v>
      </c>
      <c r="G1481" s="14" t="str">
        <f t="shared" si="309"/>
        <v>Avg of 4 NM Projects</v>
      </c>
      <c r="H1481" s="15">
        <f t="shared" si="298"/>
        <v>14</v>
      </c>
      <c r="I1481" s="93">
        <v>26.240000000000002</v>
      </c>
      <c r="J1481">
        <f t="shared" si="299"/>
        <v>0.14741573033707867</v>
      </c>
      <c r="K1481" s="4">
        <v>36.19</v>
      </c>
      <c r="L1481" s="4">
        <v>29.15</v>
      </c>
      <c r="M1481" s="16">
        <f t="shared" si="300"/>
        <v>0.76489600000000002</v>
      </c>
      <c r="N1481">
        <f t="shared" si="301"/>
        <v>0</v>
      </c>
      <c r="O1481">
        <f t="shared" si="302"/>
        <v>0</v>
      </c>
      <c r="P1481" s="63">
        <f t="shared" si="303"/>
        <v>0</v>
      </c>
    </row>
    <row r="1482" spans="1:16" x14ac:dyDescent="0.3">
      <c r="A1482">
        <f t="shared" si="304"/>
        <v>2018</v>
      </c>
      <c r="B1482">
        <f t="shared" si="305"/>
        <v>11</v>
      </c>
      <c r="C1482">
        <f t="shared" si="306"/>
        <v>1</v>
      </c>
      <c r="D1482">
        <f t="shared" si="307"/>
        <v>1</v>
      </c>
      <c r="E1482" t="str">
        <f t="shared" si="308"/>
        <v>OFF</v>
      </c>
      <c r="F1482" s="13">
        <f t="shared" si="297"/>
        <v>43405</v>
      </c>
      <c r="G1482" s="14" t="str">
        <f t="shared" si="309"/>
        <v>Avg of 4 NM Projects</v>
      </c>
      <c r="H1482" s="15">
        <f t="shared" si="298"/>
        <v>15</v>
      </c>
      <c r="I1482" s="93">
        <v>23.164999999999999</v>
      </c>
      <c r="J1482">
        <f t="shared" si="299"/>
        <v>0.13014044943820224</v>
      </c>
      <c r="K1482" s="4">
        <v>37.799999999999997</v>
      </c>
      <c r="L1482" s="4">
        <v>37.450000000000003</v>
      </c>
      <c r="M1482" s="16">
        <f t="shared" si="300"/>
        <v>0.86752925000000003</v>
      </c>
      <c r="N1482">
        <f t="shared" si="301"/>
        <v>0</v>
      </c>
      <c r="O1482">
        <f t="shared" si="302"/>
        <v>0</v>
      </c>
      <c r="P1482" s="63">
        <f t="shared" si="303"/>
        <v>0</v>
      </c>
    </row>
    <row r="1483" spans="1:16" x14ac:dyDescent="0.3">
      <c r="A1483">
        <f t="shared" si="304"/>
        <v>2018</v>
      </c>
      <c r="B1483">
        <f t="shared" si="305"/>
        <v>11</v>
      </c>
      <c r="C1483">
        <f t="shared" si="306"/>
        <v>1</v>
      </c>
      <c r="D1483">
        <f t="shared" si="307"/>
        <v>1</v>
      </c>
      <c r="E1483" t="str">
        <f t="shared" si="308"/>
        <v>OFF</v>
      </c>
      <c r="F1483" s="13">
        <f t="shared" si="297"/>
        <v>43405</v>
      </c>
      <c r="G1483" s="14" t="str">
        <f t="shared" si="309"/>
        <v>Avg of 4 NM Projects</v>
      </c>
      <c r="H1483" s="15">
        <f t="shared" si="298"/>
        <v>16</v>
      </c>
      <c r="I1483" s="93">
        <v>14.845000000000001</v>
      </c>
      <c r="J1483">
        <f t="shared" si="299"/>
        <v>8.3398876404494379E-2</v>
      </c>
      <c r="K1483" s="4">
        <v>36.68</v>
      </c>
      <c r="L1483" s="4">
        <v>43.85</v>
      </c>
      <c r="M1483" s="16">
        <f t="shared" si="300"/>
        <v>0.65095325000000004</v>
      </c>
      <c r="N1483">
        <f t="shared" si="301"/>
        <v>0</v>
      </c>
      <c r="O1483">
        <f t="shared" si="302"/>
        <v>0</v>
      </c>
      <c r="P1483" s="63">
        <f t="shared" si="303"/>
        <v>0</v>
      </c>
    </row>
    <row r="1484" spans="1:16" x14ac:dyDescent="0.3">
      <c r="A1484">
        <f t="shared" si="304"/>
        <v>2018</v>
      </c>
      <c r="B1484">
        <f t="shared" si="305"/>
        <v>11</v>
      </c>
      <c r="C1484">
        <f t="shared" si="306"/>
        <v>1</v>
      </c>
      <c r="D1484">
        <f t="shared" si="307"/>
        <v>1</v>
      </c>
      <c r="E1484" t="str">
        <f t="shared" si="308"/>
        <v>OFF</v>
      </c>
      <c r="F1484" s="13">
        <f t="shared" si="297"/>
        <v>43405</v>
      </c>
      <c r="G1484" s="14" t="str">
        <f t="shared" si="309"/>
        <v>Avg of 4 NM Projects</v>
      </c>
      <c r="H1484" s="15">
        <f t="shared" si="298"/>
        <v>17</v>
      </c>
      <c r="I1484" s="93">
        <v>3.7149999999999999</v>
      </c>
      <c r="J1484">
        <f t="shared" si="299"/>
        <v>2.0870786516853933E-2</v>
      </c>
      <c r="K1484" s="4">
        <v>39.43</v>
      </c>
      <c r="L1484" s="4">
        <v>29.87</v>
      </c>
      <c r="M1484" s="16">
        <f t="shared" si="300"/>
        <v>0.11096705</v>
      </c>
      <c r="N1484">
        <f t="shared" si="301"/>
        <v>0</v>
      </c>
      <c r="O1484">
        <f t="shared" si="302"/>
        <v>0</v>
      </c>
      <c r="P1484" s="63">
        <f t="shared" si="303"/>
        <v>0</v>
      </c>
    </row>
    <row r="1485" spans="1:16" x14ac:dyDescent="0.3">
      <c r="A1485">
        <f t="shared" si="304"/>
        <v>2018</v>
      </c>
      <c r="B1485">
        <f t="shared" si="305"/>
        <v>11</v>
      </c>
      <c r="C1485">
        <f t="shared" si="306"/>
        <v>1</v>
      </c>
      <c r="D1485">
        <f t="shared" si="307"/>
        <v>1</v>
      </c>
      <c r="E1485" t="str">
        <f t="shared" si="308"/>
        <v>OFF</v>
      </c>
      <c r="F1485" s="13">
        <f t="shared" si="297"/>
        <v>43405</v>
      </c>
      <c r="G1485" s="14" t="str">
        <f t="shared" si="309"/>
        <v>Avg of 4 NM Projects</v>
      </c>
      <c r="H1485" s="15">
        <f t="shared" si="298"/>
        <v>18</v>
      </c>
      <c r="I1485" s="93">
        <v>-0.13</v>
      </c>
      <c r="J1485">
        <f t="shared" si="299"/>
        <v>-7.3033707865168538E-4</v>
      </c>
      <c r="K1485" s="4">
        <v>49.72</v>
      </c>
      <c r="L1485" s="4">
        <v>32.020000000000003</v>
      </c>
      <c r="M1485" s="16">
        <f t="shared" si="300"/>
        <v>-4.1626000000000007E-3</v>
      </c>
      <c r="N1485">
        <f t="shared" si="301"/>
        <v>0</v>
      </c>
      <c r="O1485">
        <f t="shared" si="302"/>
        <v>0</v>
      </c>
      <c r="P1485" s="63">
        <f t="shared" si="303"/>
        <v>0</v>
      </c>
    </row>
    <row r="1486" spans="1:16" x14ac:dyDescent="0.3">
      <c r="A1486">
        <f t="shared" si="304"/>
        <v>2018</v>
      </c>
      <c r="B1486">
        <f t="shared" si="305"/>
        <v>11</v>
      </c>
      <c r="C1486">
        <f t="shared" si="306"/>
        <v>1</v>
      </c>
      <c r="D1486">
        <f t="shared" si="307"/>
        <v>1</v>
      </c>
      <c r="E1486" t="str">
        <f t="shared" si="308"/>
        <v>OFF</v>
      </c>
      <c r="F1486" s="13">
        <f t="shared" si="297"/>
        <v>43405</v>
      </c>
      <c r="G1486" s="14" t="str">
        <f t="shared" si="309"/>
        <v>Avg of 4 NM Projects</v>
      </c>
      <c r="H1486" s="15">
        <f t="shared" si="298"/>
        <v>19</v>
      </c>
      <c r="I1486" s="93">
        <v>0</v>
      </c>
      <c r="J1486">
        <f t="shared" si="299"/>
        <v>0</v>
      </c>
      <c r="K1486" s="4">
        <v>48.68</v>
      </c>
      <c r="L1486" s="4">
        <v>36.619999999999997</v>
      </c>
      <c r="M1486" s="16">
        <f t="shared" si="300"/>
        <v>0</v>
      </c>
      <c r="N1486">
        <f t="shared" si="301"/>
        <v>1</v>
      </c>
      <c r="O1486">
        <f t="shared" si="302"/>
        <v>0</v>
      </c>
      <c r="P1486" s="63">
        <f t="shared" si="303"/>
        <v>0</v>
      </c>
    </row>
    <row r="1487" spans="1:16" x14ac:dyDescent="0.3">
      <c r="A1487">
        <f t="shared" si="304"/>
        <v>2018</v>
      </c>
      <c r="B1487">
        <f t="shared" si="305"/>
        <v>11</v>
      </c>
      <c r="C1487">
        <f t="shared" si="306"/>
        <v>1</v>
      </c>
      <c r="D1487">
        <f t="shared" si="307"/>
        <v>1</v>
      </c>
      <c r="E1487" t="str">
        <f t="shared" si="308"/>
        <v>OFF</v>
      </c>
      <c r="F1487" s="13">
        <f t="shared" si="297"/>
        <v>43405</v>
      </c>
      <c r="G1487" s="14" t="str">
        <f t="shared" si="309"/>
        <v>Avg of 4 NM Projects</v>
      </c>
      <c r="H1487" s="15">
        <f t="shared" si="298"/>
        <v>20</v>
      </c>
      <c r="I1487" s="93">
        <v>0</v>
      </c>
      <c r="J1487">
        <f t="shared" si="299"/>
        <v>0</v>
      </c>
      <c r="K1487" s="4">
        <v>40.71</v>
      </c>
      <c r="L1487" s="4">
        <v>42.78</v>
      </c>
      <c r="M1487" s="16">
        <f t="shared" si="300"/>
        <v>0</v>
      </c>
      <c r="N1487">
        <f t="shared" si="301"/>
        <v>1</v>
      </c>
      <c r="O1487">
        <f t="shared" si="302"/>
        <v>0</v>
      </c>
      <c r="P1487" s="63">
        <f t="shared" si="303"/>
        <v>0</v>
      </c>
    </row>
    <row r="1488" spans="1:16" x14ac:dyDescent="0.3">
      <c r="A1488">
        <f t="shared" si="304"/>
        <v>2018</v>
      </c>
      <c r="B1488">
        <f t="shared" si="305"/>
        <v>11</v>
      </c>
      <c r="C1488">
        <f t="shared" si="306"/>
        <v>1</v>
      </c>
      <c r="D1488">
        <f t="shared" si="307"/>
        <v>1</v>
      </c>
      <c r="E1488" t="str">
        <f t="shared" si="308"/>
        <v>OFF</v>
      </c>
      <c r="F1488" s="13">
        <f t="shared" si="297"/>
        <v>43405</v>
      </c>
      <c r="G1488" s="14" t="str">
        <f t="shared" si="309"/>
        <v>Avg of 4 NM Projects</v>
      </c>
      <c r="H1488" s="15">
        <f t="shared" si="298"/>
        <v>21</v>
      </c>
      <c r="I1488" s="93">
        <v>-0.13</v>
      </c>
      <c r="J1488">
        <f t="shared" si="299"/>
        <v>-7.3033707865168538E-4</v>
      </c>
      <c r="K1488" s="4">
        <v>33.909999999999997</v>
      </c>
      <c r="L1488" s="4">
        <v>43.3</v>
      </c>
      <c r="M1488" s="16">
        <f t="shared" si="300"/>
        <v>-5.6289999999999995E-3</v>
      </c>
      <c r="N1488">
        <f t="shared" si="301"/>
        <v>0</v>
      </c>
      <c r="O1488">
        <f t="shared" si="302"/>
        <v>0</v>
      </c>
      <c r="P1488" s="63">
        <f t="shared" si="303"/>
        <v>0</v>
      </c>
    </row>
    <row r="1489" spans="1:18" x14ac:dyDescent="0.3">
      <c r="A1489">
        <f t="shared" si="304"/>
        <v>2018</v>
      </c>
      <c r="B1489">
        <f t="shared" si="305"/>
        <v>11</v>
      </c>
      <c r="C1489">
        <f t="shared" si="306"/>
        <v>1</v>
      </c>
      <c r="D1489">
        <f t="shared" si="307"/>
        <v>1</v>
      </c>
      <c r="E1489" t="str">
        <f t="shared" si="308"/>
        <v>OFF</v>
      </c>
      <c r="F1489" s="13">
        <f t="shared" si="297"/>
        <v>43405</v>
      </c>
      <c r="G1489" s="14" t="str">
        <f t="shared" si="309"/>
        <v>Avg of 4 NM Projects</v>
      </c>
      <c r="H1489" s="15">
        <f t="shared" si="298"/>
        <v>22</v>
      </c>
      <c r="I1489" s="93">
        <v>0</v>
      </c>
      <c r="J1489">
        <f t="shared" si="299"/>
        <v>0</v>
      </c>
      <c r="K1489" s="4">
        <v>29.42</v>
      </c>
      <c r="L1489" s="4">
        <v>32.340000000000003</v>
      </c>
      <c r="M1489" s="16">
        <f t="shared" si="300"/>
        <v>0</v>
      </c>
      <c r="N1489">
        <f t="shared" si="301"/>
        <v>1</v>
      </c>
      <c r="O1489">
        <f t="shared" si="302"/>
        <v>0</v>
      </c>
      <c r="P1489" s="63">
        <f t="shared" si="303"/>
        <v>0</v>
      </c>
    </row>
    <row r="1490" spans="1:18" x14ac:dyDescent="0.3">
      <c r="A1490">
        <f t="shared" si="304"/>
        <v>2018</v>
      </c>
      <c r="B1490">
        <f t="shared" si="305"/>
        <v>11</v>
      </c>
      <c r="C1490">
        <f t="shared" si="306"/>
        <v>1</v>
      </c>
      <c r="D1490">
        <f t="shared" si="307"/>
        <v>1</v>
      </c>
      <c r="E1490" t="str">
        <f t="shared" si="308"/>
        <v>OFF</v>
      </c>
      <c r="F1490" s="13">
        <f t="shared" si="297"/>
        <v>43405</v>
      </c>
      <c r="G1490" s="14" t="str">
        <f t="shared" si="309"/>
        <v>Avg of 4 NM Projects</v>
      </c>
      <c r="H1490" s="15">
        <f t="shared" si="298"/>
        <v>23</v>
      </c>
      <c r="I1490" s="93">
        <v>-0.13</v>
      </c>
      <c r="J1490">
        <f t="shared" si="299"/>
        <v>-7.3033707865168538E-4</v>
      </c>
      <c r="K1490" s="4">
        <v>25.87</v>
      </c>
      <c r="L1490" s="4">
        <v>27.66</v>
      </c>
      <c r="M1490" s="16">
        <f t="shared" si="300"/>
        <v>-3.5958000000000001E-3</v>
      </c>
      <c r="N1490">
        <f t="shared" si="301"/>
        <v>0</v>
      </c>
      <c r="O1490">
        <f t="shared" si="302"/>
        <v>0</v>
      </c>
      <c r="P1490" s="63">
        <f t="shared" si="303"/>
        <v>0</v>
      </c>
    </row>
    <row r="1491" spans="1:18" x14ac:dyDescent="0.3">
      <c r="A1491">
        <f t="shared" si="304"/>
        <v>2018</v>
      </c>
      <c r="B1491">
        <f t="shared" si="305"/>
        <v>11</v>
      </c>
      <c r="C1491">
        <f t="shared" si="306"/>
        <v>1</v>
      </c>
      <c r="D1491">
        <f t="shared" si="307"/>
        <v>1</v>
      </c>
      <c r="E1491" t="str">
        <f t="shared" si="308"/>
        <v>OFF</v>
      </c>
      <c r="F1491" s="13">
        <f t="shared" si="297"/>
        <v>43405</v>
      </c>
      <c r="G1491" s="14" t="str">
        <f t="shared" si="309"/>
        <v>Avg of 4 NM Projects</v>
      </c>
      <c r="H1491" s="15">
        <f t="shared" si="298"/>
        <v>24</v>
      </c>
      <c r="I1491" s="93">
        <v>-0.26</v>
      </c>
      <c r="J1491">
        <f t="shared" si="299"/>
        <v>-1.4606741573033708E-3</v>
      </c>
      <c r="K1491" s="4">
        <v>22.73</v>
      </c>
      <c r="L1491" s="4">
        <v>23</v>
      </c>
      <c r="M1491" s="16">
        <f t="shared" si="300"/>
        <v>-5.9800000000000001E-3</v>
      </c>
      <c r="N1491">
        <f t="shared" si="301"/>
        <v>0</v>
      </c>
      <c r="O1491">
        <f t="shared" si="302"/>
        <v>0</v>
      </c>
      <c r="P1491" s="63">
        <f t="shared" si="303"/>
        <v>0</v>
      </c>
    </row>
    <row r="1492" spans="1:18" x14ac:dyDescent="0.3">
      <c r="A1492">
        <f t="shared" si="304"/>
        <v>2018</v>
      </c>
      <c r="B1492">
        <f t="shared" si="305"/>
        <v>11</v>
      </c>
      <c r="C1492">
        <f t="shared" si="306"/>
        <v>2</v>
      </c>
      <c r="D1492">
        <f t="shared" si="307"/>
        <v>2</v>
      </c>
      <c r="E1492" t="str">
        <f t="shared" si="308"/>
        <v>OFF</v>
      </c>
      <c r="F1492" s="13">
        <f t="shared" si="297"/>
        <v>43406</v>
      </c>
      <c r="G1492" s="14" t="str">
        <f t="shared" si="309"/>
        <v>Avg of 4 NM Projects</v>
      </c>
      <c r="H1492" s="15">
        <f t="shared" si="298"/>
        <v>1</v>
      </c>
      <c r="I1492" s="93">
        <v>0</v>
      </c>
      <c r="J1492">
        <f t="shared" si="299"/>
        <v>0</v>
      </c>
      <c r="K1492" s="4">
        <v>25.28</v>
      </c>
      <c r="L1492" s="4">
        <v>32.56</v>
      </c>
      <c r="M1492" s="16">
        <f t="shared" si="300"/>
        <v>0</v>
      </c>
      <c r="N1492">
        <f t="shared" si="301"/>
        <v>1</v>
      </c>
      <c r="O1492">
        <f t="shared" si="302"/>
        <v>0</v>
      </c>
      <c r="P1492" s="63">
        <f t="shared" si="303"/>
        <v>0</v>
      </c>
      <c r="Q1492" s="34"/>
      <c r="R1492" s="34"/>
    </row>
    <row r="1493" spans="1:18" x14ac:dyDescent="0.3">
      <c r="A1493">
        <f t="shared" si="304"/>
        <v>2018</v>
      </c>
      <c r="B1493">
        <f t="shared" si="305"/>
        <v>11</v>
      </c>
      <c r="C1493">
        <f t="shared" si="306"/>
        <v>2</v>
      </c>
      <c r="D1493">
        <f t="shared" si="307"/>
        <v>2</v>
      </c>
      <c r="E1493" t="str">
        <f t="shared" si="308"/>
        <v>OFF</v>
      </c>
      <c r="F1493" s="13">
        <f t="shared" si="297"/>
        <v>43406</v>
      </c>
      <c r="G1493" s="14" t="str">
        <f t="shared" si="309"/>
        <v>Avg of 4 NM Projects</v>
      </c>
      <c r="H1493" s="15">
        <f t="shared" si="298"/>
        <v>2</v>
      </c>
      <c r="I1493" s="93">
        <v>0</v>
      </c>
      <c r="J1493">
        <f t="shared" si="299"/>
        <v>0</v>
      </c>
      <c r="K1493" s="4">
        <v>25.36</v>
      </c>
      <c r="L1493" s="4">
        <v>35.840000000000003</v>
      </c>
      <c r="M1493" s="16">
        <f t="shared" si="300"/>
        <v>0</v>
      </c>
      <c r="N1493">
        <f t="shared" si="301"/>
        <v>1</v>
      </c>
      <c r="O1493">
        <f t="shared" si="302"/>
        <v>0</v>
      </c>
      <c r="P1493" s="63">
        <f t="shared" si="303"/>
        <v>0</v>
      </c>
    </row>
    <row r="1494" spans="1:18" x14ac:dyDescent="0.3">
      <c r="A1494">
        <f t="shared" si="304"/>
        <v>2018</v>
      </c>
      <c r="B1494">
        <f t="shared" si="305"/>
        <v>11</v>
      </c>
      <c r="C1494">
        <f t="shared" si="306"/>
        <v>2</v>
      </c>
      <c r="D1494">
        <f t="shared" si="307"/>
        <v>2</v>
      </c>
      <c r="E1494" t="str">
        <f t="shared" si="308"/>
        <v>OFF</v>
      </c>
      <c r="F1494" s="13">
        <f t="shared" si="297"/>
        <v>43406</v>
      </c>
      <c r="G1494" s="14" t="str">
        <f t="shared" si="309"/>
        <v>Avg of 4 NM Projects</v>
      </c>
      <c r="H1494" s="15">
        <f t="shared" si="298"/>
        <v>3</v>
      </c>
      <c r="I1494" s="93">
        <v>-0.13</v>
      </c>
      <c r="J1494">
        <f t="shared" si="299"/>
        <v>-7.3033707865168538E-4</v>
      </c>
      <c r="K1494" s="4">
        <v>23.77</v>
      </c>
      <c r="L1494" s="4">
        <v>31.11</v>
      </c>
      <c r="M1494" s="16">
        <f t="shared" si="300"/>
        <v>-4.0442999999999998E-3</v>
      </c>
      <c r="N1494">
        <f t="shared" si="301"/>
        <v>0</v>
      </c>
      <c r="O1494">
        <f t="shared" si="302"/>
        <v>0</v>
      </c>
      <c r="P1494" s="63">
        <f t="shared" si="303"/>
        <v>0</v>
      </c>
    </row>
    <row r="1495" spans="1:18" x14ac:dyDescent="0.3">
      <c r="A1495">
        <f t="shared" si="304"/>
        <v>2018</v>
      </c>
      <c r="B1495">
        <f t="shared" si="305"/>
        <v>11</v>
      </c>
      <c r="C1495">
        <f t="shared" si="306"/>
        <v>2</v>
      </c>
      <c r="D1495">
        <f t="shared" si="307"/>
        <v>2</v>
      </c>
      <c r="E1495" t="str">
        <f t="shared" si="308"/>
        <v>OFF</v>
      </c>
      <c r="F1495" s="13">
        <f t="shared" si="297"/>
        <v>43406</v>
      </c>
      <c r="G1495" s="14" t="str">
        <f t="shared" si="309"/>
        <v>Avg of 4 NM Projects</v>
      </c>
      <c r="H1495" s="15">
        <f t="shared" si="298"/>
        <v>4</v>
      </c>
      <c r="I1495" s="93">
        <v>-0.26</v>
      </c>
      <c r="J1495">
        <f t="shared" si="299"/>
        <v>-1.4606741573033708E-3</v>
      </c>
      <c r="K1495" s="4">
        <v>25.16</v>
      </c>
      <c r="L1495" s="4">
        <v>26.83</v>
      </c>
      <c r="M1495" s="16">
        <f t="shared" si="300"/>
        <v>-6.9757999999999999E-3</v>
      </c>
      <c r="N1495">
        <f t="shared" si="301"/>
        <v>0</v>
      </c>
      <c r="O1495">
        <f t="shared" si="302"/>
        <v>0</v>
      </c>
      <c r="P1495" s="63">
        <f t="shared" si="303"/>
        <v>0</v>
      </c>
    </row>
    <row r="1496" spans="1:18" x14ac:dyDescent="0.3">
      <c r="A1496">
        <f t="shared" si="304"/>
        <v>2018</v>
      </c>
      <c r="B1496">
        <f t="shared" si="305"/>
        <v>11</v>
      </c>
      <c r="C1496">
        <f t="shared" si="306"/>
        <v>2</v>
      </c>
      <c r="D1496">
        <f t="shared" si="307"/>
        <v>2</v>
      </c>
      <c r="E1496" t="str">
        <f t="shared" si="308"/>
        <v>OFF</v>
      </c>
      <c r="F1496" s="13">
        <f t="shared" si="297"/>
        <v>43406</v>
      </c>
      <c r="G1496" s="14" t="str">
        <f t="shared" si="309"/>
        <v>Avg of 4 NM Projects</v>
      </c>
      <c r="H1496" s="15">
        <f t="shared" si="298"/>
        <v>5</v>
      </c>
      <c r="I1496" s="93">
        <v>0</v>
      </c>
      <c r="J1496">
        <f t="shared" si="299"/>
        <v>0</v>
      </c>
      <c r="K1496" s="4">
        <v>25.19</v>
      </c>
      <c r="L1496" s="4">
        <v>24.25</v>
      </c>
      <c r="M1496" s="16">
        <f t="shared" si="300"/>
        <v>0</v>
      </c>
      <c r="N1496">
        <f t="shared" si="301"/>
        <v>1</v>
      </c>
      <c r="O1496">
        <f t="shared" si="302"/>
        <v>0</v>
      </c>
      <c r="P1496" s="63">
        <f t="shared" si="303"/>
        <v>0</v>
      </c>
    </row>
    <row r="1497" spans="1:18" x14ac:dyDescent="0.3">
      <c r="A1497">
        <f t="shared" si="304"/>
        <v>2018</v>
      </c>
      <c r="B1497">
        <f t="shared" si="305"/>
        <v>11</v>
      </c>
      <c r="C1497">
        <f t="shared" si="306"/>
        <v>2</v>
      </c>
      <c r="D1497">
        <f t="shared" si="307"/>
        <v>2</v>
      </c>
      <c r="E1497" t="str">
        <f t="shared" si="308"/>
        <v>OFF</v>
      </c>
      <c r="F1497" s="13">
        <f t="shared" si="297"/>
        <v>43406</v>
      </c>
      <c r="G1497" s="14" t="str">
        <f t="shared" si="309"/>
        <v>Avg of 4 NM Projects</v>
      </c>
      <c r="H1497" s="15">
        <f t="shared" si="298"/>
        <v>6</v>
      </c>
      <c r="I1497" s="93">
        <v>-0.13</v>
      </c>
      <c r="J1497">
        <f t="shared" si="299"/>
        <v>-7.3033707865168538E-4</v>
      </c>
      <c r="K1497" s="4">
        <v>28.63</v>
      </c>
      <c r="L1497" s="4">
        <v>23.85</v>
      </c>
      <c r="M1497" s="16">
        <f t="shared" si="300"/>
        <v>-3.1005000000000004E-3</v>
      </c>
      <c r="N1497">
        <f t="shared" si="301"/>
        <v>0</v>
      </c>
      <c r="O1497">
        <f t="shared" si="302"/>
        <v>0</v>
      </c>
      <c r="P1497" s="63">
        <f t="shared" si="303"/>
        <v>0</v>
      </c>
    </row>
    <row r="1498" spans="1:18" x14ac:dyDescent="0.3">
      <c r="A1498">
        <f t="shared" si="304"/>
        <v>2018</v>
      </c>
      <c r="B1498">
        <f t="shared" si="305"/>
        <v>11</v>
      </c>
      <c r="C1498">
        <f t="shared" si="306"/>
        <v>2</v>
      </c>
      <c r="D1498">
        <f t="shared" si="307"/>
        <v>2</v>
      </c>
      <c r="E1498" t="str">
        <f t="shared" si="308"/>
        <v>OFF</v>
      </c>
      <c r="F1498" s="13">
        <f t="shared" si="297"/>
        <v>43406</v>
      </c>
      <c r="G1498" s="14" t="str">
        <f t="shared" si="309"/>
        <v>Avg of 4 NM Projects</v>
      </c>
      <c r="H1498" s="15">
        <f t="shared" si="298"/>
        <v>7</v>
      </c>
      <c r="I1498" s="93">
        <v>-0.13</v>
      </c>
      <c r="J1498">
        <f t="shared" si="299"/>
        <v>-7.3033707865168538E-4</v>
      </c>
      <c r="K1498" s="4">
        <v>33.25</v>
      </c>
      <c r="L1498" s="4">
        <v>22.54</v>
      </c>
      <c r="M1498" s="16">
        <f t="shared" si="300"/>
        <v>-2.9302E-3</v>
      </c>
      <c r="N1498">
        <f t="shared" si="301"/>
        <v>0</v>
      </c>
      <c r="O1498">
        <f t="shared" si="302"/>
        <v>0</v>
      </c>
      <c r="P1498" s="63">
        <f t="shared" si="303"/>
        <v>0</v>
      </c>
    </row>
    <row r="1499" spans="1:18" x14ac:dyDescent="0.3">
      <c r="A1499">
        <f t="shared" si="304"/>
        <v>2018</v>
      </c>
      <c r="B1499">
        <f t="shared" si="305"/>
        <v>11</v>
      </c>
      <c r="C1499">
        <f t="shared" si="306"/>
        <v>2</v>
      </c>
      <c r="D1499">
        <f t="shared" si="307"/>
        <v>2</v>
      </c>
      <c r="E1499" t="str">
        <f t="shared" si="308"/>
        <v>ON</v>
      </c>
      <c r="F1499" s="13">
        <f t="shared" si="297"/>
        <v>43406</v>
      </c>
      <c r="G1499" s="14" t="str">
        <f t="shared" si="309"/>
        <v>Avg of 4 NM Projects</v>
      </c>
      <c r="H1499" s="15">
        <f t="shared" si="298"/>
        <v>8</v>
      </c>
      <c r="I1499" s="93">
        <v>-0.13</v>
      </c>
      <c r="J1499">
        <f t="shared" si="299"/>
        <v>-7.3033707865168538E-4</v>
      </c>
      <c r="K1499" s="4">
        <v>31.72</v>
      </c>
      <c r="L1499" s="4">
        <v>28.8</v>
      </c>
      <c r="M1499" s="16">
        <f t="shared" si="300"/>
        <v>-3.7440000000000004E-3</v>
      </c>
      <c r="N1499">
        <f t="shared" si="301"/>
        <v>0</v>
      </c>
      <c r="O1499">
        <f t="shared" si="302"/>
        <v>0</v>
      </c>
      <c r="P1499" s="63">
        <f t="shared" si="303"/>
        <v>0</v>
      </c>
    </row>
    <row r="1500" spans="1:18" x14ac:dyDescent="0.3">
      <c r="A1500">
        <f t="shared" si="304"/>
        <v>2018</v>
      </c>
      <c r="B1500">
        <f t="shared" si="305"/>
        <v>11</v>
      </c>
      <c r="C1500">
        <f t="shared" si="306"/>
        <v>2</v>
      </c>
      <c r="D1500">
        <f t="shared" si="307"/>
        <v>2</v>
      </c>
      <c r="E1500" t="str">
        <f t="shared" si="308"/>
        <v>ON</v>
      </c>
      <c r="F1500" s="13">
        <f t="shared" si="297"/>
        <v>43406</v>
      </c>
      <c r="G1500" s="14" t="str">
        <f t="shared" si="309"/>
        <v>Avg of 4 NM Projects</v>
      </c>
      <c r="H1500" s="15">
        <f t="shared" si="298"/>
        <v>9</v>
      </c>
      <c r="I1500" s="93">
        <v>0.26</v>
      </c>
      <c r="J1500">
        <f t="shared" si="299"/>
        <v>1.4606741573033708E-3</v>
      </c>
      <c r="K1500" s="4">
        <v>33.94</v>
      </c>
      <c r="L1500" s="4">
        <v>46.08</v>
      </c>
      <c r="M1500" s="16">
        <f t="shared" si="300"/>
        <v>1.19808E-2</v>
      </c>
      <c r="N1500">
        <f t="shared" si="301"/>
        <v>0</v>
      </c>
      <c r="O1500">
        <f t="shared" si="302"/>
        <v>0</v>
      </c>
      <c r="P1500" s="63">
        <f t="shared" si="303"/>
        <v>0</v>
      </c>
    </row>
    <row r="1501" spans="1:18" x14ac:dyDescent="0.3">
      <c r="A1501">
        <f t="shared" si="304"/>
        <v>2018</v>
      </c>
      <c r="B1501">
        <f t="shared" si="305"/>
        <v>11</v>
      </c>
      <c r="C1501">
        <f t="shared" si="306"/>
        <v>2</v>
      </c>
      <c r="D1501">
        <f t="shared" si="307"/>
        <v>2</v>
      </c>
      <c r="E1501" t="str">
        <f t="shared" si="308"/>
        <v>ON</v>
      </c>
      <c r="F1501" s="13">
        <f t="shared" ref="F1501:F1564" si="310">+F1477+1</f>
        <v>43406</v>
      </c>
      <c r="G1501" s="14" t="str">
        <f t="shared" si="309"/>
        <v>Avg of 4 NM Projects</v>
      </c>
      <c r="H1501" s="15">
        <f t="shared" ref="H1501:H1564" si="311">H1477</f>
        <v>10</v>
      </c>
      <c r="I1501" s="93">
        <v>3.2050000000000001</v>
      </c>
      <c r="J1501">
        <f t="shared" si="299"/>
        <v>1.8005617977528091E-2</v>
      </c>
      <c r="K1501" s="4">
        <v>38.57</v>
      </c>
      <c r="L1501" s="4">
        <v>41.78</v>
      </c>
      <c r="M1501" s="16">
        <f t="shared" si="300"/>
        <v>0.13390489999999999</v>
      </c>
      <c r="N1501">
        <f t="shared" si="301"/>
        <v>0</v>
      </c>
      <c r="O1501">
        <f t="shared" si="302"/>
        <v>0</v>
      </c>
      <c r="P1501" s="63">
        <f t="shared" si="303"/>
        <v>0</v>
      </c>
    </row>
    <row r="1502" spans="1:18" x14ac:dyDescent="0.3">
      <c r="A1502">
        <f t="shared" si="304"/>
        <v>2018</v>
      </c>
      <c r="B1502">
        <f t="shared" si="305"/>
        <v>11</v>
      </c>
      <c r="C1502">
        <f t="shared" si="306"/>
        <v>2</v>
      </c>
      <c r="D1502">
        <f t="shared" si="307"/>
        <v>2</v>
      </c>
      <c r="E1502" t="str">
        <f t="shared" si="308"/>
        <v>ON</v>
      </c>
      <c r="F1502" s="13">
        <f t="shared" si="310"/>
        <v>43406</v>
      </c>
      <c r="G1502" s="14" t="str">
        <f t="shared" si="309"/>
        <v>Avg of 4 NM Projects</v>
      </c>
      <c r="H1502" s="15">
        <f t="shared" si="311"/>
        <v>11</v>
      </c>
      <c r="I1502" s="93">
        <v>8.07</v>
      </c>
      <c r="J1502">
        <f t="shared" si="299"/>
        <v>4.5337078651685396E-2</v>
      </c>
      <c r="K1502" s="4">
        <v>39</v>
      </c>
      <c r="L1502" s="4">
        <v>40.700000000000003</v>
      </c>
      <c r="M1502" s="16">
        <f t="shared" si="300"/>
        <v>0.32844899999999999</v>
      </c>
      <c r="N1502">
        <f t="shared" si="301"/>
        <v>0</v>
      </c>
      <c r="O1502">
        <f t="shared" si="302"/>
        <v>0</v>
      </c>
      <c r="P1502" s="63">
        <f t="shared" si="303"/>
        <v>0</v>
      </c>
    </row>
    <row r="1503" spans="1:18" x14ac:dyDescent="0.3">
      <c r="A1503">
        <f t="shared" si="304"/>
        <v>2018</v>
      </c>
      <c r="B1503">
        <f t="shared" si="305"/>
        <v>11</v>
      </c>
      <c r="C1503">
        <f t="shared" si="306"/>
        <v>2</v>
      </c>
      <c r="D1503">
        <f t="shared" si="307"/>
        <v>2</v>
      </c>
      <c r="E1503" t="str">
        <f t="shared" si="308"/>
        <v>ON</v>
      </c>
      <c r="F1503" s="13">
        <f t="shared" si="310"/>
        <v>43406</v>
      </c>
      <c r="G1503" s="14" t="str">
        <f t="shared" si="309"/>
        <v>Avg of 4 NM Projects</v>
      </c>
      <c r="H1503" s="15">
        <f t="shared" si="311"/>
        <v>12</v>
      </c>
      <c r="I1503" s="93">
        <v>12.284999999999998</v>
      </c>
      <c r="J1503">
        <f t="shared" si="299"/>
        <v>6.9016853932584263E-2</v>
      </c>
      <c r="K1503" s="4">
        <v>38.76</v>
      </c>
      <c r="L1503" s="4">
        <v>51.8</v>
      </c>
      <c r="M1503" s="16">
        <f t="shared" si="300"/>
        <v>0.63636299999999979</v>
      </c>
      <c r="N1503">
        <f t="shared" si="301"/>
        <v>0</v>
      </c>
      <c r="O1503">
        <f t="shared" si="302"/>
        <v>0</v>
      </c>
      <c r="P1503" s="63">
        <f t="shared" si="303"/>
        <v>0</v>
      </c>
    </row>
    <row r="1504" spans="1:18" x14ac:dyDescent="0.3">
      <c r="A1504">
        <f t="shared" si="304"/>
        <v>2018</v>
      </c>
      <c r="B1504">
        <f t="shared" si="305"/>
        <v>11</v>
      </c>
      <c r="C1504">
        <f t="shared" si="306"/>
        <v>2</v>
      </c>
      <c r="D1504">
        <f t="shared" si="307"/>
        <v>2</v>
      </c>
      <c r="E1504" t="str">
        <f t="shared" si="308"/>
        <v>ON</v>
      </c>
      <c r="F1504" s="13">
        <f t="shared" si="310"/>
        <v>43406</v>
      </c>
      <c r="G1504" s="14" t="str">
        <f t="shared" si="309"/>
        <v>Avg of 4 NM Projects</v>
      </c>
      <c r="H1504" s="15">
        <f t="shared" si="311"/>
        <v>13</v>
      </c>
      <c r="I1504" s="93">
        <v>19.715</v>
      </c>
      <c r="J1504">
        <f t="shared" si="299"/>
        <v>0.11075842696629214</v>
      </c>
      <c r="K1504" s="4">
        <v>33.74</v>
      </c>
      <c r="L1504" s="4">
        <v>56.61</v>
      </c>
      <c r="M1504" s="16">
        <f t="shared" si="300"/>
        <v>1.11606615</v>
      </c>
      <c r="N1504">
        <f t="shared" si="301"/>
        <v>0</v>
      </c>
      <c r="O1504">
        <f t="shared" si="302"/>
        <v>0</v>
      </c>
      <c r="P1504" s="63">
        <f t="shared" si="303"/>
        <v>0</v>
      </c>
    </row>
    <row r="1505" spans="1:18" x14ac:dyDescent="0.3">
      <c r="A1505">
        <f t="shared" si="304"/>
        <v>2018</v>
      </c>
      <c r="B1505">
        <f t="shared" si="305"/>
        <v>11</v>
      </c>
      <c r="C1505">
        <f t="shared" si="306"/>
        <v>2</v>
      </c>
      <c r="D1505">
        <f t="shared" si="307"/>
        <v>2</v>
      </c>
      <c r="E1505" t="str">
        <f t="shared" si="308"/>
        <v>ON</v>
      </c>
      <c r="F1505" s="13">
        <f t="shared" si="310"/>
        <v>43406</v>
      </c>
      <c r="G1505" s="14" t="str">
        <f t="shared" si="309"/>
        <v>Avg of 4 NM Projects</v>
      </c>
      <c r="H1505" s="15">
        <f t="shared" si="311"/>
        <v>14</v>
      </c>
      <c r="I1505" s="93">
        <v>27.005000000000003</v>
      </c>
      <c r="J1505">
        <f t="shared" si="299"/>
        <v>0.15171348314606742</v>
      </c>
      <c r="K1505" s="4">
        <v>38.51</v>
      </c>
      <c r="L1505" s="4">
        <v>46.99</v>
      </c>
      <c r="M1505" s="16">
        <f t="shared" si="300"/>
        <v>1.2689649500000002</v>
      </c>
      <c r="N1505">
        <f t="shared" si="301"/>
        <v>0</v>
      </c>
      <c r="O1505">
        <f t="shared" si="302"/>
        <v>0</v>
      </c>
      <c r="P1505" s="63">
        <f t="shared" si="303"/>
        <v>0</v>
      </c>
    </row>
    <row r="1506" spans="1:18" x14ac:dyDescent="0.3">
      <c r="A1506">
        <f t="shared" si="304"/>
        <v>2018</v>
      </c>
      <c r="B1506">
        <f t="shared" si="305"/>
        <v>11</v>
      </c>
      <c r="C1506">
        <f t="shared" si="306"/>
        <v>2</v>
      </c>
      <c r="D1506">
        <f t="shared" si="307"/>
        <v>2</v>
      </c>
      <c r="E1506" t="str">
        <f t="shared" si="308"/>
        <v>ON</v>
      </c>
      <c r="F1506" s="13">
        <f t="shared" si="310"/>
        <v>43406</v>
      </c>
      <c r="G1506" s="14" t="str">
        <f t="shared" si="309"/>
        <v>Avg of 4 NM Projects</v>
      </c>
      <c r="H1506" s="15">
        <f t="shared" si="311"/>
        <v>15</v>
      </c>
      <c r="I1506" s="93">
        <v>24.194999999999997</v>
      </c>
      <c r="J1506">
        <f t="shared" si="299"/>
        <v>0.13592696629213483</v>
      </c>
      <c r="K1506" s="4">
        <v>33.72</v>
      </c>
      <c r="L1506" s="4">
        <v>41.9</v>
      </c>
      <c r="M1506" s="16">
        <f t="shared" si="300"/>
        <v>1.0137704999999999</v>
      </c>
      <c r="N1506">
        <f t="shared" si="301"/>
        <v>0</v>
      </c>
      <c r="O1506">
        <f t="shared" si="302"/>
        <v>0</v>
      </c>
      <c r="P1506" s="63">
        <f t="shared" si="303"/>
        <v>0</v>
      </c>
    </row>
    <row r="1507" spans="1:18" x14ac:dyDescent="0.3">
      <c r="A1507">
        <f t="shared" si="304"/>
        <v>2018</v>
      </c>
      <c r="B1507">
        <f t="shared" si="305"/>
        <v>11</v>
      </c>
      <c r="C1507">
        <f t="shared" si="306"/>
        <v>2</v>
      </c>
      <c r="D1507">
        <f t="shared" si="307"/>
        <v>2</v>
      </c>
      <c r="E1507" t="str">
        <f t="shared" si="308"/>
        <v>ON</v>
      </c>
      <c r="F1507" s="13">
        <f t="shared" si="310"/>
        <v>43406</v>
      </c>
      <c r="G1507" s="14" t="str">
        <f t="shared" si="309"/>
        <v>Avg of 4 NM Projects</v>
      </c>
      <c r="H1507" s="15">
        <f t="shared" si="311"/>
        <v>16</v>
      </c>
      <c r="I1507" s="93">
        <v>13.57</v>
      </c>
      <c r="J1507">
        <f t="shared" si="299"/>
        <v>7.6235955056179777E-2</v>
      </c>
      <c r="K1507" s="4">
        <v>31.38</v>
      </c>
      <c r="L1507" s="4">
        <v>54.24</v>
      </c>
      <c r="M1507" s="16">
        <f t="shared" si="300"/>
        <v>0.73603680000000005</v>
      </c>
      <c r="N1507">
        <f t="shared" si="301"/>
        <v>0</v>
      </c>
      <c r="O1507">
        <f t="shared" si="302"/>
        <v>0</v>
      </c>
      <c r="P1507" s="63">
        <f t="shared" si="303"/>
        <v>0</v>
      </c>
    </row>
    <row r="1508" spans="1:18" x14ac:dyDescent="0.3">
      <c r="A1508">
        <f t="shared" si="304"/>
        <v>2018</v>
      </c>
      <c r="B1508">
        <f t="shared" si="305"/>
        <v>11</v>
      </c>
      <c r="C1508">
        <f t="shared" si="306"/>
        <v>2</v>
      </c>
      <c r="D1508">
        <f t="shared" si="307"/>
        <v>2</v>
      </c>
      <c r="E1508" t="str">
        <f t="shared" si="308"/>
        <v>ON</v>
      </c>
      <c r="F1508" s="13">
        <f t="shared" si="310"/>
        <v>43406</v>
      </c>
      <c r="G1508" s="14" t="str">
        <f t="shared" si="309"/>
        <v>Avg of 4 NM Projects</v>
      </c>
      <c r="H1508" s="15">
        <f t="shared" si="311"/>
        <v>17</v>
      </c>
      <c r="I1508" s="93">
        <v>3.7200000000000006</v>
      </c>
      <c r="J1508">
        <f t="shared" si="299"/>
        <v>2.0898876404494386E-2</v>
      </c>
      <c r="K1508" s="4">
        <v>38.5</v>
      </c>
      <c r="L1508" s="4">
        <v>39.78</v>
      </c>
      <c r="M1508" s="16">
        <f t="shared" si="300"/>
        <v>0.14798160000000005</v>
      </c>
      <c r="N1508">
        <f t="shared" si="301"/>
        <v>0</v>
      </c>
      <c r="O1508">
        <f t="shared" si="302"/>
        <v>0</v>
      </c>
      <c r="P1508" s="63">
        <f t="shared" si="303"/>
        <v>0</v>
      </c>
    </row>
    <row r="1509" spans="1:18" x14ac:dyDescent="0.3">
      <c r="A1509">
        <f t="shared" si="304"/>
        <v>2018</v>
      </c>
      <c r="B1509">
        <f t="shared" si="305"/>
        <v>11</v>
      </c>
      <c r="C1509">
        <f t="shared" si="306"/>
        <v>2</v>
      </c>
      <c r="D1509">
        <f t="shared" si="307"/>
        <v>2</v>
      </c>
      <c r="E1509" t="str">
        <f t="shared" si="308"/>
        <v>ON</v>
      </c>
      <c r="F1509" s="13">
        <f t="shared" si="310"/>
        <v>43406</v>
      </c>
      <c r="G1509" s="14" t="str">
        <f t="shared" si="309"/>
        <v>Avg of 4 NM Projects</v>
      </c>
      <c r="H1509" s="15">
        <f t="shared" si="311"/>
        <v>18</v>
      </c>
      <c r="I1509" s="93">
        <v>-0.39</v>
      </c>
      <c r="J1509">
        <f t="shared" si="299"/>
        <v>-2.1910112359550564E-3</v>
      </c>
      <c r="K1509" s="4">
        <v>42.1</v>
      </c>
      <c r="L1509" s="4">
        <v>39.520000000000003</v>
      </c>
      <c r="M1509" s="16">
        <f t="shared" si="300"/>
        <v>-1.5412800000000003E-2</v>
      </c>
      <c r="N1509">
        <f t="shared" si="301"/>
        <v>0</v>
      </c>
      <c r="O1509">
        <f t="shared" si="302"/>
        <v>0</v>
      </c>
      <c r="P1509" s="63">
        <f t="shared" si="303"/>
        <v>0</v>
      </c>
    </row>
    <row r="1510" spans="1:18" x14ac:dyDescent="0.3">
      <c r="A1510">
        <f t="shared" si="304"/>
        <v>2018</v>
      </c>
      <c r="B1510">
        <f t="shared" si="305"/>
        <v>11</v>
      </c>
      <c r="C1510">
        <f t="shared" si="306"/>
        <v>2</v>
      </c>
      <c r="D1510">
        <f t="shared" si="307"/>
        <v>2</v>
      </c>
      <c r="E1510" t="str">
        <f t="shared" si="308"/>
        <v>ON</v>
      </c>
      <c r="F1510" s="13">
        <f t="shared" si="310"/>
        <v>43406</v>
      </c>
      <c r="G1510" s="14" t="str">
        <f t="shared" si="309"/>
        <v>Avg of 4 NM Projects</v>
      </c>
      <c r="H1510" s="15">
        <f t="shared" si="311"/>
        <v>19</v>
      </c>
      <c r="I1510" s="93">
        <v>0</v>
      </c>
      <c r="J1510">
        <f t="shared" si="299"/>
        <v>0</v>
      </c>
      <c r="K1510" s="4">
        <v>41.76</v>
      </c>
      <c r="L1510" s="4">
        <v>34.26</v>
      </c>
      <c r="M1510" s="16">
        <f t="shared" si="300"/>
        <v>0</v>
      </c>
      <c r="N1510">
        <f t="shared" si="301"/>
        <v>1</v>
      </c>
      <c r="O1510">
        <f t="shared" si="302"/>
        <v>0</v>
      </c>
      <c r="P1510" s="63">
        <f t="shared" si="303"/>
        <v>0</v>
      </c>
    </row>
    <row r="1511" spans="1:18" x14ac:dyDescent="0.3">
      <c r="A1511">
        <f t="shared" si="304"/>
        <v>2018</v>
      </c>
      <c r="B1511">
        <f t="shared" si="305"/>
        <v>11</v>
      </c>
      <c r="C1511">
        <f t="shared" si="306"/>
        <v>2</v>
      </c>
      <c r="D1511">
        <f t="shared" si="307"/>
        <v>2</v>
      </c>
      <c r="E1511" t="str">
        <f t="shared" si="308"/>
        <v>ON</v>
      </c>
      <c r="F1511" s="13">
        <f t="shared" si="310"/>
        <v>43406</v>
      </c>
      <c r="G1511" s="14" t="str">
        <f t="shared" si="309"/>
        <v>Avg of 4 NM Projects</v>
      </c>
      <c r="H1511" s="15">
        <f t="shared" si="311"/>
        <v>20</v>
      </c>
      <c r="I1511" s="93">
        <v>0</v>
      </c>
      <c r="J1511">
        <f t="shared" si="299"/>
        <v>0</v>
      </c>
      <c r="K1511" s="4">
        <v>38.380000000000003</v>
      </c>
      <c r="L1511" s="4">
        <v>36.71</v>
      </c>
      <c r="M1511" s="16">
        <f t="shared" si="300"/>
        <v>0</v>
      </c>
      <c r="N1511">
        <f t="shared" si="301"/>
        <v>1</v>
      </c>
      <c r="O1511">
        <f t="shared" si="302"/>
        <v>0</v>
      </c>
      <c r="P1511" s="63">
        <f t="shared" si="303"/>
        <v>0</v>
      </c>
    </row>
    <row r="1512" spans="1:18" x14ac:dyDescent="0.3">
      <c r="A1512">
        <f t="shared" si="304"/>
        <v>2018</v>
      </c>
      <c r="B1512">
        <f t="shared" si="305"/>
        <v>11</v>
      </c>
      <c r="C1512">
        <f t="shared" si="306"/>
        <v>2</v>
      </c>
      <c r="D1512">
        <f t="shared" si="307"/>
        <v>2</v>
      </c>
      <c r="E1512" t="str">
        <f t="shared" si="308"/>
        <v>ON</v>
      </c>
      <c r="F1512" s="13">
        <f t="shared" si="310"/>
        <v>43406</v>
      </c>
      <c r="G1512" s="14" t="str">
        <f t="shared" si="309"/>
        <v>Avg of 4 NM Projects</v>
      </c>
      <c r="H1512" s="15">
        <f t="shared" si="311"/>
        <v>21</v>
      </c>
      <c r="I1512" s="93">
        <v>-0.13</v>
      </c>
      <c r="J1512">
        <f t="shared" si="299"/>
        <v>-7.3033707865168538E-4</v>
      </c>
      <c r="K1512" s="4">
        <v>32.64</v>
      </c>
      <c r="L1512" s="4">
        <v>40.21</v>
      </c>
      <c r="M1512" s="16">
        <f t="shared" si="300"/>
        <v>-5.2273000000000007E-3</v>
      </c>
      <c r="N1512">
        <f t="shared" si="301"/>
        <v>0</v>
      </c>
      <c r="O1512">
        <f t="shared" si="302"/>
        <v>0</v>
      </c>
      <c r="P1512" s="63">
        <f t="shared" si="303"/>
        <v>0</v>
      </c>
    </row>
    <row r="1513" spans="1:18" x14ac:dyDescent="0.3">
      <c r="A1513">
        <f t="shared" si="304"/>
        <v>2018</v>
      </c>
      <c r="B1513">
        <f t="shared" si="305"/>
        <v>11</v>
      </c>
      <c r="C1513">
        <f t="shared" si="306"/>
        <v>2</v>
      </c>
      <c r="D1513">
        <f t="shared" si="307"/>
        <v>2</v>
      </c>
      <c r="E1513" t="str">
        <f t="shared" si="308"/>
        <v>ON</v>
      </c>
      <c r="F1513" s="13">
        <f t="shared" si="310"/>
        <v>43406</v>
      </c>
      <c r="G1513" s="14" t="str">
        <f t="shared" si="309"/>
        <v>Avg of 4 NM Projects</v>
      </c>
      <c r="H1513" s="15">
        <f t="shared" si="311"/>
        <v>22</v>
      </c>
      <c r="I1513" s="93">
        <v>-0.13</v>
      </c>
      <c r="J1513">
        <f t="shared" si="299"/>
        <v>-7.3033707865168538E-4</v>
      </c>
      <c r="K1513" s="4">
        <v>28.47</v>
      </c>
      <c r="L1513" s="4">
        <v>44.9</v>
      </c>
      <c r="M1513" s="16">
        <f t="shared" si="300"/>
        <v>-5.8370000000000002E-3</v>
      </c>
      <c r="N1513">
        <f t="shared" si="301"/>
        <v>0</v>
      </c>
      <c r="O1513">
        <f t="shared" si="302"/>
        <v>0</v>
      </c>
      <c r="P1513" s="63">
        <f t="shared" si="303"/>
        <v>0</v>
      </c>
    </row>
    <row r="1514" spans="1:18" x14ac:dyDescent="0.3">
      <c r="A1514">
        <f t="shared" si="304"/>
        <v>2018</v>
      </c>
      <c r="B1514">
        <f t="shared" si="305"/>
        <v>11</v>
      </c>
      <c r="C1514">
        <f t="shared" si="306"/>
        <v>2</v>
      </c>
      <c r="D1514">
        <f t="shared" si="307"/>
        <v>2</v>
      </c>
      <c r="E1514" t="str">
        <f t="shared" si="308"/>
        <v>ON</v>
      </c>
      <c r="F1514" s="13">
        <f t="shared" si="310"/>
        <v>43406</v>
      </c>
      <c r="G1514" s="14" t="str">
        <f t="shared" si="309"/>
        <v>Avg of 4 NM Projects</v>
      </c>
      <c r="H1514" s="15">
        <f t="shared" si="311"/>
        <v>23</v>
      </c>
      <c r="I1514" s="93">
        <v>0</v>
      </c>
      <c r="J1514">
        <f t="shared" si="299"/>
        <v>0</v>
      </c>
      <c r="K1514" s="4">
        <v>28.12</v>
      </c>
      <c r="L1514" s="4">
        <v>28.77</v>
      </c>
      <c r="M1514" s="16">
        <f t="shared" si="300"/>
        <v>0</v>
      </c>
      <c r="N1514">
        <f t="shared" si="301"/>
        <v>1</v>
      </c>
      <c r="O1514">
        <f t="shared" si="302"/>
        <v>0</v>
      </c>
      <c r="P1514" s="63">
        <f t="shared" si="303"/>
        <v>0</v>
      </c>
    </row>
    <row r="1515" spans="1:18" x14ac:dyDescent="0.3">
      <c r="A1515">
        <f t="shared" si="304"/>
        <v>2018</v>
      </c>
      <c r="B1515">
        <f t="shared" si="305"/>
        <v>11</v>
      </c>
      <c r="C1515">
        <f t="shared" si="306"/>
        <v>2</v>
      </c>
      <c r="D1515">
        <f t="shared" si="307"/>
        <v>2</v>
      </c>
      <c r="E1515" t="str">
        <f t="shared" si="308"/>
        <v>OFF</v>
      </c>
      <c r="F1515" s="13">
        <f t="shared" si="310"/>
        <v>43406</v>
      </c>
      <c r="G1515" s="14" t="str">
        <f t="shared" si="309"/>
        <v>Avg of 4 NM Projects</v>
      </c>
      <c r="H1515" s="15">
        <f t="shared" si="311"/>
        <v>24</v>
      </c>
      <c r="I1515" s="93">
        <v>-0.26</v>
      </c>
      <c r="J1515">
        <f t="shared" si="299"/>
        <v>-1.4606741573033708E-3</v>
      </c>
      <c r="K1515" s="4">
        <v>27.52</v>
      </c>
      <c r="L1515" s="4">
        <v>24.73</v>
      </c>
      <c r="M1515" s="16">
        <f t="shared" si="300"/>
        <v>-6.4298000000000003E-3</v>
      </c>
      <c r="N1515">
        <f t="shared" si="301"/>
        <v>0</v>
      </c>
      <c r="O1515">
        <f t="shared" si="302"/>
        <v>0</v>
      </c>
      <c r="P1515" s="63">
        <f t="shared" si="303"/>
        <v>0</v>
      </c>
    </row>
    <row r="1516" spans="1:18" x14ac:dyDescent="0.3">
      <c r="A1516">
        <f t="shared" si="304"/>
        <v>2018</v>
      </c>
      <c r="B1516">
        <f t="shared" si="305"/>
        <v>11</v>
      </c>
      <c r="C1516">
        <f t="shared" si="306"/>
        <v>3</v>
      </c>
      <c r="D1516">
        <f t="shared" si="307"/>
        <v>3</v>
      </c>
      <c r="E1516" t="str">
        <f t="shared" si="308"/>
        <v>OFF</v>
      </c>
      <c r="F1516" s="13">
        <f t="shared" si="310"/>
        <v>43407</v>
      </c>
      <c r="G1516" s="14" t="str">
        <f t="shared" si="309"/>
        <v>Avg of 4 NM Projects</v>
      </c>
      <c r="H1516" s="15">
        <f t="shared" si="311"/>
        <v>1</v>
      </c>
      <c r="I1516" s="93">
        <v>-0.13</v>
      </c>
      <c r="J1516">
        <f t="shared" si="299"/>
        <v>-7.3033707865168538E-4</v>
      </c>
      <c r="K1516" s="4">
        <v>35.979999999999997</v>
      </c>
      <c r="L1516" s="4">
        <v>32.130000000000003</v>
      </c>
      <c r="M1516" s="16">
        <f t="shared" si="300"/>
        <v>-4.1769000000000008E-3</v>
      </c>
      <c r="N1516">
        <f t="shared" si="301"/>
        <v>0</v>
      </c>
      <c r="O1516">
        <f t="shared" si="302"/>
        <v>0</v>
      </c>
      <c r="P1516" s="63">
        <f t="shared" si="303"/>
        <v>0</v>
      </c>
      <c r="Q1516" s="34"/>
      <c r="R1516" s="34"/>
    </row>
    <row r="1517" spans="1:18" x14ac:dyDescent="0.3">
      <c r="A1517">
        <f t="shared" si="304"/>
        <v>2018</v>
      </c>
      <c r="B1517">
        <f t="shared" si="305"/>
        <v>11</v>
      </c>
      <c r="C1517">
        <f t="shared" si="306"/>
        <v>3</v>
      </c>
      <c r="D1517">
        <f t="shared" si="307"/>
        <v>3</v>
      </c>
      <c r="E1517" t="str">
        <f t="shared" si="308"/>
        <v>OFF</v>
      </c>
      <c r="F1517" s="13">
        <f t="shared" si="310"/>
        <v>43407</v>
      </c>
      <c r="G1517" s="14" t="str">
        <f t="shared" si="309"/>
        <v>Avg of 4 NM Projects</v>
      </c>
      <c r="H1517" s="15">
        <f t="shared" si="311"/>
        <v>2</v>
      </c>
      <c r="I1517" s="93">
        <v>0</v>
      </c>
      <c r="J1517">
        <f t="shared" si="299"/>
        <v>0</v>
      </c>
      <c r="K1517" s="4">
        <v>29.01</v>
      </c>
      <c r="L1517" s="4">
        <v>21.58</v>
      </c>
      <c r="M1517" s="16">
        <f t="shared" si="300"/>
        <v>0</v>
      </c>
      <c r="N1517">
        <f t="shared" si="301"/>
        <v>1</v>
      </c>
      <c r="O1517">
        <f t="shared" si="302"/>
        <v>0</v>
      </c>
      <c r="P1517" s="63">
        <f t="shared" si="303"/>
        <v>0</v>
      </c>
    </row>
    <row r="1518" spans="1:18" x14ac:dyDescent="0.3">
      <c r="A1518">
        <f t="shared" si="304"/>
        <v>2018</v>
      </c>
      <c r="B1518">
        <f t="shared" si="305"/>
        <v>11</v>
      </c>
      <c r="C1518">
        <f t="shared" si="306"/>
        <v>3</v>
      </c>
      <c r="D1518">
        <f t="shared" si="307"/>
        <v>3</v>
      </c>
      <c r="E1518" t="str">
        <f t="shared" si="308"/>
        <v>OFF</v>
      </c>
      <c r="F1518" s="13">
        <f t="shared" si="310"/>
        <v>43407</v>
      </c>
      <c r="G1518" s="14" t="str">
        <f t="shared" si="309"/>
        <v>Avg of 4 NM Projects</v>
      </c>
      <c r="H1518" s="15">
        <f t="shared" si="311"/>
        <v>3</v>
      </c>
      <c r="I1518" s="93">
        <v>0</v>
      </c>
      <c r="J1518">
        <f t="shared" si="299"/>
        <v>0</v>
      </c>
      <c r="K1518" s="4">
        <v>29.32</v>
      </c>
      <c r="L1518" s="4">
        <v>23.13</v>
      </c>
      <c r="M1518" s="16">
        <f t="shared" si="300"/>
        <v>0</v>
      </c>
      <c r="N1518">
        <f t="shared" si="301"/>
        <v>1</v>
      </c>
      <c r="O1518">
        <f t="shared" si="302"/>
        <v>0</v>
      </c>
      <c r="P1518" s="63">
        <f t="shared" si="303"/>
        <v>0</v>
      </c>
    </row>
    <row r="1519" spans="1:18" x14ac:dyDescent="0.3">
      <c r="A1519">
        <f t="shared" si="304"/>
        <v>2018</v>
      </c>
      <c r="B1519">
        <f t="shared" si="305"/>
        <v>11</v>
      </c>
      <c r="C1519">
        <f t="shared" si="306"/>
        <v>3</v>
      </c>
      <c r="D1519">
        <f t="shared" si="307"/>
        <v>3</v>
      </c>
      <c r="E1519" t="str">
        <f t="shared" si="308"/>
        <v>OFF</v>
      </c>
      <c r="F1519" s="13">
        <f t="shared" si="310"/>
        <v>43407</v>
      </c>
      <c r="G1519" s="14" t="str">
        <f t="shared" si="309"/>
        <v>Avg of 4 NM Projects</v>
      </c>
      <c r="H1519" s="15">
        <f t="shared" si="311"/>
        <v>4</v>
      </c>
      <c r="I1519" s="93">
        <v>-0.13</v>
      </c>
      <c r="J1519">
        <f t="shared" si="299"/>
        <v>-7.3033707865168538E-4</v>
      </c>
      <c r="K1519" s="4">
        <v>28.57</v>
      </c>
      <c r="L1519" s="4">
        <v>23.17</v>
      </c>
      <c r="M1519" s="16">
        <f t="shared" si="300"/>
        <v>-3.0121000000000002E-3</v>
      </c>
      <c r="N1519">
        <f t="shared" si="301"/>
        <v>0</v>
      </c>
      <c r="O1519">
        <f t="shared" si="302"/>
        <v>0</v>
      </c>
      <c r="P1519" s="63">
        <f t="shared" si="303"/>
        <v>0</v>
      </c>
    </row>
    <row r="1520" spans="1:18" x14ac:dyDescent="0.3">
      <c r="A1520">
        <f t="shared" si="304"/>
        <v>2018</v>
      </c>
      <c r="B1520">
        <f t="shared" si="305"/>
        <v>11</v>
      </c>
      <c r="C1520">
        <f t="shared" si="306"/>
        <v>3</v>
      </c>
      <c r="D1520">
        <f t="shared" si="307"/>
        <v>3</v>
      </c>
      <c r="E1520" t="str">
        <f t="shared" si="308"/>
        <v>OFF</v>
      </c>
      <c r="F1520" s="13">
        <f t="shared" si="310"/>
        <v>43407</v>
      </c>
      <c r="G1520" s="14" t="str">
        <f t="shared" si="309"/>
        <v>Avg of 4 NM Projects</v>
      </c>
      <c r="H1520" s="15">
        <f t="shared" si="311"/>
        <v>5</v>
      </c>
      <c r="I1520" s="93">
        <v>-0.13</v>
      </c>
      <c r="J1520">
        <f t="shared" si="299"/>
        <v>-7.3033707865168538E-4</v>
      </c>
      <c r="K1520" s="4">
        <v>28.61</v>
      </c>
      <c r="L1520" s="4">
        <v>21.25</v>
      </c>
      <c r="M1520" s="16">
        <f t="shared" si="300"/>
        <v>-2.7625000000000002E-3</v>
      </c>
      <c r="N1520">
        <f t="shared" si="301"/>
        <v>0</v>
      </c>
      <c r="O1520">
        <f t="shared" si="302"/>
        <v>0</v>
      </c>
      <c r="P1520" s="63">
        <f t="shared" si="303"/>
        <v>0</v>
      </c>
    </row>
    <row r="1521" spans="1:16" x14ac:dyDescent="0.3">
      <c r="A1521">
        <f t="shared" si="304"/>
        <v>2018</v>
      </c>
      <c r="B1521">
        <f t="shared" si="305"/>
        <v>11</v>
      </c>
      <c r="C1521">
        <f t="shared" si="306"/>
        <v>3</v>
      </c>
      <c r="D1521">
        <f t="shared" si="307"/>
        <v>3</v>
      </c>
      <c r="E1521" t="str">
        <f t="shared" si="308"/>
        <v>OFF</v>
      </c>
      <c r="F1521" s="13">
        <f t="shared" si="310"/>
        <v>43407</v>
      </c>
      <c r="G1521" s="14" t="str">
        <f t="shared" si="309"/>
        <v>Avg of 4 NM Projects</v>
      </c>
      <c r="H1521" s="15">
        <f t="shared" si="311"/>
        <v>6</v>
      </c>
      <c r="I1521" s="93">
        <v>0</v>
      </c>
      <c r="J1521">
        <f t="shared" si="299"/>
        <v>0</v>
      </c>
      <c r="K1521" s="4">
        <v>29.03</v>
      </c>
      <c r="L1521" s="4">
        <v>21.87</v>
      </c>
      <c r="M1521" s="16">
        <f t="shared" si="300"/>
        <v>0</v>
      </c>
      <c r="N1521">
        <f t="shared" si="301"/>
        <v>1</v>
      </c>
      <c r="O1521">
        <f t="shared" si="302"/>
        <v>0</v>
      </c>
      <c r="P1521" s="63">
        <f t="shared" si="303"/>
        <v>0</v>
      </c>
    </row>
    <row r="1522" spans="1:16" x14ac:dyDescent="0.3">
      <c r="A1522">
        <f t="shared" si="304"/>
        <v>2018</v>
      </c>
      <c r="B1522">
        <f t="shared" si="305"/>
        <v>11</v>
      </c>
      <c r="C1522">
        <f t="shared" si="306"/>
        <v>3</v>
      </c>
      <c r="D1522">
        <f t="shared" si="307"/>
        <v>3</v>
      </c>
      <c r="E1522" t="str">
        <f t="shared" si="308"/>
        <v>OFF</v>
      </c>
      <c r="F1522" s="13">
        <f t="shared" si="310"/>
        <v>43407</v>
      </c>
      <c r="G1522" s="14" t="str">
        <f t="shared" si="309"/>
        <v>Avg of 4 NM Projects</v>
      </c>
      <c r="H1522" s="15">
        <f t="shared" si="311"/>
        <v>7</v>
      </c>
      <c r="I1522" s="93">
        <v>-0.13</v>
      </c>
      <c r="J1522">
        <f t="shared" si="299"/>
        <v>-7.3033707865168538E-4</v>
      </c>
      <c r="K1522" s="4">
        <v>29.4</v>
      </c>
      <c r="L1522" s="4">
        <v>22.41</v>
      </c>
      <c r="M1522" s="16">
        <f t="shared" si="300"/>
        <v>-2.9133000000000002E-3</v>
      </c>
      <c r="N1522">
        <f t="shared" si="301"/>
        <v>0</v>
      </c>
      <c r="O1522">
        <f t="shared" si="302"/>
        <v>0</v>
      </c>
      <c r="P1522" s="63">
        <f t="shared" si="303"/>
        <v>0</v>
      </c>
    </row>
    <row r="1523" spans="1:16" x14ac:dyDescent="0.3">
      <c r="A1523">
        <f t="shared" si="304"/>
        <v>2018</v>
      </c>
      <c r="B1523">
        <f t="shared" si="305"/>
        <v>11</v>
      </c>
      <c r="C1523">
        <f t="shared" si="306"/>
        <v>3</v>
      </c>
      <c r="D1523">
        <f t="shared" si="307"/>
        <v>3</v>
      </c>
      <c r="E1523" t="str">
        <f t="shared" si="308"/>
        <v>ON</v>
      </c>
      <c r="F1523" s="13">
        <f t="shared" si="310"/>
        <v>43407</v>
      </c>
      <c r="G1523" s="14" t="str">
        <f t="shared" si="309"/>
        <v>Avg of 4 NM Projects</v>
      </c>
      <c r="H1523" s="15">
        <f t="shared" si="311"/>
        <v>8</v>
      </c>
      <c r="I1523" s="93">
        <v>-0.26</v>
      </c>
      <c r="J1523">
        <f t="shared" si="299"/>
        <v>-1.4606741573033708E-3</v>
      </c>
      <c r="K1523" s="4">
        <v>30.41</v>
      </c>
      <c r="L1523" s="4">
        <v>23.6</v>
      </c>
      <c r="M1523" s="16">
        <f t="shared" si="300"/>
        <v>-6.1360000000000008E-3</v>
      </c>
      <c r="N1523">
        <f t="shared" si="301"/>
        <v>0</v>
      </c>
      <c r="O1523">
        <f t="shared" si="302"/>
        <v>0</v>
      </c>
      <c r="P1523" s="63">
        <f t="shared" si="303"/>
        <v>0</v>
      </c>
    </row>
    <row r="1524" spans="1:16" x14ac:dyDescent="0.3">
      <c r="A1524">
        <f t="shared" si="304"/>
        <v>2018</v>
      </c>
      <c r="B1524">
        <f t="shared" si="305"/>
        <v>11</v>
      </c>
      <c r="C1524">
        <f t="shared" si="306"/>
        <v>3</v>
      </c>
      <c r="D1524">
        <f t="shared" si="307"/>
        <v>3</v>
      </c>
      <c r="E1524" t="str">
        <f t="shared" si="308"/>
        <v>ON</v>
      </c>
      <c r="F1524" s="13">
        <f t="shared" si="310"/>
        <v>43407</v>
      </c>
      <c r="G1524" s="14" t="str">
        <f t="shared" si="309"/>
        <v>Avg of 4 NM Projects</v>
      </c>
      <c r="H1524" s="15">
        <f t="shared" si="311"/>
        <v>9</v>
      </c>
      <c r="I1524" s="93">
        <v>0.89500000000000002</v>
      </c>
      <c r="J1524">
        <f t="shared" si="299"/>
        <v>5.0280898876404493E-3</v>
      </c>
      <c r="K1524" s="4">
        <v>30.76</v>
      </c>
      <c r="L1524" s="4">
        <v>24.87</v>
      </c>
      <c r="M1524" s="16">
        <f t="shared" si="300"/>
        <v>2.2258650000000001E-2</v>
      </c>
      <c r="N1524">
        <f t="shared" si="301"/>
        <v>0</v>
      </c>
      <c r="O1524">
        <f t="shared" si="302"/>
        <v>0</v>
      </c>
      <c r="P1524" s="63">
        <f t="shared" si="303"/>
        <v>0</v>
      </c>
    </row>
    <row r="1525" spans="1:16" x14ac:dyDescent="0.3">
      <c r="A1525">
        <f t="shared" si="304"/>
        <v>2018</v>
      </c>
      <c r="B1525">
        <f t="shared" si="305"/>
        <v>11</v>
      </c>
      <c r="C1525">
        <f t="shared" si="306"/>
        <v>3</v>
      </c>
      <c r="D1525">
        <f t="shared" si="307"/>
        <v>3</v>
      </c>
      <c r="E1525" t="str">
        <f t="shared" si="308"/>
        <v>ON</v>
      </c>
      <c r="F1525" s="13">
        <f t="shared" si="310"/>
        <v>43407</v>
      </c>
      <c r="G1525" s="14" t="str">
        <f t="shared" si="309"/>
        <v>Avg of 4 NM Projects</v>
      </c>
      <c r="H1525" s="15">
        <f t="shared" si="311"/>
        <v>10</v>
      </c>
      <c r="I1525" s="93">
        <v>3.4599999999999995</v>
      </c>
      <c r="J1525">
        <f t="shared" si="299"/>
        <v>1.9438202247191009E-2</v>
      </c>
      <c r="K1525" s="4">
        <v>38</v>
      </c>
      <c r="L1525" s="4">
        <v>33.93</v>
      </c>
      <c r="M1525" s="16">
        <f t="shared" si="300"/>
        <v>0.11739779999999998</v>
      </c>
      <c r="N1525">
        <f t="shared" si="301"/>
        <v>0</v>
      </c>
      <c r="O1525">
        <f t="shared" si="302"/>
        <v>0</v>
      </c>
      <c r="P1525" s="63">
        <f t="shared" si="303"/>
        <v>0</v>
      </c>
    </row>
    <row r="1526" spans="1:16" x14ac:dyDescent="0.3">
      <c r="A1526">
        <f t="shared" si="304"/>
        <v>2018</v>
      </c>
      <c r="B1526">
        <f t="shared" si="305"/>
        <v>11</v>
      </c>
      <c r="C1526">
        <f t="shared" si="306"/>
        <v>3</v>
      </c>
      <c r="D1526">
        <f t="shared" si="307"/>
        <v>3</v>
      </c>
      <c r="E1526" t="str">
        <f t="shared" si="308"/>
        <v>ON</v>
      </c>
      <c r="F1526" s="13">
        <f t="shared" si="310"/>
        <v>43407</v>
      </c>
      <c r="G1526" s="14" t="str">
        <f t="shared" si="309"/>
        <v>Avg of 4 NM Projects</v>
      </c>
      <c r="H1526" s="15">
        <f t="shared" si="311"/>
        <v>11</v>
      </c>
      <c r="I1526" s="93">
        <v>4.99</v>
      </c>
      <c r="J1526">
        <f t="shared" si="299"/>
        <v>2.8033707865168539E-2</v>
      </c>
      <c r="K1526" s="4">
        <v>33.76</v>
      </c>
      <c r="L1526" s="4">
        <v>46.16</v>
      </c>
      <c r="M1526" s="16">
        <f t="shared" si="300"/>
        <v>0.23033839999999997</v>
      </c>
      <c r="N1526">
        <f t="shared" si="301"/>
        <v>0</v>
      </c>
      <c r="O1526">
        <f t="shared" si="302"/>
        <v>0</v>
      </c>
      <c r="P1526" s="63">
        <f t="shared" si="303"/>
        <v>0</v>
      </c>
    </row>
    <row r="1527" spans="1:16" x14ac:dyDescent="0.3">
      <c r="A1527">
        <f t="shared" si="304"/>
        <v>2018</v>
      </c>
      <c r="B1527">
        <f t="shared" si="305"/>
        <v>11</v>
      </c>
      <c r="C1527">
        <f t="shared" si="306"/>
        <v>3</v>
      </c>
      <c r="D1527">
        <f t="shared" si="307"/>
        <v>3</v>
      </c>
      <c r="E1527" t="str">
        <f t="shared" si="308"/>
        <v>ON</v>
      </c>
      <c r="F1527" s="13">
        <f t="shared" si="310"/>
        <v>43407</v>
      </c>
      <c r="G1527" s="14" t="str">
        <f t="shared" si="309"/>
        <v>Avg of 4 NM Projects</v>
      </c>
      <c r="H1527" s="15">
        <f t="shared" si="311"/>
        <v>12</v>
      </c>
      <c r="I1527" s="93">
        <v>6.78</v>
      </c>
      <c r="J1527">
        <f t="shared" si="299"/>
        <v>3.8089887640449439E-2</v>
      </c>
      <c r="K1527" s="4">
        <v>33.51</v>
      </c>
      <c r="L1527" s="4">
        <v>48.49</v>
      </c>
      <c r="M1527" s="16">
        <f t="shared" si="300"/>
        <v>0.3287622</v>
      </c>
      <c r="N1527">
        <f t="shared" si="301"/>
        <v>0</v>
      </c>
      <c r="O1527">
        <f t="shared" si="302"/>
        <v>0</v>
      </c>
      <c r="P1527" s="63">
        <f t="shared" si="303"/>
        <v>0</v>
      </c>
    </row>
    <row r="1528" spans="1:16" x14ac:dyDescent="0.3">
      <c r="A1528">
        <f t="shared" si="304"/>
        <v>2018</v>
      </c>
      <c r="B1528">
        <f t="shared" si="305"/>
        <v>11</v>
      </c>
      <c r="C1528">
        <f t="shared" si="306"/>
        <v>3</v>
      </c>
      <c r="D1528">
        <f t="shared" si="307"/>
        <v>3</v>
      </c>
      <c r="E1528" t="str">
        <f t="shared" si="308"/>
        <v>ON</v>
      </c>
      <c r="F1528" s="13">
        <f t="shared" si="310"/>
        <v>43407</v>
      </c>
      <c r="G1528" s="14" t="str">
        <f t="shared" si="309"/>
        <v>Avg of 4 NM Projects</v>
      </c>
      <c r="H1528" s="15">
        <f t="shared" si="311"/>
        <v>13</v>
      </c>
      <c r="I1528" s="93">
        <v>6.66</v>
      </c>
      <c r="J1528">
        <f t="shared" si="299"/>
        <v>3.7415730337078651E-2</v>
      </c>
      <c r="K1528" s="4">
        <v>27.91</v>
      </c>
      <c r="L1528" s="4">
        <v>33.130000000000003</v>
      </c>
      <c r="M1528" s="16">
        <f t="shared" si="300"/>
        <v>0.2206458</v>
      </c>
      <c r="N1528">
        <f t="shared" si="301"/>
        <v>0</v>
      </c>
      <c r="O1528">
        <f t="shared" si="302"/>
        <v>0</v>
      </c>
      <c r="P1528" s="63">
        <f t="shared" si="303"/>
        <v>0</v>
      </c>
    </row>
    <row r="1529" spans="1:16" x14ac:dyDescent="0.3">
      <c r="A1529">
        <f t="shared" si="304"/>
        <v>2018</v>
      </c>
      <c r="B1529">
        <f t="shared" si="305"/>
        <v>11</v>
      </c>
      <c r="C1529">
        <f t="shared" si="306"/>
        <v>3</v>
      </c>
      <c r="D1529">
        <f t="shared" si="307"/>
        <v>3</v>
      </c>
      <c r="E1529" t="str">
        <f t="shared" si="308"/>
        <v>ON</v>
      </c>
      <c r="F1529" s="13">
        <f t="shared" si="310"/>
        <v>43407</v>
      </c>
      <c r="G1529" s="14" t="str">
        <f t="shared" si="309"/>
        <v>Avg of 4 NM Projects</v>
      </c>
      <c r="H1529" s="15">
        <f t="shared" si="311"/>
        <v>14</v>
      </c>
      <c r="I1529" s="93">
        <v>4.6049999999999995</v>
      </c>
      <c r="J1529">
        <f t="shared" si="299"/>
        <v>2.5870786516853931E-2</v>
      </c>
      <c r="K1529" s="4">
        <v>26.68</v>
      </c>
      <c r="L1529" s="4">
        <v>18.920000000000002</v>
      </c>
      <c r="M1529" s="16">
        <f t="shared" si="300"/>
        <v>8.7126599999999998E-2</v>
      </c>
      <c r="N1529">
        <f t="shared" si="301"/>
        <v>0</v>
      </c>
      <c r="O1529">
        <f t="shared" si="302"/>
        <v>0</v>
      </c>
      <c r="P1529" s="63">
        <f t="shared" si="303"/>
        <v>0</v>
      </c>
    </row>
    <row r="1530" spans="1:16" x14ac:dyDescent="0.3">
      <c r="A1530">
        <f t="shared" si="304"/>
        <v>2018</v>
      </c>
      <c r="B1530">
        <f t="shared" si="305"/>
        <v>11</v>
      </c>
      <c r="C1530">
        <f t="shared" si="306"/>
        <v>3</v>
      </c>
      <c r="D1530">
        <f t="shared" si="307"/>
        <v>3</v>
      </c>
      <c r="E1530" t="str">
        <f t="shared" si="308"/>
        <v>ON</v>
      </c>
      <c r="F1530" s="13">
        <f t="shared" si="310"/>
        <v>43407</v>
      </c>
      <c r="G1530" s="14" t="str">
        <f t="shared" si="309"/>
        <v>Avg of 4 NM Projects</v>
      </c>
      <c r="H1530" s="15">
        <f t="shared" si="311"/>
        <v>15</v>
      </c>
      <c r="I1530" s="93">
        <v>8.7050000000000001</v>
      </c>
      <c r="J1530">
        <f t="shared" si="299"/>
        <v>4.8904494382022469E-2</v>
      </c>
      <c r="K1530" s="4">
        <v>26.62</v>
      </c>
      <c r="L1530" s="4">
        <v>15.26</v>
      </c>
      <c r="M1530" s="16">
        <f t="shared" si="300"/>
        <v>0.13283829999999999</v>
      </c>
      <c r="N1530">
        <f t="shared" si="301"/>
        <v>0</v>
      </c>
      <c r="O1530">
        <f t="shared" si="302"/>
        <v>0</v>
      </c>
      <c r="P1530" s="63">
        <f t="shared" si="303"/>
        <v>0</v>
      </c>
    </row>
    <row r="1531" spans="1:16" x14ac:dyDescent="0.3">
      <c r="A1531">
        <f t="shared" si="304"/>
        <v>2018</v>
      </c>
      <c r="B1531">
        <f t="shared" si="305"/>
        <v>11</v>
      </c>
      <c r="C1531">
        <f t="shared" si="306"/>
        <v>3</v>
      </c>
      <c r="D1531">
        <f t="shared" si="307"/>
        <v>3</v>
      </c>
      <c r="E1531" t="str">
        <f t="shared" si="308"/>
        <v>ON</v>
      </c>
      <c r="F1531" s="13">
        <f t="shared" si="310"/>
        <v>43407</v>
      </c>
      <c r="G1531" s="14" t="str">
        <f t="shared" si="309"/>
        <v>Avg of 4 NM Projects</v>
      </c>
      <c r="H1531" s="15">
        <f t="shared" si="311"/>
        <v>16</v>
      </c>
      <c r="I1531" s="93">
        <v>10.885000000000002</v>
      </c>
      <c r="J1531">
        <f t="shared" si="299"/>
        <v>6.1151685393258437E-2</v>
      </c>
      <c r="K1531" s="4">
        <v>25.44</v>
      </c>
      <c r="L1531" s="4">
        <v>15.21</v>
      </c>
      <c r="M1531" s="16">
        <f t="shared" si="300"/>
        <v>0.16556085000000004</v>
      </c>
      <c r="N1531">
        <f t="shared" si="301"/>
        <v>0</v>
      </c>
      <c r="O1531">
        <f t="shared" si="302"/>
        <v>0</v>
      </c>
      <c r="P1531" s="63">
        <f t="shared" si="303"/>
        <v>0</v>
      </c>
    </row>
    <row r="1532" spans="1:16" x14ac:dyDescent="0.3">
      <c r="A1532">
        <f t="shared" si="304"/>
        <v>2018</v>
      </c>
      <c r="B1532">
        <f t="shared" si="305"/>
        <v>11</v>
      </c>
      <c r="C1532">
        <f t="shared" si="306"/>
        <v>3</v>
      </c>
      <c r="D1532">
        <f t="shared" si="307"/>
        <v>3</v>
      </c>
      <c r="E1532" t="str">
        <f t="shared" si="308"/>
        <v>ON</v>
      </c>
      <c r="F1532" s="13">
        <f t="shared" si="310"/>
        <v>43407</v>
      </c>
      <c r="G1532" s="14" t="str">
        <f t="shared" si="309"/>
        <v>Avg of 4 NM Projects</v>
      </c>
      <c r="H1532" s="15">
        <f t="shared" si="311"/>
        <v>17</v>
      </c>
      <c r="I1532" s="93">
        <v>5.12</v>
      </c>
      <c r="J1532">
        <f t="shared" si="299"/>
        <v>2.8764044943820226E-2</v>
      </c>
      <c r="K1532" s="4">
        <v>27.03</v>
      </c>
      <c r="L1532" s="4">
        <v>20.2</v>
      </c>
      <c r="M1532" s="16">
        <f t="shared" si="300"/>
        <v>0.10342399999999999</v>
      </c>
      <c r="N1532">
        <f t="shared" si="301"/>
        <v>0</v>
      </c>
      <c r="O1532">
        <f t="shared" si="302"/>
        <v>0</v>
      </c>
      <c r="P1532" s="63">
        <f t="shared" si="303"/>
        <v>0</v>
      </c>
    </row>
    <row r="1533" spans="1:16" x14ac:dyDescent="0.3">
      <c r="A1533">
        <f t="shared" si="304"/>
        <v>2018</v>
      </c>
      <c r="B1533">
        <f t="shared" si="305"/>
        <v>11</v>
      </c>
      <c r="C1533">
        <f t="shared" si="306"/>
        <v>3</v>
      </c>
      <c r="D1533">
        <f t="shared" si="307"/>
        <v>3</v>
      </c>
      <c r="E1533" t="str">
        <f t="shared" si="308"/>
        <v>ON</v>
      </c>
      <c r="F1533" s="13">
        <f t="shared" si="310"/>
        <v>43407</v>
      </c>
      <c r="G1533" s="14" t="str">
        <f t="shared" si="309"/>
        <v>Avg of 4 NM Projects</v>
      </c>
      <c r="H1533" s="15">
        <f t="shared" si="311"/>
        <v>18</v>
      </c>
      <c r="I1533" s="93">
        <v>0.64500000000000002</v>
      </c>
      <c r="J1533">
        <f t="shared" si="299"/>
        <v>3.6235955056179775E-3</v>
      </c>
      <c r="K1533" s="4">
        <v>32.729999999999997</v>
      </c>
      <c r="L1533" s="4">
        <v>23.11</v>
      </c>
      <c r="M1533" s="16">
        <f t="shared" si="300"/>
        <v>1.4905950000000001E-2</v>
      </c>
      <c r="N1533">
        <f t="shared" si="301"/>
        <v>0</v>
      </c>
      <c r="O1533">
        <f t="shared" si="302"/>
        <v>0</v>
      </c>
      <c r="P1533" s="63">
        <f t="shared" si="303"/>
        <v>0</v>
      </c>
    </row>
    <row r="1534" spans="1:16" x14ac:dyDescent="0.3">
      <c r="A1534">
        <f t="shared" si="304"/>
        <v>2018</v>
      </c>
      <c r="B1534">
        <f t="shared" si="305"/>
        <v>11</v>
      </c>
      <c r="C1534">
        <f t="shared" si="306"/>
        <v>3</v>
      </c>
      <c r="D1534">
        <f t="shared" si="307"/>
        <v>3</v>
      </c>
      <c r="E1534" t="str">
        <f t="shared" si="308"/>
        <v>ON</v>
      </c>
      <c r="F1534" s="13">
        <f t="shared" si="310"/>
        <v>43407</v>
      </c>
      <c r="G1534" s="14" t="str">
        <f t="shared" si="309"/>
        <v>Avg of 4 NM Projects</v>
      </c>
      <c r="H1534" s="15">
        <f t="shared" si="311"/>
        <v>19</v>
      </c>
      <c r="I1534" s="93">
        <v>0</v>
      </c>
      <c r="J1534">
        <f t="shared" si="299"/>
        <v>0</v>
      </c>
      <c r="K1534" s="4">
        <v>34.57</v>
      </c>
      <c r="L1534" s="4">
        <v>28.82</v>
      </c>
      <c r="M1534" s="16">
        <f t="shared" si="300"/>
        <v>0</v>
      </c>
      <c r="N1534">
        <f t="shared" si="301"/>
        <v>1</v>
      </c>
      <c r="O1534">
        <f t="shared" si="302"/>
        <v>0</v>
      </c>
      <c r="P1534" s="63">
        <f t="shared" si="303"/>
        <v>0</v>
      </c>
    </row>
    <row r="1535" spans="1:16" x14ac:dyDescent="0.3">
      <c r="A1535">
        <f t="shared" si="304"/>
        <v>2018</v>
      </c>
      <c r="B1535">
        <f t="shared" si="305"/>
        <v>11</v>
      </c>
      <c r="C1535">
        <f t="shared" si="306"/>
        <v>3</v>
      </c>
      <c r="D1535">
        <f t="shared" si="307"/>
        <v>3</v>
      </c>
      <c r="E1535" t="str">
        <f t="shared" si="308"/>
        <v>ON</v>
      </c>
      <c r="F1535" s="13">
        <f t="shared" si="310"/>
        <v>43407</v>
      </c>
      <c r="G1535" s="14" t="str">
        <f t="shared" si="309"/>
        <v>Avg of 4 NM Projects</v>
      </c>
      <c r="H1535" s="15">
        <f t="shared" si="311"/>
        <v>20</v>
      </c>
      <c r="I1535" s="93">
        <v>-0.13</v>
      </c>
      <c r="J1535">
        <f t="shared" si="299"/>
        <v>-7.3033707865168538E-4</v>
      </c>
      <c r="K1535" s="4">
        <v>31.22</v>
      </c>
      <c r="L1535" s="4">
        <v>27.86</v>
      </c>
      <c r="M1535" s="16">
        <f t="shared" si="300"/>
        <v>-3.6218000000000001E-3</v>
      </c>
      <c r="N1535">
        <f t="shared" si="301"/>
        <v>0</v>
      </c>
      <c r="O1535">
        <f t="shared" si="302"/>
        <v>0</v>
      </c>
      <c r="P1535" s="63">
        <f t="shared" si="303"/>
        <v>0</v>
      </c>
    </row>
    <row r="1536" spans="1:16" x14ac:dyDescent="0.3">
      <c r="A1536">
        <f t="shared" si="304"/>
        <v>2018</v>
      </c>
      <c r="B1536">
        <f t="shared" si="305"/>
        <v>11</v>
      </c>
      <c r="C1536">
        <f t="shared" si="306"/>
        <v>3</v>
      </c>
      <c r="D1536">
        <f t="shared" si="307"/>
        <v>3</v>
      </c>
      <c r="E1536" t="str">
        <f t="shared" si="308"/>
        <v>ON</v>
      </c>
      <c r="F1536" s="13">
        <f t="shared" si="310"/>
        <v>43407</v>
      </c>
      <c r="G1536" s="14" t="str">
        <f t="shared" si="309"/>
        <v>Avg of 4 NM Projects</v>
      </c>
      <c r="H1536" s="15">
        <f t="shared" si="311"/>
        <v>21</v>
      </c>
      <c r="I1536" s="93">
        <v>-0.13</v>
      </c>
      <c r="J1536">
        <f t="shared" si="299"/>
        <v>-7.3033707865168538E-4</v>
      </c>
      <c r="K1536" s="4">
        <v>29.45</v>
      </c>
      <c r="L1536" s="4">
        <v>21.48</v>
      </c>
      <c r="M1536" s="16">
        <f t="shared" si="300"/>
        <v>-2.7924E-3</v>
      </c>
      <c r="N1536">
        <f t="shared" si="301"/>
        <v>0</v>
      </c>
      <c r="O1536">
        <f t="shared" si="302"/>
        <v>0</v>
      </c>
      <c r="P1536" s="63">
        <f t="shared" si="303"/>
        <v>0</v>
      </c>
    </row>
    <row r="1537" spans="1:18" x14ac:dyDescent="0.3">
      <c r="A1537">
        <f t="shared" si="304"/>
        <v>2018</v>
      </c>
      <c r="B1537">
        <f t="shared" si="305"/>
        <v>11</v>
      </c>
      <c r="C1537">
        <f t="shared" si="306"/>
        <v>3</v>
      </c>
      <c r="D1537">
        <f t="shared" si="307"/>
        <v>3</v>
      </c>
      <c r="E1537" t="str">
        <f t="shared" si="308"/>
        <v>ON</v>
      </c>
      <c r="F1537" s="13">
        <f t="shared" si="310"/>
        <v>43407</v>
      </c>
      <c r="G1537" s="14" t="str">
        <f t="shared" si="309"/>
        <v>Avg of 4 NM Projects</v>
      </c>
      <c r="H1537" s="15">
        <f t="shared" si="311"/>
        <v>22</v>
      </c>
      <c r="I1537" s="93">
        <v>0</v>
      </c>
      <c r="J1537">
        <f t="shared" si="299"/>
        <v>0</v>
      </c>
      <c r="K1537" s="4">
        <v>27.22</v>
      </c>
      <c r="L1537" s="4">
        <v>19.940000000000001</v>
      </c>
      <c r="M1537" s="16">
        <f t="shared" si="300"/>
        <v>0</v>
      </c>
      <c r="N1537">
        <f t="shared" si="301"/>
        <v>1</v>
      </c>
      <c r="O1537">
        <f t="shared" si="302"/>
        <v>0</v>
      </c>
      <c r="P1537" s="63">
        <f t="shared" si="303"/>
        <v>0</v>
      </c>
    </row>
    <row r="1538" spans="1:18" x14ac:dyDescent="0.3">
      <c r="A1538">
        <f t="shared" si="304"/>
        <v>2018</v>
      </c>
      <c r="B1538">
        <f t="shared" si="305"/>
        <v>11</v>
      </c>
      <c r="C1538">
        <f t="shared" si="306"/>
        <v>3</v>
      </c>
      <c r="D1538">
        <f t="shared" si="307"/>
        <v>3</v>
      </c>
      <c r="E1538" t="str">
        <f t="shared" si="308"/>
        <v>ON</v>
      </c>
      <c r="F1538" s="13">
        <f t="shared" si="310"/>
        <v>43407</v>
      </c>
      <c r="G1538" s="14" t="str">
        <f t="shared" si="309"/>
        <v>Avg of 4 NM Projects</v>
      </c>
      <c r="H1538" s="15">
        <f t="shared" si="311"/>
        <v>23</v>
      </c>
      <c r="I1538" s="93">
        <v>0</v>
      </c>
      <c r="J1538">
        <f t="shared" si="299"/>
        <v>0</v>
      </c>
      <c r="K1538" s="4">
        <v>27.27</v>
      </c>
      <c r="L1538" s="4">
        <v>22.31</v>
      </c>
      <c r="M1538" s="16">
        <f t="shared" si="300"/>
        <v>0</v>
      </c>
      <c r="N1538">
        <f t="shared" si="301"/>
        <v>1</v>
      </c>
      <c r="O1538">
        <f t="shared" si="302"/>
        <v>0</v>
      </c>
      <c r="P1538" s="63">
        <f t="shared" si="303"/>
        <v>0</v>
      </c>
    </row>
    <row r="1539" spans="1:18" x14ac:dyDescent="0.3">
      <c r="A1539">
        <f t="shared" si="304"/>
        <v>2018</v>
      </c>
      <c r="B1539">
        <f t="shared" si="305"/>
        <v>11</v>
      </c>
      <c r="C1539">
        <f t="shared" si="306"/>
        <v>3</v>
      </c>
      <c r="D1539">
        <f t="shared" si="307"/>
        <v>3</v>
      </c>
      <c r="E1539" t="str">
        <f t="shared" si="308"/>
        <v>OFF</v>
      </c>
      <c r="F1539" s="13">
        <f t="shared" si="310"/>
        <v>43407</v>
      </c>
      <c r="G1539" s="14" t="str">
        <f t="shared" si="309"/>
        <v>Avg of 4 NM Projects</v>
      </c>
      <c r="H1539" s="15">
        <f t="shared" si="311"/>
        <v>24</v>
      </c>
      <c r="I1539" s="93">
        <v>0</v>
      </c>
      <c r="J1539">
        <f t="shared" si="299"/>
        <v>0</v>
      </c>
      <c r="K1539" s="4">
        <v>28.3</v>
      </c>
      <c r="L1539" s="4">
        <v>21.82</v>
      </c>
      <c r="M1539" s="16">
        <f t="shared" si="300"/>
        <v>0</v>
      </c>
      <c r="N1539">
        <f t="shared" si="301"/>
        <v>1</v>
      </c>
      <c r="O1539">
        <f t="shared" si="302"/>
        <v>0</v>
      </c>
      <c r="P1539" s="63">
        <f t="shared" si="303"/>
        <v>0</v>
      </c>
    </row>
    <row r="1540" spans="1:18" x14ac:dyDescent="0.3">
      <c r="A1540">
        <f t="shared" si="304"/>
        <v>2018</v>
      </c>
      <c r="B1540">
        <f t="shared" si="305"/>
        <v>11</v>
      </c>
      <c r="C1540">
        <f t="shared" si="306"/>
        <v>4</v>
      </c>
      <c r="D1540">
        <f t="shared" si="307"/>
        <v>4</v>
      </c>
      <c r="E1540" t="str">
        <f t="shared" si="308"/>
        <v>OFF</v>
      </c>
      <c r="F1540" s="13">
        <f t="shared" si="310"/>
        <v>43408</v>
      </c>
      <c r="G1540" s="14" t="str">
        <f t="shared" si="309"/>
        <v>Avg of 4 NM Projects</v>
      </c>
      <c r="H1540" s="15">
        <f t="shared" si="311"/>
        <v>1</v>
      </c>
      <c r="I1540" s="93">
        <v>0</v>
      </c>
      <c r="J1540">
        <f t="shared" ref="J1540:J1603" si="312">+I1540/$I$1</f>
        <v>0</v>
      </c>
      <c r="K1540" s="4">
        <v>27.59</v>
      </c>
      <c r="L1540" s="4">
        <v>9.66</v>
      </c>
      <c r="M1540" s="16">
        <f t="shared" ref="M1540:M1603" si="313">+L1540*I1540/1000</f>
        <v>0</v>
      </c>
      <c r="N1540">
        <f t="shared" ref="N1540:N1603" si="314">+IF(I1540=0,1,0)</f>
        <v>1</v>
      </c>
      <c r="O1540">
        <f t="shared" ref="O1540:O1603" si="315">+IF(I1540&gt;=0.5*$I$1,1,0)</f>
        <v>0</v>
      </c>
      <c r="P1540" s="63">
        <f t="shared" ref="P1540:P1603" si="316">+IF(I1540&gt;MAX(I$3652:I$5859),1,0)</f>
        <v>0</v>
      </c>
      <c r="Q1540" s="34"/>
      <c r="R1540" s="34"/>
    </row>
    <row r="1541" spans="1:18" x14ac:dyDescent="0.3">
      <c r="A1541">
        <f t="shared" ref="A1541:A1604" si="317">YEAR(F1541)</f>
        <v>2018</v>
      </c>
      <c r="B1541">
        <f t="shared" ref="B1541:B1604" si="318">+MONTH(F1541)</f>
        <v>11</v>
      </c>
      <c r="C1541">
        <f t="shared" ref="C1541:C1604" si="319">+DAY(F1541)</f>
        <v>4</v>
      </c>
      <c r="D1541">
        <f t="shared" ref="D1541:D1604" si="320">WEEKDAY(C1541)</f>
        <v>4</v>
      </c>
      <c r="E1541" t="str">
        <f t="shared" ref="E1541:E1604" si="321">IF(OR(D1541=1,D1541=7,H1541=1,H1541=2,H1541=3,H1541=4,H1541=5,H1541=6,H1541=7,H1541=24),"OFF","ON")</f>
        <v>OFF</v>
      </c>
      <c r="F1541" s="13">
        <f t="shared" si="310"/>
        <v>43408</v>
      </c>
      <c r="G1541" s="14" t="str">
        <f t="shared" si="309"/>
        <v>Avg of 4 NM Projects</v>
      </c>
      <c r="H1541" s="15">
        <f t="shared" si="311"/>
        <v>2</v>
      </c>
      <c r="I1541" s="93">
        <v>-8.666666666666667E-2</v>
      </c>
      <c r="J1541">
        <f t="shared" si="312"/>
        <v>-4.8689138576779025E-4</v>
      </c>
      <c r="K1541" s="4">
        <v>27.26</v>
      </c>
      <c r="L1541" s="4">
        <v>3.27</v>
      </c>
      <c r="M1541" s="16">
        <f t="shared" si="313"/>
        <v>-2.834E-4</v>
      </c>
      <c r="N1541">
        <f t="shared" si="314"/>
        <v>0</v>
      </c>
      <c r="O1541">
        <f t="shared" si="315"/>
        <v>0</v>
      </c>
      <c r="P1541" s="63">
        <f t="shared" si="316"/>
        <v>0</v>
      </c>
    </row>
    <row r="1542" spans="1:18" x14ac:dyDescent="0.3">
      <c r="A1542">
        <f t="shared" si="317"/>
        <v>2018</v>
      </c>
      <c r="B1542">
        <f t="shared" si="318"/>
        <v>11</v>
      </c>
      <c r="C1542">
        <f t="shared" si="319"/>
        <v>4</v>
      </c>
      <c r="D1542">
        <f t="shared" si="320"/>
        <v>4</v>
      </c>
      <c r="E1542" t="str">
        <f t="shared" si="321"/>
        <v>OFF</v>
      </c>
      <c r="F1542" s="13">
        <f t="shared" si="310"/>
        <v>43408</v>
      </c>
      <c r="G1542" s="14" t="str">
        <f t="shared" ref="G1542:G1605" si="322">+G1541</f>
        <v>Avg of 4 NM Projects</v>
      </c>
      <c r="H1542" s="15">
        <f t="shared" si="311"/>
        <v>3</v>
      </c>
      <c r="I1542" s="93">
        <v>-0.26</v>
      </c>
      <c r="J1542">
        <f t="shared" si="312"/>
        <v>-1.4606741573033708E-3</v>
      </c>
      <c r="K1542" s="4">
        <v>25.1</v>
      </c>
      <c r="L1542" s="4">
        <v>5.24</v>
      </c>
      <c r="M1542" s="16">
        <f t="shared" si="313"/>
        <v>-1.3624000000000002E-3</v>
      </c>
      <c r="N1542">
        <f t="shared" si="314"/>
        <v>0</v>
      </c>
      <c r="O1542">
        <f t="shared" si="315"/>
        <v>0</v>
      </c>
      <c r="P1542" s="63">
        <f t="shared" si="316"/>
        <v>0</v>
      </c>
    </row>
    <row r="1543" spans="1:18" x14ac:dyDescent="0.3">
      <c r="A1543">
        <f t="shared" si="317"/>
        <v>2018</v>
      </c>
      <c r="B1543">
        <f t="shared" si="318"/>
        <v>11</v>
      </c>
      <c r="C1543">
        <f t="shared" si="319"/>
        <v>4</v>
      </c>
      <c r="D1543">
        <f t="shared" si="320"/>
        <v>4</v>
      </c>
      <c r="E1543" t="str">
        <f t="shared" si="321"/>
        <v>OFF</v>
      </c>
      <c r="F1543" s="13">
        <f t="shared" si="310"/>
        <v>43408</v>
      </c>
      <c r="G1543" s="14" t="str">
        <f t="shared" si="322"/>
        <v>Avg of 4 NM Projects</v>
      </c>
      <c r="H1543" s="15">
        <f t="shared" si="311"/>
        <v>4</v>
      </c>
      <c r="I1543" s="93">
        <v>0</v>
      </c>
      <c r="J1543">
        <f t="shared" si="312"/>
        <v>0</v>
      </c>
      <c r="K1543" s="4">
        <v>25.12</v>
      </c>
      <c r="L1543" s="4">
        <v>8.42</v>
      </c>
      <c r="M1543" s="16">
        <f t="shared" si="313"/>
        <v>0</v>
      </c>
      <c r="N1543">
        <f t="shared" si="314"/>
        <v>1</v>
      </c>
      <c r="O1543">
        <f t="shared" si="315"/>
        <v>0</v>
      </c>
      <c r="P1543" s="63">
        <f t="shared" si="316"/>
        <v>0</v>
      </c>
    </row>
    <row r="1544" spans="1:18" x14ac:dyDescent="0.3">
      <c r="A1544">
        <f t="shared" si="317"/>
        <v>2018</v>
      </c>
      <c r="B1544">
        <f t="shared" si="318"/>
        <v>11</v>
      </c>
      <c r="C1544">
        <f t="shared" si="319"/>
        <v>4</v>
      </c>
      <c r="D1544">
        <f t="shared" si="320"/>
        <v>4</v>
      </c>
      <c r="E1544" t="str">
        <f t="shared" si="321"/>
        <v>OFF</v>
      </c>
      <c r="F1544" s="13">
        <f t="shared" si="310"/>
        <v>43408</v>
      </c>
      <c r="G1544" s="14" t="str">
        <f t="shared" si="322"/>
        <v>Avg of 4 NM Projects</v>
      </c>
      <c r="H1544" s="15">
        <f t="shared" si="311"/>
        <v>5</v>
      </c>
      <c r="I1544" s="93">
        <v>0</v>
      </c>
      <c r="J1544">
        <f t="shared" si="312"/>
        <v>0</v>
      </c>
      <c r="K1544" s="4">
        <v>27</v>
      </c>
      <c r="L1544" s="4">
        <v>4.03</v>
      </c>
      <c r="M1544" s="16">
        <f t="shared" si="313"/>
        <v>0</v>
      </c>
      <c r="N1544">
        <f t="shared" si="314"/>
        <v>1</v>
      </c>
      <c r="O1544">
        <f t="shared" si="315"/>
        <v>0</v>
      </c>
      <c r="P1544" s="63">
        <f t="shared" si="316"/>
        <v>0</v>
      </c>
    </row>
    <row r="1545" spans="1:18" x14ac:dyDescent="0.3">
      <c r="A1545">
        <f t="shared" si="317"/>
        <v>2018</v>
      </c>
      <c r="B1545">
        <f t="shared" si="318"/>
        <v>11</v>
      </c>
      <c r="C1545">
        <f t="shared" si="319"/>
        <v>4</v>
      </c>
      <c r="D1545">
        <f t="shared" si="320"/>
        <v>4</v>
      </c>
      <c r="E1545" t="str">
        <f t="shared" si="321"/>
        <v>OFF</v>
      </c>
      <c r="F1545" s="13">
        <f t="shared" si="310"/>
        <v>43408</v>
      </c>
      <c r="G1545" s="14" t="str">
        <f t="shared" si="322"/>
        <v>Avg of 4 NM Projects</v>
      </c>
      <c r="H1545" s="15">
        <f t="shared" si="311"/>
        <v>6</v>
      </c>
      <c r="I1545" s="93">
        <v>-0.13</v>
      </c>
      <c r="J1545">
        <f t="shared" si="312"/>
        <v>-7.3033707865168538E-4</v>
      </c>
      <c r="K1545" s="4">
        <v>25.67</v>
      </c>
      <c r="L1545" s="4">
        <v>1.91</v>
      </c>
      <c r="M1545" s="16">
        <f t="shared" si="313"/>
        <v>-2.4830000000000002E-4</v>
      </c>
      <c r="N1545">
        <f t="shared" si="314"/>
        <v>0</v>
      </c>
      <c r="O1545">
        <f t="shared" si="315"/>
        <v>0</v>
      </c>
      <c r="P1545" s="63">
        <f t="shared" si="316"/>
        <v>0</v>
      </c>
    </row>
    <row r="1546" spans="1:18" x14ac:dyDescent="0.3">
      <c r="A1546">
        <f t="shared" si="317"/>
        <v>2018</v>
      </c>
      <c r="B1546">
        <f t="shared" si="318"/>
        <v>11</v>
      </c>
      <c r="C1546">
        <f t="shared" si="319"/>
        <v>4</v>
      </c>
      <c r="D1546">
        <f t="shared" si="320"/>
        <v>4</v>
      </c>
      <c r="E1546" t="str">
        <f t="shared" si="321"/>
        <v>OFF</v>
      </c>
      <c r="F1546" s="13">
        <f t="shared" si="310"/>
        <v>43408</v>
      </c>
      <c r="G1546" s="14" t="str">
        <f t="shared" si="322"/>
        <v>Avg of 4 NM Projects</v>
      </c>
      <c r="H1546" s="15">
        <f t="shared" si="311"/>
        <v>7</v>
      </c>
      <c r="I1546" s="93">
        <v>0</v>
      </c>
      <c r="J1546">
        <f t="shared" si="312"/>
        <v>0</v>
      </c>
      <c r="K1546" s="4">
        <v>28</v>
      </c>
      <c r="L1546" s="4">
        <v>4.43</v>
      </c>
      <c r="M1546" s="16">
        <f t="shared" si="313"/>
        <v>0</v>
      </c>
      <c r="N1546">
        <f t="shared" si="314"/>
        <v>1</v>
      </c>
      <c r="O1546">
        <f t="shared" si="315"/>
        <v>0</v>
      </c>
      <c r="P1546" s="63">
        <f t="shared" si="316"/>
        <v>0</v>
      </c>
    </row>
    <row r="1547" spans="1:18" x14ac:dyDescent="0.3">
      <c r="A1547">
        <f t="shared" si="317"/>
        <v>2018</v>
      </c>
      <c r="B1547">
        <f t="shared" si="318"/>
        <v>11</v>
      </c>
      <c r="C1547">
        <f t="shared" si="319"/>
        <v>4</v>
      </c>
      <c r="D1547">
        <f t="shared" si="320"/>
        <v>4</v>
      </c>
      <c r="E1547" t="str">
        <f t="shared" si="321"/>
        <v>ON</v>
      </c>
      <c r="F1547" s="13">
        <f t="shared" si="310"/>
        <v>43408</v>
      </c>
      <c r="G1547" s="14" t="str">
        <f t="shared" si="322"/>
        <v>Avg of 4 NM Projects</v>
      </c>
      <c r="H1547" s="15">
        <f t="shared" si="311"/>
        <v>8</v>
      </c>
      <c r="I1547" s="93">
        <v>1.41</v>
      </c>
      <c r="J1547">
        <f t="shared" si="312"/>
        <v>7.9213483146067416E-3</v>
      </c>
      <c r="K1547" s="4">
        <v>28.68</v>
      </c>
      <c r="L1547" s="4">
        <v>21.91</v>
      </c>
      <c r="M1547" s="16">
        <f t="shared" si="313"/>
        <v>3.0893099999999996E-2</v>
      </c>
      <c r="N1547">
        <f t="shared" si="314"/>
        <v>0</v>
      </c>
      <c r="O1547">
        <f t="shared" si="315"/>
        <v>0</v>
      </c>
      <c r="P1547" s="63">
        <f t="shared" si="316"/>
        <v>0</v>
      </c>
    </row>
    <row r="1548" spans="1:18" x14ac:dyDescent="0.3">
      <c r="A1548">
        <f t="shared" si="317"/>
        <v>2018</v>
      </c>
      <c r="B1548">
        <f t="shared" si="318"/>
        <v>11</v>
      </c>
      <c r="C1548">
        <f t="shared" si="319"/>
        <v>4</v>
      </c>
      <c r="D1548">
        <f t="shared" si="320"/>
        <v>4</v>
      </c>
      <c r="E1548" t="str">
        <f t="shared" si="321"/>
        <v>ON</v>
      </c>
      <c r="F1548" s="13">
        <f t="shared" si="310"/>
        <v>43408</v>
      </c>
      <c r="G1548" s="14" t="str">
        <f t="shared" si="322"/>
        <v>Avg of 4 NM Projects</v>
      </c>
      <c r="H1548" s="15">
        <f t="shared" si="311"/>
        <v>9</v>
      </c>
      <c r="I1548" s="93">
        <v>13.825000000000001</v>
      </c>
      <c r="J1548">
        <f t="shared" si="312"/>
        <v>7.7668539325842709E-2</v>
      </c>
      <c r="K1548" s="4">
        <v>28.99</v>
      </c>
      <c r="L1548" s="4">
        <v>18.71</v>
      </c>
      <c r="M1548" s="16">
        <f t="shared" si="313"/>
        <v>0.25866575000000008</v>
      </c>
      <c r="N1548">
        <f t="shared" si="314"/>
        <v>0</v>
      </c>
      <c r="O1548">
        <f t="shared" si="315"/>
        <v>0</v>
      </c>
      <c r="P1548" s="63">
        <f t="shared" si="316"/>
        <v>0</v>
      </c>
    </row>
    <row r="1549" spans="1:18" x14ac:dyDescent="0.3">
      <c r="A1549">
        <f t="shared" si="317"/>
        <v>2018</v>
      </c>
      <c r="B1549">
        <f t="shared" si="318"/>
        <v>11</v>
      </c>
      <c r="C1549">
        <f t="shared" si="319"/>
        <v>4</v>
      </c>
      <c r="D1549">
        <f t="shared" si="320"/>
        <v>4</v>
      </c>
      <c r="E1549" t="str">
        <f t="shared" si="321"/>
        <v>ON</v>
      </c>
      <c r="F1549" s="13">
        <f t="shared" si="310"/>
        <v>43408</v>
      </c>
      <c r="G1549" s="14" t="str">
        <f t="shared" si="322"/>
        <v>Avg of 4 NM Projects</v>
      </c>
      <c r="H1549" s="15">
        <f t="shared" si="311"/>
        <v>10</v>
      </c>
      <c r="I1549" s="93">
        <v>41.725000000000001</v>
      </c>
      <c r="J1549">
        <f t="shared" si="312"/>
        <v>0.23441011235955056</v>
      </c>
      <c r="K1549" s="4">
        <v>30.3</v>
      </c>
      <c r="L1549" s="4">
        <v>14.5</v>
      </c>
      <c r="M1549" s="16">
        <f t="shared" si="313"/>
        <v>0.60501250000000006</v>
      </c>
      <c r="N1549">
        <f t="shared" si="314"/>
        <v>0</v>
      </c>
      <c r="O1549">
        <f t="shared" si="315"/>
        <v>0</v>
      </c>
      <c r="P1549" s="63">
        <f t="shared" si="316"/>
        <v>0</v>
      </c>
    </row>
    <row r="1550" spans="1:18" x14ac:dyDescent="0.3">
      <c r="A1550">
        <f t="shared" si="317"/>
        <v>2018</v>
      </c>
      <c r="B1550">
        <f t="shared" si="318"/>
        <v>11</v>
      </c>
      <c r="C1550">
        <f t="shared" si="319"/>
        <v>4</v>
      </c>
      <c r="D1550">
        <f t="shared" si="320"/>
        <v>4</v>
      </c>
      <c r="E1550" t="str">
        <f t="shared" si="321"/>
        <v>ON</v>
      </c>
      <c r="F1550" s="13">
        <f t="shared" si="310"/>
        <v>43408</v>
      </c>
      <c r="G1550" s="14" t="str">
        <f t="shared" si="322"/>
        <v>Avg of 4 NM Projects</v>
      </c>
      <c r="H1550" s="15">
        <f t="shared" si="311"/>
        <v>11</v>
      </c>
      <c r="I1550" s="93">
        <v>65.41</v>
      </c>
      <c r="J1550">
        <f t="shared" si="312"/>
        <v>0.36747191011235952</v>
      </c>
      <c r="K1550" s="4">
        <v>29.2</v>
      </c>
      <c r="L1550" s="4">
        <v>17.13</v>
      </c>
      <c r="M1550" s="16">
        <f t="shared" si="313"/>
        <v>1.1204732999999998</v>
      </c>
      <c r="N1550">
        <f t="shared" si="314"/>
        <v>0</v>
      </c>
      <c r="O1550">
        <f t="shared" si="315"/>
        <v>0</v>
      </c>
      <c r="P1550" s="63">
        <f t="shared" si="316"/>
        <v>0</v>
      </c>
    </row>
    <row r="1551" spans="1:18" x14ac:dyDescent="0.3">
      <c r="A1551">
        <f t="shared" si="317"/>
        <v>2018</v>
      </c>
      <c r="B1551">
        <f t="shared" si="318"/>
        <v>11</v>
      </c>
      <c r="C1551">
        <f t="shared" si="319"/>
        <v>4</v>
      </c>
      <c r="D1551">
        <f t="shared" si="320"/>
        <v>4</v>
      </c>
      <c r="E1551" t="str">
        <f t="shared" si="321"/>
        <v>ON</v>
      </c>
      <c r="F1551" s="13">
        <f t="shared" si="310"/>
        <v>43408</v>
      </c>
      <c r="G1551" s="14" t="str">
        <f t="shared" si="322"/>
        <v>Avg of 4 NM Projects</v>
      </c>
      <c r="H1551" s="15">
        <f t="shared" si="311"/>
        <v>12</v>
      </c>
      <c r="I1551" s="93">
        <v>68.23</v>
      </c>
      <c r="J1551">
        <f t="shared" si="312"/>
        <v>0.38331460674157308</v>
      </c>
      <c r="K1551" s="4">
        <v>27.32</v>
      </c>
      <c r="L1551" s="4">
        <v>4.3099999999999996</v>
      </c>
      <c r="M1551" s="16">
        <f t="shared" si="313"/>
        <v>0.29407130000000004</v>
      </c>
      <c r="N1551">
        <f t="shared" si="314"/>
        <v>0</v>
      </c>
      <c r="O1551">
        <f t="shared" si="315"/>
        <v>0</v>
      </c>
      <c r="P1551" s="63">
        <f t="shared" si="316"/>
        <v>0</v>
      </c>
    </row>
    <row r="1552" spans="1:18" x14ac:dyDescent="0.3">
      <c r="A1552">
        <f t="shared" si="317"/>
        <v>2018</v>
      </c>
      <c r="B1552">
        <f t="shared" si="318"/>
        <v>11</v>
      </c>
      <c r="C1552">
        <f t="shared" si="319"/>
        <v>4</v>
      </c>
      <c r="D1552">
        <f t="shared" si="320"/>
        <v>4</v>
      </c>
      <c r="E1552" t="str">
        <f t="shared" si="321"/>
        <v>ON</v>
      </c>
      <c r="F1552" s="13">
        <f t="shared" si="310"/>
        <v>43408</v>
      </c>
      <c r="G1552" s="14" t="str">
        <f t="shared" si="322"/>
        <v>Avg of 4 NM Projects</v>
      </c>
      <c r="H1552" s="15">
        <f t="shared" si="311"/>
        <v>13</v>
      </c>
      <c r="I1552" s="93">
        <v>83.454999999999998</v>
      </c>
      <c r="J1552">
        <f t="shared" si="312"/>
        <v>0.46884831460674159</v>
      </c>
      <c r="K1552" s="4">
        <v>25.41</v>
      </c>
      <c r="L1552" s="4">
        <v>11.02</v>
      </c>
      <c r="M1552" s="16">
        <f t="shared" si="313"/>
        <v>0.91967409999999994</v>
      </c>
      <c r="N1552">
        <f t="shared" si="314"/>
        <v>0</v>
      </c>
      <c r="O1552">
        <f t="shared" si="315"/>
        <v>0</v>
      </c>
      <c r="P1552" s="63">
        <f t="shared" si="316"/>
        <v>0</v>
      </c>
    </row>
    <row r="1553" spans="1:18" x14ac:dyDescent="0.3">
      <c r="A1553">
        <f t="shared" si="317"/>
        <v>2018</v>
      </c>
      <c r="B1553">
        <f t="shared" si="318"/>
        <v>11</v>
      </c>
      <c r="C1553">
        <f t="shared" si="319"/>
        <v>4</v>
      </c>
      <c r="D1553">
        <f t="shared" si="320"/>
        <v>4</v>
      </c>
      <c r="E1553" t="str">
        <f t="shared" si="321"/>
        <v>ON</v>
      </c>
      <c r="F1553" s="13">
        <f t="shared" si="310"/>
        <v>43408</v>
      </c>
      <c r="G1553" s="14" t="str">
        <f t="shared" si="322"/>
        <v>Avg of 4 NM Projects</v>
      </c>
      <c r="H1553" s="15">
        <f t="shared" si="311"/>
        <v>14</v>
      </c>
      <c r="I1553" s="93">
        <v>75.655000000000001</v>
      </c>
      <c r="J1553">
        <f t="shared" si="312"/>
        <v>0.42502808988764046</v>
      </c>
      <c r="K1553" s="4">
        <v>25.81</v>
      </c>
      <c r="L1553" s="4">
        <v>12.91</v>
      </c>
      <c r="M1553" s="16">
        <f t="shared" si="313"/>
        <v>0.97670604999999999</v>
      </c>
      <c r="N1553">
        <f t="shared" si="314"/>
        <v>0</v>
      </c>
      <c r="O1553">
        <f t="shared" si="315"/>
        <v>0</v>
      </c>
      <c r="P1553" s="63">
        <f t="shared" si="316"/>
        <v>0</v>
      </c>
    </row>
    <row r="1554" spans="1:18" x14ac:dyDescent="0.3">
      <c r="A1554">
        <f t="shared" si="317"/>
        <v>2018</v>
      </c>
      <c r="B1554">
        <f t="shared" si="318"/>
        <v>11</v>
      </c>
      <c r="C1554">
        <f t="shared" si="319"/>
        <v>4</v>
      </c>
      <c r="D1554">
        <f t="shared" si="320"/>
        <v>4</v>
      </c>
      <c r="E1554" t="str">
        <f t="shared" si="321"/>
        <v>ON</v>
      </c>
      <c r="F1554" s="13">
        <f t="shared" si="310"/>
        <v>43408</v>
      </c>
      <c r="G1554" s="14" t="str">
        <f t="shared" si="322"/>
        <v>Avg of 4 NM Projects</v>
      </c>
      <c r="H1554" s="15">
        <f t="shared" si="311"/>
        <v>15</v>
      </c>
      <c r="I1554" s="93">
        <v>51.969999999999992</v>
      </c>
      <c r="J1554">
        <f t="shared" si="312"/>
        <v>0.29196629213483144</v>
      </c>
      <c r="K1554" s="4">
        <v>25.83</v>
      </c>
      <c r="L1554" s="4">
        <v>18.670000000000002</v>
      </c>
      <c r="M1554" s="16">
        <f t="shared" si="313"/>
        <v>0.97027989999999986</v>
      </c>
      <c r="N1554">
        <f t="shared" si="314"/>
        <v>0</v>
      </c>
      <c r="O1554">
        <f t="shared" si="315"/>
        <v>0</v>
      </c>
      <c r="P1554" s="63">
        <f t="shared" si="316"/>
        <v>0</v>
      </c>
    </row>
    <row r="1555" spans="1:18" x14ac:dyDescent="0.3">
      <c r="A1555">
        <f t="shared" si="317"/>
        <v>2018</v>
      </c>
      <c r="B1555">
        <f t="shared" si="318"/>
        <v>11</v>
      </c>
      <c r="C1555">
        <f t="shared" si="319"/>
        <v>4</v>
      </c>
      <c r="D1555">
        <f t="shared" si="320"/>
        <v>4</v>
      </c>
      <c r="E1555" t="str">
        <f t="shared" si="321"/>
        <v>ON</v>
      </c>
      <c r="F1555" s="13">
        <f t="shared" si="310"/>
        <v>43408</v>
      </c>
      <c r="G1555" s="14" t="str">
        <f t="shared" si="322"/>
        <v>Avg of 4 NM Projects</v>
      </c>
      <c r="H1555" s="15">
        <f t="shared" si="311"/>
        <v>16</v>
      </c>
      <c r="I1555" s="93">
        <v>23.935000000000002</v>
      </c>
      <c r="J1555">
        <f t="shared" si="312"/>
        <v>0.13446629213483147</v>
      </c>
      <c r="K1555" s="4">
        <v>27.81</v>
      </c>
      <c r="L1555" s="4">
        <v>22.89</v>
      </c>
      <c r="M1555" s="16">
        <f t="shared" si="313"/>
        <v>0.54787215</v>
      </c>
      <c r="N1555">
        <f t="shared" si="314"/>
        <v>0</v>
      </c>
      <c r="O1555">
        <f t="shared" si="315"/>
        <v>0</v>
      </c>
      <c r="P1555" s="63">
        <f t="shared" si="316"/>
        <v>0</v>
      </c>
    </row>
    <row r="1556" spans="1:18" x14ac:dyDescent="0.3">
      <c r="A1556">
        <f t="shared" si="317"/>
        <v>2018</v>
      </c>
      <c r="B1556">
        <f t="shared" si="318"/>
        <v>11</v>
      </c>
      <c r="C1556">
        <f t="shared" si="319"/>
        <v>4</v>
      </c>
      <c r="D1556">
        <f t="shared" si="320"/>
        <v>4</v>
      </c>
      <c r="E1556" t="str">
        <f t="shared" si="321"/>
        <v>ON</v>
      </c>
      <c r="F1556" s="13">
        <f t="shared" si="310"/>
        <v>43408</v>
      </c>
      <c r="G1556" s="14" t="str">
        <f t="shared" si="322"/>
        <v>Avg of 4 NM Projects</v>
      </c>
      <c r="H1556" s="15">
        <f t="shared" si="311"/>
        <v>17</v>
      </c>
      <c r="I1556" s="93">
        <v>3.3349999999999995</v>
      </c>
      <c r="J1556">
        <f t="shared" si="312"/>
        <v>1.8735955056179771E-2</v>
      </c>
      <c r="K1556" s="4">
        <v>34.130000000000003</v>
      </c>
      <c r="L1556" s="4">
        <v>27.84</v>
      </c>
      <c r="M1556" s="16">
        <f t="shared" si="313"/>
        <v>9.2846399999999982E-2</v>
      </c>
      <c r="N1556">
        <f t="shared" si="314"/>
        <v>0</v>
      </c>
      <c r="O1556">
        <f t="shared" si="315"/>
        <v>0</v>
      </c>
      <c r="P1556" s="63">
        <f t="shared" si="316"/>
        <v>0</v>
      </c>
    </row>
    <row r="1557" spans="1:18" x14ac:dyDescent="0.3">
      <c r="A1557">
        <f t="shared" si="317"/>
        <v>2018</v>
      </c>
      <c r="B1557">
        <f t="shared" si="318"/>
        <v>11</v>
      </c>
      <c r="C1557">
        <f t="shared" si="319"/>
        <v>4</v>
      </c>
      <c r="D1557">
        <f t="shared" si="320"/>
        <v>4</v>
      </c>
      <c r="E1557" t="str">
        <f t="shared" si="321"/>
        <v>ON</v>
      </c>
      <c r="F1557" s="13">
        <f t="shared" si="310"/>
        <v>43408</v>
      </c>
      <c r="G1557" s="14" t="str">
        <f t="shared" si="322"/>
        <v>Avg of 4 NM Projects</v>
      </c>
      <c r="H1557" s="15">
        <f t="shared" si="311"/>
        <v>18</v>
      </c>
      <c r="I1557" s="93">
        <v>0</v>
      </c>
      <c r="J1557">
        <f t="shared" si="312"/>
        <v>0</v>
      </c>
      <c r="K1557" s="4">
        <v>45.57</v>
      </c>
      <c r="L1557" s="4">
        <v>29.56</v>
      </c>
      <c r="M1557" s="16">
        <f t="shared" si="313"/>
        <v>0</v>
      </c>
      <c r="N1557">
        <f t="shared" si="314"/>
        <v>1</v>
      </c>
      <c r="O1557">
        <f t="shared" si="315"/>
        <v>0</v>
      </c>
      <c r="P1557" s="63">
        <f t="shared" si="316"/>
        <v>0</v>
      </c>
    </row>
    <row r="1558" spans="1:18" x14ac:dyDescent="0.3">
      <c r="A1558">
        <f t="shared" si="317"/>
        <v>2018</v>
      </c>
      <c r="B1558">
        <f t="shared" si="318"/>
        <v>11</v>
      </c>
      <c r="C1558">
        <f t="shared" si="319"/>
        <v>4</v>
      </c>
      <c r="D1558">
        <f t="shared" si="320"/>
        <v>4</v>
      </c>
      <c r="E1558" t="str">
        <f t="shared" si="321"/>
        <v>ON</v>
      </c>
      <c r="F1558" s="13">
        <f t="shared" si="310"/>
        <v>43408</v>
      </c>
      <c r="G1558" s="14" t="str">
        <f t="shared" si="322"/>
        <v>Avg of 4 NM Projects</v>
      </c>
      <c r="H1558" s="15">
        <f t="shared" si="311"/>
        <v>19</v>
      </c>
      <c r="I1558" s="93">
        <v>0</v>
      </c>
      <c r="J1558">
        <f t="shared" si="312"/>
        <v>0</v>
      </c>
      <c r="K1558" s="4">
        <v>39.229999999999997</v>
      </c>
      <c r="L1558" s="4">
        <v>31.46</v>
      </c>
      <c r="M1558" s="16">
        <f t="shared" si="313"/>
        <v>0</v>
      </c>
      <c r="N1558">
        <f t="shared" si="314"/>
        <v>1</v>
      </c>
      <c r="O1558">
        <f t="shared" si="315"/>
        <v>0</v>
      </c>
      <c r="P1558" s="63">
        <f t="shared" si="316"/>
        <v>0</v>
      </c>
    </row>
    <row r="1559" spans="1:18" x14ac:dyDescent="0.3">
      <c r="A1559">
        <f t="shared" si="317"/>
        <v>2018</v>
      </c>
      <c r="B1559">
        <f t="shared" si="318"/>
        <v>11</v>
      </c>
      <c r="C1559">
        <f t="shared" si="319"/>
        <v>4</v>
      </c>
      <c r="D1559">
        <f t="shared" si="320"/>
        <v>4</v>
      </c>
      <c r="E1559" t="str">
        <f t="shared" si="321"/>
        <v>ON</v>
      </c>
      <c r="F1559" s="13">
        <f t="shared" si="310"/>
        <v>43408</v>
      </c>
      <c r="G1559" s="14" t="str">
        <f t="shared" si="322"/>
        <v>Avg of 4 NM Projects</v>
      </c>
      <c r="H1559" s="15">
        <f t="shared" si="311"/>
        <v>20</v>
      </c>
      <c r="I1559" s="93">
        <v>0</v>
      </c>
      <c r="J1559">
        <f t="shared" si="312"/>
        <v>0</v>
      </c>
      <c r="K1559" s="4">
        <v>33.71</v>
      </c>
      <c r="L1559" s="4">
        <v>35.06</v>
      </c>
      <c r="M1559" s="16">
        <f t="shared" si="313"/>
        <v>0</v>
      </c>
      <c r="N1559">
        <f t="shared" si="314"/>
        <v>1</v>
      </c>
      <c r="O1559">
        <f t="shared" si="315"/>
        <v>0</v>
      </c>
      <c r="P1559" s="63">
        <f t="shared" si="316"/>
        <v>0</v>
      </c>
    </row>
    <row r="1560" spans="1:18" x14ac:dyDescent="0.3">
      <c r="A1560">
        <f t="shared" si="317"/>
        <v>2018</v>
      </c>
      <c r="B1560">
        <f t="shared" si="318"/>
        <v>11</v>
      </c>
      <c r="C1560">
        <f t="shared" si="319"/>
        <v>4</v>
      </c>
      <c r="D1560">
        <f t="shared" si="320"/>
        <v>4</v>
      </c>
      <c r="E1560" t="str">
        <f t="shared" si="321"/>
        <v>ON</v>
      </c>
      <c r="F1560" s="13">
        <f t="shared" si="310"/>
        <v>43408</v>
      </c>
      <c r="G1560" s="14" t="str">
        <f t="shared" si="322"/>
        <v>Avg of 4 NM Projects</v>
      </c>
      <c r="H1560" s="15">
        <f t="shared" si="311"/>
        <v>21</v>
      </c>
      <c r="I1560" s="93">
        <v>-0.13</v>
      </c>
      <c r="J1560">
        <f t="shared" si="312"/>
        <v>-7.3033707865168538E-4</v>
      </c>
      <c r="K1560" s="4">
        <v>29.35</v>
      </c>
      <c r="L1560" s="4">
        <v>30.95</v>
      </c>
      <c r="M1560" s="16">
        <f t="shared" si="313"/>
        <v>-4.0235000000000002E-3</v>
      </c>
      <c r="N1560">
        <f t="shared" si="314"/>
        <v>0</v>
      </c>
      <c r="O1560">
        <f t="shared" si="315"/>
        <v>0</v>
      </c>
      <c r="P1560" s="63">
        <f t="shared" si="316"/>
        <v>0</v>
      </c>
    </row>
    <row r="1561" spans="1:18" x14ac:dyDescent="0.3">
      <c r="A1561">
        <f t="shared" si="317"/>
        <v>2018</v>
      </c>
      <c r="B1561">
        <f t="shared" si="318"/>
        <v>11</v>
      </c>
      <c r="C1561">
        <f t="shared" si="319"/>
        <v>4</v>
      </c>
      <c r="D1561">
        <f t="shared" si="320"/>
        <v>4</v>
      </c>
      <c r="E1561" t="str">
        <f t="shared" si="321"/>
        <v>ON</v>
      </c>
      <c r="F1561" s="13">
        <f t="shared" si="310"/>
        <v>43408</v>
      </c>
      <c r="G1561" s="14" t="str">
        <f t="shared" si="322"/>
        <v>Avg of 4 NM Projects</v>
      </c>
      <c r="H1561" s="15">
        <f t="shared" si="311"/>
        <v>22</v>
      </c>
      <c r="I1561" s="93">
        <v>-0.13</v>
      </c>
      <c r="J1561">
        <f t="shared" si="312"/>
        <v>-7.3033707865168538E-4</v>
      </c>
      <c r="K1561" s="4">
        <v>29.87</v>
      </c>
      <c r="L1561" s="4">
        <v>24.14</v>
      </c>
      <c r="M1561" s="16">
        <f t="shared" si="313"/>
        <v>-3.1382000000000003E-3</v>
      </c>
      <c r="N1561">
        <f t="shared" si="314"/>
        <v>0</v>
      </c>
      <c r="O1561">
        <f t="shared" si="315"/>
        <v>0</v>
      </c>
      <c r="P1561" s="63">
        <f t="shared" si="316"/>
        <v>0</v>
      </c>
    </row>
    <row r="1562" spans="1:18" x14ac:dyDescent="0.3">
      <c r="A1562">
        <f t="shared" si="317"/>
        <v>2018</v>
      </c>
      <c r="B1562">
        <f t="shared" si="318"/>
        <v>11</v>
      </c>
      <c r="C1562">
        <f t="shared" si="319"/>
        <v>4</v>
      </c>
      <c r="D1562">
        <f t="shared" si="320"/>
        <v>4</v>
      </c>
      <c r="E1562" t="str">
        <f t="shared" si="321"/>
        <v>ON</v>
      </c>
      <c r="F1562" s="13">
        <f t="shared" si="310"/>
        <v>43408</v>
      </c>
      <c r="G1562" s="14" t="str">
        <f t="shared" si="322"/>
        <v>Avg of 4 NM Projects</v>
      </c>
      <c r="H1562" s="15">
        <f t="shared" si="311"/>
        <v>23</v>
      </c>
      <c r="I1562" s="93">
        <v>-0.13</v>
      </c>
      <c r="J1562">
        <f t="shared" si="312"/>
        <v>-7.3033707865168538E-4</v>
      </c>
      <c r="K1562" s="4">
        <v>27.75</v>
      </c>
      <c r="L1562" s="4">
        <v>23.2</v>
      </c>
      <c r="M1562" s="16">
        <f t="shared" si="313"/>
        <v>-3.016E-3</v>
      </c>
      <c r="N1562">
        <f t="shared" si="314"/>
        <v>0</v>
      </c>
      <c r="O1562">
        <f t="shared" si="315"/>
        <v>0</v>
      </c>
      <c r="P1562" s="63">
        <f t="shared" si="316"/>
        <v>0</v>
      </c>
    </row>
    <row r="1563" spans="1:18" x14ac:dyDescent="0.3">
      <c r="A1563">
        <f t="shared" si="317"/>
        <v>2018</v>
      </c>
      <c r="B1563">
        <f t="shared" si="318"/>
        <v>11</v>
      </c>
      <c r="C1563">
        <f t="shared" si="319"/>
        <v>4</v>
      </c>
      <c r="D1563">
        <f t="shared" si="320"/>
        <v>4</v>
      </c>
      <c r="E1563" t="str">
        <f t="shared" si="321"/>
        <v>OFF</v>
      </c>
      <c r="F1563" s="13">
        <f t="shared" si="310"/>
        <v>43408</v>
      </c>
      <c r="G1563" s="14" t="str">
        <f t="shared" si="322"/>
        <v>Avg of 4 NM Projects</v>
      </c>
      <c r="H1563" s="15">
        <f t="shared" si="311"/>
        <v>24</v>
      </c>
      <c r="I1563" s="93">
        <v>0</v>
      </c>
      <c r="J1563">
        <f t="shared" si="312"/>
        <v>0</v>
      </c>
      <c r="K1563" s="4">
        <v>21.63</v>
      </c>
      <c r="L1563" s="4">
        <v>28.29</v>
      </c>
      <c r="M1563" s="16">
        <f t="shared" si="313"/>
        <v>0</v>
      </c>
      <c r="N1563">
        <f t="shared" si="314"/>
        <v>1</v>
      </c>
      <c r="O1563">
        <f t="shared" si="315"/>
        <v>0</v>
      </c>
      <c r="P1563" s="63">
        <f t="shared" si="316"/>
        <v>0</v>
      </c>
    </row>
    <row r="1564" spans="1:18" x14ac:dyDescent="0.3">
      <c r="A1564">
        <f t="shared" si="317"/>
        <v>2018</v>
      </c>
      <c r="B1564">
        <f t="shared" si="318"/>
        <v>11</v>
      </c>
      <c r="C1564">
        <f t="shared" si="319"/>
        <v>5</v>
      </c>
      <c r="D1564">
        <f t="shared" si="320"/>
        <v>5</v>
      </c>
      <c r="E1564" t="str">
        <f t="shared" si="321"/>
        <v>OFF</v>
      </c>
      <c r="F1564" s="13">
        <f t="shared" si="310"/>
        <v>43409</v>
      </c>
      <c r="G1564" s="14" t="str">
        <f t="shared" si="322"/>
        <v>Avg of 4 NM Projects</v>
      </c>
      <c r="H1564" s="15">
        <f t="shared" si="311"/>
        <v>1</v>
      </c>
      <c r="I1564" s="93">
        <v>0</v>
      </c>
      <c r="J1564">
        <f t="shared" si="312"/>
        <v>0</v>
      </c>
      <c r="K1564" s="4">
        <v>29.43</v>
      </c>
      <c r="L1564" s="4">
        <v>27.9</v>
      </c>
      <c r="M1564" s="16">
        <f t="shared" si="313"/>
        <v>0</v>
      </c>
      <c r="N1564">
        <f t="shared" si="314"/>
        <v>1</v>
      </c>
      <c r="O1564">
        <f t="shared" si="315"/>
        <v>0</v>
      </c>
      <c r="P1564" s="63">
        <f t="shared" si="316"/>
        <v>0</v>
      </c>
      <c r="Q1564" s="34"/>
      <c r="R1564" s="34"/>
    </row>
    <row r="1565" spans="1:18" x14ac:dyDescent="0.3">
      <c r="A1565">
        <f t="shared" si="317"/>
        <v>2018</v>
      </c>
      <c r="B1565">
        <f t="shared" si="318"/>
        <v>11</v>
      </c>
      <c r="C1565">
        <f t="shared" si="319"/>
        <v>5</v>
      </c>
      <c r="D1565">
        <f t="shared" si="320"/>
        <v>5</v>
      </c>
      <c r="E1565" t="str">
        <f t="shared" si="321"/>
        <v>OFF</v>
      </c>
      <c r="F1565" s="13">
        <f t="shared" ref="F1565:F1628" si="323">+F1541+1</f>
        <v>43409</v>
      </c>
      <c r="G1565" s="14" t="str">
        <f t="shared" si="322"/>
        <v>Avg of 4 NM Projects</v>
      </c>
      <c r="H1565" s="15">
        <f t="shared" ref="H1565:H1628" si="324">H1541</f>
        <v>2</v>
      </c>
      <c r="I1565" s="93">
        <v>-8.666666666666667E-2</v>
      </c>
      <c r="J1565">
        <f t="shared" si="312"/>
        <v>-4.8689138576779025E-4</v>
      </c>
      <c r="K1565" s="4">
        <v>26.61</v>
      </c>
      <c r="L1565" s="4">
        <v>16.399999999999999</v>
      </c>
      <c r="M1565" s="16">
        <f t="shared" si="313"/>
        <v>-1.4213333333333333E-3</v>
      </c>
      <c r="N1565">
        <f t="shared" si="314"/>
        <v>0</v>
      </c>
      <c r="O1565">
        <f t="shared" si="315"/>
        <v>0</v>
      </c>
      <c r="P1565" s="63">
        <f t="shared" si="316"/>
        <v>0</v>
      </c>
    </row>
    <row r="1566" spans="1:18" x14ac:dyDescent="0.3">
      <c r="A1566">
        <f t="shared" si="317"/>
        <v>2018</v>
      </c>
      <c r="B1566">
        <f t="shared" si="318"/>
        <v>11</v>
      </c>
      <c r="C1566">
        <f t="shared" si="319"/>
        <v>5</v>
      </c>
      <c r="D1566">
        <f t="shared" si="320"/>
        <v>5</v>
      </c>
      <c r="E1566" t="str">
        <f t="shared" si="321"/>
        <v>OFF</v>
      </c>
      <c r="F1566" s="13">
        <f t="shared" si="323"/>
        <v>43409</v>
      </c>
      <c r="G1566" s="14" t="str">
        <f t="shared" si="322"/>
        <v>Avg of 4 NM Projects</v>
      </c>
      <c r="H1566" s="15">
        <f t="shared" si="324"/>
        <v>3</v>
      </c>
      <c r="I1566" s="93">
        <v>-0.13</v>
      </c>
      <c r="J1566">
        <f t="shared" si="312"/>
        <v>-7.3033707865168538E-4</v>
      </c>
      <c r="K1566" s="4">
        <v>25.46</v>
      </c>
      <c r="L1566" s="4">
        <v>13.14</v>
      </c>
      <c r="M1566" s="16">
        <f t="shared" si="313"/>
        <v>-1.7082000000000002E-3</v>
      </c>
      <c r="N1566">
        <f t="shared" si="314"/>
        <v>0</v>
      </c>
      <c r="O1566">
        <f t="shared" si="315"/>
        <v>0</v>
      </c>
      <c r="P1566" s="63">
        <f t="shared" si="316"/>
        <v>0</v>
      </c>
    </row>
    <row r="1567" spans="1:18" x14ac:dyDescent="0.3">
      <c r="A1567">
        <f t="shared" si="317"/>
        <v>2018</v>
      </c>
      <c r="B1567">
        <f t="shared" si="318"/>
        <v>11</v>
      </c>
      <c r="C1567">
        <f t="shared" si="319"/>
        <v>5</v>
      </c>
      <c r="D1567">
        <f t="shared" si="320"/>
        <v>5</v>
      </c>
      <c r="E1567" t="str">
        <f t="shared" si="321"/>
        <v>OFF</v>
      </c>
      <c r="F1567" s="13">
        <f t="shared" si="323"/>
        <v>43409</v>
      </c>
      <c r="G1567" s="14" t="str">
        <f t="shared" si="322"/>
        <v>Avg of 4 NM Projects</v>
      </c>
      <c r="H1567" s="15">
        <f t="shared" si="324"/>
        <v>4</v>
      </c>
      <c r="I1567" s="93">
        <v>-0.13</v>
      </c>
      <c r="J1567">
        <f t="shared" si="312"/>
        <v>-7.3033707865168538E-4</v>
      </c>
      <c r="K1567" s="4">
        <v>22.91</v>
      </c>
      <c r="L1567" s="4">
        <v>0.99</v>
      </c>
      <c r="M1567" s="16">
        <f t="shared" si="313"/>
        <v>-1.2870000000000001E-4</v>
      </c>
      <c r="N1567">
        <f t="shared" si="314"/>
        <v>0</v>
      </c>
      <c r="O1567">
        <f t="shared" si="315"/>
        <v>0</v>
      </c>
      <c r="P1567" s="63">
        <f t="shared" si="316"/>
        <v>0</v>
      </c>
    </row>
    <row r="1568" spans="1:18" x14ac:dyDescent="0.3">
      <c r="A1568">
        <f t="shared" si="317"/>
        <v>2018</v>
      </c>
      <c r="B1568">
        <f t="shared" si="318"/>
        <v>11</v>
      </c>
      <c r="C1568">
        <f t="shared" si="319"/>
        <v>5</v>
      </c>
      <c r="D1568">
        <f t="shared" si="320"/>
        <v>5</v>
      </c>
      <c r="E1568" t="str">
        <f t="shared" si="321"/>
        <v>OFF</v>
      </c>
      <c r="F1568" s="13">
        <f t="shared" si="323"/>
        <v>43409</v>
      </c>
      <c r="G1568" s="14" t="str">
        <f t="shared" si="322"/>
        <v>Avg of 4 NM Projects</v>
      </c>
      <c r="H1568" s="15">
        <f t="shared" si="324"/>
        <v>5</v>
      </c>
      <c r="I1568" s="93">
        <v>0</v>
      </c>
      <c r="J1568">
        <f t="shared" si="312"/>
        <v>0</v>
      </c>
      <c r="K1568" s="4">
        <v>27.77</v>
      </c>
      <c r="L1568" s="4">
        <v>-20.95</v>
      </c>
      <c r="M1568" s="16">
        <f t="shared" si="313"/>
        <v>0</v>
      </c>
      <c r="N1568">
        <f t="shared" si="314"/>
        <v>1</v>
      </c>
      <c r="O1568">
        <f t="shared" si="315"/>
        <v>0</v>
      </c>
      <c r="P1568" s="63">
        <f t="shared" si="316"/>
        <v>0</v>
      </c>
    </row>
    <row r="1569" spans="1:16" x14ac:dyDescent="0.3">
      <c r="A1569">
        <f t="shared" si="317"/>
        <v>2018</v>
      </c>
      <c r="B1569">
        <f t="shared" si="318"/>
        <v>11</v>
      </c>
      <c r="C1569">
        <f t="shared" si="319"/>
        <v>5</v>
      </c>
      <c r="D1569">
        <f t="shared" si="320"/>
        <v>5</v>
      </c>
      <c r="E1569" t="str">
        <f t="shared" si="321"/>
        <v>OFF</v>
      </c>
      <c r="F1569" s="13">
        <f t="shared" si="323"/>
        <v>43409</v>
      </c>
      <c r="G1569" s="14" t="str">
        <f t="shared" si="322"/>
        <v>Avg of 4 NM Projects</v>
      </c>
      <c r="H1569" s="15">
        <f t="shared" si="324"/>
        <v>6</v>
      </c>
      <c r="I1569" s="93">
        <v>-0.13</v>
      </c>
      <c r="J1569">
        <f t="shared" si="312"/>
        <v>-7.3033707865168538E-4</v>
      </c>
      <c r="K1569" s="4">
        <v>29.74</v>
      </c>
      <c r="L1569" s="4">
        <v>11.97</v>
      </c>
      <c r="M1569" s="16">
        <f t="shared" si="313"/>
        <v>-1.5560999999999999E-3</v>
      </c>
      <c r="N1569">
        <f t="shared" si="314"/>
        <v>0</v>
      </c>
      <c r="O1569">
        <f t="shared" si="315"/>
        <v>0</v>
      </c>
      <c r="P1569" s="63">
        <f t="shared" si="316"/>
        <v>0</v>
      </c>
    </row>
    <row r="1570" spans="1:16" x14ac:dyDescent="0.3">
      <c r="A1570">
        <f t="shared" si="317"/>
        <v>2018</v>
      </c>
      <c r="B1570">
        <f t="shared" si="318"/>
        <v>11</v>
      </c>
      <c r="C1570">
        <f t="shared" si="319"/>
        <v>5</v>
      </c>
      <c r="D1570">
        <f t="shared" si="320"/>
        <v>5</v>
      </c>
      <c r="E1570" t="str">
        <f t="shared" si="321"/>
        <v>OFF</v>
      </c>
      <c r="F1570" s="13">
        <f t="shared" si="323"/>
        <v>43409</v>
      </c>
      <c r="G1570" s="14" t="str">
        <f t="shared" si="322"/>
        <v>Avg of 4 NM Projects</v>
      </c>
      <c r="H1570" s="15">
        <f t="shared" si="324"/>
        <v>7</v>
      </c>
      <c r="I1570" s="93">
        <v>-0.13</v>
      </c>
      <c r="J1570">
        <f t="shared" si="312"/>
        <v>-7.3033707865168538E-4</v>
      </c>
      <c r="K1570" s="4">
        <v>36.799999999999997</v>
      </c>
      <c r="L1570" s="4">
        <v>27.2</v>
      </c>
      <c r="M1570" s="16">
        <f t="shared" si="313"/>
        <v>-3.5360000000000001E-3</v>
      </c>
      <c r="N1570">
        <f t="shared" si="314"/>
        <v>0</v>
      </c>
      <c r="O1570">
        <f t="shared" si="315"/>
        <v>0</v>
      </c>
      <c r="P1570" s="63">
        <f t="shared" si="316"/>
        <v>0</v>
      </c>
    </row>
    <row r="1571" spans="1:16" x14ac:dyDescent="0.3">
      <c r="A1571">
        <f t="shared" si="317"/>
        <v>2018</v>
      </c>
      <c r="B1571">
        <f t="shared" si="318"/>
        <v>11</v>
      </c>
      <c r="C1571">
        <f t="shared" si="319"/>
        <v>5</v>
      </c>
      <c r="D1571">
        <f t="shared" si="320"/>
        <v>5</v>
      </c>
      <c r="E1571" t="str">
        <f t="shared" si="321"/>
        <v>ON</v>
      </c>
      <c r="F1571" s="13">
        <f t="shared" si="323"/>
        <v>43409</v>
      </c>
      <c r="G1571" s="14" t="str">
        <f t="shared" si="322"/>
        <v>Avg of 4 NM Projects</v>
      </c>
      <c r="H1571" s="15">
        <f t="shared" si="324"/>
        <v>8</v>
      </c>
      <c r="I1571" s="93">
        <v>6.7850000000000001</v>
      </c>
      <c r="J1571">
        <f t="shared" si="312"/>
        <v>3.8117977528089889E-2</v>
      </c>
      <c r="K1571" s="4">
        <v>41.84</v>
      </c>
      <c r="L1571" s="4">
        <v>30.61</v>
      </c>
      <c r="M1571" s="16">
        <f t="shared" si="313"/>
        <v>0.20768885000000001</v>
      </c>
      <c r="N1571">
        <f t="shared" si="314"/>
        <v>0</v>
      </c>
      <c r="O1571">
        <f t="shared" si="315"/>
        <v>0</v>
      </c>
      <c r="P1571" s="63">
        <f t="shared" si="316"/>
        <v>0</v>
      </c>
    </row>
    <row r="1572" spans="1:16" x14ac:dyDescent="0.3">
      <c r="A1572">
        <f t="shared" si="317"/>
        <v>2018</v>
      </c>
      <c r="B1572">
        <f t="shared" si="318"/>
        <v>11</v>
      </c>
      <c r="C1572">
        <f t="shared" si="319"/>
        <v>5</v>
      </c>
      <c r="D1572">
        <f t="shared" si="320"/>
        <v>5</v>
      </c>
      <c r="E1572" t="str">
        <f t="shared" si="321"/>
        <v>ON</v>
      </c>
      <c r="F1572" s="13">
        <f t="shared" si="323"/>
        <v>43409</v>
      </c>
      <c r="G1572" s="14" t="str">
        <f t="shared" si="322"/>
        <v>Avg of 4 NM Projects</v>
      </c>
      <c r="H1572" s="15">
        <f t="shared" si="324"/>
        <v>9</v>
      </c>
      <c r="I1572" s="93">
        <v>10.495000000000001</v>
      </c>
      <c r="J1572">
        <f t="shared" si="312"/>
        <v>5.8960674157303376E-2</v>
      </c>
      <c r="K1572" s="4">
        <v>40</v>
      </c>
      <c r="L1572" s="4">
        <v>31.42</v>
      </c>
      <c r="M1572" s="16">
        <f t="shared" si="313"/>
        <v>0.32975290000000007</v>
      </c>
      <c r="N1572">
        <f t="shared" si="314"/>
        <v>0</v>
      </c>
      <c r="O1572">
        <f t="shared" si="315"/>
        <v>0</v>
      </c>
      <c r="P1572" s="63">
        <f t="shared" si="316"/>
        <v>0</v>
      </c>
    </row>
    <row r="1573" spans="1:16" x14ac:dyDescent="0.3">
      <c r="A1573">
        <f t="shared" si="317"/>
        <v>2018</v>
      </c>
      <c r="B1573">
        <f t="shared" si="318"/>
        <v>11</v>
      </c>
      <c r="C1573">
        <f t="shared" si="319"/>
        <v>5</v>
      </c>
      <c r="D1573">
        <f t="shared" si="320"/>
        <v>5</v>
      </c>
      <c r="E1573" t="str">
        <f t="shared" si="321"/>
        <v>ON</v>
      </c>
      <c r="F1573" s="13">
        <f t="shared" si="323"/>
        <v>43409</v>
      </c>
      <c r="G1573" s="14" t="str">
        <f t="shared" si="322"/>
        <v>Avg of 4 NM Projects</v>
      </c>
      <c r="H1573" s="15">
        <f t="shared" si="324"/>
        <v>10</v>
      </c>
      <c r="I1573" s="93">
        <v>21.504999999999999</v>
      </c>
      <c r="J1573">
        <f t="shared" si="312"/>
        <v>0.12081460674157303</v>
      </c>
      <c r="K1573" s="4">
        <v>36.799999999999997</v>
      </c>
      <c r="L1573" s="4">
        <v>36.58</v>
      </c>
      <c r="M1573" s="16">
        <f t="shared" si="313"/>
        <v>0.78665289999999988</v>
      </c>
      <c r="N1573">
        <f t="shared" si="314"/>
        <v>0</v>
      </c>
      <c r="O1573">
        <f t="shared" si="315"/>
        <v>0</v>
      </c>
      <c r="P1573" s="63">
        <f t="shared" si="316"/>
        <v>0</v>
      </c>
    </row>
    <row r="1574" spans="1:16" x14ac:dyDescent="0.3">
      <c r="A1574">
        <f t="shared" si="317"/>
        <v>2018</v>
      </c>
      <c r="B1574">
        <f t="shared" si="318"/>
        <v>11</v>
      </c>
      <c r="C1574">
        <f t="shared" si="319"/>
        <v>5</v>
      </c>
      <c r="D1574">
        <f t="shared" si="320"/>
        <v>5</v>
      </c>
      <c r="E1574" t="str">
        <f t="shared" si="321"/>
        <v>ON</v>
      </c>
      <c r="F1574" s="13">
        <f t="shared" si="323"/>
        <v>43409</v>
      </c>
      <c r="G1574" s="14" t="str">
        <f t="shared" si="322"/>
        <v>Avg of 4 NM Projects</v>
      </c>
      <c r="H1574" s="15">
        <f t="shared" si="324"/>
        <v>11</v>
      </c>
      <c r="I1574" s="93">
        <v>24.060000000000002</v>
      </c>
      <c r="J1574">
        <f t="shared" si="312"/>
        <v>0.13516853932584272</v>
      </c>
      <c r="K1574" s="4">
        <v>44.28</v>
      </c>
      <c r="L1574" s="4">
        <v>47.97</v>
      </c>
      <c r="M1574" s="16">
        <f t="shared" si="313"/>
        <v>1.1541582000000001</v>
      </c>
      <c r="N1574">
        <f t="shared" si="314"/>
        <v>0</v>
      </c>
      <c r="O1574">
        <f t="shared" si="315"/>
        <v>0</v>
      </c>
      <c r="P1574" s="63">
        <f t="shared" si="316"/>
        <v>0</v>
      </c>
    </row>
    <row r="1575" spans="1:16" x14ac:dyDescent="0.3">
      <c r="A1575">
        <f t="shared" si="317"/>
        <v>2018</v>
      </c>
      <c r="B1575">
        <f t="shared" si="318"/>
        <v>11</v>
      </c>
      <c r="C1575">
        <f t="shared" si="319"/>
        <v>5</v>
      </c>
      <c r="D1575">
        <f t="shared" si="320"/>
        <v>5</v>
      </c>
      <c r="E1575" t="str">
        <f t="shared" si="321"/>
        <v>ON</v>
      </c>
      <c r="F1575" s="13">
        <f t="shared" si="323"/>
        <v>43409</v>
      </c>
      <c r="G1575" s="14" t="str">
        <f t="shared" si="322"/>
        <v>Avg of 4 NM Projects</v>
      </c>
      <c r="H1575" s="15">
        <f t="shared" si="324"/>
        <v>12</v>
      </c>
      <c r="I1575" s="93">
        <v>20.740000000000002</v>
      </c>
      <c r="J1575">
        <f t="shared" si="312"/>
        <v>0.11651685393258428</v>
      </c>
      <c r="K1575" s="4">
        <v>47.87</v>
      </c>
      <c r="L1575" s="4">
        <v>42.87</v>
      </c>
      <c r="M1575" s="16">
        <f t="shared" si="313"/>
        <v>0.88912380000000002</v>
      </c>
      <c r="N1575">
        <f t="shared" si="314"/>
        <v>0</v>
      </c>
      <c r="O1575">
        <f t="shared" si="315"/>
        <v>0</v>
      </c>
      <c r="P1575" s="63">
        <f t="shared" si="316"/>
        <v>0</v>
      </c>
    </row>
    <row r="1576" spans="1:16" x14ac:dyDescent="0.3">
      <c r="A1576">
        <f t="shared" si="317"/>
        <v>2018</v>
      </c>
      <c r="B1576">
        <f t="shared" si="318"/>
        <v>11</v>
      </c>
      <c r="C1576">
        <f t="shared" si="319"/>
        <v>5</v>
      </c>
      <c r="D1576">
        <f t="shared" si="320"/>
        <v>5</v>
      </c>
      <c r="E1576" t="str">
        <f t="shared" si="321"/>
        <v>ON</v>
      </c>
      <c r="F1576" s="13">
        <f t="shared" si="323"/>
        <v>43409</v>
      </c>
      <c r="G1576" s="14" t="str">
        <f t="shared" si="322"/>
        <v>Avg of 4 NM Projects</v>
      </c>
      <c r="H1576" s="15">
        <f t="shared" si="324"/>
        <v>13</v>
      </c>
      <c r="I1576" s="93">
        <v>5.38</v>
      </c>
      <c r="J1576">
        <f t="shared" si="312"/>
        <v>3.0224719101123596E-2</v>
      </c>
      <c r="K1576" s="4">
        <v>46.08</v>
      </c>
      <c r="L1576" s="4">
        <v>35.840000000000003</v>
      </c>
      <c r="M1576" s="16">
        <f t="shared" si="313"/>
        <v>0.19281920000000002</v>
      </c>
      <c r="N1576">
        <f t="shared" si="314"/>
        <v>0</v>
      </c>
      <c r="O1576">
        <f t="shared" si="315"/>
        <v>0</v>
      </c>
      <c r="P1576" s="63">
        <f t="shared" si="316"/>
        <v>0</v>
      </c>
    </row>
    <row r="1577" spans="1:16" x14ac:dyDescent="0.3">
      <c r="A1577">
        <f t="shared" si="317"/>
        <v>2018</v>
      </c>
      <c r="B1577">
        <f t="shared" si="318"/>
        <v>11</v>
      </c>
      <c r="C1577">
        <f t="shared" si="319"/>
        <v>5</v>
      </c>
      <c r="D1577">
        <f t="shared" si="320"/>
        <v>5</v>
      </c>
      <c r="E1577" t="str">
        <f t="shared" si="321"/>
        <v>ON</v>
      </c>
      <c r="F1577" s="13">
        <f t="shared" si="323"/>
        <v>43409</v>
      </c>
      <c r="G1577" s="14" t="str">
        <f t="shared" si="322"/>
        <v>Avg of 4 NM Projects</v>
      </c>
      <c r="H1577" s="15">
        <f t="shared" si="324"/>
        <v>14</v>
      </c>
      <c r="I1577" s="93">
        <v>6.9099999999999993</v>
      </c>
      <c r="J1577">
        <f t="shared" si="312"/>
        <v>3.8820224719101119E-2</v>
      </c>
      <c r="K1577" s="4">
        <v>46.42</v>
      </c>
      <c r="L1577" s="4">
        <v>35.479999999999997</v>
      </c>
      <c r="M1577" s="16">
        <f t="shared" si="313"/>
        <v>0.24516679999999993</v>
      </c>
      <c r="N1577">
        <f t="shared" si="314"/>
        <v>0</v>
      </c>
      <c r="O1577">
        <f t="shared" si="315"/>
        <v>0</v>
      </c>
      <c r="P1577" s="63">
        <f t="shared" si="316"/>
        <v>0</v>
      </c>
    </row>
    <row r="1578" spans="1:16" x14ac:dyDescent="0.3">
      <c r="A1578">
        <f t="shared" si="317"/>
        <v>2018</v>
      </c>
      <c r="B1578">
        <f t="shared" si="318"/>
        <v>11</v>
      </c>
      <c r="C1578">
        <f t="shared" si="319"/>
        <v>5</v>
      </c>
      <c r="D1578">
        <f t="shared" si="320"/>
        <v>5</v>
      </c>
      <c r="E1578" t="str">
        <f t="shared" si="321"/>
        <v>ON</v>
      </c>
      <c r="F1578" s="13">
        <f t="shared" si="323"/>
        <v>43409</v>
      </c>
      <c r="G1578" s="14" t="str">
        <f t="shared" si="322"/>
        <v>Avg of 4 NM Projects</v>
      </c>
      <c r="H1578" s="15">
        <f t="shared" si="324"/>
        <v>15</v>
      </c>
      <c r="I1578" s="93">
        <v>6.2749999999999995</v>
      </c>
      <c r="J1578">
        <f t="shared" si="312"/>
        <v>3.5252808988764039E-2</v>
      </c>
      <c r="K1578" s="4">
        <v>43.21</v>
      </c>
      <c r="L1578" s="4">
        <v>32.49</v>
      </c>
      <c r="M1578" s="16">
        <f t="shared" si="313"/>
        <v>0.20387474999999999</v>
      </c>
      <c r="N1578">
        <f t="shared" si="314"/>
        <v>0</v>
      </c>
      <c r="O1578">
        <f t="shared" si="315"/>
        <v>0</v>
      </c>
      <c r="P1578" s="63">
        <f t="shared" si="316"/>
        <v>0</v>
      </c>
    </row>
    <row r="1579" spans="1:16" x14ac:dyDescent="0.3">
      <c r="A1579">
        <f t="shared" si="317"/>
        <v>2018</v>
      </c>
      <c r="B1579">
        <f t="shared" si="318"/>
        <v>11</v>
      </c>
      <c r="C1579">
        <f t="shared" si="319"/>
        <v>5</v>
      </c>
      <c r="D1579">
        <f t="shared" si="320"/>
        <v>5</v>
      </c>
      <c r="E1579" t="str">
        <f t="shared" si="321"/>
        <v>ON</v>
      </c>
      <c r="F1579" s="13">
        <f t="shared" si="323"/>
        <v>43409</v>
      </c>
      <c r="G1579" s="14" t="str">
        <f t="shared" si="322"/>
        <v>Avg of 4 NM Projects</v>
      </c>
      <c r="H1579" s="15">
        <f t="shared" si="324"/>
        <v>16</v>
      </c>
      <c r="I1579" s="93">
        <v>2.4400000000000004</v>
      </c>
      <c r="J1579">
        <f t="shared" si="312"/>
        <v>1.3707865168539328E-2</v>
      </c>
      <c r="K1579" s="4">
        <v>44.33</v>
      </c>
      <c r="L1579" s="4">
        <v>31.69</v>
      </c>
      <c r="M1579" s="16">
        <f t="shared" si="313"/>
        <v>7.732360000000002E-2</v>
      </c>
      <c r="N1579">
        <f t="shared" si="314"/>
        <v>0</v>
      </c>
      <c r="O1579">
        <f t="shared" si="315"/>
        <v>0</v>
      </c>
      <c r="P1579" s="63">
        <f t="shared" si="316"/>
        <v>0</v>
      </c>
    </row>
    <row r="1580" spans="1:16" x14ac:dyDescent="0.3">
      <c r="A1580">
        <f t="shared" si="317"/>
        <v>2018</v>
      </c>
      <c r="B1580">
        <f t="shared" si="318"/>
        <v>11</v>
      </c>
      <c r="C1580">
        <f t="shared" si="319"/>
        <v>5</v>
      </c>
      <c r="D1580">
        <f t="shared" si="320"/>
        <v>5</v>
      </c>
      <c r="E1580" t="str">
        <f t="shared" si="321"/>
        <v>ON</v>
      </c>
      <c r="F1580" s="13">
        <f t="shared" si="323"/>
        <v>43409</v>
      </c>
      <c r="G1580" s="14" t="str">
        <f t="shared" si="322"/>
        <v>Avg of 4 NM Projects</v>
      </c>
      <c r="H1580" s="15">
        <f t="shared" si="324"/>
        <v>17</v>
      </c>
      <c r="I1580" s="93">
        <v>-0.13</v>
      </c>
      <c r="J1580">
        <f t="shared" si="312"/>
        <v>-7.3033707865168538E-4</v>
      </c>
      <c r="K1580" s="4">
        <v>44.3</v>
      </c>
      <c r="L1580" s="4">
        <v>48.6</v>
      </c>
      <c r="M1580" s="16">
        <f t="shared" si="313"/>
        <v>-6.3180000000000007E-3</v>
      </c>
      <c r="N1580">
        <f t="shared" si="314"/>
        <v>0</v>
      </c>
      <c r="O1580">
        <f t="shared" si="315"/>
        <v>0</v>
      </c>
      <c r="P1580" s="63">
        <f t="shared" si="316"/>
        <v>0</v>
      </c>
    </row>
    <row r="1581" spans="1:16" x14ac:dyDescent="0.3">
      <c r="A1581">
        <f t="shared" si="317"/>
        <v>2018</v>
      </c>
      <c r="B1581">
        <f t="shared" si="318"/>
        <v>11</v>
      </c>
      <c r="C1581">
        <f t="shared" si="319"/>
        <v>5</v>
      </c>
      <c r="D1581">
        <f t="shared" si="320"/>
        <v>5</v>
      </c>
      <c r="E1581" t="str">
        <f t="shared" si="321"/>
        <v>ON</v>
      </c>
      <c r="F1581" s="13">
        <f t="shared" si="323"/>
        <v>43409</v>
      </c>
      <c r="G1581" s="14" t="str">
        <f t="shared" si="322"/>
        <v>Avg of 4 NM Projects</v>
      </c>
      <c r="H1581" s="15">
        <f t="shared" si="324"/>
        <v>18</v>
      </c>
      <c r="I1581" s="93">
        <v>0</v>
      </c>
      <c r="J1581">
        <f t="shared" si="312"/>
        <v>0</v>
      </c>
      <c r="K1581" s="4">
        <v>53.22</v>
      </c>
      <c r="L1581" s="4">
        <v>55.15</v>
      </c>
      <c r="M1581" s="16">
        <f t="shared" si="313"/>
        <v>0</v>
      </c>
      <c r="N1581">
        <f t="shared" si="314"/>
        <v>1</v>
      </c>
      <c r="O1581">
        <f t="shared" si="315"/>
        <v>0</v>
      </c>
      <c r="P1581" s="63">
        <f t="shared" si="316"/>
        <v>0</v>
      </c>
    </row>
    <row r="1582" spans="1:16" x14ac:dyDescent="0.3">
      <c r="A1582">
        <f t="shared" si="317"/>
        <v>2018</v>
      </c>
      <c r="B1582">
        <f t="shared" si="318"/>
        <v>11</v>
      </c>
      <c r="C1582">
        <f t="shared" si="319"/>
        <v>5</v>
      </c>
      <c r="D1582">
        <f t="shared" si="320"/>
        <v>5</v>
      </c>
      <c r="E1582" t="str">
        <f t="shared" si="321"/>
        <v>ON</v>
      </c>
      <c r="F1582" s="13">
        <f t="shared" si="323"/>
        <v>43409</v>
      </c>
      <c r="G1582" s="14" t="str">
        <f t="shared" si="322"/>
        <v>Avg of 4 NM Projects</v>
      </c>
      <c r="H1582" s="15">
        <f t="shared" si="324"/>
        <v>19</v>
      </c>
      <c r="I1582" s="93">
        <v>0</v>
      </c>
      <c r="J1582">
        <f t="shared" si="312"/>
        <v>0</v>
      </c>
      <c r="K1582" s="4">
        <v>48.57</v>
      </c>
      <c r="L1582" s="4">
        <v>54.65</v>
      </c>
      <c r="M1582" s="16">
        <f t="shared" si="313"/>
        <v>0</v>
      </c>
      <c r="N1582">
        <f t="shared" si="314"/>
        <v>1</v>
      </c>
      <c r="O1582">
        <f t="shared" si="315"/>
        <v>0</v>
      </c>
      <c r="P1582" s="63">
        <f t="shared" si="316"/>
        <v>0</v>
      </c>
    </row>
    <row r="1583" spans="1:16" x14ac:dyDescent="0.3">
      <c r="A1583">
        <f t="shared" si="317"/>
        <v>2018</v>
      </c>
      <c r="B1583">
        <f t="shared" si="318"/>
        <v>11</v>
      </c>
      <c r="C1583">
        <f t="shared" si="319"/>
        <v>5</v>
      </c>
      <c r="D1583">
        <f t="shared" si="320"/>
        <v>5</v>
      </c>
      <c r="E1583" t="str">
        <f t="shared" si="321"/>
        <v>ON</v>
      </c>
      <c r="F1583" s="13">
        <f t="shared" si="323"/>
        <v>43409</v>
      </c>
      <c r="G1583" s="14" t="str">
        <f t="shared" si="322"/>
        <v>Avg of 4 NM Projects</v>
      </c>
      <c r="H1583" s="15">
        <f t="shared" si="324"/>
        <v>20</v>
      </c>
      <c r="I1583" s="93">
        <v>0</v>
      </c>
      <c r="J1583">
        <f t="shared" si="312"/>
        <v>0</v>
      </c>
      <c r="K1583" s="4">
        <v>41.54</v>
      </c>
      <c r="L1583" s="4">
        <v>43.51</v>
      </c>
      <c r="M1583" s="16">
        <f t="shared" si="313"/>
        <v>0</v>
      </c>
      <c r="N1583">
        <f t="shared" si="314"/>
        <v>1</v>
      </c>
      <c r="O1583">
        <f t="shared" si="315"/>
        <v>0</v>
      </c>
      <c r="P1583" s="63">
        <f t="shared" si="316"/>
        <v>0</v>
      </c>
    </row>
    <row r="1584" spans="1:16" x14ac:dyDescent="0.3">
      <c r="A1584">
        <f t="shared" si="317"/>
        <v>2018</v>
      </c>
      <c r="B1584">
        <f t="shared" si="318"/>
        <v>11</v>
      </c>
      <c r="C1584">
        <f t="shared" si="319"/>
        <v>5</v>
      </c>
      <c r="D1584">
        <f t="shared" si="320"/>
        <v>5</v>
      </c>
      <c r="E1584" t="str">
        <f t="shared" si="321"/>
        <v>ON</v>
      </c>
      <c r="F1584" s="13">
        <f t="shared" si="323"/>
        <v>43409</v>
      </c>
      <c r="G1584" s="14" t="str">
        <f t="shared" si="322"/>
        <v>Avg of 4 NM Projects</v>
      </c>
      <c r="H1584" s="15">
        <f t="shared" si="324"/>
        <v>21</v>
      </c>
      <c r="I1584" s="93">
        <v>-0.26</v>
      </c>
      <c r="J1584">
        <f t="shared" si="312"/>
        <v>-1.4606741573033708E-3</v>
      </c>
      <c r="K1584" s="4">
        <v>34.590000000000003</v>
      </c>
      <c r="L1584" s="4">
        <v>46.56</v>
      </c>
      <c r="M1584" s="16">
        <f t="shared" si="313"/>
        <v>-1.2105600000000001E-2</v>
      </c>
      <c r="N1584">
        <f t="shared" si="314"/>
        <v>0</v>
      </c>
      <c r="O1584">
        <f t="shared" si="315"/>
        <v>0</v>
      </c>
      <c r="P1584" s="63">
        <f t="shared" si="316"/>
        <v>0</v>
      </c>
    </row>
    <row r="1585" spans="1:18" x14ac:dyDescent="0.3">
      <c r="A1585">
        <f t="shared" si="317"/>
        <v>2018</v>
      </c>
      <c r="B1585">
        <f t="shared" si="318"/>
        <v>11</v>
      </c>
      <c r="C1585">
        <f t="shared" si="319"/>
        <v>5</v>
      </c>
      <c r="D1585">
        <f t="shared" si="320"/>
        <v>5</v>
      </c>
      <c r="E1585" t="str">
        <f t="shared" si="321"/>
        <v>ON</v>
      </c>
      <c r="F1585" s="13">
        <f t="shared" si="323"/>
        <v>43409</v>
      </c>
      <c r="G1585" s="14" t="str">
        <f t="shared" si="322"/>
        <v>Avg of 4 NM Projects</v>
      </c>
      <c r="H1585" s="15">
        <f t="shared" si="324"/>
        <v>22</v>
      </c>
      <c r="I1585" s="93">
        <v>0</v>
      </c>
      <c r="J1585">
        <f t="shared" si="312"/>
        <v>0</v>
      </c>
      <c r="K1585" s="4">
        <v>28.69</v>
      </c>
      <c r="L1585" s="4">
        <v>45.52</v>
      </c>
      <c r="M1585" s="16">
        <f t="shared" si="313"/>
        <v>0</v>
      </c>
      <c r="N1585">
        <f t="shared" si="314"/>
        <v>1</v>
      </c>
      <c r="O1585">
        <f t="shared" si="315"/>
        <v>0</v>
      </c>
      <c r="P1585" s="63">
        <f t="shared" si="316"/>
        <v>0</v>
      </c>
    </row>
    <row r="1586" spans="1:18" x14ac:dyDescent="0.3">
      <c r="A1586">
        <f t="shared" si="317"/>
        <v>2018</v>
      </c>
      <c r="B1586">
        <f t="shared" si="318"/>
        <v>11</v>
      </c>
      <c r="C1586">
        <f t="shared" si="319"/>
        <v>5</v>
      </c>
      <c r="D1586">
        <f t="shared" si="320"/>
        <v>5</v>
      </c>
      <c r="E1586" t="str">
        <f t="shared" si="321"/>
        <v>ON</v>
      </c>
      <c r="F1586" s="13">
        <f t="shared" si="323"/>
        <v>43409</v>
      </c>
      <c r="G1586" s="14" t="str">
        <f t="shared" si="322"/>
        <v>Avg of 4 NM Projects</v>
      </c>
      <c r="H1586" s="15">
        <f t="shared" si="324"/>
        <v>23</v>
      </c>
      <c r="I1586" s="93">
        <v>-0.13</v>
      </c>
      <c r="J1586">
        <f t="shared" si="312"/>
        <v>-7.3033707865168538E-4</v>
      </c>
      <c r="K1586" s="4">
        <v>28.58</v>
      </c>
      <c r="L1586" s="4">
        <v>23.78</v>
      </c>
      <c r="M1586" s="16">
        <f t="shared" si="313"/>
        <v>-3.0914000000000002E-3</v>
      </c>
      <c r="N1586">
        <f t="shared" si="314"/>
        <v>0</v>
      </c>
      <c r="O1586">
        <f t="shared" si="315"/>
        <v>0</v>
      </c>
      <c r="P1586" s="63">
        <f t="shared" si="316"/>
        <v>0</v>
      </c>
    </row>
    <row r="1587" spans="1:18" x14ac:dyDescent="0.3">
      <c r="A1587">
        <f t="shared" si="317"/>
        <v>2018</v>
      </c>
      <c r="B1587">
        <f t="shared" si="318"/>
        <v>11</v>
      </c>
      <c r="C1587">
        <f t="shared" si="319"/>
        <v>5</v>
      </c>
      <c r="D1587">
        <f t="shared" si="320"/>
        <v>5</v>
      </c>
      <c r="E1587" t="str">
        <f t="shared" si="321"/>
        <v>OFF</v>
      </c>
      <c r="F1587" s="13">
        <f t="shared" si="323"/>
        <v>43409</v>
      </c>
      <c r="G1587" s="14" t="str">
        <f t="shared" si="322"/>
        <v>Avg of 4 NM Projects</v>
      </c>
      <c r="H1587" s="15">
        <f t="shared" si="324"/>
        <v>24</v>
      </c>
      <c r="I1587" s="93">
        <v>0</v>
      </c>
      <c r="J1587">
        <f t="shared" si="312"/>
        <v>0</v>
      </c>
      <c r="K1587" s="4">
        <v>27.02</v>
      </c>
      <c r="L1587" s="4">
        <v>21.95</v>
      </c>
      <c r="M1587" s="16">
        <f t="shared" si="313"/>
        <v>0</v>
      </c>
      <c r="N1587">
        <f t="shared" si="314"/>
        <v>1</v>
      </c>
      <c r="O1587">
        <f t="shared" si="315"/>
        <v>0</v>
      </c>
      <c r="P1587" s="63">
        <f t="shared" si="316"/>
        <v>0</v>
      </c>
    </row>
    <row r="1588" spans="1:18" x14ac:dyDescent="0.3">
      <c r="A1588">
        <f t="shared" si="317"/>
        <v>2018</v>
      </c>
      <c r="B1588">
        <f t="shared" si="318"/>
        <v>11</v>
      </c>
      <c r="C1588">
        <f t="shared" si="319"/>
        <v>6</v>
      </c>
      <c r="D1588">
        <f t="shared" si="320"/>
        <v>6</v>
      </c>
      <c r="E1588" t="str">
        <f t="shared" si="321"/>
        <v>OFF</v>
      </c>
      <c r="F1588" s="13">
        <f t="shared" si="323"/>
        <v>43410</v>
      </c>
      <c r="G1588" s="14" t="str">
        <f t="shared" si="322"/>
        <v>Avg of 4 NM Projects</v>
      </c>
      <c r="H1588" s="15">
        <f t="shared" si="324"/>
        <v>1</v>
      </c>
      <c r="I1588" s="93">
        <v>-0.39</v>
      </c>
      <c r="J1588">
        <f t="shared" si="312"/>
        <v>-2.1910112359550564E-3</v>
      </c>
      <c r="K1588" s="4">
        <v>27.6</v>
      </c>
      <c r="L1588" s="4">
        <v>22.74</v>
      </c>
      <c r="M1588" s="16">
        <f t="shared" si="313"/>
        <v>-8.8685999999999991E-3</v>
      </c>
      <c r="N1588">
        <f t="shared" si="314"/>
        <v>0</v>
      </c>
      <c r="O1588">
        <f t="shared" si="315"/>
        <v>0</v>
      </c>
      <c r="P1588" s="63">
        <f t="shared" si="316"/>
        <v>0</v>
      </c>
      <c r="Q1588" s="34"/>
      <c r="R1588" s="34"/>
    </row>
    <row r="1589" spans="1:18" x14ac:dyDescent="0.3">
      <c r="A1589">
        <f t="shared" si="317"/>
        <v>2018</v>
      </c>
      <c r="B1589">
        <f t="shared" si="318"/>
        <v>11</v>
      </c>
      <c r="C1589">
        <f t="shared" si="319"/>
        <v>6</v>
      </c>
      <c r="D1589">
        <f t="shared" si="320"/>
        <v>6</v>
      </c>
      <c r="E1589" t="str">
        <f t="shared" si="321"/>
        <v>OFF</v>
      </c>
      <c r="F1589" s="13">
        <f t="shared" si="323"/>
        <v>43410</v>
      </c>
      <c r="G1589" s="14" t="str">
        <f t="shared" si="322"/>
        <v>Avg of 4 NM Projects</v>
      </c>
      <c r="H1589" s="15">
        <f t="shared" si="324"/>
        <v>2</v>
      </c>
      <c r="I1589" s="93">
        <v>0</v>
      </c>
      <c r="J1589">
        <f t="shared" si="312"/>
        <v>0</v>
      </c>
      <c r="K1589" s="4">
        <v>25.1</v>
      </c>
      <c r="L1589" s="4">
        <v>23</v>
      </c>
      <c r="M1589" s="16">
        <f t="shared" si="313"/>
        <v>0</v>
      </c>
      <c r="N1589">
        <f t="shared" si="314"/>
        <v>1</v>
      </c>
      <c r="O1589">
        <f t="shared" si="315"/>
        <v>0</v>
      </c>
      <c r="P1589" s="63">
        <f t="shared" si="316"/>
        <v>0</v>
      </c>
    </row>
    <row r="1590" spans="1:18" x14ac:dyDescent="0.3">
      <c r="A1590">
        <f t="shared" si="317"/>
        <v>2018</v>
      </c>
      <c r="B1590">
        <f t="shared" si="318"/>
        <v>11</v>
      </c>
      <c r="C1590">
        <f t="shared" si="319"/>
        <v>6</v>
      </c>
      <c r="D1590">
        <f t="shared" si="320"/>
        <v>6</v>
      </c>
      <c r="E1590" t="str">
        <f t="shared" si="321"/>
        <v>OFF</v>
      </c>
      <c r="F1590" s="13">
        <f t="shared" si="323"/>
        <v>43410</v>
      </c>
      <c r="G1590" s="14" t="str">
        <f t="shared" si="322"/>
        <v>Avg of 4 NM Projects</v>
      </c>
      <c r="H1590" s="15">
        <f t="shared" si="324"/>
        <v>3</v>
      </c>
      <c r="I1590" s="93">
        <v>-0.13</v>
      </c>
      <c r="J1590">
        <f t="shared" si="312"/>
        <v>-7.3033707865168538E-4</v>
      </c>
      <c r="K1590" s="4">
        <v>22.06</v>
      </c>
      <c r="L1590" s="4">
        <v>14.65</v>
      </c>
      <c r="M1590" s="16">
        <f t="shared" si="313"/>
        <v>-1.9045000000000002E-3</v>
      </c>
      <c r="N1590">
        <f t="shared" si="314"/>
        <v>0</v>
      </c>
      <c r="O1590">
        <f t="shared" si="315"/>
        <v>0</v>
      </c>
      <c r="P1590" s="63">
        <f t="shared" si="316"/>
        <v>0</v>
      </c>
    </row>
    <row r="1591" spans="1:18" x14ac:dyDescent="0.3">
      <c r="A1591">
        <f t="shared" si="317"/>
        <v>2018</v>
      </c>
      <c r="B1591">
        <f t="shared" si="318"/>
        <v>11</v>
      </c>
      <c r="C1591">
        <f t="shared" si="319"/>
        <v>6</v>
      </c>
      <c r="D1591">
        <f t="shared" si="320"/>
        <v>6</v>
      </c>
      <c r="E1591" t="str">
        <f t="shared" si="321"/>
        <v>OFF</v>
      </c>
      <c r="F1591" s="13">
        <f t="shared" si="323"/>
        <v>43410</v>
      </c>
      <c r="G1591" s="14" t="str">
        <f t="shared" si="322"/>
        <v>Avg of 4 NM Projects</v>
      </c>
      <c r="H1591" s="15">
        <f t="shared" si="324"/>
        <v>4</v>
      </c>
      <c r="I1591" s="93">
        <v>-0.13</v>
      </c>
      <c r="J1591">
        <f t="shared" si="312"/>
        <v>-7.3033707865168538E-4</v>
      </c>
      <c r="K1591" s="4">
        <v>21.97</v>
      </c>
      <c r="L1591" s="4">
        <v>23.27</v>
      </c>
      <c r="M1591" s="16">
        <f t="shared" si="313"/>
        <v>-3.0251000000000002E-3</v>
      </c>
      <c r="N1591">
        <f t="shared" si="314"/>
        <v>0</v>
      </c>
      <c r="O1591">
        <f t="shared" si="315"/>
        <v>0</v>
      </c>
      <c r="P1591" s="63">
        <f t="shared" si="316"/>
        <v>0</v>
      </c>
    </row>
    <row r="1592" spans="1:18" x14ac:dyDescent="0.3">
      <c r="A1592">
        <f t="shared" si="317"/>
        <v>2018</v>
      </c>
      <c r="B1592">
        <f t="shared" si="318"/>
        <v>11</v>
      </c>
      <c r="C1592">
        <f t="shared" si="319"/>
        <v>6</v>
      </c>
      <c r="D1592">
        <f t="shared" si="320"/>
        <v>6</v>
      </c>
      <c r="E1592" t="str">
        <f t="shared" si="321"/>
        <v>OFF</v>
      </c>
      <c r="F1592" s="13">
        <f t="shared" si="323"/>
        <v>43410</v>
      </c>
      <c r="G1592" s="14" t="str">
        <f t="shared" si="322"/>
        <v>Avg of 4 NM Projects</v>
      </c>
      <c r="H1592" s="15">
        <f t="shared" si="324"/>
        <v>5</v>
      </c>
      <c r="I1592" s="93">
        <v>0</v>
      </c>
      <c r="J1592">
        <f t="shared" si="312"/>
        <v>0</v>
      </c>
      <c r="K1592" s="4">
        <v>24.64</v>
      </c>
      <c r="L1592" s="4">
        <v>24.46</v>
      </c>
      <c r="M1592" s="16">
        <f t="shared" si="313"/>
        <v>0</v>
      </c>
      <c r="N1592">
        <f t="shared" si="314"/>
        <v>1</v>
      </c>
      <c r="O1592">
        <f t="shared" si="315"/>
        <v>0</v>
      </c>
      <c r="P1592" s="63">
        <f t="shared" si="316"/>
        <v>0</v>
      </c>
    </row>
    <row r="1593" spans="1:18" x14ac:dyDescent="0.3">
      <c r="A1593">
        <f t="shared" si="317"/>
        <v>2018</v>
      </c>
      <c r="B1593">
        <f t="shared" si="318"/>
        <v>11</v>
      </c>
      <c r="C1593">
        <f t="shared" si="319"/>
        <v>6</v>
      </c>
      <c r="D1593">
        <f t="shared" si="320"/>
        <v>6</v>
      </c>
      <c r="E1593" t="str">
        <f t="shared" si="321"/>
        <v>OFF</v>
      </c>
      <c r="F1593" s="13">
        <f t="shared" si="323"/>
        <v>43410</v>
      </c>
      <c r="G1593" s="14" t="str">
        <f t="shared" si="322"/>
        <v>Avg of 4 NM Projects</v>
      </c>
      <c r="H1593" s="15">
        <f t="shared" si="324"/>
        <v>6</v>
      </c>
      <c r="I1593" s="93">
        <v>0</v>
      </c>
      <c r="J1593">
        <f t="shared" si="312"/>
        <v>0</v>
      </c>
      <c r="K1593" s="4">
        <v>27.71</v>
      </c>
      <c r="L1593" s="4">
        <v>24.92</v>
      </c>
      <c r="M1593" s="16">
        <f t="shared" si="313"/>
        <v>0</v>
      </c>
      <c r="N1593">
        <f t="shared" si="314"/>
        <v>1</v>
      </c>
      <c r="O1593">
        <f t="shared" si="315"/>
        <v>0</v>
      </c>
      <c r="P1593" s="63">
        <f t="shared" si="316"/>
        <v>0</v>
      </c>
    </row>
    <row r="1594" spans="1:18" x14ac:dyDescent="0.3">
      <c r="A1594">
        <f t="shared" si="317"/>
        <v>2018</v>
      </c>
      <c r="B1594">
        <f t="shared" si="318"/>
        <v>11</v>
      </c>
      <c r="C1594">
        <f t="shared" si="319"/>
        <v>6</v>
      </c>
      <c r="D1594">
        <f t="shared" si="320"/>
        <v>6</v>
      </c>
      <c r="E1594" t="str">
        <f t="shared" si="321"/>
        <v>OFF</v>
      </c>
      <c r="F1594" s="13">
        <f t="shared" si="323"/>
        <v>43410</v>
      </c>
      <c r="G1594" s="14" t="str">
        <f t="shared" si="322"/>
        <v>Avg of 4 NM Projects</v>
      </c>
      <c r="H1594" s="15">
        <f t="shared" si="324"/>
        <v>7</v>
      </c>
      <c r="I1594" s="93">
        <v>0</v>
      </c>
      <c r="J1594">
        <f t="shared" si="312"/>
        <v>0</v>
      </c>
      <c r="K1594" s="4">
        <v>32.049999999999997</v>
      </c>
      <c r="L1594" s="4">
        <v>27.44</v>
      </c>
      <c r="M1594" s="16">
        <f t="shared" si="313"/>
        <v>0</v>
      </c>
      <c r="N1594">
        <f t="shared" si="314"/>
        <v>1</v>
      </c>
      <c r="O1594">
        <f t="shared" si="315"/>
        <v>0</v>
      </c>
      <c r="P1594" s="63">
        <f t="shared" si="316"/>
        <v>0</v>
      </c>
    </row>
    <row r="1595" spans="1:18" x14ac:dyDescent="0.3">
      <c r="A1595">
        <f t="shared" si="317"/>
        <v>2018</v>
      </c>
      <c r="B1595">
        <f t="shared" si="318"/>
        <v>11</v>
      </c>
      <c r="C1595">
        <f t="shared" si="319"/>
        <v>6</v>
      </c>
      <c r="D1595">
        <f t="shared" si="320"/>
        <v>6</v>
      </c>
      <c r="E1595" t="str">
        <f t="shared" si="321"/>
        <v>ON</v>
      </c>
      <c r="F1595" s="13">
        <f t="shared" si="323"/>
        <v>43410</v>
      </c>
      <c r="G1595" s="14" t="str">
        <f t="shared" si="322"/>
        <v>Avg of 4 NM Projects</v>
      </c>
      <c r="H1595" s="15">
        <f t="shared" si="324"/>
        <v>8</v>
      </c>
      <c r="I1595" s="93">
        <v>2.6950000000000003</v>
      </c>
      <c r="J1595">
        <f t="shared" si="312"/>
        <v>1.5140449438202249E-2</v>
      </c>
      <c r="K1595" s="4">
        <v>33.35</v>
      </c>
      <c r="L1595" s="4">
        <v>25.61</v>
      </c>
      <c r="M1595" s="16">
        <f t="shared" si="313"/>
        <v>6.9018950000000009E-2</v>
      </c>
      <c r="N1595">
        <f t="shared" si="314"/>
        <v>0</v>
      </c>
      <c r="O1595">
        <f t="shared" si="315"/>
        <v>0</v>
      </c>
      <c r="P1595" s="63">
        <f t="shared" si="316"/>
        <v>0</v>
      </c>
    </row>
    <row r="1596" spans="1:18" x14ac:dyDescent="0.3">
      <c r="A1596">
        <f t="shared" si="317"/>
        <v>2018</v>
      </c>
      <c r="B1596">
        <f t="shared" si="318"/>
        <v>11</v>
      </c>
      <c r="C1596">
        <f t="shared" si="319"/>
        <v>6</v>
      </c>
      <c r="D1596">
        <f t="shared" si="320"/>
        <v>6</v>
      </c>
      <c r="E1596" t="str">
        <f t="shared" si="321"/>
        <v>ON</v>
      </c>
      <c r="F1596" s="13">
        <f t="shared" si="323"/>
        <v>43410</v>
      </c>
      <c r="G1596" s="14" t="str">
        <f t="shared" si="322"/>
        <v>Avg of 4 NM Projects</v>
      </c>
      <c r="H1596" s="15">
        <f t="shared" si="324"/>
        <v>9</v>
      </c>
      <c r="I1596" s="93">
        <v>8.19</v>
      </c>
      <c r="J1596">
        <f t="shared" si="312"/>
        <v>4.6011235955056178E-2</v>
      </c>
      <c r="K1596" s="4">
        <v>33.340000000000003</v>
      </c>
      <c r="L1596" s="4">
        <v>27.3</v>
      </c>
      <c r="M1596" s="16">
        <f t="shared" si="313"/>
        <v>0.22358699999999998</v>
      </c>
      <c r="N1596">
        <f t="shared" si="314"/>
        <v>0</v>
      </c>
      <c r="O1596">
        <f t="shared" si="315"/>
        <v>0</v>
      </c>
      <c r="P1596" s="63">
        <f t="shared" si="316"/>
        <v>0</v>
      </c>
    </row>
    <row r="1597" spans="1:18" x14ac:dyDescent="0.3">
      <c r="A1597">
        <f t="shared" si="317"/>
        <v>2018</v>
      </c>
      <c r="B1597">
        <f t="shared" si="318"/>
        <v>11</v>
      </c>
      <c r="C1597">
        <f t="shared" si="319"/>
        <v>6</v>
      </c>
      <c r="D1597">
        <f t="shared" si="320"/>
        <v>6</v>
      </c>
      <c r="E1597" t="str">
        <f t="shared" si="321"/>
        <v>ON</v>
      </c>
      <c r="F1597" s="13">
        <f t="shared" si="323"/>
        <v>43410</v>
      </c>
      <c r="G1597" s="14" t="str">
        <f t="shared" si="322"/>
        <v>Avg of 4 NM Projects</v>
      </c>
      <c r="H1597" s="15">
        <f t="shared" si="324"/>
        <v>10</v>
      </c>
      <c r="I1597" s="93">
        <v>12.29</v>
      </c>
      <c r="J1597">
        <f t="shared" si="312"/>
        <v>6.9044943820224719E-2</v>
      </c>
      <c r="K1597" s="4">
        <v>33.56</v>
      </c>
      <c r="L1597" s="4">
        <v>27.3</v>
      </c>
      <c r="M1597" s="16">
        <f t="shared" si="313"/>
        <v>0.33551700000000001</v>
      </c>
      <c r="N1597">
        <f t="shared" si="314"/>
        <v>0</v>
      </c>
      <c r="O1597">
        <f t="shared" si="315"/>
        <v>0</v>
      </c>
      <c r="P1597" s="63">
        <f t="shared" si="316"/>
        <v>0</v>
      </c>
    </row>
    <row r="1598" spans="1:18" x14ac:dyDescent="0.3">
      <c r="A1598">
        <f t="shared" si="317"/>
        <v>2018</v>
      </c>
      <c r="B1598">
        <f t="shared" si="318"/>
        <v>11</v>
      </c>
      <c r="C1598">
        <f t="shared" si="319"/>
        <v>6</v>
      </c>
      <c r="D1598">
        <f t="shared" si="320"/>
        <v>6</v>
      </c>
      <c r="E1598" t="str">
        <f t="shared" si="321"/>
        <v>ON</v>
      </c>
      <c r="F1598" s="13">
        <f t="shared" si="323"/>
        <v>43410</v>
      </c>
      <c r="G1598" s="14" t="str">
        <f t="shared" si="322"/>
        <v>Avg of 4 NM Projects</v>
      </c>
      <c r="H1598" s="15">
        <f t="shared" si="324"/>
        <v>11</v>
      </c>
      <c r="I1598" s="93">
        <v>13.184999999999999</v>
      </c>
      <c r="J1598">
        <f t="shared" si="312"/>
        <v>7.4073033707865166E-2</v>
      </c>
      <c r="K1598" s="4">
        <v>39.270000000000003</v>
      </c>
      <c r="L1598" s="4">
        <v>28.06</v>
      </c>
      <c r="M1598" s="16">
        <f t="shared" si="313"/>
        <v>0.36997109999999994</v>
      </c>
      <c r="N1598">
        <f t="shared" si="314"/>
        <v>0</v>
      </c>
      <c r="O1598">
        <f t="shared" si="315"/>
        <v>0</v>
      </c>
      <c r="P1598" s="63">
        <f t="shared" si="316"/>
        <v>0</v>
      </c>
    </row>
    <row r="1599" spans="1:18" x14ac:dyDescent="0.3">
      <c r="A1599">
        <f t="shared" si="317"/>
        <v>2018</v>
      </c>
      <c r="B1599">
        <f t="shared" si="318"/>
        <v>11</v>
      </c>
      <c r="C1599">
        <f t="shared" si="319"/>
        <v>6</v>
      </c>
      <c r="D1599">
        <f t="shared" si="320"/>
        <v>6</v>
      </c>
      <c r="E1599" t="str">
        <f t="shared" si="321"/>
        <v>ON</v>
      </c>
      <c r="F1599" s="13">
        <f t="shared" si="323"/>
        <v>43410</v>
      </c>
      <c r="G1599" s="14" t="str">
        <f t="shared" si="322"/>
        <v>Avg of 4 NM Projects</v>
      </c>
      <c r="H1599" s="15">
        <f t="shared" si="324"/>
        <v>12</v>
      </c>
      <c r="I1599" s="93">
        <v>9.09</v>
      </c>
      <c r="J1599">
        <f t="shared" si="312"/>
        <v>5.106741573033708E-2</v>
      </c>
      <c r="K1599" s="4">
        <v>37.83</v>
      </c>
      <c r="L1599" s="4">
        <v>36.840000000000003</v>
      </c>
      <c r="M1599" s="16">
        <f t="shared" si="313"/>
        <v>0.3348756</v>
      </c>
      <c r="N1599">
        <f t="shared" si="314"/>
        <v>0</v>
      </c>
      <c r="O1599">
        <f t="shared" si="315"/>
        <v>0</v>
      </c>
      <c r="P1599" s="63">
        <f t="shared" si="316"/>
        <v>0</v>
      </c>
    </row>
    <row r="1600" spans="1:18" x14ac:dyDescent="0.3">
      <c r="A1600">
        <f t="shared" si="317"/>
        <v>2018</v>
      </c>
      <c r="B1600">
        <f t="shared" si="318"/>
        <v>11</v>
      </c>
      <c r="C1600">
        <f t="shared" si="319"/>
        <v>6</v>
      </c>
      <c r="D1600">
        <f t="shared" si="320"/>
        <v>6</v>
      </c>
      <c r="E1600" t="str">
        <f t="shared" si="321"/>
        <v>ON</v>
      </c>
      <c r="F1600" s="13">
        <f t="shared" si="323"/>
        <v>43410</v>
      </c>
      <c r="G1600" s="14" t="str">
        <f t="shared" si="322"/>
        <v>Avg of 4 NM Projects</v>
      </c>
      <c r="H1600" s="15">
        <f t="shared" si="324"/>
        <v>13</v>
      </c>
      <c r="I1600" s="93">
        <v>12.67</v>
      </c>
      <c r="J1600">
        <f t="shared" si="312"/>
        <v>7.1179775280898874E-2</v>
      </c>
      <c r="K1600" s="4">
        <v>38.67</v>
      </c>
      <c r="L1600" s="4">
        <v>46.74</v>
      </c>
      <c r="M1600" s="16">
        <f t="shared" si="313"/>
        <v>0.59219580000000005</v>
      </c>
      <c r="N1600">
        <f t="shared" si="314"/>
        <v>0</v>
      </c>
      <c r="O1600">
        <f t="shared" si="315"/>
        <v>0</v>
      </c>
      <c r="P1600" s="63">
        <f t="shared" si="316"/>
        <v>0</v>
      </c>
    </row>
    <row r="1601" spans="1:18" x14ac:dyDescent="0.3">
      <c r="A1601">
        <f t="shared" si="317"/>
        <v>2018</v>
      </c>
      <c r="B1601">
        <f t="shared" si="318"/>
        <v>11</v>
      </c>
      <c r="C1601">
        <f t="shared" si="319"/>
        <v>6</v>
      </c>
      <c r="D1601">
        <f t="shared" si="320"/>
        <v>6</v>
      </c>
      <c r="E1601" t="str">
        <f t="shared" si="321"/>
        <v>ON</v>
      </c>
      <c r="F1601" s="13">
        <f t="shared" si="323"/>
        <v>43410</v>
      </c>
      <c r="G1601" s="14" t="str">
        <f t="shared" si="322"/>
        <v>Avg of 4 NM Projects</v>
      </c>
      <c r="H1601" s="15">
        <f t="shared" si="324"/>
        <v>14</v>
      </c>
      <c r="I1601" s="93">
        <v>4.3550000000000004</v>
      </c>
      <c r="J1601">
        <f t="shared" si="312"/>
        <v>2.4466292134831463E-2</v>
      </c>
      <c r="K1601" s="4">
        <v>37.78</v>
      </c>
      <c r="L1601" s="4">
        <v>39.840000000000003</v>
      </c>
      <c r="M1601" s="16">
        <f t="shared" si="313"/>
        <v>0.17350320000000002</v>
      </c>
      <c r="N1601">
        <f t="shared" si="314"/>
        <v>0</v>
      </c>
      <c r="O1601">
        <f t="shared" si="315"/>
        <v>0</v>
      </c>
      <c r="P1601" s="63">
        <f t="shared" si="316"/>
        <v>0</v>
      </c>
    </row>
    <row r="1602" spans="1:18" x14ac:dyDescent="0.3">
      <c r="A1602">
        <f t="shared" si="317"/>
        <v>2018</v>
      </c>
      <c r="B1602">
        <f t="shared" si="318"/>
        <v>11</v>
      </c>
      <c r="C1602">
        <f t="shared" si="319"/>
        <v>6</v>
      </c>
      <c r="D1602">
        <f t="shared" si="320"/>
        <v>6</v>
      </c>
      <c r="E1602" t="str">
        <f t="shared" si="321"/>
        <v>ON</v>
      </c>
      <c r="F1602" s="13">
        <f t="shared" si="323"/>
        <v>43410</v>
      </c>
      <c r="G1602" s="14" t="str">
        <f t="shared" si="322"/>
        <v>Avg of 4 NM Projects</v>
      </c>
      <c r="H1602" s="15">
        <f t="shared" si="324"/>
        <v>15</v>
      </c>
      <c r="I1602" s="93">
        <v>7.6800000000000006</v>
      </c>
      <c r="J1602">
        <f t="shared" si="312"/>
        <v>4.3146067415730342E-2</v>
      </c>
      <c r="K1602" s="4">
        <v>38.729999999999997</v>
      </c>
      <c r="L1602" s="4">
        <v>32.270000000000003</v>
      </c>
      <c r="M1602" s="16">
        <f t="shared" si="313"/>
        <v>0.24783360000000004</v>
      </c>
      <c r="N1602">
        <f t="shared" si="314"/>
        <v>0</v>
      </c>
      <c r="O1602">
        <f t="shared" si="315"/>
        <v>0</v>
      </c>
      <c r="P1602" s="63">
        <f t="shared" si="316"/>
        <v>0</v>
      </c>
    </row>
    <row r="1603" spans="1:18" x14ac:dyDescent="0.3">
      <c r="A1603">
        <f t="shared" si="317"/>
        <v>2018</v>
      </c>
      <c r="B1603">
        <f t="shared" si="318"/>
        <v>11</v>
      </c>
      <c r="C1603">
        <f t="shared" si="319"/>
        <v>6</v>
      </c>
      <c r="D1603">
        <f t="shared" si="320"/>
        <v>6</v>
      </c>
      <c r="E1603" t="str">
        <f t="shared" si="321"/>
        <v>ON</v>
      </c>
      <c r="F1603" s="13">
        <f t="shared" si="323"/>
        <v>43410</v>
      </c>
      <c r="G1603" s="14" t="str">
        <f t="shared" si="322"/>
        <v>Avg of 4 NM Projects</v>
      </c>
      <c r="H1603" s="15">
        <f t="shared" si="324"/>
        <v>16</v>
      </c>
      <c r="I1603" s="93">
        <v>3.2049999999999996</v>
      </c>
      <c r="J1603">
        <f t="shared" si="312"/>
        <v>1.8005617977528088E-2</v>
      </c>
      <c r="K1603" s="4">
        <v>38.619999999999997</v>
      </c>
      <c r="L1603" s="4">
        <v>29.86</v>
      </c>
      <c r="M1603" s="16">
        <f t="shared" si="313"/>
        <v>9.5701299999999989E-2</v>
      </c>
      <c r="N1603">
        <f t="shared" si="314"/>
        <v>0</v>
      </c>
      <c r="O1603">
        <f t="shared" si="315"/>
        <v>0</v>
      </c>
      <c r="P1603" s="63">
        <f t="shared" si="316"/>
        <v>0</v>
      </c>
    </row>
    <row r="1604" spans="1:18" x14ac:dyDescent="0.3">
      <c r="A1604">
        <f t="shared" si="317"/>
        <v>2018</v>
      </c>
      <c r="B1604">
        <f t="shared" si="318"/>
        <v>11</v>
      </c>
      <c r="C1604">
        <f t="shared" si="319"/>
        <v>6</v>
      </c>
      <c r="D1604">
        <f t="shared" si="320"/>
        <v>6</v>
      </c>
      <c r="E1604" t="str">
        <f t="shared" si="321"/>
        <v>ON</v>
      </c>
      <c r="F1604" s="13">
        <f t="shared" si="323"/>
        <v>43410</v>
      </c>
      <c r="G1604" s="14" t="str">
        <f t="shared" si="322"/>
        <v>Avg of 4 NM Projects</v>
      </c>
      <c r="H1604" s="15">
        <f t="shared" si="324"/>
        <v>17</v>
      </c>
      <c r="I1604" s="93">
        <v>-0.26</v>
      </c>
      <c r="J1604">
        <f t="shared" ref="J1604:J1667" si="325">+I1604/$I$1</f>
        <v>-1.4606741573033708E-3</v>
      </c>
      <c r="K1604" s="4">
        <v>41.97</v>
      </c>
      <c r="L1604" s="4">
        <v>36.08</v>
      </c>
      <c r="M1604" s="16">
        <f t="shared" ref="M1604:M1667" si="326">+L1604*I1604/1000</f>
        <v>-9.3807999999999999E-3</v>
      </c>
      <c r="N1604">
        <f t="shared" ref="N1604:N1667" si="327">+IF(I1604=0,1,0)</f>
        <v>0</v>
      </c>
      <c r="O1604">
        <f t="shared" ref="O1604:O1667" si="328">+IF(I1604&gt;=0.5*$I$1,1,0)</f>
        <v>0</v>
      </c>
      <c r="P1604" s="63">
        <f t="shared" ref="P1604:P1667" si="329">+IF(I1604&gt;MAX(I$3652:I$5859),1,0)</f>
        <v>0</v>
      </c>
    </row>
    <row r="1605" spans="1:18" x14ac:dyDescent="0.3">
      <c r="A1605">
        <f t="shared" ref="A1605:A1668" si="330">YEAR(F1605)</f>
        <v>2018</v>
      </c>
      <c r="B1605">
        <f t="shared" ref="B1605:B1668" si="331">+MONTH(F1605)</f>
        <v>11</v>
      </c>
      <c r="C1605">
        <f t="shared" ref="C1605:C1668" si="332">+DAY(F1605)</f>
        <v>6</v>
      </c>
      <c r="D1605">
        <f t="shared" ref="D1605:D1668" si="333">WEEKDAY(C1605)</f>
        <v>6</v>
      </c>
      <c r="E1605" t="str">
        <f t="shared" ref="E1605:E1668" si="334">IF(OR(D1605=1,D1605=7,H1605=1,H1605=2,H1605=3,H1605=4,H1605=5,H1605=6,H1605=7,H1605=24),"OFF","ON")</f>
        <v>ON</v>
      </c>
      <c r="F1605" s="13">
        <f t="shared" si="323"/>
        <v>43410</v>
      </c>
      <c r="G1605" s="14" t="str">
        <f t="shared" si="322"/>
        <v>Avg of 4 NM Projects</v>
      </c>
      <c r="H1605" s="15">
        <f t="shared" si="324"/>
        <v>18</v>
      </c>
      <c r="I1605" s="93">
        <v>0</v>
      </c>
      <c r="J1605">
        <f t="shared" si="325"/>
        <v>0</v>
      </c>
      <c r="K1605" s="4">
        <v>48.68</v>
      </c>
      <c r="L1605" s="4">
        <v>45.12</v>
      </c>
      <c r="M1605" s="16">
        <f t="shared" si="326"/>
        <v>0</v>
      </c>
      <c r="N1605">
        <f t="shared" si="327"/>
        <v>1</v>
      </c>
      <c r="O1605">
        <f t="shared" si="328"/>
        <v>0</v>
      </c>
      <c r="P1605" s="63">
        <f t="shared" si="329"/>
        <v>0</v>
      </c>
    </row>
    <row r="1606" spans="1:18" x14ac:dyDescent="0.3">
      <c r="A1606">
        <f t="shared" si="330"/>
        <v>2018</v>
      </c>
      <c r="B1606">
        <f t="shared" si="331"/>
        <v>11</v>
      </c>
      <c r="C1606">
        <f t="shared" si="332"/>
        <v>6</v>
      </c>
      <c r="D1606">
        <f t="shared" si="333"/>
        <v>6</v>
      </c>
      <c r="E1606" t="str">
        <f t="shared" si="334"/>
        <v>ON</v>
      </c>
      <c r="F1606" s="13">
        <f t="shared" si="323"/>
        <v>43410</v>
      </c>
      <c r="G1606" s="14" t="str">
        <f t="shared" ref="G1606:G1669" si="335">+G1605</f>
        <v>Avg of 4 NM Projects</v>
      </c>
      <c r="H1606" s="15">
        <f t="shared" si="324"/>
        <v>19</v>
      </c>
      <c r="I1606" s="93">
        <v>-0.13</v>
      </c>
      <c r="J1606">
        <f t="shared" si="325"/>
        <v>-7.3033707865168538E-4</v>
      </c>
      <c r="K1606" s="4">
        <v>42.08</v>
      </c>
      <c r="L1606" s="4">
        <v>45.48</v>
      </c>
      <c r="M1606" s="16">
        <f t="shared" si="326"/>
        <v>-5.9123999999999999E-3</v>
      </c>
      <c r="N1606">
        <f t="shared" si="327"/>
        <v>0</v>
      </c>
      <c r="O1606">
        <f t="shared" si="328"/>
        <v>0</v>
      </c>
      <c r="P1606" s="63">
        <f t="shared" si="329"/>
        <v>0</v>
      </c>
    </row>
    <row r="1607" spans="1:18" x14ac:dyDescent="0.3">
      <c r="A1607">
        <f t="shared" si="330"/>
        <v>2018</v>
      </c>
      <c r="B1607">
        <f t="shared" si="331"/>
        <v>11</v>
      </c>
      <c r="C1607">
        <f t="shared" si="332"/>
        <v>6</v>
      </c>
      <c r="D1607">
        <f t="shared" si="333"/>
        <v>6</v>
      </c>
      <c r="E1607" t="str">
        <f t="shared" si="334"/>
        <v>ON</v>
      </c>
      <c r="F1607" s="13">
        <f t="shared" si="323"/>
        <v>43410</v>
      </c>
      <c r="G1607" s="14" t="str">
        <f t="shared" si="335"/>
        <v>Avg of 4 NM Projects</v>
      </c>
      <c r="H1607" s="15">
        <f t="shared" si="324"/>
        <v>20</v>
      </c>
      <c r="I1607" s="93">
        <v>0</v>
      </c>
      <c r="J1607">
        <f t="shared" si="325"/>
        <v>0</v>
      </c>
      <c r="K1607" s="4">
        <v>40.340000000000003</v>
      </c>
      <c r="L1607" s="4">
        <v>38.31</v>
      </c>
      <c r="M1607" s="16">
        <f t="shared" si="326"/>
        <v>0</v>
      </c>
      <c r="N1607">
        <f t="shared" si="327"/>
        <v>1</v>
      </c>
      <c r="O1607">
        <f t="shared" si="328"/>
        <v>0</v>
      </c>
      <c r="P1607" s="63">
        <f t="shared" si="329"/>
        <v>0</v>
      </c>
    </row>
    <row r="1608" spans="1:18" x14ac:dyDescent="0.3">
      <c r="A1608">
        <f t="shared" si="330"/>
        <v>2018</v>
      </c>
      <c r="B1608">
        <f t="shared" si="331"/>
        <v>11</v>
      </c>
      <c r="C1608">
        <f t="shared" si="332"/>
        <v>6</v>
      </c>
      <c r="D1608">
        <f t="shared" si="333"/>
        <v>6</v>
      </c>
      <c r="E1608" t="str">
        <f t="shared" si="334"/>
        <v>ON</v>
      </c>
      <c r="F1608" s="13">
        <f t="shared" si="323"/>
        <v>43410</v>
      </c>
      <c r="G1608" s="14" t="str">
        <f t="shared" si="335"/>
        <v>Avg of 4 NM Projects</v>
      </c>
      <c r="H1608" s="15">
        <f t="shared" si="324"/>
        <v>21</v>
      </c>
      <c r="I1608" s="93">
        <v>-0.13</v>
      </c>
      <c r="J1608">
        <f t="shared" si="325"/>
        <v>-7.3033707865168538E-4</v>
      </c>
      <c r="K1608" s="4">
        <v>33.53</v>
      </c>
      <c r="L1608" s="4">
        <v>39.01</v>
      </c>
      <c r="M1608" s="16">
        <f t="shared" si="326"/>
        <v>-5.0712999999999999E-3</v>
      </c>
      <c r="N1608">
        <f t="shared" si="327"/>
        <v>0</v>
      </c>
      <c r="O1608">
        <f t="shared" si="328"/>
        <v>0</v>
      </c>
      <c r="P1608" s="63">
        <f t="shared" si="329"/>
        <v>0</v>
      </c>
    </row>
    <row r="1609" spans="1:18" x14ac:dyDescent="0.3">
      <c r="A1609">
        <f t="shared" si="330"/>
        <v>2018</v>
      </c>
      <c r="B1609">
        <f t="shared" si="331"/>
        <v>11</v>
      </c>
      <c r="C1609">
        <f t="shared" si="332"/>
        <v>6</v>
      </c>
      <c r="D1609">
        <f t="shared" si="333"/>
        <v>6</v>
      </c>
      <c r="E1609" t="str">
        <f t="shared" si="334"/>
        <v>ON</v>
      </c>
      <c r="F1609" s="13">
        <f t="shared" si="323"/>
        <v>43410</v>
      </c>
      <c r="G1609" s="14" t="str">
        <f t="shared" si="335"/>
        <v>Avg of 4 NM Projects</v>
      </c>
      <c r="H1609" s="15">
        <f t="shared" si="324"/>
        <v>22</v>
      </c>
      <c r="I1609" s="93">
        <v>-0.13</v>
      </c>
      <c r="J1609">
        <f t="shared" si="325"/>
        <v>-7.3033707865168538E-4</v>
      </c>
      <c r="K1609" s="4">
        <v>32</v>
      </c>
      <c r="L1609" s="4">
        <v>39.5</v>
      </c>
      <c r="M1609" s="16">
        <f t="shared" si="326"/>
        <v>-5.1349999999999998E-3</v>
      </c>
      <c r="N1609">
        <f t="shared" si="327"/>
        <v>0</v>
      </c>
      <c r="O1609">
        <f t="shared" si="328"/>
        <v>0</v>
      </c>
      <c r="P1609" s="63">
        <f t="shared" si="329"/>
        <v>0</v>
      </c>
    </row>
    <row r="1610" spans="1:18" x14ac:dyDescent="0.3">
      <c r="A1610">
        <f t="shared" si="330"/>
        <v>2018</v>
      </c>
      <c r="B1610">
        <f t="shared" si="331"/>
        <v>11</v>
      </c>
      <c r="C1610">
        <f t="shared" si="332"/>
        <v>6</v>
      </c>
      <c r="D1610">
        <f t="shared" si="333"/>
        <v>6</v>
      </c>
      <c r="E1610" t="str">
        <f t="shared" si="334"/>
        <v>ON</v>
      </c>
      <c r="F1610" s="13">
        <f t="shared" si="323"/>
        <v>43410</v>
      </c>
      <c r="G1610" s="14" t="str">
        <f t="shared" si="335"/>
        <v>Avg of 4 NM Projects</v>
      </c>
      <c r="H1610" s="15">
        <f t="shared" si="324"/>
        <v>23</v>
      </c>
      <c r="I1610" s="93">
        <v>0</v>
      </c>
      <c r="J1610">
        <f t="shared" si="325"/>
        <v>0</v>
      </c>
      <c r="K1610" s="4">
        <v>28.02</v>
      </c>
      <c r="L1610" s="4">
        <v>25.53</v>
      </c>
      <c r="M1610" s="16">
        <f t="shared" si="326"/>
        <v>0</v>
      </c>
      <c r="N1610">
        <f t="shared" si="327"/>
        <v>1</v>
      </c>
      <c r="O1610">
        <f t="shared" si="328"/>
        <v>0</v>
      </c>
      <c r="P1610" s="63">
        <f t="shared" si="329"/>
        <v>0</v>
      </c>
    </row>
    <row r="1611" spans="1:18" x14ac:dyDescent="0.3">
      <c r="A1611">
        <f t="shared" si="330"/>
        <v>2018</v>
      </c>
      <c r="B1611">
        <f t="shared" si="331"/>
        <v>11</v>
      </c>
      <c r="C1611">
        <f t="shared" si="332"/>
        <v>6</v>
      </c>
      <c r="D1611">
        <f t="shared" si="333"/>
        <v>6</v>
      </c>
      <c r="E1611" t="str">
        <f t="shared" si="334"/>
        <v>OFF</v>
      </c>
      <c r="F1611" s="13">
        <f t="shared" si="323"/>
        <v>43410</v>
      </c>
      <c r="G1611" s="14" t="str">
        <f t="shared" si="335"/>
        <v>Avg of 4 NM Projects</v>
      </c>
      <c r="H1611" s="15">
        <f t="shared" si="324"/>
        <v>24</v>
      </c>
      <c r="I1611" s="93">
        <v>0</v>
      </c>
      <c r="J1611">
        <f t="shared" si="325"/>
        <v>0</v>
      </c>
      <c r="K1611" s="4">
        <v>25.53</v>
      </c>
      <c r="L1611" s="4">
        <v>22.23</v>
      </c>
      <c r="M1611" s="16">
        <f t="shared" si="326"/>
        <v>0</v>
      </c>
      <c r="N1611">
        <f t="shared" si="327"/>
        <v>1</v>
      </c>
      <c r="O1611">
        <f t="shared" si="328"/>
        <v>0</v>
      </c>
      <c r="P1611" s="63">
        <f t="shared" si="329"/>
        <v>0</v>
      </c>
    </row>
    <row r="1612" spans="1:18" x14ac:dyDescent="0.3">
      <c r="A1612">
        <f t="shared" si="330"/>
        <v>2018</v>
      </c>
      <c r="B1612">
        <f t="shared" si="331"/>
        <v>11</v>
      </c>
      <c r="C1612">
        <f t="shared" si="332"/>
        <v>7</v>
      </c>
      <c r="D1612">
        <f t="shared" si="333"/>
        <v>7</v>
      </c>
      <c r="E1612" t="str">
        <f t="shared" si="334"/>
        <v>OFF</v>
      </c>
      <c r="F1612" s="13">
        <f t="shared" si="323"/>
        <v>43411</v>
      </c>
      <c r="G1612" s="14" t="str">
        <f t="shared" si="335"/>
        <v>Avg of 4 NM Projects</v>
      </c>
      <c r="H1612" s="15">
        <f t="shared" si="324"/>
        <v>1</v>
      </c>
      <c r="I1612" s="93">
        <v>-0.13</v>
      </c>
      <c r="J1612">
        <f t="shared" si="325"/>
        <v>-7.3033707865168538E-4</v>
      </c>
      <c r="K1612" s="4">
        <v>23.5</v>
      </c>
      <c r="L1612" s="4">
        <v>23.82</v>
      </c>
      <c r="M1612" s="16">
        <f t="shared" si="326"/>
        <v>-3.0966000000000001E-3</v>
      </c>
      <c r="N1612">
        <f t="shared" si="327"/>
        <v>0</v>
      </c>
      <c r="O1612">
        <f t="shared" si="328"/>
        <v>0</v>
      </c>
      <c r="P1612" s="63">
        <f t="shared" si="329"/>
        <v>0</v>
      </c>
      <c r="Q1612" s="34"/>
      <c r="R1612" s="34"/>
    </row>
    <row r="1613" spans="1:18" x14ac:dyDescent="0.3">
      <c r="A1613">
        <f t="shared" si="330"/>
        <v>2018</v>
      </c>
      <c r="B1613">
        <f t="shared" si="331"/>
        <v>11</v>
      </c>
      <c r="C1613">
        <f t="shared" si="332"/>
        <v>7</v>
      </c>
      <c r="D1613">
        <f t="shared" si="333"/>
        <v>7</v>
      </c>
      <c r="E1613" t="str">
        <f t="shared" si="334"/>
        <v>OFF</v>
      </c>
      <c r="F1613" s="13">
        <f t="shared" si="323"/>
        <v>43411</v>
      </c>
      <c r="G1613" s="14" t="str">
        <f t="shared" si="335"/>
        <v>Avg of 4 NM Projects</v>
      </c>
      <c r="H1613" s="15">
        <f t="shared" si="324"/>
        <v>2</v>
      </c>
      <c r="I1613" s="93">
        <v>-0.13</v>
      </c>
      <c r="J1613">
        <f t="shared" si="325"/>
        <v>-7.3033707865168538E-4</v>
      </c>
      <c r="K1613" s="4">
        <v>21.42</v>
      </c>
      <c r="L1613" s="4">
        <v>26.06</v>
      </c>
      <c r="M1613" s="16">
        <f t="shared" si="326"/>
        <v>-3.3877999999999998E-3</v>
      </c>
      <c r="N1613">
        <f t="shared" si="327"/>
        <v>0</v>
      </c>
      <c r="O1613">
        <f t="shared" si="328"/>
        <v>0</v>
      </c>
      <c r="P1613" s="63">
        <f t="shared" si="329"/>
        <v>0</v>
      </c>
    </row>
    <row r="1614" spans="1:18" x14ac:dyDescent="0.3">
      <c r="A1614">
        <f t="shared" si="330"/>
        <v>2018</v>
      </c>
      <c r="B1614">
        <f t="shared" si="331"/>
        <v>11</v>
      </c>
      <c r="C1614">
        <f t="shared" si="332"/>
        <v>7</v>
      </c>
      <c r="D1614">
        <f t="shared" si="333"/>
        <v>7</v>
      </c>
      <c r="E1614" t="str">
        <f t="shared" si="334"/>
        <v>OFF</v>
      </c>
      <c r="F1614" s="13">
        <f t="shared" si="323"/>
        <v>43411</v>
      </c>
      <c r="G1614" s="14" t="str">
        <f t="shared" si="335"/>
        <v>Avg of 4 NM Projects</v>
      </c>
      <c r="H1614" s="15">
        <f t="shared" si="324"/>
        <v>3</v>
      </c>
      <c r="I1614" s="93">
        <v>-0.13</v>
      </c>
      <c r="J1614">
        <f t="shared" si="325"/>
        <v>-7.3033707865168538E-4</v>
      </c>
      <c r="K1614" s="4">
        <v>18.64</v>
      </c>
      <c r="L1614" s="4">
        <v>24.59</v>
      </c>
      <c r="M1614" s="16">
        <f t="shared" si="326"/>
        <v>-3.1966999999999998E-3</v>
      </c>
      <c r="N1614">
        <f t="shared" si="327"/>
        <v>0</v>
      </c>
      <c r="O1614">
        <f t="shared" si="328"/>
        <v>0</v>
      </c>
      <c r="P1614" s="63">
        <f t="shared" si="329"/>
        <v>0</v>
      </c>
    </row>
    <row r="1615" spans="1:18" x14ac:dyDescent="0.3">
      <c r="A1615">
        <f t="shared" si="330"/>
        <v>2018</v>
      </c>
      <c r="B1615">
        <f t="shared" si="331"/>
        <v>11</v>
      </c>
      <c r="C1615">
        <f t="shared" si="332"/>
        <v>7</v>
      </c>
      <c r="D1615">
        <f t="shared" si="333"/>
        <v>7</v>
      </c>
      <c r="E1615" t="str">
        <f t="shared" si="334"/>
        <v>OFF</v>
      </c>
      <c r="F1615" s="13">
        <f t="shared" si="323"/>
        <v>43411</v>
      </c>
      <c r="G1615" s="14" t="str">
        <f t="shared" si="335"/>
        <v>Avg of 4 NM Projects</v>
      </c>
      <c r="H1615" s="15">
        <f t="shared" si="324"/>
        <v>4</v>
      </c>
      <c r="I1615" s="93">
        <v>-0.13</v>
      </c>
      <c r="J1615">
        <f t="shared" si="325"/>
        <v>-7.3033707865168538E-4</v>
      </c>
      <c r="K1615" s="4">
        <v>18.64</v>
      </c>
      <c r="L1615" s="4">
        <v>20.76</v>
      </c>
      <c r="M1615" s="16">
        <f t="shared" si="326"/>
        <v>-2.6988000000000003E-3</v>
      </c>
      <c r="N1615">
        <f t="shared" si="327"/>
        <v>0</v>
      </c>
      <c r="O1615">
        <f t="shared" si="328"/>
        <v>0</v>
      </c>
      <c r="P1615" s="63">
        <f t="shared" si="329"/>
        <v>0</v>
      </c>
    </row>
    <row r="1616" spans="1:18" x14ac:dyDescent="0.3">
      <c r="A1616">
        <f t="shared" si="330"/>
        <v>2018</v>
      </c>
      <c r="B1616">
        <f t="shared" si="331"/>
        <v>11</v>
      </c>
      <c r="C1616">
        <f t="shared" si="332"/>
        <v>7</v>
      </c>
      <c r="D1616">
        <f t="shared" si="333"/>
        <v>7</v>
      </c>
      <c r="E1616" t="str">
        <f t="shared" si="334"/>
        <v>OFF</v>
      </c>
      <c r="F1616" s="13">
        <f t="shared" si="323"/>
        <v>43411</v>
      </c>
      <c r="G1616" s="14" t="str">
        <f t="shared" si="335"/>
        <v>Avg of 4 NM Projects</v>
      </c>
      <c r="H1616" s="15">
        <f t="shared" si="324"/>
        <v>5</v>
      </c>
      <c r="I1616" s="93">
        <v>0</v>
      </c>
      <c r="J1616">
        <f t="shared" si="325"/>
        <v>0</v>
      </c>
      <c r="K1616" s="4">
        <v>20</v>
      </c>
      <c r="L1616" s="4">
        <v>23.44</v>
      </c>
      <c r="M1616" s="16">
        <f t="shared" si="326"/>
        <v>0</v>
      </c>
      <c r="N1616">
        <f t="shared" si="327"/>
        <v>1</v>
      </c>
      <c r="O1616">
        <f t="shared" si="328"/>
        <v>0</v>
      </c>
      <c r="P1616" s="63">
        <f t="shared" si="329"/>
        <v>0</v>
      </c>
    </row>
    <row r="1617" spans="1:16" x14ac:dyDescent="0.3">
      <c r="A1617">
        <f t="shared" si="330"/>
        <v>2018</v>
      </c>
      <c r="B1617">
        <f t="shared" si="331"/>
        <v>11</v>
      </c>
      <c r="C1617">
        <f t="shared" si="332"/>
        <v>7</v>
      </c>
      <c r="D1617">
        <f t="shared" si="333"/>
        <v>7</v>
      </c>
      <c r="E1617" t="str">
        <f t="shared" si="334"/>
        <v>OFF</v>
      </c>
      <c r="F1617" s="13">
        <f t="shared" si="323"/>
        <v>43411</v>
      </c>
      <c r="G1617" s="14" t="str">
        <f t="shared" si="335"/>
        <v>Avg of 4 NM Projects</v>
      </c>
      <c r="H1617" s="15">
        <f t="shared" si="324"/>
        <v>6</v>
      </c>
      <c r="I1617" s="93">
        <v>-0.26</v>
      </c>
      <c r="J1617">
        <f t="shared" si="325"/>
        <v>-1.4606741573033708E-3</v>
      </c>
      <c r="K1617" s="4">
        <v>23.74</v>
      </c>
      <c r="L1617" s="4">
        <v>35.26</v>
      </c>
      <c r="M1617" s="16">
        <f t="shared" si="326"/>
        <v>-9.1675999999999997E-3</v>
      </c>
      <c r="N1617">
        <f t="shared" si="327"/>
        <v>0</v>
      </c>
      <c r="O1617">
        <f t="shared" si="328"/>
        <v>0</v>
      </c>
      <c r="P1617" s="63">
        <f t="shared" si="329"/>
        <v>0</v>
      </c>
    </row>
    <row r="1618" spans="1:16" x14ac:dyDescent="0.3">
      <c r="A1618">
        <f t="shared" si="330"/>
        <v>2018</v>
      </c>
      <c r="B1618">
        <f t="shared" si="331"/>
        <v>11</v>
      </c>
      <c r="C1618">
        <f t="shared" si="332"/>
        <v>7</v>
      </c>
      <c r="D1618">
        <f t="shared" si="333"/>
        <v>7</v>
      </c>
      <c r="E1618" t="str">
        <f t="shared" si="334"/>
        <v>OFF</v>
      </c>
      <c r="F1618" s="13">
        <f t="shared" si="323"/>
        <v>43411</v>
      </c>
      <c r="G1618" s="14" t="str">
        <f t="shared" si="335"/>
        <v>Avg of 4 NM Projects</v>
      </c>
      <c r="H1618" s="15">
        <f t="shared" si="324"/>
        <v>7</v>
      </c>
      <c r="I1618" s="93">
        <v>-0.13</v>
      </c>
      <c r="J1618">
        <f t="shared" si="325"/>
        <v>-7.3033707865168538E-4</v>
      </c>
      <c r="K1618" s="4">
        <v>28.77</v>
      </c>
      <c r="L1618" s="4">
        <v>41.98</v>
      </c>
      <c r="M1618" s="16">
        <f t="shared" si="326"/>
        <v>-5.4573999999999994E-3</v>
      </c>
      <c r="N1618">
        <f t="shared" si="327"/>
        <v>0</v>
      </c>
      <c r="O1618">
        <f t="shared" si="328"/>
        <v>0</v>
      </c>
      <c r="P1618" s="63">
        <f t="shared" si="329"/>
        <v>0</v>
      </c>
    </row>
    <row r="1619" spans="1:16" x14ac:dyDescent="0.3">
      <c r="A1619">
        <f t="shared" si="330"/>
        <v>2018</v>
      </c>
      <c r="B1619">
        <f t="shared" si="331"/>
        <v>11</v>
      </c>
      <c r="C1619">
        <f t="shared" si="332"/>
        <v>7</v>
      </c>
      <c r="D1619">
        <f t="shared" si="333"/>
        <v>7</v>
      </c>
      <c r="E1619" t="str">
        <f t="shared" si="334"/>
        <v>OFF</v>
      </c>
      <c r="F1619" s="13">
        <f t="shared" si="323"/>
        <v>43411</v>
      </c>
      <c r="G1619" s="14" t="str">
        <f t="shared" si="335"/>
        <v>Avg of 4 NM Projects</v>
      </c>
      <c r="H1619" s="15">
        <f t="shared" si="324"/>
        <v>8</v>
      </c>
      <c r="I1619" s="93">
        <v>3.8400000000000003</v>
      </c>
      <c r="J1619">
        <f t="shared" si="325"/>
        <v>2.1573033707865171E-2</v>
      </c>
      <c r="K1619" s="4">
        <v>31.04</v>
      </c>
      <c r="L1619" s="4">
        <v>44.28</v>
      </c>
      <c r="M1619" s="16">
        <f t="shared" si="326"/>
        <v>0.17003520000000003</v>
      </c>
      <c r="N1619">
        <f t="shared" si="327"/>
        <v>0</v>
      </c>
      <c r="O1619">
        <f t="shared" si="328"/>
        <v>0</v>
      </c>
      <c r="P1619" s="63">
        <f t="shared" si="329"/>
        <v>0</v>
      </c>
    </row>
    <row r="1620" spans="1:16" x14ac:dyDescent="0.3">
      <c r="A1620">
        <f t="shared" si="330"/>
        <v>2018</v>
      </c>
      <c r="B1620">
        <f t="shared" si="331"/>
        <v>11</v>
      </c>
      <c r="C1620">
        <f t="shared" si="332"/>
        <v>7</v>
      </c>
      <c r="D1620">
        <f t="shared" si="333"/>
        <v>7</v>
      </c>
      <c r="E1620" t="str">
        <f t="shared" si="334"/>
        <v>OFF</v>
      </c>
      <c r="F1620" s="13">
        <f t="shared" si="323"/>
        <v>43411</v>
      </c>
      <c r="G1620" s="14" t="str">
        <f t="shared" si="335"/>
        <v>Avg of 4 NM Projects</v>
      </c>
      <c r="H1620" s="15">
        <f t="shared" si="324"/>
        <v>9</v>
      </c>
      <c r="I1620" s="93">
        <v>15.864999999999998</v>
      </c>
      <c r="J1620">
        <f t="shared" si="325"/>
        <v>8.9129213483146064E-2</v>
      </c>
      <c r="K1620" s="4">
        <v>29.76</v>
      </c>
      <c r="L1620" s="4">
        <v>36.86</v>
      </c>
      <c r="M1620" s="16">
        <f t="shared" si="326"/>
        <v>0.58478389999999991</v>
      </c>
      <c r="N1620">
        <f t="shared" si="327"/>
        <v>0</v>
      </c>
      <c r="O1620">
        <f t="shared" si="328"/>
        <v>0</v>
      </c>
      <c r="P1620" s="63">
        <f t="shared" si="329"/>
        <v>0</v>
      </c>
    </row>
    <row r="1621" spans="1:16" x14ac:dyDescent="0.3">
      <c r="A1621">
        <f t="shared" si="330"/>
        <v>2018</v>
      </c>
      <c r="B1621">
        <f t="shared" si="331"/>
        <v>11</v>
      </c>
      <c r="C1621">
        <f t="shared" si="332"/>
        <v>7</v>
      </c>
      <c r="D1621">
        <f t="shared" si="333"/>
        <v>7</v>
      </c>
      <c r="E1621" t="str">
        <f t="shared" si="334"/>
        <v>OFF</v>
      </c>
      <c r="F1621" s="13">
        <f t="shared" si="323"/>
        <v>43411</v>
      </c>
      <c r="G1621" s="14" t="str">
        <f t="shared" si="335"/>
        <v>Avg of 4 NM Projects</v>
      </c>
      <c r="H1621" s="15">
        <f t="shared" si="324"/>
        <v>10</v>
      </c>
      <c r="I1621" s="93">
        <v>28.675000000000001</v>
      </c>
      <c r="J1621">
        <f t="shared" si="325"/>
        <v>0.16109550561797753</v>
      </c>
      <c r="K1621" s="4">
        <v>27.64</v>
      </c>
      <c r="L1621" s="4">
        <v>23.79</v>
      </c>
      <c r="M1621" s="16">
        <f t="shared" si="326"/>
        <v>0.6821782500000001</v>
      </c>
      <c r="N1621">
        <f t="shared" si="327"/>
        <v>0</v>
      </c>
      <c r="O1621">
        <f t="shared" si="328"/>
        <v>0</v>
      </c>
      <c r="P1621" s="63">
        <f t="shared" si="329"/>
        <v>0</v>
      </c>
    </row>
    <row r="1622" spans="1:16" x14ac:dyDescent="0.3">
      <c r="A1622">
        <f t="shared" si="330"/>
        <v>2018</v>
      </c>
      <c r="B1622">
        <f t="shared" si="331"/>
        <v>11</v>
      </c>
      <c r="C1622">
        <f t="shared" si="332"/>
        <v>7</v>
      </c>
      <c r="D1622">
        <f t="shared" si="333"/>
        <v>7</v>
      </c>
      <c r="E1622" t="str">
        <f t="shared" si="334"/>
        <v>OFF</v>
      </c>
      <c r="F1622" s="13">
        <f t="shared" si="323"/>
        <v>43411</v>
      </c>
      <c r="G1622" s="14" t="str">
        <f t="shared" si="335"/>
        <v>Avg of 4 NM Projects</v>
      </c>
      <c r="H1622" s="15">
        <f t="shared" si="324"/>
        <v>11</v>
      </c>
      <c r="I1622" s="93">
        <v>36.989999999999995</v>
      </c>
      <c r="J1622">
        <f t="shared" si="325"/>
        <v>0.20780898876404491</v>
      </c>
      <c r="K1622" s="4">
        <v>29.57</v>
      </c>
      <c r="L1622" s="4">
        <v>24.2</v>
      </c>
      <c r="M1622" s="16">
        <f t="shared" si="326"/>
        <v>0.8951579999999999</v>
      </c>
      <c r="N1622">
        <f t="shared" si="327"/>
        <v>0</v>
      </c>
      <c r="O1622">
        <f t="shared" si="328"/>
        <v>0</v>
      </c>
      <c r="P1622" s="63">
        <f t="shared" si="329"/>
        <v>0</v>
      </c>
    </row>
    <row r="1623" spans="1:16" x14ac:dyDescent="0.3">
      <c r="A1623">
        <f t="shared" si="330"/>
        <v>2018</v>
      </c>
      <c r="B1623">
        <f t="shared" si="331"/>
        <v>11</v>
      </c>
      <c r="C1623">
        <f t="shared" si="332"/>
        <v>7</v>
      </c>
      <c r="D1623">
        <f t="shared" si="333"/>
        <v>7</v>
      </c>
      <c r="E1623" t="str">
        <f t="shared" si="334"/>
        <v>OFF</v>
      </c>
      <c r="F1623" s="13">
        <f t="shared" si="323"/>
        <v>43411</v>
      </c>
      <c r="G1623" s="14" t="str">
        <f t="shared" si="335"/>
        <v>Avg of 4 NM Projects</v>
      </c>
      <c r="H1623" s="15">
        <f t="shared" si="324"/>
        <v>12</v>
      </c>
      <c r="I1623" s="93">
        <v>42.489999999999995</v>
      </c>
      <c r="J1623">
        <f t="shared" si="325"/>
        <v>0.23870786516853928</v>
      </c>
      <c r="K1623" s="4">
        <v>30.23</v>
      </c>
      <c r="L1623" s="4">
        <v>24.08</v>
      </c>
      <c r="M1623" s="16">
        <f t="shared" si="326"/>
        <v>1.0231591999999998</v>
      </c>
      <c r="N1623">
        <f t="shared" si="327"/>
        <v>0</v>
      </c>
      <c r="O1623">
        <f t="shared" si="328"/>
        <v>0</v>
      </c>
      <c r="P1623" s="63">
        <f t="shared" si="329"/>
        <v>0</v>
      </c>
    </row>
    <row r="1624" spans="1:16" x14ac:dyDescent="0.3">
      <c r="A1624">
        <f t="shared" si="330"/>
        <v>2018</v>
      </c>
      <c r="B1624">
        <f t="shared" si="331"/>
        <v>11</v>
      </c>
      <c r="C1624">
        <f t="shared" si="332"/>
        <v>7</v>
      </c>
      <c r="D1624">
        <f t="shared" si="333"/>
        <v>7</v>
      </c>
      <c r="E1624" t="str">
        <f t="shared" si="334"/>
        <v>OFF</v>
      </c>
      <c r="F1624" s="13">
        <f t="shared" si="323"/>
        <v>43411</v>
      </c>
      <c r="G1624" s="14" t="str">
        <f t="shared" si="335"/>
        <v>Avg of 4 NM Projects</v>
      </c>
      <c r="H1624" s="15">
        <f t="shared" si="324"/>
        <v>13</v>
      </c>
      <c r="I1624" s="93">
        <v>37.5</v>
      </c>
      <c r="J1624">
        <f t="shared" si="325"/>
        <v>0.21067415730337077</v>
      </c>
      <c r="K1624" s="4">
        <v>28.01</v>
      </c>
      <c r="L1624" s="4">
        <v>23.77</v>
      </c>
      <c r="M1624" s="16">
        <f t="shared" si="326"/>
        <v>0.89137500000000003</v>
      </c>
      <c r="N1624">
        <f t="shared" si="327"/>
        <v>0</v>
      </c>
      <c r="O1624">
        <f t="shared" si="328"/>
        <v>0</v>
      </c>
      <c r="P1624" s="63">
        <f t="shared" si="329"/>
        <v>0</v>
      </c>
    </row>
    <row r="1625" spans="1:16" x14ac:dyDescent="0.3">
      <c r="A1625">
        <f t="shared" si="330"/>
        <v>2018</v>
      </c>
      <c r="B1625">
        <f t="shared" si="331"/>
        <v>11</v>
      </c>
      <c r="C1625">
        <f t="shared" si="332"/>
        <v>7</v>
      </c>
      <c r="D1625">
        <f t="shared" si="333"/>
        <v>7</v>
      </c>
      <c r="E1625" t="str">
        <f t="shared" si="334"/>
        <v>OFF</v>
      </c>
      <c r="F1625" s="13">
        <f t="shared" si="323"/>
        <v>43411</v>
      </c>
      <c r="G1625" s="14" t="str">
        <f t="shared" si="335"/>
        <v>Avg of 4 NM Projects</v>
      </c>
      <c r="H1625" s="15">
        <f t="shared" si="324"/>
        <v>14</v>
      </c>
      <c r="I1625" s="93">
        <v>40.325000000000003</v>
      </c>
      <c r="J1625">
        <f t="shared" si="325"/>
        <v>0.22654494382022475</v>
      </c>
      <c r="K1625" s="4">
        <v>28</v>
      </c>
      <c r="L1625" s="4">
        <v>24.09</v>
      </c>
      <c r="M1625" s="16">
        <f t="shared" si="326"/>
        <v>0.97142925000000002</v>
      </c>
      <c r="N1625">
        <f t="shared" si="327"/>
        <v>0</v>
      </c>
      <c r="O1625">
        <f t="shared" si="328"/>
        <v>0</v>
      </c>
      <c r="P1625" s="63">
        <f t="shared" si="329"/>
        <v>0</v>
      </c>
    </row>
    <row r="1626" spans="1:16" x14ac:dyDescent="0.3">
      <c r="A1626">
        <f t="shared" si="330"/>
        <v>2018</v>
      </c>
      <c r="B1626">
        <f t="shared" si="331"/>
        <v>11</v>
      </c>
      <c r="C1626">
        <f t="shared" si="332"/>
        <v>7</v>
      </c>
      <c r="D1626">
        <f t="shared" si="333"/>
        <v>7</v>
      </c>
      <c r="E1626" t="str">
        <f t="shared" si="334"/>
        <v>OFF</v>
      </c>
      <c r="F1626" s="13">
        <f t="shared" si="323"/>
        <v>43411</v>
      </c>
      <c r="G1626" s="14" t="str">
        <f t="shared" si="335"/>
        <v>Avg of 4 NM Projects</v>
      </c>
      <c r="H1626" s="15">
        <f t="shared" si="324"/>
        <v>15</v>
      </c>
      <c r="I1626" s="93">
        <v>35.33</v>
      </c>
      <c r="J1626">
        <f t="shared" si="325"/>
        <v>0.19848314606741571</v>
      </c>
      <c r="K1626" s="4">
        <v>27.11</v>
      </c>
      <c r="L1626" s="4">
        <v>24.66</v>
      </c>
      <c r="M1626" s="16">
        <f t="shared" si="326"/>
        <v>0.87123779999999995</v>
      </c>
      <c r="N1626">
        <f t="shared" si="327"/>
        <v>0</v>
      </c>
      <c r="O1626">
        <f t="shared" si="328"/>
        <v>0</v>
      </c>
      <c r="P1626" s="63">
        <f t="shared" si="329"/>
        <v>0</v>
      </c>
    </row>
    <row r="1627" spans="1:16" x14ac:dyDescent="0.3">
      <c r="A1627">
        <f t="shared" si="330"/>
        <v>2018</v>
      </c>
      <c r="B1627">
        <f t="shared" si="331"/>
        <v>11</v>
      </c>
      <c r="C1627">
        <f t="shared" si="332"/>
        <v>7</v>
      </c>
      <c r="D1627">
        <f t="shared" si="333"/>
        <v>7</v>
      </c>
      <c r="E1627" t="str">
        <f t="shared" si="334"/>
        <v>OFF</v>
      </c>
      <c r="F1627" s="13">
        <f t="shared" si="323"/>
        <v>43411</v>
      </c>
      <c r="G1627" s="14" t="str">
        <f t="shared" si="335"/>
        <v>Avg of 4 NM Projects</v>
      </c>
      <c r="H1627" s="15">
        <f t="shared" si="324"/>
        <v>16</v>
      </c>
      <c r="I1627" s="93">
        <v>15.36</v>
      </c>
      <c r="J1627">
        <f t="shared" si="325"/>
        <v>8.6292134831460671E-2</v>
      </c>
      <c r="K1627" s="4">
        <v>30.01</v>
      </c>
      <c r="L1627" s="4">
        <v>32.86</v>
      </c>
      <c r="M1627" s="16">
        <f t="shared" si="326"/>
        <v>0.5047296</v>
      </c>
      <c r="N1627">
        <f t="shared" si="327"/>
        <v>0</v>
      </c>
      <c r="O1627">
        <f t="shared" si="328"/>
        <v>0</v>
      </c>
      <c r="P1627" s="63">
        <f t="shared" si="329"/>
        <v>0</v>
      </c>
    </row>
    <row r="1628" spans="1:16" x14ac:dyDescent="0.3">
      <c r="A1628">
        <f t="shared" si="330"/>
        <v>2018</v>
      </c>
      <c r="B1628">
        <f t="shared" si="331"/>
        <v>11</v>
      </c>
      <c r="C1628">
        <f t="shared" si="332"/>
        <v>7</v>
      </c>
      <c r="D1628">
        <f t="shared" si="333"/>
        <v>7</v>
      </c>
      <c r="E1628" t="str">
        <f t="shared" si="334"/>
        <v>OFF</v>
      </c>
      <c r="F1628" s="13">
        <f t="shared" si="323"/>
        <v>43411</v>
      </c>
      <c r="G1628" s="14" t="str">
        <f t="shared" si="335"/>
        <v>Avg of 4 NM Projects</v>
      </c>
      <c r="H1628" s="15">
        <f t="shared" si="324"/>
        <v>17</v>
      </c>
      <c r="I1628" s="93">
        <v>0.13</v>
      </c>
      <c r="J1628">
        <f t="shared" si="325"/>
        <v>7.3033707865168538E-4</v>
      </c>
      <c r="K1628" s="4">
        <v>38.31</v>
      </c>
      <c r="L1628" s="4">
        <v>39.5</v>
      </c>
      <c r="M1628" s="16">
        <f t="shared" si="326"/>
        <v>5.1349999999999998E-3</v>
      </c>
      <c r="N1628">
        <f t="shared" si="327"/>
        <v>0</v>
      </c>
      <c r="O1628">
        <f t="shared" si="328"/>
        <v>0</v>
      </c>
      <c r="P1628" s="63">
        <f t="shared" si="329"/>
        <v>0</v>
      </c>
    </row>
    <row r="1629" spans="1:16" x14ac:dyDescent="0.3">
      <c r="A1629">
        <f t="shared" si="330"/>
        <v>2018</v>
      </c>
      <c r="B1629">
        <f t="shared" si="331"/>
        <v>11</v>
      </c>
      <c r="C1629">
        <f t="shared" si="332"/>
        <v>7</v>
      </c>
      <c r="D1629">
        <f t="shared" si="333"/>
        <v>7</v>
      </c>
      <c r="E1629" t="str">
        <f t="shared" si="334"/>
        <v>OFF</v>
      </c>
      <c r="F1629" s="13">
        <f t="shared" ref="F1629:F1692" si="336">+F1605+1</f>
        <v>43411</v>
      </c>
      <c r="G1629" s="14" t="str">
        <f t="shared" si="335"/>
        <v>Avg of 4 NM Projects</v>
      </c>
      <c r="H1629" s="15">
        <f t="shared" ref="H1629:H1692" si="337">H1605</f>
        <v>18</v>
      </c>
      <c r="I1629" s="93">
        <v>-0.26</v>
      </c>
      <c r="J1629">
        <f t="shared" si="325"/>
        <v>-1.4606741573033708E-3</v>
      </c>
      <c r="K1629" s="4">
        <v>45.28</v>
      </c>
      <c r="L1629" s="4">
        <v>62.45</v>
      </c>
      <c r="M1629" s="16">
        <f t="shared" si="326"/>
        <v>-1.6237000000000001E-2</v>
      </c>
      <c r="N1629">
        <f t="shared" si="327"/>
        <v>0</v>
      </c>
      <c r="O1629">
        <f t="shared" si="328"/>
        <v>0</v>
      </c>
      <c r="P1629" s="63">
        <f t="shared" si="329"/>
        <v>0</v>
      </c>
    </row>
    <row r="1630" spans="1:16" x14ac:dyDescent="0.3">
      <c r="A1630">
        <f t="shared" si="330"/>
        <v>2018</v>
      </c>
      <c r="B1630">
        <f t="shared" si="331"/>
        <v>11</v>
      </c>
      <c r="C1630">
        <f t="shared" si="332"/>
        <v>7</v>
      </c>
      <c r="D1630">
        <f t="shared" si="333"/>
        <v>7</v>
      </c>
      <c r="E1630" t="str">
        <f t="shared" si="334"/>
        <v>OFF</v>
      </c>
      <c r="F1630" s="13">
        <f t="shared" si="336"/>
        <v>43411</v>
      </c>
      <c r="G1630" s="14" t="str">
        <f t="shared" si="335"/>
        <v>Avg of 4 NM Projects</v>
      </c>
      <c r="H1630" s="15">
        <f t="shared" si="337"/>
        <v>19</v>
      </c>
      <c r="I1630" s="93">
        <v>-0.13</v>
      </c>
      <c r="J1630">
        <f t="shared" si="325"/>
        <v>-7.3033707865168538E-4</v>
      </c>
      <c r="K1630" s="4">
        <v>41.97</v>
      </c>
      <c r="L1630" s="4">
        <v>44.56</v>
      </c>
      <c r="M1630" s="16">
        <f t="shared" si="326"/>
        <v>-5.7928000000000007E-3</v>
      </c>
      <c r="N1630">
        <f t="shared" si="327"/>
        <v>0</v>
      </c>
      <c r="O1630">
        <f t="shared" si="328"/>
        <v>0</v>
      </c>
      <c r="P1630" s="63">
        <f t="shared" si="329"/>
        <v>0</v>
      </c>
    </row>
    <row r="1631" spans="1:16" x14ac:dyDescent="0.3">
      <c r="A1631">
        <f t="shared" si="330"/>
        <v>2018</v>
      </c>
      <c r="B1631">
        <f t="shared" si="331"/>
        <v>11</v>
      </c>
      <c r="C1631">
        <f t="shared" si="332"/>
        <v>7</v>
      </c>
      <c r="D1631">
        <f t="shared" si="333"/>
        <v>7</v>
      </c>
      <c r="E1631" t="str">
        <f t="shared" si="334"/>
        <v>OFF</v>
      </c>
      <c r="F1631" s="13">
        <f t="shared" si="336"/>
        <v>43411</v>
      </c>
      <c r="G1631" s="14" t="str">
        <f t="shared" si="335"/>
        <v>Avg of 4 NM Projects</v>
      </c>
      <c r="H1631" s="15">
        <f t="shared" si="337"/>
        <v>20</v>
      </c>
      <c r="I1631" s="93">
        <v>0</v>
      </c>
      <c r="J1631">
        <f t="shared" si="325"/>
        <v>0</v>
      </c>
      <c r="K1631" s="4">
        <v>33.270000000000003</v>
      </c>
      <c r="L1631" s="4">
        <v>49.5</v>
      </c>
      <c r="M1631" s="16">
        <f t="shared" si="326"/>
        <v>0</v>
      </c>
      <c r="N1631">
        <f t="shared" si="327"/>
        <v>1</v>
      </c>
      <c r="O1631">
        <f t="shared" si="328"/>
        <v>0</v>
      </c>
      <c r="P1631" s="63">
        <f t="shared" si="329"/>
        <v>0</v>
      </c>
    </row>
    <row r="1632" spans="1:16" x14ac:dyDescent="0.3">
      <c r="A1632">
        <f t="shared" si="330"/>
        <v>2018</v>
      </c>
      <c r="B1632">
        <f t="shared" si="331"/>
        <v>11</v>
      </c>
      <c r="C1632">
        <f t="shared" si="332"/>
        <v>7</v>
      </c>
      <c r="D1632">
        <f t="shared" si="333"/>
        <v>7</v>
      </c>
      <c r="E1632" t="str">
        <f t="shared" si="334"/>
        <v>OFF</v>
      </c>
      <c r="F1632" s="13">
        <f t="shared" si="336"/>
        <v>43411</v>
      </c>
      <c r="G1632" s="14" t="str">
        <f t="shared" si="335"/>
        <v>Avg of 4 NM Projects</v>
      </c>
      <c r="H1632" s="15">
        <f t="shared" si="337"/>
        <v>21</v>
      </c>
      <c r="I1632" s="93">
        <v>-0.13</v>
      </c>
      <c r="J1632">
        <f t="shared" si="325"/>
        <v>-7.3033707865168538E-4</v>
      </c>
      <c r="K1632" s="4">
        <v>30.95</v>
      </c>
      <c r="L1632" s="4">
        <v>54.31</v>
      </c>
      <c r="M1632" s="16">
        <f t="shared" si="326"/>
        <v>-7.0603000000000003E-3</v>
      </c>
      <c r="N1632">
        <f t="shared" si="327"/>
        <v>0</v>
      </c>
      <c r="O1632">
        <f t="shared" si="328"/>
        <v>0</v>
      </c>
      <c r="P1632" s="63">
        <f t="shared" si="329"/>
        <v>0</v>
      </c>
    </row>
    <row r="1633" spans="1:18" x14ac:dyDescent="0.3">
      <c r="A1633">
        <f t="shared" si="330"/>
        <v>2018</v>
      </c>
      <c r="B1633">
        <f t="shared" si="331"/>
        <v>11</v>
      </c>
      <c r="C1633">
        <f t="shared" si="332"/>
        <v>7</v>
      </c>
      <c r="D1633">
        <f t="shared" si="333"/>
        <v>7</v>
      </c>
      <c r="E1633" t="str">
        <f t="shared" si="334"/>
        <v>OFF</v>
      </c>
      <c r="F1633" s="13">
        <f t="shared" si="336"/>
        <v>43411</v>
      </c>
      <c r="G1633" s="14" t="str">
        <f t="shared" si="335"/>
        <v>Avg of 4 NM Projects</v>
      </c>
      <c r="H1633" s="15">
        <f t="shared" si="337"/>
        <v>22</v>
      </c>
      <c r="I1633" s="93">
        <v>0</v>
      </c>
      <c r="J1633">
        <f t="shared" si="325"/>
        <v>0</v>
      </c>
      <c r="K1633" s="4">
        <v>27.17</v>
      </c>
      <c r="L1633" s="4">
        <v>38.29</v>
      </c>
      <c r="M1633" s="16">
        <f t="shared" si="326"/>
        <v>0</v>
      </c>
      <c r="N1633">
        <f t="shared" si="327"/>
        <v>1</v>
      </c>
      <c r="O1633">
        <f t="shared" si="328"/>
        <v>0</v>
      </c>
      <c r="P1633" s="63">
        <f t="shared" si="329"/>
        <v>0</v>
      </c>
    </row>
    <row r="1634" spans="1:18" x14ac:dyDescent="0.3">
      <c r="A1634">
        <f t="shared" si="330"/>
        <v>2018</v>
      </c>
      <c r="B1634">
        <f t="shared" si="331"/>
        <v>11</v>
      </c>
      <c r="C1634">
        <f t="shared" si="332"/>
        <v>7</v>
      </c>
      <c r="D1634">
        <f t="shared" si="333"/>
        <v>7</v>
      </c>
      <c r="E1634" t="str">
        <f t="shared" si="334"/>
        <v>OFF</v>
      </c>
      <c r="F1634" s="13">
        <f t="shared" si="336"/>
        <v>43411</v>
      </c>
      <c r="G1634" s="14" t="str">
        <f t="shared" si="335"/>
        <v>Avg of 4 NM Projects</v>
      </c>
      <c r="H1634" s="15">
        <f t="shared" si="337"/>
        <v>23</v>
      </c>
      <c r="I1634" s="93">
        <v>-0.13</v>
      </c>
      <c r="J1634">
        <f t="shared" si="325"/>
        <v>-7.3033707865168538E-4</v>
      </c>
      <c r="K1634" s="4">
        <v>25.8</v>
      </c>
      <c r="L1634" s="4">
        <v>32.46</v>
      </c>
      <c r="M1634" s="16">
        <f t="shared" si="326"/>
        <v>-4.2198000000000001E-3</v>
      </c>
      <c r="N1634">
        <f t="shared" si="327"/>
        <v>0</v>
      </c>
      <c r="O1634">
        <f t="shared" si="328"/>
        <v>0</v>
      </c>
      <c r="P1634" s="63">
        <f t="shared" si="329"/>
        <v>0</v>
      </c>
    </row>
    <row r="1635" spans="1:18" x14ac:dyDescent="0.3">
      <c r="A1635">
        <f t="shared" si="330"/>
        <v>2018</v>
      </c>
      <c r="B1635">
        <f t="shared" si="331"/>
        <v>11</v>
      </c>
      <c r="C1635">
        <f t="shared" si="332"/>
        <v>7</v>
      </c>
      <c r="D1635">
        <f t="shared" si="333"/>
        <v>7</v>
      </c>
      <c r="E1635" t="str">
        <f t="shared" si="334"/>
        <v>OFF</v>
      </c>
      <c r="F1635" s="13">
        <f t="shared" si="336"/>
        <v>43411</v>
      </c>
      <c r="G1635" s="14" t="str">
        <f t="shared" si="335"/>
        <v>Avg of 4 NM Projects</v>
      </c>
      <c r="H1635" s="15">
        <f t="shared" si="337"/>
        <v>24</v>
      </c>
      <c r="I1635" s="93">
        <v>-0.13</v>
      </c>
      <c r="J1635">
        <f t="shared" si="325"/>
        <v>-7.3033707865168538E-4</v>
      </c>
      <c r="K1635" s="4">
        <v>24.21</v>
      </c>
      <c r="L1635" s="4">
        <v>22.1</v>
      </c>
      <c r="M1635" s="16">
        <f t="shared" si="326"/>
        <v>-2.8730000000000001E-3</v>
      </c>
      <c r="N1635">
        <f t="shared" si="327"/>
        <v>0</v>
      </c>
      <c r="O1635">
        <f t="shared" si="328"/>
        <v>0</v>
      </c>
      <c r="P1635" s="63">
        <f t="shared" si="329"/>
        <v>0</v>
      </c>
    </row>
    <row r="1636" spans="1:18" x14ac:dyDescent="0.3">
      <c r="A1636">
        <f t="shared" si="330"/>
        <v>2018</v>
      </c>
      <c r="B1636">
        <f t="shared" si="331"/>
        <v>11</v>
      </c>
      <c r="C1636">
        <f t="shared" si="332"/>
        <v>8</v>
      </c>
      <c r="D1636">
        <f t="shared" si="333"/>
        <v>1</v>
      </c>
      <c r="E1636" t="str">
        <f t="shared" si="334"/>
        <v>OFF</v>
      </c>
      <c r="F1636" s="13">
        <f t="shared" si="336"/>
        <v>43412</v>
      </c>
      <c r="G1636" s="14" t="str">
        <f t="shared" si="335"/>
        <v>Avg of 4 NM Projects</v>
      </c>
      <c r="H1636" s="15">
        <f t="shared" si="337"/>
        <v>1</v>
      </c>
      <c r="I1636" s="93">
        <v>0</v>
      </c>
      <c r="J1636">
        <f t="shared" si="325"/>
        <v>0</v>
      </c>
      <c r="K1636" s="4">
        <v>25.09</v>
      </c>
      <c r="L1636" s="4">
        <v>25.19</v>
      </c>
      <c r="M1636" s="16">
        <f t="shared" si="326"/>
        <v>0</v>
      </c>
      <c r="N1636">
        <f t="shared" si="327"/>
        <v>1</v>
      </c>
      <c r="O1636">
        <f t="shared" si="328"/>
        <v>0</v>
      </c>
      <c r="P1636" s="63">
        <f t="shared" si="329"/>
        <v>0</v>
      </c>
      <c r="Q1636" s="34"/>
      <c r="R1636" s="34"/>
    </row>
    <row r="1637" spans="1:18" x14ac:dyDescent="0.3">
      <c r="A1637">
        <f t="shared" si="330"/>
        <v>2018</v>
      </c>
      <c r="B1637">
        <f t="shared" si="331"/>
        <v>11</v>
      </c>
      <c r="C1637">
        <f t="shared" si="332"/>
        <v>8</v>
      </c>
      <c r="D1637">
        <f t="shared" si="333"/>
        <v>1</v>
      </c>
      <c r="E1637" t="str">
        <f t="shared" si="334"/>
        <v>OFF</v>
      </c>
      <c r="F1637" s="13">
        <f t="shared" si="336"/>
        <v>43412</v>
      </c>
      <c r="G1637" s="14" t="str">
        <f t="shared" si="335"/>
        <v>Avg of 4 NM Projects</v>
      </c>
      <c r="H1637" s="15">
        <f t="shared" si="337"/>
        <v>2</v>
      </c>
      <c r="I1637" s="93">
        <v>-0.39</v>
      </c>
      <c r="J1637">
        <f t="shared" si="325"/>
        <v>-2.1910112359550564E-3</v>
      </c>
      <c r="K1637" s="4">
        <v>23.58</v>
      </c>
      <c r="L1637" s="4">
        <v>23.97</v>
      </c>
      <c r="M1637" s="16">
        <f t="shared" si="326"/>
        <v>-9.3483000000000004E-3</v>
      </c>
      <c r="N1637">
        <f t="shared" si="327"/>
        <v>0</v>
      </c>
      <c r="O1637">
        <f t="shared" si="328"/>
        <v>0</v>
      </c>
      <c r="P1637" s="63">
        <f t="shared" si="329"/>
        <v>0</v>
      </c>
    </row>
    <row r="1638" spans="1:18" x14ac:dyDescent="0.3">
      <c r="A1638">
        <f t="shared" si="330"/>
        <v>2018</v>
      </c>
      <c r="B1638">
        <f t="shared" si="331"/>
        <v>11</v>
      </c>
      <c r="C1638">
        <f t="shared" si="332"/>
        <v>8</v>
      </c>
      <c r="D1638">
        <f t="shared" si="333"/>
        <v>1</v>
      </c>
      <c r="E1638" t="str">
        <f t="shared" si="334"/>
        <v>OFF</v>
      </c>
      <c r="F1638" s="13">
        <f t="shared" si="336"/>
        <v>43412</v>
      </c>
      <c r="G1638" s="14" t="str">
        <f t="shared" si="335"/>
        <v>Avg of 4 NM Projects</v>
      </c>
      <c r="H1638" s="15">
        <f t="shared" si="337"/>
        <v>3</v>
      </c>
      <c r="I1638" s="93">
        <v>0</v>
      </c>
      <c r="J1638">
        <f t="shared" si="325"/>
        <v>0</v>
      </c>
      <c r="K1638" s="4">
        <v>20.67</v>
      </c>
      <c r="L1638" s="4">
        <v>21.78</v>
      </c>
      <c r="M1638" s="16">
        <f t="shared" si="326"/>
        <v>0</v>
      </c>
      <c r="N1638">
        <f t="shared" si="327"/>
        <v>1</v>
      </c>
      <c r="O1638">
        <f t="shared" si="328"/>
        <v>0</v>
      </c>
      <c r="P1638" s="63">
        <f t="shared" si="329"/>
        <v>0</v>
      </c>
    </row>
    <row r="1639" spans="1:18" x14ac:dyDescent="0.3">
      <c r="A1639">
        <f t="shared" si="330"/>
        <v>2018</v>
      </c>
      <c r="B1639">
        <f t="shared" si="331"/>
        <v>11</v>
      </c>
      <c r="C1639">
        <f t="shared" si="332"/>
        <v>8</v>
      </c>
      <c r="D1639">
        <f t="shared" si="333"/>
        <v>1</v>
      </c>
      <c r="E1639" t="str">
        <f t="shared" si="334"/>
        <v>OFF</v>
      </c>
      <c r="F1639" s="13">
        <f t="shared" si="336"/>
        <v>43412</v>
      </c>
      <c r="G1639" s="14" t="str">
        <f t="shared" si="335"/>
        <v>Avg of 4 NM Projects</v>
      </c>
      <c r="H1639" s="15">
        <f t="shared" si="337"/>
        <v>4</v>
      </c>
      <c r="I1639" s="93">
        <v>-0.26</v>
      </c>
      <c r="J1639">
        <f t="shared" si="325"/>
        <v>-1.4606741573033708E-3</v>
      </c>
      <c r="K1639" s="4">
        <v>20.47</v>
      </c>
      <c r="L1639" s="4">
        <v>20.51</v>
      </c>
      <c r="M1639" s="16">
        <f t="shared" si="326"/>
        <v>-5.3325999999999998E-3</v>
      </c>
      <c r="N1639">
        <f t="shared" si="327"/>
        <v>0</v>
      </c>
      <c r="O1639">
        <f t="shared" si="328"/>
        <v>0</v>
      </c>
      <c r="P1639" s="63">
        <f t="shared" si="329"/>
        <v>0</v>
      </c>
    </row>
    <row r="1640" spans="1:18" x14ac:dyDescent="0.3">
      <c r="A1640">
        <f t="shared" si="330"/>
        <v>2018</v>
      </c>
      <c r="B1640">
        <f t="shared" si="331"/>
        <v>11</v>
      </c>
      <c r="C1640">
        <f t="shared" si="332"/>
        <v>8</v>
      </c>
      <c r="D1640">
        <f t="shared" si="333"/>
        <v>1</v>
      </c>
      <c r="E1640" t="str">
        <f t="shared" si="334"/>
        <v>OFF</v>
      </c>
      <c r="F1640" s="13">
        <f t="shared" si="336"/>
        <v>43412</v>
      </c>
      <c r="G1640" s="14" t="str">
        <f t="shared" si="335"/>
        <v>Avg of 4 NM Projects</v>
      </c>
      <c r="H1640" s="15">
        <f t="shared" si="337"/>
        <v>5</v>
      </c>
      <c r="I1640" s="93">
        <v>0</v>
      </c>
      <c r="J1640">
        <f t="shared" si="325"/>
        <v>0</v>
      </c>
      <c r="K1640" s="4">
        <v>23.2</v>
      </c>
      <c r="L1640" s="4">
        <v>23.51</v>
      </c>
      <c r="M1640" s="16">
        <f t="shared" si="326"/>
        <v>0</v>
      </c>
      <c r="N1640">
        <f t="shared" si="327"/>
        <v>1</v>
      </c>
      <c r="O1640">
        <f t="shared" si="328"/>
        <v>0</v>
      </c>
      <c r="P1640" s="63">
        <f t="shared" si="329"/>
        <v>0</v>
      </c>
    </row>
    <row r="1641" spans="1:18" x14ac:dyDescent="0.3">
      <c r="A1641">
        <f t="shared" si="330"/>
        <v>2018</v>
      </c>
      <c r="B1641">
        <f t="shared" si="331"/>
        <v>11</v>
      </c>
      <c r="C1641">
        <f t="shared" si="332"/>
        <v>8</v>
      </c>
      <c r="D1641">
        <f t="shared" si="333"/>
        <v>1</v>
      </c>
      <c r="E1641" t="str">
        <f t="shared" si="334"/>
        <v>OFF</v>
      </c>
      <c r="F1641" s="13">
        <f t="shared" si="336"/>
        <v>43412</v>
      </c>
      <c r="G1641" s="14" t="str">
        <f t="shared" si="335"/>
        <v>Avg of 4 NM Projects</v>
      </c>
      <c r="H1641" s="15">
        <f t="shared" si="337"/>
        <v>6</v>
      </c>
      <c r="I1641" s="93">
        <v>0</v>
      </c>
      <c r="J1641">
        <f t="shared" si="325"/>
        <v>0</v>
      </c>
      <c r="K1641" s="4">
        <v>30.5</v>
      </c>
      <c r="L1641" s="4">
        <v>28.51</v>
      </c>
      <c r="M1641" s="16">
        <f t="shared" si="326"/>
        <v>0</v>
      </c>
      <c r="N1641">
        <f t="shared" si="327"/>
        <v>1</v>
      </c>
      <c r="O1641">
        <f t="shared" si="328"/>
        <v>0</v>
      </c>
      <c r="P1641" s="63">
        <f t="shared" si="329"/>
        <v>0</v>
      </c>
    </row>
    <row r="1642" spans="1:18" x14ac:dyDescent="0.3">
      <c r="A1642">
        <f t="shared" si="330"/>
        <v>2018</v>
      </c>
      <c r="B1642">
        <f t="shared" si="331"/>
        <v>11</v>
      </c>
      <c r="C1642">
        <f t="shared" si="332"/>
        <v>8</v>
      </c>
      <c r="D1642">
        <f t="shared" si="333"/>
        <v>1</v>
      </c>
      <c r="E1642" t="str">
        <f t="shared" si="334"/>
        <v>OFF</v>
      </c>
      <c r="F1642" s="13">
        <f t="shared" si="336"/>
        <v>43412</v>
      </c>
      <c r="G1642" s="14" t="str">
        <f t="shared" si="335"/>
        <v>Avg of 4 NM Projects</v>
      </c>
      <c r="H1642" s="15">
        <f t="shared" si="337"/>
        <v>7</v>
      </c>
      <c r="I1642" s="93">
        <v>0</v>
      </c>
      <c r="J1642">
        <f t="shared" si="325"/>
        <v>0</v>
      </c>
      <c r="K1642" s="4">
        <v>35.69</v>
      </c>
      <c r="L1642" s="4">
        <v>37.08</v>
      </c>
      <c r="M1642" s="16">
        <f t="shared" si="326"/>
        <v>0</v>
      </c>
      <c r="N1642">
        <f t="shared" si="327"/>
        <v>1</v>
      </c>
      <c r="O1642">
        <f t="shared" si="328"/>
        <v>0</v>
      </c>
      <c r="P1642" s="63">
        <f t="shared" si="329"/>
        <v>0</v>
      </c>
    </row>
    <row r="1643" spans="1:18" x14ac:dyDescent="0.3">
      <c r="A1643">
        <f t="shared" si="330"/>
        <v>2018</v>
      </c>
      <c r="B1643">
        <f t="shared" si="331"/>
        <v>11</v>
      </c>
      <c r="C1643">
        <f t="shared" si="332"/>
        <v>8</v>
      </c>
      <c r="D1643">
        <f t="shared" si="333"/>
        <v>1</v>
      </c>
      <c r="E1643" t="str">
        <f t="shared" si="334"/>
        <v>OFF</v>
      </c>
      <c r="F1643" s="13">
        <f t="shared" si="336"/>
        <v>43412</v>
      </c>
      <c r="G1643" s="14" t="str">
        <f t="shared" si="335"/>
        <v>Avg of 4 NM Projects</v>
      </c>
      <c r="H1643" s="15">
        <f t="shared" si="337"/>
        <v>8</v>
      </c>
      <c r="I1643" s="93">
        <v>16.895</v>
      </c>
      <c r="J1643">
        <f t="shared" si="325"/>
        <v>9.4915730337078646E-2</v>
      </c>
      <c r="K1643" s="4">
        <v>45.01</v>
      </c>
      <c r="L1643" s="4">
        <v>53.6</v>
      </c>
      <c r="M1643" s="16">
        <f t="shared" si="326"/>
        <v>0.90557200000000004</v>
      </c>
      <c r="N1643">
        <f t="shared" si="327"/>
        <v>0</v>
      </c>
      <c r="O1643">
        <f t="shared" si="328"/>
        <v>0</v>
      </c>
      <c r="P1643" s="63">
        <f t="shared" si="329"/>
        <v>0</v>
      </c>
    </row>
    <row r="1644" spans="1:18" x14ac:dyDescent="0.3">
      <c r="A1644">
        <f t="shared" si="330"/>
        <v>2018</v>
      </c>
      <c r="B1644">
        <f t="shared" si="331"/>
        <v>11</v>
      </c>
      <c r="C1644">
        <f t="shared" si="332"/>
        <v>8</v>
      </c>
      <c r="D1644">
        <f t="shared" si="333"/>
        <v>1</v>
      </c>
      <c r="E1644" t="str">
        <f t="shared" si="334"/>
        <v>OFF</v>
      </c>
      <c r="F1644" s="13">
        <f t="shared" si="336"/>
        <v>43412</v>
      </c>
      <c r="G1644" s="14" t="str">
        <f t="shared" si="335"/>
        <v>Avg of 4 NM Projects</v>
      </c>
      <c r="H1644" s="15">
        <f t="shared" si="337"/>
        <v>9</v>
      </c>
      <c r="I1644" s="93">
        <v>51.45</v>
      </c>
      <c r="J1644">
        <f t="shared" si="325"/>
        <v>0.28904494382022472</v>
      </c>
      <c r="K1644" s="4">
        <v>36.79</v>
      </c>
      <c r="L1644" s="4">
        <v>51.12</v>
      </c>
      <c r="M1644" s="16">
        <f t="shared" si="326"/>
        <v>2.6301239999999999</v>
      </c>
      <c r="N1644">
        <f t="shared" si="327"/>
        <v>0</v>
      </c>
      <c r="O1644">
        <f t="shared" si="328"/>
        <v>0</v>
      </c>
      <c r="P1644" s="63">
        <f t="shared" si="329"/>
        <v>0</v>
      </c>
    </row>
    <row r="1645" spans="1:18" x14ac:dyDescent="0.3">
      <c r="A1645">
        <f t="shared" si="330"/>
        <v>2018</v>
      </c>
      <c r="B1645">
        <f t="shared" si="331"/>
        <v>11</v>
      </c>
      <c r="C1645">
        <f t="shared" si="332"/>
        <v>8</v>
      </c>
      <c r="D1645">
        <f t="shared" si="333"/>
        <v>1</v>
      </c>
      <c r="E1645" t="str">
        <f t="shared" si="334"/>
        <v>OFF</v>
      </c>
      <c r="F1645" s="13">
        <f t="shared" si="336"/>
        <v>43412</v>
      </c>
      <c r="G1645" s="14" t="str">
        <f t="shared" si="335"/>
        <v>Avg of 4 NM Projects</v>
      </c>
      <c r="H1645" s="15">
        <f t="shared" si="337"/>
        <v>10</v>
      </c>
      <c r="I1645" s="93">
        <v>82.429999999999993</v>
      </c>
      <c r="J1645">
        <f t="shared" si="325"/>
        <v>0.46308988764044939</v>
      </c>
      <c r="K1645" s="4">
        <v>34.799999999999997</v>
      </c>
      <c r="L1645" s="4">
        <v>50.52</v>
      </c>
      <c r="M1645" s="16">
        <f t="shared" si="326"/>
        <v>4.1643635999999997</v>
      </c>
      <c r="N1645">
        <f t="shared" si="327"/>
        <v>0</v>
      </c>
      <c r="O1645">
        <f t="shared" si="328"/>
        <v>0</v>
      </c>
      <c r="P1645" s="63">
        <f t="shared" si="329"/>
        <v>0</v>
      </c>
    </row>
    <row r="1646" spans="1:18" x14ac:dyDescent="0.3">
      <c r="A1646">
        <f t="shared" si="330"/>
        <v>2018</v>
      </c>
      <c r="B1646">
        <f t="shared" si="331"/>
        <v>11</v>
      </c>
      <c r="C1646">
        <f t="shared" si="332"/>
        <v>8</v>
      </c>
      <c r="D1646">
        <f t="shared" si="333"/>
        <v>1</v>
      </c>
      <c r="E1646" t="str">
        <f t="shared" si="334"/>
        <v>OFF</v>
      </c>
      <c r="F1646" s="13">
        <f t="shared" si="336"/>
        <v>43412</v>
      </c>
      <c r="G1646" s="14" t="str">
        <f t="shared" si="335"/>
        <v>Avg of 4 NM Projects</v>
      </c>
      <c r="H1646" s="15">
        <f t="shared" si="337"/>
        <v>11</v>
      </c>
      <c r="I1646" s="93">
        <v>92.289999999999992</v>
      </c>
      <c r="J1646">
        <f t="shared" si="325"/>
        <v>0.51848314606741563</v>
      </c>
      <c r="K1646" s="4">
        <v>31.27</v>
      </c>
      <c r="L1646" s="4">
        <v>44.43</v>
      </c>
      <c r="M1646" s="16">
        <f t="shared" si="326"/>
        <v>4.1004446999999997</v>
      </c>
      <c r="N1646">
        <f t="shared" si="327"/>
        <v>0</v>
      </c>
      <c r="O1646">
        <f t="shared" si="328"/>
        <v>1</v>
      </c>
      <c r="P1646" s="63">
        <f t="shared" si="329"/>
        <v>0</v>
      </c>
    </row>
    <row r="1647" spans="1:18" x14ac:dyDescent="0.3">
      <c r="A1647">
        <f t="shared" si="330"/>
        <v>2018</v>
      </c>
      <c r="B1647">
        <f t="shared" si="331"/>
        <v>11</v>
      </c>
      <c r="C1647">
        <f t="shared" si="332"/>
        <v>8</v>
      </c>
      <c r="D1647">
        <f t="shared" si="333"/>
        <v>1</v>
      </c>
      <c r="E1647" t="str">
        <f t="shared" si="334"/>
        <v>OFF</v>
      </c>
      <c r="F1647" s="13">
        <f t="shared" si="336"/>
        <v>43412</v>
      </c>
      <c r="G1647" s="14" t="str">
        <f t="shared" si="335"/>
        <v>Avg of 4 NM Projects</v>
      </c>
      <c r="H1647" s="15">
        <f t="shared" si="337"/>
        <v>12</v>
      </c>
      <c r="I1647" s="93">
        <v>83.844999999999999</v>
      </c>
      <c r="J1647">
        <f t="shared" si="325"/>
        <v>0.47103932584269664</v>
      </c>
      <c r="K1647" s="4">
        <v>31.18</v>
      </c>
      <c r="L1647" s="4">
        <v>40.049999999999997</v>
      </c>
      <c r="M1647" s="16">
        <f t="shared" si="326"/>
        <v>3.3579922499999997</v>
      </c>
      <c r="N1647">
        <f t="shared" si="327"/>
        <v>0</v>
      </c>
      <c r="O1647">
        <f t="shared" si="328"/>
        <v>0</v>
      </c>
      <c r="P1647" s="63">
        <f t="shared" si="329"/>
        <v>0</v>
      </c>
    </row>
    <row r="1648" spans="1:18" x14ac:dyDescent="0.3">
      <c r="A1648">
        <f t="shared" si="330"/>
        <v>2018</v>
      </c>
      <c r="B1648">
        <f t="shared" si="331"/>
        <v>11</v>
      </c>
      <c r="C1648">
        <f t="shared" si="332"/>
        <v>8</v>
      </c>
      <c r="D1648">
        <f t="shared" si="333"/>
        <v>1</v>
      </c>
      <c r="E1648" t="str">
        <f t="shared" si="334"/>
        <v>OFF</v>
      </c>
      <c r="F1648" s="13">
        <f t="shared" si="336"/>
        <v>43412</v>
      </c>
      <c r="G1648" s="14" t="str">
        <f t="shared" si="335"/>
        <v>Avg of 4 NM Projects</v>
      </c>
      <c r="H1648" s="15">
        <f t="shared" si="337"/>
        <v>13</v>
      </c>
      <c r="I1648" s="93">
        <v>68.099999999999994</v>
      </c>
      <c r="J1648">
        <f t="shared" si="325"/>
        <v>0.38258426966292131</v>
      </c>
      <c r="K1648" s="4">
        <v>31.1</v>
      </c>
      <c r="L1648" s="4">
        <v>32.15</v>
      </c>
      <c r="M1648" s="16">
        <f t="shared" si="326"/>
        <v>2.1894149999999994</v>
      </c>
      <c r="N1648">
        <f t="shared" si="327"/>
        <v>0</v>
      </c>
      <c r="O1648">
        <f t="shared" si="328"/>
        <v>0</v>
      </c>
      <c r="P1648" s="63">
        <f t="shared" si="329"/>
        <v>0</v>
      </c>
    </row>
    <row r="1649" spans="1:18" x14ac:dyDescent="0.3">
      <c r="A1649">
        <f t="shared" si="330"/>
        <v>2018</v>
      </c>
      <c r="B1649">
        <f t="shared" si="331"/>
        <v>11</v>
      </c>
      <c r="C1649">
        <f t="shared" si="332"/>
        <v>8</v>
      </c>
      <c r="D1649">
        <f t="shared" si="333"/>
        <v>1</v>
      </c>
      <c r="E1649" t="str">
        <f t="shared" si="334"/>
        <v>OFF</v>
      </c>
      <c r="F1649" s="13">
        <f t="shared" si="336"/>
        <v>43412</v>
      </c>
      <c r="G1649" s="14" t="str">
        <f t="shared" si="335"/>
        <v>Avg of 4 NM Projects</v>
      </c>
      <c r="H1649" s="15">
        <f t="shared" si="337"/>
        <v>14</v>
      </c>
      <c r="I1649" s="93">
        <v>62.084999999999994</v>
      </c>
      <c r="J1649">
        <f t="shared" si="325"/>
        <v>0.34879213483146065</v>
      </c>
      <c r="K1649" s="4">
        <v>31.52</v>
      </c>
      <c r="L1649" s="4">
        <v>32.19</v>
      </c>
      <c r="M1649" s="16">
        <f t="shared" si="326"/>
        <v>1.9985161499999997</v>
      </c>
      <c r="N1649">
        <f t="shared" si="327"/>
        <v>0</v>
      </c>
      <c r="O1649">
        <f t="shared" si="328"/>
        <v>0</v>
      </c>
      <c r="P1649" s="63">
        <f t="shared" si="329"/>
        <v>0</v>
      </c>
    </row>
    <row r="1650" spans="1:18" x14ac:dyDescent="0.3">
      <c r="A1650">
        <f t="shared" si="330"/>
        <v>2018</v>
      </c>
      <c r="B1650">
        <f t="shared" si="331"/>
        <v>11</v>
      </c>
      <c r="C1650">
        <f t="shared" si="332"/>
        <v>8</v>
      </c>
      <c r="D1650">
        <f t="shared" si="333"/>
        <v>1</v>
      </c>
      <c r="E1650" t="str">
        <f t="shared" si="334"/>
        <v>OFF</v>
      </c>
      <c r="F1650" s="13">
        <f t="shared" si="336"/>
        <v>43412</v>
      </c>
      <c r="G1650" s="14" t="str">
        <f t="shared" si="335"/>
        <v>Avg of 4 NM Projects</v>
      </c>
      <c r="H1650" s="15">
        <f t="shared" si="337"/>
        <v>15</v>
      </c>
      <c r="I1650" s="93">
        <v>41.599999999999994</v>
      </c>
      <c r="J1650">
        <f t="shared" si="325"/>
        <v>0.23370786516853928</v>
      </c>
      <c r="K1650" s="4">
        <v>31.68</v>
      </c>
      <c r="L1650" s="4">
        <v>34.26</v>
      </c>
      <c r="M1650" s="16">
        <f t="shared" si="326"/>
        <v>1.4252159999999996</v>
      </c>
      <c r="N1650">
        <f t="shared" si="327"/>
        <v>0</v>
      </c>
      <c r="O1650">
        <f t="shared" si="328"/>
        <v>0</v>
      </c>
      <c r="P1650" s="63">
        <f t="shared" si="329"/>
        <v>0</v>
      </c>
    </row>
    <row r="1651" spans="1:18" x14ac:dyDescent="0.3">
      <c r="A1651">
        <f t="shared" si="330"/>
        <v>2018</v>
      </c>
      <c r="B1651">
        <f t="shared" si="331"/>
        <v>11</v>
      </c>
      <c r="C1651">
        <f t="shared" si="332"/>
        <v>8</v>
      </c>
      <c r="D1651">
        <f t="shared" si="333"/>
        <v>1</v>
      </c>
      <c r="E1651" t="str">
        <f t="shared" si="334"/>
        <v>OFF</v>
      </c>
      <c r="F1651" s="13">
        <f t="shared" si="336"/>
        <v>43412</v>
      </c>
      <c r="G1651" s="14" t="str">
        <f t="shared" si="335"/>
        <v>Avg of 4 NM Projects</v>
      </c>
      <c r="H1651" s="15">
        <f t="shared" si="337"/>
        <v>16</v>
      </c>
      <c r="I1651" s="93">
        <v>16.13</v>
      </c>
      <c r="J1651">
        <f t="shared" si="325"/>
        <v>9.061797752808988E-2</v>
      </c>
      <c r="K1651" s="4">
        <v>31.87</v>
      </c>
      <c r="L1651" s="4">
        <v>53.65</v>
      </c>
      <c r="M1651" s="16">
        <f t="shared" si="326"/>
        <v>0.86537449999999994</v>
      </c>
      <c r="N1651">
        <f t="shared" si="327"/>
        <v>0</v>
      </c>
      <c r="O1651">
        <f t="shared" si="328"/>
        <v>0</v>
      </c>
      <c r="P1651" s="63">
        <f t="shared" si="329"/>
        <v>0</v>
      </c>
    </row>
    <row r="1652" spans="1:18" x14ac:dyDescent="0.3">
      <c r="A1652">
        <f t="shared" si="330"/>
        <v>2018</v>
      </c>
      <c r="B1652">
        <f t="shared" si="331"/>
        <v>11</v>
      </c>
      <c r="C1652">
        <f t="shared" si="332"/>
        <v>8</v>
      </c>
      <c r="D1652">
        <f t="shared" si="333"/>
        <v>1</v>
      </c>
      <c r="E1652" t="str">
        <f t="shared" si="334"/>
        <v>OFF</v>
      </c>
      <c r="F1652" s="13">
        <f t="shared" si="336"/>
        <v>43412</v>
      </c>
      <c r="G1652" s="14" t="str">
        <f t="shared" si="335"/>
        <v>Avg of 4 NM Projects</v>
      </c>
      <c r="H1652" s="15">
        <f t="shared" si="337"/>
        <v>17</v>
      </c>
      <c r="I1652" s="93">
        <v>0.64</v>
      </c>
      <c r="J1652">
        <f t="shared" si="325"/>
        <v>3.5955056179775282E-3</v>
      </c>
      <c r="K1652" s="4">
        <v>43.1</v>
      </c>
      <c r="L1652" s="4">
        <v>44.62</v>
      </c>
      <c r="M1652" s="16">
        <f t="shared" si="326"/>
        <v>2.85568E-2</v>
      </c>
      <c r="N1652">
        <f t="shared" si="327"/>
        <v>0</v>
      </c>
      <c r="O1652">
        <f t="shared" si="328"/>
        <v>0</v>
      </c>
      <c r="P1652" s="63">
        <f t="shared" si="329"/>
        <v>0</v>
      </c>
    </row>
    <row r="1653" spans="1:18" x14ac:dyDescent="0.3">
      <c r="A1653">
        <f t="shared" si="330"/>
        <v>2018</v>
      </c>
      <c r="B1653">
        <f t="shared" si="331"/>
        <v>11</v>
      </c>
      <c r="C1653">
        <f t="shared" si="332"/>
        <v>8</v>
      </c>
      <c r="D1653">
        <f t="shared" si="333"/>
        <v>1</v>
      </c>
      <c r="E1653" t="str">
        <f t="shared" si="334"/>
        <v>OFF</v>
      </c>
      <c r="F1653" s="13">
        <f t="shared" si="336"/>
        <v>43412</v>
      </c>
      <c r="G1653" s="14" t="str">
        <f t="shared" si="335"/>
        <v>Avg of 4 NM Projects</v>
      </c>
      <c r="H1653" s="15">
        <f t="shared" si="337"/>
        <v>18</v>
      </c>
      <c r="I1653" s="93">
        <v>0</v>
      </c>
      <c r="J1653">
        <f t="shared" si="325"/>
        <v>0</v>
      </c>
      <c r="K1653" s="4">
        <v>51.05</v>
      </c>
      <c r="L1653" s="4">
        <v>71.27</v>
      </c>
      <c r="M1653" s="16">
        <f t="shared" si="326"/>
        <v>0</v>
      </c>
      <c r="N1653">
        <f t="shared" si="327"/>
        <v>1</v>
      </c>
      <c r="O1653">
        <f t="shared" si="328"/>
        <v>0</v>
      </c>
      <c r="P1653" s="63">
        <f t="shared" si="329"/>
        <v>0</v>
      </c>
    </row>
    <row r="1654" spans="1:18" x14ac:dyDescent="0.3">
      <c r="A1654">
        <f t="shared" si="330"/>
        <v>2018</v>
      </c>
      <c r="B1654">
        <f t="shared" si="331"/>
        <v>11</v>
      </c>
      <c r="C1654">
        <f t="shared" si="332"/>
        <v>8</v>
      </c>
      <c r="D1654">
        <f t="shared" si="333"/>
        <v>1</v>
      </c>
      <c r="E1654" t="str">
        <f t="shared" si="334"/>
        <v>OFF</v>
      </c>
      <c r="F1654" s="13">
        <f t="shared" si="336"/>
        <v>43412</v>
      </c>
      <c r="G1654" s="14" t="str">
        <f t="shared" si="335"/>
        <v>Avg of 4 NM Projects</v>
      </c>
      <c r="H1654" s="15">
        <f t="shared" si="337"/>
        <v>19</v>
      </c>
      <c r="I1654" s="93">
        <v>0</v>
      </c>
      <c r="J1654">
        <f t="shared" si="325"/>
        <v>0</v>
      </c>
      <c r="K1654" s="4">
        <v>46.42</v>
      </c>
      <c r="L1654" s="4">
        <v>52.36</v>
      </c>
      <c r="M1654" s="16">
        <f t="shared" si="326"/>
        <v>0</v>
      </c>
      <c r="N1654">
        <f t="shared" si="327"/>
        <v>1</v>
      </c>
      <c r="O1654">
        <f t="shared" si="328"/>
        <v>0</v>
      </c>
      <c r="P1654" s="63">
        <f t="shared" si="329"/>
        <v>0</v>
      </c>
    </row>
    <row r="1655" spans="1:18" x14ac:dyDescent="0.3">
      <c r="A1655">
        <f t="shared" si="330"/>
        <v>2018</v>
      </c>
      <c r="B1655">
        <f t="shared" si="331"/>
        <v>11</v>
      </c>
      <c r="C1655">
        <f t="shared" si="332"/>
        <v>8</v>
      </c>
      <c r="D1655">
        <f t="shared" si="333"/>
        <v>1</v>
      </c>
      <c r="E1655" t="str">
        <f t="shared" si="334"/>
        <v>OFF</v>
      </c>
      <c r="F1655" s="13">
        <f t="shared" si="336"/>
        <v>43412</v>
      </c>
      <c r="G1655" s="14" t="str">
        <f t="shared" si="335"/>
        <v>Avg of 4 NM Projects</v>
      </c>
      <c r="H1655" s="15">
        <f t="shared" si="337"/>
        <v>20</v>
      </c>
      <c r="I1655" s="93">
        <v>0</v>
      </c>
      <c r="J1655">
        <f t="shared" si="325"/>
        <v>0</v>
      </c>
      <c r="K1655" s="4">
        <v>42.68</v>
      </c>
      <c r="L1655" s="4">
        <v>47.43</v>
      </c>
      <c r="M1655" s="16">
        <f t="shared" si="326"/>
        <v>0</v>
      </c>
      <c r="N1655">
        <f t="shared" si="327"/>
        <v>1</v>
      </c>
      <c r="O1655">
        <f t="shared" si="328"/>
        <v>0</v>
      </c>
      <c r="P1655" s="63">
        <f t="shared" si="329"/>
        <v>0</v>
      </c>
    </row>
    <row r="1656" spans="1:18" x14ac:dyDescent="0.3">
      <c r="A1656">
        <f t="shared" si="330"/>
        <v>2018</v>
      </c>
      <c r="B1656">
        <f t="shared" si="331"/>
        <v>11</v>
      </c>
      <c r="C1656">
        <f t="shared" si="332"/>
        <v>8</v>
      </c>
      <c r="D1656">
        <f t="shared" si="333"/>
        <v>1</v>
      </c>
      <c r="E1656" t="str">
        <f t="shared" si="334"/>
        <v>OFF</v>
      </c>
      <c r="F1656" s="13">
        <f t="shared" si="336"/>
        <v>43412</v>
      </c>
      <c r="G1656" s="14" t="str">
        <f t="shared" si="335"/>
        <v>Avg of 4 NM Projects</v>
      </c>
      <c r="H1656" s="15">
        <f t="shared" si="337"/>
        <v>21</v>
      </c>
      <c r="I1656" s="93">
        <v>-0.13</v>
      </c>
      <c r="J1656">
        <f t="shared" si="325"/>
        <v>-7.3033707865168538E-4</v>
      </c>
      <c r="K1656" s="4">
        <v>37.299999999999997</v>
      </c>
      <c r="L1656" s="4">
        <v>49.24</v>
      </c>
      <c r="M1656" s="16">
        <f t="shared" si="326"/>
        <v>-6.4012000000000001E-3</v>
      </c>
      <c r="N1656">
        <f t="shared" si="327"/>
        <v>0</v>
      </c>
      <c r="O1656">
        <f t="shared" si="328"/>
        <v>0</v>
      </c>
      <c r="P1656" s="63">
        <f t="shared" si="329"/>
        <v>0</v>
      </c>
    </row>
    <row r="1657" spans="1:18" x14ac:dyDescent="0.3">
      <c r="A1657">
        <f t="shared" si="330"/>
        <v>2018</v>
      </c>
      <c r="B1657">
        <f t="shared" si="331"/>
        <v>11</v>
      </c>
      <c r="C1657">
        <f t="shared" si="332"/>
        <v>8</v>
      </c>
      <c r="D1657">
        <f t="shared" si="333"/>
        <v>1</v>
      </c>
      <c r="E1657" t="str">
        <f t="shared" si="334"/>
        <v>OFF</v>
      </c>
      <c r="F1657" s="13">
        <f t="shared" si="336"/>
        <v>43412</v>
      </c>
      <c r="G1657" s="14" t="str">
        <f t="shared" si="335"/>
        <v>Avg of 4 NM Projects</v>
      </c>
      <c r="H1657" s="15">
        <f t="shared" si="337"/>
        <v>22</v>
      </c>
      <c r="I1657" s="93">
        <v>0</v>
      </c>
      <c r="J1657">
        <f t="shared" si="325"/>
        <v>0</v>
      </c>
      <c r="K1657" s="4">
        <v>34.4</v>
      </c>
      <c r="L1657" s="4">
        <v>38.75</v>
      </c>
      <c r="M1657" s="16">
        <f t="shared" si="326"/>
        <v>0</v>
      </c>
      <c r="N1657">
        <f t="shared" si="327"/>
        <v>1</v>
      </c>
      <c r="O1657">
        <f t="shared" si="328"/>
        <v>0</v>
      </c>
      <c r="P1657" s="63">
        <f t="shared" si="329"/>
        <v>0</v>
      </c>
    </row>
    <row r="1658" spans="1:18" x14ac:dyDescent="0.3">
      <c r="A1658">
        <f t="shared" si="330"/>
        <v>2018</v>
      </c>
      <c r="B1658">
        <f t="shared" si="331"/>
        <v>11</v>
      </c>
      <c r="C1658">
        <f t="shared" si="332"/>
        <v>8</v>
      </c>
      <c r="D1658">
        <f t="shared" si="333"/>
        <v>1</v>
      </c>
      <c r="E1658" t="str">
        <f t="shared" si="334"/>
        <v>OFF</v>
      </c>
      <c r="F1658" s="13">
        <f t="shared" si="336"/>
        <v>43412</v>
      </c>
      <c r="G1658" s="14" t="str">
        <f t="shared" si="335"/>
        <v>Avg of 4 NM Projects</v>
      </c>
      <c r="H1658" s="15">
        <f t="shared" si="337"/>
        <v>23</v>
      </c>
      <c r="I1658" s="93">
        <v>-0.26</v>
      </c>
      <c r="J1658">
        <f t="shared" si="325"/>
        <v>-1.4606741573033708E-3</v>
      </c>
      <c r="K1658" s="4">
        <v>34.04</v>
      </c>
      <c r="L1658" s="4">
        <v>35.65</v>
      </c>
      <c r="M1658" s="16">
        <f t="shared" si="326"/>
        <v>-9.2689999999999995E-3</v>
      </c>
      <c r="N1658">
        <f t="shared" si="327"/>
        <v>0</v>
      </c>
      <c r="O1658">
        <f t="shared" si="328"/>
        <v>0</v>
      </c>
      <c r="P1658" s="63">
        <f t="shared" si="329"/>
        <v>0</v>
      </c>
    </row>
    <row r="1659" spans="1:18" x14ac:dyDescent="0.3">
      <c r="A1659">
        <f t="shared" si="330"/>
        <v>2018</v>
      </c>
      <c r="B1659">
        <f t="shared" si="331"/>
        <v>11</v>
      </c>
      <c r="C1659">
        <f t="shared" si="332"/>
        <v>8</v>
      </c>
      <c r="D1659">
        <f t="shared" si="333"/>
        <v>1</v>
      </c>
      <c r="E1659" t="str">
        <f t="shared" si="334"/>
        <v>OFF</v>
      </c>
      <c r="F1659" s="13">
        <f t="shared" si="336"/>
        <v>43412</v>
      </c>
      <c r="G1659" s="14" t="str">
        <f t="shared" si="335"/>
        <v>Avg of 4 NM Projects</v>
      </c>
      <c r="H1659" s="15">
        <f t="shared" si="337"/>
        <v>24</v>
      </c>
      <c r="I1659" s="93">
        <v>0</v>
      </c>
      <c r="J1659">
        <f t="shared" si="325"/>
        <v>0</v>
      </c>
      <c r="K1659" s="4">
        <v>30.75</v>
      </c>
      <c r="L1659" s="4">
        <v>31.3</v>
      </c>
      <c r="M1659" s="16">
        <f t="shared" si="326"/>
        <v>0</v>
      </c>
      <c r="N1659">
        <f t="shared" si="327"/>
        <v>1</v>
      </c>
      <c r="O1659">
        <f t="shared" si="328"/>
        <v>0</v>
      </c>
      <c r="P1659" s="63">
        <f t="shared" si="329"/>
        <v>0</v>
      </c>
    </row>
    <row r="1660" spans="1:18" x14ac:dyDescent="0.3">
      <c r="A1660">
        <f t="shared" si="330"/>
        <v>2018</v>
      </c>
      <c r="B1660">
        <f t="shared" si="331"/>
        <v>11</v>
      </c>
      <c r="C1660">
        <f t="shared" si="332"/>
        <v>9</v>
      </c>
      <c r="D1660">
        <f t="shared" si="333"/>
        <v>2</v>
      </c>
      <c r="E1660" t="str">
        <f t="shared" si="334"/>
        <v>OFF</v>
      </c>
      <c r="F1660" s="13">
        <f t="shared" si="336"/>
        <v>43413</v>
      </c>
      <c r="G1660" s="14" t="str">
        <f t="shared" si="335"/>
        <v>Avg of 4 NM Projects</v>
      </c>
      <c r="H1660" s="15">
        <f t="shared" si="337"/>
        <v>1</v>
      </c>
      <c r="I1660" s="93">
        <v>-0.26</v>
      </c>
      <c r="J1660">
        <f t="shared" si="325"/>
        <v>-1.4606741573033708E-3</v>
      </c>
      <c r="K1660" s="4">
        <v>39.229999999999997</v>
      </c>
      <c r="L1660" s="4">
        <v>29.94</v>
      </c>
      <c r="M1660" s="16">
        <f t="shared" si="326"/>
        <v>-7.7844000000000003E-3</v>
      </c>
      <c r="N1660">
        <f t="shared" si="327"/>
        <v>0</v>
      </c>
      <c r="O1660">
        <f t="shared" si="328"/>
        <v>0</v>
      </c>
      <c r="P1660" s="63">
        <f t="shared" si="329"/>
        <v>0</v>
      </c>
      <c r="Q1660" s="34"/>
      <c r="R1660" s="34"/>
    </row>
    <row r="1661" spans="1:18" x14ac:dyDescent="0.3">
      <c r="A1661">
        <f t="shared" si="330"/>
        <v>2018</v>
      </c>
      <c r="B1661">
        <f t="shared" si="331"/>
        <v>11</v>
      </c>
      <c r="C1661">
        <f t="shared" si="332"/>
        <v>9</v>
      </c>
      <c r="D1661">
        <f t="shared" si="333"/>
        <v>2</v>
      </c>
      <c r="E1661" t="str">
        <f t="shared" si="334"/>
        <v>OFF</v>
      </c>
      <c r="F1661" s="13">
        <f t="shared" si="336"/>
        <v>43413</v>
      </c>
      <c r="G1661" s="14" t="str">
        <f t="shared" si="335"/>
        <v>Avg of 4 NM Projects</v>
      </c>
      <c r="H1661" s="15">
        <f t="shared" si="337"/>
        <v>2</v>
      </c>
      <c r="I1661" s="93">
        <v>-0.13</v>
      </c>
      <c r="J1661">
        <f t="shared" si="325"/>
        <v>-7.3033707865168538E-4</v>
      </c>
      <c r="K1661" s="4">
        <v>35.99</v>
      </c>
      <c r="L1661" s="4">
        <v>26.85</v>
      </c>
      <c r="M1661" s="16">
        <f t="shared" si="326"/>
        <v>-3.4905000000000005E-3</v>
      </c>
      <c r="N1661">
        <f t="shared" si="327"/>
        <v>0</v>
      </c>
      <c r="O1661">
        <f t="shared" si="328"/>
        <v>0</v>
      </c>
      <c r="P1661" s="63">
        <f t="shared" si="329"/>
        <v>0</v>
      </c>
    </row>
    <row r="1662" spans="1:18" x14ac:dyDescent="0.3">
      <c r="A1662">
        <f t="shared" si="330"/>
        <v>2018</v>
      </c>
      <c r="B1662">
        <f t="shared" si="331"/>
        <v>11</v>
      </c>
      <c r="C1662">
        <f t="shared" si="332"/>
        <v>9</v>
      </c>
      <c r="D1662">
        <f t="shared" si="333"/>
        <v>2</v>
      </c>
      <c r="E1662" t="str">
        <f t="shared" si="334"/>
        <v>OFF</v>
      </c>
      <c r="F1662" s="13">
        <f t="shared" si="336"/>
        <v>43413</v>
      </c>
      <c r="G1662" s="14" t="str">
        <f t="shared" si="335"/>
        <v>Avg of 4 NM Projects</v>
      </c>
      <c r="H1662" s="15">
        <f t="shared" si="337"/>
        <v>3</v>
      </c>
      <c r="I1662" s="93">
        <v>0</v>
      </c>
      <c r="J1662">
        <f t="shared" si="325"/>
        <v>0</v>
      </c>
      <c r="K1662" s="4">
        <v>33.35</v>
      </c>
      <c r="L1662" s="4">
        <v>27.19</v>
      </c>
      <c r="M1662" s="16">
        <f t="shared" si="326"/>
        <v>0</v>
      </c>
      <c r="N1662">
        <f t="shared" si="327"/>
        <v>1</v>
      </c>
      <c r="O1662">
        <f t="shared" si="328"/>
        <v>0</v>
      </c>
      <c r="P1662" s="63">
        <f t="shared" si="329"/>
        <v>0</v>
      </c>
    </row>
    <row r="1663" spans="1:18" x14ac:dyDescent="0.3">
      <c r="A1663">
        <f t="shared" si="330"/>
        <v>2018</v>
      </c>
      <c r="B1663">
        <f t="shared" si="331"/>
        <v>11</v>
      </c>
      <c r="C1663">
        <f t="shared" si="332"/>
        <v>9</v>
      </c>
      <c r="D1663">
        <f t="shared" si="333"/>
        <v>2</v>
      </c>
      <c r="E1663" t="str">
        <f t="shared" si="334"/>
        <v>OFF</v>
      </c>
      <c r="F1663" s="13">
        <f t="shared" si="336"/>
        <v>43413</v>
      </c>
      <c r="G1663" s="14" t="str">
        <f t="shared" si="335"/>
        <v>Avg of 4 NM Projects</v>
      </c>
      <c r="H1663" s="15">
        <f t="shared" si="337"/>
        <v>4</v>
      </c>
      <c r="I1663" s="93">
        <v>-0.26</v>
      </c>
      <c r="J1663">
        <f t="shared" si="325"/>
        <v>-1.4606741573033708E-3</v>
      </c>
      <c r="K1663" s="4">
        <v>33.36</v>
      </c>
      <c r="L1663" s="4">
        <v>30.53</v>
      </c>
      <c r="M1663" s="16">
        <f t="shared" si="326"/>
        <v>-7.9378000000000001E-3</v>
      </c>
      <c r="N1663">
        <f t="shared" si="327"/>
        <v>0</v>
      </c>
      <c r="O1663">
        <f t="shared" si="328"/>
        <v>0</v>
      </c>
      <c r="P1663" s="63">
        <f t="shared" si="329"/>
        <v>0</v>
      </c>
    </row>
    <row r="1664" spans="1:18" x14ac:dyDescent="0.3">
      <c r="A1664">
        <f t="shared" si="330"/>
        <v>2018</v>
      </c>
      <c r="B1664">
        <f t="shared" si="331"/>
        <v>11</v>
      </c>
      <c r="C1664">
        <f t="shared" si="332"/>
        <v>9</v>
      </c>
      <c r="D1664">
        <f t="shared" si="333"/>
        <v>2</v>
      </c>
      <c r="E1664" t="str">
        <f t="shared" si="334"/>
        <v>OFF</v>
      </c>
      <c r="F1664" s="13">
        <f t="shared" si="336"/>
        <v>43413</v>
      </c>
      <c r="G1664" s="14" t="str">
        <f t="shared" si="335"/>
        <v>Avg of 4 NM Projects</v>
      </c>
      <c r="H1664" s="15">
        <f t="shared" si="337"/>
        <v>5</v>
      </c>
      <c r="I1664" s="93">
        <v>0</v>
      </c>
      <c r="J1664">
        <f t="shared" si="325"/>
        <v>0</v>
      </c>
      <c r="K1664" s="4">
        <v>33.28</v>
      </c>
      <c r="L1664" s="4">
        <v>28.9</v>
      </c>
      <c r="M1664" s="16">
        <f t="shared" si="326"/>
        <v>0</v>
      </c>
      <c r="N1664">
        <f t="shared" si="327"/>
        <v>1</v>
      </c>
      <c r="O1664">
        <f t="shared" si="328"/>
        <v>0</v>
      </c>
      <c r="P1664" s="63">
        <f t="shared" si="329"/>
        <v>0</v>
      </c>
    </row>
    <row r="1665" spans="1:16" x14ac:dyDescent="0.3">
      <c r="A1665">
        <f t="shared" si="330"/>
        <v>2018</v>
      </c>
      <c r="B1665">
        <f t="shared" si="331"/>
        <v>11</v>
      </c>
      <c r="C1665">
        <f t="shared" si="332"/>
        <v>9</v>
      </c>
      <c r="D1665">
        <f t="shared" si="333"/>
        <v>2</v>
      </c>
      <c r="E1665" t="str">
        <f t="shared" si="334"/>
        <v>OFF</v>
      </c>
      <c r="F1665" s="13">
        <f t="shared" si="336"/>
        <v>43413</v>
      </c>
      <c r="G1665" s="14" t="str">
        <f t="shared" si="335"/>
        <v>Avg of 4 NM Projects</v>
      </c>
      <c r="H1665" s="15">
        <f t="shared" si="337"/>
        <v>6</v>
      </c>
      <c r="I1665" s="93">
        <v>0</v>
      </c>
      <c r="J1665">
        <f t="shared" si="325"/>
        <v>0</v>
      </c>
      <c r="K1665" s="4">
        <v>39.83</v>
      </c>
      <c r="L1665" s="4">
        <v>28.86</v>
      </c>
      <c r="M1665" s="16">
        <f t="shared" si="326"/>
        <v>0</v>
      </c>
      <c r="N1665">
        <f t="shared" si="327"/>
        <v>1</v>
      </c>
      <c r="O1665">
        <f t="shared" si="328"/>
        <v>0</v>
      </c>
      <c r="P1665" s="63">
        <f t="shared" si="329"/>
        <v>0</v>
      </c>
    </row>
    <row r="1666" spans="1:16" x14ac:dyDescent="0.3">
      <c r="A1666">
        <f t="shared" si="330"/>
        <v>2018</v>
      </c>
      <c r="B1666">
        <f t="shared" si="331"/>
        <v>11</v>
      </c>
      <c r="C1666">
        <f t="shared" si="332"/>
        <v>9</v>
      </c>
      <c r="D1666">
        <f t="shared" si="333"/>
        <v>2</v>
      </c>
      <c r="E1666" t="str">
        <f t="shared" si="334"/>
        <v>OFF</v>
      </c>
      <c r="F1666" s="13">
        <f t="shared" si="336"/>
        <v>43413</v>
      </c>
      <c r="G1666" s="14" t="str">
        <f t="shared" si="335"/>
        <v>Avg of 4 NM Projects</v>
      </c>
      <c r="H1666" s="15">
        <f t="shared" si="337"/>
        <v>7</v>
      </c>
      <c r="I1666" s="93">
        <v>0.13</v>
      </c>
      <c r="J1666">
        <f t="shared" si="325"/>
        <v>7.3033707865168538E-4</v>
      </c>
      <c r="K1666" s="4">
        <v>41.79</v>
      </c>
      <c r="L1666" s="4">
        <v>36.99</v>
      </c>
      <c r="M1666" s="16">
        <f t="shared" si="326"/>
        <v>4.8087000000000008E-3</v>
      </c>
      <c r="N1666">
        <f t="shared" si="327"/>
        <v>0</v>
      </c>
      <c r="O1666">
        <f t="shared" si="328"/>
        <v>0</v>
      </c>
      <c r="P1666" s="63">
        <f t="shared" si="329"/>
        <v>0</v>
      </c>
    </row>
    <row r="1667" spans="1:16" x14ac:dyDescent="0.3">
      <c r="A1667">
        <f t="shared" si="330"/>
        <v>2018</v>
      </c>
      <c r="B1667">
        <f t="shared" si="331"/>
        <v>11</v>
      </c>
      <c r="C1667">
        <f t="shared" si="332"/>
        <v>9</v>
      </c>
      <c r="D1667">
        <f t="shared" si="333"/>
        <v>2</v>
      </c>
      <c r="E1667" t="str">
        <f t="shared" si="334"/>
        <v>ON</v>
      </c>
      <c r="F1667" s="13">
        <f t="shared" si="336"/>
        <v>43413</v>
      </c>
      <c r="G1667" s="14" t="str">
        <f t="shared" si="335"/>
        <v>Avg of 4 NM Projects</v>
      </c>
      <c r="H1667" s="15">
        <f t="shared" si="337"/>
        <v>8</v>
      </c>
      <c r="I1667" s="93">
        <v>16.509999999999998</v>
      </c>
      <c r="J1667">
        <f t="shared" si="325"/>
        <v>9.2752808988764035E-2</v>
      </c>
      <c r="K1667" s="4">
        <v>49.49</v>
      </c>
      <c r="L1667" s="4">
        <v>35.57</v>
      </c>
      <c r="M1667" s="16">
        <f t="shared" si="326"/>
        <v>0.58726069999999997</v>
      </c>
      <c r="N1667">
        <f t="shared" si="327"/>
        <v>0</v>
      </c>
      <c r="O1667">
        <f t="shared" si="328"/>
        <v>0</v>
      </c>
      <c r="P1667" s="63">
        <f t="shared" si="329"/>
        <v>0</v>
      </c>
    </row>
    <row r="1668" spans="1:16" x14ac:dyDescent="0.3">
      <c r="A1668">
        <f t="shared" si="330"/>
        <v>2018</v>
      </c>
      <c r="B1668">
        <f t="shared" si="331"/>
        <v>11</v>
      </c>
      <c r="C1668">
        <f t="shared" si="332"/>
        <v>9</v>
      </c>
      <c r="D1668">
        <f t="shared" si="333"/>
        <v>2</v>
      </c>
      <c r="E1668" t="str">
        <f t="shared" si="334"/>
        <v>ON</v>
      </c>
      <c r="F1668" s="13">
        <f t="shared" si="336"/>
        <v>43413</v>
      </c>
      <c r="G1668" s="14" t="str">
        <f t="shared" si="335"/>
        <v>Avg of 4 NM Projects</v>
      </c>
      <c r="H1668" s="15">
        <f t="shared" si="337"/>
        <v>9</v>
      </c>
      <c r="I1668" s="93">
        <v>30.974999999999998</v>
      </c>
      <c r="J1668">
        <f t="shared" ref="J1668:J1731" si="338">+I1668/$I$1</f>
        <v>0.17401685393258426</v>
      </c>
      <c r="K1668" s="4">
        <v>41.19</v>
      </c>
      <c r="L1668" s="4">
        <v>26.92</v>
      </c>
      <c r="M1668" s="16">
        <f t="shared" ref="M1668:M1731" si="339">+L1668*I1668/1000</f>
        <v>0.833847</v>
      </c>
      <c r="N1668">
        <f t="shared" ref="N1668:N1731" si="340">+IF(I1668=0,1,0)</f>
        <v>0</v>
      </c>
      <c r="O1668">
        <f t="shared" ref="O1668:O1731" si="341">+IF(I1668&gt;=0.5*$I$1,1,0)</f>
        <v>0</v>
      </c>
      <c r="P1668" s="63">
        <f t="shared" ref="P1668:P1731" si="342">+IF(I1668&gt;MAX(I$3652:I$5859),1,0)</f>
        <v>0</v>
      </c>
    </row>
    <row r="1669" spans="1:16" x14ac:dyDescent="0.3">
      <c r="A1669">
        <f t="shared" ref="A1669:A1732" si="343">YEAR(F1669)</f>
        <v>2018</v>
      </c>
      <c r="B1669">
        <f t="shared" ref="B1669:B1732" si="344">+MONTH(F1669)</f>
        <v>11</v>
      </c>
      <c r="C1669">
        <f t="shared" ref="C1669:C1732" si="345">+DAY(F1669)</f>
        <v>9</v>
      </c>
      <c r="D1669">
        <f t="shared" ref="D1669:D1732" si="346">WEEKDAY(C1669)</f>
        <v>2</v>
      </c>
      <c r="E1669" t="str">
        <f t="shared" ref="E1669:E1732" si="347">IF(OR(D1669=1,D1669=7,H1669=1,H1669=2,H1669=3,H1669=4,H1669=5,H1669=6,H1669=7,H1669=24),"OFF","ON")</f>
        <v>ON</v>
      </c>
      <c r="F1669" s="13">
        <f t="shared" si="336"/>
        <v>43413</v>
      </c>
      <c r="G1669" s="14" t="str">
        <f t="shared" si="335"/>
        <v>Avg of 4 NM Projects</v>
      </c>
      <c r="H1669" s="15">
        <f t="shared" si="337"/>
        <v>10</v>
      </c>
      <c r="I1669" s="93">
        <v>44.414999999999999</v>
      </c>
      <c r="J1669">
        <f t="shared" si="338"/>
        <v>0.24952247191011234</v>
      </c>
      <c r="K1669" s="4">
        <v>43.18</v>
      </c>
      <c r="L1669" s="4">
        <v>26.26</v>
      </c>
      <c r="M1669" s="16">
        <f t="shared" si="339"/>
        <v>1.1663379</v>
      </c>
      <c r="N1669">
        <f t="shared" si="340"/>
        <v>0</v>
      </c>
      <c r="O1669">
        <f t="shared" si="341"/>
        <v>0</v>
      </c>
      <c r="P1669" s="63">
        <f t="shared" si="342"/>
        <v>0</v>
      </c>
    </row>
    <row r="1670" spans="1:16" x14ac:dyDescent="0.3">
      <c r="A1670">
        <f t="shared" si="343"/>
        <v>2018</v>
      </c>
      <c r="B1670">
        <f t="shared" si="344"/>
        <v>11</v>
      </c>
      <c r="C1670">
        <f t="shared" si="345"/>
        <v>9</v>
      </c>
      <c r="D1670">
        <f t="shared" si="346"/>
        <v>2</v>
      </c>
      <c r="E1670" t="str">
        <f t="shared" si="347"/>
        <v>ON</v>
      </c>
      <c r="F1670" s="13">
        <f t="shared" si="336"/>
        <v>43413</v>
      </c>
      <c r="G1670" s="14" t="str">
        <f t="shared" ref="G1670:G1733" si="348">+G1669</f>
        <v>Avg of 4 NM Projects</v>
      </c>
      <c r="H1670" s="15">
        <f t="shared" si="337"/>
        <v>11</v>
      </c>
      <c r="I1670" s="93">
        <v>45.31</v>
      </c>
      <c r="J1670">
        <f t="shared" si="338"/>
        <v>0.25455056179775282</v>
      </c>
      <c r="K1670" s="4">
        <v>45</v>
      </c>
      <c r="L1670" s="4">
        <v>32.270000000000003</v>
      </c>
      <c r="M1670" s="16">
        <f t="shared" si="339"/>
        <v>1.4621537000000002</v>
      </c>
      <c r="N1670">
        <f t="shared" si="340"/>
        <v>0</v>
      </c>
      <c r="O1670">
        <f t="shared" si="341"/>
        <v>0</v>
      </c>
      <c r="P1670" s="63">
        <f t="shared" si="342"/>
        <v>0</v>
      </c>
    </row>
    <row r="1671" spans="1:16" x14ac:dyDescent="0.3">
      <c r="A1671">
        <f t="shared" si="343"/>
        <v>2018</v>
      </c>
      <c r="B1671">
        <f t="shared" si="344"/>
        <v>11</v>
      </c>
      <c r="C1671">
        <f t="shared" si="345"/>
        <v>9</v>
      </c>
      <c r="D1671">
        <f t="shared" si="346"/>
        <v>2</v>
      </c>
      <c r="E1671" t="str">
        <f t="shared" si="347"/>
        <v>ON</v>
      </c>
      <c r="F1671" s="13">
        <f t="shared" si="336"/>
        <v>43413</v>
      </c>
      <c r="G1671" s="14" t="str">
        <f t="shared" si="348"/>
        <v>Avg of 4 NM Projects</v>
      </c>
      <c r="H1671" s="15">
        <f t="shared" si="337"/>
        <v>12</v>
      </c>
      <c r="I1671" s="93">
        <v>41.854999999999997</v>
      </c>
      <c r="J1671">
        <f t="shared" si="338"/>
        <v>0.23514044943820223</v>
      </c>
      <c r="K1671" s="4">
        <v>47</v>
      </c>
      <c r="L1671" s="4">
        <v>37.97</v>
      </c>
      <c r="M1671" s="16">
        <f t="shared" si="339"/>
        <v>1.5892343499999997</v>
      </c>
      <c r="N1671">
        <f t="shared" si="340"/>
        <v>0</v>
      </c>
      <c r="O1671">
        <f t="shared" si="341"/>
        <v>0</v>
      </c>
      <c r="P1671" s="63">
        <f t="shared" si="342"/>
        <v>0</v>
      </c>
    </row>
    <row r="1672" spans="1:16" x14ac:dyDescent="0.3">
      <c r="A1672">
        <f t="shared" si="343"/>
        <v>2018</v>
      </c>
      <c r="B1672">
        <f t="shared" si="344"/>
        <v>11</v>
      </c>
      <c r="C1672">
        <f t="shared" si="345"/>
        <v>9</v>
      </c>
      <c r="D1672">
        <f t="shared" si="346"/>
        <v>2</v>
      </c>
      <c r="E1672" t="str">
        <f t="shared" si="347"/>
        <v>ON</v>
      </c>
      <c r="F1672" s="13">
        <f t="shared" si="336"/>
        <v>43413</v>
      </c>
      <c r="G1672" s="14" t="str">
        <f t="shared" si="348"/>
        <v>Avg of 4 NM Projects</v>
      </c>
      <c r="H1672" s="15">
        <f t="shared" si="337"/>
        <v>13</v>
      </c>
      <c r="I1672" s="93">
        <v>41.085000000000001</v>
      </c>
      <c r="J1672">
        <f t="shared" si="338"/>
        <v>0.23081460674157303</v>
      </c>
      <c r="K1672" s="4">
        <v>47.18</v>
      </c>
      <c r="L1672" s="4">
        <v>33.590000000000003</v>
      </c>
      <c r="M1672" s="16">
        <f t="shared" si="339"/>
        <v>1.3800451500000002</v>
      </c>
      <c r="N1672">
        <f t="shared" si="340"/>
        <v>0</v>
      </c>
      <c r="O1672">
        <f t="shared" si="341"/>
        <v>0</v>
      </c>
      <c r="P1672" s="63">
        <f t="shared" si="342"/>
        <v>0</v>
      </c>
    </row>
    <row r="1673" spans="1:16" x14ac:dyDescent="0.3">
      <c r="A1673">
        <f t="shared" si="343"/>
        <v>2018</v>
      </c>
      <c r="B1673">
        <f t="shared" si="344"/>
        <v>11</v>
      </c>
      <c r="C1673">
        <f t="shared" si="345"/>
        <v>9</v>
      </c>
      <c r="D1673">
        <f t="shared" si="346"/>
        <v>2</v>
      </c>
      <c r="E1673" t="str">
        <f t="shared" si="347"/>
        <v>ON</v>
      </c>
      <c r="F1673" s="13">
        <f t="shared" si="336"/>
        <v>43413</v>
      </c>
      <c r="G1673" s="14" t="str">
        <f t="shared" si="348"/>
        <v>Avg of 4 NM Projects</v>
      </c>
      <c r="H1673" s="15">
        <f t="shared" si="337"/>
        <v>14</v>
      </c>
      <c r="I1673" s="93">
        <v>25.09</v>
      </c>
      <c r="J1673">
        <f t="shared" si="338"/>
        <v>0.14095505617977527</v>
      </c>
      <c r="K1673" s="4">
        <v>47</v>
      </c>
      <c r="L1673" s="4">
        <v>36.56</v>
      </c>
      <c r="M1673" s="16">
        <f t="shared" si="339"/>
        <v>0.91729040000000006</v>
      </c>
      <c r="N1673">
        <f t="shared" si="340"/>
        <v>0</v>
      </c>
      <c r="O1673">
        <f t="shared" si="341"/>
        <v>0</v>
      </c>
      <c r="P1673" s="63">
        <f t="shared" si="342"/>
        <v>0</v>
      </c>
    </row>
    <row r="1674" spans="1:16" x14ac:dyDescent="0.3">
      <c r="A1674">
        <f t="shared" si="343"/>
        <v>2018</v>
      </c>
      <c r="B1674">
        <f t="shared" si="344"/>
        <v>11</v>
      </c>
      <c r="C1674">
        <f t="shared" si="345"/>
        <v>9</v>
      </c>
      <c r="D1674">
        <f t="shared" si="346"/>
        <v>2</v>
      </c>
      <c r="E1674" t="str">
        <f t="shared" si="347"/>
        <v>ON</v>
      </c>
      <c r="F1674" s="13">
        <f t="shared" si="336"/>
        <v>43413</v>
      </c>
      <c r="G1674" s="14" t="str">
        <f t="shared" si="348"/>
        <v>Avg of 4 NM Projects</v>
      </c>
      <c r="H1674" s="15">
        <f t="shared" si="337"/>
        <v>15</v>
      </c>
      <c r="I1674" s="93">
        <v>12.67</v>
      </c>
      <c r="J1674">
        <f t="shared" si="338"/>
        <v>7.1179775280898874E-2</v>
      </c>
      <c r="K1674" s="4">
        <v>44.69</v>
      </c>
      <c r="L1674" s="4">
        <v>33.21</v>
      </c>
      <c r="M1674" s="16">
        <f t="shared" si="339"/>
        <v>0.42077070000000005</v>
      </c>
      <c r="N1674">
        <f t="shared" si="340"/>
        <v>0</v>
      </c>
      <c r="O1674">
        <f t="shared" si="341"/>
        <v>0</v>
      </c>
      <c r="P1674" s="63">
        <f t="shared" si="342"/>
        <v>0</v>
      </c>
    </row>
    <row r="1675" spans="1:16" x14ac:dyDescent="0.3">
      <c r="A1675">
        <f t="shared" si="343"/>
        <v>2018</v>
      </c>
      <c r="B1675">
        <f t="shared" si="344"/>
        <v>11</v>
      </c>
      <c r="C1675">
        <f t="shared" si="345"/>
        <v>9</v>
      </c>
      <c r="D1675">
        <f t="shared" si="346"/>
        <v>2</v>
      </c>
      <c r="E1675" t="str">
        <f t="shared" si="347"/>
        <v>ON</v>
      </c>
      <c r="F1675" s="13">
        <f t="shared" si="336"/>
        <v>43413</v>
      </c>
      <c r="G1675" s="14" t="str">
        <f t="shared" si="348"/>
        <v>Avg of 4 NM Projects</v>
      </c>
      <c r="H1675" s="15">
        <f t="shared" si="337"/>
        <v>16</v>
      </c>
      <c r="I1675" s="93">
        <v>8.58</v>
      </c>
      <c r="J1675">
        <f t="shared" si="338"/>
        <v>4.8202247191011238E-2</v>
      </c>
      <c r="K1675" s="4">
        <v>43.44</v>
      </c>
      <c r="L1675" s="4">
        <v>31.34</v>
      </c>
      <c r="M1675" s="16">
        <f t="shared" si="339"/>
        <v>0.2688972</v>
      </c>
      <c r="N1675">
        <f t="shared" si="340"/>
        <v>0</v>
      </c>
      <c r="O1675">
        <f t="shared" si="341"/>
        <v>0</v>
      </c>
      <c r="P1675" s="63">
        <f t="shared" si="342"/>
        <v>0</v>
      </c>
    </row>
    <row r="1676" spans="1:16" x14ac:dyDescent="0.3">
      <c r="A1676">
        <f t="shared" si="343"/>
        <v>2018</v>
      </c>
      <c r="B1676">
        <f t="shared" si="344"/>
        <v>11</v>
      </c>
      <c r="C1676">
        <f t="shared" si="345"/>
        <v>9</v>
      </c>
      <c r="D1676">
        <f t="shared" si="346"/>
        <v>2</v>
      </c>
      <c r="E1676" t="str">
        <f t="shared" si="347"/>
        <v>ON</v>
      </c>
      <c r="F1676" s="13">
        <f t="shared" si="336"/>
        <v>43413</v>
      </c>
      <c r="G1676" s="14" t="str">
        <f t="shared" si="348"/>
        <v>Avg of 4 NM Projects</v>
      </c>
      <c r="H1676" s="15">
        <f t="shared" si="337"/>
        <v>17</v>
      </c>
      <c r="I1676" s="93">
        <v>0.51500000000000001</v>
      </c>
      <c r="J1676">
        <f t="shared" si="338"/>
        <v>2.8932584269662923E-3</v>
      </c>
      <c r="K1676" s="4">
        <v>46.37</v>
      </c>
      <c r="L1676" s="4">
        <v>31.73</v>
      </c>
      <c r="M1676" s="16">
        <f t="shared" si="339"/>
        <v>1.634095E-2</v>
      </c>
      <c r="N1676">
        <f t="shared" si="340"/>
        <v>0</v>
      </c>
      <c r="O1676">
        <f t="shared" si="341"/>
        <v>0</v>
      </c>
      <c r="P1676" s="63">
        <f t="shared" si="342"/>
        <v>0</v>
      </c>
    </row>
    <row r="1677" spans="1:16" x14ac:dyDescent="0.3">
      <c r="A1677">
        <f t="shared" si="343"/>
        <v>2018</v>
      </c>
      <c r="B1677">
        <f t="shared" si="344"/>
        <v>11</v>
      </c>
      <c r="C1677">
        <f t="shared" si="345"/>
        <v>9</v>
      </c>
      <c r="D1677">
        <f t="shared" si="346"/>
        <v>2</v>
      </c>
      <c r="E1677" t="str">
        <f t="shared" si="347"/>
        <v>ON</v>
      </c>
      <c r="F1677" s="13">
        <f t="shared" si="336"/>
        <v>43413</v>
      </c>
      <c r="G1677" s="14" t="str">
        <f t="shared" si="348"/>
        <v>Avg of 4 NM Projects</v>
      </c>
      <c r="H1677" s="15">
        <f t="shared" si="337"/>
        <v>18</v>
      </c>
      <c r="I1677" s="93">
        <v>0</v>
      </c>
      <c r="J1677">
        <f t="shared" si="338"/>
        <v>0</v>
      </c>
      <c r="K1677" s="4">
        <v>57.67</v>
      </c>
      <c r="L1677" s="4">
        <v>32.74</v>
      </c>
      <c r="M1677" s="16">
        <f t="shared" si="339"/>
        <v>0</v>
      </c>
      <c r="N1677">
        <f t="shared" si="340"/>
        <v>1</v>
      </c>
      <c r="O1677">
        <f t="shared" si="341"/>
        <v>0</v>
      </c>
      <c r="P1677" s="63">
        <f t="shared" si="342"/>
        <v>0</v>
      </c>
    </row>
    <row r="1678" spans="1:16" x14ac:dyDescent="0.3">
      <c r="A1678">
        <f t="shared" si="343"/>
        <v>2018</v>
      </c>
      <c r="B1678">
        <f t="shared" si="344"/>
        <v>11</v>
      </c>
      <c r="C1678">
        <f t="shared" si="345"/>
        <v>9</v>
      </c>
      <c r="D1678">
        <f t="shared" si="346"/>
        <v>2</v>
      </c>
      <c r="E1678" t="str">
        <f t="shared" si="347"/>
        <v>ON</v>
      </c>
      <c r="F1678" s="13">
        <f t="shared" si="336"/>
        <v>43413</v>
      </c>
      <c r="G1678" s="14" t="str">
        <f t="shared" si="348"/>
        <v>Avg of 4 NM Projects</v>
      </c>
      <c r="H1678" s="15">
        <f t="shared" si="337"/>
        <v>19</v>
      </c>
      <c r="I1678" s="93">
        <v>0</v>
      </c>
      <c r="J1678">
        <f t="shared" si="338"/>
        <v>0</v>
      </c>
      <c r="K1678" s="4">
        <v>46.87</v>
      </c>
      <c r="L1678" s="4">
        <v>31.65</v>
      </c>
      <c r="M1678" s="16">
        <f t="shared" si="339"/>
        <v>0</v>
      </c>
      <c r="N1678">
        <f t="shared" si="340"/>
        <v>1</v>
      </c>
      <c r="O1678">
        <f t="shared" si="341"/>
        <v>0</v>
      </c>
      <c r="P1678" s="63">
        <f t="shared" si="342"/>
        <v>0</v>
      </c>
    </row>
    <row r="1679" spans="1:16" x14ac:dyDescent="0.3">
      <c r="A1679">
        <f t="shared" si="343"/>
        <v>2018</v>
      </c>
      <c r="B1679">
        <f t="shared" si="344"/>
        <v>11</v>
      </c>
      <c r="C1679">
        <f t="shared" si="345"/>
        <v>9</v>
      </c>
      <c r="D1679">
        <f t="shared" si="346"/>
        <v>2</v>
      </c>
      <c r="E1679" t="str">
        <f t="shared" si="347"/>
        <v>ON</v>
      </c>
      <c r="F1679" s="13">
        <f t="shared" si="336"/>
        <v>43413</v>
      </c>
      <c r="G1679" s="14" t="str">
        <f t="shared" si="348"/>
        <v>Avg of 4 NM Projects</v>
      </c>
      <c r="H1679" s="15">
        <f t="shared" si="337"/>
        <v>20</v>
      </c>
      <c r="I1679" s="93">
        <v>-0.26</v>
      </c>
      <c r="J1679">
        <f t="shared" si="338"/>
        <v>-1.4606741573033708E-3</v>
      </c>
      <c r="K1679" s="4">
        <v>45.67</v>
      </c>
      <c r="L1679" s="4">
        <v>30.81</v>
      </c>
      <c r="M1679" s="16">
        <f t="shared" si="339"/>
        <v>-8.0105999999999997E-3</v>
      </c>
      <c r="N1679">
        <f t="shared" si="340"/>
        <v>0</v>
      </c>
      <c r="O1679">
        <f t="shared" si="341"/>
        <v>0</v>
      </c>
      <c r="P1679" s="63">
        <f t="shared" si="342"/>
        <v>0</v>
      </c>
    </row>
    <row r="1680" spans="1:16" x14ac:dyDescent="0.3">
      <c r="A1680">
        <f t="shared" si="343"/>
        <v>2018</v>
      </c>
      <c r="B1680">
        <f t="shared" si="344"/>
        <v>11</v>
      </c>
      <c r="C1680">
        <f t="shared" si="345"/>
        <v>9</v>
      </c>
      <c r="D1680">
        <f t="shared" si="346"/>
        <v>2</v>
      </c>
      <c r="E1680" t="str">
        <f t="shared" si="347"/>
        <v>ON</v>
      </c>
      <c r="F1680" s="13">
        <f t="shared" si="336"/>
        <v>43413</v>
      </c>
      <c r="G1680" s="14" t="str">
        <f t="shared" si="348"/>
        <v>Avg of 4 NM Projects</v>
      </c>
      <c r="H1680" s="15">
        <f t="shared" si="337"/>
        <v>21</v>
      </c>
      <c r="I1680" s="93">
        <v>0</v>
      </c>
      <c r="J1680">
        <f t="shared" si="338"/>
        <v>0</v>
      </c>
      <c r="K1680" s="4">
        <v>35.340000000000003</v>
      </c>
      <c r="L1680" s="4">
        <v>30.74</v>
      </c>
      <c r="M1680" s="16">
        <f t="shared" si="339"/>
        <v>0</v>
      </c>
      <c r="N1680">
        <f t="shared" si="340"/>
        <v>1</v>
      </c>
      <c r="O1680">
        <f t="shared" si="341"/>
        <v>0</v>
      </c>
      <c r="P1680" s="63">
        <f t="shared" si="342"/>
        <v>0</v>
      </c>
    </row>
    <row r="1681" spans="1:18" x14ac:dyDescent="0.3">
      <c r="A1681">
        <f t="shared" si="343"/>
        <v>2018</v>
      </c>
      <c r="B1681">
        <f t="shared" si="344"/>
        <v>11</v>
      </c>
      <c r="C1681">
        <f t="shared" si="345"/>
        <v>9</v>
      </c>
      <c r="D1681">
        <f t="shared" si="346"/>
        <v>2</v>
      </c>
      <c r="E1681" t="str">
        <f t="shared" si="347"/>
        <v>ON</v>
      </c>
      <c r="F1681" s="13">
        <f t="shared" si="336"/>
        <v>43413</v>
      </c>
      <c r="G1681" s="14" t="str">
        <f t="shared" si="348"/>
        <v>Avg of 4 NM Projects</v>
      </c>
      <c r="H1681" s="15">
        <f t="shared" si="337"/>
        <v>22</v>
      </c>
      <c r="I1681" s="93">
        <v>-0.13</v>
      </c>
      <c r="J1681">
        <f t="shared" si="338"/>
        <v>-7.3033707865168538E-4</v>
      </c>
      <c r="K1681" s="4">
        <v>33.700000000000003</v>
      </c>
      <c r="L1681" s="4">
        <v>29.58</v>
      </c>
      <c r="M1681" s="16">
        <f t="shared" si="339"/>
        <v>-3.8453999999999997E-3</v>
      </c>
      <c r="N1681">
        <f t="shared" si="340"/>
        <v>0</v>
      </c>
      <c r="O1681">
        <f t="shared" si="341"/>
        <v>0</v>
      </c>
      <c r="P1681" s="63">
        <f t="shared" si="342"/>
        <v>0</v>
      </c>
    </row>
    <row r="1682" spans="1:18" x14ac:dyDescent="0.3">
      <c r="A1682">
        <f t="shared" si="343"/>
        <v>2018</v>
      </c>
      <c r="B1682">
        <f t="shared" si="344"/>
        <v>11</v>
      </c>
      <c r="C1682">
        <f t="shared" si="345"/>
        <v>9</v>
      </c>
      <c r="D1682">
        <f t="shared" si="346"/>
        <v>2</v>
      </c>
      <c r="E1682" t="str">
        <f t="shared" si="347"/>
        <v>ON</v>
      </c>
      <c r="F1682" s="13">
        <f t="shared" si="336"/>
        <v>43413</v>
      </c>
      <c r="G1682" s="14" t="str">
        <f t="shared" si="348"/>
        <v>Avg of 4 NM Projects</v>
      </c>
      <c r="H1682" s="15">
        <f t="shared" si="337"/>
        <v>23</v>
      </c>
      <c r="I1682" s="93">
        <v>-0.26</v>
      </c>
      <c r="J1682">
        <f t="shared" si="338"/>
        <v>-1.4606741573033708E-3</v>
      </c>
      <c r="K1682" s="4">
        <v>31.29</v>
      </c>
      <c r="L1682" s="4">
        <v>28.64</v>
      </c>
      <c r="M1682" s="16">
        <f t="shared" si="339"/>
        <v>-7.4464000000000006E-3</v>
      </c>
      <c r="N1682">
        <f t="shared" si="340"/>
        <v>0</v>
      </c>
      <c r="O1682">
        <f t="shared" si="341"/>
        <v>0</v>
      </c>
      <c r="P1682" s="63">
        <f t="shared" si="342"/>
        <v>0</v>
      </c>
    </row>
    <row r="1683" spans="1:18" x14ac:dyDescent="0.3">
      <c r="A1683">
        <f t="shared" si="343"/>
        <v>2018</v>
      </c>
      <c r="B1683">
        <f t="shared" si="344"/>
        <v>11</v>
      </c>
      <c r="C1683">
        <f t="shared" si="345"/>
        <v>9</v>
      </c>
      <c r="D1683">
        <f t="shared" si="346"/>
        <v>2</v>
      </c>
      <c r="E1683" t="str">
        <f t="shared" si="347"/>
        <v>OFF</v>
      </c>
      <c r="F1683" s="13">
        <f t="shared" si="336"/>
        <v>43413</v>
      </c>
      <c r="G1683" s="14" t="str">
        <f t="shared" si="348"/>
        <v>Avg of 4 NM Projects</v>
      </c>
      <c r="H1683" s="15">
        <f t="shared" si="337"/>
        <v>24</v>
      </c>
      <c r="I1683" s="93">
        <v>-0.13</v>
      </c>
      <c r="J1683">
        <f t="shared" si="338"/>
        <v>-7.3033707865168538E-4</v>
      </c>
      <c r="K1683" s="4">
        <v>35</v>
      </c>
      <c r="L1683" s="4">
        <v>27.43</v>
      </c>
      <c r="M1683" s="16">
        <f t="shared" si="339"/>
        <v>-3.5658999999999999E-3</v>
      </c>
      <c r="N1683">
        <f t="shared" si="340"/>
        <v>0</v>
      </c>
      <c r="O1683">
        <f t="shared" si="341"/>
        <v>0</v>
      </c>
      <c r="P1683" s="63">
        <f t="shared" si="342"/>
        <v>0</v>
      </c>
    </row>
    <row r="1684" spans="1:18" x14ac:dyDescent="0.3">
      <c r="A1684">
        <f t="shared" si="343"/>
        <v>2018</v>
      </c>
      <c r="B1684">
        <f t="shared" si="344"/>
        <v>11</v>
      </c>
      <c r="C1684">
        <f t="shared" si="345"/>
        <v>10</v>
      </c>
      <c r="D1684">
        <f t="shared" si="346"/>
        <v>3</v>
      </c>
      <c r="E1684" t="str">
        <f t="shared" si="347"/>
        <v>OFF</v>
      </c>
      <c r="F1684" s="13">
        <f t="shared" si="336"/>
        <v>43414</v>
      </c>
      <c r="G1684" s="14" t="str">
        <f t="shared" si="348"/>
        <v>Avg of 4 NM Projects</v>
      </c>
      <c r="H1684" s="15">
        <f t="shared" si="337"/>
        <v>1</v>
      </c>
      <c r="I1684" s="93">
        <v>-0.13</v>
      </c>
      <c r="J1684">
        <f t="shared" si="338"/>
        <v>-7.3033707865168538E-4</v>
      </c>
      <c r="K1684" s="4">
        <v>25.42</v>
      </c>
      <c r="L1684" s="4">
        <v>27.13</v>
      </c>
      <c r="M1684" s="16">
        <f t="shared" si="339"/>
        <v>-3.5268999999999999E-3</v>
      </c>
      <c r="N1684">
        <f t="shared" si="340"/>
        <v>0</v>
      </c>
      <c r="O1684">
        <f t="shared" si="341"/>
        <v>0</v>
      </c>
      <c r="P1684" s="63">
        <f t="shared" si="342"/>
        <v>0</v>
      </c>
      <c r="Q1684" s="34"/>
      <c r="R1684" s="34"/>
    </row>
    <row r="1685" spans="1:18" x14ac:dyDescent="0.3">
      <c r="A1685">
        <f t="shared" si="343"/>
        <v>2018</v>
      </c>
      <c r="B1685">
        <f t="shared" si="344"/>
        <v>11</v>
      </c>
      <c r="C1685">
        <f t="shared" si="345"/>
        <v>10</v>
      </c>
      <c r="D1685">
        <f t="shared" si="346"/>
        <v>3</v>
      </c>
      <c r="E1685" t="str">
        <f t="shared" si="347"/>
        <v>OFF</v>
      </c>
      <c r="F1685" s="13">
        <f t="shared" si="336"/>
        <v>43414</v>
      </c>
      <c r="G1685" s="14" t="str">
        <f t="shared" si="348"/>
        <v>Avg of 4 NM Projects</v>
      </c>
      <c r="H1685" s="15">
        <f t="shared" si="337"/>
        <v>2</v>
      </c>
      <c r="I1685" s="93">
        <v>0</v>
      </c>
      <c r="J1685">
        <f t="shared" si="338"/>
        <v>0</v>
      </c>
      <c r="K1685" s="4">
        <v>22.08</v>
      </c>
      <c r="L1685" s="4">
        <v>20.76</v>
      </c>
      <c r="M1685" s="16">
        <f t="shared" si="339"/>
        <v>0</v>
      </c>
      <c r="N1685">
        <f t="shared" si="340"/>
        <v>1</v>
      </c>
      <c r="O1685">
        <f t="shared" si="341"/>
        <v>0</v>
      </c>
      <c r="P1685" s="63">
        <f t="shared" si="342"/>
        <v>0</v>
      </c>
    </row>
    <row r="1686" spans="1:18" x14ac:dyDescent="0.3">
      <c r="A1686">
        <f t="shared" si="343"/>
        <v>2018</v>
      </c>
      <c r="B1686">
        <f t="shared" si="344"/>
        <v>11</v>
      </c>
      <c r="C1686">
        <f t="shared" si="345"/>
        <v>10</v>
      </c>
      <c r="D1686">
        <f t="shared" si="346"/>
        <v>3</v>
      </c>
      <c r="E1686" t="str">
        <f t="shared" si="347"/>
        <v>OFF</v>
      </c>
      <c r="F1686" s="13">
        <f t="shared" si="336"/>
        <v>43414</v>
      </c>
      <c r="G1686" s="14" t="str">
        <f t="shared" si="348"/>
        <v>Avg of 4 NM Projects</v>
      </c>
      <c r="H1686" s="15">
        <f t="shared" si="337"/>
        <v>3</v>
      </c>
      <c r="I1686" s="93">
        <v>-0.26</v>
      </c>
      <c r="J1686">
        <f t="shared" si="338"/>
        <v>-1.4606741573033708E-3</v>
      </c>
      <c r="K1686" s="4">
        <v>19.75</v>
      </c>
      <c r="L1686" s="4">
        <v>19.96</v>
      </c>
      <c r="M1686" s="16">
        <f t="shared" si="339"/>
        <v>-5.1896000000000008E-3</v>
      </c>
      <c r="N1686">
        <f t="shared" si="340"/>
        <v>0</v>
      </c>
      <c r="O1686">
        <f t="shared" si="341"/>
        <v>0</v>
      </c>
      <c r="P1686" s="63">
        <f t="shared" si="342"/>
        <v>0</v>
      </c>
    </row>
    <row r="1687" spans="1:18" x14ac:dyDescent="0.3">
      <c r="A1687">
        <f t="shared" si="343"/>
        <v>2018</v>
      </c>
      <c r="B1687">
        <f t="shared" si="344"/>
        <v>11</v>
      </c>
      <c r="C1687">
        <f t="shared" si="345"/>
        <v>10</v>
      </c>
      <c r="D1687">
        <f t="shared" si="346"/>
        <v>3</v>
      </c>
      <c r="E1687" t="str">
        <f t="shared" si="347"/>
        <v>OFF</v>
      </c>
      <c r="F1687" s="13">
        <f t="shared" si="336"/>
        <v>43414</v>
      </c>
      <c r="G1687" s="14" t="str">
        <f t="shared" si="348"/>
        <v>Avg of 4 NM Projects</v>
      </c>
      <c r="H1687" s="15">
        <f t="shared" si="337"/>
        <v>4</v>
      </c>
      <c r="I1687" s="93">
        <v>0</v>
      </c>
      <c r="J1687">
        <f t="shared" si="338"/>
        <v>0</v>
      </c>
      <c r="K1687" s="4">
        <v>18.07</v>
      </c>
      <c r="L1687" s="4">
        <v>25.48</v>
      </c>
      <c r="M1687" s="16">
        <f t="shared" si="339"/>
        <v>0</v>
      </c>
      <c r="N1687">
        <f t="shared" si="340"/>
        <v>1</v>
      </c>
      <c r="O1687">
        <f t="shared" si="341"/>
        <v>0</v>
      </c>
      <c r="P1687" s="63">
        <f t="shared" si="342"/>
        <v>0</v>
      </c>
    </row>
    <row r="1688" spans="1:18" x14ac:dyDescent="0.3">
      <c r="A1688">
        <f t="shared" si="343"/>
        <v>2018</v>
      </c>
      <c r="B1688">
        <f t="shared" si="344"/>
        <v>11</v>
      </c>
      <c r="C1688">
        <f t="shared" si="345"/>
        <v>10</v>
      </c>
      <c r="D1688">
        <f t="shared" si="346"/>
        <v>3</v>
      </c>
      <c r="E1688" t="str">
        <f t="shared" si="347"/>
        <v>OFF</v>
      </c>
      <c r="F1688" s="13">
        <f t="shared" si="336"/>
        <v>43414</v>
      </c>
      <c r="G1688" s="14" t="str">
        <f t="shared" si="348"/>
        <v>Avg of 4 NM Projects</v>
      </c>
      <c r="H1688" s="15">
        <f t="shared" si="337"/>
        <v>5</v>
      </c>
      <c r="I1688" s="93">
        <v>-0.13</v>
      </c>
      <c r="J1688">
        <f t="shared" si="338"/>
        <v>-7.3033707865168538E-4</v>
      </c>
      <c r="K1688" s="4">
        <v>19.559999999999999</v>
      </c>
      <c r="L1688" s="4">
        <v>27.71</v>
      </c>
      <c r="M1688" s="16">
        <f t="shared" si="339"/>
        <v>-3.6023000000000001E-3</v>
      </c>
      <c r="N1688">
        <f t="shared" si="340"/>
        <v>0</v>
      </c>
      <c r="O1688">
        <f t="shared" si="341"/>
        <v>0</v>
      </c>
      <c r="P1688" s="63">
        <f t="shared" si="342"/>
        <v>0</v>
      </c>
    </row>
    <row r="1689" spans="1:18" x14ac:dyDescent="0.3">
      <c r="A1689">
        <f t="shared" si="343"/>
        <v>2018</v>
      </c>
      <c r="B1689">
        <f t="shared" si="344"/>
        <v>11</v>
      </c>
      <c r="C1689">
        <f t="shared" si="345"/>
        <v>10</v>
      </c>
      <c r="D1689">
        <f t="shared" si="346"/>
        <v>3</v>
      </c>
      <c r="E1689" t="str">
        <f t="shared" si="347"/>
        <v>OFF</v>
      </c>
      <c r="F1689" s="13">
        <f t="shared" si="336"/>
        <v>43414</v>
      </c>
      <c r="G1689" s="14" t="str">
        <f t="shared" si="348"/>
        <v>Avg of 4 NM Projects</v>
      </c>
      <c r="H1689" s="15">
        <f t="shared" si="337"/>
        <v>6</v>
      </c>
      <c r="I1689" s="93">
        <v>0</v>
      </c>
      <c r="J1689">
        <f t="shared" si="338"/>
        <v>0</v>
      </c>
      <c r="K1689" s="4">
        <v>21.42</v>
      </c>
      <c r="L1689" s="4">
        <v>28.9</v>
      </c>
      <c r="M1689" s="16">
        <f t="shared" si="339"/>
        <v>0</v>
      </c>
      <c r="N1689">
        <f t="shared" si="340"/>
        <v>1</v>
      </c>
      <c r="O1689">
        <f t="shared" si="341"/>
        <v>0</v>
      </c>
      <c r="P1689" s="63">
        <f t="shared" si="342"/>
        <v>0</v>
      </c>
    </row>
    <row r="1690" spans="1:18" x14ac:dyDescent="0.3">
      <c r="A1690">
        <f t="shared" si="343"/>
        <v>2018</v>
      </c>
      <c r="B1690">
        <f t="shared" si="344"/>
        <v>11</v>
      </c>
      <c r="C1690">
        <f t="shared" si="345"/>
        <v>10</v>
      </c>
      <c r="D1690">
        <f t="shared" si="346"/>
        <v>3</v>
      </c>
      <c r="E1690" t="str">
        <f t="shared" si="347"/>
        <v>OFF</v>
      </c>
      <c r="F1690" s="13">
        <f t="shared" si="336"/>
        <v>43414</v>
      </c>
      <c r="G1690" s="14" t="str">
        <f t="shared" si="348"/>
        <v>Avg of 4 NM Projects</v>
      </c>
      <c r="H1690" s="15">
        <f t="shared" si="337"/>
        <v>7</v>
      </c>
      <c r="I1690" s="93">
        <v>0</v>
      </c>
      <c r="J1690">
        <f t="shared" si="338"/>
        <v>0</v>
      </c>
      <c r="K1690" s="4">
        <v>27.41</v>
      </c>
      <c r="L1690" s="4">
        <v>30.36</v>
      </c>
      <c r="M1690" s="16">
        <f t="shared" si="339"/>
        <v>0</v>
      </c>
      <c r="N1690">
        <f t="shared" si="340"/>
        <v>1</v>
      </c>
      <c r="O1690">
        <f t="shared" si="341"/>
        <v>0</v>
      </c>
      <c r="P1690" s="63">
        <f t="shared" si="342"/>
        <v>0</v>
      </c>
    </row>
    <row r="1691" spans="1:18" x14ac:dyDescent="0.3">
      <c r="A1691">
        <f t="shared" si="343"/>
        <v>2018</v>
      </c>
      <c r="B1691">
        <f t="shared" si="344"/>
        <v>11</v>
      </c>
      <c r="C1691">
        <f t="shared" si="345"/>
        <v>10</v>
      </c>
      <c r="D1691">
        <f t="shared" si="346"/>
        <v>3</v>
      </c>
      <c r="E1691" t="str">
        <f t="shared" si="347"/>
        <v>ON</v>
      </c>
      <c r="F1691" s="13">
        <f t="shared" si="336"/>
        <v>43414</v>
      </c>
      <c r="G1691" s="14" t="str">
        <f t="shared" si="348"/>
        <v>Avg of 4 NM Projects</v>
      </c>
      <c r="H1691" s="15">
        <f t="shared" si="337"/>
        <v>8</v>
      </c>
      <c r="I1691" s="93">
        <v>1.155</v>
      </c>
      <c r="J1691">
        <f t="shared" si="338"/>
        <v>6.4887640449438205E-3</v>
      </c>
      <c r="K1691" s="4">
        <v>28.44</v>
      </c>
      <c r="L1691" s="4">
        <v>29.83</v>
      </c>
      <c r="M1691" s="16">
        <f t="shared" si="339"/>
        <v>3.4453649999999995E-2</v>
      </c>
      <c r="N1691">
        <f t="shared" si="340"/>
        <v>0</v>
      </c>
      <c r="O1691">
        <f t="shared" si="341"/>
        <v>0</v>
      </c>
      <c r="P1691" s="63">
        <f t="shared" si="342"/>
        <v>0</v>
      </c>
    </row>
    <row r="1692" spans="1:18" x14ac:dyDescent="0.3">
      <c r="A1692">
        <f t="shared" si="343"/>
        <v>2018</v>
      </c>
      <c r="B1692">
        <f t="shared" si="344"/>
        <v>11</v>
      </c>
      <c r="C1692">
        <f t="shared" si="345"/>
        <v>10</v>
      </c>
      <c r="D1692">
        <f t="shared" si="346"/>
        <v>3</v>
      </c>
      <c r="E1692" t="str">
        <f t="shared" si="347"/>
        <v>ON</v>
      </c>
      <c r="F1692" s="13">
        <f t="shared" si="336"/>
        <v>43414</v>
      </c>
      <c r="G1692" s="14" t="str">
        <f t="shared" si="348"/>
        <v>Avg of 4 NM Projects</v>
      </c>
      <c r="H1692" s="15">
        <f t="shared" si="337"/>
        <v>9</v>
      </c>
      <c r="I1692" s="93">
        <v>3.3249999999999997</v>
      </c>
      <c r="J1692">
        <f t="shared" si="338"/>
        <v>1.8679775280898876E-2</v>
      </c>
      <c r="K1692" s="4">
        <v>31.39</v>
      </c>
      <c r="L1692" s="4">
        <v>33.32</v>
      </c>
      <c r="M1692" s="16">
        <f t="shared" si="339"/>
        <v>0.11078899999999998</v>
      </c>
      <c r="N1692">
        <f t="shared" si="340"/>
        <v>0</v>
      </c>
      <c r="O1692">
        <f t="shared" si="341"/>
        <v>0</v>
      </c>
      <c r="P1692" s="63">
        <f t="shared" si="342"/>
        <v>0</v>
      </c>
    </row>
    <row r="1693" spans="1:18" x14ac:dyDescent="0.3">
      <c r="A1693">
        <f t="shared" si="343"/>
        <v>2018</v>
      </c>
      <c r="B1693">
        <f t="shared" si="344"/>
        <v>11</v>
      </c>
      <c r="C1693">
        <f t="shared" si="345"/>
        <v>10</v>
      </c>
      <c r="D1693">
        <f t="shared" si="346"/>
        <v>3</v>
      </c>
      <c r="E1693" t="str">
        <f t="shared" si="347"/>
        <v>ON</v>
      </c>
      <c r="F1693" s="13">
        <f t="shared" ref="F1693:F1756" si="349">+F1669+1</f>
        <v>43414</v>
      </c>
      <c r="G1693" s="14" t="str">
        <f t="shared" si="348"/>
        <v>Avg of 4 NM Projects</v>
      </c>
      <c r="H1693" s="15">
        <f t="shared" ref="H1693:H1756" si="350">H1669</f>
        <v>10</v>
      </c>
      <c r="I1693" s="93">
        <v>7.68</v>
      </c>
      <c r="J1693">
        <f t="shared" si="338"/>
        <v>4.3146067415730335E-2</v>
      </c>
      <c r="K1693" s="4">
        <v>33.25</v>
      </c>
      <c r="L1693" s="4">
        <v>35.51</v>
      </c>
      <c r="M1693" s="16">
        <f t="shared" si="339"/>
        <v>0.27271679999999998</v>
      </c>
      <c r="N1693">
        <f t="shared" si="340"/>
        <v>0</v>
      </c>
      <c r="O1693">
        <f t="shared" si="341"/>
        <v>0</v>
      </c>
      <c r="P1693" s="63">
        <f t="shared" si="342"/>
        <v>0</v>
      </c>
    </row>
    <row r="1694" spans="1:18" x14ac:dyDescent="0.3">
      <c r="A1694">
        <f t="shared" si="343"/>
        <v>2018</v>
      </c>
      <c r="B1694">
        <f t="shared" si="344"/>
        <v>11</v>
      </c>
      <c r="C1694">
        <f t="shared" si="345"/>
        <v>10</v>
      </c>
      <c r="D1694">
        <f t="shared" si="346"/>
        <v>3</v>
      </c>
      <c r="E1694" t="str">
        <f t="shared" si="347"/>
        <v>ON</v>
      </c>
      <c r="F1694" s="13">
        <f t="shared" si="349"/>
        <v>43414</v>
      </c>
      <c r="G1694" s="14" t="str">
        <f t="shared" si="348"/>
        <v>Avg of 4 NM Projects</v>
      </c>
      <c r="H1694" s="15">
        <f t="shared" si="350"/>
        <v>11</v>
      </c>
      <c r="I1694" s="93">
        <v>17.79</v>
      </c>
      <c r="J1694">
        <f t="shared" si="338"/>
        <v>9.9943820224719093E-2</v>
      </c>
      <c r="K1694" s="4">
        <v>35</v>
      </c>
      <c r="L1694" s="4">
        <v>28.89</v>
      </c>
      <c r="M1694" s="16">
        <f t="shared" si="339"/>
        <v>0.51395309999999994</v>
      </c>
      <c r="N1694">
        <f t="shared" si="340"/>
        <v>0</v>
      </c>
      <c r="O1694">
        <f t="shared" si="341"/>
        <v>0</v>
      </c>
      <c r="P1694" s="63">
        <f t="shared" si="342"/>
        <v>0</v>
      </c>
    </row>
    <row r="1695" spans="1:18" x14ac:dyDescent="0.3">
      <c r="A1695">
        <f t="shared" si="343"/>
        <v>2018</v>
      </c>
      <c r="B1695">
        <f t="shared" si="344"/>
        <v>11</v>
      </c>
      <c r="C1695">
        <f t="shared" si="345"/>
        <v>10</v>
      </c>
      <c r="D1695">
        <f t="shared" si="346"/>
        <v>3</v>
      </c>
      <c r="E1695" t="str">
        <f t="shared" si="347"/>
        <v>ON</v>
      </c>
      <c r="F1695" s="13">
        <f t="shared" si="349"/>
        <v>43414</v>
      </c>
      <c r="G1695" s="14" t="str">
        <f t="shared" si="348"/>
        <v>Avg of 4 NM Projects</v>
      </c>
      <c r="H1695" s="15">
        <f t="shared" si="350"/>
        <v>12</v>
      </c>
      <c r="I1695" s="93">
        <v>28.93</v>
      </c>
      <c r="J1695">
        <f t="shared" si="338"/>
        <v>0.16252808988764045</v>
      </c>
      <c r="K1695" s="4">
        <v>34.72</v>
      </c>
      <c r="L1695" s="4">
        <v>27.5</v>
      </c>
      <c r="M1695" s="16">
        <f t="shared" si="339"/>
        <v>0.79557500000000003</v>
      </c>
      <c r="N1695">
        <f t="shared" si="340"/>
        <v>0</v>
      </c>
      <c r="O1695">
        <f t="shared" si="341"/>
        <v>0</v>
      </c>
      <c r="P1695" s="63">
        <f t="shared" si="342"/>
        <v>0</v>
      </c>
    </row>
    <row r="1696" spans="1:18" x14ac:dyDescent="0.3">
      <c r="A1696">
        <f t="shared" si="343"/>
        <v>2018</v>
      </c>
      <c r="B1696">
        <f t="shared" si="344"/>
        <v>11</v>
      </c>
      <c r="C1696">
        <f t="shared" si="345"/>
        <v>10</v>
      </c>
      <c r="D1696">
        <f t="shared" si="346"/>
        <v>3</v>
      </c>
      <c r="E1696" t="str">
        <f t="shared" si="347"/>
        <v>ON</v>
      </c>
      <c r="F1696" s="13">
        <f t="shared" si="349"/>
        <v>43414</v>
      </c>
      <c r="G1696" s="14" t="str">
        <f t="shared" si="348"/>
        <v>Avg of 4 NM Projects</v>
      </c>
      <c r="H1696" s="15">
        <f t="shared" si="350"/>
        <v>13</v>
      </c>
      <c r="I1696" s="93">
        <v>50.174999999999997</v>
      </c>
      <c r="J1696">
        <f t="shared" si="338"/>
        <v>0.28188202247191008</v>
      </c>
      <c r="K1696" s="4">
        <v>33.270000000000003</v>
      </c>
      <c r="L1696" s="4">
        <v>19.88</v>
      </c>
      <c r="M1696" s="16">
        <f t="shared" si="339"/>
        <v>0.99747899999999989</v>
      </c>
      <c r="N1696">
        <f t="shared" si="340"/>
        <v>0</v>
      </c>
      <c r="O1696">
        <f t="shared" si="341"/>
        <v>0</v>
      </c>
      <c r="P1696" s="63">
        <f t="shared" si="342"/>
        <v>0</v>
      </c>
    </row>
    <row r="1697" spans="1:18" x14ac:dyDescent="0.3">
      <c r="A1697">
        <f t="shared" si="343"/>
        <v>2018</v>
      </c>
      <c r="B1697">
        <f t="shared" si="344"/>
        <v>11</v>
      </c>
      <c r="C1697">
        <f t="shared" si="345"/>
        <v>10</v>
      </c>
      <c r="D1697">
        <f t="shared" si="346"/>
        <v>3</v>
      </c>
      <c r="E1697" t="str">
        <f t="shared" si="347"/>
        <v>ON</v>
      </c>
      <c r="F1697" s="13">
        <f t="shared" si="349"/>
        <v>43414</v>
      </c>
      <c r="G1697" s="14" t="str">
        <f t="shared" si="348"/>
        <v>Avg of 4 NM Projects</v>
      </c>
      <c r="H1697" s="15">
        <f t="shared" si="350"/>
        <v>14</v>
      </c>
      <c r="I1697" s="93">
        <v>54.534999999999997</v>
      </c>
      <c r="J1697">
        <f t="shared" si="338"/>
        <v>0.30637640449438203</v>
      </c>
      <c r="K1697" s="4">
        <v>31.86</v>
      </c>
      <c r="L1697" s="4">
        <v>3.47</v>
      </c>
      <c r="M1697" s="16">
        <f t="shared" si="339"/>
        <v>0.18923645</v>
      </c>
      <c r="N1697">
        <f t="shared" si="340"/>
        <v>0</v>
      </c>
      <c r="O1697">
        <f t="shared" si="341"/>
        <v>0</v>
      </c>
      <c r="P1697" s="63">
        <f t="shared" si="342"/>
        <v>0</v>
      </c>
    </row>
    <row r="1698" spans="1:18" x14ac:dyDescent="0.3">
      <c r="A1698">
        <f t="shared" si="343"/>
        <v>2018</v>
      </c>
      <c r="B1698">
        <f t="shared" si="344"/>
        <v>11</v>
      </c>
      <c r="C1698">
        <f t="shared" si="345"/>
        <v>10</v>
      </c>
      <c r="D1698">
        <f t="shared" si="346"/>
        <v>3</v>
      </c>
      <c r="E1698" t="str">
        <f t="shared" si="347"/>
        <v>ON</v>
      </c>
      <c r="F1698" s="13">
        <f t="shared" si="349"/>
        <v>43414</v>
      </c>
      <c r="G1698" s="14" t="str">
        <f t="shared" si="348"/>
        <v>Avg of 4 NM Projects</v>
      </c>
      <c r="H1698" s="15">
        <f t="shared" si="350"/>
        <v>15</v>
      </c>
      <c r="I1698" s="93">
        <v>32.135000000000005</v>
      </c>
      <c r="J1698">
        <f t="shared" si="338"/>
        <v>0.18053370786516856</v>
      </c>
      <c r="K1698" s="4">
        <v>31.41</v>
      </c>
      <c r="L1698" s="4">
        <v>15.64</v>
      </c>
      <c r="M1698" s="16">
        <f t="shared" si="339"/>
        <v>0.50259140000000013</v>
      </c>
      <c r="N1698">
        <f t="shared" si="340"/>
        <v>0</v>
      </c>
      <c r="O1698">
        <f t="shared" si="341"/>
        <v>0</v>
      </c>
      <c r="P1698" s="63">
        <f t="shared" si="342"/>
        <v>0</v>
      </c>
    </row>
    <row r="1699" spans="1:18" x14ac:dyDescent="0.3">
      <c r="A1699">
        <f t="shared" si="343"/>
        <v>2018</v>
      </c>
      <c r="B1699">
        <f t="shared" si="344"/>
        <v>11</v>
      </c>
      <c r="C1699">
        <f t="shared" si="345"/>
        <v>10</v>
      </c>
      <c r="D1699">
        <f t="shared" si="346"/>
        <v>3</v>
      </c>
      <c r="E1699" t="str">
        <f t="shared" si="347"/>
        <v>ON</v>
      </c>
      <c r="F1699" s="13">
        <f t="shared" si="349"/>
        <v>43414</v>
      </c>
      <c r="G1699" s="14" t="str">
        <f t="shared" si="348"/>
        <v>Avg of 4 NM Projects</v>
      </c>
      <c r="H1699" s="15">
        <f t="shared" si="350"/>
        <v>16</v>
      </c>
      <c r="I1699" s="93">
        <v>6.53</v>
      </c>
      <c r="J1699">
        <f t="shared" si="338"/>
        <v>3.6685393258426971E-2</v>
      </c>
      <c r="K1699" s="4">
        <v>35.32</v>
      </c>
      <c r="L1699" s="4">
        <v>30.88</v>
      </c>
      <c r="M1699" s="16">
        <f t="shared" si="339"/>
        <v>0.2016464</v>
      </c>
      <c r="N1699">
        <f t="shared" si="340"/>
        <v>0</v>
      </c>
      <c r="O1699">
        <f t="shared" si="341"/>
        <v>0</v>
      </c>
      <c r="P1699" s="63">
        <f t="shared" si="342"/>
        <v>0</v>
      </c>
    </row>
    <row r="1700" spans="1:18" x14ac:dyDescent="0.3">
      <c r="A1700">
        <f t="shared" si="343"/>
        <v>2018</v>
      </c>
      <c r="B1700">
        <f t="shared" si="344"/>
        <v>11</v>
      </c>
      <c r="C1700">
        <f t="shared" si="345"/>
        <v>10</v>
      </c>
      <c r="D1700">
        <f t="shared" si="346"/>
        <v>3</v>
      </c>
      <c r="E1700" t="str">
        <f t="shared" si="347"/>
        <v>ON</v>
      </c>
      <c r="F1700" s="13">
        <f t="shared" si="349"/>
        <v>43414</v>
      </c>
      <c r="G1700" s="14" t="str">
        <f t="shared" si="348"/>
        <v>Avg of 4 NM Projects</v>
      </c>
      <c r="H1700" s="15">
        <f t="shared" si="350"/>
        <v>17</v>
      </c>
      <c r="I1700" s="93">
        <v>0</v>
      </c>
      <c r="J1700">
        <f t="shared" si="338"/>
        <v>0</v>
      </c>
      <c r="K1700" s="4">
        <v>49</v>
      </c>
      <c r="L1700" s="4">
        <v>42.61</v>
      </c>
      <c r="M1700" s="16">
        <f t="shared" si="339"/>
        <v>0</v>
      </c>
      <c r="N1700">
        <f t="shared" si="340"/>
        <v>1</v>
      </c>
      <c r="O1700">
        <f t="shared" si="341"/>
        <v>0</v>
      </c>
      <c r="P1700" s="63">
        <f t="shared" si="342"/>
        <v>0</v>
      </c>
    </row>
    <row r="1701" spans="1:18" x14ac:dyDescent="0.3">
      <c r="A1701">
        <f t="shared" si="343"/>
        <v>2018</v>
      </c>
      <c r="B1701">
        <f t="shared" si="344"/>
        <v>11</v>
      </c>
      <c r="C1701">
        <f t="shared" si="345"/>
        <v>10</v>
      </c>
      <c r="D1701">
        <f t="shared" si="346"/>
        <v>3</v>
      </c>
      <c r="E1701" t="str">
        <f t="shared" si="347"/>
        <v>ON</v>
      </c>
      <c r="F1701" s="13">
        <f t="shared" si="349"/>
        <v>43414</v>
      </c>
      <c r="G1701" s="14" t="str">
        <f t="shared" si="348"/>
        <v>Avg of 4 NM Projects</v>
      </c>
      <c r="H1701" s="15">
        <f t="shared" si="350"/>
        <v>18</v>
      </c>
      <c r="I1701" s="93">
        <v>0</v>
      </c>
      <c r="J1701">
        <f t="shared" si="338"/>
        <v>0</v>
      </c>
      <c r="K1701" s="4">
        <v>59.15</v>
      </c>
      <c r="L1701" s="4">
        <v>57.4</v>
      </c>
      <c r="M1701" s="16">
        <f t="shared" si="339"/>
        <v>0</v>
      </c>
      <c r="N1701">
        <f t="shared" si="340"/>
        <v>1</v>
      </c>
      <c r="O1701">
        <f t="shared" si="341"/>
        <v>0</v>
      </c>
      <c r="P1701" s="63">
        <f t="shared" si="342"/>
        <v>0</v>
      </c>
    </row>
    <row r="1702" spans="1:18" x14ac:dyDescent="0.3">
      <c r="A1702">
        <f t="shared" si="343"/>
        <v>2018</v>
      </c>
      <c r="B1702">
        <f t="shared" si="344"/>
        <v>11</v>
      </c>
      <c r="C1702">
        <f t="shared" si="345"/>
        <v>10</v>
      </c>
      <c r="D1702">
        <f t="shared" si="346"/>
        <v>3</v>
      </c>
      <c r="E1702" t="str">
        <f t="shared" si="347"/>
        <v>ON</v>
      </c>
      <c r="F1702" s="13">
        <f t="shared" si="349"/>
        <v>43414</v>
      </c>
      <c r="G1702" s="14" t="str">
        <f t="shared" si="348"/>
        <v>Avg of 4 NM Projects</v>
      </c>
      <c r="H1702" s="15">
        <f t="shared" si="350"/>
        <v>19</v>
      </c>
      <c r="I1702" s="93">
        <v>-0.13</v>
      </c>
      <c r="J1702">
        <f t="shared" si="338"/>
        <v>-7.3033707865168538E-4</v>
      </c>
      <c r="K1702" s="4">
        <v>51.62</v>
      </c>
      <c r="L1702" s="4">
        <v>41.63</v>
      </c>
      <c r="M1702" s="16">
        <f t="shared" si="339"/>
        <v>-5.4118999999999999E-3</v>
      </c>
      <c r="N1702">
        <f t="shared" si="340"/>
        <v>0</v>
      </c>
      <c r="O1702">
        <f t="shared" si="341"/>
        <v>0</v>
      </c>
      <c r="P1702" s="63">
        <f t="shared" si="342"/>
        <v>0</v>
      </c>
    </row>
    <row r="1703" spans="1:18" x14ac:dyDescent="0.3">
      <c r="A1703">
        <f t="shared" si="343"/>
        <v>2018</v>
      </c>
      <c r="B1703">
        <f t="shared" si="344"/>
        <v>11</v>
      </c>
      <c r="C1703">
        <f t="shared" si="345"/>
        <v>10</v>
      </c>
      <c r="D1703">
        <f t="shared" si="346"/>
        <v>3</v>
      </c>
      <c r="E1703" t="str">
        <f t="shared" si="347"/>
        <v>ON</v>
      </c>
      <c r="F1703" s="13">
        <f t="shared" si="349"/>
        <v>43414</v>
      </c>
      <c r="G1703" s="14" t="str">
        <f t="shared" si="348"/>
        <v>Avg of 4 NM Projects</v>
      </c>
      <c r="H1703" s="15">
        <f t="shared" si="350"/>
        <v>20</v>
      </c>
      <c r="I1703" s="93">
        <v>-0.26</v>
      </c>
      <c r="J1703">
        <f t="shared" si="338"/>
        <v>-1.4606741573033708E-3</v>
      </c>
      <c r="K1703" s="4">
        <v>49</v>
      </c>
      <c r="L1703" s="4">
        <v>36.24</v>
      </c>
      <c r="M1703" s="16">
        <f t="shared" si="339"/>
        <v>-9.4224000000000009E-3</v>
      </c>
      <c r="N1703">
        <f t="shared" si="340"/>
        <v>0</v>
      </c>
      <c r="O1703">
        <f t="shared" si="341"/>
        <v>0</v>
      </c>
      <c r="P1703" s="63">
        <f t="shared" si="342"/>
        <v>0</v>
      </c>
    </row>
    <row r="1704" spans="1:18" x14ac:dyDescent="0.3">
      <c r="A1704">
        <f t="shared" si="343"/>
        <v>2018</v>
      </c>
      <c r="B1704">
        <f t="shared" si="344"/>
        <v>11</v>
      </c>
      <c r="C1704">
        <f t="shared" si="345"/>
        <v>10</v>
      </c>
      <c r="D1704">
        <f t="shared" si="346"/>
        <v>3</v>
      </c>
      <c r="E1704" t="str">
        <f t="shared" si="347"/>
        <v>ON</v>
      </c>
      <c r="F1704" s="13">
        <f t="shared" si="349"/>
        <v>43414</v>
      </c>
      <c r="G1704" s="14" t="str">
        <f t="shared" si="348"/>
        <v>Avg of 4 NM Projects</v>
      </c>
      <c r="H1704" s="15">
        <f t="shared" si="350"/>
        <v>21</v>
      </c>
      <c r="I1704" s="93">
        <v>-0.26</v>
      </c>
      <c r="J1704">
        <f t="shared" si="338"/>
        <v>-1.4606741573033708E-3</v>
      </c>
      <c r="K1704" s="4">
        <v>40.409999999999997</v>
      </c>
      <c r="L1704" s="4">
        <v>46.18</v>
      </c>
      <c r="M1704" s="16">
        <f t="shared" si="339"/>
        <v>-1.20068E-2</v>
      </c>
      <c r="N1704">
        <f t="shared" si="340"/>
        <v>0</v>
      </c>
      <c r="O1704">
        <f t="shared" si="341"/>
        <v>0</v>
      </c>
      <c r="P1704" s="63">
        <f t="shared" si="342"/>
        <v>0</v>
      </c>
    </row>
    <row r="1705" spans="1:18" x14ac:dyDescent="0.3">
      <c r="A1705">
        <f t="shared" si="343"/>
        <v>2018</v>
      </c>
      <c r="B1705">
        <f t="shared" si="344"/>
        <v>11</v>
      </c>
      <c r="C1705">
        <f t="shared" si="345"/>
        <v>10</v>
      </c>
      <c r="D1705">
        <f t="shared" si="346"/>
        <v>3</v>
      </c>
      <c r="E1705" t="str">
        <f t="shared" si="347"/>
        <v>ON</v>
      </c>
      <c r="F1705" s="13">
        <f t="shared" si="349"/>
        <v>43414</v>
      </c>
      <c r="G1705" s="14" t="str">
        <f t="shared" si="348"/>
        <v>Avg of 4 NM Projects</v>
      </c>
      <c r="H1705" s="15">
        <f t="shared" si="350"/>
        <v>22</v>
      </c>
      <c r="I1705" s="93">
        <v>0</v>
      </c>
      <c r="J1705">
        <f t="shared" si="338"/>
        <v>0</v>
      </c>
      <c r="K1705" s="4">
        <v>38.36</v>
      </c>
      <c r="L1705" s="4">
        <v>35.03</v>
      </c>
      <c r="M1705" s="16">
        <f t="shared" si="339"/>
        <v>0</v>
      </c>
      <c r="N1705">
        <f t="shared" si="340"/>
        <v>1</v>
      </c>
      <c r="O1705">
        <f t="shared" si="341"/>
        <v>0</v>
      </c>
      <c r="P1705" s="63">
        <f t="shared" si="342"/>
        <v>0</v>
      </c>
    </row>
    <row r="1706" spans="1:18" x14ac:dyDescent="0.3">
      <c r="A1706">
        <f t="shared" si="343"/>
        <v>2018</v>
      </c>
      <c r="B1706">
        <f t="shared" si="344"/>
        <v>11</v>
      </c>
      <c r="C1706">
        <f t="shared" si="345"/>
        <v>10</v>
      </c>
      <c r="D1706">
        <f t="shared" si="346"/>
        <v>3</v>
      </c>
      <c r="E1706" t="str">
        <f t="shared" si="347"/>
        <v>ON</v>
      </c>
      <c r="F1706" s="13">
        <f t="shared" si="349"/>
        <v>43414</v>
      </c>
      <c r="G1706" s="14" t="str">
        <f t="shared" si="348"/>
        <v>Avg of 4 NM Projects</v>
      </c>
      <c r="H1706" s="15">
        <f t="shared" si="350"/>
        <v>23</v>
      </c>
      <c r="I1706" s="93">
        <v>0</v>
      </c>
      <c r="J1706">
        <f t="shared" si="338"/>
        <v>0</v>
      </c>
      <c r="K1706" s="4">
        <v>35.299999999999997</v>
      </c>
      <c r="L1706" s="4">
        <v>29.77</v>
      </c>
      <c r="M1706" s="16">
        <f t="shared" si="339"/>
        <v>0</v>
      </c>
      <c r="N1706">
        <f t="shared" si="340"/>
        <v>1</v>
      </c>
      <c r="O1706">
        <f t="shared" si="341"/>
        <v>0</v>
      </c>
      <c r="P1706" s="63">
        <f t="shared" si="342"/>
        <v>0</v>
      </c>
    </row>
    <row r="1707" spans="1:18" x14ac:dyDescent="0.3">
      <c r="A1707">
        <f t="shared" si="343"/>
        <v>2018</v>
      </c>
      <c r="B1707">
        <f t="shared" si="344"/>
        <v>11</v>
      </c>
      <c r="C1707">
        <f t="shared" si="345"/>
        <v>10</v>
      </c>
      <c r="D1707">
        <f t="shared" si="346"/>
        <v>3</v>
      </c>
      <c r="E1707" t="str">
        <f t="shared" si="347"/>
        <v>OFF</v>
      </c>
      <c r="F1707" s="13">
        <f t="shared" si="349"/>
        <v>43414</v>
      </c>
      <c r="G1707" s="14" t="str">
        <f t="shared" si="348"/>
        <v>Avg of 4 NM Projects</v>
      </c>
      <c r="H1707" s="15">
        <f t="shared" si="350"/>
        <v>24</v>
      </c>
      <c r="I1707" s="93">
        <v>0</v>
      </c>
      <c r="J1707">
        <f t="shared" si="338"/>
        <v>0</v>
      </c>
      <c r="K1707" s="4">
        <v>34.93</v>
      </c>
      <c r="L1707" s="4">
        <v>30.9</v>
      </c>
      <c r="M1707" s="16">
        <f t="shared" si="339"/>
        <v>0</v>
      </c>
      <c r="N1707">
        <f t="shared" si="340"/>
        <v>1</v>
      </c>
      <c r="O1707">
        <f t="shared" si="341"/>
        <v>0</v>
      </c>
      <c r="P1707" s="63">
        <f t="shared" si="342"/>
        <v>0</v>
      </c>
    </row>
    <row r="1708" spans="1:18" x14ac:dyDescent="0.3">
      <c r="A1708">
        <f t="shared" si="343"/>
        <v>2018</v>
      </c>
      <c r="B1708">
        <f t="shared" si="344"/>
        <v>11</v>
      </c>
      <c r="C1708">
        <f t="shared" si="345"/>
        <v>11</v>
      </c>
      <c r="D1708">
        <f t="shared" si="346"/>
        <v>4</v>
      </c>
      <c r="E1708" t="str">
        <f t="shared" si="347"/>
        <v>OFF</v>
      </c>
      <c r="F1708" s="13">
        <f t="shared" si="349"/>
        <v>43415</v>
      </c>
      <c r="G1708" s="14" t="str">
        <f t="shared" si="348"/>
        <v>Avg of 4 NM Projects</v>
      </c>
      <c r="H1708" s="15">
        <f t="shared" si="350"/>
        <v>1</v>
      </c>
      <c r="I1708" s="93">
        <v>-0.13</v>
      </c>
      <c r="J1708">
        <f t="shared" si="338"/>
        <v>-7.3033707865168538E-4</v>
      </c>
      <c r="K1708" s="4">
        <v>32.43</v>
      </c>
      <c r="L1708" s="4">
        <v>34.32</v>
      </c>
      <c r="M1708" s="16">
        <f t="shared" si="339"/>
        <v>-4.4615999999999996E-3</v>
      </c>
      <c r="N1708">
        <f t="shared" si="340"/>
        <v>0</v>
      </c>
      <c r="O1708">
        <f t="shared" si="341"/>
        <v>0</v>
      </c>
      <c r="P1708" s="63">
        <f t="shared" si="342"/>
        <v>0</v>
      </c>
      <c r="Q1708" s="34"/>
      <c r="R1708" s="34"/>
    </row>
    <row r="1709" spans="1:18" x14ac:dyDescent="0.3">
      <c r="A1709">
        <f t="shared" si="343"/>
        <v>2018</v>
      </c>
      <c r="B1709">
        <f t="shared" si="344"/>
        <v>11</v>
      </c>
      <c r="C1709">
        <f t="shared" si="345"/>
        <v>11</v>
      </c>
      <c r="D1709">
        <f t="shared" si="346"/>
        <v>4</v>
      </c>
      <c r="E1709" t="str">
        <f t="shared" si="347"/>
        <v>OFF</v>
      </c>
      <c r="F1709" s="13">
        <f t="shared" si="349"/>
        <v>43415</v>
      </c>
      <c r="G1709" s="14" t="str">
        <f t="shared" si="348"/>
        <v>Avg of 4 NM Projects</v>
      </c>
      <c r="H1709" s="15">
        <f t="shared" si="350"/>
        <v>2</v>
      </c>
      <c r="I1709" s="93">
        <v>0</v>
      </c>
      <c r="J1709">
        <f t="shared" si="338"/>
        <v>0</v>
      </c>
      <c r="K1709" s="4">
        <v>35.44</v>
      </c>
      <c r="L1709" s="4">
        <v>32.03</v>
      </c>
      <c r="M1709" s="16">
        <f t="shared" si="339"/>
        <v>0</v>
      </c>
      <c r="N1709">
        <f t="shared" si="340"/>
        <v>1</v>
      </c>
      <c r="O1709">
        <f t="shared" si="341"/>
        <v>0</v>
      </c>
      <c r="P1709" s="63">
        <f t="shared" si="342"/>
        <v>0</v>
      </c>
    </row>
    <row r="1710" spans="1:18" x14ac:dyDescent="0.3">
      <c r="A1710">
        <f t="shared" si="343"/>
        <v>2018</v>
      </c>
      <c r="B1710">
        <f t="shared" si="344"/>
        <v>11</v>
      </c>
      <c r="C1710">
        <f t="shared" si="345"/>
        <v>11</v>
      </c>
      <c r="D1710">
        <f t="shared" si="346"/>
        <v>4</v>
      </c>
      <c r="E1710" t="str">
        <f t="shared" si="347"/>
        <v>OFF</v>
      </c>
      <c r="F1710" s="13">
        <f t="shared" si="349"/>
        <v>43415</v>
      </c>
      <c r="G1710" s="14" t="str">
        <f t="shared" si="348"/>
        <v>Avg of 4 NM Projects</v>
      </c>
      <c r="H1710" s="15">
        <f t="shared" si="350"/>
        <v>3</v>
      </c>
      <c r="I1710" s="93">
        <v>-0.26</v>
      </c>
      <c r="J1710">
        <f t="shared" si="338"/>
        <v>-1.4606741573033708E-3</v>
      </c>
      <c r="K1710" s="4">
        <v>29.82</v>
      </c>
      <c r="L1710" s="4">
        <v>32.200000000000003</v>
      </c>
      <c r="M1710" s="16">
        <f t="shared" si="339"/>
        <v>-8.372000000000001E-3</v>
      </c>
      <c r="N1710">
        <f t="shared" si="340"/>
        <v>0</v>
      </c>
      <c r="O1710">
        <f t="shared" si="341"/>
        <v>0</v>
      </c>
      <c r="P1710" s="63">
        <f t="shared" si="342"/>
        <v>0</v>
      </c>
    </row>
    <row r="1711" spans="1:18" x14ac:dyDescent="0.3">
      <c r="A1711">
        <f t="shared" si="343"/>
        <v>2018</v>
      </c>
      <c r="B1711">
        <f t="shared" si="344"/>
        <v>11</v>
      </c>
      <c r="C1711">
        <f t="shared" si="345"/>
        <v>11</v>
      </c>
      <c r="D1711">
        <f t="shared" si="346"/>
        <v>4</v>
      </c>
      <c r="E1711" t="str">
        <f t="shared" si="347"/>
        <v>OFF</v>
      </c>
      <c r="F1711" s="13">
        <f t="shared" si="349"/>
        <v>43415</v>
      </c>
      <c r="G1711" s="14" t="str">
        <f t="shared" si="348"/>
        <v>Avg of 4 NM Projects</v>
      </c>
      <c r="H1711" s="15">
        <f t="shared" si="350"/>
        <v>4</v>
      </c>
      <c r="I1711" s="93">
        <v>-0.26</v>
      </c>
      <c r="J1711">
        <f t="shared" si="338"/>
        <v>-1.4606741573033708E-3</v>
      </c>
      <c r="K1711" s="4">
        <v>29.78</v>
      </c>
      <c r="L1711" s="4">
        <v>27.41</v>
      </c>
      <c r="M1711" s="16">
        <f t="shared" si="339"/>
        <v>-7.1266000000000003E-3</v>
      </c>
      <c r="N1711">
        <f t="shared" si="340"/>
        <v>0</v>
      </c>
      <c r="O1711">
        <f t="shared" si="341"/>
        <v>0</v>
      </c>
      <c r="P1711" s="63">
        <f t="shared" si="342"/>
        <v>0</v>
      </c>
    </row>
    <row r="1712" spans="1:18" x14ac:dyDescent="0.3">
      <c r="A1712">
        <f t="shared" si="343"/>
        <v>2018</v>
      </c>
      <c r="B1712">
        <f t="shared" si="344"/>
        <v>11</v>
      </c>
      <c r="C1712">
        <f t="shared" si="345"/>
        <v>11</v>
      </c>
      <c r="D1712">
        <f t="shared" si="346"/>
        <v>4</v>
      </c>
      <c r="E1712" t="str">
        <f t="shared" si="347"/>
        <v>OFF</v>
      </c>
      <c r="F1712" s="13">
        <f t="shared" si="349"/>
        <v>43415</v>
      </c>
      <c r="G1712" s="14" t="str">
        <f t="shared" si="348"/>
        <v>Avg of 4 NM Projects</v>
      </c>
      <c r="H1712" s="15">
        <f t="shared" si="350"/>
        <v>5</v>
      </c>
      <c r="I1712" s="93">
        <v>0</v>
      </c>
      <c r="J1712">
        <f t="shared" si="338"/>
        <v>0</v>
      </c>
      <c r="K1712" s="4">
        <v>29.96</v>
      </c>
      <c r="L1712" s="4">
        <v>25.16</v>
      </c>
      <c r="M1712" s="16">
        <f t="shared" si="339"/>
        <v>0</v>
      </c>
      <c r="N1712">
        <f t="shared" si="340"/>
        <v>1</v>
      </c>
      <c r="O1712">
        <f t="shared" si="341"/>
        <v>0</v>
      </c>
      <c r="P1712" s="63">
        <f t="shared" si="342"/>
        <v>0</v>
      </c>
    </row>
    <row r="1713" spans="1:16" x14ac:dyDescent="0.3">
      <c r="A1713">
        <f t="shared" si="343"/>
        <v>2018</v>
      </c>
      <c r="B1713">
        <f t="shared" si="344"/>
        <v>11</v>
      </c>
      <c r="C1713">
        <f t="shared" si="345"/>
        <v>11</v>
      </c>
      <c r="D1713">
        <f t="shared" si="346"/>
        <v>4</v>
      </c>
      <c r="E1713" t="str">
        <f t="shared" si="347"/>
        <v>OFF</v>
      </c>
      <c r="F1713" s="13">
        <f t="shared" si="349"/>
        <v>43415</v>
      </c>
      <c r="G1713" s="14" t="str">
        <f t="shared" si="348"/>
        <v>Avg of 4 NM Projects</v>
      </c>
      <c r="H1713" s="15">
        <f t="shared" si="350"/>
        <v>6</v>
      </c>
      <c r="I1713" s="93">
        <v>0</v>
      </c>
      <c r="J1713">
        <f t="shared" si="338"/>
        <v>0</v>
      </c>
      <c r="K1713" s="4">
        <v>29.55</v>
      </c>
      <c r="L1713" s="4">
        <v>26.72</v>
      </c>
      <c r="M1713" s="16">
        <f t="shared" si="339"/>
        <v>0</v>
      </c>
      <c r="N1713">
        <f t="shared" si="340"/>
        <v>1</v>
      </c>
      <c r="O1713">
        <f t="shared" si="341"/>
        <v>0</v>
      </c>
      <c r="P1713" s="63">
        <f t="shared" si="342"/>
        <v>0</v>
      </c>
    </row>
    <row r="1714" spans="1:16" x14ac:dyDescent="0.3">
      <c r="A1714">
        <f t="shared" si="343"/>
        <v>2018</v>
      </c>
      <c r="B1714">
        <f t="shared" si="344"/>
        <v>11</v>
      </c>
      <c r="C1714">
        <f t="shared" si="345"/>
        <v>11</v>
      </c>
      <c r="D1714">
        <f t="shared" si="346"/>
        <v>4</v>
      </c>
      <c r="E1714" t="str">
        <f t="shared" si="347"/>
        <v>OFF</v>
      </c>
      <c r="F1714" s="13">
        <f t="shared" si="349"/>
        <v>43415</v>
      </c>
      <c r="G1714" s="14" t="str">
        <f t="shared" si="348"/>
        <v>Avg of 4 NM Projects</v>
      </c>
      <c r="H1714" s="15">
        <f t="shared" si="350"/>
        <v>7</v>
      </c>
      <c r="I1714" s="93">
        <v>-0.26</v>
      </c>
      <c r="J1714">
        <f t="shared" si="338"/>
        <v>-1.4606741573033708E-3</v>
      </c>
      <c r="K1714" s="4">
        <v>36.96</v>
      </c>
      <c r="L1714" s="4">
        <v>29.22</v>
      </c>
      <c r="M1714" s="16">
        <f t="shared" si="339"/>
        <v>-7.5972000000000001E-3</v>
      </c>
      <c r="N1714">
        <f t="shared" si="340"/>
        <v>0</v>
      </c>
      <c r="O1714">
        <f t="shared" si="341"/>
        <v>0</v>
      </c>
      <c r="P1714" s="63">
        <f t="shared" si="342"/>
        <v>0</v>
      </c>
    </row>
    <row r="1715" spans="1:16" x14ac:dyDescent="0.3">
      <c r="A1715">
        <f t="shared" si="343"/>
        <v>2018</v>
      </c>
      <c r="B1715">
        <f t="shared" si="344"/>
        <v>11</v>
      </c>
      <c r="C1715">
        <f t="shared" si="345"/>
        <v>11</v>
      </c>
      <c r="D1715">
        <f t="shared" si="346"/>
        <v>4</v>
      </c>
      <c r="E1715" t="str">
        <f t="shared" si="347"/>
        <v>ON</v>
      </c>
      <c r="F1715" s="13">
        <f t="shared" si="349"/>
        <v>43415</v>
      </c>
      <c r="G1715" s="14" t="str">
        <f t="shared" si="348"/>
        <v>Avg of 4 NM Projects</v>
      </c>
      <c r="H1715" s="15">
        <f t="shared" si="350"/>
        <v>8</v>
      </c>
      <c r="I1715" s="93">
        <v>9.09</v>
      </c>
      <c r="J1715">
        <f t="shared" si="338"/>
        <v>5.106741573033708E-2</v>
      </c>
      <c r="K1715" s="4">
        <v>37.299999999999997</v>
      </c>
      <c r="L1715" s="4">
        <v>28.28</v>
      </c>
      <c r="M1715" s="16">
        <f t="shared" si="339"/>
        <v>0.25706519999999999</v>
      </c>
      <c r="N1715">
        <f t="shared" si="340"/>
        <v>0</v>
      </c>
      <c r="O1715">
        <f t="shared" si="341"/>
        <v>0</v>
      </c>
      <c r="P1715" s="63">
        <f t="shared" si="342"/>
        <v>0</v>
      </c>
    </row>
    <row r="1716" spans="1:16" x14ac:dyDescent="0.3">
      <c r="A1716">
        <f t="shared" si="343"/>
        <v>2018</v>
      </c>
      <c r="B1716">
        <f t="shared" si="344"/>
        <v>11</v>
      </c>
      <c r="C1716">
        <f t="shared" si="345"/>
        <v>11</v>
      </c>
      <c r="D1716">
        <f t="shared" si="346"/>
        <v>4</v>
      </c>
      <c r="E1716" t="str">
        <f t="shared" si="347"/>
        <v>ON</v>
      </c>
      <c r="F1716" s="13">
        <f t="shared" si="349"/>
        <v>43415</v>
      </c>
      <c r="G1716" s="14" t="str">
        <f t="shared" si="348"/>
        <v>Avg of 4 NM Projects</v>
      </c>
      <c r="H1716" s="15">
        <f t="shared" si="350"/>
        <v>9</v>
      </c>
      <c r="I1716" s="93">
        <v>30.075000000000003</v>
      </c>
      <c r="J1716">
        <f t="shared" si="338"/>
        <v>0.1689606741573034</v>
      </c>
      <c r="K1716" s="4">
        <v>38.03</v>
      </c>
      <c r="L1716" s="4">
        <v>17.05</v>
      </c>
      <c r="M1716" s="16">
        <f t="shared" si="339"/>
        <v>0.51277875000000006</v>
      </c>
      <c r="N1716">
        <f t="shared" si="340"/>
        <v>0</v>
      </c>
      <c r="O1716">
        <f t="shared" si="341"/>
        <v>0</v>
      </c>
      <c r="P1716" s="63">
        <f t="shared" si="342"/>
        <v>0</v>
      </c>
    </row>
    <row r="1717" spans="1:16" x14ac:dyDescent="0.3">
      <c r="A1717">
        <f t="shared" si="343"/>
        <v>2018</v>
      </c>
      <c r="B1717">
        <f t="shared" si="344"/>
        <v>11</v>
      </c>
      <c r="C1717">
        <f t="shared" si="345"/>
        <v>11</v>
      </c>
      <c r="D1717">
        <f t="shared" si="346"/>
        <v>4</v>
      </c>
      <c r="E1717" t="str">
        <f t="shared" si="347"/>
        <v>ON</v>
      </c>
      <c r="F1717" s="13">
        <f t="shared" si="349"/>
        <v>43415</v>
      </c>
      <c r="G1717" s="14" t="str">
        <f t="shared" si="348"/>
        <v>Avg of 4 NM Projects</v>
      </c>
      <c r="H1717" s="15">
        <f t="shared" si="350"/>
        <v>10</v>
      </c>
      <c r="I1717" s="93">
        <v>51.069999999999993</v>
      </c>
      <c r="J1717">
        <f t="shared" si="338"/>
        <v>0.28691011235955055</v>
      </c>
      <c r="K1717" s="4">
        <v>38.22</v>
      </c>
      <c r="L1717" s="4">
        <v>1.7</v>
      </c>
      <c r="M1717" s="16">
        <f t="shared" si="339"/>
        <v>8.6818999999999993E-2</v>
      </c>
      <c r="N1717">
        <f t="shared" si="340"/>
        <v>0</v>
      </c>
      <c r="O1717">
        <f t="shared" si="341"/>
        <v>0</v>
      </c>
      <c r="P1717" s="63">
        <f t="shared" si="342"/>
        <v>0</v>
      </c>
    </row>
    <row r="1718" spans="1:16" x14ac:dyDescent="0.3">
      <c r="A1718">
        <f t="shared" si="343"/>
        <v>2018</v>
      </c>
      <c r="B1718">
        <f t="shared" si="344"/>
        <v>11</v>
      </c>
      <c r="C1718">
        <f t="shared" si="345"/>
        <v>11</v>
      </c>
      <c r="D1718">
        <f t="shared" si="346"/>
        <v>4</v>
      </c>
      <c r="E1718" t="str">
        <f t="shared" si="347"/>
        <v>ON</v>
      </c>
      <c r="F1718" s="13">
        <f t="shared" si="349"/>
        <v>43415</v>
      </c>
      <c r="G1718" s="14" t="str">
        <f t="shared" si="348"/>
        <v>Avg of 4 NM Projects</v>
      </c>
      <c r="H1718" s="15">
        <f t="shared" si="350"/>
        <v>11</v>
      </c>
      <c r="I1718" s="93">
        <v>66.3</v>
      </c>
      <c r="J1718">
        <f t="shared" si="338"/>
        <v>0.37247191011235953</v>
      </c>
      <c r="K1718" s="4">
        <v>37.700000000000003</v>
      </c>
      <c r="L1718" s="4">
        <v>-0.61</v>
      </c>
      <c r="M1718" s="16">
        <f t="shared" si="339"/>
        <v>-4.0443E-2</v>
      </c>
      <c r="N1718">
        <f t="shared" si="340"/>
        <v>0</v>
      </c>
      <c r="O1718">
        <f t="shared" si="341"/>
        <v>0</v>
      </c>
      <c r="P1718" s="63">
        <f t="shared" si="342"/>
        <v>0</v>
      </c>
    </row>
    <row r="1719" spans="1:16" x14ac:dyDescent="0.3">
      <c r="A1719">
        <f t="shared" si="343"/>
        <v>2018</v>
      </c>
      <c r="B1719">
        <f t="shared" si="344"/>
        <v>11</v>
      </c>
      <c r="C1719">
        <f t="shared" si="345"/>
        <v>11</v>
      </c>
      <c r="D1719">
        <f t="shared" si="346"/>
        <v>4</v>
      </c>
      <c r="E1719" t="str">
        <f t="shared" si="347"/>
        <v>ON</v>
      </c>
      <c r="F1719" s="13">
        <f t="shared" si="349"/>
        <v>43415</v>
      </c>
      <c r="G1719" s="14" t="str">
        <f t="shared" si="348"/>
        <v>Avg of 4 NM Projects</v>
      </c>
      <c r="H1719" s="15">
        <f t="shared" si="350"/>
        <v>12</v>
      </c>
      <c r="I1719" s="93">
        <v>78.335000000000008</v>
      </c>
      <c r="J1719">
        <f t="shared" si="338"/>
        <v>0.44008426966292141</v>
      </c>
      <c r="K1719" s="4">
        <v>37.29</v>
      </c>
      <c r="L1719" s="4">
        <v>2.84</v>
      </c>
      <c r="M1719" s="16">
        <f t="shared" si="339"/>
        <v>0.22247140000000001</v>
      </c>
      <c r="N1719">
        <f t="shared" si="340"/>
        <v>0</v>
      </c>
      <c r="O1719">
        <f t="shared" si="341"/>
        <v>0</v>
      </c>
      <c r="P1719" s="63">
        <f t="shared" si="342"/>
        <v>0</v>
      </c>
    </row>
    <row r="1720" spans="1:16" x14ac:dyDescent="0.3">
      <c r="A1720">
        <f t="shared" si="343"/>
        <v>2018</v>
      </c>
      <c r="B1720">
        <f t="shared" si="344"/>
        <v>11</v>
      </c>
      <c r="C1720">
        <f t="shared" si="345"/>
        <v>11</v>
      </c>
      <c r="D1720">
        <f t="shared" si="346"/>
        <v>4</v>
      </c>
      <c r="E1720" t="str">
        <f t="shared" si="347"/>
        <v>ON</v>
      </c>
      <c r="F1720" s="13">
        <f t="shared" si="349"/>
        <v>43415</v>
      </c>
      <c r="G1720" s="14" t="str">
        <f t="shared" si="348"/>
        <v>Avg of 4 NM Projects</v>
      </c>
      <c r="H1720" s="15">
        <f t="shared" si="350"/>
        <v>13</v>
      </c>
      <c r="I1720" s="93">
        <v>86.14500000000001</v>
      </c>
      <c r="J1720">
        <f t="shared" si="338"/>
        <v>0.48396067415730343</v>
      </c>
      <c r="K1720" s="4">
        <v>36.79</v>
      </c>
      <c r="L1720" s="4">
        <v>22.73</v>
      </c>
      <c r="M1720" s="16">
        <f t="shared" si="339"/>
        <v>1.9580758500000002</v>
      </c>
      <c r="N1720">
        <f t="shared" si="340"/>
        <v>0</v>
      </c>
      <c r="O1720">
        <f t="shared" si="341"/>
        <v>0</v>
      </c>
      <c r="P1720" s="63">
        <f t="shared" si="342"/>
        <v>0</v>
      </c>
    </row>
    <row r="1721" spans="1:16" x14ac:dyDescent="0.3">
      <c r="A1721">
        <f t="shared" si="343"/>
        <v>2018</v>
      </c>
      <c r="B1721">
        <f t="shared" si="344"/>
        <v>11</v>
      </c>
      <c r="C1721">
        <f t="shared" si="345"/>
        <v>11</v>
      </c>
      <c r="D1721">
        <f t="shared" si="346"/>
        <v>4</v>
      </c>
      <c r="E1721" t="str">
        <f t="shared" si="347"/>
        <v>ON</v>
      </c>
      <c r="F1721" s="13">
        <f t="shared" si="349"/>
        <v>43415</v>
      </c>
      <c r="G1721" s="14" t="str">
        <f t="shared" si="348"/>
        <v>Avg of 4 NM Projects</v>
      </c>
      <c r="H1721" s="15">
        <f t="shared" si="350"/>
        <v>14</v>
      </c>
      <c r="I1721" s="93">
        <v>77.44</v>
      </c>
      <c r="J1721">
        <f t="shared" si="338"/>
        <v>0.43505617977528088</v>
      </c>
      <c r="K1721" s="4">
        <v>33.94</v>
      </c>
      <c r="L1721" s="4">
        <v>17.100000000000001</v>
      </c>
      <c r="M1721" s="16">
        <f t="shared" si="339"/>
        <v>1.3242240000000001</v>
      </c>
      <c r="N1721">
        <f t="shared" si="340"/>
        <v>0</v>
      </c>
      <c r="O1721">
        <f t="shared" si="341"/>
        <v>0</v>
      </c>
      <c r="P1721" s="63">
        <f t="shared" si="342"/>
        <v>0</v>
      </c>
    </row>
    <row r="1722" spans="1:16" x14ac:dyDescent="0.3">
      <c r="A1722">
        <f t="shared" si="343"/>
        <v>2018</v>
      </c>
      <c r="B1722">
        <f t="shared" si="344"/>
        <v>11</v>
      </c>
      <c r="C1722">
        <f t="shared" si="345"/>
        <v>11</v>
      </c>
      <c r="D1722">
        <f t="shared" si="346"/>
        <v>4</v>
      </c>
      <c r="E1722" t="str">
        <f t="shared" si="347"/>
        <v>ON</v>
      </c>
      <c r="F1722" s="13">
        <f t="shared" si="349"/>
        <v>43415</v>
      </c>
      <c r="G1722" s="14" t="str">
        <f t="shared" si="348"/>
        <v>Avg of 4 NM Projects</v>
      </c>
      <c r="H1722" s="15">
        <f t="shared" si="350"/>
        <v>15</v>
      </c>
      <c r="I1722" s="93">
        <v>52.61</v>
      </c>
      <c r="J1722">
        <f t="shared" si="338"/>
        <v>0.295561797752809</v>
      </c>
      <c r="K1722" s="4">
        <v>34.89</v>
      </c>
      <c r="L1722" s="4">
        <v>28.27</v>
      </c>
      <c r="M1722" s="16">
        <f t="shared" si="339"/>
        <v>1.4872847</v>
      </c>
      <c r="N1722">
        <f t="shared" si="340"/>
        <v>0</v>
      </c>
      <c r="O1722">
        <f t="shared" si="341"/>
        <v>0</v>
      </c>
      <c r="P1722" s="63">
        <f t="shared" si="342"/>
        <v>0</v>
      </c>
    </row>
    <row r="1723" spans="1:16" x14ac:dyDescent="0.3">
      <c r="A1723">
        <f t="shared" si="343"/>
        <v>2018</v>
      </c>
      <c r="B1723">
        <f t="shared" si="344"/>
        <v>11</v>
      </c>
      <c r="C1723">
        <f t="shared" si="345"/>
        <v>11</v>
      </c>
      <c r="D1723">
        <f t="shared" si="346"/>
        <v>4</v>
      </c>
      <c r="E1723" t="str">
        <f t="shared" si="347"/>
        <v>ON</v>
      </c>
      <c r="F1723" s="13">
        <f t="shared" si="349"/>
        <v>43415</v>
      </c>
      <c r="G1723" s="14" t="str">
        <f t="shared" si="348"/>
        <v>Avg of 4 NM Projects</v>
      </c>
      <c r="H1723" s="15">
        <f t="shared" si="350"/>
        <v>16</v>
      </c>
      <c r="I1723" s="93">
        <v>25.215000000000003</v>
      </c>
      <c r="J1723">
        <f t="shared" si="338"/>
        <v>0.14165730337078652</v>
      </c>
      <c r="K1723" s="4">
        <v>35.74</v>
      </c>
      <c r="L1723" s="4">
        <v>33.18</v>
      </c>
      <c r="M1723" s="16">
        <f t="shared" si="339"/>
        <v>0.83663370000000004</v>
      </c>
      <c r="N1723">
        <f t="shared" si="340"/>
        <v>0</v>
      </c>
      <c r="O1723">
        <f t="shared" si="341"/>
        <v>0</v>
      </c>
      <c r="P1723" s="63">
        <f t="shared" si="342"/>
        <v>0</v>
      </c>
    </row>
    <row r="1724" spans="1:16" x14ac:dyDescent="0.3">
      <c r="A1724">
        <f t="shared" si="343"/>
        <v>2018</v>
      </c>
      <c r="B1724">
        <f t="shared" si="344"/>
        <v>11</v>
      </c>
      <c r="C1724">
        <f t="shared" si="345"/>
        <v>11</v>
      </c>
      <c r="D1724">
        <f t="shared" si="346"/>
        <v>4</v>
      </c>
      <c r="E1724" t="str">
        <f t="shared" si="347"/>
        <v>ON</v>
      </c>
      <c r="F1724" s="13">
        <f t="shared" si="349"/>
        <v>43415</v>
      </c>
      <c r="G1724" s="14" t="str">
        <f t="shared" si="348"/>
        <v>Avg of 4 NM Projects</v>
      </c>
      <c r="H1724" s="15">
        <f t="shared" si="350"/>
        <v>17</v>
      </c>
      <c r="I1724" s="93">
        <v>0.51500000000000001</v>
      </c>
      <c r="J1724">
        <f t="shared" si="338"/>
        <v>2.8932584269662923E-3</v>
      </c>
      <c r="K1724" s="4">
        <v>62.19</v>
      </c>
      <c r="L1724" s="4">
        <v>35.18</v>
      </c>
      <c r="M1724" s="16">
        <f t="shared" si="339"/>
        <v>1.81177E-2</v>
      </c>
      <c r="N1724">
        <f t="shared" si="340"/>
        <v>0</v>
      </c>
      <c r="O1724">
        <f t="shared" si="341"/>
        <v>0</v>
      </c>
      <c r="P1724" s="63">
        <f t="shared" si="342"/>
        <v>0</v>
      </c>
    </row>
    <row r="1725" spans="1:16" x14ac:dyDescent="0.3">
      <c r="A1725">
        <f t="shared" si="343"/>
        <v>2018</v>
      </c>
      <c r="B1725">
        <f t="shared" si="344"/>
        <v>11</v>
      </c>
      <c r="C1725">
        <f t="shared" si="345"/>
        <v>11</v>
      </c>
      <c r="D1725">
        <f t="shared" si="346"/>
        <v>4</v>
      </c>
      <c r="E1725" t="str">
        <f t="shared" si="347"/>
        <v>ON</v>
      </c>
      <c r="F1725" s="13">
        <f t="shared" si="349"/>
        <v>43415</v>
      </c>
      <c r="G1725" s="14" t="str">
        <f t="shared" si="348"/>
        <v>Avg of 4 NM Projects</v>
      </c>
      <c r="H1725" s="15">
        <f t="shared" si="350"/>
        <v>18</v>
      </c>
      <c r="I1725" s="93">
        <v>0</v>
      </c>
      <c r="J1725">
        <f t="shared" si="338"/>
        <v>0</v>
      </c>
      <c r="K1725" s="4">
        <v>74.150000000000006</v>
      </c>
      <c r="L1725" s="4">
        <v>43.67</v>
      </c>
      <c r="M1725" s="16">
        <f t="shared" si="339"/>
        <v>0</v>
      </c>
      <c r="N1725">
        <f t="shared" si="340"/>
        <v>1</v>
      </c>
      <c r="O1725">
        <f t="shared" si="341"/>
        <v>0</v>
      </c>
      <c r="P1725" s="63">
        <f t="shared" si="342"/>
        <v>0</v>
      </c>
    </row>
    <row r="1726" spans="1:16" x14ac:dyDescent="0.3">
      <c r="A1726">
        <f t="shared" si="343"/>
        <v>2018</v>
      </c>
      <c r="B1726">
        <f t="shared" si="344"/>
        <v>11</v>
      </c>
      <c r="C1726">
        <f t="shared" si="345"/>
        <v>11</v>
      </c>
      <c r="D1726">
        <f t="shared" si="346"/>
        <v>4</v>
      </c>
      <c r="E1726" t="str">
        <f t="shared" si="347"/>
        <v>ON</v>
      </c>
      <c r="F1726" s="13">
        <f t="shared" si="349"/>
        <v>43415</v>
      </c>
      <c r="G1726" s="14" t="str">
        <f t="shared" si="348"/>
        <v>Avg of 4 NM Projects</v>
      </c>
      <c r="H1726" s="15">
        <f t="shared" si="350"/>
        <v>19</v>
      </c>
      <c r="I1726" s="93">
        <v>0</v>
      </c>
      <c r="J1726">
        <f t="shared" si="338"/>
        <v>0</v>
      </c>
      <c r="K1726" s="4">
        <v>64.040000000000006</v>
      </c>
      <c r="L1726" s="4">
        <v>58.82</v>
      </c>
      <c r="M1726" s="16">
        <f t="shared" si="339"/>
        <v>0</v>
      </c>
      <c r="N1726">
        <f t="shared" si="340"/>
        <v>1</v>
      </c>
      <c r="O1726">
        <f t="shared" si="341"/>
        <v>0</v>
      </c>
      <c r="P1726" s="63">
        <f t="shared" si="342"/>
        <v>0</v>
      </c>
    </row>
    <row r="1727" spans="1:16" x14ac:dyDescent="0.3">
      <c r="A1727">
        <f t="shared" si="343"/>
        <v>2018</v>
      </c>
      <c r="B1727">
        <f t="shared" si="344"/>
        <v>11</v>
      </c>
      <c r="C1727">
        <f t="shared" si="345"/>
        <v>11</v>
      </c>
      <c r="D1727">
        <f t="shared" si="346"/>
        <v>4</v>
      </c>
      <c r="E1727" t="str">
        <f t="shared" si="347"/>
        <v>ON</v>
      </c>
      <c r="F1727" s="13">
        <f t="shared" si="349"/>
        <v>43415</v>
      </c>
      <c r="G1727" s="14" t="str">
        <f t="shared" si="348"/>
        <v>Avg of 4 NM Projects</v>
      </c>
      <c r="H1727" s="15">
        <f t="shared" si="350"/>
        <v>20</v>
      </c>
      <c r="I1727" s="93">
        <v>-0.13</v>
      </c>
      <c r="J1727">
        <f t="shared" si="338"/>
        <v>-7.3033707865168538E-4</v>
      </c>
      <c r="K1727" s="4">
        <v>62.02</v>
      </c>
      <c r="L1727" s="4">
        <v>35.770000000000003</v>
      </c>
      <c r="M1727" s="16">
        <f t="shared" si="339"/>
        <v>-4.6500999999999999E-3</v>
      </c>
      <c r="N1727">
        <f t="shared" si="340"/>
        <v>0</v>
      </c>
      <c r="O1727">
        <f t="shared" si="341"/>
        <v>0</v>
      </c>
      <c r="P1727" s="63">
        <f t="shared" si="342"/>
        <v>0</v>
      </c>
    </row>
    <row r="1728" spans="1:16" x14ac:dyDescent="0.3">
      <c r="A1728">
        <f t="shared" si="343"/>
        <v>2018</v>
      </c>
      <c r="B1728">
        <f t="shared" si="344"/>
        <v>11</v>
      </c>
      <c r="C1728">
        <f t="shared" si="345"/>
        <v>11</v>
      </c>
      <c r="D1728">
        <f t="shared" si="346"/>
        <v>4</v>
      </c>
      <c r="E1728" t="str">
        <f t="shared" si="347"/>
        <v>ON</v>
      </c>
      <c r="F1728" s="13">
        <f t="shared" si="349"/>
        <v>43415</v>
      </c>
      <c r="G1728" s="14" t="str">
        <f t="shared" si="348"/>
        <v>Avg of 4 NM Projects</v>
      </c>
      <c r="H1728" s="15">
        <f t="shared" si="350"/>
        <v>21</v>
      </c>
      <c r="I1728" s="93">
        <v>0</v>
      </c>
      <c r="J1728">
        <f t="shared" si="338"/>
        <v>0</v>
      </c>
      <c r="K1728" s="4">
        <v>38.71</v>
      </c>
      <c r="L1728" s="4">
        <v>32.64</v>
      </c>
      <c r="M1728" s="16">
        <f t="shared" si="339"/>
        <v>0</v>
      </c>
      <c r="N1728">
        <f t="shared" si="340"/>
        <v>1</v>
      </c>
      <c r="O1728">
        <f t="shared" si="341"/>
        <v>0</v>
      </c>
      <c r="P1728" s="63">
        <f t="shared" si="342"/>
        <v>0</v>
      </c>
    </row>
    <row r="1729" spans="1:18" x14ac:dyDescent="0.3">
      <c r="A1729">
        <f t="shared" si="343"/>
        <v>2018</v>
      </c>
      <c r="B1729">
        <f t="shared" si="344"/>
        <v>11</v>
      </c>
      <c r="C1729">
        <f t="shared" si="345"/>
        <v>11</v>
      </c>
      <c r="D1729">
        <f t="shared" si="346"/>
        <v>4</v>
      </c>
      <c r="E1729" t="str">
        <f t="shared" si="347"/>
        <v>ON</v>
      </c>
      <c r="F1729" s="13">
        <f t="shared" si="349"/>
        <v>43415</v>
      </c>
      <c r="G1729" s="14" t="str">
        <f t="shared" si="348"/>
        <v>Avg of 4 NM Projects</v>
      </c>
      <c r="H1729" s="15">
        <f t="shared" si="350"/>
        <v>22</v>
      </c>
      <c r="I1729" s="93">
        <v>0</v>
      </c>
      <c r="J1729">
        <f t="shared" si="338"/>
        <v>0</v>
      </c>
      <c r="K1729" s="4">
        <v>37.630000000000003</v>
      </c>
      <c r="L1729" s="4">
        <v>29.88</v>
      </c>
      <c r="M1729" s="16">
        <f t="shared" si="339"/>
        <v>0</v>
      </c>
      <c r="N1729">
        <f t="shared" si="340"/>
        <v>1</v>
      </c>
      <c r="O1729">
        <f t="shared" si="341"/>
        <v>0</v>
      </c>
      <c r="P1729" s="63">
        <f t="shared" si="342"/>
        <v>0</v>
      </c>
    </row>
    <row r="1730" spans="1:18" x14ac:dyDescent="0.3">
      <c r="A1730">
        <f t="shared" si="343"/>
        <v>2018</v>
      </c>
      <c r="B1730">
        <f t="shared" si="344"/>
        <v>11</v>
      </c>
      <c r="C1730">
        <f t="shared" si="345"/>
        <v>11</v>
      </c>
      <c r="D1730">
        <f t="shared" si="346"/>
        <v>4</v>
      </c>
      <c r="E1730" t="str">
        <f t="shared" si="347"/>
        <v>ON</v>
      </c>
      <c r="F1730" s="13">
        <f t="shared" si="349"/>
        <v>43415</v>
      </c>
      <c r="G1730" s="14" t="str">
        <f t="shared" si="348"/>
        <v>Avg of 4 NM Projects</v>
      </c>
      <c r="H1730" s="15">
        <f t="shared" si="350"/>
        <v>23</v>
      </c>
      <c r="I1730" s="93">
        <v>-0.13</v>
      </c>
      <c r="J1730">
        <f t="shared" si="338"/>
        <v>-7.3033707865168538E-4</v>
      </c>
      <c r="K1730" s="4">
        <v>35.700000000000003</v>
      </c>
      <c r="L1730" s="4">
        <v>25.25</v>
      </c>
      <c r="M1730" s="16">
        <f t="shared" si="339"/>
        <v>-3.2825000000000003E-3</v>
      </c>
      <c r="N1730">
        <f t="shared" si="340"/>
        <v>0</v>
      </c>
      <c r="O1730">
        <f t="shared" si="341"/>
        <v>0</v>
      </c>
      <c r="P1730" s="63">
        <f t="shared" si="342"/>
        <v>0</v>
      </c>
    </row>
    <row r="1731" spans="1:18" x14ac:dyDescent="0.3">
      <c r="A1731">
        <f t="shared" si="343"/>
        <v>2018</v>
      </c>
      <c r="B1731">
        <f t="shared" si="344"/>
        <v>11</v>
      </c>
      <c r="C1731">
        <f t="shared" si="345"/>
        <v>11</v>
      </c>
      <c r="D1731">
        <f t="shared" si="346"/>
        <v>4</v>
      </c>
      <c r="E1731" t="str">
        <f t="shared" si="347"/>
        <v>OFF</v>
      </c>
      <c r="F1731" s="13">
        <f t="shared" si="349"/>
        <v>43415</v>
      </c>
      <c r="G1731" s="14" t="str">
        <f t="shared" si="348"/>
        <v>Avg of 4 NM Projects</v>
      </c>
      <c r="H1731" s="15">
        <f t="shared" si="350"/>
        <v>24</v>
      </c>
      <c r="I1731" s="93">
        <v>-0.13</v>
      </c>
      <c r="J1731">
        <f t="shared" si="338"/>
        <v>-7.3033707865168538E-4</v>
      </c>
      <c r="K1731" s="4">
        <v>34.82</v>
      </c>
      <c r="L1731" s="4">
        <v>23.7</v>
      </c>
      <c r="M1731" s="16">
        <f t="shared" si="339"/>
        <v>-3.081E-3</v>
      </c>
      <c r="N1731">
        <f t="shared" si="340"/>
        <v>0</v>
      </c>
      <c r="O1731">
        <f t="shared" si="341"/>
        <v>0</v>
      </c>
      <c r="P1731" s="63">
        <f t="shared" si="342"/>
        <v>0</v>
      </c>
    </row>
    <row r="1732" spans="1:18" x14ac:dyDescent="0.3">
      <c r="A1732">
        <f t="shared" si="343"/>
        <v>2018</v>
      </c>
      <c r="B1732">
        <f t="shared" si="344"/>
        <v>11</v>
      </c>
      <c r="C1732">
        <f t="shared" si="345"/>
        <v>12</v>
      </c>
      <c r="D1732">
        <f t="shared" si="346"/>
        <v>5</v>
      </c>
      <c r="E1732" t="str">
        <f t="shared" si="347"/>
        <v>OFF</v>
      </c>
      <c r="F1732" s="13">
        <f t="shared" si="349"/>
        <v>43416</v>
      </c>
      <c r="G1732" s="14" t="str">
        <f t="shared" si="348"/>
        <v>Avg of 4 NM Projects</v>
      </c>
      <c r="H1732" s="15">
        <f t="shared" si="350"/>
        <v>1</v>
      </c>
      <c r="I1732" s="93">
        <v>-0.13</v>
      </c>
      <c r="J1732">
        <f t="shared" ref="J1732:J1795" si="351">+I1732/$I$1</f>
        <v>-7.3033707865168538E-4</v>
      </c>
      <c r="K1732" s="4">
        <v>32.35</v>
      </c>
      <c r="L1732" s="4">
        <v>25.06</v>
      </c>
      <c r="M1732" s="16">
        <f t="shared" ref="M1732:M1795" si="352">+L1732*I1732/1000</f>
        <v>-3.2577999999999999E-3</v>
      </c>
      <c r="N1732">
        <f t="shared" ref="N1732:N1795" si="353">+IF(I1732=0,1,0)</f>
        <v>0</v>
      </c>
      <c r="O1732">
        <f t="shared" ref="O1732:O1795" si="354">+IF(I1732&gt;=0.5*$I$1,1,0)</f>
        <v>0</v>
      </c>
      <c r="P1732" s="63">
        <f t="shared" ref="P1732:P1795" si="355">+IF(I1732&gt;MAX(I$3652:I$5859),1,0)</f>
        <v>0</v>
      </c>
      <c r="Q1732" s="34"/>
      <c r="R1732" s="34"/>
    </row>
    <row r="1733" spans="1:18" x14ac:dyDescent="0.3">
      <c r="A1733">
        <f t="shared" ref="A1733:A1796" si="356">YEAR(F1733)</f>
        <v>2018</v>
      </c>
      <c r="B1733">
        <f t="shared" ref="B1733:B1796" si="357">+MONTH(F1733)</f>
        <v>11</v>
      </c>
      <c r="C1733">
        <f t="shared" ref="C1733:C1796" si="358">+DAY(F1733)</f>
        <v>12</v>
      </c>
      <c r="D1733">
        <f t="shared" ref="D1733:D1796" si="359">WEEKDAY(C1733)</f>
        <v>5</v>
      </c>
      <c r="E1733" t="str">
        <f t="shared" ref="E1733:E1796" si="360">IF(OR(D1733=1,D1733=7,H1733=1,H1733=2,H1733=3,H1733=4,H1733=5,H1733=6,H1733=7,H1733=24),"OFF","ON")</f>
        <v>OFF</v>
      </c>
      <c r="F1733" s="13">
        <f t="shared" si="349"/>
        <v>43416</v>
      </c>
      <c r="G1733" s="14" t="str">
        <f t="shared" si="348"/>
        <v>Avg of 4 NM Projects</v>
      </c>
      <c r="H1733" s="15">
        <f t="shared" si="350"/>
        <v>2</v>
      </c>
      <c r="I1733" s="93">
        <v>-0.13</v>
      </c>
      <c r="J1733">
        <f t="shared" si="351"/>
        <v>-7.3033707865168538E-4</v>
      </c>
      <c r="K1733" s="4">
        <v>29.74</v>
      </c>
      <c r="L1733" s="4">
        <v>22.07</v>
      </c>
      <c r="M1733" s="16">
        <f t="shared" si="352"/>
        <v>-2.8690999999999999E-3</v>
      </c>
      <c r="N1733">
        <f t="shared" si="353"/>
        <v>0</v>
      </c>
      <c r="O1733">
        <f t="shared" si="354"/>
        <v>0</v>
      </c>
      <c r="P1733" s="63">
        <f t="shared" si="355"/>
        <v>0</v>
      </c>
    </row>
    <row r="1734" spans="1:18" x14ac:dyDescent="0.3">
      <c r="A1734">
        <f t="shared" si="356"/>
        <v>2018</v>
      </c>
      <c r="B1734">
        <f t="shared" si="357"/>
        <v>11</v>
      </c>
      <c r="C1734">
        <f t="shared" si="358"/>
        <v>12</v>
      </c>
      <c r="D1734">
        <f t="shared" si="359"/>
        <v>5</v>
      </c>
      <c r="E1734" t="str">
        <f t="shared" si="360"/>
        <v>OFF</v>
      </c>
      <c r="F1734" s="13">
        <f t="shared" si="349"/>
        <v>43416</v>
      </c>
      <c r="G1734" s="14" t="str">
        <f t="shared" ref="G1734:G1797" si="361">+G1733</f>
        <v>Avg of 4 NM Projects</v>
      </c>
      <c r="H1734" s="15">
        <f t="shared" si="350"/>
        <v>3</v>
      </c>
      <c r="I1734" s="93">
        <v>0</v>
      </c>
      <c r="J1734">
        <f t="shared" si="351"/>
        <v>0</v>
      </c>
      <c r="K1734" s="4">
        <v>29.53</v>
      </c>
      <c r="L1734" s="4">
        <v>22.52</v>
      </c>
      <c r="M1734" s="16">
        <f t="shared" si="352"/>
        <v>0</v>
      </c>
      <c r="N1734">
        <f t="shared" si="353"/>
        <v>1</v>
      </c>
      <c r="O1734">
        <f t="shared" si="354"/>
        <v>0</v>
      </c>
      <c r="P1734" s="63">
        <f t="shared" si="355"/>
        <v>0</v>
      </c>
    </row>
    <row r="1735" spans="1:18" x14ac:dyDescent="0.3">
      <c r="A1735">
        <f t="shared" si="356"/>
        <v>2018</v>
      </c>
      <c r="B1735">
        <f t="shared" si="357"/>
        <v>11</v>
      </c>
      <c r="C1735">
        <f t="shared" si="358"/>
        <v>12</v>
      </c>
      <c r="D1735">
        <f t="shared" si="359"/>
        <v>5</v>
      </c>
      <c r="E1735" t="str">
        <f t="shared" si="360"/>
        <v>OFF</v>
      </c>
      <c r="F1735" s="13">
        <f t="shared" si="349"/>
        <v>43416</v>
      </c>
      <c r="G1735" s="14" t="str">
        <f t="shared" si="361"/>
        <v>Avg of 4 NM Projects</v>
      </c>
      <c r="H1735" s="15">
        <f t="shared" si="350"/>
        <v>4</v>
      </c>
      <c r="I1735" s="93">
        <v>0</v>
      </c>
      <c r="J1735">
        <f t="shared" si="351"/>
        <v>0</v>
      </c>
      <c r="K1735" s="4">
        <v>27.48</v>
      </c>
      <c r="L1735" s="4">
        <v>26.37</v>
      </c>
      <c r="M1735" s="16">
        <f t="shared" si="352"/>
        <v>0</v>
      </c>
      <c r="N1735">
        <f t="shared" si="353"/>
        <v>1</v>
      </c>
      <c r="O1735">
        <f t="shared" si="354"/>
        <v>0</v>
      </c>
      <c r="P1735" s="63">
        <f t="shared" si="355"/>
        <v>0</v>
      </c>
    </row>
    <row r="1736" spans="1:18" x14ac:dyDescent="0.3">
      <c r="A1736">
        <f t="shared" si="356"/>
        <v>2018</v>
      </c>
      <c r="B1736">
        <f t="shared" si="357"/>
        <v>11</v>
      </c>
      <c r="C1736">
        <f t="shared" si="358"/>
        <v>12</v>
      </c>
      <c r="D1736">
        <f t="shared" si="359"/>
        <v>5</v>
      </c>
      <c r="E1736" t="str">
        <f t="shared" si="360"/>
        <v>OFF</v>
      </c>
      <c r="F1736" s="13">
        <f t="shared" si="349"/>
        <v>43416</v>
      </c>
      <c r="G1736" s="14" t="str">
        <f t="shared" si="361"/>
        <v>Avg of 4 NM Projects</v>
      </c>
      <c r="H1736" s="15">
        <f t="shared" si="350"/>
        <v>5</v>
      </c>
      <c r="I1736" s="93">
        <v>-0.13</v>
      </c>
      <c r="J1736">
        <f t="shared" si="351"/>
        <v>-7.3033707865168538E-4</v>
      </c>
      <c r="K1736" s="4">
        <v>29.05</v>
      </c>
      <c r="L1736" s="4">
        <v>25.2</v>
      </c>
      <c r="M1736" s="16">
        <f t="shared" si="352"/>
        <v>-3.2759999999999998E-3</v>
      </c>
      <c r="N1736">
        <f t="shared" si="353"/>
        <v>0</v>
      </c>
      <c r="O1736">
        <f t="shared" si="354"/>
        <v>0</v>
      </c>
      <c r="P1736" s="63">
        <f t="shared" si="355"/>
        <v>0</v>
      </c>
    </row>
    <row r="1737" spans="1:18" x14ac:dyDescent="0.3">
      <c r="A1737">
        <f t="shared" si="356"/>
        <v>2018</v>
      </c>
      <c r="B1737">
        <f t="shared" si="357"/>
        <v>11</v>
      </c>
      <c r="C1737">
        <f t="shared" si="358"/>
        <v>12</v>
      </c>
      <c r="D1737">
        <f t="shared" si="359"/>
        <v>5</v>
      </c>
      <c r="E1737" t="str">
        <f t="shared" si="360"/>
        <v>OFF</v>
      </c>
      <c r="F1737" s="13">
        <f t="shared" si="349"/>
        <v>43416</v>
      </c>
      <c r="G1737" s="14" t="str">
        <f t="shared" si="361"/>
        <v>Avg of 4 NM Projects</v>
      </c>
      <c r="H1737" s="15">
        <f t="shared" si="350"/>
        <v>6</v>
      </c>
      <c r="I1737" s="93">
        <v>-0.39</v>
      </c>
      <c r="J1737">
        <f t="shared" si="351"/>
        <v>-2.1910112359550564E-3</v>
      </c>
      <c r="K1737" s="4">
        <v>33.93</v>
      </c>
      <c r="L1737" s="4">
        <v>30.93</v>
      </c>
      <c r="M1737" s="16">
        <f t="shared" si="352"/>
        <v>-1.2062699999999999E-2</v>
      </c>
      <c r="N1737">
        <f t="shared" si="353"/>
        <v>0</v>
      </c>
      <c r="O1737">
        <f t="shared" si="354"/>
        <v>0</v>
      </c>
      <c r="P1737" s="63">
        <f t="shared" si="355"/>
        <v>0</v>
      </c>
    </row>
    <row r="1738" spans="1:18" x14ac:dyDescent="0.3">
      <c r="A1738">
        <f t="shared" si="356"/>
        <v>2018</v>
      </c>
      <c r="B1738">
        <f t="shared" si="357"/>
        <v>11</v>
      </c>
      <c r="C1738">
        <f t="shared" si="358"/>
        <v>12</v>
      </c>
      <c r="D1738">
        <f t="shared" si="359"/>
        <v>5</v>
      </c>
      <c r="E1738" t="str">
        <f t="shared" si="360"/>
        <v>OFF</v>
      </c>
      <c r="F1738" s="13">
        <f t="shared" si="349"/>
        <v>43416</v>
      </c>
      <c r="G1738" s="14" t="str">
        <f t="shared" si="361"/>
        <v>Avg of 4 NM Projects</v>
      </c>
      <c r="H1738" s="15">
        <f t="shared" si="350"/>
        <v>7</v>
      </c>
      <c r="I1738" s="93">
        <v>-0.13</v>
      </c>
      <c r="J1738">
        <f t="shared" si="351"/>
        <v>-7.3033707865168538E-4</v>
      </c>
      <c r="K1738" s="4">
        <v>38.5</v>
      </c>
      <c r="L1738" s="4">
        <v>35.96</v>
      </c>
      <c r="M1738" s="16">
        <f t="shared" si="352"/>
        <v>-4.6748000000000007E-3</v>
      </c>
      <c r="N1738">
        <f t="shared" si="353"/>
        <v>0</v>
      </c>
      <c r="O1738">
        <f t="shared" si="354"/>
        <v>0</v>
      </c>
      <c r="P1738" s="63">
        <f t="shared" si="355"/>
        <v>0</v>
      </c>
    </row>
    <row r="1739" spans="1:18" x14ac:dyDescent="0.3">
      <c r="A1739">
        <f t="shared" si="356"/>
        <v>2018</v>
      </c>
      <c r="B1739">
        <f t="shared" si="357"/>
        <v>11</v>
      </c>
      <c r="C1739">
        <f t="shared" si="358"/>
        <v>12</v>
      </c>
      <c r="D1739">
        <f t="shared" si="359"/>
        <v>5</v>
      </c>
      <c r="E1739" t="str">
        <f t="shared" si="360"/>
        <v>ON</v>
      </c>
      <c r="F1739" s="13">
        <f t="shared" si="349"/>
        <v>43416</v>
      </c>
      <c r="G1739" s="14" t="str">
        <f t="shared" si="361"/>
        <v>Avg of 4 NM Projects</v>
      </c>
      <c r="H1739" s="15">
        <f t="shared" si="350"/>
        <v>8</v>
      </c>
      <c r="I1739" s="93">
        <v>3.2050000000000001</v>
      </c>
      <c r="J1739">
        <f t="shared" si="351"/>
        <v>1.8005617977528091E-2</v>
      </c>
      <c r="K1739" s="4">
        <v>40.549999999999997</v>
      </c>
      <c r="L1739" s="4">
        <v>48.17</v>
      </c>
      <c r="M1739" s="16">
        <f t="shared" si="352"/>
        <v>0.15438484999999999</v>
      </c>
      <c r="N1739">
        <f t="shared" si="353"/>
        <v>0</v>
      </c>
      <c r="O1739">
        <f t="shared" si="354"/>
        <v>0</v>
      </c>
      <c r="P1739" s="63">
        <f t="shared" si="355"/>
        <v>0</v>
      </c>
    </row>
    <row r="1740" spans="1:18" x14ac:dyDescent="0.3">
      <c r="A1740">
        <f t="shared" si="356"/>
        <v>2018</v>
      </c>
      <c r="B1740">
        <f t="shared" si="357"/>
        <v>11</v>
      </c>
      <c r="C1740">
        <f t="shared" si="358"/>
        <v>12</v>
      </c>
      <c r="D1740">
        <f t="shared" si="359"/>
        <v>5</v>
      </c>
      <c r="E1740" t="str">
        <f t="shared" si="360"/>
        <v>ON</v>
      </c>
      <c r="F1740" s="13">
        <f t="shared" si="349"/>
        <v>43416</v>
      </c>
      <c r="G1740" s="14" t="str">
        <f t="shared" si="361"/>
        <v>Avg of 4 NM Projects</v>
      </c>
      <c r="H1740" s="15">
        <f t="shared" si="350"/>
        <v>9</v>
      </c>
      <c r="I1740" s="93">
        <v>9.3449999999999989</v>
      </c>
      <c r="J1740">
        <f t="shared" si="351"/>
        <v>5.2499999999999991E-2</v>
      </c>
      <c r="K1740" s="4">
        <v>40.549999999999997</v>
      </c>
      <c r="L1740" s="4">
        <v>37.9</v>
      </c>
      <c r="M1740" s="16">
        <f t="shared" si="352"/>
        <v>0.35417549999999992</v>
      </c>
      <c r="N1740">
        <f t="shared" si="353"/>
        <v>0</v>
      </c>
      <c r="O1740">
        <f t="shared" si="354"/>
        <v>0</v>
      </c>
      <c r="P1740" s="63">
        <f t="shared" si="355"/>
        <v>0</v>
      </c>
    </row>
    <row r="1741" spans="1:18" x14ac:dyDescent="0.3">
      <c r="A1741">
        <f t="shared" si="356"/>
        <v>2018</v>
      </c>
      <c r="B1741">
        <f t="shared" si="357"/>
        <v>11</v>
      </c>
      <c r="C1741">
        <f t="shared" si="358"/>
        <v>12</v>
      </c>
      <c r="D1741">
        <f t="shared" si="359"/>
        <v>5</v>
      </c>
      <c r="E1741" t="str">
        <f t="shared" si="360"/>
        <v>ON</v>
      </c>
      <c r="F1741" s="13">
        <f t="shared" si="349"/>
        <v>43416</v>
      </c>
      <c r="G1741" s="14" t="str">
        <f t="shared" si="361"/>
        <v>Avg of 4 NM Projects</v>
      </c>
      <c r="H1741" s="15">
        <f t="shared" si="350"/>
        <v>10</v>
      </c>
      <c r="I1741" s="93">
        <v>19.59</v>
      </c>
      <c r="J1741">
        <f t="shared" si="351"/>
        <v>0.1100561797752809</v>
      </c>
      <c r="K1741" s="4">
        <v>40.9</v>
      </c>
      <c r="L1741" s="4">
        <v>29.94</v>
      </c>
      <c r="M1741" s="16">
        <f t="shared" si="352"/>
        <v>0.58652459999999995</v>
      </c>
      <c r="N1741">
        <f t="shared" si="353"/>
        <v>0</v>
      </c>
      <c r="O1741">
        <f t="shared" si="354"/>
        <v>0</v>
      </c>
      <c r="P1741" s="63">
        <f t="shared" si="355"/>
        <v>0</v>
      </c>
    </row>
    <row r="1742" spans="1:18" x14ac:dyDescent="0.3">
      <c r="A1742">
        <f t="shared" si="356"/>
        <v>2018</v>
      </c>
      <c r="B1742">
        <f t="shared" si="357"/>
        <v>11</v>
      </c>
      <c r="C1742">
        <f t="shared" si="358"/>
        <v>12</v>
      </c>
      <c r="D1742">
        <f t="shared" si="359"/>
        <v>5</v>
      </c>
      <c r="E1742" t="str">
        <f t="shared" si="360"/>
        <v>ON</v>
      </c>
      <c r="F1742" s="13">
        <f t="shared" si="349"/>
        <v>43416</v>
      </c>
      <c r="G1742" s="14" t="str">
        <f t="shared" si="361"/>
        <v>Avg of 4 NM Projects</v>
      </c>
      <c r="H1742" s="15">
        <f t="shared" si="350"/>
        <v>11</v>
      </c>
      <c r="I1742" s="93">
        <v>34.43</v>
      </c>
      <c r="J1742">
        <f t="shared" si="351"/>
        <v>0.19342696629213482</v>
      </c>
      <c r="K1742" s="4">
        <v>37.840000000000003</v>
      </c>
      <c r="L1742" s="4">
        <v>32.75</v>
      </c>
      <c r="M1742" s="16">
        <f t="shared" si="352"/>
        <v>1.1275824999999999</v>
      </c>
      <c r="N1742">
        <f t="shared" si="353"/>
        <v>0</v>
      </c>
      <c r="O1742">
        <f t="shared" si="354"/>
        <v>0</v>
      </c>
      <c r="P1742" s="63">
        <f t="shared" si="355"/>
        <v>0</v>
      </c>
    </row>
    <row r="1743" spans="1:18" x14ac:dyDescent="0.3">
      <c r="A1743">
        <f t="shared" si="356"/>
        <v>2018</v>
      </c>
      <c r="B1743">
        <f t="shared" si="357"/>
        <v>11</v>
      </c>
      <c r="C1743">
        <f t="shared" si="358"/>
        <v>12</v>
      </c>
      <c r="D1743">
        <f t="shared" si="359"/>
        <v>5</v>
      </c>
      <c r="E1743" t="str">
        <f t="shared" si="360"/>
        <v>ON</v>
      </c>
      <c r="F1743" s="13">
        <f t="shared" si="349"/>
        <v>43416</v>
      </c>
      <c r="G1743" s="14" t="str">
        <f t="shared" si="361"/>
        <v>Avg of 4 NM Projects</v>
      </c>
      <c r="H1743" s="15">
        <f t="shared" si="350"/>
        <v>12</v>
      </c>
      <c r="I1743" s="93">
        <v>44.544999999999995</v>
      </c>
      <c r="J1743">
        <f t="shared" si="351"/>
        <v>0.25025280898876401</v>
      </c>
      <c r="K1743" s="4">
        <v>37.01</v>
      </c>
      <c r="L1743" s="4">
        <v>30</v>
      </c>
      <c r="M1743" s="16">
        <f t="shared" si="352"/>
        <v>1.3363499999999999</v>
      </c>
      <c r="N1743">
        <f t="shared" si="353"/>
        <v>0</v>
      </c>
      <c r="O1743">
        <f t="shared" si="354"/>
        <v>0</v>
      </c>
      <c r="P1743" s="63">
        <f t="shared" si="355"/>
        <v>0</v>
      </c>
    </row>
    <row r="1744" spans="1:18" x14ac:dyDescent="0.3">
      <c r="A1744">
        <f t="shared" si="356"/>
        <v>2018</v>
      </c>
      <c r="B1744">
        <f t="shared" si="357"/>
        <v>11</v>
      </c>
      <c r="C1744">
        <f t="shared" si="358"/>
        <v>12</v>
      </c>
      <c r="D1744">
        <f t="shared" si="359"/>
        <v>5</v>
      </c>
      <c r="E1744" t="str">
        <f t="shared" si="360"/>
        <v>ON</v>
      </c>
      <c r="F1744" s="13">
        <f t="shared" si="349"/>
        <v>43416</v>
      </c>
      <c r="G1744" s="14" t="str">
        <f t="shared" si="361"/>
        <v>Avg of 4 NM Projects</v>
      </c>
      <c r="H1744" s="15">
        <f t="shared" si="350"/>
        <v>13</v>
      </c>
      <c r="I1744" s="93">
        <v>38.784999999999997</v>
      </c>
      <c r="J1744">
        <f t="shared" si="351"/>
        <v>0.21789325842696627</v>
      </c>
      <c r="K1744" s="4">
        <v>35.92</v>
      </c>
      <c r="L1744" s="4">
        <v>35.46</v>
      </c>
      <c r="M1744" s="16">
        <f t="shared" si="352"/>
        <v>1.3753161</v>
      </c>
      <c r="N1744">
        <f t="shared" si="353"/>
        <v>0</v>
      </c>
      <c r="O1744">
        <f t="shared" si="354"/>
        <v>0</v>
      </c>
      <c r="P1744" s="63">
        <f t="shared" si="355"/>
        <v>0</v>
      </c>
    </row>
    <row r="1745" spans="1:18" x14ac:dyDescent="0.3">
      <c r="A1745">
        <f t="shared" si="356"/>
        <v>2018</v>
      </c>
      <c r="B1745">
        <f t="shared" si="357"/>
        <v>11</v>
      </c>
      <c r="C1745">
        <f t="shared" si="358"/>
        <v>12</v>
      </c>
      <c r="D1745">
        <f t="shared" si="359"/>
        <v>5</v>
      </c>
      <c r="E1745" t="str">
        <f t="shared" si="360"/>
        <v>ON</v>
      </c>
      <c r="F1745" s="13">
        <f t="shared" si="349"/>
        <v>43416</v>
      </c>
      <c r="G1745" s="14" t="str">
        <f t="shared" si="361"/>
        <v>Avg of 4 NM Projects</v>
      </c>
      <c r="H1745" s="15">
        <f t="shared" si="350"/>
        <v>14</v>
      </c>
      <c r="I1745" s="93">
        <v>24.319999999999997</v>
      </c>
      <c r="J1745">
        <f t="shared" si="351"/>
        <v>0.13662921348314605</v>
      </c>
      <c r="K1745" s="4">
        <v>35.96</v>
      </c>
      <c r="L1745" s="4">
        <v>36.44</v>
      </c>
      <c r="M1745" s="16">
        <f t="shared" si="352"/>
        <v>0.88622079999999981</v>
      </c>
      <c r="N1745">
        <f t="shared" si="353"/>
        <v>0</v>
      </c>
      <c r="O1745">
        <f t="shared" si="354"/>
        <v>0</v>
      </c>
      <c r="P1745" s="63">
        <f t="shared" si="355"/>
        <v>0</v>
      </c>
    </row>
    <row r="1746" spans="1:18" x14ac:dyDescent="0.3">
      <c r="A1746">
        <f t="shared" si="356"/>
        <v>2018</v>
      </c>
      <c r="B1746">
        <f t="shared" si="357"/>
        <v>11</v>
      </c>
      <c r="C1746">
        <f t="shared" si="358"/>
        <v>12</v>
      </c>
      <c r="D1746">
        <f t="shared" si="359"/>
        <v>5</v>
      </c>
      <c r="E1746" t="str">
        <f t="shared" si="360"/>
        <v>ON</v>
      </c>
      <c r="F1746" s="13">
        <f t="shared" si="349"/>
        <v>43416</v>
      </c>
      <c r="G1746" s="14" t="str">
        <f t="shared" si="361"/>
        <v>Avg of 4 NM Projects</v>
      </c>
      <c r="H1746" s="15">
        <f t="shared" si="350"/>
        <v>15</v>
      </c>
      <c r="I1746" s="93">
        <v>13.31</v>
      </c>
      <c r="J1746">
        <f t="shared" si="351"/>
        <v>7.4775280898876403E-2</v>
      </c>
      <c r="K1746" s="4">
        <v>35.950000000000003</v>
      </c>
      <c r="L1746" s="4">
        <v>41.64</v>
      </c>
      <c r="M1746" s="16">
        <f t="shared" si="352"/>
        <v>0.55422840000000007</v>
      </c>
      <c r="N1746">
        <f t="shared" si="353"/>
        <v>0</v>
      </c>
      <c r="O1746">
        <f t="shared" si="354"/>
        <v>0</v>
      </c>
      <c r="P1746" s="63">
        <f t="shared" si="355"/>
        <v>0</v>
      </c>
    </row>
    <row r="1747" spans="1:18" x14ac:dyDescent="0.3">
      <c r="A1747">
        <f t="shared" si="356"/>
        <v>2018</v>
      </c>
      <c r="B1747">
        <f t="shared" si="357"/>
        <v>11</v>
      </c>
      <c r="C1747">
        <f t="shared" si="358"/>
        <v>12</v>
      </c>
      <c r="D1747">
        <f t="shared" si="359"/>
        <v>5</v>
      </c>
      <c r="E1747" t="str">
        <f t="shared" si="360"/>
        <v>ON</v>
      </c>
      <c r="F1747" s="13">
        <f t="shared" si="349"/>
        <v>43416</v>
      </c>
      <c r="G1747" s="14" t="str">
        <f t="shared" si="361"/>
        <v>Avg of 4 NM Projects</v>
      </c>
      <c r="H1747" s="15">
        <f t="shared" si="350"/>
        <v>16</v>
      </c>
      <c r="I1747" s="93">
        <v>6.1449999999999996</v>
      </c>
      <c r="J1747">
        <f t="shared" si="351"/>
        <v>3.4522471910112359E-2</v>
      </c>
      <c r="K1747" s="4">
        <v>37.68</v>
      </c>
      <c r="L1747" s="4">
        <v>56.65</v>
      </c>
      <c r="M1747" s="16">
        <f t="shared" si="352"/>
        <v>0.34811424999999996</v>
      </c>
      <c r="N1747">
        <f t="shared" si="353"/>
        <v>0</v>
      </c>
      <c r="O1747">
        <f t="shared" si="354"/>
        <v>0</v>
      </c>
      <c r="P1747" s="63">
        <f t="shared" si="355"/>
        <v>0</v>
      </c>
    </row>
    <row r="1748" spans="1:18" x14ac:dyDescent="0.3">
      <c r="A1748">
        <f t="shared" si="356"/>
        <v>2018</v>
      </c>
      <c r="B1748">
        <f t="shared" si="357"/>
        <v>11</v>
      </c>
      <c r="C1748">
        <f t="shared" si="358"/>
        <v>12</v>
      </c>
      <c r="D1748">
        <f t="shared" si="359"/>
        <v>5</v>
      </c>
      <c r="E1748" t="str">
        <f t="shared" si="360"/>
        <v>ON</v>
      </c>
      <c r="F1748" s="13">
        <f t="shared" si="349"/>
        <v>43416</v>
      </c>
      <c r="G1748" s="14" t="str">
        <f t="shared" si="361"/>
        <v>Avg of 4 NM Projects</v>
      </c>
      <c r="H1748" s="15">
        <f t="shared" si="350"/>
        <v>17</v>
      </c>
      <c r="I1748" s="93">
        <v>-0.13</v>
      </c>
      <c r="J1748">
        <f t="shared" si="351"/>
        <v>-7.3033707865168538E-4</v>
      </c>
      <c r="K1748" s="4">
        <v>54.99</v>
      </c>
      <c r="L1748" s="4">
        <v>64.430000000000007</v>
      </c>
      <c r="M1748" s="16">
        <f t="shared" si="352"/>
        <v>-8.3759000000000021E-3</v>
      </c>
      <c r="N1748">
        <f t="shared" si="353"/>
        <v>0</v>
      </c>
      <c r="O1748">
        <f t="shared" si="354"/>
        <v>0</v>
      </c>
      <c r="P1748" s="63">
        <f t="shared" si="355"/>
        <v>0</v>
      </c>
    </row>
    <row r="1749" spans="1:18" x14ac:dyDescent="0.3">
      <c r="A1749">
        <f t="shared" si="356"/>
        <v>2018</v>
      </c>
      <c r="B1749">
        <f t="shared" si="357"/>
        <v>11</v>
      </c>
      <c r="C1749">
        <f t="shared" si="358"/>
        <v>12</v>
      </c>
      <c r="D1749">
        <f t="shared" si="359"/>
        <v>5</v>
      </c>
      <c r="E1749" t="str">
        <f t="shared" si="360"/>
        <v>ON</v>
      </c>
      <c r="F1749" s="13">
        <f t="shared" si="349"/>
        <v>43416</v>
      </c>
      <c r="G1749" s="14" t="str">
        <f t="shared" si="361"/>
        <v>Avg of 4 NM Projects</v>
      </c>
      <c r="H1749" s="15">
        <f t="shared" si="350"/>
        <v>18</v>
      </c>
      <c r="I1749" s="93">
        <v>0</v>
      </c>
      <c r="J1749">
        <f t="shared" si="351"/>
        <v>0</v>
      </c>
      <c r="K1749" s="4">
        <v>76.23</v>
      </c>
      <c r="L1749" s="4">
        <v>92.33</v>
      </c>
      <c r="M1749" s="16">
        <f t="shared" si="352"/>
        <v>0</v>
      </c>
      <c r="N1749">
        <f t="shared" si="353"/>
        <v>1</v>
      </c>
      <c r="O1749">
        <f t="shared" si="354"/>
        <v>0</v>
      </c>
      <c r="P1749" s="63">
        <f t="shared" si="355"/>
        <v>0</v>
      </c>
    </row>
    <row r="1750" spans="1:18" x14ac:dyDescent="0.3">
      <c r="A1750">
        <f t="shared" si="356"/>
        <v>2018</v>
      </c>
      <c r="B1750">
        <f t="shared" si="357"/>
        <v>11</v>
      </c>
      <c r="C1750">
        <f t="shared" si="358"/>
        <v>12</v>
      </c>
      <c r="D1750">
        <f t="shared" si="359"/>
        <v>5</v>
      </c>
      <c r="E1750" t="str">
        <f t="shared" si="360"/>
        <v>ON</v>
      </c>
      <c r="F1750" s="13">
        <f t="shared" si="349"/>
        <v>43416</v>
      </c>
      <c r="G1750" s="14" t="str">
        <f t="shared" si="361"/>
        <v>Avg of 4 NM Projects</v>
      </c>
      <c r="H1750" s="15">
        <f t="shared" si="350"/>
        <v>19</v>
      </c>
      <c r="I1750" s="93">
        <v>-0.13</v>
      </c>
      <c r="J1750">
        <f t="shared" si="351"/>
        <v>-7.3033707865168538E-4</v>
      </c>
      <c r="K1750" s="4">
        <v>73.45</v>
      </c>
      <c r="L1750" s="4">
        <v>95.8</v>
      </c>
      <c r="M1750" s="16">
        <f t="shared" si="352"/>
        <v>-1.2454E-2</v>
      </c>
      <c r="N1750">
        <f t="shared" si="353"/>
        <v>0</v>
      </c>
      <c r="O1750">
        <f t="shared" si="354"/>
        <v>0</v>
      </c>
      <c r="P1750" s="63">
        <f t="shared" si="355"/>
        <v>0</v>
      </c>
    </row>
    <row r="1751" spans="1:18" x14ac:dyDescent="0.3">
      <c r="A1751">
        <f t="shared" si="356"/>
        <v>2018</v>
      </c>
      <c r="B1751">
        <f t="shared" si="357"/>
        <v>11</v>
      </c>
      <c r="C1751">
        <f t="shared" si="358"/>
        <v>12</v>
      </c>
      <c r="D1751">
        <f t="shared" si="359"/>
        <v>5</v>
      </c>
      <c r="E1751" t="str">
        <f t="shared" si="360"/>
        <v>ON</v>
      </c>
      <c r="F1751" s="13">
        <f t="shared" si="349"/>
        <v>43416</v>
      </c>
      <c r="G1751" s="14" t="str">
        <f t="shared" si="361"/>
        <v>Avg of 4 NM Projects</v>
      </c>
      <c r="H1751" s="15">
        <f t="shared" si="350"/>
        <v>20</v>
      </c>
      <c r="I1751" s="93">
        <v>0</v>
      </c>
      <c r="J1751">
        <f t="shared" si="351"/>
        <v>0</v>
      </c>
      <c r="K1751" s="4">
        <v>57.72</v>
      </c>
      <c r="L1751" s="4">
        <v>76.739999999999995</v>
      </c>
      <c r="M1751" s="16">
        <f t="shared" si="352"/>
        <v>0</v>
      </c>
      <c r="N1751">
        <f t="shared" si="353"/>
        <v>1</v>
      </c>
      <c r="O1751">
        <f t="shared" si="354"/>
        <v>0</v>
      </c>
      <c r="P1751" s="63">
        <f t="shared" si="355"/>
        <v>0</v>
      </c>
    </row>
    <row r="1752" spans="1:18" x14ac:dyDescent="0.3">
      <c r="A1752">
        <f t="shared" si="356"/>
        <v>2018</v>
      </c>
      <c r="B1752">
        <f t="shared" si="357"/>
        <v>11</v>
      </c>
      <c r="C1752">
        <f t="shared" si="358"/>
        <v>12</v>
      </c>
      <c r="D1752">
        <f t="shared" si="359"/>
        <v>5</v>
      </c>
      <c r="E1752" t="str">
        <f t="shared" si="360"/>
        <v>ON</v>
      </c>
      <c r="F1752" s="13">
        <f t="shared" si="349"/>
        <v>43416</v>
      </c>
      <c r="G1752" s="14" t="str">
        <f t="shared" si="361"/>
        <v>Avg of 4 NM Projects</v>
      </c>
      <c r="H1752" s="15">
        <f t="shared" si="350"/>
        <v>21</v>
      </c>
      <c r="I1752" s="93">
        <v>-0.13</v>
      </c>
      <c r="J1752">
        <f t="shared" si="351"/>
        <v>-7.3033707865168538E-4</v>
      </c>
      <c r="K1752" s="4">
        <v>48.22</v>
      </c>
      <c r="L1752" s="4">
        <v>72.069999999999993</v>
      </c>
      <c r="M1752" s="16">
        <f t="shared" si="352"/>
        <v>-9.3691E-3</v>
      </c>
      <c r="N1752">
        <f t="shared" si="353"/>
        <v>0</v>
      </c>
      <c r="O1752">
        <f t="shared" si="354"/>
        <v>0</v>
      </c>
      <c r="P1752" s="63">
        <f t="shared" si="355"/>
        <v>0</v>
      </c>
    </row>
    <row r="1753" spans="1:18" x14ac:dyDescent="0.3">
      <c r="A1753">
        <f t="shared" si="356"/>
        <v>2018</v>
      </c>
      <c r="B1753">
        <f t="shared" si="357"/>
        <v>11</v>
      </c>
      <c r="C1753">
        <f t="shared" si="358"/>
        <v>12</v>
      </c>
      <c r="D1753">
        <f t="shared" si="359"/>
        <v>5</v>
      </c>
      <c r="E1753" t="str">
        <f t="shared" si="360"/>
        <v>ON</v>
      </c>
      <c r="F1753" s="13">
        <f t="shared" si="349"/>
        <v>43416</v>
      </c>
      <c r="G1753" s="14" t="str">
        <f t="shared" si="361"/>
        <v>Avg of 4 NM Projects</v>
      </c>
      <c r="H1753" s="15">
        <f t="shared" si="350"/>
        <v>22</v>
      </c>
      <c r="I1753" s="93">
        <v>0</v>
      </c>
      <c r="J1753">
        <f t="shared" si="351"/>
        <v>0</v>
      </c>
      <c r="K1753" s="4">
        <v>37.83</v>
      </c>
      <c r="L1753" s="4">
        <v>44.38</v>
      </c>
      <c r="M1753" s="16">
        <f t="shared" si="352"/>
        <v>0</v>
      </c>
      <c r="N1753">
        <f t="shared" si="353"/>
        <v>1</v>
      </c>
      <c r="O1753">
        <f t="shared" si="354"/>
        <v>0</v>
      </c>
      <c r="P1753" s="63">
        <f t="shared" si="355"/>
        <v>0</v>
      </c>
    </row>
    <row r="1754" spans="1:18" x14ac:dyDescent="0.3">
      <c r="A1754">
        <f t="shared" si="356"/>
        <v>2018</v>
      </c>
      <c r="B1754">
        <f t="shared" si="357"/>
        <v>11</v>
      </c>
      <c r="C1754">
        <f t="shared" si="358"/>
        <v>12</v>
      </c>
      <c r="D1754">
        <f t="shared" si="359"/>
        <v>5</v>
      </c>
      <c r="E1754" t="str">
        <f t="shared" si="360"/>
        <v>ON</v>
      </c>
      <c r="F1754" s="13">
        <f t="shared" si="349"/>
        <v>43416</v>
      </c>
      <c r="G1754" s="14" t="str">
        <f t="shared" si="361"/>
        <v>Avg of 4 NM Projects</v>
      </c>
      <c r="H1754" s="15">
        <f t="shared" si="350"/>
        <v>23</v>
      </c>
      <c r="I1754" s="93">
        <v>-0.26</v>
      </c>
      <c r="J1754">
        <f t="shared" si="351"/>
        <v>-1.4606741573033708E-3</v>
      </c>
      <c r="K1754" s="4">
        <v>37.659999999999997</v>
      </c>
      <c r="L1754" s="4">
        <v>34.18</v>
      </c>
      <c r="M1754" s="16">
        <f t="shared" si="352"/>
        <v>-8.8868000000000003E-3</v>
      </c>
      <c r="N1754">
        <f t="shared" si="353"/>
        <v>0</v>
      </c>
      <c r="O1754">
        <f t="shared" si="354"/>
        <v>0</v>
      </c>
      <c r="P1754" s="63">
        <f t="shared" si="355"/>
        <v>0</v>
      </c>
    </row>
    <row r="1755" spans="1:18" x14ac:dyDescent="0.3">
      <c r="A1755">
        <f t="shared" si="356"/>
        <v>2018</v>
      </c>
      <c r="B1755">
        <f t="shared" si="357"/>
        <v>11</v>
      </c>
      <c r="C1755">
        <f t="shared" si="358"/>
        <v>12</v>
      </c>
      <c r="D1755">
        <f t="shared" si="359"/>
        <v>5</v>
      </c>
      <c r="E1755" t="str">
        <f t="shared" si="360"/>
        <v>OFF</v>
      </c>
      <c r="F1755" s="13">
        <f t="shared" si="349"/>
        <v>43416</v>
      </c>
      <c r="G1755" s="14" t="str">
        <f t="shared" si="361"/>
        <v>Avg of 4 NM Projects</v>
      </c>
      <c r="H1755" s="15">
        <f t="shared" si="350"/>
        <v>24</v>
      </c>
      <c r="I1755" s="93">
        <v>0</v>
      </c>
      <c r="J1755">
        <f t="shared" si="351"/>
        <v>0</v>
      </c>
      <c r="K1755" s="4">
        <v>30.19</v>
      </c>
      <c r="L1755" s="4">
        <v>31.96</v>
      </c>
      <c r="M1755" s="16">
        <f t="shared" si="352"/>
        <v>0</v>
      </c>
      <c r="N1755">
        <f t="shared" si="353"/>
        <v>1</v>
      </c>
      <c r="O1755">
        <f t="shared" si="354"/>
        <v>0</v>
      </c>
      <c r="P1755" s="63">
        <f t="shared" si="355"/>
        <v>0</v>
      </c>
    </row>
    <row r="1756" spans="1:18" x14ac:dyDescent="0.3">
      <c r="A1756">
        <f t="shared" si="356"/>
        <v>2018</v>
      </c>
      <c r="B1756">
        <f t="shared" si="357"/>
        <v>11</v>
      </c>
      <c r="C1756">
        <f t="shared" si="358"/>
        <v>13</v>
      </c>
      <c r="D1756">
        <f t="shared" si="359"/>
        <v>6</v>
      </c>
      <c r="E1756" t="str">
        <f t="shared" si="360"/>
        <v>OFF</v>
      </c>
      <c r="F1756" s="13">
        <f t="shared" si="349"/>
        <v>43417</v>
      </c>
      <c r="G1756" s="14" t="str">
        <f t="shared" si="361"/>
        <v>Avg of 4 NM Projects</v>
      </c>
      <c r="H1756" s="15">
        <f t="shared" si="350"/>
        <v>1</v>
      </c>
      <c r="I1756" s="93">
        <v>-0.13</v>
      </c>
      <c r="J1756">
        <f t="shared" si="351"/>
        <v>-7.3033707865168538E-4</v>
      </c>
      <c r="K1756" s="4">
        <v>28.87</v>
      </c>
      <c r="L1756" s="4">
        <v>29.06</v>
      </c>
      <c r="M1756" s="16">
        <f t="shared" si="352"/>
        <v>-3.7778E-3</v>
      </c>
      <c r="N1756">
        <f t="shared" si="353"/>
        <v>0</v>
      </c>
      <c r="O1756">
        <f t="shared" si="354"/>
        <v>0</v>
      </c>
      <c r="P1756" s="63">
        <f t="shared" si="355"/>
        <v>0</v>
      </c>
      <c r="Q1756" s="34"/>
      <c r="R1756" s="34"/>
    </row>
    <row r="1757" spans="1:18" x14ac:dyDescent="0.3">
      <c r="A1757">
        <f t="shared" si="356"/>
        <v>2018</v>
      </c>
      <c r="B1757">
        <f t="shared" si="357"/>
        <v>11</v>
      </c>
      <c r="C1757">
        <f t="shared" si="358"/>
        <v>13</v>
      </c>
      <c r="D1757">
        <f t="shared" si="359"/>
        <v>6</v>
      </c>
      <c r="E1757" t="str">
        <f t="shared" si="360"/>
        <v>OFF</v>
      </c>
      <c r="F1757" s="13">
        <f t="shared" ref="F1757:F1820" si="362">+F1733+1</f>
        <v>43417</v>
      </c>
      <c r="G1757" s="14" t="str">
        <f t="shared" si="361"/>
        <v>Avg of 4 NM Projects</v>
      </c>
      <c r="H1757" s="15">
        <f t="shared" ref="H1757:H1820" si="363">H1733</f>
        <v>2</v>
      </c>
      <c r="I1757" s="93">
        <v>-0.13</v>
      </c>
      <c r="J1757">
        <f t="shared" si="351"/>
        <v>-7.3033707865168538E-4</v>
      </c>
      <c r="K1757" s="4">
        <v>27.31</v>
      </c>
      <c r="L1757" s="4">
        <v>28.66</v>
      </c>
      <c r="M1757" s="16">
        <f t="shared" si="352"/>
        <v>-3.7258E-3</v>
      </c>
      <c r="N1757">
        <f t="shared" si="353"/>
        <v>0</v>
      </c>
      <c r="O1757">
        <f t="shared" si="354"/>
        <v>0</v>
      </c>
      <c r="P1757" s="63">
        <f t="shared" si="355"/>
        <v>0</v>
      </c>
    </row>
    <row r="1758" spans="1:18" x14ac:dyDescent="0.3">
      <c r="A1758">
        <f t="shared" si="356"/>
        <v>2018</v>
      </c>
      <c r="B1758">
        <f t="shared" si="357"/>
        <v>11</v>
      </c>
      <c r="C1758">
        <f t="shared" si="358"/>
        <v>13</v>
      </c>
      <c r="D1758">
        <f t="shared" si="359"/>
        <v>6</v>
      </c>
      <c r="E1758" t="str">
        <f t="shared" si="360"/>
        <v>OFF</v>
      </c>
      <c r="F1758" s="13">
        <f t="shared" si="362"/>
        <v>43417</v>
      </c>
      <c r="G1758" s="14" t="str">
        <f t="shared" si="361"/>
        <v>Avg of 4 NM Projects</v>
      </c>
      <c r="H1758" s="15">
        <f t="shared" si="363"/>
        <v>3</v>
      </c>
      <c r="I1758" s="93">
        <v>-0.26</v>
      </c>
      <c r="J1758">
        <f t="shared" si="351"/>
        <v>-1.4606741573033708E-3</v>
      </c>
      <c r="K1758" s="4">
        <v>23.18</v>
      </c>
      <c r="L1758" s="4">
        <v>26.27</v>
      </c>
      <c r="M1758" s="16">
        <f t="shared" si="352"/>
        <v>-6.8302000000000007E-3</v>
      </c>
      <c r="N1758">
        <f t="shared" si="353"/>
        <v>0</v>
      </c>
      <c r="O1758">
        <f t="shared" si="354"/>
        <v>0</v>
      </c>
      <c r="P1758" s="63">
        <f t="shared" si="355"/>
        <v>0</v>
      </c>
    </row>
    <row r="1759" spans="1:18" x14ac:dyDescent="0.3">
      <c r="A1759">
        <f t="shared" si="356"/>
        <v>2018</v>
      </c>
      <c r="B1759">
        <f t="shared" si="357"/>
        <v>11</v>
      </c>
      <c r="C1759">
        <f t="shared" si="358"/>
        <v>13</v>
      </c>
      <c r="D1759">
        <f t="shared" si="359"/>
        <v>6</v>
      </c>
      <c r="E1759" t="str">
        <f t="shared" si="360"/>
        <v>OFF</v>
      </c>
      <c r="F1759" s="13">
        <f t="shared" si="362"/>
        <v>43417</v>
      </c>
      <c r="G1759" s="14" t="str">
        <f t="shared" si="361"/>
        <v>Avg of 4 NM Projects</v>
      </c>
      <c r="H1759" s="15">
        <f t="shared" si="363"/>
        <v>4</v>
      </c>
      <c r="I1759" s="93">
        <v>0</v>
      </c>
      <c r="J1759">
        <f t="shared" si="351"/>
        <v>0</v>
      </c>
      <c r="K1759" s="4">
        <v>23.26</v>
      </c>
      <c r="L1759" s="4">
        <v>29.16</v>
      </c>
      <c r="M1759" s="16">
        <f t="shared" si="352"/>
        <v>0</v>
      </c>
      <c r="N1759">
        <f t="shared" si="353"/>
        <v>1</v>
      </c>
      <c r="O1759">
        <f t="shared" si="354"/>
        <v>0</v>
      </c>
      <c r="P1759" s="63">
        <f t="shared" si="355"/>
        <v>0</v>
      </c>
    </row>
    <row r="1760" spans="1:18" x14ac:dyDescent="0.3">
      <c r="A1760">
        <f t="shared" si="356"/>
        <v>2018</v>
      </c>
      <c r="B1760">
        <f t="shared" si="357"/>
        <v>11</v>
      </c>
      <c r="C1760">
        <f t="shared" si="358"/>
        <v>13</v>
      </c>
      <c r="D1760">
        <f t="shared" si="359"/>
        <v>6</v>
      </c>
      <c r="E1760" t="str">
        <f t="shared" si="360"/>
        <v>OFF</v>
      </c>
      <c r="F1760" s="13">
        <f t="shared" si="362"/>
        <v>43417</v>
      </c>
      <c r="G1760" s="14" t="str">
        <f t="shared" si="361"/>
        <v>Avg of 4 NM Projects</v>
      </c>
      <c r="H1760" s="15">
        <f t="shared" si="363"/>
        <v>5</v>
      </c>
      <c r="I1760" s="93">
        <v>0</v>
      </c>
      <c r="J1760">
        <f t="shared" si="351"/>
        <v>0</v>
      </c>
      <c r="K1760" s="4">
        <v>24.28</v>
      </c>
      <c r="L1760" s="4">
        <v>30.03</v>
      </c>
      <c r="M1760" s="16">
        <f t="shared" si="352"/>
        <v>0</v>
      </c>
      <c r="N1760">
        <f t="shared" si="353"/>
        <v>1</v>
      </c>
      <c r="O1760">
        <f t="shared" si="354"/>
        <v>0</v>
      </c>
      <c r="P1760" s="63">
        <f t="shared" si="355"/>
        <v>0</v>
      </c>
    </row>
    <row r="1761" spans="1:16" x14ac:dyDescent="0.3">
      <c r="A1761">
        <f t="shared" si="356"/>
        <v>2018</v>
      </c>
      <c r="B1761">
        <f t="shared" si="357"/>
        <v>11</v>
      </c>
      <c r="C1761">
        <f t="shared" si="358"/>
        <v>13</v>
      </c>
      <c r="D1761">
        <f t="shared" si="359"/>
        <v>6</v>
      </c>
      <c r="E1761" t="str">
        <f t="shared" si="360"/>
        <v>OFF</v>
      </c>
      <c r="F1761" s="13">
        <f t="shared" si="362"/>
        <v>43417</v>
      </c>
      <c r="G1761" s="14" t="str">
        <f t="shared" si="361"/>
        <v>Avg of 4 NM Projects</v>
      </c>
      <c r="H1761" s="15">
        <f t="shared" si="363"/>
        <v>6</v>
      </c>
      <c r="I1761" s="93">
        <v>0</v>
      </c>
      <c r="J1761">
        <f t="shared" si="351"/>
        <v>0</v>
      </c>
      <c r="K1761" s="4">
        <v>28.04</v>
      </c>
      <c r="L1761" s="4">
        <v>32.79</v>
      </c>
      <c r="M1761" s="16">
        <f t="shared" si="352"/>
        <v>0</v>
      </c>
      <c r="N1761">
        <f t="shared" si="353"/>
        <v>1</v>
      </c>
      <c r="O1761">
        <f t="shared" si="354"/>
        <v>0</v>
      </c>
      <c r="P1761" s="63">
        <f t="shared" si="355"/>
        <v>0</v>
      </c>
    </row>
    <row r="1762" spans="1:16" x14ac:dyDescent="0.3">
      <c r="A1762">
        <f t="shared" si="356"/>
        <v>2018</v>
      </c>
      <c r="B1762">
        <f t="shared" si="357"/>
        <v>11</v>
      </c>
      <c r="C1762">
        <f t="shared" si="358"/>
        <v>13</v>
      </c>
      <c r="D1762">
        <f t="shared" si="359"/>
        <v>6</v>
      </c>
      <c r="E1762" t="str">
        <f t="shared" si="360"/>
        <v>OFF</v>
      </c>
      <c r="F1762" s="13">
        <f t="shared" si="362"/>
        <v>43417</v>
      </c>
      <c r="G1762" s="14" t="str">
        <f t="shared" si="361"/>
        <v>Avg of 4 NM Projects</v>
      </c>
      <c r="H1762" s="15">
        <f t="shared" si="363"/>
        <v>7</v>
      </c>
      <c r="I1762" s="93">
        <v>-0.26</v>
      </c>
      <c r="J1762">
        <f t="shared" si="351"/>
        <v>-1.4606741573033708E-3</v>
      </c>
      <c r="K1762" s="4">
        <v>36.67</v>
      </c>
      <c r="L1762" s="4">
        <v>59.63</v>
      </c>
      <c r="M1762" s="16">
        <f t="shared" si="352"/>
        <v>-1.5503800000000002E-2</v>
      </c>
      <c r="N1762">
        <f t="shared" si="353"/>
        <v>0</v>
      </c>
      <c r="O1762">
        <f t="shared" si="354"/>
        <v>0</v>
      </c>
      <c r="P1762" s="63">
        <f t="shared" si="355"/>
        <v>0</v>
      </c>
    </row>
    <row r="1763" spans="1:16" x14ac:dyDescent="0.3">
      <c r="A1763">
        <f t="shared" si="356"/>
        <v>2018</v>
      </c>
      <c r="B1763">
        <f t="shared" si="357"/>
        <v>11</v>
      </c>
      <c r="C1763">
        <f t="shared" si="358"/>
        <v>13</v>
      </c>
      <c r="D1763">
        <f t="shared" si="359"/>
        <v>6</v>
      </c>
      <c r="E1763" t="str">
        <f t="shared" si="360"/>
        <v>ON</v>
      </c>
      <c r="F1763" s="13">
        <f t="shared" si="362"/>
        <v>43417</v>
      </c>
      <c r="G1763" s="14" t="str">
        <f t="shared" si="361"/>
        <v>Avg of 4 NM Projects</v>
      </c>
      <c r="H1763" s="15">
        <f t="shared" si="363"/>
        <v>8</v>
      </c>
      <c r="I1763" s="93">
        <v>0.77</v>
      </c>
      <c r="J1763">
        <f t="shared" si="351"/>
        <v>4.3258426966292134E-3</v>
      </c>
      <c r="K1763" s="4">
        <v>38.380000000000003</v>
      </c>
      <c r="L1763" s="4">
        <v>52.14</v>
      </c>
      <c r="M1763" s="16">
        <f t="shared" si="352"/>
        <v>4.0147800000000004E-2</v>
      </c>
      <c r="N1763">
        <f t="shared" si="353"/>
        <v>0</v>
      </c>
      <c r="O1763">
        <f t="shared" si="354"/>
        <v>0</v>
      </c>
      <c r="P1763" s="63">
        <f t="shared" si="355"/>
        <v>0</v>
      </c>
    </row>
    <row r="1764" spans="1:16" x14ac:dyDescent="0.3">
      <c r="A1764">
        <f t="shared" si="356"/>
        <v>2018</v>
      </c>
      <c r="B1764">
        <f t="shared" si="357"/>
        <v>11</v>
      </c>
      <c r="C1764">
        <f t="shared" si="358"/>
        <v>13</v>
      </c>
      <c r="D1764">
        <f t="shared" si="359"/>
        <v>6</v>
      </c>
      <c r="E1764" t="str">
        <f t="shared" si="360"/>
        <v>ON</v>
      </c>
      <c r="F1764" s="13">
        <f t="shared" si="362"/>
        <v>43417</v>
      </c>
      <c r="G1764" s="14" t="str">
        <f t="shared" si="361"/>
        <v>Avg of 4 NM Projects</v>
      </c>
      <c r="H1764" s="15">
        <f t="shared" si="363"/>
        <v>9</v>
      </c>
      <c r="I1764" s="93">
        <v>6.15</v>
      </c>
      <c r="J1764">
        <f t="shared" si="351"/>
        <v>3.4550561797752809E-2</v>
      </c>
      <c r="K1764" s="4">
        <v>41.04</v>
      </c>
      <c r="L1764" s="4">
        <v>70.06</v>
      </c>
      <c r="M1764" s="16">
        <f t="shared" si="352"/>
        <v>0.430869</v>
      </c>
      <c r="N1764">
        <f t="shared" si="353"/>
        <v>0</v>
      </c>
      <c r="O1764">
        <f t="shared" si="354"/>
        <v>0</v>
      </c>
      <c r="P1764" s="63">
        <f t="shared" si="355"/>
        <v>0</v>
      </c>
    </row>
    <row r="1765" spans="1:16" x14ac:dyDescent="0.3">
      <c r="A1765">
        <f t="shared" si="356"/>
        <v>2018</v>
      </c>
      <c r="B1765">
        <f t="shared" si="357"/>
        <v>11</v>
      </c>
      <c r="C1765">
        <f t="shared" si="358"/>
        <v>13</v>
      </c>
      <c r="D1765">
        <f t="shared" si="359"/>
        <v>6</v>
      </c>
      <c r="E1765" t="str">
        <f t="shared" si="360"/>
        <v>ON</v>
      </c>
      <c r="F1765" s="13">
        <f t="shared" si="362"/>
        <v>43417</v>
      </c>
      <c r="G1765" s="14" t="str">
        <f t="shared" si="361"/>
        <v>Avg of 4 NM Projects</v>
      </c>
      <c r="H1765" s="15">
        <f t="shared" si="363"/>
        <v>10</v>
      </c>
      <c r="I1765" s="93">
        <v>9.6</v>
      </c>
      <c r="J1765">
        <f t="shared" si="351"/>
        <v>5.3932584269662923E-2</v>
      </c>
      <c r="K1765" s="4">
        <v>40.950000000000003</v>
      </c>
      <c r="L1765" s="4">
        <v>72.650000000000006</v>
      </c>
      <c r="M1765" s="16">
        <f t="shared" si="352"/>
        <v>0.69744000000000006</v>
      </c>
      <c r="N1765">
        <f t="shared" si="353"/>
        <v>0</v>
      </c>
      <c r="O1765">
        <f t="shared" si="354"/>
        <v>0</v>
      </c>
      <c r="P1765" s="63">
        <f t="shared" si="355"/>
        <v>0</v>
      </c>
    </row>
    <row r="1766" spans="1:16" x14ac:dyDescent="0.3">
      <c r="A1766">
        <f t="shared" si="356"/>
        <v>2018</v>
      </c>
      <c r="B1766">
        <f t="shared" si="357"/>
        <v>11</v>
      </c>
      <c r="C1766">
        <f t="shared" si="358"/>
        <v>13</v>
      </c>
      <c r="D1766">
        <f t="shared" si="359"/>
        <v>6</v>
      </c>
      <c r="E1766" t="str">
        <f t="shared" si="360"/>
        <v>ON</v>
      </c>
      <c r="F1766" s="13">
        <f t="shared" si="362"/>
        <v>43417</v>
      </c>
      <c r="G1766" s="14" t="str">
        <f t="shared" si="361"/>
        <v>Avg of 4 NM Projects</v>
      </c>
      <c r="H1766" s="15">
        <f t="shared" si="363"/>
        <v>11</v>
      </c>
      <c r="I1766" s="93">
        <v>8.06</v>
      </c>
      <c r="J1766">
        <f t="shared" si="351"/>
        <v>4.5280898876404498E-2</v>
      </c>
      <c r="K1766" s="4">
        <v>48.45</v>
      </c>
      <c r="L1766" s="4">
        <v>71.930000000000007</v>
      </c>
      <c r="M1766" s="16">
        <f t="shared" si="352"/>
        <v>0.57975580000000015</v>
      </c>
      <c r="N1766">
        <f t="shared" si="353"/>
        <v>0</v>
      </c>
      <c r="O1766">
        <f t="shared" si="354"/>
        <v>0</v>
      </c>
      <c r="P1766" s="63">
        <f t="shared" si="355"/>
        <v>0</v>
      </c>
    </row>
    <row r="1767" spans="1:16" x14ac:dyDescent="0.3">
      <c r="A1767">
        <f t="shared" si="356"/>
        <v>2018</v>
      </c>
      <c r="B1767">
        <f t="shared" si="357"/>
        <v>11</v>
      </c>
      <c r="C1767">
        <f t="shared" si="358"/>
        <v>13</v>
      </c>
      <c r="D1767">
        <f t="shared" si="359"/>
        <v>6</v>
      </c>
      <c r="E1767" t="str">
        <f t="shared" si="360"/>
        <v>ON</v>
      </c>
      <c r="F1767" s="13">
        <f t="shared" si="362"/>
        <v>43417</v>
      </c>
      <c r="G1767" s="14" t="str">
        <f t="shared" si="361"/>
        <v>Avg of 4 NM Projects</v>
      </c>
      <c r="H1767" s="15">
        <f t="shared" si="363"/>
        <v>12</v>
      </c>
      <c r="I1767" s="93">
        <v>11.785</v>
      </c>
      <c r="J1767">
        <f t="shared" si="351"/>
        <v>6.6207865168539326E-2</v>
      </c>
      <c r="K1767" s="4">
        <v>48.82</v>
      </c>
      <c r="L1767" s="4">
        <v>71.05</v>
      </c>
      <c r="M1767" s="16">
        <f t="shared" si="352"/>
        <v>0.83732424999999999</v>
      </c>
      <c r="N1767">
        <f t="shared" si="353"/>
        <v>0</v>
      </c>
      <c r="O1767">
        <f t="shared" si="354"/>
        <v>0</v>
      </c>
      <c r="P1767" s="63">
        <f t="shared" si="355"/>
        <v>0</v>
      </c>
    </row>
    <row r="1768" spans="1:16" x14ac:dyDescent="0.3">
      <c r="A1768">
        <f t="shared" si="356"/>
        <v>2018</v>
      </c>
      <c r="B1768">
        <f t="shared" si="357"/>
        <v>11</v>
      </c>
      <c r="C1768">
        <f t="shared" si="358"/>
        <v>13</v>
      </c>
      <c r="D1768">
        <f t="shared" si="359"/>
        <v>6</v>
      </c>
      <c r="E1768" t="str">
        <f t="shared" si="360"/>
        <v>ON</v>
      </c>
      <c r="F1768" s="13">
        <f t="shared" si="362"/>
        <v>43417</v>
      </c>
      <c r="G1768" s="14" t="str">
        <f t="shared" si="361"/>
        <v>Avg of 4 NM Projects</v>
      </c>
      <c r="H1768" s="15">
        <f t="shared" si="363"/>
        <v>13</v>
      </c>
      <c r="I1768" s="93">
        <v>12.795</v>
      </c>
      <c r="J1768">
        <f t="shared" si="351"/>
        <v>7.1882022471910112E-2</v>
      </c>
      <c r="K1768" s="4">
        <v>45.75</v>
      </c>
      <c r="L1768" s="4">
        <v>54.55</v>
      </c>
      <c r="M1768" s="16">
        <f t="shared" si="352"/>
        <v>0.69796724999999993</v>
      </c>
      <c r="N1768">
        <f t="shared" si="353"/>
        <v>0</v>
      </c>
      <c r="O1768">
        <f t="shared" si="354"/>
        <v>0</v>
      </c>
      <c r="P1768" s="63">
        <f t="shared" si="355"/>
        <v>0</v>
      </c>
    </row>
    <row r="1769" spans="1:16" x14ac:dyDescent="0.3">
      <c r="A1769">
        <f t="shared" si="356"/>
        <v>2018</v>
      </c>
      <c r="B1769">
        <f t="shared" si="357"/>
        <v>11</v>
      </c>
      <c r="C1769">
        <f t="shared" si="358"/>
        <v>13</v>
      </c>
      <c r="D1769">
        <f t="shared" si="359"/>
        <v>6</v>
      </c>
      <c r="E1769" t="str">
        <f t="shared" si="360"/>
        <v>ON</v>
      </c>
      <c r="F1769" s="13">
        <f t="shared" si="362"/>
        <v>43417</v>
      </c>
      <c r="G1769" s="14" t="str">
        <f t="shared" si="361"/>
        <v>Avg of 4 NM Projects</v>
      </c>
      <c r="H1769" s="15">
        <f t="shared" si="363"/>
        <v>14</v>
      </c>
      <c r="I1769" s="93">
        <v>8.5749999999999993</v>
      </c>
      <c r="J1769">
        <f t="shared" si="351"/>
        <v>4.8174157303370782E-2</v>
      </c>
      <c r="K1769" s="4">
        <v>41.33</v>
      </c>
      <c r="L1769" s="4">
        <v>50.59</v>
      </c>
      <c r="M1769" s="16">
        <f t="shared" si="352"/>
        <v>0.43380925000000004</v>
      </c>
      <c r="N1769">
        <f t="shared" si="353"/>
        <v>0</v>
      </c>
      <c r="O1769">
        <f t="shared" si="354"/>
        <v>0</v>
      </c>
      <c r="P1769" s="63">
        <f t="shared" si="355"/>
        <v>0</v>
      </c>
    </row>
    <row r="1770" spans="1:16" x14ac:dyDescent="0.3">
      <c r="A1770">
        <f t="shared" si="356"/>
        <v>2018</v>
      </c>
      <c r="B1770">
        <f t="shared" si="357"/>
        <v>11</v>
      </c>
      <c r="C1770">
        <f t="shared" si="358"/>
        <v>13</v>
      </c>
      <c r="D1770">
        <f t="shared" si="359"/>
        <v>6</v>
      </c>
      <c r="E1770" t="str">
        <f t="shared" si="360"/>
        <v>ON</v>
      </c>
      <c r="F1770" s="13">
        <f t="shared" si="362"/>
        <v>43417</v>
      </c>
      <c r="G1770" s="14" t="str">
        <f t="shared" si="361"/>
        <v>Avg of 4 NM Projects</v>
      </c>
      <c r="H1770" s="15">
        <f t="shared" si="363"/>
        <v>15</v>
      </c>
      <c r="I1770" s="93">
        <v>4.4800000000000004</v>
      </c>
      <c r="J1770">
        <f t="shared" si="351"/>
        <v>2.51685393258427E-2</v>
      </c>
      <c r="K1770" s="4">
        <v>40.119999999999997</v>
      </c>
      <c r="L1770" s="4">
        <v>48.73</v>
      </c>
      <c r="M1770" s="16">
        <f t="shared" si="352"/>
        <v>0.21831040000000002</v>
      </c>
      <c r="N1770">
        <f t="shared" si="353"/>
        <v>0</v>
      </c>
      <c r="O1770">
        <f t="shared" si="354"/>
        <v>0</v>
      </c>
      <c r="P1770" s="63">
        <f t="shared" si="355"/>
        <v>0</v>
      </c>
    </row>
    <row r="1771" spans="1:16" x14ac:dyDescent="0.3">
      <c r="A1771">
        <f t="shared" si="356"/>
        <v>2018</v>
      </c>
      <c r="B1771">
        <f t="shared" si="357"/>
        <v>11</v>
      </c>
      <c r="C1771">
        <f t="shared" si="358"/>
        <v>13</v>
      </c>
      <c r="D1771">
        <f t="shared" si="359"/>
        <v>6</v>
      </c>
      <c r="E1771" t="str">
        <f t="shared" si="360"/>
        <v>ON</v>
      </c>
      <c r="F1771" s="13">
        <f t="shared" si="362"/>
        <v>43417</v>
      </c>
      <c r="G1771" s="14" t="str">
        <f t="shared" si="361"/>
        <v>Avg of 4 NM Projects</v>
      </c>
      <c r="H1771" s="15">
        <f t="shared" si="363"/>
        <v>16</v>
      </c>
      <c r="I1771" s="93">
        <v>0.77</v>
      </c>
      <c r="J1771">
        <f t="shared" si="351"/>
        <v>4.3258426966292134E-3</v>
      </c>
      <c r="K1771" s="4">
        <v>40.74</v>
      </c>
      <c r="L1771" s="4">
        <v>51.7</v>
      </c>
      <c r="M1771" s="16">
        <f t="shared" si="352"/>
        <v>3.9809000000000004E-2</v>
      </c>
      <c r="N1771">
        <f t="shared" si="353"/>
        <v>0</v>
      </c>
      <c r="O1771">
        <f t="shared" si="354"/>
        <v>0</v>
      </c>
      <c r="P1771" s="63">
        <f t="shared" si="355"/>
        <v>0</v>
      </c>
    </row>
    <row r="1772" spans="1:16" x14ac:dyDescent="0.3">
      <c r="A1772">
        <f t="shared" si="356"/>
        <v>2018</v>
      </c>
      <c r="B1772">
        <f t="shared" si="357"/>
        <v>11</v>
      </c>
      <c r="C1772">
        <f t="shared" si="358"/>
        <v>13</v>
      </c>
      <c r="D1772">
        <f t="shared" si="359"/>
        <v>6</v>
      </c>
      <c r="E1772" t="str">
        <f t="shared" si="360"/>
        <v>ON</v>
      </c>
      <c r="F1772" s="13">
        <f t="shared" si="362"/>
        <v>43417</v>
      </c>
      <c r="G1772" s="14" t="str">
        <f t="shared" si="361"/>
        <v>Avg of 4 NM Projects</v>
      </c>
      <c r="H1772" s="15">
        <f t="shared" si="363"/>
        <v>17</v>
      </c>
      <c r="I1772" s="93">
        <v>0</v>
      </c>
      <c r="J1772">
        <f t="shared" si="351"/>
        <v>0</v>
      </c>
      <c r="K1772" s="4">
        <v>47.79</v>
      </c>
      <c r="L1772" s="4">
        <v>56.88</v>
      </c>
      <c r="M1772" s="16">
        <f t="shared" si="352"/>
        <v>0</v>
      </c>
      <c r="N1772">
        <f t="shared" si="353"/>
        <v>1</v>
      </c>
      <c r="O1772">
        <f t="shared" si="354"/>
        <v>0</v>
      </c>
      <c r="P1772" s="63">
        <f t="shared" si="355"/>
        <v>0</v>
      </c>
    </row>
    <row r="1773" spans="1:16" x14ac:dyDescent="0.3">
      <c r="A1773">
        <f t="shared" si="356"/>
        <v>2018</v>
      </c>
      <c r="B1773">
        <f t="shared" si="357"/>
        <v>11</v>
      </c>
      <c r="C1773">
        <f t="shared" si="358"/>
        <v>13</v>
      </c>
      <c r="D1773">
        <f t="shared" si="359"/>
        <v>6</v>
      </c>
      <c r="E1773" t="str">
        <f t="shared" si="360"/>
        <v>ON</v>
      </c>
      <c r="F1773" s="13">
        <f t="shared" si="362"/>
        <v>43417</v>
      </c>
      <c r="G1773" s="14" t="str">
        <f t="shared" si="361"/>
        <v>Avg of 4 NM Projects</v>
      </c>
      <c r="H1773" s="15">
        <f t="shared" si="363"/>
        <v>18</v>
      </c>
      <c r="I1773" s="93">
        <v>0</v>
      </c>
      <c r="J1773">
        <f t="shared" si="351"/>
        <v>0</v>
      </c>
      <c r="K1773" s="4">
        <v>65</v>
      </c>
      <c r="L1773" s="4">
        <v>69.87</v>
      </c>
      <c r="M1773" s="16">
        <f t="shared" si="352"/>
        <v>0</v>
      </c>
      <c r="N1773">
        <f t="shared" si="353"/>
        <v>1</v>
      </c>
      <c r="O1773">
        <f t="shared" si="354"/>
        <v>0</v>
      </c>
      <c r="P1773" s="63">
        <f t="shared" si="355"/>
        <v>0</v>
      </c>
    </row>
    <row r="1774" spans="1:16" x14ac:dyDescent="0.3">
      <c r="A1774">
        <f t="shared" si="356"/>
        <v>2018</v>
      </c>
      <c r="B1774">
        <f t="shared" si="357"/>
        <v>11</v>
      </c>
      <c r="C1774">
        <f t="shared" si="358"/>
        <v>13</v>
      </c>
      <c r="D1774">
        <f t="shared" si="359"/>
        <v>6</v>
      </c>
      <c r="E1774" t="str">
        <f t="shared" si="360"/>
        <v>ON</v>
      </c>
      <c r="F1774" s="13">
        <f t="shared" si="362"/>
        <v>43417</v>
      </c>
      <c r="G1774" s="14" t="str">
        <f t="shared" si="361"/>
        <v>Avg of 4 NM Projects</v>
      </c>
      <c r="H1774" s="15">
        <f t="shared" si="363"/>
        <v>19</v>
      </c>
      <c r="I1774" s="93">
        <v>0</v>
      </c>
      <c r="J1774">
        <f t="shared" si="351"/>
        <v>0</v>
      </c>
      <c r="K1774" s="4">
        <v>55.63</v>
      </c>
      <c r="L1774" s="4">
        <v>54.92</v>
      </c>
      <c r="M1774" s="16">
        <f t="shared" si="352"/>
        <v>0</v>
      </c>
      <c r="N1774">
        <f t="shared" si="353"/>
        <v>1</v>
      </c>
      <c r="O1774">
        <f t="shared" si="354"/>
        <v>0</v>
      </c>
      <c r="P1774" s="63">
        <f t="shared" si="355"/>
        <v>0</v>
      </c>
    </row>
    <row r="1775" spans="1:16" x14ac:dyDescent="0.3">
      <c r="A1775">
        <f t="shared" si="356"/>
        <v>2018</v>
      </c>
      <c r="B1775">
        <f t="shared" si="357"/>
        <v>11</v>
      </c>
      <c r="C1775">
        <f t="shared" si="358"/>
        <v>13</v>
      </c>
      <c r="D1775">
        <f t="shared" si="359"/>
        <v>6</v>
      </c>
      <c r="E1775" t="str">
        <f t="shared" si="360"/>
        <v>ON</v>
      </c>
      <c r="F1775" s="13">
        <f t="shared" si="362"/>
        <v>43417</v>
      </c>
      <c r="G1775" s="14" t="str">
        <f t="shared" si="361"/>
        <v>Avg of 4 NM Projects</v>
      </c>
      <c r="H1775" s="15">
        <f t="shared" si="363"/>
        <v>20</v>
      </c>
      <c r="I1775" s="93">
        <v>-0.26</v>
      </c>
      <c r="J1775">
        <f t="shared" si="351"/>
        <v>-1.4606741573033708E-3</v>
      </c>
      <c r="K1775" s="4">
        <v>42.21</v>
      </c>
      <c r="L1775" s="4">
        <v>38.74</v>
      </c>
      <c r="M1775" s="16">
        <f t="shared" si="352"/>
        <v>-1.00724E-2</v>
      </c>
      <c r="N1775">
        <f t="shared" si="353"/>
        <v>0</v>
      </c>
      <c r="O1775">
        <f t="shared" si="354"/>
        <v>0</v>
      </c>
      <c r="P1775" s="63">
        <f t="shared" si="355"/>
        <v>0</v>
      </c>
    </row>
    <row r="1776" spans="1:16" x14ac:dyDescent="0.3">
      <c r="A1776">
        <f t="shared" si="356"/>
        <v>2018</v>
      </c>
      <c r="B1776">
        <f t="shared" si="357"/>
        <v>11</v>
      </c>
      <c r="C1776">
        <f t="shared" si="358"/>
        <v>13</v>
      </c>
      <c r="D1776">
        <f t="shared" si="359"/>
        <v>6</v>
      </c>
      <c r="E1776" t="str">
        <f t="shared" si="360"/>
        <v>ON</v>
      </c>
      <c r="F1776" s="13">
        <f t="shared" si="362"/>
        <v>43417</v>
      </c>
      <c r="G1776" s="14" t="str">
        <f t="shared" si="361"/>
        <v>Avg of 4 NM Projects</v>
      </c>
      <c r="H1776" s="15">
        <f t="shared" si="363"/>
        <v>21</v>
      </c>
      <c r="I1776" s="93">
        <v>0</v>
      </c>
      <c r="J1776">
        <f t="shared" si="351"/>
        <v>0</v>
      </c>
      <c r="K1776" s="4">
        <v>41.4</v>
      </c>
      <c r="L1776" s="4">
        <v>38.06</v>
      </c>
      <c r="M1776" s="16">
        <f t="shared" si="352"/>
        <v>0</v>
      </c>
      <c r="N1776">
        <f t="shared" si="353"/>
        <v>1</v>
      </c>
      <c r="O1776">
        <f t="shared" si="354"/>
        <v>0</v>
      </c>
      <c r="P1776" s="63">
        <f t="shared" si="355"/>
        <v>0</v>
      </c>
    </row>
    <row r="1777" spans="1:18" x14ac:dyDescent="0.3">
      <c r="A1777">
        <f t="shared" si="356"/>
        <v>2018</v>
      </c>
      <c r="B1777">
        <f t="shared" si="357"/>
        <v>11</v>
      </c>
      <c r="C1777">
        <f t="shared" si="358"/>
        <v>13</v>
      </c>
      <c r="D1777">
        <f t="shared" si="359"/>
        <v>6</v>
      </c>
      <c r="E1777" t="str">
        <f t="shared" si="360"/>
        <v>ON</v>
      </c>
      <c r="F1777" s="13">
        <f t="shared" si="362"/>
        <v>43417</v>
      </c>
      <c r="G1777" s="14" t="str">
        <f t="shared" si="361"/>
        <v>Avg of 4 NM Projects</v>
      </c>
      <c r="H1777" s="15">
        <f t="shared" si="363"/>
        <v>22</v>
      </c>
      <c r="I1777" s="93">
        <v>0</v>
      </c>
      <c r="J1777">
        <f t="shared" si="351"/>
        <v>0</v>
      </c>
      <c r="K1777" s="4">
        <v>38.479999999999997</v>
      </c>
      <c r="L1777" s="4">
        <v>42.7</v>
      </c>
      <c r="M1777" s="16">
        <f t="shared" si="352"/>
        <v>0</v>
      </c>
      <c r="N1777">
        <f t="shared" si="353"/>
        <v>1</v>
      </c>
      <c r="O1777">
        <f t="shared" si="354"/>
        <v>0</v>
      </c>
      <c r="P1777" s="63">
        <f t="shared" si="355"/>
        <v>0</v>
      </c>
    </row>
    <row r="1778" spans="1:18" x14ac:dyDescent="0.3">
      <c r="A1778">
        <f t="shared" si="356"/>
        <v>2018</v>
      </c>
      <c r="B1778">
        <f t="shared" si="357"/>
        <v>11</v>
      </c>
      <c r="C1778">
        <f t="shared" si="358"/>
        <v>13</v>
      </c>
      <c r="D1778">
        <f t="shared" si="359"/>
        <v>6</v>
      </c>
      <c r="E1778" t="str">
        <f t="shared" si="360"/>
        <v>ON</v>
      </c>
      <c r="F1778" s="13">
        <f t="shared" si="362"/>
        <v>43417</v>
      </c>
      <c r="G1778" s="14" t="str">
        <f t="shared" si="361"/>
        <v>Avg of 4 NM Projects</v>
      </c>
      <c r="H1778" s="15">
        <f t="shared" si="363"/>
        <v>23</v>
      </c>
      <c r="I1778" s="93">
        <v>-0.39</v>
      </c>
      <c r="J1778">
        <f t="shared" si="351"/>
        <v>-2.1910112359550564E-3</v>
      </c>
      <c r="K1778" s="4">
        <v>35.369999999999997</v>
      </c>
      <c r="L1778" s="4">
        <v>28.28</v>
      </c>
      <c r="M1778" s="16">
        <f t="shared" si="352"/>
        <v>-1.1029200000000001E-2</v>
      </c>
      <c r="N1778">
        <f t="shared" si="353"/>
        <v>0</v>
      </c>
      <c r="O1778">
        <f t="shared" si="354"/>
        <v>0</v>
      </c>
      <c r="P1778" s="63">
        <f t="shared" si="355"/>
        <v>0</v>
      </c>
    </row>
    <row r="1779" spans="1:18" x14ac:dyDescent="0.3">
      <c r="A1779">
        <f t="shared" si="356"/>
        <v>2018</v>
      </c>
      <c r="B1779">
        <f t="shared" si="357"/>
        <v>11</v>
      </c>
      <c r="C1779">
        <f t="shared" si="358"/>
        <v>13</v>
      </c>
      <c r="D1779">
        <f t="shared" si="359"/>
        <v>6</v>
      </c>
      <c r="E1779" t="str">
        <f t="shared" si="360"/>
        <v>OFF</v>
      </c>
      <c r="F1779" s="13">
        <f t="shared" si="362"/>
        <v>43417</v>
      </c>
      <c r="G1779" s="14" t="str">
        <f t="shared" si="361"/>
        <v>Avg of 4 NM Projects</v>
      </c>
      <c r="H1779" s="15">
        <f t="shared" si="363"/>
        <v>24</v>
      </c>
      <c r="I1779" s="93">
        <v>-0.13</v>
      </c>
      <c r="J1779">
        <f t="shared" si="351"/>
        <v>-7.3033707865168538E-4</v>
      </c>
      <c r="K1779" s="4">
        <v>30.69</v>
      </c>
      <c r="L1779" s="4">
        <v>25.43</v>
      </c>
      <c r="M1779" s="16">
        <f t="shared" si="352"/>
        <v>-3.3059000000000001E-3</v>
      </c>
      <c r="N1779">
        <f t="shared" si="353"/>
        <v>0</v>
      </c>
      <c r="O1779">
        <f t="shared" si="354"/>
        <v>0</v>
      </c>
      <c r="P1779" s="63">
        <f t="shared" si="355"/>
        <v>0</v>
      </c>
    </row>
    <row r="1780" spans="1:18" x14ac:dyDescent="0.3">
      <c r="A1780">
        <f t="shared" si="356"/>
        <v>2018</v>
      </c>
      <c r="B1780">
        <f t="shared" si="357"/>
        <v>11</v>
      </c>
      <c r="C1780">
        <f t="shared" si="358"/>
        <v>14</v>
      </c>
      <c r="D1780">
        <f t="shared" si="359"/>
        <v>7</v>
      </c>
      <c r="E1780" t="str">
        <f t="shared" si="360"/>
        <v>OFF</v>
      </c>
      <c r="F1780" s="13">
        <f t="shared" si="362"/>
        <v>43418</v>
      </c>
      <c r="G1780" s="14" t="str">
        <f t="shared" si="361"/>
        <v>Avg of 4 NM Projects</v>
      </c>
      <c r="H1780" s="15">
        <f t="shared" si="363"/>
        <v>1</v>
      </c>
      <c r="I1780" s="93">
        <v>-0.13</v>
      </c>
      <c r="J1780">
        <f t="shared" si="351"/>
        <v>-7.3033707865168538E-4</v>
      </c>
      <c r="K1780" s="4">
        <v>36.42</v>
      </c>
      <c r="L1780" s="4">
        <v>13.74</v>
      </c>
      <c r="M1780" s="16">
        <f t="shared" si="352"/>
        <v>-1.7861999999999999E-3</v>
      </c>
      <c r="N1780">
        <f t="shared" si="353"/>
        <v>0</v>
      </c>
      <c r="O1780">
        <f t="shared" si="354"/>
        <v>0</v>
      </c>
      <c r="P1780" s="63">
        <f t="shared" si="355"/>
        <v>0</v>
      </c>
      <c r="Q1780" s="34"/>
      <c r="R1780" s="34"/>
    </row>
    <row r="1781" spans="1:18" x14ac:dyDescent="0.3">
      <c r="A1781">
        <f t="shared" si="356"/>
        <v>2018</v>
      </c>
      <c r="B1781">
        <f t="shared" si="357"/>
        <v>11</v>
      </c>
      <c r="C1781">
        <f t="shared" si="358"/>
        <v>14</v>
      </c>
      <c r="D1781">
        <f t="shared" si="359"/>
        <v>7</v>
      </c>
      <c r="E1781" t="str">
        <f t="shared" si="360"/>
        <v>OFF</v>
      </c>
      <c r="F1781" s="13">
        <f t="shared" si="362"/>
        <v>43418</v>
      </c>
      <c r="G1781" s="14" t="str">
        <f t="shared" si="361"/>
        <v>Avg of 4 NM Projects</v>
      </c>
      <c r="H1781" s="15">
        <f t="shared" si="363"/>
        <v>2</v>
      </c>
      <c r="I1781" s="93">
        <v>0</v>
      </c>
      <c r="J1781">
        <f t="shared" si="351"/>
        <v>0</v>
      </c>
      <c r="K1781" s="4">
        <v>35.53</v>
      </c>
      <c r="L1781" s="4">
        <v>14.24</v>
      </c>
      <c r="M1781" s="16">
        <f t="shared" si="352"/>
        <v>0</v>
      </c>
      <c r="N1781">
        <f t="shared" si="353"/>
        <v>1</v>
      </c>
      <c r="O1781">
        <f t="shared" si="354"/>
        <v>0</v>
      </c>
      <c r="P1781" s="63">
        <f t="shared" si="355"/>
        <v>0</v>
      </c>
    </row>
    <row r="1782" spans="1:18" x14ac:dyDescent="0.3">
      <c r="A1782">
        <f t="shared" si="356"/>
        <v>2018</v>
      </c>
      <c r="B1782">
        <f t="shared" si="357"/>
        <v>11</v>
      </c>
      <c r="C1782">
        <f t="shared" si="358"/>
        <v>14</v>
      </c>
      <c r="D1782">
        <f t="shared" si="359"/>
        <v>7</v>
      </c>
      <c r="E1782" t="str">
        <f t="shared" si="360"/>
        <v>OFF</v>
      </c>
      <c r="F1782" s="13">
        <f t="shared" si="362"/>
        <v>43418</v>
      </c>
      <c r="G1782" s="14" t="str">
        <f t="shared" si="361"/>
        <v>Avg of 4 NM Projects</v>
      </c>
      <c r="H1782" s="15">
        <f t="shared" si="363"/>
        <v>3</v>
      </c>
      <c r="I1782" s="93">
        <v>-0.26</v>
      </c>
      <c r="J1782">
        <f t="shared" si="351"/>
        <v>-1.4606741573033708E-3</v>
      </c>
      <c r="K1782" s="4">
        <v>32.19</v>
      </c>
      <c r="L1782" s="4">
        <v>19.48</v>
      </c>
      <c r="M1782" s="16">
        <f t="shared" si="352"/>
        <v>-5.0648000000000004E-3</v>
      </c>
      <c r="N1782">
        <f t="shared" si="353"/>
        <v>0</v>
      </c>
      <c r="O1782">
        <f t="shared" si="354"/>
        <v>0</v>
      </c>
      <c r="P1782" s="63">
        <f t="shared" si="355"/>
        <v>0</v>
      </c>
    </row>
    <row r="1783" spans="1:18" x14ac:dyDescent="0.3">
      <c r="A1783">
        <f t="shared" si="356"/>
        <v>2018</v>
      </c>
      <c r="B1783">
        <f t="shared" si="357"/>
        <v>11</v>
      </c>
      <c r="C1783">
        <f t="shared" si="358"/>
        <v>14</v>
      </c>
      <c r="D1783">
        <f t="shared" si="359"/>
        <v>7</v>
      </c>
      <c r="E1783" t="str">
        <f t="shared" si="360"/>
        <v>OFF</v>
      </c>
      <c r="F1783" s="13">
        <f t="shared" si="362"/>
        <v>43418</v>
      </c>
      <c r="G1783" s="14" t="str">
        <f t="shared" si="361"/>
        <v>Avg of 4 NM Projects</v>
      </c>
      <c r="H1783" s="15">
        <f t="shared" si="363"/>
        <v>4</v>
      </c>
      <c r="I1783" s="93">
        <v>0</v>
      </c>
      <c r="J1783">
        <f t="shared" si="351"/>
        <v>0</v>
      </c>
      <c r="K1783" s="4">
        <v>31.04</v>
      </c>
      <c r="L1783" s="4">
        <v>20.9</v>
      </c>
      <c r="M1783" s="16">
        <f t="shared" si="352"/>
        <v>0</v>
      </c>
      <c r="N1783">
        <f t="shared" si="353"/>
        <v>1</v>
      </c>
      <c r="O1783">
        <f t="shared" si="354"/>
        <v>0</v>
      </c>
      <c r="P1783" s="63">
        <f t="shared" si="355"/>
        <v>0</v>
      </c>
    </row>
    <row r="1784" spans="1:18" x14ac:dyDescent="0.3">
      <c r="A1784">
        <f t="shared" si="356"/>
        <v>2018</v>
      </c>
      <c r="B1784">
        <f t="shared" si="357"/>
        <v>11</v>
      </c>
      <c r="C1784">
        <f t="shared" si="358"/>
        <v>14</v>
      </c>
      <c r="D1784">
        <f t="shared" si="359"/>
        <v>7</v>
      </c>
      <c r="E1784" t="str">
        <f t="shared" si="360"/>
        <v>OFF</v>
      </c>
      <c r="F1784" s="13">
        <f t="shared" si="362"/>
        <v>43418</v>
      </c>
      <c r="G1784" s="14" t="str">
        <f t="shared" si="361"/>
        <v>Avg of 4 NM Projects</v>
      </c>
      <c r="H1784" s="15">
        <f t="shared" si="363"/>
        <v>5</v>
      </c>
      <c r="I1784" s="93">
        <v>0</v>
      </c>
      <c r="J1784">
        <f t="shared" si="351"/>
        <v>0</v>
      </c>
      <c r="K1784" s="4">
        <v>31.34</v>
      </c>
      <c r="L1784" s="4">
        <v>22.42</v>
      </c>
      <c r="M1784" s="16">
        <f t="shared" si="352"/>
        <v>0</v>
      </c>
      <c r="N1784">
        <f t="shared" si="353"/>
        <v>1</v>
      </c>
      <c r="O1784">
        <f t="shared" si="354"/>
        <v>0</v>
      </c>
      <c r="P1784" s="63">
        <f t="shared" si="355"/>
        <v>0</v>
      </c>
    </row>
    <row r="1785" spans="1:18" x14ac:dyDescent="0.3">
      <c r="A1785">
        <f t="shared" si="356"/>
        <v>2018</v>
      </c>
      <c r="B1785">
        <f t="shared" si="357"/>
        <v>11</v>
      </c>
      <c r="C1785">
        <f t="shared" si="358"/>
        <v>14</v>
      </c>
      <c r="D1785">
        <f t="shared" si="359"/>
        <v>7</v>
      </c>
      <c r="E1785" t="str">
        <f t="shared" si="360"/>
        <v>OFF</v>
      </c>
      <c r="F1785" s="13">
        <f t="shared" si="362"/>
        <v>43418</v>
      </c>
      <c r="G1785" s="14" t="str">
        <f t="shared" si="361"/>
        <v>Avg of 4 NM Projects</v>
      </c>
      <c r="H1785" s="15">
        <f t="shared" si="363"/>
        <v>6</v>
      </c>
      <c r="I1785" s="93">
        <v>-0.13</v>
      </c>
      <c r="J1785">
        <f t="shared" si="351"/>
        <v>-7.3033707865168538E-4</v>
      </c>
      <c r="K1785" s="4">
        <v>41.96</v>
      </c>
      <c r="L1785" s="4">
        <v>24.09</v>
      </c>
      <c r="M1785" s="16">
        <f t="shared" si="352"/>
        <v>-3.1316999999999998E-3</v>
      </c>
      <c r="N1785">
        <f t="shared" si="353"/>
        <v>0</v>
      </c>
      <c r="O1785">
        <f t="shared" si="354"/>
        <v>0</v>
      </c>
      <c r="P1785" s="63">
        <f t="shared" si="355"/>
        <v>0</v>
      </c>
    </row>
    <row r="1786" spans="1:18" x14ac:dyDescent="0.3">
      <c r="A1786">
        <f t="shared" si="356"/>
        <v>2018</v>
      </c>
      <c r="B1786">
        <f t="shared" si="357"/>
        <v>11</v>
      </c>
      <c r="C1786">
        <f t="shared" si="358"/>
        <v>14</v>
      </c>
      <c r="D1786">
        <f t="shared" si="359"/>
        <v>7</v>
      </c>
      <c r="E1786" t="str">
        <f t="shared" si="360"/>
        <v>OFF</v>
      </c>
      <c r="F1786" s="13">
        <f t="shared" si="362"/>
        <v>43418</v>
      </c>
      <c r="G1786" s="14" t="str">
        <f t="shared" si="361"/>
        <v>Avg of 4 NM Projects</v>
      </c>
      <c r="H1786" s="15">
        <f t="shared" si="363"/>
        <v>7</v>
      </c>
      <c r="I1786" s="93">
        <v>-0.13</v>
      </c>
      <c r="J1786">
        <f t="shared" si="351"/>
        <v>-7.3033707865168538E-4</v>
      </c>
      <c r="K1786" s="4">
        <v>50.84</v>
      </c>
      <c r="L1786" s="4">
        <v>49.47</v>
      </c>
      <c r="M1786" s="16">
        <f t="shared" si="352"/>
        <v>-6.4310999999999995E-3</v>
      </c>
      <c r="N1786">
        <f t="shared" si="353"/>
        <v>0</v>
      </c>
      <c r="O1786">
        <f t="shared" si="354"/>
        <v>0</v>
      </c>
      <c r="P1786" s="63">
        <f t="shared" si="355"/>
        <v>0</v>
      </c>
    </row>
    <row r="1787" spans="1:18" x14ac:dyDescent="0.3">
      <c r="A1787">
        <f t="shared" si="356"/>
        <v>2018</v>
      </c>
      <c r="B1787">
        <f t="shared" si="357"/>
        <v>11</v>
      </c>
      <c r="C1787">
        <f t="shared" si="358"/>
        <v>14</v>
      </c>
      <c r="D1787">
        <f t="shared" si="359"/>
        <v>7</v>
      </c>
      <c r="E1787" t="str">
        <f t="shared" si="360"/>
        <v>OFF</v>
      </c>
      <c r="F1787" s="13">
        <f t="shared" si="362"/>
        <v>43418</v>
      </c>
      <c r="G1787" s="14" t="str">
        <f t="shared" si="361"/>
        <v>Avg of 4 NM Projects</v>
      </c>
      <c r="H1787" s="15">
        <f t="shared" si="363"/>
        <v>8</v>
      </c>
      <c r="I1787" s="93">
        <v>1.6649999999999998</v>
      </c>
      <c r="J1787">
        <f t="shared" si="351"/>
        <v>9.3539325842696627E-3</v>
      </c>
      <c r="K1787" s="4">
        <v>76.83</v>
      </c>
      <c r="L1787" s="4">
        <v>50.63</v>
      </c>
      <c r="M1787" s="16">
        <f t="shared" si="352"/>
        <v>8.4298949999999997E-2</v>
      </c>
      <c r="N1787">
        <f t="shared" si="353"/>
        <v>0</v>
      </c>
      <c r="O1787">
        <f t="shared" si="354"/>
        <v>0</v>
      </c>
      <c r="P1787" s="63">
        <f t="shared" si="355"/>
        <v>0</v>
      </c>
    </row>
    <row r="1788" spans="1:18" x14ac:dyDescent="0.3">
      <c r="A1788">
        <f t="shared" si="356"/>
        <v>2018</v>
      </c>
      <c r="B1788">
        <f t="shared" si="357"/>
        <v>11</v>
      </c>
      <c r="C1788">
        <f t="shared" si="358"/>
        <v>14</v>
      </c>
      <c r="D1788">
        <f t="shared" si="359"/>
        <v>7</v>
      </c>
      <c r="E1788" t="str">
        <f t="shared" si="360"/>
        <v>OFF</v>
      </c>
      <c r="F1788" s="13">
        <f t="shared" si="362"/>
        <v>43418</v>
      </c>
      <c r="G1788" s="14" t="str">
        <f t="shared" si="361"/>
        <v>Avg of 4 NM Projects</v>
      </c>
      <c r="H1788" s="15">
        <f t="shared" si="363"/>
        <v>9</v>
      </c>
      <c r="I1788" s="93">
        <v>4.74</v>
      </c>
      <c r="J1788">
        <f t="shared" si="351"/>
        <v>2.6629213483146067E-2</v>
      </c>
      <c r="K1788" s="4">
        <v>60.47</v>
      </c>
      <c r="L1788" s="4">
        <v>39.83</v>
      </c>
      <c r="M1788" s="16">
        <f t="shared" si="352"/>
        <v>0.1887942</v>
      </c>
      <c r="N1788">
        <f t="shared" si="353"/>
        <v>0</v>
      </c>
      <c r="O1788">
        <f t="shared" si="354"/>
        <v>0</v>
      </c>
      <c r="P1788" s="63">
        <f t="shared" si="355"/>
        <v>0</v>
      </c>
    </row>
    <row r="1789" spans="1:18" x14ac:dyDescent="0.3">
      <c r="A1789">
        <f t="shared" si="356"/>
        <v>2018</v>
      </c>
      <c r="B1789">
        <f t="shared" si="357"/>
        <v>11</v>
      </c>
      <c r="C1789">
        <f t="shared" si="358"/>
        <v>14</v>
      </c>
      <c r="D1789">
        <f t="shared" si="359"/>
        <v>7</v>
      </c>
      <c r="E1789" t="str">
        <f t="shared" si="360"/>
        <v>OFF</v>
      </c>
      <c r="F1789" s="13">
        <f t="shared" si="362"/>
        <v>43418</v>
      </c>
      <c r="G1789" s="14" t="str">
        <f t="shared" si="361"/>
        <v>Avg of 4 NM Projects</v>
      </c>
      <c r="H1789" s="15">
        <f t="shared" si="363"/>
        <v>10</v>
      </c>
      <c r="I1789" s="93">
        <v>10.75</v>
      </c>
      <c r="J1789">
        <f t="shared" si="351"/>
        <v>6.0393258426966294E-2</v>
      </c>
      <c r="K1789" s="4">
        <v>51.77</v>
      </c>
      <c r="L1789" s="4">
        <v>28.45</v>
      </c>
      <c r="M1789" s="16">
        <f t="shared" si="352"/>
        <v>0.30583749999999998</v>
      </c>
      <c r="N1789">
        <f t="shared" si="353"/>
        <v>0</v>
      </c>
      <c r="O1789">
        <f t="shared" si="354"/>
        <v>0</v>
      </c>
      <c r="P1789" s="63">
        <f t="shared" si="355"/>
        <v>0</v>
      </c>
    </row>
    <row r="1790" spans="1:18" x14ac:dyDescent="0.3">
      <c r="A1790">
        <f t="shared" si="356"/>
        <v>2018</v>
      </c>
      <c r="B1790">
        <f t="shared" si="357"/>
        <v>11</v>
      </c>
      <c r="C1790">
        <f t="shared" si="358"/>
        <v>14</v>
      </c>
      <c r="D1790">
        <f t="shared" si="359"/>
        <v>7</v>
      </c>
      <c r="E1790" t="str">
        <f t="shared" si="360"/>
        <v>OFF</v>
      </c>
      <c r="F1790" s="13">
        <f t="shared" si="362"/>
        <v>43418</v>
      </c>
      <c r="G1790" s="14" t="str">
        <f t="shared" si="361"/>
        <v>Avg of 4 NM Projects</v>
      </c>
      <c r="H1790" s="15">
        <f t="shared" si="363"/>
        <v>11</v>
      </c>
      <c r="I1790" s="93">
        <v>15.105</v>
      </c>
      <c r="J1790">
        <f t="shared" si="351"/>
        <v>8.4859550561797753E-2</v>
      </c>
      <c r="K1790" s="4">
        <v>59.63</v>
      </c>
      <c r="L1790" s="4">
        <v>28.65</v>
      </c>
      <c r="M1790" s="16">
        <f t="shared" si="352"/>
        <v>0.43275824999999996</v>
      </c>
      <c r="N1790">
        <f t="shared" si="353"/>
        <v>0</v>
      </c>
      <c r="O1790">
        <f t="shared" si="354"/>
        <v>0</v>
      </c>
      <c r="P1790" s="63">
        <f t="shared" si="355"/>
        <v>0</v>
      </c>
    </row>
    <row r="1791" spans="1:18" x14ac:dyDescent="0.3">
      <c r="A1791">
        <f t="shared" si="356"/>
        <v>2018</v>
      </c>
      <c r="B1791">
        <f t="shared" si="357"/>
        <v>11</v>
      </c>
      <c r="C1791">
        <f t="shared" si="358"/>
        <v>14</v>
      </c>
      <c r="D1791">
        <f t="shared" si="359"/>
        <v>7</v>
      </c>
      <c r="E1791" t="str">
        <f t="shared" si="360"/>
        <v>OFF</v>
      </c>
      <c r="F1791" s="13">
        <f t="shared" si="362"/>
        <v>43418</v>
      </c>
      <c r="G1791" s="14" t="str">
        <f t="shared" si="361"/>
        <v>Avg of 4 NM Projects</v>
      </c>
      <c r="H1791" s="15">
        <f t="shared" si="363"/>
        <v>12</v>
      </c>
      <c r="I1791" s="93">
        <v>20.09</v>
      </c>
      <c r="J1791">
        <f t="shared" si="351"/>
        <v>0.11286516853932584</v>
      </c>
      <c r="K1791" s="4">
        <v>55.12</v>
      </c>
      <c r="L1791" s="4">
        <v>23.06</v>
      </c>
      <c r="M1791" s="16">
        <f t="shared" si="352"/>
        <v>0.4632754</v>
      </c>
      <c r="N1791">
        <f t="shared" si="353"/>
        <v>0</v>
      </c>
      <c r="O1791">
        <f t="shared" si="354"/>
        <v>0</v>
      </c>
      <c r="P1791" s="63">
        <f t="shared" si="355"/>
        <v>0</v>
      </c>
    </row>
    <row r="1792" spans="1:18" x14ac:dyDescent="0.3">
      <c r="A1792">
        <f t="shared" si="356"/>
        <v>2018</v>
      </c>
      <c r="B1792">
        <f t="shared" si="357"/>
        <v>11</v>
      </c>
      <c r="C1792">
        <f t="shared" si="358"/>
        <v>14</v>
      </c>
      <c r="D1792">
        <f t="shared" si="359"/>
        <v>7</v>
      </c>
      <c r="E1792" t="str">
        <f t="shared" si="360"/>
        <v>OFF</v>
      </c>
      <c r="F1792" s="13">
        <f t="shared" si="362"/>
        <v>43418</v>
      </c>
      <c r="G1792" s="14" t="str">
        <f t="shared" si="361"/>
        <v>Avg of 4 NM Projects</v>
      </c>
      <c r="H1792" s="15">
        <f t="shared" si="363"/>
        <v>13</v>
      </c>
      <c r="I1792" s="93">
        <v>18.435000000000002</v>
      </c>
      <c r="J1792">
        <f t="shared" si="351"/>
        <v>0.10356741573033709</v>
      </c>
      <c r="K1792" s="4">
        <v>53.8</v>
      </c>
      <c r="L1792" s="4">
        <v>19.309999999999999</v>
      </c>
      <c r="M1792" s="16">
        <f t="shared" si="352"/>
        <v>0.35597984999999999</v>
      </c>
      <c r="N1792">
        <f t="shared" si="353"/>
        <v>0</v>
      </c>
      <c r="O1792">
        <f t="shared" si="354"/>
        <v>0</v>
      </c>
      <c r="P1792" s="63">
        <f t="shared" si="355"/>
        <v>0</v>
      </c>
    </row>
    <row r="1793" spans="1:18" x14ac:dyDescent="0.3">
      <c r="A1793">
        <f t="shared" si="356"/>
        <v>2018</v>
      </c>
      <c r="B1793">
        <f t="shared" si="357"/>
        <v>11</v>
      </c>
      <c r="C1793">
        <f t="shared" si="358"/>
        <v>14</v>
      </c>
      <c r="D1793">
        <f t="shared" si="359"/>
        <v>7</v>
      </c>
      <c r="E1793" t="str">
        <f t="shared" si="360"/>
        <v>OFF</v>
      </c>
      <c r="F1793" s="13">
        <f t="shared" si="362"/>
        <v>43418</v>
      </c>
      <c r="G1793" s="14" t="str">
        <f t="shared" si="361"/>
        <v>Avg of 4 NM Projects</v>
      </c>
      <c r="H1793" s="15">
        <f t="shared" si="363"/>
        <v>14</v>
      </c>
      <c r="I1793" s="93">
        <v>18.560000000000002</v>
      </c>
      <c r="J1793">
        <f t="shared" si="351"/>
        <v>0.10426966292134833</v>
      </c>
      <c r="K1793" s="4">
        <v>53.71</v>
      </c>
      <c r="L1793" s="4">
        <v>36.54</v>
      </c>
      <c r="M1793" s="16">
        <f t="shared" si="352"/>
        <v>0.67818240000000007</v>
      </c>
      <c r="N1793">
        <f t="shared" si="353"/>
        <v>0</v>
      </c>
      <c r="O1793">
        <f t="shared" si="354"/>
        <v>0</v>
      </c>
      <c r="P1793" s="63">
        <f t="shared" si="355"/>
        <v>0</v>
      </c>
    </row>
    <row r="1794" spans="1:18" x14ac:dyDescent="0.3">
      <c r="A1794">
        <f t="shared" si="356"/>
        <v>2018</v>
      </c>
      <c r="B1794">
        <f t="shared" si="357"/>
        <v>11</v>
      </c>
      <c r="C1794">
        <f t="shared" si="358"/>
        <v>14</v>
      </c>
      <c r="D1794">
        <f t="shared" si="359"/>
        <v>7</v>
      </c>
      <c r="E1794" t="str">
        <f t="shared" si="360"/>
        <v>OFF</v>
      </c>
      <c r="F1794" s="13">
        <f t="shared" si="362"/>
        <v>43418</v>
      </c>
      <c r="G1794" s="14" t="str">
        <f t="shared" si="361"/>
        <v>Avg of 4 NM Projects</v>
      </c>
      <c r="H1794" s="15">
        <f t="shared" si="363"/>
        <v>15</v>
      </c>
      <c r="I1794" s="93">
        <v>15.874999999999998</v>
      </c>
      <c r="J1794">
        <f t="shared" si="351"/>
        <v>8.9185393258426962E-2</v>
      </c>
      <c r="K1794" s="4">
        <v>54.64</v>
      </c>
      <c r="L1794" s="4">
        <v>37.22</v>
      </c>
      <c r="M1794" s="16">
        <f t="shared" si="352"/>
        <v>0.59086749999999999</v>
      </c>
      <c r="N1794">
        <f t="shared" si="353"/>
        <v>0</v>
      </c>
      <c r="O1794">
        <f t="shared" si="354"/>
        <v>0</v>
      </c>
      <c r="P1794" s="63">
        <f t="shared" si="355"/>
        <v>0</v>
      </c>
    </row>
    <row r="1795" spans="1:18" x14ac:dyDescent="0.3">
      <c r="A1795">
        <f t="shared" si="356"/>
        <v>2018</v>
      </c>
      <c r="B1795">
        <f t="shared" si="357"/>
        <v>11</v>
      </c>
      <c r="C1795">
        <f t="shared" si="358"/>
        <v>14</v>
      </c>
      <c r="D1795">
        <f t="shared" si="359"/>
        <v>7</v>
      </c>
      <c r="E1795" t="str">
        <f t="shared" si="360"/>
        <v>OFF</v>
      </c>
      <c r="F1795" s="13">
        <f t="shared" si="362"/>
        <v>43418</v>
      </c>
      <c r="G1795" s="14" t="str">
        <f t="shared" si="361"/>
        <v>Avg of 4 NM Projects</v>
      </c>
      <c r="H1795" s="15">
        <f t="shared" si="363"/>
        <v>16</v>
      </c>
      <c r="I1795" s="93">
        <v>6.1400000000000006</v>
      </c>
      <c r="J1795">
        <f t="shared" si="351"/>
        <v>3.449438202247191E-2</v>
      </c>
      <c r="K1795" s="4">
        <v>63.8</v>
      </c>
      <c r="L1795" s="4">
        <v>44.34</v>
      </c>
      <c r="M1795" s="16">
        <f t="shared" si="352"/>
        <v>0.27224760000000003</v>
      </c>
      <c r="N1795">
        <f t="shared" si="353"/>
        <v>0</v>
      </c>
      <c r="O1795">
        <f t="shared" si="354"/>
        <v>0</v>
      </c>
      <c r="P1795" s="63">
        <f t="shared" si="355"/>
        <v>0</v>
      </c>
    </row>
    <row r="1796" spans="1:18" x14ac:dyDescent="0.3">
      <c r="A1796">
        <f t="shared" si="356"/>
        <v>2018</v>
      </c>
      <c r="B1796">
        <f t="shared" si="357"/>
        <v>11</v>
      </c>
      <c r="C1796">
        <f t="shared" si="358"/>
        <v>14</v>
      </c>
      <c r="D1796">
        <f t="shared" si="359"/>
        <v>7</v>
      </c>
      <c r="E1796" t="str">
        <f t="shared" si="360"/>
        <v>OFF</v>
      </c>
      <c r="F1796" s="13">
        <f t="shared" si="362"/>
        <v>43418</v>
      </c>
      <c r="G1796" s="14" t="str">
        <f t="shared" si="361"/>
        <v>Avg of 4 NM Projects</v>
      </c>
      <c r="H1796" s="15">
        <f t="shared" si="363"/>
        <v>17</v>
      </c>
      <c r="I1796" s="93">
        <v>0.13</v>
      </c>
      <c r="J1796">
        <f t="shared" ref="J1796:J1859" si="364">+I1796/$I$1</f>
        <v>7.3033707865168538E-4</v>
      </c>
      <c r="K1796" s="4">
        <v>89.37</v>
      </c>
      <c r="L1796" s="4">
        <v>68.91</v>
      </c>
      <c r="M1796" s="16">
        <f t="shared" ref="M1796:M1859" si="365">+L1796*I1796/1000</f>
        <v>8.9582999999999989E-3</v>
      </c>
      <c r="N1796">
        <f t="shared" ref="N1796:N1859" si="366">+IF(I1796=0,1,0)</f>
        <v>0</v>
      </c>
      <c r="O1796">
        <f t="shared" ref="O1796:O1859" si="367">+IF(I1796&gt;=0.5*$I$1,1,0)</f>
        <v>0</v>
      </c>
      <c r="P1796" s="63">
        <f t="shared" ref="P1796:P1859" si="368">+IF(I1796&gt;MAX(I$3652:I$5859),1,0)</f>
        <v>0</v>
      </c>
    </row>
    <row r="1797" spans="1:18" x14ac:dyDescent="0.3">
      <c r="A1797">
        <f t="shared" ref="A1797:A1860" si="369">YEAR(F1797)</f>
        <v>2018</v>
      </c>
      <c r="B1797">
        <f t="shared" ref="B1797:B1860" si="370">+MONTH(F1797)</f>
        <v>11</v>
      </c>
      <c r="C1797">
        <f t="shared" ref="C1797:C1860" si="371">+DAY(F1797)</f>
        <v>14</v>
      </c>
      <c r="D1797">
        <f t="shared" ref="D1797:D1860" si="372">WEEKDAY(C1797)</f>
        <v>7</v>
      </c>
      <c r="E1797" t="str">
        <f t="shared" ref="E1797:E1860" si="373">IF(OR(D1797=1,D1797=7,H1797=1,H1797=2,H1797=3,H1797=4,H1797=5,H1797=6,H1797=7,H1797=24),"OFF","ON")</f>
        <v>OFF</v>
      </c>
      <c r="F1797" s="13">
        <f t="shared" si="362"/>
        <v>43418</v>
      </c>
      <c r="G1797" s="14" t="str">
        <f t="shared" si="361"/>
        <v>Avg of 4 NM Projects</v>
      </c>
      <c r="H1797" s="15">
        <f t="shared" si="363"/>
        <v>18</v>
      </c>
      <c r="I1797" s="93">
        <v>-0.39</v>
      </c>
      <c r="J1797">
        <f t="shared" si="364"/>
        <v>-2.1910112359550564E-3</v>
      </c>
      <c r="K1797" s="4">
        <v>98.45</v>
      </c>
      <c r="L1797" s="4">
        <v>96.36</v>
      </c>
      <c r="M1797" s="16">
        <f t="shared" si="365"/>
        <v>-3.7580400000000007E-2</v>
      </c>
      <c r="N1797">
        <f t="shared" si="366"/>
        <v>0</v>
      </c>
      <c r="O1797">
        <f t="shared" si="367"/>
        <v>0</v>
      </c>
      <c r="P1797" s="63">
        <f t="shared" si="368"/>
        <v>0</v>
      </c>
    </row>
    <row r="1798" spans="1:18" x14ac:dyDescent="0.3">
      <c r="A1798">
        <f t="shared" si="369"/>
        <v>2018</v>
      </c>
      <c r="B1798">
        <f t="shared" si="370"/>
        <v>11</v>
      </c>
      <c r="C1798">
        <f t="shared" si="371"/>
        <v>14</v>
      </c>
      <c r="D1798">
        <f t="shared" si="372"/>
        <v>7</v>
      </c>
      <c r="E1798" t="str">
        <f t="shared" si="373"/>
        <v>OFF</v>
      </c>
      <c r="F1798" s="13">
        <f t="shared" si="362"/>
        <v>43418</v>
      </c>
      <c r="G1798" s="14" t="str">
        <f t="shared" ref="G1798:G1861" si="374">+G1797</f>
        <v>Avg of 4 NM Projects</v>
      </c>
      <c r="H1798" s="15">
        <f t="shared" si="363"/>
        <v>19</v>
      </c>
      <c r="I1798" s="93">
        <v>-0.26</v>
      </c>
      <c r="J1798">
        <f t="shared" si="364"/>
        <v>-1.4606741573033708E-3</v>
      </c>
      <c r="K1798" s="4">
        <v>90.82</v>
      </c>
      <c r="L1798" s="4">
        <v>103.92</v>
      </c>
      <c r="M1798" s="16">
        <f t="shared" si="365"/>
        <v>-2.70192E-2</v>
      </c>
      <c r="N1798">
        <f t="shared" si="366"/>
        <v>0</v>
      </c>
      <c r="O1798">
        <f t="shared" si="367"/>
        <v>0</v>
      </c>
      <c r="P1798" s="63">
        <f t="shared" si="368"/>
        <v>0</v>
      </c>
    </row>
    <row r="1799" spans="1:18" x14ac:dyDescent="0.3">
      <c r="A1799">
        <f t="shared" si="369"/>
        <v>2018</v>
      </c>
      <c r="B1799">
        <f t="shared" si="370"/>
        <v>11</v>
      </c>
      <c r="C1799">
        <f t="shared" si="371"/>
        <v>14</v>
      </c>
      <c r="D1799">
        <f t="shared" si="372"/>
        <v>7</v>
      </c>
      <c r="E1799" t="str">
        <f t="shared" si="373"/>
        <v>OFF</v>
      </c>
      <c r="F1799" s="13">
        <f t="shared" si="362"/>
        <v>43418</v>
      </c>
      <c r="G1799" s="14" t="str">
        <f t="shared" si="374"/>
        <v>Avg of 4 NM Projects</v>
      </c>
      <c r="H1799" s="15">
        <f t="shared" si="363"/>
        <v>20</v>
      </c>
      <c r="I1799" s="93">
        <v>0</v>
      </c>
      <c r="J1799">
        <f t="shared" si="364"/>
        <v>0</v>
      </c>
      <c r="K1799" s="4">
        <v>85.16</v>
      </c>
      <c r="L1799" s="4">
        <v>110.03</v>
      </c>
      <c r="M1799" s="16">
        <f t="shared" si="365"/>
        <v>0</v>
      </c>
      <c r="N1799">
        <f t="shared" si="366"/>
        <v>1</v>
      </c>
      <c r="O1799">
        <f t="shared" si="367"/>
        <v>0</v>
      </c>
      <c r="P1799" s="63">
        <f t="shared" si="368"/>
        <v>0</v>
      </c>
    </row>
    <row r="1800" spans="1:18" x14ac:dyDescent="0.3">
      <c r="A1800">
        <f t="shared" si="369"/>
        <v>2018</v>
      </c>
      <c r="B1800">
        <f t="shared" si="370"/>
        <v>11</v>
      </c>
      <c r="C1800">
        <f t="shared" si="371"/>
        <v>14</v>
      </c>
      <c r="D1800">
        <f t="shared" si="372"/>
        <v>7</v>
      </c>
      <c r="E1800" t="str">
        <f t="shared" si="373"/>
        <v>OFF</v>
      </c>
      <c r="F1800" s="13">
        <f t="shared" si="362"/>
        <v>43418</v>
      </c>
      <c r="G1800" s="14" t="str">
        <f t="shared" si="374"/>
        <v>Avg of 4 NM Projects</v>
      </c>
      <c r="H1800" s="15">
        <f t="shared" si="363"/>
        <v>21</v>
      </c>
      <c r="I1800" s="93">
        <v>0</v>
      </c>
      <c r="J1800">
        <f t="shared" si="364"/>
        <v>0</v>
      </c>
      <c r="K1800" s="4">
        <v>80.209999999999994</v>
      </c>
      <c r="L1800" s="4">
        <v>121.63</v>
      </c>
      <c r="M1800" s="16">
        <f t="shared" si="365"/>
        <v>0</v>
      </c>
      <c r="N1800">
        <f t="shared" si="366"/>
        <v>1</v>
      </c>
      <c r="O1800">
        <f t="shared" si="367"/>
        <v>0</v>
      </c>
      <c r="P1800" s="63">
        <f t="shared" si="368"/>
        <v>0</v>
      </c>
    </row>
    <row r="1801" spans="1:18" x14ac:dyDescent="0.3">
      <c r="A1801">
        <f t="shared" si="369"/>
        <v>2018</v>
      </c>
      <c r="B1801">
        <f t="shared" si="370"/>
        <v>11</v>
      </c>
      <c r="C1801">
        <f t="shared" si="371"/>
        <v>14</v>
      </c>
      <c r="D1801">
        <f t="shared" si="372"/>
        <v>7</v>
      </c>
      <c r="E1801" t="str">
        <f t="shared" si="373"/>
        <v>OFF</v>
      </c>
      <c r="F1801" s="13">
        <f t="shared" si="362"/>
        <v>43418</v>
      </c>
      <c r="G1801" s="14" t="str">
        <f t="shared" si="374"/>
        <v>Avg of 4 NM Projects</v>
      </c>
      <c r="H1801" s="15">
        <f t="shared" si="363"/>
        <v>22</v>
      </c>
      <c r="I1801" s="93">
        <v>0</v>
      </c>
      <c r="J1801">
        <f t="shared" si="364"/>
        <v>0</v>
      </c>
      <c r="K1801" s="4">
        <v>69.27</v>
      </c>
      <c r="L1801" s="4">
        <v>126.33</v>
      </c>
      <c r="M1801" s="16">
        <f t="shared" si="365"/>
        <v>0</v>
      </c>
      <c r="N1801">
        <f t="shared" si="366"/>
        <v>1</v>
      </c>
      <c r="O1801">
        <f t="shared" si="367"/>
        <v>0</v>
      </c>
      <c r="P1801" s="63">
        <f t="shared" si="368"/>
        <v>0</v>
      </c>
    </row>
    <row r="1802" spans="1:18" x14ac:dyDescent="0.3">
      <c r="A1802">
        <f t="shared" si="369"/>
        <v>2018</v>
      </c>
      <c r="B1802">
        <f t="shared" si="370"/>
        <v>11</v>
      </c>
      <c r="C1802">
        <f t="shared" si="371"/>
        <v>14</v>
      </c>
      <c r="D1802">
        <f t="shared" si="372"/>
        <v>7</v>
      </c>
      <c r="E1802" t="str">
        <f t="shared" si="373"/>
        <v>OFF</v>
      </c>
      <c r="F1802" s="13">
        <f t="shared" si="362"/>
        <v>43418</v>
      </c>
      <c r="G1802" s="14" t="str">
        <f t="shared" si="374"/>
        <v>Avg of 4 NM Projects</v>
      </c>
      <c r="H1802" s="15">
        <f t="shared" si="363"/>
        <v>23</v>
      </c>
      <c r="I1802" s="93">
        <v>-0.13</v>
      </c>
      <c r="J1802">
        <f t="shared" si="364"/>
        <v>-7.3033707865168538E-4</v>
      </c>
      <c r="K1802" s="4">
        <v>59.13</v>
      </c>
      <c r="L1802" s="4">
        <v>86.46</v>
      </c>
      <c r="M1802" s="16">
        <f t="shared" si="365"/>
        <v>-1.1239799999999999E-2</v>
      </c>
      <c r="N1802">
        <f t="shared" si="366"/>
        <v>0</v>
      </c>
      <c r="O1802">
        <f t="shared" si="367"/>
        <v>0</v>
      </c>
      <c r="P1802" s="63">
        <f t="shared" si="368"/>
        <v>0</v>
      </c>
    </row>
    <row r="1803" spans="1:18" x14ac:dyDescent="0.3">
      <c r="A1803">
        <f t="shared" si="369"/>
        <v>2018</v>
      </c>
      <c r="B1803">
        <f t="shared" si="370"/>
        <v>11</v>
      </c>
      <c r="C1803">
        <f t="shared" si="371"/>
        <v>14</v>
      </c>
      <c r="D1803">
        <f t="shared" si="372"/>
        <v>7</v>
      </c>
      <c r="E1803" t="str">
        <f t="shared" si="373"/>
        <v>OFF</v>
      </c>
      <c r="F1803" s="13">
        <f t="shared" si="362"/>
        <v>43418</v>
      </c>
      <c r="G1803" s="14" t="str">
        <f t="shared" si="374"/>
        <v>Avg of 4 NM Projects</v>
      </c>
      <c r="H1803" s="15">
        <f t="shared" si="363"/>
        <v>24</v>
      </c>
      <c r="I1803" s="93">
        <v>0</v>
      </c>
      <c r="J1803">
        <f t="shared" si="364"/>
        <v>0</v>
      </c>
      <c r="K1803" s="4">
        <v>60.97</v>
      </c>
      <c r="L1803" s="4">
        <v>58.79</v>
      </c>
      <c r="M1803" s="16">
        <f t="shared" si="365"/>
        <v>0</v>
      </c>
      <c r="N1803">
        <f t="shared" si="366"/>
        <v>1</v>
      </c>
      <c r="O1803">
        <f t="shared" si="367"/>
        <v>0</v>
      </c>
      <c r="P1803" s="63">
        <f t="shared" si="368"/>
        <v>0</v>
      </c>
    </row>
    <row r="1804" spans="1:18" x14ac:dyDescent="0.3">
      <c r="A1804">
        <f t="shared" si="369"/>
        <v>2018</v>
      </c>
      <c r="B1804">
        <f t="shared" si="370"/>
        <v>11</v>
      </c>
      <c r="C1804">
        <f t="shared" si="371"/>
        <v>15</v>
      </c>
      <c r="D1804">
        <f t="shared" si="372"/>
        <v>1</v>
      </c>
      <c r="E1804" t="str">
        <f t="shared" si="373"/>
        <v>OFF</v>
      </c>
      <c r="F1804" s="13">
        <f t="shared" si="362"/>
        <v>43419</v>
      </c>
      <c r="G1804" s="14" t="str">
        <f t="shared" si="374"/>
        <v>Avg of 4 NM Projects</v>
      </c>
      <c r="H1804" s="15">
        <f t="shared" si="363"/>
        <v>1</v>
      </c>
      <c r="I1804" s="93">
        <v>-0.13</v>
      </c>
      <c r="J1804">
        <f t="shared" si="364"/>
        <v>-7.3033707865168538E-4</v>
      </c>
      <c r="K1804" s="4">
        <v>88.64</v>
      </c>
      <c r="L1804" s="4">
        <v>61.8</v>
      </c>
      <c r="M1804" s="16">
        <f t="shared" si="365"/>
        <v>-8.0340000000000012E-3</v>
      </c>
      <c r="N1804">
        <f t="shared" si="366"/>
        <v>0</v>
      </c>
      <c r="O1804">
        <f t="shared" si="367"/>
        <v>0</v>
      </c>
      <c r="P1804" s="63">
        <f t="shared" si="368"/>
        <v>0</v>
      </c>
      <c r="Q1804" s="34"/>
      <c r="R1804" s="34"/>
    </row>
    <row r="1805" spans="1:18" x14ac:dyDescent="0.3">
      <c r="A1805">
        <f t="shared" si="369"/>
        <v>2018</v>
      </c>
      <c r="B1805">
        <f t="shared" si="370"/>
        <v>11</v>
      </c>
      <c r="C1805">
        <f t="shared" si="371"/>
        <v>15</v>
      </c>
      <c r="D1805">
        <f t="shared" si="372"/>
        <v>1</v>
      </c>
      <c r="E1805" t="str">
        <f t="shared" si="373"/>
        <v>OFF</v>
      </c>
      <c r="F1805" s="13">
        <f t="shared" si="362"/>
        <v>43419</v>
      </c>
      <c r="G1805" s="14" t="str">
        <f t="shared" si="374"/>
        <v>Avg of 4 NM Projects</v>
      </c>
      <c r="H1805" s="15">
        <f t="shared" si="363"/>
        <v>2</v>
      </c>
      <c r="I1805" s="93">
        <v>-0.26</v>
      </c>
      <c r="J1805">
        <f t="shared" si="364"/>
        <v>-1.4606741573033708E-3</v>
      </c>
      <c r="K1805" s="4">
        <v>76.739999999999995</v>
      </c>
      <c r="L1805" s="4">
        <v>59.75</v>
      </c>
      <c r="M1805" s="16">
        <f t="shared" si="365"/>
        <v>-1.5535E-2</v>
      </c>
      <c r="N1805">
        <f t="shared" si="366"/>
        <v>0</v>
      </c>
      <c r="O1805">
        <f t="shared" si="367"/>
        <v>0</v>
      </c>
      <c r="P1805" s="63">
        <f t="shared" si="368"/>
        <v>0</v>
      </c>
    </row>
    <row r="1806" spans="1:18" x14ac:dyDescent="0.3">
      <c r="A1806">
        <f t="shared" si="369"/>
        <v>2018</v>
      </c>
      <c r="B1806">
        <f t="shared" si="370"/>
        <v>11</v>
      </c>
      <c r="C1806">
        <f t="shared" si="371"/>
        <v>15</v>
      </c>
      <c r="D1806">
        <f t="shared" si="372"/>
        <v>1</v>
      </c>
      <c r="E1806" t="str">
        <f t="shared" si="373"/>
        <v>OFF</v>
      </c>
      <c r="F1806" s="13">
        <f t="shared" si="362"/>
        <v>43419</v>
      </c>
      <c r="G1806" s="14" t="str">
        <f t="shared" si="374"/>
        <v>Avg of 4 NM Projects</v>
      </c>
      <c r="H1806" s="15">
        <f t="shared" si="363"/>
        <v>3</v>
      </c>
      <c r="I1806" s="93">
        <v>-0.13</v>
      </c>
      <c r="J1806">
        <f t="shared" si="364"/>
        <v>-7.3033707865168538E-4</v>
      </c>
      <c r="K1806" s="4">
        <v>76.180000000000007</v>
      </c>
      <c r="L1806" s="4">
        <v>68.099999999999994</v>
      </c>
      <c r="M1806" s="16">
        <f t="shared" si="365"/>
        <v>-8.8529999999999998E-3</v>
      </c>
      <c r="N1806">
        <f t="shared" si="366"/>
        <v>0</v>
      </c>
      <c r="O1806">
        <f t="shared" si="367"/>
        <v>0</v>
      </c>
      <c r="P1806" s="63">
        <f t="shared" si="368"/>
        <v>0</v>
      </c>
    </row>
    <row r="1807" spans="1:18" x14ac:dyDescent="0.3">
      <c r="A1807">
        <f t="shared" si="369"/>
        <v>2018</v>
      </c>
      <c r="B1807">
        <f t="shared" si="370"/>
        <v>11</v>
      </c>
      <c r="C1807">
        <f t="shared" si="371"/>
        <v>15</v>
      </c>
      <c r="D1807">
        <f t="shared" si="372"/>
        <v>1</v>
      </c>
      <c r="E1807" t="str">
        <f t="shared" si="373"/>
        <v>OFF</v>
      </c>
      <c r="F1807" s="13">
        <f t="shared" si="362"/>
        <v>43419</v>
      </c>
      <c r="G1807" s="14" t="str">
        <f t="shared" si="374"/>
        <v>Avg of 4 NM Projects</v>
      </c>
      <c r="H1807" s="15">
        <f t="shared" si="363"/>
        <v>4</v>
      </c>
      <c r="I1807" s="93">
        <v>0</v>
      </c>
      <c r="J1807">
        <f t="shared" si="364"/>
        <v>0</v>
      </c>
      <c r="K1807" s="4">
        <v>75.16</v>
      </c>
      <c r="L1807" s="4">
        <v>62.18</v>
      </c>
      <c r="M1807" s="16">
        <f t="shared" si="365"/>
        <v>0</v>
      </c>
      <c r="N1807">
        <f t="shared" si="366"/>
        <v>1</v>
      </c>
      <c r="O1807">
        <f t="shared" si="367"/>
        <v>0</v>
      </c>
      <c r="P1807" s="63">
        <f t="shared" si="368"/>
        <v>0</v>
      </c>
    </row>
    <row r="1808" spans="1:18" x14ac:dyDescent="0.3">
      <c r="A1808">
        <f t="shared" si="369"/>
        <v>2018</v>
      </c>
      <c r="B1808">
        <f t="shared" si="370"/>
        <v>11</v>
      </c>
      <c r="C1808">
        <f t="shared" si="371"/>
        <v>15</v>
      </c>
      <c r="D1808">
        <f t="shared" si="372"/>
        <v>1</v>
      </c>
      <c r="E1808" t="str">
        <f t="shared" si="373"/>
        <v>OFF</v>
      </c>
      <c r="F1808" s="13">
        <f t="shared" si="362"/>
        <v>43419</v>
      </c>
      <c r="G1808" s="14" t="str">
        <f t="shared" si="374"/>
        <v>Avg of 4 NM Projects</v>
      </c>
      <c r="H1808" s="15">
        <f t="shared" si="363"/>
        <v>5</v>
      </c>
      <c r="I1808" s="93">
        <v>0</v>
      </c>
      <c r="J1808">
        <f t="shared" si="364"/>
        <v>0</v>
      </c>
      <c r="K1808" s="4">
        <v>76.23</v>
      </c>
      <c r="L1808" s="4">
        <v>58.07</v>
      </c>
      <c r="M1808" s="16">
        <f t="shared" si="365"/>
        <v>0</v>
      </c>
      <c r="N1808">
        <f t="shared" si="366"/>
        <v>1</v>
      </c>
      <c r="O1808">
        <f t="shared" si="367"/>
        <v>0</v>
      </c>
      <c r="P1808" s="63">
        <f t="shared" si="368"/>
        <v>0</v>
      </c>
    </row>
    <row r="1809" spans="1:16" x14ac:dyDescent="0.3">
      <c r="A1809">
        <f t="shared" si="369"/>
        <v>2018</v>
      </c>
      <c r="B1809">
        <f t="shared" si="370"/>
        <v>11</v>
      </c>
      <c r="C1809">
        <f t="shared" si="371"/>
        <v>15</v>
      </c>
      <c r="D1809">
        <f t="shared" si="372"/>
        <v>1</v>
      </c>
      <c r="E1809" t="str">
        <f t="shared" si="373"/>
        <v>OFF</v>
      </c>
      <c r="F1809" s="13">
        <f t="shared" si="362"/>
        <v>43419</v>
      </c>
      <c r="G1809" s="14" t="str">
        <f t="shared" si="374"/>
        <v>Avg of 4 NM Projects</v>
      </c>
      <c r="H1809" s="15">
        <f t="shared" si="363"/>
        <v>6</v>
      </c>
      <c r="I1809" s="93">
        <v>0</v>
      </c>
      <c r="J1809">
        <f t="shared" si="364"/>
        <v>0</v>
      </c>
      <c r="K1809" s="4">
        <v>96.52</v>
      </c>
      <c r="L1809" s="4">
        <v>63.93</v>
      </c>
      <c r="M1809" s="16">
        <f t="shared" si="365"/>
        <v>0</v>
      </c>
      <c r="N1809">
        <f t="shared" si="366"/>
        <v>1</v>
      </c>
      <c r="O1809">
        <f t="shared" si="367"/>
        <v>0</v>
      </c>
      <c r="P1809" s="63">
        <f t="shared" si="368"/>
        <v>0</v>
      </c>
    </row>
    <row r="1810" spans="1:16" x14ac:dyDescent="0.3">
      <c r="A1810">
        <f t="shared" si="369"/>
        <v>2018</v>
      </c>
      <c r="B1810">
        <f t="shared" si="370"/>
        <v>11</v>
      </c>
      <c r="C1810">
        <f t="shared" si="371"/>
        <v>15</v>
      </c>
      <c r="D1810">
        <f t="shared" si="372"/>
        <v>1</v>
      </c>
      <c r="E1810" t="str">
        <f t="shared" si="373"/>
        <v>OFF</v>
      </c>
      <c r="F1810" s="13">
        <f t="shared" si="362"/>
        <v>43419</v>
      </c>
      <c r="G1810" s="14" t="str">
        <f t="shared" si="374"/>
        <v>Avg of 4 NM Projects</v>
      </c>
      <c r="H1810" s="15">
        <f t="shared" si="363"/>
        <v>7</v>
      </c>
      <c r="I1810" s="93">
        <v>-0.26</v>
      </c>
      <c r="J1810">
        <f t="shared" si="364"/>
        <v>-1.4606741573033708E-3</v>
      </c>
      <c r="K1810" s="4">
        <v>97.99</v>
      </c>
      <c r="L1810" s="4">
        <v>80.709999999999994</v>
      </c>
      <c r="M1810" s="16">
        <f t="shared" si="365"/>
        <v>-2.0984599999999999E-2</v>
      </c>
      <c r="N1810">
        <f t="shared" si="366"/>
        <v>0</v>
      </c>
      <c r="O1810">
        <f t="shared" si="367"/>
        <v>0</v>
      </c>
      <c r="P1810" s="63">
        <f t="shared" si="368"/>
        <v>0</v>
      </c>
    </row>
    <row r="1811" spans="1:16" x14ac:dyDescent="0.3">
      <c r="A1811">
        <f t="shared" si="369"/>
        <v>2018</v>
      </c>
      <c r="B1811">
        <f t="shared" si="370"/>
        <v>11</v>
      </c>
      <c r="C1811">
        <f t="shared" si="371"/>
        <v>15</v>
      </c>
      <c r="D1811">
        <f t="shared" si="372"/>
        <v>1</v>
      </c>
      <c r="E1811" t="str">
        <f t="shared" si="373"/>
        <v>OFF</v>
      </c>
      <c r="F1811" s="13">
        <f t="shared" si="362"/>
        <v>43419</v>
      </c>
      <c r="G1811" s="14" t="str">
        <f t="shared" si="374"/>
        <v>Avg of 4 NM Projects</v>
      </c>
      <c r="H1811" s="15">
        <f t="shared" si="363"/>
        <v>8</v>
      </c>
      <c r="I1811" s="93">
        <v>9.73</v>
      </c>
      <c r="J1811">
        <f t="shared" si="364"/>
        <v>5.466292134831461E-2</v>
      </c>
      <c r="K1811" s="4">
        <v>99.7</v>
      </c>
      <c r="L1811" s="4">
        <v>86.54</v>
      </c>
      <c r="M1811" s="16">
        <f t="shared" si="365"/>
        <v>0.84203420000000007</v>
      </c>
      <c r="N1811">
        <f t="shared" si="366"/>
        <v>0</v>
      </c>
      <c r="O1811">
        <f t="shared" si="367"/>
        <v>0</v>
      </c>
      <c r="P1811" s="63">
        <f t="shared" si="368"/>
        <v>0</v>
      </c>
    </row>
    <row r="1812" spans="1:16" x14ac:dyDescent="0.3">
      <c r="A1812">
        <f t="shared" si="369"/>
        <v>2018</v>
      </c>
      <c r="B1812">
        <f t="shared" si="370"/>
        <v>11</v>
      </c>
      <c r="C1812">
        <f t="shared" si="371"/>
        <v>15</v>
      </c>
      <c r="D1812">
        <f t="shared" si="372"/>
        <v>1</v>
      </c>
      <c r="E1812" t="str">
        <f t="shared" si="373"/>
        <v>OFF</v>
      </c>
      <c r="F1812" s="13">
        <f t="shared" si="362"/>
        <v>43419</v>
      </c>
      <c r="G1812" s="14" t="str">
        <f t="shared" si="374"/>
        <v>Avg of 4 NM Projects</v>
      </c>
      <c r="H1812" s="15">
        <f t="shared" si="363"/>
        <v>9</v>
      </c>
      <c r="I1812" s="93">
        <v>27.78</v>
      </c>
      <c r="J1812">
        <f t="shared" si="364"/>
        <v>0.15606741573033708</v>
      </c>
      <c r="K1812" s="4">
        <v>97.6</v>
      </c>
      <c r="L1812" s="4">
        <v>90.27</v>
      </c>
      <c r="M1812" s="16">
        <f t="shared" si="365"/>
        <v>2.5077006000000002</v>
      </c>
      <c r="N1812">
        <f t="shared" si="366"/>
        <v>0</v>
      </c>
      <c r="O1812">
        <f t="shared" si="367"/>
        <v>0</v>
      </c>
      <c r="P1812" s="63">
        <f t="shared" si="368"/>
        <v>0</v>
      </c>
    </row>
    <row r="1813" spans="1:16" x14ac:dyDescent="0.3">
      <c r="A1813">
        <f t="shared" si="369"/>
        <v>2018</v>
      </c>
      <c r="B1813">
        <f t="shared" si="370"/>
        <v>11</v>
      </c>
      <c r="C1813">
        <f t="shared" si="371"/>
        <v>15</v>
      </c>
      <c r="D1813">
        <f t="shared" si="372"/>
        <v>1</v>
      </c>
      <c r="E1813" t="str">
        <f t="shared" si="373"/>
        <v>OFF</v>
      </c>
      <c r="F1813" s="13">
        <f t="shared" si="362"/>
        <v>43419</v>
      </c>
      <c r="G1813" s="14" t="str">
        <f t="shared" si="374"/>
        <v>Avg of 4 NM Projects</v>
      </c>
      <c r="H1813" s="15">
        <f t="shared" si="363"/>
        <v>10</v>
      </c>
      <c r="I1813" s="93">
        <v>47.105000000000004</v>
      </c>
      <c r="J1813">
        <f t="shared" si="364"/>
        <v>0.26463483146067418</v>
      </c>
      <c r="K1813" s="4">
        <v>96.79</v>
      </c>
      <c r="L1813" s="4">
        <v>109.91</v>
      </c>
      <c r="M1813" s="16">
        <f t="shared" si="365"/>
        <v>5.1773105500000005</v>
      </c>
      <c r="N1813">
        <f t="shared" si="366"/>
        <v>0</v>
      </c>
      <c r="O1813">
        <f t="shared" si="367"/>
        <v>0</v>
      </c>
      <c r="P1813" s="63">
        <f t="shared" si="368"/>
        <v>0</v>
      </c>
    </row>
    <row r="1814" spans="1:16" x14ac:dyDescent="0.3">
      <c r="A1814">
        <f t="shared" si="369"/>
        <v>2018</v>
      </c>
      <c r="B1814">
        <f t="shared" si="370"/>
        <v>11</v>
      </c>
      <c r="C1814">
        <f t="shared" si="371"/>
        <v>15</v>
      </c>
      <c r="D1814">
        <f t="shared" si="372"/>
        <v>1</v>
      </c>
      <c r="E1814" t="str">
        <f t="shared" si="373"/>
        <v>OFF</v>
      </c>
      <c r="F1814" s="13">
        <f t="shared" si="362"/>
        <v>43419</v>
      </c>
      <c r="G1814" s="14" t="str">
        <f t="shared" si="374"/>
        <v>Avg of 4 NM Projects</v>
      </c>
      <c r="H1814" s="15">
        <f t="shared" si="363"/>
        <v>11</v>
      </c>
      <c r="I1814" s="93">
        <v>59.905000000000001</v>
      </c>
      <c r="J1814">
        <f t="shared" si="364"/>
        <v>0.33654494382022471</v>
      </c>
      <c r="K1814" s="4">
        <v>98.39</v>
      </c>
      <c r="L1814" s="4">
        <v>84.73</v>
      </c>
      <c r="M1814" s="16">
        <f t="shared" si="365"/>
        <v>5.0757506499999998</v>
      </c>
      <c r="N1814">
        <f t="shared" si="366"/>
        <v>0</v>
      </c>
      <c r="O1814">
        <f t="shared" si="367"/>
        <v>0</v>
      </c>
      <c r="P1814" s="63">
        <f t="shared" si="368"/>
        <v>0</v>
      </c>
    </row>
    <row r="1815" spans="1:16" x14ac:dyDescent="0.3">
      <c r="A1815">
        <f t="shared" si="369"/>
        <v>2018</v>
      </c>
      <c r="B1815">
        <f t="shared" si="370"/>
        <v>11</v>
      </c>
      <c r="C1815">
        <f t="shared" si="371"/>
        <v>15</v>
      </c>
      <c r="D1815">
        <f t="shared" si="372"/>
        <v>1</v>
      </c>
      <c r="E1815" t="str">
        <f t="shared" si="373"/>
        <v>OFF</v>
      </c>
      <c r="F1815" s="13">
        <f t="shared" si="362"/>
        <v>43419</v>
      </c>
      <c r="G1815" s="14" t="str">
        <f t="shared" si="374"/>
        <v>Avg of 4 NM Projects</v>
      </c>
      <c r="H1815" s="15">
        <f t="shared" si="363"/>
        <v>12</v>
      </c>
      <c r="I1815" s="93">
        <v>60.42</v>
      </c>
      <c r="J1815">
        <f t="shared" si="364"/>
        <v>0.33943820224719101</v>
      </c>
      <c r="K1815" s="4">
        <v>98.16</v>
      </c>
      <c r="L1815" s="4">
        <v>68.27</v>
      </c>
      <c r="M1815" s="16">
        <f t="shared" si="365"/>
        <v>4.1248733999999994</v>
      </c>
      <c r="N1815">
        <f t="shared" si="366"/>
        <v>0</v>
      </c>
      <c r="O1815">
        <f t="shared" si="367"/>
        <v>0</v>
      </c>
      <c r="P1815" s="63">
        <f t="shared" si="368"/>
        <v>0</v>
      </c>
    </row>
    <row r="1816" spans="1:16" x14ac:dyDescent="0.3">
      <c r="A1816">
        <f t="shared" si="369"/>
        <v>2018</v>
      </c>
      <c r="B1816">
        <f t="shared" si="370"/>
        <v>11</v>
      </c>
      <c r="C1816">
        <f t="shared" si="371"/>
        <v>15</v>
      </c>
      <c r="D1816">
        <f t="shared" si="372"/>
        <v>1</v>
      </c>
      <c r="E1816" t="str">
        <f t="shared" si="373"/>
        <v>OFF</v>
      </c>
      <c r="F1816" s="13">
        <f t="shared" si="362"/>
        <v>43419</v>
      </c>
      <c r="G1816" s="14" t="str">
        <f t="shared" si="374"/>
        <v>Avg of 4 NM Projects</v>
      </c>
      <c r="H1816" s="15">
        <f t="shared" si="363"/>
        <v>13</v>
      </c>
      <c r="I1816" s="93">
        <v>63.36</v>
      </c>
      <c r="J1816">
        <f t="shared" si="364"/>
        <v>0.3559550561797753</v>
      </c>
      <c r="K1816" s="4">
        <v>85.09</v>
      </c>
      <c r="L1816" s="4">
        <v>87.05</v>
      </c>
      <c r="M1816" s="16">
        <f t="shared" si="365"/>
        <v>5.5154879999999995</v>
      </c>
      <c r="N1816">
        <f t="shared" si="366"/>
        <v>0</v>
      </c>
      <c r="O1816">
        <f t="shared" si="367"/>
        <v>0</v>
      </c>
      <c r="P1816" s="63">
        <f t="shared" si="368"/>
        <v>0</v>
      </c>
    </row>
    <row r="1817" spans="1:16" x14ac:dyDescent="0.3">
      <c r="A1817">
        <f t="shared" si="369"/>
        <v>2018</v>
      </c>
      <c r="B1817">
        <f t="shared" si="370"/>
        <v>11</v>
      </c>
      <c r="C1817">
        <f t="shared" si="371"/>
        <v>15</v>
      </c>
      <c r="D1817">
        <f t="shared" si="372"/>
        <v>1</v>
      </c>
      <c r="E1817" t="str">
        <f t="shared" si="373"/>
        <v>OFF</v>
      </c>
      <c r="F1817" s="13">
        <f t="shared" si="362"/>
        <v>43419</v>
      </c>
      <c r="G1817" s="14" t="str">
        <f t="shared" si="374"/>
        <v>Avg of 4 NM Projects</v>
      </c>
      <c r="H1817" s="15">
        <f t="shared" si="363"/>
        <v>14</v>
      </c>
      <c r="I1817" s="93">
        <v>52.605000000000004</v>
      </c>
      <c r="J1817">
        <f t="shared" si="364"/>
        <v>0.29553370786516858</v>
      </c>
      <c r="K1817" s="4">
        <v>86.5</v>
      </c>
      <c r="L1817" s="4">
        <v>111.99</v>
      </c>
      <c r="M1817" s="16">
        <f t="shared" si="365"/>
        <v>5.8912339500000002</v>
      </c>
      <c r="N1817">
        <f t="shared" si="366"/>
        <v>0</v>
      </c>
      <c r="O1817">
        <f t="shared" si="367"/>
        <v>0</v>
      </c>
      <c r="P1817" s="63">
        <f t="shared" si="368"/>
        <v>0</v>
      </c>
    </row>
    <row r="1818" spans="1:16" x14ac:dyDescent="0.3">
      <c r="A1818">
        <f t="shared" si="369"/>
        <v>2018</v>
      </c>
      <c r="B1818">
        <f t="shared" si="370"/>
        <v>11</v>
      </c>
      <c r="C1818">
        <f t="shared" si="371"/>
        <v>15</v>
      </c>
      <c r="D1818">
        <f t="shared" si="372"/>
        <v>1</v>
      </c>
      <c r="E1818" t="str">
        <f t="shared" si="373"/>
        <v>OFF</v>
      </c>
      <c r="F1818" s="13">
        <f t="shared" si="362"/>
        <v>43419</v>
      </c>
      <c r="G1818" s="14" t="str">
        <f t="shared" si="374"/>
        <v>Avg of 4 NM Projects</v>
      </c>
      <c r="H1818" s="15">
        <f t="shared" si="363"/>
        <v>15</v>
      </c>
      <c r="I1818" s="93">
        <v>29.95</v>
      </c>
      <c r="J1818">
        <f t="shared" si="364"/>
        <v>0.16825842696629212</v>
      </c>
      <c r="K1818" s="4">
        <v>86.42</v>
      </c>
      <c r="L1818" s="4">
        <v>103.89</v>
      </c>
      <c r="M1818" s="16">
        <f t="shared" si="365"/>
        <v>3.1115054999999998</v>
      </c>
      <c r="N1818">
        <f t="shared" si="366"/>
        <v>0</v>
      </c>
      <c r="O1818">
        <f t="shared" si="367"/>
        <v>0</v>
      </c>
      <c r="P1818" s="63">
        <f t="shared" si="368"/>
        <v>0</v>
      </c>
    </row>
    <row r="1819" spans="1:16" x14ac:dyDescent="0.3">
      <c r="A1819">
        <f t="shared" si="369"/>
        <v>2018</v>
      </c>
      <c r="B1819">
        <f t="shared" si="370"/>
        <v>11</v>
      </c>
      <c r="C1819">
        <f t="shared" si="371"/>
        <v>15</v>
      </c>
      <c r="D1819">
        <f t="shared" si="372"/>
        <v>1</v>
      </c>
      <c r="E1819" t="str">
        <f t="shared" si="373"/>
        <v>OFF</v>
      </c>
      <c r="F1819" s="13">
        <f t="shared" si="362"/>
        <v>43419</v>
      </c>
      <c r="G1819" s="14" t="str">
        <f t="shared" si="374"/>
        <v>Avg of 4 NM Projects</v>
      </c>
      <c r="H1819" s="15">
        <f t="shared" si="363"/>
        <v>16</v>
      </c>
      <c r="I1819" s="93">
        <v>7.6750000000000007</v>
      </c>
      <c r="J1819">
        <f t="shared" si="364"/>
        <v>4.3117977528089893E-2</v>
      </c>
      <c r="K1819" s="4">
        <v>90</v>
      </c>
      <c r="L1819" s="4">
        <v>107.25</v>
      </c>
      <c r="M1819" s="16">
        <f t="shared" si="365"/>
        <v>0.82314375000000006</v>
      </c>
      <c r="N1819">
        <f t="shared" si="366"/>
        <v>0</v>
      </c>
      <c r="O1819">
        <f t="shared" si="367"/>
        <v>0</v>
      </c>
      <c r="P1819" s="63">
        <f t="shared" si="368"/>
        <v>0</v>
      </c>
    </row>
    <row r="1820" spans="1:16" x14ac:dyDescent="0.3">
      <c r="A1820">
        <f t="shared" si="369"/>
        <v>2018</v>
      </c>
      <c r="B1820">
        <f t="shared" si="370"/>
        <v>11</v>
      </c>
      <c r="C1820">
        <f t="shared" si="371"/>
        <v>15</v>
      </c>
      <c r="D1820">
        <f t="shared" si="372"/>
        <v>1</v>
      </c>
      <c r="E1820" t="str">
        <f t="shared" si="373"/>
        <v>OFF</v>
      </c>
      <c r="F1820" s="13">
        <f t="shared" si="362"/>
        <v>43419</v>
      </c>
      <c r="G1820" s="14" t="str">
        <f t="shared" si="374"/>
        <v>Avg of 4 NM Projects</v>
      </c>
      <c r="H1820" s="15">
        <f t="shared" si="363"/>
        <v>17</v>
      </c>
      <c r="I1820" s="93">
        <v>0</v>
      </c>
      <c r="J1820">
        <f t="shared" si="364"/>
        <v>0</v>
      </c>
      <c r="K1820" s="4">
        <v>97.44</v>
      </c>
      <c r="L1820" s="4">
        <v>80.41</v>
      </c>
      <c r="M1820" s="16">
        <f t="shared" si="365"/>
        <v>0</v>
      </c>
      <c r="N1820">
        <f t="shared" si="366"/>
        <v>1</v>
      </c>
      <c r="O1820">
        <f t="shared" si="367"/>
        <v>0</v>
      </c>
      <c r="P1820" s="63">
        <f t="shared" si="368"/>
        <v>0</v>
      </c>
    </row>
    <row r="1821" spans="1:16" x14ac:dyDescent="0.3">
      <c r="A1821">
        <f t="shared" si="369"/>
        <v>2018</v>
      </c>
      <c r="B1821">
        <f t="shared" si="370"/>
        <v>11</v>
      </c>
      <c r="C1821">
        <f t="shared" si="371"/>
        <v>15</v>
      </c>
      <c r="D1821">
        <f t="shared" si="372"/>
        <v>1</v>
      </c>
      <c r="E1821" t="str">
        <f t="shared" si="373"/>
        <v>OFF</v>
      </c>
      <c r="F1821" s="13">
        <f t="shared" ref="F1821:F1884" si="375">+F1797+1</f>
        <v>43419</v>
      </c>
      <c r="G1821" s="14" t="str">
        <f t="shared" si="374"/>
        <v>Avg of 4 NM Projects</v>
      </c>
      <c r="H1821" s="15">
        <f t="shared" ref="H1821:H1884" si="376">H1797</f>
        <v>18</v>
      </c>
      <c r="I1821" s="93">
        <v>-0.26</v>
      </c>
      <c r="J1821">
        <f t="shared" si="364"/>
        <v>-1.4606741573033708E-3</v>
      </c>
      <c r="K1821" s="4">
        <v>101.33</v>
      </c>
      <c r="L1821" s="4">
        <v>105.37</v>
      </c>
      <c r="M1821" s="16">
        <f t="shared" si="365"/>
        <v>-2.7396200000000002E-2</v>
      </c>
      <c r="N1821">
        <f t="shared" si="366"/>
        <v>0</v>
      </c>
      <c r="O1821">
        <f t="shared" si="367"/>
        <v>0</v>
      </c>
      <c r="P1821" s="63">
        <f t="shared" si="368"/>
        <v>0</v>
      </c>
    </row>
    <row r="1822" spans="1:16" x14ac:dyDescent="0.3">
      <c r="A1822">
        <f t="shared" si="369"/>
        <v>2018</v>
      </c>
      <c r="B1822">
        <f t="shared" si="370"/>
        <v>11</v>
      </c>
      <c r="C1822">
        <f t="shared" si="371"/>
        <v>15</v>
      </c>
      <c r="D1822">
        <f t="shared" si="372"/>
        <v>1</v>
      </c>
      <c r="E1822" t="str">
        <f t="shared" si="373"/>
        <v>OFF</v>
      </c>
      <c r="F1822" s="13">
        <f t="shared" si="375"/>
        <v>43419</v>
      </c>
      <c r="G1822" s="14" t="str">
        <f t="shared" si="374"/>
        <v>Avg of 4 NM Projects</v>
      </c>
      <c r="H1822" s="15">
        <f t="shared" si="376"/>
        <v>19</v>
      </c>
      <c r="I1822" s="93">
        <v>0</v>
      </c>
      <c r="J1822">
        <f t="shared" si="364"/>
        <v>0</v>
      </c>
      <c r="K1822" s="4">
        <v>98.87</v>
      </c>
      <c r="L1822" s="4">
        <v>108.53</v>
      </c>
      <c r="M1822" s="16">
        <f t="shared" si="365"/>
        <v>0</v>
      </c>
      <c r="N1822">
        <f t="shared" si="366"/>
        <v>1</v>
      </c>
      <c r="O1822">
        <f t="shared" si="367"/>
        <v>0</v>
      </c>
      <c r="P1822" s="63">
        <f t="shared" si="368"/>
        <v>0</v>
      </c>
    </row>
    <row r="1823" spans="1:16" x14ac:dyDescent="0.3">
      <c r="A1823">
        <f t="shared" si="369"/>
        <v>2018</v>
      </c>
      <c r="B1823">
        <f t="shared" si="370"/>
        <v>11</v>
      </c>
      <c r="C1823">
        <f t="shared" si="371"/>
        <v>15</v>
      </c>
      <c r="D1823">
        <f t="shared" si="372"/>
        <v>1</v>
      </c>
      <c r="E1823" t="str">
        <f t="shared" si="373"/>
        <v>OFF</v>
      </c>
      <c r="F1823" s="13">
        <f t="shared" si="375"/>
        <v>43419</v>
      </c>
      <c r="G1823" s="14" t="str">
        <f t="shared" si="374"/>
        <v>Avg of 4 NM Projects</v>
      </c>
      <c r="H1823" s="15">
        <f t="shared" si="376"/>
        <v>20</v>
      </c>
      <c r="I1823" s="93">
        <v>0</v>
      </c>
      <c r="J1823">
        <f t="shared" si="364"/>
        <v>0</v>
      </c>
      <c r="K1823" s="4">
        <v>90.93</v>
      </c>
      <c r="L1823" s="4">
        <v>118.78</v>
      </c>
      <c r="M1823" s="16">
        <f t="shared" si="365"/>
        <v>0</v>
      </c>
      <c r="N1823">
        <f t="shared" si="366"/>
        <v>1</v>
      </c>
      <c r="O1823">
        <f t="shared" si="367"/>
        <v>0</v>
      </c>
      <c r="P1823" s="63">
        <f t="shared" si="368"/>
        <v>0</v>
      </c>
    </row>
    <row r="1824" spans="1:16" x14ac:dyDescent="0.3">
      <c r="A1824">
        <f t="shared" si="369"/>
        <v>2018</v>
      </c>
      <c r="B1824">
        <f t="shared" si="370"/>
        <v>11</v>
      </c>
      <c r="C1824">
        <f t="shared" si="371"/>
        <v>15</v>
      </c>
      <c r="D1824">
        <f t="shared" si="372"/>
        <v>1</v>
      </c>
      <c r="E1824" t="str">
        <f t="shared" si="373"/>
        <v>OFF</v>
      </c>
      <c r="F1824" s="13">
        <f t="shared" si="375"/>
        <v>43419</v>
      </c>
      <c r="G1824" s="14" t="str">
        <f t="shared" si="374"/>
        <v>Avg of 4 NM Projects</v>
      </c>
      <c r="H1824" s="15">
        <f t="shared" si="376"/>
        <v>21</v>
      </c>
      <c r="I1824" s="93">
        <v>-0.13</v>
      </c>
      <c r="J1824">
        <f t="shared" si="364"/>
        <v>-7.3033707865168538E-4</v>
      </c>
      <c r="K1824" s="4">
        <v>84.56</v>
      </c>
      <c r="L1824" s="4">
        <v>126.11</v>
      </c>
      <c r="M1824" s="16">
        <f t="shared" si="365"/>
        <v>-1.6394300000000001E-2</v>
      </c>
      <c r="N1824">
        <f t="shared" si="366"/>
        <v>0</v>
      </c>
      <c r="O1824">
        <f t="shared" si="367"/>
        <v>0</v>
      </c>
      <c r="P1824" s="63">
        <f t="shared" si="368"/>
        <v>0</v>
      </c>
    </row>
    <row r="1825" spans="1:18" x14ac:dyDescent="0.3">
      <c r="A1825">
        <f t="shared" si="369"/>
        <v>2018</v>
      </c>
      <c r="B1825">
        <f t="shared" si="370"/>
        <v>11</v>
      </c>
      <c r="C1825">
        <f t="shared" si="371"/>
        <v>15</v>
      </c>
      <c r="D1825">
        <f t="shared" si="372"/>
        <v>1</v>
      </c>
      <c r="E1825" t="str">
        <f t="shared" si="373"/>
        <v>OFF</v>
      </c>
      <c r="F1825" s="13">
        <f t="shared" si="375"/>
        <v>43419</v>
      </c>
      <c r="G1825" s="14" t="str">
        <f t="shared" si="374"/>
        <v>Avg of 4 NM Projects</v>
      </c>
      <c r="H1825" s="15">
        <f t="shared" si="376"/>
        <v>22</v>
      </c>
      <c r="I1825" s="93">
        <v>-0.13</v>
      </c>
      <c r="J1825">
        <f t="shared" si="364"/>
        <v>-7.3033707865168538E-4</v>
      </c>
      <c r="K1825" s="4">
        <v>72.47</v>
      </c>
      <c r="L1825" s="4">
        <v>151.83000000000001</v>
      </c>
      <c r="M1825" s="16">
        <f t="shared" si="365"/>
        <v>-1.9737900000000003E-2</v>
      </c>
      <c r="N1825">
        <f t="shared" si="366"/>
        <v>0</v>
      </c>
      <c r="O1825">
        <f t="shared" si="367"/>
        <v>0</v>
      </c>
      <c r="P1825" s="63">
        <f t="shared" si="368"/>
        <v>0</v>
      </c>
    </row>
    <row r="1826" spans="1:18" x14ac:dyDescent="0.3">
      <c r="A1826">
        <f t="shared" si="369"/>
        <v>2018</v>
      </c>
      <c r="B1826">
        <f t="shared" si="370"/>
        <v>11</v>
      </c>
      <c r="C1826">
        <f t="shared" si="371"/>
        <v>15</v>
      </c>
      <c r="D1826">
        <f t="shared" si="372"/>
        <v>1</v>
      </c>
      <c r="E1826" t="str">
        <f t="shared" si="373"/>
        <v>OFF</v>
      </c>
      <c r="F1826" s="13">
        <f t="shared" si="375"/>
        <v>43419</v>
      </c>
      <c r="G1826" s="14" t="str">
        <f t="shared" si="374"/>
        <v>Avg of 4 NM Projects</v>
      </c>
      <c r="H1826" s="15">
        <f t="shared" si="376"/>
        <v>23</v>
      </c>
      <c r="I1826" s="93">
        <v>-0.13</v>
      </c>
      <c r="J1826">
        <f t="shared" si="364"/>
        <v>-7.3033707865168538E-4</v>
      </c>
      <c r="K1826" s="4">
        <v>60.57</v>
      </c>
      <c r="L1826" s="4">
        <v>97.7</v>
      </c>
      <c r="M1826" s="16">
        <f t="shared" si="365"/>
        <v>-1.2701E-2</v>
      </c>
      <c r="N1826">
        <f t="shared" si="366"/>
        <v>0</v>
      </c>
      <c r="O1826">
        <f t="shared" si="367"/>
        <v>0</v>
      </c>
      <c r="P1826" s="63">
        <f t="shared" si="368"/>
        <v>0</v>
      </c>
    </row>
    <row r="1827" spans="1:18" x14ac:dyDescent="0.3">
      <c r="A1827">
        <f t="shared" si="369"/>
        <v>2018</v>
      </c>
      <c r="B1827">
        <f t="shared" si="370"/>
        <v>11</v>
      </c>
      <c r="C1827">
        <f t="shared" si="371"/>
        <v>15</v>
      </c>
      <c r="D1827">
        <f t="shared" si="372"/>
        <v>1</v>
      </c>
      <c r="E1827" t="str">
        <f t="shared" si="373"/>
        <v>OFF</v>
      </c>
      <c r="F1827" s="13">
        <f t="shared" si="375"/>
        <v>43419</v>
      </c>
      <c r="G1827" s="14" t="str">
        <f t="shared" si="374"/>
        <v>Avg of 4 NM Projects</v>
      </c>
      <c r="H1827" s="15">
        <f t="shared" si="376"/>
        <v>24</v>
      </c>
      <c r="I1827" s="93">
        <v>0</v>
      </c>
      <c r="J1827">
        <f t="shared" si="364"/>
        <v>0</v>
      </c>
      <c r="K1827" s="4">
        <v>55.5</v>
      </c>
      <c r="L1827" s="4">
        <v>71.260000000000005</v>
      </c>
      <c r="M1827" s="16">
        <f t="shared" si="365"/>
        <v>0</v>
      </c>
      <c r="N1827">
        <f t="shared" si="366"/>
        <v>1</v>
      </c>
      <c r="O1827">
        <f t="shared" si="367"/>
        <v>0</v>
      </c>
      <c r="P1827" s="63">
        <f t="shared" si="368"/>
        <v>0</v>
      </c>
    </row>
    <row r="1828" spans="1:18" x14ac:dyDescent="0.3">
      <c r="A1828">
        <f t="shared" si="369"/>
        <v>2018</v>
      </c>
      <c r="B1828">
        <f t="shared" si="370"/>
        <v>11</v>
      </c>
      <c r="C1828">
        <f t="shared" si="371"/>
        <v>16</v>
      </c>
      <c r="D1828">
        <f t="shared" si="372"/>
        <v>2</v>
      </c>
      <c r="E1828" t="str">
        <f t="shared" si="373"/>
        <v>OFF</v>
      </c>
      <c r="F1828" s="13">
        <f t="shared" si="375"/>
        <v>43420</v>
      </c>
      <c r="G1828" s="14" t="str">
        <f t="shared" si="374"/>
        <v>Avg of 4 NM Projects</v>
      </c>
      <c r="H1828" s="15">
        <f t="shared" si="376"/>
        <v>1</v>
      </c>
      <c r="I1828" s="93">
        <v>-0.13</v>
      </c>
      <c r="J1828">
        <f t="shared" si="364"/>
        <v>-7.3033707865168538E-4</v>
      </c>
      <c r="K1828" s="4">
        <v>79.430000000000007</v>
      </c>
      <c r="L1828" s="4">
        <v>106.9</v>
      </c>
      <c r="M1828" s="16">
        <f t="shared" si="365"/>
        <v>-1.3897000000000001E-2</v>
      </c>
      <c r="N1828">
        <f t="shared" si="366"/>
        <v>0</v>
      </c>
      <c r="O1828">
        <f t="shared" si="367"/>
        <v>0</v>
      </c>
      <c r="P1828" s="63">
        <f t="shared" si="368"/>
        <v>0</v>
      </c>
      <c r="Q1828" s="34"/>
      <c r="R1828" s="34"/>
    </row>
    <row r="1829" spans="1:18" x14ac:dyDescent="0.3">
      <c r="A1829">
        <f t="shared" si="369"/>
        <v>2018</v>
      </c>
      <c r="B1829">
        <f t="shared" si="370"/>
        <v>11</v>
      </c>
      <c r="C1829">
        <f t="shared" si="371"/>
        <v>16</v>
      </c>
      <c r="D1829">
        <f t="shared" si="372"/>
        <v>2</v>
      </c>
      <c r="E1829" t="str">
        <f t="shared" si="373"/>
        <v>OFF</v>
      </c>
      <c r="F1829" s="13">
        <f t="shared" si="375"/>
        <v>43420</v>
      </c>
      <c r="G1829" s="14" t="str">
        <f t="shared" si="374"/>
        <v>Avg of 4 NM Projects</v>
      </c>
      <c r="H1829" s="15">
        <f t="shared" si="376"/>
        <v>2</v>
      </c>
      <c r="I1829" s="93">
        <v>0</v>
      </c>
      <c r="J1829">
        <f t="shared" si="364"/>
        <v>0</v>
      </c>
      <c r="K1829" s="4">
        <v>55.8</v>
      </c>
      <c r="L1829" s="4">
        <v>89.62</v>
      </c>
      <c r="M1829" s="16">
        <f t="shared" si="365"/>
        <v>0</v>
      </c>
      <c r="N1829">
        <f t="shared" si="366"/>
        <v>1</v>
      </c>
      <c r="O1829">
        <f t="shared" si="367"/>
        <v>0</v>
      </c>
      <c r="P1829" s="63">
        <f t="shared" si="368"/>
        <v>0</v>
      </c>
    </row>
    <row r="1830" spans="1:18" x14ac:dyDescent="0.3">
      <c r="A1830">
        <f t="shared" si="369"/>
        <v>2018</v>
      </c>
      <c r="B1830">
        <f t="shared" si="370"/>
        <v>11</v>
      </c>
      <c r="C1830">
        <f t="shared" si="371"/>
        <v>16</v>
      </c>
      <c r="D1830">
        <f t="shared" si="372"/>
        <v>2</v>
      </c>
      <c r="E1830" t="str">
        <f t="shared" si="373"/>
        <v>OFF</v>
      </c>
      <c r="F1830" s="13">
        <f t="shared" si="375"/>
        <v>43420</v>
      </c>
      <c r="G1830" s="14" t="str">
        <f t="shared" si="374"/>
        <v>Avg of 4 NM Projects</v>
      </c>
      <c r="H1830" s="15">
        <f t="shared" si="376"/>
        <v>3</v>
      </c>
      <c r="I1830" s="93">
        <v>0</v>
      </c>
      <c r="J1830">
        <f t="shared" si="364"/>
        <v>0</v>
      </c>
      <c r="K1830" s="4">
        <v>49.67</v>
      </c>
      <c r="L1830" s="4">
        <v>93.35</v>
      </c>
      <c r="M1830" s="16">
        <f t="shared" si="365"/>
        <v>0</v>
      </c>
      <c r="N1830">
        <f t="shared" si="366"/>
        <v>1</v>
      </c>
      <c r="O1830">
        <f t="shared" si="367"/>
        <v>0</v>
      </c>
      <c r="P1830" s="63">
        <f t="shared" si="368"/>
        <v>0</v>
      </c>
    </row>
    <row r="1831" spans="1:18" x14ac:dyDescent="0.3">
      <c r="A1831">
        <f t="shared" si="369"/>
        <v>2018</v>
      </c>
      <c r="B1831">
        <f t="shared" si="370"/>
        <v>11</v>
      </c>
      <c r="C1831">
        <f t="shared" si="371"/>
        <v>16</v>
      </c>
      <c r="D1831">
        <f t="shared" si="372"/>
        <v>2</v>
      </c>
      <c r="E1831" t="str">
        <f t="shared" si="373"/>
        <v>OFF</v>
      </c>
      <c r="F1831" s="13">
        <f t="shared" si="375"/>
        <v>43420</v>
      </c>
      <c r="G1831" s="14" t="str">
        <f t="shared" si="374"/>
        <v>Avg of 4 NM Projects</v>
      </c>
      <c r="H1831" s="15">
        <f t="shared" si="376"/>
        <v>4</v>
      </c>
      <c r="I1831" s="93">
        <v>-0.13</v>
      </c>
      <c r="J1831">
        <f t="shared" si="364"/>
        <v>-7.3033707865168538E-4</v>
      </c>
      <c r="K1831" s="4">
        <v>52.51</v>
      </c>
      <c r="L1831" s="4">
        <v>86.7</v>
      </c>
      <c r="M1831" s="16">
        <f t="shared" si="365"/>
        <v>-1.1271000000000002E-2</v>
      </c>
      <c r="N1831">
        <f t="shared" si="366"/>
        <v>0</v>
      </c>
      <c r="O1831">
        <f t="shared" si="367"/>
        <v>0</v>
      </c>
      <c r="P1831" s="63">
        <f t="shared" si="368"/>
        <v>0</v>
      </c>
    </row>
    <row r="1832" spans="1:18" x14ac:dyDescent="0.3">
      <c r="A1832">
        <f t="shared" si="369"/>
        <v>2018</v>
      </c>
      <c r="B1832">
        <f t="shared" si="370"/>
        <v>11</v>
      </c>
      <c r="C1832">
        <f t="shared" si="371"/>
        <v>16</v>
      </c>
      <c r="D1832">
        <f t="shared" si="372"/>
        <v>2</v>
      </c>
      <c r="E1832" t="str">
        <f t="shared" si="373"/>
        <v>OFF</v>
      </c>
      <c r="F1832" s="13">
        <f t="shared" si="375"/>
        <v>43420</v>
      </c>
      <c r="G1832" s="14" t="str">
        <f t="shared" si="374"/>
        <v>Avg of 4 NM Projects</v>
      </c>
      <c r="H1832" s="15">
        <f t="shared" si="376"/>
        <v>5</v>
      </c>
      <c r="I1832" s="93">
        <v>-0.13</v>
      </c>
      <c r="J1832">
        <f t="shared" si="364"/>
        <v>-7.3033707865168538E-4</v>
      </c>
      <c r="K1832" s="4">
        <v>66.47</v>
      </c>
      <c r="L1832" s="4">
        <v>86.32</v>
      </c>
      <c r="M1832" s="16">
        <f t="shared" si="365"/>
        <v>-1.1221599999999998E-2</v>
      </c>
      <c r="N1832">
        <f t="shared" si="366"/>
        <v>0</v>
      </c>
      <c r="O1832">
        <f t="shared" si="367"/>
        <v>0</v>
      </c>
      <c r="P1832" s="63">
        <f t="shared" si="368"/>
        <v>0</v>
      </c>
    </row>
    <row r="1833" spans="1:18" x14ac:dyDescent="0.3">
      <c r="A1833">
        <f t="shared" si="369"/>
        <v>2018</v>
      </c>
      <c r="B1833">
        <f t="shared" si="370"/>
        <v>11</v>
      </c>
      <c r="C1833">
        <f t="shared" si="371"/>
        <v>16</v>
      </c>
      <c r="D1833">
        <f t="shared" si="372"/>
        <v>2</v>
      </c>
      <c r="E1833" t="str">
        <f t="shared" si="373"/>
        <v>OFF</v>
      </c>
      <c r="F1833" s="13">
        <f t="shared" si="375"/>
        <v>43420</v>
      </c>
      <c r="G1833" s="14" t="str">
        <f t="shared" si="374"/>
        <v>Avg of 4 NM Projects</v>
      </c>
      <c r="H1833" s="15">
        <f t="shared" si="376"/>
        <v>6</v>
      </c>
      <c r="I1833" s="93">
        <v>-0.13</v>
      </c>
      <c r="J1833">
        <f t="shared" si="364"/>
        <v>-7.3033707865168538E-4</v>
      </c>
      <c r="K1833" s="4">
        <v>75.03</v>
      </c>
      <c r="L1833" s="4">
        <v>83.11</v>
      </c>
      <c r="M1833" s="16">
        <f t="shared" si="365"/>
        <v>-1.0804299999999999E-2</v>
      </c>
      <c r="N1833">
        <f t="shared" si="366"/>
        <v>0</v>
      </c>
      <c r="O1833">
        <f t="shared" si="367"/>
        <v>0</v>
      </c>
      <c r="P1833" s="63">
        <f t="shared" si="368"/>
        <v>0</v>
      </c>
    </row>
    <row r="1834" spans="1:18" x14ac:dyDescent="0.3">
      <c r="A1834">
        <f t="shared" si="369"/>
        <v>2018</v>
      </c>
      <c r="B1834">
        <f t="shared" si="370"/>
        <v>11</v>
      </c>
      <c r="C1834">
        <f t="shared" si="371"/>
        <v>16</v>
      </c>
      <c r="D1834">
        <f t="shared" si="372"/>
        <v>2</v>
      </c>
      <c r="E1834" t="str">
        <f t="shared" si="373"/>
        <v>OFF</v>
      </c>
      <c r="F1834" s="13">
        <f t="shared" si="375"/>
        <v>43420</v>
      </c>
      <c r="G1834" s="14" t="str">
        <f t="shared" si="374"/>
        <v>Avg of 4 NM Projects</v>
      </c>
      <c r="H1834" s="15">
        <f t="shared" si="376"/>
        <v>7</v>
      </c>
      <c r="I1834" s="93">
        <v>-0.52</v>
      </c>
      <c r="J1834">
        <f t="shared" si="364"/>
        <v>-2.9213483146067415E-3</v>
      </c>
      <c r="K1834" s="4">
        <v>88.57</v>
      </c>
      <c r="L1834" s="4">
        <v>71.27</v>
      </c>
      <c r="M1834" s="16">
        <f t="shared" si="365"/>
        <v>-3.70604E-2</v>
      </c>
      <c r="N1834">
        <f t="shared" si="366"/>
        <v>0</v>
      </c>
      <c r="O1834">
        <f t="shared" si="367"/>
        <v>0</v>
      </c>
      <c r="P1834" s="63">
        <f t="shared" si="368"/>
        <v>0</v>
      </c>
    </row>
    <row r="1835" spans="1:18" x14ac:dyDescent="0.3">
      <c r="A1835">
        <f t="shared" si="369"/>
        <v>2018</v>
      </c>
      <c r="B1835">
        <f t="shared" si="370"/>
        <v>11</v>
      </c>
      <c r="C1835">
        <f t="shared" si="371"/>
        <v>16</v>
      </c>
      <c r="D1835">
        <f t="shared" si="372"/>
        <v>2</v>
      </c>
      <c r="E1835" t="str">
        <f t="shared" si="373"/>
        <v>ON</v>
      </c>
      <c r="F1835" s="13">
        <f t="shared" si="375"/>
        <v>43420</v>
      </c>
      <c r="G1835" s="14" t="str">
        <f t="shared" si="374"/>
        <v>Avg of 4 NM Projects</v>
      </c>
      <c r="H1835" s="15">
        <f t="shared" si="376"/>
        <v>8</v>
      </c>
      <c r="I1835" s="93">
        <v>0.255</v>
      </c>
      <c r="J1835">
        <f t="shared" si="364"/>
        <v>1.4325842696629213E-3</v>
      </c>
      <c r="K1835" s="4">
        <v>99.8</v>
      </c>
      <c r="L1835" s="4">
        <v>74.069999999999993</v>
      </c>
      <c r="M1835" s="16">
        <f t="shared" si="365"/>
        <v>1.8887850000000001E-2</v>
      </c>
      <c r="N1835">
        <f t="shared" si="366"/>
        <v>0</v>
      </c>
      <c r="O1835">
        <f t="shared" si="367"/>
        <v>0</v>
      </c>
      <c r="P1835" s="63">
        <f t="shared" si="368"/>
        <v>0</v>
      </c>
    </row>
    <row r="1836" spans="1:18" x14ac:dyDescent="0.3">
      <c r="A1836">
        <f t="shared" si="369"/>
        <v>2018</v>
      </c>
      <c r="B1836">
        <f t="shared" si="370"/>
        <v>11</v>
      </c>
      <c r="C1836">
        <f t="shared" si="371"/>
        <v>16</v>
      </c>
      <c r="D1836">
        <f t="shared" si="372"/>
        <v>2</v>
      </c>
      <c r="E1836" t="str">
        <f t="shared" si="373"/>
        <v>ON</v>
      </c>
      <c r="F1836" s="13">
        <f t="shared" si="375"/>
        <v>43420</v>
      </c>
      <c r="G1836" s="14" t="str">
        <f t="shared" si="374"/>
        <v>Avg of 4 NM Projects</v>
      </c>
      <c r="H1836" s="15">
        <f t="shared" si="376"/>
        <v>9</v>
      </c>
      <c r="I1836" s="93">
        <v>2.4300000000000002</v>
      </c>
      <c r="J1836">
        <f t="shared" si="364"/>
        <v>1.3651685393258428E-2</v>
      </c>
      <c r="K1836" s="4">
        <v>99.29</v>
      </c>
      <c r="L1836" s="4">
        <v>119.23</v>
      </c>
      <c r="M1836" s="16">
        <f t="shared" si="365"/>
        <v>0.28972890000000001</v>
      </c>
      <c r="N1836">
        <f t="shared" si="366"/>
        <v>0</v>
      </c>
      <c r="O1836">
        <f t="shared" si="367"/>
        <v>0</v>
      </c>
      <c r="P1836" s="63">
        <f t="shared" si="368"/>
        <v>0</v>
      </c>
    </row>
    <row r="1837" spans="1:18" x14ac:dyDescent="0.3">
      <c r="A1837">
        <f t="shared" si="369"/>
        <v>2018</v>
      </c>
      <c r="B1837">
        <f t="shared" si="370"/>
        <v>11</v>
      </c>
      <c r="C1837">
        <f t="shared" si="371"/>
        <v>16</v>
      </c>
      <c r="D1837">
        <f t="shared" si="372"/>
        <v>2</v>
      </c>
      <c r="E1837" t="str">
        <f t="shared" si="373"/>
        <v>ON</v>
      </c>
      <c r="F1837" s="13">
        <f t="shared" si="375"/>
        <v>43420</v>
      </c>
      <c r="G1837" s="14" t="str">
        <f t="shared" si="374"/>
        <v>Avg of 4 NM Projects</v>
      </c>
      <c r="H1837" s="15">
        <f t="shared" si="376"/>
        <v>10</v>
      </c>
      <c r="I1837" s="93">
        <v>7.2949999999999999</v>
      </c>
      <c r="J1837">
        <f t="shared" si="364"/>
        <v>4.0983146067415731E-2</v>
      </c>
      <c r="K1837" s="4">
        <v>90</v>
      </c>
      <c r="L1837" s="4">
        <v>142.30000000000001</v>
      </c>
      <c r="M1837" s="16">
        <f t="shared" si="365"/>
        <v>1.0380785000000001</v>
      </c>
      <c r="N1837">
        <f t="shared" si="366"/>
        <v>0</v>
      </c>
      <c r="O1837">
        <f t="shared" si="367"/>
        <v>0</v>
      </c>
      <c r="P1837" s="63">
        <f t="shared" si="368"/>
        <v>0</v>
      </c>
    </row>
    <row r="1838" spans="1:18" x14ac:dyDescent="0.3">
      <c r="A1838">
        <f t="shared" si="369"/>
        <v>2018</v>
      </c>
      <c r="B1838">
        <f t="shared" si="370"/>
        <v>11</v>
      </c>
      <c r="C1838">
        <f t="shared" si="371"/>
        <v>16</v>
      </c>
      <c r="D1838">
        <f t="shared" si="372"/>
        <v>2</v>
      </c>
      <c r="E1838" t="str">
        <f t="shared" si="373"/>
        <v>ON</v>
      </c>
      <c r="F1838" s="13">
        <f t="shared" si="375"/>
        <v>43420</v>
      </c>
      <c r="G1838" s="14" t="str">
        <f t="shared" si="374"/>
        <v>Avg of 4 NM Projects</v>
      </c>
      <c r="H1838" s="15">
        <f t="shared" si="376"/>
        <v>11</v>
      </c>
      <c r="I1838" s="93">
        <v>6.1449999999999996</v>
      </c>
      <c r="J1838">
        <f t="shared" si="364"/>
        <v>3.4522471910112359E-2</v>
      </c>
      <c r="K1838" s="4">
        <v>70</v>
      </c>
      <c r="L1838" s="4">
        <v>125.55</v>
      </c>
      <c r="M1838" s="16">
        <f t="shared" si="365"/>
        <v>0.77150474999999996</v>
      </c>
      <c r="N1838">
        <f t="shared" si="366"/>
        <v>0</v>
      </c>
      <c r="O1838">
        <f t="shared" si="367"/>
        <v>0</v>
      </c>
      <c r="P1838" s="63">
        <f t="shared" si="368"/>
        <v>0</v>
      </c>
    </row>
    <row r="1839" spans="1:18" x14ac:dyDescent="0.3">
      <c r="A1839">
        <f t="shared" si="369"/>
        <v>2018</v>
      </c>
      <c r="B1839">
        <f t="shared" si="370"/>
        <v>11</v>
      </c>
      <c r="C1839">
        <f t="shared" si="371"/>
        <v>16</v>
      </c>
      <c r="D1839">
        <f t="shared" si="372"/>
        <v>2</v>
      </c>
      <c r="E1839" t="str">
        <f t="shared" si="373"/>
        <v>ON</v>
      </c>
      <c r="F1839" s="13">
        <f t="shared" si="375"/>
        <v>43420</v>
      </c>
      <c r="G1839" s="14" t="str">
        <f t="shared" si="374"/>
        <v>Avg of 4 NM Projects</v>
      </c>
      <c r="H1839" s="15">
        <f t="shared" si="376"/>
        <v>12</v>
      </c>
      <c r="I1839" s="93">
        <v>15.355</v>
      </c>
      <c r="J1839">
        <f t="shared" si="364"/>
        <v>8.6264044943820228E-2</v>
      </c>
      <c r="K1839" s="4">
        <v>65.709999999999994</v>
      </c>
      <c r="L1839" s="4">
        <v>107.17</v>
      </c>
      <c r="M1839" s="16">
        <f t="shared" si="365"/>
        <v>1.64559535</v>
      </c>
      <c r="N1839">
        <f t="shared" si="366"/>
        <v>0</v>
      </c>
      <c r="O1839">
        <f t="shared" si="367"/>
        <v>0</v>
      </c>
      <c r="P1839" s="63">
        <f t="shared" si="368"/>
        <v>0</v>
      </c>
    </row>
    <row r="1840" spans="1:18" x14ac:dyDescent="0.3">
      <c r="A1840">
        <f t="shared" si="369"/>
        <v>2018</v>
      </c>
      <c r="B1840">
        <f t="shared" si="370"/>
        <v>11</v>
      </c>
      <c r="C1840">
        <f t="shared" si="371"/>
        <v>16</v>
      </c>
      <c r="D1840">
        <f t="shared" si="372"/>
        <v>2</v>
      </c>
      <c r="E1840" t="str">
        <f t="shared" si="373"/>
        <v>ON</v>
      </c>
      <c r="F1840" s="13">
        <f t="shared" si="375"/>
        <v>43420</v>
      </c>
      <c r="G1840" s="14" t="str">
        <f t="shared" si="374"/>
        <v>Avg of 4 NM Projects</v>
      </c>
      <c r="H1840" s="15">
        <f t="shared" si="376"/>
        <v>13</v>
      </c>
      <c r="I1840" s="93">
        <v>11.649999999999999</v>
      </c>
      <c r="J1840">
        <f t="shared" si="364"/>
        <v>6.544943820224719E-2</v>
      </c>
      <c r="K1840" s="4">
        <v>59.3</v>
      </c>
      <c r="L1840" s="4">
        <v>101.36</v>
      </c>
      <c r="M1840" s="16">
        <f t="shared" si="365"/>
        <v>1.1808439999999998</v>
      </c>
      <c r="N1840">
        <f t="shared" si="366"/>
        <v>0</v>
      </c>
      <c r="O1840">
        <f t="shared" si="367"/>
        <v>0</v>
      </c>
      <c r="P1840" s="63">
        <f t="shared" si="368"/>
        <v>0</v>
      </c>
    </row>
    <row r="1841" spans="1:18" x14ac:dyDescent="0.3">
      <c r="A1841">
        <f t="shared" si="369"/>
        <v>2018</v>
      </c>
      <c r="B1841">
        <f t="shared" si="370"/>
        <v>11</v>
      </c>
      <c r="C1841">
        <f t="shared" si="371"/>
        <v>16</v>
      </c>
      <c r="D1841">
        <f t="shared" si="372"/>
        <v>2</v>
      </c>
      <c r="E1841" t="str">
        <f t="shared" si="373"/>
        <v>ON</v>
      </c>
      <c r="F1841" s="13">
        <f t="shared" si="375"/>
        <v>43420</v>
      </c>
      <c r="G1841" s="14" t="str">
        <f t="shared" si="374"/>
        <v>Avg of 4 NM Projects</v>
      </c>
      <c r="H1841" s="15">
        <f t="shared" si="376"/>
        <v>14</v>
      </c>
      <c r="I1841" s="93">
        <v>9.2100000000000009</v>
      </c>
      <c r="J1841">
        <f t="shared" si="364"/>
        <v>5.1741573033707869E-2</v>
      </c>
      <c r="K1841" s="4">
        <v>55.66</v>
      </c>
      <c r="L1841" s="4">
        <v>56.24</v>
      </c>
      <c r="M1841" s="16">
        <f t="shared" si="365"/>
        <v>0.51797040000000005</v>
      </c>
      <c r="N1841">
        <f t="shared" si="366"/>
        <v>0</v>
      </c>
      <c r="O1841">
        <f t="shared" si="367"/>
        <v>0</v>
      </c>
      <c r="P1841" s="63">
        <f t="shared" si="368"/>
        <v>0</v>
      </c>
    </row>
    <row r="1842" spans="1:18" x14ac:dyDescent="0.3">
      <c r="A1842">
        <f t="shared" si="369"/>
        <v>2018</v>
      </c>
      <c r="B1842">
        <f t="shared" si="370"/>
        <v>11</v>
      </c>
      <c r="C1842">
        <f t="shared" si="371"/>
        <v>16</v>
      </c>
      <c r="D1842">
        <f t="shared" si="372"/>
        <v>2</v>
      </c>
      <c r="E1842" t="str">
        <f t="shared" si="373"/>
        <v>ON</v>
      </c>
      <c r="F1842" s="13">
        <f t="shared" si="375"/>
        <v>43420</v>
      </c>
      <c r="G1842" s="14" t="str">
        <f t="shared" si="374"/>
        <v>Avg of 4 NM Projects</v>
      </c>
      <c r="H1842" s="15">
        <f t="shared" si="376"/>
        <v>15</v>
      </c>
      <c r="I1842" s="93">
        <v>20.605</v>
      </c>
      <c r="J1842">
        <f t="shared" si="364"/>
        <v>0.11575842696629214</v>
      </c>
      <c r="K1842" s="4">
        <v>54.02</v>
      </c>
      <c r="L1842" s="4">
        <v>50.57</v>
      </c>
      <c r="M1842" s="16">
        <f t="shared" si="365"/>
        <v>1.04199485</v>
      </c>
      <c r="N1842">
        <f t="shared" si="366"/>
        <v>0</v>
      </c>
      <c r="O1842">
        <f t="shared" si="367"/>
        <v>0</v>
      </c>
      <c r="P1842" s="63">
        <f t="shared" si="368"/>
        <v>0</v>
      </c>
    </row>
    <row r="1843" spans="1:18" x14ac:dyDescent="0.3">
      <c r="A1843">
        <f t="shared" si="369"/>
        <v>2018</v>
      </c>
      <c r="B1843">
        <f t="shared" si="370"/>
        <v>11</v>
      </c>
      <c r="C1843">
        <f t="shared" si="371"/>
        <v>16</v>
      </c>
      <c r="D1843">
        <f t="shared" si="372"/>
        <v>2</v>
      </c>
      <c r="E1843" t="str">
        <f t="shared" si="373"/>
        <v>ON</v>
      </c>
      <c r="F1843" s="13">
        <f t="shared" si="375"/>
        <v>43420</v>
      </c>
      <c r="G1843" s="14" t="str">
        <f t="shared" si="374"/>
        <v>Avg of 4 NM Projects</v>
      </c>
      <c r="H1843" s="15">
        <f t="shared" si="376"/>
        <v>16</v>
      </c>
      <c r="I1843" s="93">
        <v>6.5299999999999994</v>
      </c>
      <c r="J1843">
        <f t="shared" si="364"/>
        <v>3.6685393258426964E-2</v>
      </c>
      <c r="K1843" s="4">
        <v>53.63</v>
      </c>
      <c r="L1843" s="4">
        <v>48.77</v>
      </c>
      <c r="M1843" s="16">
        <f t="shared" si="365"/>
        <v>0.31846809999999998</v>
      </c>
      <c r="N1843">
        <f t="shared" si="366"/>
        <v>0</v>
      </c>
      <c r="O1843">
        <f t="shared" si="367"/>
        <v>0</v>
      </c>
      <c r="P1843" s="63">
        <f t="shared" si="368"/>
        <v>0</v>
      </c>
    </row>
    <row r="1844" spans="1:18" x14ac:dyDescent="0.3">
      <c r="A1844">
        <f t="shared" si="369"/>
        <v>2018</v>
      </c>
      <c r="B1844">
        <f t="shared" si="370"/>
        <v>11</v>
      </c>
      <c r="C1844">
        <f t="shared" si="371"/>
        <v>16</v>
      </c>
      <c r="D1844">
        <f t="shared" si="372"/>
        <v>2</v>
      </c>
      <c r="E1844" t="str">
        <f t="shared" si="373"/>
        <v>ON</v>
      </c>
      <c r="F1844" s="13">
        <f t="shared" si="375"/>
        <v>43420</v>
      </c>
      <c r="G1844" s="14" t="str">
        <f t="shared" si="374"/>
        <v>Avg of 4 NM Projects</v>
      </c>
      <c r="H1844" s="15">
        <f t="shared" si="376"/>
        <v>17</v>
      </c>
      <c r="I1844" s="93">
        <v>0</v>
      </c>
      <c r="J1844">
        <f t="shared" si="364"/>
        <v>0</v>
      </c>
      <c r="K1844" s="4">
        <v>95</v>
      </c>
      <c r="L1844" s="4">
        <v>55.58</v>
      </c>
      <c r="M1844" s="16">
        <f t="shared" si="365"/>
        <v>0</v>
      </c>
      <c r="N1844">
        <f t="shared" si="366"/>
        <v>1</v>
      </c>
      <c r="O1844">
        <f t="shared" si="367"/>
        <v>0</v>
      </c>
      <c r="P1844" s="63">
        <f t="shared" si="368"/>
        <v>0</v>
      </c>
    </row>
    <row r="1845" spans="1:18" x14ac:dyDescent="0.3">
      <c r="A1845">
        <f t="shared" si="369"/>
        <v>2018</v>
      </c>
      <c r="B1845">
        <f t="shared" si="370"/>
        <v>11</v>
      </c>
      <c r="C1845">
        <f t="shared" si="371"/>
        <v>16</v>
      </c>
      <c r="D1845">
        <f t="shared" si="372"/>
        <v>2</v>
      </c>
      <c r="E1845" t="str">
        <f t="shared" si="373"/>
        <v>ON</v>
      </c>
      <c r="F1845" s="13">
        <f t="shared" si="375"/>
        <v>43420</v>
      </c>
      <c r="G1845" s="14" t="str">
        <f t="shared" si="374"/>
        <v>Avg of 4 NM Projects</v>
      </c>
      <c r="H1845" s="15">
        <f t="shared" si="376"/>
        <v>18</v>
      </c>
      <c r="I1845" s="93">
        <v>0</v>
      </c>
      <c r="J1845">
        <f t="shared" si="364"/>
        <v>0</v>
      </c>
      <c r="K1845" s="4">
        <v>99.45</v>
      </c>
      <c r="L1845" s="4">
        <v>91.3</v>
      </c>
      <c r="M1845" s="16">
        <f t="shared" si="365"/>
        <v>0</v>
      </c>
      <c r="N1845">
        <f t="shared" si="366"/>
        <v>1</v>
      </c>
      <c r="O1845">
        <f t="shared" si="367"/>
        <v>0</v>
      </c>
      <c r="P1845" s="63">
        <f t="shared" si="368"/>
        <v>0</v>
      </c>
    </row>
    <row r="1846" spans="1:18" x14ac:dyDescent="0.3">
      <c r="A1846">
        <f t="shared" si="369"/>
        <v>2018</v>
      </c>
      <c r="B1846">
        <f t="shared" si="370"/>
        <v>11</v>
      </c>
      <c r="C1846">
        <f t="shared" si="371"/>
        <v>16</v>
      </c>
      <c r="D1846">
        <f t="shared" si="372"/>
        <v>2</v>
      </c>
      <c r="E1846" t="str">
        <f t="shared" si="373"/>
        <v>ON</v>
      </c>
      <c r="F1846" s="13">
        <f t="shared" si="375"/>
        <v>43420</v>
      </c>
      <c r="G1846" s="14" t="str">
        <f t="shared" si="374"/>
        <v>Avg of 4 NM Projects</v>
      </c>
      <c r="H1846" s="15">
        <f t="shared" si="376"/>
        <v>19</v>
      </c>
      <c r="I1846" s="93">
        <v>-0.26</v>
      </c>
      <c r="J1846">
        <f t="shared" si="364"/>
        <v>-1.4606741573033708E-3</v>
      </c>
      <c r="K1846" s="4">
        <v>89.08</v>
      </c>
      <c r="L1846" s="4">
        <v>59.1</v>
      </c>
      <c r="M1846" s="16">
        <f t="shared" si="365"/>
        <v>-1.5366000000000001E-2</v>
      </c>
      <c r="N1846">
        <f t="shared" si="366"/>
        <v>0</v>
      </c>
      <c r="O1846">
        <f t="shared" si="367"/>
        <v>0</v>
      </c>
      <c r="P1846" s="63">
        <f t="shared" si="368"/>
        <v>0</v>
      </c>
    </row>
    <row r="1847" spans="1:18" x14ac:dyDescent="0.3">
      <c r="A1847">
        <f t="shared" si="369"/>
        <v>2018</v>
      </c>
      <c r="B1847">
        <f t="shared" si="370"/>
        <v>11</v>
      </c>
      <c r="C1847">
        <f t="shared" si="371"/>
        <v>16</v>
      </c>
      <c r="D1847">
        <f t="shared" si="372"/>
        <v>2</v>
      </c>
      <c r="E1847" t="str">
        <f t="shared" si="373"/>
        <v>ON</v>
      </c>
      <c r="F1847" s="13">
        <f t="shared" si="375"/>
        <v>43420</v>
      </c>
      <c r="G1847" s="14" t="str">
        <f t="shared" si="374"/>
        <v>Avg of 4 NM Projects</v>
      </c>
      <c r="H1847" s="15">
        <f t="shared" si="376"/>
        <v>20</v>
      </c>
      <c r="I1847" s="93">
        <v>-0.13</v>
      </c>
      <c r="J1847">
        <f t="shared" si="364"/>
        <v>-7.3033707865168538E-4</v>
      </c>
      <c r="K1847" s="4">
        <v>61.02</v>
      </c>
      <c r="L1847" s="4">
        <v>52.87</v>
      </c>
      <c r="M1847" s="16">
        <f t="shared" si="365"/>
        <v>-6.8731E-3</v>
      </c>
      <c r="N1847">
        <f t="shared" si="366"/>
        <v>0</v>
      </c>
      <c r="O1847">
        <f t="shared" si="367"/>
        <v>0</v>
      </c>
      <c r="P1847" s="63">
        <f t="shared" si="368"/>
        <v>0</v>
      </c>
    </row>
    <row r="1848" spans="1:18" x14ac:dyDescent="0.3">
      <c r="A1848">
        <f t="shared" si="369"/>
        <v>2018</v>
      </c>
      <c r="B1848">
        <f t="shared" si="370"/>
        <v>11</v>
      </c>
      <c r="C1848">
        <f t="shared" si="371"/>
        <v>16</v>
      </c>
      <c r="D1848">
        <f t="shared" si="372"/>
        <v>2</v>
      </c>
      <c r="E1848" t="str">
        <f t="shared" si="373"/>
        <v>ON</v>
      </c>
      <c r="F1848" s="13">
        <f t="shared" si="375"/>
        <v>43420</v>
      </c>
      <c r="G1848" s="14" t="str">
        <f t="shared" si="374"/>
        <v>Avg of 4 NM Projects</v>
      </c>
      <c r="H1848" s="15">
        <f t="shared" si="376"/>
        <v>21</v>
      </c>
      <c r="I1848" s="93">
        <v>0</v>
      </c>
      <c r="J1848">
        <f t="shared" si="364"/>
        <v>0</v>
      </c>
      <c r="K1848" s="4">
        <v>55.14</v>
      </c>
      <c r="L1848" s="4">
        <v>51.84</v>
      </c>
      <c r="M1848" s="16">
        <f t="shared" si="365"/>
        <v>0</v>
      </c>
      <c r="N1848">
        <f t="shared" si="366"/>
        <v>1</v>
      </c>
      <c r="O1848">
        <f t="shared" si="367"/>
        <v>0</v>
      </c>
      <c r="P1848" s="63">
        <f t="shared" si="368"/>
        <v>0</v>
      </c>
    </row>
    <row r="1849" spans="1:18" x14ac:dyDescent="0.3">
      <c r="A1849">
        <f t="shared" si="369"/>
        <v>2018</v>
      </c>
      <c r="B1849">
        <f t="shared" si="370"/>
        <v>11</v>
      </c>
      <c r="C1849">
        <f t="shared" si="371"/>
        <v>16</v>
      </c>
      <c r="D1849">
        <f t="shared" si="372"/>
        <v>2</v>
      </c>
      <c r="E1849" t="str">
        <f t="shared" si="373"/>
        <v>ON</v>
      </c>
      <c r="F1849" s="13">
        <f t="shared" si="375"/>
        <v>43420</v>
      </c>
      <c r="G1849" s="14" t="str">
        <f t="shared" si="374"/>
        <v>Avg of 4 NM Projects</v>
      </c>
      <c r="H1849" s="15">
        <f t="shared" si="376"/>
        <v>22</v>
      </c>
      <c r="I1849" s="93">
        <v>0</v>
      </c>
      <c r="J1849">
        <f t="shared" si="364"/>
        <v>0</v>
      </c>
      <c r="K1849" s="4">
        <v>49.17</v>
      </c>
      <c r="L1849" s="4">
        <v>49.81</v>
      </c>
      <c r="M1849" s="16">
        <f t="shared" si="365"/>
        <v>0</v>
      </c>
      <c r="N1849">
        <f t="shared" si="366"/>
        <v>1</v>
      </c>
      <c r="O1849">
        <f t="shared" si="367"/>
        <v>0</v>
      </c>
      <c r="P1849" s="63">
        <f t="shared" si="368"/>
        <v>0</v>
      </c>
    </row>
    <row r="1850" spans="1:18" x14ac:dyDescent="0.3">
      <c r="A1850">
        <f t="shared" si="369"/>
        <v>2018</v>
      </c>
      <c r="B1850">
        <f t="shared" si="370"/>
        <v>11</v>
      </c>
      <c r="C1850">
        <f t="shared" si="371"/>
        <v>16</v>
      </c>
      <c r="D1850">
        <f t="shared" si="372"/>
        <v>2</v>
      </c>
      <c r="E1850" t="str">
        <f t="shared" si="373"/>
        <v>ON</v>
      </c>
      <c r="F1850" s="13">
        <f t="shared" si="375"/>
        <v>43420</v>
      </c>
      <c r="G1850" s="14" t="str">
        <f t="shared" si="374"/>
        <v>Avg of 4 NM Projects</v>
      </c>
      <c r="H1850" s="15">
        <f t="shared" si="376"/>
        <v>23</v>
      </c>
      <c r="I1850" s="93">
        <v>-0.13</v>
      </c>
      <c r="J1850">
        <f t="shared" si="364"/>
        <v>-7.3033707865168538E-4</v>
      </c>
      <c r="K1850" s="4">
        <v>47.9</v>
      </c>
      <c r="L1850" s="4">
        <v>41.76</v>
      </c>
      <c r="M1850" s="16">
        <f t="shared" si="365"/>
        <v>-5.4288000000000001E-3</v>
      </c>
      <c r="N1850">
        <f t="shared" si="366"/>
        <v>0</v>
      </c>
      <c r="O1850">
        <f t="shared" si="367"/>
        <v>0</v>
      </c>
      <c r="P1850" s="63">
        <f t="shared" si="368"/>
        <v>0</v>
      </c>
    </row>
    <row r="1851" spans="1:18" x14ac:dyDescent="0.3">
      <c r="A1851">
        <f t="shared" si="369"/>
        <v>2018</v>
      </c>
      <c r="B1851">
        <f t="shared" si="370"/>
        <v>11</v>
      </c>
      <c r="C1851">
        <f t="shared" si="371"/>
        <v>16</v>
      </c>
      <c r="D1851">
        <f t="shared" si="372"/>
        <v>2</v>
      </c>
      <c r="E1851" t="str">
        <f t="shared" si="373"/>
        <v>OFF</v>
      </c>
      <c r="F1851" s="13">
        <f t="shared" si="375"/>
        <v>43420</v>
      </c>
      <c r="G1851" s="14" t="str">
        <f t="shared" si="374"/>
        <v>Avg of 4 NM Projects</v>
      </c>
      <c r="H1851" s="15">
        <f t="shared" si="376"/>
        <v>24</v>
      </c>
      <c r="I1851" s="93">
        <v>-0.13</v>
      </c>
      <c r="J1851">
        <f t="shared" si="364"/>
        <v>-7.3033707865168538E-4</v>
      </c>
      <c r="K1851" s="4">
        <v>47.48</v>
      </c>
      <c r="L1851" s="4">
        <v>40.53</v>
      </c>
      <c r="M1851" s="16">
        <f t="shared" si="365"/>
        <v>-5.2689E-3</v>
      </c>
      <c r="N1851">
        <f t="shared" si="366"/>
        <v>0</v>
      </c>
      <c r="O1851">
        <f t="shared" si="367"/>
        <v>0</v>
      </c>
      <c r="P1851" s="63">
        <f t="shared" si="368"/>
        <v>0</v>
      </c>
    </row>
    <row r="1852" spans="1:18" x14ac:dyDescent="0.3">
      <c r="A1852">
        <f t="shared" si="369"/>
        <v>2018</v>
      </c>
      <c r="B1852">
        <f t="shared" si="370"/>
        <v>11</v>
      </c>
      <c r="C1852">
        <f t="shared" si="371"/>
        <v>17</v>
      </c>
      <c r="D1852">
        <f t="shared" si="372"/>
        <v>3</v>
      </c>
      <c r="E1852" t="str">
        <f t="shared" si="373"/>
        <v>OFF</v>
      </c>
      <c r="F1852" s="13">
        <f t="shared" si="375"/>
        <v>43421</v>
      </c>
      <c r="G1852" s="14" t="str">
        <f t="shared" si="374"/>
        <v>Avg of 4 NM Projects</v>
      </c>
      <c r="H1852" s="15">
        <f t="shared" si="376"/>
        <v>1</v>
      </c>
      <c r="I1852" s="93">
        <v>0</v>
      </c>
      <c r="J1852">
        <f t="shared" si="364"/>
        <v>0</v>
      </c>
      <c r="K1852" s="4">
        <v>88.26</v>
      </c>
      <c r="L1852" s="4">
        <v>42.6</v>
      </c>
      <c r="M1852" s="16">
        <f t="shared" si="365"/>
        <v>0</v>
      </c>
      <c r="N1852">
        <f t="shared" si="366"/>
        <v>1</v>
      </c>
      <c r="O1852">
        <f t="shared" si="367"/>
        <v>0</v>
      </c>
      <c r="P1852" s="63">
        <f t="shared" si="368"/>
        <v>0</v>
      </c>
      <c r="Q1852" s="34"/>
      <c r="R1852" s="34"/>
    </row>
    <row r="1853" spans="1:18" x14ac:dyDescent="0.3">
      <c r="A1853">
        <f t="shared" si="369"/>
        <v>2018</v>
      </c>
      <c r="B1853">
        <f t="shared" si="370"/>
        <v>11</v>
      </c>
      <c r="C1853">
        <f t="shared" si="371"/>
        <v>17</v>
      </c>
      <c r="D1853">
        <f t="shared" si="372"/>
        <v>3</v>
      </c>
      <c r="E1853" t="str">
        <f t="shared" si="373"/>
        <v>OFF</v>
      </c>
      <c r="F1853" s="13">
        <f t="shared" si="375"/>
        <v>43421</v>
      </c>
      <c r="G1853" s="14" t="str">
        <f t="shared" si="374"/>
        <v>Avg of 4 NM Projects</v>
      </c>
      <c r="H1853" s="15">
        <f t="shared" si="376"/>
        <v>2</v>
      </c>
      <c r="I1853" s="93">
        <v>-0.26</v>
      </c>
      <c r="J1853">
        <f t="shared" si="364"/>
        <v>-1.4606741573033708E-3</v>
      </c>
      <c r="K1853" s="4">
        <v>57.27</v>
      </c>
      <c r="L1853" s="4">
        <v>47.15</v>
      </c>
      <c r="M1853" s="16">
        <f t="shared" si="365"/>
        <v>-1.2259000000000001E-2</v>
      </c>
      <c r="N1853">
        <f t="shared" si="366"/>
        <v>0</v>
      </c>
      <c r="O1853">
        <f t="shared" si="367"/>
        <v>0</v>
      </c>
      <c r="P1853" s="63">
        <f t="shared" si="368"/>
        <v>0</v>
      </c>
    </row>
    <row r="1854" spans="1:18" x14ac:dyDescent="0.3">
      <c r="A1854">
        <f t="shared" si="369"/>
        <v>2018</v>
      </c>
      <c r="B1854">
        <f t="shared" si="370"/>
        <v>11</v>
      </c>
      <c r="C1854">
        <f t="shared" si="371"/>
        <v>17</v>
      </c>
      <c r="D1854">
        <f t="shared" si="372"/>
        <v>3</v>
      </c>
      <c r="E1854" t="str">
        <f t="shared" si="373"/>
        <v>OFF</v>
      </c>
      <c r="F1854" s="13">
        <f t="shared" si="375"/>
        <v>43421</v>
      </c>
      <c r="G1854" s="14" t="str">
        <f t="shared" si="374"/>
        <v>Avg of 4 NM Projects</v>
      </c>
      <c r="H1854" s="15">
        <f t="shared" si="376"/>
        <v>3</v>
      </c>
      <c r="I1854" s="93">
        <v>-0.13</v>
      </c>
      <c r="J1854">
        <f t="shared" si="364"/>
        <v>-7.3033707865168538E-4</v>
      </c>
      <c r="K1854" s="4">
        <v>58.78</v>
      </c>
      <c r="L1854" s="4">
        <v>41.87</v>
      </c>
      <c r="M1854" s="16">
        <f t="shared" si="365"/>
        <v>-5.4431000000000002E-3</v>
      </c>
      <c r="N1854">
        <f t="shared" si="366"/>
        <v>0</v>
      </c>
      <c r="O1854">
        <f t="shared" si="367"/>
        <v>0</v>
      </c>
      <c r="P1854" s="63">
        <f t="shared" si="368"/>
        <v>0</v>
      </c>
    </row>
    <row r="1855" spans="1:18" x14ac:dyDescent="0.3">
      <c r="A1855">
        <f t="shared" si="369"/>
        <v>2018</v>
      </c>
      <c r="B1855">
        <f t="shared" si="370"/>
        <v>11</v>
      </c>
      <c r="C1855">
        <f t="shared" si="371"/>
        <v>17</v>
      </c>
      <c r="D1855">
        <f t="shared" si="372"/>
        <v>3</v>
      </c>
      <c r="E1855" t="str">
        <f t="shared" si="373"/>
        <v>OFF</v>
      </c>
      <c r="F1855" s="13">
        <f t="shared" si="375"/>
        <v>43421</v>
      </c>
      <c r="G1855" s="14" t="str">
        <f t="shared" si="374"/>
        <v>Avg of 4 NM Projects</v>
      </c>
      <c r="H1855" s="15">
        <f t="shared" si="376"/>
        <v>4</v>
      </c>
      <c r="I1855" s="93">
        <v>0</v>
      </c>
      <c r="J1855">
        <f t="shared" si="364"/>
        <v>0</v>
      </c>
      <c r="K1855" s="4">
        <v>58.16</v>
      </c>
      <c r="L1855" s="4">
        <v>39.909999999999997</v>
      </c>
      <c r="M1855" s="16">
        <f t="shared" si="365"/>
        <v>0</v>
      </c>
      <c r="N1855">
        <f t="shared" si="366"/>
        <v>1</v>
      </c>
      <c r="O1855">
        <f t="shared" si="367"/>
        <v>0</v>
      </c>
      <c r="P1855" s="63">
        <f t="shared" si="368"/>
        <v>0</v>
      </c>
    </row>
    <row r="1856" spans="1:18" x14ac:dyDescent="0.3">
      <c r="A1856">
        <f t="shared" si="369"/>
        <v>2018</v>
      </c>
      <c r="B1856">
        <f t="shared" si="370"/>
        <v>11</v>
      </c>
      <c r="C1856">
        <f t="shared" si="371"/>
        <v>17</v>
      </c>
      <c r="D1856">
        <f t="shared" si="372"/>
        <v>3</v>
      </c>
      <c r="E1856" t="str">
        <f t="shared" si="373"/>
        <v>OFF</v>
      </c>
      <c r="F1856" s="13">
        <f t="shared" si="375"/>
        <v>43421</v>
      </c>
      <c r="G1856" s="14" t="str">
        <f t="shared" si="374"/>
        <v>Avg of 4 NM Projects</v>
      </c>
      <c r="H1856" s="15">
        <f t="shared" si="376"/>
        <v>5</v>
      </c>
      <c r="I1856" s="93">
        <v>0</v>
      </c>
      <c r="J1856">
        <f t="shared" si="364"/>
        <v>0</v>
      </c>
      <c r="K1856" s="4">
        <v>61.78</v>
      </c>
      <c r="L1856" s="4">
        <v>45.5</v>
      </c>
      <c r="M1856" s="16">
        <f t="shared" si="365"/>
        <v>0</v>
      </c>
      <c r="N1856">
        <f t="shared" si="366"/>
        <v>1</v>
      </c>
      <c r="O1856">
        <f t="shared" si="367"/>
        <v>0</v>
      </c>
      <c r="P1856" s="63">
        <f t="shared" si="368"/>
        <v>0</v>
      </c>
    </row>
    <row r="1857" spans="1:16" x14ac:dyDescent="0.3">
      <c r="A1857">
        <f t="shared" si="369"/>
        <v>2018</v>
      </c>
      <c r="B1857">
        <f t="shared" si="370"/>
        <v>11</v>
      </c>
      <c r="C1857">
        <f t="shared" si="371"/>
        <v>17</v>
      </c>
      <c r="D1857">
        <f t="shared" si="372"/>
        <v>3</v>
      </c>
      <c r="E1857" t="str">
        <f t="shared" si="373"/>
        <v>OFF</v>
      </c>
      <c r="F1857" s="13">
        <f t="shared" si="375"/>
        <v>43421</v>
      </c>
      <c r="G1857" s="14" t="str">
        <f t="shared" si="374"/>
        <v>Avg of 4 NM Projects</v>
      </c>
      <c r="H1857" s="15">
        <f t="shared" si="376"/>
        <v>6</v>
      </c>
      <c r="I1857" s="93">
        <v>-0.13</v>
      </c>
      <c r="J1857">
        <f t="shared" si="364"/>
        <v>-7.3033707865168538E-4</v>
      </c>
      <c r="K1857" s="4">
        <v>58.35</v>
      </c>
      <c r="L1857" s="4">
        <v>39.14</v>
      </c>
      <c r="M1857" s="16">
        <f t="shared" si="365"/>
        <v>-5.0882000000000002E-3</v>
      </c>
      <c r="N1857">
        <f t="shared" si="366"/>
        <v>0</v>
      </c>
      <c r="O1857">
        <f t="shared" si="367"/>
        <v>0</v>
      </c>
      <c r="P1857" s="63">
        <f t="shared" si="368"/>
        <v>0</v>
      </c>
    </row>
    <row r="1858" spans="1:16" x14ac:dyDescent="0.3">
      <c r="A1858">
        <f t="shared" si="369"/>
        <v>2018</v>
      </c>
      <c r="B1858">
        <f t="shared" si="370"/>
        <v>11</v>
      </c>
      <c r="C1858">
        <f t="shared" si="371"/>
        <v>17</v>
      </c>
      <c r="D1858">
        <f t="shared" si="372"/>
        <v>3</v>
      </c>
      <c r="E1858" t="str">
        <f t="shared" si="373"/>
        <v>OFF</v>
      </c>
      <c r="F1858" s="13">
        <f t="shared" si="375"/>
        <v>43421</v>
      </c>
      <c r="G1858" s="14" t="str">
        <f t="shared" si="374"/>
        <v>Avg of 4 NM Projects</v>
      </c>
      <c r="H1858" s="15">
        <f t="shared" si="376"/>
        <v>7</v>
      </c>
      <c r="I1858" s="93">
        <v>-0.13</v>
      </c>
      <c r="J1858">
        <f t="shared" si="364"/>
        <v>-7.3033707865168538E-4</v>
      </c>
      <c r="K1858" s="4">
        <v>54.7</v>
      </c>
      <c r="L1858" s="4">
        <v>42.89</v>
      </c>
      <c r="M1858" s="16">
        <f t="shared" si="365"/>
        <v>-5.5757000000000003E-3</v>
      </c>
      <c r="N1858">
        <f t="shared" si="366"/>
        <v>0</v>
      </c>
      <c r="O1858">
        <f t="shared" si="367"/>
        <v>0</v>
      </c>
      <c r="P1858" s="63">
        <f t="shared" si="368"/>
        <v>0</v>
      </c>
    </row>
    <row r="1859" spans="1:16" x14ac:dyDescent="0.3">
      <c r="A1859">
        <f t="shared" si="369"/>
        <v>2018</v>
      </c>
      <c r="B1859">
        <f t="shared" si="370"/>
        <v>11</v>
      </c>
      <c r="C1859">
        <f t="shared" si="371"/>
        <v>17</v>
      </c>
      <c r="D1859">
        <f t="shared" si="372"/>
        <v>3</v>
      </c>
      <c r="E1859" t="str">
        <f t="shared" si="373"/>
        <v>ON</v>
      </c>
      <c r="F1859" s="13">
        <f t="shared" si="375"/>
        <v>43421</v>
      </c>
      <c r="G1859" s="14" t="str">
        <f t="shared" si="374"/>
        <v>Avg of 4 NM Projects</v>
      </c>
      <c r="H1859" s="15">
        <f t="shared" si="376"/>
        <v>8</v>
      </c>
      <c r="I1859" s="93">
        <v>0.26</v>
      </c>
      <c r="J1859">
        <f t="shared" si="364"/>
        <v>1.4606741573033708E-3</v>
      </c>
      <c r="K1859" s="4">
        <v>60.16</v>
      </c>
      <c r="L1859" s="4">
        <v>56.86</v>
      </c>
      <c r="M1859" s="16">
        <f t="shared" si="365"/>
        <v>1.4783599999999999E-2</v>
      </c>
      <c r="N1859">
        <f t="shared" si="366"/>
        <v>0</v>
      </c>
      <c r="O1859">
        <f t="shared" si="367"/>
        <v>0</v>
      </c>
      <c r="P1859" s="63">
        <f t="shared" si="368"/>
        <v>0</v>
      </c>
    </row>
    <row r="1860" spans="1:16" x14ac:dyDescent="0.3">
      <c r="A1860">
        <f t="shared" si="369"/>
        <v>2018</v>
      </c>
      <c r="B1860">
        <f t="shared" si="370"/>
        <v>11</v>
      </c>
      <c r="C1860">
        <f t="shared" si="371"/>
        <v>17</v>
      </c>
      <c r="D1860">
        <f t="shared" si="372"/>
        <v>3</v>
      </c>
      <c r="E1860" t="str">
        <f t="shared" si="373"/>
        <v>ON</v>
      </c>
      <c r="F1860" s="13">
        <f t="shared" si="375"/>
        <v>43421</v>
      </c>
      <c r="G1860" s="14" t="str">
        <f t="shared" si="374"/>
        <v>Avg of 4 NM Projects</v>
      </c>
      <c r="H1860" s="15">
        <f t="shared" si="376"/>
        <v>9</v>
      </c>
      <c r="I1860" s="93">
        <v>3.3250000000000002</v>
      </c>
      <c r="J1860">
        <f t="shared" ref="J1860:J1923" si="377">+I1860/$I$1</f>
        <v>1.8679775280898876E-2</v>
      </c>
      <c r="K1860" s="4">
        <v>55.22</v>
      </c>
      <c r="L1860" s="4">
        <v>72.989999999999995</v>
      </c>
      <c r="M1860" s="16">
        <f t="shared" ref="M1860:M1923" si="378">+L1860*I1860/1000</f>
        <v>0.24269174999999998</v>
      </c>
      <c r="N1860">
        <f t="shared" ref="N1860:N1923" si="379">+IF(I1860=0,1,0)</f>
        <v>0</v>
      </c>
      <c r="O1860">
        <f t="shared" ref="O1860:O1923" si="380">+IF(I1860&gt;=0.5*$I$1,1,0)</f>
        <v>0</v>
      </c>
      <c r="P1860" s="63">
        <f t="shared" ref="P1860:P1923" si="381">+IF(I1860&gt;MAX(I$3652:I$5859),1,0)</f>
        <v>0</v>
      </c>
    </row>
    <row r="1861" spans="1:16" x14ac:dyDescent="0.3">
      <c r="A1861">
        <f t="shared" ref="A1861:A1924" si="382">YEAR(F1861)</f>
        <v>2018</v>
      </c>
      <c r="B1861">
        <f t="shared" ref="B1861:B1924" si="383">+MONTH(F1861)</f>
        <v>11</v>
      </c>
      <c r="C1861">
        <f t="shared" ref="C1861:C1924" si="384">+DAY(F1861)</f>
        <v>17</v>
      </c>
      <c r="D1861">
        <f t="shared" ref="D1861:D1924" si="385">WEEKDAY(C1861)</f>
        <v>3</v>
      </c>
      <c r="E1861" t="str">
        <f t="shared" ref="E1861:E1924" si="386">IF(OR(D1861=1,D1861=7,H1861=1,H1861=2,H1861=3,H1861=4,H1861=5,H1861=6,H1861=7,H1861=24),"OFF","ON")</f>
        <v>ON</v>
      </c>
      <c r="F1861" s="13">
        <f t="shared" si="375"/>
        <v>43421</v>
      </c>
      <c r="G1861" s="14" t="str">
        <f t="shared" si="374"/>
        <v>Avg of 4 NM Projects</v>
      </c>
      <c r="H1861" s="15">
        <f t="shared" si="376"/>
        <v>10</v>
      </c>
      <c r="I1861" s="93">
        <v>11.26</v>
      </c>
      <c r="J1861">
        <f t="shared" si="377"/>
        <v>6.3258426966292136E-2</v>
      </c>
      <c r="K1861" s="4">
        <v>53.68</v>
      </c>
      <c r="L1861" s="4">
        <v>61.66</v>
      </c>
      <c r="M1861" s="16">
        <f t="shared" si="378"/>
        <v>0.6942915999999999</v>
      </c>
      <c r="N1861">
        <f t="shared" si="379"/>
        <v>0</v>
      </c>
      <c r="O1861">
        <f t="shared" si="380"/>
        <v>0</v>
      </c>
      <c r="P1861" s="63">
        <f t="shared" si="381"/>
        <v>0</v>
      </c>
    </row>
    <row r="1862" spans="1:16" x14ac:dyDescent="0.3">
      <c r="A1862">
        <f t="shared" si="382"/>
        <v>2018</v>
      </c>
      <c r="B1862">
        <f t="shared" si="383"/>
        <v>11</v>
      </c>
      <c r="C1862">
        <f t="shared" si="384"/>
        <v>17</v>
      </c>
      <c r="D1862">
        <f t="shared" si="385"/>
        <v>3</v>
      </c>
      <c r="E1862" t="str">
        <f t="shared" si="386"/>
        <v>ON</v>
      </c>
      <c r="F1862" s="13">
        <f t="shared" si="375"/>
        <v>43421</v>
      </c>
      <c r="G1862" s="14" t="str">
        <f t="shared" ref="G1862:G1925" si="387">+G1861</f>
        <v>Avg of 4 NM Projects</v>
      </c>
      <c r="H1862" s="15">
        <f t="shared" si="376"/>
        <v>11</v>
      </c>
      <c r="I1862" s="93">
        <v>13.565</v>
      </c>
      <c r="J1862">
        <f t="shared" si="377"/>
        <v>7.6207865168539321E-2</v>
      </c>
      <c r="K1862" s="4">
        <v>46.76</v>
      </c>
      <c r="L1862" s="4">
        <v>42.34</v>
      </c>
      <c r="M1862" s="16">
        <f t="shared" si="378"/>
        <v>0.57434210000000008</v>
      </c>
      <c r="N1862">
        <f t="shared" si="379"/>
        <v>0</v>
      </c>
      <c r="O1862">
        <f t="shared" si="380"/>
        <v>0</v>
      </c>
      <c r="P1862" s="63">
        <f t="shared" si="381"/>
        <v>0</v>
      </c>
    </row>
    <row r="1863" spans="1:16" x14ac:dyDescent="0.3">
      <c r="A1863">
        <f t="shared" si="382"/>
        <v>2018</v>
      </c>
      <c r="B1863">
        <f t="shared" si="383"/>
        <v>11</v>
      </c>
      <c r="C1863">
        <f t="shared" si="384"/>
        <v>17</v>
      </c>
      <c r="D1863">
        <f t="shared" si="385"/>
        <v>3</v>
      </c>
      <c r="E1863" t="str">
        <f t="shared" si="386"/>
        <v>ON</v>
      </c>
      <c r="F1863" s="13">
        <f t="shared" si="375"/>
        <v>43421</v>
      </c>
      <c r="G1863" s="14" t="str">
        <f t="shared" si="387"/>
        <v>Avg of 4 NM Projects</v>
      </c>
      <c r="H1863" s="15">
        <f t="shared" si="376"/>
        <v>12</v>
      </c>
      <c r="I1863" s="93">
        <v>12.545</v>
      </c>
      <c r="J1863">
        <f t="shared" si="377"/>
        <v>7.0477528089887637E-2</v>
      </c>
      <c r="K1863" s="4">
        <v>50.31</v>
      </c>
      <c r="L1863" s="4">
        <v>47.59</v>
      </c>
      <c r="M1863" s="16">
        <f t="shared" si="378"/>
        <v>0.59701655000000009</v>
      </c>
      <c r="N1863">
        <f t="shared" si="379"/>
        <v>0</v>
      </c>
      <c r="O1863">
        <f t="shared" si="380"/>
        <v>0</v>
      </c>
      <c r="P1863" s="63">
        <f t="shared" si="381"/>
        <v>0</v>
      </c>
    </row>
    <row r="1864" spans="1:16" x14ac:dyDescent="0.3">
      <c r="A1864">
        <f t="shared" si="382"/>
        <v>2018</v>
      </c>
      <c r="B1864">
        <f t="shared" si="383"/>
        <v>11</v>
      </c>
      <c r="C1864">
        <f t="shared" si="384"/>
        <v>17</v>
      </c>
      <c r="D1864">
        <f t="shared" si="385"/>
        <v>3</v>
      </c>
      <c r="E1864" t="str">
        <f t="shared" si="386"/>
        <v>ON</v>
      </c>
      <c r="F1864" s="13">
        <f t="shared" si="375"/>
        <v>43421</v>
      </c>
      <c r="G1864" s="14" t="str">
        <f t="shared" si="387"/>
        <v>Avg of 4 NM Projects</v>
      </c>
      <c r="H1864" s="15">
        <f t="shared" si="376"/>
        <v>13</v>
      </c>
      <c r="I1864" s="93">
        <v>14.085000000000001</v>
      </c>
      <c r="J1864">
        <f t="shared" si="377"/>
        <v>7.9129213483146069E-2</v>
      </c>
      <c r="K1864" s="4">
        <v>45.53</v>
      </c>
      <c r="L1864" s="4">
        <v>85.7</v>
      </c>
      <c r="M1864" s="16">
        <f t="shared" si="378"/>
        <v>1.2070845000000001</v>
      </c>
      <c r="N1864">
        <f t="shared" si="379"/>
        <v>0</v>
      </c>
      <c r="O1864">
        <f t="shared" si="380"/>
        <v>0</v>
      </c>
      <c r="P1864" s="63">
        <f t="shared" si="381"/>
        <v>0</v>
      </c>
    </row>
    <row r="1865" spans="1:16" x14ac:dyDescent="0.3">
      <c r="A1865">
        <f t="shared" si="382"/>
        <v>2018</v>
      </c>
      <c r="B1865">
        <f t="shared" si="383"/>
        <v>11</v>
      </c>
      <c r="C1865">
        <f t="shared" si="384"/>
        <v>17</v>
      </c>
      <c r="D1865">
        <f t="shared" si="385"/>
        <v>3</v>
      </c>
      <c r="E1865" t="str">
        <f t="shared" si="386"/>
        <v>ON</v>
      </c>
      <c r="F1865" s="13">
        <f t="shared" si="375"/>
        <v>43421</v>
      </c>
      <c r="G1865" s="14" t="str">
        <f t="shared" si="387"/>
        <v>Avg of 4 NM Projects</v>
      </c>
      <c r="H1865" s="15">
        <f t="shared" si="376"/>
        <v>14</v>
      </c>
      <c r="I1865" s="93">
        <v>19.325000000000003</v>
      </c>
      <c r="J1865">
        <f t="shared" si="377"/>
        <v>0.1085674157303371</v>
      </c>
      <c r="K1865" s="4">
        <v>45.55</v>
      </c>
      <c r="L1865" s="4">
        <v>67.319999999999993</v>
      </c>
      <c r="M1865" s="16">
        <f t="shared" si="378"/>
        <v>1.300959</v>
      </c>
      <c r="N1865">
        <f t="shared" si="379"/>
        <v>0</v>
      </c>
      <c r="O1865">
        <f t="shared" si="380"/>
        <v>0</v>
      </c>
      <c r="P1865" s="63">
        <f t="shared" si="381"/>
        <v>0</v>
      </c>
    </row>
    <row r="1866" spans="1:16" x14ac:dyDescent="0.3">
      <c r="A1866">
        <f t="shared" si="382"/>
        <v>2018</v>
      </c>
      <c r="B1866">
        <f t="shared" si="383"/>
        <v>11</v>
      </c>
      <c r="C1866">
        <f t="shared" si="384"/>
        <v>17</v>
      </c>
      <c r="D1866">
        <f t="shared" si="385"/>
        <v>3</v>
      </c>
      <c r="E1866" t="str">
        <f t="shared" si="386"/>
        <v>ON</v>
      </c>
      <c r="F1866" s="13">
        <f t="shared" si="375"/>
        <v>43421</v>
      </c>
      <c r="G1866" s="14" t="str">
        <f t="shared" si="387"/>
        <v>Avg of 4 NM Projects</v>
      </c>
      <c r="H1866" s="15">
        <f t="shared" si="376"/>
        <v>15</v>
      </c>
      <c r="I1866" s="93">
        <v>15.23</v>
      </c>
      <c r="J1866">
        <f t="shared" si="377"/>
        <v>8.5561797752808991E-2</v>
      </c>
      <c r="K1866" s="4">
        <v>54.2</v>
      </c>
      <c r="L1866" s="4">
        <v>113.48</v>
      </c>
      <c r="M1866" s="16">
        <f t="shared" si="378"/>
        <v>1.7283004000000002</v>
      </c>
      <c r="N1866">
        <f t="shared" si="379"/>
        <v>0</v>
      </c>
      <c r="O1866">
        <f t="shared" si="380"/>
        <v>0</v>
      </c>
      <c r="P1866" s="63">
        <f t="shared" si="381"/>
        <v>0</v>
      </c>
    </row>
    <row r="1867" spans="1:16" x14ac:dyDescent="0.3">
      <c r="A1867">
        <f t="shared" si="382"/>
        <v>2018</v>
      </c>
      <c r="B1867">
        <f t="shared" si="383"/>
        <v>11</v>
      </c>
      <c r="C1867">
        <f t="shared" si="384"/>
        <v>17</v>
      </c>
      <c r="D1867">
        <f t="shared" si="385"/>
        <v>3</v>
      </c>
      <c r="E1867" t="str">
        <f t="shared" si="386"/>
        <v>ON</v>
      </c>
      <c r="F1867" s="13">
        <f t="shared" si="375"/>
        <v>43421</v>
      </c>
      <c r="G1867" s="14" t="str">
        <f t="shared" si="387"/>
        <v>Avg of 4 NM Projects</v>
      </c>
      <c r="H1867" s="15">
        <f t="shared" si="376"/>
        <v>16</v>
      </c>
      <c r="I1867" s="93">
        <v>5.2449999999999992</v>
      </c>
      <c r="J1867">
        <f t="shared" si="377"/>
        <v>2.9466292134831457E-2</v>
      </c>
      <c r="K1867" s="4">
        <v>56.84</v>
      </c>
      <c r="L1867" s="4">
        <v>78.709999999999994</v>
      </c>
      <c r="M1867" s="16">
        <f t="shared" si="378"/>
        <v>0.41283394999999989</v>
      </c>
      <c r="N1867">
        <f t="shared" si="379"/>
        <v>0</v>
      </c>
      <c r="O1867">
        <f t="shared" si="380"/>
        <v>0</v>
      </c>
      <c r="P1867" s="63">
        <f t="shared" si="381"/>
        <v>0</v>
      </c>
    </row>
    <row r="1868" spans="1:16" x14ac:dyDescent="0.3">
      <c r="A1868">
        <f t="shared" si="382"/>
        <v>2018</v>
      </c>
      <c r="B1868">
        <f t="shared" si="383"/>
        <v>11</v>
      </c>
      <c r="C1868">
        <f t="shared" si="384"/>
        <v>17</v>
      </c>
      <c r="D1868">
        <f t="shared" si="385"/>
        <v>3</v>
      </c>
      <c r="E1868" t="str">
        <f t="shared" si="386"/>
        <v>ON</v>
      </c>
      <c r="F1868" s="13">
        <f t="shared" si="375"/>
        <v>43421</v>
      </c>
      <c r="G1868" s="14" t="str">
        <f t="shared" si="387"/>
        <v>Avg of 4 NM Projects</v>
      </c>
      <c r="H1868" s="15">
        <f t="shared" si="376"/>
        <v>17</v>
      </c>
      <c r="I1868" s="93">
        <v>-0.26</v>
      </c>
      <c r="J1868">
        <f t="shared" si="377"/>
        <v>-1.4606741573033708E-3</v>
      </c>
      <c r="K1868" s="4">
        <v>63.63</v>
      </c>
      <c r="L1868" s="4">
        <v>93.02</v>
      </c>
      <c r="M1868" s="16">
        <f t="shared" si="378"/>
        <v>-2.4185199999999997E-2</v>
      </c>
      <c r="N1868">
        <f t="shared" si="379"/>
        <v>0</v>
      </c>
      <c r="O1868">
        <f t="shared" si="380"/>
        <v>0</v>
      </c>
      <c r="P1868" s="63">
        <f t="shared" si="381"/>
        <v>0</v>
      </c>
    </row>
    <row r="1869" spans="1:16" x14ac:dyDescent="0.3">
      <c r="A1869">
        <f t="shared" si="382"/>
        <v>2018</v>
      </c>
      <c r="B1869">
        <f t="shared" si="383"/>
        <v>11</v>
      </c>
      <c r="C1869">
        <f t="shared" si="384"/>
        <v>17</v>
      </c>
      <c r="D1869">
        <f t="shared" si="385"/>
        <v>3</v>
      </c>
      <c r="E1869" t="str">
        <f t="shared" si="386"/>
        <v>ON</v>
      </c>
      <c r="F1869" s="13">
        <f t="shared" si="375"/>
        <v>43421</v>
      </c>
      <c r="G1869" s="14" t="str">
        <f t="shared" si="387"/>
        <v>Avg of 4 NM Projects</v>
      </c>
      <c r="H1869" s="15">
        <f t="shared" si="376"/>
        <v>18</v>
      </c>
      <c r="I1869" s="93">
        <v>0</v>
      </c>
      <c r="J1869">
        <f t="shared" si="377"/>
        <v>0</v>
      </c>
      <c r="K1869" s="4">
        <v>86.35</v>
      </c>
      <c r="L1869" s="4">
        <v>98.27</v>
      </c>
      <c r="M1869" s="16">
        <f t="shared" si="378"/>
        <v>0</v>
      </c>
      <c r="N1869">
        <f t="shared" si="379"/>
        <v>1</v>
      </c>
      <c r="O1869">
        <f t="shared" si="380"/>
        <v>0</v>
      </c>
      <c r="P1869" s="63">
        <f t="shared" si="381"/>
        <v>0</v>
      </c>
    </row>
    <row r="1870" spans="1:16" x14ac:dyDescent="0.3">
      <c r="A1870">
        <f t="shared" si="382"/>
        <v>2018</v>
      </c>
      <c r="B1870">
        <f t="shared" si="383"/>
        <v>11</v>
      </c>
      <c r="C1870">
        <f t="shared" si="384"/>
        <v>17</v>
      </c>
      <c r="D1870">
        <f t="shared" si="385"/>
        <v>3</v>
      </c>
      <c r="E1870" t="str">
        <f t="shared" si="386"/>
        <v>ON</v>
      </c>
      <c r="F1870" s="13">
        <f t="shared" si="375"/>
        <v>43421</v>
      </c>
      <c r="G1870" s="14" t="str">
        <f t="shared" si="387"/>
        <v>Avg of 4 NM Projects</v>
      </c>
      <c r="H1870" s="15">
        <f t="shared" si="376"/>
        <v>19</v>
      </c>
      <c r="I1870" s="93">
        <v>-0.13</v>
      </c>
      <c r="J1870">
        <f t="shared" si="377"/>
        <v>-7.3033707865168538E-4</v>
      </c>
      <c r="K1870" s="4">
        <v>75.08</v>
      </c>
      <c r="L1870" s="4">
        <v>67.5</v>
      </c>
      <c r="M1870" s="16">
        <f t="shared" si="378"/>
        <v>-8.7749999999999998E-3</v>
      </c>
      <c r="N1870">
        <f t="shared" si="379"/>
        <v>0</v>
      </c>
      <c r="O1870">
        <f t="shared" si="380"/>
        <v>0</v>
      </c>
      <c r="P1870" s="63">
        <f t="shared" si="381"/>
        <v>0</v>
      </c>
    </row>
    <row r="1871" spans="1:16" x14ac:dyDescent="0.3">
      <c r="A1871">
        <f t="shared" si="382"/>
        <v>2018</v>
      </c>
      <c r="B1871">
        <f t="shared" si="383"/>
        <v>11</v>
      </c>
      <c r="C1871">
        <f t="shared" si="384"/>
        <v>17</v>
      </c>
      <c r="D1871">
        <f t="shared" si="385"/>
        <v>3</v>
      </c>
      <c r="E1871" t="str">
        <f t="shared" si="386"/>
        <v>ON</v>
      </c>
      <c r="F1871" s="13">
        <f t="shared" si="375"/>
        <v>43421</v>
      </c>
      <c r="G1871" s="14" t="str">
        <f t="shared" si="387"/>
        <v>Avg of 4 NM Projects</v>
      </c>
      <c r="H1871" s="15">
        <f t="shared" si="376"/>
        <v>20</v>
      </c>
      <c r="I1871" s="93">
        <v>0</v>
      </c>
      <c r="J1871">
        <f t="shared" si="377"/>
        <v>0</v>
      </c>
      <c r="K1871" s="4">
        <v>61.17</v>
      </c>
      <c r="L1871" s="4">
        <v>82.42</v>
      </c>
      <c r="M1871" s="16">
        <f t="shared" si="378"/>
        <v>0</v>
      </c>
      <c r="N1871">
        <f t="shared" si="379"/>
        <v>1</v>
      </c>
      <c r="O1871">
        <f t="shared" si="380"/>
        <v>0</v>
      </c>
      <c r="P1871" s="63">
        <f t="shared" si="381"/>
        <v>0</v>
      </c>
    </row>
    <row r="1872" spans="1:16" x14ac:dyDescent="0.3">
      <c r="A1872">
        <f t="shared" si="382"/>
        <v>2018</v>
      </c>
      <c r="B1872">
        <f t="shared" si="383"/>
        <v>11</v>
      </c>
      <c r="C1872">
        <f t="shared" si="384"/>
        <v>17</v>
      </c>
      <c r="D1872">
        <f t="shared" si="385"/>
        <v>3</v>
      </c>
      <c r="E1872" t="str">
        <f t="shared" si="386"/>
        <v>ON</v>
      </c>
      <c r="F1872" s="13">
        <f t="shared" si="375"/>
        <v>43421</v>
      </c>
      <c r="G1872" s="14" t="str">
        <f t="shared" si="387"/>
        <v>Avg of 4 NM Projects</v>
      </c>
      <c r="H1872" s="15">
        <f t="shared" si="376"/>
        <v>21</v>
      </c>
      <c r="I1872" s="93">
        <v>0</v>
      </c>
      <c r="J1872">
        <f t="shared" si="377"/>
        <v>0</v>
      </c>
      <c r="K1872" s="4">
        <v>64.150000000000006</v>
      </c>
      <c r="L1872" s="4">
        <v>45.33</v>
      </c>
      <c r="M1872" s="16">
        <f t="shared" si="378"/>
        <v>0</v>
      </c>
      <c r="N1872">
        <f t="shared" si="379"/>
        <v>1</v>
      </c>
      <c r="O1872">
        <f t="shared" si="380"/>
        <v>0</v>
      </c>
      <c r="P1872" s="63">
        <f t="shared" si="381"/>
        <v>0</v>
      </c>
    </row>
    <row r="1873" spans="1:18" x14ac:dyDescent="0.3">
      <c r="A1873">
        <f t="shared" si="382"/>
        <v>2018</v>
      </c>
      <c r="B1873">
        <f t="shared" si="383"/>
        <v>11</v>
      </c>
      <c r="C1873">
        <f t="shared" si="384"/>
        <v>17</v>
      </c>
      <c r="D1873">
        <f t="shared" si="385"/>
        <v>3</v>
      </c>
      <c r="E1873" t="str">
        <f t="shared" si="386"/>
        <v>ON</v>
      </c>
      <c r="F1873" s="13">
        <f t="shared" si="375"/>
        <v>43421</v>
      </c>
      <c r="G1873" s="14" t="str">
        <f t="shared" si="387"/>
        <v>Avg of 4 NM Projects</v>
      </c>
      <c r="H1873" s="15">
        <f t="shared" si="376"/>
        <v>22</v>
      </c>
      <c r="I1873" s="93">
        <v>-0.26</v>
      </c>
      <c r="J1873">
        <f t="shared" si="377"/>
        <v>-1.4606741573033708E-3</v>
      </c>
      <c r="K1873" s="4">
        <v>56.9</v>
      </c>
      <c r="L1873" s="4">
        <v>40.72</v>
      </c>
      <c r="M1873" s="16">
        <f t="shared" si="378"/>
        <v>-1.05872E-2</v>
      </c>
      <c r="N1873">
        <f t="shared" si="379"/>
        <v>0</v>
      </c>
      <c r="O1873">
        <f t="shared" si="380"/>
        <v>0</v>
      </c>
      <c r="P1873" s="63">
        <f t="shared" si="381"/>
        <v>0</v>
      </c>
    </row>
    <row r="1874" spans="1:18" x14ac:dyDescent="0.3">
      <c r="A1874">
        <f t="shared" si="382"/>
        <v>2018</v>
      </c>
      <c r="B1874">
        <f t="shared" si="383"/>
        <v>11</v>
      </c>
      <c r="C1874">
        <f t="shared" si="384"/>
        <v>17</v>
      </c>
      <c r="D1874">
        <f t="shared" si="385"/>
        <v>3</v>
      </c>
      <c r="E1874" t="str">
        <f t="shared" si="386"/>
        <v>ON</v>
      </c>
      <c r="F1874" s="13">
        <f t="shared" si="375"/>
        <v>43421</v>
      </c>
      <c r="G1874" s="14" t="str">
        <f t="shared" si="387"/>
        <v>Avg of 4 NM Projects</v>
      </c>
      <c r="H1874" s="15">
        <f t="shared" si="376"/>
        <v>23</v>
      </c>
      <c r="I1874" s="93">
        <v>-0.26</v>
      </c>
      <c r="J1874">
        <f t="shared" si="377"/>
        <v>-1.4606741573033708E-3</v>
      </c>
      <c r="K1874" s="4">
        <v>49.91</v>
      </c>
      <c r="L1874" s="4">
        <v>37.270000000000003</v>
      </c>
      <c r="M1874" s="16">
        <f t="shared" si="378"/>
        <v>-9.6902000000000012E-3</v>
      </c>
      <c r="N1874">
        <f t="shared" si="379"/>
        <v>0</v>
      </c>
      <c r="O1874">
        <f t="shared" si="380"/>
        <v>0</v>
      </c>
      <c r="P1874" s="63">
        <f t="shared" si="381"/>
        <v>0</v>
      </c>
    </row>
    <row r="1875" spans="1:18" x14ac:dyDescent="0.3">
      <c r="A1875">
        <f t="shared" si="382"/>
        <v>2018</v>
      </c>
      <c r="B1875">
        <f t="shared" si="383"/>
        <v>11</v>
      </c>
      <c r="C1875">
        <f t="shared" si="384"/>
        <v>17</v>
      </c>
      <c r="D1875">
        <f t="shared" si="385"/>
        <v>3</v>
      </c>
      <c r="E1875" t="str">
        <f t="shared" si="386"/>
        <v>OFF</v>
      </c>
      <c r="F1875" s="13">
        <f t="shared" si="375"/>
        <v>43421</v>
      </c>
      <c r="G1875" s="14" t="str">
        <f t="shared" si="387"/>
        <v>Avg of 4 NM Projects</v>
      </c>
      <c r="H1875" s="15">
        <f t="shared" si="376"/>
        <v>24</v>
      </c>
      <c r="I1875" s="93">
        <v>0</v>
      </c>
      <c r="J1875">
        <f t="shared" si="377"/>
        <v>0</v>
      </c>
      <c r="K1875" s="4">
        <v>52.71</v>
      </c>
      <c r="L1875" s="4">
        <v>38.83</v>
      </c>
      <c r="M1875" s="16">
        <f t="shared" si="378"/>
        <v>0</v>
      </c>
      <c r="N1875">
        <f t="shared" si="379"/>
        <v>1</v>
      </c>
      <c r="O1875">
        <f t="shared" si="380"/>
        <v>0</v>
      </c>
      <c r="P1875" s="63">
        <f t="shared" si="381"/>
        <v>0</v>
      </c>
    </row>
    <row r="1876" spans="1:18" x14ac:dyDescent="0.3">
      <c r="A1876">
        <f t="shared" si="382"/>
        <v>2018</v>
      </c>
      <c r="B1876">
        <f t="shared" si="383"/>
        <v>11</v>
      </c>
      <c r="C1876">
        <f t="shared" si="384"/>
        <v>18</v>
      </c>
      <c r="D1876">
        <f t="shared" si="385"/>
        <v>4</v>
      </c>
      <c r="E1876" t="str">
        <f t="shared" si="386"/>
        <v>OFF</v>
      </c>
      <c r="F1876" s="13">
        <f t="shared" si="375"/>
        <v>43422</v>
      </c>
      <c r="G1876" s="14" t="str">
        <f t="shared" si="387"/>
        <v>Avg of 4 NM Projects</v>
      </c>
      <c r="H1876" s="15">
        <f t="shared" si="376"/>
        <v>1</v>
      </c>
      <c r="I1876" s="93">
        <v>0</v>
      </c>
      <c r="J1876">
        <f t="shared" si="377"/>
        <v>0</v>
      </c>
      <c r="K1876" s="4">
        <v>48.81</v>
      </c>
      <c r="L1876" s="4">
        <v>37.869999999999997</v>
      </c>
      <c r="M1876" s="16">
        <f t="shared" si="378"/>
        <v>0</v>
      </c>
      <c r="N1876">
        <f t="shared" si="379"/>
        <v>1</v>
      </c>
      <c r="O1876">
        <f t="shared" si="380"/>
        <v>0</v>
      </c>
      <c r="P1876" s="63">
        <f t="shared" si="381"/>
        <v>0</v>
      </c>
      <c r="Q1876" s="34"/>
      <c r="R1876" s="34"/>
    </row>
    <row r="1877" spans="1:18" x14ac:dyDescent="0.3">
      <c r="A1877">
        <f t="shared" si="382"/>
        <v>2018</v>
      </c>
      <c r="B1877">
        <f t="shared" si="383"/>
        <v>11</v>
      </c>
      <c r="C1877">
        <f t="shared" si="384"/>
        <v>18</v>
      </c>
      <c r="D1877">
        <f t="shared" si="385"/>
        <v>4</v>
      </c>
      <c r="E1877" t="str">
        <f t="shared" si="386"/>
        <v>OFF</v>
      </c>
      <c r="F1877" s="13">
        <f t="shared" si="375"/>
        <v>43422</v>
      </c>
      <c r="G1877" s="14" t="str">
        <f t="shared" si="387"/>
        <v>Avg of 4 NM Projects</v>
      </c>
      <c r="H1877" s="15">
        <f t="shared" si="376"/>
        <v>2</v>
      </c>
      <c r="I1877" s="93">
        <v>-0.13</v>
      </c>
      <c r="J1877">
        <f t="shared" si="377"/>
        <v>-7.3033707865168538E-4</v>
      </c>
      <c r="K1877" s="4">
        <v>45.56</v>
      </c>
      <c r="L1877" s="4">
        <v>34.65</v>
      </c>
      <c r="M1877" s="16">
        <f t="shared" si="378"/>
        <v>-4.5044999999999998E-3</v>
      </c>
      <c r="N1877">
        <f t="shared" si="379"/>
        <v>0</v>
      </c>
      <c r="O1877">
        <f t="shared" si="380"/>
        <v>0</v>
      </c>
      <c r="P1877" s="63">
        <f t="shared" si="381"/>
        <v>0</v>
      </c>
    </row>
    <row r="1878" spans="1:18" x14ac:dyDescent="0.3">
      <c r="A1878">
        <f t="shared" si="382"/>
        <v>2018</v>
      </c>
      <c r="B1878">
        <f t="shared" si="383"/>
        <v>11</v>
      </c>
      <c r="C1878">
        <f t="shared" si="384"/>
        <v>18</v>
      </c>
      <c r="D1878">
        <f t="shared" si="385"/>
        <v>4</v>
      </c>
      <c r="E1878" t="str">
        <f t="shared" si="386"/>
        <v>OFF</v>
      </c>
      <c r="F1878" s="13">
        <f t="shared" si="375"/>
        <v>43422</v>
      </c>
      <c r="G1878" s="14" t="str">
        <f t="shared" si="387"/>
        <v>Avg of 4 NM Projects</v>
      </c>
      <c r="H1878" s="15">
        <f t="shared" si="376"/>
        <v>3</v>
      </c>
      <c r="I1878" s="93">
        <v>-0.13</v>
      </c>
      <c r="J1878">
        <f t="shared" si="377"/>
        <v>-7.3033707865168538E-4</v>
      </c>
      <c r="K1878" s="4">
        <v>45.69</v>
      </c>
      <c r="L1878" s="4">
        <v>27.02</v>
      </c>
      <c r="M1878" s="16">
        <f t="shared" si="378"/>
        <v>-3.5125999999999998E-3</v>
      </c>
      <c r="N1878">
        <f t="shared" si="379"/>
        <v>0</v>
      </c>
      <c r="O1878">
        <f t="shared" si="380"/>
        <v>0</v>
      </c>
      <c r="P1878" s="63">
        <f t="shared" si="381"/>
        <v>0</v>
      </c>
    </row>
    <row r="1879" spans="1:18" x14ac:dyDescent="0.3">
      <c r="A1879">
        <f t="shared" si="382"/>
        <v>2018</v>
      </c>
      <c r="B1879">
        <f t="shared" si="383"/>
        <v>11</v>
      </c>
      <c r="C1879">
        <f t="shared" si="384"/>
        <v>18</v>
      </c>
      <c r="D1879">
        <f t="shared" si="385"/>
        <v>4</v>
      </c>
      <c r="E1879" t="str">
        <f t="shared" si="386"/>
        <v>OFF</v>
      </c>
      <c r="F1879" s="13">
        <f t="shared" si="375"/>
        <v>43422</v>
      </c>
      <c r="G1879" s="14" t="str">
        <f t="shared" si="387"/>
        <v>Avg of 4 NM Projects</v>
      </c>
      <c r="H1879" s="15">
        <f t="shared" si="376"/>
        <v>4</v>
      </c>
      <c r="I1879" s="93">
        <v>0</v>
      </c>
      <c r="J1879">
        <f t="shared" si="377"/>
        <v>0</v>
      </c>
      <c r="K1879" s="4">
        <v>49.16</v>
      </c>
      <c r="L1879" s="4">
        <v>32.549999999999997</v>
      </c>
      <c r="M1879" s="16">
        <f t="shared" si="378"/>
        <v>0</v>
      </c>
      <c r="N1879">
        <f t="shared" si="379"/>
        <v>1</v>
      </c>
      <c r="O1879">
        <f t="shared" si="380"/>
        <v>0</v>
      </c>
      <c r="P1879" s="63">
        <f t="shared" si="381"/>
        <v>0</v>
      </c>
    </row>
    <row r="1880" spans="1:18" x14ac:dyDescent="0.3">
      <c r="A1880">
        <f t="shared" si="382"/>
        <v>2018</v>
      </c>
      <c r="B1880">
        <f t="shared" si="383"/>
        <v>11</v>
      </c>
      <c r="C1880">
        <f t="shared" si="384"/>
        <v>18</v>
      </c>
      <c r="D1880">
        <f t="shared" si="385"/>
        <v>4</v>
      </c>
      <c r="E1880" t="str">
        <f t="shared" si="386"/>
        <v>OFF</v>
      </c>
      <c r="F1880" s="13">
        <f t="shared" si="375"/>
        <v>43422</v>
      </c>
      <c r="G1880" s="14" t="str">
        <f t="shared" si="387"/>
        <v>Avg of 4 NM Projects</v>
      </c>
      <c r="H1880" s="15">
        <f t="shared" si="376"/>
        <v>5</v>
      </c>
      <c r="I1880" s="93">
        <v>0</v>
      </c>
      <c r="J1880">
        <f t="shared" si="377"/>
        <v>0</v>
      </c>
      <c r="K1880" s="4">
        <v>51.07</v>
      </c>
      <c r="L1880" s="4">
        <v>31.57</v>
      </c>
      <c r="M1880" s="16">
        <f t="shared" si="378"/>
        <v>0</v>
      </c>
      <c r="N1880">
        <f t="shared" si="379"/>
        <v>1</v>
      </c>
      <c r="O1880">
        <f t="shared" si="380"/>
        <v>0</v>
      </c>
      <c r="P1880" s="63">
        <f t="shared" si="381"/>
        <v>0</v>
      </c>
    </row>
    <row r="1881" spans="1:18" x14ac:dyDescent="0.3">
      <c r="A1881">
        <f t="shared" si="382"/>
        <v>2018</v>
      </c>
      <c r="B1881">
        <f t="shared" si="383"/>
        <v>11</v>
      </c>
      <c r="C1881">
        <f t="shared" si="384"/>
        <v>18</v>
      </c>
      <c r="D1881">
        <f t="shared" si="385"/>
        <v>4</v>
      </c>
      <c r="E1881" t="str">
        <f t="shared" si="386"/>
        <v>OFF</v>
      </c>
      <c r="F1881" s="13">
        <f t="shared" si="375"/>
        <v>43422</v>
      </c>
      <c r="G1881" s="14" t="str">
        <f t="shared" si="387"/>
        <v>Avg of 4 NM Projects</v>
      </c>
      <c r="H1881" s="15">
        <f t="shared" si="376"/>
        <v>6</v>
      </c>
      <c r="I1881" s="93">
        <v>-0.13</v>
      </c>
      <c r="J1881">
        <f t="shared" si="377"/>
        <v>-7.3033707865168538E-4</v>
      </c>
      <c r="K1881" s="4">
        <v>51.28</v>
      </c>
      <c r="L1881" s="4">
        <v>32.49</v>
      </c>
      <c r="M1881" s="16">
        <f t="shared" si="378"/>
        <v>-4.2237000000000004E-3</v>
      </c>
      <c r="N1881">
        <f t="shared" si="379"/>
        <v>0</v>
      </c>
      <c r="O1881">
        <f t="shared" si="380"/>
        <v>0</v>
      </c>
      <c r="P1881" s="63">
        <f t="shared" si="381"/>
        <v>0</v>
      </c>
    </row>
    <row r="1882" spans="1:18" x14ac:dyDescent="0.3">
      <c r="A1882">
        <f t="shared" si="382"/>
        <v>2018</v>
      </c>
      <c r="B1882">
        <f t="shared" si="383"/>
        <v>11</v>
      </c>
      <c r="C1882">
        <f t="shared" si="384"/>
        <v>18</v>
      </c>
      <c r="D1882">
        <f t="shared" si="385"/>
        <v>4</v>
      </c>
      <c r="E1882" t="str">
        <f t="shared" si="386"/>
        <v>OFF</v>
      </c>
      <c r="F1882" s="13">
        <f t="shared" si="375"/>
        <v>43422</v>
      </c>
      <c r="G1882" s="14" t="str">
        <f t="shared" si="387"/>
        <v>Avg of 4 NM Projects</v>
      </c>
      <c r="H1882" s="15">
        <f t="shared" si="376"/>
        <v>7</v>
      </c>
      <c r="I1882" s="93">
        <v>-0.26</v>
      </c>
      <c r="J1882">
        <f t="shared" si="377"/>
        <v>-1.4606741573033708E-3</v>
      </c>
      <c r="K1882" s="4">
        <v>49.07</v>
      </c>
      <c r="L1882" s="4">
        <v>43.17</v>
      </c>
      <c r="M1882" s="16">
        <f t="shared" si="378"/>
        <v>-1.1224200000000002E-2</v>
      </c>
      <c r="N1882">
        <f t="shared" si="379"/>
        <v>0</v>
      </c>
      <c r="O1882">
        <f t="shared" si="380"/>
        <v>0</v>
      </c>
      <c r="P1882" s="63">
        <f t="shared" si="381"/>
        <v>0</v>
      </c>
    </row>
    <row r="1883" spans="1:18" x14ac:dyDescent="0.3">
      <c r="A1883">
        <f t="shared" si="382"/>
        <v>2018</v>
      </c>
      <c r="B1883">
        <f t="shared" si="383"/>
        <v>11</v>
      </c>
      <c r="C1883">
        <f t="shared" si="384"/>
        <v>18</v>
      </c>
      <c r="D1883">
        <f t="shared" si="385"/>
        <v>4</v>
      </c>
      <c r="E1883" t="str">
        <f t="shared" si="386"/>
        <v>ON</v>
      </c>
      <c r="F1883" s="13">
        <f t="shared" si="375"/>
        <v>43422</v>
      </c>
      <c r="G1883" s="14" t="str">
        <f t="shared" si="387"/>
        <v>Avg of 4 NM Projects</v>
      </c>
      <c r="H1883" s="15">
        <f t="shared" si="376"/>
        <v>8</v>
      </c>
      <c r="I1883" s="93">
        <v>4.7399999999999993</v>
      </c>
      <c r="J1883">
        <f t="shared" si="377"/>
        <v>2.6629213483146064E-2</v>
      </c>
      <c r="K1883" s="4">
        <v>50.02</v>
      </c>
      <c r="L1883" s="4">
        <v>47.48</v>
      </c>
      <c r="M1883" s="16">
        <f t="shared" si="378"/>
        <v>0.22505519999999996</v>
      </c>
      <c r="N1883">
        <f t="shared" si="379"/>
        <v>0</v>
      </c>
      <c r="O1883">
        <f t="shared" si="380"/>
        <v>0</v>
      </c>
      <c r="P1883" s="63">
        <f t="shared" si="381"/>
        <v>0</v>
      </c>
    </row>
    <row r="1884" spans="1:18" x14ac:dyDescent="0.3">
      <c r="A1884">
        <f t="shared" si="382"/>
        <v>2018</v>
      </c>
      <c r="B1884">
        <f t="shared" si="383"/>
        <v>11</v>
      </c>
      <c r="C1884">
        <f t="shared" si="384"/>
        <v>18</v>
      </c>
      <c r="D1884">
        <f t="shared" si="385"/>
        <v>4</v>
      </c>
      <c r="E1884" t="str">
        <f t="shared" si="386"/>
        <v>ON</v>
      </c>
      <c r="F1884" s="13">
        <f t="shared" si="375"/>
        <v>43422</v>
      </c>
      <c r="G1884" s="14" t="str">
        <f t="shared" si="387"/>
        <v>Avg of 4 NM Projects</v>
      </c>
      <c r="H1884" s="15">
        <f t="shared" si="376"/>
        <v>9</v>
      </c>
      <c r="I1884" s="93">
        <v>22.395</v>
      </c>
      <c r="J1884">
        <f t="shared" si="377"/>
        <v>0.12581460674157302</v>
      </c>
      <c r="K1884" s="4">
        <v>60.63</v>
      </c>
      <c r="L1884" s="4">
        <v>36.93</v>
      </c>
      <c r="M1884" s="16">
        <f t="shared" si="378"/>
        <v>0.82704734999999996</v>
      </c>
      <c r="N1884">
        <f t="shared" si="379"/>
        <v>0</v>
      </c>
      <c r="O1884">
        <f t="shared" si="380"/>
        <v>0</v>
      </c>
      <c r="P1884" s="63">
        <f t="shared" si="381"/>
        <v>0</v>
      </c>
    </row>
    <row r="1885" spans="1:18" x14ac:dyDescent="0.3">
      <c r="A1885">
        <f t="shared" si="382"/>
        <v>2018</v>
      </c>
      <c r="B1885">
        <f t="shared" si="383"/>
        <v>11</v>
      </c>
      <c r="C1885">
        <f t="shared" si="384"/>
        <v>18</v>
      </c>
      <c r="D1885">
        <f t="shared" si="385"/>
        <v>4</v>
      </c>
      <c r="E1885" t="str">
        <f t="shared" si="386"/>
        <v>ON</v>
      </c>
      <c r="F1885" s="13">
        <f t="shared" ref="F1885:F1948" si="388">+F1861+1</f>
        <v>43422</v>
      </c>
      <c r="G1885" s="14" t="str">
        <f t="shared" si="387"/>
        <v>Avg of 4 NM Projects</v>
      </c>
      <c r="H1885" s="15">
        <f t="shared" ref="H1885:H1948" si="389">H1861</f>
        <v>10</v>
      </c>
      <c r="I1885" s="93">
        <v>32.634999999999998</v>
      </c>
      <c r="J1885">
        <f t="shared" si="377"/>
        <v>0.18334269662921346</v>
      </c>
      <c r="K1885" s="4">
        <v>62.41</v>
      </c>
      <c r="L1885" s="4">
        <v>37.51</v>
      </c>
      <c r="M1885" s="16">
        <f t="shared" si="378"/>
        <v>1.2241388499999999</v>
      </c>
      <c r="N1885">
        <f t="shared" si="379"/>
        <v>0</v>
      </c>
      <c r="O1885">
        <f t="shared" si="380"/>
        <v>0</v>
      </c>
      <c r="P1885" s="63">
        <f t="shared" si="381"/>
        <v>0</v>
      </c>
    </row>
    <row r="1886" spans="1:18" x14ac:dyDescent="0.3">
      <c r="A1886">
        <f t="shared" si="382"/>
        <v>2018</v>
      </c>
      <c r="B1886">
        <f t="shared" si="383"/>
        <v>11</v>
      </c>
      <c r="C1886">
        <f t="shared" si="384"/>
        <v>18</v>
      </c>
      <c r="D1886">
        <f t="shared" si="385"/>
        <v>4</v>
      </c>
      <c r="E1886" t="str">
        <f t="shared" si="386"/>
        <v>ON</v>
      </c>
      <c r="F1886" s="13">
        <f t="shared" si="388"/>
        <v>43422</v>
      </c>
      <c r="G1886" s="14" t="str">
        <f t="shared" si="387"/>
        <v>Avg of 4 NM Projects</v>
      </c>
      <c r="H1886" s="15">
        <f t="shared" si="389"/>
        <v>11</v>
      </c>
      <c r="I1886" s="93">
        <v>31.615000000000002</v>
      </c>
      <c r="J1886">
        <f t="shared" si="377"/>
        <v>0.17761235955056182</v>
      </c>
      <c r="K1886" s="4">
        <v>61.31</v>
      </c>
      <c r="L1886" s="4">
        <v>61.11</v>
      </c>
      <c r="M1886" s="16">
        <f t="shared" si="378"/>
        <v>1.9319926500000002</v>
      </c>
      <c r="N1886">
        <f t="shared" si="379"/>
        <v>0</v>
      </c>
      <c r="O1886">
        <f t="shared" si="380"/>
        <v>0</v>
      </c>
      <c r="P1886" s="63">
        <f t="shared" si="381"/>
        <v>0</v>
      </c>
    </row>
    <row r="1887" spans="1:18" x14ac:dyDescent="0.3">
      <c r="A1887">
        <f t="shared" si="382"/>
        <v>2018</v>
      </c>
      <c r="B1887">
        <f t="shared" si="383"/>
        <v>11</v>
      </c>
      <c r="C1887">
        <f t="shared" si="384"/>
        <v>18</v>
      </c>
      <c r="D1887">
        <f t="shared" si="385"/>
        <v>4</v>
      </c>
      <c r="E1887" t="str">
        <f t="shared" si="386"/>
        <v>ON</v>
      </c>
      <c r="F1887" s="13">
        <f t="shared" si="388"/>
        <v>43422</v>
      </c>
      <c r="G1887" s="14" t="str">
        <f t="shared" si="387"/>
        <v>Avg of 4 NM Projects</v>
      </c>
      <c r="H1887" s="15">
        <f t="shared" si="389"/>
        <v>12</v>
      </c>
      <c r="I1887" s="93">
        <v>26.36</v>
      </c>
      <c r="J1887">
        <f t="shared" si="377"/>
        <v>0.14808988764044945</v>
      </c>
      <c r="K1887" s="4">
        <v>51.71</v>
      </c>
      <c r="L1887" s="4">
        <v>79.12</v>
      </c>
      <c r="M1887" s="16">
        <f t="shared" si="378"/>
        <v>2.0856032</v>
      </c>
      <c r="N1887">
        <f t="shared" si="379"/>
        <v>0</v>
      </c>
      <c r="O1887">
        <f t="shared" si="380"/>
        <v>0</v>
      </c>
      <c r="P1887" s="63">
        <f t="shared" si="381"/>
        <v>0</v>
      </c>
    </row>
    <row r="1888" spans="1:18" x14ac:dyDescent="0.3">
      <c r="A1888">
        <f t="shared" si="382"/>
        <v>2018</v>
      </c>
      <c r="B1888">
        <f t="shared" si="383"/>
        <v>11</v>
      </c>
      <c r="C1888">
        <f t="shared" si="384"/>
        <v>18</v>
      </c>
      <c r="D1888">
        <f t="shared" si="385"/>
        <v>4</v>
      </c>
      <c r="E1888" t="str">
        <f t="shared" si="386"/>
        <v>ON</v>
      </c>
      <c r="F1888" s="13">
        <f t="shared" si="388"/>
        <v>43422</v>
      </c>
      <c r="G1888" s="14" t="str">
        <f t="shared" si="387"/>
        <v>Avg of 4 NM Projects</v>
      </c>
      <c r="H1888" s="15">
        <f t="shared" si="389"/>
        <v>13</v>
      </c>
      <c r="I1888" s="93">
        <v>23.290000000000003</v>
      </c>
      <c r="J1888">
        <f t="shared" si="377"/>
        <v>0.1308426966292135</v>
      </c>
      <c r="K1888" s="4">
        <v>53.41</v>
      </c>
      <c r="L1888" s="4">
        <v>92.85</v>
      </c>
      <c r="M1888" s="16">
        <f t="shared" si="378"/>
        <v>2.1624765000000004</v>
      </c>
      <c r="N1888">
        <f t="shared" si="379"/>
        <v>0</v>
      </c>
      <c r="O1888">
        <f t="shared" si="380"/>
        <v>0</v>
      </c>
      <c r="P1888" s="63">
        <f t="shared" si="381"/>
        <v>0</v>
      </c>
    </row>
    <row r="1889" spans="1:18" x14ac:dyDescent="0.3">
      <c r="A1889">
        <f t="shared" si="382"/>
        <v>2018</v>
      </c>
      <c r="B1889">
        <f t="shared" si="383"/>
        <v>11</v>
      </c>
      <c r="C1889">
        <f t="shared" si="384"/>
        <v>18</v>
      </c>
      <c r="D1889">
        <f t="shared" si="385"/>
        <v>4</v>
      </c>
      <c r="E1889" t="str">
        <f t="shared" si="386"/>
        <v>ON</v>
      </c>
      <c r="F1889" s="13">
        <f t="shared" si="388"/>
        <v>43422</v>
      </c>
      <c r="G1889" s="14" t="str">
        <f t="shared" si="387"/>
        <v>Avg of 4 NM Projects</v>
      </c>
      <c r="H1889" s="15">
        <f t="shared" si="389"/>
        <v>14</v>
      </c>
      <c r="I1889" s="93">
        <v>18.939999999999998</v>
      </c>
      <c r="J1889">
        <f t="shared" si="377"/>
        <v>0.10640449438202246</v>
      </c>
      <c r="K1889" s="4">
        <v>49.49</v>
      </c>
      <c r="L1889" s="4">
        <v>99.18</v>
      </c>
      <c r="M1889" s="16">
        <f t="shared" si="378"/>
        <v>1.8784692000000001</v>
      </c>
      <c r="N1889">
        <f t="shared" si="379"/>
        <v>0</v>
      </c>
      <c r="O1889">
        <f t="shared" si="380"/>
        <v>0</v>
      </c>
      <c r="P1889" s="63">
        <f t="shared" si="381"/>
        <v>0</v>
      </c>
    </row>
    <row r="1890" spans="1:18" x14ac:dyDescent="0.3">
      <c r="A1890">
        <f t="shared" si="382"/>
        <v>2018</v>
      </c>
      <c r="B1890">
        <f t="shared" si="383"/>
        <v>11</v>
      </c>
      <c r="C1890">
        <f t="shared" si="384"/>
        <v>18</v>
      </c>
      <c r="D1890">
        <f t="shared" si="385"/>
        <v>4</v>
      </c>
      <c r="E1890" t="str">
        <f t="shared" si="386"/>
        <v>ON</v>
      </c>
      <c r="F1890" s="13">
        <f t="shared" si="388"/>
        <v>43422</v>
      </c>
      <c r="G1890" s="14" t="str">
        <f t="shared" si="387"/>
        <v>Avg of 4 NM Projects</v>
      </c>
      <c r="H1890" s="15">
        <f t="shared" si="389"/>
        <v>15</v>
      </c>
      <c r="I1890" s="93">
        <v>7.2949999999999999</v>
      </c>
      <c r="J1890">
        <f t="shared" si="377"/>
        <v>4.0983146067415731E-2</v>
      </c>
      <c r="K1890" s="4">
        <v>53.44</v>
      </c>
      <c r="L1890" s="4">
        <v>108.85</v>
      </c>
      <c r="M1890" s="16">
        <f t="shared" si="378"/>
        <v>0.79406074999999998</v>
      </c>
      <c r="N1890">
        <f t="shared" si="379"/>
        <v>0</v>
      </c>
      <c r="O1890">
        <f t="shared" si="380"/>
        <v>0</v>
      </c>
      <c r="P1890" s="63">
        <f t="shared" si="381"/>
        <v>0</v>
      </c>
    </row>
    <row r="1891" spans="1:18" x14ac:dyDescent="0.3">
      <c r="A1891">
        <f t="shared" si="382"/>
        <v>2018</v>
      </c>
      <c r="B1891">
        <f t="shared" si="383"/>
        <v>11</v>
      </c>
      <c r="C1891">
        <f t="shared" si="384"/>
        <v>18</v>
      </c>
      <c r="D1891">
        <f t="shared" si="385"/>
        <v>4</v>
      </c>
      <c r="E1891" t="str">
        <f t="shared" si="386"/>
        <v>ON</v>
      </c>
      <c r="F1891" s="13">
        <f t="shared" si="388"/>
        <v>43422</v>
      </c>
      <c r="G1891" s="14" t="str">
        <f t="shared" si="387"/>
        <v>Avg of 4 NM Projects</v>
      </c>
      <c r="H1891" s="15">
        <f t="shared" si="389"/>
        <v>16</v>
      </c>
      <c r="I1891" s="93">
        <v>1.5350000000000001</v>
      </c>
      <c r="J1891">
        <f t="shared" si="377"/>
        <v>8.6235955056179776E-3</v>
      </c>
      <c r="K1891" s="4">
        <v>65.02</v>
      </c>
      <c r="L1891" s="4">
        <v>109.57</v>
      </c>
      <c r="M1891" s="16">
        <f t="shared" si="378"/>
        <v>0.16818995</v>
      </c>
      <c r="N1891">
        <f t="shared" si="379"/>
        <v>0</v>
      </c>
      <c r="O1891">
        <f t="shared" si="380"/>
        <v>0</v>
      </c>
      <c r="P1891" s="63">
        <f t="shared" si="381"/>
        <v>0</v>
      </c>
    </row>
    <row r="1892" spans="1:18" x14ac:dyDescent="0.3">
      <c r="A1892">
        <f t="shared" si="382"/>
        <v>2018</v>
      </c>
      <c r="B1892">
        <f t="shared" si="383"/>
        <v>11</v>
      </c>
      <c r="C1892">
        <f t="shared" si="384"/>
        <v>18</v>
      </c>
      <c r="D1892">
        <f t="shared" si="385"/>
        <v>4</v>
      </c>
      <c r="E1892" t="str">
        <f t="shared" si="386"/>
        <v>ON</v>
      </c>
      <c r="F1892" s="13">
        <f t="shared" si="388"/>
        <v>43422</v>
      </c>
      <c r="G1892" s="14" t="str">
        <f t="shared" si="387"/>
        <v>Avg of 4 NM Projects</v>
      </c>
      <c r="H1892" s="15">
        <f t="shared" si="389"/>
        <v>17</v>
      </c>
      <c r="I1892" s="93">
        <v>0</v>
      </c>
      <c r="J1892">
        <f t="shared" si="377"/>
        <v>0</v>
      </c>
      <c r="K1892" s="4">
        <v>95.67</v>
      </c>
      <c r="L1892" s="4">
        <v>147.88</v>
      </c>
      <c r="M1892" s="16">
        <f t="shared" si="378"/>
        <v>0</v>
      </c>
      <c r="N1892">
        <f t="shared" si="379"/>
        <v>1</v>
      </c>
      <c r="O1892">
        <f t="shared" si="380"/>
        <v>0</v>
      </c>
      <c r="P1892" s="63">
        <f t="shared" si="381"/>
        <v>0</v>
      </c>
    </row>
    <row r="1893" spans="1:18" x14ac:dyDescent="0.3">
      <c r="A1893">
        <f t="shared" si="382"/>
        <v>2018</v>
      </c>
      <c r="B1893">
        <f t="shared" si="383"/>
        <v>11</v>
      </c>
      <c r="C1893">
        <f t="shared" si="384"/>
        <v>18</v>
      </c>
      <c r="D1893">
        <f t="shared" si="385"/>
        <v>4</v>
      </c>
      <c r="E1893" t="str">
        <f t="shared" si="386"/>
        <v>ON</v>
      </c>
      <c r="F1893" s="13">
        <f t="shared" si="388"/>
        <v>43422</v>
      </c>
      <c r="G1893" s="14" t="str">
        <f t="shared" si="387"/>
        <v>Avg of 4 NM Projects</v>
      </c>
      <c r="H1893" s="15">
        <f t="shared" si="389"/>
        <v>18</v>
      </c>
      <c r="I1893" s="93">
        <v>0</v>
      </c>
      <c r="J1893">
        <f t="shared" si="377"/>
        <v>0</v>
      </c>
      <c r="K1893" s="4">
        <v>105.74</v>
      </c>
      <c r="L1893" s="4">
        <v>215.23</v>
      </c>
      <c r="M1893" s="16">
        <f t="shared" si="378"/>
        <v>0</v>
      </c>
      <c r="N1893">
        <f t="shared" si="379"/>
        <v>1</v>
      </c>
      <c r="O1893">
        <f t="shared" si="380"/>
        <v>0</v>
      </c>
      <c r="P1893" s="63">
        <f t="shared" si="381"/>
        <v>0</v>
      </c>
    </row>
    <row r="1894" spans="1:18" x14ac:dyDescent="0.3">
      <c r="A1894">
        <f t="shared" si="382"/>
        <v>2018</v>
      </c>
      <c r="B1894">
        <f t="shared" si="383"/>
        <v>11</v>
      </c>
      <c r="C1894">
        <f t="shared" si="384"/>
        <v>18</v>
      </c>
      <c r="D1894">
        <f t="shared" si="385"/>
        <v>4</v>
      </c>
      <c r="E1894" t="str">
        <f t="shared" si="386"/>
        <v>ON</v>
      </c>
      <c r="F1894" s="13">
        <f t="shared" si="388"/>
        <v>43422</v>
      </c>
      <c r="G1894" s="14" t="str">
        <f t="shared" si="387"/>
        <v>Avg of 4 NM Projects</v>
      </c>
      <c r="H1894" s="15">
        <f t="shared" si="389"/>
        <v>19</v>
      </c>
      <c r="I1894" s="93">
        <v>-0.13</v>
      </c>
      <c r="J1894">
        <f t="shared" si="377"/>
        <v>-7.3033707865168538E-4</v>
      </c>
      <c r="K1894" s="4">
        <v>95.93</v>
      </c>
      <c r="L1894" s="4">
        <v>182.23</v>
      </c>
      <c r="M1894" s="16">
        <f t="shared" si="378"/>
        <v>-2.3689899999999996E-2</v>
      </c>
      <c r="N1894">
        <f t="shared" si="379"/>
        <v>0</v>
      </c>
      <c r="O1894">
        <f t="shared" si="380"/>
        <v>0</v>
      </c>
      <c r="P1894" s="63">
        <f t="shared" si="381"/>
        <v>0</v>
      </c>
    </row>
    <row r="1895" spans="1:18" x14ac:dyDescent="0.3">
      <c r="A1895">
        <f t="shared" si="382"/>
        <v>2018</v>
      </c>
      <c r="B1895">
        <f t="shared" si="383"/>
        <v>11</v>
      </c>
      <c r="C1895">
        <f t="shared" si="384"/>
        <v>18</v>
      </c>
      <c r="D1895">
        <f t="shared" si="385"/>
        <v>4</v>
      </c>
      <c r="E1895" t="str">
        <f t="shared" si="386"/>
        <v>ON</v>
      </c>
      <c r="F1895" s="13">
        <f t="shared" si="388"/>
        <v>43422</v>
      </c>
      <c r="G1895" s="14" t="str">
        <f t="shared" si="387"/>
        <v>Avg of 4 NM Projects</v>
      </c>
      <c r="H1895" s="15">
        <f t="shared" si="389"/>
        <v>20</v>
      </c>
      <c r="I1895" s="93">
        <v>0</v>
      </c>
      <c r="J1895">
        <f t="shared" si="377"/>
        <v>0</v>
      </c>
      <c r="K1895" s="4">
        <v>95.33</v>
      </c>
      <c r="L1895" s="4">
        <v>149.58000000000001</v>
      </c>
      <c r="M1895" s="16">
        <f t="shared" si="378"/>
        <v>0</v>
      </c>
      <c r="N1895">
        <f t="shared" si="379"/>
        <v>1</v>
      </c>
      <c r="O1895">
        <f t="shared" si="380"/>
        <v>0</v>
      </c>
      <c r="P1895" s="63">
        <f t="shared" si="381"/>
        <v>0</v>
      </c>
    </row>
    <row r="1896" spans="1:18" x14ac:dyDescent="0.3">
      <c r="A1896">
        <f t="shared" si="382"/>
        <v>2018</v>
      </c>
      <c r="B1896">
        <f t="shared" si="383"/>
        <v>11</v>
      </c>
      <c r="C1896">
        <f t="shared" si="384"/>
        <v>18</v>
      </c>
      <c r="D1896">
        <f t="shared" si="385"/>
        <v>4</v>
      </c>
      <c r="E1896" t="str">
        <f t="shared" si="386"/>
        <v>ON</v>
      </c>
      <c r="F1896" s="13">
        <f t="shared" si="388"/>
        <v>43422</v>
      </c>
      <c r="G1896" s="14" t="str">
        <f t="shared" si="387"/>
        <v>Avg of 4 NM Projects</v>
      </c>
      <c r="H1896" s="15">
        <f t="shared" si="389"/>
        <v>21</v>
      </c>
      <c r="I1896" s="93">
        <v>-0.13</v>
      </c>
      <c r="J1896">
        <f t="shared" si="377"/>
        <v>-7.3033707865168538E-4</v>
      </c>
      <c r="K1896" s="4">
        <v>71.7</v>
      </c>
      <c r="L1896" s="4">
        <v>113.63</v>
      </c>
      <c r="M1896" s="16">
        <f t="shared" si="378"/>
        <v>-1.4771900000000001E-2</v>
      </c>
      <c r="N1896">
        <f t="shared" si="379"/>
        <v>0</v>
      </c>
      <c r="O1896">
        <f t="shared" si="380"/>
        <v>0</v>
      </c>
      <c r="P1896" s="63">
        <f t="shared" si="381"/>
        <v>0</v>
      </c>
    </row>
    <row r="1897" spans="1:18" x14ac:dyDescent="0.3">
      <c r="A1897">
        <f t="shared" si="382"/>
        <v>2018</v>
      </c>
      <c r="B1897">
        <f t="shared" si="383"/>
        <v>11</v>
      </c>
      <c r="C1897">
        <f t="shared" si="384"/>
        <v>18</v>
      </c>
      <c r="D1897">
        <f t="shared" si="385"/>
        <v>4</v>
      </c>
      <c r="E1897" t="str">
        <f t="shared" si="386"/>
        <v>ON</v>
      </c>
      <c r="F1897" s="13">
        <f t="shared" si="388"/>
        <v>43422</v>
      </c>
      <c r="G1897" s="14" t="str">
        <f t="shared" si="387"/>
        <v>Avg of 4 NM Projects</v>
      </c>
      <c r="H1897" s="15">
        <f t="shared" si="389"/>
        <v>22</v>
      </c>
      <c r="I1897" s="93">
        <v>0</v>
      </c>
      <c r="J1897">
        <f t="shared" si="377"/>
        <v>0</v>
      </c>
      <c r="K1897" s="4">
        <v>53.03</v>
      </c>
      <c r="L1897" s="4">
        <v>58.65</v>
      </c>
      <c r="M1897" s="16">
        <f t="shared" si="378"/>
        <v>0</v>
      </c>
      <c r="N1897">
        <f t="shared" si="379"/>
        <v>1</v>
      </c>
      <c r="O1897">
        <f t="shared" si="380"/>
        <v>0</v>
      </c>
      <c r="P1897" s="63">
        <f t="shared" si="381"/>
        <v>0</v>
      </c>
    </row>
    <row r="1898" spans="1:18" x14ac:dyDescent="0.3">
      <c r="A1898">
        <f t="shared" si="382"/>
        <v>2018</v>
      </c>
      <c r="B1898">
        <f t="shared" si="383"/>
        <v>11</v>
      </c>
      <c r="C1898">
        <f t="shared" si="384"/>
        <v>18</v>
      </c>
      <c r="D1898">
        <f t="shared" si="385"/>
        <v>4</v>
      </c>
      <c r="E1898" t="str">
        <f t="shared" si="386"/>
        <v>ON</v>
      </c>
      <c r="F1898" s="13">
        <f t="shared" si="388"/>
        <v>43422</v>
      </c>
      <c r="G1898" s="14" t="str">
        <f t="shared" si="387"/>
        <v>Avg of 4 NM Projects</v>
      </c>
      <c r="H1898" s="15">
        <f t="shared" si="389"/>
        <v>23</v>
      </c>
      <c r="I1898" s="93">
        <v>-0.13</v>
      </c>
      <c r="J1898">
        <f t="shared" si="377"/>
        <v>-7.3033707865168538E-4</v>
      </c>
      <c r="K1898" s="4">
        <v>48.24</v>
      </c>
      <c r="L1898" s="4">
        <v>51.52</v>
      </c>
      <c r="M1898" s="16">
        <f t="shared" si="378"/>
        <v>-6.6976000000000006E-3</v>
      </c>
      <c r="N1898">
        <f t="shared" si="379"/>
        <v>0</v>
      </c>
      <c r="O1898">
        <f t="shared" si="380"/>
        <v>0</v>
      </c>
      <c r="P1898" s="63">
        <f t="shared" si="381"/>
        <v>0</v>
      </c>
    </row>
    <row r="1899" spans="1:18" x14ac:dyDescent="0.3">
      <c r="A1899">
        <f t="shared" si="382"/>
        <v>2018</v>
      </c>
      <c r="B1899">
        <f t="shared" si="383"/>
        <v>11</v>
      </c>
      <c r="C1899">
        <f t="shared" si="384"/>
        <v>18</v>
      </c>
      <c r="D1899">
        <f t="shared" si="385"/>
        <v>4</v>
      </c>
      <c r="E1899" t="str">
        <f t="shared" si="386"/>
        <v>OFF</v>
      </c>
      <c r="F1899" s="13">
        <f t="shared" si="388"/>
        <v>43422</v>
      </c>
      <c r="G1899" s="14" t="str">
        <f t="shared" si="387"/>
        <v>Avg of 4 NM Projects</v>
      </c>
      <c r="H1899" s="15">
        <f t="shared" si="389"/>
        <v>24</v>
      </c>
      <c r="I1899" s="93">
        <v>-0.13</v>
      </c>
      <c r="J1899">
        <f t="shared" si="377"/>
        <v>-7.3033707865168538E-4</v>
      </c>
      <c r="K1899" s="4">
        <v>42.58</v>
      </c>
      <c r="L1899" s="4">
        <v>79.540000000000006</v>
      </c>
      <c r="M1899" s="16">
        <f t="shared" si="378"/>
        <v>-1.0340200000000001E-2</v>
      </c>
      <c r="N1899">
        <f t="shared" si="379"/>
        <v>0</v>
      </c>
      <c r="O1899">
        <f t="shared" si="380"/>
        <v>0</v>
      </c>
      <c r="P1899" s="63">
        <f t="shared" si="381"/>
        <v>0</v>
      </c>
    </row>
    <row r="1900" spans="1:18" x14ac:dyDescent="0.3">
      <c r="A1900">
        <f t="shared" si="382"/>
        <v>2018</v>
      </c>
      <c r="B1900">
        <f t="shared" si="383"/>
        <v>11</v>
      </c>
      <c r="C1900">
        <f t="shared" si="384"/>
        <v>19</v>
      </c>
      <c r="D1900">
        <f t="shared" si="385"/>
        <v>5</v>
      </c>
      <c r="E1900" t="str">
        <f t="shared" si="386"/>
        <v>OFF</v>
      </c>
      <c r="F1900" s="13">
        <f t="shared" si="388"/>
        <v>43423</v>
      </c>
      <c r="G1900" s="14" t="str">
        <f t="shared" si="387"/>
        <v>Avg of 4 NM Projects</v>
      </c>
      <c r="H1900" s="15">
        <f t="shared" si="389"/>
        <v>1</v>
      </c>
      <c r="I1900" s="93">
        <v>-0.13</v>
      </c>
      <c r="J1900">
        <f t="shared" si="377"/>
        <v>-7.3033707865168538E-4</v>
      </c>
      <c r="K1900" s="4">
        <v>41.97</v>
      </c>
      <c r="L1900" s="4">
        <v>57.73</v>
      </c>
      <c r="M1900" s="16">
        <f t="shared" si="378"/>
        <v>-7.5049000000000001E-3</v>
      </c>
      <c r="N1900">
        <f t="shared" si="379"/>
        <v>0</v>
      </c>
      <c r="O1900">
        <f t="shared" si="380"/>
        <v>0</v>
      </c>
      <c r="P1900" s="63">
        <f t="shared" si="381"/>
        <v>0</v>
      </c>
      <c r="Q1900" s="34"/>
      <c r="R1900" s="34"/>
    </row>
    <row r="1901" spans="1:18" x14ac:dyDescent="0.3">
      <c r="A1901">
        <f t="shared" si="382"/>
        <v>2018</v>
      </c>
      <c r="B1901">
        <f t="shared" si="383"/>
        <v>11</v>
      </c>
      <c r="C1901">
        <f t="shared" si="384"/>
        <v>19</v>
      </c>
      <c r="D1901">
        <f t="shared" si="385"/>
        <v>5</v>
      </c>
      <c r="E1901" t="str">
        <f t="shared" si="386"/>
        <v>OFF</v>
      </c>
      <c r="F1901" s="13">
        <f t="shared" si="388"/>
        <v>43423</v>
      </c>
      <c r="G1901" s="14" t="str">
        <f t="shared" si="387"/>
        <v>Avg of 4 NM Projects</v>
      </c>
      <c r="H1901" s="15">
        <f t="shared" si="389"/>
        <v>2</v>
      </c>
      <c r="I1901" s="93">
        <v>-0.13</v>
      </c>
      <c r="J1901">
        <f t="shared" si="377"/>
        <v>-7.3033707865168538E-4</v>
      </c>
      <c r="K1901" s="4">
        <v>35.08</v>
      </c>
      <c r="L1901" s="4">
        <v>49.26</v>
      </c>
      <c r="M1901" s="16">
        <f t="shared" si="378"/>
        <v>-6.4038000000000003E-3</v>
      </c>
      <c r="N1901">
        <f t="shared" si="379"/>
        <v>0</v>
      </c>
      <c r="O1901">
        <f t="shared" si="380"/>
        <v>0</v>
      </c>
      <c r="P1901" s="63">
        <f t="shared" si="381"/>
        <v>0</v>
      </c>
    </row>
    <row r="1902" spans="1:18" x14ac:dyDescent="0.3">
      <c r="A1902">
        <f t="shared" si="382"/>
        <v>2018</v>
      </c>
      <c r="B1902">
        <f t="shared" si="383"/>
        <v>11</v>
      </c>
      <c r="C1902">
        <f t="shared" si="384"/>
        <v>19</v>
      </c>
      <c r="D1902">
        <f t="shared" si="385"/>
        <v>5</v>
      </c>
      <c r="E1902" t="str">
        <f t="shared" si="386"/>
        <v>OFF</v>
      </c>
      <c r="F1902" s="13">
        <f t="shared" si="388"/>
        <v>43423</v>
      </c>
      <c r="G1902" s="14" t="str">
        <f t="shared" si="387"/>
        <v>Avg of 4 NM Projects</v>
      </c>
      <c r="H1902" s="15">
        <f t="shared" si="389"/>
        <v>3</v>
      </c>
      <c r="I1902" s="93">
        <v>0</v>
      </c>
      <c r="J1902">
        <f t="shared" si="377"/>
        <v>0</v>
      </c>
      <c r="K1902" s="4">
        <v>33.07</v>
      </c>
      <c r="L1902" s="4">
        <v>62.63</v>
      </c>
      <c r="M1902" s="16">
        <f t="shared" si="378"/>
        <v>0</v>
      </c>
      <c r="N1902">
        <f t="shared" si="379"/>
        <v>1</v>
      </c>
      <c r="O1902">
        <f t="shared" si="380"/>
        <v>0</v>
      </c>
      <c r="P1902" s="63">
        <f t="shared" si="381"/>
        <v>0</v>
      </c>
    </row>
    <row r="1903" spans="1:18" x14ac:dyDescent="0.3">
      <c r="A1903">
        <f t="shared" si="382"/>
        <v>2018</v>
      </c>
      <c r="B1903">
        <f t="shared" si="383"/>
        <v>11</v>
      </c>
      <c r="C1903">
        <f t="shared" si="384"/>
        <v>19</v>
      </c>
      <c r="D1903">
        <f t="shared" si="385"/>
        <v>5</v>
      </c>
      <c r="E1903" t="str">
        <f t="shared" si="386"/>
        <v>OFF</v>
      </c>
      <c r="F1903" s="13">
        <f t="shared" si="388"/>
        <v>43423</v>
      </c>
      <c r="G1903" s="14" t="str">
        <f t="shared" si="387"/>
        <v>Avg of 4 NM Projects</v>
      </c>
      <c r="H1903" s="15">
        <f t="shared" si="389"/>
        <v>4</v>
      </c>
      <c r="I1903" s="93">
        <v>-0.13</v>
      </c>
      <c r="J1903">
        <f t="shared" si="377"/>
        <v>-7.3033707865168538E-4</v>
      </c>
      <c r="K1903" s="4">
        <v>31.67</v>
      </c>
      <c r="L1903" s="4">
        <v>63.72</v>
      </c>
      <c r="M1903" s="16">
        <f t="shared" si="378"/>
        <v>-8.2836000000000003E-3</v>
      </c>
      <c r="N1903">
        <f t="shared" si="379"/>
        <v>0</v>
      </c>
      <c r="O1903">
        <f t="shared" si="380"/>
        <v>0</v>
      </c>
      <c r="P1903" s="63">
        <f t="shared" si="381"/>
        <v>0</v>
      </c>
    </row>
    <row r="1904" spans="1:18" x14ac:dyDescent="0.3">
      <c r="A1904">
        <f t="shared" si="382"/>
        <v>2018</v>
      </c>
      <c r="B1904">
        <f t="shared" si="383"/>
        <v>11</v>
      </c>
      <c r="C1904">
        <f t="shared" si="384"/>
        <v>19</v>
      </c>
      <c r="D1904">
        <f t="shared" si="385"/>
        <v>5</v>
      </c>
      <c r="E1904" t="str">
        <f t="shared" si="386"/>
        <v>OFF</v>
      </c>
      <c r="F1904" s="13">
        <f t="shared" si="388"/>
        <v>43423</v>
      </c>
      <c r="G1904" s="14" t="str">
        <f t="shared" si="387"/>
        <v>Avg of 4 NM Projects</v>
      </c>
      <c r="H1904" s="15">
        <f t="shared" si="389"/>
        <v>5</v>
      </c>
      <c r="I1904" s="93">
        <v>-0.13</v>
      </c>
      <c r="J1904">
        <f t="shared" si="377"/>
        <v>-7.3033707865168538E-4</v>
      </c>
      <c r="K1904" s="4">
        <v>38.29</v>
      </c>
      <c r="L1904" s="4">
        <v>63.72</v>
      </c>
      <c r="M1904" s="16">
        <f t="shared" si="378"/>
        <v>-8.2836000000000003E-3</v>
      </c>
      <c r="N1904">
        <f t="shared" si="379"/>
        <v>0</v>
      </c>
      <c r="O1904">
        <f t="shared" si="380"/>
        <v>0</v>
      </c>
      <c r="P1904" s="63">
        <f t="shared" si="381"/>
        <v>0</v>
      </c>
    </row>
    <row r="1905" spans="1:16" x14ac:dyDescent="0.3">
      <c r="A1905">
        <f t="shared" si="382"/>
        <v>2018</v>
      </c>
      <c r="B1905">
        <f t="shared" si="383"/>
        <v>11</v>
      </c>
      <c r="C1905">
        <f t="shared" si="384"/>
        <v>19</v>
      </c>
      <c r="D1905">
        <f t="shared" si="385"/>
        <v>5</v>
      </c>
      <c r="E1905" t="str">
        <f t="shared" si="386"/>
        <v>OFF</v>
      </c>
      <c r="F1905" s="13">
        <f t="shared" si="388"/>
        <v>43423</v>
      </c>
      <c r="G1905" s="14" t="str">
        <f t="shared" si="387"/>
        <v>Avg of 4 NM Projects</v>
      </c>
      <c r="H1905" s="15">
        <f t="shared" si="389"/>
        <v>6</v>
      </c>
      <c r="I1905" s="93">
        <v>0</v>
      </c>
      <c r="J1905">
        <f t="shared" si="377"/>
        <v>0</v>
      </c>
      <c r="K1905" s="4">
        <v>55.57</v>
      </c>
      <c r="L1905" s="4">
        <v>58.55</v>
      </c>
      <c r="M1905" s="16">
        <f t="shared" si="378"/>
        <v>0</v>
      </c>
      <c r="N1905">
        <f t="shared" si="379"/>
        <v>1</v>
      </c>
      <c r="O1905">
        <f t="shared" si="380"/>
        <v>0</v>
      </c>
      <c r="P1905" s="63">
        <f t="shared" si="381"/>
        <v>0</v>
      </c>
    </row>
    <row r="1906" spans="1:16" x14ac:dyDescent="0.3">
      <c r="A1906">
        <f t="shared" si="382"/>
        <v>2018</v>
      </c>
      <c r="B1906">
        <f t="shared" si="383"/>
        <v>11</v>
      </c>
      <c r="C1906">
        <f t="shared" si="384"/>
        <v>19</v>
      </c>
      <c r="D1906">
        <f t="shared" si="385"/>
        <v>5</v>
      </c>
      <c r="E1906" t="str">
        <f t="shared" si="386"/>
        <v>OFF</v>
      </c>
      <c r="F1906" s="13">
        <f t="shared" si="388"/>
        <v>43423</v>
      </c>
      <c r="G1906" s="14" t="str">
        <f t="shared" si="387"/>
        <v>Avg of 4 NM Projects</v>
      </c>
      <c r="H1906" s="15">
        <f t="shared" si="389"/>
        <v>7</v>
      </c>
      <c r="I1906" s="93">
        <v>0</v>
      </c>
      <c r="J1906">
        <f t="shared" si="377"/>
        <v>0</v>
      </c>
      <c r="K1906" s="4">
        <v>77.290000000000006</v>
      </c>
      <c r="L1906" s="4">
        <v>64.37</v>
      </c>
      <c r="M1906" s="16">
        <f t="shared" si="378"/>
        <v>0</v>
      </c>
      <c r="N1906">
        <f t="shared" si="379"/>
        <v>1</v>
      </c>
      <c r="O1906">
        <f t="shared" si="380"/>
        <v>0</v>
      </c>
      <c r="P1906" s="63">
        <f t="shared" si="381"/>
        <v>0</v>
      </c>
    </row>
    <row r="1907" spans="1:16" x14ac:dyDescent="0.3">
      <c r="A1907">
        <f t="shared" si="382"/>
        <v>2018</v>
      </c>
      <c r="B1907">
        <f t="shared" si="383"/>
        <v>11</v>
      </c>
      <c r="C1907">
        <f t="shared" si="384"/>
        <v>19</v>
      </c>
      <c r="D1907">
        <f t="shared" si="385"/>
        <v>5</v>
      </c>
      <c r="E1907" t="str">
        <f t="shared" si="386"/>
        <v>ON</v>
      </c>
      <c r="F1907" s="13">
        <f t="shared" si="388"/>
        <v>43423</v>
      </c>
      <c r="G1907" s="14" t="str">
        <f t="shared" si="387"/>
        <v>Avg of 4 NM Projects</v>
      </c>
      <c r="H1907" s="15">
        <f t="shared" si="389"/>
        <v>8</v>
      </c>
      <c r="I1907" s="93">
        <v>0.38500000000000001</v>
      </c>
      <c r="J1907">
        <f t="shared" si="377"/>
        <v>2.1629213483146067E-3</v>
      </c>
      <c r="K1907" s="4">
        <v>104.07</v>
      </c>
      <c r="L1907" s="4">
        <v>95.05</v>
      </c>
      <c r="M1907" s="16">
        <f t="shared" si="378"/>
        <v>3.6594250000000002E-2</v>
      </c>
      <c r="N1907">
        <f t="shared" si="379"/>
        <v>0</v>
      </c>
      <c r="O1907">
        <f t="shared" si="380"/>
        <v>0</v>
      </c>
      <c r="P1907" s="63">
        <f t="shared" si="381"/>
        <v>0</v>
      </c>
    </row>
    <row r="1908" spans="1:16" x14ac:dyDescent="0.3">
      <c r="A1908">
        <f t="shared" si="382"/>
        <v>2018</v>
      </c>
      <c r="B1908">
        <f t="shared" si="383"/>
        <v>11</v>
      </c>
      <c r="C1908">
        <f t="shared" si="384"/>
        <v>19</v>
      </c>
      <c r="D1908">
        <f t="shared" si="385"/>
        <v>5</v>
      </c>
      <c r="E1908" t="str">
        <f t="shared" si="386"/>
        <v>ON</v>
      </c>
      <c r="F1908" s="13">
        <f t="shared" si="388"/>
        <v>43423</v>
      </c>
      <c r="G1908" s="14" t="str">
        <f t="shared" si="387"/>
        <v>Avg of 4 NM Projects</v>
      </c>
      <c r="H1908" s="15">
        <f t="shared" si="389"/>
        <v>9</v>
      </c>
      <c r="I1908" s="93">
        <v>3.97</v>
      </c>
      <c r="J1908">
        <f t="shared" si="377"/>
        <v>2.2303370786516855E-2</v>
      </c>
      <c r="K1908" s="4">
        <v>106.7</v>
      </c>
      <c r="L1908" s="4">
        <v>73.099999999999994</v>
      </c>
      <c r="M1908" s="16">
        <f t="shared" si="378"/>
        <v>0.29020699999999999</v>
      </c>
      <c r="N1908">
        <f t="shared" si="379"/>
        <v>0</v>
      </c>
      <c r="O1908">
        <f t="shared" si="380"/>
        <v>0</v>
      </c>
      <c r="P1908" s="63">
        <f t="shared" si="381"/>
        <v>0</v>
      </c>
    </row>
    <row r="1909" spans="1:16" x14ac:dyDescent="0.3">
      <c r="A1909">
        <f t="shared" si="382"/>
        <v>2018</v>
      </c>
      <c r="B1909">
        <f t="shared" si="383"/>
        <v>11</v>
      </c>
      <c r="C1909">
        <f t="shared" si="384"/>
        <v>19</v>
      </c>
      <c r="D1909">
        <f t="shared" si="385"/>
        <v>5</v>
      </c>
      <c r="E1909" t="str">
        <f t="shared" si="386"/>
        <v>ON</v>
      </c>
      <c r="F1909" s="13">
        <f t="shared" si="388"/>
        <v>43423</v>
      </c>
      <c r="G1909" s="14" t="str">
        <f t="shared" si="387"/>
        <v>Avg of 4 NM Projects</v>
      </c>
      <c r="H1909" s="15">
        <f t="shared" si="389"/>
        <v>10</v>
      </c>
      <c r="I1909" s="93">
        <v>6.1499999999999995</v>
      </c>
      <c r="J1909">
        <f t="shared" si="377"/>
        <v>3.4550561797752809E-2</v>
      </c>
      <c r="K1909" s="4">
        <v>100.11</v>
      </c>
      <c r="L1909" s="4">
        <v>63.97</v>
      </c>
      <c r="M1909" s="16">
        <f t="shared" si="378"/>
        <v>0.39341549999999997</v>
      </c>
      <c r="N1909">
        <f t="shared" si="379"/>
        <v>0</v>
      </c>
      <c r="O1909">
        <f t="shared" si="380"/>
        <v>0</v>
      </c>
      <c r="P1909" s="63">
        <f t="shared" si="381"/>
        <v>0</v>
      </c>
    </row>
    <row r="1910" spans="1:16" x14ac:dyDescent="0.3">
      <c r="A1910">
        <f t="shared" si="382"/>
        <v>2018</v>
      </c>
      <c r="B1910">
        <f t="shared" si="383"/>
        <v>11</v>
      </c>
      <c r="C1910">
        <f t="shared" si="384"/>
        <v>19</v>
      </c>
      <c r="D1910">
        <f t="shared" si="385"/>
        <v>5</v>
      </c>
      <c r="E1910" t="str">
        <f t="shared" si="386"/>
        <v>ON</v>
      </c>
      <c r="F1910" s="13">
        <f t="shared" si="388"/>
        <v>43423</v>
      </c>
      <c r="G1910" s="14" t="str">
        <f t="shared" si="387"/>
        <v>Avg of 4 NM Projects</v>
      </c>
      <c r="H1910" s="15">
        <f t="shared" si="389"/>
        <v>11</v>
      </c>
      <c r="I1910" s="93">
        <v>5.24</v>
      </c>
      <c r="J1910">
        <f t="shared" si="377"/>
        <v>2.9438202247191011E-2</v>
      </c>
      <c r="K1910" s="4">
        <v>92.34</v>
      </c>
      <c r="L1910" s="4">
        <v>78.510000000000005</v>
      </c>
      <c r="M1910" s="16">
        <f t="shared" si="378"/>
        <v>0.41139240000000005</v>
      </c>
      <c r="N1910">
        <f t="shared" si="379"/>
        <v>0</v>
      </c>
      <c r="O1910">
        <f t="shared" si="380"/>
        <v>0</v>
      </c>
      <c r="P1910" s="63">
        <f t="shared" si="381"/>
        <v>0</v>
      </c>
    </row>
    <row r="1911" spans="1:16" x14ac:dyDescent="0.3">
      <c r="A1911">
        <f t="shared" si="382"/>
        <v>2018</v>
      </c>
      <c r="B1911">
        <f t="shared" si="383"/>
        <v>11</v>
      </c>
      <c r="C1911">
        <f t="shared" si="384"/>
        <v>19</v>
      </c>
      <c r="D1911">
        <f t="shared" si="385"/>
        <v>5</v>
      </c>
      <c r="E1911" t="str">
        <f t="shared" si="386"/>
        <v>ON</v>
      </c>
      <c r="F1911" s="13">
        <f t="shared" si="388"/>
        <v>43423</v>
      </c>
      <c r="G1911" s="14" t="str">
        <f t="shared" si="387"/>
        <v>Avg of 4 NM Projects</v>
      </c>
      <c r="H1911" s="15">
        <f t="shared" si="389"/>
        <v>12</v>
      </c>
      <c r="I1911" s="93">
        <v>6.91</v>
      </c>
      <c r="J1911">
        <f t="shared" si="377"/>
        <v>3.8820224719101126E-2</v>
      </c>
      <c r="K1911" s="4">
        <v>85</v>
      </c>
      <c r="L1911" s="4">
        <v>84.14</v>
      </c>
      <c r="M1911" s="16">
        <f t="shared" si="378"/>
        <v>0.58140740000000002</v>
      </c>
      <c r="N1911">
        <f t="shared" si="379"/>
        <v>0</v>
      </c>
      <c r="O1911">
        <f t="shared" si="380"/>
        <v>0</v>
      </c>
      <c r="P1911" s="63">
        <f t="shared" si="381"/>
        <v>0</v>
      </c>
    </row>
    <row r="1912" spans="1:16" x14ac:dyDescent="0.3">
      <c r="A1912">
        <f t="shared" si="382"/>
        <v>2018</v>
      </c>
      <c r="B1912">
        <f t="shared" si="383"/>
        <v>11</v>
      </c>
      <c r="C1912">
        <f t="shared" si="384"/>
        <v>19</v>
      </c>
      <c r="D1912">
        <f t="shared" si="385"/>
        <v>5</v>
      </c>
      <c r="E1912" t="str">
        <f t="shared" si="386"/>
        <v>ON</v>
      </c>
      <c r="F1912" s="13">
        <f t="shared" si="388"/>
        <v>43423</v>
      </c>
      <c r="G1912" s="14" t="str">
        <f t="shared" si="387"/>
        <v>Avg of 4 NM Projects</v>
      </c>
      <c r="H1912" s="15">
        <f t="shared" si="389"/>
        <v>13</v>
      </c>
      <c r="I1912" s="93">
        <v>10.494999999999999</v>
      </c>
      <c r="J1912">
        <f t="shared" si="377"/>
        <v>5.8960674157303369E-2</v>
      </c>
      <c r="K1912" s="4">
        <v>83.34</v>
      </c>
      <c r="L1912" s="4">
        <v>84.24</v>
      </c>
      <c r="M1912" s="16">
        <f t="shared" si="378"/>
        <v>0.88409879999999985</v>
      </c>
      <c r="N1912">
        <f t="shared" si="379"/>
        <v>0</v>
      </c>
      <c r="O1912">
        <f t="shared" si="380"/>
        <v>0</v>
      </c>
      <c r="P1912" s="63">
        <f t="shared" si="381"/>
        <v>0</v>
      </c>
    </row>
    <row r="1913" spans="1:16" x14ac:dyDescent="0.3">
      <c r="A1913">
        <f t="shared" si="382"/>
        <v>2018</v>
      </c>
      <c r="B1913">
        <f t="shared" si="383"/>
        <v>11</v>
      </c>
      <c r="C1913">
        <f t="shared" si="384"/>
        <v>19</v>
      </c>
      <c r="D1913">
        <f t="shared" si="385"/>
        <v>5</v>
      </c>
      <c r="E1913" t="str">
        <f t="shared" si="386"/>
        <v>ON</v>
      </c>
      <c r="F1913" s="13">
        <f t="shared" si="388"/>
        <v>43423</v>
      </c>
      <c r="G1913" s="14" t="str">
        <f t="shared" si="387"/>
        <v>Avg of 4 NM Projects</v>
      </c>
      <c r="H1913" s="15">
        <f t="shared" si="389"/>
        <v>14</v>
      </c>
      <c r="I1913" s="93">
        <v>13.055</v>
      </c>
      <c r="J1913">
        <f t="shared" si="377"/>
        <v>7.3342696629213486E-2</v>
      </c>
      <c r="K1913" s="4">
        <v>76.09</v>
      </c>
      <c r="L1913" s="4">
        <v>83.58</v>
      </c>
      <c r="M1913" s="16">
        <f t="shared" si="378"/>
        <v>1.0911369</v>
      </c>
      <c r="N1913">
        <f t="shared" si="379"/>
        <v>0</v>
      </c>
      <c r="O1913">
        <f t="shared" si="380"/>
        <v>0</v>
      </c>
      <c r="P1913" s="63">
        <f t="shared" si="381"/>
        <v>0</v>
      </c>
    </row>
    <row r="1914" spans="1:16" x14ac:dyDescent="0.3">
      <c r="A1914">
        <f t="shared" si="382"/>
        <v>2018</v>
      </c>
      <c r="B1914">
        <f t="shared" si="383"/>
        <v>11</v>
      </c>
      <c r="C1914">
        <f t="shared" si="384"/>
        <v>19</v>
      </c>
      <c r="D1914">
        <f t="shared" si="385"/>
        <v>5</v>
      </c>
      <c r="E1914" t="str">
        <f t="shared" si="386"/>
        <v>ON</v>
      </c>
      <c r="F1914" s="13">
        <f t="shared" si="388"/>
        <v>43423</v>
      </c>
      <c r="G1914" s="14" t="str">
        <f t="shared" si="387"/>
        <v>Avg of 4 NM Projects</v>
      </c>
      <c r="H1914" s="15">
        <f t="shared" si="389"/>
        <v>15</v>
      </c>
      <c r="I1914" s="93">
        <v>9.2149999999999999</v>
      </c>
      <c r="J1914">
        <f t="shared" si="377"/>
        <v>5.1769662921348311E-2</v>
      </c>
      <c r="K1914" s="4">
        <v>83</v>
      </c>
      <c r="L1914" s="4">
        <v>66.42</v>
      </c>
      <c r="M1914" s="16">
        <f t="shared" si="378"/>
        <v>0.6120603</v>
      </c>
      <c r="N1914">
        <f t="shared" si="379"/>
        <v>0</v>
      </c>
      <c r="O1914">
        <f t="shared" si="380"/>
        <v>0</v>
      </c>
      <c r="P1914" s="63">
        <f t="shared" si="381"/>
        <v>0</v>
      </c>
    </row>
    <row r="1915" spans="1:16" x14ac:dyDescent="0.3">
      <c r="A1915">
        <f t="shared" si="382"/>
        <v>2018</v>
      </c>
      <c r="B1915">
        <f t="shared" si="383"/>
        <v>11</v>
      </c>
      <c r="C1915">
        <f t="shared" si="384"/>
        <v>19</v>
      </c>
      <c r="D1915">
        <f t="shared" si="385"/>
        <v>5</v>
      </c>
      <c r="E1915" t="str">
        <f t="shared" si="386"/>
        <v>ON</v>
      </c>
      <c r="F1915" s="13">
        <f t="shared" si="388"/>
        <v>43423</v>
      </c>
      <c r="G1915" s="14" t="str">
        <f t="shared" si="387"/>
        <v>Avg of 4 NM Projects</v>
      </c>
      <c r="H1915" s="15">
        <f t="shared" si="389"/>
        <v>16</v>
      </c>
      <c r="I1915" s="93">
        <v>0.64500000000000002</v>
      </c>
      <c r="J1915">
        <f t="shared" si="377"/>
        <v>3.6235955056179775E-3</v>
      </c>
      <c r="K1915" s="4">
        <v>86.8</v>
      </c>
      <c r="L1915" s="4">
        <v>66.59</v>
      </c>
      <c r="M1915" s="16">
        <f t="shared" si="378"/>
        <v>4.2950550000000004E-2</v>
      </c>
      <c r="N1915">
        <f t="shared" si="379"/>
        <v>0</v>
      </c>
      <c r="O1915">
        <f t="shared" si="380"/>
        <v>0</v>
      </c>
      <c r="P1915" s="63">
        <f t="shared" si="381"/>
        <v>0</v>
      </c>
    </row>
    <row r="1916" spans="1:16" x14ac:dyDescent="0.3">
      <c r="A1916">
        <f t="shared" si="382"/>
        <v>2018</v>
      </c>
      <c r="B1916">
        <f t="shared" si="383"/>
        <v>11</v>
      </c>
      <c r="C1916">
        <f t="shared" si="384"/>
        <v>19</v>
      </c>
      <c r="D1916">
        <f t="shared" si="385"/>
        <v>5</v>
      </c>
      <c r="E1916" t="str">
        <f t="shared" si="386"/>
        <v>ON</v>
      </c>
      <c r="F1916" s="13">
        <f t="shared" si="388"/>
        <v>43423</v>
      </c>
      <c r="G1916" s="14" t="str">
        <f t="shared" si="387"/>
        <v>Avg of 4 NM Projects</v>
      </c>
      <c r="H1916" s="15">
        <f t="shared" si="389"/>
        <v>17</v>
      </c>
      <c r="I1916" s="93">
        <v>0</v>
      </c>
      <c r="J1916">
        <f t="shared" si="377"/>
        <v>0</v>
      </c>
      <c r="K1916" s="4">
        <v>109.58</v>
      </c>
      <c r="L1916" s="4">
        <v>88.19</v>
      </c>
      <c r="M1916" s="16">
        <f t="shared" si="378"/>
        <v>0</v>
      </c>
      <c r="N1916">
        <f t="shared" si="379"/>
        <v>1</v>
      </c>
      <c r="O1916">
        <f t="shared" si="380"/>
        <v>0</v>
      </c>
      <c r="P1916" s="63">
        <f t="shared" si="381"/>
        <v>0</v>
      </c>
    </row>
    <row r="1917" spans="1:16" x14ac:dyDescent="0.3">
      <c r="A1917">
        <f t="shared" si="382"/>
        <v>2018</v>
      </c>
      <c r="B1917">
        <f t="shared" si="383"/>
        <v>11</v>
      </c>
      <c r="C1917">
        <f t="shared" si="384"/>
        <v>19</v>
      </c>
      <c r="D1917">
        <f t="shared" si="385"/>
        <v>5</v>
      </c>
      <c r="E1917" t="str">
        <f t="shared" si="386"/>
        <v>ON</v>
      </c>
      <c r="F1917" s="13">
        <f t="shared" si="388"/>
        <v>43423</v>
      </c>
      <c r="G1917" s="14" t="str">
        <f t="shared" si="387"/>
        <v>Avg of 4 NM Projects</v>
      </c>
      <c r="H1917" s="15">
        <f t="shared" si="389"/>
        <v>18</v>
      </c>
      <c r="I1917" s="93">
        <v>-0.39</v>
      </c>
      <c r="J1917">
        <f t="shared" si="377"/>
        <v>-2.1910112359550564E-3</v>
      </c>
      <c r="K1917" s="4">
        <v>117</v>
      </c>
      <c r="L1917" s="4">
        <v>84.02</v>
      </c>
      <c r="M1917" s="16">
        <f t="shared" si="378"/>
        <v>-3.27678E-2</v>
      </c>
      <c r="N1917">
        <f t="shared" si="379"/>
        <v>0</v>
      </c>
      <c r="O1917">
        <f t="shared" si="380"/>
        <v>0</v>
      </c>
      <c r="P1917" s="63">
        <f t="shared" si="381"/>
        <v>0</v>
      </c>
    </row>
    <row r="1918" spans="1:16" x14ac:dyDescent="0.3">
      <c r="A1918">
        <f t="shared" si="382"/>
        <v>2018</v>
      </c>
      <c r="B1918">
        <f t="shared" si="383"/>
        <v>11</v>
      </c>
      <c r="C1918">
        <f t="shared" si="384"/>
        <v>19</v>
      </c>
      <c r="D1918">
        <f t="shared" si="385"/>
        <v>5</v>
      </c>
      <c r="E1918" t="str">
        <f t="shared" si="386"/>
        <v>ON</v>
      </c>
      <c r="F1918" s="13">
        <f t="shared" si="388"/>
        <v>43423</v>
      </c>
      <c r="G1918" s="14" t="str">
        <f t="shared" si="387"/>
        <v>Avg of 4 NM Projects</v>
      </c>
      <c r="H1918" s="15">
        <f t="shared" si="389"/>
        <v>19</v>
      </c>
      <c r="I1918" s="93">
        <v>0</v>
      </c>
      <c r="J1918">
        <f t="shared" si="377"/>
        <v>0</v>
      </c>
      <c r="K1918" s="4">
        <v>111.86</v>
      </c>
      <c r="L1918" s="4">
        <v>78.55</v>
      </c>
      <c r="M1918" s="16">
        <f t="shared" si="378"/>
        <v>0</v>
      </c>
      <c r="N1918">
        <f t="shared" si="379"/>
        <v>1</v>
      </c>
      <c r="O1918">
        <f t="shared" si="380"/>
        <v>0</v>
      </c>
      <c r="P1918" s="63">
        <f t="shared" si="381"/>
        <v>0</v>
      </c>
    </row>
    <row r="1919" spans="1:16" x14ac:dyDescent="0.3">
      <c r="A1919">
        <f t="shared" si="382"/>
        <v>2018</v>
      </c>
      <c r="B1919">
        <f t="shared" si="383"/>
        <v>11</v>
      </c>
      <c r="C1919">
        <f t="shared" si="384"/>
        <v>19</v>
      </c>
      <c r="D1919">
        <f t="shared" si="385"/>
        <v>5</v>
      </c>
      <c r="E1919" t="str">
        <f t="shared" si="386"/>
        <v>ON</v>
      </c>
      <c r="F1919" s="13">
        <f t="shared" si="388"/>
        <v>43423</v>
      </c>
      <c r="G1919" s="14" t="str">
        <f t="shared" si="387"/>
        <v>Avg of 4 NM Projects</v>
      </c>
      <c r="H1919" s="15">
        <f t="shared" si="389"/>
        <v>20</v>
      </c>
      <c r="I1919" s="93">
        <v>0</v>
      </c>
      <c r="J1919">
        <f t="shared" si="377"/>
        <v>0</v>
      </c>
      <c r="K1919" s="4">
        <v>86.56</v>
      </c>
      <c r="L1919" s="4">
        <v>81</v>
      </c>
      <c r="M1919" s="16">
        <f t="shared" si="378"/>
        <v>0</v>
      </c>
      <c r="N1919">
        <f t="shared" si="379"/>
        <v>1</v>
      </c>
      <c r="O1919">
        <f t="shared" si="380"/>
        <v>0</v>
      </c>
      <c r="P1919" s="63">
        <f t="shared" si="381"/>
        <v>0</v>
      </c>
    </row>
    <row r="1920" spans="1:16" x14ac:dyDescent="0.3">
      <c r="A1920">
        <f t="shared" si="382"/>
        <v>2018</v>
      </c>
      <c r="B1920">
        <f t="shared" si="383"/>
        <v>11</v>
      </c>
      <c r="C1920">
        <f t="shared" si="384"/>
        <v>19</v>
      </c>
      <c r="D1920">
        <f t="shared" si="385"/>
        <v>5</v>
      </c>
      <c r="E1920" t="str">
        <f t="shared" si="386"/>
        <v>ON</v>
      </c>
      <c r="F1920" s="13">
        <f t="shared" si="388"/>
        <v>43423</v>
      </c>
      <c r="G1920" s="14" t="str">
        <f t="shared" si="387"/>
        <v>Avg of 4 NM Projects</v>
      </c>
      <c r="H1920" s="15">
        <f t="shared" si="389"/>
        <v>21</v>
      </c>
      <c r="I1920" s="93">
        <v>0</v>
      </c>
      <c r="J1920">
        <f t="shared" si="377"/>
        <v>0</v>
      </c>
      <c r="K1920" s="4">
        <v>83.6</v>
      </c>
      <c r="L1920" s="4">
        <v>77.540000000000006</v>
      </c>
      <c r="M1920" s="16">
        <f t="shared" si="378"/>
        <v>0</v>
      </c>
      <c r="N1920">
        <f t="shared" si="379"/>
        <v>1</v>
      </c>
      <c r="O1920">
        <f t="shared" si="380"/>
        <v>0</v>
      </c>
      <c r="P1920" s="63">
        <f t="shared" si="381"/>
        <v>0</v>
      </c>
    </row>
    <row r="1921" spans="1:18" x14ac:dyDescent="0.3">
      <c r="A1921">
        <f t="shared" si="382"/>
        <v>2018</v>
      </c>
      <c r="B1921">
        <f t="shared" si="383"/>
        <v>11</v>
      </c>
      <c r="C1921">
        <f t="shared" si="384"/>
        <v>19</v>
      </c>
      <c r="D1921">
        <f t="shared" si="385"/>
        <v>5</v>
      </c>
      <c r="E1921" t="str">
        <f t="shared" si="386"/>
        <v>ON</v>
      </c>
      <c r="F1921" s="13">
        <f t="shared" si="388"/>
        <v>43423</v>
      </c>
      <c r="G1921" s="14" t="str">
        <f t="shared" si="387"/>
        <v>Avg of 4 NM Projects</v>
      </c>
      <c r="H1921" s="15">
        <f t="shared" si="389"/>
        <v>22</v>
      </c>
      <c r="I1921" s="93">
        <v>-0.13</v>
      </c>
      <c r="J1921">
        <f t="shared" si="377"/>
        <v>-7.3033707865168538E-4</v>
      </c>
      <c r="K1921" s="4">
        <v>67.81</v>
      </c>
      <c r="L1921" s="4">
        <v>81.59</v>
      </c>
      <c r="M1921" s="16">
        <f t="shared" si="378"/>
        <v>-1.06067E-2</v>
      </c>
      <c r="N1921">
        <f t="shared" si="379"/>
        <v>0</v>
      </c>
      <c r="O1921">
        <f t="shared" si="380"/>
        <v>0</v>
      </c>
      <c r="P1921" s="63">
        <f t="shared" si="381"/>
        <v>0</v>
      </c>
    </row>
    <row r="1922" spans="1:18" x14ac:dyDescent="0.3">
      <c r="A1922">
        <f t="shared" si="382"/>
        <v>2018</v>
      </c>
      <c r="B1922">
        <f t="shared" si="383"/>
        <v>11</v>
      </c>
      <c r="C1922">
        <f t="shared" si="384"/>
        <v>19</v>
      </c>
      <c r="D1922">
        <f t="shared" si="385"/>
        <v>5</v>
      </c>
      <c r="E1922" t="str">
        <f t="shared" si="386"/>
        <v>ON</v>
      </c>
      <c r="F1922" s="13">
        <f t="shared" si="388"/>
        <v>43423</v>
      </c>
      <c r="G1922" s="14" t="str">
        <f t="shared" si="387"/>
        <v>Avg of 4 NM Projects</v>
      </c>
      <c r="H1922" s="15">
        <f t="shared" si="389"/>
        <v>23</v>
      </c>
      <c r="I1922" s="93">
        <v>-0.13</v>
      </c>
      <c r="J1922">
        <f t="shared" si="377"/>
        <v>-7.3033707865168538E-4</v>
      </c>
      <c r="K1922" s="4">
        <v>56.29</v>
      </c>
      <c r="L1922" s="4">
        <v>60.5</v>
      </c>
      <c r="M1922" s="16">
        <f t="shared" si="378"/>
        <v>-7.8650000000000005E-3</v>
      </c>
      <c r="N1922">
        <f t="shared" si="379"/>
        <v>0</v>
      </c>
      <c r="O1922">
        <f t="shared" si="380"/>
        <v>0</v>
      </c>
      <c r="P1922" s="63">
        <f t="shared" si="381"/>
        <v>0</v>
      </c>
    </row>
    <row r="1923" spans="1:18" x14ac:dyDescent="0.3">
      <c r="A1923">
        <f t="shared" si="382"/>
        <v>2018</v>
      </c>
      <c r="B1923">
        <f t="shared" si="383"/>
        <v>11</v>
      </c>
      <c r="C1923">
        <f t="shared" si="384"/>
        <v>19</v>
      </c>
      <c r="D1923">
        <f t="shared" si="385"/>
        <v>5</v>
      </c>
      <c r="E1923" t="str">
        <f t="shared" si="386"/>
        <v>OFF</v>
      </c>
      <c r="F1923" s="13">
        <f t="shared" si="388"/>
        <v>43423</v>
      </c>
      <c r="G1923" s="14" t="str">
        <f t="shared" si="387"/>
        <v>Avg of 4 NM Projects</v>
      </c>
      <c r="H1923" s="15">
        <f t="shared" si="389"/>
        <v>24</v>
      </c>
      <c r="I1923" s="93">
        <v>0</v>
      </c>
      <c r="J1923">
        <f t="shared" si="377"/>
        <v>0</v>
      </c>
      <c r="K1923" s="4">
        <v>56.52</v>
      </c>
      <c r="L1923" s="4">
        <v>91.29</v>
      </c>
      <c r="M1923" s="16">
        <f t="shared" si="378"/>
        <v>0</v>
      </c>
      <c r="N1923">
        <f t="shared" si="379"/>
        <v>1</v>
      </c>
      <c r="O1923">
        <f t="shared" si="380"/>
        <v>0</v>
      </c>
      <c r="P1923" s="63">
        <f t="shared" si="381"/>
        <v>0</v>
      </c>
    </row>
    <row r="1924" spans="1:18" x14ac:dyDescent="0.3">
      <c r="A1924">
        <f t="shared" si="382"/>
        <v>2018</v>
      </c>
      <c r="B1924">
        <f t="shared" si="383"/>
        <v>11</v>
      </c>
      <c r="C1924">
        <f t="shared" si="384"/>
        <v>20</v>
      </c>
      <c r="D1924">
        <f t="shared" si="385"/>
        <v>6</v>
      </c>
      <c r="E1924" t="str">
        <f t="shared" si="386"/>
        <v>OFF</v>
      </c>
      <c r="F1924" s="13">
        <f t="shared" si="388"/>
        <v>43424</v>
      </c>
      <c r="G1924" s="14" t="str">
        <f t="shared" si="387"/>
        <v>Avg of 4 NM Projects</v>
      </c>
      <c r="H1924" s="15">
        <f t="shared" si="389"/>
        <v>1</v>
      </c>
      <c r="I1924" s="93">
        <v>-0.26</v>
      </c>
      <c r="J1924">
        <f t="shared" ref="J1924:J1987" si="390">+I1924/$I$1</f>
        <v>-1.4606741573033708E-3</v>
      </c>
      <c r="K1924" s="4">
        <v>66.08</v>
      </c>
      <c r="L1924" s="4">
        <v>108.61</v>
      </c>
      <c r="M1924" s="16">
        <f t="shared" ref="M1924:M1987" si="391">+L1924*I1924/1000</f>
        <v>-2.8238600000000003E-2</v>
      </c>
      <c r="N1924">
        <f t="shared" ref="N1924:N1987" si="392">+IF(I1924=0,1,0)</f>
        <v>0</v>
      </c>
      <c r="O1924">
        <f t="shared" ref="O1924:O1987" si="393">+IF(I1924&gt;=0.5*$I$1,1,0)</f>
        <v>0</v>
      </c>
      <c r="P1924" s="63">
        <f t="shared" ref="P1924:P1987" si="394">+IF(I1924&gt;MAX(I$3652:I$5859),1,0)</f>
        <v>0</v>
      </c>
      <c r="Q1924" s="34"/>
      <c r="R1924" s="34"/>
    </row>
    <row r="1925" spans="1:18" x14ac:dyDescent="0.3">
      <c r="A1925">
        <f t="shared" ref="A1925:A1988" si="395">YEAR(F1925)</f>
        <v>2018</v>
      </c>
      <c r="B1925">
        <f t="shared" ref="B1925:B1988" si="396">+MONTH(F1925)</f>
        <v>11</v>
      </c>
      <c r="C1925">
        <f t="shared" ref="C1925:C1988" si="397">+DAY(F1925)</f>
        <v>20</v>
      </c>
      <c r="D1925">
        <f t="shared" ref="D1925:D1988" si="398">WEEKDAY(C1925)</f>
        <v>6</v>
      </c>
      <c r="E1925" t="str">
        <f t="shared" ref="E1925:E1988" si="399">IF(OR(D1925=1,D1925=7,H1925=1,H1925=2,H1925=3,H1925=4,H1925=5,H1925=6,H1925=7,H1925=24),"OFF","ON")</f>
        <v>OFF</v>
      </c>
      <c r="F1925" s="13">
        <f t="shared" si="388"/>
        <v>43424</v>
      </c>
      <c r="G1925" s="14" t="str">
        <f t="shared" si="387"/>
        <v>Avg of 4 NM Projects</v>
      </c>
      <c r="H1925" s="15">
        <f t="shared" si="389"/>
        <v>2</v>
      </c>
      <c r="I1925" s="93">
        <v>-0.13</v>
      </c>
      <c r="J1925">
        <f t="shared" si="390"/>
        <v>-7.3033707865168538E-4</v>
      </c>
      <c r="K1925" s="4">
        <v>70.48</v>
      </c>
      <c r="L1925" s="4">
        <v>62.47</v>
      </c>
      <c r="M1925" s="16">
        <f t="shared" si="391"/>
        <v>-8.1211000000000009E-3</v>
      </c>
      <c r="N1925">
        <f t="shared" si="392"/>
        <v>0</v>
      </c>
      <c r="O1925">
        <f t="shared" si="393"/>
        <v>0</v>
      </c>
      <c r="P1925" s="63">
        <f t="shared" si="394"/>
        <v>0</v>
      </c>
    </row>
    <row r="1926" spans="1:18" x14ac:dyDescent="0.3">
      <c r="A1926">
        <f t="shared" si="395"/>
        <v>2018</v>
      </c>
      <c r="B1926">
        <f t="shared" si="396"/>
        <v>11</v>
      </c>
      <c r="C1926">
        <f t="shared" si="397"/>
        <v>20</v>
      </c>
      <c r="D1926">
        <f t="shared" si="398"/>
        <v>6</v>
      </c>
      <c r="E1926" t="str">
        <f t="shared" si="399"/>
        <v>OFF</v>
      </c>
      <c r="F1926" s="13">
        <f t="shared" si="388"/>
        <v>43424</v>
      </c>
      <c r="G1926" s="14" t="str">
        <f t="shared" ref="G1926:G1989" si="400">+G1925</f>
        <v>Avg of 4 NM Projects</v>
      </c>
      <c r="H1926" s="15">
        <f t="shared" si="389"/>
        <v>3</v>
      </c>
      <c r="I1926" s="93">
        <v>-0.13</v>
      </c>
      <c r="J1926">
        <f t="shared" si="390"/>
        <v>-7.3033707865168538E-4</v>
      </c>
      <c r="K1926" s="4">
        <v>65.22</v>
      </c>
      <c r="L1926" s="4">
        <v>78.33</v>
      </c>
      <c r="M1926" s="16">
        <f t="shared" si="391"/>
        <v>-1.01829E-2</v>
      </c>
      <c r="N1926">
        <f t="shared" si="392"/>
        <v>0</v>
      </c>
      <c r="O1926">
        <f t="shared" si="393"/>
        <v>0</v>
      </c>
      <c r="P1926" s="63">
        <f t="shared" si="394"/>
        <v>0</v>
      </c>
    </row>
    <row r="1927" spans="1:18" x14ac:dyDescent="0.3">
      <c r="A1927">
        <f t="shared" si="395"/>
        <v>2018</v>
      </c>
      <c r="B1927">
        <f t="shared" si="396"/>
        <v>11</v>
      </c>
      <c r="C1927">
        <f t="shared" si="397"/>
        <v>20</v>
      </c>
      <c r="D1927">
        <f t="shared" si="398"/>
        <v>6</v>
      </c>
      <c r="E1927" t="str">
        <f t="shared" si="399"/>
        <v>OFF</v>
      </c>
      <c r="F1927" s="13">
        <f t="shared" si="388"/>
        <v>43424</v>
      </c>
      <c r="G1927" s="14" t="str">
        <f t="shared" si="400"/>
        <v>Avg of 4 NM Projects</v>
      </c>
      <c r="H1927" s="15">
        <f t="shared" si="389"/>
        <v>4</v>
      </c>
      <c r="I1927" s="93">
        <v>-0.13</v>
      </c>
      <c r="J1927">
        <f t="shared" si="390"/>
        <v>-7.3033707865168538E-4</v>
      </c>
      <c r="K1927" s="4">
        <v>65.91</v>
      </c>
      <c r="L1927" s="4">
        <v>149.09</v>
      </c>
      <c r="M1927" s="16">
        <f t="shared" si="391"/>
        <v>-1.9381700000000002E-2</v>
      </c>
      <c r="N1927">
        <f t="shared" si="392"/>
        <v>0</v>
      </c>
      <c r="O1927">
        <f t="shared" si="393"/>
        <v>0</v>
      </c>
      <c r="P1927" s="63">
        <f t="shared" si="394"/>
        <v>0</v>
      </c>
    </row>
    <row r="1928" spans="1:18" x14ac:dyDescent="0.3">
      <c r="A1928">
        <f t="shared" si="395"/>
        <v>2018</v>
      </c>
      <c r="B1928">
        <f t="shared" si="396"/>
        <v>11</v>
      </c>
      <c r="C1928">
        <f t="shared" si="397"/>
        <v>20</v>
      </c>
      <c r="D1928">
        <f t="shared" si="398"/>
        <v>6</v>
      </c>
      <c r="E1928" t="str">
        <f t="shared" si="399"/>
        <v>OFF</v>
      </c>
      <c r="F1928" s="13">
        <f t="shared" si="388"/>
        <v>43424</v>
      </c>
      <c r="G1928" s="14" t="str">
        <f t="shared" si="400"/>
        <v>Avg of 4 NM Projects</v>
      </c>
      <c r="H1928" s="15">
        <f t="shared" si="389"/>
        <v>5</v>
      </c>
      <c r="I1928" s="93">
        <v>-0.13</v>
      </c>
      <c r="J1928">
        <f t="shared" si="390"/>
        <v>-7.3033707865168538E-4</v>
      </c>
      <c r="K1928" s="4">
        <v>71.010000000000005</v>
      </c>
      <c r="L1928" s="4">
        <v>130.96</v>
      </c>
      <c r="M1928" s="16">
        <f t="shared" si="391"/>
        <v>-1.7024800000000003E-2</v>
      </c>
      <c r="N1928">
        <f t="shared" si="392"/>
        <v>0</v>
      </c>
      <c r="O1928">
        <f t="shared" si="393"/>
        <v>0</v>
      </c>
      <c r="P1928" s="63">
        <f t="shared" si="394"/>
        <v>0</v>
      </c>
    </row>
    <row r="1929" spans="1:18" x14ac:dyDescent="0.3">
      <c r="A1929">
        <f t="shared" si="395"/>
        <v>2018</v>
      </c>
      <c r="B1929">
        <f t="shared" si="396"/>
        <v>11</v>
      </c>
      <c r="C1929">
        <f t="shared" si="397"/>
        <v>20</v>
      </c>
      <c r="D1929">
        <f t="shared" si="398"/>
        <v>6</v>
      </c>
      <c r="E1929" t="str">
        <f t="shared" si="399"/>
        <v>OFF</v>
      </c>
      <c r="F1929" s="13">
        <f t="shared" si="388"/>
        <v>43424</v>
      </c>
      <c r="G1929" s="14" t="str">
        <f t="shared" si="400"/>
        <v>Avg of 4 NM Projects</v>
      </c>
      <c r="H1929" s="15">
        <f t="shared" si="389"/>
        <v>6</v>
      </c>
      <c r="I1929" s="93">
        <v>0</v>
      </c>
      <c r="J1929">
        <f t="shared" si="390"/>
        <v>0</v>
      </c>
      <c r="K1929" s="4">
        <v>70.37</v>
      </c>
      <c r="L1929" s="4">
        <v>73.13</v>
      </c>
      <c r="M1929" s="16">
        <f t="shared" si="391"/>
        <v>0</v>
      </c>
      <c r="N1929">
        <f t="shared" si="392"/>
        <v>1</v>
      </c>
      <c r="O1929">
        <f t="shared" si="393"/>
        <v>0</v>
      </c>
      <c r="P1929" s="63">
        <f t="shared" si="394"/>
        <v>0</v>
      </c>
    </row>
    <row r="1930" spans="1:18" x14ac:dyDescent="0.3">
      <c r="A1930">
        <f t="shared" si="395"/>
        <v>2018</v>
      </c>
      <c r="B1930">
        <f t="shared" si="396"/>
        <v>11</v>
      </c>
      <c r="C1930">
        <f t="shared" si="397"/>
        <v>20</v>
      </c>
      <c r="D1930">
        <f t="shared" si="398"/>
        <v>6</v>
      </c>
      <c r="E1930" t="str">
        <f t="shared" si="399"/>
        <v>OFF</v>
      </c>
      <c r="F1930" s="13">
        <f t="shared" si="388"/>
        <v>43424</v>
      </c>
      <c r="G1930" s="14" t="str">
        <f t="shared" si="400"/>
        <v>Avg of 4 NM Projects</v>
      </c>
      <c r="H1930" s="15">
        <f t="shared" si="389"/>
        <v>7</v>
      </c>
      <c r="I1930" s="93">
        <v>0</v>
      </c>
      <c r="J1930">
        <f t="shared" si="390"/>
        <v>0</v>
      </c>
      <c r="K1930" s="4">
        <v>90.77</v>
      </c>
      <c r="L1930" s="4">
        <v>92.69</v>
      </c>
      <c r="M1930" s="16">
        <f t="shared" si="391"/>
        <v>0</v>
      </c>
      <c r="N1930">
        <f t="shared" si="392"/>
        <v>1</v>
      </c>
      <c r="O1930">
        <f t="shared" si="393"/>
        <v>0</v>
      </c>
      <c r="P1930" s="63">
        <f t="shared" si="394"/>
        <v>0</v>
      </c>
    </row>
    <row r="1931" spans="1:18" x14ac:dyDescent="0.3">
      <c r="A1931">
        <f t="shared" si="395"/>
        <v>2018</v>
      </c>
      <c r="B1931">
        <f t="shared" si="396"/>
        <v>11</v>
      </c>
      <c r="C1931">
        <f t="shared" si="397"/>
        <v>20</v>
      </c>
      <c r="D1931">
        <f t="shared" si="398"/>
        <v>6</v>
      </c>
      <c r="E1931" t="str">
        <f t="shared" si="399"/>
        <v>ON</v>
      </c>
      <c r="F1931" s="13">
        <f t="shared" si="388"/>
        <v>43424</v>
      </c>
      <c r="G1931" s="14" t="str">
        <f t="shared" si="400"/>
        <v>Avg of 4 NM Projects</v>
      </c>
      <c r="H1931" s="15">
        <f t="shared" si="389"/>
        <v>8</v>
      </c>
      <c r="I1931" s="93">
        <v>0.26</v>
      </c>
      <c r="J1931">
        <f t="shared" si="390"/>
        <v>1.4606741573033708E-3</v>
      </c>
      <c r="K1931" s="4">
        <v>106.02</v>
      </c>
      <c r="L1931" s="4">
        <v>153.22</v>
      </c>
      <c r="M1931" s="16">
        <f t="shared" si="391"/>
        <v>3.9837200000000003E-2</v>
      </c>
      <c r="N1931">
        <f t="shared" si="392"/>
        <v>0</v>
      </c>
      <c r="O1931">
        <f t="shared" si="393"/>
        <v>0</v>
      </c>
      <c r="P1931" s="63">
        <f t="shared" si="394"/>
        <v>0</v>
      </c>
    </row>
    <row r="1932" spans="1:18" x14ac:dyDescent="0.3">
      <c r="A1932">
        <f t="shared" si="395"/>
        <v>2018</v>
      </c>
      <c r="B1932">
        <f t="shared" si="396"/>
        <v>11</v>
      </c>
      <c r="C1932">
        <f t="shared" si="397"/>
        <v>20</v>
      </c>
      <c r="D1932">
        <f t="shared" si="398"/>
        <v>6</v>
      </c>
      <c r="E1932" t="str">
        <f t="shared" si="399"/>
        <v>ON</v>
      </c>
      <c r="F1932" s="13">
        <f t="shared" si="388"/>
        <v>43424</v>
      </c>
      <c r="G1932" s="14" t="str">
        <f t="shared" si="400"/>
        <v>Avg of 4 NM Projects</v>
      </c>
      <c r="H1932" s="15">
        <f t="shared" si="389"/>
        <v>9</v>
      </c>
      <c r="I1932" s="93">
        <v>6.15</v>
      </c>
      <c r="J1932">
        <f t="shared" si="390"/>
        <v>3.4550561797752809E-2</v>
      </c>
      <c r="K1932" s="4">
        <v>99.93</v>
      </c>
      <c r="L1932" s="4">
        <v>128.31</v>
      </c>
      <c r="M1932" s="16">
        <f t="shared" si="391"/>
        <v>0.78910650000000004</v>
      </c>
      <c r="N1932">
        <f t="shared" si="392"/>
        <v>0</v>
      </c>
      <c r="O1932">
        <f t="shared" si="393"/>
        <v>0</v>
      </c>
      <c r="P1932" s="63">
        <f t="shared" si="394"/>
        <v>0</v>
      </c>
    </row>
    <row r="1933" spans="1:18" x14ac:dyDescent="0.3">
      <c r="A1933">
        <f t="shared" si="395"/>
        <v>2018</v>
      </c>
      <c r="B1933">
        <f t="shared" si="396"/>
        <v>11</v>
      </c>
      <c r="C1933">
        <f t="shared" si="397"/>
        <v>20</v>
      </c>
      <c r="D1933">
        <f t="shared" si="398"/>
        <v>6</v>
      </c>
      <c r="E1933" t="str">
        <f t="shared" si="399"/>
        <v>ON</v>
      </c>
      <c r="F1933" s="13">
        <f t="shared" si="388"/>
        <v>43424</v>
      </c>
      <c r="G1933" s="14" t="str">
        <f t="shared" si="400"/>
        <v>Avg of 4 NM Projects</v>
      </c>
      <c r="H1933" s="15">
        <f t="shared" si="389"/>
        <v>10</v>
      </c>
      <c r="I1933" s="93">
        <v>18.045000000000002</v>
      </c>
      <c r="J1933">
        <f t="shared" si="390"/>
        <v>0.10137640449438204</v>
      </c>
      <c r="K1933" s="4">
        <v>100.95</v>
      </c>
      <c r="L1933" s="4">
        <v>87.34</v>
      </c>
      <c r="M1933" s="16">
        <f t="shared" si="391"/>
        <v>1.5760503000000001</v>
      </c>
      <c r="N1933">
        <f t="shared" si="392"/>
        <v>0</v>
      </c>
      <c r="O1933">
        <f t="shared" si="393"/>
        <v>0</v>
      </c>
      <c r="P1933" s="63">
        <f t="shared" si="394"/>
        <v>0</v>
      </c>
    </row>
    <row r="1934" spans="1:18" x14ac:dyDescent="0.3">
      <c r="A1934">
        <f t="shared" si="395"/>
        <v>2018</v>
      </c>
      <c r="B1934">
        <f t="shared" si="396"/>
        <v>11</v>
      </c>
      <c r="C1934">
        <f t="shared" si="397"/>
        <v>20</v>
      </c>
      <c r="D1934">
        <f t="shared" si="398"/>
        <v>6</v>
      </c>
      <c r="E1934" t="str">
        <f t="shared" si="399"/>
        <v>ON</v>
      </c>
      <c r="F1934" s="13">
        <f t="shared" si="388"/>
        <v>43424</v>
      </c>
      <c r="G1934" s="14" t="str">
        <f t="shared" si="400"/>
        <v>Avg of 4 NM Projects</v>
      </c>
      <c r="H1934" s="15">
        <f t="shared" si="389"/>
        <v>11</v>
      </c>
      <c r="I1934" s="93">
        <v>23.294999999999998</v>
      </c>
      <c r="J1934">
        <f t="shared" si="390"/>
        <v>0.13087078651685391</v>
      </c>
      <c r="K1934" s="4">
        <v>109.22</v>
      </c>
      <c r="L1934" s="4">
        <v>97.61</v>
      </c>
      <c r="M1934" s="16">
        <f t="shared" si="391"/>
        <v>2.2738249499999998</v>
      </c>
      <c r="N1934">
        <f t="shared" si="392"/>
        <v>0</v>
      </c>
      <c r="O1934">
        <f t="shared" si="393"/>
        <v>0</v>
      </c>
      <c r="P1934" s="63">
        <f t="shared" si="394"/>
        <v>0</v>
      </c>
    </row>
    <row r="1935" spans="1:18" x14ac:dyDescent="0.3">
      <c r="A1935">
        <f t="shared" si="395"/>
        <v>2018</v>
      </c>
      <c r="B1935">
        <f t="shared" si="396"/>
        <v>11</v>
      </c>
      <c r="C1935">
        <f t="shared" si="397"/>
        <v>20</v>
      </c>
      <c r="D1935">
        <f t="shared" si="398"/>
        <v>6</v>
      </c>
      <c r="E1935" t="str">
        <f t="shared" si="399"/>
        <v>ON</v>
      </c>
      <c r="F1935" s="13">
        <f t="shared" si="388"/>
        <v>43424</v>
      </c>
      <c r="G1935" s="14" t="str">
        <f t="shared" si="400"/>
        <v>Avg of 4 NM Projects</v>
      </c>
      <c r="H1935" s="15">
        <f t="shared" si="389"/>
        <v>12</v>
      </c>
      <c r="I1935" s="93">
        <v>25.594999999999999</v>
      </c>
      <c r="J1935">
        <f t="shared" si="390"/>
        <v>0.14379213483146067</v>
      </c>
      <c r="K1935" s="4">
        <v>110.94</v>
      </c>
      <c r="L1935" s="4">
        <v>81.81</v>
      </c>
      <c r="M1935" s="16">
        <f t="shared" si="391"/>
        <v>2.0939269500000002</v>
      </c>
      <c r="N1935">
        <f t="shared" si="392"/>
        <v>0</v>
      </c>
      <c r="O1935">
        <f t="shared" si="393"/>
        <v>0</v>
      </c>
      <c r="P1935" s="63">
        <f t="shared" si="394"/>
        <v>0</v>
      </c>
    </row>
    <row r="1936" spans="1:18" x14ac:dyDescent="0.3">
      <c r="A1936">
        <f t="shared" si="395"/>
        <v>2018</v>
      </c>
      <c r="B1936">
        <f t="shared" si="396"/>
        <v>11</v>
      </c>
      <c r="C1936">
        <f t="shared" si="397"/>
        <v>20</v>
      </c>
      <c r="D1936">
        <f t="shared" si="398"/>
        <v>6</v>
      </c>
      <c r="E1936" t="str">
        <f t="shared" si="399"/>
        <v>ON</v>
      </c>
      <c r="F1936" s="13">
        <f t="shared" si="388"/>
        <v>43424</v>
      </c>
      <c r="G1936" s="14" t="str">
        <f t="shared" si="400"/>
        <v>Avg of 4 NM Projects</v>
      </c>
      <c r="H1936" s="15">
        <f t="shared" si="389"/>
        <v>13</v>
      </c>
      <c r="I1936" s="93">
        <v>17.925000000000001</v>
      </c>
      <c r="J1936">
        <f t="shared" si="390"/>
        <v>0.10070224719101124</v>
      </c>
      <c r="K1936" s="4">
        <v>104.89</v>
      </c>
      <c r="L1936" s="4">
        <v>72.319999999999993</v>
      </c>
      <c r="M1936" s="16">
        <f t="shared" si="391"/>
        <v>1.2963359999999999</v>
      </c>
      <c r="N1936">
        <f t="shared" si="392"/>
        <v>0</v>
      </c>
      <c r="O1936">
        <f t="shared" si="393"/>
        <v>0</v>
      </c>
      <c r="P1936" s="63">
        <f t="shared" si="394"/>
        <v>0</v>
      </c>
    </row>
    <row r="1937" spans="1:18" x14ac:dyDescent="0.3">
      <c r="A1937">
        <f t="shared" si="395"/>
        <v>2018</v>
      </c>
      <c r="B1937">
        <f t="shared" si="396"/>
        <v>11</v>
      </c>
      <c r="C1937">
        <f t="shared" si="397"/>
        <v>20</v>
      </c>
      <c r="D1937">
        <f t="shared" si="398"/>
        <v>6</v>
      </c>
      <c r="E1937" t="str">
        <f t="shared" si="399"/>
        <v>ON</v>
      </c>
      <c r="F1937" s="13">
        <f t="shared" si="388"/>
        <v>43424</v>
      </c>
      <c r="G1937" s="14" t="str">
        <f t="shared" si="400"/>
        <v>Avg of 4 NM Projects</v>
      </c>
      <c r="H1937" s="15">
        <f t="shared" si="389"/>
        <v>14</v>
      </c>
      <c r="I1937" s="93">
        <v>11.39</v>
      </c>
      <c r="J1937">
        <f t="shared" si="390"/>
        <v>6.398876404494383E-2</v>
      </c>
      <c r="K1937" s="4">
        <v>85.66</v>
      </c>
      <c r="L1937" s="4">
        <v>69.89</v>
      </c>
      <c r="M1937" s="16">
        <f t="shared" si="391"/>
        <v>0.79604710000000001</v>
      </c>
      <c r="N1937">
        <f t="shared" si="392"/>
        <v>0</v>
      </c>
      <c r="O1937">
        <f t="shared" si="393"/>
        <v>0</v>
      </c>
      <c r="P1937" s="63">
        <f t="shared" si="394"/>
        <v>0</v>
      </c>
    </row>
    <row r="1938" spans="1:18" x14ac:dyDescent="0.3">
      <c r="A1938">
        <f t="shared" si="395"/>
        <v>2018</v>
      </c>
      <c r="B1938">
        <f t="shared" si="396"/>
        <v>11</v>
      </c>
      <c r="C1938">
        <f t="shared" si="397"/>
        <v>20</v>
      </c>
      <c r="D1938">
        <f t="shared" si="398"/>
        <v>6</v>
      </c>
      <c r="E1938" t="str">
        <f t="shared" si="399"/>
        <v>ON</v>
      </c>
      <c r="F1938" s="13">
        <f t="shared" si="388"/>
        <v>43424</v>
      </c>
      <c r="G1938" s="14" t="str">
        <f t="shared" si="400"/>
        <v>Avg of 4 NM Projects</v>
      </c>
      <c r="H1938" s="15">
        <f t="shared" si="389"/>
        <v>15</v>
      </c>
      <c r="I1938" s="93">
        <v>7.42</v>
      </c>
      <c r="J1938">
        <f t="shared" si="390"/>
        <v>4.1685393258426968E-2</v>
      </c>
      <c r="K1938" s="4">
        <v>90.04</v>
      </c>
      <c r="L1938" s="4">
        <v>59.28</v>
      </c>
      <c r="M1938" s="16">
        <f t="shared" si="391"/>
        <v>0.43985760000000002</v>
      </c>
      <c r="N1938">
        <f t="shared" si="392"/>
        <v>0</v>
      </c>
      <c r="O1938">
        <f t="shared" si="393"/>
        <v>0</v>
      </c>
      <c r="P1938" s="63">
        <f t="shared" si="394"/>
        <v>0</v>
      </c>
    </row>
    <row r="1939" spans="1:18" x14ac:dyDescent="0.3">
      <c r="A1939">
        <f t="shared" si="395"/>
        <v>2018</v>
      </c>
      <c r="B1939">
        <f t="shared" si="396"/>
        <v>11</v>
      </c>
      <c r="C1939">
        <f t="shared" si="397"/>
        <v>20</v>
      </c>
      <c r="D1939">
        <f t="shared" si="398"/>
        <v>6</v>
      </c>
      <c r="E1939" t="str">
        <f t="shared" si="399"/>
        <v>ON</v>
      </c>
      <c r="F1939" s="13">
        <f t="shared" si="388"/>
        <v>43424</v>
      </c>
      <c r="G1939" s="14" t="str">
        <f t="shared" si="400"/>
        <v>Avg of 4 NM Projects</v>
      </c>
      <c r="H1939" s="15">
        <f t="shared" si="389"/>
        <v>16</v>
      </c>
      <c r="I1939" s="93">
        <v>2.4350000000000005</v>
      </c>
      <c r="J1939">
        <f t="shared" si="390"/>
        <v>1.3679775280898879E-2</v>
      </c>
      <c r="K1939" s="4">
        <v>102.35</v>
      </c>
      <c r="L1939" s="4">
        <v>64.02</v>
      </c>
      <c r="M1939" s="16">
        <f t="shared" si="391"/>
        <v>0.15588870000000002</v>
      </c>
      <c r="N1939">
        <f t="shared" si="392"/>
        <v>0</v>
      </c>
      <c r="O1939">
        <f t="shared" si="393"/>
        <v>0</v>
      </c>
      <c r="P1939" s="63">
        <f t="shared" si="394"/>
        <v>0</v>
      </c>
    </row>
    <row r="1940" spans="1:18" x14ac:dyDescent="0.3">
      <c r="A1940">
        <f t="shared" si="395"/>
        <v>2018</v>
      </c>
      <c r="B1940">
        <f t="shared" si="396"/>
        <v>11</v>
      </c>
      <c r="C1940">
        <f t="shared" si="397"/>
        <v>20</v>
      </c>
      <c r="D1940">
        <f t="shared" si="398"/>
        <v>6</v>
      </c>
      <c r="E1940" t="str">
        <f t="shared" si="399"/>
        <v>ON</v>
      </c>
      <c r="F1940" s="13">
        <f t="shared" si="388"/>
        <v>43424</v>
      </c>
      <c r="G1940" s="14" t="str">
        <f t="shared" si="400"/>
        <v>Avg of 4 NM Projects</v>
      </c>
      <c r="H1940" s="15">
        <f t="shared" si="389"/>
        <v>17</v>
      </c>
      <c r="I1940" s="93">
        <v>-0.13</v>
      </c>
      <c r="J1940">
        <f t="shared" si="390"/>
        <v>-7.3033707865168538E-4</v>
      </c>
      <c r="K1940" s="4">
        <v>117.06</v>
      </c>
      <c r="L1940" s="4">
        <v>80.38</v>
      </c>
      <c r="M1940" s="16">
        <f t="shared" si="391"/>
        <v>-1.0449399999999999E-2</v>
      </c>
      <c r="N1940">
        <f t="shared" si="392"/>
        <v>0</v>
      </c>
      <c r="O1940">
        <f t="shared" si="393"/>
        <v>0</v>
      </c>
      <c r="P1940" s="63">
        <f t="shared" si="394"/>
        <v>0</v>
      </c>
    </row>
    <row r="1941" spans="1:18" x14ac:dyDescent="0.3">
      <c r="A1941">
        <f t="shared" si="395"/>
        <v>2018</v>
      </c>
      <c r="B1941">
        <f t="shared" si="396"/>
        <v>11</v>
      </c>
      <c r="C1941">
        <f t="shared" si="397"/>
        <v>20</v>
      </c>
      <c r="D1941">
        <f t="shared" si="398"/>
        <v>6</v>
      </c>
      <c r="E1941" t="str">
        <f t="shared" si="399"/>
        <v>ON</v>
      </c>
      <c r="F1941" s="13">
        <f t="shared" si="388"/>
        <v>43424</v>
      </c>
      <c r="G1941" s="14" t="str">
        <f t="shared" si="400"/>
        <v>Avg of 4 NM Projects</v>
      </c>
      <c r="H1941" s="15">
        <f t="shared" si="389"/>
        <v>18</v>
      </c>
      <c r="I1941" s="93">
        <v>0</v>
      </c>
      <c r="J1941">
        <f t="shared" si="390"/>
        <v>0</v>
      </c>
      <c r="K1941" s="4">
        <v>130</v>
      </c>
      <c r="L1941" s="4">
        <v>70.180000000000007</v>
      </c>
      <c r="M1941" s="16">
        <f t="shared" si="391"/>
        <v>0</v>
      </c>
      <c r="N1941">
        <f t="shared" si="392"/>
        <v>1</v>
      </c>
      <c r="O1941">
        <f t="shared" si="393"/>
        <v>0</v>
      </c>
      <c r="P1941" s="63">
        <f t="shared" si="394"/>
        <v>0</v>
      </c>
    </row>
    <row r="1942" spans="1:18" x14ac:dyDescent="0.3">
      <c r="A1942">
        <f t="shared" si="395"/>
        <v>2018</v>
      </c>
      <c r="B1942">
        <f t="shared" si="396"/>
        <v>11</v>
      </c>
      <c r="C1942">
        <f t="shared" si="397"/>
        <v>20</v>
      </c>
      <c r="D1942">
        <f t="shared" si="398"/>
        <v>6</v>
      </c>
      <c r="E1942" t="str">
        <f t="shared" si="399"/>
        <v>ON</v>
      </c>
      <c r="F1942" s="13">
        <f t="shared" si="388"/>
        <v>43424</v>
      </c>
      <c r="G1942" s="14" t="str">
        <f t="shared" si="400"/>
        <v>Avg of 4 NM Projects</v>
      </c>
      <c r="H1942" s="15">
        <f t="shared" si="389"/>
        <v>19</v>
      </c>
      <c r="I1942" s="93">
        <v>-0.13</v>
      </c>
      <c r="J1942">
        <f t="shared" si="390"/>
        <v>-7.3033707865168538E-4</v>
      </c>
      <c r="K1942" s="4">
        <v>121.5</v>
      </c>
      <c r="L1942" s="4">
        <v>71.180000000000007</v>
      </c>
      <c r="M1942" s="16">
        <f t="shared" si="391"/>
        <v>-9.2534000000000002E-3</v>
      </c>
      <c r="N1942">
        <f t="shared" si="392"/>
        <v>0</v>
      </c>
      <c r="O1942">
        <f t="shared" si="393"/>
        <v>0</v>
      </c>
      <c r="P1942" s="63">
        <f t="shared" si="394"/>
        <v>0</v>
      </c>
    </row>
    <row r="1943" spans="1:18" x14ac:dyDescent="0.3">
      <c r="A1943">
        <f t="shared" si="395"/>
        <v>2018</v>
      </c>
      <c r="B1943">
        <f t="shared" si="396"/>
        <v>11</v>
      </c>
      <c r="C1943">
        <f t="shared" si="397"/>
        <v>20</v>
      </c>
      <c r="D1943">
        <f t="shared" si="398"/>
        <v>6</v>
      </c>
      <c r="E1943" t="str">
        <f t="shared" si="399"/>
        <v>ON</v>
      </c>
      <c r="F1943" s="13">
        <f t="shared" si="388"/>
        <v>43424</v>
      </c>
      <c r="G1943" s="14" t="str">
        <f t="shared" si="400"/>
        <v>Avg of 4 NM Projects</v>
      </c>
      <c r="H1943" s="15">
        <f t="shared" si="389"/>
        <v>20</v>
      </c>
      <c r="I1943" s="93">
        <v>0</v>
      </c>
      <c r="J1943">
        <f t="shared" si="390"/>
        <v>0</v>
      </c>
      <c r="K1943" s="4">
        <v>104.87</v>
      </c>
      <c r="L1943" s="4">
        <v>70.62</v>
      </c>
      <c r="M1943" s="16">
        <f t="shared" si="391"/>
        <v>0</v>
      </c>
      <c r="N1943">
        <f t="shared" si="392"/>
        <v>1</v>
      </c>
      <c r="O1943">
        <f t="shared" si="393"/>
        <v>0</v>
      </c>
      <c r="P1943" s="63">
        <f t="shared" si="394"/>
        <v>0</v>
      </c>
    </row>
    <row r="1944" spans="1:18" x14ac:dyDescent="0.3">
      <c r="A1944">
        <f t="shared" si="395"/>
        <v>2018</v>
      </c>
      <c r="B1944">
        <f t="shared" si="396"/>
        <v>11</v>
      </c>
      <c r="C1944">
        <f t="shared" si="397"/>
        <v>20</v>
      </c>
      <c r="D1944">
        <f t="shared" si="398"/>
        <v>6</v>
      </c>
      <c r="E1944" t="str">
        <f t="shared" si="399"/>
        <v>ON</v>
      </c>
      <c r="F1944" s="13">
        <f t="shared" si="388"/>
        <v>43424</v>
      </c>
      <c r="G1944" s="14" t="str">
        <f t="shared" si="400"/>
        <v>Avg of 4 NM Projects</v>
      </c>
      <c r="H1944" s="15">
        <f t="shared" si="389"/>
        <v>21</v>
      </c>
      <c r="I1944" s="93">
        <v>-0.13</v>
      </c>
      <c r="J1944">
        <f t="shared" si="390"/>
        <v>-7.3033707865168538E-4</v>
      </c>
      <c r="K1944" s="4">
        <v>87.6</v>
      </c>
      <c r="L1944" s="4">
        <v>68.86</v>
      </c>
      <c r="M1944" s="16">
        <f t="shared" si="391"/>
        <v>-8.9518000000000011E-3</v>
      </c>
      <c r="N1944">
        <f t="shared" si="392"/>
        <v>0</v>
      </c>
      <c r="O1944">
        <f t="shared" si="393"/>
        <v>0</v>
      </c>
      <c r="P1944" s="63">
        <f t="shared" si="394"/>
        <v>0</v>
      </c>
    </row>
    <row r="1945" spans="1:18" x14ac:dyDescent="0.3">
      <c r="A1945">
        <f t="shared" si="395"/>
        <v>2018</v>
      </c>
      <c r="B1945">
        <f t="shared" si="396"/>
        <v>11</v>
      </c>
      <c r="C1945">
        <f t="shared" si="397"/>
        <v>20</v>
      </c>
      <c r="D1945">
        <f t="shared" si="398"/>
        <v>6</v>
      </c>
      <c r="E1945" t="str">
        <f t="shared" si="399"/>
        <v>ON</v>
      </c>
      <c r="F1945" s="13">
        <f t="shared" si="388"/>
        <v>43424</v>
      </c>
      <c r="G1945" s="14" t="str">
        <f t="shared" si="400"/>
        <v>Avg of 4 NM Projects</v>
      </c>
      <c r="H1945" s="15">
        <f t="shared" si="389"/>
        <v>22</v>
      </c>
      <c r="I1945" s="93">
        <v>0</v>
      </c>
      <c r="J1945">
        <f t="shared" si="390"/>
        <v>0</v>
      </c>
      <c r="K1945" s="4">
        <v>73.03</v>
      </c>
      <c r="L1945" s="4">
        <v>66.09</v>
      </c>
      <c r="M1945" s="16">
        <f t="shared" si="391"/>
        <v>0</v>
      </c>
      <c r="N1945">
        <f t="shared" si="392"/>
        <v>1</v>
      </c>
      <c r="O1945">
        <f t="shared" si="393"/>
        <v>0</v>
      </c>
      <c r="P1945" s="63">
        <f t="shared" si="394"/>
        <v>0</v>
      </c>
    </row>
    <row r="1946" spans="1:18" x14ac:dyDescent="0.3">
      <c r="A1946">
        <f t="shared" si="395"/>
        <v>2018</v>
      </c>
      <c r="B1946">
        <f t="shared" si="396"/>
        <v>11</v>
      </c>
      <c r="C1946">
        <f t="shared" si="397"/>
        <v>20</v>
      </c>
      <c r="D1946">
        <f t="shared" si="398"/>
        <v>6</v>
      </c>
      <c r="E1946" t="str">
        <f t="shared" si="399"/>
        <v>ON</v>
      </c>
      <c r="F1946" s="13">
        <f t="shared" si="388"/>
        <v>43424</v>
      </c>
      <c r="G1946" s="14" t="str">
        <f t="shared" si="400"/>
        <v>Avg of 4 NM Projects</v>
      </c>
      <c r="H1946" s="15">
        <f t="shared" si="389"/>
        <v>23</v>
      </c>
      <c r="I1946" s="93">
        <v>-0.13</v>
      </c>
      <c r="J1946">
        <f t="shared" si="390"/>
        <v>-7.3033707865168538E-4</v>
      </c>
      <c r="K1946" s="4">
        <v>60.03</v>
      </c>
      <c r="L1946" s="4">
        <v>61.64</v>
      </c>
      <c r="M1946" s="16">
        <f t="shared" si="391"/>
        <v>-8.0132000000000016E-3</v>
      </c>
      <c r="N1946">
        <f t="shared" si="392"/>
        <v>0</v>
      </c>
      <c r="O1946">
        <f t="shared" si="393"/>
        <v>0</v>
      </c>
      <c r="P1946" s="63">
        <f t="shared" si="394"/>
        <v>0</v>
      </c>
    </row>
    <row r="1947" spans="1:18" x14ac:dyDescent="0.3">
      <c r="A1947">
        <f t="shared" si="395"/>
        <v>2018</v>
      </c>
      <c r="B1947">
        <f t="shared" si="396"/>
        <v>11</v>
      </c>
      <c r="C1947">
        <f t="shared" si="397"/>
        <v>20</v>
      </c>
      <c r="D1947">
        <f t="shared" si="398"/>
        <v>6</v>
      </c>
      <c r="E1947" t="str">
        <f t="shared" si="399"/>
        <v>OFF</v>
      </c>
      <c r="F1947" s="13">
        <f t="shared" si="388"/>
        <v>43424</v>
      </c>
      <c r="G1947" s="14" t="str">
        <f t="shared" si="400"/>
        <v>Avg of 4 NM Projects</v>
      </c>
      <c r="H1947" s="15">
        <f t="shared" si="389"/>
        <v>24</v>
      </c>
      <c r="I1947" s="93">
        <v>-0.13</v>
      </c>
      <c r="J1947">
        <f t="shared" si="390"/>
        <v>-7.3033707865168538E-4</v>
      </c>
      <c r="K1947" s="4">
        <v>54.42</v>
      </c>
      <c r="L1947" s="4">
        <v>34.86</v>
      </c>
      <c r="M1947" s="16">
        <f t="shared" si="391"/>
        <v>-4.5318000000000008E-3</v>
      </c>
      <c r="N1947">
        <f t="shared" si="392"/>
        <v>0</v>
      </c>
      <c r="O1947">
        <f t="shared" si="393"/>
        <v>0</v>
      </c>
      <c r="P1947" s="63">
        <f t="shared" si="394"/>
        <v>0</v>
      </c>
    </row>
    <row r="1948" spans="1:18" x14ac:dyDescent="0.3">
      <c r="A1948">
        <f t="shared" si="395"/>
        <v>2018</v>
      </c>
      <c r="B1948">
        <f t="shared" si="396"/>
        <v>11</v>
      </c>
      <c r="C1948">
        <f t="shared" si="397"/>
        <v>21</v>
      </c>
      <c r="D1948">
        <f t="shared" si="398"/>
        <v>7</v>
      </c>
      <c r="E1948" t="str">
        <f t="shared" si="399"/>
        <v>OFF</v>
      </c>
      <c r="F1948" s="13">
        <f t="shared" si="388"/>
        <v>43425</v>
      </c>
      <c r="G1948" s="14" t="str">
        <f t="shared" si="400"/>
        <v>Avg of 4 NM Projects</v>
      </c>
      <c r="H1948" s="15">
        <f t="shared" si="389"/>
        <v>1</v>
      </c>
      <c r="I1948" s="93">
        <v>0</v>
      </c>
      <c r="J1948">
        <f t="shared" si="390"/>
        <v>0</v>
      </c>
      <c r="K1948" s="4">
        <v>93.6</v>
      </c>
      <c r="L1948" s="4">
        <v>23.62</v>
      </c>
      <c r="M1948" s="16">
        <f t="shared" si="391"/>
        <v>0</v>
      </c>
      <c r="N1948">
        <f t="shared" si="392"/>
        <v>1</v>
      </c>
      <c r="O1948">
        <f t="shared" si="393"/>
        <v>0</v>
      </c>
      <c r="P1948" s="63">
        <f t="shared" si="394"/>
        <v>0</v>
      </c>
      <c r="Q1948" s="34"/>
      <c r="R1948" s="34"/>
    </row>
    <row r="1949" spans="1:18" x14ac:dyDescent="0.3">
      <c r="A1949">
        <f t="shared" si="395"/>
        <v>2018</v>
      </c>
      <c r="B1949">
        <f t="shared" si="396"/>
        <v>11</v>
      </c>
      <c r="C1949">
        <f t="shared" si="397"/>
        <v>21</v>
      </c>
      <c r="D1949">
        <f t="shared" si="398"/>
        <v>7</v>
      </c>
      <c r="E1949" t="str">
        <f t="shared" si="399"/>
        <v>OFF</v>
      </c>
      <c r="F1949" s="13">
        <f t="shared" ref="F1949:F2012" si="401">+F1925+1</f>
        <v>43425</v>
      </c>
      <c r="G1949" s="14" t="str">
        <f t="shared" si="400"/>
        <v>Avg of 4 NM Projects</v>
      </c>
      <c r="H1949" s="15">
        <f t="shared" ref="H1949:H2012" si="402">H1925</f>
        <v>2</v>
      </c>
      <c r="I1949" s="93">
        <v>-0.13</v>
      </c>
      <c r="J1949">
        <f t="shared" si="390"/>
        <v>-7.3033707865168538E-4</v>
      </c>
      <c r="K1949" s="4">
        <v>93.21</v>
      </c>
      <c r="L1949" s="4">
        <v>35.64</v>
      </c>
      <c r="M1949" s="16">
        <f t="shared" si="391"/>
        <v>-4.6332000000000005E-3</v>
      </c>
      <c r="N1949">
        <f t="shared" si="392"/>
        <v>0</v>
      </c>
      <c r="O1949">
        <f t="shared" si="393"/>
        <v>0</v>
      </c>
      <c r="P1949" s="63">
        <f t="shared" si="394"/>
        <v>0</v>
      </c>
    </row>
    <row r="1950" spans="1:18" x14ac:dyDescent="0.3">
      <c r="A1950">
        <f t="shared" si="395"/>
        <v>2018</v>
      </c>
      <c r="B1950">
        <f t="shared" si="396"/>
        <v>11</v>
      </c>
      <c r="C1950">
        <f t="shared" si="397"/>
        <v>21</v>
      </c>
      <c r="D1950">
        <f t="shared" si="398"/>
        <v>7</v>
      </c>
      <c r="E1950" t="str">
        <f t="shared" si="399"/>
        <v>OFF</v>
      </c>
      <c r="F1950" s="13">
        <f t="shared" si="401"/>
        <v>43425</v>
      </c>
      <c r="G1950" s="14" t="str">
        <f t="shared" si="400"/>
        <v>Avg of 4 NM Projects</v>
      </c>
      <c r="H1950" s="15">
        <f t="shared" si="402"/>
        <v>3</v>
      </c>
      <c r="I1950" s="93">
        <v>0</v>
      </c>
      <c r="J1950">
        <f t="shared" si="390"/>
        <v>0</v>
      </c>
      <c r="K1950" s="4">
        <v>87.52</v>
      </c>
      <c r="L1950" s="4">
        <v>37.450000000000003</v>
      </c>
      <c r="M1950" s="16">
        <f t="shared" si="391"/>
        <v>0</v>
      </c>
      <c r="N1950">
        <f t="shared" si="392"/>
        <v>1</v>
      </c>
      <c r="O1950">
        <f t="shared" si="393"/>
        <v>0</v>
      </c>
      <c r="P1950" s="63">
        <f t="shared" si="394"/>
        <v>0</v>
      </c>
    </row>
    <row r="1951" spans="1:18" x14ac:dyDescent="0.3">
      <c r="A1951">
        <f t="shared" si="395"/>
        <v>2018</v>
      </c>
      <c r="B1951">
        <f t="shared" si="396"/>
        <v>11</v>
      </c>
      <c r="C1951">
        <f t="shared" si="397"/>
        <v>21</v>
      </c>
      <c r="D1951">
        <f t="shared" si="398"/>
        <v>7</v>
      </c>
      <c r="E1951" t="str">
        <f t="shared" si="399"/>
        <v>OFF</v>
      </c>
      <c r="F1951" s="13">
        <f t="shared" si="401"/>
        <v>43425</v>
      </c>
      <c r="G1951" s="14" t="str">
        <f t="shared" si="400"/>
        <v>Avg of 4 NM Projects</v>
      </c>
      <c r="H1951" s="15">
        <f t="shared" si="402"/>
        <v>4</v>
      </c>
      <c r="I1951" s="93">
        <v>0</v>
      </c>
      <c r="J1951">
        <f t="shared" si="390"/>
        <v>0</v>
      </c>
      <c r="K1951" s="4">
        <v>85.33</v>
      </c>
      <c r="L1951" s="4">
        <v>34.68</v>
      </c>
      <c r="M1951" s="16">
        <f t="shared" si="391"/>
        <v>0</v>
      </c>
      <c r="N1951">
        <f t="shared" si="392"/>
        <v>1</v>
      </c>
      <c r="O1951">
        <f t="shared" si="393"/>
        <v>0</v>
      </c>
      <c r="P1951" s="63">
        <f t="shared" si="394"/>
        <v>0</v>
      </c>
    </row>
    <row r="1952" spans="1:18" x14ac:dyDescent="0.3">
      <c r="A1952">
        <f t="shared" si="395"/>
        <v>2018</v>
      </c>
      <c r="B1952">
        <f t="shared" si="396"/>
        <v>11</v>
      </c>
      <c r="C1952">
        <f t="shared" si="397"/>
        <v>21</v>
      </c>
      <c r="D1952">
        <f t="shared" si="398"/>
        <v>7</v>
      </c>
      <c r="E1952" t="str">
        <f t="shared" si="399"/>
        <v>OFF</v>
      </c>
      <c r="F1952" s="13">
        <f t="shared" si="401"/>
        <v>43425</v>
      </c>
      <c r="G1952" s="14" t="str">
        <f t="shared" si="400"/>
        <v>Avg of 4 NM Projects</v>
      </c>
      <c r="H1952" s="15">
        <f t="shared" si="402"/>
        <v>5</v>
      </c>
      <c r="I1952" s="93">
        <v>-0.13</v>
      </c>
      <c r="J1952">
        <f t="shared" si="390"/>
        <v>-7.3033707865168538E-4</v>
      </c>
      <c r="K1952" s="4">
        <v>73.86</v>
      </c>
      <c r="L1952" s="4">
        <v>43.48</v>
      </c>
      <c r="M1952" s="16">
        <f t="shared" si="391"/>
        <v>-5.6524000000000001E-3</v>
      </c>
      <c r="N1952">
        <f t="shared" si="392"/>
        <v>0</v>
      </c>
      <c r="O1952">
        <f t="shared" si="393"/>
        <v>0</v>
      </c>
      <c r="P1952" s="63">
        <f t="shared" si="394"/>
        <v>0</v>
      </c>
    </row>
    <row r="1953" spans="1:16" x14ac:dyDescent="0.3">
      <c r="A1953">
        <f t="shared" si="395"/>
        <v>2018</v>
      </c>
      <c r="B1953">
        <f t="shared" si="396"/>
        <v>11</v>
      </c>
      <c r="C1953">
        <f t="shared" si="397"/>
        <v>21</v>
      </c>
      <c r="D1953">
        <f t="shared" si="398"/>
        <v>7</v>
      </c>
      <c r="E1953" t="str">
        <f t="shared" si="399"/>
        <v>OFF</v>
      </c>
      <c r="F1953" s="13">
        <f t="shared" si="401"/>
        <v>43425</v>
      </c>
      <c r="G1953" s="14" t="str">
        <f t="shared" si="400"/>
        <v>Avg of 4 NM Projects</v>
      </c>
      <c r="H1953" s="15">
        <f t="shared" si="402"/>
        <v>6</v>
      </c>
      <c r="I1953" s="93">
        <v>0</v>
      </c>
      <c r="J1953">
        <f t="shared" si="390"/>
        <v>0</v>
      </c>
      <c r="K1953" s="4">
        <v>94.04</v>
      </c>
      <c r="L1953" s="4">
        <v>47.38</v>
      </c>
      <c r="M1953" s="16">
        <f t="shared" si="391"/>
        <v>0</v>
      </c>
      <c r="N1953">
        <f t="shared" si="392"/>
        <v>1</v>
      </c>
      <c r="O1953">
        <f t="shared" si="393"/>
        <v>0</v>
      </c>
      <c r="P1953" s="63">
        <f t="shared" si="394"/>
        <v>0</v>
      </c>
    </row>
    <row r="1954" spans="1:16" x14ac:dyDescent="0.3">
      <c r="A1954">
        <f t="shared" si="395"/>
        <v>2018</v>
      </c>
      <c r="B1954">
        <f t="shared" si="396"/>
        <v>11</v>
      </c>
      <c r="C1954">
        <f t="shared" si="397"/>
        <v>21</v>
      </c>
      <c r="D1954">
        <f t="shared" si="398"/>
        <v>7</v>
      </c>
      <c r="E1954" t="str">
        <f t="shared" si="399"/>
        <v>OFF</v>
      </c>
      <c r="F1954" s="13">
        <f t="shared" si="401"/>
        <v>43425</v>
      </c>
      <c r="G1954" s="14" t="str">
        <f t="shared" si="400"/>
        <v>Avg of 4 NM Projects</v>
      </c>
      <c r="H1954" s="15">
        <f t="shared" si="402"/>
        <v>7</v>
      </c>
      <c r="I1954" s="93">
        <v>-0.13</v>
      </c>
      <c r="J1954">
        <f t="shared" si="390"/>
        <v>-7.3033707865168538E-4</v>
      </c>
      <c r="K1954" s="4">
        <v>116.02</v>
      </c>
      <c r="L1954" s="4">
        <v>79.45</v>
      </c>
      <c r="M1954" s="16">
        <f t="shared" si="391"/>
        <v>-1.0328500000000001E-2</v>
      </c>
      <c r="N1954">
        <f t="shared" si="392"/>
        <v>0</v>
      </c>
      <c r="O1954">
        <f t="shared" si="393"/>
        <v>0</v>
      </c>
      <c r="P1954" s="63">
        <f t="shared" si="394"/>
        <v>0</v>
      </c>
    </row>
    <row r="1955" spans="1:16" x14ac:dyDescent="0.3">
      <c r="A1955">
        <f t="shared" si="395"/>
        <v>2018</v>
      </c>
      <c r="B1955">
        <f t="shared" si="396"/>
        <v>11</v>
      </c>
      <c r="C1955">
        <f t="shared" si="397"/>
        <v>21</v>
      </c>
      <c r="D1955">
        <f t="shared" si="398"/>
        <v>7</v>
      </c>
      <c r="E1955" t="str">
        <f t="shared" si="399"/>
        <v>OFF</v>
      </c>
      <c r="F1955" s="13">
        <f t="shared" si="401"/>
        <v>43425</v>
      </c>
      <c r="G1955" s="14" t="str">
        <f t="shared" si="400"/>
        <v>Avg of 4 NM Projects</v>
      </c>
      <c r="H1955" s="15">
        <f t="shared" si="402"/>
        <v>8</v>
      </c>
      <c r="I1955" s="93">
        <v>4.6000000000000005</v>
      </c>
      <c r="J1955">
        <f t="shared" si="390"/>
        <v>2.5842696629213485E-2</v>
      </c>
      <c r="K1955" s="4">
        <v>128.09</v>
      </c>
      <c r="L1955" s="4">
        <v>96.69</v>
      </c>
      <c r="M1955" s="16">
        <f t="shared" si="391"/>
        <v>0.44477400000000006</v>
      </c>
      <c r="N1955">
        <f t="shared" si="392"/>
        <v>0</v>
      </c>
      <c r="O1955">
        <f t="shared" si="393"/>
        <v>0</v>
      </c>
      <c r="P1955" s="63">
        <f t="shared" si="394"/>
        <v>0</v>
      </c>
    </row>
    <row r="1956" spans="1:16" x14ac:dyDescent="0.3">
      <c r="A1956">
        <f t="shared" si="395"/>
        <v>2018</v>
      </c>
      <c r="B1956">
        <f t="shared" si="396"/>
        <v>11</v>
      </c>
      <c r="C1956">
        <f t="shared" si="397"/>
        <v>21</v>
      </c>
      <c r="D1956">
        <f t="shared" si="398"/>
        <v>7</v>
      </c>
      <c r="E1956" t="str">
        <f t="shared" si="399"/>
        <v>OFF</v>
      </c>
      <c r="F1956" s="13">
        <f t="shared" si="401"/>
        <v>43425</v>
      </c>
      <c r="G1956" s="14" t="str">
        <f t="shared" si="400"/>
        <v>Avg of 4 NM Projects</v>
      </c>
      <c r="H1956" s="15">
        <f t="shared" si="402"/>
        <v>9</v>
      </c>
      <c r="I1956" s="93">
        <v>19.975000000000001</v>
      </c>
      <c r="J1956">
        <f t="shared" si="390"/>
        <v>0.11221910112359551</v>
      </c>
      <c r="K1956" s="4">
        <v>116.42</v>
      </c>
      <c r="L1956" s="4">
        <v>88.71</v>
      </c>
      <c r="M1956" s="16">
        <f t="shared" si="391"/>
        <v>1.77198225</v>
      </c>
      <c r="N1956">
        <f t="shared" si="392"/>
        <v>0</v>
      </c>
      <c r="O1956">
        <f t="shared" si="393"/>
        <v>0</v>
      </c>
      <c r="P1956" s="63">
        <f t="shared" si="394"/>
        <v>0</v>
      </c>
    </row>
    <row r="1957" spans="1:16" x14ac:dyDescent="0.3">
      <c r="A1957">
        <f t="shared" si="395"/>
        <v>2018</v>
      </c>
      <c r="B1957">
        <f t="shared" si="396"/>
        <v>11</v>
      </c>
      <c r="C1957">
        <f t="shared" si="397"/>
        <v>21</v>
      </c>
      <c r="D1957">
        <f t="shared" si="398"/>
        <v>7</v>
      </c>
      <c r="E1957" t="str">
        <f t="shared" si="399"/>
        <v>OFF</v>
      </c>
      <c r="F1957" s="13">
        <f t="shared" si="401"/>
        <v>43425</v>
      </c>
      <c r="G1957" s="14" t="str">
        <f t="shared" si="400"/>
        <v>Avg of 4 NM Projects</v>
      </c>
      <c r="H1957" s="15">
        <f t="shared" si="402"/>
        <v>10</v>
      </c>
      <c r="I1957" s="93">
        <v>35.840000000000003</v>
      </c>
      <c r="J1957">
        <f t="shared" si="390"/>
        <v>0.2013483146067416</v>
      </c>
      <c r="K1957" s="4">
        <v>109.81</v>
      </c>
      <c r="L1957" s="4">
        <v>82.97</v>
      </c>
      <c r="M1957" s="16">
        <f t="shared" si="391"/>
        <v>2.9736448000000002</v>
      </c>
      <c r="N1957">
        <f t="shared" si="392"/>
        <v>0</v>
      </c>
      <c r="O1957">
        <f t="shared" si="393"/>
        <v>0</v>
      </c>
      <c r="P1957" s="63">
        <f t="shared" si="394"/>
        <v>0</v>
      </c>
    </row>
    <row r="1958" spans="1:16" x14ac:dyDescent="0.3">
      <c r="A1958">
        <f t="shared" si="395"/>
        <v>2018</v>
      </c>
      <c r="B1958">
        <f t="shared" si="396"/>
        <v>11</v>
      </c>
      <c r="C1958">
        <f t="shared" si="397"/>
        <v>21</v>
      </c>
      <c r="D1958">
        <f t="shared" si="398"/>
        <v>7</v>
      </c>
      <c r="E1958" t="str">
        <f t="shared" si="399"/>
        <v>OFF</v>
      </c>
      <c r="F1958" s="13">
        <f t="shared" si="401"/>
        <v>43425</v>
      </c>
      <c r="G1958" s="14" t="str">
        <f t="shared" si="400"/>
        <v>Avg of 4 NM Projects</v>
      </c>
      <c r="H1958" s="15">
        <f t="shared" si="402"/>
        <v>11</v>
      </c>
      <c r="I1958" s="93">
        <v>48.12</v>
      </c>
      <c r="J1958">
        <f t="shared" si="390"/>
        <v>0.27033707865168538</v>
      </c>
      <c r="K1958" s="4">
        <v>129.54</v>
      </c>
      <c r="L1958" s="4">
        <v>135.06</v>
      </c>
      <c r="M1958" s="16">
        <f t="shared" si="391"/>
        <v>6.4990872</v>
      </c>
      <c r="N1958">
        <f t="shared" si="392"/>
        <v>0</v>
      </c>
      <c r="O1958">
        <f t="shared" si="393"/>
        <v>0</v>
      </c>
      <c r="P1958" s="63">
        <f t="shared" si="394"/>
        <v>0</v>
      </c>
    </row>
    <row r="1959" spans="1:16" x14ac:dyDescent="0.3">
      <c r="A1959">
        <f t="shared" si="395"/>
        <v>2018</v>
      </c>
      <c r="B1959">
        <f t="shared" si="396"/>
        <v>11</v>
      </c>
      <c r="C1959">
        <f t="shared" si="397"/>
        <v>21</v>
      </c>
      <c r="D1959">
        <f t="shared" si="398"/>
        <v>7</v>
      </c>
      <c r="E1959" t="str">
        <f t="shared" si="399"/>
        <v>OFF</v>
      </c>
      <c r="F1959" s="13">
        <f t="shared" si="401"/>
        <v>43425</v>
      </c>
      <c r="G1959" s="14" t="str">
        <f t="shared" si="400"/>
        <v>Avg of 4 NM Projects</v>
      </c>
      <c r="H1959" s="15">
        <f t="shared" si="402"/>
        <v>12</v>
      </c>
      <c r="I1959" s="93">
        <v>48.39</v>
      </c>
      <c r="J1959">
        <f t="shared" si="390"/>
        <v>0.27185393258426965</v>
      </c>
      <c r="K1959" s="4">
        <v>123.68</v>
      </c>
      <c r="L1959" s="4">
        <v>146.94</v>
      </c>
      <c r="M1959" s="16">
        <f t="shared" si="391"/>
        <v>7.1104265999999994</v>
      </c>
      <c r="N1959">
        <f t="shared" si="392"/>
        <v>0</v>
      </c>
      <c r="O1959">
        <f t="shared" si="393"/>
        <v>0</v>
      </c>
      <c r="P1959" s="63">
        <f t="shared" si="394"/>
        <v>0</v>
      </c>
    </row>
    <row r="1960" spans="1:16" x14ac:dyDescent="0.3">
      <c r="A1960">
        <f t="shared" si="395"/>
        <v>2018</v>
      </c>
      <c r="B1960">
        <f t="shared" si="396"/>
        <v>11</v>
      </c>
      <c r="C1960">
        <f t="shared" si="397"/>
        <v>21</v>
      </c>
      <c r="D1960">
        <f t="shared" si="398"/>
        <v>7</v>
      </c>
      <c r="E1960" t="str">
        <f t="shared" si="399"/>
        <v>OFF</v>
      </c>
      <c r="F1960" s="13">
        <f t="shared" si="401"/>
        <v>43425</v>
      </c>
      <c r="G1960" s="14" t="str">
        <f t="shared" si="400"/>
        <v>Avg of 4 NM Projects</v>
      </c>
      <c r="H1960" s="15">
        <f t="shared" si="402"/>
        <v>13</v>
      </c>
      <c r="I1960" s="93">
        <v>46.080000000000005</v>
      </c>
      <c r="J1960">
        <f t="shared" si="390"/>
        <v>0.25887640449438204</v>
      </c>
      <c r="K1960" s="4">
        <v>117.53</v>
      </c>
      <c r="L1960" s="4">
        <v>134.86000000000001</v>
      </c>
      <c r="M1960" s="16">
        <f t="shared" si="391"/>
        <v>6.2143488000000016</v>
      </c>
      <c r="N1960">
        <f t="shared" si="392"/>
        <v>0</v>
      </c>
      <c r="O1960">
        <f t="shared" si="393"/>
        <v>0</v>
      </c>
      <c r="P1960" s="63">
        <f t="shared" si="394"/>
        <v>0</v>
      </c>
    </row>
    <row r="1961" spans="1:16" x14ac:dyDescent="0.3">
      <c r="A1961">
        <f t="shared" si="395"/>
        <v>2018</v>
      </c>
      <c r="B1961">
        <f t="shared" si="396"/>
        <v>11</v>
      </c>
      <c r="C1961">
        <f t="shared" si="397"/>
        <v>21</v>
      </c>
      <c r="D1961">
        <f t="shared" si="398"/>
        <v>7</v>
      </c>
      <c r="E1961" t="str">
        <f t="shared" si="399"/>
        <v>OFF</v>
      </c>
      <c r="F1961" s="13">
        <f t="shared" si="401"/>
        <v>43425</v>
      </c>
      <c r="G1961" s="14" t="str">
        <f t="shared" si="400"/>
        <v>Avg of 4 NM Projects</v>
      </c>
      <c r="H1961" s="15">
        <f t="shared" si="402"/>
        <v>14</v>
      </c>
      <c r="I1961" s="93">
        <v>40.835000000000001</v>
      </c>
      <c r="J1961">
        <f t="shared" si="390"/>
        <v>0.22941011235955056</v>
      </c>
      <c r="K1961" s="4">
        <v>107.29</v>
      </c>
      <c r="L1961" s="4">
        <v>140.04</v>
      </c>
      <c r="M1961" s="16">
        <f t="shared" si="391"/>
        <v>5.7185333999999992</v>
      </c>
      <c r="N1961">
        <f t="shared" si="392"/>
        <v>0</v>
      </c>
      <c r="O1961">
        <f t="shared" si="393"/>
        <v>0</v>
      </c>
      <c r="P1961" s="63">
        <f t="shared" si="394"/>
        <v>0</v>
      </c>
    </row>
    <row r="1962" spans="1:16" x14ac:dyDescent="0.3">
      <c r="A1962">
        <f t="shared" si="395"/>
        <v>2018</v>
      </c>
      <c r="B1962">
        <f t="shared" si="396"/>
        <v>11</v>
      </c>
      <c r="C1962">
        <f t="shared" si="397"/>
        <v>21</v>
      </c>
      <c r="D1962">
        <f t="shared" si="398"/>
        <v>7</v>
      </c>
      <c r="E1962" t="str">
        <f t="shared" si="399"/>
        <v>OFF</v>
      </c>
      <c r="F1962" s="13">
        <f t="shared" si="401"/>
        <v>43425</v>
      </c>
      <c r="G1962" s="14" t="str">
        <f t="shared" si="400"/>
        <v>Avg of 4 NM Projects</v>
      </c>
      <c r="H1962" s="15">
        <f t="shared" si="402"/>
        <v>15</v>
      </c>
      <c r="I1962" s="93">
        <v>19.329999999999998</v>
      </c>
      <c r="J1962">
        <f t="shared" si="390"/>
        <v>0.10859550561797753</v>
      </c>
      <c r="K1962" s="4">
        <v>101.02</v>
      </c>
      <c r="L1962" s="4">
        <v>116.57</v>
      </c>
      <c r="M1962" s="16">
        <f t="shared" si="391"/>
        <v>2.2532980999999994</v>
      </c>
      <c r="N1962">
        <f t="shared" si="392"/>
        <v>0</v>
      </c>
      <c r="O1962">
        <f t="shared" si="393"/>
        <v>0</v>
      </c>
      <c r="P1962" s="63">
        <f t="shared" si="394"/>
        <v>0</v>
      </c>
    </row>
    <row r="1963" spans="1:16" x14ac:dyDescent="0.3">
      <c r="A1963">
        <f t="shared" si="395"/>
        <v>2018</v>
      </c>
      <c r="B1963">
        <f t="shared" si="396"/>
        <v>11</v>
      </c>
      <c r="C1963">
        <f t="shared" si="397"/>
        <v>21</v>
      </c>
      <c r="D1963">
        <f t="shared" si="398"/>
        <v>7</v>
      </c>
      <c r="E1963" t="str">
        <f t="shared" si="399"/>
        <v>OFF</v>
      </c>
      <c r="F1963" s="13">
        <f t="shared" si="401"/>
        <v>43425</v>
      </c>
      <c r="G1963" s="14" t="str">
        <f t="shared" si="400"/>
        <v>Avg of 4 NM Projects</v>
      </c>
      <c r="H1963" s="15">
        <f t="shared" si="402"/>
        <v>16</v>
      </c>
      <c r="I1963" s="93">
        <v>7.4249999999999998</v>
      </c>
      <c r="J1963">
        <f t="shared" si="390"/>
        <v>4.1713483146067418E-2</v>
      </c>
      <c r="K1963" s="4">
        <v>110.08</v>
      </c>
      <c r="L1963" s="4">
        <v>89.64</v>
      </c>
      <c r="M1963" s="16">
        <f t="shared" si="391"/>
        <v>0.66557699999999997</v>
      </c>
      <c r="N1963">
        <f t="shared" si="392"/>
        <v>0</v>
      </c>
      <c r="O1963">
        <f t="shared" si="393"/>
        <v>0</v>
      </c>
      <c r="P1963" s="63">
        <f t="shared" si="394"/>
        <v>0</v>
      </c>
    </row>
    <row r="1964" spans="1:16" x14ac:dyDescent="0.3">
      <c r="A1964">
        <f t="shared" si="395"/>
        <v>2018</v>
      </c>
      <c r="B1964">
        <f t="shared" si="396"/>
        <v>11</v>
      </c>
      <c r="C1964">
        <f t="shared" si="397"/>
        <v>21</v>
      </c>
      <c r="D1964">
        <f t="shared" si="398"/>
        <v>7</v>
      </c>
      <c r="E1964" t="str">
        <f t="shared" si="399"/>
        <v>OFF</v>
      </c>
      <c r="F1964" s="13">
        <f t="shared" si="401"/>
        <v>43425</v>
      </c>
      <c r="G1964" s="14" t="str">
        <f t="shared" si="400"/>
        <v>Avg of 4 NM Projects</v>
      </c>
      <c r="H1964" s="15">
        <f t="shared" si="402"/>
        <v>17</v>
      </c>
      <c r="I1964" s="93">
        <v>-0.13</v>
      </c>
      <c r="J1964">
        <f t="shared" si="390"/>
        <v>-7.3033707865168538E-4</v>
      </c>
      <c r="K1964" s="4">
        <v>145.47999999999999</v>
      </c>
      <c r="L1964" s="4">
        <v>92.47</v>
      </c>
      <c r="M1964" s="16">
        <f t="shared" si="391"/>
        <v>-1.20211E-2</v>
      </c>
      <c r="N1964">
        <f t="shared" si="392"/>
        <v>0</v>
      </c>
      <c r="O1964">
        <f t="shared" si="393"/>
        <v>0</v>
      </c>
      <c r="P1964" s="63">
        <f t="shared" si="394"/>
        <v>0</v>
      </c>
    </row>
    <row r="1965" spans="1:16" x14ac:dyDescent="0.3">
      <c r="A1965">
        <f t="shared" si="395"/>
        <v>2018</v>
      </c>
      <c r="B1965">
        <f t="shared" si="396"/>
        <v>11</v>
      </c>
      <c r="C1965">
        <f t="shared" si="397"/>
        <v>21</v>
      </c>
      <c r="D1965">
        <f t="shared" si="398"/>
        <v>7</v>
      </c>
      <c r="E1965" t="str">
        <f t="shared" si="399"/>
        <v>OFF</v>
      </c>
      <c r="F1965" s="13">
        <f t="shared" si="401"/>
        <v>43425</v>
      </c>
      <c r="G1965" s="14" t="str">
        <f t="shared" si="400"/>
        <v>Avg of 4 NM Projects</v>
      </c>
      <c r="H1965" s="15">
        <f t="shared" si="402"/>
        <v>18</v>
      </c>
      <c r="I1965" s="93">
        <v>-0.26</v>
      </c>
      <c r="J1965">
        <f t="shared" si="390"/>
        <v>-1.4606741573033708E-3</v>
      </c>
      <c r="K1965" s="4">
        <v>178.98</v>
      </c>
      <c r="L1965" s="4">
        <v>78.78</v>
      </c>
      <c r="M1965" s="16">
        <f t="shared" si="391"/>
        <v>-2.0482800000000002E-2</v>
      </c>
      <c r="N1965">
        <f t="shared" si="392"/>
        <v>0</v>
      </c>
      <c r="O1965">
        <f t="shared" si="393"/>
        <v>0</v>
      </c>
      <c r="P1965" s="63">
        <f t="shared" si="394"/>
        <v>0</v>
      </c>
    </row>
    <row r="1966" spans="1:16" x14ac:dyDescent="0.3">
      <c r="A1966">
        <f t="shared" si="395"/>
        <v>2018</v>
      </c>
      <c r="B1966">
        <f t="shared" si="396"/>
        <v>11</v>
      </c>
      <c r="C1966">
        <f t="shared" si="397"/>
        <v>21</v>
      </c>
      <c r="D1966">
        <f t="shared" si="398"/>
        <v>7</v>
      </c>
      <c r="E1966" t="str">
        <f t="shared" si="399"/>
        <v>OFF</v>
      </c>
      <c r="F1966" s="13">
        <f t="shared" si="401"/>
        <v>43425</v>
      </c>
      <c r="G1966" s="14" t="str">
        <f t="shared" si="400"/>
        <v>Avg of 4 NM Projects</v>
      </c>
      <c r="H1966" s="15">
        <f t="shared" si="402"/>
        <v>19</v>
      </c>
      <c r="I1966" s="93">
        <v>0</v>
      </c>
      <c r="J1966">
        <f t="shared" si="390"/>
        <v>0</v>
      </c>
      <c r="K1966" s="4">
        <v>160.83000000000001</v>
      </c>
      <c r="L1966" s="4">
        <v>76.59</v>
      </c>
      <c r="M1966" s="16">
        <f t="shared" si="391"/>
        <v>0</v>
      </c>
      <c r="N1966">
        <f t="shared" si="392"/>
        <v>1</v>
      </c>
      <c r="O1966">
        <f t="shared" si="393"/>
        <v>0</v>
      </c>
      <c r="P1966" s="63">
        <f t="shared" si="394"/>
        <v>0</v>
      </c>
    </row>
    <row r="1967" spans="1:16" x14ac:dyDescent="0.3">
      <c r="A1967">
        <f t="shared" si="395"/>
        <v>2018</v>
      </c>
      <c r="B1967">
        <f t="shared" si="396"/>
        <v>11</v>
      </c>
      <c r="C1967">
        <f t="shared" si="397"/>
        <v>21</v>
      </c>
      <c r="D1967">
        <f t="shared" si="398"/>
        <v>7</v>
      </c>
      <c r="E1967" t="str">
        <f t="shared" si="399"/>
        <v>OFF</v>
      </c>
      <c r="F1967" s="13">
        <f t="shared" si="401"/>
        <v>43425</v>
      </c>
      <c r="G1967" s="14" t="str">
        <f t="shared" si="400"/>
        <v>Avg of 4 NM Projects</v>
      </c>
      <c r="H1967" s="15">
        <f t="shared" si="402"/>
        <v>20</v>
      </c>
      <c r="I1967" s="93">
        <v>0</v>
      </c>
      <c r="J1967">
        <f t="shared" si="390"/>
        <v>0</v>
      </c>
      <c r="K1967" s="4">
        <v>154.56</v>
      </c>
      <c r="L1967" s="4">
        <v>57.21</v>
      </c>
      <c r="M1967" s="16">
        <f t="shared" si="391"/>
        <v>0</v>
      </c>
      <c r="N1967">
        <f t="shared" si="392"/>
        <v>1</v>
      </c>
      <c r="O1967">
        <f t="shared" si="393"/>
        <v>0</v>
      </c>
      <c r="P1967" s="63">
        <f t="shared" si="394"/>
        <v>0</v>
      </c>
    </row>
    <row r="1968" spans="1:16" x14ac:dyDescent="0.3">
      <c r="A1968">
        <f t="shared" si="395"/>
        <v>2018</v>
      </c>
      <c r="B1968">
        <f t="shared" si="396"/>
        <v>11</v>
      </c>
      <c r="C1968">
        <f t="shared" si="397"/>
        <v>21</v>
      </c>
      <c r="D1968">
        <f t="shared" si="398"/>
        <v>7</v>
      </c>
      <c r="E1968" t="str">
        <f t="shared" si="399"/>
        <v>OFF</v>
      </c>
      <c r="F1968" s="13">
        <f t="shared" si="401"/>
        <v>43425</v>
      </c>
      <c r="G1968" s="14" t="str">
        <f t="shared" si="400"/>
        <v>Avg of 4 NM Projects</v>
      </c>
      <c r="H1968" s="15">
        <f t="shared" si="402"/>
        <v>21</v>
      </c>
      <c r="I1968" s="93">
        <v>-0.26</v>
      </c>
      <c r="J1968">
        <f t="shared" si="390"/>
        <v>-1.4606741573033708E-3</v>
      </c>
      <c r="K1968" s="4">
        <v>138.38999999999999</v>
      </c>
      <c r="L1968" s="4">
        <v>73.239999999999995</v>
      </c>
      <c r="M1968" s="16">
        <f t="shared" si="391"/>
        <v>-1.9042400000000001E-2</v>
      </c>
      <c r="N1968">
        <f t="shared" si="392"/>
        <v>0</v>
      </c>
      <c r="O1968">
        <f t="shared" si="393"/>
        <v>0</v>
      </c>
      <c r="P1968" s="63">
        <f t="shared" si="394"/>
        <v>0</v>
      </c>
    </row>
    <row r="1969" spans="1:18" x14ac:dyDescent="0.3">
      <c r="A1969">
        <f t="shared" si="395"/>
        <v>2018</v>
      </c>
      <c r="B1969">
        <f t="shared" si="396"/>
        <v>11</v>
      </c>
      <c r="C1969">
        <f t="shared" si="397"/>
        <v>21</v>
      </c>
      <c r="D1969">
        <f t="shared" si="398"/>
        <v>7</v>
      </c>
      <c r="E1969" t="str">
        <f t="shared" si="399"/>
        <v>OFF</v>
      </c>
      <c r="F1969" s="13">
        <f t="shared" si="401"/>
        <v>43425</v>
      </c>
      <c r="G1969" s="14" t="str">
        <f t="shared" si="400"/>
        <v>Avg of 4 NM Projects</v>
      </c>
      <c r="H1969" s="15">
        <f t="shared" si="402"/>
        <v>22</v>
      </c>
      <c r="I1969" s="93">
        <v>0</v>
      </c>
      <c r="J1969">
        <f t="shared" si="390"/>
        <v>0</v>
      </c>
      <c r="K1969" s="4">
        <v>124.3</v>
      </c>
      <c r="L1969" s="4">
        <v>69.13</v>
      </c>
      <c r="M1969" s="16">
        <f t="shared" si="391"/>
        <v>0</v>
      </c>
      <c r="N1969">
        <f t="shared" si="392"/>
        <v>1</v>
      </c>
      <c r="O1969">
        <f t="shared" si="393"/>
        <v>0</v>
      </c>
      <c r="P1969" s="63">
        <f t="shared" si="394"/>
        <v>0</v>
      </c>
    </row>
    <row r="1970" spans="1:18" x14ac:dyDescent="0.3">
      <c r="A1970">
        <f t="shared" si="395"/>
        <v>2018</v>
      </c>
      <c r="B1970">
        <f t="shared" si="396"/>
        <v>11</v>
      </c>
      <c r="C1970">
        <f t="shared" si="397"/>
        <v>21</v>
      </c>
      <c r="D1970">
        <f t="shared" si="398"/>
        <v>7</v>
      </c>
      <c r="E1970" t="str">
        <f t="shared" si="399"/>
        <v>OFF</v>
      </c>
      <c r="F1970" s="13">
        <f t="shared" si="401"/>
        <v>43425</v>
      </c>
      <c r="G1970" s="14" t="str">
        <f t="shared" si="400"/>
        <v>Avg of 4 NM Projects</v>
      </c>
      <c r="H1970" s="15">
        <f t="shared" si="402"/>
        <v>23</v>
      </c>
      <c r="I1970" s="93">
        <v>-0.26</v>
      </c>
      <c r="J1970">
        <f t="shared" si="390"/>
        <v>-1.4606741573033708E-3</v>
      </c>
      <c r="K1970" s="4">
        <v>108.97</v>
      </c>
      <c r="L1970" s="4">
        <v>42.35</v>
      </c>
      <c r="M1970" s="16">
        <f t="shared" si="391"/>
        <v>-1.1011000000000002E-2</v>
      </c>
      <c r="N1970">
        <f t="shared" si="392"/>
        <v>0</v>
      </c>
      <c r="O1970">
        <f t="shared" si="393"/>
        <v>0</v>
      </c>
      <c r="P1970" s="63">
        <f t="shared" si="394"/>
        <v>0</v>
      </c>
    </row>
    <row r="1971" spans="1:18" x14ac:dyDescent="0.3">
      <c r="A1971">
        <f t="shared" si="395"/>
        <v>2018</v>
      </c>
      <c r="B1971">
        <f t="shared" si="396"/>
        <v>11</v>
      </c>
      <c r="C1971">
        <f t="shared" si="397"/>
        <v>21</v>
      </c>
      <c r="D1971">
        <f t="shared" si="398"/>
        <v>7</v>
      </c>
      <c r="E1971" t="str">
        <f t="shared" si="399"/>
        <v>OFF</v>
      </c>
      <c r="F1971" s="13">
        <f t="shared" si="401"/>
        <v>43425</v>
      </c>
      <c r="G1971" s="14" t="str">
        <f t="shared" si="400"/>
        <v>Avg of 4 NM Projects</v>
      </c>
      <c r="H1971" s="15">
        <f t="shared" si="402"/>
        <v>24</v>
      </c>
      <c r="I1971" s="93">
        <v>0</v>
      </c>
      <c r="J1971">
        <f t="shared" si="390"/>
        <v>0</v>
      </c>
      <c r="K1971" s="4">
        <v>116.02</v>
      </c>
      <c r="L1971" s="4">
        <v>57.6</v>
      </c>
      <c r="M1971" s="16">
        <f t="shared" si="391"/>
        <v>0</v>
      </c>
      <c r="N1971">
        <f t="shared" si="392"/>
        <v>1</v>
      </c>
      <c r="O1971">
        <f t="shared" si="393"/>
        <v>0</v>
      </c>
      <c r="P1971" s="63">
        <f t="shared" si="394"/>
        <v>0</v>
      </c>
    </row>
    <row r="1972" spans="1:18" x14ac:dyDescent="0.3">
      <c r="A1972">
        <f t="shared" si="395"/>
        <v>2018</v>
      </c>
      <c r="B1972">
        <f t="shared" si="396"/>
        <v>11</v>
      </c>
      <c r="C1972">
        <f t="shared" si="397"/>
        <v>22</v>
      </c>
      <c r="D1972">
        <f t="shared" si="398"/>
        <v>1</v>
      </c>
      <c r="E1972" t="str">
        <f t="shared" si="399"/>
        <v>OFF</v>
      </c>
      <c r="F1972" s="13">
        <f t="shared" si="401"/>
        <v>43426</v>
      </c>
      <c r="G1972" s="14" t="str">
        <f t="shared" si="400"/>
        <v>Avg of 4 NM Projects</v>
      </c>
      <c r="H1972" s="15">
        <f t="shared" si="402"/>
        <v>1</v>
      </c>
      <c r="I1972" s="93">
        <v>-0.13</v>
      </c>
      <c r="J1972">
        <f t="shared" si="390"/>
        <v>-7.3033707865168538E-4</v>
      </c>
      <c r="K1972" s="4">
        <v>79.16</v>
      </c>
      <c r="L1972" s="4">
        <v>90</v>
      </c>
      <c r="M1972" s="16">
        <f t="shared" si="391"/>
        <v>-1.17E-2</v>
      </c>
      <c r="N1972">
        <f t="shared" si="392"/>
        <v>0</v>
      </c>
      <c r="O1972">
        <f t="shared" si="393"/>
        <v>0</v>
      </c>
      <c r="P1972" s="63">
        <f t="shared" si="394"/>
        <v>0</v>
      </c>
      <c r="Q1972" s="34"/>
      <c r="R1972" s="34"/>
    </row>
    <row r="1973" spans="1:18" x14ac:dyDescent="0.3">
      <c r="A1973">
        <f t="shared" si="395"/>
        <v>2018</v>
      </c>
      <c r="B1973">
        <f t="shared" si="396"/>
        <v>11</v>
      </c>
      <c r="C1973">
        <f t="shared" si="397"/>
        <v>22</v>
      </c>
      <c r="D1973">
        <f t="shared" si="398"/>
        <v>1</v>
      </c>
      <c r="E1973" t="str">
        <f t="shared" si="399"/>
        <v>OFF</v>
      </c>
      <c r="F1973" s="13">
        <f t="shared" si="401"/>
        <v>43426</v>
      </c>
      <c r="G1973" s="14" t="str">
        <f t="shared" si="400"/>
        <v>Avg of 4 NM Projects</v>
      </c>
      <c r="H1973" s="15">
        <f t="shared" si="402"/>
        <v>2</v>
      </c>
      <c r="I1973" s="93">
        <v>-0.13</v>
      </c>
      <c r="J1973">
        <f t="shared" si="390"/>
        <v>-7.3033707865168538E-4</v>
      </c>
      <c r="K1973" s="4">
        <v>71.540000000000006</v>
      </c>
      <c r="L1973" s="4">
        <v>76.400000000000006</v>
      </c>
      <c r="M1973" s="16">
        <f t="shared" si="391"/>
        <v>-9.9319999999999999E-3</v>
      </c>
      <c r="N1973">
        <f t="shared" si="392"/>
        <v>0</v>
      </c>
      <c r="O1973">
        <f t="shared" si="393"/>
        <v>0</v>
      </c>
      <c r="P1973" s="63">
        <f t="shared" si="394"/>
        <v>0</v>
      </c>
    </row>
    <row r="1974" spans="1:18" x14ac:dyDescent="0.3">
      <c r="A1974">
        <f t="shared" si="395"/>
        <v>2018</v>
      </c>
      <c r="B1974">
        <f t="shared" si="396"/>
        <v>11</v>
      </c>
      <c r="C1974">
        <f t="shared" si="397"/>
        <v>22</v>
      </c>
      <c r="D1974">
        <f t="shared" si="398"/>
        <v>1</v>
      </c>
      <c r="E1974" t="str">
        <f t="shared" si="399"/>
        <v>OFF</v>
      </c>
      <c r="F1974" s="13">
        <f t="shared" si="401"/>
        <v>43426</v>
      </c>
      <c r="G1974" s="14" t="str">
        <f t="shared" si="400"/>
        <v>Avg of 4 NM Projects</v>
      </c>
      <c r="H1974" s="15">
        <f t="shared" si="402"/>
        <v>3</v>
      </c>
      <c r="I1974" s="93">
        <v>0</v>
      </c>
      <c r="J1974">
        <f t="shared" si="390"/>
        <v>0</v>
      </c>
      <c r="K1974" s="4">
        <v>66.3</v>
      </c>
      <c r="L1974" s="4">
        <v>43.31</v>
      </c>
      <c r="M1974" s="16">
        <f t="shared" si="391"/>
        <v>0</v>
      </c>
      <c r="N1974">
        <f t="shared" si="392"/>
        <v>1</v>
      </c>
      <c r="O1974">
        <f t="shared" si="393"/>
        <v>0</v>
      </c>
      <c r="P1974" s="63">
        <f t="shared" si="394"/>
        <v>0</v>
      </c>
    </row>
    <row r="1975" spans="1:18" x14ac:dyDescent="0.3">
      <c r="A1975">
        <f t="shared" si="395"/>
        <v>2018</v>
      </c>
      <c r="B1975">
        <f t="shared" si="396"/>
        <v>11</v>
      </c>
      <c r="C1975">
        <f t="shared" si="397"/>
        <v>22</v>
      </c>
      <c r="D1975">
        <f t="shared" si="398"/>
        <v>1</v>
      </c>
      <c r="E1975" t="str">
        <f t="shared" si="399"/>
        <v>OFF</v>
      </c>
      <c r="F1975" s="13">
        <f t="shared" si="401"/>
        <v>43426</v>
      </c>
      <c r="G1975" s="14" t="str">
        <f t="shared" si="400"/>
        <v>Avg of 4 NM Projects</v>
      </c>
      <c r="H1975" s="15">
        <f t="shared" si="402"/>
        <v>4</v>
      </c>
      <c r="I1975" s="93">
        <v>-0.13</v>
      </c>
      <c r="J1975">
        <f t="shared" si="390"/>
        <v>-7.3033707865168538E-4</v>
      </c>
      <c r="K1975" s="4">
        <v>66.41</v>
      </c>
      <c r="L1975" s="4">
        <v>45.14</v>
      </c>
      <c r="M1975" s="16">
        <f t="shared" si="391"/>
        <v>-5.8681999999999996E-3</v>
      </c>
      <c r="N1975">
        <f t="shared" si="392"/>
        <v>0</v>
      </c>
      <c r="O1975">
        <f t="shared" si="393"/>
        <v>0</v>
      </c>
      <c r="P1975" s="63">
        <f t="shared" si="394"/>
        <v>0</v>
      </c>
    </row>
    <row r="1976" spans="1:18" x14ac:dyDescent="0.3">
      <c r="A1976">
        <f t="shared" si="395"/>
        <v>2018</v>
      </c>
      <c r="B1976">
        <f t="shared" si="396"/>
        <v>11</v>
      </c>
      <c r="C1976">
        <f t="shared" si="397"/>
        <v>22</v>
      </c>
      <c r="D1976">
        <f t="shared" si="398"/>
        <v>1</v>
      </c>
      <c r="E1976" t="str">
        <f t="shared" si="399"/>
        <v>OFF</v>
      </c>
      <c r="F1976" s="13">
        <f t="shared" si="401"/>
        <v>43426</v>
      </c>
      <c r="G1976" s="14" t="str">
        <f t="shared" si="400"/>
        <v>Avg of 4 NM Projects</v>
      </c>
      <c r="H1976" s="15">
        <f t="shared" si="402"/>
        <v>5</v>
      </c>
      <c r="I1976" s="93">
        <v>-0.26</v>
      </c>
      <c r="J1976">
        <f t="shared" si="390"/>
        <v>-1.4606741573033708E-3</v>
      </c>
      <c r="K1976" s="4">
        <v>69.89</v>
      </c>
      <c r="L1976" s="4">
        <v>93.04</v>
      </c>
      <c r="M1976" s="16">
        <f t="shared" si="391"/>
        <v>-2.4190400000000004E-2</v>
      </c>
      <c r="N1976">
        <f t="shared" si="392"/>
        <v>0</v>
      </c>
      <c r="O1976">
        <f t="shared" si="393"/>
        <v>0</v>
      </c>
      <c r="P1976" s="63">
        <f t="shared" si="394"/>
        <v>0</v>
      </c>
    </row>
    <row r="1977" spans="1:18" x14ac:dyDescent="0.3">
      <c r="A1977">
        <f t="shared" si="395"/>
        <v>2018</v>
      </c>
      <c r="B1977">
        <f t="shared" si="396"/>
        <v>11</v>
      </c>
      <c r="C1977">
        <f t="shared" si="397"/>
        <v>22</v>
      </c>
      <c r="D1977">
        <f t="shared" si="398"/>
        <v>1</v>
      </c>
      <c r="E1977" t="str">
        <f t="shared" si="399"/>
        <v>OFF</v>
      </c>
      <c r="F1977" s="13">
        <f t="shared" si="401"/>
        <v>43426</v>
      </c>
      <c r="G1977" s="14" t="str">
        <f t="shared" si="400"/>
        <v>Avg of 4 NM Projects</v>
      </c>
      <c r="H1977" s="15">
        <f t="shared" si="402"/>
        <v>6</v>
      </c>
      <c r="I1977" s="93">
        <v>-0.13</v>
      </c>
      <c r="J1977">
        <f t="shared" si="390"/>
        <v>-7.3033707865168538E-4</v>
      </c>
      <c r="K1977" s="4">
        <v>79.349999999999994</v>
      </c>
      <c r="L1977" s="4">
        <v>133.31</v>
      </c>
      <c r="M1977" s="16">
        <f t="shared" si="391"/>
        <v>-1.73303E-2</v>
      </c>
      <c r="N1977">
        <f t="shared" si="392"/>
        <v>0</v>
      </c>
      <c r="O1977">
        <f t="shared" si="393"/>
        <v>0</v>
      </c>
      <c r="P1977" s="63">
        <f t="shared" si="394"/>
        <v>0</v>
      </c>
    </row>
    <row r="1978" spans="1:18" x14ac:dyDescent="0.3">
      <c r="A1978">
        <f t="shared" si="395"/>
        <v>2018</v>
      </c>
      <c r="B1978">
        <f t="shared" si="396"/>
        <v>11</v>
      </c>
      <c r="C1978">
        <f t="shared" si="397"/>
        <v>22</v>
      </c>
      <c r="D1978">
        <f t="shared" si="398"/>
        <v>1</v>
      </c>
      <c r="E1978" t="str">
        <f t="shared" si="399"/>
        <v>OFF</v>
      </c>
      <c r="F1978" s="13">
        <f t="shared" si="401"/>
        <v>43426</v>
      </c>
      <c r="G1978" s="14" t="str">
        <f t="shared" si="400"/>
        <v>Avg of 4 NM Projects</v>
      </c>
      <c r="H1978" s="15">
        <f t="shared" si="402"/>
        <v>7</v>
      </c>
      <c r="I1978" s="93">
        <v>-0.13</v>
      </c>
      <c r="J1978">
        <f t="shared" si="390"/>
        <v>-7.3033707865168538E-4</v>
      </c>
      <c r="K1978" s="4">
        <v>85.78</v>
      </c>
      <c r="L1978" s="4">
        <v>75.930000000000007</v>
      </c>
      <c r="M1978" s="16">
        <f t="shared" si="391"/>
        <v>-9.8709000000000002E-3</v>
      </c>
      <c r="N1978">
        <f t="shared" si="392"/>
        <v>0</v>
      </c>
      <c r="O1978">
        <f t="shared" si="393"/>
        <v>0</v>
      </c>
      <c r="P1978" s="63">
        <f t="shared" si="394"/>
        <v>0</v>
      </c>
    </row>
    <row r="1979" spans="1:18" x14ac:dyDescent="0.3">
      <c r="A1979">
        <f t="shared" si="395"/>
        <v>2018</v>
      </c>
      <c r="B1979">
        <f t="shared" si="396"/>
        <v>11</v>
      </c>
      <c r="C1979">
        <f t="shared" si="397"/>
        <v>22</v>
      </c>
      <c r="D1979">
        <f t="shared" si="398"/>
        <v>1</v>
      </c>
      <c r="E1979" t="str">
        <f t="shared" si="399"/>
        <v>OFF</v>
      </c>
      <c r="F1979" s="13">
        <f t="shared" si="401"/>
        <v>43426</v>
      </c>
      <c r="G1979" s="14" t="str">
        <f t="shared" si="400"/>
        <v>Avg of 4 NM Projects</v>
      </c>
      <c r="H1979" s="15">
        <f t="shared" si="402"/>
        <v>8</v>
      </c>
      <c r="I1979" s="93">
        <v>0.255</v>
      </c>
      <c r="J1979">
        <f t="shared" si="390"/>
        <v>1.4325842696629213E-3</v>
      </c>
      <c r="K1979" s="4">
        <v>109.89</v>
      </c>
      <c r="L1979" s="4">
        <v>118.19</v>
      </c>
      <c r="M1979" s="16">
        <f t="shared" si="391"/>
        <v>3.0138449999999997E-2</v>
      </c>
      <c r="N1979">
        <f t="shared" si="392"/>
        <v>0</v>
      </c>
      <c r="O1979">
        <f t="shared" si="393"/>
        <v>0</v>
      </c>
      <c r="P1979" s="63">
        <f t="shared" si="394"/>
        <v>0</v>
      </c>
    </row>
    <row r="1980" spans="1:18" x14ac:dyDescent="0.3">
      <c r="A1980">
        <f t="shared" si="395"/>
        <v>2018</v>
      </c>
      <c r="B1980">
        <f t="shared" si="396"/>
        <v>11</v>
      </c>
      <c r="C1980">
        <f t="shared" si="397"/>
        <v>22</v>
      </c>
      <c r="D1980">
        <f t="shared" si="398"/>
        <v>1</v>
      </c>
      <c r="E1980" t="str">
        <f t="shared" si="399"/>
        <v>OFF</v>
      </c>
      <c r="F1980" s="13">
        <f t="shared" si="401"/>
        <v>43426</v>
      </c>
      <c r="G1980" s="14" t="str">
        <f t="shared" si="400"/>
        <v>Avg of 4 NM Projects</v>
      </c>
      <c r="H1980" s="15">
        <f t="shared" si="402"/>
        <v>9</v>
      </c>
      <c r="I1980" s="93">
        <v>2.8149999999999999</v>
      </c>
      <c r="J1980">
        <f t="shared" si="390"/>
        <v>1.5814606741573034E-2</v>
      </c>
      <c r="K1980" s="4">
        <v>125</v>
      </c>
      <c r="L1980" s="4">
        <v>208.42</v>
      </c>
      <c r="M1980" s="16">
        <f t="shared" si="391"/>
        <v>0.5867022999999999</v>
      </c>
      <c r="N1980">
        <f t="shared" si="392"/>
        <v>0</v>
      </c>
      <c r="O1980">
        <f t="shared" si="393"/>
        <v>0</v>
      </c>
      <c r="P1980" s="63">
        <f t="shared" si="394"/>
        <v>0</v>
      </c>
    </row>
    <row r="1981" spans="1:18" x14ac:dyDescent="0.3">
      <c r="A1981">
        <f t="shared" si="395"/>
        <v>2018</v>
      </c>
      <c r="B1981">
        <f t="shared" si="396"/>
        <v>11</v>
      </c>
      <c r="C1981">
        <f t="shared" si="397"/>
        <v>22</v>
      </c>
      <c r="D1981">
        <f t="shared" si="398"/>
        <v>1</v>
      </c>
      <c r="E1981" t="str">
        <f t="shared" si="399"/>
        <v>OFF</v>
      </c>
      <c r="F1981" s="13">
        <f t="shared" si="401"/>
        <v>43426</v>
      </c>
      <c r="G1981" s="14" t="str">
        <f t="shared" si="400"/>
        <v>Avg of 4 NM Projects</v>
      </c>
      <c r="H1981" s="15">
        <f t="shared" si="402"/>
        <v>10</v>
      </c>
      <c r="I1981" s="93">
        <v>4.4749999999999996</v>
      </c>
      <c r="J1981">
        <f t="shared" si="390"/>
        <v>2.5140449438202244E-2</v>
      </c>
      <c r="K1981" s="4">
        <v>129.53</v>
      </c>
      <c r="L1981" s="4">
        <v>118.36</v>
      </c>
      <c r="M1981" s="16">
        <f t="shared" si="391"/>
        <v>0.52966099999999994</v>
      </c>
      <c r="N1981">
        <f t="shared" si="392"/>
        <v>0</v>
      </c>
      <c r="O1981">
        <f t="shared" si="393"/>
        <v>0</v>
      </c>
      <c r="P1981" s="63">
        <f t="shared" si="394"/>
        <v>0</v>
      </c>
    </row>
    <row r="1982" spans="1:18" x14ac:dyDescent="0.3">
      <c r="A1982">
        <f t="shared" si="395"/>
        <v>2018</v>
      </c>
      <c r="B1982">
        <f t="shared" si="396"/>
        <v>11</v>
      </c>
      <c r="C1982">
        <f t="shared" si="397"/>
        <v>22</v>
      </c>
      <c r="D1982">
        <f t="shared" si="398"/>
        <v>1</v>
      </c>
      <c r="E1982" t="str">
        <f t="shared" si="399"/>
        <v>OFF</v>
      </c>
      <c r="F1982" s="13">
        <f t="shared" si="401"/>
        <v>43426</v>
      </c>
      <c r="G1982" s="14" t="str">
        <f t="shared" si="400"/>
        <v>Avg of 4 NM Projects</v>
      </c>
      <c r="H1982" s="15">
        <f t="shared" si="402"/>
        <v>11</v>
      </c>
      <c r="I1982" s="93">
        <v>8.4450000000000003</v>
      </c>
      <c r="J1982">
        <f t="shared" si="390"/>
        <v>4.7443820224719102E-2</v>
      </c>
      <c r="K1982" s="4">
        <v>131.75</v>
      </c>
      <c r="L1982" s="4">
        <v>161.6</v>
      </c>
      <c r="M1982" s="16">
        <f t="shared" si="391"/>
        <v>1.3647119999999999</v>
      </c>
      <c r="N1982">
        <f t="shared" si="392"/>
        <v>0</v>
      </c>
      <c r="O1982">
        <f t="shared" si="393"/>
        <v>0</v>
      </c>
      <c r="P1982" s="63">
        <f t="shared" si="394"/>
        <v>0</v>
      </c>
    </row>
    <row r="1983" spans="1:18" x14ac:dyDescent="0.3">
      <c r="A1983">
        <f t="shared" si="395"/>
        <v>2018</v>
      </c>
      <c r="B1983">
        <f t="shared" si="396"/>
        <v>11</v>
      </c>
      <c r="C1983">
        <f t="shared" si="397"/>
        <v>22</v>
      </c>
      <c r="D1983">
        <f t="shared" si="398"/>
        <v>1</v>
      </c>
      <c r="E1983" t="str">
        <f t="shared" si="399"/>
        <v>OFF</v>
      </c>
      <c r="F1983" s="13">
        <f t="shared" si="401"/>
        <v>43426</v>
      </c>
      <c r="G1983" s="14" t="str">
        <f t="shared" si="400"/>
        <v>Avg of 4 NM Projects</v>
      </c>
      <c r="H1983" s="15">
        <f t="shared" si="402"/>
        <v>12</v>
      </c>
      <c r="I1983" s="93">
        <v>11.135000000000002</v>
      </c>
      <c r="J1983">
        <f t="shared" si="390"/>
        <v>6.2556179775280912E-2</v>
      </c>
      <c r="K1983" s="4">
        <v>134.41999999999999</v>
      </c>
      <c r="L1983" s="4">
        <v>171.4</v>
      </c>
      <c r="M1983" s="16">
        <f t="shared" si="391"/>
        <v>1.9085390000000004</v>
      </c>
      <c r="N1983">
        <f t="shared" si="392"/>
        <v>0</v>
      </c>
      <c r="O1983">
        <f t="shared" si="393"/>
        <v>0</v>
      </c>
      <c r="P1983" s="63">
        <f t="shared" si="394"/>
        <v>0</v>
      </c>
    </row>
    <row r="1984" spans="1:18" x14ac:dyDescent="0.3">
      <c r="A1984">
        <f t="shared" si="395"/>
        <v>2018</v>
      </c>
      <c r="B1984">
        <f t="shared" si="396"/>
        <v>11</v>
      </c>
      <c r="C1984">
        <f t="shared" si="397"/>
        <v>22</v>
      </c>
      <c r="D1984">
        <f t="shared" si="398"/>
        <v>1</v>
      </c>
      <c r="E1984" t="str">
        <f t="shared" si="399"/>
        <v>OFF</v>
      </c>
      <c r="F1984" s="13">
        <f t="shared" si="401"/>
        <v>43426</v>
      </c>
      <c r="G1984" s="14" t="str">
        <f t="shared" si="400"/>
        <v>Avg of 4 NM Projects</v>
      </c>
      <c r="H1984" s="15">
        <f t="shared" si="402"/>
        <v>13</v>
      </c>
      <c r="I1984" s="93">
        <v>11.900000000000002</v>
      </c>
      <c r="J1984">
        <f t="shared" si="390"/>
        <v>6.6853932584269679E-2</v>
      </c>
      <c r="K1984" s="4">
        <v>120.04</v>
      </c>
      <c r="L1984" s="4">
        <v>120.3</v>
      </c>
      <c r="M1984" s="16">
        <f t="shared" si="391"/>
        <v>1.4315700000000002</v>
      </c>
      <c r="N1984">
        <f t="shared" si="392"/>
        <v>0</v>
      </c>
      <c r="O1984">
        <f t="shared" si="393"/>
        <v>0</v>
      </c>
      <c r="P1984" s="63">
        <f t="shared" si="394"/>
        <v>0</v>
      </c>
    </row>
    <row r="1985" spans="1:18" x14ac:dyDescent="0.3">
      <c r="A1985">
        <f t="shared" si="395"/>
        <v>2018</v>
      </c>
      <c r="B1985">
        <f t="shared" si="396"/>
        <v>11</v>
      </c>
      <c r="C1985">
        <f t="shared" si="397"/>
        <v>22</v>
      </c>
      <c r="D1985">
        <f t="shared" si="398"/>
        <v>1</v>
      </c>
      <c r="E1985" t="str">
        <f t="shared" si="399"/>
        <v>OFF</v>
      </c>
      <c r="F1985" s="13">
        <f t="shared" si="401"/>
        <v>43426</v>
      </c>
      <c r="G1985" s="14" t="str">
        <f t="shared" si="400"/>
        <v>Avg of 4 NM Projects</v>
      </c>
      <c r="H1985" s="15">
        <f t="shared" si="402"/>
        <v>14</v>
      </c>
      <c r="I1985" s="93">
        <v>11.009999999999998</v>
      </c>
      <c r="J1985">
        <f t="shared" si="390"/>
        <v>6.1853932584269654E-2</v>
      </c>
      <c r="K1985" s="4">
        <v>105.8</v>
      </c>
      <c r="L1985" s="4">
        <v>58.18</v>
      </c>
      <c r="M1985" s="16">
        <f t="shared" si="391"/>
        <v>0.64056179999999985</v>
      </c>
      <c r="N1985">
        <f t="shared" si="392"/>
        <v>0</v>
      </c>
      <c r="O1985">
        <f t="shared" si="393"/>
        <v>0</v>
      </c>
      <c r="P1985" s="63">
        <f t="shared" si="394"/>
        <v>0</v>
      </c>
    </row>
    <row r="1986" spans="1:18" x14ac:dyDescent="0.3">
      <c r="A1986">
        <f t="shared" si="395"/>
        <v>2018</v>
      </c>
      <c r="B1986">
        <f t="shared" si="396"/>
        <v>11</v>
      </c>
      <c r="C1986">
        <f t="shared" si="397"/>
        <v>22</v>
      </c>
      <c r="D1986">
        <f t="shared" si="398"/>
        <v>1</v>
      </c>
      <c r="E1986" t="str">
        <f t="shared" si="399"/>
        <v>OFF</v>
      </c>
      <c r="F1986" s="13">
        <f t="shared" si="401"/>
        <v>43426</v>
      </c>
      <c r="G1986" s="14" t="str">
        <f t="shared" si="400"/>
        <v>Avg of 4 NM Projects</v>
      </c>
      <c r="H1986" s="15">
        <f t="shared" si="402"/>
        <v>15</v>
      </c>
      <c r="I1986" s="93">
        <v>11.135</v>
      </c>
      <c r="J1986">
        <f t="shared" si="390"/>
        <v>6.2556179775280898E-2</v>
      </c>
      <c r="K1986" s="4">
        <v>90.11</v>
      </c>
      <c r="L1986" s="4">
        <v>77.7</v>
      </c>
      <c r="M1986" s="16">
        <f t="shared" si="391"/>
        <v>0.86518950000000006</v>
      </c>
      <c r="N1986">
        <f t="shared" si="392"/>
        <v>0</v>
      </c>
      <c r="O1986">
        <f t="shared" si="393"/>
        <v>0</v>
      </c>
      <c r="P1986" s="63">
        <f t="shared" si="394"/>
        <v>0</v>
      </c>
    </row>
    <row r="1987" spans="1:18" x14ac:dyDescent="0.3">
      <c r="A1987">
        <f t="shared" si="395"/>
        <v>2018</v>
      </c>
      <c r="B1987">
        <f t="shared" si="396"/>
        <v>11</v>
      </c>
      <c r="C1987">
        <f t="shared" si="397"/>
        <v>22</v>
      </c>
      <c r="D1987">
        <f t="shared" si="398"/>
        <v>1</v>
      </c>
      <c r="E1987" t="str">
        <f t="shared" si="399"/>
        <v>OFF</v>
      </c>
      <c r="F1987" s="13">
        <f t="shared" si="401"/>
        <v>43426</v>
      </c>
      <c r="G1987" s="14" t="str">
        <f t="shared" si="400"/>
        <v>Avg of 4 NM Projects</v>
      </c>
      <c r="H1987" s="15">
        <f t="shared" si="402"/>
        <v>16</v>
      </c>
      <c r="I1987" s="93">
        <v>3.0699999999999994</v>
      </c>
      <c r="J1987">
        <f t="shared" si="390"/>
        <v>1.7247191011235952E-2</v>
      </c>
      <c r="K1987" s="4">
        <v>93.33</v>
      </c>
      <c r="L1987" s="4">
        <v>92.92</v>
      </c>
      <c r="M1987" s="16">
        <f t="shared" si="391"/>
        <v>0.28526439999999997</v>
      </c>
      <c r="N1987">
        <f t="shared" si="392"/>
        <v>0</v>
      </c>
      <c r="O1987">
        <f t="shared" si="393"/>
        <v>0</v>
      </c>
      <c r="P1987" s="63">
        <f t="shared" si="394"/>
        <v>0</v>
      </c>
    </row>
    <row r="1988" spans="1:18" x14ac:dyDescent="0.3">
      <c r="A1988">
        <f t="shared" si="395"/>
        <v>2018</v>
      </c>
      <c r="B1988">
        <f t="shared" si="396"/>
        <v>11</v>
      </c>
      <c r="C1988">
        <f t="shared" si="397"/>
        <v>22</v>
      </c>
      <c r="D1988">
        <f t="shared" si="398"/>
        <v>1</v>
      </c>
      <c r="E1988" t="str">
        <f t="shared" si="399"/>
        <v>OFF</v>
      </c>
      <c r="F1988" s="13">
        <f t="shared" si="401"/>
        <v>43426</v>
      </c>
      <c r="G1988" s="14" t="str">
        <f t="shared" si="400"/>
        <v>Avg of 4 NM Projects</v>
      </c>
      <c r="H1988" s="15">
        <f t="shared" si="402"/>
        <v>17</v>
      </c>
      <c r="I1988" s="93">
        <v>-0.26</v>
      </c>
      <c r="J1988">
        <f t="shared" ref="J1988:J2051" si="403">+I1988/$I$1</f>
        <v>-1.4606741573033708E-3</v>
      </c>
      <c r="K1988" s="4">
        <v>127.81</v>
      </c>
      <c r="L1988" s="4">
        <v>99</v>
      </c>
      <c r="M1988" s="16">
        <f t="shared" ref="M1988:M2051" si="404">+L1988*I1988/1000</f>
        <v>-2.5740000000000002E-2</v>
      </c>
      <c r="N1988">
        <f t="shared" ref="N1988:N2051" si="405">+IF(I1988=0,1,0)</f>
        <v>0</v>
      </c>
      <c r="O1988">
        <f t="shared" ref="O1988:O2051" si="406">+IF(I1988&gt;=0.5*$I$1,1,0)</f>
        <v>0</v>
      </c>
      <c r="P1988" s="63">
        <f t="shared" ref="P1988:P2051" si="407">+IF(I1988&gt;MAX(I$3652:I$5859),1,0)</f>
        <v>0</v>
      </c>
    </row>
    <row r="1989" spans="1:18" x14ac:dyDescent="0.3">
      <c r="A1989">
        <f t="shared" ref="A1989:A2052" si="408">YEAR(F1989)</f>
        <v>2018</v>
      </c>
      <c r="B1989">
        <f t="shared" ref="B1989:B2052" si="409">+MONTH(F1989)</f>
        <v>11</v>
      </c>
      <c r="C1989">
        <f t="shared" ref="C1989:C2052" si="410">+DAY(F1989)</f>
        <v>22</v>
      </c>
      <c r="D1989">
        <f t="shared" ref="D1989:D2052" si="411">WEEKDAY(C1989)</f>
        <v>1</v>
      </c>
      <c r="E1989" t="str">
        <f t="shared" ref="E1989:E2052" si="412">IF(OR(D1989=1,D1989=7,H1989=1,H1989=2,H1989=3,H1989=4,H1989=5,H1989=6,H1989=7,H1989=24),"OFF","ON")</f>
        <v>OFF</v>
      </c>
      <c r="F1989" s="13">
        <f t="shared" si="401"/>
        <v>43426</v>
      </c>
      <c r="G1989" s="14" t="str">
        <f t="shared" si="400"/>
        <v>Avg of 4 NM Projects</v>
      </c>
      <c r="H1989" s="15">
        <f t="shared" si="402"/>
        <v>18</v>
      </c>
      <c r="I1989" s="93">
        <v>0</v>
      </c>
      <c r="J1989">
        <f t="shared" si="403"/>
        <v>0</v>
      </c>
      <c r="K1989" s="4">
        <v>144.87</v>
      </c>
      <c r="L1989" s="4">
        <v>82.53</v>
      </c>
      <c r="M1989" s="16">
        <f t="shared" si="404"/>
        <v>0</v>
      </c>
      <c r="N1989">
        <f t="shared" si="405"/>
        <v>1</v>
      </c>
      <c r="O1989">
        <f t="shared" si="406"/>
        <v>0</v>
      </c>
      <c r="P1989" s="63">
        <f t="shared" si="407"/>
        <v>0</v>
      </c>
    </row>
    <row r="1990" spans="1:18" x14ac:dyDescent="0.3">
      <c r="A1990">
        <f t="shared" si="408"/>
        <v>2018</v>
      </c>
      <c r="B1990">
        <f t="shared" si="409"/>
        <v>11</v>
      </c>
      <c r="C1990">
        <f t="shared" si="410"/>
        <v>22</v>
      </c>
      <c r="D1990">
        <f t="shared" si="411"/>
        <v>1</v>
      </c>
      <c r="E1990" t="str">
        <f t="shared" si="412"/>
        <v>OFF</v>
      </c>
      <c r="F1990" s="13">
        <f t="shared" si="401"/>
        <v>43426</v>
      </c>
      <c r="G1990" s="14" t="str">
        <f t="shared" ref="G1990:G2053" si="413">+G1989</f>
        <v>Avg of 4 NM Projects</v>
      </c>
      <c r="H1990" s="15">
        <f t="shared" si="402"/>
        <v>19</v>
      </c>
      <c r="I1990" s="93">
        <v>-0.13</v>
      </c>
      <c r="J1990">
        <f t="shared" si="403"/>
        <v>-7.3033707865168538E-4</v>
      </c>
      <c r="K1990" s="4">
        <v>134.31</v>
      </c>
      <c r="L1990" s="4">
        <v>80.86</v>
      </c>
      <c r="M1990" s="16">
        <f t="shared" si="404"/>
        <v>-1.0511800000000002E-2</v>
      </c>
      <c r="N1990">
        <f t="shared" si="405"/>
        <v>0</v>
      </c>
      <c r="O1990">
        <f t="shared" si="406"/>
        <v>0</v>
      </c>
      <c r="P1990" s="63">
        <f t="shared" si="407"/>
        <v>0</v>
      </c>
    </row>
    <row r="1991" spans="1:18" x14ac:dyDescent="0.3">
      <c r="A1991">
        <f t="shared" si="408"/>
        <v>2018</v>
      </c>
      <c r="B1991">
        <f t="shared" si="409"/>
        <v>11</v>
      </c>
      <c r="C1991">
        <f t="shared" si="410"/>
        <v>22</v>
      </c>
      <c r="D1991">
        <f t="shared" si="411"/>
        <v>1</v>
      </c>
      <c r="E1991" t="str">
        <f t="shared" si="412"/>
        <v>OFF</v>
      </c>
      <c r="F1991" s="13">
        <f t="shared" si="401"/>
        <v>43426</v>
      </c>
      <c r="G1991" s="14" t="str">
        <f t="shared" si="413"/>
        <v>Avg of 4 NM Projects</v>
      </c>
      <c r="H1991" s="15">
        <f t="shared" si="402"/>
        <v>20</v>
      </c>
      <c r="I1991" s="93">
        <v>-0.39</v>
      </c>
      <c r="J1991">
        <f t="shared" si="403"/>
        <v>-2.1910112359550564E-3</v>
      </c>
      <c r="K1991" s="4">
        <v>129.68</v>
      </c>
      <c r="L1991" s="4">
        <v>80.41</v>
      </c>
      <c r="M1991" s="16">
        <f t="shared" si="404"/>
        <v>-3.1359900000000003E-2</v>
      </c>
      <c r="N1991">
        <f t="shared" si="405"/>
        <v>0</v>
      </c>
      <c r="O1991">
        <f t="shared" si="406"/>
        <v>0</v>
      </c>
      <c r="P1991" s="63">
        <f t="shared" si="407"/>
        <v>0</v>
      </c>
    </row>
    <row r="1992" spans="1:18" x14ac:dyDescent="0.3">
      <c r="A1992">
        <f t="shared" si="408"/>
        <v>2018</v>
      </c>
      <c r="B1992">
        <f t="shared" si="409"/>
        <v>11</v>
      </c>
      <c r="C1992">
        <f t="shared" si="410"/>
        <v>22</v>
      </c>
      <c r="D1992">
        <f t="shared" si="411"/>
        <v>1</v>
      </c>
      <c r="E1992" t="str">
        <f t="shared" si="412"/>
        <v>OFF</v>
      </c>
      <c r="F1992" s="13">
        <f t="shared" si="401"/>
        <v>43426</v>
      </c>
      <c r="G1992" s="14" t="str">
        <f t="shared" si="413"/>
        <v>Avg of 4 NM Projects</v>
      </c>
      <c r="H1992" s="15">
        <f t="shared" si="402"/>
        <v>21</v>
      </c>
      <c r="I1992" s="93">
        <v>0</v>
      </c>
      <c r="J1992">
        <f t="shared" si="403"/>
        <v>0</v>
      </c>
      <c r="K1992" s="4">
        <v>127.33</v>
      </c>
      <c r="L1992" s="4">
        <v>104.91</v>
      </c>
      <c r="M1992" s="16">
        <f t="shared" si="404"/>
        <v>0</v>
      </c>
      <c r="N1992">
        <f t="shared" si="405"/>
        <v>1</v>
      </c>
      <c r="O1992">
        <f t="shared" si="406"/>
        <v>0</v>
      </c>
      <c r="P1992" s="63">
        <f t="shared" si="407"/>
        <v>0</v>
      </c>
    </row>
    <row r="1993" spans="1:18" x14ac:dyDescent="0.3">
      <c r="A1993">
        <f t="shared" si="408"/>
        <v>2018</v>
      </c>
      <c r="B1993">
        <f t="shared" si="409"/>
        <v>11</v>
      </c>
      <c r="C1993">
        <f t="shared" si="410"/>
        <v>22</v>
      </c>
      <c r="D1993">
        <f t="shared" si="411"/>
        <v>1</v>
      </c>
      <c r="E1993" t="str">
        <f t="shared" si="412"/>
        <v>OFF</v>
      </c>
      <c r="F1993" s="13">
        <f t="shared" si="401"/>
        <v>43426</v>
      </c>
      <c r="G1993" s="14" t="str">
        <f t="shared" si="413"/>
        <v>Avg of 4 NM Projects</v>
      </c>
      <c r="H1993" s="15">
        <f t="shared" si="402"/>
        <v>22</v>
      </c>
      <c r="I1993" s="93">
        <v>-0.13</v>
      </c>
      <c r="J1993">
        <f t="shared" si="403"/>
        <v>-7.3033707865168538E-4</v>
      </c>
      <c r="K1993" s="4">
        <v>122.38</v>
      </c>
      <c r="L1993" s="4">
        <v>89.27</v>
      </c>
      <c r="M1993" s="16">
        <f t="shared" si="404"/>
        <v>-1.16051E-2</v>
      </c>
      <c r="N1993">
        <f t="shared" si="405"/>
        <v>0</v>
      </c>
      <c r="O1993">
        <f t="shared" si="406"/>
        <v>0</v>
      </c>
      <c r="P1993" s="63">
        <f t="shared" si="407"/>
        <v>0</v>
      </c>
    </row>
    <row r="1994" spans="1:18" x14ac:dyDescent="0.3">
      <c r="A1994">
        <f t="shared" si="408"/>
        <v>2018</v>
      </c>
      <c r="B1994">
        <f t="shared" si="409"/>
        <v>11</v>
      </c>
      <c r="C1994">
        <f t="shared" si="410"/>
        <v>22</v>
      </c>
      <c r="D1994">
        <f t="shared" si="411"/>
        <v>1</v>
      </c>
      <c r="E1994" t="str">
        <f t="shared" si="412"/>
        <v>OFF</v>
      </c>
      <c r="F1994" s="13">
        <f t="shared" si="401"/>
        <v>43426</v>
      </c>
      <c r="G1994" s="14" t="str">
        <f t="shared" si="413"/>
        <v>Avg of 4 NM Projects</v>
      </c>
      <c r="H1994" s="15">
        <f t="shared" si="402"/>
        <v>23</v>
      </c>
      <c r="I1994" s="93">
        <v>0</v>
      </c>
      <c r="J1994">
        <f t="shared" si="403"/>
        <v>0</v>
      </c>
      <c r="K1994" s="4">
        <v>106.03</v>
      </c>
      <c r="L1994" s="4">
        <v>57.9</v>
      </c>
      <c r="M1994" s="16">
        <f t="shared" si="404"/>
        <v>0</v>
      </c>
      <c r="N1994">
        <f t="shared" si="405"/>
        <v>1</v>
      </c>
      <c r="O1994">
        <f t="shared" si="406"/>
        <v>0</v>
      </c>
      <c r="P1994" s="63">
        <f t="shared" si="407"/>
        <v>0</v>
      </c>
    </row>
    <row r="1995" spans="1:18" x14ac:dyDescent="0.3">
      <c r="A1995">
        <f t="shared" si="408"/>
        <v>2018</v>
      </c>
      <c r="B1995">
        <f t="shared" si="409"/>
        <v>11</v>
      </c>
      <c r="C1995">
        <f t="shared" si="410"/>
        <v>22</v>
      </c>
      <c r="D1995">
        <f t="shared" si="411"/>
        <v>1</v>
      </c>
      <c r="E1995" t="str">
        <f t="shared" si="412"/>
        <v>OFF</v>
      </c>
      <c r="F1995" s="13">
        <f t="shared" si="401"/>
        <v>43426</v>
      </c>
      <c r="G1995" s="14" t="str">
        <f t="shared" si="413"/>
        <v>Avg of 4 NM Projects</v>
      </c>
      <c r="H1995" s="15">
        <f t="shared" si="402"/>
        <v>24</v>
      </c>
      <c r="I1995" s="93">
        <v>-0.26</v>
      </c>
      <c r="J1995">
        <f t="shared" si="403"/>
        <v>-1.4606741573033708E-3</v>
      </c>
      <c r="K1995" s="4">
        <v>124.86</v>
      </c>
      <c r="L1995" s="4">
        <v>51.76</v>
      </c>
      <c r="M1995" s="16">
        <f t="shared" si="404"/>
        <v>-1.34576E-2</v>
      </c>
      <c r="N1995">
        <f t="shared" si="405"/>
        <v>0</v>
      </c>
      <c r="O1995">
        <f t="shared" si="406"/>
        <v>0</v>
      </c>
      <c r="P1995" s="63">
        <f t="shared" si="407"/>
        <v>0</v>
      </c>
    </row>
    <row r="1996" spans="1:18" x14ac:dyDescent="0.3">
      <c r="A1996">
        <f t="shared" si="408"/>
        <v>2018</v>
      </c>
      <c r="B1996">
        <f t="shared" si="409"/>
        <v>11</v>
      </c>
      <c r="C1996">
        <f t="shared" si="410"/>
        <v>23</v>
      </c>
      <c r="D1996">
        <f t="shared" si="411"/>
        <v>2</v>
      </c>
      <c r="E1996" t="str">
        <f t="shared" si="412"/>
        <v>OFF</v>
      </c>
      <c r="F1996" s="13">
        <f t="shared" si="401"/>
        <v>43427</v>
      </c>
      <c r="G1996" s="14" t="str">
        <f t="shared" si="413"/>
        <v>Avg of 4 NM Projects</v>
      </c>
      <c r="H1996" s="15">
        <f t="shared" si="402"/>
        <v>1</v>
      </c>
      <c r="I1996" s="93">
        <v>0</v>
      </c>
      <c r="J1996">
        <f t="shared" si="403"/>
        <v>0</v>
      </c>
      <c r="K1996" s="4">
        <v>112.01</v>
      </c>
      <c r="L1996" s="4">
        <v>115.47</v>
      </c>
      <c r="M1996" s="16">
        <f t="shared" si="404"/>
        <v>0</v>
      </c>
      <c r="N1996">
        <f t="shared" si="405"/>
        <v>1</v>
      </c>
      <c r="O1996">
        <f t="shared" si="406"/>
        <v>0</v>
      </c>
      <c r="P1996" s="63">
        <f t="shared" si="407"/>
        <v>0</v>
      </c>
      <c r="Q1996" s="34"/>
      <c r="R1996" s="34"/>
    </row>
    <row r="1997" spans="1:18" x14ac:dyDescent="0.3">
      <c r="A1997">
        <f t="shared" si="408"/>
        <v>2018</v>
      </c>
      <c r="B1997">
        <f t="shared" si="409"/>
        <v>11</v>
      </c>
      <c r="C1997">
        <f t="shared" si="410"/>
        <v>23</v>
      </c>
      <c r="D1997">
        <f t="shared" si="411"/>
        <v>2</v>
      </c>
      <c r="E1997" t="str">
        <f t="shared" si="412"/>
        <v>OFF</v>
      </c>
      <c r="F1997" s="13">
        <f t="shared" si="401"/>
        <v>43427</v>
      </c>
      <c r="G1997" s="14" t="str">
        <f t="shared" si="413"/>
        <v>Avg of 4 NM Projects</v>
      </c>
      <c r="H1997" s="15">
        <f t="shared" si="402"/>
        <v>2</v>
      </c>
      <c r="I1997" s="93">
        <v>-0.26</v>
      </c>
      <c r="J1997">
        <f t="shared" si="403"/>
        <v>-1.4606741573033708E-3</v>
      </c>
      <c r="K1997" s="4">
        <v>87.46</v>
      </c>
      <c r="L1997" s="4">
        <v>118.16</v>
      </c>
      <c r="M1997" s="16">
        <f t="shared" si="404"/>
        <v>-3.0721599999999998E-2</v>
      </c>
      <c r="N1997">
        <f t="shared" si="405"/>
        <v>0</v>
      </c>
      <c r="O1997">
        <f t="shared" si="406"/>
        <v>0</v>
      </c>
      <c r="P1997" s="63">
        <f t="shared" si="407"/>
        <v>0</v>
      </c>
    </row>
    <row r="1998" spans="1:18" x14ac:dyDescent="0.3">
      <c r="A1998">
        <f t="shared" si="408"/>
        <v>2018</v>
      </c>
      <c r="B1998">
        <f t="shared" si="409"/>
        <v>11</v>
      </c>
      <c r="C1998">
        <f t="shared" si="410"/>
        <v>23</v>
      </c>
      <c r="D1998">
        <f t="shared" si="411"/>
        <v>2</v>
      </c>
      <c r="E1998" t="str">
        <f t="shared" si="412"/>
        <v>OFF</v>
      </c>
      <c r="F1998" s="13">
        <f t="shared" si="401"/>
        <v>43427</v>
      </c>
      <c r="G1998" s="14" t="str">
        <f t="shared" si="413"/>
        <v>Avg of 4 NM Projects</v>
      </c>
      <c r="H1998" s="15">
        <f t="shared" si="402"/>
        <v>3</v>
      </c>
      <c r="I1998" s="93">
        <v>0</v>
      </c>
      <c r="J1998">
        <f t="shared" si="403"/>
        <v>0</v>
      </c>
      <c r="K1998" s="4">
        <v>87.95</v>
      </c>
      <c r="L1998" s="4">
        <v>96.51</v>
      </c>
      <c r="M1998" s="16">
        <f t="shared" si="404"/>
        <v>0</v>
      </c>
      <c r="N1998">
        <f t="shared" si="405"/>
        <v>1</v>
      </c>
      <c r="O1998">
        <f t="shared" si="406"/>
        <v>0</v>
      </c>
      <c r="P1998" s="63">
        <f t="shared" si="407"/>
        <v>0</v>
      </c>
    </row>
    <row r="1999" spans="1:18" x14ac:dyDescent="0.3">
      <c r="A1999">
        <f t="shared" si="408"/>
        <v>2018</v>
      </c>
      <c r="B1999">
        <f t="shared" si="409"/>
        <v>11</v>
      </c>
      <c r="C1999">
        <f t="shared" si="410"/>
        <v>23</v>
      </c>
      <c r="D1999">
        <f t="shared" si="411"/>
        <v>2</v>
      </c>
      <c r="E1999" t="str">
        <f t="shared" si="412"/>
        <v>OFF</v>
      </c>
      <c r="F1999" s="13">
        <f t="shared" si="401"/>
        <v>43427</v>
      </c>
      <c r="G1999" s="14" t="str">
        <f t="shared" si="413"/>
        <v>Avg of 4 NM Projects</v>
      </c>
      <c r="H1999" s="15">
        <f t="shared" si="402"/>
        <v>4</v>
      </c>
      <c r="I1999" s="93">
        <v>-0.13</v>
      </c>
      <c r="J1999">
        <f t="shared" si="403"/>
        <v>-7.3033707865168538E-4</v>
      </c>
      <c r="K1999" s="4">
        <v>87.15</v>
      </c>
      <c r="L1999" s="4">
        <v>102.3</v>
      </c>
      <c r="M1999" s="16">
        <f t="shared" si="404"/>
        <v>-1.3299E-2</v>
      </c>
      <c r="N1999">
        <f t="shared" si="405"/>
        <v>0</v>
      </c>
      <c r="O1999">
        <f t="shared" si="406"/>
        <v>0</v>
      </c>
      <c r="P1999" s="63">
        <f t="shared" si="407"/>
        <v>0</v>
      </c>
    </row>
    <row r="2000" spans="1:18" x14ac:dyDescent="0.3">
      <c r="A2000">
        <f t="shared" si="408"/>
        <v>2018</v>
      </c>
      <c r="B2000">
        <f t="shared" si="409"/>
        <v>11</v>
      </c>
      <c r="C2000">
        <f t="shared" si="410"/>
        <v>23</v>
      </c>
      <c r="D2000">
        <f t="shared" si="411"/>
        <v>2</v>
      </c>
      <c r="E2000" t="str">
        <f t="shared" si="412"/>
        <v>OFF</v>
      </c>
      <c r="F2000" s="13">
        <f t="shared" si="401"/>
        <v>43427</v>
      </c>
      <c r="G2000" s="14" t="str">
        <f t="shared" si="413"/>
        <v>Avg of 4 NM Projects</v>
      </c>
      <c r="H2000" s="15">
        <f t="shared" si="402"/>
        <v>5</v>
      </c>
      <c r="I2000" s="93">
        <v>0</v>
      </c>
      <c r="J2000">
        <f t="shared" si="403"/>
        <v>0</v>
      </c>
      <c r="K2000" s="4">
        <v>88.43</v>
      </c>
      <c r="L2000" s="4">
        <v>97.06</v>
      </c>
      <c r="M2000" s="16">
        <f t="shared" si="404"/>
        <v>0</v>
      </c>
      <c r="N2000">
        <f t="shared" si="405"/>
        <v>1</v>
      </c>
      <c r="O2000">
        <f t="shared" si="406"/>
        <v>0</v>
      </c>
      <c r="P2000" s="63">
        <f t="shared" si="407"/>
        <v>0</v>
      </c>
    </row>
    <row r="2001" spans="1:16" x14ac:dyDescent="0.3">
      <c r="A2001">
        <f t="shared" si="408"/>
        <v>2018</v>
      </c>
      <c r="B2001">
        <f t="shared" si="409"/>
        <v>11</v>
      </c>
      <c r="C2001">
        <f t="shared" si="410"/>
        <v>23</v>
      </c>
      <c r="D2001">
        <f t="shared" si="411"/>
        <v>2</v>
      </c>
      <c r="E2001" t="str">
        <f t="shared" si="412"/>
        <v>OFF</v>
      </c>
      <c r="F2001" s="13">
        <f t="shared" si="401"/>
        <v>43427</v>
      </c>
      <c r="G2001" s="14" t="str">
        <f t="shared" si="413"/>
        <v>Avg of 4 NM Projects</v>
      </c>
      <c r="H2001" s="15">
        <f t="shared" si="402"/>
        <v>6</v>
      </c>
      <c r="I2001" s="93">
        <v>-0.13</v>
      </c>
      <c r="J2001">
        <f t="shared" si="403"/>
        <v>-7.3033707865168538E-4</v>
      </c>
      <c r="K2001" s="4">
        <v>98.09</v>
      </c>
      <c r="L2001" s="4">
        <v>154.94</v>
      </c>
      <c r="M2001" s="16">
        <f t="shared" si="404"/>
        <v>-2.0142199999999999E-2</v>
      </c>
      <c r="N2001">
        <f t="shared" si="405"/>
        <v>0</v>
      </c>
      <c r="O2001">
        <f t="shared" si="406"/>
        <v>0</v>
      </c>
      <c r="P2001" s="63">
        <f t="shared" si="407"/>
        <v>0</v>
      </c>
    </row>
    <row r="2002" spans="1:16" x14ac:dyDescent="0.3">
      <c r="A2002">
        <f t="shared" si="408"/>
        <v>2018</v>
      </c>
      <c r="B2002">
        <f t="shared" si="409"/>
        <v>11</v>
      </c>
      <c r="C2002">
        <f t="shared" si="410"/>
        <v>23</v>
      </c>
      <c r="D2002">
        <f t="shared" si="411"/>
        <v>2</v>
      </c>
      <c r="E2002" t="str">
        <f t="shared" si="412"/>
        <v>OFF</v>
      </c>
      <c r="F2002" s="13">
        <f t="shared" si="401"/>
        <v>43427</v>
      </c>
      <c r="G2002" s="14" t="str">
        <f t="shared" si="413"/>
        <v>Avg of 4 NM Projects</v>
      </c>
      <c r="H2002" s="15">
        <f t="shared" si="402"/>
        <v>7</v>
      </c>
      <c r="I2002" s="93">
        <v>-0.13</v>
      </c>
      <c r="J2002">
        <f t="shared" si="403"/>
        <v>-7.3033707865168538E-4</v>
      </c>
      <c r="K2002" s="4">
        <v>113.72</v>
      </c>
      <c r="L2002" s="4">
        <v>146.6</v>
      </c>
      <c r="M2002" s="16">
        <f t="shared" si="404"/>
        <v>-1.9057999999999999E-2</v>
      </c>
      <c r="N2002">
        <f t="shared" si="405"/>
        <v>0</v>
      </c>
      <c r="O2002">
        <f t="shared" si="406"/>
        <v>0</v>
      </c>
      <c r="P2002" s="63">
        <f t="shared" si="407"/>
        <v>0</v>
      </c>
    </row>
    <row r="2003" spans="1:16" x14ac:dyDescent="0.3">
      <c r="A2003">
        <f t="shared" si="408"/>
        <v>2018</v>
      </c>
      <c r="B2003">
        <f t="shared" si="409"/>
        <v>11</v>
      </c>
      <c r="C2003">
        <f t="shared" si="410"/>
        <v>23</v>
      </c>
      <c r="D2003">
        <f t="shared" si="411"/>
        <v>2</v>
      </c>
      <c r="E2003" t="str">
        <f t="shared" si="412"/>
        <v>ON</v>
      </c>
      <c r="F2003" s="13">
        <f t="shared" si="401"/>
        <v>43427</v>
      </c>
      <c r="G2003" s="14" t="str">
        <f t="shared" si="413"/>
        <v>Avg of 4 NM Projects</v>
      </c>
      <c r="H2003" s="15">
        <f t="shared" si="402"/>
        <v>8</v>
      </c>
      <c r="I2003" s="93">
        <v>2.6849999999999996</v>
      </c>
      <c r="J2003">
        <f t="shared" si="403"/>
        <v>1.5084269662921345E-2</v>
      </c>
      <c r="K2003" s="4">
        <v>129.27000000000001</v>
      </c>
      <c r="L2003" s="4">
        <v>95.26</v>
      </c>
      <c r="M2003" s="16">
        <f t="shared" si="404"/>
        <v>0.25577309999999998</v>
      </c>
      <c r="N2003">
        <f t="shared" si="405"/>
        <v>0</v>
      </c>
      <c r="O2003">
        <f t="shared" si="406"/>
        <v>0</v>
      </c>
      <c r="P2003" s="63">
        <f t="shared" si="407"/>
        <v>0</v>
      </c>
    </row>
    <row r="2004" spans="1:16" x14ac:dyDescent="0.3">
      <c r="A2004">
        <f t="shared" si="408"/>
        <v>2018</v>
      </c>
      <c r="B2004">
        <f t="shared" si="409"/>
        <v>11</v>
      </c>
      <c r="C2004">
        <f t="shared" si="410"/>
        <v>23</v>
      </c>
      <c r="D2004">
        <f t="shared" si="411"/>
        <v>2</v>
      </c>
      <c r="E2004" t="str">
        <f t="shared" si="412"/>
        <v>ON</v>
      </c>
      <c r="F2004" s="13">
        <f t="shared" si="401"/>
        <v>43427</v>
      </c>
      <c r="G2004" s="14" t="str">
        <f t="shared" si="413"/>
        <v>Avg of 4 NM Projects</v>
      </c>
      <c r="H2004" s="15">
        <f t="shared" si="402"/>
        <v>9</v>
      </c>
      <c r="I2004" s="93">
        <v>21.634999999999998</v>
      </c>
      <c r="J2004">
        <f t="shared" si="403"/>
        <v>0.12154494382022471</v>
      </c>
      <c r="K2004" s="4">
        <v>117.84</v>
      </c>
      <c r="L2004" s="4">
        <v>59.23</v>
      </c>
      <c r="M2004" s="16">
        <f t="shared" si="404"/>
        <v>1.28144105</v>
      </c>
      <c r="N2004">
        <f t="shared" si="405"/>
        <v>0</v>
      </c>
      <c r="O2004">
        <f t="shared" si="406"/>
        <v>0</v>
      </c>
      <c r="P2004" s="63">
        <f t="shared" si="407"/>
        <v>0</v>
      </c>
    </row>
    <row r="2005" spans="1:16" x14ac:dyDescent="0.3">
      <c r="A2005">
        <f t="shared" si="408"/>
        <v>2018</v>
      </c>
      <c r="B2005">
        <f t="shared" si="409"/>
        <v>11</v>
      </c>
      <c r="C2005">
        <f t="shared" si="410"/>
        <v>23</v>
      </c>
      <c r="D2005">
        <f t="shared" si="411"/>
        <v>2</v>
      </c>
      <c r="E2005" t="str">
        <f t="shared" si="412"/>
        <v>ON</v>
      </c>
      <c r="F2005" s="13">
        <f t="shared" si="401"/>
        <v>43427</v>
      </c>
      <c r="G2005" s="14" t="str">
        <f t="shared" si="413"/>
        <v>Avg of 4 NM Projects</v>
      </c>
      <c r="H2005" s="15">
        <f t="shared" si="402"/>
        <v>10</v>
      </c>
      <c r="I2005" s="93">
        <v>33.145000000000003</v>
      </c>
      <c r="J2005">
        <f t="shared" si="403"/>
        <v>0.18620786516853935</v>
      </c>
      <c r="K2005" s="4">
        <v>128.36000000000001</v>
      </c>
      <c r="L2005" s="4">
        <v>55.74</v>
      </c>
      <c r="M2005" s="16">
        <f t="shared" si="404"/>
        <v>1.8475023000000004</v>
      </c>
      <c r="N2005">
        <f t="shared" si="405"/>
        <v>0</v>
      </c>
      <c r="O2005">
        <f t="shared" si="406"/>
        <v>0</v>
      </c>
      <c r="P2005" s="63">
        <f t="shared" si="407"/>
        <v>0</v>
      </c>
    </row>
    <row r="2006" spans="1:16" x14ac:dyDescent="0.3">
      <c r="A2006">
        <f t="shared" si="408"/>
        <v>2018</v>
      </c>
      <c r="B2006">
        <f t="shared" si="409"/>
        <v>11</v>
      </c>
      <c r="C2006">
        <f t="shared" si="410"/>
        <v>23</v>
      </c>
      <c r="D2006">
        <f t="shared" si="411"/>
        <v>2</v>
      </c>
      <c r="E2006" t="str">
        <f t="shared" si="412"/>
        <v>ON</v>
      </c>
      <c r="F2006" s="13">
        <f t="shared" si="401"/>
        <v>43427</v>
      </c>
      <c r="G2006" s="14" t="str">
        <f t="shared" si="413"/>
        <v>Avg of 4 NM Projects</v>
      </c>
      <c r="H2006" s="15">
        <f t="shared" si="402"/>
        <v>11</v>
      </c>
      <c r="I2006" s="93">
        <v>43.525000000000006</v>
      </c>
      <c r="J2006">
        <f t="shared" si="403"/>
        <v>0.24452247191011239</v>
      </c>
      <c r="K2006" s="4">
        <v>119.27</v>
      </c>
      <c r="L2006" s="4">
        <v>50.9</v>
      </c>
      <c r="M2006" s="16">
        <f t="shared" si="404"/>
        <v>2.2154225000000003</v>
      </c>
      <c r="N2006">
        <f t="shared" si="405"/>
        <v>0</v>
      </c>
      <c r="O2006">
        <f t="shared" si="406"/>
        <v>0</v>
      </c>
      <c r="P2006" s="63">
        <f t="shared" si="407"/>
        <v>0</v>
      </c>
    </row>
    <row r="2007" spans="1:16" x14ac:dyDescent="0.3">
      <c r="A2007">
        <f t="shared" si="408"/>
        <v>2018</v>
      </c>
      <c r="B2007">
        <f t="shared" si="409"/>
        <v>11</v>
      </c>
      <c r="C2007">
        <f t="shared" si="410"/>
        <v>23</v>
      </c>
      <c r="D2007">
        <f t="shared" si="411"/>
        <v>2</v>
      </c>
      <c r="E2007" t="str">
        <f t="shared" si="412"/>
        <v>ON</v>
      </c>
      <c r="F2007" s="13">
        <f t="shared" si="401"/>
        <v>43427</v>
      </c>
      <c r="G2007" s="14" t="str">
        <f t="shared" si="413"/>
        <v>Avg of 4 NM Projects</v>
      </c>
      <c r="H2007" s="15">
        <f t="shared" si="402"/>
        <v>12</v>
      </c>
      <c r="I2007" s="93">
        <v>51.455000000000005</v>
      </c>
      <c r="J2007">
        <f t="shared" si="403"/>
        <v>0.28907303370786519</v>
      </c>
      <c r="K2007" s="4">
        <v>104.85</v>
      </c>
      <c r="L2007" s="4">
        <v>53</v>
      </c>
      <c r="M2007" s="16">
        <f t="shared" si="404"/>
        <v>2.7271150000000004</v>
      </c>
      <c r="N2007">
        <f t="shared" si="405"/>
        <v>0</v>
      </c>
      <c r="O2007">
        <f t="shared" si="406"/>
        <v>0</v>
      </c>
      <c r="P2007" s="63">
        <f t="shared" si="407"/>
        <v>0</v>
      </c>
    </row>
    <row r="2008" spans="1:16" x14ac:dyDescent="0.3">
      <c r="A2008">
        <f t="shared" si="408"/>
        <v>2018</v>
      </c>
      <c r="B2008">
        <f t="shared" si="409"/>
        <v>11</v>
      </c>
      <c r="C2008">
        <f t="shared" si="410"/>
        <v>23</v>
      </c>
      <c r="D2008">
        <f t="shared" si="411"/>
        <v>2</v>
      </c>
      <c r="E2008" t="str">
        <f t="shared" si="412"/>
        <v>ON</v>
      </c>
      <c r="F2008" s="13">
        <f t="shared" si="401"/>
        <v>43427</v>
      </c>
      <c r="G2008" s="14" t="str">
        <f t="shared" si="413"/>
        <v>Avg of 4 NM Projects</v>
      </c>
      <c r="H2008" s="15">
        <f t="shared" si="402"/>
        <v>13</v>
      </c>
      <c r="I2008" s="93">
        <v>37.119999999999997</v>
      </c>
      <c r="J2008">
        <f t="shared" si="403"/>
        <v>0.2085393258426966</v>
      </c>
      <c r="K2008" s="4">
        <v>88.8</v>
      </c>
      <c r="L2008" s="4">
        <v>51.52</v>
      </c>
      <c r="M2008" s="16">
        <f t="shared" si="404"/>
        <v>1.9124223999999999</v>
      </c>
      <c r="N2008">
        <f t="shared" si="405"/>
        <v>0</v>
      </c>
      <c r="O2008">
        <f t="shared" si="406"/>
        <v>0</v>
      </c>
      <c r="P2008" s="63">
        <f t="shared" si="407"/>
        <v>0</v>
      </c>
    </row>
    <row r="2009" spans="1:16" x14ac:dyDescent="0.3">
      <c r="A2009">
        <f t="shared" si="408"/>
        <v>2018</v>
      </c>
      <c r="B2009">
        <f t="shared" si="409"/>
        <v>11</v>
      </c>
      <c r="C2009">
        <f t="shared" si="410"/>
        <v>23</v>
      </c>
      <c r="D2009">
        <f t="shared" si="411"/>
        <v>2</v>
      </c>
      <c r="E2009" t="str">
        <f t="shared" si="412"/>
        <v>ON</v>
      </c>
      <c r="F2009" s="13">
        <f t="shared" si="401"/>
        <v>43427</v>
      </c>
      <c r="G2009" s="14" t="str">
        <f t="shared" si="413"/>
        <v>Avg of 4 NM Projects</v>
      </c>
      <c r="H2009" s="15">
        <f t="shared" si="402"/>
        <v>14</v>
      </c>
      <c r="I2009" s="93">
        <v>36.995000000000005</v>
      </c>
      <c r="J2009">
        <f t="shared" si="403"/>
        <v>0.20783707865168541</v>
      </c>
      <c r="K2009" s="4">
        <v>89.42</v>
      </c>
      <c r="L2009" s="4">
        <v>58.95</v>
      </c>
      <c r="M2009" s="16">
        <f t="shared" si="404"/>
        <v>2.1808552500000005</v>
      </c>
      <c r="N2009">
        <f t="shared" si="405"/>
        <v>0</v>
      </c>
      <c r="O2009">
        <f t="shared" si="406"/>
        <v>0</v>
      </c>
      <c r="P2009" s="63">
        <f t="shared" si="407"/>
        <v>0</v>
      </c>
    </row>
    <row r="2010" spans="1:16" x14ac:dyDescent="0.3">
      <c r="A2010">
        <f t="shared" si="408"/>
        <v>2018</v>
      </c>
      <c r="B2010">
        <f t="shared" si="409"/>
        <v>11</v>
      </c>
      <c r="C2010">
        <f t="shared" si="410"/>
        <v>23</v>
      </c>
      <c r="D2010">
        <f t="shared" si="411"/>
        <v>2</v>
      </c>
      <c r="E2010" t="str">
        <f t="shared" si="412"/>
        <v>ON</v>
      </c>
      <c r="F2010" s="13">
        <f t="shared" si="401"/>
        <v>43427</v>
      </c>
      <c r="G2010" s="14" t="str">
        <f t="shared" si="413"/>
        <v>Avg of 4 NM Projects</v>
      </c>
      <c r="H2010" s="15">
        <f t="shared" si="402"/>
        <v>15</v>
      </c>
      <c r="I2010" s="93">
        <v>24.704999999999998</v>
      </c>
      <c r="J2010">
        <f t="shared" si="403"/>
        <v>0.13879213483146066</v>
      </c>
      <c r="K2010" s="4">
        <v>86.78</v>
      </c>
      <c r="L2010" s="4">
        <v>67.23</v>
      </c>
      <c r="M2010" s="16">
        <f t="shared" si="404"/>
        <v>1.66091715</v>
      </c>
      <c r="N2010">
        <f t="shared" si="405"/>
        <v>0</v>
      </c>
      <c r="O2010">
        <f t="shared" si="406"/>
        <v>0</v>
      </c>
      <c r="P2010" s="63">
        <f t="shared" si="407"/>
        <v>0</v>
      </c>
    </row>
    <row r="2011" spans="1:16" x14ac:dyDescent="0.3">
      <c r="A2011">
        <f t="shared" si="408"/>
        <v>2018</v>
      </c>
      <c r="B2011">
        <f t="shared" si="409"/>
        <v>11</v>
      </c>
      <c r="C2011">
        <f t="shared" si="410"/>
        <v>23</v>
      </c>
      <c r="D2011">
        <f t="shared" si="411"/>
        <v>2</v>
      </c>
      <c r="E2011" t="str">
        <f t="shared" si="412"/>
        <v>ON</v>
      </c>
      <c r="F2011" s="13">
        <f t="shared" si="401"/>
        <v>43427</v>
      </c>
      <c r="G2011" s="14" t="str">
        <f t="shared" si="413"/>
        <v>Avg of 4 NM Projects</v>
      </c>
      <c r="H2011" s="15">
        <f t="shared" si="402"/>
        <v>16</v>
      </c>
      <c r="I2011" s="93">
        <v>3.0699999999999994</v>
      </c>
      <c r="J2011">
        <f t="shared" si="403"/>
        <v>1.7247191011235952E-2</v>
      </c>
      <c r="K2011" s="4">
        <v>91.53</v>
      </c>
      <c r="L2011" s="4">
        <v>109.32</v>
      </c>
      <c r="M2011" s="16">
        <f t="shared" si="404"/>
        <v>0.33561239999999992</v>
      </c>
      <c r="N2011">
        <f t="shared" si="405"/>
        <v>0</v>
      </c>
      <c r="O2011">
        <f t="shared" si="406"/>
        <v>0</v>
      </c>
      <c r="P2011" s="63">
        <f t="shared" si="407"/>
        <v>0</v>
      </c>
    </row>
    <row r="2012" spans="1:16" x14ac:dyDescent="0.3">
      <c r="A2012">
        <f t="shared" si="408"/>
        <v>2018</v>
      </c>
      <c r="B2012">
        <f t="shared" si="409"/>
        <v>11</v>
      </c>
      <c r="C2012">
        <f t="shared" si="410"/>
        <v>23</v>
      </c>
      <c r="D2012">
        <f t="shared" si="411"/>
        <v>2</v>
      </c>
      <c r="E2012" t="str">
        <f t="shared" si="412"/>
        <v>ON</v>
      </c>
      <c r="F2012" s="13">
        <f t="shared" si="401"/>
        <v>43427</v>
      </c>
      <c r="G2012" s="14" t="str">
        <f t="shared" si="413"/>
        <v>Avg of 4 NM Projects</v>
      </c>
      <c r="H2012" s="15">
        <f t="shared" si="402"/>
        <v>17</v>
      </c>
      <c r="I2012" s="93">
        <v>-0.13</v>
      </c>
      <c r="J2012">
        <f t="shared" si="403"/>
        <v>-7.3033707865168538E-4</v>
      </c>
      <c r="K2012" s="4">
        <v>132.22</v>
      </c>
      <c r="L2012" s="4">
        <v>113.37</v>
      </c>
      <c r="M2012" s="16">
        <f t="shared" si="404"/>
        <v>-1.4738100000000001E-2</v>
      </c>
      <c r="N2012">
        <f t="shared" si="405"/>
        <v>0</v>
      </c>
      <c r="O2012">
        <f t="shared" si="406"/>
        <v>0</v>
      </c>
      <c r="P2012" s="63">
        <f t="shared" si="407"/>
        <v>0</v>
      </c>
    </row>
    <row r="2013" spans="1:16" x14ac:dyDescent="0.3">
      <c r="A2013">
        <f t="shared" si="408"/>
        <v>2018</v>
      </c>
      <c r="B2013">
        <f t="shared" si="409"/>
        <v>11</v>
      </c>
      <c r="C2013">
        <f t="shared" si="410"/>
        <v>23</v>
      </c>
      <c r="D2013">
        <f t="shared" si="411"/>
        <v>2</v>
      </c>
      <c r="E2013" t="str">
        <f t="shared" si="412"/>
        <v>ON</v>
      </c>
      <c r="F2013" s="13">
        <f t="shared" ref="F2013:F2076" si="414">+F1989+1</f>
        <v>43427</v>
      </c>
      <c r="G2013" s="14" t="str">
        <f t="shared" si="413"/>
        <v>Avg of 4 NM Projects</v>
      </c>
      <c r="H2013" s="15">
        <f t="shared" ref="H2013:H2076" si="415">H1989</f>
        <v>18</v>
      </c>
      <c r="I2013" s="93">
        <v>0</v>
      </c>
      <c r="J2013">
        <f t="shared" si="403"/>
        <v>0</v>
      </c>
      <c r="K2013" s="4">
        <v>153.30000000000001</v>
      </c>
      <c r="L2013" s="4">
        <v>134.26</v>
      </c>
      <c r="M2013" s="16">
        <f t="shared" si="404"/>
        <v>0</v>
      </c>
      <c r="N2013">
        <f t="shared" si="405"/>
        <v>1</v>
      </c>
      <c r="O2013">
        <f t="shared" si="406"/>
        <v>0</v>
      </c>
      <c r="P2013" s="63">
        <f t="shared" si="407"/>
        <v>0</v>
      </c>
    </row>
    <row r="2014" spans="1:16" x14ac:dyDescent="0.3">
      <c r="A2014">
        <f t="shared" si="408"/>
        <v>2018</v>
      </c>
      <c r="B2014">
        <f t="shared" si="409"/>
        <v>11</v>
      </c>
      <c r="C2014">
        <f t="shared" si="410"/>
        <v>23</v>
      </c>
      <c r="D2014">
        <f t="shared" si="411"/>
        <v>2</v>
      </c>
      <c r="E2014" t="str">
        <f t="shared" si="412"/>
        <v>ON</v>
      </c>
      <c r="F2014" s="13">
        <f t="shared" si="414"/>
        <v>43427</v>
      </c>
      <c r="G2014" s="14" t="str">
        <f t="shared" si="413"/>
        <v>Avg of 4 NM Projects</v>
      </c>
      <c r="H2014" s="15">
        <f t="shared" si="415"/>
        <v>19</v>
      </c>
      <c r="I2014" s="93">
        <v>0</v>
      </c>
      <c r="J2014">
        <f t="shared" si="403"/>
        <v>0</v>
      </c>
      <c r="K2014" s="4">
        <v>137.72999999999999</v>
      </c>
      <c r="L2014" s="4">
        <v>113.25</v>
      </c>
      <c r="M2014" s="16">
        <f t="shared" si="404"/>
        <v>0</v>
      </c>
      <c r="N2014">
        <f t="shared" si="405"/>
        <v>1</v>
      </c>
      <c r="O2014">
        <f t="shared" si="406"/>
        <v>0</v>
      </c>
      <c r="P2014" s="63">
        <f t="shared" si="407"/>
        <v>0</v>
      </c>
    </row>
    <row r="2015" spans="1:16" x14ac:dyDescent="0.3">
      <c r="A2015">
        <f t="shared" si="408"/>
        <v>2018</v>
      </c>
      <c r="B2015">
        <f t="shared" si="409"/>
        <v>11</v>
      </c>
      <c r="C2015">
        <f t="shared" si="410"/>
        <v>23</v>
      </c>
      <c r="D2015">
        <f t="shared" si="411"/>
        <v>2</v>
      </c>
      <c r="E2015" t="str">
        <f t="shared" si="412"/>
        <v>ON</v>
      </c>
      <c r="F2015" s="13">
        <f t="shared" si="414"/>
        <v>43427</v>
      </c>
      <c r="G2015" s="14" t="str">
        <f t="shared" si="413"/>
        <v>Avg of 4 NM Projects</v>
      </c>
      <c r="H2015" s="15">
        <f t="shared" si="415"/>
        <v>20</v>
      </c>
      <c r="I2015" s="93">
        <v>-0.13</v>
      </c>
      <c r="J2015">
        <f t="shared" si="403"/>
        <v>-7.3033707865168538E-4</v>
      </c>
      <c r="K2015" s="4">
        <v>126.89</v>
      </c>
      <c r="L2015" s="4">
        <v>78.22</v>
      </c>
      <c r="M2015" s="16">
        <f t="shared" si="404"/>
        <v>-1.01686E-2</v>
      </c>
      <c r="N2015">
        <f t="shared" si="405"/>
        <v>0</v>
      </c>
      <c r="O2015">
        <f t="shared" si="406"/>
        <v>0</v>
      </c>
      <c r="P2015" s="63">
        <f t="shared" si="407"/>
        <v>0</v>
      </c>
    </row>
    <row r="2016" spans="1:16" x14ac:dyDescent="0.3">
      <c r="A2016">
        <f t="shared" si="408"/>
        <v>2018</v>
      </c>
      <c r="B2016">
        <f t="shared" si="409"/>
        <v>11</v>
      </c>
      <c r="C2016">
        <f t="shared" si="410"/>
        <v>23</v>
      </c>
      <c r="D2016">
        <f t="shared" si="411"/>
        <v>2</v>
      </c>
      <c r="E2016" t="str">
        <f t="shared" si="412"/>
        <v>ON</v>
      </c>
      <c r="F2016" s="13">
        <f t="shared" si="414"/>
        <v>43427</v>
      </c>
      <c r="G2016" s="14" t="str">
        <f t="shared" si="413"/>
        <v>Avg of 4 NM Projects</v>
      </c>
      <c r="H2016" s="15">
        <f t="shared" si="415"/>
        <v>21</v>
      </c>
      <c r="I2016" s="93">
        <v>-0.26</v>
      </c>
      <c r="J2016">
        <f t="shared" si="403"/>
        <v>-1.4606741573033708E-3</v>
      </c>
      <c r="K2016" s="4">
        <v>109.12</v>
      </c>
      <c r="L2016" s="4">
        <v>65.56</v>
      </c>
      <c r="M2016" s="16">
        <f t="shared" si="404"/>
        <v>-1.7045600000000001E-2</v>
      </c>
      <c r="N2016">
        <f t="shared" si="405"/>
        <v>0</v>
      </c>
      <c r="O2016">
        <f t="shared" si="406"/>
        <v>0</v>
      </c>
      <c r="P2016" s="63">
        <f t="shared" si="407"/>
        <v>0</v>
      </c>
    </row>
    <row r="2017" spans="1:18" x14ac:dyDescent="0.3">
      <c r="A2017">
        <f t="shared" si="408"/>
        <v>2018</v>
      </c>
      <c r="B2017">
        <f t="shared" si="409"/>
        <v>11</v>
      </c>
      <c r="C2017">
        <f t="shared" si="410"/>
        <v>23</v>
      </c>
      <c r="D2017">
        <f t="shared" si="411"/>
        <v>2</v>
      </c>
      <c r="E2017" t="str">
        <f t="shared" si="412"/>
        <v>ON</v>
      </c>
      <c r="F2017" s="13">
        <f t="shared" si="414"/>
        <v>43427</v>
      </c>
      <c r="G2017" s="14" t="str">
        <f t="shared" si="413"/>
        <v>Avg of 4 NM Projects</v>
      </c>
      <c r="H2017" s="15">
        <f t="shared" si="415"/>
        <v>22</v>
      </c>
      <c r="I2017" s="93">
        <v>-0.26</v>
      </c>
      <c r="J2017">
        <f t="shared" si="403"/>
        <v>-1.4606741573033708E-3</v>
      </c>
      <c r="K2017" s="4">
        <v>90.92</v>
      </c>
      <c r="L2017" s="4">
        <v>79.37</v>
      </c>
      <c r="M2017" s="16">
        <f t="shared" si="404"/>
        <v>-2.0636200000000004E-2</v>
      </c>
      <c r="N2017">
        <f t="shared" si="405"/>
        <v>0</v>
      </c>
      <c r="O2017">
        <f t="shared" si="406"/>
        <v>0</v>
      </c>
      <c r="P2017" s="63">
        <f t="shared" si="407"/>
        <v>0</v>
      </c>
    </row>
    <row r="2018" spans="1:18" x14ac:dyDescent="0.3">
      <c r="A2018">
        <f t="shared" si="408"/>
        <v>2018</v>
      </c>
      <c r="B2018">
        <f t="shared" si="409"/>
        <v>11</v>
      </c>
      <c r="C2018">
        <f t="shared" si="410"/>
        <v>23</v>
      </c>
      <c r="D2018">
        <f t="shared" si="411"/>
        <v>2</v>
      </c>
      <c r="E2018" t="str">
        <f t="shared" si="412"/>
        <v>ON</v>
      </c>
      <c r="F2018" s="13">
        <f t="shared" si="414"/>
        <v>43427</v>
      </c>
      <c r="G2018" s="14" t="str">
        <f t="shared" si="413"/>
        <v>Avg of 4 NM Projects</v>
      </c>
      <c r="H2018" s="15">
        <f t="shared" si="415"/>
        <v>23</v>
      </c>
      <c r="I2018" s="93">
        <v>-0.13</v>
      </c>
      <c r="J2018">
        <f t="shared" si="403"/>
        <v>-7.3033707865168538E-4</v>
      </c>
      <c r="K2018" s="4">
        <v>85.46</v>
      </c>
      <c r="L2018" s="4">
        <v>71.14</v>
      </c>
      <c r="M2018" s="16">
        <f t="shared" si="404"/>
        <v>-9.2481999999999998E-3</v>
      </c>
      <c r="N2018">
        <f t="shared" si="405"/>
        <v>0</v>
      </c>
      <c r="O2018">
        <f t="shared" si="406"/>
        <v>0</v>
      </c>
      <c r="P2018" s="63">
        <f t="shared" si="407"/>
        <v>0</v>
      </c>
    </row>
    <row r="2019" spans="1:18" x14ac:dyDescent="0.3">
      <c r="A2019">
        <f t="shared" si="408"/>
        <v>2018</v>
      </c>
      <c r="B2019">
        <f t="shared" si="409"/>
        <v>11</v>
      </c>
      <c r="C2019">
        <f t="shared" si="410"/>
        <v>23</v>
      </c>
      <c r="D2019">
        <f t="shared" si="411"/>
        <v>2</v>
      </c>
      <c r="E2019" t="str">
        <f t="shared" si="412"/>
        <v>OFF</v>
      </c>
      <c r="F2019" s="13">
        <f t="shared" si="414"/>
        <v>43427</v>
      </c>
      <c r="G2019" s="14" t="str">
        <f t="shared" si="413"/>
        <v>Avg of 4 NM Projects</v>
      </c>
      <c r="H2019" s="15">
        <f t="shared" si="415"/>
        <v>24</v>
      </c>
      <c r="I2019" s="93">
        <v>0</v>
      </c>
      <c r="J2019">
        <f t="shared" si="403"/>
        <v>0</v>
      </c>
      <c r="K2019" s="4">
        <v>92.06</v>
      </c>
      <c r="L2019" s="4">
        <v>84.27</v>
      </c>
      <c r="M2019" s="16">
        <f t="shared" si="404"/>
        <v>0</v>
      </c>
      <c r="N2019">
        <f t="shared" si="405"/>
        <v>1</v>
      </c>
      <c r="O2019">
        <f t="shared" si="406"/>
        <v>0</v>
      </c>
      <c r="P2019" s="63">
        <f t="shared" si="407"/>
        <v>0</v>
      </c>
    </row>
    <row r="2020" spans="1:18" x14ac:dyDescent="0.3">
      <c r="A2020">
        <f t="shared" si="408"/>
        <v>2018</v>
      </c>
      <c r="B2020">
        <f t="shared" si="409"/>
        <v>11</v>
      </c>
      <c r="C2020">
        <f t="shared" si="410"/>
        <v>24</v>
      </c>
      <c r="D2020">
        <f t="shared" si="411"/>
        <v>3</v>
      </c>
      <c r="E2020" t="str">
        <f t="shared" si="412"/>
        <v>OFF</v>
      </c>
      <c r="F2020" s="13">
        <f t="shared" si="414"/>
        <v>43428</v>
      </c>
      <c r="G2020" s="14" t="str">
        <f t="shared" si="413"/>
        <v>Avg of 4 NM Projects</v>
      </c>
      <c r="H2020" s="15">
        <f t="shared" si="415"/>
        <v>1</v>
      </c>
      <c r="I2020" s="93">
        <v>-0.13</v>
      </c>
      <c r="J2020">
        <f t="shared" si="403"/>
        <v>-7.3033707865168538E-4</v>
      </c>
      <c r="K2020" s="4">
        <v>89.79</v>
      </c>
      <c r="L2020" s="4">
        <v>46.97</v>
      </c>
      <c r="M2020" s="16">
        <f t="shared" si="404"/>
        <v>-6.1060999999999997E-3</v>
      </c>
      <c r="N2020">
        <f t="shared" si="405"/>
        <v>0</v>
      </c>
      <c r="O2020">
        <f t="shared" si="406"/>
        <v>0</v>
      </c>
      <c r="P2020" s="63">
        <f t="shared" si="407"/>
        <v>0</v>
      </c>
      <c r="Q2020" s="34"/>
      <c r="R2020" s="34"/>
    </row>
    <row r="2021" spans="1:18" x14ac:dyDescent="0.3">
      <c r="A2021">
        <f t="shared" si="408"/>
        <v>2018</v>
      </c>
      <c r="B2021">
        <f t="shared" si="409"/>
        <v>11</v>
      </c>
      <c r="C2021">
        <f t="shared" si="410"/>
        <v>24</v>
      </c>
      <c r="D2021">
        <f t="shared" si="411"/>
        <v>3</v>
      </c>
      <c r="E2021" t="str">
        <f t="shared" si="412"/>
        <v>OFF</v>
      </c>
      <c r="F2021" s="13">
        <f t="shared" si="414"/>
        <v>43428</v>
      </c>
      <c r="G2021" s="14" t="str">
        <f t="shared" si="413"/>
        <v>Avg of 4 NM Projects</v>
      </c>
      <c r="H2021" s="15">
        <f t="shared" si="415"/>
        <v>2</v>
      </c>
      <c r="I2021" s="93">
        <v>0</v>
      </c>
      <c r="J2021">
        <f t="shared" si="403"/>
        <v>0</v>
      </c>
      <c r="K2021" s="4">
        <v>101.78</v>
      </c>
      <c r="L2021" s="4">
        <v>50.59</v>
      </c>
      <c r="M2021" s="16">
        <f t="shared" si="404"/>
        <v>0</v>
      </c>
      <c r="N2021">
        <f t="shared" si="405"/>
        <v>1</v>
      </c>
      <c r="O2021">
        <f t="shared" si="406"/>
        <v>0</v>
      </c>
      <c r="P2021" s="63">
        <f t="shared" si="407"/>
        <v>0</v>
      </c>
    </row>
    <row r="2022" spans="1:18" x14ac:dyDescent="0.3">
      <c r="A2022">
        <f t="shared" si="408"/>
        <v>2018</v>
      </c>
      <c r="B2022">
        <f t="shared" si="409"/>
        <v>11</v>
      </c>
      <c r="C2022">
        <f t="shared" si="410"/>
        <v>24</v>
      </c>
      <c r="D2022">
        <f t="shared" si="411"/>
        <v>3</v>
      </c>
      <c r="E2022" t="str">
        <f t="shared" si="412"/>
        <v>OFF</v>
      </c>
      <c r="F2022" s="13">
        <f t="shared" si="414"/>
        <v>43428</v>
      </c>
      <c r="G2022" s="14" t="str">
        <f t="shared" si="413"/>
        <v>Avg of 4 NM Projects</v>
      </c>
      <c r="H2022" s="15">
        <f t="shared" si="415"/>
        <v>3</v>
      </c>
      <c r="I2022" s="93">
        <v>0</v>
      </c>
      <c r="J2022">
        <f t="shared" si="403"/>
        <v>0</v>
      </c>
      <c r="K2022" s="4">
        <v>99</v>
      </c>
      <c r="L2022" s="4">
        <v>61.31</v>
      </c>
      <c r="M2022" s="16">
        <f t="shared" si="404"/>
        <v>0</v>
      </c>
      <c r="N2022">
        <f t="shared" si="405"/>
        <v>1</v>
      </c>
      <c r="O2022">
        <f t="shared" si="406"/>
        <v>0</v>
      </c>
      <c r="P2022" s="63">
        <f t="shared" si="407"/>
        <v>0</v>
      </c>
    </row>
    <row r="2023" spans="1:18" x14ac:dyDescent="0.3">
      <c r="A2023">
        <f t="shared" si="408"/>
        <v>2018</v>
      </c>
      <c r="B2023">
        <f t="shared" si="409"/>
        <v>11</v>
      </c>
      <c r="C2023">
        <f t="shared" si="410"/>
        <v>24</v>
      </c>
      <c r="D2023">
        <f t="shared" si="411"/>
        <v>3</v>
      </c>
      <c r="E2023" t="str">
        <f t="shared" si="412"/>
        <v>OFF</v>
      </c>
      <c r="F2023" s="13">
        <f t="shared" si="414"/>
        <v>43428</v>
      </c>
      <c r="G2023" s="14" t="str">
        <f t="shared" si="413"/>
        <v>Avg of 4 NM Projects</v>
      </c>
      <c r="H2023" s="15">
        <f t="shared" si="415"/>
        <v>4</v>
      </c>
      <c r="I2023" s="93">
        <v>-0.26</v>
      </c>
      <c r="J2023">
        <f t="shared" si="403"/>
        <v>-1.4606741573033708E-3</v>
      </c>
      <c r="K2023" s="4">
        <v>92.05</v>
      </c>
      <c r="L2023" s="4">
        <v>63.85</v>
      </c>
      <c r="M2023" s="16">
        <f t="shared" si="404"/>
        <v>-1.6601000000000001E-2</v>
      </c>
      <c r="N2023">
        <f t="shared" si="405"/>
        <v>0</v>
      </c>
      <c r="O2023">
        <f t="shared" si="406"/>
        <v>0</v>
      </c>
      <c r="P2023" s="63">
        <f t="shared" si="407"/>
        <v>0</v>
      </c>
    </row>
    <row r="2024" spans="1:18" x14ac:dyDescent="0.3">
      <c r="A2024">
        <f t="shared" si="408"/>
        <v>2018</v>
      </c>
      <c r="B2024">
        <f t="shared" si="409"/>
        <v>11</v>
      </c>
      <c r="C2024">
        <f t="shared" si="410"/>
        <v>24</v>
      </c>
      <c r="D2024">
        <f t="shared" si="411"/>
        <v>3</v>
      </c>
      <c r="E2024" t="str">
        <f t="shared" si="412"/>
        <v>OFF</v>
      </c>
      <c r="F2024" s="13">
        <f t="shared" si="414"/>
        <v>43428</v>
      </c>
      <c r="G2024" s="14" t="str">
        <f t="shared" si="413"/>
        <v>Avg of 4 NM Projects</v>
      </c>
      <c r="H2024" s="15">
        <f t="shared" si="415"/>
        <v>5</v>
      </c>
      <c r="I2024" s="93">
        <v>-0.13</v>
      </c>
      <c r="J2024">
        <f t="shared" si="403"/>
        <v>-7.3033707865168538E-4</v>
      </c>
      <c r="K2024" s="4">
        <v>92.11</v>
      </c>
      <c r="L2024" s="4">
        <v>63.95</v>
      </c>
      <c r="M2024" s="16">
        <f t="shared" si="404"/>
        <v>-8.3135000000000014E-3</v>
      </c>
      <c r="N2024">
        <f t="shared" si="405"/>
        <v>0</v>
      </c>
      <c r="O2024">
        <f t="shared" si="406"/>
        <v>0</v>
      </c>
      <c r="P2024" s="63">
        <f t="shared" si="407"/>
        <v>0</v>
      </c>
    </row>
    <row r="2025" spans="1:18" x14ac:dyDescent="0.3">
      <c r="A2025">
        <f t="shared" si="408"/>
        <v>2018</v>
      </c>
      <c r="B2025">
        <f t="shared" si="409"/>
        <v>11</v>
      </c>
      <c r="C2025">
        <f t="shared" si="410"/>
        <v>24</v>
      </c>
      <c r="D2025">
        <f t="shared" si="411"/>
        <v>3</v>
      </c>
      <c r="E2025" t="str">
        <f t="shared" si="412"/>
        <v>OFF</v>
      </c>
      <c r="F2025" s="13">
        <f t="shared" si="414"/>
        <v>43428</v>
      </c>
      <c r="G2025" s="14" t="str">
        <f t="shared" si="413"/>
        <v>Avg of 4 NM Projects</v>
      </c>
      <c r="H2025" s="15">
        <f t="shared" si="415"/>
        <v>6</v>
      </c>
      <c r="I2025" s="93">
        <v>-0.13</v>
      </c>
      <c r="J2025">
        <f t="shared" si="403"/>
        <v>-7.3033707865168538E-4</v>
      </c>
      <c r="K2025" s="4">
        <v>100.6</v>
      </c>
      <c r="L2025" s="4">
        <v>49.59</v>
      </c>
      <c r="M2025" s="16">
        <f t="shared" si="404"/>
        <v>-6.4467000000000005E-3</v>
      </c>
      <c r="N2025">
        <f t="shared" si="405"/>
        <v>0</v>
      </c>
      <c r="O2025">
        <f t="shared" si="406"/>
        <v>0</v>
      </c>
      <c r="P2025" s="63">
        <f t="shared" si="407"/>
        <v>0</v>
      </c>
    </row>
    <row r="2026" spans="1:18" x14ac:dyDescent="0.3">
      <c r="A2026">
        <f t="shared" si="408"/>
        <v>2018</v>
      </c>
      <c r="B2026">
        <f t="shared" si="409"/>
        <v>11</v>
      </c>
      <c r="C2026">
        <f t="shared" si="410"/>
        <v>24</v>
      </c>
      <c r="D2026">
        <f t="shared" si="411"/>
        <v>3</v>
      </c>
      <c r="E2026" t="str">
        <f t="shared" si="412"/>
        <v>OFF</v>
      </c>
      <c r="F2026" s="13">
        <f t="shared" si="414"/>
        <v>43428</v>
      </c>
      <c r="G2026" s="14" t="str">
        <f t="shared" si="413"/>
        <v>Avg of 4 NM Projects</v>
      </c>
      <c r="H2026" s="15">
        <f t="shared" si="415"/>
        <v>7</v>
      </c>
      <c r="I2026" s="93">
        <v>0</v>
      </c>
      <c r="J2026">
        <f t="shared" si="403"/>
        <v>0</v>
      </c>
      <c r="K2026" s="4">
        <v>94.43</v>
      </c>
      <c r="L2026" s="4">
        <v>49.02</v>
      </c>
      <c r="M2026" s="16">
        <f t="shared" si="404"/>
        <v>0</v>
      </c>
      <c r="N2026">
        <f t="shared" si="405"/>
        <v>1</v>
      </c>
      <c r="O2026">
        <f t="shared" si="406"/>
        <v>0</v>
      </c>
      <c r="P2026" s="63">
        <f t="shared" si="407"/>
        <v>0</v>
      </c>
    </row>
    <row r="2027" spans="1:18" x14ac:dyDescent="0.3">
      <c r="A2027">
        <f t="shared" si="408"/>
        <v>2018</v>
      </c>
      <c r="B2027">
        <f t="shared" si="409"/>
        <v>11</v>
      </c>
      <c r="C2027">
        <f t="shared" si="410"/>
        <v>24</v>
      </c>
      <c r="D2027">
        <f t="shared" si="411"/>
        <v>3</v>
      </c>
      <c r="E2027" t="str">
        <f t="shared" si="412"/>
        <v>ON</v>
      </c>
      <c r="F2027" s="13">
        <f t="shared" si="414"/>
        <v>43428</v>
      </c>
      <c r="G2027" s="14" t="str">
        <f t="shared" si="413"/>
        <v>Avg of 4 NM Projects</v>
      </c>
      <c r="H2027" s="15">
        <f t="shared" si="415"/>
        <v>8</v>
      </c>
      <c r="I2027" s="93">
        <v>0.505</v>
      </c>
      <c r="J2027">
        <f t="shared" si="403"/>
        <v>2.8370786516853934E-3</v>
      </c>
      <c r="K2027" s="4">
        <v>94.53</v>
      </c>
      <c r="L2027" s="4">
        <v>49.83</v>
      </c>
      <c r="M2027" s="16">
        <f t="shared" si="404"/>
        <v>2.516415E-2</v>
      </c>
      <c r="N2027">
        <f t="shared" si="405"/>
        <v>0</v>
      </c>
      <c r="O2027">
        <f t="shared" si="406"/>
        <v>0</v>
      </c>
      <c r="P2027" s="63">
        <f t="shared" si="407"/>
        <v>0</v>
      </c>
    </row>
    <row r="2028" spans="1:18" x14ac:dyDescent="0.3">
      <c r="A2028">
        <f t="shared" si="408"/>
        <v>2018</v>
      </c>
      <c r="B2028">
        <f t="shared" si="409"/>
        <v>11</v>
      </c>
      <c r="C2028">
        <f t="shared" si="410"/>
        <v>24</v>
      </c>
      <c r="D2028">
        <f t="shared" si="411"/>
        <v>3</v>
      </c>
      <c r="E2028" t="str">
        <f t="shared" si="412"/>
        <v>ON</v>
      </c>
      <c r="F2028" s="13">
        <f t="shared" si="414"/>
        <v>43428</v>
      </c>
      <c r="G2028" s="14" t="str">
        <f t="shared" si="413"/>
        <v>Avg of 4 NM Projects</v>
      </c>
      <c r="H2028" s="15">
        <f t="shared" si="415"/>
        <v>9</v>
      </c>
      <c r="I2028" s="93">
        <v>7.1749999999999998</v>
      </c>
      <c r="J2028">
        <f t="shared" si="403"/>
        <v>4.0308988764044942E-2</v>
      </c>
      <c r="K2028" s="4">
        <v>107.84</v>
      </c>
      <c r="L2028" s="4">
        <v>52.88</v>
      </c>
      <c r="M2028" s="16">
        <f t="shared" si="404"/>
        <v>0.37941399999999997</v>
      </c>
      <c r="N2028">
        <f t="shared" si="405"/>
        <v>0</v>
      </c>
      <c r="O2028">
        <f t="shared" si="406"/>
        <v>0</v>
      </c>
      <c r="P2028" s="63">
        <f t="shared" si="407"/>
        <v>0</v>
      </c>
    </row>
    <row r="2029" spans="1:18" x14ac:dyDescent="0.3">
      <c r="A2029">
        <f t="shared" si="408"/>
        <v>2018</v>
      </c>
      <c r="B2029">
        <f t="shared" si="409"/>
        <v>11</v>
      </c>
      <c r="C2029">
        <f t="shared" si="410"/>
        <v>24</v>
      </c>
      <c r="D2029">
        <f t="shared" si="411"/>
        <v>3</v>
      </c>
      <c r="E2029" t="str">
        <f t="shared" si="412"/>
        <v>ON</v>
      </c>
      <c r="F2029" s="13">
        <f t="shared" si="414"/>
        <v>43428</v>
      </c>
      <c r="G2029" s="14" t="str">
        <f t="shared" si="413"/>
        <v>Avg of 4 NM Projects</v>
      </c>
      <c r="H2029" s="15">
        <f t="shared" si="415"/>
        <v>10</v>
      </c>
      <c r="I2029" s="93">
        <v>13.95</v>
      </c>
      <c r="J2029">
        <f t="shared" si="403"/>
        <v>7.8370786516853932E-2</v>
      </c>
      <c r="K2029" s="4">
        <v>108.52</v>
      </c>
      <c r="L2029" s="4">
        <v>47.45</v>
      </c>
      <c r="M2029" s="16">
        <f t="shared" si="404"/>
        <v>0.6619275</v>
      </c>
      <c r="N2029">
        <f t="shared" si="405"/>
        <v>0</v>
      </c>
      <c r="O2029">
        <f t="shared" si="406"/>
        <v>0</v>
      </c>
      <c r="P2029" s="63">
        <f t="shared" si="407"/>
        <v>0</v>
      </c>
    </row>
    <row r="2030" spans="1:18" x14ac:dyDescent="0.3">
      <c r="A2030">
        <f t="shared" si="408"/>
        <v>2018</v>
      </c>
      <c r="B2030">
        <f t="shared" si="409"/>
        <v>11</v>
      </c>
      <c r="C2030">
        <f t="shared" si="410"/>
        <v>24</v>
      </c>
      <c r="D2030">
        <f t="shared" si="411"/>
        <v>3</v>
      </c>
      <c r="E2030" t="str">
        <f t="shared" si="412"/>
        <v>ON</v>
      </c>
      <c r="F2030" s="13">
        <f t="shared" si="414"/>
        <v>43428</v>
      </c>
      <c r="G2030" s="14" t="str">
        <f t="shared" si="413"/>
        <v>Avg of 4 NM Projects</v>
      </c>
      <c r="H2030" s="15">
        <f t="shared" si="415"/>
        <v>11</v>
      </c>
      <c r="I2030" s="93">
        <v>22.405000000000001</v>
      </c>
      <c r="J2030">
        <f t="shared" si="403"/>
        <v>0.12587078651685393</v>
      </c>
      <c r="K2030" s="4">
        <v>99.78</v>
      </c>
      <c r="L2030" s="4">
        <v>48.7</v>
      </c>
      <c r="M2030" s="16">
        <f t="shared" si="404"/>
        <v>1.0911235000000001</v>
      </c>
      <c r="N2030">
        <f t="shared" si="405"/>
        <v>0</v>
      </c>
      <c r="O2030">
        <f t="shared" si="406"/>
        <v>0</v>
      </c>
      <c r="P2030" s="63">
        <f t="shared" si="407"/>
        <v>0</v>
      </c>
    </row>
    <row r="2031" spans="1:18" x14ac:dyDescent="0.3">
      <c r="A2031">
        <f t="shared" si="408"/>
        <v>2018</v>
      </c>
      <c r="B2031">
        <f t="shared" si="409"/>
        <v>11</v>
      </c>
      <c r="C2031">
        <f t="shared" si="410"/>
        <v>24</v>
      </c>
      <c r="D2031">
        <f t="shared" si="411"/>
        <v>3</v>
      </c>
      <c r="E2031" t="str">
        <f t="shared" si="412"/>
        <v>ON</v>
      </c>
      <c r="F2031" s="13">
        <f t="shared" si="414"/>
        <v>43428</v>
      </c>
      <c r="G2031" s="14" t="str">
        <f t="shared" si="413"/>
        <v>Avg of 4 NM Projects</v>
      </c>
      <c r="H2031" s="15">
        <f t="shared" si="415"/>
        <v>12</v>
      </c>
      <c r="I2031" s="93">
        <v>27.905000000000001</v>
      </c>
      <c r="J2031">
        <f t="shared" si="403"/>
        <v>0.15676966292134831</v>
      </c>
      <c r="K2031" s="4">
        <v>103.02</v>
      </c>
      <c r="L2031" s="4">
        <v>52.91</v>
      </c>
      <c r="M2031" s="16">
        <f t="shared" si="404"/>
        <v>1.47645355</v>
      </c>
      <c r="N2031">
        <f t="shared" si="405"/>
        <v>0</v>
      </c>
      <c r="O2031">
        <f t="shared" si="406"/>
        <v>0</v>
      </c>
      <c r="P2031" s="63">
        <f t="shared" si="407"/>
        <v>0</v>
      </c>
    </row>
    <row r="2032" spans="1:18" x14ac:dyDescent="0.3">
      <c r="A2032">
        <f t="shared" si="408"/>
        <v>2018</v>
      </c>
      <c r="B2032">
        <f t="shared" si="409"/>
        <v>11</v>
      </c>
      <c r="C2032">
        <f t="shared" si="410"/>
        <v>24</v>
      </c>
      <c r="D2032">
        <f t="shared" si="411"/>
        <v>3</v>
      </c>
      <c r="E2032" t="str">
        <f t="shared" si="412"/>
        <v>ON</v>
      </c>
      <c r="F2032" s="13">
        <f t="shared" si="414"/>
        <v>43428</v>
      </c>
      <c r="G2032" s="14" t="str">
        <f t="shared" si="413"/>
        <v>Avg of 4 NM Projects</v>
      </c>
      <c r="H2032" s="15">
        <f t="shared" si="415"/>
        <v>13</v>
      </c>
      <c r="I2032" s="93">
        <v>37.884999999999998</v>
      </c>
      <c r="J2032">
        <f t="shared" si="403"/>
        <v>0.21283707865168539</v>
      </c>
      <c r="K2032" s="4">
        <v>78.38</v>
      </c>
      <c r="L2032" s="4">
        <v>47.81</v>
      </c>
      <c r="M2032" s="16">
        <f t="shared" si="404"/>
        <v>1.8112818500000001</v>
      </c>
      <c r="N2032">
        <f t="shared" si="405"/>
        <v>0</v>
      </c>
      <c r="O2032">
        <f t="shared" si="406"/>
        <v>0</v>
      </c>
      <c r="P2032" s="63">
        <f t="shared" si="407"/>
        <v>0</v>
      </c>
    </row>
    <row r="2033" spans="1:18" x14ac:dyDescent="0.3">
      <c r="A2033">
        <f t="shared" si="408"/>
        <v>2018</v>
      </c>
      <c r="B2033">
        <f t="shared" si="409"/>
        <v>11</v>
      </c>
      <c r="C2033">
        <f t="shared" si="410"/>
        <v>24</v>
      </c>
      <c r="D2033">
        <f t="shared" si="411"/>
        <v>3</v>
      </c>
      <c r="E2033" t="str">
        <f t="shared" si="412"/>
        <v>ON</v>
      </c>
      <c r="F2033" s="13">
        <f t="shared" si="414"/>
        <v>43428</v>
      </c>
      <c r="G2033" s="14" t="str">
        <f t="shared" si="413"/>
        <v>Avg of 4 NM Projects</v>
      </c>
      <c r="H2033" s="15">
        <f t="shared" si="415"/>
        <v>14</v>
      </c>
      <c r="I2033" s="93">
        <v>47.364999999999995</v>
      </c>
      <c r="J2033">
        <f t="shared" si="403"/>
        <v>0.26609550561797751</v>
      </c>
      <c r="K2033" s="4">
        <v>73.83</v>
      </c>
      <c r="L2033" s="4">
        <v>47.98</v>
      </c>
      <c r="M2033" s="16">
        <f t="shared" si="404"/>
        <v>2.2725726999999996</v>
      </c>
      <c r="N2033">
        <f t="shared" si="405"/>
        <v>0</v>
      </c>
      <c r="O2033">
        <f t="shared" si="406"/>
        <v>0</v>
      </c>
      <c r="P2033" s="63">
        <f t="shared" si="407"/>
        <v>0</v>
      </c>
    </row>
    <row r="2034" spans="1:18" x14ac:dyDescent="0.3">
      <c r="A2034">
        <f t="shared" si="408"/>
        <v>2018</v>
      </c>
      <c r="B2034">
        <f t="shared" si="409"/>
        <v>11</v>
      </c>
      <c r="C2034">
        <f t="shared" si="410"/>
        <v>24</v>
      </c>
      <c r="D2034">
        <f t="shared" si="411"/>
        <v>3</v>
      </c>
      <c r="E2034" t="str">
        <f t="shared" si="412"/>
        <v>ON</v>
      </c>
      <c r="F2034" s="13">
        <f t="shared" si="414"/>
        <v>43428</v>
      </c>
      <c r="G2034" s="14" t="str">
        <f t="shared" si="413"/>
        <v>Avg of 4 NM Projects</v>
      </c>
      <c r="H2034" s="15">
        <f t="shared" si="415"/>
        <v>15</v>
      </c>
      <c r="I2034" s="93">
        <v>34.045000000000002</v>
      </c>
      <c r="J2034">
        <f t="shared" si="403"/>
        <v>0.19126404494382024</v>
      </c>
      <c r="K2034" s="4">
        <v>71.010000000000005</v>
      </c>
      <c r="L2034" s="4">
        <v>54.69</v>
      </c>
      <c r="M2034" s="16">
        <f t="shared" si="404"/>
        <v>1.8619210499999999</v>
      </c>
      <c r="N2034">
        <f t="shared" si="405"/>
        <v>0</v>
      </c>
      <c r="O2034">
        <f t="shared" si="406"/>
        <v>0</v>
      </c>
      <c r="P2034" s="63">
        <f t="shared" si="407"/>
        <v>0</v>
      </c>
    </row>
    <row r="2035" spans="1:18" x14ac:dyDescent="0.3">
      <c r="A2035">
        <f t="shared" si="408"/>
        <v>2018</v>
      </c>
      <c r="B2035">
        <f t="shared" si="409"/>
        <v>11</v>
      </c>
      <c r="C2035">
        <f t="shared" si="410"/>
        <v>24</v>
      </c>
      <c r="D2035">
        <f t="shared" si="411"/>
        <v>3</v>
      </c>
      <c r="E2035" t="str">
        <f t="shared" si="412"/>
        <v>ON</v>
      </c>
      <c r="F2035" s="13">
        <f t="shared" si="414"/>
        <v>43428</v>
      </c>
      <c r="G2035" s="14" t="str">
        <f t="shared" si="413"/>
        <v>Avg of 4 NM Projects</v>
      </c>
      <c r="H2035" s="15">
        <f t="shared" si="415"/>
        <v>16</v>
      </c>
      <c r="I2035" s="93">
        <v>13.565</v>
      </c>
      <c r="J2035">
        <f t="shared" si="403"/>
        <v>7.6207865168539321E-2</v>
      </c>
      <c r="K2035" s="4">
        <v>96.18</v>
      </c>
      <c r="L2035" s="4">
        <v>70.150000000000006</v>
      </c>
      <c r="M2035" s="16">
        <f t="shared" si="404"/>
        <v>0.95158474999999998</v>
      </c>
      <c r="N2035">
        <f t="shared" si="405"/>
        <v>0</v>
      </c>
      <c r="O2035">
        <f t="shared" si="406"/>
        <v>0</v>
      </c>
      <c r="P2035" s="63">
        <f t="shared" si="407"/>
        <v>0</v>
      </c>
    </row>
    <row r="2036" spans="1:18" x14ac:dyDescent="0.3">
      <c r="A2036">
        <f t="shared" si="408"/>
        <v>2018</v>
      </c>
      <c r="B2036">
        <f t="shared" si="409"/>
        <v>11</v>
      </c>
      <c r="C2036">
        <f t="shared" si="410"/>
        <v>24</v>
      </c>
      <c r="D2036">
        <f t="shared" si="411"/>
        <v>3</v>
      </c>
      <c r="E2036" t="str">
        <f t="shared" si="412"/>
        <v>ON</v>
      </c>
      <c r="F2036" s="13">
        <f t="shared" si="414"/>
        <v>43428</v>
      </c>
      <c r="G2036" s="14" t="str">
        <f t="shared" si="413"/>
        <v>Avg of 4 NM Projects</v>
      </c>
      <c r="H2036" s="15">
        <f t="shared" si="415"/>
        <v>17</v>
      </c>
      <c r="I2036" s="93">
        <v>-0.13</v>
      </c>
      <c r="J2036">
        <f t="shared" si="403"/>
        <v>-7.3033707865168538E-4</v>
      </c>
      <c r="K2036" s="4">
        <v>110.52</v>
      </c>
      <c r="L2036" s="4">
        <v>98.35</v>
      </c>
      <c r="M2036" s="16">
        <f t="shared" si="404"/>
        <v>-1.2785499999999998E-2</v>
      </c>
      <c r="N2036">
        <f t="shared" si="405"/>
        <v>0</v>
      </c>
      <c r="O2036">
        <f t="shared" si="406"/>
        <v>0</v>
      </c>
      <c r="P2036" s="63">
        <f t="shared" si="407"/>
        <v>0</v>
      </c>
    </row>
    <row r="2037" spans="1:18" x14ac:dyDescent="0.3">
      <c r="A2037">
        <f t="shared" si="408"/>
        <v>2018</v>
      </c>
      <c r="B2037">
        <f t="shared" si="409"/>
        <v>11</v>
      </c>
      <c r="C2037">
        <f t="shared" si="410"/>
        <v>24</v>
      </c>
      <c r="D2037">
        <f t="shared" si="411"/>
        <v>3</v>
      </c>
      <c r="E2037" t="str">
        <f t="shared" si="412"/>
        <v>ON</v>
      </c>
      <c r="F2037" s="13">
        <f t="shared" si="414"/>
        <v>43428</v>
      </c>
      <c r="G2037" s="14" t="str">
        <f t="shared" si="413"/>
        <v>Avg of 4 NM Projects</v>
      </c>
      <c r="H2037" s="15">
        <f t="shared" si="415"/>
        <v>18</v>
      </c>
      <c r="I2037" s="93">
        <v>-0.13</v>
      </c>
      <c r="J2037">
        <f t="shared" si="403"/>
        <v>-7.3033707865168538E-4</v>
      </c>
      <c r="K2037" s="4">
        <v>124.48</v>
      </c>
      <c r="L2037" s="4">
        <v>66.430000000000007</v>
      </c>
      <c r="M2037" s="16">
        <f t="shared" si="404"/>
        <v>-8.6359000000000019E-3</v>
      </c>
      <c r="N2037">
        <f t="shared" si="405"/>
        <v>0</v>
      </c>
      <c r="O2037">
        <f t="shared" si="406"/>
        <v>0</v>
      </c>
      <c r="P2037" s="63">
        <f t="shared" si="407"/>
        <v>0</v>
      </c>
    </row>
    <row r="2038" spans="1:18" x14ac:dyDescent="0.3">
      <c r="A2038">
        <f t="shared" si="408"/>
        <v>2018</v>
      </c>
      <c r="B2038">
        <f t="shared" si="409"/>
        <v>11</v>
      </c>
      <c r="C2038">
        <f t="shared" si="410"/>
        <v>24</v>
      </c>
      <c r="D2038">
        <f t="shared" si="411"/>
        <v>3</v>
      </c>
      <c r="E2038" t="str">
        <f t="shared" si="412"/>
        <v>ON</v>
      </c>
      <c r="F2038" s="13">
        <f t="shared" si="414"/>
        <v>43428</v>
      </c>
      <c r="G2038" s="14" t="str">
        <f t="shared" si="413"/>
        <v>Avg of 4 NM Projects</v>
      </c>
      <c r="H2038" s="15">
        <f t="shared" si="415"/>
        <v>19</v>
      </c>
      <c r="I2038" s="93">
        <v>-0.13</v>
      </c>
      <c r="J2038">
        <f t="shared" si="403"/>
        <v>-7.3033707865168538E-4</v>
      </c>
      <c r="K2038" s="4">
        <v>111.57</v>
      </c>
      <c r="L2038" s="4">
        <v>63.87</v>
      </c>
      <c r="M2038" s="16">
        <f t="shared" si="404"/>
        <v>-8.3031000000000008E-3</v>
      </c>
      <c r="N2038">
        <f t="shared" si="405"/>
        <v>0</v>
      </c>
      <c r="O2038">
        <f t="shared" si="406"/>
        <v>0</v>
      </c>
      <c r="P2038" s="63">
        <f t="shared" si="407"/>
        <v>0</v>
      </c>
    </row>
    <row r="2039" spans="1:18" x14ac:dyDescent="0.3">
      <c r="A2039">
        <f t="shared" si="408"/>
        <v>2018</v>
      </c>
      <c r="B2039">
        <f t="shared" si="409"/>
        <v>11</v>
      </c>
      <c r="C2039">
        <f t="shared" si="410"/>
        <v>24</v>
      </c>
      <c r="D2039">
        <f t="shared" si="411"/>
        <v>3</v>
      </c>
      <c r="E2039" t="str">
        <f t="shared" si="412"/>
        <v>ON</v>
      </c>
      <c r="F2039" s="13">
        <f t="shared" si="414"/>
        <v>43428</v>
      </c>
      <c r="G2039" s="14" t="str">
        <f t="shared" si="413"/>
        <v>Avg of 4 NM Projects</v>
      </c>
      <c r="H2039" s="15">
        <f t="shared" si="415"/>
        <v>20</v>
      </c>
      <c r="I2039" s="93">
        <v>-0.13</v>
      </c>
      <c r="J2039">
        <f t="shared" si="403"/>
        <v>-7.3033707865168538E-4</v>
      </c>
      <c r="K2039" s="4">
        <v>78.5</v>
      </c>
      <c r="L2039" s="4">
        <v>54.65</v>
      </c>
      <c r="M2039" s="16">
        <f t="shared" si="404"/>
        <v>-7.1044999999999997E-3</v>
      </c>
      <c r="N2039">
        <f t="shared" si="405"/>
        <v>0</v>
      </c>
      <c r="O2039">
        <f t="shared" si="406"/>
        <v>0</v>
      </c>
      <c r="P2039" s="63">
        <f t="shared" si="407"/>
        <v>0</v>
      </c>
    </row>
    <row r="2040" spans="1:18" x14ac:dyDescent="0.3">
      <c r="A2040">
        <f t="shared" si="408"/>
        <v>2018</v>
      </c>
      <c r="B2040">
        <f t="shared" si="409"/>
        <v>11</v>
      </c>
      <c r="C2040">
        <f t="shared" si="410"/>
        <v>24</v>
      </c>
      <c r="D2040">
        <f t="shared" si="411"/>
        <v>3</v>
      </c>
      <c r="E2040" t="str">
        <f t="shared" si="412"/>
        <v>ON</v>
      </c>
      <c r="F2040" s="13">
        <f t="shared" si="414"/>
        <v>43428</v>
      </c>
      <c r="G2040" s="14" t="str">
        <f t="shared" si="413"/>
        <v>Avg of 4 NM Projects</v>
      </c>
      <c r="H2040" s="15">
        <f t="shared" si="415"/>
        <v>21</v>
      </c>
      <c r="I2040" s="93">
        <v>-0.13</v>
      </c>
      <c r="J2040">
        <f t="shared" si="403"/>
        <v>-7.3033707865168538E-4</v>
      </c>
      <c r="K2040" s="4">
        <v>78.209999999999994</v>
      </c>
      <c r="L2040" s="4">
        <v>47.28</v>
      </c>
      <c r="M2040" s="16">
        <f t="shared" si="404"/>
        <v>-6.1464000000000006E-3</v>
      </c>
      <c r="N2040">
        <f t="shared" si="405"/>
        <v>0</v>
      </c>
      <c r="O2040">
        <f t="shared" si="406"/>
        <v>0</v>
      </c>
      <c r="P2040" s="63">
        <f t="shared" si="407"/>
        <v>0</v>
      </c>
    </row>
    <row r="2041" spans="1:18" x14ac:dyDescent="0.3">
      <c r="A2041">
        <f t="shared" si="408"/>
        <v>2018</v>
      </c>
      <c r="B2041">
        <f t="shared" si="409"/>
        <v>11</v>
      </c>
      <c r="C2041">
        <f t="shared" si="410"/>
        <v>24</v>
      </c>
      <c r="D2041">
        <f t="shared" si="411"/>
        <v>3</v>
      </c>
      <c r="E2041" t="str">
        <f t="shared" si="412"/>
        <v>ON</v>
      </c>
      <c r="F2041" s="13">
        <f t="shared" si="414"/>
        <v>43428</v>
      </c>
      <c r="G2041" s="14" t="str">
        <f t="shared" si="413"/>
        <v>Avg of 4 NM Projects</v>
      </c>
      <c r="H2041" s="15">
        <f t="shared" si="415"/>
        <v>22</v>
      </c>
      <c r="I2041" s="93">
        <v>-0.13</v>
      </c>
      <c r="J2041">
        <f t="shared" si="403"/>
        <v>-7.3033707865168538E-4</v>
      </c>
      <c r="K2041" s="4">
        <v>66.31</v>
      </c>
      <c r="L2041" s="4">
        <v>49</v>
      </c>
      <c r="M2041" s="16">
        <f t="shared" si="404"/>
        <v>-6.3699999999999998E-3</v>
      </c>
      <c r="N2041">
        <f t="shared" si="405"/>
        <v>0</v>
      </c>
      <c r="O2041">
        <f t="shared" si="406"/>
        <v>0</v>
      </c>
      <c r="P2041" s="63">
        <f t="shared" si="407"/>
        <v>0</v>
      </c>
    </row>
    <row r="2042" spans="1:18" x14ac:dyDescent="0.3">
      <c r="A2042">
        <f t="shared" si="408"/>
        <v>2018</v>
      </c>
      <c r="B2042">
        <f t="shared" si="409"/>
        <v>11</v>
      </c>
      <c r="C2042">
        <f t="shared" si="410"/>
        <v>24</v>
      </c>
      <c r="D2042">
        <f t="shared" si="411"/>
        <v>3</v>
      </c>
      <c r="E2042" t="str">
        <f t="shared" si="412"/>
        <v>ON</v>
      </c>
      <c r="F2042" s="13">
        <f t="shared" si="414"/>
        <v>43428</v>
      </c>
      <c r="G2042" s="14" t="str">
        <f t="shared" si="413"/>
        <v>Avg of 4 NM Projects</v>
      </c>
      <c r="H2042" s="15">
        <f t="shared" si="415"/>
        <v>23</v>
      </c>
      <c r="I2042" s="93">
        <v>-0.13</v>
      </c>
      <c r="J2042">
        <f t="shared" si="403"/>
        <v>-7.3033707865168538E-4</v>
      </c>
      <c r="K2042" s="4">
        <v>54.4</v>
      </c>
      <c r="L2042" s="4">
        <v>47.71</v>
      </c>
      <c r="M2042" s="16">
        <f t="shared" si="404"/>
        <v>-6.2023E-3</v>
      </c>
      <c r="N2042">
        <f t="shared" si="405"/>
        <v>0</v>
      </c>
      <c r="O2042">
        <f t="shared" si="406"/>
        <v>0</v>
      </c>
      <c r="P2042" s="63">
        <f t="shared" si="407"/>
        <v>0</v>
      </c>
    </row>
    <row r="2043" spans="1:18" x14ac:dyDescent="0.3">
      <c r="A2043">
        <f t="shared" si="408"/>
        <v>2018</v>
      </c>
      <c r="B2043">
        <f t="shared" si="409"/>
        <v>11</v>
      </c>
      <c r="C2043">
        <f t="shared" si="410"/>
        <v>24</v>
      </c>
      <c r="D2043">
        <f t="shared" si="411"/>
        <v>3</v>
      </c>
      <c r="E2043" t="str">
        <f t="shared" si="412"/>
        <v>OFF</v>
      </c>
      <c r="F2043" s="13">
        <f t="shared" si="414"/>
        <v>43428</v>
      </c>
      <c r="G2043" s="14" t="str">
        <f t="shared" si="413"/>
        <v>Avg of 4 NM Projects</v>
      </c>
      <c r="H2043" s="15">
        <f t="shared" si="415"/>
        <v>24</v>
      </c>
      <c r="I2043" s="93">
        <v>-0.13</v>
      </c>
      <c r="J2043">
        <f t="shared" si="403"/>
        <v>-7.3033707865168538E-4</v>
      </c>
      <c r="K2043" s="4">
        <v>57.18</v>
      </c>
      <c r="L2043" s="4">
        <v>63.5</v>
      </c>
      <c r="M2043" s="16">
        <f t="shared" si="404"/>
        <v>-8.2550000000000002E-3</v>
      </c>
      <c r="N2043">
        <f t="shared" si="405"/>
        <v>0</v>
      </c>
      <c r="O2043">
        <f t="shared" si="406"/>
        <v>0</v>
      </c>
      <c r="P2043" s="63">
        <f t="shared" si="407"/>
        <v>0</v>
      </c>
    </row>
    <row r="2044" spans="1:18" x14ac:dyDescent="0.3">
      <c r="A2044">
        <f t="shared" si="408"/>
        <v>2018</v>
      </c>
      <c r="B2044">
        <f t="shared" si="409"/>
        <v>11</v>
      </c>
      <c r="C2044">
        <f t="shared" si="410"/>
        <v>25</v>
      </c>
      <c r="D2044">
        <f t="shared" si="411"/>
        <v>4</v>
      </c>
      <c r="E2044" t="str">
        <f t="shared" si="412"/>
        <v>OFF</v>
      </c>
      <c r="F2044" s="13">
        <f t="shared" si="414"/>
        <v>43429</v>
      </c>
      <c r="G2044" s="14" t="str">
        <f t="shared" si="413"/>
        <v>Avg of 4 NM Projects</v>
      </c>
      <c r="H2044" s="15">
        <f t="shared" si="415"/>
        <v>1</v>
      </c>
      <c r="I2044" s="93">
        <v>-0.13</v>
      </c>
      <c r="J2044">
        <f t="shared" si="403"/>
        <v>-7.3033707865168538E-4</v>
      </c>
      <c r="K2044" s="4">
        <v>42.42</v>
      </c>
      <c r="L2044" s="4">
        <v>59.13</v>
      </c>
      <c r="M2044" s="16">
        <f t="shared" si="404"/>
        <v>-7.6869000000000009E-3</v>
      </c>
      <c r="N2044">
        <f t="shared" si="405"/>
        <v>0</v>
      </c>
      <c r="O2044">
        <f t="shared" si="406"/>
        <v>0</v>
      </c>
      <c r="P2044" s="63">
        <f t="shared" si="407"/>
        <v>0</v>
      </c>
      <c r="Q2044" s="34"/>
      <c r="R2044" s="34"/>
    </row>
    <row r="2045" spans="1:18" x14ac:dyDescent="0.3">
      <c r="A2045">
        <f t="shared" si="408"/>
        <v>2018</v>
      </c>
      <c r="B2045">
        <f t="shared" si="409"/>
        <v>11</v>
      </c>
      <c r="C2045">
        <f t="shared" si="410"/>
        <v>25</v>
      </c>
      <c r="D2045">
        <f t="shared" si="411"/>
        <v>4</v>
      </c>
      <c r="E2045" t="str">
        <f t="shared" si="412"/>
        <v>OFF</v>
      </c>
      <c r="F2045" s="13">
        <f t="shared" si="414"/>
        <v>43429</v>
      </c>
      <c r="G2045" s="14" t="str">
        <f t="shared" si="413"/>
        <v>Avg of 4 NM Projects</v>
      </c>
      <c r="H2045" s="15">
        <f t="shared" si="415"/>
        <v>2</v>
      </c>
      <c r="I2045" s="93">
        <v>-0.13</v>
      </c>
      <c r="J2045">
        <f t="shared" si="403"/>
        <v>-7.3033707865168538E-4</v>
      </c>
      <c r="K2045" s="4">
        <v>46.25</v>
      </c>
      <c r="L2045" s="4">
        <v>44.47</v>
      </c>
      <c r="M2045" s="16">
        <f t="shared" si="404"/>
        <v>-5.7811E-3</v>
      </c>
      <c r="N2045">
        <f t="shared" si="405"/>
        <v>0</v>
      </c>
      <c r="O2045">
        <f t="shared" si="406"/>
        <v>0</v>
      </c>
      <c r="P2045" s="63">
        <f t="shared" si="407"/>
        <v>0</v>
      </c>
    </row>
    <row r="2046" spans="1:18" x14ac:dyDescent="0.3">
      <c r="A2046">
        <f t="shared" si="408"/>
        <v>2018</v>
      </c>
      <c r="B2046">
        <f t="shared" si="409"/>
        <v>11</v>
      </c>
      <c r="C2046">
        <f t="shared" si="410"/>
        <v>25</v>
      </c>
      <c r="D2046">
        <f t="shared" si="411"/>
        <v>4</v>
      </c>
      <c r="E2046" t="str">
        <f t="shared" si="412"/>
        <v>OFF</v>
      </c>
      <c r="F2046" s="13">
        <f t="shared" si="414"/>
        <v>43429</v>
      </c>
      <c r="G2046" s="14" t="str">
        <f t="shared" si="413"/>
        <v>Avg of 4 NM Projects</v>
      </c>
      <c r="H2046" s="15">
        <f t="shared" si="415"/>
        <v>3</v>
      </c>
      <c r="I2046" s="93">
        <v>0</v>
      </c>
      <c r="J2046">
        <f t="shared" si="403"/>
        <v>0</v>
      </c>
      <c r="K2046" s="4">
        <v>40.840000000000003</v>
      </c>
      <c r="L2046" s="4">
        <v>45.55</v>
      </c>
      <c r="M2046" s="16">
        <f t="shared" si="404"/>
        <v>0</v>
      </c>
      <c r="N2046">
        <f t="shared" si="405"/>
        <v>1</v>
      </c>
      <c r="O2046">
        <f t="shared" si="406"/>
        <v>0</v>
      </c>
      <c r="P2046" s="63">
        <f t="shared" si="407"/>
        <v>0</v>
      </c>
    </row>
    <row r="2047" spans="1:18" x14ac:dyDescent="0.3">
      <c r="A2047">
        <f t="shared" si="408"/>
        <v>2018</v>
      </c>
      <c r="B2047">
        <f t="shared" si="409"/>
        <v>11</v>
      </c>
      <c r="C2047">
        <f t="shared" si="410"/>
        <v>25</v>
      </c>
      <c r="D2047">
        <f t="shared" si="411"/>
        <v>4</v>
      </c>
      <c r="E2047" t="str">
        <f t="shared" si="412"/>
        <v>OFF</v>
      </c>
      <c r="F2047" s="13">
        <f t="shared" si="414"/>
        <v>43429</v>
      </c>
      <c r="G2047" s="14" t="str">
        <f t="shared" si="413"/>
        <v>Avg of 4 NM Projects</v>
      </c>
      <c r="H2047" s="15">
        <f t="shared" si="415"/>
        <v>4</v>
      </c>
      <c r="I2047" s="93">
        <v>-0.13</v>
      </c>
      <c r="J2047">
        <f t="shared" si="403"/>
        <v>-7.3033707865168538E-4</v>
      </c>
      <c r="K2047" s="4">
        <v>40.86</v>
      </c>
      <c r="L2047" s="4">
        <v>50.8</v>
      </c>
      <c r="M2047" s="16">
        <f t="shared" si="404"/>
        <v>-6.6040000000000005E-3</v>
      </c>
      <c r="N2047">
        <f t="shared" si="405"/>
        <v>0</v>
      </c>
      <c r="O2047">
        <f t="shared" si="406"/>
        <v>0</v>
      </c>
      <c r="P2047" s="63">
        <f t="shared" si="407"/>
        <v>0</v>
      </c>
    </row>
    <row r="2048" spans="1:18" x14ac:dyDescent="0.3">
      <c r="A2048">
        <f t="shared" si="408"/>
        <v>2018</v>
      </c>
      <c r="B2048">
        <f t="shared" si="409"/>
        <v>11</v>
      </c>
      <c r="C2048">
        <f t="shared" si="410"/>
        <v>25</v>
      </c>
      <c r="D2048">
        <f t="shared" si="411"/>
        <v>4</v>
      </c>
      <c r="E2048" t="str">
        <f t="shared" si="412"/>
        <v>OFF</v>
      </c>
      <c r="F2048" s="13">
        <f t="shared" si="414"/>
        <v>43429</v>
      </c>
      <c r="G2048" s="14" t="str">
        <f t="shared" si="413"/>
        <v>Avg of 4 NM Projects</v>
      </c>
      <c r="H2048" s="15">
        <f t="shared" si="415"/>
        <v>5</v>
      </c>
      <c r="I2048" s="93">
        <v>0</v>
      </c>
      <c r="J2048">
        <f t="shared" si="403"/>
        <v>0</v>
      </c>
      <c r="K2048" s="4">
        <v>40.85</v>
      </c>
      <c r="L2048" s="4">
        <v>51.76</v>
      </c>
      <c r="M2048" s="16">
        <f t="shared" si="404"/>
        <v>0</v>
      </c>
      <c r="N2048">
        <f t="shared" si="405"/>
        <v>1</v>
      </c>
      <c r="O2048">
        <f t="shared" si="406"/>
        <v>0</v>
      </c>
      <c r="P2048" s="63">
        <f t="shared" si="407"/>
        <v>0</v>
      </c>
    </row>
    <row r="2049" spans="1:16" x14ac:dyDescent="0.3">
      <c r="A2049">
        <f t="shared" si="408"/>
        <v>2018</v>
      </c>
      <c r="B2049">
        <f t="shared" si="409"/>
        <v>11</v>
      </c>
      <c r="C2049">
        <f t="shared" si="410"/>
        <v>25</v>
      </c>
      <c r="D2049">
        <f t="shared" si="411"/>
        <v>4</v>
      </c>
      <c r="E2049" t="str">
        <f t="shared" si="412"/>
        <v>OFF</v>
      </c>
      <c r="F2049" s="13">
        <f t="shared" si="414"/>
        <v>43429</v>
      </c>
      <c r="G2049" s="14" t="str">
        <f t="shared" si="413"/>
        <v>Avg of 4 NM Projects</v>
      </c>
      <c r="H2049" s="15">
        <f t="shared" si="415"/>
        <v>6</v>
      </c>
      <c r="I2049" s="93">
        <v>-0.13</v>
      </c>
      <c r="J2049">
        <f t="shared" si="403"/>
        <v>-7.3033707865168538E-4</v>
      </c>
      <c r="K2049" s="4">
        <v>49.13</v>
      </c>
      <c r="L2049" s="4">
        <v>47.72</v>
      </c>
      <c r="M2049" s="16">
        <f t="shared" si="404"/>
        <v>-6.2036000000000001E-3</v>
      </c>
      <c r="N2049">
        <f t="shared" si="405"/>
        <v>0</v>
      </c>
      <c r="O2049">
        <f t="shared" si="406"/>
        <v>0</v>
      </c>
      <c r="P2049" s="63">
        <f t="shared" si="407"/>
        <v>0</v>
      </c>
    </row>
    <row r="2050" spans="1:16" x14ac:dyDescent="0.3">
      <c r="A2050">
        <f t="shared" si="408"/>
        <v>2018</v>
      </c>
      <c r="B2050">
        <f t="shared" si="409"/>
        <v>11</v>
      </c>
      <c r="C2050">
        <f t="shared" si="410"/>
        <v>25</v>
      </c>
      <c r="D2050">
        <f t="shared" si="411"/>
        <v>4</v>
      </c>
      <c r="E2050" t="str">
        <f t="shared" si="412"/>
        <v>OFF</v>
      </c>
      <c r="F2050" s="13">
        <f t="shared" si="414"/>
        <v>43429</v>
      </c>
      <c r="G2050" s="14" t="str">
        <f t="shared" si="413"/>
        <v>Avg of 4 NM Projects</v>
      </c>
      <c r="H2050" s="15">
        <f t="shared" si="415"/>
        <v>7</v>
      </c>
      <c r="I2050" s="93">
        <v>-0.26</v>
      </c>
      <c r="J2050">
        <f t="shared" si="403"/>
        <v>-1.4606741573033708E-3</v>
      </c>
      <c r="K2050" s="4">
        <v>42.98</v>
      </c>
      <c r="L2050" s="4">
        <v>40.92</v>
      </c>
      <c r="M2050" s="16">
        <f t="shared" si="404"/>
        <v>-1.0639200000000001E-2</v>
      </c>
      <c r="N2050">
        <f t="shared" si="405"/>
        <v>0</v>
      </c>
      <c r="O2050">
        <f t="shared" si="406"/>
        <v>0</v>
      </c>
      <c r="P2050" s="63">
        <f t="shared" si="407"/>
        <v>0</v>
      </c>
    </row>
    <row r="2051" spans="1:16" x14ac:dyDescent="0.3">
      <c r="A2051">
        <f t="shared" si="408"/>
        <v>2018</v>
      </c>
      <c r="B2051">
        <f t="shared" si="409"/>
        <v>11</v>
      </c>
      <c r="C2051">
        <f t="shared" si="410"/>
        <v>25</v>
      </c>
      <c r="D2051">
        <f t="shared" si="411"/>
        <v>4</v>
      </c>
      <c r="E2051" t="str">
        <f t="shared" si="412"/>
        <v>ON</v>
      </c>
      <c r="F2051" s="13">
        <f t="shared" si="414"/>
        <v>43429</v>
      </c>
      <c r="G2051" s="14" t="str">
        <f t="shared" si="413"/>
        <v>Avg of 4 NM Projects</v>
      </c>
      <c r="H2051" s="15">
        <f t="shared" si="415"/>
        <v>8</v>
      </c>
      <c r="I2051" s="93">
        <v>0.38</v>
      </c>
      <c r="J2051">
        <f t="shared" si="403"/>
        <v>2.1348314606741575E-3</v>
      </c>
      <c r="K2051" s="4">
        <v>46.51</v>
      </c>
      <c r="L2051" s="4">
        <v>39.130000000000003</v>
      </c>
      <c r="M2051" s="16">
        <f t="shared" si="404"/>
        <v>1.4869400000000001E-2</v>
      </c>
      <c r="N2051">
        <f t="shared" si="405"/>
        <v>0</v>
      </c>
      <c r="O2051">
        <f t="shared" si="406"/>
        <v>0</v>
      </c>
      <c r="P2051" s="63">
        <f t="shared" si="407"/>
        <v>0</v>
      </c>
    </row>
    <row r="2052" spans="1:16" x14ac:dyDescent="0.3">
      <c r="A2052">
        <f t="shared" si="408"/>
        <v>2018</v>
      </c>
      <c r="B2052">
        <f t="shared" si="409"/>
        <v>11</v>
      </c>
      <c r="C2052">
        <f t="shared" si="410"/>
        <v>25</v>
      </c>
      <c r="D2052">
        <f t="shared" si="411"/>
        <v>4</v>
      </c>
      <c r="E2052" t="str">
        <f t="shared" si="412"/>
        <v>ON</v>
      </c>
      <c r="F2052" s="13">
        <f t="shared" si="414"/>
        <v>43429</v>
      </c>
      <c r="G2052" s="14" t="str">
        <f t="shared" si="413"/>
        <v>Avg of 4 NM Projects</v>
      </c>
      <c r="H2052" s="15">
        <f t="shared" si="415"/>
        <v>9</v>
      </c>
      <c r="I2052" s="93">
        <v>5.375</v>
      </c>
      <c r="J2052">
        <f t="shared" ref="J2052:J2115" si="416">+I2052/$I$1</f>
        <v>3.0196629213483147E-2</v>
      </c>
      <c r="K2052" s="4">
        <v>50.7</v>
      </c>
      <c r="L2052" s="4">
        <v>38.29</v>
      </c>
      <c r="M2052" s="16">
        <f t="shared" ref="M2052:M2115" si="417">+L2052*I2052/1000</f>
        <v>0.20580875000000001</v>
      </c>
      <c r="N2052">
        <f t="shared" ref="N2052:N2115" si="418">+IF(I2052=0,1,0)</f>
        <v>0</v>
      </c>
      <c r="O2052">
        <f t="shared" ref="O2052:O2115" si="419">+IF(I2052&gt;=0.5*$I$1,1,0)</f>
        <v>0</v>
      </c>
      <c r="P2052" s="63">
        <f t="shared" ref="P2052:P2115" si="420">+IF(I2052&gt;MAX(I$3652:I$5859),1,0)</f>
        <v>0</v>
      </c>
    </row>
    <row r="2053" spans="1:16" x14ac:dyDescent="0.3">
      <c r="A2053">
        <f t="shared" ref="A2053:A2116" si="421">YEAR(F2053)</f>
        <v>2018</v>
      </c>
      <c r="B2053">
        <f t="shared" ref="B2053:B2116" si="422">+MONTH(F2053)</f>
        <v>11</v>
      </c>
      <c r="C2053">
        <f t="shared" ref="C2053:C2116" si="423">+DAY(F2053)</f>
        <v>25</v>
      </c>
      <c r="D2053">
        <f t="shared" ref="D2053:D2116" si="424">WEEKDAY(C2053)</f>
        <v>4</v>
      </c>
      <c r="E2053" t="str">
        <f t="shared" ref="E2053:E2116" si="425">IF(OR(D2053=1,D2053=7,H2053=1,H2053=2,H2053=3,H2053=4,H2053=5,H2053=6,H2053=7,H2053=24),"OFF","ON")</f>
        <v>ON</v>
      </c>
      <c r="F2053" s="13">
        <f t="shared" si="414"/>
        <v>43429</v>
      </c>
      <c r="G2053" s="14" t="str">
        <f t="shared" si="413"/>
        <v>Avg of 4 NM Projects</v>
      </c>
      <c r="H2053" s="15">
        <f t="shared" si="415"/>
        <v>10</v>
      </c>
      <c r="I2053" s="93">
        <v>27.519999999999996</v>
      </c>
      <c r="J2053">
        <f t="shared" si="416"/>
        <v>0.1546067415730337</v>
      </c>
      <c r="K2053" s="4">
        <v>57.28</v>
      </c>
      <c r="L2053" s="4">
        <v>40.28</v>
      </c>
      <c r="M2053" s="16">
        <f t="shared" si="417"/>
        <v>1.1085056</v>
      </c>
      <c r="N2053">
        <f t="shared" si="418"/>
        <v>0</v>
      </c>
      <c r="O2053">
        <f t="shared" si="419"/>
        <v>0</v>
      </c>
      <c r="P2053" s="63">
        <f t="shared" si="420"/>
        <v>0</v>
      </c>
    </row>
    <row r="2054" spans="1:16" x14ac:dyDescent="0.3">
      <c r="A2054">
        <f t="shared" si="421"/>
        <v>2018</v>
      </c>
      <c r="B2054">
        <f t="shared" si="422"/>
        <v>11</v>
      </c>
      <c r="C2054">
        <f t="shared" si="423"/>
        <v>25</v>
      </c>
      <c r="D2054">
        <f t="shared" si="424"/>
        <v>4</v>
      </c>
      <c r="E2054" t="str">
        <f t="shared" si="425"/>
        <v>ON</v>
      </c>
      <c r="F2054" s="13">
        <f t="shared" si="414"/>
        <v>43429</v>
      </c>
      <c r="G2054" s="14" t="str">
        <f t="shared" ref="G2054:G2117" si="426">+G2053</f>
        <v>Avg of 4 NM Projects</v>
      </c>
      <c r="H2054" s="15">
        <f t="shared" si="415"/>
        <v>11</v>
      </c>
      <c r="I2054" s="93">
        <v>24.840000000000003</v>
      </c>
      <c r="J2054">
        <f t="shared" si="416"/>
        <v>0.13955056179775283</v>
      </c>
      <c r="K2054" s="4">
        <v>58.15</v>
      </c>
      <c r="L2054" s="4">
        <v>47.93</v>
      </c>
      <c r="M2054" s="16">
        <f t="shared" si="417"/>
        <v>1.1905812</v>
      </c>
      <c r="N2054">
        <f t="shared" si="418"/>
        <v>0</v>
      </c>
      <c r="O2054">
        <f t="shared" si="419"/>
        <v>0</v>
      </c>
      <c r="P2054" s="63">
        <f t="shared" si="420"/>
        <v>0</v>
      </c>
    </row>
    <row r="2055" spans="1:16" x14ac:dyDescent="0.3">
      <c r="A2055">
        <f t="shared" si="421"/>
        <v>2018</v>
      </c>
      <c r="B2055">
        <f t="shared" si="422"/>
        <v>11</v>
      </c>
      <c r="C2055">
        <f t="shared" si="423"/>
        <v>25</v>
      </c>
      <c r="D2055">
        <f t="shared" si="424"/>
        <v>4</v>
      </c>
      <c r="E2055" t="str">
        <f t="shared" si="425"/>
        <v>ON</v>
      </c>
      <c r="F2055" s="13">
        <f t="shared" si="414"/>
        <v>43429</v>
      </c>
      <c r="G2055" s="14" t="str">
        <f t="shared" si="426"/>
        <v>Avg of 4 NM Projects</v>
      </c>
      <c r="H2055" s="15">
        <f t="shared" si="415"/>
        <v>12</v>
      </c>
      <c r="I2055" s="93">
        <v>23.805</v>
      </c>
      <c r="J2055">
        <f t="shared" si="416"/>
        <v>0.13373595505617977</v>
      </c>
      <c r="K2055" s="4">
        <v>67.239999999999995</v>
      </c>
      <c r="L2055" s="4">
        <v>62.2</v>
      </c>
      <c r="M2055" s="16">
        <f t="shared" si="417"/>
        <v>1.4806710000000001</v>
      </c>
      <c r="N2055">
        <f t="shared" si="418"/>
        <v>0</v>
      </c>
      <c r="O2055">
        <f t="shared" si="419"/>
        <v>0</v>
      </c>
      <c r="P2055" s="63">
        <f t="shared" si="420"/>
        <v>0</v>
      </c>
    </row>
    <row r="2056" spans="1:16" x14ac:dyDescent="0.3">
      <c r="A2056">
        <f t="shared" si="421"/>
        <v>2018</v>
      </c>
      <c r="B2056">
        <f t="shared" si="422"/>
        <v>11</v>
      </c>
      <c r="C2056">
        <f t="shared" si="423"/>
        <v>25</v>
      </c>
      <c r="D2056">
        <f t="shared" si="424"/>
        <v>4</v>
      </c>
      <c r="E2056" t="str">
        <f t="shared" si="425"/>
        <v>ON</v>
      </c>
      <c r="F2056" s="13">
        <f t="shared" si="414"/>
        <v>43429</v>
      </c>
      <c r="G2056" s="14" t="str">
        <f t="shared" si="426"/>
        <v>Avg of 4 NM Projects</v>
      </c>
      <c r="H2056" s="15">
        <f t="shared" si="415"/>
        <v>13</v>
      </c>
      <c r="I2056" s="93">
        <v>13.185</v>
      </c>
      <c r="J2056">
        <f t="shared" si="416"/>
        <v>7.4073033707865166E-2</v>
      </c>
      <c r="K2056" s="4">
        <v>66.64</v>
      </c>
      <c r="L2056" s="4">
        <v>67.7</v>
      </c>
      <c r="M2056" s="16">
        <f t="shared" si="417"/>
        <v>0.89262450000000015</v>
      </c>
      <c r="N2056">
        <f t="shared" si="418"/>
        <v>0</v>
      </c>
      <c r="O2056">
        <f t="shared" si="419"/>
        <v>0</v>
      </c>
      <c r="P2056" s="63">
        <f t="shared" si="420"/>
        <v>0</v>
      </c>
    </row>
    <row r="2057" spans="1:16" x14ac:dyDescent="0.3">
      <c r="A2057">
        <f t="shared" si="421"/>
        <v>2018</v>
      </c>
      <c r="B2057">
        <f t="shared" si="422"/>
        <v>11</v>
      </c>
      <c r="C2057">
        <f t="shared" si="423"/>
        <v>25</v>
      </c>
      <c r="D2057">
        <f t="shared" si="424"/>
        <v>4</v>
      </c>
      <c r="E2057" t="str">
        <f t="shared" si="425"/>
        <v>ON</v>
      </c>
      <c r="F2057" s="13">
        <f t="shared" si="414"/>
        <v>43429</v>
      </c>
      <c r="G2057" s="14" t="str">
        <f t="shared" si="426"/>
        <v>Avg of 4 NM Projects</v>
      </c>
      <c r="H2057" s="15">
        <f t="shared" si="415"/>
        <v>14</v>
      </c>
      <c r="I2057" s="93">
        <v>3.71</v>
      </c>
      <c r="J2057">
        <f t="shared" si="416"/>
        <v>2.0842696629213484E-2</v>
      </c>
      <c r="K2057" s="4">
        <v>55.16</v>
      </c>
      <c r="L2057" s="4">
        <v>79.87</v>
      </c>
      <c r="M2057" s="16">
        <f t="shared" si="417"/>
        <v>0.29631770000000002</v>
      </c>
      <c r="N2057">
        <f t="shared" si="418"/>
        <v>0</v>
      </c>
      <c r="O2057">
        <f t="shared" si="419"/>
        <v>0</v>
      </c>
      <c r="P2057" s="63">
        <f t="shared" si="420"/>
        <v>0</v>
      </c>
    </row>
    <row r="2058" spans="1:16" x14ac:dyDescent="0.3">
      <c r="A2058">
        <f t="shared" si="421"/>
        <v>2018</v>
      </c>
      <c r="B2058">
        <f t="shared" si="422"/>
        <v>11</v>
      </c>
      <c r="C2058">
        <f t="shared" si="423"/>
        <v>25</v>
      </c>
      <c r="D2058">
        <f t="shared" si="424"/>
        <v>4</v>
      </c>
      <c r="E2058" t="str">
        <f t="shared" si="425"/>
        <v>ON</v>
      </c>
      <c r="F2058" s="13">
        <f t="shared" si="414"/>
        <v>43429</v>
      </c>
      <c r="G2058" s="14" t="str">
        <f t="shared" si="426"/>
        <v>Avg of 4 NM Projects</v>
      </c>
      <c r="H2058" s="15">
        <f t="shared" si="415"/>
        <v>15</v>
      </c>
      <c r="I2058" s="93">
        <v>2.3049999999999997</v>
      </c>
      <c r="J2058">
        <f t="shared" si="416"/>
        <v>1.294943820224719E-2</v>
      </c>
      <c r="K2058" s="4">
        <v>53.92</v>
      </c>
      <c r="L2058" s="4">
        <v>86.62</v>
      </c>
      <c r="M2058" s="16">
        <f t="shared" si="417"/>
        <v>0.19965910000000001</v>
      </c>
      <c r="N2058">
        <f t="shared" si="418"/>
        <v>0</v>
      </c>
      <c r="O2058">
        <f t="shared" si="419"/>
        <v>0</v>
      </c>
      <c r="P2058" s="63">
        <f t="shared" si="420"/>
        <v>0</v>
      </c>
    </row>
    <row r="2059" spans="1:16" x14ac:dyDescent="0.3">
      <c r="A2059">
        <f t="shared" si="421"/>
        <v>2018</v>
      </c>
      <c r="B2059">
        <f t="shared" si="422"/>
        <v>11</v>
      </c>
      <c r="C2059">
        <f t="shared" si="423"/>
        <v>25</v>
      </c>
      <c r="D2059">
        <f t="shared" si="424"/>
        <v>4</v>
      </c>
      <c r="E2059" t="str">
        <f t="shared" si="425"/>
        <v>ON</v>
      </c>
      <c r="F2059" s="13">
        <f t="shared" si="414"/>
        <v>43429</v>
      </c>
      <c r="G2059" s="14" t="str">
        <f t="shared" si="426"/>
        <v>Avg of 4 NM Projects</v>
      </c>
      <c r="H2059" s="15">
        <f t="shared" si="415"/>
        <v>16</v>
      </c>
      <c r="I2059" s="93">
        <v>0.13</v>
      </c>
      <c r="J2059">
        <f t="shared" si="416"/>
        <v>7.3033707865168538E-4</v>
      </c>
      <c r="K2059" s="4">
        <v>65.45</v>
      </c>
      <c r="L2059" s="4">
        <v>89.98</v>
      </c>
      <c r="M2059" s="16">
        <f t="shared" si="417"/>
        <v>1.1697400000000002E-2</v>
      </c>
      <c r="N2059">
        <f t="shared" si="418"/>
        <v>0</v>
      </c>
      <c r="O2059">
        <f t="shared" si="419"/>
        <v>0</v>
      </c>
      <c r="P2059" s="63">
        <f t="shared" si="420"/>
        <v>0</v>
      </c>
    </row>
    <row r="2060" spans="1:16" x14ac:dyDescent="0.3">
      <c r="A2060">
        <f t="shared" si="421"/>
        <v>2018</v>
      </c>
      <c r="B2060">
        <f t="shared" si="422"/>
        <v>11</v>
      </c>
      <c r="C2060">
        <f t="shared" si="423"/>
        <v>25</v>
      </c>
      <c r="D2060">
        <f t="shared" si="424"/>
        <v>4</v>
      </c>
      <c r="E2060" t="str">
        <f t="shared" si="425"/>
        <v>ON</v>
      </c>
      <c r="F2060" s="13">
        <f t="shared" si="414"/>
        <v>43429</v>
      </c>
      <c r="G2060" s="14" t="str">
        <f t="shared" si="426"/>
        <v>Avg of 4 NM Projects</v>
      </c>
      <c r="H2060" s="15">
        <f t="shared" si="415"/>
        <v>17</v>
      </c>
      <c r="I2060" s="93">
        <v>-0.26</v>
      </c>
      <c r="J2060">
        <f t="shared" si="416"/>
        <v>-1.4606741573033708E-3</v>
      </c>
      <c r="K2060" s="4">
        <v>87.03</v>
      </c>
      <c r="L2060" s="4">
        <v>107.07</v>
      </c>
      <c r="M2060" s="16">
        <f t="shared" si="417"/>
        <v>-2.78382E-2</v>
      </c>
      <c r="N2060">
        <f t="shared" si="418"/>
        <v>0</v>
      </c>
      <c r="O2060">
        <f t="shared" si="419"/>
        <v>0</v>
      </c>
      <c r="P2060" s="63">
        <f t="shared" si="420"/>
        <v>0</v>
      </c>
    </row>
    <row r="2061" spans="1:16" x14ac:dyDescent="0.3">
      <c r="A2061">
        <f t="shared" si="421"/>
        <v>2018</v>
      </c>
      <c r="B2061">
        <f t="shared" si="422"/>
        <v>11</v>
      </c>
      <c r="C2061">
        <f t="shared" si="423"/>
        <v>25</v>
      </c>
      <c r="D2061">
        <f t="shared" si="424"/>
        <v>4</v>
      </c>
      <c r="E2061" t="str">
        <f t="shared" si="425"/>
        <v>ON</v>
      </c>
      <c r="F2061" s="13">
        <f t="shared" si="414"/>
        <v>43429</v>
      </c>
      <c r="G2061" s="14" t="str">
        <f t="shared" si="426"/>
        <v>Avg of 4 NM Projects</v>
      </c>
      <c r="H2061" s="15">
        <f t="shared" si="415"/>
        <v>18</v>
      </c>
      <c r="I2061" s="93">
        <v>0</v>
      </c>
      <c r="J2061">
        <f t="shared" si="416"/>
        <v>0</v>
      </c>
      <c r="K2061" s="4">
        <v>114.53</v>
      </c>
      <c r="L2061" s="4">
        <v>106.25</v>
      </c>
      <c r="M2061" s="16">
        <f t="shared" si="417"/>
        <v>0</v>
      </c>
      <c r="N2061">
        <f t="shared" si="418"/>
        <v>1</v>
      </c>
      <c r="O2061">
        <f t="shared" si="419"/>
        <v>0</v>
      </c>
      <c r="P2061" s="63">
        <f t="shared" si="420"/>
        <v>0</v>
      </c>
    </row>
    <row r="2062" spans="1:16" x14ac:dyDescent="0.3">
      <c r="A2062">
        <f t="shared" si="421"/>
        <v>2018</v>
      </c>
      <c r="B2062">
        <f t="shared" si="422"/>
        <v>11</v>
      </c>
      <c r="C2062">
        <f t="shared" si="423"/>
        <v>25</v>
      </c>
      <c r="D2062">
        <f t="shared" si="424"/>
        <v>4</v>
      </c>
      <c r="E2062" t="str">
        <f t="shared" si="425"/>
        <v>ON</v>
      </c>
      <c r="F2062" s="13">
        <f t="shared" si="414"/>
        <v>43429</v>
      </c>
      <c r="G2062" s="14" t="str">
        <f t="shared" si="426"/>
        <v>Avg of 4 NM Projects</v>
      </c>
      <c r="H2062" s="15">
        <f t="shared" si="415"/>
        <v>19</v>
      </c>
      <c r="I2062" s="93">
        <v>-0.13</v>
      </c>
      <c r="J2062">
        <f t="shared" si="416"/>
        <v>-7.3033707865168538E-4</v>
      </c>
      <c r="K2062" s="4">
        <v>86.91</v>
      </c>
      <c r="L2062" s="4">
        <v>99.24</v>
      </c>
      <c r="M2062" s="16">
        <f t="shared" si="417"/>
        <v>-1.29012E-2</v>
      </c>
      <c r="N2062">
        <f t="shared" si="418"/>
        <v>0</v>
      </c>
      <c r="O2062">
        <f t="shared" si="419"/>
        <v>0</v>
      </c>
      <c r="P2062" s="63">
        <f t="shared" si="420"/>
        <v>0</v>
      </c>
    </row>
    <row r="2063" spans="1:16" x14ac:dyDescent="0.3">
      <c r="A2063">
        <f t="shared" si="421"/>
        <v>2018</v>
      </c>
      <c r="B2063">
        <f t="shared" si="422"/>
        <v>11</v>
      </c>
      <c r="C2063">
        <f t="shared" si="423"/>
        <v>25</v>
      </c>
      <c r="D2063">
        <f t="shared" si="424"/>
        <v>4</v>
      </c>
      <c r="E2063" t="str">
        <f t="shared" si="425"/>
        <v>ON</v>
      </c>
      <c r="F2063" s="13">
        <f t="shared" si="414"/>
        <v>43429</v>
      </c>
      <c r="G2063" s="14" t="str">
        <f t="shared" si="426"/>
        <v>Avg of 4 NM Projects</v>
      </c>
      <c r="H2063" s="15">
        <f t="shared" si="415"/>
        <v>20</v>
      </c>
      <c r="I2063" s="93">
        <v>-0.26</v>
      </c>
      <c r="J2063">
        <f t="shared" si="416"/>
        <v>-1.4606741573033708E-3</v>
      </c>
      <c r="K2063" s="4">
        <v>70.38</v>
      </c>
      <c r="L2063" s="4">
        <v>103.23</v>
      </c>
      <c r="M2063" s="16">
        <f t="shared" si="417"/>
        <v>-2.68398E-2</v>
      </c>
      <c r="N2063">
        <f t="shared" si="418"/>
        <v>0</v>
      </c>
      <c r="O2063">
        <f t="shared" si="419"/>
        <v>0</v>
      </c>
      <c r="P2063" s="63">
        <f t="shared" si="420"/>
        <v>0</v>
      </c>
    </row>
    <row r="2064" spans="1:16" x14ac:dyDescent="0.3">
      <c r="A2064">
        <f t="shared" si="421"/>
        <v>2018</v>
      </c>
      <c r="B2064">
        <f t="shared" si="422"/>
        <v>11</v>
      </c>
      <c r="C2064">
        <f t="shared" si="423"/>
        <v>25</v>
      </c>
      <c r="D2064">
        <f t="shared" si="424"/>
        <v>4</v>
      </c>
      <c r="E2064" t="str">
        <f t="shared" si="425"/>
        <v>ON</v>
      </c>
      <c r="F2064" s="13">
        <f t="shared" si="414"/>
        <v>43429</v>
      </c>
      <c r="G2064" s="14" t="str">
        <f t="shared" si="426"/>
        <v>Avg of 4 NM Projects</v>
      </c>
      <c r="H2064" s="15">
        <f t="shared" si="415"/>
        <v>21</v>
      </c>
      <c r="I2064" s="93">
        <v>-0.13</v>
      </c>
      <c r="J2064">
        <f t="shared" si="416"/>
        <v>-7.3033707865168538E-4</v>
      </c>
      <c r="K2064" s="4">
        <v>66.349999999999994</v>
      </c>
      <c r="L2064" s="4">
        <v>93.48</v>
      </c>
      <c r="M2064" s="16">
        <f t="shared" si="417"/>
        <v>-1.2152400000000001E-2</v>
      </c>
      <c r="N2064">
        <f t="shared" si="418"/>
        <v>0</v>
      </c>
      <c r="O2064">
        <f t="shared" si="419"/>
        <v>0</v>
      </c>
      <c r="P2064" s="63">
        <f t="shared" si="420"/>
        <v>0</v>
      </c>
    </row>
    <row r="2065" spans="1:18" x14ac:dyDescent="0.3">
      <c r="A2065">
        <f t="shared" si="421"/>
        <v>2018</v>
      </c>
      <c r="B2065">
        <f t="shared" si="422"/>
        <v>11</v>
      </c>
      <c r="C2065">
        <f t="shared" si="423"/>
        <v>25</v>
      </c>
      <c r="D2065">
        <f t="shared" si="424"/>
        <v>4</v>
      </c>
      <c r="E2065" t="str">
        <f t="shared" si="425"/>
        <v>ON</v>
      </c>
      <c r="F2065" s="13">
        <f t="shared" si="414"/>
        <v>43429</v>
      </c>
      <c r="G2065" s="14" t="str">
        <f t="shared" si="426"/>
        <v>Avg of 4 NM Projects</v>
      </c>
      <c r="H2065" s="15">
        <f t="shared" si="415"/>
        <v>22</v>
      </c>
      <c r="I2065" s="93">
        <v>0</v>
      </c>
      <c r="J2065">
        <f t="shared" si="416"/>
        <v>0</v>
      </c>
      <c r="K2065" s="4">
        <v>54.19</v>
      </c>
      <c r="L2065" s="4">
        <v>65.739999999999995</v>
      </c>
      <c r="M2065" s="16">
        <f t="shared" si="417"/>
        <v>0</v>
      </c>
      <c r="N2065">
        <f t="shared" si="418"/>
        <v>1</v>
      </c>
      <c r="O2065">
        <f t="shared" si="419"/>
        <v>0</v>
      </c>
      <c r="P2065" s="63">
        <f t="shared" si="420"/>
        <v>0</v>
      </c>
    </row>
    <row r="2066" spans="1:18" x14ac:dyDescent="0.3">
      <c r="A2066">
        <f t="shared" si="421"/>
        <v>2018</v>
      </c>
      <c r="B2066">
        <f t="shared" si="422"/>
        <v>11</v>
      </c>
      <c r="C2066">
        <f t="shared" si="423"/>
        <v>25</v>
      </c>
      <c r="D2066">
        <f t="shared" si="424"/>
        <v>4</v>
      </c>
      <c r="E2066" t="str">
        <f t="shared" si="425"/>
        <v>ON</v>
      </c>
      <c r="F2066" s="13">
        <f t="shared" si="414"/>
        <v>43429</v>
      </c>
      <c r="G2066" s="14" t="str">
        <f t="shared" si="426"/>
        <v>Avg of 4 NM Projects</v>
      </c>
      <c r="H2066" s="15">
        <f t="shared" si="415"/>
        <v>23</v>
      </c>
      <c r="I2066" s="93">
        <v>-0.13</v>
      </c>
      <c r="J2066">
        <f t="shared" si="416"/>
        <v>-7.3033707865168538E-4</v>
      </c>
      <c r="K2066" s="4">
        <v>41.55</v>
      </c>
      <c r="L2066" s="4">
        <v>46.46</v>
      </c>
      <c r="M2066" s="16">
        <f t="shared" si="417"/>
        <v>-6.0398000000000006E-3</v>
      </c>
      <c r="N2066">
        <f t="shared" si="418"/>
        <v>0</v>
      </c>
      <c r="O2066">
        <f t="shared" si="419"/>
        <v>0</v>
      </c>
      <c r="P2066" s="63">
        <f t="shared" si="420"/>
        <v>0</v>
      </c>
    </row>
    <row r="2067" spans="1:18" x14ac:dyDescent="0.3">
      <c r="A2067">
        <f t="shared" si="421"/>
        <v>2018</v>
      </c>
      <c r="B2067">
        <f t="shared" si="422"/>
        <v>11</v>
      </c>
      <c r="C2067">
        <f t="shared" si="423"/>
        <v>25</v>
      </c>
      <c r="D2067">
        <f t="shared" si="424"/>
        <v>4</v>
      </c>
      <c r="E2067" t="str">
        <f t="shared" si="425"/>
        <v>OFF</v>
      </c>
      <c r="F2067" s="13">
        <f t="shared" si="414"/>
        <v>43429</v>
      </c>
      <c r="G2067" s="14" t="str">
        <f t="shared" si="426"/>
        <v>Avg of 4 NM Projects</v>
      </c>
      <c r="H2067" s="15">
        <f t="shared" si="415"/>
        <v>24</v>
      </c>
      <c r="I2067" s="93">
        <v>-0.26</v>
      </c>
      <c r="J2067">
        <f t="shared" si="416"/>
        <v>-1.4606741573033708E-3</v>
      </c>
      <c r="K2067" s="4">
        <v>42.14</v>
      </c>
      <c r="L2067" s="4">
        <v>60.54</v>
      </c>
      <c r="M2067" s="16">
        <f t="shared" si="417"/>
        <v>-1.5740400000000002E-2</v>
      </c>
      <c r="N2067">
        <f t="shared" si="418"/>
        <v>0</v>
      </c>
      <c r="O2067">
        <f t="shared" si="419"/>
        <v>0</v>
      </c>
      <c r="P2067" s="63">
        <f t="shared" si="420"/>
        <v>0</v>
      </c>
    </row>
    <row r="2068" spans="1:18" x14ac:dyDescent="0.3">
      <c r="A2068">
        <f t="shared" si="421"/>
        <v>2018</v>
      </c>
      <c r="B2068">
        <f t="shared" si="422"/>
        <v>11</v>
      </c>
      <c r="C2068">
        <f t="shared" si="423"/>
        <v>26</v>
      </c>
      <c r="D2068">
        <f t="shared" si="424"/>
        <v>5</v>
      </c>
      <c r="E2068" t="str">
        <f t="shared" si="425"/>
        <v>OFF</v>
      </c>
      <c r="F2068" s="13">
        <f t="shared" si="414"/>
        <v>43430</v>
      </c>
      <c r="G2068" s="14" t="str">
        <f t="shared" si="426"/>
        <v>Avg of 4 NM Projects</v>
      </c>
      <c r="H2068" s="15">
        <f t="shared" si="415"/>
        <v>1</v>
      </c>
      <c r="I2068" s="93">
        <v>-0.26</v>
      </c>
      <c r="J2068">
        <f t="shared" si="416"/>
        <v>-1.4606741573033708E-3</v>
      </c>
      <c r="K2068" s="4">
        <v>55.11</v>
      </c>
      <c r="L2068" s="4">
        <v>60.52</v>
      </c>
      <c r="M2068" s="16">
        <f t="shared" si="417"/>
        <v>-1.5735200000000001E-2</v>
      </c>
      <c r="N2068">
        <f t="shared" si="418"/>
        <v>0</v>
      </c>
      <c r="O2068">
        <f t="shared" si="419"/>
        <v>0</v>
      </c>
      <c r="P2068" s="63">
        <f t="shared" si="420"/>
        <v>0</v>
      </c>
      <c r="Q2068" s="34"/>
      <c r="R2068" s="34"/>
    </row>
    <row r="2069" spans="1:18" x14ac:dyDescent="0.3">
      <c r="A2069">
        <f t="shared" si="421"/>
        <v>2018</v>
      </c>
      <c r="B2069">
        <f t="shared" si="422"/>
        <v>11</v>
      </c>
      <c r="C2069">
        <f t="shared" si="423"/>
        <v>26</v>
      </c>
      <c r="D2069">
        <f t="shared" si="424"/>
        <v>5</v>
      </c>
      <c r="E2069" t="str">
        <f t="shared" si="425"/>
        <v>OFF</v>
      </c>
      <c r="F2069" s="13">
        <f t="shared" si="414"/>
        <v>43430</v>
      </c>
      <c r="G2069" s="14" t="str">
        <f t="shared" si="426"/>
        <v>Avg of 4 NM Projects</v>
      </c>
      <c r="H2069" s="15">
        <f t="shared" si="415"/>
        <v>2</v>
      </c>
      <c r="I2069" s="93">
        <v>0</v>
      </c>
      <c r="J2069">
        <f t="shared" si="416"/>
        <v>0</v>
      </c>
      <c r="K2069" s="4">
        <v>51.61</v>
      </c>
      <c r="L2069" s="4">
        <v>83.88</v>
      </c>
      <c r="M2069" s="16">
        <f t="shared" si="417"/>
        <v>0</v>
      </c>
      <c r="N2069">
        <f t="shared" si="418"/>
        <v>1</v>
      </c>
      <c r="O2069">
        <f t="shared" si="419"/>
        <v>0</v>
      </c>
      <c r="P2069" s="63">
        <f t="shared" si="420"/>
        <v>0</v>
      </c>
    </row>
    <row r="2070" spans="1:18" x14ac:dyDescent="0.3">
      <c r="A2070">
        <f t="shared" si="421"/>
        <v>2018</v>
      </c>
      <c r="B2070">
        <f t="shared" si="422"/>
        <v>11</v>
      </c>
      <c r="C2070">
        <f t="shared" si="423"/>
        <v>26</v>
      </c>
      <c r="D2070">
        <f t="shared" si="424"/>
        <v>5</v>
      </c>
      <c r="E2070" t="str">
        <f t="shared" si="425"/>
        <v>OFF</v>
      </c>
      <c r="F2070" s="13">
        <f t="shared" si="414"/>
        <v>43430</v>
      </c>
      <c r="G2070" s="14" t="str">
        <f t="shared" si="426"/>
        <v>Avg of 4 NM Projects</v>
      </c>
      <c r="H2070" s="15">
        <f t="shared" si="415"/>
        <v>3</v>
      </c>
      <c r="I2070" s="93">
        <v>-0.13</v>
      </c>
      <c r="J2070">
        <f t="shared" si="416"/>
        <v>-7.3033707865168538E-4</v>
      </c>
      <c r="K2070" s="4">
        <v>57.84</v>
      </c>
      <c r="L2070" s="4">
        <v>124.18</v>
      </c>
      <c r="M2070" s="16">
        <f t="shared" si="417"/>
        <v>-1.6143399999999999E-2</v>
      </c>
      <c r="N2070">
        <f t="shared" si="418"/>
        <v>0</v>
      </c>
      <c r="O2070">
        <f t="shared" si="419"/>
        <v>0</v>
      </c>
      <c r="P2070" s="63">
        <f t="shared" si="420"/>
        <v>0</v>
      </c>
    </row>
    <row r="2071" spans="1:18" x14ac:dyDescent="0.3">
      <c r="A2071">
        <f t="shared" si="421"/>
        <v>2018</v>
      </c>
      <c r="B2071">
        <f t="shared" si="422"/>
        <v>11</v>
      </c>
      <c r="C2071">
        <f t="shared" si="423"/>
        <v>26</v>
      </c>
      <c r="D2071">
        <f t="shared" si="424"/>
        <v>5</v>
      </c>
      <c r="E2071" t="str">
        <f t="shared" si="425"/>
        <v>OFF</v>
      </c>
      <c r="F2071" s="13">
        <f t="shared" si="414"/>
        <v>43430</v>
      </c>
      <c r="G2071" s="14" t="str">
        <f t="shared" si="426"/>
        <v>Avg of 4 NM Projects</v>
      </c>
      <c r="H2071" s="15">
        <f t="shared" si="415"/>
        <v>4</v>
      </c>
      <c r="I2071" s="93">
        <v>0</v>
      </c>
      <c r="J2071">
        <f t="shared" si="416"/>
        <v>0</v>
      </c>
      <c r="K2071" s="4">
        <v>57.86</v>
      </c>
      <c r="L2071" s="4">
        <v>60.32</v>
      </c>
      <c r="M2071" s="16">
        <f t="shared" si="417"/>
        <v>0</v>
      </c>
      <c r="N2071">
        <f t="shared" si="418"/>
        <v>1</v>
      </c>
      <c r="O2071">
        <f t="shared" si="419"/>
        <v>0</v>
      </c>
      <c r="P2071" s="63">
        <f t="shared" si="420"/>
        <v>0</v>
      </c>
    </row>
    <row r="2072" spans="1:18" x14ac:dyDescent="0.3">
      <c r="A2072">
        <f t="shared" si="421"/>
        <v>2018</v>
      </c>
      <c r="B2072">
        <f t="shared" si="422"/>
        <v>11</v>
      </c>
      <c r="C2072">
        <f t="shared" si="423"/>
        <v>26</v>
      </c>
      <c r="D2072">
        <f t="shared" si="424"/>
        <v>5</v>
      </c>
      <c r="E2072" t="str">
        <f t="shared" si="425"/>
        <v>OFF</v>
      </c>
      <c r="F2072" s="13">
        <f t="shared" si="414"/>
        <v>43430</v>
      </c>
      <c r="G2072" s="14" t="str">
        <f t="shared" si="426"/>
        <v>Avg of 4 NM Projects</v>
      </c>
      <c r="H2072" s="15">
        <f t="shared" si="415"/>
        <v>5</v>
      </c>
      <c r="I2072" s="93">
        <v>0</v>
      </c>
      <c r="J2072">
        <f t="shared" si="416"/>
        <v>0</v>
      </c>
      <c r="K2072" s="4">
        <v>51.91</v>
      </c>
      <c r="L2072" s="4">
        <v>52.09</v>
      </c>
      <c r="M2072" s="16">
        <f t="shared" si="417"/>
        <v>0</v>
      </c>
      <c r="N2072">
        <f t="shared" si="418"/>
        <v>1</v>
      </c>
      <c r="O2072">
        <f t="shared" si="419"/>
        <v>0</v>
      </c>
      <c r="P2072" s="63">
        <f t="shared" si="420"/>
        <v>0</v>
      </c>
    </row>
    <row r="2073" spans="1:18" x14ac:dyDescent="0.3">
      <c r="A2073">
        <f t="shared" si="421"/>
        <v>2018</v>
      </c>
      <c r="B2073">
        <f t="shared" si="422"/>
        <v>11</v>
      </c>
      <c r="C2073">
        <f t="shared" si="423"/>
        <v>26</v>
      </c>
      <c r="D2073">
        <f t="shared" si="424"/>
        <v>5</v>
      </c>
      <c r="E2073" t="str">
        <f t="shared" si="425"/>
        <v>OFF</v>
      </c>
      <c r="F2073" s="13">
        <f t="shared" si="414"/>
        <v>43430</v>
      </c>
      <c r="G2073" s="14" t="str">
        <f t="shared" si="426"/>
        <v>Avg of 4 NM Projects</v>
      </c>
      <c r="H2073" s="15">
        <f t="shared" si="415"/>
        <v>6</v>
      </c>
      <c r="I2073" s="93">
        <v>-0.39</v>
      </c>
      <c r="J2073">
        <f t="shared" si="416"/>
        <v>-2.1910112359550564E-3</v>
      </c>
      <c r="K2073" s="4">
        <v>69.78</v>
      </c>
      <c r="L2073" s="4">
        <v>61.14</v>
      </c>
      <c r="M2073" s="16">
        <f t="shared" si="417"/>
        <v>-2.3844600000000001E-2</v>
      </c>
      <c r="N2073">
        <f t="shared" si="418"/>
        <v>0</v>
      </c>
      <c r="O2073">
        <f t="shared" si="419"/>
        <v>0</v>
      </c>
      <c r="P2073" s="63">
        <f t="shared" si="420"/>
        <v>0</v>
      </c>
    </row>
    <row r="2074" spans="1:18" x14ac:dyDescent="0.3">
      <c r="A2074">
        <f t="shared" si="421"/>
        <v>2018</v>
      </c>
      <c r="B2074">
        <f t="shared" si="422"/>
        <v>11</v>
      </c>
      <c r="C2074">
        <f t="shared" si="423"/>
        <v>26</v>
      </c>
      <c r="D2074">
        <f t="shared" si="424"/>
        <v>5</v>
      </c>
      <c r="E2074" t="str">
        <f t="shared" si="425"/>
        <v>OFF</v>
      </c>
      <c r="F2074" s="13">
        <f t="shared" si="414"/>
        <v>43430</v>
      </c>
      <c r="G2074" s="14" t="str">
        <f t="shared" si="426"/>
        <v>Avg of 4 NM Projects</v>
      </c>
      <c r="H2074" s="15">
        <f t="shared" si="415"/>
        <v>7</v>
      </c>
      <c r="I2074" s="93">
        <v>-0.26</v>
      </c>
      <c r="J2074">
        <f t="shared" si="416"/>
        <v>-1.4606741573033708E-3</v>
      </c>
      <c r="K2074" s="4">
        <v>85.81</v>
      </c>
      <c r="L2074" s="4">
        <v>104.62</v>
      </c>
      <c r="M2074" s="16">
        <f t="shared" si="417"/>
        <v>-2.7201200000000005E-2</v>
      </c>
      <c r="N2074">
        <f t="shared" si="418"/>
        <v>0</v>
      </c>
      <c r="O2074">
        <f t="shared" si="419"/>
        <v>0</v>
      </c>
      <c r="P2074" s="63">
        <f t="shared" si="420"/>
        <v>0</v>
      </c>
    </row>
    <row r="2075" spans="1:18" x14ac:dyDescent="0.3">
      <c r="A2075">
        <f t="shared" si="421"/>
        <v>2018</v>
      </c>
      <c r="B2075">
        <f t="shared" si="422"/>
        <v>11</v>
      </c>
      <c r="C2075">
        <f t="shared" si="423"/>
        <v>26</v>
      </c>
      <c r="D2075">
        <f t="shared" si="424"/>
        <v>5</v>
      </c>
      <c r="E2075" t="str">
        <f t="shared" si="425"/>
        <v>ON</v>
      </c>
      <c r="F2075" s="13">
        <f t="shared" si="414"/>
        <v>43430</v>
      </c>
      <c r="G2075" s="14" t="str">
        <f t="shared" si="426"/>
        <v>Avg of 4 NM Projects</v>
      </c>
      <c r="H2075" s="15">
        <f t="shared" si="415"/>
        <v>8</v>
      </c>
      <c r="I2075" s="93">
        <v>-0.13</v>
      </c>
      <c r="J2075">
        <f t="shared" si="416"/>
        <v>-7.3033707865168538E-4</v>
      </c>
      <c r="K2075" s="4">
        <v>103.78</v>
      </c>
      <c r="L2075" s="4">
        <v>115.32</v>
      </c>
      <c r="M2075" s="16">
        <f t="shared" si="417"/>
        <v>-1.4991600000000001E-2</v>
      </c>
      <c r="N2075">
        <f t="shared" si="418"/>
        <v>0</v>
      </c>
      <c r="O2075">
        <f t="shared" si="419"/>
        <v>0</v>
      </c>
      <c r="P2075" s="63">
        <f t="shared" si="420"/>
        <v>0</v>
      </c>
    </row>
    <row r="2076" spans="1:18" x14ac:dyDescent="0.3">
      <c r="A2076">
        <f t="shared" si="421"/>
        <v>2018</v>
      </c>
      <c r="B2076">
        <f t="shared" si="422"/>
        <v>11</v>
      </c>
      <c r="C2076">
        <f t="shared" si="423"/>
        <v>26</v>
      </c>
      <c r="D2076">
        <f t="shared" si="424"/>
        <v>5</v>
      </c>
      <c r="E2076" t="str">
        <f t="shared" si="425"/>
        <v>ON</v>
      </c>
      <c r="F2076" s="13">
        <f t="shared" si="414"/>
        <v>43430</v>
      </c>
      <c r="G2076" s="14" t="str">
        <f t="shared" si="426"/>
        <v>Avg of 4 NM Projects</v>
      </c>
      <c r="H2076" s="15">
        <f t="shared" si="415"/>
        <v>9</v>
      </c>
      <c r="I2076" s="93">
        <v>3.2</v>
      </c>
      <c r="J2076">
        <f t="shared" si="416"/>
        <v>1.7977528089887642E-2</v>
      </c>
      <c r="K2076" s="4">
        <v>77.45</v>
      </c>
      <c r="L2076" s="4">
        <v>110.34</v>
      </c>
      <c r="M2076" s="16">
        <f t="shared" si="417"/>
        <v>0.35308800000000001</v>
      </c>
      <c r="N2076">
        <f t="shared" si="418"/>
        <v>0</v>
      </c>
      <c r="O2076">
        <f t="shared" si="419"/>
        <v>0</v>
      </c>
      <c r="P2076" s="63">
        <f t="shared" si="420"/>
        <v>0</v>
      </c>
    </row>
    <row r="2077" spans="1:18" x14ac:dyDescent="0.3">
      <c r="A2077">
        <f t="shared" si="421"/>
        <v>2018</v>
      </c>
      <c r="B2077">
        <f t="shared" si="422"/>
        <v>11</v>
      </c>
      <c r="C2077">
        <f t="shared" si="423"/>
        <v>26</v>
      </c>
      <c r="D2077">
        <f t="shared" si="424"/>
        <v>5</v>
      </c>
      <c r="E2077" t="str">
        <f t="shared" si="425"/>
        <v>ON</v>
      </c>
      <c r="F2077" s="13">
        <f t="shared" ref="F2077:F2140" si="427">+F2053+1</f>
        <v>43430</v>
      </c>
      <c r="G2077" s="14" t="str">
        <f t="shared" si="426"/>
        <v>Avg of 4 NM Projects</v>
      </c>
      <c r="H2077" s="15">
        <f t="shared" ref="H2077:H2140" si="428">H2053</f>
        <v>10</v>
      </c>
      <c r="I2077" s="93">
        <v>10.370000000000001</v>
      </c>
      <c r="J2077">
        <f t="shared" si="416"/>
        <v>5.8258426966292139E-2</v>
      </c>
      <c r="K2077" s="4">
        <v>74.510000000000005</v>
      </c>
      <c r="L2077" s="4">
        <v>88.94</v>
      </c>
      <c r="M2077" s="16">
        <f t="shared" si="417"/>
        <v>0.92230780000000001</v>
      </c>
      <c r="N2077">
        <f t="shared" si="418"/>
        <v>0</v>
      </c>
      <c r="O2077">
        <f t="shared" si="419"/>
        <v>0</v>
      </c>
      <c r="P2077" s="63">
        <f t="shared" si="420"/>
        <v>0</v>
      </c>
    </row>
    <row r="2078" spans="1:18" x14ac:dyDescent="0.3">
      <c r="A2078">
        <f t="shared" si="421"/>
        <v>2018</v>
      </c>
      <c r="B2078">
        <f t="shared" si="422"/>
        <v>11</v>
      </c>
      <c r="C2078">
        <f t="shared" si="423"/>
        <v>26</v>
      </c>
      <c r="D2078">
        <f t="shared" si="424"/>
        <v>5</v>
      </c>
      <c r="E2078" t="str">
        <f t="shared" si="425"/>
        <v>ON</v>
      </c>
      <c r="F2078" s="13">
        <f t="shared" si="427"/>
        <v>43430</v>
      </c>
      <c r="G2078" s="14" t="str">
        <f t="shared" si="426"/>
        <v>Avg of 4 NM Projects</v>
      </c>
      <c r="H2078" s="15">
        <f t="shared" si="428"/>
        <v>11</v>
      </c>
      <c r="I2078" s="93">
        <v>15.234999999999999</v>
      </c>
      <c r="J2078">
        <f t="shared" si="416"/>
        <v>8.5589887640449433E-2</v>
      </c>
      <c r="K2078" s="4">
        <v>75.09</v>
      </c>
      <c r="L2078" s="4">
        <v>75.680000000000007</v>
      </c>
      <c r="M2078" s="16">
        <f t="shared" si="417"/>
        <v>1.1529848</v>
      </c>
      <c r="N2078">
        <f t="shared" si="418"/>
        <v>0</v>
      </c>
      <c r="O2078">
        <f t="shared" si="419"/>
        <v>0</v>
      </c>
      <c r="P2078" s="63">
        <f t="shared" si="420"/>
        <v>0</v>
      </c>
    </row>
    <row r="2079" spans="1:18" x14ac:dyDescent="0.3">
      <c r="A2079">
        <f t="shared" si="421"/>
        <v>2018</v>
      </c>
      <c r="B2079">
        <f t="shared" si="422"/>
        <v>11</v>
      </c>
      <c r="C2079">
        <f t="shared" si="423"/>
        <v>26</v>
      </c>
      <c r="D2079">
        <f t="shared" si="424"/>
        <v>5</v>
      </c>
      <c r="E2079" t="str">
        <f t="shared" si="425"/>
        <v>ON</v>
      </c>
      <c r="F2079" s="13">
        <f t="shared" si="427"/>
        <v>43430</v>
      </c>
      <c r="G2079" s="14" t="str">
        <f t="shared" si="426"/>
        <v>Avg of 4 NM Projects</v>
      </c>
      <c r="H2079" s="15">
        <f t="shared" si="428"/>
        <v>12</v>
      </c>
      <c r="I2079" s="93">
        <v>17.925000000000001</v>
      </c>
      <c r="J2079">
        <f t="shared" si="416"/>
        <v>0.10070224719101124</v>
      </c>
      <c r="K2079" s="4">
        <v>85.03</v>
      </c>
      <c r="L2079" s="4">
        <v>80.8</v>
      </c>
      <c r="M2079" s="16">
        <f t="shared" si="417"/>
        <v>1.44834</v>
      </c>
      <c r="N2079">
        <f t="shared" si="418"/>
        <v>0</v>
      </c>
      <c r="O2079">
        <f t="shared" si="419"/>
        <v>0</v>
      </c>
      <c r="P2079" s="63">
        <f t="shared" si="420"/>
        <v>0</v>
      </c>
    </row>
    <row r="2080" spans="1:18" x14ac:dyDescent="0.3">
      <c r="A2080">
        <f t="shared" si="421"/>
        <v>2018</v>
      </c>
      <c r="B2080">
        <f t="shared" si="422"/>
        <v>11</v>
      </c>
      <c r="C2080">
        <f t="shared" si="423"/>
        <v>26</v>
      </c>
      <c r="D2080">
        <f t="shared" si="424"/>
        <v>5</v>
      </c>
      <c r="E2080" t="str">
        <f t="shared" si="425"/>
        <v>ON</v>
      </c>
      <c r="F2080" s="13">
        <f t="shared" si="427"/>
        <v>43430</v>
      </c>
      <c r="G2080" s="14" t="str">
        <f t="shared" si="426"/>
        <v>Avg of 4 NM Projects</v>
      </c>
      <c r="H2080" s="15">
        <f t="shared" si="428"/>
        <v>13</v>
      </c>
      <c r="I2080" s="93">
        <v>14.46</v>
      </c>
      <c r="J2080">
        <f t="shared" si="416"/>
        <v>8.1235955056179782E-2</v>
      </c>
      <c r="K2080" s="4">
        <v>86.68</v>
      </c>
      <c r="L2080" s="4">
        <v>69.989999999999995</v>
      </c>
      <c r="M2080" s="16">
        <f t="shared" si="417"/>
        <v>1.0120553999999999</v>
      </c>
      <c r="N2080">
        <f t="shared" si="418"/>
        <v>0</v>
      </c>
      <c r="O2080">
        <f t="shared" si="419"/>
        <v>0</v>
      </c>
      <c r="P2080" s="63">
        <f t="shared" si="420"/>
        <v>0</v>
      </c>
    </row>
    <row r="2081" spans="1:18" x14ac:dyDescent="0.3">
      <c r="A2081">
        <f t="shared" si="421"/>
        <v>2018</v>
      </c>
      <c r="B2081">
        <f t="shared" si="422"/>
        <v>11</v>
      </c>
      <c r="C2081">
        <f t="shared" si="423"/>
        <v>26</v>
      </c>
      <c r="D2081">
        <f t="shared" si="424"/>
        <v>5</v>
      </c>
      <c r="E2081" t="str">
        <f t="shared" si="425"/>
        <v>ON</v>
      </c>
      <c r="F2081" s="13">
        <f t="shared" si="427"/>
        <v>43430</v>
      </c>
      <c r="G2081" s="14" t="str">
        <f t="shared" si="426"/>
        <v>Avg of 4 NM Projects</v>
      </c>
      <c r="H2081" s="15">
        <f t="shared" si="428"/>
        <v>14</v>
      </c>
      <c r="I2081" s="93">
        <v>9.2149999999999999</v>
      </c>
      <c r="J2081">
        <f t="shared" si="416"/>
        <v>5.1769662921348311E-2</v>
      </c>
      <c r="K2081" s="4">
        <v>84.73</v>
      </c>
      <c r="L2081" s="4">
        <v>69.900000000000006</v>
      </c>
      <c r="M2081" s="16">
        <f t="shared" si="417"/>
        <v>0.64412849999999999</v>
      </c>
      <c r="N2081">
        <f t="shared" si="418"/>
        <v>0</v>
      </c>
      <c r="O2081">
        <f t="shared" si="419"/>
        <v>0</v>
      </c>
      <c r="P2081" s="63">
        <f t="shared" si="420"/>
        <v>0</v>
      </c>
    </row>
    <row r="2082" spans="1:18" x14ac:dyDescent="0.3">
      <c r="A2082">
        <f t="shared" si="421"/>
        <v>2018</v>
      </c>
      <c r="B2082">
        <f t="shared" si="422"/>
        <v>11</v>
      </c>
      <c r="C2082">
        <f t="shared" si="423"/>
        <v>26</v>
      </c>
      <c r="D2082">
        <f t="shared" si="424"/>
        <v>5</v>
      </c>
      <c r="E2082" t="str">
        <f t="shared" si="425"/>
        <v>ON</v>
      </c>
      <c r="F2082" s="13">
        <f t="shared" si="427"/>
        <v>43430</v>
      </c>
      <c r="G2082" s="14" t="str">
        <f t="shared" si="426"/>
        <v>Avg of 4 NM Projects</v>
      </c>
      <c r="H2082" s="15">
        <f t="shared" si="428"/>
        <v>15</v>
      </c>
      <c r="I2082" s="93">
        <v>5.375</v>
      </c>
      <c r="J2082">
        <f t="shared" si="416"/>
        <v>3.0196629213483147E-2</v>
      </c>
      <c r="K2082" s="4">
        <v>75.150000000000006</v>
      </c>
      <c r="L2082" s="4">
        <v>73.89</v>
      </c>
      <c r="M2082" s="16">
        <f t="shared" si="417"/>
        <v>0.39715875</v>
      </c>
      <c r="N2082">
        <f t="shared" si="418"/>
        <v>0</v>
      </c>
      <c r="O2082">
        <f t="shared" si="419"/>
        <v>0</v>
      </c>
      <c r="P2082" s="63">
        <f t="shared" si="420"/>
        <v>0</v>
      </c>
    </row>
    <row r="2083" spans="1:18" x14ac:dyDescent="0.3">
      <c r="A2083">
        <f t="shared" si="421"/>
        <v>2018</v>
      </c>
      <c r="B2083">
        <f t="shared" si="422"/>
        <v>11</v>
      </c>
      <c r="C2083">
        <f t="shared" si="423"/>
        <v>26</v>
      </c>
      <c r="D2083">
        <f t="shared" si="424"/>
        <v>5</v>
      </c>
      <c r="E2083" t="str">
        <f t="shared" si="425"/>
        <v>ON</v>
      </c>
      <c r="F2083" s="13">
        <f t="shared" si="427"/>
        <v>43430</v>
      </c>
      <c r="G2083" s="14" t="str">
        <f t="shared" si="426"/>
        <v>Avg of 4 NM Projects</v>
      </c>
      <c r="H2083" s="15">
        <f t="shared" si="428"/>
        <v>16</v>
      </c>
      <c r="I2083" s="93">
        <v>1.1499999999999999</v>
      </c>
      <c r="J2083">
        <f t="shared" si="416"/>
        <v>6.4606741573033704E-3</v>
      </c>
      <c r="K2083" s="4">
        <v>85.04</v>
      </c>
      <c r="L2083" s="4">
        <v>80.91</v>
      </c>
      <c r="M2083" s="16">
        <f t="shared" si="417"/>
        <v>9.304649999999999E-2</v>
      </c>
      <c r="N2083">
        <f t="shared" si="418"/>
        <v>0</v>
      </c>
      <c r="O2083">
        <f t="shared" si="419"/>
        <v>0</v>
      </c>
      <c r="P2083" s="63">
        <f t="shared" si="420"/>
        <v>0</v>
      </c>
    </row>
    <row r="2084" spans="1:18" x14ac:dyDescent="0.3">
      <c r="A2084">
        <f t="shared" si="421"/>
        <v>2018</v>
      </c>
      <c r="B2084">
        <f t="shared" si="422"/>
        <v>11</v>
      </c>
      <c r="C2084">
        <f t="shared" si="423"/>
        <v>26</v>
      </c>
      <c r="D2084">
        <f t="shared" si="424"/>
        <v>5</v>
      </c>
      <c r="E2084" t="str">
        <f t="shared" si="425"/>
        <v>ON</v>
      </c>
      <c r="F2084" s="13">
        <f t="shared" si="427"/>
        <v>43430</v>
      </c>
      <c r="G2084" s="14" t="str">
        <f t="shared" si="426"/>
        <v>Avg of 4 NM Projects</v>
      </c>
      <c r="H2084" s="15">
        <f t="shared" si="428"/>
        <v>17</v>
      </c>
      <c r="I2084" s="93">
        <v>0</v>
      </c>
      <c r="J2084">
        <f t="shared" si="416"/>
        <v>0</v>
      </c>
      <c r="K2084" s="4">
        <v>100.7</v>
      </c>
      <c r="L2084" s="4">
        <v>86.73</v>
      </c>
      <c r="M2084" s="16">
        <f t="shared" si="417"/>
        <v>0</v>
      </c>
      <c r="N2084">
        <f t="shared" si="418"/>
        <v>1</v>
      </c>
      <c r="O2084">
        <f t="shared" si="419"/>
        <v>0</v>
      </c>
      <c r="P2084" s="63">
        <f t="shared" si="420"/>
        <v>0</v>
      </c>
    </row>
    <row r="2085" spans="1:18" x14ac:dyDescent="0.3">
      <c r="A2085">
        <f t="shared" si="421"/>
        <v>2018</v>
      </c>
      <c r="B2085">
        <f t="shared" si="422"/>
        <v>11</v>
      </c>
      <c r="C2085">
        <f t="shared" si="423"/>
        <v>26</v>
      </c>
      <c r="D2085">
        <f t="shared" si="424"/>
        <v>5</v>
      </c>
      <c r="E2085" t="str">
        <f t="shared" si="425"/>
        <v>ON</v>
      </c>
      <c r="F2085" s="13">
        <f t="shared" si="427"/>
        <v>43430</v>
      </c>
      <c r="G2085" s="14" t="str">
        <f t="shared" si="426"/>
        <v>Avg of 4 NM Projects</v>
      </c>
      <c r="H2085" s="15">
        <f t="shared" si="428"/>
        <v>18</v>
      </c>
      <c r="I2085" s="93">
        <v>-0.13</v>
      </c>
      <c r="J2085">
        <f t="shared" si="416"/>
        <v>-7.3033707865168538E-4</v>
      </c>
      <c r="K2085" s="4">
        <v>109.05</v>
      </c>
      <c r="L2085" s="4">
        <v>81.650000000000006</v>
      </c>
      <c r="M2085" s="16">
        <f t="shared" si="417"/>
        <v>-1.0614500000000001E-2</v>
      </c>
      <c r="N2085">
        <f t="shared" si="418"/>
        <v>0</v>
      </c>
      <c r="O2085">
        <f t="shared" si="419"/>
        <v>0</v>
      </c>
      <c r="P2085" s="63">
        <f t="shared" si="420"/>
        <v>0</v>
      </c>
    </row>
    <row r="2086" spans="1:18" x14ac:dyDescent="0.3">
      <c r="A2086">
        <f t="shared" si="421"/>
        <v>2018</v>
      </c>
      <c r="B2086">
        <f t="shared" si="422"/>
        <v>11</v>
      </c>
      <c r="C2086">
        <f t="shared" si="423"/>
        <v>26</v>
      </c>
      <c r="D2086">
        <f t="shared" si="424"/>
        <v>5</v>
      </c>
      <c r="E2086" t="str">
        <f t="shared" si="425"/>
        <v>ON</v>
      </c>
      <c r="F2086" s="13">
        <f t="shared" si="427"/>
        <v>43430</v>
      </c>
      <c r="G2086" s="14" t="str">
        <f t="shared" si="426"/>
        <v>Avg of 4 NM Projects</v>
      </c>
      <c r="H2086" s="15">
        <f t="shared" si="428"/>
        <v>19</v>
      </c>
      <c r="I2086" s="93">
        <v>0</v>
      </c>
      <c r="J2086">
        <f t="shared" si="416"/>
        <v>0</v>
      </c>
      <c r="K2086" s="4">
        <v>109.97</v>
      </c>
      <c r="L2086" s="4">
        <v>69.84</v>
      </c>
      <c r="M2086" s="16">
        <f t="shared" si="417"/>
        <v>0</v>
      </c>
      <c r="N2086">
        <f t="shared" si="418"/>
        <v>1</v>
      </c>
      <c r="O2086">
        <f t="shared" si="419"/>
        <v>0</v>
      </c>
      <c r="P2086" s="63">
        <f t="shared" si="420"/>
        <v>0</v>
      </c>
    </row>
    <row r="2087" spans="1:18" x14ac:dyDescent="0.3">
      <c r="A2087">
        <f t="shared" si="421"/>
        <v>2018</v>
      </c>
      <c r="B2087">
        <f t="shared" si="422"/>
        <v>11</v>
      </c>
      <c r="C2087">
        <f t="shared" si="423"/>
        <v>26</v>
      </c>
      <c r="D2087">
        <f t="shared" si="424"/>
        <v>5</v>
      </c>
      <c r="E2087" t="str">
        <f t="shared" si="425"/>
        <v>ON</v>
      </c>
      <c r="F2087" s="13">
        <f t="shared" si="427"/>
        <v>43430</v>
      </c>
      <c r="G2087" s="14" t="str">
        <f t="shared" si="426"/>
        <v>Avg of 4 NM Projects</v>
      </c>
      <c r="H2087" s="15">
        <f t="shared" si="428"/>
        <v>20</v>
      </c>
      <c r="I2087" s="93">
        <v>-0.13</v>
      </c>
      <c r="J2087">
        <f t="shared" si="416"/>
        <v>-7.3033707865168538E-4</v>
      </c>
      <c r="K2087" s="4">
        <v>77.13</v>
      </c>
      <c r="L2087" s="4">
        <v>69.28</v>
      </c>
      <c r="M2087" s="16">
        <f t="shared" si="417"/>
        <v>-9.0064000000000012E-3</v>
      </c>
      <c r="N2087">
        <f t="shared" si="418"/>
        <v>0</v>
      </c>
      <c r="O2087">
        <f t="shared" si="419"/>
        <v>0</v>
      </c>
      <c r="P2087" s="63">
        <f t="shared" si="420"/>
        <v>0</v>
      </c>
    </row>
    <row r="2088" spans="1:18" x14ac:dyDescent="0.3">
      <c r="A2088">
        <f t="shared" si="421"/>
        <v>2018</v>
      </c>
      <c r="B2088">
        <f t="shared" si="422"/>
        <v>11</v>
      </c>
      <c r="C2088">
        <f t="shared" si="423"/>
        <v>26</v>
      </c>
      <c r="D2088">
        <f t="shared" si="424"/>
        <v>5</v>
      </c>
      <c r="E2088" t="str">
        <f t="shared" si="425"/>
        <v>ON</v>
      </c>
      <c r="F2088" s="13">
        <f t="shared" si="427"/>
        <v>43430</v>
      </c>
      <c r="G2088" s="14" t="str">
        <f t="shared" si="426"/>
        <v>Avg of 4 NM Projects</v>
      </c>
      <c r="H2088" s="15">
        <f t="shared" si="428"/>
        <v>21</v>
      </c>
      <c r="I2088" s="93">
        <v>0</v>
      </c>
      <c r="J2088">
        <f t="shared" si="416"/>
        <v>0</v>
      </c>
      <c r="K2088" s="4">
        <v>75.27</v>
      </c>
      <c r="L2088" s="4">
        <v>51.76</v>
      </c>
      <c r="M2088" s="16">
        <f t="shared" si="417"/>
        <v>0</v>
      </c>
      <c r="N2088">
        <f t="shared" si="418"/>
        <v>1</v>
      </c>
      <c r="O2088">
        <f t="shared" si="419"/>
        <v>0</v>
      </c>
      <c r="P2088" s="63">
        <f t="shared" si="420"/>
        <v>0</v>
      </c>
    </row>
    <row r="2089" spans="1:18" x14ac:dyDescent="0.3">
      <c r="A2089">
        <f t="shared" si="421"/>
        <v>2018</v>
      </c>
      <c r="B2089">
        <f t="shared" si="422"/>
        <v>11</v>
      </c>
      <c r="C2089">
        <f t="shared" si="423"/>
        <v>26</v>
      </c>
      <c r="D2089">
        <f t="shared" si="424"/>
        <v>5</v>
      </c>
      <c r="E2089" t="str">
        <f t="shared" si="425"/>
        <v>ON</v>
      </c>
      <c r="F2089" s="13">
        <f t="shared" si="427"/>
        <v>43430</v>
      </c>
      <c r="G2089" s="14" t="str">
        <f t="shared" si="426"/>
        <v>Avg of 4 NM Projects</v>
      </c>
      <c r="H2089" s="15">
        <f t="shared" si="428"/>
        <v>22</v>
      </c>
      <c r="I2089" s="93">
        <v>-0.13</v>
      </c>
      <c r="J2089">
        <f t="shared" si="416"/>
        <v>-7.3033707865168538E-4</v>
      </c>
      <c r="K2089" s="4">
        <v>72.569999999999993</v>
      </c>
      <c r="L2089" s="4">
        <v>47.75</v>
      </c>
      <c r="M2089" s="16">
        <f t="shared" si="417"/>
        <v>-6.2075000000000003E-3</v>
      </c>
      <c r="N2089">
        <f t="shared" si="418"/>
        <v>0</v>
      </c>
      <c r="O2089">
        <f t="shared" si="419"/>
        <v>0</v>
      </c>
      <c r="P2089" s="63">
        <f t="shared" si="420"/>
        <v>0</v>
      </c>
    </row>
    <row r="2090" spans="1:18" x14ac:dyDescent="0.3">
      <c r="A2090">
        <f t="shared" si="421"/>
        <v>2018</v>
      </c>
      <c r="B2090">
        <f t="shared" si="422"/>
        <v>11</v>
      </c>
      <c r="C2090">
        <f t="shared" si="423"/>
        <v>26</v>
      </c>
      <c r="D2090">
        <f t="shared" si="424"/>
        <v>5</v>
      </c>
      <c r="E2090" t="str">
        <f t="shared" si="425"/>
        <v>ON</v>
      </c>
      <c r="F2090" s="13">
        <f t="shared" si="427"/>
        <v>43430</v>
      </c>
      <c r="G2090" s="14" t="str">
        <f t="shared" si="426"/>
        <v>Avg of 4 NM Projects</v>
      </c>
      <c r="H2090" s="15">
        <f t="shared" si="428"/>
        <v>23</v>
      </c>
      <c r="I2090" s="93">
        <v>-0.39</v>
      </c>
      <c r="J2090">
        <f t="shared" si="416"/>
        <v>-2.1910112359550564E-3</v>
      </c>
      <c r="K2090" s="4">
        <v>48.74</v>
      </c>
      <c r="L2090" s="4">
        <v>40.159999999999997</v>
      </c>
      <c r="M2090" s="16">
        <f t="shared" si="417"/>
        <v>-1.56624E-2</v>
      </c>
      <c r="N2090">
        <f t="shared" si="418"/>
        <v>0</v>
      </c>
      <c r="O2090">
        <f t="shared" si="419"/>
        <v>0</v>
      </c>
      <c r="P2090" s="63">
        <f t="shared" si="420"/>
        <v>0</v>
      </c>
    </row>
    <row r="2091" spans="1:18" x14ac:dyDescent="0.3">
      <c r="A2091">
        <f t="shared" si="421"/>
        <v>2018</v>
      </c>
      <c r="B2091">
        <f t="shared" si="422"/>
        <v>11</v>
      </c>
      <c r="C2091">
        <f t="shared" si="423"/>
        <v>26</v>
      </c>
      <c r="D2091">
        <f t="shared" si="424"/>
        <v>5</v>
      </c>
      <c r="E2091" t="str">
        <f t="shared" si="425"/>
        <v>OFF</v>
      </c>
      <c r="F2091" s="13">
        <f t="shared" si="427"/>
        <v>43430</v>
      </c>
      <c r="G2091" s="14" t="str">
        <f t="shared" si="426"/>
        <v>Avg of 4 NM Projects</v>
      </c>
      <c r="H2091" s="15">
        <f t="shared" si="428"/>
        <v>24</v>
      </c>
      <c r="I2091" s="93">
        <v>0</v>
      </c>
      <c r="J2091">
        <f t="shared" si="416"/>
        <v>0</v>
      </c>
      <c r="K2091" s="4">
        <v>55.27</v>
      </c>
      <c r="L2091" s="4">
        <v>42.14</v>
      </c>
      <c r="M2091" s="16">
        <f t="shared" si="417"/>
        <v>0</v>
      </c>
      <c r="N2091">
        <f t="shared" si="418"/>
        <v>1</v>
      </c>
      <c r="O2091">
        <f t="shared" si="419"/>
        <v>0</v>
      </c>
      <c r="P2091" s="63">
        <f t="shared" si="420"/>
        <v>0</v>
      </c>
    </row>
    <row r="2092" spans="1:18" x14ac:dyDescent="0.3">
      <c r="A2092">
        <f t="shared" si="421"/>
        <v>2018</v>
      </c>
      <c r="B2092">
        <f t="shared" si="422"/>
        <v>11</v>
      </c>
      <c r="C2092">
        <f t="shared" si="423"/>
        <v>27</v>
      </c>
      <c r="D2092">
        <f t="shared" si="424"/>
        <v>6</v>
      </c>
      <c r="E2092" t="str">
        <f t="shared" si="425"/>
        <v>OFF</v>
      </c>
      <c r="F2092" s="13">
        <f t="shared" si="427"/>
        <v>43431</v>
      </c>
      <c r="G2092" s="14" t="str">
        <f t="shared" si="426"/>
        <v>Avg of 4 NM Projects</v>
      </c>
      <c r="H2092" s="15">
        <f t="shared" si="428"/>
        <v>1</v>
      </c>
      <c r="I2092" s="93">
        <v>-0.13</v>
      </c>
      <c r="J2092">
        <f t="shared" si="416"/>
        <v>-7.3033707865168538E-4</v>
      </c>
      <c r="K2092" s="4">
        <v>51.06</v>
      </c>
      <c r="L2092" s="4">
        <v>37.880000000000003</v>
      </c>
      <c r="M2092" s="16">
        <f t="shared" si="417"/>
        <v>-4.9244000000000007E-3</v>
      </c>
      <c r="N2092">
        <f t="shared" si="418"/>
        <v>0</v>
      </c>
      <c r="O2092">
        <f t="shared" si="419"/>
        <v>0</v>
      </c>
      <c r="P2092" s="63">
        <f t="shared" si="420"/>
        <v>0</v>
      </c>
      <c r="Q2092" s="34"/>
      <c r="R2092" s="34"/>
    </row>
    <row r="2093" spans="1:18" x14ac:dyDescent="0.3">
      <c r="A2093">
        <f t="shared" si="421"/>
        <v>2018</v>
      </c>
      <c r="B2093">
        <f t="shared" si="422"/>
        <v>11</v>
      </c>
      <c r="C2093">
        <f t="shared" si="423"/>
        <v>27</v>
      </c>
      <c r="D2093">
        <f t="shared" si="424"/>
        <v>6</v>
      </c>
      <c r="E2093" t="str">
        <f t="shared" si="425"/>
        <v>OFF</v>
      </c>
      <c r="F2093" s="13">
        <f t="shared" si="427"/>
        <v>43431</v>
      </c>
      <c r="G2093" s="14" t="str">
        <f t="shared" si="426"/>
        <v>Avg of 4 NM Projects</v>
      </c>
      <c r="H2093" s="15">
        <f t="shared" si="428"/>
        <v>2</v>
      </c>
      <c r="I2093" s="93">
        <v>-0.26</v>
      </c>
      <c r="J2093">
        <f t="shared" si="416"/>
        <v>-1.4606741573033708E-3</v>
      </c>
      <c r="K2093" s="4">
        <v>48.49</v>
      </c>
      <c r="L2093" s="4">
        <v>39.97</v>
      </c>
      <c r="M2093" s="16">
        <f t="shared" si="417"/>
        <v>-1.0392200000000001E-2</v>
      </c>
      <c r="N2093">
        <f t="shared" si="418"/>
        <v>0</v>
      </c>
      <c r="O2093">
        <f t="shared" si="419"/>
        <v>0</v>
      </c>
      <c r="P2093" s="63">
        <f t="shared" si="420"/>
        <v>0</v>
      </c>
    </row>
    <row r="2094" spans="1:18" x14ac:dyDescent="0.3">
      <c r="A2094">
        <f t="shared" si="421"/>
        <v>2018</v>
      </c>
      <c r="B2094">
        <f t="shared" si="422"/>
        <v>11</v>
      </c>
      <c r="C2094">
        <f t="shared" si="423"/>
        <v>27</v>
      </c>
      <c r="D2094">
        <f t="shared" si="424"/>
        <v>6</v>
      </c>
      <c r="E2094" t="str">
        <f t="shared" si="425"/>
        <v>OFF</v>
      </c>
      <c r="F2094" s="13">
        <f t="shared" si="427"/>
        <v>43431</v>
      </c>
      <c r="G2094" s="14" t="str">
        <f t="shared" si="426"/>
        <v>Avg of 4 NM Projects</v>
      </c>
      <c r="H2094" s="15">
        <f t="shared" si="428"/>
        <v>3</v>
      </c>
      <c r="I2094" s="93">
        <v>-0.13</v>
      </c>
      <c r="J2094">
        <f t="shared" si="416"/>
        <v>-7.3033707865168538E-4</v>
      </c>
      <c r="K2094" s="4">
        <v>44.85</v>
      </c>
      <c r="L2094" s="4">
        <v>39.72</v>
      </c>
      <c r="M2094" s="16">
        <f t="shared" si="417"/>
        <v>-5.1636E-3</v>
      </c>
      <c r="N2094">
        <f t="shared" si="418"/>
        <v>0</v>
      </c>
      <c r="O2094">
        <f t="shared" si="419"/>
        <v>0</v>
      </c>
      <c r="P2094" s="63">
        <f t="shared" si="420"/>
        <v>0</v>
      </c>
    </row>
    <row r="2095" spans="1:18" x14ac:dyDescent="0.3">
      <c r="A2095">
        <f t="shared" si="421"/>
        <v>2018</v>
      </c>
      <c r="B2095">
        <f t="shared" si="422"/>
        <v>11</v>
      </c>
      <c r="C2095">
        <f t="shared" si="423"/>
        <v>27</v>
      </c>
      <c r="D2095">
        <f t="shared" si="424"/>
        <v>6</v>
      </c>
      <c r="E2095" t="str">
        <f t="shared" si="425"/>
        <v>OFF</v>
      </c>
      <c r="F2095" s="13">
        <f t="shared" si="427"/>
        <v>43431</v>
      </c>
      <c r="G2095" s="14" t="str">
        <f t="shared" si="426"/>
        <v>Avg of 4 NM Projects</v>
      </c>
      <c r="H2095" s="15">
        <f t="shared" si="428"/>
        <v>4</v>
      </c>
      <c r="I2095" s="93">
        <v>-0.13</v>
      </c>
      <c r="J2095">
        <f t="shared" si="416"/>
        <v>-7.3033707865168538E-4</v>
      </c>
      <c r="K2095" s="4">
        <v>44.99</v>
      </c>
      <c r="L2095" s="4">
        <v>40.21</v>
      </c>
      <c r="M2095" s="16">
        <f t="shared" si="417"/>
        <v>-5.2273000000000007E-3</v>
      </c>
      <c r="N2095">
        <f t="shared" si="418"/>
        <v>0</v>
      </c>
      <c r="O2095">
        <f t="shared" si="419"/>
        <v>0</v>
      </c>
      <c r="P2095" s="63">
        <f t="shared" si="420"/>
        <v>0</v>
      </c>
    </row>
    <row r="2096" spans="1:18" x14ac:dyDescent="0.3">
      <c r="A2096">
        <f t="shared" si="421"/>
        <v>2018</v>
      </c>
      <c r="B2096">
        <f t="shared" si="422"/>
        <v>11</v>
      </c>
      <c r="C2096">
        <f t="shared" si="423"/>
        <v>27</v>
      </c>
      <c r="D2096">
        <f t="shared" si="424"/>
        <v>6</v>
      </c>
      <c r="E2096" t="str">
        <f t="shared" si="425"/>
        <v>OFF</v>
      </c>
      <c r="F2096" s="13">
        <f t="shared" si="427"/>
        <v>43431</v>
      </c>
      <c r="G2096" s="14" t="str">
        <f t="shared" si="426"/>
        <v>Avg of 4 NM Projects</v>
      </c>
      <c r="H2096" s="15">
        <f t="shared" si="428"/>
        <v>5</v>
      </c>
      <c r="I2096" s="93">
        <v>0</v>
      </c>
      <c r="J2096">
        <f t="shared" si="416"/>
        <v>0</v>
      </c>
      <c r="K2096" s="4">
        <v>45.69</v>
      </c>
      <c r="L2096" s="4">
        <v>39.35</v>
      </c>
      <c r="M2096" s="16">
        <f t="shared" si="417"/>
        <v>0</v>
      </c>
      <c r="N2096">
        <f t="shared" si="418"/>
        <v>1</v>
      </c>
      <c r="O2096">
        <f t="shared" si="419"/>
        <v>0</v>
      </c>
      <c r="P2096" s="63">
        <f t="shared" si="420"/>
        <v>0</v>
      </c>
    </row>
    <row r="2097" spans="1:16" x14ac:dyDescent="0.3">
      <c r="A2097">
        <f t="shared" si="421"/>
        <v>2018</v>
      </c>
      <c r="B2097">
        <f t="shared" si="422"/>
        <v>11</v>
      </c>
      <c r="C2097">
        <f t="shared" si="423"/>
        <v>27</v>
      </c>
      <c r="D2097">
        <f t="shared" si="424"/>
        <v>6</v>
      </c>
      <c r="E2097" t="str">
        <f t="shared" si="425"/>
        <v>OFF</v>
      </c>
      <c r="F2097" s="13">
        <f t="shared" si="427"/>
        <v>43431</v>
      </c>
      <c r="G2097" s="14" t="str">
        <f t="shared" si="426"/>
        <v>Avg of 4 NM Projects</v>
      </c>
      <c r="H2097" s="15">
        <f t="shared" si="428"/>
        <v>6</v>
      </c>
      <c r="I2097" s="93">
        <v>0</v>
      </c>
      <c r="J2097">
        <f t="shared" si="416"/>
        <v>0</v>
      </c>
      <c r="K2097" s="4">
        <v>45.8</v>
      </c>
      <c r="L2097" s="4">
        <v>38.1</v>
      </c>
      <c r="M2097" s="16">
        <f t="shared" si="417"/>
        <v>0</v>
      </c>
      <c r="N2097">
        <f t="shared" si="418"/>
        <v>1</v>
      </c>
      <c r="O2097">
        <f t="shared" si="419"/>
        <v>0</v>
      </c>
      <c r="P2097" s="63">
        <f t="shared" si="420"/>
        <v>0</v>
      </c>
    </row>
    <row r="2098" spans="1:16" x14ac:dyDescent="0.3">
      <c r="A2098">
        <f t="shared" si="421"/>
        <v>2018</v>
      </c>
      <c r="B2098">
        <f t="shared" si="422"/>
        <v>11</v>
      </c>
      <c r="C2098">
        <f t="shared" si="423"/>
        <v>27</v>
      </c>
      <c r="D2098">
        <f t="shared" si="424"/>
        <v>6</v>
      </c>
      <c r="E2098" t="str">
        <f t="shared" si="425"/>
        <v>OFF</v>
      </c>
      <c r="F2098" s="13">
        <f t="shared" si="427"/>
        <v>43431</v>
      </c>
      <c r="G2098" s="14" t="str">
        <f t="shared" si="426"/>
        <v>Avg of 4 NM Projects</v>
      </c>
      <c r="H2098" s="15">
        <f t="shared" si="428"/>
        <v>7</v>
      </c>
      <c r="I2098" s="93">
        <v>0</v>
      </c>
      <c r="J2098">
        <f t="shared" si="416"/>
        <v>0</v>
      </c>
      <c r="K2098" s="4">
        <v>49.02</v>
      </c>
      <c r="L2098" s="4">
        <v>46.13</v>
      </c>
      <c r="M2098" s="16">
        <f t="shared" si="417"/>
        <v>0</v>
      </c>
      <c r="N2098">
        <f t="shared" si="418"/>
        <v>1</v>
      </c>
      <c r="O2098">
        <f t="shared" si="419"/>
        <v>0</v>
      </c>
      <c r="P2098" s="63">
        <f t="shared" si="420"/>
        <v>0</v>
      </c>
    </row>
    <row r="2099" spans="1:16" x14ac:dyDescent="0.3">
      <c r="A2099">
        <f t="shared" si="421"/>
        <v>2018</v>
      </c>
      <c r="B2099">
        <f t="shared" si="422"/>
        <v>11</v>
      </c>
      <c r="C2099">
        <f t="shared" si="423"/>
        <v>27</v>
      </c>
      <c r="D2099">
        <f t="shared" si="424"/>
        <v>6</v>
      </c>
      <c r="E2099" t="str">
        <f t="shared" si="425"/>
        <v>ON</v>
      </c>
      <c r="F2099" s="13">
        <f t="shared" si="427"/>
        <v>43431</v>
      </c>
      <c r="G2099" s="14" t="str">
        <f t="shared" si="426"/>
        <v>Avg of 4 NM Projects</v>
      </c>
      <c r="H2099" s="15">
        <f t="shared" si="428"/>
        <v>8</v>
      </c>
      <c r="I2099" s="93">
        <v>-0.255</v>
      </c>
      <c r="J2099">
        <f t="shared" si="416"/>
        <v>-1.4325842696629213E-3</v>
      </c>
      <c r="K2099" s="4">
        <v>63.39</v>
      </c>
      <c r="L2099" s="4">
        <v>65.87</v>
      </c>
      <c r="M2099" s="16">
        <f t="shared" si="417"/>
        <v>-1.6796850000000002E-2</v>
      </c>
      <c r="N2099">
        <f t="shared" si="418"/>
        <v>0</v>
      </c>
      <c r="O2099">
        <f t="shared" si="419"/>
        <v>0</v>
      </c>
      <c r="P2099" s="63">
        <f t="shared" si="420"/>
        <v>0</v>
      </c>
    </row>
    <row r="2100" spans="1:16" x14ac:dyDescent="0.3">
      <c r="A2100">
        <f t="shared" si="421"/>
        <v>2018</v>
      </c>
      <c r="B2100">
        <f t="shared" si="422"/>
        <v>11</v>
      </c>
      <c r="C2100">
        <f t="shared" si="423"/>
        <v>27</v>
      </c>
      <c r="D2100">
        <f t="shared" si="424"/>
        <v>6</v>
      </c>
      <c r="E2100" t="str">
        <f t="shared" si="425"/>
        <v>ON</v>
      </c>
      <c r="F2100" s="13">
        <f t="shared" si="427"/>
        <v>43431</v>
      </c>
      <c r="G2100" s="14" t="str">
        <f t="shared" si="426"/>
        <v>Avg of 4 NM Projects</v>
      </c>
      <c r="H2100" s="15">
        <f t="shared" si="428"/>
        <v>9</v>
      </c>
      <c r="I2100" s="93">
        <v>-0.26</v>
      </c>
      <c r="J2100">
        <f t="shared" si="416"/>
        <v>-1.4606741573033708E-3</v>
      </c>
      <c r="K2100" s="4">
        <v>52.79</v>
      </c>
      <c r="L2100" s="4">
        <v>73.459999999999994</v>
      </c>
      <c r="M2100" s="16">
        <f t="shared" si="417"/>
        <v>-1.9099599999999998E-2</v>
      </c>
      <c r="N2100">
        <f t="shared" si="418"/>
        <v>0</v>
      </c>
      <c r="O2100">
        <f t="shared" si="419"/>
        <v>0</v>
      </c>
      <c r="P2100" s="63">
        <f t="shared" si="420"/>
        <v>0</v>
      </c>
    </row>
    <row r="2101" spans="1:16" x14ac:dyDescent="0.3">
      <c r="A2101">
        <f t="shared" si="421"/>
        <v>2018</v>
      </c>
      <c r="B2101">
        <f t="shared" si="422"/>
        <v>11</v>
      </c>
      <c r="C2101">
        <f t="shared" si="423"/>
        <v>27</v>
      </c>
      <c r="D2101">
        <f t="shared" si="424"/>
        <v>6</v>
      </c>
      <c r="E2101" t="str">
        <f t="shared" si="425"/>
        <v>ON</v>
      </c>
      <c r="F2101" s="13">
        <f t="shared" si="427"/>
        <v>43431</v>
      </c>
      <c r="G2101" s="14" t="str">
        <f t="shared" si="426"/>
        <v>Avg of 4 NM Projects</v>
      </c>
      <c r="H2101" s="15">
        <f t="shared" si="428"/>
        <v>10</v>
      </c>
      <c r="I2101" s="93">
        <v>0.76500000000000001</v>
      </c>
      <c r="J2101">
        <f t="shared" si="416"/>
        <v>4.2977528089887642E-3</v>
      </c>
      <c r="K2101" s="4">
        <v>46.25</v>
      </c>
      <c r="L2101" s="4">
        <v>48.27</v>
      </c>
      <c r="M2101" s="16">
        <f t="shared" si="417"/>
        <v>3.6926550000000009E-2</v>
      </c>
      <c r="N2101">
        <f t="shared" si="418"/>
        <v>0</v>
      </c>
      <c r="O2101">
        <f t="shared" si="419"/>
        <v>0</v>
      </c>
      <c r="P2101" s="63">
        <f t="shared" si="420"/>
        <v>0</v>
      </c>
    </row>
    <row r="2102" spans="1:16" x14ac:dyDescent="0.3">
      <c r="A2102">
        <f t="shared" si="421"/>
        <v>2018</v>
      </c>
      <c r="B2102">
        <f t="shared" si="422"/>
        <v>11</v>
      </c>
      <c r="C2102">
        <f t="shared" si="423"/>
        <v>27</v>
      </c>
      <c r="D2102">
        <f t="shared" si="424"/>
        <v>6</v>
      </c>
      <c r="E2102" t="str">
        <f t="shared" si="425"/>
        <v>ON</v>
      </c>
      <c r="F2102" s="13">
        <f t="shared" si="427"/>
        <v>43431</v>
      </c>
      <c r="G2102" s="14" t="str">
        <f t="shared" si="426"/>
        <v>Avg of 4 NM Projects</v>
      </c>
      <c r="H2102" s="15">
        <f t="shared" si="428"/>
        <v>11</v>
      </c>
      <c r="I2102" s="93">
        <v>1.4049999999999998</v>
      </c>
      <c r="J2102">
        <f t="shared" si="416"/>
        <v>7.8932584269662907E-3</v>
      </c>
      <c r="K2102" s="4">
        <v>47.62</v>
      </c>
      <c r="L2102" s="4">
        <v>39.26</v>
      </c>
      <c r="M2102" s="16">
        <f t="shared" si="417"/>
        <v>5.5160299999999995E-2</v>
      </c>
      <c r="N2102">
        <f t="shared" si="418"/>
        <v>0</v>
      </c>
      <c r="O2102">
        <f t="shared" si="419"/>
        <v>0</v>
      </c>
      <c r="P2102" s="63">
        <f t="shared" si="420"/>
        <v>0</v>
      </c>
    </row>
    <row r="2103" spans="1:16" x14ac:dyDescent="0.3">
      <c r="A2103">
        <f t="shared" si="421"/>
        <v>2018</v>
      </c>
      <c r="B2103">
        <f t="shared" si="422"/>
        <v>11</v>
      </c>
      <c r="C2103">
        <f t="shared" si="423"/>
        <v>27</v>
      </c>
      <c r="D2103">
        <f t="shared" si="424"/>
        <v>6</v>
      </c>
      <c r="E2103" t="str">
        <f t="shared" si="425"/>
        <v>ON</v>
      </c>
      <c r="F2103" s="13">
        <f t="shared" si="427"/>
        <v>43431</v>
      </c>
      <c r="G2103" s="14" t="str">
        <f t="shared" si="426"/>
        <v>Avg of 4 NM Projects</v>
      </c>
      <c r="H2103" s="15">
        <f t="shared" si="428"/>
        <v>12</v>
      </c>
      <c r="I2103" s="93">
        <v>1.79</v>
      </c>
      <c r="J2103">
        <f t="shared" si="416"/>
        <v>1.0056179775280899E-2</v>
      </c>
      <c r="K2103" s="4">
        <v>47.97</v>
      </c>
      <c r="L2103" s="4">
        <v>37.46</v>
      </c>
      <c r="M2103" s="16">
        <f t="shared" si="417"/>
        <v>6.7053399999999999E-2</v>
      </c>
      <c r="N2103">
        <f t="shared" si="418"/>
        <v>0</v>
      </c>
      <c r="O2103">
        <f t="shared" si="419"/>
        <v>0</v>
      </c>
      <c r="P2103" s="63">
        <f t="shared" si="420"/>
        <v>0</v>
      </c>
    </row>
    <row r="2104" spans="1:16" x14ac:dyDescent="0.3">
      <c r="A2104">
        <f t="shared" si="421"/>
        <v>2018</v>
      </c>
      <c r="B2104">
        <f t="shared" si="422"/>
        <v>11</v>
      </c>
      <c r="C2104">
        <f t="shared" si="423"/>
        <v>27</v>
      </c>
      <c r="D2104">
        <f t="shared" si="424"/>
        <v>6</v>
      </c>
      <c r="E2104" t="str">
        <f t="shared" si="425"/>
        <v>ON</v>
      </c>
      <c r="F2104" s="13">
        <f t="shared" si="427"/>
        <v>43431</v>
      </c>
      <c r="G2104" s="14" t="str">
        <f t="shared" si="426"/>
        <v>Avg of 4 NM Projects</v>
      </c>
      <c r="H2104" s="15">
        <f t="shared" si="428"/>
        <v>13</v>
      </c>
      <c r="I2104" s="93">
        <v>0.76500000000000001</v>
      </c>
      <c r="J2104">
        <f t="shared" si="416"/>
        <v>4.2977528089887642E-3</v>
      </c>
      <c r="K2104" s="4">
        <v>48.23</v>
      </c>
      <c r="L2104" s="4">
        <v>37.869999999999997</v>
      </c>
      <c r="M2104" s="16">
        <f t="shared" si="417"/>
        <v>2.8970549999999998E-2</v>
      </c>
      <c r="N2104">
        <f t="shared" si="418"/>
        <v>0</v>
      </c>
      <c r="O2104">
        <f t="shared" si="419"/>
        <v>0</v>
      </c>
      <c r="P2104" s="63">
        <f t="shared" si="420"/>
        <v>0</v>
      </c>
    </row>
    <row r="2105" spans="1:16" x14ac:dyDescent="0.3">
      <c r="A2105">
        <f t="shared" si="421"/>
        <v>2018</v>
      </c>
      <c r="B2105">
        <f t="shared" si="422"/>
        <v>11</v>
      </c>
      <c r="C2105">
        <f t="shared" si="423"/>
        <v>27</v>
      </c>
      <c r="D2105">
        <f t="shared" si="424"/>
        <v>6</v>
      </c>
      <c r="E2105" t="str">
        <f t="shared" si="425"/>
        <v>ON</v>
      </c>
      <c r="F2105" s="13">
        <f t="shared" si="427"/>
        <v>43431</v>
      </c>
      <c r="G2105" s="14" t="str">
        <f t="shared" si="426"/>
        <v>Avg of 4 NM Projects</v>
      </c>
      <c r="H2105" s="15">
        <f t="shared" si="428"/>
        <v>14</v>
      </c>
      <c r="I2105" s="93">
        <v>0.76500000000000001</v>
      </c>
      <c r="J2105">
        <f t="shared" si="416"/>
        <v>4.2977528089887642E-3</v>
      </c>
      <c r="K2105" s="4">
        <v>41.25</v>
      </c>
      <c r="L2105" s="4">
        <v>38.520000000000003</v>
      </c>
      <c r="M2105" s="16">
        <f t="shared" si="417"/>
        <v>2.9467800000000002E-2</v>
      </c>
      <c r="N2105">
        <f t="shared" si="418"/>
        <v>0</v>
      </c>
      <c r="O2105">
        <f t="shared" si="419"/>
        <v>0</v>
      </c>
      <c r="P2105" s="63">
        <f t="shared" si="420"/>
        <v>0</v>
      </c>
    </row>
    <row r="2106" spans="1:16" x14ac:dyDescent="0.3">
      <c r="A2106">
        <f t="shared" si="421"/>
        <v>2018</v>
      </c>
      <c r="B2106">
        <f t="shared" si="422"/>
        <v>11</v>
      </c>
      <c r="C2106">
        <f t="shared" si="423"/>
        <v>27</v>
      </c>
      <c r="D2106">
        <f t="shared" si="424"/>
        <v>6</v>
      </c>
      <c r="E2106" t="str">
        <f t="shared" si="425"/>
        <v>ON</v>
      </c>
      <c r="F2106" s="13">
        <f t="shared" si="427"/>
        <v>43431</v>
      </c>
      <c r="G2106" s="14" t="str">
        <f t="shared" si="426"/>
        <v>Avg of 4 NM Projects</v>
      </c>
      <c r="H2106" s="15">
        <f t="shared" si="428"/>
        <v>15</v>
      </c>
      <c r="I2106" s="93">
        <v>0.255</v>
      </c>
      <c r="J2106">
        <f t="shared" si="416"/>
        <v>1.4325842696629213E-3</v>
      </c>
      <c r="K2106" s="4">
        <v>40.57</v>
      </c>
      <c r="L2106" s="4">
        <v>47.89</v>
      </c>
      <c r="M2106" s="16">
        <f t="shared" si="417"/>
        <v>1.2211949999999999E-2</v>
      </c>
      <c r="N2106">
        <f t="shared" si="418"/>
        <v>0</v>
      </c>
      <c r="O2106">
        <f t="shared" si="419"/>
        <v>0</v>
      </c>
      <c r="P2106" s="63">
        <f t="shared" si="420"/>
        <v>0</v>
      </c>
    </row>
    <row r="2107" spans="1:16" x14ac:dyDescent="0.3">
      <c r="A2107">
        <f t="shared" si="421"/>
        <v>2018</v>
      </c>
      <c r="B2107">
        <f t="shared" si="422"/>
        <v>11</v>
      </c>
      <c r="C2107">
        <f t="shared" si="423"/>
        <v>27</v>
      </c>
      <c r="D2107">
        <f t="shared" si="424"/>
        <v>6</v>
      </c>
      <c r="E2107" t="str">
        <f t="shared" si="425"/>
        <v>ON</v>
      </c>
      <c r="F2107" s="13">
        <f t="shared" si="427"/>
        <v>43431</v>
      </c>
      <c r="G2107" s="14" t="str">
        <f t="shared" si="426"/>
        <v>Avg of 4 NM Projects</v>
      </c>
      <c r="H2107" s="15">
        <f t="shared" si="428"/>
        <v>16</v>
      </c>
      <c r="I2107" s="93">
        <v>-0.51</v>
      </c>
      <c r="J2107">
        <f t="shared" si="416"/>
        <v>-2.8651685393258426E-3</v>
      </c>
      <c r="K2107" s="4">
        <v>41.16</v>
      </c>
      <c r="L2107" s="4">
        <v>69.150000000000006</v>
      </c>
      <c r="M2107" s="16">
        <f t="shared" si="417"/>
        <v>-3.5266499999999999E-2</v>
      </c>
      <c r="N2107">
        <f t="shared" si="418"/>
        <v>0</v>
      </c>
      <c r="O2107">
        <f t="shared" si="419"/>
        <v>0</v>
      </c>
      <c r="P2107" s="63">
        <f t="shared" si="420"/>
        <v>0</v>
      </c>
    </row>
    <row r="2108" spans="1:16" x14ac:dyDescent="0.3">
      <c r="A2108">
        <f t="shared" si="421"/>
        <v>2018</v>
      </c>
      <c r="B2108">
        <f t="shared" si="422"/>
        <v>11</v>
      </c>
      <c r="C2108">
        <f t="shared" si="423"/>
        <v>27</v>
      </c>
      <c r="D2108">
        <f t="shared" si="424"/>
        <v>6</v>
      </c>
      <c r="E2108" t="str">
        <f t="shared" si="425"/>
        <v>ON</v>
      </c>
      <c r="F2108" s="13">
        <f t="shared" si="427"/>
        <v>43431</v>
      </c>
      <c r="G2108" s="14" t="str">
        <f t="shared" si="426"/>
        <v>Avg of 4 NM Projects</v>
      </c>
      <c r="H2108" s="15">
        <f t="shared" si="428"/>
        <v>17</v>
      </c>
      <c r="I2108" s="93">
        <v>-0.51</v>
      </c>
      <c r="J2108">
        <f t="shared" si="416"/>
        <v>-2.8651685393258426E-3</v>
      </c>
      <c r="K2108" s="4">
        <v>63.33</v>
      </c>
      <c r="L2108" s="4">
        <v>65.14</v>
      </c>
      <c r="M2108" s="16">
        <f t="shared" si="417"/>
        <v>-3.3221400000000005E-2</v>
      </c>
      <c r="N2108">
        <f t="shared" si="418"/>
        <v>0</v>
      </c>
      <c r="O2108">
        <f t="shared" si="419"/>
        <v>0</v>
      </c>
      <c r="P2108" s="63">
        <f t="shared" si="420"/>
        <v>0</v>
      </c>
    </row>
    <row r="2109" spans="1:16" x14ac:dyDescent="0.3">
      <c r="A2109">
        <f t="shared" si="421"/>
        <v>2018</v>
      </c>
      <c r="B2109">
        <f t="shared" si="422"/>
        <v>11</v>
      </c>
      <c r="C2109">
        <f t="shared" si="423"/>
        <v>27</v>
      </c>
      <c r="D2109">
        <f t="shared" si="424"/>
        <v>6</v>
      </c>
      <c r="E2109" t="str">
        <f t="shared" si="425"/>
        <v>ON</v>
      </c>
      <c r="F2109" s="13">
        <f t="shared" si="427"/>
        <v>43431</v>
      </c>
      <c r="G2109" s="14" t="str">
        <f t="shared" si="426"/>
        <v>Avg of 4 NM Projects</v>
      </c>
      <c r="H2109" s="15">
        <f t="shared" si="428"/>
        <v>18</v>
      </c>
      <c r="I2109" s="93">
        <v>-0.64</v>
      </c>
      <c r="J2109">
        <f t="shared" si="416"/>
        <v>-3.5955056179775282E-3</v>
      </c>
      <c r="K2109" s="4">
        <v>90.31</v>
      </c>
      <c r="L2109" s="4">
        <v>78.709999999999994</v>
      </c>
      <c r="M2109" s="16">
        <f t="shared" si="417"/>
        <v>-5.0374399999999993E-2</v>
      </c>
      <c r="N2109">
        <f t="shared" si="418"/>
        <v>0</v>
      </c>
      <c r="O2109">
        <f t="shared" si="419"/>
        <v>0</v>
      </c>
      <c r="P2109" s="63">
        <f t="shared" si="420"/>
        <v>0</v>
      </c>
    </row>
    <row r="2110" spans="1:16" x14ac:dyDescent="0.3">
      <c r="A2110">
        <f t="shared" si="421"/>
        <v>2018</v>
      </c>
      <c r="B2110">
        <f t="shared" si="422"/>
        <v>11</v>
      </c>
      <c r="C2110">
        <f t="shared" si="423"/>
        <v>27</v>
      </c>
      <c r="D2110">
        <f t="shared" si="424"/>
        <v>6</v>
      </c>
      <c r="E2110" t="str">
        <f t="shared" si="425"/>
        <v>ON</v>
      </c>
      <c r="F2110" s="13">
        <f t="shared" si="427"/>
        <v>43431</v>
      </c>
      <c r="G2110" s="14" t="str">
        <f t="shared" si="426"/>
        <v>Avg of 4 NM Projects</v>
      </c>
      <c r="H2110" s="15">
        <f t="shared" si="428"/>
        <v>19</v>
      </c>
      <c r="I2110" s="93">
        <v>-0.51</v>
      </c>
      <c r="J2110">
        <f t="shared" si="416"/>
        <v>-2.8651685393258426E-3</v>
      </c>
      <c r="K2110" s="4">
        <v>86.04</v>
      </c>
      <c r="L2110" s="4">
        <v>71.16</v>
      </c>
      <c r="M2110" s="16">
        <f t="shared" si="417"/>
        <v>-3.6291599999999993E-2</v>
      </c>
      <c r="N2110">
        <f t="shared" si="418"/>
        <v>0</v>
      </c>
      <c r="O2110">
        <f t="shared" si="419"/>
        <v>0</v>
      </c>
      <c r="P2110" s="63">
        <f t="shared" si="420"/>
        <v>0</v>
      </c>
    </row>
    <row r="2111" spans="1:16" x14ac:dyDescent="0.3">
      <c r="A2111">
        <f t="shared" si="421"/>
        <v>2018</v>
      </c>
      <c r="B2111">
        <f t="shared" si="422"/>
        <v>11</v>
      </c>
      <c r="C2111">
        <f t="shared" si="423"/>
        <v>27</v>
      </c>
      <c r="D2111">
        <f t="shared" si="424"/>
        <v>6</v>
      </c>
      <c r="E2111" t="str">
        <f t="shared" si="425"/>
        <v>ON</v>
      </c>
      <c r="F2111" s="13">
        <f t="shared" si="427"/>
        <v>43431</v>
      </c>
      <c r="G2111" s="14" t="str">
        <f t="shared" si="426"/>
        <v>Avg of 4 NM Projects</v>
      </c>
      <c r="H2111" s="15">
        <f t="shared" si="428"/>
        <v>20</v>
      </c>
      <c r="I2111" s="93">
        <v>-0.51500000000000001</v>
      </c>
      <c r="J2111">
        <f t="shared" si="416"/>
        <v>-2.8932584269662923E-3</v>
      </c>
      <c r="K2111" s="4">
        <v>58.46</v>
      </c>
      <c r="L2111" s="4">
        <v>75.819999999999993</v>
      </c>
      <c r="M2111" s="16">
        <f t="shared" si="417"/>
        <v>-3.90473E-2</v>
      </c>
      <c r="N2111">
        <f t="shared" si="418"/>
        <v>0</v>
      </c>
      <c r="O2111">
        <f t="shared" si="419"/>
        <v>0</v>
      </c>
      <c r="P2111" s="63">
        <f t="shared" si="420"/>
        <v>0</v>
      </c>
    </row>
    <row r="2112" spans="1:16" x14ac:dyDescent="0.3">
      <c r="A2112">
        <f t="shared" si="421"/>
        <v>2018</v>
      </c>
      <c r="B2112">
        <f t="shared" si="422"/>
        <v>11</v>
      </c>
      <c r="C2112">
        <f t="shared" si="423"/>
        <v>27</v>
      </c>
      <c r="D2112">
        <f t="shared" si="424"/>
        <v>6</v>
      </c>
      <c r="E2112" t="str">
        <f t="shared" si="425"/>
        <v>ON</v>
      </c>
      <c r="F2112" s="13">
        <f t="shared" si="427"/>
        <v>43431</v>
      </c>
      <c r="G2112" s="14" t="str">
        <f t="shared" si="426"/>
        <v>Avg of 4 NM Projects</v>
      </c>
      <c r="H2112" s="15">
        <f t="shared" si="428"/>
        <v>21</v>
      </c>
      <c r="I2112" s="93">
        <v>-0.64</v>
      </c>
      <c r="J2112">
        <f t="shared" si="416"/>
        <v>-3.5955056179775282E-3</v>
      </c>
      <c r="K2112" s="4">
        <v>47.4</v>
      </c>
      <c r="L2112" s="4">
        <v>69.39</v>
      </c>
      <c r="M2112" s="16">
        <f t="shared" si="417"/>
        <v>-4.4409600000000007E-2</v>
      </c>
      <c r="N2112">
        <f t="shared" si="418"/>
        <v>0</v>
      </c>
      <c r="O2112">
        <f t="shared" si="419"/>
        <v>0</v>
      </c>
      <c r="P2112" s="63">
        <f t="shared" si="420"/>
        <v>0</v>
      </c>
    </row>
    <row r="2113" spans="1:18" x14ac:dyDescent="0.3">
      <c r="A2113">
        <f t="shared" si="421"/>
        <v>2018</v>
      </c>
      <c r="B2113">
        <f t="shared" si="422"/>
        <v>11</v>
      </c>
      <c r="C2113">
        <f t="shared" si="423"/>
        <v>27</v>
      </c>
      <c r="D2113">
        <f t="shared" si="424"/>
        <v>6</v>
      </c>
      <c r="E2113" t="str">
        <f t="shared" si="425"/>
        <v>ON</v>
      </c>
      <c r="F2113" s="13">
        <f t="shared" si="427"/>
        <v>43431</v>
      </c>
      <c r="G2113" s="14" t="str">
        <f t="shared" si="426"/>
        <v>Avg of 4 NM Projects</v>
      </c>
      <c r="H2113" s="15">
        <f t="shared" si="428"/>
        <v>22</v>
      </c>
      <c r="I2113" s="93">
        <v>-0.51</v>
      </c>
      <c r="J2113">
        <f t="shared" si="416"/>
        <v>-2.8651685393258426E-3</v>
      </c>
      <c r="K2113" s="4">
        <v>41.57</v>
      </c>
      <c r="L2113" s="4">
        <v>42.66</v>
      </c>
      <c r="M2113" s="16">
        <f t="shared" si="417"/>
        <v>-2.1756599999999997E-2</v>
      </c>
      <c r="N2113">
        <f t="shared" si="418"/>
        <v>0</v>
      </c>
      <c r="O2113">
        <f t="shared" si="419"/>
        <v>0</v>
      </c>
      <c r="P2113" s="63">
        <f t="shared" si="420"/>
        <v>0</v>
      </c>
    </row>
    <row r="2114" spans="1:18" x14ac:dyDescent="0.3">
      <c r="A2114">
        <f t="shared" si="421"/>
        <v>2018</v>
      </c>
      <c r="B2114">
        <f t="shared" si="422"/>
        <v>11</v>
      </c>
      <c r="C2114">
        <f t="shared" si="423"/>
        <v>27</v>
      </c>
      <c r="D2114">
        <f t="shared" si="424"/>
        <v>6</v>
      </c>
      <c r="E2114" t="str">
        <f t="shared" si="425"/>
        <v>ON</v>
      </c>
      <c r="F2114" s="13">
        <f t="shared" si="427"/>
        <v>43431</v>
      </c>
      <c r="G2114" s="14" t="str">
        <f t="shared" si="426"/>
        <v>Avg of 4 NM Projects</v>
      </c>
      <c r="H2114" s="15">
        <f t="shared" si="428"/>
        <v>23</v>
      </c>
      <c r="I2114" s="93">
        <v>-0.77</v>
      </c>
      <c r="J2114">
        <f t="shared" si="416"/>
        <v>-4.3258426966292134E-3</v>
      </c>
      <c r="K2114" s="4">
        <v>39.28</v>
      </c>
      <c r="L2114" s="4">
        <v>39.799999999999997</v>
      </c>
      <c r="M2114" s="16">
        <f t="shared" si="417"/>
        <v>-3.0645999999999996E-2</v>
      </c>
      <c r="N2114">
        <f t="shared" si="418"/>
        <v>0</v>
      </c>
      <c r="O2114">
        <f t="shared" si="419"/>
        <v>0</v>
      </c>
      <c r="P2114" s="63">
        <f t="shared" si="420"/>
        <v>0</v>
      </c>
    </row>
    <row r="2115" spans="1:18" x14ac:dyDescent="0.3">
      <c r="A2115">
        <f t="shared" si="421"/>
        <v>2018</v>
      </c>
      <c r="B2115">
        <f t="shared" si="422"/>
        <v>11</v>
      </c>
      <c r="C2115">
        <f t="shared" si="423"/>
        <v>27</v>
      </c>
      <c r="D2115">
        <f t="shared" si="424"/>
        <v>6</v>
      </c>
      <c r="E2115" t="str">
        <f t="shared" si="425"/>
        <v>OFF</v>
      </c>
      <c r="F2115" s="13">
        <f t="shared" si="427"/>
        <v>43431</v>
      </c>
      <c r="G2115" s="14" t="str">
        <f t="shared" si="426"/>
        <v>Avg of 4 NM Projects</v>
      </c>
      <c r="H2115" s="15">
        <f t="shared" si="428"/>
        <v>24</v>
      </c>
      <c r="I2115" s="93">
        <v>-0.51</v>
      </c>
      <c r="J2115">
        <f t="shared" si="416"/>
        <v>-2.8651685393258426E-3</v>
      </c>
      <c r="K2115" s="4">
        <v>42.36</v>
      </c>
      <c r="L2115" s="4">
        <v>43.7</v>
      </c>
      <c r="M2115" s="16">
        <f t="shared" si="417"/>
        <v>-2.2287000000000001E-2</v>
      </c>
      <c r="N2115">
        <f t="shared" si="418"/>
        <v>0</v>
      </c>
      <c r="O2115">
        <f t="shared" si="419"/>
        <v>0</v>
      </c>
      <c r="P2115" s="63">
        <f t="shared" si="420"/>
        <v>0</v>
      </c>
    </row>
    <row r="2116" spans="1:18" x14ac:dyDescent="0.3">
      <c r="A2116">
        <f t="shared" si="421"/>
        <v>2018</v>
      </c>
      <c r="B2116">
        <f t="shared" si="422"/>
        <v>11</v>
      </c>
      <c r="C2116">
        <f t="shared" si="423"/>
        <v>28</v>
      </c>
      <c r="D2116">
        <f t="shared" si="424"/>
        <v>7</v>
      </c>
      <c r="E2116" t="str">
        <f t="shared" si="425"/>
        <v>OFF</v>
      </c>
      <c r="F2116" s="13">
        <f t="shared" si="427"/>
        <v>43432</v>
      </c>
      <c r="G2116" s="14" t="str">
        <f t="shared" si="426"/>
        <v>Avg of 4 NM Projects</v>
      </c>
      <c r="H2116" s="15">
        <f t="shared" si="428"/>
        <v>1</v>
      </c>
      <c r="I2116" s="93">
        <v>-0.51500000000000001</v>
      </c>
      <c r="J2116">
        <f t="shared" ref="J2116:J2179" si="429">+I2116/$I$1</f>
        <v>-2.8932584269662923E-3</v>
      </c>
      <c r="K2116" s="4">
        <v>41.02</v>
      </c>
      <c r="L2116" s="4">
        <v>40.33</v>
      </c>
      <c r="M2116" s="16">
        <f t="shared" ref="M2116:M2179" si="430">+L2116*I2116/1000</f>
        <v>-2.0769949999999999E-2</v>
      </c>
      <c r="N2116">
        <f t="shared" ref="N2116:N2179" si="431">+IF(I2116=0,1,0)</f>
        <v>0</v>
      </c>
      <c r="O2116">
        <f t="shared" ref="O2116:O2179" si="432">+IF(I2116&gt;=0.5*$I$1,1,0)</f>
        <v>0</v>
      </c>
      <c r="P2116" s="63">
        <f t="shared" ref="P2116:P2179" si="433">+IF(I2116&gt;MAX(I$3652:I$5859),1,0)</f>
        <v>0</v>
      </c>
      <c r="Q2116" s="34"/>
      <c r="R2116" s="34"/>
    </row>
    <row r="2117" spans="1:18" x14ac:dyDescent="0.3">
      <c r="A2117">
        <f t="shared" ref="A2117:A2180" si="434">YEAR(F2117)</f>
        <v>2018</v>
      </c>
      <c r="B2117">
        <f t="shared" ref="B2117:B2180" si="435">+MONTH(F2117)</f>
        <v>11</v>
      </c>
      <c r="C2117">
        <f t="shared" ref="C2117:C2180" si="436">+DAY(F2117)</f>
        <v>28</v>
      </c>
      <c r="D2117">
        <f t="shared" ref="D2117:D2180" si="437">WEEKDAY(C2117)</f>
        <v>7</v>
      </c>
      <c r="E2117" t="str">
        <f t="shared" ref="E2117:E2180" si="438">IF(OR(D2117=1,D2117=7,H2117=1,H2117=2,H2117=3,H2117=4,H2117=5,H2117=6,H2117=7,H2117=24),"OFF","ON")</f>
        <v>OFF</v>
      </c>
      <c r="F2117" s="13">
        <f t="shared" si="427"/>
        <v>43432</v>
      </c>
      <c r="G2117" s="14" t="str">
        <f t="shared" si="426"/>
        <v>Avg of 4 NM Projects</v>
      </c>
      <c r="H2117" s="15">
        <f t="shared" si="428"/>
        <v>2</v>
      </c>
      <c r="I2117" s="93">
        <v>-0.51</v>
      </c>
      <c r="J2117">
        <f t="shared" si="429"/>
        <v>-2.8651685393258426E-3</v>
      </c>
      <c r="K2117" s="4">
        <v>43.16</v>
      </c>
      <c r="L2117" s="4">
        <v>38.19</v>
      </c>
      <c r="M2117" s="16">
        <f t="shared" si="430"/>
        <v>-1.9476900000000002E-2</v>
      </c>
      <c r="N2117">
        <f t="shared" si="431"/>
        <v>0</v>
      </c>
      <c r="O2117">
        <f t="shared" si="432"/>
        <v>0</v>
      </c>
      <c r="P2117" s="63">
        <f t="shared" si="433"/>
        <v>0</v>
      </c>
    </row>
    <row r="2118" spans="1:18" x14ac:dyDescent="0.3">
      <c r="A2118">
        <f t="shared" si="434"/>
        <v>2018</v>
      </c>
      <c r="B2118">
        <f t="shared" si="435"/>
        <v>11</v>
      </c>
      <c r="C2118">
        <f t="shared" si="436"/>
        <v>28</v>
      </c>
      <c r="D2118">
        <f t="shared" si="437"/>
        <v>7</v>
      </c>
      <c r="E2118" t="str">
        <f t="shared" si="438"/>
        <v>OFF</v>
      </c>
      <c r="F2118" s="13">
        <f t="shared" si="427"/>
        <v>43432</v>
      </c>
      <c r="G2118" s="14" t="str">
        <f t="shared" ref="G2118:G2181" si="439">+G2117</f>
        <v>Avg of 4 NM Projects</v>
      </c>
      <c r="H2118" s="15">
        <f t="shared" si="428"/>
        <v>3</v>
      </c>
      <c r="I2118" s="93">
        <v>-0.51</v>
      </c>
      <c r="J2118">
        <f t="shared" si="429"/>
        <v>-2.8651685393258426E-3</v>
      </c>
      <c r="K2118" s="4">
        <v>40.020000000000003</v>
      </c>
      <c r="L2118" s="4">
        <v>32.840000000000003</v>
      </c>
      <c r="M2118" s="16">
        <f t="shared" si="430"/>
        <v>-1.6748400000000004E-2</v>
      </c>
      <c r="N2118">
        <f t="shared" si="431"/>
        <v>0</v>
      </c>
      <c r="O2118">
        <f t="shared" si="432"/>
        <v>0</v>
      </c>
      <c r="P2118" s="63">
        <f t="shared" si="433"/>
        <v>0</v>
      </c>
    </row>
    <row r="2119" spans="1:18" x14ac:dyDescent="0.3">
      <c r="A2119">
        <f t="shared" si="434"/>
        <v>2018</v>
      </c>
      <c r="B2119">
        <f t="shared" si="435"/>
        <v>11</v>
      </c>
      <c r="C2119">
        <f t="shared" si="436"/>
        <v>28</v>
      </c>
      <c r="D2119">
        <f t="shared" si="437"/>
        <v>7</v>
      </c>
      <c r="E2119" t="str">
        <f t="shared" si="438"/>
        <v>OFF</v>
      </c>
      <c r="F2119" s="13">
        <f t="shared" si="427"/>
        <v>43432</v>
      </c>
      <c r="G2119" s="14" t="str">
        <f t="shared" si="439"/>
        <v>Avg of 4 NM Projects</v>
      </c>
      <c r="H2119" s="15">
        <f t="shared" si="428"/>
        <v>4</v>
      </c>
      <c r="I2119" s="93">
        <v>-0.64</v>
      </c>
      <c r="J2119">
        <f t="shared" si="429"/>
        <v>-3.5955056179775282E-3</v>
      </c>
      <c r="K2119" s="4">
        <v>39.369999999999997</v>
      </c>
      <c r="L2119" s="4">
        <v>35.950000000000003</v>
      </c>
      <c r="M2119" s="16">
        <f t="shared" si="430"/>
        <v>-2.3008000000000004E-2</v>
      </c>
      <c r="N2119">
        <f t="shared" si="431"/>
        <v>0</v>
      </c>
      <c r="O2119">
        <f t="shared" si="432"/>
        <v>0</v>
      </c>
      <c r="P2119" s="63">
        <f t="shared" si="433"/>
        <v>0</v>
      </c>
    </row>
    <row r="2120" spans="1:18" x14ac:dyDescent="0.3">
      <c r="A2120">
        <f t="shared" si="434"/>
        <v>2018</v>
      </c>
      <c r="B2120">
        <f t="shared" si="435"/>
        <v>11</v>
      </c>
      <c r="C2120">
        <f t="shared" si="436"/>
        <v>28</v>
      </c>
      <c r="D2120">
        <f t="shared" si="437"/>
        <v>7</v>
      </c>
      <c r="E2120" t="str">
        <f t="shared" si="438"/>
        <v>OFF</v>
      </c>
      <c r="F2120" s="13">
        <f t="shared" si="427"/>
        <v>43432</v>
      </c>
      <c r="G2120" s="14" t="str">
        <f t="shared" si="439"/>
        <v>Avg of 4 NM Projects</v>
      </c>
      <c r="H2120" s="15">
        <f t="shared" si="428"/>
        <v>5</v>
      </c>
      <c r="I2120" s="93">
        <v>-0.38500000000000001</v>
      </c>
      <c r="J2120">
        <f t="shared" si="429"/>
        <v>-2.1629213483146067E-3</v>
      </c>
      <c r="K2120" s="4">
        <v>43.35</v>
      </c>
      <c r="L2120" s="4">
        <v>41.26</v>
      </c>
      <c r="M2120" s="16">
        <f t="shared" si="430"/>
        <v>-1.5885099999999999E-2</v>
      </c>
      <c r="N2120">
        <f t="shared" si="431"/>
        <v>0</v>
      </c>
      <c r="O2120">
        <f t="shared" si="432"/>
        <v>0</v>
      </c>
      <c r="P2120" s="63">
        <f t="shared" si="433"/>
        <v>0</v>
      </c>
    </row>
    <row r="2121" spans="1:18" x14ac:dyDescent="0.3">
      <c r="A2121">
        <f t="shared" si="434"/>
        <v>2018</v>
      </c>
      <c r="B2121">
        <f t="shared" si="435"/>
        <v>11</v>
      </c>
      <c r="C2121">
        <f t="shared" si="436"/>
        <v>28</v>
      </c>
      <c r="D2121">
        <f t="shared" si="437"/>
        <v>7</v>
      </c>
      <c r="E2121" t="str">
        <f t="shared" si="438"/>
        <v>OFF</v>
      </c>
      <c r="F2121" s="13">
        <f t="shared" si="427"/>
        <v>43432</v>
      </c>
      <c r="G2121" s="14" t="str">
        <f t="shared" si="439"/>
        <v>Avg of 4 NM Projects</v>
      </c>
      <c r="H2121" s="15">
        <f t="shared" si="428"/>
        <v>6</v>
      </c>
      <c r="I2121" s="93">
        <v>-0.51</v>
      </c>
      <c r="J2121">
        <f t="shared" si="429"/>
        <v>-2.8651685393258426E-3</v>
      </c>
      <c r="K2121" s="4">
        <v>44.36</v>
      </c>
      <c r="L2121" s="4">
        <v>43.48</v>
      </c>
      <c r="M2121" s="16">
        <f t="shared" si="430"/>
        <v>-2.2174799999999998E-2</v>
      </c>
      <c r="N2121">
        <f t="shared" si="431"/>
        <v>0</v>
      </c>
      <c r="O2121">
        <f t="shared" si="432"/>
        <v>0</v>
      </c>
      <c r="P2121" s="63">
        <f t="shared" si="433"/>
        <v>0</v>
      </c>
    </row>
    <row r="2122" spans="1:18" x14ac:dyDescent="0.3">
      <c r="A2122">
        <f t="shared" si="434"/>
        <v>2018</v>
      </c>
      <c r="B2122">
        <f t="shared" si="435"/>
        <v>11</v>
      </c>
      <c r="C2122">
        <f t="shared" si="436"/>
        <v>28</v>
      </c>
      <c r="D2122">
        <f t="shared" si="437"/>
        <v>7</v>
      </c>
      <c r="E2122" t="str">
        <f t="shared" si="438"/>
        <v>OFF</v>
      </c>
      <c r="F2122" s="13">
        <f t="shared" si="427"/>
        <v>43432</v>
      </c>
      <c r="G2122" s="14" t="str">
        <f t="shared" si="439"/>
        <v>Avg of 4 NM Projects</v>
      </c>
      <c r="H2122" s="15">
        <f t="shared" si="428"/>
        <v>7</v>
      </c>
      <c r="I2122" s="93">
        <v>-0.64</v>
      </c>
      <c r="J2122">
        <f t="shared" si="429"/>
        <v>-3.5955056179775282E-3</v>
      </c>
      <c r="K2122" s="4">
        <v>58.25</v>
      </c>
      <c r="L2122" s="4">
        <v>42.69</v>
      </c>
      <c r="M2122" s="16">
        <f t="shared" si="430"/>
        <v>-2.7321600000000001E-2</v>
      </c>
      <c r="N2122">
        <f t="shared" si="431"/>
        <v>0</v>
      </c>
      <c r="O2122">
        <f t="shared" si="432"/>
        <v>0</v>
      </c>
      <c r="P2122" s="63">
        <f t="shared" si="433"/>
        <v>0</v>
      </c>
    </row>
    <row r="2123" spans="1:18" x14ac:dyDescent="0.3">
      <c r="A2123">
        <f t="shared" si="434"/>
        <v>2018</v>
      </c>
      <c r="B2123">
        <f t="shared" si="435"/>
        <v>11</v>
      </c>
      <c r="C2123">
        <f t="shared" si="436"/>
        <v>28</v>
      </c>
      <c r="D2123">
        <f t="shared" si="437"/>
        <v>7</v>
      </c>
      <c r="E2123" t="str">
        <f t="shared" si="438"/>
        <v>OFF</v>
      </c>
      <c r="F2123" s="13">
        <f t="shared" si="427"/>
        <v>43432</v>
      </c>
      <c r="G2123" s="14" t="str">
        <f t="shared" si="439"/>
        <v>Avg of 4 NM Projects</v>
      </c>
      <c r="H2123" s="15">
        <f t="shared" si="428"/>
        <v>8</v>
      </c>
      <c r="I2123" s="93">
        <v>-0.64</v>
      </c>
      <c r="J2123">
        <f t="shared" si="429"/>
        <v>-3.5955056179775282E-3</v>
      </c>
      <c r="K2123" s="4">
        <v>55.82</v>
      </c>
      <c r="L2123" s="4">
        <v>48.25</v>
      </c>
      <c r="M2123" s="16">
        <f t="shared" si="430"/>
        <v>-3.0879999999999998E-2</v>
      </c>
      <c r="N2123">
        <f t="shared" si="431"/>
        <v>0</v>
      </c>
      <c r="O2123">
        <f t="shared" si="432"/>
        <v>0</v>
      </c>
      <c r="P2123" s="63">
        <f t="shared" si="433"/>
        <v>0</v>
      </c>
    </row>
    <row r="2124" spans="1:18" x14ac:dyDescent="0.3">
      <c r="A2124">
        <f t="shared" si="434"/>
        <v>2018</v>
      </c>
      <c r="B2124">
        <f t="shared" si="435"/>
        <v>11</v>
      </c>
      <c r="C2124">
        <f t="shared" si="436"/>
        <v>28</v>
      </c>
      <c r="D2124">
        <f t="shared" si="437"/>
        <v>7</v>
      </c>
      <c r="E2124" t="str">
        <f t="shared" si="438"/>
        <v>OFF</v>
      </c>
      <c r="F2124" s="13">
        <f t="shared" si="427"/>
        <v>43432</v>
      </c>
      <c r="G2124" s="14" t="str">
        <f t="shared" si="439"/>
        <v>Avg of 4 NM Projects</v>
      </c>
      <c r="H2124" s="15">
        <f t="shared" si="428"/>
        <v>9</v>
      </c>
      <c r="I2124" s="93">
        <v>5.0000000000000044E-3</v>
      </c>
      <c r="J2124">
        <f t="shared" si="429"/>
        <v>2.8089887640449463E-5</v>
      </c>
      <c r="K2124" s="4">
        <v>53.02</v>
      </c>
      <c r="L2124" s="4">
        <v>43.01</v>
      </c>
      <c r="M2124" s="16">
        <f t="shared" si="430"/>
        <v>2.1505000000000019E-4</v>
      </c>
      <c r="N2124">
        <f t="shared" si="431"/>
        <v>0</v>
      </c>
      <c r="O2124">
        <f t="shared" si="432"/>
        <v>0</v>
      </c>
      <c r="P2124" s="63">
        <f t="shared" si="433"/>
        <v>0</v>
      </c>
    </row>
    <row r="2125" spans="1:18" x14ac:dyDescent="0.3">
      <c r="A2125">
        <f t="shared" si="434"/>
        <v>2018</v>
      </c>
      <c r="B2125">
        <f t="shared" si="435"/>
        <v>11</v>
      </c>
      <c r="C2125">
        <f t="shared" si="436"/>
        <v>28</v>
      </c>
      <c r="D2125">
        <f t="shared" si="437"/>
        <v>7</v>
      </c>
      <c r="E2125" t="str">
        <f t="shared" si="438"/>
        <v>OFF</v>
      </c>
      <c r="F2125" s="13">
        <f t="shared" si="427"/>
        <v>43432</v>
      </c>
      <c r="G2125" s="14" t="str">
        <f t="shared" si="439"/>
        <v>Avg of 4 NM Projects</v>
      </c>
      <c r="H2125" s="15">
        <f t="shared" si="428"/>
        <v>10</v>
      </c>
      <c r="I2125" s="93">
        <v>1.41</v>
      </c>
      <c r="J2125">
        <f t="shared" si="429"/>
        <v>7.9213483146067416E-3</v>
      </c>
      <c r="K2125" s="4">
        <v>51.68</v>
      </c>
      <c r="L2125" s="4">
        <v>37.340000000000003</v>
      </c>
      <c r="M2125" s="16">
        <f t="shared" si="430"/>
        <v>5.2649399999999999E-2</v>
      </c>
      <c r="N2125">
        <f t="shared" si="431"/>
        <v>0</v>
      </c>
      <c r="O2125">
        <f t="shared" si="432"/>
        <v>0</v>
      </c>
      <c r="P2125" s="63">
        <f t="shared" si="433"/>
        <v>0</v>
      </c>
    </row>
    <row r="2126" spans="1:18" x14ac:dyDescent="0.3">
      <c r="A2126">
        <f t="shared" si="434"/>
        <v>2018</v>
      </c>
      <c r="B2126">
        <f t="shared" si="435"/>
        <v>11</v>
      </c>
      <c r="C2126">
        <f t="shared" si="436"/>
        <v>28</v>
      </c>
      <c r="D2126">
        <f t="shared" si="437"/>
        <v>7</v>
      </c>
      <c r="E2126" t="str">
        <f t="shared" si="438"/>
        <v>OFF</v>
      </c>
      <c r="F2126" s="13">
        <f t="shared" si="427"/>
        <v>43432</v>
      </c>
      <c r="G2126" s="14" t="str">
        <f t="shared" si="439"/>
        <v>Avg of 4 NM Projects</v>
      </c>
      <c r="H2126" s="15">
        <f t="shared" si="428"/>
        <v>11</v>
      </c>
      <c r="I2126" s="93">
        <v>4.3549999999999995</v>
      </c>
      <c r="J2126">
        <f t="shared" si="429"/>
        <v>2.4466292134831459E-2</v>
      </c>
      <c r="K2126" s="4">
        <v>54.04</v>
      </c>
      <c r="L2126" s="4">
        <v>39.28</v>
      </c>
      <c r="M2126" s="16">
        <f t="shared" si="430"/>
        <v>0.17106439999999998</v>
      </c>
      <c r="N2126">
        <f t="shared" si="431"/>
        <v>0</v>
      </c>
      <c r="O2126">
        <f t="shared" si="432"/>
        <v>0</v>
      </c>
      <c r="P2126" s="63">
        <f t="shared" si="433"/>
        <v>0</v>
      </c>
    </row>
    <row r="2127" spans="1:18" x14ac:dyDescent="0.3">
      <c r="A2127">
        <f t="shared" si="434"/>
        <v>2018</v>
      </c>
      <c r="B2127">
        <f t="shared" si="435"/>
        <v>11</v>
      </c>
      <c r="C2127">
        <f t="shared" si="436"/>
        <v>28</v>
      </c>
      <c r="D2127">
        <f t="shared" si="437"/>
        <v>7</v>
      </c>
      <c r="E2127" t="str">
        <f t="shared" si="438"/>
        <v>OFF</v>
      </c>
      <c r="F2127" s="13">
        <f t="shared" si="427"/>
        <v>43432</v>
      </c>
      <c r="G2127" s="14" t="str">
        <f t="shared" si="439"/>
        <v>Avg of 4 NM Projects</v>
      </c>
      <c r="H2127" s="15">
        <f t="shared" si="428"/>
        <v>12</v>
      </c>
      <c r="I2127" s="93">
        <v>14.34</v>
      </c>
      <c r="J2127">
        <f t="shared" si="429"/>
        <v>8.0561797752808986E-2</v>
      </c>
      <c r="K2127" s="4">
        <v>52.13</v>
      </c>
      <c r="L2127" s="4">
        <v>41.99</v>
      </c>
      <c r="M2127" s="16">
        <f t="shared" si="430"/>
        <v>0.60213660000000002</v>
      </c>
      <c r="N2127">
        <f t="shared" si="431"/>
        <v>0</v>
      </c>
      <c r="O2127">
        <f t="shared" si="432"/>
        <v>0</v>
      </c>
      <c r="P2127" s="63">
        <f t="shared" si="433"/>
        <v>0</v>
      </c>
    </row>
    <row r="2128" spans="1:18" x14ac:dyDescent="0.3">
      <c r="A2128">
        <f t="shared" si="434"/>
        <v>2018</v>
      </c>
      <c r="B2128">
        <f t="shared" si="435"/>
        <v>11</v>
      </c>
      <c r="C2128">
        <f t="shared" si="436"/>
        <v>28</v>
      </c>
      <c r="D2128">
        <f t="shared" si="437"/>
        <v>7</v>
      </c>
      <c r="E2128" t="str">
        <f t="shared" si="438"/>
        <v>OFF</v>
      </c>
      <c r="F2128" s="13">
        <f t="shared" si="427"/>
        <v>43432</v>
      </c>
      <c r="G2128" s="14" t="str">
        <f t="shared" si="439"/>
        <v>Avg of 4 NM Projects</v>
      </c>
      <c r="H2128" s="15">
        <f t="shared" si="428"/>
        <v>13</v>
      </c>
      <c r="I2128" s="93">
        <v>17.795000000000002</v>
      </c>
      <c r="J2128">
        <f t="shared" si="429"/>
        <v>9.9971910112359563E-2</v>
      </c>
      <c r="K2128" s="4">
        <v>50.14</v>
      </c>
      <c r="L2128" s="4">
        <v>42.41</v>
      </c>
      <c r="M2128" s="16">
        <f t="shared" si="430"/>
        <v>0.75468595000000005</v>
      </c>
      <c r="N2128">
        <f t="shared" si="431"/>
        <v>0</v>
      </c>
      <c r="O2128">
        <f t="shared" si="432"/>
        <v>0</v>
      </c>
      <c r="P2128" s="63">
        <f t="shared" si="433"/>
        <v>0</v>
      </c>
    </row>
    <row r="2129" spans="1:18" x14ac:dyDescent="0.3">
      <c r="A2129">
        <f t="shared" si="434"/>
        <v>2018</v>
      </c>
      <c r="B2129">
        <f t="shared" si="435"/>
        <v>11</v>
      </c>
      <c r="C2129">
        <f t="shared" si="436"/>
        <v>28</v>
      </c>
      <c r="D2129">
        <f t="shared" si="437"/>
        <v>7</v>
      </c>
      <c r="E2129" t="str">
        <f t="shared" si="438"/>
        <v>OFF</v>
      </c>
      <c r="F2129" s="13">
        <f t="shared" si="427"/>
        <v>43432</v>
      </c>
      <c r="G2129" s="14" t="str">
        <f t="shared" si="439"/>
        <v>Avg of 4 NM Projects</v>
      </c>
      <c r="H2129" s="15">
        <f t="shared" si="428"/>
        <v>14</v>
      </c>
      <c r="I2129" s="93">
        <v>14.34</v>
      </c>
      <c r="J2129">
        <f t="shared" si="429"/>
        <v>8.0561797752808986E-2</v>
      </c>
      <c r="K2129" s="4">
        <v>49.12</v>
      </c>
      <c r="L2129" s="4">
        <v>41.7</v>
      </c>
      <c r="M2129" s="16">
        <f t="shared" si="430"/>
        <v>0.59797800000000012</v>
      </c>
      <c r="N2129">
        <f t="shared" si="431"/>
        <v>0</v>
      </c>
      <c r="O2129">
        <f t="shared" si="432"/>
        <v>0</v>
      </c>
      <c r="P2129" s="63">
        <f t="shared" si="433"/>
        <v>0</v>
      </c>
    </row>
    <row r="2130" spans="1:18" x14ac:dyDescent="0.3">
      <c r="A2130">
        <f t="shared" si="434"/>
        <v>2018</v>
      </c>
      <c r="B2130">
        <f t="shared" si="435"/>
        <v>11</v>
      </c>
      <c r="C2130">
        <f t="shared" si="436"/>
        <v>28</v>
      </c>
      <c r="D2130">
        <f t="shared" si="437"/>
        <v>7</v>
      </c>
      <c r="E2130" t="str">
        <f t="shared" si="438"/>
        <v>OFF</v>
      </c>
      <c r="F2130" s="13">
        <f t="shared" si="427"/>
        <v>43432</v>
      </c>
      <c r="G2130" s="14" t="str">
        <f t="shared" si="439"/>
        <v>Avg of 4 NM Projects</v>
      </c>
      <c r="H2130" s="15">
        <f t="shared" si="428"/>
        <v>15</v>
      </c>
      <c r="I2130" s="93">
        <v>9.4649999999999999</v>
      </c>
      <c r="J2130">
        <f t="shared" si="429"/>
        <v>5.3174157303370786E-2</v>
      </c>
      <c r="K2130" s="4">
        <v>49.13</v>
      </c>
      <c r="L2130" s="4">
        <v>52.15</v>
      </c>
      <c r="M2130" s="16">
        <f t="shared" si="430"/>
        <v>0.49359974999999995</v>
      </c>
      <c r="N2130">
        <f t="shared" si="431"/>
        <v>0</v>
      </c>
      <c r="O2130">
        <f t="shared" si="432"/>
        <v>0</v>
      </c>
      <c r="P2130" s="63">
        <f t="shared" si="433"/>
        <v>0</v>
      </c>
    </row>
    <row r="2131" spans="1:18" x14ac:dyDescent="0.3">
      <c r="A2131">
        <f t="shared" si="434"/>
        <v>2018</v>
      </c>
      <c r="B2131">
        <f t="shared" si="435"/>
        <v>11</v>
      </c>
      <c r="C2131">
        <f t="shared" si="436"/>
        <v>28</v>
      </c>
      <c r="D2131">
        <f t="shared" si="437"/>
        <v>7</v>
      </c>
      <c r="E2131" t="str">
        <f t="shared" si="438"/>
        <v>OFF</v>
      </c>
      <c r="F2131" s="13">
        <f t="shared" si="427"/>
        <v>43432</v>
      </c>
      <c r="G2131" s="14" t="str">
        <f t="shared" si="439"/>
        <v>Avg of 4 NM Projects</v>
      </c>
      <c r="H2131" s="15">
        <f t="shared" si="428"/>
        <v>16</v>
      </c>
      <c r="I2131" s="93">
        <v>2.69</v>
      </c>
      <c r="J2131">
        <f t="shared" si="429"/>
        <v>1.5112359550561798E-2</v>
      </c>
      <c r="K2131" s="4">
        <v>54.06</v>
      </c>
      <c r="L2131" s="4">
        <v>59.66</v>
      </c>
      <c r="M2131" s="16">
        <f t="shared" si="430"/>
        <v>0.1604854</v>
      </c>
      <c r="N2131">
        <f t="shared" si="431"/>
        <v>0</v>
      </c>
      <c r="O2131">
        <f t="shared" si="432"/>
        <v>0</v>
      </c>
      <c r="P2131" s="63">
        <f t="shared" si="433"/>
        <v>0</v>
      </c>
    </row>
    <row r="2132" spans="1:18" x14ac:dyDescent="0.3">
      <c r="A2132">
        <f t="shared" si="434"/>
        <v>2018</v>
      </c>
      <c r="B2132">
        <f t="shared" si="435"/>
        <v>11</v>
      </c>
      <c r="C2132">
        <f t="shared" si="436"/>
        <v>28</v>
      </c>
      <c r="D2132">
        <f t="shared" si="437"/>
        <v>7</v>
      </c>
      <c r="E2132" t="str">
        <f t="shared" si="438"/>
        <v>OFF</v>
      </c>
      <c r="F2132" s="13">
        <f t="shared" si="427"/>
        <v>43432</v>
      </c>
      <c r="G2132" s="14" t="str">
        <f t="shared" si="439"/>
        <v>Avg of 4 NM Projects</v>
      </c>
      <c r="H2132" s="15">
        <f t="shared" si="428"/>
        <v>17</v>
      </c>
      <c r="I2132" s="93">
        <v>-0.255</v>
      </c>
      <c r="J2132">
        <f t="shared" si="429"/>
        <v>-1.4325842696629213E-3</v>
      </c>
      <c r="K2132" s="4">
        <v>78.03</v>
      </c>
      <c r="L2132" s="4">
        <v>69.02</v>
      </c>
      <c r="M2132" s="16">
        <f t="shared" si="430"/>
        <v>-1.7600099999999997E-2</v>
      </c>
      <c r="N2132">
        <f t="shared" si="431"/>
        <v>0</v>
      </c>
      <c r="O2132">
        <f t="shared" si="432"/>
        <v>0</v>
      </c>
      <c r="P2132" s="63">
        <f t="shared" si="433"/>
        <v>0</v>
      </c>
    </row>
    <row r="2133" spans="1:18" x14ac:dyDescent="0.3">
      <c r="A2133">
        <f t="shared" si="434"/>
        <v>2018</v>
      </c>
      <c r="B2133">
        <f t="shared" si="435"/>
        <v>11</v>
      </c>
      <c r="C2133">
        <f t="shared" si="436"/>
        <v>28</v>
      </c>
      <c r="D2133">
        <f t="shared" si="437"/>
        <v>7</v>
      </c>
      <c r="E2133" t="str">
        <f t="shared" si="438"/>
        <v>OFF</v>
      </c>
      <c r="F2133" s="13">
        <f t="shared" si="427"/>
        <v>43432</v>
      </c>
      <c r="G2133" s="14" t="str">
        <f t="shared" si="439"/>
        <v>Avg of 4 NM Projects</v>
      </c>
      <c r="H2133" s="15">
        <f t="shared" si="428"/>
        <v>18</v>
      </c>
      <c r="I2133" s="93">
        <v>-0.13</v>
      </c>
      <c r="J2133">
        <f t="shared" si="429"/>
        <v>-7.3033707865168538E-4</v>
      </c>
      <c r="K2133" s="4">
        <v>85.62</v>
      </c>
      <c r="L2133" s="4">
        <v>67.39</v>
      </c>
      <c r="M2133" s="16">
        <f t="shared" si="430"/>
        <v>-8.7606999999999997E-3</v>
      </c>
      <c r="N2133">
        <f t="shared" si="431"/>
        <v>0</v>
      </c>
      <c r="O2133">
        <f t="shared" si="432"/>
        <v>0</v>
      </c>
      <c r="P2133" s="63">
        <f t="shared" si="433"/>
        <v>0</v>
      </c>
    </row>
    <row r="2134" spans="1:18" x14ac:dyDescent="0.3">
      <c r="A2134">
        <f t="shared" si="434"/>
        <v>2018</v>
      </c>
      <c r="B2134">
        <f t="shared" si="435"/>
        <v>11</v>
      </c>
      <c r="C2134">
        <f t="shared" si="436"/>
        <v>28</v>
      </c>
      <c r="D2134">
        <f t="shared" si="437"/>
        <v>7</v>
      </c>
      <c r="E2134" t="str">
        <f t="shared" si="438"/>
        <v>OFF</v>
      </c>
      <c r="F2134" s="13">
        <f t="shared" si="427"/>
        <v>43432</v>
      </c>
      <c r="G2134" s="14" t="str">
        <f t="shared" si="439"/>
        <v>Avg of 4 NM Projects</v>
      </c>
      <c r="H2134" s="15">
        <f t="shared" si="428"/>
        <v>19</v>
      </c>
      <c r="I2134" s="93">
        <v>-0.13</v>
      </c>
      <c r="J2134">
        <f t="shared" si="429"/>
        <v>-7.3033707865168538E-4</v>
      </c>
      <c r="K2134" s="4">
        <v>80.89</v>
      </c>
      <c r="L2134" s="4">
        <v>72.38</v>
      </c>
      <c r="M2134" s="16">
        <f t="shared" si="430"/>
        <v>-9.4094000000000001E-3</v>
      </c>
      <c r="N2134">
        <f t="shared" si="431"/>
        <v>0</v>
      </c>
      <c r="O2134">
        <f t="shared" si="432"/>
        <v>0</v>
      </c>
      <c r="P2134" s="63">
        <f t="shared" si="433"/>
        <v>0</v>
      </c>
    </row>
    <row r="2135" spans="1:18" x14ac:dyDescent="0.3">
      <c r="A2135">
        <f t="shared" si="434"/>
        <v>2018</v>
      </c>
      <c r="B2135">
        <f t="shared" si="435"/>
        <v>11</v>
      </c>
      <c r="C2135">
        <f t="shared" si="436"/>
        <v>28</v>
      </c>
      <c r="D2135">
        <f t="shared" si="437"/>
        <v>7</v>
      </c>
      <c r="E2135" t="str">
        <f t="shared" si="438"/>
        <v>OFF</v>
      </c>
      <c r="F2135" s="13">
        <f t="shared" si="427"/>
        <v>43432</v>
      </c>
      <c r="G2135" s="14" t="str">
        <f t="shared" si="439"/>
        <v>Avg of 4 NM Projects</v>
      </c>
      <c r="H2135" s="15">
        <f t="shared" si="428"/>
        <v>20</v>
      </c>
      <c r="I2135" s="93">
        <v>-0.13</v>
      </c>
      <c r="J2135">
        <f t="shared" si="429"/>
        <v>-7.3033707865168538E-4</v>
      </c>
      <c r="K2135" s="4">
        <v>62.69</v>
      </c>
      <c r="L2135" s="4">
        <v>74.64</v>
      </c>
      <c r="M2135" s="16">
        <f t="shared" si="430"/>
        <v>-9.7032000000000004E-3</v>
      </c>
      <c r="N2135">
        <f t="shared" si="431"/>
        <v>0</v>
      </c>
      <c r="O2135">
        <f t="shared" si="432"/>
        <v>0</v>
      </c>
      <c r="P2135" s="63">
        <f t="shared" si="433"/>
        <v>0</v>
      </c>
    </row>
    <row r="2136" spans="1:18" x14ac:dyDescent="0.3">
      <c r="A2136">
        <f t="shared" si="434"/>
        <v>2018</v>
      </c>
      <c r="B2136">
        <f t="shared" si="435"/>
        <v>11</v>
      </c>
      <c r="C2136">
        <f t="shared" si="436"/>
        <v>28</v>
      </c>
      <c r="D2136">
        <f t="shared" si="437"/>
        <v>7</v>
      </c>
      <c r="E2136" t="str">
        <f t="shared" si="438"/>
        <v>OFF</v>
      </c>
      <c r="F2136" s="13">
        <f t="shared" si="427"/>
        <v>43432</v>
      </c>
      <c r="G2136" s="14" t="str">
        <f t="shared" si="439"/>
        <v>Avg of 4 NM Projects</v>
      </c>
      <c r="H2136" s="15">
        <f t="shared" si="428"/>
        <v>21</v>
      </c>
      <c r="I2136" s="93">
        <v>-0.13</v>
      </c>
      <c r="J2136">
        <f t="shared" si="429"/>
        <v>-7.3033707865168538E-4</v>
      </c>
      <c r="K2136" s="4">
        <v>50.77</v>
      </c>
      <c r="L2136" s="4">
        <v>58.9</v>
      </c>
      <c r="M2136" s="16">
        <f t="shared" si="430"/>
        <v>-7.6569999999999997E-3</v>
      </c>
      <c r="N2136">
        <f t="shared" si="431"/>
        <v>0</v>
      </c>
      <c r="O2136">
        <f t="shared" si="432"/>
        <v>0</v>
      </c>
      <c r="P2136" s="63">
        <f t="shared" si="433"/>
        <v>0</v>
      </c>
    </row>
    <row r="2137" spans="1:18" x14ac:dyDescent="0.3">
      <c r="A2137">
        <f t="shared" si="434"/>
        <v>2018</v>
      </c>
      <c r="B2137">
        <f t="shared" si="435"/>
        <v>11</v>
      </c>
      <c r="C2137">
        <f t="shared" si="436"/>
        <v>28</v>
      </c>
      <c r="D2137">
        <f t="shared" si="437"/>
        <v>7</v>
      </c>
      <c r="E2137" t="str">
        <f t="shared" si="438"/>
        <v>OFF</v>
      </c>
      <c r="F2137" s="13">
        <f t="shared" si="427"/>
        <v>43432</v>
      </c>
      <c r="G2137" s="14" t="str">
        <f t="shared" si="439"/>
        <v>Avg of 4 NM Projects</v>
      </c>
      <c r="H2137" s="15">
        <f t="shared" si="428"/>
        <v>22</v>
      </c>
      <c r="I2137" s="93">
        <v>-0.52</v>
      </c>
      <c r="J2137">
        <f t="shared" si="429"/>
        <v>-2.9213483146067415E-3</v>
      </c>
      <c r="K2137" s="4">
        <v>49.39</v>
      </c>
      <c r="L2137" s="4">
        <v>54.59</v>
      </c>
      <c r="M2137" s="16">
        <f t="shared" si="430"/>
        <v>-2.8386800000000004E-2</v>
      </c>
      <c r="N2137">
        <f t="shared" si="431"/>
        <v>0</v>
      </c>
      <c r="O2137">
        <f t="shared" si="432"/>
        <v>0</v>
      </c>
      <c r="P2137" s="63">
        <f t="shared" si="433"/>
        <v>0</v>
      </c>
    </row>
    <row r="2138" spans="1:18" x14ac:dyDescent="0.3">
      <c r="A2138">
        <f t="shared" si="434"/>
        <v>2018</v>
      </c>
      <c r="B2138">
        <f t="shared" si="435"/>
        <v>11</v>
      </c>
      <c r="C2138">
        <f t="shared" si="436"/>
        <v>28</v>
      </c>
      <c r="D2138">
        <f t="shared" si="437"/>
        <v>7</v>
      </c>
      <c r="E2138" t="str">
        <f t="shared" si="438"/>
        <v>OFF</v>
      </c>
      <c r="F2138" s="13">
        <f t="shared" si="427"/>
        <v>43432</v>
      </c>
      <c r="G2138" s="14" t="str">
        <f t="shared" si="439"/>
        <v>Avg of 4 NM Projects</v>
      </c>
      <c r="H2138" s="15">
        <f t="shared" si="428"/>
        <v>23</v>
      </c>
      <c r="I2138" s="93">
        <v>-0.13</v>
      </c>
      <c r="J2138">
        <f t="shared" si="429"/>
        <v>-7.3033707865168538E-4</v>
      </c>
      <c r="K2138" s="4">
        <v>47.88</v>
      </c>
      <c r="L2138" s="4">
        <v>37.74</v>
      </c>
      <c r="M2138" s="16">
        <f t="shared" si="430"/>
        <v>-4.9062000000000003E-3</v>
      </c>
      <c r="N2138">
        <f t="shared" si="431"/>
        <v>0</v>
      </c>
      <c r="O2138">
        <f t="shared" si="432"/>
        <v>0</v>
      </c>
      <c r="P2138" s="63">
        <f t="shared" si="433"/>
        <v>0</v>
      </c>
    </row>
    <row r="2139" spans="1:18" x14ac:dyDescent="0.3">
      <c r="A2139">
        <f t="shared" si="434"/>
        <v>2018</v>
      </c>
      <c r="B2139">
        <f t="shared" si="435"/>
        <v>11</v>
      </c>
      <c r="C2139">
        <f t="shared" si="436"/>
        <v>28</v>
      </c>
      <c r="D2139">
        <f t="shared" si="437"/>
        <v>7</v>
      </c>
      <c r="E2139" t="str">
        <f t="shared" si="438"/>
        <v>OFF</v>
      </c>
      <c r="F2139" s="13">
        <f t="shared" si="427"/>
        <v>43432</v>
      </c>
      <c r="G2139" s="14" t="str">
        <f t="shared" si="439"/>
        <v>Avg of 4 NM Projects</v>
      </c>
      <c r="H2139" s="15">
        <f t="shared" si="428"/>
        <v>24</v>
      </c>
      <c r="I2139" s="93">
        <v>-0.13</v>
      </c>
      <c r="J2139">
        <f t="shared" si="429"/>
        <v>-7.3033707865168538E-4</v>
      </c>
      <c r="K2139" s="4">
        <v>49.08</v>
      </c>
      <c r="L2139" s="4">
        <v>39.04</v>
      </c>
      <c r="M2139" s="16">
        <f t="shared" si="430"/>
        <v>-5.0751999999999993E-3</v>
      </c>
      <c r="N2139">
        <f t="shared" si="431"/>
        <v>0</v>
      </c>
      <c r="O2139">
        <f t="shared" si="432"/>
        <v>0</v>
      </c>
      <c r="P2139" s="63">
        <f t="shared" si="433"/>
        <v>0</v>
      </c>
    </row>
    <row r="2140" spans="1:18" x14ac:dyDescent="0.3">
      <c r="A2140">
        <f t="shared" si="434"/>
        <v>2018</v>
      </c>
      <c r="B2140">
        <f t="shared" si="435"/>
        <v>11</v>
      </c>
      <c r="C2140">
        <f t="shared" si="436"/>
        <v>29</v>
      </c>
      <c r="D2140">
        <f t="shared" si="437"/>
        <v>1</v>
      </c>
      <c r="E2140" t="str">
        <f t="shared" si="438"/>
        <v>OFF</v>
      </c>
      <c r="F2140" s="13">
        <f t="shared" si="427"/>
        <v>43433</v>
      </c>
      <c r="G2140" s="14" t="str">
        <f t="shared" si="439"/>
        <v>Avg of 4 NM Projects</v>
      </c>
      <c r="H2140" s="15">
        <f t="shared" si="428"/>
        <v>1</v>
      </c>
      <c r="I2140" s="93">
        <v>-0.13</v>
      </c>
      <c r="J2140">
        <f t="shared" si="429"/>
        <v>-7.3033707865168538E-4</v>
      </c>
      <c r="K2140" s="4">
        <v>34.92</v>
      </c>
      <c r="L2140" s="4">
        <v>45.01</v>
      </c>
      <c r="M2140" s="16">
        <f t="shared" si="430"/>
        <v>-5.8513000000000003E-3</v>
      </c>
      <c r="N2140">
        <f t="shared" si="431"/>
        <v>0</v>
      </c>
      <c r="O2140">
        <f t="shared" si="432"/>
        <v>0</v>
      </c>
      <c r="P2140" s="63">
        <f t="shared" si="433"/>
        <v>0</v>
      </c>
      <c r="Q2140" s="34"/>
      <c r="R2140" s="34"/>
    </row>
    <row r="2141" spans="1:18" x14ac:dyDescent="0.3">
      <c r="A2141">
        <f t="shared" si="434"/>
        <v>2018</v>
      </c>
      <c r="B2141">
        <f t="shared" si="435"/>
        <v>11</v>
      </c>
      <c r="C2141">
        <f t="shared" si="436"/>
        <v>29</v>
      </c>
      <c r="D2141">
        <f t="shared" si="437"/>
        <v>1</v>
      </c>
      <c r="E2141" t="str">
        <f t="shared" si="438"/>
        <v>OFF</v>
      </c>
      <c r="F2141" s="13">
        <f t="shared" ref="F2141:F2204" si="440">+F2117+1</f>
        <v>43433</v>
      </c>
      <c r="G2141" s="14" t="str">
        <f t="shared" si="439"/>
        <v>Avg of 4 NM Projects</v>
      </c>
      <c r="H2141" s="15">
        <f t="shared" ref="H2141:H2204" si="441">H2117</f>
        <v>2</v>
      </c>
      <c r="I2141" s="93">
        <v>-0.26</v>
      </c>
      <c r="J2141">
        <f t="shared" si="429"/>
        <v>-1.4606741573033708E-3</v>
      </c>
      <c r="K2141" s="4">
        <v>34.58</v>
      </c>
      <c r="L2141" s="4">
        <v>37.86</v>
      </c>
      <c r="M2141" s="16">
        <f t="shared" si="430"/>
        <v>-9.843600000000001E-3</v>
      </c>
      <c r="N2141">
        <f t="shared" si="431"/>
        <v>0</v>
      </c>
      <c r="O2141">
        <f t="shared" si="432"/>
        <v>0</v>
      </c>
      <c r="P2141" s="63">
        <f t="shared" si="433"/>
        <v>0</v>
      </c>
    </row>
    <row r="2142" spans="1:18" x14ac:dyDescent="0.3">
      <c r="A2142">
        <f t="shared" si="434"/>
        <v>2018</v>
      </c>
      <c r="B2142">
        <f t="shared" si="435"/>
        <v>11</v>
      </c>
      <c r="C2142">
        <f t="shared" si="436"/>
        <v>29</v>
      </c>
      <c r="D2142">
        <f t="shared" si="437"/>
        <v>1</v>
      </c>
      <c r="E2142" t="str">
        <f t="shared" si="438"/>
        <v>OFF</v>
      </c>
      <c r="F2142" s="13">
        <f t="shared" si="440"/>
        <v>43433</v>
      </c>
      <c r="G2142" s="14" t="str">
        <f t="shared" si="439"/>
        <v>Avg of 4 NM Projects</v>
      </c>
      <c r="H2142" s="15">
        <f t="shared" si="441"/>
        <v>3</v>
      </c>
      <c r="I2142" s="93">
        <v>-0.26</v>
      </c>
      <c r="J2142">
        <f t="shared" si="429"/>
        <v>-1.4606741573033708E-3</v>
      </c>
      <c r="K2142" s="4">
        <v>34.5</v>
      </c>
      <c r="L2142" s="4">
        <v>39.26</v>
      </c>
      <c r="M2142" s="16">
        <f t="shared" si="430"/>
        <v>-1.0207599999999999E-2</v>
      </c>
      <c r="N2142">
        <f t="shared" si="431"/>
        <v>0</v>
      </c>
      <c r="O2142">
        <f t="shared" si="432"/>
        <v>0</v>
      </c>
      <c r="P2142" s="63">
        <f t="shared" si="433"/>
        <v>0</v>
      </c>
    </row>
    <row r="2143" spans="1:18" x14ac:dyDescent="0.3">
      <c r="A2143">
        <f t="shared" si="434"/>
        <v>2018</v>
      </c>
      <c r="B2143">
        <f t="shared" si="435"/>
        <v>11</v>
      </c>
      <c r="C2143">
        <f t="shared" si="436"/>
        <v>29</v>
      </c>
      <c r="D2143">
        <f t="shared" si="437"/>
        <v>1</v>
      </c>
      <c r="E2143" t="str">
        <f t="shared" si="438"/>
        <v>OFF</v>
      </c>
      <c r="F2143" s="13">
        <f t="shared" si="440"/>
        <v>43433</v>
      </c>
      <c r="G2143" s="14" t="str">
        <f t="shared" si="439"/>
        <v>Avg of 4 NM Projects</v>
      </c>
      <c r="H2143" s="15">
        <f t="shared" si="441"/>
        <v>4</v>
      </c>
      <c r="I2143" s="93">
        <v>-0.39</v>
      </c>
      <c r="J2143">
        <f t="shared" si="429"/>
        <v>-2.1910112359550564E-3</v>
      </c>
      <c r="K2143" s="4">
        <v>35.01</v>
      </c>
      <c r="L2143" s="4">
        <v>40.590000000000003</v>
      </c>
      <c r="M2143" s="16">
        <f t="shared" si="430"/>
        <v>-1.5830100000000003E-2</v>
      </c>
      <c r="N2143">
        <f t="shared" si="431"/>
        <v>0</v>
      </c>
      <c r="O2143">
        <f t="shared" si="432"/>
        <v>0</v>
      </c>
      <c r="P2143" s="63">
        <f t="shared" si="433"/>
        <v>0</v>
      </c>
    </row>
    <row r="2144" spans="1:18" x14ac:dyDescent="0.3">
      <c r="A2144">
        <f t="shared" si="434"/>
        <v>2018</v>
      </c>
      <c r="B2144">
        <f t="shared" si="435"/>
        <v>11</v>
      </c>
      <c r="C2144">
        <f t="shared" si="436"/>
        <v>29</v>
      </c>
      <c r="D2144">
        <f t="shared" si="437"/>
        <v>1</v>
      </c>
      <c r="E2144" t="str">
        <f t="shared" si="438"/>
        <v>OFF</v>
      </c>
      <c r="F2144" s="13">
        <f t="shared" si="440"/>
        <v>43433</v>
      </c>
      <c r="G2144" s="14" t="str">
        <f t="shared" si="439"/>
        <v>Avg of 4 NM Projects</v>
      </c>
      <c r="H2144" s="15">
        <f t="shared" si="441"/>
        <v>5</v>
      </c>
      <c r="I2144" s="93">
        <v>-0.26</v>
      </c>
      <c r="J2144">
        <f t="shared" si="429"/>
        <v>-1.4606741573033708E-3</v>
      </c>
      <c r="K2144" s="4">
        <v>36.979999999999997</v>
      </c>
      <c r="L2144" s="4">
        <v>51.1</v>
      </c>
      <c r="M2144" s="16">
        <f t="shared" si="430"/>
        <v>-1.3286000000000001E-2</v>
      </c>
      <c r="N2144">
        <f t="shared" si="431"/>
        <v>0</v>
      </c>
      <c r="O2144">
        <f t="shared" si="432"/>
        <v>0</v>
      </c>
      <c r="P2144" s="63">
        <f t="shared" si="433"/>
        <v>0</v>
      </c>
    </row>
    <row r="2145" spans="1:16" x14ac:dyDescent="0.3">
      <c r="A2145">
        <f t="shared" si="434"/>
        <v>2018</v>
      </c>
      <c r="B2145">
        <f t="shared" si="435"/>
        <v>11</v>
      </c>
      <c r="C2145">
        <f t="shared" si="436"/>
        <v>29</v>
      </c>
      <c r="D2145">
        <f t="shared" si="437"/>
        <v>1</v>
      </c>
      <c r="E2145" t="str">
        <f t="shared" si="438"/>
        <v>OFF</v>
      </c>
      <c r="F2145" s="13">
        <f t="shared" si="440"/>
        <v>43433</v>
      </c>
      <c r="G2145" s="14" t="str">
        <f t="shared" si="439"/>
        <v>Avg of 4 NM Projects</v>
      </c>
      <c r="H2145" s="15">
        <f t="shared" si="441"/>
        <v>6</v>
      </c>
      <c r="I2145" s="93">
        <v>-0.13</v>
      </c>
      <c r="J2145">
        <f t="shared" si="429"/>
        <v>-7.3033707865168538E-4</v>
      </c>
      <c r="K2145" s="4">
        <v>50.29</v>
      </c>
      <c r="L2145" s="4">
        <v>52.1</v>
      </c>
      <c r="M2145" s="16">
        <f t="shared" si="430"/>
        <v>-6.7730000000000004E-3</v>
      </c>
      <c r="N2145">
        <f t="shared" si="431"/>
        <v>0</v>
      </c>
      <c r="O2145">
        <f t="shared" si="432"/>
        <v>0</v>
      </c>
      <c r="P2145" s="63">
        <f t="shared" si="433"/>
        <v>0</v>
      </c>
    </row>
    <row r="2146" spans="1:16" x14ac:dyDescent="0.3">
      <c r="A2146">
        <f t="shared" si="434"/>
        <v>2018</v>
      </c>
      <c r="B2146">
        <f t="shared" si="435"/>
        <v>11</v>
      </c>
      <c r="C2146">
        <f t="shared" si="436"/>
        <v>29</v>
      </c>
      <c r="D2146">
        <f t="shared" si="437"/>
        <v>1</v>
      </c>
      <c r="E2146" t="str">
        <f t="shared" si="438"/>
        <v>OFF</v>
      </c>
      <c r="F2146" s="13">
        <f t="shared" si="440"/>
        <v>43433</v>
      </c>
      <c r="G2146" s="14" t="str">
        <f t="shared" si="439"/>
        <v>Avg of 4 NM Projects</v>
      </c>
      <c r="H2146" s="15">
        <f t="shared" si="441"/>
        <v>7</v>
      </c>
      <c r="I2146" s="93">
        <v>-0.13</v>
      </c>
      <c r="J2146">
        <f t="shared" si="429"/>
        <v>-7.3033707865168538E-4</v>
      </c>
      <c r="K2146" s="4">
        <v>52.78</v>
      </c>
      <c r="L2146" s="4">
        <v>51.81</v>
      </c>
      <c r="M2146" s="16">
        <f t="shared" si="430"/>
        <v>-6.7353000000000005E-3</v>
      </c>
      <c r="N2146">
        <f t="shared" si="431"/>
        <v>0</v>
      </c>
      <c r="O2146">
        <f t="shared" si="432"/>
        <v>0</v>
      </c>
      <c r="P2146" s="63">
        <f t="shared" si="433"/>
        <v>0</v>
      </c>
    </row>
    <row r="2147" spans="1:16" x14ac:dyDescent="0.3">
      <c r="A2147">
        <f t="shared" si="434"/>
        <v>2018</v>
      </c>
      <c r="B2147">
        <f t="shared" si="435"/>
        <v>11</v>
      </c>
      <c r="C2147">
        <f t="shared" si="436"/>
        <v>29</v>
      </c>
      <c r="D2147">
        <f t="shared" si="437"/>
        <v>1</v>
      </c>
      <c r="E2147" t="str">
        <f t="shared" si="438"/>
        <v>OFF</v>
      </c>
      <c r="F2147" s="13">
        <f t="shared" si="440"/>
        <v>43433</v>
      </c>
      <c r="G2147" s="14" t="str">
        <f t="shared" si="439"/>
        <v>Avg of 4 NM Projects</v>
      </c>
      <c r="H2147" s="15">
        <f t="shared" si="441"/>
        <v>8</v>
      </c>
      <c r="I2147" s="93">
        <v>-5.0000000000000044E-3</v>
      </c>
      <c r="J2147">
        <f t="shared" si="429"/>
        <v>-2.8089887640449463E-5</v>
      </c>
      <c r="K2147" s="4">
        <v>63.41</v>
      </c>
      <c r="L2147" s="4">
        <v>65.73</v>
      </c>
      <c r="M2147" s="16">
        <f t="shared" si="430"/>
        <v>-3.2865000000000032E-4</v>
      </c>
      <c r="N2147">
        <f t="shared" si="431"/>
        <v>0</v>
      </c>
      <c r="O2147">
        <f t="shared" si="432"/>
        <v>0</v>
      </c>
      <c r="P2147" s="63">
        <f t="shared" si="433"/>
        <v>0</v>
      </c>
    </row>
    <row r="2148" spans="1:16" x14ac:dyDescent="0.3">
      <c r="A2148">
        <f t="shared" si="434"/>
        <v>2018</v>
      </c>
      <c r="B2148">
        <f t="shared" si="435"/>
        <v>11</v>
      </c>
      <c r="C2148">
        <f t="shared" si="436"/>
        <v>29</v>
      </c>
      <c r="D2148">
        <f t="shared" si="437"/>
        <v>1</v>
      </c>
      <c r="E2148" t="str">
        <f t="shared" si="438"/>
        <v>OFF</v>
      </c>
      <c r="F2148" s="13">
        <f t="shared" si="440"/>
        <v>43433</v>
      </c>
      <c r="G2148" s="14" t="str">
        <f t="shared" si="439"/>
        <v>Avg of 4 NM Projects</v>
      </c>
      <c r="H2148" s="15">
        <f t="shared" si="441"/>
        <v>9</v>
      </c>
      <c r="I2148" s="93">
        <v>3.8449999999999998</v>
      </c>
      <c r="J2148">
        <f t="shared" si="429"/>
        <v>2.1601123595505617E-2</v>
      </c>
      <c r="K2148" s="4">
        <v>59.29</v>
      </c>
      <c r="L2148" s="4">
        <v>48.4</v>
      </c>
      <c r="M2148" s="16">
        <f t="shared" si="430"/>
        <v>0.18609799999999999</v>
      </c>
      <c r="N2148">
        <f t="shared" si="431"/>
        <v>0</v>
      </c>
      <c r="O2148">
        <f t="shared" si="432"/>
        <v>0</v>
      </c>
      <c r="P2148" s="63">
        <f t="shared" si="433"/>
        <v>0</v>
      </c>
    </row>
    <row r="2149" spans="1:16" x14ac:dyDescent="0.3">
      <c r="A2149">
        <f t="shared" si="434"/>
        <v>2018</v>
      </c>
      <c r="B2149">
        <f t="shared" si="435"/>
        <v>11</v>
      </c>
      <c r="C2149">
        <f t="shared" si="436"/>
        <v>29</v>
      </c>
      <c r="D2149">
        <f t="shared" si="437"/>
        <v>1</v>
      </c>
      <c r="E2149" t="str">
        <f t="shared" si="438"/>
        <v>OFF</v>
      </c>
      <c r="F2149" s="13">
        <f t="shared" si="440"/>
        <v>43433</v>
      </c>
      <c r="G2149" s="14" t="str">
        <f t="shared" si="439"/>
        <v>Avg of 4 NM Projects</v>
      </c>
      <c r="H2149" s="15">
        <f t="shared" si="441"/>
        <v>10</v>
      </c>
      <c r="I2149" s="93">
        <v>7.4250000000000007</v>
      </c>
      <c r="J2149">
        <f t="shared" si="429"/>
        <v>4.1713483146067418E-2</v>
      </c>
      <c r="K2149" s="4">
        <v>47.62</v>
      </c>
      <c r="L2149" s="4">
        <v>38.619999999999997</v>
      </c>
      <c r="M2149" s="16">
        <f t="shared" si="430"/>
        <v>0.28675350000000005</v>
      </c>
      <c r="N2149">
        <f t="shared" si="431"/>
        <v>0</v>
      </c>
      <c r="O2149">
        <f t="shared" si="432"/>
        <v>0</v>
      </c>
      <c r="P2149" s="63">
        <f t="shared" si="433"/>
        <v>0</v>
      </c>
    </row>
    <row r="2150" spans="1:16" x14ac:dyDescent="0.3">
      <c r="A2150">
        <f t="shared" si="434"/>
        <v>2018</v>
      </c>
      <c r="B2150">
        <f t="shared" si="435"/>
        <v>11</v>
      </c>
      <c r="C2150">
        <f t="shared" si="436"/>
        <v>29</v>
      </c>
      <c r="D2150">
        <f t="shared" si="437"/>
        <v>1</v>
      </c>
      <c r="E2150" t="str">
        <f t="shared" si="438"/>
        <v>OFF</v>
      </c>
      <c r="F2150" s="13">
        <f t="shared" si="440"/>
        <v>43433</v>
      </c>
      <c r="G2150" s="14" t="str">
        <f t="shared" si="439"/>
        <v>Avg of 4 NM Projects</v>
      </c>
      <c r="H2150" s="15">
        <f t="shared" si="441"/>
        <v>11</v>
      </c>
      <c r="I2150" s="93">
        <v>7.17</v>
      </c>
      <c r="J2150">
        <f t="shared" si="429"/>
        <v>4.0280898876404493E-2</v>
      </c>
      <c r="K2150" s="4">
        <v>49.74</v>
      </c>
      <c r="L2150" s="4">
        <v>42.05</v>
      </c>
      <c r="M2150" s="16">
        <f t="shared" si="430"/>
        <v>0.3014985</v>
      </c>
      <c r="N2150">
        <f t="shared" si="431"/>
        <v>0</v>
      </c>
      <c r="O2150">
        <f t="shared" si="432"/>
        <v>0</v>
      </c>
      <c r="P2150" s="63">
        <f t="shared" si="433"/>
        <v>0</v>
      </c>
    </row>
    <row r="2151" spans="1:16" x14ac:dyDescent="0.3">
      <c r="A2151">
        <f t="shared" si="434"/>
        <v>2018</v>
      </c>
      <c r="B2151">
        <f t="shared" si="435"/>
        <v>11</v>
      </c>
      <c r="C2151">
        <f t="shared" si="436"/>
        <v>29</v>
      </c>
      <c r="D2151">
        <f t="shared" si="437"/>
        <v>1</v>
      </c>
      <c r="E2151" t="str">
        <f t="shared" si="438"/>
        <v>OFF</v>
      </c>
      <c r="F2151" s="13">
        <f t="shared" si="440"/>
        <v>43433</v>
      </c>
      <c r="G2151" s="14" t="str">
        <f t="shared" si="439"/>
        <v>Avg of 4 NM Projects</v>
      </c>
      <c r="H2151" s="15">
        <f t="shared" si="441"/>
        <v>12</v>
      </c>
      <c r="I2151" s="93">
        <v>6.1449999999999996</v>
      </c>
      <c r="J2151">
        <f t="shared" si="429"/>
        <v>3.4522471910112359E-2</v>
      </c>
      <c r="K2151" s="4">
        <v>46.54</v>
      </c>
      <c r="L2151" s="4">
        <v>48.8</v>
      </c>
      <c r="M2151" s="16">
        <f t="shared" si="430"/>
        <v>0.29987599999999998</v>
      </c>
      <c r="N2151">
        <f t="shared" si="431"/>
        <v>0</v>
      </c>
      <c r="O2151">
        <f t="shared" si="432"/>
        <v>0</v>
      </c>
      <c r="P2151" s="63">
        <f t="shared" si="433"/>
        <v>0</v>
      </c>
    </row>
    <row r="2152" spans="1:16" x14ac:dyDescent="0.3">
      <c r="A2152">
        <f t="shared" si="434"/>
        <v>2018</v>
      </c>
      <c r="B2152">
        <f t="shared" si="435"/>
        <v>11</v>
      </c>
      <c r="C2152">
        <f t="shared" si="436"/>
        <v>29</v>
      </c>
      <c r="D2152">
        <f t="shared" si="437"/>
        <v>1</v>
      </c>
      <c r="E2152" t="str">
        <f t="shared" si="438"/>
        <v>OFF</v>
      </c>
      <c r="F2152" s="13">
        <f t="shared" si="440"/>
        <v>43433</v>
      </c>
      <c r="G2152" s="14" t="str">
        <f t="shared" si="439"/>
        <v>Avg of 4 NM Projects</v>
      </c>
      <c r="H2152" s="15">
        <f t="shared" si="441"/>
        <v>13</v>
      </c>
      <c r="I2152" s="93">
        <v>9.7250000000000014</v>
      </c>
      <c r="J2152">
        <f t="shared" si="429"/>
        <v>5.4634831460674167E-2</v>
      </c>
      <c r="K2152" s="4">
        <v>46.38</v>
      </c>
      <c r="L2152" s="4">
        <v>51.23</v>
      </c>
      <c r="M2152" s="16">
        <f t="shared" si="430"/>
        <v>0.49821175000000006</v>
      </c>
      <c r="N2152">
        <f t="shared" si="431"/>
        <v>0</v>
      </c>
      <c r="O2152">
        <f t="shared" si="432"/>
        <v>0</v>
      </c>
      <c r="P2152" s="63">
        <f t="shared" si="433"/>
        <v>0</v>
      </c>
    </row>
    <row r="2153" spans="1:16" x14ac:dyDescent="0.3">
      <c r="A2153">
        <f t="shared" si="434"/>
        <v>2018</v>
      </c>
      <c r="B2153">
        <f t="shared" si="435"/>
        <v>11</v>
      </c>
      <c r="C2153">
        <f t="shared" si="436"/>
        <v>29</v>
      </c>
      <c r="D2153">
        <f t="shared" si="437"/>
        <v>1</v>
      </c>
      <c r="E2153" t="str">
        <f t="shared" si="438"/>
        <v>OFF</v>
      </c>
      <c r="F2153" s="13">
        <f t="shared" si="440"/>
        <v>43433</v>
      </c>
      <c r="G2153" s="14" t="str">
        <f t="shared" si="439"/>
        <v>Avg of 4 NM Projects</v>
      </c>
      <c r="H2153" s="15">
        <f t="shared" si="441"/>
        <v>14</v>
      </c>
      <c r="I2153" s="93">
        <v>12.285</v>
      </c>
      <c r="J2153">
        <f t="shared" si="429"/>
        <v>6.9016853932584277E-2</v>
      </c>
      <c r="K2153" s="4">
        <v>45.14</v>
      </c>
      <c r="L2153" s="4">
        <v>44.41</v>
      </c>
      <c r="M2153" s="16">
        <f t="shared" si="430"/>
        <v>0.54557684999999989</v>
      </c>
      <c r="N2153">
        <f t="shared" si="431"/>
        <v>0</v>
      </c>
      <c r="O2153">
        <f t="shared" si="432"/>
        <v>0</v>
      </c>
      <c r="P2153" s="63">
        <f t="shared" si="433"/>
        <v>0</v>
      </c>
    </row>
    <row r="2154" spans="1:16" x14ac:dyDescent="0.3">
      <c r="A2154">
        <f t="shared" si="434"/>
        <v>2018</v>
      </c>
      <c r="B2154">
        <f t="shared" si="435"/>
        <v>11</v>
      </c>
      <c r="C2154">
        <f t="shared" si="436"/>
        <v>29</v>
      </c>
      <c r="D2154">
        <f t="shared" si="437"/>
        <v>1</v>
      </c>
      <c r="E2154" t="str">
        <f t="shared" si="438"/>
        <v>OFF</v>
      </c>
      <c r="F2154" s="13">
        <f t="shared" si="440"/>
        <v>43433</v>
      </c>
      <c r="G2154" s="14" t="str">
        <f t="shared" si="439"/>
        <v>Avg of 4 NM Projects</v>
      </c>
      <c r="H2154" s="15">
        <f t="shared" si="441"/>
        <v>15</v>
      </c>
      <c r="I2154" s="93">
        <v>7.1750000000000007</v>
      </c>
      <c r="J2154">
        <f t="shared" si="429"/>
        <v>4.0308988764044949E-2</v>
      </c>
      <c r="K2154" s="4">
        <v>46.74</v>
      </c>
      <c r="L2154" s="4">
        <v>55.44</v>
      </c>
      <c r="M2154" s="16">
        <f t="shared" si="430"/>
        <v>0.39778200000000002</v>
      </c>
      <c r="N2154">
        <f t="shared" si="431"/>
        <v>0</v>
      </c>
      <c r="O2154">
        <f t="shared" si="432"/>
        <v>0</v>
      </c>
      <c r="P2154" s="63">
        <f t="shared" si="433"/>
        <v>0</v>
      </c>
    </row>
    <row r="2155" spans="1:16" x14ac:dyDescent="0.3">
      <c r="A2155">
        <f t="shared" si="434"/>
        <v>2018</v>
      </c>
      <c r="B2155">
        <f t="shared" si="435"/>
        <v>11</v>
      </c>
      <c r="C2155">
        <f t="shared" si="436"/>
        <v>29</v>
      </c>
      <c r="D2155">
        <f t="shared" si="437"/>
        <v>1</v>
      </c>
      <c r="E2155" t="str">
        <f t="shared" si="438"/>
        <v>OFF</v>
      </c>
      <c r="F2155" s="13">
        <f t="shared" si="440"/>
        <v>43433</v>
      </c>
      <c r="G2155" s="14" t="str">
        <f t="shared" si="439"/>
        <v>Avg of 4 NM Projects</v>
      </c>
      <c r="H2155" s="15">
        <f t="shared" si="441"/>
        <v>16</v>
      </c>
      <c r="I2155" s="93">
        <v>1.2800000000000002</v>
      </c>
      <c r="J2155">
        <f t="shared" si="429"/>
        <v>7.1910112359550573E-3</v>
      </c>
      <c r="K2155" s="4">
        <v>49.72</v>
      </c>
      <c r="L2155" s="4">
        <v>54.38</v>
      </c>
      <c r="M2155" s="16">
        <f t="shared" si="430"/>
        <v>6.9606400000000027E-2</v>
      </c>
      <c r="N2155">
        <f t="shared" si="431"/>
        <v>0</v>
      </c>
      <c r="O2155">
        <f t="shared" si="432"/>
        <v>0</v>
      </c>
      <c r="P2155" s="63">
        <f t="shared" si="433"/>
        <v>0</v>
      </c>
    </row>
    <row r="2156" spans="1:16" x14ac:dyDescent="0.3">
      <c r="A2156">
        <f t="shared" si="434"/>
        <v>2018</v>
      </c>
      <c r="B2156">
        <f t="shared" si="435"/>
        <v>11</v>
      </c>
      <c r="C2156">
        <f t="shared" si="436"/>
        <v>29</v>
      </c>
      <c r="D2156">
        <f t="shared" si="437"/>
        <v>1</v>
      </c>
      <c r="E2156" t="str">
        <f t="shared" si="438"/>
        <v>OFF</v>
      </c>
      <c r="F2156" s="13">
        <f t="shared" si="440"/>
        <v>43433</v>
      </c>
      <c r="G2156" s="14" t="str">
        <f t="shared" si="439"/>
        <v>Avg of 4 NM Projects</v>
      </c>
      <c r="H2156" s="15">
        <f t="shared" si="441"/>
        <v>17</v>
      </c>
      <c r="I2156" s="93">
        <v>-0.90500000000000003</v>
      </c>
      <c r="J2156">
        <f t="shared" si="429"/>
        <v>-5.0842696629213487E-3</v>
      </c>
      <c r="K2156" s="4">
        <v>75.42</v>
      </c>
      <c r="L2156" s="4">
        <v>57.56</v>
      </c>
      <c r="M2156" s="16">
        <f t="shared" si="430"/>
        <v>-5.2091800000000008E-2</v>
      </c>
      <c r="N2156">
        <f t="shared" si="431"/>
        <v>0</v>
      </c>
      <c r="O2156">
        <f t="shared" si="432"/>
        <v>0</v>
      </c>
      <c r="P2156" s="63">
        <f t="shared" si="433"/>
        <v>0</v>
      </c>
    </row>
    <row r="2157" spans="1:16" x14ac:dyDescent="0.3">
      <c r="A2157">
        <f t="shared" si="434"/>
        <v>2018</v>
      </c>
      <c r="B2157">
        <f t="shared" si="435"/>
        <v>11</v>
      </c>
      <c r="C2157">
        <f t="shared" si="436"/>
        <v>29</v>
      </c>
      <c r="D2157">
        <f t="shared" si="437"/>
        <v>1</v>
      </c>
      <c r="E2157" t="str">
        <f t="shared" si="438"/>
        <v>OFF</v>
      </c>
      <c r="F2157" s="13">
        <f t="shared" si="440"/>
        <v>43433</v>
      </c>
      <c r="G2157" s="14" t="str">
        <f t="shared" si="439"/>
        <v>Avg of 4 NM Projects</v>
      </c>
      <c r="H2157" s="15">
        <f t="shared" si="441"/>
        <v>18</v>
      </c>
      <c r="I2157" s="93">
        <v>-0.64</v>
      </c>
      <c r="J2157">
        <f t="shared" si="429"/>
        <v>-3.5955056179775282E-3</v>
      </c>
      <c r="K2157" s="4">
        <v>84.35</v>
      </c>
      <c r="L2157" s="4">
        <v>70.930000000000007</v>
      </c>
      <c r="M2157" s="16">
        <f t="shared" si="430"/>
        <v>-4.5395200000000004E-2</v>
      </c>
      <c r="N2157">
        <f t="shared" si="431"/>
        <v>0</v>
      </c>
      <c r="O2157">
        <f t="shared" si="432"/>
        <v>0</v>
      </c>
      <c r="P2157" s="63">
        <f t="shared" si="433"/>
        <v>0</v>
      </c>
    </row>
    <row r="2158" spans="1:16" x14ac:dyDescent="0.3">
      <c r="A2158">
        <f t="shared" si="434"/>
        <v>2018</v>
      </c>
      <c r="B2158">
        <f t="shared" si="435"/>
        <v>11</v>
      </c>
      <c r="C2158">
        <f t="shared" si="436"/>
        <v>29</v>
      </c>
      <c r="D2158">
        <f t="shared" si="437"/>
        <v>1</v>
      </c>
      <c r="E2158" t="str">
        <f t="shared" si="438"/>
        <v>OFF</v>
      </c>
      <c r="F2158" s="13">
        <f t="shared" si="440"/>
        <v>43433</v>
      </c>
      <c r="G2158" s="14" t="str">
        <f t="shared" si="439"/>
        <v>Avg of 4 NM Projects</v>
      </c>
      <c r="H2158" s="15">
        <f t="shared" si="441"/>
        <v>19</v>
      </c>
      <c r="I2158" s="93">
        <v>-0.64</v>
      </c>
      <c r="J2158">
        <f t="shared" si="429"/>
        <v>-3.5955056179775282E-3</v>
      </c>
      <c r="K2158" s="4">
        <v>83.34</v>
      </c>
      <c r="L2158" s="4">
        <v>67.680000000000007</v>
      </c>
      <c r="M2158" s="16">
        <f t="shared" si="430"/>
        <v>-4.3315200000000005E-2</v>
      </c>
      <c r="N2158">
        <f t="shared" si="431"/>
        <v>0</v>
      </c>
      <c r="O2158">
        <f t="shared" si="432"/>
        <v>0</v>
      </c>
      <c r="P2158" s="63">
        <f t="shared" si="433"/>
        <v>0</v>
      </c>
    </row>
    <row r="2159" spans="1:16" x14ac:dyDescent="0.3">
      <c r="A2159">
        <f t="shared" si="434"/>
        <v>2018</v>
      </c>
      <c r="B2159">
        <f t="shared" si="435"/>
        <v>11</v>
      </c>
      <c r="C2159">
        <f t="shared" si="436"/>
        <v>29</v>
      </c>
      <c r="D2159">
        <f t="shared" si="437"/>
        <v>1</v>
      </c>
      <c r="E2159" t="str">
        <f t="shared" si="438"/>
        <v>OFF</v>
      </c>
      <c r="F2159" s="13">
        <f t="shared" si="440"/>
        <v>43433</v>
      </c>
      <c r="G2159" s="14" t="str">
        <f t="shared" si="439"/>
        <v>Avg of 4 NM Projects</v>
      </c>
      <c r="H2159" s="15">
        <f t="shared" si="441"/>
        <v>20</v>
      </c>
      <c r="I2159" s="93">
        <v>-0.51</v>
      </c>
      <c r="J2159">
        <f t="shared" si="429"/>
        <v>-2.8651685393258426E-3</v>
      </c>
      <c r="K2159" s="4">
        <v>73.19</v>
      </c>
      <c r="L2159" s="4">
        <v>70.75</v>
      </c>
      <c r="M2159" s="16">
        <f t="shared" si="430"/>
        <v>-3.6082500000000003E-2</v>
      </c>
      <c r="N2159">
        <f t="shared" si="431"/>
        <v>0</v>
      </c>
      <c r="O2159">
        <f t="shared" si="432"/>
        <v>0</v>
      </c>
      <c r="P2159" s="63">
        <f t="shared" si="433"/>
        <v>0</v>
      </c>
    </row>
    <row r="2160" spans="1:16" x14ac:dyDescent="0.3">
      <c r="A2160">
        <f t="shared" si="434"/>
        <v>2018</v>
      </c>
      <c r="B2160">
        <f t="shared" si="435"/>
        <v>11</v>
      </c>
      <c r="C2160">
        <f t="shared" si="436"/>
        <v>29</v>
      </c>
      <c r="D2160">
        <f t="shared" si="437"/>
        <v>1</v>
      </c>
      <c r="E2160" t="str">
        <f t="shared" si="438"/>
        <v>OFF</v>
      </c>
      <c r="F2160" s="13">
        <f t="shared" si="440"/>
        <v>43433</v>
      </c>
      <c r="G2160" s="14" t="str">
        <f t="shared" si="439"/>
        <v>Avg of 4 NM Projects</v>
      </c>
      <c r="H2160" s="15">
        <f t="shared" si="441"/>
        <v>21</v>
      </c>
      <c r="I2160" s="93">
        <v>-0.51</v>
      </c>
      <c r="J2160">
        <f t="shared" si="429"/>
        <v>-2.8651685393258426E-3</v>
      </c>
      <c r="K2160" s="4">
        <v>63.46</v>
      </c>
      <c r="L2160" s="4">
        <v>65.739999999999995</v>
      </c>
      <c r="M2160" s="16">
        <f t="shared" si="430"/>
        <v>-3.3527399999999999E-2</v>
      </c>
      <c r="N2160">
        <f t="shared" si="431"/>
        <v>0</v>
      </c>
      <c r="O2160">
        <f t="shared" si="432"/>
        <v>0</v>
      </c>
      <c r="P2160" s="63">
        <f t="shared" si="433"/>
        <v>0</v>
      </c>
    </row>
    <row r="2161" spans="1:18" x14ac:dyDescent="0.3">
      <c r="A2161">
        <f t="shared" si="434"/>
        <v>2018</v>
      </c>
      <c r="B2161">
        <f t="shared" si="435"/>
        <v>11</v>
      </c>
      <c r="C2161">
        <f t="shared" si="436"/>
        <v>29</v>
      </c>
      <c r="D2161">
        <f t="shared" si="437"/>
        <v>1</v>
      </c>
      <c r="E2161" t="str">
        <f t="shared" si="438"/>
        <v>OFF</v>
      </c>
      <c r="F2161" s="13">
        <f t="shared" si="440"/>
        <v>43433</v>
      </c>
      <c r="G2161" s="14" t="str">
        <f t="shared" si="439"/>
        <v>Avg of 4 NM Projects</v>
      </c>
      <c r="H2161" s="15">
        <f t="shared" si="441"/>
        <v>22</v>
      </c>
      <c r="I2161" s="93">
        <v>-0.64</v>
      </c>
      <c r="J2161">
        <f t="shared" si="429"/>
        <v>-3.5955056179775282E-3</v>
      </c>
      <c r="K2161" s="4">
        <v>61.49</v>
      </c>
      <c r="L2161" s="4">
        <v>57.13</v>
      </c>
      <c r="M2161" s="16">
        <f t="shared" si="430"/>
        <v>-3.6563200000000004E-2</v>
      </c>
      <c r="N2161">
        <f t="shared" si="431"/>
        <v>0</v>
      </c>
      <c r="O2161">
        <f t="shared" si="432"/>
        <v>0</v>
      </c>
      <c r="P2161" s="63">
        <f t="shared" si="433"/>
        <v>0</v>
      </c>
    </row>
    <row r="2162" spans="1:18" x14ac:dyDescent="0.3">
      <c r="A2162">
        <f t="shared" si="434"/>
        <v>2018</v>
      </c>
      <c r="B2162">
        <f t="shared" si="435"/>
        <v>11</v>
      </c>
      <c r="C2162">
        <f t="shared" si="436"/>
        <v>29</v>
      </c>
      <c r="D2162">
        <f t="shared" si="437"/>
        <v>1</v>
      </c>
      <c r="E2162" t="str">
        <f t="shared" si="438"/>
        <v>OFF</v>
      </c>
      <c r="F2162" s="13">
        <f t="shared" si="440"/>
        <v>43433</v>
      </c>
      <c r="G2162" s="14" t="str">
        <f t="shared" si="439"/>
        <v>Avg of 4 NM Projects</v>
      </c>
      <c r="H2162" s="15">
        <f t="shared" si="441"/>
        <v>23</v>
      </c>
      <c r="I2162" s="93">
        <v>-0.51</v>
      </c>
      <c r="J2162">
        <f t="shared" si="429"/>
        <v>-2.8651685393258426E-3</v>
      </c>
      <c r="K2162" s="4">
        <v>50.45</v>
      </c>
      <c r="L2162" s="4">
        <v>47.17</v>
      </c>
      <c r="M2162" s="16">
        <f t="shared" si="430"/>
        <v>-2.4056700000000004E-2</v>
      </c>
      <c r="N2162">
        <f t="shared" si="431"/>
        <v>0</v>
      </c>
      <c r="O2162">
        <f t="shared" si="432"/>
        <v>0</v>
      </c>
      <c r="P2162" s="63">
        <f t="shared" si="433"/>
        <v>0</v>
      </c>
    </row>
    <row r="2163" spans="1:18" x14ac:dyDescent="0.3">
      <c r="A2163">
        <f t="shared" si="434"/>
        <v>2018</v>
      </c>
      <c r="B2163">
        <f t="shared" si="435"/>
        <v>11</v>
      </c>
      <c r="C2163">
        <f t="shared" si="436"/>
        <v>29</v>
      </c>
      <c r="D2163">
        <f t="shared" si="437"/>
        <v>1</v>
      </c>
      <c r="E2163" t="str">
        <f t="shared" si="438"/>
        <v>OFF</v>
      </c>
      <c r="F2163" s="13">
        <f t="shared" si="440"/>
        <v>43433</v>
      </c>
      <c r="G2163" s="14" t="str">
        <f t="shared" si="439"/>
        <v>Avg of 4 NM Projects</v>
      </c>
      <c r="H2163" s="15">
        <f t="shared" si="441"/>
        <v>24</v>
      </c>
      <c r="I2163" s="93">
        <v>-0.77</v>
      </c>
      <c r="J2163">
        <f t="shared" si="429"/>
        <v>-4.3258426966292134E-3</v>
      </c>
      <c r="K2163" s="4">
        <v>51.84</v>
      </c>
      <c r="L2163" s="4">
        <v>51.29</v>
      </c>
      <c r="M2163" s="16">
        <f t="shared" si="430"/>
        <v>-3.9493299999999995E-2</v>
      </c>
      <c r="N2163">
        <f t="shared" si="431"/>
        <v>0</v>
      </c>
      <c r="O2163">
        <f t="shared" si="432"/>
        <v>0</v>
      </c>
      <c r="P2163" s="63">
        <f t="shared" si="433"/>
        <v>0</v>
      </c>
    </row>
    <row r="2164" spans="1:18" x14ac:dyDescent="0.3">
      <c r="A2164">
        <f t="shared" si="434"/>
        <v>2018</v>
      </c>
      <c r="B2164">
        <f t="shared" si="435"/>
        <v>11</v>
      </c>
      <c r="C2164">
        <f t="shared" si="436"/>
        <v>30</v>
      </c>
      <c r="D2164">
        <f t="shared" si="437"/>
        <v>2</v>
      </c>
      <c r="E2164" t="str">
        <f t="shared" si="438"/>
        <v>OFF</v>
      </c>
      <c r="F2164" s="13">
        <f t="shared" si="440"/>
        <v>43434</v>
      </c>
      <c r="G2164" s="14" t="str">
        <f t="shared" si="439"/>
        <v>Avg of 4 NM Projects</v>
      </c>
      <c r="H2164" s="15">
        <f t="shared" si="441"/>
        <v>1</v>
      </c>
      <c r="I2164" s="93">
        <v>-0.64</v>
      </c>
      <c r="J2164">
        <f t="shared" si="429"/>
        <v>-3.5955056179775282E-3</v>
      </c>
      <c r="K2164" s="4">
        <v>49.68</v>
      </c>
      <c r="L2164" s="4">
        <v>45.76</v>
      </c>
      <c r="M2164" s="16">
        <f t="shared" si="430"/>
        <v>-2.9286400000000001E-2</v>
      </c>
      <c r="N2164">
        <f t="shared" si="431"/>
        <v>0</v>
      </c>
      <c r="O2164">
        <f t="shared" si="432"/>
        <v>0</v>
      </c>
      <c r="P2164" s="63">
        <f t="shared" si="433"/>
        <v>0</v>
      </c>
      <c r="Q2164" s="34"/>
      <c r="R2164" s="34"/>
    </row>
    <row r="2165" spans="1:18" x14ac:dyDescent="0.3">
      <c r="A2165">
        <f t="shared" si="434"/>
        <v>2018</v>
      </c>
      <c r="B2165">
        <f t="shared" si="435"/>
        <v>11</v>
      </c>
      <c r="C2165">
        <f t="shared" si="436"/>
        <v>30</v>
      </c>
      <c r="D2165">
        <f t="shared" si="437"/>
        <v>2</v>
      </c>
      <c r="E2165" t="str">
        <f t="shared" si="438"/>
        <v>OFF</v>
      </c>
      <c r="F2165" s="13">
        <f t="shared" si="440"/>
        <v>43434</v>
      </c>
      <c r="G2165" s="14" t="str">
        <f t="shared" si="439"/>
        <v>Avg of 4 NM Projects</v>
      </c>
      <c r="H2165" s="15">
        <f t="shared" si="441"/>
        <v>2</v>
      </c>
      <c r="I2165" s="93">
        <v>-0.64</v>
      </c>
      <c r="J2165">
        <f t="shared" si="429"/>
        <v>-3.5955056179775282E-3</v>
      </c>
      <c r="K2165" s="4">
        <v>47.03</v>
      </c>
      <c r="L2165" s="4">
        <v>41.21</v>
      </c>
      <c r="M2165" s="16">
        <f t="shared" si="430"/>
        <v>-2.6374400000000003E-2</v>
      </c>
      <c r="N2165">
        <f t="shared" si="431"/>
        <v>0</v>
      </c>
      <c r="O2165">
        <f t="shared" si="432"/>
        <v>0</v>
      </c>
      <c r="P2165" s="63">
        <f t="shared" si="433"/>
        <v>0</v>
      </c>
    </row>
    <row r="2166" spans="1:18" x14ac:dyDescent="0.3">
      <c r="A2166">
        <f t="shared" si="434"/>
        <v>2018</v>
      </c>
      <c r="B2166">
        <f t="shared" si="435"/>
        <v>11</v>
      </c>
      <c r="C2166">
        <f t="shared" si="436"/>
        <v>30</v>
      </c>
      <c r="D2166">
        <f t="shared" si="437"/>
        <v>2</v>
      </c>
      <c r="E2166" t="str">
        <f t="shared" si="438"/>
        <v>OFF</v>
      </c>
      <c r="F2166" s="13">
        <f t="shared" si="440"/>
        <v>43434</v>
      </c>
      <c r="G2166" s="14" t="str">
        <f t="shared" si="439"/>
        <v>Avg of 4 NM Projects</v>
      </c>
      <c r="H2166" s="15">
        <f t="shared" si="441"/>
        <v>3</v>
      </c>
      <c r="I2166" s="93">
        <v>-0.77</v>
      </c>
      <c r="J2166">
        <f t="shared" si="429"/>
        <v>-4.3258426966292134E-3</v>
      </c>
      <c r="K2166" s="4">
        <v>46.93</v>
      </c>
      <c r="L2166" s="4">
        <v>46.85</v>
      </c>
      <c r="M2166" s="16">
        <f t="shared" si="430"/>
        <v>-3.6074500000000002E-2</v>
      </c>
      <c r="N2166">
        <f t="shared" si="431"/>
        <v>0</v>
      </c>
      <c r="O2166">
        <f t="shared" si="432"/>
        <v>0</v>
      </c>
      <c r="P2166" s="63">
        <f t="shared" si="433"/>
        <v>0</v>
      </c>
    </row>
    <row r="2167" spans="1:18" x14ac:dyDescent="0.3">
      <c r="A2167">
        <f t="shared" si="434"/>
        <v>2018</v>
      </c>
      <c r="B2167">
        <f t="shared" si="435"/>
        <v>11</v>
      </c>
      <c r="C2167">
        <f t="shared" si="436"/>
        <v>30</v>
      </c>
      <c r="D2167">
        <f t="shared" si="437"/>
        <v>2</v>
      </c>
      <c r="E2167" t="str">
        <f t="shared" si="438"/>
        <v>OFF</v>
      </c>
      <c r="F2167" s="13">
        <f t="shared" si="440"/>
        <v>43434</v>
      </c>
      <c r="G2167" s="14" t="str">
        <f t="shared" si="439"/>
        <v>Avg of 4 NM Projects</v>
      </c>
      <c r="H2167" s="15">
        <f t="shared" si="441"/>
        <v>4</v>
      </c>
      <c r="I2167" s="93">
        <v>-0.64</v>
      </c>
      <c r="J2167">
        <f t="shared" si="429"/>
        <v>-3.5955056179775282E-3</v>
      </c>
      <c r="K2167" s="4">
        <v>47.5</v>
      </c>
      <c r="L2167" s="4">
        <v>47.52</v>
      </c>
      <c r="M2167" s="16">
        <f t="shared" si="430"/>
        <v>-3.0412800000000004E-2</v>
      </c>
      <c r="N2167">
        <f t="shared" si="431"/>
        <v>0</v>
      </c>
      <c r="O2167">
        <f t="shared" si="432"/>
        <v>0</v>
      </c>
      <c r="P2167" s="63">
        <f t="shared" si="433"/>
        <v>0</v>
      </c>
    </row>
    <row r="2168" spans="1:18" x14ac:dyDescent="0.3">
      <c r="A2168">
        <f t="shared" si="434"/>
        <v>2018</v>
      </c>
      <c r="B2168">
        <f t="shared" si="435"/>
        <v>11</v>
      </c>
      <c r="C2168">
        <f t="shared" si="436"/>
        <v>30</v>
      </c>
      <c r="D2168">
        <f t="shared" si="437"/>
        <v>2</v>
      </c>
      <c r="E2168" t="str">
        <f t="shared" si="438"/>
        <v>OFF</v>
      </c>
      <c r="F2168" s="13">
        <f t="shared" si="440"/>
        <v>43434</v>
      </c>
      <c r="G2168" s="14" t="str">
        <f t="shared" si="439"/>
        <v>Avg of 4 NM Projects</v>
      </c>
      <c r="H2168" s="15">
        <f t="shared" si="441"/>
        <v>5</v>
      </c>
      <c r="I2168" s="93">
        <v>-0.51</v>
      </c>
      <c r="J2168">
        <f t="shared" si="429"/>
        <v>-2.8651685393258426E-3</v>
      </c>
      <c r="K2168" s="4">
        <v>47.5</v>
      </c>
      <c r="L2168" s="4">
        <v>45.34</v>
      </c>
      <c r="M2168" s="16">
        <f t="shared" si="430"/>
        <v>-2.3123400000000002E-2</v>
      </c>
      <c r="N2168">
        <f t="shared" si="431"/>
        <v>0</v>
      </c>
      <c r="O2168">
        <f t="shared" si="432"/>
        <v>0</v>
      </c>
      <c r="P2168" s="63">
        <f t="shared" si="433"/>
        <v>0</v>
      </c>
    </row>
    <row r="2169" spans="1:18" x14ac:dyDescent="0.3">
      <c r="A2169">
        <f t="shared" si="434"/>
        <v>2018</v>
      </c>
      <c r="B2169">
        <f t="shared" si="435"/>
        <v>11</v>
      </c>
      <c r="C2169">
        <f t="shared" si="436"/>
        <v>30</v>
      </c>
      <c r="D2169">
        <f t="shared" si="437"/>
        <v>2</v>
      </c>
      <c r="E2169" t="str">
        <f t="shared" si="438"/>
        <v>OFF</v>
      </c>
      <c r="F2169" s="13">
        <f t="shared" si="440"/>
        <v>43434</v>
      </c>
      <c r="G2169" s="14" t="str">
        <f t="shared" si="439"/>
        <v>Avg of 4 NM Projects</v>
      </c>
      <c r="H2169" s="15">
        <f t="shared" si="441"/>
        <v>6</v>
      </c>
      <c r="I2169" s="93">
        <v>-0.51</v>
      </c>
      <c r="J2169">
        <f t="shared" si="429"/>
        <v>-2.8651685393258426E-3</v>
      </c>
      <c r="K2169" s="4">
        <v>47.55</v>
      </c>
      <c r="L2169" s="4">
        <v>41.68</v>
      </c>
      <c r="M2169" s="16">
        <f t="shared" si="430"/>
        <v>-2.1256800000000003E-2</v>
      </c>
      <c r="N2169">
        <f t="shared" si="431"/>
        <v>0</v>
      </c>
      <c r="O2169">
        <f t="shared" si="432"/>
        <v>0</v>
      </c>
      <c r="P2169" s="63">
        <f t="shared" si="433"/>
        <v>0</v>
      </c>
    </row>
    <row r="2170" spans="1:18" x14ac:dyDescent="0.3">
      <c r="A2170">
        <f t="shared" si="434"/>
        <v>2018</v>
      </c>
      <c r="B2170">
        <f t="shared" si="435"/>
        <v>11</v>
      </c>
      <c r="C2170">
        <f t="shared" si="436"/>
        <v>30</v>
      </c>
      <c r="D2170">
        <f t="shared" si="437"/>
        <v>2</v>
      </c>
      <c r="E2170" t="str">
        <f t="shared" si="438"/>
        <v>OFF</v>
      </c>
      <c r="F2170" s="13">
        <f t="shared" si="440"/>
        <v>43434</v>
      </c>
      <c r="G2170" s="14" t="str">
        <f t="shared" si="439"/>
        <v>Avg of 4 NM Projects</v>
      </c>
      <c r="H2170" s="15">
        <f t="shared" si="441"/>
        <v>7</v>
      </c>
      <c r="I2170" s="93">
        <v>-0.9</v>
      </c>
      <c r="J2170">
        <f t="shared" si="429"/>
        <v>-5.0561797752808994E-3</v>
      </c>
      <c r="K2170" s="4">
        <v>53.41</v>
      </c>
      <c r="L2170" s="4">
        <v>57.48</v>
      </c>
      <c r="M2170" s="16">
        <f t="shared" si="430"/>
        <v>-5.1732E-2</v>
      </c>
      <c r="N2170">
        <f t="shared" si="431"/>
        <v>0</v>
      </c>
      <c r="O2170">
        <f t="shared" si="432"/>
        <v>0</v>
      </c>
      <c r="P2170" s="63">
        <f t="shared" si="433"/>
        <v>0</v>
      </c>
    </row>
    <row r="2171" spans="1:18" x14ac:dyDescent="0.3">
      <c r="A2171">
        <f t="shared" si="434"/>
        <v>2018</v>
      </c>
      <c r="B2171">
        <f t="shared" si="435"/>
        <v>11</v>
      </c>
      <c r="C2171">
        <f t="shared" si="436"/>
        <v>30</v>
      </c>
      <c r="D2171">
        <f t="shared" si="437"/>
        <v>2</v>
      </c>
      <c r="E2171" t="str">
        <f t="shared" si="438"/>
        <v>ON</v>
      </c>
      <c r="F2171" s="13">
        <f t="shared" si="440"/>
        <v>43434</v>
      </c>
      <c r="G2171" s="14" t="str">
        <f t="shared" si="439"/>
        <v>Avg of 4 NM Projects</v>
      </c>
      <c r="H2171" s="15">
        <f t="shared" si="441"/>
        <v>8</v>
      </c>
      <c r="I2171" s="93">
        <v>4.0949999999999998</v>
      </c>
      <c r="J2171">
        <f t="shared" si="429"/>
        <v>2.3005617977528089E-2</v>
      </c>
      <c r="K2171" s="4">
        <v>76.739999999999995</v>
      </c>
      <c r="L2171" s="4">
        <v>82.65</v>
      </c>
      <c r="M2171" s="16">
        <f t="shared" si="430"/>
        <v>0.33845175</v>
      </c>
      <c r="N2171">
        <f t="shared" si="431"/>
        <v>0</v>
      </c>
      <c r="O2171">
        <f t="shared" si="432"/>
        <v>0</v>
      </c>
      <c r="P2171" s="63">
        <f t="shared" si="433"/>
        <v>0</v>
      </c>
    </row>
    <row r="2172" spans="1:18" x14ac:dyDescent="0.3">
      <c r="A2172">
        <f t="shared" si="434"/>
        <v>2018</v>
      </c>
      <c r="B2172">
        <f t="shared" si="435"/>
        <v>11</v>
      </c>
      <c r="C2172">
        <f t="shared" si="436"/>
        <v>30</v>
      </c>
      <c r="D2172">
        <f t="shared" si="437"/>
        <v>2</v>
      </c>
      <c r="E2172" t="str">
        <f t="shared" si="438"/>
        <v>ON</v>
      </c>
      <c r="F2172" s="13">
        <f t="shared" si="440"/>
        <v>43434</v>
      </c>
      <c r="G2172" s="14" t="str">
        <f t="shared" si="439"/>
        <v>Avg of 4 NM Projects</v>
      </c>
      <c r="H2172" s="15">
        <f t="shared" si="441"/>
        <v>9</v>
      </c>
      <c r="I2172" s="93">
        <v>23.94</v>
      </c>
      <c r="J2172">
        <f t="shared" si="429"/>
        <v>0.13449438202247191</v>
      </c>
      <c r="K2172" s="4">
        <v>59.46</v>
      </c>
      <c r="L2172" s="4">
        <v>76.34</v>
      </c>
      <c r="M2172" s="16">
        <f t="shared" si="430"/>
        <v>1.8275796000000002</v>
      </c>
      <c r="N2172">
        <f t="shared" si="431"/>
        <v>0</v>
      </c>
      <c r="O2172">
        <f t="shared" si="432"/>
        <v>0</v>
      </c>
      <c r="P2172" s="63">
        <f t="shared" si="433"/>
        <v>0</v>
      </c>
    </row>
    <row r="2173" spans="1:18" x14ac:dyDescent="0.3">
      <c r="A2173">
        <f t="shared" si="434"/>
        <v>2018</v>
      </c>
      <c r="B2173">
        <f t="shared" si="435"/>
        <v>11</v>
      </c>
      <c r="C2173">
        <f t="shared" si="436"/>
        <v>30</v>
      </c>
      <c r="D2173">
        <f t="shared" si="437"/>
        <v>2</v>
      </c>
      <c r="E2173" t="str">
        <f t="shared" si="438"/>
        <v>ON</v>
      </c>
      <c r="F2173" s="13">
        <f t="shared" si="440"/>
        <v>43434</v>
      </c>
      <c r="G2173" s="14" t="str">
        <f t="shared" si="439"/>
        <v>Avg of 4 NM Projects</v>
      </c>
      <c r="H2173" s="15">
        <f t="shared" si="441"/>
        <v>10</v>
      </c>
      <c r="I2173" s="93">
        <v>41.09</v>
      </c>
      <c r="J2173">
        <f t="shared" si="429"/>
        <v>0.2308426966292135</v>
      </c>
      <c r="K2173" s="4">
        <v>50.51</v>
      </c>
      <c r="L2173" s="4">
        <v>83.83</v>
      </c>
      <c r="M2173" s="16">
        <f t="shared" si="430"/>
        <v>3.4445747</v>
      </c>
      <c r="N2173">
        <f t="shared" si="431"/>
        <v>0</v>
      </c>
      <c r="O2173">
        <f t="shared" si="432"/>
        <v>0</v>
      </c>
      <c r="P2173" s="63">
        <f t="shared" si="433"/>
        <v>0</v>
      </c>
    </row>
    <row r="2174" spans="1:18" x14ac:dyDescent="0.3">
      <c r="A2174">
        <f t="shared" si="434"/>
        <v>2018</v>
      </c>
      <c r="B2174">
        <f t="shared" si="435"/>
        <v>11</v>
      </c>
      <c r="C2174">
        <f t="shared" si="436"/>
        <v>30</v>
      </c>
      <c r="D2174">
        <f t="shared" si="437"/>
        <v>2</v>
      </c>
      <c r="E2174" t="str">
        <f t="shared" si="438"/>
        <v>ON</v>
      </c>
      <c r="F2174" s="13">
        <f t="shared" si="440"/>
        <v>43434</v>
      </c>
      <c r="G2174" s="14" t="str">
        <f t="shared" si="439"/>
        <v>Avg of 4 NM Projects</v>
      </c>
      <c r="H2174" s="15">
        <f t="shared" si="441"/>
        <v>11</v>
      </c>
      <c r="I2174" s="93">
        <v>52.73</v>
      </c>
      <c r="J2174">
        <f t="shared" si="429"/>
        <v>0.29623595505617978</v>
      </c>
      <c r="K2174" s="4">
        <v>49.25</v>
      </c>
      <c r="L2174" s="4">
        <v>68.510000000000005</v>
      </c>
      <c r="M2174" s="16">
        <f t="shared" si="430"/>
        <v>3.6125322999999998</v>
      </c>
      <c r="N2174">
        <f t="shared" si="431"/>
        <v>0</v>
      </c>
      <c r="O2174">
        <f t="shared" si="432"/>
        <v>0</v>
      </c>
      <c r="P2174" s="63">
        <f t="shared" si="433"/>
        <v>0</v>
      </c>
    </row>
    <row r="2175" spans="1:18" x14ac:dyDescent="0.3">
      <c r="A2175">
        <f t="shared" si="434"/>
        <v>2018</v>
      </c>
      <c r="B2175">
        <f t="shared" si="435"/>
        <v>11</v>
      </c>
      <c r="C2175">
        <f t="shared" si="436"/>
        <v>30</v>
      </c>
      <c r="D2175">
        <f t="shared" si="437"/>
        <v>2</v>
      </c>
      <c r="E2175" t="str">
        <f t="shared" si="438"/>
        <v>ON</v>
      </c>
      <c r="F2175" s="13">
        <f t="shared" si="440"/>
        <v>43434</v>
      </c>
      <c r="G2175" s="14" t="str">
        <f t="shared" si="439"/>
        <v>Avg of 4 NM Projects</v>
      </c>
      <c r="H2175" s="15">
        <f t="shared" si="441"/>
        <v>12</v>
      </c>
      <c r="I2175" s="93">
        <v>59.39</v>
      </c>
      <c r="J2175">
        <f t="shared" si="429"/>
        <v>0.33365168539325846</v>
      </c>
      <c r="K2175" s="4">
        <v>50.54</v>
      </c>
      <c r="L2175" s="4">
        <v>78.56</v>
      </c>
      <c r="M2175" s="16">
        <f t="shared" si="430"/>
        <v>4.6656784</v>
      </c>
      <c r="N2175">
        <f t="shared" si="431"/>
        <v>0</v>
      </c>
      <c r="O2175">
        <f t="shared" si="432"/>
        <v>0</v>
      </c>
      <c r="P2175" s="63">
        <f t="shared" si="433"/>
        <v>0</v>
      </c>
    </row>
    <row r="2176" spans="1:18" x14ac:dyDescent="0.3">
      <c r="A2176">
        <f t="shared" si="434"/>
        <v>2018</v>
      </c>
      <c r="B2176">
        <f t="shared" si="435"/>
        <v>11</v>
      </c>
      <c r="C2176">
        <f t="shared" si="436"/>
        <v>30</v>
      </c>
      <c r="D2176">
        <f t="shared" si="437"/>
        <v>2</v>
      </c>
      <c r="E2176" t="str">
        <f t="shared" si="438"/>
        <v>ON</v>
      </c>
      <c r="F2176" s="13">
        <f t="shared" si="440"/>
        <v>43434</v>
      </c>
      <c r="G2176" s="14" t="str">
        <f t="shared" si="439"/>
        <v>Avg of 4 NM Projects</v>
      </c>
      <c r="H2176" s="15">
        <f t="shared" si="441"/>
        <v>13</v>
      </c>
      <c r="I2176" s="93">
        <v>52.099999999999994</v>
      </c>
      <c r="J2176">
        <f t="shared" si="429"/>
        <v>0.29269662921348311</v>
      </c>
      <c r="K2176" s="4">
        <v>51.22</v>
      </c>
      <c r="L2176" s="4">
        <v>92.35</v>
      </c>
      <c r="M2176" s="16">
        <f t="shared" si="430"/>
        <v>4.8114349999999995</v>
      </c>
      <c r="N2176">
        <f t="shared" si="431"/>
        <v>0</v>
      </c>
      <c r="O2176">
        <f t="shared" si="432"/>
        <v>0</v>
      </c>
      <c r="P2176" s="63">
        <f t="shared" si="433"/>
        <v>0</v>
      </c>
    </row>
    <row r="2177" spans="1:18" x14ac:dyDescent="0.3">
      <c r="A2177">
        <f t="shared" si="434"/>
        <v>2018</v>
      </c>
      <c r="B2177">
        <f t="shared" si="435"/>
        <v>11</v>
      </c>
      <c r="C2177">
        <f t="shared" si="436"/>
        <v>30</v>
      </c>
      <c r="D2177">
        <f t="shared" si="437"/>
        <v>2</v>
      </c>
      <c r="E2177" t="str">
        <f t="shared" si="438"/>
        <v>ON</v>
      </c>
      <c r="F2177" s="13">
        <f t="shared" si="440"/>
        <v>43434</v>
      </c>
      <c r="G2177" s="14" t="str">
        <f t="shared" si="439"/>
        <v>Avg of 4 NM Projects</v>
      </c>
      <c r="H2177" s="15">
        <f t="shared" si="441"/>
        <v>14</v>
      </c>
      <c r="I2177" s="93">
        <v>40.064999999999998</v>
      </c>
      <c r="J2177">
        <f t="shared" si="429"/>
        <v>0.22508426966292133</v>
      </c>
      <c r="K2177" s="4">
        <v>53.47</v>
      </c>
      <c r="L2177" s="4">
        <v>95.23</v>
      </c>
      <c r="M2177" s="16">
        <f t="shared" si="430"/>
        <v>3.8153899499999997</v>
      </c>
      <c r="N2177">
        <f t="shared" si="431"/>
        <v>0</v>
      </c>
      <c r="O2177">
        <f t="shared" si="432"/>
        <v>0</v>
      </c>
      <c r="P2177" s="63">
        <f t="shared" si="433"/>
        <v>0</v>
      </c>
    </row>
    <row r="2178" spans="1:18" x14ac:dyDescent="0.3">
      <c r="A2178">
        <f t="shared" si="434"/>
        <v>2018</v>
      </c>
      <c r="B2178">
        <f t="shared" si="435"/>
        <v>11</v>
      </c>
      <c r="C2178">
        <f t="shared" si="436"/>
        <v>30</v>
      </c>
      <c r="D2178">
        <f t="shared" si="437"/>
        <v>2</v>
      </c>
      <c r="E2178" t="str">
        <f t="shared" si="438"/>
        <v>ON</v>
      </c>
      <c r="F2178" s="13">
        <f t="shared" si="440"/>
        <v>43434</v>
      </c>
      <c r="G2178" s="14" t="str">
        <f t="shared" si="439"/>
        <v>Avg of 4 NM Projects</v>
      </c>
      <c r="H2178" s="15">
        <f t="shared" si="441"/>
        <v>15</v>
      </c>
      <c r="I2178" s="93">
        <v>14.715</v>
      </c>
      <c r="J2178">
        <f t="shared" si="429"/>
        <v>8.2668539325842699E-2</v>
      </c>
      <c r="K2178" s="4">
        <v>63.12</v>
      </c>
      <c r="L2178" s="4">
        <v>88.41</v>
      </c>
      <c r="M2178" s="16">
        <f t="shared" si="430"/>
        <v>1.30095315</v>
      </c>
      <c r="N2178">
        <f t="shared" si="431"/>
        <v>0</v>
      </c>
      <c r="O2178">
        <f t="shared" si="432"/>
        <v>0</v>
      </c>
      <c r="P2178" s="63">
        <f t="shared" si="433"/>
        <v>0</v>
      </c>
    </row>
    <row r="2179" spans="1:18" x14ac:dyDescent="0.3">
      <c r="A2179">
        <f t="shared" si="434"/>
        <v>2018</v>
      </c>
      <c r="B2179">
        <f t="shared" si="435"/>
        <v>11</v>
      </c>
      <c r="C2179">
        <f t="shared" si="436"/>
        <v>30</v>
      </c>
      <c r="D2179">
        <f t="shared" si="437"/>
        <v>2</v>
      </c>
      <c r="E2179" t="str">
        <f t="shared" si="438"/>
        <v>ON</v>
      </c>
      <c r="F2179" s="13">
        <f t="shared" si="440"/>
        <v>43434</v>
      </c>
      <c r="G2179" s="14" t="str">
        <f t="shared" si="439"/>
        <v>Avg of 4 NM Projects</v>
      </c>
      <c r="H2179" s="15">
        <f t="shared" si="441"/>
        <v>16</v>
      </c>
      <c r="I2179" s="93">
        <v>2.1800000000000002</v>
      </c>
      <c r="J2179">
        <f t="shared" si="429"/>
        <v>1.2247191011235956E-2</v>
      </c>
      <c r="K2179" s="4">
        <v>69.5</v>
      </c>
      <c r="L2179" s="4">
        <v>83.9</v>
      </c>
      <c r="M2179" s="16">
        <f t="shared" si="430"/>
        <v>0.18290200000000001</v>
      </c>
      <c r="N2179">
        <f t="shared" si="431"/>
        <v>0</v>
      </c>
      <c r="O2179">
        <f t="shared" si="432"/>
        <v>0</v>
      </c>
      <c r="P2179" s="63">
        <f t="shared" si="433"/>
        <v>0</v>
      </c>
    </row>
    <row r="2180" spans="1:18" x14ac:dyDescent="0.3">
      <c r="A2180">
        <f t="shared" si="434"/>
        <v>2018</v>
      </c>
      <c r="B2180">
        <f t="shared" si="435"/>
        <v>11</v>
      </c>
      <c r="C2180">
        <f t="shared" si="436"/>
        <v>30</v>
      </c>
      <c r="D2180">
        <f t="shared" si="437"/>
        <v>2</v>
      </c>
      <c r="E2180" t="str">
        <f t="shared" si="438"/>
        <v>ON</v>
      </c>
      <c r="F2180" s="13">
        <f t="shared" si="440"/>
        <v>43434</v>
      </c>
      <c r="G2180" s="14" t="str">
        <f t="shared" si="439"/>
        <v>Avg of 4 NM Projects</v>
      </c>
      <c r="H2180" s="15">
        <f t="shared" si="441"/>
        <v>17</v>
      </c>
      <c r="I2180" s="93">
        <v>-0.26</v>
      </c>
      <c r="J2180">
        <f t="shared" ref="J2180:J2243" si="442">+I2180/$I$1</f>
        <v>-1.4606741573033708E-3</v>
      </c>
      <c r="K2180" s="4">
        <v>79.900000000000006</v>
      </c>
      <c r="L2180" s="4">
        <v>81.48</v>
      </c>
      <c r="M2180" s="16">
        <f t="shared" ref="M2180:M2243" si="443">+L2180*I2180/1000</f>
        <v>-2.1184800000000004E-2</v>
      </c>
      <c r="N2180">
        <f t="shared" ref="N2180:N2243" si="444">+IF(I2180=0,1,0)</f>
        <v>0</v>
      </c>
      <c r="O2180">
        <f t="shared" ref="O2180:O2243" si="445">+IF(I2180&gt;=0.5*$I$1,1,0)</f>
        <v>0</v>
      </c>
      <c r="P2180" s="63">
        <f t="shared" ref="P2180:P2243" si="446">+IF(I2180&gt;MAX(I$3652:I$5859),1,0)</f>
        <v>0</v>
      </c>
    </row>
    <row r="2181" spans="1:18" x14ac:dyDescent="0.3">
      <c r="A2181">
        <f t="shared" ref="A2181:A2244" si="447">YEAR(F2181)</f>
        <v>2018</v>
      </c>
      <c r="B2181">
        <f t="shared" ref="B2181:B2244" si="448">+MONTH(F2181)</f>
        <v>11</v>
      </c>
      <c r="C2181">
        <f t="shared" ref="C2181:C2244" si="449">+DAY(F2181)</f>
        <v>30</v>
      </c>
      <c r="D2181">
        <f t="shared" ref="D2181:D2244" si="450">WEEKDAY(C2181)</f>
        <v>2</v>
      </c>
      <c r="E2181" t="str">
        <f t="shared" ref="E2181:E2244" si="451">IF(OR(D2181=1,D2181=7,H2181=1,H2181=2,H2181=3,H2181=4,H2181=5,H2181=6,H2181=7,H2181=24),"OFF","ON")</f>
        <v>ON</v>
      </c>
      <c r="F2181" s="13">
        <f t="shared" si="440"/>
        <v>43434</v>
      </c>
      <c r="G2181" s="14" t="str">
        <f t="shared" si="439"/>
        <v>Avg of 4 NM Projects</v>
      </c>
      <c r="H2181" s="15">
        <f t="shared" si="441"/>
        <v>18</v>
      </c>
      <c r="I2181" s="93">
        <v>-0.89500000000000002</v>
      </c>
      <c r="J2181">
        <f t="shared" si="442"/>
        <v>-5.0280898876404493E-3</v>
      </c>
      <c r="K2181" s="4">
        <v>90.3</v>
      </c>
      <c r="L2181" s="4">
        <v>85.16</v>
      </c>
      <c r="M2181" s="16">
        <f t="shared" si="443"/>
        <v>-7.62182E-2</v>
      </c>
      <c r="N2181">
        <f t="shared" si="444"/>
        <v>0</v>
      </c>
      <c r="O2181">
        <f t="shared" si="445"/>
        <v>0</v>
      </c>
      <c r="P2181" s="63">
        <f t="shared" si="446"/>
        <v>0</v>
      </c>
    </row>
    <row r="2182" spans="1:18" x14ac:dyDescent="0.3">
      <c r="A2182">
        <f t="shared" si="447"/>
        <v>2018</v>
      </c>
      <c r="B2182">
        <f t="shared" si="448"/>
        <v>11</v>
      </c>
      <c r="C2182">
        <f t="shared" si="449"/>
        <v>30</v>
      </c>
      <c r="D2182">
        <f t="shared" si="450"/>
        <v>2</v>
      </c>
      <c r="E2182" t="str">
        <f t="shared" si="451"/>
        <v>ON</v>
      </c>
      <c r="F2182" s="13">
        <f t="shared" si="440"/>
        <v>43434</v>
      </c>
      <c r="G2182" s="14" t="str">
        <f t="shared" ref="G2182:G2245" si="452">+G2181</f>
        <v>Avg of 4 NM Projects</v>
      </c>
      <c r="H2182" s="15">
        <f t="shared" si="441"/>
        <v>19</v>
      </c>
      <c r="I2182" s="93">
        <v>-1.2799999999999998</v>
      </c>
      <c r="J2182">
        <f t="shared" si="442"/>
        <v>-7.1910112359550547E-3</v>
      </c>
      <c r="K2182" s="4">
        <v>78.27</v>
      </c>
      <c r="L2182" s="4">
        <v>95.89</v>
      </c>
      <c r="M2182" s="16">
        <f t="shared" si="443"/>
        <v>-0.12273919999999998</v>
      </c>
      <c r="N2182">
        <f t="shared" si="444"/>
        <v>0</v>
      </c>
      <c r="O2182">
        <f t="shared" si="445"/>
        <v>0</v>
      </c>
      <c r="P2182" s="63">
        <f t="shared" si="446"/>
        <v>0</v>
      </c>
    </row>
    <row r="2183" spans="1:18" x14ac:dyDescent="0.3">
      <c r="A2183">
        <f t="shared" si="447"/>
        <v>2018</v>
      </c>
      <c r="B2183">
        <f t="shared" si="448"/>
        <v>11</v>
      </c>
      <c r="C2183">
        <f t="shared" si="449"/>
        <v>30</v>
      </c>
      <c r="D2183">
        <f t="shared" si="450"/>
        <v>2</v>
      </c>
      <c r="E2183" t="str">
        <f t="shared" si="451"/>
        <v>ON</v>
      </c>
      <c r="F2183" s="13">
        <f t="shared" si="440"/>
        <v>43434</v>
      </c>
      <c r="G2183" s="14" t="str">
        <f t="shared" si="452"/>
        <v>Avg of 4 NM Projects</v>
      </c>
      <c r="H2183" s="15">
        <f t="shared" si="441"/>
        <v>20</v>
      </c>
      <c r="I2183" s="93">
        <v>-1.41</v>
      </c>
      <c r="J2183">
        <f t="shared" si="442"/>
        <v>-7.9213483146067416E-3</v>
      </c>
      <c r="K2183" s="4">
        <v>63.14</v>
      </c>
      <c r="L2183" s="4">
        <v>102.23</v>
      </c>
      <c r="M2183" s="16">
        <f t="shared" si="443"/>
        <v>-0.14414429999999998</v>
      </c>
      <c r="N2183">
        <f t="shared" si="444"/>
        <v>0</v>
      </c>
      <c r="O2183">
        <f t="shared" si="445"/>
        <v>0</v>
      </c>
      <c r="P2183" s="63">
        <f t="shared" si="446"/>
        <v>0</v>
      </c>
    </row>
    <row r="2184" spans="1:18" x14ac:dyDescent="0.3">
      <c r="A2184">
        <f t="shared" si="447"/>
        <v>2018</v>
      </c>
      <c r="B2184">
        <f t="shared" si="448"/>
        <v>11</v>
      </c>
      <c r="C2184">
        <f t="shared" si="449"/>
        <v>30</v>
      </c>
      <c r="D2184">
        <f t="shared" si="450"/>
        <v>2</v>
      </c>
      <c r="E2184" t="str">
        <f t="shared" si="451"/>
        <v>ON</v>
      </c>
      <c r="F2184" s="13">
        <f t="shared" si="440"/>
        <v>43434</v>
      </c>
      <c r="G2184" s="14" t="str">
        <f t="shared" si="452"/>
        <v>Avg of 4 NM Projects</v>
      </c>
      <c r="H2184" s="15">
        <f t="shared" si="441"/>
        <v>21</v>
      </c>
      <c r="I2184" s="93">
        <v>-1.1499999999999999</v>
      </c>
      <c r="J2184">
        <f t="shared" si="442"/>
        <v>-6.4606741573033704E-3</v>
      </c>
      <c r="K2184" s="4">
        <v>61.17</v>
      </c>
      <c r="L2184" s="4">
        <v>82.52</v>
      </c>
      <c r="M2184" s="16">
        <f t="shared" si="443"/>
        <v>-9.4897999999999982E-2</v>
      </c>
      <c r="N2184">
        <f t="shared" si="444"/>
        <v>0</v>
      </c>
      <c r="O2184">
        <f t="shared" si="445"/>
        <v>0</v>
      </c>
      <c r="P2184" s="63">
        <f t="shared" si="446"/>
        <v>0</v>
      </c>
    </row>
    <row r="2185" spans="1:18" x14ac:dyDescent="0.3">
      <c r="A2185">
        <f t="shared" si="447"/>
        <v>2018</v>
      </c>
      <c r="B2185">
        <f t="shared" si="448"/>
        <v>11</v>
      </c>
      <c r="C2185">
        <f t="shared" si="449"/>
        <v>30</v>
      </c>
      <c r="D2185">
        <f t="shared" si="450"/>
        <v>2</v>
      </c>
      <c r="E2185" t="str">
        <f t="shared" si="451"/>
        <v>ON</v>
      </c>
      <c r="F2185" s="13">
        <f t="shared" si="440"/>
        <v>43434</v>
      </c>
      <c r="G2185" s="14" t="str">
        <f t="shared" si="452"/>
        <v>Avg of 4 NM Projects</v>
      </c>
      <c r="H2185" s="15">
        <f t="shared" si="441"/>
        <v>22</v>
      </c>
      <c r="I2185" s="93">
        <v>-1.2799999999999998</v>
      </c>
      <c r="J2185">
        <f t="shared" si="442"/>
        <v>-7.1910112359550547E-3</v>
      </c>
      <c r="K2185" s="4">
        <v>53.4</v>
      </c>
      <c r="L2185" s="4">
        <v>60.69</v>
      </c>
      <c r="M2185" s="16">
        <f t="shared" si="443"/>
        <v>-7.768319999999998E-2</v>
      </c>
      <c r="N2185">
        <f t="shared" si="444"/>
        <v>0</v>
      </c>
      <c r="O2185">
        <f t="shared" si="445"/>
        <v>0</v>
      </c>
      <c r="P2185" s="63">
        <f t="shared" si="446"/>
        <v>0</v>
      </c>
    </row>
    <row r="2186" spans="1:18" x14ac:dyDescent="0.3">
      <c r="A2186">
        <f t="shared" si="447"/>
        <v>2018</v>
      </c>
      <c r="B2186">
        <f t="shared" si="448"/>
        <v>11</v>
      </c>
      <c r="C2186">
        <f t="shared" si="449"/>
        <v>30</v>
      </c>
      <c r="D2186">
        <f t="shared" si="450"/>
        <v>2</v>
      </c>
      <c r="E2186" t="str">
        <f t="shared" si="451"/>
        <v>ON</v>
      </c>
      <c r="F2186" s="13">
        <f t="shared" si="440"/>
        <v>43434</v>
      </c>
      <c r="G2186" s="14" t="str">
        <f t="shared" si="452"/>
        <v>Avg of 4 NM Projects</v>
      </c>
      <c r="H2186" s="15">
        <f t="shared" si="441"/>
        <v>23</v>
      </c>
      <c r="I2186" s="93">
        <v>-1.2799999999999998</v>
      </c>
      <c r="J2186">
        <f t="shared" si="442"/>
        <v>-7.1910112359550547E-3</v>
      </c>
      <c r="K2186" s="4">
        <v>46.71</v>
      </c>
      <c r="L2186" s="4">
        <v>54.64</v>
      </c>
      <c r="M2186" s="16">
        <f t="shared" si="443"/>
        <v>-6.9939199999999979E-2</v>
      </c>
      <c r="N2186">
        <f t="shared" si="444"/>
        <v>0</v>
      </c>
      <c r="O2186">
        <f t="shared" si="445"/>
        <v>0</v>
      </c>
      <c r="P2186" s="63">
        <f t="shared" si="446"/>
        <v>0</v>
      </c>
    </row>
    <row r="2187" spans="1:18" x14ac:dyDescent="0.3">
      <c r="A2187">
        <f t="shared" si="447"/>
        <v>2018</v>
      </c>
      <c r="B2187">
        <f t="shared" si="448"/>
        <v>11</v>
      </c>
      <c r="C2187">
        <f t="shared" si="449"/>
        <v>30</v>
      </c>
      <c r="D2187">
        <f t="shared" si="450"/>
        <v>2</v>
      </c>
      <c r="E2187" t="str">
        <f t="shared" si="451"/>
        <v>OFF</v>
      </c>
      <c r="F2187" s="13">
        <f t="shared" si="440"/>
        <v>43434</v>
      </c>
      <c r="G2187" s="14" t="str">
        <f t="shared" si="452"/>
        <v>Avg of 4 NM Projects</v>
      </c>
      <c r="H2187" s="15">
        <f t="shared" si="441"/>
        <v>24</v>
      </c>
      <c r="I2187" s="93">
        <v>-1.1499999999999999</v>
      </c>
      <c r="J2187">
        <f t="shared" si="442"/>
        <v>-6.4606741573033704E-3</v>
      </c>
      <c r="K2187" s="4">
        <v>46.81</v>
      </c>
      <c r="L2187" s="4">
        <v>50.65</v>
      </c>
      <c r="M2187" s="16">
        <f t="shared" si="443"/>
        <v>-5.8247499999999994E-2</v>
      </c>
      <c r="N2187">
        <f t="shared" si="444"/>
        <v>0</v>
      </c>
      <c r="O2187">
        <f t="shared" si="445"/>
        <v>0</v>
      </c>
      <c r="P2187" s="63">
        <f t="shared" si="446"/>
        <v>0</v>
      </c>
    </row>
    <row r="2188" spans="1:18" x14ac:dyDescent="0.3">
      <c r="A2188">
        <f t="shared" si="447"/>
        <v>2018</v>
      </c>
      <c r="B2188">
        <f t="shared" si="448"/>
        <v>12</v>
      </c>
      <c r="C2188">
        <f t="shared" si="449"/>
        <v>1</v>
      </c>
      <c r="D2188">
        <f t="shared" si="450"/>
        <v>1</v>
      </c>
      <c r="E2188" t="str">
        <f t="shared" si="451"/>
        <v>OFF</v>
      </c>
      <c r="F2188" s="13">
        <f t="shared" si="440"/>
        <v>43435</v>
      </c>
      <c r="G2188" s="14" t="str">
        <f t="shared" si="452"/>
        <v>Avg of 4 NM Projects</v>
      </c>
      <c r="H2188" s="15">
        <f t="shared" si="441"/>
        <v>1</v>
      </c>
      <c r="I2188" s="93">
        <v>-1.2799999999999998</v>
      </c>
      <c r="J2188">
        <f t="shared" si="442"/>
        <v>-7.1910112359550547E-3</v>
      </c>
      <c r="K2188" s="4">
        <v>52.16</v>
      </c>
      <c r="L2188" s="4">
        <v>44.88</v>
      </c>
      <c r="M2188" s="16">
        <f t="shared" si="443"/>
        <v>-5.7446399999999995E-2</v>
      </c>
      <c r="N2188">
        <f t="shared" si="444"/>
        <v>0</v>
      </c>
      <c r="O2188">
        <f t="shared" si="445"/>
        <v>0</v>
      </c>
      <c r="P2188" s="63">
        <f t="shared" si="446"/>
        <v>0</v>
      </c>
      <c r="Q2188" s="34"/>
      <c r="R2188" s="34"/>
    </row>
    <row r="2189" spans="1:18" x14ac:dyDescent="0.3">
      <c r="A2189">
        <f t="shared" si="447"/>
        <v>2018</v>
      </c>
      <c r="B2189">
        <f t="shared" si="448"/>
        <v>12</v>
      </c>
      <c r="C2189">
        <f t="shared" si="449"/>
        <v>1</v>
      </c>
      <c r="D2189">
        <f t="shared" si="450"/>
        <v>1</v>
      </c>
      <c r="E2189" t="str">
        <f t="shared" si="451"/>
        <v>OFF</v>
      </c>
      <c r="F2189" s="13">
        <f t="shared" si="440"/>
        <v>43435</v>
      </c>
      <c r="G2189" s="14" t="str">
        <f t="shared" si="452"/>
        <v>Avg of 4 NM Projects</v>
      </c>
      <c r="H2189" s="15">
        <f t="shared" si="441"/>
        <v>2</v>
      </c>
      <c r="I2189" s="93">
        <v>-1.1499999999999999</v>
      </c>
      <c r="J2189">
        <f t="shared" si="442"/>
        <v>-6.4606741573033704E-3</v>
      </c>
      <c r="K2189" s="4">
        <v>53.96</v>
      </c>
      <c r="L2189" s="4">
        <v>39.520000000000003</v>
      </c>
      <c r="M2189" s="16">
        <f t="shared" si="443"/>
        <v>-4.5448000000000002E-2</v>
      </c>
      <c r="N2189">
        <f t="shared" si="444"/>
        <v>0</v>
      </c>
      <c r="O2189">
        <f t="shared" si="445"/>
        <v>0</v>
      </c>
      <c r="P2189" s="63">
        <f t="shared" si="446"/>
        <v>0</v>
      </c>
    </row>
    <row r="2190" spans="1:18" x14ac:dyDescent="0.3">
      <c r="A2190">
        <f t="shared" si="447"/>
        <v>2018</v>
      </c>
      <c r="B2190">
        <f t="shared" si="448"/>
        <v>12</v>
      </c>
      <c r="C2190">
        <f t="shared" si="449"/>
        <v>1</v>
      </c>
      <c r="D2190">
        <f t="shared" si="450"/>
        <v>1</v>
      </c>
      <c r="E2190" t="str">
        <f t="shared" si="451"/>
        <v>OFF</v>
      </c>
      <c r="F2190" s="13">
        <f t="shared" si="440"/>
        <v>43435</v>
      </c>
      <c r="G2190" s="14" t="str">
        <f t="shared" si="452"/>
        <v>Avg of 4 NM Projects</v>
      </c>
      <c r="H2190" s="15">
        <f t="shared" si="441"/>
        <v>3</v>
      </c>
      <c r="I2190" s="93">
        <v>-1.1499999999999999</v>
      </c>
      <c r="J2190">
        <f t="shared" si="442"/>
        <v>-6.4606741573033704E-3</v>
      </c>
      <c r="K2190" s="4">
        <v>67.599999999999994</v>
      </c>
      <c r="L2190" s="4">
        <v>43.48</v>
      </c>
      <c r="M2190" s="16">
        <f t="shared" si="443"/>
        <v>-5.0001999999999998E-2</v>
      </c>
      <c r="N2190">
        <f t="shared" si="444"/>
        <v>0</v>
      </c>
      <c r="O2190">
        <f t="shared" si="445"/>
        <v>0</v>
      </c>
      <c r="P2190" s="63">
        <f t="shared" si="446"/>
        <v>0</v>
      </c>
    </row>
    <row r="2191" spans="1:18" x14ac:dyDescent="0.3">
      <c r="A2191">
        <f t="shared" si="447"/>
        <v>2018</v>
      </c>
      <c r="B2191">
        <f t="shared" si="448"/>
        <v>12</v>
      </c>
      <c r="C2191">
        <f t="shared" si="449"/>
        <v>1</v>
      </c>
      <c r="D2191">
        <f t="shared" si="450"/>
        <v>1</v>
      </c>
      <c r="E2191" t="str">
        <f t="shared" si="451"/>
        <v>OFF</v>
      </c>
      <c r="F2191" s="13">
        <f t="shared" si="440"/>
        <v>43435</v>
      </c>
      <c r="G2191" s="14" t="str">
        <f t="shared" si="452"/>
        <v>Avg of 4 NM Projects</v>
      </c>
      <c r="H2191" s="15">
        <f t="shared" si="441"/>
        <v>4</v>
      </c>
      <c r="I2191" s="93">
        <v>-1.2799999999999998</v>
      </c>
      <c r="J2191">
        <f t="shared" si="442"/>
        <v>-7.1910112359550547E-3</v>
      </c>
      <c r="K2191" s="4">
        <v>47.5</v>
      </c>
      <c r="L2191" s="4">
        <v>40.03</v>
      </c>
      <c r="M2191" s="16">
        <f t="shared" si="443"/>
        <v>-5.123839999999999E-2</v>
      </c>
      <c r="N2191">
        <f t="shared" si="444"/>
        <v>0</v>
      </c>
      <c r="O2191">
        <f t="shared" si="445"/>
        <v>0</v>
      </c>
      <c r="P2191" s="63">
        <f t="shared" si="446"/>
        <v>0</v>
      </c>
    </row>
    <row r="2192" spans="1:18" x14ac:dyDescent="0.3">
      <c r="A2192">
        <f t="shared" si="447"/>
        <v>2018</v>
      </c>
      <c r="B2192">
        <f t="shared" si="448"/>
        <v>12</v>
      </c>
      <c r="C2192">
        <f t="shared" si="449"/>
        <v>1</v>
      </c>
      <c r="D2192">
        <f t="shared" si="450"/>
        <v>1</v>
      </c>
      <c r="E2192" t="str">
        <f t="shared" si="451"/>
        <v>OFF</v>
      </c>
      <c r="F2192" s="13">
        <f t="shared" si="440"/>
        <v>43435</v>
      </c>
      <c r="G2192" s="14" t="str">
        <f t="shared" si="452"/>
        <v>Avg of 4 NM Projects</v>
      </c>
      <c r="H2192" s="15">
        <f t="shared" si="441"/>
        <v>5</v>
      </c>
      <c r="I2192" s="93">
        <v>-1.1499999999999999</v>
      </c>
      <c r="J2192">
        <f t="shared" si="442"/>
        <v>-6.4606741573033704E-3</v>
      </c>
      <c r="K2192" s="4">
        <v>50.89</v>
      </c>
      <c r="L2192" s="4">
        <v>39.94</v>
      </c>
      <c r="M2192" s="16">
        <f t="shared" si="443"/>
        <v>-4.5931E-2</v>
      </c>
      <c r="N2192">
        <f t="shared" si="444"/>
        <v>0</v>
      </c>
      <c r="O2192">
        <f t="shared" si="445"/>
        <v>0</v>
      </c>
      <c r="P2192" s="63">
        <f t="shared" si="446"/>
        <v>0</v>
      </c>
    </row>
    <row r="2193" spans="1:16" x14ac:dyDescent="0.3">
      <c r="A2193">
        <f t="shared" si="447"/>
        <v>2018</v>
      </c>
      <c r="B2193">
        <f t="shared" si="448"/>
        <v>12</v>
      </c>
      <c r="C2193">
        <f t="shared" si="449"/>
        <v>1</v>
      </c>
      <c r="D2193">
        <f t="shared" si="450"/>
        <v>1</v>
      </c>
      <c r="E2193" t="str">
        <f t="shared" si="451"/>
        <v>OFF</v>
      </c>
      <c r="F2193" s="13">
        <f t="shared" si="440"/>
        <v>43435</v>
      </c>
      <c r="G2193" s="14" t="str">
        <f t="shared" si="452"/>
        <v>Avg of 4 NM Projects</v>
      </c>
      <c r="H2193" s="15">
        <f t="shared" si="441"/>
        <v>6</v>
      </c>
      <c r="I2193" s="93">
        <v>-1.1549999999999998</v>
      </c>
      <c r="J2193">
        <f t="shared" si="442"/>
        <v>-6.4887640449438188E-3</v>
      </c>
      <c r="K2193" s="4">
        <v>48.2</v>
      </c>
      <c r="L2193" s="4">
        <v>43.57</v>
      </c>
      <c r="M2193" s="16">
        <f t="shared" si="443"/>
        <v>-5.0323349999999989E-2</v>
      </c>
      <c r="N2193">
        <f t="shared" si="444"/>
        <v>0</v>
      </c>
      <c r="O2193">
        <f t="shared" si="445"/>
        <v>0</v>
      </c>
      <c r="P2193" s="63">
        <f t="shared" si="446"/>
        <v>0</v>
      </c>
    </row>
    <row r="2194" spans="1:16" x14ac:dyDescent="0.3">
      <c r="A2194">
        <f t="shared" si="447"/>
        <v>2018</v>
      </c>
      <c r="B2194">
        <f t="shared" si="448"/>
        <v>12</v>
      </c>
      <c r="C2194">
        <f t="shared" si="449"/>
        <v>1</v>
      </c>
      <c r="D2194">
        <f t="shared" si="450"/>
        <v>1</v>
      </c>
      <c r="E2194" t="str">
        <f t="shared" si="451"/>
        <v>OFF</v>
      </c>
      <c r="F2194" s="13">
        <f t="shared" si="440"/>
        <v>43435</v>
      </c>
      <c r="G2194" s="14" t="str">
        <f t="shared" si="452"/>
        <v>Avg of 4 NM Projects</v>
      </c>
      <c r="H2194" s="15">
        <f t="shared" si="441"/>
        <v>7</v>
      </c>
      <c r="I2194" s="93">
        <v>-1.1499999999999999</v>
      </c>
      <c r="J2194">
        <f t="shared" si="442"/>
        <v>-6.4606741573033704E-3</v>
      </c>
      <c r="K2194" s="4">
        <v>47.26</v>
      </c>
      <c r="L2194" s="4">
        <v>44.18</v>
      </c>
      <c r="M2194" s="16">
        <f t="shared" si="443"/>
        <v>-5.0806999999999998E-2</v>
      </c>
      <c r="N2194">
        <f t="shared" si="444"/>
        <v>0</v>
      </c>
      <c r="O2194">
        <f t="shared" si="445"/>
        <v>0</v>
      </c>
      <c r="P2194" s="63">
        <f t="shared" si="446"/>
        <v>0</v>
      </c>
    </row>
    <row r="2195" spans="1:16" x14ac:dyDescent="0.3">
      <c r="A2195">
        <f t="shared" si="447"/>
        <v>2018</v>
      </c>
      <c r="B2195">
        <f t="shared" si="448"/>
        <v>12</v>
      </c>
      <c r="C2195">
        <f t="shared" si="449"/>
        <v>1</v>
      </c>
      <c r="D2195">
        <f t="shared" si="450"/>
        <v>1</v>
      </c>
      <c r="E2195" t="str">
        <f t="shared" si="451"/>
        <v>OFF</v>
      </c>
      <c r="F2195" s="13">
        <f t="shared" si="440"/>
        <v>43435</v>
      </c>
      <c r="G2195" s="14" t="str">
        <f t="shared" si="452"/>
        <v>Avg of 4 NM Projects</v>
      </c>
      <c r="H2195" s="15">
        <f t="shared" si="441"/>
        <v>8</v>
      </c>
      <c r="I2195" s="93">
        <v>-1.4099999999999997</v>
      </c>
      <c r="J2195">
        <f t="shared" si="442"/>
        <v>-7.9213483146067399E-3</v>
      </c>
      <c r="K2195" s="4">
        <v>59.71</v>
      </c>
      <c r="L2195" s="4">
        <v>42.21</v>
      </c>
      <c r="M2195" s="16">
        <f t="shared" si="443"/>
        <v>-5.9516099999999988E-2</v>
      </c>
      <c r="N2195">
        <f t="shared" si="444"/>
        <v>0</v>
      </c>
      <c r="O2195">
        <f t="shared" si="445"/>
        <v>0</v>
      </c>
      <c r="P2195" s="63">
        <f t="shared" si="446"/>
        <v>0</v>
      </c>
    </row>
    <row r="2196" spans="1:16" x14ac:dyDescent="0.3">
      <c r="A2196">
        <f t="shared" si="447"/>
        <v>2018</v>
      </c>
      <c r="B2196">
        <f t="shared" si="448"/>
        <v>12</v>
      </c>
      <c r="C2196">
        <f t="shared" si="449"/>
        <v>1</v>
      </c>
      <c r="D2196">
        <f t="shared" si="450"/>
        <v>1</v>
      </c>
      <c r="E2196" t="str">
        <f t="shared" si="451"/>
        <v>OFF</v>
      </c>
      <c r="F2196" s="13">
        <f t="shared" si="440"/>
        <v>43435</v>
      </c>
      <c r="G2196" s="14" t="str">
        <f t="shared" si="452"/>
        <v>Avg of 4 NM Projects</v>
      </c>
      <c r="H2196" s="15">
        <f t="shared" si="441"/>
        <v>9</v>
      </c>
      <c r="I2196" s="93">
        <v>0.51500000000000012</v>
      </c>
      <c r="J2196">
        <f t="shared" si="442"/>
        <v>2.8932584269662927E-3</v>
      </c>
      <c r="K2196" s="4">
        <v>57.44</v>
      </c>
      <c r="L2196" s="4">
        <v>42.63</v>
      </c>
      <c r="M2196" s="16">
        <f t="shared" si="443"/>
        <v>2.1954450000000004E-2</v>
      </c>
      <c r="N2196">
        <f t="shared" si="444"/>
        <v>0</v>
      </c>
      <c r="O2196">
        <f t="shared" si="445"/>
        <v>0</v>
      </c>
      <c r="P2196" s="63">
        <f t="shared" si="446"/>
        <v>0</v>
      </c>
    </row>
    <row r="2197" spans="1:16" x14ac:dyDescent="0.3">
      <c r="A2197">
        <f t="shared" si="447"/>
        <v>2018</v>
      </c>
      <c r="B2197">
        <f t="shared" si="448"/>
        <v>12</v>
      </c>
      <c r="C2197">
        <f t="shared" si="449"/>
        <v>1</v>
      </c>
      <c r="D2197">
        <f t="shared" si="450"/>
        <v>1</v>
      </c>
      <c r="E2197" t="str">
        <f t="shared" si="451"/>
        <v>OFF</v>
      </c>
      <c r="F2197" s="13">
        <f t="shared" si="440"/>
        <v>43435</v>
      </c>
      <c r="G2197" s="14" t="str">
        <f t="shared" si="452"/>
        <v>Avg of 4 NM Projects</v>
      </c>
      <c r="H2197" s="15">
        <f t="shared" si="441"/>
        <v>10</v>
      </c>
      <c r="I2197" s="93">
        <v>2.5649999999999999</v>
      </c>
      <c r="J2197">
        <f t="shared" si="442"/>
        <v>1.4410112359550562E-2</v>
      </c>
      <c r="K2197" s="4">
        <v>59.85</v>
      </c>
      <c r="L2197" s="4">
        <v>37.04</v>
      </c>
      <c r="M2197" s="16">
        <f t="shared" si="443"/>
        <v>9.5007599999999998E-2</v>
      </c>
      <c r="N2197">
        <f t="shared" si="444"/>
        <v>0</v>
      </c>
      <c r="O2197">
        <f t="shared" si="445"/>
        <v>0</v>
      </c>
      <c r="P2197" s="63">
        <f t="shared" si="446"/>
        <v>0</v>
      </c>
    </row>
    <row r="2198" spans="1:16" x14ac:dyDescent="0.3">
      <c r="A2198">
        <f t="shared" si="447"/>
        <v>2018</v>
      </c>
      <c r="B2198">
        <f t="shared" si="448"/>
        <v>12</v>
      </c>
      <c r="C2198">
        <f t="shared" si="449"/>
        <v>1</v>
      </c>
      <c r="D2198">
        <f t="shared" si="450"/>
        <v>1</v>
      </c>
      <c r="E2198" t="str">
        <f t="shared" si="451"/>
        <v>OFF</v>
      </c>
      <c r="F2198" s="13">
        <f t="shared" si="440"/>
        <v>43435</v>
      </c>
      <c r="G2198" s="14" t="str">
        <f t="shared" si="452"/>
        <v>Avg of 4 NM Projects</v>
      </c>
      <c r="H2198" s="15">
        <f t="shared" si="441"/>
        <v>11</v>
      </c>
      <c r="I2198" s="93">
        <v>5.125</v>
      </c>
      <c r="J2198">
        <f t="shared" si="442"/>
        <v>2.8792134831460675E-2</v>
      </c>
      <c r="K2198" s="4">
        <v>58.02</v>
      </c>
      <c r="L2198" s="4">
        <v>33.65</v>
      </c>
      <c r="M2198" s="16">
        <f t="shared" si="443"/>
        <v>0.17245624999999998</v>
      </c>
      <c r="N2198">
        <f t="shared" si="444"/>
        <v>0</v>
      </c>
      <c r="O2198">
        <f t="shared" si="445"/>
        <v>0</v>
      </c>
      <c r="P2198" s="63">
        <f t="shared" si="446"/>
        <v>0</v>
      </c>
    </row>
    <row r="2199" spans="1:16" x14ac:dyDescent="0.3">
      <c r="A2199">
        <f t="shared" si="447"/>
        <v>2018</v>
      </c>
      <c r="B2199">
        <f t="shared" si="448"/>
        <v>12</v>
      </c>
      <c r="C2199">
        <f t="shared" si="449"/>
        <v>1</v>
      </c>
      <c r="D2199">
        <f t="shared" si="450"/>
        <v>1</v>
      </c>
      <c r="E2199" t="str">
        <f t="shared" si="451"/>
        <v>OFF</v>
      </c>
      <c r="F2199" s="13">
        <f t="shared" si="440"/>
        <v>43435</v>
      </c>
      <c r="G2199" s="14" t="str">
        <f t="shared" si="452"/>
        <v>Avg of 4 NM Projects</v>
      </c>
      <c r="H2199" s="15">
        <f t="shared" si="441"/>
        <v>12</v>
      </c>
      <c r="I2199" s="93">
        <v>7.17</v>
      </c>
      <c r="J2199">
        <f t="shared" si="442"/>
        <v>4.0280898876404493E-2</v>
      </c>
      <c r="K2199" s="4">
        <v>55.74</v>
      </c>
      <c r="L2199" s="4">
        <v>31.98</v>
      </c>
      <c r="M2199" s="16">
        <f t="shared" si="443"/>
        <v>0.22929660000000002</v>
      </c>
      <c r="N2199">
        <f t="shared" si="444"/>
        <v>0</v>
      </c>
      <c r="O2199">
        <f t="shared" si="445"/>
        <v>0</v>
      </c>
      <c r="P2199" s="63">
        <f t="shared" si="446"/>
        <v>0</v>
      </c>
    </row>
    <row r="2200" spans="1:16" x14ac:dyDescent="0.3">
      <c r="A2200">
        <f t="shared" si="447"/>
        <v>2018</v>
      </c>
      <c r="B2200">
        <f t="shared" si="448"/>
        <v>12</v>
      </c>
      <c r="C2200">
        <f t="shared" si="449"/>
        <v>1</v>
      </c>
      <c r="D2200">
        <f t="shared" si="450"/>
        <v>1</v>
      </c>
      <c r="E2200" t="str">
        <f t="shared" si="451"/>
        <v>OFF</v>
      </c>
      <c r="F2200" s="13">
        <f t="shared" si="440"/>
        <v>43435</v>
      </c>
      <c r="G2200" s="14" t="str">
        <f t="shared" si="452"/>
        <v>Avg of 4 NM Projects</v>
      </c>
      <c r="H2200" s="15">
        <f t="shared" si="441"/>
        <v>13</v>
      </c>
      <c r="I2200" s="93">
        <v>6.2750000000000004</v>
      </c>
      <c r="J2200">
        <f t="shared" si="442"/>
        <v>3.5252808988764046E-2</v>
      </c>
      <c r="K2200" s="4">
        <v>55.7</v>
      </c>
      <c r="L2200" s="4">
        <v>31.43</v>
      </c>
      <c r="M2200" s="16">
        <f t="shared" si="443"/>
        <v>0.19722325000000002</v>
      </c>
      <c r="N2200">
        <f t="shared" si="444"/>
        <v>0</v>
      </c>
      <c r="O2200">
        <f t="shared" si="445"/>
        <v>0</v>
      </c>
      <c r="P2200" s="63">
        <f t="shared" si="446"/>
        <v>0</v>
      </c>
    </row>
    <row r="2201" spans="1:16" x14ac:dyDescent="0.3">
      <c r="A2201">
        <f t="shared" si="447"/>
        <v>2018</v>
      </c>
      <c r="B2201">
        <f t="shared" si="448"/>
        <v>12</v>
      </c>
      <c r="C2201">
        <f t="shared" si="449"/>
        <v>1</v>
      </c>
      <c r="D2201">
        <f t="shared" si="450"/>
        <v>1</v>
      </c>
      <c r="E2201" t="str">
        <f t="shared" si="451"/>
        <v>OFF</v>
      </c>
      <c r="F2201" s="13">
        <f t="shared" si="440"/>
        <v>43435</v>
      </c>
      <c r="G2201" s="14" t="str">
        <f t="shared" si="452"/>
        <v>Avg of 4 NM Projects</v>
      </c>
      <c r="H2201" s="15">
        <f t="shared" si="441"/>
        <v>14</v>
      </c>
      <c r="I2201" s="93">
        <v>4.9899999999999993</v>
      </c>
      <c r="J2201">
        <f t="shared" si="442"/>
        <v>2.8033707865168535E-2</v>
      </c>
      <c r="K2201" s="4">
        <v>44.49</v>
      </c>
      <c r="L2201" s="4">
        <v>33.01</v>
      </c>
      <c r="M2201" s="16">
        <f t="shared" si="443"/>
        <v>0.16471989999999997</v>
      </c>
      <c r="N2201">
        <f t="shared" si="444"/>
        <v>0</v>
      </c>
      <c r="O2201">
        <f t="shared" si="445"/>
        <v>0</v>
      </c>
      <c r="P2201" s="63">
        <f t="shared" si="446"/>
        <v>0</v>
      </c>
    </row>
    <row r="2202" spans="1:16" x14ac:dyDescent="0.3">
      <c r="A2202">
        <f t="shared" si="447"/>
        <v>2018</v>
      </c>
      <c r="B2202">
        <f t="shared" si="448"/>
        <v>12</v>
      </c>
      <c r="C2202">
        <f t="shared" si="449"/>
        <v>1</v>
      </c>
      <c r="D2202">
        <f t="shared" si="450"/>
        <v>1</v>
      </c>
      <c r="E2202" t="str">
        <f t="shared" si="451"/>
        <v>OFF</v>
      </c>
      <c r="F2202" s="13">
        <f t="shared" si="440"/>
        <v>43435</v>
      </c>
      <c r="G2202" s="14" t="str">
        <f t="shared" si="452"/>
        <v>Avg of 4 NM Projects</v>
      </c>
      <c r="H2202" s="15">
        <f t="shared" si="441"/>
        <v>15</v>
      </c>
      <c r="I2202" s="93">
        <v>3.2</v>
      </c>
      <c r="J2202">
        <f t="shared" si="442"/>
        <v>1.7977528089887642E-2</v>
      </c>
      <c r="K2202" s="4">
        <v>45.76</v>
      </c>
      <c r="L2202" s="4">
        <v>37.340000000000003</v>
      </c>
      <c r="M2202" s="16">
        <f t="shared" si="443"/>
        <v>0.11948800000000001</v>
      </c>
      <c r="N2202">
        <f t="shared" si="444"/>
        <v>0</v>
      </c>
      <c r="O2202">
        <f t="shared" si="445"/>
        <v>0</v>
      </c>
      <c r="P2202" s="63">
        <f t="shared" si="446"/>
        <v>0</v>
      </c>
    </row>
    <row r="2203" spans="1:16" x14ac:dyDescent="0.3">
      <c r="A2203">
        <f t="shared" si="447"/>
        <v>2018</v>
      </c>
      <c r="B2203">
        <f t="shared" si="448"/>
        <v>12</v>
      </c>
      <c r="C2203">
        <f t="shared" si="449"/>
        <v>1</v>
      </c>
      <c r="D2203">
        <f t="shared" si="450"/>
        <v>1</v>
      </c>
      <c r="E2203" t="str">
        <f t="shared" si="451"/>
        <v>OFF</v>
      </c>
      <c r="F2203" s="13">
        <f t="shared" si="440"/>
        <v>43435</v>
      </c>
      <c r="G2203" s="14" t="str">
        <f t="shared" si="452"/>
        <v>Avg of 4 NM Projects</v>
      </c>
      <c r="H2203" s="15">
        <f t="shared" si="441"/>
        <v>16</v>
      </c>
      <c r="I2203" s="93">
        <v>-0.37499999999999989</v>
      </c>
      <c r="J2203">
        <f t="shared" si="442"/>
        <v>-2.1067415730337074E-3</v>
      </c>
      <c r="K2203" s="4">
        <v>49.98</v>
      </c>
      <c r="L2203" s="4">
        <v>36.85</v>
      </c>
      <c r="M2203" s="16">
        <f t="shared" si="443"/>
        <v>-1.3818749999999996E-2</v>
      </c>
      <c r="N2203">
        <f t="shared" si="444"/>
        <v>0</v>
      </c>
      <c r="O2203">
        <f t="shared" si="445"/>
        <v>0</v>
      </c>
      <c r="P2203" s="63">
        <f t="shared" si="446"/>
        <v>0</v>
      </c>
    </row>
    <row r="2204" spans="1:16" x14ac:dyDescent="0.3">
      <c r="A2204">
        <f t="shared" si="447"/>
        <v>2018</v>
      </c>
      <c r="B2204">
        <f t="shared" si="448"/>
        <v>12</v>
      </c>
      <c r="C2204">
        <f t="shared" si="449"/>
        <v>1</v>
      </c>
      <c r="D2204">
        <f t="shared" si="450"/>
        <v>1</v>
      </c>
      <c r="E2204" t="str">
        <f t="shared" si="451"/>
        <v>OFF</v>
      </c>
      <c r="F2204" s="13">
        <f t="shared" si="440"/>
        <v>43435</v>
      </c>
      <c r="G2204" s="14" t="str">
        <f t="shared" si="452"/>
        <v>Avg of 4 NM Projects</v>
      </c>
      <c r="H2204" s="15">
        <f t="shared" si="441"/>
        <v>17</v>
      </c>
      <c r="I2204" s="93">
        <v>-1.4100000000000001</v>
      </c>
      <c r="J2204">
        <f t="shared" si="442"/>
        <v>-7.9213483146067416E-3</v>
      </c>
      <c r="K2204" s="4">
        <v>78.87</v>
      </c>
      <c r="L2204" s="4">
        <v>44.51</v>
      </c>
      <c r="M2204" s="16">
        <f t="shared" si="443"/>
        <v>-6.2759099999999998E-2</v>
      </c>
      <c r="N2204">
        <f t="shared" si="444"/>
        <v>0</v>
      </c>
      <c r="O2204">
        <f t="shared" si="445"/>
        <v>0</v>
      </c>
      <c r="P2204" s="63">
        <f t="shared" si="446"/>
        <v>0</v>
      </c>
    </row>
    <row r="2205" spans="1:16" x14ac:dyDescent="0.3">
      <c r="A2205">
        <f t="shared" si="447"/>
        <v>2018</v>
      </c>
      <c r="B2205">
        <f t="shared" si="448"/>
        <v>12</v>
      </c>
      <c r="C2205">
        <f t="shared" si="449"/>
        <v>1</v>
      </c>
      <c r="D2205">
        <f t="shared" si="450"/>
        <v>1</v>
      </c>
      <c r="E2205" t="str">
        <f t="shared" si="451"/>
        <v>OFF</v>
      </c>
      <c r="F2205" s="13">
        <f t="shared" ref="F2205:F2268" si="453">+F2181+1</f>
        <v>43435</v>
      </c>
      <c r="G2205" s="14" t="str">
        <f t="shared" si="452"/>
        <v>Avg of 4 NM Projects</v>
      </c>
      <c r="H2205" s="15">
        <f t="shared" ref="H2205:H2268" si="454">H2181</f>
        <v>18</v>
      </c>
      <c r="I2205" s="93">
        <v>-1.0249999999999999</v>
      </c>
      <c r="J2205">
        <f t="shared" si="442"/>
        <v>-5.7584269662921345E-3</v>
      </c>
      <c r="K2205" s="4">
        <v>95.23</v>
      </c>
      <c r="L2205" s="4">
        <v>57.54</v>
      </c>
      <c r="M2205" s="16">
        <f t="shared" si="443"/>
        <v>-5.8978499999999996E-2</v>
      </c>
      <c r="N2205">
        <f t="shared" si="444"/>
        <v>0</v>
      </c>
      <c r="O2205">
        <f t="shared" si="445"/>
        <v>0</v>
      </c>
      <c r="P2205" s="63">
        <f t="shared" si="446"/>
        <v>0</v>
      </c>
    </row>
    <row r="2206" spans="1:16" x14ac:dyDescent="0.3">
      <c r="A2206">
        <f t="shared" si="447"/>
        <v>2018</v>
      </c>
      <c r="B2206">
        <f t="shared" si="448"/>
        <v>12</v>
      </c>
      <c r="C2206">
        <f t="shared" si="449"/>
        <v>1</v>
      </c>
      <c r="D2206">
        <f t="shared" si="450"/>
        <v>1</v>
      </c>
      <c r="E2206" t="str">
        <f t="shared" si="451"/>
        <v>OFF</v>
      </c>
      <c r="F2206" s="13">
        <f t="shared" si="453"/>
        <v>43435</v>
      </c>
      <c r="G2206" s="14" t="str">
        <f t="shared" si="452"/>
        <v>Avg of 4 NM Projects</v>
      </c>
      <c r="H2206" s="15">
        <f t="shared" si="454"/>
        <v>19</v>
      </c>
      <c r="I2206" s="93">
        <v>-1.1499999999999999</v>
      </c>
      <c r="J2206">
        <f t="shared" si="442"/>
        <v>-6.4606741573033704E-3</v>
      </c>
      <c r="K2206" s="4">
        <v>78.239999999999995</v>
      </c>
      <c r="L2206" s="4">
        <v>59.94</v>
      </c>
      <c r="M2206" s="16">
        <f t="shared" si="443"/>
        <v>-6.8930999999999992E-2</v>
      </c>
      <c r="N2206">
        <f t="shared" si="444"/>
        <v>0</v>
      </c>
      <c r="O2206">
        <f t="shared" si="445"/>
        <v>0</v>
      </c>
      <c r="P2206" s="63">
        <f t="shared" si="446"/>
        <v>0</v>
      </c>
    </row>
    <row r="2207" spans="1:16" x14ac:dyDescent="0.3">
      <c r="A2207">
        <f t="shared" si="447"/>
        <v>2018</v>
      </c>
      <c r="B2207">
        <f t="shared" si="448"/>
        <v>12</v>
      </c>
      <c r="C2207">
        <f t="shared" si="449"/>
        <v>1</v>
      </c>
      <c r="D2207">
        <f t="shared" si="450"/>
        <v>1</v>
      </c>
      <c r="E2207" t="str">
        <f t="shared" si="451"/>
        <v>OFF</v>
      </c>
      <c r="F2207" s="13">
        <f t="shared" si="453"/>
        <v>43435</v>
      </c>
      <c r="G2207" s="14" t="str">
        <f t="shared" si="452"/>
        <v>Avg of 4 NM Projects</v>
      </c>
      <c r="H2207" s="15">
        <f t="shared" si="454"/>
        <v>20</v>
      </c>
      <c r="I2207" s="93">
        <v>-1.2849999999999997</v>
      </c>
      <c r="J2207">
        <f t="shared" si="442"/>
        <v>-7.219101123595504E-3</v>
      </c>
      <c r="K2207" s="4">
        <v>62.28</v>
      </c>
      <c r="L2207" s="4">
        <v>55.9</v>
      </c>
      <c r="M2207" s="16">
        <f t="shared" si="443"/>
        <v>-7.1831499999999979E-2</v>
      </c>
      <c r="N2207">
        <f t="shared" si="444"/>
        <v>0</v>
      </c>
      <c r="O2207">
        <f t="shared" si="445"/>
        <v>0</v>
      </c>
      <c r="P2207" s="63">
        <f t="shared" si="446"/>
        <v>0</v>
      </c>
    </row>
    <row r="2208" spans="1:16" x14ac:dyDescent="0.3">
      <c r="A2208">
        <f t="shared" si="447"/>
        <v>2018</v>
      </c>
      <c r="B2208">
        <f t="shared" si="448"/>
        <v>12</v>
      </c>
      <c r="C2208">
        <f t="shared" si="449"/>
        <v>1</v>
      </c>
      <c r="D2208">
        <f t="shared" si="450"/>
        <v>1</v>
      </c>
      <c r="E2208" t="str">
        <f t="shared" si="451"/>
        <v>OFF</v>
      </c>
      <c r="F2208" s="13">
        <f t="shared" si="453"/>
        <v>43435</v>
      </c>
      <c r="G2208" s="14" t="str">
        <f t="shared" si="452"/>
        <v>Avg of 4 NM Projects</v>
      </c>
      <c r="H2208" s="15">
        <f t="shared" si="454"/>
        <v>21</v>
      </c>
      <c r="I2208" s="93">
        <v>-1.2799999999999998</v>
      </c>
      <c r="J2208">
        <f t="shared" si="442"/>
        <v>-7.1910112359550547E-3</v>
      </c>
      <c r="K2208" s="4">
        <v>51.57</v>
      </c>
      <c r="L2208" s="4">
        <v>48.39</v>
      </c>
      <c r="M2208" s="16">
        <f t="shared" si="443"/>
        <v>-6.1939199999999993E-2</v>
      </c>
      <c r="N2208">
        <f t="shared" si="444"/>
        <v>0</v>
      </c>
      <c r="O2208">
        <f t="shared" si="445"/>
        <v>0</v>
      </c>
      <c r="P2208" s="63">
        <f t="shared" si="446"/>
        <v>0</v>
      </c>
    </row>
    <row r="2209" spans="1:18" x14ac:dyDescent="0.3">
      <c r="A2209">
        <f t="shared" si="447"/>
        <v>2018</v>
      </c>
      <c r="B2209">
        <f t="shared" si="448"/>
        <v>12</v>
      </c>
      <c r="C2209">
        <f t="shared" si="449"/>
        <v>1</v>
      </c>
      <c r="D2209">
        <f t="shared" si="450"/>
        <v>1</v>
      </c>
      <c r="E2209" t="str">
        <f t="shared" si="451"/>
        <v>OFF</v>
      </c>
      <c r="F2209" s="13">
        <f t="shared" si="453"/>
        <v>43435</v>
      </c>
      <c r="G2209" s="14" t="str">
        <f t="shared" si="452"/>
        <v>Avg of 4 NM Projects</v>
      </c>
      <c r="H2209" s="15">
        <f t="shared" si="454"/>
        <v>22</v>
      </c>
      <c r="I2209" s="93">
        <v>-1.1499999999999999</v>
      </c>
      <c r="J2209">
        <f t="shared" si="442"/>
        <v>-6.4606741573033704E-3</v>
      </c>
      <c r="K2209" s="4">
        <v>50.03</v>
      </c>
      <c r="L2209" s="4">
        <v>51.73</v>
      </c>
      <c r="M2209" s="16">
        <f t="shared" si="443"/>
        <v>-5.9489499999999994E-2</v>
      </c>
      <c r="N2209">
        <f t="shared" si="444"/>
        <v>0</v>
      </c>
      <c r="O2209">
        <f t="shared" si="445"/>
        <v>0</v>
      </c>
      <c r="P2209" s="63">
        <f t="shared" si="446"/>
        <v>0</v>
      </c>
    </row>
    <row r="2210" spans="1:18" x14ac:dyDescent="0.3">
      <c r="A2210">
        <f t="shared" si="447"/>
        <v>2018</v>
      </c>
      <c r="B2210">
        <f t="shared" si="448"/>
        <v>12</v>
      </c>
      <c r="C2210">
        <f t="shared" si="449"/>
        <v>1</v>
      </c>
      <c r="D2210">
        <f t="shared" si="450"/>
        <v>1</v>
      </c>
      <c r="E2210" t="str">
        <f t="shared" si="451"/>
        <v>OFF</v>
      </c>
      <c r="F2210" s="13">
        <f t="shared" si="453"/>
        <v>43435</v>
      </c>
      <c r="G2210" s="14" t="str">
        <f t="shared" si="452"/>
        <v>Avg of 4 NM Projects</v>
      </c>
      <c r="H2210" s="15">
        <f t="shared" si="454"/>
        <v>23</v>
      </c>
      <c r="I2210" s="93">
        <v>-1.1499999999999999</v>
      </c>
      <c r="J2210">
        <f t="shared" si="442"/>
        <v>-6.4606741573033704E-3</v>
      </c>
      <c r="K2210" s="4">
        <v>46.95</v>
      </c>
      <c r="L2210" s="4">
        <v>37.590000000000003</v>
      </c>
      <c r="M2210" s="16">
        <f t="shared" si="443"/>
        <v>-4.3228500000000003E-2</v>
      </c>
      <c r="N2210">
        <f t="shared" si="444"/>
        <v>0</v>
      </c>
      <c r="O2210">
        <f t="shared" si="445"/>
        <v>0</v>
      </c>
      <c r="P2210" s="63">
        <f t="shared" si="446"/>
        <v>0</v>
      </c>
    </row>
    <row r="2211" spans="1:18" x14ac:dyDescent="0.3">
      <c r="A2211">
        <f t="shared" si="447"/>
        <v>2018</v>
      </c>
      <c r="B2211">
        <f t="shared" si="448"/>
        <v>12</v>
      </c>
      <c r="C2211">
        <f t="shared" si="449"/>
        <v>1</v>
      </c>
      <c r="D2211">
        <f t="shared" si="450"/>
        <v>1</v>
      </c>
      <c r="E2211" t="str">
        <f t="shared" si="451"/>
        <v>OFF</v>
      </c>
      <c r="F2211" s="13">
        <f t="shared" si="453"/>
        <v>43435</v>
      </c>
      <c r="G2211" s="14" t="str">
        <f t="shared" si="452"/>
        <v>Avg of 4 NM Projects</v>
      </c>
      <c r="H2211" s="15">
        <f t="shared" si="454"/>
        <v>24</v>
      </c>
      <c r="I2211" s="93">
        <v>-1.1499999999999999</v>
      </c>
      <c r="J2211">
        <f t="shared" si="442"/>
        <v>-6.4606741573033704E-3</v>
      </c>
      <c r="K2211" s="4">
        <v>40.340000000000003</v>
      </c>
      <c r="L2211" s="4">
        <v>38.86</v>
      </c>
      <c r="M2211" s="16">
        <f t="shared" si="443"/>
        <v>-4.4688999999999993E-2</v>
      </c>
      <c r="N2211">
        <f t="shared" si="444"/>
        <v>0</v>
      </c>
      <c r="O2211">
        <f t="shared" si="445"/>
        <v>0</v>
      </c>
      <c r="P2211" s="63">
        <f t="shared" si="446"/>
        <v>0</v>
      </c>
    </row>
    <row r="2212" spans="1:18" x14ac:dyDescent="0.3">
      <c r="A2212">
        <f t="shared" si="447"/>
        <v>2018</v>
      </c>
      <c r="B2212">
        <f t="shared" si="448"/>
        <v>12</v>
      </c>
      <c r="C2212">
        <f t="shared" si="449"/>
        <v>2</v>
      </c>
      <c r="D2212">
        <f t="shared" si="450"/>
        <v>2</v>
      </c>
      <c r="E2212" t="str">
        <f t="shared" si="451"/>
        <v>OFF</v>
      </c>
      <c r="F2212" s="13">
        <f t="shared" si="453"/>
        <v>43436</v>
      </c>
      <c r="G2212" s="14" t="str">
        <f t="shared" si="452"/>
        <v>Avg of 4 NM Projects</v>
      </c>
      <c r="H2212" s="15">
        <f t="shared" si="454"/>
        <v>1</v>
      </c>
      <c r="I2212" s="93">
        <v>-1.1499999999999999</v>
      </c>
      <c r="J2212">
        <f t="shared" si="442"/>
        <v>-6.4606741573033704E-3</v>
      </c>
      <c r="K2212" s="4">
        <v>40.96</v>
      </c>
      <c r="L2212" s="4">
        <v>46.35</v>
      </c>
      <c r="M2212" s="16">
        <f t="shared" si="443"/>
        <v>-5.3302499999999996E-2</v>
      </c>
      <c r="N2212">
        <f t="shared" si="444"/>
        <v>0</v>
      </c>
      <c r="O2212">
        <f t="shared" si="445"/>
        <v>0</v>
      </c>
      <c r="P2212" s="63">
        <f t="shared" si="446"/>
        <v>0</v>
      </c>
      <c r="Q2212" s="34"/>
      <c r="R2212" s="34"/>
    </row>
    <row r="2213" spans="1:18" x14ac:dyDescent="0.3">
      <c r="A2213">
        <f t="shared" si="447"/>
        <v>2018</v>
      </c>
      <c r="B2213">
        <f t="shared" si="448"/>
        <v>12</v>
      </c>
      <c r="C2213">
        <f t="shared" si="449"/>
        <v>2</v>
      </c>
      <c r="D2213">
        <f t="shared" si="450"/>
        <v>2</v>
      </c>
      <c r="E2213" t="str">
        <f t="shared" si="451"/>
        <v>OFF</v>
      </c>
      <c r="F2213" s="13">
        <f t="shared" si="453"/>
        <v>43436</v>
      </c>
      <c r="G2213" s="14" t="str">
        <f t="shared" si="452"/>
        <v>Avg of 4 NM Projects</v>
      </c>
      <c r="H2213" s="15">
        <f t="shared" si="454"/>
        <v>2</v>
      </c>
      <c r="I2213" s="93">
        <v>-1.1549999999999998</v>
      </c>
      <c r="J2213">
        <f t="shared" si="442"/>
        <v>-6.4887640449438188E-3</v>
      </c>
      <c r="K2213" s="4">
        <v>37.81</v>
      </c>
      <c r="L2213" s="4">
        <v>41.34</v>
      </c>
      <c r="M2213" s="16">
        <f t="shared" si="443"/>
        <v>-4.7747699999999997E-2</v>
      </c>
      <c r="N2213">
        <f t="shared" si="444"/>
        <v>0</v>
      </c>
      <c r="O2213">
        <f t="shared" si="445"/>
        <v>0</v>
      </c>
      <c r="P2213" s="63">
        <f t="shared" si="446"/>
        <v>0</v>
      </c>
    </row>
    <row r="2214" spans="1:18" x14ac:dyDescent="0.3">
      <c r="A2214">
        <f t="shared" si="447"/>
        <v>2018</v>
      </c>
      <c r="B2214">
        <f t="shared" si="448"/>
        <v>12</v>
      </c>
      <c r="C2214">
        <f t="shared" si="449"/>
        <v>2</v>
      </c>
      <c r="D2214">
        <f t="shared" si="450"/>
        <v>2</v>
      </c>
      <c r="E2214" t="str">
        <f t="shared" si="451"/>
        <v>OFF</v>
      </c>
      <c r="F2214" s="13">
        <f t="shared" si="453"/>
        <v>43436</v>
      </c>
      <c r="G2214" s="14" t="str">
        <f t="shared" si="452"/>
        <v>Avg of 4 NM Projects</v>
      </c>
      <c r="H2214" s="15">
        <f t="shared" si="454"/>
        <v>3</v>
      </c>
      <c r="I2214" s="93">
        <v>-1.1499999999999999</v>
      </c>
      <c r="J2214">
        <f t="shared" si="442"/>
        <v>-6.4606741573033704E-3</v>
      </c>
      <c r="K2214" s="4">
        <v>44.53</v>
      </c>
      <c r="L2214" s="4">
        <v>40.549999999999997</v>
      </c>
      <c r="M2214" s="16">
        <f t="shared" si="443"/>
        <v>-4.6632499999999993E-2</v>
      </c>
      <c r="N2214">
        <f t="shared" si="444"/>
        <v>0</v>
      </c>
      <c r="O2214">
        <f t="shared" si="445"/>
        <v>0</v>
      </c>
      <c r="P2214" s="63">
        <f t="shared" si="446"/>
        <v>0</v>
      </c>
    </row>
    <row r="2215" spans="1:18" x14ac:dyDescent="0.3">
      <c r="A2215">
        <f t="shared" si="447"/>
        <v>2018</v>
      </c>
      <c r="B2215">
        <f t="shared" si="448"/>
        <v>12</v>
      </c>
      <c r="C2215">
        <f t="shared" si="449"/>
        <v>2</v>
      </c>
      <c r="D2215">
        <f t="shared" si="450"/>
        <v>2</v>
      </c>
      <c r="E2215" t="str">
        <f t="shared" si="451"/>
        <v>OFF</v>
      </c>
      <c r="F2215" s="13">
        <f t="shared" si="453"/>
        <v>43436</v>
      </c>
      <c r="G2215" s="14" t="str">
        <f t="shared" si="452"/>
        <v>Avg of 4 NM Projects</v>
      </c>
      <c r="H2215" s="15">
        <f t="shared" si="454"/>
        <v>4</v>
      </c>
      <c r="I2215" s="93">
        <v>-1.1499999999999999</v>
      </c>
      <c r="J2215">
        <f t="shared" si="442"/>
        <v>-6.4606741573033704E-3</v>
      </c>
      <c r="K2215" s="4">
        <v>38.53</v>
      </c>
      <c r="L2215" s="4">
        <v>37.659999999999997</v>
      </c>
      <c r="M2215" s="16">
        <f t="shared" si="443"/>
        <v>-4.3308999999999993E-2</v>
      </c>
      <c r="N2215">
        <f t="shared" si="444"/>
        <v>0</v>
      </c>
      <c r="O2215">
        <f t="shared" si="445"/>
        <v>0</v>
      </c>
      <c r="P2215" s="63">
        <f t="shared" si="446"/>
        <v>0</v>
      </c>
    </row>
    <row r="2216" spans="1:18" x14ac:dyDescent="0.3">
      <c r="A2216">
        <f t="shared" si="447"/>
        <v>2018</v>
      </c>
      <c r="B2216">
        <f t="shared" si="448"/>
        <v>12</v>
      </c>
      <c r="C2216">
        <f t="shared" si="449"/>
        <v>2</v>
      </c>
      <c r="D2216">
        <f t="shared" si="450"/>
        <v>2</v>
      </c>
      <c r="E2216" t="str">
        <f t="shared" si="451"/>
        <v>OFF</v>
      </c>
      <c r="F2216" s="13">
        <f t="shared" si="453"/>
        <v>43436</v>
      </c>
      <c r="G2216" s="14" t="str">
        <f t="shared" si="452"/>
        <v>Avg of 4 NM Projects</v>
      </c>
      <c r="H2216" s="15">
        <f t="shared" si="454"/>
        <v>5</v>
      </c>
      <c r="I2216" s="93">
        <v>-1.1499999999999999</v>
      </c>
      <c r="J2216">
        <f t="shared" si="442"/>
        <v>-6.4606741573033704E-3</v>
      </c>
      <c r="K2216" s="4">
        <v>39.81</v>
      </c>
      <c r="L2216" s="4">
        <v>42.16</v>
      </c>
      <c r="M2216" s="16">
        <f t="shared" si="443"/>
        <v>-4.8483999999999992E-2</v>
      </c>
      <c r="N2216">
        <f t="shared" si="444"/>
        <v>0</v>
      </c>
      <c r="O2216">
        <f t="shared" si="445"/>
        <v>0</v>
      </c>
      <c r="P2216" s="63">
        <f t="shared" si="446"/>
        <v>0</v>
      </c>
    </row>
    <row r="2217" spans="1:18" x14ac:dyDescent="0.3">
      <c r="A2217">
        <f t="shared" si="447"/>
        <v>2018</v>
      </c>
      <c r="B2217">
        <f t="shared" si="448"/>
        <v>12</v>
      </c>
      <c r="C2217">
        <f t="shared" si="449"/>
        <v>2</v>
      </c>
      <c r="D2217">
        <f t="shared" si="450"/>
        <v>2</v>
      </c>
      <c r="E2217" t="str">
        <f t="shared" si="451"/>
        <v>OFF</v>
      </c>
      <c r="F2217" s="13">
        <f t="shared" si="453"/>
        <v>43436</v>
      </c>
      <c r="G2217" s="14" t="str">
        <f t="shared" si="452"/>
        <v>Avg of 4 NM Projects</v>
      </c>
      <c r="H2217" s="15">
        <f t="shared" si="454"/>
        <v>6</v>
      </c>
      <c r="I2217" s="93">
        <v>-1.1549999999999998</v>
      </c>
      <c r="J2217">
        <f t="shared" si="442"/>
        <v>-6.4887640449438188E-3</v>
      </c>
      <c r="K2217" s="4">
        <v>45.65</v>
      </c>
      <c r="L2217" s="4">
        <v>44.48</v>
      </c>
      <c r="M2217" s="16">
        <f t="shared" si="443"/>
        <v>-5.1374399999999987E-2</v>
      </c>
      <c r="N2217">
        <f t="shared" si="444"/>
        <v>0</v>
      </c>
      <c r="O2217">
        <f t="shared" si="445"/>
        <v>0</v>
      </c>
      <c r="P2217" s="63">
        <f t="shared" si="446"/>
        <v>0</v>
      </c>
    </row>
    <row r="2218" spans="1:18" x14ac:dyDescent="0.3">
      <c r="A2218">
        <f t="shared" si="447"/>
        <v>2018</v>
      </c>
      <c r="B2218">
        <f t="shared" si="448"/>
        <v>12</v>
      </c>
      <c r="C2218">
        <f t="shared" si="449"/>
        <v>2</v>
      </c>
      <c r="D2218">
        <f t="shared" si="450"/>
        <v>2</v>
      </c>
      <c r="E2218" t="str">
        <f t="shared" si="451"/>
        <v>OFF</v>
      </c>
      <c r="F2218" s="13">
        <f t="shared" si="453"/>
        <v>43436</v>
      </c>
      <c r="G2218" s="14" t="str">
        <f t="shared" si="452"/>
        <v>Avg of 4 NM Projects</v>
      </c>
      <c r="H2218" s="15">
        <f t="shared" si="454"/>
        <v>7</v>
      </c>
      <c r="I2218" s="93">
        <v>-1.41</v>
      </c>
      <c r="J2218">
        <f t="shared" si="442"/>
        <v>-7.9213483146067416E-3</v>
      </c>
      <c r="K2218" s="4">
        <v>45.32</v>
      </c>
      <c r="L2218" s="4">
        <v>47.01</v>
      </c>
      <c r="M2218" s="16">
        <f t="shared" si="443"/>
        <v>-6.6284099999999999E-2</v>
      </c>
      <c r="N2218">
        <f t="shared" si="444"/>
        <v>0</v>
      </c>
      <c r="O2218">
        <f t="shared" si="445"/>
        <v>0</v>
      </c>
      <c r="P2218" s="63">
        <f t="shared" si="446"/>
        <v>0</v>
      </c>
    </row>
    <row r="2219" spans="1:18" x14ac:dyDescent="0.3">
      <c r="A2219">
        <f t="shared" si="447"/>
        <v>2018</v>
      </c>
      <c r="B2219">
        <f t="shared" si="448"/>
        <v>12</v>
      </c>
      <c r="C2219">
        <f t="shared" si="449"/>
        <v>2</v>
      </c>
      <c r="D2219">
        <f t="shared" si="450"/>
        <v>2</v>
      </c>
      <c r="E2219" t="str">
        <f t="shared" si="451"/>
        <v>ON</v>
      </c>
      <c r="F2219" s="13">
        <f t="shared" si="453"/>
        <v>43436</v>
      </c>
      <c r="G2219" s="14" t="str">
        <f t="shared" si="452"/>
        <v>Avg of 4 NM Projects</v>
      </c>
      <c r="H2219" s="15">
        <f t="shared" si="454"/>
        <v>8</v>
      </c>
      <c r="I2219" s="93">
        <v>-1.1499999999999999</v>
      </c>
      <c r="J2219">
        <f t="shared" si="442"/>
        <v>-6.4606741573033704E-3</v>
      </c>
      <c r="K2219" s="4">
        <v>54.68</v>
      </c>
      <c r="L2219" s="4">
        <v>40.42</v>
      </c>
      <c r="M2219" s="16">
        <f t="shared" si="443"/>
        <v>-4.6482999999999997E-2</v>
      </c>
      <c r="N2219">
        <f t="shared" si="444"/>
        <v>0</v>
      </c>
      <c r="O2219">
        <f t="shared" si="445"/>
        <v>0</v>
      </c>
      <c r="P2219" s="63">
        <f t="shared" si="446"/>
        <v>0</v>
      </c>
    </row>
    <row r="2220" spans="1:18" x14ac:dyDescent="0.3">
      <c r="A2220">
        <f t="shared" si="447"/>
        <v>2018</v>
      </c>
      <c r="B2220">
        <f t="shared" si="448"/>
        <v>12</v>
      </c>
      <c r="C2220">
        <f t="shared" si="449"/>
        <v>2</v>
      </c>
      <c r="D2220">
        <f t="shared" si="450"/>
        <v>2</v>
      </c>
      <c r="E2220" t="str">
        <f t="shared" si="451"/>
        <v>ON</v>
      </c>
      <c r="F2220" s="13">
        <f t="shared" si="453"/>
        <v>43436</v>
      </c>
      <c r="G2220" s="14" t="str">
        <f t="shared" si="452"/>
        <v>Avg of 4 NM Projects</v>
      </c>
      <c r="H2220" s="15">
        <f t="shared" si="454"/>
        <v>9</v>
      </c>
      <c r="I2220" s="93">
        <v>2.1800000000000002</v>
      </c>
      <c r="J2220">
        <f t="shared" si="442"/>
        <v>1.2247191011235956E-2</v>
      </c>
      <c r="K2220" s="4">
        <v>36.21</v>
      </c>
      <c r="L2220" s="4">
        <v>46.3</v>
      </c>
      <c r="M2220" s="16">
        <f t="shared" si="443"/>
        <v>0.100934</v>
      </c>
      <c r="N2220">
        <f t="shared" si="444"/>
        <v>0</v>
      </c>
      <c r="O2220">
        <f t="shared" si="445"/>
        <v>0</v>
      </c>
      <c r="P2220" s="63">
        <f t="shared" si="446"/>
        <v>0</v>
      </c>
    </row>
    <row r="2221" spans="1:18" x14ac:dyDescent="0.3">
      <c r="A2221">
        <f t="shared" si="447"/>
        <v>2018</v>
      </c>
      <c r="B2221">
        <f t="shared" si="448"/>
        <v>12</v>
      </c>
      <c r="C2221">
        <f t="shared" si="449"/>
        <v>2</v>
      </c>
      <c r="D2221">
        <f t="shared" si="450"/>
        <v>2</v>
      </c>
      <c r="E2221" t="str">
        <f t="shared" si="451"/>
        <v>ON</v>
      </c>
      <c r="F2221" s="13">
        <f t="shared" si="453"/>
        <v>43436</v>
      </c>
      <c r="G2221" s="14" t="str">
        <f t="shared" si="452"/>
        <v>Avg of 4 NM Projects</v>
      </c>
      <c r="H2221" s="15">
        <f t="shared" si="454"/>
        <v>10</v>
      </c>
      <c r="I2221" s="93">
        <v>4.6099999999999994</v>
      </c>
      <c r="J2221">
        <f t="shared" si="442"/>
        <v>2.589887640449438E-2</v>
      </c>
      <c r="K2221" s="4">
        <v>46.81</v>
      </c>
      <c r="L2221" s="4">
        <v>71.8</v>
      </c>
      <c r="M2221" s="16">
        <f t="shared" si="443"/>
        <v>0.33099799999999996</v>
      </c>
      <c r="N2221">
        <f t="shared" si="444"/>
        <v>0</v>
      </c>
      <c r="O2221">
        <f t="shared" si="445"/>
        <v>0</v>
      </c>
      <c r="P2221" s="63">
        <f t="shared" si="446"/>
        <v>0</v>
      </c>
    </row>
    <row r="2222" spans="1:18" x14ac:dyDescent="0.3">
      <c r="A2222">
        <f t="shared" si="447"/>
        <v>2018</v>
      </c>
      <c r="B2222">
        <f t="shared" si="448"/>
        <v>12</v>
      </c>
      <c r="C2222">
        <f t="shared" si="449"/>
        <v>2</v>
      </c>
      <c r="D2222">
        <f t="shared" si="450"/>
        <v>2</v>
      </c>
      <c r="E2222" t="str">
        <f t="shared" si="451"/>
        <v>ON</v>
      </c>
      <c r="F2222" s="13">
        <f t="shared" si="453"/>
        <v>43436</v>
      </c>
      <c r="G2222" s="14" t="str">
        <f t="shared" si="452"/>
        <v>Avg of 4 NM Projects</v>
      </c>
      <c r="H2222" s="15">
        <f t="shared" si="454"/>
        <v>11</v>
      </c>
      <c r="I2222" s="93">
        <v>5.8849999999999998</v>
      </c>
      <c r="J2222">
        <f t="shared" si="442"/>
        <v>3.3061797752808986E-2</v>
      </c>
      <c r="K2222" s="4">
        <v>49.45</v>
      </c>
      <c r="L2222" s="4">
        <v>78.959999999999994</v>
      </c>
      <c r="M2222" s="16">
        <f t="shared" si="443"/>
        <v>0.46467959999999991</v>
      </c>
      <c r="N2222">
        <f t="shared" si="444"/>
        <v>0</v>
      </c>
      <c r="O2222">
        <f t="shared" si="445"/>
        <v>0</v>
      </c>
      <c r="P2222" s="63">
        <f t="shared" si="446"/>
        <v>0</v>
      </c>
    </row>
    <row r="2223" spans="1:18" x14ac:dyDescent="0.3">
      <c r="A2223">
        <f t="shared" si="447"/>
        <v>2018</v>
      </c>
      <c r="B2223">
        <f t="shared" si="448"/>
        <v>12</v>
      </c>
      <c r="C2223">
        <f t="shared" si="449"/>
        <v>2</v>
      </c>
      <c r="D2223">
        <f t="shared" si="450"/>
        <v>2</v>
      </c>
      <c r="E2223" t="str">
        <f t="shared" si="451"/>
        <v>ON</v>
      </c>
      <c r="F2223" s="13">
        <f t="shared" si="453"/>
        <v>43436</v>
      </c>
      <c r="G2223" s="14" t="str">
        <f t="shared" si="452"/>
        <v>Avg of 4 NM Projects</v>
      </c>
      <c r="H2223" s="15">
        <f t="shared" si="454"/>
        <v>12</v>
      </c>
      <c r="I2223" s="93">
        <v>8.7049999999999983</v>
      </c>
      <c r="J2223">
        <f t="shared" si="442"/>
        <v>4.8904494382022462E-2</v>
      </c>
      <c r="K2223" s="4">
        <v>54.33</v>
      </c>
      <c r="L2223" s="4">
        <v>83.76</v>
      </c>
      <c r="M2223" s="16">
        <f t="shared" si="443"/>
        <v>0.72913079999999986</v>
      </c>
      <c r="N2223">
        <f t="shared" si="444"/>
        <v>0</v>
      </c>
      <c r="O2223">
        <f t="shared" si="445"/>
        <v>0</v>
      </c>
      <c r="P2223" s="63">
        <f t="shared" si="446"/>
        <v>0</v>
      </c>
    </row>
    <row r="2224" spans="1:18" x14ac:dyDescent="0.3">
      <c r="A2224">
        <f t="shared" si="447"/>
        <v>2018</v>
      </c>
      <c r="B2224">
        <f t="shared" si="448"/>
        <v>12</v>
      </c>
      <c r="C2224">
        <f t="shared" si="449"/>
        <v>2</v>
      </c>
      <c r="D2224">
        <f t="shared" si="450"/>
        <v>2</v>
      </c>
      <c r="E2224" t="str">
        <f t="shared" si="451"/>
        <v>ON</v>
      </c>
      <c r="F2224" s="13">
        <f t="shared" si="453"/>
        <v>43436</v>
      </c>
      <c r="G2224" s="14" t="str">
        <f t="shared" si="452"/>
        <v>Avg of 4 NM Projects</v>
      </c>
      <c r="H2224" s="15">
        <f t="shared" si="454"/>
        <v>13</v>
      </c>
      <c r="I2224" s="93">
        <v>13.44</v>
      </c>
      <c r="J2224">
        <f t="shared" si="442"/>
        <v>7.5505617977528083E-2</v>
      </c>
      <c r="K2224" s="4">
        <v>52.82</v>
      </c>
      <c r="L2224" s="4">
        <v>89.2</v>
      </c>
      <c r="M2224" s="16">
        <f t="shared" si="443"/>
        <v>1.1988479999999999</v>
      </c>
      <c r="N2224">
        <f t="shared" si="444"/>
        <v>0</v>
      </c>
      <c r="O2224">
        <f t="shared" si="445"/>
        <v>0</v>
      </c>
      <c r="P2224" s="63">
        <f t="shared" si="446"/>
        <v>0</v>
      </c>
    </row>
    <row r="2225" spans="1:18" x14ac:dyDescent="0.3">
      <c r="A2225">
        <f t="shared" si="447"/>
        <v>2018</v>
      </c>
      <c r="B2225">
        <f t="shared" si="448"/>
        <v>12</v>
      </c>
      <c r="C2225">
        <f t="shared" si="449"/>
        <v>2</v>
      </c>
      <c r="D2225">
        <f t="shared" si="450"/>
        <v>2</v>
      </c>
      <c r="E2225" t="str">
        <f t="shared" si="451"/>
        <v>ON</v>
      </c>
      <c r="F2225" s="13">
        <f t="shared" si="453"/>
        <v>43436</v>
      </c>
      <c r="G2225" s="14" t="str">
        <f t="shared" si="452"/>
        <v>Avg of 4 NM Projects</v>
      </c>
      <c r="H2225" s="15">
        <f t="shared" si="454"/>
        <v>14</v>
      </c>
      <c r="I2225" s="93">
        <v>7.42</v>
      </c>
      <c r="J2225">
        <f t="shared" si="442"/>
        <v>4.1685393258426968E-2</v>
      </c>
      <c r="K2225" s="4">
        <v>50.98</v>
      </c>
      <c r="L2225" s="4">
        <v>86.37</v>
      </c>
      <c r="M2225" s="16">
        <f t="shared" si="443"/>
        <v>0.64086540000000003</v>
      </c>
      <c r="N2225">
        <f t="shared" si="444"/>
        <v>0</v>
      </c>
      <c r="O2225">
        <f t="shared" si="445"/>
        <v>0</v>
      </c>
      <c r="P2225" s="63">
        <f t="shared" si="446"/>
        <v>0</v>
      </c>
    </row>
    <row r="2226" spans="1:18" x14ac:dyDescent="0.3">
      <c r="A2226">
        <f t="shared" si="447"/>
        <v>2018</v>
      </c>
      <c r="B2226">
        <f t="shared" si="448"/>
        <v>12</v>
      </c>
      <c r="C2226">
        <f t="shared" si="449"/>
        <v>2</v>
      </c>
      <c r="D2226">
        <f t="shared" si="450"/>
        <v>2</v>
      </c>
      <c r="E2226" t="str">
        <f t="shared" si="451"/>
        <v>ON</v>
      </c>
      <c r="F2226" s="13">
        <f t="shared" si="453"/>
        <v>43436</v>
      </c>
      <c r="G2226" s="14" t="str">
        <f t="shared" si="452"/>
        <v>Avg of 4 NM Projects</v>
      </c>
      <c r="H2226" s="15">
        <f t="shared" si="454"/>
        <v>15</v>
      </c>
      <c r="I2226" s="93">
        <v>5.12</v>
      </c>
      <c r="J2226">
        <f t="shared" si="442"/>
        <v>2.8764044943820226E-2</v>
      </c>
      <c r="K2226" s="4">
        <v>42.27</v>
      </c>
      <c r="L2226" s="4">
        <v>75.819999999999993</v>
      </c>
      <c r="M2226" s="16">
        <f t="shared" si="443"/>
        <v>0.3881984</v>
      </c>
      <c r="N2226">
        <f t="shared" si="444"/>
        <v>0</v>
      </c>
      <c r="O2226">
        <f t="shared" si="445"/>
        <v>0</v>
      </c>
      <c r="P2226" s="63">
        <f t="shared" si="446"/>
        <v>0</v>
      </c>
    </row>
    <row r="2227" spans="1:18" x14ac:dyDescent="0.3">
      <c r="A2227">
        <f t="shared" si="447"/>
        <v>2018</v>
      </c>
      <c r="B2227">
        <f t="shared" si="448"/>
        <v>12</v>
      </c>
      <c r="C2227">
        <f t="shared" si="449"/>
        <v>2</v>
      </c>
      <c r="D2227">
        <f t="shared" si="450"/>
        <v>2</v>
      </c>
      <c r="E2227" t="str">
        <f t="shared" si="451"/>
        <v>ON</v>
      </c>
      <c r="F2227" s="13">
        <f t="shared" si="453"/>
        <v>43436</v>
      </c>
      <c r="G2227" s="14" t="str">
        <f t="shared" si="452"/>
        <v>Avg of 4 NM Projects</v>
      </c>
      <c r="H2227" s="15">
        <f t="shared" si="454"/>
        <v>16</v>
      </c>
      <c r="I2227" s="93">
        <v>0.13</v>
      </c>
      <c r="J2227">
        <f t="shared" si="442"/>
        <v>7.3033707865168538E-4</v>
      </c>
      <c r="K2227" s="4">
        <v>44.56</v>
      </c>
      <c r="L2227" s="4">
        <v>77.05</v>
      </c>
      <c r="M2227" s="16">
        <f t="shared" si="443"/>
        <v>1.0016500000000001E-2</v>
      </c>
      <c r="N2227">
        <f t="shared" si="444"/>
        <v>0</v>
      </c>
      <c r="O2227">
        <f t="shared" si="445"/>
        <v>0</v>
      </c>
      <c r="P2227" s="63">
        <f t="shared" si="446"/>
        <v>0</v>
      </c>
    </row>
    <row r="2228" spans="1:18" x14ac:dyDescent="0.3">
      <c r="A2228">
        <f t="shared" si="447"/>
        <v>2018</v>
      </c>
      <c r="B2228">
        <f t="shared" si="448"/>
        <v>12</v>
      </c>
      <c r="C2228">
        <f t="shared" si="449"/>
        <v>2</v>
      </c>
      <c r="D2228">
        <f t="shared" si="450"/>
        <v>2</v>
      </c>
      <c r="E2228" t="str">
        <f t="shared" si="451"/>
        <v>ON</v>
      </c>
      <c r="F2228" s="13">
        <f t="shared" si="453"/>
        <v>43436</v>
      </c>
      <c r="G2228" s="14" t="str">
        <f t="shared" si="452"/>
        <v>Avg of 4 NM Projects</v>
      </c>
      <c r="H2228" s="15">
        <f t="shared" si="454"/>
        <v>17</v>
      </c>
      <c r="I2228" s="93">
        <v>-1.1499999999999999</v>
      </c>
      <c r="J2228">
        <f t="shared" si="442"/>
        <v>-6.4606741573033704E-3</v>
      </c>
      <c r="K2228" s="4">
        <v>71.23</v>
      </c>
      <c r="L2228" s="4">
        <v>88.71</v>
      </c>
      <c r="M2228" s="16">
        <f t="shared" si="443"/>
        <v>-0.10201649999999998</v>
      </c>
      <c r="N2228">
        <f t="shared" si="444"/>
        <v>0</v>
      </c>
      <c r="O2228">
        <f t="shared" si="445"/>
        <v>0</v>
      </c>
      <c r="P2228" s="63">
        <f t="shared" si="446"/>
        <v>0</v>
      </c>
    </row>
    <row r="2229" spans="1:18" x14ac:dyDescent="0.3">
      <c r="A2229">
        <f t="shared" si="447"/>
        <v>2018</v>
      </c>
      <c r="B2229">
        <f t="shared" si="448"/>
        <v>12</v>
      </c>
      <c r="C2229">
        <f t="shared" si="449"/>
        <v>2</v>
      </c>
      <c r="D2229">
        <f t="shared" si="450"/>
        <v>2</v>
      </c>
      <c r="E2229" t="str">
        <f t="shared" si="451"/>
        <v>ON</v>
      </c>
      <c r="F2229" s="13">
        <f t="shared" si="453"/>
        <v>43436</v>
      </c>
      <c r="G2229" s="14" t="str">
        <f t="shared" si="452"/>
        <v>Avg of 4 NM Projects</v>
      </c>
      <c r="H2229" s="15">
        <f t="shared" si="454"/>
        <v>18</v>
      </c>
      <c r="I2229" s="93">
        <v>-1.0249999999999999</v>
      </c>
      <c r="J2229">
        <f t="shared" si="442"/>
        <v>-5.7584269662921345E-3</v>
      </c>
      <c r="K2229" s="4">
        <v>71.63</v>
      </c>
      <c r="L2229" s="4">
        <v>92.76</v>
      </c>
      <c r="M2229" s="16">
        <f t="shared" si="443"/>
        <v>-9.5078999999999997E-2</v>
      </c>
      <c r="N2229">
        <f t="shared" si="444"/>
        <v>0</v>
      </c>
      <c r="O2229">
        <f t="shared" si="445"/>
        <v>0</v>
      </c>
      <c r="P2229" s="63">
        <f t="shared" si="446"/>
        <v>0</v>
      </c>
    </row>
    <row r="2230" spans="1:18" x14ac:dyDescent="0.3">
      <c r="A2230">
        <f t="shared" si="447"/>
        <v>2018</v>
      </c>
      <c r="B2230">
        <f t="shared" si="448"/>
        <v>12</v>
      </c>
      <c r="C2230">
        <f t="shared" si="449"/>
        <v>2</v>
      </c>
      <c r="D2230">
        <f t="shared" si="450"/>
        <v>2</v>
      </c>
      <c r="E2230" t="str">
        <f t="shared" si="451"/>
        <v>ON</v>
      </c>
      <c r="F2230" s="13">
        <f t="shared" si="453"/>
        <v>43436</v>
      </c>
      <c r="G2230" s="14" t="str">
        <f t="shared" si="452"/>
        <v>Avg of 4 NM Projects</v>
      </c>
      <c r="H2230" s="15">
        <f t="shared" si="454"/>
        <v>19</v>
      </c>
      <c r="I2230" s="93">
        <v>-1.1499999999999999</v>
      </c>
      <c r="J2230">
        <f t="shared" si="442"/>
        <v>-6.4606741573033704E-3</v>
      </c>
      <c r="K2230" s="4">
        <v>49.76</v>
      </c>
      <c r="L2230" s="4">
        <v>83.13</v>
      </c>
      <c r="M2230" s="16">
        <f t="shared" si="443"/>
        <v>-9.559949999999999E-2</v>
      </c>
      <c r="N2230">
        <f t="shared" si="444"/>
        <v>0</v>
      </c>
      <c r="O2230">
        <f t="shared" si="445"/>
        <v>0</v>
      </c>
      <c r="P2230" s="63">
        <f t="shared" si="446"/>
        <v>0</v>
      </c>
    </row>
    <row r="2231" spans="1:18" x14ac:dyDescent="0.3">
      <c r="A2231">
        <f t="shared" si="447"/>
        <v>2018</v>
      </c>
      <c r="B2231">
        <f t="shared" si="448"/>
        <v>12</v>
      </c>
      <c r="C2231">
        <f t="shared" si="449"/>
        <v>2</v>
      </c>
      <c r="D2231">
        <f t="shared" si="450"/>
        <v>2</v>
      </c>
      <c r="E2231" t="str">
        <f t="shared" si="451"/>
        <v>ON</v>
      </c>
      <c r="F2231" s="13">
        <f t="shared" si="453"/>
        <v>43436</v>
      </c>
      <c r="G2231" s="14" t="str">
        <f t="shared" si="452"/>
        <v>Avg of 4 NM Projects</v>
      </c>
      <c r="H2231" s="15">
        <f t="shared" si="454"/>
        <v>20</v>
      </c>
      <c r="I2231" s="93">
        <v>-1.1549999999999998</v>
      </c>
      <c r="J2231">
        <f t="shared" si="442"/>
        <v>-6.4887640449438188E-3</v>
      </c>
      <c r="K2231" s="4">
        <v>45.48</v>
      </c>
      <c r="L2231" s="4">
        <v>85.89</v>
      </c>
      <c r="M2231" s="16">
        <f t="shared" si="443"/>
        <v>-9.9202949999999984E-2</v>
      </c>
      <c r="N2231">
        <f t="shared" si="444"/>
        <v>0</v>
      </c>
      <c r="O2231">
        <f t="shared" si="445"/>
        <v>0</v>
      </c>
      <c r="P2231" s="63">
        <f t="shared" si="446"/>
        <v>0</v>
      </c>
    </row>
    <row r="2232" spans="1:18" x14ac:dyDescent="0.3">
      <c r="A2232">
        <f t="shared" si="447"/>
        <v>2018</v>
      </c>
      <c r="B2232">
        <f t="shared" si="448"/>
        <v>12</v>
      </c>
      <c r="C2232">
        <f t="shared" si="449"/>
        <v>2</v>
      </c>
      <c r="D2232">
        <f t="shared" si="450"/>
        <v>2</v>
      </c>
      <c r="E2232" t="str">
        <f t="shared" si="451"/>
        <v>ON</v>
      </c>
      <c r="F2232" s="13">
        <f t="shared" si="453"/>
        <v>43436</v>
      </c>
      <c r="G2232" s="14" t="str">
        <f t="shared" si="452"/>
        <v>Avg of 4 NM Projects</v>
      </c>
      <c r="H2232" s="15">
        <f t="shared" si="454"/>
        <v>21</v>
      </c>
      <c r="I2232" s="93">
        <v>-1.2799999999999998</v>
      </c>
      <c r="J2232">
        <f t="shared" si="442"/>
        <v>-7.1910112359550547E-3</v>
      </c>
      <c r="K2232" s="4">
        <v>36.19</v>
      </c>
      <c r="L2232" s="4">
        <v>89.68</v>
      </c>
      <c r="M2232" s="16">
        <f t="shared" si="443"/>
        <v>-0.11479039999999999</v>
      </c>
      <c r="N2232">
        <f t="shared" si="444"/>
        <v>0</v>
      </c>
      <c r="O2232">
        <f t="shared" si="445"/>
        <v>0</v>
      </c>
      <c r="P2232" s="63">
        <f t="shared" si="446"/>
        <v>0</v>
      </c>
    </row>
    <row r="2233" spans="1:18" x14ac:dyDescent="0.3">
      <c r="A2233">
        <f t="shared" si="447"/>
        <v>2018</v>
      </c>
      <c r="B2233">
        <f t="shared" si="448"/>
        <v>12</v>
      </c>
      <c r="C2233">
        <f t="shared" si="449"/>
        <v>2</v>
      </c>
      <c r="D2233">
        <f t="shared" si="450"/>
        <v>2</v>
      </c>
      <c r="E2233" t="str">
        <f t="shared" si="451"/>
        <v>ON</v>
      </c>
      <c r="F2233" s="13">
        <f t="shared" si="453"/>
        <v>43436</v>
      </c>
      <c r="G2233" s="14" t="str">
        <f t="shared" si="452"/>
        <v>Avg of 4 NM Projects</v>
      </c>
      <c r="H2233" s="15">
        <f t="shared" si="454"/>
        <v>22</v>
      </c>
      <c r="I2233" s="93">
        <v>-1.2799999999999998</v>
      </c>
      <c r="J2233">
        <f t="shared" si="442"/>
        <v>-7.1910112359550547E-3</v>
      </c>
      <c r="K2233" s="4">
        <v>34.950000000000003</v>
      </c>
      <c r="L2233" s="4">
        <v>94.29</v>
      </c>
      <c r="M2233" s="16">
        <f t="shared" si="443"/>
        <v>-0.1206912</v>
      </c>
      <c r="N2233">
        <f t="shared" si="444"/>
        <v>0</v>
      </c>
      <c r="O2233">
        <f t="shared" si="445"/>
        <v>0</v>
      </c>
      <c r="P2233" s="63">
        <f t="shared" si="446"/>
        <v>0</v>
      </c>
    </row>
    <row r="2234" spans="1:18" x14ac:dyDescent="0.3">
      <c r="A2234">
        <f t="shared" si="447"/>
        <v>2018</v>
      </c>
      <c r="B2234">
        <f t="shared" si="448"/>
        <v>12</v>
      </c>
      <c r="C2234">
        <f t="shared" si="449"/>
        <v>2</v>
      </c>
      <c r="D2234">
        <f t="shared" si="450"/>
        <v>2</v>
      </c>
      <c r="E2234" t="str">
        <f t="shared" si="451"/>
        <v>ON</v>
      </c>
      <c r="F2234" s="13">
        <f t="shared" si="453"/>
        <v>43436</v>
      </c>
      <c r="G2234" s="14" t="str">
        <f t="shared" si="452"/>
        <v>Avg of 4 NM Projects</v>
      </c>
      <c r="H2234" s="15">
        <f t="shared" si="454"/>
        <v>23</v>
      </c>
      <c r="I2234" s="93">
        <v>-1.0249999999999999</v>
      </c>
      <c r="J2234">
        <f t="shared" si="442"/>
        <v>-5.7584269662921345E-3</v>
      </c>
      <c r="K2234" s="4">
        <v>34.53</v>
      </c>
      <c r="L2234" s="4">
        <v>65.77</v>
      </c>
      <c r="M2234" s="16">
        <f t="shared" si="443"/>
        <v>-6.7414249999999995E-2</v>
      </c>
      <c r="N2234">
        <f t="shared" si="444"/>
        <v>0</v>
      </c>
      <c r="O2234">
        <f t="shared" si="445"/>
        <v>0</v>
      </c>
      <c r="P2234" s="63">
        <f t="shared" si="446"/>
        <v>0</v>
      </c>
    </row>
    <row r="2235" spans="1:18" x14ac:dyDescent="0.3">
      <c r="A2235">
        <f t="shared" si="447"/>
        <v>2018</v>
      </c>
      <c r="B2235">
        <f t="shared" si="448"/>
        <v>12</v>
      </c>
      <c r="C2235">
        <f t="shared" si="449"/>
        <v>2</v>
      </c>
      <c r="D2235">
        <f t="shared" si="450"/>
        <v>2</v>
      </c>
      <c r="E2235" t="str">
        <f t="shared" si="451"/>
        <v>OFF</v>
      </c>
      <c r="F2235" s="13">
        <f t="shared" si="453"/>
        <v>43436</v>
      </c>
      <c r="G2235" s="14" t="str">
        <f t="shared" si="452"/>
        <v>Avg of 4 NM Projects</v>
      </c>
      <c r="H2235" s="15">
        <f t="shared" si="454"/>
        <v>24</v>
      </c>
      <c r="I2235" s="93">
        <v>-1.2799999999999998</v>
      </c>
      <c r="J2235">
        <f t="shared" si="442"/>
        <v>-7.1910112359550547E-3</v>
      </c>
      <c r="K2235" s="4">
        <v>30.94</v>
      </c>
      <c r="L2235" s="4">
        <v>32.03</v>
      </c>
      <c r="M2235" s="16">
        <f t="shared" si="443"/>
        <v>-4.0998399999999997E-2</v>
      </c>
      <c r="N2235">
        <f t="shared" si="444"/>
        <v>0</v>
      </c>
      <c r="O2235">
        <f t="shared" si="445"/>
        <v>0</v>
      </c>
      <c r="P2235" s="63">
        <f t="shared" si="446"/>
        <v>0</v>
      </c>
    </row>
    <row r="2236" spans="1:18" x14ac:dyDescent="0.3">
      <c r="A2236">
        <f t="shared" si="447"/>
        <v>2018</v>
      </c>
      <c r="B2236">
        <f t="shared" si="448"/>
        <v>12</v>
      </c>
      <c r="C2236">
        <f t="shared" si="449"/>
        <v>3</v>
      </c>
      <c r="D2236">
        <f t="shared" si="450"/>
        <v>3</v>
      </c>
      <c r="E2236" t="str">
        <f t="shared" si="451"/>
        <v>OFF</v>
      </c>
      <c r="F2236" s="13">
        <f t="shared" si="453"/>
        <v>43437</v>
      </c>
      <c r="G2236" s="14" t="str">
        <f t="shared" si="452"/>
        <v>Avg of 4 NM Projects</v>
      </c>
      <c r="H2236" s="15">
        <f t="shared" si="454"/>
        <v>1</v>
      </c>
      <c r="I2236" s="93">
        <v>-1.2799999999999998</v>
      </c>
      <c r="J2236">
        <f t="shared" si="442"/>
        <v>-7.1910112359550547E-3</v>
      </c>
      <c r="K2236" s="4">
        <v>32.42</v>
      </c>
      <c r="L2236" s="4">
        <v>37.409999999999997</v>
      </c>
      <c r="M2236" s="16">
        <f t="shared" si="443"/>
        <v>-4.7884799999999991E-2</v>
      </c>
      <c r="N2236">
        <f t="shared" si="444"/>
        <v>0</v>
      </c>
      <c r="O2236">
        <f t="shared" si="445"/>
        <v>0</v>
      </c>
      <c r="P2236" s="63">
        <f t="shared" si="446"/>
        <v>0</v>
      </c>
      <c r="Q2236" s="34"/>
      <c r="R2236" s="34"/>
    </row>
    <row r="2237" spans="1:18" x14ac:dyDescent="0.3">
      <c r="A2237">
        <f t="shared" si="447"/>
        <v>2018</v>
      </c>
      <c r="B2237">
        <f t="shared" si="448"/>
        <v>12</v>
      </c>
      <c r="C2237">
        <f t="shared" si="449"/>
        <v>3</v>
      </c>
      <c r="D2237">
        <f t="shared" si="450"/>
        <v>3</v>
      </c>
      <c r="E2237" t="str">
        <f t="shared" si="451"/>
        <v>OFF</v>
      </c>
      <c r="F2237" s="13">
        <f t="shared" si="453"/>
        <v>43437</v>
      </c>
      <c r="G2237" s="14" t="str">
        <f t="shared" si="452"/>
        <v>Avg of 4 NM Projects</v>
      </c>
      <c r="H2237" s="15">
        <f t="shared" si="454"/>
        <v>2</v>
      </c>
      <c r="I2237" s="93">
        <v>-1.1499999999999999</v>
      </c>
      <c r="J2237">
        <f t="shared" si="442"/>
        <v>-6.4606741573033704E-3</v>
      </c>
      <c r="K2237" s="4">
        <v>28.87</v>
      </c>
      <c r="L2237" s="4">
        <v>36.25</v>
      </c>
      <c r="M2237" s="16">
        <f t="shared" si="443"/>
        <v>-4.1687500000000002E-2</v>
      </c>
      <c r="N2237">
        <f t="shared" si="444"/>
        <v>0</v>
      </c>
      <c r="O2237">
        <f t="shared" si="445"/>
        <v>0</v>
      </c>
      <c r="P2237" s="63">
        <f t="shared" si="446"/>
        <v>0</v>
      </c>
    </row>
    <row r="2238" spans="1:18" x14ac:dyDescent="0.3">
      <c r="A2238">
        <f t="shared" si="447"/>
        <v>2018</v>
      </c>
      <c r="B2238">
        <f t="shared" si="448"/>
        <v>12</v>
      </c>
      <c r="C2238">
        <f t="shared" si="449"/>
        <v>3</v>
      </c>
      <c r="D2238">
        <f t="shared" si="450"/>
        <v>3</v>
      </c>
      <c r="E2238" t="str">
        <f t="shared" si="451"/>
        <v>OFF</v>
      </c>
      <c r="F2238" s="13">
        <f t="shared" si="453"/>
        <v>43437</v>
      </c>
      <c r="G2238" s="14" t="str">
        <f t="shared" si="452"/>
        <v>Avg of 4 NM Projects</v>
      </c>
      <c r="H2238" s="15">
        <f t="shared" si="454"/>
        <v>3</v>
      </c>
      <c r="I2238" s="93">
        <v>-1.4099999999999997</v>
      </c>
      <c r="J2238">
        <f t="shared" si="442"/>
        <v>-7.9213483146067399E-3</v>
      </c>
      <c r="K2238" s="4">
        <v>27.16</v>
      </c>
      <c r="L2238" s="4">
        <v>33.44</v>
      </c>
      <c r="M2238" s="16">
        <f t="shared" si="443"/>
        <v>-4.7150399999999981E-2</v>
      </c>
      <c r="N2238">
        <f t="shared" si="444"/>
        <v>0</v>
      </c>
      <c r="O2238">
        <f t="shared" si="445"/>
        <v>0</v>
      </c>
      <c r="P2238" s="63">
        <f t="shared" si="446"/>
        <v>0</v>
      </c>
    </row>
    <row r="2239" spans="1:18" x14ac:dyDescent="0.3">
      <c r="A2239">
        <f t="shared" si="447"/>
        <v>2018</v>
      </c>
      <c r="B2239">
        <f t="shared" si="448"/>
        <v>12</v>
      </c>
      <c r="C2239">
        <f t="shared" si="449"/>
        <v>3</v>
      </c>
      <c r="D2239">
        <f t="shared" si="450"/>
        <v>3</v>
      </c>
      <c r="E2239" t="str">
        <f t="shared" si="451"/>
        <v>OFF</v>
      </c>
      <c r="F2239" s="13">
        <f t="shared" si="453"/>
        <v>43437</v>
      </c>
      <c r="G2239" s="14" t="str">
        <f t="shared" si="452"/>
        <v>Avg of 4 NM Projects</v>
      </c>
      <c r="H2239" s="15">
        <f t="shared" si="454"/>
        <v>4</v>
      </c>
      <c r="I2239" s="93">
        <v>-1.0249999999999999</v>
      </c>
      <c r="J2239">
        <f t="shared" si="442"/>
        <v>-5.7584269662921345E-3</v>
      </c>
      <c r="K2239" s="4">
        <v>23.05</v>
      </c>
      <c r="L2239" s="4">
        <v>34.869999999999997</v>
      </c>
      <c r="M2239" s="16">
        <f t="shared" si="443"/>
        <v>-3.5741749999999996E-2</v>
      </c>
      <c r="N2239">
        <f t="shared" si="444"/>
        <v>0</v>
      </c>
      <c r="O2239">
        <f t="shared" si="445"/>
        <v>0</v>
      </c>
      <c r="P2239" s="63">
        <f t="shared" si="446"/>
        <v>0</v>
      </c>
    </row>
    <row r="2240" spans="1:18" x14ac:dyDescent="0.3">
      <c r="A2240">
        <f t="shared" si="447"/>
        <v>2018</v>
      </c>
      <c r="B2240">
        <f t="shared" si="448"/>
        <v>12</v>
      </c>
      <c r="C2240">
        <f t="shared" si="449"/>
        <v>3</v>
      </c>
      <c r="D2240">
        <f t="shared" si="450"/>
        <v>3</v>
      </c>
      <c r="E2240" t="str">
        <f t="shared" si="451"/>
        <v>OFF</v>
      </c>
      <c r="F2240" s="13">
        <f t="shared" si="453"/>
        <v>43437</v>
      </c>
      <c r="G2240" s="14" t="str">
        <f t="shared" si="452"/>
        <v>Avg of 4 NM Projects</v>
      </c>
      <c r="H2240" s="15">
        <f t="shared" si="454"/>
        <v>5</v>
      </c>
      <c r="I2240" s="93">
        <v>-1.2799999999999998</v>
      </c>
      <c r="J2240">
        <f t="shared" si="442"/>
        <v>-7.1910112359550547E-3</v>
      </c>
      <c r="K2240" s="4">
        <v>32.409999999999997</v>
      </c>
      <c r="L2240" s="4">
        <v>38.729999999999997</v>
      </c>
      <c r="M2240" s="16">
        <f t="shared" si="443"/>
        <v>-4.9574399999999991E-2</v>
      </c>
      <c r="N2240">
        <f t="shared" si="444"/>
        <v>0</v>
      </c>
      <c r="O2240">
        <f t="shared" si="445"/>
        <v>0</v>
      </c>
      <c r="P2240" s="63">
        <f t="shared" si="446"/>
        <v>0</v>
      </c>
    </row>
    <row r="2241" spans="1:16" x14ac:dyDescent="0.3">
      <c r="A2241">
        <f t="shared" si="447"/>
        <v>2018</v>
      </c>
      <c r="B2241">
        <f t="shared" si="448"/>
        <v>12</v>
      </c>
      <c r="C2241">
        <f t="shared" si="449"/>
        <v>3</v>
      </c>
      <c r="D2241">
        <f t="shared" si="450"/>
        <v>3</v>
      </c>
      <c r="E2241" t="str">
        <f t="shared" si="451"/>
        <v>OFF</v>
      </c>
      <c r="F2241" s="13">
        <f t="shared" si="453"/>
        <v>43437</v>
      </c>
      <c r="G2241" s="14" t="str">
        <f t="shared" si="452"/>
        <v>Avg of 4 NM Projects</v>
      </c>
      <c r="H2241" s="15">
        <f t="shared" si="454"/>
        <v>6</v>
      </c>
      <c r="I2241" s="93">
        <v>-1.1499999999999999</v>
      </c>
      <c r="J2241">
        <f t="shared" si="442"/>
        <v>-6.4606741573033704E-3</v>
      </c>
      <c r="K2241" s="4">
        <v>35.83</v>
      </c>
      <c r="L2241" s="4">
        <v>42.84</v>
      </c>
      <c r="M2241" s="16">
        <f t="shared" si="443"/>
        <v>-4.9265999999999997E-2</v>
      </c>
      <c r="N2241">
        <f t="shared" si="444"/>
        <v>0</v>
      </c>
      <c r="O2241">
        <f t="shared" si="445"/>
        <v>0</v>
      </c>
      <c r="P2241" s="63">
        <f t="shared" si="446"/>
        <v>0</v>
      </c>
    </row>
    <row r="2242" spans="1:16" x14ac:dyDescent="0.3">
      <c r="A2242">
        <f t="shared" si="447"/>
        <v>2018</v>
      </c>
      <c r="B2242">
        <f t="shared" si="448"/>
        <v>12</v>
      </c>
      <c r="C2242">
        <f t="shared" si="449"/>
        <v>3</v>
      </c>
      <c r="D2242">
        <f t="shared" si="450"/>
        <v>3</v>
      </c>
      <c r="E2242" t="str">
        <f t="shared" si="451"/>
        <v>OFF</v>
      </c>
      <c r="F2242" s="13">
        <f t="shared" si="453"/>
        <v>43437</v>
      </c>
      <c r="G2242" s="14" t="str">
        <f t="shared" si="452"/>
        <v>Avg of 4 NM Projects</v>
      </c>
      <c r="H2242" s="15">
        <f t="shared" si="454"/>
        <v>7</v>
      </c>
      <c r="I2242" s="93">
        <v>-1.0249999999999999</v>
      </c>
      <c r="J2242">
        <f t="shared" si="442"/>
        <v>-5.7584269662921345E-3</v>
      </c>
      <c r="K2242" s="4">
        <v>42.79</v>
      </c>
      <c r="L2242" s="4">
        <v>84.34</v>
      </c>
      <c r="M2242" s="16">
        <f t="shared" si="443"/>
        <v>-8.6448499999999998E-2</v>
      </c>
      <c r="N2242">
        <f t="shared" si="444"/>
        <v>0</v>
      </c>
      <c r="O2242">
        <f t="shared" si="445"/>
        <v>0</v>
      </c>
      <c r="P2242" s="63">
        <f t="shared" si="446"/>
        <v>0</v>
      </c>
    </row>
    <row r="2243" spans="1:16" x14ac:dyDescent="0.3">
      <c r="A2243">
        <f t="shared" si="447"/>
        <v>2018</v>
      </c>
      <c r="B2243">
        <f t="shared" si="448"/>
        <v>12</v>
      </c>
      <c r="C2243">
        <f t="shared" si="449"/>
        <v>3</v>
      </c>
      <c r="D2243">
        <f t="shared" si="450"/>
        <v>3</v>
      </c>
      <c r="E2243" t="str">
        <f t="shared" si="451"/>
        <v>ON</v>
      </c>
      <c r="F2243" s="13">
        <f t="shared" si="453"/>
        <v>43437</v>
      </c>
      <c r="G2243" s="14" t="str">
        <f t="shared" si="452"/>
        <v>Avg of 4 NM Projects</v>
      </c>
      <c r="H2243" s="15">
        <f t="shared" si="454"/>
        <v>8</v>
      </c>
      <c r="I2243" s="93">
        <v>5.0000000000000044E-3</v>
      </c>
      <c r="J2243">
        <f t="shared" si="442"/>
        <v>2.8089887640449463E-5</v>
      </c>
      <c r="K2243" s="4">
        <v>53.5</v>
      </c>
      <c r="L2243" s="4">
        <v>95.51</v>
      </c>
      <c r="M2243" s="16">
        <f t="shared" si="443"/>
        <v>4.7755000000000047E-4</v>
      </c>
      <c r="N2243">
        <f t="shared" si="444"/>
        <v>0</v>
      </c>
      <c r="O2243">
        <f t="shared" si="445"/>
        <v>0</v>
      </c>
      <c r="P2243" s="63">
        <f t="shared" si="446"/>
        <v>0</v>
      </c>
    </row>
    <row r="2244" spans="1:16" x14ac:dyDescent="0.3">
      <c r="A2244">
        <f t="shared" si="447"/>
        <v>2018</v>
      </c>
      <c r="B2244">
        <f t="shared" si="448"/>
        <v>12</v>
      </c>
      <c r="C2244">
        <f t="shared" si="449"/>
        <v>3</v>
      </c>
      <c r="D2244">
        <f t="shared" si="450"/>
        <v>3</v>
      </c>
      <c r="E2244" t="str">
        <f t="shared" si="451"/>
        <v>ON</v>
      </c>
      <c r="F2244" s="13">
        <f t="shared" si="453"/>
        <v>43437</v>
      </c>
      <c r="G2244" s="14" t="str">
        <f t="shared" si="452"/>
        <v>Avg of 4 NM Projects</v>
      </c>
      <c r="H2244" s="15">
        <f t="shared" si="454"/>
        <v>9</v>
      </c>
      <c r="I2244" s="93">
        <v>14.08</v>
      </c>
      <c r="J2244">
        <f t="shared" ref="J2244:J2307" si="455">+I2244/$I$1</f>
        <v>7.9101123595505612E-2</v>
      </c>
      <c r="K2244" s="4">
        <v>45.15</v>
      </c>
      <c r="L2244" s="4">
        <v>80.03</v>
      </c>
      <c r="M2244" s="16">
        <f t="shared" ref="M2244:M2307" si="456">+L2244*I2244/1000</f>
        <v>1.1268224</v>
      </c>
      <c r="N2244">
        <f t="shared" ref="N2244:N2307" si="457">+IF(I2244=0,1,0)</f>
        <v>0</v>
      </c>
      <c r="O2244">
        <f t="shared" ref="O2244:O2307" si="458">+IF(I2244&gt;=0.5*$I$1,1,0)</f>
        <v>0</v>
      </c>
      <c r="P2244" s="63">
        <f t="shared" ref="P2244:P2307" si="459">+IF(I2244&gt;MAX(I$3652:I$5859),1,0)</f>
        <v>0</v>
      </c>
    </row>
    <row r="2245" spans="1:16" x14ac:dyDescent="0.3">
      <c r="A2245">
        <f t="shared" ref="A2245:A2308" si="460">YEAR(F2245)</f>
        <v>2018</v>
      </c>
      <c r="B2245">
        <f t="shared" ref="B2245:B2308" si="461">+MONTH(F2245)</f>
        <v>12</v>
      </c>
      <c r="C2245">
        <f t="shared" ref="C2245:C2308" si="462">+DAY(F2245)</f>
        <v>3</v>
      </c>
      <c r="D2245">
        <f t="shared" ref="D2245:D2308" si="463">WEEKDAY(C2245)</f>
        <v>3</v>
      </c>
      <c r="E2245" t="str">
        <f t="shared" ref="E2245:E2308" si="464">IF(OR(D2245=1,D2245=7,H2245=1,H2245=2,H2245=3,H2245=4,H2245=5,H2245=6,H2245=7,H2245=24),"OFF","ON")</f>
        <v>ON</v>
      </c>
      <c r="F2245" s="13">
        <f t="shared" si="453"/>
        <v>43437</v>
      </c>
      <c r="G2245" s="14" t="str">
        <f t="shared" si="452"/>
        <v>Avg of 4 NM Projects</v>
      </c>
      <c r="H2245" s="15">
        <f t="shared" si="454"/>
        <v>10</v>
      </c>
      <c r="I2245" s="93">
        <v>30.974999999999998</v>
      </c>
      <c r="J2245">
        <f t="shared" si="455"/>
        <v>0.17401685393258426</v>
      </c>
      <c r="K2245" s="4">
        <v>39.85</v>
      </c>
      <c r="L2245" s="4">
        <v>44.65</v>
      </c>
      <c r="M2245" s="16">
        <f t="shared" si="456"/>
        <v>1.3830337499999998</v>
      </c>
      <c r="N2245">
        <f t="shared" si="457"/>
        <v>0</v>
      </c>
      <c r="O2245">
        <f t="shared" si="458"/>
        <v>0</v>
      </c>
      <c r="P2245" s="63">
        <f t="shared" si="459"/>
        <v>0</v>
      </c>
    </row>
    <row r="2246" spans="1:16" x14ac:dyDescent="0.3">
      <c r="A2246">
        <f t="shared" si="460"/>
        <v>2018</v>
      </c>
      <c r="B2246">
        <f t="shared" si="461"/>
        <v>12</v>
      </c>
      <c r="C2246">
        <f t="shared" si="462"/>
        <v>3</v>
      </c>
      <c r="D2246">
        <f t="shared" si="463"/>
        <v>3</v>
      </c>
      <c r="E2246" t="str">
        <f t="shared" si="464"/>
        <v>ON</v>
      </c>
      <c r="F2246" s="13">
        <f t="shared" si="453"/>
        <v>43437</v>
      </c>
      <c r="G2246" s="14" t="str">
        <f t="shared" ref="G2246:G2309" si="465">+G2245</f>
        <v>Avg of 4 NM Projects</v>
      </c>
      <c r="H2246" s="15">
        <f t="shared" si="454"/>
        <v>11</v>
      </c>
      <c r="I2246" s="93">
        <v>36.99</v>
      </c>
      <c r="J2246">
        <f t="shared" si="455"/>
        <v>0.20780898876404497</v>
      </c>
      <c r="K2246" s="4">
        <v>42.1</v>
      </c>
      <c r="L2246" s="4">
        <v>36.450000000000003</v>
      </c>
      <c r="M2246" s="16">
        <f t="shared" si="456"/>
        <v>1.3482855000000002</v>
      </c>
      <c r="N2246">
        <f t="shared" si="457"/>
        <v>0</v>
      </c>
      <c r="O2246">
        <f t="shared" si="458"/>
        <v>0</v>
      </c>
      <c r="P2246" s="63">
        <f t="shared" si="459"/>
        <v>0</v>
      </c>
    </row>
    <row r="2247" spans="1:16" x14ac:dyDescent="0.3">
      <c r="A2247">
        <f t="shared" si="460"/>
        <v>2018</v>
      </c>
      <c r="B2247">
        <f t="shared" si="461"/>
        <v>12</v>
      </c>
      <c r="C2247">
        <f t="shared" si="462"/>
        <v>3</v>
      </c>
      <c r="D2247">
        <f t="shared" si="463"/>
        <v>3</v>
      </c>
      <c r="E2247" t="str">
        <f t="shared" si="464"/>
        <v>ON</v>
      </c>
      <c r="F2247" s="13">
        <f t="shared" si="453"/>
        <v>43437</v>
      </c>
      <c r="G2247" s="14" t="str">
        <f t="shared" si="465"/>
        <v>Avg of 4 NM Projects</v>
      </c>
      <c r="H2247" s="15">
        <f t="shared" si="454"/>
        <v>12</v>
      </c>
      <c r="I2247" s="93">
        <v>34.56</v>
      </c>
      <c r="J2247">
        <f t="shared" si="455"/>
        <v>0.19415730337078652</v>
      </c>
      <c r="K2247" s="4">
        <v>39.42</v>
      </c>
      <c r="L2247" s="4">
        <v>37.450000000000003</v>
      </c>
      <c r="M2247" s="16">
        <f t="shared" si="456"/>
        <v>1.2942720000000001</v>
      </c>
      <c r="N2247">
        <f t="shared" si="457"/>
        <v>0</v>
      </c>
      <c r="O2247">
        <f t="shared" si="458"/>
        <v>0</v>
      </c>
      <c r="P2247" s="63">
        <f t="shared" si="459"/>
        <v>0</v>
      </c>
    </row>
    <row r="2248" spans="1:16" x14ac:dyDescent="0.3">
      <c r="A2248">
        <f t="shared" si="460"/>
        <v>2018</v>
      </c>
      <c r="B2248">
        <f t="shared" si="461"/>
        <v>12</v>
      </c>
      <c r="C2248">
        <f t="shared" si="462"/>
        <v>3</v>
      </c>
      <c r="D2248">
        <f t="shared" si="463"/>
        <v>3</v>
      </c>
      <c r="E2248" t="str">
        <f t="shared" si="464"/>
        <v>ON</v>
      </c>
      <c r="F2248" s="13">
        <f t="shared" si="453"/>
        <v>43437</v>
      </c>
      <c r="G2248" s="14" t="str">
        <f t="shared" si="465"/>
        <v>Avg of 4 NM Projects</v>
      </c>
      <c r="H2248" s="15">
        <f t="shared" si="454"/>
        <v>13</v>
      </c>
      <c r="I2248" s="93">
        <v>28.675000000000001</v>
      </c>
      <c r="J2248">
        <f t="shared" si="455"/>
        <v>0.16109550561797753</v>
      </c>
      <c r="K2248" s="4">
        <v>37.46</v>
      </c>
      <c r="L2248" s="4">
        <v>37.020000000000003</v>
      </c>
      <c r="M2248" s="16">
        <f t="shared" si="456"/>
        <v>1.0615485</v>
      </c>
      <c r="N2248">
        <f t="shared" si="457"/>
        <v>0</v>
      </c>
      <c r="O2248">
        <f t="shared" si="458"/>
        <v>0</v>
      </c>
      <c r="P2248" s="63">
        <f t="shared" si="459"/>
        <v>0</v>
      </c>
    </row>
    <row r="2249" spans="1:16" x14ac:dyDescent="0.3">
      <c r="A2249">
        <f t="shared" si="460"/>
        <v>2018</v>
      </c>
      <c r="B2249">
        <f t="shared" si="461"/>
        <v>12</v>
      </c>
      <c r="C2249">
        <f t="shared" si="462"/>
        <v>3</v>
      </c>
      <c r="D2249">
        <f t="shared" si="463"/>
        <v>3</v>
      </c>
      <c r="E2249" t="str">
        <f t="shared" si="464"/>
        <v>ON</v>
      </c>
      <c r="F2249" s="13">
        <f t="shared" si="453"/>
        <v>43437</v>
      </c>
      <c r="G2249" s="14" t="str">
        <f t="shared" si="465"/>
        <v>Avg of 4 NM Projects</v>
      </c>
      <c r="H2249" s="15">
        <f t="shared" si="454"/>
        <v>14</v>
      </c>
      <c r="I2249" s="93">
        <v>25.725000000000001</v>
      </c>
      <c r="J2249">
        <f t="shared" si="455"/>
        <v>0.14452247191011236</v>
      </c>
      <c r="K2249" s="4">
        <v>38.9</v>
      </c>
      <c r="L2249" s="4">
        <v>39.51</v>
      </c>
      <c r="M2249" s="16">
        <f t="shared" si="456"/>
        <v>1.0163947500000001</v>
      </c>
      <c r="N2249">
        <f t="shared" si="457"/>
        <v>0</v>
      </c>
      <c r="O2249">
        <f t="shared" si="458"/>
        <v>0</v>
      </c>
      <c r="P2249" s="63">
        <f t="shared" si="459"/>
        <v>0</v>
      </c>
    </row>
    <row r="2250" spans="1:16" x14ac:dyDescent="0.3">
      <c r="A2250">
        <f t="shared" si="460"/>
        <v>2018</v>
      </c>
      <c r="B2250">
        <f t="shared" si="461"/>
        <v>12</v>
      </c>
      <c r="C2250">
        <f t="shared" si="462"/>
        <v>3</v>
      </c>
      <c r="D2250">
        <f t="shared" si="463"/>
        <v>3</v>
      </c>
      <c r="E2250" t="str">
        <f t="shared" si="464"/>
        <v>ON</v>
      </c>
      <c r="F2250" s="13">
        <f t="shared" si="453"/>
        <v>43437</v>
      </c>
      <c r="G2250" s="14" t="str">
        <f t="shared" si="465"/>
        <v>Avg of 4 NM Projects</v>
      </c>
      <c r="H2250" s="15">
        <f t="shared" si="454"/>
        <v>15</v>
      </c>
      <c r="I2250" s="93">
        <v>17.02</v>
      </c>
      <c r="J2250">
        <f t="shared" si="455"/>
        <v>9.5617977528089884E-2</v>
      </c>
      <c r="K2250" s="4">
        <v>39.43</v>
      </c>
      <c r="L2250" s="4">
        <v>40.33</v>
      </c>
      <c r="M2250" s="16">
        <f t="shared" si="456"/>
        <v>0.68641659999999993</v>
      </c>
      <c r="N2250">
        <f t="shared" si="457"/>
        <v>0</v>
      </c>
      <c r="O2250">
        <f t="shared" si="458"/>
        <v>0</v>
      </c>
      <c r="P2250" s="63">
        <f t="shared" si="459"/>
        <v>0</v>
      </c>
    </row>
    <row r="2251" spans="1:16" x14ac:dyDescent="0.3">
      <c r="A2251">
        <f t="shared" si="460"/>
        <v>2018</v>
      </c>
      <c r="B2251">
        <f t="shared" si="461"/>
        <v>12</v>
      </c>
      <c r="C2251">
        <f t="shared" si="462"/>
        <v>3</v>
      </c>
      <c r="D2251">
        <f t="shared" si="463"/>
        <v>3</v>
      </c>
      <c r="E2251" t="str">
        <f t="shared" si="464"/>
        <v>ON</v>
      </c>
      <c r="F2251" s="13">
        <f t="shared" si="453"/>
        <v>43437</v>
      </c>
      <c r="G2251" s="14" t="str">
        <f t="shared" si="465"/>
        <v>Avg of 4 NM Projects</v>
      </c>
      <c r="H2251" s="15">
        <f t="shared" si="454"/>
        <v>16</v>
      </c>
      <c r="I2251" s="93">
        <v>4.4800000000000004</v>
      </c>
      <c r="J2251">
        <f t="shared" si="455"/>
        <v>2.51685393258427E-2</v>
      </c>
      <c r="K2251" s="4">
        <v>48.18</v>
      </c>
      <c r="L2251" s="4">
        <v>36.700000000000003</v>
      </c>
      <c r="M2251" s="16">
        <f t="shared" si="456"/>
        <v>0.16441600000000003</v>
      </c>
      <c r="N2251">
        <f t="shared" si="457"/>
        <v>0</v>
      </c>
      <c r="O2251">
        <f t="shared" si="458"/>
        <v>0</v>
      </c>
      <c r="P2251" s="63">
        <f t="shared" si="459"/>
        <v>0</v>
      </c>
    </row>
    <row r="2252" spans="1:16" x14ac:dyDescent="0.3">
      <c r="A2252">
        <f t="shared" si="460"/>
        <v>2018</v>
      </c>
      <c r="B2252">
        <f t="shared" si="461"/>
        <v>12</v>
      </c>
      <c r="C2252">
        <f t="shared" si="462"/>
        <v>3</v>
      </c>
      <c r="D2252">
        <f t="shared" si="463"/>
        <v>3</v>
      </c>
      <c r="E2252" t="str">
        <f t="shared" si="464"/>
        <v>ON</v>
      </c>
      <c r="F2252" s="13">
        <f t="shared" si="453"/>
        <v>43437</v>
      </c>
      <c r="G2252" s="14" t="str">
        <f t="shared" si="465"/>
        <v>Avg of 4 NM Projects</v>
      </c>
      <c r="H2252" s="15">
        <f t="shared" si="454"/>
        <v>17</v>
      </c>
      <c r="I2252" s="93">
        <v>-1.4099999999999997</v>
      </c>
      <c r="J2252">
        <f t="shared" si="455"/>
        <v>-7.9213483146067399E-3</v>
      </c>
      <c r="K2252" s="4">
        <v>63.82</v>
      </c>
      <c r="L2252" s="4">
        <v>47.64</v>
      </c>
      <c r="M2252" s="16">
        <f t="shared" si="456"/>
        <v>-6.7172399999999979E-2</v>
      </c>
      <c r="N2252">
        <f t="shared" si="457"/>
        <v>0</v>
      </c>
      <c r="O2252">
        <f t="shared" si="458"/>
        <v>0</v>
      </c>
      <c r="P2252" s="63">
        <f t="shared" si="459"/>
        <v>0</v>
      </c>
    </row>
    <row r="2253" spans="1:16" x14ac:dyDescent="0.3">
      <c r="A2253">
        <f t="shared" si="460"/>
        <v>2018</v>
      </c>
      <c r="B2253">
        <f t="shared" si="461"/>
        <v>12</v>
      </c>
      <c r="C2253">
        <f t="shared" si="462"/>
        <v>3</v>
      </c>
      <c r="D2253">
        <f t="shared" si="463"/>
        <v>3</v>
      </c>
      <c r="E2253" t="str">
        <f t="shared" si="464"/>
        <v>ON</v>
      </c>
      <c r="F2253" s="13">
        <f t="shared" si="453"/>
        <v>43437</v>
      </c>
      <c r="G2253" s="14" t="str">
        <f t="shared" si="465"/>
        <v>Avg of 4 NM Projects</v>
      </c>
      <c r="H2253" s="15">
        <f t="shared" si="454"/>
        <v>18</v>
      </c>
      <c r="I2253" s="93">
        <v>-1.2799999999999998</v>
      </c>
      <c r="J2253">
        <f t="shared" si="455"/>
        <v>-7.1910112359550547E-3</v>
      </c>
      <c r="K2253" s="4">
        <v>82.34</v>
      </c>
      <c r="L2253" s="4">
        <v>74.73</v>
      </c>
      <c r="M2253" s="16">
        <f t="shared" si="456"/>
        <v>-9.5654400000000001E-2</v>
      </c>
      <c r="N2253">
        <f t="shared" si="457"/>
        <v>0</v>
      </c>
      <c r="O2253">
        <f t="shared" si="458"/>
        <v>0</v>
      </c>
      <c r="P2253" s="63">
        <f t="shared" si="459"/>
        <v>0</v>
      </c>
    </row>
    <row r="2254" spans="1:16" x14ac:dyDescent="0.3">
      <c r="A2254">
        <f t="shared" si="460"/>
        <v>2018</v>
      </c>
      <c r="B2254">
        <f t="shared" si="461"/>
        <v>12</v>
      </c>
      <c r="C2254">
        <f t="shared" si="462"/>
        <v>3</v>
      </c>
      <c r="D2254">
        <f t="shared" si="463"/>
        <v>3</v>
      </c>
      <c r="E2254" t="str">
        <f t="shared" si="464"/>
        <v>ON</v>
      </c>
      <c r="F2254" s="13">
        <f t="shared" si="453"/>
        <v>43437</v>
      </c>
      <c r="G2254" s="14" t="str">
        <f t="shared" si="465"/>
        <v>Avg of 4 NM Projects</v>
      </c>
      <c r="H2254" s="15">
        <f t="shared" si="454"/>
        <v>19</v>
      </c>
      <c r="I2254" s="93">
        <v>-1.0249999999999999</v>
      </c>
      <c r="J2254">
        <f t="shared" si="455"/>
        <v>-5.7584269662921345E-3</v>
      </c>
      <c r="K2254" s="4">
        <v>76.83</v>
      </c>
      <c r="L2254" s="4">
        <v>67.88</v>
      </c>
      <c r="M2254" s="16">
        <f t="shared" si="456"/>
        <v>-6.9576999999999986E-2</v>
      </c>
      <c r="N2254">
        <f t="shared" si="457"/>
        <v>0</v>
      </c>
      <c r="O2254">
        <f t="shared" si="458"/>
        <v>0</v>
      </c>
      <c r="P2254" s="63">
        <f t="shared" si="459"/>
        <v>0</v>
      </c>
    </row>
    <row r="2255" spans="1:16" x14ac:dyDescent="0.3">
      <c r="A2255">
        <f t="shared" si="460"/>
        <v>2018</v>
      </c>
      <c r="B2255">
        <f t="shared" si="461"/>
        <v>12</v>
      </c>
      <c r="C2255">
        <f t="shared" si="462"/>
        <v>3</v>
      </c>
      <c r="D2255">
        <f t="shared" si="463"/>
        <v>3</v>
      </c>
      <c r="E2255" t="str">
        <f t="shared" si="464"/>
        <v>ON</v>
      </c>
      <c r="F2255" s="13">
        <f t="shared" si="453"/>
        <v>43437</v>
      </c>
      <c r="G2255" s="14" t="str">
        <f t="shared" si="465"/>
        <v>Avg of 4 NM Projects</v>
      </c>
      <c r="H2255" s="15">
        <f t="shared" si="454"/>
        <v>20</v>
      </c>
      <c r="I2255" s="93">
        <v>-1.2799999999999998</v>
      </c>
      <c r="J2255">
        <f t="shared" si="455"/>
        <v>-7.1910112359550547E-3</v>
      </c>
      <c r="K2255" s="4">
        <v>63.79</v>
      </c>
      <c r="L2255" s="4">
        <v>69.87</v>
      </c>
      <c r="M2255" s="16">
        <f t="shared" si="456"/>
        <v>-8.9433600000000002E-2</v>
      </c>
      <c r="N2255">
        <f t="shared" si="457"/>
        <v>0</v>
      </c>
      <c r="O2255">
        <f t="shared" si="458"/>
        <v>0</v>
      </c>
      <c r="P2255" s="63">
        <f t="shared" si="459"/>
        <v>0</v>
      </c>
    </row>
    <row r="2256" spans="1:16" x14ac:dyDescent="0.3">
      <c r="A2256">
        <f t="shared" si="460"/>
        <v>2018</v>
      </c>
      <c r="B2256">
        <f t="shared" si="461"/>
        <v>12</v>
      </c>
      <c r="C2256">
        <f t="shared" si="462"/>
        <v>3</v>
      </c>
      <c r="D2256">
        <f t="shared" si="463"/>
        <v>3</v>
      </c>
      <c r="E2256" t="str">
        <f t="shared" si="464"/>
        <v>ON</v>
      </c>
      <c r="F2256" s="13">
        <f t="shared" si="453"/>
        <v>43437</v>
      </c>
      <c r="G2256" s="14" t="str">
        <f t="shared" si="465"/>
        <v>Avg of 4 NM Projects</v>
      </c>
      <c r="H2256" s="15">
        <f t="shared" si="454"/>
        <v>21</v>
      </c>
      <c r="I2256" s="93">
        <v>-1.1499999999999999</v>
      </c>
      <c r="J2256">
        <f t="shared" si="455"/>
        <v>-6.4606741573033704E-3</v>
      </c>
      <c r="K2256" s="4">
        <v>50.93</v>
      </c>
      <c r="L2256" s="4">
        <v>59.07</v>
      </c>
      <c r="M2256" s="16">
        <f t="shared" si="456"/>
        <v>-6.7930499999999991E-2</v>
      </c>
      <c r="N2256">
        <f t="shared" si="457"/>
        <v>0</v>
      </c>
      <c r="O2256">
        <f t="shared" si="458"/>
        <v>0</v>
      </c>
      <c r="P2256" s="63">
        <f t="shared" si="459"/>
        <v>0</v>
      </c>
    </row>
    <row r="2257" spans="1:18" x14ac:dyDescent="0.3">
      <c r="A2257">
        <f t="shared" si="460"/>
        <v>2018</v>
      </c>
      <c r="B2257">
        <f t="shared" si="461"/>
        <v>12</v>
      </c>
      <c r="C2257">
        <f t="shared" si="462"/>
        <v>3</v>
      </c>
      <c r="D2257">
        <f t="shared" si="463"/>
        <v>3</v>
      </c>
      <c r="E2257" t="str">
        <f t="shared" si="464"/>
        <v>ON</v>
      </c>
      <c r="F2257" s="13">
        <f t="shared" si="453"/>
        <v>43437</v>
      </c>
      <c r="G2257" s="14" t="str">
        <f t="shared" si="465"/>
        <v>Avg of 4 NM Projects</v>
      </c>
      <c r="H2257" s="15">
        <f t="shared" si="454"/>
        <v>22</v>
      </c>
      <c r="I2257" s="93">
        <v>-1.0249999999999999</v>
      </c>
      <c r="J2257">
        <f t="shared" si="455"/>
        <v>-5.7584269662921345E-3</v>
      </c>
      <c r="K2257" s="4">
        <v>43.34</v>
      </c>
      <c r="L2257" s="4">
        <v>38.270000000000003</v>
      </c>
      <c r="M2257" s="16">
        <f t="shared" si="456"/>
        <v>-3.9226750000000005E-2</v>
      </c>
      <c r="N2257">
        <f t="shared" si="457"/>
        <v>0</v>
      </c>
      <c r="O2257">
        <f t="shared" si="458"/>
        <v>0</v>
      </c>
      <c r="P2257" s="63">
        <f t="shared" si="459"/>
        <v>0</v>
      </c>
    </row>
    <row r="2258" spans="1:18" x14ac:dyDescent="0.3">
      <c r="A2258">
        <f t="shared" si="460"/>
        <v>2018</v>
      </c>
      <c r="B2258">
        <f t="shared" si="461"/>
        <v>12</v>
      </c>
      <c r="C2258">
        <f t="shared" si="462"/>
        <v>3</v>
      </c>
      <c r="D2258">
        <f t="shared" si="463"/>
        <v>3</v>
      </c>
      <c r="E2258" t="str">
        <f t="shared" si="464"/>
        <v>ON</v>
      </c>
      <c r="F2258" s="13">
        <f t="shared" si="453"/>
        <v>43437</v>
      </c>
      <c r="G2258" s="14" t="str">
        <f t="shared" si="465"/>
        <v>Avg of 4 NM Projects</v>
      </c>
      <c r="H2258" s="15">
        <f t="shared" si="454"/>
        <v>23</v>
      </c>
      <c r="I2258" s="93">
        <v>-1.41</v>
      </c>
      <c r="J2258">
        <f t="shared" si="455"/>
        <v>-7.9213483146067416E-3</v>
      </c>
      <c r="K2258" s="4">
        <v>41.23</v>
      </c>
      <c r="L2258" s="4">
        <v>40.67</v>
      </c>
      <c r="M2258" s="16">
        <f t="shared" si="456"/>
        <v>-5.7344699999999998E-2</v>
      </c>
      <c r="N2258">
        <f t="shared" si="457"/>
        <v>0</v>
      </c>
      <c r="O2258">
        <f t="shared" si="458"/>
        <v>0</v>
      </c>
      <c r="P2258" s="63">
        <f t="shared" si="459"/>
        <v>0</v>
      </c>
    </row>
    <row r="2259" spans="1:18" x14ac:dyDescent="0.3">
      <c r="A2259">
        <f t="shared" si="460"/>
        <v>2018</v>
      </c>
      <c r="B2259">
        <f t="shared" si="461"/>
        <v>12</v>
      </c>
      <c r="C2259">
        <f t="shared" si="462"/>
        <v>3</v>
      </c>
      <c r="D2259">
        <f t="shared" si="463"/>
        <v>3</v>
      </c>
      <c r="E2259" t="str">
        <f t="shared" si="464"/>
        <v>OFF</v>
      </c>
      <c r="F2259" s="13">
        <f t="shared" si="453"/>
        <v>43437</v>
      </c>
      <c r="G2259" s="14" t="str">
        <f t="shared" si="465"/>
        <v>Avg of 4 NM Projects</v>
      </c>
      <c r="H2259" s="15">
        <f t="shared" si="454"/>
        <v>24</v>
      </c>
      <c r="I2259" s="93">
        <v>-1.2799999999999998</v>
      </c>
      <c r="J2259">
        <f t="shared" si="455"/>
        <v>-7.1910112359550547E-3</v>
      </c>
      <c r="K2259" s="4">
        <v>37</v>
      </c>
      <c r="L2259" s="4">
        <v>41.97</v>
      </c>
      <c r="M2259" s="16">
        <f t="shared" si="456"/>
        <v>-5.3721599999999987E-2</v>
      </c>
      <c r="N2259">
        <f t="shared" si="457"/>
        <v>0</v>
      </c>
      <c r="O2259">
        <f t="shared" si="458"/>
        <v>0</v>
      </c>
      <c r="P2259" s="63">
        <f t="shared" si="459"/>
        <v>0</v>
      </c>
    </row>
    <row r="2260" spans="1:18" x14ac:dyDescent="0.3">
      <c r="A2260">
        <f t="shared" si="460"/>
        <v>2018</v>
      </c>
      <c r="B2260">
        <f t="shared" si="461"/>
        <v>12</v>
      </c>
      <c r="C2260">
        <f t="shared" si="462"/>
        <v>4</v>
      </c>
      <c r="D2260">
        <f t="shared" si="463"/>
        <v>4</v>
      </c>
      <c r="E2260" t="str">
        <f t="shared" si="464"/>
        <v>OFF</v>
      </c>
      <c r="F2260" s="13">
        <f t="shared" si="453"/>
        <v>43438</v>
      </c>
      <c r="G2260" s="14" t="str">
        <f t="shared" si="465"/>
        <v>Avg of 4 NM Projects</v>
      </c>
      <c r="H2260" s="15">
        <f t="shared" si="454"/>
        <v>1</v>
      </c>
      <c r="I2260" s="93">
        <v>-1.1499999999999999</v>
      </c>
      <c r="J2260">
        <f t="shared" si="455"/>
        <v>-6.4606741573033704E-3</v>
      </c>
      <c r="K2260" s="4">
        <v>40.14</v>
      </c>
      <c r="L2260" s="4">
        <v>46.43</v>
      </c>
      <c r="M2260" s="16">
        <f t="shared" si="456"/>
        <v>-5.3394499999999991E-2</v>
      </c>
      <c r="N2260">
        <f t="shared" si="457"/>
        <v>0</v>
      </c>
      <c r="O2260">
        <f t="shared" si="458"/>
        <v>0</v>
      </c>
      <c r="P2260" s="63">
        <f t="shared" si="459"/>
        <v>0</v>
      </c>
      <c r="Q2260" s="34"/>
      <c r="R2260" s="34"/>
    </row>
    <row r="2261" spans="1:18" x14ac:dyDescent="0.3">
      <c r="A2261">
        <f t="shared" si="460"/>
        <v>2018</v>
      </c>
      <c r="B2261">
        <f t="shared" si="461"/>
        <v>12</v>
      </c>
      <c r="C2261">
        <f t="shared" si="462"/>
        <v>4</v>
      </c>
      <c r="D2261">
        <f t="shared" si="463"/>
        <v>4</v>
      </c>
      <c r="E2261" t="str">
        <f t="shared" si="464"/>
        <v>OFF</v>
      </c>
      <c r="F2261" s="13">
        <f t="shared" si="453"/>
        <v>43438</v>
      </c>
      <c r="G2261" s="14" t="str">
        <f t="shared" si="465"/>
        <v>Avg of 4 NM Projects</v>
      </c>
      <c r="H2261" s="15">
        <f t="shared" si="454"/>
        <v>2</v>
      </c>
      <c r="I2261" s="93">
        <v>-1.1499999999999999</v>
      </c>
      <c r="J2261">
        <f t="shared" si="455"/>
        <v>-6.4606741573033704E-3</v>
      </c>
      <c r="K2261" s="4">
        <v>39.090000000000003</v>
      </c>
      <c r="L2261" s="4">
        <v>31.58</v>
      </c>
      <c r="M2261" s="16">
        <f t="shared" si="456"/>
        <v>-3.6316999999999995E-2</v>
      </c>
      <c r="N2261">
        <f t="shared" si="457"/>
        <v>0</v>
      </c>
      <c r="O2261">
        <f t="shared" si="458"/>
        <v>0</v>
      </c>
      <c r="P2261" s="63">
        <f t="shared" si="459"/>
        <v>0</v>
      </c>
    </row>
    <row r="2262" spans="1:18" x14ac:dyDescent="0.3">
      <c r="A2262">
        <f t="shared" si="460"/>
        <v>2018</v>
      </c>
      <c r="B2262">
        <f t="shared" si="461"/>
        <v>12</v>
      </c>
      <c r="C2262">
        <f t="shared" si="462"/>
        <v>4</v>
      </c>
      <c r="D2262">
        <f t="shared" si="463"/>
        <v>4</v>
      </c>
      <c r="E2262" t="str">
        <f t="shared" si="464"/>
        <v>OFF</v>
      </c>
      <c r="F2262" s="13">
        <f t="shared" si="453"/>
        <v>43438</v>
      </c>
      <c r="G2262" s="14" t="str">
        <f t="shared" si="465"/>
        <v>Avg of 4 NM Projects</v>
      </c>
      <c r="H2262" s="15">
        <f t="shared" si="454"/>
        <v>3</v>
      </c>
      <c r="I2262" s="93">
        <v>-1.2799999999999998</v>
      </c>
      <c r="J2262">
        <f t="shared" si="455"/>
        <v>-7.1910112359550547E-3</v>
      </c>
      <c r="K2262" s="4">
        <v>40.25</v>
      </c>
      <c r="L2262" s="4">
        <v>35.450000000000003</v>
      </c>
      <c r="M2262" s="16">
        <f t="shared" si="456"/>
        <v>-4.5376E-2</v>
      </c>
      <c r="N2262">
        <f t="shared" si="457"/>
        <v>0</v>
      </c>
      <c r="O2262">
        <f t="shared" si="458"/>
        <v>0</v>
      </c>
      <c r="P2262" s="63">
        <f t="shared" si="459"/>
        <v>0</v>
      </c>
    </row>
    <row r="2263" spans="1:18" x14ac:dyDescent="0.3">
      <c r="A2263">
        <f t="shared" si="460"/>
        <v>2018</v>
      </c>
      <c r="B2263">
        <f t="shared" si="461"/>
        <v>12</v>
      </c>
      <c r="C2263">
        <f t="shared" si="462"/>
        <v>4</v>
      </c>
      <c r="D2263">
        <f t="shared" si="463"/>
        <v>4</v>
      </c>
      <c r="E2263" t="str">
        <f t="shared" si="464"/>
        <v>OFF</v>
      </c>
      <c r="F2263" s="13">
        <f t="shared" si="453"/>
        <v>43438</v>
      </c>
      <c r="G2263" s="14" t="str">
        <f t="shared" si="465"/>
        <v>Avg of 4 NM Projects</v>
      </c>
      <c r="H2263" s="15">
        <f t="shared" si="454"/>
        <v>4</v>
      </c>
      <c r="I2263" s="93">
        <v>-1.0249999999999999</v>
      </c>
      <c r="J2263">
        <f t="shared" si="455"/>
        <v>-5.7584269662921345E-3</v>
      </c>
      <c r="K2263" s="4">
        <v>40.29</v>
      </c>
      <c r="L2263" s="4">
        <v>35.369999999999997</v>
      </c>
      <c r="M2263" s="16">
        <f t="shared" si="456"/>
        <v>-3.6254249999999995E-2</v>
      </c>
      <c r="N2263">
        <f t="shared" si="457"/>
        <v>0</v>
      </c>
      <c r="O2263">
        <f t="shared" si="458"/>
        <v>0</v>
      </c>
      <c r="P2263" s="63">
        <f t="shared" si="459"/>
        <v>0</v>
      </c>
    </row>
    <row r="2264" spans="1:18" x14ac:dyDescent="0.3">
      <c r="A2264">
        <f t="shared" si="460"/>
        <v>2018</v>
      </c>
      <c r="B2264">
        <f t="shared" si="461"/>
        <v>12</v>
      </c>
      <c r="C2264">
        <f t="shared" si="462"/>
        <v>4</v>
      </c>
      <c r="D2264">
        <f t="shared" si="463"/>
        <v>4</v>
      </c>
      <c r="E2264" t="str">
        <f t="shared" si="464"/>
        <v>OFF</v>
      </c>
      <c r="F2264" s="13">
        <f t="shared" si="453"/>
        <v>43438</v>
      </c>
      <c r="G2264" s="14" t="str">
        <f t="shared" si="465"/>
        <v>Avg of 4 NM Projects</v>
      </c>
      <c r="H2264" s="15">
        <f t="shared" si="454"/>
        <v>5</v>
      </c>
      <c r="I2264" s="93">
        <v>-1.41</v>
      </c>
      <c r="J2264">
        <f t="shared" si="455"/>
        <v>-7.9213483146067416E-3</v>
      </c>
      <c r="K2264" s="4">
        <v>39.26</v>
      </c>
      <c r="L2264" s="4">
        <v>36.049999999999997</v>
      </c>
      <c r="M2264" s="16">
        <f t="shared" si="456"/>
        <v>-5.0830499999999994E-2</v>
      </c>
      <c r="N2264">
        <f t="shared" si="457"/>
        <v>0</v>
      </c>
      <c r="O2264">
        <f t="shared" si="458"/>
        <v>0</v>
      </c>
      <c r="P2264" s="63">
        <f t="shared" si="459"/>
        <v>0</v>
      </c>
    </row>
    <row r="2265" spans="1:18" x14ac:dyDescent="0.3">
      <c r="A2265">
        <f t="shared" si="460"/>
        <v>2018</v>
      </c>
      <c r="B2265">
        <f t="shared" si="461"/>
        <v>12</v>
      </c>
      <c r="C2265">
        <f t="shared" si="462"/>
        <v>4</v>
      </c>
      <c r="D2265">
        <f t="shared" si="463"/>
        <v>4</v>
      </c>
      <c r="E2265" t="str">
        <f t="shared" si="464"/>
        <v>OFF</v>
      </c>
      <c r="F2265" s="13">
        <f t="shared" si="453"/>
        <v>43438</v>
      </c>
      <c r="G2265" s="14" t="str">
        <f t="shared" si="465"/>
        <v>Avg of 4 NM Projects</v>
      </c>
      <c r="H2265" s="15">
        <f t="shared" si="454"/>
        <v>6</v>
      </c>
      <c r="I2265" s="93">
        <v>-1.1499999999999999</v>
      </c>
      <c r="J2265">
        <f t="shared" si="455"/>
        <v>-6.4606741573033704E-3</v>
      </c>
      <c r="K2265" s="4">
        <v>40.200000000000003</v>
      </c>
      <c r="L2265" s="4">
        <v>30.66</v>
      </c>
      <c r="M2265" s="16">
        <f t="shared" si="456"/>
        <v>-3.5258999999999999E-2</v>
      </c>
      <c r="N2265">
        <f t="shared" si="457"/>
        <v>0</v>
      </c>
      <c r="O2265">
        <f t="shared" si="458"/>
        <v>0</v>
      </c>
      <c r="P2265" s="63">
        <f t="shared" si="459"/>
        <v>0</v>
      </c>
    </row>
    <row r="2266" spans="1:18" x14ac:dyDescent="0.3">
      <c r="A2266">
        <f t="shared" si="460"/>
        <v>2018</v>
      </c>
      <c r="B2266">
        <f t="shared" si="461"/>
        <v>12</v>
      </c>
      <c r="C2266">
        <f t="shared" si="462"/>
        <v>4</v>
      </c>
      <c r="D2266">
        <f t="shared" si="463"/>
        <v>4</v>
      </c>
      <c r="E2266" t="str">
        <f t="shared" si="464"/>
        <v>OFF</v>
      </c>
      <c r="F2266" s="13">
        <f t="shared" si="453"/>
        <v>43438</v>
      </c>
      <c r="G2266" s="14" t="str">
        <f t="shared" si="465"/>
        <v>Avg of 4 NM Projects</v>
      </c>
      <c r="H2266" s="15">
        <f t="shared" si="454"/>
        <v>7</v>
      </c>
      <c r="I2266" s="93">
        <v>-0.9</v>
      </c>
      <c r="J2266">
        <f t="shared" si="455"/>
        <v>-5.0561797752808994E-3</v>
      </c>
      <c r="K2266" s="4">
        <v>49.4</v>
      </c>
      <c r="L2266" s="4">
        <v>49.41</v>
      </c>
      <c r="M2266" s="16">
        <f t="shared" si="456"/>
        <v>-4.4469000000000002E-2</v>
      </c>
      <c r="N2266">
        <f t="shared" si="457"/>
        <v>0</v>
      </c>
      <c r="O2266">
        <f t="shared" si="458"/>
        <v>0</v>
      </c>
      <c r="P2266" s="63">
        <f t="shared" si="459"/>
        <v>0</v>
      </c>
    </row>
    <row r="2267" spans="1:18" x14ac:dyDescent="0.3">
      <c r="A2267">
        <f t="shared" si="460"/>
        <v>2018</v>
      </c>
      <c r="B2267">
        <f t="shared" si="461"/>
        <v>12</v>
      </c>
      <c r="C2267">
        <f t="shared" si="462"/>
        <v>4</v>
      </c>
      <c r="D2267">
        <f t="shared" si="463"/>
        <v>4</v>
      </c>
      <c r="E2267" t="str">
        <f t="shared" si="464"/>
        <v>ON</v>
      </c>
      <c r="F2267" s="13">
        <f t="shared" si="453"/>
        <v>43438</v>
      </c>
      <c r="G2267" s="14" t="str">
        <f t="shared" si="465"/>
        <v>Avg of 4 NM Projects</v>
      </c>
      <c r="H2267" s="15">
        <f t="shared" si="454"/>
        <v>8</v>
      </c>
      <c r="I2267" s="93">
        <v>2.8200000000000003</v>
      </c>
      <c r="J2267">
        <f t="shared" si="455"/>
        <v>1.5842696629213483E-2</v>
      </c>
      <c r="K2267" s="4">
        <v>59.08</v>
      </c>
      <c r="L2267" s="4">
        <v>93.28</v>
      </c>
      <c r="M2267" s="16">
        <f t="shared" si="456"/>
        <v>0.26304960000000005</v>
      </c>
      <c r="N2267">
        <f t="shared" si="457"/>
        <v>0</v>
      </c>
      <c r="O2267">
        <f t="shared" si="458"/>
        <v>0</v>
      </c>
      <c r="P2267" s="63">
        <f t="shared" si="459"/>
        <v>0</v>
      </c>
    </row>
    <row r="2268" spans="1:18" x14ac:dyDescent="0.3">
      <c r="A2268">
        <f t="shared" si="460"/>
        <v>2018</v>
      </c>
      <c r="B2268">
        <f t="shared" si="461"/>
        <v>12</v>
      </c>
      <c r="C2268">
        <f t="shared" si="462"/>
        <v>4</v>
      </c>
      <c r="D2268">
        <f t="shared" si="463"/>
        <v>4</v>
      </c>
      <c r="E2268" t="str">
        <f t="shared" si="464"/>
        <v>ON</v>
      </c>
      <c r="F2268" s="13">
        <f t="shared" si="453"/>
        <v>43438</v>
      </c>
      <c r="G2268" s="14" t="str">
        <f t="shared" si="465"/>
        <v>Avg of 4 NM Projects</v>
      </c>
      <c r="H2268" s="15">
        <f t="shared" si="454"/>
        <v>9</v>
      </c>
      <c r="I2268" s="93">
        <v>20.605</v>
      </c>
      <c r="J2268">
        <f t="shared" si="455"/>
        <v>0.11575842696629214</v>
      </c>
      <c r="K2268" s="4">
        <v>55.74</v>
      </c>
      <c r="L2268" s="4">
        <v>68.61</v>
      </c>
      <c r="M2268" s="16">
        <f t="shared" si="456"/>
        <v>1.41370905</v>
      </c>
      <c r="N2268">
        <f t="shared" si="457"/>
        <v>0</v>
      </c>
      <c r="O2268">
        <f t="shared" si="458"/>
        <v>0</v>
      </c>
      <c r="P2268" s="63">
        <f t="shared" si="459"/>
        <v>0</v>
      </c>
    </row>
    <row r="2269" spans="1:18" x14ac:dyDescent="0.3">
      <c r="A2269">
        <f t="shared" si="460"/>
        <v>2018</v>
      </c>
      <c r="B2269">
        <f t="shared" si="461"/>
        <v>12</v>
      </c>
      <c r="C2269">
        <f t="shared" si="462"/>
        <v>4</v>
      </c>
      <c r="D2269">
        <f t="shared" si="463"/>
        <v>4</v>
      </c>
      <c r="E2269" t="str">
        <f t="shared" si="464"/>
        <v>ON</v>
      </c>
      <c r="F2269" s="13">
        <f t="shared" ref="F2269:F2332" si="466">+F2245+1</f>
        <v>43438</v>
      </c>
      <c r="G2269" s="14" t="str">
        <f t="shared" si="465"/>
        <v>Avg of 4 NM Projects</v>
      </c>
      <c r="H2269" s="15">
        <f t="shared" ref="H2269:H2332" si="467">H2245</f>
        <v>10</v>
      </c>
      <c r="I2269" s="93">
        <v>35.33</v>
      </c>
      <c r="J2269">
        <f t="shared" si="455"/>
        <v>0.19848314606741571</v>
      </c>
      <c r="K2269" s="4">
        <v>52.44</v>
      </c>
      <c r="L2269" s="4">
        <v>38.08</v>
      </c>
      <c r="M2269" s="16">
        <f t="shared" si="456"/>
        <v>1.3453663999999999</v>
      </c>
      <c r="N2269">
        <f t="shared" si="457"/>
        <v>0</v>
      </c>
      <c r="O2269">
        <f t="shared" si="458"/>
        <v>0</v>
      </c>
      <c r="P2269" s="63">
        <f t="shared" si="459"/>
        <v>0</v>
      </c>
    </row>
    <row r="2270" spans="1:18" x14ac:dyDescent="0.3">
      <c r="A2270">
        <f t="shared" si="460"/>
        <v>2018</v>
      </c>
      <c r="B2270">
        <f t="shared" si="461"/>
        <v>12</v>
      </c>
      <c r="C2270">
        <f t="shared" si="462"/>
        <v>4</v>
      </c>
      <c r="D2270">
        <f t="shared" si="463"/>
        <v>4</v>
      </c>
      <c r="E2270" t="str">
        <f t="shared" si="464"/>
        <v>ON</v>
      </c>
      <c r="F2270" s="13">
        <f t="shared" si="466"/>
        <v>43438</v>
      </c>
      <c r="G2270" s="14" t="str">
        <f t="shared" si="465"/>
        <v>Avg of 4 NM Projects</v>
      </c>
      <c r="H2270" s="15">
        <f t="shared" si="467"/>
        <v>11</v>
      </c>
      <c r="I2270" s="93">
        <v>47.74</v>
      </c>
      <c r="J2270">
        <f t="shared" si="455"/>
        <v>0.26820224719101127</v>
      </c>
      <c r="K2270" s="4">
        <v>77.45</v>
      </c>
      <c r="L2270" s="4">
        <v>51.06</v>
      </c>
      <c r="M2270" s="16">
        <f t="shared" si="456"/>
        <v>2.4376044000000001</v>
      </c>
      <c r="N2270">
        <f t="shared" si="457"/>
        <v>0</v>
      </c>
      <c r="O2270">
        <f t="shared" si="458"/>
        <v>0</v>
      </c>
      <c r="P2270" s="63">
        <f t="shared" si="459"/>
        <v>0</v>
      </c>
    </row>
    <row r="2271" spans="1:18" x14ac:dyDescent="0.3">
      <c r="A2271">
        <f t="shared" si="460"/>
        <v>2018</v>
      </c>
      <c r="B2271">
        <f t="shared" si="461"/>
        <v>12</v>
      </c>
      <c r="C2271">
        <f t="shared" si="462"/>
        <v>4</v>
      </c>
      <c r="D2271">
        <f t="shared" si="463"/>
        <v>4</v>
      </c>
      <c r="E2271" t="str">
        <f t="shared" si="464"/>
        <v>ON</v>
      </c>
      <c r="F2271" s="13">
        <f t="shared" si="466"/>
        <v>43438</v>
      </c>
      <c r="G2271" s="14" t="str">
        <f t="shared" si="465"/>
        <v>Avg of 4 NM Projects</v>
      </c>
      <c r="H2271" s="15">
        <f t="shared" si="467"/>
        <v>12</v>
      </c>
      <c r="I2271" s="93">
        <v>51.584999999999994</v>
      </c>
      <c r="J2271">
        <f t="shared" si="455"/>
        <v>0.2898033707865168</v>
      </c>
      <c r="K2271" s="4">
        <v>76.73</v>
      </c>
      <c r="L2271" s="4">
        <v>40</v>
      </c>
      <c r="M2271" s="16">
        <f t="shared" si="456"/>
        <v>2.0633999999999997</v>
      </c>
      <c r="N2271">
        <f t="shared" si="457"/>
        <v>0</v>
      </c>
      <c r="O2271">
        <f t="shared" si="458"/>
        <v>0</v>
      </c>
      <c r="P2271" s="63">
        <f t="shared" si="459"/>
        <v>0</v>
      </c>
    </row>
    <row r="2272" spans="1:18" x14ac:dyDescent="0.3">
      <c r="A2272">
        <f t="shared" si="460"/>
        <v>2018</v>
      </c>
      <c r="B2272">
        <f t="shared" si="461"/>
        <v>12</v>
      </c>
      <c r="C2272">
        <f t="shared" si="462"/>
        <v>4</v>
      </c>
      <c r="D2272">
        <f t="shared" si="463"/>
        <v>4</v>
      </c>
      <c r="E2272" t="str">
        <f t="shared" si="464"/>
        <v>ON</v>
      </c>
      <c r="F2272" s="13">
        <f t="shared" si="466"/>
        <v>43438</v>
      </c>
      <c r="G2272" s="14" t="str">
        <f t="shared" si="465"/>
        <v>Avg of 4 NM Projects</v>
      </c>
      <c r="H2272" s="15">
        <f t="shared" si="467"/>
        <v>13</v>
      </c>
      <c r="I2272" s="93">
        <v>52.484999999999999</v>
      </c>
      <c r="J2272">
        <f t="shared" si="455"/>
        <v>0.29485955056179775</v>
      </c>
      <c r="K2272" s="4">
        <v>68.42</v>
      </c>
      <c r="L2272" s="4">
        <v>42.98</v>
      </c>
      <c r="M2272" s="16">
        <f t="shared" si="456"/>
        <v>2.2558053</v>
      </c>
      <c r="N2272">
        <f t="shared" si="457"/>
        <v>0</v>
      </c>
      <c r="O2272">
        <f t="shared" si="458"/>
        <v>0</v>
      </c>
      <c r="P2272" s="63">
        <f t="shared" si="459"/>
        <v>0</v>
      </c>
    </row>
    <row r="2273" spans="1:18" x14ac:dyDescent="0.3">
      <c r="A2273">
        <f t="shared" si="460"/>
        <v>2018</v>
      </c>
      <c r="B2273">
        <f t="shared" si="461"/>
        <v>12</v>
      </c>
      <c r="C2273">
        <f t="shared" si="462"/>
        <v>4</v>
      </c>
      <c r="D2273">
        <f t="shared" si="463"/>
        <v>4</v>
      </c>
      <c r="E2273" t="str">
        <f t="shared" si="464"/>
        <v>ON</v>
      </c>
      <c r="F2273" s="13">
        <f t="shared" si="466"/>
        <v>43438</v>
      </c>
      <c r="G2273" s="14" t="str">
        <f t="shared" si="465"/>
        <v>Avg of 4 NM Projects</v>
      </c>
      <c r="H2273" s="15">
        <f t="shared" si="467"/>
        <v>14</v>
      </c>
      <c r="I2273" s="93">
        <v>44.674999999999997</v>
      </c>
      <c r="J2273">
        <f t="shared" si="455"/>
        <v>0.25098314606741573</v>
      </c>
      <c r="K2273" s="4">
        <v>64.55</v>
      </c>
      <c r="L2273" s="4">
        <v>46.42</v>
      </c>
      <c r="M2273" s="16">
        <f t="shared" si="456"/>
        <v>2.0738134999999995</v>
      </c>
      <c r="N2273">
        <f t="shared" si="457"/>
        <v>0</v>
      </c>
      <c r="O2273">
        <f t="shared" si="458"/>
        <v>0</v>
      </c>
      <c r="P2273" s="63">
        <f t="shared" si="459"/>
        <v>0</v>
      </c>
    </row>
    <row r="2274" spans="1:18" x14ac:dyDescent="0.3">
      <c r="A2274">
        <f t="shared" si="460"/>
        <v>2018</v>
      </c>
      <c r="B2274">
        <f t="shared" si="461"/>
        <v>12</v>
      </c>
      <c r="C2274">
        <f t="shared" si="462"/>
        <v>4</v>
      </c>
      <c r="D2274">
        <f t="shared" si="463"/>
        <v>4</v>
      </c>
      <c r="E2274" t="str">
        <f t="shared" si="464"/>
        <v>ON</v>
      </c>
      <c r="F2274" s="13">
        <f t="shared" si="466"/>
        <v>43438</v>
      </c>
      <c r="G2274" s="14" t="str">
        <f t="shared" si="465"/>
        <v>Avg of 4 NM Projects</v>
      </c>
      <c r="H2274" s="15">
        <f t="shared" si="467"/>
        <v>15</v>
      </c>
      <c r="I2274" s="93">
        <v>28.805</v>
      </c>
      <c r="J2274">
        <f t="shared" si="455"/>
        <v>0.16182584269662922</v>
      </c>
      <c r="K2274" s="4">
        <v>70.11</v>
      </c>
      <c r="L2274" s="4">
        <v>48.99</v>
      </c>
      <c r="M2274" s="16">
        <f t="shared" si="456"/>
        <v>1.4111569500000001</v>
      </c>
      <c r="N2274">
        <f t="shared" si="457"/>
        <v>0</v>
      </c>
      <c r="O2274">
        <f t="shared" si="458"/>
        <v>0</v>
      </c>
      <c r="P2274" s="63">
        <f t="shared" si="459"/>
        <v>0</v>
      </c>
    </row>
    <row r="2275" spans="1:18" x14ac:dyDescent="0.3">
      <c r="A2275">
        <f t="shared" si="460"/>
        <v>2018</v>
      </c>
      <c r="B2275">
        <f t="shared" si="461"/>
        <v>12</v>
      </c>
      <c r="C2275">
        <f t="shared" si="462"/>
        <v>4</v>
      </c>
      <c r="D2275">
        <f t="shared" si="463"/>
        <v>4</v>
      </c>
      <c r="E2275" t="str">
        <f t="shared" si="464"/>
        <v>ON</v>
      </c>
      <c r="F2275" s="13">
        <f t="shared" si="466"/>
        <v>43438</v>
      </c>
      <c r="G2275" s="14" t="str">
        <f t="shared" si="465"/>
        <v>Avg of 4 NM Projects</v>
      </c>
      <c r="H2275" s="15">
        <f t="shared" si="467"/>
        <v>16</v>
      </c>
      <c r="I2275" s="93">
        <v>7.0350000000000001</v>
      </c>
      <c r="J2275">
        <f t="shared" si="455"/>
        <v>3.9522471910112357E-2</v>
      </c>
      <c r="K2275" s="4">
        <v>72.44</v>
      </c>
      <c r="L2275" s="4">
        <v>58.9</v>
      </c>
      <c r="M2275" s="16">
        <f t="shared" si="456"/>
        <v>0.41436149999999999</v>
      </c>
      <c r="N2275">
        <f t="shared" si="457"/>
        <v>0</v>
      </c>
      <c r="O2275">
        <f t="shared" si="458"/>
        <v>0</v>
      </c>
      <c r="P2275" s="63">
        <f t="shared" si="459"/>
        <v>0</v>
      </c>
    </row>
    <row r="2276" spans="1:18" x14ac:dyDescent="0.3">
      <c r="A2276">
        <f t="shared" si="460"/>
        <v>2018</v>
      </c>
      <c r="B2276">
        <f t="shared" si="461"/>
        <v>12</v>
      </c>
      <c r="C2276">
        <f t="shared" si="462"/>
        <v>4</v>
      </c>
      <c r="D2276">
        <f t="shared" si="463"/>
        <v>4</v>
      </c>
      <c r="E2276" t="str">
        <f t="shared" si="464"/>
        <v>ON</v>
      </c>
      <c r="F2276" s="13">
        <f t="shared" si="466"/>
        <v>43438</v>
      </c>
      <c r="G2276" s="14" t="str">
        <f t="shared" si="465"/>
        <v>Avg of 4 NM Projects</v>
      </c>
      <c r="H2276" s="15">
        <f t="shared" si="467"/>
        <v>17</v>
      </c>
      <c r="I2276" s="93">
        <v>-0.26</v>
      </c>
      <c r="J2276">
        <f t="shared" si="455"/>
        <v>-1.4606741573033708E-3</v>
      </c>
      <c r="K2276" s="4">
        <v>99.64</v>
      </c>
      <c r="L2276" s="4">
        <v>62.65</v>
      </c>
      <c r="M2276" s="16">
        <f t="shared" si="456"/>
        <v>-1.6289000000000001E-2</v>
      </c>
      <c r="N2276">
        <f t="shared" si="457"/>
        <v>0</v>
      </c>
      <c r="O2276">
        <f t="shared" si="458"/>
        <v>0</v>
      </c>
      <c r="P2276" s="63">
        <f t="shared" si="459"/>
        <v>0</v>
      </c>
    </row>
    <row r="2277" spans="1:18" x14ac:dyDescent="0.3">
      <c r="A2277">
        <f t="shared" si="460"/>
        <v>2018</v>
      </c>
      <c r="B2277">
        <f t="shared" si="461"/>
        <v>12</v>
      </c>
      <c r="C2277">
        <f t="shared" si="462"/>
        <v>4</v>
      </c>
      <c r="D2277">
        <f t="shared" si="463"/>
        <v>4</v>
      </c>
      <c r="E2277" t="str">
        <f t="shared" si="464"/>
        <v>ON</v>
      </c>
      <c r="F2277" s="13">
        <f t="shared" si="466"/>
        <v>43438</v>
      </c>
      <c r="G2277" s="14" t="str">
        <f t="shared" si="465"/>
        <v>Avg of 4 NM Projects</v>
      </c>
      <c r="H2277" s="15">
        <f t="shared" si="467"/>
        <v>18</v>
      </c>
      <c r="I2277" s="93">
        <v>-1.1499999999999999</v>
      </c>
      <c r="J2277">
        <f t="shared" si="455"/>
        <v>-6.4606741573033704E-3</v>
      </c>
      <c r="K2277" s="4">
        <v>119.02</v>
      </c>
      <c r="L2277" s="4">
        <v>77.86</v>
      </c>
      <c r="M2277" s="16">
        <f t="shared" si="456"/>
        <v>-8.9538999999999994E-2</v>
      </c>
      <c r="N2277">
        <f t="shared" si="457"/>
        <v>0</v>
      </c>
      <c r="O2277">
        <f t="shared" si="458"/>
        <v>0</v>
      </c>
      <c r="P2277" s="63">
        <f t="shared" si="459"/>
        <v>0</v>
      </c>
    </row>
    <row r="2278" spans="1:18" x14ac:dyDescent="0.3">
      <c r="A2278">
        <f t="shared" si="460"/>
        <v>2018</v>
      </c>
      <c r="B2278">
        <f t="shared" si="461"/>
        <v>12</v>
      </c>
      <c r="C2278">
        <f t="shared" si="462"/>
        <v>4</v>
      </c>
      <c r="D2278">
        <f t="shared" si="463"/>
        <v>4</v>
      </c>
      <c r="E2278" t="str">
        <f t="shared" si="464"/>
        <v>ON</v>
      </c>
      <c r="F2278" s="13">
        <f t="shared" si="466"/>
        <v>43438</v>
      </c>
      <c r="G2278" s="14" t="str">
        <f t="shared" si="465"/>
        <v>Avg of 4 NM Projects</v>
      </c>
      <c r="H2278" s="15">
        <f t="shared" si="467"/>
        <v>19</v>
      </c>
      <c r="I2278" s="93">
        <v>-1.1499999999999999</v>
      </c>
      <c r="J2278">
        <f t="shared" si="455"/>
        <v>-6.4606741573033704E-3</v>
      </c>
      <c r="K2278" s="4">
        <v>102.97</v>
      </c>
      <c r="L2278" s="4">
        <v>70.14</v>
      </c>
      <c r="M2278" s="16">
        <f t="shared" si="456"/>
        <v>-8.0660999999999997E-2</v>
      </c>
      <c r="N2278">
        <f t="shared" si="457"/>
        <v>0</v>
      </c>
      <c r="O2278">
        <f t="shared" si="458"/>
        <v>0</v>
      </c>
      <c r="P2278" s="63">
        <f t="shared" si="459"/>
        <v>0</v>
      </c>
    </row>
    <row r="2279" spans="1:18" x14ac:dyDescent="0.3">
      <c r="A2279">
        <f t="shared" si="460"/>
        <v>2018</v>
      </c>
      <c r="B2279">
        <f t="shared" si="461"/>
        <v>12</v>
      </c>
      <c r="C2279">
        <f t="shared" si="462"/>
        <v>4</v>
      </c>
      <c r="D2279">
        <f t="shared" si="463"/>
        <v>4</v>
      </c>
      <c r="E2279" t="str">
        <f t="shared" si="464"/>
        <v>ON</v>
      </c>
      <c r="F2279" s="13">
        <f t="shared" si="466"/>
        <v>43438</v>
      </c>
      <c r="G2279" s="14" t="str">
        <f t="shared" si="465"/>
        <v>Avg of 4 NM Projects</v>
      </c>
      <c r="H2279" s="15">
        <f t="shared" si="467"/>
        <v>20</v>
      </c>
      <c r="I2279" s="93">
        <v>-1.2799999999999998</v>
      </c>
      <c r="J2279">
        <f t="shared" si="455"/>
        <v>-7.1910112359550547E-3</v>
      </c>
      <c r="K2279" s="4">
        <v>99.88</v>
      </c>
      <c r="L2279" s="4">
        <v>63.26</v>
      </c>
      <c r="M2279" s="16">
        <f t="shared" si="456"/>
        <v>-8.0972799999999984E-2</v>
      </c>
      <c r="N2279">
        <f t="shared" si="457"/>
        <v>0</v>
      </c>
      <c r="O2279">
        <f t="shared" si="458"/>
        <v>0</v>
      </c>
      <c r="P2279" s="63">
        <f t="shared" si="459"/>
        <v>0</v>
      </c>
    </row>
    <row r="2280" spans="1:18" x14ac:dyDescent="0.3">
      <c r="A2280">
        <f t="shared" si="460"/>
        <v>2018</v>
      </c>
      <c r="B2280">
        <f t="shared" si="461"/>
        <v>12</v>
      </c>
      <c r="C2280">
        <f t="shared" si="462"/>
        <v>4</v>
      </c>
      <c r="D2280">
        <f t="shared" si="463"/>
        <v>4</v>
      </c>
      <c r="E2280" t="str">
        <f t="shared" si="464"/>
        <v>ON</v>
      </c>
      <c r="F2280" s="13">
        <f t="shared" si="466"/>
        <v>43438</v>
      </c>
      <c r="G2280" s="14" t="str">
        <f t="shared" si="465"/>
        <v>Avg of 4 NM Projects</v>
      </c>
      <c r="H2280" s="15">
        <f t="shared" si="467"/>
        <v>21</v>
      </c>
      <c r="I2280" s="93">
        <v>-1.2799999999999998</v>
      </c>
      <c r="J2280">
        <f t="shared" si="455"/>
        <v>-7.1910112359550547E-3</v>
      </c>
      <c r="K2280" s="4">
        <v>92.06</v>
      </c>
      <c r="L2280" s="4">
        <v>60.45</v>
      </c>
      <c r="M2280" s="16">
        <f t="shared" si="456"/>
        <v>-7.7375999999999986E-2</v>
      </c>
      <c r="N2280">
        <f t="shared" si="457"/>
        <v>0</v>
      </c>
      <c r="O2280">
        <f t="shared" si="458"/>
        <v>0</v>
      </c>
      <c r="P2280" s="63">
        <f t="shared" si="459"/>
        <v>0</v>
      </c>
    </row>
    <row r="2281" spans="1:18" x14ac:dyDescent="0.3">
      <c r="A2281">
        <f t="shared" si="460"/>
        <v>2018</v>
      </c>
      <c r="B2281">
        <f t="shared" si="461"/>
        <v>12</v>
      </c>
      <c r="C2281">
        <f t="shared" si="462"/>
        <v>4</v>
      </c>
      <c r="D2281">
        <f t="shared" si="463"/>
        <v>4</v>
      </c>
      <c r="E2281" t="str">
        <f t="shared" si="464"/>
        <v>ON</v>
      </c>
      <c r="F2281" s="13">
        <f t="shared" si="466"/>
        <v>43438</v>
      </c>
      <c r="G2281" s="14" t="str">
        <f t="shared" si="465"/>
        <v>Avg of 4 NM Projects</v>
      </c>
      <c r="H2281" s="15">
        <f t="shared" si="467"/>
        <v>22</v>
      </c>
      <c r="I2281" s="93">
        <v>-1.1499999999999999</v>
      </c>
      <c r="J2281">
        <f t="shared" si="455"/>
        <v>-6.4606741573033704E-3</v>
      </c>
      <c r="K2281" s="4">
        <v>84.05</v>
      </c>
      <c r="L2281" s="4">
        <v>43.8</v>
      </c>
      <c r="M2281" s="16">
        <f t="shared" si="456"/>
        <v>-5.0369999999999991E-2</v>
      </c>
      <c r="N2281">
        <f t="shared" si="457"/>
        <v>0</v>
      </c>
      <c r="O2281">
        <f t="shared" si="458"/>
        <v>0</v>
      </c>
      <c r="P2281" s="63">
        <f t="shared" si="459"/>
        <v>0</v>
      </c>
    </row>
    <row r="2282" spans="1:18" x14ac:dyDescent="0.3">
      <c r="A2282">
        <f t="shared" si="460"/>
        <v>2018</v>
      </c>
      <c r="B2282">
        <f t="shared" si="461"/>
        <v>12</v>
      </c>
      <c r="C2282">
        <f t="shared" si="462"/>
        <v>4</v>
      </c>
      <c r="D2282">
        <f t="shared" si="463"/>
        <v>4</v>
      </c>
      <c r="E2282" t="str">
        <f t="shared" si="464"/>
        <v>ON</v>
      </c>
      <c r="F2282" s="13">
        <f t="shared" si="466"/>
        <v>43438</v>
      </c>
      <c r="G2282" s="14" t="str">
        <f t="shared" si="465"/>
        <v>Avg of 4 NM Projects</v>
      </c>
      <c r="H2282" s="15">
        <f t="shared" si="467"/>
        <v>23</v>
      </c>
      <c r="I2282" s="93">
        <v>-1.2799999999999998</v>
      </c>
      <c r="J2282">
        <f t="shared" si="455"/>
        <v>-7.1910112359550547E-3</v>
      </c>
      <c r="K2282" s="4">
        <v>76.45</v>
      </c>
      <c r="L2282" s="4">
        <v>35.42</v>
      </c>
      <c r="M2282" s="16">
        <f t="shared" si="456"/>
        <v>-4.5337599999999992E-2</v>
      </c>
      <c r="N2282">
        <f t="shared" si="457"/>
        <v>0</v>
      </c>
      <c r="O2282">
        <f t="shared" si="458"/>
        <v>0</v>
      </c>
      <c r="P2282" s="63">
        <f t="shared" si="459"/>
        <v>0</v>
      </c>
    </row>
    <row r="2283" spans="1:18" x14ac:dyDescent="0.3">
      <c r="A2283">
        <f t="shared" si="460"/>
        <v>2018</v>
      </c>
      <c r="B2283">
        <f t="shared" si="461"/>
        <v>12</v>
      </c>
      <c r="C2283">
        <f t="shared" si="462"/>
        <v>4</v>
      </c>
      <c r="D2283">
        <f t="shared" si="463"/>
        <v>4</v>
      </c>
      <c r="E2283" t="str">
        <f t="shared" si="464"/>
        <v>OFF</v>
      </c>
      <c r="F2283" s="13">
        <f t="shared" si="466"/>
        <v>43438</v>
      </c>
      <c r="G2283" s="14" t="str">
        <f t="shared" si="465"/>
        <v>Avg of 4 NM Projects</v>
      </c>
      <c r="H2283" s="15">
        <f t="shared" si="467"/>
        <v>24</v>
      </c>
      <c r="I2283" s="93">
        <v>-1.2799999999999998</v>
      </c>
      <c r="J2283">
        <f t="shared" si="455"/>
        <v>-7.1910112359550547E-3</v>
      </c>
      <c r="K2283" s="4">
        <v>68.599999999999994</v>
      </c>
      <c r="L2283" s="4">
        <v>38.39</v>
      </c>
      <c r="M2283" s="16">
        <f t="shared" si="456"/>
        <v>-4.9139199999999994E-2</v>
      </c>
      <c r="N2283">
        <f t="shared" si="457"/>
        <v>0</v>
      </c>
      <c r="O2283">
        <f t="shared" si="458"/>
        <v>0</v>
      </c>
      <c r="P2283" s="63">
        <f t="shared" si="459"/>
        <v>0</v>
      </c>
    </row>
    <row r="2284" spans="1:18" x14ac:dyDescent="0.3">
      <c r="A2284">
        <f t="shared" si="460"/>
        <v>2018</v>
      </c>
      <c r="B2284">
        <f t="shared" si="461"/>
        <v>12</v>
      </c>
      <c r="C2284">
        <f t="shared" si="462"/>
        <v>5</v>
      </c>
      <c r="D2284">
        <f t="shared" si="463"/>
        <v>5</v>
      </c>
      <c r="E2284" t="str">
        <f t="shared" si="464"/>
        <v>OFF</v>
      </c>
      <c r="F2284" s="13">
        <f t="shared" si="466"/>
        <v>43439</v>
      </c>
      <c r="G2284" s="14" t="str">
        <f t="shared" si="465"/>
        <v>Avg of 4 NM Projects</v>
      </c>
      <c r="H2284" s="15">
        <f t="shared" si="467"/>
        <v>1</v>
      </c>
      <c r="I2284" s="93">
        <v>-1.2799999999999998</v>
      </c>
      <c r="J2284">
        <f t="shared" si="455"/>
        <v>-7.1910112359550547E-3</v>
      </c>
      <c r="K2284" s="4">
        <v>87.6</v>
      </c>
      <c r="L2284" s="4">
        <v>43.87</v>
      </c>
      <c r="M2284" s="16">
        <f t="shared" si="456"/>
        <v>-5.6153599999999991E-2</v>
      </c>
      <c r="N2284">
        <f t="shared" si="457"/>
        <v>0</v>
      </c>
      <c r="O2284">
        <f t="shared" si="458"/>
        <v>0</v>
      </c>
      <c r="P2284" s="63">
        <f t="shared" si="459"/>
        <v>0</v>
      </c>
      <c r="Q2284" s="34"/>
      <c r="R2284" s="34"/>
    </row>
    <row r="2285" spans="1:18" x14ac:dyDescent="0.3">
      <c r="A2285">
        <f t="shared" si="460"/>
        <v>2018</v>
      </c>
      <c r="B2285">
        <f t="shared" si="461"/>
        <v>12</v>
      </c>
      <c r="C2285">
        <f t="shared" si="462"/>
        <v>5</v>
      </c>
      <c r="D2285">
        <f t="shared" si="463"/>
        <v>5</v>
      </c>
      <c r="E2285" t="str">
        <f t="shared" si="464"/>
        <v>OFF</v>
      </c>
      <c r="F2285" s="13">
        <f t="shared" si="466"/>
        <v>43439</v>
      </c>
      <c r="G2285" s="14" t="str">
        <f t="shared" si="465"/>
        <v>Avg of 4 NM Projects</v>
      </c>
      <c r="H2285" s="15">
        <f t="shared" si="467"/>
        <v>2</v>
      </c>
      <c r="I2285" s="93">
        <v>-1.1499999999999999</v>
      </c>
      <c r="J2285">
        <f t="shared" si="455"/>
        <v>-6.4606741573033704E-3</v>
      </c>
      <c r="K2285" s="4">
        <v>86.58</v>
      </c>
      <c r="L2285" s="4">
        <v>50.64</v>
      </c>
      <c r="M2285" s="16">
        <f t="shared" si="456"/>
        <v>-5.8235999999999996E-2</v>
      </c>
      <c r="N2285">
        <f t="shared" si="457"/>
        <v>0</v>
      </c>
      <c r="O2285">
        <f t="shared" si="458"/>
        <v>0</v>
      </c>
      <c r="P2285" s="63">
        <f t="shared" si="459"/>
        <v>0</v>
      </c>
    </row>
    <row r="2286" spans="1:18" x14ac:dyDescent="0.3">
      <c r="A2286">
        <f t="shared" si="460"/>
        <v>2018</v>
      </c>
      <c r="B2286">
        <f t="shared" si="461"/>
        <v>12</v>
      </c>
      <c r="C2286">
        <f t="shared" si="462"/>
        <v>5</v>
      </c>
      <c r="D2286">
        <f t="shared" si="463"/>
        <v>5</v>
      </c>
      <c r="E2286" t="str">
        <f t="shared" si="464"/>
        <v>OFF</v>
      </c>
      <c r="F2286" s="13">
        <f t="shared" si="466"/>
        <v>43439</v>
      </c>
      <c r="G2286" s="14" t="str">
        <f t="shared" si="465"/>
        <v>Avg of 4 NM Projects</v>
      </c>
      <c r="H2286" s="15">
        <f t="shared" si="467"/>
        <v>3</v>
      </c>
      <c r="I2286" s="93">
        <v>-1.2799999999999998</v>
      </c>
      <c r="J2286">
        <f t="shared" si="455"/>
        <v>-7.1910112359550547E-3</v>
      </c>
      <c r="K2286" s="4">
        <v>78.599999999999994</v>
      </c>
      <c r="L2286" s="4">
        <v>51.13</v>
      </c>
      <c r="M2286" s="16">
        <f t="shared" si="456"/>
        <v>-6.5446400000000002E-2</v>
      </c>
      <c r="N2286">
        <f t="shared" si="457"/>
        <v>0</v>
      </c>
      <c r="O2286">
        <f t="shared" si="458"/>
        <v>0</v>
      </c>
      <c r="P2286" s="63">
        <f t="shared" si="459"/>
        <v>0</v>
      </c>
    </row>
    <row r="2287" spans="1:18" x14ac:dyDescent="0.3">
      <c r="A2287">
        <f t="shared" si="460"/>
        <v>2018</v>
      </c>
      <c r="B2287">
        <f t="shared" si="461"/>
        <v>12</v>
      </c>
      <c r="C2287">
        <f t="shared" si="462"/>
        <v>5</v>
      </c>
      <c r="D2287">
        <f t="shared" si="463"/>
        <v>5</v>
      </c>
      <c r="E2287" t="str">
        <f t="shared" si="464"/>
        <v>OFF</v>
      </c>
      <c r="F2287" s="13">
        <f t="shared" si="466"/>
        <v>43439</v>
      </c>
      <c r="G2287" s="14" t="str">
        <f t="shared" si="465"/>
        <v>Avg of 4 NM Projects</v>
      </c>
      <c r="H2287" s="15">
        <f t="shared" si="467"/>
        <v>4</v>
      </c>
      <c r="I2287" s="93">
        <v>-1.2799999999999998</v>
      </c>
      <c r="J2287">
        <f t="shared" si="455"/>
        <v>-7.1910112359550547E-3</v>
      </c>
      <c r="K2287" s="4">
        <v>71.7</v>
      </c>
      <c r="L2287" s="4">
        <v>42.15</v>
      </c>
      <c r="M2287" s="16">
        <f t="shared" si="456"/>
        <v>-5.3951999999999993E-2</v>
      </c>
      <c r="N2287">
        <f t="shared" si="457"/>
        <v>0</v>
      </c>
      <c r="O2287">
        <f t="shared" si="458"/>
        <v>0</v>
      </c>
      <c r="P2287" s="63">
        <f t="shared" si="459"/>
        <v>0</v>
      </c>
    </row>
    <row r="2288" spans="1:18" x14ac:dyDescent="0.3">
      <c r="A2288">
        <f t="shared" si="460"/>
        <v>2018</v>
      </c>
      <c r="B2288">
        <f t="shared" si="461"/>
        <v>12</v>
      </c>
      <c r="C2288">
        <f t="shared" si="462"/>
        <v>5</v>
      </c>
      <c r="D2288">
        <f t="shared" si="463"/>
        <v>5</v>
      </c>
      <c r="E2288" t="str">
        <f t="shared" si="464"/>
        <v>OFF</v>
      </c>
      <c r="F2288" s="13">
        <f t="shared" si="466"/>
        <v>43439</v>
      </c>
      <c r="G2288" s="14" t="str">
        <f t="shared" si="465"/>
        <v>Avg of 4 NM Projects</v>
      </c>
      <c r="H2288" s="15">
        <f t="shared" si="467"/>
        <v>5</v>
      </c>
      <c r="I2288" s="93">
        <v>-1.1549999999999998</v>
      </c>
      <c r="J2288">
        <f t="shared" si="455"/>
        <v>-6.4887640449438188E-3</v>
      </c>
      <c r="K2288" s="4">
        <v>78.599999999999994</v>
      </c>
      <c r="L2288" s="4">
        <v>45</v>
      </c>
      <c r="M2288" s="16">
        <f t="shared" si="456"/>
        <v>-5.1974999999999993E-2</v>
      </c>
      <c r="N2288">
        <f t="shared" si="457"/>
        <v>0</v>
      </c>
      <c r="O2288">
        <f t="shared" si="458"/>
        <v>0</v>
      </c>
      <c r="P2288" s="63">
        <f t="shared" si="459"/>
        <v>0</v>
      </c>
    </row>
    <row r="2289" spans="1:16" x14ac:dyDescent="0.3">
      <c r="A2289">
        <f t="shared" si="460"/>
        <v>2018</v>
      </c>
      <c r="B2289">
        <f t="shared" si="461"/>
        <v>12</v>
      </c>
      <c r="C2289">
        <f t="shared" si="462"/>
        <v>5</v>
      </c>
      <c r="D2289">
        <f t="shared" si="463"/>
        <v>5</v>
      </c>
      <c r="E2289" t="str">
        <f t="shared" si="464"/>
        <v>OFF</v>
      </c>
      <c r="F2289" s="13">
        <f t="shared" si="466"/>
        <v>43439</v>
      </c>
      <c r="G2289" s="14" t="str">
        <f t="shared" si="465"/>
        <v>Avg of 4 NM Projects</v>
      </c>
      <c r="H2289" s="15">
        <f t="shared" si="467"/>
        <v>6</v>
      </c>
      <c r="I2289" s="93">
        <v>-1.2799999999999998</v>
      </c>
      <c r="J2289">
        <f t="shared" si="455"/>
        <v>-7.1910112359550547E-3</v>
      </c>
      <c r="K2289" s="4">
        <v>91.6</v>
      </c>
      <c r="L2289" s="4">
        <v>55.95</v>
      </c>
      <c r="M2289" s="16">
        <f t="shared" si="456"/>
        <v>-7.1615999999999999E-2</v>
      </c>
      <c r="N2289">
        <f t="shared" si="457"/>
        <v>0</v>
      </c>
      <c r="O2289">
        <f t="shared" si="458"/>
        <v>0</v>
      </c>
      <c r="P2289" s="63">
        <f t="shared" si="459"/>
        <v>0</v>
      </c>
    </row>
    <row r="2290" spans="1:16" x14ac:dyDescent="0.3">
      <c r="A2290">
        <f t="shared" si="460"/>
        <v>2018</v>
      </c>
      <c r="B2290">
        <f t="shared" si="461"/>
        <v>12</v>
      </c>
      <c r="C2290">
        <f t="shared" si="462"/>
        <v>5</v>
      </c>
      <c r="D2290">
        <f t="shared" si="463"/>
        <v>5</v>
      </c>
      <c r="E2290" t="str">
        <f t="shared" si="464"/>
        <v>OFF</v>
      </c>
      <c r="F2290" s="13">
        <f t="shared" si="466"/>
        <v>43439</v>
      </c>
      <c r="G2290" s="14" t="str">
        <f t="shared" si="465"/>
        <v>Avg of 4 NM Projects</v>
      </c>
      <c r="H2290" s="15">
        <f t="shared" si="467"/>
        <v>7</v>
      </c>
      <c r="I2290" s="93">
        <v>-0.77</v>
      </c>
      <c r="J2290">
        <f t="shared" si="455"/>
        <v>-4.3258426966292134E-3</v>
      </c>
      <c r="K2290" s="4">
        <v>91.1</v>
      </c>
      <c r="L2290" s="4">
        <v>69.53</v>
      </c>
      <c r="M2290" s="16">
        <f t="shared" si="456"/>
        <v>-5.3538099999999998E-2</v>
      </c>
      <c r="N2290">
        <f t="shared" si="457"/>
        <v>0</v>
      </c>
      <c r="O2290">
        <f t="shared" si="458"/>
        <v>0</v>
      </c>
      <c r="P2290" s="63">
        <f t="shared" si="459"/>
        <v>0</v>
      </c>
    </row>
    <row r="2291" spans="1:16" x14ac:dyDescent="0.3">
      <c r="A2291">
        <f t="shared" si="460"/>
        <v>2018</v>
      </c>
      <c r="B2291">
        <f t="shared" si="461"/>
        <v>12</v>
      </c>
      <c r="C2291">
        <f t="shared" si="462"/>
        <v>5</v>
      </c>
      <c r="D2291">
        <f t="shared" si="463"/>
        <v>5</v>
      </c>
      <c r="E2291" t="str">
        <f t="shared" si="464"/>
        <v>ON</v>
      </c>
      <c r="F2291" s="13">
        <f t="shared" si="466"/>
        <v>43439</v>
      </c>
      <c r="G2291" s="14" t="str">
        <f t="shared" si="465"/>
        <v>Avg of 4 NM Projects</v>
      </c>
      <c r="H2291" s="15">
        <f t="shared" si="467"/>
        <v>8</v>
      </c>
      <c r="I2291" s="93">
        <v>0.51</v>
      </c>
      <c r="J2291">
        <f t="shared" si="455"/>
        <v>2.8651685393258426E-3</v>
      </c>
      <c r="K2291" s="4">
        <v>97.37</v>
      </c>
      <c r="L2291" s="4">
        <v>76.19</v>
      </c>
      <c r="M2291" s="16">
        <f t="shared" si="456"/>
        <v>3.8856899999999993E-2</v>
      </c>
      <c r="N2291">
        <f t="shared" si="457"/>
        <v>0</v>
      </c>
      <c r="O2291">
        <f t="shared" si="458"/>
        <v>0</v>
      </c>
      <c r="P2291" s="63">
        <f t="shared" si="459"/>
        <v>0</v>
      </c>
    </row>
    <row r="2292" spans="1:16" x14ac:dyDescent="0.3">
      <c r="A2292">
        <f t="shared" si="460"/>
        <v>2018</v>
      </c>
      <c r="B2292">
        <f t="shared" si="461"/>
        <v>12</v>
      </c>
      <c r="C2292">
        <f t="shared" si="462"/>
        <v>5</v>
      </c>
      <c r="D2292">
        <f t="shared" si="463"/>
        <v>5</v>
      </c>
      <c r="E2292" t="str">
        <f t="shared" si="464"/>
        <v>ON</v>
      </c>
      <c r="F2292" s="13">
        <f t="shared" si="466"/>
        <v>43439</v>
      </c>
      <c r="G2292" s="14" t="str">
        <f t="shared" si="465"/>
        <v>Avg of 4 NM Projects</v>
      </c>
      <c r="H2292" s="15">
        <f t="shared" si="467"/>
        <v>9</v>
      </c>
      <c r="I2292" s="93">
        <v>8.06</v>
      </c>
      <c r="J2292">
        <f t="shared" si="455"/>
        <v>4.5280898876404498E-2</v>
      </c>
      <c r="K2292" s="4">
        <v>92.55</v>
      </c>
      <c r="L2292" s="4">
        <v>62.16</v>
      </c>
      <c r="M2292" s="16">
        <f t="shared" si="456"/>
        <v>0.50100959999999994</v>
      </c>
      <c r="N2292">
        <f t="shared" si="457"/>
        <v>0</v>
      </c>
      <c r="O2292">
        <f t="shared" si="458"/>
        <v>0</v>
      </c>
      <c r="P2292" s="63">
        <f t="shared" si="459"/>
        <v>0</v>
      </c>
    </row>
    <row r="2293" spans="1:16" x14ac:dyDescent="0.3">
      <c r="A2293">
        <f t="shared" si="460"/>
        <v>2018</v>
      </c>
      <c r="B2293">
        <f t="shared" si="461"/>
        <v>12</v>
      </c>
      <c r="C2293">
        <f t="shared" si="462"/>
        <v>5</v>
      </c>
      <c r="D2293">
        <f t="shared" si="463"/>
        <v>5</v>
      </c>
      <c r="E2293" t="str">
        <f t="shared" si="464"/>
        <v>ON</v>
      </c>
      <c r="F2293" s="13">
        <f t="shared" si="466"/>
        <v>43439</v>
      </c>
      <c r="G2293" s="14" t="str">
        <f t="shared" si="465"/>
        <v>Avg of 4 NM Projects</v>
      </c>
      <c r="H2293" s="15">
        <f t="shared" si="467"/>
        <v>10</v>
      </c>
      <c r="I2293" s="93">
        <v>17.785</v>
      </c>
      <c r="J2293">
        <f t="shared" si="455"/>
        <v>9.9915730337078651E-2</v>
      </c>
      <c r="K2293" s="4">
        <v>68.97</v>
      </c>
      <c r="L2293" s="4">
        <v>34.869999999999997</v>
      </c>
      <c r="M2293" s="16">
        <f t="shared" si="456"/>
        <v>0.62016294999999988</v>
      </c>
      <c r="N2293">
        <f t="shared" si="457"/>
        <v>0</v>
      </c>
      <c r="O2293">
        <f t="shared" si="458"/>
        <v>0</v>
      </c>
      <c r="P2293" s="63">
        <f t="shared" si="459"/>
        <v>0</v>
      </c>
    </row>
    <row r="2294" spans="1:16" x14ac:dyDescent="0.3">
      <c r="A2294">
        <f t="shared" si="460"/>
        <v>2018</v>
      </c>
      <c r="B2294">
        <f t="shared" si="461"/>
        <v>12</v>
      </c>
      <c r="C2294">
        <f t="shared" si="462"/>
        <v>5</v>
      </c>
      <c r="D2294">
        <f t="shared" si="463"/>
        <v>5</v>
      </c>
      <c r="E2294" t="str">
        <f t="shared" si="464"/>
        <v>ON</v>
      </c>
      <c r="F2294" s="13">
        <f t="shared" si="466"/>
        <v>43439</v>
      </c>
      <c r="G2294" s="14" t="str">
        <f t="shared" si="465"/>
        <v>Avg of 4 NM Projects</v>
      </c>
      <c r="H2294" s="15">
        <f t="shared" si="467"/>
        <v>11</v>
      </c>
      <c r="I2294" s="93">
        <v>26.625</v>
      </c>
      <c r="J2294">
        <f t="shared" si="455"/>
        <v>0.14957865168539325</v>
      </c>
      <c r="K2294" s="4">
        <v>66.42</v>
      </c>
      <c r="L2294" s="4">
        <v>37.619999999999997</v>
      </c>
      <c r="M2294" s="16">
        <f t="shared" si="456"/>
        <v>1.0016324999999999</v>
      </c>
      <c r="N2294">
        <f t="shared" si="457"/>
        <v>0</v>
      </c>
      <c r="O2294">
        <f t="shared" si="458"/>
        <v>0</v>
      </c>
      <c r="P2294" s="63">
        <f t="shared" si="459"/>
        <v>0</v>
      </c>
    </row>
    <row r="2295" spans="1:16" x14ac:dyDescent="0.3">
      <c r="A2295">
        <f t="shared" si="460"/>
        <v>2018</v>
      </c>
      <c r="B2295">
        <f t="shared" si="461"/>
        <v>12</v>
      </c>
      <c r="C2295">
        <f t="shared" si="462"/>
        <v>5</v>
      </c>
      <c r="D2295">
        <f t="shared" si="463"/>
        <v>5</v>
      </c>
      <c r="E2295" t="str">
        <f t="shared" si="464"/>
        <v>ON</v>
      </c>
      <c r="F2295" s="13">
        <f t="shared" si="466"/>
        <v>43439</v>
      </c>
      <c r="G2295" s="14" t="str">
        <f t="shared" si="465"/>
        <v>Avg of 4 NM Projects</v>
      </c>
      <c r="H2295" s="15">
        <f t="shared" si="467"/>
        <v>12</v>
      </c>
      <c r="I2295" s="93">
        <v>27.135000000000002</v>
      </c>
      <c r="J2295">
        <f t="shared" si="455"/>
        <v>0.15244382022471911</v>
      </c>
      <c r="K2295" s="4">
        <v>63.92</v>
      </c>
      <c r="L2295" s="4">
        <v>33.43</v>
      </c>
      <c r="M2295" s="16">
        <f t="shared" si="456"/>
        <v>0.90712305000000004</v>
      </c>
      <c r="N2295">
        <f t="shared" si="457"/>
        <v>0</v>
      </c>
      <c r="O2295">
        <f t="shared" si="458"/>
        <v>0</v>
      </c>
      <c r="P2295" s="63">
        <f t="shared" si="459"/>
        <v>0</v>
      </c>
    </row>
    <row r="2296" spans="1:16" x14ac:dyDescent="0.3">
      <c r="A2296">
        <f t="shared" si="460"/>
        <v>2018</v>
      </c>
      <c r="B2296">
        <f t="shared" si="461"/>
        <v>12</v>
      </c>
      <c r="C2296">
        <f t="shared" si="462"/>
        <v>5</v>
      </c>
      <c r="D2296">
        <f t="shared" si="463"/>
        <v>5</v>
      </c>
      <c r="E2296" t="str">
        <f t="shared" si="464"/>
        <v>ON</v>
      </c>
      <c r="F2296" s="13">
        <f t="shared" si="466"/>
        <v>43439</v>
      </c>
      <c r="G2296" s="14" t="str">
        <f t="shared" si="465"/>
        <v>Avg of 4 NM Projects</v>
      </c>
      <c r="H2296" s="15">
        <f t="shared" si="467"/>
        <v>13</v>
      </c>
      <c r="I2296" s="93">
        <v>19.075000000000003</v>
      </c>
      <c r="J2296">
        <f t="shared" si="455"/>
        <v>0.10716292134831462</v>
      </c>
      <c r="K2296" s="4">
        <v>62.62</v>
      </c>
      <c r="L2296" s="4">
        <v>36.35</v>
      </c>
      <c r="M2296" s="16">
        <f t="shared" si="456"/>
        <v>0.69337625000000014</v>
      </c>
      <c r="N2296">
        <f t="shared" si="457"/>
        <v>0</v>
      </c>
      <c r="O2296">
        <f t="shared" si="458"/>
        <v>0</v>
      </c>
      <c r="P2296" s="63">
        <f t="shared" si="459"/>
        <v>0</v>
      </c>
    </row>
    <row r="2297" spans="1:16" x14ac:dyDescent="0.3">
      <c r="A2297">
        <f t="shared" si="460"/>
        <v>2018</v>
      </c>
      <c r="B2297">
        <f t="shared" si="461"/>
        <v>12</v>
      </c>
      <c r="C2297">
        <f t="shared" si="462"/>
        <v>5</v>
      </c>
      <c r="D2297">
        <f t="shared" si="463"/>
        <v>5</v>
      </c>
      <c r="E2297" t="str">
        <f t="shared" si="464"/>
        <v>ON</v>
      </c>
      <c r="F2297" s="13">
        <f t="shared" si="466"/>
        <v>43439</v>
      </c>
      <c r="G2297" s="14" t="str">
        <f t="shared" si="465"/>
        <v>Avg of 4 NM Projects</v>
      </c>
      <c r="H2297" s="15">
        <f t="shared" si="467"/>
        <v>14</v>
      </c>
      <c r="I2297" s="93">
        <v>12.03</v>
      </c>
      <c r="J2297">
        <f t="shared" si="455"/>
        <v>6.7584269662921345E-2</v>
      </c>
      <c r="K2297" s="4">
        <v>62.58</v>
      </c>
      <c r="L2297" s="4">
        <v>53</v>
      </c>
      <c r="M2297" s="16">
        <f t="shared" si="456"/>
        <v>0.63758999999999988</v>
      </c>
      <c r="N2297">
        <f t="shared" si="457"/>
        <v>0</v>
      </c>
      <c r="O2297">
        <f t="shared" si="458"/>
        <v>0</v>
      </c>
      <c r="P2297" s="63">
        <f t="shared" si="459"/>
        <v>0</v>
      </c>
    </row>
    <row r="2298" spans="1:16" x14ac:dyDescent="0.3">
      <c r="A2298">
        <f t="shared" si="460"/>
        <v>2018</v>
      </c>
      <c r="B2298">
        <f t="shared" si="461"/>
        <v>12</v>
      </c>
      <c r="C2298">
        <f t="shared" si="462"/>
        <v>5</v>
      </c>
      <c r="D2298">
        <f t="shared" si="463"/>
        <v>5</v>
      </c>
      <c r="E2298" t="str">
        <f t="shared" si="464"/>
        <v>ON</v>
      </c>
      <c r="F2298" s="13">
        <f t="shared" si="466"/>
        <v>43439</v>
      </c>
      <c r="G2298" s="14" t="str">
        <f t="shared" si="465"/>
        <v>Avg of 4 NM Projects</v>
      </c>
      <c r="H2298" s="15">
        <f t="shared" si="467"/>
        <v>15</v>
      </c>
      <c r="I2298" s="93">
        <v>3.9699999999999998</v>
      </c>
      <c r="J2298">
        <f t="shared" si="455"/>
        <v>2.2303370786516851E-2</v>
      </c>
      <c r="K2298" s="4">
        <v>65.62</v>
      </c>
      <c r="L2298" s="4">
        <v>49.32</v>
      </c>
      <c r="M2298" s="16">
        <f t="shared" si="456"/>
        <v>0.19580039999999999</v>
      </c>
      <c r="N2298">
        <f t="shared" si="457"/>
        <v>0</v>
      </c>
      <c r="O2298">
        <f t="shared" si="458"/>
        <v>0</v>
      </c>
      <c r="P2298" s="63">
        <f t="shared" si="459"/>
        <v>0</v>
      </c>
    </row>
    <row r="2299" spans="1:16" x14ac:dyDescent="0.3">
      <c r="A2299">
        <f t="shared" si="460"/>
        <v>2018</v>
      </c>
      <c r="B2299">
        <f t="shared" si="461"/>
        <v>12</v>
      </c>
      <c r="C2299">
        <f t="shared" si="462"/>
        <v>5</v>
      </c>
      <c r="D2299">
        <f t="shared" si="463"/>
        <v>5</v>
      </c>
      <c r="E2299" t="str">
        <f t="shared" si="464"/>
        <v>ON</v>
      </c>
      <c r="F2299" s="13">
        <f t="shared" si="466"/>
        <v>43439</v>
      </c>
      <c r="G2299" s="14" t="str">
        <f t="shared" si="465"/>
        <v>Avg of 4 NM Projects</v>
      </c>
      <c r="H2299" s="15">
        <f t="shared" si="467"/>
        <v>16</v>
      </c>
      <c r="I2299" s="93">
        <v>0.51500000000000001</v>
      </c>
      <c r="J2299">
        <f t="shared" si="455"/>
        <v>2.8932584269662923E-3</v>
      </c>
      <c r="K2299" s="4">
        <v>68.02</v>
      </c>
      <c r="L2299" s="4">
        <v>55.8</v>
      </c>
      <c r="M2299" s="16">
        <f t="shared" si="456"/>
        <v>2.8736999999999999E-2</v>
      </c>
      <c r="N2299">
        <f t="shared" si="457"/>
        <v>0</v>
      </c>
      <c r="O2299">
        <f t="shared" si="458"/>
        <v>0</v>
      </c>
      <c r="P2299" s="63">
        <f t="shared" si="459"/>
        <v>0</v>
      </c>
    </row>
    <row r="2300" spans="1:16" x14ac:dyDescent="0.3">
      <c r="A2300">
        <f t="shared" si="460"/>
        <v>2018</v>
      </c>
      <c r="B2300">
        <f t="shared" si="461"/>
        <v>12</v>
      </c>
      <c r="C2300">
        <f t="shared" si="462"/>
        <v>5</v>
      </c>
      <c r="D2300">
        <f t="shared" si="463"/>
        <v>5</v>
      </c>
      <c r="E2300" t="str">
        <f t="shared" si="464"/>
        <v>ON</v>
      </c>
      <c r="F2300" s="13">
        <f t="shared" si="466"/>
        <v>43439</v>
      </c>
      <c r="G2300" s="14" t="str">
        <f t="shared" si="465"/>
        <v>Avg of 4 NM Projects</v>
      </c>
      <c r="H2300" s="15">
        <f t="shared" si="467"/>
        <v>17</v>
      </c>
      <c r="I2300" s="93">
        <v>-0.9</v>
      </c>
      <c r="J2300">
        <f t="shared" si="455"/>
        <v>-5.0561797752808994E-3</v>
      </c>
      <c r="K2300" s="4">
        <v>100.73</v>
      </c>
      <c r="L2300" s="4">
        <v>72.989999999999995</v>
      </c>
      <c r="M2300" s="16">
        <f t="shared" si="456"/>
        <v>-6.5690999999999999E-2</v>
      </c>
      <c r="N2300">
        <f t="shared" si="457"/>
        <v>0</v>
      </c>
      <c r="O2300">
        <f t="shared" si="458"/>
        <v>0</v>
      </c>
      <c r="P2300" s="63">
        <f t="shared" si="459"/>
        <v>0</v>
      </c>
    </row>
    <row r="2301" spans="1:16" x14ac:dyDescent="0.3">
      <c r="A2301">
        <f t="shared" si="460"/>
        <v>2018</v>
      </c>
      <c r="B2301">
        <f t="shared" si="461"/>
        <v>12</v>
      </c>
      <c r="C2301">
        <f t="shared" si="462"/>
        <v>5</v>
      </c>
      <c r="D2301">
        <f t="shared" si="463"/>
        <v>5</v>
      </c>
      <c r="E2301" t="str">
        <f t="shared" si="464"/>
        <v>ON</v>
      </c>
      <c r="F2301" s="13">
        <f t="shared" si="466"/>
        <v>43439</v>
      </c>
      <c r="G2301" s="14" t="str">
        <f t="shared" si="465"/>
        <v>Avg of 4 NM Projects</v>
      </c>
      <c r="H2301" s="15">
        <f t="shared" si="467"/>
        <v>18</v>
      </c>
      <c r="I2301" s="93">
        <v>-1.2799999999999998</v>
      </c>
      <c r="J2301">
        <f t="shared" si="455"/>
        <v>-7.1910112359550547E-3</v>
      </c>
      <c r="K2301" s="4">
        <v>108.83</v>
      </c>
      <c r="L2301" s="4">
        <v>71.75</v>
      </c>
      <c r="M2301" s="16">
        <f t="shared" si="456"/>
        <v>-9.1839999999999991E-2</v>
      </c>
      <c r="N2301">
        <f t="shared" si="457"/>
        <v>0</v>
      </c>
      <c r="O2301">
        <f t="shared" si="458"/>
        <v>0</v>
      </c>
      <c r="P2301" s="63">
        <f t="shared" si="459"/>
        <v>0</v>
      </c>
    </row>
    <row r="2302" spans="1:16" x14ac:dyDescent="0.3">
      <c r="A2302">
        <f t="shared" si="460"/>
        <v>2018</v>
      </c>
      <c r="B2302">
        <f t="shared" si="461"/>
        <v>12</v>
      </c>
      <c r="C2302">
        <f t="shared" si="462"/>
        <v>5</v>
      </c>
      <c r="D2302">
        <f t="shared" si="463"/>
        <v>5</v>
      </c>
      <c r="E2302" t="str">
        <f t="shared" si="464"/>
        <v>ON</v>
      </c>
      <c r="F2302" s="13">
        <f t="shared" si="466"/>
        <v>43439</v>
      </c>
      <c r="G2302" s="14" t="str">
        <f t="shared" si="465"/>
        <v>Avg of 4 NM Projects</v>
      </c>
      <c r="H2302" s="15">
        <f t="shared" si="467"/>
        <v>19</v>
      </c>
      <c r="I2302" s="93">
        <v>-1.2799999999999998</v>
      </c>
      <c r="J2302">
        <f t="shared" si="455"/>
        <v>-7.1910112359550547E-3</v>
      </c>
      <c r="K2302" s="4">
        <v>107</v>
      </c>
      <c r="L2302" s="4">
        <v>74.319999999999993</v>
      </c>
      <c r="M2302" s="16">
        <f t="shared" si="456"/>
        <v>-9.5129599999999981E-2</v>
      </c>
      <c r="N2302">
        <f t="shared" si="457"/>
        <v>0</v>
      </c>
      <c r="O2302">
        <f t="shared" si="458"/>
        <v>0</v>
      </c>
      <c r="P2302" s="63">
        <f t="shared" si="459"/>
        <v>0</v>
      </c>
    </row>
    <row r="2303" spans="1:16" x14ac:dyDescent="0.3">
      <c r="A2303">
        <f t="shared" si="460"/>
        <v>2018</v>
      </c>
      <c r="B2303">
        <f t="shared" si="461"/>
        <v>12</v>
      </c>
      <c r="C2303">
        <f t="shared" si="462"/>
        <v>5</v>
      </c>
      <c r="D2303">
        <f t="shared" si="463"/>
        <v>5</v>
      </c>
      <c r="E2303" t="str">
        <f t="shared" si="464"/>
        <v>ON</v>
      </c>
      <c r="F2303" s="13">
        <f t="shared" si="466"/>
        <v>43439</v>
      </c>
      <c r="G2303" s="14" t="str">
        <f t="shared" si="465"/>
        <v>Avg of 4 NM Projects</v>
      </c>
      <c r="H2303" s="15">
        <f t="shared" si="467"/>
        <v>20</v>
      </c>
      <c r="I2303" s="93">
        <v>-1.2799999999999998</v>
      </c>
      <c r="J2303">
        <f t="shared" si="455"/>
        <v>-7.1910112359550547E-3</v>
      </c>
      <c r="K2303" s="4">
        <v>103</v>
      </c>
      <c r="L2303" s="4">
        <v>61.3</v>
      </c>
      <c r="M2303" s="16">
        <f t="shared" si="456"/>
        <v>-7.8463999999999978E-2</v>
      </c>
      <c r="N2303">
        <f t="shared" si="457"/>
        <v>0</v>
      </c>
      <c r="O2303">
        <f t="shared" si="458"/>
        <v>0</v>
      </c>
      <c r="P2303" s="63">
        <f t="shared" si="459"/>
        <v>0</v>
      </c>
    </row>
    <row r="2304" spans="1:16" x14ac:dyDescent="0.3">
      <c r="A2304">
        <f t="shared" si="460"/>
        <v>2018</v>
      </c>
      <c r="B2304">
        <f t="shared" si="461"/>
        <v>12</v>
      </c>
      <c r="C2304">
        <f t="shared" si="462"/>
        <v>5</v>
      </c>
      <c r="D2304">
        <f t="shared" si="463"/>
        <v>5</v>
      </c>
      <c r="E2304" t="str">
        <f t="shared" si="464"/>
        <v>ON</v>
      </c>
      <c r="F2304" s="13">
        <f t="shared" si="466"/>
        <v>43439</v>
      </c>
      <c r="G2304" s="14" t="str">
        <f t="shared" si="465"/>
        <v>Avg of 4 NM Projects</v>
      </c>
      <c r="H2304" s="15">
        <f t="shared" si="467"/>
        <v>21</v>
      </c>
      <c r="I2304" s="93">
        <v>-1.1499999999999999</v>
      </c>
      <c r="J2304">
        <f t="shared" si="455"/>
        <v>-6.4606741573033704E-3</v>
      </c>
      <c r="K2304" s="4">
        <v>86.41</v>
      </c>
      <c r="L2304" s="4">
        <v>53.56</v>
      </c>
      <c r="M2304" s="16">
        <f t="shared" si="456"/>
        <v>-6.1594000000000003E-2</v>
      </c>
      <c r="N2304">
        <f t="shared" si="457"/>
        <v>0</v>
      </c>
      <c r="O2304">
        <f t="shared" si="458"/>
        <v>0</v>
      </c>
      <c r="P2304" s="63">
        <f t="shared" si="459"/>
        <v>0</v>
      </c>
    </row>
    <row r="2305" spans="1:18" x14ac:dyDescent="0.3">
      <c r="A2305">
        <f t="shared" si="460"/>
        <v>2018</v>
      </c>
      <c r="B2305">
        <f t="shared" si="461"/>
        <v>12</v>
      </c>
      <c r="C2305">
        <f t="shared" si="462"/>
        <v>5</v>
      </c>
      <c r="D2305">
        <f t="shared" si="463"/>
        <v>5</v>
      </c>
      <c r="E2305" t="str">
        <f t="shared" si="464"/>
        <v>ON</v>
      </c>
      <c r="F2305" s="13">
        <f t="shared" si="466"/>
        <v>43439</v>
      </c>
      <c r="G2305" s="14" t="str">
        <f t="shared" si="465"/>
        <v>Avg of 4 NM Projects</v>
      </c>
      <c r="H2305" s="15">
        <f t="shared" si="467"/>
        <v>22</v>
      </c>
      <c r="I2305" s="93">
        <v>-1.1499999999999999</v>
      </c>
      <c r="J2305">
        <f t="shared" si="455"/>
        <v>-6.4606741573033704E-3</v>
      </c>
      <c r="K2305" s="4">
        <v>75.73</v>
      </c>
      <c r="L2305" s="4">
        <v>52.45</v>
      </c>
      <c r="M2305" s="16">
        <f t="shared" si="456"/>
        <v>-6.0317499999999996E-2</v>
      </c>
      <c r="N2305">
        <f t="shared" si="457"/>
        <v>0</v>
      </c>
      <c r="O2305">
        <f t="shared" si="458"/>
        <v>0</v>
      </c>
      <c r="P2305" s="63">
        <f t="shared" si="459"/>
        <v>0</v>
      </c>
    </row>
    <row r="2306" spans="1:18" x14ac:dyDescent="0.3">
      <c r="A2306">
        <f t="shared" si="460"/>
        <v>2018</v>
      </c>
      <c r="B2306">
        <f t="shared" si="461"/>
        <v>12</v>
      </c>
      <c r="C2306">
        <f t="shared" si="462"/>
        <v>5</v>
      </c>
      <c r="D2306">
        <f t="shared" si="463"/>
        <v>5</v>
      </c>
      <c r="E2306" t="str">
        <f t="shared" si="464"/>
        <v>ON</v>
      </c>
      <c r="F2306" s="13">
        <f t="shared" si="466"/>
        <v>43439</v>
      </c>
      <c r="G2306" s="14" t="str">
        <f t="shared" si="465"/>
        <v>Avg of 4 NM Projects</v>
      </c>
      <c r="H2306" s="15">
        <f t="shared" si="467"/>
        <v>23</v>
      </c>
      <c r="I2306" s="93">
        <v>-1.1499999999999999</v>
      </c>
      <c r="J2306">
        <f t="shared" si="455"/>
        <v>-6.4606741573033704E-3</v>
      </c>
      <c r="K2306" s="4">
        <v>69.14</v>
      </c>
      <c r="L2306" s="4">
        <v>50.71</v>
      </c>
      <c r="M2306" s="16">
        <f t="shared" si="456"/>
        <v>-5.83165E-2</v>
      </c>
      <c r="N2306">
        <f t="shared" si="457"/>
        <v>0</v>
      </c>
      <c r="O2306">
        <f t="shared" si="458"/>
        <v>0</v>
      </c>
      <c r="P2306" s="63">
        <f t="shared" si="459"/>
        <v>0</v>
      </c>
    </row>
    <row r="2307" spans="1:18" x14ac:dyDescent="0.3">
      <c r="A2307">
        <f t="shared" si="460"/>
        <v>2018</v>
      </c>
      <c r="B2307">
        <f t="shared" si="461"/>
        <v>12</v>
      </c>
      <c r="C2307">
        <f t="shared" si="462"/>
        <v>5</v>
      </c>
      <c r="D2307">
        <f t="shared" si="463"/>
        <v>5</v>
      </c>
      <c r="E2307" t="str">
        <f t="shared" si="464"/>
        <v>OFF</v>
      </c>
      <c r="F2307" s="13">
        <f t="shared" si="466"/>
        <v>43439</v>
      </c>
      <c r="G2307" s="14" t="str">
        <f t="shared" si="465"/>
        <v>Avg of 4 NM Projects</v>
      </c>
      <c r="H2307" s="15">
        <f t="shared" si="467"/>
        <v>24</v>
      </c>
      <c r="I2307" s="93">
        <v>-1.2799999999999998</v>
      </c>
      <c r="J2307">
        <f t="shared" si="455"/>
        <v>-7.1910112359550547E-3</v>
      </c>
      <c r="K2307" s="4">
        <v>57.2</v>
      </c>
      <c r="L2307" s="4">
        <v>46.82</v>
      </c>
      <c r="M2307" s="16">
        <f t="shared" si="456"/>
        <v>-5.9929599999999993E-2</v>
      </c>
      <c r="N2307">
        <f t="shared" si="457"/>
        <v>0</v>
      </c>
      <c r="O2307">
        <f t="shared" si="458"/>
        <v>0</v>
      </c>
      <c r="P2307" s="63">
        <f t="shared" si="459"/>
        <v>0</v>
      </c>
    </row>
    <row r="2308" spans="1:18" x14ac:dyDescent="0.3">
      <c r="A2308">
        <f t="shared" si="460"/>
        <v>2018</v>
      </c>
      <c r="B2308">
        <f t="shared" si="461"/>
        <v>12</v>
      </c>
      <c r="C2308">
        <f t="shared" si="462"/>
        <v>6</v>
      </c>
      <c r="D2308">
        <f t="shared" si="463"/>
        <v>6</v>
      </c>
      <c r="E2308" t="str">
        <f t="shared" si="464"/>
        <v>OFF</v>
      </c>
      <c r="F2308" s="13">
        <f t="shared" si="466"/>
        <v>43440</v>
      </c>
      <c r="G2308" s="14" t="str">
        <f t="shared" si="465"/>
        <v>Avg of 4 NM Projects</v>
      </c>
      <c r="H2308" s="15">
        <f t="shared" si="467"/>
        <v>1</v>
      </c>
      <c r="I2308" s="93">
        <v>-1.1549999999999998</v>
      </c>
      <c r="J2308">
        <f t="shared" ref="J2308:J2371" si="468">+I2308/$I$1</f>
        <v>-6.4887640449438188E-3</v>
      </c>
      <c r="K2308" s="4">
        <v>53.89</v>
      </c>
      <c r="L2308" s="4">
        <v>33.880000000000003</v>
      </c>
      <c r="M2308" s="16">
        <f t="shared" ref="M2308:M2371" si="469">+L2308*I2308/1000</f>
        <v>-3.9131399999999997E-2</v>
      </c>
      <c r="N2308">
        <f t="shared" ref="N2308:N2371" si="470">+IF(I2308=0,1,0)</f>
        <v>0</v>
      </c>
      <c r="O2308">
        <f t="shared" ref="O2308:O2371" si="471">+IF(I2308&gt;=0.5*$I$1,1,0)</f>
        <v>0</v>
      </c>
      <c r="P2308" s="63">
        <f t="shared" ref="P2308:P2371" si="472">+IF(I2308&gt;MAX(I$3652:I$5859),1,0)</f>
        <v>0</v>
      </c>
      <c r="Q2308" s="34"/>
      <c r="R2308" s="34"/>
    </row>
    <row r="2309" spans="1:18" x14ac:dyDescent="0.3">
      <c r="A2309">
        <f t="shared" ref="A2309:A2372" si="473">YEAR(F2309)</f>
        <v>2018</v>
      </c>
      <c r="B2309">
        <f t="shared" ref="B2309:B2372" si="474">+MONTH(F2309)</f>
        <v>12</v>
      </c>
      <c r="C2309">
        <f t="shared" ref="C2309:C2372" si="475">+DAY(F2309)</f>
        <v>6</v>
      </c>
      <c r="D2309">
        <f t="shared" ref="D2309:D2372" si="476">WEEKDAY(C2309)</f>
        <v>6</v>
      </c>
      <c r="E2309" t="str">
        <f t="shared" ref="E2309:E2372" si="477">IF(OR(D2309=1,D2309=7,H2309=1,H2309=2,H2309=3,H2309=4,H2309=5,H2309=6,H2309=7,H2309=24),"OFF","ON")</f>
        <v>OFF</v>
      </c>
      <c r="F2309" s="13">
        <f t="shared" si="466"/>
        <v>43440</v>
      </c>
      <c r="G2309" s="14" t="str">
        <f t="shared" si="465"/>
        <v>Avg of 4 NM Projects</v>
      </c>
      <c r="H2309" s="15">
        <f t="shared" si="467"/>
        <v>2</v>
      </c>
      <c r="I2309" s="93">
        <v>-1.2799999999999998</v>
      </c>
      <c r="J2309">
        <f t="shared" si="468"/>
        <v>-7.1910112359550547E-3</v>
      </c>
      <c r="K2309" s="4">
        <v>51.87</v>
      </c>
      <c r="L2309" s="4">
        <v>24.78</v>
      </c>
      <c r="M2309" s="16">
        <f t="shared" si="469"/>
        <v>-3.1718399999999994E-2</v>
      </c>
      <c r="N2309">
        <f t="shared" si="470"/>
        <v>0</v>
      </c>
      <c r="O2309">
        <f t="shared" si="471"/>
        <v>0</v>
      </c>
      <c r="P2309" s="63">
        <f t="shared" si="472"/>
        <v>0</v>
      </c>
    </row>
    <row r="2310" spans="1:18" x14ac:dyDescent="0.3">
      <c r="A2310">
        <f t="shared" si="473"/>
        <v>2018</v>
      </c>
      <c r="B2310">
        <f t="shared" si="474"/>
        <v>12</v>
      </c>
      <c r="C2310">
        <f t="shared" si="475"/>
        <v>6</v>
      </c>
      <c r="D2310">
        <f t="shared" si="476"/>
        <v>6</v>
      </c>
      <c r="E2310" t="str">
        <f t="shared" si="477"/>
        <v>OFF</v>
      </c>
      <c r="F2310" s="13">
        <f t="shared" si="466"/>
        <v>43440</v>
      </c>
      <c r="G2310" s="14" t="str">
        <f t="shared" ref="G2310:G2373" si="478">+G2309</f>
        <v>Avg of 4 NM Projects</v>
      </c>
      <c r="H2310" s="15">
        <f t="shared" si="467"/>
        <v>3</v>
      </c>
      <c r="I2310" s="93">
        <v>-1.1499999999999999</v>
      </c>
      <c r="J2310">
        <f t="shared" si="468"/>
        <v>-6.4606741573033704E-3</v>
      </c>
      <c r="K2310" s="4">
        <v>52.17</v>
      </c>
      <c r="L2310" s="4">
        <v>29.51</v>
      </c>
      <c r="M2310" s="16">
        <f t="shared" si="469"/>
        <v>-3.3936500000000001E-2</v>
      </c>
      <c r="N2310">
        <f t="shared" si="470"/>
        <v>0</v>
      </c>
      <c r="O2310">
        <f t="shared" si="471"/>
        <v>0</v>
      </c>
      <c r="P2310" s="63">
        <f t="shared" si="472"/>
        <v>0</v>
      </c>
    </row>
    <row r="2311" spans="1:18" x14ac:dyDescent="0.3">
      <c r="A2311">
        <f t="shared" si="473"/>
        <v>2018</v>
      </c>
      <c r="B2311">
        <f t="shared" si="474"/>
        <v>12</v>
      </c>
      <c r="C2311">
        <f t="shared" si="475"/>
        <v>6</v>
      </c>
      <c r="D2311">
        <f t="shared" si="476"/>
        <v>6</v>
      </c>
      <c r="E2311" t="str">
        <f t="shared" si="477"/>
        <v>OFF</v>
      </c>
      <c r="F2311" s="13">
        <f t="shared" si="466"/>
        <v>43440</v>
      </c>
      <c r="G2311" s="14" t="str">
        <f t="shared" si="478"/>
        <v>Avg of 4 NM Projects</v>
      </c>
      <c r="H2311" s="15">
        <f t="shared" si="467"/>
        <v>4</v>
      </c>
      <c r="I2311" s="93">
        <v>-1.1499999999999999</v>
      </c>
      <c r="J2311">
        <f t="shared" si="468"/>
        <v>-6.4606741573033704E-3</v>
      </c>
      <c r="K2311" s="4">
        <v>53.34</v>
      </c>
      <c r="L2311" s="4">
        <v>25.08</v>
      </c>
      <c r="M2311" s="16">
        <f t="shared" si="469"/>
        <v>-2.8841999999999996E-2</v>
      </c>
      <c r="N2311">
        <f t="shared" si="470"/>
        <v>0</v>
      </c>
      <c r="O2311">
        <f t="shared" si="471"/>
        <v>0</v>
      </c>
      <c r="P2311" s="63">
        <f t="shared" si="472"/>
        <v>0</v>
      </c>
    </row>
    <row r="2312" spans="1:18" x14ac:dyDescent="0.3">
      <c r="A2312">
        <f t="shared" si="473"/>
        <v>2018</v>
      </c>
      <c r="B2312">
        <f t="shared" si="474"/>
        <v>12</v>
      </c>
      <c r="C2312">
        <f t="shared" si="475"/>
        <v>6</v>
      </c>
      <c r="D2312">
        <f t="shared" si="476"/>
        <v>6</v>
      </c>
      <c r="E2312" t="str">
        <f t="shared" si="477"/>
        <v>OFF</v>
      </c>
      <c r="F2312" s="13">
        <f t="shared" si="466"/>
        <v>43440</v>
      </c>
      <c r="G2312" s="14" t="str">
        <f t="shared" si="478"/>
        <v>Avg of 4 NM Projects</v>
      </c>
      <c r="H2312" s="15">
        <f t="shared" si="467"/>
        <v>5</v>
      </c>
      <c r="I2312" s="93">
        <v>-1.2799999999999998</v>
      </c>
      <c r="J2312">
        <f t="shared" si="468"/>
        <v>-7.1910112359550547E-3</v>
      </c>
      <c r="K2312" s="4">
        <v>52.54</v>
      </c>
      <c r="L2312" s="4">
        <v>32.44</v>
      </c>
      <c r="M2312" s="16">
        <f t="shared" si="469"/>
        <v>-4.1523199999999989E-2</v>
      </c>
      <c r="N2312">
        <f t="shared" si="470"/>
        <v>0</v>
      </c>
      <c r="O2312">
        <f t="shared" si="471"/>
        <v>0</v>
      </c>
      <c r="P2312" s="63">
        <f t="shared" si="472"/>
        <v>0</v>
      </c>
    </row>
    <row r="2313" spans="1:18" x14ac:dyDescent="0.3">
      <c r="A2313">
        <f t="shared" si="473"/>
        <v>2018</v>
      </c>
      <c r="B2313">
        <f t="shared" si="474"/>
        <v>12</v>
      </c>
      <c r="C2313">
        <f t="shared" si="475"/>
        <v>6</v>
      </c>
      <c r="D2313">
        <f t="shared" si="476"/>
        <v>6</v>
      </c>
      <c r="E2313" t="str">
        <f t="shared" si="477"/>
        <v>OFF</v>
      </c>
      <c r="F2313" s="13">
        <f t="shared" si="466"/>
        <v>43440</v>
      </c>
      <c r="G2313" s="14" t="str">
        <f t="shared" si="478"/>
        <v>Avg of 4 NM Projects</v>
      </c>
      <c r="H2313" s="15">
        <f t="shared" si="467"/>
        <v>6</v>
      </c>
      <c r="I2313" s="93">
        <v>-1.1549999999999998</v>
      </c>
      <c r="J2313">
        <f t="shared" si="468"/>
        <v>-6.4887640449438188E-3</v>
      </c>
      <c r="K2313" s="4">
        <v>54.6</v>
      </c>
      <c r="L2313" s="4">
        <v>30.69</v>
      </c>
      <c r="M2313" s="16">
        <f t="shared" si="469"/>
        <v>-3.5446949999999991E-2</v>
      </c>
      <c r="N2313">
        <f t="shared" si="470"/>
        <v>0</v>
      </c>
      <c r="O2313">
        <f t="shared" si="471"/>
        <v>0</v>
      </c>
      <c r="P2313" s="63">
        <f t="shared" si="472"/>
        <v>0</v>
      </c>
    </row>
    <row r="2314" spans="1:18" x14ac:dyDescent="0.3">
      <c r="A2314">
        <f t="shared" si="473"/>
        <v>2018</v>
      </c>
      <c r="B2314">
        <f t="shared" si="474"/>
        <v>12</v>
      </c>
      <c r="C2314">
        <f t="shared" si="475"/>
        <v>6</v>
      </c>
      <c r="D2314">
        <f t="shared" si="476"/>
        <v>6</v>
      </c>
      <c r="E2314" t="str">
        <f t="shared" si="477"/>
        <v>OFF</v>
      </c>
      <c r="F2314" s="13">
        <f t="shared" si="466"/>
        <v>43440</v>
      </c>
      <c r="G2314" s="14" t="str">
        <f t="shared" si="478"/>
        <v>Avg of 4 NM Projects</v>
      </c>
      <c r="H2314" s="15">
        <f t="shared" si="467"/>
        <v>7</v>
      </c>
      <c r="I2314" s="93">
        <v>-0.9</v>
      </c>
      <c r="J2314">
        <f t="shared" si="468"/>
        <v>-5.0561797752808994E-3</v>
      </c>
      <c r="K2314" s="4">
        <v>74.319999999999993</v>
      </c>
      <c r="L2314" s="4">
        <v>51.21</v>
      </c>
      <c r="M2314" s="16">
        <f t="shared" si="469"/>
        <v>-4.6088999999999998E-2</v>
      </c>
      <c r="N2314">
        <f t="shared" si="470"/>
        <v>0</v>
      </c>
      <c r="O2314">
        <f t="shared" si="471"/>
        <v>0</v>
      </c>
      <c r="P2314" s="63">
        <f t="shared" si="472"/>
        <v>0</v>
      </c>
    </row>
    <row r="2315" spans="1:18" x14ac:dyDescent="0.3">
      <c r="A2315">
        <f t="shared" si="473"/>
        <v>2018</v>
      </c>
      <c r="B2315">
        <f t="shared" si="474"/>
        <v>12</v>
      </c>
      <c r="C2315">
        <f t="shared" si="475"/>
        <v>6</v>
      </c>
      <c r="D2315">
        <f t="shared" si="476"/>
        <v>6</v>
      </c>
      <c r="E2315" t="str">
        <f t="shared" si="477"/>
        <v>ON</v>
      </c>
      <c r="F2315" s="13">
        <f t="shared" si="466"/>
        <v>43440</v>
      </c>
      <c r="G2315" s="14" t="str">
        <f t="shared" si="478"/>
        <v>Avg of 4 NM Projects</v>
      </c>
      <c r="H2315" s="15">
        <f t="shared" si="467"/>
        <v>8</v>
      </c>
      <c r="I2315" s="93">
        <v>-0.26</v>
      </c>
      <c r="J2315">
        <f t="shared" si="468"/>
        <v>-1.4606741573033708E-3</v>
      </c>
      <c r="K2315" s="4">
        <v>74.489999999999995</v>
      </c>
      <c r="L2315" s="4">
        <v>59.24</v>
      </c>
      <c r="M2315" s="16">
        <f t="shared" si="469"/>
        <v>-1.5402400000000002E-2</v>
      </c>
      <c r="N2315">
        <f t="shared" si="470"/>
        <v>0</v>
      </c>
      <c r="O2315">
        <f t="shared" si="471"/>
        <v>0</v>
      </c>
      <c r="P2315" s="63">
        <f t="shared" si="472"/>
        <v>0</v>
      </c>
    </row>
    <row r="2316" spans="1:18" x14ac:dyDescent="0.3">
      <c r="A2316">
        <f t="shared" si="473"/>
        <v>2018</v>
      </c>
      <c r="B2316">
        <f t="shared" si="474"/>
        <v>12</v>
      </c>
      <c r="C2316">
        <f t="shared" si="475"/>
        <v>6</v>
      </c>
      <c r="D2316">
        <f t="shared" si="476"/>
        <v>6</v>
      </c>
      <c r="E2316" t="str">
        <f t="shared" si="477"/>
        <v>ON</v>
      </c>
      <c r="F2316" s="13">
        <f t="shared" si="466"/>
        <v>43440</v>
      </c>
      <c r="G2316" s="14" t="str">
        <f t="shared" si="478"/>
        <v>Avg of 4 NM Projects</v>
      </c>
      <c r="H2316" s="15">
        <f t="shared" si="467"/>
        <v>9</v>
      </c>
      <c r="I2316" s="93">
        <v>4.2200000000000006</v>
      </c>
      <c r="J2316">
        <f t="shared" si="468"/>
        <v>2.370786516853933E-2</v>
      </c>
      <c r="K2316" s="4">
        <v>62.54</v>
      </c>
      <c r="L2316" s="4">
        <v>32.44</v>
      </c>
      <c r="M2316" s="16">
        <f t="shared" si="469"/>
        <v>0.13689680000000001</v>
      </c>
      <c r="N2316">
        <f t="shared" si="470"/>
        <v>0</v>
      </c>
      <c r="O2316">
        <f t="shared" si="471"/>
        <v>0</v>
      </c>
      <c r="P2316" s="63">
        <f t="shared" si="472"/>
        <v>0</v>
      </c>
    </row>
    <row r="2317" spans="1:18" x14ac:dyDescent="0.3">
      <c r="A2317">
        <f t="shared" si="473"/>
        <v>2018</v>
      </c>
      <c r="B2317">
        <f t="shared" si="474"/>
        <v>12</v>
      </c>
      <c r="C2317">
        <f t="shared" si="475"/>
        <v>6</v>
      </c>
      <c r="D2317">
        <f t="shared" si="476"/>
        <v>6</v>
      </c>
      <c r="E2317" t="str">
        <f t="shared" si="477"/>
        <v>ON</v>
      </c>
      <c r="F2317" s="13">
        <f t="shared" si="466"/>
        <v>43440</v>
      </c>
      <c r="G2317" s="14" t="str">
        <f t="shared" si="478"/>
        <v>Avg of 4 NM Projects</v>
      </c>
      <c r="H2317" s="15">
        <f t="shared" si="467"/>
        <v>10</v>
      </c>
      <c r="I2317" s="93">
        <v>15.364999999999998</v>
      </c>
      <c r="J2317">
        <f t="shared" si="468"/>
        <v>8.6320224719101113E-2</v>
      </c>
      <c r="K2317" s="4">
        <v>53.18</v>
      </c>
      <c r="L2317" s="4">
        <v>16.690000000000001</v>
      </c>
      <c r="M2317" s="16">
        <f t="shared" si="469"/>
        <v>0.25644184999999997</v>
      </c>
      <c r="N2317">
        <f t="shared" si="470"/>
        <v>0</v>
      </c>
      <c r="O2317">
        <f t="shared" si="471"/>
        <v>0</v>
      </c>
      <c r="P2317" s="63">
        <f t="shared" si="472"/>
        <v>0</v>
      </c>
    </row>
    <row r="2318" spans="1:18" x14ac:dyDescent="0.3">
      <c r="A2318">
        <f t="shared" si="473"/>
        <v>2018</v>
      </c>
      <c r="B2318">
        <f t="shared" si="474"/>
        <v>12</v>
      </c>
      <c r="C2318">
        <f t="shared" si="475"/>
        <v>6</v>
      </c>
      <c r="D2318">
        <f t="shared" si="476"/>
        <v>6</v>
      </c>
      <c r="E2318" t="str">
        <f t="shared" si="477"/>
        <v>ON</v>
      </c>
      <c r="F2318" s="13">
        <f t="shared" si="466"/>
        <v>43440</v>
      </c>
      <c r="G2318" s="14" t="str">
        <f t="shared" si="478"/>
        <v>Avg of 4 NM Projects</v>
      </c>
      <c r="H2318" s="15">
        <f t="shared" si="467"/>
        <v>11</v>
      </c>
      <c r="I2318" s="93">
        <v>16.384999999999998</v>
      </c>
      <c r="J2318">
        <f t="shared" si="468"/>
        <v>9.2050561797752797E-2</v>
      </c>
      <c r="K2318" s="4">
        <v>49.31</v>
      </c>
      <c r="L2318" s="4">
        <v>30.31</v>
      </c>
      <c r="M2318" s="16">
        <f t="shared" si="469"/>
        <v>0.49662934999999991</v>
      </c>
      <c r="N2318">
        <f t="shared" si="470"/>
        <v>0</v>
      </c>
      <c r="O2318">
        <f t="shared" si="471"/>
        <v>0</v>
      </c>
      <c r="P2318" s="63">
        <f t="shared" si="472"/>
        <v>0</v>
      </c>
    </row>
    <row r="2319" spans="1:18" x14ac:dyDescent="0.3">
      <c r="A2319">
        <f t="shared" si="473"/>
        <v>2018</v>
      </c>
      <c r="B2319">
        <f t="shared" si="474"/>
        <v>12</v>
      </c>
      <c r="C2319">
        <f t="shared" si="475"/>
        <v>6</v>
      </c>
      <c r="D2319">
        <f t="shared" si="476"/>
        <v>6</v>
      </c>
      <c r="E2319" t="str">
        <f t="shared" si="477"/>
        <v>ON</v>
      </c>
      <c r="F2319" s="13">
        <f t="shared" si="466"/>
        <v>43440</v>
      </c>
      <c r="G2319" s="14" t="str">
        <f t="shared" si="478"/>
        <v>Avg of 4 NM Projects</v>
      </c>
      <c r="H2319" s="15">
        <f t="shared" si="467"/>
        <v>12</v>
      </c>
      <c r="I2319" s="93">
        <v>26.494999999999997</v>
      </c>
      <c r="J2319">
        <f t="shared" si="468"/>
        <v>0.14884831460674156</v>
      </c>
      <c r="K2319" s="4">
        <v>48.9</v>
      </c>
      <c r="L2319" s="4">
        <v>35.11</v>
      </c>
      <c r="M2319" s="16">
        <f t="shared" si="469"/>
        <v>0.93023944999999997</v>
      </c>
      <c r="N2319">
        <f t="shared" si="470"/>
        <v>0</v>
      </c>
      <c r="O2319">
        <f t="shared" si="471"/>
        <v>0</v>
      </c>
      <c r="P2319" s="63">
        <f t="shared" si="472"/>
        <v>0</v>
      </c>
    </row>
    <row r="2320" spans="1:18" x14ac:dyDescent="0.3">
      <c r="A2320">
        <f t="shared" si="473"/>
        <v>2018</v>
      </c>
      <c r="B2320">
        <f t="shared" si="474"/>
        <v>12</v>
      </c>
      <c r="C2320">
        <f t="shared" si="475"/>
        <v>6</v>
      </c>
      <c r="D2320">
        <f t="shared" si="476"/>
        <v>6</v>
      </c>
      <c r="E2320" t="str">
        <f t="shared" si="477"/>
        <v>ON</v>
      </c>
      <c r="F2320" s="13">
        <f t="shared" si="466"/>
        <v>43440</v>
      </c>
      <c r="G2320" s="14" t="str">
        <f t="shared" si="478"/>
        <v>Avg of 4 NM Projects</v>
      </c>
      <c r="H2320" s="15">
        <f t="shared" si="467"/>
        <v>13</v>
      </c>
      <c r="I2320" s="93">
        <v>27.520000000000003</v>
      </c>
      <c r="J2320">
        <f t="shared" si="468"/>
        <v>0.15460674157303372</v>
      </c>
      <c r="K2320" s="4">
        <v>48.97</v>
      </c>
      <c r="L2320" s="4">
        <v>32.28</v>
      </c>
      <c r="M2320" s="16">
        <f t="shared" si="469"/>
        <v>0.88834560000000007</v>
      </c>
      <c r="N2320">
        <f t="shared" si="470"/>
        <v>0</v>
      </c>
      <c r="O2320">
        <f t="shared" si="471"/>
        <v>0</v>
      </c>
      <c r="P2320" s="63">
        <f t="shared" si="472"/>
        <v>0</v>
      </c>
    </row>
    <row r="2321" spans="1:18" x14ac:dyDescent="0.3">
      <c r="A2321">
        <f t="shared" si="473"/>
        <v>2018</v>
      </c>
      <c r="B2321">
        <f t="shared" si="474"/>
        <v>12</v>
      </c>
      <c r="C2321">
        <f t="shared" si="475"/>
        <v>6</v>
      </c>
      <c r="D2321">
        <f t="shared" si="476"/>
        <v>6</v>
      </c>
      <c r="E2321" t="str">
        <f t="shared" si="477"/>
        <v>ON</v>
      </c>
      <c r="F2321" s="13">
        <f t="shared" si="466"/>
        <v>43440</v>
      </c>
      <c r="G2321" s="14" t="str">
        <f t="shared" si="478"/>
        <v>Avg of 4 NM Projects</v>
      </c>
      <c r="H2321" s="15">
        <f t="shared" si="467"/>
        <v>14</v>
      </c>
      <c r="I2321" s="93">
        <v>30.080000000000002</v>
      </c>
      <c r="J2321">
        <f t="shared" si="468"/>
        <v>0.16898876404494384</v>
      </c>
      <c r="K2321" s="4">
        <v>49.15</v>
      </c>
      <c r="L2321" s="4">
        <v>31.52</v>
      </c>
      <c r="M2321" s="16">
        <f t="shared" si="469"/>
        <v>0.94812160000000001</v>
      </c>
      <c r="N2321">
        <f t="shared" si="470"/>
        <v>0</v>
      </c>
      <c r="O2321">
        <f t="shared" si="471"/>
        <v>0</v>
      </c>
      <c r="P2321" s="63">
        <f t="shared" si="472"/>
        <v>0</v>
      </c>
    </row>
    <row r="2322" spans="1:18" x14ac:dyDescent="0.3">
      <c r="A2322">
        <f t="shared" si="473"/>
        <v>2018</v>
      </c>
      <c r="B2322">
        <f t="shared" si="474"/>
        <v>12</v>
      </c>
      <c r="C2322">
        <f t="shared" si="475"/>
        <v>6</v>
      </c>
      <c r="D2322">
        <f t="shared" si="476"/>
        <v>6</v>
      </c>
      <c r="E2322" t="str">
        <f t="shared" si="477"/>
        <v>ON</v>
      </c>
      <c r="F2322" s="13">
        <f t="shared" si="466"/>
        <v>43440</v>
      </c>
      <c r="G2322" s="14" t="str">
        <f t="shared" si="478"/>
        <v>Avg of 4 NM Projects</v>
      </c>
      <c r="H2322" s="15">
        <f t="shared" si="467"/>
        <v>15</v>
      </c>
      <c r="I2322" s="93">
        <v>8.9599999999999991</v>
      </c>
      <c r="J2322">
        <f t="shared" si="468"/>
        <v>5.0337078651685387E-2</v>
      </c>
      <c r="K2322" s="4">
        <v>49.1</v>
      </c>
      <c r="L2322" s="4">
        <v>24.56</v>
      </c>
      <c r="M2322" s="16">
        <f t="shared" si="469"/>
        <v>0.22005759999999999</v>
      </c>
      <c r="N2322">
        <f t="shared" si="470"/>
        <v>0</v>
      </c>
      <c r="O2322">
        <f t="shared" si="471"/>
        <v>0</v>
      </c>
      <c r="P2322" s="63">
        <f t="shared" si="472"/>
        <v>0</v>
      </c>
    </row>
    <row r="2323" spans="1:18" x14ac:dyDescent="0.3">
      <c r="A2323">
        <f t="shared" si="473"/>
        <v>2018</v>
      </c>
      <c r="B2323">
        <f t="shared" si="474"/>
        <v>12</v>
      </c>
      <c r="C2323">
        <f t="shared" si="475"/>
        <v>6</v>
      </c>
      <c r="D2323">
        <f t="shared" si="476"/>
        <v>6</v>
      </c>
      <c r="E2323" t="str">
        <f t="shared" si="477"/>
        <v>ON</v>
      </c>
      <c r="F2323" s="13">
        <f t="shared" si="466"/>
        <v>43440</v>
      </c>
      <c r="G2323" s="14" t="str">
        <f t="shared" si="478"/>
        <v>Avg of 4 NM Projects</v>
      </c>
      <c r="H2323" s="15">
        <f t="shared" si="467"/>
        <v>16</v>
      </c>
      <c r="I2323" s="93">
        <v>2.4350000000000001</v>
      </c>
      <c r="J2323">
        <f t="shared" si="468"/>
        <v>1.3679775280898877E-2</v>
      </c>
      <c r="K2323" s="4">
        <v>52.24</v>
      </c>
      <c r="L2323" s="4">
        <v>35.82</v>
      </c>
      <c r="M2323" s="16">
        <f t="shared" si="469"/>
        <v>8.7221699999999999E-2</v>
      </c>
      <c r="N2323">
        <f t="shared" si="470"/>
        <v>0</v>
      </c>
      <c r="O2323">
        <f t="shared" si="471"/>
        <v>0</v>
      </c>
      <c r="P2323" s="63">
        <f t="shared" si="472"/>
        <v>0</v>
      </c>
    </row>
    <row r="2324" spans="1:18" x14ac:dyDescent="0.3">
      <c r="A2324">
        <f t="shared" si="473"/>
        <v>2018</v>
      </c>
      <c r="B2324">
        <f t="shared" si="474"/>
        <v>12</v>
      </c>
      <c r="C2324">
        <f t="shared" si="475"/>
        <v>6</v>
      </c>
      <c r="D2324">
        <f t="shared" si="476"/>
        <v>6</v>
      </c>
      <c r="E2324" t="str">
        <f t="shared" si="477"/>
        <v>ON</v>
      </c>
      <c r="F2324" s="13">
        <f t="shared" si="466"/>
        <v>43440</v>
      </c>
      <c r="G2324" s="14" t="str">
        <f t="shared" si="478"/>
        <v>Avg of 4 NM Projects</v>
      </c>
      <c r="H2324" s="15">
        <f t="shared" si="467"/>
        <v>17</v>
      </c>
      <c r="I2324" s="93">
        <v>-0.39</v>
      </c>
      <c r="J2324">
        <f t="shared" si="468"/>
        <v>-2.1910112359550564E-3</v>
      </c>
      <c r="K2324" s="4">
        <v>65.83</v>
      </c>
      <c r="L2324" s="4">
        <v>48.89</v>
      </c>
      <c r="M2324" s="16">
        <f t="shared" si="469"/>
        <v>-1.90671E-2</v>
      </c>
      <c r="N2324">
        <f t="shared" si="470"/>
        <v>0</v>
      </c>
      <c r="O2324">
        <f t="shared" si="471"/>
        <v>0</v>
      </c>
      <c r="P2324" s="63">
        <f t="shared" si="472"/>
        <v>0</v>
      </c>
    </row>
    <row r="2325" spans="1:18" x14ac:dyDescent="0.3">
      <c r="A2325">
        <f t="shared" si="473"/>
        <v>2018</v>
      </c>
      <c r="B2325">
        <f t="shared" si="474"/>
        <v>12</v>
      </c>
      <c r="C2325">
        <f t="shared" si="475"/>
        <v>6</v>
      </c>
      <c r="D2325">
        <f t="shared" si="476"/>
        <v>6</v>
      </c>
      <c r="E2325" t="str">
        <f t="shared" si="477"/>
        <v>ON</v>
      </c>
      <c r="F2325" s="13">
        <f t="shared" si="466"/>
        <v>43440</v>
      </c>
      <c r="G2325" s="14" t="str">
        <f t="shared" si="478"/>
        <v>Avg of 4 NM Projects</v>
      </c>
      <c r="H2325" s="15">
        <f t="shared" si="467"/>
        <v>18</v>
      </c>
      <c r="I2325" s="93">
        <v>-0.13</v>
      </c>
      <c r="J2325">
        <f t="shared" si="468"/>
        <v>-7.3033707865168538E-4</v>
      </c>
      <c r="K2325" s="4">
        <v>79.900000000000006</v>
      </c>
      <c r="L2325" s="4">
        <v>50</v>
      </c>
      <c r="M2325" s="16">
        <f t="shared" si="469"/>
        <v>-6.4999999999999997E-3</v>
      </c>
      <c r="N2325">
        <f t="shared" si="470"/>
        <v>0</v>
      </c>
      <c r="O2325">
        <f t="shared" si="471"/>
        <v>0</v>
      </c>
      <c r="P2325" s="63">
        <f t="shared" si="472"/>
        <v>0</v>
      </c>
    </row>
    <row r="2326" spans="1:18" x14ac:dyDescent="0.3">
      <c r="A2326">
        <f t="shared" si="473"/>
        <v>2018</v>
      </c>
      <c r="B2326">
        <f t="shared" si="474"/>
        <v>12</v>
      </c>
      <c r="C2326">
        <f t="shared" si="475"/>
        <v>6</v>
      </c>
      <c r="D2326">
        <f t="shared" si="476"/>
        <v>6</v>
      </c>
      <c r="E2326" t="str">
        <f t="shared" si="477"/>
        <v>ON</v>
      </c>
      <c r="F2326" s="13">
        <f t="shared" si="466"/>
        <v>43440</v>
      </c>
      <c r="G2326" s="14" t="str">
        <f t="shared" si="478"/>
        <v>Avg of 4 NM Projects</v>
      </c>
      <c r="H2326" s="15">
        <f t="shared" si="467"/>
        <v>19</v>
      </c>
      <c r="I2326" s="93">
        <v>-0.13</v>
      </c>
      <c r="J2326">
        <f t="shared" si="468"/>
        <v>-7.3033707865168538E-4</v>
      </c>
      <c r="K2326" s="4">
        <v>75.42</v>
      </c>
      <c r="L2326" s="4">
        <v>43</v>
      </c>
      <c r="M2326" s="16">
        <f t="shared" si="469"/>
        <v>-5.5899999999999995E-3</v>
      </c>
      <c r="N2326">
        <f t="shared" si="470"/>
        <v>0</v>
      </c>
      <c r="O2326">
        <f t="shared" si="471"/>
        <v>0</v>
      </c>
      <c r="P2326" s="63">
        <f t="shared" si="472"/>
        <v>0</v>
      </c>
    </row>
    <row r="2327" spans="1:18" x14ac:dyDescent="0.3">
      <c r="A2327">
        <f t="shared" si="473"/>
        <v>2018</v>
      </c>
      <c r="B2327">
        <f t="shared" si="474"/>
        <v>12</v>
      </c>
      <c r="C2327">
        <f t="shared" si="475"/>
        <v>6</v>
      </c>
      <c r="D2327">
        <f t="shared" si="476"/>
        <v>6</v>
      </c>
      <c r="E2327" t="str">
        <f t="shared" si="477"/>
        <v>ON</v>
      </c>
      <c r="F2327" s="13">
        <f t="shared" si="466"/>
        <v>43440</v>
      </c>
      <c r="G2327" s="14" t="str">
        <f t="shared" si="478"/>
        <v>Avg of 4 NM Projects</v>
      </c>
      <c r="H2327" s="15">
        <f t="shared" si="467"/>
        <v>20</v>
      </c>
      <c r="I2327" s="93">
        <v>-0.26</v>
      </c>
      <c r="J2327">
        <f t="shared" si="468"/>
        <v>-1.4606741573033708E-3</v>
      </c>
      <c r="K2327" s="4">
        <v>67.47</v>
      </c>
      <c r="L2327" s="4">
        <v>46.88</v>
      </c>
      <c r="M2327" s="16">
        <f t="shared" si="469"/>
        <v>-1.2188800000000001E-2</v>
      </c>
      <c r="N2327">
        <f t="shared" si="470"/>
        <v>0</v>
      </c>
      <c r="O2327">
        <f t="shared" si="471"/>
        <v>0</v>
      </c>
      <c r="P2327" s="63">
        <f t="shared" si="472"/>
        <v>0</v>
      </c>
    </row>
    <row r="2328" spans="1:18" x14ac:dyDescent="0.3">
      <c r="A2328">
        <f t="shared" si="473"/>
        <v>2018</v>
      </c>
      <c r="B2328">
        <f t="shared" si="474"/>
        <v>12</v>
      </c>
      <c r="C2328">
        <f t="shared" si="475"/>
        <v>6</v>
      </c>
      <c r="D2328">
        <f t="shared" si="476"/>
        <v>6</v>
      </c>
      <c r="E2328" t="str">
        <f t="shared" si="477"/>
        <v>ON</v>
      </c>
      <c r="F2328" s="13">
        <f t="shared" si="466"/>
        <v>43440</v>
      </c>
      <c r="G2328" s="14" t="str">
        <f t="shared" si="478"/>
        <v>Avg of 4 NM Projects</v>
      </c>
      <c r="H2328" s="15">
        <f t="shared" si="467"/>
        <v>21</v>
      </c>
      <c r="I2328" s="93">
        <v>-0.13</v>
      </c>
      <c r="J2328">
        <f t="shared" si="468"/>
        <v>-7.3033707865168538E-4</v>
      </c>
      <c r="K2328" s="4">
        <v>56.26</v>
      </c>
      <c r="L2328" s="4">
        <v>42.97</v>
      </c>
      <c r="M2328" s="16">
        <f t="shared" si="469"/>
        <v>-5.5861000000000001E-3</v>
      </c>
      <c r="N2328">
        <f t="shared" si="470"/>
        <v>0</v>
      </c>
      <c r="O2328">
        <f t="shared" si="471"/>
        <v>0</v>
      </c>
      <c r="P2328" s="63">
        <f t="shared" si="472"/>
        <v>0</v>
      </c>
    </row>
    <row r="2329" spans="1:18" x14ac:dyDescent="0.3">
      <c r="A2329">
        <f t="shared" si="473"/>
        <v>2018</v>
      </c>
      <c r="B2329">
        <f t="shared" si="474"/>
        <v>12</v>
      </c>
      <c r="C2329">
        <f t="shared" si="475"/>
        <v>6</v>
      </c>
      <c r="D2329">
        <f t="shared" si="476"/>
        <v>6</v>
      </c>
      <c r="E2329" t="str">
        <f t="shared" si="477"/>
        <v>ON</v>
      </c>
      <c r="F2329" s="13">
        <f t="shared" si="466"/>
        <v>43440</v>
      </c>
      <c r="G2329" s="14" t="str">
        <f t="shared" si="478"/>
        <v>Avg of 4 NM Projects</v>
      </c>
      <c r="H2329" s="15">
        <f t="shared" si="467"/>
        <v>22</v>
      </c>
      <c r="I2329" s="93">
        <v>-0.13</v>
      </c>
      <c r="J2329">
        <f t="shared" si="468"/>
        <v>-7.3033707865168538E-4</v>
      </c>
      <c r="K2329" s="4">
        <v>52.21</v>
      </c>
      <c r="L2329" s="4">
        <v>41.63</v>
      </c>
      <c r="M2329" s="16">
        <f t="shared" si="469"/>
        <v>-5.4118999999999999E-3</v>
      </c>
      <c r="N2329">
        <f t="shared" si="470"/>
        <v>0</v>
      </c>
      <c r="O2329">
        <f t="shared" si="471"/>
        <v>0</v>
      </c>
      <c r="P2329" s="63">
        <f t="shared" si="472"/>
        <v>0</v>
      </c>
    </row>
    <row r="2330" spans="1:18" x14ac:dyDescent="0.3">
      <c r="A2330">
        <f t="shared" si="473"/>
        <v>2018</v>
      </c>
      <c r="B2330">
        <f t="shared" si="474"/>
        <v>12</v>
      </c>
      <c r="C2330">
        <f t="shared" si="475"/>
        <v>6</v>
      </c>
      <c r="D2330">
        <f t="shared" si="476"/>
        <v>6</v>
      </c>
      <c r="E2330" t="str">
        <f t="shared" si="477"/>
        <v>ON</v>
      </c>
      <c r="F2330" s="13">
        <f t="shared" si="466"/>
        <v>43440</v>
      </c>
      <c r="G2330" s="14" t="str">
        <f t="shared" si="478"/>
        <v>Avg of 4 NM Projects</v>
      </c>
      <c r="H2330" s="15">
        <f t="shared" si="467"/>
        <v>23</v>
      </c>
      <c r="I2330" s="93">
        <v>0</v>
      </c>
      <c r="J2330">
        <f t="shared" si="468"/>
        <v>0</v>
      </c>
      <c r="K2330" s="4">
        <v>48.94</v>
      </c>
      <c r="L2330" s="4">
        <v>37.86</v>
      </c>
      <c r="M2330" s="16">
        <f t="shared" si="469"/>
        <v>0</v>
      </c>
      <c r="N2330">
        <f t="shared" si="470"/>
        <v>1</v>
      </c>
      <c r="O2330">
        <f t="shared" si="471"/>
        <v>0</v>
      </c>
      <c r="P2330" s="63">
        <f t="shared" si="472"/>
        <v>0</v>
      </c>
    </row>
    <row r="2331" spans="1:18" x14ac:dyDescent="0.3">
      <c r="A2331">
        <f t="shared" si="473"/>
        <v>2018</v>
      </c>
      <c r="B2331">
        <f t="shared" si="474"/>
        <v>12</v>
      </c>
      <c r="C2331">
        <f t="shared" si="475"/>
        <v>6</v>
      </c>
      <c r="D2331">
        <f t="shared" si="476"/>
        <v>6</v>
      </c>
      <c r="E2331" t="str">
        <f t="shared" si="477"/>
        <v>OFF</v>
      </c>
      <c r="F2331" s="13">
        <f t="shared" si="466"/>
        <v>43440</v>
      </c>
      <c r="G2331" s="14" t="str">
        <f t="shared" si="478"/>
        <v>Avg of 4 NM Projects</v>
      </c>
      <c r="H2331" s="15">
        <f t="shared" si="467"/>
        <v>24</v>
      </c>
      <c r="I2331" s="93">
        <v>-0.26</v>
      </c>
      <c r="J2331">
        <f t="shared" si="468"/>
        <v>-1.4606741573033708E-3</v>
      </c>
      <c r="K2331" s="4">
        <v>47.17</v>
      </c>
      <c r="L2331" s="4">
        <v>36.56</v>
      </c>
      <c r="M2331" s="16">
        <f t="shared" si="469"/>
        <v>-9.5056000000000012E-3</v>
      </c>
      <c r="N2331">
        <f t="shared" si="470"/>
        <v>0</v>
      </c>
      <c r="O2331">
        <f t="shared" si="471"/>
        <v>0</v>
      </c>
      <c r="P2331" s="63">
        <f t="shared" si="472"/>
        <v>0</v>
      </c>
    </row>
    <row r="2332" spans="1:18" x14ac:dyDescent="0.3">
      <c r="A2332">
        <f t="shared" si="473"/>
        <v>2018</v>
      </c>
      <c r="B2332">
        <f t="shared" si="474"/>
        <v>12</v>
      </c>
      <c r="C2332">
        <f t="shared" si="475"/>
        <v>7</v>
      </c>
      <c r="D2332">
        <f t="shared" si="476"/>
        <v>7</v>
      </c>
      <c r="E2332" t="str">
        <f t="shared" si="477"/>
        <v>OFF</v>
      </c>
      <c r="F2332" s="13">
        <f t="shared" si="466"/>
        <v>43441</v>
      </c>
      <c r="G2332" s="14" t="str">
        <f t="shared" si="478"/>
        <v>Avg of 4 NM Projects</v>
      </c>
      <c r="H2332" s="15">
        <f t="shared" si="467"/>
        <v>1</v>
      </c>
      <c r="I2332" s="93">
        <v>0</v>
      </c>
      <c r="J2332">
        <f t="shared" si="468"/>
        <v>0</v>
      </c>
      <c r="K2332" s="4">
        <v>41.27</v>
      </c>
      <c r="L2332" s="4">
        <v>10.78</v>
      </c>
      <c r="M2332" s="16">
        <f t="shared" si="469"/>
        <v>0</v>
      </c>
      <c r="N2332">
        <f t="shared" si="470"/>
        <v>1</v>
      </c>
      <c r="O2332">
        <f t="shared" si="471"/>
        <v>0</v>
      </c>
      <c r="P2332" s="63">
        <f t="shared" si="472"/>
        <v>0</v>
      </c>
      <c r="Q2332" s="34"/>
      <c r="R2332" s="34"/>
    </row>
    <row r="2333" spans="1:18" x14ac:dyDescent="0.3">
      <c r="A2333">
        <f t="shared" si="473"/>
        <v>2018</v>
      </c>
      <c r="B2333">
        <f t="shared" si="474"/>
        <v>12</v>
      </c>
      <c r="C2333">
        <f t="shared" si="475"/>
        <v>7</v>
      </c>
      <c r="D2333">
        <f t="shared" si="476"/>
        <v>7</v>
      </c>
      <c r="E2333" t="str">
        <f t="shared" si="477"/>
        <v>OFF</v>
      </c>
      <c r="F2333" s="13">
        <f t="shared" ref="F2333:F2396" si="479">+F2309+1</f>
        <v>43441</v>
      </c>
      <c r="G2333" s="14" t="str">
        <f t="shared" si="478"/>
        <v>Avg of 4 NM Projects</v>
      </c>
      <c r="H2333" s="15">
        <f t="shared" ref="H2333:H2396" si="480">H2309</f>
        <v>2</v>
      </c>
      <c r="I2333" s="93">
        <v>-0.13</v>
      </c>
      <c r="J2333">
        <f t="shared" si="468"/>
        <v>-7.3033707865168538E-4</v>
      </c>
      <c r="K2333" s="4">
        <v>40.020000000000003</v>
      </c>
      <c r="L2333" s="4">
        <v>-14.53</v>
      </c>
      <c r="M2333" s="16">
        <f t="shared" si="469"/>
        <v>1.8889E-3</v>
      </c>
      <c r="N2333">
        <f t="shared" si="470"/>
        <v>0</v>
      </c>
      <c r="O2333">
        <f t="shared" si="471"/>
        <v>0</v>
      </c>
      <c r="P2333" s="63">
        <f t="shared" si="472"/>
        <v>0</v>
      </c>
    </row>
    <row r="2334" spans="1:18" x14ac:dyDescent="0.3">
      <c r="A2334">
        <f t="shared" si="473"/>
        <v>2018</v>
      </c>
      <c r="B2334">
        <f t="shared" si="474"/>
        <v>12</v>
      </c>
      <c r="C2334">
        <f t="shared" si="475"/>
        <v>7</v>
      </c>
      <c r="D2334">
        <f t="shared" si="476"/>
        <v>7</v>
      </c>
      <c r="E2334" t="str">
        <f t="shared" si="477"/>
        <v>OFF</v>
      </c>
      <c r="F2334" s="13">
        <f t="shared" si="479"/>
        <v>43441</v>
      </c>
      <c r="G2334" s="14" t="str">
        <f t="shared" si="478"/>
        <v>Avg of 4 NM Projects</v>
      </c>
      <c r="H2334" s="15">
        <f t="shared" si="480"/>
        <v>3</v>
      </c>
      <c r="I2334" s="93">
        <v>-0.26</v>
      </c>
      <c r="J2334">
        <f t="shared" si="468"/>
        <v>-1.4606741573033708E-3</v>
      </c>
      <c r="K2334" s="4">
        <v>37.299999999999997</v>
      </c>
      <c r="L2334" s="4">
        <v>5.68</v>
      </c>
      <c r="M2334" s="16">
        <f t="shared" si="469"/>
        <v>-1.4767999999999999E-3</v>
      </c>
      <c r="N2334">
        <f t="shared" si="470"/>
        <v>0</v>
      </c>
      <c r="O2334">
        <f t="shared" si="471"/>
        <v>0</v>
      </c>
      <c r="P2334" s="63">
        <f t="shared" si="472"/>
        <v>0</v>
      </c>
    </row>
    <row r="2335" spans="1:18" x14ac:dyDescent="0.3">
      <c r="A2335">
        <f t="shared" si="473"/>
        <v>2018</v>
      </c>
      <c r="B2335">
        <f t="shared" si="474"/>
        <v>12</v>
      </c>
      <c r="C2335">
        <f t="shared" si="475"/>
        <v>7</v>
      </c>
      <c r="D2335">
        <f t="shared" si="476"/>
        <v>7</v>
      </c>
      <c r="E2335" t="str">
        <f t="shared" si="477"/>
        <v>OFF</v>
      </c>
      <c r="F2335" s="13">
        <f t="shared" si="479"/>
        <v>43441</v>
      </c>
      <c r="G2335" s="14" t="str">
        <f t="shared" si="478"/>
        <v>Avg of 4 NM Projects</v>
      </c>
      <c r="H2335" s="15">
        <f t="shared" si="480"/>
        <v>4</v>
      </c>
      <c r="I2335" s="93">
        <v>-0.39</v>
      </c>
      <c r="J2335">
        <f t="shared" si="468"/>
        <v>-2.1910112359550564E-3</v>
      </c>
      <c r="K2335" s="4">
        <v>37.32</v>
      </c>
      <c r="L2335" s="4">
        <v>21.76</v>
      </c>
      <c r="M2335" s="16">
        <f t="shared" si="469"/>
        <v>-8.4864000000000016E-3</v>
      </c>
      <c r="N2335">
        <f t="shared" si="470"/>
        <v>0</v>
      </c>
      <c r="O2335">
        <f t="shared" si="471"/>
        <v>0</v>
      </c>
      <c r="P2335" s="63">
        <f t="shared" si="472"/>
        <v>0</v>
      </c>
    </row>
    <row r="2336" spans="1:18" x14ac:dyDescent="0.3">
      <c r="A2336">
        <f t="shared" si="473"/>
        <v>2018</v>
      </c>
      <c r="B2336">
        <f t="shared" si="474"/>
        <v>12</v>
      </c>
      <c r="C2336">
        <f t="shared" si="475"/>
        <v>7</v>
      </c>
      <c r="D2336">
        <f t="shared" si="476"/>
        <v>7</v>
      </c>
      <c r="E2336" t="str">
        <f t="shared" si="477"/>
        <v>OFF</v>
      </c>
      <c r="F2336" s="13">
        <f t="shared" si="479"/>
        <v>43441</v>
      </c>
      <c r="G2336" s="14" t="str">
        <f t="shared" si="478"/>
        <v>Avg of 4 NM Projects</v>
      </c>
      <c r="H2336" s="15">
        <f t="shared" si="480"/>
        <v>5</v>
      </c>
      <c r="I2336" s="93">
        <v>-0.13</v>
      </c>
      <c r="J2336">
        <f t="shared" si="468"/>
        <v>-7.3033707865168538E-4</v>
      </c>
      <c r="K2336" s="4">
        <v>41.11</v>
      </c>
      <c r="L2336" s="4">
        <v>22.93</v>
      </c>
      <c r="M2336" s="16">
        <f t="shared" si="469"/>
        <v>-2.9809000000000003E-3</v>
      </c>
      <c r="N2336">
        <f t="shared" si="470"/>
        <v>0</v>
      </c>
      <c r="O2336">
        <f t="shared" si="471"/>
        <v>0</v>
      </c>
      <c r="P2336" s="63">
        <f t="shared" si="472"/>
        <v>0</v>
      </c>
    </row>
    <row r="2337" spans="1:16" x14ac:dyDescent="0.3">
      <c r="A2337">
        <f t="shared" si="473"/>
        <v>2018</v>
      </c>
      <c r="B2337">
        <f t="shared" si="474"/>
        <v>12</v>
      </c>
      <c r="C2337">
        <f t="shared" si="475"/>
        <v>7</v>
      </c>
      <c r="D2337">
        <f t="shared" si="476"/>
        <v>7</v>
      </c>
      <c r="E2337" t="str">
        <f t="shared" si="477"/>
        <v>OFF</v>
      </c>
      <c r="F2337" s="13">
        <f t="shared" si="479"/>
        <v>43441</v>
      </c>
      <c r="G2337" s="14" t="str">
        <f t="shared" si="478"/>
        <v>Avg of 4 NM Projects</v>
      </c>
      <c r="H2337" s="15">
        <f t="shared" si="480"/>
        <v>6</v>
      </c>
      <c r="I2337" s="93">
        <v>0</v>
      </c>
      <c r="J2337">
        <f t="shared" si="468"/>
        <v>0</v>
      </c>
      <c r="K2337" s="4">
        <v>51.83</v>
      </c>
      <c r="L2337" s="4">
        <v>18.93</v>
      </c>
      <c r="M2337" s="16">
        <f t="shared" si="469"/>
        <v>0</v>
      </c>
      <c r="N2337">
        <f t="shared" si="470"/>
        <v>1</v>
      </c>
      <c r="O2337">
        <f t="shared" si="471"/>
        <v>0</v>
      </c>
      <c r="P2337" s="63">
        <f t="shared" si="472"/>
        <v>0</v>
      </c>
    </row>
    <row r="2338" spans="1:16" x14ac:dyDescent="0.3">
      <c r="A2338">
        <f t="shared" si="473"/>
        <v>2018</v>
      </c>
      <c r="B2338">
        <f t="shared" si="474"/>
        <v>12</v>
      </c>
      <c r="C2338">
        <f t="shared" si="475"/>
        <v>7</v>
      </c>
      <c r="D2338">
        <f t="shared" si="476"/>
        <v>7</v>
      </c>
      <c r="E2338" t="str">
        <f t="shared" si="477"/>
        <v>OFF</v>
      </c>
      <c r="F2338" s="13">
        <f t="shared" si="479"/>
        <v>43441</v>
      </c>
      <c r="G2338" s="14" t="str">
        <f t="shared" si="478"/>
        <v>Avg of 4 NM Projects</v>
      </c>
      <c r="H2338" s="15">
        <f t="shared" si="480"/>
        <v>7</v>
      </c>
      <c r="I2338" s="93">
        <v>-0.13</v>
      </c>
      <c r="J2338">
        <f t="shared" si="468"/>
        <v>-7.3033707865168538E-4</v>
      </c>
      <c r="K2338" s="4">
        <v>58.84</v>
      </c>
      <c r="L2338" s="4">
        <v>44.07</v>
      </c>
      <c r="M2338" s="16">
        <f t="shared" si="469"/>
        <v>-5.7291E-3</v>
      </c>
      <c r="N2338">
        <f t="shared" si="470"/>
        <v>0</v>
      </c>
      <c r="O2338">
        <f t="shared" si="471"/>
        <v>0</v>
      </c>
      <c r="P2338" s="63">
        <f t="shared" si="472"/>
        <v>0</v>
      </c>
    </row>
    <row r="2339" spans="1:16" x14ac:dyDescent="0.3">
      <c r="A2339">
        <f t="shared" si="473"/>
        <v>2018</v>
      </c>
      <c r="B2339">
        <f t="shared" si="474"/>
        <v>12</v>
      </c>
      <c r="C2339">
        <f t="shared" si="475"/>
        <v>7</v>
      </c>
      <c r="D2339">
        <f t="shared" si="476"/>
        <v>7</v>
      </c>
      <c r="E2339" t="str">
        <f t="shared" si="477"/>
        <v>OFF</v>
      </c>
      <c r="F2339" s="13">
        <f t="shared" si="479"/>
        <v>43441</v>
      </c>
      <c r="G2339" s="14" t="str">
        <f t="shared" si="478"/>
        <v>Avg of 4 NM Projects</v>
      </c>
      <c r="H2339" s="15">
        <f t="shared" si="480"/>
        <v>8</v>
      </c>
      <c r="I2339" s="93">
        <v>-0.38500000000000001</v>
      </c>
      <c r="J2339">
        <f t="shared" si="468"/>
        <v>-2.1629213483146067E-3</v>
      </c>
      <c r="K2339" s="4">
        <v>65.45</v>
      </c>
      <c r="L2339" s="4">
        <v>51.26</v>
      </c>
      <c r="M2339" s="16">
        <f t="shared" si="469"/>
        <v>-1.9735099999999998E-2</v>
      </c>
      <c r="N2339">
        <f t="shared" si="470"/>
        <v>0</v>
      </c>
      <c r="O2339">
        <f t="shared" si="471"/>
        <v>0</v>
      </c>
      <c r="P2339" s="63">
        <f t="shared" si="472"/>
        <v>0</v>
      </c>
    </row>
    <row r="2340" spans="1:16" x14ac:dyDescent="0.3">
      <c r="A2340">
        <f t="shared" si="473"/>
        <v>2018</v>
      </c>
      <c r="B2340">
        <f t="shared" si="474"/>
        <v>12</v>
      </c>
      <c r="C2340">
        <f t="shared" si="475"/>
        <v>7</v>
      </c>
      <c r="D2340">
        <f t="shared" si="476"/>
        <v>7</v>
      </c>
      <c r="E2340" t="str">
        <f t="shared" si="477"/>
        <v>OFF</v>
      </c>
      <c r="F2340" s="13">
        <f t="shared" si="479"/>
        <v>43441</v>
      </c>
      <c r="G2340" s="14" t="str">
        <f t="shared" si="478"/>
        <v>Avg of 4 NM Projects</v>
      </c>
      <c r="H2340" s="15">
        <f t="shared" si="480"/>
        <v>9</v>
      </c>
      <c r="I2340" s="93">
        <v>0.64</v>
      </c>
      <c r="J2340">
        <f t="shared" si="468"/>
        <v>3.5955056179775282E-3</v>
      </c>
      <c r="K2340" s="4">
        <v>56.69</v>
      </c>
      <c r="L2340" s="4">
        <v>41.35</v>
      </c>
      <c r="M2340" s="16">
        <f t="shared" si="469"/>
        <v>2.6464000000000001E-2</v>
      </c>
      <c r="N2340">
        <f t="shared" si="470"/>
        <v>0</v>
      </c>
      <c r="O2340">
        <f t="shared" si="471"/>
        <v>0</v>
      </c>
      <c r="P2340" s="63">
        <f t="shared" si="472"/>
        <v>0</v>
      </c>
    </row>
    <row r="2341" spans="1:16" x14ac:dyDescent="0.3">
      <c r="A2341">
        <f t="shared" si="473"/>
        <v>2018</v>
      </c>
      <c r="B2341">
        <f t="shared" si="474"/>
        <v>12</v>
      </c>
      <c r="C2341">
        <f t="shared" si="475"/>
        <v>7</v>
      </c>
      <c r="D2341">
        <f t="shared" si="476"/>
        <v>7</v>
      </c>
      <c r="E2341" t="str">
        <f t="shared" si="477"/>
        <v>OFF</v>
      </c>
      <c r="F2341" s="13">
        <f t="shared" si="479"/>
        <v>43441</v>
      </c>
      <c r="G2341" s="14" t="str">
        <f t="shared" si="478"/>
        <v>Avg of 4 NM Projects</v>
      </c>
      <c r="H2341" s="15">
        <f t="shared" si="480"/>
        <v>10</v>
      </c>
      <c r="I2341" s="93">
        <v>3.7050000000000001</v>
      </c>
      <c r="J2341">
        <f t="shared" si="468"/>
        <v>2.0814606741573035E-2</v>
      </c>
      <c r="K2341" s="4">
        <v>51.45</v>
      </c>
      <c r="L2341" s="4">
        <v>12.43</v>
      </c>
      <c r="M2341" s="16">
        <f t="shared" si="469"/>
        <v>4.6053150000000001E-2</v>
      </c>
      <c r="N2341">
        <f t="shared" si="470"/>
        <v>0</v>
      </c>
      <c r="O2341">
        <f t="shared" si="471"/>
        <v>0</v>
      </c>
      <c r="P2341" s="63">
        <f t="shared" si="472"/>
        <v>0</v>
      </c>
    </row>
    <row r="2342" spans="1:16" x14ac:dyDescent="0.3">
      <c r="A2342">
        <f t="shared" si="473"/>
        <v>2018</v>
      </c>
      <c r="B2342">
        <f t="shared" si="474"/>
        <v>12</v>
      </c>
      <c r="C2342">
        <f t="shared" si="475"/>
        <v>7</v>
      </c>
      <c r="D2342">
        <f t="shared" si="476"/>
        <v>7</v>
      </c>
      <c r="E2342" t="str">
        <f t="shared" si="477"/>
        <v>OFF</v>
      </c>
      <c r="F2342" s="13">
        <f t="shared" si="479"/>
        <v>43441</v>
      </c>
      <c r="G2342" s="14" t="str">
        <f t="shared" si="478"/>
        <v>Avg of 4 NM Projects</v>
      </c>
      <c r="H2342" s="15">
        <f t="shared" si="480"/>
        <v>11</v>
      </c>
      <c r="I2342" s="93">
        <v>7.415</v>
      </c>
      <c r="J2342">
        <f t="shared" si="468"/>
        <v>4.1657303370786519E-2</v>
      </c>
      <c r="K2342" s="4">
        <v>52.13</v>
      </c>
      <c r="L2342" s="4">
        <v>25.27</v>
      </c>
      <c r="M2342" s="16">
        <f t="shared" si="469"/>
        <v>0.18737704999999999</v>
      </c>
      <c r="N2342">
        <f t="shared" si="470"/>
        <v>0</v>
      </c>
      <c r="O2342">
        <f t="shared" si="471"/>
        <v>0</v>
      </c>
      <c r="P2342" s="63">
        <f t="shared" si="472"/>
        <v>0</v>
      </c>
    </row>
    <row r="2343" spans="1:16" x14ac:dyDescent="0.3">
      <c r="A2343">
        <f t="shared" si="473"/>
        <v>2018</v>
      </c>
      <c r="B2343">
        <f t="shared" si="474"/>
        <v>12</v>
      </c>
      <c r="C2343">
        <f t="shared" si="475"/>
        <v>7</v>
      </c>
      <c r="D2343">
        <f t="shared" si="476"/>
        <v>7</v>
      </c>
      <c r="E2343" t="str">
        <f t="shared" si="477"/>
        <v>OFF</v>
      </c>
      <c r="F2343" s="13">
        <f t="shared" si="479"/>
        <v>43441</v>
      </c>
      <c r="G2343" s="14" t="str">
        <f t="shared" si="478"/>
        <v>Avg of 4 NM Projects</v>
      </c>
      <c r="H2343" s="15">
        <f t="shared" si="480"/>
        <v>12</v>
      </c>
      <c r="I2343" s="93">
        <v>10.240000000000002</v>
      </c>
      <c r="J2343">
        <f t="shared" si="468"/>
        <v>5.7528089887640459E-2</v>
      </c>
      <c r="K2343" s="4">
        <v>50.99</v>
      </c>
      <c r="L2343" s="4">
        <v>30.66</v>
      </c>
      <c r="M2343" s="16">
        <f t="shared" si="469"/>
        <v>0.31395840000000003</v>
      </c>
      <c r="N2343">
        <f t="shared" si="470"/>
        <v>0</v>
      </c>
      <c r="O2343">
        <f t="shared" si="471"/>
        <v>0</v>
      </c>
      <c r="P2343" s="63">
        <f t="shared" si="472"/>
        <v>0</v>
      </c>
    </row>
    <row r="2344" spans="1:16" x14ac:dyDescent="0.3">
      <c r="A2344">
        <f t="shared" si="473"/>
        <v>2018</v>
      </c>
      <c r="B2344">
        <f t="shared" si="474"/>
        <v>12</v>
      </c>
      <c r="C2344">
        <f t="shared" si="475"/>
        <v>7</v>
      </c>
      <c r="D2344">
        <f t="shared" si="476"/>
        <v>7</v>
      </c>
      <c r="E2344" t="str">
        <f t="shared" si="477"/>
        <v>OFF</v>
      </c>
      <c r="F2344" s="13">
        <f t="shared" si="479"/>
        <v>43441</v>
      </c>
      <c r="G2344" s="14" t="str">
        <f t="shared" si="478"/>
        <v>Avg of 4 NM Projects</v>
      </c>
      <c r="H2344" s="15">
        <f t="shared" si="480"/>
        <v>13</v>
      </c>
      <c r="I2344" s="93">
        <v>17.149999999999999</v>
      </c>
      <c r="J2344">
        <f t="shared" si="468"/>
        <v>9.6348314606741564E-2</v>
      </c>
      <c r="K2344" s="4">
        <v>50.35</v>
      </c>
      <c r="L2344" s="4">
        <v>30.88</v>
      </c>
      <c r="M2344" s="16">
        <f t="shared" si="469"/>
        <v>0.52959199999999995</v>
      </c>
      <c r="N2344">
        <f t="shared" si="470"/>
        <v>0</v>
      </c>
      <c r="O2344">
        <f t="shared" si="471"/>
        <v>0</v>
      </c>
      <c r="P2344" s="63">
        <f t="shared" si="472"/>
        <v>0</v>
      </c>
    </row>
    <row r="2345" spans="1:16" x14ac:dyDescent="0.3">
      <c r="A2345">
        <f t="shared" si="473"/>
        <v>2018</v>
      </c>
      <c r="B2345">
        <f t="shared" si="474"/>
        <v>12</v>
      </c>
      <c r="C2345">
        <f t="shared" si="475"/>
        <v>7</v>
      </c>
      <c r="D2345">
        <f t="shared" si="476"/>
        <v>7</v>
      </c>
      <c r="E2345" t="str">
        <f t="shared" si="477"/>
        <v>OFF</v>
      </c>
      <c r="F2345" s="13">
        <f t="shared" si="479"/>
        <v>43441</v>
      </c>
      <c r="G2345" s="14" t="str">
        <f t="shared" si="478"/>
        <v>Avg of 4 NM Projects</v>
      </c>
      <c r="H2345" s="15">
        <f t="shared" si="480"/>
        <v>14</v>
      </c>
      <c r="I2345" s="93">
        <v>16.125</v>
      </c>
      <c r="J2345">
        <f t="shared" si="468"/>
        <v>9.0589887640449437E-2</v>
      </c>
      <c r="K2345" s="4">
        <v>50.31</v>
      </c>
      <c r="L2345" s="4">
        <v>34.380000000000003</v>
      </c>
      <c r="M2345" s="16">
        <f t="shared" si="469"/>
        <v>0.55437750000000008</v>
      </c>
      <c r="N2345">
        <f t="shared" si="470"/>
        <v>0</v>
      </c>
      <c r="O2345">
        <f t="shared" si="471"/>
        <v>0</v>
      </c>
      <c r="P2345" s="63">
        <f t="shared" si="472"/>
        <v>0</v>
      </c>
    </row>
    <row r="2346" spans="1:16" x14ac:dyDescent="0.3">
      <c r="A2346">
        <f t="shared" si="473"/>
        <v>2018</v>
      </c>
      <c r="B2346">
        <f t="shared" si="474"/>
        <v>12</v>
      </c>
      <c r="C2346">
        <f t="shared" si="475"/>
        <v>7</v>
      </c>
      <c r="D2346">
        <f t="shared" si="476"/>
        <v>7</v>
      </c>
      <c r="E2346" t="str">
        <f t="shared" si="477"/>
        <v>OFF</v>
      </c>
      <c r="F2346" s="13">
        <f t="shared" si="479"/>
        <v>43441</v>
      </c>
      <c r="G2346" s="14" t="str">
        <f t="shared" si="478"/>
        <v>Avg of 4 NM Projects</v>
      </c>
      <c r="H2346" s="15">
        <f t="shared" si="480"/>
        <v>15</v>
      </c>
      <c r="I2346" s="93">
        <v>9.8500000000000014</v>
      </c>
      <c r="J2346">
        <f t="shared" si="468"/>
        <v>5.5337078651685398E-2</v>
      </c>
      <c r="K2346" s="4">
        <v>50.86</v>
      </c>
      <c r="L2346" s="4">
        <v>47.03</v>
      </c>
      <c r="M2346" s="16">
        <f t="shared" si="469"/>
        <v>0.46324550000000009</v>
      </c>
      <c r="N2346">
        <f t="shared" si="470"/>
        <v>0</v>
      </c>
      <c r="O2346">
        <f t="shared" si="471"/>
        <v>0</v>
      </c>
      <c r="P2346" s="63">
        <f t="shared" si="472"/>
        <v>0</v>
      </c>
    </row>
    <row r="2347" spans="1:16" x14ac:dyDescent="0.3">
      <c r="A2347">
        <f t="shared" si="473"/>
        <v>2018</v>
      </c>
      <c r="B2347">
        <f t="shared" si="474"/>
        <v>12</v>
      </c>
      <c r="C2347">
        <f t="shared" si="475"/>
        <v>7</v>
      </c>
      <c r="D2347">
        <f t="shared" si="476"/>
        <v>7</v>
      </c>
      <c r="E2347" t="str">
        <f t="shared" si="477"/>
        <v>OFF</v>
      </c>
      <c r="F2347" s="13">
        <f t="shared" si="479"/>
        <v>43441</v>
      </c>
      <c r="G2347" s="14" t="str">
        <f t="shared" si="478"/>
        <v>Avg of 4 NM Projects</v>
      </c>
      <c r="H2347" s="15">
        <f t="shared" si="480"/>
        <v>16</v>
      </c>
      <c r="I2347" s="93">
        <v>1.28</v>
      </c>
      <c r="J2347">
        <f t="shared" si="468"/>
        <v>7.1910112359550565E-3</v>
      </c>
      <c r="K2347" s="4">
        <v>54.28</v>
      </c>
      <c r="L2347" s="4">
        <v>49.76</v>
      </c>
      <c r="M2347" s="16">
        <f t="shared" si="469"/>
        <v>6.3692799999999994E-2</v>
      </c>
      <c r="N2347">
        <f t="shared" si="470"/>
        <v>0</v>
      </c>
      <c r="O2347">
        <f t="shared" si="471"/>
        <v>0</v>
      </c>
      <c r="P2347" s="63">
        <f t="shared" si="472"/>
        <v>0</v>
      </c>
    </row>
    <row r="2348" spans="1:16" x14ac:dyDescent="0.3">
      <c r="A2348">
        <f t="shared" si="473"/>
        <v>2018</v>
      </c>
      <c r="B2348">
        <f t="shared" si="474"/>
        <v>12</v>
      </c>
      <c r="C2348">
        <f t="shared" si="475"/>
        <v>7</v>
      </c>
      <c r="D2348">
        <f t="shared" si="476"/>
        <v>7</v>
      </c>
      <c r="E2348" t="str">
        <f t="shared" si="477"/>
        <v>OFF</v>
      </c>
      <c r="F2348" s="13">
        <f t="shared" si="479"/>
        <v>43441</v>
      </c>
      <c r="G2348" s="14" t="str">
        <f t="shared" si="478"/>
        <v>Avg of 4 NM Projects</v>
      </c>
      <c r="H2348" s="15">
        <f t="shared" si="480"/>
        <v>17</v>
      </c>
      <c r="I2348" s="93">
        <v>-0.26</v>
      </c>
      <c r="J2348">
        <f t="shared" si="468"/>
        <v>-1.4606741573033708E-3</v>
      </c>
      <c r="K2348" s="4">
        <v>79.41</v>
      </c>
      <c r="L2348" s="4">
        <v>42.34</v>
      </c>
      <c r="M2348" s="16">
        <f t="shared" si="469"/>
        <v>-1.1008400000000002E-2</v>
      </c>
      <c r="N2348">
        <f t="shared" si="470"/>
        <v>0</v>
      </c>
      <c r="O2348">
        <f t="shared" si="471"/>
        <v>0</v>
      </c>
      <c r="P2348" s="63">
        <f t="shared" si="472"/>
        <v>0</v>
      </c>
    </row>
    <row r="2349" spans="1:16" x14ac:dyDescent="0.3">
      <c r="A2349">
        <f t="shared" si="473"/>
        <v>2018</v>
      </c>
      <c r="B2349">
        <f t="shared" si="474"/>
        <v>12</v>
      </c>
      <c r="C2349">
        <f t="shared" si="475"/>
        <v>7</v>
      </c>
      <c r="D2349">
        <f t="shared" si="476"/>
        <v>7</v>
      </c>
      <c r="E2349" t="str">
        <f t="shared" si="477"/>
        <v>OFF</v>
      </c>
      <c r="F2349" s="13">
        <f t="shared" si="479"/>
        <v>43441</v>
      </c>
      <c r="G2349" s="14" t="str">
        <f t="shared" si="478"/>
        <v>Avg of 4 NM Projects</v>
      </c>
      <c r="H2349" s="15">
        <f t="shared" si="480"/>
        <v>18</v>
      </c>
      <c r="I2349" s="93">
        <v>-0.26</v>
      </c>
      <c r="J2349">
        <f t="shared" si="468"/>
        <v>-1.4606741573033708E-3</v>
      </c>
      <c r="K2349" s="4">
        <v>87.18</v>
      </c>
      <c r="L2349" s="4">
        <v>49.86</v>
      </c>
      <c r="M2349" s="16">
        <f t="shared" si="469"/>
        <v>-1.2963599999999999E-2</v>
      </c>
      <c r="N2349">
        <f t="shared" si="470"/>
        <v>0</v>
      </c>
      <c r="O2349">
        <f t="shared" si="471"/>
        <v>0</v>
      </c>
      <c r="P2349" s="63">
        <f t="shared" si="472"/>
        <v>0</v>
      </c>
    </row>
    <row r="2350" spans="1:16" x14ac:dyDescent="0.3">
      <c r="A2350">
        <f t="shared" si="473"/>
        <v>2018</v>
      </c>
      <c r="B2350">
        <f t="shared" si="474"/>
        <v>12</v>
      </c>
      <c r="C2350">
        <f t="shared" si="475"/>
        <v>7</v>
      </c>
      <c r="D2350">
        <f t="shared" si="476"/>
        <v>7</v>
      </c>
      <c r="E2350" t="str">
        <f t="shared" si="477"/>
        <v>OFF</v>
      </c>
      <c r="F2350" s="13">
        <f t="shared" si="479"/>
        <v>43441</v>
      </c>
      <c r="G2350" s="14" t="str">
        <f t="shared" si="478"/>
        <v>Avg of 4 NM Projects</v>
      </c>
      <c r="H2350" s="15">
        <f t="shared" si="480"/>
        <v>19</v>
      </c>
      <c r="I2350" s="93">
        <v>-0.13</v>
      </c>
      <c r="J2350">
        <f t="shared" si="468"/>
        <v>-7.3033707865168538E-4</v>
      </c>
      <c r="K2350" s="4">
        <v>76.8</v>
      </c>
      <c r="L2350" s="4">
        <v>37.380000000000003</v>
      </c>
      <c r="M2350" s="16">
        <f t="shared" si="469"/>
        <v>-4.8594000000000007E-3</v>
      </c>
      <c r="N2350">
        <f t="shared" si="470"/>
        <v>0</v>
      </c>
      <c r="O2350">
        <f t="shared" si="471"/>
        <v>0</v>
      </c>
      <c r="P2350" s="63">
        <f t="shared" si="472"/>
        <v>0</v>
      </c>
    </row>
    <row r="2351" spans="1:16" x14ac:dyDescent="0.3">
      <c r="A2351">
        <f t="shared" si="473"/>
        <v>2018</v>
      </c>
      <c r="B2351">
        <f t="shared" si="474"/>
        <v>12</v>
      </c>
      <c r="C2351">
        <f t="shared" si="475"/>
        <v>7</v>
      </c>
      <c r="D2351">
        <f t="shared" si="476"/>
        <v>7</v>
      </c>
      <c r="E2351" t="str">
        <f t="shared" si="477"/>
        <v>OFF</v>
      </c>
      <c r="F2351" s="13">
        <f t="shared" si="479"/>
        <v>43441</v>
      </c>
      <c r="G2351" s="14" t="str">
        <f t="shared" si="478"/>
        <v>Avg of 4 NM Projects</v>
      </c>
      <c r="H2351" s="15">
        <f t="shared" si="480"/>
        <v>20</v>
      </c>
      <c r="I2351" s="93">
        <v>-0.13</v>
      </c>
      <c r="J2351">
        <f t="shared" si="468"/>
        <v>-7.3033707865168538E-4</v>
      </c>
      <c r="K2351" s="4">
        <v>73.819999999999993</v>
      </c>
      <c r="L2351" s="4">
        <v>38.67</v>
      </c>
      <c r="M2351" s="16">
        <f t="shared" si="469"/>
        <v>-5.0271000000000005E-3</v>
      </c>
      <c r="N2351">
        <f t="shared" si="470"/>
        <v>0</v>
      </c>
      <c r="O2351">
        <f t="shared" si="471"/>
        <v>0</v>
      </c>
      <c r="P2351" s="63">
        <f t="shared" si="472"/>
        <v>0</v>
      </c>
    </row>
    <row r="2352" spans="1:16" x14ac:dyDescent="0.3">
      <c r="A2352">
        <f t="shared" si="473"/>
        <v>2018</v>
      </c>
      <c r="B2352">
        <f t="shared" si="474"/>
        <v>12</v>
      </c>
      <c r="C2352">
        <f t="shared" si="475"/>
        <v>7</v>
      </c>
      <c r="D2352">
        <f t="shared" si="476"/>
        <v>7</v>
      </c>
      <c r="E2352" t="str">
        <f t="shared" si="477"/>
        <v>OFF</v>
      </c>
      <c r="F2352" s="13">
        <f t="shared" si="479"/>
        <v>43441</v>
      </c>
      <c r="G2352" s="14" t="str">
        <f t="shared" si="478"/>
        <v>Avg of 4 NM Projects</v>
      </c>
      <c r="H2352" s="15">
        <f t="shared" si="480"/>
        <v>21</v>
      </c>
      <c r="I2352" s="93">
        <v>-0.13</v>
      </c>
      <c r="J2352">
        <f t="shared" si="468"/>
        <v>-7.3033707865168538E-4</v>
      </c>
      <c r="K2352" s="4">
        <v>64.08</v>
      </c>
      <c r="L2352" s="4">
        <v>39.700000000000003</v>
      </c>
      <c r="M2352" s="16">
        <f t="shared" si="469"/>
        <v>-5.1610000000000007E-3</v>
      </c>
      <c r="N2352">
        <f t="shared" si="470"/>
        <v>0</v>
      </c>
      <c r="O2352">
        <f t="shared" si="471"/>
        <v>0</v>
      </c>
      <c r="P2352" s="63">
        <f t="shared" si="472"/>
        <v>0</v>
      </c>
    </row>
    <row r="2353" spans="1:18" x14ac:dyDescent="0.3">
      <c r="A2353">
        <f t="shared" si="473"/>
        <v>2018</v>
      </c>
      <c r="B2353">
        <f t="shared" si="474"/>
        <v>12</v>
      </c>
      <c r="C2353">
        <f t="shared" si="475"/>
        <v>7</v>
      </c>
      <c r="D2353">
        <f t="shared" si="476"/>
        <v>7</v>
      </c>
      <c r="E2353" t="str">
        <f t="shared" si="477"/>
        <v>OFF</v>
      </c>
      <c r="F2353" s="13">
        <f t="shared" si="479"/>
        <v>43441</v>
      </c>
      <c r="G2353" s="14" t="str">
        <f t="shared" si="478"/>
        <v>Avg of 4 NM Projects</v>
      </c>
      <c r="H2353" s="15">
        <f t="shared" si="480"/>
        <v>22</v>
      </c>
      <c r="I2353" s="93">
        <v>-0.26</v>
      </c>
      <c r="J2353">
        <f t="shared" si="468"/>
        <v>-1.4606741573033708E-3</v>
      </c>
      <c r="K2353" s="4">
        <v>59.99</v>
      </c>
      <c r="L2353" s="4">
        <v>35.9</v>
      </c>
      <c r="M2353" s="16">
        <f t="shared" si="469"/>
        <v>-9.3340000000000003E-3</v>
      </c>
      <c r="N2353">
        <f t="shared" si="470"/>
        <v>0</v>
      </c>
      <c r="O2353">
        <f t="shared" si="471"/>
        <v>0</v>
      </c>
      <c r="P2353" s="63">
        <f t="shared" si="472"/>
        <v>0</v>
      </c>
    </row>
    <row r="2354" spans="1:18" x14ac:dyDescent="0.3">
      <c r="A2354">
        <f t="shared" si="473"/>
        <v>2018</v>
      </c>
      <c r="B2354">
        <f t="shared" si="474"/>
        <v>12</v>
      </c>
      <c r="C2354">
        <f t="shared" si="475"/>
        <v>7</v>
      </c>
      <c r="D2354">
        <f t="shared" si="476"/>
        <v>7</v>
      </c>
      <c r="E2354" t="str">
        <f t="shared" si="477"/>
        <v>OFF</v>
      </c>
      <c r="F2354" s="13">
        <f t="shared" si="479"/>
        <v>43441</v>
      </c>
      <c r="G2354" s="14" t="str">
        <f t="shared" si="478"/>
        <v>Avg of 4 NM Projects</v>
      </c>
      <c r="H2354" s="15">
        <f t="shared" si="480"/>
        <v>23</v>
      </c>
      <c r="I2354" s="93">
        <v>0</v>
      </c>
      <c r="J2354">
        <f t="shared" si="468"/>
        <v>0</v>
      </c>
      <c r="K2354" s="4">
        <v>59.89</v>
      </c>
      <c r="L2354" s="4">
        <v>45.09</v>
      </c>
      <c r="M2354" s="16">
        <f t="shared" si="469"/>
        <v>0</v>
      </c>
      <c r="N2354">
        <f t="shared" si="470"/>
        <v>1</v>
      </c>
      <c r="O2354">
        <f t="shared" si="471"/>
        <v>0</v>
      </c>
      <c r="P2354" s="63">
        <f t="shared" si="472"/>
        <v>0</v>
      </c>
    </row>
    <row r="2355" spans="1:18" x14ac:dyDescent="0.3">
      <c r="A2355">
        <f t="shared" si="473"/>
        <v>2018</v>
      </c>
      <c r="B2355">
        <f t="shared" si="474"/>
        <v>12</v>
      </c>
      <c r="C2355">
        <f t="shared" si="475"/>
        <v>7</v>
      </c>
      <c r="D2355">
        <f t="shared" si="476"/>
        <v>7</v>
      </c>
      <c r="E2355" t="str">
        <f t="shared" si="477"/>
        <v>OFF</v>
      </c>
      <c r="F2355" s="13">
        <f t="shared" si="479"/>
        <v>43441</v>
      </c>
      <c r="G2355" s="14" t="str">
        <f t="shared" si="478"/>
        <v>Avg of 4 NM Projects</v>
      </c>
      <c r="H2355" s="15">
        <f t="shared" si="480"/>
        <v>24</v>
      </c>
      <c r="I2355" s="93">
        <v>-0.52</v>
      </c>
      <c r="J2355">
        <f t="shared" si="468"/>
        <v>-2.9213483146067415E-3</v>
      </c>
      <c r="K2355" s="4">
        <v>62.24</v>
      </c>
      <c r="L2355" s="4">
        <v>43.58</v>
      </c>
      <c r="M2355" s="16">
        <f t="shared" si="469"/>
        <v>-2.26616E-2</v>
      </c>
      <c r="N2355">
        <f t="shared" si="470"/>
        <v>0</v>
      </c>
      <c r="O2355">
        <f t="shared" si="471"/>
        <v>0</v>
      </c>
      <c r="P2355" s="63">
        <f t="shared" si="472"/>
        <v>0</v>
      </c>
    </row>
    <row r="2356" spans="1:18" x14ac:dyDescent="0.3">
      <c r="A2356">
        <f t="shared" si="473"/>
        <v>2018</v>
      </c>
      <c r="B2356">
        <f t="shared" si="474"/>
        <v>12</v>
      </c>
      <c r="C2356">
        <f t="shared" si="475"/>
        <v>8</v>
      </c>
      <c r="D2356">
        <f t="shared" si="476"/>
        <v>1</v>
      </c>
      <c r="E2356" t="str">
        <f t="shared" si="477"/>
        <v>OFF</v>
      </c>
      <c r="F2356" s="13">
        <f t="shared" si="479"/>
        <v>43442</v>
      </c>
      <c r="G2356" s="14" t="str">
        <f t="shared" si="478"/>
        <v>Avg of 4 NM Projects</v>
      </c>
      <c r="H2356" s="15">
        <f t="shared" si="480"/>
        <v>1</v>
      </c>
      <c r="I2356" s="93">
        <v>0</v>
      </c>
      <c r="J2356">
        <f t="shared" si="468"/>
        <v>0</v>
      </c>
      <c r="K2356" s="4">
        <v>44.3</v>
      </c>
      <c r="L2356" s="4">
        <v>39.89</v>
      </c>
      <c r="M2356" s="16">
        <f t="shared" si="469"/>
        <v>0</v>
      </c>
      <c r="N2356">
        <f t="shared" si="470"/>
        <v>1</v>
      </c>
      <c r="O2356">
        <f t="shared" si="471"/>
        <v>0</v>
      </c>
      <c r="P2356" s="63">
        <f t="shared" si="472"/>
        <v>0</v>
      </c>
      <c r="Q2356" s="34"/>
      <c r="R2356" s="34"/>
    </row>
    <row r="2357" spans="1:18" x14ac:dyDescent="0.3">
      <c r="A2357">
        <f t="shared" si="473"/>
        <v>2018</v>
      </c>
      <c r="B2357">
        <f t="shared" si="474"/>
        <v>12</v>
      </c>
      <c r="C2357">
        <f t="shared" si="475"/>
        <v>8</v>
      </c>
      <c r="D2357">
        <f t="shared" si="476"/>
        <v>1</v>
      </c>
      <c r="E2357" t="str">
        <f t="shared" si="477"/>
        <v>OFF</v>
      </c>
      <c r="F2357" s="13">
        <f t="shared" si="479"/>
        <v>43442</v>
      </c>
      <c r="G2357" s="14" t="str">
        <f t="shared" si="478"/>
        <v>Avg of 4 NM Projects</v>
      </c>
      <c r="H2357" s="15">
        <f t="shared" si="480"/>
        <v>2</v>
      </c>
      <c r="I2357" s="93">
        <v>-0.13</v>
      </c>
      <c r="J2357">
        <f t="shared" si="468"/>
        <v>-7.3033707865168538E-4</v>
      </c>
      <c r="K2357" s="4">
        <v>40.9</v>
      </c>
      <c r="L2357" s="4">
        <v>41.06</v>
      </c>
      <c r="M2357" s="16">
        <f t="shared" si="469"/>
        <v>-5.3378000000000002E-3</v>
      </c>
      <c r="N2357">
        <f t="shared" si="470"/>
        <v>0</v>
      </c>
      <c r="O2357">
        <f t="shared" si="471"/>
        <v>0</v>
      </c>
      <c r="P2357" s="63">
        <f t="shared" si="472"/>
        <v>0</v>
      </c>
    </row>
    <row r="2358" spans="1:18" x14ac:dyDescent="0.3">
      <c r="A2358">
        <f t="shared" si="473"/>
        <v>2018</v>
      </c>
      <c r="B2358">
        <f t="shared" si="474"/>
        <v>12</v>
      </c>
      <c r="C2358">
        <f t="shared" si="475"/>
        <v>8</v>
      </c>
      <c r="D2358">
        <f t="shared" si="476"/>
        <v>1</v>
      </c>
      <c r="E2358" t="str">
        <f t="shared" si="477"/>
        <v>OFF</v>
      </c>
      <c r="F2358" s="13">
        <f t="shared" si="479"/>
        <v>43442</v>
      </c>
      <c r="G2358" s="14" t="str">
        <f t="shared" si="478"/>
        <v>Avg of 4 NM Projects</v>
      </c>
      <c r="H2358" s="15">
        <f t="shared" si="480"/>
        <v>3</v>
      </c>
      <c r="I2358" s="93">
        <v>-0.26</v>
      </c>
      <c r="J2358">
        <f t="shared" si="468"/>
        <v>-1.4606741573033708E-3</v>
      </c>
      <c r="K2358" s="4">
        <v>37.090000000000003</v>
      </c>
      <c r="L2358" s="4">
        <v>31.59</v>
      </c>
      <c r="M2358" s="16">
        <f t="shared" si="469"/>
        <v>-8.2133999999999992E-3</v>
      </c>
      <c r="N2358">
        <f t="shared" si="470"/>
        <v>0</v>
      </c>
      <c r="O2358">
        <f t="shared" si="471"/>
        <v>0</v>
      </c>
      <c r="P2358" s="63">
        <f t="shared" si="472"/>
        <v>0</v>
      </c>
    </row>
    <row r="2359" spans="1:18" x14ac:dyDescent="0.3">
      <c r="A2359">
        <f t="shared" si="473"/>
        <v>2018</v>
      </c>
      <c r="B2359">
        <f t="shared" si="474"/>
        <v>12</v>
      </c>
      <c r="C2359">
        <f t="shared" si="475"/>
        <v>8</v>
      </c>
      <c r="D2359">
        <f t="shared" si="476"/>
        <v>1</v>
      </c>
      <c r="E2359" t="str">
        <f t="shared" si="477"/>
        <v>OFF</v>
      </c>
      <c r="F2359" s="13">
        <f t="shared" si="479"/>
        <v>43442</v>
      </c>
      <c r="G2359" s="14" t="str">
        <f t="shared" si="478"/>
        <v>Avg of 4 NM Projects</v>
      </c>
      <c r="H2359" s="15">
        <f t="shared" si="480"/>
        <v>4</v>
      </c>
      <c r="I2359" s="93">
        <v>0</v>
      </c>
      <c r="J2359">
        <f t="shared" si="468"/>
        <v>0</v>
      </c>
      <c r="K2359" s="4">
        <v>35.840000000000003</v>
      </c>
      <c r="L2359" s="4">
        <v>26.78</v>
      </c>
      <c r="M2359" s="16">
        <f t="shared" si="469"/>
        <v>0</v>
      </c>
      <c r="N2359">
        <f t="shared" si="470"/>
        <v>1</v>
      </c>
      <c r="O2359">
        <f t="shared" si="471"/>
        <v>0</v>
      </c>
      <c r="P2359" s="63">
        <f t="shared" si="472"/>
        <v>0</v>
      </c>
    </row>
    <row r="2360" spans="1:18" x14ac:dyDescent="0.3">
      <c r="A2360">
        <f t="shared" si="473"/>
        <v>2018</v>
      </c>
      <c r="B2360">
        <f t="shared" si="474"/>
        <v>12</v>
      </c>
      <c r="C2360">
        <f t="shared" si="475"/>
        <v>8</v>
      </c>
      <c r="D2360">
        <f t="shared" si="476"/>
        <v>1</v>
      </c>
      <c r="E2360" t="str">
        <f t="shared" si="477"/>
        <v>OFF</v>
      </c>
      <c r="F2360" s="13">
        <f t="shared" si="479"/>
        <v>43442</v>
      </c>
      <c r="G2360" s="14" t="str">
        <f t="shared" si="478"/>
        <v>Avg of 4 NM Projects</v>
      </c>
      <c r="H2360" s="15">
        <f t="shared" si="480"/>
        <v>5</v>
      </c>
      <c r="I2360" s="93">
        <v>-0.13</v>
      </c>
      <c r="J2360">
        <f t="shared" si="468"/>
        <v>-7.3033707865168538E-4</v>
      </c>
      <c r="K2360" s="4">
        <v>38.5</v>
      </c>
      <c r="L2360" s="4">
        <v>38.1</v>
      </c>
      <c r="M2360" s="16">
        <f t="shared" si="469"/>
        <v>-4.9529999999999999E-3</v>
      </c>
      <c r="N2360">
        <f t="shared" si="470"/>
        <v>0</v>
      </c>
      <c r="O2360">
        <f t="shared" si="471"/>
        <v>0</v>
      </c>
      <c r="P2360" s="63">
        <f t="shared" si="472"/>
        <v>0</v>
      </c>
    </row>
    <row r="2361" spans="1:18" x14ac:dyDescent="0.3">
      <c r="A2361">
        <f t="shared" si="473"/>
        <v>2018</v>
      </c>
      <c r="B2361">
        <f t="shared" si="474"/>
        <v>12</v>
      </c>
      <c r="C2361">
        <f t="shared" si="475"/>
        <v>8</v>
      </c>
      <c r="D2361">
        <f t="shared" si="476"/>
        <v>1</v>
      </c>
      <c r="E2361" t="str">
        <f t="shared" si="477"/>
        <v>OFF</v>
      </c>
      <c r="F2361" s="13">
        <f t="shared" si="479"/>
        <v>43442</v>
      </c>
      <c r="G2361" s="14" t="str">
        <f t="shared" si="478"/>
        <v>Avg of 4 NM Projects</v>
      </c>
      <c r="H2361" s="15">
        <f t="shared" si="480"/>
        <v>6</v>
      </c>
      <c r="I2361" s="93">
        <v>0</v>
      </c>
      <c r="J2361">
        <f t="shared" si="468"/>
        <v>0</v>
      </c>
      <c r="K2361" s="4">
        <v>43.55</v>
      </c>
      <c r="L2361" s="4">
        <v>41.39</v>
      </c>
      <c r="M2361" s="16">
        <f t="shared" si="469"/>
        <v>0</v>
      </c>
      <c r="N2361">
        <f t="shared" si="470"/>
        <v>1</v>
      </c>
      <c r="O2361">
        <f t="shared" si="471"/>
        <v>0</v>
      </c>
      <c r="P2361" s="63">
        <f t="shared" si="472"/>
        <v>0</v>
      </c>
    </row>
    <row r="2362" spans="1:18" x14ac:dyDescent="0.3">
      <c r="A2362">
        <f t="shared" si="473"/>
        <v>2018</v>
      </c>
      <c r="B2362">
        <f t="shared" si="474"/>
        <v>12</v>
      </c>
      <c r="C2362">
        <f t="shared" si="475"/>
        <v>8</v>
      </c>
      <c r="D2362">
        <f t="shared" si="476"/>
        <v>1</v>
      </c>
      <c r="E2362" t="str">
        <f t="shared" si="477"/>
        <v>OFF</v>
      </c>
      <c r="F2362" s="13">
        <f t="shared" si="479"/>
        <v>43442</v>
      </c>
      <c r="G2362" s="14" t="str">
        <f t="shared" si="478"/>
        <v>Avg of 4 NM Projects</v>
      </c>
      <c r="H2362" s="15">
        <f t="shared" si="480"/>
        <v>7</v>
      </c>
      <c r="I2362" s="93">
        <v>-0.26</v>
      </c>
      <c r="J2362">
        <f t="shared" si="468"/>
        <v>-1.4606741573033708E-3</v>
      </c>
      <c r="K2362" s="4">
        <v>46.85</v>
      </c>
      <c r="L2362" s="4">
        <v>35.880000000000003</v>
      </c>
      <c r="M2362" s="16">
        <f t="shared" si="469"/>
        <v>-9.3288000000000017E-3</v>
      </c>
      <c r="N2362">
        <f t="shared" si="470"/>
        <v>0</v>
      </c>
      <c r="O2362">
        <f t="shared" si="471"/>
        <v>0</v>
      </c>
      <c r="P2362" s="63">
        <f t="shared" si="472"/>
        <v>0</v>
      </c>
    </row>
    <row r="2363" spans="1:18" x14ac:dyDescent="0.3">
      <c r="A2363">
        <f t="shared" si="473"/>
        <v>2018</v>
      </c>
      <c r="B2363">
        <f t="shared" si="474"/>
        <v>12</v>
      </c>
      <c r="C2363">
        <f t="shared" si="475"/>
        <v>8</v>
      </c>
      <c r="D2363">
        <f t="shared" si="476"/>
        <v>1</v>
      </c>
      <c r="E2363" t="str">
        <f t="shared" si="477"/>
        <v>OFF</v>
      </c>
      <c r="F2363" s="13">
        <f t="shared" si="479"/>
        <v>43442</v>
      </c>
      <c r="G2363" s="14" t="str">
        <f t="shared" si="478"/>
        <v>Avg of 4 NM Projects</v>
      </c>
      <c r="H2363" s="15">
        <f t="shared" si="480"/>
        <v>8</v>
      </c>
      <c r="I2363" s="93">
        <v>-0.26</v>
      </c>
      <c r="J2363">
        <f t="shared" si="468"/>
        <v>-1.4606741573033708E-3</v>
      </c>
      <c r="K2363" s="4">
        <v>48.36</v>
      </c>
      <c r="L2363" s="4">
        <v>57.86</v>
      </c>
      <c r="M2363" s="16">
        <f t="shared" si="469"/>
        <v>-1.5043599999999999E-2</v>
      </c>
      <c r="N2363">
        <f t="shared" si="470"/>
        <v>0</v>
      </c>
      <c r="O2363">
        <f t="shared" si="471"/>
        <v>0</v>
      </c>
      <c r="P2363" s="63">
        <f t="shared" si="472"/>
        <v>0</v>
      </c>
    </row>
    <row r="2364" spans="1:18" x14ac:dyDescent="0.3">
      <c r="A2364">
        <f t="shared" si="473"/>
        <v>2018</v>
      </c>
      <c r="B2364">
        <f t="shared" si="474"/>
        <v>12</v>
      </c>
      <c r="C2364">
        <f t="shared" si="475"/>
        <v>8</v>
      </c>
      <c r="D2364">
        <f t="shared" si="476"/>
        <v>1</v>
      </c>
      <c r="E2364" t="str">
        <f t="shared" si="477"/>
        <v>OFF</v>
      </c>
      <c r="F2364" s="13">
        <f t="shared" si="479"/>
        <v>43442</v>
      </c>
      <c r="G2364" s="14" t="str">
        <f t="shared" si="478"/>
        <v>Avg of 4 NM Projects</v>
      </c>
      <c r="H2364" s="15">
        <f t="shared" si="480"/>
        <v>9</v>
      </c>
      <c r="I2364" s="93">
        <v>1.79</v>
      </c>
      <c r="J2364">
        <f t="shared" si="468"/>
        <v>1.0056179775280899E-2</v>
      </c>
      <c r="K2364" s="4">
        <v>54.74</v>
      </c>
      <c r="L2364" s="4">
        <v>47.59</v>
      </c>
      <c r="M2364" s="16">
        <f t="shared" si="469"/>
        <v>8.5186100000000015E-2</v>
      </c>
      <c r="N2364">
        <f t="shared" si="470"/>
        <v>0</v>
      </c>
      <c r="O2364">
        <f t="shared" si="471"/>
        <v>0</v>
      </c>
      <c r="P2364" s="63">
        <f t="shared" si="472"/>
        <v>0</v>
      </c>
    </row>
    <row r="2365" spans="1:18" x14ac:dyDescent="0.3">
      <c r="A2365">
        <f t="shared" si="473"/>
        <v>2018</v>
      </c>
      <c r="B2365">
        <f t="shared" si="474"/>
        <v>12</v>
      </c>
      <c r="C2365">
        <f t="shared" si="475"/>
        <v>8</v>
      </c>
      <c r="D2365">
        <f t="shared" si="476"/>
        <v>1</v>
      </c>
      <c r="E2365" t="str">
        <f t="shared" si="477"/>
        <v>OFF</v>
      </c>
      <c r="F2365" s="13">
        <f t="shared" si="479"/>
        <v>43442</v>
      </c>
      <c r="G2365" s="14" t="str">
        <f t="shared" si="478"/>
        <v>Avg of 4 NM Projects</v>
      </c>
      <c r="H2365" s="15">
        <f t="shared" si="480"/>
        <v>10</v>
      </c>
      <c r="I2365" s="93">
        <v>7.68</v>
      </c>
      <c r="J2365">
        <f t="shared" si="468"/>
        <v>4.3146067415730335E-2</v>
      </c>
      <c r="K2365" s="4">
        <v>55.72</v>
      </c>
      <c r="L2365" s="4">
        <v>31.22</v>
      </c>
      <c r="M2365" s="16">
        <f t="shared" si="469"/>
        <v>0.23976959999999997</v>
      </c>
      <c r="N2365">
        <f t="shared" si="470"/>
        <v>0</v>
      </c>
      <c r="O2365">
        <f t="shared" si="471"/>
        <v>0</v>
      </c>
      <c r="P2365" s="63">
        <f t="shared" si="472"/>
        <v>0</v>
      </c>
    </row>
    <row r="2366" spans="1:18" x14ac:dyDescent="0.3">
      <c r="A2366">
        <f t="shared" si="473"/>
        <v>2018</v>
      </c>
      <c r="B2366">
        <f t="shared" si="474"/>
        <v>12</v>
      </c>
      <c r="C2366">
        <f t="shared" si="475"/>
        <v>8</v>
      </c>
      <c r="D2366">
        <f t="shared" si="476"/>
        <v>1</v>
      </c>
      <c r="E2366" t="str">
        <f t="shared" si="477"/>
        <v>OFF</v>
      </c>
      <c r="F2366" s="13">
        <f t="shared" si="479"/>
        <v>43442</v>
      </c>
      <c r="G2366" s="14" t="str">
        <f t="shared" si="478"/>
        <v>Avg of 4 NM Projects</v>
      </c>
      <c r="H2366" s="15">
        <f t="shared" si="480"/>
        <v>11</v>
      </c>
      <c r="I2366" s="93">
        <v>14.085000000000001</v>
      </c>
      <c r="J2366">
        <f t="shared" si="468"/>
        <v>7.9129213483146069E-2</v>
      </c>
      <c r="K2366" s="4">
        <v>55.66</v>
      </c>
      <c r="L2366" s="4">
        <v>40.54</v>
      </c>
      <c r="M2366" s="16">
        <f t="shared" si="469"/>
        <v>0.57100589999999996</v>
      </c>
      <c r="N2366">
        <f t="shared" si="470"/>
        <v>0</v>
      </c>
      <c r="O2366">
        <f t="shared" si="471"/>
        <v>0</v>
      </c>
      <c r="P2366" s="63">
        <f t="shared" si="472"/>
        <v>0</v>
      </c>
    </row>
    <row r="2367" spans="1:18" x14ac:dyDescent="0.3">
      <c r="A2367">
        <f t="shared" si="473"/>
        <v>2018</v>
      </c>
      <c r="B2367">
        <f t="shared" si="474"/>
        <v>12</v>
      </c>
      <c r="C2367">
        <f t="shared" si="475"/>
        <v>8</v>
      </c>
      <c r="D2367">
        <f t="shared" si="476"/>
        <v>1</v>
      </c>
      <c r="E2367" t="str">
        <f t="shared" si="477"/>
        <v>OFF</v>
      </c>
      <c r="F2367" s="13">
        <f t="shared" si="479"/>
        <v>43442</v>
      </c>
      <c r="G2367" s="14" t="str">
        <f t="shared" si="478"/>
        <v>Avg of 4 NM Projects</v>
      </c>
      <c r="H2367" s="15">
        <f t="shared" si="480"/>
        <v>12</v>
      </c>
      <c r="I2367" s="93">
        <v>18.045000000000002</v>
      </c>
      <c r="J2367">
        <f t="shared" si="468"/>
        <v>0.10137640449438204</v>
      </c>
      <c r="K2367" s="4">
        <v>49.55</v>
      </c>
      <c r="L2367" s="4">
        <v>36.08</v>
      </c>
      <c r="M2367" s="16">
        <f t="shared" si="469"/>
        <v>0.65106360000000008</v>
      </c>
      <c r="N2367">
        <f t="shared" si="470"/>
        <v>0</v>
      </c>
      <c r="O2367">
        <f t="shared" si="471"/>
        <v>0</v>
      </c>
      <c r="P2367" s="63">
        <f t="shared" si="472"/>
        <v>0</v>
      </c>
    </row>
    <row r="2368" spans="1:18" x14ac:dyDescent="0.3">
      <c r="A2368">
        <f t="shared" si="473"/>
        <v>2018</v>
      </c>
      <c r="B2368">
        <f t="shared" si="474"/>
        <v>12</v>
      </c>
      <c r="C2368">
        <f t="shared" si="475"/>
        <v>8</v>
      </c>
      <c r="D2368">
        <f t="shared" si="476"/>
        <v>1</v>
      </c>
      <c r="E2368" t="str">
        <f t="shared" si="477"/>
        <v>OFF</v>
      </c>
      <c r="F2368" s="13">
        <f t="shared" si="479"/>
        <v>43442</v>
      </c>
      <c r="G2368" s="14" t="str">
        <f t="shared" si="478"/>
        <v>Avg of 4 NM Projects</v>
      </c>
      <c r="H2368" s="15">
        <f t="shared" si="480"/>
        <v>13</v>
      </c>
      <c r="I2368" s="93">
        <v>20.48</v>
      </c>
      <c r="J2368">
        <f t="shared" si="468"/>
        <v>0.1150561797752809</v>
      </c>
      <c r="K2368" s="4">
        <v>48.9</v>
      </c>
      <c r="L2368" s="4">
        <v>39.53</v>
      </c>
      <c r="M2368" s="16">
        <f t="shared" si="469"/>
        <v>0.80957440000000003</v>
      </c>
      <c r="N2368">
        <f t="shared" si="470"/>
        <v>0</v>
      </c>
      <c r="O2368">
        <f t="shared" si="471"/>
        <v>0</v>
      </c>
      <c r="P2368" s="63">
        <f t="shared" si="472"/>
        <v>0</v>
      </c>
    </row>
    <row r="2369" spans="1:18" x14ac:dyDescent="0.3">
      <c r="A2369">
        <f t="shared" si="473"/>
        <v>2018</v>
      </c>
      <c r="B2369">
        <f t="shared" si="474"/>
        <v>12</v>
      </c>
      <c r="C2369">
        <f t="shared" si="475"/>
        <v>8</v>
      </c>
      <c r="D2369">
        <f t="shared" si="476"/>
        <v>1</v>
      </c>
      <c r="E2369" t="str">
        <f t="shared" si="477"/>
        <v>OFF</v>
      </c>
      <c r="F2369" s="13">
        <f t="shared" si="479"/>
        <v>43442</v>
      </c>
      <c r="G2369" s="14" t="str">
        <f t="shared" si="478"/>
        <v>Avg of 4 NM Projects</v>
      </c>
      <c r="H2369" s="15">
        <f t="shared" si="480"/>
        <v>14</v>
      </c>
      <c r="I2369" s="93">
        <v>22.144999999999996</v>
      </c>
      <c r="J2369">
        <f t="shared" si="468"/>
        <v>0.12441011235955055</v>
      </c>
      <c r="K2369" s="4">
        <v>48.34</v>
      </c>
      <c r="L2369" s="4">
        <v>35.5</v>
      </c>
      <c r="M2369" s="16">
        <f t="shared" si="469"/>
        <v>0.78614749999999978</v>
      </c>
      <c r="N2369">
        <f t="shared" si="470"/>
        <v>0</v>
      </c>
      <c r="O2369">
        <f t="shared" si="471"/>
        <v>0</v>
      </c>
      <c r="P2369" s="63">
        <f t="shared" si="472"/>
        <v>0</v>
      </c>
    </row>
    <row r="2370" spans="1:18" x14ac:dyDescent="0.3">
      <c r="A2370">
        <f t="shared" si="473"/>
        <v>2018</v>
      </c>
      <c r="B2370">
        <f t="shared" si="474"/>
        <v>12</v>
      </c>
      <c r="C2370">
        <f t="shared" si="475"/>
        <v>8</v>
      </c>
      <c r="D2370">
        <f t="shared" si="476"/>
        <v>1</v>
      </c>
      <c r="E2370" t="str">
        <f t="shared" si="477"/>
        <v>OFF</v>
      </c>
      <c r="F2370" s="13">
        <f t="shared" si="479"/>
        <v>43442</v>
      </c>
      <c r="G2370" s="14" t="str">
        <f t="shared" si="478"/>
        <v>Avg of 4 NM Projects</v>
      </c>
      <c r="H2370" s="15">
        <f t="shared" si="480"/>
        <v>15</v>
      </c>
      <c r="I2370" s="93">
        <v>20.100000000000001</v>
      </c>
      <c r="J2370">
        <f t="shared" si="468"/>
        <v>0.11292134831460675</v>
      </c>
      <c r="K2370" s="4">
        <v>48.19</v>
      </c>
      <c r="L2370" s="4">
        <v>55.44</v>
      </c>
      <c r="M2370" s="16">
        <f t="shared" si="469"/>
        <v>1.114344</v>
      </c>
      <c r="N2370">
        <f t="shared" si="470"/>
        <v>0</v>
      </c>
      <c r="O2370">
        <f t="shared" si="471"/>
        <v>0</v>
      </c>
      <c r="P2370" s="63">
        <f t="shared" si="472"/>
        <v>0</v>
      </c>
    </row>
    <row r="2371" spans="1:18" x14ac:dyDescent="0.3">
      <c r="A2371">
        <f t="shared" si="473"/>
        <v>2018</v>
      </c>
      <c r="B2371">
        <f t="shared" si="474"/>
        <v>12</v>
      </c>
      <c r="C2371">
        <f t="shared" si="475"/>
        <v>8</v>
      </c>
      <c r="D2371">
        <f t="shared" si="476"/>
        <v>1</v>
      </c>
      <c r="E2371" t="str">
        <f t="shared" si="477"/>
        <v>OFF</v>
      </c>
      <c r="F2371" s="13">
        <f t="shared" si="479"/>
        <v>43442</v>
      </c>
      <c r="G2371" s="14" t="str">
        <f t="shared" si="478"/>
        <v>Avg of 4 NM Projects</v>
      </c>
      <c r="H2371" s="15">
        <f t="shared" si="480"/>
        <v>16</v>
      </c>
      <c r="I2371" s="93">
        <v>4.3499999999999996</v>
      </c>
      <c r="J2371">
        <f t="shared" si="468"/>
        <v>2.443820224719101E-2</v>
      </c>
      <c r="K2371" s="4">
        <v>51.98</v>
      </c>
      <c r="L2371" s="4">
        <v>60.6</v>
      </c>
      <c r="M2371" s="16">
        <f t="shared" si="469"/>
        <v>0.26360999999999996</v>
      </c>
      <c r="N2371">
        <f t="shared" si="470"/>
        <v>0</v>
      </c>
      <c r="O2371">
        <f t="shared" si="471"/>
        <v>0</v>
      </c>
      <c r="P2371" s="63">
        <f t="shared" si="472"/>
        <v>0</v>
      </c>
    </row>
    <row r="2372" spans="1:18" x14ac:dyDescent="0.3">
      <c r="A2372">
        <f t="shared" si="473"/>
        <v>2018</v>
      </c>
      <c r="B2372">
        <f t="shared" si="474"/>
        <v>12</v>
      </c>
      <c r="C2372">
        <f t="shared" si="475"/>
        <v>8</v>
      </c>
      <c r="D2372">
        <f t="shared" si="476"/>
        <v>1</v>
      </c>
      <c r="E2372" t="str">
        <f t="shared" si="477"/>
        <v>OFF</v>
      </c>
      <c r="F2372" s="13">
        <f t="shared" si="479"/>
        <v>43442</v>
      </c>
      <c r="G2372" s="14" t="str">
        <f t="shared" si="478"/>
        <v>Avg of 4 NM Projects</v>
      </c>
      <c r="H2372" s="15">
        <f t="shared" si="480"/>
        <v>17</v>
      </c>
      <c r="I2372" s="93">
        <v>-0.13</v>
      </c>
      <c r="J2372">
        <f t="shared" ref="J2372:J2435" si="481">+I2372/$I$1</f>
        <v>-7.3033707865168538E-4</v>
      </c>
      <c r="K2372" s="4">
        <v>74.319999999999993</v>
      </c>
      <c r="L2372" s="4">
        <v>59.26</v>
      </c>
      <c r="M2372" s="16">
        <f t="shared" ref="M2372:M2435" si="482">+L2372*I2372/1000</f>
        <v>-7.7038000000000002E-3</v>
      </c>
      <c r="N2372">
        <f t="shared" ref="N2372:N2435" si="483">+IF(I2372=0,1,0)</f>
        <v>0</v>
      </c>
      <c r="O2372">
        <f t="shared" ref="O2372:O2435" si="484">+IF(I2372&gt;=0.5*$I$1,1,0)</f>
        <v>0</v>
      </c>
      <c r="P2372" s="63">
        <f t="shared" ref="P2372:P2435" si="485">+IF(I2372&gt;MAX(I$3652:I$5859),1,0)</f>
        <v>0</v>
      </c>
    </row>
    <row r="2373" spans="1:18" x14ac:dyDescent="0.3">
      <c r="A2373">
        <f t="shared" ref="A2373:A2436" si="486">YEAR(F2373)</f>
        <v>2018</v>
      </c>
      <c r="B2373">
        <f t="shared" ref="B2373:B2436" si="487">+MONTH(F2373)</f>
        <v>12</v>
      </c>
      <c r="C2373">
        <f t="shared" ref="C2373:C2436" si="488">+DAY(F2373)</f>
        <v>8</v>
      </c>
      <c r="D2373">
        <f t="shared" ref="D2373:D2436" si="489">WEEKDAY(C2373)</f>
        <v>1</v>
      </c>
      <c r="E2373" t="str">
        <f t="shared" ref="E2373:E2436" si="490">IF(OR(D2373=1,D2373=7,H2373=1,H2373=2,H2373=3,H2373=4,H2373=5,H2373=6,H2373=7,H2373=24),"OFF","ON")</f>
        <v>OFF</v>
      </c>
      <c r="F2373" s="13">
        <f t="shared" si="479"/>
        <v>43442</v>
      </c>
      <c r="G2373" s="14" t="str">
        <f t="shared" si="478"/>
        <v>Avg of 4 NM Projects</v>
      </c>
      <c r="H2373" s="15">
        <f t="shared" si="480"/>
        <v>18</v>
      </c>
      <c r="I2373" s="93">
        <v>-0.26</v>
      </c>
      <c r="J2373">
        <f t="shared" si="481"/>
        <v>-1.4606741573033708E-3</v>
      </c>
      <c r="K2373" s="4">
        <v>79.23</v>
      </c>
      <c r="L2373" s="4">
        <v>75.760000000000005</v>
      </c>
      <c r="M2373" s="16">
        <f t="shared" si="482"/>
        <v>-1.9697600000000003E-2</v>
      </c>
      <c r="N2373">
        <f t="shared" si="483"/>
        <v>0</v>
      </c>
      <c r="O2373">
        <f t="shared" si="484"/>
        <v>0</v>
      </c>
      <c r="P2373" s="63">
        <f t="shared" si="485"/>
        <v>0</v>
      </c>
    </row>
    <row r="2374" spans="1:18" x14ac:dyDescent="0.3">
      <c r="A2374">
        <f t="shared" si="486"/>
        <v>2018</v>
      </c>
      <c r="B2374">
        <f t="shared" si="487"/>
        <v>12</v>
      </c>
      <c r="C2374">
        <f t="shared" si="488"/>
        <v>8</v>
      </c>
      <c r="D2374">
        <f t="shared" si="489"/>
        <v>1</v>
      </c>
      <c r="E2374" t="str">
        <f t="shared" si="490"/>
        <v>OFF</v>
      </c>
      <c r="F2374" s="13">
        <f t="shared" si="479"/>
        <v>43442</v>
      </c>
      <c r="G2374" s="14" t="str">
        <f t="shared" ref="G2374:G2437" si="491">+G2373</f>
        <v>Avg of 4 NM Projects</v>
      </c>
      <c r="H2374" s="15">
        <f t="shared" si="480"/>
        <v>19</v>
      </c>
      <c r="I2374" s="93">
        <v>0</v>
      </c>
      <c r="J2374">
        <f t="shared" si="481"/>
        <v>0</v>
      </c>
      <c r="K2374" s="4">
        <v>74.06</v>
      </c>
      <c r="L2374" s="4">
        <v>64.319999999999993</v>
      </c>
      <c r="M2374" s="16">
        <f t="shared" si="482"/>
        <v>0</v>
      </c>
      <c r="N2374">
        <f t="shared" si="483"/>
        <v>1</v>
      </c>
      <c r="O2374">
        <f t="shared" si="484"/>
        <v>0</v>
      </c>
      <c r="P2374" s="63">
        <f t="shared" si="485"/>
        <v>0</v>
      </c>
    </row>
    <row r="2375" spans="1:18" x14ac:dyDescent="0.3">
      <c r="A2375">
        <f t="shared" si="486"/>
        <v>2018</v>
      </c>
      <c r="B2375">
        <f t="shared" si="487"/>
        <v>12</v>
      </c>
      <c r="C2375">
        <f t="shared" si="488"/>
        <v>8</v>
      </c>
      <c r="D2375">
        <f t="shared" si="489"/>
        <v>1</v>
      </c>
      <c r="E2375" t="str">
        <f t="shared" si="490"/>
        <v>OFF</v>
      </c>
      <c r="F2375" s="13">
        <f t="shared" si="479"/>
        <v>43442</v>
      </c>
      <c r="G2375" s="14" t="str">
        <f t="shared" si="491"/>
        <v>Avg of 4 NM Projects</v>
      </c>
      <c r="H2375" s="15">
        <f t="shared" si="480"/>
        <v>20</v>
      </c>
      <c r="I2375" s="93">
        <v>-0.13</v>
      </c>
      <c r="J2375">
        <f t="shared" si="481"/>
        <v>-7.3033707865168538E-4</v>
      </c>
      <c r="K2375" s="4">
        <v>64.91</v>
      </c>
      <c r="L2375" s="4">
        <v>58.39</v>
      </c>
      <c r="M2375" s="16">
        <f t="shared" si="482"/>
        <v>-7.5906999999999997E-3</v>
      </c>
      <c r="N2375">
        <f t="shared" si="483"/>
        <v>0</v>
      </c>
      <c r="O2375">
        <f t="shared" si="484"/>
        <v>0</v>
      </c>
      <c r="P2375" s="63">
        <f t="shared" si="485"/>
        <v>0</v>
      </c>
    </row>
    <row r="2376" spans="1:18" x14ac:dyDescent="0.3">
      <c r="A2376">
        <f t="shared" si="486"/>
        <v>2018</v>
      </c>
      <c r="B2376">
        <f t="shared" si="487"/>
        <v>12</v>
      </c>
      <c r="C2376">
        <f t="shared" si="488"/>
        <v>8</v>
      </c>
      <c r="D2376">
        <f t="shared" si="489"/>
        <v>1</v>
      </c>
      <c r="E2376" t="str">
        <f t="shared" si="490"/>
        <v>OFF</v>
      </c>
      <c r="F2376" s="13">
        <f t="shared" si="479"/>
        <v>43442</v>
      </c>
      <c r="G2376" s="14" t="str">
        <f t="shared" si="491"/>
        <v>Avg of 4 NM Projects</v>
      </c>
      <c r="H2376" s="15">
        <f t="shared" si="480"/>
        <v>21</v>
      </c>
      <c r="I2376" s="93">
        <v>-0.26</v>
      </c>
      <c r="J2376">
        <f t="shared" si="481"/>
        <v>-1.4606741573033708E-3</v>
      </c>
      <c r="K2376" s="4">
        <v>57.72</v>
      </c>
      <c r="L2376" s="4">
        <v>51.92</v>
      </c>
      <c r="M2376" s="16">
        <f t="shared" si="482"/>
        <v>-1.3499199999999999E-2</v>
      </c>
      <c r="N2376">
        <f t="shared" si="483"/>
        <v>0</v>
      </c>
      <c r="O2376">
        <f t="shared" si="484"/>
        <v>0</v>
      </c>
      <c r="P2376" s="63">
        <f t="shared" si="485"/>
        <v>0</v>
      </c>
    </row>
    <row r="2377" spans="1:18" x14ac:dyDescent="0.3">
      <c r="A2377">
        <f t="shared" si="486"/>
        <v>2018</v>
      </c>
      <c r="B2377">
        <f t="shared" si="487"/>
        <v>12</v>
      </c>
      <c r="C2377">
        <f t="shared" si="488"/>
        <v>8</v>
      </c>
      <c r="D2377">
        <f t="shared" si="489"/>
        <v>1</v>
      </c>
      <c r="E2377" t="str">
        <f t="shared" si="490"/>
        <v>OFF</v>
      </c>
      <c r="F2377" s="13">
        <f t="shared" si="479"/>
        <v>43442</v>
      </c>
      <c r="G2377" s="14" t="str">
        <f t="shared" si="491"/>
        <v>Avg of 4 NM Projects</v>
      </c>
      <c r="H2377" s="15">
        <f t="shared" si="480"/>
        <v>22</v>
      </c>
      <c r="I2377" s="93">
        <v>-0.13</v>
      </c>
      <c r="J2377">
        <f t="shared" si="481"/>
        <v>-7.3033707865168538E-4</v>
      </c>
      <c r="K2377" s="4">
        <v>52.07</v>
      </c>
      <c r="L2377" s="4">
        <v>41.05</v>
      </c>
      <c r="M2377" s="16">
        <f t="shared" si="482"/>
        <v>-5.3365000000000001E-3</v>
      </c>
      <c r="N2377">
        <f t="shared" si="483"/>
        <v>0</v>
      </c>
      <c r="O2377">
        <f t="shared" si="484"/>
        <v>0</v>
      </c>
      <c r="P2377" s="63">
        <f t="shared" si="485"/>
        <v>0</v>
      </c>
    </row>
    <row r="2378" spans="1:18" x14ac:dyDescent="0.3">
      <c r="A2378">
        <f t="shared" si="486"/>
        <v>2018</v>
      </c>
      <c r="B2378">
        <f t="shared" si="487"/>
        <v>12</v>
      </c>
      <c r="C2378">
        <f t="shared" si="488"/>
        <v>8</v>
      </c>
      <c r="D2378">
        <f t="shared" si="489"/>
        <v>1</v>
      </c>
      <c r="E2378" t="str">
        <f t="shared" si="490"/>
        <v>OFF</v>
      </c>
      <c r="F2378" s="13">
        <f t="shared" si="479"/>
        <v>43442</v>
      </c>
      <c r="G2378" s="14" t="str">
        <f t="shared" si="491"/>
        <v>Avg of 4 NM Projects</v>
      </c>
      <c r="H2378" s="15">
        <f t="shared" si="480"/>
        <v>23</v>
      </c>
      <c r="I2378" s="93">
        <v>-0.26</v>
      </c>
      <c r="J2378">
        <f t="shared" si="481"/>
        <v>-1.4606741573033708E-3</v>
      </c>
      <c r="K2378" s="4">
        <v>51.13</v>
      </c>
      <c r="L2378" s="4">
        <v>54.46</v>
      </c>
      <c r="M2378" s="16">
        <f t="shared" si="482"/>
        <v>-1.4159600000000001E-2</v>
      </c>
      <c r="N2378">
        <f t="shared" si="483"/>
        <v>0</v>
      </c>
      <c r="O2378">
        <f t="shared" si="484"/>
        <v>0</v>
      </c>
      <c r="P2378" s="63">
        <f t="shared" si="485"/>
        <v>0</v>
      </c>
    </row>
    <row r="2379" spans="1:18" x14ac:dyDescent="0.3">
      <c r="A2379">
        <f t="shared" si="486"/>
        <v>2018</v>
      </c>
      <c r="B2379">
        <f t="shared" si="487"/>
        <v>12</v>
      </c>
      <c r="C2379">
        <f t="shared" si="488"/>
        <v>8</v>
      </c>
      <c r="D2379">
        <f t="shared" si="489"/>
        <v>1</v>
      </c>
      <c r="E2379" t="str">
        <f t="shared" si="490"/>
        <v>OFF</v>
      </c>
      <c r="F2379" s="13">
        <f t="shared" si="479"/>
        <v>43442</v>
      </c>
      <c r="G2379" s="14" t="str">
        <f t="shared" si="491"/>
        <v>Avg of 4 NM Projects</v>
      </c>
      <c r="H2379" s="15">
        <f t="shared" si="480"/>
        <v>24</v>
      </c>
      <c r="I2379" s="93">
        <v>-0.13</v>
      </c>
      <c r="J2379">
        <f t="shared" si="481"/>
        <v>-7.3033707865168538E-4</v>
      </c>
      <c r="K2379" s="4">
        <v>46.63</v>
      </c>
      <c r="L2379" s="4">
        <v>44.09</v>
      </c>
      <c r="M2379" s="16">
        <f t="shared" si="482"/>
        <v>-5.731700000000001E-3</v>
      </c>
      <c r="N2379">
        <f t="shared" si="483"/>
        <v>0</v>
      </c>
      <c r="O2379">
        <f t="shared" si="484"/>
        <v>0</v>
      </c>
      <c r="P2379" s="63">
        <f t="shared" si="485"/>
        <v>0</v>
      </c>
    </row>
    <row r="2380" spans="1:18" x14ac:dyDescent="0.3">
      <c r="A2380">
        <f t="shared" si="486"/>
        <v>2018</v>
      </c>
      <c r="B2380">
        <f t="shared" si="487"/>
        <v>12</v>
      </c>
      <c r="C2380">
        <f t="shared" si="488"/>
        <v>9</v>
      </c>
      <c r="D2380">
        <f t="shared" si="489"/>
        <v>2</v>
      </c>
      <c r="E2380" t="str">
        <f t="shared" si="490"/>
        <v>OFF</v>
      </c>
      <c r="F2380" s="13">
        <f t="shared" si="479"/>
        <v>43443</v>
      </c>
      <c r="G2380" s="14" t="str">
        <f t="shared" si="491"/>
        <v>Avg of 4 NM Projects</v>
      </c>
      <c r="H2380" s="15">
        <f t="shared" si="480"/>
        <v>1</v>
      </c>
      <c r="I2380" s="93">
        <v>-0.26</v>
      </c>
      <c r="J2380">
        <f t="shared" si="481"/>
        <v>-1.4606741573033708E-3</v>
      </c>
      <c r="K2380" s="4">
        <v>45.1</v>
      </c>
      <c r="L2380" s="4">
        <v>55.88</v>
      </c>
      <c r="M2380" s="16">
        <f t="shared" si="482"/>
        <v>-1.45288E-2</v>
      </c>
      <c r="N2380">
        <f t="shared" si="483"/>
        <v>0</v>
      </c>
      <c r="O2380">
        <f t="shared" si="484"/>
        <v>0</v>
      </c>
      <c r="P2380" s="63">
        <f t="shared" si="485"/>
        <v>0</v>
      </c>
      <c r="Q2380" s="34"/>
      <c r="R2380" s="34"/>
    </row>
    <row r="2381" spans="1:18" x14ac:dyDescent="0.3">
      <c r="A2381">
        <f t="shared" si="486"/>
        <v>2018</v>
      </c>
      <c r="B2381">
        <f t="shared" si="487"/>
        <v>12</v>
      </c>
      <c r="C2381">
        <f t="shared" si="488"/>
        <v>9</v>
      </c>
      <c r="D2381">
        <f t="shared" si="489"/>
        <v>2</v>
      </c>
      <c r="E2381" t="str">
        <f t="shared" si="490"/>
        <v>OFF</v>
      </c>
      <c r="F2381" s="13">
        <f t="shared" si="479"/>
        <v>43443</v>
      </c>
      <c r="G2381" s="14" t="str">
        <f t="shared" si="491"/>
        <v>Avg of 4 NM Projects</v>
      </c>
      <c r="H2381" s="15">
        <f t="shared" si="480"/>
        <v>2</v>
      </c>
      <c r="I2381" s="93">
        <v>-0.13</v>
      </c>
      <c r="J2381">
        <f t="shared" si="481"/>
        <v>-7.3033707865168538E-4</v>
      </c>
      <c r="K2381" s="4">
        <v>41.35</v>
      </c>
      <c r="L2381" s="4">
        <v>47.27</v>
      </c>
      <c r="M2381" s="16">
        <f t="shared" si="482"/>
        <v>-6.1451000000000006E-3</v>
      </c>
      <c r="N2381">
        <f t="shared" si="483"/>
        <v>0</v>
      </c>
      <c r="O2381">
        <f t="shared" si="484"/>
        <v>0</v>
      </c>
      <c r="P2381" s="63">
        <f t="shared" si="485"/>
        <v>0</v>
      </c>
    </row>
    <row r="2382" spans="1:18" x14ac:dyDescent="0.3">
      <c r="A2382">
        <f t="shared" si="486"/>
        <v>2018</v>
      </c>
      <c r="B2382">
        <f t="shared" si="487"/>
        <v>12</v>
      </c>
      <c r="C2382">
        <f t="shared" si="488"/>
        <v>9</v>
      </c>
      <c r="D2382">
        <f t="shared" si="489"/>
        <v>2</v>
      </c>
      <c r="E2382" t="str">
        <f t="shared" si="490"/>
        <v>OFF</v>
      </c>
      <c r="F2382" s="13">
        <f t="shared" si="479"/>
        <v>43443</v>
      </c>
      <c r="G2382" s="14" t="str">
        <f t="shared" si="491"/>
        <v>Avg of 4 NM Projects</v>
      </c>
      <c r="H2382" s="15">
        <f t="shared" si="480"/>
        <v>3</v>
      </c>
      <c r="I2382" s="93">
        <v>-0.13</v>
      </c>
      <c r="J2382">
        <f t="shared" si="481"/>
        <v>-7.3033707865168538E-4</v>
      </c>
      <c r="K2382" s="4">
        <v>39.4</v>
      </c>
      <c r="L2382" s="4">
        <v>40.520000000000003</v>
      </c>
      <c r="M2382" s="16">
        <f t="shared" si="482"/>
        <v>-5.2676000000000008E-3</v>
      </c>
      <c r="N2382">
        <f t="shared" si="483"/>
        <v>0</v>
      </c>
      <c r="O2382">
        <f t="shared" si="484"/>
        <v>0</v>
      </c>
      <c r="P2382" s="63">
        <f t="shared" si="485"/>
        <v>0</v>
      </c>
    </row>
    <row r="2383" spans="1:18" x14ac:dyDescent="0.3">
      <c r="A2383">
        <f t="shared" si="486"/>
        <v>2018</v>
      </c>
      <c r="B2383">
        <f t="shared" si="487"/>
        <v>12</v>
      </c>
      <c r="C2383">
        <f t="shared" si="488"/>
        <v>9</v>
      </c>
      <c r="D2383">
        <f t="shared" si="489"/>
        <v>2</v>
      </c>
      <c r="E2383" t="str">
        <f t="shared" si="490"/>
        <v>OFF</v>
      </c>
      <c r="F2383" s="13">
        <f t="shared" si="479"/>
        <v>43443</v>
      </c>
      <c r="G2383" s="14" t="str">
        <f t="shared" si="491"/>
        <v>Avg of 4 NM Projects</v>
      </c>
      <c r="H2383" s="15">
        <f t="shared" si="480"/>
        <v>4</v>
      </c>
      <c r="I2383" s="93">
        <v>-0.52</v>
      </c>
      <c r="J2383">
        <f t="shared" si="481"/>
        <v>-2.9213483146067415E-3</v>
      </c>
      <c r="K2383" s="4">
        <v>38.68</v>
      </c>
      <c r="L2383" s="4">
        <v>37.07</v>
      </c>
      <c r="M2383" s="16">
        <f t="shared" si="482"/>
        <v>-1.9276400000000003E-2</v>
      </c>
      <c r="N2383">
        <f t="shared" si="483"/>
        <v>0</v>
      </c>
      <c r="O2383">
        <f t="shared" si="484"/>
        <v>0</v>
      </c>
      <c r="P2383" s="63">
        <f t="shared" si="485"/>
        <v>0</v>
      </c>
    </row>
    <row r="2384" spans="1:18" x14ac:dyDescent="0.3">
      <c r="A2384">
        <f t="shared" si="486"/>
        <v>2018</v>
      </c>
      <c r="B2384">
        <f t="shared" si="487"/>
        <v>12</v>
      </c>
      <c r="C2384">
        <f t="shared" si="488"/>
        <v>9</v>
      </c>
      <c r="D2384">
        <f t="shared" si="489"/>
        <v>2</v>
      </c>
      <c r="E2384" t="str">
        <f t="shared" si="490"/>
        <v>OFF</v>
      </c>
      <c r="F2384" s="13">
        <f t="shared" si="479"/>
        <v>43443</v>
      </c>
      <c r="G2384" s="14" t="str">
        <f t="shared" si="491"/>
        <v>Avg of 4 NM Projects</v>
      </c>
      <c r="H2384" s="15">
        <f t="shared" si="480"/>
        <v>5</v>
      </c>
      <c r="I2384" s="93">
        <v>-0.13</v>
      </c>
      <c r="J2384">
        <f t="shared" si="481"/>
        <v>-7.3033707865168538E-4</v>
      </c>
      <c r="K2384" s="4">
        <v>37.04</v>
      </c>
      <c r="L2384" s="4">
        <v>40.799999999999997</v>
      </c>
      <c r="M2384" s="16">
        <f t="shared" si="482"/>
        <v>-5.3039999999999997E-3</v>
      </c>
      <c r="N2384">
        <f t="shared" si="483"/>
        <v>0</v>
      </c>
      <c r="O2384">
        <f t="shared" si="484"/>
        <v>0</v>
      </c>
      <c r="P2384" s="63">
        <f t="shared" si="485"/>
        <v>0</v>
      </c>
    </row>
    <row r="2385" spans="1:16" x14ac:dyDescent="0.3">
      <c r="A2385">
        <f t="shared" si="486"/>
        <v>2018</v>
      </c>
      <c r="B2385">
        <f t="shared" si="487"/>
        <v>12</v>
      </c>
      <c r="C2385">
        <f t="shared" si="488"/>
        <v>9</v>
      </c>
      <c r="D2385">
        <f t="shared" si="489"/>
        <v>2</v>
      </c>
      <c r="E2385" t="str">
        <f t="shared" si="490"/>
        <v>OFF</v>
      </c>
      <c r="F2385" s="13">
        <f t="shared" si="479"/>
        <v>43443</v>
      </c>
      <c r="G2385" s="14" t="str">
        <f t="shared" si="491"/>
        <v>Avg of 4 NM Projects</v>
      </c>
      <c r="H2385" s="15">
        <f t="shared" si="480"/>
        <v>6</v>
      </c>
      <c r="I2385" s="93">
        <v>-0.26</v>
      </c>
      <c r="J2385">
        <f t="shared" si="481"/>
        <v>-1.4606741573033708E-3</v>
      </c>
      <c r="K2385" s="4">
        <v>38.200000000000003</v>
      </c>
      <c r="L2385" s="4">
        <v>49.98</v>
      </c>
      <c r="M2385" s="16">
        <f t="shared" si="482"/>
        <v>-1.2994799999999999E-2</v>
      </c>
      <c r="N2385">
        <f t="shared" si="483"/>
        <v>0</v>
      </c>
      <c r="O2385">
        <f t="shared" si="484"/>
        <v>0</v>
      </c>
      <c r="P2385" s="63">
        <f t="shared" si="485"/>
        <v>0</v>
      </c>
    </row>
    <row r="2386" spans="1:16" x14ac:dyDescent="0.3">
      <c r="A2386">
        <f t="shared" si="486"/>
        <v>2018</v>
      </c>
      <c r="B2386">
        <f t="shared" si="487"/>
        <v>12</v>
      </c>
      <c r="C2386">
        <f t="shared" si="488"/>
        <v>9</v>
      </c>
      <c r="D2386">
        <f t="shared" si="489"/>
        <v>2</v>
      </c>
      <c r="E2386" t="str">
        <f t="shared" si="490"/>
        <v>OFF</v>
      </c>
      <c r="F2386" s="13">
        <f t="shared" si="479"/>
        <v>43443</v>
      </c>
      <c r="G2386" s="14" t="str">
        <f t="shared" si="491"/>
        <v>Avg of 4 NM Projects</v>
      </c>
      <c r="H2386" s="15">
        <f t="shared" si="480"/>
        <v>7</v>
      </c>
      <c r="I2386" s="93">
        <v>-0.13</v>
      </c>
      <c r="J2386">
        <f t="shared" si="481"/>
        <v>-7.3033707865168538E-4</v>
      </c>
      <c r="K2386" s="4">
        <v>45.48</v>
      </c>
      <c r="L2386" s="4">
        <v>46.07</v>
      </c>
      <c r="M2386" s="16">
        <f t="shared" si="482"/>
        <v>-5.9891000000000007E-3</v>
      </c>
      <c r="N2386">
        <f t="shared" si="483"/>
        <v>0</v>
      </c>
      <c r="O2386">
        <f t="shared" si="484"/>
        <v>0</v>
      </c>
      <c r="P2386" s="63">
        <f t="shared" si="485"/>
        <v>0</v>
      </c>
    </row>
    <row r="2387" spans="1:16" x14ac:dyDescent="0.3">
      <c r="A2387">
        <f t="shared" si="486"/>
        <v>2018</v>
      </c>
      <c r="B2387">
        <f t="shared" si="487"/>
        <v>12</v>
      </c>
      <c r="C2387">
        <f t="shared" si="488"/>
        <v>9</v>
      </c>
      <c r="D2387">
        <f t="shared" si="489"/>
        <v>2</v>
      </c>
      <c r="E2387" t="str">
        <f t="shared" si="490"/>
        <v>ON</v>
      </c>
      <c r="F2387" s="13">
        <f t="shared" si="479"/>
        <v>43443</v>
      </c>
      <c r="G2387" s="14" t="str">
        <f t="shared" si="491"/>
        <v>Avg of 4 NM Projects</v>
      </c>
      <c r="H2387" s="15">
        <f t="shared" si="480"/>
        <v>8</v>
      </c>
      <c r="I2387" s="93">
        <v>-0.13</v>
      </c>
      <c r="J2387">
        <f t="shared" si="481"/>
        <v>-7.3033707865168538E-4</v>
      </c>
      <c r="K2387" s="4">
        <v>38.56</v>
      </c>
      <c r="L2387" s="4">
        <v>59.13</v>
      </c>
      <c r="M2387" s="16">
        <f t="shared" si="482"/>
        <v>-7.6869000000000009E-3</v>
      </c>
      <c r="N2387">
        <f t="shared" si="483"/>
        <v>0</v>
      </c>
      <c r="O2387">
        <f t="shared" si="484"/>
        <v>0</v>
      </c>
      <c r="P2387" s="63">
        <f t="shared" si="485"/>
        <v>0</v>
      </c>
    </row>
    <row r="2388" spans="1:16" x14ac:dyDescent="0.3">
      <c r="A2388">
        <f t="shared" si="486"/>
        <v>2018</v>
      </c>
      <c r="B2388">
        <f t="shared" si="487"/>
        <v>12</v>
      </c>
      <c r="C2388">
        <f t="shared" si="488"/>
        <v>9</v>
      </c>
      <c r="D2388">
        <f t="shared" si="489"/>
        <v>2</v>
      </c>
      <c r="E2388" t="str">
        <f t="shared" si="490"/>
        <v>ON</v>
      </c>
      <c r="F2388" s="13">
        <f t="shared" si="479"/>
        <v>43443</v>
      </c>
      <c r="G2388" s="14" t="str">
        <f t="shared" si="491"/>
        <v>Avg of 4 NM Projects</v>
      </c>
      <c r="H2388" s="15">
        <f t="shared" si="480"/>
        <v>9</v>
      </c>
      <c r="I2388" s="93">
        <v>4.6049999999999995</v>
      </c>
      <c r="J2388">
        <f t="shared" si="481"/>
        <v>2.5870786516853931E-2</v>
      </c>
      <c r="K2388" s="4">
        <v>48.34</v>
      </c>
      <c r="L2388" s="4">
        <v>50.6</v>
      </c>
      <c r="M2388" s="16">
        <f t="shared" si="482"/>
        <v>0.23301299999999997</v>
      </c>
      <c r="N2388">
        <f t="shared" si="483"/>
        <v>0</v>
      </c>
      <c r="O2388">
        <f t="shared" si="484"/>
        <v>0</v>
      </c>
      <c r="P2388" s="63">
        <f t="shared" si="485"/>
        <v>0</v>
      </c>
    </row>
    <row r="2389" spans="1:16" x14ac:dyDescent="0.3">
      <c r="A2389">
        <f t="shared" si="486"/>
        <v>2018</v>
      </c>
      <c r="B2389">
        <f t="shared" si="487"/>
        <v>12</v>
      </c>
      <c r="C2389">
        <f t="shared" si="488"/>
        <v>9</v>
      </c>
      <c r="D2389">
        <f t="shared" si="489"/>
        <v>2</v>
      </c>
      <c r="E2389" t="str">
        <f t="shared" si="490"/>
        <v>ON</v>
      </c>
      <c r="F2389" s="13">
        <f t="shared" si="479"/>
        <v>43443</v>
      </c>
      <c r="G2389" s="14" t="str">
        <f t="shared" si="491"/>
        <v>Avg of 4 NM Projects</v>
      </c>
      <c r="H2389" s="15">
        <f t="shared" si="480"/>
        <v>10</v>
      </c>
      <c r="I2389" s="93">
        <v>8.7100000000000009</v>
      </c>
      <c r="J2389">
        <f t="shared" si="481"/>
        <v>4.8932584269662925E-2</v>
      </c>
      <c r="K2389" s="4">
        <v>48.58</v>
      </c>
      <c r="L2389" s="4">
        <v>77.88</v>
      </c>
      <c r="M2389" s="16">
        <f t="shared" si="482"/>
        <v>0.67833480000000002</v>
      </c>
      <c r="N2389">
        <f t="shared" si="483"/>
        <v>0</v>
      </c>
      <c r="O2389">
        <f t="shared" si="484"/>
        <v>0</v>
      </c>
      <c r="P2389" s="63">
        <f t="shared" si="485"/>
        <v>0</v>
      </c>
    </row>
    <row r="2390" spans="1:16" x14ac:dyDescent="0.3">
      <c r="A2390">
        <f t="shared" si="486"/>
        <v>2018</v>
      </c>
      <c r="B2390">
        <f t="shared" si="487"/>
        <v>12</v>
      </c>
      <c r="C2390">
        <f t="shared" si="488"/>
        <v>9</v>
      </c>
      <c r="D2390">
        <f t="shared" si="489"/>
        <v>2</v>
      </c>
      <c r="E2390" t="str">
        <f t="shared" si="490"/>
        <v>ON</v>
      </c>
      <c r="F2390" s="13">
        <f t="shared" si="479"/>
        <v>43443</v>
      </c>
      <c r="G2390" s="14" t="str">
        <f t="shared" si="491"/>
        <v>Avg of 4 NM Projects</v>
      </c>
      <c r="H2390" s="15">
        <f t="shared" si="480"/>
        <v>11</v>
      </c>
      <c r="I2390" s="93">
        <v>10.37</v>
      </c>
      <c r="J2390">
        <f t="shared" si="481"/>
        <v>5.8258426966292132E-2</v>
      </c>
      <c r="K2390" s="4">
        <v>48.02</v>
      </c>
      <c r="L2390" s="4">
        <v>70.87</v>
      </c>
      <c r="M2390" s="16">
        <f t="shared" si="482"/>
        <v>0.73492189999999991</v>
      </c>
      <c r="N2390">
        <f t="shared" si="483"/>
        <v>0</v>
      </c>
      <c r="O2390">
        <f t="shared" si="484"/>
        <v>0</v>
      </c>
      <c r="P2390" s="63">
        <f t="shared" si="485"/>
        <v>0</v>
      </c>
    </row>
    <row r="2391" spans="1:16" x14ac:dyDescent="0.3">
      <c r="A2391">
        <f t="shared" si="486"/>
        <v>2018</v>
      </c>
      <c r="B2391">
        <f t="shared" si="487"/>
        <v>12</v>
      </c>
      <c r="C2391">
        <f t="shared" si="488"/>
        <v>9</v>
      </c>
      <c r="D2391">
        <f t="shared" si="489"/>
        <v>2</v>
      </c>
      <c r="E2391" t="str">
        <f t="shared" si="490"/>
        <v>ON</v>
      </c>
      <c r="F2391" s="13">
        <f t="shared" si="479"/>
        <v>43443</v>
      </c>
      <c r="G2391" s="14" t="str">
        <f t="shared" si="491"/>
        <v>Avg of 4 NM Projects</v>
      </c>
      <c r="H2391" s="15">
        <f t="shared" si="480"/>
        <v>12</v>
      </c>
      <c r="I2391" s="93">
        <v>10.370000000000001</v>
      </c>
      <c r="J2391">
        <f t="shared" si="481"/>
        <v>5.8258426966292139E-2</v>
      </c>
      <c r="K2391" s="4">
        <v>47.78</v>
      </c>
      <c r="L2391" s="4">
        <v>53.36</v>
      </c>
      <c r="M2391" s="16">
        <f t="shared" si="482"/>
        <v>0.55334320000000004</v>
      </c>
      <c r="N2391">
        <f t="shared" si="483"/>
        <v>0</v>
      </c>
      <c r="O2391">
        <f t="shared" si="484"/>
        <v>0</v>
      </c>
      <c r="P2391" s="63">
        <f t="shared" si="485"/>
        <v>0</v>
      </c>
    </row>
    <row r="2392" spans="1:16" x14ac:dyDescent="0.3">
      <c r="A2392">
        <f t="shared" si="486"/>
        <v>2018</v>
      </c>
      <c r="B2392">
        <f t="shared" si="487"/>
        <v>12</v>
      </c>
      <c r="C2392">
        <f t="shared" si="488"/>
        <v>9</v>
      </c>
      <c r="D2392">
        <f t="shared" si="489"/>
        <v>2</v>
      </c>
      <c r="E2392" t="str">
        <f t="shared" si="490"/>
        <v>ON</v>
      </c>
      <c r="F2392" s="13">
        <f t="shared" si="479"/>
        <v>43443</v>
      </c>
      <c r="G2392" s="14" t="str">
        <f t="shared" si="491"/>
        <v>Avg of 4 NM Projects</v>
      </c>
      <c r="H2392" s="15">
        <f t="shared" si="480"/>
        <v>13</v>
      </c>
      <c r="I2392" s="93">
        <v>8.7000000000000011</v>
      </c>
      <c r="J2392">
        <f t="shared" si="481"/>
        <v>4.8876404494382027E-2</v>
      </c>
      <c r="K2392" s="4">
        <v>41.5</v>
      </c>
      <c r="L2392" s="4">
        <v>50.1</v>
      </c>
      <c r="M2392" s="16">
        <f t="shared" si="482"/>
        <v>0.43587000000000004</v>
      </c>
      <c r="N2392">
        <f t="shared" si="483"/>
        <v>0</v>
      </c>
      <c r="O2392">
        <f t="shared" si="484"/>
        <v>0</v>
      </c>
      <c r="P2392" s="63">
        <f t="shared" si="485"/>
        <v>0</v>
      </c>
    </row>
    <row r="2393" spans="1:16" x14ac:dyDescent="0.3">
      <c r="A2393">
        <f t="shared" si="486"/>
        <v>2018</v>
      </c>
      <c r="B2393">
        <f t="shared" si="487"/>
        <v>12</v>
      </c>
      <c r="C2393">
        <f t="shared" si="488"/>
        <v>9</v>
      </c>
      <c r="D2393">
        <f t="shared" si="489"/>
        <v>2</v>
      </c>
      <c r="E2393" t="str">
        <f t="shared" si="490"/>
        <v>ON</v>
      </c>
      <c r="F2393" s="13">
        <f t="shared" si="479"/>
        <v>43443</v>
      </c>
      <c r="G2393" s="14" t="str">
        <f t="shared" si="491"/>
        <v>Avg of 4 NM Projects</v>
      </c>
      <c r="H2393" s="15">
        <f t="shared" si="480"/>
        <v>14</v>
      </c>
      <c r="I2393" s="93">
        <v>11.9</v>
      </c>
      <c r="J2393">
        <f t="shared" si="481"/>
        <v>6.6853932584269665E-2</v>
      </c>
      <c r="K2393" s="4">
        <v>38.9</v>
      </c>
      <c r="L2393" s="4">
        <v>53.23</v>
      </c>
      <c r="M2393" s="16">
        <f t="shared" si="482"/>
        <v>0.63343700000000003</v>
      </c>
      <c r="N2393">
        <f t="shared" si="483"/>
        <v>0</v>
      </c>
      <c r="O2393">
        <f t="shared" si="484"/>
        <v>0</v>
      </c>
      <c r="P2393" s="63">
        <f t="shared" si="485"/>
        <v>0</v>
      </c>
    </row>
    <row r="2394" spans="1:16" x14ac:dyDescent="0.3">
      <c r="A2394">
        <f t="shared" si="486"/>
        <v>2018</v>
      </c>
      <c r="B2394">
        <f t="shared" si="487"/>
        <v>12</v>
      </c>
      <c r="C2394">
        <f t="shared" si="488"/>
        <v>9</v>
      </c>
      <c r="D2394">
        <f t="shared" si="489"/>
        <v>2</v>
      </c>
      <c r="E2394" t="str">
        <f t="shared" si="490"/>
        <v>ON</v>
      </c>
      <c r="F2394" s="13">
        <f t="shared" si="479"/>
        <v>43443</v>
      </c>
      <c r="G2394" s="14" t="str">
        <f t="shared" si="491"/>
        <v>Avg of 4 NM Projects</v>
      </c>
      <c r="H2394" s="15">
        <f t="shared" si="480"/>
        <v>15</v>
      </c>
      <c r="I2394" s="93">
        <v>6.27</v>
      </c>
      <c r="J2394">
        <f t="shared" si="481"/>
        <v>3.522471910112359E-2</v>
      </c>
      <c r="K2394" s="4">
        <v>37.78</v>
      </c>
      <c r="L2394" s="4">
        <v>56.48</v>
      </c>
      <c r="M2394" s="16">
        <f t="shared" si="482"/>
        <v>0.35412959999999999</v>
      </c>
      <c r="N2394">
        <f t="shared" si="483"/>
        <v>0</v>
      </c>
      <c r="O2394">
        <f t="shared" si="484"/>
        <v>0</v>
      </c>
      <c r="P2394" s="63">
        <f t="shared" si="485"/>
        <v>0</v>
      </c>
    </row>
    <row r="2395" spans="1:16" x14ac:dyDescent="0.3">
      <c r="A2395">
        <f t="shared" si="486"/>
        <v>2018</v>
      </c>
      <c r="B2395">
        <f t="shared" si="487"/>
        <v>12</v>
      </c>
      <c r="C2395">
        <f t="shared" si="488"/>
        <v>9</v>
      </c>
      <c r="D2395">
        <f t="shared" si="489"/>
        <v>2</v>
      </c>
      <c r="E2395" t="str">
        <f t="shared" si="490"/>
        <v>ON</v>
      </c>
      <c r="F2395" s="13">
        <f t="shared" si="479"/>
        <v>43443</v>
      </c>
      <c r="G2395" s="14" t="str">
        <f t="shared" si="491"/>
        <v>Avg of 4 NM Projects</v>
      </c>
      <c r="H2395" s="15">
        <f t="shared" si="480"/>
        <v>16</v>
      </c>
      <c r="I2395" s="93">
        <v>0.9</v>
      </c>
      <c r="J2395">
        <f t="shared" si="481"/>
        <v>5.0561797752808994E-3</v>
      </c>
      <c r="K2395" s="4">
        <v>48.15</v>
      </c>
      <c r="L2395" s="4">
        <v>82.9</v>
      </c>
      <c r="M2395" s="16">
        <f t="shared" si="482"/>
        <v>7.461000000000001E-2</v>
      </c>
      <c r="N2395">
        <f t="shared" si="483"/>
        <v>0</v>
      </c>
      <c r="O2395">
        <f t="shared" si="484"/>
        <v>0</v>
      </c>
      <c r="P2395" s="63">
        <f t="shared" si="485"/>
        <v>0</v>
      </c>
    </row>
    <row r="2396" spans="1:16" x14ac:dyDescent="0.3">
      <c r="A2396">
        <f t="shared" si="486"/>
        <v>2018</v>
      </c>
      <c r="B2396">
        <f t="shared" si="487"/>
        <v>12</v>
      </c>
      <c r="C2396">
        <f t="shared" si="488"/>
        <v>9</v>
      </c>
      <c r="D2396">
        <f t="shared" si="489"/>
        <v>2</v>
      </c>
      <c r="E2396" t="str">
        <f t="shared" si="490"/>
        <v>ON</v>
      </c>
      <c r="F2396" s="13">
        <f t="shared" si="479"/>
        <v>43443</v>
      </c>
      <c r="G2396" s="14" t="str">
        <f t="shared" si="491"/>
        <v>Avg of 4 NM Projects</v>
      </c>
      <c r="H2396" s="15">
        <f t="shared" si="480"/>
        <v>17</v>
      </c>
      <c r="I2396" s="93">
        <v>-0.26</v>
      </c>
      <c r="J2396">
        <f t="shared" si="481"/>
        <v>-1.4606741573033708E-3</v>
      </c>
      <c r="K2396" s="4">
        <v>67.89</v>
      </c>
      <c r="L2396" s="4">
        <v>75.47</v>
      </c>
      <c r="M2396" s="16">
        <f t="shared" si="482"/>
        <v>-1.9622199999999999E-2</v>
      </c>
      <c r="N2396">
        <f t="shared" si="483"/>
        <v>0</v>
      </c>
      <c r="O2396">
        <f t="shared" si="484"/>
        <v>0</v>
      </c>
      <c r="P2396" s="63">
        <f t="shared" si="485"/>
        <v>0</v>
      </c>
    </row>
    <row r="2397" spans="1:16" x14ac:dyDescent="0.3">
      <c r="A2397">
        <f t="shared" si="486"/>
        <v>2018</v>
      </c>
      <c r="B2397">
        <f t="shared" si="487"/>
        <v>12</v>
      </c>
      <c r="C2397">
        <f t="shared" si="488"/>
        <v>9</v>
      </c>
      <c r="D2397">
        <f t="shared" si="489"/>
        <v>2</v>
      </c>
      <c r="E2397" t="str">
        <f t="shared" si="490"/>
        <v>ON</v>
      </c>
      <c r="F2397" s="13">
        <f t="shared" ref="F2397:F2460" si="492">+F2373+1</f>
        <v>43443</v>
      </c>
      <c r="G2397" s="14" t="str">
        <f t="shared" si="491"/>
        <v>Avg of 4 NM Projects</v>
      </c>
      <c r="H2397" s="15">
        <f t="shared" ref="H2397:H2460" si="493">H2373</f>
        <v>18</v>
      </c>
      <c r="I2397" s="93">
        <v>-0.26</v>
      </c>
      <c r="J2397">
        <f t="shared" si="481"/>
        <v>-1.4606741573033708E-3</v>
      </c>
      <c r="K2397" s="4">
        <v>73.38</v>
      </c>
      <c r="L2397" s="4">
        <v>90.4</v>
      </c>
      <c r="M2397" s="16">
        <f t="shared" si="482"/>
        <v>-2.3504000000000001E-2</v>
      </c>
      <c r="N2397">
        <f t="shared" si="483"/>
        <v>0</v>
      </c>
      <c r="O2397">
        <f t="shared" si="484"/>
        <v>0</v>
      </c>
      <c r="P2397" s="63">
        <f t="shared" si="485"/>
        <v>0</v>
      </c>
    </row>
    <row r="2398" spans="1:16" x14ac:dyDescent="0.3">
      <c r="A2398">
        <f t="shared" si="486"/>
        <v>2018</v>
      </c>
      <c r="B2398">
        <f t="shared" si="487"/>
        <v>12</v>
      </c>
      <c r="C2398">
        <f t="shared" si="488"/>
        <v>9</v>
      </c>
      <c r="D2398">
        <f t="shared" si="489"/>
        <v>2</v>
      </c>
      <c r="E2398" t="str">
        <f t="shared" si="490"/>
        <v>ON</v>
      </c>
      <c r="F2398" s="13">
        <f t="shared" si="492"/>
        <v>43443</v>
      </c>
      <c r="G2398" s="14" t="str">
        <f t="shared" si="491"/>
        <v>Avg of 4 NM Projects</v>
      </c>
      <c r="H2398" s="15">
        <f t="shared" si="493"/>
        <v>19</v>
      </c>
      <c r="I2398" s="93">
        <v>-0.13</v>
      </c>
      <c r="J2398">
        <f t="shared" si="481"/>
        <v>-7.3033707865168538E-4</v>
      </c>
      <c r="K2398" s="4">
        <v>66.86</v>
      </c>
      <c r="L2398" s="4">
        <v>87.21</v>
      </c>
      <c r="M2398" s="16">
        <f t="shared" si="482"/>
        <v>-1.13373E-2</v>
      </c>
      <c r="N2398">
        <f t="shared" si="483"/>
        <v>0</v>
      </c>
      <c r="O2398">
        <f t="shared" si="484"/>
        <v>0</v>
      </c>
      <c r="P2398" s="63">
        <f t="shared" si="485"/>
        <v>0</v>
      </c>
    </row>
    <row r="2399" spans="1:16" x14ac:dyDescent="0.3">
      <c r="A2399">
        <f t="shared" si="486"/>
        <v>2018</v>
      </c>
      <c r="B2399">
        <f t="shared" si="487"/>
        <v>12</v>
      </c>
      <c r="C2399">
        <f t="shared" si="488"/>
        <v>9</v>
      </c>
      <c r="D2399">
        <f t="shared" si="489"/>
        <v>2</v>
      </c>
      <c r="E2399" t="str">
        <f t="shared" si="490"/>
        <v>ON</v>
      </c>
      <c r="F2399" s="13">
        <f t="shared" si="492"/>
        <v>43443</v>
      </c>
      <c r="G2399" s="14" t="str">
        <f t="shared" si="491"/>
        <v>Avg of 4 NM Projects</v>
      </c>
      <c r="H2399" s="15">
        <f t="shared" si="493"/>
        <v>20</v>
      </c>
      <c r="I2399" s="93">
        <v>-0.13</v>
      </c>
      <c r="J2399">
        <f t="shared" si="481"/>
        <v>-7.3033707865168538E-4</v>
      </c>
      <c r="K2399" s="4">
        <v>63.2</v>
      </c>
      <c r="L2399" s="4">
        <v>93.03</v>
      </c>
      <c r="M2399" s="16">
        <f t="shared" si="482"/>
        <v>-1.2093900000000001E-2</v>
      </c>
      <c r="N2399">
        <f t="shared" si="483"/>
        <v>0</v>
      </c>
      <c r="O2399">
        <f t="shared" si="484"/>
        <v>0</v>
      </c>
      <c r="P2399" s="63">
        <f t="shared" si="485"/>
        <v>0</v>
      </c>
    </row>
    <row r="2400" spans="1:16" x14ac:dyDescent="0.3">
      <c r="A2400">
        <f t="shared" si="486"/>
        <v>2018</v>
      </c>
      <c r="B2400">
        <f t="shared" si="487"/>
        <v>12</v>
      </c>
      <c r="C2400">
        <f t="shared" si="488"/>
        <v>9</v>
      </c>
      <c r="D2400">
        <f t="shared" si="489"/>
        <v>2</v>
      </c>
      <c r="E2400" t="str">
        <f t="shared" si="490"/>
        <v>ON</v>
      </c>
      <c r="F2400" s="13">
        <f t="shared" si="492"/>
        <v>43443</v>
      </c>
      <c r="G2400" s="14" t="str">
        <f t="shared" si="491"/>
        <v>Avg of 4 NM Projects</v>
      </c>
      <c r="H2400" s="15">
        <f t="shared" si="493"/>
        <v>21</v>
      </c>
      <c r="I2400" s="93">
        <v>-0.26</v>
      </c>
      <c r="J2400">
        <f t="shared" si="481"/>
        <v>-1.4606741573033708E-3</v>
      </c>
      <c r="K2400" s="4">
        <v>54.23</v>
      </c>
      <c r="L2400" s="4">
        <v>79.739999999999995</v>
      </c>
      <c r="M2400" s="16">
        <f t="shared" si="482"/>
        <v>-2.0732399999999998E-2</v>
      </c>
      <c r="N2400">
        <f t="shared" si="483"/>
        <v>0</v>
      </c>
      <c r="O2400">
        <f t="shared" si="484"/>
        <v>0</v>
      </c>
      <c r="P2400" s="63">
        <f t="shared" si="485"/>
        <v>0</v>
      </c>
    </row>
    <row r="2401" spans="1:18" x14ac:dyDescent="0.3">
      <c r="A2401">
        <f t="shared" si="486"/>
        <v>2018</v>
      </c>
      <c r="B2401">
        <f t="shared" si="487"/>
        <v>12</v>
      </c>
      <c r="C2401">
        <f t="shared" si="488"/>
        <v>9</v>
      </c>
      <c r="D2401">
        <f t="shared" si="489"/>
        <v>2</v>
      </c>
      <c r="E2401" t="str">
        <f t="shared" si="490"/>
        <v>ON</v>
      </c>
      <c r="F2401" s="13">
        <f t="shared" si="492"/>
        <v>43443</v>
      </c>
      <c r="G2401" s="14" t="str">
        <f t="shared" si="491"/>
        <v>Avg of 4 NM Projects</v>
      </c>
      <c r="H2401" s="15">
        <f t="shared" si="493"/>
        <v>22</v>
      </c>
      <c r="I2401" s="93">
        <v>0</v>
      </c>
      <c r="J2401">
        <f t="shared" si="481"/>
        <v>0</v>
      </c>
      <c r="K2401" s="4">
        <v>53.06</v>
      </c>
      <c r="L2401" s="4">
        <v>61.31</v>
      </c>
      <c r="M2401" s="16">
        <f t="shared" si="482"/>
        <v>0</v>
      </c>
      <c r="N2401">
        <f t="shared" si="483"/>
        <v>1</v>
      </c>
      <c r="O2401">
        <f t="shared" si="484"/>
        <v>0</v>
      </c>
      <c r="P2401" s="63">
        <f t="shared" si="485"/>
        <v>0</v>
      </c>
    </row>
    <row r="2402" spans="1:18" x14ac:dyDescent="0.3">
      <c r="A2402">
        <f t="shared" si="486"/>
        <v>2018</v>
      </c>
      <c r="B2402">
        <f t="shared" si="487"/>
        <v>12</v>
      </c>
      <c r="C2402">
        <f t="shared" si="488"/>
        <v>9</v>
      </c>
      <c r="D2402">
        <f t="shared" si="489"/>
        <v>2</v>
      </c>
      <c r="E2402" t="str">
        <f t="shared" si="490"/>
        <v>ON</v>
      </c>
      <c r="F2402" s="13">
        <f t="shared" si="492"/>
        <v>43443</v>
      </c>
      <c r="G2402" s="14" t="str">
        <f t="shared" si="491"/>
        <v>Avg of 4 NM Projects</v>
      </c>
      <c r="H2402" s="15">
        <f t="shared" si="493"/>
        <v>23</v>
      </c>
      <c r="I2402" s="93">
        <v>-0.13</v>
      </c>
      <c r="J2402">
        <f t="shared" si="481"/>
        <v>-7.3033707865168538E-4</v>
      </c>
      <c r="K2402" s="4">
        <v>47.22</v>
      </c>
      <c r="L2402" s="4">
        <v>50.7</v>
      </c>
      <c r="M2402" s="16">
        <f t="shared" si="482"/>
        <v>-6.5910000000000005E-3</v>
      </c>
      <c r="N2402">
        <f t="shared" si="483"/>
        <v>0</v>
      </c>
      <c r="O2402">
        <f t="shared" si="484"/>
        <v>0</v>
      </c>
      <c r="P2402" s="63">
        <f t="shared" si="485"/>
        <v>0</v>
      </c>
    </row>
    <row r="2403" spans="1:18" x14ac:dyDescent="0.3">
      <c r="A2403">
        <f t="shared" si="486"/>
        <v>2018</v>
      </c>
      <c r="B2403">
        <f t="shared" si="487"/>
        <v>12</v>
      </c>
      <c r="C2403">
        <f t="shared" si="488"/>
        <v>9</v>
      </c>
      <c r="D2403">
        <f t="shared" si="489"/>
        <v>2</v>
      </c>
      <c r="E2403" t="str">
        <f t="shared" si="490"/>
        <v>OFF</v>
      </c>
      <c r="F2403" s="13">
        <f t="shared" si="492"/>
        <v>43443</v>
      </c>
      <c r="G2403" s="14" t="str">
        <f t="shared" si="491"/>
        <v>Avg of 4 NM Projects</v>
      </c>
      <c r="H2403" s="15">
        <f t="shared" si="493"/>
        <v>24</v>
      </c>
      <c r="I2403" s="93">
        <v>-0.39</v>
      </c>
      <c r="J2403">
        <f t="shared" si="481"/>
        <v>-2.1910112359550564E-3</v>
      </c>
      <c r="K2403" s="4">
        <v>33.94</v>
      </c>
      <c r="L2403" s="4">
        <v>65.78</v>
      </c>
      <c r="M2403" s="16">
        <f t="shared" si="482"/>
        <v>-2.5654200000000002E-2</v>
      </c>
      <c r="N2403">
        <f t="shared" si="483"/>
        <v>0</v>
      </c>
      <c r="O2403">
        <f t="shared" si="484"/>
        <v>0</v>
      </c>
      <c r="P2403" s="63">
        <f t="shared" si="485"/>
        <v>0</v>
      </c>
    </row>
    <row r="2404" spans="1:18" x14ac:dyDescent="0.3">
      <c r="A2404">
        <f t="shared" si="486"/>
        <v>2018</v>
      </c>
      <c r="B2404">
        <f t="shared" si="487"/>
        <v>12</v>
      </c>
      <c r="C2404">
        <f t="shared" si="488"/>
        <v>10</v>
      </c>
      <c r="D2404">
        <f t="shared" si="489"/>
        <v>3</v>
      </c>
      <c r="E2404" t="str">
        <f t="shared" si="490"/>
        <v>OFF</v>
      </c>
      <c r="F2404" s="13">
        <f t="shared" si="492"/>
        <v>43444</v>
      </c>
      <c r="G2404" s="14" t="str">
        <f t="shared" si="491"/>
        <v>Avg of 4 NM Projects</v>
      </c>
      <c r="H2404" s="15">
        <f t="shared" si="493"/>
        <v>1</v>
      </c>
      <c r="I2404" s="93">
        <v>-0.26</v>
      </c>
      <c r="J2404">
        <f t="shared" si="481"/>
        <v>-1.4606741573033708E-3</v>
      </c>
      <c r="K2404" s="4">
        <v>47.04</v>
      </c>
      <c r="L2404" s="4">
        <v>45.31</v>
      </c>
      <c r="M2404" s="16">
        <f t="shared" si="482"/>
        <v>-1.1780600000000002E-2</v>
      </c>
      <c r="N2404">
        <f t="shared" si="483"/>
        <v>0</v>
      </c>
      <c r="O2404">
        <f t="shared" si="484"/>
        <v>0</v>
      </c>
      <c r="P2404" s="63">
        <f t="shared" si="485"/>
        <v>0</v>
      </c>
      <c r="Q2404" s="34"/>
      <c r="R2404" s="34"/>
    </row>
    <row r="2405" spans="1:18" x14ac:dyDescent="0.3">
      <c r="A2405">
        <f t="shared" si="486"/>
        <v>2018</v>
      </c>
      <c r="B2405">
        <f t="shared" si="487"/>
        <v>12</v>
      </c>
      <c r="C2405">
        <f t="shared" si="488"/>
        <v>10</v>
      </c>
      <c r="D2405">
        <f t="shared" si="489"/>
        <v>3</v>
      </c>
      <c r="E2405" t="str">
        <f t="shared" si="490"/>
        <v>OFF</v>
      </c>
      <c r="F2405" s="13">
        <f t="shared" si="492"/>
        <v>43444</v>
      </c>
      <c r="G2405" s="14" t="str">
        <f t="shared" si="491"/>
        <v>Avg of 4 NM Projects</v>
      </c>
      <c r="H2405" s="15">
        <f t="shared" si="493"/>
        <v>2</v>
      </c>
      <c r="I2405" s="93">
        <v>-0.13</v>
      </c>
      <c r="J2405">
        <f t="shared" si="481"/>
        <v>-7.3033707865168538E-4</v>
      </c>
      <c r="K2405" s="4">
        <v>43.9</v>
      </c>
      <c r="L2405" s="4">
        <v>47.19</v>
      </c>
      <c r="M2405" s="16">
        <f t="shared" si="482"/>
        <v>-6.1346999999999999E-3</v>
      </c>
      <c r="N2405">
        <f t="shared" si="483"/>
        <v>0</v>
      </c>
      <c r="O2405">
        <f t="shared" si="484"/>
        <v>0</v>
      </c>
      <c r="P2405" s="63">
        <f t="shared" si="485"/>
        <v>0</v>
      </c>
    </row>
    <row r="2406" spans="1:18" x14ac:dyDescent="0.3">
      <c r="A2406">
        <f t="shared" si="486"/>
        <v>2018</v>
      </c>
      <c r="B2406">
        <f t="shared" si="487"/>
        <v>12</v>
      </c>
      <c r="C2406">
        <f t="shared" si="488"/>
        <v>10</v>
      </c>
      <c r="D2406">
        <f t="shared" si="489"/>
        <v>3</v>
      </c>
      <c r="E2406" t="str">
        <f t="shared" si="490"/>
        <v>OFF</v>
      </c>
      <c r="F2406" s="13">
        <f t="shared" si="492"/>
        <v>43444</v>
      </c>
      <c r="G2406" s="14" t="str">
        <f t="shared" si="491"/>
        <v>Avg of 4 NM Projects</v>
      </c>
      <c r="H2406" s="15">
        <f t="shared" si="493"/>
        <v>3</v>
      </c>
      <c r="I2406" s="93">
        <v>-0.13</v>
      </c>
      <c r="J2406">
        <f t="shared" si="481"/>
        <v>-7.3033707865168538E-4</v>
      </c>
      <c r="K2406" s="4">
        <v>42.61</v>
      </c>
      <c r="L2406" s="4">
        <v>50.16</v>
      </c>
      <c r="M2406" s="16">
        <f t="shared" si="482"/>
        <v>-6.5207999999999993E-3</v>
      </c>
      <c r="N2406">
        <f t="shared" si="483"/>
        <v>0</v>
      </c>
      <c r="O2406">
        <f t="shared" si="484"/>
        <v>0</v>
      </c>
      <c r="P2406" s="63">
        <f t="shared" si="485"/>
        <v>0</v>
      </c>
    </row>
    <row r="2407" spans="1:18" x14ac:dyDescent="0.3">
      <c r="A2407">
        <f t="shared" si="486"/>
        <v>2018</v>
      </c>
      <c r="B2407">
        <f t="shared" si="487"/>
        <v>12</v>
      </c>
      <c r="C2407">
        <f t="shared" si="488"/>
        <v>10</v>
      </c>
      <c r="D2407">
        <f t="shared" si="489"/>
        <v>3</v>
      </c>
      <c r="E2407" t="str">
        <f t="shared" si="490"/>
        <v>OFF</v>
      </c>
      <c r="F2407" s="13">
        <f t="shared" si="492"/>
        <v>43444</v>
      </c>
      <c r="G2407" s="14" t="str">
        <f t="shared" si="491"/>
        <v>Avg of 4 NM Projects</v>
      </c>
      <c r="H2407" s="15">
        <f t="shared" si="493"/>
        <v>4</v>
      </c>
      <c r="I2407" s="93">
        <v>-0.13</v>
      </c>
      <c r="J2407">
        <f t="shared" si="481"/>
        <v>-7.3033707865168538E-4</v>
      </c>
      <c r="K2407" s="4">
        <v>45.3</v>
      </c>
      <c r="L2407" s="4">
        <v>58.28</v>
      </c>
      <c r="M2407" s="16">
        <f t="shared" si="482"/>
        <v>-7.5764000000000005E-3</v>
      </c>
      <c r="N2407">
        <f t="shared" si="483"/>
        <v>0</v>
      </c>
      <c r="O2407">
        <f t="shared" si="484"/>
        <v>0</v>
      </c>
      <c r="P2407" s="63">
        <f t="shared" si="485"/>
        <v>0</v>
      </c>
    </row>
    <row r="2408" spans="1:18" x14ac:dyDescent="0.3">
      <c r="A2408">
        <f t="shared" si="486"/>
        <v>2018</v>
      </c>
      <c r="B2408">
        <f t="shared" si="487"/>
        <v>12</v>
      </c>
      <c r="C2408">
        <f t="shared" si="488"/>
        <v>10</v>
      </c>
      <c r="D2408">
        <f t="shared" si="489"/>
        <v>3</v>
      </c>
      <c r="E2408" t="str">
        <f t="shared" si="490"/>
        <v>OFF</v>
      </c>
      <c r="F2408" s="13">
        <f t="shared" si="492"/>
        <v>43444</v>
      </c>
      <c r="G2408" s="14" t="str">
        <f t="shared" si="491"/>
        <v>Avg of 4 NM Projects</v>
      </c>
      <c r="H2408" s="15">
        <f t="shared" si="493"/>
        <v>5</v>
      </c>
      <c r="I2408" s="93">
        <v>-0.13</v>
      </c>
      <c r="J2408">
        <f t="shared" si="481"/>
        <v>-7.3033707865168538E-4</v>
      </c>
      <c r="K2408" s="4">
        <v>44.6</v>
      </c>
      <c r="L2408" s="4">
        <v>61.07</v>
      </c>
      <c r="M2408" s="16">
        <f t="shared" si="482"/>
        <v>-7.939100000000001E-3</v>
      </c>
      <c r="N2408">
        <f t="shared" si="483"/>
        <v>0</v>
      </c>
      <c r="O2408">
        <f t="shared" si="484"/>
        <v>0</v>
      </c>
      <c r="P2408" s="63">
        <f t="shared" si="485"/>
        <v>0</v>
      </c>
    </row>
    <row r="2409" spans="1:18" x14ac:dyDescent="0.3">
      <c r="A2409">
        <f t="shared" si="486"/>
        <v>2018</v>
      </c>
      <c r="B2409">
        <f t="shared" si="487"/>
        <v>12</v>
      </c>
      <c r="C2409">
        <f t="shared" si="488"/>
        <v>10</v>
      </c>
      <c r="D2409">
        <f t="shared" si="489"/>
        <v>3</v>
      </c>
      <c r="E2409" t="str">
        <f t="shared" si="490"/>
        <v>OFF</v>
      </c>
      <c r="F2409" s="13">
        <f t="shared" si="492"/>
        <v>43444</v>
      </c>
      <c r="G2409" s="14" t="str">
        <f t="shared" si="491"/>
        <v>Avg of 4 NM Projects</v>
      </c>
      <c r="H2409" s="15">
        <f t="shared" si="493"/>
        <v>6</v>
      </c>
      <c r="I2409" s="93">
        <v>-0.26</v>
      </c>
      <c r="J2409">
        <f t="shared" si="481"/>
        <v>-1.4606741573033708E-3</v>
      </c>
      <c r="K2409" s="4">
        <v>55.02</v>
      </c>
      <c r="L2409" s="4">
        <v>78.52</v>
      </c>
      <c r="M2409" s="16">
        <f t="shared" si="482"/>
        <v>-2.0415199999999998E-2</v>
      </c>
      <c r="N2409">
        <f t="shared" si="483"/>
        <v>0</v>
      </c>
      <c r="O2409">
        <f t="shared" si="484"/>
        <v>0</v>
      </c>
      <c r="P2409" s="63">
        <f t="shared" si="485"/>
        <v>0</v>
      </c>
    </row>
    <row r="2410" spans="1:18" x14ac:dyDescent="0.3">
      <c r="A2410">
        <f t="shared" si="486"/>
        <v>2018</v>
      </c>
      <c r="B2410">
        <f t="shared" si="487"/>
        <v>12</v>
      </c>
      <c r="C2410">
        <f t="shared" si="488"/>
        <v>10</v>
      </c>
      <c r="D2410">
        <f t="shared" si="489"/>
        <v>3</v>
      </c>
      <c r="E2410" t="str">
        <f t="shared" si="490"/>
        <v>OFF</v>
      </c>
      <c r="F2410" s="13">
        <f t="shared" si="492"/>
        <v>43444</v>
      </c>
      <c r="G2410" s="14" t="str">
        <f t="shared" si="491"/>
        <v>Avg of 4 NM Projects</v>
      </c>
      <c r="H2410" s="15">
        <f t="shared" si="493"/>
        <v>7</v>
      </c>
      <c r="I2410" s="93">
        <v>-0.39</v>
      </c>
      <c r="J2410">
        <f t="shared" si="481"/>
        <v>-2.1910112359550564E-3</v>
      </c>
      <c r="K2410" s="4">
        <v>74.319999999999993</v>
      </c>
      <c r="L2410" s="4">
        <v>74.069999999999993</v>
      </c>
      <c r="M2410" s="16">
        <f t="shared" si="482"/>
        <v>-2.8887300000000001E-2</v>
      </c>
      <c r="N2410">
        <f t="shared" si="483"/>
        <v>0</v>
      </c>
      <c r="O2410">
        <f t="shared" si="484"/>
        <v>0</v>
      </c>
      <c r="P2410" s="63">
        <f t="shared" si="485"/>
        <v>0</v>
      </c>
    </row>
    <row r="2411" spans="1:18" x14ac:dyDescent="0.3">
      <c r="A2411">
        <f t="shared" si="486"/>
        <v>2018</v>
      </c>
      <c r="B2411">
        <f t="shared" si="487"/>
        <v>12</v>
      </c>
      <c r="C2411">
        <f t="shared" si="488"/>
        <v>10</v>
      </c>
      <c r="D2411">
        <f t="shared" si="489"/>
        <v>3</v>
      </c>
      <c r="E2411" t="str">
        <f t="shared" si="490"/>
        <v>ON</v>
      </c>
      <c r="F2411" s="13">
        <f t="shared" si="492"/>
        <v>43444</v>
      </c>
      <c r="G2411" s="14" t="str">
        <f t="shared" si="491"/>
        <v>Avg of 4 NM Projects</v>
      </c>
      <c r="H2411" s="15">
        <f t="shared" si="493"/>
        <v>8</v>
      </c>
      <c r="I2411" s="93">
        <v>-0.13</v>
      </c>
      <c r="J2411">
        <f t="shared" si="481"/>
        <v>-7.3033707865168538E-4</v>
      </c>
      <c r="K2411" s="4">
        <v>84.62</v>
      </c>
      <c r="L2411" s="4">
        <v>86.96</v>
      </c>
      <c r="M2411" s="16">
        <f t="shared" si="482"/>
        <v>-1.13048E-2</v>
      </c>
      <c r="N2411">
        <f t="shared" si="483"/>
        <v>0</v>
      </c>
      <c r="O2411">
        <f t="shared" si="484"/>
        <v>0</v>
      </c>
      <c r="P2411" s="63">
        <f t="shared" si="485"/>
        <v>0</v>
      </c>
    </row>
    <row r="2412" spans="1:18" x14ac:dyDescent="0.3">
      <c r="A2412">
        <f t="shared" si="486"/>
        <v>2018</v>
      </c>
      <c r="B2412">
        <f t="shared" si="487"/>
        <v>12</v>
      </c>
      <c r="C2412">
        <f t="shared" si="488"/>
        <v>10</v>
      </c>
      <c r="D2412">
        <f t="shared" si="489"/>
        <v>3</v>
      </c>
      <c r="E2412" t="str">
        <f t="shared" si="490"/>
        <v>ON</v>
      </c>
      <c r="F2412" s="13">
        <f t="shared" si="492"/>
        <v>43444</v>
      </c>
      <c r="G2412" s="14" t="str">
        <f t="shared" si="491"/>
        <v>Avg of 4 NM Projects</v>
      </c>
      <c r="H2412" s="15">
        <f t="shared" si="493"/>
        <v>9</v>
      </c>
      <c r="I2412" s="93">
        <v>2.3049999999999997</v>
      </c>
      <c r="J2412">
        <f t="shared" si="481"/>
        <v>1.294943820224719E-2</v>
      </c>
      <c r="K2412" s="4">
        <v>81.05</v>
      </c>
      <c r="L2412" s="4">
        <v>81.48</v>
      </c>
      <c r="M2412" s="16">
        <f t="shared" si="482"/>
        <v>0.18781139999999999</v>
      </c>
      <c r="N2412">
        <f t="shared" si="483"/>
        <v>0</v>
      </c>
      <c r="O2412">
        <f t="shared" si="484"/>
        <v>0</v>
      </c>
      <c r="P2412" s="63">
        <f t="shared" si="485"/>
        <v>0</v>
      </c>
    </row>
    <row r="2413" spans="1:18" x14ac:dyDescent="0.3">
      <c r="A2413">
        <f t="shared" si="486"/>
        <v>2018</v>
      </c>
      <c r="B2413">
        <f t="shared" si="487"/>
        <v>12</v>
      </c>
      <c r="C2413">
        <f t="shared" si="488"/>
        <v>10</v>
      </c>
      <c r="D2413">
        <f t="shared" si="489"/>
        <v>3</v>
      </c>
      <c r="E2413" t="str">
        <f t="shared" si="490"/>
        <v>ON</v>
      </c>
      <c r="F2413" s="13">
        <f t="shared" si="492"/>
        <v>43444</v>
      </c>
      <c r="G2413" s="14" t="str">
        <f t="shared" si="491"/>
        <v>Avg of 4 NM Projects</v>
      </c>
      <c r="H2413" s="15">
        <f t="shared" si="493"/>
        <v>10</v>
      </c>
      <c r="I2413" s="93">
        <v>11.515000000000001</v>
      </c>
      <c r="J2413">
        <f t="shared" si="481"/>
        <v>6.4691011235955054E-2</v>
      </c>
      <c r="K2413" s="4">
        <v>65.95</v>
      </c>
      <c r="L2413" s="4">
        <v>54.61</v>
      </c>
      <c r="M2413" s="16">
        <f t="shared" si="482"/>
        <v>0.62883414999999998</v>
      </c>
      <c r="N2413">
        <f t="shared" si="483"/>
        <v>0</v>
      </c>
      <c r="O2413">
        <f t="shared" si="484"/>
        <v>0</v>
      </c>
      <c r="P2413" s="63">
        <f t="shared" si="485"/>
        <v>0</v>
      </c>
    </row>
    <row r="2414" spans="1:18" x14ac:dyDescent="0.3">
      <c r="A2414">
        <f t="shared" si="486"/>
        <v>2018</v>
      </c>
      <c r="B2414">
        <f t="shared" si="487"/>
        <v>12</v>
      </c>
      <c r="C2414">
        <f t="shared" si="488"/>
        <v>10</v>
      </c>
      <c r="D2414">
        <f t="shared" si="489"/>
        <v>3</v>
      </c>
      <c r="E2414" t="str">
        <f t="shared" si="490"/>
        <v>ON</v>
      </c>
      <c r="F2414" s="13">
        <f t="shared" si="492"/>
        <v>43444</v>
      </c>
      <c r="G2414" s="14" t="str">
        <f t="shared" si="491"/>
        <v>Avg of 4 NM Projects</v>
      </c>
      <c r="H2414" s="15">
        <f t="shared" si="493"/>
        <v>11</v>
      </c>
      <c r="I2414" s="93">
        <v>23.934999999999999</v>
      </c>
      <c r="J2414">
        <f t="shared" si="481"/>
        <v>0.13446629213483147</v>
      </c>
      <c r="K2414" s="4">
        <v>54.29</v>
      </c>
      <c r="L2414" s="4">
        <v>47.21</v>
      </c>
      <c r="M2414" s="16">
        <f t="shared" si="482"/>
        <v>1.1299713499999999</v>
      </c>
      <c r="N2414">
        <f t="shared" si="483"/>
        <v>0</v>
      </c>
      <c r="O2414">
        <f t="shared" si="484"/>
        <v>0</v>
      </c>
      <c r="P2414" s="63">
        <f t="shared" si="485"/>
        <v>0</v>
      </c>
    </row>
    <row r="2415" spans="1:18" x14ac:dyDescent="0.3">
      <c r="A2415">
        <f t="shared" si="486"/>
        <v>2018</v>
      </c>
      <c r="B2415">
        <f t="shared" si="487"/>
        <v>12</v>
      </c>
      <c r="C2415">
        <f t="shared" si="488"/>
        <v>10</v>
      </c>
      <c r="D2415">
        <f t="shared" si="489"/>
        <v>3</v>
      </c>
      <c r="E2415" t="str">
        <f t="shared" si="490"/>
        <v>ON</v>
      </c>
      <c r="F2415" s="13">
        <f t="shared" si="492"/>
        <v>43444</v>
      </c>
      <c r="G2415" s="14" t="str">
        <f t="shared" si="491"/>
        <v>Avg of 4 NM Projects</v>
      </c>
      <c r="H2415" s="15">
        <f t="shared" si="493"/>
        <v>12</v>
      </c>
      <c r="I2415" s="93">
        <v>30.974999999999998</v>
      </c>
      <c r="J2415">
        <f t="shared" si="481"/>
        <v>0.17401685393258426</v>
      </c>
      <c r="K2415" s="4">
        <v>52.67</v>
      </c>
      <c r="L2415" s="4">
        <v>45.36</v>
      </c>
      <c r="M2415" s="16">
        <f t="shared" si="482"/>
        <v>1.4050259999999999</v>
      </c>
      <c r="N2415">
        <f t="shared" si="483"/>
        <v>0</v>
      </c>
      <c r="O2415">
        <f t="shared" si="484"/>
        <v>0</v>
      </c>
      <c r="P2415" s="63">
        <f t="shared" si="485"/>
        <v>0</v>
      </c>
    </row>
    <row r="2416" spans="1:18" x14ac:dyDescent="0.3">
      <c r="A2416">
        <f t="shared" si="486"/>
        <v>2018</v>
      </c>
      <c r="B2416">
        <f t="shared" si="487"/>
        <v>12</v>
      </c>
      <c r="C2416">
        <f t="shared" si="488"/>
        <v>10</v>
      </c>
      <c r="D2416">
        <f t="shared" si="489"/>
        <v>3</v>
      </c>
      <c r="E2416" t="str">
        <f t="shared" si="490"/>
        <v>ON</v>
      </c>
      <c r="F2416" s="13">
        <f t="shared" si="492"/>
        <v>43444</v>
      </c>
      <c r="G2416" s="14" t="str">
        <f t="shared" si="491"/>
        <v>Avg of 4 NM Projects</v>
      </c>
      <c r="H2416" s="15">
        <f t="shared" si="493"/>
        <v>13</v>
      </c>
      <c r="I2416" s="93">
        <v>37.625</v>
      </c>
      <c r="J2416">
        <f t="shared" si="481"/>
        <v>0.21137640449438203</v>
      </c>
      <c r="K2416" s="4">
        <v>50.61</v>
      </c>
      <c r="L2416" s="4">
        <v>39.15</v>
      </c>
      <c r="M2416" s="16">
        <f t="shared" si="482"/>
        <v>1.47301875</v>
      </c>
      <c r="N2416">
        <f t="shared" si="483"/>
        <v>0</v>
      </c>
      <c r="O2416">
        <f t="shared" si="484"/>
        <v>0</v>
      </c>
      <c r="P2416" s="63">
        <f t="shared" si="485"/>
        <v>0</v>
      </c>
    </row>
    <row r="2417" spans="1:18" x14ac:dyDescent="0.3">
      <c r="A2417">
        <f t="shared" si="486"/>
        <v>2018</v>
      </c>
      <c r="B2417">
        <f t="shared" si="487"/>
        <v>12</v>
      </c>
      <c r="C2417">
        <f t="shared" si="488"/>
        <v>10</v>
      </c>
      <c r="D2417">
        <f t="shared" si="489"/>
        <v>3</v>
      </c>
      <c r="E2417" t="str">
        <f t="shared" si="490"/>
        <v>ON</v>
      </c>
      <c r="F2417" s="13">
        <f t="shared" si="492"/>
        <v>43444</v>
      </c>
      <c r="G2417" s="14" t="str">
        <f t="shared" si="491"/>
        <v>Avg of 4 NM Projects</v>
      </c>
      <c r="H2417" s="15">
        <f t="shared" si="493"/>
        <v>14</v>
      </c>
      <c r="I2417" s="93">
        <v>39.935000000000002</v>
      </c>
      <c r="J2417">
        <f t="shared" si="481"/>
        <v>0.22435393258426967</v>
      </c>
      <c r="K2417" s="4">
        <v>51.04</v>
      </c>
      <c r="L2417" s="4">
        <v>43.35</v>
      </c>
      <c r="M2417" s="16">
        <f t="shared" si="482"/>
        <v>1.73118225</v>
      </c>
      <c r="N2417">
        <f t="shared" si="483"/>
        <v>0</v>
      </c>
      <c r="O2417">
        <f t="shared" si="484"/>
        <v>0</v>
      </c>
      <c r="P2417" s="63">
        <f t="shared" si="485"/>
        <v>0</v>
      </c>
    </row>
    <row r="2418" spans="1:18" x14ac:dyDescent="0.3">
      <c r="A2418">
        <f t="shared" si="486"/>
        <v>2018</v>
      </c>
      <c r="B2418">
        <f t="shared" si="487"/>
        <v>12</v>
      </c>
      <c r="C2418">
        <f t="shared" si="488"/>
        <v>10</v>
      </c>
      <c r="D2418">
        <f t="shared" si="489"/>
        <v>3</v>
      </c>
      <c r="E2418" t="str">
        <f t="shared" si="490"/>
        <v>ON</v>
      </c>
      <c r="F2418" s="13">
        <f t="shared" si="492"/>
        <v>43444</v>
      </c>
      <c r="G2418" s="14" t="str">
        <f t="shared" si="491"/>
        <v>Avg of 4 NM Projects</v>
      </c>
      <c r="H2418" s="15">
        <f t="shared" si="493"/>
        <v>15</v>
      </c>
      <c r="I2418" s="93">
        <v>32.380000000000003</v>
      </c>
      <c r="J2418">
        <f t="shared" si="481"/>
        <v>0.18191011235955057</v>
      </c>
      <c r="K2418" s="4">
        <v>51.41</v>
      </c>
      <c r="L2418" s="4">
        <v>49.37</v>
      </c>
      <c r="M2418" s="16">
        <f t="shared" si="482"/>
        <v>1.5986005999999999</v>
      </c>
      <c r="N2418">
        <f t="shared" si="483"/>
        <v>0</v>
      </c>
      <c r="O2418">
        <f t="shared" si="484"/>
        <v>0</v>
      </c>
      <c r="P2418" s="63">
        <f t="shared" si="485"/>
        <v>0</v>
      </c>
    </row>
    <row r="2419" spans="1:18" x14ac:dyDescent="0.3">
      <c r="A2419">
        <f t="shared" si="486"/>
        <v>2018</v>
      </c>
      <c r="B2419">
        <f t="shared" si="487"/>
        <v>12</v>
      </c>
      <c r="C2419">
        <f t="shared" si="488"/>
        <v>10</v>
      </c>
      <c r="D2419">
        <f t="shared" si="489"/>
        <v>3</v>
      </c>
      <c r="E2419" t="str">
        <f t="shared" si="490"/>
        <v>ON</v>
      </c>
      <c r="F2419" s="13">
        <f t="shared" si="492"/>
        <v>43444</v>
      </c>
      <c r="G2419" s="14" t="str">
        <f t="shared" si="491"/>
        <v>Avg of 4 NM Projects</v>
      </c>
      <c r="H2419" s="15">
        <f t="shared" si="493"/>
        <v>16</v>
      </c>
      <c r="I2419" s="93">
        <v>10.11</v>
      </c>
      <c r="J2419">
        <f t="shared" si="481"/>
        <v>5.6797752808988758E-2</v>
      </c>
      <c r="K2419" s="4">
        <v>55.88</v>
      </c>
      <c r="L2419" s="4">
        <v>58.93</v>
      </c>
      <c r="M2419" s="16">
        <f t="shared" si="482"/>
        <v>0.59578229999999999</v>
      </c>
      <c r="N2419">
        <f t="shared" si="483"/>
        <v>0</v>
      </c>
      <c r="O2419">
        <f t="shared" si="484"/>
        <v>0</v>
      </c>
      <c r="P2419" s="63">
        <f t="shared" si="485"/>
        <v>0</v>
      </c>
    </row>
    <row r="2420" spans="1:18" x14ac:dyDescent="0.3">
      <c r="A2420">
        <f t="shared" si="486"/>
        <v>2018</v>
      </c>
      <c r="B2420">
        <f t="shared" si="487"/>
        <v>12</v>
      </c>
      <c r="C2420">
        <f t="shared" si="488"/>
        <v>10</v>
      </c>
      <c r="D2420">
        <f t="shared" si="489"/>
        <v>3</v>
      </c>
      <c r="E2420" t="str">
        <f t="shared" si="490"/>
        <v>ON</v>
      </c>
      <c r="F2420" s="13">
        <f t="shared" si="492"/>
        <v>43444</v>
      </c>
      <c r="G2420" s="14" t="str">
        <f t="shared" si="491"/>
        <v>Avg of 4 NM Projects</v>
      </c>
      <c r="H2420" s="15">
        <f t="shared" si="493"/>
        <v>17</v>
      </c>
      <c r="I2420" s="93">
        <v>-0.13</v>
      </c>
      <c r="J2420">
        <f t="shared" si="481"/>
        <v>-7.3033707865168538E-4</v>
      </c>
      <c r="K2420" s="4">
        <v>87.07</v>
      </c>
      <c r="L2420" s="4">
        <v>63.27</v>
      </c>
      <c r="M2420" s="16">
        <f t="shared" si="482"/>
        <v>-8.2251000000000008E-3</v>
      </c>
      <c r="N2420">
        <f t="shared" si="483"/>
        <v>0</v>
      </c>
      <c r="O2420">
        <f t="shared" si="484"/>
        <v>0</v>
      </c>
      <c r="P2420" s="63">
        <f t="shared" si="485"/>
        <v>0</v>
      </c>
    </row>
    <row r="2421" spans="1:18" x14ac:dyDescent="0.3">
      <c r="A2421">
        <f t="shared" si="486"/>
        <v>2018</v>
      </c>
      <c r="B2421">
        <f t="shared" si="487"/>
        <v>12</v>
      </c>
      <c r="C2421">
        <f t="shared" si="488"/>
        <v>10</v>
      </c>
      <c r="D2421">
        <f t="shared" si="489"/>
        <v>3</v>
      </c>
      <c r="E2421" t="str">
        <f t="shared" si="490"/>
        <v>ON</v>
      </c>
      <c r="F2421" s="13">
        <f t="shared" si="492"/>
        <v>43444</v>
      </c>
      <c r="G2421" s="14" t="str">
        <f t="shared" si="491"/>
        <v>Avg of 4 NM Projects</v>
      </c>
      <c r="H2421" s="15">
        <f t="shared" si="493"/>
        <v>18</v>
      </c>
      <c r="I2421" s="93">
        <v>-0.13</v>
      </c>
      <c r="J2421">
        <f t="shared" si="481"/>
        <v>-7.3033707865168538E-4</v>
      </c>
      <c r="K2421" s="4">
        <v>90.97</v>
      </c>
      <c r="L2421" s="4">
        <v>87.75</v>
      </c>
      <c r="M2421" s="16">
        <f t="shared" si="482"/>
        <v>-1.1407500000000001E-2</v>
      </c>
      <c r="N2421">
        <f t="shared" si="483"/>
        <v>0</v>
      </c>
      <c r="O2421">
        <f t="shared" si="484"/>
        <v>0</v>
      </c>
      <c r="P2421" s="63">
        <f t="shared" si="485"/>
        <v>0</v>
      </c>
    </row>
    <row r="2422" spans="1:18" x14ac:dyDescent="0.3">
      <c r="A2422">
        <f t="shared" si="486"/>
        <v>2018</v>
      </c>
      <c r="B2422">
        <f t="shared" si="487"/>
        <v>12</v>
      </c>
      <c r="C2422">
        <f t="shared" si="488"/>
        <v>10</v>
      </c>
      <c r="D2422">
        <f t="shared" si="489"/>
        <v>3</v>
      </c>
      <c r="E2422" t="str">
        <f t="shared" si="490"/>
        <v>ON</v>
      </c>
      <c r="F2422" s="13">
        <f t="shared" si="492"/>
        <v>43444</v>
      </c>
      <c r="G2422" s="14" t="str">
        <f t="shared" si="491"/>
        <v>Avg of 4 NM Projects</v>
      </c>
      <c r="H2422" s="15">
        <f t="shared" si="493"/>
        <v>19</v>
      </c>
      <c r="I2422" s="93">
        <v>-0.39</v>
      </c>
      <c r="J2422">
        <f t="shared" si="481"/>
        <v>-2.1910112359550564E-3</v>
      </c>
      <c r="K2422" s="4">
        <v>88.52</v>
      </c>
      <c r="L2422" s="4">
        <v>78.36</v>
      </c>
      <c r="M2422" s="16">
        <f t="shared" si="482"/>
        <v>-3.0560400000000001E-2</v>
      </c>
      <c r="N2422">
        <f t="shared" si="483"/>
        <v>0</v>
      </c>
      <c r="O2422">
        <f t="shared" si="484"/>
        <v>0</v>
      </c>
      <c r="P2422" s="63">
        <f t="shared" si="485"/>
        <v>0</v>
      </c>
    </row>
    <row r="2423" spans="1:18" x14ac:dyDescent="0.3">
      <c r="A2423">
        <f t="shared" si="486"/>
        <v>2018</v>
      </c>
      <c r="B2423">
        <f t="shared" si="487"/>
        <v>12</v>
      </c>
      <c r="C2423">
        <f t="shared" si="488"/>
        <v>10</v>
      </c>
      <c r="D2423">
        <f t="shared" si="489"/>
        <v>3</v>
      </c>
      <c r="E2423" t="str">
        <f t="shared" si="490"/>
        <v>ON</v>
      </c>
      <c r="F2423" s="13">
        <f t="shared" si="492"/>
        <v>43444</v>
      </c>
      <c r="G2423" s="14" t="str">
        <f t="shared" si="491"/>
        <v>Avg of 4 NM Projects</v>
      </c>
      <c r="H2423" s="15">
        <f t="shared" si="493"/>
        <v>20</v>
      </c>
      <c r="I2423" s="93">
        <v>-0.13</v>
      </c>
      <c r="J2423">
        <f t="shared" si="481"/>
        <v>-7.3033707865168538E-4</v>
      </c>
      <c r="K2423" s="4">
        <v>83.28</v>
      </c>
      <c r="L2423" s="4">
        <v>74.87</v>
      </c>
      <c r="M2423" s="16">
        <f t="shared" si="482"/>
        <v>-9.7330999999999997E-3</v>
      </c>
      <c r="N2423">
        <f t="shared" si="483"/>
        <v>0</v>
      </c>
      <c r="O2423">
        <f t="shared" si="484"/>
        <v>0</v>
      </c>
      <c r="P2423" s="63">
        <f t="shared" si="485"/>
        <v>0</v>
      </c>
    </row>
    <row r="2424" spans="1:18" x14ac:dyDescent="0.3">
      <c r="A2424">
        <f t="shared" si="486"/>
        <v>2018</v>
      </c>
      <c r="B2424">
        <f t="shared" si="487"/>
        <v>12</v>
      </c>
      <c r="C2424">
        <f t="shared" si="488"/>
        <v>10</v>
      </c>
      <c r="D2424">
        <f t="shared" si="489"/>
        <v>3</v>
      </c>
      <c r="E2424" t="str">
        <f t="shared" si="490"/>
        <v>ON</v>
      </c>
      <c r="F2424" s="13">
        <f t="shared" si="492"/>
        <v>43444</v>
      </c>
      <c r="G2424" s="14" t="str">
        <f t="shared" si="491"/>
        <v>Avg of 4 NM Projects</v>
      </c>
      <c r="H2424" s="15">
        <f t="shared" si="493"/>
        <v>21</v>
      </c>
      <c r="I2424" s="93">
        <v>-0.13</v>
      </c>
      <c r="J2424">
        <f t="shared" si="481"/>
        <v>-7.3033707865168538E-4</v>
      </c>
      <c r="K2424" s="4">
        <v>78.900000000000006</v>
      </c>
      <c r="L2424" s="4">
        <v>78.010000000000005</v>
      </c>
      <c r="M2424" s="16">
        <f t="shared" si="482"/>
        <v>-1.0141300000000001E-2</v>
      </c>
      <c r="N2424">
        <f t="shared" si="483"/>
        <v>0</v>
      </c>
      <c r="O2424">
        <f t="shared" si="484"/>
        <v>0</v>
      </c>
      <c r="P2424" s="63">
        <f t="shared" si="485"/>
        <v>0</v>
      </c>
    </row>
    <row r="2425" spans="1:18" x14ac:dyDescent="0.3">
      <c r="A2425">
        <f t="shared" si="486"/>
        <v>2018</v>
      </c>
      <c r="B2425">
        <f t="shared" si="487"/>
        <v>12</v>
      </c>
      <c r="C2425">
        <f t="shared" si="488"/>
        <v>10</v>
      </c>
      <c r="D2425">
        <f t="shared" si="489"/>
        <v>3</v>
      </c>
      <c r="E2425" t="str">
        <f t="shared" si="490"/>
        <v>ON</v>
      </c>
      <c r="F2425" s="13">
        <f t="shared" si="492"/>
        <v>43444</v>
      </c>
      <c r="G2425" s="14" t="str">
        <f t="shared" si="491"/>
        <v>Avg of 4 NM Projects</v>
      </c>
      <c r="H2425" s="15">
        <f t="shared" si="493"/>
        <v>22</v>
      </c>
      <c r="I2425" s="93">
        <v>-0.13</v>
      </c>
      <c r="J2425">
        <f t="shared" si="481"/>
        <v>-7.3033707865168538E-4</v>
      </c>
      <c r="K2425" s="4">
        <v>64.569999999999993</v>
      </c>
      <c r="L2425" s="4">
        <v>49.91</v>
      </c>
      <c r="M2425" s="16">
        <f t="shared" si="482"/>
        <v>-6.4882999999999998E-3</v>
      </c>
      <c r="N2425">
        <f t="shared" si="483"/>
        <v>0</v>
      </c>
      <c r="O2425">
        <f t="shared" si="484"/>
        <v>0</v>
      </c>
      <c r="P2425" s="63">
        <f t="shared" si="485"/>
        <v>0</v>
      </c>
    </row>
    <row r="2426" spans="1:18" x14ac:dyDescent="0.3">
      <c r="A2426">
        <f t="shared" si="486"/>
        <v>2018</v>
      </c>
      <c r="B2426">
        <f t="shared" si="487"/>
        <v>12</v>
      </c>
      <c r="C2426">
        <f t="shared" si="488"/>
        <v>10</v>
      </c>
      <c r="D2426">
        <f t="shared" si="489"/>
        <v>3</v>
      </c>
      <c r="E2426" t="str">
        <f t="shared" si="490"/>
        <v>ON</v>
      </c>
      <c r="F2426" s="13">
        <f t="shared" si="492"/>
        <v>43444</v>
      </c>
      <c r="G2426" s="14" t="str">
        <f t="shared" si="491"/>
        <v>Avg of 4 NM Projects</v>
      </c>
      <c r="H2426" s="15">
        <f t="shared" si="493"/>
        <v>23</v>
      </c>
      <c r="I2426" s="93">
        <v>-0.26</v>
      </c>
      <c r="J2426">
        <f t="shared" si="481"/>
        <v>-1.4606741573033708E-3</v>
      </c>
      <c r="K2426" s="4">
        <v>60.63</v>
      </c>
      <c r="L2426" s="4">
        <v>55.97</v>
      </c>
      <c r="M2426" s="16">
        <f t="shared" si="482"/>
        <v>-1.4552200000000001E-2</v>
      </c>
      <c r="N2426">
        <f t="shared" si="483"/>
        <v>0</v>
      </c>
      <c r="O2426">
        <f t="shared" si="484"/>
        <v>0</v>
      </c>
      <c r="P2426" s="63">
        <f t="shared" si="485"/>
        <v>0</v>
      </c>
    </row>
    <row r="2427" spans="1:18" x14ac:dyDescent="0.3">
      <c r="A2427">
        <f t="shared" si="486"/>
        <v>2018</v>
      </c>
      <c r="B2427">
        <f t="shared" si="487"/>
        <v>12</v>
      </c>
      <c r="C2427">
        <f t="shared" si="488"/>
        <v>10</v>
      </c>
      <c r="D2427">
        <f t="shared" si="489"/>
        <v>3</v>
      </c>
      <c r="E2427" t="str">
        <f t="shared" si="490"/>
        <v>OFF</v>
      </c>
      <c r="F2427" s="13">
        <f t="shared" si="492"/>
        <v>43444</v>
      </c>
      <c r="G2427" s="14" t="str">
        <f t="shared" si="491"/>
        <v>Avg of 4 NM Projects</v>
      </c>
      <c r="H2427" s="15">
        <f t="shared" si="493"/>
        <v>24</v>
      </c>
      <c r="I2427" s="93">
        <v>-0.13</v>
      </c>
      <c r="J2427">
        <f t="shared" si="481"/>
        <v>-7.3033707865168538E-4</v>
      </c>
      <c r="K2427" s="4">
        <v>47.02</v>
      </c>
      <c r="L2427" s="4">
        <v>70.92</v>
      </c>
      <c r="M2427" s="16">
        <f t="shared" si="482"/>
        <v>-9.2195999999999997E-3</v>
      </c>
      <c r="N2427">
        <f t="shared" si="483"/>
        <v>0</v>
      </c>
      <c r="O2427">
        <f t="shared" si="484"/>
        <v>0</v>
      </c>
      <c r="P2427" s="63">
        <f t="shared" si="485"/>
        <v>0</v>
      </c>
    </row>
    <row r="2428" spans="1:18" x14ac:dyDescent="0.3">
      <c r="A2428">
        <f t="shared" si="486"/>
        <v>2018</v>
      </c>
      <c r="B2428">
        <f t="shared" si="487"/>
        <v>12</v>
      </c>
      <c r="C2428">
        <f t="shared" si="488"/>
        <v>11</v>
      </c>
      <c r="D2428">
        <f t="shared" si="489"/>
        <v>4</v>
      </c>
      <c r="E2428" t="str">
        <f t="shared" si="490"/>
        <v>OFF</v>
      </c>
      <c r="F2428" s="13">
        <f t="shared" si="492"/>
        <v>43445</v>
      </c>
      <c r="G2428" s="14" t="str">
        <f t="shared" si="491"/>
        <v>Avg of 4 NM Projects</v>
      </c>
      <c r="H2428" s="15">
        <f t="shared" si="493"/>
        <v>1</v>
      </c>
      <c r="I2428" s="93">
        <v>-0.26</v>
      </c>
      <c r="J2428">
        <f t="shared" si="481"/>
        <v>-1.4606741573033708E-3</v>
      </c>
      <c r="K2428" s="4">
        <v>72.239999999999995</v>
      </c>
      <c r="L2428" s="4">
        <v>54.31</v>
      </c>
      <c r="M2428" s="16">
        <f t="shared" si="482"/>
        <v>-1.4120600000000001E-2</v>
      </c>
      <c r="N2428">
        <f t="shared" si="483"/>
        <v>0</v>
      </c>
      <c r="O2428">
        <f t="shared" si="484"/>
        <v>0</v>
      </c>
      <c r="P2428" s="63">
        <f t="shared" si="485"/>
        <v>0</v>
      </c>
      <c r="Q2428" s="34"/>
      <c r="R2428" s="34"/>
    </row>
    <row r="2429" spans="1:18" x14ac:dyDescent="0.3">
      <c r="A2429">
        <f t="shared" si="486"/>
        <v>2018</v>
      </c>
      <c r="B2429">
        <f t="shared" si="487"/>
        <v>12</v>
      </c>
      <c r="C2429">
        <f t="shared" si="488"/>
        <v>11</v>
      </c>
      <c r="D2429">
        <f t="shared" si="489"/>
        <v>4</v>
      </c>
      <c r="E2429" t="str">
        <f t="shared" si="490"/>
        <v>OFF</v>
      </c>
      <c r="F2429" s="13">
        <f t="shared" si="492"/>
        <v>43445</v>
      </c>
      <c r="G2429" s="14" t="str">
        <f t="shared" si="491"/>
        <v>Avg of 4 NM Projects</v>
      </c>
      <c r="H2429" s="15">
        <f t="shared" si="493"/>
        <v>2</v>
      </c>
      <c r="I2429" s="93">
        <v>-0.39</v>
      </c>
      <c r="J2429">
        <f t="shared" si="481"/>
        <v>-2.1910112359550564E-3</v>
      </c>
      <c r="K2429" s="4">
        <v>68.44</v>
      </c>
      <c r="L2429" s="4">
        <v>67.45</v>
      </c>
      <c r="M2429" s="16">
        <f t="shared" si="482"/>
        <v>-2.6305500000000002E-2</v>
      </c>
      <c r="N2429">
        <f t="shared" si="483"/>
        <v>0</v>
      </c>
      <c r="O2429">
        <f t="shared" si="484"/>
        <v>0</v>
      </c>
      <c r="P2429" s="63">
        <f t="shared" si="485"/>
        <v>0</v>
      </c>
    </row>
    <row r="2430" spans="1:18" x14ac:dyDescent="0.3">
      <c r="A2430">
        <f t="shared" si="486"/>
        <v>2018</v>
      </c>
      <c r="B2430">
        <f t="shared" si="487"/>
        <v>12</v>
      </c>
      <c r="C2430">
        <f t="shared" si="488"/>
        <v>11</v>
      </c>
      <c r="D2430">
        <f t="shared" si="489"/>
        <v>4</v>
      </c>
      <c r="E2430" t="str">
        <f t="shared" si="490"/>
        <v>OFF</v>
      </c>
      <c r="F2430" s="13">
        <f t="shared" si="492"/>
        <v>43445</v>
      </c>
      <c r="G2430" s="14" t="str">
        <f t="shared" si="491"/>
        <v>Avg of 4 NM Projects</v>
      </c>
      <c r="H2430" s="15">
        <f t="shared" si="493"/>
        <v>3</v>
      </c>
      <c r="I2430" s="93">
        <v>-0.13</v>
      </c>
      <c r="J2430">
        <f t="shared" si="481"/>
        <v>-7.3033707865168538E-4</v>
      </c>
      <c r="K2430" s="4">
        <v>65.38</v>
      </c>
      <c r="L2430" s="4">
        <v>77.819999999999993</v>
      </c>
      <c r="M2430" s="16">
        <f t="shared" si="482"/>
        <v>-1.01166E-2</v>
      </c>
      <c r="N2430">
        <f t="shared" si="483"/>
        <v>0</v>
      </c>
      <c r="O2430">
        <f t="shared" si="484"/>
        <v>0</v>
      </c>
      <c r="P2430" s="63">
        <f t="shared" si="485"/>
        <v>0</v>
      </c>
    </row>
    <row r="2431" spans="1:18" x14ac:dyDescent="0.3">
      <c r="A2431">
        <f t="shared" si="486"/>
        <v>2018</v>
      </c>
      <c r="B2431">
        <f t="shared" si="487"/>
        <v>12</v>
      </c>
      <c r="C2431">
        <f t="shared" si="488"/>
        <v>11</v>
      </c>
      <c r="D2431">
        <f t="shared" si="489"/>
        <v>4</v>
      </c>
      <c r="E2431" t="str">
        <f t="shared" si="490"/>
        <v>OFF</v>
      </c>
      <c r="F2431" s="13">
        <f t="shared" si="492"/>
        <v>43445</v>
      </c>
      <c r="G2431" s="14" t="str">
        <f t="shared" si="491"/>
        <v>Avg of 4 NM Projects</v>
      </c>
      <c r="H2431" s="15">
        <f t="shared" si="493"/>
        <v>4</v>
      </c>
      <c r="I2431" s="93">
        <v>-0.26</v>
      </c>
      <c r="J2431">
        <f t="shared" si="481"/>
        <v>-1.4606741573033708E-3</v>
      </c>
      <c r="K2431" s="4">
        <v>58.31</v>
      </c>
      <c r="L2431" s="4">
        <v>89.63</v>
      </c>
      <c r="M2431" s="16">
        <f t="shared" si="482"/>
        <v>-2.33038E-2</v>
      </c>
      <c r="N2431">
        <f t="shared" si="483"/>
        <v>0</v>
      </c>
      <c r="O2431">
        <f t="shared" si="484"/>
        <v>0</v>
      </c>
      <c r="P2431" s="63">
        <f t="shared" si="485"/>
        <v>0</v>
      </c>
    </row>
    <row r="2432" spans="1:18" x14ac:dyDescent="0.3">
      <c r="A2432">
        <f t="shared" si="486"/>
        <v>2018</v>
      </c>
      <c r="B2432">
        <f t="shared" si="487"/>
        <v>12</v>
      </c>
      <c r="C2432">
        <f t="shared" si="488"/>
        <v>11</v>
      </c>
      <c r="D2432">
        <f t="shared" si="489"/>
        <v>4</v>
      </c>
      <c r="E2432" t="str">
        <f t="shared" si="490"/>
        <v>OFF</v>
      </c>
      <c r="F2432" s="13">
        <f t="shared" si="492"/>
        <v>43445</v>
      </c>
      <c r="G2432" s="14" t="str">
        <f t="shared" si="491"/>
        <v>Avg of 4 NM Projects</v>
      </c>
      <c r="H2432" s="15">
        <f t="shared" si="493"/>
        <v>5</v>
      </c>
      <c r="I2432" s="93">
        <v>-0.13</v>
      </c>
      <c r="J2432">
        <f t="shared" si="481"/>
        <v>-7.3033707865168538E-4</v>
      </c>
      <c r="K2432" s="4">
        <v>58.35</v>
      </c>
      <c r="L2432" s="4">
        <v>80.34</v>
      </c>
      <c r="M2432" s="16">
        <f t="shared" si="482"/>
        <v>-1.0444200000000001E-2</v>
      </c>
      <c r="N2432">
        <f t="shared" si="483"/>
        <v>0</v>
      </c>
      <c r="O2432">
        <f t="shared" si="484"/>
        <v>0</v>
      </c>
      <c r="P2432" s="63">
        <f t="shared" si="485"/>
        <v>0</v>
      </c>
    </row>
    <row r="2433" spans="1:16" x14ac:dyDescent="0.3">
      <c r="A2433">
        <f t="shared" si="486"/>
        <v>2018</v>
      </c>
      <c r="B2433">
        <f t="shared" si="487"/>
        <v>12</v>
      </c>
      <c r="C2433">
        <f t="shared" si="488"/>
        <v>11</v>
      </c>
      <c r="D2433">
        <f t="shared" si="489"/>
        <v>4</v>
      </c>
      <c r="E2433" t="str">
        <f t="shared" si="490"/>
        <v>OFF</v>
      </c>
      <c r="F2433" s="13">
        <f t="shared" si="492"/>
        <v>43445</v>
      </c>
      <c r="G2433" s="14" t="str">
        <f t="shared" si="491"/>
        <v>Avg of 4 NM Projects</v>
      </c>
      <c r="H2433" s="15">
        <f t="shared" si="493"/>
        <v>6</v>
      </c>
      <c r="I2433" s="93">
        <v>-0.13</v>
      </c>
      <c r="J2433">
        <f t="shared" si="481"/>
        <v>-7.3033707865168538E-4</v>
      </c>
      <c r="K2433" s="4">
        <v>80.040000000000006</v>
      </c>
      <c r="L2433" s="4">
        <v>147.43</v>
      </c>
      <c r="M2433" s="16">
        <f t="shared" si="482"/>
        <v>-1.91659E-2</v>
      </c>
      <c r="N2433">
        <f t="shared" si="483"/>
        <v>0</v>
      </c>
      <c r="O2433">
        <f t="shared" si="484"/>
        <v>0</v>
      </c>
      <c r="P2433" s="63">
        <f t="shared" si="485"/>
        <v>0</v>
      </c>
    </row>
    <row r="2434" spans="1:16" x14ac:dyDescent="0.3">
      <c r="A2434">
        <f t="shared" si="486"/>
        <v>2018</v>
      </c>
      <c r="B2434">
        <f t="shared" si="487"/>
        <v>12</v>
      </c>
      <c r="C2434">
        <f t="shared" si="488"/>
        <v>11</v>
      </c>
      <c r="D2434">
        <f t="shared" si="489"/>
        <v>4</v>
      </c>
      <c r="E2434" t="str">
        <f t="shared" si="490"/>
        <v>OFF</v>
      </c>
      <c r="F2434" s="13">
        <f t="shared" si="492"/>
        <v>43445</v>
      </c>
      <c r="G2434" s="14" t="str">
        <f t="shared" si="491"/>
        <v>Avg of 4 NM Projects</v>
      </c>
      <c r="H2434" s="15">
        <f t="shared" si="493"/>
        <v>7</v>
      </c>
      <c r="I2434" s="93">
        <v>-0.13</v>
      </c>
      <c r="J2434">
        <f t="shared" si="481"/>
        <v>-7.3033707865168538E-4</v>
      </c>
      <c r="K2434" s="4">
        <v>88.27</v>
      </c>
      <c r="L2434" s="4">
        <v>132.37</v>
      </c>
      <c r="M2434" s="16">
        <f t="shared" si="482"/>
        <v>-1.72081E-2</v>
      </c>
      <c r="N2434">
        <f t="shared" si="483"/>
        <v>0</v>
      </c>
      <c r="O2434">
        <f t="shared" si="484"/>
        <v>0</v>
      </c>
      <c r="P2434" s="63">
        <f t="shared" si="485"/>
        <v>0</v>
      </c>
    </row>
    <row r="2435" spans="1:16" x14ac:dyDescent="0.3">
      <c r="A2435">
        <f t="shared" si="486"/>
        <v>2018</v>
      </c>
      <c r="B2435">
        <f t="shared" si="487"/>
        <v>12</v>
      </c>
      <c r="C2435">
        <f t="shared" si="488"/>
        <v>11</v>
      </c>
      <c r="D2435">
        <f t="shared" si="489"/>
        <v>4</v>
      </c>
      <c r="E2435" t="str">
        <f t="shared" si="490"/>
        <v>ON</v>
      </c>
      <c r="F2435" s="13">
        <f t="shared" si="492"/>
        <v>43445</v>
      </c>
      <c r="G2435" s="14" t="str">
        <f t="shared" si="491"/>
        <v>Avg of 4 NM Projects</v>
      </c>
      <c r="H2435" s="15">
        <f t="shared" si="493"/>
        <v>8</v>
      </c>
      <c r="I2435" s="93">
        <v>0.13</v>
      </c>
      <c r="J2435">
        <f t="shared" si="481"/>
        <v>7.3033707865168538E-4</v>
      </c>
      <c r="K2435" s="4">
        <v>96.83</v>
      </c>
      <c r="L2435" s="4">
        <v>159.77000000000001</v>
      </c>
      <c r="M2435" s="16">
        <f t="shared" si="482"/>
        <v>2.0770100000000003E-2</v>
      </c>
      <c r="N2435">
        <f t="shared" si="483"/>
        <v>0</v>
      </c>
      <c r="O2435">
        <f t="shared" si="484"/>
        <v>0</v>
      </c>
      <c r="P2435" s="63">
        <f t="shared" si="485"/>
        <v>0</v>
      </c>
    </row>
    <row r="2436" spans="1:16" x14ac:dyDescent="0.3">
      <c r="A2436">
        <f t="shared" si="486"/>
        <v>2018</v>
      </c>
      <c r="B2436">
        <f t="shared" si="487"/>
        <v>12</v>
      </c>
      <c r="C2436">
        <f t="shared" si="488"/>
        <v>11</v>
      </c>
      <c r="D2436">
        <f t="shared" si="489"/>
        <v>4</v>
      </c>
      <c r="E2436" t="str">
        <f t="shared" si="490"/>
        <v>ON</v>
      </c>
      <c r="F2436" s="13">
        <f t="shared" si="492"/>
        <v>43445</v>
      </c>
      <c r="G2436" s="14" t="str">
        <f t="shared" si="491"/>
        <v>Avg of 4 NM Projects</v>
      </c>
      <c r="H2436" s="15">
        <f t="shared" si="493"/>
        <v>9</v>
      </c>
      <c r="I2436" s="93">
        <v>6.2650000000000006</v>
      </c>
      <c r="J2436">
        <f t="shared" ref="J2436:J2499" si="494">+I2436/$I$1</f>
        <v>3.5196629213483148E-2</v>
      </c>
      <c r="K2436" s="4">
        <v>88.68</v>
      </c>
      <c r="L2436" s="4">
        <v>138.01</v>
      </c>
      <c r="M2436" s="16">
        <f t="shared" ref="M2436:M2499" si="495">+L2436*I2436/1000</f>
        <v>0.86463265</v>
      </c>
      <c r="N2436">
        <f t="shared" ref="N2436:N2499" si="496">+IF(I2436=0,1,0)</f>
        <v>0</v>
      </c>
      <c r="O2436">
        <f t="shared" ref="O2436:O2499" si="497">+IF(I2436&gt;=0.5*$I$1,1,0)</f>
        <v>0</v>
      </c>
      <c r="P2436" s="63">
        <f t="shared" ref="P2436:P2499" si="498">+IF(I2436&gt;MAX(I$3652:I$5859),1,0)</f>
        <v>0</v>
      </c>
    </row>
    <row r="2437" spans="1:16" x14ac:dyDescent="0.3">
      <c r="A2437">
        <f t="shared" ref="A2437:A2500" si="499">YEAR(F2437)</f>
        <v>2018</v>
      </c>
      <c r="B2437">
        <f t="shared" ref="B2437:B2500" si="500">+MONTH(F2437)</f>
        <v>12</v>
      </c>
      <c r="C2437">
        <f t="shared" ref="C2437:C2500" si="501">+DAY(F2437)</f>
        <v>11</v>
      </c>
      <c r="D2437">
        <f t="shared" ref="D2437:D2500" si="502">WEEKDAY(C2437)</f>
        <v>4</v>
      </c>
      <c r="E2437" t="str">
        <f t="shared" ref="E2437:E2500" si="503">IF(OR(D2437=1,D2437=7,H2437=1,H2437=2,H2437=3,H2437=4,H2437=5,H2437=6,H2437=7,H2437=24),"OFF","ON")</f>
        <v>ON</v>
      </c>
      <c r="F2437" s="13">
        <f t="shared" si="492"/>
        <v>43445</v>
      </c>
      <c r="G2437" s="14" t="str">
        <f t="shared" si="491"/>
        <v>Avg of 4 NM Projects</v>
      </c>
      <c r="H2437" s="15">
        <f t="shared" si="493"/>
        <v>10</v>
      </c>
      <c r="I2437" s="93">
        <v>15.870000000000001</v>
      </c>
      <c r="J2437">
        <f t="shared" si="494"/>
        <v>8.915730337078652E-2</v>
      </c>
      <c r="K2437" s="4">
        <v>81.09</v>
      </c>
      <c r="L2437" s="4">
        <v>71.45</v>
      </c>
      <c r="M2437" s="16">
        <f t="shared" si="495"/>
        <v>1.1339115000000002</v>
      </c>
      <c r="N2437">
        <f t="shared" si="496"/>
        <v>0</v>
      </c>
      <c r="O2437">
        <f t="shared" si="497"/>
        <v>0</v>
      </c>
      <c r="P2437" s="63">
        <f t="shared" si="498"/>
        <v>0</v>
      </c>
    </row>
    <row r="2438" spans="1:16" x14ac:dyDescent="0.3">
      <c r="A2438">
        <f t="shared" si="499"/>
        <v>2018</v>
      </c>
      <c r="B2438">
        <f t="shared" si="500"/>
        <v>12</v>
      </c>
      <c r="C2438">
        <f t="shared" si="501"/>
        <v>11</v>
      </c>
      <c r="D2438">
        <f t="shared" si="502"/>
        <v>4</v>
      </c>
      <c r="E2438" t="str">
        <f t="shared" si="503"/>
        <v>ON</v>
      </c>
      <c r="F2438" s="13">
        <f t="shared" si="492"/>
        <v>43445</v>
      </c>
      <c r="G2438" s="14" t="str">
        <f t="shared" ref="G2438:G2501" si="504">+G2437</f>
        <v>Avg of 4 NM Projects</v>
      </c>
      <c r="H2438" s="15">
        <f t="shared" si="493"/>
        <v>11</v>
      </c>
      <c r="I2438" s="93">
        <v>27.39</v>
      </c>
      <c r="J2438">
        <f t="shared" si="494"/>
        <v>0.15387640449438203</v>
      </c>
      <c r="K2438" s="4">
        <v>57.57</v>
      </c>
      <c r="L2438" s="4">
        <v>53.36</v>
      </c>
      <c r="M2438" s="16">
        <f t="shared" si="495"/>
        <v>1.4615304</v>
      </c>
      <c r="N2438">
        <f t="shared" si="496"/>
        <v>0</v>
      </c>
      <c r="O2438">
        <f t="shared" si="497"/>
        <v>0</v>
      </c>
      <c r="P2438" s="63">
        <f t="shared" si="498"/>
        <v>0</v>
      </c>
    </row>
    <row r="2439" spans="1:16" x14ac:dyDescent="0.3">
      <c r="A2439">
        <f t="shared" si="499"/>
        <v>2018</v>
      </c>
      <c r="B2439">
        <f t="shared" si="500"/>
        <v>12</v>
      </c>
      <c r="C2439">
        <f t="shared" si="501"/>
        <v>11</v>
      </c>
      <c r="D2439">
        <f t="shared" si="502"/>
        <v>4</v>
      </c>
      <c r="E2439" t="str">
        <f t="shared" si="503"/>
        <v>ON</v>
      </c>
      <c r="F2439" s="13">
        <f t="shared" si="492"/>
        <v>43445</v>
      </c>
      <c r="G2439" s="14" t="str">
        <f t="shared" si="504"/>
        <v>Avg of 4 NM Projects</v>
      </c>
      <c r="H2439" s="15">
        <f t="shared" si="493"/>
        <v>12</v>
      </c>
      <c r="I2439" s="93">
        <v>22.02</v>
      </c>
      <c r="J2439">
        <f t="shared" si="494"/>
        <v>0.12370786516853932</v>
      </c>
      <c r="K2439" s="4">
        <v>52.25</v>
      </c>
      <c r="L2439" s="4">
        <v>51.31</v>
      </c>
      <c r="M2439" s="16">
        <f t="shared" si="495"/>
        <v>1.1298462</v>
      </c>
      <c r="N2439">
        <f t="shared" si="496"/>
        <v>0</v>
      </c>
      <c r="O2439">
        <f t="shared" si="497"/>
        <v>0</v>
      </c>
      <c r="P2439" s="63">
        <f t="shared" si="498"/>
        <v>0</v>
      </c>
    </row>
    <row r="2440" spans="1:16" x14ac:dyDescent="0.3">
      <c r="A2440">
        <f t="shared" si="499"/>
        <v>2018</v>
      </c>
      <c r="B2440">
        <f t="shared" si="500"/>
        <v>12</v>
      </c>
      <c r="C2440">
        <f t="shared" si="501"/>
        <v>11</v>
      </c>
      <c r="D2440">
        <f t="shared" si="502"/>
        <v>4</v>
      </c>
      <c r="E2440" t="str">
        <f t="shared" si="503"/>
        <v>ON</v>
      </c>
      <c r="F2440" s="13">
        <f t="shared" si="492"/>
        <v>43445</v>
      </c>
      <c r="G2440" s="14" t="str">
        <f t="shared" si="504"/>
        <v>Avg of 4 NM Projects</v>
      </c>
      <c r="H2440" s="15">
        <f t="shared" si="493"/>
        <v>13</v>
      </c>
      <c r="I2440" s="93">
        <v>21.504999999999999</v>
      </c>
      <c r="J2440">
        <f t="shared" si="494"/>
        <v>0.12081460674157303</v>
      </c>
      <c r="K2440" s="4">
        <v>51.19</v>
      </c>
      <c r="L2440" s="4">
        <v>50.73</v>
      </c>
      <c r="M2440" s="16">
        <f t="shared" si="495"/>
        <v>1.0909486499999999</v>
      </c>
      <c r="N2440">
        <f t="shared" si="496"/>
        <v>0</v>
      </c>
      <c r="O2440">
        <f t="shared" si="497"/>
        <v>0</v>
      </c>
      <c r="P2440" s="63">
        <f t="shared" si="498"/>
        <v>0</v>
      </c>
    </row>
    <row r="2441" spans="1:16" x14ac:dyDescent="0.3">
      <c r="A2441">
        <f t="shared" si="499"/>
        <v>2018</v>
      </c>
      <c r="B2441">
        <f t="shared" si="500"/>
        <v>12</v>
      </c>
      <c r="C2441">
        <f t="shared" si="501"/>
        <v>11</v>
      </c>
      <c r="D2441">
        <f t="shared" si="502"/>
        <v>4</v>
      </c>
      <c r="E2441" t="str">
        <f t="shared" si="503"/>
        <v>ON</v>
      </c>
      <c r="F2441" s="13">
        <f t="shared" si="492"/>
        <v>43445</v>
      </c>
      <c r="G2441" s="14" t="str">
        <f t="shared" si="504"/>
        <v>Avg of 4 NM Projects</v>
      </c>
      <c r="H2441" s="15">
        <f t="shared" si="493"/>
        <v>14</v>
      </c>
      <c r="I2441" s="93">
        <v>22.02</v>
      </c>
      <c r="J2441">
        <f t="shared" si="494"/>
        <v>0.12370786516853932</v>
      </c>
      <c r="K2441" s="4">
        <v>50.81</v>
      </c>
      <c r="L2441" s="4">
        <v>54.77</v>
      </c>
      <c r="M2441" s="16">
        <f t="shared" si="495"/>
        <v>1.2060354</v>
      </c>
      <c r="N2441">
        <f t="shared" si="496"/>
        <v>0</v>
      </c>
      <c r="O2441">
        <f t="shared" si="497"/>
        <v>0</v>
      </c>
      <c r="P2441" s="63">
        <f t="shared" si="498"/>
        <v>0</v>
      </c>
    </row>
    <row r="2442" spans="1:16" x14ac:dyDescent="0.3">
      <c r="A2442">
        <f t="shared" si="499"/>
        <v>2018</v>
      </c>
      <c r="B2442">
        <f t="shared" si="500"/>
        <v>12</v>
      </c>
      <c r="C2442">
        <f t="shared" si="501"/>
        <v>11</v>
      </c>
      <c r="D2442">
        <f t="shared" si="502"/>
        <v>4</v>
      </c>
      <c r="E2442" t="str">
        <f t="shared" si="503"/>
        <v>ON</v>
      </c>
      <c r="F2442" s="13">
        <f t="shared" si="492"/>
        <v>43445</v>
      </c>
      <c r="G2442" s="14" t="str">
        <f t="shared" si="504"/>
        <v>Avg of 4 NM Projects</v>
      </c>
      <c r="H2442" s="15">
        <f t="shared" si="493"/>
        <v>15</v>
      </c>
      <c r="I2442" s="93">
        <v>24.064999999999998</v>
      </c>
      <c r="J2442">
        <f t="shared" si="494"/>
        <v>0.13519662921348313</v>
      </c>
      <c r="K2442" s="4">
        <v>51.51</v>
      </c>
      <c r="L2442" s="4">
        <v>63.48</v>
      </c>
      <c r="M2442" s="16">
        <f t="shared" si="495"/>
        <v>1.5276461999999997</v>
      </c>
      <c r="N2442">
        <f t="shared" si="496"/>
        <v>0</v>
      </c>
      <c r="O2442">
        <f t="shared" si="497"/>
        <v>0</v>
      </c>
      <c r="P2442" s="63">
        <f t="shared" si="498"/>
        <v>0</v>
      </c>
    </row>
    <row r="2443" spans="1:16" x14ac:dyDescent="0.3">
      <c r="A2443">
        <f t="shared" si="499"/>
        <v>2018</v>
      </c>
      <c r="B2443">
        <f t="shared" si="500"/>
        <v>12</v>
      </c>
      <c r="C2443">
        <f t="shared" si="501"/>
        <v>11</v>
      </c>
      <c r="D2443">
        <f t="shared" si="502"/>
        <v>4</v>
      </c>
      <c r="E2443" t="str">
        <f t="shared" si="503"/>
        <v>ON</v>
      </c>
      <c r="F2443" s="13">
        <f t="shared" si="492"/>
        <v>43445</v>
      </c>
      <c r="G2443" s="14" t="str">
        <f t="shared" si="504"/>
        <v>Avg of 4 NM Projects</v>
      </c>
      <c r="H2443" s="15">
        <f t="shared" si="493"/>
        <v>16</v>
      </c>
      <c r="I2443" s="93">
        <v>8.5749999999999993</v>
      </c>
      <c r="J2443">
        <f t="shared" si="494"/>
        <v>4.8174157303370782E-2</v>
      </c>
      <c r="K2443" s="4">
        <v>51.2</v>
      </c>
      <c r="L2443" s="4">
        <v>95.51</v>
      </c>
      <c r="M2443" s="16">
        <f t="shared" si="495"/>
        <v>0.81899825000000004</v>
      </c>
      <c r="N2443">
        <f t="shared" si="496"/>
        <v>0</v>
      </c>
      <c r="O2443">
        <f t="shared" si="497"/>
        <v>0</v>
      </c>
      <c r="P2443" s="63">
        <f t="shared" si="498"/>
        <v>0</v>
      </c>
    </row>
    <row r="2444" spans="1:16" x14ac:dyDescent="0.3">
      <c r="A2444">
        <f t="shared" si="499"/>
        <v>2018</v>
      </c>
      <c r="B2444">
        <f t="shared" si="500"/>
        <v>12</v>
      </c>
      <c r="C2444">
        <f t="shared" si="501"/>
        <v>11</v>
      </c>
      <c r="D2444">
        <f t="shared" si="502"/>
        <v>4</v>
      </c>
      <c r="E2444" t="str">
        <f t="shared" si="503"/>
        <v>ON</v>
      </c>
      <c r="F2444" s="13">
        <f t="shared" si="492"/>
        <v>43445</v>
      </c>
      <c r="G2444" s="14" t="str">
        <f t="shared" si="504"/>
        <v>Avg of 4 NM Projects</v>
      </c>
      <c r="H2444" s="15">
        <f t="shared" si="493"/>
        <v>17</v>
      </c>
      <c r="I2444" s="93">
        <v>-0.26</v>
      </c>
      <c r="J2444">
        <f t="shared" si="494"/>
        <v>-1.4606741573033708E-3</v>
      </c>
      <c r="K2444" s="4">
        <v>83.24</v>
      </c>
      <c r="L2444" s="4">
        <v>103.66</v>
      </c>
      <c r="M2444" s="16">
        <f t="shared" si="495"/>
        <v>-2.6951599999999999E-2</v>
      </c>
      <c r="N2444">
        <f t="shared" si="496"/>
        <v>0</v>
      </c>
      <c r="O2444">
        <f t="shared" si="497"/>
        <v>0</v>
      </c>
      <c r="P2444" s="63">
        <f t="shared" si="498"/>
        <v>0</v>
      </c>
    </row>
    <row r="2445" spans="1:16" x14ac:dyDescent="0.3">
      <c r="A2445">
        <f t="shared" si="499"/>
        <v>2018</v>
      </c>
      <c r="B2445">
        <f t="shared" si="500"/>
        <v>12</v>
      </c>
      <c r="C2445">
        <f t="shared" si="501"/>
        <v>11</v>
      </c>
      <c r="D2445">
        <f t="shared" si="502"/>
        <v>4</v>
      </c>
      <c r="E2445" t="str">
        <f t="shared" si="503"/>
        <v>ON</v>
      </c>
      <c r="F2445" s="13">
        <f t="shared" si="492"/>
        <v>43445</v>
      </c>
      <c r="G2445" s="14" t="str">
        <f t="shared" si="504"/>
        <v>Avg of 4 NM Projects</v>
      </c>
      <c r="H2445" s="15">
        <f t="shared" si="493"/>
        <v>18</v>
      </c>
      <c r="I2445" s="93">
        <v>-0.39</v>
      </c>
      <c r="J2445">
        <f t="shared" si="494"/>
        <v>-2.1910112359550564E-3</v>
      </c>
      <c r="K2445" s="4">
        <v>97.05</v>
      </c>
      <c r="L2445" s="4">
        <v>139.55000000000001</v>
      </c>
      <c r="M2445" s="16">
        <f t="shared" si="495"/>
        <v>-5.4424500000000008E-2</v>
      </c>
      <c r="N2445">
        <f t="shared" si="496"/>
        <v>0</v>
      </c>
      <c r="O2445">
        <f t="shared" si="497"/>
        <v>0</v>
      </c>
      <c r="P2445" s="63">
        <f t="shared" si="498"/>
        <v>0</v>
      </c>
    </row>
    <row r="2446" spans="1:16" x14ac:dyDescent="0.3">
      <c r="A2446">
        <f t="shared" si="499"/>
        <v>2018</v>
      </c>
      <c r="B2446">
        <f t="shared" si="500"/>
        <v>12</v>
      </c>
      <c r="C2446">
        <f t="shared" si="501"/>
        <v>11</v>
      </c>
      <c r="D2446">
        <f t="shared" si="502"/>
        <v>4</v>
      </c>
      <c r="E2446" t="str">
        <f t="shared" si="503"/>
        <v>ON</v>
      </c>
      <c r="F2446" s="13">
        <f t="shared" si="492"/>
        <v>43445</v>
      </c>
      <c r="G2446" s="14" t="str">
        <f t="shared" si="504"/>
        <v>Avg of 4 NM Projects</v>
      </c>
      <c r="H2446" s="15">
        <f t="shared" si="493"/>
        <v>19</v>
      </c>
      <c r="I2446" s="93">
        <v>-0.13</v>
      </c>
      <c r="J2446">
        <f t="shared" si="494"/>
        <v>-7.3033707865168538E-4</v>
      </c>
      <c r="K2446" s="4">
        <v>93.86</v>
      </c>
      <c r="L2446" s="4">
        <v>131.21</v>
      </c>
      <c r="M2446" s="16">
        <f t="shared" si="495"/>
        <v>-1.7057300000000001E-2</v>
      </c>
      <c r="N2446">
        <f t="shared" si="496"/>
        <v>0</v>
      </c>
      <c r="O2446">
        <f t="shared" si="497"/>
        <v>0</v>
      </c>
      <c r="P2446" s="63">
        <f t="shared" si="498"/>
        <v>0</v>
      </c>
    </row>
    <row r="2447" spans="1:16" x14ac:dyDescent="0.3">
      <c r="A2447">
        <f t="shared" si="499"/>
        <v>2018</v>
      </c>
      <c r="B2447">
        <f t="shared" si="500"/>
        <v>12</v>
      </c>
      <c r="C2447">
        <f t="shared" si="501"/>
        <v>11</v>
      </c>
      <c r="D2447">
        <f t="shared" si="502"/>
        <v>4</v>
      </c>
      <c r="E2447" t="str">
        <f t="shared" si="503"/>
        <v>ON</v>
      </c>
      <c r="F2447" s="13">
        <f t="shared" si="492"/>
        <v>43445</v>
      </c>
      <c r="G2447" s="14" t="str">
        <f t="shared" si="504"/>
        <v>Avg of 4 NM Projects</v>
      </c>
      <c r="H2447" s="15">
        <f t="shared" si="493"/>
        <v>20</v>
      </c>
      <c r="I2447" s="93">
        <v>-0.13</v>
      </c>
      <c r="J2447">
        <f t="shared" si="494"/>
        <v>-7.3033707865168538E-4</v>
      </c>
      <c r="K2447" s="4">
        <v>88.42</v>
      </c>
      <c r="L2447" s="4">
        <v>130.12</v>
      </c>
      <c r="M2447" s="16">
        <f t="shared" si="495"/>
        <v>-1.6915600000000003E-2</v>
      </c>
      <c r="N2447">
        <f t="shared" si="496"/>
        <v>0</v>
      </c>
      <c r="O2447">
        <f t="shared" si="497"/>
        <v>0</v>
      </c>
      <c r="P2447" s="63">
        <f t="shared" si="498"/>
        <v>0</v>
      </c>
    </row>
    <row r="2448" spans="1:16" x14ac:dyDescent="0.3">
      <c r="A2448">
        <f t="shared" si="499"/>
        <v>2018</v>
      </c>
      <c r="B2448">
        <f t="shared" si="500"/>
        <v>12</v>
      </c>
      <c r="C2448">
        <f t="shared" si="501"/>
        <v>11</v>
      </c>
      <c r="D2448">
        <f t="shared" si="502"/>
        <v>4</v>
      </c>
      <c r="E2448" t="str">
        <f t="shared" si="503"/>
        <v>ON</v>
      </c>
      <c r="F2448" s="13">
        <f t="shared" si="492"/>
        <v>43445</v>
      </c>
      <c r="G2448" s="14" t="str">
        <f t="shared" si="504"/>
        <v>Avg of 4 NM Projects</v>
      </c>
      <c r="H2448" s="15">
        <f t="shared" si="493"/>
        <v>21</v>
      </c>
      <c r="I2448" s="93">
        <v>-0.13</v>
      </c>
      <c r="J2448">
        <f t="shared" si="494"/>
        <v>-7.3033707865168538E-4</v>
      </c>
      <c r="K2448" s="4">
        <v>76.569999999999993</v>
      </c>
      <c r="L2448" s="4">
        <v>122.04</v>
      </c>
      <c r="M2448" s="16">
        <f t="shared" si="495"/>
        <v>-1.5865200000000003E-2</v>
      </c>
      <c r="N2448">
        <f t="shared" si="496"/>
        <v>0</v>
      </c>
      <c r="O2448">
        <f t="shared" si="497"/>
        <v>0</v>
      </c>
      <c r="P2448" s="63">
        <f t="shared" si="498"/>
        <v>0</v>
      </c>
    </row>
    <row r="2449" spans="1:18" x14ac:dyDescent="0.3">
      <c r="A2449">
        <f t="shared" si="499"/>
        <v>2018</v>
      </c>
      <c r="B2449">
        <f t="shared" si="500"/>
        <v>12</v>
      </c>
      <c r="C2449">
        <f t="shared" si="501"/>
        <v>11</v>
      </c>
      <c r="D2449">
        <f t="shared" si="502"/>
        <v>4</v>
      </c>
      <c r="E2449" t="str">
        <f t="shared" si="503"/>
        <v>ON</v>
      </c>
      <c r="F2449" s="13">
        <f t="shared" si="492"/>
        <v>43445</v>
      </c>
      <c r="G2449" s="14" t="str">
        <f t="shared" si="504"/>
        <v>Avg of 4 NM Projects</v>
      </c>
      <c r="H2449" s="15">
        <f t="shared" si="493"/>
        <v>22</v>
      </c>
      <c r="I2449" s="93">
        <v>-0.13</v>
      </c>
      <c r="J2449">
        <f t="shared" si="494"/>
        <v>-7.3033707865168538E-4</v>
      </c>
      <c r="K2449" s="4">
        <v>58.49</v>
      </c>
      <c r="L2449" s="4">
        <v>74.66</v>
      </c>
      <c r="M2449" s="16">
        <f t="shared" si="495"/>
        <v>-9.7058000000000005E-3</v>
      </c>
      <c r="N2449">
        <f t="shared" si="496"/>
        <v>0</v>
      </c>
      <c r="O2449">
        <f t="shared" si="497"/>
        <v>0</v>
      </c>
      <c r="P2449" s="63">
        <f t="shared" si="498"/>
        <v>0</v>
      </c>
    </row>
    <row r="2450" spans="1:18" x14ac:dyDescent="0.3">
      <c r="A2450">
        <f t="shared" si="499"/>
        <v>2018</v>
      </c>
      <c r="B2450">
        <f t="shared" si="500"/>
        <v>12</v>
      </c>
      <c r="C2450">
        <f t="shared" si="501"/>
        <v>11</v>
      </c>
      <c r="D2450">
        <f t="shared" si="502"/>
        <v>4</v>
      </c>
      <c r="E2450" t="str">
        <f t="shared" si="503"/>
        <v>ON</v>
      </c>
      <c r="F2450" s="13">
        <f t="shared" si="492"/>
        <v>43445</v>
      </c>
      <c r="G2450" s="14" t="str">
        <f t="shared" si="504"/>
        <v>Avg of 4 NM Projects</v>
      </c>
      <c r="H2450" s="15">
        <f t="shared" si="493"/>
        <v>23</v>
      </c>
      <c r="I2450" s="93">
        <v>-0.26</v>
      </c>
      <c r="J2450">
        <f t="shared" si="494"/>
        <v>-1.4606741573033708E-3</v>
      </c>
      <c r="K2450" s="4">
        <v>50.1</v>
      </c>
      <c r="L2450" s="4">
        <v>51.64</v>
      </c>
      <c r="M2450" s="16">
        <f t="shared" si="495"/>
        <v>-1.3426400000000002E-2</v>
      </c>
      <c r="N2450">
        <f t="shared" si="496"/>
        <v>0</v>
      </c>
      <c r="O2450">
        <f t="shared" si="497"/>
        <v>0</v>
      </c>
      <c r="P2450" s="63">
        <f t="shared" si="498"/>
        <v>0</v>
      </c>
    </row>
    <row r="2451" spans="1:18" x14ac:dyDescent="0.3">
      <c r="A2451">
        <f t="shared" si="499"/>
        <v>2018</v>
      </c>
      <c r="B2451">
        <f t="shared" si="500"/>
        <v>12</v>
      </c>
      <c r="C2451">
        <f t="shared" si="501"/>
        <v>11</v>
      </c>
      <c r="D2451">
        <f t="shared" si="502"/>
        <v>4</v>
      </c>
      <c r="E2451" t="str">
        <f t="shared" si="503"/>
        <v>OFF</v>
      </c>
      <c r="F2451" s="13">
        <f t="shared" si="492"/>
        <v>43445</v>
      </c>
      <c r="G2451" s="14" t="str">
        <f t="shared" si="504"/>
        <v>Avg of 4 NM Projects</v>
      </c>
      <c r="H2451" s="15">
        <f t="shared" si="493"/>
        <v>24</v>
      </c>
      <c r="I2451" s="93">
        <v>-0.26</v>
      </c>
      <c r="J2451">
        <f t="shared" si="494"/>
        <v>-1.4606741573033708E-3</v>
      </c>
      <c r="K2451" s="4">
        <v>49.72</v>
      </c>
      <c r="L2451" s="4">
        <v>93.24</v>
      </c>
      <c r="M2451" s="16">
        <f t="shared" si="495"/>
        <v>-2.4242400000000001E-2</v>
      </c>
      <c r="N2451">
        <f t="shared" si="496"/>
        <v>0</v>
      </c>
      <c r="O2451">
        <f t="shared" si="497"/>
        <v>0</v>
      </c>
      <c r="P2451" s="63">
        <f t="shared" si="498"/>
        <v>0</v>
      </c>
    </row>
    <row r="2452" spans="1:18" x14ac:dyDescent="0.3">
      <c r="A2452">
        <f t="shared" si="499"/>
        <v>2018</v>
      </c>
      <c r="B2452">
        <f t="shared" si="500"/>
        <v>12</v>
      </c>
      <c r="C2452">
        <f t="shared" si="501"/>
        <v>12</v>
      </c>
      <c r="D2452">
        <f t="shared" si="502"/>
        <v>5</v>
      </c>
      <c r="E2452" t="str">
        <f t="shared" si="503"/>
        <v>OFF</v>
      </c>
      <c r="F2452" s="13">
        <f t="shared" si="492"/>
        <v>43446</v>
      </c>
      <c r="G2452" s="14" t="str">
        <f t="shared" si="504"/>
        <v>Avg of 4 NM Projects</v>
      </c>
      <c r="H2452" s="15">
        <f t="shared" si="493"/>
        <v>1</v>
      </c>
      <c r="I2452" s="93">
        <v>-0.13</v>
      </c>
      <c r="J2452">
        <f t="shared" si="494"/>
        <v>-7.3033707865168538E-4</v>
      </c>
      <c r="K2452" s="4">
        <v>57.91</v>
      </c>
      <c r="L2452" s="4">
        <v>71.8</v>
      </c>
      <c r="M2452" s="16">
        <f t="shared" si="495"/>
        <v>-9.3340000000000003E-3</v>
      </c>
      <c r="N2452">
        <f t="shared" si="496"/>
        <v>0</v>
      </c>
      <c r="O2452">
        <f t="shared" si="497"/>
        <v>0</v>
      </c>
      <c r="P2452" s="63">
        <f t="shared" si="498"/>
        <v>0</v>
      </c>
      <c r="Q2452" s="34"/>
      <c r="R2452" s="34"/>
    </row>
    <row r="2453" spans="1:18" x14ac:dyDescent="0.3">
      <c r="A2453">
        <f t="shared" si="499"/>
        <v>2018</v>
      </c>
      <c r="B2453">
        <f t="shared" si="500"/>
        <v>12</v>
      </c>
      <c r="C2453">
        <f t="shared" si="501"/>
        <v>12</v>
      </c>
      <c r="D2453">
        <f t="shared" si="502"/>
        <v>5</v>
      </c>
      <c r="E2453" t="str">
        <f t="shared" si="503"/>
        <v>OFF</v>
      </c>
      <c r="F2453" s="13">
        <f t="shared" si="492"/>
        <v>43446</v>
      </c>
      <c r="G2453" s="14" t="str">
        <f t="shared" si="504"/>
        <v>Avg of 4 NM Projects</v>
      </c>
      <c r="H2453" s="15">
        <f t="shared" si="493"/>
        <v>2</v>
      </c>
      <c r="I2453" s="93">
        <v>-0.13</v>
      </c>
      <c r="J2453">
        <f t="shared" si="494"/>
        <v>-7.3033707865168538E-4</v>
      </c>
      <c r="K2453" s="4">
        <v>57.14</v>
      </c>
      <c r="L2453" s="4">
        <v>109.72</v>
      </c>
      <c r="M2453" s="16">
        <f t="shared" si="495"/>
        <v>-1.42636E-2</v>
      </c>
      <c r="N2453">
        <f t="shared" si="496"/>
        <v>0</v>
      </c>
      <c r="O2453">
        <f t="shared" si="497"/>
        <v>0</v>
      </c>
      <c r="P2453" s="63">
        <f t="shared" si="498"/>
        <v>0</v>
      </c>
    </row>
    <row r="2454" spans="1:18" x14ac:dyDescent="0.3">
      <c r="A2454">
        <f t="shared" si="499"/>
        <v>2018</v>
      </c>
      <c r="B2454">
        <f t="shared" si="500"/>
        <v>12</v>
      </c>
      <c r="C2454">
        <f t="shared" si="501"/>
        <v>12</v>
      </c>
      <c r="D2454">
        <f t="shared" si="502"/>
        <v>5</v>
      </c>
      <c r="E2454" t="str">
        <f t="shared" si="503"/>
        <v>OFF</v>
      </c>
      <c r="F2454" s="13">
        <f t="shared" si="492"/>
        <v>43446</v>
      </c>
      <c r="G2454" s="14" t="str">
        <f t="shared" si="504"/>
        <v>Avg of 4 NM Projects</v>
      </c>
      <c r="H2454" s="15">
        <f t="shared" si="493"/>
        <v>3</v>
      </c>
      <c r="I2454" s="93">
        <v>-0.13</v>
      </c>
      <c r="J2454">
        <f t="shared" si="494"/>
        <v>-7.3033707865168538E-4</v>
      </c>
      <c r="K2454" s="4">
        <v>56.85</v>
      </c>
      <c r="L2454" s="4">
        <v>110.76</v>
      </c>
      <c r="M2454" s="16">
        <f t="shared" si="495"/>
        <v>-1.4398800000000002E-2</v>
      </c>
      <c r="N2454">
        <f t="shared" si="496"/>
        <v>0</v>
      </c>
      <c r="O2454">
        <f t="shared" si="497"/>
        <v>0</v>
      </c>
      <c r="P2454" s="63">
        <f t="shared" si="498"/>
        <v>0</v>
      </c>
    </row>
    <row r="2455" spans="1:18" x14ac:dyDescent="0.3">
      <c r="A2455">
        <f t="shared" si="499"/>
        <v>2018</v>
      </c>
      <c r="B2455">
        <f t="shared" si="500"/>
        <v>12</v>
      </c>
      <c r="C2455">
        <f t="shared" si="501"/>
        <v>12</v>
      </c>
      <c r="D2455">
        <f t="shared" si="502"/>
        <v>5</v>
      </c>
      <c r="E2455" t="str">
        <f t="shared" si="503"/>
        <v>OFF</v>
      </c>
      <c r="F2455" s="13">
        <f t="shared" si="492"/>
        <v>43446</v>
      </c>
      <c r="G2455" s="14" t="str">
        <f t="shared" si="504"/>
        <v>Avg of 4 NM Projects</v>
      </c>
      <c r="H2455" s="15">
        <f t="shared" si="493"/>
        <v>4</v>
      </c>
      <c r="I2455" s="93">
        <v>-0.26</v>
      </c>
      <c r="J2455">
        <f t="shared" si="494"/>
        <v>-1.4606741573033708E-3</v>
      </c>
      <c r="K2455" s="4">
        <v>55.94</v>
      </c>
      <c r="L2455" s="4">
        <v>63</v>
      </c>
      <c r="M2455" s="16">
        <f t="shared" si="495"/>
        <v>-1.6379999999999999E-2</v>
      </c>
      <c r="N2455">
        <f t="shared" si="496"/>
        <v>0</v>
      </c>
      <c r="O2455">
        <f t="shared" si="497"/>
        <v>0</v>
      </c>
      <c r="P2455" s="63">
        <f t="shared" si="498"/>
        <v>0</v>
      </c>
    </row>
    <row r="2456" spans="1:18" x14ac:dyDescent="0.3">
      <c r="A2456">
        <f t="shared" si="499"/>
        <v>2018</v>
      </c>
      <c r="B2456">
        <f t="shared" si="500"/>
        <v>12</v>
      </c>
      <c r="C2456">
        <f t="shared" si="501"/>
        <v>12</v>
      </c>
      <c r="D2456">
        <f t="shared" si="502"/>
        <v>5</v>
      </c>
      <c r="E2456" t="str">
        <f t="shared" si="503"/>
        <v>OFF</v>
      </c>
      <c r="F2456" s="13">
        <f t="shared" si="492"/>
        <v>43446</v>
      </c>
      <c r="G2456" s="14" t="str">
        <f t="shared" si="504"/>
        <v>Avg of 4 NM Projects</v>
      </c>
      <c r="H2456" s="15">
        <f t="shared" si="493"/>
        <v>5</v>
      </c>
      <c r="I2456" s="93">
        <v>-0.26</v>
      </c>
      <c r="J2456">
        <f t="shared" si="494"/>
        <v>-1.4606741573033708E-3</v>
      </c>
      <c r="K2456" s="4">
        <v>57.04</v>
      </c>
      <c r="L2456" s="4">
        <v>81.040000000000006</v>
      </c>
      <c r="M2456" s="16">
        <f t="shared" si="495"/>
        <v>-2.1070400000000003E-2</v>
      </c>
      <c r="N2456">
        <f t="shared" si="496"/>
        <v>0</v>
      </c>
      <c r="O2456">
        <f t="shared" si="497"/>
        <v>0</v>
      </c>
      <c r="P2456" s="63">
        <f t="shared" si="498"/>
        <v>0</v>
      </c>
    </row>
    <row r="2457" spans="1:18" x14ac:dyDescent="0.3">
      <c r="A2457">
        <f t="shared" si="499"/>
        <v>2018</v>
      </c>
      <c r="B2457">
        <f t="shared" si="500"/>
        <v>12</v>
      </c>
      <c r="C2457">
        <f t="shared" si="501"/>
        <v>12</v>
      </c>
      <c r="D2457">
        <f t="shared" si="502"/>
        <v>5</v>
      </c>
      <c r="E2457" t="str">
        <f t="shared" si="503"/>
        <v>OFF</v>
      </c>
      <c r="F2457" s="13">
        <f t="shared" si="492"/>
        <v>43446</v>
      </c>
      <c r="G2457" s="14" t="str">
        <f t="shared" si="504"/>
        <v>Avg of 4 NM Projects</v>
      </c>
      <c r="H2457" s="15">
        <f t="shared" si="493"/>
        <v>6</v>
      </c>
      <c r="I2457" s="93">
        <v>-0.26</v>
      </c>
      <c r="J2457">
        <f t="shared" si="494"/>
        <v>-1.4606741573033708E-3</v>
      </c>
      <c r="K2457" s="4">
        <v>63.54</v>
      </c>
      <c r="L2457" s="4">
        <v>57.31</v>
      </c>
      <c r="M2457" s="16">
        <f t="shared" si="495"/>
        <v>-1.49006E-2</v>
      </c>
      <c r="N2457">
        <f t="shared" si="496"/>
        <v>0</v>
      </c>
      <c r="O2457">
        <f t="shared" si="497"/>
        <v>0</v>
      </c>
      <c r="P2457" s="63">
        <f t="shared" si="498"/>
        <v>0</v>
      </c>
    </row>
    <row r="2458" spans="1:18" x14ac:dyDescent="0.3">
      <c r="A2458">
        <f t="shared" si="499"/>
        <v>2018</v>
      </c>
      <c r="B2458">
        <f t="shared" si="500"/>
        <v>12</v>
      </c>
      <c r="C2458">
        <f t="shared" si="501"/>
        <v>12</v>
      </c>
      <c r="D2458">
        <f t="shared" si="502"/>
        <v>5</v>
      </c>
      <c r="E2458" t="str">
        <f t="shared" si="503"/>
        <v>OFF</v>
      </c>
      <c r="F2458" s="13">
        <f t="shared" si="492"/>
        <v>43446</v>
      </c>
      <c r="G2458" s="14" t="str">
        <f t="shared" si="504"/>
        <v>Avg of 4 NM Projects</v>
      </c>
      <c r="H2458" s="15">
        <f t="shared" si="493"/>
        <v>7</v>
      </c>
      <c r="I2458" s="93">
        <v>-0.26</v>
      </c>
      <c r="J2458">
        <f t="shared" si="494"/>
        <v>-1.4606741573033708E-3</v>
      </c>
      <c r="K2458" s="4">
        <v>89.12</v>
      </c>
      <c r="L2458" s="4">
        <v>96.06</v>
      </c>
      <c r="M2458" s="16">
        <f t="shared" si="495"/>
        <v>-2.4975600000000001E-2</v>
      </c>
      <c r="N2458">
        <f t="shared" si="496"/>
        <v>0</v>
      </c>
      <c r="O2458">
        <f t="shared" si="497"/>
        <v>0</v>
      </c>
      <c r="P2458" s="63">
        <f t="shared" si="498"/>
        <v>0</v>
      </c>
    </row>
    <row r="2459" spans="1:18" x14ac:dyDescent="0.3">
      <c r="A2459">
        <f t="shared" si="499"/>
        <v>2018</v>
      </c>
      <c r="B2459">
        <f t="shared" si="500"/>
        <v>12</v>
      </c>
      <c r="C2459">
        <f t="shared" si="501"/>
        <v>12</v>
      </c>
      <c r="D2459">
        <f t="shared" si="502"/>
        <v>5</v>
      </c>
      <c r="E2459" t="str">
        <f t="shared" si="503"/>
        <v>ON</v>
      </c>
      <c r="F2459" s="13">
        <f t="shared" si="492"/>
        <v>43446</v>
      </c>
      <c r="G2459" s="14" t="str">
        <f t="shared" si="504"/>
        <v>Avg of 4 NM Projects</v>
      </c>
      <c r="H2459" s="15">
        <f t="shared" si="493"/>
        <v>8</v>
      </c>
      <c r="I2459" s="93">
        <v>-0.51500000000000001</v>
      </c>
      <c r="J2459">
        <f t="shared" si="494"/>
        <v>-2.8932584269662923E-3</v>
      </c>
      <c r="K2459" s="4">
        <v>101.66</v>
      </c>
      <c r="L2459" s="4">
        <v>112.78</v>
      </c>
      <c r="M2459" s="16">
        <f t="shared" si="495"/>
        <v>-5.8081700000000007E-2</v>
      </c>
      <c r="N2459">
        <f t="shared" si="496"/>
        <v>0</v>
      </c>
      <c r="O2459">
        <f t="shared" si="497"/>
        <v>0</v>
      </c>
      <c r="P2459" s="63">
        <f t="shared" si="498"/>
        <v>0</v>
      </c>
    </row>
    <row r="2460" spans="1:18" x14ac:dyDescent="0.3">
      <c r="A2460">
        <f t="shared" si="499"/>
        <v>2018</v>
      </c>
      <c r="B2460">
        <f t="shared" si="500"/>
        <v>12</v>
      </c>
      <c r="C2460">
        <f t="shared" si="501"/>
        <v>12</v>
      </c>
      <c r="D2460">
        <f t="shared" si="502"/>
        <v>5</v>
      </c>
      <c r="E2460" t="str">
        <f t="shared" si="503"/>
        <v>ON</v>
      </c>
      <c r="F2460" s="13">
        <f t="shared" si="492"/>
        <v>43446</v>
      </c>
      <c r="G2460" s="14" t="str">
        <f t="shared" si="504"/>
        <v>Avg of 4 NM Projects</v>
      </c>
      <c r="H2460" s="15">
        <f t="shared" si="493"/>
        <v>9</v>
      </c>
      <c r="I2460" s="93">
        <v>0.51</v>
      </c>
      <c r="J2460">
        <f t="shared" si="494"/>
        <v>2.8651685393258426E-3</v>
      </c>
      <c r="K2460" s="4">
        <v>96.29</v>
      </c>
      <c r="L2460" s="4">
        <v>59.78</v>
      </c>
      <c r="M2460" s="16">
        <f t="shared" si="495"/>
        <v>3.0487799999999999E-2</v>
      </c>
      <c r="N2460">
        <f t="shared" si="496"/>
        <v>0</v>
      </c>
      <c r="O2460">
        <f t="shared" si="497"/>
        <v>0</v>
      </c>
      <c r="P2460" s="63">
        <f t="shared" si="498"/>
        <v>0</v>
      </c>
    </row>
    <row r="2461" spans="1:18" x14ac:dyDescent="0.3">
      <c r="A2461">
        <f t="shared" si="499"/>
        <v>2018</v>
      </c>
      <c r="B2461">
        <f t="shared" si="500"/>
        <v>12</v>
      </c>
      <c r="C2461">
        <f t="shared" si="501"/>
        <v>12</v>
      </c>
      <c r="D2461">
        <f t="shared" si="502"/>
        <v>5</v>
      </c>
      <c r="E2461" t="str">
        <f t="shared" si="503"/>
        <v>ON</v>
      </c>
      <c r="F2461" s="13">
        <f t="shared" ref="F2461:F2524" si="505">+F2437+1</f>
        <v>43446</v>
      </c>
      <c r="G2461" s="14" t="str">
        <f t="shared" si="504"/>
        <v>Avg of 4 NM Projects</v>
      </c>
      <c r="H2461" s="15">
        <f t="shared" ref="H2461:H2524" si="506">H2437</f>
        <v>10</v>
      </c>
      <c r="I2461" s="93">
        <v>3.0749999999999997</v>
      </c>
      <c r="J2461">
        <f t="shared" si="494"/>
        <v>1.7275280898876404E-2</v>
      </c>
      <c r="K2461" s="4">
        <v>72.319999999999993</v>
      </c>
      <c r="L2461" s="4">
        <v>44.47</v>
      </c>
      <c r="M2461" s="16">
        <f t="shared" si="495"/>
        <v>0.13674524999999998</v>
      </c>
      <c r="N2461">
        <f t="shared" si="496"/>
        <v>0</v>
      </c>
      <c r="O2461">
        <f t="shared" si="497"/>
        <v>0</v>
      </c>
      <c r="P2461" s="63">
        <f t="shared" si="498"/>
        <v>0</v>
      </c>
    </row>
    <row r="2462" spans="1:18" x14ac:dyDescent="0.3">
      <c r="A2462">
        <f t="shared" si="499"/>
        <v>2018</v>
      </c>
      <c r="B2462">
        <f t="shared" si="500"/>
        <v>12</v>
      </c>
      <c r="C2462">
        <f t="shared" si="501"/>
        <v>12</v>
      </c>
      <c r="D2462">
        <f t="shared" si="502"/>
        <v>5</v>
      </c>
      <c r="E2462" t="str">
        <f t="shared" si="503"/>
        <v>ON</v>
      </c>
      <c r="F2462" s="13">
        <f t="shared" si="505"/>
        <v>43446</v>
      </c>
      <c r="G2462" s="14" t="str">
        <f t="shared" si="504"/>
        <v>Avg of 4 NM Projects</v>
      </c>
      <c r="H2462" s="15">
        <f t="shared" si="506"/>
        <v>11</v>
      </c>
      <c r="I2462" s="93">
        <v>18.809999999999999</v>
      </c>
      <c r="J2462">
        <f t="shared" si="494"/>
        <v>0.10567415730337078</v>
      </c>
      <c r="K2462" s="4">
        <v>66.8</v>
      </c>
      <c r="L2462" s="4">
        <v>47.67</v>
      </c>
      <c r="M2462" s="16">
        <f t="shared" si="495"/>
        <v>0.89667269999999999</v>
      </c>
      <c r="N2462">
        <f t="shared" si="496"/>
        <v>0</v>
      </c>
      <c r="O2462">
        <f t="shared" si="497"/>
        <v>0</v>
      </c>
      <c r="P2462" s="63">
        <f t="shared" si="498"/>
        <v>0</v>
      </c>
    </row>
    <row r="2463" spans="1:18" x14ac:dyDescent="0.3">
      <c r="A2463">
        <f t="shared" si="499"/>
        <v>2018</v>
      </c>
      <c r="B2463">
        <f t="shared" si="500"/>
        <v>12</v>
      </c>
      <c r="C2463">
        <f t="shared" si="501"/>
        <v>12</v>
      </c>
      <c r="D2463">
        <f t="shared" si="502"/>
        <v>5</v>
      </c>
      <c r="E2463" t="str">
        <f t="shared" si="503"/>
        <v>ON</v>
      </c>
      <c r="F2463" s="13">
        <f t="shared" si="505"/>
        <v>43446</v>
      </c>
      <c r="G2463" s="14" t="str">
        <f t="shared" si="504"/>
        <v>Avg of 4 NM Projects</v>
      </c>
      <c r="H2463" s="15">
        <f t="shared" si="506"/>
        <v>12</v>
      </c>
      <c r="I2463" s="93">
        <v>28.93</v>
      </c>
      <c r="J2463">
        <f t="shared" si="494"/>
        <v>0.16252808988764045</v>
      </c>
      <c r="K2463" s="4">
        <v>64.45</v>
      </c>
      <c r="L2463" s="4">
        <v>50.14</v>
      </c>
      <c r="M2463" s="16">
        <f t="shared" si="495"/>
        <v>1.4505501999999999</v>
      </c>
      <c r="N2463">
        <f t="shared" si="496"/>
        <v>0</v>
      </c>
      <c r="O2463">
        <f t="shared" si="497"/>
        <v>0</v>
      </c>
      <c r="P2463" s="63">
        <f t="shared" si="498"/>
        <v>0</v>
      </c>
    </row>
    <row r="2464" spans="1:18" x14ac:dyDescent="0.3">
      <c r="A2464">
        <f t="shared" si="499"/>
        <v>2018</v>
      </c>
      <c r="B2464">
        <f t="shared" si="500"/>
        <v>12</v>
      </c>
      <c r="C2464">
        <f t="shared" si="501"/>
        <v>12</v>
      </c>
      <c r="D2464">
        <f t="shared" si="502"/>
        <v>5</v>
      </c>
      <c r="E2464" t="str">
        <f t="shared" si="503"/>
        <v>ON</v>
      </c>
      <c r="F2464" s="13">
        <f t="shared" si="505"/>
        <v>43446</v>
      </c>
      <c r="G2464" s="14" t="str">
        <f t="shared" si="504"/>
        <v>Avg of 4 NM Projects</v>
      </c>
      <c r="H2464" s="15">
        <f t="shared" si="506"/>
        <v>13</v>
      </c>
      <c r="I2464" s="93">
        <v>29.174999999999997</v>
      </c>
      <c r="J2464">
        <f t="shared" si="494"/>
        <v>0.16390449438202245</v>
      </c>
      <c r="K2464" s="4">
        <v>58.16</v>
      </c>
      <c r="L2464" s="4">
        <v>45.59</v>
      </c>
      <c r="M2464" s="16">
        <f t="shared" si="495"/>
        <v>1.33008825</v>
      </c>
      <c r="N2464">
        <f t="shared" si="496"/>
        <v>0</v>
      </c>
      <c r="O2464">
        <f t="shared" si="497"/>
        <v>0</v>
      </c>
      <c r="P2464" s="63">
        <f t="shared" si="498"/>
        <v>0</v>
      </c>
    </row>
    <row r="2465" spans="1:18" x14ac:dyDescent="0.3">
      <c r="A2465">
        <f t="shared" si="499"/>
        <v>2018</v>
      </c>
      <c r="B2465">
        <f t="shared" si="500"/>
        <v>12</v>
      </c>
      <c r="C2465">
        <f t="shared" si="501"/>
        <v>12</v>
      </c>
      <c r="D2465">
        <f t="shared" si="502"/>
        <v>5</v>
      </c>
      <c r="E2465" t="str">
        <f t="shared" si="503"/>
        <v>ON</v>
      </c>
      <c r="F2465" s="13">
        <f t="shared" si="505"/>
        <v>43446</v>
      </c>
      <c r="G2465" s="14" t="str">
        <f t="shared" si="504"/>
        <v>Avg of 4 NM Projects</v>
      </c>
      <c r="H2465" s="15">
        <f t="shared" si="506"/>
        <v>14</v>
      </c>
      <c r="I2465" s="93">
        <v>26.619999999999997</v>
      </c>
      <c r="J2465">
        <f t="shared" si="494"/>
        <v>0.14955056179775281</v>
      </c>
      <c r="K2465" s="4">
        <v>61.46</v>
      </c>
      <c r="L2465" s="4">
        <v>50.45</v>
      </c>
      <c r="M2465" s="16">
        <f t="shared" si="495"/>
        <v>1.3429790000000001</v>
      </c>
      <c r="N2465">
        <f t="shared" si="496"/>
        <v>0</v>
      </c>
      <c r="O2465">
        <f t="shared" si="497"/>
        <v>0</v>
      </c>
      <c r="P2465" s="63">
        <f t="shared" si="498"/>
        <v>0</v>
      </c>
    </row>
    <row r="2466" spans="1:18" x14ac:dyDescent="0.3">
      <c r="A2466">
        <f t="shared" si="499"/>
        <v>2018</v>
      </c>
      <c r="B2466">
        <f t="shared" si="500"/>
        <v>12</v>
      </c>
      <c r="C2466">
        <f t="shared" si="501"/>
        <v>12</v>
      </c>
      <c r="D2466">
        <f t="shared" si="502"/>
        <v>5</v>
      </c>
      <c r="E2466" t="str">
        <f t="shared" si="503"/>
        <v>ON</v>
      </c>
      <c r="F2466" s="13">
        <f t="shared" si="505"/>
        <v>43446</v>
      </c>
      <c r="G2466" s="14" t="str">
        <f t="shared" si="504"/>
        <v>Avg of 4 NM Projects</v>
      </c>
      <c r="H2466" s="15">
        <f t="shared" si="506"/>
        <v>15</v>
      </c>
      <c r="I2466" s="93">
        <v>20.224999999999998</v>
      </c>
      <c r="J2466">
        <f t="shared" si="494"/>
        <v>0.11362359550561797</v>
      </c>
      <c r="K2466" s="4">
        <v>64.56</v>
      </c>
      <c r="L2466" s="4">
        <v>57.19</v>
      </c>
      <c r="M2466" s="16">
        <f t="shared" si="495"/>
        <v>1.1566677499999998</v>
      </c>
      <c r="N2466">
        <f t="shared" si="496"/>
        <v>0</v>
      </c>
      <c r="O2466">
        <f t="shared" si="497"/>
        <v>0</v>
      </c>
      <c r="P2466" s="63">
        <f t="shared" si="498"/>
        <v>0</v>
      </c>
    </row>
    <row r="2467" spans="1:18" x14ac:dyDescent="0.3">
      <c r="A2467">
        <f t="shared" si="499"/>
        <v>2018</v>
      </c>
      <c r="B2467">
        <f t="shared" si="500"/>
        <v>12</v>
      </c>
      <c r="C2467">
        <f t="shared" si="501"/>
        <v>12</v>
      </c>
      <c r="D2467">
        <f t="shared" si="502"/>
        <v>5</v>
      </c>
      <c r="E2467" t="str">
        <f t="shared" si="503"/>
        <v>ON</v>
      </c>
      <c r="F2467" s="13">
        <f t="shared" si="505"/>
        <v>43446</v>
      </c>
      <c r="G2467" s="14" t="str">
        <f t="shared" si="504"/>
        <v>Avg of 4 NM Projects</v>
      </c>
      <c r="H2467" s="15">
        <f t="shared" si="506"/>
        <v>16</v>
      </c>
      <c r="I2467" s="93">
        <v>8.8349999999999991</v>
      </c>
      <c r="J2467">
        <f t="shared" si="494"/>
        <v>4.9634831460674149E-2</v>
      </c>
      <c r="K2467" s="4">
        <v>62.36</v>
      </c>
      <c r="L2467" s="4">
        <v>69.489999999999995</v>
      </c>
      <c r="M2467" s="16">
        <f t="shared" si="495"/>
        <v>0.61394414999999991</v>
      </c>
      <c r="N2467">
        <f t="shared" si="496"/>
        <v>0</v>
      </c>
      <c r="O2467">
        <f t="shared" si="497"/>
        <v>0</v>
      </c>
      <c r="P2467" s="63">
        <f t="shared" si="498"/>
        <v>0</v>
      </c>
    </row>
    <row r="2468" spans="1:18" x14ac:dyDescent="0.3">
      <c r="A2468">
        <f t="shared" si="499"/>
        <v>2018</v>
      </c>
      <c r="B2468">
        <f t="shared" si="500"/>
        <v>12</v>
      </c>
      <c r="C2468">
        <f t="shared" si="501"/>
        <v>12</v>
      </c>
      <c r="D2468">
        <f t="shared" si="502"/>
        <v>5</v>
      </c>
      <c r="E2468" t="str">
        <f t="shared" si="503"/>
        <v>ON</v>
      </c>
      <c r="F2468" s="13">
        <f t="shared" si="505"/>
        <v>43446</v>
      </c>
      <c r="G2468" s="14" t="str">
        <f t="shared" si="504"/>
        <v>Avg of 4 NM Projects</v>
      </c>
      <c r="H2468" s="15">
        <f t="shared" si="506"/>
        <v>17</v>
      </c>
      <c r="I2468" s="93">
        <v>-0.38500000000000001</v>
      </c>
      <c r="J2468">
        <f t="shared" si="494"/>
        <v>-2.1629213483146067E-3</v>
      </c>
      <c r="K2468" s="4">
        <v>103.39</v>
      </c>
      <c r="L2468" s="4">
        <v>94.3</v>
      </c>
      <c r="M2468" s="16">
        <f t="shared" si="495"/>
        <v>-3.6305500000000004E-2</v>
      </c>
      <c r="N2468">
        <f t="shared" si="496"/>
        <v>0</v>
      </c>
      <c r="O2468">
        <f t="shared" si="497"/>
        <v>0</v>
      </c>
      <c r="P2468" s="63">
        <f t="shared" si="498"/>
        <v>0</v>
      </c>
    </row>
    <row r="2469" spans="1:18" x14ac:dyDescent="0.3">
      <c r="A2469">
        <f t="shared" si="499"/>
        <v>2018</v>
      </c>
      <c r="B2469">
        <f t="shared" si="500"/>
        <v>12</v>
      </c>
      <c r="C2469">
        <f t="shared" si="501"/>
        <v>12</v>
      </c>
      <c r="D2469">
        <f t="shared" si="502"/>
        <v>5</v>
      </c>
      <c r="E2469" t="str">
        <f t="shared" si="503"/>
        <v>ON</v>
      </c>
      <c r="F2469" s="13">
        <f t="shared" si="505"/>
        <v>43446</v>
      </c>
      <c r="G2469" s="14" t="str">
        <f t="shared" si="504"/>
        <v>Avg of 4 NM Projects</v>
      </c>
      <c r="H2469" s="15">
        <f t="shared" si="506"/>
        <v>18</v>
      </c>
      <c r="I2469" s="93">
        <v>0</v>
      </c>
      <c r="J2469">
        <f t="shared" si="494"/>
        <v>0</v>
      </c>
      <c r="K2469" s="4">
        <v>116.53</v>
      </c>
      <c r="L2469" s="4">
        <v>87.42</v>
      </c>
      <c r="M2469" s="16">
        <f t="shared" si="495"/>
        <v>0</v>
      </c>
      <c r="N2469">
        <f t="shared" si="496"/>
        <v>1</v>
      </c>
      <c r="O2469">
        <f t="shared" si="497"/>
        <v>0</v>
      </c>
      <c r="P2469" s="63">
        <f t="shared" si="498"/>
        <v>0</v>
      </c>
    </row>
    <row r="2470" spans="1:18" x14ac:dyDescent="0.3">
      <c r="A2470">
        <f t="shared" si="499"/>
        <v>2018</v>
      </c>
      <c r="B2470">
        <f t="shared" si="500"/>
        <v>12</v>
      </c>
      <c r="C2470">
        <f t="shared" si="501"/>
        <v>12</v>
      </c>
      <c r="D2470">
        <f t="shared" si="502"/>
        <v>5</v>
      </c>
      <c r="E2470" t="str">
        <f t="shared" si="503"/>
        <v>ON</v>
      </c>
      <c r="F2470" s="13">
        <f t="shared" si="505"/>
        <v>43446</v>
      </c>
      <c r="G2470" s="14" t="str">
        <f t="shared" si="504"/>
        <v>Avg of 4 NM Projects</v>
      </c>
      <c r="H2470" s="15">
        <f t="shared" si="506"/>
        <v>19</v>
      </c>
      <c r="I2470" s="93">
        <v>-0.26</v>
      </c>
      <c r="J2470">
        <f t="shared" si="494"/>
        <v>-1.4606741573033708E-3</v>
      </c>
      <c r="K2470" s="4">
        <v>112.96</v>
      </c>
      <c r="L2470" s="4">
        <v>83.29</v>
      </c>
      <c r="M2470" s="16">
        <f t="shared" si="495"/>
        <v>-2.1655400000000005E-2</v>
      </c>
      <c r="N2470">
        <f t="shared" si="496"/>
        <v>0</v>
      </c>
      <c r="O2470">
        <f t="shared" si="497"/>
        <v>0</v>
      </c>
      <c r="P2470" s="63">
        <f t="shared" si="498"/>
        <v>0</v>
      </c>
    </row>
    <row r="2471" spans="1:18" x14ac:dyDescent="0.3">
      <c r="A2471">
        <f t="shared" si="499"/>
        <v>2018</v>
      </c>
      <c r="B2471">
        <f t="shared" si="500"/>
        <v>12</v>
      </c>
      <c r="C2471">
        <f t="shared" si="501"/>
        <v>12</v>
      </c>
      <c r="D2471">
        <f t="shared" si="502"/>
        <v>5</v>
      </c>
      <c r="E2471" t="str">
        <f t="shared" si="503"/>
        <v>ON</v>
      </c>
      <c r="F2471" s="13">
        <f t="shared" si="505"/>
        <v>43446</v>
      </c>
      <c r="G2471" s="14" t="str">
        <f t="shared" si="504"/>
        <v>Avg of 4 NM Projects</v>
      </c>
      <c r="H2471" s="15">
        <f t="shared" si="506"/>
        <v>20</v>
      </c>
      <c r="I2471" s="93">
        <v>-0.26</v>
      </c>
      <c r="J2471">
        <f t="shared" si="494"/>
        <v>-1.4606741573033708E-3</v>
      </c>
      <c r="K2471" s="4">
        <v>104.01</v>
      </c>
      <c r="L2471" s="4">
        <v>77.48</v>
      </c>
      <c r="M2471" s="16">
        <f t="shared" si="495"/>
        <v>-2.0144800000000001E-2</v>
      </c>
      <c r="N2471">
        <f t="shared" si="496"/>
        <v>0</v>
      </c>
      <c r="O2471">
        <f t="shared" si="497"/>
        <v>0</v>
      </c>
      <c r="P2471" s="63">
        <f t="shared" si="498"/>
        <v>0</v>
      </c>
    </row>
    <row r="2472" spans="1:18" x14ac:dyDescent="0.3">
      <c r="A2472">
        <f t="shared" si="499"/>
        <v>2018</v>
      </c>
      <c r="B2472">
        <f t="shared" si="500"/>
        <v>12</v>
      </c>
      <c r="C2472">
        <f t="shared" si="501"/>
        <v>12</v>
      </c>
      <c r="D2472">
        <f t="shared" si="502"/>
        <v>5</v>
      </c>
      <c r="E2472" t="str">
        <f t="shared" si="503"/>
        <v>ON</v>
      </c>
      <c r="F2472" s="13">
        <f t="shared" si="505"/>
        <v>43446</v>
      </c>
      <c r="G2472" s="14" t="str">
        <f t="shared" si="504"/>
        <v>Avg of 4 NM Projects</v>
      </c>
      <c r="H2472" s="15">
        <f t="shared" si="506"/>
        <v>21</v>
      </c>
      <c r="I2472" s="93">
        <v>-0.39</v>
      </c>
      <c r="J2472">
        <f t="shared" si="494"/>
        <v>-2.1910112359550564E-3</v>
      </c>
      <c r="K2472" s="4">
        <v>90.25</v>
      </c>
      <c r="L2472" s="4">
        <v>73.5</v>
      </c>
      <c r="M2472" s="16">
        <f t="shared" si="495"/>
        <v>-2.8665000000000003E-2</v>
      </c>
      <c r="N2472">
        <f t="shared" si="496"/>
        <v>0</v>
      </c>
      <c r="O2472">
        <f t="shared" si="497"/>
        <v>0</v>
      </c>
      <c r="P2472" s="63">
        <f t="shared" si="498"/>
        <v>0</v>
      </c>
    </row>
    <row r="2473" spans="1:18" x14ac:dyDescent="0.3">
      <c r="A2473">
        <f t="shared" si="499"/>
        <v>2018</v>
      </c>
      <c r="B2473">
        <f t="shared" si="500"/>
        <v>12</v>
      </c>
      <c r="C2473">
        <f t="shared" si="501"/>
        <v>12</v>
      </c>
      <c r="D2473">
        <f t="shared" si="502"/>
        <v>5</v>
      </c>
      <c r="E2473" t="str">
        <f t="shared" si="503"/>
        <v>ON</v>
      </c>
      <c r="F2473" s="13">
        <f t="shared" si="505"/>
        <v>43446</v>
      </c>
      <c r="G2473" s="14" t="str">
        <f t="shared" si="504"/>
        <v>Avg of 4 NM Projects</v>
      </c>
      <c r="H2473" s="15">
        <f t="shared" si="506"/>
        <v>22</v>
      </c>
      <c r="I2473" s="93">
        <v>-0.13</v>
      </c>
      <c r="J2473">
        <f t="shared" si="494"/>
        <v>-7.3033707865168538E-4</v>
      </c>
      <c r="K2473" s="4">
        <v>73.099999999999994</v>
      </c>
      <c r="L2473" s="4">
        <v>61.08</v>
      </c>
      <c r="M2473" s="16">
        <f t="shared" si="495"/>
        <v>-7.9404000000000002E-3</v>
      </c>
      <c r="N2473">
        <f t="shared" si="496"/>
        <v>0</v>
      </c>
      <c r="O2473">
        <f t="shared" si="497"/>
        <v>0</v>
      </c>
      <c r="P2473" s="63">
        <f t="shared" si="498"/>
        <v>0</v>
      </c>
    </row>
    <row r="2474" spans="1:18" x14ac:dyDescent="0.3">
      <c r="A2474">
        <f t="shared" si="499"/>
        <v>2018</v>
      </c>
      <c r="B2474">
        <f t="shared" si="500"/>
        <v>12</v>
      </c>
      <c r="C2474">
        <f t="shared" si="501"/>
        <v>12</v>
      </c>
      <c r="D2474">
        <f t="shared" si="502"/>
        <v>5</v>
      </c>
      <c r="E2474" t="str">
        <f t="shared" si="503"/>
        <v>ON</v>
      </c>
      <c r="F2474" s="13">
        <f t="shared" si="505"/>
        <v>43446</v>
      </c>
      <c r="G2474" s="14" t="str">
        <f t="shared" si="504"/>
        <v>Avg of 4 NM Projects</v>
      </c>
      <c r="H2474" s="15">
        <f t="shared" si="506"/>
        <v>23</v>
      </c>
      <c r="I2474" s="93">
        <v>-0.13</v>
      </c>
      <c r="J2474">
        <f t="shared" si="494"/>
        <v>-7.3033707865168538E-4</v>
      </c>
      <c r="K2474" s="4">
        <v>66.819999999999993</v>
      </c>
      <c r="L2474" s="4">
        <v>58.31</v>
      </c>
      <c r="M2474" s="16">
        <f t="shared" si="495"/>
        <v>-7.5802999999999999E-3</v>
      </c>
      <c r="N2474">
        <f t="shared" si="496"/>
        <v>0</v>
      </c>
      <c r="O2474">
        <f t="shared" si="497"/>
        <v>0</v>
      </c>
      <c r="P2474" s="63">
        <f t="shared" si="498"/>
        <v>0</v>
      </c>
    </row>
    <row r="2475" spans="1:18" x14ac:dyDescent="0.3">
      <c r="A2475">
        <f t="shared" si="499"/>
        <v>2018</v>
      </c>
      <c r="B2475">
        <f t="shared" si="500"/>
        <v>12</v>
      </c>
      <c r="C2475">
        <f t="shared" si="501"/>
        <v>12</v>
      </c>
      <c r="D2475">
        <f t="shared" si="502"/>
        <v>5</v>
      </c>
      <c r="E2475" t="str">
        <f t="shared" si="503"/>
        <v>OFF</v>
      </c>
      <c r="F2475" s="13">
        <f t="shared" si="505"/>
        <v>43446</v>
      </c>
      <c r="G2475" s="14" t="str">
        <f t="shared" si="504"/>
        <v>Avg of 4 NM Projects</v>
      </c>
      <c r="H2475" s="15">
        <f t="shared" si="506"/>
        <v>24</v>
      </c>
      <c r="I2475" s="93">
        <v>-0.13</v>
      </c>
      <c r="J2475">
        <f t="shared" si="494"/>
        <v>-7.3033707865168538E-4</v>
      </c>
      <c r="K2475" s="4">
        <v>61.3</v>
      </c>
      <c r="L2475" s="4">
        <v>62.25</v>
      </c>
      <c r="M2475" s="16">
        <f t="shared" si="495"/>
        <v>-8.0925000000000007E-3</v>
      </c>
      <c r="N2475">
        <f t="shared" si="496"/>
        <v>0</v>
      </c>
      <c r="O2475">
        <f t="shared" si="497"/>
        <v>0</v>
      </c>
      <c r="P2475" s="63">
        <f t="shared" si="498"/>
        <v>0</v>
      </c>
    </row>
    <row r="2476" spans="1:18" x14ac:dyDescent="0.3">
      <c r="A2476">
        <f t="shared" si="499"/>
        <v>2018</v>
      </c>
      <c r="B2476">
        <f t="shared" si="500"/>
        <v>12</v>
      </c>
      <c r="C2476">
        <f t="shared" si="501"/>
        <v>13</v>
      </c>
      <c r="D2476">
        <f t="shared" si="502"/>
        <v>6</v>
      </c>
      <c r="E2476" t="str">
        <f t="shared" si="503"/>
        <v>OFF</v>
      </c>
      <c r="F2476" s="13">
        <f t="shared" si="505"/>
        <v>43447</v>
      </c>
      <c r="G2476" s="14" t="str">
        <f t="shared" si="504"/>
        <v>Avg of 4 NM Projects</v>
      </c>
      <c r="H2476" s="15">
        <f t="shared" si="506"/>
        <v>1</v>
      </c>
      <c r="I2476" s="93">
        <v>-0.13</v>
      </c>
      <c r="J2476">
        <f t="shared" si="494"/>
        <v>-7.3033707865168538E-4</v>
      </c>
      <c r="K2476" s="4">
        <v>71.3</v>
      </c>
      <c r="L2476" s="4">
        <v>57.1</v>
      </c>
      <c r="M2476" s="16">
        <f t="shared" si="495"/>
        <v>-7.4229999999999999E-3</v>
      </c>
      <c r="N2476">
        <f t="shared" si="496"/>
        <v>0</v>
      </c>
      <c r="O2476">
        <f t="shared" si="497"/>
        <v>0</v>
      </c>
      <c r="P2476" s="63">
        <f t="shared" si="498"/>
        <v>0</v>
      </c>
      <c r="Q2476" s="34"/>
      <c r="R2476" s="34"/>
    </row>
    <row r="2477" spans="1:18" x14ac:dyDescent="0.3">
      <c r="A2477">
        <f t="shared" si="499"/>
        <v>2018</v>
      </c>
      <c r="B2477">
        <f t="shared" si="500"/>
        <v>12</v>
      </c>
      <c r="C2477">
        <f t="shared" si="501"/>
        <v>13</v>
      </c>
      <c r="D2477">
        <f t="shared" si="502"/>
        <v>6</v>
      </c>
      <c r="E2477" t="str">
        <f t="shared" si="503"/>
        <v>OFF</v>
      </c>
      <c r="F2477" s="13">
        <f t="shared" si="505"/>
        <v>43447</v>
      </c>
      <c r="G2477" s="14" t="str">
        <f t="shared" si="504"/>
        <v>Avg of 4 NM Projects</v>
      </c>
      <c r="H2477" s="15">
        <f t="shared" si="506"/>
        <v>2</v>
      </c>
      <c r="I2477" s="93">
        <v>-0.26</v>
      </c>
      <c r="J2477">
        <f t="shared" si="494"/>
        <v>-1.4606741573033708E-3</v>
      </c>
      <c r="K2477" s="4">
        <v>65.069999999999993</v>
      </c>
      <c r="L2477" s="4">
        <v>52.31</v>
      </c>
      <c r="M2477" s="16">
        <f t="shared" si="495"/>
        <v>-1.3600600000000003E-2</v>
      </c>
      <c r="N2477">
        <f t="shared" si="496"/>
        <v>0</v>
      </c>
      <c r="O2477">
        <f t="shared" si="497"/>
        <v>0</v>
      </c>
      <c r="P2477" s="63">
        <f t="shared" si="498"/>
        <v>0</v>
      </c>
    </row>
    <row r="2478" spans="1:18" x14ac:dyDescent="0.3">
      <c r="A2478">
        <f t="shared" si="499"/>
        <v>2018</v>
      </c>
      <c r="B2478">
        <f t="shared" si="500"/>
        <v>12</v>
      </c>
      <c r="C2478">
        <f t="shared" si="501"/>
        <v>13</v>
      </c>
      <c r="D2478">
        <f t="shared" si="502"/>
        <v>6</v>
      </c>
      <c r="E2478" t="str">
        <f t="shared" si="503"/>
        <v>OFF</v>
      </c>
      <c r="F2478" s="13">
        <f t="shared" si="505"/>
        <v>43447</v>
      </c>
      <c r="G2478" s="14" t="str">
        <f t="shared" si="504"/>
        <v>Avg of 4 NM Projects</v>
      </c>
      <c r="H2478" s="15">
        <f t="shared" si="506"/>
        <v>3</v>
      </c>
      <c r="I2478" s="93">
        <v>-0.13</v>
      </c>
      <c r="J2478">
        <f t="shared" si="494"/>
        <v>-7.3033707865168538E-4</v>
      </c>
      <c r="K2478" s="4">
        <v>62.66</v>
      </c>
      <c r="L2478" s="4">
        <v>51.45</v>
      </c>
      <c r="M2478" s="16">
        <f t="shared" si="495"/>
        <v>-6.6885E-3</v>
      </c>
      <c r="N2478">
        <f t="shared" si="496"/>
        <v>0</v>
      </c>
      <c r="O2478">
        <f t="shared" si="497"/>
        <v>0</v>
      </c>
      <c r="P2478" s="63">
        <f t="shared" si="498"/>
        <v>0</v>
      </c>
    </row>
    <row r="2479" spans="1:18" x14ac:dyDescent="0.3">
      <c r="A2479">
        <f t="shared" si="499"/>
        <v>2018</v>
      </c>
      <c r="B2479">
        <f t="shared" si="500"/>
        <v>12</v>
      </c>
      <c r="C2479">
        <f t="shared" si="501"/>
        <v>13</v>
      </c>
      <c r="D2479">
        <f t="shared" si="502"/>
        <v>6</v>
      </c>
      <c r="E2479" t="str">
        <f t="shared" si="503"/>
        <v>OFF</v>
      </c>
      <c r="F2479" s="13">
        <f t="shared" si="505"/>
        <v>43447</v>
      </c>
      <c r="G2479" s="14" t="str">
        <f t="shared" si="504"/>
        <v>Avg of 4 NM Projects</v>
      </c>
      <c r="H2479" s="15">
        <f t="shared" si="506"/>
        <v>4</v>
      </c>
      <c r="I2479" s="93">
        <v>-0.39</v>
      </c>
      <c r="J2479">
        <f t="shared" si="494"/>
        <v>-2.1910112359550564E-3</v>
      </c>
      <c r="K2479" s="4">
        <v>61.4</v>
      </c>
      <c r="L2479" s="4">
        <v>52.51</v>
      </c>
      <c r="M2479" s="16">
        <f t="shared" si="495"/>
        <v>-2.0478899999999998E-2</v>
      </c>
      <c r="N2479">
        <f t="shared" si="496"/>
        <v>0</v>
      </c>
      <c r="O2479">
        <f t="shared" si="497"/>
        <v>0</v>
      </c>
      <c r="P2479" s="63">
        <f t="shared" si="498"/>
        <v>0</v>
      </c>
    </row>
    <row r="2480" spans="1:18" x14ac:dyDescent="0.3">
      <c r="A2480">
        <f t="shared" si="499"/>
        <v>2018</v>
      </c>
      <c r="B2480">
        <f t="shared" si="500"/>
        <v>12</v>
      </c>
      <c r="C2480">
        <f t="shared" si="501"/>
        <v>13</v>
      </c>
      <c r="D2480">
        <f t="shared" si="502"/>
        <v>6</v>
      </c>
      <c r="E2480" t="str">
        <f t="shared" si="503"/>
        <v>OFF</v>
      </c>
      <c r="F2480" s="13">
        <f t="shared" si="505"/>
        <v>43447</v>
      </c>
      <c r="G2480" s="14" t="str">
        <f t="shared" si="504"/>
        <v>Avg of 4 NM Projects</v>
      </c>
      <c r="H2480" s="15">
        <f t="shared" si="506"/>
        <v>5</v>
      </c>
      <c r="I2480" s="93">
        <v>-0.13</v>
      </c>
      <c r="J2480">
        <f t="shared" si="494"/>
        <v>-7.3033707865168538E-4</v>
      </c>
      <c r="K2480" s="4">
        <v>63.13</v>
      </c>
      <c r="L2480" s="4">
        <v>53.03</v>
      </c>
      <c r="M2480" s="16">
        <f t="shared" si="495"/>
        <v>-6.8939000000000005E-3</v>
      </c>
      <c r="N2480">
        <f t="shared" si="496"/>
        <v>0</v>
      </c>
      <c r="O2480">
        <f t="shared" si="497"/>
        <v>0</v>
      </c>
      <c r="P2480" s="63">
        <f t="shared" si="498"/>
        <v>0</v>
      </c>
    </row>
    <row r="2481" spans="1:16" x14ac:dyDescent="0.3">
      <c r="A2481">
        <f t="shared" si="499"/>
        <v>2018</v>
      </c>
      <c r="B2481">
        <f t="shared" si="500"/>
        <v>12</v>
      </c>
      <c r="C2481">
        <f t="shared" si="501"/>
        <v>13</v>
      </c>
      <c r="D2481">
        <f t="shared" si="502"/>
        <v>6</v>
      </c>
      <c r="E2481" t="str">
        <f t="shared" si="503"/>
        <v>OFF</v>
      </c>
      <c r="F2481" s="13">
        <f t="shared" si="505"/>
        <v>43447</v>
      </c>
      <c r="G2481" s="14" t="str">
        <f t="shared" si="504"/>
        <v>Avg of 4 NM Projects</v>
      </c>
      <c r="H2481" s="15">
        <f t="shared" si="506"/>
        <v>6</v>
      </c>
      <c r="I2481" s="93">
        <v>-0.26</v>
      </c>
      <c r="J2481">
        <f t="shared" si="494"/>
        <v>-1.4606741573033708E-3</v>
      </c>
      <c r="K2481" s="4">
        <v>75.28</v>
      </c>
      <c r="L2481" s="4">
        <v>55.53</v>
      </c>
      <c r="M2481" s="16">
        <f t="shared" si="495"/>
        <v>-1.4437800000000001E-2</v>
      </c>
      <c r="N2481">
        <f t="shared" si="496"/>
        <v>0</v>
      </c>
      <c r="O2481">
        <f t="shared" si="497"/>
        <v>0</v>
      </c>
      <c r="P2481" s="63">
        <f t="shared" si="498"/>
        <v>0</v>
      </c>
    </row>
    <row r="2482" spans="1:16" x14ac:dyDescent="0.3">
      <c r="A2482">
        <f t="shared" si="499"/>
        <v>2018</v>
      </c>
      <c r="B2482">
        <f t="shared" si="500"/>
        <v>12</v>
      </c>
      <c r="C2482">
        <f t="shared" si="501"/>
        <v>13</v>
      </c>
      <c r="D2482">
        <f t="shared" si="502"/>
        <v>6</v>
      </c>
      <c r="E2482" t="str">
        <f t="shared" si="503"/>
        <v>OFF</v>
      </c>
      <c r="F2482" s="13">
        <f t="shared" si="505"/>
        <v>43447</v>
      </c>
      <c r="G2482" s="14" t="str">
        <f t="shared" si="504"/>
        <v>Avg of 4 NM Projects</v>
      </c>
      <c r="H2482" s="15">
        <f t="shared" si="506"/>
        <v>7</v>
      </c>
      <c r="I2482" s="93">
        <v>-0.13</v>
      </c>
      <c r="J2482">
        <f t="shared" si="494"/>
        <v>-7.3033707865168538E-4</v>
      </c>
      <c r="K2482" s="4">
        <v>92.19</v>
      </c>
      <c r="L2482" s="4">
        <v>105.26</v>
      </c>
      <c r="M2482" s="16">
        <f t="shared" si="495"/>
        <v>-1.3683800000000001E-2</v>
      </c>
      <c r="N2482">
        <f t="shared" si="496"/>
        <v>0</v>
      </c>
      <c r="O2482">
        <f t="shared" si="497"/>
        <v>0</v>
      </c>
      <c r="P2482" s="63">
        <f t="shared" si="498"/>
        <v>0</v>
      </c>
    </row>
    <row r="2483" spans="1:16" x14ac:dyDescent="0.3">
      <c r="A2483">
        <f t="shared" si="499"/>
        <v>2018</v>
      </c>
      <c r="B2483">
        <f t="shared" si="500"/>
        <v>12</v>
      </c>
      <c r="C2483">
        <f t="shared" si="501"/>
        <v>13</v>
      </c>
      <c r="D2483">
        <f t="shared" si="502"/>
        <v>6</v>
      </c>
      <c r="E2483" t="str">
        <f t="shared" si="503"/>
        <v>ON</v>
      </c>
      <c r="F2483" s="13">
        <f t="shared" si="505"/>
        <v>43447</v>
      </c>
      <c r="G2483" s="14" t="str">
        <f t="shared" si="504"/>
        <v>Avg of 4 NM Projects</v>
      </c>
      <c r="H2483" s="15">
        <f t="shared" si="506"/>
        <v>8</v>
      </c>
      <c r="I2483" s="93">
        <v>0.77</v>
      </c>
      <c r="J2483">
        <f t="shared" si="494"/>
        <v>4.3258426966292134E-3</v>
      </c>
      <c r="K2483" s="4">
        <v>101.15</v>
      </c>
      <c r="L2483" s="4">
        <v>98.77</v>
      </c>
      <c r="M2483" s="16">
        <f t="shared" si="495"/>
        <v>7.6052899999999993E-2</v>
      </c>
      <c r="N2483">
        <f t="shared" si="496"/>
        <v>0</v>
      </c>
      <c r="O2483">
        <f t="shared" si="497"/>
        <v>0</v>
      </c>
      <c r="P2483" s="63">
        <f t="shared" si="498"/>
        <v>0</v>
      </c>
    </row>
    <row r="2484" spans="1:16" x14ac:dyDescent="0.3">
      <c r="A2484">
        <f t="shared" si="499"/>
        <v>2018</v>
      </c>
      <c r="B2484">
        <f t="shared" si="500"/>
        <v>12</v>
      </c>
      <c r="C2484">
        <f t="shared" si="501"/>
        <v>13</v>
      </c>
      <c r="D2484">
        <f t="shared" si="502"/>
        <v>6</v>
      </c>
      <c r="E2484" t="str">
        <f t="shared" si="503"/>
        <v>ON</v>
      </c>
      <c r="F2484" s="13">
        <f t="shared" si="505"/>
        <v>43447</v>
      </c>
      <c r="G2484" s="14" t="str">
        <f t="shared" si="504"/>
        <v>Avg of 4 NM Projects</v>
      </c>
      <c r="H2484" s="15">
        <f t="shared" si="506"/>
        <v>9</v>
      </c>
      <c r="I2484" s="93">
        <v>9.9749999999999996</v>
      </c>
      <c r="J2484">
        <f t="shared" si="494"/>
        <v>5.6039325842696629E-2</v>
      </c>
      <c r="K2484" s="4">
        <v>98.29</v>
      </c>
      <c r="L2484" s="4">
        <v>78.48</v>
      </c>
      <c r="M2484" s="16">
        <f t="shared" si="495"/>
        <v>0.78283799999999992</v>
      </c>
      <c r="N2484">
        <f t="shared" si="496"/>
        <v>0</v>
      </c>
      <c r="O2484">
        <f t="shared" si="497"/>
        <v>0</v>
      </c>
      <c r="P2484" s="63">
        <f t="shared" si="498"/>
        <v>0</v>
      </c>
    </row>
    <row r="2485" spans="1:16" x14ac:dyDescent="0.3">
      <c r="A2485">
        <f t="shared" si="499"/>
        <v>2018</v>
      </c>
      <c r="B2485">
        <f t="shared" si="500"/>
        <v>12</v>
      </c>
      <c r="C2485">
        <f t="shared" si="501"/>
        <v>13</v>
      </c>
      <c r="D2485">
        <f t="shared" si="502"/>
        <v>6</v>
      </c>
      <c r="E2485" t="str">
        <f t="shared" si="503"/>
        <v>ON</v>
      </c>
      <c r="F2485" s="13">
        <f t="shared" si="505"/>
        <v>43447</v>
      </c>
      <c r="G2485" s="14" t="str">
        <f t="shared" si="504"/>
        <v>Avg of 4 NM Projects</v>
      </c>
      <c r="H2485" s="15">
        <f t="shared" si="506"/>
        <v>10</v>
      </c>
      <c r="I2485" s="93">
        <v>21.119999999999997</v>
      </c>
      <c r="J2485">
        <f t="shared" si="494"/>
        <v>0.11865168539325842</v>
      </c>
      <c r="K2485" s="4">
        <v>87.28</v>
      </c>
      <c r="L2485" s="4">
        <v>61.59</v>
      </c>
      <c r="M2485" s="16">
        <f t="shared" si="495"/>
        <v>1.3007808000000001</v>
      </c>
      <c r="N2485">
        <f t="shared" si="496"/>
        <v>0</v>
      </c>
      <c r="O2485">
        <f t="shared" si="497"/>
        <v>0</v>
      </c>
      <c r="P2485" s="63">
        <f t="shared" si="498"/>
        <v>0</v>
      </c>
    </row>
    <row r="2486" spans="1:16" x14ac:dyDescent="0.3">
      <c r="A2486">
        <f t="shared" si="499"/>
        <v>2018</v>
      </c>
      <c r="B2486">
        <f t="shared" si="500"/>
        <v>12</v>
      </c>
      <c r="C2486">
        <f t="shared" si="501"/>
        <v>13</v>
      </c>
      <c r="D2486">
        <f t="shared" si="502"/>
        <v>6</v>
      </c>
      <c r="E2486" t="str">
        <f t="shared" si="503"/>
        <v>ON</v>
      </c>
      <c r="F2486" s="13">
        <f t="shared" si="505"/>
        <v>43447</v>
      </c>
      <c r="G2486" s="14" t="str">
        <f t="shared" si="504"/>
        <v>Avg of 4 NM Projects</v>
      </c>
      <c r="H2486" s="15">
        <f t="shared" si="506"/>
        <v>11</v>
      </c>
      <c r="I2486" s="93">
        <v>29.305</v>
      </c>
      <c r="J2486">
        <f t="shared" si="494"/>
        <v>0.16463483146067415</v>
      </c>
      <c r="K2486" s="4">
        <v>75.290000000000006</v>
      </c>
      <c r="L2486" s="4">
        <v>62.49</v>
      </c>
      <c r="M2486" s="16">
        <f t="shared" si="495"/>
        <v>1.83126945</v>
      </c>
      <c r="N2486">
        <f t="shared" si="496"/>
        <v>0</v>
      </c>
      <c r="O2486">
        <f t="shared" si="497"/>
        <v>0</v>
      </c>
      <c r="P2486" s="63">
        <f t="shared" si="498"/>
        <v>0</v>
      </c>
    </row>
    <row r="2487" spans="1:16" x14ac:dyDescent="0.3">
      <c r="A2487">
        <f t="shared" si="499"/>
        <v>2018</v>
      </c>
      <c r="B2487">
        <f t="shared" si="500"/>
        <v>12</v>
      </c>
      <c r="C2487">
        <f t="shared" si="501"/>
        <v>13</v>
      </c>
      <c r="D2487">
        <f t="shared" si="502"/>
        <v>6</v>
      </c>
      <c r="E2487" t="str">
        <f t="shared" si="503"/>
        <v>ON</v>
      </c>
      <c r="F2487" s="13">
        <f t="shared" si="505"/>
        <v>43447</v>
      </c>
      <c r="G2487" s="14" t="str">
        <f t="shared" si="504"/>
        <v>Avg of 4 NM Projects</v>
      </c>
      <c r="H2487" s="15">
        <f t="shared" si="506"/>
        <v>12</v>
      </c>
      <c r="I2487" s="93">
        <v>31.49</v>
      </c>
      <c r="J2487">
        <f t="shared" si="494"/>
        <v>0.17691011235955056</v>
      </c>
      <c r="K2487" s="4">
        <v>73.41</v>
      </c>
      <c r="L2487" s="4">
        <v>59.56</v>
      </c>
      <c r="M2487" s="16">
        <f t="shared" si="495"/>
        <v>1.8755443999999999</v>
      </c>
      <c r="N2487">
        <f t="shared" si="496"/>
        <v>0</v>
      </c>
      <c r="O2487">
        <f t="shared" si="497"/>
        <v>0</v>
      </c>
      <c r="P2487" s="63">
        <f t="shared" si="498"/>
        <v>0</v>
      </c>
    </row>
    <row r="2488" spans="1:16" x14ac:dyDescent="0.3">
      <c r="A2488">
        <f t="shared" si="499"/>
        <v>2018</v>
      </c>
      <c r="B2488">
        <f t="shared" si="500"/>
        <v>12</v>
      </c>
      <c r="C2488">
        <f t="shared" si="501"/>
        <v>13</v>
      </c>
      <c r="D2488">
        <f t="shared" si="502"/>
        <v>6</v>
      </c>
      <c r="E2488" t="str">
        <f t="shared" si="503"/>
        <v>ON</v>
      </c>
      <c r="F2488" s="13">
        <f t="shared" si="505"/>
        <v>43447</v>
      </c>
      <c r="G2488" s="14" t="str">
        <f t="shared" si="504"/>
        <v>Avg of 4 NM Projects</v>
      </c>
      <c r="H2488" s="15">
        <f t="shared" si="506"/>
        <v>13</v>
      </c>
      <c r="I2488" s="93">
        <v>30.204999999999998</v>
      </c>
      <c r="J2488">
        <f t="shared" si="494"/>
        <v>0.16969101123595504</v>
      </c>
      <c r="K2488" s="4">
        <v>68.5</v>
      </c>
      <c r="L2488" s="4">
        <v>57.58</v>
      </c>
      <c r="M2488" s="16">
        <f t="shared" si="495"/>
        <v>1.7392038999999997</v>
      </c>
      <c r="N2488">
        <f t="shared" si="496"/>
        <v>0</v>
      </c>
      <c r="O2488">
        <f t="shared" si="497"/>
        <v>0</v>
      </c>
      <c r="P2488" s="63">
        <f t="shared" si="498"/>
        <v>0</v>
      </c>
    </row>
    <row r="2489" spans="1:16" x14ac:dyDescent="0.3">
      <c r="A2489">
        <f t="shared" si="499"/>
        <v>2018</v>
      </c>
      <c r="B2489">
        <f t="shared" si="500"/>
        <v>12</v>
      </c>
      <c r="C2489">
        <f t="shared" si="501"/>
        <v>13</v>
      </c>
      <c r="D2489">
        <f t="shared" si="502"/>
        <v>6</v>
      </c>
      <c r="E2489" t="str">
        <f t="shared" si="503"/>
        <v>ON</v>
      </c>
      <c r="F2489" s="13">
        <f t="shared" si="505"/>
        <v>43447</v>
      </c>
      <c r="G2489" s="14" t="str">
        <f t="shared" si="504"/>
        <v>Avg of 4 NM Projects</v>
      </c>
      <c r="H2489" s="15">
        <f t="shared" si="506"/>
        <v>14</v>
      </c>
      <c r="I2489" s="93">
        <v>26.11</v>
      </c>
      <c r="J2489">
        <f t="shared" si="494"/>
        <v>0.14668539325842697</v>
      </c>
      <c r="K2489" s="4">
        <v>68.5</v>
      </c>
      <c r="L2489" s="4">
        <v>70.05</v>
      </c>
      <c r="M2489" s="16">
        <f t="shared" si="495"/>
        <v>1.8290055000000001</v>
      </c>
      <c r="N2489">
        <f t="shared" si="496"/>
        <v>0</v>
      </c>
      <c r="O2489">
        <f t="shared" si="497"/>
        <v>0</v>
      </c>
      <c r="P2489" s="63">
        <f t="shared" si="498"/>
        <v>0</v>
      </c>
    </row>
    <row r="2490" spans="1:16" x14ac:dyDescent="0.3">
      <c r="A2490">
        <f t="shared" si="499"/>
        <v>2018</v>
      </c>
      <c r="B2490">
        <f t="shared" si="500"/>
        <v>12</v>
      </c>
      <c r="C2490">
        <f t="shared" si="501"/>
        <v>13</v>
      </c>
      <c r="D2490">
        <f t="shared" si="502"/>
        <v>6</v>
      </c>
      <c r="E2490" t="str">
        <f t="shared" si="503"/>
        <v>ON</v>
      </c>
      <c r="F2490" s="13">
        <f t="shared" si="505"/>
        <v>43447</v>
      </c>
      <c r="G2490" s="14" t="str">
        <f t="shared" si="504"/>
        <v>Avg of 4 NM Projects</v>
      </c>
      <c r="H2490" s="15">
        <f t="shared" si="506"/>
        <v>15</v>
      </c>
      <c r="I2490" s="93">
        <v>17.41</v>
      </c>
      <c r="J2490">
        <f t="shared" si="494"/>
        <v>9.7808988764044938E-2</v>
      </c>
      <c r="K2490" s="4">
        <v>68.180000000000007</v>
      </c>
      <c r="L2490" s="4">
        <v>79.31</v>
      </c>
      <c r="M2490" s="16">
        <f t="shared" si="495"/>
        <v>1.3807871</v>
      </c>
      <c r="N2490">
        <f t="shared" si="496"/>
        <v>0</v>
      </c>
      <c r="O2490">
        <f t="shared" si="497"/>
        <v>0</v>
      </c>
      <c r="P2490" s="63">
        <f t="shared" si="498"/>
        <v>0</v>
      </c>
    </row>
    <row r="2491" spans="1:16" x14ac:dyDescent="0.3">
      <c r="A2491">
        <f t="shared" si="499"/>
        <v>2018</v>
      </c>
      <c r="B2491">
        <f t="shared" si="500"/>
        <v>12</v>
      </c>
      <c r="C2491">
        <f t="shared" si="501"/>
        <v>13</v>
      </c>
      <c r="D2491">
        <f t="shared" si="502"/>
        <v>6</v>
      </c>
      <c r="E2491" t="str">
        <f t="shared" si="503"/>
        <v>ON</v>
      </c>
      <c r="F2491" s="13">
        <f t="shared" si="505"/>
        <v>43447</v>
      </c>
      <c r="G2491" s="14" t="str">
        <f t="shared" si="504"/>
        <v>Avg of 4 NM Projects</v>
      </c>
      <c r="H2491" s="15">
        <f t="shared" si="506"/>
        <v>16</v>
      </c>
      <c r="I2491" s="93">
        <v>3.7050000000000001</v>
      </c>
      <c r="J2491">
        <f t="shared" si="494"/>
        <v>2.0814606741573035E-2</v>
      </c>
      <c r="K2491" s="4">
        <v>70.2</v>
      </c>
      <c r="L2491" s="4">
        <v>84.41</v>
      </c>
      <c r="M2491" s="16">
        <f t="shared" si="495"/>
        <v>0.31273905000000002</v>
      </c>
      <c r="N2491">
        <f t="shared" si="496"/>
        <v>0</v>
      </c>
      <c r="O2491">
        <f t="shared" si="497"/>
        <v>0</v>
      </c>
      <c r="P2491" s="63">
        <f t="shared" si="498"/>
        <v>0</v>
      </c>
    </row>
    <row r="2492" spans="1:16" x14ac:dyDescent="0.3">
      <c r="A2492">
        <f t="shared" si="499"/>
        <v>2018</v>
      </c>
      <c r="B2492">
        <f t="shared" si="500"/>
        <v>12</v>
      </c>
      <c r="C2492">
        <f t="shared" si="501"/>
        <v>13</v>
      </c>
      <c r="D2492">
        <f t="shared" si="502"/>
        <v>6</v>
      </c>
      <c r="E2492" t="str">
        <f t="shared" si="503"/>
        <v>ON</v>
      </c>
      <c r="F2492" s="13">
        <f t="shared" si="505"/>
        <v>43447</v>
      </c>
      <c r="G2492" s="14" t="str">
        <f t="shared" si="504"/>
        <v>Avg of 4 NM Projects</v>
      </c>
      <c r="H2492" s="15">
        <f t="shared" si="506"/>
        <v>17</v>
      </c>
      <c r="I2492" s="93">
        <v>-0.26</v>
      </c>
      <c r="J2492">
        <f t="shared" si="494"/>
        <v>-1.4606741573033708E-3</v>
      </c>
      <c r="K2492" s="4">
        <v>102.03</v>
      </c>
      <c r="L2492" s="4">
        <v>88.42</v>
      </c>
      <c r="M2492" s="16">
        <f t="shared" si="495"/>
        <v>-2.2989200000000001E-2</v>
      </c>
      <c r="N2492">
        <f t="shared" si="496"/>
        <v>0</v>
      </c>
      <c r="O2492">
        <f t="shared" si="497"/>
        <v>0</v>
      </c>
      <c r="P2492" s="63">
        <f t="shared" si="498"/>
        <v>0</v>
      </c>
    </row>
    <row r="2493" spans="1:16" x14ac:dyDescent="0.3">
      <c r="A2493">
        <f t="shared" si="499"/>
        <v>2018</v>
      </c>
      <c r="B2493">
        <f t="shared" si="500"/>
        <v>12</v>
      </c>
      <c r="C2493">
        <f t="shared" si="501"/>
        <v>13</v>
      </c>
      <c r="D2493">
        <f t="shared" si="502"/>
        <v>6</v>
      </c>
      <c r="E2493" t="str">
        <f t="shared" si="503"/>
        <v>ON</v>
      </c>
      <c r="F2493" s="13">
        <f t="shared" si="505"/>
        <v>43447</v>
      </c>
      <c r="G2493" s="14" t="str">
        <f t="shared" si="504"/>
        <v>Avg of 4 NM Projects</v>
      </c>
      <c r="H2493" s="15">
        <f t="shared" si="506"/>
        <v>18</v>
      </c>
      <c r="I2493" s="93">
        <v>-0.26</v>
      </c>
      <c r="J2493">
        <f t="shared" si="494"/>
        <v>-1.4606741573033708E-3</v>
      </c>
      <c r="K2493" s="4">
        <v>109.22</v>
      </c>
      <c r="L2493" s="4">
        <v>96.67</v>
      </c>
      <c r="M2493" s="16">
        <f t="shared" si="495"/>
        <v>-2.5134199999999999E-2</v>
      </c>
      <c r="N2493">
        <f t="shared" si="496"/>
        <v>0</v>
      </c>
      <c r="O2493">
        <f t="shared" si="497"/>
        <v>0</v>
      </c>
      <c r="P2493" s="63">
        <f t="shared" si="498"/>
        <v>0</v>
      </c>
    </row>
    <row r="2494" spans="1:16" x14ac:dyDescent="0.3">
      <c r="A2494">
        <f t="shared" si="499"/>
        <v>2018</v>
      </c>
      <c r="B2494">
        <f t="shared" si="500"/>
        <v>12</v>
      </c>
      <c r="C2494">
        <f t="shared" si="501"/>
        <v>13</v>
      </c>
      <c r="D2494">
        <f t="shared" si="502"/>
        <v>6</v>
      </c>
      <c r="E2494" t="str">
        <f t="shared" si="503"/>
        <v>ON</v>
      </c>
      <c r="F2494" s="13">
        <f t="shared" si="505"/>
        <v>43447</v>
      </c>
      <c r="G2494" s="14" t="str">
        <f t="shared" si="504"/>
        <v>Avg of 4 NM Projects</v>
      </c>
      <c r="H2494" s="15">
        <f t="shared" si="506"/>
        <v>19</v>
      </c>
      <c r="I2494" s="93">
        <v>-0.13</v>
      </c>
      <c r="J2494">
        <f t="shared" si="494"/>
        <v>-7.3033707865168538E-4</v>
      </c>
      <c r="K2494" s="4">
        <v>103.23</v>
      </c>
      <c r="L2494" s="4">
        <v>83.64</v>
      </c>
      <c r="M2494" s="16">
        <f t="shared" si="495"/>
        <v>-1.0873200000000001E-2</v>
      </c>
      <c r="N2494">
        <f t="shared" si="496"/>
        <v>0</v>
      </c>
      <c r="O2494">
        <f t="shared" si="497"/>
        <v>0</v>
      </c>
      <c r="P2494" s="63">
        <f t="shared" si="498"/>
        <v>0</v>
      </c>
    </row>
    <row r="2495" spans="1:16" x14ac:dyDescent="0.3">
      <c r="A2495">
        <f t="shared" si="499"/>
        <v>2018</v>
      </c>
      <c r="B2495">
        <f t="shared" si="500"/>
        <v>12</v>
      </c>
      <c r="C2495">
        <f t="shared" si="501"/>
        <v>13</v>
      </c>
      <c r="D2495">
        <f t="shared" si="502"/>
        <v>6</v>
      </c>
      <c r="E2495" t="str">
        <f t="shared" si="503"/>
        <v>ON</v>
      </c>
      <c r="F2495" s="13">
        <f t="shared" si="505"/>
        <v>43447</v>
      </c>
      <c r="G2495" s="14" t="str">
        <f t="shared" si="504"/>
        <v>Avg of 4 NM Projects</v>
      </c>
      <c r="H2495" s="15">
        <f t="shared" si="506"/>
        <v>20</v>
      </c>
      <c r="I2495" s="93">
        <v>-0.13</v>
      </c>
      <c r="J2495">
        <f t="shared" si="494"/>
        <v>-7.3033707865168538E-4</v>
      </c>
      <c r="K2495" s="4">
        <v>91.27</v>
      </c>
      <c r="L2495" s="4">
        <v>68.739999999999995</v>
      </c>
      <c r="M2495" s="16">
        <f t="shared" si="495"/>
        <v>-8.9362E-3</v>
      </c>
      <c r="N2495">
        <f t="shared" si="496"/>
        <v>0</v>
      </c>
      <c r="O2495">
        <f t="shared" si="497"/>
        <v>0</v>
      </c>
      <c r="P2495" s="63">
        <f t="shared" si="498"/>
        <v>0</v>
      </c>
    </row>
    <row r="2496" spans="1:16" x14ac:dyDescent="0.3">
      <c r="A2496">
        <f t="shared" si="499"/>
        <v>2018</v>
      </c>
      <c r="B2496">
        <f t="shared" si="500"/>
        <v>12</v>
      </c>
      <c r="C2496">
        <f t="shared" si="501"/>
        <v>13</v>
      </c>
      <c r="D2496">
        <f t="shared" si="502"/>
        <v>6</v>
      </c>
      <c r="E2496" t="str">
        <f t="shared" si="503"/>
        <v>ON</v>
      </c>
      <c r="F2496" s="13">
        <f t="shared" si="505"/>
        <v>43447</v>
      </c>
      <c r="G2496" s="14" t="str">
        <f t="shared" si="504"/>
        <v>Avg of 4 NM Projects</v>
      </c>
      <c r="H2496" s="15">
        <f t="shared" si="506"/>
        <v>21</v>
      </c>
      <c r="I2496" s="93">
        <v>-0.13</v>
      </c>
      <c r="J2496">
        <f t="shared" si="494"/>
        <v>-7.3033707865168538E-4</v>
      </c>
      <c r="K2496" s="4">
        <v>77.349999999999994</v>
      </c>
      <c r="L2496" s="4">
        <v>61.53</v>
      </c>
      <c r="M2496" s="16">
        <f t="shared" si="495"/>
        <v>-7.9989000000000015E-3</v>
      </c>
      <c r="N2496">
        <f t="shared" si="496"/>
        <v>0</v>
      </c>
      <c r="O2496">
        <f t="shared" si="497"/>
        <v>0</v>
      </c>
      <c r="P2496" s="63">
        <f t="shared" si="498"/>
        <v>0</v>
      </c>
    </row>
    <row r="2497" spans="1:18" x14ac:dyDescent="0.3">
      <c r="A2497">
        <f t="shared" si="499"/>
        <v>2018</v>
      </c>
      <c r="B2497">
        <f t="shared" si="500"/>
        <v>12</v>
      </c>
      <c r="C2497">
        <f t="shared" si="501"/>
        <v>13</v>
      </c>
      <c r="D2497">
        <f t="shared" si="502"/>
        <v>6</v>
      </c>
      <c r="E2497" t="str">
        <f t="shared" si="503"/>
        <v>ON</v>
      </c>
      <c r="F2497" s="13">
        <f t="shared" si="505"/>
        <v>43447</v>
      </c>
      <c r="G2497" s="14" t="str">
        <f t="shared" si="504"/>
        <v>Avg of 4 NM Projects</v>
      </c>
      <c r="H2497" s="15">
        <f t="shared" si="506"/>
        <v>22</v>
      </c>
      <c r="I2497" s="93">
        <v>-0.26</v>
      </c>
      <c r="J2497">
        <f t="shared" si="494"/>
        <v>-1.4606741573033708E-3</v>
      </c>
      <c r="K2497" s="4">
        <v>69.099999999999994</v>
      </c>
      <c r="L2497" s="4">
        <v>46.31</v>
      </c>
      <c r="M2497" s="16">
        <f t="shared" si="495"/>
        <v>-1.2040600000000002E-2</v>
      </c>
      <c r="N2497">
        <f t="shared" si="496"/>
        <v>0</v>
      </c>
      <c r="O2497">
        <f t="shared" si="497"/>
        <v>0</v>
      </c>
      <c r="P2497" s="63">
        <f t="shared" si="498"/>
        <v>0</v>
      </c>
    </row>
    <row r="2498" spans="1:18" x14ac:dyDescent="0.3">
      <c r="A2498">
        <f t="shared" si="499"/>
        <v>2018</v>
      </c>
      <c r="B2498">
        <f t="shared" si="500"/>
        <v>12</v>
      </c>
      <c r="C2498">
        <f t="shared" si="501"/>
        <v>13</v>
      </c>
      <c r="D2498">
        <f t="shared" si="502"/>
        <v>6</v>
      </c>
      <c r="E2498" t="str">
        <f t="shared" si="503"/>
        <v>ON</v>
      </c>
      <c r="F2498" s="13">
        <f t="shared" si="505"/>
        <v>43447</v>
      </c>
      <c r="G2498" s="14" t="str">
        <f t="shared" si="504"/>
        <v>Avg of 4 NM Projects</v>
      </c>
      <c r="H2498" s="15">
        <f t="shared" si="506"/>
        <v>23</v>
      </c>
      <c r="I2498" s="93">
        <v>-0.26</v>
      </c>
      <c r="J2498">
        <f t="shared" si="494"/>
        <v>-1.4606741573033708E-3</v>
      </c>
      <c r="K2498" s="4">
        <v>53.34</v>
      </c>
      <c r="L2498" s="4">
        <v>43.44</v>
      </c>
      <c r="M2498" s="16">
        <f t="shared" si="495"/>
        <v>-1.12944E-2</v>
      </c>
      <c r="N2498">
        <f t="shared" si="496"/>
        <v>0</v>
      </c>
      <c r="O2498">
        <f t="shared" si="497"/>
        <v>0</v>
      </c>
      <c r="P2498" s="63">
        <f t="shared" si="498"/>
        <v>0</v>
      </c>
    </row>
    <row r="2499" spans="1:18" x14ac:dyDescent="0.3">
      <c r="A2499">
        <f t="shared" si="499"/>
        <v>2018</v>
      </c>
      <c r="B2499">
        <f t="shared" si="500"/>
        <v>12</v>
      </c>
      <c r="C2499">
        <f t="shared" si="501"/>
        <v>13</v>
      </c>
      <c r="D2499">
        <f t="shared" si="502"/>
        <v>6</v>
      </c>
      <c r="E2499" t="str">
        <f t="shared" si="503"/>
        <v>OFF</v>
      </c>
      <c r="F2499" s="13">
        <f t="shared" si="505"/>
        <v>43447</v>
      </c>
      <c r="G2499" s="14" t="str">
        <f t="shared" si="504"/>
        <v>Avg of 4 NM Projects</v>
      </c>
      <c r="H2499" s="15">
        <f t="shared" si="506"/>
        <v>24</v>
      </c>
      <c r="I2499" s="93">
        <v>-0.26</v>
      </c>
      <c r="J2499">
        <f t="shared" si="494"/>
        <v>-1.4606741573033708E-3</v>
      </c>
      <c r="K2499" s="4">
        <v>57.05</v>
      </c>
      <c r="L2499" s="4">
        <v>41.48</v>
      </c>
      <c r="M2499" s="16">
        <f t="shared" si="495"/>
        <v>-1.0784799999999999E-2</v>
      </c>
      <c r="N2499">
        <f t="shared" si="496"/>
        <v>0</v>
      </c>
      <c r="O2499">
        <f t="shared" si="497"/>
        <v>0</v>
      </c>
      <c r="P2499" s="63">
        <f t="shared" si="498"/>
        <v>0</v>
      </c>
    </row>
    <row r="2500" spans="1:18" x14ac:dyDescent="0.3">
      <c r="A2500">
        <f t="shared" si="499"/>
        <v>2018</v>
      </c>
      <c r="B2500">
        <f t="shared" si="500"/>
        <v>12</v>
      </c>
      <c r="C2500">
        <f t="shared" si="501"/>
        <v>14</v>
      </c>
      <c r="D2500">
        <f t="shared" si="502"/>
        <v>7</v>
      </c>
      <c r="E2500" t="str">
        <f t="shared" si="503"/>
        <v>OFF</v>
      </c>
      <c r="F2500" s="13">
        <f t="shared" si="505"/>
        <v>43448</v>
      </c>
      <c r="G2500" s="14" t="str">
        <f t="shared" si="504"/>
        <v>Avg of 4 NM Projects</v>
      </c>
      <c r="H2500" s="15">
        <f t="shared" si="506"/>
        <v>1</v>
      </c>
      <c r="I2500" s="93">
        <v>-0.13</v>
      </c>
      <c r="J2500">
        <f t="shared" ref="J2500:J2563" si="507">+I2500/$I$1</f>
        <v>-7.3033707865168538E-4</v>
      </c>
      <c r="K2500" s="4">
        <v>62.79</v>
      </c>
      <c r="L2500" s="4">
        <v>45.7</v>
      </c>
      <c r="M2500" s="16">
        <f t="shared" ref="M2500:M2563" si="508">+L2500*I2500/1000</f>
        <v>-5.941000000000001E-3</v>
      </c>
      <c r="N2500">
        <f t="shared" ref="N2500:N2563" si="509">+IF(I2500=0,1,0)</f>
        <v>0</v>
      </c>
      <c r="O2500">
        <f t="shared" ref="O2500:O2563" si="510">+IF(I2500&gt;=0.5*$I$1,1,0)</f>
        <v>0</v>
      </c>
      <c r="P2500" s="63">
        <f t="shared" ref="P2500:P2563" si="511">+IF(I2500&gt;MAX(I$3652:I$5859),1,0)</f>
        <v>0</v>
      </c>
      <c r="Q2500" s="34"/>
      <c r="R2500" s="34"/>
    </row>
    <row r="2501" spans="1:18" x14ac:dyDescent="0.3">
      <c r="A2501">
        <f t="shared" ref="A2501:A2564" si="512">YEAR(F2501)</f>
        <v>2018</v>
      </c>
      <c r="B2501">
        <f t="shared" ref="B2501:B2564" si="513">+MONTH(F2501)</f>
        <v>12</v>
      </c>
      <c r="C2501">
        <f t="shared" ref="C2501:C2564" si="514">+DAY(F2501)</f>
        <v>14</v>
      </c>
      <c r="D2501">
        <f t="shared" ref="D2501:D2564" si="515">WEEKDAY(C2501)</f>
        <v>7</v>
      </c>
      <c r="E2501" t="str">
        <f t="shared" ref="E2501:E2564" si="516">IF(OR(D2501=1,D2501=7,H2501=1,H2501=2,H2501=3,H2501=4,H2501=5,H2501=6,H2501=7,H2501=24),"OFF","ON")</f>
        <v>OFF</v>
      </c>
      <c r="F2501" s="13">
        <f t="shared" si="505"/>
        <v>43448</v>
      </c>
      <c r="G2501" s="14" t="str">
        <f t="shared" si="504"/>
        <v>Avg of 4 NM Projects</v>
      </c>
      <c r="H2501" s="15">
        <f t="shared" si="506"/>
        <v>2</v>
      </c>
      <c r="I2501" s="93">
        <v>-0.255</v>
      </c>
      <c r="J2501">
        <f t="shared" si="507"/>
        <v>-1.4325842696629213E-3</v>
      </c>
      <c r="K2501" s="4">
        <v>57.25</v>
      </c>
      <c r="L2501" s="4">
        <v>47.07</v>
      </c>
      <c r="M2501" s="16">
        <f t="shared" si="508"/>
        <v>-1.2002850000000001E-2</v>
      </c>
      <c r="N2501">
        <f t="shared" si="509"/>
        <v>0</v>
      </c>
      <c r="O2501">
        <f t="shared" si="510"/>
        <v>0</v>
      </c>
      <c r="P2501" s="63">
        <f t="shared" si="511"/>
        <v>0</v>
      </c>
    </row>
    <row r="2502" spans="1:18" x14ac:dyDescent="0.3">
      <c r="A2502">
        <f t="shared" si="512"/>
        <v>2018</v>
      </c>
      <c r="B2502">
        <f t="shared" si="513"/>
        <v>12</v>
      </c>
      <c r="C2502">
        <f t="shared" si="514"/>
        <v>14</v>
      </c>
      <c r="D2502">
        <f t="shared" si="515"/>
        <v>7</v>
      </c>
      <c r="E2502" t="str">
        <f t="shared" si="516"/>
        <v>OFF</v>
      </c>
      <c r="F2502" s="13">
        <f t="shared" si="505"/>
        <v>43448</v>
      </c>
      <c r="G2502" s="14" t="str">
        <f t="shared" ref="G2502:G2565" si="517">+G2501</f>
        <v>Avg of 4 NM Projects</v>
      </c>
      <c r="H2502" s="15">
        <f t="shared" si="506"/>
        <v>3</v>
      </c>
      <c r="I2502" s="93">
        <v>-0.26</v>
      </c>
      <c r="J2502">
        <f t="shared" si="507"/>
        <v>-1.4606741573033708E-3</v>
      </c>
      <c r="K2502" s="4">
        <v>48.17</v>
      </c>
      <c r="L2502" s="4">
        <v>46.6</v>
      </c>
      <c r="M2502" s="16">
        <f t="shared" si="508"/>
        <v>-1.2116000000000002E-2</v>
      </c>
      <c r="N2502">
        <f t="shared" si="509"/>
        <v>0</v>
      </c>
      <c r="O2502">
        <f t="shared" si="510"/>
        <v>0</v>
      </c>
      <c r="P2502" s="63">
        <f t="shared" si="511"/>
        <v>0</v>
      </c>
    </row>
    <row r="2503" spans="1:18" x14ac:dyDescent="0.3">
      <c r="A2503">
        <f t="shared" si="512"/>
        <v>2018</v>
      </c>
      <c r="B2503">
        <f t="shared" si="513"/>
        <v>12</v>
      </c>
      <c r="C2503">
        <f t="shared" si="514"/>
        <v>14</v>
      </c>
      <c r="D2503">
        <f t="shared" si="515"/>
        <v>7</v>
      </c>
      <c r="E2503" t="str">
        <f t="shared" si="516"/>
        <v>OFF</v>
      </c>
      <c r="F2503" s="13">
        <f t="shared" si="505"/>
        <v>43448</v>
      </c>
      <c r="G2503" s="14" t="str">
        <f t="shared" si="517"/>
        <v>Avg of 4 NM Projects</v>
      </c>
      <c r="H2503" s="15">
        <f t="shared" si="506"/>
        <v>4</v>
      </c>
      <c r="I2503" s="93">
        <v>-0.13</v>
      </c>
      <c r="J2503">
        <f t="shared" si="507"/>
        <v>-7.3033707865168538E-4</v>
      </c>
      <c r="K2503" s="4">
        <v>51.6</v>
      </c>
      <c r="L2503" s="4">
        <v>46.14</v>
      </c>
      <c r="M2503" s="16">
        <f t="shared" si="508"/>
        <v>-5.9982000000000004E-3</v>
      </c>
      <c r="N2503">
        <f t="shared" si="509"/>
        <v>0</v>
      </c>
      <c r="O2503">
        <f t="shared" si="510"/>
        <v>0</v>
      </c>
      <c r="P2503" s="63">
        <f t="shared" si="511"/>
        <v>0</v>
      </c>
    </row>
    <row r="2504" spans="1:18" x14ac:dyDescent="0.3">
      <c r="A2504">
        <f t="shared" si="512"/>
        <v>2018</v>
      </c>
      <c r="B2504">
        <f t="shared" si="513"/>
        <v>12</v>
      </c>
      <c r="C2504">
        <f t="shared" si="514"/>
        <v>14</v>
      </c>
      <c r="D2504">
        <f t="shared" si="515"/>
        <v>7</v>
      </c>
      <c r="E2504" t="str">
        <f t="shared" si="516"/>
        <v>OFF</v>
      </c>
      <c r="F2504" s="13">
        <f t="shared" si="505"/>
        <v>43448</v>
      </c>
      <c r="G2504" s="14" t="str">
        <f t="shared" si="517"/>
        <v>Avg of 4 NM Projects</v>
      </c>
      <c r="H2504" s="15">
        <f t="shared" si="506"/>
        <v>5</v>
      </c>
      <c r="I2504" s="93">
        <v>-0.26</v>
      </c>
      <c r="J2504">
        <f t="shared" si="507"/>
        <v>-1.4606741573033708E-3</v>
      </c>
      <c r="K2504" s="4">
        <v>57.2</v>
      </c>
      <c r="L2504" s="4">
        <v>46.08</v>
      </c>
      <c r="M2504" s="16">
        <f t="shared" si="508"/>
        <v>-1.19808E-2</v>
      </c>
      <c r="N2504">
        <f t="shared" si="509"/>
        <v>0</v>
      </c>
      <c r="O2504">
        <f t="shared" si="510"/>
        <v>0</v>
      </c>
      <c r="P2504" s="63">
        <f t="shared" si="511"/>
        <v>0</v>
      </c>
    </row>
    <row r="2505" spans="1:18" x14ac:dyDescent="0.3">
      <c r="A2505">
        <f t="shared" si="512"/>
        <v>2018</v>
      </c>
      <c r="B2505">
        <f t="shared" si="513"/>
        <v>12</v>
      </c>
      <c r="C2505">
        <f t="shared" si="514"/>
        <v>14</v>
      </c>
      <c r="D2505">
        <f t="shared" si="515"/>
        <v>7</v>
      </c>
      <c r="E2505" t="str">
        <f t="shared" si="516"/>
        <v>OFF</v>
      </c>
      <c r="F2505" s="13">
        <f t="shared" si="505"/>
        <v>43448</v>
      </c>
      <c r="G2505" s="14" t="str">
        <f t="shared" si="517"/>
        <v>Avg of 4 NM Projects</v>
      </c>
      <c r="H2505" s="15">
        <f t="shared" si="506"/>
        <v>6</v>
      </c>
      <c r="I2505" s="93">
        <v>-0.13</v>
      </c>
      <c r="J2505">
        <f t="shared" si="507"/>
        <v>-7.3033707865168538E-4</v>
      </c>
      <c r="K2505" s="4">
        <v>67.06</v>
      </c>
      <c r="L2505" s="4">
        <v>53.07</v>
      </c>
      <c r="M2505" s="16">
        <f t="shared" si="508"/>
        <v>-6.8991000000000009E-3</v>
      </c>
      <c r="N2505">
        <f t="shared" si="509"/>
        <v>0</v>
      </c>
      <c r="O2505">
        <f t="shared" si="510"/>
        <v>0</v>
      </c>
      <c r="P2505" s="63">
        <f t="shared" si="511"/>
        <v>0</v>
      </c>
    </row>
    <row r="2506" spans="1:18" x14ac:dyDescent="0.3">
      <c r="A2506">
        <f t="shared" si="512"/>
        <v>2018</v>
      </c>
      <c r="B2506">
        <f t="shared" si="513"/>
        <v>12</v>
      </c>
      <c r="C2506">
        <f t="shared" si="514"/>
        <v>14</v>
      </c>
      <c r="D2506">
        <f t="shared" si="515"/>
        <v>7</v>
      </c>
      <c r="E2506" t="str">
        <f t="shared" si="516"/>
        <v>OFF</v>
      </c>
      <c r="F2506" s="13">
        <f t="shared" si="505"/>
        <v>43448</v>
      </c>
      <c r="G2506" s="14" t="str">
        <f t="shared" si="517"/>
        <v>Avg of 4 NM Projects</v>
      </c>
      <c r="H2506" s="15">
        <f t="shared" si="506"/>
        <v>7</v>
      </c>
      <c r="I2506" s="93">
        <v>-0.39</v>
      </c>
      <c r="J2506">
        <f t="shared" si="507"/>
        <v>-2.1910112359550564E-3</v>
      </c>
      <c r="K2506" s="4">
        <v>70.319999999999993</v>
      </c>
      <c r="L2506" s="4">
        <v>66.650000000000006</v>
      </c>
      <c r="M2506" s="16">
        <f t="shared" si="508"/>
        <v>-2.5993500000000006E-2</v>
      </c>
      <c r="N2506">
        <f t="shared" si="509"/>
        <v>0</v>
      </c>
      <c r="O2506">
        <f t="shared" si="510"/>
        <v>0</v>
      </c>
      <c r="P2506" s="63">
        <f t="shared" si="511"/>
        <v>0</v>
      </c>
    </row>
    <row r="2507" spans="1:18" x14ac:dyDescent="0.3">
      <c r="A2507">
        <f t="shared" si="512"/>
        <v>2018</v>
      </c>
      <c r="B2507">
        <f t="shared" si="513"/>
        <v>12</v>
      </c>
      <c r="C2507">
        <f t="shared" si="514"/>
        <v>14</v>
      </c>
      <c r="D2507">
        <f t="shared" si="515"/>
        <v>7</v>
      </c>
      <c r="E2507" t="str">
        <f t="shared" si="516"/>
        <v>OFF</v>
      </c>
      <c r="F2507" s="13">
        <f t="shared" si="505"/>
        <v>43448</v>
      </c>
      <c r="G2507" s="14" t="str">
        <f t="shared" si="517"/>
        <v>Avg of 4 NM Projects</v>
      </c>
      <c r="H2507" s="15">
        <f t="shared" si="506"/>
        <v>8</v>
      </c>
      <c r="I2507" s="93">
        <v>-0.255</v>
      </c>
      <c r="J2507">
        <f t="shared" si="507"/>
        <v>-1.4325842696629213E-3</v>
      </c>
      <c r="K2507" s="4">
        <v>70.73</v>
      </c>
      <c r="L2507" s="4">
        <v>72.22</v>
      </c>
      <c r="M2507" s="16">
        <f t="shared" si="508"/>
        <v>-1.8416100000000001E-2</v>
      </c>
      <c r="N2507">
        <f t="shared" si="509"/>
        <v>0</v>
      </c>
      <c r="O2507">
        <f t="shared" si="510"/>
        <v>0</v>
      </c>
      <c r="P2507" s="63">
        <f t="shared" si="511"/>
        <v>0</v>
      </c>
    </row>
    <row r="2508" spans="1:18" x14ac:dyDescent="0.3">
      <c r="A2508">
        <f t="shared" si="512"/>
        <v>2018</v>
      </c>
      <c r="B2508">
        <f t="shared" si="513"/>
        <v>12</v>
      </c>
      <c r="C2508">
        <f t="shared" si="514"/>
        <v>14</v>
      </c>
      <c r="D2508">
        <f t="shared" si="515"/>
        <v>7</v>
      </c>
      <c r="E2508" t="str">
        <f t="shared" si="516"/>
        <v>OFF</v>
      </c>
      <c r="F2508" s="13">
        <f t="shared" si="505"/>
        <v>43448</v>
      </c>
      <c r="G2508" s="14" t="str">
        <f t="shared" si="517"/>
        <v>Avg of 4 NM Projects</v>
      </c>
      <c r="H2508" s="15">
        <f t="shared" si="506"/>
        <v>9</v>
      </c>
      <c r="I2508" s="93">
        <v>2.82</v>
      </c>
      <c r="J2508">
        <f t="shared" si="507"/>
        <v>1.5842696629213483E-2</v>
      </c>
      <c r="K2508" s="4">
        <v>70.94</v>
      </c>
      <c r="L2508" s="4">
        <v>60.57</v>
      </c>
      <c r="M2508" s="16">
        <f t="shared" si="508"/>
        <v>0.1708074</v>
      </c>
      <c r="N2508">
        <f t="shared" si="509"/>
        <v>0</v>
      </c>
      <c r="O2508">
        <f t="shared" si="510"/>
        <v>0</v>
      </c>
      <c r="P2508" s="63">
        <f t="shared" si="511"/>
        <v>0</v>
      </c>
    </row>
    <row r="2509" spans="1:18" x14ac:dyDescent="0.3">
      <c r="A2509">
        <f t="shared" si="512"/>
        <v>2018</v>
      </c>
      <c r="B2509">
        <f t="shared" si="513"/>
        <v>12</v>
      </c>
      <c r="C2509">
        <f t="shared" si="514"/>
        <v>14</v>
      </c>
      <c r="D2509">
        <f t="shared" si="515"/>
        <v>7</v>
      </c>
      <c r="E2509" t="str">
        <f t="shared" si="516"/>
        <v>OFF</v>
      </c>
      <c r="F2509" s="13">
        <f t="shared" si="505"/>
        <v>43448</v>
      </c>
      <c r="G2509" s="14" t="str">
        <f t="shared" si="517"/>
        <v>Avg of 4 NM Projects</v>
      </c>
      <c r="H2509" s="15">
        <f t="shared" si="506"/>
        <v>10</v>
      </c>
      <c r="I2509" s="93">
        <v>20.099999999999998</v>
      </c>
      <c r="J2509">
        <f t="shared" si="507"/>
        <v>0.11292134831460673</v>
      </c>
      <c r="K2509" s="4">
        <v>67.37</v>
      </c>
      <c r="L2509" s="4">
        <v>56.88</v>
      </c>
      <c r="M2509" s="16">
        <f t="shared" si="508"/>
        <v>1.1432880000000001</v>
      </c>
      <c r="N2509">
        <f t="shared" si="509"/>
        <v>0</v>
      </c>
      <c r="O2509">
        <f t="shared" si="510"/>
        <v>0</v>
      </c>
      <c r="P2509" s="63">
        <f t="shared" si="511"/>
        <v>0</v>
      </c>
    </row>
    <row r="2510" spans="1:18" x14ac:dyDescent="0.3">
      <c r="A2510">
        <f t="shared" si="512"/>
        <v>2018</v>
      </c>
      <c r="B2510">
        <f t="shared" si="513"/>
        <v>12</v>
      </c>
      <c r="C2510">
        <f t="shared" si="514"/>
        <v>14</v>
      </c>
      <c r="D2510">
        <f t="shared" si="515"/>
        <v>7</v>
      </c>
      <c r="E2510" t="str">
        <f t="shared" si="516"/>
        <v>OFF</v>
      </c>
      <c r="F2510" s="13">
        <f t="shared" si="505"/>
        <v>43448</v>
      </c>
      <c r="G2510" s="14" t="str">
        <f t="shared" si="517"/>
        <v>Avg of 4 NM Projects</v>
      </c>
      <c r="H2510" s="15">
        <f t="shared" si="506"/>
        <v>11</v>
      </c>
      <c r="I2510" s="93">
        <v>16.004999999999999</v>
      </c>
      <c r="J2510">
        <f t="shared" si="507"/>
        <v>8.9915730337078642E-2</v>
      </c>
      <c r="K2510" s="4">
        <v>61.4</v>
      </c>
      <c r="L2510" s="4">
        <v>35.92</v>
      </c>
      <c r="M2510" s="16">
        <f t="shared" si="508"/>
        <v>0.57489959999999996</v>
      </c>
      <c r="N2510">
        <f t="shared" si="509"/>
        <v>0</v>
      </c>
      <c r="O2510">
        <f t="shared" si="510"/>
        <v>0</v>
      </c>
      <c r="P2510" s="63">
        <f t="shared" si="511"/>
        <v>0</v>
      </c>
    </row>
    <row r="2511" spans="1:18" x14ac:dyDescent="0.3">
      <c r="A2511">
        <f t="shared" si="512"/>
        <v>2018</v>
      </c>
      <c r="B2511">
        <f t="shared" si="513"/>
        <v>12</v>
      </c>
      <c r="C2511">
        <f t="shared" si="514"/>
        <v>14</v>
      </c>
      <c r="D2511">
        <f t="shared" si="515"/>
        <v>7</v>
      </c>
      <c r="E2511" t="str">
        <f t="shared" si="516"/>
        <v>OFF</v>
      </c>
      <c r="F2511" s="13">
        <f t="shared" si="505"/>
        <v>43448</v>
      </c>
      <c r="G2511" s="14" t="str">
        <f t="shared" si="517"/>
        <v>Avg of 4 NM Projects</v>
      </c>
      <c r="H2511" s="15">
        <f t="shared" si="506"/>
        <v>12</v>
      </c>
      <c r="I2511" s="93">
        <v>9.0850000000000009</v>
      </c>
      <c r="J2511">
        <f t="shared" si="507"/>
        <v>5.1039325842696631E-2</v>
      </c>
      <c r="K2511" s="4">
        <v>53.85</v>
      </c>
      <c r="L2511" s="4">
        <v>35.67</v>
      </c>
      <c r="M2511" s="16">
        <f t="shared" si="508"/>
        <v>0.32406195000000004</v>
      </c>
      <c r="N2511">
        <f t="shared" si="509"/>
        <v>0</v>
      </c>
      <c r="O2511">
        <f t="shared" si="510"/>
        <v>0</v>
      </c>
      <c r="P2511" s="63">
        <f t="shared" si="511"/>
        <v>0</v>
      </c>
    </row>
    <row r="2512" spans="1:18" x14ac:dyDescent="0.3">
      <c r="A2512">
        <f t="shared" si="512"/>
        <v>2018</v>
      </c>
      <c r="B2512">
        <f t="shared" si="513"/>
        <v>12</v>
      </c>
      <c r="C2512">
        <f t="shared" si="514"/>
        <v>14</v>
      </c>
      <c r="D2512">
        <f t="shared" si="515"/>
        <v>7</v>
      </c>
      <c r="E2512" t="str">
        <f t="shared" si="516"/>
        <v>OFF</v>
      </c>
      <c r="F2512" s="13">
        <f t="shared" si="505"/>
        <v>43448</v>
      </c>
      <c r="G2512" s="14" t="str">
        <f t="shared" si="517"/>
        <v>Avg of 4 NM Projects</v>
      </c>
      <c r="H2512" s="15">
        <f t="shared" si="506"/>
        <v>13</v>
      </c>
      <c r="I2512" s="93">
        <v>8.6999999999999993</v>
      </c>
      <c r="J2512">
        <f t="shared" si="507"/>
        <v>4.887640449438202E-2</v>
      </c>
      <c r="K2512" s="4">
        <v>48.04</v>
      </c>
      <c r="L2512" s="4">
        <v>37.47</v>
      </c>
      <c r="M2512" s="16">
        <f t="shared" si="508"/>
        <v>0.32598899999999997</v>
      </c>
      <c r="N2512">
        <f t="shared" si="509"/>
        <v>0</v>
      </c>
      <c r="O2512">
        <f t="shared" si="510"/>
        <v>0</v>
      </c>
      <c r="P2512" s="63">
        <f t="shared" si="511"/>
        <v>0</v>
      </c>
    </row>
    <row r="2513" spans="1:18" x14ac:dyDescent="0.3">
      <c r="A2513">
        <f t="shared" si="512"/>
        <v>2018</v>
      </c>
      <c r="B2513">
        <f t="shared" si="513"/>
        <v>12</v>
      </c>
      <c r="C2513">
        <f t="shared" si="514"/>
        <v>14</v>
      </c>
      <c r="D2513">
        <f t="shared" si="515"/>
        <v>7</v>
      </c>
      <c r="E2513" t="str">
        <f t="shared" si="516"/>
        <v>OFF</v>
      </c>
      <c r="F2513" s="13">
        <f t="shared" si="505"/>
        <v>43448</v>
      </c>
      <c r="G2513" s="14" t="str">
        <f t="shared" si="517"/>
        <v>Avg of 4 NM Projects</v>
      </c>
      <c r="H2513" s="15">
        <f t="shared" si="506"/>
        <v>14</v>
      </c>
      <c r="I2513" s="93">
        <v>5.245000000000001</v>
      </c>
      <c r="J2513">
        <f t="shared" si="507"/>
        <v>2.9466292134831467E-2</v>
      </c>
      <c r="K2513" s="4">
        <v>47.74</v>
      </c>
      <c r="L2513" s="4">
        <v>37.99</v>
      </c>
      <c r="M2513" s="16">
        <f t="shared" si="508"/>
        <v>0.19925755000000003</v>
      </c>
      <c r="N2513">
        <f t="shared" si="509"/>
        <v>0</v>
      </c>
      <c r="O2513">
        <f t="shared" si="510"/>
        <v>0</v>
      </c>
      <c r="P2513" s="63">
        <f t="shared" si="511"/>
        <v>0</v>
      </c>
    </row>
    <row r="2514" spans="1:18" x14ac:dyDescent="0.3">
      <c r="A2514">
        <f t="shared" si="512"/>
        <v>2018</v>
      </c>
      <c r="B2514">
        <f t="shared" si="513"/>
        <v>12</v>
      </c>
      <c r="C2514">
        <f t="shared" si="514"/>
        <v>14</v>
      </c>
      <c r="D2514">
        <f t="shared" si="515"/>
        <v>7</v>
      </c>
      <c r="E2514" t="str">
        <f t="shared" si="516"/>
        <v>OFF</v>
      </c>
      <c r="F2514" s="13">
        <f t="shared" si="505"/>
        <v>43448</v>
      </c>
      <c r="G2514" s="14" t="str">
        <f t="shared" si="517"/>
        <v>Avg of 4 NM Projects</v>
      </c>
      <c r="H2514" s="15">
        <f t="shared" si="506"/>
        <v>15</v>
      </c>
      <c r="I2514" s="93">
        <v>3.07</v>
      </c>
      <c r="J2514">
        <f t="shared" si="507"/>
        <v>1.7247191011235955E-2</v>
      </c>
      <c r="K2514" s="4">
        <v>47.65</v>
      </c>
      <c r="L2514" s="4">
        <v>40.380000000000003</v>
      </c>
      <c r="M2514" s="16">
        <f t="shared" si="508"/>
        <v>0.1239666</v>
      </c>
      <c r="N2514">
        <f t="shared" si="509"/>
        <v>0</v>
      </c>
      <c r="O2514">
        <f t="shared" si="510"/>
        <v>0</v>
      </c>
      <c r="P2514" s="63">
        <f t="shared" si="511"/>
        <v>0</v>
      </c>
    </row>
    <row r="2515" spans="1:18" x14ac:dyDescent="0.3">
      <c r="A2515">
        <f t="shared" si="512"/>
        <v>2018</v>
      </c>
      <c r="B2515">
        <f t="shared" si="513"/>
        <v>12</v>
      </c>
      <c r="C2515">
        <f t="shared" si="514"/>
        <v>14</v>
      </c>
      <c r="D2515">
        <f t="shared" si="515"/>
        <v>7</v>
      </c>
      <c r="E2515" t="str">
        <f t="shared" si="516"/>
        <v>OFF</v>
      </c>
      <c r="F2515" s="13">
        <f t="shared" si="505"/>
        <v>43448</v>
      </c>
      <c r="G2515" s="14" t="str">
        <f t="shared" si="517"/>
        <v>Avg of 4 NM Projects</v>
      </c>
      <c r="H2515" s="15">
        <f t="shared" si="506"/>
        <v>16</v>
      </c>
      <c r="I2515" s="93">
        <v>0.64</v>
      </c>
      <c r="J2515">
        <f t="shared" si="507"/>
        <v>3.5955056179775282E-3</v>
      </c>
      <c r="K2515" s="4">
        <v>50.38</v>
      </c>
      <c r="L2515" s="4">
        <v>41.72</v>
      </c>
      <c r="M2515" s="16">
        <f t="shared" si="508"/>
        <v>2.67008E-2</v>
      </c>
      <c r="N2515">
        <f t="shared" si="509"/>
        <v>0</v>
      </c>
      <c r="O2515">
        <f t="shared" si="510"/>
        <v>0</v>
      </c>
      <c r="P2515" s="63">
        <f t="shared" si="511"/>
        <v>0</v>
      </c>
    </row>
    <row r="2516" spans="1:18" x14ac:dyDescent="0.3">
      <c r="A2516">
        <f t="shared" si="512"/>
        <v>2018</v>
      </c>
      <c r="B2516">
        <f t="shared" si="513"/>
        <v>12</v>
      </c>
      <c r="C2516">
        <f t="shared" si="514"/>
        <v>14</v>
      </c>
      <c r="D2516">
        <f t="shared" si="515"/>
        <v>7</v>
      </c>
      <c r="E2516" t="str">
        <f t="shared" si="516"/>
        <v>OFF</v>
      </c>
      <c r="F2516" s="13">
        <f t="shared" si="505"/>
        <v>43448</v>
      </c>
      <c r="G2516" s="14" t="str">
        <f t="shared" si="517"/>
        <v>Avg of 4 NM Projects</v>
      </c>
      <c r="H2516" s="15">
        <f t="shared" si="506"/>
        <v>17</v>
      </c>
      <c r="I2516" s="93">
        <v>-0.255</v>
      </c>
      <c r="J2516">
        <f t="shared" si="507"/>
        <v>-1.4325842696629213E-3</v>
      </c>
      <c r="K2516" s="4">
        <v>68.89</v>
      </c>
      <c r="L2516" s="4">
        <v>48.95</v>
      </c>
      <c r="M2516" s="16">
        <f t="shared" si="508"/>
        <v>-1.248225E-2</v>
      </c>
      <c r="N2516">
        <f t="shared" si="509"/>
        <v>0</v>
      </c>
      <c r="O2516">
        <f t="shared" si="510"/>
        <v>0</v>
      </c>
      <c r="P2516" s="63">
        <f t="shared" si="511"/>
        <v>0</v>
      </c>
    </row>
    <row r="2517" spans="1:18" x14ac:dyDescent="0.3">
      <c r="A2517">
        <f t="shared" si="512"/>
        <v>2018</v>
      </c>
      <c r="B2517">
        <f t="shared" si="513"/>
        <v>12</v>
      </c>
      <c r="C2517">
        <f t="shared" si="514"/>
        <v>14</v>
      </c>
      <c r="D2517">
        <f t="shared" si="515"/>
        <v>7</v>
      </c>
      <c r="E2517" t="str">
        <f t="shared" si="516"/>
        <v>OFF</v>
      </c>
      <c r="F2517" s="13">
        <f t="shared" si="505"/>
        <v>43448</v>
      </c>
      <c r="G2517" s="14" t="str">
        <f t="shared" si="517"/>
        <v>Avg of 4 NM Projects</v>
      </c>
      <c r="H2517" s="15">
        <f t="shared" si="506"/>
        <v>18</v>
      </c>
      <c r="I2517" s="93">
        <v>-0.26</v>
      </c>
      <c r="J2517">
        <f t="shared" si="507"/>
        <v>-1.4606741573033708E-3</v>
      </c>
      <c r="K2517" s="4">
        <v>78.37</v>
      </c>
      <c r="L2517" s="4">
        <v>47.09</v>
      </c>
      <c r="M2517" s="16">
        <f t="shared" si="508"/>
        <v>-1.2243400000000002E-2</v>
      </c>
      <c r="N2517">
        <f t="shared" si="509"/>
        <v>0</v>
      </c>
      <c r="O2517">
        <f t="shared" si="510"/>
        <v>0</v>
      </c>
      <c r="P2517" s="63">
        <f t="shared" si="511"/>
        <v>0</v>
      </c>
    </row>
    <row r="2518" spans="1:18" x14ac:dyDescent="0.3">
      <c r="A2518">
        <f t="shared" si="512"/>
        <v>2018</v>
      </c>
      <c r="B2518">
        <f t="shared" si="513"/>
        <v>12</v>
      </c>
      <c r="C2518">
        <f t="shared" si="514"/>
        <v>14</v>
      </c>
      <c r="D2518">
        <f t="shared" si="515"/>
        <v>7</v>
      </c>
      <c r="E2518" t="str">
        <f t="shared" si="516"/>
        <v>OFF</v>
      </c>
      <c r="F2518" s="13">
        <f t="shared" si="505"/>
        <v>43448</v>
      </c>
      <c r="G2518" s="14" t="str">
        <f t="shared" si="517"/>
        <v>Avg of 4 NM Projects</v>
      </c>
      <c r="H2518" s="15">
        <f t="shared" si="506"/>
        <v>19</v>
      </c>
      <c r="I2518" s="93">
        <v>-0.26</v>
      </c>
      <c r="J2518">
        <f t="shared" si="507"/>
        <v>-1.4606741573033708E-3</v>
      </c>
      <c r="K2518" s="4">
        <v>67.13</v>
      </c>
      <c r="L2518" s="4">
        <v>44.82</v>
      </c>
      <c r="M2518" s="16">
        <f t="shared" si="508"/>
        <v>-1.1653200000000001E-2</v>
      </c>
      <c r="N2518">
        <f t="shared" si="509"/>
        <v>0</v>
      </c>
      <c r="O2518">
        <f t="shared" si="510"/>
        <v>0</v>
      </c>
      <c r="P2518" s="63">
        <f t="shared" si="511"/>
        <v>0</v>
      </c>
    </row>
    <row r="2519" spans="1:18" x14ac:dyDescent="0.3">
      <c r="A2519">
        <f t="shared" si="512"/>
        <v>2018</v>
      </c>
      <c r="B2519">
        <f t="shared" si="513"/>
        <v>12</v>
      </c>
      <c r="C2519">
        <f t="shared" si="514"/>
        <v>14</v>
      </c>
      <c r="D2519">
        <f t="shared" si="515"/>
        <v>7</v>
      </c>
      <c r="E2519" t="str">
        <f t="shared" si="516"/>
        <v>OFF</v>
      </c>
      <c r="F2519" s="13">
        <f t="shared" si="505"/>
        <v>43448</v>
      </c>
      <c r="G2519" s="14" t="str">
        <f t="shared" si="517"/>
        <v>Avg of 4 NM Projects</v>
      </c>
      <c r="H2519" s="15">
        <f t="shared" si="506"/>
        <v>20</v>
      </c>
      <c r="I2519" s="93">
        <v>-0.39</v>
      </c>
      <c r="J2519">
        <f t="shared" si="507"/>
        <v>-2.1910112359550564E-3</v>
      </c>
      <c r="K2519" s="4">
        <v>56.05</v>
      </c>
      <c r="L2519" s="4">
        <v>37.01</v>
      </c>
      <c r="M2519" s="16">
        <f t="shared" si="508"/>
        <v>-1.44339E-2</v>
      </c>
      <c r="N2519">
        <f t="shared" si="509"/>
        <v>0</v>
      </c>
      <c r="O2519">
        <f t="shared" si="510"/>
        <v>0</v>
      </c>
      <c r="P2519" s="63">
        <f t="shared" si="511"/>
        <v>0</v>
      </c>
    </row>
    <row r="2520" spans="1:18" x14ac:dyDescent="0.3">
      <c r="A2520">
        <f t="shared" si="512"/>
        <v>2018</v>
      </c>
      <c r="B2520">
        <f t="shared" si="513"/>
        <v>12</v>
      </c>
      <c r="C2520">
        <f t="shared" si="514"/>
        <v>14</v>
      </c>
      <c r="D2520">
        <f t="shared" si="515"/>
        <v>7</v>
      </c>
      <c r="E2520" t="str">
        <f t="shared" si="516"/>
        <v>OFF</v>
      </c>
      <c r="F2520" s="13">
        <f t="shared" si="505"/>
        <v>43448</v>
      </c>
      <c r="G2520" s="14" t="str">
        <f t="shared" si="517"/>
        <v>Avg of 4 NM Projects</v>
      </c>
      <c r="H2520" s="15">
        <f t="shared" si="506"/>
        <v>21</v>
      </c>
      <c r="I2520" s="93">
        <v>-0.26</v>
      </c>
      <c r="J2520">
        <f t="shared" si="507"/>
        <v>-1.4606741573033708E-3</v>
      </c>
      <c r="K2520" s="4">
        <v>51.07</v>
      </c>
      <c r="L2520" s="4">
        <v>35.68</v>
      </c>
      <c r="M2520" s="16">
        <f t="shared" si="508"/>
        <v>-9.2768E-3</v>
      </c>
      <c r="N2520">
        <f t="shared" si="509"/>
        <v>0</v>
      </c>
      <c r="O2520">
        <f t="shared" si="510"/>
        <v>0</v>
      </c>
      <c r="P2520" s="63">
        <f t="shared" si="511"/>
        <v>0</v>
      </c>
    </row>
    <row r="2521" spans="1:18" x14ac:dyDescent="0.3">
      <c r="A2521">
        <f t="shared" si="512"/>
        <v>2018</v>
      </c>
      <c r="B2521">
        <f t="shared" si="513"/>
        <v>12</v>
      </c>
      <c r="C2521">
        <f t="shared" si="514"/>
        <v>14</v>
      </c>
      <c r="D2521">
        <f t="shared" si="515"/>
        <v>7</v>
      </c>
      <c r="E2521" t="str">
        <f t="shared" si="516"/>
        <v>OFF</v>
      </c>
      <c r="F2521" s="13">
        <f t="shared" si="505"/>
        <v>43448</v>
      </c>
      <c r="G2521" s="14" t="str">
        <f t="shared" si="517"/>
        <v>Avg of 4 NM Projects</v>
      </c>
      <c r="H2521" s="15">
        <f t="shared" si="506"/>
        <v>22</v>
      </c>
      <c r="I2521" s="93">
        <v>-0.255</v>
      </c>
      <c r="J2521">
        <f t="shared" si="507"/>
        <v>-1.4325842696629213E-3</v>
      </c>
      <c r="K2521" s="4">
        <v>49.1</v>
      </c>
      <c r="L2521" s="4">
        <v>36.200000000000003</v>
      </c>
      <c r="M2521" s="16">
        <f t="shared" si="508"/>
        <v>-9.2310000000000014E-3</v>
      </c>
      <c r="N2521">
        <f t="shared" si="509"/>
        <v>0</v>
      </c>
      <c r="O2521">
        <f t="shared" si="510"/>
        <v>0</v>
      </c>
      <c r="P2521" s="63">
        <f t="shared" si="511"/>
        <v>0</v>
      </c>
    </row>
    <row r="2522" spans="1:18" x14ac:dyDescent="0.3">
      <c r="A2522">
        <f t="shared" si="512"/>
        <v>2018</v>
      </c>
      <c r="B2522">
        <f t="shared" si="513"/>
        <v>12</v>
      </c>
      <c r="C2522">
        <f t="shared" si="514"/>
        <v>14</v>
      </c>
      <c r="D2522">
        <f t="shared" si="515"/>
        <v>7</v>
      </c>
      <c r="E2522" t="str">
        <f t="shared" si="516"/>
        <v>OFF</v>
      </c>
      <c r="F2522" s="13">
        <f t="shared" si="505"/>
        <v>43448</v>
      </c>
      <c r="G2522" s="14" t="str">
        <f t="shared" si="517"/>
        <v>Avg of 4 NM Projects</v>
      </c>
      <c r="H2522" s="15">
        <f t="shared" si="506"/>
        <v>23</v>
      </c>
      <c r="I2522" s="93">
        <v>-0.13</v>
      </c>
      <c r="J2522">
        <f t="shared" si="507"/>
        <v>-7.3033707865168538E-4</v>
      </c>
      <c r="K2522" s="4">
        <v>46.93</v>
      </c>
      <c r="L2522" s="4">
        <v>46.26</v>
      </c>
      <c r="M2522" s="16">
        <f t="shared" si="508"/>
        <v>-6.0137999999999997E-3</v>
      </c>
      <c r="N2522">
        <f t="shared" si="509"/>
        <v>0</v>
      </c>
      <c r="O2522">
        <f t="shared" si="510"/>
        <v>0</v>
      </c>
      <c r="P2522" s="63">
        <f t="shared" si="511"/>
        <v>0</v>
      </c>
    </row>
    <row r="2523" spans="1:18" x14ac:dyDescent="0.3">
      <c r="A2523">
        <f t="shared" si="512"/>
        <v>2018</v>
      </c>
      <c r="B2523">
        <f t="shared" si="513"/>
        <v>12</v>
      </c>
      <c r="C2523">
        <f t="shared" si="514"/>
        <v>14</v>
      </c>
      <c r="D2523">
        <f t="shared" si="515"/>
        <v>7</v>
      </c>
      <c r="E2523" t="str">
        <f t="shared" si="516"/>
        <v>OFF</v>
      </c>
      <c r="F2523" s="13">
        <f t="shared" si="505"/>
        <v>43448</v>
      </c>
      <c r="G2523" s="14" t="str">
        <f t="shared" si="517"/>
        <v>Avg of 4 NM Projects</v>
      </c>
      <c r="H2523" s="15">
        <f t="shared" si="506"/>
        <v>24</v>
      </c>
      <c r="I2523" s="93">
        <v>-0.13</v>
      </c>
      <c r="J2523">
        <f t="shared" si="507"/>
        <v>-7.3033707865168538E-4</v>
      </c>
      <c r="K2523" s="4">
        <v>39.29</v>
      </c>
      <c r="L2523" s="4">
        <v>33.450000000000003</v>
      </c>
      <c r="M2523" s="16">
        <f t="shared" si="508"/>
        <v>-4.3485000000000008E-3</v>
      </c>
      <c r="N2523">
        <f t="shared" si="509"/>
        <v>0</v>
      </c>
      <c r="O2523">
        <f t="shared" si="510"/>
        <v>0</v>
      </c>
      <c r="P2523" s="63">
        <f t="shared" si="511"/>
        <v>0</v>
      </c>
    </row>
    <row r="2524" spans="1:18" x14ac:dyDescent="0.3">
      <c r="A2524">
        <f t="shared" si="512"/>
        <v>2018</v>
      </c>
      <c r="B2524">
        <f t="shared" si="513"/>
        <v>12</v>
      </c>
      <c r="C2524">
        <f t="shared" si="514"/>
        <v>15</v>
      </c>
      <c r="D2524">
        <f t="shared" si="515"/>
        <v>1</v>
      </c>
      <c r="E2524" t="str">
        <f t="shared" si="516"/>
        <v>OFF</v>
      </c>
      <c r="F2524" s="13">
        <f t="shared" si="505"/>
        <v>43449</v>
      </c>
      <c r="G2524" s="14" t="str">
        <f t="shared" si="517"/>
        <v>Avg of 4 NM Projects</v>
      </c>
      <c r="H2524" s="15">
        <f t="shared" si="506"/>
        <v>1</v>
      </c>
      <c r="I2524" s="93">
        <v>-0.26</v>
      </c>
      <c r="J2524">
        <f t="shared" si="507"/>
        <v>-1.4606741573033708E-3</v>
      </c>
      <c r="K2524" s="4">
        <v>32.270000000000003</v>
      </c>
      <c r="L2524" s="4">
        <v>28.3</v>
      </c>
      <c r="M2524" s="16">
        <f t="shared" si="508"/>
        <v>-7.3580000000000008E-3</v>
      </c>
      <c r="N2524">
        <f t="shared" si="509"/>
        <v>0</v>
      </c>
      <c r="O2524">
        <f t="shared" si="510"/>
        <v>0</v>
      </c>
      <c r="P2524" s="63">
        <f t="shared" si="511"/>
        <v>0</v>
      </c>
      <c r="Q2524" s="34"/>
      <c r="R2524" s="34"/>
    </row>
    <row r="2525" spans="1:18" x14ac:dyDescent="0.3">
      <c r="A2525">
        <f t="shared" si="512"/>
        <v>2018</v>
      </c>
      <c r="B2525">
        <f t="shared" si="513"/>
        <v>12</v>
      </c>
      <c r="C2525">
        <f t="shared" si="514"/>
        <v>15</v>
      </c>
      <c r="D2525">
        <f t="shared" si="515"/>
        <v>1</v>
      </c>
      <c r="E2525" t="str">
        <f t="shared" si="516"/>
        <v>OFF</v>
      </c>
      <c r="F2525" s="13">
        <f t="shared" ref="F2525:F2588" si="518">+F2501+1</f>
        <v>43449</v>
      </c>
      <c r="G2525" s="14" t="str">
        <f t="shared" si="517"/>
        <v>Avg of 4 NM Projects</v>
      </c>
      <c r="H2525" s="15">
        <f t="shared" ref="H2525:H2588" si="519">H2501</f>
        <v>2</v>
      </c>
      <c r="I2525" s="93">
        <v>-0.26</v>
      </c>
      <c r="J2525">
        <f t="shared" si="507"/>
        <v>-1.4606741573033708E-3</v>
      </c>
      <c r="K2525" s="4">
        <v>30.85</v>
      </c>
      <c r="L2525" s="4">
        <v>15.22</v>
      </c>
      <c r="M2525" s="16">
        <f t="shared" si="508"/>
        <v>-3.9572000000000001E-3</v>
      </c>
      <c r="N2525">
        <f t="shared" si="509"/>
        <v>0</v>
      </c>
      <c r="O2525">
        <f t="shared" si="510"/>
        <v>0</v>
      </c>
      <c r="P2525" s="63">
        <f t="shared" si="511"/>
        <v>0</v>
      </c>
    </row>
    <row r="2526" spans="1:18" x14ac:dyDescent="0.3">
      <c r="A2526">
        <f t="shared" si="512"/>
        <v>2018</v>
      </c>
      <c r="B2526">
        <f t="shared" si="513"/>
        <v>12</v>
      </c>
      <c r="C2526">
        <f t="shared" si="514"/>
        <v>15</v>
      </c>
      <c r="D2526">
        <f t="shared" si="515"/>
        <v>1</v>
      </c>
      <c r="E2526" t="str">
        <f t="shared" si="516"/>
        <v>OFF</v>
      </c>
      <c r="F2526" s="13">
        <f t="shared" si="518"/>
        <v>43449</v>
      </c>
      <c r="G2526" s="14" t="str">
        <f t="shared" si="517"/>
        <v>Avg of 4 NM Projects</v>
      </c>
      <c r="H2526" s="15">
        <f t="shared" si="519"/>
        <v>3</v>
      </c>
      <c r="I2526" s="93">
        <v>-0.26</v>
      </c>
      <c r="J2526">
        <f t="shared" si="507"/>
        <v>-1.4606741573033708E-3</v>
      </c>
      <c r="K2526" s="4">
        <v>31.05</v>
      </c>
      <c r="L2526" s="4">
        <v>24.07</v>
      </c>
      <c r="M2526" s="16">
        <f t="shared" si="508"/>
        <v>-6.2582000000000002E-3</v>
      </c>
      <c r="N2526">
        <f t="shared" si="509"/>
        <v>0</v>
      </c>
      <c r="O2526">
        <f t="shared" si="510"/>
        <v>0</v>
      </c>
      <c r="P2526" s="63">
        <f t="shared" si="511"/>
        <v>0</v>
      </c>
    </row>
    <row r="2527" spans="1:18" x14ac:dyDescent="0.3">
      <c r="A2527">
        <f t="shared" si="512"/>
        <v>2018</v>
      </c>
      <c r="B2527">
        <f t="shared" si="513"/>
        <v>12</v>
      </c>
      <c r="C2527">
        <f t="shared" si="514"/>
        <v>15</v>
      </c>
      <c r="D2527">
        <f t="shared" si="515"/>
        <v>1</v>
      </c>
      <c r="E2527" t="str">
        <f t="shared" si="516"/>
        <v>OFF</v>
      </c>
      <c r="F2527" s="13">
        <f t="shared" si="518"/>
        <v>43449</v>
      </c>
      <c r="G2527" s="14" t="str">
        <f t="shared" si="517"/>
        <v>Avg of 4 NM Projects</v>
      </c>
      <c r="H2527" s="15">
        <f t="shared" si="519"/>
        <v>4</v>
      </c>
      <c r="I2527" s="93">
        <v>-0.38500000000000001</v>
      </c>
      <c r="J2527">
        <f t="shared" si="507"/>
        <v>-2.1629213483146067E-3</v>
      </c>
      <c r="K2527" s="4">
        <v>30.77</v>
      </c>
      <c r="L2527" s="4">
        <v>28.3</v>
      </c>
      <c r="M2527" s="16">
        <f t="shared" si="508"/>
        <v>-1.0895500000000001E-2</v>
      </c>
      <c r="N2527">
        <f t="shared" si="509"/>
        <v>0</v>
      </c>
      <c r="O2527">
        <f t="shared" si="510"/>
        <v>0</v>
      </c>
      <c r="P2527" s="63">
        <f t="shared" si="511"/>
        <v>0</v>
      </c>
    </row>
    <row r="2528" spans="1:18" x14ac:dyDescent="0.3">
      <c r="A2528">
        <f t="shared" si="512"/>
        <v>2018</v>
      </c>
      <c r="B2528">
        <f t="shared" si="513"/>
        <v>12</v>
      </c>
      <c r="C2528">
        <f t="shared" si="514"/>
        <v>15</v>
      </c>
      <c r="D2528">
        <f t="shared" si="515"/>
        <v>1</v>
      </c>
      <c r="E2528" t="str">
        <f t="shared" si="516"/>
        <v>OFF</v>
      </c>
      <c r="F2528" s="13">
        <f t="shared" si="518"/>
        <v>43449</v>
      </c>
      <c r="G2528" s="14" t="str">
        <f t="shared" si="517"/>
        <v>Avg of 4 NM Projects</v>
      </c>
      <c r="H2528" s="15">
        <f t="shared" si="519"/>
        <v>5</v>
      </c>
      <c r="I2528" s="93">
        <v>-0.13</v>
      </c>
      <c r="J2528">
        <f t="shared" si="507"/>
        <v>-7.3033707865168538E-4</v>
      </c>
      <c r="K2528" s="4">
        <v>30.79</v>
      </c>
      <c r="L2528" s="4">
        <v>21.07</v>
      </c>
      <c r="M2528" s="16">
        <f t="shared" si="508"/>
        <v>-2.7391E-3</v>
      </c>
      <c r="N2528">
        <f t="shared" si="509"/>
        <v>0</v>
      </c>
      <c r="O2528">
        <f t="shared" si="510"/>
        <v>0</v>
      </c>
      <c r="P2528" s="63">
        <f t="shared" si="511"/>
        <v>0</v>
      </c>
    </row>
    <row r="2529" spans="1:16" x14ac:dyDescent="0.3">
      <c r="A2529">
        <f t="shared" si="512"/>
        <v>2018</v>
      </c>
      <c r="B2529">
        <f t="shared" si="513"/>
        <v>12</v>
      </c>
      <c r="C2529">
        <f t="shared" si="514"/>
        <v>15</v>
      </c>
      <c r="D2529">
        <f t="shared" si="515"/>
        <v>1</v>
      </c>
      <c r="E2529" t="str">
        <f t="shared" si="516"/>
        <v>OFF</v>
      </c>
      <c r="F2529" s="13">
        <f t="shared" si="518"/>
        <v>43449</v>
      </c>
      <c r="G2529" s="14" t="str">
        <f t="shared" si="517"/>
        <v>Avg of 4 NM Projects</v>
      </c>
      <c r="H2529" s="15">
        <f t="shared" si="519"/>
        <v>6</v>
      </c>
      <c r="I2529" s="93">
        <v>-0.13</v>
      </c>
      <c r="J2529">
        <f t="shared" si="507"/>
        <v>-7.3033707865168538E-4</v>
      </c>
      <c r="K2529" s="4">
        <v>32.29</v>
      </c>
      <c r="L2529" s="4">
        <v>29.13</v>
      </c>
      <c r="M2529" s="16">
        <f t="shared" si="508"/>
        <v>-3.7869000000000002E-3</v>
      </c>
      <c r="N2529">
        <f t="shared" si="509"/>
        <v>0</v>
      </c>
      <c r="O2529">
        <f t="shared" si="510"/>
        <v>0</v>
      </c>
      <c r="P2529" s="63">
        <f t="shared" si="511"/>
        <v>0</v>
      </c>
    </row>
    <row r="2530" spans="1:16" x14ac:dyDescent="0.3">
      <c r="A2530">
        <f t="shared" si="512"/>
        <v>2018</v>
      </c>
      <c r="B2530">
        <f t="shared" si="513"/>
        <v>12</v>
      </c>
      <c r="C2530">
        <f t="shared" si="514"/>
        <v>15</v>
      </c>
      <c r="D2530">
        <f t="shared" si="515"/>
        <v>1</v>
      </c>
      <c r="E2530" t="str">
        <f t="shared" si="516"/>
        <v>OFF</v>
      </c>
      <c r="F2530" s="13">
        <f t="shared" si="518"/>
        <v>43449</v>
      </c>
      <c r="G2530" s="14" t="str">
        <f t="shared" si="517"/>
        <v>Avg of 4 NM Projects</v>
      </c>
      <c r="H2530" s="15">
        <f t="shared" si="519"/>
        <v>7</v>
      </c>
      <c r="I2530" s="93">
        <v>-0.13</v>
      </c>
      <c r="J2530">
        <f t="shared" si="507"/>
        <v>-7.3033707865168538E-4</v>
      </c>
      <c r="K2530" s="4">
        <v>37.69</v>
      </c>
      <c r="L2530" s="4">
        <v>29.04</v>
      </c>
      <c r="M2530" s="16">
        <f t="shared" si="508"/>
        <v>-3.7751999999999998E-3</v>
      </c>
      <c r="N2530">
        <f t="shared" si="509"/>
        <v>0</v>
      </c>
      <c r="O2530">
        <f t="shared" si="510"/>
        <v>0</v>
      </c>
      <c r="P2530" s="63">
        <f t="shared" si="511"/>
        <v>0</v>
      </c>
    </row>
    <row r="2531" spans="1:16" x14ac:dyDescent="0.3">
      <c r="A2531">
        <f t="shared" si="512"/>
        <v>2018</v>
      </c>
      <c r="B2531">
        <f t="shared" si="513"/>
        <v>12</v>
      </c>
      <c r="C2531">
        <f t="shared" si="514"/>
        <v>15</v>
      </c>
      <c r="D2531">
        <f t="shared" si="515"/>
        <v>1</v>
      </c>
      <c r="E2531" t="str">
        <f t="shared" si="516"/>
        <v>OFF</v>
      </c>
      <c r="F2531" s="13">
        <f t="shared" si="518"/>
        <v>43449</v>
      </c>
      <c r="G2531" s="14" t="str">
        <f t="shared" si="517"/>
        <v>Avg of 4 NM Projects</v>
      </c>
      <c r="H2531" s="15">
        <f t="shared" si="519"/>
        <v>8</v>
      </c>
      <c r="I2531" s="93">
        <v>0</v>
      </c>
      <c r="J2531">
        <f t="shared" si="507"/>
        <v>0</v>
      </c>
      <c r="K2531" s="4">
        <v>35.49</v>
      </c>
      <c r="L2531" s="4">
        <v>32.79</v>
      </c>
      <c r="M2531" s="16">
        <f t="shared" si="508"/>
        <v>0</v>
      </c>
      <c r="N2531">
        <f t="shared" si="509"/>
        <v>1</v>
      </c>
      <c r="O2531">
        <f t="shared" si="510"/>
        <v>0</v>
      </c>
      <c r="P2531" s="63">
        <f t="shared" si="511"/>
        <v>0</v>
      </c>
    </row>
    <row r="2532" spans="1:16" x14ac:dyDescent="0.3">
      <c r="A2532">
        <f t="shared" si="512"/>
        <v>2018</v>
      </c>
      <c r="B2532">
        <f t="shared" si="513"/>
        <v>12</v>
      </c>
      <c r="C2532">
        <f t="shared" si="514"/>
        <v>15</v>
      </c>
      <c r="D2532">
        <f t="shared" si="515"/>
        <v>1</v>
      </c>
      <c r="E2532" t="str">
        <f t="shared" si="516"/>
        <v>OFF</v>
      </c>
      <c r="F2532" s="13">
        <f t="shared" si="518"/>
        <v>43449</v>
      </c>
      <c r="G2532" s="14" t="str">
        <f t="shared" si="517"/>
        <v>Avg of 4 NM Projects</v>
      </c>
      <c r="H2532" s="15">
        <f t="shared" si="519"/>
        <v>9</v>
      </c>
      <c r="I2532" s="93">
        <v>3.835</v>
      </c>
      <c r="J2532">
        <f t="shared" si="507"/>
        <v>2.1544943820224718E-2</v>
      </c>
      <c r="K2532" s="4">
        <v>35.67</v>
      </c>
      <c r="L2532" s="4">
        <v>35.58</v>
      </c>
      <c r="M2532" s="16">
        <f t="shared" si="508"/>
        <v>0.1364493</v>
      </c>
      <c r="N2532">
        <f t="shared" si="509"/>
        <v>0</v>
      </c>
      <c r="O2532">
        <f t="shared" si="510"/>
        <v>0</v>
      </c>
      <c r="P2532" s="63">
        <f t="shared" si="511"/>
        <v>0</v>
      </c>
    </row>
    <row r="2533" spans="1:16" x14ac:dyDescent="0.3">
      <c r="A2533">
        <f t="shared" si="512"/>
        <v>2018</v>
      </c>
      <c r="B2533">
        <f t="shared" si="513"/>
        <v>12</v>
      </c>
      <c r="C2533">
        <f t="shared" si="514"/>
        <v>15</v>
      </c>
      <c r="D2533">
        <f t="shared" si="515"/>
        <v>1</v>
      </c>
      <c r="E2533" t="str">
        <f t="shared" si="516"/>
        <v>OFF</v>
      </c>
      <c r="F2533" s="13">
        <f t="shared" si="518"/>
        <v>43449</v>
      </c>
      <c r="G2533" s="14" t="str">
        <f t="shared" si="517"/>
        <v>Avg of 4 NM Projects</v>
      </c>
      <c r="H2533" s="15">
        <f t="shared" si="519"/>
        <v>10</v>
      </c>
      <c r="I2533" s="93">
        <v>10.234999999999999</v>
      </c>
      <c r="J2533">
        <f t="shared" si="507"/>
        <v>5.7499999999999996E-2</v>
      </c>
      <c r="K2533" s="4">
        <v>43.43</v>
      </c>
      <c r="L2533" s="4">
        <v>31.73</v>
      </c>
      <c r="M2533" s="16">
        <f t="shared" si="508"/>
        <v>0.32475654999999998</v>
      </c>
      <c r="N2533">
        <f t="shared" si="509"/>
        <v>0</v>
      </c>
      <c r="O2533">
        <f t="shared" si="510"/>
        <v>0</v>
      </c>
      <c r="P2533" s="63">
        <f t="shared" si="511"/>
        <v>0</v>
      </c>
    </row>
    <row r="2534" spans="1:16" x14ac:dyDescent="0.3">
      <c r="A2534">
        <f t="shared" si="512"/>
        <v>2018</v>
      </c>
      <c r="B2534">
        <f t="shared" si="513"/>
        <v>12</v>
      </c>
      <c r="C2534">
        <f t="shared" si="514"/>
        <v>15</v>
      </c>
      <c r="D2534">
        <f t="shared" si="515"/>
        <v>1</v>
      </c>
      <c r="E2534" t="str">
        <f t="shared" si="516"/>
        <v>OFF</v>
      </c>
      <c r="F2534" s="13">
        <f t="shared" si="518"/>
        <v>43449</v>
      </c>
      <c r="G2534" s="14" t="str">
        <f t="shared" si="517"/>
        <v>Avg of 4 NM Projects</v>
      </c>
      <c r="H2534" s="15">
        <f t="shared" si="519"/>
        <v>11</v>
      </c>
      <c r="I2534" s="93">
        <v>23.549999999999997</v>
      </c>
      <c r="J2534">
        <f t="shared" si="507"/>
        <v>0.13230337078651683</v>
      </c>
      <c r="K2534" s="4">
        <v>40.89</v>
      </c>
      <c r="L2534" s="4">
        <v>30.97</v>
      </c>
      <c r="M2534" s="16">
        <f t="shared" si="508"/>
        <v>0.72934349999999981</v>
      </c>
      <c r="N2534">
        <f t="shared" si="509"/>
        <v>0</v>
      </c>
      <c r="O2534">
        <f t="shared" si="510"/>
        <v>0</v>
      </c>
      <c r="P2534" s="63">
        <f t="shared" si="511"/>
        <v>0</v>
      </c>
    </row>
    <row r="2535" spans="1:16" x14ac:dyDescent="0.3">
      <c r="A2535">
        <f t="shared" si="512"/>
        <v>2018</v>
      </c>
      <c r="B2535">
        <f t="shared" si="513"/>
        <v>12</v>
      </c>
      <c r="C2535">
        <f t="shared" si="514"/>
        <v>15</v>
      </c>
      <c r="D2535">
        <f t="shared" si="515"/>
        <v>1</v>
      </c>
      <c r="E2535" t="str">
        <f t="shared" si="516"/>
        <v>OFF</v>
      </c>
      <c r="F2535" s="13">
        <f t="shared" si="518"/>
        <v>43449</v>
      </c>
      <c r="G2535" s="14" t="str">
        <f t="shared" si="517"/>
        <v>Avg of 4 NM Projects</v>
      </c>
      <c r="H2535" s="15">
        <f t="shared" si="519"/>
        <v>12</v>
      </c>
      <c r="I2535" s="93">
        <v>32.9</v>
      </c>
      <c r="J2535">
        <f t="shared" si="507"/>
        <v>0.18483146067415729</v>
      </c>
      <c r="K2535" s="4">
        <v>38.799999999999997</v>
      </c>
      <c r="L2535" s="4">
        <v>30.41</v>
      </c>
      <c r="M2535" s="16">
        <f t="shared" si="508"/>
        <v>1.000489</v>
      </c>
      <c r="N2535">
        <f t="shared" si="509"/>
        <v>0</v>
      </c>
      <c r="O2535">
        <f t="shared" si="510"/>
        <v>0</v>
      </c>
      <c r="P2535" s="63">
        <f t="shared" si="511"/>
        <v>0</v>
      </c>
    </row>
    <row r="2536" spans="1:16" x14ac:dyDescent="0.3">
      <c r="A2536">
        <f t="shared" si="512"/>
        <v>2018</v>
      </c>
      <c r="B2536">
        <f t="shared" si="513"/>
        <v>12</v>
      </c>
      <c r="C2536">
        <f t="shared" si="514"/>
        <v>15</v>
      </c>
      <c r="D2536">
        <f t="shared" si="515"/>
        <v>1</v>
      </c>
      <c r="E2536" t="str">
        <f t="shared" si="516"/>
        <v>OFF</v>
      </c>
      <c r="F2536" s="13">
        <f t="shared" si="518"/>
        <v>43449</v>
      </c>
      <c r="G2536" s="14" t="str">
        <f t="shared" si="517"/>
        <v>Avg of 4 NM Projects</v>
      </c>
      <c r="H2536" s="15">
        <f t="shared" si="519"/>
        <v>13</v>
      </c>
      <c r="I2536" s="93">
        <v>23.3</v>
      </c>
      <c r="J2536">
        <f t="shared" si="507"/>
        <v>0.13089887640449438</v>
      </c>
      <c r="K2536" s="4">
        <v>37.619999999999997</v>
      </c>
      <c r="L2536" s="4">
        <v>30.55</v>
      </c>
      <c r="M2536" s="16">
        <f t="shared" si="508"/>
        <v>0.71181500000000009</v>
      </c>
      <c r="N2536">
        <f t="shared" si="509"/>
        <v>0</v>
      </c>
      <c r="O2536">
        <f t="shared" si="510"/>
        <v>0</v>
      </c>
      <c r="P2536" s="63">
        <f t="shared" si="511"/>
        <v>0</v>
      </c>
    </row>
    <row r="2537" spans="1:16" x14ac:dyDescent="0.3">
      <c r="A2537">
        <f t="shared" si="512"/>
        <v>2018</v>
      </c>
      <c r="B2537">
        <f t="shared" si="513"/>
        <v>12</v>
      </c>
      <c r="C2537">
        <f t="shared" si="514"/>
        <v>15</v>
      </c>
      <c r="D2537">
        <f t="shared" si="515"/>
        <v>1</v>
      </c>
      <c r="E2537" t="str">
        <f t="shared" si="516"/>
        <v>OFF</v>
      </c>
      <c r="F2537" s="13">
        <f t="shared" si="518"/>
        <v>43449</v>
      </c>
      <c r="G2537" s="14" t="str">
        <f t="shared" si="517"/>
        <v>Avg of 4 NM Projects</v>
      </c>
      <c r="H2537" s="15">
        <f t="shared" si="519"/>
        <v>14</v>
      </c>
      <c r="I2537" s="93">
        <v>15.62</v>
      </c>
      <c r="J2537">
        <f t="shared" si="507"/>
        <v>8.7752808988764044E-2</v>
      </c>
      <c r="K2537" s="4">
        <v>36.46</v>
      </c>
      <c r="L2537" s="4">
        <v>31.22</v>
      </c>
      <c r="M2537" s="16">
        <f t="shared" si="508"/>
        <v>0.48765639999999999</v>
      </c>
      <c r="N2537">
        <f t="shared" si="509"/>
        <v>0</v>
      </c>
      <c r="O2537">
        <f t="shared" si="510"/>
        <v>0</v>
      </c>
      <c r="P2537" s="63">
        <f t="shared" si="511"/>
        <v>0</v>
      </c>
    </row>
    <row r="2538" spans="1:16" x14ac:dyDescent="0.3">
      <c r="A2538">
        <f t="shared" si="512"/>
        <v>2018</v>
      </c>
      <c r="B2538">
        <f t="shared" si="513"/>
        <v>12</v>
      </c>
      <c r="C2538">
        <f t="shared" si="514"/>
        <v>15</v>
      </c>
      <c r="D2538">
        <f t="shared" si="515"/>
        <v>1</v>
      </c>
      <c r="E2538" t="str">
        <f t="shared" si="516"/>
        <v>OFF</v>
      </c>
      <c r="F2538" s="13">
        <f t="shared" si="518"/>
        <v>43449</v>
      </c>
      <c r="G2538" s="14" t="str">
        <f t="shared" si="517"/>
        <v>Avg of 4 NM Projects</v>
      </c>
      <c r="H2538" s="15">
        <f t="shared" si="519"/>
        <v>15</v>
      </c>
      <c r="I2538" s="93">
        <v>4.87</v>
      </c>
      <c r="J2538">
        <f t="shared" si="507"/>
        <v>2.7359550561797754E-2</v>
      </c>
      <c r="K2538" s="4">
        <v>37.4</v>
      </c>
      <c r="L2538" s="4">
        <v>30.79</v>
      </c>
      <c r="M2538" s="16">
        <f t="shared" si="508"/>
        <v>0.14994730000000001</v>
      </c>
      <c r="N2538">
        <f t="shared" si="509"/>
        <v>0</v>
      </c>
      <c r="O2538">
        <f t="shared" si="510"/>
        <v>0</v>
      </c>
      <c r="P2538" s="63">
        <f t="shared" si="511"/>
        <v>0</v>
      </c>
    </row>
    <row r="2539" spans="1:16" x14ac:dyDescent="0.3">
      <c r="A2539">
        <f t="shared" si="512"/>
        <v>2018</v>
      </c>
      <c r="B2539">
        <f t="shared" si="513"/>
        <v>12</v>
      </c>
      <c r="C2539">
        <f t="shared" si="514"/>
        <v>15</v>
      </c>
      <c r="D2539">
        <f t="shared" si="515"/>
        <v>1</v>
      </c>
      <c r="E2539" t="str">
        <f t="shared" si="516"/>
        <v>OFF</v>
      </c>
      <c r="F2539" s="13">
        <f t="shared" si="518"/>
        <v>43449</v>
      </c>
      <c r="G2539" s="14" t="str">
        <f t="shared" si="517"/>
        <v>Avg of 4 NM Projects</v>
      </c>
      <c r="H2539" s="15">
        <f t="shared" si="519"/>
        <v>16</v>
      </c>
      <c r="I2539" s="93">
        <v>1.53</v>
      </c>
      <c r="J2539">
        <f t="shared" si="507"/>
        <v>8.5955056179775283E-3</v>
      </c>
      <c r="K2539" s="4">
        <v>41.39</v>
      </c>
      <c r="L2539" s="4">
        <v>32.08</v>
      </c>
      <c r="M2539" s="16">
        <f t="shared" si="508"/>
        <v>4.9082399999999998E-2</v>
      </c>
      <c r="N2539">
        <f t="shared" si="509"/>
        <v>0</v>
      </c>
      <c r="O2539">
        <f t="shared" si="510"/>
        <v>0</v>
      </c>
      <c r="P2539" s="63">
        <f t="shared" si="511"/>
        <v>0</v>
      </c>
    </row>
    <row r="2540" spans="1:16" x14ac:dyDescent="0.3">
      <c r="A2540">
        <f t="shared" si="512"/>
        <v>2018</v>
      </c>
      <c r="B2540">
        <f t="shared" si="513"/>
        <v>12</v>
      </c>
      <c r="C2540">
        <f t="shared" si="514"/>
        <v>15</v>
      </c>
      <c r="D2540">
        <f t="shared" si="515"/>
        <v>1</v>
      </c>
      <c r="E2540" t="str">
        <f t="shared" si="516"/>
        <v>OFF</v>
      </c>
      <c r="F2540" s="13">
        <f t="shared" si="518"/>
        <v>43449</v>
      </c>
      <c r="G2540" s="14" t="str">
        <f t="shared" si="517"/>
        <v>Avg of 4 NM Projects</v>
      </c>
      <c r="H2540" s="15">
        <f t="shared" si="519"/>
        <v>17</v>
      </c>
      <c r="I2540" s="93">
        <v>-0.255</v>
      </c>
      <c r="J2540">
        <f t="shared" si="507"/>
        <v>-1.4325842696629213E-3</v>
      </c>
      <c r="K2540" s="4">
        <v>56.2</v>
      </c>
      <c r="L2540" s="4">
        <v>40.57</v>
      </c>
      <c r="M2540" s="16">
        <f t="shared" si="508"/>
        <v>-1.034535E-2</v>
      </c>
      <c r="N2540">
        <f t="shared" si="509"/>
        <v>0</v>
      </c>
      <c r="O2540">
        <f t="shared" si="510"/>
        <v>0</v>
      </c>
      <c r="P2540" s="63">
        <f t="shared" si="511"/>
        <v>0</v>
      </c>
    </row>
    <row r="2541" spans="1:16" x14ac:dyDescent="0.3">
      <c r="A2541">
        <f t="shared" si="512"/>
        <v>2018</v>
      </c>
      <c r="B2541">
        <f t="shared" si="513"/>
        <v>12</v>
      </c>
      <c r="C2541">
        <f t="shared" si="514"/>
        <v>15</v>
      </c>
      <c r="D2541">
        <f t="shared" si="515"/>
        <v>1</v>
      </c>
      <c r="E2541" t="str">
        <f t="shared" si="516"/>
        <v>OFF</v>
      </c>
      <c r="F2541" s="13">
        <f t="shared" si="518"/>
        <v>43449</v>
      </c>
      <c r="G2541" s="14" t="str">
        <f t="shared" si="517"/>
        <v>Avg of 4 NM Projects</v>
      </c>
      <c r="H2541" s="15">
        <f t="shared" si="519"/>
        <v>18</v>
      </c>
      <c r="I2541" s="93">
        <v>-0.64</v>
      </c>
      <c r="J2541">
        <f t="shared" si="507"/>
        <v>-3.5955056179775282E-3</v>
      </c>
      <c r="K2541" s="4">
        <v>65.31</v>
      </c>
      <c r="L2541" s="4">
        <v>36.33</v>
      </c>
      <c r="M2541" s="16">
        <f t="shared" si="508"/>
        <v>-2.32512E-2</v>
      </c>
      <c r="N2541">
        <f t="shared" si="509"/>
        <v>0</v>
      </c>
      <c r="O2541">
        <f t="shared" si="510"/>
        <v>0</v>
      </c>
      <c r="P2541" s="63">
        <f t="shared" si="511"/>
        <v>0</v>
      </c>
    </row>
    <row r="2542" spans="1:16" x14ac:dyDescent="0.3">
      <c r="A2542">
        <f t="shared" si="512"/>
        <v>2018</v>
      </c>
      <c r="B2542">
        <f t="shared" si="513"/>
        <v>12</v>
      </c>
      <c r="C2542">
        <f t="shared" si="514"/>
        <v>15</v>
      </c>
      <c r="D2542">
        <f t="shared" si="515"/>
        <v>1</v>
      </c>
      <c r="E2542" t="str">
        <f t="shared" si="516"/>
        <v>OFF</v>
      </c>
      <c r="F2542" s="13">
        <f t="shared" si="518"/>
        <v>43449</v>
      </c>
      <c r="G2542" s="14" t="str">
        <f t="shared" si="517"/>
        <v>Avg of 4 NM Projects</v>
      </c>
      <c r="H2542" s="15">
        <f t="shared" si="519"/>
        <v>19</v>
      </c>
      <c r="I2542" s="93">
        <v>-0.51</v>
      </c>
      <c r="J2542">
        <f t="shared" si="507"/>
        <v>-2.8651685393258426E-3</v>
      </c>
      <c r="K2542" s="4">
        <v>57.2</v>
      </c>
      <c r="L2542" s="4">
        <v>34.17</v>
      </c>
      <c r="M2542" s="16">
        <f t="shared" si="508"/>
        <v>-1.74267E-2</v>
      </c>
      <c r="N2542">
        <f t="shared" si="509"/>
        <v>0</v>
      </c>
      <c r="O2542">
        <f t="shared" si="510"/>
        <v>0</v>
      </c>
      <c r="P2542" s="63">
        <f t="shared" si="511"/>
        <v>0</v>
      </c>
    </row>
    <row r="2543" spans="1:16" x14ac:dyDescent="0.3">
      <c r="A2543">
        <f t="shared" si="512"/>
        <v>2018</v>
      </c>
      <c r="B2543">
        <f t="shared" si="513"/>
        <v>12</v>
      </c>
      <c r="C2543">
        <f t="shared" si="514"/>
        <v>15</v>
      </c>
      <c r="D2543">
        <f t="shared" si="515"/>
        <v>1</v>
      </c>
      <c r="E2543" t="str">
        <f t="shared" si="516"/>
        <v>OFF</v>
      </c>
      <c r="F2543" s="13">
        <f t="shared" si="518"/>
        <v>43449</v>
      </c>
      <c r="G2543" s="14" t="str">
        <f t="shared" si="517"/>
        <v>Avg of 4 NM Projects</v>
      </c>
      <c r="H2543" s="15">
        <f t="shared" si="519"/>
        <v>20</v>
      </c>
      <c r="I2543" s="93">
        <v>-0.51</v>
      </c>
      <c r="J2543">
        <f t="shared" si="507"/>
        <v>-2.8651685393258426E-3</v>
      </c>
      <c r="K2543" s="4">
        <v>45.33</v>
      </c>
      <c r="L2543" s="4">
        <v>30.82</v>
      </c>
      <c r="M2543" s="16">
        <f t="shared" si="508"/>
        <v>-1.5718200000000002E-2</v>
      </c>
      <c r="N2543">
        <f t="shared" si="509"/>
        <v>0</v>
      </c>
      <c r="O2543">
        <f t="shared" si="510"/>
        <v>0</v>
      </c>
      <c r="P2543" s="63">
        <f t="shared" si="511"/>
        <v>0</v>
      </c>
    </row>
    <row r="2544" spans="1:16" x14ac:dyDescent="0.3">
      <c r="A2544">
        <f t="shared" si="512"/>
        <v>2018</v>
      </c>
      <c r="B2544">
        <f t="shared" si="513"/>
        <v>12</v>
      </c>
      <c r="C2544">
        <f t="shared" si="514"/>
        <v>15</v>
      </c>
      <c r="D2544">
        <f t="shared" si="515"/>
        <v>1</v>
      </c>
      <c r="E2544" t="str">
        <f t="shared" si="516"/>
        <v>OFF</v>
      </c>
      <c r="F2544" s="13">
        <f t="shared" si="518"/>
        <v>43449</v>
      </c>
      <c r="G2544" s="14" t="str">
        <f t="shared" si="517"/>
        <v>Avg of 4 NM Projects</v>
      </c>
      <c r="H2544" s="15">
        <f t="shared" si="519"/>
        <v>21</v>
      </c>
      <c r="I2544" s="93">
        <v>-0.9</v>
      </c>
      <c r="J2544">
        <f t="shared" si="507"/>
        <v>-5.0561797752808994E-3</v>
      </c>
      <c r="K2544" s="4">
        <v>45.28</v>
      </c>
      <c r="L2544" s="4">
        <v>31.25</v>
      </c>
      <c r="M2544" s="16">
        <f t="shared" si="508"/>
        <v>-2.8125000000000001E-2</v>
      </c>
      <c r="N2544">
        <f t="shared" si="509"/>
        <v>0</v>
      </c>
      <c r="O2544">
        <f t="shared" si="510"/>
        <v>0</v>
      </c>
      <c r="P2544" s="63">
        <f t="shared" si="511"/>
        <v>0</v>
      </c>
    </row>
    <row r="2545" spans="1:18" x14ac:dyDescent="0.3">
      <c r="A2545">
        <f t="shared" si="512"/>
        <v>2018</v>
      </c>
      <c r="B2545">
        <f t="shared" si="513"/>
        <v>12</v>
      </c>
      <c r="C2545">
        <f t="shared" si="514"/>
        <v>15</v>
      </c>
      <c r="D2545">
        <f t="shared" si="515"/>
        <v>1</v>
      </c>
      <c r="E2545" t="str">
        <f t="shared" si="516"/>
        <v>OFF</v>
      </c>
      <c r="F2545" s="13">
        <f t="shared" si="518"/>
        <v>43449</v>
      </c>
      <c r="G2545" s="14" t="str">
        <f t="shared" si="517"/>
        <v>Avg of 4 NM Projects</v>
      </c>
      <c r="H2545" s="15">
        <f t="shared" si="519"/>
        <v>22</v>
      </c>
      <c r="I2545" s="93">
        <v>-0.51</v>
      </c>
      <c r="J2545">
        <f t="shared" si="507"/>
        <v>-2.8651685393258426E-3</v>
      </c>
      <c r="K2545" s="4">
        <v>43.12</v>
      </c>
      <c r="L2545" s="4">
        <v>31.6</v>
      </c>
      <c r="M2545" s="16">
        <f t="shared" si="508"/>
        <v>-1.6115999999999998E-2</v>
      </c>
      <c r="N2545">
        <f t="shared" si="509"/>
        <v>0</v>
      </c>
      <c r="O2545">
        <f t="shared" si="510"/>
        <v>0</v>
      </c>
      <c r="P2545" s="63">
        <f t="shared" si="511"/>
        <v>0</v>
      </c>
    </row>
    <row r="2546" spans="1:18" x14ac:dyDescent="0.3">
      <c r="A2546">
        <f t="shared" si="512"/>
        <v>2018</v>
      </c>
      <c r="B2546">
        <f t="shared" si="513"/>
        <v>12</v>
      </c>
      <c r="C2546">
        <f t="shared" si="514"/>
        <v>15</v>
      </c>
      <c r="D2546">
        <f t="shared" si="515"/>
        <v>1</v>
      </c>
      <c r="E2546" t="str">
        <f t="shared" si="516"/>
        <v>OFF</v>
      </c>
      <c r="F2546" s="13">
        <f t="shared" si="518"/>
        <v>43449</v>
      </c>
      <c r="G2546" s="14" t="str">
        <f t="shared" si="517"/>
        <v>Avg of 4 NM Projects</v>
      </c>
      <c r="H2546" s="15">
        <f t="shared" si="519"/>
        <v>23</v>
      </c>
      <c r="I2546" s="93">
        <v>-0.51</v>
      </c>
      <c r="J2546">
        <f t="shared" si="507"/>
        <v>-2.8651685393258426E-3</v>
      </c>
      <c r="K2546" s="4">
        <v>35.5</v>
      </c>
      <c r="L2546" s="4">
        <v>30.15</v>
      </c>
      <c r="M2546" s="16">
        <f t="shared" si="508"/>
        <v>-1.53765E-2</v>
      </c>
      <c r="N2546">
        <f t="shared" si="509"/>
        <v>0</v>
      </c>
      <c r="O2546">
        <f t="shared" si="510"/>
        <v>0</v>
      </c>
      <c r="P2546" s="63">
        <f t="shared" si="511"/>
        <v>0</v>
      </c>
    </row>
    <row r="2547" spans="1:18" x14ac:dyDescent="0.3">
      <c r="A2547">
        <f t="shared" si="512"/>
        <v>2018</v>
      </c>
      <c r="B2547">
        <f t="shared" si="513"/>
        <v>12</v>
      </c>
      <c r="C2547">
        <f t="shared" si="514"/>
        <v>15</v>
      </c>
      <c r="D2547">
        <f t="shared" si="515"/>
        <v>1</v>
      </c>
      <c r="E2547" t="str">
        <f t="shared" si="516"/>
        <v>OFF</v>
      </c>
      <c r="F2547" s="13">
        <f t="shared" si="518"/>
        <v>43449</v>
      </c>
      <c r="G2547" s="14" t="str">
        <f t="shared" si="517"/>
        <v>Avg of 4 NM Projects</v>
      </c>
      <c r="H2547" s="15">
        <f t="shared" si="519"/>
        <v>24</v>
      </c>
      <c r="I2547" s="93">
        <v>-0.9</v>
      </c>
      <c r="J2547">
        <f t="shared" si="507"/>
        <v>-5.0561797752808994E-3</v>
      </c>
      <c r="K2547" s="4">
        <v>31.84</v>
      </c>
      <c r="L2547" s="4">
        <v>27.55</v>
      </c>
      <c r="M2547" s="16">
        <f t="shared" si="508"/>
        <v>-2.4795000000000001E-2</v>
      </c>
      <c r="N2547">
        <f t="shared" si="509"/>
        <v>0</v>
      </c>
      <c r="O2547">
        <f t="shared" si="510"/>
        <v>0</v>
      </c>
      <c r="P2547" s="63">
        <f t="shared" si="511"/>
        <v>0</v>
      </c>
    </row>
    <row r="2548" spans="1:18" x14ac:dyDescent="0.3">
      <c r="A2548">
        <f t="shared" si="512"/>
        <v>2018</v>
      </c>
      <c r="B2548">
        <f t="shared" si="513"/>
        <v>12</v>
      </c>
      <c r="C2548">
        <f t="shared" si="514"/>
        <v>16</v>
      </c>
      <c r="D2548">
        <f t="shared" si="515"/>
        <v>2</v>
      </c>
      <c r="E2548" t="str">
        <f t="shared" si="516"/>
        <v>OFF</v>
      </c>
      <c r="F2548" s="13">
        <f t="shared" si="518"/>
        <v>43450</v>
      </c>
      <c r="G2548" s="14" t="str">
        <f t="shared" si="517"/>
        <v>Avg of 4 NM Projects</v>
      </c>
      <c r="H2548" s="15">
        <f t="shared" si="519"/>
        <v>1</v>
      </c>
      <c r="I2548" s="93">
        <v>-0.64</v>
      </c>
      <c r="J2548">
        <f t="shared" si="507"/>
        <v>-3.5955056179775282E-3</v>
      </c>
      <c r="K2548" s="4">
        <v>26.92</v>
      </c>
      <c r="L2548" s="4">
        <v>22.17</v>
      </c>
      <c r="M2548" s="16">
        <f t="shared" si="508"/>
        <v>-1.41888E-2</v>
      </c>
      <c r="N2548">
        <f t="shared" si="509"/>
        <v>0</v>
      </c>
      <c r="O2548">
        <f t="shared" si="510"/>
        <v>0</v>
      </c>
      <c r="P2548" s="63">
        <f t="shared" si="511"/>
        <v>0</v>
      </c>
      <c r="Q2548" s="34"/>
      <c r="R2548" s="34"/>
    </row>
    <row r="2549" spans="1:18" x14ac:dyDescent="0.3">
      <c r="A2549">
        <f t="shared" si="512"/>
        <v>2018</v>
      </c>
      <c r="B2549">
        <f t="shared" si="513"/>
        <v>12</v>
      </c>
      <c r="C2549">
        <f t="shared" si="514"/>
        <v>16</v>
      </c>
      <c r="D2549">
        <f t="shared" si="515"/>
        <v>2</v>
      </c>
      <c r="E2549" t="str">
        <f t="shared" si="516"/>
        <v>OFF</v>
      </c>
      <c r="F2549" s="13">
        <f t="shared" si="518"/>
        <v>43450</v>
      </c>
      <c r="G2549" s="14" t="str">
        <f t="shared" si="517"/>
        <v>Avg of 4 NM Projects</v>
      </c>
      <c r="H2549" s="15">
        <f t="shared" si="519"/>
        <v>2</v>
      </c>
      <c r="I2549" s="93">
        <v>-0.51</v>
      </c>
      <c r="J2549">
        <f t="shared" si="507"/>
        <v>-2.8651685393258426E-3</v>
      </c>
      <c r="K2549" s="4">
        <v>25.2</v>
      </c>
      <c r="L2549" s="4">
        <v>25.18</v>
      </c>
      <c r="M2549" s="16">
        <f t="shared" si="508"/>
        <v>-1.2841799999999999E-2</v>
      </c>
      <c r="N2549">
        <f t="shared" si="509"/>
        <v>0</v>
      </c>
      <c r="O2549">
        <f t="shared" si="510"/>
        <v>0</v>
      </c>
      <c r="P2549" s="63">
        <f t="shared" si="511"/>
        <v>0</v>
      </c>
    </row>
    <row r="2550" spans="1:18" x14ac:dyDescent="0.3">
      <c r="A2550">
        <f t="shared" si="512"/>
        <v>2018</v>
      </c>
      <c r="B2550">
        <f t="shared" si="513"/>
        <v>12</v>
      </c>
      <c r="C2550">
        <f t="shared" si="514"/>
        <v>16</v>
      </c>
      <c r="D2550">
        <f t="shared" si="515"/>
        <v>2</v>
      </c>
      <c r="E2550" t="str">
        <f t="shared" si="516"/>
        <v>OFF</v>
      </c>
      <c r="F2550" s="13">
        <f t="shared" si="518"/>
        <v>43450</v>
      </c>
      <c r="G2550" s="14" t="str">
        <f t="shared" si="517"/>
        <v>Avg of 4 NM Projects</v>
      </c>
      <c r="H2550" s="15">
        <f t="shared" si="519"/>
        <v>3</v>
      </c>
      <c r="I2550" s="93">
        <v>-0.64</v>
      </c>
      <c r="J2550">
        <f t="shared" si="507"/>
        <v>-3.5955056179775282E-3</v>
      </c>
      <c r="K2550" s="4">
        <v>18.46</v>
      </c>
      <c r="L2550" s="4">
        <v>8.11</v>
      </c>
      <c r="M2550" s="16">
        <f t="shared" si="508"/>
        <v>-5.1903999999999995E-3</v>
      </c>
      <c r="N2550">
        <f t="shared" si="509"/>
        <v>0</v>
      </c>
      <c r="O2550">
        <f t="shared" si="510"/>
        <v>0</v>
      </c>
      <c r="P2550" s="63">
        <f t="shared" si="511"/>
        <v>0</v>
      </c>
    </row>
    <row r="2551" spans="1:18" x14ac:dyDescent="0.3">
      <c r="A2551">
        <f t="shared" si="512"/>
        <v>2018</v>
      </c>
      <c r="B2551">
        <f t="shared" si="513"/>
        <v>12</v>
      </c>
      <c r="C2551">
        <f t="shared" si="514"/>
        <v>16</v>
      </c>
      <c r="D2551">
        <f t="shared" si="515"/>
        <v>2</v>
      </c>
      <c r="E2551" t="str">
        <f t="shared" si="516"/>
        <v>OFF</v>
      </c>
      <c r="F2551" s="13">
        <f t="shared" si="518"/>
        <v>43450</v>
      </c>
      <c r="G2551" s="14" t="str">
        <f t="shared" si="517"/>
        <v>Avg of 4 NM Projects</v>
      </c>
      <c r="H2551" s="15">
        <f t="shared" si="519"/>
        <v>4</v>
      </c>
      <c r="I2551" s="93">
        <v>-0.77</v>
      </c>
      <c r="J2551">
        <f t="shared" si="507"/>
        <v>-4.3258426966292134E-3</v>
      </c>
      <c r="K2551" s="4">
        <v>18.47</v>
      </c>
      <c r="L2551" s="4">
        <v>15.46</v>
      </c>
      <c r="M2551" s="16">
        <f t="shared" si="508"/>
        <v>-1.1904200000000002E-2</v>
      </c>
      <c r="N2551">
        <f t="shared" si="509"/>
        <v>0</v>
      </c>
      <c r="O2551">
        <f t="shared" si="510"/>
        <v>0</v>
      </c>
      <c r="P2551" s="63">
        <f t="shared" si="511"/>
        <v>0</v>
      </c>
    </row>
    <row r="2552" spans="1:18" x14ac:dyDescent="0.3">
      <c r="A2552">
        <f t="shared" si="512"/>
        <v>2018</v>
      </c>
      <c r="B2552">
        <f t="shared" si="513"/>
        <v>12</v>
      </c>
      <c r="C2552">
        <f t="shared" si="514"/>
        <v>16</v>
      </c>
      <c r="D2552">
        <f t="shared" si="515"/>
        <v>2</v>
      </c>
      <c r="E2552" t="str">
        <f t="shared" si="516"/>
        <v>OFF</v>
      </c>
      <c r="F2552" s="13">
        <f t="shared" si="518"/>
        <v>43450</v>
      </c>
      <c r="G2552" s="14" t="str">
        <f t="shared" si="517"/>
        <v>Avg of 4 NM Projects</v>
      </c>
      <c r="H2552" s="15">
        <f t="shared" si="519"/>
        <v>5</v>
      </c>
      <c r="I2552" s="93">
        <v>-0.64</v>
      </c>
      <c r="J2552">
        <f t="shared" si="507"/>
        <v>-3.5955056179775282E-3</v>
      </c>
      <c r="K2552" s="4">
        <v>24.82</v>
      </c>
      <c r="L2552" s="4">
        <v>12.78</v>
      </c>
      <c r="M2552" s="16">
        <f t="shared" si="508"/>
        <v>-8.1791999999999993E-3</v>
      </c>
      <c r="N2552">
        <f t="shared" si="509"/>
        <v>0</v>
      </c>
      <c r="O2552">
        <f t="shared" si="510"/>
        <v>0</v>
      </c>
      <c r="P2552" s="63">
        <f t="shared" si="511"/>
        <v>0</v>
      </c>
    </row>
    <row r="2553" spans="1:18" x14ac:dyDescent="0.3">
      <c r="A2553">
        <f t="shared" si="512"/>
        <v>2018</v>
      </c>
      <c r="B2553">
        <f t="shared" si="513"/>
        <v>12</v>
      </c>
      <c r="C2553">
        <f t="shared" si="514"/>
        <v>16</v>
      </c>
      <c r="D2553">
        <f t="shared" si="515"/>
        <v>2</v>
      </c>
      <c r="E2553" t="str">
        <f t="shared" si="516"/>
        <v>OFF</v>
      </c>
      <c r="F2553" s="13">
        <f t="shared" si="518"/>
        <v>43450</v>
      </c>
      <c r="G2553" s="14" t="str">
        <f t="shared" si="517"/>
        <v>Avg of 4 NM Projects</v>
      </c>
      <c r="H2553" s="15">
        <f t="shared" si="519"/>
        <v>6</v>
      </c>
      <c r="I2553" s="93">
        <v>-0.51</v>
      </c>
      <c r="J2553">
        <f t="shared" si="507"/>
        <v>-2.8651685393258426E-3</v>
      </c>
      <c r="K2553" s="4">
        <v>25.73</v>
      </c>
      <c r="L2553" s="4">
        <v>20.190000000000001</v>
      </c>
      <c r="M2553" s="16">
        <f t="shared" si="508"/>
        <v>-1.0296900000000001E-2</v>
      </c>
      <c r="N2553">
        <f t="shared" si="509"/>
        <v>0</v>
      </c>
      <c r="O2553">
        <f t="shared" si="510"/>
        <v>0</v>
      </c>
      <c r="P2553" s="63">
        <f t="shared" si="511"/>
        <v>0</v>
      </c>
    </row>
    <row r="2554" spans="1:18" x14ac:dyDescent="0.3">
      <c r="A2554">
        <f t="shared" si="512"/>
        <v>2018</v>
      </c>
      <c r="B2554">
        <f t="shared" si="513"/>
        <v>12</v>
      </c>
      <c r="C2554">
        <f t="shared" si="514"/>
        <v>16</v>
      </c>
      <c r="D2554">
        <f t="shared" si="515"/>
        <v>2</v>
      </c>
      <c r="E2554" t="str">
        <f t="shared" si="516"/>
        <v>OFF</v>
      </c>
      <c r="F2554" s="13">
        <f t="shared" si="518"/>
        <v>43450</v>
      </c>
      <c r="G2554" s="14" t="str">
        <f t="shared" si="517"/>
        <v>Avg of 4 NM Projects</v>
      </c>
      <c r="H2554" s="15">
        <f t="shared" si="519"/>
        <v>7</v>
      </c>
      <c r="I2554" s="93">
        <v>-0.64</v>
      </c>
      <c r="J2554">
        <f t="shared" si="507"/>
        <v>-3.5955056179775282E-3</v>
      </c>
      <c r="K2554" s="4">
        <v>33.32</v>
      </c>
      <c r="L2554" s="4">
        <v>22.75</v>
      </c>
      <c r="M2554" s="16">
        <f t="shared" si="508"/>
        <v>-1.456E-2</v>
      </c>
      <c r="N2554">
        <f t="shared" si="509"/>
        <v>0</v>
      </c>
      <c r="O2554">
        <f t="shared" si="510"/>
        <v>0</v>
      </c>
      <c r="P2554" s="63">
        <f t="shared" si="511"/>
        <v>0</v>
      </c>
    </row>
    <row r="2555" spans="1:18" x14ac:dyDescent="0.3">
      <c r="A2555">
        <f t="shared" si="512"/>
        <v>2018</v>
      </c>
      <c r="B2555">
        <f t="shared" si="513"/>
        <v>12</v>
      </c>
      <c r="C2555">
        <f t="shared" si="514"/>
        <v>16</v>
      </c>
      <c r="D2555">
        <f t="shared" si="515"/>
        <v>2</v>
      </c>
      <c r="E2555" t="str">
        <f t="shared" si="516"/>
        <v>ON</v>
      </c>
      <c r="F2555" s="13">
        <f t="shared" si="518"/>
        <v>43450</v>
      </c>
      <c r="G2555" s="14" t="str">
        <f t="shared" si="517"/>
        <v>Avg of 4 NM Projects</v>
      </c>
      <c r="H2555" s="15">
        <f t="shared" si="519"/>
        <v>8</v>
      </c>
      <c r="I2555" s="93">
        <v>-0.51</v>
      </c>
      <c r="J2555">
        <f t="shared" si="507"/>
        <v>-2.8651685393258426E-3</v>
      </c>
      <c r="K2555" s="4">
        <v>29.86</v>
      </c>
      <c r="L2555" s="4">
        <v>27.05</v>
      </c>
      <c r="M2555" s="16">
        <f t="shared" si="508"/>
        <v>-1.37955E-2</v>
      </c>
      <c r="N2555">
        <f t="shared" si="509"/>
        <v>0</v>
      </c>
      <c r="O2555">
        <f t="shared" si="510"/>
        <v>0</v>
      </c>
      <c r="P2555" s="63">
        <f t="shared" si="511"/>
        <v>0</v>
      </c>
    </row>
    <row r="2556" spans="1:18" x14ac:dyDescent="0.3">
      <c r="A2556">
        <f t="shared" si="512"/>
        <v>2018</v>
      </c>
      <c r="B2556">
        <f t="shared" si="513"/>
        <v>12</v>
      </c>
      <c r="C2556">
        <f t="shared" si="514"/>
        <v>16</v>
      </c>
      <c r="D2556">
        <f t="shared" si="515"/>
        <v>2</v>
      </c>
      <c r="E2556" t="str">
        <f t="shared" si="516"/>
        <v>ON</v>
      </c>
      <c r="F2556" s="13">
        <f t="shared" si="518"/>
        <v>43450</v>
      </c>
      <c r="G2556" s="14" t="str">
        <f t="shared" si="517"/>
        <v>Avg of 4 NM Projects</v>
      </c>
      <c r="H2556" s="15">
        <f t="shared" si="519"/>
        <v>9</v>
      </c>
      <c r="I2556" s="93">
        <v>12.675000000000001</v>
      </c>
      <c r="J2556">
        <f t="shared" si="507"/>
        <v>7.120786516853933E-2</v>
      </c>
      <c r="K2556" s="4">
        <v>31.67</v>
      </c>
      <c r="L2556" s="4">
        <v>28.36</v>
      </c>
      <c r="M2556" s="16">
        <f t="shared" si="508"/>
        <v>0.35946300000000003</v>
      </c>
      <c r="N2556">
        <f t="shared" si="509"/>
        <v>0</v>
      </c>
      <c r="O2556">
        <f t="shared" si="510"/>
        <v>0</v>
      </c>
      <c r="P2556" s="63">
        <f t="shared" si="511"/>
        <v>0</v>
      </c>
    </row>
    <row r="2557" spans="1:18" x14ac:dyDescent="0.3">
      <c r="A2557">
        <f t="shared" si="512"/>
        <v>2018</v>
      </c>
      <c r="B2557">
        <f t="shared" si="513"/>
        <v>12</v>
      </c>
      <c r="C2557">
        <f t="shared" si="514"/>
        <v>16</v>
      </c>
      <c r="D2557">
        <f t="shared" si="515"/>
        <v>2</v>
      </c>
      <c r="E2557" t="str">
        <f t="shared" si="516"/>
        <v>ON</v>
      </c>
      <c r="F2557" s="13">
        <f t="shared" si="518"/>
        <v>43450</v>
      </c>
      <c r="G2557" s="14" t="str">
        <f t="shared" si="517"/>
        <v>Avg of 4 NM Projects</v>
      </c>
      <c r="H2557" s="15">
        <f t="shared" si="519"/>
        <v>10</v>
      </c>
      <c r="I2557" s="93">
        <v>10.239999999999998</v>
      </c>
      <c r="J2557">
        <f t="shared" si="507"/>
        <v>5.7528089887640438E-2</v>
      </c>
      <c r="K2557" s="4">
        <v>38.92</v>
      </c>
      <c r="L2557" s="4">
        <v>33.06</v>
      </c>
      <c r="M2557" s="16">
        <f t="shared" si="508"/>
        <v>0.33853439999999996</v>
      </c>
      <c r="N2557">
        <f t="shared" si="509"/>
        <v>0</v>
      </c>
      <c r="O2557">
        <f t="shared" si="510"/>
        <v>0</v>
      </c>
      <c r="P2557" s="63">
        <f t="shared" si="511"/>
        <v>0</v>
      </c>
    </row>
    <row r="2558" spans="1:18" x14ac:dyDescent="0.3">
      <c r="A2558">
        <f t="shared" si="512"/>
        <v>2018</v>
      </c>
      <c r="B2558">
        <f t="shared" si="513"/>
        <v>12</v>
      </c>
      <c r="C2558">
        <f t="shared" si="514"/>
        <v>16</v>
      </c>
      <c r="D2558">
        <f t="shared" si="515"/>
        <v>2</v>
      </c>
      <c r="E2558" t="str">
        <f t="shared" si="516"/>
        <v>ON</v>
      </c>
      <c r="F2558" s="13">
        <f t="shared" si="518"/>
        <v>43450</v>
      </c>
      <c r="G2558" s="14" t="str">
        <f t="shared" si="517"/>
        <v>Avg of 4 NM Projects</v>
      </c>
      <c r="H2558" s="15">
        <f t="shared" si="519"/>
        <v>11</v>
      </c>
      <c r="I2558" s="93">
        <v>17.795000000000002</v>
      </c>
      <c r="J2558">
        <f t="shared" si="507"/>
        <v>9.9971910112359563E-2</v>
      </c>
      <c r="K2558" s="4">
        <v>44.6</v>
      </c>
      <c r="L2558" s="4">
        <v>37.33</v>
      </c>
      <c r="M2558" s="16">
        <f t="shared" si="508"/>
        <v>0.66428735000000005</v>
      </c>
      <c r="N2558">
        <f t="shared" si="509"/>
        <v>0</v>
      </c>
      <c r="O2558">
        <f t="shared" si="510"/>
        <v>0</v>
      </c>
      <c r="P2558" s="63">
        <f t="shared" si="511"/>
        <v>0</v>
      </c>
    </row>
    <row r="2559" spans="1:18" x14ac:dyDescent="0.3">
      <c r="A2559">
        <f t="shared" si="512"/>
        <v>2018</v>
      </c>
      <c r="B2559">
        <f t="shared" si="513"/>
        <v>12</v>
      </c>
      <c r="C2559">
        <f t="shared" si="514"/>
        <v>16</v>
      </c>
      <c r="D2559">
        <f t="shared" si="515"/>
        <v>2</v>
      </c>
      <c r="E2559" t="str">
        <f t="shared" si="516"/>
        <v>ON</v>
      </c>
      <c r="F2559" s="13">
        <f t="shared" si="518"/>
        <v>43450</v>
      </c>
      <c r="G2559" s="14" t="str">
        <f t="shared" si="517"/>
        <v>Avg of 4 NM Projects</v>
      </c>
      <c r="H2559" s="15">
        <f t="shared" si="519"/>
        <v>12</v>
      </c>
      <c r="I2559" s="93">
        <v>27.774999999999999</v>
      </c>
      <c r="J2559">
        <f t="shared" si="507"/>
        <v>0.15603932584269661</v>
      </c>
      <c r="K2559" s="4">
        <v>49.89</v>
      </c>
      <c r="L2559" s="4">
        <v>39.83</v>
      </c>
      <c r="M2559" s="16">
        <f t="shared" si="508"/>
        <v>1.1062782499999999</v>
      </c>
      <c r="N2559">
        <f t="shared" si="509"/>
        <v>0</v>
      </c>
      <c r="O2559">
        <f t="shared" si="510"/>
        <v>0</v>
      </c>
      <c r="P2559" s="63">
        <f t="shared" si="511"/>
        <v>0</v>
      </c>
    </row>
    <row r="2560" spans="1:18" x14ac:dyDescent="0.3">
      <c r="A2560">
        <f t="shared" si="512"/>
        <v>2018</v>
      </c>
      <c r="B2560">
        <f t="shared" si="513"/>
        <v>12</v>
      </c>
      <c r="C2560">
        <f t="shared" si="514"/>
        <v>16</v>
      </c>
      <c r="D2560">
        <f t="shared" si="515"/>
        <v>2</v>
      </c>
      <c r="E2560" t="str">
        <f t="shared" si="516"/>
        <v>ON</v>
      </c>
      <c r="F2560" s="13">
        <f t="shared" si="518"/>
        <v>43450</v>
      </c>
      <c r="G2560" s="14" t="str">
        <f t="shared" si="517"/>
        <v>Avg of 4 NM Projects</v>
      </c>
      <c r="H2560" s="15">
        <f t="shared" si="519"/>
        <v>13</v>
      </c>
      <c r="I2560" s="93">
        <v>20.225000000000001</v>
      </c>
      <c r="J2560">
        <f t="shared" si="507"/>
        <v>0.11362359550561799</v>
      </c>
      <c r="K2560" s="4">
        <v>44.87</v>
      </c>
      <c r="L2560" s="4">
        <v>37.520000000000003</v>
      </c>
      <c r="M2560" s="16">
        <f t="shared" si="508"/>
        <v>0.75884200000000013</v>
      </c>
      <c r="N2560">
        <f t="shared" si="509"/>
        <v>0</v>
      </c>
      <c r="O2560">
        <f t="shared" si="510"/>
        <v>0</v>
      </c>
      <c r="P2560" s="63">
        <f t="shared" si="511"/>
        <v>0</v>
      </c>
    </row>
    <row r="2561" spans="1:18" x14ac:dyDescent="0.3">
      <c r="A2561">
        <f t="shared" si="512"/>
        <v>2018</v>
      </c>
      <c r="B2561">
        <f t="shared" si="513"/>
        <v>12</v>
      </c>
      <c r="C2561">
        <f t="shared" si="514"/>
        <v>16</v>
      </c>
      <c r="D2561">
        <f t="shared" si="515"/>
        <v>2</v>
      </c>
      <c r="E2561" t="str">
        <f t="shared" si="516"/>
        <v>ON</v>
      </c>
      <c r="F2561" s="13">
        <f t="shared" si="518"/>
        <v>43450</v>
      </c>
      <c r="G2561" s="14" t="str">
        <f t="shared" si="517"/>
        <v>Avg of 4 NM Projects</v>
      </c>
      <c r="H2561" s="15">
        <f t="shared" si="519"/>
        <v>14</v>
      </c>
      <c r="I2561" s="93">
        <v>11.005000000000001</v>
      </c>
      <c r="J2561">
        <f t="shared" si="507"/>
        <v>6.1825842696629218E-2</v>
      </c>
      <c r="K2561" s="4">
        <v>44.78</v>
      </c>
      <c r="L2561" s="4">
        <v>38.869999999999997</v>
      </c>
      <c r="M2561" s="16">
        <f t="shared" si="508"/>
        <v>0.42776434999999996</v>
      </c>
      <c r="N2561">
        <f t="shared" si="509"/>
        <v>0</v>
      </c>
      <c r="O2561">
        <f t="shared" si="510"/>
        <v>0</v>
      </c>
      <c r="P2561" s="63">
        <f t="shared" si="511"/>
        <v>0</v>
      </c>
    </row>
    <row r="2562" spans="1:18" x14ac:dyDescent="0.3">
      <c r="A2562">
        <f t="shared" si="512"/>
        <v>2018</v>
      </c>
      <c r="B2562">
        <f t="shared" si="513"/>
        <v>12</v>
      </c>
      <c r="C2562">
        <f t="shared" si="514"/>
        <v>16</v>
      </c>
      <c r="D2562">
        <f t="shared" si="515"/>
        <v>2</v>
      </c>
      <c r="E2562" t="str">
        <f t="shared" si="516"/>
        <v>ON</v>
      </c>
      <c r="F2562" s="13">
        <f t="shared" si="518"/>
        <v>43450</v>
      </c>
      <c r="G2562" s="14" t="str">
        <f t="shared" si="517"/>
        <v>Avg of 4 NM Projects</v>
      </c>
      <c r="H2562" s="15">
        <f t="shared" si="519"/>
        <v>15</v>
      </c>
      <c r="I2562" s="93">
        <v>5.379999999999999</v>
      </c>
      <c r="J2562">
        <f t="shared" si="507"/>
        <v>3.0224719101123589E-2</v>
      </c>
      <c r="K2562" s="4">
        <v>45.01</v>
      </c>
      <c r="L2562" s="4">
        <v>37</v>
      </c>
      <c r="M2562" s="16">
        <f t="shared" si="508"/>
        <v>0.19905999999999999</v>
      </c>
      <c r="N2562">
        <f t="shared" si="509"/>
        <v>0</v>
      </c>
      <c r="O2562">
        <f t="shared" si="510"/>
        <v>0</v>
      </c>
      <c r="P2562" s="63">
        <f t="shared" si="511"/>
        <v>0</v>
      </c>
    </row>
    <row r="2563" spans="1:18" x14ac:dyDescent="0.3">
      <c r="A2563">
        <f t="shared" si="512"/>
        <v>2018</v>
      </c>
      <c r="B2563">
        <f t="shared" si="513"/>
        <v>12</v>
      </c>
      <c r="C2563">
        <f t="shared" si="514"/>
        <v>16</v>
      </c>
      <c r="D2563">
        <f t="shared" si="515"/>
        <v>2</v>
      </c>
      <c r="E2563" t="str">
        <f t="shared" si="516"/>
        <v>ON</v>
      </c>
      <c r="F2563" s="13">
        <f t="shared" si="518"/>
        <v>43450</v>
      </c>
      <c r="G2563" s="14" t="str">
        <f t="shared" si="517"/>
        <v>Avg of 4 NM Projects</v>
      </c>
      <c r="H2563" s="15">
        <f t="shared" si="519"/>
        <v>16</v>
      </c>
      <c r="I2563" s="93">
        <v>0.89500000000000002</v>
      </c>
      <c r="J2563">
        <f t="shared" si="507"/>
        <v>5.0280898876404493E-3</v>
      </c>
      <c r="K2563" s="4">
        <v>47.68</v>
      </c>
      <c r="L2563" s="4">
        <v>39.619999999999997</v>
      </c>
      <c r="M2563" s="16">
        <f t="shared" si="508"/>
        <v>3.5459899999999996E-2</v>
      </c>
      <c r="N2563">
        <f t="shared" si="509"/>
        <v>0</v>
      </c>
      <c r="O2563">
        <f t="shared" si="510"/>
        <v>0</v>
      </c>
      <c r="P2563" s="63">
        <f t="shared" si="511"/>
        <v>0</v>
      </c>
    </row>
    <row r="2564" spans="1:18" x14ac:dyDescent="0.3">
      <c r="A2564">
        <f t="shared" si="512"/>
        <v>2018</v>
      </c>
      <c r="B2564">
        <f t="shared" si="513"/>
        <v>12</v>
      </c>
      <c r="C2564">
        <f t="shared" si="514"/>
        <v>16</v>
      </c>
      <c r="D2564">
        <f t="shared" si="515"/>
        <v>2</v>
      </c>
      <c r="E2564" t="str">
        <f t="shared" si="516"/>
        <v>ON</v>
      </c>
      <c r="F2564" s="13">
        <f t="shared" si="518"/>
        <v>43450</v>
      </c>
      <c r="G2564" s="14" t="str">
        <f t="shared" si="517"/>
        <v>Avg of 4 NM Projects</v>
      </c>
      <c r="H2564" s="15">
        <f t="shared" si="519"/>
        <v>17</v>
      </c>
      <c r="I2564" s="93">
        <v>-0.77</v>
      </c>
      <c r="J2564">
        <f t="shared" ref="J2564:J2627" si="520">+I2564/$I$1</f>
        <v>-4.3258426966292134E-3</v>
      </c>
      <c r="K2564" s="4">
        <v>62.79</v>
      </c>
      <c r="L2564" s="4">
        <v>45.47</v>
      </c>
      <c r="M2564" s="16">
        <f t="shared" ref="M2564:M2627" si="521">+L2564*I2564/1000</f>
        <v>-3.5011899999999999E-2</v>
      </c>
      <c r="N2564">
        <f t="shared" ref="N2564:N2627" si="522">+IF(I2564=0,1,0)</f>
        <v>0</v>
      </c>
      <c r="O2564">
        <f t="shared" ref="O2564:O2627" si="523">+IF(I2564&gt;=0.5*$I$1,1,0)</f>
        <v>0</v>
      </c>
      <c r="P2564" s="63">
        <f t="shared" ref="P2564:P2627" si="524">+IF(I2564&gt;MAX(I$3652:I$5859),1,0)</f>
        <v>0</v>
      </c>
    </row>
    <row r="2565" spans="1:18" x14ac:dyDescent="0.3">
      <c r="A2565">
        <f t="shared" ref="A2565:A2628" si="525">YEAR(F2565)</f>
        <v>2018</v>
      </c>
      <c r="B2565">
        <f t="shared" ref="B2565:B2628" si="526">+MONTH(F2565)</f>
        <v>12</v>
      </c>
      <c r="C2565">
        <f t="shared" ref="C2565:C2628" si="527">+DAY(F2565)</f>
        <v>16</v>
      </c>
      <c r="D2565">
        <f t="shared" ref="D2565:D2628" si="528">WEEKDAY(C2565)</f>
        <v>2</v>
      </c>
      <c r="E2565" t="str">
        <f t="shared" ref="E2565:E2628" si="529">IF(OR(D2565=1,D2565=7,H2565=1,H2565=2,H2565=3,H2565=4,H2565=5,H2565=6,H2565=7,H2565=24),"OFF","ON")</f>
        <v>ON</v>
      </c>
      <c r="F2565" s="13">
        <f t="shared" si="518"/>
        <v>43450</v>
      </c>
      <c r="G2565" s="14" t="str">
        <f t="shared" si="517"/>
        <v>Avg of 4 NM Projects</v>
      </c>
      <c r="H2565" s="15">
        <f t="shared" si="519"/>
        <v>18</v>
      </c>
      <c r="I2565" s="93">
        <v>-0.77</v>
      </c>
      <c r="J2565">
        <f t="shared" si="520"/>
        <v>-4.3258426966292134E-3</v>
      </c>
      <c r="K2565" s="4">
        <v>76</v>
      </c>
      <c r="L2565" s="4">
        <v>42.15</v>
      </c>
      <c r="M2565" s="16">
        <f t="shared" si="521"/>
        <v>-3.2455499999999998E-2</v>
      </c>
      <c r="N2565">
        <f t="shared" si="522"/>
        <v>0</v>
      </c>
      <c r="O2565">
        <f t="shared" si="523"/>
        <v>0</v>
      </c>
      <c r="P2565" s="63">
        <f t="shared" si="524"/>
        <v>0</v>
      </c>
    </row>
    <row r="2566" spans="1:18" x14ac:dyDescent="0.3">
      <c r="A2566">
        <f t="shared" si="525"/>
        <v>2018</v>
      </c>
      <c r="B2566">
        <f t="shared" si="526"/>
        <v>12</v>
      </c>
      <c r="C2566">
        <f t="shared" si="527"/>
        <v>16</v>
      </c>
      <c r="D2566">
        <f t="shared" si="528"/>
        <v>2</v>
      </c>
      <c r="E2566" t="str">
        <f t="shared" si="529"/>
        <v>ON</v>
      </c>
      <c r="F2566" s="13">
        <f t="shared" si="518"/>
        <v>43450</v>
      </c>
      <c r="G2566" s="14" t="str">
        <f t="shared" ref="G2566:G2629" si="530">+G2565</f>
        <v>Avg of 4 NM Projects</v>
      </c>
      <c r="H2566" s="15">
        <f t="shared" si="519"/>
        <v>19</v>
      </c>
      <c r="I2566" s="93">
        <v>-0.51</v>
      </c>
      <c r="J2566">
        <f t="shared" si="520"/>
        <v>-2.8651685393258426E-3</v>
      </c>
      <c r="K2566" s="4">
        <v>63.55</v>
      </c>
      <c r="L2566" s="4">
        <v>48.34</v>
      </c>
      <c r="M2566" s="16">
        <f t="shared" si="521"/>
        <v>-2.4653400000000002E-2</v>
      </c>
      <c r="N2566">
        <f t="shared" si="522"/>
        <v>0</v>
      </c>
      <c r="O2566">
        <f t="shared" si="523"/>
        <v>0</v>
      </c>
      <c r="P2566" s="63">
        <f t="shared" si="524"/>
        <v>0</v>
      </c>
    </row>
    <row r="2567" spans="1:18" x14ac:dyDescent="0.3">
      <c r="A2567">
        <f t="shared" si="525"/>
        <v>2018</v>
      </c>
      <c r="B2567">
        <f t="shared" si="526"/>
        <v>12</v>
      </c>
      <c r="C2567">
        <f t="shared" si="527"/>
        <v>16</v>
      </c>
      <c r="D2567">
        <f t="shared" si="528"/>
        <v>2</v>
      </c>
      <c r="E2567" t="str">
        <f t="shared" si="529"/>
        <v>ON</v>
      </c>
      <c r="F2567" s="13">
        <f t="shared" si="518"/>
        <v>43450</v>
      </c>
      <c r="G2567" s="14" t="str">
        <f t="shared" si="530"/>
        <v>Avg of 4 NM Projects</v>
      </c>
      <c r="H2567" s="15">
        <f t="shared" si="519"/>
        <v>20</v>
      </c>
      <c r="I2567" s="93">
        <v>-0.77</v>
      </c>
      <c r="J2567">
        <f t="shared" si="520"/>
        <v>-4.3258426966292134E-3</v>
      </c>
      <c r="K2567" s="4">
        <v>62.26</v>
      </c>
      <c r="L2567" s="4">
        <v>35.26</v>
      </c>
      <c r="M2567" s="16">
        <f t="shared" si="521"/>
        <v>-2.7150199999999999E-2</v>
      </c>
      <c r="N2567">
        <f t="shared" si="522"/>
        <v>0</v>
      </c>
      <c r="O2567">
        <f t="shared" si="523"/>
        <v>0</v>
      </c>
      <c r="P2567" s="63">
        <f t="shared" si="524"/>
        <v>0</v>
      </c>
    </row>
    <row r="2568" spans="1:18" x14ac:dyDescent="0.3">
      <c r="A2568">
        <f t="shared" si="525"/>
        <v>2018</v>
      </c>
      <c r="B2568">
        <f t="shared" si="526"/>
        <v>12</v>
      </c>
      <c r="C2568">
        <f t="shared" si="527"/>
        <v>16</v>
      </c>
      <c r="D2568">
        <f t="shared" si="528"/>
        <v>2</v>
      </c>
      <c r="E2568" t="str">
        <f t="shared" si="529"/>
        <v>ON</v>
      </c>
      <c r="F2568" s="13">
        <f t="shared" si="518"/>
        <v>43450</v>
      </c>
      <c r="G2568" s="14" t="str">
        <f t="shared" si="530"/>
        <v>Avg of 4 NM Projects</v>
      </c>
      <c r="H2568" s="15">
        <f t="shared" si="519"/>
        <v>21</v>
      </c>
      <c r="I2568" s="93">
        <v>-0.77</v>
      </c>
      <c r="J2568">
        <f t="shared" si="520"/>
        <v>-4.3258426966292134E-3</v>
      </c>
      <c r="K2568" s="4">
        <v>49.94</v>
      </c>
      <c r="L2568" s="4">
        <v>37.86</v>
      </c>
      <c r="M2568" s="16">
        <f t="shared" si="521"/>
        <v>-2.91522E-2</v>
      </c>
      <c r="N2568">
        <f t="shared" si="522"/>
        <v>0</v>
      </c>
      <c r="O2568">
        <f t="shared" si="523"/>
        <v>0</v>
      </c>
      <c r="P2568" s="63">
        <f t="shared" si="524"/>
        <v>0</v>
      </c>
    </row>
    <row r="2569" spans="1:18" x14ac:dyDescent="0.3">
      <c r="A2569">
        <f t="shared" si="525"/>
        <v>2018</v>
      </c>
      <c r="B2569">
        <f t="shared" si="526"/>
        <v>12</v>
      </c>
      <c r="C2569">
        <f t="shared" si="527"/>
        <v>16</v>
      </c>
      <c r="D2569">
        <f t="shared" si="528"/>
        <v>2</v>
      </c>
      <c r="E2569" t="str">
        <f t="shared" si="529"/>
        <v>ON</v>
      </c>
      <c r="F2569" s="13">
        <f t="shared" si="518"/>
        <v>43450</v>
      </c>
      <c r="G2569" s="14" t="str">
        <f t="shared" si="530"/>
        <v>Avg of 4 NM Projects</v>
      </c>
      <c r="H2569" s="15">
        <f t="shared" si="519"/>
        <v>22</v>
      </c>
      <c r="I2569" s="93">
        <v>-0.51</v>
      </c>
      <c r="J2569">
        <f t="shared" si="520"/>
        <v>-2.8651685393258426E-3</v>
      </c>
      <c r="K2569" s="4">
        <v>42.25</v>
      </c>
      <c r="L2569" s="4">
        <v>31.98</v>
      </c>
      <c r="M2569" s="16">
        <f t="shared" si="521"/>
        <v>-1.6309799999999999E-2</v>
      </c>
      <c r="N2569">
        <f t="shared" si="522"/>
        <v>0</v>
      </c>
      <c r="O2569">
        <f t="shared" si="523"/>
        <v>0</v>
      </c>
      <c r="P2569" s="63">
        <f t="shared" si="524"/>
        <v>0</v>
      </c>
    </row>
    <row r="2570" spans="1:18" x14ac:dyDescent="0.3">
      <c r="A2570">
        <f t="shared" si="525"/>
        <v>2018</v>
      </c>
      <c r="B2570">
        <f t="shared" si="526"/>
        <v>12</v>
      </c>
      <c r="C2570">
        <f t="shared" si="527"/>
        <v>16</v>
      </c>
      <c r="D2570">
        <f t="shared" si="528"/>
        <v>2</v>
      </c>
      <c r="E2570" t="str">
        <f t="shared" si="529"/>
        <v>ON</v>
      </c>
      <c r="F2570" s="13">
        <f t="shared" si="518"/>
        <v>43450</v>
      </c>
      <c r="G2570" s="14" t="str">
        <f t="shared" si="530"/>
        <v>Avg of 4 NM Projects</v>
      </c>
      <c r="H2570" s="15">
        <f t="shared" si="519"/>
        <v>23</v>
      </c>
      <c r="I2570" s="93">
        <v>-0.51</v>
      </c>
      <c r="J2570">
        <f t="shared" si="520"/>
        <v>-2.8651685393258426E-3</v>
      </c>
      <c r="K2570" s="4">
        <v>39.479999999999997</v>
      </c>
      <c r="L2570" s="4">
        <v>48.13</v>
      </c>
      <c r="M2570" s="16">
        <f t="shared" si="521"/>
        <v>-2.4546300000000004E-2</v>
      </c>
      <c r="N2570">
        <f t="shared" si="522"/>
        <v>0</v>
      </c>
      <c r="O2570">
        <f t="shared" si="523"/>
        <v>0</v>
      </c>
      <c r="P2570" s="63">
        <f t="shared" si="524"/>
        <v>0</v>
      </c>
    </row>
    <row r="2571" spans="1:18" x14ac:dyDescent="0.3">
      <c r="A2571">
        <f t="shared" si="525"/>
        <v>2018</v>
      </c>
      <c r="B2571">
        <f t="shared" si="526"/>
        <v>12</v>
      </c>
      <c r="C2571">
        <f t="shared" si="527"/>
        <v>16</v>
      </c>
      <c r="D2571">
        <f t="shared" si="528"/>
        <v>2</v>
      </c>
      <c r="E2571" t="str">
        <f t="shared" si="529"/>
        <v>OFF</v>
      </c>
      <c r="F2571" s="13">
        <f t="shared" si="518"/>
        <v>43450</v>
      </c>
      <c r="G2571" s="14" t="str">
        <f t="shared" si="530"/>
        <v>Avg of 4 NM Projects</v>
      </c>
      <c r="H2571" s="15">
        <f t="shared" si="519"/>
        <v>24</v>
      </c>
      <c r="I2571" s="93">
        <v>-0.77</v>
      </c>
      <c r="J2571">
        <f t="shared" si="520"/>
        <v>-4.3258426966292134E-3</v>
      </c>
      <c r="K2571" s="4">
        <v>38.49</v>
      </c>
      <c r="L2571" s="4">
        <v>37.04</v>
      </c>
      <c r="M2571" s="16">
        <f t="shared" si="521"/>
        <v>-2.8520800000000002E-2</v>
      </c>
      <c r="N2571">
        <f t="shared" si="522"/>
        <v>0</v>
      </c>
      <c r="O2571">
        <f t="shared" si="523"/>
        <v>0</v>
      </c>
      <c r="P2571" s="63">
        <f t="shared" si="524"/>
        <v>0</v>
      </c>
    </row>
    <row r="2572" spans="1:18" x14ac:dyDescent="0.3">
      <c r="A2572">
        <f t="shared" si="525"/>
        <v>2018</v>
      </c>
      <c r="B2572">
        <f t="shared" si="526"/>
        <v>12</v>
      </c>
      <c r="C2572">
        <f t="shared" si="527"/>
        <v>17</v>
      </c>
      <c r="D2572">
        <f t="shared" si="528"/>
        <v>3</v>
      </c>
      <c r="E2572" t="str">
        <f t="shared" si="529"/>
        <v>OFF</v>
      </c>
      <c r="F2572" s="13">
        <f t="shared" si="518"/>
        <v>43451</v>
      </c>
      <c r="G2572" s="14" t="str">
        <f t="shared" si="530"/>
        <v>Avg of 4 NM Projects</v>
      </c>
      <c r="H2572" s="15">
        <f t="shared" si="519"/>
        <v>1</v>
      </c>
      <c r="I2572" s="93">
        <v>-0.51</v>
      </c>
      <c r="J2572">
        <f t="shared" si="520"/>
        <v>-2.8651685393258426E-3</v>
      </c>
      <c r="K2572" s="4">
        <v>30.66</v>
      </c>
      <c r="L2572" s="4">
        <v>28.37</v>
      </c>
      <c r="M2572" s="16">
        <f t="shared" si="521"/>
        <v>-1.4468699999999999E-2</v>
      </c>
      <c r="N2572">
        <f t="shared" si="522"/>
        <v>0</v>
      </c>
      <c r="O2572">
        <f t="shared" si="523"/>
        <v>0</v>
      </c>
      <c r="P2572" s="63">
        <f t="shared" si="524"/>
        <v>0</v>
      </c>
      <c r="Q2572" s="34"/>
      <c r="R2572" s="34"/>
    </row>
    <row r="2573" spans="1:18" x14ac:dyDescent="0.3">
      <c r="A2573">
        <f t="shared" si="525"/>
        <v>2018</v>
      </c>
      <c r="B2573">
        <f t="shared" si="526"/>
        <v>12</v>
      </c>
      <c r="C2573">
        <f t="shared" si="527"/>
        <v>17</v>
      </c>
      <c r="D2573">
        <f t="shared" si="528"/>
        <v>3</v>
      </c>
      <c r="E2573" t="str">
        <f t="shared" si="529"/>
        <v>OFF</v>
      </c>
      <c r="F2573" s="13">
        <f t="shared" si="518"/>
        <v>43451</v>
      </c>
      <c r="G2573" s="14" t="str">
        <f t="shared" si="530"/>
        <v>Avg of 4 NM Projects</v>
      </c>
      <c r="H2573" s="15">
        <f t="shared" si="519"/>
        <v>2</v>
      </c>
      <c r="I2573" s="93">
        <v>-0.51</v>
      </c>
      <c r="J2573">
        <f t="shared" si="520"/>
        <v>-2.8651685393258426E-3</v>
      </c>
      <c r="K2573" s="4">
        <v>30.46</v>
      </c>
      <c r="L2573" s="4">
        <v>28.73</v>
      </c>
      <c r="M2573" s="16">
        <f t="shared" si="521"/>
        <v>-1.46523E-2</v>
      </c>
      <c r="N2573">
        <f t="shared" si="522"/>
        <v>0</v>
      </c>
      <c r="O2573">
        <f t="shared" si="523"/>
        <v>0</v>
      </c>
      <c r="P2573" s="63">
        <f t="shared" si="524"/>
        <v>0</v>
      </c>
    </row>
    <row r="2574" spans="1:18" x14ac:dyDescent="0.3">
      <c r="A2574">
        <f t="shared" si="525"/>
        <v>2018</v>
      </c>
      <c r="B2574">
        <f t="shared" si="526"/>
        <v>12</v>
      </c>
      <c r="C2574">
        <f t="shared" si="527"/>
        <v>17</v>
      </c>
      <c r="D2574">
        <f t="shared" si="528"/>
        <v>3</v>
      </c>
      <c r="E2574" t="str">
        <f t="shared" si="529"/>
        <v>OFF</v>
      </c>
      <c r="F2574" s="13">
        <f t="shared" si="518"/>
        <v>43451</v>
      </c>
      <c r="G2574" s="14" t="str">
        <f t="shared" si="530"/>
        <v>Avg of 4 NM Projects</v>
      </c>
      <c r="H2574" s="15">
        <f t="shared" si="519"/>
        <v>3</v>
      </c>
      <c r="I2574" s="93">
        <v>-0.64</v>
      </c>
      <c r="J2574">
        <f t="shared" si="520"/>
        <v>-3.5955056179775282E-3</v>
      </c>
      <c r="K2574" s="4">
        <v>25.8</v>
      </c>
      <c r="L2574" s="4">
        <v>25.82</v>
      </c>
      <c r="M2574" s="16">
        <f t="shared" si="521"/>
        <v>-1.6524799999999999E-2</v>
      </c>
      <c r="N2574">
        <f t="shared" si="522"/>
        <v>0</v>
      </c>
      <c r="O2574">
        <f t="shared" si="523"/>
        <v>0</v>
      </c>
      <c r="P2574" s="63">
        <f t="shared" si="524"/>
        <v>0</v>
      </c>
    </row>
    <row r="2575" spans="1:18" x14ac:dyDescent="0.3">
      <c r="A2575">
        <f t="shared" si="525"/>
        <v>2018</v>
      </c>
      <c r="B2575">
        <f t="shared" si="526"/>
        <v>12</v>
      </c>
      <c r="C2575">
        <f t="shared" si="527"/>
        <v>17</v>
      </c>
      <c r="D2575">
        <f t="shared" si="528"/>
        <v>3</v>
      </c>
      <c r="E2575" t="str">
        <f t="shared" si="529"/>
        <v>OFF</v>
      </c>
      <c r="F2575" s="13">
        <f t="shared" si="518"/>
        <v>43451</v>
      </c>
      <c r="G2575" s="14" t="str">
        <f t="shared" si="530"/>
        <v>Avg of 4 NM Projects</v>
      </c>
      <c r="H2575" s="15">
        <f t="shared" si="519"/>
        <v>4</v>
      </c>
      <c r="I2575" s="93">
        <v>-0.77</v>
      </c>
      <c r="J2575">
        <f t="shared" si="520"/>
        <v>-4.3258426966292134E-3</v>
      </c>
      <c r="K2575" s="4">
        <v>26.3</v>
      </c>
      <c r="L2575" s="4">
        <v>25.57</v>
      </c>
      <c r="M2575" s="16">
        <f t="shared" si="521"/>
        <v>-1.9688899999999999E-2</v>
      </c>
      <c r="N2575">
        <f t="shared" si="522"/>
        <v>0</v>
      </c>
      <c r="O2575">
        <f t="shared" si="523"/>
        <v>0</v>
      </c>
      <c r="P2575" s="63">
        <f t="shared" si="524"/>
        <v>0</v>
      </c>
    </row>
    <row r="2576" spans="1:18" x14ac:dyDescent="0.3">
      <c r="A2576">
        <f t="shared" si="525"/>
        <v>2018</v>
      </c>
      <c r="B2576">
        <f t="shared" si="526"/>
        <v>12</v>
      </c>
      <c r="C2576">
        <f t="shared" si="527"/>
        <v>17</v>
      </c>
      <c r="D2576">
        <f t="shared" si="528"/>
        <v>3</v>
      </c>
      <c r="E2576" t="str">
        <f t="shared" si="529"/>
        <v>OFF</v>
      </c>
      <c r="F2576" s="13">
        <f t="shared" si="518"/>
        <v>43451</v>
      </c>
      <c r="G2576" s="14" t="str">
        <f t="shared" si="530"/>
        <v>Avg of 4 NM Projects</v>
      </c>
      <c r="H2576" s="15">
        <f t="shared" si="519"/>
        <v>5</v>
      </c>
      <c r="I2576" s="93">
        <v>-0.51</v>
      </c>
      <c r="J2576">
        <f t="shared" si="520"/>
        <v>-2.8651685393258426E-3</v>
      </c>
      <c r="K2576" s="4">
        <v>31.98</v>
      </c>
      <c r="L2576" s="4">
        <v>10.62</v>
      </c>
      <c r="M2576" s="16">
        <f t="shared" si="521"/>
        <v>-5.4161999999999995E-3</v>
      </c>
      <c r="N2576">
        <f t="shared" si="522"/>
        <v>0</v>
      </c>
      <c r="O2576">
        <f t="shared" si="523"/>
        <v>0</v>
      </c>
      <c r="P2576" s="63">
        <f t="shared" si="524"/>
        <v>0</v>
      </c>
    </row>
    <row r="2577" spans="1:16" x14ac:dyDescent="0.3">
      <c r="A2577">
        <f t="shared" si="525"/>
        <v>2018</v>
      </c>
      <c r="B2577">
        <f t="shared" si="526"/>
        <v>12</v>
      </c>
      <c r="C2577">
        <f t="shared" si="527"/>
        <v>17</v>
      </c>
      <c r="D2577">
        <f t="shared" si="528"/>
        <v>3</v>
      </c>
      <c r="E2577" t="str">
        <f t="shared" si="529"/>
        <v>OFF</v>
      </c>
      <c r="F2577" s="13">
        <f t="shared" si="518"/>
        <v>43451</v>
      </c>
      <c r="G2577" s="14" t="str">
        <f t="shared" si="530"/>
        <v>Avg of 4 NM Projects</v>
      </c>
      <c r="H2577" s="15">
        <f t="shared" si="519"/>
        <v>6</v>
      </c>
      <c r="I2577" s="93">
        <v>-0.77</v>
      </c>
      <c r="J2577">
        <f t="shared" si="520"/>
        <v>-4.3258426966292134E-3</v>
      </c>
      <c r="K2577" s="4">
        <v>38.86</v>
      </c>
      <c r="L2577" s="4">
        <v>25.75</v>
      </c>
      <c r="M2577" s="16">
        <f t="shared" si="521"/>
        <v>-1.9827500000000001E-2</v>
      </c>
      <c r="N2577">
        <f t="shared" si="522"/>
        <v>0</v>
      </c>
      <c r="O2577">
        <f t="shared" si="523"/>
        <v>0</v>
      </c>
      <c r="P2577" s="63">
        <f t="shared" si="524"/>
        <v>0</v>
      </c>
    </row>
    <row r="2578" spans="1:16" x14ac:dyDescent="0.3">
      <c r="A2578">
        <f t="shared" si="525"/>
        <v>2018</v>
      </c>
      <c r="B2578">
        <f t="shared" si="526"/>
        <v>12</v>
      </c>
      <c r="C2578">
        <f t="shared" si="527"/>
        <v>17</v>
      </c>
      <c r="D2578">
        <f t="shared" si="528"/>
        <v>3</v>
      </c>
      <c r="E2578" t="str">
        <f t="shared" si="529"/>
        <v>OFF</v>
      </c>
      <c r="F2578" s="13">
        <f t="shared" si="518"/>
        <v>43451</v>
      </c>
      <c r="G2578" s="14" t="str">
        <f t="shared" si="530"/>
        <v>Avg of 4 NM Projects</v>
      </c>
      <c r="H2578" s="15">
        <f t="shared" si="519"/>
        <v>7</v>
      </c>
      <c r="I2578" s="93">
        <v>-0.77</v>
      </c>
      <c r="J2578">
        <f t="shared" si="520"/>
        <v>-4.3258426966292134E-3</v>
      </c>
      <c r="K2578" s="4">
        <v>49.07</v>
      </c>
      <c r="L2578" s="4">
        <v>52.1</v>
      </c>
      <c r="M2578" s="16">
        <f t="shared" si="521"/>
        <v>-4.0117000000000007E-2</v>
      </c>
      <c r="N2578">
        <f t="shared" si="522"/>
        <v>0</v>
      </c>
      <c r="O2578">
        <f t="shared" si="523"/>
        <v>0</v>
      </c>
      <c r="P2578" s="63">
        <f t="shared" si="524"/>
        <v>0</v>
      </c>
    </row>
    <row r="2579" spans="1:16" x14ac:dyDescent="0.3">
      <c r="A2579">
        <f t="shared" si="525"/>
        <v>2018</v>
      </c>
      <c r="B2579">
        <f t="shared" si="526"/>
        <v>12</v>
      </c>
      <c r="C2579">
        <f t="shared" si="527"/>
        <v>17</v>
      </c>
      <c r="D2579">
        <f t="shared" si="528"/>
        <v>3</v>
      </c>
      <c r="E2579" t="str">
        <f t="shared" si="529"/>
        <v>ON</v>
      </c>
      <c r="F2579" s="13">
        <f t="shared" si="518"/>
        <v>43451</v>
      </c>
      <c r="G2579" s="14" t="str">
        <f t="shared" si="530"/>
        <v>Avg of 4 NM Projects</v>
      </c>
      <c r="H2579" s="15">
        <f t="shared" si="519"/>
        <v>8</v>
      </c>
      <c r="I2579" s="93">
        <v>-0.64</v>
      </c>
      <c r="J2579">
        <f t="shared" si="520"/>
        <v>-3.5955056179775282E-3</v>
      </c>
      <c r="K2579" s="4">
        <v>66.63</v>
      </c>
      <c r="L2579" s="4">
        <v>67.45</v>
      </c>
      <c r="M2579" s="16">
        <f t="shared" si="521"/>
        <v>-4.3167999999999998E-2</v>
      </c>
      <c r="N2579">
        <f t="shared" si="522"/>
        <v>0</v>
      </c>
      <c r="O2579">
        <f t="shared" si="523"/>
        <v>0</v>
      </c>
      <c r="P2579" s="63">
        <f t="shared" si="524"/>
        <v>0</v>
      </c>
    </row>
    <row r="2580" spans="1:16" x14ac:dyDescent="0.3">
      <c r="A2580">
        <f t="shared" si="525"/>
        <v>2018</v>
      </c>
      <c r="B2580">
        <f t="shared" si="526"/>
        <v>12</v>
      </c>
      <c r="C2580">
        <f t="shared" si="527"/>
        <v>17</v>
      </c>
      <c r="D2580">
        <f t="shared" si="528"/>
        <v>3</v>
      </c>
      <c r="E2580" t="str">
        <f t="shared" si="529"/>
        <v>ON</v>
      </c>
      <c r="F2580" s="13">
        <f t="shared" si="518"/>
        <v>43451</v>
      </c>
      <c r="G2580" s="14" t="str">
        <f t="shared" si="530"/>
        <v>Avg of 4 NM Projects</v>
      </c>
      <c r="H2580" s="15">
        <f t="shared" si="519"/>
        <v>9</v>
      </c>
      <c r="I2580" s="93">
        <v>2.6849999999999996</v>
      </c>
      <c r="J2580">
        <f t="shared" si="520"/>
        <v>1.5084269662921345E-2</v>
      </c>
      <c r="K2580" s="4">
        <v>63.78</v>
      </c>
      <c r="L2580" s="4">
        <v>55.12</v>
      </c>
      <c r="M2580" s="16">
        <f t="shared" si="521"/>
        <v>0.14799719999999997</v>
      </c>
      <c r="N2580">
        <f t="shared" si="522"/>
        <v>0</v>
      </c>
      <c r="O2580">
        <f t="shared" si="523"/>
        <v>0</v>
      </c>
      <c r="P2580" s="63">
        <f t="shared" si="524"/>
        <v>0</v>
      </c>
    </row>
    <row r="2581" spans="1:16" x14ac:dyDescent="0.3">
      <c r="A2581">
        <f t="shared" si="525"/>
        <v>2018</v>
      </c>
      <c r="B2581">
        <f t="shared" si="526"/>
        <v>12</v>
      </c>
      <c r="C2581">
        <f t="shared" si="527"/>
        <v>17</v>
      </c>
      <c r="D2581">
        <f t="shared" si="528"/>
        <v>3</v>
      </c>
      <c r="E2581" t="str">
        <f t="shared" si="529"/>
        <v>ON</v>
      </c>
      <c r="F2581" s="13">
        <f t="shared" si="518"/>
        <v>43451</v>
      </c>
      <c r="G2581" s="14" t="str">
        <f t="shared" si="530"/>
        <v>Avg of 4 NM Projects</v>
      </c>
      <c r="H2581" s="15">
        <f t="shared" si="519"/>
        <v>10</v>
      </c>
      <c r="I2581" s="93">
        <v>7.3</v>
      </c>
      <c r="J2581">
        <f t="shared" si="520"/>
        <v>4.101123595505618E-2</v>
      </c>
      <c r="K2581" s="4">
        <v>48.97</v>
      </c>
      <c r="L2581" s="4">
        <v>51.39</v>
      </c>
      <c r="M2581" s="16">
        <f t="shared" si="521"/>
        <v>0.37514700000000001</v>
      </c>
      <c r="N2581">
        <f t="shared" si="522"/>
        <v>0</v>
      </c>
      <c r="O2581">
        <f t="shared" si="523"/>
        <v>0</v>
      </c>
      <c r="P2581" s="63">
        <f t="shared" si="524"/>
        <v>0</v>
      </c>
    </row>
    <row r="2582" spans="1:16" x14ac:dyDescent="0.3">
      <c r="A2582">
        <f t="shared" si="525"/>
        <v>2018</v>
      </c>
      <c r="B2582">
        <f t="shared" si="526"/>
        <v>12</v>
      </c>
      <c r="C2582">
        <f t="shared" si="527"/>
        <v>17</v>
      </c>
      <c r="D2582">
        <f t="shared" si="528"/>
        <v>3</v>
      </c>
      <c r="E2582" t="str">
        <f t="shared" si="529"/>
        <v>ON</v>
      </c>
      <c r="F2582" s="13">
        <f t="shared" si="518"/>
        <v>43451</v>
      </c>
      <c r="G2582" s="14" t="str">
        <f t="shared" si="530"/>
        <v>Avg of 4 NM Projects</v>
      </c>
      <c r="H2582" s="15">
        <f t="shared" si="519"/>
        <v>11</v>
      </c>
      <c r="I2582" s="93">
        <v>10.885</v>
      </c>
      <c r="J2582">
        <f t="shared" si="520"/>
        <v>6.1151685393258423E-2</v>
      </c>
      <c r="K2582" s="4">
        <v>49.02</v>
      </c>
      <c r="L2582" s="4">
        <v>49.07</v>
      </c>
      <c r="M2582" s="16">
        <f t="shared" si="521"/>
        <v>0.53412694999999999</v>
      </c>
      <c r="N2582">
        <f t="shared" si="522"/>
        <v>0</v>
      </c>
      <c r="O2582">
        <f t="shared" si="523"/>
        <v>0</v>
      </c>
      <c r="P2582" s="63">
        <f t="shared" si="524"/>
        <v>0</v>
      </c>
    </row>
    <row r="2583" spans="1:16" x14ac:dyDescent="0.3">
      <c r="A2583">
        <f t="shared" si="525"/>
        <v>2018</v>
      </c>
      <c r="B2583">
        <f t="shared" si="526"/>
        <v>12</v>
      </c>
      <c r="C2583">
        <f t="shared" si="527"/>
        <v>17</v>
      </c>
      <c r="D2583">
        <f t="shared" si="528"/>
        <v>3</v>
      </c>
      <c r="E2583" t="str">
        <f t="shared" si="529"/>
        <v>ON</v>
      </c>
      <c r="F2583" s="13">
        <f t="shared" si="518"/>
        <v>43451</v>
      </c>
      <c r="G2583" s="14" t="str">
        <f t="shared" si="530"/>
        <v>Avg of 4 NM Projects</v>
      </c>
      <c r="H2583" s="15">
        <f t="shared" si="519"/>
        <v>12</v>
      </c>
      <c r="I2583" s="93">
        <v>10.110000000000001</v>
      </c>
      <c r="J2583">
        <f t="shared" si="520"/>
        <v>5.6797752808988772E-2</v>
      </c>
      <c r="K2583" s="4">
        <v>44.57</v>
      </c>
      <c r="L2583" s="4">
        <v>46.71</v>
      </c>
      <c r="M2583" s="16">
        <f t="shared" si="521"/>
        <v>0.47223810000000011</v>
      </c>
      <c r="N2583">
        <f t="shared" si="522"/>
        <v>0</v>
      </c>
      <c r="O2583">
        <f t="shared" si="523"/>
        <v>0</v>
      </c>
      <c r="P2583" s="63">
        <f t="shared" si="524"/>
        <v>0</v>
      </c>
    </row>
    <row r="2584" spans="1:16" x14ac:dyDescent="0.3">
      <c r="A2584">
        <f t="shared" si="525"/>
        <v>2018</v>
      </c>
      <c r="B2584">
        <f t="shared" si="526"/>
        <v>12</v>
      </c>
      <c r="C2584">
        <f t="shared" si="527"/>
        <v>17</v>
      </c>
      <c r="D2584">
        <f t="shared" si="528"/>
        <v>3</v>
      </c>
      <c r="E2584" t="str">
        <f t="shared" si="529"/>
        <v>ON</v>
      </c>
      <c r="F2584" s="13">
        <f t="shared" si="518"/>
        <v>43451</v>
      </c>
      <c r="G2584" s="14" t="str">
        <f t="shared" si="530"/>
        <v>Avg of 4 NM Projects</v>
      </c>
      <c r="H2584" s="15">
        <f t="shared" si="519"/>
        <v>13</v>
      </c>
      <c r="I2584" s="93">
        <v>9.5949999999999989</v>
      </c>
      <c r="J2584">
        <f t="shared" si="520"/>
        <v>5.3904494382022466E-2</v>
      </c>
      <c r="K2584" s="4">
        <v>44.72</v>
      </c>
      <c r="L2584" s="4">
        <v>39.78</v>
      </c>
      <c r="M2584" s="16">
        <f t="shared" si="521"/>
        <v>0.38168909999999995</v>
      </c>
      <c r="N2584">
        <f t="shared" si="522"/>
        <v>0</v>
      </c>
      <c r="O2584">
        <f t="shared" si="523"/>
        <v>0</v>
      </c>
      <c r="P2584" s="63">
        <f t="shared" si="524"/>
        <v>0</v>
      </c>
    </row>
    <row r="2585" spans="1:16" x14ac:dyDescent="0.3">
      <c r="A2585">
        <f t="shared" si="525"/>
        <v>2018</v>
      </c>
      <c r="B2585">
        <f t="shared" si="526"/>
        <v>12</v>
      </c>
      <c r="C2585">
        <f t="shared" si="527"/>
        <v>17</v>
      </c>
      <c r="D2585">
        <f t="shared" si="528"/>
        <v>3</v>
      </c>
      <c r="E2585" t="str">
        <f t="shared" si="529"/>
        <v>ON</v>
      </c>
      <c r="F2585" s="13">
        <f t="shared" si="518"/>
        <v>43451</v>
      </c>
      <c r="G2585" s="14" t="str">
        <f t="shared" si="530"/>
        <v>Avg of 4 NM Projects</v>
      </c>
      <c r="H2585" s="15">
        <f t="shared" si="519"/>
        <v>14</v>
      </c>
      <c r="I2585" s="93">
        <v>7.5549999999999997</v>
      </c>
      <c r="J2585">
        <f t="shared" si="520"/>
        <v>4.2443820224719098E-2</v>
      </c>
      <c r="K2585" s="4">
        <v>44.31</v>
      </c>
      <c r="L2585" s="4">
        <v>40.93</v>
      </c>
      <c r="M2585" s="16">
        <f t="shared" si="521"/>
        <v>0.30922614999999998</v>
      </c>
      <c r="N2585">
        <f t="shared" si="522"/>
        <v>0</v>
      </c>
      <c r="O2585">
        <f t="shared" si="523"/>
        <v>0</v>
      </c>
      <c r="P2585" s="63">
        <f t="shared" si="524"/>
        <v>0</v>
      </c>
    </row>
    <row r="2586" spans="1:16" x14ac:dyDescent="0.3">
      <c r="A2586">
        <f t="shared" si="525"/>
        <v>2018</v>
      </c>
      <c r="B2586">
        <f t="shared" si="526"/>
        <v>12</v>
      </c>
      <c r="C2586">
        <f t="shared" si="527"/>
        <v>17</v>
      </c>
      <c r="D2586">
        <f t="shared" si="528"/>
        <v>3</v>
      </c>
      <c r="E2586" t="str">
        <f t="shared" si="529"/>
        <v>ON</v>
      </c>
      <c r="F2586" s="13">
        <f t="shared" si="518"/>
        <v>43451</v>
      </c>
      <c r="G2586" s="14" t="str">
        <f t="shared" si="530"/>
        <v>Avg of 4 NM Projects</v>
      </c>
      <c r="H2586" s="15">
        <f t="shared" si="519"/>
        <v>15</v>
      </c>
      <c r="I2586" s="93">
        <v>6.6550000000000002</v>
      </c>
      <c r="J2586">
        <f t="shared" si="520"/>
        <v>3.7387640449438202E-2</v>
      </c>
      <c r="K2586" s="4">
        <v>44.48</v>
      </c>
      <c r="L2586" s="4">
        <v>39.04</v>
      </c>
      <c r="M2586" s="16">
        <f t="shared" si="521"/>
        <v>0.25981119999999996</v>
      </c>
      <c r="N2586">
        <f t="shared" si="522"/>
        <v>0</v>
      </c>
      <c r="O2586">
        <f t="shared" si="523"/>
        <v>0</v>
      </c>
      <c r="P2586" s="63">
        <f t="shared" si="524"/>
        <v>0</v>
      </c>
    </row>
    <row r="2587" spans="1:16" x14ac:dyDescent="0.3">
      <c r="A2587">
        <f t="shared" si="525"/>
        <v>2018</v>
      </c>
      <c r="B2587">
        <f t="shared" si="526"/>
        <v>12</v>
      </c>
      <c r="C2587">
        <f t="shared" si="527"/>
        <v>17</v>
      </c>
      <c r="D2587">
        <f t="shared" si="528"/>
        <v>3</v>
      </c>
      <c r="E2587" t="str">
        <f t="shared" si="529"/>
        <v>ON</v>
      </c>
      <c r="F2587" s="13">
        <f t="shared" si="518"/>
        <v>43451</v>
      </c>
      <c r="G2587" s="14" t="str">
        <f t="shared" si="530"/>
        <v>Avg of 4 NM Projects</v>
      </c>
      <c r="H2587" s="15">
        <f t="shared" si="519"/>
        <v>16</v>
      </c>
      <c r="I2587" s="93">
        <v>1.7999999999999998</v>
      </c>
      <c r="J2587">
        <f t="shared" si="520"/>
        <v>1.0112359550561797E-2</v>
      </c>
      <c r="K2587" s="4">
        <v>47.78</v>
      </c>
      <c r="L2587" s="4">
        <v>40.07</v>
      </c>
      <c r="M2587" s="16">
        <f t="shared" si="521"/>
        <v>7.2125999999999996E-2</v>
      </c>
      <c r="N2587">
        <f t="shared" si="522"/>
        <v>0</v>
      </c>
      <c r="O2587">
        <f t="shared" si="523"/>
        <v>0</v>
      </c>
      <c r="P2587" s="63">
        <f t="shared" si="524"/>
        <v>0</v>
      </c>
    </row>
    <row r="2588" spans="1:16" x14ac:dyDescent="0.3">
      <c r="A2588">
        <f t="shared" si="525"/>
        <v>2018</v>
      </c>
      <c r="B2588">
        <f t="shared" si="526"/>
        <v>12</v>
      </c>
      <c r="C2588">
        <f t="shared" si="527"/>
        <v>17</v>
      </c>
      <c r="D2588">
        <f t="shared" si="528"/>
        <v>3</v>
      </c>
      <c r="E2588" t="str">
        <f t="shared" si="529"/>
        <v>ON</v>
      </c>
      <c r="F2588" s="13">
        <f t="shared" si="518"/>
        <v>43451</v>
      </c>
      <c r="G2588" s="14" t="str">
        <f t="shared" si="530"/>
        <v>Avg of 4 NM Projects</v>
      </c>
      <c r="H2588" s="15">
        <f t="shared" si="519"/>
        <v>17</v>
      </c>
      <c r="I2588" s="93">
        <v>-0.77</v>
      </c>
      <c r="J2588">
        <f t="shared" si="520"/>
        <v>-4.3258426966292134E-3</v>
      </c>
      <c r="K2588" s="4">
        <v>63.69</v>
      </c>
      <c r="L2588" s="4">
        <v>49.44</v>
      </c>
      <c r="M2588" s="16">
        <f t="shared" si="521"/>
        <v>-3.8068799999999993E-2</v>
      </c>
      <c r="N2588">
        <f t="shared" si="522"/>
        <v>0</v>
      </c>
      <c r="O2588">
        <f t="shared" si="523"/>
        <v>0</v>
      </c>
      <c r="P2588" s="63">
        <f t="shared" si="524"/>
        <v>0</v>
      </c>
    </row>
    <row r="2589" spans="1:16" x14ac:dyDescent="0.3">
      <c r="A2589">
        <f t="shared" si="525"/>
        <v>2018</v>
      </c>
      <c r="B2589">
        <f t="shared" si="526"/>
        <v>12</v>
      </c>
      <c r="C2589">
        <f t="shared" si="527"/>
        <v>17</v>
      </c>
      <c r="D2589">
        <f t="shared" si="528"/>
        <v>3</v>
      </c>
      <c r="E2589" t="str">
        <f t="shared" si="529"/>
        <v>ON</v>
      </c>
      <c r="F2589" s="13">
        <f t="shared" ref="F2589:F2652" si="531">+F2565+1</f>
        <v>43451</v>
      </c>
      <c r="G2589" s="14" t="str">
        <f t="shared" si="530"/>
        <v>Avg of 4 NM Projects</v>
      </c>
      <c r="H2589" s="15">
        <f t="shared" ref="H2589:H2652" si="532">H2565</f>
        <v>18</v>
      </c>
      <c r="I2589" s="93">
        <v>-0.64</v>
      </c>
      <c r="J2589">
        <f t="shared" si="520"/>
        <v>-3.5955056179775282E-3</v>
      </c>
      <c r="K2589" s="4">
        <v>75.86</v>
      </c>
      <c r="L2589" s="4">
        <v>52.88</v>
      </c>
      <c r="M2589" s="16">
        <f t="shared" si="521"/>
        <v>-3.3843200000000004E-2</v>
      </c>
      <c r="N2589">
        <f t="shared" si="522"/>
        <v>0</v>
      </c>
      <c r="O2589">
        <f t="shared" si="523"/>
        <v>0</v>
      </c>
      <c r="P2589" s="63">
        <f t="shared" si="524"/>
        <v>0</v>
      </c>
    </row>
    <row r="2590" spans="1:16" x14ac:dyDescent="0.3">
      <c r="A2590">
        <f t="shared" si="525"/>
        <v>2018</v>
      </c>
      <c r="B2590">
        <f t="shared" si="526"/>
        <v>12</v>
      </c>
      <c r="C2590">
        <f t="shared" si="527"/>
        <v>17</v>
      </c>
      <c r="D2590">
        <f t="shared" si="528"/>
        <v>3</v>
      </c>
      <c r="E2590" t="str">
        <f t="shared" si="529"/>
        <v>ON</v>
      </c>
      <c r="F2590" s="13">
        <f t="shared" si="531"/>
        <v>43451</v>
      </c>
      <c r="G2590" s="14" t="str">
        <f t="shared" si="530"/>
        <v>Avg of 4 NM Projects</v>
      </c>
      <c r="H2590" s="15">
        <f t="shared" si="532"/>
        <v>19</v>
      </c>
      <c r="I2590" s="93">
        <v>-0.51</v>
      </c>
      <c r="J2590">
        <f t="shared" si="520"/>
        <v>-2.8651685393258426E-3</v>
      </c>
      <c r="K2590" s="4">
        <v>68.599999999999994</v>
      </c>
      <c r="L2590" s="4">
        <v>50.47</v>
      </c>
      <c r="M2590" s="16">
        <f t="shared" si="521"/>
        <v>-2.5739700000000001E-2</v>
      </c>
      <c r="N2590">
        <f t="shared" si="522"/>
        <v>0</v>
      </c>
      <c r="O2590">
        <f t="shared" si="523"/>
        <v>0</v>
      </c>
      <c r="P2590" s="63">
        <f t="shared" si="524"/>
        <v>0</v>
      </c>
    </row>
    <row r="2591" spans="1:16" x14ac:dyDescent="0.3">
      <c r="A2591">
        <f t="shared" si="525"/>
        <v>2018</v>
      </c>
      <c r="B2591">
        <f t="shared" si="526"/>
        <v>12</v>
      </c>
      <c r="C2591">
        <f t="shared" si="527"/>
        <v>17</v>
      </c>
      <c r="D2591">
        <f t="shared" si="528"/>
        <v>3</v>
      </c>
      <c r="E2591" t="str">
        <f t="shared" si="529"/>
        <v>ON</v>
      </c>
      <c r="F2591" s="13">
        <f t="shared" si="531"/>
        <v>43451</v>
      </c>
      <c r="G2591" s="14" t="str">
        <f t="shared" si="530"/>
        <v>Avg of 4 NM Projects</v>
      </c>
      <c r="H2591" s="15">
        <f t="shared" si="532"/>
        <v>20</v>
      </c>
      <c r="I2591" s="93">
        <v>-0.9</v>
      </c>
      <c r="J2591">
        <f t="shared" si="520"/>
        <v>-5.0561797752808994E-3</v>
      </c>
      <c r="K2591" s="4">
        <v>65.510000000000005</v>
      </c>
      <c r="L2591" s="4">
        <v>41.09</v>
      </c>
      <c r="M2591" s="16">
        <f t="shared" si="521"/>
        <v>-3.6981E-2</v>
      </c>
      <c r="N2591">
        <f t="shared" si="522"/>
        <v>0</v>
      </c>
      <c r="O2591">
        <f t="shared" si="523"/>
        <v>0</v>
      </c>
      <c r="P2591" s="63">
        <f t="shared" si="524"/>
        <v>0</v>
      </c>
    </row>
    <row r="2592" spans="1:16" x14ac:dyDescent="0.3">
      <c r="A2592">
        <f t="shared" si="525"/>
        <v>2018</v>
      </c>
      <c r="B2592">
        <f t="shared" si="526"/>
        <v>12</v>
      </c>
      <c r="C2592">
        <f t="shared" si="527"/>
        <v>17</v>
      </c>
      <c r="D2592">
        <f t="shared" si="528"/>
        <v>3</v>
      </c>
      <c r="E2592" t="str">
        <f t="shared" si="529"/>
        <v>ON</v>
      </c>
      <c r="F2592" s="13">
        <f t="shared" si="531"/>
        <v>43451</v>
      </c>
      <c r="G2592" s="14" t="str">
        <f t="shared" si="530"/>
        <v>Avg of 4 NM Projects</v>
      </c>
      <c r="H2592" s="15">
        <f t="shared" si="532"/>
        <v>21</v>
      </c>
      <c r="I2592" s="93">
        <v>-0.51</v>
      </c>
      <c r="J2592">
        <f t="shared" si="520"/>
        <v>-2.8651685393258426E-3</v>
      </c>
      <c r="K2592" s="4">
        <v>63.33</v>
      </c>
      <c r="L2592" s="4">
        <v>39.119999999999997</v>
      </c>
      <c r="M2592" s="16">
        <f t="shared" si="521"/>
        <v>-1.9951199999999999E-2</v>
      </c>
      <c r="N2592">
        <f t="shared" si="522"/>
        <v>0</v>
      </c>
      <c r="O2592">
        <f t="shared" si="523"/>
        <v>0</v>
      </c>
      <c r="P2592" s="63">
        <f t="shared" si="524"/>
        <v>0</v>
      </c>
    </row>
    <row r="2593" spans="1:18" x14ac:dyDescent="0.3">
      <c r="A2593">
        <f t="shared" si="525"/>
        <v>2018</v>
      </c>
      <c r="B2593">
        <f t="shared" si="526"/>
        <v>12</v>
      </c>
      <c r="C2593">
        <f t="shared" si="527"/>
        <v>17</v>
      </c>
      <c r="D2593">
        <f t="shared" si="528"/>
        <v>3</v>
      </c>
      <c r="E2593" t="str">
        <f t="shared" si="529"/>
        <v>ON</v>
      </c>
      <c r="F2593" s="13">
        <f t="shared" si="531"/>
        <v>43451</v>
      </c>
      <c r="G2593" s="14" t="str">
        <f t="shared" si="530"/>
        <v>Avg of 4 NM Projects</v>
      </c>
      <c r="H2593" s="15">
        <f t="shared" si="532"/>
        <v>22</v>
      </c>
      <c r="I2593" s="93">
        <v>-0.64</v>
      </c>
      <c r="J2593">
        <f t="shared" si="520"/>
        <v>-3.5955056179775282E-3</v>
      </c>
      <c r="K2593" s="4">
        <v>48.96</v>
      </c>
      <c r="L2593" s="4">
        <v>38.020000000000003</v>
      </c>
      <c r="M2593" s="16">
        <f t="shared" si="521"/>
        <v>-2.4332800000000002E-2</v>
      </c>
      <c r="N2593">
        <f t="shared" si="522"/>
        <v>0</v>
      </c>
      <c r="O2593">
        <f t="shared" si="523"/>
        <v>0</v>
      </c>
      <c r="P2593" s="63">
        <f t="shared" si="524"/>
        <v>0</v>
      </c>
    </row>
    <row r="2594" spans="1:18" x14ac:dyDescent="0.3">
      <c r="A2594">
        <f t="shared" si="525"/>
        <v>2018</v>
      </c>
      <c r="B2594">
        <f t="shared" si="526"/>
        <v>12</v>
      </c>
      <c r="C2594">
        <f t="shared" si="527"/>
        <v>17</v>
      </c>
      <c r="D2594">
        <f t="shared" si="528"/>
        <v>3</v>
      </c>
      <c r="E2594" t="str">
        <f t="shared" si="529"/>
        <v>ON</v>
      </c>
      <c r="F2594" s="13">
        <f t="shared" si="531"/>
        <v>43451</v>
      </c>
      <c r="G2594" s="14" t="str">
        <f t="shared" si="530"/>
        <v>Avg of 4 NM Projects</v>
      </c>
      <c r="H2594" s="15">
        <f t="shared" si="532"/>
        <v>23</v>
      </c>
      <c r="I2594" s="93">
        <v>-0.64</v>
      </c>
      <c r="J2594">
        <f t="shared" si="520"/>
        <v>-3.5955056179775282E-3</v>
      </c>
      <c r="K2594" s="4">
        <v>43.9</v>
      </c>
      <c r="L2594" s="4">
        <v>36.64</v>
      </c>
      <c r="M2594" s="16">
        <f t="shared" si="521"/>
        <v>-2.3449600000000001E-2</v>
      </c>
      <c r="N2594">
        <f t="shared" si="522"/>
        <v>0</v>
      </c>
      <c r="O2594">
        <f t="shared" si="523"/>
        <v>0</v>
      </c>
      <c r="P2594" s="63">
        <f t="shared" si="524"/>
        <v>0</v>
      </c>
    </row>
    <row r="2595" spans="1:18" x14ac:dyDescent="0.3">
      <c r="A2595">
        <f t="shared" si="525"/>
        <v>2018</v>
      </c>
      <c r="B2595">
        <f t="shared" si="526"/>
        <v>12</v>
      </c>
      <c r="C2595">
        <f t="shared" si="527"/>
        <v>17</v>
      </c>
      <c r="D2595">
        <f t="shared" si="528"/>
        <v>3</v>
      </c>
      <c r="E2595" t="str">
        <f t="shared" si="529"/>
        <v>OFF</v>
      </c>
      <c r="F2595" s="13">
        <f t="shared" si="531"/>
        <v>43451</v>
      </c>
      <c r="G2595" s="14" t="str">
        <f t="shared" si="530"/>
        <v>Avg of 4 NM Projects</v>
      </c>
      <c r="H2595" s="15">
        <f t="shared" si="532"/>
        <v>24</v>
      </c>
      <c r="I2595" s="93">
        <v>-0.77</v>
      </c>
      <c r="J2595">
        <f t="shared" si="520"/>
        <v>-4.3258426966292134E-3</v>
      </c>
      <c r="K2595" s="4">
        <v>36.340000000000003</v>
      </c>
      <c r="L2595" s="4">
        <v>12.2</v>
      </c>
      <c r="M2595" s="16">
        <f t="shared" si="521"/>
        <v>-9.3939999999999996E-3</v>
      </c>
      <c r="N2595">
        <f t="shared" si="522"/>
        <v>0</v>
      </c>
      <c r="O2595">
        <f t="shared" si="523"/>
        <v>0</v>
      </c>
      <c r="P2595" s="63">
        <f t="shared" si="524"/>
        <v>0</v>
      </c>
    </row>
    <row r="2596" spans="1:18" x14ac:dyDescent="0.3">
      <c r="A2596">
        <f t="shared" si="525"/>
        <v>2018</v>
      </c>
      <c r="B2596">
        <f t="shared" si="526"/>
        <v>12</v>
      </c>
      <c r="C2596">
        <f t="shared" si="527"/>
        <v>18</v>
      </c>
      <c r="D2596">
        <f t="shared" si="528"/>
        <v>4</v>
      </c>
      <c r="E2596" t="str">
        <f t="shared" si="529"/>
        <v>OFF</v>
      </c>
      <c r="F2596" s="13">
        <f t="shared" si="531"/>
        <v>43452</v>
      </c>
      <c r="G2596" s="14" t="str">
        <f t="shared" si="530"/>
        <v>Avg of 4 NM Projects</v>
      </c>
      <c r="H2596" s="15">
        <f t="shared" si="532"/>
        <v>1</v>
      </c>
      <c r="I2596" s="93">
        <v>-0.51</v>
      </c>
      <c r="J2596">
        <f t="shared" si="520"/>
        <v>-2.8651685393258426E-3</v>
      </c>
      <c r="K2596" s="4">
        <v>26.65</v>
      </c>
      <c r="L2596" s="4">
        <v>23.89</v>
      </c>
      <c r="M2596" s="16">
        <f t="shared" si="521"/>
        <v>-1.2183900000000001E-2</v>
      </c>
      <c r="N2596">
        <f t="shared" si="522"/>
        <v>0</v>
      </c>
      <c r="O2596">
        <f t="shared" si="523"/>
        <v>0</v>
      </c>
      <c r="P2596" s="63">
        <f t="shared" si="524"/>
        <v>0</v>
      </c>
      <c r="Q2596" s="34"/>
      <c r="R2596" s="34"/>
    </row>
    <row r="2597" spans="1:18" x14ac:dyDescent="0.3">
      <c r="A2597">
        <f t="shared" si="525"/>
        <v>2018</v>
      </c>
      <c r="B2597">
        <f t="shared" si="526"/>
        <v>12</v>
      </c>
      <c r="C2597">
        <f t="shared" si="527"/>
        <v>18</v>
      </c>
      <c r="D2597">
        <f t="shared" si="528"/>
        <v>4</v>
      </c>
      <c r="E2597" t="str">
        <f t="shared" si="529"/>
        <v>OFF</v>
      </c>
      <c r="F2597" s="13">
        <f t="shared" si="531"/>
        <v>43452</v>
      </c>
      <c r="G2597" s="14" t="str">
        <f t="shared" si="530"/>
        <v>Avg of 4 NM Projects</v>
      </c>
      <c r="H2597" s="15">
        <f t="shared" si="532"/>
        <v>2</v>
      </c>
      <c r="I2597" s="93">
        <v>-0.51</v>
      </c>
      <c r="J2597">
        <f t="shared" si="520"/>
        <v>-2.8651685393258426E-3</v>
      </c>
      <c r="K2597" s="4">
        <v>29.5</v>
      </c>
      <c r="L2597" s="4">
        <v>29.99</v>
      </c>
      <c r="M2597" s="16">
        <f t="shared" si="521"/>
        <v>-1.52949E-2</v>
      </c>
      <c r="N2597">
        <f t="shared" si="522"/>
        <v>0</v>
      </c>
      <c r="O2597">
        <f t="shared" si="523"/>
        <v>0</v>
      </c>
      <c r="P2597" s="63">
        <f t="shared" si="524"/>
        <v>0</v>
      </c>
    </row>
    <row r="2598" spans="1:18" x14ac:dyDescent="0.3">
      <c r="A2598">
        <f t="shared" si="525"/>
        <v>2018</v>
      </c>
      <c r="B2598">
        <f t="shared" si="526"/>
        <v>12</v>
      </c>
      <c r="C2598">
        <f t="shared" si="527"/>
        <v>18</v>
      </c>
      <c r="D2598">
        <f t="shared" si="528"/>
        <v>4</v>
      </c>
      <c r="E2598" t="str">
        <f t="shared" si="529"/>
        <v>OFF</v>
      </c>
      <c r="F2598" s="13">
        <f t="shared" si="531"/>
        <v>43452</v>
      </c>
      <c r="G2598" s="14" t="str">
        <f t="shared" si="530"/>
        <v>Avg of 4 NM Projects</v>
      </c>
      <c r="H2598" s="15">
        <f t="shared" si="532"/>
        <v>3</v>
      </c>
      <c r="I2598" s="93">
        <v>-0.77</v>
      </c>
      <c r="J2598">
        <f t="shared" si="520"/>
        <v>-4.3258426966292134E-3</v>
      </c>
      <c r="K2598" s="4">
        <v>26.21</v>
      </c>
      <c r="L2598" s="4">
        <v>19.5</v>
      </c>
      <c r="M2598" s="16">
        <f t="shared" si="521"/>
        <v>-1.5015000000000001E-2</v>
      </c>
      <c r="N2598">
        <f t="shared" si="522"/>
        <v>0</v>
      </c>
      <c r="O2598">
        <f t="shared" si="523"/>
        <v>0</v>
      </c>
      <c r="P2598" s="63">
        <f t="shared" si="524"/>
        <v>0</v>
      </c>
    </row>
    <row r="2599" spans="1:18" x14ac:dyDescent="0.3">
      <c r="A2599">
        <f t="shared" si="525"/>
        <v>2018</v>
      </c>
      <c r="B2599">
        <f t="shared" si="526"/>
        <v>12</v>
      </c>
      <c r="C2599">
        <f t="shared" si="527"/>
        <v>18</v>
      </c>
      <c r="D2599">
        <f t="shared" si="528"/>
        <v>4</v>
      </c>
      <c r="E2599" t="str">
        <f t="shared" si="529"/>
        <v>OFF</v>
      </c>
      <c r="F2599" s="13">
        <f t="shared" si="531"/>
        <v>43452</v>
      </c>
      <c r="G2599" s="14" t="str">
        <f t="shared" si="530"/>
        <v>Avg of 4 NM Projects</v>
      </c>
      <c r="H2599" s="15">
        <f t="shared" si="532"/>
        <v>4</v>
      </c>
      <c r="I2599" s="93">
        <v>-0.64</v>
      </c>
      <c r="J2599">
        <f t="shared" si="520"/>
        <v>-3.5955056179775282E-3</v>
      </c>
      <c r="K2599" s="4">
        <v>26.34</v>
      </c>
      <c r="L2599" s="4">
        <v>25.82</v>
      </c>
      <c r="M2599" s="16">
        <f t="shared" si="521"/>
        <v>-1.6524799999999999E-2</v>
      </c>
      <c r="N2599">
        <f t="shared" si="522"/>
        <v>0</v>
      </c>
      <c r="O2599">
        <f t="shared" si="523"/>
        <v>0</v>
      </c>
      <c r="P2599" s="63">
        <f t="shared" si="524"/>
        <v>0</v>
      </c>
    </row>
    <row r="2600" spans="1:18" x14ac:dyDescent="0.3">
      <c r="A2600">
        <f t="shared" si="525"/>
        <v>2018</v>
      </c>
      <c r="B2600">
        <f t="shared" si="526"/>
        <v>12</v>
      </c>
      <c r="C2600">
        <f t="shared" si="527"/>
        <v>18</v>
      </c>
      <c r="D2600">
        <f t="shared" si="528"/>
        <v>4</v>
      </c>
      <c r="E2600" t="str">
        <f t="shared" si="529"/>
        <v>OFF</v>
      </c>
      <c r="F2600" s="13">
        <f t="shared" si="531"/>
        <v>43452</v>
      </c>
      <c r="G2600" s="14" t="str">
        <f t="shared" si="530"/>
        <v>Avg of 4 NM Projects</v>
      </c>
      <c r="H2600" s="15">
        <f t="shared" si="532"/>
        <v>5</v>
      </c>
      <c r="I2600" s="93">
        <v>-0.64</v>
      </c>
      <c r="J2600">
        <f t="shared" si="520"/>
        <v>-3.5955056179775282E-3</v>
      </c>
      <c r="K2600" s="4">
        <v>29.88</v>
      </c>
      <c r="L2600" s="4">
        <v>36.909999999999997</v>
      </c>
      <c r="M2600" s="16">
        <f t="shared" si="521"/>
        <v>-2.3622399999999998E-2</v>
      </c>
      <c r="N2600">
        <f t="shared" si="522"/>
        <v>0</v>
      </c>
      <c r="O2600">
        <f t="shared" si="523"/>
        <v>0</v>
      </c>
      <c r="P2600" s="63">
        <f t="shared" si="524"/>
        <v>0</v>
      </c>
    </row>
    <row r="2601" spans="1:18" x14ac:dyDescent="0.3">
      <c r="A2601">
        <f t="shared" si="525"/>
        <v>2018</v>
      </c>
      <c r="B2601">
        <f t="shared" si="526"/>
        <v>12</v>
      </c>
      <c r="C2601">
        <f t="shared" si="527"/>
        <v>18</v>
      </c>
      <c r="D2601">
        <f t="shared" si="528"/>
        <v>4</v>
      </c>
      <c r="E2601" t="str">
        <f t="shared" si="529"/>
        <v>OFF</v>
      </c>
      <c r="F2601" s="13">
        <f t="shared" si="531"/>
        <v>43452</v>
      </c>
      <c r="G2601" s="14" t="str">
        <f t="shared" si="530"/>
        <v>Avg of 4 NM Projects</v>
      </c>
      <c r="H2601" s="15">
        <f t="shared" si="532"/>
        <v>6</v>
      </c>
      <c r="I2601" s="93">
        <v>-0.77</v>
      </c>
      <c r="J2601">
        <f t="shared" si="520"/>
        <v>-4.3258426966292134E-3</v>
      </c>
      <c r="K2601" s="4">
        <v>35.33</v>
      </c>
      <c r="L2601" s="4">
        <v>38.6</v>
      </c>
      <c r="M2601" s="16">
        <f t="shared" si="521"/>
        <v>-2.9722000000000002E-2</v>
      </c>
      <c r="N2601">
        <f t="shared" si="522"/>
        <v>0</v>
      </c>
      <c r="O2601">
        <f t="shared" si="523"/>
        <v>0</v>
      </c>
      <c r="P2601" s="63">
        <f t="shared" si="524"/>
        <v>0</v>
      </c>
    </row>
    <row r="2602" spans="1:18" x14ac:dyDescent="0.3">
      <c r="A2602">
        <f t="shared" si="525"/>
        <v>2018</v>
      </c>
      <c r="B2602">
        <f t="shared" si="526"/>
        <v>12</v>
      </c>
      <c r="C2602">
        <f t="shared" si="527"/>
        <v>18</v>
      </c>
      <c r="D2602">
        <f t="shared" si="528"/>
        <v>4</v>
      </c>
      <c r="E2602" t="str">
        <f t="shared" si="529"/>
        <v>OFF</v>
      </c>
      <c r="F2602" s="13">
        <f t="shared" si="531"/>
        <v>43452</v>
      </c>
      <c r="G2602" s="14" t="str">
        <f t="shared" si="530"/>
        <v>Avg of 4 NM Projects</v>
      </c>
      <c r="H2602" s="15">
        <f t="shared" si="532"/>
        <v>7</v>
      </c>
      <c r="I2602" s="93">
        <v>-0.77</v>
      </c>
      <c r="J2602">
        <f t="shared" si="520"/>
        <v>-4.3258426966292134E-3</v>
      </c>
      <c r="K2602" s="4">
        <v>55.8</v>
      </c>
      <c r="L2602" s="4">
        <v>46.38</v>
      </c>
      <c r="M2602" s="16">
        <f t="shared" si="521"/>
        <v>-3.5712600000000004E-2</v>
      </c>
      <c r="N2602">
        <f t="shared" si="522"/>
        <v>0</v>
      </c>
      <c r="O2602">
        <f t="shared" si="523"/>
        <v>0</v>
      </c>
      <c r="P2602" s="63">
        <f t="shared" si="524"/>
        <v>0</v>
      </c>
    </row>
    <row r="2603" spans="1:18" x14ac:dyDescent="0.3">
      <c r="A2603">
        <f t="shared" si="525"/>
        <v>2018</v>
      </c>
      <c r="B2603">
        <f t="shared" si="526"/>
        <v>12</v>
      </c>
      <c r="C2603">
        <f t="shared" si="527"/>
        <v>18</v>
      </c>
      <c r="D2603">
        <f t="shared" si="528"/>
        <v>4</v>
      </c>
      <c r="E2603" t="str">
        <f t="shared" si="529"/>
        <v>ON</v>
      </c>
      <c r="F2603" s="13">
        <f t="shared" si="531"/>
        <v>43452</v>
      </c>
      <c r="G2603" s="14" t="str">
        <f t="shared" si="530"/>
        <v>Avg of 4 NM Projects</v>
      </c>
      <c r="H2603" s="15">
        <f t="shared" si="532"/>
        <v>8</v>
      </c>
      <c r="I2603" s="93">
        <v>-0.38500000000000001</v>
      </c>
      <c r="J2603">
        <f t="shared" si="520"/>
        <v>-2.1629213483146067E-3</v>
      </c>
      <c r="K2603" s="4">
        <v>74.040000000000006</v>
      </c>
      <c r="L2603" s="4">
        <v>55.11</v>
      </c>
      <c r="M2603" s="16">
        <f t="shared" si="521"/>
        <v>-2.1217349999999999E-2</v>
      </c>
      <c r="N2603">
        <f t="shared" si="522"/>
        <v>0</v>
      </c>
      <c r="O2603">
        <f t="shared" si="523"/>
        <v>0</v>
      </c>
      <c r="P2603" s="63">
        <f t="shared" si="524"/>
        <v>0</v>
      </c>
    </row>
    <row r="2604" spans="1:18" x14ac:dyDescent="0.3">
      <c r="A2604">
        <f t="shared" si="525"/>
        <v>2018</v>
      </c>
      <c r="B2604">
        <f t="shared" si="526"/>
        <v>12</v>
      </c>
      <c r="C2604">
        <f t="shared" si="527"/>
        <v>18</v>
      </c>
      <c r="D2604">
        <f t="shared" si="528"/>
        <v>4</v>
      </c>
      <c r="E2604" t="str">
        <f t="shared" si="529"/>
        <v>ON</v>
      </c>
      <c r="F2604" s="13">
        <f t="shared" si="531"/>
        <v>43452</v>
      </c>
      <c r="G2604" s="14" t="str">
        <f t="shared" si="530"/>
        <v>Avg of 4 NM Projects</v>
      </c>
      <c r="H2604" s="15">
        <f t="shared" si="532"/>
        <v>9</v>
      </c>
      <c r="I2604" s="93">
        <v>1.03</v>
      </c>
      <c r="J2604">
        <f t="shared" si="520"/>
        <v>5.7865168539325846E-3</v>
      </c>
      <c r="K2604" s="4">
        <v>66.3</v>
      </c>
      <c r="L2604" s="4">
        <v>51.91</v>
      </c>
      <c r="M2604" s="16">
        <f t="shared" si="521"/>
        <v>5.3467299999999995E-2</v>
      </c>
      <c r="N2604">
        <f t="shared" si="522"/>
        <v>0</v>
      </c>
      <c r="O2604">
        <f t="shared" si="523"/>
        <v>0</v>
      </c>
      <c r="P2604" s="63">
        <f t="shared" si="524"/>
        <v>0</v>
      </c>
    </row>
    <row r="2605" spans="1:18" x14ac:dyDescent="0.3">
      <c r="A2605">
        <f t="shared" si="525"/>
        <v>2018</v>
      </c>
      <c r="B2605">
        <f t="shared" si="526"/>
        <v>12</v>
      </c>
      <c r="C2605">
        <f t="shared" si="527"/>
        <v>18</v>
      </c>
      <c r="D2605">
        <f t="shared" si="528"/>
        <v>4</v>
      </c>
      <c r="E2605" t="str">
        <f t="shared" si="529"/>
        <v>ON</v>
      </c>
      <c r="F2605" s="13">
        <f t="shared" si="531"/>
        <v>43452</v>
      </c>
      <c r="G2605" s="14" t="str">
        <f t="shared" si="530"/>
        <v>Avg of 4 NM Projects</v>
      </c>
      <c r="H2605" s="15">
        <f t="shared" si="532"/>
        <v>10</v>
      </c>
      <c r="I2605" s="93">
        <v>3.7149999999999999</v>
      </c>
      <c r="J2605">
        <f t="shared" si="520"/>
        <v>2.0870786516853933E-2</v>
      </c>
      <c r="K2605" s="4">
        <v>51.17</v>
      </c>
      <c r="L2605" s="4">
        <v>47.28</v>
      </c>
      <c r="M2605" s="16">
        <f t="shared" si="521"/>
        <v>0.1756452</v>
      </c>
      <c r="N2605">
        <f t="shared" si="522"/>
        <v>0</v>
      </c>
      <c r="O2605">
        <f t="shared" si="523"/>
        <v>0</v>
      </c>
      <c r="P2605" s="63">
        <f t="shared" si="524"/>
        <v>0</v>
      </c>
    </row>
    <row r="2606" spans="1:18" x14ac:dyDescent="0.3">
      <c r="A2606">
        <f t="shared" si="525"/>
        <v>2018</v>
      </c>
      <c r="B2606">
        <f t="shared" si="526"/>
        <v>12</v>
      </c>
      <c r="C2606">
        <f t="shared" si="527"/>
        <v>18</v>
      </c>
      <c r="D2606">
        <f t="shared" si="528"/>
        <v>4</v>
      </c>
      <c r="E2606" t="str">
        <f t="shared" si="529"/>
        <v>ON</v>
      </c>
      <c r="F2606" s="13">
        <f t="shared" si="531"/>
        <v>43452</v>
      </c>
      <c r="G2606" s="14" t="str">
        <f t="shared" si="530"/>
        <v>Avg of 4 NM Projects</v>
      </c>
      <c r="H2606" s="15">
        <f t="shared" si="532"/>
        <v>11</v>
      </c>
      <c r="I2606" s="93">
        <v>7.5500000000000007</v>
      </c>
      <c r="J2606">
        <f t="shared" si="520"/>
        <v>4.2415730337078655E-2</v>
      </c>
      <c r="K2606" s="4">
        <v>48.63</v>
      </c>
      <c r="L2606" s="4">
        <v>40.1</v>
      </c>
      <c r="M2606" s="16">
        <f t="shared" si="521"/>
        <v>0.30275500000000005</v>
      </c>
      <c r="N2606">
        <f t="shared" si="522"/>
        <v>0</v>
      </c>
      <c r="O2606">
        <f t="shared" si="523"/>
        <v>0</v>
      </c>
      <c r="P2606" s="63">
        <f t="shared" si="524"/>
        <v>0</v>
      </c>
    </row>
    <row r="2607" spans="1:18" x14ac:dyDescent="0.3">
      <c r="A2607">
        <f t="shared" si="525"/>
        <v>2018</v>
      </c>
      <c r="B2607">
        <f t="shared" si="526"/>
        <v>12</v>
      </c>
      <c r="C2607">
        <f t="shared" si="527"/>
        <v>18</v>
      </c>
      <c r="D2607">
        <f t="shared" si="528"/>
        <v>4</v>
      </c>
      <c r="E2607" t="str">
        <f t="shared" si="529"/>
        <v>ON</v>
      </c>
      <c r="F2607" s="13">
        <f t="shared" si="531"/>
        <v>43452</v>
      </c>
      <c r="G2607" s="14" t="str">
        <f t="shared" si="530"/>
        <v>Avg of 4 NM Projects</v>
      </c>
      <c r="H2607" s="15">
        <f t="shared" si="532"/>
        <v>12</v>
      </c>
      <c r="I2607" s="93">
        <v>11.77</v>
      </c>
      <c r="J2607">
        <f t="shared" si="520"/>
        <v>6.6123595505617971E-2</v>
      </c>
      <c r="K2607" s="4">
        <v>45</v>
      </c>
      <c r="L2607" s="4">
        <v>29.78</v>
      </c>
      <c r="M2607" s="16">
        <f t="shared" si="521"/>
        <v>0.35051060000000001</v>
      </c>
      <c r="N2607">
        <f t="shared" si="522"/>
        <v>0</v>
      </c>
      <c r="O2607">
        <f t="shared" si="523"/>
        <v>0</v>
      </c>
      <c r="P2607" s="63">
        <f t="shared" si="524"/>
        <v>0</v>
      </c>
    </row>
    <row r="2608" spans="1:18" x14ac:dyDescent="0.3">
      <c r="A2608">
        <f t="shared" si="525"/>
        <v>2018</v>
      </c>
      <c r="B2608">
        <f t="shared" si="526"/>
        <v>12</v>
      </c>
      <c r="C2608">
        <f t="shared" si="527"/>
        <v>18</v>
      </c>
      <c r="D2608">
        <f t="shared" si="528"/>
        <v>4</v>
      </c>
      <c r="E2608" t="str">
        <f t="shared" si="529"/>
        <v>ON</v>
      </c>
      <c r="F2608" s="13">
        <f t="shared" si="531"/>
        <v>43452</v>
      </c>
      <c r="G2608" s="14" t="str">
        <f t="shared" si="530"/>
        <v>Avg of 4 NM Projects</v>
      </c>
      <c r="H2608" s="15">
        <f t="shared" si="532"/>
        <v>13</v>
      </c>
      <c r="I2608" s="93">
        <v>13.44</v>
      </c>
      <c r="J2608">
        <f t="shared" si="520"/>
        <v>7.5505617977528083E-2</v>
      </c>
      <c r="K2608" s="4">
        <v>43.79</v>
      </c>
      <c r="L2608" s="4">
        <v>18.13</v>
      </c>
      <c r="M2608" s="16">
        <f t="shared" si="521"/>
        <v>0.24366719999999997</v>
      </c>
      <c r="N2608">
        <f t="shared" si="522"/>
        <v>0</v>
      </c>
      <c r="O2608">
        <f t="shared" si="523"/>
        <v>0</v>
      </c>
      <c r="P2608" s="63">
        <f t="shared" si="524"/>
        <v>0</v>
      </c>
    </row>
    <row r="2609" spans="1:18" x14ac:dyDescent="0.3">
      <c r="A2609">
        <f t="shared" si="525"/>
        <v>2018</v>
      </c>
      <c r="B2609">
        <f t="shared" si="526"/>
        <v>12</v>
      </c>
      <c r="C2609">
        <f t="shared" si="527"/>
        <v>18</v>
      </c>
      <c r="D2609">
        <f t="shared" si="528"/>
        <v>4</v>
      </c>
      <c r="E2609" t="str">
        <f t="shared" si="529"/>
        <v>ON</v>
      </c>
      <c r="F2609" s="13">
        <f t="shared" si="531"/>
        <v>43452</v>
      </c>
      <c r="G2609" s="14" t="str">
        <f t="shared" si="530"/>
        <v>Avg of 4 NM Projects</v>
      </c>
      <c r="H2609" s="15">
        <f t="shared" si="532"/>
        <v>14</v>
      </c>
      <c r="I2609" s="93">
        <v>10.625</v>
      </c>
      <c r="J2609">
        <f t="shared" si="520"/>
        <v>5.9691011235955056E-2</v>
      </c>
      <c r="K2609" s="4">
        <v>42.21</v>
      </c>
      <c r="L2609" s="4">
        <v>39.97</v>
      </c>
      <c r="M2609" s="16">
        <f t="shared" si="521"/>
        <v>0.42468124999999995</v>
      </c>
      <c r="N2609">
        <f t="shared" si="522"/>
        <v>0</v>
      </c>
      <c r="O2609">
        <f t="shared" si="523"/>
        <v>0</v>
      </c>
      <c r="P2609" s="63">
        <f t="shared" si="524"/>
        <v>0</v>
      </c>
    </row>
    <row r="2610" spans="1:18" x14ac:dyDescent="0.3">
      <c r="A2610">
        <f t="shared" si="525"/>
        <v>2018</v>
      </c>
      <c r="B2610">
        <f t="shared" si="526"/>
        <v>12</v>
      </c>
      <c r="C2610">
        <f t="shared" si="527"/>
        <v>18</v>
      </c>
      <c r="D2610">
        <f t="shared" si="528"/>
        <v>4</v>
      </c>
      <c r="E2610" t="str">
        <f t="shared" si="529"/>
        <v>ON</v>
      </c>
      <c r="F2610" s="13">
        <f t="shared" si="531"/>
        <v>43452</v>
      </c>
      <c r="G2610" s="14" t="str">
        <f t="shared" si="530"/>
        <v>Avg of 4 NM Projects</v>
      </c>
      <c r="H2610" s="15">
        <f t="shared" si="532"/>
        <v>15</v>
      </c>
      <c r="I2610" s="93">
        <v>2.8149999999999999</v>
      </c>
      <c r="J2610">
        <f t="shared" si="520"/>
        <v>1.5814606741573034E-2</v>
      </c>
      <c r="K2610" s="4">
        <v>46.74</v>
      </c>
      <c r="L2610" s="4">
        <v>43.29</v>
      </c>
      <c r="M2610" s="16">
        <f t="shared" si="521"/>
        <v>0.12186135000000001</v>
      </c>
      <c r="N2610">
        <f t="shared" si="522"/>
        <v>0</v>
      </c>
      <c r="O2610">
        <f t="shared" si="523"/>
        <v>0</v>
      </c>
      <c r="P2610" s="63">
        <f t="shared" si="524"/>
        <v>0</v>
      </c>
    </row>
    <row r="2611" spans="1:18" x14ac:dyDescent="0.3">
      <c r="A2611">
        <f t="shared" si="525"/>
        <v>2018</v>
      </c>
      <c r="B2611">
        <f t="shared" si="526"/>
        <v>12</v>
      </c>
      <c r="C2611">
        <f t="shared" si="527"/>
        <v>18</v>
      </c>
      <c r="D2611">
        <f t="shared" si="528"/>
        <v>4</v>
      </c>
      <c r="E2611" t="str">
        <f t="shared" si="529"/>
        <v>ON</v>
      </c>
      <c r="F2611" s="13">
        <f t="shared" si="531"/>
        <v>43452</v>
      </c>
      <c r="G2611" s="14" t="str">
        <f t="shared" si="530"/>
        <v>Avg of 4 NM Projects</v>
      </c>
      <c r="H2611" s="15">
        <f t="shared" si="532"/>
        <v>16</v>
      </c>
      <c r="I2611" s="93">
        <v>0.51</v>
      </c>
      <c r="J2611">
        <f t="shared" si="520"/>
        <v>2.8651685393258426E-3</v>
      </c>
      <c r="K2611" s="4">
        <v>48.35</v>
      </c>
      <c r="L2611" s="4">
        <v>43.64</v>
      </c>
      <c r="M2611" s="16">
        <f t="shared" si="521"/>
        <v>2.2256399999999999E-2</v>
      </c>
      <c r="N2611">
        <f t="shared" si="522"/>
        <v>0</v>
      </c>
      <c r="O2611">
        <f t="shared" si="523"/>
        <v>0</v>
      </c>
      <c r="P2611" s="63">
        <f t="shared" si="524"/>
        <v>0</v>
      </c>
    </row>
    <row r="2612" spans="1:18" x14ac:dyDescent="0.3">
      <c r="A2612">
        <f t="shared" si="525"/>
        <v>2018</v>
      </c>
      <c r="B2612">
        <f t="shared" si="526"/>
        <v>12</v>
      </c>
      <c r="C2612">
        <f t="shared" si="527"/>
        <v>18</v>
      </c>
      <c r="D2612">
        <f t="shared" si="528"/>
        <v>4</v>
      </c>
      <c r="E2612" t="str">
        <f t="shared" si="529"/>
        <v>ON</v>
      </c>
      <c r="F2612" s="13">
        <f t="shared" si="531"/>
        <v>43452</v>
      </c>
      <c r="G2612" s="14" t="str">
        <f t="shared" si="530"/>
        <v>Avg of 4 NM Projects</v>
      </c>
      <c r="H2612" s="15">
        <f t="shared" si="532"/>
        <v>17</v>
      </c>
      <c r="I2612" s="93">
        <v>-1.5449999999999997</v>
      </c>
      <c r="J2612">
        <f t="shared" si="520"/>
        <v>-8.6797752808988743E-3</v>
      </c>
      <c r="K2612" s="4">
        <v>70.02</v>
      </c>
      <c r="L2612" s="4">
        <v>46.36</v>
      </c>
      <c r="M2612" s="16">
        <f t="shared" si="521"/>
        <v>-7.1626199999999987E-2</v>
      </c>
      <c r="N2612">
        <f t="shared" si="522"/>
        <v>0</v>
      </c>
      <c r="O2612">
        <f t="shared" si="523"/>
        <v>0</v>
      </c>
      <c r="P2612" s="63">
        <f t="shared" si="524"/>
        <v>0</v>
      </c>
    </row>
    <row r="2613" spans="1:18" x14ac:dyDescent="0.3">
      <c r="A2613">
        <f t="shared" si="525"/>
        <v>2018</v>
      </c>
      <c r="B2613">
        <f t="shared" si="526"/>
        <v>12</v>
      </c>
      <c r="C2613">
        <f t="shared" si="527"/>
        <v>18</v>
      </c>
      <c r="D2613">
        <f t="shared" si="528"/>
        <v>4</v>
      </c>
      <c r="E2613" t="str">
        <f t="shared" si="529"/>
        <v>ON</v>
      </c>
      <c r="F2613" s="13">
        <f t="shared" si="531"/>
        <v>43452</v>
      </c>
      <c r="G2613" s="14" t="str">
        <f t="shared" si="530"/>
        <v>Avg of 4 NM Projects</v>
      </c>
      <c r="H2613" s="15">
        <f t="shared" si="532"/>
        <v>18</v>
      </c>
      <c r="I2613" s="93">
        <v>-1.1499999999999999</v>
      </c>
      <c r="J2613">
        <f t="shared" si="520"/>
        <v>-6.4606741573033704E-3</v>
      </c>
      <c r="K2613" s="4">
        <v>73.569999999999993</v>
      </c>
      <c r="L2613" s="4">
        <v>52.09</v>
      </c>
      <c r="M2613" s="16">
        <f t="shared" si="521"/>
        <v>-5.9903499999999998E-2</v>
      </c>
      <c r="N2613">
        <f t="shared" si="522"/>
        <v>0</v>
      </c>
      <c r="O2613">
        <f t="shared" si="523"/>
        <v>0</v>
      </c>
      <c r="P2613" s="63">
        <f t="shared" si="524"/>
        <v>0</v>
      </c>
    </row>
    <row r="2614" spans="1:18" x14ac:dyDescent="0.3">
      <c r="A2614">
        <f t="shared" si="525"/>
        <v>2018</v>
      </c>
      <c r="B2614">
        <f t="shared" si="526"/>
        <v>12</v>
      </c>
      <c r="C2614">
        <f t="shared" si="527"/>
        <v>18</v>
      </c>
      <c r="D2614">
        <f t="shared" si="528"/>
        <v>4</v>
      </c>
      <c r="E2614" t="str">
        <f t="shared" si="529"/>
        <v>ON</v>
      </c>
      <c r="F2614" s="13">
        <f t="shared" si="531"/>
        <v>43452</v>
      </c>
      <c r="G2614" s="14" t="str">
        <f t="shared" si="530"/>
        <v>Avg of 4 NM Projects</v>
      </c>
      <c r="H2614" s="15">
        <f t="shared" si="532"/>
        <v>19</v>
      </c>
      <c r="I2614" s="93">
        <v>-1.28</v>
      </c>
      <c r="J2614">
        <f t="shared" si="520"/>
        <v>-7.1910112359550565E-3</v>
      </c>
      <c r="K2614" s="4">
        <v>71.64</v>
      </c>
      <c r="L2614" s="4">
        <v>49.57</v>
      </c>
      <c r="M2614" s="16">
        <f t="shared" si="521"/>
        <v>-6.3449600000000009E-2</v>
      </c>
      <c r="N2614">
        <f t="shared" si="522"/>
        <v>0</v>
      </c>
      <c r="O2614">
        <f t="shared" si="523"/>
        <v>0</v>
      </c>
      <c r="P2614" s="63">
        <f t="shared" si="524"/>
        <v>0</v>
      </c>
    </row>
    <row r="2615" spans="1:18" x14ac:dyDescent="0.3">
      <c r="A2615">
        <f t="shared" si="525"/>
        <v>2018</v>
      </c>
      <c r="B2615">
        <f t="shared" si="526"/>
        <v>12</v>
      </c>
      <c r="C2615">
        <f t="shared" si="527"/>
        <v>18</v>
      </c>
      <c r="D2615">
        <f t="shared" si="528"/>
        <v>4</v>
      </c>
      <c r="E2615" t="str">
        <f t="shared" si="529"/>
        <v>ON</v>
      </c>
      <c r="F2615" s="13">
        <f t="shared" si="531"/>
        <v>43452</v>
      </c>
      <c r="G2615" s="14" t="str">
        <f t="shared" si="530"/>
        <v>Avg of 4 NM Projects</v>
      </c>
      <c r="H2615" s="15">
        <f t="shared" si="532"/>
        <v>20</v>
      </c>
      <c r="I2615" s="93">
        <v>-1.28</v>
      </c>
      <c r="J2615">
        <f t="shared" si="520"/>
        <v>-7.1910112359550565E-3</v>
      </c>
      <c r="K2615" s="4">
        <v>68</v>
      </c>
      <c r="L2615" s="4">
        <v>48.95</v>
      </c>
      <c r="M2615" s="16">
        <f t="shared" si="521"/>
        <v>-6.2656000000000003E-2</v>
      </c>
      <c r="N2615">
        <f t="shared" si="522"/>
        <v>0</v>
      </c>
      <c r="O2615">
        <f t="shared" si="523"/>
        <v>0</v>
      </c>
      <c r="P2615" s="63">
        <f t="shared" si="524"/>
        <v>0</v>
      </c>
    </row>
    <row r="2616" spans="1:18" x14ac:dyDescent="0.3">
      <c r="A2616">
        <f t="shared" si="525"/>
        <v>2018</v>
      </c>
      <c r="B2616">
        <f t="shared" si="526"/>
        <v>12</v>
      </c>
      <c r="C2616">
        <f t="shared" si="527"/>
        <v>18</v>
      </c>
      <c r="D2616">
        <f t="shared" si="528"/>
        <v>4</v>
      </c>
      <c r="E2616" t="str">
        <f t="shared" si="529"/>
        <v>ON</v>
      </c>
      <c r="F2616" s="13">
        <f t="shared" si="531"/>
        <v>43452</v>
      </c>
      <c r="G2616" s="14" t="str">
        <f t="shared" si="530"/>
        <v>Avg of 4 NM Projects</v>
      </c>
      <c r="H2616" s="15">
        <f t="shared" si="532"/>
        <v>21</v>
      </c>
      <c r="I2616" s="93">
        <v>-1.4100000000000001</v>
      </c>
      <c r="J2616">
        <f t="shared" si="520"/>
        <v>-7.9213483146067416E-3</v>
      </c>
      <c r="K2616" s="4">
        <v>70.8</v>
      </c>
      <c r="L2616" s="4">
        <v>49.92</v>
      </c>
      <c r="M2616" s="16">
        <f t="shared" si="521"/>
        <v>-7.0387200000000011E-2</v>
      </c>
      <c r="N2616">
        <f t="shared" si="522"/>
        <v>0</v>
      </c>
      <c r="O2616">
        <f t="shared" si="523"/>
        <v>0</v>
      </c>
      <c r="P2616" s="63">
        <f t="shared" si="524"/>
        <v>0</v>
      </c>
    </row>
    <row r="2617" spans="1:18" x14ac:dyDescent="0.3">
      <c r="A2617">
        <f t="shared" si="525"/>
        <v>2018</v>
      </c>
      <c r="B2617">
        <f t="shared" si="526"/>
        <v>12</v>
      </c>
      <c r="C2617">
        <f t="shared" si="527"/>
        <v>18</v>
      </c>
      <c r="D2617">
        <f t="shared" si="528"/>
        <v>4</v>
      </c>
      <c r="E2617" t="str">
        <f t="shared" si="529"/>
        <v>ON</v>
      </c>
      <c r="F2617" s="13">
        <f t="shared" si="531"/>
        <v>43452</v>
      </c>
      <c r="G2617" s="14" t="str">
        <f t="shared" si="530"/>
        <v>Avg of 4 NM Projects</v>
      </c>
      <c r="H2617" s="15">
        <f t="shared" si="532"/>
        <v>22</v>
      </c>
      <c r="I2617" s="93">
        <v>-1.1499999999999999</v>
      </c>
      <c r="J2617">
        <f t="shared" si="520"/>
        <v>-6.4606741573033704E-3</v>
      </c>
      <c r="K2617" s="4">
        <v>60.57</v>
      </c>
      <c r="L2617" s="4">
        <v>54.04</v>
      </c>
      <c r="M2617" s="16">
        <f t="shared" si="521"/>
        <v>-6.2145999999999993E-2</v>
      </c>
      <c r="N2617">
        <f t="shared" si="522"/>
        <v>0</v>
      </c>
      <c r="O2617">
        <f t="shared" si="523"/>
        <v>0</v>
      </c>
      <c r="P2617" s="63">
        <f t="shared" si="524"/>
        <v>0</v>
      </c>
    </row>
    <row r="2618" spans="1:18" x14ac:dyDescent="0.3">
      <c r="A2618">
        <f t="shared" si="525"/>
        <v>2018</v>
      </c>
      <c r="B2618">
        <f t="shared" si="526"/>
        <v>12</v>
      </c>
      <c r="C2618">
        <f t="shared" si="527"/>
        <v>18</v>
      </c>
      <c r="D2618">
        <f t="shared" si="528"/>
        <v>4</v>
      </c>
      <c r="E2618" t="str">
        <f t="shared" si="529"/>
        <v>ON</v>
      </c>
      <c r="F2618" s="13">
        <f t="shared" si="531"/>
        <v>43452</v>
      </c>
      <c r="G2618" s="14" t="str">
        <f t="shared" si="530"/>
        <v>Avg of 4 NM Projects</v>
      </c>
      <c r="H2618" s="15">
        <f t="shared" si="532"/>
        <v>23</v>
      </c>
      <c r="I2618" s="93">
        <v>-1.54</v>
      </c>
      <c r="J2618">
        <f t="shared" si="520"/>
        <v>-8.6516853932584268E-3</v>
      </c>
      <c r="K2618" s="4">
        <v>54.06</v>
      </c>
      <c r="L2618" s="4">
        <v>45.76</v>
      </c>
      <c r="M2618" s="16">
        <f t="shared" si="521"/>
        <v>-7.0470400000000002E-2</v>
      </c>
      <c r="N2618">
        <f t="shared" si="522"/>
        <v>0</v>
      </c>
      <c r="O2618">
        <f t="shared" si="523"/>
        <v>0</v>
      </c>
      <c r="P2618" s="63">
        <f t="shared" si="524"/>
        <v>0</v>
      </c>
    </row>
    <row r="2619" spans="1:18" x14ac:dyDescent="0.3">
      <c r="A2619">
        <f t="shared" si="525"/>
        <v>2018</v>
      </c>
      <c r="B2619">
        <f t="shared" si="526"/>
        <v>12</v>
      </c>
      <c r="C2619">
        <f t="shared" si="527"/>
        <v>18</v>
      </c>
      <c r="D2619">
        <f t="shared" si="528"/>
        <v>4</v>
      </c>
      <c r="E2619" t="str">
        <f t="shared" si="529"/>
        <v>OFF</v>
      </c>
      <c r="F2619" s="13">
        <f t="shared" si="531"/>
        <v>43452</v>
      </c>
      <c r="G2619" s="14" t="str">
        <f t="shared" si="530"/>
        <v>Avg of 4 NM Projects</v>
      </c>
      <c r="H2619" s="15">
        <f t="shared" si="532"/>
        <v>24</v>
      </c>
      <c r="I2619" s="93">
        <v>-1.28</v>
      </c>
      <c r="J2619">
        <f t="shared" si="520"/>
        <v>-7.1910112359550565E-3</v>
      </c>
      <c r="K2619" s="4">
        <v>35.6</v>
      </c>
      <c r="L2619" s="4">
        <v>29.22</v>
      </c>
      <c r="M2619" s="16">
        <f t="shared" si="521"/>
        <v>-3.74016E-2</v>
      </c>
      <c r="N2619">
        <f t="shared" si="522"/>
        <v>0</v>
      </c>
      <c r="O2619">
        <f t="shared" si="523"/>
        <v>0</v>
      </c>
      <c r="P2619" s="63">
        <f t="shared" si="524"/>
        <v>0</v>
      </c>
    </row>
    <row r="2620" spans="1:18" x14ac:dyDescent="0.3">
      <c r="A2620">
        <f t="shared" si="525"/>
        <v>2018</v>
      </c>
      <c r="B2620">
        <f t="shared" si="526"/>
        <v>12</v>
      </c>
      <c r="C2620">
        <f t="shared" si="527"/>
        <v>19</v>
      </c>
      <c r="D2620">
        <f t="shared" si="528"/>
        <v>5</v>
      </c>
      <c r="E2620" t="str">
        <f t="shared" si="529"/>
        <v>OFF</v>
      </c>
      <c r="F2620" s="13">
        <f t="shared" si="531"/>
        <v>43453</v>
      </c>
      <c r="G2620" s="14" t="str">
        <f t="shared" si="530"/>
        <v>Avg of 4 NM Projects</v>
      </c>
      <c r="H2620" s="15">
        <f t="shared" si="532"/>
        <v>1</v>
      </c>
      <c r="I2620" s="93">
        <v>-1.28</v>
      </c>
      <c r="J2620">
        <f t="shared" si="520"/>
        <v>-7.1910112359550565E-3</v>
      </c>
      <c r="K2620" s="4">
        <v>35.57</v>
      </c>
      <c r="L2620" s="4">
        <v>34</v>
      </c>
      <c r="M2620" s="16">
        <f t="shared" si="521"/>
        <v>-4.3520000000000003E-2</v>
      </c>
      <c r="N2620">
        <f t="shared" si="522"/>
        <v>0</v>
      </c>
      <c r="O2620">
        <f t="shared" si="523"/>
        <v>0</v>
      </c>
      <c r="P2620" s="63">
        <f t="shared" si="524"/>
        <v>0</v>
      </c>
      <c r="Q2620" s="34"/>
      <c r="R2620" s="34"/>
    </row>
    <row r="2621" spans="1:18" x14ac:dyDescent="0.3">
      <c r="A2621">
        <f t="shared" si="525"/>
        <v>2018</v>
      </c>
      <c r="B2621">
        <f t="shared" si="526"/>
        <v>12</v>
      </c>
      <c r="C2621">
        <f t="shared" si="527"/>
        <v>19</v>
      </c>
      <c r="D2621">
        <f t="shared" si="528"/>
        <v>5</v>
      </c>
      <c r="E2621" t="str">
        <f t="shared" si="529"/>
        <v>OFF</v>
      </c>
      <c r="F2621" s="13">
        <f t="shared" si="531"/>
        <v>43453</v>
      </c>
      <c r="G2621" s="14" t="str">
        <f t="shared" si="530"/>
        <v>Avg of 4 NM Projects</v>
      </c>
      <c r="H2621" s="15">
        <f t="shared" si="532"/>
        <v>2</v>
      </c>
      <c r="I2621" s="93">
        <v>-1.1499999999999999</v>
      </c>
      <c r="J2621">
        <f t="shared" si="520"/>
        <v>-6.4606741573033704E-3</v>
      </c>
      <c r="K2621" s="4">
        <v>35.06</v>
      </c>
      <c r="L2621" s="4">
        <v>23.99</v>
      </c>
      <c r="M2621" s="16">
        <f t="shared" si="521"/>
        <v>-2.7588499999999995E-2</v>
      </c>
      <c r="N2621">
        <f t="shared" si="522"/>
        <v>0</v>
      </c>
      <c r="O2621">
        <f t="shared" si="523"/>
        <v>0</v>
      </c>
      <c r="P2621" s="63">
        <f t="shared" si="524"/>
        <v>0</v>
      </c>
    </row>
    <row r="2622" spans="1:18" x14ac:dyDescent="0.3">
      <c r="A2622">
        <f t="shared" si="525"/>
        <v>2018</v>
      </c>
      <c r="B2622">
        <f t="shared" si="526"/>
        <v>12</v>
      </c>
      <c r="C2622">
        <f t="shared" si="527"/>
        <v>19</v>
      </c>
      <c r="D2622">
        <f t="shared" si="528"/>
        <v>5</v>
      </c>
      <c r="E2622" t="str">
        <f t="shared" si="529"/>
        <v>OFF</v>
      </c>
      <c r="F2622" s="13">
        <f t="shared" si="531"/>
        <v>43453</v>
      </c>
      <c r="G2622" s="14" t="str">
        <f t="shared" si="530"/>
        <v>Avg of 4 NM Projects</v>
      </c>
      <c r="H2622" s="15">
        <f t="shared" si="532"/>
        <v>3</v>
      </c>
      <c r="I2622" s="93">
        <v>-1.28</v>
      </c>
      <c r="J2622">
        <f t="shared" si="520"/>
        <v>-7.1910112359550565E-3</v>
      </c>
      <c r="K2622" s="4">
        <v>31.59</v>
      </c>
      <c r="L2622" s="4">
        <v>25.96</v>
      </c>
      <c r="M2622" s="16">
        <f t="shared" si="521"/>
        <v>-3.3228800000000003E-2</v>
      </c>
      <c r="N2622">
        <f t="shared" si="522"/>
        <v>0</v>
      </c>
      <c r="O2622">
        <f t="shared" si="523"/>
        <v>0</v>
      </c>
      <c r="P2622" s="63">
        <f t="shared" si="524"/>
        <v>0</v>
      </c>
    </row>
    <row r="2623" spans="1:18" x14ac:dyDescent="0.3">
      <c r="A2623">
        <f t="shared" si="525"/>
        <v>2018</v>
      </c>
      <c r="B2623">
        <f t="shared" si="526"/>
        <v>12</v>
      </c>
      <c r="C2623">
        <f t="shared" si="527"/>
        <v>19</v>
      </c>
      <c r="D2623">
        <f t="shared" si="528"/>
        <v>5</v>
      </c>
      <c r="E2623" t="str">
        <f t="shared" si="529"/>
        <v>OFF</v>
      </c>
      <c r="F2623" s="13">
        <f t="shared" si="531"/>
        <v>43453</v>
      </c>
      <c r="G2623" s="14" t="str">
        <f t="shared" si="530"/>
        <v>Avg of 4 NM Projects</v>
      </c>
      <c r="H2623" s="15">
        <f t="shared" si="532"/>
        <v>4</v>
      </c>
      <c r="I2623" s="93">
        <v>-1.41</v>
      </c>
      <c r="J2623">
        <f t="shared" si="520"/>
        <v>-7.9213483146067416E-3</v>
      </c>
      <c r="K2623" s="4">
        <v>31.69</v>
      </c>
      <c r="L2623" s="4">
        <v>24.49</v>
      </c>
      <c r="M2623" s="16">
        <f t="shared" si="521"/>
        <v>-3.4530899999999996E-2</v>
      </c>
      <c r="N2623">
        <f t="shared" si="522"/>
        <v>0</v>
      </c>
      <c r="O2623">
        <f t="shared" si="523"/>
        <v>0</v>
      </c>
      <c r="P2623" s="63">
        <f t="shared" si="524"/>
        <v>0</v>
      </c>
    </row>
    <row r="2624" spans="1:18" x14ac:dyDescent="0.3">
      <c r="A2624">
        <f t="shared" si="525"/>
        <v>2018</v>
      </c>
      <c r="B2624">
        <f t="shared" si="526"/>
        <v>12</v>
      </c>
      <c r="C2624">
        <f t="shared" si="527"/>
        <v>19</v>
      </c>
      <c r="D2624">
        <f t="shared" si="528"/>
        <v>5</v>
      </c>
      <c r="E2624" t="str">
        <f t="shared" si="529"/>
        <v>OFF</v>
      </c>
      <c r="F2624" s="13">
        <f t="shared" si="531"/>
        <v>43453</v>
      </c>
      <c r="G2624" s="14" t="str">
        <f t="shared" si="530"/>
        <v>Avg of 4 NM Projects</v>
      </c>
      <c r="H2624" s="15">
        <f t="shared" si="532"/>
        <v>5</v>
      </c>
      <c r="I2624" s="93">
        <v>-1.28</v>
      </c>
      <c r="J2624">
        <f t="shared" si="520"/>
        <v>-7.1910112359550565E-3</v>
      </c>
      <c r="K2624" s="4">
        <v>34</v>
      </c>
      <c r="L2624" s="4">
        <v>23.91</v>
      </c>
      <c r="M2624" s="16">
        <f t="shared" si="521"/>
        <v>-3.0604800000000001E-2</v>
      </c>
      <c r="N2624">
        <f t="shared" si="522"/>
        <v>0</v>
      </c>
      <c r="O2624">
        <f t="shared" si="523"/>
        <v>0</v>
      </c>
      <c r="P2624" s="63">
        <f t="shared" si="524"/>
        <v>0</v>
      </c>
    </row>
    <row r="2625" spans="1:16" x14ac:dyDescent="0.3">
      <c r="A2625">
        <f t="shared" si="525"/>
        <v>2018</v>
      </c>
      <c r="B2625">
        <f t="shared" si="526"/>
        <v>12</v>
      </c>
      <c r="C2625">
        <f t="shared" si="527"/>
        <v>19</v>
      </c>
      <c r="D2625">
        <f t="shared" si="528"/>
        <v>5</v>
      </c>
      <c r="E2625" t="str">
        <f t="shared" si="529"/>
        <v>OFF</v>
      </c>
      <c r="F2625" s="13">
        <f t="shared" si="531"/>
        <v>43453</v>
      </c>
      <c r="G2625" s="14" t="str">
        <f t="shared" si="530"/>
        <v>Avg of 4 NM Projects</v>
      </c>
      <c r="H2625" s="15">
        <f t="shared" si="532"/>
        <v>6</v>
      </c>
      <c r="I2625" s="93">
        <v>-1.4100000000000001</v>
      </c>
      <c r="J2625">
        <f t="shared" si="520"/>
        <v>-7.9213483146067416E-3</v>
      </c>
      <c r="K2625" s="4">
        <v>49.69</v>
      </c>
      <c r="L2625" s="4">
        <v>33.200000000000003</v>
      </c>
      <c r="M2625" s="16">
        <f t="shared" si="521"/>
        <v>-4.6812000000000013E-2</v>
      </c>
      <c r="N2625">
        <f t="shared" si="522"/>
        <v>0</v>
      </c>
      <c r="O2625">
        <f t="shared" si="523"/>
        <v>0</v>
      </c>
      <c r="P2625" s="63">
        <f t="shared" si="524"/>
        <v>0</v>
      </c>
    </row>
    <row r="2626" spans="1:16" x14ac:dyDescent="0.3">
      <c r="A2626">
        <f t="shared" si="525"/>
        <v>2018</v>
      </c>
      <c r="B2626">
        <f t="shared" si="526"/>
        <v>12</v>
      </c>
      <c r="C2626">
        <f t="shared" si="527"/>
        <v>19</v>
      </c>
      <c r="D2626">
        <f t="shared" si="528"/>
        <v>5</v>
      </c>
      <c r="E2626" t="str">
        <f t="shared" si="529"/>
        <v>OFF</v>
      </c>
      <c r="F2626" s="13">
        <f t="shared" si="531"/>
        <v>43453</v>
      </c>
      <c r="G2626" s="14" t="str">
        <f t="shared" si="530"/>
        <v>Avg of 4 NM Projects</v>
      </c>
      <c r="H2626" s="15">
        <f t="shared" si="532"/>
        <v>7</v>
      </c>
      <c r="I2626" s="93">
        <v>-0.26</v>
      </c>
      <c r="J2626">
        <f t="shared" si="520"/>
        <v>-1.4606741573033708E-3</v>
      </c>
      <c r="K2626" s="4">
        <v>60.19</v>
      </c>
      <c r="L2626" s="4">
        <v>67.47</v>
      </c>
      <c r="M2626" s="16">
        <f t="shared" si="521"/>
        <v>-1.7542200000000001E-2</v>
      </c>
      <c r="N2626">
        <f t="shared" si="522"/>
        <v>0</v>
      </c>
      <c r="O2626">
        <f t="shared" si="523"/>
        <v>0</v>
      </c>
      <c r="P2626" s="63">
        <f t="shared" si="524"/>
        <v>0</v>
      </c>
    </row>
    <row r="2627" spans="1:16" x14ac:dyDescent="0.3">
      <c r="A2627">
        <f t="shared" si="525"/>
        <v>2018</v>
      </c>
      <c r="B2627">
        <f t="shared" si="526"/>
        <v>12</v>
      </c>
      <c r="C2627">
        <f t="shared" si="527"/>
        <v>19</v>
      </c>
      <c r="D2627">
        <f t="shared" si="528"/>
        <v>5</v>
      </c>
      <c r="E2627" t="str">
        <f t="shared" si="529"/>
        <v>ON</v>
      </c>
      <c r="F2627" s="13">
        <f t="shared" si="531"/>
        <v>43453</v>
      </c>
      <c r="G2627" s="14" t="str">
        <f t="shared" si="530"/>
        <v>Avg of 4 NM Projects</v>
      </c>
      <c r="H2627" s="15">
        <f t="shared" si="532"/>
        <v>8</v>
      </c>
      <c r="I2627" s="93">
        <v>-0.255</v>
      </c>
      <c r="J2627">
        <f t="shared" si="520"/>
        <v>-1.4325842696629213E-3</v>
      </c>
      <c r="K2627" s="4">
        <v>68.69</v>
      </c>
      <c r="L2627" s="4">
        <v>68.87</v>
      </c>
      <c r="M2627" s="16">
        <f t="shared" si="521"/>
        <v>-1.756185E-2</v>
      </c>
      <c r="N2627">
        <f t="shared" si="522"/>
        <v>0</v>
      </c>
      <c r="O2627">
        <f t="shared" si="523"/>
        <v>0</v>
      </c>
      <c r="P2627" s="63">
        <f t="shared" si="524"/>
        <v>0</v>
      </c>
    </row>
    <row r="2628" spans="1:16" x14ac:dyDescent="0.3">
      <c r="A2628">
        <f t="shared" si="525"/>
        <v>2018</v>
      </c>
      <c r="B2628">
        <f t="shared" si="526"/>
        <v>12</v>
      </c>
      <c r="C2628">
        <f t="shared" si="527"/>
        <v>19</v>
      </c>
      <c r="D2628">
        <f t="shared" si="528"/>
        <v>5</v>
      </c>
      <c r="E2628" t="str">
        <f t="shared" si="529"/>
        <v>ON</v>
      </c>
      <c r="F2628" s="13">
        <f t="shared" si="531"/>
        <v>43453</v>
      </c>
      <c r="G2628" s="14" t="str">
        <f t="shared" si="530"/>
        <v>Avg of 4 NM Projects</v>
      </c>
      <c r="H2628" s="15">
        <f t="shared" si="532"/>
        <v>9</v>
      </c>
      <c r="I2628" s="93">
        <v>6.6550000000000011</v>
      </c>
      <c r="J2628">
        <f t="shared" ref="J2628:J2691" si="533">+I2628/$I$1</f>
        <v>3.7387640449438209E-2</v>
      </c>
      <c r="K2628" s="4">
        <v>63.78</v>
      </c>
      <c r="L2628" s="4">
        <v>59.07</v>
      </c>
      <c r="M2628" s="16">
        <f t="shared" ref="M2628:M2691" si="534">+L2628*I2628/1000</f>
        <v>0.39311085000000007</v>
      </c>
      <c r="N2628">
        <f t="shared" ref="N2628:N2691" si="535">+IF(I2628=0,1,0)</f>
        <v>0</v>
      </c>
      <c r="O2628">
        <f t="shared" ref="O2628:O2691" si="536">+IF(I2628&gt;=0.5*$I$1,1,0)</f>
        <v>0</v>
      </c>
      <c r="P2628" s="63">
        <f t="shared" ref="P2628:P2691" si="537">+IF(I2628&gt;MAX(I$3652:I$5859),1,0)</f>
        <v>0</v>
      </c>
    </row>
    <row r="2629" spans="1:16" x14ac:dyDescent="0.3">
      <c r="A2629">
        <f t="shared" ref="A2629:A2692" si="538">YEAR(F2629)</f>
        <v>2018</v>
      </c>
      <c r="B2629">
        <f t="shared" ref="B2629:B2692" si="539">+MONTH(F2629)</f>
        <v>12</v>
      </c>
      <c r="C2629">
        <f t="shared" ref="C2629:C2692" si="540">+DAY(F2629)</f>
        <v>19</v>
      </c>
      <c r="D2629">
        <f t="shared" ref="D2629:D2692" si="541">WEEKDAY(C2629)</f>
        <v>5</v>
      </c>
      <c r="E2629" t="str">
        <f t="shared" ref="E2629:E2692" si="542">IF(OR(D2629=1,D2629=7,H2629=1,H2629=2,H2629=3,H2629=4,H2629=5,H2629=6,H2629=7,H2629=24),"OFF","ON")</f>
        <v>ON</v>
      </c>
      <c r="F2629" s="13">
        <f t="shared" si="531"/>
        <v>43453</v>
      </c>
      <c r="G2629" s="14" t="str">
        <f t="shared" si="530"/>
        <v>Avg of 4 NM Projects</v>
      </c>
      <c r="H2629" s="15">
        <f t="shared" si="532"/>
        <v>10</v>
      </c>
      <c r="I2629" s="93">
        <v>16.634999999999998</v>
      </c>
      <c r="J2629">
        <f t="shared" si="533"/>
        <v>9.3455056179775273E-2</v>
      </c>
      <c r="K2629" s="4">
        <v>49.56</v>
      </c>
      <c r="L2629" s="4">
        <v>42.46</v>
      </c>
      <c r="M2629" s="16">
        <f t="shared" si="534"/>
        <v>0.70632209999999995</v>
      </c>
      <c r="N2629">
        <f t="shared" si="535"/>
        <v>0</v>
      </c>
      <c r="O2629">
        <f t="shared" si="536"/>
        <v>0</v>
      </c>
      <c r="P2629" s="63">
        <f t="shared" si="537"/>
        <v>0</v>
      </c>
    </row>
    <row r="2630" spans="1:16" x14ac:dyDescent="0.3">
      <c r="A2630">
        <f t="shared" si="538"/>
        <v>2018</v>
      </c>
      <c r="B2630">
        <f t="shared" si="539"/>
        <v>12</v>
      </c>
      <c r="C2630">
        <f t="shared" si="540"/>
        <v>19</v>
      </c>
      <c r="D2630">
        <f t="shared" si="541"/>
        <v>5</v>
      </c>
      <c r="E2630" t="str">
        <f t="shared" si="542"/>
        <v>ON</v>
      </c>
      <c r="F2630" s="13">
        <f t="shared" si="531"/>
        <v>43453</v>
      </c>
      <c r="G2630" s="14" t="str">
        <f t="shared" ref="G2630:G2693" si="543">+G2629</f>
        <v>Avg of 4 NM Projects</v>
      </c>
      <c r="H2630" s="15">
        <f t="shared" si="532"/>
        <v>11</v>
      </c>
      <c r="I2630" s="93">
        <v>27.65</v>
      </c>
      <c r="J2630">
        <f t="shared" si="533"/>
        <v>0.15533707865168539</v>
      </c>
      <c r="K2630" s="4">
        <v>37.67</v>
      </c>
      <c r="L2630" s="4">
        <v>33.32</v>
      </c>
      <c r="M2630" s="16">
        <f t="shared" si="534"/>
        <v>0.92129799999999995</v>
      </c>
      <c r="N2630">
        <f t="shared" si="535"/>
        <v>0</v>
      </c>
      <c r="O2630">
        <f t="shared" si="536"/>
        <v>0</v>
      </c>
      <c r="P2630" s="63">
        <f t="shared" si="537"/>
        <v>0</v>
      </c>
    </row>
    <row r="2631" spans="1:16" x14ac:dyDescent="0.3">
      <c r="A2631">
        <f t="shared" si="538"/>
        <v>2018</v>
      </c>
      <c r="B2631">
        <f t="shared" si="539"/>
        <v>12</v>
      </c>
      <c r="C2631">
        <f t="shared" si="540"/>
        <v>19</v>
      </c>
      <c r="D2631">
        <f t="shared" si="541"/>
        <v>5</v>
      </c>
      <c r="E2631" t="str">
        <f t="shared" si="542"/>
        <v>ON</v>
      </c>
      <c r="F2631" s="13">
        <f t="shared" si="531"/>
        <v>43453</v>
      </c>
      <c r="G2631" s="14" t="str">
        <f t="shared" si="543"/>
        <v>Avg of 4 NM Projects</v>
      </c>
      <c r="H2631" s="15">
        <f t="shared" si="532"/>
        <v>12</v>
      </c>
      <c r="I2631" s="93">
        <v>18.560000000000002</v>
      </c>
      <c r="J2631">
        <f t="shared" si="533"/>
        <v>0.10426966292134833</v>
      </c>
      <c r="K2631" s="4">
        <v>35.340000000000003</v>
      </c>
      <c r="L2631" s="4">
        <v>31.15</v>
      </c>
      <c r="M2631" s="16">
        <f t="shared" si="534"/>
        <v>0.57814399999999999</v>
      </c>
      <c r="N2631">
        <f t="shared" si="535"/>
        <v>0</v>
      </c>
      <c r="O2631">
        <f t="shared" si="536"/>
        <v>0</v>
      </c>
      <c r="P2631" s="63">
        <f t="shared" si="537"/>
        <v>0</v>
      </c>
    </row>
    <row r="2632" spans="1:16" x14ac:dyDescent="0.3">
      <c r="A2632">
        <f t="shared" si="538"/>
        <v>2018</v>
      </c>
      <c r="B2632">
        <f t="shared" si="539"/>
        <v>12</v>
      </c>
      <c r="C2632">
        <f t="shared" si="540"/>
        <v>19</v>
      </c>
      <c r="D2632">
        <f t="shared" si="541"/>
        <v>5</v>
      </c>
      <c r="E2632" t="str">
        <f t="shared" si="542"/>
        <v>ON</v>
      </c>
      <c r="F2632" s="13">
        <f t="shared" si="531"/>
        <v>43453</v>
      </c>
      <c r="G2632" s="14" t="str">
        <f t="shared" si="543"/>
        <v>Avg of 4 NM Projects</v>
      </c>
      <c r="H2632" s="15">
        <f t="shared" si="532"/>
        <v>13</v>
      </c>
      <c r="I2632" s="93">
        <v>5.5</v>
      </c>
      <c r="J2632">
        <f t="shared" si="533"/>
        <v>3.0898876404494381E-2</v>
      </c>
      <c r="K2632" s="4">
        <v>34.700000000000003</v>
      </c>
      <c r="L2632" s="4">
        <v>30.05</v>
      </c>
      <c r="M2632" s="16">
        <f t="shared" si="534"/>
        <v>0.16527500000000001</v>
      </c>
      <c r="N2632">
        <f t="shared" si="535"/>
        <v>0</v>
      </c>
      <c r="O2632">
        <f t="shared" si="536"/>
        <v>0</v>
      </c>
      <c r="P2632" s="63">
        <f t="shared" si="537"/>
        <v>0</v>
      </c>
    </row>
    <row r="2633" spans="1:16" x14ac:dyDescent="0.3">
      <c r="A2633">
        <f t="shared" si="538"/>
        <v>2018</v>
      </c>
      <c r="B2633">
        <f t="shared" si="539"/>
        <v>12</v>
      </c>
      <c r="C2633">
        <f t="shared" si="540"/>
        <v>19</v>
      </c>
      <c r="D2633">
        <f t="shared" si="541"/>
        <v>5</v>
      </c>
      <c r="E2633" t="str">
        <f t="shared" si="542"/>
        <v>ON</v>
      </c>
      <c r="F2633" s="13">
        <f t="shared" si="531"/>
        <v>43453</v>
      </c>
      <c r="G2633" s="14" t="str">
        <f t="shared" si="543"/>
        <v>Avg of 4 NM Projects</v>
      </c>
      <c r="H2633" s="15">
        <f t="shared" si="532"/>
        <v>14</v>
      </c>
      <c r="I2633" s="93">
        <v>8.7050000000000001</v>
      </c>
      <c r="J2633">
        <f t="shared" si="533"/>
        <v>4.8904494382022469E-2</v>
      </c>
      <c r="K2633" s="4">
        <v>34.74</v>
      </c>
      <c r="L2633" s="4">
        <v>29.22</v>
      </c>
      <c r="M2633" s="16">
        <f t="shared" si="534"/>
        <v>0.25436009999999998</v>
      </c>
      <c r="N2633">
        <f t="shared" si="535"/>
        <v>0</v>
      </c>
      <c r="O2633">
        <f t="shared" si="536"/>
        <v>0</v>
      </c>
      <c r="P2633" s="63">
        <f t="shared" si="537"/>
        <v>0</v>
      </c>
    </row>
    <row r="2634" spans="1:16" x14ac:dyDescent="0.3">
      <c r="A2634">
        <f t="shared" si="538"/>
        <v>2018</v>
      </c>
      <c r="B2634">
        <f t="shared" si="539"/>
        <v>12</v>
      </c>
      <c r="C2634">
        <f t="shared" si="540"/>
        <v>19</v>
      </c>
      <c r="D2634">
        <f t="shared" si="541"/>
        <v>5</v>
      </c>
      <c r="E2634" t="str">
        <f t="shared" si="542"/>
        <v>ON</v>
      </c>
      <c r="F2634" s="13">
        <f t="shared" si="531"/>
        <v>43453</v>
      </c>
      <c r="G2634" s="14" t="str">
        <f t="shared" si="543"/>
        <v>Avg of 4 NM Projects</v>
      </c>
      <c r="H2634" s="15">
        <f t="shared" si="532"/>
        <v>15</v>
      </c>
      <c r="I2634" s="93">
        <v>5.25</v>
      </c>
      <c r="J2634">
        <f t="shared" si="533"/>
        <v>2.9494382022471909E-2</v>
      </c>
      <c r="K2634" s="4">
        <v>35.22</v>
      </c>
      <c r="L2634" s="4">
        <v>33.840000000000003</v>
      </c>
      <c r="M2634" s="16">
        <f t="shared" si="534"/>
        <v>0.17766000000000001</v>
      </c>
      <c r="N2634">
        <f t="shared" si="535"/>
        <v>0</v>
      </c>
      <c r="O2634">
        <f t="shared" si="536"/>
        <v>0</v>
      </c>
      <c r="P2634" s="63">
        <f t="shared" si="537"/>
        <v>0</v>
      </c>
    </row>
    <row r="2635" spans="1:16" x14ac:dyDescent="0.3">
      <c r="A2635">
        <f t="shared" si="538"/>
        <v>2018</v>
      </c>
      <c r="B2635">
        <f t="shared" si="539"/>
        <v>12</v>
      </c>
      <c r="C2635">
        <f t="shared" si="540"/>
        <v>19</v>
      </c>
      <c r="D2635">
        <f t="shared" si="541"/>
        <v>5</v>
      </c>
      <c r="E2635" t="str">
        <f t="shared" si="542"/>
        <v>ON</v>
      </c>
      <c r="F2635" s="13">
        <f t="shared" si="531"/>
        <v>43453</v>
      </c>
      <c r="G2635" s="14" t="str">
        <f t="shared" si="543"/>
        <v>Avg of 4 NM Projects</v>
      </c>
      <c r="H2635" s="15">
        <f t="shared" si="532"/>
        <v>16</v>
      </c>
      <c r="I2635" s="93">
        <v>1.155</v>
      </c>
      <c r="J2635">
        <f t="shared" si="533"/>
        <v>6.4887640449438205E-3</v>
      </c>
      <c r="K2635" s="4">
        <v>36.520000000000003</v>
      </c>
      <c r="L2635" s="4">
        <v>33.56</v>
      </c>
      <c r="M2635" s="16">
        <f t="shared" si="534"/>
        <v>3.8761799999999999E-2</v>
      </c>
      <c r="N2635">
        <f t="shared" si="535"/>
        <v>0</v>
      </c>
      <c r="O2635">
        <f t="shared" si="536"/>
        <v>0</v>
      </c>
      <c r="P2635" s="63">
        <f t="shared" si="537"/>
        <v>0</v>
      </c>
    </row>
    <row r="2636" spans="1:16" x14ac:dyDescent="0.3">
      <c r="A2636">
        <f t="shared" si="538"/>
        <v>2018</v>
      </c>
      <c r="B2636">
        <f t="shared" si="539"/>
        <v>12</v>
      </c>
      <c r="C2636">
        <f t="shared" si="540"/>
        <v>19</v>
      </c>
      <c r="D2636">
        <f t="shared" si="541"/>
        <v>5</v>
      </c>
      <c r="E2636" t="str">
        <f t="shared" si="542"/>
        <v>ON</v>
      </c>
      <c r="F2636" s="13">
        <f t="shared" si="531"/>
        <v>43453</v>
      </c>
      <c r="G2636" s="14" t="str">
        <f t="shared" si="543"/>
        <v>Avg of 4 NM Projects</v>
      </c>
      <c r="H2636" s="15">
        <f t="shared" si="532"/>
        <v>17</v>
      </c>
      <c r="I2636" s="93">
        <v>-0.77</v>
      </c>
      <c r="J2636">
        <f t="shared" si="533"/>
        <v>-4.3258426966292134E-3</v>
      </c>
      <c r="K2636" s="4">
        <v>46.16</v>
      </c>
      <c r="L2636" s="4">
        <v>36.380000000000003</v>
      </c>
      <c r="M2636" s="16">
        <f t="shared" si="534"/>
        <v>-2.8012600000000002E-2</v>
      </c>
      <c r="N2636">
        <f t="shared" si="535"/>
        <v>0</v>
      </c>
      <c r="O2636">
        <f t="shared" si="536"/>
        <v>0</v>
      </c>
      <c r="P2636" s="63">
        <f t="shared" si="537"/>
        <v>0</v>
      </c>
    </row>
    <row r="2637" spans="1:16" x14ac:dyDescent="0.3">
      <c r="A2637">
        <f t="shared" si="538"/>
        <v>2018</v>
      </c>
      <c r="B2637">
        <f t="shared" si="539"/>
        <v>12</v>
      </c>
      <c r="C2637">
        <f t="shared" si="540"/>
        <v>19</v>
      </c>
      <c r="D2637">
        <f t="shared" si="541"/>
        <v>5</v>
      </c>
      <c r="E2637" t="str">
        <f t="shared" si="542"/>
        <v>ON</v>
      </c>
      <c r="F2637" s="13">
        <f t="shared" si="531"/>
        <v>43453</v>
      </c>
      <c r="G2637" s="14" t="str">
        <f t="shared" si="543"/>
        <v>Avg of 4 NM Projects</v>
      </c>
      <c r="H2637" s="15">
        <f t="shared" si="532"/>
        <v>18</v>
      </c>
      <c r="I2637" s="93">
        <v>-1.4100000000000001</v>
      </c>
      <c r="J2637">
        <f t="shared" si="533"/>
        <v>-7.9213483146067416E-3</v>
      </c>
      <c r="K2637" s="4">
        <v>61.54</v>
      </c>
      <c r="L2637" s="4">
        <v>38.47</v>
      </c>
      <c r="M2637" s="16">
        <f t="shared" si="534"/>
        <v>-5.4242700000000005E-2</v>
      </c>
      <c r="N2637">
        <f t="shared" si="535"/>
        <v>0</v>
      </c>
      <c r="O2637">
        <f t="shared" si="536"/>
        <v>0</v>
      </c>
      <c r="P2637" s="63">
        <f t="shared" si="537"/>
        <v>0</v>
      </c>
    </row>
    <row r="2638" spans="1:16" x14ac:dyDescent="0.3">
      <c r="A2638">
        <f t="shared" si="538"/>
        <v>2018</v>
      </c>
      <c r="B2638">
        <f t="shared" si="539"/>
        <v>12</v>
      </c>
      <c r="C2638">
        <f t="shared" si="540"/>
        <v>19</v>
      </c>
      <c r="D2638">
        <f t="shared" si="541"/>
        <v>5</v>
      </c>
      <c r="E2638" t="str">
        <f t="shared" si="542"/>
        <v>ON</v>
      </c>
      <c r="F2638" s="13">
        <f t="shared" si="531"/>
        <v>43453</v>
      </c>
      <c r="G2638" s="14" t="str">
        <f t="shared" si="543"/>
        <v>Avg of 4 NM Projects</v>
      </c>
      <c r="H2638" s="15">
        <f t="shared" si="532"/>
        <v>19</v>
      </c>
      <c r="I2638" s="93">
        <v>-1.1499999999999999</v>
      </c>
      <c r="J2638">
        <f t="shared" si="533"/>
        <v>-6.4606741573033704E-3</v>
      </c>
      <c r="K2638" s="4">
        <v>60.6</v>
      </c>
      <c r="L2638" s="4">
        <v>39.74</v>
      </c>
      <c r="M2638" s="16">
        <f t="shared" si="534"/>
        <v>-4.5700999999999999E-2</v>
      </c>
      <c r="N2638">
        <f t="shared" si="535"/>
        <v>0</v>
      </c>
      <c r="O2638">
        <f t="shared" si="536"/>
        <v>0</v>
      </c>
      <c r="P2638" s="63">
        <f t="shared" si="537"/>
        <v>0</v>
      </c>
    </row>
    <row r="2639" spans="1:16" x14ac:dyDescent="0.3">
      <c r="A2639">
        <f t="shared" si="538"/>
        <v>2018</v>
      </c>
      <c r="B2639">
        <f t="shared" si="539"/>
        <v>12</v>
      </c>
      <c r="C2639">
        <f t="shared" si="540"/>
        <v>19</v>
      </c>
      <c r="D2639">
        <f t="shared" si="541"/>
        <v>5</v>
      </c>
      <c r="E2639" t="str">
        <f t="shared" si="542"/>
        <v>ON</v>
      </c>
      <c r="F2639" s="13">
        <f t="shared" si="531"/>
        <v>43453</v>
      </c>
      <c r="G2639" s="14" t="str">
        <f t="shared" si="543"/>
        <v>Avg of 4 NM Projects</v>
      </c>
      <c r="H2639" s="15">
        <f t="shared" si="532"/>
        <v>20</v>
      </c>
      <c r="I2639" s="93">
        <v>-1.41</v>
      </c>
      <c r="J2639">
        <f t="shared" si="533"/>
        <v>-7.9213483146067416E-3</v>
      </c>
      <c r="K2639" s="4">
        <v>46.68</v>
      </c>
      <c r="L2639" s="4">
        <v>41</v>
      </c>
      <c r="M2639" s="16">
        <f t="shared" si="534"/>
        <v>-5.7809999999999993E-2</v>
      </c>
      <c r="N2639">
        <f t="shared" si="535"/>
        <v>0</v>
      </c>
      <c r="O2639">
        <f t="shared" si="536"/>
        <v>0</v>
      </c>
      <c r="P2639" s="63">
        <f t="shared" si="537"/>
        <v>0</v>
      </c>
    </row>
    <row r="2640" spans="1:16" x14ac:dyDescent="0.3">
      <c r="A2640">
        <f t="shared" si="538"/>
        <v>2018</v>
      </c>
      <c r="B2640">
        <f t="shared" si="539"/>
        <v>12</v>
      </c>
      <c r="C2640">
        <f t="shared" si="540"/>
        <v>19</v>
      </c>
      <c r="D2640">
        <f t="shared" si="541"/>
        <v>5</v>
      </c>
      <c r="E2640" t="str">
        <f t="shared" si="542"/>
        <v>ON</v>
      </c>
      <c r="F2640" s="13">
        <f t="shared" si="531"/>
        <v>43453</v>
      </c>
      <c r="G2640" s="14" t="str">
        <f t="shared" si="543"/>
        <v>Avg of 4 NM Projects</v>
      </c>
      <c r="H2640" s="15">
        <f t="shared" si="532"/>
        <v>21</v>
      </c>
      <c r="I2640" s="93">
        <v>-1.4100000000000001</v>
      </c>
      <c r="J2640">
        <f t="shared" si="533"/>
        <v>-7.9213483146067416E-3</v>
      </c>
      <c r="K2640" s="4">
        <v>44.31</v>
      </c>
      <c r="L2640" s="4">
        <v>38.83</v>
      </c>
      <c r="M2640" s="16">
        <f t="shared" si="534"/>
        <v>-5.4750300000000002E-2</v>
      </c>
      <c r="N2640">
        <f t="shared" si="535"/>
        <v>0</v>
      </c>
      <c r="O2640">
        <f t="shared" si="536"/>
        <v>0</v>
      </c>
      <c r="P2640" s="63">
        <f t="shared" si="537"/>
        <v>0</v>
      </c>
    </row>
    <row r="2641" spans="1:18" x14ac:dyDescent="0.3">
      <c r="A2641">
        <f t="shared" si="538"/>
        <v>2018</v>
      </c>
      <c r="B2641">
        <f t="shared" si="539"/>
        <v>12</v>
      </c>
      <c r="C2641">
        <f t="shared" si="540"/>
        <v>19</v>
      </c>
      <c r="D2641">
        <f t="shared" si="541"/>
        <v>5</v>
      </c>
      <c r="E2641" t="str">
        <f t="shared" si="542"/>
        <v>ON</v>
      </c>
      <c r="F2641" s="13">
        <f t="shared" si="531"/>
        <v>43453</v>
      </c>
      <c r="G2641" s="14" t="str">
        <f t="shared" si="543"/>
        <v>Avg of 4 NM Projects</v>
      </c>
      <c r="H2641" s="15">
        <f t="shared" si="532"/>
        <v>22</v>
      </c>
      <c r="I2641" s="93">
        <v>-1.4100000000000001</v>
      </c>
      <c r="J2641">
        <f t="shared" si="533"/>
        <v>-7.9213483146067416E-3</v>
      </c>
      <c r="K2641" s="4">
        <v>39.93</v>
      </c>
      <c r="L2641" s="4">
        <v>33.369999999999997</v>
      </c>
      <c r="M2641" s="16">
        <f t="shared" si="534"/>
        <v>-4.7051700000000002E-2</v>
      </c>
      <c r="N2641">
        <f t="shared" si="535"/>
        <v>0</v>
      </c>
      <c r="O2641">
        <f t="shared" si="536"/>
        <v>0</v>
      </c>
      <c r="P2641" s="63">
        <f t="shared" si="537"/>
        <v>0</v>
      </c>
    </row>
    <row r="2642" spans="1:18" x14ac:dyDescent="0.3">
      <c r="A2642">
        <f t="shared" si="538"/>
        <v>2018</v>
      </c>
      <c r="B2642">
        <f t="shared" si="539"/>
        <v>12</v>
      </c>
      <c r="C2642">
        <f t="shared" si="540"/>
        <v>19</v>
      </c>
      <c r="D2642">
        <f t="shared" si="541"/>
        <v>5</v>
      </c>
      <c r="E2642" t="str">
        <f t="shared" si="542"/>
        <v>ON</v>
      </c>
      <c r="F2642" s="13">
        <f t="shared" si="531"/>
        <v>43453</v>
      </c>
      <c r="G2642" s="14" t="str">
        <f t="shared" si="543"/>
        <v>Avg of 4 NM Projects</v>
      </c>
      <c r="H2642" s="15">
        <f t="shared" si="532"/>
        <v>23</v>
      </c>
      <c r="I2642" s="93">
        <v>-1.28</v>
      </c>
      <c r="J2642">
        <f t="shared" si="533"/>
        <v>-7.1910112359550565E-3</v>
      </c>
      <c r="K2642" s="4">
        <v>37.130000000000003</v>
      </c>
      <c r="L2642" s="4">
        <v>25.04</v>
      </c>
      <c r="M2642" s="16">
        <f t="shared" si="534"/>
        <v>-3.2051200000000002E-2</v>
      </c>
      <c r="N2642">
        <f t="shared" si="535"/>
        <v>0</v>
      </c>
      <c r="O2642">
        <f t="shared" si="536"/>
        <v>0</v>
      </c>
      <c r="P2642" s="63">
        <f t="shared" si="537"/>
        <v>0</v>
      </c>
    </row>
    <row r="2643" spans="1:18" x14ac:dyDescent="0.3">
      <c r="A2643">
        <f t="shared" si="538"/>
        <v>2018</v>
      </c>
      <c r="B2643">
        <f t="shared" si="539"/>
        <v>12</v>
      </c>
      <c r="C2643">
        <f t="shared" si="540"/>
        <v>19</v>
      </c>
      <c r="D2643">
        <f t="shared" si="541"/>
        <v>5</v>
      </c>
      <c r="E2643" t="str">
        <f t="shared" si="542"/>
        <v>OFF</v>
      </c>
      <c r="F2643" s="13">
        <f t="shared" si="531"/>
        <v>43453</v>
      </c>
      <c r="G2643" s="14" t="str">
        <f t="shared" si="543"/>
        <v>Avg of 4 NM Projects</v>
      </c>
      <c r="H2643" s="15">
        <f t="shared" si="532"/>
        <v>24</v>
      </c>
      <c r="I2643" s="93">
        <v>-1.1499999999999999</v>
      </c>
      <c r="J2643">
        <f t="shared" si="533"/>
        <v>-6.4606741573033704E-3</v>
      </c>
      <c r="K2643" s="4">
        <v>38.21</v>
      </c>
      <c r="L2643" s="4">
        <v>73.97</v>
      </c>
      <c r="M2643" s="16">
        <f t="shared" si="534"/>
        <v>-8.5065499999999988E-2</v>
      </c>
      <c r="N2643">
        <f t="shared" si="535"/>
        <v>0</v>
      </c>
      <c r="O2643">
        <f t="shared" si="536"/>
        <v>0</v>
      </c>
      <c r="P2643" s="63">
        <f t="shared" si="537"/>
        <v>0</v>
      </c>
    </row>
    <row r="2644" spans="1:18" x14ac:dyDescent="0.3">
      <c r="A2644">
        <f t="shared" si="538"/>
        <v>2018</v>
      </c>
      <c r="B2644">
        <f t="shared" si="539"/>
        <v>12</v>
      </c>
      <c r="C2644">
        <f t="shared" si="540"/>
        <v>20</v>
      </c>
      <c r="D2644">
        <f t="shared" si="541"/>
        <v>6</v>
      </c>
      <c r="E2644" t="str">
        <f t="shared" si="542"/>
        <v>OFF</v>
      </c>
      <c r="F2644" s="13">
        <f t="shared" si="531"/>
        <v>43454</v>
      </c>
      <c r="G2644" s="14" t="str">
        <f t="shared" si="543"/>
        <v>Avg of 4 NM Projects</v>
      </c>
      <c r="H2644" s="15">
        <f t="shared" si="532"/>
        <v>1</v>
      </c>
      <c r="I2644" s="93">
        <v>-1.4100000000000001</v>
      </c>
      <c r="J2644">
        <f t="shared" si="533"/>
        <v>-7.9213483146067416E-3</v>
      </c>
      <c r="K2644" s="4">
        <v>42.81</v>
      </c>
      <c r="L2644" s="4">
        <v>36.9</v>
      </c>
      <c r="M2644" s="16">
        <f t="shared" si="534"/>
        <v>-5.2029000000000006E-2</v>
      </c>
      <c r="N2644">
        <f t="shared" si="535"/>
        <v>0</v>
      </c>
      <c r="O2644">
        <f t="shared" si="536"/>
        <v>0</v>
      </c>
      <c r="P2644" s="63">
        <f t="shared" si="537"/>
        <v>0</v>
      </c>
      <c r="Q2644" s="34"/>
      <c r="R2644" s="34"/>
    </row>
    <row r="2645" spans="1:18" x14ac:dyDescent="0.3">
      <c r="A2645">
        <f t="shared" si="538"/>
        <v>2018</v>
      </c>
      <c r="B2645">
        <f t="shared" si="539"/>
        <v>12</v>
      </c>
      <c r="C2645">
        <f t="shared" si="540"/>
        <v>20</v>
      </c>
      <c r="D2645">
        <f t="shared" si="541"/>
        <v>6</v>
      </c>
      <c r="E2645" t="str">
        <f t="shared" si="542"/>
        <v>OFF</v>
      </c>
      <c r="F2645" s="13">
        <f t="shared" si="531"/>
        <v>43454</v>
      </c>
      <c r="G2645" s="14" t="str">
        <f t="shared" si="543"/>
        <v>Avg of 4 NM Projects</v>
      </c>
      <c r="H2645" s="15">
        <f t="shared" si="532"/>
        <v>2</v>
      </c>
      <c r="I2645" s="93">
        <v>-1.28</v>
      </c>
      <c r="J2645">
        <f t="shared" si="533"/>
        <v>-7.1910112359550565E-3</v>
      </c>
      <c r="K2645" s="4">
        <v>38.57</v>
      </c>
      <c r="L2645" s="4">
        <v>26.16</v>
      </c>
      <c r="M2645" s="16">
        <f t="shared" si="534"/>
        <v>-3.3484800000000002E-2</v>
      </c>
      <c r="N2645">
        <f t="shared" si="535"/>
        <v>0</v>
      </c>
      <c r="O2645">
        <f t="shared" si="536"/>
        <v>0</v>
      </c>
      <c r="P2645" s="63">
        <f t="shared" si="537"/>
        <v>0</v>
      </c>
    </row>
    <row r="2646" spans="1:18" x14ac:dyDescent="0.3">
      <c r="A2646">
        <f t="shared" si="538"/>
        <v>2018</v>
      </c>
      <c r="B2646">
        <f t="shared" si="539"/>
        <v>12</v>
      </c>
      <c r="C2646">
        <f t="shared" si="540"/>
        <v>20</v>
      </c>
      <c r="D2646">
        <f t="shared" si="541"/>
        <v>6</v>
      </c>
      <c r="E2646" t="str">
        <f t="shared" si="542"/>
        <v>OFF</v>
      </c>
      <c r="F2646" s="13">
        <f t="shared" si="531"/>
        <v>43454</v>
      </c>
      <c r="G2646" s="14" t="str">
        <f t="shared" si="543"/>
        <v>Avg of 4 NM Projects</v>
      </c>
      <c r="H2646" s="15">
        <f t="shared" si="532"/>
        <v>3</v>
      </c>
      <c r="I2646" s="93">
        <v>-1.4100000000000001</v>
      </c>
      <c r="J2646">
        <f t="shared" si="533"/>
        <v>-7.9213483146067416E-3</v>
      </c>
      <c r="K2646" s="4">
        <v>33.5</v>
      </c>
      <c r="L2646" s="4">
        <v>29.28</v>
      </c>
      <c r="M2646" s="16">
        <f t="shared" si="534"/>
        <v>-4.1284800000000003E-2</v>
      </c>
      <c r="N2646">
        <f t="shared" si="535"/>
        <v>0</v>
      </c>
      <c r="O2646">
        <f t="shared" si="536"/>
        <v>0</v>
      </c>
      <c r="P2646" s="63">
        <f t="shared" si="537"/>
        <v>0</v>
      </c>
    </row>
    <row r="2647" spans="1:18" x14ac:dyDescent="0.3">
      <c r="A2647">
        <f t="shared" si="538"/>
        <v>2018</v>
      </c>
      <c r="B2647">
        <f t="shared" si="539"/>
        <v>12</v>
      </c>
      <c r="C2647">
        <f t="shared" si="540"/>
        <v>20</v>
      </c>
      <c r="D2647">
        <f t="shared" si="541"/>
        <v>6</v>
      </c>
      <c r="E2647" t="str">
        <f t="shared" si="542"/>
        <v>OFF</v>
      </c>
      <c r="F2647" s="13">
        <f t="shared" si="531"/>
        <v>43454</v>
      </c>
      <c r="G2647" s="14" t="str">
        <f t="shared" si="543"/>
        <v>Avg of 4 NM Projects</v>
      </c>
      <c r="H2647" s="15">
        <f t="shared" si="532"/>
        <v>4</v>
      </c>
      <c r="I2647" s="93">
        <v>-1.4099999999999997</v>
      </c>
      <c r="J2647">
        <f t="shared" si="533"/>
        <v>-7.9213483146067399E-3</v>
      </c>
      <c r="K2647" s="4">
        <v>33.5</v>
      </c>
      <c r="L2647" s="4">
        <v>34.18</v>
      </c>
      <c r="M2647" s="16">
        <f t="shared" si="534"/>
        <v>-4.8193799999999988E-2</v>
      </c>
      <c r="N2647">
        <f t="shared" si="535"/>
        <v>0</v>
      </c>
      <c r="O2647">
        <f t="shared" si="536"/>
        <v>0</v>
      </c>
      <c r="P2647" s="63">
        <f t="shared" si="537"/>
        <v>0</v>
      </c>
    </row>
    <row r="2648" spans="1:18" x14ac:dyDescent="0.3">
      <c r="A2648">
        <f t="shared" si="538"/>
        <v>2018</v>
      </c>
      <c r="B2648">
        <f t="shared" si="539"/>
        <v>12</v>
      </c>
      <c r="C2648">
        <f t="shared" si="540"/>
        <v>20</v>
      </c>
      <c r="D2648">
        <f t="shared" si="541"/>
        <v>6</v>
      </c>
      <c r="E2648" t="str">
        <f t="shared" si="542"/>
        <v>OFF</v>
      </c>
      <c r="F2648" s="13">
        <f t="shared" si="531"/>
        <v>43454</v>
      </c>
      <c r="G2648" s="14" t="str">
        <f t="shared" si="543"/>
        <v>Avg of 4 NM Projects</v>
      </c>
      <c r="H2648" s="15">
        <f t="shared" si="532"/>
        <v>5</v>
      </c>
      <c r="I2648" s="93">
        <v>-1.28</v>
      </c>
      <c r="J2648">
        <f t="shared" si="533"/>
        <v>-7.1910112359550565E-3</v>
      </c>
      <c r="K2648" s="4">
        <v>44.04</v>
      </c>
      <c r="L2648" s="4">
        <v>40.92</v>
      </c>
      <c r="M2648" s="16">
        <f t="shared" si="534"/>
        <v>-5.2377600000000003E-2</v>
      </c>
      <c r="N2648">
        <f t="shared" si="535"/>
        <v>0</v>
      </c>
      <c r="O2648">
        <f t="shared" si="536"/>
        <v>0</v>
      </c>
      <c r="P2648" s="63">
        <f t="shared" si="537"/>
        <v>0</v>
      </c>
    </row>
    <row r="2649" spans="1:18" x14ac:dyDescent="0.3">
      <c r="A2649">
        <f t="shared" si="538"/>
        <v>2018</v>
      </c>
      <c r="B2649">
        <f t="shared" si="539"/>
        <v>12</v>
      </c>
      <c r="C2649">
        <f t="shared" si="540"/>
        <v>20</v>
      </c>
      <c r="D2649">
        <f t="shared" si="541"/>
        <v>6</v>
      </c>
      <c r="E2649" t="str">
        <f t="shared" si="542"/>
        <v>OFF</v>
      </c>
      <c r="F2649" s="13">
        <f t="shared" si="531"/>
        <v>43454</v>
      </c>
      <c r="G2649" s="14" t="str">
        <f t="shared" si="543"/>
        <v>Avg of 4 NM Projects</v>
      </c>
      <c r="H2649" s="15">
        <f t="shared" si="532"/>
        <v>6</v>
      </c>
      <c r="I2649" s="93">
        <v>-1.28</v>
      </c>
      <c r="J2649">
        <f t="shared" si="533"/>
        <v>-7.1910112359550565E-3</v>
      </c>
      <c r="K2649" s="4">
        <v>53.49</v>
      </c>
      <c r="L2649" s="4">
        <v>53.04</v>
      </c>
      <c r="M2649" s="16">
        <f t="shared" si="534"/>
        <v>-6.7891199999999999E-2</v>
      </c>
      <c r="N2649">
        <f t="shared" si="535"/>
        <v>0</v>
      </c>
      <c r="O2649">
        <f t="shared" si="536"/>
        <v>0</v>
      </c>
      <c r="P2649" s="63">
        <f t="shared" si="537"/>
        <v>0</v>
      </c>
    </row>
    <row r="2650" spans="1:18" x14ac:dyDescent="0.3">
      <c r="A2650">
        <f t="shared" si="538"/>
        <v>2018</v>
      </c>
      <c r="B2650">
        <f t="shared" si="539"/>
        <v>12</v>
      </c>
      <c r="C2650">
        <f t="shared" si="540"/>
        <v>20</v>
      </c>
      <c r="D2650">
        <f t="shared" si="541"/>
        <v>6</v>
      </c>
      <c r="E2650" t="str">
        <f t="shared" si="542"/>
        <v>OFF</v>
      </c>
      <c r="F2650" s="13">
        <f t="shared" si="531"/>
        <v>43454</v>
      </c>
      <c r="G2650" s="14" t="str">
        <f t="shared" si="543"/>
        <v>Avg of 4 NM Projects</v>
      </c>
      <c r="H2650" s="15">
        <f t="shared" si="532"/>
        <v>7</v>
      </c>
      <c r="I2650" s="93">
        <v>-0.64500000000000002</v>
      </c>
      <c r="J2650">
        <f t="shared" si="533"/>
        <v>-3.6235955056179775E-3</v>
      </c>
      <c r="K2650" s="4">
        <v>58.21</v>
      </c>
      <c r="L2650" s="4">
        <v>57.07</v>
      </c>
      <c r="M2650" s="16">
        <f t="shared" si="534"/>
        <v>-3.681015E-2</v>
      </c>
      <c r="N2650">
        <f t="shared" si="535"/>
        <v>0</v>
      </c>
      <c r="O2650">
        <f t="shared" si="536"/>
        <v>0</v>
      </c>
      <c r="P2650" s="63">
        <f t="shared" si="537"/>
        <v>0</v>
      </c>
    </row>
    <row r="2651" spans="1:18" x14ac:dyDescent="0.3">
      <c r="A2651">
        <f t="shared" si="538"/>
        <v>2018</v>
      </c>
      <c r="B2651">
        <f t="shared" si="539"/>
        <v>12</v>
      </c>
      <c r="C2651">
        <f t="shared" si="540"/>
        <v>20</v>
      </c>
      <c r="D2651">
        <f t="shared" si="541"/>
        <v>6</v>
      </c>
      <c r="E2651" t="str">
        <f t="shared" si="542"/>
        <v>ON</v>
      </c>
      <c r="F2651" s="13">
        <f t="shared" si="531"/>
        <v>43454</v>
      </c>
      <c r="G2651" s="14" t="str">
        <f t="shared" si="543"/>
        <v>Avg of 4 NM Projects</v>
      </c>
      <c r="H2651" s="15">
        <f t="shared" si="532"/>
        <v>8</v>
      </c>
      <c r="I2651" s="93">
        <v>0.51500000000000001</v>
      </c>
      <c r="J2651">
        <f t="shared" si="533"/>
        <v>2.8932584269662923E-3</v>
      </c>
      <c r="K2651" s="4">
        <v>49.84</v>
      </c>
      <c r="L2651" s="4">
        <v>45.43</v>
      </c>
      <c r="M2651" s="16">
        <f t="shared" si="534"/>
        <v>2.3396450000000003E-2</v>
      </c>
      <c r="N2651">
        <f t="shared" si="535"/>
        <v>0</v>
      </c>
      <c r="O2651">
        <f t="shared" si="536"/>
        <v>0</v>
      </c>
      <c r="P2651" s="63">
        <f t="shared" si="537"/>
        <v>0</v>
      </c>
    </row>
    <row r="2652" spans="1:18" x14ac:dyDescent="0.3">
      <c r="A2652">
        <f t="shared" si="538"/>
        <v>2018</v>
      </c>
      <c r="B2652">
        <f t="shared" si="539"/>
        <v>12</v>
      </c>
      <c r="C2652">
        <f t="shared" si="540"/>
        <v>20</v>
      </c>
      <c r="D2652">
        <f t="shared" si="541"/>
        <v>6</v>
      </c>
      <c r="E2652" t="str">
        <f t="shared" si="542"/>
        <v>ON</v>
      </c>
      <c r="F2652" s="13">
        <f t="shared" si="531"/>
        <v>43454</v>
      </c>
      <c r="G2652" s="14" t="str">
        <f t="shared" si="543"/>
        <v>Avg of 4 NM Projects</v>
      </c>
      <c r="H2652" s="15">
        <f t="shared" si="532"/>
        <v>9</v>
      </c>
      <c r="I2652" s="93">
        <v>11.01</v>
      </c>
      <c r="J2652">
        <f t="shared" si="533"/>
        <v>6.1853932584269661E-2</v>
      </c>
      <c r="K2652" s="4">
        <v>43.25</v>
      </c>
      <c r="L2652" s="4">
        <v>39.94</v>
      </c>
      <c r="M2652" s="16">
        <f t="shared" si="534"/>
        <v>0.4397394</v>
      </c>
      <c r="N2652">
        <f t="shared" si="535"/>
        <v>0</v>
      </c>
      <c r="O2652">
        <f t="shared" si="536"/>
        <v>0</v>
      </c>
      <c r="P2652" s="63">
        <f t="shared" si="537"/>
        <v>0</v>
      </c>
    </row>
    <row r="2653" spans="1:18" x14ac:dyDescent="0.3">
      <c r="A2653">
        <f t="shared" si="538"/>
        <v>2018</v>
      </c>
      <c r="B2653">
        <f t="shared" si="539"/>
        <v>12</v>
      </c>
      <c r="C2653">
        <f t="shared" si="540"/>
        <v>20</v>
      </c>
      <c r="D2653">
        <f t="shared" si="541"/>
        <v>6</v>
      </c>
      <c r="E2653" t="str">
        <f t="shared" si="542"/>
        <v>ON</v>
      </c>
      <c r="F2653" s="13">
        <f t="shared" ref="F2653:F2716" si="544">+F2629+1</f>
        <v>43454</v>
      </c>
      <c r="G2653" s="14" t="str">
        <f t="shared" si="543"/>
        <v>Avg of 4 NM Projects</v>
      </c>
      <c r="H2653" s="15">
        <f t="shared" ref="H2653:H2716" si="545">H2629</f>
        <v>10</v>
      </c>
      <c r="I2653" s="93">
        <v>23.04</v>
      </c>
      <c r="J2653">
        <f t="shared" si="533"/>
        <v>0.12943820224719102</v>
      </c>
      <c r="K2653" s="4">
        <v>38.020000000000003</v>
      </c>
      <c r="L2653" s="4">
        <v>31.14</v>
      </c>
      <c r="M2653" s="16">
        <f t="shared" si="534"/>
        <v>0.71746560000000004</v>
      </c>
      <c r="N2653">
        <f t="shared" si="535"/>
        <v>0</v>
      </c>
      <c r="O2653">
        <f t="shared" si="536"/>
        <v>0</v>
      </c>
      <c r="P2653" s="63">
        <f t="shared" si="537"/>
        <v>0</v>
      </c>
    </row>
    <row r="2654" spans="1:18" x14ac:dyDescent="0.3">
      <c r="A2654">
        <f t="shared" si="538"/>
        <v>2018</v>
      </c>
      <c r="B2654">
        <f t="shared" si="539"/>
        <v>12</v>
      </c>
      <c r="C2654">
        <f t="shared" si="540"/>
        <v>20</v>
      </c>
      <c r="D2654">
        <f t="shared" si="541"/>
        <v>6</v>
      </c>
      <c r="E2654" t="str">
        <f t="shared" si="542"/>
        <v>ON</v>
      </c>
      <c r="F2654" s="13">
        <f t="shared" si="544"/>
        <v>43454</v>
      </c>
      <c r="G2654" s="14" t="str">
        <f t="shared" si="543"/>
        <v>Avg of 4 NM Projects</v>
      </c>
      <c r="H2654" s="15">
        <f t="shared" si="545"/>
        <v>11</v>
      </c>
      <c r="I2654" s="93">
        <v>42.625</v>
      </c>
      <c r="J2654">
        <f t="shared" si="533"/>
        <v>0.23946629213483145</v>
      </c>
      <c r="K2654" s="4">
        <v>35.770000000000003</v>
      </c>
      <c r="L2654" s="4">
        <v>28.79</v>
      </c>
      <c r="M2654" s="16">
        <f t="shared" si="534"/>
        <v>1.22717375</v>
      </c>
      <c r="N2654">
        <f t="shared" si="535"/>
        <v>0</v>
      </c>
      <c r="O2654">
        <f t="shared" si="536"/>
        <v>0</v>
      </c>
      <c r="P2654" s="63">
        <f t="shared" si="537"/>
        <v>0</v>
      </c>
    </row>
    <row r="2655" spans="1:18" x14ac:dyDescent="0.3">
      <c r="A2655">
        <f t="shared" si="538"/>
        <v>2018</v>
      </c>
      <c r="B2655">
        <f t="shared" si="539"/>
        <v>12</v>
      </c>
      <c r="C2655">
        <f t="shared" si="540"/>
        <v>20</v>
      </c>
      <c r="D2655">
        <f t="shared" si="541"/>
        <v>6</v>
      </c>
      <c r="E2655" t="str">
        <f t="shared" si="542"/>
        <v>ON</v>
      </c>
      <c r="F2655" s="13">
        <f t="shared" si="544"/>
        <v>43454</v>
      </c>
      <c r="G2655" s="14" t="str">
        <f t="shared" si="543"/>
        <v>Avg of 4 NM Projects</v>
      </c>
      <c r="H2655" s="15">
        <f t="shared" si="545"/>
        <v>12</v>
      </c>
      <c r="I2655" s="93">
        <v>42.75</v>
      </c>
      <c r="J2655">
        <f t="shared" si="533"/>
        <v>0.2401685393258427</v>
      </c>
      <c r="K2655" s="4">
        <v>35.17</v>
      </c>
      <c r="L2655" s="4">
        <v>28.5</v>
      </c>
      <c r="M2655" s="16">
        <f t="shared" si="534"/>
        <v>1.218375</v>
      </c>
      <c r="N2655">
        <f t="shared" si="535"/>
        <v>0</v>
      </c>
      <c r="O2655">
        <f t="shared" si="536"/>
        <v>0</v>
      </c>
      <c r="P2655" s="63">
        <f t="shared" si="537"/>
        <v>0</v>
      </c>
    </row>
    <row r="2656" spans="1:18" x14ac:dyDescent="0.3">
      <c r="A2656">
        <f t="shared" si="538"/>
        <v>2018</v>
      </c>
      <c r="B2656">
        <f t="shared" si="539"/>
        <v>12</v>
      </c>
      <c r="C2656">
        <f t="shared" si="540"/>
        <v>20</v>
      </c>
      <c r="D2656">
        <f t="shared" si="541"/>
        <v>6</v>
      </c>
      <c r="E2656" t="str">
        <f t="shared" si="542"/>
        <v>ON</v>
      </c>
      <c r="F2656" s="13">
        <f t="shared" si="544"/>
        <v>43454</v>
      </c>
      <c r="G2656" s="14" t="str">
        <f t="shared" si="543"/>
        <v>Avg of 4 NM Projects</v>
      </c>
      <c r="H2656" s="15">
        <f t="shared" si="545"/>
        <v>13</v>
      </c>
      <c r="I2656" s="93">
        <v>45.564999999999998</v>
      </c>
      <c r="J2656">
        <f t="shared" si="533"/>
        <v>0.25598314606741573</v>
      </c>
      <c r="K2656" s="4">
        <v>32.68</v>
      </c>
      <c r="L2656" s="4">
        <v>29.02</v>
      </c>
      <c r="M2656" s="16">
        <f t="shared" si="534"/>
        <v>1.3222962999999999</v>
      </c>
      <c r="N2656">
        <f t="shared" si="535"/>
        <v>0</v>
      </c>
      <c r="O2656">
        <f t="shared" si="536"/>
        <v>0</v>
      </c>
      <c r="P2656" s="63">
        <f t="shared" si="537"/>
        <v>0</v>
      </c>
    </row>
    <row r="2657" spans="1:18" x14ac:dyDescent="0.3">
      <c r="A2657">
        <f t="shared" si="538"/>
        <v>2018</v>
      </c>
      <c r="B2657">
        <f t="shared" si="539"/>
        <v>12</v>
      </c>
      <c r="C2657">
        <f t="shared" si="540"/>
        <v>20</v>
      </c>
      <c r="D2657">
        <f t="shared" si="541"/>
        <v>6</v>
      </c>
      <c r="E2657" t="str">
        <f t="shared" si="542"/>
        <v>ON</v>
      </c>
      <c r="F2657" s="13">
        <f t="shared" si="544"/>
        <v>43454</v>
      </c>
      <c r="G2657" s="14" t="str">
        <f t="shared" si="543"/>
        <v>Avg of 4 NM Projects</v>
      </c>
      <c r="H2657" s="15">
        <f t="shared" si="545"/>
        <v>14</v>
      </c>
      <c r="I2657" s="93">
        <v>34.049999999999997</v>
      </c>
      <c r="J2657">
        <f t="shared" si="533"/>
        <v>0.19129213483146065</v>
      </c>
      <c r="K2657" s="4">
        <v>32.67</v>
      </c>
      <c r="L2657" s="4">
        <v>27.84</v>
      </c>
      <c r="M2657" s="16">
        <f t="shared" si="534"/>
        <v>0.94795199999999991</v>
      </c>
      <c r="N2657">
        <f t="shared" si="535"/>
        <v>0</v>
      </c>
      <c r="O2657">
        <f t="shared" si="536"/>
        <v>0</v>
      </c>
      <c r="P2657" s="63">
        <f t="shared" si="537"/>
        <v>0</v>
      </c>
    </row>
    <row r="2658" spans="1:18" x14ac:dyDescent="0.3">
      <c r="A2658">
        <f t="shared" si="538"/>
        <v>2018</v>
      </c>
      <c r="B2658">
        <f t="shared" si="539"/>
        <v>12</v>
      </c>
      <c r="C2658">
        <f t="shared" si="540"/>
        <v>20</v>
      </c>
      <c r="D2658">
        <f t="shared" si="541"/>
        <v>6</v>
      </c>
      <c r="E2658" t="str">
        <f t="shared" si="542"/>
        <v>ON</v>
      </c>
      <c r="F2658" s="13">
        <f t="shared" si="544"/>
        <v>43454</v>
      </c>
      <c r="G2658" s="14" t="str">
        <f t="shared" si="543"/>
        <v>Avg of 4 NM Projects</v>
      </c>
      <c r="H2658" s="15">
        <f t="shared" si="545"/>
        <v>15</v>
      </c>
      <c r="I2658" s="93">
        <v>23.675000000000001</v>
      </c>
      <c r="J2658">
        <f t="shared" si="533"/>
        <v>0.13300561797752811</v>
      </c>
      <c r="K2658" s="4">
        <v>32.9</v>
      </c>
      <c r="L2658" s="4">
        <v>29.53</v>
      </c>
      <c r="M2658" s="16">
        <f t="shared" si="534"/>
        <v>0.69912275000000002</v>
      </c>
      <c r="N2658">
        <f t="shared" si="535"/>
        <v>0</v>
      </c>
      <c r="O2658">
        <f t="shared" si="536"/>
        <v>0</v>
      </c>
      <c r="P2658" s="63">
        <f t="shared" si="537"/>
        <v>0</v>
      </c>
    </row>
    <row r="2659" spans="1:18" x14ac:dyDescent="0.3">
      <c r="A2659">
        <f t="shared" si="538"/>
        <v>2018</v>
      </c>
      <c r="B2659">
        <f t="shared" si="539"/>
        <v>12</v>
      </c>
      <c r="C2659">
        <f t="shared" si="540"/>
        <v>20</v>
      </c>
      <c r="D2659">
        <f t="shared" si="541"/>
        <v>6</v>
      </c>
      <c r="E2659" t="str">
        <f t="shared" si="542"/>
        <v>ON</v>
      </c>
      <c r="F2659" s="13">
        <f t="shared" si="544"/>
        <v>43454</v>
      </c>
      <c r="G2659" s="14" t="str">
        <f t="shared" si="543"/>
        <v>Avg of 4 NM Projects</v>
      </c>
      <c r="H2659" s="15">
        <f t="shared" si="545"/>
        <v>16</v>
      </c>
      <c r="I2659" s="93">
        <v>5.2450000000000001</v>
      </c>
      <c r="J2659">
        <f t="shared" si="533"/>
        <v>2.946629213483146E-2</v>
      </c>
      <c r="K2659" s="4">
        <v>32.380000000000003</v>
      </c>
      <c r="L2659" s="4">
        <v>29.42</v>
      </c>
      <c r="M2659" s="16">
        <f t="shared" si="534"/>
        <v>0.15430790000000003</v>
      </c>
      <c r="N2659">
        <f t="shared" si="535"/>
        <v>0</v>
      </c>
      <c r="O2659">
        <f t="shared" si="536"/>
        <v>0</v>
      </c>
      <c r="P2659" s="63">
        <f t="shared" si="537"/>
        <v>0</v>
      </c>
    </row>
    <row r="2660" spans="1:18" x14ac:dyDescent="0.3">
      <c r="A2660">
        <f t="shared" si="538"/>
        <v>2018</v>
      </c>
      <c r="B2660">
        <f t="shared" si="539"/>
        <v>12</v>
      </c>
      <c r="C2660">
        <f t="shared" si="540"/>
        <v>20</v>
      </c>
      <c r="D2660">
        <f t="shared" si="541"/>
        <v>6</v>
      </c>
      <c r="E2660" t="str">
        <f t="shared" si="542"/>
        <v>ON</v>
      </c>
      <c r="F2660" s="13">
        <f t="shared" si="544"/>
        <v>43454</v>
      </c>
      <c r="G2660" s="14" t="str">
        <f t="shared" si="543"/>
        <v>Avg of 4 NM Projects</v>
      </c>
      <c r="H2660" s="15">
        <f t="shared" si="545"/>
        <v>17</v>
      </c>
      <c r="I2660" s="93">
        <v>-1.03</v>
      </c>
      <c r="J2660">
        <f t="shared" si="533"/>
        <v>-5.7865168539325846E-3</v>
      </c>
      <c r="K2660" s="4">
        <v>46.56</v>
      </c>
      <c r="L2660" s="4">
        <v>41.36</v>
      </c>
      <c r="M2660" s="16">
        <f t="shared" si="534"/>
        <v>-4.2600800000000001E-2</v>
      </c>
      <c r="N2660">
        <f t="shared" si="535"/>
        <v>0</v>
      </c>
      <c r="O2660">
        <f t="shared" si="536"/>
        <v>0</v>
      </c>
      <c r="P2660" s="63">
        <f t="shared" si="537"/>
        <v>0</v>
      </c>
    </row>
    <row r="2661" spans="1:18" x14ac:dyDescent="0.3">
      <c r="A2661">
        <f t="shared" si="538"/>
        <v>2018</v>
      </c>
      <c r="B2661">
        <f t="shared" si="539"/>
        <v>12</v>
      </c>
      <c r="C2661">
        <f t="shared" si="540"/>
        <v>20</v>
      </c>
      <c r="D2661">
        <f t="shared" si="541"/>
        <v>6</v>
      </c>
      <c r="E2661" t="str">
        <f t="shared" si="542"/>
        <v>ON</v>
      </c>
      <c r="F2661" s="13">
        <f t="shared" si="544"/>
        <v>43454</v>
      </c>
      <c r="G2661" s="14" t="str">
        <f t="shared" si="543"/>
        <v>Avg of 4 NM Projects</v>
      </c>
      <c r="H2661" s="15">
        <f t="shared" si="545"/>
        <v>18</v>
      </c>
      <c r="I2661" s="93">
        <v>-1.1499999999999999</v>
      </c>
      <c r="J2661">
        <f t="shared" si="533"/>
        <v>-6.4606741573033704E-3</v>
      </c>
      <c r="K2661" s="4">
        <v>51</v>
      </c>
      <c r="L2661" s="4">
        <v>44.78</v>
      </c>
      <c r="M2661" s="16">
        <f t="shared" si="534"/>
        <v>-5.1497000000000001E-2</v>
      </c>
      <c r="N2661">
        <f t="shared" si="535"/>
        <v>0</v>
      </c>
      <c r="O2661">
        <f t="shared" si="536"/>
        <v>0</v>
      </c>
      <c r="P2661" s="63">
        <f t="shared" si="537"/>
        <v>0</v>
      </c>
    </row>
    <row r="2662" spans="1:18" x14ac:dyDescent="0.3">
      <c r="A2662">
        <f t="shared" si="538"/>
        <v>2018</v>
      </c>
      <c r="B2662">
        <f t="shared" si="539"/>
        <v>12</v>
      </c>
      <c r="C2662">
        <f t="shared" si="540"/>
        <v>20</v>
      </c>
      <c r="D2662">
        <f t="shared" si="541"/>
        <v>6</v>
      </c>
      <c r="E2662" t="str">
        <f t="shared" si="542"/>
        <v>ON</v>
      </c>
      <c r="F2662" s="13">
        <f t="shared" si="544"/>
        <v>43454</v>
      </c>
      <c r="G2662" s="14" t="str">
        <f t="shared" si="543"/>
        <v>Avg of 4 NM Projects</v>
      </c>
      <c r="H2662" s="15">
        <f t="shared" si="545"/>
        <v>19</v>
      </c>
      <c r="I2662" s="93">
        <v>-1.1499999999999999</v>
      </c>
      <c r="J2662">
        <f t="shared" si="533"/>
        <v>-6.4606741573033704E-3</v>
      </c>
      <c r="K2662" s="4">
        <v>46.5</v>
      </c>
      <c r="L2662" s="4">
        <v>39.590000000000003</v>
      </c>
      <c r="M2662" s="16">
        <f t="shared" si="534"/>
        <v>-4.55285E-2</v>
      </c>
      <c r="N2662">
        <f t="shared" si="535"/>
        <v>0</v>
      </c>
      <c r="O2662">
        <f t="shared" si="536"/>
        <v>0</v>
      </c>
      <c r="P2662" s="63">
        <f t="shared" si="537"/>
        <v>0</v>
      </c>
    </row>
    <row r="2663" spans="1:18" x14ac:dyDescent="0.3">
      <c r="A2663">
        <f t="shared" si="538"/>
        <v>2018</v>
      </c>
      <c r="B2663">
        <f t="shared" si="539"/>
        <v>12</v>
      </c>
      <c r="C2663">
        <f t="shared" si="540"/>
        <v>20</v>
      </c>
      <c r="D2663">
        <f t="shared" si="541"/>
        <v>6</v>
      </c>
      <c r="E2663" t="str">
        <f t="shared" si="542"/>
        <v>ON</v>
      </c>
      <c r="F2663" s="13">
        <f t="shared" si="544"/>
        <v>43454</v>
      </c>
      <c r="G2663" s="14" t="str">
        <f t="shared" si="543"/>
        <v>Avg of 4 NM Projects</v>
      </c>
      <c r="H2663" s="15">
        <f t="shared" si="545"/>
        <v>20</v>
      </c>
      <c r="I2663" s="93">
        <v>-1.1499999999999999</v>
      </c>
      <c r="J2663">
        <f t="shared" si="533"/>
        <v>-6.4606741573033704E-3</v>
      </c>
      <c r="K2663" s="4">
        <v>39.46</v>
      </c>
      <c r="L2663" s="4">
        <v>35.56</v>
      </c>
      <c r="M2663" s="16">
        <f t="shared" si="534"/>
        <v>-4.0894E-2</v>
      </c>
      <c r="N2663">
        <f t="shared" si="535"/>
        <v>0</v>
      </c>
      <c r="O2663">
        <f t="shared" si="536"/>
        <v>0</v>
      </c>
      <c r="P2663" s="63">
        <f t="shared" si="537"/>
        <v>0</v>
      </c>
    </row>
    <row r="2664" spans="1:18" x14ac:dyDescent="0.3">
      <c r="A2664">
        <f t="shared" si="538"/>
        <v>2018</v>
      </c>
      <c r="B2664">
        <f t="shared" si="539"/>
        <v>12</v>
      </c>
      <c r="C2664">
        <f t="shared" si="540"/>
        <v>20</v>
      </c>
      <c r="D2664">
        <f t="shared" si="541"/>
        <v>6</v>
      </c>
      <c r="E2664" t="str">
        <f t="shared" si="542"/>
        <v>ON</v>
      </c>
      <c r="F2664" s="13">
        <f t="shared" si="544"/>
        <v>43454</v>
      </c>
      <c r="G2664" s="14" t="str">
        <f t="shared" si="543"/>
        <v>Avg of 4 NM Projects</v>
      </c>
      <c r="H2664" s="15">
        <f t="shared" si="545"/>
        <v>21</v>
      </c>
      <c r="I2664" s="93">
        <v>-1.54</v>
      </c>
      <c r="J2664">
        <f t="shared" si="533"/>
        <v>-8.6516853932584268E-3</v>
      </c>
      <c r="K2664" s="4">
        <v>32.94</v>
      </c>
      <c r="L2664" s="4">
        <v>28.48</v>
      </c>
      <c r="M2664" s="16">
        <f t="shared" si="534"/>
        <v>-4.3859200000000001E-2</v>
      </c>
      <c r="N2664">
        <f t="shared" si="535"/>
        <v>0</v>
      </c>
      <c r="O2664">
        <f t="shared" si="536"/>
        <v>0</v>
      </c>
      <c r="P2664" s="63">
        <f t="shared" si="537"/>
        <v>0</v>
      </c>
    </row>
    <row r="2665" spans="1:18" x14ac:dyDescent="0.3">
      <c r="A2665">
        <f t="shared" si="538"/>
        <v>2018</v>
      </c>
      <c r="B2665">
        <f t="shared" si="539"/>
        <v>12</v>
      </c>
      <c r="C2665">
        <f t="shared" si="540"/>
        <v>20</v>
      </c>
      <c r="D2665">
        <f t="shared" si="541"/>
        <v>6</v>
      </c>
      <c r="E2665" t="str">
        <f t="shared" si="542"/>
        <v>ON</v>
      </c>
      <c r="F2665" s="13">
        <f t="shared" si="544"/>
        <v>43454</v>
      </c>
      <c r="G2665" s="14" t="str">
        <f t="shared" si="543"/>
        <v>Avg of 4 NM Projects</v>
      </c>
      <c r="H2665" s="15">
        <f t="shared" si="545"/>
        <v>22</v>
      </c>
      <c r="I2665" s="93">
        <v>-1.1499999999999999</v>
      </c>
      <c r="J2665">
        <f t="shared" si="533"/>
        <v>-6.4606741573033704E-3</v>
      </c>
      <c r="K2665" s="4">
        <v>35.15</v>
      </c>
      <c r="L2665" s="4">
        <v>28.37</v>
      </c>
      <c r="M2665" s="16">
        <f t="shared" si="534"/>
        <v>-3.2625499999999995E-2</v>
      </c>
      <c r="N2665">
        <f t="shared" si="535"/>
        <v>0</v>
      </c>
      <c r="O2665">
        <f t="shared" si="536"/>
        <v>0</v>
      </c>
      <c r="P2665" s="63">
        <f t="shared" si="537"/>
        <v>0</v>
      </c>
    </row>
    <row r="2666" spans="1:18" x14ac:dyDescent="0.3">
      <c r="A2666">
        <f t="shared" si="538"/>
        <v>2018</v>
      </c>
      <c r="B2666">
        <f t="shared" si="539"/>
        <v>12</v>
      </c>
      <c r="C2666">
        <f t="shared" si="540"/>
        <v>20</v>
      </c>
      <c r="D2666">
        <f t="shared" si="541"/>
        <v>6</v>
      </c>
      <c r="E2666" t="str">
        <f t="shared" si="542"/>
        <v>ON</v>
      </c>
      <c r="F2666" s="13">
        <f t="shared" si="544"/>
        <v>43454</v>
      </c>
      <c r="G2666" s="14" t="str">
        <f t="shared" si="543"/>
        <v>Avg of 4 NM Projects</v>
      </c>
      <c r="H2666" s="15">
        <f t="shared" si="545"/>
        <v>23</v>
      </c>
      <c r="I2666" s="93">
        <v>-1.54</v>
      </c>
      <c r="J2666">
        <f t="shared" si="533"/>
        <v>-8.6516853932584268E-3</v>
      </c>
      <c r="K2666" s="4">
        <v>32.090000000000003</v>
      </c>
      <c r="L2666" s="4">
        <v>32.82</v>
      </c>
      <c r="M2666" s="16">
        <f t="shared" si="534"/>
        <v>-5.0542799999999999E-2</v>
      </c>
      <c r="N2666">
        <f t="shared" si="535"/>
        <v>0</v>
      </c>
      <c r="O2666">
        <f t="shared" si="536"/>
        <v>0</v>
      </c>
      <c r="P2666" s="63">
        <f t="shared" si="537"/>
        <v>0</v>
      </c>
    </row>
    <row r="2667" spans="1:18" x14ac:dyDescent="0.3">
      <c r="A2667">
        <f t="shared" si="538"/>
        <v>2018</v>
      </c>
      <c r="B2667">
        <f t="shared" si="539"/>
        <v>12</v>
      </c>
      <c r="C2667">
        <f t="shared" si="540"/>
        <v>20</v>
      </c>
      <c r="D2667">
        <f t="shared" si="541"/>
        <v>6</v>
      </c>
      <c r="E2667" t="str">
        <f t="shared" si="542"/>
        <v>OFF</v>
      </c>
      <c r="F2667" s="13">
        <f t="shared" si="544"/>
        <v>43454</v>
      </c>
      <c r="G2667" s="14" t="str">
        <f t="shared" si="543"/>
        <v>Avg of 4 NM Projects</v>
      </c>
      <c r="H2667" s="15">
        <f t="shared" si="545"/>
        <v>24</v>
      </c>
      <c r="I2667" s="93">
        <v>-1.28</v>
      </c>
      <c r="J2667">
        <f t="shared" si="533"/>
        <v>-7.1910112359550565E-3</v>
      </c>
      <c r="K2667" s="4">
        <v>30.75</v>
      </c>
      <c r="L2667" s="4">
        <v>29.08</v>
      </c>
      <c r="M2667" s="16">
        <f t="shared" si="534"/>
        <v>-3.7222400000000003E-2</v>
      </c>
      <c r="N2667">
        <f t="shared" si="535"/>
        <v>0</v>
      </c>
      <c r="O2667">
        <f t="shared" si="536"/>
        <v>0</v>
      </c>
      <c r="P2667" s="63">
        <f t="shared" si="537"/>
        <v>0</v>
      </c>
    </row>
    <row r="2668" spans="1:18" x14ac:dyDescent="0.3">
      <c r="A2668">
        <f t="shared" si="538"/>
        <v>2018</v>
      </c>
      <c r="B2668">
        <f t="shared" si="539"/>
        <v>12</v>
      </c>
      <c r="C2668">
        <f t="shared" si="540"/>
        <v>21</v>
      </c>
      <c r="D2668">
        <f t="shared" si="541"/>
        <v>7</v>
      </c>
      <c r="E2668" t="str">
        <f t="shared" si="542"/>
        <v>OFF</v>
      </c>
      <c r="F2668" s="13">
        <f t="shared" si="544"/>
        <v>43455</v>
      </c>
      <c r="G2668" s="14" t="str">
        <f t="shared" si="543"/>
        <v>Avg of 4 NM Projects</v>
      </c>
      <c r="H2668" s="15">
        <f t="shared" si="545"/>
        <v>1</v>
      </c>
      <c r="I2668" s="93">
        <v>-1.2799999999999998</v>
      </c>
      <c r="J2668">
        <f t="shared" si="533"/>
        <v>-7.1910112359550547E-3</v>
      </c>
      <c r="K2668" s="4">
        <v>27.64</v>
      </c>
      <c r="L2668" s="4">
        <v>23.4</v>
      </c>
      <c r="M2668" s="16">
        <f t="shared" si="534"/>
        <v>-2.9951999999999996E-2</v>
      </c>
      <c r="N2668">
        <f t="shared" si="535"/>
        <v>0</v>
      </c>
      <c r="O2668">
        <f t="shared" si="536"/>
        <v>0</v>
      </c>
      <c r="P2668" s="63">
        <f t="shared" si="537"/>
        <v>0</v>
      </c>
      <c r="Q2668" s="34"/>
      <c r="R2668" s="34"/>
    </row>
    <row r="2669" spans="1:18" x14ac:dyDescent="0.3">
      <c r="A2669">
        <f t="shared" si="538"/>
        <v>2018</v>
      </c>
      <c r="B2669">
        <f t="shared" si="539"/>
        <v>12</v>
      </c>
      <c r="C2669">
        <f t="shared" si="540"/>
        <v>21</v>
      </c>
      <c r="D2669">
        <f t="shared" si="541"/>
        <v>7</v>
      </c>
      <c r="E2669" t="str">
        <f t="shared" si="542"/>
        <v>OFF</v>
      </c>
      <c r="F2669" s="13">
        <f t="shared" si="544"/>
        <v>43455</v>
      </c>
      <c r="G2669" s="14" t="str">
        <f t="shared" si="543"/>
        <v>Avg of 4 NM Projects</v>
      </c>
      <c r="H2669" s="15">
        <f t="shared" si="545"/>
        <v>2</v>
      </c>
      <c r="I2669" s="93">
        <v>-1.28</v>
      </c>
      <c r="J2669">
        <f t="shared" si="533"/>
        <v>-7.1910112359550565E-3</v>
      </c>
      <c r="K2669" s="4">
        <v>27.69</v>
      </c>
      <c r="L2669" s="4">
        <v>21.58</v>
      </c>
      <c r="M2669" s="16">
        <f t="shared" si="534"/>
        <v>-2.7622399999999998E-2</v>
      </c>
      <c r="N2669">
        <f t="shared" si="535"/>
        <v>0</v>
      </c>
      <c r="O2669">
        <f t="shared" si="536"/>
        <v>0</v>
      </c>
      <c r="P2669" s="63">
        <f t="shared" si="537"/>
        <v>0</v>
      </c>
    </row>
    <row r="2670" spans="1:18" x14ac:dyDescent="0.3">
      <c r="A2670">
        <f t="shared" si="538"/>
        <v>2018</v>
      </c>
      <c r="B2670">
        <f t="shared" si="539"/>
        <v>12</v>
      </c>
      <c r="C2670">
        <f t="shared" si="540"/>
        <v>21</v>
      </c>
      <c r="D2670">
        <f t="shared" si="541"/>
        <v>7</v>
      </c>
      <c r="E2670" t="str">
        <f t="shared" si="542"/>
        <v>OFF</v>
      </c>
      <c r="F2670" s="13">
        <f t="shared" si="544"/>
        <v>43455</v>
      </c>
      <c r="G2670" s="14" t="str">
        <f t="shared" si="543"/>
        <v>Avg of 4 NM Projects</v>
      </c>
      <c r="H2670" s="15">
        <f t="shared" si="545"/>
        <v>3</v>
      </c>
      <c r="I2670" s="93">
        <v>-1.1499999999999999</v>
      </c>
      <c r="J2670">
        <f t="shared" si="533"/>
        <v>-6.4606741573033704E-3</v>
      </c>
      <c r="K2670" s="4">
        <v>23.15</v>
      </c>
      <c r="L2670" s="4">
        <v>27.21</v>
      </c>
      <c r="M2670" s="16">
        <f t="shared" si="534"/>
        <v>-3.12915E-2</v>
      </c>
      <c r="N2670">
        <f t="shared" si="535"/>
        <v>0</v>
      </c>
      <c r="O2670">
        <f t="shared" si="536"/>
        <v>0</v>
      </c>
      <c r="P2670" s="63">
        <f t="shared" si="537"/>
        <v>0</v>
      </c>
    </row>
    <row r="2671" spans="1:18" x14ac:dyDescent="0.3">
      <c r="A2671">
        <f t="shared" si="538"/>
        <v>2018</v>
      </c>
      <c r="B2671">
        <f t="shared" si="539"/>
        <v>12</v>
      </c>
      <c r="C2671">
        <f t="shared" si="540"/>
        <v>21</v>
      </c>
      <c r="D2671">
        <f t="shared" si="541"/>
        <v>7</v>
      </c>
      <c r="E2671" t="str">
        <f t="shared" si="542"/>
        <v>OFF</v>
      </c>
      <c r="F2671" s="13">
        <f t="shared" si="544"/>
        <v>43455</v>
      </c>
      <c r="G2671" s="14" t="str">
        <f t="shared" si="543"/>
        <v>Avg of 4 NM Projects</v>
      </c>
      <c r="H2671" s="15">
        <f t="shared" si="545"/>
        <v>4</v>
      </c>
      <c r="I2671" s="93">
        <v>-1.2799999999999998</v>
      </c>
      <c r="J2671">
        <f t="shared" si="533"/>
        <v>-7.1910112359550547E-3</v>
      </c>
      <c r="K2671" s="4">
        <v>23.13</v>
      </c>
      <c r="L2671" s="4">
        <v>22.18</v>
      </c>
      <c r="M2671" s="16">
        <f t="shared" si="534"/>
        <v>-2.8390399999999996E-2</v>
      </c>
      <c r="N2671">
        <f t="shared" si="535"/>
        <v>0</v>
      </c>
      <c r="O2671">
        <f t="shared" si="536"/>
        <v>0</v>
      </c>
      <c r="P2671" s="63">
        <f t="shared" si="537"/>
        <v>0</v>
      </c>
    </row>
    <row r="2672" spans="1:18" x14ac:dyDescent="0.3">
      <c r="A2672">
        <f t="shared" si="538"/>
        <v>2018</v>
      </c>
      <c r="B2672">
        <f t="shared" si="539"/>
        <v>12</v>
      </c>
      <c r="C2672">
        <f t="shared" si="540"/>
        <v>21</v>
      </c>
      <c r="D2672">
        <f t="shared" si="541"/>
        <v>7</v>
      </c>
      <c r="E2672" t="str">
        <f t="shared" si="542"/>
        <v>OFF</v>
      </c>
      <c r="F2672" s="13">
        <f t="shared" si="544"/>
        <v>43455</v>
      </c>
      <c r="G2672" s="14" t="str">
        <f t="shared" si="543"/>
        <v>Avg of 4 NM Projects</v>
      </c>
      <c r="H2672" s="15">
        <f t="shared" si="545"/>
        <v>5</v>
      </c>
      <c r="I2672" s="93">
        <v>-1.28</v>
      </c>
      <c r="J2672">
        <f t="shared" si="533"/>
        <v>-7.1910112359550565E-3</v>
      </c>
      <c r="K2672" s="4">
        <v>25.62</v>
      </c>
      <c r="L2672" s="4">
        <v>17.13</v>
      </c>
      <c r="M2672" s="16">
        <f t="shared" si="534"/>
        <v>-2.1926399999999999E-2</v>
      </c>
      <c r="N2672">
        <f t="shared" si="535"/>
        <v>0</v>
      </c>
      <c r="O2672">
        <f t="shared" si="536"/>
        <v>0</v>
      </c>
      <c r="P2672" s="63">
        <f t="shared" si="537"/>
        <v>0</v>
      </c>
    </row>
    <row r="2673" spans="1:16" x14ac:dyDescent="0.3">
      <c r="A2673">
        <f t="shared" si="538"/>
        <v>2018</v>
      </c>
      <c r="B2673">
        <f t="shared" si="539"/>
        <v>12</v>
      </c>
      <c r="C2673">
        <f t="shared" si="540"/>
        <v>21</v>
      </c>
      <c r="D2673">
        <f t="shared" si="541"/>
        <v>7</v>
      </c>
      <c r="E2673" t="str">
        <f t="shared" si="542"/>
        <v>OFF</v>
      </c>
      <c r="F2673" s="13">
        <f t="shared" si="544"/>
        <v>43455</v>
      </c>
      <c r="G2673" s="14" t="str">
        <f t="shared" si="543"/>
        <v>Avg of 4 NM Projects</v>
      </c>
      <c r="H2673" s="15">
        <f t="shared" si="545"/>
        <v>6</v>
      </c>
      <c r="I2673" s="93">
        <v>-1.2799999999999998</v>
      </c>
      <c r="J2673">
        <f t="shared" si="533"/>
        <v>-7.1910112359550547E-3</v>
      </c>
      <c r="K2673" s="4">
        <v>27.71</v>
      </c>
      <c r="L2673" s="4">
        <v>24.16</v>
      </c>
      <c r="M2673" s="16">
        <f t="shared" si="534"/>
        <v>-3.0924799999999995E-2</v>
      </c>
      <c r="N2673">
        <f t="shared" si="535"/>
        <v>0</v>
      </c>
      <c r="O2673">
        <f t="shared" si="536"/>
        <v>0</v>
      </c>
      <c r="P2673" s="63">
        <f t="shared" si="537"/>
        <v>0</v>
      </c>
    </row>
    <row r="2674" spans="1:16" x14ac:dyDescent="0.3">
      <c r="A2674">
        <f t="shared" si="538"/>
        <v>2018</v>
      </c>
      <c r="B2674">
        <f t="shared" si="539"/>
        <v>12</v>
      </c>
      <c r="C2674">
        <f t="shared" si="540"/>
        <v>21</v>
      </c>
      <c r="D2674">
        <f t="shared" si="541"/>
        <v>7</v>
      </c>
      <c r="E2674" t="str">
        <f t="shared" si="542"/>
        <v>OFF</v>
      </c>
      <c r="F2674" s="13">
        <f t="shared" si="544"/>
        <v>43455</v>
      </c>
      <c r="G2674" s="14" t="str">
        <f t="shared" si="543"/>
        <v>Avg of 4 NM Projects</v>
      </c>
      <c r="H2674" s="15">
        <f t="shared" si="545"/>
        <v>7</v>
      </c>
      <c r="I2674" s="93">
        <v>-0.77</v>
      </c>
      <c r="J2674">
        <f t="shared" si="533"/>
        <v>-4.3258426966292134E-3</v>
      </c>
      <c r="K2674" s="4">
        <v>30.39</v>
      </c>
      <c r="L2674" s="4">
        <v>25.2</v>
      </c>
      <c r="M2674" s="16">
        <f t="shared" si="534"/>
        <v>-1.9404000000000001E-2</v>
      </c>
      <c r="N2674">
        <f t="shared" si="535"/>
        <v>0</v>
      </c>
      <c r="O2674">
        <f t="shared" si="536"/>
        <v>0</v>
      </c>
      <c r="P2674" s="63">
        <f t="shared" si="537"/>
        <v>0</v>
      </c>
    </row>
    <row r="2675" spans="1:16" x14ac:dyDescent="0.3">
      <c r="A2675">
        <f t="shared" si="538"/>
        <v>2018</v>
      </c>
      <c r="B2675">
        <f t="shared" si="539"/>
        <v>12</v>
      </c>
      <c r="C2675">
        <f t="shared" si="540"/>
        <v>21</v>
      </c>
      <c r="D2675">
        <f t="shared" si="541"/>
        <v>7</v>
      </c>
      <c r="E2675" t="str">
        <f t="shared" si="542"/>
        <v>OFF</v>
      </c>
      <c r="F2675" s="13">
        <f t="shared" si="544"/>
        <v>43455</v>
      </c>
      <c r="G2675" s="14" t="str">
        <f t="shared" si="543"/>
        <v>Avg of 4 NM Projects</v>
      </c>
      <c r="H2675" s="15">
        <f t="shared" si="545"/>
        <v>8</v>
      </c>
      <c r="I2675" s="93">
        <v>-0.125</v>
      </c>
      <c r="J2675">
        <f t="shared" si="533"/>
        <v>-7.0224719101123594E-4</v>
      </c>
      <c r="K2675" s="4">
        <v>28.87</v>
      </c>
      <c r="L2675" s="4">
        <v>27.61</v>
      </c>
      <c r="M2675" s="16">
        <f t="shared" si="534"/>
        <v>-3.4512499999999999E-3</v>
      </c>
      <c r="N2675">
        <f t="shared" si="535"/>
        <v>0</v>
      </c>
      <c r="O2675">
        <f t="shared" si="536"/>
        <v>0</v>
      </c>
      <c r="P2675" s="63">
        <f t="shared" si="537"/>
        <v>0</v>
      </c>
    </row>
    <row r="2676" spans="1:16" x14ac:dyDescent="0.3">
      <c r="A2676">
        <f t="shared" si="538"/>
        <v>2018</v>
      </c>
      <c r="B2676">
        <f t="shared" si="539"/>
        <v>12</v>
      </c>
      <c r="C2676">
        <f t="shared" si="540"/>
        <v>21</v>
      </c>
      <c r="D2676">
        <f t="shared" si="541"/>
        <v>7</v>
      </c>
      <c r="E2676" t="str">
        <f t="shared" si="542"/>
        <v>OFF</v>
      </c>
      <c r="F2676" s="13">
        <f t="shared" si="544"/>
        <v>43455</v>
      </c>
      <c r="G2676" s="14" t="str">
        <f t="shared" si="543"/>
        <v>Avg of 4 NM Projects</v>
      </c>
      <c r="H2676" s="15">
        <f t="shared" si="545"/>
        <v>9</v>
      </c>
      <c r="I2676" s="93">
        <v>7.5549999999999997</v>
      </c>
      <c r="J2676">
        <f t="shared" si="533"/>
        <v>4.2443820224719098E-2</v>
      </c>
      <c r="K2676" s="4">
        <v>28.7</v>
      </c>
      <c r="L2676" s="4">
        <v>27.1</v>
      </c>
      <c r="M2676" s="16">
        <f t="shared" si="534"/>
        <v>0.20474049999999999</v>
      </c>
      <c r="N2676">
        <f t="shared" si="535"/>
        <v>0</v>
      </c>
      <c r="O2676">
        <f t="shared" si="536"/>
        <v>0</v>
      </c>
      <c r="P2676" s="63">
        <f t="shared" si="537"/>
        <v>0</v>
      </c>
    </row>
    <row r="2677" spans="1:16" x14ac:dyDescent="0.3">
      <c r="A2677">
        <f t="shared" si="538"/>
        <v>2018</v>
      </c>
      <c r="B2677">
        <f t="shared" si="539"/>
        <v>12</v>
      </c>
      <c r="C2677">
        <f t="shared" si="540"/>
        <v>21</v>
      </c>
      <c r="D2677">
        <f t="shared" si="541"/>
        <v>7</v>
      </c>
      <c r="E2677" t="str">
        <f t="shared" si="542"/>
        <v>OFF</v>
      </c>
      <c r="F2677" s="13">
        <f t="shared" si="544"/>
        <v>43455</v>
      </c>
      <c r="G2677" s="14" t="str">
        <f t="shared" si="543"/>
        <v>Avg of 4 NM Projects</v>
      </c>
      <c r="H2677" s="15">
        <f t="shared" si="545"/>
        <v>10</v>
      </c>
      <c r="I2677" s="93">
        <v>22.66</v>
      </c>
      <c r="J2677">
        <f t="shared" si="533"/>
        <v>0.12730337078651685</v>
      </c>
      <c r="K2677" s="4">
        <v>33.76</v>
      </c>
      <c r="L2677" s="4">
        <v>31.5</v>
      </c>
      <c r="M2677" s="16">
        <f t="shared" si="534"/>
        <v>0.71378999999999992</v>
      </c>
      <c r="N2677">
        <f t="shared" si="535"/>
        <v>0</v>
      </c>
      <c r="O2677">
        <f t="shared" si="536"/>
        <v>0</v>
      </c>
      <c r="P2677" s="63">
        <f t="shared" si="537"/>
        <v>0</v>
      </c>
    </row>
    <row r="2678" spans="1:16" x14ac:dyDescent="0.3">
      <c r="A2678">
        <f t="shared" si="538"/>
        <v>2018</v>
      </c>
      <c r="B2678">
        <f t="shared" si="539"/>
        <v>12</v>
      </c>
      <c r="C2678">
        <f t="shared" si="540"/>
        <v>21</v>
      </c>
      <c r="D2678">
        <f t="shared" si="541"/>
        <v>7</v>
      </c>
      <c r="E2678" t="str">
        <f t="shared" si="542"/>
        <v>OFF</v>
      </c>
      <c r="F2678" s="13">
        <f t="shared" si="544"/>
        <v>43455</v>
      </c>
      <c r="G2678" s="14" t="str">
        <f t="shared" si="543"/>
        <v>Avg of 4 NM Projects</v>
      </c>
      <c r="H2678" s="15">
        <f t="shared" si="545"/>
        <v>11</v>
      </c>
      <c r="I2678" s="93">
        <v>36.225000000000001</v>
      </c>
      <c r="J2678">
        <f t="shared" si="533"/>
        <v>0.20351123595505619</v>
      </c>
      <c r="K2678" s="4">
        <v>40.119999999999997</v>
      </c>
      <c r="L2678" s="4">
        <v>42.09</v>
      </c>
      <c r="M2678" s="16">
        <f t="shared" si="534"/>
        <v>1.52471025</v>
      </c>
      <c r="N2678">
        <f t="shared" si="535"/>
        <v>0</v>
      </c>
      <c r="O2678">
        <f t="shared" si="536"/>
        <v>0</v>
      </c>
      <c r="P2678" s="63">
        <f t="shared" si="537"/>
        <v>0</v>
      </c>
    </row>
    <row r="2679" spans="1:16" x14ac:dyDescent="0.3">
      <c r="A2679">
        <f t="shared" si="538"/>
        <v>2018</v>
      </c>
      <c r="B2679">
        <f t="shared" si="539"/>
        <v>12</v>
      </c>
      <c r="C2679">
        <f t="shared" si="540"/>
        <v>21</v>
      </c>
      <c r="D2679">
        <f t="shared" si="541"/>
        <v>7</v>
      </c>
      <c r="E2679" t="str">
        <f t="shared" si="542"/>
        <v>OFF</v>
      </c>
      <c r="F2679" s="13">
        <f t="shared" si="544"/>
        <v>43455</v>
      </c>
      <c r="G2679" s="14" t="str">
        <f t="shared" si="543"/>
        <v>Avg of 4 NM Projects</v>
      </c>
      <c r="H2679" s="15">
        <f t="shared" si="545"/>
        <v>12</v>
      </c>
      <c r="I2679" s="93">
        <v>41.344999999999999</v>
      </c>
      <c r="J2679">
        <f t="shared" si="533"/>
        <v>0.23227528089887639</v>
      </c>
      <c r="K2679" s="4">
        <v>36.4</v>
      </c>
      <c r="L2679" s="4">
        <v>39.86</v>
      </c>
      <c r="M2679" s="16">
        <f t="shared" si="534"/>
        <v>1.6480117000000001</v>
      </c>
      <c r="N2679">
        <f t="shared" si="535"/>
        <v>0</v>
      </c>
      <c r="O2679">
        <f t="shared" si="536"/>
        <v>0</v>
      </c>
      <c r="P2679" s="63">
        <f t="shared" si="537"/>
        <v>0</v>
      </c>
    </row>
    <row r="2680" spans="1:16" x14ac:dyDescent="0.3">
      <c r="A2680">
        <f t="shared" si="538"/>
        <v>2018</v>
      </c>
      <c r="B2680">
        <f t="shared" si="539"/>
        <v>12</v>
      </c>
      <c r="C2680">
        <f t="shared" si="540"/>
        <v>21</v>
      </c>
      <c r="D2680">
        <f t="shared" si="541"/>
        <v>7</v>
      </c>
      <c r="E2680" t="str">
        <f t="shared" si="542"/>
        <v>OFF</v>
      </c>
      <c r="F2680" s="13">
        <f t="shared" si="544"/>
        <v>43455</v>
      </c>
      <c r="G2680" s="14" t="str">
        <f t="shared" si="543"/>
        <v>Avg of 4 NM Projects</v>
      </c>
      <c r="H2680" s="15">
        <f t="shared" si="545"/>
        <v>13</v>
      </c>
      <c r="I2680" s="93">
        <v>42.494999999999997</v>
      </c>
      <c r="J2680">
        <f t="shared" si="533"/>
        <v>0.23873595505617975</v>
      </c>
      <c r="K2680" s="4">
        <v>36.049999999999997</v>
      </c>
      <c r="L2680" s="4">
        <v>33.97</v>
      </c>
      <c r="M2680" s="16">
        <f t="shared" si="534"/>
        <v>1.4435551499999999</v>
      </c>
      <c r="N2680">
        <f t="shared" si="535"/>
        <v>0</v>
      </c>
      <c r="O2680">
        <f t="shared" si="536"/>
        <v>0</v>
      </c>
      <c r="P2680" s="63">
        <f t="shared" si="537"/>
        <v>0</v>
      </c>
    </row>
    <row r="2681" spans="1:16" x14ac:dyDescent="0.3">
      <c r="A2681">
        <f t="shared" si="538"/>
        <v>2018</v>
      </c>
      <c r="B2681">
        <f t="shared" si="539"/>
        <v>12</v>
      </c>
      <c r="C2681">
        <f t="shared" si="540"/>
        <v>21</v>
      </c>
      <c r="D2681">
        <f t="shared" si="541"/>
        <v>7</v>
      </c>
      <c r="E2681" t="str">
        <f t="shared" si="542"/>
        <v>OFF</v>
      </c>
      <c r="F2681" s="13">
        <f t="shared" si="544"/>
        <v>43455</v>
      </c>
      <c r="G2681" s="14" t="str">
        <f t="shared" si="543"/>
        <v>Avg of 4 NM Projects</v>
      </c>
      <c r="H2681" s="15">
        <f t="shared" si="545"/>
        <v>14</v>
      </c>
      <c r="I2681" s="93">
        <v>34.555</v>
      </c>
      <c r="J2681">
        <f t="shared" si="533"/>
        <v>0.19412921348314607</v>
      </c>
      <c r="K2681" s="4">
        <v>34.840000000000003</v>
      </c>
      <c r="L2681" s="4">
        <v>38.130000000000003</v>
      </c>
      <c r="M2681" s="16">
        <f t="shared" si="534"/>
        <v>1.3175821500000002</v>
      </c>
      <c r="N2681">
        <f t="shared" si="535"/>
        <v>0</v>
      </c>
      <c r="O2681">
        <f t="shared" si="536"/>
        <v>0</v>
      </c>
      <c r="P2681" s="63">
        <f t="shared" si="537"/>
        <v>0</v>
      </c>
    </row>
    <row r="2682" spans="1:16" x14ac:dyDescent="0.3">
      <c r="A2682">
        <f t="shared" si="538"/>
        <v>2018</v>
      </c>
      <c r="B2682">
        <f t="shared" si="539"/>
        <v>12</v>
      </c>
      <c r="C2682">
        <f t="shared" si="540"/>
        <v>21</v>
      </c>
      <c r="D2682">
        <f t="shared" si="541"/>
        <v>7</v>
      </c>
      <c r="E2682" t="str">
        <f t="shared" si="542"/>
        <v>OFF</v>
      </c>
      <c r="F2682" s="13">
        <f t="shared" si="544"/>
        <v>43455</v>
      </c>
      <c r="G2682" s="14" t="str">
        <f t="shared" si="543"/>
        <v>Avg of 4 NM Projects</v>
      </c>
      <c r="H2682" s="15">
        <f t="shared" si="545"/>
        <v>15</v>
      </c>
      <c r="I2682" s="93">
        <v>23.555</v>
      </c>
      <c r="J2682">
        <f t="shared" si="533"/>
        <v>0.1323314606741573</v>
      </c>
      <c r="K2682" s="4">
        <v>35.99</v>
      </c>
      <c r="L2682" s="4">
        <v>31.54</v>
      </c>
      <c r="M2682" s="16">
        <f t="shared" si="534"/>
        <v>0.74292469999999988</v>
      </c>
      <c r="N2682">
        <f t="shared" si="535"/>
        <v>0</v>
      </c>
      <c r="O2682">
        <f t="shared" si="536"/>
        <v>0</v>
      </c>
      <c r="P2682" s="63">
        <f t="shared" si="537"/>
        <v>0</v>
      </c>
    </row>
    <row r="2683" spans="1:16" x14ac:dyDescent="0.3">
      <c r="A2683">
        <f t="shared" si="538"/>
        <v>2018</v>
      </c>
      <c r="B2683">
        <f t="shared" si="539"/>
        <v>12</v>
      </c>
      <c r="C2683">
        <f t="shared" si="540"/>
        <v>21</v>
      </c>
      <c r="D2683">
        <f t="shared" si="541"/>
        <v>7</v>
      </c>
      <c r="E2683" t="str">
        <f t="shared" si="542"/>
        <v>OFF</v>
      </c>
      <c r="F2683" s="13">
        <f t="shared" si="544"/>
        <v>43455</v>
      </c>
      <c r="G2683" s="14" t="str">
        <f t="shared" si="543"/>
        <v>Avg of 4 NM Projects</v>
      </c>
      <c r="H2683" s="15">
        <f t="shared" si="545"/>
        <v>16</v>
      </c>
      <c r="I2683" s="93">
        <v>8.0649999999999995</v>
      </c>
      <c r="J2683">
        <f t="shared" si="533"/>
        <v>4.530898876404494E-2</v>
      </c>
      <c r="K2683" s="4">
        <v>35.99</v>
      </c>
      <c r="L2683" s="4">
        <v>26.25</v>
      </c>
      <c r="M2683" s="16">
        <f t="shared" si="534"/>
        <v>0.21170624999999998</v>
      </c>
      <c r="N2683">
        <f t="shared" si="535"/>
        <v>0</v>
      </c>
      <c r="O2683">
        <f t="shared" si="536"/>
        <v>0</v>
      </c>
      <c r="P2683" s="63">
        <f t="shared" si="537"/>
        <v>0</v>
      </c>
    </row>
    <row r="2684" spans="1:16" x14ac:dyDescent="0.3">
      <c r="A2684">
        <f t="shared" si="538"/>
        <v>2018</v>
      </c>
      <c r="B2684">
        <f t="shared" si="539"/>
        <v>12</v>
      </c>
      <c r="C2684">
        <f t="shared" si="540"/>
        <v>21</v>
      </c>
      <c r="D2684">
        <f t="shared" si="541"/>
        <v>7</v>
      </c>
      <c r="E2684" t="str">
        <f t="shared" si="542"/>
        <v>OFF</v>
      </c>
      <c r="F2684" s="13">
        <f t="shared" si="544"/>
        <v>43455</v>
      </c>
      <c r="G2684" s="14" t="str">
        <f t="shared" si="543"/>
        <v>Avg of 4 NM Projects</v>
      </c>
      <c r="H2684" s="15">
        <f t="shared" si="545"/>
        <v>17</v>
      </c>
      <c r="I2684" s="93">
        <v>-0.255</v>
      </c>
      <c r="J2684">
        <f t="shared" si="533"/>
        <v>-1.4325842696629213E-3</v>
      </c>
      <c r="K2684" s="4">
        <v>34.630000000000003</v>
      </c>
      <c r="L2684" s="4">
        <v>26.29</v>
      </c>
      <c r="M2684" s="16">
        <f t="shared" si="534"/>
        <v>-6.7039500000000002E-3</v>
      </c>
      <c r="N2684">
        <f t="shared" si="535"/>
        <v>0</v>
      </c>
      <c r="O2684">
        <f t="shared" si="536"/>
        <v>0</v>
      </c>
      <c r="P2684" s="63">
        <f t="shared" si="537"/>
        <v>0</v>
      </c>
    </row>
    <row r="2685" spans="1:16" x14ac:dyDescent="0.3">
      <c r="A2685">
        <f t="shared" si="538"/>
        <v>2018</v>
      </c>
      <c r="B2685">
        <f t="shared" si="539"/>
        <v>12</v>
      </c>
      <c r="C2685">
        <f t="shared" si="540"/>
        <v>21</v>
      </c>
      <c r="D2685">
        <f t="shared" si="541"/>
        <v>7</v>
      </c>
      <c r="E2685" t="str">
        <f t="shared" si="542"/>
        <v>OFF</v>
      </c>
      <c r="F2685" s="13">
        <f t="shared" si="544"/>
        <v>43455</v>
      </c>
      <c r="G2685" s="14" t="str">
        <f t="shared" si="543"/>
        <v>Avg of 4 NM Projects</v>
      </c>
      <c r="H2685" s="15">
        <f t="shared" si="545"/>
        <v>18</v>
      </c>
      <c r="I2685" s="93">
        <v>-1.4149999999999998</v>
      </c>
      <c r="J2685">
        <f t="shared" si="533"/>
        <v>-7.9494382022471891E-3</v>
      </c>
      <c r="K2685" s="4">
        <v>36.659999999999997</v>
      </c>
      <c r="L2685" s="4">
        <v>25.29</v>
      </c>
      <c r="M2685" s="16">
        <f t="shared" si="534"/>
        <v>-3.5785349999999994E-2</v>
      </c>
      <c r="N2685">
        <f t="shared" si="535"/>
        <v>0</v>
      </c>
      <c r="O2685">
        <f t="shared" si="536"/>
        <v>0</v>
      </c>
      <c r="P2685" s="63">
        <f t="shared" si="537"/>
        <v>0</v>
      </c>
    </row>
    <row r="2686" spans="1:16" x14ac:dyDescent="0.3">
      <c r="A2686">
        <f t="shared" si="538"/>
        <v>2018</v>
      </c>
      <c r="B2686">
        <f t="shared" si="539"/>
        <v>12</v>
      </c>
      <c r="C2686">
        <f t="shared" si="540"/>
        <v>21</v>
      </c>
      <c r="D2686">
        <f t="shared" si="541"/>
        <v>7</v>
      </c>
      <c r="E2686" t="str">
        <f t="shared" si="542"/>
        <v>OFF</v>
      </c>
      <c r="F2686" s="13">
        <f t="shared" si="544"/>
        <v>43455</v>
      </c>
      <c r="G2686" s="14" t="str">
        <f t="shared" si="543"/>
        <v>Avg of 4 NM Projects</v>
      </c>
      <c r="H2686" s="15">
        <f t="shared" si="545"/>
        <v>19</v>
      </c>
      <c r="I2686" s="93">
        <v>-1.2799999999999998</v>
      </c>
      <c r="J2686">
        <f t="shared" si="533"/>
        <v>-7.1910112359550547E-3</v>
      </c>
      <c r="K2686" s="4">
        <v>32</v>
      </c>
      <c r="L2686" s="4">
        <v>22.65</v>
      </c>
      <c r="M2686" s="16">
        <f t="shared" si="534"/>
        <v>-2.8991999999999993E-2</v>
      </c>
      <c r="N2686">
        <f t="shared" si="535"/>
        <v>0</v>
      </c>
      <c r="O2686">
        <f t="shared" si="536"/>
        <v>0</v>
      </c>
      <c r="P2686" s="63">
        <f t="shared" si="537"/>
        <v>0</v>
      </c>
    </row>
    <row r="2687" spans="1:16" x14ac:dyDescent="0.3">
      <c r="A2687">
        <f t="shared" si="538"/>
        <v>2018</v>
      </c>
      <c r="B2687">
        <f t="shared" si="539"/>
        <v>12</v>
      </c>
      <c r="C2687">
        <f t="shared" si="540"/>
        <v>21</v>
      </c>
      <c r="D2687">
        <f t="shared" si="541"/>
        <v>7</v>
      </c>
      <c r="E2687" t="str">
        <f t="shared" si="542"/>
        <v>OFF</v>
      </c>
      <c r="F2687" s="13">
        <f t="shared" si="544"/>
        <v>43455</v>
      </c>
      <c r="G2687" s="14" t="str">
        <f t="shared" si="543"/>
        <v>Avg of 4 NM Projects</v>
      </c>
      <c r="H2687" s="15">
        <f t="shared" si="545"/>
        <v>20</v>
      </c>
      <c r="I2687" s="93">
        <v>-1.4100000000000001</v>
      </c>
      <c r="J2687">
        <f t="shared" si="533"/>
        <v>-7.9213483146067416E-3</v>
      </c>
      <c r="K2687" s="4">
        <v>30.71</v>
      </c>
      <c r="L2687" s="4">
        <v>22.28</v>
      </c>
      <c r="M2687" s="16">
        <f t="shared" si="534"/>
        <v>-3.1414800000000007E-2</v>
      </c>
      <c r="N2687">
        <f t="shared" si="535"/>
        <v>0</v>
      </c>
      <c r="O2687">
        <f t="shared" si="536"/>
        <v>0</v>
      </c>
      <c r="P2687" s="63">
        <f t="shared" si="537"/>
        <v>0</v>
      </c>
    </row>
    <row r="2688" spans="1:16" x14ac:dyDescent="0.3">
      <c r="A2688">
        <f t="shared" si="538"/>
        <v>2018</v>
      </c>
      <c r="B2688">
        <f t="shared" si="539"/>
        <v>12</v>
      </c>
      <c r="C2688">
        <f t="shared" si="540"/>
        <v>21</v>
      </c>
      <c r="D2688">
        <f t="shared" si="541"/>
        <v>7</v>
      </c>
      <c r="E2688" t="str">
        <f t="shared" si="542"/>
        <v>OFF</v>
      </c>
      <c r="F2688" s="13">
        <f t="shared" si="544"/>
        <v>43455</v>
      </c>
      <c r="G2688" s="14" t="str">
        <f t="shared" si="543"/>
        <v>Avg of 4 NM Projects</v>
      </c>
      <c r="H2688" s="15">
        <f t="shared" si="545"/>
        <v>21</v>
      </c>
      <c r="I2688" s="93">
        <v>-1.1499999999999999</v>
      </c>
      <c r="J2688">
        <f t="shared" si="533"/>
        <v>-6.4606741573033704E-3</v>
      </c>
      <c r="K2688" s="4">
        <v>31.3</v>
      </c>
      <c r="L2688" s="4">
        <v>23.03</v>
      </c>
      <c r="M2688" s="16">
        <f t="shared" si="534"/>
        <v>-2.6484500000000001E-2</v>
      </c>
      <c r="N2688">
        <f t="shared" si="535"/>
        <v>0</v>
      </c>
      <c r="O2688">
        <f t="shared" si="536"/>
        <v>0</v>
      </c>
      <c r="P2688" s="63">
        <f t="shared" si="537"/>
        <v>0</v>
      </c>
    </row>
    <row r="2689" spans="1:18" x14ac:dyDescent="0.3">
      <c r="A2689">
        <f t="shared" si="538"/>
        <v>2018</v>
      </c>
      <c r="B2689">
        <f t="shared" si="539"/>
        <v>12</v>
      </c>
      <c r="C2689">
        <f t="shared" si="540"/>
        <v>21</v>
      </c>
      <c r="D2689">
        <f t="shared" si="541"/>
        <v>7</v>
      </c>
      <c r="E2689" t="str">
        <f t="shared" si="542"/>
        <v>OFF</v>
      </c>
      <c r="F2689" s="13">
        <f t="shared" si="544"/>
        <v>43455</v>
      </c>
      <c r="G2689" s="14" t="str">
        <f t="shared" si="543"/>
        <v>Avg of 4 NM Projects</v>
      </c>
      <c r="H2689" s="15">
        <f t="shared" si="545"/>
        <v>22</v>
      </c>
      <c r="I2689" s="93">
        <v>-1.1499999999999999</v>
      </c>
      <c r="J2689">
        <f t="shared" si="533"/>
        <v>-6.4606741573033704E-3</v>
      </c>
      <c r="K2689" s="4">
        <v>30.04</v>
      </c>
      <c r="L2689" s="4">
        <v>25.88</v>
      </c>
      <c r="M2689" s="16">
        <f t="shared" si="534"/>
        <v>-2.9761999999999997E-2</v>
      </c>
      <c r="N2689">
        <f t="shared" si="535"/>
        <v>0</v>
      </c>
      <c r="O2689">
        <f t="shared" si="536"/>
        <v>0</v>
      </c>
      <c r="P2689" s="63">
        <f t="shared" si="537"/>
        <v>0</v>
      </c>
    </row>
    <row r="2690" spans="1:18" x14ac:dyDescent="0.3">
      <c r="A2690">
        <f t="shared" si="538"/>
        <v>2018</v>
      </c>
      <c r="B2690">
        <f t="shared" si="539"/>
        <v>12</v>
      </c>
      <c r="C2690">
        <f t="shared" si="540"/>
        <v>21</v>
      </c>
      <c r="D2690">
        <f t="shared" si="541"/>
        <v>7</v>
      </c>
      <c r="E2690" t="str">
        <f t="shared" si="542"/>
        <v>OFF</v>
      </c>
      <c r="F2690" s="13">
        <f t="shared" si="544"/>
        <v>43455</v>
      </c>
      <c r="G2690" s="14" t="str">
        <f t="shared" si="543"/>
        <v>Avg of 4 NM Projects</v>
      </c>
      <c r="H2690" s="15">
        <f t="shared" si="545"/>
        <v>23</v>
      </c>
      <c r="I2690" s="93">
        <v>-1.28</v>
      </c>
      <c r="J2690">
        <f t="shared" si="533"/>
        <v>-7.1910112359550565E-3</v>
      </c>
      <c r="K2690" s="4">
        <v>27.49</v>
      </c>
      <c r="L2690" s="4">
        <v>25.04</v>
      </c>
      <c r="M2690" s="16">
        <f t="shared" si="534"/>
        <v>-3.2051200000000002E-2</v>
      </c>
      <c r="N2690">
        <f t="shared" si="535"/>
        <v>0</v>
      </c>
      <c r="O2690">
        <f t="shared" si="536"/>
        <v>0</v>
      </c>
      <c r="P2690" s="63">
        <f t="shared" si="537"/>
        <v>0</v>
      </c>
    </row>
    <row r="2691" spans="1:18" x14ac:dyDescent="0.3">
      <c r="A2691">
        <f t="shared" si="538"/>
        <v>2018</v>
      </c>
      <c r="B2691">
        <f t="shared" si="539"/>
        <v>12</v>
      </c>
      <c r="C2691">
        <f t="shared" si="540"/>
        <v>21</v>
      </c>
      <c r="D2691">
        <f t="shared" si="541"/>
        <v>7</v>
      </c>
      <c r="E2691" t="str">
        <f t="shared" si="542"/>
        <v>OFF</v>
      </c>
      <c r="F2691" s="13">
        <f t="shared" si="544"/>
        <v>43455</v>
      </c>
      <c r="G2691" s="14" t="str">
        <f t="shared" si="543"/>
        <v>Avg of 4 NM Projects</v>
      </c>
      <c r="H2691" s="15">
        <f t="shared" si="545"/>
        <v>24</v>
      </c>
      <c r="I2691" s="93">
        <v>-1.2799999999999998</v>
      </c>
      <c r="J2691">
        <f t="shared" si="533"/>
        <v>-7.1910112359550547E-3</v>
      </c>
      <c r="K2691" s="4">
        <v>23.45</v>
      </c>
      <c r="L2691" s="4">
        <v>18.13</v>
      </c>
      <c r="M2691" s="16">
        <f t="shared" si="534"/>
        <v>-2.3206399999999995E-2</v>
      </c>
      <c r="N2691">
        <f t="shared" si="535"/>
        <v>0</v>
      </c>
      <c r="O2691">
        <f t="shared" si="536"/>
        <v>0</v>
      </c>
      <c r="P2691" s="63">
        <f t="shared" si="537"/>
        <v>0</v>
      </c>
    </row>
    <row r="2692" spans="1:18" x14ac:dyDescent="0.3">
      <c r="A2692">
        <f t="shared" si="538"/>
        <v>2018</v>
      </c>
      <c r="B2692">
        <f t="shared" si="539"/>
        <v>12</v>
      </c>
      <c r="C2692">
        <f t="shared" si="540"/>
        <v>22</v>
      </c>
      <c r="D2692">
        <f t="shared" si="541"/>
        <v>1</v>
      </c>
      <c r="E2692" t="str">
        <f t="shared" si="542"/>
        <v>OFF</v>
      </c>
      <c r="F2692" s="13">
        <f t="shared" si="544"/>
        <v>43456</v>
      </c>
      <c r="G2692" s="14" t="str">
        <f t="shared" si="543"/>
        <v>Avg of 4 NM Projects</v>
      </c>
      <c r="H2692" s="15">
        <f t="shared" si="545"/>
        <v>1</v>
      </c>
      <c r="I2692" s="93">
        <v>-1.4100000000000001</v>
      </c>
      <c r="J2692">
        <f t="shared" ref="J2692:J2755" si="546">+I2692/$I$1</f>
        <v>-7.9213483146067416E-3</v>
      </c>
      <c r="K2692" s="4">
        <v>17.920000000000002</v>
      </c>
      <c r="L2692" s="4">
        <v>15.35</v>
      </c>
      <c r="M2692" s="16">
        <f t="shared" ref="M2692:M2755" si="547">+L2692*I2692/1000</f>
        <v>-2.1643500000000003E-2</v>
      </c>
      <c r="N2692">
        <f t="shared" ref="N2692:N2755" si="548">+IF(I2692=0,1,0)</f>
        <v>0</v>
      </c>
      <c r="O2692">
        <f t="shared" ref="O2692:O2755" si="549">+IF(I2692&gt;=0.5*$I$1,1,0)</f>
        <v>0</v>
      </c>
      <c r="P2692" s="63">
        <f t="shared" ref="P2692:P2755" si="550">+IF(I2692&gt;MAX(I$3652:I$5859),1,0)</f>
        <v>0</v>
      </c>
      <c r="Q2692" s="34"/>
      <c r="R2692" s="34"/>
    </row>
    <row r="2693" spans="1:18" x14ac:dyDescent="0.3">
      <c r="A2693">
        <f t="shared" ref="A2693:A2756" si="551">YEAR(F2693)</f>
        <v>2018</v>
      </c>
      <c r="B2693">
        <f t="shared" ref="B2693:B2756" si="552">+MONTH(F2693)</f>
        <v>12</v>
      </c>
      <c r="C2693">
        <f t="shared" ref="C2693:C2756" si="553">+DAY(F2693)</f>
        <v>22</v>
      </c>
      <c r="D2693">
        <f t="shared" ref="D2693:D2756" si="554">WEEKDAY(C2693)</f>
        <v>1</v>
      </c>
      <c r="E2693" t="str">
        <f t="shared" ref="E2693:E2756" si="555">IF(OR(D2693=1,D2693=7,H2693=1,H2693=2,H2693=3,H2693=4,H2693=5,H2693=6,H2693=7,H2693=24),"OFF","ON")</f>
        <v>OFF</v>
      </c>
      <c r="F2693" s="13">
        <f t="shared" si="544"/>
        <v>43456</v>
      </c>
      <c r="G2693" s="14" t="str">
        <f t="shared" si="543"/>
        <v>Avg of 4 NM Projects</v>
      </c>
      <c r="H2693" s="15">
        <f t="shared" si="545"/>
        <v>2</v>
      </c>
      <c r="I2693" s="93">
        <v>-1.2799999999999998</v>
      </c>
      <c r="J2693">
        <f t="shared" si="546"/>
        <v>-7.1910112359550547E-3</v>
      </c>
      <c r="K2693" s="4">
        <v>13.41</v>
      </c>
      <c r="L2693" s="4">
        <v>12.43</v>
      </c>
      <c r="M2693" s="16">
        <f t="shared" si="547"/>
        <v>-1.5910399999999998E-2</v>
      </c>
      <c r="N2693">
        <f t="shared" si="548"/>
        <v>0</v>
      </c>
      <c r="O2693">
        <f t="shared" si="549"/>
        <v>0</v>
      </c>
      <c r="P2693" s="63">
        <f t="shared" si="550"/>
        <v>0</v>
      </c>
    </row>
    <row r="2694" spans="1:18" x14ac:dyDescent="0.3">
      <c r="A2694">
        <f t="shared" si="551"/>
        <v>2018</v>
      </c>
      <c r="B2694">
        <f t="shared" si="552"/>
        <v>12</v>
      </c>
      <c r="C2694">
        <f t="shared" si="553"/>
        <v>22</v>
      </c>
      <c r="D2694">
        <f t="shared" si="554"/>
        <v>1</v>
      </c>
      <c r="E2694" t="str">
        <f t="shared" si="555"/>
        <v>OFF</v>
      </c>
      <c r="F2694" s="13">
        <f t="shared" si="544"/>
        <v>43456</v>
      </c>
      <c r="G2694" s="14" t="str">
        <f t="shared" ref="G2694:G2757" si="556">+G2693</f>
        <v>Avg of 4 NM Projects</v>
      </c>
      <c r="H2694" s="15">
        <f t="shared" si="545"/>
        <v>3</v>
      </c>
      <c r="I2694" s="93">
        <v>-1.28</v>
      </c>
      <c r="J2694">
        <f t="shared" si="546"/>
        <v>-7.1910112359550565E-3</v>
      </c>
      <c r="K2694" s="4">
        <v>15.19</v>
      </c>
      <c r="L2694" s="4">
        <v>2.64</v>
      </c>
      <c r="M2694" s="16">
        <f t="shared" si="547"/>
        <v>-3.3792000000000006E-3</v>
      </c>
      <c r="N2694">
        <f t="shared" si="548"/>
        <v>0</v>
      </c>
      <c r="O2694">
        <f t="shared" si="549"/>
        <v>0</v>
      </c>
      <c r="P2694" s="63">
        <f t="shared" si="550"/>
        <v>0</v>
      </c>
    </row>
    <row r="2695" spans="1:18" x14ac:dyDescent="0.3">
      <c r="A2695">
        <f t="shared" si="551"/>
        <v>2018</v>
      </c>
      <c r="B2695">
        <f t="shared" si="552"/>
        <v>12</v>
      </c>
      <c r="C2695">
        <f t="shared" si="553"/>
        <v>22</v>
      </c>
      <c r="D2695">
        <f t="shared" si="554"/>
        <v>1</v>
      </c>
      <c r="E2695" t="str">
        <f t="shared" si="555"/>
        <v>OFF</v>
      </c>
      <c r="F2695" s="13">
        <f t="shared" si="544"/>
        <v>43456</v>
      </c>
      <c r="G2695" s="14" t="str">
        <f t="shared" si="556"/>
        <v>Avg of 4 NM Projects</v>
      </c>
      <c r="H2695" s="15">
        <f t="shared" si="545"/>
        <v>4</v>
      </c>
      <c r="I2695" s="93">
        <v>-1.4099999999999997</v>
      </c>
      <c r="J2695">
        <f t="shared" si="546"/>
        <v>-7.9213483146067399E-3</v>
      </c>
      <c r="K2695" s="4">
        <v>15.15</v>
      </c>
      <c r="L2695" s="4">
        <v>1.84</v>
      </c>
      <c r="M2695" s="16">
        <f t="shared" si="547"/>
        <v>-2.5943999999999993E-3</v>
      </c>
      <c r="N2695">
        <f t="shared" si="548"/>
        <v>0</v>
      </c>
      <c r="O2695">
        <f t="shared" si="549"/>
        <v>0</v>
      </c>
      <c r="P2695" s="63">
        <f t="shared" si="550"/>
        <v>0</v>
      </c>
    </row>
    <row r="2696" spans="1:18" x14ac:dyDescent="0.3">
      <c r="A2696">
        <f t="shared" si="551"/>
        <v>2018</v>
      </c>
      <c r="B2696">
        <f t="shared" si="552"/>
        <v>12</v>
      </c>
      <c r="C2696">
        <f t="shared" si="553"/>
        <v>22</v>
      </c>
      <c r="D2696">
        <f t="shared" si="554"/>
        <v>1</v>
      </c>
      <c r="E2696" t="str">
        <f t="shared" si="555"/>
        <v>OFF</v>
      </c>
      <c r="F2696" s="13">
        <f t="shared" si="544"/>
        <v>43456</v>
      </c>
      <c r="G2696" s="14" t="str">
        <f t="shared" si="556"/>
        <v>Avg of 4 NM Projects</v>
      </c>
      <c r="H2696" s="15">
        <f t="shared" si="545"/>
        <v>5</v>
      </c>
      <c r="I2696" s="93">
        <v>-1.28</v>
      </c>
      <c r="J2696">
        <f t="shared" si="546"/>
        <v>-7.1910112359550565E-3</v>
      </c>
      <c r="K2696" s="4">
        <v>15.67</v>
      </c>
      <c r="L2696" s="4">
        <v>9.77</v>
      </c>
      <c r="M2696" s="16">
        <f t="shared" si="547"/>
        <v>-1.2505599999999999E-2</v>
      </c>
      <c r="N2696">
        <f t="shared" si="548"/>
        <v>0</v>
      </c>
      <c r="O2696">
        <f t="shared" si="549"/>
        <v>0</v>
      </c>
      <c r="P2696" s="63">
        <f t="shared" si="550"/>
        <v>0</v>
      </c>
    </row>
    <row r="2697" spans="1:18" x14ac:dyDescent="0.3">
      <c r="A2697">
        <f t="shared" si="551"/>
        <v>2018</v>
      </c>
      <c r="B2697">
        <f t="shared" si="552"/>
        <v>12</v>
      </c>
      <c r="C2697">
        <f t="shared" si="553"/>
        <v>22</v>
      </c>
      <c r="D2697">
        <f t="shared" si="554"/>
        <v>1</v>
      </c>
      <c r="E2697" t="str">
        <f t="shared" si="555"/>
        <v>OFF</v>
      </c>
      <c r="F2697" s="13">
        <f t="shared" si="544"/>
        <v>43456</v>
      </c>
      <c r="G2697" s="14" t="str">
        <f t="shared" si="556"/>
        <v>Avg of 4 NM Projects</v>
      </c>
      <c r="H2697" s="15">
        <f t="shared" si="545"/>
        <v>6</v>
      </c>
      <c r="I2697" s="93">
        <v>-1.1499999999999999</v>
      </c>
      <c r="J2697">
        <f t="shared" si="546"/>
        <v>-6.4606741573033704E-3</v>
      </c>
      <c r="K2697" s="4">
        <v>10.78</v>
      </c>
      <c r="L2697" s="4">
        <v>9.9700000000000006</v>
      </c>
      <c r="M2697" s="16">
        <f t="shared" si="547"/>
        <v>-1.14655E-2</v>
      </c>
      <c r="N2697">
        <f t="shared" si="548"/>
        <v>0</v>
      </c>
      <c r="O2697">
        <f t="shared" si="549"/>
        <v>0</v>
      </c>
      <c r="P2697" s="63">
        <f t="shared" si="550"/>
        <v>0</v>
      </c>
    </row>
    <row r="2698" spans="1:18" x14ac:dyDescent="0.3">
      <c r="A2698">
        <f t="shared" si="551"/>
        <v>2018</v>
      </c>
      <c r="B2698">
        <f t="shared" si="552"/>
        <v>12</v>
      </c>
      <c r="C2698">
        <f t="shared" si="553"/>
        <v>22</v>
      </c>
      <c r="D2698">
        <f t="shared" si="554"/>
        <v>1</v>
      </c>
      <c r="E2698" t="str">
        <f t="shared" si="555"/>
        <v>OFF</v>
      </c>
      <c r="F2698" s="13">
        <f t="shared" si="544"/>
        <v>43456</v>
      </c>
      <c r="G2698" s="14" t="str">
        <f t="shared" si="556"/>
        <v>Avg of 4 NM Projects</v>
      </c>
      <c r="H2698" s="15">
        <f t="shared" si="545"/>
        <v>7</v>
      </c>
      <c r="I2698" s="93">
        <v>-1.1549999999999998</v>
      </c>
      <c r="J2698">
        <f t="shared" si="546"/>
        <v>-6.4887640449438188E-3</v>
      </c>
      <c r="K2698" s="4">
        <v>20.41</v>
      </c>
      <c r="L2698" s="4">
        <v>-9.31</v>
      </c>
      <c r="M2698" s="16">
        <f t="shared" si="547"/>
        <v>1.0753049999999998E-2</v>
      </c>
      <c r="N2698">
        <f t="shared" si="548"/>
        <v>0</v>
      </c>
      <c r="O2698">
        <f t="shared" si="549"/>
        <v>0</v>
      </c>
      <c r="P2698" s="63">
        <f t="shared" si="550"/>
        <v>0</v>
      </c>
    </row>
    <row r="2699" spans="1:18" x14ac:dyDescent="0.3">
      <c r="A2699">
        <f t="shared" si="551"/>
        <v>2018</v>
      </c>
      <c r="B2699">
        <f t="shared" si="552"/>
        <v>12</v>
      </c>
      <c r="C2699">
        <f t="shared" si="553"/>
        <v>22</v>
      </c>
      <c r="D2699">
        <f t="shared" si="554"/>
        <v>1</v>
      </c>
      <c r="E2699" t="str">
        <f t="shared" si="555"/>
        <v>OFF</v>
      </c>
      <c r="F2699" s="13">
        <f t="shared" si="544"/>
        <v>43456</v>
      </c>
      <c r="G2699" s="14" t="str">
        <f t="shared" si="556"/>
        <v>Avg of 4 NM Projects</v>
      </c>
      <c r="H2699" s="15">
        <f t="shared" si="545"/>
        <v>8</v>
      </c>
      <c r="I2699" s="93">
        <v>-0.38500000000000001</v>
      </c>
      <c r="J2699">
        <f t="shared" si="546"/>
        <v>-2.1629213483146067E-3</v>
      </c>
      <c r="K2699" s="4">
        <v>22.67</v>
      </c>
      <c r="L2699" s="4">
        <v>-13.24</v>
      </c>
      <c r="M2699" s="16">
        <f t="shared" si="547"/>
        <v>5.0974000000000002E-3</v>
      </c>
      <c r="N2699">
        <f t="shared" si="548"/>
        <v>0</v>
      </c>
      <c r="O2699">
        <f t="shared" si="549"/>
        <v>0</v>
      </c>
      <c r="P2699" s="63">
        <f t="shared" si="550"/>
        <v>0</v>
      </c>
    </row>
    <row r="2700" spans="1:18" x14ac:dyDescent="0.3">
      <c r="A2700">
        <f t="shared" si="551"/>
        <v>2018</v>
      </c>
      <c r="B2700">
        <f t="shared" si="552"/>
        <v>12</v>
      </c>
      <c r="C2700">
        <f t="shared" si="553"/>
        <v>22</v>
      </c>
      <c r="D2700">
        <f t="shared" si="554"/>
        <v>1</v>
      </c>
      <c r="E2700" t="str">
        <f t="shared" si="555"/>
        <v>OFF</v>
      </c>
      <c r="F2700" s="13">
        <f t="shared" si="544"/>
        <v>43456</v>
      </c>
      <c r="G2700" s="14" t="str">
        <f t="shared" si="556"/>
        <v>Avg of 4 NM Projects</v>
      </c>
      <c r="H2700" s="15">
        <f t="shared" si="545"/>
        <v>9</v>
      </c>
      <c r="I2700" s="93">
        <v>0.64500000000000002</v>
      </c>
      <c r="J2700">
        <f t="shared" si="546"/>
        <v>3.6235955056179775E-3</v>
      </c>
      <c r="K2700" s="4">
        <v>27.97</v>
      </c>
      <c r="L2700" s="4">
        <v>14.27</v>
      </c>
      <c r="M2700" s="16">
        <f t="shared" si="547"/>
        <v>9.2041499999999995E-3</v>
      </c>
      <c r="N2700">
        <f t="shared" si="548"/>
        <v>0</v>
      </c>
      <c r="O2700">
        <f t="shared" si="549"/>
        <v>0</v>
      </c>
      <c r="P2700" s="63">
        <f t="shared" si="550"/>
        <v>0</v>
      </c>
    </row>
    <row r="2701" spans="1:18" x14ac:dyDescent="0.3">
      <c r="A2701">
        <f t="shared" si="551"/>
        <v>2018</v>
      </c>
      <c r="B2701">
        <f t="shared" si="552"/>
        <v>12</v>
      </c>
      <c r="C2701">
        <f t="shared" si="553"/>
        <v>22</v>
      </c>
      <c r="D2701">
        <f t="shared" si="554"/>
        <v>1</v>
      </c>
      <c r="E2701" t="str">
        <f t="shared" si="555"/>
        <v>OFF</v>
      </c>
      <c r="F2701" s="13">
        <f t="shared" si="544"/>
        <v>43456</v>
      </c>
      <c r="G2701" s="14" t="str">
        <f t="shared" si="556"/>
        <v>Avg of 4 NM Projects</v>
      </c>
      <c r="H2701" s="15">
        <f t="shared" si="545"/>
        <v>10</v>
      </c>
      <c r="I2701" s="93">
        <v>4.22</v>
      </c>
      <c r="J2701">
        <f t="shared" si="546"/>
        <v>2.3707865168539323E-2</v>
      </c>
      <c r="K2701" s="4">
        <v>29.48</v>
      </c>
      <c r="L2701" s="4">
        <v>30.35</v>
      </c>
      <c r="M2701" s="16">
        <f t="shared" si="547"/>
        <v>0.128077</v>
      </c>
      <c r="N2701">
        <f t="shared" si="548"/>
        <v>0</v>
      </c>
      <c r="O2701">
        <f t="shared" si="549"/>
        <v>0</v>
      </c>
      <c r="P2701" s="63">
        <f t="shared" si="550"/>
        <v>0</v>
      </c>
    </row>
    <row r="2702" spans="1:18" x14ac:dyDescent="0.3">
      <c r="A2702">
        <f t="shared" si="551"/>
        <v>2018</v>
      </c>
      <c r="B2702">
        <f t="shared" si="552"/>
        <v>12</v>
      </c>
      <c r="C2702">
        <f t="shared" si="553"/>
        <v>22</v>
      </c>
      <c r="D2702">
        <f t="shared" si="554"/>
        <v>1</v>
      </c>
      <c r="E2702" t="str">
        <f t="shared" si="555"/>
        <v>OFF</v>
      </c>
      <c r="F2702" s="13">
        <f t="shared" si="544"/>
        <v>43456</v>
      </c>
      <c r="G2702" s="14" t="str">
        <f t="shared" si="556"/>
        <v>Avg of 4 NM Projects</v>
      </c>
      <c r="H2702" s="15">
        <f t="shared" si="545"/>
        <v>11</v>
      </c>
      <c r="I2702" s="93">
        <v>5.76</v>
      </c>
      <c r="J2702">
        <f t="shared" si="546"/>
        <v>3.2359550561797755E-2</v>
      </c>
      <c r="K2702" s="4">
        <v>32.47</v>
      </c>
      <c r="L2702" s="4">
        <v>32.299999999999997</v>
      </c>
      <c r="M2702" s="16">
        <f t="shared" si="547"/>
        <v>0.18604799999999996</v>
      </c>
      <c r="N2702">
        <f t="shared" si="548"/>
        <v>0</v>
      </c>
      <c r="O2702">
        <f t="shared" si="549"/>
        <v>0</v>
      </c>
      <c r="P2702" s="63">
        <f t="shared" si="550"/>
        <v>0</v>
      </c>
    </row>
    <row r="2703" spans="1:18" x14ac:dyDescent="0.3">
      <c r="A2703">
        <f t="shared" si="551"/>
        <v>2018</v>
      </c>
      <c r="B2703">
        <f t="shared" si="552"/>
        <v>12</v>
      </c>
      <c r="C2703">
        <f t="shared" si="553"/>
        <v>22</v>
      </c>
      <c r="D2703">
        <f t="shared" si="554"/>
        <v>1</v>
      </c>
      <c r="E2703" t="str">
        <f t="shared" si="555"/>
        <v>OFF</v>
      </c>
      <c r="F2703" s="13">
        <f t="shared" si="544"/>
        <v>43456</v>
      </c>
      <c r="G2703" s="14" t="str">
        <f t="shared" si="556"/>
        <v>Avg of 4 NM Projects</v>
      </c>
      <c r="H2703" s="15">
        <f t="shared" si="545"/>
        <v>12</v>
      </c>
      <c r="I2703" s="93">
        <v>6.4049999999999994</v>
      </c>
      <c r="J2703">
        <f t="shared" si="546"/>
        <v>3.5983146067415726E-2</v>
      </c>
      <c r="K2703" s="4">
        <v>34.409999999999997</v>
      </c>
      <c r="L2703" s="4">
        <v>29.11</v>
      </c>
      <c r="M2703" s="16">
        <f t="shared" si="547"/>
        <v>0.18644954999999999</v>
      </c>
      <c r="N2703">
        <f t="shared" si="548"/>
        <v>0</v>
      </c>
      <c r="O2703">
        <f t="shared" si="549"/>
        <v>0</v>
      </c>
      <c r="P2703" s="63">
        <f t="shared" si="550"/>
        <v>0</v>
      </c>
    </row>
    <row r="2704" spans="1:18" x14ac:dyDescent="0.3">
      <c r="A2704">
        <f t="shared" si="551"/>
        <v>2018</v>
      </c>
      <c r="B2704">
        <f t="shared" si="552"/>
        <v>12</v>
      </c>
      <c r="C2704">
        <f t="shared" si="553"/>
        <v>22</v>
      </c>
      <c r="D2704">
        <f t="shared" si="554"/>
        <v>1</v>
      </c>
      <c r="E2704" t="str">
        <f t="shared" si="555"/>
        <v>OFF</v>
      </c>
      <c r="F2704" s="13">
        <f t="shared" si="544"/>
        <v>43456</v>
      </c>
      <c r="G2704" s="14" t="str">
        <f t="shared" si="556"/>
        <v>Avg of 4 NM Projects</v>
      </c>
      <c r="H2704" s="15">
        <f t="shared" si="545"/>
        <v>13</v>
      </c>
      <c r="I2704" s="93">
        <v>4.6100000000000003</v>
      </c>
      <c r="J2704">
        <f t="shared" si="546"/>
        <v>2.5898876404494384E-2</v>
      </c>
      <c r="K2704" s="4">
        <v>32.69</v>
      </c>
      <c r="L2704" s="4">
        <v>25.02</v>
      </c>
      <c r="M2704" s="16">
        <f t="shared" si="547"/>
        <v>0.11534220000000001</v>
      </c>
      <c r="N2704">
        <f t="shared" si="548"/>
        <v>0</v>
      </c>
      <c r="O2704">
        <f t="shared" si="549"/>
        <v>0</v>
      </c>
      <c r="P2704" s="63">
        <f t="shared" si="550"/>
        <v>0</v>
      </c>
    </row>
    <row r="2705" spans="1:18" x14ac:dyDescent="0.3">
      <c r="A2705">
        <f t="shared" si="551"/>
        <v>2018</v>
      </c>
      <c r="B2705">
        <f t="shared" si="552"/>
        <v>12</v>
      </c>
      <c r="C2705">
        <f t="shared" si="553"/>
        <v>22</v>
      </c>
      <c r="D2705">
        <f t="shared" si="554"/>
        <v>1</v>
      </c>
      <c r="E2705" t="str">
        <f t="shared" si="555"/>
        <v>OFF</v>
      </c>
      <c r="F2705" s="13">
        <f t="shared" si="544"/>
        <v>43456</v>
      </c>
      <c r="G2705" s="14" t="str">
        <f t="shared" si="556"/>
        <v>Avg of 4 NM Projects</v>
      </c>
      <c r="H2705" s="15">
        <f t="shared" si="545"/>
        <v>14</v>
      </c>
      <c r="I2705" s="93">
        <v>4.9950000000000001</v>
      </c>
      <c r="J2705">
        <f t="shared" si="546"/>
        <v>2.8061797752808988E-2</v>
      </c>
      <c r="K2705" s="4">
        <v>32.409999999999997</v>
      </c>
      <c r="L2705" s="4">
        <v>23.62</v>
      </c>
      <c r="M2705" s="16">
        <f t="shared" si="547"/>
        <v>0.11798190000000001</v>
      </c>
      <c r="N2705">
        <f t="shared" si="548"/>
        <v>0</v>
      </c>
      <c r="O2705">
        <f t="shared" si="549"/>
        <v>0</v>
      </c>
      <c r="P2705" s="63">
        <f t="shared" si="550"/>
        <v>0</v>
      </c>
    </row>
    <row r="2706" spans="1:18" x14ac:dyDescent="0.3">
      <c r="A2706">
        <f t="shared" si="551"/>
        <v>2018</v>
      </c>
      <c r="B2706">
        <f t="shared" si="552"/>
        <v>12</v>
      </c>
      <c r="C2706">
        <f t="shared" si="553"/>
        <v>22</v>
      </c>
      <c r="D2706">
        <f t="shared" si="554"/>
        <v>1</v>
      </c>
      <c r="E2706" t="str">
        <f t="shared" si="555"/>
        <v>OFF</v>
      </c>
      <c r="F2706" s="13">
        <f t="shared" si="544"/>
        <v>43456</v>
      </c>
      <c r="G2706" s="14" t="str">
        <f t="shared" si="556"/>
        <v>Avg of 4 NM Projects</v>
      </c>
      <c r="H2706" s="15">
        <f t="shared" si="545"/>
        <v>15</v>
      </c>
      <c r="I2706" s="93">
        <v>2.69</v>
      </c>
      <c r="J2706">
        <f t="shared" si="546"/>
        <v>1.5112359550561798E-2</v>
      </c>
      <c r="K2706" s="4">
        <v>30.78</v>
      </c>
      <c r="L2706" s="4">
        <v>22.42</v>
      </c>
      <c r="M2706" s="16">
        <f t="shared" si="547"/>
        <v>6.0309800000000004E-2</v>
      </c>
      <c r="N2706">
        <f t="shared" si="548"/>
        <v>0</v>
      </c>
      <c r="O2706">
        <f t="shared" si="549"/>
        <v>0</v>
      </c>
      <c r="P2706" s="63">
        <f t="shared" si="550"/>
        <v>0</v>
      </c>
    </row>
    <row r="2707" spans="1:18" x14ac:dyDescent="0.3">
      <c r="A2707">
        <f t="shared" si="551"/>
        <v>2018</v>
      </c>
      <c r="B2707">
        <f t="shared" si="552"/>
        <v>12</v>
      </c>
      <c r="C2707">
        <f t="shared" si="553"/>
        <v>22</v>
      </c>
      <c r="D2707">
        <f t="shared" si="554"/>
        <v>1</v>
      </c>
      <c r="E2707" t="str">
        <f t="shared" si="555"/>
        <v>OFF</v>
      </c>
      <c r="F2707" s="13">
        <f t="shared" si="544"/>
        <v>43456</v>
      </c>
      <c r="G2707" s="14" t="str">
        <f t="shared" si="556"/>
        <v>Avg of 4 NM Projects</v>
      </c>
      <c r="H2707" s="15">
        <f t="shared" si="545"/>
        <v>16</v>
      </c>
      <c r="I2707" s="93">
        <v>-1.0249999999999999</v>
      </c>
      <c r="J2707">
        <f t="shared" si="546"/>
        <v>-5.7584269662921345E-3</v>
      </c>
      <c r="K2707" s="4">
        <v>28.8</v>
      </c>
      <c r="L2707" s="4">
        <v>23.07</v>
      </c>
      <c r="M2707" s="16">
        <f t="shared" si="547"/>
        <v>-2.3646749999999998E-2</v>
      </c>
      <c r="N2707">
        <f t="shared" si="548"/>
        <v>0</v>
      </c>
      <c r="O2707">
        <f t="shared" si="549"/>
        <v>0</v>
      </c>
      <c r="P2707" s="63">
        <f t="shared" si="550"/>
        <v>0</v>
      </c>
    </row>
    <row r="2708" spans="1:18" x14ac:dyDescent="0.3">
      <c r="A2708">
        <f t="shared" si="551"/>
        <v>2018</v>
      </c>
      <c r="B2708">
        <f t="shared" si="552"/>
        <v>12</v>
      </c>
      <c r="C2708">
        <f t="shared" si="553"/>
        <v>22</v>
      </c>
      <c r="D2708">
        <f t="shared" si="554"/>
        <v>1</v>
      </c>
      <c r="E2708" t="str">
        <f t="shared" si="555"/>
        <v>OFF</v>
      </c>
      <c r="F2708" s="13">
        <f t="shared" si="544"/>
        <v>43456</v>
      </c>
      <c r="G2708" s="14" t="str">
        <f t="shared" si="556"/>
        <v>Avg of 4 NM Projects</v>
      </c>
      <c r="H2708" s="15">
        <f t="shared" si="545"/>
        <v>17</v>
      </c>
      <c r="I2708" s="93">
        <v>-1.54</v>
      </c>
      <c r="J2708">
        <f t="shared" si="546"/>
        <v>-8.6516853932584268E-3</v>
      </c>
      <c r="K2708" s="4">
        <v>33.659999999999997</v>
      </c>
      <c r="L2708" s="4">
        <v>27.77</v>
      </c>
      <c r="M2708" s="16">
        <f t="shared" si="547"/>
        <v>-4.27658E-2</v>
      </c>
      <c r="N2708">
        <f t="shared" si="548"/>
        <v>0</v>
      </c>
      <c r="O2708">
        <f t="shared" si="549"/>
        <v>0</v>
      </c>
      <c r="P2708" s="63">
        <f t="shared" si="550"/>
        <v>0</v>
      </c>
    </row>
    <row r="2709" spans="1:18" x14ac:dyDescent="0.3">
      <c r="A2709">
        <f t="shared" si="551"/>
        <v>2018</v>
      </c>
      <c r="B2709">
        <f t="shared" si="552"/>
        <v>12</v>
      </c>
      <c r="C2709">
        <f t="shared" si="553"/>
        <v>22</v>
      </c>
      <c r="D2709">
        <f t="shared" si="554"/>
        <v>1</v>
      </c>
      <c r="E2709" t="str">
        <f t="shared" si="555"/>
        <v>OFF</v>
      </c>
      <c r="F2709" s="13">
        <f t="shared" si="544"/>
        <v>43456</v>
      </c>
      <c r="G2709" s="14" t="str">
        <f t="shared" si="556"/>
        <v>Avg of 4 NM Projects</v>
      </c>
      <c r="H2709" s="15">
        <f t="shared" si="545"/>
        <v>18</v>
      </c>
      <c r="I2709" s="93">
        <v>-1.2799999999999998</v>
      </c>
      <c r="J2709">
        <f t="shared" si="546"/>
        <v>-7.1910112359550547E-3</v>
      </c>
      <c r="K2709" s="4">
        <v>43.96</v>
      </c>
      <c r="L2709" s="4">
        <v>31.18</v>
      </c>
      <c r="M2709" s="16">
        <f t="shared" si="547"/>
        <v>-3.9910399999999999E-2</v>
      </c>
      <c r="N2709">
        <f t="shared" si="548"/>
        <v>0</v>
      </c>
      <c r="O2709">
        <f t="shared" si="549"/>
        <v>0</v>
      </c>
      <c r="P2709" s="63">
        <f t="shared" si="550"/>
        <v>0</v>
      </c>
    </row>
    <row r="2710" spans="1:18" x14ac:dyDescent="0.3">
      <c r="A2710">
        <f t="shared" si="551"/>
        <v>2018</v>
      </c>
      <c r="B2710">
        <f t="shared" si="552"/>
        <v>12</v>
      </c>
      <c r="C2710">
        <f t="shared" si="553"/>
        <v>22</v>
      </c>
      <c r="D2710">
        <f t="shared" si="554"/>
        <v>1</v>
      </c>
      <c r="E2710" t="str">
        <f t="shared" si="555"/>
        <v>OFF</v>
      </c>
      <c r="F2710" s="13">
        <f t="shared" si="544"/>
        <v>43456</v>
      </c>
      <c r="G2710" s="14" t="str">
        <f t="shared" si="556"/>
        <v>Avg of 4 NM Projects</v>
      </c>
      <c r="H2710" s="15">
        <f t="shared" si="545"/>
        <v>19</v>
      </c>
      <c r="I2710" s="93">
        <v>-1.28</v>
      </c>
      <c r="J2710">
        <f t="shared" si="546"/>
        <v>-7.1910112359550565E-3</v>
      </c>
      <c r="K2710" s="4">
        <v>36.979999999999997</v>
      </c>
      <c r="L2710" s="4">
        <v>31.84</v>
      </c>
      <c r="M2710" s="16">
        <f t="shared" si="547"/>
        <v>-4.0755200000000005E-2</v>
      </c>
      <c r="N2710">
        <f t="shared" si="548"/>
        <v>0</v>
      </c>
      <c r="O2710">
        <f t="shared" si="549"/>
        <v>0</v>
      </c>
      <c r="P2710" s="63">
        <f t="shared" si="550"/>
        <v>0</v>
      </c>
    </row>
    <row r="2711" spans="1:18" x14ac:dyDescent="0.3">
      <c r="A2711">
        <f t="shared" si="551"/>
        <v>2018</v>
      </c>
      <c r="B2711">
        <f t="shared" si="552"/>
        <v>12</v>
      </c>
      <c r="C2711">
        <f t="shared" si="553"/>
        <v>22</v>
      </c>
      <c r="D2711">
        <f t="shared" si="554"/>
        <v>1</v>
      </c>
      <c r="E2711" t="str">
        <f t="shared" si="555"/>
        <v>OFF</v>
      </c>
      <c r="F2711" s="13">
        <f t="shared" si="544"/>
        <v>43456</v>
      </c>
      <c r="G2711" s="14" t="str">
        <f t="shared" si="556"/>
        <v>Avg of 4 NM Projects</v>
      </c>
      <c r="H2711" s="15">
        <f t="shared" si="545"/>
        <v>20</v>
      </c>
      <c r="I2711" s="93">
        <v>-1.1499999999999999</v>
      </c>
      <c r="J2711">
        <f t="shared" si="546"/>
        <v>-6.4606741573033704E-3</v>
      </c>
      <c r="K2711" s="4">
        <v>33.97</v>
      </c>
      <c r="L2711" s="4">
        <v>34.65</v>
      </c>
      <c r="M2711" s="16">
        <f t="shared" si="547"/>
        <v>-3.9847499999999994E-2</v>
      </c>
      <c r="N2711">
        <f t="shared" si="548"/>
        <v>0</v>
      </c>
      <c r="O2711">
        <f t="shared" si="549"/>
        <v>0</v>
      </c>
      <c r="P2711" s="63">
        <f t="shared" si="550"/>
        <v>0</v>
      </c>
    </row>
    <row r="2712" spans="1:18" x14ac:dyDescent="0.3">
      <c r="A2712">
        <f t="shared" si="551"/>
        <v>2018</v>
      </c>
      <c r="B2712">
        <f t="shared" si="552"/>
        <v>12</v>
      </c>
      <c r="C2712">
        <f t="shared" si="553"/>
        <v>22</v>
      </c>
      <c r="D2712">
        <f t="shared" si="554"/>
        <v>1</v>
      </c>
      <c r="E2712" t="str">
        <f t="shared" si="555"/>
        <v>OFF</v>
      </c>
      <c r="F2712" s="13">
        <f t="shared" si="544"/>
        <v>43456</v>
      </c>
      <c r="G2712" s="14" t="str">
        <f t="shared" si="556"/>
        <v>Avg of 4 NM Projects</v>
      </c>
      <c r="H2712" s="15">
        <f t="shared" si="545"/>
        <v>21</v>
      </c>
      <c r="I2712" s="93">
        <v>-1.2799999999999998</v>
      </c>
      <c r="J2712">
        <f t="shared" si="546"/>
        <v>-7.1910112359550547E-3</v>
      </c>
      <c r="K2712" s="4">
        <v>32.83</v>
      </c>
      <c r="L2712" s="4">
        <v>32.840000000000003</v>
      </c>
      <c r="M2712" s="16">
        <f t="shared" si="547"/>
        <v>-4.2035199999999995E-2</v>
      </c>
      <c r="N2712">
        <f t="shared" si="548"/>
        <v>0</v>
      </c>
      <c r="O2712">
        <f t="shared" si="549"/>
        <v>0</v>
      </c>
      <c r="P2712" s="63">
        <f t="shared" si="550"/>
        <v>0</v>
      </c>
    </row>
    <row r="2713" spans="1:18" x14ac:dyDescent="0.3">
      <c r="A2713">
        <f t="shared" si="551"/>
        <v>2018</v>
      </c>
      <c r="B2713">
        <f t="shared" si="552"/>
        <v>12</v>
      </c>
      <c r="C2713">
        <f t="shared" si="553"/>
        <v>22</v>
      </c>
      <c r="D2713">
        <f t="shared" si="554"/>
        <v>1</v>
      </c>
      <c r="E2713" t="str">
        <f t="shared" si="555"/>
        <v>OFF</v>
      </c>
      <c r="F2713" s="13">
        <f t="shared" si="544"/>
        <v>43456</v>
      </c>
      <c r="G2713" s="14" t="str">
        <f t="shared" si="556"/>
        <v>Avg of 4 NM Projects</v>
      </c>
      <c r="H2713" s="15">
        <f t="shared" si="545"/>
        <v>22</v>
      </c>
      <c r="I2713" s="93">
        <v>-1.28</v>
      </c>
      <c r="J2713">
        <f t="shared" si="546"/>
        <v>-7.1910112359550565E-3</v>
      </c>
      <c r="K2713" s="4">
        <v>28.88</v>
      </c>
      <c r="L2713" s="4">
        <v>28.54</v>
      </c>
      <c r="M2713" s="16">
        <f t="shared" si="547"/>
        <v>-3.65312E-2</v>
      </c>
      <c r="N2713">
        <f t="shared" si="548"/>
        <v>0</v>
      </c>
      <c r="O2713">
        <f t="shared" si="549"/>
        <v>0</v>
      </c>
      <c r="P2713" s="63">
        <f t="shared" si="550"/>
        <v>0</v>
      </c>
    </row>
    <row r="2714" spans="1:18" x14ac:dyDescent="0.3">
      <c r="A2714">
        <f t="shared" si="551"/>
        <v>2018</v>
      </c>
      <c r="B2714">
        <f t="shared" si="552"/>
        <v>12</v>
      </c>
      <c r="C2714">
        <f t="shared" si="553"/>
        <v>22</v>
      </c>
      <c r="D2714">
        <f t="shared" si="554"/>
        <v>1</v>
      </c>
      <c r="E2714" t="str">
        <f t="shared" si="555"/>
        <v>OFF</v>
      </c>
      <c r="F2714" s="13">
        <f t="shared" si="544"/>
        <v>43456</v>
      </c>
      <c r="G2714" s="14" t="str">
        <f t="shared" si="556"/>
        <v>Avg of 4 NM Projects</v>
      </c>
      <c r="H2714" s="15">
        <f t="shared" si="545"/>
        <v>23</v>
      </c>
      <c r="I2714" s="93">
        <v>-1.4100000000000001</v>
      </c>
      <c r="J2714">
        <f t="shared" si="546"/>
        <v>-7.9213483146067416E-3</v>
      </c>
      <c r="K2714" s="4">
        <v>27.44</v>
      </c>
      <c r="L2714" s="4">
        <v>28.17</v>
      </c>
      <c r="M2714" s="16">
        <f t="shared" si="547"/>
        <v>-3.9719700000000004E-2</v>
      </c>
      <c r="N2714">
        <f t="shared" si="548"/>
        <v>0</v>
      </c>
      <c r="O2714">
        <f t="shared" si="549"/>
        <v>0</v>
      </c>
      <c r="P2714" s="63">
        <f t="shared" si="550"/>
        <v>0</v>
      </c>
    </row>
    <row r="2715" spans="1:18" x14ac:dyDescent="0.3">
      <c r="A2715">
        <f t="shared" si="551"/>
        <v>2018</v>
      </c>
      <c r="B2715">
        <f t="shared" si="552"/>
        <v>12</v>
      </c>
      <c r="C2715">
        <f t="shared" si="553"/>
        <v>22</v>
      </c>
      <c r="D2715">
        <f t="shared" si="554"/>
        <v>1</v>
      </c>
      <c r="E2715" t="str">
        <f t="shared" si="555"/>
        <v>OFF</v>
      </c>
      <c r="F2715" s="13">
        <f t="shared" si="544"/>
        <v>43456</v>
      </c>
      <c r="G2715" s="14" t="str">
        <f t="shared" si="556"/>
        <v>Avg of 4 NM Projects</v>
      </c>
      <c r="H2715" s="15">
        <f t="shared" si="545"/>
        <v>24</v>
      </c>
      <c r="I2715" s="93">
        <v>-1.1499999999999999</v>
      </c>
      <c r="J2715">
        <f t="shared" si="546"/>
        <v>-6.4606741573033704E-3</v>
      </c>
      <c r="K2715" s="4">
        <v>22.34</v>
      </c>
      <c r="L2715" s="4">
        <v>22.97</v>
      </c>
      <c r="M2715" s="16">
        <f t="shared" si="547"/>
        <v>-2.6415499999999998E-2</v>
      </c>
      <c r="N2715">
        <f t="shared" si="548"/>
        <v>0</v>
      </c>
      <c r="O2715">
        <f t="shared" si="549"/>
        <v>0</v>
      </c>
      <c r="P2715" s="63">
        <f t="shared" si="550"/>
        <v>0</v>
      </c>
    </row>
    <row r="2716" spans="1:18" x14ac:dyDescent="0.3">
      <c r="A2716">
        <f t="shared" si="551"/>
        <v>2018</v>
      </c>
      <c r="B2716">
        <f t="shared" si="552"/>
        <v>12</v>
      </c>
      <c r="C2716">
        <f t="shared" si="553"/>
        <v>23</v>
      </c>
      <c r="D2716">
        <f t="shared" si="554"/>
        <v>2</v>
      </c>
      <c r="E2716" t="str">
        <f t="shared" si="555"/>
        <v>OFF</v>
      </c>
      <c r="F2716" s="13">
        <f t="shared" si="544"/>
        <v>43457</v>
      </c>
      <c r="G2716" s="14" t="str">
        <f t="shared" si="556"/>
        <v>Avg of 4 NM Projects</v>
      </c>
      <c r="H2716" s="15">
        <f t="shared" si="545"/>
        <v>1</v>
      </c>
      <c r="I2716" s="93">
        <v>-1.54</v>
      </c>
      <c r="J2716">
        <f t="shared" si="546"/>
        <v>-8.6516853932584268E-3</v>
      </c>
      <c r="K2716" s="4">
        <v>22.67</v>
      </c>
      <c r="L2716" s="4">
        <v>23.17</v>
      </c>
      <c r="M2716" s="16">
        <f t="shared" si="547"/>
        <v>-3.56818E-2</v>
      </c>
      <c r="N2716">
        <f t="shared" si="548"/>
        <v>0</v>
      </c>
      <c r="O2716">
        <f t="shared" si="549"/>
        <v>0</v>
      </c>
      <c r="P2716" s="63">
        <f t="shared" si="550"/>
        <v>0</v>
      </c>
      <c r="Q2716" s="34"/>
      <c r="R2716" s="34"/>
    </row>
    <row r="2717" spans="1:18" x14ac:dyDescent="0.3">
      <c r="A2717">
        <f t="shared" si="551"/>
        <v>2018</v>
      </c>
      <c r="B2717">
        <f t="shared" si="552"/>
        <v>12</v>
      </c>
      <c r="C2717">
        <f t="shared" si="553"/>
        <v>23</v>
      </c>
      <c r="D2717">
        <f t="shared" si="554"/>
        <v>2</v>
      </c>
      <c r="E2717" t="str">
        <f t="shared" si="555"/>
        <v>OFF</v>
      </c>
      <c r="F2717" s="13">
        <f t="shared" ref="F2717:F2780" si="557">+F2693+1</f>
        <v>43457</v>
      </c>
      <c r="G2717" s="14" t="str">
        <f t="shared" si="556"/>
        <v>Avg of 4 NM Projects</v>
      </c>
      <c r="H2717" s="15">
        <f t="shared" ref="H2717:H2780" si="558">H2693</f>
        <v>2</v>
      </c>
      <c r="I2717" s="93">
        <v>-1.28</v>
      </c>
      <c r="J2717">
        <f t="shared" si="546"/>
        <v>-7.1910112359550565E-3</v>
      </c>
      <c r="K2717" s="4">
        <v>20.89</v>
      </c>
      <c r="L2717" s="4">
        <v>22.46</v>
      </c>
      <c r="M2717" s="16">
        <f t="shared" si="547"/>
        <v>-2.8748800000000001E-2</v>
      </c>
      <c r="N2717">
        <f t="shared" si="548"/>
        <v>0</v>
      </c>
      <c r="O2717">
        <f t="shared" si="549"/>
        <v>0</v>
      </c>
      <c r="P2717" s="63">
        <f t="shared" si="550"/>
        <v>0</v>
      </c>
    </row>
    <row r="2718" spans="1:18" x14ac:dyDescent="0.3">
      <c r="A2718">
        <f t="shared" si="551"/>
        <v>2018</v>
      </c>
      <c r="B2718">
        <f t="shared" si="552"/>
        <v>12</v>
      </c>
      <c r="C2718">
        <f t="shared" si="553"/>
        <v>23</v>
      </c>
      <c r="D2718">
        <f t="shared" si="554"/>
        <v>2</v>
      </c>
      <c r="E2718" t="str">
        <f t="shared" si="555"/>
        <v>OFF</v>
      </c>
      <c r="F2718" s="13">
        <f t="shared" si="557"/>
        <v>43457</v>
      </c>
      <c r="G2718" s="14" t="str">
        <f t="shared" si="556"/>
        <v>Avg of 4 NM Projects</v>
      </c>
      <c r="H2718" s="15">
        <f t="shared" si="558"/>
        <v>3</v>
      </c>
      <c r="I2718" s="93">
        <v>-1.2799999999999998</v>
      </c>
      <c r="J2718">
        <f t="shared" si="546"/>
        <v>-7.1910112359550547E-3</v>
      </c>
      <c r="K2718" s="4">
        <v>20.96</v>
      </c>
      <c r="L2718" s="4">
        <v>23.84</v>
      </c>
      <c r="M2718" s="16">
        <f t="shared" si="547"/>
        <v>-3.0515199999999996E-2</v>
      </c>
      <c r="N2718">
        <f t="shared" si="548"/>
        <v>0</v>
      </c>
      <c r="O2718">
        <f t="shared" si="549"/>
        <v>0</v>
      </c>
      <c r="P2718" s="63">
        <f t="shared" si="550"/>
        <v>0</v>
      </c>
    </row>
    <row r="2719" spans="1:18" x14ac:dyDescent="0.3">
      <c r="A2719">
        <f t="shared" si="551"/>
        <v>2018</v>
      </c>
      <c r="B2719">
        <f t="shared" si="552"/>
        <v>12</v>
      </c>
      <c r="C2719">
        <f t="shared" si="553"/>
        <v>23</v>
      </c>
      <c r="D2719">
        <f t="shared" si="554"/>
        <v>2</v>
      </c>
      <c r="E2719" t="str">
        <f t="shared" si="555"/>
        <v>OFF</v>
      </c>
      <c r="F2719" s="13">
        <f t="shared" si="557"/>
        <v>43457</v>
      </c>
      <c r="G2719" s="14" t="str">
        <f t="shared" si="556"/>
        <v>Avg of 4 NM Projects</v>
      </c>
      <c r="H2719" s="15">
        <f t="shared" si="558"/>
        <v>4</v>
      </c>
      <c r="I2719" s="93">
        <v>-1.28</v>
      </c>
      <c r="J2719">
        <f t="shared" si="546"/>
        <v>-7.1910112359550565E-3</v>
      </c>
      <c r="K2719" s="4">
        <v>20.91</v>
      </c>
      <c r="L2719" s="4">
        <v>24.61</v>
      </c>
      <c r="M2719" s="16">
        <f t="shared" si="547"/>
        <v>-3.1500800000000002E-2</v>
      </c>
      <c r="N2719">
        <f t="shared" si="548"/>
        <v>0</v>
      </c>
      <c r="O2719">
        <f t="shared" si="549"/>
        <v>0</v>
      </c>
      <c r="P2719" s="63">
        <f t="shared" si="550"/>
        <v>0</v>
      </c>
    </row>
    <row r="2720" spans="1:18" x14ac:dyDescent="0.3">
      <c r="A2720">
        <f t="shared" si="551"/>
        <v>2018</v>
      </c>
      <c r="B2720">
        <f t="shared" si="552"/>
        <v>12</v>
      </c>
      <c r="C2720">
        <f t="shared" si="553"/>
        <v>23</v>
      </c>
      <c r="D2720">
        <f t="shared" si="554"/>
        <v>2</v>
      </c>
      <c r="E2720" t="str">
        <f t="shared" si="555"/>
        <v>OFF</v>
      </c>
      <c r="F2720" s="13">
        <f t="shared" si="557"/>
        <v>43457</v>
      </c>
      <c r="G2720" s="14" t="str">
        <f t="shared" si="556"/>
        <v>Avg of 4 NM Projects</v>
      </c>
      <c r="H2720" s="15">
        <f t="shared" si="558"/>
        <v>5</v>
      </c>
      <c r="I2720" s="93">
        <v>-1.1499999999999999</v>
      </c>
      <c r="J2720">
        <f t="shared" si="546"/>
        <v>-6.4606741573033704E-3</v>
      </c>
      <c r="K2720" s="4">
        <v>21.27</v>
      </c>
      <c r="L2720" s="4">
        <v>24.26</v>
      </c>
      <c r="M2720" s="16">
        <f t="shared" si="547"/>
        <v>-2.7899E-2</v>
      </c>
      <c r="N2720">
        <f t="shared" si="548"/>
        <v>0</v>
      </c>
      <c r="O2720">
        <f t="shared" si="549"/>
        <v>0</v>
      </c>
      <c r="P2720" s="63">
        <f t="shared" si="550"/>
        <v>0</v>
      </c>
    </row>
    <row r="2721" spans="1:16" x14ac:dyDescent="0.3">
      <c r="A2721">
        <f t="shared" si="551"/>
        <v>2018</v>
      </c>
      <c r="B2721">
        <f t="shared" si="552"/>
        <v>12</v>
      </c>
      <c r="C2721">
        <f t="shared" si="553"/>
        <v>23</v>
      </c>
      <c r="D2721">
        <f t="shared" si="554"/>
        <v>2</v>
      </c>
      <c r="E2721" t="str">
        <f t="shared" si="555"/>
        <v>OFF</v>
      </c>
      <c r="F2721" s="13">
        <f t="shared" si="557"/>
        <v>43457</v>
      </c>
      <c r="G2721" s="14" t="str">
        <f t="shared" si="556"/>
        <v>Avg of 4 NM Projects</v>
      </c>
      <c r="H2721" s="15">
        <f t="shared" si="558"/>
        <v>6</v>
      </c>
      <c r="I2721" s="93">
        <v>-1.54</v>
      </c>
      <c r="J2721">
        <f t="shared" si="546"/>
        <v>-8.6516853932584268E-3</v>
      </c>
      <c r="K2721" s="4">
        <v>22.48</v>
      </c>
      <c r="L2721" s="4">
        <v>25.64</v>
      </c>
      <c r="M2721" s="16">
        <f t="shared" si="547"/>
        <v>-3.9485600000000003E-2</v>
      </c>
      <c r="N2721">
        <f t="shared" si="548"/>
        <v>0</v>
      </c>
      <c r="O2721">
        <f t="shared" si="549"/>
        <v>0</v>
      </c>
      <c r="P2721" s="63">
        <f t="shared" si="550"/>
        <v>0</v>
      </c>
    </row>
    <row r="2722" spans="1:16" x14ac:dyDescent="0.3">
      <c r="A2722">
        <f t="shared" si="551"/>
        <v>2018</v>
      </c>
      <c r="B2722">
        <f t="shared" si="552"/>
        <v>12</v>
      </c>
      <c r="C2722">
        <f t="shared" si="553"/>
        <v>23</v>
      </c>
      <c r="D2722">
        <f t="shared" si="554"/>
        <v>2</v>
      </c>
      <c r="E2722" t="str">
        <f t="shared" si="555"/>
        <v>OFF</v>
      </c>
      <c r="F2722" s="13">
        <f t="shared" si="557"/>
        <v>43457</v>
      </c>
      <c r="G2722" s="14" t="str">
        <f t="shared" si="556"/>
        <v>Avg of 4 NM Projects</v>
      </c>
      <c r="H2722" s="15">
        <f t="shared" si="558"/>
        <v>7</v>
      </c>
      <c r="I2722" s="93">
        <v>-1.2799999999999998</v>
      </c>
      <c r="J2722">
        <f t="shared" si="546"/>
        <v>-7.1910112359550547E-3</v>
      </c>
      <c r="K2722" s="4">
        <v>21.12</v>
      </c>
      <c r="L2722" s="4">
        <v>10.37</v>
      </c>
      <c r="M2722" s="16">
        <f t="shared" si="547"/>
        <v>-1.3273599999999997E-2</v>
      </c>
      <c r="N2722">
        <f t="shared" si="548"/>
        <v>0</v>
      </c>
      <c r="O2722">
        <f t="shared" si="549"/>
        <v>0</v>
      </c>
      <c r="P2722" s="63">
        <f t="shared" si="550"/>
        <v>0</v>
      </c>
    </row>
    <row r="2723" spans="1:16" x14ac:dyDescent="0.3">
      <c r="A2723">
        <f t="shared" si="551"/>
        <v>2018</v>
      </c>
      <c r="B2723">
        <f t="shared" si="552"/>
        <v>12</v>
      </c>
      <c r="C2723">
        <f t="shared" si="553"/>
        <v>23</v>
      </c>
      <c r="D2723">
        <f t="shared" si="554"/>
        <v>2</v>
      </c>
      <c r="E2723" t="str">
        <f t="shared" si="555"/>
        <v>ON</v>
      </c>
      <c r="F2723" s="13">
        <f t="shared" si="557"/>
        <v>43457</v>
      </c>
      <c r="G2723" s="14" t="str">
        <f t="shared" si="556"/>
        <v>Avg of 4 NM Projects</v>
      </c>
      <c r="H2723" s="15">
        <f t="shared" si="558"/>
        <v>8</v>
      </c>
      <c r="I2723" s="93">
        <v>-1.54</v>
      </c>
      <c r="J2723">
        <f t="shared" si="546"/>
        <v>-8.6516853932584268E-3</v>
      </c>
      <c r="K2723" s="4">
        <v>22.81</v>
      </c>
      <c r="L2723" s="4">
        <v>27.34</v>
      </c>
      <c r="M2723" s="16">
        <f t="shared" si="547"/>
        <v>-4.2103599999999998E-2</v>
      </c>
      <c r="N2723">
        <f t="shared" si="548"/>
        <v>0</v>
      </c>
      <c r="O2723">
        <f t="shared" si="549"/>
        <v>0</v>
      </c>
      <c r="P2723" s="63">
        <f t="shared" si="550"/>
        <v>0</v>
      </c>
    </row>
    <row r="2724" spans="1:16" x14ac:dyDescent="0.3">
      <c r="A2724">
        <f t="shared" si="551"/>
        <v>2018</v>
      </c>
      <c r="B2724">
        <f t="shared" si="552"/>
        <v>12</v>
      </c>
      <c r="C2724">
        <f t="shared" si="553"/>
        <v>23</v>
      </c>
      <c r="D2724">
        <f t="shared" si="554"/>
        <v>2</v>
      </c>
      <c r="E2724" t="str">
        <f t="shared" si="555"/>
        <v>ON</v>
      </c>
      <c r="F2724" s="13">
        <f t="shared" si="557"/>
        <v>43457</v>
      </c>
      <c r="G2724" s="14" t="str">
        <f t="shared" si="556"/>
        <v>Avg of 4 NM Projects</v>
      </c>
      <c r="H2724" s="15">
        <f t="shared" si="558"/>
        <v>9</v>
      </c>
      <c r="I2724" s="93">
        <v>2.5649999999999999</v>
      </c>
      <c r="J2724">
        <f t="shared" si="546"/>
        <v>1.4410112359550562E-2</v>
      </c>
      <c r="K2724" s="4">
        <v>24.05</v>
      </c>
      <c r="L2724" s="4">
        <v>32.799999999999997</v>
      </c>
      <c r="M2724" s="16">
        <f t="shared" si="547"/>
        <v>8.4131999999999985E-2</v>
      </c>
      <c r="N2724">
        <f t="shared" si="548"/>
        <v>0</v>
      </c>
      <c r="O2724">
        <f t="shared" si="549"/>
        <v>0</v>
      </c>
      <c r="P2724" s="63">
        <f t="shared" si="550"/>
        <v>0</v>
      </c>
    </row>
    <row r="2725" spans="1:16" x14ac:dyDescent="0.3">
      <c r="A2725">
        <f t="shared" si="551"/>
        <v>2018</v>
      </c>
      <c r="B2725">
        <f t="shared" si="552"/>
        <v>12</v>
      </c>
      <c r="C2725">
        <f t="shared" si="553"/>
        <v>23</v>
      </c>
      <c r="D2725">
        <f t="shared" si="554"/>
        <v>2</v>
      </c>
      <c r="E2725" t="str">
        <f t="shared" si="555"/>
        <v>ON</v>
      </c>
      <c r="F2725" s="13">
        <f t="shared" si="557"/>
        <v>43457</v>
      </c>
      <c r="G2725" s="14" t="str">
        <f t="shared" si="556"/>
        <v>Avg of 4 NM Projects</v>
      </c>
      <c r="H2725" s="15">
        <f t="shared" si="558"/>
        <v>10</v>
      </c>
      <c r="I2725" s="93">
        <v>7.8049999999999997</v>
      </c>
      <c r="J2725">
        <f t="shared" si="546"/>
        <v>4.3848314606741573E-2</v>
      </c>
      <c r="K2725" s="4">
        <v>24.86</v>
      </c>
      <c r="L2725" s="4">
        <v>26.78</v>
      </c>
      <c r="M2725" s="16">
        <f t="shared" si="547"/>
        <v>0.20901790000000001</v>
      </c>
      <c r="N2725">
        <f t="shared" si="548"/>
        <v>0</v>
      </c>
      <c r="O2725">
        <f t="shared" si="549"/>
        <v>0</v>
      </c>
      <c r="P2725" s="63">
        <f t="shared" si="550"/>
        <v>0</v>
      </c>
    </row>
    <row r="2726" spans="1:16" x14ac:dyDescent="0.3">
      <c r="A2726">
        <f t="shared" si="551"/>
        <v>2018</v>
      </c>
      <c r="B2726">
        <f t="shared" si="552"/>
        <v>12</v>
      </c>
      <c r="C2726">
        <f t="shared" si="553"/>
        <v>23</v>
      </c>
      <c r="D2726">
        <f t="shared" si="554"/>
        <v>2</v>
      </c>
      <c r="E2726" t="str">
        <f t="shared" si="555"/>
        <v>ON</v>
      </c>
      <c r="F2726" s="13">
        <f t="shared" si="557"/>
        <v>43457</v>
      </c>
      <c r="G2726" s="14" t="str">
        <f t="shared" si="556"/>
        <v>Avg of 4 NM Projects</v>
      </c>
      <c r="H2726" s="15">
        <f t="shared" si="558"/>
        <v>11</v>
      </c>
      <c r="I2726" s="93">
        <v>13.445</v>
      </c>
      <c r="J2726">
        <f t="shared" si="546"/>
        <v>7.553370786516854E-2</v>
      </c>
      <c r="K2726" s="4">
        <v>25.95</v>
      </c>
      <c r="L2726" s="4">
        <v>23.62</v>
      </c>
      <c r="M2726" s="16">
        <f t="shared" si="547"/>
        <v>0.31757089999999999</v>
      </c>
      <c r="N2726">
        <f t="shared" si="548"/>
        <v>0</v>
      </c>
      <c r="O2726">
        <f t="shared" si="549"/>
        <v>0</v>
      </c>
      <c r="P2726" s="63">
        <f t="shared" si="550"/>
        <v>0</v>
      </c>
    </row>
    <row r="2727" spans="1:16" x14ac:dyDescent="0.3">
      <c r="A2727">
        <f t="shared" si="551"/>
        <v>2018</v>
      </c>
      <c r="B2727">
        <f t="shared" si="552"/>
        <v>12</v>
      </c>
      <c r="C2727">
        <f t="shared" si="553"/>
        <v>23</v>
      </c>
      <c r="D2727">
        <f t="shared" si="554"/>
        <v>2</v>
      </c>
      <c r="E2727" t="str">
        <f t="shared" si="555"/>
        <v>ON</v>
      </c>
      <c r="F2727" s="13">
        <f t="shared" si="557"/>
        <v>43457</v>
      </c>
      <c r="G2727" s="14" t="str">
        <f t="shared" si="556"/>
        <v>Avg of 4 NM Projects</v>
      </c>
      <c r="H2727" s="15">
        <f t="shared" si="558"/>
        <v>12</v>
      </c>
      <c r="I2727" s="93">
        <v>13.315000000000001</v>
      </c>
      <c r="J2727">
        <f t="shared" si="546"/>
        <v>7.480337078651686E-2</v>
      </c>
      <c r="K2727" s="4">
        <v>26.33</v>
      </c>
      <c r="L2727" s="4">
        <v>21.81</v>
      </c>
      <c r="M2727" s="16">
        <f t="shared" si="547"/>
        <v>0.29040015000000002</v>
      </c>
      <c r="N2727">
        <f t="shared" si="548"/>
        <v>0</v>
      </c>
      <c r="O2727">
        <f t="shared" si="549"/>
        <v>0</v>
      </c>
      <c r="P2727" s="63">
        <f t="shared" si="550"/>
        <v>0</v>
      </c>
    </row>
    <row r="2728" spans="1:16" x14ac:dyDescent="0.3">
      <c r="A2728">
        <f t="shared" si="551"/>
        <v>2018</v>
      </c>
      <c r="B2728">
        <f t="shared" si="552"/>
        <v>12</v>
      </c>
      <c r="C2728">
        <f t="shared" si="553"/>
        <v>23</v>
      </c>
      <c r="D2728">
        <f t="shared" si="554"/>
        <v>2</v>
      </c>
      <c r="E2728" t="str">
        <f t="shared" si="555"/>
        <v>ON</v>
      </c>
      <c r="F2728" s="13">
        <f t="shared" si="557"/>
        <v>43457</v>
      </c>
      <c r="G2728" s="14" t="str">
        <f t="shared" si="556"/>
        <v>Avg of 4 NM Projects</v>
      </c>
      <c r="H2728" s="15">
        <f t="shared" si="558"/>
        <v>13</v>
      </c>
      <c r="I2728" s="93">
        <v>24.45</v>
      </c>
      <c r="J2728">
        <f t="shared" si="546"/>
        <v>0.13735955056179774</v>
      </c>
      <c r="K2728" s="4">
        <v>25.9</v>
      </c>
      <c r="L2728" s="4">
        <v>22.5</v>
      </c>
      <c r="M2728" s="16">
        <f t="shared" si="547"/>
        <v>0.55012499999999998</v>
      </c>
      <c r="N2728">
        <f t="shared" si="548"/>
        <v>0</v>
      </c>
      <c r="O2728">
        <f t="shared" si="549"/>
        <v>0</v>
      </c>
      <c r="P2728" s="63">
        <f t="shared" si="550"/>
        <v>0</v>
      </c>
    </row>
    <row r="2729" spans="1:16" x14ac:dyDescent="0.3">
      <c r="A2729">
        <f t="shared" si="551"/>
        <v>2018</v>
      </c>
      <c r="B2729">
        <f t="shared" si="552"/>
        <v>12</v>
      </c>
      <c r="C2729">
        <f t="shared" si="553"/>
        <v>23</v>
      </c>
      <c r="D2729">
        <f t="shared" si="554"/>
        <v>2</v>
      </c>
      <c r="E2729" t="str">
        <f t="shared" si="555"/>
        <v>ON</v>
      </c>
      <c r="F2729" s="13">
        <f t="shared" si="557"/>
        <v>43457</v>
      </c>
      <c r="G2729" s="14" t="str">
        <f t="shared" si="556"/>
        <v>Avg of 4 NM Projects</v>
      </c>
      <c r="H2729" s="15">
        <f t="shared" si="558"/>
        <v>14</v>
      </c>
      <c r="I2729" s="93">
        <v>27.650000000000002</v>
      </c>
      <c r="J2729">
        <f t="shared" si="546"/>
        <v>0.15533707865168542</v>
      </c>
      <c r="K2729" s="4">
        <v>25.95</v>
      </c>
      <c r="L2729" s="4">
        <v>25.04</v>
      </c>
      <c r="M2729" s="16">
        <f t="shared" si="547"/>
        <v>0.69235599999999997</v>
      </c>
      <c r="N2729">
        <f t="shared" si="548"/>
        <v>0</v>
      </c>
      <c r="O2729">
        <f t="shared" si="549"/>
        <v>0</v>
      </c>
      <c r="P2729" s="63">
        <f t="shared" si="550"/>
        <v>0</v>
      </c>
    </row>
    <row r="2730" spans="1:16" x14ac:dyDescent="0.3">
      <c r="A2730">
        <f t="shared" si="551"/>
        <v>2018</v>
      </c>
      <c r="B2730">
        <f t="shared" si="552"/>
        <v>12</v>
      </c>
      <c r="C2730">
        <f t="shared" si="553"/>
        <v>23</v>
      </c>
      <c r="D2730">
        <f t="shared" si="554"/>
        <v>2</v>
      </c>
      <c r="E2730" t="str">
        <f t="shared" si="555"/>
        <v>ON</v>
      </c>
      <c r="F2730" s="13">
        <f t="shared" si="557"/>
        <v>43457</v>
      </c>
      <c r="G2730" s="14" t="str">
        <f t="shared" si="556"/>
        <v>Avg of 4 NM Projects</v>
      </c>
      <c r="H2730" s="15">
        <f t="shared" si="558"/>
        <v>15</v>
      </c>
      <c r="I2730" s="93">
        <v>26.5</v>
      </c>
      <c r="J2730">
        <f t="shared" si="546"/>
        <v>0.14887640449438203</v>
      </c>
      <c r="K2730" s="4">
        <v>26.78</v>
      </c>
      <c r="L2730" s="4">
        <v>27.01</v>
      </c>
      <c r="M2730" s="16">
        <f t="shared" si="547"/>
        <v>0.71576499999999998</v>
      </c>
      <c r="N2730">
        <f t="shared" si="548"/>
        <v>0</v>
      </c>
      <c r="O2730">
        <f t="shared" si="549"/>
        <v>0</v>
      </c>
      <c r="P2730" s="63">
        <f t="shared" si="550"/>
        <v>0</v>
      </c>
    </row>
    <row r="2731" spans="1:16" x14ac:dyDescent="0.3">
      <c r="A2731">
        <f t="shared" si="551"/>
        <v>2018</v>
      </c>
      <c r="B2731">
        <f t="shared" si="552"/>
        <v>12</v>
      </c>
      <c r="C2731">
        <f t="shared" si="553"/>
        <v>23</v>
      </c>
      <c r="D2731">
        <f t="shared" si="554"/>
        <v>2</v>
      </c>
      <c r="E2731" t="str">
        <f t="shared" si="555"/>
        <v>ON</v>
      </c>
      <c r="F2731" s="13">
        <f t="shared" si="557"/>
        <v>43457</v>
      </c>
      <c r="G2731" s="14" t="str">
        <f t="shared" si="556"/>
        <v>Avg of 4 NM Projects</v>
      </c>
      <c r="H2731" s="15">
        <f t="shared" si="558"/>
        <v>16</v>
      </c>
      <c r="I2731" s="93">
        <v>10.625</v>
      </c>
      <c r="J2731">
        <f t="shared" si="546"/>
        <v>5.9691011235955056E-2</v>
      </c>
      <c r="K2731" s="4">
        <v>27.19</v>
      </c>
      <c r="L2731" s="4">
        <v>27.81</v>
      </c>
      <c r="M2731" s="16">
        <f t="shared" si="547"/>
        <v>0.29548124999999997</v>
      </c>
      <c r="N2731">
        <f t="shared" si="548"/>
        <v>0</v>
      </c>
      <c r="O2731">
        <f t="shared" si="549"/>
        <v>0</v>
      </c>
      <c r="P2731" s="63">
        <f t="shared" si="550"/>
        <v>0</v>
      </c>
    </row>
    <row r="2732" spans="1:16" x14ac:dyDescent="0.3">
      <c r="A2732">
        <f t="shared" si="551"/>
        <v>2018</v>
      </c>
      <c r="B2732">
        <f t="shared" si="552"/>
        <v>12</v>
      </c>
      <c r="C2732">
        <f t="shared" si="553"/>
        <v>23</v>
      </c>
      <c r="D2732">
        <f t="shared" si="554"/>
        <v>2</v>
      </c>
      <c r="E2732" t="str">
        <f t="shared" si="555"/>
        <v>ON</v>
      </c>
      <c r="F2732" s="13">
        <f t="shared" si="557"/>
        <v>43457</v>
      </c>
      <c r="G2732" s="14" t="str">
        <f t="shared" si="556"/>
        <v>Avg of 4 NM Projects</v>
      </c>
      <c r="H2732" s="15">
        <f t="shared" si="558"/>
        <v>17</v>
      </c>
      <c r="I2732" s="93">
        <v>-1.28</v>
      </c>
      <c r="J2732">
        <f t="shared" si="546"/>
        <v>-7.1910112359550565E-3</v>
      </c>
      <c r="K2732" s="4">
        <v>31.66</v>
      </c>
      <c r="L2732" s="4">
        <v>33.75</v>
      </c>
      <c r="M2732" s="16">
        <f t="shared" si="547"/>
        <v>-4.3200000000000002E-2</v>
      </c>
      <c r="N2732">
        <f t="shared" si="548"/>
        <v>0</v>
      </c>
      <c r="O2732">
        <f t="shared" si="549"/>
        <v>0</v>
      </c>
      <c r="P2732" s="63">
        <f t="shared" si="550"/>
        <v>0</v>
      </c>
    </row>
    <row r="2733" spans="1:16" x14ac:dyDescent="0.3">
      <c r="A2733">
        <f t="shared" si="551"/>
        <v>2018</v>
      </c>
      <c r="B2733">
        <f t="shared" si="552"/>
        <v>12</v>
      </c>
      <c r="C2733">
        <f t="shared" si="553"/>
        <v>23</v>
      </c>
      <c r="D2733">
        <f t="shared" si="554"/>
        <v>2</v>
      </c>
      <c r="E2733" t="str">
        <f t="shared" si="555"/>
        <v>ON</v>
      </c>
      <c r="F2733" s="13">
        <f t="shared" si="557"/>
        <v>43457</v>
      </c>
      <c r="G2733" s="14" t="str">
        <f t="shared" si="556"/>
        <v>Avg of 4 NM Projects</v>
      </c>
      <c r="H2733" s="15">
        <f t="shared" si="558"/>
        <v>18</v>
      </c>
      <c r="I2733" s="93">
        <v>-1.2799999999999998</v>
      </c>
      <c r="J2733">
        <f t="shared" si="546"/>
        <v>-7.1910112359550547E-3</v>
      </c>
      <c r="K2733" s="4">
        <v>40.72</v>
      </c>
      <c r="L2733" s="4">
        <v>50.59</v>
      </c>
      <c r="M2733" s="16">
        <f t="shared" si="547"/>
        <v>-6.4755199999999985E-2</v>
      </c>
      <c r="N2733">
        <f t="shared" si="548"/>
        <v>0</v>
      </c>
      <c r="O2733">
        <f t="shared" si="549"/>
        <v>0</v>
      </c>
      <c r="P2733" s="63">
        <f t="shared" si="550"/>
        <v>0</v>
      </c>
    </row>
    <row r="2734" spans="1:16" x14ac:dyDescent="0.3">
      <c r="A2734">
        <f t="shared" si="551"/>
        <v>2018</v>
      </c>
      <c r="B2734">
        <f t="shared" si="552"/>
        <v>12</v>
      </c>
      <c r="C2734">
        <f t="shared" si="553"/>
        <v>23</v>
      </c>
      <c r="D2734">
        <f t="shared" si="554"/>
        <v>2</v>
      </c>
      <c r="E2734" t="str">
        <f t="shared" si="555"/>
        <v>ON</v>
      </c>
      <c r="F2734" s="13">
        <f t="shared" si="557"/>
        <v>43457</v>
      </c>
      <c r="G2734" s="14" t="str">
        <f t="shared" si="556"/>
        <v>Avg of 4 NM Projects</v>
      </c>
      <c r="H2734" s="15">
        <f t="shared" si="558"/>
        <v>19</v>
      </c>
      <c r="I2734" s="93">
        <v>-1.2799999999999998</v>
      </c>
      <c r="J2734">
        <f t="shared" si="546"/>
        <v>-7.1910112359550547E-3</v>
      </c>
      <c r="K2734" s="4">
        <v>40.49</v>
      </c>
      <c r="L2734" s="4">
        <v>51.99</v>
      </c>
      <c r="M2734" s="16">
        <f t="shared" si="547"/>
        <v>-6.6547199999999987E-2</v>
      </c>
      <c r="N2734">
        <f t="shared" si="548"/>
        <v>0</v>
      </c>
      <c r="O2734">
        <f t="shared" si="549"/>
        <v>0</v>
      </c>
      <c r="P2734" s="63">
        <f t="shared" si="550"/>
        <v>0</v>
      </c>
    </row>
    <row r="2735" spans="1:16" x14ac:dyDescent="0.3">
      <c r="A2735">
        <f t="shared" si="551"/>
        <v>2018</v>
      </c>
      <c r="B2735">
        <f t="shared" si="552"/>
        <v>12</v>
      </c>
      <c r="C2735">
        <f t="shared" si="553"/>
        <v>23</v>
      </c>
      <c r="D2735">
        <f t="shared" si="554"/>
        <v>2</v>
      </c>
      <c r="E2735" t="str">
        <f t="shared" si="555"/>
        <v>ON</v>
      </c>
      <c r="F2735" s="13">
        <f t="shared" si="557"/>
        <v>43457</v>
      </c>
      <c r="G2735" s="14" t="str">
        <f t="shared" si="556"/>
        <v>Avg of 4 NM Projects</v>
      </c>
      <c r="H2735" s="15">
        <f t="shared" si="558"/>
        <v>20</v>
      </c>
      <c r="I2735" s="93">
        <v>-1.4100000000000001</v>
      </c>
      <c r="J2735">
        <f t="shared" si="546"/>
        <v>-7.9213483146067416E-3</v>
      </c>
      <c r="K2735" s="4">
        <v>35.75</v>
      </c>
      <c r="L2735" s="4">
        <v>47.72</v>
      </c>
      <c r="M2735" s="16">
        <f t="shared" si="547"/>
        <v>-6.7285200000000003E-2</v>
      </c>
      <c r="N2735">
        <f t="shared" si="548"/>
        <v>0</v>
      </c>
      <c r="O2735">
        <f t="shared" si="549"/>
        <v>0</v>
      </c>
      <c r="P2735" s="63">
        <f t="shared" si="550"/>
        <v>0</v>
      </c>
    </row>
    <row r="2736" spans="1:16" x14ac:dyDescent="0.3">
      <c r="A2736">
        <f t="shared" si="551"/>
        <v>2018</v>
      </c>
      <c r="B2736">
        <f t="shared" si="552"/>
        <v>12</v>
      </c>
      <c r="C2736">
        <f t="shared" si="553"/>
        <v>23</v>
      </c>
      <c r="D2736">
        <f t="shared" si="554"/>
        <v>2</v>
      </c>
      <c r="E2736" t="str">
        <f t="shared" si="555"/>
        <v>ON</v>
      </c>
      <c r="F2736" s="13">
        <f t="shared" si="557"/>
        <v>43457</v>
      </c>
      <c r="G2736" s="14" t="str">
        <f t="shared" si="556"/>
        <v>Avg of 4 NM Projects</v>
      </c>
      <c r="H2736" s="15">
        <f t="shared" si="558"/>
        <v>21</v>
      </c>
      <c r="I2736" s="93">
        <v>-1.4099999999999997</v>
      </c>
      <c r="J2736">
        <f t="shared" si="546"/>
        <v>-7.9213483146067399E-3</v>
      </c>
      <c r="K2736" s="4">
        <v>33.090000000000003</v>
      </c>
      <c r="L2736" s="4">
        <v>46.03</v>
      </c>
      <c r="M2736" s="16">
        <f t="shared" si="547"/>
        <v>-6.4902299999999982E-2</v>
      </c>
      <c r="N2736">
        <f t="shared" si="548"/>
        <v>0</v>
      </c>
      <c r="O2736">
        <f t="shared" si="549"/>
        <v>0</v>
      </c>
      <c r="P2736" s="63">
        <f t="shared" si="550"/>
        <v>0</v>
      </c>
    </row>
    <row r="2737" spans="1:18" x14ac:dyDescent="0.3">
      <c r="A2737">
        <f t="shared" si="551"/>
        <v>2018</v>
      </c>
      <c r="B2737">
        <f t="shared" si="552"/>
        <v>12</v>
      </c>
      <c r="C2737">
        <f t="shared" si="553"/>
        <v>23</v>
      </c>
      <c r="D2737">
        <f t="shared" si="554"/>
        <v>2</v>
      </c>
      <c r="E2737" t="str">
        <f t="shared" si="555"/>
        <v>ON</v>
      </c>
      <c r="F2737" s="13">
        <f t="shared" si="557"/>
        <v>43457</v>
      </c>
      <c r="G2737" s="14" t="str">
        <f t="shared" si="556"/>
        <v>Avg of 4 NM Projects</v>
      </c>
      <c r="H2737" s="15">
        <f t="shared" si="558"/>
        <v>22</v>
      </c>
      <c r="I2737" s="93">
        <v>-1.4100000000000001</v>
      </c>
      <c r="J2737">
        <f t="shared" si="546"/>
        <v>-7.9213483146067416E-3</v>
      </c>
      <c r="K2737" s="4">
        <v>29.75</v>
      </c>
      <c r="L2737" s="4">
        <v>48.68</v>
      </c>
      <c r="M2737" s="16">
        <f t="shared" si="547"/>
        <v>-6.86388E-2</v>
      </c>
      <c r="N2737">
        <f t="shared" si="548"/>
        <v>0</v>
      </c>
      <c r="O2737">
        <f t="shared" si="549"/>
        <v>0</v>
      </c>
      <c r="P2737" s="63">
        <f t="shared" si="550"/>
        <v>0</v>
      </c>
    </row>
    <row r="2738" spans="1:18" x14ac:dyDescent="0.3">
      <c r="A2738">
        <f t="shared" si="551"/>
        <v>2018</v>
      </c>
      <c r="B2738">
        <f t="shared" si="552"/>
        <v>12</v>
      </c>
      <c r="C2738">
        <f t="shared" si="553"/>
        <v>23</v>
      </c>
      <c r="D2738">
        <f t="shared" si="554"/>
        <v>2</v>
      </c>
      <c r="E2738" t="str">
        <f t="shared" si="555"/>
        <v>ON</v>
      </c>
      <c r="F2738" s="13">
        <f t="shared" si="557"/>
        <v>43457</v>
      </c>
      <c r="G2738" s="14" t="str">
        <f t="shared" si="556"/>
        <v>Avg of 4 NM Projects</v>
      </c>
      <c r="H2738" s="15">
        <f t="shared" si="558"/>
        <v>23</v>
      </c>
      <c r="I2738" s="93">
        <v>-1.1499999999999999</v>
      </c>
      <c r="J2738">
        <f t="shared" si="546"/>
        <v>-6.4606741573033704E-3</v>
      </c>
      <c r="K2738" s="4">
        <v>29.01</v>
      </c>
      <c r="L2738" s="4">
        <v>49.9</v>
      </c>
      <c r="M2738" s="16">
        <f t="shared" si="547"/>
        <v>-5.7384999999999992E-2</v>
      </c>
      <c r="N2738">
        <f t="shared" si="548"/>
        <v>0</v>
      </c>
      <c r="O2738">
        <f t="shared" si="549"/>
        <v>0</v>
      </c>
      <c r="P2738" s="63">
        <f t="shared" si="550"/>
        <v>0</v>
      </c>
    </row>
    <row r="2739" spans="1:18" x14ac:dyDescent="0.3">
      <c r="A2739">
        <f t="shared" si="551"/>
        <v>2018</v>
      </c>
      <c r="B2739">
        <f t="shared" si="552"/>
        <v>12</v>
      </c>
      <c r="C2739">
        <f t="shared" si="553"/>
        <v>23</v>
      </c>
      <c r="D2739">
        <f t="shared" si="554"/>
        <v>2</v>
      </c>
      <c r="E2739" t="str">
        <f t="shared" si="555"/>
        <v>OFF</v>
      </c>
      <c r="F2739" s="13">
        <f t="shared" si="557"/>
        <v>43457</v>
      </c>
      <c r="G2739" s="14" t="str">
        <f t="shared" si="556"/>
        <v>Avg of 4 NM Projects</v>
      </c>
      <c r="H2739" s="15">
        <f t="shared" si="558"/>
        <v>24</v>
      </c>
      <c r="I2739" s="93">
        <v>-1.28</v>
      </c>
      <c r="J2739">
        <f t="shared" si="546"/>
        <v>-7.1910112359550565E-3</v>
      </c>
      <c r="K2739" s="4">
        <v>28.58</v>
      </c>
      <c r="L2739" s="4">
        <v>53.11</v>
      </c>
      <c r="M2739" s="16">
        <f t="shared" si="547"/>
        <v>-6.7980800000000008E-2</v>
      </c>
      <c r="N2739">
        <f t="shared" si="548"/>
        <v>0</v>
      </c>
      <c r="O2739">
        <f t="shared" si="549"/>
        <v>0</v>
      </c>
      <c r="P2739" s="63">
        <f t="shared" si="550"/>
        <v>0</v>
      </c>
    </row>
    <row r="2740" spans="1:18" x14ac:dyDescent="0.3">
      <c r="A2740">
        <f t="shared" si="551"/>
        <v>2018</v>
      </c>
      <c r="B2740">
        <f t="shared" si="552"/>
        <v>12</v>
      </c>
      <c r="C2740">
        <f t="shared" si="553"/>
        <v>24</v>
      </c>
      <c r="D2740">
        <f t="shared" si="554"/>
        <v>3</v>
      </c>
      <c r="E2740" t="str">
        <f t="shared" si="555"/>
        <v>OFF</v>
      </c>
      <c r="F2740" s="13">
        <f t="shared" si="557"/>
        <v>43458</v>
      </c>
      <c r="G2740" s="14" t="str">
        <f t="shared" si="556"/>
        <v>Avg of 4 NM Projects</v>
      </c>
      <c r="H2740" s="15">
        <f t="shared" si="558"/>
        <v>1</v>
      </c>
      <c r="I2740" s="93">
        <v>-1.28</v>
      </c>
      <c r="J2740">
        <f t="shared" si="546"/>
        <v>-7.1910112359550565E-3</v>
      </c>
      <c r="K2740" s="4">
        <v>29.69</v>
      </c>
      <c r="L2740" s="4">
        <v>35.1</v>
      </c>
      <c r="M2740" s="16">
        <f t="shared" si="547"/>
        <v>-4.4928000000000003E-2</v>
      </c>
      <c r="N2740">
        <f t="shared" si="548"/>
        <v>0</v>
      </c>
      <c r="O2740">
        <f t="shared" si="549"/>
        <v>0</v>
      </c>
      <c r="P2740" s="63">
        <f t="shared" si="550"/>
        <v>0</v>
      </c>
      <c r="Q2740" s="34"/>
      <c r="R2740" s="34"/>
    </row>
    <row r="2741" spans="1:18" x14ac:dyDescent="0.3">
      <c r="A2741">
        <f t="shared" si="551"/>
        <v>2018</v>
      </c>
      <c r="B2741">
        <f t="shared" si="552"/>
        <v>12</v>
      </c>
      <c r="C2741">
        <f t="shared" si="553"/>
        <v>24</v>
      </c>
      <c r="D2741">
        <f t="shared" si="554"/>
        <v>3</v>
      </c>
      <c r="E2741" t="str">
        <f t="shared" si="555"/>
        <v>OFF</v>
      </c>
      <c r="F2741" s="13">
        <f t="shared" si="557"/>
        <v>43458</v>
      </c>
      <c r="G2741" s="14" t="str">
        <f t="shared" si="556"/>
        <v>Avg of 4 NM Projects</v>
      </c>
      <c r="H2741" s="15">
        <f t="shared" si="558"/>
        <v>2</v>
      </c>
      <c r="I2741" s="93">
        <v>-1.2799999999999998</v>
      </c>
      <c r="J2741">
        <f t="shared" si="546"/>
        <v>-7.1910112359550547E-3</v>
      </c>
      <c r="K2741" s="4">
        <v>26.01</v>
      </c>
      <c r="L2741" s="4">
        <v>28.23</v>
      </c>
      <c r="M2741" s="16">
        <f t="shared" si="547"/>
        <v>-3.613439999999999E-2</v>
      </c>
      <c r="N2741">
        <f t="shared" si="548"/>
        <v>0</v>
      </c>
      <c r="O2741">
        <f t="shared" si="549"/>
        <v>0</v>
      </c>
      <c r="P2741" s="63">
        <f t="shared" si="550"/>
        <v>0</v>
      </c>
    </row>
    <row r="2742" spans="1:18" x14ac:dyDescent="0.3">
      <c r="A2742">
        <f t="shared" si="551"/>
        <v>2018</v>
      </c>
      <c r="B2742">
        <f t="shared" si="552"/>
        <v>12</v>
      </c>
      <c r="C2742">
        <f t="shared" si="553"/>
        <v>24</v>
      </c>
      <c r="D2742">
        <f t="shared" si="554"/>
        <v>3</v>
      </c>
      <c r="E2742" t="str">
        <f t="shared" si="555"/>
        <v>OFF</v>
      </c>
      <c r="F2742" s="13">
        <f t="shared" si="557"/>
        <v>43458</v>
      </c>
      <c r="G2742" s="14" t="str">
        <f t="shared" si="556"/>
        <v>Avg of 4 NM Projects</v>
      </c>
      <c r="H2742" s="15">
        <f t="shared" si="558"/>
        <v>3</v>
      </c>
      <c r="I2742" s="93">
        <v>-1.4100000000000001</v>
      </c>
      <c r="J2742">
        <f t="shared" si="546"/>
        <v>-7.9213483146067416E-3</v>
      </c>
      <c r="K2742" s="4">
        <v>25.97</v>
      </c>
      <c r="L2742" s="4">
        <v>27.62</v>
      </c>
      <c r="M2742" s="16">
        <f t="shared" si="547"/>
        <v>-3.8944200000000005E-2</v>
      </c>
      <c r="N2742">
        <f t="shared" si="548"/>
        <v>0</v>
      </c>
      <c r="O2742">
        <f t="shared" si="549"/>
        <v>0</v>
      </c>
      <c r="P2742" s="63">
        <f t="shared" si="550"/>
        <v>0</v>
      </c>
    </row>
    <row r="2743" spans="1:18" x14ac:dyDescent="0.3">
      <c r="A2743">
        <f t="shared" si="551"/>
        <v>2018</v>
      </c>
      <c r="B2743">
        <f t="shared" si="552"/>
        <v>12</v>
      </c>
      <c r="C2743">
        <f t="shared" si="553"/>
        <v>24</v>
      </c>
      <c r="D2743">
        <f t="shared" si="554"/>
        <v>3</v>
      </c>
      <c r="E2743" t="str">
        <f t="shared" si="555"/>
        <v>OFF</v>
      </c>
      <c r="F2743" s="13">
        <f t="shared" si="557"/>
        <v>43458</v>
      </c>
      <c r="G2743" s="14" t="str">
        <f t="shared" si="556"/>
        <v>Avg of 4 NM Projects</v>
      </c>
      <c r="H2743" s="15">
        <f t="shared" si="558"/>
        <v>4</v>
      </c>
      <c r="I2743" s="93">
        <v>-1.28</v>
      </c>
      <c r="J2743">
        <f t="shared" si="546"/>
        <v>-7.1910112359550565E-3</v>
      </c>
      <c r="K2743" s="4">
        <v>25.91</v>
      </c>
      <c r="L2743" s="4">
        <v>30.66</v>
      </c>
      <c r="M2743" s="16">
        <f t="shared" si="547"/>
        <v>-3.9244799999999996E-2</v>
      </c>
      <c r="N2743">
        <f t="shared" si="548"/>
        <v>0</v>
      </c>
      <c r="O2743">
        <f t="shared" si="549"/>
        <v>0</v>
      </c>
      <c r="P2743" s="63">
        <f t="shared" si="550"/>
        <v>0</v>
      </c>
    </row>
    <row r="2744" spans="1:18" x14ac:dyDescent="0.3">
      <c r="A2744">
        <f t="shared" si="551"/>
        <v>2018</v>
      </c>
      <c r="B2744">
        <f t="shared" si="552"/>
        <v>12</v>
      </c>
      <c r="C2744">
        <f t="shared" si="553"/>
        <v>24</v>
      </c>
      <c r="D2744">
        <f t="shared" si="554"/>
        <v>3</v>
      </c>
      <c r="E2744" t="str">
        <f t="shared" si="555"/>
        <v>OFF</v>
      </c>
      <c r="F2744" s="13">
        <f t="shared" si="557"/>
        <v>43458</v>
      </c>
      <c r="G2744" s="14" t="str">
        <f t="shared" si="556"/>
        <v>Avg of 4 NM Projects</v>
      </c>
      <c r="H2744" s="15">
        <f t="shared" si="558"/>
        <v>5</v>
      </c>
      <c r="I2744" s="93">
        <v>-1.2799999999999998</v>
      </c>
      <c r="J2744">
        <f t="shared" si="546"/>
        <v>-7.1910112359550547E-3</v>
      </c>
      <c r="K2744" s="4">
        <v>29.02</v>
      </c>
      <c r="L2744" s="4">
        <v>31.35</v>
      </c>
      <c r="M2744" s="16">
        <f t="shared" si="547"/>
        <v>-4.012799999999999E-2</v>
      </c>
      <c r="N2744">
        <f t="shared" si="548"/>
        <v>0</v>
      </c>
      <c r="O2744">
        <f t="shared" si="549"/>
        <v>0</v>
      </c>
      <c r="P2744" s="63">
        <f t="shared" si="550"/>
        <v>0</v>
      </c>
    </row>
    <row r="2745" spans="1:18" x14ac:dyDescent="0.3">
      <c r="A2745">
        <f t="shared" si="551"/>
        <v>2018</v>
      </c>
      <c r="B2745">
        <f t="shared" si="552"/>
        <v>12</v>
      </c>
      <c r="C2745">
        <f t="shared" si="553"/>
        <v>24</v>
      </c>
      <c r="D2745">
        <f t="shared" si="554"/>
        <v>3</v>
      </c>
      <c r="E2745" t="str">
        <f t="shared" si="555"/>
        <v>OFF</v>
      </c>
      <c r="F2745" s="13">
        <f t="shared" si="557"/>
        <v>43458</v>
      </c>
      <c r="G2745" s="14" t="str">
        <f t="shared" si="556"/>
        <v>Avg of 4 NM Projects</v>
      </c>
      <c r="H2745" s="15">
        <f t="shared" si="558"/>
        <v>6</v>
      </c>
      <c r="I2745" s="93">
        <v>-1.28</v>
      </c>
      <c r="J2745">
        <f t="shared" si="546"/>
        <v>-7.1910112359550565E-3</v>
      </c>
      <c r="K2745" s="4">
        <v>31.72</v>
      </c>
      <c r="L2745" s="4">
        <v>29.86</v>
      </c>
      <c r="M2745" s="16">
        <f t="shared" si="547"/>
        <v>-3.8220799999999999E-2</v>
      </c>
      <c r="N2745">
        <f t="shared" si="548"/>
        <v>0</v>
      </c>
      <c r="O2745">
        <f t="shared" si="549"/>
        <v>0</v>
      </c>
      <c r="P2745" s="63">
        <f t="shared" si="550"/>
        <v>0</v>
      </c>
    </row>
    <row r="2746" spans="1:18" x14ac:dyDescent="0.3">
      <c r="A2746">
        <f t="shared" si="551"/>
        <v>2018</v>
      </c>
      <c r="B2746">
        <f t="shared" si="552"/>
        <v>12</v>
      </c>
      <c r="C2746">
        <f t="shared" si="553"/>
        <v>24</v>
      </c>
      <c r="D2746">
        <f t="shared" si="554"/>
        <v>3</v>
      </c>
      <c r="E2746" t="str">
        <f t="shared" si="555"/>
        <v>OFF</v>
      </c>
      <c r="F2746" s="13">
        <f t="shared" si="557"/>
        <v>43458</v>
      </c>
      <c r="G2746" s="14" t="str">
        <f t="shared" si="556"/>
        <v>Avg of 4 NM Projects</v>
      </c>
      <c r="H2746" s="15">
        <f t="shared" si="558"/>
        <v>7</v>
      </c>
      <c r="I2746" s="93">
        <v>-1.1499999999999999</v>
      </c>
      <c r="J2746">
        <f t="shared" si="546"/>
        <v>-6.4606741573033704E-3</v>
      </c>
      <c r="K2746" s="4">
        <v>29.93</v>
      </c>
      <c r="L2746" s="4">
        <v>12.85</v>
      </c>
      <c r="M2746" s="16">
        <f t="shared" si="547"/>
        <v>-1.4777499999999997E-2</v>
      </c>
      <c r="N2746">
        <f t="shared" si="548"/>
        <v>0</v>
      </c>
      <c r="O2746">
        <f t="shared" si="549"/>
        <v>0</v>
      </c>
      <c r="P2746" s="63">
        <f t="shared" si="550"/>
        <v>0</v>
      </c>
    </row>
    <row r="2747" spans="1:18" x14ac:dyDescent="0.3">
      <c r="A2747">
        <f t="shared" si="551"/>
        <v>2018</v>
      </c>
      <c r="B2747">
        <f t="shared" si="552"/>
        <v>12</v>
      </c>
      <c r="C2747">
        <f t="shared" si="553"/>
        <v>24</v>
      </c>
      <c r="D2747">
        <f t="shared" si="554"/>
        <v>3</v>
      </c>
      <c r="E2747" t="str">
        <f t="shared" si="555"/>
        <v>ON</v>
      </c>
      <c r="F2747" s="13">
        <f t="shared" si="557"/>
        <v>43458</v>
      </c>
      <c r="G2747" s="14" t="str">
        <f t="shared" si="556"/>
        <v>Avg of 4 NM Projects</v>
      </c>
      <c r="H2747" s="15">
        <f t="shared" si="558"/>
        <v>8</v>
      </c>
      <c r="I2747" s="93">
        <v>-1.4100000000000001</v>
      </c>
      <c r="J2747">
        <f t="shared" si="546"/>
        <v>-7.9213483146067416E-3</v>
      </c>
      <c r="K2747" s="4">
        <v>35.4</v>
      </c>
      <c r="L2747" s="4">
        <v>35.69</v>
      </c>
      <c r="M2747" s="16">
        <f t="shared" si="547"/>
        <v>-5.0322900000000004E-2</v>
      </c>
      <c r="N2747">
        <f t="shared" si="548"/>
        <v>0</v>
      </c>
      <c r="O2747">
        <f t="shared" si="549"/>
        <v>0</v>
      </c>
      <c r="P2747" s="63">
        <f t="shared" si="550"/>
        <v>0</v>
      </c>
    </row>
    <row r="2748" spans="1:18" x14ac:dyDescent="0.3">
      <c r="A2748">
        <f t="shared" si="551"/>
        <v>2018</v>
      </c>
      <c r="B2748">
        <f t="shared" si="552"/>
        <v>12</v>
      </c>
      <c r="C2748">
        <f t="shared" si="553"/>
        <v>24</v>
      </c>
      <c r="D2748">
        <f t="shared" si="554"/>
        <v>3</v>
      </c>
      <c r="E2748" t="str">
        <f t="shared" si="555"/>
        <v>ON</v>
      </c>
      <c r="F2748" s="13">
        <f t="shared" si="557"/>
        <v>43458</v>
      </c>
      <c r="G2748" s="14" t="str">
        <f t="shared" si="556"/>
        <v>Avg of 4 NM Projects</v>
      </c>
      <c r="H2748" s="15">
        <f t="shared" si="558"/>
        <v>9</v>
      </c>
      <c r="I2748" s="93">
        <v>4.9850000000000003</v>
      </c>
      <c r="J2748">
        <f t="shared" si="546"/>
        <v>2.8005617977528093E-2</v>
      </c>
      <c r="K2748" s="4">
        <v>36.14</v>
      </c>
      <c r="L2748" s="4">
        <v>41.13</v>
      </c>
      <c r="M2748" s="16">
        <f t="shared" si="547"/>
        <v>0.20503305000000002</v>
      </c>
      <c r="N2748">
        <f t="shared" si="548"/>
        <v>0</v>
      </c>
      <c r="O2748">
        <f t="shared" si="549"/>
        <v>0</v>
      </c>
      <c r="P2748" s="63">
        <f t="shared" si="550"/>
        <v>0</v>
      </c>
    </row>
    <row r="2749" spans="1:18" x14ac:dyDescent="0.3">
      <c r="A2749">
        <f t="shared" si="551"/>
        <v>2018</v>
      </c>
      <c r="B2749">
        <f t="shared" si="552"/>
        <v>12</v>
      </c>
      <c r="C2749">
        <f t="shared" si="553"/>
        <v>24</v>
      </c>
      <c r="D2749">
        <f t="shared" si="554"/>
        <v>3</v>
      </c>
      <c r="E2749" t="str">
        <f t="shared" si="555"/>
        <v>ON</v>
      </c>
      <c r="F2749" s="13">
        <f t="shared" si="557"/>
        <v>43458</v>
      </c>
      <c r="G2749" s="14" t="str">
        <f t="shared" si="556"/>
        <v>Avg of 4 NM Projects</v>
      </c>
      <c r="H2749" s="15">
        <f t="shared" si="558"/>
        <v>10</v>
      </c>
      <c r="I2749" s="93">
        <v>14.98</v>
      </c>
      <c r="J2749">
        <f t="shared" si="546"/>
        <v>8.4157303370786515E-2</v>
      </c>
      <c r="K2749" s="4">
        <v>47</v>
      </c>
      <c r="L2749" s="4">
        <v>52.94</v>
      </c>
      <c r="M2749" s="16">
        <f t="shared" si="547"/>
        <v>0.7930412</v>
      </c>
      <c r="N2749">
        <f t="shared" si="548"/>
        <v>0</v>
      </c>
      <c r="O2749">
        <f t="shared" si="549"/>
        <v>0</v>
      </c>
      <c r="P2749" s="63">
        <f t="shared" si="550"/>
        <v>0</v>
      </c>
    </row>
    <row r="2750" spans="1:18" x14ac:dyDescent="0.3">
      <c r="A2750">
        <f t="shared" si="551"/>
        <v>2018</v>
      </c>
      <c r="B2750">
        <f t="shared" si="552"/>
        <v>12</v>
      </c>
      <c r="C2750">
        <f t="shared" si="553"/>
        <v>24</v>
      </c>
      <c r="D2750">
        <f t="shared" si="554"/>
        <v>3</v>
      </c>
      <c r="E2750" t="str">
        <f t="shared" si="555"/>
        <v>ON</v>
      </c>
      <c r="F2750" s="13">
        <f t="shared" si="557"/>
        <v>43458</v>
      </c>
      <c r="G2750" s="14" t="str">
        <f t="shared" si="556"/>
        <v>Avg of 4 NM Projects</v>
      </c>
      <c r="H2750" s="15">
        <f t="shared" si="558"/>
        <v>11</v>
      </c>
      <c r="I2750" s="93">
        <v>23.169999999999998</v>
      </c>
      <c r="J2750">
        <f t="shared" si="546"/>
        <v>0.13016853932584269</v>
      </c>
      <c r="K2750" s="4">
        <v>51.32</v>
      </c>
      <c r="L2750" s="4">
        <v>54.1</v>
      </c>
      <c r="M2750" s="16">
        <f t="shared" si="547"/>
        <v>1.2534969999999999</v>
      </c>
      <c r="N2750">
        <f t="shared" si="548"/>
        <v>0</v>
      </c>
      <c r="O2750">
        <f t="shared" si="549"/>
        <v>0</v>
      </c>
      <c r="P2750" s="63">
        <f t="shared" si="550"/>
        <v>0</v>
      </c>
    </row>
    <row r="2751" spans="1:18" x14ac:dyDescent="0.3">
      <c r="A2751">
        <f t="shared" si="551"/>
        <v>2018</v>
      </c>
      <c r="B2751">
        <f t="shared" si="552"/>
        <v>12</v>
      </c>
      <c r="C2751">
        <f t="shared" si="553"/>
        <v>24</v>
      </c>
      <c r="D2751">
        <f t="shared" si="554"/>
        <v>3</v>
      </c>
      <c r="E2751" t="str">
        <f t="shared" si="555"/>
        <v>ON</v>
      </c>
      <c r="F2751" s="13">
        <f t="shared" si="557"/>
        <v>43458</v>
      </c>
      <c r="G2751" s="14" t="str">
        <f t="shared" si="556"/>
        <v>Avg of 4 NM Projects</v>
      </c>
      <c r="H2751" s="15">
        <f t="shared" si="558"/>
        <v>12</v>
      </c>
      <c r="I2751" s="93">
        <v>34.56</v>
      </c>
      <c r="J2751">
        <f t="shared" si="546"/>
        <v>0.19415730337078652</v>
      </c>
      <c r="K2751" s="4">
        <v>49.29</v>
      </c>
      <c r="L2751" s="4">
        <v>38.49</v>
      </c>
      <c r="M2751" s="16">
        <f t="shared" si="547"/>
        <v>1.3302144</v>
      </c>
      <c r="N2751">
        <f t="shared" si="548"/>
        <v>0</v>
      </c>
      <c r="O2751">
        <f t="shared" si="549"/>
        <v>0</v>
      </c>
      <c r="P2751" s="63">
        <f t="shared" si="550"/>
        <v>0</v>
      </c>
    </row>
    <row r="2752" spans="1:18" x14ac:dyDescent="0.3">
      <c r="A2752">
        <f t="shared" si="551"/>
        <v>2018</v>
      </c>
      <c r="B2752">
        <f t="shared" si="552"/>
        <v>12</v>
      </c>
      <c r="C2752">
        <f t="shared" si="553"/>
        <v>24</v>
      </c>
      <c r="D2752">
        <f t="shared" si="554"/>
        <v>3</v>
      </c>
      <c r="E2752" t="str">
        <f t="shared" si="555"/>
        <v>ON</v>
      </c>
      <c r="F2752" s="13">
        <f t="shared" si="557"/>
        <v>43458</v>
      </c>
      <c r="G2752" s="14" t="str">
        <f t="shared" si="556"/>
        <v>Avg of 4 NM Projects</v>
      </c>
      <c r="H2752" s="15">
        <f t="shared" si="558"/>
        <v>13</v>
      </c>
      <c r="I2752" s="93">
        <v>35.58</v>
      </c>
      <c r="J2752">
        <f t="shared" si="546"/>
        <v>0.19988764044943819</v>
      </c>
      <c r="K2752" s="4">
        <v>47.38</v>
      </c>
      <c r="L2752" s="4">
        <v>35.47</v>
      </c>
      <c r="M2752" s="16">
        <f t="shared" si="547"/>
        <v>1.2620226000000001</v>
      </c>
      <c r="N2752">
        <f t="shared" si="548"/>
        <v>0</v>
      </c>
      <c r="O2752">
        <f t="shared" si="549"/>
        <v>0</v>
      </c>
      <c r="P2752" s="63">
        <f t="shared" si="550"/>
        <v>0</v>
      </c>
    </row>
    <row r="2753" spans="1:18" x14ac:dyDescent="0.3">
      <c r="A2753">
        <f t="shared" si="551"/>
        <v>2018</v>
      </c>
      <c r="B2753">
        <f t="shared" si="552"/>
        <v>12</v>
      </c>
      <c r="C2753">
        <f t="shared" si="553"/>
        <v>24</v>
      </c>
      <c r="D2753">
        <f t="shared" si="554"/>
        <v>3</v>
      </c>
      <c r="E2753" t="str">
        <f t="shared" si="555"/>
        <v>ON</v>
      </c>
      <c r="F2753" s="13">
        <f t="shared" si="557"/>
        <v>43458</v>
      </c>
      <c r="G2753" s="14" t="str">
        <f t="shared" si="556"/>
        <v>Avg of 4 NM Projects</v>
      </c>
      <c r="H2753" s="15">
        <f t="shared" si="558"/>
        <v>14</v>
      </c>
      <c r="I2753" s="93">
        <v>18.945000000000004</v>
      </c>
      <c r="J2753">
        <f t="shared" si="546"/>
        <v>0.10643258426966294</v>
      </c>
      <c r="K2753" s="4">
        <v>43.75</v>
      </c>
      <c r="L2753" s="4">
        <v>33.46</v>
      </c>
      <c r="M2753" s="16">
        <f t="shared" si="547"/>
        <v>0.63389970000000018</v>
      </c>
      <c r="N2753">
        <f t="shared" si="548"/>
        <v>0</v>
      </c>
      <c r="O2753">
        <f t="shared" si="549"/>
        <v>0</v>
      </c>
      <c r="P2753" s="63">
        <f t="shared" si="550"/>
        <v>0</v>
      </c>
    </row>
    <row r="2754" spans="1:18" x14ac:dyDescent="0.3">
      <c r="A2754">
        <f t="shared" si="551"/>
        <v>2018</v>
      </c>
      <c r="B2754">
        <f t="shared" si="552"/>
        <v>12</v>
      </c>
      <c r="C2754">
        <f t="shared" si="553"/>
        <v>24</v>
      </c>
      <c r="D2754">
        <f t="shared" si="554"/>
        <v>3</v>
      </c>
      <c r="E2754" t="str">
        <f t="shared" si="555"/>
        <v>ON</v>
      </c>
      <c r="F2754" s="13">
        <f t="shared" si="557"/>
        <v>43458</v>
      </c>
      <c r="G2754" s="14" t="str">
        <f t="shared" si="556"/>
        <v>Avg of 4 NM Projects</v>
      </c>
      <c r="H2754" s="15">
        <f t="shared" si="558"/>
        <v>15</v>
      </c>
      <c r="I2754" s="93">
        <v>8.0649999999999995</v>
      </c>
      <c r="J2754">
        <f t="shared" si="546"/>
        <v>4.530898876404494E-2</v>
      </c>
      <c r="K2754" s="4">
        <v>44.84</v>
      </c>
      <c r="L2754" s="4">
        <v>32.08</v>
      </c>
      <c r="M2754" s="16">
        <f t="shared" si="547"/>
        <v>0.25872519999999999</v>
      </c>
      <c r="N2754">
        <f t="shared" si="548"/>
        <v>0</v>
      </c>
      <c r="O2754">
        <f t="shared" si="549"/>
        <v>0</v>
      </c>
      <c r="P2754" s="63">
        <f t="shared" si="550"/>
        <v>0</v>
      </c>
    </row>
    <row r="2755" spans="1:18" x14ac:dyDescent="0.3">
      <c r="A2755">
        <f t="shared" si="551"/>
        <v>2018</v>
      </c>
      <c r="B2755">
        <f t="shared" si="552"/>
        <v>12</v>
      </c>
      <c r="C2755">
        <f t="shared" si="553"/>
        <v>24</v>
      </c>
      <c r="D2755">
        <f t="shared" si="554"/>
        <v>3</v>
      </c>
      <c r="E2755" t="str">
        <f t="shared" si="555"/>
        <v>ON</v>
      </c>
      <c r="F2755" s="13">
        <f t="shared" si="557"/>
        <v>43458</v>
      </c>
      <c r="G2755" s="14" t="str">
        <f t="shared" si="556"/>
        <v>Avg of 4 NM Projects</v>
      </c>
      <c r="H2755" s="15">
        <f t="shared" si="558"/>
        <v>16</v>
      </c>
      <c r="I2755" s="93">
        <v>0.64</v>
      </c>
      <c r="J2755">
        <f t="shared" si="546"/>
        <v>3.5955056179775282E-3</v>
      </c>
      <c r="K2755" s="4">
        <v>45</v>
      </c>
      <c r="L2755" s="4">
        <v>35.700000000000003</v>
      </c>
      <c r="M2755" s="16">
        <f t="shared" si="547"/>
        <v>2.2848000000000004E-2</v>
      </c>
      <c r="N2755">
        <f t="shared" si="548"/>
        <v>0</v>
      </c>
      <c r="O2755">
        <f t="shared" si="549"/>
        <v>0</v>
      </c>
      <c r="P2755" s="63">
        <f t="shared" si="550"/>
        <v>0</v>
      </c>
    </row>
    <row r="2756" spans="1:18" x14ac:dyDescent="0.3">
      <c r="A2756">
        <f t="shared" si="551"/>
        <v>2018</v>
      </c>
      <c r="B2756">
        <f t="shared" si="552"/>
        <v>12</v>
      </c>
      <c r="C2756">
        <f t="shared" si="553"/>
        <v>24</v>
      </c>
      <c r="D2756">
        <f t="shared" si="554"/>
        <v>3</v>
      </c>
      <c r="E2756" t="str">
        <f t="shared" si="555"/>
        <v>ON</v>
      </c>
      <c r="F2756" s="13">
        <f t="shared" si="557"/>
        <v>43458</v>
      </c>
      <c r="G2756" s="14" t="str">
        <f t="shared" si="556"/>
        <v>Avg of 4 NM Projects</v>
      </c>
      <c r="H2756" s="15">
        <f t="shared" si="558"/>
        <v>17</v>
      </c>
      <c r="I2756" s="93">
        <v>-1.4100000000000001</v>
      </c>
      <c r="J2756">
        <f t="shared" ref="J2756:J2819" si="559">+I2756/$I$1</f>
        <v>-7.9213483146067416E-3</v>
      </c>
      <c r="K2756" s="4">
        <v>49.55</v>
      </c>
      <c r="L2756" s="4">
        <v>43.75</v>
      </c>
      <c r="M2756" s="16">
        <f t="shared" ref="M2756:M2819" si="560">+L2756*I2756/1000</f>
        <v>-6.1687500000000006E-2</v>
      </c>
      <c r="N2756">
        <f t="shared" ref="N2756:N2819" si="561">+IF(I2756=0,1,0)</f>
        <v>0</v>
      </c>
      <c r="O2756">
        <f t="shared" ref="O2756:O2819" si="562">+IF(I2756&gt;=0.5*$I$1,1,0)</f>
        <v>0</v>
      </c>
      <c r="P2756" s="63">
        <f t="shared" ref="P2756:P2819" si="563">+IF(I2756&gt;MAX(I$3652:I$5859),1,0)</f>
        <v>0</v>
      </c>
    </row>
    <row r="2757" spans="1:18" x14ac:dyDescent="0.3">
      <c r="A2757">
        <f t="shared" ref="A2757:A2820" si="564">YEAR(F2757)</f>
        <v>2018</v>
      </c>
      <c r="B2757">
        <f t="shared" ref="B2757:B2820" si="565">+MONTH(F2757)</f>
        <v>12</v>
      </c>
      <c r="C2757">
        <f t="shared" ref="C2757:C2820" si="566">+DAY(F2757)</f>
        <v>24</v>
      </c>
      <c r="D2757">
        <f t="shared" ref="D2757:D2820" si="567">WEEKDAY(C2757)</f>
        <v>3</v>
      </c>
      <c r="E2757" t="str">
        <f t="shared" ref="E2757:E2820" si="568">IF(OR(D2757=1,D2757=7,H2757=1,H2757=2,H2757=3,H2757=4,H2757=5,H2757=6,H2757=7,H2757=24),"OFF","ON")</f>
        <v>ON</v>
      </c>
      <c r="F2757" s="13">
        <f t="shared" si="557"/>
        <v>43458</v>
      </c>
      <c r="G2757" s="14" t="str">
        <f t="shared" si="556"/>
        <v>Avg of 4 NM Projects</v>
      </c>
      <c r="H2757" s="15">
        <f t="shared" si="558"/>
        <v>18</v>
      </c>
      <c r="I2757" s="93">
        <v>-1.41</v>
      </c>
      <c r="J2757">
        <f t="shared" si="559"/>
        <v>-7.9213483146067416E-3</v>
      </c>
      <c r="K2757" s="4">
        <v>60.81</v>
      </c>
      <c r="L2757" s="4">
        <v>33.99</v>
      </c>
      <c r="M2757" s="16">
        <f t="shared" si="560"/>
        <v>-4.79259E-2</v>
      </c>
      <c r="N2757">
        <f t="shared" si="561"/>
        <v>0</v>
      </c>
      <c r="O2757">
        <f t="shared" si="562"/>
        <v>0</v>
      </c>
      <c r="P2757" s="63">
        <f t="shared" si="563"/>
        <v>0</v>
      </c>
    </row>
    <row r="2758" spans="1:18" x14ac:dyDescent="0.3">
      <c r="A2758">
        <f t="shared" si="564"/>
        <v>2018</v>
      </c>
      <c r="B2758">
        <f t="shared" si="565"/>
        <v>12</v>
      </c>
      <c r="C2758">
        <f t="shared" si="566"/>
        <v>24</v>
      </c>
      <c r="D2758">
        <f t="shared" si="567"/>
        <v>3</v>
      </c>
      <c r="E2758" t="str">
        <f t="shared" si="568"/>
        <v>ON</v>
      </c>
      <c r="F2758" s="13">
        <f t="shared" si="557"/>
        <v>43458</v>
      </c>
      <c r="G2758" s="14" t="str">
        <f t="shared" ref="G2758:G2821" si="569">+G2757</f>
        <v>Avg of 4 NM Projects</v>
      </c>
      <c r="H2758" s="15">
        <f t="shared" si="558"/>
        <v>19</v>
      </c>
      <c r="I2758" s="93">
        <v>-1.1499999999999999</v>
      </c>
      <c r="J2758">
        <f t="shared" si="559"/>
        <v>-6.4606741573033704E-3</v>
      </c>
      <c r="K2758" s="4">
        <v>51.65</v>
      </c>
      <c r="L2758" s="4">
        <v>32.01</v>
      </c>
      <c r="M2758" s="16">
        <f t="shared" si="560"/>
        <v>-3.6811499999999997E-2</v>
      </c>
      <c r="N2758">
        <f t="shared" si="561"/>
        <v>0</v>
      </c>
      <c r="O2758">
        <f t="shared" si="562"/>
        <v>0</v>
      </c>
      <c r="P2758" s="63">
        <f t="shared" si="563"/>
        <v>0</v>
      </c>
    </row>
    <row r="2759" spans="1:18" x14ac:dyDescent="0.3">
      <c r="A2759">
        <f t="shared" si="564"/>
        <v>2018</v>
      </c>
      <c r="B2759">
        <f t="shared" si="565"/>
        <v>12</v>
      </c>
      <c r="C2759">
        <f t="shared" si="566"/>
        <v>24</v>
      </c>
      <c r="D2759">
        <f t="shared" si="567"/>
        <v>3</v>
      </c>
      <c r="E2759" t="str">
        <f t="shared" si="568"/>
        <v>ON</v>
      </c>
      <c r="F2759" s="13">
        <f t="shared" si="557"/>
        <v>43458</v>
      </c>
      <c r="G2759" s="14" t="str">
        <f t="shared" si="569"/>
        <v>Avg of 4 NM Projects</v>
      </c>
      <c r="H2759" s="15">
        <f t="shared" si="558"/>
        <v>20</v>
      </c>
      <c r="I2759" s="93">
        <v>-1.28</v>
      </c>
      <c r="J2759">
        <f t="shared" si="559"/>
        <v>-7.1910112359550565E-3</v>
      </c>
      <c r="K2759" s="4">
        <v>48.33</v>
      </c>
      <c r="L2759" s="4">
        <v>28.86</v>
      </c>
      <c r="M2759" s="16">
        <f t="shared" si="560"/>
        <v>-3.6940800000000003E-2</v>
      </c>
      <c r="N2759">
        <f t="shared" si="561"/>
        <v>0</v>
      </c>
      <c r="O2759">
        <f t="shared" si="562"/>
        <v>0</v>
      </c>
      <c r="P2759" s="63">
        <f t="shared" si="563"/>
        <v>0</v>
      </c>
    </row>
    <row r="2760" spans="1:18" x14ac:dyDescent="0.3">
      <c r="A2760">
        <f t="shared" si="564"/>
        <v>2018</v>
      </c>
      <c r="B2760">
        <f t="shared" si="565"/>
        <v>12</v>
      </c>
      <c r="C2760">
        <f t="shared" si="566"/>
        <v>24</v>
      </c>
      <c r="D2760">
        <f t="shared" si="567"/>
        <v>3</v>
      </c>
      <c r="E2760" t="str">
        <f t="shared" si="568"/>
        <v>ON</v>
      </c>
      <c r="F2760" s="13">
        <f t="shared" si="557"/>
        <v>43458</v>
      </c>
      <c r="G2760" s="14" t="str">
        <f t="shared" si="569"/>
        <v>Avg of 4 NM Projects</v>
      </c>
      <c r="H2760" s="15">
        <f t="shared" si="558"/>
        <v>21</v>
      </c>
      <c r="I2760" s="93">
        <v>-1.2799999999999998</v>
      </c>
      <c r="J2760">
        <f t="shared" si="559"/>
        <v>-7.1910112359550547E-3</v>
      </c>
      <c r="K2760" s="4">
        <v>41.33</v>
      </c>
      <c r="L2760" s="4">
        <v>24.92</v>
      </c>
      <c r="M2760" s="16">
        <f t="shared" si="560"/>
        <v>-3.1897599999999998E-2</v>
      </c>
      <c r="N2760">
        <f t="shared" si="561"/>
        <v>0</v>
      </c>
      <c r="O2760">
        <f t="shared" si="562"/>
        <v>0</v>
      </c>
      <c r="P2760" s="63">
        <f t="shared" si="563"/>
        <v>0</v>
      </c>
    </row>
    <row r="2761" spans="1:18" x14ac:dyDescent="0.3">
      <c r="A2761">
        <f t="shared" si="564"/>
        <v>2018</v>
      </c>
      <c r="B2761">
        <f t="shared" si="565"/>
        <v>12</v>
      </c>
      <c r="C2761">
        <f t="shared" si="566"/>
        <v>24</v>
      </c>
      <c r="D2761">
        <f t="shared" si="567"/>
        <v>3</v>
      </c>
      <c r="E2761" t="str">
        <f t="shared" si="568"/>
        <v>ON</v>
      </c>
      <c r="F2761" s="13">
        <f t="shared" si="557"/>
        <v>43458</v>
      </c>
      <c r="G2761" s="14" t="str">
        <f t="shared" si="569"/>
        <v>Avg of 4 NM Projects</v>
      </c>
      <c r="H2761" s="15">
        <f t="shared" si="558"/>
        <v>22</v>
      </c>
      <c r="I2761" s="93">
        <v>-1.4100000000000001</v>
      </c>
      <c r="J2761">
        <f t="shared" si="559"/>
        <v>-7.9213483146067416E-3</v>
      </c>
      <c r="K2761" s="4">
        <v>33.67</v>
      </c>
      <c r="L2761" s="4">
        <v>24.66</v>
      </c>
      <c r="M2761" s="16">
        <f t="shared" si="560"/>
        <v>-3.4770599999999999E-2</v>
      </c>
      <c r="N2761">
        <f t="shared" si="561"/>
        <v>0</v>
      </c>
      <c r="O2761">
        <f t="shared" si="562"/>
        <v>0</v>
      </c>
      <c r="P2761" s="63">
        <f t="shared" si="563"/>
        <v>0</v>
      </c>
    </row>
    <row r="2762" spans="1:18" x14ac:dyDescent="0.3">
      <c r="A2762">
        <f t="shared" si="564"/>
        <v>2018</v>
      </c>
      <c r="B2762">
        <f t="shared" si="565"/>
        <v>12</v>
      </c>
      <c r="C2762">
        <f t="shared" si="566"/>
        <v>24</v>
      </c>
      <c r="D2762">
        <f t="shared" si="567"/>
        <v>3</v>
      </c>
      <c r="E2762" t="str">
        <f t="shared" si="568"/>
        <v>ON</v>
      </c>
      <c r="F2762" s="13">
        <f t="shared" si="557"/>
        <v>43458</v>
      </c>
      <c r="G2762" s="14" t="str">
        <f t="shared" si="569"/>
        <v>Avg of 4 NM Projects</v>
      </c>
      <c r="H2762" s="15">
        <f t="shared" si="558"/>
        <v>23</v>
      </c>
      <c r="I2762" s="93">
        <v>-1.1499999999999999</v>
      </c>
      <c r="J2762">
        <f t="shared" si="559"/>
        <v>-6.4606741573033704E-3</v>
      </c>
      <c r="K2762" s="4">
        <v>35.86</v>
      </c>
      <c r="L2762" s="4">
        <v>23.42</v>
      </c>
      <c r="M2762" s="16">
        <f t="shared" si="560"/>
        <v>-2.6932999999999999E-2</v>
      </c>
      <c r="N2762">
        <f t="shared" si="561"/>
        <v>0</v>
      </c>
      <c r="O2762">
        <f t="shared" si="562"/>
        <v>0</v>
      </c>
      <c r="P2762" s="63">
        <f t="shared" si="563"/>
        <v>0</v>
      </c>
    </row>
    <row r="2763" spans="1:18" x14ac:dyDescent="0.3">
      <c r="A2763">
        <f t="shared" si="564"/>
        <v>2018</v>
      </c>
      <c r="B2763">
        <f t="shared" si="565"/>
        <v>12</v>
      </c>
      <c r="C2763">
        <f t="shared" si="566"/>
        <v>24</v>
      </c>
      <c r="D2763">
        <f t="shared" si="567"/>
        <v>3</v>
      </c>
      <c r="E2763" t="str">
        <f t="shared" si="568"/>
        <v>OFF</v>
      </c>
      <c r="F2763" s="13">
        <f t="shared" si="557"/>
        <v>43458</v>
      </c>
      <c r="G2763" s="14" t="str">
        <f t="shared" si="569"/>
        <v>Avg of 4 NM Projects</v>
      </c>
      <c r="H2763" s="15">
        <f t="shared" si="558"/>
        <v>24</v>
      </c>
      <c r="I2763" s="93">
        <v>-1.4100000000000001</v>
      </c>
      <c r="J2763">
        <f t="shared" si="559"/>
        <v>-7.9213483146067416E-3</v>
      </c>
      <c r="K2763" s="4">
        <v>34.659999999999997</v>
      </c>
      <c r="L2763" s="4">
        <v>25.16</v>
      </c>
      <c r="M2763" s="16">
        <f t="shared" si="560"/>
        <v>-3.547560000000001E-2</v>
      </c>
      <c r="N2763">
        <f t="shared" si="561"/>
        <v>0</v>
      </c>
      <c r="O2763">
        <f t="shared" si="562"/>
        <v>0</v>
      </c>
      <c r="P2763" s="63">
        <f t="shared" si="563"/>
        <v>0</v>
      </c>
    </row>
    <row r="2764" spans="1:18" x14ac:dyDescent="0.3">
      <c r="A2764">
        <f t="shared" si="564"/>
        <v>2018</v>
      </c>
      <c r="B2764">
        <f t="shared" si="565"/>
        <v>12</v>
      </c>
      <c r="C2764">
        <f t="shared" si="566"/>
        <v>25</v>
      </c>
      <c r="D2764">
        <f t="shared" si="567"/>
        <v>4</v>
      </c>
      <c r="E2764" t="str">
        <f t="shared" si="568"/>
        <v>OFF</v>
      </c>
      <c r="F2764" s="13">
        <f t="shared" si="557"/>
        <v>43459</v>
      </c>
      <c r="G2764" s="14" t="str">
        <f t="shared" si="569"/>
        <v>Avg of 4 NM Projects</v>
      </c>
      <c r="H2764" s="15">
        <f t="shared" si="558"/>
        <v>1</v>
      </c>
      <c r="I2764" s="93">
        <v>-1.1499999999999999</v>
      </c>
      <c r="J2764">
        <f t="shared" si="559"/>
        <v>-6.4606741573033704E-3</v>
      </c>
      <c r="K2764" s="4">
        <v>34.24</v>
      </c>
      <c r="L2764" s="4">
        <v>29.03</v>
      </c>
      <c r="M2764" s="16">
        <f t="shared" si="560"/>
        <v>-3.3384499999999998E-2</v>
      </c>
      <c r="N2764">
        <f t="shared" si="561"/>
        <v>0</v>
      </c>
      <c r="O2764">
        <f t="shared" si="562"/>
        <v>0</v>
      </c>
      <c r="P2764" s="63">
        <f t="shared" si="563"/>
        <v>0</v>
      </c>
      <c r="Q2764" s="34"/>
      <c r="R2764" s="34"/>
    </row>
    <row r="2765" spans="1:18" x14ac:dyDescent="0.3">
      <c r="A2765">
        <f t="shared" si="564"/>
        <v>2018</v>
      </c>
      <c r="B2765">
        <f t="shared" si="565"/>
        <v>12</v>
      </c>
      <c r="C2765">
        <f t="shared" si="566"/>
        <v>25</v>
      </c>
      <c r="D2765">
        <f t="shared" si="567"/>
        <v>4</v>
      </c>
      <c r="E2765" t="str">
        <f t="shared" si="568"/>
        <v>OFF</v>
      </c>
      <c r="F2765" s="13">
        <f t="shared" si="557"/>
        <v>43459</v>
      </c>
      <c r="G2765" s="14" t="str">
        <f t="shared" si="569"/>
        <v>Avg of 4 NM Projects</v>
      </c>
      <c r="H2765" s="15">
        <f t="shared" si="558"/>
        <v>2</v>
      </c>
      <c r="I2765" s="93">
        <v>-1.28</v>
      </c>
      <c r="J2765">
        <f t="shared" si="559"/>
        <v>-7.1910112359550565E-3</v>
      </c>
      <c r="K2765" s="4">
        <v>29.7</v>
      </c>
      <c r="L2765" s="4">
        <v>24.55</v>
      </c>
      <c r="M2765" s="16">
        <f t="shared" si="560"/>
        <v>-3.1424000000000001E-2</v>
      </c>
      <c r="N2765">
        <f t="shared" si="561"/>
        <v>0</v>
      </c>
      <c r="O2765">
        <f t="shared" si="562"/>
        <v>0</v>
      </c>
      <c r="P2765" s="63">
        <f t="shared" si="563"/>
        <v>0</v>
      </c>
    </row>
    <row r="2766" spans="1:18" x14ac:dyDescent="0.3">
      <c r="A2766">
        <f t="shared" si="564"/>
        <v>2018</v>
      </c>
      <c r="B2766">
        <f t="shared" si="565"/>
        <v>12</v>
      </c>
      <c r="C2766">
        <f t="shared" si="566"/>
        <v>25</v>
      </c>
      <c r="D2766">
        <f t="shared" si="567"/>
        <v>4</v>
      </c>
      <c r="E2766" t="str">
        <f t="shared" si="568"/>
        <v>OFF</v>
      </c>
      <c r="F2766" s="13">
        <f t="shared" si="557"/>
        <v>43459</v>
      </c>
      <c r="G2766" s="14" t="str">
        <f t="shared" si="569"/>
        <v>Avg of 4 NM Projects</v>
      </c>
      <c r="H2766" s="15">
        <f t="shared" si="558"/>
        <v>3</v>
      </c>
      <c r="I2766" s="93">
        <v>-1.28</v>
      </c>
      <c r="J2766">
        <f t="shared" si="559"/>
        <v>-7.1910112359550565E-3</v>
      </c>
      <c r="K2766" s="4">
        <v>28.9</v>
      </c>
      <c r="L2766" s="4">
        <v>24.69</v>
      </c>
      <c r="M2766" s="16">
        <f t="shared" si="560"/>
        <v>-3.1603199999999998E-2</v>
      </c>
      <c r="N2766">
        <f t="shared" si="561"/>
        <v>0</v>
      </c>
      <c r="O2766">
        <f t="shared" si="562"/>
        <v>0</v>
      </c>
      <c r="P2766" s="63">
        <f t="shared" si="563"/>
        <v>0</v>
      </c>
    </row>
    <row r="2767" spans="1:18" x14ac:dyDescent="0.3">
      <c r="A2767">
        <f t="shared" si="564"/>
        <v>2018</v>
      </c>
      <c r="B2767">
        <f t="shared" si="565"/>
        <v>12</v>
      </c>
      <c r="C2767">
        <f t="shared" si="566"/>
        <v>25</v>
      </c>
      <c r="D2767">
        <f t="shared" si="567"/>
        <v>4</v>
      </c>
      <c r="E2767" t="str">
        <f t="shared" si="568"/>
        <v>OFF</v>
      </c>
      <c r="F2767" s="13">
        <f t="shared" si="557"/>
        <v>43459</v>
      </c>
      <c r="G2767" s="14" t="str">
        <f t="shared" si="569"/>
        <v>Avg of 4 NM Projects</v>
      </c>
      <c r="H2767" s="15">
        <f t="shared" si="558"/>
        <v>4</v>
      </c>
      <c r="I2767" s="93">
        <v>-1.41</v>
      </c>
      <c r="J2767">
        <f t="shared" si="559"/>
        <v>-7.9213483146067416E-3</v>
      </c>
      <c r="K2767" s="4">
        <v>28.94</v>
      </c>
      <c r="L2767" s="4">
        <v>15</v>
      </c>
      <c r="M2767" s="16">
        <f t="shared" si="560"/>
        <v>-2.1149999999999999E-2</v>
      </c>
      <c r="N2767">
        <f t="shared" si="561"/>
        <v>0</v>
      </c>
      <c r="O2767">
        <f t="shared" si="562"/>
        <v>0</v>
      </c>
      <c r="P2767" s="63">
        <f t="shared" si="563"/>
        <v>0</v>
      </c>
    </row>
    <row r="2768" spans="1:18" x14ac:dyDescent="0.3">
      <c r="A2768">
        <f t="shared" si="564"/>
        <v>2018</v>
      </c>
      <c r="B2768">
        <f t="shared" si="565"/>
        <v>12</v>
      </c>
      <c r="C2768">
        <f t="shared" si="566"/>
        <v>25</v>
      </c>
      <c r="D2768">
        <f t="shared" si="567"/>
        <v>4</v>
      </c>
      <c r="E2768" t="str">
        <f t="shared" si="568"/>
        <v>OFF</v>
      </c>
      <c r="F2768" s="13">
        <f t="shared" si="557"/>
        <v>43459</v>
      </c>
      <c r="G2768" s="14" t="str">
        <f t="shared" si="569"/>
        <v>Avg of 4 NM Projects</v>
      </c>
      <c r="H2768" s="15">
        <f t="shared" si="558"/>
        <v>5</v>
      </c>
      <c r="I2768" s="93">
        <v>-1.54</v>
      </c>
      <c r="J2768">
        <f t="shared" si="559"/>
        <v>-8.6516853932584268E-3</v>
      </c>
      <c r="K2768" s="4">
        <v>28.93</v>
      </c>
      <c r="L2768" s="4">
        <v>22.66</v>
      </c>
      <c r="M2768" s="16">
        <f t="shared" si="560"/>
        <v>-3.4896400000000001E-2</v>
      </c>
      <c r="N2768">
        <f t="shared" si="561"/>
        <v>0</v>
      </c>
      <c r="O2768">
        <f t="shared" si="562"/>
        <v>0</v>
      </c>
      <c r="P2768" s="63">
        <f t="shared" si="563"/>
        <v>0</v>
      </c>
    </row>
    <row r="2769" spans="1:16" x14ac:dyDescent="0.3">
      <c r="A2769">
        <f t="shared" si="564"/>
        <v>2018</v>
      </c>
      <c r="B2769">
        <f t="shared" si="565"/>
        <v>12</v>
      </c>
      <c r="C2769">
        <f t="shared" si="566"/>
        <v>25</v>
      </c>
      <c r="D2769">
        <f t="shared" si="567"/>
        <v>4</v>
      </c>
      <c r="E2769" t="str">
        <f t="shared" si="568"/>
        <v>OFF</v>
      </c>
      <c r="F2769" s="13">
        <f t="shared" si="557"/>
        <v>43459</v>
      </c>
      <c r="G2769" s="14" t="str">
        <f t="shared" si="569"/>
        <v>Avg of 4 NM Projects</v>
      </c>
      <c r="H2769" s="15">
        <f t="shared" si="558"/>
        <v>6</v>
      </c>
      <c r="I2769" s="93">
        <v>-1.1499999999999999</v>
      </c>
      <c r="J2769">
        <f t="shared" si="559"/>
        <v>-6.4606741573033704E-3</v>
      </c>
      <c r="K2769" s="4">
        <v>31.26</v>
      </c>
      <c r="L2769" s="4">
        <v>24.31</v>
      </c>
      <c r="M2769" s="16">
        <f t="shared" si="560"/>
        <v>-2.7956499999999995E-2</v>
      </c>
      <c r="N2769">
        <f t="shared" si="561"/>
        <v>0</v>
      </c>
      <c r="O2769">
        <f t="shared" si="562"/>
        <v>0</v>
      </c>
      <c r="P2769" s="63">
        <f t="shared" si="563"/>
        <v>0</v>
      </c>
    </row>
    <row r="2770" spans="1:16" x14ac:dyDescent="0.3">
      <c r="A2770">
        <f t="shared" si="564"/>
        <v>2018</v>
      </c>
      <c r="B2770">
        <f t="shared" si="565"/>
        <v>12</v>
      </c>
      <c r="C2770">
        <f t="shared" si="566"/>
        <v>25</v>
      </c>
      <c r="D2770">
        <f t="shared" si="567"/>
        <v>4</v>
      </c>
      <c r="E2770" t="str">
        <f t="shared" si="568"/>
        <v>OFF</v>
      </c>
      <c r="F2770" s="13">
        <f t="shared" si="557"/>
        <v>43459</v>
      </c>
      <c r="G2770" s="14" t="str">
        <f t="shared" si="569"/>
        <v>Avg of 4 NM Projects</v>
      </c>
      <c r="H2770" s="15">
        <f t="shared" si="558"/>
        <v>7</v>
      </c>
      <c r="I2770" s="93">
        <v>-1.28</v>
      </c>
      <c r="J2770">
        <f t="shared" si="559"/>
        <v>-7.1910112359550565E-3</v>
      </c>
      <c r="K2770" s="4">
        <v>30.85</v>
      </c>
      <c r="L2770" s="4">
        <v>24.51</v>
      </c>
      <c r="M2770" s="16">
        <f t="shared" si="560"/>
        <v>-3.1372799999999999E-2</v>
      </c>
      <c r="N2770">
        <f t="shared" si="561"/>
        <v>0</v>
      </c>
      <c r="O2770">
        <f t="shared" si="562"/>
        <v>0</v>
      </c>
      <c r="P2770" s="63">
        <f t="shared" si="563"/>
        <v>0</v>
      </c>
    </row>
    <row r="2771" spans="1:16" x14ac:dyDescent="0.3">
      <c r="A2771">
        <f t="shared" si="564"/>
        <v>2018</v>
      </c>
      <c r="B2771">
        <f t="shared" si="565"/>
        <v>12</v>
      </c>
      <c r="C2771">
        <f t="shared" si="566"/>
        <v>25</v>
      </c>
      <c r="D2771">
        <f t="shared" si="567"/>
        <v>4</v>
      </c>
      <c r="E2771" t="str">
        <f t="shared" si="568"/>
        <v>ON</v>
      </c>
      <c r="F2771" s="13">
        <f t="shared" si="557"/>
        <v>43459</v>
      </c>
      <c r="G2771" s="14" t="str">
        <f t="shared" si="569"/>
        <v>Avg of 4 NM Projects</v>
      </c>
      <c r="H2771" s="15">
        <f t="shared" si="558"/>
        <v>8</v>
      </c>
      <c r="I2771" s="93">
        <v>-1.1549999999999998</v>
      </c>
      <c r="J2771">
        <f t="shared" si="559"/>
        <v>-6.4887640449438188E-3</v>
      </c>
      <c r="K2771" s="4">
        <v>34.28</v>
      </c>
      <c r="L2771" s="4">
        <v>29.49</v>
      </c>
      <c r="M2771" s="16">
        <f t="shared" si="560"/>
        <v>-3.4060949999999993E-2</v>
      </c>
      <c r="N2771">
        <f t="shared" si="561"/>
        <v>0</v>
      </c>
      <c r="O2771">
        <f t="shared" si="562"/>
        <v>0</v>
      </c>
      <c r="P2771" s="63">
        <f t="shared" si="563"/>
        <v>0</v>
      </c>
    </row>
    <row r="2772" spans="1:16" x14ac:dyDescent="0.3">
      <c r="A2772">
        <f t="shared" si="564"/>
        <v>2018</v>
      </c>
      <c r="B2772">
        <f t="shared" si="565"/>
        <v>12</v>
      </c>
      <c r="C2772">
        <f t="shared" si="566"/>
        <v>25</v>
      </c>
      <c r="D2772">
        <f t="shared" si="567"/>
        <v>4</v>
      </c>
      <c r="E2772" t="str">
        <f t="shared" si="568"/>
        <v>ON</v>
      </c>
      <c r="F2772" s="13">
        <f t="shared" si="557"/>
        <v>43459</v>
      </c>
      <c r="G2772" s="14" t="str">
        <f t="shared" si="569"/>
        <v>Avg of 4 NM Projects</v>
      </c>
      <c r="H2772" s="15">
        <f t="shared" si="558"/>
        <v>9</v>
      </c>
      <c r="I2772" s="93">
        <v>8.83</v>
      </c>
      <c r="J2772">
        <f t="shared" si="559"/>
        <v>4.9606741573033707E-2</v>
      </c>
      <c r="K2772" s="4">
        <v>37.53</v>
      </c>
      <c r="L2772" s="4">
        <v>27.73</v>
      </c>
      <c r="M2772" s="16">
        <f t="shared" si="560"/>
        <v>0.24485590000000002</v>
      </c>
      <c r="N2772">
        <f t="shared" si="561"/>
        <v>0</v>
      </c>
      <c r="O2772">
        <f t="shared" si="562"/>
        <v>0</v>
      </c>
      <c r="P2772" s="63">
        <f t="shared" si="563"/>
        <v>0</v>
      </c>
    </row>
    <row r="2773" spans="1:16" x14ac:dyDescent="0.3">
      <c r="A2773">
        <f t="shared" si="564"/>
        <v>2018</v>
      </c>
      <c r="B2773">
        <f t="shared" si="565"/>
        <v>12</v>
      </c>
      <c r="C2773">
        <f t="shared" si="566"/>
        <v>25</v>
      </c>
      <c r="D2773">
        <f t="shared" si="567"/>
        <v>4</v>
      </c>
      <c r="E2773" t="str">
        <f t="shared" si="568"/>
        <v>ON</v>
      </c>
      <c r="F2773" s="13">
        <f t="shared" si="557"/>
        <v>43459</v>
      </c>
      <c r="G2773" s="14" t="str">
        <f t="shared" si="569"/>
        <v>Avg of 4 NM Projects</v>
      </c>
      <c r="H2773" s="15">
        <f t="shared" si="558"/>
        <v>10</v>
      </c>
      <c r="I2773" s="93">
        <v>18.815000000000001</v>
      </c>
      <c r="J2773">
        <f t="shared" si="559"/>
        <v>0.10570224719101125</v>
      </c>
      <c r="K2773" s="4">
        <v>39.56</v>
      </c>
      <c r="L2773" s="4">
        <v>24.37</v>
      </c>
      <c r="M2773" s="16">
        <f t="shared" si="560"/>
        <v>0.45852155000000006</v>
      </c>
      <c r="N2773">
        <f t="shared" si="561"/>
        <v>0</v>
      </c>
      <c r="O2773">
        <f t="shared" si="562"/>
        <v>0</v>
      </c>
      <c r="P2773" s="63">
        <f t="shared" si="563"/>
        <v>0</v>
      </c>
    </row>
    <row r="2774" spans="1:16" x14ac:dyDescent="0.3">
      <c r="A2774">
        <f t="shared" si="564"/>
        <v>2018</v>
      </c>
      <c r="B2774">
        <f t="shared" si="565"/>
        <v>12</v>
      </c>
      <c r="C2774">
        <f t="shared" si="566"/>
        <v>25</v>
      </c>
      <c r="D2774">
        <f t="shared" si="567"/>
        <v>4</v>
      </c>
      <c r="E2774" t="str">
        <f t="shared" si="568"/>
        <v>ON</v>
      </c>
      <c r="F2774" s="13">
        <f t="shared" si="557"/>
        <v>43459</v>
      </c>
      <c r="G2774" s="14" t="str">
        <f t="shared" si="569"/>
        <v>Avg of 4 NM Projects</v>
      </c>
      <c r="H2774" s="15">
        <f t="shared" si="558"/>
        <v>11</v>
      </c>
      <c r="I2774" s="93">
        <v>33.409999999999997</v>
      </c>
      <c r="J2774">
        <f t="shared" si="559"/>
        <v>0.18769662921348312</v>
      </c>
      <c r="K2774" s="4">
        <v>39.549999999999997</v>
      </c>
      <c r="L2774" s="4">
        <v>23.54</v>
      </c>
      <c r="M2774" s="16">
        <f t="shared" si="560"/>
        <v>0.78647139999999993</v>
      </c>
      <c r="N2774">
        <f t="shared" si="561"/>
        <v>0</v>
      </c>
      <c r="O2774">
        <f t="shared" si="562"/>
        <v>0</v>
      </c>
      <c r="P2774" s="63">
        <f t="shared" si="563"/>
        <v>0</v>
      </c>
    </row>
    <row r="2775" spans="1:16" x14ac:dyDescent="0.3">
      <c r="A2775">
        <f t="shared" si="564"/>
        <v>2018</v>
      </c>
      <c r="B2775">
        <f t="shared" si="565"/>
        <v>12</v>
      </c>
      <c r="C2775">
        <f t="shared" si="566"/>
        <v>25</v>
      </c>
      <c r="D2775">
        <f t="shared" si="567"/>
        <v>4</v>
      </c>
      <c r="E2775" t="str">
        <f t="shared" si="568"/>
        <v>ON</v>
      </c>
      <c r="F2775" s="13">
        <f t="shared" si="557"/>
        <v>43459</v>
      </c>
      <c r="G2775" s="14" t="str">
        <f t="shared" si="569"/>
        <v>Avg of 4 NM Projects</v>
      </c>
      <c r="H2775" s="15">
        <f t="shared" si="558"/>
        <v>12</v>
      </c>
      <c r="I2775" s="93">
        <v>39.545000000000002</v>
      </c>
      <c r="J2775">
        <f t="shared" si="559"/>
        <v>0.22216292134831461</v>
      </c>
      <c r="K2775" s="4">
        <v>39.049999999999997</v>
      </c>
      <c r="L2775" s="4">
        <v>23.08</v>
      </c>
      <c r="M2775" s="16">
        <f t="shared" si="560"/>
        <v>0.91269859999999992</v>
      </c>
      <c r="N2775">
        <f t="shared" si="561"/>
        <v>0</v>
      </c>
      <c r="O2775">
        <f t="shared" si="562"/>
        <v>0</v>
      </c>
      <c r="P2775" s="63">
        <f t="shared" si="563"/>
        <v>0</v>
      </c>
    </row>
    <row r="2776" spans="1:16" x14ac:dyDescent="0.3">
      <c r="A2776">
        <f t="shared" si="564"/>
        <v>2018</v>
      </c>
      <c r="B2776">
        <f t="shared" si="565"/>
        <v>12</v>
      </c>
      <c r="C2776">
        <f t="shared" si="566"/>
        <v>25</v>
      </c>
      <c r="D2776">
        <f t="shared" si="567"/>
        <v>4</v>
      </c>
      <c r="E2776" t="str">
        <f t="shared" si="568"/>
        <v>ON</v>
      </c>
      <c r="F2776" s="13">
        <f t="shared" si="557"/>
        <v>43459</v>
      </c>
      <c r="G2776" s="14" t="str">
        <f t="shared" si="569"/>
        <v>Avg of 4 NM Projects</v>
      </c>
      <c r="H2776" s="15">
        <f t="shared" si="558"/>
        <v>13</v>
      </c>
      <c r="I2776" s="93">
        <v>40.450000000000003</v>
      </c>
      <c r="J2776">
        <f t="shared" si="559"/>
        <v>0.22724719101123597</v>
      </c>
      <c r="K2776" s="4">
        <v>37.9</v>
      </c>
      <c r="L2776" s="4">
        <v>19.559999999999999</v>
      </c>
      <c r="M2776" s="16">
        <f t="shared" si="560"/>
        <v>0.79120199999999996</v>
      </c>
      <c r="N2776">
        <f t="shared" si="561"/>
        <v>0</v>
      </c>
      <c r="O2776">
        <f t="shared" si="562"/>
        <v>0</v>
      </c>
      <c r="P2776" s="63">
        <f t="shared" si="563"/>
        <v>0</v>
      </c>
    </row>
    <row r="2777" spans="1:16" x14ac:dyDescent="0.3">
      <c r="A2777">
        <f t="shared" si="564"/>
        <v>2018</v>
      </c>
      <c r="B2777">
        <f t="shared" si="565"/>
        <v>12</v>
      </c>
      <c r="C2777">
        <f t="shared" si="566"/>
        <v>25</v>
      </c>
      <c r="D2777">
        <f t="shared" si="567"/>
        <v>4</v>
      </c>
      <c r="E2777" t="str">
        <f t="shared" si="568"/>
        <v>ON</v>
      </c>
      <c r="F2777" s="13">
        <f t="shared" si="557"/>
        <v>43459</v>
      </c>
      <c r="G2777" s="14" t="str">
        <f t="shared" si="569"/>
        <v>Avg of 4 NM Projects</v>
      </c>
      <c r="H2777" s="15">
        <f t="shared" si="558"/>
        <v>14</v>
      </c>
      <c r="I2777" s="93">
        <v>36.480000000000004</v>
      </c>
      <c r="J2777">
        <f t="shared" si="559"/>
        <v>0.20494382022471913</v>
      </c>
      <c r="K2777" s="4">
        <v>36.56</v>
      </c>
      <c r="L2777" s="4">
        <v>12.13</v>
      </c>
      <c r="M2777" s="16">
        <f t="shared" si="560"/>
        <v>0.44250240000000007</v>
      </c>
      <c r="N2777">
        <f t="shared" si="561"/>
        <v>0</v>
      </c>
      <c r="O2777">
        <f t="shared" si="562"/>
        <v>0</v>
      </c>
      <c r="P2777" s="63">
        <f t="shared" si="563"/>
        <v>0</v>
      </c>
    </row>
    <row r="2778" spans="1:16" x14ac:dyDescent="0.3">
      <c r="A2778">
        <f t="shared" si="564"/>
        <v>2018</v>
      </c>
      <c r="B2778">
        <f t="shared" si="565"/>
        <v>12</v>
      </c>
      <c r="C2778">
        <f t="shared" si="566"/>
        <v>25</v>
      </c>
      <c r="D2778">
        <f t="shared" si="567"/>
        <v>4</v>
      </c>
      <c r="E2778" t="str">
        <f t="shared" si="568"/>
        <v>ON</v>
      </c>
      <c r="F2778" s="13">
        <f t="shared" si="557"/>
        <v>43459</v>
      </c>
      <c r="G2778" s="14" t="str">
        <f t="shared" si="569"/>
        <v>Avg of 4 NM Projects</v>
      </c>
      <c r="H2778" s="15">
        <f t="shared" si="558"/>
        <v>15</v>
      </c>
      <c r="I2778" s="93">
        <v>27.13</v>
      </c>
      <c r="J2778">
        <f t="shared" si="559"/>
        <v>0.15241573033707864</v>
      </c>
      <c r="K2778" s="4">
        <v>39.29</v>
      </c>
      <c r="L2778" s="4">
        <v>21.68</v>
      </c>
      <c r="M2778" s="16">
        <f t="shared" si="560"/>
        <v>0.58817839999999999</v>
      </c>
      <c r="N2778">
        <f t="shared" si="561"/>
        <v>0</v>
      </c>
      <c r="O2778">
        <f t="shared" si="562"/>
        <v>0</v>
      </c>
      <c r="P2778" s="63">
        <f t="shared" si="563"/>
        <v>0</v>
      </c>
    </row>
    <row r="2779" spans="1:16" x14ac:dyDescent="0.3">
      <c r="A2779">
        <f t="shared" si="564"/>
        <v>2018</v>
      </c>
      <c r="B2779">
        <f t="shared" si="565"/>
        <v>12</v>
      </c>
      <c r="C2779">
        <f t="shared" si="566"/>
        <v>25</v>
      </c>
      <c r="D2779">
        <f t="shared" si="567"/>
        <v>4</v>
      </c>
      <c r="E2779" t="str">
        <f t="shared" si="568"/>
        <v>ON</v>
      </c>
      <c r="F2779" s="13">
        <f t="shared" si="557"/>
        <v>43459</v>
      </c>
      <c r="G2779" s="14" t="str">
        <f t="shared" si="569"/>
        <v>Avg of 4 NM Projects</v>
      </c>
      <c r="H2779" s="15">
        <f t="shared" si="558"/>
        <v>16</v>
      </c>
      <c r="I2779" s="93">
        <v>11.525000000000002</v>
      </c>
      <c r="J2779">
        <f t="shared" si="559"/>
        <v>6.4747191011235966E-2</v>
      </c>
      <c r="K2779" s="4">
        <v>37</v>
      </c>
      <c r="L2779" s="4">
        <v>23.53</v>
      </c>
      <c r="M2779" s="16">
        <f t="shared" si="560"/>
        <v>0.27118325000000004</v>
      </c>
      <c r="N2779">
        <f t="shared" si="561"/>
        <v>0</v>
      </c>
      <c r="O2779">
        <f t="shared" si="562"/>
        <v>0</v>
      </c>
      <c r="P2779" s="63">
        <f t="shared" si="563"/>
        <v>0</v>
      </c>
    </row>
    <row r="2780" spans="1:16" x14ac:dyDescent="0.3">
      <c r="A2780">
        <f t="shared" si="564"/>
        <v>2018</v>
      </c>
      <c r="B2780">
        <f t="shared" si="565"/>
        <v>12</v>
      </c>
      <c r="C2780">
        <f t="shared" si="566"/>
        <v>25</v>
      </c>
      <c r="D2780">
        <f t="shared" si="567"/>
        <v>4</v>
      </c>
      <c r="E2780" t="str">
        <f t="shared" si="568"/>
        <v>ON</v>
      </c>
      <c r="F2780" s="13">
        <f t="shared" si="557"/>
        <v>43459</v>
      </c>
      <c r="G2780" s="14" t="str">
        <f t="shared" si="569"/>
        <v>Avg of 4 NM Projects</v>
      </c>
      <c r="H2780" s="15">
        <f t="shared" si="558"/>
        <v>17</v>
      </c>
      <c r="I2780" s="93">
        <v>-1.1499999999999999</v>
      </c>
      <c r="J2780">
        <f t="shared" si="559"/>
        <v>-6.4606741573033704E-3</v>
      </c>
      <c r="K2780" s="4">
        <v>39.43</v>
      </c>
      <c r="L2780" s="4">
        <v>25.02</v>
      </c>
      <c r="M2780" s="16">
        <f t="shared" si="560"/>
        <v>-2.8772999999999996E-2</v>
      </c>
      <c r="N2780">
        <f t="shared" si="561"/>
        <v>0</v>
      </c>
      <c r="O2780">
        <f t="shared" si="562"/>
        <v>0</v>
      </c>
      <c r="P2780" s="63">
        <f t="shared" si="563"/>
        <v>0</v>
      </c>
    </row>
    <row r="2781" spans="1:16" x14ac:dyDescent="0.3">
      <c r="A2781">
        <f t="shared" si="564"/>
        <v>2018</v>
      </c>
      <c r="B2781">
        <f t="shared" si="565"/>
        <v>12</v>
      </c>
      <c r="C2781">
        <f t="shared" si="566"/>
        <v>25</v>
      </c>
      <c r="D2781">
        <f t="shared" si="567"/>
        <v>4</v>
      </c>
      <c r="E2781" t="str">
        <f t="shared" si="568"/>
        <v>ON</v>
      </c>
      <c r="F2781" s="13">
        <f t="shared" ref="F2781:F2844" si="570">+F2757+1</f>
        <v>43459</v>
      </c>
      <c r="G2781" s="14" t="str">
        <f t="shared" si="569"/>
        <v>Avg of 4 NM Projects</v>
      </c>
      <c r="H2781" s="15">
        <f t="shared" ref="H2781:H2844" si="571">H2757</f>
        <v>18</v>
      </c>
      <c r="I2781" s="93">
        <v>-1.28</v>
      </c>
      <c r="J2781">
        <f t="shared" si="559"/>
        <v>-7.1910112359550565E-3</v>
      </c>
      <c r="K2781" s="4">
        <v>52.27</v>
      </c>
      <c r="L2781" s="4">
        <v>25.84</v>
      </c>
      <c r="M2781" s="16">
        <f t="shared" si="560"/>
        <v>-3.3075199999999999E-2</v>
      </c>
      <c r="N2781">
        <f t="shared" si="561"/>
        <v>0</v>
      </c>
      <c r="O2781">
        <f t="shared" si="562"/>
        <v>0</v>
      </c>
      <c r="P2781" s="63">
        <f t="shared" si="563"/>
        <v>0</v>
      </c>
    </row>
    <row r="2782" spans="1:16" x14ac:dyDescent="0.3">
      <c r="A2782">
        <f t="shared" si="564"/>
        <v>2018</v>
      </c>
      <c r="B2782">
        <f t="shared" si="565"/>
        <v>12</v>
      </c>
      <c r="C2782">
        <f t="shared" si="566"/>
        <v>25</v>
      </c>
      <c r="D2782">
        <f t="shared" si="567"/>
        <v>4</v>
      </c>
      <c r="E2782" t="str">
        <f t="shared" si="568"/>
        <v>ON</v>
      </c>
      <c r="F2782" s="13">
        <f t="shared" si="570"/>
        <v>43459</v>
      </c>
      <c r="G2782" s="14" t="str">
        <f t="shared" si="569"/>
        <v>Avg of 4 NM Projects</v>
      </c>
      <c r="H2782" s="15">
        <f t="shared" si="571"/>
        <v>19</v>
      </c>
      <c r="I2782" s="93">
        <v>-1.41</v>
      </c>
      <c r="J2782">
        <f t="shared" si="559"/>
        <v>-7.9213483146067416E-3</v>
      </c>
      <c r="K2782" s="4">
        <v>48.49</v>
      </c>
      <c r="L2782" s="4">
        <v>25.9</v>
      </c>
      <c r="M2782" s="16">
        <f t="shared" si="560"/>
        <v>-3.6518999999999996E-2</v>
      </c>
      <c r="N2782">
        <f t="shared" si="561"/>
        <v>0</v>
      </c>
      <c r="O2782">
        <f t="shared" si="562"/>
        <v>0</v>
      </c>
      <c r="P2782" s="63">
        <f t="shared" si="563"/>
        <v>0</v>
      </c>
    </row>
    <row r="2783" spans="1:16" x14ac:dyDescent="0.3">
      <c r="A2783">
        <f t="shared" si="564"/>
        <v>2018</v>
      </c>
      <c r="B2783">
        <f t="shared" si="565"/>
        <v>12</v>
      </c>
      <c r="C2783">
        <f t="shared" si="566"/>
        <v>25</v>
      </c>
      <c r="D2783">
        <f t="shared" si="567"/>
        <v>4</v>
      </c>
      <c r="E2783" t="str">
        <f t="shared" si="568"/>
        <v>ON</v>
      </c>
      <c r="F2783" s="13">
        <f t="shared" si="570"/>
        <v>43459</v>
      </c>
      <c r="G2783" s="14" t="str">
        <f t="shared" si="569"/>
        <v>Avg of 4 NM Projects</v>
      </c>
      <c r="H2783" s="15">
        <f t="shared" si="571"/>
        <v>20</v>
      </c>
      <c r="I2783" s="93">
        <v>-1.4100000000000001</v>
      </c>
      <c r="J2783">
        <f t="shared" si="559"/>
        <v>-7.9213483146067416E-3</v>
      </c>
      <c r="K2783" s="4">
        <v>40.72</v>
      </c>
      <c r="L2783" s="4">
        <v>25.72</v>
      </c>
      <c r="M2783" s="16">
        <f t="shared" si="560"/>
        <v>-3.6265199999999997E-2</v>
      </c>
      <c r="N2783">
        <f t="shared" si="561"/>
        <v>0</v>
      </c>
      <c r="O2783">
        <f t="shared" si="562"/>
        <v>0</v>
      </c>
      <c r="P2783" s="63">
        <f t="shared" si="563"/>
        <v>0</v>
      </c>
    </row>
    <row r="2784" spans="1:16" x14ac:dyDescent="0.3">
      <c r="A2784">
        <f t="shared" si="564"/>
        <v>2018</v>
      </c>
      <c r="B2784">
        <f t="shared" si="565"/>
        <v>12</v>
      </c>
      <c r="C2784">
        <f t="shared" si="566"/>
        <v>25</v>
      </c>
      <c r="D2784">
        <f t="shared" si="567"/>
        <v>4</v>
      </c>
      <c r="E2784" t="str">
        <f t="shared" si="568"/>
        <v>ON</v>
      </c>
      <c r="F2784" s="13">
        <f t="shared" si="570"/>
        <v>43459</v>
      </c>
      <c r="G2784" s="14" t="str">
        <f t="shared" si="569"/>
        <v>Avg of 4 NM Projects</v>
      </c>
      <c r="H2784" s="15">
        <f t="shared" si="571"/>
        <v>21</v>
      </c>
      <c r="I2784" s="93">
        <v>-1.2799999999999998</v>
      </c>
      <c r="J2784">
        <f t="shared" si="559"/>
        <v>-7.1910112359550547E-3</v>
      </c>
      <c r="K2784" s="4">
        <v>36.65</v>
      </c>
      <c r="L2784" s="4">
        <v>25.66</v>
      </c>
      <c r="M2784" s="16">
        <f t="shared" si="560"/>
        <v>-3.2844799999999993E-2</v>
      </c>
      <c r="N2784">
        <f t="shared" si="561"/>
        <v>0</v>
      </c>
      <c r="O2784">
        <f t="shared" si="562"/>
        <v>0</v>
      </c>
      <c r="P2784" s="63">
        <f t="shared" si="563"/>
        <v>0</v>
      </c>
    </row>
    <row r="2785" spans="1:18" x14ac:dyDescent="0.3">
      <c r="A2785">
        <f t="shared" si="564"/>
        <v>2018</v>
      </c>
      <c r="B2785">
        <f t="shared" si="565"/>
        <v>12</v>
      </c>
      <c r="C2785">
        <f t="shared" si="566"/>
        <v>25</v>
      </c>
      <c r="D2785">
        <f t="shared" si="567"/>
        <v>4</v>
      </c>
      <c r="E2785" t="str">
        <f t="shared" si="568"/>
        <v>ON</v>
      </c>
      <c r="F2785" s="13">
        <f t="shared" si="570"/>
        <v>43459</v>
      </c>
      <c r="G2785" s="14" t="str">
        <f t="shared" si="569"/>
        <v>Avg of 4 NM Projects</v>
      </c>
      <c r="H2785" s="15">
        <f t="shared" si="571"/>
        <v>22</v>
      </c>
      <c r="I2785" s="93">
        <v>-1.28</v>
      </c>
      <c r="J2785">
        <f t="shared" si="559"/>
        <v>-7.1910112359550565E-3</v>
      </c>
      <c r="K2785" s="4">
        <v>36.94</v>
      </c>
      <c r="L2785" s="4">
        <v>25.46</v>
      </c>
      <c r="M2785" s="16">
        <f t="shared" si="560"/>
        <v>-3.2588800000000001E-2</v>
      </c>
      <c r="N2785">
        <f t="shared" si="561"/>
        <v>0</v>
      </c>
      <c r="O2785">
        <f t="shared" si="562"/>
        <v>0</v>
      </c>
      <c r="P2785" s="63">
        <f t="shared" si="563"/>
        <v>0</v>
      </c>
    </row>
    <row r="2786" spans="1:18" x14ac:dyDescent="0.3">
      <c r="A2786">
        <f t="shared" si="564"/>
        <v>2018</v>
      </c>
      <c r="B2786">
        <f t="shared" si="565"/>
        <v>12</v>
      </c>
      <c r="C2786">
        <f t="shared" si="566"/>
        <v>25</v>
      </c>
      <c r="D2786">
        <f t="shared" si="567"/>
        <v>4</v>
      </c>
      <c r="E2786" t="str">
        <f t="shared" si="568"/>
        <v>ON</v>
      </c>
      <c r="F2786" s="13">
        <f t="shared" si="570"/>
        <v>43459</v>
      </c>
      <c r="G2786" s="14" t="str">
        <f t="shared" si="569"/>
        <v>Avg of 4 NM Projects</v>
      </c>
      <c r="H2786" s="15">
        <f t="shared" si="571"/>
        <v>23</v>
      </c>
      <c r="I2786" s="93">
        <v>-1.4100000000000001</v>
      </c>
      <c r="J2786">
        <f t="shared" si="559"/>
        <v>-7.9213483146067416E-3</v>
      </c>
      <c r="K2786" s="4">
        <v>34.32</v>
      </c>
      <c r="L2786" s="4">
        <v>30.88</v>
      </c>
      <c r="M2786" s="16">
        <f t="shared" si="560"/>
        <v>-4.3540800000000004E-2</v>
      </c>
      <c r="N2786">
        <f t="shared" si="561"/>
        <v>0</v>
      </c>
      <c r="O2786">
        <f t="shared" si="562"/>
        <v>0</v>
      </c>
      <c r="P2786" s="63">
        <f t="shared" si="563"/>
        <v>0</v>
      </c>
    </row>
    <row r="2787" spans="1:18" x14ac:dyDescent="0.3">
      <c r="A2787">
        <f t="shared" si="564"/>
        <v>2018</v>
      </c>
      <c r="B2787">
        <f t="shared" si="565"/>
        <v>12</v>
      </c>
      <c r="C2787">
        <f t="shared" si="566"/>
        <v>25</v>
      </c>
      <c r="D2787">
        <f t="shared" si="567"/>
        <v>4</v>
      </c>
      <c r="E2787" t="str">
        <f t="shared" si="568"/>
        <v>OFF</v>
      </c>
      <c r="F2787" s="13">
        <f t="shared" si="570"/>
        <v>43459</v>
      </c>
      <c r="G2787" s="14" t="str">
        <f t="shared" si="569"/>
        <v>Avg of 4 NM Projects</v>
      </c>
      <c r="H2787" s="15">
        <f t="shared" si="571"/>
        <v>24</v>
      </c>
      <c r="I2787" s="93">
        <v>-1.2799999999999998</v>
      </c>
      <c r="J2787">
        <f t="shared" si="559"/>
        <v>-7.1910112359550547E-3</v>
      </c>
      <c r="K2787" s="4">
        <v>29.65</v>
      </c>
      <c r="L2787" s="4">
        <v>28</v>
      </c>
      <c r="M2787" s="16">
        <f t="shared" si="560"/>
        <v>-3.5839999999999997E-2</v>
      </c>
      <c r="N2787">
        <f t="shared" si="561"/>
        <v>0</v>
      </c>
      <c r="O2787">
        <f t="shared" si="562"/>
        <v>0</v>
      </c>
      <c r="P2787" s="63">
        <f t="shared" si="563"/>
        <v>0</v>
      </c>
    </row>
    <row r="2788" spans="1:18" x14ac:dyDescent="0.3">
      <c r="A2788">
        <f t="shared" si="564"/>
        <v>2018</v>
      </c>
      <c r="B2788">
        <f t="shared" si="565"/>
        <v>12</v>
      </c>
      <c r="C2788">
        <f t="shared" si="566"/>
        <v>26</v>
      </c>
      <c r="D2788">
        <f t="shared" si="567"/>
        <v>5</v>
      </c>
      <c r="E2788" t="str">
        <f t="shared" si="568"/>
        <v>OFF</v>
      </c>
      <c r="F2788" s="13">
        <f t="shared" si="570"/>
        <v>43460</v>
      </c>
      <c r="G2788" s="14" t="str">
        <f t="shared" si="569"/>
        <v>Avg of 4 NM Projects</v>
      </c>
      <c r="H2788" s="15">
        <f t="shared" si="571"/>
        <v>1</v>
      </c>
      <c r="I2788" s="93">
        <v>-1.28</v>
      </c>
      <c r="J2788">
        <f t="shared" si="559"/>
        <v>-7.1910112359550565E-3</v>
      </c>
      <c r="K2788" s="4">
        <v>35.18</v>
      </c>
      <c r="L2788" s="4">
        <v>22.83</v>
      </c>
      <c r="M2788" s="16">
        <f t="shared" si="560"/>
        <v>-2.9222399999999996E-2</v>
      </c>
      <c r="N2788">
        <f t="shared" si="561"/>
        <v>0</v>
      </c>
      <c r="O2788">
        <f t="shared" si="562"/>
        <v>0</v>
      </c>
      <c r="P2788" s="63">
        <f t="shared" si="563"/>
        <v>0</v>
      </c>
      <c r="Q2788" s="34"/>
      <c r="R2788" s="34"/>
    </row>
    <row r="2789" spans="1:18" x14ac:dyDescent="0.3">
      <c r="A2789">
        <f t="shared" si="564"/>
        <v>2018</v>
      </c>
      <c r="B2789">
        <f t="shared" si="565"/>
        <v>12</v>
      </c>
      <c r="C2789">
        <f t="shared" si="566"/>
        <v>26</v>
      </c>
      <c r="D2789">
        <f t="shared" si="567"/>
        <v>5</v>
      </c>
      <c r="E2789" t="str">
        <f t="shared" si="568"/>
        <v>OFF</v>
      </c>
      <c r="F2789" s="13">
        <f t="shared" si="570"/>
        <v>43460</v>
      </c>
      <c r="G2789" s="14" t="str">
        <f t="shared" si="569"/>
        <v>Avg of 4 NM Projects</v>
      </c>
      <c r="H2789" s="15">
        <f t="shared" si="571"/>
        <v>2</v>
      </c>
      <c r="I2789" s="93">
        <v>-1.4100000000000001</v>
      </c>
      <c r="J2789">
        <f t="shared" si="559"/>
        <v>-7.9213483146067416E-3</v>
      </c>
      <c r="K2789" s="4">
        <v>35.82</v>
      </c>
      <c r="L2789" s="4">
        <v>24.03</v>
      </c>
      <c r="M2789" s="16">
        <f t="shared" si="560"/>
        <v>-3.3882300000000011E-2</v>
      </c>
      <c r="N2789">
        <f t="shared" si="561"/>
        <v>0</v>
      </c>
      <c r="O2789">
        <f t="shared" si="562"/>
        <v>0</v>
      </c>
      <c r="P2789" s="63">
        <f t="shared" si="563"/>
        <v>0</v>
      </c>
    </row>
    <row r="2790" spans="1:18" x14ac:dyDescent="0.3">
      <c r="A2790">
        <f t="shared" si="564"/>
        <v>2018</v>
      </c>
      <c r="B2790">
        <f t="shared" si="565"/>
        <v>12</v>
      </c>
      <c r="C2790">
        <f t="shared" si="566"/>
        <v>26</v>
      </c>
      <c r="D2790">
        <f t="shared" si="567"/>
        <v>5</v>
      </c>
      <c r="E2790" t="str">
        <f t="shared" si="568"/>
        <v>OFF</v>
      </c>
      <c r="F2790" s="13">
        <f t="shared" si="570"/>
        <v>43460</v>
      </c>
      <c r="G2790" s="14" t="str">
        <f t="shared" si="569"/>
        <v>Avg of 4 NM Projects</v>
      </c>
      <c r="H2790" s="15">
        <f t="shared" si="571"/>
        <v>3</v>
      </c>
      <c r="I2790" s="93">
        <v>-1.2799999999999998</v>
      </c>
      <c r="J2790">
        <f t="shared" si="559"/>
        <v>-7.1910112359550547E-3</v>
      </c>
      <c r="K2790" s="4">
        <v>32.92</v>
      </c>
      <c r="L2790" s="4">
        <v>21.53</v>
      </c>
      <c r="M2790" s="16">
        <f t="shared" si="560"/>
        <v>-2.75584E-2</v>
      </c>
      <c r="N2790">
        <f t="shared" si="561"/>
        <v>0</v>
      </c>
      <c r="O2790">
        <f t="shared" si="562"/>
        <v>0</v>
      </c>
      <c r="P2790" s="63">
        <f t="shared" si="563"/>
        <v>0</v>
      </c>
    </row>
    <row r="2791" spans="1:18" x14ac:dyDescent="0.3">
      <c r="A2791">
        <f t="shared" si="564"/>
        <v>2018</v>
      </c>
      <c r="B2791">
        <f t="shared" si="565"/>
        <v>12</v>
      </c>
      <c r="C2791">
        <f t="shared" si="566"/>
        <v>26</v>
      </c>
      <c r="D2791">
        <f t="shared" si="567"/>
        <v>5</v>
      </c>
      <c r="E2791" t="str">
        <f t="shared" si="568"/>
        <v>OFF</v>
      </c>
      <c r="F2791" s="13">
        <f t="shared" si="570"/>
        <v>43460</v>
      </c>
      <c r="G2791" s="14" t="str">
        <f t="shared" si="569"/>
        <v>Avg of 4 NM Projects</v>
      </c>
      <c r="H2791" s="15">
        <f t="shared" si="571"/>
        <v>4</v>
      </c>
      <c r="I2791" s="93">
        <v>-1.4100000000000001</v>
      </c>
      <c r="J2791">
        <f t="shared" si="559"/>
        <v>-7.9213483146067416E-3</v>
      </c>
      <c r="K2791" s="4">
        <v>34.57</v>
      </c>
      <c r="L2791" s="4">
        <v>22.47</v>
      </c>
      <c r="M2791" s="16">
        <f t="shared" si="560"/>
        <v>-3.1682700000000001E-2</v>
      </c>
      <c r="N2791">
        <f t="shared" si="561"/>
        <v>0</v>
      </c>
      <c r="O2791">
        <f t="shared" si="562"/>
        <v>0</v>
      </c>
      <c r="P2791" s="63">
        <f t="shared" si="563"/>
        <v>0</v>
      </c>
    </row>
    <row r="2792" spans="1:18" x14ac:dyDescent="0.3">
      <c r="A2792">
        <f t="shared" si="564"/>
        <v>2018</v>
      </c>
      <c r="B2792">
        <f t="shared" si="565"/>
        <v>12</v>
      </c>
      <c r="C2792">
        <f t="shared" si="566"/>
        <v>26</v>
      </c>
      <c r="D2792">
        <f t="shared" si="567"/>
        <v>5</v>
      </c>
      <c r="E2792" t="str">
        <f t="shared" si="568"/>
        <v>OFF</v>
      </c>
      <c r="F2792" s="13">
        <f t="shared" si="570"/>
        <v>43460</v>
      </c>
      <c r="G2792" s="14" t="str">
        <f t="shared" si="569"/>
        <v>Avg of 4 NM Projects</v>
      </c>
      <c r="H2792" s="15">
        <f t="shared" si="571"/>
        <v>5</v>
      </c>
      <c r="I2792" s="93">
        <v>-1.28</v>
      </c>
      <c r="J2792">
        <f t="shared" si="559"/>
        <v>-7.1910112359550565E-3</v>
      </c>
      <c r="K2792" s="4">
        <v>34.5</v>
      </c>
      <c r="L2792" s="4">
        <v>19.57</v>
      </c>
      <c r="M2792" s="16">
        <f t="shared" si="560"/>
        <v>-2.5049600000000002E-2</v>
      </c>
      <c r="N2792">
        <f t="shared" si="561"/>
        <v>0</v>
      </c>
      <c r="O2792">
        <f t="shared" si="562"/>
        <v>0</v>
      </c>
      <c r="P2792" s="63">
        <f t="shared" si="563"/>
        <v>0</v>
      </c>
    </row>
    <row r="2793" spans="1:18" x14ac:dyDescent="0.3">
      <c r="A2793">
        <f t="shared" si="564"/>
        <v>2018</v>
      </c>
      <c r="B2793">
        <f t="shared" si="565"/>
        <v>12</v>
      </c>
      <c r="C2793">
        <f t="shared" si="566"/>
        <v>26</v>
      </c>
      <c r="D2793">
        <f t="shared" si="567"/>
        <v>5</v>
      </c>
      <c r="E2793" t="str">
        <f t="shared" si="568"/>
        <v>OFF</v>
      </c>
      <c r="F2793" s="13">
        <f t="shared" si="570"/>
        <v>43460</v>
      </c>
      <c r="G2793" s="14" t="str">
        <f t="shared" si="569"/>
        <v>Avg of 4 NM Projects</v>
      </c>
      <c r="H2793" s="15">
        <f t="shared" si="571"/>
        <v>6</v>
      </c>
      <c r="I2793" s="93">
        <v>-1.2799999999999998</v>
      </c>
      <c r="J2793">
        <f t="shared" si="559"/>
        <v>-7.1910112359550547E-3</v>
      </c>
      <c r="K2793" s="4">
        <v>34.28</v>
      </c>
      <c r="L2793" s="4">
        <v>21.61</v>
      </c>
      <c r="M2793" s="16">
        <f t="shared" si="560"/>
        <v>-2.7660799999999996E-2</v>
      </c>
      <c r="N2793">
        <f t="shared" si="561"/>
        <v>0</v>
      </c>
      <c r="O2793">
        <f t="shared" si="562"/>
        <v>0</v>
      </c>
      <c r="P2793" s="63">
        <f t="shared" si="563"/>
        <v>0</v>
      </c>
    </row>
    <row r="2794" spans="1:18" x14ac:dyDescent="0.3">
      <c r="A2794">
        <f t="shared" si="564"/>
        <v>2018</v>
      </c>
      <c r="B2794">
        <f t="shared" si="565"/>
        <v>12</v>
      </c>
      <c r="C2794">
        <f t="shared" si="566"/>
        <v>26</v>
      </c>
      <c r="D2794">
        <f t="shared" si="567"/>
        <v>5</v>
      </c>
      <c r="E2794" t="str">
        <f t="shared" si="568"/>
        <v>OFF</v>
      </c>
      <c r="F2794" s="13">
        <f t="shared" si="570"/>
        <v>43460</v>
      </c>
      <c r="G2794" s="14" t="str">
        <f t="shared" si="569"/>
        <v>Avg of 4 NM Projects</v>
      </c>
      <c r="H2794" s="15">
        <f t="shared" si="571"/>
        <v>7</v>
      </c>
      <c r="I2794" s="93">
        <v>-1.0249999999999999</v>
      </c>
      <c r="J2794">
        <f t="shared" si="559"/>
        <v>-5.7584269662921345E-3</v>
      </c>
      <c r="K2794" s="4">
        <v>39.67</v>
      </c>
      <c r="L2794" s="4">
        <v>23.99</v>
      </c>
      <c r="M2794" s="16">
        <f t="shared" si="560"/>
        <v>-2.4589749999999994E-2</v>
      </c>
      <c r="N2794">
        <f t="shared" si="561"/>
        <v>0</v>
      </c>
      <c r="O2794">
        <f t="shared" si="562"/>
        <v>0</v>
      </c>
      <c r="P2794" s="63">
        <f t="shared" si="563"/>
        <v>0</v>
      </c>
    </row>
    <row r="2795" spans="1:18" x14ac:dyDescent="0.3">
      <c r="A2795">
        <f t="shared" si="564"/>
        <v>2018</v>
      </c>
      <c r="B2795">
        <f t="shared" si="565"/>
        <v>12</v>
      </c>
      <c r="C2795">
        <f t="shared" si="566"/>
        <v>26</v>
      </c>
      <c r="D2795">
        <f t="shared" si="567"/>
        <v>5</v>
      </c>
      <c r="E2795" t="str">
        <f t="shared" si="568"/>
        <v>ON</v>
      </c>
      <c r="F2795" s="13">
        <f t="shared" si="570"/>
        <v>43460</v>
      </c>
      <c r="G2795" s="14" t="str">
        <f t="shared" si="569"/>
        <v>Avg of 4 NM Projects</v>
      </c>
      <c r="H2795" s="15">
        <f t="shared" si="571"/>
        <v>8</v>
      </c>
      <c r="I2795" s="93">
        <v>0.13</v>
      </c>
      <c r="J2795">
        <f t="shared" si="559"/>
        <v>7.3033707865168538E-4</v>
      </c>
      <c r="K2795" s="4">
        <v>40.51</v>
      </c>
      <c r="L2795" s="4">
        <v>27.43</v>
      </c>
      <c r="M2795" s="16">
        <f t="shared" si="560"/>
        <v>3.5658999999999999E-3</v>
      </c>
      <c r="N2795">
        <f t="shared" si="561"/>
        <v>0</v>
      </c>
      <c r="O2795">
        <f t="shared" si="562"/>
        <v>0</v>
      </c>
      <c r="P2795" s="63">
        <f t="shared" si="563"/>
        <v>0</v>
      </c>
    </row>
    <row r="2796" spans="1:18" x14ac:dyDescent="0.3">
      <c r="A2796">
        <f t="shared" si="564"/>
        <v>2018</v>
      </c>
      <c r="B2796">
        <f t="shared" si="565"/>
        <v>12</v>
      </c>
      <c r="C2796">
        <f t="shared" si="566"/>
        <v>26</v>
      </c>
      <c r="D2796">
        <f t="shared" si="567"/>
        <v>5</v>
      </c>
      <c r="E2796" t="str">
        <f t="shared" si="568"/>
        <v>ON</v>
      </c>
      <c r="F2796" s="13">
        <f t="shared" si="570"/>
        <v>43460</v>
      </c>
      <c r="G2796" s="14" t="str">
        <f t="shared" si="569"/>
        <v>Avg of 4 NM Projects</v>
      </c>
      <c r="H2796" s="15">
        <f t="shared" si="571"/>
        <v>9</v>
      </c>
      <c r="I2796" s="93">
        <v>14.844999999999999</v>
      </c>
      <c r="J2796">
        <f t="shared" si="559"/>
        <v>8.3398876404494379E-2</v>
      </c>
      <c r="K2796" s="4">
        <v>51.81</v>
      </c>
      <c r="L2796" s="4">
        <v>28.95</v>
      </c>
      <c r="M2796" s="16">
        <f t="shared" si="560"/>
        <v>0.42976274999999997</v>
      </c>
      <c r="N2796">
        <f t="shared" si="561"/>
        <v>0</v>
      </c>
      <c r="O2796">
        <f t="shared" si="562"/>
        <v>0</v>
      </c>
      <c r="P2796" s="63">
        <f t="shared" si="563"/>
        <v>0</v>
      </c>
    </row>
    <row r="2797" spans="1:18" x14ac:dyDescent="0.3">
      <c r="A2797">
        <f t="shared" si="564"/>
        <v>2018</v>
      </c>
      <c r="B2797">
        <f t="shared" si="565"/>
        <v>12</v>
      </c>
      <c r="C2797">
        <f t="shared" si="566"/>
        <v>26</v>
      </c>
      <c r="D2797">
        <f t="shared" si="567"/>
        <v>5</v>
      </c>
      <c r="E2797" t="str">
        <f t="shared" si="568"/>
        <v>ON</v>
      </c>
      <c r="F2797" s="13">
        <f t="shared" si="570"/>
        <v>43460</v>
      </c>
      <c r="G2797" s="14" t="str">
        <f t="shared" si="569"/>
        <v>Avg of 4 NM Projects</v>
      </c>
      <c r="H2797" s="15">
        <f t="shared" si="571"/>
        <v>10</v>
      </c>
      <c r="I2797" s="93">
        <v>19.835000000000001</v>
      </c>
      <c r="J2797">
        <f t="shared" si="559"/>
        <v>0.11143258426966293</v>
      </c>
      <c r="K2797" s="4">
        <v>43.89</v>
      </c>
      <c r="L2797" s="4">
        <v>32.409999999999997</v>
      </c>
      <c r="M2797" s="16">
        <f t="shared" si="560"/>
        <v>0.64285234999999996</v>
      </c>
      <c r="N2797">
        <f t="shared" si="561"/>
        <v>0</v>
      </c>
      <c r="O2797">
        <f t="shared" si="562"/>
        <v>0</v>
      </c>
      <c r="P2797" s="63">
        <f t="shared" si="563"/>
        <v>0</v>
      </c>
    </row>
    <row r="2798" spans="1:18" x14ac:dyDescent="0.3">
      <c r="A2798">
        <f t="shared" si="564"/>
        <v>2018</v>
      </c>
      <c r="B2798">
        <f t="shared" si="565"/>
        <v>12</v>
      </c>
      <c r="C2798">
        <f t="shared" si="566"/>
        <v>26</v>
      </c>
      <c r="D2798">
        <f t="shared" si="567"/>
        <v>5</v>
      </c>
      <c r="E2798" t="str">
        <f t="shared" si="568"/>
        <v>ON</v>
      </c>
      <c r="F2798" s="13">
        <f t="shared" si="570"/>
        <v>43460</v>
      </c>
      <c r="G2798" s="14" t="str">
        <f t="shared" si="569"/>
        <v>Avg of 4 NM Projects</v>
      </c>
      <c r="H2798" s="15">
        <f t="shared" si="571"/>
        <v>11</v>
      </c>
      <c r="I2798" s="93">
        <v>17.669999999999998</v>
      </c>
      <c r="J2798">
        <f t="shared" si="559"/>
        <v>9.9269662921348298E-2</v>
      </c>
      <c r="K2798" s="4">
        <v>40.98</v>
      </c>
      <c r="L2798" s="4">
        <v>32.950000000000003</v>
      </c>
      <c r="M2798" s="16">
        <f t="shared" si="560"/>
        <v>0.58222649999999998</v>
      </c>
      <c r="N2798">
        <f t="shared" si="561"/>
        <v>0</v>
      </c>
      <c r="O2798">
        <f t="shared" si="562"/>
        <v>0</v>
      </c>
      <c r="P2798" s="63">
        <f t="shared" si="563"/>
        <v>0</v>
      </c>
    </row>
    <row r="2799" spans="1:18" x14ac:dyDescent="0.3">
      <c r="A2799">
        <f t="shared" si="564"/>
        <v>2018</v>
      </c>
      <c r="B2799">
        <f t="shared" si="565"/>
        <v>12</v>
      </c>
      <c r="C2799">
        <f t="shared" si="566"/>
        <v>26</v>
      </c>
      <c r="D2799">
        <f t="shared" si="567"/>
        <v>5</v>
      </c>
      <c r="E2799" t="str">
        <f t="shared" si="568"/>
        <v>ON</v>
      </c>
      <c r="F2799" s="13">
        <f t="shared" si="570"/>
        <v>43460</v>
      </c>
      <c r="G2799" s="14" t="str">
        <f t="shared" si="569"/>
        <v>Avg of 4 NM Projects</v>
      </c>
      <c r="H2799" s="15">
        <f t="shared" si="571"/>
        <v>12</v>
      </c>
      <c r="I2799" s="93">
        <v>22.395000000000003</v>
      </c>
      <c r="J2799">
        <f t="shared" si="559"/>
        <v>0.12581460674157305</v>
      </c>
      <c r="K2799" s="4">
        <v>40.950000000000003</v>
      </c>
      <c r="L2799" s="4">
        <v>32.03</v>
      </c>
      <c r="M2799" s="16">
        <f t="shared" si="560"/>
        <v>0.7173118500000002</v>
      </c>
      <c r="N2799">
        <f t="shared" si="561"/>
        <v>0</v>
      </c>
      <c r="O2799">
        <f t="shared" si="562"/>
        <v>0</v>
      </c>
      <c r="P2799" s="63">
        <f t="shared" si="563"/>
        <v>0</v>
      </c>
    </row>
    <row r="2800" spans="1:18" x14ac:dyDescent="0.3">
      <c r="A2800">
        <f t="shared" si="564"/>
        <v>2018</v>
      </c>
      <c r="B2800">
        <f t="shared" si="565"/>
        <v>12</v>
      </c>
      <c r="C2800">
        <f t="shared" si="566"/>
        <v>26</v>
      </c>
      <c r="D2800">
        <f t="shared" si="567"/>
        <v>5</v>
      </c>
      <c r="E2800" t="str">
        <f t="shared" si="568"/>
        <v>ON</v>
      </c>
      <c r="F2800" s="13">
        <f t="shared" si="570"/>
        <v>43460</v>
      </c>
      <c r="G2800" s="14" t="str">
        <f t="shared" si="569"/>
        <v>Avg of 4 NM Projects</v>
      </c>
      <c r="H2800" s="15">
        <f t="shared" si="571"/>
        <v>13</v>
      </c>
      <c r="I2800" s="93">
        <v>30.590000000000003</v>
      </c>
      <c r="J2800">
        <f t="shared" si="559"/>
        <v>0.17185393258426968</v>
      </c>
      <c r="K2800" s="4">
        <v>40.92</v>
      </c>
      <c r="L2800" s="4">
        <v>29.66</v>
      </c>
      <c r="M2800" s="16">
        <f t="shared" si="560"/>
        <v>0.90729940000000009</v>
      </c>
      <c r="N2800">
        <f t="shared" si="561"/>
        <v>0</v>
      </c>
      <c r="O2800">
        <f t="shared" si="562"/>
        <v>0</v>
      </c>
      <c r="P2800" s="63">
        <f t="shared" si="563"/>
        <v>0</v>
      </c>
    </row>
    <row r="2801" spans="1:18" x14ac:dyDescent="0.3">
      <c r="A2801">
        <f t="shared" si="564"/>
        <v>2018</v>
      </c>
      <c r="B2801">
        <f t="shared" si="565"/>
        <v>12</v>
      </c>
      <c r="C2801">
        <f t="shared" si="566"/>
        <v>26</v>
      </c>
      <c r="D2801">
        <f t="shared" si="567"/>
        <v>5</v>
      </c>
      <c r="E2801" t="str">
        <f t="shared" si="568"/>
        <v>ON</v>
      </c>
      <c r="F2801" s="13">
        <f t="shared" si="570"/>
        <v>43460</v>
      </c>
      <c r="G2801" s="14" t="str">
        <f t="shared" si="569"/>
        <v>Avg of 4 NM Projects</v>
      </c>
      <c r="H2801" s="15">
        <f t="shared" si="571"/>
        <v>14</v>
      </c>
      <c r="I2801" s="93">
        <v>24.700000000000003</v>
      </c>
      <c r="J2801">
        <f t="shared" si="559"/>
        <v>0.13876404494382025</v>
      </c>
      <c r="K2801" s="4">
        <v>38.6</v>
      </c>
      <c r="L2801" s="4">
        <v>27.26</v>
      </c>
      <c r="M2801" s="16">
        <f t="shared" si="560"/>
        <v>0.67332200000000009</v>
      </c>
      <c r="N2801">
        <f t="shared" si="561"/>
        <v>0</v>
      </c>
      <c r="O2801">
        <f t="shared" si="562"/>
        <v>0</v>
      </c>
      <c r="P2801" s="63">
        <f t="shared" si="563"/>
        <v>0</v>
      </c>
    </row>
    <row r="2802" spans="1:18" x14ac:dyDescent="0.3">
      <c r="A2802">
        <f t="shared" si="564"/>
        <v>2018</v>
      </c>
      <c r="B2802">
        <f t="shared" si="565"/>
        <v>12</v>
      </c>
      <c r="C2802">
        <f t="shared" si="566"/>
        <v>26</v>
      </c>
      <c r="D2802">
        <f t="shared" si="567"/>
        <v>5</v>
      </c>
      <c r="E2802" t="str">
        <f t="shared" si="568"/>
        <v>ON</v>
      </c>
      <c r="F2802" s="13">
        <f t="shared" si="570"/>
        <v>43460</v>
      </c>
      <c r="G2802" s="14" t="str">
        <f t="shared" si="569"/>
        <v>Avg of 4 NM Projects</v>
      </c>
      <c r="H2802" s="15">
        <f t="shared" si="571"/>
        <v>15</v>
      </c>
      <c r="I2802" s="93">
        <v>15.620000000000001</v>
      </c>
      <c r="J2802">
        <f t="shared" si="559"/>
        <v>8.7752808988764044E-2</v>
      </c>
      <c r="K2802" s="4">
        <v>38.6</v>
      </c>
      <c r="L2802" s="4">
        <v>27.39</v>
      </c>
      <c r="M2802" s="16">
        <f t="shared" si="560"/>
        <v>0.42783180000000004</v>
      </c>
      <c r="N2802">
        <f t="shared" si="561"/>
        <v>0</v>
      </c>
      <c r="O2802">
        <f t="shared" si="562"/>
        <v>0</v>
      </c>
      <c r="P2802" s="63">
        <f t="shared" si="563"/>
        <v>0</v>
      </c>
    </row>
    <row r="2803" spans="1:18" x14ac:dyDescent="0.3">
      <c r="A2803">
        <f t="shared" si="564"/>
        <v>2018</v>
      </c>
      <c r="B2803">
        <f t="shared" si="565"/>
        <v>12</v>
      </c>
      <c r="C2803">
        <f t="shared" si="566"/>
        <v>26</v>
      </c>
      <c r="D2803">
        <f t="shared" si="567"/>
        <v>5</v>
      </c>
      <c r="E2803" t="str">
        <f t="shared" si="568"/>
        <v>ON</v>
      </c>
      <c r="F2803" s="13">
        <f t="shared" si="570"/>
        <v>43460</v>
      </c>
      <c r="G2803" s="14" t="str">
        <f t="shared" si="569"/>
        <v>Avg of 4 NM Projects</v>
      </c>
      <c r="H2803" s="15">
        <f t="shared" si="571"/>
        <v>16</v>
      </c>
      <c r="I2803" s="93">
        <v>1.66</v>
      </c>
      <c r="J2803">
        <f t="shared" si="559"/>
        <v>9.3258426966292135E-3</v>
      </c>
      <c r="K2803" s="4">
        <v>45.96</v>
      </c>
      <c r="L2803" s="4">
        <v>41.05</v>
      </c>
      <c r="M2803" s="16">
        <f t="shared" si="560"/>
        <v>6.8142999999999981E-2</v>
      </c>
      <c r="N2803">
        <f t="shared" si="561"/>
        <v>0</v>
      </c>
      <c r="O2803">
        <f t="shared" si="562"/>
        <v>0</v>
      </c>
      <c r="P2803" s="63">
        <f t="shared" si="563"/>
        <v>0</v>
      </c>
    </row>
    <row r="2804" spans="1:18" x14ac:dyDescent="0.3">
      <c r="A2804">
        <f t="shared" si="564"/>
        <v>2018</v>
      </c>
      <c r="B2804">
        <f t="shared" si="565"/>
        <v>12</v>
      </c>
      <c r="C2804">
        <f t="shared" si="566"/>
        <v>26</v>
      </c>
      <c r="D2804">
        <f t="shared" si="567"/>
        <v>5</v>
      </c>
      <c r="E2804" t="str">
        <f t="shared" si="568"/>
        <v>ON</v>
      </c>
      <c r="F2804" s="13">
        <f t="shared" si="570"/>
        <v>43460</v>
      </c>
      <c r="G2804" s="14" t="str">
        <f t="shared" si="569"/>
        <v>Avg of 4 NM Projects</v>
      </c>
      <c r="H2804" s="15">
        <f t="shared" si="571"/>
        <v>17</v>
      </c>
      <c r="I2804" s="93">
        <v>-0.89500000000000002</v>
      </c>
      <c r="J2804">
        <f t="shared" si="559"/>
        <v>-5.0280898876404493E-3</v>
      </c>
      <c r="K2804" s="4">
        <v>60.8</v>
      </c>
      <c r="L2804" s="4">
        <v>40.92</v>
      </c>
      <c r="M2804" s="16">
        <f t="shared" si="560"/>
        <v>-3.66234E-2</v>
      </c>
      <c r="N2804">
        <f t="shared" si="561"/>
        <v>0</v>
      </c>
      <c r="O2804">
        <f t="shared" si="562"/>
        <v>0</v>
      </c>
      <c r="P2804" s="63">
        <f t="shared" si="563"/>
        <v>0</v>
      </c>
    </row>
    <row r="2805" spans="1:18" x14ac:dyDescent="0.3">
      <c r="A2805">
        <f t="shared" si="564"/>
        <v>2018</v>
      </c>
      <c r="B2805">
        <f t="shared" si="565"/>
        <v>12</v>
      </c>
      <c r="C2805">
        <f t="shared" si="566"/>
        <v>26</v>
      </c>
      <c r="D2805">
        <f t="shared" si="567"/>
        <v>5</v>
      </c>
      <c r="E2805" t="str">
        <f t="shared" si="568"/>
        <v>ON</v>
      </c>
      <c r="F2805" s="13">
        <f t="shared" si="570"/>
        <v>43460</v>
      </c>
      <c r="G2805" s="14" t="str">
        <f t="shared" si="569"/>
        <v>Avg of 4 NM Projects</v>
      </c>
      <c r="H2805" s="15">
        <f t="shared" si="571"/>
        <v>18</v>
      </c>
      <c r="I2805" s="93">
        <v>-1.1499999999999999</v>
      </c>
      <c r="J2805">
        <f t="shared" si="559"/>
        <v>-6.4606741573033704E-3</v>
      </c>
      <c r="K2805" s="4">
        <v>83.51</v>
      </c>
      <c r="L2805" s="4">
        <v>43.05</v>
      </c>
      <c r="M2805" s="16">
        <f t="shared" si="560"/>
        <v>-4.9507499999999996E-2</v>
      </c>
      <c r="N2805">
        <f t="shared" si="561"/>
        <v>0</v>
      </c>
      <c r="O2805">
        <f t="shared" si="562"/>
        <v>0</v>
      </c>
      <c r="P2805" s="63">
        <f t="shared" si="563"/>
        <v>0</v>
      </c>
    </row>
    <row r="2806" spans="1:18" x14ac:dyDescent="0.3">
      <c r="A2806">
        <f t="shared" si="564"/>
        <v>2018</v>
      </c>
      <c r="B2806">
        <f t="shared" si="565"/>
        <v>12</v>
      </c>
      <c r="C2806">
        <f t="shared" si="566"/>
        <v>26</v>
      </c>
      <c r="D2806">
        <f t="shared" si="567"/>
        <v>5</v>
      </c>
      <c r="E2806" t="str">
        <f t="shared" si="568"/>
        <v>ON</v>
      </c>
      <c r="F2806" s="13">
        <f t="shared" si="570"/>
        <v>43460</v>
      </c>
      <c r="G2806" s="14" t="str">
        <f t="shared" si="569"/>
        <v>Avg of 4 NM Projects</v>
      </c>
      <c r="H2806" s="15">
        <f t="shared" si="571"/>
        <v>19</v>
      </c>
      <c r="I2806" s="93">
        <v>-1.41</v>
      </c>
      <c r="J2806">
        <f t="shared" si="559"/>
        <v>-7.9213483146067416E-3</v>
      </c>
      <c r="K2806" s="4">
        <v>62.58</v>
      </c>
      <c r="L2806" s="4">
        <v>36.75</v>
      </c>
      <c r="M2806" s="16">
        <f t="shared" si="560"/>
        <v>-5.1817499999999996E-2</v>
      </c>
      <c r="N2806">
        <f t="shared" si="561"/>
        <v>0</v>
      </c>
      <c r="O2806">
        <f t="shared" si="562"/>
        <v>0</v>
      </c>
      <c r="P2806" s="63">
        <f t="shared" si="563"/>
        <v>0</v>
      </c>
    </row>
    <row r="2807" spans="1:18" x14ac:dyDescent="0.3">
      <c r="A2807">
        <f t="shared" si="564"/>
        <v>2018</v>
      </c>
      <c r="B2807">
        <f t="shared" si="565"/>
        <v>12</v>
      </c>
      <c r="C2807">
        <f t="shared" si="566"/>
        <v>26</v>
      </c>
      <c r="D2807">
        <f t="shared" si="567"/>
        <v>5</v>
      </c>
      <c r="E2807" t="str">
        <f t="shared" si="568"/>
        <v>ON</v>
      </c>
      <c r="F2807" s="13">
        <f t="shared" si="570"/>
        <v>43460</v>
      </c>
      <c r="G2807" s="14" t="str">
        <f t="shared" si="569"/>
        <v>Avg of 4 NM Projects</v>
      </c>
      <c r="H2807" s="15">
        <f t="shared" si="571"/>
        <v>20</v>
      </c>
      <c r="I2807" s="93">
        <v>-1.1499999999999999</v>
      </c>
      <c r="J2807">
        <f t="shared" si="559"/>
        <v>-6.4606741573033704E-3</v>
      </c>
      <c r="K2807" s="4">
        <v>54.99</v>
      </c>
      <c r="L2807" s="4">
        <v>32.83</v>
      </c>
      <c r="M2807" s="16">
        <f t="shared" si="560"/>
        <v>-3.7754499999999996E-2</v>
      </c>
      <c r="N2807">
        <f t="shared" si="561"/>
        <v>0</v>
      </c>
      <c r="O2807">
        <f t="shared" si="562"/>
        <v>0</v>
      </c>
      <c r="P2807" s="63">
        <f t="shared" si="563"/>
        <v>0</v>
      </c>
    </row>
    <row r="2808" spans="1:18" x14ac:dyDescent="0.3">
      <c r="A2808">
        <f t="shared" si="564"/>
        <v>2018</v>
      </c>
      <c r="B2808">
        <f t="shared" si="565"/>
        <v>12</v>
      </c>
      <c r="C2808">
        <f t="shared" si="566"/>
        <v>26</v>
      </c>
      <c r="D2808">
        <f t="shared" si="567"/>
        <v>5</v>
      </c>
      <c r="E2808" t="str">
        <f t="shared" si="568"/>
        <v>ON</v>
      </c>
      <c r="F2808" s="13">
        <f t="shared" si="570"/>
        <v>43460</v>
      </c>
      <c r="G2808" s="14" t="str">
        <f t="shared" si="569"/>
        <v>Avg of 4 NM Projects</v>
      </c>
      <c r="H2808" s="15">
        <f t="shared" si="571"/>
        <v>21</v>
      </c>
      <c r="I2808" s="93">
        <v>-1.2799999999999998</v>
      </c>
      <c r="J2808">
        <f t="shared" si="559"/>
        <v>-7.1910112359550547E-3</v>
      </c>
      <c r="K2808" s="4">
        <v>46.44</v>
      </c>
      <c r="L2808" s="4">
        <v>30.97</v>
      </c>
      <c r="M2808" s="16">
        <f t="shared" si="560"/>
        <v>-3.9641599999999992E-2</v>
      </c>
      <c r="N2808">
        <f t="shared" si="561"/>
        <v>0</v>
      </c>
      <c r="O2808">
        <f t="shared" si="562"/>
        <v>0</v>
      </c>
      <c r="P2808" s="63">
        <f t="shared" si="563"/>
        <v>0</v>
      </c>
    </row>
    <row r="2809" spans="1:18" x14ac:dyDescent="0.3">
      <c r="A2809">
        <f t="shared" si="564"/>
        <v>2018</v>
      </c>
      <c r="B2809">
        <f t="shared" si="565"/>
        <v>12</v>
      </c>
      <c r="C2809">
        <f t="shared" si="566"/>
        <v>26</v>
      </c>
      <c r="D2809">
        <f t="shared" si="567"/>
        <v>5</v>
      </c>
      <c r="E2809" t="str">
        <f t="shared" si="568"/>
        <v>ON</v>
      </c>
      <c r="F2809" s="13">
        <f t="shared" si="570"/>
        <v>43460</v>
      </c>
      <c r="G2809" s="14" t="str">
        <f t="shared" si="569"/>
        <v>Avg of 4 NM Projects</v>
      </c>
      <c r="H2809" s="15">
        <f t="shared" si="571"/>
        <v>22</v>
      </c>
      <c r="I2809" s="93">
        <v>-1.1499999999999999</v>
      </c>
      <c r="J2809">
        <f t="shared" si="559"/>
        <v>-6.4606741573033704E-3</v>
      </c>
      <c r="K2809" s="4">
        <v>43.28</v>
      </c>
      <c r="L2809" s="4">
        <v>25.65</v>
      </c>
      <c r="M2809" s="16">
        <f t="shared" si="560"/>
        <v>-2.9497499999999996E-2</v>
      </c>
      <c r="N2809">
        <f t="shared" si="561"/>
        <v>0</v>
      </c>
      <c r="O2809">
        <f t="shared" si="562"/>
        <v>0</v>
      </c>
      <c r="P2809" s="63">
        <f t="shared" si="563"/>
        <v>0</v>
      </c>
    </row>
    <row r="2810" spans="1:18" x14ac:dyDescent="0.3">
      <c r="A2810">
        <f t="shared" si="564"/>
        <v>2018</v>
      </c>
      <c r="B2810">
        <f t="shared" si="565"/>
        <v>12</v>
      </c>
      <c r="C2810">
        <f t="shared" si="566"/>
        <v>26</v>
      </c>
      <c r="D2810">
        <f t="shared" si="567"/>
        <v>5</v>
      </c>
      <c r="E2810" t="str">
        <f t="shared" si="568"/>
        <v>ON</v>
      </c>
      <c r="F2810" s="13">
        <f t="shared" si="570"/>
        <v>43460</v>
      </c>
      <c r="G2810" s="14" t="str">
        <f t="shared" si="569"/>
        <v>Avg of 4 NM Projects</v>
      </c>
      <c r="H2810" s="15">
        <f t="shared" si="571"/>
        <v>23</v>
      </c>
      <c r="I2810" s="93">
        <v>-1.4099999999999997</v>
      </c>
      <c r="J2810">
        <f t="shared" si="559"/>
        <v>-7.9213483146067399E-3</v>
      </c>
      <c r="K2810" s="4">
        <v>34.380000000000003</v>
      </c>
      <c r="L2810" s="4">
        <v>21.64</v>
      </c>
      <c r="M2810" s="16">
        <f t="shared" si="560"/>
        <v>-3.0512399999999995E-2</v>
      </c>
      <c r="N2810">
        <f t="shared" si="561"/>
        <v>0</v>
      </c>
      <c r="O2810">
        <f t="shared" si="562"/>
        <v>0</v>
      </c>
      <c r="P2810" s="63">
        <f t="shared" si="563"/>
        <v>0</v>
      </c>
    </row>
    <row r="2811" spans="1:18" x14ac:dyDescent="0.3">
      <c r="A2811">
        <f t="shared" si="564"/>
        <v>2018</v>
      </c>
      <c r="B2811">
        <f t="shared" si="565"/>
        <v>12</v>
      </c>
      <c r="C2811">
        <f t="shared" si="566"/>
        <v>26</v>
      </c>
      <c r="D2811">
        <f t="shared" si="567"/>
        <v>5</v>
      </c>
      <c r="E2811" t="str">
        <f t="shared" si="568"/>
        <v>OFF</v>
      </c>
      <c r="F2811" s="13">
        <f t="shared" si="570"/>
        <v>43460</v>
      </c>
      <c r="G2811" s="14" t="str">
        <f t="shared" si="569"/>
        <v>Avg of 4 NM Projects</v>
      </c>
      <c r="H2811" s="15">
        <f t="shared" si="571"/>
        <v>24</v>
      </c>
      <c r="I2811" s="93">
        <v>-1.28</v>
      </c>
      <c r="J2811">
        <f t="shared" si="559"/>
        <v>-7.1910112359550565E-3</v>
      </c>
      <c r="K2811" s="4">
        <v>33.590000000000003</v>
      </c>
      <c r="L2811" s="4">
        <v>24.63</v>
      </c>
      <c r="M2811" s="16">
        <f t="shared" si="560"/>
        <v>-3.1526399999999996E-2</v>
      </c>
      <c r="N2811">
        <f t="shared" si="561"/>
        <v>0</v>
      </c>
      <c r="O2811">
        <f t="shared" si="562"/>
        <v>0</v>
      </c>
      <c r="P2811" s="63">
        <f t="shared" si="563"/>
        <v>0</v>
      </c>
    </row>
    <row r="2812" spans="1:18" x14ac:dyDescent="0.3">
      <c r="A2812">
        <f t="shared" si="564"/>
        <v>2018</v>
      </c>
      <c r="B2812">
        <f t="shared" si="565"/>
        <v>12</v>
      </c>
      <c r="C2812">
        <f t="shared" si="566"/>
        <v>27</v>
      </c>
      <c r="D2812">
        <f t="shared" si="567"/>
        <v>6</v>
      </c>
      <c r="E2812" t="str">
        <f t="shared" si="568"/>
        <v>OFF</v>
      </c>
      <c r="F2812" s="13">
        <f t="shared" si="570"/>
        <v>43461</v>
      </c>
      <c r="G2812" s="14" t="str">
        <f t="shared" si="569"/>
        <v>Avg of 4 NM Projects</v>
      </c>
      <c r="H2812" s="15">
        <f t="shared" si="571"/>
        <v>1</v>
      </c>
      <c r="I2812" s="93">
        <v>-1.2799999999999998</v>
      </c>
      <c r="J2812">
        <f t="shared" si="559"/>
        <v>-7.1910112359550547E-3</v>
      </c>
      <c r="K2812" s="4">
        <v>29.37</v>
      </c>
      <c r="L2812" s="4">
        <v>19.02</v>
      </c>
      <c r="M2812" s="16">
        <f t="shared" si="560"/>
        <v>-2.4345599999999998E-2</v>
      </c>
      <c r="N2812">
        <f t="shared" si="561"/>
        <v>0</v>
      </c>
      <c r="O2812">
        <f t="shared" si="562"/>
        <v>0</v>
      </c>
      <c r="P2812" s="63">
        <f t="shared" si="563"/>
        <v>0</v>
      </c>
      <c r="Q2812" s="34"/>
      <c r="R2812" s="34"/>
    </row>
    <row r="2813" spans="1:18" x14ac:dyDescent="0.3">
      <c r="A2813">
        <f t="shared" si="564"/>
        <v>2018</v>
      </c>
      <c r="B2813">
        <f t="shared" si="565"/>
        <v>12</v>
      </c>
      <c r="C2813">
        <f t="shared" si="566"/>
        <v>27</v>
      </c>
      <c r="D2813">
        <f t="shared" si="567"/>
        <v>6</v>
      </c>
      <c r="E2813" t="str">
        <f t="shared" si="568"/>
        <v>OFF</v>
      </c>
      <c r="F2813" s="13">
        <f t="shared" si="570"/>
        <v>43461</v>
      </c>
      <c r="G2813" s="14" t="str">
        <f t="shared" si="569"/>
        <v>Avg of 4 NM Projects</v>
      </c>
      <c r="H2813" s="15">
        <f t="shared" si="571"/>
        <v>2</v>
      </c>
      <c r="I2813" s="93">
        <v>-1.1499999999999999</v>
      </c>
      <c r="J2813">
        <f t="shared" si="559"/>
        <v>-6.4606741573033704E-3</v>
      </c>
      <c r="K2813" s="4">
        <v>29.1</v>
      </c>
      <c r="L2813" s="4">
        <v>22.15</v>
      </c>
      <c r="M2813" s="16">
        <f t="shared" si="560"/>
        <v>-2.5472499999999995E-2</v>
      </c>
      <c r="N2813">
        <f t="shared" si="561"/>
        <v>0</v>
      </c>
      <c r="O2813">
        <f t="shared" si="562"/>
        <v>0</v>
      </c>
      <c r="P2813" s="63">
        <f t="shared" si="563"/>
        <v>0</v>
      </c>
    </row>
    <row r="2814" spans="1:18" x14ac:dyDescent="0.3">
      <c r="A2814">
        <f t="shared" si="564"/>
        <v>2018</v>
      </c>
      <c r="B2814">
        <f t="shared" si="565"/>
        <v>12</v>
      </c>
      <c r="C2814">
        <f t="shared" si="566"/>
        <v>27</v>
      </c>
      <c r="D2814">
        <f t="shared" si="567"/>
        <v>6</v>
      </c>
      <c r="E2814" t="str">
        <f t="shared" si="568"/>
        <v>OFF</v>
      </c>
      <c r="F2814" s="13">
        <f t="shared" si="570"/>
        <v>43461</v>
      </c>
      <c r="G2814" s="14" t="str">
        <f t="shared" si="569"/>
        <v>Avg of 4 NM Projects</v>
      </c>
      <c r="H2814" s="15">
        <f t="shared" si="571"/>
        <v>3</v>
      </c>
      <c r="I2814" s="93">
        <v>-1.2799999999999998</v>
      </c>
      <c r="J2814">
        <f t="shared" si="559"/>
        <v>-7.1910112359550547E-3</v>
      </c>
      <c r="K2814" s="4">
        <v>26.61</v>
      </c>
      <c r="L2814" s="4">
        <v>17.5</v>
      </c>
      <c r="M2814" s="16">
        <f t="shared" si="560"/>
        <v>-2.2399999999999996E-2</v>
      </c>
      <c r="N2814">
        <f t="shared" si="561"/>
        <v>0</v>
      </c>
      <c r="O2814">
        <f t="shared" si="562"/>
        <v>0</v>
      </c>
      <c r="P2814" s="63">
        <f t="shared" si="563"/>
        <v>0</v>
      </c>
    </row>
    <row r="2815" spans="1:18" x14ac:dyDescent="0.3">
      <c r="A2815">
        <f t="shared" si="564"/>
        <v>2018</v>
      </c>
      <c r="B2815">
        <f t="shared" si="565"/>
        <v>12</v>
      </c>
      <c r="C2815">
        <f t="shared" si="566"/>
        <v>27</v>
      </c>
      <c r="D2815">
        <f t="shared" si="567"/>
        <v>6</v>
      </c>
      <c r="E2815" t="str">
        <f t="shared" si="568"/>
        <v>OFF</v>
      </c>
      <c r="F2815" s="13">
        <f t="shared" si="570"/>
        <v>43461</v>
      </c>
      <c r="G2815" s="14" t="str">
        <f t="shared" si="569"/>
        <v>Avg of 4 NM Projects</v>
      </c>
      <c r="H2815" s="15">
        <f t="shared" si="571"/>
        <v>4</v>
      </c>
      <c r="I2815" s="93">
        <v>-1.2799999999999998</v>
      </c>
      <c r="J2815">
        <f t="shared" si="559"/>
        <v>-7.1910112359550547E-3</v>
      </c>
      <c r="K2815" s="4">
        <v>27.54</v>
      </c>
      <c r="L2815" s="4">
        <v>13.91</v>
      </c>
      <c r="M2815" s="16">
        <f t="shared" si="560"/>
        <v>-1.7804799999999996E-2</v>
      </c>
      <c r="N2815">
        <f t="shared" si="561"/>
        <v>0</v>
      </c>
      <c r="O2815">
        <f t="shared" si="562"/>
        <v>0</v>
      </c>
      <c r="P2815" s="63">
        <f t="shared" si="563"/>
        <v>0</v>
      </c>
    </row>
    <row r="2816" spans="1:18" x14ac:dyDescent="0.3">
      <c r="A2816">
        <f t="shared" si="564"/>
        <v>2018</v>
      </c>
      <c r="B2816">
        <f t="shared" si="565"/>
        <v>12</v>
      </c>
      <c r="C2816">
        <f t="shared" si="566"/>
        <v>27</v>
      </c>
      <c r="D2816">
        <f t="shared" si="567"/>
        <v>6</v>
      </c>
      <c r="E2816" t="str">
        <f t="shared" si="568"/>
        <v>OFF</v>
      </c>
      <c r="F2816" s="13">
        <f t="shared" si="570"/>
        <v>43461</v>
      </c>
      <c r="G2816" s="14" t="str">
        <f t="shared" si="569"/>
        <v>Avg of 4 NM Projects</v>
      </c>
      <c r="H2816" s="15">
        <f t="shared" si="571"/>
        <v>5</v>
      </c>
      <c r="I2816" s="93">
        <v>-1.54</v>
      </c>
      <c r="J2816">
        <f t="shared" si="559"/>
        <v>-8.6516853932584268E-3</v>
      </c>
      <c r="K2816" s="4">
        <v>29.22</v>
      </c>
      <c r="L2816" s="4">
        <v>15.97</v>
      </c>
      <c r="M2816" s="16">
        <f t="shared" si="560"/>
        <v>-2.4593800000000002E-2</v>
      </c>
      <c r="N2816">
        <f t="shared" si="561"/>
        <v>0</v>
      </c>
      <c r="O2816">
        <f t="shared" si="562"/>
        <v>0</v>
      </c>
      <c r="P2816" s="63">
        <f t="shared" si="563"/>
        <v>0</v>
      </c>
    </row>
    <row r="2817" spans="1:16" x14ac:dyDescent="0.3">
      <c r="A2817">
        <f t="shared" si="564"/>
        <v>2018</v>
      </c>
      <c r="B2817">
        <f t="shared" si="565"/>
        <v>12</v>
      </c>
      <c r="C2817">
        <f t="shared" si="566"/>
        <v>27</v>
      </c>
      <c r="D2817">
        <f t="shared" si="567"/>
        <v>6</v>
      </c>
      <c r="E2817" t="str">
        <f t="shared" si="568"/>
        <v>OFF</v>
      </c>
      <c r="F2817" s="13">
        <f t="shared" si="570"/>
        <v>43461</v>
      </c>
      <c r="G2817" s="14" t="str">
        <f t="shared" si="569"/>
        <v>Avg of 4 NM Projects</v>
      </c>
      <c r="H2817" s="15">
        <f t="shared" si="571"/>
        <v>6</v>
      </c>
      <c r="I2817" s="93">
        <v>-1.1499999999999999</v>
      </c>
      <c r="J2817">
        <f t="shared" si="559"/>
        <v>-6.4606741573033704E-3</v>
      </c>
      <c r="K2817" s="4">
        <v>31.51</v>
      </c>
      <c r="L2817" s="4">
        <v>23.37</v>
      </c>
      <c r="M2817" s="16">
        <f t="shared" si="560"/>
        <v>-2.68755E-2</v>
      </c>
      <c r="N2817">
        <f t="shared" si="561"/>
        <v>0</v>
      </c>
      <c r="O2817">
        <f t="shared" si="562"/>
        <v>0</v>
      </c>
      <c r="P2817" s="63">
        <f t="shared" si="563"/>
        <v>0</v>
      </c>
    </row>
    <row r="2818" spans="1:16" x14ac:dyDescent="0.3">
      <c r="A2818">
        <f t="shared" si="564"/>
        <v>2018</v>
      </c>
      <c r="B2818">
        <f t="shared" si="565"/>
        <v>12</v>
      </c>
      <c r="C2818">
        <f t="shared" si="566"/>
        <v>27</v>
      </c>
      <c r="D2818">
        <f t="shared" si="567"/>
        <v>6</v>
      </c>
      <c r="E2818" t="str">
        <f t="shared" si="568"/>
        <v>OFF</v>
      </c>
      <c r="F2818" s="13">
        <f t="shared" si="570"/>
        <v>43461</v>
      </c>
      <c r="G2818" s="14" t="str">
        <f t="shared" si="569"/>
        <v>Avg of 4 NM Projects</v>
      </c>
      <c r="H2818" s="15">
        <f t="shared" si="571"/>
        <v>7</v>
      </c>
      <c r="I2818" s="93">
        <v>-1.1499999999999999</v>
      </c>
      <c r="J2818">
        <f t="shared" si="559"/>
        <v>-6.4606741573033704E-3</v>
      </c>
      <c r="K2818" s="4">
        <v>39.340000000000003</v>
      </c>
      <c r="L2818" s="4">
        <v>23.4</v>
      </c>
      <c r="M2818" s="16">
        <f t="shared" si="560"/>
        <v>-2.6909999999999996E-2</v>
      </c>
      <c r="N2818">
        <f t="shared" si="561"/>
        <v>0</v>
      </c>
      <c r="O2818">
        <f t="shared" si="562"/>
        <v>0</v>
      </c>
      <c r="P2818" s="63">
        <f t="shared" si="563"/>
        <v>0</v>
      </c>
    </row>
    <row r="2819" spans="1:16" x14ac:dyDescent="0.3">
      <c r="A2819">
        <f t="shared" si="564"/>
        <v>2018</v>
      </c>
      <c r="B2819">
        <f t="shared" si="565"/>
        <v>12</v>
      </c>
      <c r="C2819">
        <f t="shared" si="566"/>
        <v>27</v>
      </c>
      <c r="D2819">
        <f t="shared" si="567"/>
        <v>6</v>
      </c>
      <c r="E2819" t="str">
        <f t="shared" si="568"/>
        <v>ON</v>
      </c>
      <c r="F2819" s="13">
        <f t="shared" si="570"/>
        <v>43461</v>
      </c>
      <c r="G2819" s="14" t="str">
        <f t="shared" si="569"/>
        <v>Avg of 4 NM Projects</v>
      </c>
      <c r="H2819" s="15">
        <f t="shared" si="571"/>
        <v>8</v>
      </c>
      <c r="I2819" s="93">
        <v>-1.1499999999999999</v>
      </c>
      <c r="J2819">
        <f t="shared" si="559"/>
        <v>-6.4606741573033704E-3</v>
      </c>
      <c r="K2819" s="4">
        <v>36.76</v>
      </c>
      <c r="L2819" s="4">
        <v>25.43</v>
      </c>
      <c r="M2819" s="16">
        <f t="shared" si="560"/>
        <v>-2.92445E-2</v>
      </c>
      <c r="N2819">
        <f t="shared" si="561"/>
        <v>0</v>
      </c>
      <c r="O2819">
        <f t="shared" si="562"/>
        <v>0</v>
      </c>
      <c r="P2819" s="63">
        <f t="shared" si="563"/>
        <v>0</v>
      </c>
    </row>
    <row r="2820" spans="1:16" x14ac:dyDescent="0.3">
      <c r="A2820">
        <f t="shared" si="564"/>
        <v>2018</v>
      </c>
      <c r="B2820">
        <f t="shared" si="565"/>
        <v>12</v>
      </c>
      <c r="C2820">
        <f t="shared" si="566"/>
        <v>27</v>
      </c>
      <c r="D2820">
        <f t="shared" si="567"/>
        <v>6</v>
      </c>
      <c r="E2820" t="str">
        <f t="shared" si="568"/>
        <v>ON</v>
      </c>
      <c r="F2820" s="13">
        <f t="shared" si="570"/>
        <v>43461</v>
      </c>
      <c r="G2820" s="14" t="str">
        <f t="shared" si="569"/>
        <v>Avg of 4 NM Projects</v>
      </c>
      <c r="H2820" s="15">
        <f t="shared" si="571"/>
        <v>9</v>
      </c>
      <c r="I2820" s="93">
        <v>7.3</v>
      </c>
      <c r="J2820">
        <f t="shared" ref="J2820:J2883" si="572">+I2820/$I$1</f>
        <v>4.101123595505618E-2</v>
      </c>
      <c r="K2820" s="4">
        <v>37.85</v>
      </c>
      <c r="L2820" s="4">
        <v>26.5</v>
      </c>
      <c r="M2820" s="16">
        <f t="shared" ref="M2820:M2883" si="573">+L2820*I2820/1000</f>
        <v>0.19344999999999998</v>
      </c>
      <c r="N2820">
        <f t="shared" ref="N2820:N2883" si="574">+IF(I2820=0,1,0)</f>
        <v>0</v>
      </c>
      <c r="O2820">
        <f t="shared" ref="O2820:O2883" si="575">+IF(I2820&gt;=0.5*$I$1,1,0)</f>
        <v>0</v>
      </c>
      <c r="P2820" s="63">
        <f t="shared" ref="P2820:P2883" si="576">+IF(I2820&gt;MAX(I$3652:I$5859),1,0)</f>
        <v>0</v>
      </c>
    </row>
    <row r="2821" spans="1:16" x14ac:dyDescent="0.3">
      <c r="A2821">
        <f t="shared" ref="A2821:A2884" si="577">YEAR(F2821)</f>
        <v>2018</v>
      </c>
      <c r="B2821">
        <f t="shared" ref="B2821:B2884" si="578">+MONTH(F2821)</f>
        <v>12</v>
      </c>
      <c r="C2821">
        <f t="shared" ref="C2821:C2884" si="579">+DAY(F2821)</f>
        <v>27</v>
      </c>
      <c r="D2821">
        <f t="shared" ref="D2821:D2884" si="580">WEEKDAY(C2821)</f>
        <v>6</v>
      </c>
      <c r="E2821" t="str">
        <f t="shared" ref="E2821:E2884" si="581">IF(OR(D2821=1,D2821=7,H2821=1,H2821=2,H2821=3,H2821=4,H2821=5,H2821=6,H2821=7,H2821=24),"OFF","ON")</f>
        <v>ON</v>
      </c>
      <c r="F2821" s="13">
        <f t="shared" si="570"/>
        <v>43461</v>
      </c>
      <c r="G2821" s="14" t="str">
        <f t="shared" si="569"/>
        <v>Avg of 4 NM Projects</v>
      </c>
      <c r="H2821" s="15">
        <f t="shared" si="571"/>
        <v>10</v>
      </c>
      <c r="I2821" s="93">
        <v>18.180000000000003</v>
      </c>
      <c r="J2821">
        <f t="shared" si="572"/>
        <v>0.10213483146067417</v>
      </c>
      <c r="K2821" s="4">
        <v>41.05</v>
      </c>
      <c r="L2821" s="4">
        <v>23.43</v>
      </c>
      <c r="M2821" s="16">
        <f t="shared" si="573"/>
        <v>0.42595740000000004</v>
      </c>
      <c r="N2821">
        <f t="shared" si="574"/>
        <v>0</v>
      </c>
      <c r="O2821">
        <f t="shared" si="575"/>
        <v>0</v>
      </c>
      <c r="P2821" s="63">
        <f t="shared" si="576"/>
        <v>0</v>
      </c>
    </row>
    <row r="2822" spans="1:16" x14ac:dyDescent="0.3">
      <c r="A2822">
        <f t="shared" si="577"/>
        <v>2018</v>
      </c>
      <c r="B2822">
        <f t="shared" si="578"/>
        <v>12</v>
      </c>
      <c r="C2822">
        <f t="shared" si="579"/>
        <v>27</v>
      </c>
      <c r="D2822">
        <f t="shared" si="580"/>
        <v>6</v>
      </c>
      <c r="E2822" t="str">
        <f t="shared" si="581"/>
        <v>ON</v>
      </c>
      <c r="F2822" s="13">
        <f t="shared" si="570"/>
        <v>43461</v>
      </c>
      <c r="G2822" s="14" t="str">
        <f t="shared" ref="G2822:G2885" si="582">+G2821</f>
        <v>Avg of 4 NM Projects</v>
      </c>
      <c r="H2822" s="15">
        <f t="shared" si="571"/>
        <v>11</v>
      </c>
      <c r="I2822" s="93">
        <v>28.155000000000001</v>
      </c>
      <c r="J2822">
        <f t="shared" si="572"/>
        <v>0.15817415730337078</v>
      </c>
      <c r="K2822" s="4">
        <v>36.299999999999997</v>
      </c>
      <c r="L2822" s="4">
        <v>19.21</v>
      </c>
      <c r="M2822" s="16">
        <f t="shared" si="573"/>
        <v>0.54085755000000002</v>
      </c>
      <c r="N2822">
        <f t="shared" si="574"/>
        <v>0</v>
      </c>
      <c r="O2822">
        <f t="shared" si="575"/>
        <v>0</v>
      </c>
      <c r="P2822" s="63">
        <f t="shared" si="576"/>
        <v>0</v>
      </c>
    </row>
    <row r="2823" spans="1:16" x14ac:dyDescent="0.3">
      <c r="A2823">
        <f t="shared" si="577"/>
        <v>2018</v>
      </c>
      <c r="B2823">
        <f t="shared" si="578"/>
        <v>12</v>
      </c>
      <c r="C2823">
        <f t="shared" si="579"/>
        <v>27</v>
      </c>
      <c r="D2823">
        <f t="shared" si="580"/>
        <v>6</v>
      </c>
      <c r="E2823" t="str">
        <f t="shared" si="581"/>
        <v>ON</v>
      </c>
      <c r="F2823" s="13">
        <f t="shared" si="570"/>
        <v>43461</v>
      </c>
      <c r="G2823" s="14" t="str">
        <f t="shared" si="582"/>
        <v>Avg of 4 NM Projects</v>
      </c>
      <c r="H2823" s="15">
        <f t="shared" si="571"/>
        <v>12</v>
      </c>
      <c r="I2823" s="93">
        <v>36.865000000000002</v>
      </c>
      <c r="J2823">
        <f t="shared" si="572"/>
        <v>0.20710674157303371</v>
      </c>
      <c r="K2823" s="4">
        <v>35.89</v>
      </c>
      <c r="L2823" s="4">
        <v>23.07</v>
      </c>
      <c r="M2823" s="16">
        <f t="shared" si="573"/>
        <v>0.85047555000000008</v>
      </c>
      <c r="N2823">
        <f t="shared" si="574"/>
        <v>0</v>
      </c>
      <c r="O2823">
        <f t="shared" si="575"/>
        <v>0</v>
      </c>
      <c r="P2823" s="63">
        <f t="shared" si="576"/>
        <v>0</v>
      </c>
    </row>
    <row r="2824" spans="1:16" x14ac:dyDescent="0.3">
      <c r="A2824">
        <f t="shared" si="577"/>
        <v>2018</v>
      </c>
      <c r="B2824">
        <f t="shared" si="578"/>
        <v>12</v>
      </c>
      <c r="C2824">
        <f t="shared" si="579"/>
        <v>27</v>
      </c>
      <c r="D2824">
        <f t="shared" si="580"/>
        <v>6</v>
      </c>
      <c r="E2824" t="str">
        <f t="shared" si="581"/>
        <v>ON</v>
      </c>
      <c r="F2824" s="13">
        <f t="shared" si="570"/>
        <v>43461</v>
      </c>
      <c r="G2824" s="14" t="str">
        <f t="shared" si="582"/>
        <v>Avg of 4 NM Projects</v>
      </c>
      <c r="H2824" s="15">
        <f t="shared" si="571"/>
        <v>13</v>
      </c>
      <c r="I2824" s="93">
        <v>40.064999999999998</v>
      </c>
      <c r="J2824">
        <f t="shared" si="572"/>
        <v>0.22508426966292133</v>
      </c>
      <c r="K2824" s="4">
        <v>34.03</v>
      </c>
      <c r="L2824" s="4">
        <v>20.03</v>
      </c>
      <c r="M2824" s="16">
        <f t="shared" si="573"/>
        <v>0.80250195000000002</v>
      </c>
      <c r="N2824">
        <f t="shared" si="574"/>
        <v>0</v>
      </c>
      <c r="O2824">
        <f t="shared" si="575"/>
        <v>0</v>
      </c>
      <c r="P2824" s="63">
        <f t="shared" si="576"/>
        <v>0</v>
      </c>
    </row>
    <row r="2825" spans="1:16" x14ac:dyDescent="0.3">
      <c r="A2825">
        <f t="shared" si="577"/>
        <v>2018</v>
      </c>
      <c r="B2825">
        <f t="shared" si="578"/>
        <v>12</v>
      </c>
      <c r="C2825">
        <f t="shared" si="579"/>
        <v>27</v>
      </c>
      <c r="D2825">
        <f t="shared" si="580"/>
        <v>6</v>
      </c>
      <c r="E2825" t="str">
        <f t="shared" si="581"/>
        <v>ON</v>
      </c>
      <c r="F2825" s="13">
        <f t="shared" si="570"/>
        <v>43461</v>
      </c>
      <c r="G2825" s="14" t="str">
        <f t="shared" si="582"/>
        <v>Avg of 4 NM Projects</v>
      </c>
      <c r="H2825" s="15">
        <f t="shared" si="571"/>
        <v>14</v>
      </c>
      <c r="I2825" s="93">
        <v>34.814999999999998</v>
      </c>
      <c r="J2825">
        <f t="shared" si="572"/>
        <v>0.19558988764044943</v>
      </c>
      <c r="K2825" s="4">
        <v>34.270000000000003</v>
      </c>
      <c r="L2825" s="4">
        <v>22.38</v>
      </c>
      <c r="M2825" s="16">
        <f t="shared" si="573"/>
        <v>0.7791596999999999</v>
      </c>
      <c r="N2825">
        <f t="shared" si="574"/>
        <v>0</v>
      </c>
      <c r="O2825">
        <f t="shared" si="575"/>
        <v>0</v>
      </c>
      <c r="P2825" s="63">
        <f t="shared" si="576"/>
        <v>0</v>
      </c>
    </row>
    <row r="2826" spans="1:16" x14ac:dyDescent="0.3">
      <c r="A2826">
        <f t="shared" si="577"/>
        <v>2018</v>
      </c>
      <c r="B2826">
        <f t="shared" si="578"/>
        <v>12</v>
      </c>
      <c r="C2826">
        <f t="shared" si="579"/>
        <v>27</v>
      </c>
      <c r="D2826">
        <f t="shared" si="580"/>
        <v>6</v>
      </c>
      <c r="E2826" t="str">
        <f t="shared" si="581"/>
        <v>ON</v>
      </c>
      <c r="F2826" s="13">
        <f t="shared" si="570"/>
        <v>43461</v>
      </c>
      <c r="G2826" s="14" t="str">
        <f t="shared" si="582"/>
        <v>Avg of 4 NM Projects</v>
      </c>
      <c r="H2826" s="15">
        <f t="shared" si="571"/>
        <v>15</v>
      </c>
      <c r="I2826" s="93">
        <v>24.32</v>
      </c>
      <c r="J2826">
        <f t="shared" si="572"/>
        <v>0.13662921348314608</v>
      </c>
      <c r="K2826" s="4">
        <v>32.18</v>
      </c>
      <c r="L2826" s="4">
        <v>19.440000000000001</v>
      </c>
      <c r="M2826" s="16">
        <f t="shared" si="573"/>
        <v>0.47278080000000006</v>
      </c>
      <c r="N2826">
        <f t="shared" si="574"/>
        <v>0</v>
      </c>
      <c r="O2826">
        <f t="shared" si="575"/>
        <v>0</v>
      </c>
      <c r="P2826" s="63">
        <f t="shared" si="576"/>
        <v>0</v>
      </c>
    </row>
    <row r="2827" spans="1:16" x14ac:dyDescent="0.3">
      <c r="A2827">
        <f t="shared" si="577"/>
        <v>2018</v>
      </c>
      <c r="B2827">
        <f t="shared" si="578"/>
        <v>12</v>
      </c>
      <c r="C2827">
        <f t="shared" si="579"/>
        <v>27</v>
      </c>
      <c r="D2827">
        <f t="shared" si="580"/>
        <v>6</v>
      </c>
      <c r="E2827" t="str">
        <f t="shared" si="581"/>
        <v>ON</v>
      </c>
      <c r="F2827" s="13">
        <f t="shared" si="570"/>
        <v>43461</v>
      </c>
      <c r="G2827" s="14" t="str">
        <f t="shared" si="582"/>
        <v>Avg of 4 NM Projects</v>
      </c>
      <c r="H2827" s="15">
        <f t="shared" si="571"/>
        <v>16</v>
      </c>
      <c r="I2827" s="93">
        <v>8.3199999999999985</v>
      </c>
      <c r="J2827">
        <f t="shared" si="572"/>
        <v>4.6741573033707857E-2</v>
      </c>
      <c r="K2827" s="4">
        <v>33.92</v>
      </c>
      <c r="L2827" s="4">
        <v>22.58</v>
      </c>
      <c r="M2827" s="16">
        <f t="shared" si="573"/>
        <v>0.18786559999999994</v>
      </c>
      <c r="N2827">
        <f t="shared" si="574"/>
        <v>0</v>
      </c>
      <c r="O2827">
        <f t="shared" si="575"/>
        <v>0</v>
      </c>
      <c r="P2827" s="63">
        <f t="shared" si="576"/>
        <v>0</v>
      </c>
    </row>
    <row r="2828" spans="1:16" x14ac:dyDescent="0.3">
      <c r="A2828">
        <f t="shared" si="577"/>
        <v>2018</v>
      </c>
      <c r="B2828">
        <f t="shared" si="578"/>
        <v>12</v>
      </c>
      <c r="C2828">
        <f t="shared" si="579"/>
        <v>27</v>
      </c>
      <c r="D2828">
        <f t="shared" si="580"/>
        <v>6</v>
      </c>
      <c r="E2828" t="str">
        <f t="shared" si="581"/>
        <v>ON</v>
      </c>
      <c r="F2828" s="13">
        <f t="shared" si="570"/>
        <v>43461</v>
      </c>
      <c r="G2828" s="14" t="str">
        <f t="shared" si="582"/>
        <v>Avg of 4 NM Projects</v>
      </c>
      <c r="H2828" s="15">
        <f t="shared" si="571"/>
        <v>17</v>
      </c>
      <c r="I2828" s="93">
        <v>-1.2799999999999998</v>
      </c>
      <c r="J2828">
        <f t="shared" si="572"/>
        <v>-7.1910112359550547E-3</v>
      </c>
      <c r="K2828" s="4">
        <v>47.21</v>
      </c>
      <c r="L2828" s="4">
        <v>26.59</v>
      </c>
      <c r="M2828" s="16">
        <f t="shared" si="573"/>
        <v>-3.4035199999999995E-2</v>
      </c>
      <c r="N2828">
        <f t="shared" si="574"/>
        <v>0</v>
      </c>
      <c r="O2828">
        <f t="shared" si="575"/>
        <v>0</v>
      </c>
      <c r="P2828" s="63">
        <f t="shared" si="576"/>
        <v>0</v>
      </c>
    </row>
    <row r="2829" spans="1:16" x14ac:dyDescent="0.3">
      <c r="A2829">
        <f t="shared" si="577"/>
        <v>2018</v>
      </c>
      <c r="B2829">
        <f t="shared" si="578"/>
        <v>12</v>
      </c>
      <c r="C2829">
        <f t="shared" si="579"/>
        <v>27</v>
      </c>
      <c r="D2829">
        <f t="shared" si="580"/>
        <v>6</v>
      </c>
      <c r="E2829" t="str">
        <f t="shared" si="581"/>
        <v>ON</v>
      </c>
      <c r="F2829" s="13">
        <f t="shared" si="570"/>
        <v>43461</v>
      </c>
      <c r="G2829" s="14" t="str">
        <f t="shared" si="582"/>
        <v>Avg of 4 NM Projects</v>
      </c>
      <c r="H2829" s="15">
        <f t="shared" si="571"/>
        <v>18</v>
      </c>
      <c r="I2829" s="93">
        <v>-1.1499999999999999</v>
      </c>
      <c r="J2829">
        <f t="shared" si="572"/>
        <v>-6.4606741573033704E-3</v>
      </c>
      <c r="K2829" s="4">
        <v>62.61</v>
      </c>
      <c r="L2829" s="4">
        <v>37.369999999999997</v>
      </c>
      <c r="M2829" s="16">
        <f t="shared" si="573"/>
        <v>-4.29755E-2</v>
      </c>
      <c r="N2829">
        <f t="shared" si="574"/>
        <v>0</v>
      </c>
      <c r="O2829">
        <f t="shared" si="575"/>
        <v>0</v>
      </c>
      <c r="P2829" s="63">
        <f t="shared" si="576"/>
        <v>0</v>
      </c>
    </row>
    <row r="2830" spans="1:16" x14ac:dyDescent="0.3">
      <c r="A2830">
        <f t="shared" si="577"/>
        <v>2018</v>
      </c>
      <c r="B2830">
        <f t="shared" si="578"/>
        <v>12</v>
      </c>
      <c r="C2830">
        <f t="shared" si="579"/>
        <v>27</v>
      </c>
      <c r="D2830">
        <f t="shared" si="580"/>
        <v>6</v>
      </c>
      <c r="E2830" t="str">
        <f t="shared" si="581"/>
        <v>ON</v>
      </c>
      <c r="F2830" s="13">
        <f t="shared" si="570"/>
        <v>43461</v>
      </c>
      <c r="G2830" s="14" t="str">
        <f t="shared" si="582"/>
        <v>Avg of 4 NM Projects</v>
      </c>
      <c r="H2830" s="15">
        <f t="shared" si="571"/>
        <v>19</v>
      </c>
      <c r="I2830" s="93">
        <v>-1.2799999999999998</v>
      </c>
      <c r="J2830">
        <f t="shared" si="572"/>
        <v>-7.1910112359550547E-3</v>
      </c>
      <c r="K2830" s="4">
        <v>53.22</v>
      </c>
      <c r="L2830" s="4">
        <v>30.51</v>
      </c>
      <c r="M2830" s="16">
        <f t="shared" si="573"/>
        <v>-3.9052799999999999E-2</v>
      </c>
      <c r="N2830">
        <f t="shared" si="574"/>
        <v>0</v>
      </c>
      <c r="O2830">
        <f t="shared" si="575"/>
        <v>0</v>
      </c>
      <c r="P2830" s="63">
        <f t="shared" si="576"/>
        <v>0</v>
      </c>
    </row>
    <row r="2831" spans="1:16" x14ac:dyDescent="0.3">
      <c r="A2831">
        <f t="shared" si="577"/>
        <v>2018</v>
      </c>
      <c r="B2831">
        <f t="shared" si="578"/>
        <v>12</v>
      </c>
      <c r="C2831">
        <f t="shared" si="579"/>
        <v>27</v>
      </c>
      <c r="D2831">
        <f t="shared" si="580"/>
        <v>6</v>
      </c>
      <c r="E2831" t="str">
        <f t="shared" si="581"/>
        <v>ON</v>
      </c>
      <c r="F2831" s="13">
        <f t="shared" si="570"/>
        <v>43461</v>
      </c>
      <c r="G2831" s="14" t="str">
        <f t="shared" si="582"/>
        <v>Avg of 4 NM Projects</v>
      </c>
      <c r="H2831" s="15">
        <f t="shared" si="571"/>
        <v>20</v>
      </c>
      <c r="I2831" s="93">
        <v>-1.1499999999999999</v>
      </c>
      <c r="J2831">
        <f t="shared" si="572"/>
        <v>-6.4606741573033704E-3</v>
      </c>
      <c r="K2831" s="4">
        <v>52.05</v>
      </c>
      <c r="L2831" s="4">
        <v>30.97</v>
      </c>
      <c r="M2831" s="16">
        <f t="shared" si="573"/>
        <v>-3.5615499999999994E-2</v>
      </c>
      <c r="N2831">
        <f t="shared" si="574"/>
        <v>0</v>
      </c>
      <c r="O2831">
        <f t="shared" si="575"/>
        <v>0</v>
      </c>
      <c r="P2831" s="63">
        <f t="shared" si="576"/>
        <v>0</v>
      </c>
    </row>
    <row r="2832" spans="1:16" x14ac:dyDescent="0.3">
      <c r="A2832">
        <f t="shared" si="577"/>
        <v>2018</v>
      </c>
      <c r="B2832">
        <f t="shared" si="578"/>
        <v>12</v>
      </c>
      <c r="C2832">
        <f t="shared" si="579"/>
        <v>27</v>
      </c>
      <c r="D2832">
        <f t="shared" si="580"/>
        <v>6</v>
      </c>
      <c r="E2832" t="str">
        <f t="shared" si="581"/>
        <v>ON</v>
      </c>
      <c r="F2832" s="13">
        <f t="shared" si="570"/>
        <v>43461</v>
      </c>
      <c r="G2832" s="14" t="str">
        <f t="shared" si="582"/>
        <v>Avg of 4 NM Projects</v>
      </c>
      <c r="H2832" s="15">
        <f t="shared" si="571"/>
        <v>21</v>
      </c>
      <c r="I2832" s="93">
        <v>-1.2799999999999998</v>
      </c>
      <c r="J2832">
        <f t="shared" si="572"/>
        <v>-7.1910112359550547E-3</v>
      </c>
      <c r="K2832" s="4">
        <v>40.15</v>
      </c>
      <c r="L2832" s="4">
        <v>27.02</v>
      </c>
      <c r="M2832" s="16">
        <f t="shared" si="573"/>
        <v>-3.4585599999999994E-2</v>
      </c>
      <c r="N2832">
        <f t="shared" si="574"/>
        <v>0</v>
      </c>
      <c r="O2832">
        <f t="shared" si="575"/>
        <v>0</v>
      </c>
      <c r="P2832" s="63">
        <f t="shared" si="576"/>
        <v>0</v>
      </c>
    </row>
    <row r="2833" spans="1:18" x14ac:dyDescent="0.3">
      <c r="A2833">
        <f t="shared" si="577"/>
        <v>2018</v>
      </c>
      <c r="B2833">
        <f t="shared" si="578"/>
        <v>12</v>
      </c>
      <c r="C2833">
        <f t="shared" si="579"/>
        <v>27</v>
      </c>
      <c r="D2833">
        <f t="shared" si="580"/>
        <v>6</v>
      </c>
      <c r="E2833" t="str">
        <f t="shared" si="581"/>
        <v>ON</v>
      </c>
      <c r="F2833" s="13">
        <f t="shared" si="570"/>
        <v>43461</v>
      </c>
      <c r="G2833" s="14" t="str">
        <f t="shared" si="582"/>
        <v>Avg of 4 NM Projects</v>
      </c>
      <c r="H2833" s="15">
        <f t="shared" si="571"/>
        <v>22</v>
      </c>
      <c r="I2833" s="93">
        <v>-1.1499999999999999</v>
      </c>
      <c r="J2833">
        <f t="shared" si="572"/>
        <v>-6.4606741573033704E-3</v>
      </c>
      <c r="K2833" s="4">
        <v>36.42</v>
      </c>
      <c r="L2833" s="4">
        <v>23.62</v>
      </c>
      <c r="M2833" s="16">
        <f t="shared" si="573"/>
        <v>-2.7163E-2</v>
      </c>
      <c r="N2833">
        <f t="shared" si="574"/>
        <v>0</v>
      </c>
      <c r="O2833">
        <f t="shared" si="575"/>
        <v>0</v>
      </c>
      <c r="P2833" s="63">
        <f t="shared" si="576"/>
        <v>0</v>
      </c>
    </row>
    <row r="2834" spans="1:18" x14ac:dyDescent="0.3">
      <c r="A2834">
        <f t="shared" si="577"/>
        <v>2018</v>
      </c>
      <c r="B2834">
        <f t="shared" si="578"/>
        <v>12</v>
      </c>
      <c r="C2834">
        <f t="shared" si="579"/>
        <v>27</v>
      </c>
      <c r="D2834">
        <f t="shared" si="580"/>
        <v>6</v>
      </c>
      <c r="E2834" t="str">
        <f t="shared" si="581"/>
        <v>ON</v>
      </c>
      <c r="F2834" s="13">
        <f t="shared" si="570"/>
        <v>43461</v>
      </c>
      <c r="G2834" s="14" t="str">
        <f t="shared" si="582"/>
        <v>Avg of 4 NM Projects</v>
      </c>
      <c r="H2834" s="15">
        <f t="shared" si="571"/>
        <v>23</v>
      </c>
      <c r="I2834" s="93">
        <v>-1.28</v>
      </c>
      <c r="J2834">
        <f t="shared" si="572"/>
        <v>-7.1910112359550565E-3</v>
      </c>
      <c r="K2834" s="4">
        <v>32.42</v>
      </c>
      <c r="L2834" s="4">
        <v>19.64</v>
      </c>
      <c r="M2834" s="16">
        <f t="shared" si="573"/>
        <v>-2.5139200000000004E-2</v>
      </c>
      <c r="N2834">
        <f t="shared" si="574"/>
        <v>0</v>
      </c>
      <c r="O2834">
        <f t="shared" si="575"/>
        <v>0</v>
      </c>
      <c r="P2834" s="63">
        <f t="shared" si="576"/>
        <v>0</v>
      </c>
    </row>
    <row r="2835" spans="1:18" x14ac:dyDescent="0.3">
      <c r="A2835">
        <f t="shared" si="577"/>
        <v>2018</v>
      </c>
      <c r="B2835">
        <f t="shared" si="578"/>
        <v>12</v>
      </c>
      <c r="C2835">
        <f t="shared" si="579"/>
        <v>27</v>
      </c>
      <c r="D2835">
        <f t="shared" si="580"/>
        <v>6</v>
      </c>
      <c r="E2835" t="str">
        <f t="shared" si="581"/>
        <v>OFF</v>
      </c>
      <c r="F2835" s="13">
        <f t="shared" si="570"/>
        <v>43461</v>
      </c>
      <c r="G2835" s="14" t="str">
        <f t="shared" si="582"/>
        <v>Avg of 4 NM Projects</v>
      </c>
      <c r="H2835" s="15">
        <f t="shared" si="571"/>
        <v>24</v>
      </c>
      <c r="I2835" s="93">
        <v>-1.1499999999999999</v>
      </c>
      <c r="J2835">
        <f t="shared" si="572"/>
        <v>-6.4606741573033704E-3</v>
      </c>
      <c r="K2835" s="4">
        <v>29.52</v>
      </c>
      <c r="L2835" s="4">
        <v>24.72</v>
      </c>
      <c r="M2835" s="16">
        <f t="shared" si="573"/>
        <v>-2.8427999999999998E-2</v>
      </c>
      <c r="N2835">
        <f t="shared" si="574"/>
        <v>0</v>
      </c>
      <c r="O2835">
        <f t="shared" si="575"/>
        <v>0</v>
      </c>
      <c r="P2835" s="63">
        <f t="shared" si="576"/>
        <v>0</v>
      </c>
    </row>
    <row r="2836" spans="1:18" x14ac:dyDescent="0.3">
      <c r="A2836">
        <f t="shared" si="577"/>
        <v>2018</v>
      </c>
      <c r="B2836">
        <f t="shared" si="578"/>
        <v>12</v>
      </c>
      <c r="C2836">
        <f t="shared" si="579"/>
        <v>28</v>
      </c>
      <c r="D2836">
        <f t="shared" si="580"/>
        <v>7</v>
      </c>
      <c r="E2836" t="str">
        <f t="shared" si="581"/>
        <v>OFF</v>
      </c>
      <c r="F2836" s="13">
        <f t="shared" si="570"/>
        <v>43462</v>
      </c>
      <c r="G2836" s="14" t="str">
        <f t="shared" si="582"/>
        <v>Avg of 4 NM Projects</v>
      </c>
      <c r="H2836" s="15">
        <f t="shared" si="571"/>
        <v>1</v>
      </c>
      <c r="I2836" s="93">
        <v>-1.1499999999999999</v>
      </c>
      <c r="J2836">
        <f t="shared" si="572"/>
        <v>-6.4606741573033704E-3</v>
      </c>
      <c r="K2836" s="4">
        <v>25.4</v>
      </c>
      <c r="L2836" s="4">
        <v>24.73</v>
      </c>
      <c r="M2836" s="16">
        <f t="shared" si="573"/>
        <v>-2.84395E-2</v>
      </c>
      <c r="N2836">
        <f t="shared" si="574"/>
        <v>0</v>
      </c>
      <c r="O2836">
        <f t="shared" si="575"/>
        <v>0</v>
      </c>
      <c r="P2836" s="63">
        <f t="shared" si="576"/>
        <v>0</v>
      </c>
      <c r="Q2836" s="34"/>
      <c r="R2836" s="34"/>
    </row>
    <row r="2837" spans="1:18" x14ac:dyDescent="0.3">
      <c r="A2837">
        <f t="shared" si="577"/>
        <v>2018</v>
      </c>
      <c r="B2837">
        <f t="shared" si="578"/>
        <v>12</v>
      </c>
      <c r="C2837">
        <f t="shared" si="579"/>
        <v>28</v>
      </c>
      <c r="D2837">
        <f t="shared" si="580"/>
        <v>7</v>
      </c>
      <c r="E2837" t="str">
        <f t="shared" si="581"/>
        <v>OFF</v>
      </c>
      <c r="F2837" s="13">
        <f t="shared" si="570"/>
        <v>43462</v>
      </c>
      <c r="G2837" s="14" t="str">
        <f t="shared" si="582"/>
        <v>Avg of 4 NM Projects</v>
      </c>
      <c r="H2837" s="15">
        <f t="shared" si="571"/>
        <v>2</v>
      </c>
      <c r="I2837" s="93">
        <v>-1.67</v>
      </c>
      <c r="J2837">
        <f t="shared" si="572"/>
        <v>-9.382022471910112E-3</v>
      </c>
      <c r="K2837" s="4">
        <v>25.43</v>
      </c>
      <c r="L2837" s="4">
        <v>22.59</v>
      </c>
      <c r="M2837" s="16">
        <f t="shared" si="573"/>
        <v>-3.7725299999999996E-2</v>
      </c>
      <c r="N2837">
        <f t="shared" si="574"/>
        <v>0</v>
      </c>
      <c r="O2837">
        <f t="shared" si="575"/>
        <v>0</v>
      </c>
      <c r="P2837" s="63">
        <f t="shared" si="576"/>
        <v>0</v>
      </c>
    </row>
    <row r="2838" spans="1:18" x14ac:dyDescent="0.3">
      <c r="A2838">
        <f t="shared" si="577"/>
        <v>2018</v>
      </c>
      <c r="B2838">
        <f t="shared" si="578"/>
        <v>12</v>
      </c>
      <c r="C2838">
        <f t="shared" si="579"/>
        <v>28</v>
      </c>
      <c r="D2838">
        <f t="shared" si="580"/>
        <v>7</v>
      </c>
      <c r="E2838" t="str">
        <f t="shared" si="581"/>
        <v>OFF</v>
      </c>
      <c r="F2838" s="13">
        <f t="shared" si="570"/>
        <v>43462</v>
      </c>
      <c r="G2838" s="14" t="str">
        <f t="shared" si="582"/>
        <v>Avg of 4 NM Projects</v>
      </c>
      <c r="H2838" s="15">
        <f t="shared" si="571"/>
        <v>3</v>
      </c>
      <c r="I2838" s="93">
        <v>-1.1499999999999999</v>
      </c>
      <c r="J2838">
        <f t="shared" si="572"/>
        <v>-6.4606741573033704E-3</v>
      </c>
      <c r="K2838" s="4">
        <v>22.48</v>
      </c>
      <c r="L2838" s="4">
        <v>21.32</v>
      </c>
      <c r="M2838" s="16">
        <f t="shared" si="573"/>
        <v>-2.4517999999999998E-2</v>
      </c>
      <c r="N2838">
        <f t="shared" si="574"/>
        <v>0</v>
      </c>
      <c r="O2838">
        <f t="shared" si="575"/>
        <v>0</v>
      </c>
      <c r="P2838" s="63">
        <f t="shared" si="576"/>
        <v>0</v>
      </c>
    </row>
    <row r="2839" spans="1:18" x14ac:dyDescent="0.3">
      <c r="A2839">
        <f t="shared" si="577"/>
        <v>2018</v>
      </c>
      <c r="B2839">
        <f t="shared" si="578"/>
        <v>12</v>
      </c>
      <c r="C2839">
        <f t="shared" si="579"/>
        <v>28</v>
      </c>
      <c r="D2839">
        <f t="shared" si="580"/>
        <v>7</v>
      </c>
      <c r="E2839" t="str">
        <f t="shared" si="581"/>
        <v>OFF</v>
      </c>
      <c r="F2839" s="13">
        <f t="shared" si="570"/>
        <v>43462</v>
      </c>
      <c r="G2839" s="14" t="str">
        <f t="shared" si="582"/>
        <v>Avg of 4 NM Projects</v>
      </c>
      <c r="H2839" s="15">
        <f t="shared" si="571"/>
        <v>4</v>
      </c>
      <c r="I2839" s="93">
        <v>-1.41</v>
      </c>
      <c r="J2839">
        <f t="shared" si="572"/>
        <v>-7.9213483146067416E-3</v>
      </c>
      <c r="K2839" s="4">
        <v>20.89</v>
      </c>
      <c r="L2839" s="4">
        <v>22.05</v>
      </c>
      <c r="M2839" s="16">
        <f t="shared" si="573"/>
        <v>-3.10905E-2</v>
      </c>
      <c r="N2839">
        <f t="shared" si="574"/>
        <v>0</v>
      </c>
      <c r="O2839">
        <f t="shared" si="575"/>
        <v>0</v>
      </c>
      <c r="P2839" s="63">
        <f t="shared" si="576"/>
        <v>0</v>
      </c>
    </row>
    <row r="2840" spans="1:18" x14ac:dyDescent="0.3">
      <c r="A2840">
        <f t="shared" si="577"/>
        <v>2018</v>
      </c>
      <c r="B2840">
        <f t="shared" si="578"/>
        <v>12</v>
      </c>
      <c r="C2840">
        <f t="shared" si="579"/>
        <v>28</v>
      </c>
      <c r="D2840">
        <f t="shared" si="580"/>
        <v>7</v>
      </c>
      <c r="E2840" t="str">
        <f t="shared" si="581"/>
        <v>OFF</v>
      </c>
      <c r="F2840" s="13">
        <f t="shared" si="570"/>
        <v>43462</v>
      </c>
      <c r="G2840" s="14" t="str">
        <f t="shared" si="582"/>
        <v>Avg of 4 NM Projects</v>
      </c>
      <c r="H2840" s="15">
        <f t="shared" si="571"/>
        <v>5</v>
      </c>
      <c r="I2840" s="93">
        <v>-1.4100000000000001</v>
      </c>
      <c r="J2840">
        <f t="shared" si="572"/>
        <v>-7.9213483146067416E-3</v>
      </c>
      <c r="K2840" s="4">
        <v>22.11</v>
      </c>
      <c r="L2840" s="4">
        <v>15.78</v>
      </c>
      <c r="M2840" s="16">
        <f t="shared" si="573"/>
        <v>-2.22498E-2</v>
      </c>
      <c r="N2840">
        <f t="shared" si="574"/>
        <v>0</v>
      </c>
      <c r="O2840">
        <f t="shared" si="575"/>
        <v>0</v>
      </c>
      <c r="P2840" s="63">
        <f t="shared" si="576"/>
        <v>0</v>
      </c>
    </row>
    <row r="2841" spans="1:18" x14ac:dyDescent="0.3">
      <c r="A2841">
        <f t="shared" si="577"/>
        <v>2018</v>
      </c>
      <c r="B2841">
        <f t="shared" si="578"/>
        <v>12</v>
      </c>
      <c r="C2841">
        <f t="shared" si="579"/>
        <v>28</v>
      </c>
      <c r="D2841">
        <f t="shared" si="580"/>
        <v>7</v>
      </c>
      <c r="E2841" t="str">
        <f t="shared" si="581"/>
        <v>OFF</v>
      </c>
      <c r="F2841" s="13">
        <f t="shared" si="570"/>
        <v>43462</v>
      </c>
      <c r="G2841" s="14" t="str">
        <f t="shared" si="582"/>
        <v>Avg of 4 NM Projects</v>
      </c>
      <c r="H2841" s="15">
        <f t="shared" si="571"/>
        <v>6</v>
      </c>
      <c r="I2841" s="93">
        <v>-1.1499999999999999</v>
      </c>
      <c r="J2841">
        <f t="shared" si="572"/>
        <v>-6.4606741573033704E-3</v>
      </c>
      <c r="K2841" s="4">
        <v>25.37</v>
      </c>
      <c r="L2841" s="4">
        <v>20.61</v>
      </c>
      <c r="M2841" s="16">
        <f t="shared" si="573"/>
        <v>-2.3701499999999997E-2</v>
      </c>
      <c r="N2841">
        <f t="shared" si="574"/>
        <v>0</v>
      </c>
      <c r="O2841">
        <f t="shared" si="575"/>
        <v>0</v>
      </c>
      <c r="P2841" s="63">
        <f t="shared" si="576"/>
        <v>0</v>
      </c>
    </row>
    <row r="2842" spans="1:18" x14ac:dyDescent="0.3">
      <c r="A2842">
        <f t="shared" si="577"/>
        <v>2018</v>
      </c>
      <c r="B2842">
        <f t="shared" si="578"/>
        <v>12</v>
      </c>
      <c r="C2842">
        <f t="shared" si="579"/>
        <v>28</v>
      </c>
      <c r="D2842">
        <f t="shared" si="580"/>
        <v>7</v>
      </c>
      <c r="E2842" t="str">
        <f t="shared" si="581"/>
        <v>OFF</v>
      </c>
      <c r="F2842" s="13">
        <f t="shared" si="570"/>
        <v>43462</v>
      </c>
      <c r="G2842" s="14" t="str">
        <f t="shared" si="582"/>
        <v>Avg of 4 NM Projects</v>
      </c>
      <c r="H2842" s="15">
        <f t="shared" si="571"/>
        <v>7</v>
      </c>
      <c r="I2842" s="93">
        <v>-1.1499999999999999</v>
      </c>
      <c r="J2842">
        <f t="shared" si="572"/>
        <v>-6.4606741573033704E-3</v>
      </c>
      <c r="K2842" s="4">
        <v>27.7</v>
      </c>
      <c r="L2842" s="4">
        <v>22.21</v>
      </c>
      <c r="M2842" s="16">
        <f t="shared" si="573"/>
        <v>-2.5541499999999998E-2</v>
      </c>
      <c r="N2842">
        <f t="shared" si="574"/>
        <v>0</v>
      </c>
      <c r="O2842">
        <f t="shared" si="575"/>
        <v>0</v>
      </c>
      <c r="P2842" s="63">
        <f t="shared" si="576"/>
        <v>0</v>
      </c>
    </row>
    <row r="2843" spans="1:18" x14ac:dyDescent="0.3">
      <c r="A2843">
        <f t="shared" si="577"/>
        <v>2018</v>
      </c>
      <c r="B2843">
        <f t="shared" si="578"/>
        <v>12</v>
      </c>
      <c r="C2843">
        <f t="shared" si="579"/>
        <v>28</v>
      </c>
      <c r="D2843">
        <f t="shared" si="580"/>
        <v>7</v>
      </c>
      <c r="E2843" t="str">
        <f t="shared" si="581"/>
        <v>OFF</v>
      </c>
      <c r="F2843" s="13">
        <f t="shared" si="570"/>
        <v>43462</v>
      </c>
      <c r="G2843" s="14" t="str">
        <f t="shared" si="582"/>
        <v>Avg of 4 NM Projects</v>
      </c>
      <c r="H2843" s="15">
        <f t="shared" si="571"/>
        <v>8</v>
      </c>
      <c r="I2843" s="93">
        <v>-1.2799999999999998</v>
      </c>
      <c r="J2843">
        <f t="shared" si="572"/>
        <v>-7.1910112359550547E-3</v>
      </c>
      <c r="K2843" s="4">
        <v>29.46</v>
      </c>
      <c r="L2843" s="4">
        <v>21.44</v>
      </c>
      <c r="M2843" s="16">
        <f t="shared" si="573"/>
        <v>-2.7443199999999997E-2</v>
      </c>
      <c r="N2843">
        <f t="shared" si="574"/>
        <v>0</v>
      </c>
      <c r="O2843">
        <f t="shared" si="575"/>
        <v>0</v>
      </c>
      <c r="P2843" s="63">
        <f t="shared" si="576"/>
        <v>0</v>
      </c>
    </row>
    <row r="2844" spans="1:18" x14ac:dyDescent="0.3">
      <c r="A2844">
        <f t="shared" si="577"/>
        <v>2018</v>
      </c>
      <c r="B2844">
        <f t="shared" si="578"/>
        <v>12</v>
      </c>
      <c r="C2844">
        <f t="shared" si="579"/>
        <v>28</v>
      </c>
      <c r="D2844">
        <f t="shared" si="580"/>
        <v>7</v>
      </c>
      <c r="E2844" t="str">
        <f t="shared" si="581"/>
        <v>OFF</v>
      </c>
      <c r="F2844" s="13">
        <f t="shared" si="570"/>
        <v>43462</v>
      </c>
      <c r="G2844" s="14" t="str">
        <f t="shared" si="582"/>
        <v>Avg of 4 NM Projects</v>
      </c>
      <c r="H2844" s="15">
        <f t="shared" si="571"/>
        <v>9</v>
      </c>
      <c r="I2844" s="93">
        <v>1.4099999999999997</v>
      </c>
      <c r="J2844">
        <f t="shared" si="572"/>
        <v>7.9213483146067399E-3</v>
      </c>
      <c r="K2844" s="4">
        <v>31.87</v>
      </c>
      <c r="L2844" s="4">
        <v>24.55</v>
      </c>
      <c r="M2844" s="16">
        <f t="shared" si="573"/>
        <v>3.4615499999999993E-2</v>
      </c>
      <c r="N2844">
        <f t="shared" si="574"/>
        <v>0</v>
      </c>
      <c r="O2844">
        <f t="shared" si="575"/>
        <v>0</v>
      </c>
      <c r="P2844" s="63">
        <f t="shared" si="576"/>
        <v>0</v>
      </c>
    </row>
    <row r="2845" spans="1:18" x14ac:dyDescent="0.3">
      <c r="A2845">
        <f t="shared" si="577"/>
        <v>2018</v>
      </c>
      <c r="B2845">
        <f t="shared" si="578"/>
        <v>12</v>
      </c>
      <c r="C2845">
        <f t="shared" si="579"/>
        <v>28</v>
      </c>
      <c r="D2845">
        <f t="shared" si="580"/>
        <v>7</v>
      </c>
      <c r="E2845" t="str">
        <f t="shared" si="581"/>
        <v>OFF</v>
      </c>
      <c r="F2845" s="13">
        <f t="shared" ref="F2845:F2908" si="583">+F2821+1</f>
        <v>43462</v>
      </c>
      <c r="G2845" s="14" t="str">
        <f t="shared" si="582"/>
        <v>Avg of 4 NM Projects</v>
      </c>
      <c r="H2845" s="15">
        <f t="shared" ref="H2845:H2908" si="584">H2821</f>
        <v>10</v>
      </c>
      <c r="I2845" s="93">
        <v>6.9149999999999991</v>
      </c>
      <c r="J2845">
        <f t="shared" si="572"/>
        <v>3.8848314606741569E-2</v>
      </c>
      <c r="K2845" s="4">
        <v>32.03</v>
      </c>
      <c r="L2845" s="4">
        <v>37.549999999999997</v>
      </c>
      <c r="M2845" s="16">
        <f t="shared" si="573"/>
        <v>0.25965824999999998</v>
      </c>
      <c r="N2845">
        <f t="shared" si="574"/>
        <v>0</v>
      </c>
      <c r="O2845">
        <f t="shared" si="575"/>
        <v>0</v>
      </c>
      <c r="P2845" s="63">
        <f t="shared" si="576"/>
        <v>0</v>
      </c>
    </row>
    <row r="2846" spans="1:18" x14ac:dyDescent="0.3">
      <c r="A2846">
        <f t="shared" si="577"/>
        <v>2018</v>
      </c>
      <c r="B2846">
        <f t="shared" si="578"/>
        <v>12</v>
      </c>
      <c r="C2846">
        <f t="shared" si="579"/>
        <v>28</v>
      </c>
      <c r="D2846">
        <f t="shared" si="580"/>
        <v>7</v>
      </c>
      <c r="E2846" t="str">
        <f t="shared" si="581"/>
        <v>OFF</v>
      </c>
      <c r="F2846" s="13">
        <f t="shared" si="583"/>
        <v>43462</v>
      </c>
      <c r="G2846" s="14" t="str">
        <f t="shared" si="582"/>
        <v>Avg of 4 NM Projects</v>
      </c>
      <c r="H2846" s="15">
        <f t="shared" si="584"/>
        <v>11</v>
      </c>
      <c r="I2846" s="93">
        <v>12.159999999999998</v>
      </c>
      <c r="J2846">
        <f t="shared" si="572"/>
        <v>6.8314606741573025E-2</v>
      </c>
      <c r="K2846" s="4">
        <v>32.01</v>
      </c>
      <c r="L2846" s="4">
        <v>47.97</v>
      </c>
      <c r="M2846" s="16">
        <f t="shared" si="573"/>
        <v>0.58331519999999992</v>
      </c>
      <c r="N2846">
        <f t="shared" si="574"/>
        <v>0</v>
      </c>
      <c r="O2846">
        <f t="shared" si="575"/>
        <v>0</v>
      </c>
      <c r="P2846" s="63">
        <f t="shared" si="576"/>
        <v>0</v>
      </c>
    </row>
    <row r="2847" spans="1:18" x14ac:dyDescent="0.3">
      <c r="A2847">
        <f t="shared" si="577"/>
        <v>2018</v>
      </c>
      <c r="B2847">
        <f t="shared" si="578"/>
        <v>12</v>
      </c>
      <c r="C2847">
        <f t="shared" si="579"/>
        <v>28</v>
      </c>
      <c r="D2847">
        <f t="shared" si="580"/>
        <v>7</v>
      </c>
      <c r="E2847" t="str">
        <f t="shared" si="581"/>
        <v>OFF</v>
      </c>
      <c r="F2847" s="13">
        <f t="shared" si="583"/>
        <v>43462</v>
      </c>
      <c r="G2847" s="14" t="str">
        <f t="shared" si="582"/>
        <v>Avg of 4 NM Projects</v>
      </c>
      <c r="H2847" s="15">
        <f t="shared" si="584"/>
        <v>12</v>
      </c>
      <c r="I2847" s="93">
        <v>13.565</v>
      </c>
      <c r="J2847">
        <f t="shared" si="572"/>
        <v>7.6207865168539321E-2</v>
      </c>
      <c r="K2847" s="4">
        <v>33.369999999999997</v>
      </c>
      <c r="L2847" s="4">
        <v>40.56</v>
      </c>
      <c r="M2847" s="16">
        <f t="shared" si="573"/>
        <v>0.55019640000000003</v>
      </c>
      <c r="N2847">
        <f t="shared" si="574"/>
        <v>0</v>
      </c>
      <c r="O2847">
        <f t="shared" si="575"/>
        <v>0</v>
      </c>
      <c r="P2847" s="63">
        <f t="shared" si="576"/>
        <v>0</v>
      </c>
    </row>
    <row r="2848" spans="1:18" x14ac:dyDescent="0.3">
      <c r="A2848">
        <f t="shared" si="577"/>
        <v>2018</v>
      </c>
      <c r="B2848">
        <f t="shared" si="578"/>
        <v>12</v>
      </c>
      <c r="C2848">
        <f t="shared" si="579"/>
        <v>28</v>
      </c>
      <c r="D2848">
        <f t="shared" si="580"/>
        <v>7</v>
      </c>
      <c r="E2848" t="str">
        <f t="shared" si="581"/>
        <v>OFF</v>
      </c>
      <c r="F2848" s="13">
        <f t="shared" si="583"/>
        <v>43462</v>
      </c>
      <c r="G2848" s="14" t="str">
        <f t="shared" si="582"/>
        <v>Avg of 4 NM Projects</v>
      </c>
      <c r="H2848" s="15">
        <f t="shared" si="584"/>
        <v>13</v>
      </c>
      <c r="I2848" s="93">
        <v>12.42</v>
      </c>
      <c r="J2848">
        <f t="shared" si="572"/>
        <v>6.9775280898876399E-2</v>
      </c>
      <c r="K2848" s="4">
        <v>31.6</v>
      </c>
      <c r="L2848" s="4">
        <v>38.22</v>
      </c>
      <c r="M2848" s="16">
        <f t="shared" si="573"/>
        <v>0.47469239999999996</v>
      </c>
      <c r="N2848">
        <f t="shared" si="574"/>
        <v>0</v>
      </c>
      <c r="O2848">
        <f t="shared" si="575"/>
        <v>0</v>
      </c>
      <c r="P2848" s="63">
        <f t="shared" si="576"/>
        <v>0</v>
      </c>
    </row>
    <row r="2849" spans="1:18" x14ac:dyDescent="0.3">
      <c r="A2849">
        <f t="shared" si="577"/>
        <v>2018</v>
      </c>
      <c r="B2849">
        <f t="shared" si="578"/>
        <v>12</v>
      </c>
      <c r="C2849">
        <f t="shared" si="579"/>
        <v>28</v>
      </c>
      <c r="D2849">
        <f t="shared" si="580"/>
        <v>7</v>
      </c>
      <c r="E2849" t="str">
        <f t="shared" si="581"/>
        <v>OFF</v>
      </c>
      <c r="F2849" s="13">
        <f t="shared" si="583"/>
        <v>43462</v>
      </c>
      <c r="G2849" s="14" t="str">
        <f t="shared" si="582"/>
        <v>Avg of 4 NM Projects</v>
      </c>
      <c r="H2849" s="15">
        <f t="shared" si="584"/>
        <v>14</v>
      </c>
      <c r="I2849" s="93">
        <v>10.88</v>
      </c>
      <c r="J2849">
        <f t="shared" si="572"/>
        <v>6.1123595505617981E-2</v>
      </c>
      <c r="K2849" s="4">
        <v>27.85</v>
      </c>
      <c r="L2849" s="4">
        <v>36.78</v>
      </c>
      <c r="M2849" s="16">
        <f t="shared" si="573"/>
        <v>0.40016640000000009</v>
      </c>
      <c r="N2849">
        <f t="shared" si="574"/>
        <v>0</v>
      </c>
      <c r="O2849">
        <f t="shared" si="575"/>
        <v>0</v>
      </c>
      <c r="P2849" s="63">
        <f t="shared" si="576"/>
        <v>0</v>
      </c>
    </row>
    <row r="2850" spans="1:18" x14ac:dyDescent="0.3">
      <c r="A2850">
        <f t="shared" si="577"/>
        <v>2018</v>
      </c>
      <c r="B2850">
        <f t="shared" si="578"/>
        <v>12</v>
      </c>
      <c r="C2850">
        <f t="shared" si="579"/>
        <v>28</v>
      </c>
      <c r="D2850">
        <f t="shared" si="580"/>
        <v>7</v>
      </c>
      <c r="E2850" t="str">
        <f t="shared" si="581"/>
        <v>OFF</v>
      </c>
      <c r="F2850" s="13">
        <f t="shared" si="583"/>
        <v>43462</v>
      </c>
      <c r="G2850" s="14" t="str">
        <f t="shared" si="582"/>
        <v>Avg of 4 NM Projects</v>
      </c>
      <c r="H2850" s="15">
        <f t="shared" si="584"/>
        <v>15</v>
      </c>
      <c r="I2850" s="93">
        <v>4.22</v>
      </c>
      <c r="J2850">
        <f t="shared" si="572"/>
        <v>2.3707865168539323E-2</v>
      </c>
      <c r="K2850" s="4">
        <v>26.73</v>
      </c>
      <c r="L2850" s="4">
        <v>36.020000000000003</v>
      </c>
      <c r="M2850" s="16">
        <f t="shared" si="573"/>
        <v>0.15200440000000001</v>
      </c>
      <c r="N2850">
        <f t="shared" si="574"/>
        <v>0</v>
      </c>
      <c r="O2850">
        <f t="shared" si="575"/>
        <v>0</v>
      </c>
      <c r="P2850" s="63">
        <f t="shared" si="576"/>
        <v>0</v>
      </c>
    </row>
    <row r="2851" spans="1:18" x14ac:dyDescent="0.3">
      <c r="A2851">
        <f t="shared" si="577"/>
        <v>2018</v>
      </c>
      <c r="B2851">
        <f t="shared" si="578"/>
        <v>12</v>
      </c>
      <c r="C2851">
        <f t="shared" si="579"/>
        <v>28</v>
      </c>
      <c r="D2851">
        <f t="shared" si="580"/>
        <v>7</v>
      </c>
      <c r="E2851" t="str">
        <f t="shared" si="581"/>
        <v>OFF</v>
      </c>
      <c r="F2851" s="13">
        <f t="shared" si="583"/>
        <v>43462</v>
      </c>
      <c r="G2851" s="14" t="str">
        <f t="shared" si="582"/>
        <v>Avg of 4 NM Projects</v>
      </c>
      <c r="H2851" s="15">
        <f t="shared" si="584"/>
        <v>16</v>
      </c>
      <c r="I2851" s="93">
        <v>0</v>
      </c>
      <c r="J2851">
        <f t="shared" si="572"/>
        <v>0</v>
      </c>
      <c r="K2851" s="4">
        <v>27.86</v>
      </c>
      <c r="L2851" s="4">
        <v>36.700000000000003</v>
      </c>
      <c r="M2851" s="16">
        <f t="shared" si="573"/>
        <v>0</v>
      </c>
      <c r="N2851">
        <f t="shared" si="574"/>
        <v>1</v>
      </c>
      <c r="O2851">
        <f t="shared" si="575"/>
        <v>0</v>
      </c>
      <c r="P2851" s="63">
        <f t="shared" si="576"/>
        <v>0</v>
      </c>
    </row>
    <row r="2852" spans="1:18" x14ac:dyDescent="0.3">
      <c r="A2852">
        <f t="shared" si="577"/>
        <v>2018</v>
      </c>
      <c r="B2852">
        <f t="shared" si="578"/>
        <v>12</v>
      </c>
      <c r="C2852">
        <f t="shared" si="579"/>
        <v>28</v>
      </c>
      <c r="D2852">
        <f t="shared" si="580"/>
        <v>7</v>
      </c>
      <c r="E2852" t="str">
        <f t="shared" si="581"/>
        <v>OFF</v>
      </c>
      <c r="F2852" s="13">
        <f t="shared" si="583"/>
        <v>43462</v>
      </c>
      <c r="G2852" s="14" t="str">
        <f t="shared" si="582"/>
        <v>Avg of 4 NM Projects</v>
      </c>
      <c r="H2852" s="15">
        <f t="shared" si="584"/>
        <v>17</v>
      </c>
      <c r="I2852" s="93">
        <v>-1.2799999999999998</v>
      </c>
      <c r="J2852">
        <f t="shared" si="572"/>
        <v>-7.1910112359550547E-3</v>
      </c>
      <c r="K2852" s="4">
        <v>31.98</v>
      </c>
      <c r="L2852" s="4">
        <v>35.28</v>
      </c>
      <c r="M2852" s="16">
        <f t="shared" si="573"/>
        <v>-4.5158399999999994E-2</v>
      </c>
      <c r="N2852">
        <f t="shared" si="574"/>
        <v>0</v>
      </c>
      <c r="O2852">
        <f t="shared" si="575"/>
        <v>0</v>
      </c>
      <c r="P2852" s="63">
        <f t="shared" si="576"/>
        <v>0</v>
      </c>
    </row>
    <row r="2853" spans="1:18" x14ac:dyDescent="0.3">
      <c r="A2853">
        <f t="shared" si="577"/>
        <v>2018</v>
      </c>
      <c r="B2853">
        <f t="shared" si="578"/>
        <v>12</v>
      </c>
      <c r="C2853">
        <f t="shared" si="579"/>
        <v>28</v>
      </c>
      <c r="D2853">
        <f t="shared" si="580"/>
        <v>7</v>
      </c>
      <c r="E2853" t="str">
        <f t="shared" si="581"/>
        <v>OFF</v>
      </c>
      <c r="F2853" s="13">
        <f t="shared" si="583"/>
        <v>43462</v>
      </c>
      <c r="G2853" s="14" t="str">
        <f t="shared" si="582"/>
        <v>Avg of 4 NM Projects</v>
      </c>
      <c r="H2853" s="15">
        <f t="shared" si="584"/>
        <v>18</v>
      </c>
      <c r="I2853" s="93">
        <v>-1.1499999999999999</v>
      </c>
      <c r="J2853">
        <f t="shared" si="572"/>
        <v>-6.4606741573033704E-3</v>
      </c>
      <c r="K2853" s="4">
        <v>37.94</v>
      </c>
      <c r="L2853" s="4">
        <v>38.04</v>
      </c>
      <c r="M2853" s="16">
        <f t="shared" si="573"/>
        <v>-4.3745999999999993E-2</v>
      </c>
      <c r="N2853">
        <f t="shared" si="574"/>
        <v>0</v>
      </c>
      <c r="O2853">
        <f t="shared" si="575"/>
        <v>0</v>
      </c>
      <c r="P2853" s="63">
        <f t="shared" si="576"/>
        <v>0</v>
      </c>
    </row>
    <row r="2854" spans="1:18" x14ac:dyDescent="0.3">
      <c r="A2854">
        <f t="shared" si="577"/>
        <v>2018</v>
      </c>
      <c r="B2854">
        <f t="shared" si="578"/>
        <v>12</v>
      </c>
      <c r="C2854">
        <f t="shared" si="579"/>
        <v>28</v>
      </c>
      <c r="D2854">
        <f t="shared" si="580"/>
        <v>7</v>
      </c>
      <c r="E2854" t="str">
        <f t="shared" si="581"/>
        <v>OFF</v>
      </c>
      <c r="F2854" s="13">
        <f t="shared" si="583"/>
        <v>43462</v>
      </c>
      <c r="G2854" s="14" t="str">
        <f t="shared" si="582"/>
        <v>Avg of 4 NM Projects</v>
      </c>
      <c r="H2854" s="15">
        <f t="shared" si="584"/>
        <v>19</v>
      </c>
      <c r="I2854" s="93">
        <v>-1.1499999999999999</v>
      </c>
      <c r="J2854">
        <f t="shared" si="572"/>
        <v>-6.4606741573033704E-3</v>
      </c>
      <c r="K2854" s="4">
        <v>32.06</v>
      </c>
      <c r="L2854" s="4">
        <v>30.64</v>
      </c>
      <c r="M2854" s="16">
        <f t="shared" si="573"/>
        <v>-3.5235999999999996E-2</v>
      </c>
      <c r="N2854">
        <f t="shared" si="574"/>
        <v>0</v>
      </c>
      <c r="O2854">
        <f t="shared" si="575"/>
        <v>0</v>
      </c>
      <c r="P2854" s="63">
        <f t="shared" si="576"/>
        <v>0</v>
      </c>
    </row>
    <row r="2855" spans="1:18" x14ac:dyDescent="0.3">
      <c r="A2855">
        <f t="shared" si="577"/>
        <v>2018</v>
      </c>
      <c r="B2855">
        <f t="shared" si="578"/>
        <v>12</v>
      </c>
      <c r="C2855">
        <f t="shared" si="579"/>
        <v>28</v>
      </c>
      <c r="D2855">
        <f t="shared" si="580"/>
        <v>7</v>
      </c>
      <c r="E2855" t="str">
        <f t="shared" si="581"/>
        <v>OFF</v>
      </c>
      <c r="F2855" s="13">
        <f t="shared" si="583"/>
        <v>43462</v>
      </c>
      <c r="G2855" s="14" t="str">
        <f t="shared" si="582"/>
        <v>Avg of 4 NM Projects</v>
      </c>
      <c r="H2855" s="15">
        <f t="shared" si="584"/>
        <v>20</v>
      </c>
      <c r="I2855" s="93">
        <v>-1.4100000000000001</v>
      </c>
      <c r="J2855">
        <f t="shared" si="572"/>
        <v>-7.9213483146067416E-3</v>
      </c>
      <c r="K2855" s="4">
        <v>27.18</v>
      </c>
      <c r="L2855" s="4">
        <v>24.18</v>
      </c>
      <c r="M2855" s="16">
        <f t="shared" si="573"/>
        <v>-3.40938E-2</v>
      </c>
      <c r="N2855">
        <f t="shared" si="574"/>
        <v>0</v>
      </c>
      <c r="O2855">
        <f t="shared" si="575"/>
        <v>0</v>
      </c>
      <c r="P2855" s="63">
        <f t="shared" si="576"/>
        <v>0</v>
      </c>
    </row>
    <row r="2856" spans="1:18" x14ac:dyDescent="0.3">
      <c r="A2856">
        <f t="shared" si="577"/>
        <v>2018</v>
      </c>
      <c r="B2856">
        <f t="shared" si="578"/>
        <v>12</v>
      </c>
      <c r="C2856">
        <f t="shared" si="579"/>
        <v>28</v>
      </c>
      <c r="D2856">
        <f t="shared" si="580"/>
        <v>7</v>
      </c>
      <c r="E2856" t="str">
        <f t="shared" si="581"/>
        <v>OFF</v>
      </c>
      <c r="F2856" s="13">
        <f t="shared" si="583"/>
        <v>43462</v>
      </c>
      <c r="G2856" s="14" t="str">
        <f t="shared" si="582"/>
        <v>Avg of 4 NM Projects</v>
      </c>
      <c r="H2856" s="15">
        <f t="shared" si="584"/>
        <v>21</v>
      </c>
      <c r="I2856" s="93">
        <v>-1.2799999999999998</v>
      </c>
      <c r="J2856">
        <f t="shared" si="572"/>
        <v>-7.1910112359550547E-3</v>
      </c>
      <c r="K2856" s="4">
        <v>26.56</v>
      </c>
      <c r="L2856" s="4">
        <v>23.05</v>
      </c>
      <c r="M2856" s="16">
        <f t="shared" si="573"/>
        <v>-2.9503999999999999E-2</v>
      </c>
      <c r="N2856">
        <f t="shared" si="574"/>
        <v>0</v>
      </c>
      <c r="O2856">
        <f t="shared" si="575"/>
        <v>0</v>
      </c>
      <c r="P2856" s="63">
        <f t="shared" si="576"/>
        <v>0</v>
      </c>
    </row>
    <row r="2857" spans="1:18" x14ac:dyDescent="0.3">
      <c r="A2857">
        <f t="shared" si="577"/>
        <v>2018</v>
      </c>
      <c r="B2857">
        <f t="shared" si="578"/>
        <v>12</v>
      </c>
      <c r="C2857">
        <f t="shared" si="579"/>
        <v>28</v>
      </c>
      <c r="D2857">
        <f t="shared" si="580"/>
        <v>7</v>
      </c>
      <c r="E2857" t="str">
        <f t="shared" si="581"/>
        <v>OFF</v>
      </c>
      <c r="F2857" s="13">
        <f t="shared" si="583"/>
        <v>43462</v>
      </c>
      <c r="G2857" s="14" t="str">
        <f t="shared" si="582"/>
        <v>Avg of 4 NM Projects</v>
      </c>
      <c r="H2857" s="15">
        <f t="shared" si="584"/>
        <v>22</v>
      </c>
      <c r="I2857" s="93">
        <v>-1.2799999999999998</v>
      </c>
      <c r="J2857">
        <f t="shared" si="572"/>
        <v>-7.1910112359550547E-3</v>
      </c>
      <c r="K2857" s="4">
        <v>24.77</v>
      </c>
      <c r="L2857" s="4">
        <v>21.29</v>
      </c>
      <c r="M2857" s="16">
        <f t="shared" si="573"/>
        <v>-2.7251199999999993E-2</v>
      </c>
      <c r="N2857">
        <f t="shared" si="574"/>
        <v>0</v>
      </c>
      <c r="O2857">
        <f t="shared" si="575"/>
        <v>0</v>
      </c>
      <c r="P2857" s="63">
        <f t="shared" si="576"/>
        <v>0</v>
      </c>
    </row>
    <row r="2858" spans="1:18" x14ac:dyDescent="0.3">
      <c r="A2858">
        <f t="shared" si="577"/>
        <v>2018</v>
      </c>
      <c r="B2858">
        <f t="shared" si="578"/>
        <v>12</v>
      </c>
      <c r="C2858">
        <f t="shared" si="579"/>
        <v>28</v>
      </c>
      <c r="D2858">
        <f t="shared" si="580"/>
        <v>7</v>
      </c>
      <c r="E2858" t="str">
        <f t="shared" si="581"/>
        <v>OFF</v>
      </c>
      <c r="F2858" s="13">
        <f t="shared" si="583"/>
        <v>43462</v>
      </c>
      <c r="G2858" s="14" t="str">
        <f t="shared" si="582"/>
        <v>Avg of 4 NM Projects</v>
      </c>
      <c r="H2858" s="15">
        <f t="shared" si="584"/>
        <v>23</v>
      </c>
      <c r="I2858" s="93">
        <v>-1.2799999999999998</v>
      </c>
      <c r="J2858">
        <f t="shared" si="572"/>
        <v>-7.1910112359550547E-3</v>
      </c>
      <c r="K2858" s="4">
        <v>25.23</v>
      </c>
      <c r="L2858" s="4">
        <v>10.16</v>
      </c>
      <c r="M2858" s="16">
        <f t="shared" si="573"/>
        <v>-1.3004799999999997E-2</v>
      </c>
      <c r="N2858">
        <f t="shared" si="574"/>
        <v>0</v>
      </c>
      <c r="O2858">
        <f t="shared" si="575"/>
        <v>0</v>
      </c>
      <c r="P2858" s="63">
        <f t="shared" si="576"/>
        <v>0</v>
      </c>
    </row>
    <row r="2859" spans="1:18" x14ac:dyDescent="0.3">
      <c r="A2859">
        <f t="shared" si="577"/>
        <v>2018</v>
      </c>
      <c r="B2859">
        <f t="shared" si="578"/>
        <v>12</v>
      </c>
      <c r="C2859">
        <f t="shared" si="579"/>
        <v>28</v>
      </c>
      <c r="D2859">
        <f t="shared" si="580"/>
        <v>7</v>
      </c>
      <c r="E2859" t="str">
        <f t="shared" si="581"/>
        <v>OFF</v>
      </c>
      <c r="F2859" s="13">
        <f t="shared" si="583"/>
        <v>43462</v>
      </c>
      <c r="G2859" s="14" t="str">
        <f t="shared" si="582"/>
        <v>Avg of 4 NM Projects</v>
      </c>
      <c r="H2859" s="15">
        <f t="shared" si="584"/>
        <v>24</v>
      </c>
      <c r="I2859" s="93">
        <v>-1.28</v>
      </c>
      <c r="J2859">
        <f t="shared" si="572"/>
        <v>-7.1910112359550565E-3</v>
      </c>
      <c r="K2859" s="4">
        <v>24.57</v>
      </c>
      <c r="L2859" s="4">
        <v>11.09</v>
      </c>
      <c r="M2859" s="16">
        <f t="shared" si="573"/>
        <v>-1.41952E-2</v>
      </c>
      <c r="N2859">
        <f t="shared" si="574"/>
        <v>0</v>
      </c>
      <c r="O2859">
        <f t="shared" si="575"/>
        <v>0</v>
      </c>
      <c r="P2859" s="63">
        <f t="shared" si="576"/>
        <v>0</v>
      </c>
    </row>
    <row r="2860" spans="1:18" x14ac:dyDescent="0.3">
      <c r="A2860">
        <f t="shared" si="577"/>
        <v>2018</v>
      </c>
      <c r="B2860">
        <f t="shared" si="578"/>
        <v>12</v>
      </c>
      <c r="C2860">
        <f t="shared" si="579"/>
        <v>29</v>
      </c>
      <c r="D2860">
        <f t="shared" si="580"/>
        <v>1</v>
      </c>
      <c r="E2860" t="str">
        <f t="shared" si="581"/>
        <v>OFF</v>
      </c>
      <c r="F2860" s="13">
        <f t="shared" si="583"/>
        <v>43463</v>
      </c>
      <c r="G2860" s="14" t="str">
        <f t="shared" si="582"/>
        <v>Avg of 4 NM Projects</v>
      </c>
      <c r="H2860" s="15">
        <f t="shared" si="584"/>
        <v>1</v>
      </c>
      <c r="I2860" s="93">
        <v>-1.1499999999999999</v>
      </c>
      <c r="J2860">
        <f t="shared" si="572"/>
        <v>-6.4606741573033704E-3</v>
      </c>
      <c r="K2860" s="4">
        <v>18.03</v>
      </c>
      <c r="L2860" s="4">
        <v>6.68</v>
      </c>
      <c r="M2860" s="16">
        <f t="shared" si="573"/>
        <v>-7.6819999999999996E-3</v>
      </c>
      <c r="N2860">
        <f t="shared" si="574"/>
        <v>0</v>
      </c>
      <c r="O2860">
        <f t="shared" si="575"/>
        <v>0</v>
      </c>
      <c r="P2860" s="63">
        <f t="shared" si="576"/>
        <v>0</v>
      </c>
      <c r="Q2860" s="34"/>
      <c r="R2860" s="34"/>
    </row>
    <row r="2861" spans="1:18" x14ac:dyDescent="0.3">
      <c r="A2861">
        <f t="shared" si="577"/>
        <v>2018</v>
      </c>
      <c r="B2861">
        <f t="shared" si="578"/>
        <v>12</v>
      </c>
      <c r="C2861">
        <f t="shared" si="579"/>
        <v>29</v>
      </c>
      <c r="D2861">
        <f t="shared" si="580"/>
        <v>1</v>
      </c>
      <c r="E2861" t="str">
        <f t="shared" si="581"/>
        <v>OFF</v>
      </c>
      <c r="F2861" s="13">
        <f t="shared" si="583"/>
        <v>43463</v>
      </c>
      <c r="G2861" s="14" t="str">
        <f t="shared" si="582"/>
        <v>Avg of 4 NM Projects</v>
      </c>
      <c r="H2861" s="15">
        <f t="shared" si="584"/>
        <v>2</v>
      </c>
      <c r="I2861" s="93">
        <v>-1.2799999999999998</v>
      </c>
      <c r="J2861">
        <f t="shared" si="572"/>
        <v>-7.1910112359550547E-3</v>
      </c>
      <c r="K2861" s="4">
        <v>14.84</v>
      </c>
      <c r="L2861" s="4">
        <v>-15.45</v>
      </c>
      <c r="M2861" s="16">
        <f t="shared" si="573"/>
        <v>1.9775999999999995E-2</v>
      </c>
      <c r="N2861">
        <f t="shared" si="574"/>
        <v>0</v>
      </c>
      <c r="O2861">
        <f t="shared" si="575"/>
        <v>0</v>
      </c>
      <c r="P2861" s="63">
        <f t="shared" si="576"/>
        <v>0</v>
      </c>
    </row>
    <row r="2862" spans="1:18" x14ac:dyDescent="0.3">
      <c r="A2862">
        <f t="shared" si="577"/>
        <v>2018</v>
      </c>
      <c r="B2862">
        <f t="shared" si="578"/>
        <v>12</v>
      </c>
      <c r="C2862">
        <f t="shared" si="579"/>
        <v>29</v>
      </c>
      <c r="D2862">
        <f t="shared" si="580"/>
        <v>1</v>
      </c>
      <c r="E2862" t="str">
        <f t="shared" si="581"/>
        <v>OFF</v>
      </c>
      <c r="F2862" s="13">
        <f t="shared" si="583"/>
        <v>43463</v>
      </c>
      <c r="G2862" s="14" t="str">
        <f t="shared" si="582"/>
        <v>Avg of 4 NM Projects</v>
      </c>
      <c r="H2862" s="15">
        <f t="shared" si="584"/>
        <v>3</v>
      </c>
      <c r="I2862" s="93">
        <v>-1.28</v>
      </c>
      <c r="J2862">
        <f t="shared" si="572"/>
        <v>-7.1910112359550565E-3</v>
      </c>
      <c r="K2862" s="4">
        <v>14.92</v>
      </c>
      <c r="L2862" s="4">
        <v>8.5500000000000007</v>
      </c>
      <c r="M2862" s="16">
        <f t="shared" si="573"/>
        <v>-1.0944000000000001E-2</v>
      </c>
      <c r="N2862">
        <f t="shared" si="574"/>
        <v>0</v>
      </c>
      <c r="O2862">
        <f t="shared" si="575"/>
        <v>0</v>
      </c>
      <c r="P2862" s="63">
        <f t="shared" si="576"/>
        <v>0</v>
      </c>
    </row>
    <row r="2863" spans="1:18" x14ac:dyDescent="0.3">
      <c r="A2863">
        <f t="shared" si="577"/>
        <v>2018</v>
      </c>
      <c r="B2863">
        <f t="shared" si="578"/>
        <v>12</v>
      </c>
      <c r="C2863">
        <f t="shared" si="579"/>
        <v>29</v>
      </c>
      <c r="D2863">
        <f t="shared" si="580"/>
        <v>1</v>
      </c>
      <c r="E2863" t="str">
        <f t="shared" si="581"/>
        <v>OFF</v>
      </c>
      <c r="F2863" s="13">
        <f t="shared" si="583"/>
        <v>43463</v>
      </c>
      <c r="G2863" s="14" t="str">
        <f t="shared" si="582"/>
        <v>Avg of 4 NM Projects</v>
      </c>
      <c r="H2863" s="15">
        <f t="shared" si="584"/>
        <v>4</v>
      </c>
      <c r="I2863" s="93">
        <v>-1.2799999999999998</v>
      </c>
      <c r="J2863">
        <f t="shared" si="572"/>
        <v>-7.1910112359550547E-3</v>
      </c>
      <c r="K2863" s="4">
        <v>12.22</v>
      </c>
      <c r="L2863" s="4">
        <v>12.52</v>
      </c>
      <c r="M2863" s="16">
        <f t="shared" si="573"/>
        <v>-1.6025599999999997E-2</v>
      </c>
      <c r="N2863">
        <f t="shared" si="574"/>
        <v>0</v>
      </c>
      <c r="O2863">
        <f t="shared" si="575"/>
        <v>0</v>
      </c>
      <c r="P2863" s="63">
        <f t="shared" si="576"/>
        <v>0</v>
      </c>
    </row>
    <row r="2864" spans="1:18" x14ac:dyDescent="0.3">
      <c r="A2864">
        <f t="shared" si="577"/>
        <v>2018</v>
      </c>
      <c r="B2864">
        <f t="shared" si="578"/>
        <v>12</v>
      </c>
      <c r="C2864">
        <f t="shared" si="579"/>
        <v>29</v>
      </c>
      <c r="D2864">
        <f t="shared" si="580"/>
        <v>1</v>
      </c>
      <c r="E2864" t="str">
        <f t="shared" si="581"/>
        <v>OFF</v>
      </c>
      <c r="F2864" s="13">
        <f t="shared" si="583"/>
        <v>43463</v>
      </c>
      <c r="G2864" s="14" t="str">
        <f t="shared" si="582"/>
        <v>Avg of 4 NM Projects</v>
      </c>
      <c r="H2864" s="15">
        <f t="shared" si="584"/>
        <v>5</v>
      </c>
      <c r="I2864" s="93">
        <v>-1.2799999999999998</v>
      </c>
      <c r="J2864">
        <f t="shared" si="572"/>
        <v>-7.1910112359550547E-3</v>
      </c>
      <c r="K2864" s="4">
        <v>13.37</v>
      </c>
      <c r="L2864" s="4">
        <v>13.9</v>
      </c>
      <c r="M2864" s="16">
        <f t="shared" si="573"/>
        <v>-1.7791999999999999E-2</v>
      </c>
      <c r="N2864">
        <f t="shared" si="574"/>
        <v>0</v>
      </c>
      <c r="O2864">
        <f t="shared" si="575"/>
        <v>0</v>
      </c>
      <c r="P2864" s="63">
        <f t="shared" si="576"/>
        <v>0</v>
      </c>
    </row>
    <row r="2865" spans="1:16" x14ac:dyDescent="0.3">
      <c r="A2865">
        <f t="shared" si="577"/>
        <v>2018</v>
      </c>
      <c r="B2865">
        <f t="shared" si="578"/>
        <v>12</v>
      </c>
      <c r="C2865">
        <f t="shared" si="579"/>
        <v>29</v>
      </c>
      <c r="D2865">
        <f t="shared" si="580"/>
        <v>1</v>
      </c>
      <c r="E2865" t="str">
        <f t="shared" si="581"/>
        <v>OFF</v>
      </c>
      <c r="F2865" s="13">
        <f t="shared" si="583"/>
        <v>43463</v>
      </c>
      <c r="G2865" s="14" t="str">
        <f t="shared" si="582"/>
        <v>Avg of 4 NM Projects</v>
      </c>
      <c r="H2865" s="15">
        <f t="shared" si="584"/>
        <v>6</v>
      </c>
      <c r="I2865" s="93">
        <v>-1.2799999999999998</v>
      </c>
      <c r="J2865">
        <f t="shared" si="572"/>
        <v>-7.1910112359550547E-3</v>
      </c>
      <c r="K2865" s="4">
        <v>11.01</v>
      </c>
      <c r="L2865" s="4">
        <v>-9.77</v>
      </c>
      <c r="M2865" s="16">
        <f t="shared" si="573"/>
        <v>1.2505599999999997E-2</v>
      </c>
      <c r="N2865">
        <f t="shared" si="574"/>
        <v>0</v>
      </c>
      <c r="O2865">
        <f t="shared" si="575"/>
        <v>0</v>
      </c>
      <c r="P2865" s="63">
        <f t="shared" si="576"/>
        <v>0</v>
      </c>
    </row>
    <row r="2866" spans="1:16" x14ac:dyDescent="0.3">
      <c r="A2866">
        <f t="shared" si="577"/>
        <v>2018</v>
      </c>
      <c r="B2866">
        <f t="shared" si="578"/>
        <v>12</v>
      </c>
      <c r="C2866">
        <f t="shared" si="579"/>
        <v>29</v>
      </c>
      <c r="D2866">
        <f t="shared" si="580"/>
        <v>1</v>
      </c>
      <c r="E2866" t="str">
        <f t="shared" si="581"/>
        <v>OFF</v>
      </c>
      <c r="F2866" s="13">
        <f t="shared" si="583"/>
        <v>43463</v>
      </c>
      <c r="G2866" s="14" t="str">
        <f t="shared" si="582"/>
        <v>Avg of 4 NM Projects</v>
      </c>
      <c r="H2866" s="15">
        <f t="shared" si="584"/>
        <v>7</v>
      </c>
      <c r="I2866" s="93">
        <v>-1.4100000000000001</v>
      </c>
      <c r="J2866">
        <f t="shared" si="572"/>
        <v>-7.9213483146067416E-3</v>
      </c>
      <c r="K2866" s="4">
        <v>16.850000000000001</v>
      </c>
      <c r="L2866" s="4">
        <v>-1.52</v>
      </c>
      <c r="M2866" s="16">
        <f t="shared" si="573"/>
        <v>2.1432000000000001E-3</v>
      </c>
      <c r="N2866">
        <f t="shared" si="574"/>
        <v>0</v>
      </c>
      <c r="O2866">
        <f t="shared" si="575"/>
        <v>0</v>
      </c>
      <c r="P2866" s="63">
        <f t="shared" si="576"/>
        <v>0</v>
      </c>
    </row>
    <row r="2867" spans="1:16" x14ac:dyDescent="0.3">
      <c r="A2867">
        <f t="shared" si="577"/>
        <v>2018</v>
      </c>
      <c r="B2867">
        <f t="shared" si="578"/>
        <v>12</v>
      </c>
      <c r="C2867">
        <f t="shared" si="579"/>
        <v>29</v>
      </c>
      <c r="D2867">
        <f t="shared" si="580"/>
        <v>1</v>
      </c>
      <c r="E2867" t="str">
        <f t="shared" si="581"/>
        <v>OFF</v>
      </c>
      <c r="F2867" s="13">
        <f t="shared" si="583"/>
        <v>43463</v>
      </c>
      <c r="G2867" s="14" t="str">
        <f t="shared" si="582"/>
        <v>Avg of 4 NM Projects</v>
      </c>
      <c r="H2867" s="15">
        <f t="shared" si="584"/>
        <v>8</v>
      </c>
      <c r="I2867" s="93">
        <v>-1.1549999999999998</v>
      </c>
      <c r="J2867">
        <f t="shared" si="572"/>
        <v>-6.4887640449438188E-3</v>
      </c>
      <c r="K2867" s="4">
        <v>20.04</v>
      </c>
      <c r="L2867" s="4">
        <v>-11.11</v>
      </c>
      <c r="M2867" s="16">
        <f t="shared" si="573"/>
        <v>1.2832049999999998E-2</v>
      </c>
      <c r="N2867">
        <f t="shared" si="574"/>
        <v>0</v>
      </c>
      <c r="O2867">
        <f t="shared" si="575"/>
        <v>0</v>
      </c>
      <c r="P2867" s="63">
        <f t="shared" si="576"/>
        <v>0</v>
      </c>
    </row>
    <row r="2868" spans="1:16" x14ac:dyDescent="0.3">
      <c r="A2868">
        <f t="shared" si="577"/>
        <v>2018</v>
      </c>
      <c r="B2868">
        <f t="shared" si="578"/>
        <v>12</v>
      </c>
      <c r="C2868">
        <f t="shared" si="579"/>
        <v>29</v>
      </c>
      <c r="D2868">
        <f t="shared" si="580"/>
        <v>1</v>
      </c>
      <c r="E2868" t="str">
        <f t="shared" si="581"/>
        <v>OFF</v>
      </c>
      <c r="F2868" s="13">
        <f t="shared" si="583"/>
        <v>43463</v>
      </c>
      <c r="G2868" s="14" t="str">
        <f t="shared" si="582"/>
        <v>Avg of 4 NM Projects</v>
      </c>
      <c r="H2868" s="15">
        <f t="shared" si="584"/>
        <v>9</v>
      </c>
      <c r="I2868" s="93">
        <v>1.28</v>
      </c>
      <c r="J2868">
        <f t="shared" si="572"/>
        <v>7.1910112359550565E-3</v>
      </c>
      <c r="K2868" s="4">
        <v>22.59</v>
      </c>
      <c r="L2868" s="4">
        <v>-1.44</v>
      </c>
      <c r="M2868" s="16">
        <f t="shared" si="573"/>
        <v>-1.8431999999999999E-3</v>
      </c>
      <c r="N2868">
        <f t="shared" si="574"/>
        <v>0</v>
      </c>
      <c r="O2868">
        <f t="shared" si="575"/>
        <v>0</v>
      </c>
      <c r="P2868" s="63">
        <f t="shared" si="576"/>
        <v>0</v>
      </c>
    </row>
    <row r="2869" spans="1:16" x14ac:dyDescent="0.3">
      <c r="A2869">
        <f t="shared" si="577"/>
        <v>2018</v>
      </c>
      <c r="B2869">
        <f t="shared" si="578"/>
        <v>12</v>
      </c>
      <c r="C2869">
        <f t="shared" si="579"/>
        <v>29</v>
      </c>
      <c r="D2869">
        <f t="shared" si="580"/>
        <v>1</v>
      </c>
      <c r="E2869" t="str">
        <f t="shared" si="581"/>
        <v>OFF</v>
      </c>
      <c r="F2869" s="13">
        <f t="shared" si="583"/>
        <v>43463</v>
      </c>
      <c r="G2869" s="14" t="str">
        <f t="shared" si="582"/>
        <v>Avg of 4 NM Projects</v>
      </c>
      <c r="H2869" s="15">
        <f t="shared" si="584"/>
        <v>10</v>
      </c>
      <c r="I2869" s="93">
        <v>5.8899999999999988</v>
      </c>
      <c r="J2869">
        <f t="shared" si="572"/>
        <v>3.3089887640449428E-2</v>
      </c>
      <c r="K2869" s="4">
        <v>25</v>
      </c>
      <c r="L2869" s="4">
        <v>15.35</v>
      </c>
      <c r="M2869" s="16">
        <f t="shared" si="573"/>
        <v>9.0411499999999978E-2</v>
      </c>
      <c r="N2869">
        <f t="shared" si="574"/>
        <v>0</v>
      </c>
      <c r="O2869">
        <f t="shared" si="575"/>
        <v>0</v>
      </c>
      <c r="P2869" s="63">
        <f t="shared" si="576"/>
        <v>0</v>
      </c>
    </row>
    <row r="2870" spans="1:16" x14ac:dyDescent="0.3">
      <c r="A2870">
        <f t="shared" si="577"/>
        <v>2018</v>
      </c>
      <c r="B2870">
        <f t="shared" si="578"/>
        <v>12</v>
      </c>
      <c r="C2870">
        <f t="shared" si="579"/>
        <v>29</v>
      </c>
      <c r="D2870">
        <f t="shared" si="580"/>
        <v>1</v>
      </c>
      <c r="E2870" t="str">
        <f t="shared" si="581"/>
        <v>OFF</v>
      </c>
      <c r="F2870" s="13">
        <f t="shared" si="583"/>
        <v>43463</v>
      </c>
      <c r="G2870" s="14" t="str">
        <f t="shared" si="582"/>
        <v>Avg of 4 NM Projects</v>
      </c>
      <c r="H2870" s="15">
        <f t="shared" si="584"/>
        <v>11</v>
      </c>
      <c r="I2870" s="93">
        <v>6.5350000000000001</v>
      </c>
      <c r="J2870">
        <f t="shared" si="572"/>
        <v>3.6713483146067413E-2</v>
      </c>
      <c r="K2870" s="4">
        <v>25.83</v>
      </c>
      <c r="L2870" s="4">
        <v>4.42</v>
      </c>
      <c r="M2870" s="16">
        <f t="shared" si="573"/>
        <v>2.8884699999999999E-2</v>
      </c>
      <c r="N2870">
        <f t="shared" si="574"/>
        <v>0</v>
      </c>
      <c r="O2870">
        <f t="shared" si="575"/>
        <v>0</v>
      </c>
      <c r="P2870" s="63">
        <f t="shared" si="576"/>
        <v>0</v>
      </c>
    </row>
    <row r="2871" spans="1:16" x14ac:dyDescent="0.3">
      <c r="A2871">
        <f t="shared" si="577"/>
        <v>2018</v>
      </c>
      <c r="B2871">
        <f t="shared" si="578"/>
        <v>12</v>
      </c>
      <c r="C2871">
        <f t="shared" si="579"/>
        <v>29</v>
      </c>
      <c r="D2871">
        <f t="shared" si="580"/>
        <v>1</v>
      </c>
      <c r="E2871" t="str">
        <f t="shared" si="581"/>
        <v>OFF</v>
      </c>
      <c r="F2871" s="13">
        <f t="shared" si="583"/>
        <v>43463</v>
      </c>
      <c r="G2871" s="14" t="str">
        <f t="shared" si="582"/>
        <v>Avg of 4 NM Projects</v>
      </c>
      <c r="H2871" s="15">
        <f t="shared" si="584"/>
        <v>12</v>
      </c>
      <c r="I2871" s="93">
        <v>7.6750000000000007</v>
      </c>
      <c r="J2871">
        <f t="shared" si="572"/>
        <v>4.3117977528089893E-2</v>
      </c>
      <c r="K2871" s="4">
        <v>27.19</v>
      </c>
      <c r="L2871" s="4">
        <v>3.48</v>
      </c>
      <c r="M2871" s="16">
        <f t="shared" si="573"/>
        <v>2.6709000000000004E-2</v>
      </c>
      <c r="N2871">
        <f t="shared" si="574"/>
        <v>0</v>
      </c>
      <c r="O2871">
        <f t="shared" si="575"/>
        <v>0</v>
      </c>
      <c r="P2871" s="63">
        <f t="shared" si="576"/>
        <v>0</v>
      </c>
    </row>
    <row r="2872" spans="1:16" x14ac:dyDescent="0.3">
      <c r="A2872">
        <f t="shared" si="577"/>
        <v>2018</v>
      </c>
      <c r="B2872">
        <f t="shared" si="578"/>
        <v>12</v>
      </c>
      <c r="C2872">
        <f t="shared" si="579"/>
        <v>29</v>
      </c>
      <c r="D2872">
        <f t="shared" si="580"/>
        <v>1</v>
      </c>
      <c r="E2872" t="str">
        <f t="shared" si="581"/>
        <v>OFF</v>
      </c>
      <c r="F2872" s="13">
        <f t="shared" si="583"/>
        <v>43463</v>
      </c>
      <c r="G2872" s="14" t="str">
        <f t="shared" si="582"/>
        <v>Avg of 4 NM Projects</v>
      </c>
      <c r="H2872" s="15">
        <f t="shared" si="584"/>
        <v>13</v>
      </c>
      <c r="I2872" s="93">
        <v>5.89</v>
      </c>
      <c r="J2872">
        <f t="shared" si="572"/>
        <v>3.3089887640449435E-2</v>
      </c>
      <c r="K2872" s="4">
        <v>25.81</v>
      </c>
      <c r="L2872" s="4">
        <v>21.66</v>
      </c>
      <c r="M2872" s="16">
        <f t="shared" si="573"/>
        <v>0.12757740000000001</v>
      </c>
      <c r="N2872">
        <f t="shared" si="574"/>
        <v>0</v>
      </c>
      <c r="O2872">
        <f t="shared" si="575"/>
        <v>0</v>
      </c>
      <c r="P2872" s="63">
        <f t="shared" si="576"/>
        <v>0</v>
      </c>
    </row>
    <row r="2873" spans="1:16" x14ac:dyDescent="0.3">
      <c r="A2873">
        <f t="shared" si="577"/>
        <v>2018</v>
      </c>
      <c r="B2873">
        <f t="shared" si="578"/>
        <v>12</v>
      </c>
      <c r="C2873">
        <f t="shared" si="579"/>
        <v>29</v>
      </c>
      <c r="D2873">
        <f t="shared" si="580"/>
        <v>1</v>
      </c>
      <c r="E2873" t="str">
        <f t="shared" si="581"/>
        <v>OFF</v>
      </c>
      <c r="F2873" s="13">
        <f t="shared" si="583"/>
        <v>43463</v>
      </c>
      <c r="G2873" s="14" t="str">
        <f t="shared" si="582"/>
        <v>Avg of 4 NM Projects</v>
      </c>
      <c r="H2873" s="15">
        <f t="shared" si="584"/>
        <v>14</v>
      </c>
      <c r="I2873" s="93">
        <v>3.7149999999999999</v>
      </c>
      <c r="J2873">
        <f t="shared" si="572"/>
        <v>2.0870786516853933E-2</v>
      </c>
      <c r="K2873" s="4">
        <v>25.57</v>
      </c>
      <c r="L2873" s="4">
        <v>22.11</v>
      </c>
      <c r="M2873" s="16">
        <f t="shared" si="573"/>
        <v>8.2138649999999994E-2</v>
      </c>
      <c r="N2873">
        <f t="shared" si="574"/>
        <v>0</v>
      </c>
      <c r="O2873">
        <f t="shared" si="575"/>
        <v>0</v>
      </c>
      <c r="P2873" s="63">
        <f t="shared" si="576"/>
        <v>0</v>
      </c>
    </row>
    <row r="2874" spans="1:16" x14ac:dyDescent="0.3">
      <c r="A2874">
        <f t="shared" si="577"/>
        <v>2018</v>
      </c>
      <c r="B2874">
        <f t="shared" si="578"/>
        <v>12</v>
      </c>
      <c r="C2874">
        <f t="shared" si="579"/>
        <v>29</v>
      </c>
      <c r="D2874">
        <f t="shared" si="580"/>
        <v>1</v>
      </c>
      <c r="E2874" t="str">
        <f t="shared" si="581"/>
        <v>OFF</v>
      </c>
      <c r="F2874" s="13">
        <f t="shared" si="583"/>
        <v>43463</v>
      </c>
      <c r="G2874" s="14" t="str">
        <f t="shared" si="582"/>
        <v>Avg of 4 NM Projects</v>
      </c>
      <c r="H2874" s="15">
        <f t="shared" si="584"/>
        <v>15</v>
      </c>
      <c r="I2874" s="93">
        <v>1.5299999999999998</v>
      </c>
      <c r="J2874">
        <f t="shared" si="572"/>
        <v>8.5955056179775266E-3</v>
      </c>
      <c r="K2874" s="4">
        <v>25.37</v>
      </c>
      <c r="L2874" s="4">
        <v>12.72</v>
      </c>
      <c r="M2874" s="16">
        <f t="shared" si="573"/>
        <v>1.9461599999999996E-2</v>
      </c>
      <c r="N2874">
        <f t="shared" si="574"/>
        <v>0</v>
      </c>
      <c r="O2874">
        <f t="shared" si="575"/>
        <v>0</v>
      </c>
      <c r="P2874" s="63">
        <f t="shared" si="576"/>
        <v>0</v>
      </c>
    </row>
    <row r="2875" spans="1:16" x14ac:dyDescent="0.3">
      <c r="A2875">
        <f t="shared" si="577"/>
        <v>2018</v>
      </c>
      <c r="B2875">
        <f t="shared" si="578"/>
        <v>12</v>
      </c>
      <c r="C2875">
        <f t="shared" si="579"/>
        <v>29</v>
      </c>
      <c r="D2875">
        <f t="shared" si="580"/>
        <v>1</v>
      </c>
      <c r="E2875" t="str">
        <f t="shared" si="581"/>
        <v>OFF</v>
      </c>
      <c r="F2875" s="13">
        <f t="shared" si="583"/>
        <v>43463</v>
      </c>
      <c r="G2875" s="14" t="str">
        <f t="shared" si="582"/>
        <v>Avg of 4 NM Projects</v>
      </c>
      <c r="H2875" s="15">
        <f t="shared" si="584"/>
        <v>16</v>
      </c>
      <c r="I2875" s="93">
        <v>-0.5149999999999999</v>
      </c>
      <c r="J2875">
        <f t="shared" si="572"/>
        <v>-2.8932584269662914E-3</v>
      </c>
      <c r="K2875" s="4">
        <v>26.4</v>
      </c>
      <c r="L2875" s="4">
        <v>12.98</v>
      </c>
      <c r="M2875" s="16">
        <f t="shared" si="573"/>
        <v>-6.6846999999999983E-3</v>
      </c>
      <c r="N2875">
        <f t="shared" si="574"/>
        <v>0</v>
      </c>
      <c r="O2875">
        <f t="shared" si="575"/>
        <v>0</v>
      </c>
      <c r="P2875" s="63">
        <f t="shared" si="576"/>
        <v>0</v>
      </c>
    </row>
    <row r="2876" spans="1:16" x14ac:dyDescent="0.3">
      <c r="A2876">
        <f t="shared" si="577"/>
        <v>2018</v>
      </c>
      <c r="B2876">
        <f t="shared" si="578"/>
        <v>12</v>
      </c>
      <c r="C2876">
        <f t="shared" si="579"/>
        <v>29</v>
      </c>
      <c r="D2876">
        <f t="shared" si="580"/>
        <v>1</v>
      </c>
      <c r="E2876" t="str">
        <f t="shared" si="581"/>
        <v>OFF</v>
      </c>
      <c r="F2876" s="13">
        <f t="shared" si="583"/>
        <v>43463</v>
      </c>
      <c r="G2876" s="14" t="str">
        <f t="shared" si="582"/>
        <v>Avg of 4 NM Projects</v>
      </c>
      <c r="H2876" s="15">
        <f t="shared" si="584"/>
        <v>17</v>
      </c>
      <c r="I2876" s="93">
        <v>-1.2799999999999998</v>
      </c>
      <c r="J2876">
        <f t="shared" si="572"/>
        <v>-7.1910112359550547E-3</v>
      </c>
      <c r="K2876" s="4">
        <v>27.29</v>
      </c>
      <c r="L2876" s="4">
        <v>19.329999999999998</v>
      </c>
      <c r="M2876" s="16">
        <f t="shared" si="573"/>
        <v>-2.4742399999999994E-2</v>
      </c>
      <c r="N2876">
        <f t="shared" si="574"/>
        <v>0</v>
      </c>
      <c r="O2876">
        <f t="shared" si="575"/>
        <v>0</v>
      </c>
      <c r="P2876" s="63">
        <f t="shared" si="576"/>
        <v>0</v>
      </c>
    </row>
    <row r="2877" spans="1:16" x14ac:dyDescent="0.3">
      <c r="A2877">
        <f t="shared" si="577"/>
        <v>2018</v>
      </c>
      <c r="B2877">
        <f t="shared" si="578"/>
        <v>12</v>
      </c>
      <c r="C2877">
        <f t="shared" si="579"/>
        <v>29</v>
      </c>
      <c r="D2877">
        <f t="shared" si="580"/>
        <v>1</v>
      </c>
      <c r="E2877" t="str">
        <f t="shared" si="581"/>
        <v>OFF</v>
      </c>
      <c r="F2877" s="13">
        <f t="shared" si="583"/>
        <v>43463</v>
      </c>
      <c r="G2877" s="14" t="str">
        <f t="shared" si="582"/>
        <v>Avg of 4 NM Projects</v>
      </c>
      <c r="H2877" s="15">
        <f t="shared" si="584"/>
        <v>18</v>
      </c>
      <c r="I2877" s="93">
        <v>-1.2799999999999998</v>
      </c>
      <c r="J2877">
        <f t="shared" si="572"/>
        <v>-7.1910112359550547E-3</v>
      </c>
      <c r="K2877" s="4">
        <v>39.25</v>
      </c>
      <c r="L2877" s="4">
        <v>24.64</v>
      </c>
      <c r="M2877" s="16">
        <f t="shared" si="573"/>
        <v>-3.1539199999999996E-2</v>
      </c>
      <c r="N2877">
        <f t="shared" si="574"/>
        <v>0</v>
      </c>
      <c r="O2877">
        <f t="shared" si="575"/>
        <v>0</v>
      </c>
      <c r="P2877" s="63">
        <f t="shared" si="576"/>
        <v>0</v>
      </c>
    </row>
    <row r="2878" spans="1:16" x14ac:dyDescent="0.3">
      <c r="A2878">
        <f t="shared" si="577"/>
        <v>2018</v>
      </c>
      <c r="B2878">
        <f t="shared" si="578"/>
        <v>12</v>
      </c>
      <c r="C2878">
        <f t="shared" si="579"/>
        <v>29</v>
      </c>
      <c r="D2878">
        <f t="shared" si="580"/>
        <v>1</v>
      </c>
      <c r="E2878" t="str">
        <f t="shared" si="581"/>
        <v>OFF</v>
      </c>
      <c r="F2878" s="13">
        <f t="shared" si="583"/>
        <v>43463</v>
      </c>
      <c r="G2878" s="14" t="str">
        <f t="shared" si="582"/>
        <v>Avg of 4 NM Projects</v>
      </c>
      <c r="H2878" s="15">
        <f t="shared" si="584"/>
        <v>19</v>
      </c>
      <c r="I2878" s="93">
        <v>-1.2799999999999998</v>
      </c>
      <c r="J2878">
        <f t="shared" si="572"/>
        <v>-7.1910112359550547E-3</v>
      </c>
      <c r="K2878" s="4">
        <v>33.020000000000003</v>
      </c>
      <c r="L2878" s="4">
        <v>29.95</v>
      </c>
      <c r="M2878" s="16">
        <f t="shared" si="573"/>
        <v>-3.8335999999999988E-2</v>
      </c>
      <c r="N2878">
        <f t="shared" si="574"/>
        <v>0</v>
      </c>
      <c r="O2878">
        <f t="shared" si="575"/>
        <v>0</v>
      </c>
      <c r="P2878" s="63">
        <f t="shared" si="576"/>
        <v>0</v>
      </c>
    </row>
    <row r="2879" spans="1:16" x14ac:dyDescent="0.3">
      <c r="A2879">
        <f t="shared" si="577"/>
        <v>2018</v>
      </c>
      <c r="B2879">
        <f t="shared" si="578"/>
        <v>12</v>
      </c>
      <c r="C2879">
        <f t="shared" si="579"/>
        <v>29</v>
      </c>
      <c r="D2879">
        <f t="shared" si="580"/>
        <v>1</v>
      </c>
      <c r="E2879" t="str">
        <f t="shared" si="581"/>
        <v>OFF</v>
      </c>
      <c r="F2879" s="13">
        <f t="shared" si="583"/>
        <v>43463</v>
      </c>
      <c r="G2879" s="14" t="str">
        <f t="shared" si="582"/>
        <v>Avg of 4 NM Projects</v>
      </c>
      <c r="H2879" s="15">
        <f t="shared" si="584"/>
        <v>20</v>
      </c>
      <c r="I2879" s="93">
        <v>-1.1499999999999999</v>
      </c>
      <c r="J2879">
        <f t="shared" si="572"/>
        <v>-6.4606741573033704E-3</v>
      </c>
      <c r="K2879" s="4">
        <v>29.42</v>
      </c>
      <c r="L2879" s="4">
        <v>24.12</v>
      </c>
      <c r="M2879" s="16">
        <f t="shared" si="573"/>
        <v>-2.7737999999999999E-2</v>
      </c>
      <c r="N2879">
        <f t="shared" si="574"/>
        <v>0</v>
      </c>
      <c r="O2879">
        <f t="shared" si="575"/>
        <v>0</v>
      </c>
      <c r="P2879" s="63">
        <f t="shared" si="576"/>
        <v>0</v>
      </c>
    </row>
    <row r="2880" spans="1:16" x14ac:dyDescent="0.3">
      <c r="A2880">
        <f t="shared" si="577"/>
        <v>2018</v>
      </c>
      <c r="B2880">
        <f t="shared" si="578"/>
        <v>12</v>
      </c>
      <c r="C2880">
        <f t="shared" si="579"/>
        <v>29</v>
      </c>
      <c r="D2880">
        <f t="shared" si="580"/>
        <v>1</v>
      </c>
      <c r="E2880" t="str">
        <f t="shared" si="581"/>
        <v>OFF</v>
      </c>
      <c r="F2880" s="13">
        <f t="shared" si="583"/>
        <v>43463</v>
      </c>
      <c r="G2880" s="14" t="str">
        <f t="shared" si="582"/>
        <v>Avg of 4 NM Projects</v>
      </c>
      <c r="H2880" s="15">
        <f t="shared" si="584"/>
        <v>21</v>
      </c>
      <c r="I2880" s="93">
        <v>-1.28</v>
      </c>
      <c r="J2880">
        <f t="shared" si="572"/>
        <v>-7.1910112359550565E-3</v>
      </c>
      <c r="K2880" s="4">
        <v>27.15</v>
      </c>
      <c r="L2880" s="4">
        <v>22.23</v>
      </c>
      <c r="M2880" s="16">
        <f t="shared" si="573"/>
        <v>-2.8454400000000001E-2</v>
      </c>
      <c r="N2880">
        <f t="shared" si="574"/>
        <v>0</v>
      </c>
      <c r="O2880">
        <f t="shared" si="575"/>
        <v>0</v>
      </c>
      <c r="P2880" s="63">
        <f t="shared" si="576"/>
        <v>0</v>
      </c>
    </row>
    <row r="2881" spans="1:18" x14ac:dyDescent="0.3">
      <c r="A2881">
        <f t="shared" si="577"/>
        <v>2018</v>
      </c>
      <c r="B2881">
        <f t="shared" si="578"/>
        <v>12</v>
      </c>
      <c r="C2881">
        <f t="shared" si="579"/>
        <v>29</v>
      </c>
      <c r="D2881">
        <f t="shared" si="580"/>
        <v>1</v>
      </c>
      <c r="E2881" t="str">
        <f t="shared" si="581"/>
        <v>OFF</v>
      </c>
      <c r="F2881" s="13">
        <f t="shared" si="583"/>
        <v>43463</v>
      </c>
      <c r="G2881" s="14" t="str">
        <f t="shared" si="582"/>
        <v>Avg of 4 NM Projects</v>
      </c>
      <c r="H2881" s="15">
        <f t="shared" si="584"/>
        <v>22</v>
      </c>
      <c r="I2881" s="93">
        <v>-1.2799999999999998</v>
      </c>
      <c r="J2881">
        <f t="shared" si="572"/>
        <v>-7.1910112359550547E-3</v>
      </c>
      <c r="K2881" s="4">
        <v>25.5</v>
      </c>
      <c r="L2881" s="4">
        <v>20.329999999999998</v>
      </c>
      <c r="M2881" s="16">
        <f t="shared" si="573"/>
        <v>-2.6022399999999994E-2</v>
      </c>
      <c r="N2881">
        <f t="shared" si="574"/>
        <v>0</v>
      </c>
      <c r="O2881">
        <f t="shared" si="575"/>
        <v>0</v>
      </c>
      <c r="P2881" s="63">
        <f t="shared" si="576"/>
        <v>0</v>
      </c>
    </row>
    <row r="2882" spans="1:18" x14ac:dyDescent="0.3">
      <c r="A2882">
        <f t="shared" si="577"/>
        <v>2018</v>
      </c>
      <c r="B2882">
        <f t="shared" si="578"/>
        <v>12</v>
      </c>
      <c r="C2882">
        <f t="shared" si="579"/>
        <v>29</v>
      </c>
      <c r="D2882">
        <f t="shared" si="580"/>
        <v>1</v>
      </c>
      <c r="E2882" t="str">
        <f t="shared" si="581"/>
        <v>OFF</v>
      </c>
      <c r="F2882" s="13">
        <f t="shared" si="583"/>
        <v>43463</v>
      </c>
      <c r="G2882" s="14" t="str">
        <f t="shared" si="582"/>
        <v>Avg of 4 NM Projects</v>
      </c>
      <c r="H2882" s="15">
        <f t="shared" si="584"/>
        <v>23</v>
      </c>
      <c r="I2882" s="93">
        <v>-1.1499999999999999</v>
      </c>
      <c r="J2882">
        <f t="shared" si="572"/>
        <v>-6.4606741573033704E-3</v>
      </c>
      <c r="K2882" s="4">
        <v>25.8</v>
      </c>
      <c r="L2882" s="4">
        <v>14.66</v>
      </c>
      <c r="M2882" s="16">
        <f t="shared" si="573"/>
        <v>-1.6858999999999999E-2</v>
      </c>
      <c r="N2882">
        <f t="shared" si="574"/>
        <v>0</v>
      </c>
      <c r="O2882">
        <f t="shared" si="575"/>
        <v>0</v>
      </c>
      <c r="P2882" s="63">
        <f t="shared" si="576"/>
        <v>0</v>
      </c>
    </row>
    <row r="2883" spans="1:18" x14ac:dyDescent="0.3">
      <c r="A2883">
        <f t="shared" si="577"/>
        <v>2018</v>
      </c>
      <c r="B2883">
        <f t="shared" si="578"/>
        <v>12</v>
      </c>
      <c r="C2883">
        <f t="shared" si="579"/>
        <v>29</v>
      </c>
      <c r="D2883">
        <f t="shared" si="580"/>
        <v>1</v>
      </c>
      <c r="E2883" t="str">
        <f t="shared" si="581"/>
        <v>OFF</v>
      </c>
      <c r="F2883" s="13">
        <f t="shared" si="583"/>
        <v>43463</v>
      </c>
      <c r="G2883" s="14" t="str">
        <f t="shared" si="582"/>
        <v>Avg of 4 NM Projects</v>
      </c>
      <c r="H2883" s="15">
        <f t="shared" si="584"/>
        <v>24</v>
      </c>
      <c r="I2883" s="93">
        <v>-1.2799999999999998</v>
      </c>
      <c r="J2883">
        <f t="shared" si="572"/>
        <v>-7.1910112359550547E-3</v>
      </c>
      <c r="K2883" s="4">
        <v>25.36</v>
      </c>
      <c r="L2883" s="4">
        <v>10.050000000000001</v>
      </c>
      <c r="M2883" s="16">
        <f t="shared" si="573"/>
        <v>-1.2863999999999999E-2</v>
      </c>
      <c r="N2883">
        <f t="shared" si="574"/>
        <v>0</v>
      </c>
      <c r="O2883">
        <f t="shared" si="575"/>
        <v>0</v>
      </c>
      <c r="P2883" s="63">
        <f t="shared" si="576"/>
        <v>0</v>
      </c>
    </row>
    <row r="2884" spans="1:18" x14ac:dyDescent="0.3">
      <c r="A2884">
        <f t="shared" si="577"/>
        <v>2018</v>
      </c>
      <c r="B2884">
        <f t="shared" si="578"/>
        <v>12</v>
      </c>
      <c r="C2884">
        <f t="shared" si="579"/>
        <v>30</v>
      </c>
      <c r="D2884">
        <f t="shared" si="580"/>
        <v>2</v>
      </c>
      <c r="E2884" t="str">
        <f t="shared" si="581"/>
        <v>OFF</v>
      </c>
      <c r="F2884" s="13">
        <f t="shared" si="583"/>
        <v>43464</v>
      </c>
      <c r="G2884" s="14" t="str">
        <f t="shared" si="582"/>
        <v>Avg of 4 NM Projects</v>
      </c>
      <c r="H2884" s="15">
        <f t="shared" si="584"/>
        <v>1</v>
      </c>
      <c r="I2884" s="93">
        <v>-1.4100000000000001</v>
      </c>
      <c r="J2884">
        <f t="shared" ref="J2884:J2947" si="585">+I2884/$I$1</f>
        <v>-7.9213483146067416E-3</v>
      </c>
      <c r="K2884" s="4">
        <v>20.75</v>
      </c>
      <c r="L2884" s="4">
        <v>7.44</v>
      </c>
      <c r="M2884" s="16">
        <f t="shared" ref="M2884:M2947" si="586">+L2884*I2884/1000</f>
        <v>-1.04904E-2</v>
      </c>
      <c r="N2884">
        <f t="shared" ref="N2884:N2947" si="587">+IF(I2884=0,1,0)</f>
        <v>0</v>
      </c>
      <c r="O2884">
        <f t="shared" ref="O2884:O2947" si="588">+IF(I2884&gt;=0.5*$I$1,1,0)</f>
        <v>0</v>
      </c>
      <c r="P2884" s="63">
        <f t="shared" ref="P2884:P2947" si="589">+IF(I2884&gt;MAX(I$3652:I$5859),1,0)</f>
        <v>0</v>
      </c>
      <c r="Q2884" s="34"/>
      <c r="R2884" s="34"/>
    </row>
    <row r="2885" spans="1:18" x14ac:dyDescent="0.3">
      <c r="A2885">
        <f t="shared" ref="A2885:A2948" si="590">YEAR(F2885)</f>
        <v>2018</v>
      </c>
      <c r="B2885">
        <f t="shared" ref="B2885:B2948" si="591">+MONTH(F2885)</f>
        <v>12</v>
      </c>
      <c r="C2885">
        <f t="shared" ref="C2885:C2948" si="592">+DAY(F2885)</f>
        <v>30</v>
      </c>
      <c r="D2885">
        <f t="shared" ref="D2885:D2948" si="593">WEEKDAY(C2885)</f>
        <v>2</v>
      </c>
      <c r="E2885" t="str">
        <f t="shared" ref="E2885:E2948" si="594">IF(OR(D2885=1,D2885=7,H2885=1,H2885=2,H2885=3,H2885=4,H2885=5,H2885=6,H2885=7,H2885=24),"OFF","ON")</f>
        <v>OFF</v>
      </c>
      <c r="F2885" s="13">
        <f t="shared" si="583"/>
        <v>43464</v>
      </c>
      <c r="G2885" s="14" t="str">
        <f t="shared" si="582"/>
        <v>Avg of 4 NM Projects</v>
      </c>
      <c r="H2885" s="15">
        <f t="shared" si="584"/>
        <v>2</v>
      </c>
      <c r="I2885" s="93">
        <v>-1.4099999999999997</v>
      </c>
      <c r="J2885">
        <f t="shared" si="585"/>
        <v>-7.9213483146067399E-3</v>
      </c>
      <c r="K2885" s="4">
        <v>20.350000000000001</v>
      </c>
      <c r="L2885" s="4">
        <v>10.199999999999999</v>
      </c>
      <c r="M2885" s="16">
        <f t="shared" si="586"/>
        <v>-1.4381999999999995E-2</v>
      </c>
      <c r="N2885">
        <f t="shared" si="587"/>
        <v>0</v>
      </c>
      <c r="O2885">
        <f t="shared" si="588"/>
        <v>0</v>
      </c>
      <c r="P2885" s="63">
        <f t="shared" si="589"/>
        <v>0</v>
      </c>
    </row>
    <row r="2886" spans="1:18" x14ac:dyDescent="0.3">
      <c r="A2886">
        <f t="shared" si="590"/>
        <v>2018</v>
      </c>
      <c r="B2886">
        <f t="shared" si="591"/>
        <v>12</v>
      </c>
      <c r="C2886">
        <f t="shared" si="592"/>
        <v>30</v>
      </c>
      <c r="D2886">
        <f t="shared" si="593"/>
        <v>2</v>
      </c>
      <c r="E2886" t="str">
        <f t="shared" si="594"/>
        <v>OFF</v>
      </c>
      <c r="F2886" s="13">
        <f t="shared" si="583"/>
        <v>43464</v>
      </c>
      <c r="G2886" s="14" t="str">
        <f t="shared" ref="G2886:G2949" si="595">+G2885</f>
        <v>Avg of 4 NM Projects</v>
      </c>
      <c r="H2886" s="15">
        <f t="shared" si="584"/>
        <v>3</v>
      </c>
      <c r="I2886" s="93">
        <v>-1.1499999999999999</v>
      </c>
      <c r="J2886">
        <f t="shared" si="585"/>
        <v>-6.4606741573033704E-3</v>
      </c>
      <c r="K2886" s="4">
        <v>19.53</v>
      </c>
      <c r="L2886" s="4">
        <v>16.850000000000001</v>
      </c>
      <c r="M2886" s="16">
        <f t="shared" si="586"/>
        <v>-1.9377500000000002E-2</v>
      </c>
      <c r="N2886">
        <f t="shared" si="587"/>
        <v>0</v>
      </c>
      <c r="O2886">
        <f t="shared" si="588"/>
        <v>0</v>
      </c>
      <c r="P2886" s="63">
        <f t="shared" si="589"/>
        <v>0</v>
      </c>
    </row>
    <row r="2887" spans="1:18" x14ac:dyDescent="0.3">
      <c r="A2887">
        <f t="shared" si="590"/>
        <v>2018</v>
      </c>
      <c r="B2887">
        <f t="shared" si="591"/>
        <v>12</v>
      </c>
      <c r="C2887">
        <f t="shared" si="592"/>
        <v>30</v>
      </c>
      <c r="D2887">
        <f t="shared" si="593"/>
        <v>2</v>
      </c>
      <c r="E2887" t="str">
        <f t="shared" si="594"/>
        <v>OFF</v>
      </c>
      <c r="F2887" s="13">
        <f t="shared" si="583"/>
        <v>43464</v>
      </c>
      <c r="G2887" s="14" t="str">
        <f t="shared" si="595"/>
        <v>Avg of 4 NM Projects</v>
      </c>
      <c r="H2887" s="15">
        <f t="shared" si="584"/>
        <v>4</v>
      </c>
      <c r="I2887" s="93">
        <v>-1.2799999999999998</v>
      </c>
      <c r="J2887">
        <f t="shared" si="585"/>
        <v>-7.1910112359550547E-3</v>
      </c>
      <c r="K2887" s="4">
        <v>19.79</v>
      </c>
      <c r="L2887" s="4">
        <v>20.03</v>
      </c>
      <c r="M2887" s="16">
        <f t="shared" si="586"/>
        <v>-2.5638399999999999E-2</v>
      </c>
      <c r="N2887">
        <f t="shared" si="587"/>
        <v>0</v>
      </c>
      <c r="O2887">
        <f t="shared" si="588"/>
        <v>0</v>
      </c>
      <c r="P2887" s="63">
        <f t="shared" si="589"/>
        <v>0</v>
      </c>
    </row>
    <row r="2888" spans="1:18" x14ac:dyDescent="0.3">
      <c r="A2888">
        <f t="shared" si="590"/>
        <v>2018</v>
      </c>
      <c r="B2888">
        <f t="shared" si="591"/>
        <v>12</v>
      </c>
      <c r="C2888">
        <f t="shared" si="592"/>
        <v>30</v>
      </c>
      <c r="D2888">
        <f t="shared" si="593"/>
        <v>2</v>
      </c>
      <c r="E2888" t="str">
        <f t="shared" si="594"/>
        <v>OFF</v>
      </c>
      <c r="F2888" s="13">
        <f t="shared" si="583"/>
        <v>43464</v>
      </c>
      <c r="G2888" s="14" t="str">
        <f t="shared" si="595"/>
        <v>Avg of 4 NM Projects</v>
      </c>
      <c r="H2888" s="15">
        <f t="shared" si="584"/>
        <v>5</v>
      </c>
      <c r="I2888" s="93">
        <v>-1.1499999999999999</v>
      </c>
      <c r="J2888">
        <f t="shared" si="585"/>
        <v>-6.4606741573033704E-3</v>
      </c>
      <c r="K2888" s="4">
        <v>20.329999999999998</v>
      </c>
      <c r="L2888" s="4">
        <v>12.3</v>
      </c>
      <c r="M2888" s="16">
        <f t="shared" si="586"/>
        <v>-1.4145E-2</v>
      </c>
      <c r="N2888">
        <f t="shared" si="587"/>
        <v>0</v>
      </c>
      <c r="O2888">
        <f t="shared" si="588"/>
        <v>0</v>
      </c>
      <c r="P2888" s="63">
        <f t="shared" si="589"/>
        <v>0</v>
      </c>
    </row>
    <row r="2889" spans="1:18" x14ac:dyDescent="0.3">
      <c r="A2889">
        <f t="shared" si="590"/>
        <v>2018</v>
      </c>
      <c r="B2889">
        <f t="shared" si="591"/>
        <v>12</v>
      </c>
      <c r="C2889">
        <f t="shared" si="592"/>
        <v>30</v>
      </c>
      <c r="D2889">
        <f t="shared" si="593"/>
        <v>2</v>
      </c>
      <c r="E2889" t="str">
        <f t="shared" si="594"/>
        <v>OFF</v>
      </c>
      <c r="F2889" s="13">
        <f t="shared" si="583"/>
        <v>43464</v>
      </c>
      <c r="G2889" s="14" t="str">
        <f t="shared" si="595"/>
        <v>Avg of 4 NM Projects</v>
      </c>
      <c r="H2889" s="15">
        <f t="shared" si="584"/>
        <v>6</v>
      </c>
      <c r="I2889" s="93">
        <v>-1.1499999999999999</v>
      </c>
      <c r="J2889">
        <f t="shared" si="585"/>
        <v>-6.4606741573033704E-3</v>
      </c>
      <c r="K2889" s="4">
        <v>21.79</v>
      </c>
      <c r="L2889" s="4">
        <v>16.72</v>
      </c>
      <c r="M2889" s="16">
        <f t="shared" si="586"/>
        <v>-1.9227999999999999E-2</v>
      </c>
      <c r="N2889">
        <f t="shared" si="587"/>
        <v>0</v>
      </c>
      <c r="O2889">
        <f t="shared" si="588"/>
        <v>0</v>
      </c>
      <c r="P2889" s="63">
        <f t="shared" si="589"/>
        <v>0</v>
      </c>
    </row>
    <row r="2890" spans="1:18" x14ac:dyDescent="0.3">
      <c r="A2890">
        <f t="shared" si="590"/>
        <v>2018</v>
      </c>
      <c r="B2890">
        <f t="shared" si="591"/>
        <v>12</v>
      </c>
      <c r="C2890">
        <f t="shared" si="592"/>
        <v>30</v>
      </c>
      <c r="D2890">
        <f t="shared" si="593"/>
        <v>2</v>
      </c>
      <c r="E2890" t="str">
        <f t="shared" si="594"/>
        <v>OFF</v>
      </c>
      <c r="F2890" s="13">
        <f t="shared" si="583"/>
        <v>43464</v>
      </c>
      <c r="G2890" s="14" t="str">
        <f t="shared" si="595"/>
        <v>Avg of 4 NM Projects</v>
      </c>
      <c r="H2890" s="15">
        <f t="shared" si="584"/>
        <v>7</v>
      </c>
      <c r="I2890" s="93">
        <v>-1.1499999999999999</v>
      </c>
      <c r="J2890">
        <f t="shared" si="585"/>
        <v>-6.4606741573033704E-3</v>
      </c>
      <c r="K2890" s="4">
        <v>24.65</v>
      </c>
      <c r="L2890" s="4">
        <v>-11.42</v>
      </c>
      <c r="M2890" s="16">
        <f t="shared" si="586"/>
        <v>1.3132999999999999E-2</v>
      </c>
      <c r="N2890">
        <f t="shared" si="587"/>
        <v>0</v>
      </c>
      <c r="O2890">
        <f t="shared" si="588"/>
        <v>0</v>
      </c>
      <c r="P2890" s="63">
        <f t="shared" si="589"/>
        <v>0</v>
      </c>
    </row>
    <row r="2891" spans="1:18" x14ac:dyDescent="0.3">
      <c r="A2891">
        <f t="shared" si="590"/>
        <v>2018</v>
      </c>
      <c r="B2891">
        <f t="shared" si="591"/>
        <v>12</v>
      </c>
      <c r="C2891">
        <f t="shared" si="592"/>
        <v>30</v>
      </c>
      <c r="D2891">
        <f t="shared" si="593"/>
        <v>2</v>
      </c>
      <c r="E2891" t="str">
        <f t="shared" si="594"/>
        <v>ON</v>
      </c>
      <c r="F2891" s="13">
        <f t="shared" si="583"/>
        <v>43464</v>
      </c>
      <c r="G2891" s="14" t="str">
        <f t="shared" si="595"/>
        <v>Avg of 4 NM Projects</v>
      </c>
      <c r="H2891" s="15">
        <f t="shared" si="584"/>
        <v>8</v>
      </c>
      <c r="I2891" s="93">
        <v>-1.2799999999999998</v>
      </c>
      <c r="J2891">
        <f t="shared" si="585"/>
        <v>-7.1910112359550547E-3</v>
      </c>
      <c r="K2891" s="4">
        <v>24.65</v>
      </c>
      <c r="L2891" s="4">
        <v>21.29</v>
      </c>
      <c r="M2891" s="16">
        <f t="shared" si="586"/>
        <v>-2.7251199999999993E-2</v>
      </c>
      <c r="N2891">
        <f t="shared" si="587"/>
        <v>0</v>
      </c>
      <c r="O2891">
        <f t="shared" si="588"/>
        <v>0</v>
      </c>
      <c r="P2891" s="63">
        <f t="shared" si="589"/>
        <v>0</v>
      </c>
    </row>
    <row r="2892" spans="1:18" x14ac:dyDescent="0.3">
      <c r="A2892">
        <f t="shared" si="590"/>
        <v>2018</v>
      </c>
      <c r="B2892">
        <f t="shared" si="591"/>
        <v>12</v>
      </c>
      <c r="C2892">
        <f t="shared" si="592"/>
        <v>30</v>
      </c>
      <c r="D2892">
        <f t="shared" si="593"/>
        <v>2</v>
      </c>
      <c r="E2892" t="str">
        <f t="shared" si="594"/>
        <v>ON</v>
      </c>
      <c r="F2892" s="13">
        <f t="shared" si="583"/>
        <v>43464</v>
      </c>
      <c r="G2892" s="14" t="str">
        <f t="shared" si="595"/>
        <v>Avg of 4 NM Projects</v>
      </c>
      <c r="H2892" s="15">
        <f t="shared" si="584"/>
        <v>9</v>
      </c>
      <c r="I2892" s="93">
        <v>-0.3849999999999999</v>
      </c>
      <c r="J2892">
        <f t="shared" si="585"/>
        <v>-2.1629213483146063E-3</v>
      </c>
      <c r="K2892" s="4">
        <v>26.83</v>
      </c>
      <c r="L2892" s="4">
        <v>23.55</v>
      </c>
      <c r="M2892" s="16">
        <f t="shared" si="586"/>
        <v>-9.0667499999999967E-3</v>
      </c>
      <c r="N2892">
        <f t="shared" si="587"/>
        <v>0</v>
      </c>
      <c r="O2892">
        <f t="shared" si="588"/>
        <v>0</v>
      </c>
      <c r="P2892" s="63">
        <f t="shared" si="589"/>
        <v>0</v>
      </c>
    </row>
    <row r="2893" spans="1:18" x14ac:dyDescent="0.3">
      <c r="A2893">
        <f t="shared" si="590"/>
        <v>2018</v>
      </c>
      <c r="B2893">
        <f t="shared" si="591"/>
        <v>12</v>
      </c>
      <c r="C2893">
        <f t="shared" si="592"/>
        <v>30</v>
      </c>
      <c r="D2893">
        <f t="shared" si="593"/>
        <v>2</v>
      </c>
      <c r="E2893" t="str">
        <f t="shared" si="594"/>
        <v>ON</v>
      </c>
      <c r="F2893" s="13">
        <f t="shared" si="583"/>
        <v>43464</v>
      </c>
      <c r="G2893" s="14" t="str">
        <f t="shared" si="595"/>
        <v>Avg of 4 NM Projects</v>
      </c>
      <c r="H2893" s="15">
        <f t="shared" si="584"/>
        <v>10</v>
      </c>
      <c r="I2893" s="93">
        <v>6.2700000000000005</v>
      </c>
      <c r="J2893">
        <f t="shared" si="585"/>
        <v>3.5224719101123597E-2</v>
      </c>
      <c r="K2893" s="4">
        <v>33.19</v>
      </c>
      <c r="L2893" s="4">
        <v>26.88</v>
      </c>
      <c r="M2893" s="16">
        <f t="shared" si="586"/>
        <v>0.16853760000000001</v>
      </c>
      <c r="N2893">
        <f t="shared" si="587"/>
        <v>0</v>
      </c>
      <c r="O2893">
        <f t="shared" si="588"/>
        <v>0</v>
      </c>
      <c r="P2893" s="63">
        <f t="shared" si="589"/>
        <v>0</v>
      </c>
    </row>
    <row r="2894" spans="1:18" x14ac:dyDescent="0.3">
      <c r="A2894">
        <f t="shared" si="590"/>
        <v>2018</v>
      </c>
      <c r="B2894">
        <f t="shared" si="591"/>
        <v>12</v>
      </c>
      <c r="C2894">
        <f t="shared" si="592"/>
        <v>30</v>
      </c>
      <c r="D2894">
        <f t="shared" si="593"/>
        <v>2</v>
      </c>
      <c r="E2894" t="str">
        <f t="shared" si="594"/>
        <v>ON</v>
      </c>
      <c r="F2894" s="13">
        <f t="shared" si="583"/>
        <v>43464</v>
      </c>
      <c r="G2894" s="14" t="str">
        <f t="shared" si="595"/>
        <v>Avg of 4 NM Projects</v>
      </c>
      <c r="H2894" s="15">
        <f t="shared" si="584"/>
        <v>11</v>
      </c>
      <c r="I2894" s="93">
        <v>16.130000000000003</v>
      </c>
      <c r="J2894">
        <f t="shared" si="585"/>
        <v>9.0617977528089907E-2</v>
      </c>
      <c r="K2894" s="4">
        <v>34.47</v>
      </c>
      <c r="L2894" s="4">
        <v>27.22</v>
      </c>
      <c r="M2894" s="16">
        <f t="shared" si="586"/>
        <v>0.43905860000000008</v>
      </c>
      <c r="N2894">
        <f t="shared" si="587"/>
        <v>0</v>
      </c>
      <c r="O2894">
        <f t="shared" si="588"/>
        <v>0</v>
      </c>
      <c r="P2894" s="63">
        <f t="shared" si="589"/>
        <v>0</v>
      </c>
    </row>
    <row r="2895" spans="1:18" x14ac:dyDescent="0.3">
      <c r="A2895">
        <f t="shared" si="590"/>
        <v>2018</v>
      </c>
      <c r="B2895">
        <f t="shared" si="591"/>
        <v>12</v>
      </c>
      <c r="C2895">
        <f t="shared" si="592"/>
        <v>30</v>
      </c>
      <c r="D2895">
        <f t="shared" si="593"/>
        <v>2</v>
      </c>
      <c r="E2895" t="str">
        <f t="shared" si="594"/>
        <v>ON</v>
      </c>
      <c r="F2895" s="13">
        <f t="shared" si="583"/>
        <v>43464</v>
      </c>
      <c r="G2895" s="14" t="str">
        <f t="shared" si="595"/>
        <v>Avg of 4 NM Projects</v>
      </c>
      <c r="H2895" s="15">
        <f t="shared" si="584"/>
        <v>12</v>
      </c>
      <c r="I2895" s="93">
        <v>27.13</v>
      </c>
      <c r="J2895">
        <f t="shared" si="585"/>
        <v>0.15241573033707864</v>
      </c>
      <c r="K2895" s="4">
        <v>31.95</v>
      </c>
      <c r="L2895" s="4">
        <v>27.33</v>
      </c>
      <c r="M2895" s="16">
        <f t="shared" si="586"/>
        <v>0.74146289999999992</v>
      </c>
      <c r="N2895">
        <f t="shared" si="587"/>
        <v>0</v>
      </c>
      <c r="O2895">
        <f t="shared" si="588"/>
        <v>0</v>
      </c>
      <c r="P2895" s="63">
        <f t="shared" si="589"/>
        <v>0</v>
      </c>
    </row>
    <row r="2896" spans="1:18" x14ac:dyDescent="0.3">
      <c r="A2896">
        <f t="shared" si="590"/>
        <v>2018</v>
      </c>
      <c r="B2896">
        <f t="shared" si="591"/>
        <v>12</v>
      </c>
      <c r="C2896">
        <f t="shared" si="592"/>
        <v>30</v>
      </c>
      <c r="D2896">
        <f t="shared" si="593"/>
        <v>2</v>
      </c>
      <c r="E2896" t="str">
        <f t="shared" si="594"/>
        <v>ON</v>
      </c>
      <c r="F2896" s="13">
        <f t="shared" si="583"/>
        <v>43464</v>
      </c>
      <c r="G2896" s="14" t="str">
        <f t="shared" si="595"/>
        <v>Avg of 4 NM Projects</v>
      </c>
      <c r="H2896" s="15">
        <f t="shared" si="584"/>
        <v>13</v>
      </c>
      <c r="I2896" s="93">
        <v>35.965000000000003</v>
      </c>
      <c r="J2896">
        <f t="shared" si="585"/>
        <v>0.20205056179775283</v>
      </c>
      <c r="K2896" s="4">
        <v>31.62</v>
      </c>
      <c r="L2896" s="4">
        <v>27.51</v>
      </c>
      <c r="M2896" s="16">
        <f t="shared" si="586"/>
        <v>0.98939715000000017</v>
      </c>
      <c r="N2896">
        <f t="shared" si="587"/>
        <v>0</v>
      </c>
      <c r="O2896">
        <f t="shared" si="588"/>
        <v>0</v>
      </c>
      <c r="P2896" s="63">
        <f t="shared" si="589"/>
        <v>0</v>
      </c>
    </row>
    <row r="2897" spans="1:18" x14ac:dyDescent="0.3">
      <c r="A2897">
        <f t="shared" si="590"/>
        <v>2018</v>
      </c>
      <c r="B2897">
        <f t="shared" si="591"/>
        <v>12</v>
      </c>
      <c r="C2897">
        <f t="shared" si="592"/>
        <v>30</v>
      </c>
      <c r="D2897">
        <f t="shared" si="593"/>
        <v>2</v>
      </c>
      <c r="E2897" t="str">
        <f t="shared" si="594"/>
        <v>ON</v>
      </c>
      <c r="F2897" s="13">
        <f t="shared" si="583"/>
        <v>43464</v>
      </c>
      <c r="G2897" s="14" t="str">
        <f t="shared" si="595"/>
        <v>Avg of 4 NM Projects</v>
      </c>
      <c r="H2897" s="15">
        <f t="shared" si="584"/>
        <v>14</v>
      </c>
      <c r="I2897" s="93">
        <v>35.965000000000003</v>
      </c>
      <c r="J2897">
        <f t="shared" si="585"/>
        <v>0.20205056179775283</v>
      </c>
      <c r="K2897" s="4">
        <v>29.97</v>
      </c>
      <c r="L2897" s="4">
        <v>27.26</v>
      </c>
      <c r="M2897" s="16">
        <f t="shared" si="586"/>
        <v>0.98040590000000016</v>
      </c>
      <c r="N2897">
        <f t="shared" si="587"/>
        <v>0</v>
      </c>
      <c r="O2897">
        <f t="shared" si="588"/>
        <v>0</v>
      </c>
      <c r="P2897" s="63">
        <f t="shared" si="589"/>
        <v>0</v>
      </c>
    </row>
    <row r="2898" spans="1:18" x14ac:dyDescent="0.3">
      <c r="A2898">
        <f t="shared" si="590"/>
        <v>2018</v>
      </c>
      <c r="B2898">
        <f t="shared" si="591"/>
        <v>12</v>
      </c>
      <c r="C2898">
        <f t="shared" si="592"/>
        <v>30</v>
      </c>
      <c r="D2898">
        <f t="shared" si="593"/>
        <v>2</v>
      </c>
      <c r="E2898" t="str">
        <f t="shared" si="594"/>
        <v>ON</v>
      </c>
      <c r="F2898" s="13">
        <f t="shared" si="583"/>
        <v>43464</v>
      </c>
      <c r="G2898" s="14" t="str">
        <f t="shared" si="595"/>
        <v>Avg of 4 NM Projects</v>
      </c>
      <c r="H2898" s="15">
        <f t="shared" si="584"/>
        <v>15</v>
      </c>
      <c r="I2898" s="93">
        <v>22.524999999999999</v>
      </c>
      <c r="J2898">
        <f t="shared" si="585"/>
        <v>0.12654494382022471</v>
      </c>
      <c r="K2898" s="4">
        <v>27.62</v>
      </c>
      <c r="L2898" s="4">
        <v>23.24</v>
      </c>
      <c r="M2898" s="16">
        <f t="shared" si="586"/>
        <v>0.52348099999999986</v>
      </c>
      <c r="N2898">
        <f t="shared" si="587"/>
        <v>0</v>
      </c>
      <c r="O2898">
        <f t="shared" si="588"/>
        <v>0</v>
      </c>
      <c r="P2898" s="63">
        <f t="shared" si="589"/>
        <v>0</v>
      </c>
    </row>
    <row r="2899" spans="1:18" x14ac:dyDescent="0.3">
      <c r="A2899">
        <f t="shared" si="590"/>
        <v>2018</v>
      </c>
      <c r="B2899">
        <f t="shared" si="591"/>
        <v>12</v>
      </c>
      <c r="C2899">
        <f t="shared" si="592"/>
        <v>30</v>
      </c>
      <c r="D2899">
        <f t="shared" si="593"/>
        <v>2</v>
      </c>
      <c r="E2899" t="str">
        <f t="shared" si="594"/>
        <v>ON</v>
      </c>
      <c r="F2899" s="13">
        <f t="shared" si="583"/>
        <v>43464</v>
      </c>
      <c r="G2899" s="14" t="str">
        <f t="shared" si="595"/>
        <v>Avg of 4 NM Projects</v>
      </c>
      <c r="H2899" s="15">
        <f t="shared" si="584"/>
        <v>16</v>
      </c>
      <c r="I2899" s="93">
        <v>4.4799999999999995</v>
      </c>
      <c r="J2899">
        <f t="shared" si="585"/>
        <v>2.5168539325842693E-2</v>
      </c>
      <c r="K2899" s="4">
        <v>26.7</v>
      </c>
      <c r="L2899" s="4">
        <v>22.7</v>
      </c>
      <c r="M2899" s="16">
        <f t="shared" si="586"/>
        <v>0.10169599999999998</v>
      </c>
      <c r="N2899">
        <f t="shared" si="587"/>
        <v>0</v>
      </c>
      <c r="O2899">
        <f t="shared" si="588"/>
        <v>0</v>
      </c>
      <c r="P2899" s="63">
        <f t="shared" si="589"/>
        <v>0</v>
      </c>
    </row>
    <row r="2900" spans="1:18" x14ac:dyDescent="0.3">
      <c r="A2900">
        <f t="shared" si="590"/>
        <v>2018</v>
      </c>
      <c r="B2900">
        <f t="shared" si="591"/>
        <v>12</v>
      </c>
      <c r="C2900">
        <f t="shared" si="592"/>
        <v>30</v>
      </c>
      <c r="D2900">
        <f t="shared" si="593"/>
        <v>2</v>
      </c>
      <c r="E2900" t="str">
        <f t="shared" si="594"/>
        <v>ON</v>
      </c>
      <c r="F2900" s="13">
        <f t="shared" si="583"/>
        <v>43464</v>
      </c>
      <c r="G2900" s="14" t="str">
        <f t="shared" si="595"/>
        <v>Avg of 4 NM Projects</v>
      </c>
      <c r="H2900" s="15">
        <f t="shared" si="584"/>
        <v>17</v>
      </c>
      <c r="I2900" s="93">
        <v>-1.4099999999999997</v>
      </c>
      <c r="J2900">
        <f t="shared" si="585"/>
        <v>-7.9213483146067399E-3</v>
      </c>
      <c r="K2900" s="4">
        <v>37.76</v>
      </c>
      <c r="L2900" s="4">
        <v>27.91</v>
      </c>
      <c r="M2900" s="16">
        <f t="shared" si="586"/>
        <v>-3.9353099999999988E-2</v>
      </c>
      <c r="N2900">
        <f t="shared" si="587"/>
        <v>0</v>
      </c>
      <c r="O2900">
        <f t="shared" si="588"/>
        <v>0</v>
      </c>
      <c r="P2900" s="63">
        <f t="shared" si="589"/>
        <v>0</v>
      </c>
    </row>
    <row r="2901" spans="1:18" x14ac:dyDescent="0.3">
      <c r="A2901">
        <f t="shared" si="590"/>
        <v>2018</v>
      </c>
      <c r="B2901">
        <f t="shared" si="591"/>
        <v>12</v>
      </c>
      <c r="C2901">
        <f t="shared" si="592"/>
        <v>30</v>
      </c>
      <c r="D2901">
        <f t="shared" si="593"/>
        <v>2</v>
      </c>
      <c r="E2901" t="str">
        <f t="shared" si="594"/>
        <v>ON</v>
      </c>
      <c r="F2901" s="13">
        <f t="shared" si="583"/>
        <v>43464</v>
      </c>
      <c r="G2901" s="14" t="str">
        <f t="shared" si="595"/>
        <v>Avg of 4 NM Projects</v>
      </c>
      <c r="H2901" s="15">
        <f t="shared" si="584"/>
        <v>18</v>
      </c>
      <c r="I2901" s="93">
        <v>-1.0249999999999999</v>
      </c>
      <c r="J2901">
        <f t="shared" si="585"/>
        <v>-5.7584269662921345E-3</v>
      </c>
      <c r="K2901" s="4">
        <v>43.1</v>
      </c>
      <c r="L2901" s="4">
        <v>38.380000000000003</v>
      </c>
      <c r="M2901" s="16">
        <f t="shared" si="586"/>
        <v>-3.9339499999999999E-2</v>
      </c>
      <c r="N2901">
        <f t="shared" si="587"/>
        <v>0</v>
      </c>
      <c r="O2901">
        <f t="shared" si="588"/>
        <v>0</v>
      </c>
      <c r="P2901" s="63">
        <f t="shared" si="589"/>
        <v>0</v>
      </c>
    </row>
    <row r="2902" spans="1:18" x14ac:dyDescent="0.3">
      <c r="A2902">
        <f t="shared" si="590"/>
        <v>2018</v>
      </c>
      <c r="B2902">
        <f t="shared" si="591"/>
        <v>12</v>
      </c>
      <c r="C2902">
        <f t="shared" si="592"/>
        <v>30</v>
      </c>
      <c r="D2902">
        <f t="shared" si="593"/>
        <v>2</v>
      </c>
      <c r="E2902" t="str">
        <f t="shared" si="594"/>
        <v>ON</v>
      </c>
      <c r="F2902" s="13">
        <f t="shared" si="583"/>
        <v>43464</v>
      </c>
      <c r="G2902" s="14" t="str">
        <f t="shared" si="595"/>
        <v>Avg of 4 NM Projects</v>
      </c>
      <c r="H2902" s="15">
        <f t="shared" si="584"/>
        <v>19</v>
      </c>
      <c r="I2902" s="93">
        <v>-1.1499999999999999</v>
      </c>
      <c r="J2902">
        <f t="shared" si="585"/>
        <v>-6.4606741573033704E-3</v>
      </c>
      <c r="K2902" s="4">
        <v>47</v>
      </c>
      <c r="L2902" s="4">
        <v>26.97</v>
      </c>
      <c r="M2902" s="16">
        <f t="shared" si="586"/>
        <v>-3.1015499999999994E-2</v>
      </c>
      <c r="N2902">
        <f t="shared" si="587"/>
        <v>0</v>
      </c>
      <c r="O2902">
        <f t="shared" si="588"/>
        <v>0</v>
      </c>
      <c r="P2902" s="63">
        <f t="shared" si="589"/>
        <v>0</v>
      </c>
    </row>
    <row r="2903" spans="1:18" x14ac:dyDescent="0.3">
      <c r="A2903">
        <f t="shared" si="590"/>
        <v>2018</v>
      </c>
      <c r="B2903">
        <f t="shared" si="591"/>
        <v>12</v>
      </c>
      <c r="C2903">
        <f t="shared" si="592"/>
        <v>30</v>
      </c>
      <c r="D2903">
        <f t="shared" si="593"/>
        <v>2</v>
      </c>
      <c r="E2903" t="str">
        <f t="shared" si="594"/>
        <v>ON</v>
      </c>
      <c r="F2903" s="13">
        <f t="shared" si="583"/>
        <v>43464</v>
      </c>
      <c r="G2903" s="14" t="str">
        <f t="shared" si="595"/>
        <v>Avg of 4 NM Projects</v>
      </c>
      <c r="H2903" s="15">
        <f t="shared" si="584"/>
        <v>20</v>
      </c>
      <c r="I2903" s="93">
        <v>-1.2799999999999998</v>
      </c>
      <c r="J2903">
        <f t="shared" si="585"/>
        <v>-7.1910112359550547E-3</v>
      </c>
      <c r="K2903" s="4">
        <v>42.96</v>
      </c>
      <c r="L2903" s="4">
        <v>29.04</v>
      </c>
      <c r="M2903" s="16">
        <f t="shared" si="586"/>
        <v>-3.7171199999999995E-2</v>
      </c>
      <c r="N2903">
        <f t="shared" si="587"/>
        <v>0</v>
      </c>
      <c r="O2903">
        <f t="shared" si="588"/>
        <v>0</v>
      </c>
      <c r="P2903" s="63">
        <f t="shared" si="589"/>
        <v>0</v>
      </c>
    </row>
    <row r="2904" spans="1:18" x14ac:dyDescent="0.3">
      <c r="A2904">
        <f t="shared" si="590"/>
        <v>2018</v>
      </c>
      <c r="B2904">
        <f t="shared" si="591"/>
        <v>12</v>
      </c>
      <c r="C2904">
        <f t="shared" si="592"/>
        <v>30</v>
      </c>
      <c r="D2904">
        <f t="shared" si="593"/>
        <v>2</v>
      </c>
      <c r="E2904" t="str">
        <f t="shared" si="594"/>
        <v>ON</v>
      </c>
      <c r="F2904" s="13">
        <f t="shared" si="583"/>
        <v>43464</v>
      </c>
      <c r="G2904" s="14" t="str">
        <f t="shared" si="595"/>
        <v>Avg of 4 NM Projects</v>
      </c>
      <c r="H2904" s="15">
        <f t="shared" si="584"/>
        <v>21</v>
      </c>
      <c r="I2904" s="93">
        <v>-1.2799999999999998</v>
      </c>
      <c r="J2904">
        <f t="shared" si="585"/>
        <v>-7.1910112359550547E-3</v>
      </c>
      <c r="K2904" s="4">
        <v>39.65</v>
      </c>
      <c r="L2904" s="4">
        <v>51.07</v>
      </c>
      <c r="M2904" s="16">
        <f t="shared" si="586"/>
        <v>-6.5369599999999986E-2</v>
      </c>
      <c r="N2904">
        <f t="shared" si="587"/>
        <v>0</v>
      </c>
      <c r="O2904">
        <f t="shared" si="588"/>
        <v>0</v>
      </c>
      <c r="P2904" s="63">
        <f t="shared" si="589"/>
        <v>0</v>
      </c>
    </row>
    <row r="2905" spans="1:18" x14ac:dyDescent="0.3">
      <c r="A2905">
        <f t="shared" si="590"/>
        <v>2018</v>
      </c>
      <c r="B2905">
        <f t="shared" si="591"/>
        <v>12</v>
      </c>
      <c r="C2905">
        <f t="shared" si="592"/>
        <v>30</v>
      </c>
      <c r="D2905">
        <f t="shared" si="593"/>
        <v>2</v>
      </c>
      <c r="E2905" t="str">
        <f t="shared" si="594"/>
        <v>ON</v>
      </c>
      <c r="F2905" s="13">
        <f t="shared" si="583"/>
        <v>43464</v>
      </c>
      <c r="G2905" s="14" t="str">
        <f t="shared" si="595"/>
        <v>Avg of 4 NM Projects</v>
      </c>
      <c r="H2905" s="15">
        <f t="shared" si="584"/>
        <v>22</v>
      </c>
      <c r="I2905" s="93">
        <v>-1.2799999999999998</v>
      </c>
      <c r="J2905">
        <f t="shared" si="585"/>
        <v>-7.1910112359550547E-3</v>
      </c>
      <c r="K2905" s="4">
        <v>35.340000000000003</v>
      </c>
      <c r="L2905" s="4">
        <v>27.94</v>
      </c>
      <c r="M2905" s="16">
        <f t="shared" si="586"/>
        <v>-3.5763199999999995E-2</v>
      </c>
      <c r="N2905">
        <f t="shared" si="587"/>
        <v>0</v>
      </c>
      <c r="O2905">
        <f t="shared" si="588"/>
        <v>0</v>
      </c>
      <c r="P2905" s="63">
        <f t="shared" si="589"/>
        <v>0</v>
      </c>
    </row>
    <row r="2906" spans="1:18" x14ac:dyDescent="0.3">
      <c r="A2906">
        <f t="shared" si="590"/>
        <v>2018</v>
      </c>
      <c r="B2906">
        <f t="shared" si="591"/>
        <v>12</v>
      </c>
      <c r="C2906">
        <f t="shared" si="592"/>
        <v>30</v>
      </c>
      <c r="D2906">
        <f t="shared" si="593"/>
        <v>2</v>
      </c>
      <c r="E2906" t="str">
        <f t="shared" si="594"/>
        <v>ON</v>
      </c>
      <c r="F2906" s="13">
        <f t="shared" si="583"/>
        <v>43464</v>
      </c>
      <c r="G2906" s="14" t="str">
        <f t="shared" si="595"/>
        <v>Avg of 4 NM Projects</v>
      </c>
      <c r="H2906" s="15">
        <f t="shared" si="584"/>
        <v>23</v>
      </c>
      <c r="I2906" s="93">
        <v>-1.1549999999999998</v>
      </c>
      <c r="J2906">
        <f t="shared" si="585"/>
        <v>-6.4887640449438188E-3</v>
      </c>
      <c r="K2906" s="4">
        <v>29.71</v>
      </c>
      <c r="L2906" s="4">
        <v>33.17</v>
      </c>
      <c r="M2906" s="16">
        <f t="shared" si="586"/>
        <v>-3.8311349999999994E-2</v>
      </c>
      <c r="N2906">
        <f t="shared" si="587"/>
        <v>0</v>
      </c>
      <c r="O2906">
        <f t="shared" si="588"/>
        <v>0</v>
      </c>
      <c r="P2906" s="63">
        <f t="shared" si="589"/>
        <v>0</v>
      </c>
    </row>
    <row r="2907" spans="1:18" x14ac:dyDescent="0.3">
      <c r="A2907">
        <f t="shared" si="590"/>
        <v>2018</v>
      </c>
      <c r="B2907">
        <f t="shared" si="591"/>
        <v>12</v>
      </c>
      <c r="C2907">
        <f t="shared" si="592"/>
        <v>30</v>
      </c>
      <c r="D2907">
        <f t="shared" si="593"/>
        <v>2</v>
      </c>
      <c r="E2907" t="str">
        <f t="shared" si="594"/>
        <v>OFF</v>
      </c>
      <c r="F2907" s="13">
        <f t="shared" si="583"/>
        <v>43464</v>
      </c>
      <c r="G2907" s="14" t="str">
        <f t="shared" si="595"/>
        <v>Avg of 4 NM Projects</v>
      </c>
      <c r="H2907" s="15">
        <f t="shared" si="584"/>
        <v>24</v>
      </c>
      <c r="I2907" s="93">
        <v>-1.2799999999999998</v>
      </c>
      <c r="J2907">
        <f t="shared" si="585"/>
        <v>-7.1910112359550547E-3</v>
      </c>
      <c r="K2907" s="4">
        <v>26.05</v>
      </c>
      <c r="L2907" s="4">
        <v>31.84</v>
      </c>
      <c r="M2907" s="16">
        <f t="shared" si="586"/>
        <v>-4.0755199999999998E-2</v>
      </c>
      <c r="N2907">
        <f t="shared" si="587"/>
        <v>0</v>
      </c>
      <c r="O2907">
        <f t="shared" si="588"/>
        <v>0</v>
      </c>
      <c r="P2907" s="63">
        <f t="shared" si="589"/>
        <v>0</v>
      </c>
    </row>
    <row r="2908" spans="1:18" x14ac:dyDescent="0.3">
      <c r="A2908">
        <f t="shared" si="590"/>
        <v>2018</v>
      </c>
      <c r="B2908">
        <f t="shared" si="591"/>
        <v>12</v>
      </c>
      <c r="C2908">
        <f t="shared" si="592"/>
        <v>31</v>
      </c>
      <c r="D2908">
        <f t="shared" si="593"/>
        <v>3</v>
      </c>
      <c r="E2908" t="str">
        <f t="shared" si="594"/>
        <v>OFF</v>
      </c>
      <c r="F2908" s="13">
        <f t="shared" si="583"/>
        <v>43465</v>
      </c>
      <c r="G2908" s="14" t="str">
        <f t="shared" si="595"/>
        <v>Avg of 4 NM Projects</v>
      </c>
      <c r="H2908" s="15">
        <f t="shared" si="584"/>
        <v>1</v>
      </c>
      <c r="I2908" s="93">
        <v>-1.2799999999999998</v>
      </c>
      <c r="J2908">
        <f t="shared" si="585"/>
        <v>-7.1910112359550547E-3</v>
      </c>
      <c r="K2908" s="4">
        <v>23.81</v>
      </c>
      <c r="L2908" s="4">
        <v>33.229999999999997</v>
      </c>
      <c r="M2908" s="16">
        <f t="shared" si="586"/>
        <v>-4.2534399999999993E-2</v>
      </c>
      <c r="N2908">
        <f t="shared" si="587"/>
        <v>0</v>
      </c>
      <c r="O2908">
        <f t="shared" si="588"/>
        <v>0</v>
      </c>
      <c r="P2908" s="63">
        <f t="shared" si="589"/>
        <v>0</v>
      </c>
      <c r="Q2908" s="34"/>
      <c r="R2908" s="34"/>
    </row>
    <row r="2909" spans="1:18" x14ac:dyDescent="0.3">
      <c r="A2909">
        <f t="shared" si="590"/>
        <v>2018</v>
      </c>
      <c r="B2909">
        <f t="shared" si="591"/>
        <v>12</v>
      </c>
      <c r="C2909">
        <f t="shared" si="592"/>
        <v>31</v>
      </c>
      <c r="D2909">
        <f t="shared" si="593"/>
        <v>3</v>
      </c>
      <c r="E2909" t="str">
        <f t="shared" si="594"/>
        <v>OFF</v>
      </c>
      <c r="F2909" s="13">
        <f t="shared" ref="F2909:F2972" si="596">+F2885+1</f>
        <v>43465</v>
      </c>
      <c r="G2909" s="14" t="str">
        <f t="shared" si="595"/>
        <v>Avg of 4 NM Projects</v>
      </c>
      <c r="H2909" s="15">
        <f t="shared" ref="H2909:H2972" si="597">H2885</f>
        <v>2</v>
      </c>
      <c r="I2909" s="93">
        <v>-1.1499999999999999</v>
      </c>
      <c r="J2909">
        <f t="shared" si="585"/>
        <v>-6.4606741573033704E-3</v>
      </c>
      <c r="K2909" s="4">
        <v>23.49</v>
      </c>
      <c r="L2909" s="4">
        <v>33.549999999999997</v>
      </c>
      <c r="M2909" s="16">
        <f t="shared" si="586"/>
        <v>-3.8582499999999999E-2</v>
      </c>
      <c r="N2909">
        <f t="shared" si="587"/>
        <v>0</v>
      </c>
      <c r="O2909">
        <f t="shared" si="588"/>
        <v>0</v>
      </c>
      <c r="P2909" s="63">
        <f t="shared" si="589"/>
        <v>0</v>
      </c>
    </row>
    <row r="2910" spans="1:18" x14ac:dyDescent="0.3">
      <c r="A2910">
        <f t="shared" si="590"/>
        <v>2018</v>
      </c>
      <c r="B2910">
        <f t="shared" si="591"/>
        <v>12</v>
      </c>
      <c r="C2910">
        <f t="shared" si="592"/>
        <v>31</v>
      </c>
      <c r="D2910">
        <f t="shared" si="593"/>
        <v>3</v>
      </c>
      <c r="E2910" t="str">
        <f t="shared" si="594"/>
        <v>OFF</v>
      </c>
      <c r="F2910" s="13">
        <f t="shared" si="596"/>
        <v>43465</v>
      </c>
      <c r="G2910" s="14" t="str">
        <f t="shared" si="595"/>
        <v>Avg of 4 NM Projects</v>
      </c>
      <c r="H2910" s="15">
        <f t="shared" si="597"/>
        <v>3</v>
      </c>
      <c r="I2910" s="93">
        <v>-1.1499999999999999</v>
      </c>
      <c r="J2910">
        <f t="shared" si="585"/>
        <v>-6.4606741573033704E-3</v>
      </c>
      <c r="K2910" s="4">
        <v>20.88</v>
      </c>
      <c r="L2910" s="4">
        <v>25.93</v>
      </c>
      <c r="M2910" s="16">
        <f t="shared" si="586"/>
        <v>-2.9819499999999999E-2</v>
      </c>
      <c r="N2910">
        <f t="shared" si="587"/>
        <v>0</v>
      </c>
      <c r="O2910">
        <f t="shared" si="588"/>
        <v>0</v>
      </c>
      <c r="P2910" s="63">
        <f t="shared" si="589"/>
        <v>0</v>
      </c>
    </row>
    <row r="2911" spans="1:18" x14ac:dyDescent="0.3">
      <c r="A2911">
        <f t="shared" si="590"/>
        <v>2018</v>
      </c>
      <c r="B2911">
        <f t="shared" si="591"/>
        <v>12</v>
      </c>
      <c r="C2911">
        <f t="shared" si="592"/>
        <v>31</v>
      </c>
      <c r="D2911">
        <f t="shared" si="593"/>
        <v>3</v>
      </c>
      <c r="E2911" t="str">
        <f t="shared" si="594"/>
        <v>OFF</v>
      </c>
      <c r="F2911" s="13">
        <f t="shared" si="596"/>
        <v>43465</v>
      </c>
      <c r="G2911" s="14" t="str">
        <f t="shared" si="595"/>
        <v>Avg of 4 NM Projects</v>
      </c>
      <c r="H2911" s="15">
        <f t="shared" si="597"/>
        <v>4</v>
      </c>
      <c r="I2911" s="93">
        <v>-1.28</v>
      </c>
      <c r="J2911">
        <f t="shared" si="585"/>
        <v>-7.1910112359550565E-3</v>
      </c>
      <c r="K2911" s="4">
        <v>20.92</v>
      </c>
      <c r="L2911" s="4">
        <v>26.18</v>
      </c>
      <c r="M2911" s="16">
        <f t="shared" si="586"/>
        <v>-3.3510399999999996E-2</v>
      </c>
      <c r="N2911">
        <f t="shared" si="587"/>
        <v>0</v>
      </c>
      <c r="O2911">
        <f t="shared" si="588"/>
        <v>0</v>
      </c>
      <c r="P2911" s="63">
        <f t="shared" si="589"/>
        <v>0</v>
      </c>
    </row>
    <row r="2912" spans="1:18" x14ac:dyDescent="0.3">
      <c r="A2912">
        <f t="shared" si="590"/>
        <v>2018</v>
      </c>
      <c r="B2912">
        <f t="shared" si="591"/>
        <v>12</v>
      </c>
      <c r="C2912">
        <f t="shared" si="592"/>
        <v>31</v>
      </c>
      <c r="D2912">
        <f t="shared" si="593"/>
        <v>3</v>
      </c>
      <c r="E2912" t="str">
        <f t="shared" si="594"/>
        <v>OFF</v>
      </c>
      <c r="F2912" s="13">
        <f t="shared" si="596"/>
        <v>43465</v>
      </c>
      <c r="G2912" s="14" t="str">
        <f t="shared" si="595"/>
        <v>Avg of 4 NM Projects</v>
      </c>
      <c r="H2912" s="15">
        <f t="shared" si="597"/>
        <v>5</v>
      </c>
      <c r="I2912" s="93">
        <v>-1.2799999999999998</v>
      </c>
      <c r="J2912">
        <f t="shared" si="585"/>
        <v>-7.1910112359550547E-3</v>
      </c>
      <c r="K2912" s="4">
        <v>23.55</v>
      </c>
      <c r="L2912" s="4">
        <v>53.73</v>
      </c>
      <c r="M2912" s="16">
        <f t="shared" si="586"/>
        <v>-6.8774399999999986E-2</v>
      </c>
      <c r="N2912">
        <f t="shared" si="587"/>
        <v>0</v>
      </c>
      <c r="O2912">
        <f t="shared" si="588"/>
        <v>0</v>
      </c>
      <c r="P2912" s="63">
        <f t="shared" si="589"/>
        <v>0</v>
      </c>
    </row>
    <row r="2913" spans="1:16" x14ac:dyDescent="0.3">
      <c r="A2913">
        <f t="shared" si="590"/>
        <v>2018</v>
      </c>
      <c r="B2913">
        <f t="shared" si="591"/>
        <v>12</v>
      </c>
      <c r="C2913">
        <f t="shared" si="592"/>
        <v>31</v>
      </c>
      <c r="D2913">
        <f t="shared" si="593"/>
        <v>3</v>
      </c>
      <c r="E2913" t="str">
        <f t="shared" si="594"/>
        <v>OFF</v>
      </c>
      <c r="F2913" s="13">
        <f t="shared" si="596"/>
        <v>43465</v>
      </c>
      <c r="G2913" s="14" t="str">
        <f t="shared" si="595"/>
        <v>Avg of 4 NM Projects</v>
      </c>
      <c r="H2913" s="15">
        <f t="shared" si="597"/>
        <v>6</v>
      </c>
      <c r="I2913" s="93">
        <v>-1.0249999999999999</v>
      </c>
      <c r="J2913">
        <f t="shared" si="585"/>
        <v>-5.7584269662921345E-3</v>
      </c>
      <c r="K2913" s="4">
        <v>23.69</v>
      </c>
      <c r="L2913" s="4">
        <v>59.4</v>
      </c>
      <c r="M2913" s="16">
        <f t="shared" si="586"/>
        <v>-6.0884999999999988E-2</v>
      </c>
      <c r="N2913">
        <f t="shared" si="587"/>
        <v>0</v>
      </c>
      <c r="O2913">
        <f t="shared" si="588"/>
        <v>0</v>
      </c>
      <c r="P2913" s="63">
        <f t="shared" si="589"/>
        <v>0</v>
      </c>
    </row>
    <row r="2914" spans="1:16" x14ac:dyDescent="0.3">
      <c r="A2914">
        <f t="shared" si="590"/>
        <v>2018</v>
      </c>
      <c r="B2914">
        <f t="shared" si="591"/>
        <v>12</v>
      </c>
      <c r="C2914">
        <f t="shared" si="592"/>
        <v>31</v>
      </c>
      <c r="D2914">
        <f t="shared" si="593"/>
        <v>3</v>
      </c>
      <c r="E2914" t="str">
        <f t="shared" si="594"/>
        <v>OFF</v>
      </c>
      <c r="F2914" s="13">
        <f t="shared" si="596"/>
        <v>43465</v>
      </c>
      <c r="G2914" s="14" t="str">
        <f t="shared" si="595"/>
        <v>Avg of 4 NM Projects</v>
      </c>
      <c r="H2914" s="15">
        <f t="shared" si="597"/>
        <v>7</v>
      </c>
      <c r="I2914" s="93">
        <v>-1.41</v>
      </c>
      <c r="J2914">
        <f t="shared" si="585"/>
        <v>-7.9213483146067416E-3</v>
      </c>
      <c r="K2914" s="4">
        <v>33.6</v>
      </c>
      <c r="L2914" s="4">
        <v>54.74</v>
      </c>
      <c r="M2914" s="16">
        <f t="shared" si="586"/>
        <v>-7.7183399999999985E-2</v>
      </c>
      <c r="N2914">
        <f t="shared" si="587"/>
        <v>0</v>
      </c>
      <c r="O2914">
        <f t="shared" si="588"/>
        <v>0</v>
      </c>
      <c r="P2914" s="63">
        <f t="shared" si="589"/>
        <v>0</v>
      </c>
    </row>
    <row r="2915" spans="1:16" x14ac:dyDescent="0.3">
      <c r="A2915">
        <f t="shared" si="590"/>
        <v>2018</v>
      </c>
      <c r="B2915">
        <f t="shared" si="591"/>
        <v>12</v>
      </c>
      <c r="C2915">
        <f t="shared" si="592"/>
        <v>31</v>
      </c>
      <c r="D2915">
        <f t="shared" si="593"/>
        <v>3</v>
      </c>
      <c r="E2915" t="str">
        <f t="shared" si="594"/>
        <v>ON</v>
      </c>
      <c r="F2915" s="13">
        <f t="shared" si="596"/>
        <v>43465</v>
      </c>
      <c r="G2915" s="14" t="str">
        <f t="shared" si="595"/>
        <v>Avg of 4 NM Projects</v>
      </c>
      <c r="H2915" s="15">
        <f t="shared" si="597"/>
        <v>8</v>
      </c>
      <c r="I2915" s="93">
        <v>-1.2799999999999998</v>
      </c>
      <c r="J2915">
        <f t="shared" si="585"/>
        <v>-7.1910112359550547E-3</v>
      </c>
      <c r="K2915" s="4">
        <v>33.130000000000003</v>
      </c>
      <c r="L2915" s="4">
        <v>31.52</v>
      </c>
      <c r="M2915" s="16">
        <f t="shared" si="586"/>
        <v>-4.0345599999999988E-2</v>
      </c>
      <c r="N2915">
        <f t="shared" si="587"/>
        <v>0</v>
      </c>
      <c r="O2915">
        <f t="shared" si="588"/>
        <v>0</v>
      </c>
      <c r="P2915" s="63">
        <f t="shared" si="589"/>
        <v>0</v>
      </c>
    </row>
    <row r="2916" spans="1:16" x14ac:dyDescent="0.3">
      <c r="A2916">
        <f t="shared" si="590"/>
        <v>2018</v>
      </c>
      <c r="B2916">
        <f t="shared" si="591"/>
        <v>12</v>
      </c>
      <c r="C2916">
        <f t="shared" si="592"/>
        <v>31</v>
      </c>
      <c r="D2916">
        <f t="shared" si="593"/>
        <v>3</v>
      </c>
      <c r="E2916" t="str">
        <f t="shared" si="594"/>
        <v>ON</v>
      </c>
      <c r="F2916" s="13">
        <f t="shared" si="596"/>
        <v>43465</v>
      </c>
      <c r="G2916" s="14" t="str">
        <f t="shared" si="595"/>
        <v>Avg of 4 NM Projects</v>
      </c>
      <c r="H2916" s="15">
        <f t="shared" si="597"/>
        <v>9</v>
      </c>
      <c r="I2916" s="93">
        <v>2.9499999999999997</v>
      </c>
      <c r="J2916">
        <f t="shared" si="585"/>
        <v>1.6573033707865167E-2</v>
      </c>
      <c r="K2916" s="4">
        <v>39.72</v>
      </c>
      <c r="L2916" s="4">
        <v>27.78</v>
      </c>
      <c r="M2916" s="16">
        <f t="shared" si="586"/>
        <v>8.1950999999999996E-2</v>
      </c>
      <c r="N2916">
        <f t="shared" si="587"/>
        <v>0</v>
      </c>
      <c r="O2916">
        <f t="shared" si="588"/>
        <v>0</v>
      </c>
      <c r="P2916" s="63">
        <f t="shared" si="589"/>
        <v>0</v>
      </c>
    </row>
    <row r="2917" spans="1:16" x14ac:dyDescent="0.3">
      <c r="A2917">
        <f t="shared" si="590"/>
        <v>2018</v>
      </c>
      <c r="B2917">
        <f t="shared" si="591"/>
        <v>12</v>
      </c>
      <c r="C2917">
        <f t="shared" si="592"/>
        <v>31</v>
      </c>
      <c r="D2917">
        <f t="shared" si="593"/>
        <v>3</v>
      </c>
      <c r="E2917" t="str">
        <f t="shared" si="594"/>
        <v>ON</v>
      </c>
      <c r="F2917" s="13">
        <f t="shared" si="596"/>
        <v>43465</v>
      </c>
      <c r="G2917" s="14" t="str">
        <f t="shared" si="595"/>
        <v>Avg of 4 NM Projects</v>
      </c>
      <c r="H2917" s="15">
        <f t="shared" si="597"/>
        <v>10</v>
      </c>
      <c r="I2917" s="93">
        <v>8.3249999999999993</v>
      </c>
      <c r="J2917">
        <f t="shared" si="585"/>
        <v>4.6769662921348314E-2</v>
      </c>
      <c r="K2917" s="4">
        <v>38.340000000000003</v>
      </c>
      <c r="L2917" s="4">
        <v>26.24</v>
      </c>
      <c r="M2917" s="16">
        <f t="shared" si="586"/>
        <v>0.21844799999999998</v>
      </c>
      <c r="N2917">
        <f t="shared" si="587"/>
        <v>0</v>
      </c>
      <c r="O2917">
        <f t="shared" si="588"/>
        <v>0</v>
      </c>
      <c r="P2917" s="63">
        <f t="shared" si="589"/>
        <v>0</v>
      </c>
    </row>
    <row r="2918" spans="1:16" x14ac:dyDescent="0.3">
      <c r="A2918">
        <f t="shared" si="590"/>
        <v>2018</v>
      </c>
      <c r="B2918">
        <f t="shared" si="591"/>
        <v>12</v>
      </c>
      <c r="C2918">
        <f t="shared" si="592"/>
        <v>31</v>
      </c>
      <c r="D2918">
        <f t="shared" si="593"/>
        <v>3</v>
      </c>
      <c r="E2918" t="str">
        <f t="shared" si="594"/>
        <v>ON</v>
      </c>
      <c r="F2918" s="13">
        <f t="shared" si="596"/>
        <v>43465</v>
      </c>
      <c r="G2918" s="14" t="str">
        <f t="shared" si="595"/>
        <v>Avg of 4 NM Projects</v>
      </c>
      <c r="H2918" s="15">
        <f t="shared" si="597"/>
        <v>11</v>
      </c>
      <c r="I2918" s="93">
        <v>15.485000000000001</v>
      </c>
      <c r="J2918">
        <f t="shared" si="585"/>
        <v>8.6994382022471922E-2</v>
      </c>
      <c r="K2918" s="4">
        <v>30.23</v>
      </c>
      <c r="L2918" s="4">
        <v>24.46</v>
      </c>
      <c r="M2918" s="16">
        <f t="shared" si="586"/>
        <v>0.37876310000000007</v>
      </c>
      <c r="N2918">
        <f t="shared" si="587"/>
        <v>0</v>
      </c>
      <c r="O2918">
        <f t="shared" si="588"/>
        <v>0</v>
      </c>
      <c r="P2918" s="63">
        <f t="shared" si="589"/>
        <v>0</v>
      </c>
    </row>
    <row r="2919" spans="1:16" x14ac:dyDescent="0.3">
      <c r="A2919">
        <f t="shared" si="590"/>
        <v>2018</v>
      </c>
      <c r="B2919">
        <f t="shared" si="591"/>
        <v>12</v>
      </c>
      <c r="C2919">
        <f t="shared" si="592"/>
        <v>31</v>
      </c>
      <c r="D2919">
        <f t="shared" si="593"/>
        <v>3</v>
      </c>
      <c r="E2919" t="str">
        <f t="shared" si="594"/>
        <v>ON</v>
      </c>
      <c r="F2919" s="13">
        <f t="shared" si="596"/>
        <v>43465</v>
      </c>
      <c r="G2919" s="14" t="str">
        <f t="shared" si="595"/>
        <v>Avg of 4 NM Projects</v>
      </c>
      <c r="H2919" s="15">
        <f t="shared" si="597"/>
        <v>12</v>
      </c>
      <c r="I2919" s="93">
        <v>34.945</v>
      </c>
      <c r="J2919">
        <f t="shared" si="585"/>
        <v>0.19632022471910113</v>
      </c>
      <c r="K2919" s="4">
        <v>30.18</v>
      </c>
      <c r="L2919" s="4">
        <v>26.42</v>
      </c>
      <c r="M2919" s="16">
        <f t="shared" si="586"/>
        <v>0.92324690000000009</v>
      </c>
      <c r="N2919">
        <f t="shared" si="587"/>
        <v>0</v>
      </c>
      <c r="O2919">
        <f t="shared" si="588"/>
        <v>0</v>
      </c>
      <c r="P2919" s="63">
        <f t="shared" si="589"/>
        <v>0</v>
      </c>
    </row>
    <row r="2920" spans="1:16" x14ac:dyDescent="0.3">
      <c r="A2920">
        <f t="shared" si="590"/>
        <v>2018</v>
      </c>
      <c r="B2920">
        <f t="shared" si="591"/>
        <v>12</v>
      </c>
      <c r="C2920">
        <f t="shared" si="592"/>
        <v>31</v>
      </c>
      <c r="D2920">
        <f t="shared" si="593"/>
        <v>3</v>
      </c>
      <c r="E2920" t="str">
        <f t="shared" si="594"/>
        <v>ON</v>
      </c>
      <c r="F2920" s="13">
        <f t="shared" si="596"/>
        <v>43465</v>
      </c>
      <c r="G2920" s="14" t="str">
        <f t="shared" si="595"/>
        <v>Avg of 4 NM Projects</v>
      </c>
      <c r="H2920" s="15">
        <f t="shared" si="597"/>
        <v>13</v>
      </c>
      <c r="I2920" s="93">
        <v>37.245000000000005</v>
      </c>
      <c r="J2920">
        <f t="shared" si="585"/>
        <v>0.20924157303370788</v>
      </c>
      <c r="K2920" s="4">
        <v>31.83</v>
      </c>
      <c r="L2920" s="4">
        <v>28.39</v>
      </c>
      <c r="M2920" s="16">
        <f t="shared" si="586"/>
        <v>1.0573855500000002</v>
      </c>
      <c r="N2920">
        <f t="shared" si="587"/>
        <v>0</v>
      </c>
      <c r="O2920">
        <f t="shared" si="588"/>
        <v>0</v>
      </c>
      <c r="P2920" s="63">
        <f t="shared" si="589"/>
        <v>0</v>
      </c>
    </row>
    <row r="2921" spans="1:16" x14ac:dyDescent="0.3">
      <c r="A2921">
        <f t="shared" si="590"/>
        <v>2018</v>
      </c>
      <c r="B2921">
        <f t="shared" si="591"/>
        <v>12</v>
      </c>
      <c r="C2921">
        <f t="shared" si="592"/>
        <v>31</v>
      </c>
      <c r="D2921">
        <f t="shared" si="593"/>
        <v>3</v>
      </c>
      <c r="E2921" t="str">
        <f t="shared" si="594"/>
        <v>ON</v>
      </c>
      <c r="F2921" s="13">
        <f t="shared" si="596"/>
        <v>43465</v>
      </c>
      <c r="G2921" s="14" t="str">
        <f t="shared" si="595"/>
        <v>Avg of 4 NM Projects</v>
      </c>
      <c r="H2921" s="15">
        <f t="shared" si="597"/>
        <v>14</v>
      </c>
      <c r="I2921" s="93">
        <v>21.5</v>
      </c>
      <c r="J2921">
        <f t="shared" si="585"/>
        <v>0.12078651685393259</v>
      </c>
      <c r="K2921" s="4">
        <v>27.15</v>
      </c>
      <c r="L2921" s="4">
        <v>27.42</v>
      </c>
      <c r="M2921" s="16">
        <f t="shared" si="586"/>
        <v>0.58953000000000011</v>
      </c>
      <c r="N2921">
        <f t="shared" si="587"/>
        <v>0</v>
      </c>
      <c r="O2921">
        <f t="shared" si="588"/>
        <v>0</v>
      </c>
      <c r="P2921" s="63">
        <f t="shared" si="589"/>
        <v>0</v>
      </c>
    </row>
    <row r="2922" spans="1:16" x14ac:dyDescent="0.3">
      <c r="A2922">
        <f t="shared" si="590"/>
        <v>2018</v>
      </c>
      <c r="B2922">
        <f t="shared" si="591"/>
        <v>12</v>
      </c>
      <c r="C2922">
        <f t="shared" si="592"/>
        <v>31</v>
      </c>
      <c r="D2922">
        <f t="shared" si="593"/>
        <v>3</v>
      </c>
      <c r="E2922" t="str">
        <f t="shared" si="594"/>
        <v>ON</v>
      </c>
      <c r="F2922" s="13">
        <f t="shared" si="596"/>
        <v>43465</v>
      </c>
      <c r="G2922" s="14" t="str">
        <f t="shared" si="595"/>
        <v>Avg of 4 NM Projects</v>
      </c>
      <c r="H2922" s="15">
        <f t="shared" si="597"/>
        <v>15</v>
      </c>
      <c r="I2922" s="93">
        <v>9.73</v>
      </c>
      <c r="J2922">
        <f t="shared" si="585"/>
        <v>5.466292134831461E-2</v>
      </c>
      <c r="K2922" s="4">
        <v>27.56</v>
      </c>
      <c r="L2922" s="4">
        <v>26.73</v>
      </c>
      <c r="M2922" s="16">
        <f t="shared" si="586"/>
        <v>0.26008290000000001</v>
      </c>
      <c r="N2922">
        <f t="shared" si="587"/>
        <v>0</v>
      </c>
      <c r="O2922">
        <f t="shared" si="588"/>
        <v>0</v>
      </c>
      <c r="P2922" s="63">
        <f t="shared" si="589"/>
        <v>0</v>
      </c>
    </row>
    <row r="2923" spans="1:16" x14ac:dyDescent="0.3">
      <c r="A2923">
        <f t="shared" si="590"/>
        <v>2018</v>
      </c>
      <c r="B2923">
        <f t="shared" si="591"/>
        <v>12</v>
      </c>
      <c r="C2923">
        <f t="shared" si="592"/>
        <v>31</v>
      </c>
      <c r="D2923">
        <f t="shared" si="593"/>
        <v>3</v>
      </c>
      <c r="E2923" t="str">
        <f t="shared" si="594"/>
        <v>ON</v>
      </c>
      <c r="F2923" s="13">
        <f t="shared" si="596"/>
        <v>43465</v>
      </c>
      <c r="G2923" s="14" t="str">
        <f t="shared" si="595"/>
        <v>Avg of 4 NM Projects</v>
      </c>
      <c r="H2923" s="15">
        <f t="shared" si="597"/>
        <v>16</v>
      </c>
      <c r="I2923" s="93">
        <v>1.7949999999999999</v>
      </c>
      <c r="J2923">
        <f t="shared" si="585"/>
        <v>1.0084269662921348E-2</v>
      </c>
      <c r="K2923" s="4">
        <v>30.28</v>
      </c>
      <c r="L2923" s="4">
        <v>26.35</v>
      </c>
      <c r="M2923" s="16">
        <f t="shared" si="586"/>
        <v>4.729825E-2</v>
      </c>
      <c r="N2923">
        <f t="shared" si="587"/>
        <v>0</v>
      </c>
      <c r="O2923">
        <f t="shared" si="588"/>
        <v>0</v>
      </c>
      <c r="P2923" s="63">
        <f t="shared" si="589"/>
        <v>0</v>
      </c>
    </row>
    <row r="2924" spans="1:16" x14ac:dyDescent="0.3">
      <c r="A2924">
        <f t="shared" si="590"/>
        <v>2018</v>
      </c>
      <c r="B2924">
        <f t="shared" si="591"/>
        <v>12</v>
      </c>
      <c r="C2924">
        <f t="shared" si="592"/>
        <v>31</v>
      </c>
      <c r="D2924">
        <f t="shared" si="593"/>
        <v>3</v>
      </c>
      <c r="E2924" t="str">
        <f t="shared" si="594"/>
        <v>ON</v>
      </c>
      <c r="F2924" s="13">
        <f t="shared" si="596"/>
        <v>43465</v>
      </c>
      <c r="G2924" s="14" t="str">
        <f t="shared" si="595"/>
        <v>Avg of 4 NM Projects</v>
      </c>
      <c r="H2924" s="15">
        <f t="shared" si="597"/>
        <v>17</v>
      </c>
      <c r="I2924" s="93">
        <v>-1.1549999999999998</v>
      </c>
      <c r="J2924">
        <f t="shared" si="585"/>
        <v>-6.4887640449438188E-3</v>
      </c>
      <c r="K2924" s="4">
        <v>39.81</v>
      </c>
      <c r="L2924" s="4">
        <v>29.74</v>
      </c>
      <c r="M2924" s="16">
        <f t="shared" si="586"/>
        <v>-3.434969999999999E-2</v>
      </c>
      <c r="N2924">
        <f t="shared" si="587"/>
        <v>0</v>
      </c>
      <c r="O2924">
        <f t="shared" si="588"/>
        <v>0</v>
      </c>
      <c r="P2924" s="63">
        <f t="shared" si="589"/>
        <v>0</v>
      </c>
    </row>
    <row r="2925" spans="1:16" x14ac:dyDescent="0.3">
      <c r="A2925">
        <f t="shared" si="590"/>
        <v>2018</v>
      </c>
      <c r="B2925">
        <f t="shared" si="591"/>
        <v>12</v>
      </c>
      <c r="C2925">
        <f t="shared" si="592"/>
        <v>31</v>
      </c>
      <c r="D2925">
        <f t="shared" si="593"/>
        <v>3</v>
      </c>
      <c r="E2925" t="str">
        <f t="shared" si="594"/>
        <v>ON</v>
      </c>
      <c r="F2925" s="13">
        <f t="shared" si="596"/>
        <v>43465</v>
      </c>
      <c r="G2925" s="14" t="str">
        <f t="shared" si="595"/>
        <v>Avg of 4 NM Projects</v>
      </c>
      <c r="H2925" s="15">
        <f t="shared" si="597"/>
        <v>18</v>
      </c>
      <c r="I2925" s="93">
        <v>-1.2799999999999998</v>
      </c>
      <c r="J2925">
        <f t="shared" si="585"/>
        <v>-7.1910112359550547E-3</v>
      </c>
      <c r="K2925" s="4">
        <v>44.25</v>
      </c>
      <c r="L2925" s="4">
        <v>28.35</v>
      </c>
      <c r="M2925" s="16">
        <f t="shared" si="586"/>
        <v>-3.6287999999999994E-2</v>
      </c>
      <c r="N2925">
        <f t="shared" si="587"/>
        <v>0</v>
      </c>
      <c r="O2925">
        <f t="shared" si="588"/>
        <v>0</v>
      </c>
      <c r="P2925" s="63">
        <f t="shared" si="589"/>
        <v>0</v>
      </c>
    </row>
    <row r="2926" spans="1:16" x14ac:dyDescent="0.3">
      <c r="A2926">
        <f t="shared" si="590"/>
        <v>2018</v>
      </c>
      <c r="B2926">
        <f t="shared" si="591"/>
        <v>12</v>
      </c>
      <c r="C2926">
        <f t="shared" si="592"/>
        <v>31</v>
      </c>
      <c r="D2926">
        <f t="shared" si="593"/>
        <v>3</v>
      </c>
      <c r="E2926" t="str">
        <f t="shared" si="594"/>
        <v>ON</v>
      </c>
      <c r="F2926" s="13">
        <f t="shared" si="596"/>
        <v>43465</v>
      </c>
      <c r="G2926" s="14" t="str">
        <f t="shared" si="595"/>
        <v>Avg of 4 NM Projects</v>
      </c>
      <c r="H2926" s="15">
        <f t="shared" si="597"/>
        <v>19</v>
      </c>
      <c r="I2926" s="93">
        <v>-1.1499999999999999</v>
      </c>
      <c r="J2926">
        <f t="shared" si="585"/>
        <v>-6.4606741573033704E-3</v>
      </c>
      <c r="K2926" s="4">
        <v>37.74</v>
      </c>
      <c r="L2926" s="4">
        <v>26.79</v>
      </c>
      <c r="M2926" s="16">
        <f t="shared" si="586"/>
        <v>-3.0808499999999996E-2</v>
      </c>
      <c r="N2926">
        <f t="shared" si="587"/>
        <v>0</v>
      </c>
      <c r="O2926">
        <f t="shared" si="588"/>
        <v>0</v>
      </c>
      <c r="P2926" s="63">
        <f t="shared" si="589"/>
        <v>0</v>
      </c>
    </row>
    <row r="2927" spans="1:16" x14ac:dyDescent="0.3">
      <c r="A2927">
        <f t="shared" si="590"/>
        <v>2018</v>
      </c>
      <c r="B2927">
        <f t="shared" si="591"/>
        <v>12</v>
      </c>
      <c r="C2927">
        <f t="shared" si="592"/>
        <v>31</v>
      </c>
      <c r="D2927">
        <f t="shared" si="593"/>
        <v>3</v>
      </c>
      <c r="E2927" t="str">
        <f t="shared" si="594"/>
        <v>ON</v>
      </c>
      <c r="F2927" s="13">
        <f t="shared" si="596"/>
        <v>43465</v>
      </c>
      <c r="G2927" s="14" t="str">
        <f t="shared" si="595"/>
        <v>Avg of 4 NM Projects</v>
      </c>
      <c r="H2927" s="15">
        <f t="shared" si="597"/>
        <v>20</v>
      </c>
      <c r="I2927" s="93">
        <v>-1.1499999999999999</v>
      </c>
      <c r="J2927">
        <f t="shared" si="585"/>
        <v>-6.4606741573033704E-3</v>
      </c>
      <c r="K2927" s="4">
        <v>30.72</v>
      </c>
      <c r="L2927" s="4">
        <v>24.14</v>
      </c>
      <c r="M2927" s="16">
        <f t="shared" si="586"/>
        <v>-2.7761000000000001E-2</v>
      </c>
      <c r="N2927">
        <f t="shared" si="587"/>
        <v>0</v>
      </c>
      <c r="O2927">
        <f t="shared" si="588"/>
        <v>0</v>
      </c>
      <c r="P2927" s="63">
        <f t="shared" si="589"/>
        <v>0</v>
      </c>
    </row>
    <row r="2928" spans="1:16" x14ac:dyDescent="0.3">
      <c r="A2928">
        <f t="shared" si="590"/>
        <v>2018</v>
      </c>
      <c r="B2928">
        <f t="shared" si="591"/>
        <v>12</v>
      </c>
      <c r="C2928">
        <f t="shared" si="592"/>
        <v>31</v>
      </c>
      <c r="D2928">
        <f t="shared" si="593"/>
        <v>3</v>
      </c>
      <c r="E2928" t="str">
        <f t="shared" si="594"/>
        <v>ON</v>
      </c>
      <c r="F2928" s="13">
        <f t="shared" si="596"/>
        <v>43465</v>
      </c>
      <c r="G2928" s="14" t="str">
        <f t="shared" si="595"/>
        <v>Avg of 4 NM Projects</v>
      </c>
      <c r="H2928" s="15">
        <f t="shared" si="597"/>
        <v>21</v>
      </c>
      <c r="I2928" s="93">
        <v>-1.2799999999999998</v>
      </c>
      <c r="J2928">
        <f t="shared" si="585"/>
        <v>-7.1910112359550547E-3</v>
      </c>
      <c r="K2928" s="4">
        <v>26.17</v>
      </c>
      <c r="L2928" s="4">
        <v>20.77</v>
      </c>
      <c r="M2928" s="16">
        <f t="shared" si="586"/>
        <v>-2.6585599999999997E-2</v>
      </c>
      <c r="N2928">
        <f t="shared" si="587"/>
        <v>0</v>
      </c>
      <c r="O2928">
        <f t="shared" si="588"/>
        <v>0</v>
      </c>
      <c r="P2928" s="63">
        <f t="shared" si="589"/>
        <v>0</v>
      </c>
    </row>
    <row r="2929" spans="1:18" x14ac:dyDescent="0.3">
      <c r="A2929">
        <f t="shared" si="590"/>
        <v>2018</v>
      </c>
      <c r="B2929">
        <f t="shared" si="591"/>
        <v>12</v>
      </c>
      <c r="C2929">
        <f t="shared" si="592"/>
        <v>31</v>
      </c>
      <c r="D2929">
        <f t="shared" si="593"/>
        <v>3</v>
      </c>
      <c r="E2929" t="str">
        <f t="shared" si="594"/>
        <v>ON</v>
      </c>
      <c r="F2929" s="13">
        <f t="shared" si="596"/>
        <v>43465</v>
      </c>
      <c r="G2929" s="14" t="str">
        <f t="shared" si="595"/>
        <v>Avg of 4 NM Projects</v>
      </c>
      <c r="H2929" s="15">
        <f t="shared" si="597"/>
        <v>22</v>
      </c>
      <c r="I2929" s="93">
        <v>-1.1499999999999999</v>
      </c>
      <c r="J2929">
        <f t="shared" si="585"/>
        <v>-6.4606741573033704E-3</v>
      </c>
      <c r="K2929" s="4">
        <v>26.94</v>
      </c>
      <c r="L2929" s="4">
        <v>21.92</v>
      </c>
      <c r="M2929" s="16">
        <f t="shared" si="586"/>
        <v>-2.5207999999999998E-2</v>
      </c>
      <c r="N2929">
        <f t="shared" si="587"/>
        <v>0</v>
      </c>
      <c r="O2929">
        <f t="shared" si="588"/>
        <v>0</v>
      </c>
      <c r="P2929" s="63">
        <f t="shared" si="589"/>
        <v>0</v>
      </c>
    </row>
    <row r="2930" spans="1:18" x14ac:dyDescent="0.3">
      <c r="A2930">
        <f t="shared" si="590"/>
        <v>2018</v>
      </c>
      <c r="B2930">
        <f t="shared" si="591"/>
        <v>12</v>
      </c>
      <c r="C2930">
        <f t="shared" si="592"/>
        <v>31</v>
      </c>
      <c r="D2930">
        <f t="shared" si="593"/>
        <v>3</v>
      </c>
      <c r="E2930" t="str">
        <f t="shared" si="594"/>
        <v>ON</v>
      </c>
      <c r="F2930" s="13">
        <f t="shared" si="596"/>
        <v>43465</v>
      </c>
      <c r="G2930" s="14" t="str">
        <f t="shared" si="595"/>
        <v>Avg of 4 NM Projects</v>
      </c>
      <c r="H2930" s="15">
        <f t="shared" si="597"/>
        <v>23</v>
      </c>
      <c r="I2930" s="93">
        <v>-1.41</v>
      </c>
      <c r="J2930">
        <f t="shared" si="585"/>
        <v>-7.9213483146067416E-3</v>
      </c>
      <c r="K2930" s="4">
        <v>26</v>
      </c>
      <c r="L2930" s="4">
        <v>24.43</v>
      </c>
      <c r="M2930" s="16">
        <f t="shared" si="586"/>
        <v>-3.4446299999999999E-2</v>
      </c>
      <c r="N2930">
        <f t="shared" si="587"/>
        <v>0</v>
      </c>
      <c r="O2930">
        <f t="shared" si="588"/>
        <v>0</v>
      </c>
      <c r="P2930" s="63">
        <f t="shared" si="589"/>
        <v>0</v>
      </c>
    </row>
    <row r="2931" spans="1:18" x14ac:dyDescent="0.3">
      <c r="A2931">
        <f t="shared" si="590"/>
        <v>2018</v>
      </c>
      <c r="B2931">
        <f t="shared" si="591"/>
        <v>12</v>
      </c>
      <c r="C2931">
        <f t="shared" si="592"/>
        <v>31</v>
      </c>
      <c r="D2931">
        <f t="shared" si="593"/>
        <v>3</v>
      </c>
      <c r="E2931" t="str">
        <f t="shared" si="594"/>
        <v>OFF</v>
      </c>
      <c r="F2931" s="13">
        <f t="shared" si="596"/>
        <v>43465</v>
      </c>
      <c r="G2931" s="14" t="str">
        <f t="shared" si="595"/>
        <v>Avg of 4 NM Projects</v>
      </c>
      <c r="H2931" s="15">
        <f t="shared" si="597"/>
        <v>24</v>
      </c>
      <c r="I2931" s="93">
        <v>-1.1499999999999999</v>
      </c>
      <c r="J2931">
        <f t="shared" si="585"/>
        <v>-6.4606741573033704E-3</v>
      </c>
      <c r="K2931" s="4">
        <v>25.97</v>
      </c>
      <c r="L2931" s="4">
        <v>39.049999999999997</v>
      </c>
      <c r="M2931" s="16">
        <f t="shared" si="586"/>
        <v>-4.4907499999999989E-2</v>
      </c>
      <c r="N2931">
        <f t="shared" si="587"/>
        <v>0</v>
      </c>
      <c r="O2931">
        <f t="shared" si="588"/>
        <v>0</v>
      </c>
      <c r="P2931" s="63">
        <f t="shared" si="589"/>
        <v>0</v>
      </c>
    </row>
    <row r="2932" spans="1:18" x14ac:dyDescent="0.3">
      <c r="A2932">
        <f t="shared" si="590"/>
        <v>2019</v>
      </c>
      <c r="B2932">
        <f t="shared" si="591"/>
        <v>1</v>
      </c>
      <c r="C2932">
        <f t="shared" si="592"/>
        <v>1</v>
      </c>
      <c r="D2932">
        <f t="shared" si="593"/>
        <v>1</v>
      </c>
      <c r="E2932" t="str">
        <f t="shared" si="594"/>
        <v>OFF</v>
      </c>
      <c r="F2932" s="13">
        <f t="shared" si="596"/>
        <v>43466</v>
      </c>
      <c r="G2932" s="14" t="str">
        <f t="shared" si="595"/>
        <v>Avg of 4 NM Projects</v>
      </c>
      <c r="H2932" s="15">
        <f t="shared" si="597"/>
        <v>1</v>
      </c>
      <c r="I2932" s="93">
        <v>-1.1499999999999999</v>
      </c>
      <c r="J2932">
        <f t="shared" si="585"/>
        <v>-6.4606741573033704E-3</v>
      </c>
      <c r="K2932" s="4">
        <v>25.63</v>
      </c>
      <c r="L2932" s="4">
        <v>34.659999999999997</v>
      </c>
      <c r="M2932" s="16">
        <f t="shared" si="586"/>
        <v>-3.9858999999999992E-2</v>
      </c>
      <c r="N2932">
        <f t="shared" si="587"/>
        <v>0</v>
      </c>
      <c r="O2932">
        <f t="shared" si="588"/>
        <v>0</v>
      </c>
      <c r="P2932" s="63">
        <f t="shared" si="589"/>
        <v>0</v>
      </c>
      <c r="Q2932" s="34"/>
      <c r="R2932" s="34"/>
    </row>
    <row r="2933" spans="1:18" x14ac:dyDescent="0.3">
      <c r="A2933">
        <f t="shared" si="590"/>
        <v>2019</v>
      </c>
      <c r="B2933">
        <f t="shared" si="591"/>
        <v>1</v>
      </c>
      <c r="C2933">
        <f t="shared" si="592"/>
        <v>1</v>
      </c>
      <c r="D2933">
        <f t="shared" si="593"/>
        <v>1</v>
      </c>
      <c r="E2933" t="str">
        <f t="shared" si="594"/>
        <v>OFF</v>
      </c>
      <c r="F2933" s="13">
        <f t="shared" si="596"/>
        <v>43466</v>
      </c>
      <c r="G2933" s="14" t="str">
        <f t="shared" si="595"/>
        <v>Avg of 4 NM Projects</v>
      </c>
      <c r="H2933" s="15">
        <f t="shared" si="597"/>
        <v>2</v>
      </c>
      <c r="I2933" s="93">
        <v>-1.1499999999999999</v>
      </c>
      <c r="J2933">
        <f t="shared" si="585"/>
        <v>-6.4606741573033704E-3</v>
      </c>
      <c r="K2933" s="4">
        <v>20.49</v>
      </c>
      <c r="L2933" s="4">
        <v>37.86</v>
      </c>
      <c r="M2933" s="16">
        <f t="shared" si="586"/>
        <v>-4.3538999999999994E-2</v>
      </c>
      <c r="N2933">
        <f t="shared" si="587"/>
        <v>0</v>
      </c>
      <c r="O2933">
        <f t="shared" si="588"/>
        <v>0</v>
      </c>
      <c r="P2933" s="63">
        <f t="shared" si="589"/>
        <v>0</v>
      </c>
    </row>
    <row r="2934" spans="1:18" x14ac:dyDescent="0.3">
      <c r="A2934">
        <f t="shared" si="590"/>
        <v>2019</v>
      </c>
      <c r="B2934">
        <f t="shared" si="591"/>
        <v>1</v>
      </c>
      <c r="C2934">
        <f t="shared" si="592"/>
        <v>1</v>
      </c>
      <c r="D2934">
        <f t="shared" si="593"/>
        <v>1</v>
      </c>
      <c r="E2934" t="str">
        <f t="shared" si="594"/>
        <v>OFF</v>
      </c>
      <c r="F2934" s="13">
        <f t="shared" si="596"/>
        <v>43466</v>
      </c>
      <c r="G2934" s="14" t="str">
        <f t="shared" si="595"/>
        <v>Avg of 4 NM Projects</v>
      </c>
      <c r="H2934" s="15">
        <f t="shared" si="597"/>
        <v>3</v>
      </c>
      <c r="I2934" s="93">
        <v>-1.2799999999999998</v>
      </c>
      <c r="J2934">
        <f t="shared" si="585"/>
        <v>-7.1910112359550547E-3</v>
      </c>
      <c r="K2934" s="4">
        <v>18.86</v>
      </c>
      <c r="L2934" s="4">
        <v>20.88</v>
      </c>
      <c r="M2934" s="16">
        <f t="shared" si="586"/>
        <v>-2.6726399999999994E-2</v>
      </c>
      <c r="N2934">
        <f t="shared" si="587"/>
        <v>0</v>
      </c>
      <c r="O2934">
        <f t="shared" si="588"/>
        <v>0</v>
      </c>
      <c r="P2934" s="63">
        <f t="shared" si="589"/>
        <v>0</v>
      </c>
    </row>
    <row r="2935" spans="1:18" x14ac:dyDescent="0.3">
      <c r="A2935">
        <f t="shared" si="590"/>
        <v>2019</v>
      </c>
      <c r="B2935">
        <f t="shared" si="591"/>
        <v>1</v>
      </c>
      <c r="C2935">
        <f t="shared" si="592"/>
        <v>1</v>
      </c>
      <c r="D2935">
        <f t="shared" si="593"/>
        <v>1</v>
      </c>
      <c r="E2935" t="str">
        <f t="shared" si="594"/>
        <v>OFF</v>
      </c>
      <c r="F2935" s="13">
        <f t="shared" si="596"/>
        <v>43466</v>
      </c>
      <c r="G2935" s="14" t="str">
        <f t="shared" si="595"/>
        <v>Avg of 4 NM Projects</v>
      </c>
      <c r="H2935" s="15">
        <f t="shared" si="597"/>
        <v>4</v>
      </c>
      <c r="I2935" s="93">
        <v>-1.1499999999999999</v>
      </c>
      <c r="J2935">
        <f t="shared" si="585"/>
        <v>-6.4606741573033704E-3</v>
      </c>
      <c r="K2935" s="4">
        <v>19.12</v>
      </c>
      <c r="L2935" s="4">
        <v>18.11</v>
      </c>
      <c r="M2935" s="16">
        <f t="shared" si="586"/>
        <v>-2.0826499999999998E-2</v>
      </c>
      <c r="N2935">
        <f t="shared" si="587"/>
        <v>0</v>
      </c>
      <c r="O2935">
        <f t="shared" si="588"/>
        <v>0</v>
      </c>
      <c r="P2935" s="63">
        <f t="shared" si="589"/>
        <v>0</v>
      </c>
    </row>
    <row r="2936" spans="1:18" x14ac:dyDescent="0.3">
      <c r="A2936">
        <f t="shared" si="590"/>
        <v>2019</v>
      </c>
      <c r="B2936">
        <f t="shared" si="591"/>
        <v>1</v>
      </c>
      <c r="C2936">
        <f t="shared" si="592"/>
        <v>1</v>
      </c>
      <c r="D2936">
        <f t="shared" si="593"/>
        <v>1</v>
      </c>
      <c r="E2936" t="str">
        <f t="shared" si="594"/>
        <v>OFF</v>
      </c>
      <c r="F2936" s="13">
        <f t="shared" si="596"/>
        <v>43466</v>
      </c>
      <c r="G2936" s="14" t="str">
        <f t="shared" si="595"/>
        <v>Avg of 4 NM Projects</v>
      </c>
      <c r="H2936" s="15">
        <f t="shared" si="597"/>
        <v>5</v>
      </c>
      <c r="I2936" s="93">
        <v>-1.2849999999999997</v>
      </c>
      <c r="J2936">
        <f t="shared" si="585"/>
        <v>-7.219101123595504E-3</v>
      </c>
      <c r="K2936" s="4">
        <v>17.8</v>
      </c>
      <c r="L2936" s="4">
        <v>7.39</v>
      </c>
      <c r="M2936" s="16">
        <f t="shared" si="586"/>
        <v>-9.4961499999999966E-3</v>
      </c>
      <c r="N2936">
        <f t="shared" si="587"/>
        <v>0</v>
      </c>
      <c r="O2936">
        <f t="shared" si="588"/>
        <v>0</v>
      </c>
      <c r="P2936" s="63">
        <f t="shared" si="589"/>
        <v>0</v>
      </c>
    </row>
    <row r="2937" spans="1:18" x14ac:dyDescent="0.3">
      <c r="A2937">
        <f t="shared" si="590"/>
        <v>2019</v>
      </c>
      <c r="B2937">
        <f t="shared" si="591"/>
        <v>1</v>
      </c>
      <c r="C2937">
        <f t="shared" si="592"/>
        <v>1</v>
      </c>
      <c r="D2937">
        <f t="shared" si="593"/>
        <v>1</v>
      </c>
      <c r="E2937" t="str">
        <f t="shared" si="594"/>
        <v>OFF</v>
      </c>
      <c r="F2937" s="13">
        <f t="shared" si="596"/>
        <v>43466</v>
      </c>
      <c r="G2937" s="14" t="str">
        <f t="shared" si="595"/>
        <v>Avg of 4 NM Projects</v>
      </c>
      <c r="H2937" s="15">
        <f t="shared" si="597"/>
        <v>6</v>
      </c>
      <c r="I2937" s="93">
        <v>-1.1499999999999999</v>
      </c>
      <c r="J2937">
        <f t="shared" si="585"/>
        <v>-6.4606741573033704E-3</v>
      </c>
      <c r="K2937" s="4">
        <v>20.22</v>
      </c>
      <c r="L2937" s="4">
        <v>17.64</v>
      </c>
      <c r="M2937" s="16">
        <f t="shared" si="586"/>
        <v>-2.0285999999999998E-2</v>
      </c>
      <c r="N2937">
        <f t="shared" si="587"/>
        <v>0</v>
      </c>
      <c r="O2937">
        <f t="shared" si="588"/>
        <v>0</v>
      </c>
      <c r="P2937" s="63">
        <f t="shared" si="589"/>
        <v>0</v>
      </c>
    </row>
    <row r="2938" spans="1:18" x14ac:dyDescent="0.3">
      <c r="A2938">
        <f t="shared" si="590"/>
        <v>2019</v>
      </c>
      <c r="B2938">
        <f t="shared" si="591"/>
        <v>1</v>
      </c>
      <c r="C2938">
        <f t="shared" si="592"/>
        <v>1</v>
      </c>
      <c r="D2938">
        <f t="shared" si="593"/>
        <v>1</v>
      </c>
      <c r="E2938" t="str">
        <f t="shared" si="594"/>
        <v>OFF</v>
      </c>
      <c r="F2938" s="13">
        <f t="shared" si="596"/>
        <v>43466</v>
      </c>
      <c r="G2938" s="14" t="str">
        <f t="shared" si="595"/>
        <v>Avg of 4 NM Projects</v>
      </c>
      <c r="H2938" s="15">
        <f t="shared" si="597"/>
        <v>7</v>
      </c>
      <c r="I2938" s="93">
        <v>-1.1499999999999999</v>
      </c>
      <c r="J2938">
        <f t="shared" si="585"/>
        <v>-6.4606741573033704E-3</v>
      </c>
      <c r="K2938" s="4">
        <v>20.64</v>
      </c>
      <c r="L2938" s="4">
        <v>10.63</v>
      </c>
      <c r="M2938" s="16">
        <f t="shared" si="586"/>
        <v>-1.2224500000000001E-2</v>
      </c>
      <c r="N2938">
        <f t="shared" si="587"/>
        <v>0</v>
      </c>
      <c r="O2938">
        <f t="shared" si="588"/>
        <v>0</v>
      </c>
      <c r="P2938" s="63">
        <f t="shared" si="589"/>
        <v>0</v>
      </c>
    </row>
    <row r="2939" spans="1:18" x14ac:dyDescent="0.3">
      <c r="A2939">
        <f t="shared" si="590"/>
        <v>2019</v>
      </c>
      <c r="B2939">
        <f t="shared" si="591"/>
        <v>1</v>
      </c>
      <c r="C2939">
        <f t="shared" si="592"/>
        <v>1</v>
      </c>
      <c r="D2939">
        <f t="shared" si="593"/>
        <v>1</v>
      </c>
      <c r="E2939" t="str">
        <f t="shared" si="594"/>
        <v>OFF</v>
      </c>
      <c r="F2939" s="13">
        <f t="shared" si="596"/>
        <v>43466</v>
      </c>
      <c r="G2939" s="14" t="str">
        <f t="shared" si="595"/>
        <v>Avg of 4 NM Projects</v>
      </c>
      <c r="H2939" s="15">
        <f t="shared" si="597"/>
        <v>8</v>
      </c>
      <c r="I2939" s="93">
        <v>-1.5399999999999998</v>
      </c>
      <c r="J2939">
        <f t="shared" si="585"/>
        <v>-8.6516853932584251E-3</v>
      </c>
      <c r="K2939" s="4">
        <v>23</v>
      </c>
      <c r="L2939" s="4">
        <v>-43.82</v>
      </c>
      <c r="M2939" s="16">
        <f t="shared" si="586"/>
        <v>6.7482799999999996E-2</v>
      </c>
      <c r="N2939">
        <f t="shared" si="587"/>
        <v>0</v>
      </c>
      <c r="O2939">
        <f t="shared" si="588"/>
        <v>0</v>
      </c>
      <c r="P2939" s="63">
        <f t="shared" si="589"/>
        <v>0</v>
      </c>
    </row>
    <row r="2940" spans="1:18" x14ac:dyDescent="0.3">
      <c r="A2940">
        <f t="shared" si="590"/>
        <v>2019</v>
      </c>
      <c r="B2940">
        <f t="shared" si="591"/>
        <v>1</v>
      </c>
      <c r="C2940">
        <f t="shared" si="592"/>
        <v>1</v>
      </c>
      <c r="D2940">
        <f t="shared" si="593"/>
        <v>1</v>
      </c>
      <c r="E2940" t="str">
        <f t="shared" si="594"/>
        <v>OFF</v>
      </c>
      <c r="F2940" s="13">
        <f t="shared" si="596"/>
        <v>43466</v>
      </c>
      <c r="G2940" s="14" t="str">
        <f t="shared" si="595"/>
        <v>Avg of 4 NM Projects</v>
      </c>
      <c r="H2940" s="15">
        <f t="shared" si="597"/>
        <v>9</v>
      </c>
      <c r="I2940" s="93">
        <v>-0.125</v>
      </c>
      <c r="J2940">
        <f t="shared" si="585"/>
        <v>-7.0224719101123594E-4</v>
      </c>
      <c r="K2940" s="4">
        <v>23.76</v>
      </c>
      <c r="L2940" s="4">
        <v>-19.48</v>
      </c>
      <c r="M2940" s="16">
        <f t="shared" si="586"/>
        <v>2.4350000000000001E-3</v>
      </c>
      <c r="N2940">
        <f t="shared" si="587"/>
        <v>0</v>
      </c>
      <c r="O2940">
        <f t="shared" si="588"/>
        <v>0</v>
      </c>
      <c r="P2940" s="63">
        <f t="shared" si="589"/>
        <v>0</v>
      </c>
    </row>
    <row r="2941" spans="1:18" x14ac:dyDescent="0.3">
      <c r="A2941">
        <f t="shared" si="590"/>
        <v>2019</v>
      </c>
      <c r="B2941">
        <f t="shared" si="591"/>
        <v>1</v>
      </c>
      <c r="C2941">
        <f t="shared" si="592"/>
        <v>1</v>
      </c>
      <c r="D2941">
        <f t="shared" si="593"/>
        <v>1</v>
      </c>
      <c r="E2941" t="str">
        <f t="shared" si="594"/>
        <v>OFF</v>
      </c>
      <c r="F2941" s="13">
        <f t="shared" si="596"/>
        <v>43466</v>
      </c>
      <c r="G2941" s="14" t="str">
        <f t="shared" si="595"/>
        <v>Avg of 4 NM Projects</v>
      </c>
      <c r="H2941" s="15">
        <f t="shared" si="597"/>
        <v>10</v>
      </c>
      <c r="I2941" s="93">
        <v>4.7349999999999994</v>
      </c>
      <c r="J2941">
        <f t="shared" si="585"/>
        <v>2.6601123595505614E-2</v>
      </c>
      <c r="K2941" s="4">
        <v>22.37</v>
      </c>
      <c r="L2941" s="4">
        <v>18.98</v>
      </c>
      <c r="M2941" s="16">
        <f t="shared" si="586"/>
        <v>8.9870299999999986E-2</v>
      </c>
      <c r="N2941">
        <f t="shared" si="587"/>
        <v>0</v>
      </c>
      <c r="O2941">
        <f t="shared" si="588"/>
        <v>0</v>
      </c>
      <c r="P2941" s="63">
        <f t="shared" si="589"/>
        <v>0</v>
      </c>
    </row>
    <row r="2942" spans="1:18" x14ac:dyDescent="0.3">
      <c r="A2942">
        <f t="shared" si="590"/>
        <v>2019</v>
      </c>
      <c r="B2942">
        <f t="shared" si="591"/>
        <v>1</v>
      </c>
      <c r="C2942">
        <f t="shared" si="592"/>
        <v>1</v>
      </c>
      <c r="D2942">
        <f t="shared" si="593"/>
        <v>1</v>
      </c>
      <c r="E2942" t="str">
        <f t="shared" si="594"/>
        <v>OFF</v>
      </c>
      <c r="F2942" s="13">
        <f t="shared" si="596"/>
        <v>43466</v>
      </c>
      <c r="G2942" s="14" t="str">
        <f t="shared" si="595"/>
        <v>Avg of 4 NM Projects</v>
      </c>
      <c r="H2942" s="15">
        <f t="shared" si="597"/>
        <v>11</v>
      </c>
      <c r="I2942" s="93">
        <v>10.76</v>
      </c>
      <c r="J2942">
        <f t="shared" si="585"/>
        <v>6.0449438202247192E-2</v>
      </c>
      <c r="K2942" s="4">
        <v>25.27</v>
      </c>
      <c r="L2942" s="4">
        <v>11.9</v>
      </c>
      <c r="M2942" s="16">
        <f t="shared" si="586"/>
        <v>0.12804400000000002</v>
      </c>
      <c r="N2942">
        <f t="shared" si="587"/>
        <v>0</v>
      </c>
      <c r="O2942">
        <f t="shared" si="588"/>
        <v>0</v>
      </c>
      <c r="P2942" s="63">
        <f t="shared" si="589"/>
        <v>0</v>
      </c>
    </row>
    <row r="2943" spans="1:18" x14ac:dyDescent="0.3">
      <c r="A2943">
        <f t="shared" si="590"/>
        <v>2019</v>
      </c>
      <c r="B2943">
        <f t="shared" si="591"/>
        <v>1</v>
      </c>
      <c r="C2943">
        <f t="shared" si="592"/>
        <v>1</v>
      </c>
      <c r="D2943">
        <f t="shared" si="593"/>
        <v>1</v>
      </c>
      <c r="E2943" t="str">
        <f t="shared" si="594"/>
        <v>OFF</v>
      </c>
      <c r="F2943" s="13">
        <f t="shared" si="596"/>
        <v>43466</v>
      </c>
      <c r="G2943" s="14" t="str">
        <f t="shared" si="595"/>
        <v>Avg of 4 NM Projects</v>
      </c>
      <c r="H2943" s="15">
        <f t="shared" si="597"/>
        <v>12</v>
      </c>
      <c r="I2943" s="93">
        <v>11.01</v>
      </c>
      <c r="J2943">
        <f t="shared" si="585"/>
        <v>6.1853932584269661E-2</v>
      </c>
      <c r="K2943" s="4">
        <v>25.61</v>
      </c>
      <c r="L2943" s="4">
        <v>2.5099999999999998</v>
      </c>
      <c r="M2943" s="16">
        <f t="shared" si="586"/>
        <v>2.7635099999999999E-2</v>
      </c>
      <c r="N2943">
        <f t="shared" si="587"/>
        <v>0</v>
      </c>
      <c r="O2943">
        <f t="shared" si="588"/>
        <v>0</v>
      </c>
      <c r="P2943" s="63">
        <f t="shared" si="589"/>
        <v>0</v>
      </c>
    </row>
    <row r="2944" spans="1:18" x14ac:dyDescent="0.3">
      <c r="A2944">
        <f t="shared" si="590"/>
        <v>2019</v>
      </c>
      <c r="B2944">
        <f t="shared" si="591"/>
        <v>1</v>
      </c>
      <c r="C2944">
        <f t="shared" si="592"/>
        <v>1</v>
      </c>
      <c r="D2944">
        <f t="shared" si="593"/>
        <v>1</v>
      </c>
      <c r="E2944" t="str">
        <f t="shared" si="594"/>
        <v>OFF</v>
      </c>
      <c r="F2944" s="13">
        <f t="shared" si="596"/>
        <v>43466</v>
      </c>
      <c r="G2944" s="14" t="str">
        <f t="shared" si="595"/>
        <v>Avg of 4 NM Projects</v>
      </c>
      <c r="H2944" s="15">
        <f t="shared" si="597"/>
        <v>13</v>
      </c>
      <c r="I2944" s="93">
        <v>8.44</v>
      </c>
      <c r="J2944">
        <f t="shared" si="585"/>
        <v>4.7415730337078646E-2</v>
      </c>
      <c r="K2944" s="4">
        <v>25.61</v>
      </c>
      <c r="L2944" s="4">
        <v>11.24</v>
      </c>
      <c r="M2944" s="16">
        <f t="shared" si="586"/>
        <v>9.4865599999999994E-2</v>
      </c>
      <c r="N2944">
        <f t="shared" si="587"/>
        <v>0</v>
      </c>
      <c r="O2944">
        <f t="shared" si="588"/>
        <v>0</v>
      </c>
      <c r="P2944" s="63">
        <f t="shared" si="589"/>
        <v>0</v>
      </c>
    </row>
    <row r="2945" spans="1:18" x14ac:dyDescent="0.3">
      <c r="A2945">
        <f t="shared" si="590"/>
        <v>2019</v>
      </c>
      <c r="B2945">
        <f t="shared" si="591"/>
        <v>1</v>
      </c>
      <c r="C2945">
        <f t="shared" si="592"/>
        <v>1</v>
      </c>
      <c r="D2945">
        <f t="shared" si="593"/>
        <v>1</v>
      </c>
      <c r="E2945" t="str">
        <f t="shared" si="594"/>
        <v>OFF</v>
      </c>
      <c r="F2945" s="13">
        <f t="shared" si="596"/>
        <v>43466</v>
      </c>
      <c r="G2945" s="14" t="str">
        <f t="shared" si="595"/>
        <v>Avg of 4 NM Projects</v>
      </c>
      <c r="H2945" s="15">
        <f t="shared" si="597"/>
        <v>14</v>
      </c>
      <c r="I2945" s="93">
        <v>7.55</v>
      </c>
      <c r="J2945">
        <f t="shared" si="585"/>
        <v>4.2415730337078648E-2</v>
      </c>
      <c r="K2945" s="4">
        <v>25.36</v>
      </c>
      <c r="L2945" s="4">
        <v>11.22</v>
      </c>
      <c r="M2945" s="16">
        <f t="shared" si="586"/>
        <v>8.4710999999999995E-2</v>
      </c>
      <c r="N2945">
        <f t="shared" si="587"/>
        <v>0</v>
      </c>
      <c r="O2945">
        <f t="shared" si="588"/>
        <v>0</v>
      </c>
      <c r="P2945" s="63">
        <f t="shared" si="589"/>
        <v>0</v>
      </c>
    </row>
    <row r="2946" spans="1:18" x14ac:dyDescent="0.3">
      <c r="A2946">
        <f t="shared" si="590"/>
        <v>2019</v>
      </c>
      <c r="B2946">
        <f t="shared" si="591"/>
        <v>1</v>
      </c>
      <c r="C2946">
        <f t="shared" si="592"/>
        <v>1</v>
      </c>
      <c r="D2946">
        <f t="shared" si="593"/>
        <v>1</v>
      </c>
      <c r="E2946" t="str">
        <f t="shared" si="594"/>
        <v>OFF</v>
      </c>
      <c r="F2946" s="13">
        <f t="shared" si="596"/>
        <v>43466</v>
      </c>
      <c r="G2946" s="14" t="str">
        <f t="shared" si="595"/>
        <v>Avg of 4 NM Projects</v>
      </c>
      <c r="H2946" s="15">
        <f t="shared" si="597"/>
        <v>15</v>
      </c>
      <c r="I2946" s="93">
        <v>7.6749999999999989</v>
      </c>
      <c r="J2946">
        <f t="shared" si="585"/>
        <v>4.3117977528089879E-2</v>
      </c>
      <c r="K2946" s="4">
        <v>25.32</v>
      </c>
      <c r="L2946" s="4">
        <v>17.91</v>
      </c>
      <c r="M2946" s="16">
        <f t="shared" si="586"/>
        <v>0.13745924999999998</v>
      </c>
      <c r="N2946">
        <f t="shared" si="587"/>
        <v>0</v>
      </c>
      <c r="O2946">
        <f t="shared" si="588"/>
        <v>0</v>
      </c>
      <c r="P2946" s="63">
        <f t="shared" si="589"/>
        <v>0</v>
      </c>
    </row>
    <row r="2947" spans="1:18" x14ac:dyDescent="0.3">
      <c r="A2947">
        <f t="shared" si="590"/>
        <v>2019</v>
      </c>
      <c r="B2947">
        <f t="shared" si="591"/>
        <v>1</v>
      </c>
      <c r="C2947">
        <f t="shared" si="592"/>
        <v>1</v>
      </c>
      <c r="D2947">
        <f t="shared" si="593"/>
        <v>1</v>
      </c>
      <c r="E2947" t="str">
        <f t="shared" si="594"/>
        <v>OFF</v>
      </c>
      <c r="F2947" s="13">
        <f t="shared" si="596"/>
        <v>43466</v>
      </c>
      <c r="G2947" s="14" t="str">
        <f t="shared" si="595"/>
        <v>Avg of 4 NM Projects</v>
      </c>
      <c r="H2947" s="15">
        <f t="shared" si="597"/>
        <v>16</v>
      </c>
      <c r="I2947" s="93">
        <v>2.5600000000000005</v>
      </c>
      <c r="J2947">
        <f t="shared" si="585"/>
        <v>1.4382022471910115E-2</v>
      </c>
      <c r="K2947" s="4">
        <v>24.37</v>
      </c>
      <c r="L2947" s="4">
        <v>16.09</v>
      </c>
      <c r="M2947" s="16">
        <f t="shared" si="586"/>
        <v>4.1190400000000009E-2</v>
      </c>
      <c r="N2947">
        <f t="shared" si="587"/>
        <v>0</v>
      </c>
      <c r="O2947">
        <f t="shared" si="588"/>
        <v>0</v>
      </c>
      <c r="P2947" s="63">
        <f t="shared" si="589"/>
        <v>0</v>
      </c>
    </row>
    <row r="2948" spans="1:18" x14ac:dyDescent="0.3">
      <c r="A2948">
        <f t="shared" si="590"/>
        <v>2019</v>
      </c>
      <c r="B2948">
        <f t="shared" si="591"/>
        <v>1</v>
      </c>
      <c r="C2948">
        <f t="shared" si="592"/>
        <v>1</v>
      </c>
      <c r="D2948">
        <f t="shared" si="593"/>
        <v>1</v>
      </c>
      <c r="E2948" t="str">
        <f t="shared" si="594"/>
        <v>OFF</v>
      </c>
      <c r="F2948" s="13">
        <f t="shared" si="596"/>
        <v>43466</v>
      </c>
      <c r="G2948" s="14" t="str">
        <f t="shared" si="595"/>
        <v>Avg of 4 NM Projects</v>
      </c>
      <c r="H2948" s="15">
        <f t="shared" si="597"/>
        <v>17</v>
      </c>
      <c r="I2948" s="93">
        <v>-1.0249999999999999</v>
      </c>
      <c r="J2948">
        <f t="shared" ref="J2948:J3011" si="598">+I2948/$I$1</f>
        <v>-5.7584269662921345E-3</v>
      </c>
      <c r="K2948" s="4">
        <v>26.13</v>
      </c>
      <c r="L2948" s="4">
        <v>17.82</v>
      </c>
      <c r="M2948" s="16">
        <f t="shared" ref="M2948:M3011" si="599">+L2948*I2948/1000</f>
        <v>-1.82655E-2</v>
      </c>
      <c r="N2948">
        <f t="shared" ref="N2948:N3011" si="600">+IF(I2948=0,1,0)</f>
        <v>0</v>
      </c>
      <c r="O2948">
        <f t="shared" ref="O2948:O3011" si="601">+IF(I2948&gt;=0.5*$I$1,1,0)</f>
        <v>0</v>
      </c>
      <c r="P2948" s="63">
        <f t="shared" ref="P2948:P3011" si="602">+IF(I2948&gt;MAX(I$3652:I$5859),1,0)</f>
        <v>0</v>
      </c>
    </row>
    <row r="2949" spans="1:18" x14ac:dyDescent="0.3">
      <c r="A2949">
        <f t="shared" ref="A2949:A3012" si="603">YEAR(F2949)</f>
        <v>2019</v>
      </c>
      <c r="B2949">
        <f t="shared" ref="B2949:B3012" si="604">+MONTH(F2949)</f>
        <v>1</v>
      </c>
      <c r="C2949">
        <f t="shared" ref="C2949:C3012" si="605">+DAY(F2949)</f>
        <v>1</v>
      </c>
      <c r="D2949">
        <f t="shared" ref="D2949:D3012" si="606">WEEKDAY(C2949)</f>
        <v>1</v>
      </c>
      <c r="E2949" t="str">
        <f t="shared" ref="E2949:E3012" si="607">IF(OR(D2949=1,D2949=7,H2949=1,H2949=2,H2949=3,H2949=4,H2949=5,H2949=6,H2949=7,H2949=24),"OFF","ON")</f>
        <v>OFF</v>
      </c>
      <c r="F2949" s="13">
        <f t="shared" si="596"/>
        <v>43466</v>
      </c>
      <c r="G2949" s="14" t="str">
        <f t="shared" si="595"/>
        <v>Avg of 4 NM Projects</v>
      </c>
      <c r="H2949" s="15">
        <f t="shared" si="597"/>
        <v>18</v>
      </c>
      <c r="I2949" s="93">
        <v>-1.4100000000000001</v>
      </c>
      <c r="J2949">
        <f t="shared" si="598"/>
        <v>-7.9213483146067416E-3</v>
      </c>
      <c r="K2949" s="4">
        <v>37.369999999999997</v>
      </c>
      <c r="L2949" s="4">
        <v>24.3</v>
      </c>
      <c r="M2949" s="16">
        <f t="shared" si="599"/>
        <v>-3.4263000000000002E-2</v>
      </c>
      <c r="N2949">
        <f t="shared" si="600"/>
        <v>0</v>
      </c>
      <c r="O2949">
        <f t="shared" si="601"/>
        <v>0</v>
      </c>
      <c r="P2949" s="63">
        <f t="shared" si="602"/>
        <v>0</v>
      </c>
    </row>
    <row r="2950" spans="1:18" x14ac:dyDescent="0.3">
      <c r="A2950">
        <f t="shared" si="603"/>
        <v>2019</v>
      </c>
      <c r="B2950">
        <f t="shared" si="604"/>
        <v>1</v>
      </c>
      <c r="C2950">
        <f t="shared" si="605"/>
        <v>1</v>
      </c>
      <c r="D2950">
        <f t="shared" si="606"/>
        <v>1</v>
      </c>
      <c r="E2950" t="str">
        <f t="shared" si="607"/>
        <v>OFF</v>
      </c>
      <c r="F2950" s="13">
        <f t="shared" si="596"/>
        <v>43466</v>
      </c>
      <c r="G2950" s="14" t="str">
        <f t="shared" ref="G2950:G3013" si="608">+G2949</f>
        <v>Avg of 4 NM Projects</v>
      </c>
      <c r="H2950" s="15">
        <f t="shared" si="597"/>
        <v>19</v>
      </c>
      <c r="I2950" s="93">
        <v>-1.1499999999999999</v>
      </c>
      <c r="J2950">
        <f t="shared" si="598"/>
        <v>-6.4606741573033704E-3</v>
      </c>
      <c r="K2950" s="4">
        <v>33.5</v>
      </c>
      <c r="L2950" s="4">
        <v>22.23</v>
      </c>
      <c r="M2950" s="16">
        <f t="shared" si="599"/>
        <v>-2.55645E-2</v>
      </c>
      <c r="N2950">
        <f t="shared" si="600"/>
        <v>0</v>
      </c>
      <c r="O2950">
        <f t="shared" si="601"/>
        <v>0</v>
      </c>
      <c r="P2950" s="63">
        <f t="shared" si="602"/>
        <v>0</v>
      </c>
    </row>
    <row r="2951" spans="1:18" x14ac:dyDescent="0.3">
      <c r="A2951">
        <f t="shared" si="603"/>
        <v>2019</v>
      </c>
      <c r="B2951">
        <f t="shared" si="604"/>
        <v>1</v>
      </c>
      <c r="C2951">
        <f t="shared" si="605"/>
        <v>1</v>
      </c>
      <c r="D2951">
        <f t="shared" si="606"/>
        <v>1</v>
      </c>
      <c r="E2951" t="str">
        <f t="shared" si="607"/>
        <v>OFF</v>
      </c>
      <c r="F2951" s="13">
        <f t="shared" si="596"/>
        <v>43466</v>
      </c>
      <c r="G2951" s="14" t="str">
        <f t="shared" si="608"/>
        <v>Avg of 4 NM Projects</v>
      </c>
      <c r="H2951" s="15">
        <f t="shared" si="597"/>
        <v>20</v>
      </c>
      <c r="I2951" s="93">
        <v>-1.4100000000000001</v>
      </c>
      <c r="J2951">
        <f t="shared" si="598"/>
        <v>-7.9213483146067416E-3</v>
      </c>
      <c r="K2951" s="4">
        <v>28.95</v>
      </c>
      <c r="L2951" s="4">
        <v>21.64</v>
      </c>
      <c r="M2951" s="16">
        <f t="shared" si="599"/>
        <v>-3.0512400000000002E-2</v>
      </c>
      <c r="N2951">
        <f t="shared" si="600"/>
        <v>0</v>
      </c>
      <c r="O2951">
        <f t="shared" si="601"/>
        <v>0</v>
      </c>
      <c r="P2951" s="63">
        <f t="shared" si="602"/>
        <v>0</v>
      </c>
    </row>
    <row r="2952" spans="1:18" x14ac:dyDescent="0.3">
      <c r="A2952">
        <f t="shared" si="603"/>
        <v>2019</v>
      </c>
      <c r="B2952">
        <f t="shared" si="604"/>
        <v>1</v>
      </c>
      <c r="C2952">
        <f t="shared" si="605"/>
        <v>1</v>
      </c>
      <c r="D2952">
        <f t="shared" si="606"/>
        <v>1</v>
      </c>
      <c r="E2952" t="str">
        <f t="shared" si="607"/>
        <v>OFF</v>
      </c>
      <c r="F2952" s="13">
        <f t="shared" si="596"/>
        <v>43466</v>
      </c>
      <c r="G2952" s="14" t="str">
        <f t="shared" si="608"/>
        <v>Avg of 4 NM Projects</v>
      </c>
      <c r="H2952" s="15">
        <f t="shared" si="597"/>
        <v>21</v>
      </c>
      <c r="I2952" s="93">
        <v>-1.2799999999999998</v>
      </c>
      <c r="J2952">
        <f t="shared" si="598"/>
        <v>-7.1910112359550547E-3</v>
      </c>
      <c r="K2952" s="4">
        <v>25.84</v>
      </c>
      <c r="L2952" s="4">
        <v>22.82</v>
      </c>
      <c r="M2952" s="16">
        <f t="shared" si="599"/>
        <v>-2.9209599999999995E-2</v>
      </c>
      <c r="N2952">
        <f t="shared" si="600"/>
        <v>0</v>
      </c>
      <c r="O2952">
        <f t="shared" si="601"/>
        <v>0</v>
      </c>
      <c r="P2952" s="63">
        <f t="shared" si="602"/>
        <v>0</v>
      </c>
    </row>
    <row r="2953" spans="1:18" x14ac:dyDescent="0.3">
      <c r="A2953">
        <f t="shared" si="603"/>
        <v>2019</v>
      </c>
      <c r="B2953">
        <f t="shared" si="604"/>
        <v>1</v>
      </c>
      <c r="C2953">
        <f t="shared" si="605"/>
        <v>1</v>
      </c>
      <c r="D2953">
        <f t="shared" si="606"/>
        <v>1</v>
      </c>
      <c r="E2953" t="str">
        <f t="shared" si="607"/>
        <v>OFF</v>
      </c>
      <c r="F2953" s="13">
        <f t="shared" si="596"/>
        <v>43466</v>
      </c>
      <c r="G2953" s="14" t="str">
        <f t="shared" si="608"/>
        <v>Avg of 4 NM Projects</v>
      </c>
      <c r="H2953" s="15">
        <f t="shared" si="597"/>
        <v>22</v>
      </c>
      <c r="I2953" s="93">
        <v>-1.28</v>
      </c>
      <c r="J2953">
        <f t="shared" si="598"/>
        <v>-7.1910112359550565E-3</v>
      </c>
      <c r="K2953" s="4">
        <v>24.97</v>
      </c>
      <c r="L2953" s="4">
        <v>19.940000000000001</v>
      </c>
      <c r="M2953" s="16">
        <f t="shared" si="599"/>
        <v>-2.5523200000000003E-2</v>
      </c>
      <c r="N2953">
        <f t="shared" si="600"/>
        <v>0</v>
      </c>
      <c r="O2953">
        <f t="shared" si="601"/>
        <v>0</v>
      </c>
      <c r="P2953" s="63">
        <f t="shared" si="602"/>
        <v>0</v>
      </c>
    </row>
    <row r="2954" spans="1:18" x14ac:dyDescent="0.3">
      <c r="A2954">
        <f t="shared" si="603"/>
        <v>2019</v>
      </c>
      <c r="B2954">
        <f t="shared" si="604"/>
        <v>1</v>
      </c>
      <c r="C2954">
        <f t="shared" si="605"/>
        <v>1</v>
      </c>
      <c r="D2954">
        <f t="shared" si="606"/>
        <v>1</v>
      </c>
      <c r="E2954" t="str">
        <f t="shared" si="607"/>
        <v>OFF</v>
      </c>
      <c r="F2954" s="13">
        <f t="shared" si="596"/>
        <v>43466</v>
      </c>
      <c r="G2954" s="14" t="str">
        <f t="shared" si="608"/>
        <v>Avg of 4 NM Projects</v>
      </c>
      <c r="H2954" s="15">
        <f t="shared" si="597"/>
        <v>23</v>
      </c>
      <c r="I2954" s="93">
        <v>-1.2799999999999998</v>
      </c>
      <c r="J2954">
        <f t="shared" si="598"/>
        <v>-7.1910112359550547E-3</v>
      </c>
      <c r="K2954" s="4">
        <v>24.5</v>
      </c>
      <c r="L2954" s="4">
        <v>18.989999999999998</v>
      </c>
      <c r="M2954" s="16">
        <f t="shared" si="599"/>
        <v>-2.4307199999999994E-2</v>
      </c>
      <c r="N2954">
        <f t="shared" si="600"/>
        <v>0</v>
      </c>
      <c r="O2954">
        <f t="shared" si="601"/>
        <v>0</v>
      </c>
      <c r="P2954" s="63">
        <f t="shared" si="602"/>
        <v>0</v>
      </c>
    </row>
    <row r="2955" spans="1:18" x14ac:dyDescent="0.3">
      <c r="A2955">
        <f t="shared" si="603"/>
        <v>2019</v>
      </c>
      <c r="B2955">
        <f t="shared" si="604"/>
        <v>1</v>
      </c>
      <c r="C2955">
        <f t="shared" si="605"/>
        <v>1</v>
      </c>
      <c r="D2955">
        <f t="shared" si="606"/>
        <v>1</v>
      </c>
      <c r="E2955" t="str">
        <f t="shared" si="607"/>
        <v>OFF</v>
      </c>
      <c r="F2955" s="13">
        <f t="shared" si="596"/>
        <v>43466</v>
      </c>
      <c r="G2955" s="14" t="str">
        <f t="shared" si="608"/>
        <v>Avg of 4 NM Projects</v>
      </c>
      <c r="H2955" s="15">
        <f t="shared" si="597"/>
        <v>24</v>
      </c>
      <c r="I2955" s="93">
        <v>-1.54</v>
      </c>
      <c r="J2955">
        <f t="shared" si="598"/>
        <v>-8.6516853932584268E-3</v>
      </c>
      <c r="K2955" s="4">
        <v>23.73</v>
      </c>
      <c r="L2955" s="4">
        <v>17.7</v>
      </c>
      <c r="M2955" s="16">
        <f t="shared" si="599"/>
        <v>-2.7257999999999998E-2</v>
      </c>
      <c r="N2955">
        <f t="shared" si="600"/>
        <v>0</v>
      </c>
      <c r="O2955">
        <f t="shared" si="601"/>
        <v>0</v>
      </c>
      <c r="P2955" s="63">
        <f t="shared" si="602"/>
        <v>0</v>
      </c>
    </row>
    <row r="2956" spans="1:18" x14ac:dyDescent="0.3">
      <c r="A2956">
        <f t="shared" si="603"/>
        <v>2019</v>
      </c>
      <c r="B2956">
        <f t="shared" si="604"/>
        <v>1</v>
      </c>
      <c r="C2956">
        <f t="shared" si="605"/>
        <v>2</v>
      </c>
      <c r="D2956">
        <f t="shared" si="606"/>
        <v>2</v>
      </c>
      <c r="E2956" t="str">
        <f t="shared" si="607"/>
        <v>OFF</v>
      </c>
      <c r="F2956" s="13">
        <f t="shared" si="596"/>
        <v>43467</v>
      </c>
      <c r="G2956" s="14" t="str">
        <f t="shared" si="608"/>
        <v>Avg of 4 NM Projects</v>
      </c>
      <c r="H2956" s="15">
        <f t="shared" si="597"/>
        <v>1</v>
      </c>
      <c r="I2956" s="93">
        <v>-1.1499999999999999</v>
      </c>
      <c r="J2956">
        <f t="shared" si="598"/>
        <v>-6.4606741573033704E-3</v>
      </c>
      <c r="K2956" s="4">
        <v>24.65</v>
      </c>
      <c r="L2956" s="4">
        <v>3.62</v>
      </c>
      <c r="M2956" s="16">
        <f t="shared" si="599"/>
        <v>-4.1629999999999992E-3</v>
      </c>
      <c r="N2956">
        <f t="shared" si="600"/>
        <v>0</v>
      </c>
      <c r="O2956">
        <f t="shared" si="601"/>
        <v>0</v>
      </c>
      <c r="P2956" s="63">
        <f t="shared" si="602"/>
        <v>0</v>
      </c>
      <c r="Q2956" s="34"/>
      <c r="R2956" s="34"/>
    </row>
    <row r="2957" spans="1:18" x14ac:dyDescent="0.3">
      <c r="A2957">
        <f t="shared" si="603"/>
        <v>2019</v>
      </c>
      <c r="B2957">
        <f t="shared" si="604"/>
        <v>1</v>
      </c>
      <c r="C2957">
        <f t="shared" si="605"/>
        <v>2</v>
      </c>
      <c r="D2957">
        <f t="shared" si="606"/>
        <v>2</v>
      </c>
      <c r="E2957" t="str">
        <f t="shared" si="607"/>
        <v>OFF</v>
      </c>
      <c r="F2957" s="13">
        <f t="shared" si="596"/>
        <v>43467</v>
      </c>
      <c r="G2957" s="14" t="str">
        <f t="shared" si="608"/>
        <v>Avg of 4 NM Projects</v>
      </c>
      <c r="H2957" s="15">
        <f t="shared" si="597"/>
        <v>2</v>
      </c>
      <c r="I2957" s="93">
        <v>-1.28</v>
      </c>
      <c r="J2957">
        <f t="shared" si="598"/>
        <v>-7.1910112359550565E-3</v>
      </c>
      <c r="K2957" s="4">
        <v>23.47</v>
      </c>
      <c r="L2957" s="4">
        <v>0.56999999999999995</v>
      </c>
      <c r="M2957" s="16">
        <f t="shared" si="599"/>
        <v>-7.2959999999999995E-4</v>
      </c>
      <c r="N2957">
        <f t="shared" si="600"/>
        <v>0</v>
      </c>
      <c r="O2957">
        <f t="shared" si="601"/>
        <v>0</v>
      </c>
      <c r="P2957" s="63">
        <f t="shared" si="602"/>
        <v>0</v>
      </c>
    </row>
    <row r="2958" spans="1:18" x14ac:dyDescent="0.3">
      <c r="A2958">
        <f t="shared" si="603"/>
        <v>2019</v>
      </c>
      <c r="B2958">
        <f t="shared" si="604"/>
        <v>1</v>
      </c>
      <c r="C2958">
        <f t="shared" si="605"/>
        <v>2</v>
      </c>
      <c r="D2958">
        <f t="shared" si="606"/>
        <v>2</v>
      </c>
      <c r="E2958" t="str">
        <f t="shared" si="607"/>
        <v>OFF</v>
      </c>
      <c r="F2958" s="13">
        <f t="shared" si="596"/>
        <v>43467</v>
      </c>
      <c r="G2958" s="14" t="str">
        <f t="shared" si="608"/>
        <v>Avg of 4 NM Projects</v>
      </c>
      <c r="H2958" s="15">
        <f t="shared" si="597"/>
        <v>3</v>
      </c>
      <c r="I2958" s="93">
        <v>-1.4099999999999997</v>
      </c>
      <c r="J2958">
        <f t="shared" si="598"/>
        <v>-7.9213483146067399E-3</v>
      </c>
      <c r="K2958" s="4">
        <v>20.059999999999999</v>
      </c>
      <c r="L2958" s="4">
        <v>18.66</v>
      </c>
      <c r="M2958" s="16">
        <f t="shared" si="599"/>
        <v>-2.6310599999999993E-2</v>
      </c>
      <c r="N2958">
        <f t="shared" si="600"/>
        <v>0</v>
      </c>
      <c r="O2958">
        <f t="shared" si="601"/>
        <v>0</v>
      </c>
      <c r="P2958" s="63">
        <f t="shared" si="602"/>
        <v>0</v>
      </c>
    </row>
    <row r="2959" spans="1:18" x14ac:dyDescent="0.3">
      <c r="A2959">
        <f t="shared" si="603"/>
        <v>2019</v>
      </c>
      <c r="B2959">
        <f t="shared" si="604"/>
        <v>1</v>
      </c>
      <c r="C2959">
        <f t="shared" si="605"/>
        <v>2</v>
      </c>
      <c r="D2959">
        <f t="shared" si="606"/>
        <v>2</v>
      </c>
      <c r="E2959" t="str">
        <f t="shared" si="607"/>
        <v>OFF</v>
      </c>
      <c r="F2959" s="13">
        <f t="shared" si="596"/>
        <v>43467</v>
      </c>
      <c r="G2959" s="14" t="str">
        <f t="shared" si="608"/>
        <v>Avg of 4 NM Projects</v>
      </c>
      <c r="H2959" s="15">
        <f t="shared" si="597"/>
        <v>4</v>
      </c>
      <c r="I2959" s="93">
        <v>-1.2799999999999998</v>
      </c>
      <c r="J2959">
        <f t="shared" si="598"/>
        <v>-7.1910112359550547E-3</v>
      </c>
      <c r="K2959" s="4">
        <v>22</v>
      </c>
      <c r="L2959" s="4">
        <v>22.31</v>
      </c>
      <c r="M2959" s="16">
        <f t="shared" si="599"/>
        <v>-2.8556799999999997E-2</v>
      </c>
      <c r="N2959">
        <f t="shared" si="600"/>
        <v>0</v>
      </c>
      <c r="O2959">
        <f t="shared" si="601"/>
        <v>0</v>
      </c>
      <c r="P2959" s="63">
        <f t="shared" si="602"/>
        <v>0</v>
      </c>
    </row>
    <row r="2960" spans="1:18" x14ac:dyDescent="0.3">
      <c r="A2960">
        <f t="shared" si="603"/>
        <v>2019</v>
      </c>
      <c r="B2960">
        <f t="shared" si="604"/>
        <v>1</v>
      </c>
      <c r="C2960">
        <f t="shared" si="605"/>
        <v>2</v>
      </c>
      <c r="D2960">
        <f t="shared" si="606"/>
        <v>2</v>
      </c>
      <c r="E2960" t="str">
        <f t="shared" si="607"/>
        <v>OFF</v>
      </c>
      <c r="F2960" s="13">
        <f t="shared" si="596"/>
        <v>43467</v>
      </c>
      <c r="G2960" s="14" t="str">
        <f t="shared" si="608"/>
        <v>Avg of 4 NM Projects</v>
      </c>
      <c r="H2960" s="15">
        <f t="shared" si="597"/>
        <v>5</v>
      </c>
      <c r="I2960" s="93">
        <v>-1.28</v>
      </c>
      <c r="J2960">
        <f t="shared" si="598"/>
        <v>-7.1910112359550565E-3</v>
      </c>
      <c r="K2960" s="4">
        <v>24.85</v>
      </c>
      <c r="L2960" s="4">
        <v>18.62</v>
      </c>
      <c r="M2960" s="16">
        <f t="shared" si="599"/>
        <v>-2.38336E-2</v>
      </c>
      <c r="N2960">
        <f t="shared" si="600"/>
        <v>0</v>
      </c>
      <c r="O2960">
        <f t="shared" si="601"/>
        <v>0</v>
      </c>
      <c r="P2960" s="63">
        <f t="shared" si="602"/>
        <v>0</v>
      </c>
    </row>
    <row r="2961" spans="1:16" x14ac:dyDescent="0.3">
      <c r="A2961">
        <f t="shared" si="603"/>
        <v>2019</v>
      </c>
      <c r="B2961">
        <f t="shared" si="604"/>
        <v>1</v>
      </c>
      <c r="C2961">
        <f t="shared" si="605"/>
        <v>2</v>
      </c>
      <c r="D2961">
        <f t="shared" si="606"/>
        <v>2</v>
      </c>
      <c r="E2961" t="str">
        <f t="shared" si="607"/>
        <v>OFF</v>
      </c>
      <c r="F2961" s="13">
        <f t="shared" si="596"/>
        <v>43467</v>
      </c>
      <c r="G2961" s="14" t="str">
        <f t="shared" si="608"/>
        <v>Avg of 4 NM Projects</v>
      </c>
      <c r="H2961" s="15">
        <f t="shared" si="597"/>
        <v>6</v>
      </c>
      <c r="I2961" s="93">
        <v>-1.1499999999999999</v>
      </c>
      <c r="J2961">
        <f t="shared" si="598"/>
        <v>-6.4606741573033704E-3</v>
      </c>
      <c r="K2961" s="4">
        <v>29.31</v>
      </c>
      <c r="L2961" s="4">
        <v>16.489999999999998</v>
      </c>
      <c r="M2961" s="16">
        <f t="shared" si="599"/>
        <v>-1.8963499999999998E-2</v>
      </c>
      <c r="N2961">
        <f t="shared" si="600"/>
        <v>0</v>
      </c>
      <c r="O2961">
        <f t="shared" si="601"/>
        <v>0</v>
      </c>
      <c r="P2961" s="63">
        <f t="shared" si="602"/>
        <v>0</v>
      </c>
    </row>
    <row r="2962" spans="1:16" x14ac:dyDescent="0.3">
      <c r="A2962">
        <f t="shared" si="603"/>
        <v>2019</v>
      </c>
      <c r="B2962">
        <f t="shared" si="604"/>
        <v>1</v>
      </c>
      <c r="C2962">
        <f t="shared" si="605"/>
        <v>2</v>
      </c>
      <c r="D2962">
        <f t="shared" si="606"/>
        <v>2</v>
      </c>
      <c r="E2962" t="str">
        <f t="shared" si="607"/>
        <v>OFF</v>
      </c>
      <c r="F2962" s="13">
        <f t="shared" si="596"/>
        <v>43467</v>
      </c>
      <c r="G2962" s="14" t="str">
        <f t="shared" si="608"/>
        <v>Avg of 4 NM Projects</v>
      </c>
      <c r="H2962" s="15">
        <f t="shared" si="597"/>
        <v>7</v>
      </c>
      <c r="I2962" s="93">
        <v>-1.1499999999999999</v>
      </c>
      <c r="J2962">
        <f t="shared" si="598"/>
        <v>-6.4606741573033704E-3</v>
      </c>
      <c r="K2962" s="4">
        <v>32.36</v>
      </c>
      <c r="L2962" s="4">
        <v>29.6</v>
      </c>
      <c r="M2962" s="16">
        <f t="shared" si="599"/>
        <v>-3.4040000000000001E-2</v>
      </c>
      <c r="N2962">
        <f t="shared" si="600"/>
        <v>0</v>
      </c>
      <c r="O2962">
        <f t="shared" si="601"/>
        <v>0</v>
      </c>
      <c r="P2962" s="63">
        <f t="shared" si="602"/>
        <v>0</v>
      </c>
    </row>
    <row r="2963" spans="1:16" x14ac:dyDescent="0.3">
      <c r="A2963">
        <f t="shared" si="603"/>
        <v>2019</v>
      </c>
      <c r="B2963">
        <f t="shared" si="604"/>
        <v>1</v>
      </c>
      <c r="C2963">
        <f t="shared" si="605"/>
        <v>2</v>
      </c>
      <c r="D2963">
        <f t="shared" si="606"/>
        <v>2</v>
      </c>
      <c r="E2963" t="str">
        <f t="shared" si="607"/>
        <v>ON</v>
      </c>
      <c r="F2963" s="13">
        <f t="shared" si="596"/>
        <v>43467</v>
      </c>
      <c r="G2963" s="14" t="str">
        <f t="shared" si="608"/>
        <v>Avg of 4 NM Projects</v>
      </c>
      <c r="H2963" s="15">
        <f t="shared" si="597"/>
        <v>8</v>
      </c>
      <c r="I2963" s="93">
        <v>-0.6349999999999999</v>
      </c>
      <c r="J2963">
        <f t="shared" si="598"/>
        <v>-3.5674157303370781E-3</v>
      </c>
      <c r="K2963" s="4">
        <v>29.17</v>
      </c>
      <c r="L2963" s="4">
        <v>30.28</v>
      </c>
      <c r="M2963" s="16">
        <f t="shared" si="599"/>
        <v>-1.92278E-2</v>
      </c>
      <c r="N2963">
        <f t="shared" si="600"/>
        <v>0</v>
      </c>
      <c r="O2963">
        <f t="shared" si="601"/>
        <v>0</v>
      </c>
      <c r="P2963" s="63">
        <f t="shared" si="602"/>
        <v>0</v>
      </c>
    </row>
    <row r="2964" spans="1:16" x14ac:dyDescent="0.3">
      <c r="A2964">
        <f t="shared" si="603"/>
        <v>2019</v>
      </c>
      <c r="B2964">
        <f t="shared" si="604"/>
        <v>1</v>
      </c>
      <c r="C2964">
        <f t="shared" si="605"/>
        <v>2</v>
      </c>
      <c r="D2964">
        <f t="shared" si="606"/>
        <v>2</v>
      </c>
      <c r="E2964" t="str">
        <f t="shared" si="607"/>
        <v>ON</v>
      </c>
      <c r="F2964" s="13">
        <f t="shared" si="596"/>
        <v>43467</v>
      </c>
      <c r="G2964" s="14" t="str">
        <f t="shared" si="608"/>
        <v>Avg of 4 NM Projects</v>
      </c>
      <c r="H2964" s="15">
        <f t="shared" si="597"/>
        <v>9</v>
      </c>
      <c r="I2964" s="93">
        <v>14.47</v>
      </c>
      <c r="J2964">
        <f t="shared" si="598"/>
        <v>8.129213483146068E-2</v>
      </c>
      <c r="K2964" s="4">
        <v>28.39</v>
      </c>
      <c r="L2964" s="4">
        <v>25.41</v>
      </c>
      <c r="M2964" s="16">
        <f t="shared" si="599"/>
        <v>0.36768270000000003</v>
      </c>
      <c r="N2964">
        <f t="shared" si="600"/>
        <v>0</v>
      </c>
      <c r="O2964">
        <f t="shared" si="601"/>
        <v>0</v>
      </c>
      <c r="P2964" s="63">
        <f t="shared" si="602"/>
        <v>0</v>
      </c>
    </row>
    <row r="2965" spans="1:16" x14ac:dyDescent="0.3">
      <c r="A2965">
        <f t="shared" si="603"/>
        <v>2019</v>
      </c>
      <c r="B2965">
        <f t="shared" si="604"/>
        <v>1</v>
      </c>
      <c r="C2965">
        <f t="shared" si="605"/>
        <v>2</v>
      </c>
      <c r="D2965">
        <f t="shared" si="606"/>
        <v>2</v>
      </c>
      <c r="E2965" t="str">
        <f t="shared" si="607"/>
        <v>ON</v>
      </c>
      <c r="F2965" s="13">
        <f t="shared" si="596"/>
        <v>43467</v>
      </c>
      <c r="G2965" s="14" t="str">
        <f t="shared" si="608"/>
        <v>Avg of 4 NM Projects</v>
      </c>
      <c r="H2965" s="15">
        <f t="shared" si="597"/>
        <v>10</v>
      </c>
      <c r="I2965" s="93">
        <v>27.395</v>
      </c>
      <c r="J2965">
        <f t="shared" si="598"/>
        <v>0.15390449438202247</v>
      </c>
      <c r="K2965" s="4">
        <v>25.67</v>
      </c>
      <c r="L2965" s="4">
        <v>21.77</v>
      </c>
      <c r="M2965" s="16">
        <f t="shared" si="599"/>
        <v>0.59638914999999992</v>
      </c>
      <c r="N2965">
        <f t="shared" si="600"/>
        <v>0</v>
      </c>
      <c r="O2965">
        <f t="shared" si="601"/>
        <v>0</v>
      </c>
      <c r="P2965" s="63">
        <f t="shared" si="602"/>
        <v>0</v>
      </c>
    </row>
    <row r="2966" spans="1:16" x14ac:dyDescent="0.3">
      <c r="A2966">
        <f t="shared" si="603"/>
        <v>2019</v>
      </c>
      <c r="B2966">
        <f t="shared" si="604"/>
        <v>1</v>
      </c>
      <c r="C2966">
        <f t="shared" si="605"/>
        <v>2</v>
      </c>
      <c r="D2966">
        <f t="shared" si="606"/>
        <v>2</v>
      </c>
      <c r="E2966" t="str">
        <f t="shared" si="607"/>
        <v>ON</v>
      </c>
      <c r="F2966" s="13">
        <f t="shared" si="596"/>
        <v>43467</v>
      </c>
      <c r="G2966" s="14" t="str">
        <f t="shared" si="608"/>
        <v>Avg of 4 NM Projects</v>
      </c>
      <c r="H2966" s="15">
        <f t="shared" si="597"/>
        <v>11</v>
      </c>
      <c r="I2966" s="93">
        <v>42.104999999999997</v>
      </c>
      <c r="J2966">
        <f t="shared" si="598"/>
        <v>0.2365449438202247</v>
      </c>
      <c r="K2966" s="4">
        <v>30.16</v>
      </c>
      <c r="L2966" s="4">
        <v>24.25</v>
      </c>
      <c r="M2966" s="16">
        <f t="shared" si="599"/>
        <v>1.0210462499999999</v>
      </c>
      <c r="N2966">
        <f t="shared" si="600"/>
        <v>0</v>
      </c>
      <c r="O2966">
        <f t="shared" si="601"/>
        <v>0</v>
      </c>
      <c r="P2966" s="63">
        <f t="shared" si="602"/>
        <v>0</v>
      </c>
    </row>
    <row r="2967" spans="1:16" x14ac:dyDescent="0.3">
      <c r="A2967">
        <f t="shared" si="603"/>
        <v>2019</v>
      </c>
      <c r="B2967">
        <f t="shared" si="604"/>
        <v>1</v>
      </c>
      <c r="C2967">
        <f t="shared" si="605"/>
        <v>2</v>
      </c>
      <c r="D2967">
        <f t="shared" si="606"/>
        <v>2</v>
      </c>
      <c r="E2967" t="str">
        <f t="shared" si="607"/>
        <v>ON</v>
      </c>
      <c r="F2967" s="13">
        <f t="shared" si="596"/>
        <v>43467</v>
      </c>
      <c r="G2967" s="14" t="str">
        <f t="shared" si="608"/>
        <v>Avg of 4 NM Projects</v>
      </c>
      <c r="H2967" s="15">
        <f t="shared" si="597"/>
        <v>12</v>
      </c>
      <c r="I2967" s="93">
        <v>50.3</v>
      </c>
      <c r="J2967">
        <f t="shared" si="598"/>
        <v>0.28258426966292133</v>
      </c>
      <c r="K2967" s="4">
        <v>26.87</v>
      </c>
      <c r="L2967" s="4">
        <v>25.21</v>
      </c>
      <c r="M2967" s="16">
        <f t="shared" si="599"/>
        <v>1.2680629999999999</v>
      </c>
      <c r="N2967">
        <f t="shared" si="600"/>
        <v>0</v>
      </c>
      <c r="O2967">
        <f t="shared" si="601"/>
        <v>0</v>
      </c>
      <c r="P2967" s="63">
        <f t="shared" si="602"/>
        <v>0</v>
      </c>
    </row>
    <row r="2968" spans="1:16" x14ac:dyDescent="0.3">
      <c r="A2968">
        <f t="shared" si="603"/>
        <v>2019</v>
      </c>
      <c r="B2968">
        <f t="shared" si="604"/>
        <v>1</v>
      </c>
      <c r="C2968">
        <f t="shared" si="605"/>
        <v>2</v>
      </c>
      <c r="D2968">
        <f t="shared" si="606"/>
        <v>2</v>
      </c>
      <c r="E2968" t="str">
        <f t="shared" si="607"/>
        <v>ON</v>
      </c>
      <c r="F2968" s="13">
        <f t="shared" si="596"/>
        <v>43467</v>
      </c>
      <c r="G2968" s="14" t="str">
        <f t="shared" si="608"/>
        <v>Avg of 4 NM Projects</v>
      </c>
      <c r="H2968" s="15">
        <f t="shared" si="597"/>
        <v>13</v>
      </c>
      <c r="I2968" s="93">
        <v>46.975000000000001</v>
      </c>
      <c r="J2968">
        <f t="shared" si="598"/>
        <v>0.26390449438202246</v>
      </c>
      <c r="K2968" s="4">
        <v>25.58</v>
      </c>
      <c r="L2968" s="4">
        <v>23.93</v>
      </c>
      <c r="M2968" s="16">
        <f t="shared" si="599"/>
        <v>1.12411175</v>
      </c>
      <c r="N2968">
        <f t="shared" si="600"/>
        <v>0</v>
      </c>
      <c r="O2968">
        <f t="shared" si="601"/>
        <v>0</v>
      </c>
      <c r="P2968" s="63">
        <f t="shared" si="602"/>
        <v>0</v>
      </c>
    </row>
    <row r="2969" spans="1:16" x14ac:dyDescent="0.3">
      <c r="A2969">
        <f t="shared" si="603"/>
        <v>2019</v>
      </c>
      <c r="B2969">
        <f t="shared" si="604"/>
        <v>1</v>
      </c>
      <c r="C2969">
        <f t="shared" si="605"/>
        <v>2</v>
      </c>
      <c r="D2969">
        <f t="shared" si="606"/>
        <v>2</v>
      </c>
      <c r="E2969" t="str">
        <f t="shared" si="607"/>
        <v>ON</v>
      </c>
      <c r="F2969" s="13">
        <f t="shared" si="596"/>
        <v>43467</v>
      </c>
      <c r="G2969" s="14" t="str">
        <f t="shared" si="608"/>
        <v>Avg of 4 NM Projects</v>
      </c>
      <c r="H2969" s="15">
        <f t="shared" si="597"/>
        <v>14</v>
      </c>
      <c r="I2969" s="93">
        <v>40.964999999999996</v>
      </c>
      <c r="J2969">
        <f t="shared" si="598"/>
        <v>0.23014044943820222</v>
      </c>
      <c r="K2969" s="4">
        <v>25.8</v>
      </c>
      <c r="L2969" s="4">
        <v>24.53</v>
      </c>
      <c r="M2969" s="16">
        <f t="shared" si="599"/>
        <v>1.00487145</v>
      </c>
      <c r="N2969">
        <f t="shared" si="600"/>
        <v>0</v>
      </c>
      <c r="O2969">
        <f t="shared" si="601"/>
        <v>0</v>
      </c>
      <c r="P2969" s="63">
        <f t="shared" si="602"/>
        <v>0</v>
      </c>
    </row>
    <row r="2970" spans="1:16" x14ac:dyDescent="0.3">
      <c r="A2970">
        <f t="shared" si="603"/>
        <v>2019</v>
      </c>
      <c r="B2970">
        <f t="shared" si="604"/>
        <v>1</v>
      </c>
      <c r="C2970">
        <f t="shared" si="605"/>
        <v>2</v>
      </c>
      <c r="D2970">
        <f t="shared" si="606"/>
        <v>2</v>
      </c>
      <c r="E2970" t="str">
        <f t="shared" si="607"/>
        <v>ON</v>
      </c>
      <c r="F2970" s="13">
        <f t="shared" si="596"/>
        <v>43467</v>
      </c>
      <c r="G2970" s="14" t="str">
        <f t="shared" si="608"/>
        <v>Avg of 4 NM Projects</v>
      </c>
      <c r="H2970" s="15">
        <f t="shared" si="597"/>
        <v>15</v>
      </c>
      <c r="I2970" s="93">
        <v>29.055</v>
      </c>
      <c r="J2970">
        <f t="shared" si="598"/>
        <v>0.16323033707865167</v>
      </c>
      <c r="K2970" s="4">
        <v>27.03</v>
      </c>
      <c r="L2970" s="4">
        <v>25.43</v>
      </c>
      <c r="M2970" s="16">
        <f t="shared" si="599"/>
        <v>0.73886865000000002</v>
      </c>
      <c r="N2970">
        <f t="shared" si="600"/>
        <v>0</v>
      </c>
      <c r="O2970">
        <f t="shared" si="601"/>
        <v>0</v>
      </c>
      <c r="P2970" s="63">
        <f t="shared" si="602"/>
        <v>0</v>
      </c>
    </row>
    <row r="2971" spans="1:16" x14ac:dyDescent="0.3">
      <c r="A2971">
        <f t="shared" si="603"/>
        <v>2019</v>
      </c>
      <c r="B2971">
        <f t="shared" si="604"/>
        <v>1</v>
      </c>
      <c r="C2971">
        <f t="shared" si="605"/>
        <v>2</v>
      </c>
      <c r="D2971">
        <f t="shared" si="606"/>
        <v>2</v>
      </c>
      <c r="E2971" t="str">
        <f t="shared" si="607"/>
        <v>ON</v>
      </c>
      <c r="F2971" s="13">
        <f t="shared" si="596"/>
        <v>43467</v>
      </c>
      <c r="G2971" s="14" t="str">
        <f t="shared" si="608"/>
        <v>Avg of 4 NM Projects</v>
      </c>
      <c r="H2971" s="15">
        <f t="shared" si="597"/>
        <v>16</v>
      </c>
      <c r="I2971" s="93">
        <v>8.9649999999999999</v>
      </c>
      <c r="J2971">
        <f t="shared" si="598"/>
        <v>5.0365168539325843E-2</v>
      </c>
      <c r="K2971" s="4">
        <v>30.46</v>
      </c>
      <c r="L2971" s="4">
        <v>30.26</v>
      </c>
      <c r="M2971" s="16">
        <f t="shared" si="599"/>
        <v>0.27128090000000005</v>
      </c>
      <c r="N2971">
        <f t="shared" si="600"/>
        <v>0</v>
      </c>
      <c r="O2971">
        <f t="shared" si="601"/>
        <v>0</v>
      </c>
      <c r="P2971" s="63">
        <f t="shared" si="602"/>
        <v>0</v>
      </c>
    </row>
    <row r="2972" spans="1:16" x14ac:dyDescent="0.3">
      <c r="A2972">
        <f t="shared" si="603"/>
        <v>2019</v>
      </c>
      <c r="B2972">
        <f t="shared" si="604"/>
        <v>1</v>
      </c>
      <c r="C2972">
        <f t="shared" si="605"/>
        <v>2</v>
      </c>
      <c r="D2972">
        <f t="shared" si="606"/>
        <v>2</v>
      </c>
      <c r="E2972" t="str">
        <f t="shared" si="607"/>
        <v>ON</v>
      </c>
      <c r="F2972" s="13">
        <f t="shared" si="596"/>
        <v>43467</v>
      </c>
      <c r="G2972" s="14" t="str">
        <f t="shared" si="608"/>
        <v>Avg of 4 NM Projects</v>
      </c>
      <c r="H2972" s="15">
        <f t="shared" si="597"/>
        <v>17</v>
      </c>
      <c r="I2972" s="93">
        <v>-1.28</v>
      </c>
      <c r="J2972">
        <f t="shared" si="598"/>
        <v>-7.1910112359550565E-3</v>
      </c>
      <c r="K2972" s="4">
        <v>41.64</v>
      </c>
      <c r="L2972" s="4">
        <v>35.799999999999997</v>
      </c>
      <c r="M2972" s="16">
        <f t="shared" si="599"/>
        <v>-4.5823999999999997E-2</v>
      </c>
      <c r="N2972">
        <f t="shared" si="600"/>
        <v>0</v>
      </c>
      <c r="O2972">
        <f t="shared" si="601"/>
        <v>0</v>
      </c>
      <c r="P2972" s="63">
        <f t="shared" si="602"/>
        <v>0</v>
      </c>
    </row>
    <row r="2973" spans="1:16" x14ac:dyDescent="0.3">
      <c r="A2973">
        <f t="shared" si="603"/>
        <v>2019</v>
      </c>
      <c r="B2973">
        <f t="shared" si="604"/>
        <v>1</v>
      </c>
      <c r="C2973">
        <f t="shared" si="605"/>
        <v>2</v>
      </c>
      <c r="D2973">
        <f t="shared" si="606"/>
        <v>2</v>
      </c>
      <c r="E2973" t="str">
        <f t="shared" si="607"/>
        <v>ON</v>
      </c>
      <c r="F2973" s="13">
        <f t="shared" ref="F2973:F3036" si="609">+F2949+1</f>
        <v>43467</v>
      </c>
      <c r="G2973" s="14" t="str">
        <f t="shared" si="608"/>
        <v>Avg of 4 NM Projects</v>
      </c>
      <c r="H2973" s="15">
        <f t="shared" ref="H2973:H3036" si="610">H2949</f>
        <v>18</v>
      </c>
      <c r="I2973" s="93">
        <v>-1.41</v>
      </c>
      <c r="J2973">
        <f t="shared" si="598"/>
        <v>-7.9213483146067416E-3</v>
      </c>
      <c r="K2973" s="4">
        <v>61.79</v>
      </c>
      <c r="L2973" s="4">
        <v>39.26</v>
      </c>
      <c r="M2973" s="16">
        <f t="shared" si="599"/>
        <v>-5.5356599999999992E-2</v>
      </c>
      <c r="N2973">
        <f t="shared" si="600"/>
        <v>0</v>
      </c>
      <c r="O2973">
        <f t="shared" si="601"/>
        <v>0</v>
      </c>
      <c r="P2973" s="63">
        <f t="shared" si="602"/>
        <v>0</v>
      </c>
    </row>
    <row r="2974" spans="1:16" x14ac:dyDescent="0.3">
      <c r="A2974">
        <f t="shared" si="603"/>
        <v>2019</v>
      </c>
      <c r="B2974">
        <f t="shared" si="604"/>
        <v>1</v>
      </c>
      <c r="C2974">
        <f t="shared" si="605"/>
        <v>2</v>
      </c>
      <c r="D2974">
        <f t="shared" si="606"/>
        <v>2</v>
      </c>
      <c r="E2974" t="str">
        <f t="shared" si="607"/>
        <v>ON</v>
      </c>
      <c r="F2974" s="13">
        <f t="shared" si="609"/>
        <v>43467</v>
      </c>
      <c r="G2974" s="14" t="str">
        <f t="shared" si="608"/>
        <v>Avg of 4 NM Projects</v>
      </c>
      <c r="H2974" s="15">
        <f t="shared" si="610"/>
        <v>19</v>
      </c>
      <c r="I2974" s="93">
        <v>-1.2799999999999998</v>
      </c>
      <c r="J2974">
        <f t="shared" si="598"/>
        <v>-7.1910112359550547E-3</v>
      </c>
      <c r="K2974" s="4">
        <v>60.42</v>
      </c>
      <c r="L2974" s="4">
        <v>67.11</v>
      </c>
      <c r="M2974" s="16">
        <f t="shared" si="599"/>
        <v>-8.5900799999999986E-2</v>
      </c>
      <c r="N2974">
        <f t="shared" si="600"/>
        <v>0</v>
      </c>
      <c r="O2974">
        <f t="shared" si="601"/>
        <v>0</v>
      </c>
      <c r="P2974" s="63">
        <f t="shared" si="602"/>
        <v>0</v>
      </c>
    </row>
    <row r="2975" spans="1:16" x14ac:dyDescent="0.3">
      <c r="A2975">
        <f t="shared" si="603"/>
        <v>2019</v>
      </c>
      <c r="B2975">
        <f t="shared" si="604"/>
        <v>1</v>
      </c>
      <c r="C2975">
        <f t="shared" si="605"/>
        <v>2</v>
      </c>
      <c r="D2975">
        <f t="shared" si="606"/>
        <v>2</v>
      </c>
      <c r="E2975" t="str">
        <f t="shared" si="607"/>
        <v>ON</v>
      </c>
      <c r="F2975" s="13">
        <f t="shared" si="609"/>
        <v>43467</v>
      </c>
      <c r="G2975" s="14" t="str">
        <f t="shared" si="608"/>
        <v>Avg of 4 NM Projects</v>
      </c>
      <c r="H2975" s="15">
        <f t="shared" si="610"/>
        <v>20</v>
      </c>
      <c r="I2975" s="93">
        <v>-1.1499999999999999</v>
      </c>
      <c r="J2975">
        <f t="shared" si="598"/>
        <v>-6.4606741573033704E-3</v>
      </c>
      <c r="K2975" s="4">
        <v>54.09</v>
      </c>
      <c r="L2975" s="4">
        <v>32.72</v>
      </c>
      <c r="M2975" s="16">
        <f t="shared" si="599"/>
        <v>-3.7627999999999995E-2</v>
      </c>
      <c r="N2975">
        <f t="shared" si="600"/>
        <v>0</v>
      </c>
      <c r="O2975">
        <f t="shared" si="601"/>
        <v>0</v>
      </c>
      <c r="P2975" s="63">
        <f t="shared" si="602"/>
        <v>0</v>
      </c>
    </row>
    <row r="2976" spans="1:16" x14ac:dyDescent="0.3">
      <c r="A2976">
        <f t="shared" si="603"/>
        <v>2019</v>
      </c>
      <c r="B2976">
        <f t="shared" si="604"/>
        <v>1</v>
      </c>
      <c r="C2976">
        <f t="shared" si="605"/>
        <v>2</v>
      </c>
      <c r="D2976">
        <f t="shared" si="606"/>
        <v>2</v>
      </c>
      <c r="E2976" t="str">
        <f t="shared" si="607"/>
        <v>ON</v>
      </c>
      <c r="F2976" s="13">
        <f t="shared" si="609"/>
        <v>43467</v>
      </c>
      <c r="G2976" s="14" t="str">
        <f t="shared" si="608"/>
        <v>Avg of 4 NM Projects</v>
      </c>
      <c r="H2976" s="15">
        <f t="shared" si="610"/>
        <v>21</v>
      </c>
      <c r="I2976" s="93">
        <v>-1.1499999999999999</v>
      </c>
      <c r="J2976">
        <f t="shared" si="598"/>
        <v>-6.4606741573033704E-3</v>
      </c>
      <c r="K2976" s="4">
        <v>46.21</v>
      </c>
      <c r="L2976" s="4">
        <v>28.31</v>
      </c>
      <c r="M2976" s="16">
        <f t="shared" si="599"/>
        <v>-3.2556499999999995E-2</v>
      </c>
      <c r="N2976">
        <f t="shared" si="600"/>
        <v>0</v>
      </c>
      <c r="O2976">
        <f t="shared" si="601"/>
        <v>0</v>
      </c>
      <c r="P2976" s="63">
        <f t="shared" si="602"/>
        <v>0</v>
      </c>
    </row>
    <row r="2977" spans="1:18" x14ac:dyDescent="0.3">
      <c r="A2977">
        <f t="shared" si="603"/>
        <v>2019</v>
      </c>
      <c r="B2977">
        <f t="shared" si="604"/>
        <v>1</v>
      </c>
      <c r="C2977">
        <f t="shared" si="605"/>
        <v>2</v>
      </c>
      <c r="D2977">
        <f t="shared" si="606"/>
        <v>2</v>
      </c>
      <c r="E2977" t="str">
        <f t="shared" si="607"/>
        <v>ON</v>
      </c>
      <c r="F2977" s="13">
        <f t="shared" si="609"/>
        <v>43467</v>
      </c>
      <c r="G2977" s="14" t="str">
        <f t="shared" si="608"/>
        <v>Avg of 4 NM Projects</v>
      </c>
      <c r="H2977" s="15">
        <f t="shared" si="610"/>
        <v>22</v>
      </c>
      <c r="I2977" s="93">
        <v>-1.1499999999999999</v>
      </c>
      <c r="J2977">
        <f t="shared" si="598"/>
        <v>-6.4606741573033704E-3</v>
      </c>
      <c r="K2977" s="4">
        <v>38.549999999999997</v>
      </c>
      <c r="L2977" s="4">
        <v>27.99</v>
      </c>
      <c r="M2977" s="16">
        <f t="shared" si="599"/>
        <v>-3.2188499999999995E-2</v>
      </c>
      <c r="N2977">
        <f t="shared" si="600"/>
        <v>0</v>
      </c>
      <c r="O2977">
        <f t="shared" si="601"/>
        <v>0</v>
      </c>
      <c r="P2977" s="63">
        <f t="shared" si="602"/>
        <v>0</v>
      </c>
    </row>
    <row r="2978" spans="1:18" x14ac:dyDescent="0.3">
      <c r="A2978">
        <f t="shared" si="603"/>
        <v>2019</v>
      </c>
      <c r="B2978">
        <f t="shared" si="604"/>
        <v>1</v>
      </c>
      <c r="C2978">
        <f t="shared" si="605"/>
        <v>2</v>
      </c>
      <c r="D2978">
        <f t="shared" si="606"/>
        <v>2</v>
      </c>
      <c r="E2978" t="str">
        <f t="shared" si="607"/>
        <v>ON</v>
      </c>
      <c r="F2978" s="13">
        <f t="shared" si="609"/>
        <v>43467</v>
      </c>
      <c r="G2978" s="14" t="str">
        <f t="shared" si="608"/>
        <v>Avg of 4 NM Projects</v>
      </c>
      <c r="H2978" s="15">
        <f t="shared" si="610"/>
        <v>23</v>
      </c>
      <c r="I2978" s="93">
        <v>-1.4100000000000001</v>
      </c>
      <c r="J2978">
        <f t="shared" si="598"/>
        <v>-7.9213483146067416E-3</v>
      </c>
      <c r="K2978" s="4">
        <v>33.82</v>
      </c>
      <c r="L2978" s="4">
        <v>25.34</v>
      </c>
      <c r="M2978" s="16">
        <f t="shared" si="599"/>
        <v>-3.5729400000000008E-2</v>
      </c>
      <c r="N2978">
        <f t="shared" si="600"/>
        <v>0</v>
      </c>
      <c r="O2978">
        <f t="shared" si="601"/>
        <v>0</v>
      </c>
      <c r="P2978" s="63">
        <f t="shared" si="602"/>
        <v>0</v>
      </c>
    </row>
    <row r="2979" spans="1:18" x14ac:dyDescent="0.3">
      <c r="A2979">
        <f t="shared" si="603"/>
        <v>2019</v>
      </c>
      <c r="B2979">
        <f t="shared" si="604"/>
        <v>1</v>
      </c>
      <c r="C2979">
        <f t="shared" si="605"/>
        <v>2</v>
      </c>
      <c r="D2979">
        <f t="shared" si="606"/>
        <v>2</v>
      </c>
      <c r="E2979" t="str">
        <f t="shared" si="607"/>
        <v>OFF</v>
      </c>
      <c r="F2979" s="13">
        <f t="shared" si="609"/>
        <v>43467</v>
      </c>
      <c r="G2979" s="14" t="str">
        <f t="shared" si="608"/>
        <v>Avg of 4 NM Projects</v>
      </c>
      <c r="H2979" s="15">
        <f t="shared" si="610"/>
        <v>24</v>
      </c>
      <c r="I2979" s="93">
        <v>-1.1499999999999999</v>
      </c>
      <c r="J2979">
        <f t="shared" si="598"/>
        <v>-6.4606741573033704E-3</v>
      </c>
      <c r="K2979" s="4">
        <v>25.78</v>
      </c>
      <c r="L2979" s="4">
        <v>24.22</v>
      </c>
      <c r="M2979" s="16">
        <f t="shared" si="599"/>
        <v>-2.7852999999999999E-2</v>
      </c>
      <c r="N2979">
        <f t="shared" si="600"/>
        <v>0</v>
      </c>
      <c r="O2979">
        <f t="shared" si="601"/>
        <v>0</v>
      </c>
      <c r="P2979" s="63">
        <f t="shared" si="602"/>
        <v>0</v>
      </c>
    </row>
    <row r="2980" spans="1:18" x14ac:dyDescent="0.3">
      <c r="A2980">
        <f t="shared" si="603"/>
        <v>2019</v>
      </c>
      <c r="B2980">
        <f t="shared" si="604"/>
        <v>1</v>
      </c>
      <c r="C2980">
        <f t="shared" si="605"/>
        <v>3</v>
      </c>
      <c r="D2980">
        <f t="shared" si="606"/>
        <v>3</v>
      </c>
      <c r="E2980" t="str">
        <f t="shared" si="607"/>
        <v>OFF</v>
      </c>
      <c r="F2980" s="13">
        <f t="shared" si="609"/>
        <v>43468</v>
      </c>
      <c r="G2980" s="14" t="str">
        <f t="shared" si="608"/>
        <v>Avg of 4 NM Projects</v>
      </c>
      <c r="H2980" s="15">
        <f t="shared" si="610"/>
        <v>1</v>
      </c>
      <c r="I2980" s="93">
        <v>-1.41</v>
      </c>
      <c r="J2980">
        <f t="shared" si="598"/>
        <v>-7.9213483146067416E-3</v>
      </c>
      <c r="K2980" s="4">
        <v>33.869999999999997</v>
      </c>
      <c r="L2980" s="4">
        <v>24.58</v>
      </c>
      <c r="M2980" s="16">
        <f t="shared" si="599"/>
        <v>-3.4657799999999996E-2</v>
      </c>
      <c r="N2980">
        <f t="shared" si="600"/>
        <v>0</v>
      </c>
      <c r="O2980">
        <f t="shared" si="601"/>
        <v>0</v>
      </c>
      <c r="P2980" s="63">
        <f t="shared" si="602"/>
        <v>0</v>
      </c>
      <c r="Q2980" s="34"/>
      <c r="R2980" s="34"/>
    </row>
    <row r="2981" spans="1:18" x14ac:dyDescent="0.3">
      <c r="A2981">
        <f t="shared" si="603"/>
        <v>2019</v>
      </c>
      <c r="B2981">
        <f t="shared" si="604"/>
        <v>1</v>
      </c>
      <c r="C2981">
        <f t="shared" si="605"/>
        <v>3</v>
      </c>
      <c r="D2981">
        <f t="shared" si="606"/>
        <v>3</v>
      </c>
      <c r="E2981" t="str">
        <f t="shared" si="607"/>
        <v>OFF</v>
      </c>
      <c r="F2981" s="13">
        <f t="shared" si="609"/>
        <v>43468</v>
      </c>
      <c r="G2981" s="14" t="str">
        <f t="shared" si="608"/>
        <v>Avg of 4 NM Projects</v>
      </c>
      <c r="H2981" s="15">
        <f t="shared" si="610"/>
        <v>2</v>
      </c>
      <c r="I2981" s="93">
        <v>-1.1499999999999999</v>
      </c>
      <c r="J2981">
        <f t="shared" si="598"/>
        <v>-6.4606741573033704E-3</v>
      </c>
      <c r="K2981" s="4">
        <v>30.84</v>
      </c>
      <c r="L2981" s="4">
        <v>23.38</v>
      </c>
      <c r="M2981" s="16">
        <f t="shared" si="599"/>
        <v>-2.6886999999999998E-2</v>
      </c>
      <c r="N2981">
        <f t="shared" si="600"/>
        <v>0</v>
      </c>
      <c r="O2981">
        <f t="shared" si="601"/>
        <v>0</v>
      </c>
      <c r="P2981" s="63">
        <f t="shared" si="602"/>
        <v>0</v>
      </c>
    </row>
    <row r="2982" spans="1:18" x14ac:dyDescent="0.3">
      <c r="A2982">
        <f t="shared" si="603"/>
        <v>2019</v>
      </c>
      <c r="B2982">
        <f t="shared" si="604"/>
        <v>1</v>
      </c>
      <c r="C2982">
        <f t="shared" si="605"/>
        <v>3</v>
      </c>
      <c r="D2982">
        <f t="shared" si="606"/>
        <v>3</v>
      </c>
      <c r="E2982" t="str">
        <f t="shared" si="607"/>
        <v>OFF</v>
      </c>
      <c r="F2982" s="13">
        <f t="shared" si="609"/>
        <v>43468</v>
      </c>
      <c r="G2982" s="14" t="str">
        <f t="shared" si="608"/>
        <v>Avg of 4 NM Projects</v>
      </c>
      <c r="H2982" s="15">
        <f t="shared" si="610"/>
        <v>3</v>
      </c>
      <c r="I2982" s="93">
        <v>-1.28</v>
      </c>
      <c r="J2982">
        <f t="shared" si="598"/>
        <v>-7.1910112359550565E-3</v>
      </c>
      <c r="K2982" s="4">
        <v>28.04</v>
      </c>
      <c r="L2982" s="4">
        <v>22.28</v>
      </c>
      <c r="M2982" s="16">
        <f t="shared" si="599"/>
        <v>-2.8518400000000003E-2</v>
      </c>
      <c r="N2982">
        <f t="shared" si="600"/>
        <v>0</v>
      </c>
      <c r="O2982">
        <f t="shared" si="601"/>
        <v>0</v>
      </c>
      <c r="P2982" s="63">
        <f t="shared" si="602"/>
        <v>0</v>
      </c>
    </row>
    <row r="2983" spans="1:18" x14ac:dyDescent="0.3">
      <c r="A2983">
        <f t="shared" si="603"/>
        <v>2019</v>
      </c>
      <c r="B2983">
        <f t="shared" si="604"/>
        <v>1</v>
      </c>
      <c r="C2983">
        <f t="shared" si="605"/>
        <v>3</v>
      </c>
      <c r="D2983">
        <f t="shared" si="606"/>
        <v>3</v>
      </c>
      <c r="E2983" t="str">
        <f t="shared" si="607"/>
        <v>OFF</v>
      </c>
      <c r="F2983" s="13">
        <f t="shared" si="609"/>
        <v>43468</v>
      </c>
      <c r="G2983" s="14" t="str">
        <f t="shared" si="608"/>
        <v>Avg of 4 NM Projects</v>
      </c>
      <c r="H2983" s="15">
        <f t="shared" si="610"/>
        <v>4</v>
      </c>
      <c r="I2983" s="93">
        <v>-1.1499999999999999</v>
      </c>
      <c r="J2983">
        <f t="shared" si="598"/>
        <v>-6.4606741573033704E-3</v>
      </c>
      <c r="K2983" s="4">
        <v>28.21</v>
      </c>
      <c r="L2983" s="4">
        <v>20.329999999999998</v>
      </c>
      <c r="M2983" s="16">
        <f t="shared" si="599"/>
        <v>-2.3379499999999998E-2</v>
      </c>
      <c r="N2983">
        <f t="shared" si="600"/>
        <v>0</v>
      </c>
      <c r="O2983">
        <f t="shared" si="601"/>
        <v>0</v>
      </c>
      <c r="P2983" s="63">
        <f t="shared" si="602"/>
        <v>0</v>
      </c>
    </row>
    <row r="2984" spans="1:18" x14ac:dyDescent="0.3">
      <c r="A2984">
        <f t="shared" si="603"/>
        <v>2019</v>
      </c>
      <c r="B2984">
        <f t="shared" si="604"/>
        <v>1</v>
      </c>
      <c r="C2984">
        <f t="shared" si="605"/>
        <v>3</v>
      </c>
      <c r="D2984">
        <f t="shared" si="606"/>
        <v>3</v>
      </c>
      <c r="E2984" t="str">
        <f t="shared" si="607"/>
        <v>OFF</v>
      </c>
      <c r="F2984" s="13">
        <f t="shared" si="609"/>
        <v>43468</v>
      </c>
      <c r="G2984" s="14" t="str">
        <f t="shared" si="608"/>
        <v>Avg of 4 NM Projects</v>
      </c>
      <c r="H2984" s="15">
        <f t="shared" si="610"/>
        <v>5</v>
      </c>
      <c r="I2984" s="93">
        <v>-1.4099999999999997</v>
      </c>
      <c r="J2984">
        <f t="shared" si="598"/>
        <v>-7.9213483146067399E-3</v>
      </c>
      <c r="K2984" s="4">
        <v>30.85</v>
      </c>
      <c r="L2984" s="4">
        <v>20.82</v>
      </c>
      <c r="M2984" s="16">
        <f t="shared" si="599"/>
        <v>-2.9356199999999995E-2</v>
      </c>
      <c r="N2984">
        <f t="shared" si="600"/>
        <v>0</v>
      </c>
      <c r="O2984">
        <f t="shared" si="601"/>
        <v>0</v>
      </c>
      <c r="P2984" s="63">
        <f t="shared" si="602"/>
        <v>0</v>
      </c>
    </row>
    <row r="2985" spans="1:18" x14ac:dyDescent="0.3">
      <c r="A2985">
        <f t="shared" si="603"/>
        <v>2019</v>
      </c>
      <c r="B2985">
        <f t="shared" si="604"/>
        <v>1</v>
      </c>
      <c r="C2985">
        <f t="shared" si="605"/>
        <v>3</v>
      </c>
      <c r="D2985">
        <f t="shared" si="606"/>
        <v>3</v>
      </c>
      <c r="E2985" t="str">
        <f t="shared" si="607"/>
        <v>OFF</v>
      </c>
      <c r="F2985" s="13">
        <f t="shared" si="609"/>
        <v>43468</v>
      </c>
      <c r="G2985" s="14" t="str">
        <f t="shared" si="608"/>
        <v>Avg of 4 NM Projects</v>
      </c>
      <c r="H2985" s="15">
        <f t="shared" si="610"/>
        <v>6</v>
      </c>
      <c r="I2985" s="93">
        <v>-1.2799999999999998</v>
      </c>
      <c r="J2985">
        <f t="shared" si="598"/>
        <v>-7.1910112359550547E-3</v>
      </c>
      <c r="K2985" s="4">
        <v>38.08</v>
      </c>
      <c r="L2985" s="4">
        <v>25.17</v>
      </c>
      <c r="M2985" s="16">
        <f t="shared" si="599"/>
        <v>-3.2217599999999999E-2</v>
      </c>
      <c r="N2985">
        <f t="shared" si="600"/>
        <v>0</v>
      </c>
      <c r="O2985">
        <f t="shared" si="601"/>
        <v>0</v>
      </c>
      <c r="P2985" s="63">
        <f t="shared" si="602"/>
        <v>0</v>
      </c>
    </row>
    <row r="2986" spans="1:18" x14ac:dyDescent="0.3">
      <c r="A2986">
        <f t="shared" si="603"/>
        <v>2019</v>
      </c>
      <c r="B2986">
        <f t="shared" si="604"/>
        <v>1</v>
      </c>
      <c r="C2986">
        <f t="shared" si="605"/>
        <v>3</v>
      </c>
      <c r="D2986">
        <f t="shared" si="606"/>
        <v>3</v>
      </c>
      <c r="E2986" t="str">
        <f t="shared" si="607"/>
        <v>OFF</v>
      </c>
      <c r="F2986" s="13">
        <f t="shared" si="609"/>
        <v>43468</v>
      </c>
      <c r="G2986" s="14" t="str">
        <f t="shared" si="608"/>
        <v>Avg of 4 NM Projects</v>
      </c>
      <c r="H2986" s="15">
        <f t="shared" si="610"/>
        <v>7</v>
      </c>
      <c r="I2986" s="93">
        <v>-1.2799999999999998</v>
      </c>
      <c r="J2986">
        <f t="shared" si="598"/>
        <v>-7.1910112359550547E-3</v>
      </c>
      <c r="K2986" s="4">
        <v>47.6</v>
      </c>
      <c r="L2986" s="4">
        <v>33.56</v>
      </c>
      <c r="M2986" s="16">
        <f t="shared" si="599"/>
        <v>-4.2956799999999996E-2</v>
      </c>
      <c r="N2986">
        <f t="shared" si="600"/>
        <v>0</v>
      </c>
      <c r="O2986">
        <f t="shared" si="601"/>
        <v>0</v>
      </c>
      <c r="P2986" s="63">
        <f t="shared" si="602"/>
        <v>0</v>
      </c>
    </row>
    <row r="2987" spans="1:18" x14ac:dyDescent="0.3">
      <c r="A2987">
        <f t="shared" si="603"/>
        <v>2019</v>
      </c>
      <c r="B2987">
        <f t="shared" si="604"/>
        <v>1</v>
      </c>
      <c r="C2987">
        <f t="shared" si="605"/>
        <v>3</v>
      </c>
      <c r="D2987">
        <f t="shared" si="606"/>
        <v>3</v>
      </c>
      <c r="E2987" t="str">
        <f t="shared" si="607"/>
        <v>ON</v>
      </c>
      <c r="F2987" s="13">
        <f t="shared" si="609"/>
        <v>43468</v>
      </c>
      <c r="G2987" s="14" t="str">
        <f t="shared" si="608"/>
        <v>Avg of 4 NM Projects</v>
      </c>
      <c r="H2987" s="15">
        <f t="shared" si="610"/>
        <v>8</v>
      </c>
      <c r="I2987" s="93">
        <v>-1.54</v>
      </c>
      <c r="J2987">
        <f t="shared" si="598"/>
        <v>-8.6516853932584268E-3</v>
      </c>
      <c r="K2987" s="4">
        <v>47.6</v>
      </c>
      <c r="L2987" s="4">
        <v>32.409999999999997</v>
      </c>
      <c r="M2987" s="16">
        <f t="shared" si="599"/>
        <v>-4.9911399999999995E-2</v>
      </c>
      <c r="N2987">
        <f t="shared" si="600"/>
        <v>0</v>
      </c>
      <c r="O2987">
        <f t="shared" si="601"/>
        <v>0</v>
      </c>
      <c r="P2987" s="63">
        <f t="shared" si="602"/>
        <v>0</v>
      </c>
    </row>
    <row r="2988" spans="1:18" x14ac:dyDescent="0.3">
      <c r="A2988">
        <f t="shared" si="603"/>
        <v>2019</v>
      </c>
      <c r="B2988">
        <f t="shared" si="604"/>
        <v>1</v>
      </c>
      <c r="C2988">
        <f t="shared" si="605"/>
        <v>3</v>
      </c>
      <c r="D2988">
        <f t="shared" si="606"/>
        <v>3</v>
      </c>
      <c r="E2988" t="str">
        <f t="shared" si="607"/>
        <v>ON</v>
      </c>
      <c r="F2988" s="13">
        <f t="shared" si="609"/>
        <v>43468</v>
      </c>
      <c r="G2988" s="14" t="str">
        <f t="shared" si="608"/>
        <v>Avg of 4 NM Projects</v>
      </c>
      <c r="H2988" s="15">
        <f t="shared" si="610"/>
        <v>9</v>
      </c>
      <c r="I2988" s="93">
        <v>-1.02</v>
      </c>
      <c r="J2988">
        <f t="shared" si="598"/>
        <v>-5.7303370786516853E-3</v>
      </c>
      <c r="K2988" s="4">
        <v>42.95</v>
      </c>
      <c r="L2988" s="4">
        <v>34.97</v>
      </c>
      <c r="M2988" s="16">
        <f t="shared" si="599"/>
        <v>-3.5669399999999997E-2</v>
      </c>
      <c r="N2988">
        <f t="shared" si="600"/>
        <v>0</v>
      </c>
      <c r="O2988">
        <f t="shared" si="601"/>
        <v>0</v>
      </c>
      <c r="P2988" s="63">
        <f t="shared" si="602"/>
        <v>0</v>
      </c>
    </row>
    <row r="2989" spans="1:18" x14ac:dyDescent="0.3">
      <c r="A2989">
        <f t="shared" si="603"/>
        <v>2019</v>
      </c>
      <c r="B2989">
        <f t="shared" si="604"/>
        <v>1</v>
      </c>
      <c r="C2989">
        <f t="shared" si="605"/>
        <v>3</v>
      </c>
      <c r="D2989">
        <f t="shared" si="606"/>
        <v>3</v>
      </c>
      <c r="E2989" t="str">
        <f t="shared" si="607"/>
        <v>ON</v>
      </c>
      <c r="F2989" s="13">
        <f t="shared" si="609"/>
        <v>43468</v>
      </c>
      <c r="G2989" s="14" t="str">
        <f t="shared" si="608"/>
        <v>Avg of 4 NM Projects</v>
      </c>
      <c r="H2989" s="15">
        <f t="shared" si="610"/>
        <v>10</v>
      </c>
      <c r="I2989" s="93">
        <v>0.64</v>
      </c>
      <c r="J2989">
        <f t="shared" si="598"/>
        <v>3.5955056179775282E-3</v>
      </c>
      <c r="K2989" s="4">
        <v>42.67</v>
      </c>
      <c r="L2989" s="4">
        <v>38.880000000000003</v>
      </c>
      <c r="M2989" s="16">
        <f t="shared" si="599"/>
        <v>2.4883200000000001E-2</v>
      </c>
      <c r="N2989">
        <f t="shared" si="600"/>
        <v>0</v>
      </c>
      <c r="O2989">
        <f t="shared" si="601"/>
        <v>0</v>
      </c>
      <c r="P2989" s="63">
        <f t="shared" si="602"/>
        <v>0</v>
      </c>
    </row>
    <row r="2990" spans="1:18" x14ac:dyDescent="0.3">
      <c r="A2990">
        <f t="shared" si="603"/>
        <v>2019</v>
      </c>
      <c r="B2990">
        <f t="shared" si="604"/>
        <v>1</v>
      </c>
      <c r="C2990">
        <f t="shared" si="605"/>
        <v>3</v>
      </c>
      <c r="D2990">
        <f t="shared" si="606"/>
        <v>3</v>
      </c>
      <c r="E2990" t="str">
        <f t="shared" si="607"/>
        <v>ON</v>
      </c>
      <c r="F2990" s="13">
        <f t="shared" si="609"/>
        <v>43468</v>
      </c>
      <c r="G2990" s="14" t="str">
        <f t="shared" si="608"/>
        <v>Avg of 4 NM Projects</v>
      </c>
      <c r="H2990" s="15">
        <f t="shared" si="610"/>
        <v>11</v>
      </c>
      <c r="I2990" s="93">
        <v>12.805</v>
      </c>
      <c r="J2990">
        <f t="shared" si="598"/>
        <v>7.193820224719101E-2</v>
      </c>
      <c r="K2990" s="4">
        <v>38.19</v>
      </c>
      <c r="L2990" s="4">
        <v>40.81</v>
      </c>
      <c r="M2990" s="16">
        <f t="shared" si="599"/>
        <v>0.52257204999999995</v>
      </c>
      <c r="N2990">
        <f t="shared" si="600"/>
        <v>0</v>
      </c>
      <c r="O2990">
        <f t="shared" si="601"/>
        <v>0</v>
      </c>
      <c r="P2990" s="63">
        <f t="shared" si="602"/>
        <v>0</v>
      </c>
    </row>
    <row r="2991" spans="1:18" x14ac:dyDescent="0.3">
      <c r="A2991">
        <f t="shared" si="603"/>
        <v>2019</v>
      </c>
      <c r="B2991">
        <f t="shared" si="604"/>
        <v>1</v>
      </c>
      <c r="C2991">
        <f t="shared" si="605"/>
        <v>3</v>
      </c>
      <c r="D2991">
        <f t="shared" si="606"/>
        <v>3</v>
      </c>
      <c r="E2991" t="str">
        <f t="shared" si="607"/>
        <v>ON</v>
      </c>
      <c r="F2991" s="13">
        <f t="shared" si="609"/>
        <v>43468</v>
      </c>
      <c r="G2991" s="14" t="str">
        <f t="shared" si="608"/>
        <v>Avg of 4 NM Projects</v>
      </c>
      <c r="H2991" s="15">
        <f t="shared" si="610"/>
        <v>12</v>
      </c>
      <c r="I2991" s="93">
        <v>10.365</v>
      </c>
      <c r="J2991">
        <f t="shared" si="598"/>
        <v>5.8230337078651689E-2</v>
      </c>
      <c r="K2991" s="4">
        <v>34.409999999999997</v>
      </c>
      <c r="L2991" s="4">
        <v>26.72</v>
      </c>
      <c r="M2991" s="16">
        <f t="shared" si="599"/>
        <v>0.27695279999999994</v>
      </c>
      <c r="N2991">
        <f t="shared" si="600"/>
        <v>0</v>
      </c>
      <c r="O2991">
        <f t="shared" si="601"/>
        <v>0</v>
      </c>
      <c r="P2991" s="63">
        <f t="shared" si="602"/>
        <v>0</v>
      </c>
    </row>
    <row r="2992" spans="1:18" x14ac:dyDescent="0.3">
      <c r="A2992">
        <f t="shared" si="603"/>
        <v>2019</v>
      </c>
      <c r="B2992">
        <f t="shared" si="604"/>
        <v>1</v>
      </c>
      <c r="C2992">
        <f t="shared" si="605"/>
        <v>3</v>
      </c>
      <c r="D2992">
        <f t="shared" si="606"/>
        <v>3</v>
      </c>
      <c r="E2992" t="str">
        <f t="shared" si="607"/>
        <v>ON</v>
      </c>
      <c r="F2992" s="13">
        <f t="shared" si="609"/>
        <v>43468</v>
      </c>
      <c r="G2992" s="14" t="str">
        <f t="shared" si="608"/>
        <v>Avg of 4 NM Projects</v>
      </c>
      <c r="H2992" s="15">
        <f t="shared" si="610"/>
        <v>13</v>
      </c>
      <c r="I2992" s="93">
        <v>7.5499999999999989</v>
      </c>
      <c r="J2992">
        <f t="shared" si="598"/>
        <v>4.2415730337078648E-2</v>
      </c>
      <c r="K2992" s="4">
        <v>28.13</v>
      </c>
      <c r="L2992" s="4">
        <v>24.35</v>
      </c>
      <c r="M2992" s="16">
        <f t="shared" si="599"/>
        <v>0.18384249999999996</v>
      </c>
      <c r="N2992">
        <f t="shared" si="600"/>
        <v>0</v>
      </c>
      <c r="O2992">
        <f t="shared" si="601"/>
        <v>0</v>
      </c>
      <c r="P2992" s="63">
        <f t="shared" si="602"/>
        <v>0</v>
      </c>
    </row>
    <row r="2993" spans="1:18" x14ac:dyDescent="0.3">
      <c r="A2993">
        <f t="shared" si="603"/>
        <v>2019</v>
      </c>
      <c r="B2993">
        <f t="shared" si="604"/>
        <v>1</v>
      </c>
      <c r="C2993">
        <f t="shared" si="605"/>
        <v>3</v>
      </c>
      <c r="D2993">
        <f t="shared" si="606"/>
        <v>3</v>
      </c>
      <c r="E2993" t="str">
        <f t="shared" si="607"/>
        <v>ON</v>
      </c>
      <c r="F2993" s="13">
        <f t="shared" si="609"/>
        <v>43468</v>
      </c>
      <c r="G2993" s="14" t="str">
        <f t="shared" si="608"/>
        <v>Avg of 4 NM Projects</v>
      </c>
      <c r="H2993" s="15">
        <f t="shared" si="610"/>
        <v>14</v>
      </c>
      <c r="I2993" s="93">
        <v>5.5049999999999999</v>
      </c>
      <c r="J2993">
        <f t="shared" si="598"/>
        <v>3.092696629213483E-2</v>
      </c>
      <c r="K2993" s="4">
        <v>27.25</v>
      </c>
      <c r="L2993" s="4">
        <v>24.81</v>
      </c>
      <c r="M2993" s="16">
        <f t="shared" si="599"/>
        <v>0.13657905000000001</v>
      </c>
      <c r="N2993">
        <f t="shared" si="600"/>
        <v>0</v>
      </c>
      <c r="O2993">
        <f t="shared" si="601"/>
        <v>0</v>
      </c>
      <c r="P2993" s="63">
        <f t="shared" si="602"/>
        <v>0</v>
      </c>
    </row>
    <row r="2994" spans="1:18" x14ac:dyDescent="0.3">
      <c r="A2994">
        <f t="shared" si="603"/>
        <v>2019</v>
      </c>
      <c r="B2994">
        <f t="shared" si="604"/>
        <v>1</v>
      </c>
      <c r="C2994">
        <f t="shared" si="605"/>
        <v>3</v>
      </c>
      <c r="D2994">
        <f t="shared" si="606"/>
        <v>3</v>
      </c>
      <c r="E2994" t="str">
        <f t="shared" si="607"/>
        <v>ON</v>
      </c>
      <c r="F2994" s="13">
        <f t="shared" si="609"/>
        <v>43468</v>
      </c>
      <c r="G2994" s="14" t="str">
        <f t="shared" si="608"/>
        <v>Avg of 4 NM Projects</v>
      </c>
      <c r="H2994" s="15">
        <f t="shared" si="610"/>
        <v>15</v>
      </c>
      <c r="I2994" s="93">
        <v>4.2249999999999996</v>
      </c>
      <c r="J2994">
        <f t="shared" si="598"/>
        <v>2.3735955056179772E-2</v>
      </c>
      <c r="K2994" s="4">
        <v>27.29</v>
      </c>
      <c r="L2994" s="4">
        <v>28.48</v>
      </c>
      <c r="M2994" s="16">
        <f t="shared" si="599"/>
        <v>0.12032799999999999</v>
      </c>
      <c r="N2994">
        <f t="shared" si="600"/>
        <v>0</v>
      </c>
      <c r="O2994">
        <f t="shared" si="601"/>
        <v>0</v>
      </c>
      <c r="P2994" s="63">
        <f t="shared" si="602"/>
        <v>0</v>
      </c>
    </row>
    <row r="2995" spans="1:18" x14ac:dyDescent="0.3">
      <c r="A2995">
        <f t="shared" si="603"/>
        <v>2019</v>
      </c>
      <c r="B2995">
        <f t="shared" si="604"/>
        <v>1</v>
      </c>
      <c r="C2995">
        <f t="shared" si="605"/>
        <v>3</v>
      </c>
      <c r="D2995">
        <f t="shared" si="606"/>
        <v>3</v>
      </c>
      <c r="E2995" t="str">
        <f t="shared" si="607"/>
        <v>ON</v>
      </c>
      <c r="F2995" s="13">
        <f t="shared" si="609"/>
        <v>43468</v>
      </c>
      <c r="G2995" s="14" t="str">
        <f t="shared" si="608"/>
        <v>Avg of 4 NM Projects</v>
      </c>
      <c r="H2995" s="15">
        <f t="shared" si="610"/>
        <v>16</v>
      </c>
      <c r="I2995" s="93">
        <v>0.26</v>
      </c>
      <c r="J2995">
        <f t="shared" si="598"/>
        <v>1.4606741573033708E-3</v>
      </c>
      <c r="K2995" s="4">
        <v>27.16</v>
      </c>
      <c r="L2995" s="4">
        <v>32.36</v>
      </c>
      <c r="M2995" s="16">
        <f t="shared" si="599"/>
        <v>8.4136000000000002E-3</v>
      </c>
      <c r="N2995">
        <f t="shared" si="600"/>
        <v>0</v>
      </c>
      <c r="O2995">
        <f t="shared" si="601"/>
        <v>0</v>
      </c>
      <c r="P2995" s="63">
        <f t="shared" si="602"/>
        <v>0</v>
      </c>
    </row>
    <row r="2996" spans="1:18" x14ac:dyDescent="0.3">
      <c r="A2996">
        <f t="shared" si="603"/>
        <v>2019</v>
      </c>
      <c r="B2996">
        <f t="shared" si="604"/>
        <v>1</v>
      </c>
      <c r="C2996">
        <f t="shared" si="605"/>
        <v>3</v>
      </c>
      <c r="D2996">
        <f t="shared" si="606"/>
        <v>3</v>
      </c>
      <c r="E2996" t="str">
        <f t="shared" si="607"/>
        <v>ON</v>
      </c>
      <c r="F2996" s="13">
        <f t="shared" si="609"/>
        <v>43468</v>
      </c>
      <c r="G2996" s="14" t="str">
        <f t="shared" si="608"/>
        <v>Avg of 4 NM Projects</v>
      </c>
      <c r="H2996" s="15">
        <f t="shared" si="610"/>
        <v>17</v>
      </c>
      <c r="I2996" s="93">
        <v>-1.1499999999999999</v>
      </c>
      <c r="J2996">
        <f t="shared" si="598"/>
        <v>-6.4606741573033704E-3</v>
      </c>
      <c r="K2996" s="4">
        <v>32.81</v>
      </c>
      <c r="L2996" s="4">
        <v>37.880000000000003</v>
      </c>
      <c r="M2996" s="16">
        <f t="shared" si="599"/>
        <v>-4.3561999999999997E-2</v>
      </c>
      <c r="N2996">
        <f t="shared" si="600"/>
        <v>0</v>
      </c>
      <c r="O2996">
        <f t="shared" si="601"/>
        <v>0</v>
      </c>
      <c r="P2996" s="63">
        <f t="shared" si="602"/>
        <v>0</v>
      </c>
    </row>
    <row r="2997" spans="1:18" x14ac:dyDescent="0.3">
      <c r="A2997">
        <f t="shared" si="603"/>
        <v>2019</v>
      </c>
      <c r="B2997">
        <f t="shared" si="604"/>
        <v>1</v>
      </c>
      <c r="C2997">
        <f t="shared" si="605"/>
        <v>3</v>
      </c>
      <c r="D2997">
        <f t="shared" si="606"/>
        <v>3</v>
      </c>
      <c r="E2997" t="str">
        <f t="shared" si="607"/>
        <v>ON</v>
      </c>
      <c r="F2997" s="13">
        <f t="shared" si="609"/>
        <v>43468</v>
      </c>
      <c r="G2997" s="14" t="str">
        <f t="shared" si="608"/>
        <v>Avg of 4 NM Projects</v>
      </c>
      <c r="H2997" s="15">
        <f t="shared" si="610"/>
        <v>18</v>
      </c>
      <c r="I2997" s="93">
        <v>-1.0249999999999999</v>
      </c>
      <c r="J2997">
        <f t="shared" si="598"/>
        <v>-5.7584269662921345E-3</v>
      </c>
      <c r="K2997" s="4">
        <v>44.06</v>
      </c>
      <c r="L2997" s="4">
        <v>27.31</v>
      </c>
      <c r="M2997" s="16">
        <f t="shared" si="599"/>
        <v>-2.7992749999999997E-2</v>
      </c>
      <c r="N2997">
        <f t="shared" si="600"/>
        <v>0</v>
      </c>
      <c r="O2997">
        <f t="shared" si="601"/>
        <v>0</v>
      </c>
      <c r="P2997" s="63">
        <f t="shared" si="602"/>
        <v>0</v>
      </c>
    </row>
    <row r="2998" spans="1:18" x14ac:dyDescent="0.3">
      <c r="A2998">
        <f t="shared" si="603"/>
        <v>2019</v>
      </c>
      <c r="B2998">
        <f t="shared" si="604"/>
        <v>1</v>
      </c>
      <c r="C2998">
        <f t="shared" si="605"/>
        <v>3</v>
      </c>
      <c r="D2998">
        <f t="shared" si="606"/>
        <v>3</v>
      </c>
      <c r="E2998" t="str">
        <f t="shared" si="607"/>
        <v>ON</v>
      </c>
      <c r="F2998" s="13">
        <f t="shared" si="609"/>
        <v>43468</v>
      </c>
      <c r="G2998" s="14" t="str">
        <f t="shared" si="608"/>
        <v>Avg of 4 NM Projects</v>
      </c>
      <c r="H2998" s="15">
        <f t="shared" si="610"/>
        <v>19</v>
      </c>
      <c r="I2998" s="93">
        <v>-1.2799999999999998</v>
      </c>
      <c r="J2998">
        <f t="shared" si="598"/>
        <v>-7.1910112359550547E-3</v>
      </c>
      <c r="K2998" s="4">
        <v>41.24</v>
      </c>
      <c r="L2998" s="4">
        <v>29.95</v>
      </c>
      <c r="M2998" s="16">
        <f t="shared" si="599"/>
        <v>-3.8335999999999988E-2</v>
      </c>
      <c r="N2998">
        <f t="shared" si="600"/>
        <v>0</v>
      </c>
      <c r="O2998">
        <f t="shared" si="601"/>
        <v>0</v>
      </c>
      <c r="P2998" s="63">
        <f t="shared" si="602"/>
        <v>0</v>
      </c>
    </row>
    <row r="2999" spans="1:18" x14ac:dyDescent="0.3">
      <c r="A2999">
        <f t="shared" si="603"/>
        <v>2019</v>
      </c>
      <c r="B2999">
        <f t="shared" si="604"/>
        <v>1</v>
      </c>
      <c r="C2999">
        <f t="shared" si="605"/>
        <v>3</v>
      </c>
      <c r="D2999">
        <f t="shared" si="606"/>
        <v>3</v>
      </c>
      <c r="E2999" t="str">
        <f t="shared" si="607"/>
        <v>ON</v>
      </c>
      <c r="F2999" s="13">
        <f t="shared" si="609"/>
        <v>43468</v>
      </c>
      <c r="G2999" s="14" t="str">
        <f t="shared" si="608"/>
        <v>Avg of 4 NM Projects</v>
      </c>
      <c r="H2999" s="15">
        <f t="shared" si="610"/>
        <v>20</v>
      </c>
      <c r="I2999" s="93">
        <v>-1.2799999999999998</v>
      </c>
      <c r="J2999">
        <f t="shared" si="598"/>
        <v>-7.1910112359550547E-3</v>
      </c>
      <c r="K2999" s="4">
        <v>39.229999999999997</v>
      </c>
      <c r="L2999" s="4">
        <v>24.77</v>
      </c>
      <c r="M2999" s="16">
        <f t="shared" si="599"/>
        <v>-3.1705599999999994E-2</v>
      </c>
      <c r="N2999">
        <f t="shared" si="600"/>
        <v>0</v>
      </c>
      <c r="O2999">
        <f t="shared" si="601"/>
        <v>0</v>
      </c>
      <c r="P2999" s="63">
        <f t="shared" si="602"/>
        <v>0</v>
      </c>
    </row>
    <row r="3000" spans="1:18" x14ac:dyDescent="0.3">
      <c r="A3000">
        <f t="shared" si="603"/>
        <v>2019</v>
      </c>
      <c r="B3000">
        <f t="shared" si="604"/>
        <v>1</v>
      </c>
      <c r="C3000">
        <f t="shared" si="605"/>
        <v>3</v>
      </c>
      <c r="D3000">
        <f t="shared" si="606"/>
        <v>3</v>
      </c>
      <c r="E3000" t="str">
        <f t="shared" si="607"/>
        <v>ON</v>
      </c>
      <c r="F3000" s="13">
        <f t="shared" si="609"/>
        <v>43468</v>
      </c>
      <c r="G3000" s="14" t="str">
        <f t="shared" si="608"/>
        <v>Avg of 4 NM Projects</v>
      </c>
      <c r="H3000" s="15">
        <f t="shared" si="610"/>
        <v>21</v>
      </c>
      <c r="I3000" s="93">
        <v>-1.2799999999999998</v>
      </c>
      <c r="J3000">
        <f t="shared" si="598"/>
        <v>-7.1910112359550547E-3</v>
      </c>
      <c r="K3000" s="4">
        <v>33.61</v>
      </c>
      <c r="L3000" s="4">
        <v>24.49</v>
      </c>
      <c r="M3000" s="16">
        <f t="shared" si="599"/>
        <v>-3.1347199999999992E-2</v>
      </c>
      <c r="N3000">
        <f t="shared" si="600"/>
        <v>0</v>
      </c>
      <c r="O3000">
        <f t="shared" si="601"/>
        <v>0</v>
      </c>
      <c r="P3000" s="63">
        <f t="shared" si="602"/>
        <v>0</v>
      </c>
    </row>
    <row r="3001" spans="1:18" x14ac:dyDescent="0.3">
      <c r="A3001">
        <f t="shared" si="603"/>
        <v>2019</v>
      </c>
      <c r="B3001">
        <f t="shared" si="604"/>
        <v>1</v>
      </c>
      <c r="C3001">
        <f t="shared" si="605"/>
        <v>3</v>
      </c>
      <c r="D3001">
        <f t="shared" si="606"/>
        <v>3</v>
      </c>
      <c r="E3001" t="str">
        <f t="shared" si="607"/>
        <v>ON</v>
      </c>
      <c r="F3001" s="13">
        <f t="shared" si="609"/>
        <v>43468</v>
      </c>
      <c r="G3001" s="14" t="str">
        <f t="shared" si="608"/>
        <v>Avg of 4 NM Projects</v>
      </c>
      <c r="H3001" s="15">
        <f t="shared" si="610"/>
        <v>22</v>
      </c>
      <c r="I3001" s="93">
        <v>-1.2849999999999999</v>
      </c>
      <c r="J3001">
        <f t="shared" si="598"/>
        <v>-7.2191011235955048E-3</v>
      </c>
      <c r="K3001" s="4">
        <v>29.16</v>
      </c>
      <c r="L3001" s="4">
        <v>25.49</v>
      </c>
      <c r="M3001" s="16">
        <f t="shared" si="599"/>
        <v>-3.2754649999999996E-2</v>
      </c>
      <c r="N3001">
        <f t="shared" si="600"/>
        <v>0</v>
      </c>
      <c r="O3001">
        <f t="shared" si="601"/>
        <v>0</v>
      </c>
      <c r="P3001" s="63">
        <f t="shared" si="602"/>
        <v>0</v>
      </c>
    </row>
    <row r="3002" spans="1:18" x14ac:dyDescent="0.3">
      <c r="A3002">
        <f t="shared" si="603"/>
        <v>2019</v>
      </c>
      <c r="B3002">
        <f t="shared" si="604"/>
        <v>1</v>
      </c>
      <c r="C3002">
        <f t="shared" si="605"/>
        <v>3</v>
      </c>
      <c r="D3002">
        <f t="shared" si="606"/>
        <v>3</v>
      </c>
      <c r="E3002" t="str">
        <f t="shared" si="607"/>
        <v>ON</v>
      </c>
      <c r="F3002" s="13">
        <f t="shared" si="609"/>
        <v>43468</v>
      </c>
      <c r="G3002" s="14" t="str">
        <f t="shared" si="608"/>
        <v>Avg of 4 NM Projects</v>
      </c>
      <c r="H3002" s="15">
        <f t="shared" si="610"/>
        <v>23</v>
      </c>
      <c r="I3002" s="93">
        <v>-1.2799999999999998</v>
      </c>
      <c r="J3002">
        <f t="shared" si="598"/>
        <v>-7.1910112359550547E-3</v>
      </c>
      <c r="K3002" s="4">
        <v>25.78</v>
      </c>
      <c r="L3002" s="4">
        <v>22.77</v>
      </c>
      <c r="M3002" s="16">
        <f t="shared" si="599"/>
        <v>-2.9145599999999994E-2</v>
      </c>
      <c r="N3002">
        <f t="shared" si="600"/>
        <v>0</v>
      </c>
      <c r="O3002">
        <f t="shared" si="601"/>
        <v>0</v>
      </c>
      <c r="P3002" s="63">
        <f t="shared" si="602"/>
        <v>0</v>
      </c>
    </row>
    <row r="3003" spans="1:18" x14ac:dyDescent="0.3">
      <c r="A3003">
        <f t="shared" si="603"/>
        <v>2019</v>
      </c>
      <c r="B3003">
        <f t="shared" si="604"/>
        <v>1</v>
      </c>
      <c r="C3003">
        <f t="shared" si="605"/>
        <v>3</v>
      </c>
      <c r="D3003">
        <f t="shared" si="606"/>
        <v>3</v>
      </c>
      <c r="E3003" t="str">
        <f t="shared" si="607"/>
        <v>OFF</v>
      </c>
      <c r="F3003" s="13">
        <f t="shared" si="609"/>
        <v>43468</v>
      </c>
      <c r="G3003" s="14" t="str">
        <f t="shared" si="608"/>
        <v>Avg of 4 NM Projects</v>
      </c>
      <c r="H3003" s="15">
        <f t="shared" si="610"/>
        <v>24</v>
      </c>
      <c r="I3003" s="93">
        <v>-1.1499999999999999</v>
      </c>
      <c r="J3003">
        <f t="shared" si="598"/>
        <v>-6.4606741573033704E-3</v>
      </c>
      <c r="K3003" s="4">
        <v>24.92</v>
      </c>
      <c r="L3003" s="4">
        <v>21.01</v>
      </c>
      <c r="M3003" s="16">
        <f t="shared" si="599"/>
        <v>-2.4161499999999999E-2</v>
      </c>
      <c r="N3003">
        <f t="shared" si="600"/>
        <v>0</v>
      </c>
      <c r="O3003">
        <f t="shared" si="601"/>
        <v>0</v>
      </c>
      <c r="P3003" s="63">
        <f t="shared" si="602"/>
        <v>0</v>
      </c>
    </row>
    <row r="3004" spans="1:18" x14ac:dyDescent="0.3">
      <c r="A3004">
        <f t="shared" si="603"/>
        <v>2019</v>
      </c>
      <c r="B3004">
        <f t="shared" si="604"/>
        <v>1</v>
      </c>
      <c r="C3004">
        <f t="shared" si="605"/>
        <v>4</v>
      </c>
      <c r="D3004">
        <f t="shared" si="606"/>
        <v>4</v>
      </c>
      <c r="E3004" t="str">
        <f t="shared" si="607"/>
        <v>OFF</v>
      </c>
      <c r="F3004" s="13">
        <f t="shared" si="609"/>
        <v>43469</v>
      </c>
      <c r="G3004" s="14" t="str">
        <f t="shared" si="608"/>
        <v>Avg of 4 NM Projects</v>
      </c>
      <c r="H3004" s="15">
        <f t="shared" si="610"/>
        <v>1</v>
      </c>
      <c r="I3004" s="93">
        <v>-1.1499999999999999</v>
      </c>
      <c r="J3004">
        <f t="shared" si="598"/>
        <v>-6.4606741573033704E-3</v>
      </c>
      <c r="K3004" s="4">
        <v>22.18</v>
      </c>
      <c r="L3004" s="4">
        <v>19.21</v>
      </c>
      <c r="M3004" s="16">
        <f t="shared" si="599"/>
        <v>-2.20915E-2</v>
      </c>
      <c r="N3004">
        <f t="shared" si="600"/>
        <v>0</v>
      </c>
      <c r="O3004">
        <f t="shared" si="601"/>
        <v>0</v>
      </c>
      <c r="P3004" s="63">
        <f t="shared" si="602"/>
        <v>0</v>
      </c>
      <c r="Q3004" s="34"/>
      <c r="R3004" s="34"/>
    </row>
    <row r="3005" spans="1:18" x14ac:dyDescent="0.3">
      <c r="A3005">
        <f t="shared" si="603"/>
        <v>2019</v>
      </c>
      <c r="B3005">
        <f t="shared" si="604"/>
        <v>1</v>
      </c>
      <c r="C3005">
        <f t="shared" si="605"/>
        <v>4</v>
      </c>
      <c r="D3005">
        <f t="shared" si="606"/>
        <v>4</v>
      </c>
      <c r="E3005" t="str">
        <f t="shared" si="607"/>
        <v>OFF</v>
      </c>
      <c r="F3005" s="13">
        <f t="shared" si="609"/>
        <v>43469</v>
      </c>
      <c r="G3005" s="14" t="str">
        <f t="shared" si="608"/>
        <v>Avg of 4 NM Projects</v>
      </c>
      <c r="H3005" s="15">
        <f t="shared" si="610"/>
        <v>2</v>
      </c>
      <c r="I3005" s="93">
        <v>-1.1499999999999999</v>
      </c>
      <c r="J3005">
        <f t="shared" si="598"/>
        <v>-6.4606741573033704E-3</v>
      </c>
      <c r="K3005" s="4">
        <v>22.91</v>
      </c>
      <c r="L3005" s="4">
        <v>21.15</v>
      </c>
      <c r="M3005" s="16">
        <f t="shared" si="599"/>
        <v>-2.4322499999999997E-2</v>
      </c>
      <c r="N3005">
        <f t="shared" si="600"/>
        <v>0</v>
      </c>
      <c r="O3005">
        <f t="shared" si="601"/>
        <v>0</v>
      </c>
      <c r="P3005" s="63">
        <f t="shared" si="602"/>
        <v>0</v>
      </c>
    </row>
    <row r="3006" spans="1:18" x14ac:dyDescent="0.3">
      <c r="A3006">
        <f t="shared" si="603"/>
        <v>2019</v>
      </c>
      <c r="B3006">
        <f t="shared" si="604"/>
        <v>1</v>
      </c>
      <c r="C3006">
        <f t="shared" si="605"/>
        <v>4</v>
      </c>
      <c r="D3006">
        <f t="shared" si="606"/>
        <v>4</v>
      </c>
      <c r="E3006" t="str">
        <f t="shared" si="607"/>
        <v>OFF</v>
      </c>
      <c r="F3006" s="13">
        <f t="shared" si="609"/>
        <v>43469</v>
      </c>
      <c r="G3006" s="14" t="str">
        <f t="shared" si="608"/>
        <v>Avg of 4 NM Projects</v>
      </c>
      <c r="H3006" s="15">
        <f t="shared" si="610"/>
        <v>3</v>
      </c>
      <c r="I3006" s="93">
        <v>-1.2799999999999998</v>
      </c>
      <c r="J3006">
        <f t="shared" si="598"/>
        <v>-7.1910112359550547E-3</v>
      </c>
      <c r="K3006" s="4">
        <v>22.16</v>
      </c>
      <c r="L3006" s="4">
        <v>20.170000000000002</v>
      </c>
      <c r="M3006" s="16">
        <f t="shared" si="599"/>
        <v>-2.58176E-2</v>
      </c>
      <c r="N3006">
        <f t="shared" si="600"/>
        <v>0</v>
      </c>
      <c r="O3006">
        <f t="shared" si="601"/>
        <v>0</v>
      </c>
      <c r="P3006" s="63">
        <f t="shared" si="602"/>
        <v>0</v>
      </c>
    </row>
    <row r="3007" spans="1:18" x14ac:dyDescent="0.3">
      <c r="A3007">
        <f t="shared" si="603"/>
        <v>2019</v>
      </c>
      <c r="B3007">
        <f t="shared" si="604"/>
        <v>1</v>
      </c>
      <c r="C3007">
        <f t="shared" si="605"/>
        <v>4</v>
      </c>
      <c r="D3007">
        <f t="shared" si="606"/>
        <v>4</v>
      </c>
      <c r="E3007" t="str">
        <f t="shared" si="607"/>
        <v>OFF</v>
      </c>
      <c r="F3007" s="13">
        <f t="shared" si="609"/>
        <v>43469</v>
      </c>
      <c r="G3007" s="14" t="str">
        <f t="shared" si="608"/>
        <v>Avg of 4 NM Projects</v>
      </c>
      <c r="H3007" s="15">
        <f t="shared" si="610"/>
        <v>4</v>
      </c>
      <c r="I3007" s="93">
        <v>-1.2799999999999998</v>
      </c>
      <c r="J3007">
        <f t="shared" si="598"/>
        <v>-7.1910112359550547E-3</v>
      </c>
      <c r="K3007" s="4">
        <v>22.15</v>
      </c>
      <c r="L3007" s="4">
        <v>20.99</v>
      </c>
      <c r="M3007" s="16">
        <f t="shared" si="599"/>
        <v>-2.6867199999999994E-2</v>
      </c>
      <c r="N3007">
        <f t="shared" si="600"/>
        <v>0</v>
      </c>
      <c r="O3007">
        <f t="shared" si="601"/>
        <v>0</v>
      </c>
      <c r="P3007" s="63">
        <f t="shared" si="602"/>
        <v>0</v>
      </c>
    </row>
    <row r="3008" spans="1:18" x14ac:dyDescent="0.3">
      <c r="A3008">
        <f t="shared" si="603"/>
        <v>2019</v>
      </c>
      <c r="B3008">
        <f t="shared" si="604"/>
        <v>1</v>
      </c>
      <c r="C3008">
        <f t="shared" si="605"/>
        <v>4</v>
      </c>
      <c r="D3008">
        <f t="shared" si="606"/>
        <v>4</v>
      </c>
      <c r="E3008" t="str">
        <f t="shared" si="607"/>
        <v>OFF</v>
      </c>
      <c r="F3008" s="13">
        <f t="shared" si="609"/>
        <v>43469</v>
      </c>
      <c r="G3008" s="14" t="str">
        <f t="shared" si="608"/>
        <v>Avg of 4 NM Projects</v>
      </c>
      <c r="H3008" s="15">
        <f t="shared" si="610"/>
        <v>5</v>
      </c>
      <c r="I3008" s="93">
        <v>-1.2799999999999998</v>
      </c>
      <c r="J3008">
        <f t="shared" si="598"/>
        <v>-7.1910112359550547E-3</v>
      </c>
      <c r="K3008" s="4">
        <v>22.22</v>
      </c>
      <c r="L3008" s="4">
        <v>21.79</v>
      </c>
      <c r="M3008" s="16">
        <f t="shared" si="599"/>
        <v>-2.7891199999999994E-2</v>
      </c>
      <c r="N3008">
        <f t="shared" si="600"/>
        <v>0</v>
      </c>
      <c r="O3008">
        <f t="shared" si="601"/>
        <v>0</v>
      </c>
      <c r="P3008" s="63">
        <f t="shared" si="602"/>
        <v>0</v>
      </c>
    </row>
    <row r="3009" spans="1:16" x14ac:dyDescent="0.3">
      <c r="A3009">
        <f t="shared" si="603"/>
        <v>2019</v>
      </c>
      <c r="B3009">
        <f t="shared" si="604"/>
        <v>1</v>
      </c>
      <c r="C3009">
        <f t="shared" si="605"/>
        <v>4</v>
      </c>
      <c r="D3009">
        <f t="shared" si="606"/>
        <v>4</v>
      </c>
      <c r="E3009" t="str">
        <f t="shared" si="607"/>
        <v>OFF</v>
      </c>
      <c r="F3009" s="13">
        <f t="shared" si="609"/>
        <v>43469</v>
      </c>
      <c r="G3009" s="14" t="str">
        <f t="shared" si="608"/>
        <v>Avg of 4 NM Projects</v>
      </c>
      <c r="H3009" s="15">
        <f t="shared" si="610"/>
        <v>6</v>
      </c>
      <c r="I3009" s="93">
        <v>-1.0249999999999999</v>
      </c>
      <c r="J3009">
        <f t="shared" si="598"/>
        <v>-5.7584269662921345E-3</v>
      </c>
      <c r="K3009" s="4">
        <v>29.72</v>
      </c>
      <c r="L3009" s="4">
        <v>27.42</v>
      </c>
      <c r="M3009" s="16">
        <f t="shared" si="599"/>
        <v>-2.8105499999999999E-2</v>
      </c>
      <c r="N3009">
        <f t="shared" si="600"/>
        <v>0</v>
      </c>
      <c r="O3009">
        <f t="shared" si="601"/>
        <v>0</v>
      </c>
      <c r="P3009" s="63">
        <f t="shared" si="602"/>
        <v>0</v>
      </c>
    </row>
    <row r="3010" spans="1:16" x14ac:dyDescent="0.3">
      <c r="A3010">
        <f t="shared" si="603"/>
        <v>2019</v>
      </c>
      <c r="B3010">
        <f t="shared" si="604"/>
        <v>1</v>
      </c>
      <c r="C3010">
        <f t="shared" si="605"/>
        <v>4</v>
      </c>
      <c r="D3010">
        <f t="shared" si="606"/>
        <v>4</v>
      </c>
      <c r="E3010" t="str">
        <f t="shared" si="607"/>
        <v>OFF</v>
      </c>
      <c r="F3010" s="13">
        <f t="shared" si="609"/>
        <v>43469</v>
      </c>
      <c r="G3010" s="14" t="str">
        <f t="shared" si="608"/>
        <v>Avg of 4 NM Projects</v>
      </c>
      <c r="H3010" s="15">
        <f t="shared" si="610"/>
        <v>7</v>
      </c>
      <c r="I3010" s="93">
        <v>-1.1499999999999999</v>
      </c>
      <c r="J3010">
        <f t="shared" si="598"/>
        <v>-6.4606741573033704E-3</v>
      </c>
      <c r="K3010" s="4">
        <v>29.05</v>
      </c>
      <c r="L3010" s="4">
        <v>24.68</v>
      </c>
      <c r="M3010" s="16">
        <f t="shared" si="599"/>
        <v>-2.8381999999999998E-2</v>
      </c>
      <c r="N3010">
        <f t="shared" si="600"/>
        <v>0</v>
      </c>
      <c r="O3010">
        <f t="shared" si="601"/>
        <v>0</v>
      </c>
      <c r="P3010" s="63">
        <f t="shared" si="602"/>
        <v>0</v>
      </c>
    </row>
    <row r="3011" spans="1:16" x14ac:dyDescent="0.3">
      <c r="A3011">
        <f t="shared" si="603"/>
        <v>2019</v>
      </c>
      <c r="B3011">
        <f t="shared" si="604"/>
        <v>1</v>
      </c>
      <c r="C3011">
        <f t="shared" si="605"/>
        <v>4</v>
      </c>
      <c r="D3011">
        <f t="shared" si="606"/>
        <v>4</v>
      </c>
      <c r="E3011" t="str">
        <f t="shared" si="607"/>
        <v>ON</v>
      </c>
      <c r="F3011" s="13">
        <f t="shared" si="609"/>
        <v>43469</v>
      </c>
      <c r="G3011" s="14" t="str">
        <f t="shared" si="608"/>
        <v>Avg of 4 NM Projects</v>
      </c>
      <c r="H3011" s="15">
        <f t="shared" si="610"/>
        <v>8</v>
      </c>
      <c r="I3011" s="93">
        <v>-1.54</v>
      </c>
      <c r="J3011">
        <f t="shared" si="598"/>
        <v>-8.6516853932584268E-3</v>
      </c>
      <c r="K3011" s="4">
        <v>31.16</v>
      </c>
      <c r="L3011" s="4">
        <v>22.95</v>
      </c>
      <c r="M3011" s="16">
        <f t="shared" si="599"/>
        <v>-3.5342999999999999E-2</v>
      </c>
      <c r="N3011">
        <f t="shared" si="600"/>
        <v>0</v>
      </c>
      <c r="O3011">
        <f t="shared" si="601"/>
        <v>0</v>
      </c>
      <c r="P3011" s="63">
        <f t="shared" si="602"/>
        <v>0</v>
      </c>
    </row>
    <row r="3012" spans="1:16" x14ac:dyDescent="0.3">
      <c r="A3012">
        <f t="shared" si="603"/>
        <v>2019</v>
      </c>
      <c r="B3012">
        <f t="shared" si="604"/>
        <v>1</v>
      </c>
      <c r="C3012">
        <f t="shared" si="605"/>
        <v>4</v>
      </c>
      <c r="D3012">
        <f t="shared" si="606"/>
        <v>4</v>
      </c>
      <c r="E3012" t="str">
        <f t="shared" si="607"/>
        <v>ON</v>
      </c>
      <c r="F3012" s="13">
        <f t="shared" si="609"/>
        <v>43469</v>
      </c>
      <c r="G3012" s="14" t="str">
        <f t="shared" si="608"/>
        <v>Avg of 4 NM Projects</v>
      </c>
      <c r="H3012" s="15">
        <f t="shared" si="610"/>
        <v>9</v>
      </c>
      <c r="I3012" s="93">
        <v>-0.89499999999999991</v>
      </c>
      <c r="J3012">
        <f t="shared" ref="J3012:J3075" si="611">+I3012/$I$1</f>
        <v>-5.0280898876404493E-3</v>
      </c>
      <c r="K3012" s="4">
        <v>27.29</v>
      </c>
      <c r="L3012" s="4">
        <v>21.94</v>
      </c>
      <c r="M3012" s="16">
        <f t="shared" ref="M3012:M3075" si="612">+L3012*I3012/1000</f>
        <v>-1.9636299999999999E-2</v>
      </c>
      <c r="N3012">
        <f t="shared" ref="N3012:N3075" si="613">+IF(I3012=0,1,0)</f>
        <v>0</v>
      </c>
      <c r="O3012">
        <f t="shared" ref="O3012:O3075" si="614">+IF(I3012&gt;=0.5*$I$1,1,0)</f>
        <v>0</v>
      </c>
      <c r="P3012" s="63">
        <f t="shared" ref="P3012:P3075" si="615">+IF(I3012&gt;MAX(I$3652:I$5859),1,0)</f>
        <v>0</v>
      </c>
    </row>
    <row r="3013" spans="1:16" x14ac:dyDescent="0.3">
      <c r="A3013">
        <f t="shared" ref="A3013:A3076" si="616">YEAR(F3013)</f>
        <v>2019</v>
      </c>
      <c r="B3013">
        <f t="shared" ref="B3013:B3076" si="617">+MONTH(F3013)</f>
        <v>1</v>
      </c>
      <c r="C3013">
        <f t="shared" ref="C3013:C3076" si="618">+DAY(F3013)</f>
        <v>4</v>
      </c>
      <c r="D3013">
        <f t="shared" ref="D3013:D3076" si="619">WEEKDAY(C3013)</f>
        <v>4</v>
      </c>
      <c r="E3013" t="str">
        <f t="shared" ref="E3013:E3076" si="620">IF(OR(D3013=1,D3013=7,H3013=1,H3013=2,H3013=3,H3013=4,H3013=5,H3013=6,H3013=7,H3013=24),"OFF","ON")</f>
        <v>ON</v>
      </c>
      <c r="F3013" s="13">
        <f t="shared" si="609"/>
        <v>43469</v>
      </c>
      <c r="G3013" s="14" t="str">
        <f t="shared" si="608"/>
        <v>Avg of 4 NM Projects</v>
      </c>
      <c r="H3013" s="15">
        <f t="shared" si="610"/>
        <v>10</v>
      </c>
      <c r="I3013" s="93">
        <v>0.26000000000000012</v>
      </c>
      <c r="J3013">
        <f t="shared" si="611"/>
        <v>1.4606741573033714E-3</v>
      </c>
      <c r="K3013" s="4">
        <v>23.98</v>
      </c>
      <c r="L3013" s="4">
        <v>20.78</v>
      </c>
      <c r="M3013" s="16">
        <f t="shared" si="612"/>
        <v>5.4028000000000027E-3</v>
      </c>
      <c r="N3013">
        <f t="shared" si="613"/>
        <v>0</v>
      </c>
      <c r="O3013">
        <f t="shared" si="614"/>
        <v>0</v>
      </c>
      <c r="P3013" s="63">
        <f t="shared" si="615"/>
        <v>0</v>
      </c>
    </row>
    <row r="3014" spans="1:16" x14ac:dyDescent="0.3">
      <c r="A3014">
        <f t="shared" si="616"/>
        <v>2019</v>
      </c>
      <c r="B3014">
        <f t="shared" si="617"/>
        <v>1</v>
      </c>
      <c r="C3014">
        <f t="shared" si="618"/>
        <v>4</v>
      </c>
      <c r="D3014">
        <f t="shared" si="619"/>
        <v>4</v>
      </c>
      <c r="E3014" t="str">
        <f t="shared" si="620"/>
        <v>ON</v>
      </c>
      <c r="F3014" s="13">
        <f t="shared" si="609"/>
        <v>43469</v>
      </c>
      <c r="G3014" s="14" t="str">
        <f t="shared" ref="G3014:G3077" si="621">+G3013</f>
        <v>Avg of 4 NM Projects</v>
      </c>
      <c r="H3014" s="15">
        <f t="shared" si="610"/>
        <v>11</v>
      </c>
      <c r="I3014" s="93">
        <v>5.5</v>
      </c>
      <c r="J3014">
        <f t="shared" si="611"/>
        <v>3.0898876404494381E-2</v>
      </c>
      <c r="K3014" s="4">
        <v>23.11</v>
      </c>
      <c r="L3014" s="4">
        <v>20.190000000000001</v>
      </c>
      <c r="M3014" s="16">
        <f t="shared" si="612"/>
        <v>0.111045</v>
      </c>
      <c r="N3014">
        <f t="shared" si="613"/>
        <v>0</v>
      </c>
      <c r="O3014">
        <f t="shared" si="614"/>
        <v>0</v>
      </c>
      <c r="P3014" s="63">
        <f t="shared" si="615"/>
        <v>0</v>
      </c>
    </row>
    <row r="3015" spans="1:16" x14ac:dyDescent="0.3">
      <c r="A3015">
        <f t="shared" si="616"/>
        <v>2019</v>
      </c>
      <c r="B3015">
        <f t="shared" si="617"/>
        <v>1</v>
      </c>
      <c r="C3015">
        <f t="shared" si="618"/>
        <v>4</v>
      </c>
      <c r="D3015">
        <f t="shared" si="619"/>
        <v>4</v>
      </c>
      <c r="E3015" t="str">
        <f t="shared" si="620"/>
        <v>ON</v>
      </c>
      <c r="F3015" s="13">
        <f t="shared" si="609"/>
        <v>43469</v>
      </c>
      <c r="G3015" s="14" t="str">
        <f t="shared" si="621"/>
        <v>Avg of 4 NM Projects</v>
      </c>
      <c r="H3015" s="15">
        <f t="shared" si="610"/>
        <v>12</v>
      </c>
      <c r="I3015" s="93">
        <v>12.42</v>
      </c>
      <c r="J3015">
        <f t="shared" si="611"/>
        <v>6.9775280898876399E-2</v>
      </c>
      <c r="K3015" s="4">
        <v>22.55</v>
      </c>
      <c r="L3015" s="4">
        <v>19.809999999999999</v>
      </c>
      <c r="M3015" s="16">
        <f t="shared" si="612"/>
        <v>0.24604019999999996</v>
      </c>
      <c r="N3015">
        <f t="shared" si="613"/>
        <v>0</v>
      </c>
      <c r="O3015">
        <f t="shared" si="614"/>
        <v>0</v>
      </c>
      <c r="P3015" s="63">
        <f t="shared" si="615"/>
        <v>0</v>
      </c>
    </row>
    <row r="3016" spans="1:16" x14ac:dyDescent="0.3">
      <c r="A3016">
        <f t="shared" si="616"/>
        <v>2019</v>
      </c>
      <c r="B3016">
        <f t="shared" si="617"/>
        <v>1</v>
      </c>
      <c r="C3016">
        <f t="shared" si="618"/>
        <v>4</v>
      </c>
      <c r="D3016">
        <f t="shared" si="619"/>
        <v>4</v>
      </c>
      <c r="E3016" t="str">
        <f t="shared" si="620"/>
        <v>ON</v>
      </c>
      <c r="F3016" s="13">
        <f t="shared" si="609"/>
        <v>43469</v>
      </c>
      <c r="G3016" s="14" t="str">
        <f t="shared" si="621"/>
        <v>Avg of 4 NM Projects</v>
      </c>
      <c r="H3016" s="15">
        <f t="shared" si="610"/>
        <v>13</v>
      </c>
      <c r="I3016" s="93">
        <v>30.595000000000002</v>
      </c>
      <c r="J3016">
        <f t="shared" si="611"/>
        <v>0.17188202247191012</v>
      </c>
      <c r="K3016" s="4">
        <v>22.28</v>
      </c>
      <c r="L3016" s="4">
        <v>20.07</v>
      </c>
      <c r="M3016" s="16">
        <f t="shared" si="612"/>
        <v>0.61404164999999999</v>
      </c>
      <c r="N3016">
        <f t="shared" si="613"/>
        <v>0</v>
      </c>
      <c r="O3016">
        <f t="shared" si="614"/>
        <v>0</v>
      </c>
      <c r="P3016" s="63">
        <f t="shared" si="615"/>
        <v>0</v>
      </c>
    </row>
    <row r="3017" spans="1:16" x14ac:dyDescent="0.3">
      <c r="A3017">
        <f t="shared" si="616"/>
        <v>2019</v>
      </c>
      <c r="B3017">
        <f t="shared" si="617"/>
        <v>1</v>
      </c>
      <c r="C3017">
        <f t="shared" si="618"/>
        <v>4</v>
      </c>
      <c r="D3017">
        <f t="shared" si="619"/>
        <v>4</v>
      </c>
      <c r="E3017" t="str">
        <f t="shared" si="620"/>
        <v>ON</v>
      </c>
      <c r="F3017" s="13">
        <f t="shared" si="609"/>
        <v>43469</v>
      </c>
      <c r="G3017" s="14" t="str">
        <f t="shared" si="621"/>
        <v>Avg of 4 NM Projects</v>
      </c>
      <c r="H3017" s="15">
        <f t="shared" si="610"/>
        <v>14</v>
      </c>
      <c r="I3017" s="93">
        <v>26.5</v>
      </c>
      <c r="J3017">
        <f t="shared" si="611"/>
        <v>0.14887640449438203</v>
      </c>
      <c r="K3017" s="4">
        <v>21.83</v>
      </c>
      <c r="L3017" s="4">
        <v>20.14</v>
      </c>
      <c r="M3017" s="16">
        <f t="shared" si="612"/>
        <v>0.53371000000000002</v>
      </c>
      <c r="N3017">
        <f t="shared" si="613"/>
        <v>0</v>
      </c>
      <c r="O3017">
        <f t="shared" si="614"/>
        <v>0</v>
      </c>
      <c r="P3017" s="63">
        <f t="shared" si="615"/>
        <v>0</v>
      </c>
    </row>
    <row r="3018" spans="1:16" x14ac:dyDescent="0.3">
      <c r="A3018">
        <f t="shared" si="616"/>
        <v>2019</v>
      </c>
      <c r="B3018">
        <f t="shared" si="617"/>
        <v>1</v>
      </c>
      <c r="C3018">
        <f t="shared" si="618"/>
        <v>4</v>
      </c>
      <c r="D3018">
        <f t="shared" si="619"/>
        <v>4</v>
      </c>
      <c r="E3018" t="str">
        <f t="shared" si="620"/>
        <v>ON</v>
      </c>
      <c r="F3018" s="13">
        <f t="shared" si="609"/>
        <v>43469</v>
      </c>
      <c r="G3018" s="14" t="str">
        <f t="shared" si="621"/>
        <v>Avg of 4 NM Projects</v>
      </c>
      <c r="H3018" s="15">
        <f t="shared" si="610"/>
        <v>15</v>
      </c>
      <c r="I3018" s="93">
        <v>7.43</v>
      </c>
      <c r="J3018">
        <f t="shared" si="611"/>
        <v>4.1741573033707867E-2</v>
      </c>
      <c r="K3018" s="4">
        <v>22.01</v>
      </c>
      <c r="L3018" s="4">
        <v>21.3</v>
      </c>
      <c r="M3018" s="16">
        <f t="shared" si="612"/>
        <v>0.15825899999999998</v>
      </c>
      <c r="N3018">
        <f t="shared" si="613"/>
        <v>0</v>
      </c>
      <c r="O3018">
        <f t="shared" si="614"/>
        <v>0</v>
      </c>
      <c r="P3018" s="63">
        <f t="shared" si="615"/>
        <v>0</v>
      </c>
    </row>
    <row r="3019" spans="1:16" x14ac:dyDescent="0.3">
      <c r="A3019">
        <f t="shared" si="616"/>
        <v>2019</v>
      </c>
      <c r="B3019">
        <f t="shared" si="617"/>
        <v>1</v>
      </c>
      <c r="C3019">
        <f t="shared" si="618"/>
        <v>4</v>
      </c>
      <c r="D3019">
        <f t="shared" si="619"/>
        <v>4</v>
      </c>
      <c r="E3019" t="str">
        <f t="shared" si="620"/>
        <v>ON</v>
      </c>
      <c r="F3019" s="13">
        <f t="shared" si="609"/>
        <v>43469</v>
      </c>
      <c r="G3019" s="14" t="str">
        <f t="shared" si="621"/>
        <v>Avg of 4 NM Projects</v>
      </c>
      <c r="H3019" s="15">
        <f t="shared" si="610"/>
        <v>16</v>
      </c>
      <c r="I3019" s="93">
        <v>0.125</v>
      </c>
      <c r="J3019">
        <f t="shared" si="611"/>
        <v>7.0224719101123594E-4</v>
      </c>
      <c r="K3019" s="4">
        <v>22.69</v>
      </c>
      <c r="L3019" s="4">
        <v>21.93</v>
      </c>
      <c r="M3019" s="16">
        <f t="shared" si="612"/>
        <v>2.7412499999999998E-3</v>
      </c>
      <c r="N3019">
        <f t="shared" si="613"/>
        <v>0</v>
      </c>
      <c r="O3019">
        <f t="shared" si="614"/>
        <v>0</v>
      </c>
      <c r="P3019" s="63">
        <f t="shared" si="615"/>
        <v>0</v>
      </c>
    </row>
    <row r="3020" spans="1:16" x14ac:dyDescent="0.3">
      <c r="A3020">
        <f t="shared" si="616"/>
        <v>2019</v>
      </c>
      <c r="B3020">
        <f t="shared" si="617"/>
        <v>1</v>
      </c>
      <c r="C3020">
        <f t="shared" si="618"/>
        <v>4</v>
      </c>
      <c r="D3020">
        <f t="shared" si="619"/>
        <v>4</v>
      </c>
      <c r="E3020" t="str">
        <f t="shared" si="620"/>
        <v>ON</v>
      </c>
      <c r="F3020" s="13">
        <f t="shared" si="609"/>
        <v>43469</v>
      </c>
      <c r="G3020" s="14" t="str">
        <f t="shared" si="621"/>
        <v>Avg of 4 NM Projects</v>
      </c>
      <c r="H3020" s="15">
        <f t="shared" si="610"/>
        <v>17</v>
      </c>
      <c r="I3020" s="93">
        <v>-1.1499999999999999</v>
      </c>
      <c r="J3020">
        <f t="shared" si="611"/>
        <v>-6.4606741573033704E-3</v>
      </c>
      <c r="K3020" s="4">
        <v>23.83</v>
      </c>
      <c r="L3020" s="4">
        <v>27.96</v>
      </c>
      <c r="M3020" s="16">
        <f t="shared" si="612"/>
        <v>-3.2153999999999995E-2</v>
      </c>
      <c r="N3020">
        <f t="shared" si="613"/>
        <v>0</v>
      </c>
      <c r="O3020">
        <f t="shared" si="614"/>
        <v>0</v>
      </c>
      <c r="P3020" s="63">
        <f t="shared" si="615"/>
        <v>0</v>
      </c>
    </row>
    <row r="3021" spans="1:16" x14ac:dyDescent="0.3">
      <c r="A3021">
        <f t="shared" si="616"/>
        <v>2019</v>
      </c>
      <c r="B3021">
        <f t="shared" si="617"/>
        <v>1</v>
      </c>
      <c r="C3021">
        <f t="shared" si="618"/>
        <v>4</v>
      </c>
      <c r="D3021">
        <f t="shared" si="619"/>
        <v>4</v>
      </c>
      <c r="E3021" t="str">
        <f t="shared" si="620"/>
        <v>ON</v>
      </c>
      <c r="F3021" s="13">
        <f t="shared" si="609"/>
        <v>43469</v>
      </c>
      <c r="G3021" s="14" t="str">
        <f t="shared" si="621"/>
        <v>Avg of 4 NM Projects</v>
      </c>
      <c r="H3021" s="15">
        <f t="shared" si="610"/>
        <v>18</v>
      </c>
      <c r="I3021" s="93">
        <v>-1.2799999999999998</v>
      </c>
      <c r="J3021">
        <f t="shared" si="611"/>
        <v>-7.1910112359550547E-3</v>
      </c>
      <c r="K3021" s="4">
        <v>32.53</v>
      </c>
      <c r="L3021" s="4">
        <v>27.87</v>
      </c>
      <c r="M3021" s="16">
        <f t="shared" si="612"/>
        <v>-3.5673599999999993E-2</v>
      </c>
      <c r="N3021">
        <f t="shared" si="613"/>
        <v>0</v>
      </c>
      <c r="O3021">
        <f t="shared" si="614"/>
        <v>0</v>
      </c>
      <c r="P3021" s="63">
        <f t="shared" si="615"/>
        <v>0</v>
      </c>
    </row>
    <row r="3022" spans="1:16" x14ac:dyDescent="0.3">
      <c r="A3022">
        <f t="shared" si="616"/>
        <v>2019</v>
      </c>
      <c r="B3022">
        <f t="shared" si="617"/>
        <v>1</v>
      </c>
      <c r="C3022">
        <f t="shared" si="618"/>
        <v>4</v>
      </c>
      <c r="D3022">
        <f t="shared" si="619"/>
        <v>4</v>
      </c>
      <c r="E3022" t="str">
        <f t="shared" si="620"/>
        <v>ON</v>
      </c>
      <c r="F3022" s="13">
        <f t="shared" si="609"/>
        <v>43469</v>
      </c>
      <c r="G3022" s="14" t="str">
        <f t="shared" si="621"/>
        <v>Avg of 4 NM Projects</v>
      </c>
      <c r="H3022" s="15">
        <f t="shared" si="610"/>
        <v>19</v>
      </c>
      <c r="I3022" s="93">
        <v>-1.1499999999999999</v>
      </c>
      <c r="J3022">
        <f t="shared" si="611"/>
        <v>-6.4606741573033704E-3</v>
      </c>
      <c r="K3022" s="4">
        <v>30.48</v>
      </c>
      <c r="L3022" s="4">
        <v>26.83</v>
      </c>
      <c r="M3022" s="16">
        <f t="shared" si="612"/>
        <v>-3.0854499999999993E-2</v>
      </c>
      <c r="N3022">
        <f t="shared" si="613"/>
        <v>0</v>
      </c>
      <c r="O3022">
        <f t="shared" si="614"/>
        <v>0</v>
      </c>
      <c r="P3022" s="63">
        <f t="shared" si="615"/>
        <v>0</v>
      </c>
    </row>
    <row r="3023" spans="1:16" x14ac:dyDescent="0.3">
      <c r="A3023">
        <f t="shared" si="616"/>
        <v>2019</v>
      </c>
      <c r="B3023">
        <f t="shared" si="617"/>
        <v>1</v>
      </c>
      <c r="C3023">
        <f t="shared" si="618"/>
        <v>4</v>
      </c>
      <c r="D3023">
        <f t="shared" si="619"/>
        <v>4</v>
      </c>
      <c r="E3023" t="str">
        <f t="shared" si="620"/>
        <v>ON</v>
      </c>
      <c r="F3023" s="13">
        <f t="shared" si="609"/>
        <v>43469</v>
      </c>
      <c r="G3023" s="14" t="str">
        <f t="shared" si="621"/>
        <v>Avg of 4 NM Projects</v>
      </c>
      <c r="H3023" s="15">
        <f t="shared" si="610"/>
        <v>20</v>
      </c>
      <c r="I3023" s="93">
        <v>-1.1549999999999998</v>
      </c>
      <c r="J3023">
        <f t="shared" si="611"/>
        <v>-6.4887640449438188E-3</v>
      </c>
      <c r="K3023" s="4">
        <v>25.62</v>
      </c>
      <c r="L3023" s="4">
        <v>22.26</v>
      </c>
      <c r="M3023" s="16">
        <f t="shared" si="612"/>
        <v>-2.5710299999999995E-2</v>
      </c>
      <c r="N3023">
        <f t="shared" si="613"/>
        <v>0</v>
      </c>
      <c r="O3023">
        <f t="shared" si="614"/>
        <v>0</v>
      </c>
      <c r="P3023" s="63">
        <f t="shared" si="615"/>
        <v>0</v>
      </c>
    </row>
    <row r="3024" spans="1:16" x14ac:dyDescent="0.3">
      <c r="A3024">
        <f t="shared" si="616"/>
        <v>2019</v>
      </c>
      <c r="B3024">
        <f t="shared" si="617"/>
        <v>1</v>
      </c>
      <c r="C3024">
        <f t="shared" si="618"/>
        <v>4</v>
      </c>
      <c r="D3024">
        <f t="shared" si="619"/>
        <v>4</v>
      </c>
      <c r="E3024" t="str">
        <f t="shared" si="620"/>
        <v>ON</v>
      </c>
      <c r="F3024" s="13">
        <f t="shared" si="609"/>
        <v>43469</v>
      </c>
      <c r="G3024" s="14" t="str">
        <f t="shared" si="621"/>
        <v>Avg of 4 NM Projects</v>
      </c>
      <c r="H3024" s="15">
        <f t="shared" si="610"/>
        <v>21</v>
      </c>
      <c r="I3024" s="93">
        <v>-1.4099999999999997</v>
      </c>
      <c r="J3024">
        <f t="shared" si="611"/>
        <v>-7.9213483146067399E-3</v>
      </c>
      <c r="K3024" s="4">
        <v>24.05</v>
      </c>
      <c r="L3024" s="4">
        <v>21.62</v>
      </c>
      <c r="M3024" s="16">
        <f t="shared" si="612"/>
        <v>-3.0484199999999993E-2</v>
      </c>
      <c r="N3024">
        <f t="shared" si="613"/>
        <v>0</v>
      </c>
      <c r="O3024">
        <f t="shared" si="614"/>
        <v>0</v>
      </c>
      <c r="P3024" s="63">
        <f t="shared" si="615"/>
        <v>0</v>
      </c>
    </row>
    <row r="3025" spans="1:18" x14ac:dyDescent="0.3">
      <c r="A3025">
        <f t="shared" si="616"/>
        <v>2019</v>
      </c>
      <c r="B3025">
        <f t="shared" si="617"/>
        <v>1</v>
      </c>
      <c r="C3025">
        <f t="shared" si="618"/>
        <v>4</v>
      </c>
      <c r="D3025">
        <f t="shared" si="619"/>
        <v>4</v>
      </c>
      <c r="E3025" t="str">
        <f t="shared" si="620"/>
        <v>ON</v>
      </c>
      <c r="F3025" s="13">
        <f t="shared" si="609"/>
        <v>43469</v>
      </c>
      <c r="G3025" s="14" t="str">
        <f t="shared" si="621"/>
        <v>Avg of 4 NM Projects</v>
      </c>
      <c r="H3025" s="15">
        <f t="shared" si="610"/>
        <v>22</v>
      </c>
      <c r="I3025" s="93">
        <v>-1.1499999999999999</v>
      </c>
      <c r="J3025">
        <f t="shared" si="611"/>
        <v>-6.4606741573033704E-3</v>
      </c>
      <c r="K3025" s="4">
        <v>23.59</v>
      </c>
      <c r="L3025" s="4">
        <v>27.71</v>
      </c>
      <c r="M3025" s="16">
        <f t="shared" si="612"/>
        <v>-3.1866499999999999E-2</v>
      </c>
      <c r="N3025">
        <f t="shared" si="613"/>
        <v>0</v>
      </c>
      <c r="O3025">
        <f t="shared" si="614"/>
        <v>0</v>
      </c>
      <c r="P3025" s="63">
        <f t="shared" si="615"/>
        <v>0</v>
      </c>
    </row>
    <row r="3026" spans="1:18" x14ac:dyDescent="0.3">
      <c r="A3026">
        <f t="shared" si="616"/>
        <v>2019</v>
      </c>
      <c r="B3026">
        <f t="shared" si="617"/>
        <v>1</v>
      </c>
      <c r="C3026">
        <f t="shared" si="618"/>
        <v>4</v>
      </c>
      <c r="D3026">
        <f t="shared" si="619"/>
        <v>4</v>
      </c>
      <c r="E3026" t="str">
        <f t="shared" si="620"/>
        <v>ON</v>
      </c>
      <c r="F3026" s="13">
        <f t="shared" si="609"/>
        <v>43469</v>
      </c>
      <c r="G3026" s="14" t="str">
        <f t="shared" si="621"/>
        <v>Avg of 4 NM Projects</v>
      </c>
      <c r="H3026" s="15">
        <f t="shared" si="610"/>
        <v>23</v>
      </c>
      <c r="I3026" s="93">
        <v>-1.2799999999999998</v>
      </c>
      <c r="J3026">
        <f t="shared" si="611"/>
        <v>-7.1910112359550547E-3</v>
      </c>
      <c r="K3026" s="4">
        <v>23.57</v>
      </c>
      <c r="L3026" s="4">
        <v>22.32</v>
      </c>
      <c r="M3026" s="16">
        <f t="shared" si="612"/>
        <v>-2.8569599999999997E-2</v>
      </c>
      <c r="N3026">
        <f t="shared" si="613"/>
        <v>0</v>
      </c>
      <c r="O3026">
        <f t="shared" si="614"/>
        <v>0</v>
      </c>
      <c r="P3026" s="63">
        <f t="shared" si="615"/>
        <v>0</v>
      </c>
    </row>
    <row r="3027" spans="1:18" x14ac:dyDescent="0.3">
      <c r="A3027">
        <f t="shared" si="616"/>
        <v>2019</v>
      </c>
      <c r="B3027">
        <f t="shared" si="617"/>
        <v>1</v>
      </c>
      <c r="C3027">
        <f t="shared" si="618"/>
        <v>4</v>
      </c>
      <c r="D3027">
        <f t="shared" si="619"/>
        <v>4</v>
      </c>
      <c r="E3027" t="str">
        <f t="shared" si="620"/>
        <v>OFF</v>
      </c>
      <c r="F3027" s="13">
        <f t="shared" si="609"/>
        <v>43469</v>
      </c>
      <c r="G3027" s="14" t="str">
        <f t="shared" si="621"/>
        <v>Avg of 4 NM Projects</v>
      </c>
      <c r="H3027" s="15">
        <f t="shared" si="610"/>
        <v>24</v>
      </c>
      <c r="I3027" s="93">
        <v>-1.4099999999999997</v>
      </c>
      <c r="J3027">
        <f t="shared" si="611"/>
        <v>-7.9213483146067399E-3</v>
      </c>
      <c r="K3027" s="4">
        <v>23.39</v>
      </c>
      <c r="L3027" s="4">
        <v>29.74</v>
      </c>
      <c r="M3027" s="16">
        <f t="shared" si="612"/>
        <v>-4.1933399999999989E-2</v>
      </c>
      <c r="N3027">
        <f t="shared" si="613"/>
        <v>0</v>
      </c>
      <c r="O3027">
        <f t="shared" si="614"/>
        <v>0</v>
      </c>
      <c r="P3027" s="63">
        <f t="shared" si="615"/>
        <v>0</v>
      </c>
    </row>
    <row r="3028" spans="1:18" x14ac:dyDescent="0.3">
      <c r="A3028">
        <f t="shared" si="616"/>
        <v>2019</v>
      </c>
      <c r="B3028">
        <f t="shared" si="617"/>
        <v>1</v>
      </c>
      <c r="C3028">
        <f t="shared" si="618"/>
        <v>5</v>
      </c>
      <c r="D3028">
        <f t="shared" si="619"/>
        <v>5</v>
      </c>
      <c r="E3028" t="str">
        <f t="shared" si="620"/>
        <v>OFF</v>
      </c>
      <c r="F3028" s="13">
        <f t="shared" si="609"/>
        <v>43470</v>
      </c>
      <c r="G3028" s="14" t="str">
        <f t="shared" si="621"/>
        <v>Avg of 4 NM Projects</v>
      </c>
      <c r="H3028" s="15">
        <f t="shared" si="610"/>
        <v>1</v>
      </c>
      <c r="I3028" s="93">
        <v>-1.2799999999999998</v>
      </c>
      <c r="J3028">
        <f t="shared" si="611"/>
        <v>-7.1910112359550547E-3</v>
      </c>
      <c r="K3028" s="4">
        <v>22.78</v>
      </c>
      <c r="L3028" s="4">
        <v>37.9</v>
      </c>
      <c r="M3028" s="16">
        <f t="shared" si="612"/>
        <v>-4.8511999999999993E-2</v>
      </c>
      <c r="N3028">
        <f t="shared" si="613"/>
        <v>0</v>
      </c>
      <c r="O3028">
        <f t="shared" si="614"/>
        <v>0</v>
      </c>
      <c r="P3028" s="63">
        <f t="shared" si="615"/>
        <v>0</v>
      </c>
      <c r="Q3028" s="34"/>
      <c r="R3028" s="34"/>
    </row>
    <row r="3029" spans="1:18" x14ac:dyDescent="0.3">
      <c r="A3029">
        <f t="shared" si="616"/>
        <v>2019</v>
      </c>
      <c r="B3029">
        <f t="shared" si="617"/>
        <v>1</v>
      </c>
      <c r="C3029">
        <f t="shared" si="618"/>
        <v>5</v>
      </c>
      <c r="D3029">
        <f t="shared" si="619"/>
        <v>5</v>
      </c>
      <c r="E3029" t="str">
        <f t="shared" si="620"/>
        <v>OFF</v>
      </c>
      <c r="F3029" s="13">
        <f t="shared" si="609"/>
        <v>43470</v>
      </c>
      <c r="G3029" s="14" t="str">
        <f t="shared" si="621"/>
        <v>Avg of 4 NM Projects</v>
      </c>
      <c r="H3029" s="15">
        <f t="shared" si="610"/>
        <v>2</v>
      </c>
      <c r="I3029" s="93">
        <v>-1.1499999999999999</v>
      </c>
      <c r="J3029">
        <f t="shared" si="611"/>
        <v>-6.4606741573033704E-3</v>
      </c>
      <c r="K3029" s="4">
        <v>20.14</v>
      </c>
      <c r="L3029" s="4">
        <v>21.06</v>
      </c>
      <c r="M3029" s="16">
        <f t="shared" si="612"/>
        <v>-2.4218999999999997E-2</v>
      </c>
      <c r="N3029">
        <f t="shared" si="613"/>
        <v>0</v>
      </c>
      <c r="O3029">
        <f t="shared" si="614"/>
        <v>0</v>
      </c>
      <c r="P3029" s="63">
        <f t="shared" si="615"/>
        <v>0</v>
      </c>
    </row>
    <row r="3030" spans="1:18" x14ac:dyDescent="0.3">
      <c r="A3030">
        <f t="shared" si="616"/>
        <v>2019</v>
      </c>
      <c r="B3030">
        <f t="shared" si="617"/>
        <v>1</v>
      </c>
      <c r="C3030">
        <f t="shared" si="618"/>
        <v>5</v>
      </c>
      <c r="D3030">
        <f t="shared" si="619"/>
        <v>5</v>
      </c>
      <c r="E3030" t="str">
        <f t="shared" si="620"/>
        <v>OFF</v>
      </c>
      <c r="F3030" s="13">
        <f t="shared" si="609"/>
        <v>43470</v>
      </c>
      <c r="G3030" s="14" t="str">
        <f t="shared" si="621"/>
        <v>Avg of 4 NM Projects</v>
      </c>
      <c r="H3030" s="15">
        <f t="shared" si="610"/>
        <v>3</v>
      </c>
      <c r="I3030" s="93">
        <v>-1.1499999999999999</v>
      </c>
      <c r="J3030">
        <f t="shared" si="611"/>
        <v>-6.4606741573033704E-3</v>
      </c>
      <c r="K3030" s="4">
        <v>19.600000000000001</v>
      </c>
      <c r="L3030" s="4">
        <v>17.190000000000001</v>
      </c>
      <c r="M3030" s="16">
        <f t="shared" si="612"/>
        <v>-1.9768499999999998E-2</v>
      </c>
      <c r="N3030">
        <f t="shared" si="613"/>
        <v>0</v>
      </c>
      <c r="O3030">
        <f t="shared" si="614"/>
        <v>0</v>
      </c>
      <c r="P3030" s="63">
        <f t="shared" si="615"/>
        <v>0</v>
      </c>
    </row>
    <row r="3031" spans="1:18" x14ac:dyDescent="0.3">
      <c r="A3031">
        <f t="shared" si="616"/>
        <v>2019</v>
      </c>
      <c r="B3031">
        <f t="shared" si="617"/>
        <v>1</v>
      </c>
      <c r="C3031">
        <f t="shared" si="618"/>
        <v>5</v>
      </c>
      <c r="D3031">
        <f t="shared" si="619"/>
        <v>5</v>
      </c>
      <c r="E3031" t="str">
        <f t="shared" si="620"/>
        <v>OFF</v>
      </c>
      <c r="F3031" s="13">
        <f t="shared" si="609"/>
        <v>43470</v>
      </c>
      <c r="G3031" s="14" t="str">
        <f t="shared" si="621"/>
        <v>Avg of 4 NM Projects</v>
      </c>
      <c r="H3031" s="15">
        <f t="shared" si="610"/>
        <v>4</v>
      </c>
      <c r="I3031" s="93">
        <v>-1.1499999999999999</v>
      </c>
      <c r="J3031">
        <f t="shared" si="611"/>
        <v>-6.4606741573033704E-3</v>
      </c>
      <c r="K3031" s="4">
        <v>18.73</v>
      </c>
      <c r="L3031" s="4">
        <v>19.71</v>
      </c>
      <c r="M3031" s="16">
        <f t="shared" si="612"/>
        <v>-2.2666499999999999E-2</v>
      </c>
      <c r="N3031">
        <f t="shared" si="613"/>
        <v>0</v>
      </c>
      <c r="O3031">
        <f t="shared" si="614"/>
        <v>0</v>
      </c>
      <c r="P3031" s="63">
        <f t="shared" si="615"/>
        <v>0</v>
      </c>
    </row>
    <row r="3032" spans="1:18" x14ac:dyDescent="0.3">
      <c r="A3032">
        <f t="shared" si="616"/>
        <v>2019</v>
      </c>
      <c r="B3032">
        <f t="shared" si="617"/>
        <v>1</v>
      </c>
      <c r="C3032">
        <f t="shared" si="618"/>
        <v>5</v>
      </c>
      <c r="D3032">
        <f t="shared" si="619"/>
        <v>5</v>
      </c>
      <c r="E3032" t="str">
        <f t="shared" si="620"/>
        <v>OFF</v>
      </c>
      <c r="F3032" s="13">
        <f t="shared" si="609"/>
        <v>43470</v>
      </c>
      <c r="G3032" s="14" t="str">
        <f t="shared" si="621"/>
        <v>Avg of 4 NM Projects</v>
      </c>
      <c r="H3032" s="15">
        <f t="shared" si="610"/>
        <v>5</v>
      </c>
      <c r="I3032" s="93">
        <v>-1.0249999999999999</v>
      </c>
      <c r="J3032">
        <f t="shared" si="611"/>
        <v>-5.7584269662921345E-3</v>
      </c>
      <c r="K3032" s="4">
        <v>19.66</v>
      </c>
      <c r="L3032" s="4">
        <v>19.149999999999999</v>
      </c>
      <c r="M3032" s="16">
        <f t="shared" si="612"/>
        <v>-1.9628749999999997E-2</v>
      </c>
      <c r="N3032">
        <f t="shared" si="613"/>
        <v>0</v>
      </c>
      <c r="O3032">
        <f t="shared" si="614"/>
        <v>0</v>
      </c>
      <c r="P3032" s="63">
        <f t="shared" si="615"/>
        <v>0</v>
      </c>
    </row>
    <row r="3033" spans="1:18" x14ac:dyDescent="0.3">
      <c r="A3033">
        <f t="shared" si="616"/>
        <v>2019</v>
      </c>
      <c r="B3033">
        <f t="shared" si="617"/>
        <v>1</v>
      </c>
      <c r="C3033">
        <f t="shared" si="618"/>
        <v>5</v>
      </c>
      <c r="D3033">
        <f t="shared" si="619"/>
        <v>5</v>
      </c>
      <c r="E3033" t="str">
        <f t="shared" si="620"/>
        <v>OFF</v>
      </c>
      <c r="F3033" s="13">
        <f t="shared" si="609"/>
        <v>43470</v>
      </c>
      <c r="G3033" s="14" t="str">
        <f t="shared" si="621"/>
        <v>Avg of 4 NM Projects</v>
      </c>
      <c r="H3033" s="15">
        <f t="shared" si="610"/>
        <v>6</v>
      </c>
      <c r="I3033" s="93">
        <v>-1.2799999999999998</v>
      </c>
      <c r="J3033">
        <f t="shared" si="611"/>
        <v>-7.1910112359550547E-3</v>
      </c>
      <c r="K3033" s="4">
        <v>20.5</v>
      </c>
      <c r="L3033" s="4">
        <v>21.94</v>
      </c>
      <c r="M3033" s="16">
        <f t="shared" si="612"/>
        <v>-2.8083199999999999E-2</v>
      </c>
      <c r="N3033">
        <f t="shared" si="613"/>
        <v>0</v>
      </c>
      <c r="O3033">
        <f t="shared" si="614"/>
        <v>0</v>
      </c>
      <c r="P3033" s="63">
        <f t="shared" si="615"/>
        <v>0</v>
      </c>
    </row>
    <row r="3034" spans="1:18" x14ac:dyDescent="0.3">
      <c r="A3034">
        <f t="shared" si="616"/>
        <v>2019</v>
      </c>
      <c r="B3034">
        <f t="shared" si="617"/>
        <v>1</v>
      </c>
      <c r="C3034">
        <f t="shared" si="618"/>
        <v>5</v>
      </c>
      <c r="D3034">
        <f t="shared" si="619"/>
        <v>5</v>
      </c>
      <c r="E3034" t="str">
        <f t="shared" si="620"/>
        <v>OFF</v>
      </c>
      <c r="F3034" s="13">
        <f t="shared" si="609"/>
        <v>43470</v>
      </c>
      <c r="G3034" s="14" t="str">
        <f t="shared" si="621"/>
        <v>Avg of 4 NM Projects</v>
      </c>
      <c r="H3034" s="15">
        <f t="shared" si="610"/>
        <v>7</v>
      </c>
      <c r="I3034" s="93">
        <v>-1.2799999999999998</v>
      </c>
      <c r="J3034">
        <f t="shared" si="611"/>
        <v>-7.1910112359550547E-3</v>
      </c>
      <c r="K3034" s="4">
        <v>25.79</v>
      </c>
      <c r="L3034" s="4">
        <v>25.75</v>
      </c>
      <c r="M3034" s="16">
        <f t="shared" si="612"/>
        <v>-3.2959999999999996E-2</v>
      </c>
      <c r="N3034">
        <f t="shared" si="613"/>
        <v>0</v>
      </c>
      <c r="O3034">
        <f t="shared" si="614"/>
        <v>0</v>
      </c>
      <c r="P3034" s="63">
        <f t="shared" si="615"/>
        <v>0</v>
      </c>
    </row>
    <row r="3035" spans="1:18" x14ac:dyDescent="0.3">
      <c r="A3035">
        <f t="shared" si="616"/>
        <v>2019</v>
      </c>
      <c r="B3035">
        <f t="shared" si="617"/>
        <v>1</v>
      </c>
      <c r="C3035">
        <f t="shared" si="618"/>
        <v>5</v>
      </c>
      <c r="D3035">
        <f t="shared" si="619"/>
        <v>5</v>
      </c>
      <c r="E3035" t="str">
        <f t="shared" si="620"/>
        <v>ON</v>
      </c>
      <c r="F3035" s="13">
        <f t="shared" si="609"/>
        <v>43470</v>
      </c>
      <c r="G3035" s="14" t="str">
        <f t="shared" si="621"/>
        <v>Avg of 4 NM Projects</v>
      </c>
      <c r="H3035" s="15">
        <f t="shared" si="610"/>
        <v>8</v>
      </c>
      <c r="I3035" s="93">
        <v>-1.1499999999999999</v>
      </c>
      <c r="J3035">
        <f t="shared" si="611"/>
        <v>-6.4606741573033704E-3</v>
      </c>
      <c r="K3035" s="4">
        <v>23.68</v>
      </c>
      <c r="L3035" s="4">
        <v>22.42</v>
      </c>
      <c r="M3035" s="16">
        <f t="shared" si="612"/>
        <v>-2.5783E-2</v>
      </c>
      <c r="N3035">
        <f t="shared" si="613"/>
        <v>0</v>
      </c>
      <c r="O3035">
        <f t="shared" si="614"/>
        <v>0</v>
      </c>
      <c r="P3035" s="63">
        <f t="shared" si="615"/>
        <v>0</v>
      </c>
    </row>
    <row r="3036" spans="1:18" x14ac:dyDescent="0.3">
      <c r="A3036">
        <f t="shared" si="616"/>
        <v>2019</v>
      </c>
      <c r="B3036">
        <f t="shared" si="617"/>
        <v>1</v>
      </c>
      <c r="C3036">
        <f t="shared" si="618"/>
        <v>5</v>
      </c>
      <c r="D3036">
        <f t="shared" si="619"/>
        <v>5</v>
      </c>
      <c r="E3036" t="str">
        <f t="shared" si="620"/>
        <v>ON</v>
      </c>
      <c r="F3036" s="13">
        <f t="shared" si="609"/>
        <v>43470</v>
      </c>
      <c r="G3036" s="14" t="str">
        <f t="shared" si="621"/>
        <v>Avg of 4 NM Projects</v>
      </c>
      <c r="H3036" s="15">
        <f t="shared" si="610"/>
        <v>9</v>
      </c>
      <c r="I3036" s="93">
        <v>8.0650000000000013</v>
      </c>
      <c r="J3036">
        <f t="shared" si="611"/>
        <v>4.5308988764044954E-2</v>
      </c>
      <c r="K3036" s="4">
        <v>23.53</v>
      </c>
      <c r="L3036" s="4">
        <v>15.54</v>
      </c>
      <c r="M3036" s="16">
        <f t="shared" si="612"/>
        <v>0.12533010000000003</v>
      </c>
      <c r="N3036">
        <f t="shared" si="613"/>
        <v>0</v>
      </c>
      <c r="O3036">
        <f t="shared" si="614"/>
        <v>0</v>
      </c>
      <c r="P3036" s="63">
        <f t="shared" si="615"/>
        <v>0</v>
      </c>
    </row>
    <row r="3037" spans="1:18" x14ac:dyDescent="0.3">
      <c r="A3037">
        <f t="shared" si="616"/>
        <v>2019</v>
      </c>
      <c r="B3037">
        <f t="shared" si="617"/>
        <v>1</v>
      </c>
      <c r="C3037">
        <f t="shared" si="618"/>
        <v>5</v>
      </c>
      <c r="D3037">
        <f t="shared" si="619"/>
        <v>5</v>
      </c>
      <c r="E3037" t="str">
        <f t="shared" si="620"/>
        <v>ON</v>
      </c>
      <c r="F3037" s="13">
        <f t="shared" ref="F3037:F3100" si="622">+F3013+1</f>
        <v>43470</v>
      </c>
      <c r="G3037" s="14" t="str">
        <f t="shared" si="621"/>
        <v>Avg of 4 NM Projects</v>
      </c>
      <c r="H3037" s="15">
        <f t="shared" ref="H3037:H3100" si="623">H3013</f>
        <v>10</v>
      </c>
      <c r="I3037" s="93">
        <v>7.43</v>
      </c>
      <c r="J3037">
        <f t="shared" si="611"/>
        <v>4.1741573033707867E-2</v>
      </c>
      <c r="K3037" s="4">
        <v>31</v>
      </c>
      <c r="L3037" s="4">
        <v>21.6</v>
      </c>
      <c r="M3037" s="16">
        <f t="shared" si="612"/>
        <v>0.16048799999999999</v>
      </c>
      <c r="N3037">
        <f t="shared" si="613"/>
        <v>0</v>
      </c>
      <c r="O3037">
        <f t="shared" si="614"/>
        <v>0</v>
      </c>
      <c r="P3037" s="63">
        <f t="shared" si="615"/>
        <v>0</v>
      </c>
    </row>
    <row r="3038" spans="1:18" x14ac:dyDescent="0.3">
      <c r="A3038">
        <f t="shared" si="616"/>
        <v>2019</v>
      </c>
      <c r="B3038">
        <f t="shared" si="617"/>
        <v>1</v>
      </c>
      <c r="C3038">
        <f t="shared" si="618"/>
        <v>5</v>
      </c>
      <c r="D3038">
        <f t="shared" si="619"/>
        <v>5</v>
      </c>
      <c r="E3038" t="str">
        <f t="shared" si="620"/>
        <v>ON</v>
      </c>
      <c r="F3038" s="13">
        <f t="shared" si="622"/>
        <v>43470</v>
      </c>
      <c r="G3038" s="14" t="str">
        <f t="shared" si="621"/>
        <v>Avg of 4 NM Projects</v>
      </c>
      <c r="H3038" s="15">
        <f t="shared" si="623"/>
        <v>11</v>
      </c>
      <c r="I3038" s="93">
        <v>17.024999999999999</v>
      </c>
      <c r="J3038">
        <f t="shared" si="611"/>
        <v>9.5646067415730326E-2</v>
      </c>
      <c r="K3038" s="4">
        <v>33.67</v>
      </c>
      <c r="L3038" s="4">
        <v>23.08</v>
      </c>
      <c r="M3038" s="16">
        <f t="shared" si="612"/>
        <v>0.39293699999999998</v>
      </c>
      <c r="N3038">
        <f t="shared" si="613"/>
        <v>0</v>
      </c>
      <c r="O3038">
        <f t="shared" si="614"/>
        <v>0</v>
      </c>
      <c r="P3038" s="63">
        <f t="shared" si="615"/>
        <v>0</v>
      </c>
    </row>
    <row r="3039" spans="1:18" x14ac:dyDescent="0.3">
      <c r="A3039">
        <f t="shared" si="616"/>
        <v>2019</v>
      </c>
      <c r="B3039">
        <f t="shared" si="617"/>
        <v>1</v>
      </c>
      <c r="C3039">
        <f t="shared" si="618"/>
        <v>5</v>
      </c>
      <c r="D3039">
        <f t="shared" si="619"/>
        <v>5</v>
      </c>
      <c r="E3039" t="str">
        <f t="shared" si="620"/>
        <v>ON</v>
      </c>
      <c r="F3039" s="13">
        <f t="shared" si="622"/>
        <v>43470</v>
      </c>
      <c r="G3039" s="14" t="str">
        <f t="shared" si="621"/>
        <v>Avg of 4 NM Projects</v>
      </c>
      <c r="H3039" s="15">
        <f t="shared" si="623"/>
        <v>12</v>
      </c>
      <c r="I3039" s="93">
        <v>19.585000000000001</v>
      </c>
      <c r="J3039">
        <f t="shared" si="611"/>
        <v>0.11002808988764046</v>
      </c>
      <c r="K3039" s="4">
        <v>33.54</v>
      </c>
      <c r="L3039" s="4">
        <v>24.69</v>
      </c>
      <c r="M3039" s="16">
        <f t="shared" si="612"/>
        <v>0.48355365000000006</v>
      </c>
      <c r="N3039">
        <f t="shared" si="613"/>
        <v>0</v>
      </c>
      <c r="O3039">
        <f t="shared" si="614"/>
        <v>0</v>
      </c>
      <c r="P3039" s="63">
        <f t="shared" si="615"/>
        <v>0</v>
      </c>
    </row>
    <row r="3040" spans="1:18" x14ac:dyDescent="0.3">
      <c r="A3040">
        <f t="shared" si="616"/>
        <v>2019</v>
      </c>
      <c r="B3040">
        <f t="shared" si="617"/>
        <v>1</v>
      </c>
      <c r="C3040">
        <f t="shared" si="618"/>
        <v>5</v>
      </c>
      <c r="D3040">
        <f t="shared" si="619"/>
        <v>5</v>
      </c>
      <c r="E3040" t="str">
        <f t="shared" si="620"/>
        <v>ON</v>
      </c>
      <c r="F3040" s="13">
        <f t="shared" si="622"/>
        <v>43470</v>
      </c>
      <c r="G3040" s="14" t="str">
        <f t="shared" si="621"/>
        <v>Avg of 4 NM Projects</v>
      </c>
      <c r="H3040" s="15">
        <f t="shared" si="623"/>
        <v>13</v>
      </c>
      <c r="I3040" s="93">
        <v>17.41</v>
      </c>
      <c r="J3040">
        <f t="shared" si="611"/>
        <v>9.7808988764044938E-2</v>
      </c>
      <c r="K3040" s="4">
        <v>33.06</v>
      </c>
      <c r="L3040" s="4">
        <v>24.24</v>
      </c>
      <c r="M3040" s="16">
        <f t="shared" si="612"/>
        <v>0.42201839999999996</v>
      </c>
      <c r="N3040">
        <f t="shared" si="613"/>
        <v>0</v>
      </c>
      <c r="O3040">
        <f t="shared" si="614"/>
        <v>0</v>
      </c>
      <c r="P3040" s="63">
        <f t="shared" si="615"/>
        <v>0</v>
      </c>
    </row>
    <row r="3041" spans="1:18" x14ac:dyDescent="0.3">
      <c r="A3041">
        <f t="shared" si="616"/>
        <v>2019</v>
      </c>
      <c r="B3041">
        <f t="shared" si="617"/>
        <v>1</v>
      </c>
      <c r="C3041">
        <f t="shared" si="618"/>
        <v>5</v>
      </c>
      <c r="D3041">
        <f t="shared" si="619"/>
        <v>5</v>
      </c>
      <c r="E3041" t="str">
        <f t="shared" si="620"/>
        <v>ON</v>
      </c>
      <c r="F3041" s="13">
        <f t="shared" si="622"/>
        <v>43470</v>
      </c>
      <c r="G3041" s="14" t="str">
        <f t="shared" si="621"/>
        <v>Avg of 4 NM Projects</v>
      </c>
      <c r="H3041" s="15">
        <f t="shared" si="623"/>
        <v>14</v>
      </c>
      <c r="I3041" s="93">
        <v>19.71</v>
      </c>
      <c r="J3041">
        <f t="shared" si="611"/>
        <v>0.11073033707865169</v>
      </c>
      <c r="K3041" s="4">
        <v>32.020000000000003</v>
      </c>
      <c r="L3041" s="4">
        <v>25.52</v>
      </c>
      <c r="M3041" s="16">
        <f t="shared" si="612"/>
        <v>0.50299919999999998</v>
      </c>
      <c r="N3041">
        <f t="shared" si="613"/>
        <v>0</v>
      </c>
      <c r="O3041">
        <f t="shared" si="614"/>
        <v>0</v>
      </c>
      <c r="P3041" s="63">
        <f t="shared" si="615"/>
        <v>0</v>
      </c>
    </row>
    <row r="3042" spans="1:18" x14ac:dyDescent="0.3">
      <c r="A3042">
        <f t="shared" si="616"/>
        <v>2019</v>
      </c>
      <c r="B3042">
        <f t="shared" si="617"/>
        <v>1</v>
      </c>
      <c r="C3042">
        <f t="shared" si="618"/>
        <v>5</v>
      </c>
      <c r="D3042">
        <f t="shared" si="619"/>
        <v>5</v>
      </c>
      <c r="E3042" t="str">
        <f t="shared" si="620"/>
        <v>ON</v>
      </c>
      <c r="F3042" s="13">
        <f t="shared" si="622"/>
        <v>43470</v>
      </c>
      <c r="G3042" s="14" t="str">
        <f t="shared" si="621"/>
        <v>Avg of 4 NM Projects</v>
      </c>
      <c r="H3042" s="15">
        <f t="shared" si="623"/>
        <v>15</v>
      </c>
      <c r="I3042" s="93">
        <v>9.99</v>
      </c>
      <c r="J3042">
        <f t="shared" si="611"/>
        <v>5.6123595505617976E-2</v>
      </c>
      <c r="K3042" s="4">
        <v>31.62</v>
      </c>
      <c r="L3042" s="4">
        <v>26.87</v>
      </c>
      <c r="M3042" s="16">
        <f t="shared" si="612"/>
        <v>0.26843130000000004</v>
      </c>
      <c r="N3042">
        <f t="shared" si="613"/>
        <v>0</v>
      </c>
      <c r="O3042">
        <f t="shared" si="614"/>
        <v>0</v>
      </c>
      <c r="P3042" s="63">
        <f t="shared" si="615"/>
        <v>0</v>
      </c>
    </row>
    <row r="3043" spans="1:18" x14ac:dyDescent="0.3">
      <c r="A3043">
        <f t="shared" si="616"/>
        <v>2019</v>
      </c>
      <c r="B3043">
        <f t="shared" si="617"/>
        <v>1</v>
      </c>
      <c r="C3043">
        <f t="shared" si="618"/>
        <v>5</v>
      </c>
      <c r="D3043">
        <f t="shared" si="619"/>
        <v>5</v>
      </c>
      <c r="E3043" t="str">
        <f t="shared" si="620"/>
        <v>ON</v>
      </c>
      <c r="F3043" s="13">
        <f t="shared" si="622"/>
        <v>43470</v>
      </c>
      <c r="G3043" s="14" t="str">
        <f t="shared" si="621"/>
        <v>Avg of 4 NM Projects</v>
      </c>
      <c r="H3043" s="15">
        <f t="shared" si="623"/>
        <v>16</v>
      </c>
      <c r="I3043" s="93">
        <v>6.1449999999999996</v>
      </c>
      <c r="J3043">
        <f t="shared" si="611"/>
        <v>3.4522471910112359E-2</v>
      </c>
      <c r="K3043" s="4">
        <v>29.15</v>
      </c>
      <c r="L3043" s="4">
        <v>28.76</v>
      </c>
      <c r="M3043" s="16">
        <f t="shared" si="612"/>
        <v>0.1767302</v>
      </c>
      <c r="N3043">
        <f t="shared" si="613"/>
        <v>0</v>
      </c>
      <c r="O3043">
        <f t="shared" si="614"/>
        <v>0</v>
      </c>
      <c r="P3043" s="63">
        <f t="shared" si="615"/>
        <v>0</v>
      </c>
    </row>
    <row r="3044" spans="1:18" x14ac:dyDescent="0.3">
      <c r="A3044">
        <f t="shared" si="616"/>
        <v>2019</v>
      </c>
      <c r="B3044">
        <f t="shared" si="617"/>
        <v>1</v>
      </c>
      <c r="C3044">
        <f t="shared" si="618"/>
        <v>5</v>
      </c>
      <c r="D3044">
        <f t="shared" si="619"/>
        <v>5</v>
      </c>
      <c r="E3044" t="str">
        <f t="shared" si="620"/>
        <v>ON</v>
      </c>
      <c r="F3044" s="13">
        <f t="shared" si="622"/>
        <v>43470</v>
      </c>
      <c r="G3044" s="14" t="str">
        <f t="shared" si="621"/>
        <v>Avg of 4 NM Projects</v>
      </c>
      <c r="H3044" s="15">
        <f t="shared" si="623"/>
        <v>17</v>
      </c>
      <c r="I3044" s="93">
        <v>-1.2799999999999998</v>
      </c>
      <c r="J3044">
        <f t="shared" si="611"/>
        <v>-7.1910112359550547E-3</v>
      </c>
      <c r="K3044" s="4">
        <v>37</v>
      </c>
      <c r="L3044" s="4">
        <v>30.32</v>
      </c>
      <c r="M3044" s="16">
        <f t="shared" si="612"/>
        <v>-3.8809599999999993E-2</v>
      </c>
      <c r="N3044">
        <f t="shared" si="613"/>
        <v>0</v>
      </c>
      <c r="O3044">
        <f t="shared" si="614"/>
        <v>0</v>
      </c>
      <c r="P3044" s="63">
        <f t="shared" si="615"/>
        <v>0</v>
      </c>
    </row>
    <row r="3045" spans="1:18" x14ac:dyDescent="0.3">
      <c r="A3045">
        <f t="shared" si="616"/>
        <v>2019</v>
      </c>
      <c r="B3045">
        <f t="shared" si="617"/>
        <v>1</v>
      </c>
      <c r="C3045">
        <f t="shared" si="618"/>
        <v>5</v>
      </c>
      <c r="D3045">
        <f t="shared" si="619"/>
        <v>5</v>
      </c>
      <c r="E3045" t="str">
        <f t="shared" si="620"/>
        <v>ON</v>
      </c>
      <c r="F3045" s="13">
        <f t="shared" si="622"/>
        <v>43470</v>
      </c>
      <c r="G3045" s="14" t="str">
        <f t="shared" si="621"/>
        <v>Avg of 4 NM Projects</v>
      </c>
      <c r="H3045" s="15">
        <f t="shared" si="623"/>
        <v>18</v>
      </c>
      <c r="I3045" s="93">
        <v>-1.1499999999999999</v>
      </c>
      <c r="J3045">
        <f t="shared" si="611"/>
        <v>-6.4606741573033704E-3</v>
      </c>
      <c r="K3045" s="4">
        <v>41.6</v>
      </c>
      <c r="L3045" s="4">
        <v>27.2</v>
      </c>
      <c r="M3045" s="16">
        <f t="shared" si="612"/>
        <v>-3.1279999999999995E-2</v>
      </c>
      <c r="N3045">
        <f t="shared" si="613"/>
        <v>0</v>
      </c>
      <c r="O3045">
        <f t="shared" si="614"/>
        <v>0</v>
      </c>
      <c r="P3045" s="63">
        <f t="shared" si="615"/>
        <v>0</v>
      </c>
    </row>
    <row r="3046" spans="1:18" x14ac:dyDescent="0.3">
      <c r="A3046">
        <f t="shared" si="616"/>
        <v>2019</v>
      </c>
      <c r="B3046">
        <f t="shared" si="617"/>
        <v>1</v>
      </c>
      <c r="C3046">
        <f t="shared" si="618"/>
        <v>5</v>
      </c>
      <c r="D3046">
        <f t="shared" si="619"/>
        <v>5</v>
      </c>
      <c r="E3046" t="str">
        <f t="shared" si="620"/>
        <v>ON</v>
      </c>
      <c r="F3046" s="13">
        <f t="shared" si="622"/>
        <v>43470</v>
      </c>
      <c r="G3046" s="14" t="str">
        <f t="shared" si="621"/>
        <v>Avg of 4 NM Projects</v>
      </c>
      <c r="H3046" s="15">
        <f t="shared" si="623"/>
        <v>19</v>
      </c>
      <c r="I3046" s="93">
        <v>-1.1499999999999999</v>
      </c>
      <c r="J3046">
        <f t="shared" si="611"/>
        <v>-6.4606741573033704E-3</v>
      </c>
      <c r="K3046" s="4">
        <v>33.61</v>
      </c>
      <c r="L3046" s="4">
        <v>23.84</v>
      </c>
      <c r="M3046" s="16">
        <f t="shared" si="612"/>
        <v>-2.7415999999999996E-2</v>
      </c>
      <c r="N3046">
        <f t="shared" si="613"/>
        <v>0</v>
      </c>
      <c r="O3046">
        <f t="shared" si="614"/>
        <v>0</v>
      </c>
      <c r="P3046" s="63">
        <f t="shared" si="615"/>
        <v>0</v>
      </c>
    </row>
    <row r="3047" spans="1:18" x14ac:dyDescent="0.3">
      <c r="A3047">
        <f t="shared" si="616"/>
        <v>2019</v>
      </c>
      <c r="B3047">
        <f t="shared" si="617"/>
        <v>1</v>
      </c>
      <c r="C3047">
        <f t="shared" si="618"/>
        <v>5</v>
      </c>
      <c r="D3047">
        <f t="shared" si="619"/>
        <v>5</v>
      </c>
      <c r="E3047" t="str">
        <f t="shared" si="620"/>
        <v>ON</v>
      </c>
      <c r="F3047" s="13">
        <f t="shared" si="622"/>
        <v>43470</v>
      </c>
      <c r="G3047" s="14" t="str">
        <f t="shared" si="621"/>
        <v>Avg of 4 NM Projects</v>
      </c>
      <c r="H3047" s="15">
        <f t="shared" si="623"/>
        <v>20</v>
      </c>
      <c r="I3047" s="93">
        <v>-1.1499999999999999</v>
      </c>
      <c r="J3047">
        <f t="shared" si="611"/>
        <v>-6.4606741573033704E-3</v>
      </c>
      <c r="K3047" s="4">
        <v>28.89</v>
      </c>
      <c r="L3047" s="4">
        <v>22.42</v>
      </c>
      <c r="M3047" s="16">
        <f t="shared" si="612"/>
        <v>-2.5783E-2</v>
      </c>
      <c r="N3047">
        <f t="shared" si="613"/>
        <v>0</v>
      </c>
      <c r="O3047">
        <f t="shared" si="614"/>
        <v>0</v>
      </c>
      <c r="P3047" s="63">
        <f t="shared" si="615"/>
        <v>0</v>
      </c>
    </row>
    <row r="3048" spans="1:18" x14ac:dyDescent="0.3">
      <c r="A3048">
        <f t="shared" si="616"/>
        <v>2019</v>
      </c>
      <c r="B3048">
        <f t="shared" si="617"/>
        <v>1</v>
      </c>
      <c r="C3048">
        <f t="shared" si="618"/>
        <v>5</v>
      </c>
      <c r="D3048">
        <f t="shared" si="619"/>
        <v>5</v>
      </c>
      <c r="E3048" t="str">
        <f t="shared" si="620"/>
        <v>ON</v>
      </c>
      <c r="F3048" s="13">
        <f t="shared" si="622"/>
        <v>43470</v>
      </c>
      <c r="G3048" s="14" t="str">
        <f t="shared" si="621"/>
        <v>Avg of 4 NM Projects</v>
      </c>
      <c r="H3048" s="15">
        <f t="shared" si="623"/>
        <v>21</v>
      </c>
      <c r="I3048" s="93">
        <v>-1.2799999999999998</v>
      </c>
      <c r="J3048">
        <f t="shared" si="611"/>
        <v>-7.1910112359550547E-3</v>
      </c>
      <c r="K3048" s="4">
        <v>27.18</v>
      </c>
      <c r="L3048" s="4">
        <v>22.16</v>
      </c>
      <c r="M3048" s="16">
        <f t="shared" si="612"/>
        <v>-2.8364799999999996E-2</v>
      </c>
      <c r="N3048">
        <f t="shared" si="613"/>
        <v>0</v>
      </c>
      <c r="O3048">
        <f t="shared" si="614"/>
        <v>0</v>
      </c>
      <c r="P3048" s="63">
        <f t="shared" si="615"/>
        <v>0</v>
      </c>
    </row>
    <row r="3049" spans="1:18" x14ac:dyDescent="0.3">
      <c r="A3049">
        <f t="shared" si="616"/>
        <v>2019</v>
      </c>
      <c r="B3049">
        <f t="shared" si="617"/>
        <v>1</v>
      </c>
      <c r="C3049">
        <f t="shared" si="618"/>
        <v>5</v>
      </c>
      <c r="D3049">
        <f t="shared" si="619"/>
        <v>5</v>
      </c>
      <c r="E3049" t="str">
        <f t="shared" si="620"/>
        <v>ON</v>
      </c>
      <c r="F3049" s="13">
        <f t="shared" si="622"/>
        <v>43470</v>
      </c>
      <c r="G3049" s="14" t="str">
        <f t="shared" si="621"/>
        <v>Avg of 4 NM Projects</v>
      </c>
      <c r="H3049" s="15">
        <f t="shared" si="623"/>
        <v>22</v>
      </c>
      <c r="I3049" s="93">
        <v>-1.2799999999999998</v>
      </c>
      <c r="J3049">
        <f t="shared" si="611"/>
        <v>-7.1910112359550547E-3</v>
      </c>
      <c r="K3049" s="4">
        <v>24.68</v>
      </c>
      <c r="L3049" s="4">
        <v>21.84</v>
      </c>
      <c r="M3049" s="16">
        <f t="shared" si="612"/>
        <v>-2.7955199999999993E-2</v>
      </c>
      <c r="N3049">
        <f t="shared" si="613"/>
        <v>0</v>
      </c>
      <c r="O3049">
        <f t="shared" si="614"/>
        <v>0</v>
      </c>
      <c r="P3049" s="63">
        <f t="shared" si="615"/>
        <v>0</v>
      </c>
    </row>
    <row r="3050" spans="1:18" x14ac:dyDescent="0.3">
      <c r="A3050">
        <f t="shared" si="616"/>
        <v>2019</v>
      </c>
      <c r="B3050">
        <f t="shared" si="617"/>
        <v>1</v>
      </c>
      <c r="C3050">
        <f t="shared" si="618"/>
        <v>5</v>
      </c>
      <c r="D3050">
        <f t="shared" si="619"/>
        <v>5</v>
      </c>
      <c r="E3050" t="str">
        <f t="shared" si="620"/>
        <v>ON</v>
      </c>
      <c r="F3050" s="13">
        <f t="shared" si="622"/>
        <v>43470</v>
      </c>
      <c r="G3050" s="14" t="str">
        <f t="shared" si="621"/>
        <v>Avg of 4 NM Projects</v>
      </c>
      <c r="H3050" s="15">
        <f t="shared" si="623"/>
        <v>23</v>
      </c>
      <c r="I3050" s="93">
        <v>-1.41</v>
      </c>
      <c r="J3050">
        <f t="shared" si="611"/>
        <v>-7.9213483146067416E-3</v>
      </c>
      <c r="K3050" s="4">
        <v>23.77</v>
      </c>
      <c r="L3050" s="4">
        <v>23.13</v>
      </c>
      <c r="M3050" s="16">
        <f t="shared" si="612"/>
        <v>-3.2613299999999998E-2</v>
      </c>
      <c r="N3050">
        <f t="shared" si="613"/>
        <v>0</v>
      </c>
      <c r="O3050">
        <f t="shared" si="614"/>
        <v>0</v>
      </c>
      <c r="P3050" s="63">
        <f t="shared" si="615"/>
        <v>0</v>
      </c>
    </row>
    <row r="3051" spans="1:18" x14ac:dyDescent="0.3">
      <c r="A3051">
        <f t="shared" si="616"/>
        <v>2019</v>
      </c>
      <c r="B3051">
        <f t="shared" si="617"/>
        <v>1</v>
      </c>
      <c r="C3051">
        <f t="shared" si="618"/>
        <v>5</v>
      </c>
      <c r="D3051">
        <f t="shared" si="619"/>
        <v>5</v>
      </c>
      <c r="E3051" t="str">
        <f t="shared" si="620"/>
        <v>OFF</v>
      </c>
      <c r="F3051" s="13">
        <f t="shared" si="622"/>
        <v>43470</v>
      </c>
      <c r="G3051" s="14" t="str">
        <f t="shared" si="621"/>
        <v>Avg of 4 NM Projects</v>
      </c>
      <c r="H3051" s="15">
        <f t="shared" si="623"/>
        <v>24</v>
      </c>
      <c r="I3051" s="93">
        <v>-1.4100000000000001</v>
      </c>
      <c r="J3051">
        <f t="shared" si="611"/>
        <v>-7.9213483146067416E-3</v>
      </c>
      <c r="K3051" s="4">
        <v>24.73</v>
      </c>
      <c r="L3051" s="4">
        <v>29.32</v>
      </c>
      <c r="M3051" s="16">
        <f t="shared" si="612"/>
        <v>-4.1341200000000008E-2</v>
      </c>
      <c r="N3051">
        <f t="shared" si="613"/>
        <v>0</v>
      </c>
      <c r="O3051">
        <f t="shared" si="614"/>
        <v>0</v>
      </c>
      <c r="P3051" s="63">
        <f t="shared" si="615"/>
        <v>0</v>
      </c>
    </row>
    <row r="3052" spans="1:18" x14ac:dyDescent="0.3">
      <c r="A3052">
        <f t="shared" si="616"/>
        <v>2019</v>
      </c>
      <c r="B3052">
        <f t="shared" si="617"/>
        <v>1</v>
      </c>
      <c r="C3052">
        <f t="shared" si="618"/>
        <v>6</v>
      </c>
      <c r="D3052">
        <f t="shared" si="619"/>
        <v>6</v>
      </c>
      <c r="E3052" t="str">
        <f t="shared" si="620"/>
        <v>OFF</v>
      </c>
      <c r="F3052" s="13">
        <f t="shared" si="622"/>
        <v>43471</v>
      </c>
      <c r="G3052" s="14" t="str">
        <f t="shared" si="621"/>
        <v>Avg of 4 NM Projects</v>
      </c>
      <c r="H3052" s="15">
        <f t="shared" si="623"/>
        <v>1</v>
      </c>
      <c r="I3052" s="93">
        <v>-1.2799999999999998</v>
      </c>
      <c r="J3052">
        <f t="shared" si="611"/>
        <v>-7.1910112359550547E-3</v>
      </c>
      <c r="K3052" s="4">
        <v>20.67</v>
      </c>
      <c r="L3052" s="4">
        <v>16.82</v>
      </c>
      <c r="M3052" s="16">
        <f t="shared" si="612"/>
        <v>-2.1529599999999999E-2</v>
      </c>
      <c r="N3052">
        <f t="shared" si="613"/>
        <v>0</v>
      </c>
      <c r="O3052">
        <f t="shared" si="614"/>
        <v>0</v>
      </c>
      <c r="P3052" s="63">
        <f t="shared" si="615"/>
        <v>0</v>
      </c>
      <c r="Q3052" s="34"/>
      <c r="R3052" s="34"/>
    </row>
    <row r="3053" spans="1:18" x14ac:dyDescent="0.3">
      <c r="A3053">
        <f t="shared" si="616"/>
        <v>2019</v>
      </c>
      <c r="B3053">
        <f t="shared" si="617"/>
        <v>1</v>
      </c>
      <c r="C3053">
        <f t="shared" si="618"/>
        <v>6</v>
      </c>
      <c r="D3053">
        <f t="shared" si="619"/>
        <v>6</v>
      </c>
      <c r="E3053" t="str">
        <f t="shared" si="620"/>
        <v>OFF</v>
      </c>
      <c r="F3053" s="13">
        <f t="shared" si="622"/>
        <v>43471</v>
      </c>
      <c r="G3053" s="14" t="str">
        <f t="shared" si="621"/>
        <v>Avg of 4 NM Projects</v>
      </c>
      <c r="H3053" s="15">
        <f t="shared" si="623"/>
        <v>2</v>
      </c>
      <c r="I3053" s="93">
        <v>-1.1499999999999999</v>
      </c>
      <c r="J3053">
        <f t="shared" si="611"/>
        <v>-6.4606741573033704E-3</v>
      </c>
      <c r="K3053" s="4">
        <v>20.239999999999998</v>
      </c>
      <c r="L3053" s="4">
        <v>15.94</v>
      </c>
      <c r="M3053" s="16">
        <f t="shared" si="612"/>
        <v>-1.8331E-2</v>
      </c>
      <c r="N3053">
        <f t="shared" si="613"/>
        <v>0</v>
      </c>
      <c r="O3053">
        <f t="shared" si="614"/>
        <v>0</v>
      </c>
      <c r="P3053" s="63">
        <f t="shared" si="615"/>
        <v>0</v>
      </c>
    </row>
    <row r="3054" spans="1:18" x14ac:dyDescent="0.3">
      <c r="A3054">
        <f t="shared" si="616"/>
        <v>2019</v>
      </c>
      <c r="B3054">
        <f t="shared" si="617"/>
        <v>1</v>
      </c>
      <c r="C3054">
        <f t="shared" si="618"/>
        <v>6</v>
      </c>
      <c r="D3054">
        <f t="shared" si="619"/>
        <v>6</v>
      </c>
      <c r="E3054" t="str">
        <f t="shared" si="620"/>
        <v>OFF</v>
      </c>
      <c r="F3054" s="13">
        <f t="shared" si="622"/>
        <v>43471</v>
      </c>
      <c r="G3054" s="14" t="str">
        <f t="shared" si="621"/>
        <v>Avg of 4 NM Projects</v>
      </c>
      <c r="H3054" s="15">
        <f t="shared" si="623"/>
        <v>3</v>
      </c>
      <c r="I3054" s="93">
        <v>-1.1499999999999999</v>
      </c>
      <c r="J3054">
        <f t="shared" si="611"/>
        <v>-6.4606741573033704E-3</v>
      </c>
      <c r="K3054" s="4">
        <v>18.71</v>
      </c>
      <c r="L3054" s="4">
        <v>18.34</v>
      </c>
      <c r="M3054" s="16">
        <f t="shared" si="612"/>
        <v>-2.1090999999999999E-2</v>
      </c>
      <c r="N3054">
        <f t="shared" si="613"/>
        <v>0</v>
      </c>
      <c r="O3054">
        <f t="shared" si="614"/>
        <v>0</v>
      </c>
      <c r="P3054" s="63">
        <f t="shared" si="615"/>
        <v>0</v>
      </c>
    </row>
    <row r="3055" spans="1:18" x14ac:dyDescent="0.3">
      <c r="A3055">
        <f t="shared" si="616"/>
        <v>2019</v>
      </c>
      <c r="B3055">
        <f t="shared" si="617"/>
        <v>1</v>
      </c>
      <c r="C3055">
        <f t="shared" si="618"/>
        <v>6</v>
      </c>
      <c r="D3055">
        <f t="shared" si="619"/>
        <v>6</v>
      </c>
      <c r="E3055" t="str">
        <f t="shared" si="620"/>
        <v>OFF</v>
      </c>
      <c r="F3055" s="13">
        <f t="shared" si="622"/>
        <v>43471</v>
      </c>
      <c r="G3055" s="14" t="str">
        <f t="shared" si="621"/>
        <v>Avg of 4 NM Projects</v>
      </c>
      <c r="H3055" s="15">
        <f t="shared" si="623"/>
        <v>4</v>
      </c>
      <c r="I3055" s="93">
        <v>-1.2799999999999998</v>
      </c>
      <c r="J3055">
        <f t="shared" si="611"/>
        <v>-7.1910112359550547E-3</v>
      </c>
      <c r="K3055" s="4">
        <v>20.14</v>
      </c>
      <c r="L3055" s="4">
        <v>18.649999999999999</v>
      </c>
      <c r="M3055" s="16">
        <f t="shared" si="612"/>
        <v>-2.3871999999999994E-2</v>
      </c>
      <c r="N3055">
        <f t="shared" si="613"/>
        <v>0</v>
      </c>
      <c r="O3055">
        <f t="shared" si="614"/>
        <v>0</v>
      </c>
      <c r="P3055" s="63">
        <f t="shared" si="615"/>
        <v>0</v>
      </c>
    </row>
    <row r="3056" spans="1:18" x14ac:dyDescent="0.3">
      <c r="A3056">
        <f t="shared" si="616"/>
        <v>2019</v>
      </c>
      <c r="B3056">
        <f t="shared" si="617"/>
        <v>1</v>
      </c>
      <c r="C3056">
        <f t="shared" si="618"/>
        <v>6</v>
      </c>
      <c r="D3056">
        <f t="shared" si="619"/>
        <v>6</v>
      </c>
      <c r="E3056" t="str">
        <f t="shared" si="620"/>
        <v>OFF</v>
      </c>
      <c r="F3056" s="13">
        <f t="shared" si="622"/>
        <v>43471</v>
      </c>
      <c r="G3056" s="14" t="str">
        <f t="shared" si="621"/>
        <v>Avg of 4 NM Projects</v>
      </c>
      <c r="H3056" s="15">
        <f t="shared" si="623"/>
        <v>5</v>
      </c>
      <c r="I3056" s="93">
        <v>-1.2799999999999998</v>
      </c>
      <c r="J3056">
        <f t="shared" si="611"/>
        <v>-7.1910112359550547E-3</v>
      </c>
      <c r="K3056" s="4">
        <v>19.98</v>
      </c>
      <c r="L3056" s="4">
        <v>18.68</v>
      </c>
      <c r="M3056" s="16">
        <f t="shared" si="612"/>
        <v>-2.3910399999999995E-2</v>
      </c>
      <c r="N3056">
        <f t="shared" si="613"/>
        <v>0</v>
      </c>
      <c r="O3056">
        <f t="shared" si="614"/>
        <v>0</v>
      </c>
      <c r="P3056" s="63">
        <f t="shared" si="615"/>
        <v>0</v>
      </c>
    </row>
    <row r="3057" spans="1:16" x14ac:dyDescent="0.3">
      <c r="A3057">
        <f t="shared" si="616"/>
        <v>2019</v>
      </c>
      <c r="B3057">
        <f t="shared" si="617"/>
        <v>1</v>
      </c>
      <c r="C3057">
        <f t="shared" si="618"/>
        <v>6</v>
      </c>
      <c r="D3057">
        <f t="shared" si="619"/>
        <v>6</v>
      </c>
      <c r="E3057" t="str">
        <f t="shared" si="620"/>
        <v>OFF</v>
      </c>
      <c r="F3057" s="13">
        <f t="shared" si="622"/>
        <v>43471</v>
      </c>
      <c r="G3057" s="14" t="str">
        <f t="shared" si="621"/>
        <v>Avg of 4 NM Projects</v>
      </c>
      <c r="H3057" s="15">
        <f t="shared" si="623"/>
        <v>6</v>
      </c>
      <c r="I3057" s="93">
        <v>-1.1499999999999999</v>
      </c>
      <c r="J3057">
        <f t="shared" si="611"/>
        <v>-6.4606741573033704E-3</v>
      </c>
      <c r="K3057" s="4">
        <v>20.36</v>
      </c>
      <c r="L3057" s="4">
        <v>19.23</v>
      </c>
      <c r="M3057" s="16">
        <f t="shared" si="612"/>
        <v>-2.2114499999999999E-2</v>
      </c>
      <c r="N3057">
        <f t="shared" si="613"/>
        <v>0</v>
      </c>
      <c r="O3057">
        <f t="shared" si="614"/>
        <v>0</v>
      </c>
      <c r="P3057" s="63">
        <f t="shared" si="615"/>
        <v>0</v>
      </c>
    </row>
    <row r="3058" spans="1:16" x14ac:dyDescent="0.3">
      <c r="A3058">
        <f t="shared" si="616"/>
        <v>2019</v>
      </c>
      <c r="B3058">
        <f t="shared" si="617"/>
        <v>1</v>
      </c>
      <c r="C3058">
        <f t="shared" si="618"/>
        <v>6</v>
      </c>
      <c r="D3058">
        <f t="shared" si="619"/>
        <v>6</v>
      </c>
      <c r="E3058" t="str">
        <f t="shared" si="620"/>
        <v>OFF</v>
      </c>
      <c r="F3058" s="13">
        <f t="shared" si="622"/>
        <v>43471</v>
      </c>
      <c r="G3058" s="14" t="str">
        <f t="shared" si="621"/>
        <v>Avg of 4 NM Projects</v>
      </c>
      <c r="H3058" s="15">
        <f t="shared" si="623"/>
        <v>7</v>
      </c>
      <c r="I3058" s="93">
        <v>-1.2799999999999998</v>
      </c>
      <c r="J3058">
        <f t="shared" si="611"/>
        <v>-7.1910112359550547E-3</v>
      </c>
      <c r="K3058" s="4">
        <v>20.66</v>
      </c>
      <c r="L3058" s="4">
        <v>17.88</v>
      </c>
      <c r="M3058" s="16">
        <f t="shared" si="612"/>
        <v>-2.2886399999999994E-2</v>
      </c>
      <c r="N3058">
        <f t="shared" si="613"/>
        <v>0</v>
      </c>
      <c r="O3058">
        <f t="shared" si="614"/>
        <v>0</v>
      </c>
      <c r="P3058" s="63">
        <f t="shared" si="615"/>
        <v>0</v>
      </c>
    </row>
    <row r="3059" spans="1:16" x14ac:dyDescent="0.3">
      <c r="A3059">
        <f t="shared" si="616"/>
        <v>2019</v>
      </c>
      <c r="B3059">
        <f t="shared" si="617"/>
        <v>1</v>
      </c>
      <c r="C3059">
        <f t="shared" si="618"/>
        <v>6</v>
      </c>
      <c r="D3059">
        <f t="shared" si="619"/>
        <v>6</v>
      </c>
      <c r="E3059" t="str">
        <f t="shared" si="620"/>
        <v>ON</v>
      </c>
      <c r="F3059" s="13">
        <f t="shared" si="622"/>
        <v>43471</v>
      </c>
      <c r="G3059" s="14" t="str">
        <f t="shared" si="621"/>
        <v>Avg of 4 NM Projects</v>
      </c>
      <c r="H3059" s="15">
        <f t="shared" si="623"/>
        <v>8</v>
      </c>
      <c r="I3059" s="93">
        <v>-1.1499999999999999</v>
      </c>
      <c r="J3059">
        <f t="shared" si="611"/>
        <v>-6.4606741573033704E-3</v>
      </c>
      <c r="K3059" s="4">
        <v>19.89</v>
      </c>
      <c r="L3059" s="4">
        <v>28.02</v>
      </c>
      <c r="M3059" s="16">
        <f t="shared" si="612"/>
        <v>-3.2223000000000002E-2</v>
      </c>
      <c r="N3059">
        <f t="shared" si="613"/>
        <v>0</v>
      </c>
      <c r="O3059">
        <f t="shared" si="614"/>
        <v>0</v>
      </c>
      <c r="P3059" s="63">
        <f t="shared" si="615"/>
        <v>0</v>
      </c>
    </row>
    <row r="3060" spans="1:16" x14ac:dyDescent="0.3">
      <c r="A3060">
        <f t="shared" si="616"/>
        <v>2019</v>
      </c>
      <c r="B3060">
        <f t="shared" si="617"/>
        <v>1</v>
      </c>
      <c r="C3060">
        <f t="shared" si="618"/>
        <v>6</v>
      </c>
      <c r="D3060">
        <f t="shared" si="619"/>
        <v>6</v>
      </c>
      <c r="E3060" t="str">
        <f t="shared" si="620"/>
        <v>ON</v>
      </c>
      <c r="F3060" s="13">
        <f t="shared" si="622"/>
        <v>43471</v>
      </c>
      <c r="G3060" s="14" t="str">
        <f t="shared" si="621"/>
        <v>Avg of 4 NM Projects</v>
      </c>
      <c r="H3060" s="15">
        <f t="shared" si="623"/>
        <v>9</v>
      </c>
      <c r="I3060" s="93">
        <v>-0.9</v>
      </c>
      <c r="J3060">
        <f t="shared" si="611"/>
        <v>-5.0561797752808994E-3</v>
      </c>
      <c r="K3060" s="4">
        <v>21.53</v>
      </c>
      <c r="L3060" s="4">
        <v>30.75</v>
      </c>
      <c r="M3060" s="16">
        <f t="shared" si="612"/>
        <v>-2.7675000000000002E-2</v>
      </c>
      <c r="N3060">
        <f t="shared" si="613"/>
        <v>0</v>
      </c>
      <c r="O3060">
        <f t="shared" si="614"/>
        <v>0</v>
      </c>
      <c r="P3060" s="63">
        <f t="shared" si="615"/>
        <v>0</v>
      </c>
    </row>
    <row r="3061" spans="1:16" x14ac:dyDescent="0.3">
      <c r="A3061">
        <f t="shared" si="616"/>
        <v>2019</v>
      </c>
      <c r="B3061">
        <f t="shared" si="617"/>
        <v>1</v>
      </c>
      <c r="C3061">
        <f t="shared" si="618"/>
        <v>6</v>
      </c>
      <c r="D3061">
        <f t="shared" si="619"/>
        <v>6</v>
      </c>
      <c r="E3061" t="str">
        <f t="shared" si="620"/>
        <v>ON</v>
      </c>
      <c r="F3061" s="13">
        <f t="shared" si="622"/>
        <v>43471</v>
      </c>
      <c r="G3061" s="14" t="str">
        <f t="shared" si="621"/>
        <v>Avg of 4 NM Projects</v>
      </c>
      <c r="H3061" s="15">
        <f t="shared" si="623"/>
        <v>10</v>
      </c>
      <c r="I3061" s="93">
        <v>0.38500000000000001</v>
      </c>
      <c r="J3061">
        <f t="shared" si="611"/>
        <v>2.1629213483146067E-3</v>
      </c>
      <c r="K3061" s="4">
        <v>21.58</v>
      </c>
      <c r="L3061" s="4">
        <v>45.18</v>
      </c>
      <c r="M3061" s="16">
        <f t="shared" si="612"/>
        <v>1.7394300000000001E-2</v>
      </c>
      <c r="N3061">
        <f t="shared" si="613"/>
        <v>0</v>
      </c>
      <c r="O3061">
        <f t="shared" si="614"/>
        <v>0</v>
      </c>
      <c r="P3061" s="63">
        <f t="shared" si="615"/>
        <v>0</v>
      </c>
    </row>
    <row r="3062" spans="1:16" x14ac:dyDescent="0.3">
      <c r="A3062">
        <f t="shared" si="616"/>
        <v>2019</v>
      </c>
      <c r="B3062">
        <f t="shared" si="617"/>
        <v>1</v>
      </c>
      <c r="C3062">
        <f t="shared" si="618"/>
        <v>6</v>
      </c>
      <c r="D3062">
        <f t="shared" si="619"/>
        <v>6</v>
      </c>
      <c r="E3062" t="str">
        <f t="shared" si="620"/>
        <v>ON</v>
      </c>
      <c r="F3062" s="13">
        <f t="shared" si="622"/>
        <v>43471</v>
      </c>
      <c r="G3062" s="14" t="str">
        <f t="shared" si="621"/>
        <v>Avg of 4 NM Projects</v>
      </c>
      <c r="H3062" s="15">
        <f t="shared" si="623"/>
        <v>11</v>
      </c>
      <c r="I3062" s="93">
        <v>2.9450000000000003</v>
      </c>
      <c r="J3062">
        <f t="shared" si="611"/>
        <v>1.6544943820224721E-2</v>
      </c>
      <c r="K3062" s="4">
        <v>21.65</v>
      </c>
      <c r="L3062" s="4">
        <v>32.32</v>
      </c>
      <c r="M3062" s="16">
        <f t="shared" si="612"/>
        <v>9.5182400000000014E-2</v>
      </c>
      <c r="N3062">
        <f t="shared" si="613"/>
        <v>0</v>
      </c>
      <c r="O3062">
        <f t="shared" si="614"/>
        <v>0</v>
      </c>
      <c r="P3062" s="63">
        <f t="shared" si="615"/>
        <v>0</v>
      </c>
    </row>
    <row r="3063" spans="1:16" x14ac:dyDescent="0.3">
      <c r="A3063">
        <f t="shared" si="616"/>
        <v>2019</v>
      </c>
      <c r="B3063">
        <f t="shared" si="617"/>
        <v>1</v>
      </c>
      <c r="C3063">
        <f t="shared" si="618"/>
        <v>6</v>
      </c>
      <c r="D3063">
        <f t="shared" si="619"/>
        <v>6</v>
      </c>
      <c r="E3063" t="str">
        <f t="shared" si="620"/>
        <v>ON</v>
      </c>
      <c r="F3063" s="13">
        <f t="shared" si="622"/>
        <v>43471</v>
      </c>
      <c r="G3063" s="14" t="str">
        <f t="shared" si="621"/>
        <v>Avg of 4 NM Projects</v>
      </c>
      <c r="H3063" s="15">
        <f t="shared" si="623"/>
        <v>12</v>
      </c>
      <c r="I3063" s="93">
        <v>4.3549999999999995</v>
      </c>
      <c r="J3063">
        <f t="shared" si="611"/>
        <v>2.4466292134831459E-2</v>
      </c>
      <c r="K3063" s="4">
        <v>21.61</v>
      </c>
      <c r="L3063" s="4">
        <v>31.41</v>
      </c>
      <c r="M3063" s="16">
        <f t="shared" si="612"/>
        <v>0.13679054999999998</v>
      </c>
      <c r="N3063">
        <f t="shared" si="613"/>
        <v>0</v>
      </c>
      <c r="O3063">
        <f t="shared" si="614"/>
        <v>0</v>
      </c>
      <c r="P3063" s="63">
        <f t="shared" si="615"/>
        <v>0</v>
      </c>
    </row>
    <row r="3064" spans="1:16" x14ac:dyDescent="0.3">
      <c r="A3064">
        <f t="shared" si="616"/>
        <v>2019</v>
      </c>
      <c r="B3064">
        <f t="shared" si="617"/>
        <v>1</v>
      </c>
      <c r="C3064">
        <f t="shared" si="618"/>
        <v>6</v>
      </c>
      <c r="D3064">
        <f t="shared" si="619"/>
        <v>6</v>
      </c>
      <c r="E3064" t="str">
        <f t="shared" si="620"/>
        <v>ON</v>
      </c>
      <c r="F3064" s="13">
        <f t="shared" si="622"/>
        <v>43471</v>
      </c>
      <c r="G3064" s="14" t="str">
        <f t="shared" si="621"/>
        <v>Avg of 4 NM Projects</v>
      </c>
      <c r="H3064" s="15">
        <f t="shared" si="623"/>
        <v>13</v>
      </c>
      <c r="I3064" s="93">
        <v>3.8449999999999998</v>
      </c>
      <c r="J3064">
        <f t="shared" si="611"/>
        <v>2.1601123595505617E-2</v>
      </c>
      <c r="K3064" s="4">
        <v>21.51</v>
      </c>
      <c r="L3064" s="4">
        <v>21.66</v>
      </c>
      <c r="M3064" s="16">
        <f t="shared" si="612"/>
        <v>8.3282699999999987E-2</v>
      </c>
      <c r="N3064">
        <f t="shared" si="613"/>
        <v>0</v>
      </c>
      <c r="O3064">
        <f t="shared" si="614"/>
        <v>0</v>
      </c>
      <c r="P3064" s="63">
        <f t="shared" si="615"/>
        <v>0</v>
      </c>
    </row>
    <row r="3065" spans="1:16" x14ac:dyDescent="0.3">
      <c r="A3065">
        <f t="shared" si="616"/>
        <v>2019</v>
      </c>
      <c r="B3065">
        <f t="shared" si="617"/>
        <v>1</v>
      </c>
      <c r="C3065">
        <f t="shared" si="618"/>
        <v>6</v>
      </c>
      <c r="D3065">
        <f t="shared" si="619"/>
        <v>6</v>
      </c>
      <c r="E3065" t="str">
        <f t="shared" si="620"/>
        <v>ON</v>
      </c>
      <c r="F3065" s="13">
        <f t="shared" si="622"/>
        <v>43471</v>
      </c>
      <c r="G3065" s="14" t="str">
        <f t="shared" si="621"/>
        <v>Avg of 4 NM Projects</v>
      </c>
      <c r="H3065" s="15">
        <f t="shared" si="623"/>
        <v>14</v>
      </c>
      <c r="I3065" s="93">
        <v>2.2999999999999998</v>
      </c>
      <c r="J3065">
        <f t="shared" si="611"/>
        <v>1.2921348314606741E-2</v>
      </c>
      <c r="K3065" s="4">
        <v>21.25</v>
      </c>
      <c r="L3065" s="4">
        <v>20.46</v>
      </c>
      <c r="M3065" s="16">
        <f t="shared" si="612"/>
        <v>4.7058000000000003E-2</v>
      </c>
      <c r="N3065">
        <f t="shared" si="613"/>
        <v>0</v>
      </c>
      <c r="O3065">
        <f t="shared" si="614"/>
        <v>0</v>
      </c>
      <c r="P3065" s="63">
        <f t="shared" si="615"/>
        <v>0</v>
      </c>
    </row>
    <row r="3066" spans="1:16" x14ac:dyDescent="0.3">
      <c r="A3066">
        <f t="shared" si="616"/>
        <v>2019</v>
      </c>
      <c r="B3066">
        <f t="shared" si="617"/>
        <v>1</v>
      </c>
      <c r="C3066">
        <f t="shared" si="618"/>
        <v>6</v>
      </c>
      <c r="D3066">
        <f t="shared" si="619"/>
        <v>6</v>
      </c>
      <c r="E3066" t="str">
        <f t="shared" si="620"/>
        <v>ON</v>
      </c>
      <c r="F3066" s="13">
        <f t="shared" si="622"/>
        <v>43471</v>
      </c>
      <c r="G3066" s="14" t="str">
        <f t="shared" si="621"/>
        <v>Avg of 4 NM Projects</v>
      </c>
      <c r="H3066" s="15">
        <f t="shared" si="623"/>
        <v>15</v>
      </c>
      <c r="I3066" s="93">
        <v>1.4100000000000001</v>
      </c>
      <c r="J3066">
        <f t="shared" si="611"/>
        <v>7.9213483146067416E-3</v>
      </c>
      <c r="K3066" s="4">
        <v>21.54</v>
      </c>
      <c r="L3066" s="4">
        <v>20.3</v>
      </c>
      <c r="M3066" s="16">
        <f t="shared" si="612"/>
        <v>2.8623000000000006E-2</v>
      </c>
      <c r="N3066">
        <f t="shared" si="613"/>
        <v>0</v>
      </c>
      <c r="O3066">
        <f t="shared" si="614"/>
        <v>0</v>
      </c>
      <c r="P3066" s="63">
        <f t="shared" si="615"/>
        <v>0</v>
      </c>
    </row>
    <row r="3067" spans="1:16" x14ac:dyDescent="0.3">
      <c r="A3067">
        <f t="shared" si="616"/>
        <v>2019</v>
      </c>
      <c r="B3067">
        <f t="shared" si="617"/>
        <v>1</v>
      </c>
      <c r="C3067">
        <f t="shared" si="618"/>
        <v>6</v>
      </c>
      <c r="D3067">
        <f t="shared" si="619"/>
        <v>6</v>
      </c>
      <c r="E3067" t="str">
        <f t="shared" si="620"/>
        <v>ON</v>
      </c>
      <c r="F3067" s="13">
        <f t="shared" si="622"/>
        <v>43471</v>
      </c>
      <c r="G3067" s="14" t="str">
        <f t="shared" si="621"/>
        <v>Avg of 4 NM Projects</v>
      </c>
      <c r="H3067" s="15">
        <f t="shared" si="623"/>
        <v>16</v>
      </c>
      <c r="I3067" s="93">
        <v>-0.255</v>
      </c>
      <c r="J3067">
        <f t="shared" si="611"/>
        <v>-1.4325842696629213E-3</v>
      </c>
      <c r="K3067" s="4">
        <v>20.420000000000002</v>
      </c>
      <c r="L3067" s="4">
        <v>21.02</v>
      </c>
      <c r="M3067" s="16">
        <f t="shared" si="612"/>
        <v>-5.3601000000000005E-3</v>
      </c>
      <c r="N3067">
        <f t="shared" si="613"/>
        <v>0</v>
      </c>
      <c r="O3067">
        <f t="shared" si="614"/>
        <v>0</v>
      </c>
      <c r="P3067" s="63">
        <f t="shared" si="615"/>
        <v>0</v>
      </c>
    </row>
    <row r="3068" spans="1:16" x14ac:dyDescent="0.3">
      <c r="A3068">
        <f t="shared" si="616"/>
        <v>2019</v>
      </c>
      <c r="B3068">
        <f t="shared" si="617"/>
        <v>1</v>
      </c>
      <c r="C3068">
        <f t="shared" si="618"/>
        <v>6</v>
      </c>
      <c r="D3068">
        <f t="shared" si="619"/>
        <v>6</v>
      </c>
      <c r="E3068" t="str">
        <f t="shared" si="620"/>
        <v>ON</v>
      </c>
      <c r="F3068" s="13">
        <f t="shared" si="622"/>
        <v>43471</v>
      </c>
      <c r="G3068" s="14" t="str">
        <f t="shared" si="621"/>
        <v>Avg of 4 NM Projects</v>
      </c>
      <c r="H3068" s="15">
        <f t="shared" si="623"/>
        <v>17</v>
      </c>
      <c r="I3068" s="93">
        <v>-1.2799999999999998</v>
      </c>
      <c r="J3068">
        <f t="shared" si="611"/>
        <v>-7.1910112359550547E-3</v>
      </c>
      <c r="K3068" s="4">
        <v>23.91</v>
      </c>
      <c r="L3068" s="4">
        <v>23.18</v>
      </c>
      <c r="M3068" s="16">
        <f t="shared" si="612"/>
        <v>-2.9670399999999993E-2</v>
      </c>
      <c r="N3068">
        <f t="shared" si="613"/>
        <v>0</v>
      </c>
      <c r="O3068">
        <f t="shared" si="614"/>
        <v>0</v>
      </c>
      <c r="P3068" s="63">
        <f t="shared" si="615"/>
        <v>0</v>
      </c>
    </row>
    <row r="3069" spans="1:16" x14ac:dyDescent="0.3">
      <c r="A3069">
        <f t="shared" si="616"/>
        <v>2019</v>
      </c>
      <c r="B3069">
        <f t="shared" si="617"/>
        <v>1</v>
      </c>
      <c r="C3069">
        <f t="shared" si="618"/>
        <v>6</v>
      </c>
      <c r="D3069">
        <f t="shared" si="619"/>
        <v>6</v>
      </c>
      <c r="E3069" t="str">
        <f t="shared" si="620"/>
        <v>ON</v>
      </c>
      <c r="F3069" s="13">
        <f t="shared" si="622"/>
        <v>43471</v>
      </c>
      <c r="G3069" s="14" t="str">
        <f t="shared" si="621"/>
        <v>Avg of 4 NM Projects</v>
      </c>
      <c r="H3069" s="15">
        <f t="shared" si="623"/>
        <v>18</v>
      </c>
      <c r="I3069" s="93">
        <v>-1.2799999999999998</v>
      </c>
      <c r="J3069">
        <f t="shared" si="611"/>
        <v>-7.1910112359550547E-3</v>
      </c>
      <c r="K3069" s="4">
        <v>39.43</v>
      </c>
      <c r="L3069" s="4">
        <v>38.39</v>
      </c>
      <c r="M3069" s="16">
        <f t="shared" si="612"/>
        <v>-4.9139199999999994E-2</v>
      </c>
      <c r="N3069">
        <f t="shared" si="613"/>
        <v>0</v>
      </c>
      <c r="O3069">
        <f t="shared" si="614"/>
        <v>0</v>
      </c>
      <c r="P3069" s="63">
        <f t="shared" si="615"/>
        <v>0</v>
      </c>
    </row>
    <row r="3070" spans="1:16" x14ac:dyDescent="0.3">
      <c r="A3070">
        <f t="shared" si="616"/>
        <v>2019</v>
      </c>
      <c r="B3070">
        <f t="shared" si="617"/>
        <v>1</v>
      </c>
      <c r="C3070">
        <f t="shared" si="618"/>
        <v>6</v>
      </c>
      <c r="D3070">
        <f t="shared" si="619"/>
        <v>6</v>
      </c>
      <c r="E3070" t="str">
        <f t="shared" si="620"/>
        <v>ON</v>
      </c>
      <c r="F3070" s="13">
        <f t="shared" si="622"/>
        <v>43471</v>
      </c>
      <c r="G3070" s="14" t="str">
        <f t="shared" si="621"/>
        <v>Avg of 4 NM Projects</v>
      </c>
      <c r="H3070" s="15">
        <f t="shared" si="623"/>
        <v>19</v>
      </c>
      <c r="I3070" s="93">
        <v>-1.1499999999999999</v>
      </c>
      <c r="J3070">
        <f t="shared" si="611"/>
        <v>-6.4606741573033704E-3</v>
      </c>
      <c r="K3070" s="4">
        <v>32.75</v>
      </c>
      <c r="L3070" s="4">
        <v>34.61</v>
      </c>
      <c r="M3070" s="16">
        <f t="shared" si="612"/>
        <v>-3.9801499999999997E-2</v>
      </c>
      <c r="N3070">
        <f t="shared" si="613"/>
        <v>0</v>
      </c>
      <c r="O3070">
        <f t="shared" si="614"/>
        <v>0</v>
      </c>
      <c r="P3070" s="63">
        <f t="shared" si="615"/>
        <v>0</v>
      </c>
    </row>
    <row r="3071" spans="1:16" x14ac:dyDescent="0.3">
      <c r="A3071">
        <f t="shared" si="616"/>
        <v>2019</v>
      </c>
      <c r="B3071">
        <f t="shared" si="617"/>
        <v>1</v>
      </c>
      <c r="C3071">
        <f t="shared" si="618"/>
        <v>6</v>
      </c>
      <c r="D3071">
        <f t="shared" si="619"/>
        <v>6</v>
      </c>
      <c r="E3071" t="str">
        <f t="shared" si="620"/>
        <v>ON</v>
      </c>
      <c r="F3071" s="13">
        <f t="shared" si="622"/>
        <v>43471</v>
      </c>
      <c r="G3071" s="14" t="str">
        <f t="shared" si="621"/>
        <v>Avg of 4 NM Projects</v>
      </c>
      <c r="H3071" s="15">
        <f t="shared" si="623"/>
        <v>20</v>
      </c>
      <c r="I3071" s="93">
        <v>-1.1499999999999999</v>
      </c>
      <c r="J3071">
        <f t="shared" si="611"/>
        <v>-6.4606741573033704E-3</v>
      </c>
      <c r="K3071" s="4">
        <v>32.200000000000003</v>
      </c>
      <c r="L3071" s="4">
        <v>33.75</v>
      </c>
      <c r="M3071" s="16">
        <f t="shared" si="612"/>
        <v>-3.88125E-2</v>
      </c>
      <c r="N3071">
        <f t="shared" si="613"/>
        <v>0</v>
      </c>
      <c r="O3071">
        <f t="shared" si="614"/>
        <v>0</v>
      </c>
      <c r="P3071" s="63">
        <f t="shared" si="615"/>
        <v>0</v>
      </c>
    </row>
    <row r="3072" spans="1:16" x14ac:dyDescent="0.3">
      <c r="A3072">
        <f t="shared" si="616"/>
        <v>2019</v>
      </c>
      <c r="B3072">
        <f t="shared" si="617"/>
        <v>1</v>
      </c>
      <c r="C3072">
        <f t="shared" si="618"/>
        <v>6</v>
      </c>
      <c r="D3072">
        <f t="shared" si="619"/>
        <v>6</v>
      </c>
      <c r="E3072" t="str">
        <f t="shared" si="620"/>
        <v>ON</v>
      </c>
      <c r="F3072" s="13">
        <f t="shared" si="622"/>
        <v>43471</v>
      </c>
      <c r="G3072" s="14" t="str">
        <f t="shared" si="621"/>
        <v>Avg of 4 NM Projects</v>
      </c>
      <c r="H3072" s="15">
        <f t="shared" si="623"/>
        <v>21</v>
      </c>
      <c r="I3072" s="93">
        <v>-1.2799999999999998</v>
      </c>
      <c r="J3072">
        <f t="shared" si="611"/>
        <v>-7.1910112359550547E-3</v>
      </c>
      <c r="K3072" s="4">
        <v>26.35</v>
      </c>
      <c r="L3072" s="4">
        <v>29.27</v>
      </c>
      <c r="M3072" s="16">
        <f t="shared" si="612"/>
        <v>-3.7465599999999995E-2</v>
      </c>
      <c r="N3072">
        <f t="shared" si="613"/>
        <v>0</v>
      </c>
      <c r="O3072">
        <f t="shared" si="614"/>
        <v>0</v>
      </c>
      <c r="P3072" s="63">
        <f t="shared" si="615"/>
        <v>0</v>
      </c>
    </row>
    <row r="3073" spans="1:18" x14ac:dyDescent="0.3">
      <c r="A3073">
        <f t="shared" si="616"/>
        <v>2019</v>
      </c>
      <c r="B3073">
        <f t="shared" si="617"/>
        <v>1</v>
      </c>
      <c r="C3073">
        <f t="shared" si="618"/>
        <v>6</v>
      </c>
      <c r="D3073">
        <f t="shared" si="619"/>
        <v>6</v>
      </c>
      <c r="E3073" t="str">
        <f t="shared" si="620"/>
        <v>ON</v>
      </c>
      <c r="F3073" s="13">
        <f t="shared" si="622"/>
        <v>43471</v>
      </c>
      <c r="G3073" s="14" t="str">
        <f t="shared" si="621"/>
        <v>Avg of 4 NM Projects</v>
      </c>
      <c r="H3073" s="15">
        <f t="shared" si="623"/>
        <v>22</v>
      </c>
      <c r="I3073" s="93">
        <v>-1.4100000000000001</v>
      </c>
      <c r="J3073">
        <f t="shared" si="611"/>
        <v>-7.9213483146067416E-3</v>
      </c>
      <c r="K3073" s="4">
        <v>30.72</v>
      </c>
      <c r="L3073" s="4">
        <v>28.26</v>
      </c>
      <c r="M3073" s="16">
        <f t="shared" si="612"/>
        <v>-3.984660000000001E-2</v>
      </c>
      <c r="N3073">
        <f t="shared" si="613"/>
        <v>0</v>
      </c>
      <c r="O3073">
        <f t="shared" si="614"/>
        <v>0</v>
      </c>
      <c r="P3073" s="63">
        <f t="shared" si="615"/>
        <v>0</v>
      </c>
    </row>
    <row r="3074" spans="1:18" x14ac:dyDescent="0.3">
      <c r="A3074">
        <f t="shared" si="616"/>
        <v>2019</v>
      </c>
      <c r="B3074">
        <f t="shared" si="617"/>
        <v>1</v>
      </c>
      <c r="C3074">
        <f t="shared" si="618"/>
        <v>6</v>
      </c>
      <c r="D3074">
        <f t="shared" si="619"/>
        <v>6</v>
      </c>
      <c r="E3074" t="str">
        <f t="shared" si="620"/>
        <v>ON</v>
      </c>
      <c r="F3074" s="13">
        <f t="shared" si="622"/>
        <v>43471</v>
      </c>
      <c r="G3074" s="14" t="str">
        <f t="shared" si="621"/>
        <v>Avg of 4 NM Projects</v>
      </c>
      <c r="H3074" s="15">
        <f t="shared" si="623"/>
        <v>23</v>
      </c>
      <c r="I3074" s="93">
        <v>-1.1499999999999999</v>
      </c>
      <c r="J3074">
        <f t="shared" si="611"/>
        <v>-6.4606741573033704E-3</v>
      </c>
      <c r="K3074" s="4">
        <v>21.7</v>
      </c>
      <c r="L3074" s="4">
        <v>20.45</v>
      </c>
      <c r="M3074" s="16">
        <f t="shared" si="612"/>
        <v>-2.3517499999999997E-2</v>
      </c>
      <c r="N3074">
        <f t="shared" si="613"/>
        <v>0</v>
      </c>
      <c r="O3074">
        <f t="shared" si="614"/>
        <v>0</v>
      </c>
      <c r="P3074" s="63">
        <f t="shared" si="615"/>
        <v>0</v>
      </c>
    </row>
    <row r="3075" spans="1:18" x14ac:dyDescent="0.3">
      <c r="A3075">
        <f t="shared" si="616"/>
        <v>2019</v>
      </c>
      <c r="B3075">
        <f t="shared" si="617"/>
        <v>1</v>
      </c>
      <c r="C3075">
        <f t="shared" si="618"/>
        <v>6</v>
      </c>
      <c r="D3075">
        <f t="shared" si="619"/>
        <v>6</v>
      </c>
      <c r="E3075" t="str">
        <f t="shared" si="620"/>
        <v>OFF</v>
      </c>
      <c r="F3075" s="13">
        <f t="shared" si="622"/>
        <v>43471</v>
      </c>
      <c r="G3075" s="14" t="str">
        <f t="shared" si="621"/>
        <v>Avg of 4 NM Projects</v>
      </c>
      <c r="H3075" s="15">
        <f t="shared" si="623"/>
        <v>24</v>
      </c>
      <c r="I3075" s="93">
        <v>-1.28</v>
      </c>
      <c r="J3075">
        <f t="shared" si="611"/>
        <v>-7.1910112359550565E-3</v>
      </c>
      <c r="K3075" s="4">
        <v>22.2</v>
      </c>
      <c r="L3075" s="4">
        <v>19.670000000000002</v>
      </c>
      <c r="M3075" s="16">
        <f t="shared" si="612"/>
        <v>-2.5177600000000001E-2</v>
      </c>
      <c r="N3075">
        <f t="shared" si="613"/>
        <v>0</v>
      </c>
      <c r="O3075">
        <f t="shared" si="614"/>
        <v>0</v>
      </c>
      <c r="P3075" s="63">
        <f t="shared" si="615"/>
        <v>0</v>
      </c>
    </row>
    <row r="3076" spans="1:18" x14ac:dyDescent="0.3">
      <c r="A3076">
        <f t="shared" si="616"/>
        <v>2019</v>
      </c>
      <c r="B3076">
        <f t="shared" si="617"/>
        <v>1</v>
      </c>
      <c r="C3076">
        <f t="shared" si="618"/>
        <v>7</v>
      </c>
      <c r="D3076">
        <f t="shared" si="619"/>
        <v>7</v>
      </c>
      <c r="E3076" t="str">
        <f t="shared" si="620"/>
        <v>OFF</v>
      </c>
      <c r="F3076" s="13">
        <f t="shared" si="622"/>
        <v>43472</v>
      </c>
      <c r="G3076" s="14" t="str">
        <f t="shared" si="621"/>
        <v>Avg of 4 NM Projects</v>
      </c>
      <c r="H3076" s="15">
        <f t="shared" si="623"/>
        <v>1</v>
      </c>
      <c r="I3076" s="93">
        <v>-1.2799999999999998</v>
      </c>
      <c r="J3076">
        <f t="shared" ref="J3076:J3139" si="624">+I3076/$I$1</f>
        <v>-7.1910112359550547E-3</v>
      </c>
      <c r="K3076" s="4">
        <v>24.62</v>
      </c>
      <c r="L3076" s="4">
        <v>15.63</v>
      </c>
      <c r="M3076" s="16">
        <f t="shared" ref="M3076:M3139" si="625">+L3076*I3076/1000</f>
        <v>-2.0006400000000001E-2</v>
      </c>
      <c r="N3076">
        <f t="shared" ref="N3076:N3139" si="626">+IF(I3076=0,1,0)</f>
        <v>0</v>
      </c>
      <c r="O3076">
        <f t="shared" ref="O3076:O3139" si="627">+IF(I3076&gt;=0.5*$I$1,1,0)</f>
        <v>0</v>
      </c>
      <c r="P3076" s="63">
        <f t="shared" ref="P3076:P3139" si="628">+IF(I3076&gt;MAX(I$3652:I$5859),1,0)</f>
        <v>0</v>
      </c>
      <c r="Q3076" s="34"/>
      <c r="R3076" s="34"/>
    </row>
    <row r="3077" spans="1:18" x14ac:dyDescent="0.3">
      <c r="A3077">
        <f t="shared" ref="A3077:A3140" si="629">YEAR(F3077)</f>
        <v>2019</v>
      </c>
      <c r="B3077">
        <f t="shared" ref="B3077:B3140" si="630">+MONTH(F3077)</f>
        <v>1</v>
      </c>
      <c r="C3077">
        <f t="shared" ref="C3077:C3140" si="631">+DAY(F3077)</f>
        <v>7</v>
      </c>
      <c r="D3077">
        <f t="shared" ref="D3077:D3140" si="632">WEEKDAY(C3077)</f>
        <v>7</v>
      </c>
      <c r="E3077" t="str">
        <f t="shared" ref="E3077:E3140" si="633">IF(OR(D3077=1,D3077=7,H3077=1,H3077=2,H3077=3,H3077=4,H3077=5,H3077=6,H3077=7,H3077=24),"OFF","ON")</f>
        <v>OFF</v>
      </c>
      <c r="F3077" s="13">
        <f t="shared" si="622"/>
        <v>43472</v>
      </c>
      <c r="G3077" s="14" t="str">
        <f t="shared" si="621"/>
        <v>Avg of 4 NM Projects</v>
      </c>
      <c r="H3077" s="15">
        <f t="shared" si="623"/>
        <v>2</v>
      </c>
      <c r="I3077" s="93">
        <v>-1.54</v>
      </c>
      <c r="J3077">
        <f t="shared" si="624"/>
        <v>-8.6516853932584268E-3</v>
      </c>
      <c r="K3077" s="4">
        <v>21.73</v>
      </c>
      <c r="L3077" s="4">
        <v>12.76</v>
      </c>
      <c r="M3077" s="16">
        <f t="shared" si="625"/>
        <v>-1.9650400000000002E-2</v>
      </c>
      <c r="N3077">
        <f t="shared" si="626"/>
        <v>0</v>
      </c>
      <c r="O3077">
        <f t="shared" si="627"/>
        <v>0</v>
      </c>
      <c r="P3077" s="63">
        <f t="shared" si="628"/>
        <v>0</v>
      </c>
    </row>
    <row r="3078" spans="1:18" x14ac:dyDescent="0.3">
      <c r="A3078">
        <f t="shared" si="629"/>
        <v>2019</v>
      </c>
      <c r="B3078">
        <f t="shared" si="630"/>
        <v>1</v>
      </c>
      <c r="C3078">
        <f t="shared" si="631"/>
        <v>7</v>
      </c>
      <c r="D3078">
        <f t="shared" si="632"/>
        <v>7</v>
      </c>
      <c r="E3078" t="str">
        <f t="shared" si="633"/>
        <v>OFF</v>
      </c>
      <c r="F3078" s="13">
        <f t="shared" si="622"/>
        <v>43472</v>
      </c>
      <c r="G3078" s="14" t="str">
        <f t="shared" ref="G3078:G3141" si="634">+G3077</f>
        <v>Avg of 4 NM Projects</v>
      </c>
      <c r="H3078" s="15">
        <f t="shared" si="623"/>
        <v>3</v>
      </c>
      <c r="I3078" s="93">
        <v>-1.4100000000000001</v>
      </c>
      <c r="J3078">
        <f t="shared" si="624"/>
        <v>-7.9213483146067416E-3</v>
      </c>
      <c r="K3078" s="4">
        <v>21.87</v>
      </c>
      <c r="L3078" s="4">
        <v>13.77</v>
      </c>
      <c r="M3078" s="16">
        <f t="shared" si="625"/>
        <v>-1.9415700000000001E-2</v>
      </c>
      <c r="N3078">
        <f t="shared" si="626"/>
        <v>0</v>
      </c>
      <c r="O3078">
        <f t="shared" si="627"/>
        <v>0</v>
      </c>
      <c r="P3078" s="63">
        <f t="shared" si="628"/>
        <v>0</v>
      </c>
    </row>
    <row r="3079" spans="1:18" x14ac:dyDescent="0.3">
      <c r="A3079">
        <f t="shared" si="629"/>
        <v>2019</v>
      </c>
      <c r="B3079">
        <f t="shared" si="630"/>
        <v>1</v>
      </c>
      <c r="C3079">
        <f t="shared" si="631"/>
        <v>7</v>
      </c>
      <c r="D3079">
        <f t="shared" si="632"/>
        <v>7</v>
      </c>
      <c r="E3079" t="str">
        <f t="shared" si="633"/>
        <v>OFF</v>
      </c>
      <c r="F3079" s="13">
        <f t="shared" si="622"/>
        <v>43472</v>
      </c>
      <c r="G3079" s="14" t="str">
        <f t="shared" si="634"/>
        <v>Avg of 4 NM Projects</v>
      </c>
      <c r="H3079" s="15">
        <f t="shared" si="623"/>
        <v>4</v>
      </c>
      <c r="I3079" s="93">
        <v>-1.2799999999999998</v>
      </c>
      <c r="J3079">
        <f t="shared" si="624"/>
        <v>-7.1910112359550547E-3</v>
      </c>
      <c r="K3079" s="4">
        <v>22.45</v>
      </c>
      <c r="L3079" s="4">
        <v>15.83</v>
      </c>
      <c r="M3079" s="16">
        <f t="shared" si="625"/>
        <v>-2.0262399999999996E-2</v>
      </c>
      <c r="N3079">
        <f t="shared" si="626"/>
        <v>0</v>
      </c>
      <c r="O3079">
        <f t="shared" si="627"/>
        <v>0</v>
      </c>
      <c r="P3079" s="63">
        <f t="shared" si="628"/>
        <v>0</v>
      </c>
    </row>
    <row r="3080" spans="1:18" x14ac:dyDescent="0.3">
      <c r="A3080">
        <f t="shared" si="629"/>
        <v>2019</v>
      </c>
      <c r="B3080">
        <f t="shared" si="630"/>
        <v>1</v>
      </c>
      <c r="C3080">
        <f t="shared" si="631"/>
        <v>7</v>
      </c>
      <c r="D3080">
        <f t="shared" si="632"/>
        <v>7</v>
      </c>
      <c r="E3080" t="str">
        <f t="shared" si="633"/>
        <v>OFF</v>
      </c>
      <c r="F3080" s="13">
        <f t="shared" si="622"/>
        <v>43472</v>
      </c>
      <c r="G3080" s="14" t="str">
        <f t="shared" si="634"/>
        <v>Avg of 4 NM Projects</v>
      </c>
      <c r="H3080" s="15">
        <f t="shared" si="623"/>
        <v>5</v>
      </c>
      <c r="I3080" s="93">
        <v>-1.1499999999999999</v>
      </c>
      <c r="J3080">
        <f t="shared" si="624"/>
        <v>-6.4606741573033704E-3</v>
      </c>
      <c r="K3080" s="4">
        <v>24.93</v>
      </c>
      <c r="L3080" s="4">
        <v>15.36</v>
      </c>
      <c r="M3080" s="16">
        <f t="shared" si="625"/>
        <v>-1.7663999999999999E-2</v>
      </c>
      <c r="N3080">
        <f t="shared" si="626"/>
        <v>0</v>
      </c>
      <c r="O3080">
        <f t="shared" si="627"/>
        <v>0</v>
      </c>
      <c r="P3080" s="63">
        <f t="shared" si="628"/>
        <v>0</v>
      </c>
    </row>
    <row r="3081" spans="1:18" x14ac:dyDescent="0.3">
      <c r="A3081">
        <f t="shared" si="629"/>
        <v>2019</v>
      </c>
      <c r="B3081">
        <f t="shared" si="630"/>
        <v>1</v>
      </c>
      <c r="C3081">
        <f t="shared" si="631"/>
        <v>7</v>
      </c>
      <c r="D3081">
        <f t="shared" si="632"/>
        <v>7</v>
      </c>
      <c r="E3081" t="str">
        <f t="shared" si="633"/>
        <v>OFF</v>
      </c>
      <c r="F3081" s="13">
        <f t="shared" si="622"/>
        <v>43472</v>
      </c>
      <c r="G3081" s="14" t="str">
        <f t="shared" si="634"/>
        <v>Avg of 4 NM Projects</v>
      </c>
      <c r="H3081" s="15">
        <f t="shared" si="623"/>
        <v>6</v>
      </c>
      <c r="I3081" s="93">
        <v>-1.28</v>
      </c>
      <c r="J3081">
        <f t="shared" si="624"/>
        <v>-7.1910112359550565E-3</v>
      </c>
      <c r="K3081" s="4">
        <v>32.5</v>
      </c>
      <c r="L3081" s="4">
        <v>5.97</v>
      </c>
      <c r="M3081" s="16">
        <f t="shared" si="625"/>
        <v>-7.6415999999999993E-3</v>
      </c>
      <c r="N3081">
        <f t="shared" si="626"/>
        <v>0</v>
      </c>
      <c r="O3081">
        <f t="shared" si="627"/>
        <v>0</v>
      </c>
      <c r="P3081" s="63">
        <f t="shared" si="628"/>
        <v>0</v>
      </c>
    </row>
    <row r="3082" spans="1:18" x14ac:dyDescent="0.3">
      <c r="A3082">
        <f t="shared" si="629"/>
        <v>2019</v>
      </c>
      <c r="B3082">
        <f t="shared" si="630"/>
        <v>1</v>
      </c>
      <c r="C3082">
        <f t="shared" si="631"/>
        <v>7</v>
      </c>
      <c r="D3082">
        <f t="shared" si="632"/>
        <v>7</v>
      </c>
      <c r="E3082" t="str">
        <f t="shared" si="633"/>
        <v>OFF</v>
      </c>
      <c r="F3082" s="13">
        <f t="shared" si="622"/>
        <v>43472</v>
      </c>
      <c r="G3082" s="14" t="str">
        <f t="shared" si="634"/>
        <v>Avg of 4 NM Projects</v>
      </c>
      <c r="H3082" s="15">
        <f t="shared" si="623"/>
        <v>7</v>
      </c>
      <c r="I3082" s="93">
        <v>-1.2799999999999998</v>
      </c>
      <c r="J3082">
        <f t="shared" si="624"/>
        <v>-7.1910112359550547E-3</v>
      </c>
      <c r="K3082" s="4">
        <v>36.590000000000003</v>
      </c>
      <c r="L3082" s="4">
        <v>23.03</v>
      </c>
      <c r="M3082" s="16">
        <f t="shared" si="625"/>
        <v>-2.9478399999999998E-2</v>
      </c>
      <c r="N3082">
        <f t="shared" si="626"/>
        <v>0</v>
      </c>
      <c r="O3082">
        <f t="shared" si="627"/>
        <v>0</v>
      </c>
      <c r="P3082" s="63">
        <f t="shared" si="628"/>
        <v>0</v>
      </c>
    </row>
    <row r="3083" spans="1:18" x14ac:dyDescent="0.3">
      <c r="A3083">
        <f t="shared" si="629"/>
        <v>2019</v>
      </c>
      <c r="B3083">
        <f t="shared" si="630"/>
        <v>1</v>
      </c>
      <c r="C3083">
        <f t="shared" si="631"/>
        <v>7</v>
      </c>
      <c r="D3083">
        <f t="shared" si="632"/>
        <v>7</v>
      </c>
      <c r="E3083" t="str">
        <f t="shared" si="633"/>
        <v>OFF</v>
      </c>
      <c r="F3083" s="13">
        <f t="shared" si="622"/>
        <v>43472</v>
      </c>
      <c r="G3083" s="14" t="str">
        <f t="shared" si="634"/>
        <v>Avg of 4 NM Projects</v>
      </c>
      <c r="H3083" s="15">
        <f t="shared" si="623"/>
        <v>8</v>
      </c>
      <c r="I3083" s="93">
        <v>-1.28</v>
      </c>
      <c r="J3083">
        <f t="shared" si="624"/>
        <v>-7.1910112359550565E-3</v>
      </c>
      <c r="K3083" s="4">
        <v>37.200000000000003</v>
      </c>
      <c r="L3083" s="4">
        <v>28.41</v>
      </c>
      <c r="M3083" s="16">
        <f t="shared" si="625"/>
        <v>-3.6364800000000003E-2</v>
      </c>
      <c r="N3083">
        <f t="shared" si="626"/>
        <v>0</v>
      </c>
      <c r="O3083">
        <f t="shared" si="627"/>
        <v>0</v>
      </c>
      <c r="P3083" s="63">
        <f t="shared" si="628"/>
        <v>0</v>
      </c>
    </row>
    <row r="3084" spans="1:18" x14ac:dyDescent="0.3">
      <c r="A3084">
        <f t="shared" si="629"/>
        <v>2019</v>
      </c>
      <c r="B3084">
        <f t="shared" si="630"/>
        <v>1</v>
      </c>
      <c r="C3084">
        <f t="shared" si="631"/>
        <v>7</v>
      </c>
      <c r="D3084">
        <f t="shared" si="632"/>
        <v>7</v>
      </c>
      <c r="E3084" t="str">
        <f t="shared" si="633"/>
        <v>OFF</v>
      </c>
      <c r="F3084" s="13">
        <f t="shared" si="622"/>
        <v>43472</v>
      </c>
      <c r="G3084" s="14" t="str">
        <f t="shared" si="634"/>
        <v>Avg of 4 NM Projects</v>
      </c>
      <c r="H3084" s="15">
        <f t="shared" si="623"/>
        <v>9</v>
      </c>
      <c r="I3084" s="93">
        <v>9.34</v>
      </c>
      <c r="J3084">
        <f t="shared" si="624"/>
        <v>5.2471910112359549E-2</v>
      </c>
      <c r="K3084" s="4">
        <v>31.32</v>
      </c>
      <c r="L3084" s="4">
        <v>21.46</v>
      </c>
      <c r="M3084" s="16">
        <f t="shared" si="625"/>
        <v>0.20043639999999999</v>
      </c>
      <c r="N3084">
        <f t="shared" si="626"/>
        <v>0</v>
      </c>
      <c r="O3084">
        <f t="shared" si="627"/>
        <v>0</v>
      </c>
      <c r="P3084" s="63">
        <f t="shared" si="628"/>
        <v>0</v>
      </c>
    </row>
    <row r="3085" spans="1:18" x14ac:dyDescent="0.3">
      <c r="A3085">
        <f t="shared" si="629"/>
        <v>2019</v>
      </c>
      <c r="B3085">
        <f t="shared" si="630"/>
        <v>1</v>
      </c>
      <c r="C3085">
        <f t="shared" si="631"/>
        <v>7</v>
      </c>
      <c r="D3085">
        <f t="shared" si="632"/>
        <v>7</v>
      </c>
      <c r="E3085" t="str">
        <f t="shared" si="633"/>
        <v>OFF</v>
      </c>
      <c r="F3085" s="13">
        <f t="shared" si="622"/>
        <v>43472</v>
      </c>
      <c r="G3085" s="14" t="str">
        <f t="shared" si="634"/>
        <v>Avg of 4 NM Projects</v>
      </c>
      <c r="H3085" s="15">
        <f t="shared" si="623"/>
        <v>10</v>
      </c>
      <c r="I3085" s="93">
        <v>18.05</v>
      </c>
      <c r="J3085">
        <f t="shared" si="624"/>
        <v>0.10140449438202248</v>
      </c>
      <c r="K3085" s="4">
        <v>29.22</v>
      </c>
      <c r="L3085" s="4">
        <v>21.11</v>
      </c>
      <c r="M3085" s="16">
        <f t="shared" si="625"/>
        <v>0.38103550000000003</v>
      </c>
      <c r="N3085">
        <f t="shared" si="626"/>
        <v>0</v>
      </c>
      <c r="O3085">
        <f t="shared" si="627"/>
        <v>0</v>
      </c>
      <c r="P3085" s="63">
        <f t="shared" si="628"/>
        <v>0</v>
      </c>
    </row>
    <row r="3086" spans="1:18" x14ac:dyDescent="0.3">
      <c r="A3086">
        <f t="shared" si="629"/>
        <v>2019</v>
      </c>
      <c r="B3086">
        <f t="shared" si="630"/>
        <v>1</v>
      </c>
      <c r="C3086">
        <f t="shared" si="631"/>
        <v>7</v>
      </c>
      <c r="D3086">
        <f t="shared" si="632"/>
        <v>7</v>
      </c>
      <c r="E3086" t="str">
        <f t="shared" si="633"/>
        <v>OFF</v>
      </c>
      <c r="F3086" s="13">
        <f t="shared" si="622"/>
        <v>43472</v>
      </c>
      <c r="G3086" s="14" t="str">
        <f t="shared" si="634"/>
        <v>Avg of 4 NM Projects</v>
      </c>
      <c r="H3086" s="15">
        <f t="shared" si="623"/>
        <v>11</v>
      </c>
      <c r="I3086" s="93">
        <v>31.229999999999997</v>
      </c>
      <c r="J3086">
        <f t="shared" si="624"/>
        <v>0.17544943820224718</v>
      </c>
      <c r="K3086" s="4">
        <v>27.9</v>
      </c>
      <c r="L3086" s="4">
        <v>21.98</v>
      </c>
      <c r="M3086" s="16">
        <f t="shared" si="625"/>
        <v>0.68643539999999992</v>
      </c>
      <c r="N3086">
        <f t="shared" si="626"/>
        <v>0</v>
      </c>
      <c r="O3086">
        <f t="shared" si="627"/>
        <v>0</v>
      </c>
      <c r="P3086" s="63">
        <f t="shared" si="628"/>
        <v>0</v>
      </c>
    </row>
    <row r="3087" spans="1:18" x14ac:dyDescent="0.3">
      <c r="A3087">
        <f t="shared" si="629"/>
        <v>2019</v>
      </c>
      <c r="B3087">
        <f t="shared" si="630"/>
        <v>1</v>
      </c>
      <c r="C3087">
        <f t="shared" si="631"/>
        <v>7</v>
      </c>
      <c r="D3087">
        <f t="shared" si="632"/>
        <v>7</v>
      </c>
      <c r="E3087" t="str">
        <f t="shared" si="633"/>
        <v>OFF</v>
      </c>
      <c r="F3087" s="13">
        <f t="shared" si="622"/>
        <v>43472</v>
      </c>
      <c r="G3087" s="14" t="str">
        <f t="shared" si="634"/>
        <v>Avg of 4 NM Projects</v>
      </c>
      <c r="H3087" s="15">
        <f t="shared" si="623"/>
        <v>12</v>
      </c>
      <c r="I3087" s="93">
        <v>28.540000000000003</v>
      </c>
      <c r="J3087">
        <f t="shared" si="624"/>
        <v>0.16033707865168542</v>
      </c>
      <c r="K3087" s="4">
        <v>27.22</v>
      </c>
      <c r="L3087" s="4">
        <v>16.559999999999999</v>
      </c>
      <c r="M3087" s="16">
        <f t="shared" si="625"/>
        <v>0.47262240000000005</v>
      </c>
      <c r="N3087">
        <f t="shared" si="626"/>
        <v>0</v>
      </c>
      <c r="O3087">
        <f t="shared" si="627"/>
        <v>0</v>
      </c>
      <c r="P3087" s="63">
        <f t="shared" si="628"/>
        <v>0</v>
      </c>
    </row>
    <row r="3088" spans="1:18" x14ac:dyDescent="0.3">
      <c r="A3088">
        <f t="shared" si="629"/>
        <v>2019</v>
      </c>
      <c r="B3088">
        <f t="shared" si="630"/>
        <v>1</v>
      </c>
      <c r="C3088">
        <f t="shared" si="631"/>
        <v>7</v>
      </c>
      <c r="D3088">
        <f t="shared" si="632"/>
        <v>7</v>
      </c>
      <c r="E3088" t="str">
        <f t="shared" si="633"/>
        <v>OFF</v>
      </c>
      <c r="F3088" s="13">
        <f t="shared" si="622"/>
        <v>43472</v>
      </c>
      <c r="G3088" s="14" t="str">
        <f t="shared" si="634"/>
        <v>Avg of 4 NM Projects</v>
      </c>
      <c r="H3088" s="15">
        <f t="shared" si="623"/>
        <v>13</v>
      </c>
      <c r="I3088" s="93">
        <v>20.48</v>
      </c>
      <c r="J3088">
        <f t="shared" si="624"/>
        <v>0.1150561797752809</v>
      </c>
      <c r="K3088" s="4">
        <v>24.9</v>
      </c>
      <c r="L3088" s="4">
        <v>21.59</v>
      </c>
      <c r="M3088" s="16">
        <f t="shared" si="625"/>
        <v>0.44216320000000003</v>
      </c>
      <c r="N3088">
        <f t="shared" si="626"/>
        <v>0</v>
      </c>
      <c r="O3088">
        <f t="shared" si="627"/>
        <v>0</v>
      </c>
      <c r="P3088" s="63">
        <f t="shared" si="628"/>
        <v>0</v>
      </c>
    </row>
    <row r="3089" spans="1:18" x14ac:dyDescent="0.3">
      <c r="A3089">
        <f t="shared" si="629"/>
        <v>2019</v>
      </c>
      <c r="B3089">
        <f t="shared" si="630"/>
        <v>1</v>
      </c>
      <c r="C3089">
        <f t="shared" si="631"/>
        <v>7</v>
      </c>
      <c r="D3089">
        <f t="shared" si="632"/>
        <v>7</v>
      </c>
      <c r="E3089" t="str">
        <f t="shared" si="633"/>
        <v>OFF</v>
      </c>
      <c r="F3089" s="13">
        <f t="shared" si="622"/>
        <v>43472</v>
      </c>
      <c r="G3089" s="14" t="str">
        <f t="shared" si="634"/>
        <v>Avg of 4 NM Projects</v>
      </c>
      <c r="H3089" s="15">
        <f t="shared" si="623"/>
        <v>14</v>
      </c>
      <c r="I3089" s="93">
        <v>13.570000000000002</v>
      </c>
      <c r="J3089">
        <f t="shared" si="624"/>
        <v>7.6235955056179791E-2</v>
      </c>
      <c r="K3089" s="4">
        <v>24.87</v>
      </c>
      <c r="L3089" s="4">
        <v>23.69</v>
      </c>
      <c r="M3089" s="16">
        <f t="shared" si="625"/>
        <v>0.32147330000000007</v>
      </c>
      <c r="N3089">
        <f t="shared" si="626"/>
        <v>0</v>
      </c>
      <c r="O3089">
        <f t="shared" si="627"/>
        <v>0</v>
      </c>
      <c r="P3089" s="63">
        <f t="shared" si="628"/>
        <v>0</v>
      </c>
    </row>
    <row r="3090" spans="1:18" x14ac:dyDescent="0.3">
      <c r="A3090">
        <f t="shared" si="629"/>
        <v>2019</v>
      </c>
      <c r="B3090">
        <f t="shared" si="630"/>
        <v>1</v>
      </c>
      <c r="C3090">
        <f t="shared" si="631"/>
        <v>7</v>
      </c>
      <c r="D3090">
        <f t="shared" si="632"/>
        <v>7</v>
      </c>
      <c r="E3090" t="str">
        <f t="shared" si="633"/>
        <v>OFF</v>
      </c>
      <c r="F3090" s="13">
        <f t="shared" si="622"/>
        <v>43472</v>
      </c>
      <c r="G3090" s="14" t="str">
        <f t="shared" si="634"/>
        <v>Avg of 4 NM Projects</v>
      </c>
      <c r="H3090" s="15">
        <f t="shared" si="623"/>
        <v>15</v>
      </c>
      <c r="I3090" s="93">
        <v>8.0649999999999995</v>
      </c>
      <c r="J3090">
        <f t="shared" si="624"/>
        <v>4.530898876404494E-2</v>
      </c>
      <c r="K3090" s="4">
        <v>24.95</v>
      </c>
      <c r="L3090" s="4">
        <v>23.71</v>
      </c>
      <c r="M3090" s="16">
        <f t="shared" si="625"/>
        <v>0.19122115000000001</v>
      </c>
      <c r="N3090">
        <f t="shared" si="626"/>
        <v>0</v>
      </c>
      <c r="O3090">
        <f t="shared" si="627"/>
        <v>0</v>
      </c>
      <c r="P3090" s="63">
        <f t="shared" si="628"/>
        <v>0</v>
      </c>
    </row>
    <row r="3091" spans="1:18" x14ac:dyDescent="0.3">
      <c r="A3091">
        <f t="shared" si="629"/>
        <v>2019</v>
      </c>
      <c r="B3091">
        <f t="shared" si="630"/>
        <v>1</v>
      </c>
      <c r="C3091">
        <f t="shared" si="631"/>
        <v>7</v>
      </c>
      <c r="D3091">
        <f t="shared" si="632"/>
        <v>7</v>
      </c>
      <c r="E3091" t="str">
        <f t="shared" si="633"/>
        <v>OFF</v>
      </c>
      <c r="F3091" s="13">
        <f t="shared" si="622"/>
        <v>43472</v>
      </c>
      <c r="G3091" s="14" t="str">
        <f t="shared" si="634"/>
        <v>Avg of 4 NM Projects</v>
      </c>
      <c r="H3091" s="15">
        <f t="shared" si="623"/>
        <v>16</v>
      </c>
      <c r="I3091" s="93">
        <v>1.5350000000000001</v>
      </c>
      <c r="J3091">
        <f t="shared" si="624"/>
        <v>8.6235955056179776E-3</v>
      </c>
      <c r="K3091" s="4">
        <v>24.95</v>
      </c>
      <c r="L3091" s="4">
        <v>27.18</v>
      </c>
      <c r="M3091" s="16">
        <f t="shared" si="625"/>
        <v>4.172130000000001E-2</v>
      </c>
      <c r="N3091">
        <f t="shared" si="626"/>
        <v>0</v>
      </c>
      <c r="O3091">
        <f t="shared" si="627"/>
        <v>0</v>
      </c>
      <c r="P3091" s="63">
        <f t="shared" si="628"/>
        <v>0</v>
      </c>
    </row>
    <row r="3092" spans="1:18" x14ac:dyDescent="0.3">
      <c r="A3092">
        <f t="shared" si="629"/>
        <v>2019</v>
      </c>
      <c r="B3092">
        <f t="shared" si="630"/>
        <v>1</v>
      </c>
      <c r="C3092">
        <f t="shared" si="631"/>
        <v>7</v>
      </c>
      <c r="D3092">
        <f t="shared" si="632"/>
        <v>7</v>
      </c>
      <c r="E3092" t="str">
        <f t="shared" si="633"/>
        <v>OFF</v>
      </c>
      <c r="F3092" s="13">
        <f t="shared" si="622"/>
        <v>43472</v>
      </c>
      <c r="G3092" s="14" t="str">
        <f t="shared" si="634"/>
        <v>Avg of 4 NM Projects</v>
      </c>
      <c r="H3092" s="15">
        <f t="shared" si="623"/>
        <v>17</v>
      </c>
      <c r="I3092" s="93">
        <v>-1.4099999999999997</v>
      </c>
      <c r="J3092">
        <f t="shared" si="624"/>
        <v>-7.9213483146067399E-3</v>
      </c>
      <c r="K3092" s="4">
        <v>35.42</v>
      </c>
      <c r="L3092" s="4">
        <v>29.88</v>
      </c>
      <c r="M3092" s="16">
        <f t="shared" si="625"/>
        <v>-4.2130799999999989E-2</v>
      </c>
      <c r="N3092">
        <f t="shared" si="626"/>
        <v>0</v>
      </c>
      <c r="O3092">
        <f t="shared" si="627"/>
        <v>0</v>
      </c>
      <c r="P3092" s="63">
        <f t="shared" si="628"/>
        <v>0</v>
      </c>
    </row>
    <row r="3093" spans="1:18" x14ac:dyDescent="0.3">
      <c r="A3093">
        <f t="shared" si="629"/>
        <v>2019</v>
      </c>
      <c r="B3093">
        <f t="shared" si="630"/>
        <v>1</v>
      </c>
      <c r="C3093">
        <f t="shared" si="631"/>
        <v>7</v>
      </c>
      <c r="D3093">
        <f t="shared" si="632"/>
        <v>7</v>
      </c>
      <c r="E3093" t="str">
        <f t="shared" si="633"/>
        <v>OFF</v>
      </c>
      <c r="F3093" s="13">
        <f t="shared" si="622"/>
        <v>43472</v>
      </c>
      <c r="G3093" s="14" t="str">
        <f t="shared" si="634"/>
        <v>Avg of 4 NM Projects</v>
      </c>
      <c r="H3093" s="15">
        <f t="shared" si="623"/>
        <v>18</v>
      </c>
      <c r="I3093" s="93">
        <v>-1.1499999999999999</v>
      </c>
      <c r="J3093">
        <f t="shared" si="624"/>
        <v>-6.4606741573033704E-3</v>
      </c>
      <c r="K3093" s="4">
        <v>42.59</v>
      </c>
      <c r="L3093" s="4">
        <v>28.34</v>
      </c>
      <c r="M3093" s="16">
        <f t="shared" si="625"/>
        <v>-3.2590999999999995E-2</v>
      </c>
      <c r="N3093">
        <f t="shared" si="626"/>
        <v>0</v>
      </c>
      <c r="O3093">
        <f t="shared" si="627"/>
        <v>0</v>
      </c>
      <c r="P3093" s="63">
        <f t="shared" si="628"/>
        <v>0</v>
      </c>
    </row>
    <row r="3094" spans="1:18" x14ac:dyDescent="0.3">
      <c r="A3094">
        <f t="shared" si="629"/>
        <v>2019</v>
      </c>
      <c r="B3094">
        <f t="shared" si="630"/>
        <v>1</v>
      </c>
      <c r="C3094">
        <f t="shared" si="631"/>
        <v>7</v>
      </c>
      <c r="D3094">
        <f t="shared" si="632"/>
        <v>7</v>
      </c>
      <c r="E3094" t="str">
        <f t="shared" si="633"/>
        <v>OFF</v>
      </c>
      <c r="F3094" s="13">
        <f t="shared" si="622"/>
        <v>43472</v>
      </c>
      <c r="G3094" s="14" t="str">
        <f t="shared" si="634"/>
        <v>Avg of 4 NM Projects</v>
      </c>
      <c r="H3094" s="15">
        <f t="shared" si="623"/>
        <v>19</v>
      </c>
      <c r="I3094" s="93">
        <v>-1.2799999999999998</v>
      </c>
      <c r="J3094">
        <f t="shared" si="624"/>
        <v>-7.1910112359550547E-3</v>
      </c>
      <c r="K3094" s="4">
        <v>36.299999999999997</v>
      </c>
      <c r="L3094" s="4">
        <v>30.76</v>
      </c>
      <c r="M3094" s="16">
        <f t="shared" si="625"/>
        <v>-3.9372799999999999E-2</v>
      </c>
      <c r="N3094">
        <f t="shared" si="626"/>
        <v>0</v>
      </c>
      <c r="O3094">
        <f t="shared" si="627"/>
        <v>0</v>
      </c>
      <c r="P3094" s="63">
        <f t="shared" si="628"/>
        <v>0</v>
      </c>
    </row>
    <row r="3095" spans="1:18" x14ac:dyDescent="0.3">
      <c r="A3095">
        <f t="shared" si="629"/>
        <v>2019</v>
      </c>
      <c r="B3095">
        <f t="shared" si="630"/>
        <v>1</v>
      </c>
      <c r="C3095">
        <f t="shared" si="631"/>
        <v>7</v>
      </c>
      <c r="D3095">
        <f t="shared" si="632"/>
        <v>7</v>
      </c>
      <c r="E3095" t="str">
        <f t="shared" si="633"/>
        <v>OFF</v>
      </c>
      <c r="F3095" s="13">
        <f t="shared" si="622"/>
        <v>43472</v>
      </c>
      <c r="G3095" s="14" t="str">
        <f t="shared" si="634"/>
        <v>Avg of 4 NM Projects</v>
      </c>
      <c r="H3095" s="15">
        <f t="shared" si="623"/>
        <v>20</v>
      </c>
      <c r="I3095" s="93">
        <v>-1.2799999999999998</v>
      </c>
      <c r="J3095">
        <f t="shared" si="624"/>
        <v>-7.1910112359550547E-3</v>
      </c>
      <c r="K3095" s="4">
        <v>34.99</v>
      </c>
      <c r="L3095" s="4">
        <v>28.91</v>
      </c>
      <c r="M3095" s="16">
        <f t="shared" si="625"/>
        <v>-3.7004799999999997E-2</v>
      </c>
      <c r="N3095">
        <f t="shared" si="626"/>
        <v>0</v>
      </c>
      <c r="O3095">
        <f t="shared" si="627"/>
        <v>0</v>
      </c>
      <c r="P3095" s="63">
        <f t="shared" si="628"/>
        <v>0</v>
      </c>
    </row>
    <row r="3096" spans="1:18" x14ac:dyDescent="0.3">
      <c r="A3096">
        <f t="shared" si="629"/>
        <v>2019</v>
      </c>
      <c r="B3096">
        <f t="shared" si="630"/>
        <v>1</v>
      </c>
      <c r="C3096">
        <f t="shared" si="631"/>
        <v>7</v>
      </c>
      <c r="D3096">
        <f t="shared" si="632"/>
        <v>7</v>
      </c>
      <c r="E3096" t="str">
        <f t="shared" si="633"/>
        <v>OFF</v>
      </c>
      <c r="F3096" s="13">
        <f t="shared" si="622"/>
        <v>43472</v>
      </c>
      <c r="G3096" s="14" t="str">
        <f t="shared" si="634"/>
        <v>Avg of 4 NM Projects</v>
      </c>
      <c r="H3096" s="15">
        <f t="shared" si="623"/>
        <v>21</v>
      </c>
      <c r="I3096" s="93">
        <v>-1.4100000000000001</v>
      </c>
      <c r="J3096">
        <f t="shared" si="624"/>
        <v>-7.9213483146067416E-3</v>
      </c>
      <c r="K3096" s="4">
        <v>27.37</v>
      </c>
      <c r="L3096" s="4">
        <v>23.29</v>
      </c>
      <c r="M3096" s="16">
        <f t="shared" si="625"/>
        <v>-3.2838900000000004E-2</v>
      </c>
      <c r="N3096">
        <f t="shared" si="626"/>
        <v>0</v>
      </c>
      <c r="O3096">
        <f t="shared" si="627"/>
        <v>0</v>
      </c>
      <c r="P3096" s="63">
        <f t="shared" si="628"/>
        <v>0</v>
      </c>
    </row>
    <row r="3097" spans="1:18" x14ac:dyDescent="0.3">
      <c r="A3097">
        <f t="shared" si="629"/>
        <v>2019</v>
      </c>
      <c r="B3097">
        <f t="shared" si="630"/>
        <v>1</v>
      </c>
      <c r="C3097">
        <f t="shared" si="631"/>
        <v>7</v>
      </c>
      <c r="D3097">
        <f t="shared" si="632"/>
        <v>7</v>
      </c>
      <c r="E3097" t="str">
        <f t="shared" si="633"/>
        <v>OFF</v>
      </c>
      <c r="F3097" s="13">
        <f t="shared" si="622"/>
        <v>43472</v>
      </c>
      <c r="G3097" s="14" t="str">
        <f t="shared" si="634"/>
        <v>Avg of 4 NM Projects</v>
      </c>
      <c r="H3097" s="15">
        <f t="shared" si="623"/>
        <v>22</v>
      </c>
      <c r="I3097" s="93">
        <v>-1.1499999999999999</v>
      </c>
      <c r="J3097">
        <f t="shared" si="624"/>
        <v>-6.4606741573033704E-3</v>
      </c>
      <c r="K3097" s="4">
        <v>28.47</v>
      </c>
      <c r="L3097" s="4">
        <v>22.85</v>
      </c>
      <c r="M3097" s="16">
        <f t="shared" si="625"/>
        <v>-2.6277499999999999E-2</v>
      </c>
      <c r="N3097">
        <f t="shared" si="626"/>
        <v>0</v>
      </c>
      <c r="O3097">
        <f t="shared" si="627"/>
        <v>0</v>
      </c>
      <c r="P3097" s="63">
        <f t="shared" si="628"/>
        <v>0</v>
      </c>
    </row>
    <row r="3098" spans="1:18" x14ac:dyDescent="0.3">
      <c r="A3098">
        <f t="shared" si="629"/>
        <v>2019</v>
      </c>
      <c r="B3098">
        <f t="shared" si="630"/>
        <v>1</v>
      </c>
      <c r="C3098">
        <f t="shared" si="631"/>
        <v>7</v>
      </c>
      <c r="D3098">
        <f t="shared" si="632"/>
        <v>7</v>
      </c>
      <c r="E3098" t="str">
        <f t="shared" si="633"/>
        <v>OFF</v>
      </c>
      <c r="F3098" s="13">
        <f t="shared" si="622"/>
        <v>43472</v>
      </c>
      <c r="G3098" s="14" t="str">
        <f t="shared" si="634"/>
        <v>Avg of 4 NM Projects</v>
      </c>
      <c r="H3098" s="15">
        <f t="shared" si="623"/>
        <v>23</v>
      </c>
      <c r="I3098" s="93">
        <v>-1.1499999999999999</v>
      </c>
      <c r="J3098">
        <f t="shared" si="624"/>
        <v>-6.4606741573033704E-3</v>
      </c>
      <c r="K3098" s="4">
        <v>24.73</v>
      </c>
      <c r="L3098" s="4">
        <v>25.06</v>
      </c>
      <c r="M3098" s="16">
        <f t="shared" si="625"/>
        <v>-2.8818999999999994E-2</v>
      </c>
      <c r="N3098">
        <f t="shared" si="626"/>
        <v>0</v>
      </c>
      <c r="O3098">
        <f t="shared" si="627"/>
        <v>0</v>
      </c>
      <c r="P3098" s="63">
        <f t="shared" si="628"/>
        <v>0</v>
      </c>
    </row>
    <row r="3099" spans="1:18" x14ac:dyDescent="0.3">
      <c r="A3099">
        <f t="shared" si="629"/>
        <v>2019</v>
      </c>
      <c r="B3099">
        <f t="shared" si="630"/>
        <v>1</v>
      </c>
      <c r="C3099">
        <f t="shared" si="631"/>
        <v>7</v>
      </c>
      <c r="D3099">
        <f t="shared" si="632"/>
        <v>7</v>
      </c>
      <c r="E3099" t="str">
        <f t="shared" si="633"/>
        <v>OFF</v>
      </c>
      <c r="F3099" s="13">
        <f t="shared" si="622"/>
        <v>43472</v>
      </c>
      <c r="G3099" s="14" t="str">
        <f t="shared" si="634"/>
        <v>Avg of 4 NM Projects</v>
      </c>
      <c r="H3099" s="15">
        <f t="shared" si="623"/>
        <v>24</v>
      </c>
      <c r="I3099" s="93">
        <v>-1.2799999999999998</v>
      </c>
      <c r="J3099">
        <f t="shared" si="624"/>
        <v>-7.1910112359550547E-3</v>
      </c>
      <c r="K3099" s="4">
        <v>25.73</v>
      </c>
      <c r="L3099" s="4">
        <v>28.58</v>
      </c>
      <c r="M3099" s="16">
        <f t="shared" si="625"/>
        <v>-3.6582399999999994E-2</v>
      </c>
      <c r="N3099">
        <f t="shared" si="626"/>
        <v>0</v>
      </c>
      <c r="O3099">
        <f t="shared" si="627"/>
        <v>0</v>
      </c>
      <c r="P3099" s="63">
        <f t="shared" si="628"/>
        <v>0</v>
      </c>
    </row>
    <row r="3100" spans="1:18" x14ac:dyDescent="0.3">
      <c r="A3100">
        <f t="shared" si="629"/>
        <v>2019</v>
      </c>
      <c r="B3100">
        <f t="shared" si="630"/>
        <v>1</v>
      </c>
      <c r="C3100">
        <f t="shared" si="631"/>
        <v>8</v>
      </c>
      <c r="D3100">
        <f t="shared" si="632"/>
        <v>1</v>
      </c>
      <c r="E3100" t="str">
        <f t="shared" si="633"/>
        <v>OFF</v>
      </c>
      <c r="F3100" s="13">
        <f t="shared" si="622"/>
        <v>43473</v>
      </c>
      <c r="G3100" s="14" t="str">
        <f t="shared" si="634"/>
        <v>Avg of 4 NM Projects</v>
      </c>
      <c r="H3100" s="15">
        <f t="shared" si="623"/>
        <v>1</v>
      </c>
      <c r="I3100" s="93">
        <v>-1.4100000000000001</v>
      </c>
      <c r="J3100">
        <f t="shared" si="624"/>
        <v>-7.9213483146067416E-3</v>
      </c>
      <c r="K3100" s="4">
        <v>24.53</v>
      </c>
      <c r="L3100" s="4">
        <v>23.12</v>
      </c>
      <c r="M3100" s="16">
        <f t="shared" si="625"/>
        <v>-3.2599200000000002E-2</v>
      </c>
      <c r="N3100">
        <f t="shared" si="626"/>
        <v>0</v>
      </c>
      <c r="O3100">
        <f t="shared" si="627"/>
        <v>0</v>
      </c>
      <c r="P3100" s="63">
        <f t="shared" si="628"/>
        <v>0</v>
      </c>
      <c r="Q3100" s="34"/>
      <c r="R3100" s="34"/>
    </row>
    <row r="3101" spans="1:18" x14ac:dyDescent="0.3">
      <c r="A3101">
        <f t="shared" si="629"/>
        <v>2019</v>
      </c>
      <c r="B3101">
        <f t="shared" si="630"/>
        <v>1</v>
      </c>
      <c r="C3101">
        <f t="shared" si="631"/>
        <v>8</v>
      </c>
      <c r="D3101">
        <f t="shared" si="632"/>
        <v>1</v>
      </c>
      <c r="E3101" t="str">
        <f t="shared" si="633"/>
        <v>OFF</v>
      </c>
      <c r="F3101" s="13">
        <f t="shared" ref="F3101:F3164" si="635">+F3077+1</f>
        <v>43473</v>
      </c>
      <c r="G3101" s="14" t="str">
        <f t="shared" si="634"/>
        <v>Avg of 4 NM Projects</v>
      </c>
      <c r="H3101" s="15">
        <f t="shared" ref="H3101:H3164" si="636">H3077</f>
        <v>2</v>
      </c>
      <c r="I3101" s="93">
        <v>-1.1499999999999999</v>
      </c>
      <c r="J3101">
        <f t="shared" si="624"/>
        <v>-6.4606741573033704E-3</v>
      </c>
      <c r="K3101" s="4">
        <v>23.68</v>
      </c>
      <c r="L3101" s="4">
        <v>22.69</v>
      </c>
      <c r="M3101" s="16">
        <f t="shared" si="625"/>
        <v>-2.6093499999999999E-2</v>
      </c>
      <c r="N3101">
        <f t="shared" si="626"/>
        <v>0</v>
      </c>
      <c r="O3101">
        <f t="shared" si="627"/>
        <v>0</v>
      </c>
      <c r="P3101" s="63">
        <f t="shared" si="628"/>
        <v>0</v>
      </c>
    </row>
    <row r="3102" spans="1:18" x14ac:dyDescent="0.3">
      <c r="A3102">
        <f t="shared" si="629"/>
        <v>2019</v>
      </c>
      <c r="B3102">
        <f t="shared" si="630"/>
        <v>1</v>
      </c>
      <c r="C3102">
        <f t="shared" si="631"/>
        <v>8</v>
      </c>
      <c r="D3102">
        <f t="shared" si="632"/>
        <v>1</v>
      </c>
      <c r="E3102" t="str">
        <f t="shared" si="633"/>
        <v>OFF</v>
      </c>
      <c r="F3102" s="13">
        <f t="shared" si="635"/>
        <v>43473</v>
      </c>
      <c r="G3102" s="14" t="str">
        <f t="shared" si="634"/>
        <v>Avg of 4 NM Projects</v>
      </c>
      <c r="H3102" s="15">
        <f t="shared" si="636"/>
        <v>3</v>
      </c>
      <c r="I3102" s="93">
        <v>-1.1499999999999999</v>
      </c>
      <c r="J3102">
        <f t="shared" si="624"/>
        <v>-6.4606741573033704E-3</v>
      </c>
      <c r="K3102" s="4">
        <v>21.34</v>
      </c>
      <c r="L3102" s="4">
        <v>16.37</v>
      </c>
      <c r="M3102" s="16">
        <f t="shared" si="625"/>
        <v>-1.8825499999999998E-2</v>
      </c>
      <c r="N3102">
        <f t="shared" si="626"/>
        <v>0</v>
      </c>
      <c r="O3102">
        <f t="shared" si="627"/>
        <v>0</v>
      </c>
      <c r="P3102" s="63">
        <f t="shared" si="628"/>
        <v>0</v>
      </c>
    </row>
    <row r="3103" spans="1:18" x14ac:dyDescent="0.3">
      <c r="A3103">
        <f t="shared" si="629"/>
        <v>2019</v>
      </c>
      <c r="B3103">
        <f t="shared" si="630"/>
        <v>1</v>
      </c>
      <c r="C3103">
        <f t="shared" si="631"/>
        <v>8</v>
      </c>
      <c r="D3103">
        <f t="shared" si="632"/>
        <v>1</v>
      </c>
      <c r="E3103" t="str">
        <f t="shared" si="633"/>
        <v>OFF</v>
      </c>
      <c r="F3103" s="13">
        <f t="shared" si="635"/>
        <v>43473</v>
      </c>
      <c r="G3103" s="14" t="str">
        <f t="shared" si="634"/>
        <v>Avg of 4 NM Projects</v>
      </c>
      <c r="H3103" s="15">
        <f t="shared" si="636"/>
        <v>4</v>
      </c>
      <c r="I3103" s="93">
        <v>-1.2799999999999998</v>
      </c>
      <c r="J3103">
        <f t="shared" si="624"/>
        <v>-7.1910112359550547E-3</v>
      </c>
      <c r="K3103" s="4">
        <v>21.49</v>
      </c>
      <c r="L3103" s="4">
        <v>20.58</v>
      </c>
      <c r="M3103" s="16">
        <f t="shared" si="625"/>
        <v>-2.6342399999999995E-2</v>
      </c>
      <c r="N3103">
        <f t="shared" si="626"/>
        <v>0</v>
      </c>
      <c r="O3103">
        <f t="shared" si="627"/>
        <v>0</v>
      </c>
      <c r="P3103" s="63">
        <f t="shared" si="628"/>
        <v>0</v>
      </c>
    </row>
    <row r="3104" spans="1:18" x14ac:dyDescent="0.3">
      <c r="A3104">
        <f t="shared" si="629"/>
        <v>2019</v>
      </c>
      <c r="B3104">
        <f t="shared" si="630"/>
        <v>1</v>
      </c>
      <c r="C3104">
        <f t="shared" si="631"/>
        <v>8</v>
      </c>
      <c r="D3104">
        <f t="shared" si="632"/>
        <v>1</v>
      </c>
      <c r="E3104" t="str">
        <f t="shared" si="633"/>
        <v>OFF</v>
      </c>
      <c r="F3104" s="13">
        <f t="shared" si="635"/>
        <v>43473</v>
      </c>
      <c r="G3104" s="14" t="str">
        <f t="shared" si="634"/>
        <v>Avg of 4 NM Projects</v>
      </c>
      <c r="H3104" s="15">
        <f t="shared" si="636"/>
        <v>5</v>
      </c>
      <c r="I3104" s="93">
        <v>-1.1499999999999999</v>
      </c>
      <c r="J3104">
        <f t="shared" si="624"/>
        <v>-6.4606741573033704E-3</v>
      </c>
      <c r="K3104" s="4">
        <v>21.79</v>
      </c>
      <c r="L3104" s="4">
        <v>20.66</v>
      </c>
      <c r="M3104" s="16">
        <f t="shared" si="625"/>
        <v>-2.3758999999999995E-2</v>
      </c>
      <c r="N3104">
        <f t="shared" si="626"/>
        <v>0</v>
      </c>
      <c r="O3104">
        <f t="shared" si="627"/>
        <v>0</v>
      </c>
      <c r="P3104" s="63">
        <f t="shared" si="628"/>
        <v>0</v>
      </c>
    </row>
    <row r="3105" spans="1:16" x14ac:dyDescent="0.3">
      <c r="A3105">
        <f t="shared" si="629"/>
        <v>2019</v>
      </c>
      <c r="B3105">
        <f t="shared" si="630"/>
        <v>1</v>
      </c>
      <c r="C3105">
        <f t="shared" si="631"/>
        <v>8</v>
      </c>
      <c r="D3105">
        <f t="shared" si="632"/>
        <v>1</v>
      </c>
      <c r="E3105" t="str">
        <f t="shared" si="633"/>
        <v>OFF</v>
      </c>
      <c r="F3105" s="13">
        <f t="shared" si="635"/>
        <v>43473</v>
      </c>
      <c r="G3105" s="14" t="str">
        <f t="shared" si="634"/>
        <v>Avg of 4 NM Projects</v>
      </c>
      <c r="H3105" s="15">
        <f t="shared" si="636"/>
        <v>6</v>
      </c>
      <c r="I3105" s="93">
        <v>-1.1499999999999999</v>
      </c>
      <c r="J3105">
        <f t="shared" si="624"/>
        <v>-6.4606741573033704E-3</v>
      </c>
      <c r="K3105" s="4">
        <v>24.28</v>
      </c>
      <c r="L3105" s="4">
        <v>26.49</v>
      </c>
      <c r="M3105" s="16">
        <f t="shared" si="625"/>
        <v>-3.0463499999999998E-2</v>
      </c>
      <c r="N3105">
        <f t="shared" si="626"/>
        <v>0</v>
      </c>
      <c r="O3105">
        <f t="shared" si="627"/>
        <v>0</v>
      </c>
      <c r="P3105" s="63">
        <f t="shared" si="628"/>
        <v>0</v>
      </c>
    </row>
    <row r="3106" spans="1:16" x14ac:dyDescent="0.3">
      <c r="A3106">
        <f t="shared" si="629"/>
        <v>2019</v>
      </c>
      <c r="B3106">
        <f t="shared" si="630"/>
        <v>1</v>
      </c>
      <c r="C3106">
        <f t="shared" si="631"/>
        <v>8</v>
      </c>
      <c r="D3106">
        <f t="shared" si="632"/>
        <v>1</v>
      </c>
      <c r="E3106" t="str">
        <f t="shared" si="633"/>
        <v>OFF</v>
      </c>
      <c r="F3106" s="13">
        <f t="shared" si="635"/>
        <v>43473</v>
      </c>
      <c r="G3106" s="14" t="str">
        <f t="shared" si="634"/>
        <v>Avg of 4 NM Projects</v>
      </c>
      <c r="H3106" s="15">
        <f t="shared" si="636"/>
        <v>7</v>
      </c>
      <c r="I3106" s="93">
        <v>-1.415</v>
      </c>
      <c r="J3106">
        <f t="shared" si="624"/>
        <v>-7.9494382022471909E-3</v>
      </c>
      <c r="K3106" s="4">
        <v>33.270000000000003</v>
      </c>
      <c r="L3106" s="4">
        <v>28.29</v>
      </c>
      <c r="M3106" s="16">
        <f t="shared" si="625"/>
        <v>-4.0030349999999999E-2</v>
      </c>
      <c r="N3106">
        <f t="shared" si="626"/>
        <v>0</v>
      </c>
      <c r="O3106">
        <f t="shared" si="627"/>
        <v>0</v>
      </c>
      <c r="P3106" s="63">
        <f t="shared" si="628"/>
        <v>0</v>
      </c>
    </row>
    <row r="3107" spans="1:16" x14ac:dyDescent="0.3">
      <c r="A3107">
        <f t="shared" si="629"/>
        <v>2019</v>
      </c>
      <c r="B3107">
        <f t="shared" si="630"/>
        <v>1</v>
      </c>
      <c r="C3107">
        <f t="shared" si="631"/>
        <v>8</v>
      </c>
      <c r="D3107">
        <f t="shared" si="632"/>
        <v>1</v>
      </c>
      <c r="E3107" t="str">
        <f t="shared" si="633"/>
        <v>OFF</v>
      </c>
      <c r="F3107" s="13">
        <f t="shared" si="635"/>
        <v>43473</v>
      </c>
      <c r="G3107" s="14" t="str">
        <f t="shared" si="634"/>
        <v>Avg of 4 NM Projects</v>
      </c>
      <c r="H3107" s="15">
        <f t="shared" si="636"/>
        <v>8</v>
      </c>
      <c r="I3107" s="93">
        <v>-1.2849999999999997</v>
      </c>
      <c r="J3107">
        <f t="shared" si="624"/>
        <v>-7.219101123595504E-3</v>
      </c>
      <c r="K3107" s="4">
        <v>35.590000000000003</v>
      </c>
      <c r="L3107" s="4">
        <v>31.7</v>
      </c>
      <c r="M3107" s="16">
        <f t="shared" si="625"/>
        <v>-4.0734499999999993E-2</v>
      </c>
      <c r="N3107">
        <f t="shared" si="626"/>
        <v>0</v>
      </c>
      <c r="O3107">
        <f t="shared" si="627"/>
        <v>0</v>
      </c>
      <c r="P3107" s="63">
        <f t="shared" si="628"/>
        <v>0</v>
      </c>
    </row>
    <row r="3108" spans="1:16" x14ac:dyDescent="0.3">
      <c r="A3108">
        <f t="shared" si="629"/>
        <v>2019</v>
      </c>
      <c r="B3108">
        <f t="shared" si="630"/>
        <v>1</v>
      </c>
      <c r="C3108">
        <f t="shared" si="631"/>
        <v>8</v>
      </c>
      <c r="D3108">
        <f t="shared" si="632"/>
        <v>1</v>
      </c>
      <c r="E3108" t="str">
        <f t="shared" si="633"/>
        <v>OFF</v>
      </c>
      <c r="F3108" s="13">
        <f t="shared" si="635"/>
        <v>43473</v>
      </c>
      <c r="G3108" s="14" t="str">
        <f t="shared" si="634"/>
        <v>Avg of 4 NM Projects</v>
      </c>
      <c r="H3108" s="15">
        <f t="shared" si="636"/>
        <v>9</v>
      </c>
      <c r="I3108" s="93">
        <v>-0.25</v>
      </c>
      <c r="J3108">
        <f t="shared" si="624"/>
        <v>-1.4044943820224719E-3</v>
      </c>
      <c r="K3108" s="4">
        <v>33.15</v>
      </c>
      <c r="L3108" s="4">
        <v>31.64</v>
      </c>
      <c r="M3108" s="16">
        <f t="shared" si="625"/>
        <v>-7.9100000000000004E-3</v>
      </c>
      <c r="N3108">
        <f t="shared" si="626"/>
        <v>0</v>
      </c>
      <c r="O3108">
        <f t="shared" si="627"/>
        <v>0</v>
      </c>
      <c r="P3108" s="63">
        <f t="shared" si="628"/>
        <v>0</v>
      </c>
    </row>
    <row r="3109" spans="1:16" x14ac:dyDescent="0.3">
      <c r="A3109">
        <f t="shared" si="629"/>
        <v>2019</v>
      </c>
      <c r="B3109">
        <f t="shared" si="630"/>
        <v>1</v>
      </c>
      <c r="C3109">
        <f t="shared" si="631"/>
        <v>8</v>
      </c>
      <c r="D3109">
        <f t="shared" si="632"/>
        <v>1</v>
      </c>
      <c r="E3109" t="str">
        <f t="shared" si="633"/>
        <v>OFF</v>
      </c>
      <c r="F3109" s="13">
        <f t="shared" si="635"/>
        <v>43473</v>
      </c>
      <c r="G3109" s="14" t="str">
        <f t="shared" si="634"/>
        <v>Avg of 4 NM Projects</v>
      </c>
      <c r="H3109" s="15">
        <f t="shared" si="636"/>
        <v>10</v>
      </c>
      <c r="I3109" s="93">
        <v>0.89500000000000002</v>
      </c>
      <c r="J3109">
        <f t="shared" si="624"/>
        <v>5.0280898876404493E-3</v>
      </c>
      <c r="K3109" s="4">
        <v>28.37</v>
      </c>
      <c r="L3109" s="4">
        <v>37.6</v>
      </c>
      <c r="M3109" s="16">
        <f t="shared" si="625"/>
        <v>3.3652000000000001E-2</v>
      </c>
      <c r="N3109">
        <f t="shared" si="626"/>
        <v>0</v>
      </c>
      <c r="O3109">
        <f t="shared" si="627"/>
        <v>0</v>
      </c>
      <c r="P3109" s="63">
        <f t="shared" si="628"/>
        <v>0</v>
      </c>
    </row>
    <row r="3110" spans="1:16" x14ac:dyDescent="0.3">
      <c r="A3110">
        <f t="shared" si="629"/>
        <v>2019</v>
      </c>
      <c r="B3110">
        <f t="shared" si="630"/>
        <v>1</v>
      </c>
      <c r="C3110">
        <f t="shared" si="631"/>
        <v>8</v>
      </c>
      <c r="D3110">
        <f t="shared" si="632"/>
        <v>1</v>
      </c>
      <c r="E3110" t="str">
        <f t="shared" si="633"/>
        <v>OFF</v>
      </c>
      <c r="F3110" s="13">
        <f t="shared" si="635"/>
        <v>43473</v>
      </c>
      <c r="G3110" s="14" t="str">
        <f t="shared" si="634"/>
        <v>Avg of 4 NM Projects</v>
      </c>
      <c r="H3110" s="15">
        <f t="shared" si="636"/>
        <v>11</v>
      </c>
      <c r="I3110" s="93">
        <v>3.3250000000000002</v>
      </c>
      <c r="J3110">
        <f t="shared" si="624"/>
        <v>1.8679775280898876E-2</v>
      </c>
      <c r="K3110" s="4">
        <v>28.36</v>
      </c>
      <c r="L3110" s="4">
        <v>38.9</v>
      </c>
      <c r="M3110" s="16">
        <f t="shared" si="625"/>
        <v>0.1293425</v>
      </c>
      <c r="N3110">
        <f t="shared" si="626"/>
        <v>0</v>
      </c>
      <c r="O3110">
        <f t="shared" si="627"/>
        <v>0</v>
      </c>
      <c r="P3110" s="63">
        <f t="shared" si="628"/>
        <v>0</v>
      </c>
    </row>
    <row r="3111" spans="1:16" x14ac:dyDescent="0.3">
      <c r="A3111">
        <f t="shared" si="629"/>
        <v>2019</v>
      </c>
      <c r="B3111">
        <f t="shared" si="630"/>
        <v>1</v>
      </c>
      <c r="C3111">
        <f t="shared" si="631"/>
        <v>8</v>
      </c>
      <c r="D3111">
        <f t="shared" si="632"/>
        <v>1</v>
      </c>
      <c r="E3111" t="str">
        <f t="shared" si="633"/>
        <v>OFF</v>
      </c>
      <c r="F3111" s="13">
        <f t="shared" si="635"/>
        <v>43473</v>
      </c>
      <c r="G3111" s="14" t="str">
        <f t="shared" si="634"/>
        <v>Avg of 4 NM Projects</v>
      </c>
      <c r="H3111" s="15">
        <f t="shared" si="636"/>
        <v>12</v>
      </c>
      <c r="I3111" s="93">
        <v>4.0999999999999996</v>
      </c>
      <c r="J3111">
        <f t="shared" si="624"/>
        <v>2.3033707865168538E-2</v>
      </c>
      <c r="K3111" s="4">
        <v>30.84</v>
      </c>
      <c r="L3111" s="4">
        <v>36.659999999999997</v>
      </c>
      <c r="M3111" s="16">
        <f t="shared" si="625"/>
        <v>0.150306</v>
      </c>
      <c r="N3111">
        <f t="shared" si="626"/>
        <v>0</v>
      </c>
      <c r="O3111">
        <f t="shared" si="627"/>
        <v>0</v>
      </c>
      <c r="P3111" s="63">
        <f t="shared" si="628"/>
        <v>0</v>
      </c>
    </row>
    <row r="3112" spans="1:16" x14ac:dyDescent="0.3">
      <c r="A3112">
        <f t="shared" si="629"/>
        <v>2019</v>
      </c>
      <c r="B3112">
        <f t="shared" si="630"/>
        <v>1</v>
      </c>
      <c r="C3112">
        <f t="shared" si="631"/>
        <v>8</v>
      </c>
      <c r="D3112">
        <f t="shared" si="632"/>
        <v>1</v>
      </c>
      <c r="E3112" t="str">
        <f t="shared" si="633"/>
        <v>OFF</v>
      </c>
      <c r="F3112" s="13">
        <f t="shared" si="635"/>
        <v>43473</v>
      </c>
      <c r="G3112" s="14" t="str">
        <f t="shared" si="634"/>
        <v>Avg of 4 NM Projects</v>
      </c>
      <c r="H3112" s="15">
        <f t="shared" si="636"/>
        <v>13</v>
      </c>
      <c r="I3112" s="93">
        <v>4.4800000000000004</v>
      </c>
      <c r="J3112">
        <f t="shared" si="624"/>
        <v>2.51685393258427E-2</v>
      </c>
      <c r="K3112" s="4">
        <v>28.37</v>
      </c>
      <c r="L3112" s="4">
        <v>36.590000000000003</v>
      </c>
      <c r="M3112" s="16">
        <f t="shared" si="625"/>
        <v>0.16392320000000005</v>
      </c>
      <c r="N3112">
        <f t="shared" si="626"/>
        <v>0</v>
      </c>
      <c r="O3112">
        <f t="shared" si="627"/>
        <v>0</v>
      </c>
      <c r="P3112" s="63">
        <f t="shared" si="628"/>
        <v>0</v>
      </c>
    </row>
    <row r="3113" spans="1:16" x14ac:dyDescent="0.3">
      <c r="A3113">
        <f t="shared" si="629"/>
        <v>2019</v>
      </c>
      <c r="B3113">
        <f t="shared" si="630"/>
        <v>1</v>
      </c>
      <c r="C3113">
        <f t="shared" si="631"/>
        <v>8</v>
      </c>
      <c r="D3113">
        <f t="shared" si="632"/>
        <v>1</v>
      </c>
      <c r="E3113" t="str">
        <f t="shared" si="633"/>
        <v>OFF</v>
      </c>
      <c r="F3113" s="13">
        <f t="shared" si="635"/>
        <v>43473</v>
      </c>
      <c r="G3113" s="14" t="str">
        <f t="shared" si="634"/>
        <v>Avg of 4 NM Projects</v>
      </c>
      <c r="H3113" s="15">
        <f t="shared" si="636"/>
        <v>14</v>
      </c>
      <c r="I3113" s="93">
        <v>3.9649999999999999</v>
      </c>
      <c r="J3113">
        <f t="shared" si="624"/>
        <v>2.2275280898876405E-2</v>
      </c>
      <c r="K3113" s="4">
        <v>27.26</v>
      </c>
      <c r="L3113" s="4">
        <v>32.19</v>
      </c>
      <c r="M3113" s="16">
        <f t="shared" si="625"/>
        <v>0.12763335000000001</v>
      </c>
      <c r="N3113">
        <f t="shared" si="626"/>
        <v>0</v>
      </c>
      <c r="O3113">
        <f t="shared" si="627"/>
        <v>0</v>
      </c>
      <c r="P3113" s="63">
        <f t="shared" si="628"/>
        <v>0</v>
      </c>
    </row>
    <row r="3114" spans="1:16" x14ac:dyDescent="0.3">
      <c r="A3114">
        <f t="shared" si="629"/>
        <v>2019</v>
      </c>
      <c r="B3114">
        <f t="shared" si="630"/>
        <v>1</v>
      </c>
      <c r="C3114">
        <f t="shared" si="631"/>
        <v>8</v>
      </c>
      <c r="D3114">
        <f t="shared" si="632"/>
        <v>1</v>
      </c>
      <c r="E3114" t="str">
        <f t="shared" si="633"/>
        <v>OFF</v>
      </c>
      <c r="F3114" s="13">
        <f t="shared" si="635"/>
        <v>43473</v>
      </c>
      <c r="G3114" s="14" t="str">
        <f t="shared" si="634"/>
        <v>Avg of 4 NM Projects</v>
      </c>
      <c r="H3114" s="15">
        <f t="shared" si="636"/>
        <v>15</v>
      </c>
      <c r="I3114" s="93">
        <v>1.79</v>
      </c>
      <c r="J3114">
        <f t="shared" si="624"/>
        <v>1.0056179775280899E-2</v>
      </c>
      <c r="K3114" s="4">
        <v>29.08</v>
      </c>
      <c r="L3114" s="4">
        <v>32.659999999999997</v>
      </c>
      <c r="M3114" s="16">
        <f t="shared" si="625"/>
        <v>5.8461399999999997E-2</v>
      </c>
      <c r="N3114">
        <f t="shared" si="626"/>
        <v>0</v>
      </c>
      <c r="O3114">
        <f t="shared" si="627"/>
        <v>0</v>
      </c>
      <c r="P3114" s="63">
        <f t="shared" si="628"/>
        <v>0</v>
      </c>
    </row>
    <row r="3115" spans="1:16" x14ac:dyDescent="0.3">
      <c r="A3115">
        <f t="shared" si="629"/>
        <v>2019</v>
      </c>
      <c r="B3115">
        <f t="shared" si="630"/>
        <v>1</v>
      </c>
      <c r="C3115">
        <f t="shared" si="631"/>
        <v>8</v>
      </c>
      <c r="D3115">
        <f t="shared" si="632"/>
        <v>1</v>
      </c>
      <c r="E3115" t="str">
        <f t="shared" si="633"/>
        <v>OFF</v>
      </c>
      <c r="F3115" s="13">
        <f t="shared" si="635"/>
        <v>43473</v>
      </c>
      <c r="G3115" s="14" t="str">
        <f t="shared" si="634"/>
        <v>Avg of 4 NM Projects</v>
      </c>
      <c r="H3115" s="15">
        <f t="shared" si="636"/>
        <v>16</v>
      </c>
      <c r="I3115" s="93">
        <v>-0.25499999999999989</v>
      </c>
      <c r="J3115">
        <f t="shared" si="624"/>
        <v>-1.4325842696629207E-3</v>
      </c>
      <c r="K3115" s="4">
        <v>26.18</v>
      </c>
      <c r="L3115" s="4">
        <v>28</v>
      </c>
      <c r="M3115" s="16">
        <f t="shared" si="625"/>
        <v>-7.139999999999997E-3</v>
      </c>
      <c r="N3115">
        <f t="shared" si="626"/>
        <v>0</v>
      </c>
      <c r="O3115">
        <f t="shared" si="627"/>
        <v>0</v>
      </c>
      <c r="P3115" s="63">
        <f t="shared" si="628"/>
        <v>0</v>
      </c>
    </row>
    <row r="3116" spans="1:16" x14ac:dyDescent="0.3">
      <c r="A3116">
        <f t="shared" si="629"/>
        <v>2019</v>
      </c>
      <c r="B3116">
        <f t="shared" si="630"/>
        <v>1</v>
      </c>
      <c r="C3116">
        <f t="shared" si="631"/>
        <v>8</v>
      </c>
      <c r="D3116">
        <f t="shared" si="632"/>
        <v>1</v>
      </c>
      <c r="E3116" t="str">
        <f t="shared" si="633"/>
        <v>OFF</v>
      </c>
      <c r="F3116" s="13">
        <f t="shared" si="635"/>
        <v>43473</v>
      </c>
      <c r="G3116" s="14" t="str">
        <f t="shared" si="634"/>
        <v>Avg of 4 NM Projects</v>
      </c>
      <c r="H3116" s="15">
        <f t="shared" si="636"/>
        <v>17</v>
      </c>
      <c r="I3116" s="93">
        <v>-1.4100000000000001</v>
      </c>
      <c r="J3116">
        <f t="shared" si="624"/>
        <v>-7.9213483146067416E-3</v>
      </c>
      <c r="K3116" s="4">
        <v>33.04</v>
      </c>
      <c r="L3116" s="4">
        <v>34.56</v>
      </c>
      <c r="M3116" s="16">
        <f t="shared" si="625"/>
        <v>-4.8729600000000005E-2</v>
      </c>
      <c r="N3116">
        <f t="shared" si="626"/>
        <v>0</v>
      </c>
      <c r="O3116">
        <f t="shared" si="627"/>
        <v>0</v>
      </c>
      <c r="P3116" s="63">
        <f t="shared" si="628"/>
        <v>0</v>
      </c>
    </row>
    <row r="3117" spans="1:16" x14ac:dyDescent="0.3">
      <c r="A3117">
        <f t="shared" si="629"/>
        <v>2019</v>
      </c>
      <c r="B3117">
        <f t="shared" si="630"/>
        <v>1</v>
      </c>
      <c r="C3117">
        <f t="shared" si="631"/>
        <v>8</v>
      </c>
      <c r="D3117">
        <f t="shared" si="632"/>
        <v>1</v>
      </c>
      <c r="E3117" t="str">
        <f t="shared" si="633"/>
        <v>OFF</v>
      </c>
      <c r="F3117" s="13">
        <f t="shared" si="635"/>
        <v>43473</v>
      </c>
      <c r="G3117" s="14" t="str">
        <f t="shared" si="634"/>
        <v>Avg of 4 NM Projects</v>
      </c>
      <c r="H3117" s="15">
        <f t="shared" si="636"/>
        <v>18</v>
      </c>
      <c r="I3117" s="93">
        <v>-1.2849999999999997</v>
      </c>
      <c r="J3117">
        <f t="shared" si="624"/>
        <v>-7.219101123595504E-3</v>
      </c>
      <c r="K3117" s="4">
        <v>36.81</v>
      </c>
      <c r="L3117" s="4">
        <v>38.86</v>
      </c>
      <c r="M3117" s="16">
        <f t="shared" si="625"/>
        <v>-4.9935099999999982E-2</v>
      </c>
      <c r="N3117">
        <f t="shared" si="626"/>
        <v>0</v>
      </c>
      <c r="O3117">
        <f t="shared" si="627"/>
        <v>0</v>
      </c>
      <c r="P3117" s="63">
        <f t="shared" si="628"/>
        <v>0</v>
      </c>
    </row>
    <row r="3118" spans="1:16" x14ac:dyDescent="0.3">
      <c r="A3118">
        <f t="shared" si="629"/>
        <v>2019</v>
      </c>
      <c r="B3118">
        <f t="shared" si="630"/>
        <v>1</v>
      </c>
      <c r="C3118">
        <f t="shared" si="631"/>
        <v>8</v>
      </c>
      <c r="D3118">
        <f t="shared" si="632"/>
        <v>1</v>
      </c>
      <c r="E3118" t="str">
        <f t="shared" si="633"/>
        <v>OFF</v>
      </c>
      <c r="F3118" s="13">
        <f t="shared" si="635"/>
        <v>43473</v>
      </c>
      <c r="G3118" s="14" t="str">
        <f t="shared" si="634"/>
        <v>Avg of 4 NM Projects</v>
      </c>
      <c r="H3118" s="15">
        <f t="shared" si="636"/>
        <v>19</v>
      </c>
      <c r="I3118" s="93">
        <v>-1.2799999999999998</v>
      </c>
      <c r="J3118">
        <f t="shared" si="624"/>
        <v>-7.1910112359550547E-3</v>
      </c>
      <c r="K3118" s="4">
        <v>32.869999999999997</v>
      </c>
      <c r="L3118" s="4">
        <v>36.67</v>
      </c>
      <c r="M3118" s="16">
        <f t="shared" si="625"/>
        <v>-4.6937599999999996E-2</v>
      </c>
      <c r="N3118">
        <f t="shared" si="626"/>
        <v>0</v>
      </c>
      <c r="O3118">
        <f t="shared" si="627"/>
        <v>0</v>
      </c>
      <c r="P3118" s="63">
        <f t="shared" si="628"/>
        <v>0</v>
      </c>
    </row>
    <row r="3119" spans="1:16" x14ac:dyDescent="0.3">
      <c r="A3119">
        <f t="shared" si="629"/>
        <v>2019</v>
      </c>
      <c r="B3119">
        <f t="shared" si="630"/>
        <v>1</v>
      </c>
      <c r="C3119">
        <f t="shared" si="631"/>
        <v>8</v>
      </c>
      <c r="D3119">
        <f t="shared" si="632"/>
        <v>1</v>
      </c>
      <c r="E3119" t="str">
        <f t="shared" si="633"/>
        <v>OFF</v>
      </c>
      <c r="F3119" s="13">
        <f t="shared" si="635"/>
        <v>43473</v>
      </c>
      <c r="G3119" s="14" t="str">
        <f t="shared" si="634"/>
        <v>Avg of 4 NM Projects</v>
      </c>
      <c r="H3119" s="15">
        <f t="shared" si="636"/>
        <v>20</v>
      </c>
      <c r="I3119" s="93">
        <v>-1.2799999999999998</v>
      </c>
      <c r="J3119">
        <f t="shared" si="624"/>
        <v>-7.1910112359550547E-3</v>
      </c>
      <c r="K3119" s="4">
        <v>28.47</v>
      </c>
      <c r="L3119" s="4">
        <v>37.11</v>
      </c>
      <c r="M3119" s="16">
        <f t="shared" si="625"/>
        <v>-4.7500799999999989E-2</v>
      </c>
      <c r="N3119">
        <f t="shared" si="626"/>
        <v>0</v>
      </c>
      <c r="O3119">
        <f t="shared" si="627"/>
        <v>0</v>
      </c>
      <c r="P3119" s="63">
        <f t="shared" si="628"/>
        <v>0</v>
      </c>
    </row>
    <row r="3120" spans="1:16" x14ac:dyDescent="0.3">
      <c r="A3120">
        <f t="shared" si="629"/>
        <v>2019</v>
      </c>
      <c r="B3120">
        <f t="shared" si="630"/>
        <v>1</v>
      </c>
      <c r="C3120">
        <f t="shared" si="631"/>
        <v>8</v>
      </c>
      <c r="D3120">
        <f t="shared" si="632"/>
        <v>1</v>
      </c>
      <c r="E3120" t="str">
        <f t="shared" si="633"/>
        <v>OFF</v>
      </c>
      <c r="F3120" s="13">
        <f t="shared" si="635"/>
        <v>43473</v>
      </c>
      <c r="G3120" s="14" t="str">
        <f t="shared" si="634"/>
        <v>Avg of 4 NM Projects</v>
      </c>
      <c r="H3120" s="15">
        <f t="shared" si="636"/>
        <v>21</v>
      </c>
      <c r="I3120" s="93">
        <v>-1.2799999999999998</v>
      </c>
      <c r="J3120">
        <f t="shared" si="624"/>
        <v>-7.1910112359550547E-3</v>
      </c>
      <c r="K3120" s="4">
        <v>25.8</v>
      </c>
      <c r="L3120" s="4">
        <v>35.21</v>
      </c>
      <c r="M3120" s="16">
        <f t="shared" si="625"/>
        <v>-4.5068799999999999E-2</v>
      </c>
      <c r="N3120">
        <f t="shared" si="626"/>
        <v>0</v>
      </c>
      <c r="O3120">
        <f t="shared" si="627"/>
        <v>0</v>
      </c>
      <c r="P3120" s="63">
        <f t="shared" si="628"/>
        <v>0</v>
      </c>
    </row>
    <row r="3121" spans="1:18" x14ac:dyDescent="0.3">
      <c r="A3121">
        <f t="shared" si="629"/>
        <v>2019</v>
      </c>
      <c r="B3121">
        <f t="shared" si="630"/>
        <v>1</v>
      </c>
      <c r="C3121">
        <f t="shared" si="631"/>
        <v>8</v>
      </c>
      <c r="D3121">
        <f t="shared" si="632"/>
        <v>1</v>
      </c>
      <c r="E3121" t="str">
        <f t="shared" si="633"/>
        <v>OFF</v>
      </c>
      <c r="F3121" s="13">
        <f t="shared" si="635"/>
        <v>43473</v>
      </c>
      <c r="G3121" s="14" t="str">
        <f t="shared" si="634"/>
        <v>Avg of 4 NM Projects</v>
      </c>
      <c r="H3121" s="15">
        <f t="shared" si="636"/>
        <v>22</v>
      </c>
      <c r="I3121" s="93">
        <v>-1.1499999999999999</v>
      </c>
      <c r="J3121">
        <f t="shared" si="624"/>
        <v>-6.4606741573033704E-3</v>
      </c>
      <c r="K3121" s="4">
        <v>24.66</v>
      </c>
      <c r="L3121" s="4">
        <v>32.950000000000003</v>
      </c>
      <c r="M3121" s="16">
        <f t="shared" si="625"/>
        <v>-3.7892499999999996E-2</v>
      </c>
      <c r="N3121">
        <f t="shared" si="626"/>
        <v>0</v>
      </c>
      <c r="O3121">
        <f t="shared" si="627"/>
        <v>0</v>
      </c>
      <c r="P3121" s="63">
        <f t="shared" si="628"/>
        <v>0</v>
      </c>
    </row>
    <row r="3122" spans="1:18" x14ac:dyDescent="0.3">
      <c r="A3122">
        <f t="shared" si="629"/>
        <v>2019</v>
      </c>
      <c r="B3122">
        <f t="shared" si="630"/>
        <v>1</v>
      </c>
      <c r="C3122">
        <f t="shared" si="631"/>
        <v>8</v>
      </c>
      <c r="D3122">
        <f t="shared" si="632"/>
        <v>1</v>
      </c>
      <c r="E3122" t="str">
        <f t="shared" si="633"/>
        <v>OFF</v>
      </c>
      <c r="F3122" s="13">
        <f t="shared" si="635"/>
        <v>43473</v>
      </c>
      <c r="G3122" s="14" t="str">
        <f t="shared" si="634"/>
        <v>Avg of 4 NM Projects</v>
      </c>
      <c r="H3122" s="15">
        <f t="shared" si="636"/>
        <v>23</v>
      </c>
      <c r="I3122" s="93">
        <v>-1.1499999999999999</v>
      </c>
      <c r="J3122">
        <f t="shared" si="624"/>
        <v>-6.4606741573033704E-3</v>
      </c>
      <c r="K3122" s="4">
        <v>23.23</v>
      </c>
      <c r="L3122" s="4">
        <v>23.88</v>
      </c>
      <c r="M3122" s="16">
        <f t="shared" si="625"/>
        <v>-2.7461999999999997E-2</v>
      </c>
      <c r="N3122">
        <f t="shared" si="626"/>
        <v>0</v>
      </c>
      <c r="O3122">
        <f t="shared" si="627"/>
        <v>0</v>
      </c>
      <c r="P3122" s="63">
        <f t="shared" si="628"/>
        <v>0</v>
      </c>
    </row>
    <row r="3123" spans="1:18" x14ac:dyDescent="0.3">
      <c r="A3123">
        <f t="shared" si="629"/>
        <v>2019</v>
      </c>
      <c r="B3123">
        <f t="shared" si="630"/>
        <v>1</v>
      </c>
      <c r="C3123">
        <f t="shared" si="631"/>
        <v>8</v>
      </c>
      <c r="D3123">
        <f t="shared" si="632"/>
        <v>1</v>
      </c>
      <c r="E3123" t="str">
        <f t="shared" si="633"/>
        <v>OFF</v>
      </c>
      <c r="F3123" s="13">
        <f t="shared" si="635"/>
        <v>43473</v>
      </c>
      <c r="G3123" s="14" t="str">
        <f t="shared" si="634"/>
        <v>Avg of 4 NM Projects</v>
      </c>
      <c r="H3123" s="15">
        <f t="shared" si="636"/>
        <v>24</v>
      </c>
      <c r="I3123" s="93">
        <v>-1.2799999999999998</v>
      </c>
      <c r="J3123">
        <f t="shared" si="624"/>
        <v>-7.1910112359550547E-3</v>
      </c>
      <c r="K3123" s="4">
        <v>20.49</v>
      </c>
      <c r="L3123" s="4">
        <v>21.16</v>
      </c>
      <c r="M3123" s="16">
        <f t="shared" si="625"/>
        <v>-2.7084799999999999E-2</v>
      </c>
      <c r="N3123">
        <f t="shared" si="626"/>
        <v>0</v>
      </c>
      <c r="O3123">
        <f t="shared" si="627"/>
        <v>0</v>
      </c>
      <c r="P3123" s="63">
        <f t="shared" si="628"/>
        <v>0</v>
      </c>
    </row>
    <row r="3124" spans="1:18" x14ac:dyDescent="0.3">
      <c r="A3124">
        <f t="shared" si="629"/>
        <v>2019</v>
      </c>
      <c r="B3124">
        <f t="shared" si="630"/>
        <v>1</v>
      </c>
      <c r="C3124">
        <f t="shared" si="631"/>
        <v>9</v>
      </c>
      <c r="D3124">
        <f t="shared" si="632"/>
        <v>2</v>
      </c>
      <c r="E3124" t="str">
        <f t="shared" si="633"/>
        <v>OFF</v>
      </c>
      <c r="F3124" s="13">
        <f t="shared" si="635"/>
        <v>43474</v>
      </c>
      <c r="G3124" s="14" t="str">
        <f t="shared" si="634"/>
        <v>Avg of 4 NM Projects</v>
      </c>
      <c r="H3124" s="15">
        <f t="shared" si="636"/>
        <v>1</v>
      </c>
      <c r="I3124" s="93">
        <v>-1.2799999999999998</v>
      </c>
      <c r="J3124">
        <f t="shared" si="624"/>
        <v>-7.1910112359550547E-3</v>
      </c>
      <c r="K3124" s="4">
        <v>18.5</v>
      </c>
      <c r="L3124" s="4">
        <v>18.16</v>
      </c>
      <c r="M3124" s="16">
        <f t="shared" si="625"/>
        <v>-2.3244799999999999E-2</v>
      </c>
      <c r="N3124">
        <f t="shared" si="626"/>
        <v>0</v>
      </c>
      <c r="O3124">
        <f t="shared" si="627"/>
        <v>0</v>
      </c>
      <c r="P3124" s="63">
        <f t="shared" si="628"/>
        <v>0</v>
      </c>
      <c r="Q3124" s="34"/>
      <c r="R3124" s="34"/>
    </row>
    <row r="3125" spans="1:18" x14ac:dyDescent="0.3">
      <c r="A3125">
        <f t="shared" si="629"/>
        <v>2019</v>
      </c>
      <c r="B3125">
        <f t="shared" si="630"/>
        <v>1</v>
      </c>
      <c r="C3125">
        <f t="shared" si="631"/>
        <v>9</v>
      </c>
      <c r="D3125">
        <f t="shared" si="632"/>
        <v>2</v>
      </c>
      <c r="E3125" t="str">
        <f t="shared" si="633"/>
        <v>OFF</v>
      </c>
      <c r="F3125" s="13">
        <f t="shared" si="635"/>
        <v>43474</v>
      </c>
      <c r="G3125" s="14" t="str">
        <f t="shared" si="634"/>
        <v>Avg of 4 NM Projects</v>
      </c>
      <c r="H3125" s="15">
        <f t="shared" si="636"/>
        <v>2</v>
      </c>
      <c r="I3125" s="93">
        <v>-1.1499999999999999</v>
      </c>
      <c r="J3125">
        <f t="shared" si="624"/>
        <v>-6.4606741573033704E-3</v>
      </c>
      <c r="K3125" s="4">
        <v>17.62</v>
      </c>
      <c r="L3125" s="4">
        <v>19.350000000000001</v>
      </c>
      <c r="M3125" s="16">
        <f t="shared" si="625"/>
        <v>-2.2252500000000001E-2</v>
      </c>
      <c r="N3125">
        <f t="shared" si="626"/>
        <v>0</v>
      </c>
      <c r="O3125">
        <f t="shared" si="627"/>
        <v>0</v>
      </c>
      <c r="P3125" s="63">
        <f t="shared" si="628"/>
        <v>0</v>
      </c>
    </row>
    <row r="3126" spans="1:18" x14ac:dyDescent="0.3">
      <c r="A3126">
        <f t="shared" si="629"/>
        <v>2019</v>
      </c>
      <c r="B3126">
        <f t="shared" si="630"/>
        <v>1</v>
      </c>
      <c r="C3126">
        <f t="shared" si="631"/>
        <v>9</v>
      </c>
      <c r="D3126">
        <f t="shared" si="632"/>
        <v>2</v>
      </c>
      <c r="E3126" t="str">
        <f t="shared" si="633"/>
        <v>OFF</v>
      </c>
      <c r="F3126" s="13">
        <f t="shared" si="635"/>
        <v>43474</v>
      </c>
      <c r="G3126" s="14" t="str">
        <f t="shared" si="634"/>
        <v>Avg of 4 NM Projects</v>
      </c>
      <c r="H3126" s="15">
        <f t="shared" si="636"/>
        <v>3</v>
      </c>
      <c r="I3126" s="93">
        <v>-1.1499999999999999</v>
      </c>
      <c r="J3126">
        <f t="shared" si="624"/>
        <v>-6.4606741573033704E-3</v>
      </c>
      <c r="K3126" s="4">
        <v>17.3</v>
      </c>
      <c r="L3126" s="4">
        <v>17.62</v>
      </c>
      <c r="M3126" s="16">
        <f t="shared" si="625"/>
        <v>-2.0263E-2</v>
      </c>
      <c r="N3126">
        <f t="shared" si="626"/>
        <v>0</v>
      </c>
      <c r="O3126">
        <f t="shared" si="627"/>
        <v>0</v>
      </c>
      <c r="P3126" s="63">
        <f t="shared" si="628"/>
        <v>0</v>
      </c>
    </row>
    <row r="3127" spans="1:18" x14ac:dyDescent="0.3">
      <c r="A3127">
        <f t="shared" si="629"/>
        <v>2019</v>
      </c>
      <c r="B3127">
        <f t="shared" si="630"/>
        <v>1</v>
      </c>
      <c r="C3127">
        <f t="shared" si="631"/>
        <v>9</v>
      </c>
      <c r="D3127">
        <f t="shared" si="632"/>
        <v>2</v>
      </c>
      <c r="E3127" t="str">
        <f t="shared" si="633"/>
        <v>OFF</v>
      </c>
      <c r="F3127" s="13">
        <f t="shared" si="635"/>
        <v>43474</v>
      </c>
      <c r="G3127" s="14" t="str">
        <f t="shared" si="634"/>
        <v>Avg of 4 NM Projects</v>
      </c>
      <c r="H3127" s="15">
        <f t="shared" si="636"/>
        <v>4</v>
      </c>
      <c r="I3127" s="93">
        <v>-1.1549999999999998</v>
      </c>
      <c r="J3127">
        <f t="shared" si="624"/>
        <v>-6.4887640449438188E-3</v>
      </c>
      <c r="K3127" s="4">
        <v>17.22</v>
      </c>
      <c r="L3127" s="4">
        <v>18.18</v>
      </c>
      <c r="M3127" s="16">
        <f t="shared" si="625"/>
        <v>-2.0997899999999996E-2</v>
      </c>
      <c r="N3127">
        <f t="shared" si="626"/>
        <v>0</v>
      </c>
      <c r="O3127">
        <f t="shared" si="627"/>
        <v>0</v>
      </c>
      <c r="P3127" s="63">
        <f t="shared" si="628"/>
        <v>0</v>
      </c>
    </row>
    <row r="3128" spans="1:18" x14ac:dyDescent="0.3">
      <c r="A3128">
        <f t="shared" si="629"/>
        <v>2019</v>
      </c>
      <c r="B3128">
        <f t="shared" si="630"/>
        <v>1</v>
      </c>
      <c r="C3128">
        <f t="shared" si="631"/>
        <v>9</v>
      </c>
      <c r="D3128">
        <f t="shared" si="632"/>
        <v>2</v>
      </c>
      <c r="E3128" t="str">
        <f t="shared" si="633"/>
        <v>OFF</v>
      </c>
      <c r="F3128" s="13">
        <f t="shared" si="635"/>
        <v>43474</v>
      </c>
      <c r="G3128" s="14" t="str">
        <f t="shared" si="634"/>
        <v>Avg of 4 NM Projects</v>
      </c>
      <c r="H3128" s="15">
        <f t="shared" si="636"/>
        <v>5</v>
      </c>
      <c r="I3128" s="93">
        <v>-1.1499999999999999</v>
      </c>
      <c r="J3128">
        <f t="shared" si="624"/>
        <v>-6.4606741573033704E-3</v>
      </c>
      <c r="K3128" s="4">
        <v>19.38</v>
      </c>
      <c r="L3128" s="4">
        <v>20.23</v>
      </c>
      <c r="M3128" s="16">
        <f t="shared" si="625"/>
        <v>-2.3264499999999997E-2</v>
      </c>
      <c r="N3128">
        <f t="shared" si="626"/>
        <v>0</v>
      </c>
      <c r="O3128">
        <f t="shared" si="627"/>
        <v>0</v>
      </c>
      <c r="P3128" s="63">
        <f t="shared" si="628"/>
        <v>0</v>
      </c>
    </row>
    <row r="3129" spans="1:18" x14ac:dyDescent="0.3">
      <c r="A3129">
        <f t="shared" si="629"/>
        <v>2019</v>
      </c>
      <c r="B3129">
        <f t="shared" si="630"/>
        <v>1</v>
      </c>
      <c r="C3129">
        <f t="shared" si="631"/>
        <v>9</v>
      </c>
      <c r="D3129">
        <f t="shared" si="632"/>
        <v>2</v>
      </c>
      <c r="E3129" t="str">
        <f t="shared" si="633"/>
        <v>OFF</v>
      </c>
      <c r="F3129" s="13">
        <f t="shared" si="635"/>
        <v>43474</v>
      </c>
      <c r="G3129" s="14" t="str">
        <f t="shared" si="634"/>
        <v>Avg of 4 NM Projects</v>
      </c>
      <c r="H3129" s="15">
        <f t="shared" si="636"/>
        <v>6</v>
      </c>
      <c r="I3129" s="93">
        <v>-1.2799999999999998</v>
      </c>
      <c r="J3129">
        <f t="shared" si="624"/>
        <v>-7.1910112359550547E-3</v>
      </c>
      <c r="K3129" s="4">
        <v>20.38</v>
      </c>
      <c r="L3129" s="4">
        <v>20.71</v>
      </c>
      <c r="M3129" s="16">
        <f t="shared" si="625"/>
        <v>-2.6508799999999996E-2</v>
      </c>
      <c r="N3129">
        <f t="shared" si="626"/>
        <v>0</v>
      </c>
      <c r="O3129">
        <f t="shared" si="627"/>
        <v>0</v>
      </c>
      <c r="P3129" s="63">
        <f t="shared" si="628"/>
        <v>0</v>
      </c>
    </row>
    <row r="3130" spans="1:18" x14ac:dyDescent="0.3">
      <c r="A3130">
        <f t="shared" si="629"/>
        <v>2019</v>
      </c>
      <c r="B3130">
        <f t="shared" si="630"/>
        <v>1</v>
      </c>
      <c r="C3130">
        <f t="shared" si="631"/>
        <v>9</v>
      </c>
      <c r="D3130">
        <f t="shared" si="632"/>
        <v>2</v>
      </c>
      <c r="E3130" t="str">
        <f t="shared" si="633"/>
        <v>OFF</v>
      </c>
      <c r="F3130" s="13">
        <f t="shared" si="635"/>
        <v>43474</v>
      </c>
      <c r="G3130" s="14" t="str">
        <f t="shared" si="634"/>
        <v>Avg of 4 NM Projects</v>
      </c>
      <c r="H3130" s="15">
        <f t="shared" si="636"/>
        <v>7</v>
      </c>
      <c r="I3130" s="93">
        <v>-0.64</v>
      </c>
      <c r="J3130">
        <f t="shared" si="624"/>
        <v>-3.5955056179775282E-3</v>
      </c>
      <c r="K3130" s="4">
        <v>29.94</v>
      </c>
      <c r="L3130" s="4">
        <v>22.7</v>
      </c>
      <c r="M3130" s="16">
        <f t="shared" si="625"/>
        <v>-1.4528000000000001E-2</v>
      </c>
      <c r="N3130">
        <f t="shared" si="626"/>
        <v>0</v>
      </c>
      <c r="O3130">
        <f t="shared" si="627"/>
        <v>0</v>
      </c>
      <c r="P3130" s="63">
        <f t="shared" si="628"/>
        <v>0</v>
      </c>
    </row>
    <row r="3131" spans="1:18" x14ac:dyDescent="0.3">
      <c r="A3131">
        <f t="shared" si="629"/>
        <v>2019</v>
      </c>
      <c r="B3131">
        <f t="shared" si="630"/>
        <v>1</v>
      </c>
      <c r="C3131">
        <f t="shared" si="631"/>
        <v>9</v>
      </c>
      <c r="D3131">
        <f t="shared" si="632"/>
        <v>2</v>
      </c>
      <c r="E3131" t="str">
        <f t="shared" si="633"/>
        <v>ON</v>
      </c>
      <c r="F3131" s="13">
        <f t="shared" si="635"/>
        <v>43474</v>
      </c>
      <c r="G3131" s="14" t="str">
        <f t="shared" si="634"/>
        <v>Avg of 4 NM Projects</v>
      </c>
      <c r="H3131" s="15">
        <f t="shared" si="636"/>
        <v>8</v>
      </c>
      <c r="I3131" s="93">
        <v>-0.64500000000000002</v>
      </c>
      <c r="J3131">
        <f t="shared" si="624"/>
        <v>-3.6235955056179775E-3</v>
      </c>
      <c r="K3131" s="4">
        <v>28.79</v>
      </c>
      <c r="L3131" s="4">
        <v>29.22</v>
      </c>
      <c r="M3131" s="16">
        <f t="shared" si="625"/>
        <v>-1.8846900000000003E-2</v>
      </c>
      <c r="N3131">
        <f t="shared" si="626"/>
        <v>0</v>
      </c>
      <c r="O3131">
        <f t="shared" si="627"/>
        <v>0</v>
      </c>
      <c r="P3131" s="63">
        <f t="shared" si="628"/>
        <v>0</v>
      </c>
    </row>
    <row r="3132" spans="1:18" x14ac:dyDescent="0.3">
      <c r="A3132">
        <f t="shared" si="629"/>
        <v>2019</v>
      </c>
      <c r="B3132">
        <f t="shared" si="630"/>
        <v>1</v>
      </c>
      <c r="C3132">
        <f t="shared" si="631"/>
        <v>9</v>
      </c>
      <c r="D3132">
        <f t="shared" si="632"/>
        <v>2</v>
      </c>
      <c r="E3132" t="str">
        <f t="shared" si="633"/>
        <v>ON</v>
      </c>
      <c r="F3132" s="13">
        <f t="shared" si="635"/>
        <v>43474</v>
      </c>
      <c r="G3132" s="14" t="str">
        <f t="shared" si="634"/>
        <v>Avg of 4 NM Projects</v>
      </c>
      <c r="H3132" s="15">
        <f t="shared" si="636"/>
        <v>9</v>
      </c>
      <c r="I3132" s="93">
        <v>-0.255</v>
      </c>
      <c r="J3132">
        <f t="shared" si="624"/>
        <v>-1.4325842696629213E-3</v>
      </c>
      <c r="K3132" s="4">
        <v>26.04</v>
      </c>
      <c r="L3132" s="4">
        <v>24.24</v>
      </c>
      <c r="M3132" s="16">
        <f t="shared" si="625"/>
        <v>-6.1811999999999995E-3</v>
      </c>
      <c r="N3132">
        <f t="shared" si="626"/>
        <v>0</v>
      </c>
      <c r="O3132">
        <f t="shared" si="627"/>
        <v>0</v>
      </c>
      <c r="P3132" s="63">
        <f t="shared" si="628"/>
        <v>0</v>
      </c>
    </row>
    <row r="3133" spans="1:18" x14ac:dyDescent="0.3">
      <c r="A3133">
        <f t="shared" si="629"/>
        <v>2019</v>
      </c>
      <c r="B3133">
        <f t="shared" si="630"/>
        <v>1</v>
      </c>
      <c r="C3133">
        <f t="shared" si="631"/>
        <v>9</v>
      </c>
      <c r="D3133">
        <f t="shared" si="632"/>
        <v>2</v>
      </c>
      <c r="E3133" t="str">
        <f t="shared" si="633"/>
        <v>ON</v>
      </c>
      <c r="F3133" s="13">
        <f t="shared" si="635"/>
        <v>43474</v>
      </c>
      <c r="G3133" s="14" t="str">
        <f t="shared" si="634"/>
        <v>Avg of 4 NM Projects</v>
      </c>
      <c r="H3133" s="15">
        <f t="shared" si="636"/>
        <v>10</v>
      </c>
      <c r="I3133" s="93">
        <v>-5.0000000000000044E-3</v>
      </c>
      <c r="J3133">
        <f t="shared" si="624"/>
        <v>-2.8089887640449463E-5</v>
      </c>
      <c r="K3133" s="4">
        <v>27.7</v>
      </c>
      <c r="L3133" s="4">
        <v>22.25</v>
      </c>
      <c r="M3133" s="16">
        <f t="shared" si="625"/>
        <v>-1.112500000000001E-4</v>
      </c>
      <c r="N3133">
        <f t="shared" si="626"/>
        <v>0</v>
      </c>
      <c r="O3133">
        <f t="shared" si="627"/>
        <v>0</v>
      </c>
      <c r="P3133" s="63">
        <f t="shared" si="628"/>
        <v>0</v>
      </c>
    </row>
    <row r="3134" spans="1:18" x14ac:dyDescent="0.3">
      <c r="A3134">
        <f t="shared" si="629"/>
        <v>2019</v>
      </c>
      <c r="B3134">
        <f t="shared" si="630"/>
        <v>1</v>
      </c>
      <c r="C3134">
        <f t="shared" si="631"/>
        <v>9</v>
      </c>
      <c r="D3134">
        <f t="shared" si="632"/>
        <v>2</v>
      </c>
      <c r="E3134" t="str">
        <f t="shared" si="633"/>
        <v>ON</v>
      </c>
      <c r="F3134" s="13">
        <f t="shared" si="635"/>
        <v>43474</v>
      </c>
      <c r="G3134" s="14" t="str">
        <f t="shared" si="634"/>
        <v>Avg of 4 NM Projects</v>
      </c>
      <c r="H3134" s="15">
        <f t="shared" si="636"/>
        <v>11</v>
      </c>
      <c r="I3134" s="93">
        <v>2.17</v>
      </c>
      <c r="J3134">
        <f t="shared" si="624"/>
        <v>1.2191011235955056E-2</v>
      </c>
      <c r="K3134" s="4">
        <v>31.84</v>
      </c>
      <c r="L3134" s="4">
        <v>25.65</v>
      </c>
      <c r="M3134" s="16">
        <f t="shared" si="625"/>
        <v>5.5660499999999995E-2</v>
      </c>
      <c r="N3134">
        <f t="shared" si="626"/>
        <v>0</v>
      </c>
      <c r="O3134">
        <f t="shared" si="627"/>
        <v>0</v>
      </c>
      <c r="P3134" s="63">
        <f t="shared" si="628"/>
        <v>0</v>
      </c>
    </row>
    <row r="3135" spans="1:18" x14ac:dyDescent="0.3">
      <c r="A3135">
        <f t="shared" si="629"/>
        <v>2019</v>
      </c>
      <c r="B3135">
        <f t="shared" si="630"/>
        <v>1</v>
      </c>
      <c r="C3135">
        <f t="shared" si="631"/>
        <v>9</v>
      </c>
      <c r="D3135">
        <f t="shared" si="632"/>
        <v>2</v>
      </c>
      <c r="E3135" t="str">
        <f t="shared" si="633"/>
        <v>ON</v>
      </c>
      <c r="F3135" s="13">
        <f t="shared" si="635"/>
        <v>43474</v>
      </c>
      <c r="G3135" s="14" t="str">
        <f t="shared" si="634"/>
        <v>Avg of 4 NM Projects</v>
      </c>
      <c r="H3135" s="15">
        <f t="shared" si="636"/>
        <v>12</v>
      </c>
      <c r="I3135" s="93">
        <v>1.5350000000000001</v>
      </c>
      <c r="J3135">
        <f t="shared" si="624"/>
        <v>8.6235955056179776E-3</v>
      </c>
      <c r="K3135" s="4">
        <v>30.2</v>
      </c>
      <c r="L3135" s="4">
        <v>23.13</v>
      </c>
      <c r="M3135" s="16">
        <f t="shared" si="625"/>
        <v>3.5504550000000003E-2</v>
      </c>
      <c r="N3135">
        <f t="shared" si="626"/>
        <v>0</v>
      </c>
      <c r="O3135">
        <f t="shared" si="627"/>
        <v>0</v>
      </c>
      <c r="P3135" s="63">
        <f t="shared" si="628"/>
        <v>0</v>
      </c>
    </row>
    <row r="3136" spans="1:18" x14ac:dyDescent="0.3">
      <c r="A3136">
        <f t="shared" si="629"/>
        <v>2019</v>
      </c>
      <c r="B3136">
        <f t="shared" si="630"/>
        <v>1</v>
      </c>
      <c r="C3136">
        <f t="shared" si="631"/>
        <v>9</v>
      </c>
      <c r="D3136">
        <f t="shared" si="632"/>
        <v>2</v>
      </c>
      <c r="E3136" t="str">
        <f t="shared" si="633"/>
        <v>ON</v>
      </c>
      <c r="F3136" s="13">
        <f t="shared" si="635"/>
        <v>43474</v>
      </c>
      <c r="G3136" s="14" t="str">
        <f t="shared" si="634"/>
        <v>Avg of 4 NM Projects</v>
      </c>
      <c r="H3136" s="15">
        <f t="shared" si="636"/>
        <v>13</v>
      </c>
      <c r="I3136" s="93">
        <v>1.66</v>
      </c>
      <c r="J3136">
        <f t="shared" si="624"/>
        <v>9.3258426966292135E-3</v>
      </c>
      <c r="K3136" s="4">
        <v>28.92</v>
      </c>
      <c r="L3136" s="4">
        <v>29.71</v>
      </c>
      <c r="M3136" s="16">
        <f t="shared" si="625"/>
        <v>4.9318599999999997E-2</v>
      </c>
      <c r="N3136">
        <f t="shared" si="626"/>
        <v>0</v>
      </c>
      <c r="O3136">
        <f t="shared" si="627"/>
        <v>0</v>
      </c>
      <c r="P3136" s="63">
        <f t="shared" si="628"/>
        <v>0</v>
      </c>
    </row>
    <row r="3137" spans="1:18" x14ac:dyDescent="0.3">
      <c r="A3137">
        <f t="shared" si="629"/>
        <v>2019</v>
      </c>
      <c r="B3137">
        <f t="shared" si="630"/>
        <v>1</v>
      </c>
      <c r="C3137">
        <f t="shared" si="631"/>
        <v>9</v>
      </c>
      <c r="D3137">
        <f t="shared" si="632"/>
        <v>2</v>
      </c>
      <c r="E3137" t="str">
        <f t="shared" si="633"/>
        <v>ON</v>
      </c>
      <c r="F3137" s="13">
        <f t="shared" si="635"/>
        <v>43474</v>
      </c>
      <c r="G3137" s="14" t="str">
        <f t="shared" si="634"/>
        <v>Avg of 4 NM Projects</v>
      </c>
      <c r="H3137" s="15">
        <f t="shared" si="636"/>
        <v>14</v>
      </c>
      <c r="I3137" s="93">
        <v>0.76500000000000001</v>
      </c>
      <c r="J3137">
        <f t="shared" si="624"/>
        <v>4.2977528089887642E-3</v>
      </c>
      <c r="K3137" s="4">
        <v>27.81</v>
      </c>
      <c r="L3137" s="4">
        <v>28.43</v>
      </c>
      <c r="M3137" s="16">
        <f t="shared" si="625"/>
        <v>2.174895E-2</v>
      </c>
      <c r="N3137">
        <f t="shared" si="626"/>
        <v>0</v>
      </c>
      <c r="O3137">
        <f t="shared" si="627"/>
        <v>0</v>
      </c>
      <c r="P3137" s="63">
        <f t="shared" si="628"/>
        <v>0</v>
      </c>
    </row>
    <row r="3138" spans="1:18" x14ac:dyDescent="0.3">
      <c r="A3138">
        <f t="shared" si="629"/>
        <v>2019</v>
      </c>
      <c r="B3138">
        <f t="shared" si="630"/>
        <v>1</v>
      </c>
      <c r="C3138">
        <f t="shared" si="631"/>
        <v>9</v>
      </c>
      <c r="D3138">
        <f t="shared" si="632"/>
        <v>2</v>
      </c>
      <c r="E3138" t="str">
        <f t="shared" si="633"/>
        <v>ON</v>
      </c>
      <c r="F3138" s="13">
        <f t="shared" si="635"/>
        <v>43474</v>
      </c>
      <c r="G3138" s="14" t="str">
        <f t="shared" si="634"/>
        <v>Avg of 4 NM Projects</v>
      </c>
      <c r="H3138" s="15">
        <f t="shared" si="636"/>
        <v>15</v>
      </c>
      <c r="I3138" s="93">
        <v>0.38500000000000001</v>
      </c>
      <c r="J3138">
        <f t="shared" si="624"/>
        <v>2.1629213483146067E-3</v>
      </c>
      <c r="K3138" s="4">
        <v>27.33</v>
      </c>
      <c r="L3138" s="4">
        <v>23.37</v>
      </c>
      <c r="M3138" s="16">
        <f t="shared" si="625"/>
        <v>8.9974500000000006E-3</v>
      </c>
      <c r="N3138">
        <f t="shared" si="626"/>
        <v>0</v>
      </c>
      <c r="O3138">
        <f t="shared" si="627"/>
        <v>0</v>
      </c>
      <c r="P3138" s="63">
        <f t="shared" si="628"/>
        <v>0</v>
      </c>
    </row>
    <row r="3139" spans="1:18" x14ac:dyDescent="0.3">
      <c r="A3139">
        <f t="shared" si="629"/>
        <v>2019</v>
      </c>
      <c r="B3139">
        <f t="shared" si="630"/>
        <v>1</v>
      </c>
      <c r="C3139">
        <f t="shared" si="631"/>
        <v>9</v>
      </c>
      <c r="D3139">
        <f t="shared" si="632"/>
        <v>2</v>
      </c>
      <c r="E3139" t="str">
        <f t="shared" si="633"/>
        <v>ON</v>
      </c>
      <c r="F3139" s="13">
        <f t="shared" si="635"/>
        <v>43474</v>
      </c>
      <c r="G3139" s="14" t="str">
        <f t="shared" si="634"/>
        <v>Avg of 4 NM Projects</v>
      </c>
      <c r="H3139" s="15">
        <f t="shared" si="636"/>
        <v>16</v>
      </c>
      <c r="I3139" s="93">
        <v>0.26</v>
      </c>
      <c r="J3139">
        <f t="shared" si="624"/>
        <v>1.4606741573033708E-3</v>
      </c>
      <c r="K3139" s="4">
        <v>29.2</v>
      </c>
      <c r="L3139" s="4">
        <v>31.43</v>
      </c>
      <c r="M3139" s="16">
        <f t="shared" si="625"/>
        <v>8.1718000000000016E-3</v>
      </c>
      <c r="N3139">
        <f t="shared" si="626"/>
        <v>0</v>
      </c>
      <c r="O3139">
        <f t="shared" si="627"/>
        <v>0</v>
      </c>
      <c r="P3139" s="63">
        <f t="shared" si="628"/>
        <v>0</v>
      </c>
    </row>
    <row r="3140" spans="1:18" x14ac:dyDescent="0.3">
      <c r="A3140">
        <f t="shared" si="629"/>
        <v>2019</v>
      </c>
      <c r="B3140">
        <f t="shared" si="630"/>
        <v>1</v>
      </c>
      <c r="C3140">
        <f t="shared" si="631"/>
        <v>9</v>
      </c>
      <c r="D3140">
        <f t="shared" si="632"/>
        <v>2</v>
      </c>
      <c r="E3140" t="str">
        <f t="shared" si="633"/>
        <v>ON</v>
      </c>
      <c r="F3140" s="13">
        <f t="shared" si="635"/>
        <v>43474</v>
      </c>
      <c r="G3140" s="14" t="str">
        <f t="shared" si="634"/>
        <v>Avg of 4 NM Projects</v>
      </c>
      <c r="H3140" s="15">
        <f t="shared" si="636"/>
        <v>17</v>
      </c>
      <c r="I3140" s="93">
        <v>-1.0249999999999999</v>
      </c>
      <c r="J3140">
        <f t="shared" ref="J3140:J3203" si="637">+I3140/$I$1</f>
        <v>-5.7584269662921345E-3</v>
      </c>
      <c r="K3140" s="4">
        <v>35.32</v>
      </c>
      <c r="L3140" s="4">
        <v>24.76</v>
      </c>
      <c r="M3140" s="16">
        <f t="shared" ref="M3140:M3203" si="638">+L3140*I3140/1000</f>
        <v>-2.5378999999999999E-2</v>
      </c>
      <c r="N3140">
        <f t="shared" ref="N3140:N3203" si="639">+IF(I3140=0,1,0)</f>
        <v>0</v>
      </c>
      <c r="O3140">
        <f t="shared" ref="O3140:O3203" si="640">+IF(I3140&gt;=0.5*$I$1,1,0)</f>
        <v>0</v>
      </c>
      <c r="P3140" s="63">
        <f t="shared" ref="P3140:P3203" si="641">+IF(I3140&gt;MAX(I$3652:I$5859),1,0)</f>
        <v>0</v>
      </c>
    </row>
    <row r="3141" spans="1:18" x14ac:dyDescent="0.3">
      <c r="A3141">
        <f t="shared" ref="A3141:A3204" si="642">YEAR(F3141)</f>
        <v>2019</v>
      </c>
      <c r="B3141">
        <f t="shared" ref="B3141:B3204" si="643">+MONTH(F3141)</f>
        <v>1</v>
      </c>
      <c r="C3141">
        <f t="shared" ref="C3141:C3204" si="644">+DAY(F3141)</f>
        <v>9</v>
      </c>
      <c r="D3141">
        <f t="shared" ref="D3141:D3204" si="645">WEEKDAY(C3141)</f>
        <v>2</v>
      </c>
      <c r="E3141" t="str">
        <f t="shared" ref="E3141:E3204" si="646">IF(OR(D3141=1,D3141=7,H3141=1,H3141=2,H3141=3,H3141=4,H3141=5,H3141=6,H3141=7,H3141=24),"OFF","ON")</f>
        <v>ON</v>
      </c>
      <c r="F3141" s="13">
        <f t="shared" si="635"/>
        <v>43474</v>
      </c>
      <c r="G3141" s="14" t="str">
        <f t="shared" si="634"/>
        <v>Avg of 4 NM Projects</v>
      </c>
      <c r="H3141" s="15">
        <f t="shared" si="636"/>
        <v>18</v>
      </c>
      <c r="I3141" s="93">
        <v>-1.0249999999999999</v>
      </c>
      <c r="J3141">
        <f t="shared" si="637"/>
        <v>-5.7584269662921345E-3</v>
      </c>
      <c r="K3141" s="4">
        <v>43.71</v>
      </c>
      <c r="L3141" s="4">
        <v>29.05</v>
      </c>
      <c r="M3141" s="16">
        <f t="shared" si="638"/>
        <v>-2.9776249999999997E-2</v>
      </c>
      <c r="N3141">
        <f t="shared" si="639"/>
        <v>0</v>
      </c>
      <c r="O3141">
        <f t="shared" si="640"/>
        <v>0</v>
      </c>
      <c r="P3141" s="63">
        <f t="shared" si="641"/>
        <v>0</v>
      </c>
    </row>
    <row r="3142" spans="1:18" x14ac:dyDescent="0.3">
      <c r="A3142">
        <f t="shared" si="642"/>
        <v>2019</v>
      </c>
      <c r="B3142">
        <f t="shared" si="643"/>
        <v>1</v>
      </c>
      <c r="C3142">
        <f t="shared" si="644"/>
        <v>9</v>
      </c>
      <c r="D3142">
        <f t="shared" si="645"/>
        <v>2</v>
      </c>
      <c r="E3142" t="str">
        <f t="shared" si="646"/>
        <v>ON</v>
      </c>
      <c r="F3142" s="13">
        <f t="shared" si="635"/>
        <v>43474</v>
      </c>
      <c r="G3142" s="14" t="str">
        <f t="shared" ref="G3142:G3205" si="647">+G3141</f>
        <v>Avg of 4 NM Projects</v>
      </c>
      <c r="H3142" s="15">
        <f t="shared" si="636"/>
        <v>19</v>
      </c>
      <c r="I3142" s="93">
        <v>0</v>
      </c>
      <c r="J3142">
        <f t="shared" si="637"/>
        <v>0</v>
      </c>
      <c r="K3142" s="4">
        <v>37.81</v>
      </c>
      <c r="L3142" s="4">
        <v>40.29</v>
      </c>
      <c r="M3142" s="16">
        <f t="shared" si="638"/>
        <v>0</v>
      </c>
      <c r="N3142">
        <f t="shared" si="639"/>
        <v>1</v>
      </c>
      <c r="O3142">
        <f t="shared" si="640"/>
        <v>0</v>
      </c>
      <c r="P3142" s="63">
        <f t="shared" si="641"/>
        <v>0</v>
      </c>
    </row>
    <row r="3143" spans="1:18" x14ac:dyDescent="0.3">
      <c r="A3143">
        <f t="shared" si="642"/>
        <v>2019</v>
      </c>
      <c r="B3143">
        <f t="shared" si="643"/>
        <v>1</v>
      </c>
      <c r="C3143">
        <f t="shared" si="644"/>
        <v>9</v>
      </c>
      <c r="D3143">
        <f t="shared" si="645"/>
        <v>2</v>
      </c>
      <c r="E3143" t="str">
        <f t="shared" si="646"/>
        <v>ON</v>
      </c>
      <c r="F3143" s="13">
        <f t="shared" si="635"/>
        <v>43474</v>
      </c>
      <c r="G3143" s="14" t="str">
        <f t="shared" si="647"/>
        <v>Avg of 4 NM Projects</v>
      </c>
      <c r="H3143" s="15">
        <f t="shared" si="636"/>
        <v>20</v>
      </c>
      <c r="I3143" s="93">
        <v>-1.1499999999999999</v>
      </c>
      <c r="J3143">
        <f t="shared" si="637"/>
        <v>-6.4606741573033704E-3</v>
      </c>
      <c r="K3143" s="4">
        <v>35.6</v>
      </c>
      <c r="L3143" s="4">
        <v>32.770000000000003</v>
      </c>
      <c r="M3143" s="16">
        <f t="shared" si="638"/>
        <v>-3.7685499999999997E-2</v>
      </c>
      <c r="N3143">
        <f t="shared" si="639"/>
        <v>0</v>
      </c>
      <c r="O3143">
        <f t="shared" si="640"/>
        <v>0</v>
      </c>
      <c r="P3143" s="63">
        <f t="shared" si="641"/>
        <v>0</v>
      </c>
    </row>
    <row r="3144" spans="1:18" x14ac:dyDescent="0.3">
      <c r="A3144">
        <f t="shared" si="642"/>
        <v>2019</v>
      </c>
      <c r="B3144">
        <f t="shared" si="643"/>
        <v>1</v>
      </c>
      <c r="C3144">
        <f t="shared" si="644"/>
        <v>9</v>
      </c>
      <c r="D3144">
        <f t="shared" si="645"/>
        <v>2</v>
      </c>
      <c r="E3144" t="str">
        <f t="shared" si="646"/>
        <v>ON</v>
      </c>
      <c r="F3144" s="13">
        <f t="shared" si="635"/>
        <v>43474</v>
      </c>
      <c r="G3144" s="14" t="str">
        <f t="shared" si="647"/>
        <v>Avg of 4 NM Projects</v>
      </c>
      <c r="H3144" s="15">
        <f t="shared" si="636"/>
        <v>21</v>
      </c>
      <c r="I3144" s="93">
        <v>-1.4099999999999997</v>
      </c>
      <c r="J3144">
        <f t="shared" si="637"/>
        <v>-7.9213483146067399E-3</v>
      </c>
      <c r="K3144" s="4">
        <v>33.549999999999997</v>
      </c>
      <c r="L3144" s="4">
        <v>34.630000000000003</v>
      </c>
      <c r="M3144" s="16">
        <f t="shared" si="638"/>
        <v>-4.8828299999999991E-2</v>
      </c>
      <c r="N3144">
        <f t="shared" si="639"/>
        <v>0</v>
      </c>
      <c r="O3144">
        <f t="shared" si="640"/>
        <v>0</v>
      </c>
      <c r="P3144" s="63">
        <f t="shared" si="641"/>
        <v>0</v>
      </c>
    </row>
    <row r="3145" spans="1:18" x14ac:dyDescent="0.3">
      <c r="A3145">
        <f t="shared" si="642"/>
        <v>2019</v>
      </c>
      <c r="B3145">
        <f t="shared" si="643"/>
        <v>1</v>
      </c>
      <c r="C3145">
        <f t="shared" si="644"/>
        <v>9</v>
      </c>
      <c r="D3145">
        <f t="shared" si="645"/>
        <v>2</v>
      </c>
      <c r="E3145" t="str">
        <f t="shared" si="646"/>
        <v>ON</v>
      </c>
      <c r="F3145" s="13">
        <f t="shared" si="635"/>
        <v>43474</v>
      </c>
      <c r="G3145" s="14" t="str">
        <f t="shared" si="647"/>
        <v>Avg of 4 NM Projects</v>
      </c>
      <c r="H3145" s="15">
        <f t="shared" si="636"/>
        <v>22</v>
      </c>
      <c r="I3145" s="93">
        <v>-1.1499999999999999</v>
      </c>
      <c r="J3145">
        <f t="shared" si="637"/>
        <v>-6.4606741573033704E-3</v>
      </c>
      <c r="K3145" s="4">
        <v>27.91</v>
      </c>
      <c r="L3145" s="4">
        <v>25.72</v>
      </c>
      <c r="M3145" s="16">
        <f t="shared" si="638"/>
        <v>-2.9577999999999997E-2</v>
      </c>
      <c r="N3145">
        <f t="shared" si="639"/>
        <v>0</v>
      </c>
      <c r="O3145">
        <f t="shared" si="640"/>
        <v>0</v>
      </c>
      <c r="P3145" s="63">
        <f t="shared" si="641"/>
        <v>0</v>
      </c>
    </row>
    <row r="3146" spans="1:18" x14ac:dyDescent="0.3">
      <c r="A3146">
        <f t="shared" si="642"/>
        <v>2019</v>
      </c>
      <c r="B3146">
        <f t="shared" si="643"/>
        <v>1</v>
      </c>
      <c r="C3146">
        <f t="shared" si="644"/>
        <v>9</v>
      </c>
      <c r="D3146">
        <f t="shared" si="645"/>
        <v>2</v>
      </c>
      <c r="E3146" t="str">
        <f t="shared" si="646"/>
        <v>ON</v>
      </c>
      <c r="F3146" s="13">
        <f t="shared" si="635"/>
        <v>43474</v>
      </c>
      <c r="G3146" s="14" t="str">
        <f t="shared" si="647"/>
        <v>Avg of 4 NM Projects</v>
      </c>
      <c r="H3146" s="15">
        <f t="shared" si="636"/>
        <v>23</v>
      </c>
      <c r="I3146" s="93">
        <v>-1.4100000000000001</v>
      </c>
      <c r="J3146">
        <f t="shared" si="637"/>
        <v>-7.9213483146067416E-3</v>
      </c>
      <c r="K3146" s="4">
        <v>27.52</v>
      </c>
      <c r="L3146" s="4">
        <v>25.23</v>
      </c>
      <c r="M3146" s="16">
        <f t="shared" si="638"/>
        <v>-3.5574300000000003E-2</v>
      </c>
      <c r="N3146">
        <f t="shared" si="639"/>
        <v>0</v>
      </c>
      <c r="O3146">
        <f t="shared" si="640"/>
        <v>0</v>
      </c>
      <c r="P3146" s="63">
        <f t="shared" si="641"/>
        <v>0</v>
      </c>
    </row>
    <row r="3147" spans="1:18" x14ac:dyDescent="0.3">
      <c r="A3147">
        <f t="shared" si="642"/>
        <v>2019</v>
      </c>
      <c r="B3147">
        <f t="shared" si="643"/>
        <v>1</v>
      </c>
      <c r="C3147">
        <f t="shared" si="644"/>
        <v>9</v>
      </c>
      <c r="D3147">
        <f t="shared" si="645"/>
        <v>2</v>
      </c>
      <c r="E3147" t="str">
        <f t="shared" si="646"/>
        <v>OFF</v>
      </c>
      <c r="F3147" s="13">
        <f t="shared" si="635"/>
        <v>43474</v>
      </c>
      <c r="G3147" s="14" t="str">
        <f t="shared" si="647"/>
        <v>Avg of 4 NM Projects</v>
      </c>
      <c r="H3147" s="15">
        <f t="shared" si="636"/>
        <v>24</v>
      </c>
      <c r="I3147" s="93">
        <v>-1.41</v>
      </c>
      <c r="J3147">
        <f t="shared" si="637"/>
        <v>-7.9213483146067416E-3</v>
      </c>
      <c r="K3147" s="4">
        <v>27.8</v>
      </c>
      <c r="L3147" s="4">
        <v>21.85</v>
      </c>
      <c r="M3147" s="16">
        <f t="shared" si="638"/>
        <v>-3.0808499999999999E-2</v>
      </c>
      <c r="N3147">
        <f t="shared" si="639"/>
        <v>0</v>
      </c>
      <c r="O3147">
        <f t="shared" si="640"/>
        <v>0</v>
      </c>
      <c r="P3147" s="63">
        <f t="shared" si="641"/>
        <v>0</v>
      </c>
    </row>
    <row r="3148" spans="1:18" x14ac:dyDescent="0.3">
      <c r="A3148">
        <f t="shared" si="642"/>
        <v>2019</v>
      </c>
      <c r="B3148">
        <f t="shared" si="643"/>
        <v>1</v>
      </c>
      <c r="C3148">
        <f t="shared" si="644"/>
        <v>10</v>
      </c>
      <c r="D3148">
        <f t="shared" si="645"/>
        <v>3</v>
      </c>
      <c r="E3148" t="str">
        <f t="shared" si="646"/>
        <v>OFF</v>
      </c>
      <c r="F3148" s="13">
        <f t="shared" si="635"/>
        <v>43475</v>
      </c>
      <c r="G3148" s="14" t="str">
        <f t="shared" si="647"/>
        <v>Avg of 4 NM Projects</v>
      </c>
      <c r="H3148" s="15">
        <f t="shared" si="636"/>
        <v>1</v>
      </c>
      <c r="I3148" s="93">
        <v>-1.1499999999999999</v>
      </c>
      <c r="J3148">
        <f t="shared" si="637"/>
        <v>-6.4606741573033704E-3</v>
      </c>
      <c r="K3148" s="4">
        <v>17.739999999999998</v>
      </c>
      <c r="L3148" s="4">
        <v>21.34</v>
      </c>
      <c r="M3148" s="16">
        <f t="shared" si="638"/>
        <v>-2.4540999999999997E-2</v>
      </c>
      <c r="N3148">
        <f t="shared" si="639"/>
        <v>0</v>
      </c>
      <c r="O3148">
        <f t="shared" si="640"/>
        <v>0</v>
      </c>
      <c r="P3148" s="63">
        <f t="shared" si="641"/>
        <v>0</v>
      </c>
      <c r="Q3148" s="34"/>
      <c r="R3148" s="34"/>
    </row>
    <row r="3149" spans="1:18" x14ac:dyDescent="0.3">
      <c r="A3149">
        <f t="shared" si="642"/>
        <v>2019</v>
      </c>
      <c r="B3149">
        <f t="shared" si="643"/>
        <v>1</v>
      </c>
      <c r="C3149">
        <f t="shared" si="644"/>
        <v>10</v>
      </c>
      <c r="D3149">
        <f t="shared" si="645"/>
        <v>3</v>
      </c>
      <c r="E3149" t="str">
        <f t="shared" si="646"/>
        <v>OFF</v>
      </c>
      <c r="F3149" s="13">
        <f t="shared" si="635"/>
        <v>43475</v>
      </c>
      <c r="G3149" s="14" t="str">
        <f t="shared" si="647"/>
        <v>Avg of 4 NM Projects</v>
      </c>
      <c r="H3149" s="15">
        <f t="shared" si="636"/>
        <v>2</v>
      </c>
      <c r="I3149" s="93">
        <v>-1.1499999999999999</v>
      </c>
      <c r="J3149">
        <f t="shared" si="637"/>
        <v>-6.4606741573033704E-3</v>
      </c>
      <c r="K3149" s="4">
        <v>17.399999999999999</v>
      </c>
      <c r="L3149" s="4">
        <v>24.59</v>
      </c>
      <c r="M3149" s="16">
        <f t="shared" si="638"/>
        <v>-2.8278499999999998E-2</v>
      </c>
      <c r="N3149">
        <f t="shared" si="639"/>
        <v>0</v>
      </c>
      <c r="O3149">
        <f t="shared" si="640"/>
        <v>0</v>
      </c>
      <c r="P3149" s="63">
        <f t="shared" si="641"/>
        <v>0</v>
      </c>
    </row>
    <row r="3150" spans="1:18" x14ac:dyDescent="0.3">
      <c r="A3150">
        <f t="shared" si="642"/>
        <v>2019</v>
      </c>
      <c r="B3150">
        <f t="shared" si="643"/>
        <v>1</v>
      </c>
      <c r="C3150">
        <f t="shared" si="644"/>
        <v>10</v>
      </c>
      <c r="D3150">
        <f t="shared" si="645"/>
        <v>3</v>
      </c>
      <c r="E3150" t="str">
        <f t="shared" si="646"/>
        <v>OFF</v>
      </c>
      <c r="F3150" s="13">
        <f t="shared" si="635"/>
        <v>43475</v>
      </c>
      <c r="G3150" s="14" t="str">
        <f t="shared" si="647"/>
        <v>Avg of 4 NM Projects</v>
      </c>
      <c r="H3150" s="15">
        <f t="shared" si="636"/>
        <v>3</v>
      </c>
      <c r="I3150" s="93">
        <v>-1.4099999999999997</v>
      </c>
      <c r="J3150">
        <f t="shared" si="637"/>
        <v>-7.9213483146067399E-3</v>
      </c>
      <c r="K3150" s="4">
        <v>17.600000000000001</v>
      </c>
      <c r="L3150" s="4">
        <v>10.77</v>
      </c>
      <c r="M3150" s="16">
        <f t="shared" si="638"/>
        <v>-1.5185699999999995E-2</v>
      </c>
      <c r="N3150">
        <f t="shared" si="639"/>
        <v>0</v>
      </c>
      <c r="O3150">
        <f t="shared" si="640"/>
        <v>0</v>
      </c>
      <c r="P3150" s="63">
        <f t="shared" si="641"/>
        <v>0</v>
      </c>
    </row>
    <row r="3151" spans="1:18" x14ac:dyDescent="0.3">
      <c r="A3151">
        <f t="shared" si="642"/>
        <v>2019</v>
      </c>
      <c r="B3151">
        <f t="shared" si="643"/>
        <v>1</v>
      </c>
      <c r="C3151">
        <f t="shared" si="644"/>
        <v>10</v>
      </c>
      <c r="D3151">
        <f t="shared" si="645"/>
        <v>3</v>
      </c>
      <c r="E3151" t="str">
        <f t="shared" si="646"/>
        <v>OFF</v>
      </c>
      <c r="F3151" s="13">
        <f t="shared" si="635"/>
        <v>43475</v>
      </c>
      <c r="G3151" s="14" t="str">
        <f t="shared" si="647"/>
        <v>Avg of 4 NM Projects</v>
      </c>
      <c r="H3151" s="15">
        <f t="shared" si="636"/>
        <v>4</v>
      </c>
      <c r="I3151" s="93">
        <v>-1.2799999999999998</v>
      </c>
      <c r="J3151">
        <f t="shared" si="637"/>
        <v>-7.1910112359550547E-3</v>
      </c>
      <c r="K3151" s="4">
        <v>17.79</v>
      </c>
      <c r="L3151" s="4">
        <v>24.07</v>
      </c>
      <c r="M3151" s="16">
        <f t="shared" si="638"/>
        <v>-3.0809599999999996E-2</v>
      </c>
      <c r="N3151">
        <f t="shared" si="639"/>
        <v>0</v>
      </c>
      <c r="O3151">
        <f t="shared" si="640"/>
        <v>0</v>
      </c>
      <c r="P3151" s="63">
        <f t="shared" si="641"/>
        <v>0</v>
      </c>
    </row>
    <row r="3152" spans="1:18" x14ac:dyDescent="0.3">
      <c r="A3152">
        <f t="shared" si="642"/>
        <v>2019</v>
      </c>
      <c r="B3152">
        <f t="shared" si="643"/>
        <v>1</v>
      </c>
      <c r="C3152">
        <f t="shared" si="644"/>
        <v>10</v>
      </c>
      <c r="D3152">
        <f t="shared" si="645"/>
        <v>3</v>
      </c>
      <c r="E3152" t="str">
        <f t="shared" si="646"/>
        <v>OFF</v>
      </c>
      <c r="F3152" s="13">
        <f t="shared" si="635"/>
        <v>43475</v>
      </c>
      <c r="G3152" s="14" t="str">
        <f t="shared" si="647"/>
        <v>Avg of 4 NM Projects</v>
      </c>
      <c r="H3152" s="15">
        <f t="shared" si="636"/>
        <v>5</v>
      </c>
      <c r="I3152" s="93">
        <v>-1.1499999999999999</v>
      </c>
      <c r="J3152">
        <f t="shared" si="637"/>
        <v>-6.4606741573033704E-3</v>
      </c>
      <c r="K3152" s="4">
        <v>17.84</v>
      </c>
      <c r="L3152" s="4">
        <v>18.66</v>
      </c>
      <c r="M3152" s="16">
        <f t="shared" si="638"/>
        <v>-2.1458999999999999E-2</v>
      </c>
      <c r="N3152">
        <f t="shared" si="639"/>
        <v>0</v>
      </c>
      <c r="O3152">
        <f t="shared" si="640"/>
        <v>0</v>
      </c>
      <c r="P3152" s="63">
        <f t="shared" si="641"/>
        <v>0</v>
      </c>
    </row>
    <row r="3153" spans="1:16" x14ac:dyDescent="0.3">
      <c r="A3153">
        <f t="shared" si="642"/>
        <v>2019</v>
      </c>
      <c r="B3153">
        <f t="shared" si="643"/>
        <v>1</v>
      </c>
      <c r="C3153">
        <f t="shared" si="644"/>
        <v>10</v>
      </c>
      <c r="D3153">
        <f t="shared" si="645"/>
        <v>3</v>
      </c>
      <c r="E3153" t="str">
        <f t="shared" si="646"/>
        <v>OFF</v>
      </c>
      <c r="F3153" s="13">
        <f t="shared" si="635"/>
        <v>43475</v>
      </c>
      <c r="G3153" s="14" t="str">
        <f t="shared" si="647"/>
        <v>Avg of 4 NM Projects</v>
      </c>
      <c r="H3153" s="15">
        <f t="shared" si="636"/>
        <v>6</v>
      </c>
      <c r="I3153" s="93">
        <v>-1.1499999999999999</v>
      </c>
      <c r="J3153">
        <f t="shared" si="637"/>
        <v>-6.4606741573033704E-3</v>
      </c>
      <c r="K3153" s="4">
        <v>20.34</v>
      </c>
      <c r="L3153" s="4">
        <v>8.51</v>
      </c>
      <c r="M3153" s="16">
        <f t="shared" si="638"/>
        <v>-9.7864999999999983E-3</v>
      </c>
      <c r="N3153">
        <f t="shared" si="639"/>
        <v>0</v>
      </c>
      <c r="O3153">
        <f t="shared" si="640"/>
        <v>0</v>
      </c>
      <c r="P3153" s="63">
        <f t="shared" si="641"/>
        <v>0</v>
      </c>
    </row>
    <row r="3154" spans="1:16" x14ac:dyDescent="0.3">
      <c r="A3154">
        <f t="shared" si="642"/>
        <v>2019</v>
      </c>
      <c r="B3154">
        <f t="shared" si="643"/>
        <v>1</v>
      </c>
      <c r="C3154">
        <f t="shared" si="644"/>
        <v>10</v>
      </c>
      <c r="D3154">
        <f t="shared" si="645"/>
        <v>3</v>
      </c>
      <c r="E3154" t="str">
        <f t="shared" si="646"/>
        <v>OFF</v>
      </c>
      <c r="F3154" s="13">
        <f t="shared" si="635"/>
        <v>43475</v>
      </c>
      <c r="G3154" s="14" t="str">
        <f t="shared" si="647"/>
        <v>Avg of 4 NM Projects</v>
      </c>
      <c r="H3154" s="15">
        <f t="shared" si="636"/>
        <v>7</v>
      </c>
      <c r="I3154" s="93">
        <v>-0.64</v>
      </c>
      <c r="J3154">
        <f t="shared" si="637"/>
        <v>-3.5955056179775282E-3</v>
      </c>
      <c r="K3154" s="4">
        <v>29.22</v>
      </c>
      <c r="L3154" s="4">
        <v>31.23</v>
      </c>
      <c r="M3154" s="16">
        <f t="shared" si="638"/>
        <v>-1.99872E-2</v>
      </c>
      <c r="N3154">
        <f t="shared" si="639"/>
        <v>0</v>
      </c>
      <c r="O3154">
        <f t="shared" si="640"/>
        <v>0</v>
      </c>
      <c r="P3154" s="63">
        <f t="shared" si="641"/>
        <v>0</v>
      </c>
    </row>
    <row r="3155" spans="1:16" x14ac:dyDescent="0.3">
      <c r="A3155">
        <f t="shared" si="642"/>
        <v>2019</v>
      </c>
      <c r="B3155">
        <f t="shared" si="643"/>
        <v>1</v>
      </c>
      <c r="C3155">
        <f t="shared" si="644"/>
        <v>10</v>
      </c>
      <c r="D3155">
        <f t="shared" si="645"/>
        <v>3</v>
      </c>
      <c r="E3155" t="str">
        <f t="shared" si="646"/>
        <v>ON</v>
      </c>
      <c r="F3155" s="13">
        <f t="shared" si="635"/>
        <v>43475</v>
      </c>
      <c r="G3155" s="14" t="str">
        <f t="shared" si="647"/>
        <v>Avg of 4 NM Projects</v>
      </c>
      <c r="H3155" s="15">
        <f t="shared" si="636"/>
        <v>8</v>
      </c>
      <c r="I3155" s="93">
        <v>-0.51500000000000001</v>
      </c>
      <c r="J3155">
        <f t="shared" si="637"/>
        <v>-2.8932584269662923E-3</v>
      </c>
      <c r="K3155" s="4">
        <v>32.86</v>
      </c>
      <c r="L3155" s="4">
        <v>39.6</v>
      </c>
      <c r="M3155" s="16">
        <f t="shared" si="638"/>
        <v>-2.0394000000000002E-2</v>
      </c>
      <c r="N3155">
        <f t="shared" si="639"/>
        <v>0</v>
      </c>
      <c r="O3155">
        <f t="shared" si="640"/>
        <v>0</v>
      </c>
      <c r="P3155" s="63">
        <f t="shared" si="641"/>
        <v>0</v>
      </c>
    </row>
    <row r="3156" spans="1:16" x14ac:dyDescent="0.3">
      <c r="A3156">
        <f t="shared" si="642"/>
        <v>2019</v>
      </c>
      <c r="B3156">
        <f t="shared" si="643"/>
        <v>1</v>
      </c>
      <c r="C3156">
        <f t="shared" si="644"/>
        <v>10</v>
      </c>
      <c r="D3156">
        <f t="shared" si="645"/>
        <v>3</v>
      </c>
      <c r="E3156" t="str">
        <f t="shared" si="646"/>
        <v>ON</v>
      </c>
      <c r="F3156" s="13">
        <f t="shared" si="635"/>
        <v>43475</v>
      </c>
      <c r="G3156" s="14" t="str">
        <f t="shared" si="647"/>
        <v>Avg of 4 NM Projects</v>
      </c>
      <c r="H3156" s="15">
        <f t="shared" si="636"/>
        <v>9</v>
      </c>
      <c r="I3156" s="93">
        <v>5.76</v>
      </c>
      <c r="J3156">
        <f t="shared" si="637"/>
        <v>3.2359550561797755E-2</v>
      </c>
      <c r="K3156" s="4">
        <v>31.76</v>
      </c>
      <c r="L3156" s="4">
        <v>42.07</v>
      </c>
      <c r="M3156" s="16">
        <f t="shared" si="638"/>
        <v>0.24232319999999999</v>
      </c>
      <c r="N3156">
        <f t="shared" si="639"/>
        <v>0</v>
      </c>
      <c r="O3156">
        <f t="shared" si="640"/>
        <v>0</v>
      </c>
      <c r="P3156" s="63">
        <f t="shared" si="641"/>
        <v>0</v>
      </c>
    </row>
    <row r="3157" spans="1:16" x14ac:dyDescent="0.3">
      <c r="A3157">
        <f t="shared" si="642"/>
        <v>2019</v>
      </c>
      <c r="B3157">
        <f t="shared" si="643"/>
        <v>1</v>
      </c>
      <c r="C3157">
        <f t="shared" si="644"/>
        <v>10</v>
      </c>
      <c r="D3157">
        <f t="shared" si="645"/>
        <v>3</v>
      </c>
      <c r="E3157" t="str">
        <f t="shared" si="646"/>
        <v>ON</v>
      </c>
      <c r="F3157" s="13">
        <f t="shared" si="635"/>
        <v>43475</v>
      </c>
      <c r="G3157" s="14" t="str">
        <f t="shared" si="647"/>
        <v>Avg of 4 NM Projects</v>
      </c>
      <c r="H3157" s="15">
        <f t="shared" si="636"/>
        <v>10</v>
      </c>
      <c r="I3157" s="93">
        <v>12.16</v>
      </c>
      <c r="J3157">
        <f t="shared" si="637"/>
        <v>6.8314606741573039E-2</v>
      </c>
      <c r="K3157" s="4">
        <v>31.49</v>
      </c>
      <c r="L3157" s="4">
        <v>49.43</v>
      </c>
      <c r="M3157" s="16">
        <f t="shared" si="638"/>
        <v>0.60106879999999996</v>
      </c>
      <c r="N3157">
        <f t="shared" si="639"/>
        <v>0</v>
      </c>
      <c r="O3157">
        <f t="shared" si="640"/>
        <v>0</v>
      </c>
      <c r="P3157" s="63">
        <f t="shared" si="641"/>
        <v>0</v>
      </c>
    </row>
    <row r="3158" spans="1:16" x14ac:dyDescent="0.3">
      <c r="A3158">
        <f t="shared" si="642"/>
        <v>2019</v>
      </c>
      <c r="B3158">
        <f t="shared" si="643"/>
        <v>1</v>
      </c>
      <c r="C3158">
        <f t="shared" si="644"/>
        <v>10</v>
      </c>
      <c r="D3158">
        <f t="shared" si="645"/>
        <v>3</v>
      </c>
      <c r="E3158" t="str">
        <f t="shared" si="646"/>
        <v>ON</v>
      </c>
      <c r="F3158" s="13">
        <f t="shared" si="635"/>
        <v>43475</v>
      </c>
      <c r="G3158" s="14" t="str">
        <f t="shared" si="647"/>
        <v>Avg of 4 NM Projects</v>
      </c>
      <c r="H3158" s="15">
        <f t="shared" si="636"/>
        <v>11</v>
      </c>
      <c r="I3158" s="93">
        <v>21.37</v>
      </c>
      <c r="J3158">
        <f t="shared" si="637"/>
        <v>0.12005617977528091</v>
      </c>
      <c r="K3158" s="4">
        <v>37.68</v>
      </c>
      <c r="L3158" s="4">
        <v>51.16</v>
      </c>
      <c r="M3158" s="16">
        <f t="shared" si="638"/>
        <v>1.0932891999999999</v>
      </c>
      <c r="N3158">
        <f t="shared" si="639"/>
        <v>0</v>
      </c>
      <c r="O3158">
        <f t="shared" si="640"/>
        <v>0</v>
      </c>
      <c r="P3158" s="63">
        <f t="shared" si="641"/>
        <v>0</v>
      </c>
    </row>
    <row r="3159" spans="1:16" x14ac:dyDescent="0.3">
      <c r="A3159">
        <f t="shared" si="642"/>
        <v>2019</v>
      </c>
      <c r="B3159">
        <f t="shared" si="643"/>
        <v>1</v>
      </c>
      <c r="C3159">
        <f t="shared" si="644"/>
        <v>10</v>
      </c>
      <c r="D3159">
        <f t="shared" si="645"/>
        <v>3</v>
      </c>
      <c r="E3159" t="str">
        <f t="shared" si="646"/>
        <v>ON</v>
      </c>
      <c r="F3159" s="13">
        <f t="shared" si="635"/>
        <v>43475</v>
      </c>
      <c r="G3159" s="14" t="str">
        <f t="shared" si="647"/>
        <v>Avg of 4 NM Projects</v>
      </c>
      <c r="H3159" s="15">
        <f t="shared" si="636"/>
        <v>12</v>
      </c>
      <c r="I3159" s="93">
        <v>24.700000000000003</v>
      </c>
      <c r="J3159">
        <f t="shared" si="637"/>
        <v>0.13876404494382025</v>
      </c>
      <c r="K3159" s="4">
        <v>33.22</v>
      </c>
      <c r="L3159" s="4">
        <v>47.62</v>
      </c>
      <c r="M3159" s="16">
        <f t="shared" si="638"/>
        <v>1.1762140000000001</v>
      </c>
      <c r="N3159">
        <f t="shared" si="639"/>
        <v>0</v>
      </c>
      <c r="O3159">
        <f t="shared" si="640"/>
        <v>0</v>
      </c>
      <c r="P3159" s="63">
        <f t="shared" si="641"/>
        <v>0</v>
      </c>
    </row>
    <row r="3160" spans="1:16" x14ac:dyDescent="0.3">
      <c r="A3160">
        <f t="shared" si="642"/>
        <v>2019</v>
      </c>
      <c r="B3160">
        <f t="shared" si="643"/>
        <v>1</v>
      </c>
      <c r="C3160">
        <f t="shared" si="644"/>
        <v>10</v>
      </c>
      <c r="D3160">
        <f t="shared" si="645"/>
        <v>3</v>
      </c>
      <c r="E3160" t="str">
        <f t="shared" si="646"/>
        <v>ON</v>
      </c>
      <c r="F3160" s="13">
        <f t="shared" si="635"/>
        <v>43475</v>
      </c>
      <c r="G3160" s="14" t="str">
        <f t="shared" si="647"/>
        <v>Avg of 4 NM Projects</v>
      </c>
      <c r="H3160" s="15">
        <f t="shared" si="636"/>
        <v>13</v>
      </c>
      <c r="I3160" s="93">
        <v>26.49</v>
      </c>
      <c r="J3160">
        <f t="shared" si="637"/>
        <v>0.14882022471910111</v>
      </c>
      <c r="K3160" s="4">
        <v>31.44</v>
      </c>
      <c r="L3160" s="4">
        <v>41.63</v>
      </c>
      <c r="M3160" s="16">
        <f t="shared" si="638"/>
        <v>1.1027787</v>
      </c>
      <c r="N3160">
        <f t="shared" si="639"/>
        <v>0</v>
      </c>
      <c r="O3160">
        <f t="shared" si="640"/>
        <v>0</v>
      </c>
      <c r="P3160" s="63">
        <f t="shared" si="641"/>
        <v>0</v>
      </c>
    </row>
    <row r="3161" spans="1:16" x14ac:dyDescent="0.3">
      <c r="A3161">
        <f t="shared" si="642"/>
        <v>2019</v>
      </c>
      <c r="B3161">
        <f t="shared" si="643"/>
        <v>1</v>
      </c>
      <c r="C3161">
        <f t="shared" si="644"/>
        <v>10</v>
      </c>
      <c r="D3161">
        <f t="shared" si="645"/>
        <v>3</v>
      </c>
      <c r="E3161" t="str">
        <f t="shared" si="646"/>
        <v>ON</v>
      </c>
      <c r="F3161" s="13">
        <f t="shared" si="635"/>
        <v>43475</v>
      </c>
      <c r="G3161" s="14" t="str">
        <f t="shared" si="647"/>
        <v>Avg of 4 NM Projects</v>
      </c>
      <c r="H3161" s="15">
        <f t="shared" si="636"/>
        <v>14</v>
      </c>
      <c r="I3161" s="93">
        <v>25.849999999999998</v>
      </c>
      <c r="J3161">
        <f t="shared" si="637"/>
        <v>0.14522471910112358</v>
      </c>
      <c r="K3161" s="4">
        <v>31.64</v>
      </c>
      <c r="L3161" s="4">
        <v>43.58</v>
      </c>
      <c r="M3161" s="16">
        <f t="shared" si="638"/>
        <v>1.1265429999999999</v>
      </c>
      <c r="N3161">
        <f t="shared" si="639"/>
        <v>0</v>
      </c>
      <c r="O3161">
        <f t="shared" si="640"/>
        <v>0</v>
      </c>
      <c r="P3161" s="63">
        <f t="shared" si="641"/>
        <v>0</v>
      </c>
    </row>
    <row r="3162" spans="1:16" x14ac:dyDescent="0.3">
      <c r="A3162">
        <f t="shared" si="642"/>
        <v>2019</v>
      </c>
      <c r="B3162">
        <f t="shared" si="643"/>
        <v>1</v>
      </c>
      <c r="C3162">
        <f t="shared" si="644"/>
        <v>10</v>
      </c>
      <c r="D3162">
        <f t="shared" si="645"/>
        <v>3</v>
      </c>
      <c r="E3162" t="str">
        <f t="shared" si="646"/>
        <v>ON</v>
      </c>
      <c r="F3162" s="13">
        <f t="shared" si="635"/>
        <v>43475</v>
      </c>
      <c r="G3162" s="14" t="str">
        <f t="shared" si="647"/>
        <v>Avg of 4 NM Projects</v>
      </c>
      <c r="H3162" s="15">
        <f t="shared" si="636"/>
        <v>15</v>
      </c>
      <c r="I3162" s="93">
        <v>22.915000000000003</v>
      </c>
      <c r="J3162">
        <f t="shared" si="637"/>
        <v>0.1287359550561798</v>
      </c>
      <c r="K3162" s="4">
        <v>31.49</v>
      </c>
      <c r="L3162" s="4">
        <v>42</v>
      </c>
      <c r="M3162" s="16">
        <f t="shared" si="638"/>
        <v>0.96243000000000012</v>
      </c>
      <c r="N3162">
        <f t="shared" si="639"/>
        <v>0</v>
      </c>
      <c r="O3162">
        <f t="shared" si="640"/>
        <v>0</v>
      </c>
      <c r="P3162" s="63">
        <f t="shared" si="641"/>
        <v>0</v>
      </c>
    </row>
    <row r="3163" spans="1:16" x14ac:dyDescent="0.3">
      <c r="A3163">
        <f t="shared" si="642"/>
        <v>2019</v>
      </c>
      <c r="B3163">
        <f t="shared" si="643"/>
        <v>1</v>
      </c>
      <c r="C3163">
        <f t="shared" si="644"/>
        <v>10</v>
      </c>
      <c r="D3163">
        <f t="shared" si="645"/>
        <v>3</v>
      </c>
      <c r="E3163" t="str">
        <f t="shared" si="646"/>
        <v>ON</v>
      </c>
      <c r="F3163" s="13">
        <f t="shared" si="635"/>
        <v>43475</v>
      </c>
      <c r="G3163" s="14" t="str">
        <f t="shared" si="647"/>
        <v>Avg of 4 NM Projects</v>
      </c>
      <c r="H3163" s="15">
        <f t="shared" si="636"/>
        <v>16</v>
      </c>
      <c r="I3163" s="93">
        <v>11.774999999999999</v>
      </c>
      <c r="J3163">
        <f t="shared" si="637"/>
        <v>6.6151685393258414E-2</v>
      </c>
      <c r="K3163" s="4">
        <v>32.68</v>
      </c>
      <c r="L3163" s="4">
        <v>41.65</v>
      </c>
      <c r="M3163" s="16">
        <f t="shared" si="638"/>
        <v>0.49042874999999991</v>
      </c>
      <c r="N3163">
        <f t="shared" si="639"/>
        <v>0</v>
      </c>
      <c r="O3163">
        <f t="shared" si="640"/>
        <v>0</v>
      </c>
      <c r="P3163" s="63">
        <f t="shared" si="641"/>
        <v>0</v>
      </c>
    </row>
    <row r="3164" spans="1:16" x14ac:dyDescent="0.3">
      <c r="A3164">
        <f t="shared" si="642"/>
        <v>2019</v>
      </c>
      <c r="B3164">
        <f t="shared" si="643"/>
        <v>1</v>
      </c>
      <c r="C3164">
        <f t="shared" si="644"/>
        <v>10</v>
      </c>
      <c r="D3164">
        <f t="shared" si="645"/>
        <v>3</v>
      </c>
      <c r="E3164" t="str">
        <f t="shared" si="646"/>
        <v>ON</v>
      </c>
      <c r="F3164" s="13">
        <f t="shared" si="635"/>
        <v>43475</v>
      </c>
      <c r="G3164" s="14" t="str">
        <f t="shared" si="647"/>
        <v>Avg of 4 NM Projects</v>
      </c>
      <c r="H3164" s="15">
        <f t="shared" si="636"/>
        <v>17</v>
      </c>
      <c r="I3164" s="93">
        <v>-0.13</v>
      </c>
      <c r="J3164">
        <f t="shared" si="637"/>
        <v>-7.3033707865168538E-4</v>
      </c>
      <c r="K3164" s="4">
        <v>39.880000000000003</v>
      </c>
      <c r="L3164" s="4">
        <v>44.76</v>
      </c>
      <c r="M3164" s="16">
        <f t="shared" si="638"/>
        <v>-5.8187999999999998E-3</v>
      </c>
      <c r="N3164">
        <f t="shared" si="639"/>
        <v>0</v>
      </c>
      <c r="O3164">
        <f t="shared" si="640"/>
        <v>0</v>
      </c>
      <c r="P3164" s="63">
        <f t="shared" si="641"/>
        <v>0</v>
      </c>
    </row>
    <row r="3165" spans="1:16" x14ac:dyDescent="0.3">
      <c r="A3165">
        <f t="shared" si="642"/>
        <v>2019</v>
      </c>
      <c r="B3165">
        <f t="shared" si="643"/>
        <v>1</v>
      </c>
      <c r="C3165">
        <f t="shared" si="644"/>
        <v>10</v>
      </c>
      <c r="D3165">
        <f t="shared" si="645"/>
        <v>3</v>
      </c>
      <c r="E3165" t="str">
        <f t="shared" si="646"/>
        <v>ON</v>
      </c>
      <c r="F3165" s="13">
        <f t="shared" ref="F3165:F3228" si="648">+F3141+1</f>
        <v>43475</v>
      </c>
      <c r="G3165" s="14" t="str">
        <f t="shared" si="647"/>
        <v>Avg of 4 NM Projects</v>
      </c>
      <c r="H3165" s="15">
        <f t="shared" ref="H3165:H3228" si="649">H3141</f>
        <v>18</v>
      </c>
      <c r="I3165" s="93">
        <v>-1.4100000000000001</v>
      </c>
      <c r="J3165">
        <f t="shared" si="637"/>
        <v>-7.9213483146067416E-3</v>
      </c>
      <c r="K3165" s="4">
        <v>52.03</v>
      </c>
      <c r="L3165" s="4">
        <v>58.96</v>
      </c>
      <c r="M3165" s="16">
        <f t="shared" si="638"/>
        <v>-8.3133600000000016E-2</v>
      </c>
      <c r="N3165">
        <f t="shared" si="639"/>
        <v>0</v>
      </c>
      <c r="O3165">
        <f t="shared" si="640"/>
        <v>0</v>
      </c>
      <c r="P3165" s="63">
        <f t="shared" si="641"/>
        <v>0</v>
      </c>
    </row>
    <row r="3166" spans="1:16" x14ac:dyDescent="0.3">
      <c r="A3166">
        <f t="shared" si="642"/>
        <v>2019</v>
      </c>
      <c r="B3166">
        <f t="shared" si="643"/>
        <v>1</v>
      </c>
      <c r="C3166">
        <f t="shared" si="644"/>
        <v>10</v>
      </c>
      <c r="D3166">
        <f t="shared" si="645"/>
        <v>3</v>
      </c>
      <c r="E3166" t="str">
        <f t="shared" si="646"/>
        <v>ON</v>
      </c>
      <c r="F3166" s="13">
        <f t="shared" si="648"/>
        <v>43475</v>
      </c>
      <c r="G3166" s="14" t="str">
        <f t="shared" si="647"/>
        <v>Avg of 4 NM Projects</v>
      </c>
      <c r="H3166" s="15">
        <f t="shared" si="649"/>
        <v>19</v>
      </c>
      <c r="I3166" s="93">
        <v>-1.54</v>
      </c>
      <c r="J3166">
        <f t="shared" si="637"/>
        <v>-8.6516853932584268E-3</v>
      </c>
      <c r="K3166" s="4">
        <v>49.88</v>
      </c>
      <c r="L3166" s="4">
        <v>57.08</v>
      </c>
      <c r="M3166" s="16">
        <f t="shared" si="638"/>
        <v>-8.7903200000000001E-2</v>
      </c>
      <c r="N3166">
        <f t="shared" si="639"/>
        <v>0</v>
      </c>
      <c r="O3166">
        <f t="shared" si="640"/>
        <v>0</v>
      </c>
      <c r="P3166" s="63">
        <f t="shared" si="641"/>
        <v>0</v>
      </c>
    </row>
    <row r="3167" spans="1:16" x14ac:dyDescent="0.3">
      <c r="A3167">
        <f t="shared" si="642"/>
        <v>2019</v>
      </c>
      <c r="B3167">
        <f t="shared" si="643"/>
        <v>1</v>
      </c>
      <c r="C3167">
        <f t="shared" si="644"/>
        <v>10</v>
      </c>
      <c r="D3167">
        <f t="shared" si="645"/>
        <v>3</v>
      </c>
      <c r="E3167" t="str">
        <f t="shared" si="646"/>
        <v>ON</v>
      </c>
      <c r="F3167" s="13">
        <f t="shared" si="648"/>
        <v>43475</v>
      </c>
      <c r="G3167" s="14" t="str">
        <f t="shared" si="647"/>
        <v>Avg of 4 NM Projects</v>
      </c>
      <c r="H3167" s="15">
        <f t="shared" si="649"/>
        <v>20</v>
      </c>
      <c r="I3167" s="93">
        <v>-1.54</v>
      </c>
      <c r="J3167">
        <f t="shared" si="637"/>
        <v>-8.6516853932584268E-3</v>
      </c>
      <c r="K3167" s="4">
        <v>45</v>
      </c>
      <c r="L3167" s="4">
        <v>54.55</v>
      </c>
      <c r="M3167" s="16">
        <f t="shared" si="638"/>
        <v>-8.4006999999999984E-2</v>
      </c>
      <c r="N3167">
        <f t="shared" si="639"/>
        <v>0</v>
      </c>
      <c r="O3167">
        <f t="shared" si="640"/>
        <v>0</v>
      </c>
      <c r="P3167" s="63">
        <f t="shared" si="641"/>
        <v>0</v>
      </c>
    </row>
    <row r="3168" spans="1:16" x14ac:dyDescent="0.3">
      <c r="A3168">
        <f t="shared" si="642"/>
        <v>2019</v>
      </c>
      <c r="B3168">
        <f t="shared" si="643"/>
        <v>1</v>
      </c>
      <c r="C3168">
        <f t="shared" si="644"/>
        <v>10</v>
      </c>
      <c r="D3168">
        <f t="shared" si="645"/>
        <v>3</v>
      </c>
      <c r="E3168" t="str">
        <f t="shared" si="646"/>
        <v>ON</v>
      </c>
      <c r="F3168" s="13">
        <f t="shared" si="648"/>
        <v>43475</v>
      </c>
      <c r="G3168" s="14" t="str">
        <f t="shared" si="647"/>
        <v>Avg of 4 NM Projects</v>
      </c>
      <c r="H3168" s="15">
        <f t="shared" si="649"/>
        <v>21</v>
      </c>
      <c r="I3168" s="93">
        <v>-1.54</v>
      </c>
      <c r="J3168">
        <f t="shared" si="637"/>
        <v>-8.6516853932584268E-3</v>
      </c>
      <c r="K3168" s="4">
        <v>42.65</v>
      </c>
      <c r="L3168" s="4">
        <v>53.69</v>
      </c>
      <c r="M3168" s="16">
        <f t="shared" si="638"/>
        <v>-8.2682599999999995E-2</v>
      </c>
      <c r="N3168">
        <f t="shared" si="639"/>
        <v>0</v>
      </c>
      <c r="O3168">
        <f t="shared" si="640"/>
        <v>0</v>
      </c>
      <c r="P3168" s="63">
        <f t="shared" si="641"/>
        <v>0</v>
      </c>
    </row>
    <row r="3169" spans="1:18" x14ac:dyDescent="0.3">
      <c r="A3169">
        <f t="shared" si="642"/>
        <v>2019</v>
      </c>
      <c r="B3169">
        <f t="shared" si="643"/>
        <v>1</v>
      </c>
      <c r="C3169">
        <f t="shared" si="644"/>
        <v>10</v>
      </c>
      <c r="D3169">
        <f t="shared" si="645"/>
        <v>3</v>
      </c>
      <c r="E3169" t="str">
        <f t="shared" si="646"/>
        <v>ON</v>
      </c>
      <c r="F3169" s="13">
        <f t="shared" si="648"/>
        <v>43475</v>
      </c>
      <c r="G3169" s="14" t="str">
        <f t="shared" si="647"/>
        <v>Avg of 4 NM Projects</v>
      </c>
      <c r="H3169" s="15">
        <f t="shared" si="649"/>
        <v>22</v>
      </c>
      <c r="I3169" s="93">
        <v>-1.41</v>
      </c>
      <c r="J3169">
        <f t="shared" si="637"/>
        <v>-7.9213483146067416E-3</v>
      </c>
      <c r="K3169" s="4">
        <v>40.14</v>
      </c>
      <c r="L3169" s="4">
        <v>50.32</v>
      </c>
      <c r="M3169" s="16">
        <f t="shared" si="638"/>
        <v>-7.0951200000000006E-2</v>
      </c>
      <c r="N3169">
        <f t="shared" si="639"/>
        <v>0</v>
      </c>
      <c r="O3169">
        <f t="shared" si="640"/>
        <v>0</v>
      </c>
      <c r="P3169" s="63">
        <f t="shared" si="641"/>
        <v>0</v>
      </c>
    </row>
    <row r="3170" spans="1:18" x14ac:dyDescent="0.3">
      <c r="A3170">
        <f t="shared" si="642"/>
        <v>2019</v>
      </c>
      <c r="B3170">
        <f t="shared" si="643"/>
        <v>1</v>
      </c>
      <c r="C3170">
        <f t="shared" si="644"/>
        <v>10</v>
      </c>
      <c r="D3170">
        <f t="shared" si="645"/>
        <v>3</v>
      </c>
      <c r="E3170" t="str">
        <f t="shared" si="646"/>
        <v>ON</v>
      </c>
      <c r="F3170" s="13">
        <f t="shared" si="648"/>
        <v>43475</v>
      </c>
      <c r="G3170" s="14" t="str">
        <f t="shared" si="647"/>
        <v>Avg of 4 NM Projects</v>
      </c>
      <c r="H3170" s="15">
        <f t="shared" si="649"/>
        <v>23</v>
      </c>
      <c r="I3170" s="93">
        <v>-1.41</v>
      </c>
      <c r="J3170">
        <f t="shared" si="637"/>
        <v>-7.9213483146067416E-3</v>
      </c>
      <c r="K3170" s="4">
        <v>38.42</v>
      </c>
      <c r="L3170" s="4">
        <v>31.86</v>
      </c>
      <c r="M3170" s="16">
        <f t="shared" si="638"/>
        <v>-4.4922599999999993E-2</v>
      </c>
      <c r="N3170">
        <f t="shared" si="639"/>
        <v>0</v>
      </c>
      <c r="O3170">
        <f t="shared" si="640"/>
        <v>0</v>
      </c>
      <c r="P3170" s="63">
        <f t="shared" si="641"/>
        <v>0</v>
      </c>
    </row>
    <row r="3171" spans="1:18" x14ac:dyDescent="0.3">
      <c r="A3171">
        <f t="shared" si="642"/>
        <v>2019</v>
      </c>
      <c r="B3171">
        <f t="shared" si="643"/>
        <v>1</v>
      </c>
      <c r="C3171">
        <f t="shared" si="644"/>
        <v>10</v>
      </c>
      <c r="D3171">
        <f t="shared" si="645"/>
        <v>3</v>
      </c>
      <c r="E3171" t="str">
        <f t="shared" si="646"/>
        <v>OFF</v>
      </c>
      <c r="F3171" s="13">
        <f t="shared" si="648"/>
        <v>43475</v>
      </c>
      <c r="G3171" s="14" t="str">
        <f t="shared" si="647"/>
        <v>Avg of 4 NM Projects</v>
      </c>
      <c r="H3171" s="15">
        <f t="shared" si="649"/>
        <v>24</v>
      </c>
      <c r="I3171" s="93">
        <v>-1.41</v>
      </c>
      <c r="J3171">
        <f t="shared" si="637"/>
        <v>-7.9213483146067416E-3</v>
      </c>
      <c r="K3171" s="4">
        <v>35</v>
      </c>
      <c r="L3171" s="4">
        <v>31.43</v>
      </c>
      <c r="M3171" s="16">
        <f t="shared" si="638"/>
        <v>-4.4316299999999996E-2</v>
      </c>
      <c r="N3171">
        <f t="shared" si="639"/>
        <v>0</v>
      </c>
      <c r="O3171">
        <f t="shared" si="640"/>
        <v>0</v>
      </c>
      <c r="P3171" s="63">
        <f t="shared" si="641"/>
        <v>0</v>
      </c>
    </row>
    <row r="3172" spans="1:18" x14ac:dyDescent="0.3">
      <c r="A3172">
        <f t="shared" si="642"/>
        <v>2019</v>
      </c>
      <c r="B3172">
        <f t="shared" si="643"/>
        <v>1</v>
      </c>
      <c r="C3172">
        <f t="shared" si="644"/>
        <v>11</v>
      </c>
      <c r="D3172">
        <f t="shared" si="645"/>
        <v>4</v>
      </c>
      <c r="E3172" t="str">
        <f t="shared" si="646"/>
        <v>OFF</v>
      </c>
      <c r="F3172" s="13">
        <f t="shared" si="648"/>
        <v>43476</v>
      </c>
      <c r="G3172" s="14" t="str">
        <f t="shared" si="647"/>
        <v>Avg of 4 NM Projects</v>
      </c>
      <c r="H3172" s="15">
        <f t="shared" si="649"/>
        <v>1</v>
      </c>
      <c r="I3172" s="93">
        <v>-1.67</v>
      </c>
      <c r="J3172">
        <f t="shared" si="637"/>
        <v>-9.382022471910112E-3</v>
      </c>
      <c r="K3172" s="4">
        <v>39.08</v>
      </c>
      <c r="L3172" s="4">
        <v>45.46</v>
      </c>
      <c r="M3172" s="16">
        <f t="shared" si="638"/>
        <v>-7.5918200000000005E-2</v>
      </c>
      <c r="N3172">
        <f t="shared" si="639"/>
        <v>0</v>
      </c>
      <c r="O3172">
        <f t="shared" si="640"/>
        <v>0</v>
      </c>
      <c r="P3172" s="63">
        <f t="shared" si="641"/>
        <v>0</v>
      </c>
      <c r="Q3172" s="34"/>
      <c r="R3172" s="34"/>
    </row>
    <row r="3173" spans="1:18" x14ac:dyDescent="0.3">
      <c r="A3173">
        <f t="shared" si="642"/>
        <v>2019</v>
      </c>
      <c r="B3173">
        <f t="shared" si="643"/>
        <v>1</v>
      </c>
      <c r="C3173">
        <f t="shared" si="644"/>
        <v>11</v>
      </c>
      <c r="D3173">
        <f t="shared" si="645"/>
        <v>4</v>
      </c>
      <c r="E3173" t="str">
        <f t="shared" si="646"/>
        <v>OFF</v>
      </c>
      <c r="F3173" s="13">
        <f t="shared" si="648"/>
        <v>43476</v>
      </c>
      <c r="G3173" s="14" t="str">
        <f t="shared" si="647"/>
        <v>Avg of 4 NM Projects</v>
      </c>
      <c r="H3173" s="15">
        <f t="shared" si="649"/>
        <v>2</v>
      </c>
      <c r="I3173" s="93">
        <v>-1.54</v>
      </c>
      <c r="J3173">
        <f t="shared" si="637"/>
        <v>-8.6516853932584268E-3</v>
      </c>
      <c r="K3173" s="4">
        <v>36.82</v>
      </c>
      <c r="L3173" s="4">
        <v>41.94</v>
      </c>
      <c r="M3173" s="16">
        <f t="shared" si="638"/>
        <v>-6.4587599999999995E-2</v>
      </c>
      <c r="N3173">
        <f t="shared" si="639"/>
        <v>0</v>
      </c>
      <c r="O3173">
        <f t="shared" si="640"/>
        <v>0</v>
      </c>
      <c r="P3173" s="63">
        <f t="shared" si="641"/>
        <v>0</v>
      </c>
    </row>
    <row r="3174" spans="1:18" x14ac:dyDescent="0.3">
      <c r="A3174">
        <f t="shared" si="642"/>
        <v>2019</v>
      </c>
      <c r="B3174">
        <f t="shared" si="643"/>
        <v>1</v>
      </c>
      <c r="C3174">
        <f t="shared" si="644"/>
        <v>11</v>
      </c>
      <c r="D3174">
        <f t="shared" si="645"/>
        <v>4</v>
      </c>
      <c r="E3174" t="str">
        <f t="shared" si="646"/>
        <v>OFF</v>
      </c>
      <c r="F3174" s="13">
        <f t="shared" si="648"/>
        <v>43476</v>
      </c>
      <c r="G3174" s="14" t="str">
        <f t="shared" si="647"/>
        <v>Avg of 4 NM Projects</v>
      </c>
      <c r="H3174" s="15">
        <f t="shared" si="649"/>
        <v>3</v>
      </c>
      <c r="I3174" s="93">
        <v>-1.4100000000000001</v>
      </c>
      <c r="J3174">
        <f t="shared" si="637"/>
        <v>-7.9213483146067416E-3</v>
      </c>
      <c r="K3174" s="4">
        <v>35.58</v>
      </c>
      <c r="L3174" s="4">
        <v>46.96</v>
      </c>
      <c r="M3174" s="16">
        <f t="shared" si="638"/>
        <v>-6.6213600000000011E-2</v>
      </c>
      <c r="N3174">
        <f t="shared" si="639"/>
        <v>0</v>
      </c>
      <c r="O3174">
        <f t="shared" si="640"/>
        <v>0</v>
      </c>
      <c r="P3174" s="63">
        <f t="shared" si="641"/>
        <v>0</v>
      </c>
    </row>
    <row r="3175" spans="1:18" x14ac:dyDescent="0.3">
      <c r="A3175">
        <f t="shared" si="642"/>
        <v>2019</v>
      </c>
      <c r="B3175">
        <f t="shared" si="643"/>
        <v>1</v>
      </c>
      <c r="C3175">
        <f t="shared" si="644"/>
        <v>11</v>
      </c>
      <c r="D3175">
        <f t="shared" si="645"/>
        <v>4</v>
      </c>
      <c r="E3175" t="str">
        <f t="shared" si="646"/>
        <v>OFF</v>
      </c>
      <c r="F3175" s="13">
        <f t="shared" si="648"/>
        <v>43476</v>
      </c>
      <c r="G3175" s="14" t="str">
        <f t="shared" si="647"/>
        <v>Avg of 4 NM Projects</v>
      </c>
      <c r="H3175" s="15">
        <f t="shared" si="649"/>
        <v>4</v>
      </c>
      <c r="I3175" s="93">
        <v>-1.41</v>
      </c>
      <c r="J3175">
        <f t="shared" si="637"/>
        <v>-7.9213483146067416E-3</v>
      </c>
      <c r="K3175" s="4">
        <v>33.549999999999997</v>
      </c>
      <c r="L3175" s="4">
        <v>50.7</v>
      </c>
      <c r="M3175" s="16">
        <f t="shared" si="638"/>
        <v>-7.1486999999999995E-2</v>
      </c>
      <c r="N3175">
        <f t="shared" si="639"/>
        <v>0</v>
      </c>
      <c r="O3175">
        <f t="shared" si="640"/>
        <v>0</v>
      </c>
      <c r="P3175" s="63">
        <f t="shared" si="641"/>
        <v>0</v>
      </c>
    </row>
    <row r="3176" spans="1:18" x14ac:dyDescent="0.3">
      <c r="A3176">
        <f t="shared" si="642"/>
        <v>2019</v>
      </c>
      <c r="B3176">
        <f t="shared" si="643"/>
        <v>1</v>
      </c>
      <c r="C3176">
        <f t="shared" si="644"/>
        <v>11</v>
      </c>
      <c r="D3176">
        <f t="shared" si="645"/>
        <v>4</v>
      </c>
      <c r="E3176" t="str">
        <f t="shared" si="646"/>
        <v>OFF</v>
      </c>
      <c r="F3176" s="13">
        <f t="shared" si="648"/>
        <v>43476</v>
      </c>
      <c r="G3176" s="14" t="str">
        <f t="shared" si="647"/>
        <v>Avg of 4 NM Projects</v>
      </c>
      <c r="H3176" s="15">
        <f t="shared" si="649"/>
        <v>5</v>
      </c>
      <c r="I3176" s="93">
        <v>-1.4100000000000001</v>
      </c>
      <c r="J3176">
        <f t="shared" si="637"/>
        <v>-7.9213483146067416E-3</v>
      </c>
      <c r="K3176" s="4">
        <v>33.65</v>
      </c>
      <c r="L3176" s="4">
        <v>48.84</v>
      </c>
      <c r="M3176" s="16">
        <f t="shared" si="638"/>
        <v>-6.886440000000002E-2</v>
      </c>
      <c r="N3176">
        <f t="shared" si="639"/>
        <v>0</v>
      </c>
      <c r="O3176">
        <f t="shared" si="640"/>
        <v>0</v>
      </c>
      <c r="P3176" s="63">
        <f t="shared" si="641"/>
        <v>0</v>
      </c>
    </row>
    <row r="3177" spans="1:18" x14ac:dyDescent="0.3">
      <c r="A3177">
        <f t="shared" si="642"/>
        <v>2019</v>
      </c>
      <c r="B3177">
        <f t="shared" si="643"/>
        <v>1</v>
      </c>
      <c r="C3177">
        <f t="shared" si="644"/>
        <v>11</v>
      </c>
      <c r="D3177">
        <f t="shared" si="645"/>
        <v>4</v>
      </c>
      <c r="E3177" t="str">
        <f t="shared" si="646"/>
        <v>OFF</v>
      </c>
      <c r="F3177" s="13">
        <f t="shared" si="648"/>
        <v>43476</v>
      </c>
      <c r="G3177" s="14" t="str">
        <f t="shared" si="647"/>
        <v>Avg of 4 NM Projects</v>
      </c>
      <c r="H3177" s="15">
        <f t="shared" si="649"/>
        <v>6</v>
      </c>
      <c r="I3177" s="93">
        <v>-1.4100000000000001</v>
      </c>
      <c r="J3177">
        <f t="shared" si="637"/>
        <v>-7.9213483146067416E-3</v>
      </c>
      <c r="K3177" s="4">
        <v>47.56</v>
      </c>
      <c r="L3177" s="4">
        <v>80.25</v>
      </c>
      <c r="M3177" s="16">
        <f t="shared" si="638"/>
        <v>-0.11315250000000002</v>
      </c>
      <c r="N3177">
        <f t="shared" si="639"/>
        <v>0</v>
      </c>
      <c r="O3177">
        <f t="shared" si="640"/>
        <v>0</v>
      </c>
      <c r="P3177" s="63">
        <f t="shared" si="641"/>
        <v>0</v>
      </c>
    </row>
    <row r="3178" spans="1:18" x14ac:dyDescent="0.3">
      <c r="A3178">
        <f t="shared" si="642"/>
        <v>2019</v>
      </c>
      <c r="B3178">
        <f t="shared" si="643"/>
        <v>1</v>
      </c>
      <c r="C3178">
        <f t="shared" si="644"/>
        <v>11</v>
      </c>
      <c r="D3178">
        <f t="shared" si="645"/>
        <v>4</v>
      </c>
      <c r="E3178" t="str">
        <f t="shared" si="646"/>
        <v>OFF</v>
      </c>
      <c r="F3178" s="13">
        <f t="shared" si="648"/>
        <v>43476</v>
      </c>
      <c r="G3178" s="14" t="str">
        <f t="shared" si="647"/>
        <v>Avg of 4 NM Projects</v>
      </c>
      <c r="H3178" s="15">
        <f t="shared" si="649"/>
        <v>7</v>
      </c>
      <c r="I3178" s="93">
        <v>-1.1499999999999999</v>
      </c>
      <c r="J3178">
        <f t="shared" si="637"/>
        <v>-6.4606741573033704E-3</v>
      </c>
      <c r="K3178" s="4">
        <v>58.35</v>
      </c>
      <c r="L3178" s="4">
        <v>65.66</v>
      </c>
      <c r="M3178" s="16">
        <f t="shared" si="638"/>
        <v>-7.5508999999999993E-2</v>
      </c>
      <c r="N3178">
        <f t="shared" si="639"/>
        <v>0</v>
      </c>
      <c r="O3178">
        <f t="shared" si="640"/>
        <v>0</v>
      </c>
      <c r="P3178" s="63">
        <f t="shared" si="641"/>
        <v>0</v>
      </c>
    </row>
    <row r="3179" spans="1:18" x14ac:dyDescent="0.3">
      <c r="A3179">
        <f t="shared" si="642"/>
        <v>2019</v>
      </c>
      <c r="B3179">
        <f t="shared" si="643"/>
        <v>1</v>
      </c>
      <c r="C3179">
        <f t="shared" si="644"/>
        <v>11</v>
      </c>
      <c r="D3179">
        <f t="shared" si="645"/>
        <v>4</v>
      </c>
      <c r="E3179" t="str">
        <f t="shared" si="646"/>
        <v>ON</v>
      </c>
      <c r="F3179" s="13">
        <f t="shared" si="648"/>
        <v>43476</v>
      </c>
      <c r="G3179" s="14" t="str">
        <f t="shared" si="647"/>
        <v>Avg of 4 NM Projects</v>
      </c>
      <c r="H3179" s="15">
        <f t="shared" si="649"/>
        <v>8</v>
      </c>
      <c r="I3179" s="93">
        <v>-0.9</v>
      </c>
      <c r="J3179">
        <f t="shared" si="637"/>
        <v>-5.0561797752808994E-3</v>
      </c>
      <c r="K3179" s="4">
        <v>58.66</v>
      </c>
      <c r="L3179" s="4">
        <v>61.1</v>
      </c>
      <c r="M3179" s="16">
        <f t="shared" si="638"/>
        <v>-5.4990000000000004E-2</v>
      </c>
      <c r="N3179">
        <f t="shared" si="639"/>
        <v>0</v>
      </c>
      <c r="O3179">
        <f t="shared" si="640"/>
        <v>0</v>
      </c>
      <c r="P3179" s="63">
        <f t="shared" si="641"/>
        <v>0</v>
      </c>
    </row>
    <row r="3180" spans="1:18" x14ac:dyDescent="0.3">
      <c r="A3180">
        <f t="shared" si="642"/>
        <v>2019</v>
      </c>
      <c r="B3180">
        <f t="shared" si="643"/>
        <v>1</v>
      </c>
      <c r="C3180">
        <f t="shared" si="644"/>
        <v>11</v>
      </c>
      <c r="D3180">
        <f t="shared" si="645"/>
        <v>4</v>
      </c>
      <c r="E3180" t="str">
        <f t="shared" si="646"/>
        <v>ON</v>
      </c>
      <c r="F3180" s="13">
        <f t="shared" si="648"/>
        <v>43476</v>
      </c>
      <c r="G3180" s="14" t="str">
        <f t="shared" si="647"/>
        <v>Avg of 4 NM Projects</v>
      </c>
      <c r="H3180" s="15">
        <f t="shared" si="649"/>
        <v>9</v>
      </c>
      <c r="I3180" s="93">
        <v>0.9</v>
      </c>
      <c r="J3180">
        <f t="shared" si="637"/>
        <v>5.0561797752808994E-3</v>
      </c>
      <c r="K3180" s="4">
        <v>51.41</v>
      </c>
      <c r="L3180" s="4">
        <v>46.41</v>
      </c>
      <c r="M3180" s="16">
        <f t="shared" si="638"/>
        <v>4.1769000000000001E-2</v>
      </c>
      <c r="N3180">
        <f t="shared" si="639"/>
        <v>0</v>
      </c>
      <c r="O3180">
        <f t="shared" si="640"/>
        <v>0</v>
      </c>
      <c r="P3180" s="63">
        <f t="shared" si="641"/>
        <v>0</v>
      </c>
    </row>
    <row r="3181" spans="1:18" x14ac:dyDescent="0.3">
      <c r="A3181">
        <f t="shared" si="642"/>
        <v>2019</v>
      </c>
      <c r="B3181">
        <f t="shared" si="643"/>
        <v>1</v>
      </c>
      <c r="C3181">
        <f t="shared" si="644"/>
        <v>11</v>
      </c>
      <c r="D3181">
        <f t="shared" si="645"/>
        <v>4</v>
      </c>
      <c r="E3181" t="str">
        <f t="shared" si="646"/>
        <v>ON</v>
      </c>
      <c r="F3181" s="13">
        <f t="shared" si="648"/>
        <v>43476</v>
      </c>
      <c r="G3181" s="14" t="str">
        <f t="shared" si="647"/>
        <v>Avg of 4 NM Projects</v>
      </c>
      <c r="H3181" s="15">
        <f t="shared" si="649"/>
        <v>10</v>
      </c>
      <c r="I3181" s="93">
        <v>2.6850000000000005</v>
      </c>
      <c r="J3181">
        <f t="shared" si="637"/>
        <v>1.5084269662921351E-2</v>
      </c>
      <c r="K3181" s="4">
        <v>46.78</v>
      </c>
      <c r="L3181" s="4">
        <v>37.79</v>
      </c>
      <c r="M3181" s="16">
        <f t="shared" si="638"/>
        <v>0.10146615000000002</v>
      </c>
      <c r="N3181">
        <f t="shared" si="639"/>
        <v>0</v>
      </c>
      <c r="O3181">
        <f t="shared" si="640"/>
        <v>0</v>
      </c>
      <c r="P3181" s="63">
        <f t="shared" si="641"/>
        <v>0</v>
      </c>
    </row>
    <row r="3182" spans="1:18" x14ac:dyDescent="0.3">
      <c r="A3182">
        <f t="shared" si="642"/>
        <v>2019</v>
      </c>
      <c r="B3182">
        <f t="shared" si="643"/>
        <v>1</v>
      </c>
      <c r="C3182">
        <f t="shared" si="644"/>
        <v>11</v>
      </c>
      <c r="D3182">
        <f t="shared" si="645"/>
        <v>4</v>
      </c>
      <c r="E3182" t="str">
        <f t="shared" si="646"/>
        <v>ON</v>
      </c>
      <c r="F3182" s="13">
        <f t="shared" si="648"/>
        <v>43476</v>
      </c>
      <c r="G3182" s="14" t="str">
        <f t="shared" si="647"/>
        <v>Avg of 4 NM Projects</v>
      </c>
      <c r="H3182" s="15">
        <f t="shared" si="649"/>
        <v>11</v>
      </c>
      <c r="I3182" s="93">
        <v>8.7050000000000001</v>
      </c>
      <c r="J3182">
        <f t="shared" si="637"/>
        <v>4.8904494382022469E-2</v>
      </c>
      <c r="K3182" s="4">
        <v>54.17</v>
      </c>
      <c r="L3182" s="4">
        <v>41</v>
      </c>
      <c r="M3182" s="16">
        <f t="shared" si="638"/>
        <v>0.35690500000000003</v>
      </c>
      <c r="N3182">
        <f t="shared" si="639"/>
        <v>0</v>
      </c>
      <c r="O3182">
        <f t="shared" si="640"/>
        <v>0</v>
      </c>
      <c r="P3182" s="63">
        <f t="shared" si="641"/>
        <v>0</v>
      </c>
    </row>
    <row r="3183" spans="1:18" x14ac:dyDescent="0.3">
      <c r="A3183">
        <f t="shared" si="642"/>
        <v>2019</v>
      </c>
      <c r="B3183">
        <f t="shared" si="643"/>
        <v>1</v>
      </c>
      <c r="C3183">
        <f t="shared" si="644"/>
        <v>11</v>
      </c>
      <c r="D3183">
        <f t="shared" si="645"/>
        <v>4</v>
      </c>
      <c r="E3183" t="str">
        <f t="shared" si="646"/>
        <v>ON</v>
      </c>
      <c r="F3183" s="13">
        <f t="shared" si="648"/>
        <v>43476</v>
      </c>
      <c r="G3183" s="14" t="str">
        <f t="shared" si="647"/>
        <v>Avg of 4 NM Projects</v>
      </c>
      <c r="H3183" s="15">
        <f t="shared" si="649"/>
        <v>12</v>
      </c>
      <c r="I3183" s="93">
        <v>13.96</v>
      </c>
      <c r="J3183">
        <f t="shared" si="637"/>
        <v>7.8426966292134831E-2</v>
      </c>
      <c r="K3183" s="4">
        <v>45.2</v>
      </c>
      <c r="L3183" s="4">
        <v>40.4</v>
      </c>
      <c r="M3183" s="16">
        <f t="shared" si="638"/>
        <v>0.56398400000000004</v>
      </c>
      <c r="N3183">
        <f t="shared" si="639"/>
        <v>0</v>
      </c>
      <c r="O3183">
        <f t="shared" si="640"/>
        <v>0</v>
      </c>
      <c r="P3183" s="63">
        <f t="shared" si="641"/>
        <v>0</v>
      </c>
    </row>
    <row r="3184" spans="1:18" x14ac:dyDescent="0.3">
      <c r="A3184">
        <f t="shared" si="642"/>
        <v>2019</v>
      </c>
      <c r="B3184">
        <f t="shared" si="643"/>
        <v>1</v>
      </c>
      <c r="C3184">
        <f t="shared" si="644"/>
        <v>11</v>
      </c>
      <c r="D3184">
        <f t="shared" si="645"/>
        <v>4</v>
      </c>
      <c r="E3184" t="str">
        <f t="shared" si="646"/>
        <v>ON</v>
      </c>
      <c r="F3184" s="13">
        <f t="shared" si="648"/>
        <v>43476</v>
      </c>
      <c r="G3184" s="14" t="str">
        <f t="shared" si="647"/>
        <v>Avg of 4 NM Projects</v>
      </c>
      <c r="H3184" s="15">
        <f t="shared" si="649"/>
        <v>13</v>
      </c>
      <c r="I3184" s="93">
        <v>13.565</v>
      </c>
      <c r="J3184">
        <f t="shared" si="637"/>
        <v>7.6207865168539321E-2</v>
      </c>
      <c r="K3184" s="4">
        <v>42.69</v>
      </c>
      <c r="L3184" s="4">
        <v>42.21</v>
      </c>
      <c r="M3184" s="16">
        <f t="shared" si="638"/>
        <v>0.57257865000000008</v>
      </c>
      <c r="N3184">
        <f t="shared" si="639"/>
        <v>0</v>
      </c>
      <c r="O3184">
        <f t="shared" si="640"/>
        <v>0</v>
      </c>
      <c r="P3184" s="63">
        <f t="shared" si="641"/>
        <v>0</v>
      </c>
    </row>
    <row r="3185" spans="1:18" x14ac:dyDescent="0.3">
      <c r="A3185">
        <f t="shared" si="642"/>
        <v>2019</v>
      </c>
      <c r="B3185">
        <f t="shared" si="643"/>
        <v>1</v>
      </c>
      <c r="C3185">
        <f t="shared" si="644"/>
        <v>11</v>
      </c>
      <c r="D3185">
        <f t="shared" si="645"/>
        <v>4</v>
      </c>
      <c r="E3185" t="str">
        <f t="shared" si="646"/>
        <v>ON</v>
      </c>
      <c r="F3185" s="13">
        <f t="shared" si="648"/>
        <v>43476</v>
      </c>
      <c r="G3185" s="14" t="str">
        <f t="shared" si="647"/>
        <v>Avg of 4 NM Projects</v>
      </c>
      <c r="H3185" s="15">
        <f t="shared" si="649"/>
        <v>14</v>
      </c>
      <c r="I3185" s="93">
        <v>12.54</v>
      </c>
      <c r="J3185">
        <f t="shared" si="637"/>
        <v>7.044943820224718E-2</v>
      </c>
      <c r="K3185" s="4">
        <v>43.92</v>
      </c>
      <c r="L3185" s="4">
        <v>45.23</v>
      </c>
      <c r="M3185" s="16">
        <f t="shared" si="638"/>
        <v>0.56718419999999992</v>
      </c>
      <c r="N3185">
        <f t="shared" si="639"/>
        <v>0</v>
      </c>
      <c r="O3185">
        <f t="shared" si="640"/>
        <v>0</v>
      </c>
      <c r="P3185" s="63">
        <f t="shared" si="641"/>
        <v>0</v>
      </c>
    </row>
    <row r="3186" spans="1:18" x14ac:dyDescent="0.3">
      <c r="A3186">
        <f t="shared" si="642"/>
        <v>2019</v>
      </c>
      <c r="B3186">
        <f t="shared" si="643"/>
        <v>1</v>
      </c>
      <c r="C3186">
        <f t="shared" si="644"/>
        <v>11</v>
      </c>
      <c r="D3186">
        <f t="shared" si="645"/>
        <v>4</v>
      </c>
      <c r="E3186" t="str">
        <f t="shared" si="646"/>
        <v>ON</v>
      </c>
      <c r="F3186" s="13">
        <f t="shared" si="648"/>
        <v>43476</v>
      </c>
      <c r="G3186" s="14" t="str">
        <f t="shared" si="647"/>
        <v>Avg of 4 NM Projects</v>
      </c>
      <c r="H3186" s="15">
        <f t="shared" si="649"/>
        <v>15</v>
      </c>
      <c r="I3186" s="93">
        <v>7.04</v>
      </c>
      <c r="J3186">
        <f t="shared" si="637"/>
        <v>3.9550561797752806E-2</v>
      </c>
      <c r="K3186" s="4">
        <v>42.88</v>
      </c>
      <c r="L3186" s="4">
        <v>47.51</v>
      </c>
      <c r="M3186" s="16">
        <f t="shared" si="638"/>
        <v>0.3344704</v>
      </c>
      <c r="N3186">
        <f t="shared" si="639"/>
        <v>0</v>
      </c>
      <c r="O3186">
        <f t="shared" si="640"/>
        <v>0</v>
      </c>
      <c r="P3186" s="63">
        <f t="shared" si="641"/>
        <v>0</v>
      </c>
    </row>
    <row r="3187" spans="1:18" x14ac:dyDescent="0.3">
      <c r="A3187">
        <f t="shared" si="642"/>
        <v>2019</v>
      </c>
      <c r="B3187">
        <f t="shared" si="643"/>
        <v>1</v>
      </c>
      <c r="C3187">
        <f t="shared" si="644"/>
        <v>11</v>
      </c>
      <c r="D3187">
        <f t="shared" si="645"/>
        <v>4</v>
      </c>
      <c r="E3187" t="str">
        <f t="shared" si="646"/>
        <v>ON</v>
      </c>
      <c r="F3187" s="13">
        <f t="shared" si="648"/>
        <v>43476</v>
      </c>
      <c r="G3187" s="14" t="str">
        <f t="shared" si="647"/>
        <v>Avg of 4 NM Projects</v>
      </c>
      <c r="H3187" s="15">
        <f t="shared" si="649"/>
        <v>16</v>
      </c>
      <c r="I3187" s="93">
        <v>2.3050000000000002</v>
      </c>
      <c r="J3187">
        <f t="shared" si="637"/>
        <v>1.2949438202247192E-2</v>
      </c>
      <c r="K3187" s="4">
        <v>51.85</v>
      </c>
      <c r="L3187" s="4">
        <v>50.41</v>
      </c>
      <c r="M3187" s="16">
        <f t="shared" si="638"/>
        <v>0.11619504999999999</v>
      </c>
      <c r="N3187">
        <f t="shared" si="639"/>
        <v>0</v>
      </c>
      <c r="O3187">
        <f t="shared" si="640"/>
        <v>0</v>
      </c>
      <c r="P3187" s="63">
        <f t="shared" si="641"/>
        <v>0</v>
      </c>
    </row>
    <row r="3188" spans="1:18" x14ac:dyDescent="0.3">
      <c r="A3188">
        <f t="shared" si="642"/>
        <v>2019</v>
      </c>
      <c r="B3188">
        <f t="shared" si="643"/>
        <v>1</v>
      </c>
      <c r="C3188">
        <f t="shared" si="644"/>
        <v>11</v>
      </c>
      <c r="D3188">
        <f t="shared" si="645"/>
        <v>4</v>
      </c>
      <c r="E3188" t="str">
        <f t="shared" si="646"/>
        <v>ON</v>
      </c>
      <c r="F3188" s="13">
        <f t="shared" si="648"/>
        <v>43476</v>
      </c>
      <c r="G3188" s="14" t="str">
        <f t="shared" si="647"/>
        <v>Avg of 4 NM Projects</v>
      </c>
      <c r="H3188" s="15">
        <f t="shared" si="649"/>
        <v>17</v>
      </c>
      <c r="I3188" s="93">
        <v>-0.51500000000000001</v>
      </c>
      <c r="J3188">
        <f t="shared" si="637"/>
        <v>-2.8932584269662923E-3</v>
      </c>
      <c r="K3188" s="4">
        <v>59.5</v>
      </c>
      <c r="L3188" s="4">
        <v>47.47</v>
      </c>
      <c r="M3188" s="16">
        <f t="shared" si="638"/>
        <v>-2.4447050000000001E-2</v>
      </c>
      <c r="N3188">
        <f t="shared" si="639"/>
        <v>0</v>
      </c>
      <c r="O3188">
        <f t="shared" si="640"/>
        <v>0</v>
      </c>
      <c r="P3188" s="63">
        <f t="shared" si="641"/>
        <v>0</v>
      </c>
    </row>
    <row r="3189" spans="1:18" x14ac:dyDescent="0.3">
      <c r="A3189">
        <f t="shared" si="642"/>
        <v>2019</v>
      </c>
      <c r="B3189">
        <f t="shared" si="643"/>
        <v>1</v>
      </c>
      <c r="C3189">
        <f t="shared" si="644"/>
        <v>11</v>
      </c>
      <c r="D3189">
        <f t="shared" si="645"/>
        <v>4</v>
      </c>
      <c r="E3189" t="str">
        <f t="shared" si="646"/>
        <v>ON</v>
      </c>
      <c r="F3189" s="13">
        <f t="shared" si="648"/>
        <v>43476</v>
      </c>
      <c r="G3189" s="14" t="str">
        <f t="shared" si="647"/>
        <v>Avg of 4 NM Projects</v>
      </c>
      <c r="H3189" s="15">
        <f t="shared" si="649"/>
        <v>18</v>
      </c>
      <c r="I3189" s="93">
        <v>-0.13</v>
      </c>
      <c r="J3189">
        <f t="shared" si="637"/>
        <v>-7.3033707865168538E-4</v>
      </c>
      <c r="K3189" s="4">
        <v>65.97</v>
      </c>
      <c r="L3189" s="4">
        <v>53.02</v>
      </c>
      <c r="M3189" s="16">
        <f t="shared" si="638"/>
        <v>-6.8926000000000005E-3</v>
      </c>
      <c r="N3189">
        <f t="shared" si="639"/>
        <v>0</v>
      </c>
      <c r="O3189">
        <f t="shared" si="640"/>
        <v>0</v>
      </c>
      <c r="P3189" s="63">
        <f t="shared" si="641"/>
        <v>0</v>
      </c>
    </row>
    <row r="3190" spans="1:18" x14ac:dyDescent="0.3">
      <c r="A3190">
        <f t="shared" si="642"/>
        <v>2019</v>
      </c>
      <c r="B3190">
        <f t="shared" si="643"/>
        <v>1</v>
      </c>
      <c r="C3190">
        <f t="shared" si="644"/>
        <v>11</v>
      </c>
      <c r="D3190">
        <f t="shared" si="645"/>
        <v>4</v>
      </c>
      <c r="E3190" t="str">
        <f t="shared" si="646"/>
        <v>ON</v>
      </c>
      <c r="F3190" s="13">
        <f t="shared" si="648"/>
        <v>43476</v>
      </c>
      <c r="G3190" s="14" t="str">
        <f t="shared" si="647"/>
        <v>Avg of 4 NM Projects</v>
      </c>
      <c r="H3190" s="15">
        <f t="shared" si="649"/>
        <v>19</v>
      </c>
      <c r="I3190" s="93">
        <v>-0.26</v>
      </c>
      <c r="J3190">
        <f t="shared" si="637"/>
        <v>-1.4606741573033708E-3</v>
      </c>
      <c r="K3190" s="4">
        <v>63.14</v>
      </c>
      <c r="L3190" s="4">
        <v>52.42</v>
      </c>
      <c r="M3190" s="16">
        <f t="shared" si="638"/>
        <v>-1.3629200000000001E-2</v>
      </c>
      <c r="N3190">
        <f t="shared" si="639"/>
        <v>0</v>
      </c>
      <c r="O3190">
        <f t="shared" si="640"/>
        <v>0</v>
      </c>
      <c r="P3190" s="63">
        <f t="shared" si="641"/>
        <v>0</v>
      </c>
    </row>
    <row r="3191" spans="1:18" x14ac:dyDescent="0.3">
      <c r="A3191">
        <f t="shared" si="642"/>
        <v>2019</v>
      </c>
      <c r="B3191">
        <f t="shared" si="643"/>
        <v>1</v>
      </c>
      <c r="C3191">
        <f t="shared" si="644"/>
        <v>11</v>
      </c>
      <c r="D3191">
        <f t="shared" si="645"/>
        <v>4</v>
      </c>
      <c r="E3191" t="str">
        <f t="shared" si="646"/>
        <v>ON</v>
      </c>
      <c r="F3191" s="13">
        <f t="shared" si="648"/>
        <v>43476</v>
      </c>
      <c r="G3191" s="14" t="str">
        <f t="shared" si="647"/>
        <v>Avg of 4 NM Projects</v>
      </c>
      <c r="H3191" s="15">
        <f t="shared" si="649"/>
        <v>20</v>
      </c>
      <c r="I3191" s="93">
        <v>0</v>
      </c>
      <c r="J3191">
        <f t="shared" si="637"/>
        <v>0</v>
      </c>
      <c r="K3191" s="4">
        <v>59.62</v>
      </c>
      <c r="L3191" s="4">
        <v>51.61</v>
      </c>
      <c r="M3191" s="16">
        <f t="shared" si="638"/>
        <v>0</v>
      </c>
      <c r="N3191">
        <f t="shared" si="639"/>
        <v>1</v>
      </c>
      <c r="O3191">
        <f t="shared" si="640"/>
        <v>0</v>
      </c>
      <c r="P3191" s="63">
        <f t="shared" si="641"/>
        <v>0</v>
      </c>
    </row>
    <row r="3192" spans="1:18" x14ac:dyDescent="0.3">
      <c r="A3192">
        <f t="shared" si="642"/>
        <v>2019</v>
      </c>
      <c r="B3192">
        <f t="shared" si="643"/>
        <v>1</v>
      </c>
      <c r="C3192">
        <f t="shared" si="644"/>
        <v>11</v>
      </c>
      <c r="D3192">
        <f t="shared" si="645"/>
        <v>4</v>
      </c>
      <c r="E3192" t="str">
        <f t="shared" si="646"/>
        <v>ON</v>
      </c>
      <c r="F3192" s="13">
        <f t="shared" si="648"/>
        <v>43476</v>
      </c>
      <c r="G3192" s="14" t="str">
        <f t="shared" si="647"/>
        <v>Avg of 4 NM Projects</v>
      </c>
      <c r="H3192" s="15">
        <f t="shared" si="649"/>
        <v>21</v>
      </c>
      <c r="I3192" s="93">
        <v>-0.13</v>
      </c>
      <c r="J3192">
        <f t="shared" si="637"/>
        <v>-7.3033707865168538E-4</v>
      </c>
      <c r="K3192" s="4">
        <v>59.27</v>
      </c>
      <c r="L3192" s="4">
        <v>51.79</v>
      </c>
      <c r="M3192" s="16">
        <f t="shared" si="638"/>
        <v>-6.7327000000000003E-3</v>
      </c>
      <c r="N3192">
        <f t="shared" si="639"/>
        <v>0</v>
      </c>
      <c r="O3192">
        <f t="shared" si="640"/>
        <v>0</v>
      </c>
      <c r="P3192" s="63">
        <f t="shared" si="641"/>
        <v>0</v>
      </c>
    </row>
    <row r="3193" spans="1:18" x14ac:dyDescent="0.3">
      <c r="A3193">
        <f t="shared" si="642"/>
        <v>2019</v>
      </c>
      <c r="B3193">
        <f t="shared" si="643"/>
        <v>1</v>
      </c>
      <c r="C3193">
        <f t="shared" si="644"/>
        <v>11</v>
      </c>
      <c r="D3193">
        <f t="shared" si="645"/>
        <v>4</v>
      </c>
      <c r="E3193" t="str">
        <f t="shared" si="646"/>
        <v>ON</v>
      </c>
      <c r="F3193" s="13">
        <f t="shared" si="648"/>
        <v>43476</v>
      </c>
      <c r="G3193" s="14" t="str">
        <f t="shared" si="647"/>
        <v>Avg of 4 NM Projects</v>
      </c>
      <c r="H3193" s="15">
        <f t="shared" si="649"/>
        <v>22</v>
      </c>
      <c r="I3193" s="93">
        <v>0</v>
      </c>
      <c r="J3193">
        <f t="shared" si="637"/>
        <v>0</v>
      </c>
      <c r="K3193" s="4">
        <v>53.58</v>
      </c>
      <c r="L3193" s="4">
        <v>52.36</v>
      </c>
      <c r="M3193" s="16">
        <f t="shared" si="638"/>
        <v>0</v>
      </c>
      <c r="N3193">
        <f t="shared" si="639"/>
        <v>1</v>
      </c>
      <c r="O3193">
        <f t="shared" si="640"/>
        <v>0</v>
      </c>
      <c r="P3193" s="63">
        <f t="shared" si="641"/>
        <v>0</v>
      </c>
    </row>
    <row r="3194" spans="1:18" x14ac:dyDescent="0.3">
      <c r="A3194">
        <f t="shared" si="642"/>
        <v>2019</v>
      </c>
      <c r="B3194">
        <f t="shared" si="643"/>
        <v>1</v>
      </c>
      <c r="C3194">
        <f t="shared" si="644"/>
        <v>11</v>
      </c>
      <c r="D3194">
        <f t="shared" si="645"/>
        <v>4</v>
      </c>
      <c r="E3194" t="str">
        <f t="shared" si="646"/>
        <v>ON</v>
      </c>
      <c r="F3194" s="13">
        <f t="shared" si="648"/>
        <v>43476</v>
      </c>
      <c r="G3194" s="14" t="str">
        <f t="shared" si="647"/>
        <v>Avg of 4 NM Projects</v>
      </c>
      <c r="H3194" s="15">
        <f t="shared" si="649"/>
        <v>23</v>
      </c>
      <c r="I3194" s="93">
        <v>-0.39</v>
      </c>
      <c r="J3194">
        <f t="shared" si="637"/>
        <v>-2.1910112359550564E-3</v>
      </c>
      <c r="K3194" s="4">
        <v>51.56</v>
      </c>
      <c r="L3194" s="4">
        <v>49.98</v>
      </c>
      <c r="M3194" s="16">
        <f t="shared" si="638"/>
        <v>-1.9492200000000001E-2</v>
      </c>
      <c r="N3194">
        <f t="shared" si="639"/>
        <v>0</v>
      </c>
      <c r="O3194">
        <f t="shared" si="640"/>
        <v>0</v>
      </c>
      <c r="P3194" s="63">
        <f t="shared" si="641"/>
        <v>0</v>
      </c>
    </row>
    <row r="3195" spans="1:18" x14ac:dyDescent="0.3">
      <c r="A3195">
        <f t="shared" si="642"/>
        <v>2019</v>
      </c>
      <c r="B3195">
        <f t="shared" si="643"/>
        <v>1</v>
      </c>
      <c r="C3195">
        <f t="shared" si="644"/>
        <v>11</v>
      </c>
      <c r="D3195">
        <f t="shared" si="645"/>
        <v>4</v>
      </c>
      <c r="E3195" t="str">
        <f t="shared" si="646"/>
        <v>OFF</v>
      </c>
      <c r="F3195" s="13">
        <f t="shared" si="648"/>
        <v>43476</v>
      </c>
      <c r="G3195" s="14" t="str">
        <f t="shared" si="647"/>
        <v>Avg of 4 NM Projects</v>
      </c>
      <c r="H3195" s="15">
        <f t="shared" si="649"/>
        <v>24</v>
      </c>
      <c r="I3195" s="93">
        <v>-0.13</v>
      </c>
      <c r="J3195">
        <f t="shared" si="637"/>
        <v>-7.3033707865168538E-4</v>
      </c>
      <c r="K3195" s="4">
        <v>52.48</v>
      </c>
      <c r="L3195" s="4">
        <v>42.12</v>
      </c>
      <c r="M3195" s="16">
        <f t="shared" si="638"/>
        <v>-5.4755999999999997E-3</v>
      </c>
      <c r="N3195">
        <f t="shared" si="639"/>
        <v>0</v>
      </c>
      <c r="O3195">
        <f t="shared" si="640"/>
        <v>0</v>
      </c>
      <c r="P3195" s="63">
        <f t="shared" si="641"/>
        <v>0</v>
      </c>
    </row>
    <row r="3196" spans="1:18" x14ac:dyDescent="0.3">
      <c r="A3196">
        <f t="shared" si="642"/>
        <v>2019</v>
      </c>
      <c r="B3196">
        <f t="shared" si="643"/>
        <v>1</v>
      </c>
      <c r="C3196">
        <f t="shared" si="644"/>
        <v>12</v>
      </c>
      <c r="D3196">
        <f t="shared" si="645"/>
        <v>5</v>
      </c>
      <c r="E3196" t="str">
        <f t="shared" si="646"/>
        <v>OFF</v>
      </c>
      <c r="F3196" s="13">
        <f t="shared" si="648"/>
        <v>43477</v>
      </c>
      <c r="G3196" s="14" t="str">
        <f t="shared" si="647"/>
        <v>Avg of 4 NM Projects</v>
      </c>
      <c r="H3196" s="15">
        <f t="shared" si="649"/>
        <v>1</v>
      </c>
      <c r="I3196" s="93">
        <v>-0.13</v>
      </c>
      <c r="J3196">
        <f t="shared" si="637"/>
        <v>-7.3033707865168538E-4</v>
      </c>
      <c r="K3196" s="4">
        <v>54.49</v>
      </c>
      <c r="L3196" s="4">
        <v>37.020000000000003</v>
      </c>
      <c r="M3196" s="16">
        <f t="shared" si="638"/>
        <v>-4.8126000000000011E-3</v>
      </c>
      <c r="N3196">
        <f t="shared" si="639"/>
        <v>0</v>
      </c>
      <c r="O3196">
        <f t="shared" si="640"/>
        <v>0</v>
      </c>
      <c r="P3196" s="63">
        <f t="shared" si="641"/>
        <v>0</v>
      </c>
      <c r="Q3196" s="34"/>
      <c r="R3196" s="34"/>
    </row>
    <row r="3197" spans="1:18" x14ac:dyDescent="0.3">
      <c r="A3197">
        <f t="shared" si="642"/>
        <v>2019</v>
      </c>
      <c r="B3197">
        <f t="shared" si="643"/>
        <v>1</v>
      </c>
      <c r="C3197">
        <f t="shared" si="644"/>
        <v>12</v>
      </c>
      <c r="D3197">
        <f t="shared" si="645"/>
        <v>5</v>
      </c>
      <c r="E3197" t="str">
        <f t="shared" si="646"/>
        <v>OFF</v>
      </c>
      <c r="F3197" s="13">
        <f t="shared" si="648"/>
        <v>43477</v>
      </c>
      <c r="G3197" s="14" t="str">
        <f t="shared" si="647"/>
        <v>Avg of 4 NM Projects</v>
      </c>
      <c r="H3197" s="15">
        <f t="shared" si="649"/>
        <v>2</v>
      </c>
      <c r="I3197" s="93">
        <v>0</v>
      </c>
      <c r="J3197">
        <f t="shared" si="637"/>
        <v>0</v>
      </c>
      <c r="K3197" s="4">
        <v>51.5</v>
      </c>
      <c r="L3197" s="4">
        <v>43.5</v>
      </c>
      <c r="M3197" s="16">
        <f t="shared" si="638"/>
        <v>0</v>
      </c>
      <c r="N3197">
        <f t="shared" si="639"/>
        <v>1</v>
      </c>
      <c r="O3197">
        <f t="shared" si="640"/>
        <v>0</v>
      </c>
      <c r="P3197" s="63">
        <f t="shared" si="641"/>
        <v>0</v>
      </c>
    </row>
    <row r="3198" spans="1:18" x14ac:dyDescent="0.3">
      <c r="A3198">
        <f t="shared" si="642"/>
        <v>2019</v>
      </c>
      <c r="B3198">
        <f t="shared" si="643"/>
        <v>1</v>
      </c>
      <c r="C3198">
        <f t="shared" si="644"/>
        <v>12</v>
      </c>
      <c r="D3198">
        <f t="shared" si="645"/>
        <v>5</v>
      </c>
      <c r="E3198" t="str">
        <f t="shared" si="646"/>
        <v>OFF</v>
      </c>
      <c r="F3198" s="13">
        <f t="shared" si="648"/>
        <v>43477</v>
      </c>
      <c r="G3198" s="14" t="str">
        <f t="shared" si="647"/>
        <v>Avg of 4 NM Projects</v>
      </c>
      <c r="H3198" s="15">
        <f t="shared" si="649"/>
        <v>3</v>
      </c>
      <c r="I3198" s="93">
        <v>-0.13</v>
      </c>
      <c r="J3198">
        <f t="shared" si="637"/>
        <v>-7.3033707865168538E-4</v>
      </c>
      <c r="K3198" s="4">
        <v>50.9</v>
      </c>
      <c r="L3198" s="4">
        <v>56.04</v>
      </c>
      <c r="M3198" s="16">
        <f t="shared" si="638"/>
        <v>-7.2852000000000004E-3</v>
      </c>
      <c r="N3198">
        <f t="shared" si="639"/>
        <v>0</v>
      </c>
      <c r="O3198">
        <f t="shared" si="640"/>
        <v>0</v>
      </c>
      <c r="P3198" s="63">
        <f t="shared" si="641"/>
        <v>0</v>
      </c>
    </row>
    <row r="3199" spans="1:18" x14ac:dyDescent="0.3">
      <c r="A3199">
        <f t="shared" si="642"/>
        <v>2019</v>
      </c>
      <c r="B3199">
        <f t="shared" si="643"/>
        <v>1</v>
      </c>
      <c r="C3199">
        <f t="shared" si="644"/>
        <v>12</v>
      </c>
      <c r="D3199">
        <f t="shared" si="645"/>
        <v>5</v>
      </c>
      <c r="E3199" t="str">
        <f t="shared" si="646"/>
        <v>OFF</v>
      </c>
      <c r="F3199" s="13">
        <f t="shared" si="648"/>
        <v>43477</v>
      </c>
      <c r="G3199" s="14" t="str">
        <f t="shared" si="647"/>
        <v>Avg of 4 NM Projects</v>
      </c>
      <c r="H3199" s="15">
        <f t="shared" si="649"/>
        <v>4</v>
      </c>
      <c r="I3199" s="93">
        <v>-0.13</v>
      </c>
      <c r="J3199">
        <f t="shared" si="637"/>
        <v>-7.3033707865168538E-4</v>
      </c>
      <c r="K3199" s="4">
        <v>49.36</v>
      </c>
      <c r="L3199" s="4">
        <v>72.58</v>
      </c>
      <c r="M3199" s="16">
        <f t="shared" si="638"/>
        <v>-9.4354E-3</v>
      </c>
      <c r="N3199">
        <f t="shared" si="639"/>
        <v>0</v>
      </c>
      <c r="O3199">
        <f t="shared" si="640"/>
        <v>0</v>
      </c>
      <c r="P3199" s="63">
        <f t="shared" si="641"/>
        <v>0</v>
      </c>
    </row>
    <row r="3200" spans="1:18" x14ac:dyDescent="0.3">
      <c r="A3200">
        <f t="shared" si="642"/>
        <v>2019</v>
      </c>
      <c r="B3200">
        <f t="shared" si="643"/>
        <v>1</v>
      </c>
      <c r="C3200">
        <f t="shared" si="644"/>
        <v>12</v>
      </c>
      <c r="D3200">
        <f t="shared" si="645"/>
        <v>5</v>
      </c>
      <c r="E3200" t="str">
        <f t="shared" si="646"/>
        <v>OFF</v>
      </c>
      <c r="F3200" s="13">
        <f t="shared" si="648"/>
        <v>43477</v>
      </c>
      <c r="G3200" s="14" t="str">
        <f t="shared" si="647"/>
        <v>Avg of 4 NM Projects</v>
      </c>
      <c r="H3200" s="15">
        <f t="shared" si="649"/>
        <v>5</v>
      </c>
      <c r="I3200" s="93">
        <v>-0.13</v>
      </c>
      <c r="J3200">
        <f t="shared" si="637"/>
        <v>-7.3033707865168538E-4</v>
      </c>
      <c r="K3200" s="4">
        <v>51.9</v>
      </c>
      <c r="L3200" s="4">
        <v>47.66</v>
      </c>
      <c r="M3200" s="16">
        <f t="shared" si="638"/>
        <v>-6.1958000000000004E-3</v>
      </c>
      <c r="N3200">
        <f t="shared" si="639"/>
        <v>0</v>
      </c>
      <c r="O3200">
        <f t="shared" si="640"/>
        <v>0</v>
      </c>
      <c r="P3200" s="63">
        <f t="shared" si="641"/>
        <v>0</v>
      </c>
    </row>
    <row r="3201" spans="1:16" x14ac:dyDescent="0.3">
      <c r="A3201">
        <f t="shared" si="642"/>
        <v>2019</v>
      </c>
      <c r="B3201">
        <f t="shared" si="643"/>
        <v>1</v>
      </c>
      <c r="C3201">
        <f t="shared" si="644"/>
        <v>12</v>
      </c>
      <c r="D3201">
        <f t="shared" si="645"/>
        <v>5</v>
      </c>
      <c r="E3201" t="str">
        <f t="shared" si="646"/>
        <v>OFF</v>
      </c>
      <c r="F3201" s="13">
        <f t="shared" si="648"/>
        <v>43477</v>
      </c>
      <c r="G3201" s="14" t="str">
        <f t="shared" si="647"/>
        <v>Avg of 4 NM Projects</v>
      </c>
      <c r="H3201" s="15">
        <f t="shared" si="649"/>
        <v>6</v>
      </c>
      <c r="I3201" s="93">
        <v>-0.26</v>
      </c>
      <c r="J3201">
        <f t="shared" si="637"/>
        <v>-1.4606741573033708E-3</v>
      </c>
      <c r="K3201" s="4">
        <v>61.05</v>
      </c>
      <c r="L3201" s="4">
        <v>58.65</v>
      </c>
      <c r="M3201" s="16">
        <f t="shared" si="638"/>
        <v>-1.5249E-2</v>
      </c>
      <c r="N3201">
        <f t="shared" si="639"/>
        <v>0</v>
      </c>
      <c r="O3201">
        <f t="shared" si="640"/>
        <v>0</v>
      </c>
      <c r="P3201" s="63">
        <f t="shared" si="641"/>
        <v>0</v>
      </c>
    </row>
    <row r="3202" spans="1:16" x14ac:dyDescent="0.3">
      <c r="A3202">
        <f t="shared" si="642"/>
        <v>2019</v>
      </c>
      <c r="B3202">
        <f t="shared" si="643"/>
        <v>1</v>
      </c>
      <c r="C3202">
        <f t="shared" si="644"/>
        <v>12</v>
      </c>
      <c r="D3202">
        <f t="shared" si="645"/>
        <v>5</v>
      </c>
      <c r="E3202" t="str">
        <f t="shared" si="646"/>
        <v>OFF</v>
      </c>
      <c r="F3202" s="13">
        <f t="shared" si="648"/>
        <v>43477</v>
      </c>
      <c r="G3202" s="14" t="str">
        <f t="shared" si="647"/>
        <v>Avg of 4 NM Projects</v>
      </c>
      <c r="H3202" s="15">
        <f t="shared" si="649"/>
        <v>7</v>
      </c>
      <c r="I3202" s="93">
        <v>-0.26</v>
      </c>
      <c r="J3202">
        <f t="shared" si="637"/>
        <v>-1.4606741573033708E-3</v>
      </c>
      <c r="K3202" s="4">
        <v>62.8</v>
      </c>
      <c r="L3202" s="4">
        <v>58.59</v>
      </c>
      <c r="M3202" s="16">
        <f t="shared" si="638"/>
        <v>-1.5233400000000001E-2</v>
      </c>
      <c r="N3202">
        <f t="shared" si="639"/>
        <v>0</v>
      </c>
      <c r="O3202">
        <f t="shared" si="640"/>
        <v>0</v>
      </c>
      <c r="P3202" s="63">
        <f t="shared" si="641"/>
        <v>0</v>
      </c>
    </row>
    <row r="3203" spans="1:16" x14ac:dyDescent="0.3">
      <c r="A3203">
        <f t="shared" si="642"/>
        <v>2019</v>
      </c>
      <c r="B3203">
        <f t="shared" si="643"/>
        <v>1</v>
      </c>
      <c r="C3203">
        <f t="shared" si="644"/>
        <v>12</v>
      </c>
      <c r="D3203">
        <f t="shared" si="645"/>
        <v>5</v>
      </c>
      <c r="E3203" t="str">
        <f t="shared" si="646"/>
        <v>ON</v>
      </c>
      <c r="F3203" s="13">
        <f t="shared" si="648"/>
        <v>43477</v>
      </c>
      <c r="G3203" s="14" t="str">
        <f t="shared" si="647"/>
        <v>Avg of 4 NM Projects</v>
      </c>
      <c r="H3203" s="15">
        <f t="shared" si="649"/>
        <v>8</v>
      </c>
      <c r="I3203" s="93">
        <v>-0.51500000000000001</v>
      </c>
      <c r="J3203">
        <f t="shared" si="637"/>
        <v>-2.8932584269662923E-3</v>
      </c>
      <c r="K3203" s="4">
        <v>63.43</v>
      </c>
      <c r="L3203" s="4">
        <v>63.2</v>
      </c>
      <c r="M3203" s="16">
        <f t="shared" si="638"/>
        <v>-3.2548000000000001E-2</v>
      </c>
      <c r="N3203">
        <f t="shared" si="639"/>
        <v>0</v>
      </c>
      <c r="O3203">
        <f t="shared" si="640"/>
        <v>0</v>
      </c>
      <c r="P3203" s="63">
        <f t="shared" si="641"/>
        <v>0</v>
      </c>
    </row>
    <row r="3204" spans="1:16" x14ac:dyDescent="0.3">
      <c r="A3204">
        <f t="shared" si="642"/>
        <v>2019</v>
      </c>
      <c r="B3204">
        <f t="shared" si="643"/>
        <v>1</v>
      </c>
      <c r="C3204">
        <f t="shared" si="644"/>
        <v>12</v>
      </c>
      <c r="D3204">
        <f t="shared" si="645"/>
        <v>5</v>
      </c>
      <c r="E3204" t="str">
        <f t="shared" si="646"/>
        <v>ON</v>
      </c>
      <c r="F3204" s="13">
        <f t="shared" si="648"/>
        <v>43477</v>
      </c>
      <c r="G3204" s="14" t="str">
        <f t="shared" si="647"/>
        <v>Avg of 4 NM Projects</v>
      </c>
      <c r="H3204" s="15">
        <f t="shared" si="649"/>
        <v>9</v>
      </c>
      <c r="I3204" s="93">
        <v>2.56</v>
      </c>
      <c r="J3204">
        <f t="shared" ref="J3204:J3267" si="650">+I3204/$I$1</f>
        <v>1.4382022471910113E-2</v>
      </c>
      <c r="K3204" s="4">
        <v>63.87</v>
      </c>
      <c r="L3204" s="4">
        <v>76.099999999999994</v>
      </c>
      <c r="M3204" s="16">
        <f t="shared" ref="M3204:M3267" si="651">+L3204*I3204/1000</f>
        <v>0.19481599999999999</v>
      </c>
      <c r="N3204">
        <f t="shared" ref="N3204:N3267" si="652">+IF(I3204=0,1,0)</f>
        <v>0</v>
      </c>
      <c r="O3204">
        <f t="shared" ref="O3204:O3267" si="653">+IF(I3204&gt;=0.5*$I$1,1,0)</f>
        <v>0</v>
      </c>
      <c r="P3204" s="63">
        <f t="shared" ref="P3204:P3267" si="654">+IF(I3204&gt;MAX(I$3652:I$5859),1,0)</f>
        <v>0</v>
      </c>
    </row>
    <row r="3205" spans="1:16" x14ac:dyDescent="0.3">
      <c r="A3205">
        <f t="shared" ref="A3205:A3268" si="655">YEAR(F3205)</f>
        <v>2019</v>
      </c>
      <c r="B3205">
        <f t="shared" ref="B3205:B3268" si="656">+MONTH(F3205)</f>
        <v>1</v>
      </c>
      <c r="C3205">
        <f t="shared" ref="C3205:C3268" si="657">+DAY(F3205)</f>
        <v>12</v>
      </c>
      <c r="D3205">
        <f t="shared" ref="D3205:D3268" si="658">WEEKDAY(C3205)</f>
        <v>5</v>
      </c>
      <c r="E3205" t="str">
        <f t="shared" ref="E3205:E3268" si="659">IF(OR(D3205=1,D3205=7,H3205=1,H3205=2,H3205=3,H3205=4,H3205=5,H3205=6,H3205=7,H3205=24),"OFF","ON")</f>
        <v>ON</v>
      </c>
      <c r="F3205" s="13">
        <f t="shared" si="648"/>
        <v>43477</v>
      </c>
      <c r="G3205" s="14" t="str">
        <f t="shared" si="647"/>
        <v>Avg of 4 NM Projects</v>
      </c>
      <c r="H3205" s="15">
        <f t="shared" si="649"/>
        <v>10</v>
      </c>
      <c r="I3205" s="93">
        <v>7.5449999999999999</v>
      </c>
      <c r="J3205">
        <f t="shared" si="650"/>
        <v>4.2387640449438199E-2</v>
      </c>
      <c r="K3205" s="4">
        <v>55.25</v>
      </c>
      <c r="L3205" s="4">
        <v>74.23</v>
      </c>
      <c r="M3205" s="16">
        <f t="shared" si="651"/>
        <v>0.56006535000000013</v>
      </c>
      <c r="N3205">
        <f t="shared" si="652"/>
        <v>0</v>
      </c>
      <c r="O3205">
        <f t="shared" si="653"/>
        <v>0</v>
      </c>
      <c r="P3205" s="63">
        <f t="shared" si="654"/>
        <v>0</v>
      </c>
    </row>
    <row r="3206" spans="1:16" x14ac:dyDescent="0.3">
      <c r="A3206">
        <f t="shared" si="655"/>
        <v>2019</v>
      </c>
      <c r="B3206">
        <f t="shared" si="656"/>
        <v>1</v>
      </c>
      <c r="C3206">
        <f t="shared" si="657"/>
        <v>12</v>
      </c>
      <c r="D3206">
        <f t="shared" si="658"/>
        <v>5</v>
      </c>
      <c r="E3206" t="str">
        <f t="shared" si="659"/>
        <v>ON</v>
      </c>
      <c r="F3206" s="13">
        <f t="shared" si="648"/>
        <v>43477</v>
      </c>
      <c r="G3206" s="14" t="str">
        <f t="shared" ref="G3206:G3269" si="660">+G3205</f>
        <v>Avg of 4 NM Projects</v>
      </c>
      <c r="H3206" s="15">
        <f t="shared" si="649"/>
        <v>11</v>
      </c>
      <c r="I3206" s="93">
        <v>14.074999999999999</v>
      </c>
      <c r="J3206">
        <f t="shared" si="650"/>
        <v>7.907303370786517E-2</v>
      </c>
      <c r="K3206" s="4">
        <v>46.52</v>
      </c>
      <c r="L3206" s="4">
        <v>47.35</v>
      </c>
      <c r="M3206" s="16">
        <f t="shared" si="651"/>
        <v>0.66645124999999994</v>
      </c>
      <c r="N3206">
        <f t="shared" si="652"/>
        <v>0</v>
      </c>
      <c r="O3206">
        <f t="shared" si="653"/>
        <v>0</v>
      </c>
      <c r="P3206" s="63">
        <f t="shared" si="654"/>
        <v>0</v>
      </c>
    </row>
    <row r="3207" spans="1:16" x14ac:dyDescent="0.3">
      <c r="A3207">
        <f t="shared" si="655"/>
        <v>2019</v>
      </c>
      <c r="B3207">
        <f t="shared" si="656"/>
        <v>1</v>
      </c>
      <c r="C3207">
        <f t="shared" si="657"/>
        <v>12</v>
      </c>
      <c r="D3207">
        <f t="shared" si="658"/>
        <v>5</v>
      </c>
      <c r="E3207" t="str">
        <f t="shared" si="659"/>
        <v>ON</v>
      </c>
      <c r="F3207" s="13">
        <f t="shared" si="648"/>
        <v>43477</v>
      </c>
      <c r="G3207" s="14" t="str">
        <f t="shared" si="660"/>
        <v>Avg of 4 NM Projects</v>
      </c>
      <c r="H3207" s="15">
        <f t="shared" si="649"/>
        <v>12</v>
      </c>
      <c r="I3207" s="93">
        <v>18.175000000000001</v>
      </c>
      <c r="J3207">
        <f t="shared" si="650"/>
        <v>0.10210674157303372</v>
      </c>
      <c r="K3207" s="4">
        <v>44.15</v>
      </c>
      <c r="L3207" s="4">
        <v>44.11</v>
      </c>
      <c r="M3207" s="16">
        <f t="shared" si="651"/>
        <v>0.80169924999999997</v>
      </c>
      <c r="N3207">
        <f t="shared" si="652"/>
        <v>0</v>
      </c>
      <c r="O3207">
        <f t="shared" si="653"/>
        <v>0</v>
      </c>
      <c r="P3207" s="63">
        <f t="shared" si="654"/>
        <v>0</v>
      </c>
    </row>
    <row r="3208" spans="1:16" x14ac:dyDescent="0.3">
      <c r="A3208">
        <f t="shared" si="655"/>
        <v>2019</v>
      </c>
      <c r="B3208">
        <f t="shared" si="656"/>
        <v>1</v>
      </c>
      <c r="C3208">
        <f t="shared" si="657"/>
        <v>12</v>
      </c>
      <c r="D3208">
        <f t="shared" si="658"/>
        <v>5</v>
      </c>
      <c r="E3208" t="str">
        <f t="shared" si="659"/>
        <v>ON</v>
      </c>
      <c r="F3208" s="13">
        <f t="shared" si="648"/>
        <v>43477</v>
      </c>
      <c r="G3208" s="14" t="str">
        <f t="shared" si="660"/>
        <v>Avg of 4 NM Projects</v>
      </c>
      <c r="H3208" s="15">
        <f t="shared" si="649"/>
        <v>13</v>
      </c>
      <c r="I3208" s="93">
        <v>19.454999999999998</v>
      </c>
      <c r="J3208">
        <f t="shared" si="650"/>
        <v>0.10929775280898875</v>
      </c>
      <c r="K3208" s="4">
        <v>43.5</v>
      </c>
      <c r="L3208" s="4">
        <v>41.92</v>
      </c>
      <c r="M3208" s="16">
        <f t="shared" si="651"/>
        <v>0.81555359999999999</v>
      </c>
      <c r="N3208">
        <f t="shared" si="652"/>
        <v>0</v>
      </c>
      <c r="O3208">
        <f t="shared" si="653"/>
        <v>0</v>
      </c>
      <c r="P3208" s="63">
        <f t="shared" si="654"/>
        <v>0</v>
      </c>
    </row>
    <row r="3209" spans="1:16" x14ac:dyDescent="0.3">
      <c r="A3209">
        <f t="shared" si="655"/>
        <v>2019</v>
      </c>
      <c r="B3209">
        <f t="shared" si="656"/>
        <v>1</v>
      </c>
      <c r="C3209">
        <f t="shared" si="657"/>
        <v>12</v>
      </c>
      <c r="D3209">
        <f t="shared" si="658"/>
        <v>5</v>
      </c>
      <c r="E3209" t="str">
        <f t="shared" si="659"/>
        <v>ON</v>
      </c>
      <c r="F3209" s="13">
        <f t="shared" si="648"/>
        <v>43477</v>
      </c>
      <c r="G3209" s="14" t="str">
        <f t="shared" si="660"/>
        <v>Avg of 4 NM Projects</v>
      </c>
      <c r="H3209" s="15">
        <f t="shared" si="649"/>
        <v>14</v>
      </c>
      <c r="I3209" s="93">
        <v>17.41</v>
      </c>
      <c r="J3209">
        <f t="shared" si="650"/>
        <v>9.7808988764044938E-2</v>
      </c>
      <c r="K3209" s="4">
        <v>40.49</v>
      </c>
      <c r="L3209" s="4">
        <v>39.700000000000003</v>
      </c>
      <c r="M3209" s="16">
        <f t="shared" si="651"/>
        <v>0.69117700000000004</v>
      </c>
      <c r="N3209">
        <f t="shared" si="652"/>
        <v>0</v>
      </c>
      <c r="O3209">
        <f t="shared" si="653"/>
        <v>0</v>
      </c>
      <c r="P3209" s="63">
        <f t="shared" si="654"/>
        <v>0</v>
      </c>
    </row>
    <row r="3210" spans="1:16" x14ac:dyDescent="0.3">
      <c r="A3210">
        <f t="shared" si="655"/>
        <v>2019</v>
      </c>
      <c r="B3210">
        <f t="shared" si="656"/>
        <v>1</v>
      </c>
      <c r="C3210">
        <f t="shared" si="657"/>
        <v>12</v>
      </c>
      <c r="D3210">
        <f t="shared" si="658"/>
        <v>5</v>
      </c>
      <c r="E3210" t="str">
        <f t="shared" si="659"/>
        <v>ON</v>
      </c>
      <c r="F3210" s="13">
        <f t="shared" si="648"/>
        <v>43477</v>
      </c>
      <c r="G3210" s="14" t="str">
        <f t="shared" si="660"/>
        <v>Avg of 4 NM Projects</v>
      </c>
      <c r="H3210" s="15">
        <f t="shared" si="649"/>
        <v>15</v>
      </c>
      <c r="I3210" s="93">
        <v>12.67</v>
      </c>
      <c r="J3210">
        <f t="shared" si="650"/>
        <v>7.1179775280898874E-2</v>
      </c>
      <c r="K3210" s="4">
        <v>38.57</v>
      </c>
      <c r="L3210" s="4">
        <v>39.57</v>
      </c>
      <c r="M3210" s="16">
        <f t="shared" si="651"/>
        <v>0.50135189999999996</v>
      </c>
      <c r="N3210">
        <f t="shared" si="652"/>
        <v>0</v>
      </c>
      <c r="O3210">
        <f t="shared" si="653"/>
        <v>0</v>
      </c>
      <c r="P3210" s="63">
        <f t="shared" si="654"/>
        <v>0</v>
      </c>
    </row>
    <row r="3211" spans="1:16" x14ac:dyDescent="0.3">
      <c r="A3211">
        <f t="shared" si="655"/>
        <v>2019</v>
      </c>
      <c r="B3211">
        <f t="shared" si="656"/>
        <v>1</v>
      </c>
      <c r="C3211">
        <f t="shared" si="657"/>
        <v>12</v>
      </c>
      <c r="D3211">
        <f t="shared" si="658"/>
        <v>5</v>
      </c>
      <c r="E3211" t="str">
        <f t="shared" si="659"/>
        <v>ON</v>
      </c>
      <c r="F3211" s="13">
        <f t="shared" si="648"/>
        <v>43477</v>
      </c>
      <c r="G3211" s="14" t="str">
        <f t="shared" si="660"/>
        <v>Avg of 4 NM Projects</v>
      </c>
      <c r="H3211" s="15">
        <f t="shared" si="649"/>
        <v>16</v>
      </c>
      <c r="I3211" s="93">
        <v>6.91</v>
      </c>
      <c r="J3211">
        <f t="shared" si="650"/>
        <v>3.8820224719101126E-2</v>
      </c>
      <c r="K3211" s="4">
        <v>41.83</v>
      </c>
      <c r="L3211" s="4">
        <v>44.91</v>
      </c>
      <c r="M3211" s="16">
        <f t="shared" si="651"/>
        <v>0.3103281</v>
      </c>
      <c r="N3211">
        <f t="shared" si="652"/>
        <v>0</v>
      </c>
      <c r="O3211">
        <f t="shared" si="653"/>
        <v>0</v>
      </c>
      <c r="P3211" s="63">
        <f t="shared" si="654"/>
        <v>0</v>
      </c>
    </row>
    <row r="3212" spans="1:16" x14ac:dyDescent="0.3">
      <c r="A3212">
        <f t="shared" si="655"/>
        <v>2019</v>
      </c>
      <c r="B3212">
        <f t="shared" si="656"/>
        <v>1</v>
      </c>
      <c r="C3212">
        <f t="shared" si="657"/>
        <v>12</v>
      </c>
      <c r="D3212">
        <f t="shared" si="658"/>
        <v>5</v>
      </c>
      <c r="E3212" t="str">
        <f t="shared" si="659"/>
        <v>ON</v>
      </c>
      <c r="F3212" s="13">
        <f t="shared" si="648"/>
        <v>43477</v>
      </c>
      <c r="G3212" s="14" t="str">
        <f t="shared" si="660"/>
        <v>Avg of 4 NM Projects</v>
      </c>
      <c r="H3212" s="15">
        <f t="shared" si="649"/>
        <v>17</v>
      </c>
      <c r="I3212" s="93">
        <v>-0.38500000000000001</v>
      </c>
      <c r="J3212">
        <f t="shared" si="650"/>
        <v>-2.1629213483146067E-3</v>
      </c>
      <c r="K3212" s="4">
        <v>63.61</v>
      </c>
      <c r="L3212" s="4">
        <v>54.61</v>
      </c>
      <c r="M3212" s="16">
        <f t="shared" si="651"/>
        <v>-2.1024850000000001E-2</v>
      </c>
      <c r="N3212">
        <f t="shared" si="652"/>
        <v>0</v>
      </c>
      <c r="O3212">
        <f t="shared" si="653"/>
        <v>0</v>
      </c>
      <c r="P3212" s="63">
        <f t="shared" si="654"/>
        <v>0</v>
      </c>
    </row>
    <row r="3213" spans="1:16" x14ac:dyDescent="0.3">
      <c r="A3213">
        <f t="shared" si="655"/>
        <v>2019</v>
      </c>
      <c r="B3213">
        <f t="shared" si="656"/>
        <v>1</v>
      </c>
      <c r="C3213">
        <f t="shared" si="657"/>
        <v>12</v>
      </c>
      <c r="D3213">
        <f t="shared" si="658"/>
        <v>5</v>
      </c>
      <c r="E3213" t="str">
        <f t="shared" si="659"/>
        <v>ON</v>
      </c>
      <c r="F3213" s="13">
        <f t="shared" si="648"/>
        <v>43477</v>
      </c>
      <c r="G3213" s="14" t="str">
        <f t="shared" si="660"/>
        <v>Avg of 4 NM Projects</v>
      </c>
      <c r="H3213" s="15">
        <f t="shared" si="649"/>
        <v>18</v>
      </c>
      <c r="I3213" s="93">
        <v>-0.89500000000000002</v>
      </c>
      <c r="J3213">
        <f t="shared" si="650"/>
        <v>-5.0280898876404493E-3</v>
      </c>
      <c r="K3213" s="4">
        <v>74.400000000000006</v>
      </c>
      <c r="L3213" s="4">
        <v>65.36</v>
      </c>
      <c r="M3213" s="16">
        <f t="shared" si="651"/>
        <v>-5.8497199999999999E-2</v>
      </c>
      <c r="N3213">
        <f t="shared" si="652"/>
        <v>0</v>
      </c>
      <c r="O3213">
        <f t="shared" si="653"/>
        <v>0</v>
      </c>
      <c r="P3213" s="63">
        <f t="shared" si="654"/>
        <v>0</v>
      </c>
    </row>
    <row r="3214" spans="1:16" x14ac:dyDescent="0.3">
      <c r="A3214">
        <f t="shared" si="655"/>
        <v>2019</v>
      </c>
      <c r="B3214">
        <f t="shared" si="656"/>
        <v>1</v>
      </c>
      <c r="C3214">
        <f t="shared" si="657"/>
        <v>12</v>
      </c>
      <c r="D3214">
        <f t="shared" si="658"/>
        <v>5</v>
      </c>
      <c r="E3214" t="str">
        <f t="shared" si="659"/>
        <v>ON</v>
      </c>
      <c r="F3214" s="13">
        <f t="shared" si="648"/>
        <v>43477</v>
      </c>
      <c r="G3214" s="14" t="str">
        <f t="shared" si="660"/>
        <v>Avg of 4 NM Projects</v>
      </c>
      <c r="H3214" s="15">
        <f t="shared" si="649"/>
        <v>19</v>
      </c>
      <c r="I3214" s="93">
        <v>-1.0249999999999999</v>
      </c>
      <c r="J3214">
        <f t="shared" si="650"/>
        <v>-5.7584269662921345E-3</v>
      </c>
      <c r="K3214" s="4">
        <v>65.959999999999994</v>
      </c>
      <c r="L3214" s="4">
        <v>63.17</v>
      </c>
      <c r="M3214" s="16">
        <f t="shared" si="651"/>
        <v>-6.4749249999999994E-2</v>
      </c>
      <c r="N3214">
        <f t="shared" si="652"/>
        <v>0</v>
      </c>
      <c r="O3214">
        <f t="shared" si="653"/>
        <v>0</v>
      </c>
      <c r="P3214" s="63">
        <f t="shared" si="654"/>
        <v>0</v>
      </c>
    </row>
    <row r="3215" spans="1:16" x14ac:dyDescent="0.3">
      <c r="A3215">
        <f t="shared" si="655"/>
        <v>2019</v>
      </c>
      <c r="B3215">
        <f t="shared" si="656"/>
        <v>1</v>
      </c>
      <c r="C3215">
        <f t="shared" si="657"/>
        <v>12</v>
      </c>
      <c r="D3215">
        <f t="shared" si="658"/>
        <v>5</v>
      </c>
      <c r="E3215" t="str">
        <f t="shared" si="659"/>
        <v>ON</v>
      </c>
      <c r="F3215" s="13">
        <f t="shared" si="648"/>
        <v>43477</v>
      </c>
      <c r="G3215" s="14" t="str">
        <f t="shared" si="660"/>
        <v>Avg of 4 NM Projects</v>
      </c>
      <c r="H3215" s="15">
        <f t="shared" si="649"/>
        <v>20</v>
      </c>
      <c r="I3215" s="93">
        <v>-1.0249999999999999</v>
      </c>
      <c r="J3215">
        <f t="shared" si="650"/>
        <v>-5.7584269662921345E-3</v>
      </c>
      <c r="K3215" s="4">
        <v>62.52</v>
      </c>
      <c r="L3215" s="4">
        <v>66.84</v>
      </c>
      <c r="M3215" s="16">
        <f t="shared" si="651"/>
        <v>-6.8511000000000002E-2</v>
      </c>
      <c r="N3215">
        <f t="shared" si="652"/>
        <v>0</v>
      </c>
      <c r="O3215">
        <f t="shared" si="653"/>
        <v>0</v>
      </c>
      <c r="P3215" s="63">
        <f t="shared" si="654"/>
        <v>0</v>
      </c>
    </row>
    <row r="3216" spans="1:16" x14ac:dyDescent="0.3">
      <c r="A3216">
        <f t="shared" si="655"/>
        <v>2019</v>
      </c>
      <c r="B3216">
        <f t="shared" si="656"/>
        <v>1</v>
      </c>
      <c r="C3216">
        <f t="shared" si="657"/>
        <v>12</v>
      </c>
      <c r="D3216">
        <f t="shared" si="658"/>
        <v>5</v>
      </c>
      <c r="E3216" t="str">
        <f t="shared" si="659"/>
        <v>ON</v>
      </c>
      <c r="F3216" s="13">
        <f t="shared" si="648"/>
        <v>43477</v>
      </c>
      <c r="G3216" s="14" t="str">
        <f t="shared" si="660"/>
        <v>Avg of 4 NM Projects</v>
      </c>
      <c r="H3216" s="15">
        <f t="shared" si="649"/>
        <v>21</v>
      </c>
      <c r="I3216" s="93">
        <v>-1.0249999999999999</v>
      </c>
      <c r="J3216">
        <f t="shared" si="650"/>
        <v>-5.7584269662921345E-3</v>
      </c>
      <c r="K3216" s="4">
        <v>54.36</v>
      </c>
      <c r="L3216" s="4">
        <v>68.790000000000006</v>
      </c>
      <c r="M3216" s="16">
        <f t="shared" si="651"/>
        <v>-7.0509749999999996E-2</v>
      </c>
      <c r="N3216">
        <f t="shared" si="652"/>
        <v>0</v>
      </c>
      <c r="O3216">
        <f t="shared" si="653"/>
        <v>0</v>
      </c>
      <c r="P3216" s="63">
        <f t="shared" si="654"/>
        <v>0</v>
      </c>
    </row>
    <row r="3217" spans="1:18" x14ac:dyDescent="0.3">
      <c r="A3217">
        <f t="shared" si="655"/>
        <v>2019</v>
      </c>
      <c r="B3217">
        <f t="shared" si="656"/>
        <v>1</v>
      </c>
      <c r="C3217">
        <f t="shared" si="657"/>
        <v>12</v>
      </c>
      <c r="D3217">
        <f t="shared" si="658"/>
        <v>5</v>
      </c>
      <c r="E3217" t="str">
        <f t="shared" si="659"/>
        <v>ON</v>
      </c>
      <c r="F3217" s="13">
        <f t="shared" si="648"/>
        <v>43477</v>
      </c>
      <c r="G3217" s="14" t="str">
        <f t="shared" si="660"/>
        <v>Avg of 4 NM Projects</v>
      </c>
      <c r="H3217" s="15">
        <f t="shared" si="649"/>
        <v>22</v>
      </c>
      <c r="I3217" s="93">
        <v>-0.89500000000000002</v>
      </c>
      <c r="J3217">
        <f t="shared" si="650"/>
        <v>-5.0280898876404493E-3</v>
      </c>
      <c r="K3217" s="4">
        <v>46.65</v>
      </c>
      <c r="L3217" s="4">
        <v>51.24</v>
      </c>
      <c r="M3217" s="16">
        <f t="shared" si="651"/>
        <v>-4.5859799999999999E-2</v>
      </c>
      <c r="N3217">
        <f t="shared" si="652"/>
        <v>0</v>
      </c>
      <c r="O3217">
        <f t="shared" si="653"/>
        <v>0</v>
      </c>
      <c r="P3217" s="63">
        <f t="shared" si="654"/>
        <v>0</v>
      </c>
    </row>
    <row r="3218" spans="1:18" x14ac:dyDescent="0.3">
      <c r="A3218">
        <f t="shared" si="655"/>
        <v>2019</v>
      </c>
      <c r="B3218">
        <f t="shared" si="656"/>
        <v>1</v>
      </c>
      <c r="C3218">
        <f t="shared" si="657"/>
        <v>12</v>
      </c>
      <c r="D3218">
        <f t="shared" si="658"/>
        <v>5</v>
      </c>
      <c r="E3218" t="str">
        <f t="shared" si="659"/>
        <v>ON</v>
      </c>
      <c r="F3218" s="13">
        <f t="shared" si="648"/>
        <v>43477</v>
      </c>
      <c r="G3218" s="14" t="str">
        <f t="shared" si="660"/>
        <v>Avg of 4 NM Projects</v>
      </c>
      <c r="H3218" s="15">
        <f t="shared" si="649"/>
        <v>23</v>
      </c>
      <c r="I3218" s="93">
        <v>-1.0249999999999999</v>
      </c>
      <c r="J3218">
        <f t="shared" si="650"/>
        <v>-5.7584269662921345E-3</v>
      </c>
      <c r="K3218" s="4">
        <v>44.07</v>
      </c>
      <c r="L3218" s="4">
        <v>41.31</v>
      </c>
      <c r="M3218" s="16">
        <f t="shared" si="651"/>
        <v>-4.2342749999999998E-2</v>
      </c>
      <c r="N3218">
        <f t="shared" si="652"/>
        <v>0</v>
      </c>
      <c r="O3218">
        <f t="shared" si="653"/>
        <v>0</v>
      </c>
      <c r="P3218" s="63">
        <f t="shared" si="654"/>
        <v>0</v>
      </c>
    </row>
    <row r="3219" spans="1:18" x14ac:dyDescent="0.3">
      <c r="A3219">
        <f t="shared" si="655"/>
        <v>2019</v>
      </c>
      <c r="B3219">
        <f t="shared" si="656"/>
        <v>1</v>
      </c>
      <c r="C3219">
        <f t="shared" si="657"/>
        <v>12</v>
      </c>
      <c r="D3219">
        <f t="shared" si="658"/>
        <v>5</v>
      </c>
      <c r="E3219" t="str">
        <f t="shared" si="659"/>
        <v>OFF</v>
      </c>
      <c r="F3219" s="13">
        <f t="shared" si="648"/>
        <v>43477</v>
      </c>
      <c r="G3219" s="14" t="str">
        <f t="shared" si="660"/>
        <v>Avg of 4 NM Projects</v>
      </c>
      <c r="H3219" s="15">
        <f t="shared" si="649"/>
        <v>24</v>
      </c>
      <c r="I3219" s="93">
        <v>-1.4149999999999996</v>
      </c>
      <c r="J3219">
        <f t="shared" si="650"/>
        <v>-7.9494382022471891E-3</v>
      </c>
      <c r="K3219" s="4">
        <v>46.69</v>
      </c>
      <c r="L3219" s="4">
        <v>43.3</v>
      </c>
      <c r="M3219" s="16">
        <f t="shared" si="651"/>
        <v>-6.1269499999999977E-2</v>
      </c>
      <c r="N3219">
        <f t="shared" si="652"/>
        <v>0</v>
      </c>
      <c r="O3219">
        <f t="shared" si="653"/>
        <v>0</v>
      </c>
      <c r="P3219" s="63">
        <f t="shared" si="654"/>
        <v>0</v>
      </c>
    </row>
    <row r="3220" spans="1:18" x14ac:dyDescent="0.3">
      <c r="A3220">
        <f t="shared" si="655"/>
        <v>2019</v>
      </c>
      <c r="B3220">
        <f t="shared" si="656"/>
        <v>1</v>
      </c>
      <c r="C3220">
        <f t="shared" si="657"/>
        <v>13</v>
      </c>
      <c r="D3220">
        <f t="shared" si="658"/>
        <v>6</v>
      </c>
      <c r="E3220" t="str">
        <f t="shared" si="659"/>
        <v>OFF</v>
      </c>
      <c r="F3220" s="13">
        <f t="shared" si="648"/>
        <v>43478</v>
      </c>
      <c r="G3220" s="14" t="str">
        <f t="shared" si="660"/>
        <v>Avg of 4 NM Projects</v>
      </c>
      <c r="H3220" s="15">
        <f t="shared" si="649"/>
        <v>1</v>
      </c>
      <c r="I3220" s="93">
        <v>-0.89500000000000002</v>
      </c>
      <c r="J3220">
        <f t="shared" si="650"/>
        <v>-5.0280898876404493E-3</v>
      </c>
      <c r="K3220" s="4">
        <v>40.5</v>
      </c>
      <c r="L3220" s="4">
        <v>39.65</v>
      </c>
      <c r="M3220" s="16">
        <f t="shared" si="651"/>
        <v>-3.5486749999999997E-2</v>
      </c>
      <c r="N3220">
        <f t="shared" si="652"/>
        <v>0</v>
      </c>
      <c r="O3220">
        <f t="shared" si="653"/>
        <v>0</v>
      </c>
      <c r="P3220" s="63">
        <f t="shared" si="654"/>
        <v>0</v>
      </c>
      <c r="Q3220" s="34"/>
      <c r="R3220" s="34"/>
    </row>
    <row r="3221" spans="1:18" x14ac:dyDescent="0.3">
      <c r="A3221">
        <f t="shared" si="655"/>
        <v>2019</v>
      </c>
      <c r="B3221">
        <f t="shared" si="656"/>
        <v>1</v>
      </c>
      <c r="C3221">
        <f t="shared" si="657"/>
        <v>13</v>
      </c>
      <c r="D3221">
        <f t="shared" si="658"/>
        <v>6</v>
      </c>
      <c r="E3221" t="str">
        <f t="shared" si="659"/>
        <v>OFF</v>
      </c>
      <c r="F3221" s="13">
        <f t="shared" si="648"/>
        <v>43478</v>
      </c>
      <c r="G3221" s="14" t="str">
        <f t="shared" si="660"/>
        <v>Avg of 4 NM Projects</v>
      </c>
      <c r="H3221" s="15">
        <f t="shared" si="649"/>
        <v>2</v>
      </c>
      <c r="I3221" s="93">
        <v>-1.1549999999999998</v>
      </c>
      <c r="J3221">
        <f t="shared" si="650"/>
        <v>-6.4887640449438188E-3</v>
      </c>
      <c r="K3221" s="4">
        <v>40.380000000000003</v>
      </c>
      <c r="L3221" s="4">
        <v>40.1</v>
      </c>
      <c r="M3221" s="16">
        <f t="shared" si="651"/>
        <v>-4.6315499999999996E-2</v>
      </c>
      <c r="N3221">
        <f t="shared" si="652"/>
        <v>0</v>
      </c>
      <c r="O3221">
        <f t="shared" si="653"/>
        <v>0</v>
      </c>
      <c r="P3221" s="63">
        <f t="shared" si="654"/>
        <v>0</v>
      </c>
    </row>
    <row r="3222" spans="1:18" x14ac:dyDescent="0.3">
      <c r="A3222">
        <f t="shared" si="655"/>
        <v>2019</v>
      </c>
      <c r="B3222">
        <f t="shared" si="656"/>
        <v>1</v>
      </c>
      <c r="C3222">
        <f t="shared" si="657"/>
        <v>13</v>
      </c>
      <c r="D3222">
        <f t="shared" si="658"/>
        <v>6</v>
      </c>
      <c r="E3222" t="str">
        <f t="shared" si="659"/>
        <v>OFF</v>
      </c>
      <c r="F3222" s="13">
        <f t="shared" si="648"/>
        <v>43478</v>
      </c>
      <c r="G3222" s="14" t="str">
        <f t="shared" si="660"/>
        <v>Avg of 4 NM Projects</v>
      </c>
      <c r="H3222" s="15">
        <f t="shared" si="649"/>
        <v>3</v>
      </c>
      <c r="I3222" s="93">
        <v>-1.2849999999999997</v>
      </c>
      <c r="J3222">
        <f t="shared" si="650"/>
        <v>-7.219101123595504E-3</v>
      </c>
      <c r="K3222" s="4">
        <v>38.630000000000003</v>
      </c>
      <c r="L3222" s="4">
        <v>39.270000000000003</v>
      </c>
      <c r="M3222" s="16">
        <f t="shared" si="651"/>
        <v>-5.0461949999999992E-2</v>
      </c>
      <c r="N3222">
        <f t="shared" si="652"/>
        <v>0</v>
      </c>
      <c r="O3222">
        <f t="shared" si="653"/>
        <v>0</v>
      </c>
      <c r="P3222" s="63">
        <f t="shared" si="654"/>
        <v>0</v>
      </c>
    </row>
    <row r="3223" spans="1:18" x14ac:dyDescent="0.3">
      <c r="A3223">
        <f t="shared" si="655"/>
        <v>2019</v>
      </c>
      <c r="B3223">
        <f t="shared" si="656"/>
        <v>1</v>
      </c>
      <c r="C3223">
        <f t="shared" si="657"/>
        <v>13</v>
      </c>
      <c r="D3223">
        <f t="shared" si="658"/>
        <v>6</v>
      </c>
      <c r="E3223" t="str">
        <f t="shared" si="659"/>
        <v>OFF</v>
      </c>
      <c r="F3223" s="13">
        <f t="shared" si="648"/>
        <v>43478</v>
      </c>
      <c r="G3223" s="14" t="str">
        <f t="shared" si="660"/>
        <v>Avg of 4 NM Projects</v>
      </c>
      <c r="H3223" s="15">
        <f t="shared" si="649"/>
        <v>4</v>
      </c>
      <c r="I3223" s="93">
        <v>-1.0249999999999999</v>
      </c>
      <c r="J3223">
        <f t="shared" si="650"/>
        <v>-5.7584269662921345E-3</v>
      </c>
      <c r="K3223" s="4">
        <v>38.549999999999997</v>
      </c>
      <c r="L3223" s="4">
        <v>38.32</v>
      </c>
      <c r="M3223" s="16">
        <f t="shared" si="651"/>
        <v>-3.9278E-2</v>
      </c>
      <c r="N3223">
        <f t="shared" si="652"/>
        <v>0</v>
      </c>
      <c r="O3223">
        <f t="shared" si="653"/>
        <v>0</v>
      </c>
      <c r="P3223" s="63">
        <f t="shared" si="654"/>
        <v>0</v>
      </c>
    </row>
    <row r="3224" spans="1:18" x14ac:dyDescent="0.3">
      <c r="A3224">
        <f t="shared" si="655"/>
        <v>2019</v>
      </c>
      <c r="B3224">
        <f t="shared" si="656"/>
        <v>1</v>
      </c>
      <c r="C3224">
        <f t="shared" si="657"/>
        <v>13</v>
      </c>
      <c r="D3224">
        <f t="shared" si="658"/>
        <v>6</v>
      </c>
      <c r="E3224" t="str">
        <f t="shared" si="659"/>
        <v>OFF</v>
      </c>
      <c r="F3224" s="13">
        <f t="shared" si="648"/>
        <v>43478</v>
      </c>
      <c r="G3224" s="14" t="str">
        <f t="shared" si="660"/>
        <v>Avg of 4 NM Projects</v>
      </c>
      <c r="H3224" s="15">
        <f t="shared" si="649"/>
        <v>5</v>
      </c>
      <c r="I3224" s="93">
        <v>-0.89500000000000002</v>
      </c>
      <c r="J3224">
        <f t="shared" si="650"/>
        <v>-5.0280898876404493E-3</v>
      </c>
      <c r="K3224" s="4">
        <v>39.369999999999997</v>
      </c>
      <c r="L3224" s="4">
        <v>36.32</v>
      </c>
      <c r="M3224" s="16">
        <f t="shared" si="651"/>
        <v>-3.2506399999999998E-2</v>
      </c>
      <c r="N3224">
        <f t="shared" si="652"/>
        <v>0</v>
      </c>
      <c r="O3224">
        <f t="shared" si="653"/>
        <v>0</v>
      </c>
      <c r="P3224" s="63">
        <f t="shared" si="654"/>
        <v>0</v>
      </c>
    </row>
    <row r="3225" spans="1:18" x14ac:dyDescent="0.3">
      <c r="A3225">
        <f t="shared" si="655"/>
        <v>2019</v>
      </c>
      <c r="B3225">
        <f t="shared" si="656"/>
        <v>1</v>
      </c>
      <c r="C3225">
        <f t="shared" si="657"/>
        <v>13</v>
      </c>
      <c r="D3225">
        <f t="shared" si="658"/>
        <v>6</v>
      </c>
      <c r="E3225" t="str">
        <f t="shared" si="659"/>
        <v>OFF</v>
      </c>
      <c r="F3225" s="13">
        <f t="shared" si="648"/>
        <v>43478</v>
      </c>
      <c r="G3225" s="14" t="str">
        <f t="shared" si="660"/>
        <v>Avg of 4 NM Projects</v>
      </c>
      <c r="H3225" s="15">
        <f t="shared" si="649"/>
        <v>6</v>
      </c>
      <c r="I3225" s="93">
        <v>-1.0249999999999999</v>
      </c>
      <c r="J3225">
        <f t="shared" si="650"/>
        <v>-5.7584269662921345E-3</v>
      </c>
      <c r="K3225" s="4">
        <v>39.56</v>
      </c>
      <c r="L3225" s="4">
        <v>38.25</v>
      </c>
      <c r="M3225" s="16">
        <f t="shared" si="651"/>
        <v>-3.9206249999999998E-2</v>
      </c>
      <c r="N3225">
        <f t="shared" si="652"/>
        <v>0</v>
      </c>
      <c r="O3225">
        <f t="shared" si="653"/>
        <v>0</v>
      </c>
      <c r="P3225" s="63">
        <f t="shared" si="654"/>
        <v>0</v>
      </c>
    </row>
    <row r="3226" spans="1:18" x14ac:dyDescent="0.3">
      <c r="A3226">
        <f t="shared" si="655"/>
        <v>2019</v>
      </c>
      <c r="B3226">
        <f t="shared" si="656"/>
        <v>1</v>
      </c>
      <c r="C3226">
        <f t="shared" si="657"/>
        <v>13</v>
      </c>
      <c r="D3226">
        <f t="shared" si="658"/>
        <v>6</v>
      </c>
      <c r="E3226" t="str">
        <f t="shared" si="659"/>
        <v>OFF</v>
      </c>
      <c r="F3226" s="13">
        <f t="shared" si="648"/>
        <v>43478</v>
      </c>
      <c r="G3226" s="14" t="str">
        <f t="shared" si="660"/>
        <v>Avg of 4 NM Projects</v>
      </c>
      <c r="H3226" s="15">
        <f t="shared" si="649"/>
        <v>7</v>
      </c>
      <c r="I3226" s="93">
        <v>-1.1549999999999998</v>
      </c>
      <c r="J3226">
        <f t="shared" si="650"/>
        <v>-6.4887640449438188E-3</v>
      </c>
      <c r="K3226" s="4">
        <v>45.67</v>
      </c>
      <c r="L3226" s="4">
        <v>39.17</v>
      </c>
      <c r="M3226" s="16">
        <f t="shared" si="651"/>
        <v>-4.524135E-2</v>
      </c>
      <c r="N3226">
        <f t="shared" si="652"/>
        <v>0</v>
      </c>
      <c r="O3226">
        <f t="shared" si="653"/>
        <v>0</v>
      </c>
      <c r="P3226" s="63">
        <f t="shared" si="654"/>
        <v>0</v>
      </c>
    </row>
    <row r="3227" spans="1:18" x14ac:dyDescent="0.3">
      <c r="A3227">
        <f t="shared" si="655"/>
        <v>2019</v>
      </c>
      <c r="B3227">
        <f t="shared" si="656"/>
        <v>1</v>
      </c>
      <c r="C3227">
        <f t="shared" si="657"/>
        <v>13</v>
      </c>
      <c r="D3227">
        <f t="shared" si="658"/>
        <v>6</v>
      </c>
      <c r="E3227" t="str">
        <f t="shared" si="659"/>
        <v>ON</v>
      </c>
      <c r="F3227" s="13">
        <f t="shared" si="648"/>
        <v>43478</v>
      </c>
      <c r="G3227" s="14" t="str">
        <f t="shared" si="660"/>
        <v>Avg of 4 NM Projects</v>
      </c>
      <c r="H3227" s="15">
        <f t="shared" si="649"/>
        <v>8</v>
      </c>
      <c r="I3227" s="93">
        <v>-1.0249999999999999</v>
      </c>
      <c r="J3227">
        <f t="shared" si="650"/>
        <v>-5.7584269662921345E-3</v>
      </c>
      <c r="K3227" s="4">
        <v>47.98</v>
      </c>
      <c r="L3227" s="4">
        <v>38.93</v>
      </c>
      <c r="M3227" s="16">
        <f t="shared" si="651"/>
        <v>-3.9903249999999994E-2</v>
      </c>
      <c r="N3227">
        <f t="shared" si="652"/>
        <v>0</v>
      </c>
      <c r="O3227">
        <f t="shared" si="653"/>
        <v>0</v>
      </c>
      <c r="P3227" s="63">
        <f t="shared" si="654"/>
        <v>0</v>
      </c>
    </row>
    <row r="3228" spans="1:18" x14ac:dyDescent="0.3">
      <c r="A3228">
        <f t="shared" si="655"/>
        <v>2019</v>
      </c>
      <c r="B3228">
        <f t="shared" si="656"/>
        <v>1</v>
      </c>
      <c r="C3228">
        <f t="shared" si="657"/>
        <v>13</v>
      </c>
      <c r="D3228">
        <f t="shared" si="658"/>
        <v>6</v>
      </c>
      <c r="E3228" t="str">
        <f t="shared" si="659"/>
        <v>ON</v>
      </c>
      <c r="F3228" s="13">
        <f t="shared" si="648"/>
        <v>43478</v>
      </c>
      <c r="G3228" s="14" t="str">
        <f t="shared" si="660"/>
        <v>Avg of 4 NM Projects</v>
      </c>
      <c r="H3228" s="15">
        <f t="shared" si="649"/>
        <v>9</v>
      </c>
      <c r="I3228" s="93">
        <v>1.4050000000000002</v>
      </c>
      <c r="J3228">
        <f t="shared" si="650"/>
        <v>7.8932584269662941E-3</v>
      </c>
      <c r="K3228" s="4">
        <v>57.08</v>
      </c>
      <c r="L3228" s="4">
        <v>46.72</v>
      </c>
      <c r="M3228" s="16">
        <f t="shared" si="651"/>
        <v>6.5641600000000008E-2</v>
      </c>
      <c r="N3228">
        <f t="shared" si="652"/>
        <v>0</v>
      </c>
      <c r="O3228">
        <f t="shared" si="653"/>
        <v>0</v>
      </c>
      <c r="P3228" s="63">
        <f t="shared" si="654"/>
        <v>0</v>
      </c>
    </row>
    <row r="3229" spans="1:18" x14ac:dyDescent="0.3">
      <c r="A3229">
        <f t="shared" si="655"/>
        <v>2019</v>
      </c>
      <c r="B3229">
        <f t="shared" si="656"/>
        <v>1</v>
      </c>
      <c r="C3229">
        <f t="shared" si="657"/>
        <v>13</v>
      </c>
      <c r="D3229">
        <f t="shared" si="658"/>
        <v>6</v>
      </c>
      <c r="E3229" t="str">
        <f t="shared" si="659"/>
        <v>ON</v>
      </c>
      <c r="F3229" s="13">
        <f t="shared" ref="F3229:F3292" si="661">+F3205+1</f>
        <v>43478</v>
      </c>
      <c r="G3229" s="14" t="str">
        <f t="shared" si="660"/>
        <v>Avg of 4 NM Projects</v>
      </c>
      <c r="H3229" s="15">
        <f t="shared" ref="H3229:H3292" si="662">H3205</f>
        <v>10</v>
      </c>
      <c r="I3229" s="93">
        <v>3.1900000000000004</v>
      </c>
      <c r="J3229">
        <f t="shared" si="650"/>
        <v>1.7921348314606744E-2</v>
      </c>
      <c r="K3229" s="4">
        <v>53.3</v>
      </c>
      <c r="L3229" s="4">
        <v>45.44</v>
      </c>
      <c r="M3229" s="16">
        <f t="shared" si="651"/>
        <v>0.14495360000000002</v>
      </c>
      <c r="N3229">
        <f t="shared" si="652"/>
        <v>0</v>
      </c>
      <c r="O3229">
        <f t="shared" si="653"/>
        <v>0</v>
      </c>
      <c r="P3229" s="63">
        <f t="shared" si="654"/>
        <v>0</v>
      </c>
    </row>
    <row r="3230" spans="1:18" x14ac:dyDescent="0.3">
      <c r="A3230">
        <f t="shared" si="655"/>
        <v>2019</v>
      </c>
      <c r="B3230">
        <f t="shared" si="656"/>
        <v>1</v>
      </c>
      <c r="C3230">
        <f t="shared" si="657"/>
        <v>13</v>
      </c>
      <c r="D3230">
        <f t="shared" si="658"/>
        <v>6</v>
      </c>
      <c r="E3230" t="str">
        <f t="shared" si="659"/>
        <v>ON</v>
      </c>
      <c r="F3230" s="13">
        <f t="shared" si="661"/>
        <v>43478</v>
      </c>
      <c r="G3230" s="14" t="str">
        <f t="shared" si="660"/>
        <v>Avg of 4 NM Projects</v>
      </c>
      <c r="H3230" s="15">
        <f t="shared" si="662"/>
        <v>11</v>
      </c>
      <c r="I3230" s="93">
        <v>7.17</v>
      </c>
      <c r="J3230">
        <f t="shared" si="650"/>
        <v>4.0280898876404493E-2</v>
      </c>
      <c r="K3230" s="4">
        <v>58.29</v>
      </c>
      <c r="L3230" s="4">
        <v>43.45</v>
      </c>
      <c r="M3230" s="16">
        <f t="shared" si="651"/>
        <v>0.31153649999999999</v>
      </c>
      <c r="N3230">
        <f t="shared" si="652"/>
        <v>0</v>
      </c>
      <c r="O3230">
        <f t="shared" si="653"/>
        <v>0</v>
      </c>
      <c r="P3230" s="63">
        <f t="shared" si="654"/>
        <v>0</v>
      </c>
    </row>
    <row r="3231" spans="1:18" x14ac:dyDescent="0.3">
      <c r="A3231">
        <f t="shared" si="655"/>
        <v>2019</v>
      </c>
      <c r="B3231">
        <f t="shared" si="656"/>
        <v>1</v>
      </c>
      <c r="C3231">
        <f t="shared" si="657"/>
        <v>13</v>
      </c>
      <c r="D3231">
        <f t="shared" si="658"/>
        <v>6</v>
      </c>
      <c r="E3231" t="str">
        <f t="shared" si="659"/>
        <v>ON</v>
      </c>
      <c r="F3231" s="13">
        <f t="shared" si="661"/>
        <v>43478</v>
      </c>
      <c r="G3231" s="14" t="str">
        <f t="shared" si="660"/>
        <v>Avg of 4 NM Projects</v>
      </c>
      <c r="H3231" s="15">
        <f t="shared" si="662"/>
        <v>12</v>
      </c>
      <c r="I3231" s="93">
        <v>18.299999999999997</v>
      </c>
      <c r="J3231">
        <f t="shared" si="650"/>
        <v>0.10280898876404493</v>
      </c>
      <c r="K3231" s="4">
        <v>51.57</v>
      </c>
      <c r="L3231" s="4">
        <v>49.13</v>
      </c>
      <c r="M3231" s="16">
        <f t="shared" si="651"/>
        <v>0.89907899999999996</v>
      </c>
      <c r="N3231">
        <f t="shared" si="652"/>
        <v>0</v>
      </c>
      <c r="O3231">
        <f t="shared" si="653"/>
        <v>0</v>
      </c>
      <c r="P3231" s="63">
        <f t="shared" si="654"/>
        <v>0</v>
      </c>
    </row>
    <row r="3232" spans="1:18" x14ac:dyDescent="0.3">
      <c r="A3232">
        <f t="shared" si="655"/>
        <v>2019</v>
      </c>
      <c r="B3232">
        <f t="shared" si="656"/>
        <v>1</v>
      </c>
      <c r="C3232">
        <f t="shared" si="657"/>
        <v>13</v>
      </c>
      <c r="D3232">
        <f t="shared" si="658"/>
        <v>6</v>
      </c>
      <c r="E3232" t="str">
        <f t="shared" si="659"/>
        <v>ON</v>
      </c>
      <c r="F3232" s="13">
        <f t="shared" si="661"/>
        <v>43478</v>
      </c>
      <c r="G3232" s="14" t="str">
        <f t="shared" si="660"/>
        <v>Avg of 4 NM Projects</v>
      </c>
      <c r="H3232" s="15">
        <f t="shared" si="662"/>
        <v>13</v>
      </c>
      <c r="I3232" s="93">
        <v>22.655000000000001</v>
      </c>
      <c r="J3232">
        <f t="shared" si="650"/>
        <v>0.12727528089887641</v>
      </c>
      <c r="K3232" s="4">
        <v>43.89</v>
      </c>
      <c r="L3232" s="4">
        <v>44.21</v>
      </c>
      <c r="M3232" s="16">
        <f t="shared" si="651"/>
        <v>1.0015775500000001</v>
      </c>
      <c r="N3232">
        <f t="shared" si="652"/>
        <v>0</v>
      </c>
      <c r="O3232">
        <f t="shared" si="653"/>
        <v>0</v>
      </c>
      <c r="P3232" s="63">
        <f t="shared" si="654"/>
        <v>0</v>
      </c>
    </row>
    <row r="3233" spans="1:18" x14ac:dyDescent="0.3">
      <c r="A3233">
        <f t="shared" si="655"/>
        <v>2019</v>
      </c>
      <c r="B3233">
        <f t="shared" si="656"/>
        <v>1</v>
      </c>
      <c r="C3233">
        <f t="shared" si="657"/>
        <v>13</v>
      </c>
      <c r="D3233">
        <f t="shared" si="658"/>
        <v>6</v>
      </c>
      <c r="E3233" t="str">
        <f t="shared" si="659"/>
        <v>ON</v>
      </c>
      <c r="F3233" s="13">
        <f t="shared" si="661"/>
        <v>43478</v>
      </c>
      <c r="G3233" s="14" t="str">
        <f t="shared" si="660"/>
        <v>Avg of 4 NM Projects</v>
      </c>
      <c r="H3233" s="15">
        <f t="shared" si="662"/>
        <v>14</v>
      </c>
      <c r="I3233" s="93">
        <v>21.504999999999999</v>
      </c>
      <c r="J3233">
        <f t="shared" si="650"/>
        <v>0.12081460674157303</v>
      </c>
      <c r="K3233" s="4">
        <v>42.64</v>
      </c>
      <c r="L3233" s="4">
        <v>43.47</v>
      </c>
      <c r="M3233" s="16">
        <f t="shared" si="651"/>
        <v>0.93482234999999991</v>
      </c>
      <c r="N3233">
        <f t="shared" si="652"/>
        <v>0</v>
      </c>
      <c r="O3233">
        <f t="shared" si="653"/>
        <v>0</v>
      </c>
      <c r="P3233" s="63">
        <f t="shared" si="654"/>
        <v>0</v>
      </c>
    </row>
    <row r="3234" spans="1:18" x14ac:dyDescent="0.3">
      <c r="A3234">
        <f t="shared" si="655"/>
        <v>2019</v>
      </c>
      <c r="B3234">
        <f t="shared" si="656"/>
        <v>1</v>
      </c>
      <c r="C3234">
        <f t="shared" si="657"/>
        <v>13</v>
      </c>
      <c r="D3234">
        <f t="shared" si="658"/>
        <v>6</v>
      </c>
      <c r="E3234" t="str">
        <f t="shared" si="659"/>
        <v>ON</v>
      </c>
      <c r="F3234" s="13">
        <f t="shared" si="661"/>
        <v>43478</v>
      </c>
      <c r="G3234" s="14" t="str">
        <f t="shared" si="660"/>
        <v>Avg of 4 NM Projects</v>
      </c>
      <c r="H3234" s="15">
        <f t="shared" si="662"/>
        <v>15</v>
      </c>
      <c r="I3234" s="93">
        <v>19.585000000000001</v>
      </c>
      <c r="J3234">
        <f t="shared" si="650"/>
        <v>0.11002808988764046</v>
      </c>
      <c r="K3234" s="4">
        <v>42.88</v>
      </c>
      <c r="L3234" s="4">
        <v>46.31</v>
      </c>
      <c r="M3234" s="16">
        <f t="shared" si="651"/>
        <v>0.90698135000000013</v>
      </c>
      <c r="N3234">
        <f t="shared" si="652"/>
        <v>0</v>
      </c>
      <c r="O3234">
        <f t="shared" si="653"/>
        <v>0</v>
      </c>
      <c r="P3234" s="63">
        <f t="shared" si="654"/>
        <v>0</v>
      </c>
    </row>
    <row r="3235" spans="1:18" x14ac:dyDescent="0.3">
      <c r="A3235">
        <f t="shared" si="655"/>
        <v>2019</v>
      </c>
      <c r="B3235">
        <f t="shared" si="656"/>
        <v>1</v>
      </c>
      <c r="C3235">
        <f t="shared" si="657"/>
        <v>13</v>
      </c>
      <c r="D3235">
        <f t="shared" si="658"/>
        <v>6</v>
      </c>
      <c r="E3235" t="str">
        <f t="shared" si="659"/>
        <v>ON</v>
      </c>
      <c r="F3235" s="13">
        <f t="shared" si="661"/>
        <v>43478</v>
      </c>
      <c r="G3235" s="14" t="str">
        <f t="shared" si="660"/>
        <v>Avg of 4 NM Projects</v>
      </c>
      <c r="H3235" s="15">
        <f t="shared" si="662"/>
        <v>16</v>
      </c>
      <c r="I3235" s="93">
        <v>12.160000000000002</v>
      </c>
      <c r="J3235">
        <f t="shared" si="650"/>
        <v>6.8314606741573039E-2</v>
      </c>
      <c r="K3235" s="4">
        <v>43.34</v>
      </c>
      <c r="L3235" s="4">
        <v>50.76</v>
      </c>
      <c r="M3235" s="16">
        <f t="shared" si="651"/>
        <v>0.61724160000000006</v>
      </c>
      <c r="N3235">
        <f t="shared" si="652"/>
        <v>0</v>
      </c>
      <c r="O3235">
        <f t="shared" si="653"/>
        <v>0</v>
      </c>
      <c r="P3235" s="63">
        <f t="shared" si="654"/>
        <v>0</v>
      </c>
    </row>
    <row r="3236" spans="1:18" x14ac:dyDescent="0.3">
      <c r="A3236">
        <f t="shared" si="655"/>
        <v>2019</v>
      </c>
      <c r="B3236">
        <f t="shared" si="656"/>
        <v>1</v>
      </c>
      <c r="C3236">
        <f t="shared" si="657"/>
        <v>13</v>
      </c>
      <c r="D3236">
        <f t="shared" si="658"/>
        <v>6</v>
      </c>
      <c r="E3236" t="str">
        <f t="shared" si="659"/>
        <v>ON</v>
      </c>
      <c r="F3236" s="13">
        <f t="shared" si="661"/>
        <v>43478</v>
      </c>
      <c r="G3236" s="14" t="str">
        <f t="shared" si="660"/>
        <v>Avg of 4 NM Projects</v>
      </c>
      <c r="H3236" s="15">
        <f t="shared" si="662"/>
        <v>17</v>
      </c>
      <c r="I3236" s="93">
        <v>0.12999999999999989</v>
      </c>
      <c r="J3236">
        <f t="shared" si="650"/>
        <v>7.3033707865168484E-4</v>
      </c>
      <c r="K3236" s="4">
        <v>59.4</v>
      </c>
      <c r="L3236" s="4">
        <v>56.22</v>
      </c>
      <c r="M3236" s="16">
        <f t="shared" si="651"/>
        <v>7.3085999999999941E-3</v>
      </c>
      <c r="N3236">
        <f t="shared" si="652"/>
        <v>0</v>
      </c>
      <c r="O3236">
        <f t="shared" si="653"/>
        <v>0</v>
      </c>
      <c r="P3236" s="63">
        <f t="shared" si="654"/>
        <v>0</v>
      </c>
    </row>
    <row r="3237" spans="1:18" x14ac:dyDescent="0.3">
      <c r="A3237">
        <f t="shared" si="655"/>
        <v>2019</v>
      </c>
      <c r="B3237">
        <f t="shared" si="656"/>
        <v>1</v>
      </c>
      <c r="C3237">
        <f t="shared" si="657"/>
        <v>13</v>
      </c>
      <c r="D3237">
        <f t="shared" si="658"/>
        <v>6</v>
      </c>
      <c r="E3237" t="str">
        <f t="shared" si="659"/>
        <v>ON</v>
      </c>
      <c r="F3237" s="13">
        <f t="shared" si="661"/>
        <v>43478</v>
      </c>
      <c r="G3237" s="14" t="str">
        <f t="shared" si="660"/>
        <v>Avg of 4 NM Projects</v>
      </c>
      <c r="H3237" s="15">
        <f t="shared" si="662"/>
        <v>18</v>
      </c>
      <c r="I3237" s="93">
        <v>-1.2849999999999999</v>
      </c>
      <c r="J3237">
        <f t="shared" si="650"/>
        <v>-7.2191011235955048E-3</v>
      </c>
      <c r="K3237" s="4">
        <v>78.400000000000006</v>
      </c>
      <c r="L3237" s="4">
        <v>99.56</v>
      </c>
      <c r="M3237" s="16">
        <f t="shared" si="651"/>
        <v>-0.12793459999999998</v>
      </c>
      <c r="N3237">
        <f t="shared" si="652"/>
        <v>0</v>
      </c>
      <c r="O3237">
        <f t="shared" si="653"/>
        <v>0</v>
      </c>
      <c r="P3237" s="63">
        <f t="shared" si="654"/>
        <v>0</v>
      </c>
    </row>
    <row r="3238" spans="1:18" x14ac:dyDescent="0.3">
      <c r="A3238">
        <f t="shared" si="655"/>
        <v>2019</v>
      </c>
      <c r="B3238">
        <f t="shared" si="656"/>
        <v>1</v>
      </c>
      <c r="C3238">
        <f t="shared" si="657"/>
        <v>13</v>
      </c>
      <c r="D3238">
        <f t="shared" si="658"/>
        <v>6</v>
      </c>
      <c r="E3238" t="str">
        <f t="shared" si="659"/>
        <v>ON</v>
      </c>
      <c r="F3238" s="13">
        <f t="shared" si="661"/>
        <v>43478</v>
      </c>
      <c r="G3238" s="14" t="str">
        <f t="shared" si="660"/>
        <v>Avg of 4 NM Projects</v>
      </c>
      <c r="H3238" s="15">
        <f t="shared" si="662"/>
        <v>19</v>
      </c>
      <c r="I3238" s="93">
        <v>-1.0249999999999999</v>
      </c>
      <c r="J3238">
        <f t="shared" si="650"/>
        <v>-5.7584269662921345E-3</v>
      </c>
      <c r="K3238" s="4">
        <v>75.489999999999995</v>
      </c>
      <c r="L3238" s="4">
        <v>106.86</v>
      </c>
      <c r="M3238" s="16">
        <f t="shared" si="651"/>
        <v>-0.10953149999999999</v>
      </c>
      <c r="N3238">
        <f t="shared" si="652"/>
        <v>0</v>
      </c>
      <c r="O3238">
        <f t="shared" si="653"/>
        <v>0</v>
      </c>
      <c r="P3238" s="63">
        <f t="shared" si="654"/>
        <v>0</v>
      </c>
    </row>
    <row r="3239" spans="1:18" x14ac:dyDescent="0.3">
      <c r="A3239">
        <f t="shared" si="655"/>
        <v>2019</v>
      </c>
      <c r="B3239">
        <f t="shared" si="656"/>
        <v>1</v>
      </c>
      <c r="C3239">
        <f t="shared" si="657"/>
        <v>13</v>
      </c>
      <c r="D3239">
        <f t="shared" si="658"/>
        <v>6</v>
      </c>
      <c r="E3239" t="str">
        <f t="shared" si="659"/>
        <v>ON</v>
      </c>
      <c r="F3239" s="13">
        <f t="shared" si="661"/>
        <v>43478</v>
      </c>
      <c r="G3239" s="14" t="str">
        <f t="shared" si="660"/>
        <v>Avg of 4 NM Projects</v>
      </c>
      <c r="H3239" s="15">
        <f t="shared" si="662"/>
        <v>20</v>
      </c>
      <c r="I3239" s="93">
        <v>-1.0249999999999999</v>
      </c>
      <c r="J3239">
        <f t="shared" si="650"/>
        <v>-5.7584269662921345E-3</v>
      </c>
      <c r="K3239" s="4">
        <v>59.59</v>
      </c>
      <c r="L3239" s="4">
        <v>78.099999999999994</v>
      </c>
      <c r="M3239" s="16">
        <f t="shared" si="651"/>
        <v>-8.0052499999999985E-2</v>
      </c>
      <c r="N3239">
        <f t="shared" si="652"/>
        <v>0</v>
      </c>
      <c r="O3239">
        <f t="shared" si="653"/>
        <v>0</v>
      </c>
      <c r="P3239" s="63">
        <f t="shared" si="654"/>
        <v>0</v>
      </c>
    </row>
    <row r="3240" spans="1:18" x14ac:dyDescent="0.3">
      <c r="A3240">
        <f t="shared" si="655"/>
        <v>2019</v>
      </c>
      <c r="B3240">
        <f t="shared" si="656"/>
        <v>1</v>
      </c>
      <c r="C3240">
        <f t="shared" si="657"/>
        <v>13</v>
      </c>
      <c r="D3240">
        <f t="shared" si="658"/>
        <v>6</v>
      </c>
      <c r="E3240" t="str">
        <f t="shared" si="659"/>
        <v>ON</v>
      </c>
      <c r="F3240" s="13">
        <f t="shared" si="661"/>
        <v>43478</v>
      </c>
      <c r="G3240" s="14" t="str">
        <f t="shared" si="660"/>
        <v>Avg of 4 NM Projects</v>
      </c>
      <c r="H3240" s="15">
        <f t="shared" si="662"/>
        <v>21</v>
      </c>
      <c r="I3240" s="93">
        <v>-0.89500000000000002</v>
      </c>
      <c r="J3240">
        <f t="shared" si="650"/>
        <v>-5.0280898876404493E-3</v>
      </c>
      <c r="K3240" s="4">
        <v>58.66</v>
      </c>
      <c r="L3240" s="4">
        <v>71.34</v>
      </c>
      <c r="M3240" s="16">
        <f t="shared" si="651"/>
        <v>-6.3849300000000012E-2</v>
      </c>
      <c r="N3240">
        <f t="shared" si="652"/>
        <v>0</v>
      </c>
      <c r="O3240">
        <f t="shared" si="653"/>
        <v>0</v>
      </c>
      <c r="P3240" s="63">
        <f t="shared" si="654"/>
        <v>0</v>
      </c>
    </row>
    <row r="3241" spans="1:18" x14ac:dyDescent="0.3">
      <c r="A3241">
        <f t="shared" si="655"/>
        <v>2019</v>
      </c>
      <c r="B3241">
        <f t="shared" si="656"/>
        <v>1</v>
      </c>
      <c r="C3241">
        <f t="shared" si="657"/>
        <v>13</v>
      </c>
      <c r="D3241">
        <f t="shared" si="658"/>
        <v>6</v>
      </c>
      <c r="E3241" t="str">
        <f t="shared" si="659"/>
        <v>ON</v>
      </c>
      <c r="F3241" s="13">
        <f t="shared" si="661"/>
        <v>43478</v>
      </c>
      <c r="G3241" s="14" t="str">
        <f t="shared" si="660"/>
        <v>Avg of 4 NM Projects</v>
      </c>
      <c r="H3241" s="15">
        <f t="shared" si="662"/>
        <v>22</v>
      </c>
      <c r="I3241" s="93">
        <v>-1.4099999999999997</v>
      </c>
      <c r="J3241">
        <f t="shared" si="650"/>
        <v>-7.9213483146067399E-3</v>
      </c>
      <c r="K3241" s="4">
        <v>51.38</v>
      </c>
      <c r="L3241" s="4">
        <v>53.78</v>
      </c>
      <c r="M3241" s="16">
        <f t="shared" si="651"/>
        <v>-7.5829799999999989E-2</v>
      </c>
      <c r="N3241">
        <f t="shared" si="652"/>
        <v>0</v>
      </c>
      <c r="O3241">
        <f t="shared" si="653"/>
        <v>0</v>
      </c>
      <c r="P3241" s="63">
        <f t="shared" si="654"/>
        <v>0</v>
      </c>
    </row>
    <row r="3242" spans="1:18" x14ac:dyDescent="0.3">
      <c r="A3242">
        <f t="shared" si="655"/>
        <v>2019</v>
      </c>
      <c r="B3242">
        <f t="shared" si="656"/>
        <v>1</v>
      </c>
      <c r="C3242">
        <f t="shared" si="657"/>
        <v>13</v>
      </c>
      <c r="D3242">
        <f t="shared" si="658"/>
        <v>6</v>
      </c>
      <c r="E3242" t="str">
        <f t="shared" si="659"/>
        <v>ON</v>
      </c>
      <c r="F3242" s="13">
        <f t="shared" si="661"/>
        <v>43478</v>
      </c>
      <c r="G3242" s="14" t="str">
        <f t="shared" si="660"/>
        <v>Avg of 4 NM Projects</v>
      </c>
      <c r="H3242" s="15">
        <f t="shared" si="662"/>
        <v>23</v>
      </c>
      <c r="I3242" s="93">
        <v>-1.28</v>
      </c>
      <c r="J3242">
        <f t="shared" si="650"/>
        <v>-7.1910112359550565E-3</v>
      </c>
      <c r="K3242" s="4">
        <v>43.39</v>
      </c>
      <c r="L3242" s="4">
        <v>43</v>
      </c>
      <c r="M3242" s="16">
        <f t="shared" si="651"/>
        <v>-5.5039999999999999E-2</v>
      </c>
      <c r="N3242">
        <f t="shared" si="652"/>
        <v>0</v>
      </c>
      <c r="O3242">
        <f t="shared" si="653"/>
        <v>0</v>
      </c>
      <c r="P3242" s="63">
        <f t="shared" si="654"/>
        <v>0</v>
      </c>
    </row>
    <row r="3243" spans="1:18" x14ac:dyDescent="0.3">
      <c r="A3243">
        <f t="shared" si="655"/>
        <v>2019</v>
      </c>
      <c r="B3243">
        <f t="shared" si="656"/>
        <v>1</v>
      </c>
      <c r="C3243">
        <f t="shared" si="657"/>
        <v>13</v>
      </c>
      <c r="D3243">
        <f t="shared" si="658"/>
        <v>6</v>
      </c>
      <c r="E3243" t="str">
        <f t="shared" si="659"/>
        <v>OFF</v>
      </c>
      <c r="F3243" s="13">
        <f t="shared" si="661"/>
        <v>43478</v>
      </c>
      <c r="G3243" s="14" t="str">
        <f t="shared" si="660"/>
        <v>Avg of 4 NM Projects</v>
      </c>
      <c r="H3243" s="15">
        <f t="shared" si="662"/>
        <v>24</v>
      </c>
      <c r="I3243" s="93">
        <v>-1.2799999999999998</v>
      </c>
      <c r="J3243">
        <f t="shared" si="650"/>
        <v>-7.1910112359550547E-3</v>
      </c>
      <c r="K3243" s="4">
        <v>45.16</v>
      </c>
      <c r="L3243" s="4">
        <v>46.57</v>
      </c>
      <c r="M3243" s="16">
        <f t="shared" si="651"/>
        <v>-5.9609599999999992E-2</v>
      </c>
      <c r="N3243">
        <f t="shared" si="652"/>
        <v>0</v>
      </c>
      <c r="O3243">
        <f t="shared" si="653"/>
        <v>0</v>
      </c>
      <c r="P3243" s="63">
        <f t="shared" si="654"/>
        <v>0</v>
      </c>
    </row>
    <row r="3244" spans="1:18" x14ac:dyDescent="0.3">
      <c r="A3244">
        <f t="shared" si="655"/>
        <v>2019</v>
      </c>
      <c r="B3244">
        <f t="shared" si="656"/>
        <v>1</v>
      </c>
      <c r="C3244">
        <f t="shared" si="657"/>
        <v>14</v>
      </c>
      <c r="D3244">
        <f t="shared" si="658"/>
        <v>7</v>
      </c>
      <c r="E3244" t="str">
        <f t="shared" si="659"/>
        <v>OFF</v>
      </c>
      <c r="F3244" s="13">
        <f t="shared" si="661"/>
        <v>43479</v>
      </c>
      <c r="G3244" s="14" t="str">
        <f t="shared" si="660"/>
        <v>Avg of 4 NM Projects</v>
      </c>
      <c r="H3244" s="15">
        <f t="shared" si="662"/>
        <v>1</v>
      </c>
      <c r="I3244" s="93">
        <v>-1.28</v>
      </c>
      <c r="J3244">
        <f t="shared" si="650"/>
        <v>-7.1910112359550565E-3</v>
      </c>
      <c r="K3244" s="4">
        <v>45.01</v>
      </c>
      <c r="L3244" s="4">
        <v>59.6</v>
      </c>
      <c r="M3244" s="16">
        <f t="shared" si="651"/>
        <v>-7.6287999999999995E-2</v>
      </c>
      <c r="N3244">
        <f t="shared" si="652"/>
        <v>0</v>
      </c>
      <c r="O3244">
        <f t="shared" si="653"/>
        <v>0</v>
      </c>
      <c r="P3244" s="63">
        <f t="shared" si="654"/>
        <v>0</v>
      </c>
      <c r="Q3244" s="34"/>
      <c r="R3244" s="34"/>
    </row>
    <row r="3245" spans="1:18" x14ac:dyDescent="0.3">
      <c r="A3245">
        <f t="shared" si="655"/>
        <v>2019</v>
      </c>
      <c r="B3245">
        <f t="shared" si="656"/>
        <v>1</v>
      </c>
      <c r="C3245">
        <f t="shared" si="657"/>
        <v>14</v>
      </c>
      <c r="D3245">
        <f t="shared" si="658"/>
        <v>7</v>
      </c>
      <c r="E3245" t="str">
        <f t="shared" si="659"/>
        <v>OFF</v>
      </c>
      <c r="F3245" s="13">
        <f t="shared" si="661"/>
        <v>43479</v>
      </c>
      <c r="G3245" s="14" t="str">
        <f t="shared" si="660"/>
        <v>Avg of 4 NM Projects</v>
      </c>
      <c r="H3245" s="15">
        <f t="shared" si="662"/>
        <v>2</v>
      </c>
      <c r="I3245" s="93">
        <v>-1.1499999999999999</v>
      </c>
      <c r="J3245">
        <f t="shared" si="650"/>
        <v>-6.4606741573033704E-3</v>
      </c>
      <c r="K3245" s="4">
        <v>45.34</v>
      </c>
      <c r="L3245" s="4">
        <v>50.05</v>
      </c>
      <c r="M3245" s="16">
        <f t="shared" si="651"/>
        <v>-5.7557499999999991E-2</v>
      </c>
      <c r="N3245">
        <f t="shared" si="652"/>
        <v>0</v>
      </c>
      <c r="O3245">
        <f t="shared" si="653"/>
        <v>0</v>
      </c>
      <c r="P3245" s="63">
        <f t="shared" si="654"/>
        <v>0</v>
      </c>
    </row>
    <row r="3246" spans="1:18" x14ac:dyDescent="0.3">
      <c r="A3246">
        <f t="shared" si="655"/>
        <v>2019</v>
      </c>
      <c r="B3246">
        <f t="shared" si="656"/>
        <v>1</v>
      </c>
      <c r="C3246">
        <f t="shared" si="657"/>
        <v>14</v>
      </c>
      <c r="D3246">
        <f t="shared" si="658"/>
        <v>7</v>
      </c>
      <c r="E3246" t="str">
        <f t="shared" si="659"/>
        <v>OFF</v>
      </c>
      <c r="F3246" s="13">
        <f t="shared" si="661"/>
        <v>43479</v>
      </c>
      <c r="G3246" s="14" t="str">
        <f t="shared" si="660"/>
        <v>Avg of 4 NM Projects</v>
      </c>
      <c r="H3246" s="15">
        <f t="shared" si="662"/>
        <v>3</v>
      </c>
      <c r="I3246" s="93">
        <v>-1.4100000000000001</v>
      </c>
      <c r="J3246">
        <f t="shared" si="650"/>
        <v>-7.9213483146067416E-3</v>
      </c>
      <c r="K3246" s="4">
        <v>40.65</v>
      </c>
      <c r="L3246" s="4">
        <v>47.24</v>
      </c>
      <c r="M3246" s="16">
        <f t="shared" si="651"/>
        <v>-6.6608399999999998E-2</v>
      </c>
      <c r="N3246">
        <f t="shared" si="652"/>
        <v>0</v>
      </c>
      <c r="O3246">
        <f t="shared" si="653"/>
        <v>0</v>
      </c>
      <c r="P3246" s="63">
        <f t="shared" si="654"/>
        <v>0</v>
      </c>
    </row>
    <row r="3247" spans="1:18" x14ac:dyDescent="0.3">
      <c r="A3247">
        <f t="shared" si="655"/>
        <v>2019</v>
      </c>
      <c r="B3247">
        <f t="shared" si="656"/>
        <v>1</v>
      </c>
      <c r="C3247">
        <f t="shared" si="657"/>
        <v>14</v>
      </c>
      <c r="D3247">
        <f t="shared" si="658"/>
        <v>7</v>
      </c>
      <c r="E3247" t="str">
        <f t="shared" si="659"/>
        <v>OFF</v>
      </c>
      <c r="F3247" s="13">
        <f t="shared" si="661"/>
        <v>43479</v>
      </c>
      <c r="G3247" s="14" t="str">
        <f t="shared" si="660"/>
        <v>Avg of 4 NM Projects</v>
      </c>
      <c r="H3247" s="15">
        <f t="shared" si="662"/>
        <v>4</v>
      </c>
      <c r="I3247" s="93">
        <v>-1.2799999999999998</v>
      </c>
      <c r="J3247">
        <f t="shared" si="650"/>
        <v>-7.1910112359550547E-3</v>
      </c>
      <c r="K3247" s="4">
        <v>45.06</v>
      </c>
      <c r="L3247" s="4">
        <v>65.150000000000006</v>
      </c>
      <c r="M3247" s="16">
        <f t="shared" si="651"/>
        <v>-8.3391999999999994E-2</v>
      </c>
      <c r="N3247">
        <f t="shared" si="652"/>
        <v>0</v>
      </c>
      <c r="O3247">
        <f t="shared" si="653"/>
        <v>0</v>
      </c>
      <c r="P3247" s="63">
        <f t="shared" si="654"/>
        <v>0</v>
      </c>
    </row>
    <row r="3248" spans="1:18" x14ac:dyDescent="0.3">
      <c r="A3248">
        <f t="shared" si="655"/>
        <v>2019</v>
      </c>
      <c r="B3248">
        <f t="shared" si="656"/>
        <v>1</v>
      </c>
      <c r="C3248">
        <f t="shared" si="657"/>
        <v>14</v>
      </c>
      <c r="D3248">
        <f t="shared" si="658"/>
        <v>7</v>
      </c>
      <c r="E3248" t="str">
        <f t="shared" si="659"/>
        <v>OFF</v>
      </c>
      <c r="F3248" s="13">
        <f t="shared" si="661"/>
        <v>43479</v>
      </c>
      <c r="G3248" s="14" t="str">
        <f t="shared" si="660"/>
        <v>Avg of 4 NM Projects</v>
      </c>
      <c r="H3248" s="15">
        <f t="shared" si="662"/>
        <v>5</v>
      </c>
      <c r="I3248" s="93">
        <v>-1.67</v>
      </c>
      <c r="J3248">
        <f t="shared" si="650"/>
        <v>-9.382022471910112E-3</v>
      </c>
      <c r="K3248" s="4">
        <v>46.75</v>
      </c>
      <c r="L3248" s="4">
        <v>45.78</v>
      </c>
      <c r="M3248" s="16">
        <f t="shared" si="651"/>
        <v>-7.6452600000000009E-2</v>
      </c>
      <c r="N3248">
        <f t="shared" si="652"/>
        <v>0</v>
      </c>
      <c r="O3248">
        <f t="shared" si="653"/>
        <v>0</v>
      </c>
      <c r="P3248" s="63">
        <f t="shared" si="654"/>
        <v>0</v>
      </c>
    </row>
    <row r="3249" spans="1:16" x14ac:dyDescent="0.3">
      <c r="A3249">
        <f t="shared" si="655"/>
        <v>2019</v>
      </c>
      <c r="B3249">
        <f t="shared" si="656"/>
        <v>1</v>
      </c>
      <c r="C3249">
        <f t="shared" si="657"/>
        <v>14</v>
      </c>
      <c r="D3249">
        <f t="shared" si="658"/>
        <v>7</v>
      </c>
      <c r="E3249" t="str">
        <f t="shared" si="659"/>
        <v>OFF</v>
      </c>
      <c r="F3249" s="13">
        <f t="shared" si="661"/>
        <v>43479</v>
      </c>
      <c r="G3249" s="14" t="str">
        <f t="shared" si="660"/>
        <v>Avg of 4 NM Projects</v>
      </c>
      <c r="H3249" s="15">
        <f t="shared" si="662"/>
        <v>6</v>
      </c>
      <c r="I3249" s="93">
        <v>-1.2799999999999998</v>
      </c>
      <c r="J3249">
        <f t="shared" si="650"/>
        <v>-7.1910112359550547E-3</v>
      </c>
      <c r="K3249" s="4">
        <v>63.5</v>
      </c>
      <c r="L3249" s="4">
        <v>48.98</v>
      </c>
      <c r="M3249" s="16">
        <f t="shared" si="651"/>
        <v>-6.2694399999999983E-2</v>
      </c>
      <c r="N3249">
        <f t="shared" si="652"/>
        <v>0</v>
      </c>
      <c r="O3249">
        <f t="shared" si="653"/>
        <v>0</v>
      </c>
      <c r="P3249" s="63">
        <f t="shared" si="654"/>
        <v>0</v>
      </c>
    </row>
    <row r="3250" spans="1:16" x14ac:dyDescent="0.3">
      <c r="A3250">
        <f t="shared" si="655"/>
        <v>2019</v>
      </c>
      <c r="B3250">
        <f t="shared" si="656"/>
        <v>1</v>
      </c>
      <c r="C3250">
        <f t="shared" si="657"/>
        <v>14</v>
      </c>
      <c r="D3250">
        <f t="shared" si="658"/>
        <v>7</v>
      </c>
      <c r="E3250" t="str">
        <f t="shared" si="659"/>
        <v>OFF</v>
      </c>
      <c r="F3250" s="13">
        <f t="shared" si="661"/>
        <v>43479</v>
      </c>
      <c r="G3250" s="14" t="str">
        <f t="shared" si="660"/>
        <v>Avg of 4 NM Projects</v>
      </c>
      <c r="H3250" s="15">
        <f t="shared" si="662"/>
        <v>7</v>
      </c>
      <c r="I3250" s="93">
        <v>-1.28</v>
      </c>
      <c r="J3250">
        <f t="shared" si="650"/>
        <v>-7.1910112359550565E-3</v>
      </c>
      <c r="K3250" s="4">
        <v>70.12</v>
      </c>
      <c r="L3250" s="4">
        <v>69.84</v>
      </c>
      <c r="M3250" s="16">
        <f t="shared" si="651"/>
        <v>-8.9395200000000008E-2</v>
      </c>
      <c r="N3250">
        <f t="shared" si="652"/>
        <v>0</v>
      </c>
      <c r="O3250">
        <f t="shared" si="653"/>
        <v>0</v>
      </c>
      <c r="P3250" s="63">
        <f t="shared" si="654"/>
        <v>0</v>
      </c>
    </row>
    <row r="3251" spans="1:16" x14ac:dyDescent="0.3">
      <c r="A3251">
        <f t="shared" si="655"/>
        <v>2019</v>
      </c>
      <c r="B3251">
        <f t="shared" si="656"/>
        <v>1</v>
      </c>
      <c r="C3251">
        <f t="shared" si="657"/>
        <v>14</v>
      </c>
      <c r="D3251">
        <f t="shared" si="658"/>
        <v>7</v>
      </c>
      <c r="E3251" t="str">
        <f t="shared" si="659"/>
        <v>OFF</v>
      </c>
      <c r="F3251" s="13">
        <f t="shared" si="661"/>
        <v>43479</v>
      </c>
      <c r="G3251" s="14" t="str">
        <f t="shared" si="660"/>
        <v>Avg of 4 NM Projects</v>
      </c>
      <c r="H3251" s="15">
        <f t="shared" si="662"/>
        <v>8</v>
      </c>
      <c r="I3251" s="93">
        <v>-1.1499999999999999</v>
      </c>
      <c r="J3251">
        <f t="shared" si="650"/>
        <v>-6.4606741573033704E-3</v>
      </c>
      <c r="K3251" s="4">
        <v>74.83</v>
      </c>
      <c r="L3251" s="4">
        <v>88.46</v>
      </c>
      <c r="M3251" s="16">
        <f t="shared" si="651"/>
        <v>-0.10172899999999999</v>
      </c>
      <c r="N3251">
        <f t="shared" si="652"/>
        <v>0</v>
      </c>
      <c r="O3251">
        <f t="shared" si="653"/>
        <v>0</v>
      </c>
      <c r="P3251" s="63">
        <f t="shared" si="654"/>
        <v>0</v>
      </c>
    </row>
    <row r="3252" spans="1:16" x14ac:dyDescent="0.3">
      <c r="A3252">
        <f t="shared" si="655"/>
        <v>2019</v>
      </c>
      <c r="B3252">
        <f t="shared" si="656"/>
        <v>1</v>
      </c>
      <c r="C3252">
        <f t="shared" si="657"/>
        <v>14</v>
      </c>
      <c r="D3252">
        <f t="shared" si="658"/>
        <v>7</v>
      </c>
      <c r="E3252" t="str">
        <f t="shared" si="659"/>
        <v>OFF</v>
      </c>
      <c r="F3252" s="13">
        <f t="shared" si="661"/>
        <v>43479</v>
      </c>
      <c r="G3252" s="14" t="str">
        <f t="shared" si="660"/>
        <v>Avg of 4 NM Projects</v>
      </c>
      <c r="H3252" s="15">
        <f t="shared" si="662"/>
        <v>9</v>
      </c>
      <c r="I3252" s="93">
        <v>4.2249999999999996</v>
      </c>
      <c r="J3252">
        <f t="shared" si="650"/>
        <v>2.3735955056179772E-2</v>
      </c>
      <c r="K3252" s="4">
        <v>70.739999999999995</v>
      </c>
      <c r="L3252" s="4">
        <v>78.680000000000007</v>
      </c>
      <c r="M3252" s="16">
        <f t="shared" si="651"/>
        <v>0.33242300000000002</v>
      </c>
      <c r="N3252">
        <f t="shared" si="652"/>
        <v>0</v>
      </c>
      <c r="O3252">
        <f t="shared" si="653"/>
        <v>0</v>
      </c>
      <c r="P3252" s="63">
        <f t="shared" si="654"/>
        <v>0</v>
      </c>
    </row>
    <row r="3253" spans="1:16" x14ac:dyDescent="0.3">
      <c r="A3253">
        <f t="shared" si="655"/>
        <v>2019</v>
      </c>
      <c r="B3253">
        <f t="shared" si="656"/>
        <v>1</v>
      </c>
      <c r="C3253">
        <f t="shared" si="657"/>
        <v>14</v>
      </c>
      <c r="D3253">
        <f t="shared" si="658"/>
        <v>7</v>
      </c>
      <c r="E3253" t="str">
        <f t="shared" si="659"/>
        <v>OFF</v>
      </c>
      <c r="F3253" s="13">
        <f t="shared" si="661"/>
        <v>43479</v>
      </c>
      <c r="G3253" s="14" t="str">
        <f t="shared" si="660"/>
        <v>Avg of 4 NM Projects</v>
      </c>
      <c r="H3253" s="15">
        <f t="shared" si="662"/>
        <v>10</v>
      </c>
      <c r="I3253" s="93">
        <v>13.06</v>
      </c>
      <c r="J3253">
        <f t="shared" si="650"/>
        <v>7.3370786516853942E-2</v>
      </c>
      <c r="K3253" s="4">
        <v>68.069999999999993</v>
      </c>
      <c r="L3253" s="4">
        <v>83.84</v>
      </c>
      <c r="M3253" s="16">
        <f t="shared" si="651"/>
        <v>1.0949504000000001</v>
      </c>
      <c r="N3253">
        <f t="shared" si="652"/>
        <v>0</v>
      </c>
      <c r="O3253">
        <f t="shared" si="653"/>
        <v>0</v>
      </c>
      <c r="P3253" s="63">
        <f t="shared" si="654"/>
        <v>0</v>
      </c>
    </row>
    <row r="3254" spans="1:16" x14ac:dyDescent="0.3">
      <c r="A3254">
        <f t="shared" si="655"/>
        <v>2019</v>
      </c>
      <c r="B3254">
        <f t="shared" si="656"/>
        <v>1</v>
      </c>
      <c r="C3254">
        <f t="shared" si="657"/>
        <v>14</v>
      </c>
      <c r="D3254">
        <f t="shared" si="658"/>
        <v>7</v>
      </c>
      <c r="E3254" t="str">
        <f t="shared" si="659"/>
        <v>OFF</v>
      </c>
      <c r="F3254" s="13">
        <f t="shared" si="661"/>
        <v>43479</v>
      </c>
      <c r="G3254" s="14" t="str">
        <f t="shared" si="660"/>
        <v>Avg of 4 NM Projects</v>
      </c>
      <c r="H3254" s="15">
        <f t="shared" si="662"/>
        <v>11</v>
      </c>
      <c r="I3254" s="93">
        <v>28.285</v>
      </c>
      <c r="J3254">
        <f t="shared" si="650"/>
        <v>0.15890449438202248</v>
      </c>
      <c r="K3254" s="4">
        <v>46.8</v>
      </c>
      <c r="L3254" s="4">
        <v>74.42</v>
      </c>
      <c r="M3254" s="16">
        <f t="shared" si="651"/>
        <v>2.1049697000000003</v>
      </c>
      <c r="N3254">
        <f t="shared" si="652"/>
        <v>0</v>
      </c>
      <c r="O3254">
        <f t="shared" si="653"/>
        <v>0</v>
      </c>
      <c r="P3254" s="63">
        <f t="shared" si="654"/>
        <v>0</v>
      </c>
    </row>
    <row r="3255" spans="1:16" x14ac:dyDescent="0.3">
      <c r="A3255">
        <f t="shared" si="655"/>
        <v>2019</v>
      </c>
      <c r="B3255">
        <f t="shared" si="656"/>
        <v>1</v>
      </c>
      <c r="C3255">
        <f t="shared" si="657"/>
        <v>14</v>
      </c>
      <c r="D3255">
        <f t="shared" si="658"/>
        <v>7</v>
      </c>
      <c r="E3255" t="str">
        <f t="shared" si="659"/>
        <v>OFF</v>
      </c>
      <c r="F3255" s="13">
        <f t="shared" si="661"/>
        <v>43479</v>
      </c>
      <c r="G3255" s="14" t="str">
        <f t="shared" si="660"/>
        <v>Avg of 4 NM Projects</v>
      </c>
      <c r="H3255" s="15">
        <f t="shared" si="662"/>
        <v>12</v>
      </c>
      <c r="I3255" s="93">
        <v>32.515000000000001</v>
      </c>
      <c r="J3255">
        <f t="shared" si="650"/>
        <v>0.1826685393258427</v>
      </c>
      <c r="K3255" s="4">
        <v>45.2</v>
      </c>
      <c r="L3255" s="4">
        <v>50.6</v>
      </c>
      <c r="M3255" s="16">
        <f t="shared" si="651"/>
        <v>1.645259</v>
      </c>
      <c r="N3255">
        <f t="shared" si="652"/>
        <v>0</v>
      </c>
      <c r="O3255">
        <f t="shared" si="653"/>
        <v>0</v>
      </c>
      <c r="P3255" s="63">
        <f t="shared" si="654"/>
        <v>0</v>
      </c>
    </row>
    <row r="3256" spans="1:16" x14ac:dyDescent="0.3">
      <c r="A3256">
        <f t="shared" si="655"/>
        <v>2019</v>
      </c>
      <c r="B3256">
        <f t="shared" si="656"/>
        <v>1</v>
      </c>
      <c r="C3256">
        <f t="shared" si="657"/>
        <v>14</v>
      </c>
      <c r="D3256">
        <f t="shared" si="658"/>
        <v>7</v>
      </c>
      <c r="E3256" t="str">
        <f t="shared" si="659"/>
        <v>OFF</v>
      </c>
      <c r="F3256" s="13">
        <f t="shared" si="661"/>
        <v>43479</v>
      </c>
      <c r="G3256" s="14" t="str">
        <f t="shared" si="660"/>
        <v>Avg of 4 NM Projects</v>
      </c>
      <c r="H3256" s="15">
        <f t="shared" si="662"/>
        <v>13</v>
      </c>
      <c r="I3256" s="93">
        <v>34.305</v>
      </c>
      <c r="J3256">
        <f t="shared" si="650"/>
        <v>0.1927247191011236</v>
      </c>
      <c r="K3256" s="4">
        <v>44.2</v>
      </c>
      <c r="L3256" s="4">
        <v>46.27</v>
      </c>
      <c r="M3256" s="16">
        <f t="shared" si="651"/>
        <v>1.5872923500000002</v>
      </c>
      <c r="N3256">
        <f t="shared" si="652"/>
        <v>0</v>
      </c>
      <c r="O3256">
        <f t="shared" si="653"/>
        <v>0</v>
      </c>
      <c r="P3256" s="63">
        <f t="shared" si="654"/>
        <v>0</v>
      </c>
    </row>
    <row r="3257" spans="1:16" x14ac:dyDescent="0.3">
      <c r="A3257">
        <f t="shared" si="655"/>
        <v>2019</v>
      </c>
      <c r="B3257">
        <f t="shared" si="656"/>
        <v>1</v>
      </c>
      <c r="C3257">
        <f t="shared" si="657"/>
        <v>14</v>
      </c>
      <c r="D3257">
        <f t="shared" si="658"/>
        <v>7</v>
      </c>
      <c r="E3257" t="str">
        <f t="shared" si="659"/>
        <v>OFF</v>
      </c>
      <c r="F3257" s="13">
        <f t="shared" si="661"/>
        <v>43479</v>
      </c>
      <c r="G3257" s="14" t="str">
        <f t="shared" si="660"/>
        <v>Avg of 4 NM Projects</v>
      </c>
      <c r="H3257" s="15">
        <f t="shared" si="662"/>
        <v>14</v>
      </c>
      <c r="I3257" s="93">
        <v>29.689999999999998</v>
      </c>
      <c r="J3257">
        <f t="shared" si="650"/>
        <v>0.16679775280898876</v>
      </c>
      <c r="K3257" s="4">
        <v>42.48</v>
      </c>
      <c r="L3257" s="4">
        <v>45.22</v>
      </c>
      <c r="M3257" s="16">
        <f t="shared" si="651"/>
        <v>1.3425817999999998</v>
      </c>
      <c r="N3257">
        <f t="shared" si="652"/>
        <v>0</v>
      </c>
      <c r="O3257">
        <f t="shared" si="653"/>
        <v>0</v>
      </c>
      <c r="P3257" s="63">
        <f t="shared" si="654"/>
        <v>0</v>
      </c>
    </row>
    <row r="3258" spans="1:16" x14ac:dyDescent="0.3">
      <c r="A3258">
        <f t="shared" si="655"/>
        <v>2019</v>
      </c>
      <c r="B3258">
        <f t="shared" si="656"/>
        <v>1</v>
      </c>
      <c r="C3258">
        <f t="shared" si="657"/>
        <v>14</v>
      </c>
      <c r="D3258">
        <f t="shared" si="658"/>
        <v>7</v>
      </c>
      <c r="E3258" t="str">
        <f t="shared" si="659"/>
        <v>OFF</v>
      </c>
      <c r="F3258" s="13">
        <f t="shared" si="661"/>
        <v>43479</v>
      </c>
      <c r="G3258" s="14" t="str">
        <f t="shared" si="660"/>
        <v>Avg of 4 NM Projects</v>
      </c>
      <c r="H3258" s="15">
        <f t="shared" si="662"/>
        <v>15</v>
      </c>
      <c r="I3258" s="93">
        <v>20.86</v>
      </c>
      <c r="J3258">
        <f t="shared" si="650"/>
        <v>0.11719101123595506</v>
      </c>
      <c r="K3258" s="4">
        <v>44.26</v>
      </c>
      <c r="L3258" s="4">
        <v>52.96</v>
      </c>
      <c r="M3258" s="16">
        <f t="shared" si="651"/>
        <v>1.1047456</v>
      </c>
      <c r="N3258">
        <f t="shared" si="652"/>
        <v>0</v>
      </c>
      <c r="O3258">
        <f t="shared" si="653"/>
        <v>0</v>
      </c>
      <c r="P3258" s="63">
        <f t="shared" si="654"/>
        <v>0</v>
      </c>
    </row>
    <row r="3259" spans="1:16" x14ac:dyDescent="0.3">
      <c r="A3259">
        <f t="shared" si="655"/>
        <v>2019</v>
      </c>
      <c r="B3259">
        <f t="shared" si="656"/>
        <v>1</v>
      </c>
      <c r="C3259">
        <f t="shared" si="657"/>
        <v>14</v>
      </c>
      <c r="D3259">
        <f t="shared" si="658"/>
        <v>7</v>
      </c>
      <c r="E3259" t="str">
        <f t="shared" si="659"/>
        <v>OFF</v>
      </c>
      <c r="F3259" s="13">
        <f t="shared" si="661"/>
        <v>43479</v>
      </c>
      <c r="G3259" s="14" t="str">
        <f t="shared" si="660"/>
        <v>Avg of 4 NM Projects</v>
      </c>
      <c r="H3259" s="15">
        <f t="shared" si="662"/>
        <v>16</v>
      </c>
      <c r="I3259" s="93">
        <v>12.03</v>
      </c>
      <c r="J3259">
        <f t="shared" si="650"/>
        <v>6.7584269662921345E-2</v>
      </c>
      <c r="K3259" s="4">
        <v>46.58</v>
      </c>
      <c r="L3259" s="4">
        <v>49.01</v>
      </c>
      <c r="M3259" s="16">
        <f t="shared" si="651"/>
        <v>0.58959030000000001</v>
      </c>
      <c r="N3259">
        <f t="shared" si="652"/>
        <v>0</v>
      </c>
      <c r="O3259">
        <f t="shared" si="653"/>
        <v>0</v>
      </c>
      <c r="P3259" s="63">
        <f t="shared" si="654"/>
        <v>0</v>
      </c>
    </row>
    <row r="3260" spans="1:16" x14ac:dyDescent="0.3">
      <c r="A3260">
        <f t="shared" si="655"/>
        <v>2019</v>
      </c>
      <c r="B3260">
        <f t="shared" si="656"/>
        <v>1</v>
      </c>
      <c r="C3260">
        <f t="shared" si="657"/>
        <v>14</v>
      </c>
      <c r="D3260">
        <f t="shared" si="658"/>
        <v>7</v>
      </c>
      <c r="E3260" t="str">
        <f t="shared" si="659"/>
        <v>OFF</v>
      </c>
      <c r="F3260" s="13">
        <f t="shared" si="661"/>
        <v>43479</v>
      </c>
      <c r="G3260" s="14" t="str">
        <f t="shared" si="660"/>
        <v>Avg of 4 NM Projects</v>
      </c>
      <c r="H3260" s="15">
        <f t="shared" si="662"/>
        <v>17</v>
      </c>
      <c r="I3260" s="93">
        <v>0</v>
      </c>
      <c r="J3260">
        <f t="shared" si="650"/>
        <v>0</v>
      </c>
      <c r="K3260" s="4">
        <v>54.43</v>
      </c>
      <c r="L3260" s="4">
        <v>60</v>
      </c>
      <c r="M3260" s="16">
        <f t="shared" si="651"/>
        <v>0</v>
      </c>
      <c r="N3260">
        <f t="shared" si="652"/>
        <v>1</v>
      </c>
      <c r="O3260">
        <f t="shared" si="653"/>
        <v>0</v>
      </c>
      <c r="P3260" s="63">
        <f t="shared" si="654"/>
        <v>0</v>
      </c>
    </row>
    <row r="3261" spans="1:16" x14ac:dyDescent="0.3">
      <c r="A3261">
        <f t="shared" si="655"/>
        <v>2019</v>
      </c>
      <c r="B3261">
        <f t="shared" si="656"/>
        <v>1</v>
      </c>
      <c r="C3261">
        <f t="shared" si="657"/>
        <v>14</v>
      </c>
      <c r="D3261">
        <f t="shared" si="658"/>
        <v>7</v>
      </c>
      <c r="E3261" t="str">
        <f t="shared" si="659"/>
        <v>OFF</v>
      </c>
      <c r="F3261" s="13">
        <f t="shared" si="661"/>
        <v>43479</v>
      </c>
      <c r="G3261" s="14" t="str">
        <f t="shared" si="660"/>
        <v>Avg of 4 NM Projects</v>
      </c>
      <c r="H3261" s="15">
        <f t="shared" si="662"/>
        <v>18</v>
      </c>
      <c r="I3261" s="93">
        <v>-0.89500000000000002</v>
      </c>
      <c r="J3261">
        <f t="shared" si="650"/>
        <v>-5.0280898876404493E-3</v>
      </c>
      <c r="K3261" s="4">
        <v>71.36</v>
      </c>
      <c r="L3261" s="4">
        <v>97.44</v>
      </c>
      <c r="M3261" s="16">
        <f t="shared" si="651"/>
        <v>-8.7208800000000003E-2</v>
      </c>
      <c r="N3261">
        <f t="shared" si="652"/>
        <v>0</v>
      </c>
      <c r="O3261">
        <f t="shared" si="653"/>
        <v>0</v>
      </c>
      <c r="P3261" s="63">
        <f t="shared" si="654"/>
        <v>0</v>
      </c>
    </row>
    <row r="3262" spans="1:16" x14ac:dyDescent="0.3">
      <c r="A3262">
        <f t="shared" si="655"/>
        <v>2019</v>
      </c>
      <c r="B3262">
        <f t="shared" si="656"/>
        <v>1</v>
      </c>
      <c r="C3262">
        <f t="shared" si="657"/>
        <v>14</v>
      </c>
      <c r="D3262">
        <f t="shared" si="658"/>
        <v>7</v>
      </c>
      <c r="E3262" t="str">
        <f t="shared" si="659"/>
        <v>OFF</v>
      </c>
      <c r="F3262" s="13">
        <f t="shared" si="661"/>
        <v>43479</v>
      </c>
      <c r="G3262" s="14" t="str">
        <f t="shared" si="660"/>
        <v>Avg of 4 NM Projects</v>
      </c>
      <c r="H3262" s="15">
        <f t="shared" si="662"/>
        <v>19</v>
      </c>
      <c r="I3262" s="93">
        <v>-1.1549999999999998</v>
      </c>
      <c r="J3262">
        <f t="shared" si="650"/>
        <v>-6.4887640449438188E-3</v>
      </c>
      <c r="K3262" s="4">
        <v>69.75</v>
      </c>
      <c r="L3262" s="4">
        <v>112.28</v>
      </c>
      <c r="M3262" s="16">
        <f t="shared" si="651"/>
        <v>-0.12968339999999998</v>
      </c>
      <c r="N3262">
        <f t="shared" si="652"/>
        <v>0</v>
      </c>
      <c r="O3262">
        <f t="shared" si="653"/>
        <v>0</v>
      </c>
      <c r="P3262" s="63">
        <f t="shared" si="654"/>
        <v>0</v>
      </c>
    </row>
    <row r="3263" spans="1:16" x14ac:dyDescent="0.3">
      <c r="A3263">
        <f t="shared" si="655"/>
        <v>2019</v>
      </c>
      <c r="B3263">
        <f t="shared" si="656"/>
        <v>1</v>
      </c>
      <c r="C3263">
        <f t="shared" si="657"/>
        <v>14</v>
      </c>
      <c r="D3263">
        <f t="shared" si="658"/>
        <v>7</v>
      </c>
      <c r="E3263" t="str">
        <f t="shared" si="659"/>
        <v>OFF</v>
      </c>
      <c r="F3263" s="13">
        <f t="shared" si="661"/>
        <v>43479</v>
      </c>
      <c r="G3263" s="14" t="str">
        <f t="shared" si="660"/>
        <v>Avg of 4 NM Projects</v>
      </c>
      <c r="H3263" s="15">
        <f t="shared" si="662"/>
        <v>20</v>
      </c>
      <c r="I3263" s="93">
        <v>-1.1549999999999998</v>
      </c>
      <c r="J3263">
        <f t="shared" si="650"/>
        <v>-6.4887640449438188E-3</v>
      </c>
      <c r="K3263" s="4">
        <v>65.62</v>
      </c>
      <c r="L3263" s="4">
        <v>99.36</v>
      </c>
      <c r="M3263" s="16">
        <f t="shared" si="651"/>
        <v>-0.11476079999999997</v>
      </c>
      <c r="N3263">
        <f t="shared" si="652"/>
        <v>0</v>
      </c>
      <c r="O3263">
        <f t="shared" si="653"/>
        <v>0</v>
      </c>
      <c r="P3263" s="63">
        <f t="shared" si="654"/>
        <v>0</v>
      </c>
    </row>
    <row r="3264" spans="1:16" x14ac:dyDescent="0.3">
      <c r="A3264">
        <f t="shared" si="655"/>
        <v>2019</v>
      </c>
      <c r="B3264">
        <f t="shared" si="656"/>
        <v>1</v>
      </c>
      <c r="C3264">
        <f t="shared" si="657"/>
        <v>14</v>
      </c>
      <c r="D3264">
        <f t="shared" si="658"/>
        <v>7</v>
      </c>
      <c r="E3264" t="str">
        <f t="shared" si="659"/>
        <v>OFF</v>
      </c>
      <c r="F3264" s="13">
        <f t="shared" si="661"/>
        <v>43479</v>
      </c>
      <c r="G3264" s="14" t="str">
        <f t="shared" si="660"/>
        <v>Avg of 4 NM Projects</v>
      </c>
      <c r="H3264" s="15">
        <f t="shared" si="662"/>
        <v>21</v>
      </c>
      <c r="I3264" s="93">
        <v>-1.2849999999999999</v>
      </c>
      <c r="J3264">
        <f t="shared" si="650"/>
        <v>-7.2191011235955048E-3</v>
      </c>
      <c r="K3264" s="4">
        <v>53.47</v>
      </c>
      <c r="L3264" s="4">
        <v>90.52</v>
      </c>
      <c r="M3264" s="16">
        <f t="shared" si="651"/>
        <v>-0.1163182</v>
      </c>
      <c r="N3264">
        <f t="shared" si="652"/>
        <v>0</v>
      </c>
      <c r="O3264">
        <f t="shared" si="653"/>
        <v>0</v>
      </c>
      <c r="P3264" s="63">
        <f t="shared" si="654"/>
        <v>0</v>
      </c>
    </row>
    <row r="3265" spans="1:18" x14ac:dyDescent="0.3">
      <c r="A3265">
        <f t="shared" si="655"/>
        <v>2019</v>
      </c>
      <c r="B3265">
        <f t="shared" si="656"/>
        <v>1</v>
      </c>
      <c r="C3265">
        <f t="shared" si="657"/>
        <v>14</v>
      </c>
      <c r="D3265">
        <f t="shared" si="658"/>
        <v>7</v>
      </c>
      <c r="E3265" t="str">
        <f t="shared" si="659"/>
        <v>OFF</v>
      </c>
      <c r="F3265" s="13">
        <f t="shared" si="661"/>
        <v>43479</v>
      </c>
      <c r="G3265" s="14" t="str">
        <f t="shared" si="660"/>
        <v>Avg of 4 NM Projects</v>
      </c>
      <c r="H3265" s="15">
        <f t="shared" si="662"/>
        <v>22</v>
      </c>
      <c r="I3265" s="93">
        <v>-1.2799999999999998</v>
      </c>
      <c r="J3265">
        <f t="shared" si="650"/>
        <v>-7.1910112359550547E-3</v>
      </c>
      <c r="K3265" s="4">
        <v>52.54</v>
      </c>
      <c r="L3265" s="4">
        <v>75.37</v>
      </c>
      <c r="M3265" s="16">
        <f t="shared" si="651"/>
        <v>-9.6473599999999993E-2</v>
      </c>
      <c r="N3265">
        <f t="shared" si="652"/>
        <v>0</v>
      </c>
      <c r="O3265">
        <f t="shared" si="653"/>
        <v>0</v>
      </c>
      <c r="P3265" s="63">
        <f t="shared" si="654"/>
        <v>0</v>
      </c>
    </row>
    <row r="3266" spans="1:18" x14ac:dyDescent="0.3">
      <c r="A3266">
        <f t="shared" si="655"/>
        <v>2019</v>
      </c>
      <c r="B3266">
        <f t="shared" si="656"/>
        <v>1</v>
      </c>
      <c r="C3266">
        <f t="shared" si="657"/>
        <v>14</v>
      </c>
      <c r="D3266">
        <f t="shared" si="658"/>
        <v>7</v>
      </c>
      <c r="E3266" t="str">
        <f t="shared" si="659"/>
        <v>OFF</v>
      </c>
      <c r="F3266" s="13">
        <f t="shared" si="661"/>
        <v>43479</v>
      </c>
      <c r="G3266" s="14" t="str">
        <f t="shared" si="660"/>
        <v>Avg of 4 NM Projects</v>
      </c>
      <c r="H3266" s="15">
        <f t="shared" si="662"/>
        <v>23</v>
      </c>
      <c r="I3266" s="93">
        <v>-1.1549999999999998</v>
      </c>
      <c r="J3266">
        <f t="shared" si="650"/>
        <v>-6.4887640449438188E-3</v>
      </c>
      <c r="K3266" s="4">
        <v>42.55</v>
      </c>
      <c r="L3266" s="4">
        <v>96.7</v>
      </c>
      <c r="M3266" s="16">
        <f t="shared" si="651"/>
        <v>-0.1116885</v>
      </c>
      <c r="N3266">
        <f t="shared" si="652"/>
        <v>0</v>
      </c>
      <c r="O3266">
        <f t="shared" si="653"/>
        <v>0</v>
      </c>
      <c r="P3266" s="63">
        <f t="shared" si="654"/>
        <v>0</v>
      </c>
    </row>
    <row r="3267" spans="1:18" x14ac:dyDescent="0.3">
      <c r="A3267">
        <f t="shared" si="655"/>
        <v>2019</v>
      </c>
      <c r="B3267">
        <f t="shared" si="656"/>
        <v>1</v>
      </c>
      <c r="C3267">
        <f t="shared" si="657"/>
        <v>14</v>
      </c>
      <c r="D3267">
        <f t="shared" si="658"/>
        <v>7</v>
      </c>
      <c r="E3267" t="str">
        <f t="shared" si="659"/>
        <v>OFF</v>
      </c>
      <c r="F3267" s="13">
        <f t="shared" si="661"/>
        <v>43479</v>
      </c>
      <c r="G3267" s="14" t="str">
        <f t="shared" si="660"/>
        <v>Avg of 4 NM Projects</v>
      </c>
      <c r="H3267" s="15">
        <f t="shared" si="662"/>
        <v>24</v>
      </c>
      <c r="I3267" s="93">
        <v>-1.0249999999999999</v>
      </c>
      <c r="J3267">
        <f t="shared" si="650"/>
        <v>-5.7584269662921345E-3</v>
      </c>
      <c r="K3267" s="4">
        <v>39.57</v>
      </c>
      <c r="L3267" s="4">
        <v>61</v>
      </c>
      <c r="M3267" s="16">
        <f t="shared" si="651"/>
        <v>-6.2524999999999997E-2</v>
      </c>
      <c r="N3267">
        <f t="shared" si="652"/>
        <v>0</v>
      </c>
      <c r="O3267">
        <f t="shared" si="653"/>
        <v>0</v>
      </c>
      <c r="P3267" s="63">
        <f t="shared" si="654"/>
        <v>0</v>
      </c>
    </row>
    <row r="3268" spans="1:18" x14ac:dyDescent="0.3">
      <c r="A3268">
        <f t="shared" si="655"/>
        <v>2019</v>
      </c>
      <c r="B3268">
        <f t="shared" si="656"/>
        <v>1</v>
      </c>
      <c r="C3268">
        <f t="shared" si="657"/>
        <v>15</v>
      </c>
      <c r="D3268">
        <f t="shared" si="658"/>
        <v>1</v>
      </c>
      <c r="E3268" t="str">
        <f t="shared" si="659"/>
        <v>OFF</v>
      </c>
      <c r="F3268" s="13">
        <f t="shared" si="661"/>
        <v>43480</v>
      </c>
      <c r="G3268" s="14" t="str">
        <f t="shared" si="660"/>
        <v>Avg of 4 NM Projects</v>
      </c>
      <c r="H3268" s="15">
        <f t="shared" si="662"/>
        <v>1</v>
      </c>
      <c r="I3268" s="93">
        <v>-1.0249999999999999</v>
      </c>
      <c r="J3268">
        <f t="shared" ref="J3268:J3331" si="663">+I3268/$I$1</f>
        <v>-5.7584269662921345E-3</v>
      </c>
      <c r="K3268" s="4">
        <v>59.93</v>
      </c>
      <c r="L3268" s="4">
        <v>65.73</v>
      </c>
      <c r="M3268" s="16">
        <f t="shared" ref="M3268:M3331" si="664">+L3268*I3268/1000</f>
        <v>-6.7373249999999996E-2</v>
      </c>
      <c r="N3268">
        <f t="shared" ref="N3268:N3331" si="665">+IF(I3268=0,1,0)</f>
        <v>0</v>
      </c>
      <c r="O3268">
        <f t="shared" ref="O3268:O3331" si="666">+IF(I3268&gt;=0.5*$I$1,1,0)</f>
        <v>0</v>
      </c>
      <c r="P3268" s="63">
        <f t="shared" ref="P3268:P3331" si="667">+IF(I3268&gt;MAX(I$3652:I$5859),1,0)</f>
        <v>0</v>
      </c>
      <c r="Q3268" s="34"/>
      <c r="R3268" s="34"/>
    </row>
    <row r="3269" spans="1:18" x14ac:dyDescent="0.3">
      <c r="A3269">
        <f t="shared" ref="A3269:A3332" si="668">YEAR(F3269)</f>
        <v>2019</v>
      </c>
      <c r="B3269">
        <f t="shared" ref="B3269:B3332" si="669">+MONTH(F3269)</f>
        <v>1</v>
      </c>
      <c r="C3269">
        <f t="shared" ref="C3269:C3332" si="670">+DAY(F3269)</f>
        <v>15</v>
      </c>
      <c r="D3269">
        <f t="shared" ref="D3269:D3332" si="671">WEEKDAY(C3269)</f>
        <v>1</v>
      </c>
      <c r="E3269" t="str">
        <f t="shared" ref="E3269:E3332" si="672">IF(OR(D3269=1,D3269=7,H3269=1,H3269=2,H3269=3,H3269=4,H3269=5,H3269=6,H3269=7,H3269=24),"OFF","ON")</f>
        <v>OFF</v>
      </c>
      <c r="F3269" s="13">
        <f t="shared" si="661"/>
        <v>43480</v>
      </c>
      <c r="G3269" s="14" t="str">
        <f t="shared" si="660"/>
        <v>Avg of 4 NM Projects</v>
      </c>
      <c r="H3269" s="15">
        <f t="shared" si="662"/>
        <v>2</v>
      </c>
      <c r="I3269" s="93">
        <v>-1.0249999999999999</v>
      </c>
      <c r="J3269">
        <f t="shared" si="663"/>
        <v>-5.7584269662921345E-3</v>
      </c>
      <c r="K3269" s="4">
        <v>59.84</v>
      </c>
      <c r="L3269" s="4">
        <v>96.18</v>
      </c>
      <c r="M3269" s="16">
        <f t="shared" si="664"/>
        <v>-9.8584499999999992E-2</v>
      </c>
      <c r="N3269">
        <f t="shared" si="665"/>
        <v>0</v>
      </c>
      <c r="O3269">
        <f t="shared" si="666"/>
        <v>0</v>
      </c>
      <c r="P3269" s="63">
        <f t="shared" si="667"/>
        <v>0</v>
      </c>
    </row>
    <row r="3270" spans="1:18" x14ac:dyDescent="0.3">
      <c r="A3270">
        <f t="shared" si="668"/>
        <v>2019</v>
      </c>
      <c r="B3270">
        <f t="shared" si="669"/>
        <v>1</v>
      </c>
      <c r="C3270">
        <f t="shared" si="670"/>
        <v>15</v>
      </c>
      <c r="D3270">
        <f t="shared" si="671"/>
        <v>1</v>
      </c>
      <c r="E3270" t="str">
        <f t="shared" si="672"/>
        <v>OFF</v>
      </c>
      <c r="F3270" s="13">
        <f t="shared" si="661"/>
        <v>43480</v>
      </c>
      <c r="G3270" s="14" t="str">
        <f t="shared" ref="G3270:G3333" si="673">+G3269</f>
        <v>Avg of 4 NM Projects</v>
      </c>
      <c r="H3270" s="15">
        <f t="shared" si="662"/>
        <v>3</v>
      </c>
      <c r="I3270" s="93">
        <v>-1.1549999999999998</v>
      </c>
      <c r="J3270">
        <f t="shared" si="663"/>
        <v>-6.4887640449438188E-3</v>
      </c>
      <c r="K3270" s="4">
        <v>58.8</v>
      </c>
      <c r="L3270" s="4">
        <v>102.17</v>
      </c>
      <c r="M3270" s="16">
        <f t="shared" si="664"/>
        <v>-0.11800634999999998</v>
      </c>
      <c r="N3270">
        <f t="shared" si="665"/>
        <v>0</v>
      </c>
      <c r="O3270">
        <f t="shared" si="666"/>
        <v>0</v>
      </c>
      <c r="P3270" s="63">
        <f t="shared" si="667"/>
        <v>0</v>
      </c>
    </row>
    <row r="3271" spans="1:18" x14ac:dyDescent="0.3">
      <c r="A3271">
        <f t="shared" si="668"/>
        <v>2019</v>
      </c>
      <c r="B3271">
        <f t="shared" si="669"/>
        <v>1</v>
      </c>
      <c r="C3271">
        <f t="shared" si="670"/>
        <v>15</v>
      </c>
      <c r="D3271">
        <f t="shared" si="671"/>
        <v>1</v>
      </c>
      <c r="E3271" t="str">
        <f t="shared" si="672"/>
        <v>OFF</v>
      </c>
      <c r="F3271" s="13">
        <f t="shared" si="661"/>
        <v>43480</v>
      </c>
      <c r="G3271" s="14" t="str">
        <f t="shared" si="673"/>
        <v>Avg of 4 NM Projects</v>
      </c>
      <c r="H3271" s="15">
        <f t="shared" si="662"/>
        <v>4</v>
      </c>
      <c r="I3271" s="93">
        <v>-1.1549999999999998</v>
      </c>
      <c r="J3271">
        <f t="shared" si="663"/>
        <v>-6.4887640449438188E-3</v>
      </c>
      <c r="K3271" s="4">
        <v>59.45</v>
      </c>
      <c r="L3271" s="4">
        <v>95.23</v>
      </c>
      <c r="M3271" s="16">
        <f t="shared" si="664"/>
        <v>-0.10999064999999998</v>
      </c>
      <c r="N3271">
        <f t="shared" si="665"/>
        <v>0</v>
      </c>
      <c r="O3271">
        <f t="shared" si="666"/>
        <v>0</v>
      </c>
      <c r="P3271" s="63">
        <f t="shared" si="667"/>
        <v>0</v>
      </c>
    </row>
    <row r="3272" spans="1:18" x14ac:dyDescent="0.3">
      <c r="A3272">
        <f t="shared" si="668"/>
        <v>2019</v>
      </c>
      <c r="B3272">
        <f t="shared" si="669"/>
        <v>1</v>
      </c>
      <c r="C3272">
        <f t="shared" si="670"/>
        <v>15</v>
      </c>
      <c r="D3272">
        <f t="shared" si="671"/>
        <v>1</v>
      </c>
      <c r="E3272" t="str">
        <f t="shared" si="672"/>
        <v>OFF</v>
      </c>
      <c r="F3272" s="13">
        <f t="shared" si="661"/>
        <v>43480</v>
      </c>
      <c r="G3272" s="14" t="str">
        <f t="shared" si="673"/>
        <v>Avg of 4 NM Projects</v>
      </c>
      <c r="H3272" s="15">
        <f t="shared" si="662"/>
        <v>5</v>
      </c>
      <c r="I3272" s="93">
        <v>-1.1549999999999998</v>
      </c>
      <c r="J3272">
        <f t="shared" si="663"/>
        <v>-6.4887640449438188E-3</v>
      </c>
      <c r="K3272" s="4">
        <v>59.34</v>
      </c>
      <c r="L3272" s="4">
        <v>67.8</v>
      </c>
      <c r="M3272" s="16">
        <f t="shared" si="664"/>
        <v>-7.830899999999999E-2</v>
      </c>
      <c r="N3272">
        <f t="shared" si="665"/>
        <v>0</v>
      </c>
      <c r="O3272">
        <f t="shared" si="666"/>
        <v>0</v>
      </c>
      <c r="P3272" s="63">
        <f t="shared" si="667"/>
        <v>0</v>
      </c>
    </row>
    <row r="3273" spans="1:18" x14ac:dyDescent="0.3">
      <c r="A3273">
        <f t="shared" si="668"/>
        <v>2019</v>
      </c>
      <c r="B3273">
        <f t="shared" si="669"/>
        <v>1</v>
      </c>
      <c r="C3273">
        <f t="shared" si="670"/>
        <v>15</v>
      </c>
      <c r="D3273">
        <f t="shared" si="671"/>
        <v>1</v>
      </c>
      <c r="E3273" t="str">
        <f t="shared" si="672"/>
        <v>OFF</v>
      </c>
      <c r="F3273" s="13">
        <f t="shared" si="661"/>
        <v>43480</v>
      </c>
      <c r="G3273" s="14" t="str">
        <f t="shared" si="673"/>
        <v>Avg of 4 NM Projects</v>
      </c>
      <c r="H3273" s="15">
        <f t="shared" si="662"/>
        <v>6</v>
      </c>
      <c r="I3273" s="93">
        <v>-1.0249999999999999</v>
      </c>
      <c r="J3273">
        <f t="shared" si="663"/>
        <v>-5.7584269662921345E-3</v>
      </c>
      <c r="K3273" s="4">
        <v>69.760000000000005</v>
      </c>
      <c r="L3273" s="4">
        <v>67.349999999999994</v>
      </c>
      <c r="M3273" s="16">
        <f t="shared" si="664"/>
        <v>-6.9033749999999977E-2</v>
      </c>
      <c r="N3273">
        <f t="shared" si="665"/>
        <v>0</v>
      </c>
      <c r="O3273">
        <f t="shared" si="666"/>
        <v>0</v>
      </c>
      <c r="P3273" s="63">
        <f t="shared" si="667"/>
        <v>0</v>
      </c>
    </row>
    <row r="3274" spans="1:18" x14ac:dyDescent="0.3">
      <c r="A3274">
        <f t="shared" si="668"/>
        <v>2019</v>
      </c>
      <c r="B3274">
        <f t="shared" si="669"/>
        <v>1</v>
      </c>
      <c r="C3274">
        <f t="shared" si="670"/>
        <v>15</v>
      </c>
      <c r="D3274">
        <f t="shared" si="671"/>
        <v>1</v>
      </c>
      <c r="E3274" t="str">
        <f t="shared" si="672"/>
        <v>OFF</v>
      </c>
      <c r="F3274" s="13">
        <f t="shared" si="661"/>
        <v>43480</v>
      </c>
      <c r="G3274" s="14" t="str">
        <f t="shared" si="673"/>
        <v>Avg of 4 NM Projects</v>
      </c>
      <c r="H3274" s="15">
        <f t="shared" si="662"/>
        <v>7</v>
      </c>
      <c r="I3274" s="93">
        <v>-0.89500000000000002</v>
      </c>
      <c r="J3274">
        <f t="shared" si="663"/>
        <v>-5.0280898876404493E-3</v>
      </c>
      <c r="K3274" s="4">
        <v>84.15</v>
      </c>
      <c r="L3274" s="4">
        <v>101.61</v>
      </c>
      <c r="M3274" s="16">
        <f t="shared" si="664"/>
        <v>-9.0940950000000007E-2</v>
      </c>
      <c r="N3274">
        <f t="shared" si="665"/>
        <v>0</v>
      </c>
      <c r="O3274">
        <f t="shared" si="666"/>
        <v>0</v>
      </c>
      <c r="P3274" s="63">
        <f t="shared" si="667"/>
        <v>0</v>
      </c>
    </row>
    <row r="3275" spans="1:18" x14ac:dyDescent="0.3">
      <c r="A3275">
        <f t="shared" si="668"/>
        <v>2019</v>
      </c>
      <c r="B3275">
        <f t="shared" si="669"/>
        <v>1</v>
      </c>
      <c r="C3275">
        <f t="shared" si="670"/>
        <v>15</v>
      </c>
      <c r="D3275">
        <f t="shared" si="671"/>
        <v>1</v>
      </c>
      <c r="E3275" t="str">
        <f t="shared" si="672"/>
        <v>OFF</v>
      </c>
      <c r="F3275" s="13">
        <f t="shared" si="661"/>
        <v>43480</v>
      </c>
      <c r="G3275" s="14" t="str">
        <f t="shared" si="673"/>
        <v>Avg of 4 NM Projects</v>
      </c>
      <c r="H3275" s="15">
        <f t="shared" si="662"/>
        <v>8</v>
      </c>
      <c r="I3275" s="93">
        <v>-1.67</v>
      </c>
      <c r="J3275">
        <f t="shared" si="663"/>
        <v>-9.382022471910112E-3</v>
      </c>
      <c r="K3275" s="4">
        <v>79.77</v>
      </c>
      <c r="L3275" s="4">
        <v>135.13</v>
      </c>
      <c r="M3275" s="16">
        <f t="shared" si="664"/>
        <v>-0.22566709999999998</v>
      </c>
      <c r="N3275">
        <f t="shared" si="665"/>
        <v>0</v>
      </c>
      <c r="O3275">
        <f t="shared" si="666"/>
        <v>0</v>
      </c>
      <c r="P3275" s="63">
        <f t="shared" si="667"/>
        <v>0</v>
      </c>
    </row>
    <row r="3276" spans="1:18" x14ac:dyDescent="0.3">
      <c r="A3276">
        <f t="shared" si="668"/>
        <v>2019</v>
      </c>
      <c r="B3276">
        <f t="shared" si="669"/>
        <v>1</v>
      </c>
      <c r="C3276">
        <f t="shared" si="670"/>
        <v>15</v>
      </c>
      <c r="D3276">
        <f t="shared" si="671"/>
        <v>1</v>
      </c>
      <c r="E3276" t="str">
        <f t="shared" si="672"/>
        <v>OFF</v>
      </c>
      <c r="F3276" s="13">
        <f t="shared" si="661"/>
        <v>43480</v>
      </c>
      <c r="G3276" s="14" t="str">
        <f t="shared" si="673"/>
        <v>Avg of 4 NM Projects</v>
      </c>
      <c r="H3276" s="15">
        <f t="shared" si="662"/>
        <v>9</v>
      </c>
      <c r="I3276" s="93">
        <v>-0.6399999999999999</v>
      </c>
      <c r="J3276">
        <f t="shared" si="663"/>
        <v>-3.5955056179775274E-3</v>
      </c>
      <c r="K3276" s="4">
        <v>77.91</v>
      </c>
      <c r="L3276" s="4">
        <v>143.81</v>
      </c>
      <c r="M3276" s="16">
        <f t="shared" si="664"/>
        <v>-9.2038399999999979E-2</v>
      </c>
      <c r="N3276">
        <f t="shared" si="665"/>
        <v>0</v>
      </c>
      <c r="O3276">
        <f t="shared" si="666"/>
        <v>0</v>
      </c>
      <c r="P3276" s="63">
        <f t="shared" si="667"/>
        <v>0</v>
      </c>
    </row>
    <row r="3277" spans="1:18" x14ac:dyDescent="0.3">
      <c r="A3277">
        <f t="shared" si="668"/>
        <v>2019</v>
      </c>
      <c r="B3277">
        <f t="shared" si="669"/>
        <v>1</v>
      </c>
      <c r="C3277">
        <f t="shared" si="670"/>
        <v>15</v>
      </c>
      <c r="D3277">
        <f t="shared" si="671"/>
        <v>1</v>
      </c>
      <c r="E3277" t="str">
        <f t="shared" si="672"/>
        <v>OFF</v>
      </c>
      <c r="F3277" s="13">
        <f t="shared" si="661"/>
        <v>43480</v>
      </c>
      <c r="G3277" s="14" t="str">
        <f t="shared" si="673"/>
        <v>Avg of 4 NM Projects</v>
      </c>
      <c r="H3277" s="15">
        <f t="shared" si="662"/>
        <v>10</v>
      </c>
      <c r="I3277" s="93">
        <v>1.2749999999999999</v>
      </c>
      <c r="J3277">
        <f t="shared" si="663"/>
        <v>7.1629213483146064E-3</v>
      </c>
      <c r="K3277" s="4">
        <v>75.599999999999994</v>
      </c>
      <c r="L3277" s="4">
        <v>86.21</v>
      </c>
      <c r="M3277" s="16">
        <f t="shared" si="664"/>
        <v>0.10991774999999998</v>
      </c>
      <c r="N3277">
        <f t="shared" si="665"/>
        <v>0</v>
      </c>
      <c r="O3277">
        <f t="shared" si="666"/>
        <v>0</v>
      </c>
      <c r="P3277" s="63">
        <f t="shared" si="667"/>
        <v>0</v>
      </c>
    </row>
    <row r="3278" spans="1:18" x14ac:dyDescent="0.3">
      <c r="A3278">
        <f t="shared" si="668"/>
        <v>2019</v>
      </c>
      <c r="B3278">
        <f t="shared" si="669"/>
        <v>1</v>
      </c>
      <c r="C3278">
        <f t="shared" si="670"/>
        <v>15</v>
      </c>
      <c r="D3278">
        <f t="shared" si="671"/>
        <v>1</v>
      </c>
      <c r="E3278" t="str">
        <f t="shared" si="672"/>
        <v>OFF</v>
      </c>
      <c r="F3278" s="13">
        <f t="shared" si="661"/>
        <v>43480</v>
      </c>
      <c r="G3278" s="14" t="str">
        <f t="shared" si="673"/>
        <v>Avg of 4 NM Projects</v>
      </c>
      <c r="H3278" s="15">
        <f t="shared" si="662"/>
        <v>11</v>
      </c>
      <c r="I3278" s="93">
        <v>6.66</v>
      </c>
      <c r="J3278">
        <f t="shared" si="663"/>
        <v>3.7415730337078651E-2</v>
      </c>
      <c r="K3278" s="4">
        <v>55.93</v>
      </c>
      <c r="L3278" s="4">
        <v>58.7</v>
      </c>
      <c r="M3278" s="16">
        <f t="shared" si="664"/>
        <v>0.39094200000000001</v>
      </c>
      <c r="N3278">
        <f t="shared" si="665"/>
        <v>0</v>
      </c>
      <c r="O3278">
        <f t="shared" si="666"/>
        <v>0</v>
      </c>
      <c r="P3278" s="63">
        <f t="shared" si="667"/>
        <v>0</v>
      </c>
    </row>
    <row r="3279" spans="1:18" x14ac:dyDescent="0.3">
      <c r="A3279">
        <f t="shared" si="668"/>
        <v>2019</v>
      </c>
      <c r="B3279">
        <f t="shared" si="669"/>
        <v>1</v>
      </c>
      <c r="C3279">
        <f t="shared" si="670"/>
        <v>15</v>
      </c>
      <c r="D3279">
        <f t="shared" si="671"/>
        <v>1</v>
      </c>
      <c r="E3279" t="str">
        <f t="shared" si="672"/>
        <v>OFF</v>
      </c>
      <c r="F3279" s="13">
        <f t="shared" si="661"/>
        <v>43480</v>
      </c>
      <c r="G3279" s="14" t="str">
        <f t="shared" si="673"/>
        <v>Avg of 4 NM Projects</v>
      </c>
      <c r="H3279" s="15">
        <f t="shared" si="662"/>
        <v>12</v>
      </c>
      <c r="I3279" s="93">
        <v>13.309999999999999</v>
      </c>
      <c r="J3279">
        <f t="shared" si="663"/>
        <v>7.4775280898876403E-2</v>
      </c>
      <c r="K3279" s="4">
        <v>53.06</v>
      </c>
      <c r="L3279" s="4">
        <v>62.72</v>
      </c>
      <c r="M3279" s="16">
        <f t="shared" si="664"/>
        <v>0.83480319999999997</v>
      </c>
      <c r="N3279">
        <f t="shared" si="665"/>
        <v>0</v>
      </c>
      <c r="O3279">
        <f t="shared" si="666"/>
        <v>0</v>
      </c>
      <c r="P3279" s="63">
        <f t="shared" si="667"/>
        <v>0</v>
      </c>
    </row>
    <row r="3280" spans="1:18" x14ac:dyDescent="0.3">
      <c r="A3280">
        <f t="shared" si="668"/>
        <v>2019</v>
      </c>
      <c r="B3280">
        <f t="shared" si="669"/>
        <v>1</v>
      </c>
      <c r="C3280">
        <f t="shared" si="670"/>
        <v>15</v>
      </c>
      <c r="D3280">
        <f t="shared" si="671"/>
        <v>1</v>
      </c>
      <c r="E3280" t="str">
        <f t="shared" si="672"/>
        <v>OFF</v>
      </c>
      <c r="F3280" s="13">
        <f t="shared" si="661"/>
        <v>43480</v>
      </c>
      <c r="G3280" s="14" t="str">
        <f t="shared" si="673"/>
        <v>Avg of 4 NM Projects</v>
      </c>
      <c r="H3280" s="15">
        <f t="shared" si="662"/>
        <v>13</v>
      </c>
      <c r="I3280" s="93">
        <v>14.21</v>
      </c>
      <c r="J3280">
        <f t="shared" si="663"/>
        <v>7.9831460674157306E-2</v>
      </c>
      <c r="K3280" s="4">
        <v>49.91</v>
      </c>
      <c r="L3280" s="4">
        <v>58.61</v>
      </c>
      <c r="M3280" s="16">
        <f t="shared" si="664"/>
        <v>0.83284810000000009</v>
      </c>
      <c r="N3280">
        <f t="shared" si="665"/>
        <v>0</v>
      </c>
      <c r="O3280">
        <f t="shared" si="666"/>
        <v>0</v>
      </c>
      <c r="P3280" s="63">
        <f t="shared" si="667"/>
        <v>0</v>
      </c>
    </row>
    <row r="3281" spans="1:18" x14ac:dyDescent="0.3">
      <c r="A3281">
        <f t="shared" si="668"/>
        <v>2019</v>
      </c>
      <c r="B3281">
        <f t="shared" si="669"/>
        <v>1</v>
      </c>
      <c r="C3281">
        <f t="shared" si="670"/>
        <v>15</v>
      </c>
      <c r="D3281">
        <f t="shared" si="671"/>
        <v>1</v>
      </c>
      <c r="E3281" t="str">
        <f t="shared" si="672"/>
        <v>OFF</v>
      </c>
      <c r="F3281" s="13">
        <f t="shared" si="661"/>
        <v>43480</v>
      </c>
      <c r="G3281" s="14" t="str">
        <f t="shared" si="673"/>
        <v>Avg of 4 NM Projects</v>
      </c>
      <c r="H3281" s="15">
        <f t="shared" si="662"/>
        <v>14</v>
      </c>
      <c r="I3281" s="93">
        <v>14.85</v>
      </c>
      <c r="J3281">
        <f t="shared" si="663"/>
        <v>8.3426966292134835E-2</v>
      </c>
      <c r="K3281" s="4">
        <v>48.73</v>
      </c>
      <c r="L3281" s="4">
        <v>59.49</v>
      </c>
      <c r="M3281" s="16">
        <f t="shared" si="664"/>
        <v>0.8834265</v>
      </c>
      <c r="N3281">
        <f t="shared" si="665"/>
        <v>0</v>
      </c>
      <c r="O3281">
        <f t="shared" si="666"/>
        <v>0</v>
      </c>
      <c r="P3281" s="63">
        <f t="shared" si="667"/>
        <v>0</v>
      </c>
    </row>
    <row r="3282" spans="1:18" x14ac:dyDescent="0.3">
      <c r="A3282">
        <f t="shared" si="668"/>
        <v>2019</v>
      </c>
      <c r="B3282">
        <f t="shared" si="669"/>
        <v>1</v>
      </c>
      <c r="C3282">
        <f t="shared" si="670"/>
        <v>15</v>
      </c>
      <c r="D3282">
        <f t="shared" si="671"/>
        <v>1</v>
      </c>
      <c r="E3282" t="str">
        <f t="shared" si="672"/>
        <v>OFF</v>
      </c>
      <c r="F3282" s="13">
        <f t="shared" si="661"/>
        <v>43480</v>
      </c>
      <c r="G3282" s="14" t="str">
        <f t="shared" si="673"/>
        <v>Avg of 4 NM Projects</v>
      </c>
      <c r="H3282" s="15">
        <f t="shared" si="662"/>
        <v>15</v>
      </c>
      <c r="I3282" s="93">
        <v>12.42</v>
      </c>
      <c r="J3282">
        <f t="shared" si="663"/>
        <v>6.9775280898876399E-2</v>
      </c>
      <c r="K3282" s="4">
        <v>48.69</v>
      </c>
      <c r="L3282" s="4">
        <v>65.150000000000006</v>
      </c>
      <c r="M3282" s="16">
        <f t="shared" si="664"/>
        <v>0.80916299999999997</v>
      </c>
      <c r="N3282">
        <f t="shared" si="665"/>
        <v>0</v>
      </c>
      <c r="O3282">
        <f t="shared" si="666"/>
        <v>0</v>
      </c>
      <c r="P3282" s="63">
        <f t="shared" si="667"/>
        <v>0</v>
      </c>
    </row>
    <row r="3283" spans="1:18" x14ac:dyDescent="0.3">
      <c r="A3283">
        <f t="shared" si="668"/>
        <v>2019</v>
      </c>
      <c r="B3283">
        <f t="shared" si="669"/>
        <v>1</v>
      </c>
      <c r="C3283">
        <f t="shared" si="670"/>
        <v>15</v>
      </c>
      <c r="D3283">
        <f t="shared" si="671"/>
        <v>1</v>
      </c>
      <c r="E3283" t="str">
        <f t="shared" si="672"/>
        <v>OFF</v>
      </c>
      <c r="F3283" s="13">
        <f t="shared" si="661"/>
        <v>43480</v>
      </c>
      <c r="G3283" s="14" t="str">
        <f t="shared" si="673"/>
        <v>Avg of 4 NM Projects</v>
      </c>
      <c r="H3283" s="15">
        <f t="shared" si="662"/>
        <v>16</v>
      </c>
      <c r="I3283" s="93">
        <v>7.81</v>
      </c>
      <c r="J3283">
        <f t="shared" si="663"/>
        <v>4.3876404494382022E-2</v>
      </c>
      <c r="K3283" s="4">
        <v>50.54</v>
      </c>
      <c r="L3283" s="4">
        <v>81.02</v>
      </c>
      <c r="M3283" s="16">
        <f t="shared" si="664"/>
        <v>0.63276619999999995</v>
      </c>
      <c r="N3283">
        <f t="shared" si="665"/>
        <v>0</v>
      </c>
      <c r="O3283">
        <f t="shared" si="666"/>
        <v>0</v>
      </c>
      <c r="P3283" s="63">
        <f t="shared" si="667"/>
        <v>0</v>
      </c>
    </row>
    <row r="3284" spans="1:18" x14ac:dyDescent="0.3">
      <c r="A3284">
        <f t="shared" si="668"/>
        <v>2019</v>
      </c>
      <c r="B3284">
        <f t="shared" si="669"/>
        <v>1</v>
      </c>
      <c r="C3284">
        <f t="shared" si="670"/>
        <v>15</v>
      </c>
      <c r="D3284">
        <f t="shared" si="671"/>
        <v>1</v>
      </c>
      <c r="E3284" t="str">
        <f t="shared" si="672"/>
        <v>OFF</v>
      </c>
      <c r="F3284" s="13">
        <f t="shared" si="661"/>
        <v>43480</v>
      </c>
      <c r="G3284" s="14" t="str">
        <f t="shared" si="673"/>
        <v>Avg of 4 NM Projects</v>
      </c>
      <c r="H3284" s="15">
        <f t="shared" si="662"/>
        <v>17</v>
      </c>
      <c r="I3284" s="93">
        <v>-0.26</v>
      </c>
      <c r="J3284">
        <f t="shared" si="663"/>
        <v>-1.4606741573033708E-3</v>
      </c>
      <c r="K3284" s="4">
        <v>61.92</v>
      </c>
      <c r="L3284" s="4">
        <v>94.2</v>
      </c>
      <c r="M3284" s="16">
        <f t="shared" si="664"/>
        <v>-2.4492E-2</v>
      </c>
      <c r="N3284">
        <f t="shared" si="665"/>
        <v>0</v>
      </c>
      <c r="O3284">
        <f t="shared" si="666"/>
        <v>0</v>
      </c>
      <c r="P3284" s="63">
        <f t="shared" si="667"/>
        <v>0</v>
      </c>
    </row>
    <row r="3285" spans="1:18" x14ac:dyDescent="0.3">
      <c r="A3285">
        <f t="shared" si="668"/>
        <v>2019</v>
      </c>
      <c r="B3285">
        <f t="shared" si="669"/>
        <v>1</v>
      </c>
      <c r="C3285">
        <f t="shared" si="670"/>
        <v>15</v>
      </c>
      <c r="D3285">
        <f t="shared" si="671"/>
        <v>1</v>
      </c>
      <c r="E3285" t="str">
        <f t="shared" si="672"/>
        <v>OFF</v>
      </c>
      <c r="F3285" s="13">
        <f t="shared" si="661"/>
        <v>43480</v>
      </c>
      <c r="G3285" s="14" t="str">
        <f t="shared" si="673"/>
        <v>Avg of 4 NM Projects</v>
      </c>
      <c r="H3285" s="15">
        <f t="shared" si="662"/>
        <v>18</v>
      </c>
      <c r="I3285" s="93">
        <v>-0.9</v>
      </c>
      <c r="J3285">
        <f t="shared" si="663"/>
        <v>-5.0561797752808994E-3</v>
      </c>
      <c r="K3285" s="4">
        <v>82.45</v>
      </c>
      <c r="L3285" s="4">
        <v>142.44</v>
      </c>
      <c r="M3285" s="16">
        <f t="shared" si="664"/>
        <v>-0.128196</v>
      </c>
      <c r="N3285">
        <f t="shared" si="665"/>
        <v>0</v>
      </c>
      <c r="O3285">
        <f t="shared" si="666"/>
        <v>0</v>
      </c>
      <c r="P3285" s="63">
        <f t="shared" si="667"/>
        <v>0</v>
      </c>
    </row>
    <row r="3286" spans="1:18" x14ac:dyDescent="0.3">
      <c r="A3286">
        <f t="shared" si="668"/>
        <v>2019</v>
      </c>
      <c r="B3286">
        <f t="shared" si="669"/>
        <v>1</v>
      </c>
      <c r="C3286">
        <f t="shared" si="670"/>
        <v>15</v>
      </c>
      <c r="D3286">
        <f t="shared" si="671"/>
        <v>1</v>
      </c>
      <c r="E3286" t="str">
        <f t="shared" si="672"/>
        <v>OFF</v>
      </c>
      <c r="F3286" s="13">
        <f t="shared" si="661"/>
        <v>43480</v>
      </c>
      <c r="G3286" s="14" t="str">
        <f t="shared" si="673"/>
        <v>Avg of 4 NM Projects</v>
      </c>
      <c r="H3286" s="15">
        <f t="shared" si="662"/>
        <v>19</v>
      </c>
      <c r="I3286" s="93">
        <v>-0.9</v>
      </c>
      <c r="J3286">
        <f t="shared" si="663"/>
        <v>-5.0561797752808994E-3</v>
      </c>
      <c r="K3286" s="4">
        <v>82.89</v>
      </c>
      <c r="L3286" s="4">
        <v>138.75</v>
      </c>
      <c r="M3286" s="16">
        <f t="shared" si="664"/>
        <v>-0.124875</v>
      </c>
      <c r="N3286">
        <f t="shared" si="665"/>
        <v>0</v>
      </c>
      <c r="O3286">
        <f t="shared" si="666"/>
        <v>0</v>
      </c>
      <c r="P3286" s="63">
        <f t="shared" si="667"/>
        <v>0</v>
      </c>
    </row>
    <row r="3287" spans="1:18" x14ac:dyDescent="0.3">
      <c r="A3287">
        <f t="shared" si="668"/>
        <v>2019</v>
      </c>
      <c r="B3287">
        <f t="shared" si="669"/>
        <v>1</v>
      </c>
      <c r="C3287">
        <f t="shared" si="670"/>
        <v>15</v>
      </c>
      <c r="D3287">
        <f t="shared" si="671"/>
        <v>1</v>
      </c>
      <c r="E3287" t="str">
        <f t="shared" si="672"/>
        <v>OFF</v>
      </c>
      <c r="F3287" s="13">
        <f t="shared" si="661"/>
        <v>43480</v>
      </c>
      <c r="G3287" s="14" t="str">
        <f t="shared" si="673"/>
        <v>Avg of 4 NM Projects</v>
      </c>
      <c r="H3287" s="15">
        <f t="shared" si="662"/>
        <v>20</v>
      </c>
      <c r="I3287" s="93">
        <v>-0.89500000000000002</v>
      </c>
      <c r="J3287">
        <f t="shared" si="663"/>
        <v>-5.0280898876404493E-3</v>
      </c>
      <c r="K3287" s="4">
        <v>77.010000000000005</v>
      </c>
      <c r="L3287" s="4">
        <v>116.44</v>
      </c>
      <c r="M3287" s="16">
        <f t="shared" si="664"/>
        <v>-0.10421380000000001</v>
      </c>
      <c r="N3287">
        <f t="shared" si="665"/>
        <v>0</v>
      </c>
      <c r="O3287">
        <f t="shared" si="666"/>
        <v>0</v>
      </c>
      <c r="P3287" s="63">
        <f t="shared" si="667"/>
        <v>0</v>
      </c>
    </row>
    <row r="3288" spans="1:18" x14ac:dyDescent="0.3">
      <c r="A3288">
        <f t="shared" si="668"/>
        <v>2019</v>
      </c>
      <c r="B3288">
        <f t="shared" si="669"/>
        <v>1</v>
      </c>
      <c r="C3288">
        <f t="shared" si="670"/>
        <v>15</v>
      </c>
      <c r="D3288">
        <f t="shared" si="671"/>
        <v>1</v>
      </c>
      <c r="E3288" t="str">
        <f t="shared" si="672"/>
        <v>OFF</v>
      </c>
      <c r="F3288" s="13">
        <f t="shared" si="661"/>
        <v>43480</v>
      </c>
      <c r="G3288" s="14" t="str">
        <f t="shared" si="673"/>
        <v>Avg of 4 NM Projects</v>
      </c>
      <c r="H3288" s="15">
        <f t="shared" si="662"/>
        <v>21</v>
      </c>
      <c r="I3288" s="93">
        <v>-0.9</v>
      </c>
      <c r="J3288">
        <f t="shared" si="663"/>
        <v>-5.0561797752808994E-3</v>
      </c>
      <c r="K3288" s="4">
        <v>66.92</v>
      </c>
      <c r="L3288" s="4">
        <v>90.46</v>
      </c>
      <c r="M3288" s="16">
        <f t="shared" si="664"/>
        <v>-8.1414E-2</v>
      </c>
      <c r="N3288">
        <f t="shared" si="665"/>
        <v>0</v>
      </c>
      <c r="O3288">
        <f t="shared" si="666"/>
        <v>0</v>
      </c>
      <c r="P3288" s="63">
        <f t="shared" si="667"/>
        <v>0</v>
      </c>
    </row>
    <row r="3289" spans="1:18" x14ac:dyDescent="0.3">
      <c r="A3289">
        <f t="shared" si="668"/>
        <v>2019</v>
      </c>
      <c r="B3289">
        <f t="shared" si="669"/>
        <v>1</v>
      </c>
      <c r="C3289">
        <f t="shared" si="670"/>
        <v>15</v>
      </c>
      <c r="D3289">
        <f t="shared" si="671"/>
        <v>1</v>
      </c>
      <c r="E3289" t="str">
        <f t="shared" si="672"/>
        <v>OFF</v>
      </c>
      <c r="F3289" s="13">
        <f t="shared" si="661"/>
        <v>43480</v>
      </c>
      <c r="G3289" s="14" t="str">
        <f t="shared" si="673"/>
        <v>Avg of 4 NM Projects</v>
      </c>
      <c r="H3289" s="15">
        <f t="shared" si="662"/>
        <v>22</v>
      </c>
      <c r="I3289" s="93">
        <v>-0.77</v>
      </c>
      <c r="J3289">
        <f t="shared" si="663"/>
        <v>-4.3258426966292134E-3</v>
      </c>
      <c r="K3289" s="4">
        <v>56.23</v>
      </c>
      <c r="L3289" s="4">
        <v>76.709999999999994</v>
      </c>
      <c r="M3289" s="16">
        <f t="shared" si="664"/>
        <v>-5.90667E-2</v>
      </c>
      <c r="N3289">
        <f t="shared" si="665"/>
        <v>0</v>
      </c>
      <c r="O3289">
        <f t="shared" si="666"/>
        <v>0</v>
      </c>
      <c r="P3289" s="63">
        <f t="shared" si="667"/>
        <v>0</v>
      </c>
    </row>
    <row r="3290" spans="1:18" x14ac:dyDescent="0.3">
      <c r="A3290">
        <f t="shared" si="668"/>
        <v>2019</v>
      </c>
      <c r="B3290">
        <f t="shared" si="669"/>
        <v>1</v>
      </c>
      <c r="C3290">
        <f t="shared" si="670"/>
        <v>15</v>
      </c>
      <c r="D3290">
        <f t="shared" si="671"/>
        <v>1</v>
      </c>
      <c r="E3290" t="str">
        <f t="shared" si="672"/>
        <v>OFF</v>
      </c>
      <c r="F3290" s="13">
        <f t="shared" si="661"/>
        <v>43480</v>
      </c>
      <c r="G3290" s="14" t="str">
        <f t="shared" si="673"/>
        <v>Avg of 4 NM Projects</v>
      </c>
      <c r="H3290" s="15">
        <f t="shared" si="662"/>
        <v>23</v>
      </c>
      <c r="I3290" s="93">
        <v>-0.77</v>
      </c>
      <c r="J3290">
        <f t="shared" si="663"/>
        <v>-4.3258426966292134E-3</v>
      </c>
      <c r="K3290" s="4">
        <v>54.72</v>
      </c>
      <c r="L3290" s="4">
        <v>73.11</v>
      </c>
      <c r="M3290" s="16">
        <f t="shared" si="664"/>
        <v>-5.6294699999999996E-2</v>
      </c>
      <c r="N3290">
        <f t="shared" si="665"/>
        <v>0</v>
      </c>
      <c r="O3290">
        <f t="shared" si="666"/>
        <v>0</v>
      </c>
      <c r="P3290" s="63">
        <f t="shared" si="667"/>
        <v>0</v>
      </c>
    </row>
    <row r="3291" spans="1:18" x14ac:dyDescent="0.3">
      <c r="A3291">
        <f t="shared" si="668"/>
        <v>2019</v>
      </c>
      <c r="B3291">
        <f t="shared" si="669"/>
        <v>1</v>
      </c>
      <c r="C3291">
        <f t="shared" si="670"/>
        <v>15</v>
      </c>
      <c r="D3291">
        <f t="shared" si="671"/>
        <v>1</v>
      </c>
      <c r="E3291" t="str">
        <f t="shared" si="672"/>
        <v>OFF</v>
      </c>
      <c r="F3291" s="13">
        <f t="shared" si="661"/>
        <v>43480</v>
      </c>
      <c r="G3291" s="14" t="str">
        <f t="shared" si="673"/>
        <v>Avg of 4 NM Projects</v>
      </c>
      <c r="H3291" s="15">
        <f t="shared" si="662"/>
        <v>24</v>
      </c>
      <c r="I3291" s="93">
        <v>-1.0249999999999999</v>
      </c>
      <c r="J3291">
        <f t="shared" si="663"/>
        <v>-5.7584269662921345E-3</v>
      </c>
      <c r="K3291" s="4">
        <v>50.74</v>
      </c>
      <c r="L3291" s="4">
        <v>92.76</v>
      </c>
      <c r="M3291" s="16">
        <f t="shared" si="664"/>
        <v>-9.5078999999999997E-2</v>
      </c>
      <c r="N3291">
        <f t="shared" si="665"/>
        <v>0</v>
      </c>
      <c r="O3291">
        <f t="shared" si="666"/>
        <v>0</v>
      </c>
      <c r="P3291" s="63">
        <f t="shared" si="667"/>
        <v>0</v>
      </c>
    </row>
    <row r="3292" spans="1:18" x14ac:dyDescent="0.3">
      <c r="A3292">
        <f t="shared" si="668"/>
        <v>2019</v>
      </c>
      <c r="B3292">
        <f t="shared" si="669"/>
        <v>1</v>
      </c>
      <c r="C3292">
        <f t="shared" si="670"/>
        <v>16</v>
      </c>
      <c r="D3292">
        <f t="shared" si="671"/>
        <v>2</v>
      </c>
      <c r="E3292" t="str">
        <f t="shared" si="672"/>
        <v>OFF</v>
      </c>
      <c r="F3292" s="13">
        <f t="shared" si="661"/>
        <v>43481</v>
      </c>
      <c r="G3292" s="14" t="str">
        <f t="shared" si="673"/>
        <v>Avg of 4 NM Projects</v>
      </c>
      <c r="H3292" s="15">
        <f t="shared" si="662"/>
        <v>1</v>
      </c>
      <c r="I3292" s="93">
        <v>-1.03</v>
      </c>
      <c r="J3292">
        <f t="shared" si="663"/>
        <v>-5.7865168539325846E-3</v>
      </c>
      <c r="K3292" s="4">
        <v>65.27</v>
      </c>
      <c r="L3292" s="4">
        <v>127.57</v>
      </c>
      <c r="M3292" s="16">
        <f t="shared" si="664"/>
        <v>-0.13139709999999999</v>
      </c>
      <c r="N3292">
        <f t="shared" si="665"/>
        <v>0</v>
      </c>
      <c r="O3292">
        <f t="shared" si="666"/>
        <v>0</v>
      </c>
      <c r="P3292" s="63">
        <f t="shared" si="667"/>
        <v>0</v>
      </c>
      <c r="Q3292" s="34"/>
      <c r="R3292" s="34"/>
    </row>
    <row r="3293" spans="1:18" x14ac:dyDescent="0.3">
      <c r="A3293">
        <f t="shared" si="668"/>
        <v>2019</v>
      </c>
      <c r="B3293">
        <f t="shared" si="669"/>
        <v>1</v>
      </c>
      <c r="C3293">
        <f t="shared" si="670"/>
        <v>16</v>
      </c>
      <c r="D3293">
        <f t="shared" si="671"/>
        <v>2</v>
      </c>
      <c r="E3293" t="str">
        <f t="shared" si="672"/>
        <v>OFF</v>
      </c>
      <c r="F3293" s="13">
        <f t="shared" ref="F3293:F3356" si="674">+F3269+1</f>
        <v>43481</v>
      </c>
      <c r="G3293" s="14" t="str">
        <f t="shared" si="673"/>
        <v>Avg of 4 NM Projects</v>
      </c>
      <c r="H3293" s="15">
        <f t="shared" ref="H3293:H3356" si="675">H3269</f>
        <v>2</v>
      </c>
      <c r="I3293" s="93">
        <v>-0.77</v>
      </c>
      <c r="J3293">
        <f t="shared" si="663"/>
        <v>-4.3258426966292134E-3</v>
      </c>
      <c r="K3293" s="4">
        <v>67.180000000000007</v>
      </c>
      <c r="L3293" s="4">
        <v>78.010000000000005</v>
      </c>
      <c r="M3293" s="16">
        <f t="shared" si="664"/>
        <v>-6.0067700000000002E-2</v>
      </c>
      <c r="N3293">
        <f t="shared" si="665"/>
        <v>0</v>
      </c>
      <c r="O3293">
        <f t="shared" si="666"/>
        <v>0</v>
      </c>
      <c r="P3293" s="63">
        <f t="shared" si="667"/>
        <v>0</v>
      </c>
    </row>
    <row r="3294" spans="1:18" x14ac:dyDescent="0.3">
      <c r="A3294">
        <f t="shared" si="668"/>
        <v>2019</v>
      </c>
      <c r="B3294">
        <f t="shared" si="669"/>
        <v>1</v>
      </c>
      <c r="C3294">
        <f t="shared" si="670"/>
        <v>16</v>
      </c>
      <c r="D3294">
        <f t="shared" si="671"/>
        <v>2</v>
      </c>
      <c r="E3294" t="str">
        <f t="shared" si="672"/>
        <v>OFF</v>
      </c>
      <c r="F3294" s="13">
        <f t="shared" si="674"/>
        <v>43481</v>
      </c>
      <c r="G3294" s="14" t="str">
        <f t="shared" si="673"/>
        <v>Avg of 4 NM Projects</v>
      </c>
      <c r="H3294" s="15">
        <f t="shared" si="675"/>
        <v>3</v>
      </c>
      <c r="I3294" s="93">
        <v>-0.77</v>
      </c>
      <c r="J3294">
        <f t="shared" si="663"/>
        <v>-4.3258426966292134E-3</v>
      </c>
      <c r="K3294" s="4">
        <v>65.23</v>
      </c>
      <c r="L3294" s="4">
        <v>64.260000000000005</v>
      </c>
      <c r="M3294" s="16">
        <f t="shared" si="664"/>
        <v>-4.9480200000000002E-2</v>
      </c>
      <c r="N3294">
        <f t="shared" si="665"/>
        <v>0</v>
      </c>
      <c r="O3294">
        <f t="shared" si="666"/>
        <v>0</v>
      </c>
      <c r="P3294" s="63">
        <f t="shared" si="667"/>
        <v>0</v>
      </c>
    </row>
    <row r="3295" spans="1:18" x14ac:dyDescent="0.3">
      <c r="A3295">
        <f t="shared" si="668"/>
        <v>2019</v>
      </c>
      <c r="B3295">
        <f t="shared" si="669"/>
        <v>1</v>
      </c>
      <c r="C3295">
        <f t="shared" si="670"/>
        <v>16</v>
      </c>
      <c r="D3295">
        <f t="shared" si="671"/>
        <v>2</v>
      </c>
      <c r="E3295" t="str">
        <f t="shared" si="672"/>
        <v>OFF</v>
      </c>
      <c r="F3295" s="13">
        <f t="shared" si="674"/>
        <v>43481</v>
      </c>
      <c r="G3295" s="14" t="str">
        <f t="shared" si="673"/>
        <v>Avg of 4 NM Projects</v>
      </c>
      <c r="H3295" s="15">
        <f t="shared" si="675"/>
        <v>4</v>
      </c>
      <c r="I3295" s="93">
        <v>-0.77</v>
      </c>
      <c r="J3295">
        <f t="shared" si="663"/>
        <v>-4.3258426966292134E-3</v>
      </c>
      <c r="K3295" s="4">
        <v>66.28</v>
      </c>
      <c r="L3295" s="4">
        <v>60.83</v>
      </c>
      <c r="M3295" s="16">
        <f t="shared" si="664"/>
        <v>-4.6839100000000002E-2</v>
      </c>
      <c r="N3295">
        <f t="shared" si="665"/>
        <v>0</v>
      </c>
      <c r="O3295">
        <f t="shared" si="666"/>
        <v>0</v>
      </c>
      <c r="P3295" s="63">
        <f t="shared" si="667"/>
        <v>0</v>
      </c>
    </row>
    <row r="3296" spans="1:18" x14ac:dyDescent="0.3">
      <c r="A3296">
        <f t="shared" si="668"/>
        <v>2019</v>
      </c>
      <c r="B3296">
        <f t="shared" si="669"/>
        <v>1</v>
      </c>
      <c r="C3296">
        <f t="shared" si="670"/>
        <v>16</v>
      </c>
      <c r="D3296">
        <f t="shared" si="671"/>
        <v>2</v>
      </c>
      <c r="E3296" t="str">
        <f t="shared" si="672"/>
        <v>OFF</v>
      </c>
      <c r="F3296" s="13">
        <f t="shared" si="674"/>
        <v>43481</v>
      </c>
      <c r="G3296" s="14" t="str">
        <f t="shared" si="673"/>
        <v>Avg of 4 NM Projects</v>
      </c>
      <c r="H3296" s="15">
        <f t="shared" si="675"/>
        <v>5</v>
      </c>
      <c r="I3296" s="93">
        <v>-0.9</v>
      </c>
      <c r="J3296">
        <f t="shared" si="663"/>
        <v>-5.0561797752808994E-3</v>
      </c>
      <c r="K3296" s="4">
        <v>69.900000000000006</v>
      </c>
      <c r="L3296" s="4">
        <v>63.26</v>
      </c>
      <c r="M3296" s="16">
        <f t="shared" si="664"/>
        <v>-5.6933999999999998E-2</v>
      </c>
      <c r="N3296">
        <f t="shared" si="665"/>
        <v>0</v>
      </c>
      <c r="O3296">
        <f t="shared" si="666"/>
        <v>0</v>
      </c>
      <c r="P3296" s="63">
        <f t="shared" si="667"/>
        <v>0</v>
      </c>
    </row>
    <row r="3297" spans="1:16" x14ac:dyDescent="0.3">
      <c r="A3297">
        <f t="shared" si="668"/>
        <v>2019</v>
      </c>
      <c r="B3297">
        <f t="shared" si="669"/>
        <v>1</v>
      </c>
      <c r="C3297">
        <f t="shared" si="670"/>
        <v>16</v>
      </c>
      <c r="D3297">
        <f t="shared" si="671"/>
        <v>2</v>
      </c>
      <c r="E3297" t="str">
        <f t="shared" si="672"/>
        <v>OFF</v>
      </c>
      <c r="F3297" s="13">
        <f t="shared" si="674"/>
        <v>43481</v>
      </c>
      <c r="G3297" s="14" t="str">
        <f t="shared" si="673"/>
        <v>Avg of 4 NM Projects</v>
      </c>
      <c r="H3297" s="15">
        <f t="shared" si="675"/>
        <v>6</v>
      </c>
      <c r="I3297" s="93">
        <v>-0.77</v>
      </c>
      <c r="J3297">
        <f t="shared" si="663"/>
        <v>-4.3258426966292134E-3</v>
      </c>
      <c r="K3297" s="4">
        <v>74.930000000000007</v>
      </c>
      <c r="L3297" s="4">
        <v>67.39</v>
      </c>
      <c r="M3297" s="16">
        <f t="shared" si="664"/>
        <v>-5.18903E-2</v>
      </c>
      <c r="N3297">
        <f t="shared" si="665"/>
        <v>0</v>
      </c>
      <c r="O3297">
        <f t="shared" si="666"/>
        <v>0</v>
      </c>
      <c r="P3297" s="63">
        <f t="shared" si="667"/>
        <v>0</v>
      </c>
    </row>
    <row r="3298" spans="1:16" x14ac:dyDescent="0.3">
      <c r="A3298">
        <f t="shared" si="668"/>
        <v>2019</v>
      </c>
      <c r="B3298">
        <f t="shared" si="669"/>
        <v>1</v>
      </c>
      <c r="C3298">
        <f t="shared" si="670"/>
        <v>16</v>
      </c>
      <c r="D3298">
        <f t="shared" si="671"/>
        <v>2</v>
      </c>
      <c r="E3298" t="str">
        <f t="shared" si="672"/>
        <v>OFF</v>
      </c>
      <c r="F3298" s="13">
        <f t="shared" si="674"/>
        <v>43481</v>
      </c>
      <c r="G3298" s="14" t="str">
        <f t="shared" si="673"/>
        <v>Avg of 4 NM Projects</v>
      </c>
      <c r="H3298" s="15">
        <f t="shared" si="675"/>
        <v>7</v>
      </c>
      <c r="I3298" s="93">
        <v>-1.03</v>
      </c>
      <c r="J3298">
        <f t="shared" si="663"/>
        <v>-5.7865168539325846E-3</v>
      </c>
      <c r="K3298" s="4">
        <v>82.98</v>
      </c>
      <c r="L3298" s="4">
        <v>74.819999999999993</v>
      </c>
      <c r="M3298" s="16">
        <f t="shared" si="664"/>
        <v>-7.7064599999999997E-2</v>
      </c>
      <c r="N3298">
        <f t="shared" si="665"/>
        <v>0</v>
      </c>
      <c r="O3298">
        <f t="shared" si="666"/>
        <v>0</v>
      </c>
      <c r="P3298" s="63">
        <f t="shared" si="667"/>
        <v>0</v>
      </c>
    </row>
    <row r="3299" spans="1:16" x14ac:dyDescent="0.3">
      <c r="A3299">
        <f t="shared" si="668"/>
        <v>2019</v>
      </c>
      <c r="B3299">
        <f t="shared" si="669"/>
        <v>1</v>
      </c>
      <c r="C3299">
        <f t="shared" si="670"/>
        <v>16</v>
      </c>
      <c r="D3299">
        <f t="shared" si="671"/>
        <v>2</v>
      </c>
      <c r="E3299" t="str">
        <f t="shared" si="672"/>
        <v>ON</v>
      </c>
      <c r="F3299" s="13">
        <f t="shared" si="674"/>
        <v>43481</v>
      </c>
      <c r="G3299" s="14" t="str">
        <f t="shared" si="673"/>
        <v>Avg of 4 NM Projects</v>
      </c>
      <c r="H3299" s="15">
        <f t="shared" si="675"/>
        <v>8</v>
      </c>
      <c r="I3299" s="93">
        <v>-1.1549999999999998</v>
      </c>
      <c r="J3299">
        <f t="shared" si="663"/>
        <v>-6.4887640449438188E-3</v>
      </c>
      <c r="K3299" s="4">
        <v>90.36</v>
      </c>
      <c r="L3299" s="4">
        <v>95.79</v>
      </c>
      <c r="M3299" s="16">
        <f t="shared" si="664"/>
        <v>-0.11063744999999998</v>
      </c>
      <c r="N3299">
        <f t="shared" si="665"/>
        <v>0</v>
      </c>
      <c r="O3299">
        <f t="shared" si="666"/>
        <v>0</v>
      </c>
      <c r="P3299" s="63">
        <f t="shared" si="667"/>
        <v>0</v>
      </c>
    </row>
    <row r="3300" spans="1:16" x14ac:dyDescent="0.3">
      <c r="A3300">
        <f t="shared" si="668"/>
        <v>2019</v>
      </c>
      <c r="B3300">
        <f t="shared" si="669"/>
        <v>1</v>
      </c>
      <c r="C3300">
        <f t="shared" si="670"/>
        <v>16</v>
      </c>
      <c r="D3300">
        <f t="shared" si="671"/>
        <v>2</v>
      </c>
      <c r="E3300" t="str">
        <f t="shared" si="672"/>
        <v>ON</v>
      </c>
      <c r="F3300" s="13">
        <f t="shared" si="674"/>
        <v>43481</v>
      </c>
      <c r="G3300" s="14" t="str">
        <f t="shared" si="673"/>
        <v>Avg of 4 NM Projects</v>
      </c>
      <c r="H3300" s="15">
        <f t="shared" si="675"/>
        <v>9</v>
      </c>
      <c r="I3300" s="93">
        <v>0.38500000000000001</v>
      </c>
      <c r="J3300">
        <f t="shared" si="663"/>
        <v>2.1629213483146067E-3</v>
      </c>
      <c r="K3300" s="4">
        <v>90.3</v>
      </c>
      <c r="L3300" s="4">
        <v>81.22</v>
      </c>
      <c r="M3300" s="16">
        <f t="shared" si="664"/>
        <v>3.1269699999999997E-2</v>
      </c>
      <c r="N3300">
        <f t="shared" si="665"/>
        <v>0</v>
      </c>
      <c r="O3300">
        <f t="shared" si="666"/>
        <v>0</v>
      </c>
      <c r="P3300" s="63">
        <f t="shared" si="667"/>
        <v>0</v>
      </c>
    </row>
    <row r="3301" spans="1:16" x14ac:dyDescent="0.3">
      <c r="A3301">
        <f t="shared" si="668"/>
        <v>2019</v>
      </c>
      <c r="B3301">
        <f t="shared" si="669"/>
        <v>1</v>
      </c>
      <c r="C3301">
        <f t="shared" si="670"/>
        <v>16</v>
      </c>
      <c r="D3301">
        <f t="shared" si="671"/>
        <v>2</v>
      </c>
      <c r="E3301" t="str">
        <f t="shared" si="672"/>
        <v>ON</v>
      </c>
      <c r="F3301" s="13">
        <f t="shared" si="674"/>
        <v>43481</v>
      </c>
      <c r="G3301" s="14" t="str">
        <f t="shared" si="673"/>
        <v>Avg of 4 NM Projects</v>
      </c>
      <c r="H3301" s="15">
        <f t="shared" si="675"/>
        <v>10</v>
      </c>
      <c r="I3301" s="93">
        <v>8.0649999999999995</v>
      </c>
      <c r="J3301">
        <f t="shared" si="663"/>
        <v>4.530898876404494E-2</v>
      </c>
      <c r="K3301" s="4">
        <v>84.11</v>
      </c>
      <c r="L3301" s="4">
        <v>61.84</v>
      </c>
      <c r="M3301" s="16">
        <f t="shared" si="664"/>
        <v>0.49873960000000001</v>
      </c>
      <c r="N3301">
        <f t="shared" si="665"/>
        <v>0</v>
      </c>
      <c r="O3301">
        <f t="shared" si="666"/>
        <v>0</v>
      </c>
      <c r="P3301" s="63">
        <f t="shared" si="667"/>
        <v>0</v>
      </c>
    </row>
    <row r="3302" spans="1:16" x14ac:dyDescent="0.3">
      <c r="A3302">
        <f t="shared" si="668"/>
        <v>2019</v>
      </c>
      <c r="B3302">
        <f t="shared" si="669"/>
        <v>1</v>
      </c>
      <c r="C3302">
        <f t="shared" si="670"/>
        <v>16</v>
      </c>
      <c r="D3302">
        <f t="shared" si="671"/>
        <v>2</v>
      </c>
      <c r="E3302" t="str">
        <f t="shared" si="672"/>
        <v>ON</v>
      </c>
      <c r="F3302" s="13">
        <f t="shared" si="674"/>
        <v>43481</v>
      </c>
      <c r="G3302" s="14" t="str">
        <f t="shared" si="673"/>
        <v>Avg of 4 NM Projects</v>
      </c>
      <c r="H3302" s="15">
        <f t="shared" si="675"/>
        <v>11</v>
      </c>
      <c r="I3302" s="93">
        <v>10.234999999999999</v>
      </c>
      <c r="J3302">
        <f t="shared" si="663"/>
        <v>5.7499999999999996E-2</v>
      </c>
      <c r="K3302" s="4">
        <v>63.35</v>
      </c>
      <c r="L3302" s="4">
        <v>69.22</v>
      </c>
      <c r="M3302" s="16">
        <f t="shared" si="664"/>
        <v>0.70846669999999989</v>
      </c>
      <c r="N3302">
        <f t="shared" si="665"/>
        <v>0</v>
      </c>
      <c r="O3302">
        <f t="shared" si="666"/>
        <v>0</v>
      </c>
      <c r="P3302" s="63">
        <f t="shared" si="667"/>
        <v>0</v>
      </c>
    </row>
    <row r="3303" spans="1:16" x14ac:dyDescent="0.3">
      <c r="A3303">
        <f t="shared" si="668"/>
        <v>2019</v>
      </c>
      <c r="B3303">
        <f t="shared" si="669"/>
        <v>1</v>
      </c>
      <c r="C3303">
        <f t="shared" si="670"/>
        <v>16</v>
      </c>
      <c r="D3303">
        <f t="shared" si="671"/>
        <v>2</v>
      </c>
      <c r="E3303" t="str">
        <f t="shared" si="672"/>
        <v>ON</v>
      </c>
      <c r="F3303" s="13">
        <f t="shared" si="674"/>
        <v>43481</v>
      </c>
      <c r="G3303" s="14" t="str">
        <f t="shared" si="673"/>
        <v>Avg of 4 NM Projects</v>
      </c>
      <c r="H3303" s="15">
        <f t="shared" si="675"/>
        <v>12</v>
      </c>
      <c r="I3303" s="93">
        <v>10.62</v>
      </c>
      <c r="J3303">
        <f t="shared" si="663"/>
        <v>5.96629213483146E-2</v>
      </c>
      <c r="K3303" s="4">
        <v>60.83</v>
      </c>
      <c r="L3303" s="4">
        <v>83.06</v>
      </c>
      <c r="M3303" s="16">
        <f t="shared" si="664"/>
        <v>0.88209719999999991</v>
      </c>
      <c r="N3303">
        <f t="shared" si="665"/>
        <v>0</v>
      </c>
      <c r="O3303">
        <f t="shared" si="666"/>
        <v>0</v>
      </c>
      <c r="P3303" s="63">
        <f t="shared" si="667"/>
        <v>0</v>
      </c>
    </row>
    <row r="3304" spans="1:16" x14ac:dyDescent="0.3">
      <c r="A3304">
        <f t="shared" si="668"/>
        <v>2019</v>
      </c>
      <c r="B3304">
        <f t="shared" si="669"/>
        <v>1</v>
      </c>
      <c r="C3304">
        <f t="shared" si="670"/>
        <v>16</v>
      </c>
      <c r="D3304">
        <f t="shared" si="671"/>
        <v>2</v>
      </c>
      <c r="E3304" t="str">
        <f t="shared" si="672"/>
        <v>ON</v>
      </c>
      <c r="F3304" s="13">
        <f t="shared" si="674"/>
        <v>43481</v>
      </c>
      <c r="G3304" s="14" t="str">
        <f t="shared" si="673"/>
        <v>Avg of 4 NM Projects</v>
      </c>
      <c r="H3304" s="15">
        <f t="shared" si="675"/>
        <v>13</v>
      </c>
      <c r="I3304" s="93">
        <v>11.135</v>
      </c>
      <c r="J3304">
        <f t="shared" si="663"/>
        <v>6.2556179775280898E-2</v>
      </c>
      <c r="K3304" s="4">
        <v>60.39</v>
      </c>
      <c r="L3304" s="4">
        <v>77.17</v>
      </c>
      <c r="M3304" s="16">
        <f t="shared" si="664"/>
        <v>0.85928795000000002</v>
      </c>
      <c r="N3304">
        <f t="shared" si="665"/>
        <v>0</v>
      </c>
      <c r="O3304">
        <f t="shared" si="666"/>
        <v>0</v>
      </c>
      <c r="P3304" s="63">
        <f t="shared" si="667"/>
        <v>0</v>
      </c>
    </row>
    <row r="3305" spans="1:16" x14ac:dyDescent="0.3">
      <c r="A3305">
        <f t="shared" si="668"/>
        <v>2019</v>
      </c>
      <c r="B3305">
        <f t="shared" si="669"/>
        <v>1</v>
      </c>
      <c r="C3305">
        <f t="shared" si="670"/>
        <v>16</v>
      </c>
      <c r="D3305">
        <f t="shared" si="671"/>
        <v>2</v>
      </c>
      <c r="E3305" t="str">
        <f t="shared" si="672"/>
        <v>ON</v>
      </c>
      <c r="F3305" s="13">
        <f t="shared" si="674"/>
        <v>43481</v>
      </c>
      <c r="G3305" s="14" t="str">
        <f t="shared" si="673"/>
        <v>Avg of 4 NM Projects</v>
      </c>
      <c r="H3305" s="15">
        <f t="shared" si="675"/>
        <v>14</v>
      </c>
      <c r="I3305" s="93">
        <v>3.08</v>
      </c>
      <c r="J3305">
        <f t="shared" si="663"/>
        <v>1.7303370786516854E-2</v>
      </c>
      <c r="K3305" s="4">
        <v>59.6</v>
      </c>
      <c r="L3305" s="4">
        <v>73.61</v>
      </c>
      <c r="M3305" s="16">
        <f t="shared" si="664"/>
        <v>0.22671880000000003</v>
      </c>
      <c r="N3305">
        <f t="shared" si="665"/>
        <v>0</v>
      </c>
      <c r="O3305">
        <f t="shared" si="666"/>
        <v>0</v>
      </c>
      <c r="P3305" s="63">
        <f t="shared" si="667"/>
        <v>0</v>
      </c>
    </row>
    <row r="3306" spans="1:16" x14ac:dyDescent="0.3">
      <c r="A3306">
        <f t="shared" si="668"/>
        <v>2019</v>
      </c>
      <c r="B3306">
        <f t="shared" si="669"/>
        <v>1</v>
      </c>
      <c r="C3306">
        <f t="shared" si="670"/>
        <v>16</v>
      </c>
      <c r="D3306">
        <f t="shared" si="671"/>
        <v>2</v>
      </c>
      <c r="E3306" t="str">
        <f t="shared" si="672"/>
        <v>ON</v>
      </c>
      <c r="F3306" s="13">
        <f t="shared" si="674"/>
        <v>43481</v>
      </c>
      <c r="G3306" s="14" t="str">
        <f t="shared" si="673"/>
        <v>Avg of 4 NM Projects</v>
      </c>
      <c r="H3306" s="15">
        <f t="shared" si="675"/>
        <v>15</v>
      </c>
      <c r="I3306" s="93">
        <v>0.89500000000000002</v>
      </c>
      <c r="J3306">
        <f t="shared" si="663"/>
        <v>5.0280898876404493E-3</v>
      </c>
      <c r="K3306" s="4">
        <v>59.31</v>
      </c>
      <c r="L3306" s="4">
        <v>73.16</v>
      </c>
      <c r="M3306" s="16">
        <f t="shared" si="664"/>
        <v>6.54782E-2</v>
      </c>
      <c r="N3306">
        <f t="shared" si="665"/>
        <v>0</v>
      </c>
      <c r="O3306">
        <f t="shared" si="666"/>
        <v>0</v>
      </c>
      <c r="P3306" s="63">
        <f t="shared" si="667"/>
        <v>0</v>
      </c>
    </row>
    <row r="3307" spans="1:16" x14ac:dyDescent="0.3">
      <c r="A3307">
        <f t="shared" si="668"/>
        <v>2019</v>
      </c>
      <c r="B3307">
        <f t="shared" si="669"/>
        <v>1</v>
      </c>
      <c r="C3307">
        <f t="shared" si="670"/>
        <v>16</v>
      </c>
      <c r="D3307">
        <f t="shared" si="671"/>
        <v>2</v>
      </c>
      <c r="E3307" t="str">
        <f t="shared" si="672"/>
        <v>ON</v>
      </c>
      <c r="F3307" s="13">
        <f t="shared" si="674"/>
        <v>43481</v>
      </c>
      <c r="G3307" s="14" t="str">
        <f t="shared" si="673"/>
        <v>Avg of 4 NM Projects</v>
      </c>
      <c r="H3307" s="15">
        <f t="shared" si="675"/>
        <v>16</v>
      </c>
      <c r="I3307" s="93">
        <v>-0.255</v>
      </c>
      <c r="J3307">
        <f t="shared" si="663"/>
        <v>-1.4325842696629213E-3</v>
      </c>
      <c r="K3307" s="4">
        <v>60.08</v>
      </c>
      <c r="L3307" s="4">
        <v>68.209999999999994</v>
      </c>
      <c r="M3307" s="16">
        <f t="shared" si="664"/>
        <v>-1.7393549999999997E-2</v>
      </c>
      <c r="N3307">
        <f t="shared" si="665"/>
        <v>0</v>
      </c>
      <c r="O3307">
        <f t="shared" si="666"/>
        <v>0</v>
      </c>
      <c r="P3307" s="63">
        <f t="shared" si="667"/>
        <v>0</v>
      </c>
    </row>
    <row r="3308" spans="1:16" x14ac:dyDescent="0.3">
      <c r="A3308">
        <f t="shared" si="668"/>
        <v>2019</v>
      </c>
      <c r="B3308">
        <f t="shared" si="669"/>
        <v>1</v>
      </c>
      <c r="C3308">
        <f t="shared" si="670"/>
        <v>16</v>
      </c>
      <c r="D3308">
        <f t="shared" si="671"/>
        <v>2</v>
      </c>
      <c r="E3308" t="str">
        <f t="shared" si="672"/>
        <v>ON</v>
      </c>
      <c r="F3308" s="13">
        <f t="shared" si="674"/>
        <v>43481</v>
      </c>
      <c r="G3308" s="14" t="str">
        <f t="shared" si="673"/>
        <v>Avg of 4 NM Projects</v>
      </c>
      <c r="H3308" s="15">
        <f t="shared" si="675"/>
        <v>17</v>
      </c>
      <c r="I3308" s="93">
        <v>-0.64</v>
      </c>
      <c r="J3308">
        <f t="shared" si="663"/>
        <v>-3.5955056179775282E-3</v>
      </c>
      <c r="K3308" s="4">
        <v>70.59</v>
      </c>
      <c r="L3308" s="4">
        <v>66.34</v>
      </c>
      <c r="M3308" s="16">
        <f t="shared" si="664"/>
        <v>-4.2457600000000005E-2</v>
      </c>
      <c r="N3308">
        <f t="shared" si="665"/>
        <v>0</v>
      </c>
      <c r="O3308">
        <f t="shared" si="666"/>
        <v>0</v>
      </c>
      <c r="P3308" s="63">
        <f t="shared" si="667"/>
        <v>0</v>
      </c>
    </row>
    <row r="3309" spans="1:16" x14ac:dyDescent="0.3">
      <c r="A3309">
        <f t="shared" si="668"/>
        <v>2019</v>
      </c>
      <c r="B3309">
        <f t="shared" si="669"/>
        <v>1</v>
      </c>
      <c r="C3309">
        <f t="shared" si="670"/>
        <v>16</v>
      </c>
      <c r="D3309">
        <f t="shared" si="671"/>
        <v>2</v>
      </c>
      <c r="E3309" t="str">
        <f t="shared" si="672"/>
        <v>ON</v>
      </c>
      <c r="F3309" s="13">
        <f t="shared" si="674"/>
        <v>43481</v>
      </c>
      <c r="G3309" s="14" t="str">
        <f t="shared" si="673"/>
        <v>Avg of 4 NM Projects</v>
      </c>
      <c r="H3309" s="15">
        <f t="shared" si="675"/>
        <v>18</v>
      </c>
      <c r="I3309" s="93">
        <v>-0.77</v>
      </c>
      <c r="J3309">
        <f t="shared" si="663"/>
        <v>-4.3258426966292134E-3</v>
      </c>
      <c r="K3309" s="4">
        <v>92.1</v>
      </c>
      <c r="L3309" s="4">
        <v>96.87</v>
      </c>
      <c r="M3309" s="16">
        <f t="shared" si="664"/>
        <v>-7.4589900000000001E-2</v>
      </c>
      <c r="N3309">
        <f t="shared" si="665"/>
        <v>0</v>
      </c>
      <c r="O3309">
        <f t="shared" si="666"/>
        <v>0</v>
      </c>
      <c r="P3309" s="63">
        <f t="shared" si="667"/>
        <v>0</v>
      </c>
    </row>
    <row r="3310" spans="1:16" x14ac:dyDescent="0.3">
      <c r="A3310">
        <f t="shared" si="668"/>
        <v>2019</v>
      </c>
      <c r="B3310">
        <f t="shared" si="669"/>
        <v>1</v>
      </c>
      <c r="C3310">
        <f t="shared" si="670"/>
        <v>16</v>
      </c>
      <c r="D3310">
        <f t="shared" si="671"/>
        <v>2</v>
      </c>
      <c r="E3310" t="str">
        <f t="shared" si="672"/>
        <v>ON</v>
      </c>
      <c r="F3310" s="13">
        <f t="shared" si="674"/>
        <v>43481</v>
      </c>
      <c r="G3310" s="14" t="str">
        <f t="shared" si="673"/>
        <v>Avg of 4 NM Projects</v>
      </c>
      <c r="H3310" s="15">
        <f t="shared" si="675"/>
        <v>19</v>
      </c>
      <c r="I3310" s="93">
        <v>-0.77</v>
      </c>
      <c r="J3310">
        <f t="shared" si="663"/>
        <v>-4.3258426966292134E-3</v>
      </c>
      <c r="K3310" s="4">
        <v>80.97</v>
      </c>
      <c r="L3310" s="4">
        <v>88.01</v>
      </c>
      <c r="M3310" s="16">
        <f t="shared" si="664"/>
        <v>-6.77677E-2</v>
      </c>
      <c r="N3310">
        <f t="shared" si="665"/>
        <v>0</v>
      </c>
      <c r="O3310">
        <f t="shared" si="666"/>
        <v>0</v>
      </c>
      <c r="P3310" s="63">
        <f t="shared" si="667"/>
        <v>0</v>
      </c>
    </row>
    <row r="3311" spans="1:16" x14ac:dyDescent="0.3">
      <c r="A3311">
        <f t="shared" si="668"/>
        <v>2019</v>
      </c>
      <c r="B3311">
        <f t="shared" si="669"/>
        <v>1</v>
      </c>
      <c r="C3311">
        <f t="shared" si="670"/>
        <v>16</v>
      </c>
      <c r="D3311">
        <f t="shared" si="671"/>
        <v>2</v>
      </c>
      <c r="E3311" t="str">
        <f t="shared" si="672"/>
        <v>ON</v>
      </c>
      <c r="F3311" s="13">
        <f t="shared" si="674"/>
        <v>43481</v>
      </c>
      <c r="G3311" s="14" t="str">
        <f t="shared" si="673"/>
        <v>Avg of 4 NM Projects</v>
      </c>
      <c r="H3311" s="15">
        <f t="shared" si="675"/>
        <v>20</v>
      </c>
      <c r="I3311" s="93">
        <v>-0.77</v>
      </c>
      <c r="J3311">
        <f t="shared" si="663"/>
        <v>-4.3258426966292134E-3</v>
      </c>
      <c r="K3311" s="4">
        <v>71.72</v>
      </c>
      <c r="L3311" s="4">
        <v>59.48</v>
      </c>
      <c r="M3311" s="16">
        <f t="shared" si="664"/>
        <v>-4.5799599999999996E-2</v>
      </c>
      <c r="N3311">
        <f t="shared" si="665"/>
        <v>0</v>
      </c>
      <c r="O3311">
        <f t="shared" si="666"/>
        <v>0</v>
      </c>
      <c r="P3311" s="63">
        <f t="shared" si="667"/>
        <v>0</v>
      </c>
    </row>
    <row r="3312" spans="1:16" x14ac:dyDescent="0.3">
      <c r="A3312">
        <f t="shared" si="668"/>
        <v>2019</v>
      </c>
      <c r="B3312">
        <f t="shared" si="669"/>
        <v>1</v>
      </c>
      <c r="C3312">
        <f t="shared" si="670"/>
        <v>16</v>
      </c>
      <c r="D3312">
        <f t="shared" si="671"/>
        <v>2</v>
      </c>
      <c r="E3312" t="str">
        <f t="shared" si="672"/>
        <v>ON</v>
      </c>
      <c r="F3312" s="13">
        <f t="shared" si="674"/>
        <v>43481</v>
      </c>
      <c r="G3312" s="14" t="str">
        <f t="shared" si="673"/>
        <v>Avg of 4 NM Projects</v>
      </c>
      <c r="H3312" s="15">
        <f t="shared" si="675"/>
        <v>21</v>
      </c>
      <c r="I3312" s="93">
        <v>-0.9</v>
      </c>
      <c r="J3312">
        <f t="shared" si="663"/>
        <v>-5.0561797752808994E-3</v>
      </c>
      <c r="K3312" s="4">
        <v>66.25</v>
      </c>
      <c r="L3312" s="4">
        <v>60.53</v>
      </c>
      <c r="M3312" s="16">
        <f t="shared" si="664"/>
        <v>-5.4477000000000005E-2</v>
      </c>
      <c r="N3312">
        <f t="shared" si="665"/>
        <v>0</v>
      </c>
      <c r="O3312">
        <f t="shared" si="666"/>
        <v>0</v>
      </c>
      <c r="P3312" s="63">
        <f t="shared" si="667"/>
        <v>0</v>
      </c>
    </row>
    <row r="3313" spans="1:18" x14ac:dyDescent="0.3">
      <c r="A3313">
        <f t="shared" si="668"/>
        <v>2019</v>
      </c>
      <c r="B3313">
        <f t="shared" si="669"/>
        <v>1</v>
      </c>
      <c r="C3313">
        <f t="shared" si="670"/>
        <v>16</v>
      </c>
      <c r="D3313">
        <f t="shared" si="671"/>
        <v>2</v>
      </c>
      <c r="E3313" t="str">
        <f t="shared" si="672"/>
        <v>ON</v>
      </c>
      <c r="F3313" s="13">
        <f t="shared" si="674"/>
        <v>43481</v>
      </c>
      <c r="G3313" s="14" t="str">
        <f t="shared" si="673"/>
        <v>Avg of 4 NM Projects</v>
      </c>
      <c r="H3313" s="15">
        <f t="shared" si="675"/>
        <v>22</v>
      </c>
      <c r="I3313" s="93">
        <v>-1.03</v>
      </c>
      <c r="J3313">
        <f t="shared" si="663"/>
        <v>-5.7865168539325846E-3</v>
      </c>
      <c r="K3313" s="4">
        <v>65.88</v>
      </c>
      <c r="L3313" s="4">
        <v>54.58</v>
      </c>
      <c r="M3313" s="16">
        <f t="shared" si="664"/>
        <v>-5.6217400000000001E-2</v>
      </c>
      <c r="N3313">
        <f t="shared" si="665"/>
        <v>0</v>
      </c>
      <c r="O3313">
        <f t="shared" si="666"/>
        <v>0</v>
      </c>
      <c r="P3313" s="63">
        <f t="shared" si="667"/>
        <v>0</v>
      </c>
    </row>
    <row r="3314" spans="1:18" x14ac:dyDescent="0.3">
      <c r="A3314">
        <f t="shared" si="668"/>
        <v>2019</v>
      </c>
      <c r="B3314">
        <f t="shared" si="669"/>
        <v>1</v>
      </c>
      <c r="C3314">
        <f t="shared" si="670"/>
        <v>16</v>
      </c>
      <c r="D3314">
        <f t="shared" si="671"/>
        <v>2</v>
      </c>
      <c r="E3314" t="str">
        <f t="shared" si="672"/>
        <v>ON</v>
      </c>
      <c r="F3314" s="13">
        <f t="shared" si="674"/>
        <v>43481</v>
      </c>
      <c r="G3314" s="14" t="str">
        <f t="shared" si="673"/>
        <v>Avg of 4 NM Projects</v>
      </c>
      <c r="H3314" s="15">
        <f t="shared" si="675"/>
        <v>23</v>
      </c>
      <c r="I3314" s="93">
        <v>-0.9</v>
      </c>
      <c r="J3314">
        <f t="shared" si="663"/>
        <v>-5.0561797752808994E-3</v>
      </c>
      <c r="K3314" s="4">
        <v>58.27</v>
      </c>
      <c r="L3314" s="4">
        <v>46.43</v>
      </c>
      <c r="M3314" s="16">
        <f t="shared" si="664"/>
        <v>-4.1786999999999998E-2</v>
      </c>
      <c r="N3314">
        <f t="shared" si="665"/>
        <v>0</v>
      </c>
      <c r="O3314">
        <f t="shared" si="666"/>
        <v>0</v>
      </c>
      <c r="P3314" s="63">
        <f t="shared" si="667"/>
        <v>0</v>
      </c>
    </row>
    <row r="3315" spans="1:18" x14ac:dyDescent="0.3">
      <c r="A3315">
        <f t="shared" si="668"/>
        <v>2019</v>
      </c>
      <c r="B3315">
        <f t="shared" si="669"/>
        <v>1</v>
      </c>
      <c r="C3315">
        <f t="shared" si="670"/>
        <v>16</v>
      </c>
      <c r="D3315">
        <f t="shared" si="671"/>
        <v>2</v>
      </c>
      <c r="E3315" t="str">
        <f t="shared" si="672"/>
        <v>OFF</v>
      </c>
      <c r="F3315" s="13">
        <f t="shared" si="674"/>
        <v>43481</v>
      </c>
      <c r="G3315" s="14" t="str">
        <f t="shared" si="673"/>
        <v>Avg of 4 NM Projects</v>
      </c>
      <c r="H3315" s="15">
        <f t="shared" si="675"/>
        <v>24</v>
      </c>
      <c r="I3315" s="93">
        <v>-0.64</v>
      </c>
      <c r="J3315">
        <f t="shared" si="663"/>
        <v>-3.5955056179775282E-3</v>
      </c>
      <c r="K3315" s="4">
        <v>62.12</v>
      </c>
      <c r="L3315" s="4">
        <v>31.19</v>
      </c>
      <c r="M3315" s="16">
        <f t="shared" si="664"/>
        <v>-1.9961599999999999E-2</v>
      </c>
      <c r="N3315">
        <f t="shared" si="665"/>
        <v>0</v>
      </c>
      <c r="O3315">
        <f t="shared" si="666"/>
        <v>0</v>
      </c>
      <c r="P3315" s="63">
        <f t="shared" si="667"/>
        <v>0</v>
      </c>
    </row>
    <row r="3316" spans="1:18" x14ac:dyDescent="0.3">
      <c r="A3316">
        <f t="shared" si="668"/>
        <v>2019</v>
      </c>
      <c r="B3316">
        <f t="shared" si="669"/>
        <v>1</v>
      </c>
      <c r="C3316">
        <f t="shared" si="670"/>
        <v>17</v>
      </c>
      <c r="D3316">
        <f t="shared" si="671"/>
        <v>3</v>
      </c>
      <c r="E3316" t="str">
        <f t="shared" si="672"/>
        <v>OFF</v>
      </c>
      <c r="F3316" s="13">
        <f t="shared" si="674"/>
        <v>43482</v>
      </c>
      <c r="G3316" s="14" t="str">
        <f t="shared" si="673"/>
        <v>Avg of 4 NM Projects</v>
      </c>
      <c r="H3316" s="15">
        <f t="shared" si="675"/>
        <v>1</v>
      </c>
      <c r="I3316" s="93">
        <v>-0.77</v>
      </c>
      <c r="J3316">
        <f t="shared" si="663"/>
        <v>-4.3258426966292134E-3</v>
      </c>
      <c r="K3316" s="4">
        <v>92.31</v>
      </c>
      <c r="L3316" s="4">
        <v>41.37</v>
      </c>
      <c r="M3316" s="16">
        <f t="shared" si="664"/>
        <v>-3.1854899999999998E-2</v>
      </c>
      <c r="N3316">
        <f t="shared" si="665"/>
        <v>0</v>
      </c>
      <c r="O3316">
        <f t="shared" si="666"/>
        <v>0</v>
      </c>
      <c r="P3316" s="63">
        <f t="shared" si="667"/>
        <v>0</v>
      </c>
      <c r="Q3316" s="34"/>
      <c r="R3316" s="34"/>
    </row>
    <row r="3317" spans="1:18" x14ac:dyDescent="0.3">
      <c r="A3317">
        <f t="shared" si="668"/>
        <v>2019</v>
      </c>
      <c r="B3317">
        <f t="shared" si="669"/>
        <v>1</v>
      </c>
      <c r="C3317">
        <f t="shared" si="670"/>
        <v>17</v>
      </c>
      <c r="D3317">
        <f t="shared" si="671"/>
        <v>3</v>
      </c>
      <c r="E3317" t="str">
        <f t="shared" si="672"/>
        <v>OFF</v>
      </c>
      <c r="F3317" s="13">
        <f t="shared" si="674"/>
        <v>43482</v>
      </c>
      <c r="G3317" s="14" t="str">
        <f t="shared" si="673"/>
        <v>Avg of 4 NM Projects</v>
      </c>
      <c r="H3317" s="15">
        <f t="shared" si="675"/>
        <v>2</v>
      </c>
      <c r="I3317" s="93">
        <v>-0.77</v>
      </c>
      <c r="J3317">
        <f t="shared" si="663"/>
        <v>-4.3258426966292134E-3</v>
      </c>
      <c r="K3317" s="4">
        <v>93.22</v>
      </c>
      <c r="L3317" s="4">
        <v>33.14</v>
      </c>
      <c r="M3317" s="16">
        <f t="shared" si="664"/>
        <v>-2.55178E-2</v>
      </c>
      <c r="N3317">
        <f t="shared" si="665"/>
        <v>0</v>
      </c>
      <c r="O3317">
        <f t="shared" si="666"/>
        <v>0</v>
      </c>
      <c r="P3317" s="63">
        <f t="shared" si="667"/>
        <v>0</v>
      </c>
    </row>
    <row r="3318" spans="1:18" x14ac:dyDescent="0.3">
      <c r="A3318">
        <f t="shared" si="668"/>
        <v>2019</v>
      </c>
      <c r="B3318">
        <f t="shared" si="669"/>
        <v>1</v>
      </c>
      <c r="C3318">
        <f t="shared" si="670"/>
        <v>17</v>
      </c>
      <c r="D3318">
        <f t="shared" si="671"/>
        <v>3</v>
      </c>
      <c r="E3318" t="str">
        <f t="shared" si="672"/>
        <v>OFF</v>
      </c>
      <c r="F3318" s="13">
        <f t="shared" si="674"/>
        <v>43482</v>
      </c>
      <c r="G3318" s="14" t="str">
        <f t="shared" si="673"/>
        <v>Avg of 4 NM Projects</v>
      </c>
      <c r="H3318" s="15">
        <f t="shared" si="675"/>
        <v>3</v>
      </c>
      <c r="I3318" s="93">
        <v>-1.03</v>
      </c>
      <c r="J3318">
        <f t="shared" si="663"/>
        <v>-5.7865168539325846E-3</v>
      </c>
      <c r="K3318" s="4">
        <v>89.19</v>
      </c>
      <c r="L3318" s="4">
        <v>31.16</v>
      </c>
      <c r="M3318" s="16">
        <f t="shared" si="664"/>
        <v>-3.20948E-2</v>
      </c>
      <c r="N3318">
        <f t="shared" si="665"/>
        <v>0</v>
      </c>
      <c r="O3318">
        <f t="shared" si="666"/>
        <v>0</v>
      </c>
      <c r="P3318" s="63">
        <f t="shared" si="667"/>
        <v>0</v>
      </c>
    </row>
    <row r="3319" spans="1:18" x14ac:dyDescent="0.3">
      <c r="A3319">
        <f t="shared" si="668"/>
        <v>2019</v>
      </c>
      <c r="B3319">
        <f t="shared" si="669"/>
        <v>1</v>
      </c>
      <c r="C3319">
        <f t="shared" si="670"/>
        <v>17</v>
      </c>
      <c r="D3319">
        <f t="shared" si="671"/>
        <v>3</v>
      </c>
      <c r="E3319" t="str">
        <f t="shared" si="672"/>
        <v>OFF</v>
      </c>
      <c r="F3319" s="13">
        <f t="shared" si="674"/>
        <v>43482</v>
      </c>
      <c r="G3319" s="14" t="str">
        <f t="shared" si="673"/>
        <v>Avg of 4 NM Projects</v>
      </c>
      <c r="H3319" s="15">
        <f t="shared" si="675"/>
        <v>4</v>
      </c>
      <c r="I3319" s="93">
        <v>-0.77</v>
      </c>
      <c r="J3319">
        <f t="shared" si="663"/>
        <v>-4.3258426966292134E-3</v>
      </c>
      <c r="K3319" s="4">
        <v>89.59</v>
      </c>
      <c r="L3319" s="4">
        <v>22.15</v>
      </c>
      <c r="M3319" s="16">
        <f t="shared" si="664"/>
        <v>-1.7055499999999998E-2</v>
      </c>
      <c r="N3319">
        <f t="shared" si="665"/>
        <v>0</v>
      </c>
      <c r="O3319">
        <f t="shared" si="666"/>
        <v>0</v>
      </c>
      <c r="P3319" s="63">
        <f t="shared" si="667"/>
        <v>0</v>
      </c>
    </row>
    <row r="3320" spans="1:18" x14ac:dyDescent="0.3">
      <c r="A3320">
        <f t="shared" si="668"/>
        <v>2019</v>
      </c>
      <c r="B3320">
        <f t="shared" si="669"/>
        <v>1</v>
      </c>
      <c r="C3320">
        <f t="shared" si="670"/>
        <v>17</v>
      </c>
      <c r="D3320">
        <f t="shared" si="671"/>
        <v>3</v>
      </c>
      <c r="E3320" t="str">
        <f t="shared" si="672"/>
        <v>OFF</v>
      </c>
      <c r="F3320" s="13">
        <f t="shared" si="674"/>
        <v>43482</v>
      </c>
      <c r="G3320" s="14" t="str">
        <f t="shared" si="673"/>
        <v>Avg of 4 NM Projects</v>
      </c>
      <c r="H3320" s="15">
        <f t="shared" si="675"/>
        <v>5</v>
      </c>
      <c r="I3320" s="93">
        <v>-0.77</v>
      </c>
      <c r="J3320">
        <f t="shared" si="663"/>
        <v>-4.3258426966292134E-3</v>
      </c>
      <c r="K3320" s="4">
        <v>93.41</v>
      </c>
      <c r="L3320" s="4">
        <v>15.34</v>
      </c>
      <c r="M3320" s="16">
        <f t="shared" si="664"/>
        <v>-1.1811799999999999E-2</v>
      </c>
      <c r="N3320">
        <f t="shared" si="665"/>
        <v>0</v>
      </c>
      <c r="O3320">
        <f t="shared" si="666"/>
        <v>0</v>
      </c>
      <c r="P3320" s="63">
        <f t="shared" si="667"/>
        <v>0</v>
      </c>
    </row>
    <row r="3321" spans="1:18" x14ac:dyDescent="0.3">
      <c r="A3321">
        <f t="shared" si="668"/>
        <v>2019</v>
      </c>
      <c r="B3321">
        <f t="shared" si="669"/>
        <v>1</v>
      </c>
      <c r="C3321">
        <f t="shared" si="670"/>
        <v>17</v>
      </c>
      <c r="D3321">
        <f t="shared" si="671"/>
        <v>3</v>
      </c>
      <c r="E3321" t="str">
        <f t="shared" si="672"/>
        <v>OFF</v>
      </c>
      <c r="F3321" s="13">
        <f t="shared" si="674"/>
        <v>43482</v>
      </c>
      <c r="G3321" s="14" t="str">
        <f t="shared" si="673"/>
        <v>Avg of 4 NM Projects</v>
      </c>
      <c r="H3321" s="15">
        <f t="shared" si="675"/>
        <v>6</v>
      </c>
      <c r="I3321" s="93">
        <v>-0.9</v>
      </c>
      <c r="J3321">
        <f t="shared" si="663"/>
        <v>-5.0561797752808994E-3</v>
      </c>
      <c r="K3321" s="4">
        <v>94.01</v>
      </c>
      <c r="L3321" s="4">
        <v>20.420000000000002</v>
      </c>
      <c r="M3321" s="16">
        <f t="shared" si="664"/>
        <v>-1.8378000000000002E-2</v>
      </c>
      <c r="N3321">
        <f t="shared" si="665"/>
        <v>0</v>
      </c>
      <c r="O3321">
        <f t="shared" si="666"/>
        <v>0</v>
      </c>
      <c r="P3321" s="63">
        <f t="shared" si="667"/>
        <v>0</v>
      </c>
    </row>
    <row r="3322" spans="1:18" x14ac:dyDescent="0.3">
      <c r="A3322">
        <f t="shared" si="668"/>
        <v>2019</v>
      </c>
      <c r="B3322">
        <f t="shared" si="669"/>
        <v>1</v>
      </c>
      <c r="C3322">
        <f t="shared" si="670"/>
        <v>17</v>
      </c>
      <c r="D3322">
        <f t="shared" si="671"/>
        <v>3</v>
      </c>
      <c r="E3322" t="str">
        <f t="shared" si="672"/>
        <v>OFF</v>
      </c>
      <c r="F3322" s="13">
        <f t="shared" si="674"/>
        <v>43482</v>
      </c>
      <c r="G3322" s="14" t="str">
        <f t="shared" si="673"/>
        <v>Avg of 4 NM Projects</v>
      </c>
      <c r="H3322" s="15">
        <f t="shared" si="675"/>
        <v>7</v>
      </c>
      <c r="I3322" s="93">
        <v>-0.77</v>
      </c>
      <c r="J3322">
        <f t="shared" si="663"/>
        <v>-4.3258426966292134E-3</v>
      </c>
      <c r="K3322" s="4">
        <v>124.77</v>
      </c>
      <c r="L3322" s="4">
        <v>61.21</v>
      </c>
      <c r="M3322" s="16">
        <f t="shared" si="664"/>
        <v>-4.7131700000000006E-2</v>
      </c>
      <c r="N3322">
        <f t="shared" si="665"/>
        <v>0</v>
      </c>
      <c r="O3322">
        <f t="shared" si="666"/>
        <v>0</v>
      </c>
      <c r="P3322" s="63">
        <f t="shared" si="667"/>
        <v>0</v>
      </c>
    </row>
    <row r="3323" spans="1:18" x14ac:dyDescent="0.3">
      <c r="A3323">
        <f t="shared" si="668"/>
        <v>2019</v>
      </c>
      <c r="B3323">
        <f t="shared" si="669"/>
        <v>1</v>
      </c>
      <c r="C3323">
        <f t="shared" si="670"/>
        <v>17</v>
      </c>
      <c r="D3323">
        <f t="shared" si="671"/>
        <v>3</v>
      </c>
      <c r="E3323" t="str">
        <f t="shared" si="672"/>
        <v>ON</v>
      </c>
      <c r="F3323" s="13">
        <f t="shared" si="674"/>
        <v>43482</v>
      </c>
      <c r="G3323" s="14" t="str">
        <f t="shared" si="673"/>
        <v>Avg of 4 NM Projects</v>
      </c>
      <c r="H3323" s="15">
        <f t="shared" si="675"/>
        <v>8</v>
      </c>
      <c r="I3323" s="93">
        <v>-0.51</v>
      </c>
      <c r="J3323">
        <f t="shared" si="663"/>
        <v>-2.8651685393258426E-3</v>
      </c>
      <c r="K3323" s="4">
        <v>126</v>
      </c>
      <c r="L3323" s="4">
        <v>69.040000000000006</v>
      </c>
      <c r="M3323" s="16">
        <f t="shared" si="664"/>
        <v>-3.521040000000001E-2</v>
      </c>
      <c r="N3323">
        <f t="shared" si="665"/>
        <v>0</v>
      </c>
      <c r="O3323">
        <f t="shared" si="666"/>
        <v>0</v>
      </c>
      <c r="P3323" s="63">
        <f t="shared" si="667"/>
        <v>0</v>
      </c>
    </row>
    <row r="3324" spans="1:18" x14ac:dyDescent="0.3">
      <c r="A3324">
        <f t="shared" si="668"/>
        <v>2019</v>
      </c>
      <c r="B3324">
        <f t="shared" si="669"/>
        <v>1</v>
      </c>
      <c r="C3324">
        <f t="shared" si="670"/>
        <v>17</v>
      </c>
      <c r="D3324">
        <f t="shared" si="671"/>
        <v>3</v>
      </c>
      <c r="E3324" t="str">
        <f t="shared" si="672"/>
        <v>ON</v>
      </c>
      <c r="F3324" s="13">
        <f t="shared" si="674"/>
        <v>43482</v>
      </c>
      <c r="G3324" s="14" t="str">
        <f t="shared" si="673"/>
        <v>Avg of 4 NM Projects</v>
      </c>
      <c r="H3324" s="15">
        <f t="shared" si="675"/>
        <v>9</v>
      </c>
      <c r="I3324" s="93">
        <v>7.1650000000000009</v>
      </c>
      <c r="J3324">
        <f t="shared" si="663"/>
        <v>4.0252808988764051E-2</v>
      </c>
      <c r="K3324" s="4">
        <v>109.55</v>
      </c>
      <c r="L3324" s="4">
        <v>60.67</v>
      </c>
      <c r="M3324" s="16">
        <f t="shared" si="664"/>
        <v>0.43470055000000007</v>
      </c>
      <c r="N3324">
        <f t="shared" si="665"/>
        <v>0</v>
      </c>
      <c r="O3324">
        <f t="shared" si="666"/>
        <v>0</v>
      </c>
      <c r="P3324" s="63">
        <f t="shared" si="667"/>
        <v>0</v>
      </c>
    </row>
    <row r="3325" spans="1:18" x14ac:dyDescent="0.3">
      <c r="A3325">
        <f t="shared" si="668"/>
        <v>2019</v>
      </c>
      <c r="B3325">
        <f t="shared" si="669"/>
        <v>1</v>
      </c>
      <c r="C3325">
        <f t="shared" si="670"/>
        <v>17</v>
      </c>
      <c r="D3325">
        <f t="shared" si="671"/>
        <v>3</v>
      </c>
      <c r="E3325" t="str">
        <f t="shared" si="672"/>
        <v>ON</v>
      </c>
      <c r="F3325" s="13">
        <f t="shared" si="674"/>
        <v>43482</v>
      </c>
      <c r="G3325" s="14" t="str">
        <f t="shared" si="673"/>
        <v>Avg of 4 NM Projects</v>
      </c>
      <c r="H3325" s="15">
        <f t="shared" si="675"/>
        <v>10</v>
      </c>
      <c r="I3325" s="93">
        <v>14.845000000000001</v>
      </c>
      <c r="J3325">
        <f t="shared" si="663"/>
        <v>8.3398876404494379E-2</v>
      </c>
      <c r="K3325" s="4">
        <v>93.62</v>
      </c>
      <c r="L3325" s="4">
        <v>30.62</v>
      </c>
      <c r="M3325" s="16">
        <f t="shared" si="664"/>
        <v>0.45455390000000007</v>
      </c>
      <c r="N3325">
        <f t="shared" si="665"/>
        <v>0</v>
      </c>
      <c r="O3325">
        <f t="shared" si="666"/>
        <v>0</v>
      </c>
      <c r="P3325" s="63">
        <f t="shared" si="667"/>
        <v>0</v>
      </c>
    </row>
    <row r="3326" spans="1:18" x14ac:dyDescent="0.3">
      <c r="A3326">
        <f t="shared" si="668"/>
        <v>2019</v>
      </c>
      <c r="B3326">
        <f t="shared" si="669"/>
        <v>1</v>
      </c>
      <c r="C3326">
        <f t="shared" si="670"/>
        <v>17</v>
      </c>
      <c r="D3326">
        <f t="shared" si="671"/>
        <v>3</v>
      </c>
      <c r="E3326" t="str">
        <f t="shared" si="672"/>
        <v>ON</v>
      </c>
      <c r="F3326" s="13">
        <f t="shared" si="674"/>
        <v>43482</v>
      </c>
      <c r="G3326" s="14" t="str">
        <f t="shared" si="673"/>
        <v>Avg of 4 NM Projects</v>
      </c>
      <c r="H3326" s="15">
        <f t="shared" si="675"/>
        <v>11</v>
      </c>
      <c r="I3326" s="93">
        <v>24.954999999999998</v>
      </c>
      <c r="J3326">
        <f t="shared" si="663"/>
        <v>0.14019662921348314</v>
      </c>
      <c r="K3326" s="4">
        <v>91.16</v>
      </c>
      <c r="L3326" s="4">
        <v>48.61</v>
      </c>
      <c r="M3326" s="16">
        <f t="shared" si="664"/>
        <v>1.2130625499999999</v>
      </c>
      <c r="N3326">
        <f t="shared" si="665"/>
        <v>0</v>
      </c>
      <c r="O3326">
        <f t="shared" si="666"/>
        <v>0</v>
      </c>
      <c r="P3326" s="63">
        <f t="shared" si="667"/>
        <v>0</v>
      </c>
    </row>
    <row r="3327" spans="1:18" x14ac:dyDescent="0.3">
      <c r="A3327">
        <f t="shared" si="668"/>
        <v>2019</v>
      </c>
      <c r="B3327">
        <f t="shared" si="669"/>
        <v>1</v>
      </c>
      <c r="C3327">
        <f t="shared" si="670"/>
        <v>17</v>
      </c>
      <c r="D3327">
        <f t="shared" si="671"/>
        <v>3</v>
      </c>
      <c r="E3327" t="str">
        <f t="shared" si="672"/>
        <v>ON</v>
      </c>
      <c r="F3327" s="13">
        <f t="shared" si="674"/>
        <v>43482</v>
      </c>
      <c r="G3327" s="14" t="str">
        <f t="shared" si="673"/>
        <v>Avg of 4 NM Projects</v>
      </c>
      <c r="H3327" s="15">
        <f t="shared" si="675"/>
        <v>12</v>
      </c>
      <c r="I3327" s="93">
        <v>31.36</v>
      </c>
      <c r="J3327">
        <f t="shared" si="663"/>
        <v>0.17617977528089887</v>
      </c>
      <c r="K3327" s="4">
        <v>93.83</v>
      </c>
      <c r="L3327" s="4">
        <v>51.44</v>
      </c>
      <c r="M3327" s="16">
        <f t="shared" si="664"/>
        <v>1.6131583999999999</v>
      </c>
      <c r="N3327">
        <f t="shared" si="665"/>
        <v>0</v>
      </c>
      <c r="O3327">
        <f t="shared" si="666"/>
        <v>0</v>
      </c>
      <c r="P3327" s="63">
        <f t="shared" si="667"/>
        <v>0</v>
      </c>
    </row>
    <row r="3328" spans="1:18" x14ac:dyDescent="0.3">
      <c r="A3328">
        <f t="shared" si="668"/>
        <v>2019</v>
      </c>
      <c r="B3328">
        <f t="shared" si="669"/>
        <v>1</v>
      </c>
      <c r="C3328">
        <f t="shared" si="670"/>
        <v>17</v>
      </c>
      <c r="D3328">
        <f t="shared" si="671"/>
        <v>3</v>
      </c>
      <c r="E3328" t="str">
        <f t="shared" si="672"/>
        <v>ON</v>
      </c>
      <c r="F3328" s="13">
        <f t="shared" si="674"/>
        <v>43482</v>
      </c>
      <c r="G3328" s="14" t="str">
        <f t="shared" si="673"/>
        <v>Avg of 4 NM Projects</v>
      </c>
      <c r="H3328" s="15">
        <f t="shared" si="675"/>
        <v>13</v>
      </c>
      <c r="I3328" s="93">
        <v>31.360000000000003</v>
      </c>
      <c r="J3328">
        <f t="shared" si="663"/>
        <v>0.1761797752808989</v>
      </c>
      <c r="K3328" s="4">
        <v>84.79</v>
      </c>
      <c r="L3328" s="4">
        <v>45.09</v>
      </c>
      <c r="M3328" s="16">
        <f t="shared" si="664"/>
        <v>1.4140224000000003</v>
      </c>
      <c r="N3328">
        <f t="shared" si="665"/>
        <v>0</v>
      </c>
      <c r="O3328">
        <f t="shared" si="666"/>
        <v>0</v>
      </c>
      <c r="P3328" s="63">
        <f t="shared" si="667"/>
        <v>0</v>
      </c>
    </row>
    <row r="3329" spans="1:18" x14ac:dyDescent="0.3">
      <c r="A3329">
        <f t="shared" si="668"/>
        <v>2019</v>
      </c>
      <c r="B3329">
        <f t="shared" si="669"/>
        <v>1</v>
      </c>
      <c r="C3329">
        <f t="shared" si="670"/>
        <v>17</v>
      </c>
      <c r="D3329">
        <f t="shared" si="671"/>
        <v>3</v>
      </c>
      <c r="E3329" t="str">
        <f t="shared" si="672"/>
        <v>ON</v>
      </c>
      <c r="F3329" s="13">
        <f t="shared" si="674"/>
        <v>43482</v>
      </c>
      <c r="G3329" s="14" t="str">
        <f t="shared" si="673"/>
        <v>Avg of 4 NM Projects</v>
      </c>
      <c r="H3329" s="15">
        <f t="shared" si="675"/>
        <v>14</v>
      </c>
      <c r="I3329" s="93">
        <v>33.020000000000003</v>
      </c>
      <c r="J3329">
        <f t="shared" si="663"/>
        <v>0.1855056179775281</v>
      </c>
      <c r="K3329" s="4">
        <v>84.69</v>
      </c>
      <c r="L3329" s="4">
        <v>52.75</v>
      </c>
      <c r="M3329" s="16">
        <f t="shared" si="664"/>
        <v>1.741805</v>
      </c>
      <c r="N3329">
        <f t="shared" si="665"/>
        <v>0</v>
      </c>
      <c r="O3329">
        <f t="shared" si="666"/>
        <v>0</v>
      </c>
      <c r="P3329" s="63">
        <f t="shared" si="667"/>
        <v>0</v>
      </c>
    </row>
    <row r="3330" spans="1:18" x14ac:dyDescent="0.3">
      <c r="A3330">
        <f t="shared" si="668"/>
        <v>2019</v>
      </c>
      <c r="B3330">
        <f t="shared" si="669"/>
        <v>1</v>
      </c>
      <c r="C3330">
        <f t="shared" si="670"/>
        <v>17</v>
      </c>
      <c r="D3330">
        <f t="shared" si="671"/>
        <v>3</v>
      </c>
      <c r="E3330" t="str">
        <f t="shared" si="672"/>
        <v>ON</v>
      </c>
      <c r="F3330" s="13">
        <f t="shared" si="674"/>
        <v>43482</v>
      </c>
      <c r="G3330" s="14" t="str">
        <f t="shared" si="673"/>
        <v>Avg of 4 NM Projects</v>
      </c>
      <c r="H3330" s="15">
        <f t="shared" si="675"/>
        <v>15</v>
      </c>
      <c r="I3330" s="93">
        <v>22.02</v>
      </c>
      <c r="J3330">
        <f t="shared" si="663"/>
        <v>0.12370786516853932</v>
      </c>
      <c r="K3330" s="4">
        <v>84.5</v>
      </c>
      <c r="L3330" s="4">
        <v>63.11</v>
      </c>
      <c r="M3330" s="16">
        <f t="shared" si="664"/>
        <v>1.3896822</v>
      </c>
      <c r="N3330">
        <f t="shared" si="665"/>
        <v>0</v>
      </c>
      <c r="O3330">
        <f t="shared" si="666"/>
        <v>0</v>
      </c>
      <c r="P3330" s="63">
        <f t="shared" si="667"/>
        <v>0</v>
      </c>
    </row>
    <row r="3331" spans="1:18" x14ac:dyDescent="0.3">
      <c r="A3331">
        <f t="shared" si="668"/>
        <v>2019</v>
      </c>
      <c r="B3331">
        <f t="shared" si="669"/>
        <v>1</v>
      </c>
      <c r="C3331">
        <f t="shared" si="670"/>
        <v>17</v>
      </c>
      <c r="D3331">
        <f t="shared" si="671"/>
        <v>3</v>
      </c>
      <c r="E3331" t="str">
        <f t="shared" si="672"/>
        <v>ON</v>
      </c>
      <c r="F3331" s="13">
        <f t="shared" si="674"/>
        <v>43482</v>
      </c>
      <c r="G3331" s="14" t="str">
        <f t="shared" si="673"/>
        <v>Avg of 4 NM Projects</v>
      </c>
      <c r="H3331" s="15">
        <f t="shared" si="675"/>
        <v>16</v>
      </c>
      <c r="I3331" s="93">
        <v>8.9649999999999999</v>
      </c>
      <c r="J3331">
        <f t="shared" si="663"/>
        <v>5.0365168539325843E-2</v>
      </c>
      <c r="K3331" s="4">
        <v>88.12</v>
      </c>
      <c r="L3331" s="4">
        <v>68.069999999999993</v>
      </c>
      <c r="M3331" s="16">
        <f t="shared" si="664"/>
        <v>0.61024754999999997</v>
      </c>
      <c r="N3331">
        <f t="shared" si="665"/>
        <v>0</v>
      </c>
      <c r="O3331">
        <f t="shared" si="666"/>
        <v>0</v>
      </c>
      <c r="P3331" s="63">
        <f t="shared" si="667"/>
        <v>0</v>
      </c>
    </row>
    <row r="3332" spans="1:18" x14ac:dyDescent="0.3">
      <c r="A3332">
        <f t="shared" si="668"/>
        <v>2019</v>
      </c>
      <c r="B3332">
        <f t="shared" si="669"/>
        <v>1</v>
      </c>
      <c r="C3332">
        <f t="shared" si="670"/>
        <v>17</v>
      </c>
      <c r="D3332">
        <f t="shared" si="671"/>
        <v>3</v>
      </c>
      <c r="E3332" t="str">
        <f t="shared" si="672"/>
        <v>ON</v>
      </c>
      <c r="F3332" s="13">
        <f t="shared" si="674"/>
        <v>43482</v>
      </c>
      <c r="G3332" s="14" t="str">
        <f t="shared" si="673"/>
        <v>Avg of 4 NM Projects</v>
      </c>
      <c r="H3332" s="15">
        <f t="shared" si="675"/>
        <v>17</v>
      </c>
      <c r="I3332" s="93">
        <v>0.255</v>
      </c>
      <c r="J3332">
        <f t="shared" ref="J3332:J3395" si="676">+I3332/$I$1</f>
        <v>1.4325842696629213E-3</v>
      </c>
      <c r="K3332" s="4">
        <v>111.9</v>
      </c>
      <c r="L3332" s="4">
        <v>79.59</v>
      </c>
      <c r="M3332" s="16">
        <f t="shared" ref="M3332:M3395" si="677">+L3332*I3332/1000</f>
        <v>2.0295450000000003E-2</v>
      </c>
      <c r="N3332">
        <f t="shared" ref="N3332:N3395" si="678">+IF(I3332=0,1,0)</f>
        <v>0</v>
      </c>
      <c r="O3332">
        <f t="shared" ref="O3332:O3395" si="679">+IF(I3332&gt;=0.5*$I$1,1,0)</f>
        <v>0</v>
      </c>
      <c r="P3332" s="63">
        <f t="shared" ref="P3332:P3395" si="680">+IF(I3332&gt;MAX(I$3652:I$5859),1,0)</f>
        <v>0</v>
      </c>
    </row>
    <row r="3333" spans="1:18" x14ac:dyDescent="0.3">
      <c r="A3333">
        <f t="shared" ref="A3333:A3396" si="681">YEAR(F3333)</f>
        <v>2019</v>
      </c>
      <c r="B3333">
        <f t="shared" ref="B3333:B3396" si="682">+MONTH(F3333)</f>
        <v>1</v>
      </c>
      <c r="C3333">
        <f t="shared" ref="C3333:C3396" si="683">+DAY(F3333)</f>
        <v>17</v>
      </c>
      <c r="D3333">
        <f t="shared" ref="D3333:D3396" si="684">WEEKDAY(C3333)</f>
        <v>3</v>
      </c>
      <c r="E3333" t="str">
        <f t="shared" ref="E3333:E3396" si="685">IF(OR(D3333=1,D3333=7,H3333=1,H3333=2,H3333=3,H3333=4,H3333=5,H3333=6,H3333=7,H3333=24),"OFF","ON")</f>
        <v>ON</v>
      </c>
      <c r="F3333" s="13">
        <f t="shared" si="674"/>
        <v>43482</v>
      </c>
      <c r="G3333" s="14" t="str">
        <f t="shared" si="673"/>
        <v>Avg of 4 NM Projects</v>
      </c>
      <c r="H3333" s="15">
        <f t="shared" si="675"/>
        <v>18</v>
      </c>
      <c r="I3333" s="93">
        <v>-0.64</v>
      </c>
      <c r="J3333">
        <f t="shared" si="676"/>
        <v>-3.5955056179775282E-3</v>
      </c>
      <c r="K3333" s="4">
        <v>125.22</v>
      </c>
      <c r="L3333" s="4">
        <v>93.95</v>
      </c>
      <c r="M3333" s="16">
        <f t="shared" si="677"/>
        <v>-6.0128000000000001E-2</v>
      </c>
      <c r="N3333">
        <f t="shared" si="678"/>
        <v>0</v>
      </c>
      <c r="O3333">
        <f t="shared" si="679"/>
        <v>0</v>
      </c>
      <c r="P3333" s="63">
        <f t="shared" si="680"/>
        <v>0</v>
      </c>
    </row>
    <row r="3334" spans="1:18" x14ac:dyDescent="0.3">
      <c r="A3334">
        <f t="shared" si="681"/>
        <v>2019</v>
      </c>
      <c r="B3334">
        <f t="shared" si="682"/>
        <v>1</v>
      </c>
      <c r="C3334">
        <f t="shared" si="683"/>
        <v>17</v>
      </c>
      <c r="D3334">
        <f t="shared" si="684"/>
        <v>3</v>
      </c>
      <c r="E3334" t="str">
        <f t="shared" si="685"/>
        <v>ON</v>
      </c>
      <c r="F3334" s="13">
        <f t="shared" si="674"/>
        <v>43482</v>
      </c>
      <c r="G3334" s="14" t="str">
        <f t="shared" ref="G3334:G3397" si="686">+G3333</f>
        <v>Avg of 4 NM Projects</v>
      </c>
      <c r="H3334" s="15">
        <f t="shared" si="675"/>
        <v>19</v>
      </c>
      <c r="I3334" s="93">
        <v>-0.9</v>
      </c>
      <c r="J3334">
        <f t="shared" si="676"/>
        <v>-5.0561797752808994E-3</v>
      </c>
      <c r="K3334" s="4">
        <v>124.83</v>
      </c>
      <c r="L3334" s="4">
        <v>98.71</v>
      </c>
      <c r="M3334" s="16">
        <f t="shared" si="677"/>
        <v>-8.8839000000000001E-2</v>
      </c>
      <c r="N3334">
        <f t="shared" si="678"/>
        <v>0</v>
      </c>
      <c r="O3334">
        <f t="shared" si="679"/>
        <v>0</v>
      </c>
      <c r="P3334" s="63">
        <f t="shared" si="680"/>
        <v>0</v>
      </c>
    </row>
    <row r="3335" spans="1:18" x14ac:dyDescent="0.3">
      <c r="A3335">
        <f t="shared" si="681"/>
        <v>2019</v>
      </c>
      <c r="B3335">
        <f t="shared" si="682"/>
        <v>1</v>
      </c>
      <c r="C3335">
        <f t="shared" si="683"/>
        <v>17</v>
      </c>
      <c r="D3335">
        <f t="shared" si="684"/>
        <v>3</v>
      </c>
      <c r="E3335" t="str">
        <f t="shared" si="685"/>
        <v>ON</v>
      </c>
      <c r="F3335" s="13">
        <f t="shared" si="674"/>
        <v>43482</v>
      </c>
      <c r="G3335" s="14" t="str">
        <f t="shared" si="686"/>
        <v>Avg of 4 NM Projects</v>
      </c>
      <c r="H3335" s="15">
        <f t="shared" si="675"/>
        <v>20</v>
      </c>
      <c r="I3335" s="93">
        <v>-0.64</v>
      </c>
      <c r="J3335">
        <f t="shared" si="676"/>
        <v>-3.5955056179775282E-3</v>
      </c>
      <c r="K3335" s="4">
        <v>107.65</v>
      </c>
      <c r="L3335" s="4">
        <v>96.02</v>
      </c>
      <c r="M3335" s="16">
        <f t="shared" si="677"/>
        <v>-6.1452799999999995E-2</v>
      </c>
      <c r="N3335">
        <f t="shared" si="678"/>
        <v>0</v>
      </c>
      <c r="O3335">
        <f t="shared" si="679"/>
        <v>0</v>
      </c>
      <c r="P3335" s="63">
        <f t="shared" si="680"/>
        <v>0</v>
      </c>
    </row>
    <row r="3336" spans="1:18" x14ac:dyDescent="0.3">
      <c r="A3336">
        <f t="shared" si="681"/>
        <v>2019</v>
      </c>
      <c r="B3336">
        <f t="shared" si="682"/>
        <v>1</v>
      </c>
      <c r="C3336">
        <f t="shared" si="683"/>
        <v>17</v>
      </c>
      <c r="D3336">
        <f t="shared" si="684"/>
        <v>3</v>
      </c>
      <c r="E3336" t="str">
        <f t="shared" si="685"/>
        <v>ON</v>
      </c>
      <c r="F3336" s="13">
        <f t="shared" si="674"/>
        <v>43482</v>
      </c>
      <c r="G3336" s="14" t="str">
        <f t="shared" si="686"/>
        <v>Avg of 4 NM Projects</v>
      </c>
      <c r="H3336" s="15">
        <f t="shared" si="675"/>
        <v>21</v>
      </c>
      <c r="I3336" s="93">
        <v>-1.1600000000000001</v>
      </c>
      <c r="J3336">
        <f t="shared" si="676"/>
        <v>-6.5168539325842706E-3</v>
      </c>
      <c r="K3336" s="4">
        <v>101.57</v>
      </c>
      <c r="L3336" s="4">
        <v>80.260000000000005</v>
      </c>
      <c r="M3336" s="16">
        <f t="shared" si="677"/>
        <v>-9.310160000000002E-2</v>
      </c>
      <c r="N3336">
        <f t="shared" si="678"/>
        <v>0</v>
      </c>
      <c r="O3336">
        <f t="shared" si="679"/>
        <v>0</v>
      </c>
      <c r="P3336" s="63">
        <f t="shared" si="680"/>
        <v>0</v>
      </c>
    </row>
    <row r="3337" spans="1:18" x14ac:dyDescent="0.3">
      <c r="A3337">
        <f t="shared" si="681"/>
        <v>2019</v>
      </c>
      <c r="B3337">
        <f t="shared" si="682"/>
        <v>1</v>
      </c>
      <c r="C3337">
        <f t="shared" si="683"/>
        <v>17</v>
      </c>
      <c r="D3337">
        <f t="shared" si="684"/>
        <v>3</v>
      </c>
      <c r="E3337" t="str">
        <f t="shared" si="685"/>
        <v>ON</v>
      </c>
      <c r="F3337" s="13">
        <f t="shared" si="674"/>
        <v>43482</v>
      </c>
      <c r="G3337" s="14" t="str">
        <f t="shared" si="686"/>
        <v>Avg of 4 NM Projects</v>
      </c>
      <c r="H3337" s="15">
        <f t="shared" si="675"/>
        <v>22</v>
      </c>
      <c r="I3337" s="93">
        <v>-0.64</v>
      </c>
      <c r="J3337">
        <f t="shared" si="676"/>
        <v>-3.5955056179775282E-3</v>
      </c>
      <c r="K3337" s="4">
        <v>93.03</v>
      </c>
      <c r="L3337" s="4">
        <v>66.17</v>
      </c>
      <c r="M3337" s="16">
        <f t="shared" si="677"/>
        <v>-4.2348800000000006E-2</v>
      </c>
      <c r="N3337">
        <f t="shared" si="678"/>
        <v>0</v>
      </c>
      <c r="O3337">
        <f t="shared" si="679"/>
        <v>0</v>
      </c>
      <c r="P3337" s="63">
        <f t="shared" si="680"/>
        <v>0</v>
      </c>
    </row>
    <row r="3338" spans="1:18" x14ac:dyDescent="0.3">
      <c r="A3338">
        <f t="shared" si="681"/>
        <v>2019</v>
      </c>
      <c r="B3338">
        <f t="shared" si="682"/>
        <v>1</v>
      </c>
      <c r="C3338">
        <f t="shared" si="683"/>
        <v>17</v>
      </c>
      <c r="D3338">
        <f t="shared" si="684"/>
        <v>3</v>
      </c>
      <c r="E3338" t="str">
        <f t="shared" si="685"/>
        <v>ON</v>
      </c>
      <c r="F3338" s="13">
        <f t="shared" si="674"/>
        <v>43482</v>
      </c>
      <c r="G3338" s="14" t="str">
        <f t="shared" si="686"/>
        <v>Avg of 4 NM Projects</v>
      </c>
      <c r="H3338" s="15">
        <f t="shared" si="675"/>
        <v>23</v>
      </c>
      <c r="I3338" s="93">
        <v>-0.9</v>
      </c>
      <c r="J3338">
        <f t="shared" si="676"/>
        <v>-5.0561797752808994E-3</v>
      </c>
      <c r="K3338" s="4">
        <v>86.84</v>
      </c>
      <c r="L3338" s="4">
        <v>60.27</v>
      </c>
      <c r="M3338" s="16">
        <f t="shared" si="677"/>
        <v>-5.4243E-2</v>
      </c>
      <c r="N3338">
        <f t="shared" si="678"/>
        <v>0</v>
      </c>
      <c r="O3338">
        <f t="shared" si="679"/>
        <v>0</v>
      </c>
      <c r="P3338" s="63">
        <f t="shared" si="680"/>
        <v>0</v>
      </c>
    </row>
    <row r="3339" spans="1:18" x14ac:dyDescent="0.3">
      <c r="A3339">
        <f t="shared" si="681"/>
        <v>2019</v>
      </c>
      <c r="B3339">
        <f t="shared" si="682"/>
        <v>1</v>
      </c>
      <c r="C3339">
        <f t="shared" si="683"/>
        <v>17</v>
      </c>
      <c r="D3339">
        <f t="shared" si="684"/>
        <v>3</v>
      </c>
      <c r="E3339" t="str">
        <f t="shared" si="685"/>
        <v>OFF</v>
      </c>
      <c r="F3339" s="13">
        <f t="shared" si="674"/>
        <v>43482</v>
      </c>
      <c r="G3339" s="14" t="str">
        <f t="shared" si="686"/>
        <v>Avg of 4 NM Projects</v>
      </c>
      <c r="H3339" s="15">
        <f t="shared" si="675"/>
        <v>24</v>
      </c>
      <c r="I3339" s="93">
        <v>-0.77</v>
      </c>
      <c r="J3339">
        <f t="shared" si="676"/>
        <v>-4.3258426966292134E-3</v>
      </c>
      <c r="K3339" s="4">
        <v>92.03</v>
      </c>
      <c r="L3339" s="4">
        <v>64.959999999999994</v>
      </c>
      <c r="M3339" s="16">
        <f t="shared" si="677"/>
        <v>-5.00192E-2</v>
      </c>
      <c r="N3339">
        <f t="shared" si="678"/>
        <v>0</v>
      </c>
      <c r="O3339">
        <f t="shared" si="679"/>
        <v>0</v>
      </c>
      <c r="P3339" s="63">
        <f t="shared" si="680"/>
        <v>0</v>
      </c>
    </row>
    <row r="3340" spans="1:18" x14ac:dyDescent="0.3">
      <c r="A3340">
        <f t="shared" si="681"/>
        <v>2019</v>
      </c>
      <c r="B3340">
        <f t="shared" si="682"/>
        <v>1</v>
      </c>
      <c r="C3340">
        <f t="shared" si="683"/>
        <v>18</v>
      </c>
      <c r="D3340">
        <f t="shared" si="684"/>
        <v>4</v>
      </c>
      <c r="E3340" t="str">
        <f t="shared" si="685"/>
        <v>OFF</v>
      </c>
      <c r="F3340" s="13">
        <f t="shared" si="674"/>
        <v>43483</v>
      </c>
      <c r="G3340" s="14" t="str">
        <f t="shared" si="686"/>
        <v>Avg of 4 NM Projects</v>
      </c>
      <c r="H3340" s="15">
        <f t="shared" si="675"/>
        <v>1</v>
      </c>
      <c r="I3340" s="93">
        <v>-0.9</v>
      </c>
      <c r="J3340">
        <f t="shared" si="676"/>
        <v>-5.0561797752808994E-3</v>
      </c>
      <c r="K3340" s="4">
        <v>65.02</v>
      </c>
      <c r="L3340" s="4">
        <v>61.11</v>
      </c>
      <c r="M3340" s="16">
        <f t="shared" si="677"/>
        <v>-5.4998999999999999E-2</v>
      </c>
      <c r="N3340">
        <f t="shared" si="678"/>
        <v>0</v>
      </c>
      <c r="O3340">
        <f t="shared" si="679"/>
        <v>0</v>
      </c>
      <c r="P3340" s="63">
        <f t="shared" si="680"/>
        <v>0</v>
      </c>
      <c r="Q3340" s="34"/>
      <c r="R3340" s="34"/>
    </row>
    <row r="3341" spans="1:18" x14ac:dyDescent="0.3">
      <c r="A3341">
        <f t="shared" si="681"/>
        <v>2019</v>
      </c>
      <c r="B3341">
        <f t="shared" si="682"/>
        <v>1</v>
      </c>
      <c r="C3341">
        <f t="shared" si="683"/>
        <v>18</v>
      </c>
      <c r="D3341">
        <f t="shared" si="684"/>
        <v>4</v>
      </c>
      <c r="E3341" t="str">
        <f t="shared" si="685"/>
        <v>OFF</v>
      </c>
      <c r="F3341" s="13">
        <f t="shared" si="674"/>
        <v>43483</v>
      </c>
      <c r="G3341" s="14" t="str">
        <f t="shared" si="686"/>
        <v>Avg of 4 NM Projects</v>
      </c>
      <c r="H3341" s="15">
        <f t="shared" si="675"/>
        <v>2</v>
      </c>
      <c r="I3341" s="93">
        <v>-0.77</v>
      </c>
      <c r="J3341">
        <f t="shared" si="676"/>
        <v>-4.3258426966292134E-3</v>
      </c>
      <c r="K3341" s="4">
        <v>59.02</v>
      </c>
      <c r="L3341" s="4">
        <v>42.11</v>
      </c>
      <c r="M3341" s="16">
        <f t="shared" si="677"/>
        <v>-3.2424700000000001E-2</v>
      </c>
      <c r="N3341">
        <f t="shared" si="678"/>
        <v>0</v>
      </c>
      <c r="O3341">
        <f t="shared" si="679"/>
        <v>0</v>
      </c>
      <c r="P3341" s="63">
        <f t="shared" si="680"/>
        <v>0</v>
      </c>
    </row>
    <row r="3342" spans="1:18" x14ac:dyDescent="0.3">
      <c r="A3342">
        <f t="shared" si="681"/>
        <v>2019</v>
      </c>
      <c r="B3342">
        <f t="shared" si="682"/>
        <v>1</v>
      </c>
      <c r="C3342">
        <f t="shared" si="683"/>
        <v>18</v>
      </c>
      <c r="D3342">
        <f t="shared" si="684"/>
        <v>4</v>
      </c>
      <c r="E3342" t="str">
        <f t="shared" si="685"/>
        <v>OFF</v>
      </c>
      <c r="F3342" s="13">
        <f t="shared" si="674"/>
        <v>43483</v>
      </c>
      <c r="G3342" s="14" t="str">
        <f t="shared" si="686"/>
        <v>Avg of 4 NM Projects</v>
      </c>
      <c r="H3342" s="15">
        <f t="shared" si="675"/>
        <v>3</v>
      </c>
      <c r="I3342" s="93">
        <v>-0.77</v>
      </c>
      <c r="J3342">
        <f t="shared" si="676"/>
        <v>-4.3258426966292134E-3</v>
      </c>
      <c r="K3342" s="4">
        <v>56.68</v>
      </c>
      <c r="L3342" s="4">
        <v>45.39</v>
      </c>
      <c r="M3342" s="16">
        <f t="shared" si="677"/>
        <v>-3.4950299999999997E-2</v>
      </c>
      <c r="N3342">
        <f t="shared" si="678"/>
        <v>0</v>
      </c>
      <c r="O3342">
        <f t="shared" si="679"/>
        <v>0</v>
      </c>
      <c r="P3342" s="63">
        <f t="shared" si="680"/>
        <v>0</v>
      </c>
    </row>
    <row r="3343" spans="1:18" x14ac:dyDescent="0.3">
      <c r="A3343">
        <f t="shared" si="681"/>
        <v>2019</v>
      </c>
      <c r="B3343">
        <f t="shared" si="682"/>
        <v>1</v>
      </c>
      <c r="C3343">
        <f t="shared" si="683"/>
        <v>18</v>
      </c>
      <c r="D3343">
        <f t="shared" si="684"/>
        <v>4</v>
      </c>
      <c r="E3343" t="str">
        <f t="shared" si="685"/>
        <v>OFF</v>
      </c>
      <c r="F3343" s="13">
        <f t="shared" si="674"/>
        <v>43483</v>
      </c>
      <c r="G3343" s="14" t="str">
        <f t="shared" si="686"/>
        <v>Avg of 4 NM Projects</v>
      </c>
      <c r="H3343" s="15">
        <f t="shared" si="675"/>
        <v>4</v>
      </c>
      <c r="I3343" s="93">
        <v>-0.77</v>
      </c>
      <c r="J3343">
        <f t="shared" si="676"/>
        <v>-4.3258426966292134E-3</v>
      </c>
      <c r="K3343" s="4">
        <v>55.21</v>
      </c>
      <c r="L3343" s="4">
        <v>47.85</v>
      </c>
      <c r="M3343" s="16">
        <f t="shared" si="677"/>
        <v>-3.6844500000000002E-2</v>
      </c>
      <c r="N3343">
        <f t="shared" si="678"/>
        <v>0</v>
      </c>
      <c r="O3343">
        <f t="shared" si="679"/>
        <v>0</v>
      </c>
      <c r="P3343" s="63">
        <f t="shared" si="680"/>
        <v>0</v>
      </c>
    </row>
    <row r="3344" spans="1:18" x14ac:dyDescent="0.3">
      <c r="A3344">
        <f t="shared" si="681"/>
        <v>2019</v>
      </c>
      <c r="B3344">
        <f t="shared" si="682"/>
        <v>1</v>
      </c>
      <c r="C3344">
        <f t="shared" si="683"/>
        <v>18</v>
      </c>
      <c r="D3344">
        <f t="shared" si="684"/>
        <v>4</v>
      </c>
      <c r="E3344" t="str">
        <f t="shared" si="685"/>
        <v>OFF</v>
      </c>
      <c r="F3344" s="13">
        <f t="shared" si="674"/>
        <v>43483</v>
      </c>
      <c r="G3344" s="14" t="str">
        <f t="shared" si="686"/>
        <v>Avg of 4 NM Projects</v>
      </c>
      <c r="H3344" s="15">
        <f t="shared" si="675"/>
        <v>5</v>
      </c>
      <c r="I3344" s="93">
        <v>-0.77</v>
      </c>
      <c r="J3344">
        <f t="shared" si="676"/>
        <v>-4.3258426966292134E-3</v>
      </c>
      <c r="K3344" s="4">
        <v>58.4</v>
      </c>
      <c r="L3344" s="4">
        <v>51.09</v>
      </c>
      <c r="M3344" s="16">
        <f t="shared" si="677"/>
        <v>-3.9339300000000001E-2</v>
      </c>
      <c r="N3344">
        <f t="shared" si="678"/>
        <v>0</v>
      </c>
      <c r="O3344">
        <f t="shared" si="679"/>
        <v>0</v>
      </c>
      <c r="P3344" s="63">
        <f t="shared" si="680"/>
        <v>0</v>
      </c>
    </row>
    <row r="3345" spans="1:16" x14ac:dyDescent="0.3">
      <c r="A3345">
        <f t="shared" si="681"/>
        <v>2019</v>
      </c>
      <c r="B3345">
        <f t="shared" si="682"/>
        <v>1</v>
      </c>
      <c r="C3345">
        <f t="shared" si="683"/>
        <v>18</v>
      </c>
      <c r="D3345">
        <f t="shared" si="684"/>
        <v>4</v>
      </c>
      <c r="E3345" t="str">
        <f t="shared" si="685"/>
        <v>OFF</v>
      </c>
      <c r="F3345" s="13">
        <f t="shared" si="674"/>
        <v>43483</v>
      </c>
      <c r="G3345" s="14" t="str">
        <f t="shared" si="686"/>
        <v>Avg of 4 NM Projects</v>
      </c>
      <c r="H3345" s="15">
        <f t="shared" si="675"/>
        <v>6</v>
      </c>
      <c r="I3345" s="93">
        <v>-0.77</v>
      </c>
      <c r="J3345">
        <f t="shared" si="676"/>
        <v>-4.3258426966292134E-3</v>
      </c>
      <c r="K3345" s="4">
        <v>73.569999999999993</v>
      </c>
      <c r="L3345" s="4">
        <v>66.02</v>
      </c>
      <c r="M3345" s="16">
        <f t="shared" si="677"/>
        <v>-5.0835400000000003E-2</v>
      </c>
      <c r="N3345">
        <f t="shared" si="678"/>
        <v>0</v>
      </c>
      <c r="O3345">
        <f t="shared" si="679"/>
        <v>0</v>
      </c>
      <c r="P3345" s="63">
        <f t="shared" si="680"/>
        <v>0</v>
      </c>
    </row>
    <row r="3346" spans="1:16" x14ac:dyDescent="0.3">
      <c r="A3346">
        <f t="shared" si="681"/>
        <v>2019</v>
      </c>
      <c r="B3346">
        <f t="shared" si="682"/>
        <v>1</v>
      </c>
      <c r="C3346">
        <f t="shared" si="683"/>
        <v>18</v>
      </c>
      <c r="D3346">
        <f t="shared" si="684"/>
        <v>4</v>
      </c>
      <c r="E3346" t="str">
        <f t="shared" si="685"/>
        <v>OFF</v>
      </c>
      <c r="F3346" s="13">
        <f t="shared" si="674"/>
        <v>43483</v>
      </c>
      <c r="G3346" s="14" t="str">
        <f t="shared" si="686"/>
        <v>Avg of 4 NM Projects</v>
      </c>
      <c r="H3346" s="15">
        <f t="shared" si="675"/>
        <v>7</v>
      </c>
      <c r="I3346" s="93">
        <v>-0.9</v>
      </c>
      <c r="J3346">
        <f t="shared" si="676"/>
        <v>-5.0561797752808994E-3</v>
      </c>
      <c r="K3346" s="4">
        <v>81.599999999999994</v>
      </c>
      <c r="L3346" s="4">
        <v>94.21</v>
      </c>
      <c r="M3346" s="16">
        <f t="shared" si="677"/>
        <v>-8.4789000000000003E-2</v>
      </c>
      <c r="N3346">
        <f t="shared" si="678"/>
        <v>0</v>
      </c>
      <c r="O3346">
        <f t="shared" si="679"/>
        <v>0</v>
      </c>
      <c r="P3346" s="63">
        <f t="shared" si="680"/>
        <v>0</v>
      </c>
    </row>
    <row r="3347" spans="1:16" x14ac:dyDescent="0.3">
      <c r="A3347">
        <f t="shared" si="681"/>
        <v>2019</v>
      </c>
      <c r="B3347">
        <f t="shared" si="682"/>
        <v>1</v>
      </c>
      <c r="C3347">
        <f t="shared" si="683"/>
        <v>18</v>
      </c>
      <c r="D3347">
        <f t="shared" si="684"/>
        <v>4</v>
      </c>
      <c r="E3347" t="str">
        <f t="shared" si="685"/>
        <v>ON</v>
      </c>
      <c r="F3347" s="13">
        <f t="shared" si="674"/>
        <v>43483</v>
      </c>
      <c r="G3347" s="14" t="str">
        <f t="shared" si="686"/>
        <v>Avg of 4 NM Projects</v>
      </c>
      <c r="H3347" s="15">
        <f t="shared" si="675"/>
        <v>8</v>
      </c>
      <c r="I3347" s="93">
        <v>-1.2799999999999998</v>
      </c>
      <c r="J3347">
        <f t="shared" si="676"/>
        <v>-7.1910112359550547E-3</v>
      </c>
      <c r="K3347" s="4">
        <v>94.32</v>
      </c>
      <c r="L3347" s="4">
        <v>103.01</v>
      </c>
      <c r="M3347" s="16">
        <f t="shared" si="677"/>
        <v>-0.13185279999999996</v>
      </c>
      <c r="N3347">
        <f t="shared" si="678"/>
        <v>0</v>
      </c>
      <c r="O3347">
        <f t="shared" si="679"/>
        <v>0</v>
      </c>
      <c r="P3347" s="63">
        <f t="shared" si="680"/>
        <v>0</v>
      </c>
    </row>
    <row r="3348" spans="1:16" x14ac:dyDescent="0.3">
      <c r="A3348">
        <f t="shared" si="681"/>
        <v>2019</v>
      </c>
      <c r="B3348">
        <f t="shared" si="682"/>
        <v>1</v>
      </c>
      <c r="C3348">
        <f t="shared" si="683"/>
        <v>18</v>
      </c>
      <c r="D3348">
        <f t="shared" si="684"/>
        <v>4</v>
      </c>
      <c r="E3348" t="str">
        <f t="shared" si="685"/>
        <v>ON</v>
      </c>
      <c r="F3348" s="13">
        <f t="shared" si="674"/>
        <v>43483</v>
      </c>
      <c r="G3348" s="14" t="str">
        <f t="shared" si="686"/>
        <v>Avg of 4 NM Projects</v>
      </c>
      <c r="H3348" s="15">
        <f t="shared" si="675"/>
        <v>9</v>
      </c>
      <c r="I3348" s="93">
        <v>1.41</v>
      </c>
      <c r="J3348">
        <f t="shared" si="676"/>
        <v>7.9213483146067416E-3</v>
      </c>
      <c r="K3348" s="4">
        <v>90.07</v>
      </c>
      <c r="L3348" s="4">
        <v>87.02</v>
      </c>
      <c r="M3348" s="16">
        <f t="shared" si="677"/>
        <v>0.12269819999999998</v>
      </c>
      <c r="N3348">
        <f t="shared" si="678"/>
        <v>0</v>
      </c>
      <c r="O3348">
        <f t="shared" si="679"/>
        <v>0</v>
      </c>
      <c r="P3348" s="63">
        <f t="shared" si="680"/>
        <v>0</v>
      </c>
    </row>
    <row r="3349" spans="1:16" x14ac:dyDescent="0.3">
      <c r="A3349">
        <f t="shared" si="681"/>
        <v>2019</v>
      </c>
      <c r="B3349">
        <f t="shared" si="682"/>
        <v>1</v>
      </c>
      <c r="C3349">
        <f t="shared" si="683"/>
        <v>18</v>
      </c>
      <c r="D3349">
        <f t="shared" si="684"/>
        <v>4</v>
      </c>
      <c r="E3349" t="str">
        <f t="shared" si="685"/>
        <v>ON</v>
      </c>
      <c r="F3349" s="13">
        <f t="shared" si="674"/>
        <v>43483</v>
      </c>
      <c r="G3349" s="14" t="str">
        <f t="shared" si="686"/>
        <v>Avg of 4 NM Projects</v>
      </c>
      <c r="H3349" s="15">
        <f t="shared" si="675"/>
        <v>10</v>
      </c>
      <c r="I3349" s="93">
        <v>3.33</v>
      </c>
      <c r="J3349">
        <f t="shared" si="676"/>
        <v>1.8707865168539325E-2</v>
      </c>
      <c r="K3349" s="4">
        <v>76.38</v>
      </c>
      <c r="L3349" s="4">
        <v>75.760000000000005</v>
      </c>
      <c r="M3349" s="16">
        <f t="shared" si="677"/>
        <v>0.25228080000000003</v>
      </c>
      <c r="N3349">
        <f t="shared" si="678"/>
        <v>0</v>
      </c>
      <c r="O3349">
        <f t="shared" si="679"/>
        <v>0</v>
      </c>
      <c r="P3349" s="63">
        <f t="shared" si="680"/>
        <v>0</v>
      </c>
    </row>
    <row r="3350" spans="1:16" x14ac:dyDescent="0.3">
      <c r="A3350">
        <f t="shared" si="681"/>
        <v>2019</v>
      </c>
      <c r="B3350">
        <f t="shared" si="682"/>
        <v>1</v>
      </c>
      <c r="C3350">
        <f t="shared" si="683"/>
        <v>18</v>
      </c>
      <c r="D3350">
        <f t="shared" si="684"/>
        <v>4</v>
      </c>
      <c r="E3350" t="str">
        <f t="shared" si="685"/>
        <v>ON</v>
      </c>
      <c r="F3350" s="13">
        <f t="shared" si="674"/>
        <v>43483</v>
      </c>
      <c r="G3350" s="14" t="str">
        <f t="shared" si="686"/>
        <v>Avg of 4 NM Projects</v>
      </c>
      <c r="H3350" s="15">
        <f t="shared" si="675"/>
        <v>11</v>
      </c>
      <c r="I3350" s="93">
        <v>5.89</v>
      </c>
      <c r="J3350">
        <f t="shared" si="676"/>
        <v>3.3089887640449435E-2</v>
      </c>
      <c r="K3350" s="4">
        <v>74.14</v>
      </c>
      <c r="L3350" s="4">
        <v>86.96</v>
      </c>
      <c r="M3350" s="16">
        <f t="shared" si="677"/>
        <v>0.51219439999999994</v>
      </c>
      <c r="N3350">
        <f t="shared" si="678"/>
        <v>0</v>
      </c>
      <c r="O3350">
        <f t="shared" si="679"/>
        <v>0</v>
      </c>
      <c r="P3350" s="63">
        <f t="shared" si="680"/>
        <v>0</v>
      </c>
    </row>
    <row r="3351" spans="1:16" x14ac:dyDescent="0.3">
      <c r="A3351">
        <f t="shared" si="681"/>
        <v>2019</v>
      </c>
      <c r="B3351">
        <f t="shared" si="682"/>
        <v>1</v>
      </c>
      <c r="C3351">
        <f t="shared" si="683"/>
        <v>18</v>
      </c>
      <c r="D3351">
        <f t="shared" si="684"/>
        <v>4</v>
      </c>
      <c r="E3351" t="str">
        <f t="shared" si="685"/>
        <v>ON</v>
      </c>
      <c r="F3351" s="13">
        <f t="shared" si="674"/>
        <v>43483</v>
      </c>
      <c r="G3351" s="14" t="str">
        <f t="shared" si="686"/>
        <v>Avg of 4 NM Projects</v>
      </c>
      <c r="H3351" s="15">
        <f t="shared" si="675"/>
        <v>12</v>
      </c>
      <c r="I3351" s="93">
        <v>8.4400000000000013</v>
      </c>
      <c r="J3351">
        <f t="shared" si="676"/>
        <v>4.741573033707866E-2</v>
      </c>
      <c r="K3351" s="4">
        <v>68.290000000000006</v>
      </c>
      <c r="L3351" s="4">
        <v>71.44</v>
      </c>
      <c r="M3351" s="16">
        <f t="shared" si="677"/>
        <v>0.60295360000000009</v>
      </c>
      <c r="N3351">
        <f t="shared" si="678"/>
        <v>0</v>
      </c>
      <c r="O3351">
        <f t="shared" si="679"/>
        <v>0</v>
      </c>
      <c r="P3351" s="63">
        <f t="shared" si="680"/>
        <v>0</v>
      </c>
    </row>
    <row r="3352" spans="1:16" x14ac:dyDescent="0.3">
      <c r="A3352">
        <f t="shared" si="681"/>
        <v>2019</v>
      </c>
      <c r="B3352">
        <f t="shared" si="682"/>
        <v>1</v>
      </c>
      <c r="C3352">
        <f t="shared" si="683"/>
        <v>18</v>
      </c>
      <c r="D3352">
        <f t="shared" si="684"/>
        <v>4</v>
      </c>
      <c r="E3352" t="str">
        <f t="shared" si="685"/>
        <v>ON</v>
      </c>
      <c r="F3352" s="13">
        <f t="shared" si="674"/>
        <v>43483</v>
      </c>
      <c r="G3352" s="14" t="str">
        <f t="shared" si="686"/>
        <v>Avg of 4 NM Projects</v>
      </c>
      <c r="H3352" s="15">
        <f t="shared" si="675"/>
        <v>13</v>
      </c>
      <c r="I3352" s="93">
        <v>7.1649999999999991</v>
      </c>
      <c r="J3352">
        <f t="shared" si="676"/>
        <v>4.0252808988764037E-2</v>
      </c>
      <c r="K3352" s="4">
        <v>65.02</v>
      </c>
      <c r="L3352" s="4">
        <v>62.33</v>
      </c>
      <c r="M3352" s="16">
        <f t="shared" si="677"/>
        <v>0.44659444999999992</v>
      </c>
      <c r="N3352">
        <f t="shared" si="678"/>
        <v>0</v>
      </c>
      <c r="O3352">
        <f t="shared" si="679"/>
        <v>0</v>
      </c>
      <c r="P3352" s="63">
        <f t="shared" si="680"/>
        <v>0</v>
      </c>
    </row>
    <row r="3353" spans="1:16" x14ac:dyDescent="0.3">
      <c r="A3353">
        <f t="shared" si="681"/>
        <v>2019</v>
      </c>
      <c r="B3353">
        <f t="shared" si="682"/>
        <v>1</v>
      </c>
      <c r="C3353">
        <f t="shared" si="683"/>
        <v>18</v>
      </c>
      <c r="D3353">
        <f t="shared" si="684"/>
        <v>4</v>
      </c>
      <c r="E3353" t="str">
        <f t="shared" si="685"/>
        <v>ON</v>
      </c>
      <c r="F3353" s="13">
        <f t="shared" si="674"/>
        <v>43483</v>
      </c>
      <c r="G3353" s="14" t="str">
        <f t="shared" si="686"/>
        <v>Avg of 4 NM Projects</v>
      </c>
      <c r="H3353" s="15">
        <f t="shared" si="675"/>
        <v>14</v>
      </c>
      <c r="I3353" s="93">
        <v>3.8349999999999995</v>
      </c>
      <c r="J3353">
        <f t="shared" si="676"/>
        <v>2.1544943820224715E-2</v>
      </c>
      <c r="K3353" s="4">
        <v>62.29</v>
      </c>
      <c r="L3353" s="4">
        <v>59.36</v>
      </c>
      <c r="M3353" s="16">
        <f t="shared" si="677"/>
        <v>0.22764559999999998</v>
      </c>
      <c r="N3353">
        <f t="shared" si="678"/>
        <v>0</v>
      </c>
      <c r="O3353">
        <f t="shared" si="679"/>
        <v>0</v>
      </c>
      <c r="P3353" s="63">
        <f t="shared" si="680"/>
        <v>0</v>
      </c>
    </row>
    <row r="3354" spans="1:16" x14ac:dyDescent="0.3">
      <c r="A3354">
        <f t="shared" si="681"/>
        <v>2019</v>
      </c>
      <c r="B3354">
        <f t="shared" si="682"/>
        <v>1</v>
      </c>
      <c r="C3354">
        <f t="shared" si="683"/>
        <v>18</v>
      </c>
      <c r="D3354">
        <f t="shared" si="684"/>
        <v>4</v>
      </c>
      <c r="E3354" t="str">
        <f t="shared" si="685"/>
        <v>ON</v>
      </c>
      <c r="F3354" s="13">
        <f t="shared" si="674"/>
        <v>43483</v>
      </c>
      <c r="G3354" s="14" t="str">
        <f t="shared" si="686"/>
        <v>Avg of 4 NM Projects</v>
      </c>
      <c r="H3354" s="15">
        <f t="shared" si="675"/>
        <v>15</v>
      </c>
      <c r="I3354" s="93">
        <v>2.04</v>
      </c>
      <c r="J3354">
        <f t="shared" si="676"/>
        <v>1.1460674157303371E-2</v>
      </c>
      <c r="K3354" s="4">
        <v>60.29</v>
      </c>
      <c r="L3354" s="4">
        <v>59.5</v>
      </c>
      <c r="M3354" s="16">
        <f t="shared" si="677"/>
        <v>0.12138</v>
      </c>
      <c r="N3354">
        <f t="shared" si="678"/>
        <v>0</v>
      </c>
      <c r="O3354">
        <f t="shared" si="679"/>
        <v>0</v>
      </c>
      <c r="P3354" s="63">
        <f t="shared" si="680"/>
        <v>0</v>
      </c>
    </row>
    <row r="3355" spans="1:16" x14ac:dyDescent="0.3">
      <c r="A3355">
        <f t="shared" si="681"/>
        <v>2019</v>
      </c>
      <c r="B3355">
        <f t="shared" si="682"/>
        <v>1</v>
      </c>
      <c r="C3355">
        <f t="shared" si="683"/>
        <v>18</v>
      </c>
      <c r="D3355">
        <f t="shared" si="684"/>
        <v>4</v>
      </c>
      <c r="E3355" t="str">
        <f t="shared" si="685"/>
        <v>ON</v>
      </c>
      <c r="F3355" s="13">
        <f t="shared" si="674"/>
        <v>43483</v>
      </c>
      <c r="G3355" s="14" t="str">
        <f t="shared" si="686"/>
        <v>Avg of 4 NM Projects</v>
      </c>
      <c r="H3355" s="15">
        <f t="shared" si="675"/>
        <v>16</v>
      </c>
      <c r="I3355" s="93">
        <v>1.92</v>
      </c>
      <c r="J3355">
        <f t="shared" si="676"/>
        <v>1.0786516853932584E-2</v>
      </c>
      <c r="K3355" s="4">
        <v>61.84</v>
      </c>
      <c r="L3355" s="4">
        <v>67.790000000000006</v>
      </c>
      <c r="M3355" s="16">
        <f t="shared" si="677"/>
        <v>0.13015680000000002</v>
      </c>
      <c r="N3355">
        <f t="shared" si="678"/>
        <v>0</v>
      </c>
      <c r="O3355">
        <f t="shared" si="679"/>
        <v>0</v>
      </c>
      <c r="P3355" s="63">
        <f t="shared" si="680"/>
        <v>0</v>
      </c>
    </row>
    <row r="3356" spans="1:16" x14ac:dyDescent="0.3">
      <c r="A3356">
        <f t="shared" si="681"/>
        <v>2019</v>
      </c>
      <c r="B3356">
        <f t="shared" si="682"/>
        <v>1</v>
      </c>
      <c r="C3356">
        <f t="shared" si="683"/>
        <v>18</v>
      </c>
      <c r="D3356">
        <f t="shared" si="684"/>
        <v>4</v>
      </c>
      <c r="E3356" t="str">
        <f t="shared" si="685"/>
        <v>ON</v>
      </c>
      <c r="F3356" s="13">
        <f t="shared" si="674"/>
        <v>43483</v>
      </c>
      <c r="G3356" s="14" t="str">
        <f t="shared" si="686"/>
        <v>Avg of 4 NM Projects</v>
      </c>
      <c r="H3356" s="15">
        <f t="shared" si="675"/>
        <v>17</v>
      </c>
      <c r="I3356" s="93">
        <v>-1.1499999999999999</v>
      </c>
      <c r="J3356">
        <f t="shared" si="676"/>
        <v>-6.4606741573033704E-3</v>
      </c>
      <c r="K3356" s="4">
        <v>74.349999999999994</v>
      </c>
      <c r="L3356" s="4">
        <v>72</v>
      </c>
      <c r="M3356" s="16">
        <f t="shared" si="677"/>
        <v>-8.2799999999999999E-2</v>
      </c>
      <c r="N3356">
        <f t="shared" si="678"/>
        <v>0</v>
      </c>
      <c r="O3356">
        <f t="shared" si="679"/>
        <v>0</v>
      </c>
      <c r="P3356" s="63">
        <f t="shared" si="680"/>
        <v>0</v>
      </c>
    </row>
    <row r="3357" spans="1:16" x14ac:dyDescent="0.3">
      <c r="A3357">
        <f t="shared" si="681"/>
        <v>2019</v>
      </c>
      <c r="B3357">
        <f t="shared" si="682"/>
        <v>1</v>
      </c>
      <c r="C3357">
        <f t="shared" si="683"/>
        <v>18</v>
      </c>
      <c r="D3357">
        <f t="shared" si="684"/>
        <v>4</v>
      </c>
      <c r="E3357" t="str">
        <f t="shared" si="685"/>
        <v>ON</v>
      </c>
      <c r="F3357" s="13">
        <f t="shared" ref="F3357:F3420" si="687">+F3333+1</f>
        <v>43483</v>
      </c>
      <c r="G3357" s="14" t="str">
        <f t="shared" si="686"/>
        <v>Avg of 4 NM Projects</v>
      </c>
      <c r="H3357" s="15">
        <f t="shared" ref="H3357:H3420" si="688">H3333</f>
        <v>18</v>
      </c>
      <c r="I3357" s="93">
        <v>-1.28</v>
      </c>
      <c r="J3357">
        <f t="shared" si="676"/>
        <v>-7.1910112359550565E-3</v>
      </c>
      <c r="K3357" s="4">
        <v>91.86</v>
      </c>
      <c r="L3357" s="4">
        <v>75.650000000000006</v>
      </c>
      <c r="M3357" s="16">
        <f t="shared" si="677"/>
        <v>-9.6832000000000001E-2</v>
      </c>
      <c r="N3357">
        <f t="shared" si="678"/>
        <v>0</v>
      </c>
      <c r="O3357">
        <f t="shared" si="679"/>
        <v>0</v>
      </c>
      <c r="P3357" s="63">
        <f t="shared" si="680"/>
        <v>0</v>
      </c>
    </row>
    <row r="3358" spans="1:16" x14ac:dyDescent="0.3">
      <c r="A3358">
        <f t="shared" si="681"/>
        <v>2019</v>
      </c>
      <c r="B3358">
        <f t="shared" si="682"/>
        <v>1</v>
      </c>
      <c r="C3358">
        <f t="shared" si="683"/>
        <v>18</v>
      </c>
      <c r="D3358">
        <f t="shared" si="684"/>
        <v>4</v>
      </c>
      <c r="E3358" t="str">
        <f t="shared" si="685"/>
        <v>ON</v>
      </c>
      <c r="F3358" s="13">
        <f t="shared" si="687"/>
        <v>43483</v>
      </c>
      <c r="G3358" s="14" t="str">
        <f t="shared" si="686"/>
        <v>Avg of 4 NM Projects</v>
      </c>
      <c r="H3358" s="15">
        <f t="shared" si="688"/>
        <v>19</v>
      </c>
      <c r="I3358" s="93">
        <v>-1.28</v>
      </c>
      <c r="J3358">
        <f t="shared" si="676"/>
        <v>-7.1910112359550565E-3</v>
      </c>
      <c r="K3358" s="4">
        <v>79.09</v>
      </c>
      <c r="L3358" s="4">
        <v>68</v>
      </c>
      <c r="M3358" s="16">
        <f t="shared" si="677"/>
        <v>-8.7040000000000006E-2</v>
      </c>
      <c r="N3358">
        <f t="shared" si="678"/>
        <v>0</v>
      </c>
      <c r="O3358">
        <f t="shared" si="679"/>
        <v>0</v>
      </c>
      <c r="P3358" s="63">
        <f t="shared" si="680"/>
        <v>0</v>
      </c>
    </row>
    <row r="3359" spans="1:16" x14ac:dyDescent="0.3">
      <c r="A3359">
        <f t="shared" si="681"/>
        <v>2019</v>
      </c>
      <c r="B3359">
        <f t="shared" si="682"/>
        <v>1</v>
      </c>
      <c r="C3359">
        <f t="shared" si="683"/>
        <v>18</v>
      </c>
      <c r="D3359">
        <f t="shared" si="684"/>
        <v>4</v>
      </c>
      <c r="E3359" t="str">
        <f t="shared" si="685"/>
        <v>ON</v>
      </c>
      <c r="F3359" s="13">
        <f t="shared" si="687"/>
        <v>43483</v>
      </c>
      <c r="G3359" s="14" t="str">
        <f t="shared" si="686"/>
        <v>Avg of 4 NM Projects</v>
      </c>
      <c r="H3359" s="15">
        <f t="shared" si="688"/>
        <v>20</v>
      </c>
      <c r="I3359" s="93">
        <v>-1.54</v>
      </c>
      <c r="J3359">
        <f t="shared" si="676"/>
        <v>-8.6516853932584268E-3</v>
      </c>
      <c r="K3359" s="4">
        <v>73.42</v>
      </c>
      <c r="L3359" s="4">
        <v>63.8</v>
      </c>
      <c r="M3359" s="16">
        <f t="shared" si="677"/>
        <v>-9.8251999999999992E-2</v>
      </c>
      <c r="N3359">
        <f t="shared" si="678"/>
        <v>0</v>
      </c>
      <c r="O3359">
        <f t="shared" si="679"/>
        <v>0</v>
      </c>
      <c r="P3359" s="63">
        <f t="shared" si="680"/>
        <v>0</v>
      </c>
    </row>
    <row r="3360" spans="1:16" x14ac:dyDescent="0.3">
      <c r="A3360">
        <f t="shared" si="681"/>
        <v>2019</v>
      </c>
      <c r="B3360">
        <f t="shared" si="682"/>
        <v>1</v>
      </c>
      <c r="C3360">
        <f t="shared" si="683"/>
        <v>18</v>
      </c>
      <c r="D3360">
        <f t="shared" si="684"/>
        <v>4</v>
      </c>
      <c r="E3360" t="str">
        <f t="shared" si="685"/>
        <v>ON</v>
      </c>
      <c r="F3360" s="13">
        <f t="shared" si="687"/>
        <v>43483</v>
      </c>
      <c r="G3360" s="14" t="str">
        <f t="shared" si="686"/>
        <v>Avg of 4 NM Projects</v>
      </c>
      <c r="H3360" s="15">
        <f t="shared" si="688"/>
        <v>21</v>
      </c>
      <c r="I3360" s="93">
        <v>-1.54</v>
      </c>
      <c r="J3360">
        <f t="shared" si="676"/>
        <v>-8.6516853932584268E-3</v>
      </c>
      <c r="K3360" s="4">
        <v>69.97</v>
      </c>
      <c r="L3360" s="4">
        <v>57.23</v>
      </c>
      <c r="M3360" s="16">
        <f t="shared" si="677"/>
        <v>-8.8134199999999996E-2</v>
      </c>
      <c r="N3360">
        <f t="shared" si="678"/>
        <v>0</v>
      </c>
      <c r="O3360">
        <f t="shared" si="679"/>
        <v>0</v>
      </c>
      <c r="P3360" s="63">
        <f t="shared" si="680"/>
        <v>0</v>
      </c>
    </row>
    <row r="3361" spans="1:18" x14ac:dyDescent="0.3">
      <c r="A3361">
        <f t="shared" si="681"/>
        <v>2019</v>
      </c>
      <c r="B3361">
        <f t="shared" si="682"/>
        <v>1</v>
      </c>
      <c r="C3361">
        <f t="shared" si="683"/>
        <v>18</v>
      </c>
      <c r="D3361">
        <f t="shared" si="684"/>
        <v>4</v>
      </c>
      <c r="E3361" t="str">
        <f t="shared" si="685"/>
        <v>ON</v>
      </c>
      <c r="F3361" s="13">
        <f t="shared" si="687"/>
        <v>43483</v>
      </c>
      <c r="G3361" s="14" t="str">
        <f t="shared" si="686"/>
        <v>Avg of 4 NM Projects</v>
      </c>
      <c r="H3361" s="15">
        <f t="shared" si="688"/>
        <v>22</v>
      </c>
      <c r="I3361" s="93">
        <v>-1.4100000000000001</v>
      </c>
      <c r="J3361">
        <f t="shared" si="676"/>
        <v>-7.9213483146067416E-3</v>
      </c>
      <c r="K3361" s="4">
        <v>64.09</v>
      </c>
      <c r="L3361" s="4">
        <v>59.28</v>
      </c>
      <c r="M3361" s="16">
        <f t="shared" si="677"/>
        <v>-8.3584800000000015E-2</v>
      </c>
      <c r="N3361">
        <f t="shared" si="678"/>
        <v>0</v>
      </c>
      <c r="O3361">
        <f t="shared" si="679"/>
        <v>0</v>
      </c>
      <c r="P3361" s="63">
        <f t="shared" si="680"/>
        <v>0</v>
      </c>
    </row>
    <row r="3362" spans="1:18" x14ac:dyDescent="0.3">
      <c r="A3362">
        <f t="shared" si="681"/>
        <v>2019</v>
      </c>
      <c r="B3362">
        <f t="shared" si="682"/>
        <v>1</v>
      </c>
      <c r="C3362">
        <f t="shared" si="683"/>
        <v>18</v>
      </c>
      <c r="D3362">
        <f t="shared" si="684"/>
        <v>4</v>
      </c>
      <c r="E3362" t="str">
        <f t="shared" si="685"/>
        <v>ON</v>
      </c>
      <c r="F3362" s="13">
        <f t="shared" si="687"/>
        <v>43483</v>
      </c>
      <c r="G3362" s="14" t="str">
        <f t="shared" si="686"/>
        <v>Avg of 4 NM Projects</v>
      </c>
      <c r="H3362" s="15">
        <f t="shared" si="688"/>
        <v>23</v>
      </c>
      <c r="I3362" s="93">
        <v>-1.54</v>
      </c>
      <c r="J3362">
        <f t="shared" si="676"/>
        <v>-8.6516853932584268E-3</v>
      </c>
      <c r="K3362" s="4">
        <v>56.39</v>
      </c>
      <c r="L3362" s="4">
        <v>42.2</v>
      </c>
      <c r="M3362" s="16">
        <f t="shared" si="677"/>
        <v>-6.4988000000000004E-2</v>
      </c>
      <c r="N3362">
        <f t="shared" si="678"/>
        <v>0</v>
      </c>
      <c r="O3362">
        <f t="shared" si="679"/>
        <v>0</v>
      </c>
      <c r="P3362" s="63">
        <f t="shared" si="680"/>
        <v>0</v>
      </c>
    </row>
    <row r="3363" spans="1:18" x14ac:dyDescent="0.3">
      <c r="A3363">
        <f t="shared" si="681"/>
        <v>2019</v>
      </c>
      <c r="B3363">
        <f t="shared" si="682"/>
        <v>1</v>
      </c>
      <c r="C3363">
        <f t="shared" si="683"/>
        <v>18</v>
      </c>
      <c r="D3363">
        <f t="shared" si="684"/>
        <v>4</v>
      </c>
      <c r="E3363" t="str">
        <f t="shared" si="685"/>
        <v>OFF</v>
      </c>
      <c r="F3363" s="13">
        <f t="shared" si="687"/>
        <v>43483</v>
      </c>
      <c r="G3363" s="14" t="str">
        <f t="shared" si="686"/>
        <v>Avg of 4 NM Projects</v>
      </c>
      <c r="H3363" s="15">
        <f t="shared" si="688"/>
        <v>24</v>
      </c>
      <c r="I3363" s="93">
        <v>-1.28</v>
      </c>
      <c r="J3363">
        <f t="shared" si="676"/>
        <v>-7.1910112359550565E-3</v>
      </c>
      <c r="K3363" s="4">
        <v>51.9</v>
      </c>
      <c r="L3363" s="4">
        <v>43.05</v>
      </c>
      <c r="M3363" s="16">
        <f t="shared" si="677"/>
        <v>-5.5104E-2</v>
      </c>
      <c r="N3363">
        <f t="shared" si="678"/>
        <v>0</v>
      </c>
      <c r="O3363">
        <f t="shared" si="679"/>
        <v>0</v>
      </c>
      <c r="P3363" s="63">
        <f t="shared" si="680"/>
        <v>0</v>
      </c>
    </row>
    <row r="3364" spans="1:18" x14ac:dyDescent="0.3">
      <c r="A3364">
        <f t="shared" si="681"/>
        <v>2019</v>
      </c>
      <c r="B3364">
        <f t="shared" si="682"/>
        <v>1</v>
      </c>
      <c r="C3364">
        <f t="shared" si="683"/>
        <v>19</v>
      </c>
      <c r="D3364">
        <f t="shared" si="684"/>
        <v>5</v>
      </c>
      <c r="E3364" t="str">
        <f t="shared" si="685"/>
        <v>OFF</v>
      </c>
      <c r="F3364" s="13">
        <f t="shared" si="687"/>
        <v>43484</v>
      </c>
      <c r="G3364" s="14" t="str">
        <f t="shared" si="686"/>
        <v>Avg of 4 NM Projects</v>
      </c>
      <c r="H3364" s="15">
        <f t="shared" si="688"/>
        <v>1</v>
      </c>
      <c r="I3364" s="93">
        <v>-1.41</v>
      </c>
      <c r="J3364">
        <f t="shared" si="676"/>
        <v>-7.9213483146067416E-3</v>
      </c>
      <c r="K3364" s="4">
        <v>50.96</v>
      </c>
      <c r="L3364" s="4">
        <v>44.7</v>
      </c>
      <c r="M3364" s="16">
        <f t="shared" si="677"/>
        <v>-6.3027E-2</v>
      </c>
      <c r="N3364">
        <f t="shared" si="678"/>
        <v>0</v>
      </c>
      <c r="O3364">
        <f t="shared" si="679"/>
        <v>0</v>
      </c>
      <c r="P3364" s="63">
        <f t="shared" si="680"/>
        <v>0</v>
      </c>
      <c r="Q3364" s="34"/>
      <c r="R3364" s="34"/>
    </row>
    <row r="3365" spans="1:18" x14ac:dyDescent="0.3">
      <c r="A3365">
        <f t="shared" si="681"/>
        <v>2019</v>
      </c>
      <c r="B3365">
        <f t="shared" si="682"/>
        <v>1</v>
      </c>
      <c r="C3365">
        <f t="shared" si="683"/>
        <v>19</v>
      </c>
      <c r="D3365">
        <f t="shared" si="684"/>
        <v>5</v>
      </c>
      <c r="E3365" t="str">
        <f t="shared" si="685"/>
        <v>OFF</v>
      </c>
      <c r="F3365" s="13">
        <f t="shared" si="687"/>
        <v>43484</v>
      </c>
      <c r="G3365" s="14" t="str">
        <f t="shared" si="686"/>
        <v>Avg of 4 NM Projects</v>
      </c>
      <c r="H3365" s="15">
        <f t="shared" si="688"/>
        <v>2</v>
      </c>
      <c r="I3365" s="93">
        <v>-1.4100000000000001</v>
      </c>
      <c r="J3365">
        <f t="shared" si="676"/>
        <v>-7.9213483146067416E-3</v>
      </c>
      <c r="K3365" s="4">
        <v>50.42</v>
      </c>
      <c r="L3365" s="4">
        <v>42.15</v>
      </c>
      <c r="M3365" s="16">
        <f t="shared" si="677"/>
        <v>-5.9431500000000005E-2</v>
      </c>
      <c r="N3365">
        <f t="shared" si="678"/>
        <v>0</v>
      </c>
      <c r="O3365">
        <f t="shared" si="679"/>
        <v>0</v>
      </c>
      <c r="P3365" s="63">
        <f t="shared" si="680"/>
        <v>0</v>
      </c>
    </row>
    <row r="3366" spans="1:18" x14ac:dyDescent="0.3">
      <c r="A3366">
        <f t="shared" si="681"/>
        <v>2019</v>
      </c>
      <c r="B3366">
        <f t="shared" si="682"/>
        <v>1</v>
      </c>
      <c r="C3366">
        <f t="shared" si="683"/>
        <v>19</v>
      </c>
      <c r="D3366">
        <f t="shared" si="684"/>
        <v>5</v>
      </c>
      <c r="E3366" t="str">
        <f t="shared" si="685"/>
        <v>OFF</v>
      </c>
      <c r="F3366" s="13">
        <f t="shared" si="687"/>
        <v>43484</v>
      </c>
      <c r="G3366" s="14" t="str">
        <f t="shared" si="686"/>
        <v>Avg of 4 NM Projects</v>
      </c>
      <c r="H3366" s="15">
        <f t="shared" si="688"/>
        <v>3</v>
      </c>
      <c r="I3366" s="93">
        <v>-1.7999999999999998</v>
      </c>
      <c r="J3366">
        <f t="shared" si="676"/>
        <v>-1.0112359550561797E-2</v>
      </c>
      <c r="K3366" s="4">
        <v>50.66</v>
      </c>
      <c r="L3366" s="4">
        <v>42.11</v>
      </c>
      <c r="M3366" s="16">
        <f t="shared" si="677"/>
        <v>-7.579799999999999E-2</v>
      </c>
      <c r="N3366">
        <f t="shared" si="678"/>
        <v>0</v>
      </c>
      <c r="O3366">
        <f t="shared" si="679"/>
        <v>0</v>
      </c>
      <c r="P3366" s="63">
        <f t="shared" si="680"/>
        <v>0</v>
      </c>
    </row>
    <row r="3367" spans="1:18" x14ac:dyDescent="0.3">
      <c r="A3367">
        <f t="shared" si="681"/>
        <v>2019</v>
      </c>
      <c r="B3367">
        <f t="shared" si="682"/>
        <v>1</v>
      </c>
      <c r="C3367">
        <f t="shared" si="683"/>
        <v>19</v>
      </c>
      <c r="D3367">
        <f t="shared" si="684"/>
        <v>5</v>
      </c>
      <c r="E3367" t="str">
        <f t="shared" si="685"/>
        <v>OFF</v>
      </c>
      <c r="F3367" s="13">
        <f t="shared" si="687"/>
        <v>43484</v>
      </c>
      <c r="G3367" s="14" t="str">
        <f t="shared" si="686"/>
        <v>Avg of 4 NM Projects</v>
      </c>
      <c r="H3367" s="15">
        <f t="shared" si="688"/>
        <v>4</v>
      </c>
      <c r="I3367" s="93">
        <v>-1.28</v>
      </c>
      <c r="J3367">
        <f t="shared" si="676"/>
        <v>-7.1910112359550565E-3</v>
      </c>
      <c r="K3367" s="4">
        <v>52.42</v>
      </c>
      <c r="L3367" s="4">
        <v>47.56</v>
      </c>
      <c r="M3367" s="16">
        <f t="shared" si="677"/>
        <v>-6.0876800000000002E-2</v>
      </c>
      <c r="N3367">
        <f t="shared" si="678"/>
        <v>0</v>
      </c>
      <c r="O3367">
        <f t="shared" si="679"/>
        <v>0</v>
      </c>
      <c r="P3367" s="63">
        <f t="shared" si="680"/>
        <v>0</v>
      </c>
    </row>
    <row r="3368" spans="1:18" x14ac:dyDescent="0.3">
      <c r="A3368">
        <f t="shared" si="681"/>
        <v>2019</v>
      </c>
      <c r="B3368">
        <f t="shared" si="682"/>
        <v>1</v>
      </c>
      <c r="C3368">
        <f t="shared" si="683"/>
        <v>19</v>
      </c>
      <c r="D3368">
        <f t="shared" si="684"/>
        <v>5</v>
      </c>
      <c r="E3368" t="str">
        <f t="shared" si="685"/>
        <v>OFF</v>
      </c>
      <c r="F3368" s="13">
        <f t="shared" si="687"/>
        <v>43484</v>
      </c>
      <c r="G3368" s="14" t="str">
        <f t="shared" si="686"/>
        <v>Avg of 4 NM Projects</v>
      </c>
      <c r="H3368" s="15">
        <f t="shared" si="688"/>
        <v>5</v>
      </c>
      <c r="I3368" s="93">
        <v>-1.4100000000000001</v>
      </c>
      <c r="J3368">
        <f t="shared" si="676"/>
        <v>-7.9213483146067416E-3</v>
      </c>
      <c r="K3368" s="4">
        <v>52</v>
      </c>
      <c r="L3368" s="4">
        <v>41.9</v>
      </c>
      <c r="M3368" s="16">
        <f t="shared" si="677"/>
        <v>-5.9079E-2</v>
      </c>
      <c r="N3368">
        <f t="shared" si="678"/>
        <v>0</v>
      </c>
      <c r="O3368">
        <f t="shared" si="679"/>
        <v>0</v>
      </c>
      <c r="P3368" s="63">
        <f t="shared" si="680"/>
        <v>0</v>
      </c>
    </row>
    <row r="3369" spans="1:18" x14ac:dyDescent="0.3">
      <c r="A3369">
        <f t="shared" si="681"/>
        <v>2019</v>
      </c>
      <c r="B3369">
        <f t="shared" si="682"/>
        <v>1</v>
      </c>
      <c r="C3369">
        <f t="shared" si="683"/>
        <v>19</v>
      </c>
      <c r="D3369">
        <f t="shared" si="684"/>
        <v>5</v>
      </c>
      <c r="E3369" t="str">
        <f t="shared" si="685"/>
        <v>OFF</v>
      </c>
      <c r="F3369" s="13">
        <f t="shared" si="687"/>
        <v>43484</v>
      </c>
      <c r="G3369" s="14" t="str">
        <f t="shared" si="686"/>
        <v>Avg of 4 NM Projects</v>
      </c>
      <c r="H3369" s="15">
        <f t="shared" si="688"/>
        <v>6</v>
      </c>
      <c r="I3369" s="93">
        <v>-1.41</v>
      </c>
      <c r="J3369">
        <f t="shared" si="676"/>
        <v>-7.9213483146067416E-3</v>
      </c>
      <c r="K3369" s="4">
        <v>51.18</v>
      </c>
      <c r="L3369" s="4">
        <v>25.59</v>
      </c>
      <c r="M3369" s="16">
        <f t="shared" si="677"/>
        <v>-3.60819E-2</v>
      </c>
      <c r="N3369">
        <f t="shared" si="678"/>
        <v>0</v>
      </c>
      <c r="O3369">
        <f t="shared" si="679"/>
        <v>0</v>
      </c>
      <c r="P3369" s="63">
        <f t="shared" si="680"/>
        <v>0</v>
      </c>
    </row>
    <row r="3370" spans="1:18" x14ac:dyDescent="0.3">
      <c r="A3370">
        <f t="shared" si="681"/>
        <v>2019</v>
      </c>
      <c r="B3370">
        <f t="shared" si="682"/>
        <v>1</v>
      </c>
      <c r="C3370">
        <f t="shared" si="683"/>
        <v>19</v>
      </c>
      <c r="D3370">
        <f t="shared" si="684"/>
        <v>5</v>
      </c>
      <c r="E3370" t="str">
        <f t="shared" si="685"/>
        <v>OFF</v>
      </c>
      <c r="F3370" s="13">
        <f t="shared" si="687"/>
        <v>43484</v>
      </c>
      <c r="G3370" s="14" t="str">
        <f t="shared" si="686"/>
        <v>Avg of 4 NM Projects</v>
      </c>
      <c r="H3370" s="15">
        <f t="shared" si="688"/>
        <v>7</v>
      </c>
      <c r="I3370" s="93">
        <v>-1.2799999999999998</v>
      </c>
      <c r="J3370">
        <f t="shared" si="676"/>
        <v>-7.1910112359550547E-3</v>
      </c>
      <c r="K3370" s="4">
        <v>51.07</v>
      </c>
      <c r="L3370" s="4">
        <v>42.72</v>
      </c>
      <c r="M3370" s="16">
        <f t="shared" si="677"/>
        <v>-5.468159999999999E-2</v>
      </c>
      <c r="N3370">
        <f t="shared" si="678"/>
        <v>0</v>
      </c>
      <c r="O3370">
        <f t="shared" si="679"/>
        <v>0</v>
      </c>
      <c r="P3370" s="63">
        <f t="shared" si="680"/>
        <v>0</v>
      </c>
    </row>
    <row r="3371" spans="1:18" x14ac:dyDescent="0.3">
      <c r="A3371">
        <f t="shared" si="681"/>
        <v>2019</v>
      </c>
      <c r="B3371">
        <f t="shared" si="682"/>
        <v>1</v>
      </c>
      <c r="C3371">
        <f t="shared" si="683"/>
        <v>19</v>
      </c>
      <c r="D3371">
        <f t="shared" si="684"/>
        <v>5</v>
      </c>
      <c r="E3371" t="str">
        <f t="shared" si="685"/>
        <v>ON</v>
      </c>
      <c r="F3371" s="13">
        <f t="shared" si="687"/>
        <v>43484</v>
      </c>
      <c r="G3371" s="14" t="str">
        <f t="shared" si="686"/>
        <v>Avg of 4 NM Projects</v>
      </c>
      <c r="H3371" s="15">
        <f t="shared" si="688"/>
        <v>8</v>
      </c>
      <c r="I3371" s="93">
        <v>-1.5349999999999999</v>
      </c>
      <c r="J3371">
        <f t="shared" si="676"/>
        <v>-8.6235955056179776E-3</v>
      </c>
      <c r="K3371" s="4">
        <v>79.41</v>
      </c>
      <c r="L3371" s="4">
        <v>47.09</v>
      </c>
      <c r="M3371" s="16">
        <f t="shared" si="677"/>
        <v>-7.2283150000000004E-2</v>
      </c>
      <c r="N3371">
        <f t="shared" si="678"/>
        <v>0</v>
      </c>
      <c r="O3371">
        <f t="shared" si="679"/>
        <v>0</v>
      </c>
      <c r="P3371" s="63">
        <f t="shared" si="680"/>
        <v>0</v>
      </c>
    </row>
    <row r="3372" spans="1:18" x14ac:dyDescent="0.3">
      <c r="A3372">
        <f t="shared" si="681"/>
        <v>2019</v>
      </c>
      <c r="B3372">
        <f t="shared" si="682"/>
        <v>1</v>
      </c>
      <c r="C3372">
        <f t="shared" si="683"/>
        <v>19</v>
      </c>
      <c r="D3372">
        <f t="shared" si="684"/>
        <v>5</v>
      </c>
      <c r="E3372" t="str">
        <f t="shared" si="685"/>
        <v>ON</v>
      </c>
      <c r="F3372" s="13">
        <f t="shared" si="687"/>
        <v>43484</v>
      </c>
      <c r="G3372" s="14" t="str">
        <f t="shared" si="686"/>
        <v>Avg of 4 NM Projects</v>
      </c>
      <c r="H3372" s="15">
        <f t="shared" si="688"/>
        <v>9</v>
      </c>
      <c r="I3372" s="93">
        <v>5.0000000000001155E-3</v>
      </c>
      <c r="J3372">
        <f t="shared" si="676"/>
        <v>2.8089887640450086E-5</v>
      </c>
      <c r="K3372" s="4">
        <v>92.32</v>
      </c>
      <c r="L3372" s="4">
        <v>45.83</v>
      </c>
      <c r="M3372" s="16">
        <f t="shared" si="677"/>
        <v>2.291500000000053E-4</v>
      </c>
      <c r="N3372">
        <f t="shared" si="678"/>
        <v>0</v>
      </c>
      <c r="O3372">
        <f t="shared" si="679"/>
        <v>0</v>
      </c>
      <c r="P3372" s="63">
        <f t="shared" si="680"/>
        <v>0</v>
      </c>
    </row>
    <row r="3373" spans="1:18" x14ac:dyDescent="0.3">
      <c r="A3373">
        <f t="shared" si="681"/>
        <v>2019</v>
      </c>
      <c r="B3373">
        <f t="shared" si="682"/>
        <v>1</v>
      </c>
      <c r="C3373">
        <f t="shared" si="683"/>
        <v>19</v>
      </c>
      <c r="D3373">
        <f t="shared" si="684"/>
        <v>5</v>
      </c>
      <c r="E3373" t="str">
        <f t="shared" si="685"/>
        <v>ON</v>
      </c>
      <c r="F3373" s="13">
        <f t="shared" si="687"/>
        <v>43484</v>
      </c>
      <c r="G3373" s="14" t="str">
        <f t="shared" si="686"/>
        <v>Avg of 4 NM Projects</v>
      </c>
      <c r="H3373" s="15">
        <f t="shared" si="688"/>
        <v>10</v>
      </c>
      <c r="I3373" s="93">
        <v>2.4299999999999997</v>
      </c>
      <c r="J3373">
        <f t="shared" si="676"/>
        <v>1.3651685393258426E-2</v>
      </c>
      <c r="K3373" s="4">
        <v>94.73</v>
      </c>
      <c r="L3373" s="4">
        <v>42.91</v>
      </c>
      <c r="M3373" s="16">
        <f t="shared" si="677"/>
        <v>0.10427129999999998</v>
      </c>
      <c r="N3373">
        <f t="shared" si="678"/>
        <v>0</v>
      </c>
      <c r="O3373">
        <f t="shared" si="679"/>
        <v>0</v>
      </c>
      <c r="P3373" s="63">
        <f t="shared" si="680"/>
        <v>0</v>
      </c>
    </row>
    <row r="3374" spans="1:18" x14ac:dyDescent="0.3">
      <c r="A3374">
        <f t="shared" si="681"/>
        <v>2019</v>
      </c>
      <c r="B3374">
        <f t="shared" si="682"/>
        <v>1</v>
      </c>
      <c r="C3374">
        <f t="shared" si="683"/>
        <v>19</v>
      </c>
      <c r="D3374">
        <f t="shared" si="684"/>
        <v>5</v>
      </c>
      <c r="E3374" t="str">
        <f t="shared" si="685"/>
        <v>ON</v>
      </c>
      <c r="F3374" s="13">
        <f t="shared" si="687"/>
        <v>43484</v>
      </c>
      <c r="G3374" s="14" t="str">
        <f t="shared" si="686"/>
        <v>Avg of 4 NM Projects</v>
      </c>
      <c r="H3374" s="15">
        <f t="shared" si="688"/>
        <v>11</v>
      </c>
      <c r="I3374" s="93">
        <v>2.6950000000000003</v>
      </c>
      <c r="J3374">
        <f t="shared" si="676"/>
        <v>1.5140449438202249E-2</v>
      </c>
      <c r="K3374" s="4">
        <v>100.11</v>
      </c>
      <c r="L3374" s="4">
        <v>66.17</v>
      </c>
      <c r="M3374" s="16">
        <f t="shared" si="677"/>
        <v>0.17832815000000002</v>
      </c>
      <c r="N3374">
        <f t="shared" si="678"/>
        <v>0</v>
      </c>
      <c r="O3374">
        <f t="shared" si="679"/>
        <v>0</v>
      </c>
      <c r="P3374" s="63">
        <f t="shared" si="680"/>
        <v>0</v>
      </c>
    </row>
    <row r="3375" spans="1:18" x14ac:dyDescent="0.3">
      <c r="A3375">
        <f t="shared" si="681"/>
        <v>2019</v>
      </c>
      <c r="B3375">
        <f t="shared" si="682"/>
        <v>1</v>
      </c>
      <c r="C3375">
        <f t="shared" si="683"/>
        <v>19</v>
      </c>
      <c r="D3375">
        <f t="shared" si="684"/>
        <v>5</v>
      </c>
      <c r="E3375" t="str">
        <f t="shared" si="685"/>
        <v>ON</v>
      </c>
      <c r="F3375" s="13">
        <f t="shared" si="687"/>
        <v>43484</v>
      </c>
      <c r="G3375" s="14" t="str">
        <f t="shared" si="686"/>
        <v>Avg of 4 NM Projects</v>
      </c>
      <c r="H3375" s="15">
        <f t="shared" si="688"/>
        <v>12</v>
      </c>
      <c r="I3375" s="93">
        <v>3.07</v>
      </c>
      <c r="J3375">
        <f t="shared" si="676"/>
        <v>1.7247191011235955E-2</v>
      </c>
      <c r="K3375" s="4">
        <v>99.02</v>
      </c>
      <c r="L3375" s="4">
        <v>91.76</v>
      </c>
      <c r="M3375" s="16">
        <f t="shared" si="677"/>
        <v>0.28170319999999999</v>
      </c>
      <c r="N3375">
        <f t="shared" si="678"/>
        <v>0</v>
      </c>
      <c r="O3375">
        <f t="shared" si="679"/>
        <v>0</v>
      </c>
      <c r="P3375" s="63">
        <f t="shared" si="680"/>
        <v>0</v>
      </c>
    </row>
    <row r="3376" spans="1:18" x14ac:dyDescent="0.3">
      <c r="A3376">
        <f t="shared" si="681"/>
        <v>2019</v>
      </c>
      <c r="B3376">
        <f t="shared" si="682"/>
        <v>1</v>
      </c>
      <c r="C3376">
        <f t="shared" si="683"/>
        <v>19</v>
      </c>
      <c r="D3376">
        <f t="shared" si="684"/>
        <v>5</v>
      </c>
      <c r="E3376" t="str">
        <f t="shared" si="685"/>
        <v>ON</v>
      </c>
      <c r="F3376" s="13">
        <f t="shared" si="687"/>
        <v>43484</v>
      </c>
      <c r="G3376" s="14" t="str">
        <f t="shared" si="686"/>
        <v>Avg of 4 NM Projects</v>
      </c>
      <c r="H3376" s="15">
        <f t="shared" si="688"/>
        <v>13</v>
      </c>
      <c r="I3376" s="93">
        <v>2.56</v>
      </c>
      <c r="J3376">
        <f t="shared" si="676"/>
        <v>1.4382022471910113E-2</v>
      </c>
      <c r="K3376" s="4">
        <v>87.11</v>
      </c>
      <c r="L3376" s="4">
        <v>68.010000000000005</v>
      </c>
      <c r="M3376" s="16">
        <f t="shared" si="677"/>
        <v>0.1741056</v>
      </c>
      <c r="N3376">
        <f t="shared" si="678"/>
        <v>0</v>
      </c>
      <c r="O3376">
        <f t="shared" si="679"/>
        <v>0</v>
      </c>
      <c r="P3376" s="63">
        <f t="shared" si="680"/>
        <v>0</v>
      </c>
    </row>
    <row r="3377" spans="1:18" x14ac:dyDescent="0.3">
      <c r="A3377">
        <f t="shared" si="681"/>
        <v>2019</v>
      </c>
      <c r="B3377">
        <f t="shared" si="682"/>
        <v>1</v>
      </c>
      <c r="C3377">
        <f t="shared" si="683"/>
        <v>19</v>
      </c>
      <c r="D3377">
        <f t="shared" si="684"/>
        <v>5</v>
      </c>
      <c r="E3377" t="str">
        <f t="shared" si="685"/>
        <v>ON</v>
      </c>
      <c r="F3377" s="13">
        <f t="shared" si="687"/>
        <v>43484</v>
      </c>
      <c r="G3377" s="14" t="str">
        <f t="shared" si="686"/>
        <v>Avg of 4 NM Projects</v>
      </c>
      <c r="H3377" s="15">
        <f t="shared" si="688"/>
        <v>14</v>
      </c>
      <c r="I3377" s="93">
        <v>1.28</v>
      </c>
      <c r="J3377">
        <f t="shared" si="676"/>
        <v>7.1910112359550565E-3</v>
      </c>
      <c r="K3377" s="4">
        <v>86.79</v>
      </c>
      <c r="L3377" s="4">
        <v>61.05</v>
      </c>
      <c r="M3377" s="16">
        <f t="shared" si="677"/>
        <v>7.8143999999999991E-2</v>
      </c>
      <c r="N3377">
        <f t="shared" si="678"/>
        <v>0</v>
      </c>
      <c r="O3377">
        <f t="shared" si="679"/>
        <v>0</v>
      </c>
      <c r="P3377" s="63">
        <f t="shared" si="680"/>
        <v>0</v>
      </c>
    </row>
    <row r="3378" spans="1:18" x14ac:dyDescent="0.3">
      <c r="A3378">
        <f t="shared" si="681"/>
        <v>2019</v>
      </c>
      <c r="B3378">
        <f t="shared" si="682"/>
        <v>1</v>
      </c>
      <c r="C3378">
        <f t="shared" si="683"/>
        <v>19</v>
      </c>
      <c r="D3378">
        <f t="shared" si="684"/>
        <v>5</v>
      </c>
      <c r="E3378" t="str">
        <f t="shared" si="685"/>
        <v>ON</v>
      </c>
      <c r="F3378" s="13">
        <f t="shared" si="687"/>
        <v>43484</v>
      </c>
      <c r="G3378" s="14" t="str">
        <f t="shared" si="686"/>
        <v>Avg of 4 NM Projects</v>
      </c>
      <c r="H3378" s="15">
        <f t="shared" si="688"/>
        <v>15</v>
      </c>
      <c r="I3378" s="93">
        <v>-0.2599999999999999</v>
      </c>
      <c r="J3378">
        <f t="shared" si="676"/>
        <v>-1.4606741573033701E-3</v>
      </c>
      <c r="K3378" s="4">
        <v>86.66</v>
      </c>
      <c r="L3378" s="4">
        <v>78.58</v>
      </c>
      <c r="M3378" s="16">
        <f t="shared" si="677"/>
        <v>-2.0430799999999992E-2</v>
      </c>
      <c r="N3378">
        <f t="shared" si="678"/>
        <v>0</v>
      </c>
      <c r="O3378">
        <f t="shared" si="679"/>
        <v>0</v>
      </c>
      <c r="P3378" s="63">
        <f t="shared" si="680"/>
        <v>0</v>
      </c>
    </row>
    <row r="3379" spans="1:18" x14ac:dyDescent="0.3">
      <c r="A3379">
        <f t="shared" si="681"/>
        <v>2019</v>
      </c>
      <c r="B3379">
        <f t="shared" si="682"/>
        <v>1</v>
      </c>
      <c r="C3379">
        <f t="shared" si="683"/>
        <v>19</v>
      </c>
      <c r="D3379">
        <f t="shared" si="684"/>
        <v>5</v>
      </c>
      <c r="E3379" t="str">
        <f t="shared" si="685"/>
        <v>ON</v>
      </c>
      <c r="F3379" s="13">
        <f t="shared" si="687"/>
        <v>43484</v>
      </c>
      <c r="G3379" s="14" t="str">
        <f t="shared" si="686"/>
        <v>Avg of 4 NM Projects</v>
      </c>
      <c r="H3379" s="15">
        <f t="shared" si="688"/>
        <v>16</v>
      </c>
      <c r="I3379" s="93">
        <v>-1.4100000000000001</v>
      </c>
      <c r="J3379">
        <f t="shared" si="676"/>
        <v>-7.9213483146067416E-3</v>
      </c>
      <c r="K3379" s="4">
        <v>92.11</v>
      </c>
      <c r="L3379" s="4">
        <v>95.68</v>
      </c>
      <c r="M3379" s="16">
        <f t="shared" si="677"/>
        <v>-0.13490880000000002</v>
      </c>
      <c r="N3379">
        <f t="shared" si="678"/>
        <v>0</v>
      </c>
      <c r="O3379">
        <f t="shared" si="679"/>
        <v>0</v>
      </c>
      <c r="P3379" s="63">
        <f t="shared" si="680"/>
        <v>0</v>
      </c>
    </row>
    <row r="3380" spans="1:18" x14ac:dyDescent="0.3">
      <c r="A3380">
        <f t="shared" si="681"/>
        <v>2019</v>
      </c>
      <c r="B3380">
        <f t="shared" si="682"/>
        <v>1</v>
      </c>
      <c r="C3380">
        <f t="shared" si="683"/>
        <v>19</v>
      </c>
      <c r="D3380">
        <f t="shared" si="684"/>
        <v>5</v>
      </c>
      <c r="E3380" t="str">
        <f t="shared" si="685"/>
        <v>ON</v>
      </c>
      <c r="F3380" s="13">
        <f t="shared" si="687"/>
        <v>43484</v>
      </c>
      <c r="G3380" s="14" t="str">
        <f t="shared" si="686"/>
        <v>Avg of 4 NM Projects</v>
      </c>
      <c r="H3380" s="15">
        <f t="shared" si="688"/>
        <v>17</v>
      </c>
      <c r="I3380" s="93">
        <v>-1.28</v>
      </c>
      <c r="J3380">
        <f t="shared" si="676"/>
        <v>-7.1910112359550565E-3</v>
      </c>
      <c r="K3380" s="4">
        <v>113.45</v>
      </c>
      <c r="L3380" s="4">
        <v>121.37</v>
      </c>
      <c r="M3380" s="16">
        <f t="shared" si="677"/>
        <v>-0.15535360000000001</v>
      </c>
      <c r="N3380">
        <f t="shared" si="678"/>
        <v>0</v>
      </c>
      <c r="O3380">
        <f t="shared" si="679"/>
        <v>0</v>
      </c>
      <c r="P3380" s="63">
        <f t="shared" si="680"/>
        <v>0</v>
      </c>
    </row>
    <row r="3381" spans="1:18" x14ac:dyDescent="0.3">
      <c r="A3381">
        <f t="shared" si="681"/>
        <v>2019</v>
      </c>
      <c r="B3381">
        <f t="shared" si="682"/>
        <v>1</v>
      </c>
      <c r="C3381">
        <f t="shared" si="683"/>
        <v>19</v>
      </c>
      <c r="D3381">
        <f t="shared" si="684"/>
        <v>5</v>
      </c>
      <c r="E3381" t="str">
        <f t="shared" si="685"/>
        <v>ON</v>
      </c>
      <c r="F3381" s="13">
        <f t="shared" si="687"/>
        <v>43484</v>
      </c>
      <c r="G3381" s="14" t="str">
        <f t="shared" si="686"/>
        <v>Avg of 4 NM Projects</v>
      </c>
      <c r="H3381" s="15">
        <f t="shared" si="688"/>
        <v>18</v>
      </c>
      <c r="I3381" s="93">
        <v>-1.54</v>
      </c>
      <c r="J3381">
        <f t="shared" si="676"/>
        <v>-8.6516853932584268E-3</v>
      </c>
      <c r="K3381" s="4">
        <v>125.63</v>
      </c>
      <c r="L3381" s="4">
        <v>112.2</v>
      </c>
      <c r="M3381" s="16">
        <f t="shared" si="677"/>
        <v>-0.172788</v>
      </c>
      <c r="N3381">
        <f t="shared" si="678"/>
        <v>0</v>
      </c>
      <c r="O3381">
        <f t="shared" si="679"/>
        <v>0</v>
      </c>
      <c r="P3381" s="63">
        <f t="shared" si="680"/>
        <v>0</v>
      </c>
    </row>
    <row r="3382" spans="1:18" x14ac:dyDescent="0.3">
      <c r="A3382">
        <f t="shared" si="681"/>
        <v>2019</v>
      </c>
      <c r="B3382">
        <f t="shared" si="682"/>
        <v>1</v>
      </c>
      <c r="C3382">
        <f t="shared" si="683"/>
        <v>19</v>
      </c>
      <c r="D3382">
        <f t="shared" si="684"/>
        <v>5</v>
      </c>
      <c r="E3382" t="str">
        <f t="shared" si="685"/>
        <v>ON</v>
      </c>
      <c r="F3382" s="13">
        <f t="shared" si="687"/>
        <v>43484</v>
      </c>
      <c r="G3382" s="14" t="str">
        <f t="shared" si="686"/>
        <v>Avg of 4 NM Projects</v>
      </c>
      <c r="H3382" s="15">
        <f t="shared" si="688"/>
        <v>19</v>
      </c>
      <c r="I3382" s="93">
        <v>-1.4100000000000001</v>
      </c>
      <c r="J3382">
        <f t="shared" si="676"/>
        <v>-7.9213483146067416E-3</v>
      </c>
      <c r="K3382" s="4">
        <v>120</v>
      </c>
      <c r="L3382" s="4">
        <v>94.35</v>
      </c>
      <c r="M3382" s="16">
        <f t="shared" si="677"/>
        <v>-0.1330335</v>
      </c>
      <c r="N3382">
        <f t="shared" si="678"/>
        <v>0</v>
      </c>
      <c r="O3382">
        <f t="shared" si="679"/>
        <v>0</v>
      </c>
      <c r="P3382" s="63">
        <f t="shared" si="680"/>
        <v>0</v>
      </c>
    </row>
    <row r="3383" spans="1:18" x14ac:dyDescent="0.3">
      <c r="A3383">
        <f t="shared" si="681"/>
        <v>2019</v>
      </c>
      <c r="B3383">
        <f t="shared" si="682"/>
        <v>1</v>
      </c>
      <c r="C3383">
        <f t="shared" si="683"/>
        <v>19</v>
      </c>
      <c r="D3383">
        <f t="shared" si="684"/>
        <v>5</v>
      </c>
      <c r="E3383" t="str">
        <f t="shared" si="685"/>
        <v>ON</v>
      </c>
      <c r="F3383" s="13">
        <f t="shared" si="687"/>
        <v>43484</v>
      </c>
      <c r="G3383" s="14" t="str">
        <f t="shared" si="686"/>
        <v>Avg of 4 NM Projects</v>
      </c>
      <c r="H3383" s="15">
        <f t="shared" si="688"/>
        <v>20</v>
      </c>
      <c r="I3383" s="93">
        <v>-1.28</v>
      </c>
      <c r="J3383">
        <f t="shared" si="676"/>
        <v>-7.1910112359550565E-3</v>
      </c>
      <c r="K3383" s="4">
        <v>113.25</v>
      </c>
      <c r="L3383" s="4">
        <v>78.150000000000006</v>
      </c>
      <c r="M3383" s="16">
        <f t="shared" si="677"/>
        <v>-0.10003200000000001</v>
      </c>
      <c r="N3383">
        <f t="shared" si="678"/>
        <v>0</v>
      </c>
      <c r="O3383">
        <f t="shared" si="679"/>
        <v>0</v>
      </c>
      <c r="P3383" s="63">
        <f t="shared" si="680"/>
        <v>0</v>
      </c>
    </row>
    <row r="3384" spans="1:18" x14ac:dyDescent="0.3">
      <c r="A3384">
        <f t="shared" si="681"/>
        <v>2019</v>
      </c>
      <c r="B3384">
        <f t="shared" si="682"/>
        <v>1</v>
      </c>
      <c r="C3384">
        <f t="shared" si="683"/>
        <v>19</v>
      </c>
      <c r="D3384">
        <f t="shared" si="684"/>
        <v>5</v>
      </c>
      <c r="E3384" t="str">
        <f t="shared" si="685"/>
        <v>ON</v>
      </c>
      <c r="F3384" s="13">
        <f t="shared" si="687"/>
        <v>43484</v>
      </c>
      <c r="G3384" s="14" t="str">
        <f t="shared" si="686"/>
        <v>Avg of 4 NM Projects</v>
      </c>
      <c r="H3384" s="15">
        <f t="shared" si="688"/>
        <v>21</v>
      </c>
      <c r="I3384" s="93">
        <v>-1.41</v>
      </c>
      <c r="J3384">
        <f t="shared" si="676"/>
        <v>-7.9213483146067416E-3</v>
      </c>
      <c r="K3384" s="4">
        <v>105.67</v>
      </c>
      <c r="L3384" s="4">
        <v>74.900000000000006</v>
      </c>
      <c r="M3384" s="16">
        <f t="shared" si="677"/>
        <v>-0.10560900000000001</v>
      </c>
      <c r="N3384">
        <f t="shared" si="678"/>
        <v>0</v>
      </c>
      <c r="O3384">
        <f t="shared" si="679"/>
        <v>0</v>
      </c>
      <c r="P3384" s="63">
        <f t="shared" si="680"/>
        <v>0</v>
      </c>
    </row>
    <row r="3385" spans="1:18" x14ac:dyDescent="0.3">
      <c r="A3385">
        <f t="shared" si="681"/>
        <v>2019</v>
      </c>
      <c r="B3385">
        <f t="shared" si="682"/>
        <v>1</v>
      </c>
      <c r="C3385">
        <f t="shared" si="683"/>
        <v>19</v>
      </c>
      <c r="D3385">
        <f t="shared" si="684"/>
        <v>5</v>
      </c>
      <c r="E3385" t="str">
        <f t="shared" si="685"/>
        <v>ON</v>
      </c>
      <c r="F3385" s="13">
        <f t="shared" si="687"/>
        <v>43484</v>
      </c>
      <c r="G3385" s="14" t="str">
        <f t="shared" si="686"/>
        <v>Avg of 4 NM Projects</v>
      </c>
      <c r="H3385" s="15">
        <f t="shared" si="688"/>
        <v>22</v>
      </c>
      <c r="I3385" s="93">
        <v>-1.54</v>
      </c>
      <c r="J3385">
        <f t="shared" si="676"/>
        <v>-8.6516853932584268E-3</v>
      </c>
      <c r="K3385" s="4">
        <v>87.25</v>
      </c>
      <c r="L3385" s="4">
        <v>49.18</v>
      </c>
      <c r="M3385" s="16">
        <f t="shared" si="677"/>
        <v>-7.5737200000000005E-2</v>
      </c>
      <c r="N3385">
        <f t="shared" si="678"/>
        <v>0</v>
      </c>
      <c r="O3385">
        <f t="shared" si="679"/>
        <v>0</v>
      </c>
      <c r="P3385" s="63">
        <f t="shared" si="680"/>
        <v>0</v>
      </c>
    </row>
    <row r="3386" spans="1:18" x14ac:dyDescent="0.3">
      <c r="A3386">
        <f t="shared" si="681"/>
        <v>2019</v>
      </c>
      <c r="B3386">
        <f t="shared" si="682"/>
        <v>1</v>
      </c>
      <c r="C3386">
        <f t="shared" si="683"/>
        <v>19</v>
      </c>
      <c r="D3386">
        <f t="shared" si="684"/>
        <v>5</v>
      </c>
      <c r="E3386" t="str">
        <f t="shared" si="685"/>
        <v>ON</v>
      </c>
      <c r="F3386" s="13">
        <f t="shared" si="687"/>
        <v>43484</v>
      </c>
      <c r="G3386" s="14" t="str">
        <f t="shared" si="686"/>
        <v>Avg of 4 NM Projects</v>
      </c>
      <c r="H3386" s="15">
        <f t="shared" si="688"/>
        <v>23</v>
      </c>
      <c r="I3386" s="93">
        <v>-1.4100000000000001</v>
      </c>
      <c r="J3386">
        <f t="shared" si="676"/>
        <v>-7.9213483146067416E-3</v>
      </c>
      <c r="K3386" s="4">
        <v>90.47</v>
      </c>
      <c r="L3386" s="4">
        <v>61.99</v>
      </c>
      <c r="M3386" s="16">
        <f t="shared" si="677"/>
        <v>-8.7405900000000022E-2</v>
      </c>
      <c r="N3386">
        <f t="shared" si="678"/>
        <v>0</v>
      </c>
      <c r="O3386">
        <f t="shared" si="679"/>
        <v>0</v>
      </c>
      <c r="P3386" s="63">
        <f t="shared" si="680"/>
        <v>0</v>
      </c>
    </row>
    <row r="3387" spans="1:18" x14ac:dyDescent="0.3">
      <c r="A3387">
        <f t="shared" si="681"/>
        <v>2019</v>
      </c>
      <c r="B3387">
        <f t="shared" si="682"/>
        <v>1</v>
      </c>
      <c r="C3387">
        <f t="shared" si="683"/>
        <v>19</v>
      </c>
      <c r="D3387">
        <f t="shared" si="684"/>
        <v>5</v>
      </c>
      <c r="E3387" t="str">
        <f t="shared" si="685"/>
        <v>OFF</v>
      </c>
      <c r="F3387" s="13">
        <f t="shared" si="687"/>
        <v>43484</v>
      </c>
      <c r="G3387" s="14" t="str">
        <f t="shared" si="686"/>
        <v>Avg of 4 NM Projects</v>
      </c>
      <c r="H3387" s="15">
        <f t="shared" si="688"/>
        <v>24</v>
      </c>
      <c r="I3387" s="93">
        <v>-1.54</v>
      </c>
      <c r="J3387">
        <f t="shared" si="676"/>
        <v>-8.6516853932584268E-3</v>
      </c>
      <c r="K3387" s="4">
        <v>92.52</v>
      </c>
      <c r="L3387" s="4">
        <v>75.09</v>
      </c>
      <c r="M3387" s="16">
        <f t="shared" si="677"/>
        <v>-0.11563860000000001</v>
      </c>
      <c r="N3387">
        <f t="shared" si="678"/>
        <v>0</v>
      </c>
      <c r="O3387">
        <f t="shared" si="679"/>
        <v>0</v>
      </c>
      <c r="P3387" s="63">
        <f t="shared" si="680"/>
        <v>0</v>
      </c>
    </row>
    <row r="3388" spans="1:18" x14ac:dyDescent="0.3">
      <c r="A3388">
        <f t="shared" si="681"/>
        <v>2019</v>
      </c>
      <c r="B3388">
        <f t="shared" si="682"/>
        <v>1</v>
      </c>
      <c r="C3388">
        <f t="shared" si="683"/>
        <v>20</v>
      </c>
      <c r="D3388">
        <f t="shared" si="684"/>
        <v>6</v>
      </c>
      <c r="E3388" t="str">
        <f t="shared" si="685"/>
        <v>OFF</v>
      </c>
      <c r="F3388" s="13">
        <f t="shared" si="687"/>
        <v>43485</v>
      </c>
      <c r="G3388" s="14" t="str">
        <f t="shared" si="686"/>
        <v>Avg of 4 NM Projects</v>
      </c>
      <c r="H3388" s="15">
        <f t="shared" si="688"/>
        <v>1</v>
      </c>
      <c r="I3388" s="93">
        <v>-1.67</v>
      </c>
      <c r="J3388">
        <f t="shared" si="676"/>
        <v>-9.382022471910112E-3</v>
      </c>
      <c r="K3388" s="4">
        <v>89.39</v>
      </c>
      <c r="L3388" s="4">
        <v>112.35</v>
      </c>
      <c r="M3388" s="16">
        <f t="shared" si="677"/>
        <v>-0.18762449999999997</v>
      </c>
      <c r="N3388">
        <f t="shared" si="678"/>
        <v>0</v>
      </c>
      <c r="O3388">
        <f t="shared" si="679"/>
        <v>0</v>
      </c>
      <c r="P3388" s="63">
        <f t="shared" si="680"/>
        <v>0</v>
      </c>
      <c r="Q3388" s="34"/>
      <c r="R3388" s="34"/>
    </row>
    <row r="3389" spans="1:18" x14ac:dyDescent="0.3">
      <c r="A3389">
        <f t="shared" si="681"/>
        <v>2019</v>
      </c>
      <c r="B3389">
        <f t="shared" si="682"/>
        <v>1</v>
      </c>
      <c r="C3389">
        <f t="shared" si="683"/>
        <v>20</v>
      </c>
      <c r="D3389">
        <f t="shared" si="684"/>
        <v>6</v>
      </c>
      <c r="E3389" t="str">
        <f t="shared" si="685"/>
        <v>OFF</v>
      </c>
      <c r="F3389" s="13">
        <f t="shared" si="687"/>
        <v>43485</v>
      </c>
      <c r="G3389" s="14" t="str">
        <f t="shared" si="686"/>
        <v>Avg of 4 NM Projects</v>
      </c>
      <c r="H3389" s="15">
        <f t="shared" si="688"/>
        <v>2</v>
      </c>
      <c r="I3389" s="93">
        <v>-0.13</v>
      </c>
      <c r="J3389">
        <f t="shared" si="676"/>
        <v>-7.3033707865168538E-4</v>
      </c>
      <c r="K3389" s="4">
        <v>72.209999999999994</v>
      </c>
      <c r="L3389" s="4">
        <v>156.51</v>
      </c>
      <c r="M3389" s="16">
        <f t="shared" si="677"/>
        <v>-2.0346299999999998E-2</v>
      </c>
      <c r="N3389">
        <f t="shared" si="678"/>
        <v>0</v>
      </c>
      <c r="O3389">
        <f t="shared" si="679"/>
        <v>0</v>
      </c>
      <c r="P3389" s="63">
        <f t="shared" si="680"/>
        <v>0</v>
      </c>
    </row>
    <row r="3390" spans="1:18" x14ac:dyDescent="0.3">
      <c r="A3390">
        <f t="shared" si="681"/>
        <v>2019</v>
      </c>
      <c r="B3390">
        <f t="shared" si="682"/>
        <v>1</v>
      </c>
      <c r="C3390">
        <f t="shared" si="683"/>
        <v>20</v>
      </c>
      <c r="D3390">
        <f t="shared" si="684"/>
        <v>6</v>
      </c>
      <c r="E3390" t="str">
        <f t="shared" si="685"/>
        <v>OFF</v>
      </c>
      <c r="F3390" s="13">
        <f t="shared" si="687"/>
        <v>43485</v>
      </c>
      <c r="G3390" s="14" t="str">
        <f t="shared" si="686"/>
        <v>Avg of 4 NM Projects</v>
      </c>
      <c r="H3390" s="15">
        <f t="shared" si="688"/>
        <v>3</v>
      </c>
      <c r="I3390" s="93">
        <v>-1.41</v>
      </c>
      <c r="J3390">
        <f t="shared" si="676"/>
        <v>-7.9213483146067416E-3</v>
      </c>
      <c r="K3390" s="4">
        <v>67.069999999999993</v>
      </c>
      <c r="L3390" s="4">
        <v>142.47999999999999</v>
      </c>
      <c r="M3390" s="16">
        <f t="shared" si="677"/>
        <v>-0.20089679999999999</v>
      </c>
      <c r="N3390">
        <f t="shared" si="678"/>
        <v>0</v>
      </c>
      <c r="O3390">
        <f t="shared" si="679"/>
        <v>0</v>
      </c>
      <c r="P3390" s="63">
        <f t="shared" si="680"/>
        <v>0</v>
      </c>
    </row>
    <row r="3391" spans="1:18" x14ac:dyDescent="0.3">
      <c r="A3391">
        <f t="shared" si="681"/>
        <v>2019</v>
      </c>
      <c r="B3391">
        <f t="shared" si="682"/>
        <v>1</v>
      </c>
      <c r="C3391">
        <f t="shared" si="683"/>
        <v>20</v>
      </c>
      <c r="D3391">
        <f t="shared" si="684"/>
        <v>6</v>
      </c>
      <c r="E3391" t="str">
        <f t="shared" si="685"/>
        <v>OFF</v>
      </c>
      <c r="F3391" s="13">
        <f t="shared" si="687"/>
        <v>43485</v>
      </c>
      <c r="G3391" s="14" t="str">
        <f t="shared" si="686"/>
        <v>Avg of 4 NM Projects</v>
      </c>
      <c r="H3391" s="15">
        <f t="shared" si="688"/>
        <v>4</v>
      </c>
      <c r="I3391" s="93">
        <v>-1.28</v>
      </c>
      <c r="J3391">
        <f t="shared" si="676"/>
        <v>-7.1910112359550565E-3</v>
      </c>
      <c r="K3391" s="4">
        <v>72.599999999999994</v>
      </c>
      <c r="L3391" s="4">
        <v>62.43</v>
      </c>
      <c r="M3391" s="16">
        <f t="shared" si="677"/>
        <v>-7.9910399999999993E-2</v>
      </c>
      <c r="N3391">
        <f t="shared" si="678"/>
        <v>0</v>
      </c>
      <c r="O3391">
        <f t="shared" si="679"/>
        <v>0</v>
      </c>
      <c r="P3391" s="63">
        <f t="shared" si="680"/>
        <v>0</v>
      </c>
    </row>
    <row r="3392" spans="1:18" x14ac:dyDescent="0.3">
      <c r="A3392">
        <f t="shared" si="681"/>
        <v>2019</v>
      </c>
      <c r="B3392">
        <f t="shared" si="682"/>
        <v>1</v>
      </c>
      <c r="C3392">
        <f t="shared" si="683"/>
        <v>20</v>
      </c>
      <c r="D3392">
        <f t="shared" si="684"/>
        <v>6</v>
      </c>
      <c r="E3392" t="str">
        <f t="shared" si="685"/>
        <v>OFF</v>
      </c>
      <c r="F3392" s="13">
        <f t="shared" si="687"/>
        <v>43485</v>
      </c>
      <c r="G3392" s="14" t="str">
        <f t="shared" si="686"/>
        <v>Avg of 4 NM Projects</v>
      </c>
      <c r="H3392" s="15">
        <f t="shared" si="688"/>
        <v>5</v>
      </c>
      <c r="I3392" s="93">
        <v>-1.54</v>
      </c>
      <c r="J3392">
        <f t="shared" si="676"/>
        <v>-8.6516853932584268E-3</v>
      </c>
      <c r="K3392" s="4">
        <v>55.72</v>
      </c>
      <c r="L3392" s="4">
        <v>61.96</v>
      </c>
      <c r="M3392" s="16">
        <f t="shared" si="677"/>
        <v>-9.54184E-2</v>
      </c>
      <c r="N3392">
        <f t="shared" si="678"/>
        <v>0</v>
      </c>
      <c r="O3392">
        <f t="shared" si="679"/>
        <v>0</v>
      </c>
      <c r="P3392" s="63">
        <f t="shared" si="680"/>
        <v>0</v>
      </c>
    </row>
    <row r="3393" spans="1:16" x14ac:dyDescent="0.3">
      <c r="A3393">
        <f t="shared" si="681"/>
        <v>2019</v>
      </c>
      <c r="B3393">
        <f t="shared" si="682"/>
        <v>1</v>
      </c>
      <c r="C3393">
        <f t="shared" si="683"/>
        <v>20</v>
      </c>
      <c r="D3393">
        <f t="shared" si="684"/>
        <v>6</v>
      </c>
      <c r="E3393" t="str">
        <f t="shared" si="685"/>
        <v>OFF</v>
      </c>
      <c r="F3393" s="13">
        <f t="shared" si="687"/>
        <v>43485</v>
      </c>
      <c r="G3393" s="14" t="str">
        <f t="shared" si="686"/>
        <v>Avg of 4 NM Projects</v>
      </c>
      <c r="H3393" s="15">
        <f t="shared" si="688"/>
        <v>6</v>
      </c>
      <c r="I3393" s="93">
        <v>-1.41</v>
      </c>
      <c r="J3393">
        <f t="shared" si="676"/>
        <v>-7.9213483146067416E-3</v>
      </c>
      <c r="K3393" s="4">
        <v>72.459999999999994</v>
      </c>
      <c r="L3393" s="4">
        <v>73.27</v>
      </c>
      <c r="M3393" s="16">
        <f t="shared" si="677"/>
        <v>-0.10331069999999998</v>
      </c>
      <c r="N3393">
        <f t="shared" si="678"/>
        <v>0</v>
      </c>
      <c r="O3393">
        <f t="shared" si="679"/>
        <v>0</v>
      </c>
      <c r="P3393" s="63">
        <f t="shared" si="680"/>
        <v>0</v>
      </c>
    </row>
    <row r="3394" spans="1:16" x14ac:dyDescent="0.3">
      <c r="A3394">
        <f t="shared" si="681"/>
        <v>2019</v>
      </c>
      <c r="B3394">
        <f t="shared" si="682"/>
        <v>1</v>
      </c>
      <c r="C3394">
        <f t="shared" si="683"/>
        <v>20</v>
      </c>
      <c r="D3394">
        <f t="shared" si="684"/>
        <v>6</v>
      </c>
      <c r="E3394" t="str">
        <f t="shared" si="685"/>
        <v>OFF</v>
      </c>
      <c r="F3394" s="13">
        <f t="shared" si="687"/>
        <v>43485</v>
      </c>
      <c r="G3394" s="14" t="str">
        <f t="shared" si="686"/>
        <v>Avg of 4 NM Projects</v>
      </c>
      <c r="H3394" s="15">
        <f t="shared" si="688"/>
        <v>7</v>
      </c>
      <c r="I3394" s="93">
        <v>-1.41</v>
      </c>
      <c r="J3394">
        <f t="shared" si="676"/>
        <v>-7.9213483146067416E-3</v>
      </c>
      <c r="K3394" s="4">
        <v>72.42</v>
      </c>
      <c r="L3394" s="4">
        <v>48.42</v>
      </c>
      <c r="M3394" s="16">
        <f t="shared" si="677"/>
        <v>-6.8272199999999991E-2</v>
      </c>
      <c r="N3394">
        <f t="shared" si="678"/>
        <v>0</v>
      </c>
      <c r="O3394">
        <f t="shared" si="679"/>
        <v>0</v>
      </c>
      <c r="P3394" s="63">
        <f t="shared" si="680"/>
        <v>0</v>
      </c>
    </row>
    <row r="3395" spans="1:16" x14ac:dyDescent="0.3">
      <c r="A3395">
        <f t="shared" si="681"/>
        <v>2019</v>
      </c>
      <c r="B3395">
        <f t="shared" si="682"/>
        <v>1</v>
      </c>
      <c r="C3395">
        <f t="shared" si="683"/>
        <v>20</v>
      </c>
      <c r="D3395">
        <f t="shared" si="684"/>
        <v>6</v>
      </c>
      <c r="E3395" t="str">
        <f t="shared" si="685"/>
        <v>ON</v>
      </c>
      <c r="F3395" s="13">
        <f t="shared" si="687"/>
        <v>43485</v>
      </c>
      <c r="G3395" s="14" t="str">
        <f t="shared" si="686"/>
        <v>Avg of 4 NM Projects</v>
      </c>
      <c r="H3395" s="15">
        <f t="shared" si="688"/>
        <v>8</v>
      </c>
      <c r="I3395" s="93">
        <v>-1.54</v>
      </c>
      <c r="J3395">
        <f t="shared" si="676"/>
        <v>-8.6516853932584268E-3</v>
      </c>
      <c r="K3395" s="4">
        <v>59.56</v>
      </c>
      <c r="L3395" s="4">
        <v>19.55</v>
      </c>
      <c r="M3395" s="16">
        <f t="shared" si="677"/>
        <v>-3.0107000000000002E-2</v>
      </c>
      <c r="N3395">
        <f t="shared" si="678"/>
        <v>0</v>
      </c>
      <c r="O3395">
        <f t="shared" si="679"/>
        <v>0</v>
      </c>
      <c r="P3395" s="63">
        <f t="shared" si="680"/>
        <v>0</v>
      </c>
    </row>
    <row r="3396" spans="1:16" x14ac:dyDescent="0.3">
      <c r="A3396">
        <f t="shared" si="681"/>
        <v>2019</v>
      </c>
      <c r="B3396">
        <f t="shared" si="682"/>
        <v>1</v>
      </c>
      <c r="C3396">
        <f t="shared" si="683"/>
        <v>20</v>
      </c>
      <c r="D3396">
        <f t="shared" si="684"/>
        <v>6</v>
      </c>
      <c r="E3396" t="str">
        <f t="shared" si="685"/>
        <v>ON</v>
      </c>
      <c r="F3396" s="13">
        <f t="shared" si="687"/>
        <v>43485</v>
      </c>
      <c r="G3396" s="14" t="str">
        <f t="shared" si="686"/>
        <v>Avg of 4 NM Projects</v>
      </c>
      <c r="H3396" s="15">
        <f t="shared" si="688"/>
        <v>9</v>
      </c>
      <c r="I3396" s="93">
        <v>0.255</v>
      </c>
      <c r="J3396">
        <f t="shared" ref="J3396:J3459" si="689">+I3396/$I$1</f>
        <v>1.4325842696629213E-3</v>
      </c>
      <c r="K3396" s="4">
        <v>82.78</v>
      </c>
      <c r="L3396" s="4">
        <v>50.42</v>
      </c>
      <c r="M3396" s="16">
        <f t="shared" ref="M3396:M3459" si="690">+L3396*I3396/1000</f>
        <v>1.2857100000000002E-2</v>
      </c>
      <c r="N3396">
        <f t="shared" ref="N3396:N3459" si="691">+IF(I3396=0,1,0)</f>
        <v>0</v>
      </c>
      <c r="O3396">
        <f t="shared" ref="O3396:O3459" si="692">+IF(I3396&gt;=0.5*$I$1,1,0)</f>
        <v>0</v>
      </c>
      <c r="P3396" s="63">
        <f t="shared" ref="P3396:P3459" si="693">+IF(I3396&gt;MAX(I$3652:I$5859),1,0)</f>
        <v>0</v>
      </c>
    </row>
    <row r="3397" spans="1:16" x14ac:dyDescent="0.3">
      <c r="A3397">
        <f t="shared" ref="A3397:A3460" si="694">YEAR(F3397)</f>
        <v>2019</v>
      </c>
      <c r="B3397">
        <f t="shared" ref="B3397:B3460" si="695">+MONTH(F3397)</f>
        <v>1</v>
      </c>
      <c r="C3397">
        <f t="shared" ref="C3397:C3460" si="696">+DAY(F3397)</f>
        <v>20</v>
      </c>
      <c r="D3397">
        <f t="shared" ref="D3397:D3460" si="697">WEEKDAY(C3397)</f>
        <v>6</v>
      </c>
      <c r="E3397" t="str">
        <f t="shared" ref="E3397:E3460" si="698">IF(OR(D3397=1,D3397=7,H3397=1,H3397=2,H3397=3,H3397=4,H3397=5,H3397=6,H3397=7,H3397=24),"OFF","ON")</f>
        <v>ON</v>
      </c>
      <c r="F3397" s="13">
        <f t="shared" si="687"/>
        <v>43485</v>
      </c>
      <c r="G3397" s="14" t="str">
        <f t="shared" si="686"/>
        <v>Avg of 4 NM Projects</v>
      </c>
      <c r="H3397" s="15">
        <f t="shared" si="688"/>
        <v>10</v>
      </c>
      <c r="I3397" s="93">
        <v>-0.38500000000000001</v>
      </c>
      <c r="J3397">
        <f t="shared" si="689"/>
        <v>-2.1629213483146067E-3</v>
      </c>
      <c r="K3397" s="4">
        <v>91.57</v>
      </c>
      <c r="L3397" s="4">
        <v>57.87</v>
      </c>
      <c r="M3397" s="16">
        <f t="shared" si="690"/>
        <v>-2.227995E-2</v>
      </c>
      <c r="N3397">
        <f t="shared" si="691"/>
        <v>0</v>
      </c>
      <c r="O3397">
        <f t="shared" si="692"/>
        <v>0</v>
      </c>
      <c r="P3397" s="63">
        <f t="shared" si="693"/>
        <v>0</v>
      </c>
    </row>
    <row r="3398" spans="1:16" x14ac:dyDescent="0.3">
      <c r="A3398">
        <f t="shared" si="694"/>
        <v>2019</v>
      </c>
      <c r="B3398">
        <f t="shared" si="695"/>
        <v>1</v>
      </c>
      <c r="C3398">
        <f t="shared" si="696"/>
        <v>20</v>
      </c>
      <c r="D3398">
        <f t="shared" si="697"/>
        <v>6</v>
      </c>
      <c r="E3398" t="str">
        <f t="shared" si="698"/>
        <v>ON</v>
      </c>
      <c r="F3398" s="13">
        <f t="shared" si="687"/>
        <v>43485</v>
      </c>
      <c r="G3398" s="14" t="str">
        <f t="shared" ref="G3398:G3461" si="699">+G3397</f>
        <v>Avg of 4 NM Projects</v>
      </c>
      <c r="H3398" s="15">
        <f t="shared" si="688"/>
        <v>11</v>
      </c>
      <c r="I3398" s="93">
        <v>-0.13</v>
      </c>
      <c r="J3398">
        <f t="shared" si="689"/>
        <v>-7.3033707865168538E-4</v>
      </c>
      <c r="K3398" s="4">
        <v>91.98</v>
      </c>
      <c r="L3398" s="4">
        <v>94.47</v>
      </c>
      <c r="M3398" s="16">
        <f t="shared" si="690"/>
        <v>-1.22811E-2</v>
      </c>
      <c r="N3398">
        <f t="shared" si="691"/>
        <v>0</v>
      </c>
      <c r="O3398">
        <f t="shared" si="692"/>
        <v>0</v>
      </c>
      <c r="P3398" s="63">
        <f t="shared" si="693"/>
        <v>0</v>
      </c>
    </row>
    <row r="3399" spans="1:16" x14ac:dyDescent="0.3">
      <c r="A3399">
        <f t="shared" si="694"/>
        <v>2019</v>
      </c>
      <c r="B3399">
        <f t="shared" si="695"/>
        <v>1</v>
      </c>
      <c r="C3399">
        <f t="shared" si="696"/>
        <v>20</v>
      </c>
      <c r="D3399">
        <f t="shared" si="697"/>
        <v>6</v>
      </c>
      <c r="E3399" t="str">
        <f t="shared" si="698"/>
        <v>ON</v>
      </c>
      <c r="F3399" s="13">
        <f t="shared" si="687"/>
        <v>43485</v>
      </c>
      <c r="G3399" s="14" t="str">
        <f t="shared" si="699"/>
        <v>Avg of 4 NM Projects</v>
      </c>
      <c r="H3399" s="15">
        <f t="shared" si="688"/>
        <v>12</v>
      </c>
      <c r="I3399" s="93">
        <v>0.7649999999999999</v>
      </c>
      <c r="J3399">
        <f t="shared" si="689"/>
        <v>4.2977528089887633E-3</v>
      </c>
      <c r="K3399" s="4">
        <v>86.18</v>
      </c>
      <c r="L3399" s="4">
        <v>100.53</v>
      </c>
      <c r="M3399" s="16">
        <f t="shared" si="690"/>
        <v>7.6905449999999986E-2</v>
      </c>
      <c r="N3399">
        <f t="shared" si="691"/>
        <v>0</v>
      </c>
      <c r="O3399">
        <f t="shared" si="692"/>
        <v>0</v>
      </c>
      <c r="P3399" s="63">
        <f t="shared" si="693"/>
        <v>0</v>
      </c>
    </row>
    <row r="3400" spans="1:16" x14ac:dyDescent="0.3">
      <c r="A3400">
        <f t="shared" si="694"/>
        <v>2019</v>
      </c>
      <c r="B3400">
        <f t="shared" si="695"/>
        <v>1</v>
      </c>
      <c r="C3400">
        <f t="shared" si="696"/>
        <v>20</v>
      </c>
      <c r="D3400">
        <f t="shared" si="697"/>
        <v>6</v>
      </c>
      <c r="E3400" t="str">
        <f t="shared" si="698"/>
        <v>ON</v>
      </c>
      <c r="F3400" s="13">
        <f t="shared" si="687"/>
        <v>43485</v>
      </c>
      <c r="G3400" s="14" t="str">
        <f t="shared" si="699"/>
        <v>Avg of 4 NM Projects</v>
      </c>
      <c r="H3400" s="15">
        <f t="shared" si="688"/>
        <v>13</v>
      </c>
      <c r="I3400" s="93">
        <v>0.77</v>
      </c>
      <c r="J3400">
        <f t="shared" si="689"/>
        <v>4.3258426966292134E-3</v>
      </c>
      <c r="K3400" s="4">
        <v>89.94</v>
      </c>
      <c r="L3400" s="4">
        <v>112.89</v>
      </c>
      <c r="M3400" s="16">
        <f t="shared" si="690"/>
        <v>8.6925300000000011E-2</v>
      </c>
      <c r="N3400">
        <f t="shared" si="691"/>
        <v>0</v>
      </c>
      <c r="O3400">
        <f t="shared" si="692"/>
        <v>0</v>
      </c>
      <c r="P3400" s="63">
        <f t="shared" si="693"/>
        <v>0</v>
      </c>
    </row>
    <row r="3401" spans="1:16" x14ac:dyDescent="0.3">
      <c r="A3401">
        <f t="shared" si="694"/>
        <v>2019</v>
      </c>
      <c r="B3401">
        <f t="shared" si="695"/>
        <v>1</v>
      </c>
      <c r="C3401">
        <f t="shared" si="696"/>
        <v>20</v>
      </c>
      <c r="D3401">
        <f t="shared" si="697"/>
        <v>6</v>
      </c>
      <c r="E3401" t="str">
        <f t="shared" si="698"/>
        <v>ON</v>
      </c>
      <c r="F3401" s="13">
        <f t="shared" si="687"/>
        <v>43485</v>
      </c>
      <c r="G3401" s="14" t="str">
        <f t="shared" si="699"/>
        <v>Avg of 4 NM Projects</v>
      </c>
      <c r="H3401" s="15">
        <f t="shared" si="688"/>
        <v>14</v>
      </c>
      <c r="I3401" s="93">
        <v>5.6349999999999998</v>
      </c>
      <c r="J3401">
        <f t="shared" si="689"/>
        <v>3.1657303370786517E-2</v>
      </c>
      <c r="K3401" s="4">
        <v>88.22</v>
      </c>
      <c r="L3401" s="4">
        <v>77.819999999999993</v>
      </c>
      <c r="M3401" s="16">
        <f t="shared" si="690"/>
        <v>0.4385156999999999</v>
      </c>
      <c r="N3401">
        <f t="shared" si="691"/>
        <v>0</v>
      </c>
      <c r="O3401">
        <f t="shared" si="692"/>
        <v>0</v>
      </c>
      <c r="P3401" s="63">
        <f t="shared" si="693"/>
        <v>0</v>
      </c>
    </row>
    <row r="3402" spans="1:16" x14ac:dyDescent="0.3">
      <c r="A3402">
        <f t="shared" si="694"/>
        <v>2019</v>
      </c>
      <c r="B3402">
        <f t="shared" si="695"/>
        <v>1</v>
      </c>
      <c r="C3402">
        <f t="shared" si="696"/>
        <v>20</v>
      </c>
      <c r="D3402">
        <f t="shared" si="697"/>
        <v>6</v>
      </c>
      <c r="E3402" t="str">
        <f t="shared" si="698"/>
        <v>ON</v>
      </c>
      <c r="F3402" s="13">
        <f t="shared" si="687"/>
        <v>43485</v>
      </c>
      <c r="G3402" s="14" t="str">
        <f t="shared" si="699"/>
        <v>Avg of 4 NM Projects</v>
      </c>
      <c r="H3402" s="15">
        <f t="shared" si="688"/>
        <v>15</v>
      </c>
      <c r="I3402" s="93">
        <v>10.494999999999999</v>
      </c>
      <c r="J3402">
        <f t="shared" si="689"/>
        <v>5.8960674157303369E-2</v>
      </c>
      <c r="K3402" s="4">
        <v>90.53</v>
      </c>
      <c r="L3402" s="4">
        <v>99.42</v>
      </c>
      <c r="M3402" s="16">
        <f t="shared" si="690"/>
        <v>1.0434129000000001</v>
      </c>
      <c r="N3402">
        <f t="shared" si="691"/>
        <v>0</v>
      </c>
      <c r="O3402">
        <f t="shared" si="692"/>
        <v>0</v>
      </c>
      <c r="P3402" s="63">
        <f t="shared" si="693"/>
        <v>0</v>
      </c>
    </row>
    <row r="3403" spans="1:16" x14ac:dyDescent="0.3">
      <c r="A3403">
        <f t="shared" si="694"/>
        <v>2019</v>
      </c>
      <c r="B3403">
        <f t="shared" si="695"/>
        <v>1</v>
      </c>
      <c r="C3403">
        <f t="shared" si="696"/>
        <v>20</v>
      </c>
      <c r="D3403">
        <f t="shared" si="697"/>
        <v>6</v>
      </c>
      <c r="E3403" t="str">
        <f t="shared" si="698"/>
        <v>ON</v>
      </c>
      <c r="F3403" s="13">
        <f t="shared" si="687"/>
        <v>43485</v>
      </c>
      <c r="G3403" s="14" t="str">
        <f t="shared" si="699"/>
        <v>Avg of 4 NM Projects</v>
      </c>
      <c r="H3403" s="15">
        <f t="shared" si="688"/>
        <v>16</v>
      </c>
      <c r="I3403" s="93">
        <v>5.12</v>
      </c>
      <c r="J3403">
        <f t="shared" si="689"/>
        <v>2.8764044943820226E-2</v>
      </c>
      <c r="K3403" s="4">
        <v>90.37</v>
      </c>
      <c r="L3403" s="4">
        <v>92.61</v>
      </c>
      <c r="M3403" s="16">
        <f t="shared" si="690"/>
        <v>0.47416320000000001</v>
      </c>
      <c r="N3403">
        <f t="shared" si="691"/>
        <v>0</v>
      </c>
      <c r="O3403">
        <f t="shared" si="692"/>
        <v>0</v>
      </c>
      <c r="P3403" s="63">
        <f t="shared" si="693"/>
        <v>0</v>
      </c>
    </row>
    <row r="3404" spans="1:16" x14ac:dyDescent="0.3">
      <c r="A3404">
        <f t="shared" si="694"/>
        <v>2019</v>
      </c>
      <c r="B3404">
        <f t="shared" si="695"/>
        <v>1</v>
      </c>
      <c r="C3404">
        <f t="shared" si="696"/>
        <v>20</v>
      </c>
      <c r="D3404">
        <f t="shared" si="697"/>
        <v>6</v>
      </c>
      <c r="E3404" t="str">
        <f t="shared" si="698"/>
        <v>ON</v>
      </c>
      <c r="F3404" s="13">
        <f t="shared" si="687"/>
        <v>43485</v>
      </c>
      <c r="G3404" s="14" t="str">
        <f t="shared" si="699"/>
        <v>Avg of 4 NM Projects</v>
      </c>
      <c r="H3404" s="15">
        <f t="shared" si="688"/>
        <v>17</v>
      </c>
      <c r="I3404" s="93">
        <v>-1.2799999999999998</v>
      </c>
      <c r="J3404">
        <f t="shared" si="689"/>
        <v>-7.1910112359550547E-3</v>
      </c>
      <c r="K3404" s="4">
        <v>102.99</v>
      </c>
      <c r="L3404" s="4">
        <v>66.03</v>
      </c>
      <c r="M3404" s="16">
        <f t="shared" si="690"/>
        <v>-8.451839999999998E-2</v>
      </c>
      <c r="N3404">
        <f t="shared" si="691"/>
        <v>0</v>
      </c>
      <c r="O3404">
        <f t="shared" si="692"/>
        <v>0</v>
      </c>
      <c r="P3404" s="63">
        <f t="shared" si="693"/>
        <v>0</v>
      </c>
    </row>
    <row r="3405" spans="1:16" x14ac:dyDescent="0.3">
      <c r="A3405">
        <f t="shared" si="694"/>
        <v>2019</v>
      </c>
      <c r="B3405">
        <f t="shared" si="695"/>
        <v>1</v>
      </c>
      <c r="C3405">
        <f t="shared" si="696"/>
        <v>20</v>
      </c>
      <c r="D3405">
        <f t="shared" si="697"/>
        <v>6</v>
      </c>
      <c r="E3405" t="str">
        <f t="shared" si="698"/>
        <v>ON</v>
      </c>
      <c r="F3405" s="13">
        <f t="shared" si="687"/>
        <v>43485</v>
      </c>
      <c r="G3405" s="14" t="str">
        <f t="shared" si="699"/>
        <v>Avg of 4 NM Projects</v>
      </c>
      <c r="H3405" s="15">
        <f t="shared" si="688"/>
        <v>18</v>
      </c>
      <c r="I3405" s="93">
        <v>-1.28</v>
      </c>
      <c r="J3405">
        <f t="shared" si="689"/>
        <v>-7.1910112359550565E-3</v>
      </c>
      <c r="K3405" s="4">
        <v>129.9</v>
      </c>
      <c r="L3405" s="4">
        <v>89.25</v>
      </c>
      <c r="M3405" s="16">
        <f t="shared" si="690"/>
        <v>-0.11424000000000001</v>
      </c>
      <c r="N3405">
        <f t="shared" si="691"/>
        <v>0</v>
      </c>
      <c r="O3405">
        <f t="shared" si="692"/>
        <v>0</v>
      </c>
      <c r="P3405" s="63">
        <f t="shared" si="693"/>
        <v>0</v>
      </c>
    </row>
    <row r="3406" spans="1:16" x14ac:dyDescent="0.3">
      <c r="A3406">
        <f t="shared" si="694"/>
        <v>2019</v>
      </c>
      <c r="B3406">
        <f t="shared" si="695"/>
        <v>1</v>
      </c>
      <c r="C3406">
        <f t="shared" si="696"/>
        <v>20</v>
      </c>
      <c r="D3406">
        <f t="shared" si="697"/>
        <v>6</v>
      </c>
      <c r="E3406" t="str">
        <f t="shared" si="698"/>
        <v>ON</v>
      </c>
      <c r="F3406" s="13">
        <f t="shared" si="687"/>
        <v>43485</v>
      </c>
      <c r="G3406" s="14" t="str">
        <f t="shared" si="699"/>
        <v>Avg of 4 NM Projects</v>
      </c>
      <c r="H3406" s="15">
        <f t="shared" si="688"/>
        <v>19</v>
      </c>
      <c r="I3406" s="93">
        <v>-1.28</v>
      </c>
      <c r="J3406">
        <f t="shared" si="689"/>
        <v>-7.1910112359550565E-3</v>
      </c>
      <c r="K3406" s="4">
        <v>132.74</v>
      </c>
      <c r="L3406" s="4">
        <v>70.900000000000006</v>
      </c>
      <c r="M3406" s="16">
        <f t="shared" si="690"/>
        <v>-9.0752000000000013E-2</v>
      </c>
      <c r="N3406">
        <f t="shared" si="691"/>
        <v>0</v>
      </c>
      <c r="O3406">
        <f t="shared" si="692"/>
        <v>0</v>
      </c>
      <c r="P3406" s="63">
        <f t="shared" si="693"/>
        <v>0</v>
      </c>
    </row>
    <row r="3407" spans="1:16" x14ac:dyDescent="0.3">
      <c r="A3407">
        <f t="shared" si="694"/>
        <v>2019</v>
      </c>
      <c r="B3407">
        <f t="shared" si="695"/>
        <v>1</v>
      </c>
      <c r="C3407">
        <f t="shared" si="696"/>
        <v>20</v>
      </c>
      <c r="D3407">
        <f t="shared" si="697"/>
        <v>6</v>
      </c>
      <c r="E3407" t="str">
        <f t="shared" si="698"/>
        <v>ON</v>
      </c>
      <c r="F3407" s="13">
        <f t="shared" si="687"/>
        <v>43485</v>
      </c>
      <c r="G3407" s="14" t="str">
        <f t="shared" si="699"/>
        <v>Avg of 4 NM Projects</v>
      </c>
      <c r="H3407" s="15">
        <f t="shared" si="688"/>
        <v>20</v>
      </c>
      <c r="I3407" s="93">
        <v>-1.54</v>
      </c>
      <c r="J3407">
        <f t="shared" si="689"/>
        <v>-8.6516853932584268E-3</v>
      </c>
      <c r="K3407" s="4">
        <v>108.81</v>
      </c>
      <c r="L3407" s="4">
        <v>53.73</v>
      </c>
      <c r="M3407" s="16">
        <f t="shared" si="690"/>
        <v>-8.274419999999999E-2</v>
      </c>
      <c r="N3407">
        <f t="shared" si="691"/>
        <v>0</v>
      </c>
      <c r="O3407">
        <f t="shared" si="692"/>
        <v>0</v>
      </c>
      <c r="P3407" s="63">
        <f t="shared" si="693"/>
        <v>0</v>
      </c>
    </row>
    <row r="3408" spans="1:16" x14ac:dyDescent="0.3">
      <c r="A3408">
        <f t="shared" si="694"/>
        <v>2019</v>
      </c>
      <c r="B3408">
        <f t="shared" si="695"/>
        <v>1</v>
      </c>
      <c r="C3408">
        <f t="shared" si="696"/>
        <v>20</v>
      </c>
      <c r="D3408">
        <f t="shared" si="697"/>
        <v>6</v>
      </c>
      <c r="E3408" t="str">
        <f t="shared" si="698"/>
        <v>ON</v>
      </c>
      <c r="F3408" s="13">
        <f t="shared" si="687"/>
        <v>43485</v>
      </c>
      <c r="G3408" s="14" t="str">
        <f t="shared" si="699"/>
        <v>Avg of 4 NM Projects</v>
      </c>
      <c r="H3408" s="15">
        <f t="shared" si="688"/>
        <v>21</v>
      </c>
      <c r="I3408" s="93">
        <v>-1.4100000000000001</v>
      </c>
      <c r="J3408">
        <f t="shared" si="689"/>
        <v>-7.9213483146067416E-3</v>
      </c>
      <c r="K3408" s="4">
        <v>103.68</v>
      </c>
      <c r="L3408" s="4">
        <v>56.04</v>
      </c>
      <c r="M3408" s="16">
        <f t="shared" si="690"/>
        <v>-7.9016400000000001E-2</v>
      </c>
      <c r="N3408">
        <f t="shared" si="691"/>
        <v>0</v>
      </c>
      <c r="O3408">
        <f t="shared" si="692"/>
        <v>0</v>
      </c>
      <c r="P3408" s="63">
        <f t="shared" si="693"/>
        <v>0</v>
      </c>
    </row>
    <row r="3409" spans="1:18" x14ac:dyDescent="0.3">
      <c r="A3409">
        <f t="shared" si="694"/>
        <v>2019</v>
      </c>
      <c r="B3409">
        <f t="shared" si="695"/>
        <v>1</v>
      </c>
      <c r="C3409">
        <f t="shared" si="696"/>
        <v>20</v>
      </c>
      <c r="D3409">
        <f t="shared" si="697"/>
        <v>6</v>
      </c>
      <c r="E3409" t="str">
        <f t="shared" si="698"/>
        <v>ON</v>
      </c>
      <c r="F3409" s="13">
        <f t="shared" si="687"/>
        <v>43485</v>
      </c>
      <c r="G3409" s="14" t="str">
        <f t="shared" si="699"/>
        <v>Avg of 4 NM Projects</v>
      </c>
      <c r="H3409" s="15">
        <f t="shared" si="688"/>
        <v>22</v>
      </c>
      <c r="I3409" s="93">
        <v>-1.28</v>
      </c>
      <c r="J3409">
        <f t="shared" si="689"/>
        <v>-7.1910112359550565E-3</v>
      </c>
      <c r="K3409" s="4">
        <v>99.34</v>
      </c>
      <c r="L3409" s="4">
        <v>59.95</v>
      </c>
      <c r="M3409" s="16">
        <f t="shared" si="690"/>
        <v>-7.6735999999999999E-2</v>
      </c>
      <c r="N3409">
        <f t="shared" si="691"/>
        <v>0</v>
      </c>
      <c r="O3409">
        <f t="shared" si="692"/>
        <v>0</v>
      </c>
      <c r="P3409" s="63">
        <f t="shared" si="693"/>
        <v>0</v>
      </c>
    </row>
    <row r="3410" spans="1:18" x14ac:dyDescent="0.3">
      <c r="A3410">
        <f t="shared" si="694"/>
        <v>2019</v>
      </c>
      <c r="B3410">
        <f t="shared" si="695"/>
        <v>1</v>
      </c>
      <c r="C3410">
        <f t="shared" si="696"/>
        <v>20</v>
      </c>
      <c r="D3410">
        <f t="shared" si="697"/>
        <v>6</v>
      </c>
      <c r="E3410" t="str">
        <f t="shared" si="698"/>
        <v>ON</v>
      </c>
      <c r="F3410" s="13">
        <f t="shared" si="687"/>
        <v>43485</v>
      </c>
      <c r="G3410" s="14" t="str">
        <f t="shared" si="699"/>
        <v>Avg of 4 NM Projects</v>
      </c>
      <c r="H3410" s="15">
        <f t="shared" si="688"/>
        <v>23</v>
      </c>
      <c r="I3410" s="93">
        <v>-1.7999999999999998</v>
      </c>
      <c r="J3410">
        <f t="shared" si="689"/>
        <v>-1.0112359550561797E-2</v>
      </c>
      <c r="K3410" s="4">
        <v>100.53</v>
      </c>
      <c r="L3410" s="4">
        <v>57.83</v>
      </c>
      <c r="M3410" s="16">
        <f t="shared" si="690"/>
        <v>-0.10409399999999998</v>
      </c>
      <c r="N3410">
        <f t="shared" si="691"/>
        <v>0</v>
      </c>
      <c r="O3410">
        <f t="shared" si="692"/>
        <v>0</v>
      </c>
      <c r="P3410" s="63">
        <f t="shared" si="693"/>
        <v>0</v>
      </c>
    </row>
    <row r="3411" spans="1:18" x14ac:dyDescent="0.3">
      <c r="A3411">
        <f t="shared" si="694"/>
        <v>2019</v>
      </c>
      <c r="B3411">
        <f t="shared" si="695"/>
        <v>1</v>
      </c>
      <c r="C3411">
        <f t="shared" si="696"/>
        <v>20</v>
      </c>
      <c r="D3411">
        <f t="shared" si="697"/>
        <v>6</v>
      </c>
      <c r="E3411" t="str">
        <f t="shared" si="698"/>
        <v>OFF</v>
      </c>
      <c r="F3411" s="13">
        <f t="shared" si="687"/>
        <v>43485</v>
      </c>
      <c r="G3411" s="14" t="str">
        <f t="shared" si="699"/>
        <v>Avg of 4 NM Projects</v>
      </c>
      <c r="H3411" s="15">
        <f t="shared" si="688"/>
        <v>24</v>
      </c>
      <c r="I3411" s="93">
        <v>-1.28</v>
      </c>
      <c r="J3411">
        <f t="shared" si="689"/>
        <v>-7.1910112359550565E-3</v>
      </c>
      <c r="K3411" s="4">
        <v>112.94</v>
      </c>
      <c r="L3411" s="4">
        <v>65.430000000000007</v>
      </c>
      <c r="M3411" s="16">
        <f t="shared" si="690"/>
        <v>-8.3750400000000016E-2</v>
      </c>
      <c r="N3411">
        <f t="shared" si="691"/>
        <v>0</v>
      </c>
      <c r="O3411">
        <f t="shared" si="692"/>
        <v>0</v>
      </c>
      <c r="P3411" s="63">
        <f t="shared" si="693"/>
        <v>0</v>
      </c>
    </row>
    <row r="3412" spans="1:18" x14ac:dyDescent="0.3">
      <c r="A3412">
        <f t="shared" si="694"/>
        <v>2019</v>
      </c>
      <c r="B3412">
        <f t="shared" si="695"/>
        <v>1</v>
      </c>
      <c r="C3412">
        <f t="shared" si="696"/>
        <v>21</v>
      </c>
      <c r="D3412">
        <f t="shared" si="697"/>
        <v>7</v>
      </c>
      <c r="E3412" t="str">
        <f t="shared" si="698"/>
        <v>OFF</v>
      </c>
      <c r="F3412" s="13">
        <f t="shared" si="687"/>
        <v>43486</v>
      </c>
      <c r="G3412" s="14" t="str">
        <f t="shared" si="699"/>
        <v>Avg of 4 NM Projects</v>
      </c>
      <c r="H3412" s="15">
        <f t="shared" si="688"/>
        <v>1</v>
      </c>
      <c r="I3412" s="93">
        <v>-1.41</v>
      </c>
      <c r="J3412">
        <f t="shared" si="689"/>
        <v>-7.9213483146067416E-3</v>
      </c>
      <c r="K3412" s="4">
        <v>95.76</v>
      </c>
      <c r="L3412" s="4">
        <v>57.31</v>
      </c>
      <c r="M3412" s="16">
        <f t="shared" si="690"/>
        <v>-8.0807100000000007E-2</v>
      </c>
      <c r="N3412">
        <f t="shared" si="691"/>
        <v>0</v>
      </c>
      <c r="O3412">
        <f t="shared" si="692"/>
        <v>0</v>
      </c>
      <c r="P3412" s="63">
        <f t="shared" si="693"/>
        <v>0</v>
      </c>
      <c r="Q3412" s="34"/>
      <c r="R3412" s="34"/>
    </row>
    <row r="3413" spans="1:18" x14ac:dyDescent="0.3">
      <c r="A3413">
        <f t="shared" si="694"/>
        <v>2019</v>
      </c>
      <c r="B3413">
        <f t="shared" si="695"/>
        <v>1</v>
      </c>
      <c r="C3413">
        <f t="shared" si="696"/>
        <v>21</v>
      </c>
      <c r="D3413">
        <f t="shared" si="697"/>
        <v>7</v>
      </c>
      <c r="E3413" t="str">
        <f t="shared" si="698"/>
        <v>OFF</v>
      </c>
      <c r="F3413" s="13">
        <f t="shared" si="687"/>
        <v>43486</v>
      </c>
      <c r="G3413" s="14" t="str">
        <f t="shared" si="699"/>
        <v>Avg of 4 NM Projects</v>
      </c>
      <c r="H3413" s="15">
        <f t="shared" si="688"/>
        <v>2</v>
      </c>
      <c r="I3413" s="93">
        <v>-1.41</v>
      </c>
      <c r="J3413">
        <f t="shared" si="689"/>
        <v>-7.9213483146067416E-3</v>
      </c>
      <c r="K3413" s="4">
        <v>91.78</v>
      </c>
      <c r="L3413" s="4">
        <v>54.58</v>
      </c>
      <c r="M3413" s="16">
        <f t="shared" si="690"/>
        <v>-7.6957799999999993E-2</v>
      </c>
      <c r="N3413">
        <f t="shared" si="691"/>
        <v>0</v>
      </c>
      <c r="O3413">
        <f t="shared" si="692"/>
        <v>0</v>
      </c>
      <c r="P3413" s="63">
        <f t="shared" si="693"/>
        <v>0</v>
      </c>
    </row>
    <row r="3414" spans="1:18" x14ac:dyDescent="0.3">
      <c r="A3414">
        <f t="shared" si="694"/>
        <v>2019</v>
      </c>
      <c r="B3414">
        <f t="shared" si="695"/>
        <v>1</v>
      </c>
      <c r="C3414">
        <f t="shared" si="696"/>
        <v>21</v>
      </c>
      <c r="D3414">
        <f t="shared" si="697"/>
        <v>7</v>
      </c>
      <c r="E3414" t="str">
        <f t="shared" si="698"/>
        <v>OFF</v>
      </c>
      <c r="F3414" s="13">
        <f t="shared" si="687"/>
        <v>43486</v>
      </c>
      <c r="G3414" s="14" t="str">
        <f t="shared" si="699"/>
        <v>Avg of 4 NM Projects</v>
      </c>
      <c r="H3414" s="15">
        <f t="shared" si="688"/>
        <v>3</v>
      </c>
      <c r="I3414" s="93">
        <v>-1.28</v>
      </c>
      <c r="J3414">
        <f t="shared" si="689"/>
        <v>-7.1910112359550565E-3</v>
      </c>
      <c r="K3414" s="4">
        <v>73.459999999999994</v>
      </c>
      <c r="L3414" s="4">
        <v>40.28</v>
      </c>
      <c r="M3414" s="16">
        <f t="shared" si="690"/>
        <v>-5.1558400000000004E-2</v>
      </c>
      <c r="N3414">
        <f t="shared" si="691"/>
        <v>0</v>
      </c>
      <c r="O3414">
        <f t="shared" si="692"/>
        <v>0</v>
      </c>
      <c r="P3414" s="63">
        <f t="shared" si="693"/>
        <v>0</v>
      </c>
    </row>
    <row r="3415" spans="1:18" x14ac:dyDescent="0.3">
      <c r="A3415">
        <f t="shared" si="694"/>
        <v>2019</v>
      </c>
      <c r="B3415">
        <f t="shared" si="695"/>
        <v>1</v>
      </c>
      <c r="C3415">
        <f t="shared" si="696"/>
        <v>21</v>
      </c>
      <c r="D3415">
        <f t="shared" si="697"/>
        <v>7</v>
      </c>
      <c r="E3415" t="str">
        <f t="shared" si="698"/>
        <v>OFF</v>
      </c>
      <c r="F3415" s="13">
        <f t="shared" si="687"/>
        <v>43486</v>
      </c>
      <c r="G3415" s="14" t="str">
        <f t="shared" si="699"/>
        <v>Avg of 4 NM Projects</v>
      </c>
      <c r="H3415" s="15">
        <f t="shared" si="688"/>
        <v>4</v>
      </c>
      <c r="I3415" s="93">
        <v>-1.28</v>
      </c>
      <c r="J3415">
        <f t="shared" si="689"/>
        <v>-7.1910112359550565E-3</v>
      </c>
      <c r="K3415" s="4">
        <v>85.77</v>
      </c>
      <c r="L3415" s="4">
        <v>54.91</v>
      </c>
      <c r="M3415" s="16">
        <f t="shared" si="690"/>
        <v>-7.0284800000000008E-2</v>
      </c>
      <c r="N3415">
        <f t="shared" si="691"/>
        <v>0</v>
      </c>
      <c r="O3415">
        <f t="shared" si="692"/>
        <v>0</v>
      </c>
      <c r="P3415" s="63">
        <f t="shared" si="693"/>
        <v>0</v>
      </c>
    </row>
    <row r="3416" spans="1:18" x14ac:dyDescent="0.3">
      <c r="A3416">
        <f t="shared" si="694"/>
        <v>2019</v>
      </c>
      <c r="B3416">
        <f t="shared" si="695"/>
        <v>1</v>
      </c>
      <c r="C3416">
        <f t="shared" si="696"/>
        <v>21</v>
      </c>
      <c r="D3416">
        <f t="shared" si="697"/>
        <v>7</v>
      </c>
      <c r="E3416" t="str">
        <f t="shared" si="698"/>
        <v>OFF</v>
      </c>
      <c r="F3416" s="13">
        <f t="shared" si="687"/>
        <v>43486</v>
      </c>
      <c r="G3416" s="14" t="str">
        <f t="shared" si="699"/>
        <v>Avg of 4 NM Projects</v>
      </c>
      <c r="H3416" s="15">
        <f t="shared" si="688"/>
        <v>5</v>
      </c>
      <c r="I3416" s="93">
        <v>-1.54</v>
      </c>
      <c r="J3416">
        <f t="shared" si="689"/>
        <v>-8.6516853932584268E-3</v>
      </c>
      <c r="K3416" s="4">
        <v>87.36</v>
      </c>
      <c r="L3416" s="4">
        <v>55.18</v>
      </c>
      <c r="M3416" s="16">
        <f t="shared" si="690"/>
        <v>-8.4977200000000003E-2</v>
      </c>
      <c r="N3416">
        <f t="shared" si="691"/>
        <v>0</v>
      </c>
      <c r="O3416">
        <f t="shared" si="692"/>
        <v>0</v>
      </c>
      <c r="P3416" s="63">
        <f t="shared" si="693"/>
        <v>0</v>
      </c>
    </row>
    <row r="3417" spans="1:18" x14ac:dyDescent="0.3">
      <c r="A3417">
        <f t="shared" si="694"/>
        <v>2019</v>
      </c>
      <c r="B3417">
        <f t="shared" si="695"/>
        <v>1</v>
      </c>
      <c r="C3417">
        <f t="shared" si="696"/>
        <v>21</v>
      </c>
      <c r="D3417">
        <f t="shared" si="697"/>
        <v>7</v>
      </c>
      <c r="E3417" t="str">
        <f t="shared" si="698"/>
        <v>OFF</v>
      </c>
      <c r="F3417" s="13">
        <f t="shared" si="687"/>
        <v>43486</v>
      </c>
      <c r="G3417" s="14" t="str">
        <f t="shared" si="699"/>
        <v>Avg of 4 NM Projects</v>
      </c>
      <c r="H3417" s="15">
        <f t="shared" si="688"/>
        <v>6</v>
      </c>
      <c r="I3417" s="93">
        <v>-1.4100000000000001</v>
      </c>
      <c r="J3417">
        <f t="shared" si="689"/>
        <v>-7.9213483146067416E-3</v>
      </c>
      <c r="K3417" s="4">
        <v>103.43</v>
      </c>
      <c r="L3417" s="4">
        <v>54.1</v>
      </c>
      <c r="M3417" s="16">
        <f t="shared" si="690"/>
        <v>-7.6281000000000002E-2</v>
      </c>
      <c r="N3417">
        <f t="shared" si="691"/>
        <v>0</v>
      </c>
      <c r="O3417">
        <f t="shared" si="692"/>
        <v>0</v>
      </c>
      <c r="P3417" s="63">
        <f t="shared" si="693"/>
        <v>0</v>
      </c>
    </row>
    <row r="3418" spans="1:18" x14ac:dyDescent="0.3">
      <c r="A3418">
        <f t="shared" si="694"/>
        <v>2019</v>
      </c>
      <c r="B3418">
        <f t="shared" si="695"/>
        <v>1</v>
      </c>
      <c r="C3418">
        <f t="shared" si="696"/>
        <v>21</v>
      </c>
      <c r="D3418">
        <f t="shared" si="697"/>
        <v>7</v>
      </c>
      <c r="E3418" t="str">
        <f t="shared" si="698"/>
        <v>OFF</v>
      </c>
      <c r="F3418" s="13">
        <f t="shared" si="687"/>
        <v>43486</v>
      </c>
      <c r="G3418" s="14" t="str">
        <f t="shared" si="699"/>
        <v>Avg of 4 NM Projects</v>
      </c>
      <c r="H3418" s="15">
        <f t="shared" si="688"/>
        <v>7</v>
      </c>
      <c r="I3418" s="93">
        <v>-1.67</v>
      </c>
      <c r="J3418">
        <f t="shared" si="689"/>
        <v>-9.382022471910112E-3</v>
      </c>
      <c r="K3418" s="4">
        <v>122.12</v>
      </c>
      <c r="L3418" s="4">
        <v>55.44</v>
      </c>
      <c r="M3418" s="16">
        <f t="shared" si="690"/>
        <v>-9.2584799999999981E-2</v>
      </c>
      <c r="N3418">
        <f t="shared" si="691"/>
        <v>0</v>
      </c>
      <c r="O3418">
        <f t="shared" si="692"/>
        <v>0</v>
      </c>
      <c r="P3418" s="63">
        <f t="shared" si="693"/>
        <v>0</v>
      </c>
    </row>
    <row r="3419" spans="1:18" x14ac:dyDescent="0.3">
      <c r="A3419">
        <f t="shared" si="694"/>
        <v>2019</v>
      </c>
      <c r="B3419">
        <f t="shared" si="695"/>
        <v>1</v>
      </c>
      <c r="C3419">
        <f t="shared" si="696"/>
        <v>21</v>
      </c>
      <c r="D3419">
        <f t="shared" si="697"/>
        <v>7</v>
      </c>
      <c r="E3419" t="str">
        <f t="shared" si="698"/>
        <v>OFF</v>
      </c>
      <c r="F3419" s="13">
        <f t="shared" si="687"/>
        <v>43486</v>
      </c>
      <c r="G3419" s="14" t="str">
        <f t="shared" si="699"/>
        <v>Avg of 4 NM Projects</v>
      </c>
      <c r="H3419" s="15">
        <f t="shared" si="688"/>
        <v>8</v>
      </c>
      <c r="I3419" s="93">
        <v>-1.4100000000000001</v>
      </c>
      <c r="J3419">
        <f t="shared" si="689"/>
        <v>-7.9213483146067416E-3</v>
      </c>
      <c r="K3419" s="4">
        <v>107.22</v>
      </c>
      <c r="L3419" s="4">
        <v>53.57</v>
      </c>
      <c r="M3419" s="16">
        <f t="shared" si="690"/>
        <v>-7.5533700000000009E-2</v>
      </c>
      <c r="N3419">
        <f t="shared" si="691"/>
        <v>0</v>
      </c>
      <c r="O3419">
        <f t="shared" si="692"/>
        <v>0</v>
      </c>
      <c r="P3419" s="63">
        <f t="shared" si="693"/>
        <v>0</v>
      </c>
    </row>
    <row r="3420" spans="1:18" x14ac:dyDescent="0.3">
      <c r="A3420">
        <f t="shared" si="694"/>
        <v>2019</v>
      </c>
      <c r="B3420">
        <f t="shared" si="695"/>
        <v>1</v>
      </c>
      <c r="C3420">
        <f t="shared" si="696"/>
        <v>21</v>
      </c>
      <c r="D3420">
        <f t="shared" si="697"/>
        <v>7</v>
      </c>
      <c r="E3420" t="str">
        <f t="shared" si="698"/>
        <v>OFF</v>
      </c>
      <c r="F3420" s="13">
        <f t="shared" si="687"/>
        <v>43486</v>
      </c>
      <c r="G3420" s="14" t="str">
        <f t="shared" si="699"/>
        <v>Avg of 4 NM Projects</v>
      </c>
      <c r="H3420" s="15">
        <f t="shared" si="688"/>
        <v>9</v>
      </c>
      <c r="I3420" s="93">
        <v>-0.255</v>
      </c>
      <c r="J3420">
        <f t="shared" si="689"/>
        <v>-1.4325842696629213E-3</v>
      </c>
      <c r="K3420" s="4">
        <v>116.92</v>
      </c>
      <c r="L3420" s="4">
        <v>106</v>
      </c>
      <c r="M3420" s="16">
        <f t="shared" si="690"/>
        <v>-2.7030000000000002E-2</v>
      </c>
      <c r="N3420">
        <f t="shared" si="691"/>
        <v>0</v>
      </c>
      <c r="O3420">
        <f t="shared" si="692"/>
        <v>0</v>
      </c>
      <c r="P3420" s="63">
        <f t="shared" si="693"/>
        <v>0</v>
      </c>
    </row>
    <row r="3421" spans="1:18" x14ac:dyDescent="0.3">
      <c r="A3421">
        <f t="shared" si="694"/>
        <v>2019</v>
      </c>
      <c r="B3421">
        <f t="shared" si="695"/>
        <v>1</v>
      </c>
      <c r="C3421">
        <f t="shared" si="696"/>
        <v>21</v>
      </c>
      <c r="D3421">
        <f t="shared" si="697"/>
        <v>7</v>
      </c>
      <c r="E3421" t="str">
        <f t="shared" si="698"/>
        <v>OFF</v>
      </c>
      <c r="F3421" s="13">
        <f t="shared" ref="F3421:F3484" si="700">+F3397+1</f>
        <v>43486</v>
      </c>
      <c r="G3421" s="14" t="str">
        <f t="shared" si="699"/>
        <v>Avg of 4 NM Projects</v>
      </c>
      <c r="H3421" s="15">
        <f t="shared" ref="H3421:H3484" si="701">H3397</f>
        <v>10</v>
      </c>
      <c r="I3421" s="93">
        <v>1.0250000000000001</v>
      </c>
      <c r="J3421">
        <f t="shared" si="689"/>
        <v>5.7584269662921354E-3</v>
      </c>
      <c r="K3421" s="4">
        <v>127.06</v>
      </c>
      <c r="L3421" s="4">
        <v>142.80000000000001</v>
      </c>
      <c r="M3421" s="16">
        <f t="shared" si="690"/>
        <v>0.14637000000000003</v>
      </c>
      <c r="N3421">
        <f t="shared" si="691"/>
        <v>0</v>
      </c>
      <c r="O3421">
        <f t="shared" si="692"/>
        <v>0</v>
      </c>
      <c r="P3421" s="63">
        <f t="shared" si="693"/>
        <v>0</v>
      </c>
    </row>
    <row r="3422" spans="1:18" x14ac:dyDescent="0.3">
      <c r="A3422">
        <f t="shared" si="694"/>
        <v>2019</v>
      </c>
      <c r="B3422">
        <f t="shared" si="695"/>
        <v>1</v>
      </c>
      <c r="C3422">
        <f t="shared" si="696"/>
        <v>21</v>
      </c>
      <c r="D3422">
        <f t="shared" si="697"/>
        <v>7</v>
      </c>
      <c r="E3422" t="str">
        <f t="shared" si="698"/>
        <v>OFF</v>
      </c>
      <c r="F3422" s="13">
        <f t="shared" si="700"/>
        <v>43486</v>
      </c>
      <c r="G3422" s="14" t="str">
        <f t="shared" si="699"/>
        <v>Avg of 4 NM Projects</v>
      </c>
      <c r="H3422" s="15">
        <f t="shared" si="701"/>
        <v>11</v>
      </c>
      <c r="I3422" s="93">
        <v>3.9649999999999999</v>
      </c>
      <c r="J3422">
        <f t="shared" si="689"/>
        <v>2.2275280898876405E-2</v>
      </c>
      <c r="K3422" s="4">
        <v>134.35</v>
      </c>
      <c r="L3422" s="4">
        <v>144.11000000000001</v>
      </c>
      <c r="M3422" s="16">
        <f t="shared" si="690"/>
        <v>0.57139614999999999</v>
      </c>
      <c r="N3422">
        <f t="shared" si="691"/>
        <v>0</v>
      </c>
      <c r="O3422">
        <f t="shared" si="692"/>
        <v>0</v>
      </c>
      <c r="P3422" s="63">
        <f t="shared" si="693"/>
        <v>0</v>
      </c>
    </row>
    <row r="3423" spans="1:18" x14ac:dyDescent="0.3">
      <c r="A3423">
        <f t="shared" si="694"/>
        <v>2019</v>
      </c>
      <c r="B3423">
        <f t="shared" si="695"/>
        <v>1</v>
      </c>
      <c r="C3423">
        <f t="shared" si="696"/>
        <v>21</v>
      </c>
      <c r="D3423">
        <f t="shared" si="697"/>
        <v>7</v>
      </c>
      <c r="E3423" t="str">
        <f t="shared" si="698"/>
        <v>OFF</v>
      </c>
      <c r="F3423" s="13">
        <f t="shared" si="700"/>
        <v>43486</v>
      </c>
      <c r="G3423" s="14" t="str">
        <f t="shared" si="699"/>
        <v>Avg of 4 NM Projects</v>
      </c>
      <c r="H3423" s="15">
        <f t="shared" si="701"/>
        <v>12</v>
      </c>
      <c r="I3423" s="93">
        <v>2.4349999999999996</v>
      </c>
      <c r="J3423">
        <f t="shared" si="689"/>
        <v>1.3679775280898874E-2</v>
      </c>
      <c r="K3423" s="4">
        <v>134.41999999999999</v>
      </c>
      <c r="L3423" s="4">
        <v>144.13</v>
      </c>
      <c r="M3423" s="16">
        <f t="shared" si="690"/>
        <v>0.35095654999999992</v>
      </c>
      <c r="N3423">
        <f t="shared" si="691"/>
        <v>0</v>
      </c>
      <c r="O3423">
        <f t="shared" si="692"/>
        <v>0</v>
      </c>
      <c r="P3423" s="63">
        <f t="shared" si="693"/>
        <v>0</v>
      </c>
    </row>
    <row r="3424" spans="1:18" x14ac:dyDescent="0.3">
      <c r="A3424">
        <f t="shared" si="694"/>
        <v>2019</v>
      </c>
      <c r="B3424">
        <f t="shared" si="695"/>
        <v>1</v>
      </c>
      <c r="C3424">
        <f t="shared" si="696"/>
        <v>21</v>
      </c>
      <c r="D3424">
        <f t="shared" si="697"/>
        <v>7</v>
      </c>
      <c r="E3424" t="str">
        <f t="shared" si="698"/>
        <v>OFF</v>
      </c>
      <c r="F3424" s="13">
        <f t="shared" si="700"/>
        <v>43486</v>
      </c>
      <c r="G3424" s="14" t="str">
        <f t="shared" si="699"/>
        <v>Avg of 4 NM Projects</v>
      </c>
      <c r="H3424" s="15">
        <f t="shared" si="701"/>
        <v>13</v>
      </c>
      <c r="I3424" s="93">
        <v>3.7199999999999998</v>
      </c>
      <c r="J3424">
        <f t="shared" si="689"/>
        <v>2.0898876404494379E-2</v>
      </c>
      <c r="K3424" s="4">
        <v>131.09</v>
      </c>
      <c r="L3424" s="4">
        <v>143.09</v>
      </c>
      <c r="M3424" s="16">
        <f t="shared" si="690"/>
        <v>0.53229479999999996</v>
      </c>
      <c r="N3424">
        <f t="shared" si="691"/>
        <v>0</v>
      </c>
      <c r="O3424">
        <f t="shared" si="692"/>
        <v>0</v>
      </c>
      <c r="P3424" s="63">
        <f t="shared" si="693"/>
        <v>0</v>
      </c>
    </row>
    <row r="3425" spans="1:18" x14ac:dyDescent="0.3">
      <c r="A3425">
        <f t="shared" si="694"/>
        <v>2019</v>
      </c>
      <c r="B3425">
        <f t="shared" si="695"/>
        <v>1</v>
      </c>
      <c r="C3425">
        <f t="shared" si="696"/>
        <v>21</v>
      </c>
      <c r="D3425">
        <f t="shared" si="697"/>
        <v>7</v>
      </c>
      <c r="E3425" t="str">
        <f t="shared" si="698"/>
        <v>OFF</v>
      </c>
      <c r="F3425" s="13">
        <f t="shared" si="700"/>
        <v>43486</v>
      </c>
      <c r="G3425" s="14" t="str">
        <f t="shared" si="699"/>
        <v>Avg of 4 NM Projects</v>
      </c>
      <c r="H3425" s="15">
        <f t="shared" si="701"/>
        <v>14</v>
      </c>
      <c r="I3425" s="93">
        <v>5.38</v>
      </c>
      <c r="J3425">
        <f t="shared" si="689"/>
        <v>3.0224719101123596E-2</v>
      </c>
      <c r="K3425" s="4">
        <v>130.16</v>
      </c>
      <c r="L3425" s="4">
        <v>151.16</v>
      </c>
      <c r="M3425" s="16">
        <f t="shared" si="690"/>
        <v>0.81324079999999987</v>
      </c>
      <c r="N3425">
        <f t="shared" si="691"/>
        <v>0</v>
      </c>
      <c r="O3425">
        <f t="shared" si="692"/>
        <v>0</v>
      </c>
      <c r="P3425" s="63">
        <f t="shared" si="693"/>
        <v>0</v>
      </c>
    </row>
    <row r="3426" spans="1:18" x14ac:dyDescent="0.3">
      <c r="A3426">
        <f t="shared" si="694"/>
        <v>2019</v>
      </c>
      <c r="B3426">
        <f t="shared" si="695"/>
        <v>1</v>
      </c>
      <c r="C3426">
        <f t="shared" si="696"/>
        <v>21</v>
      </c>
      <c r="D3426">
        <f t="shared" si="697"/>
        <v>7</v>
      </c>
      <c r="E3426" t="str">
        <f t="shared" si="698"/>
        <v>OFF</v>
      </c>
      <c r="F3426" s="13">
        <f t="shared" si="700"/>
        <v>43486</v>
      </c>
      <c r="G3426" s="14" t="str">
        <f t="shared" si="699"/>
        <v>Avg of 4 NM Projects</v>
      </c>
      <c r="H3426" s="15">
        <f t="shared" si="701"/>
        <v>15</v>
      </c>
      <c r="I3426" s="93">
        <v>2.4349999999999996</v>
      </c>
      <c r="J3426">
        <f t="shared" si="689"/>
        <v>1.3679775280898874E-2</v>
      </c>
      <c r="K3426" s="4">
        <v>127.27</v>
      </c>
      <c r="L3426" s="4">
        <v>147.72</v>
      </c>
      <c r="M3426" s="16">
        <f t="shared" si="690"/>
        <v>0.35969819999999991</v>
      </c>
      <c r="N3426">
        <f t="shared" si="691"/>
        <v>0</v>
      </c>
      <c r="O3426">
        <f t="shared" si="692"/>
        <v>0</v>
      </c>
      <c r="P3426" s="63">
        <f t="shared" si="693"/>
        <v>0</v>
      </c>
    </row>
    <row r="3427" spans="1:18" x14ac:dyDescent="0.3">
      <c r="A3427">
        <f t="shared" si="694"/>
        <v>2019</v>
      </c>
      <c r="B3427">
        <f t="shared" si="695"/>
        <v>1</v>
      </c>
      <c r="C3427">
        <f t="shared" si="696"/>
        <v>21</v>
      </c>
      <c r="D3427">
        <f t="shared" si="697"/>
        <v>7</v>
      </c>
      <c r="E3427" t="str">
        <f t="shared" si="698"/>
        <v>OFF</v>
      </c>
      <c r="F3427" s="13">
        <f t="shared" si="700"/>
        <v>43486</v>
      </c>
      <c r="G3427" s="14" t="str">
        <f t="shared" si="699"/>
        <v>Avg of 4 NM Projects</v>
      </c>
      <c r="H3427" s="15">
        <f t="shared" si="701"/>
        <v>16</v>
      </c>
      <c r="I3427" s="93">
        <v>0</v>
      </c>
      <c r="J3427">
        <f t="shared" si="689"/>
        <v>0</v>
      </c>
      <c r="K3427" s="4">
        <v>124.02</v>
      </c>
      <c r="L3427" s="4">
        <v>132.32</v>
      </c>
      <c r="M3427" s="16">
        <f t="shared" si="690"/>
        <v>0</v>
      </c>
      <c r="N3427">
        <f t="shared" si="691"/>
        <v>1</v>
      </c>
      <c r="O3427">
        <f t="shared" si="692"/>
        <v>0</v>
      </c>
      <c r="P3427" s="63">
        <f t="shared" si="693"/>
        <v>0</v>
      </c>
    </row>
    <row r="3428" spans="1:18" x14ac:dyDescent="0.3">
      <c r="A3428">
        <f t="shared" si="694"/>
        <v>2019</v>
      </c>
      <c r="B3428">
        <f t="shared" si="695"/>
        <v>1</v>
      </c>
      <c r="C3428">
        <f t="shared" si="696"/>
        <v>21</v>
      </c>
      <c r="D3428">
        <f t="shared" si="697"/>
        <v>7</v>
      </c>
      <c r="E3428" t="str">
        <f t="shared" si="698"/>
        <v>OFF</v>
      </c>
      <c r="F3428" s="13">
        <f t="shared" si="700"/>
        <v>43486</v>
      </c>
      <c r="G3428" s="14" t="str">
        <f t="shared" si="699"/>
        <v>Avg of 4 NM Projects</v>
      </c>
      <c r="H3428" s="15">
        <f t="shared" si="701"/>
        <v>17</v>
      </c>
      <c r="I3428" s="93">
        <v>-1.28</v>
      </c>
      <c r="J3428">
        <f t="shared" si="689"/>
        <v>-7.1910112359550565E-3</v>
      </c>
      <c r="K3428" s="4">
        <v>135.49</v>
      </c>
      <c r="L3428" s="4">
        <v>134.74</v>
      </c>
      <c r="M3428" s="16">
        <f t="shared" si="690"/>
        <v>-0.17246720000000001</v>
      </c>
      <c r="N3428">
        <f t="shared" si="691"/>
        <v>0</v>
      </c>
      <c r="O3428">
        <f t="shared" si="692"/>
        <v>0</v>
      </c>
      <c r="P3428" s="63">
        <f t="shared" si="693"/>
        <v>0</v>
      </c>
    </row>
    <row r="3429" spans="1:18" x14ac:dyDescent="0.3">
      <c r="A3429">
        <f t="shared" si="694"/>
        <v>2019</v>
      </c>
      <c r="B3429">
        <f t="shared" si="695"/>
        <v>1</v>
      </c>
      <c r="C3429">
        <f t="shared" si="696"/>
        <v>21</v>
      </c>
      <c r="D3429">
        <f t="shared" si="697"/>
        <v>7</v>
      </c>
      <c r="E3429" t="str">
        <f t="shared" si="698"/>
        <v>OFF</v>
      </c>
      <c r="F3429" s="13">
        <f t="shared" si="700"/>
        <v>43486</v>
      </c>
      <c r="G3429" s="14" t="str">
        <f t="shared" si="699"/>
        <v>Avg of 4 NM Projects</v>
      </c>
      <c r="H3429" s="15">
        <f t="shared" si="701"/>
        <v>18</v>
      </c>
      <c r="I3429" s="93">
        <v>-1.4100000000000001</v>
      </c>
      <c r="J3429">
        <f t="shared" si="689"/>
        <v>-7.9213483146067416E-3</v>
      </c>
      <c r="K3429" s="4">
        <v>178.43</v>
      </c>
      <c r="L3429" s="4">
        <v>158.84</v>
      </c>
      <c r="M3429" s="16">
        <f t="shared" si="690"/>
        <v>-0.22396440000000004</v>
      </c>
      <c r="N3429">
        <f t="shared" si="691"/>
        <v>0</v>
      </c>
      <c r="O3429">
        <f t="shared" si="692"/>
        <v>0</v>
      </c>
      <c r="P3429" s="63">
        <f t="shared" si="693"/>
        <v>0</v>
      </c>
    </row>
    <row r="3430" spans="1:18" x14ac:dyDescent="0.3">
      <c r="A3430">
        <f t="shared" si="694"/>
        <v>2019</v>
      </c>
      <c r="B3430">
        <f t="shared" si="695"/>
        <v>1</v>
      </c>
      <c r="C3430">
        <f t="shared" si="696"/>
        <v>21</v>
      </c>
      <c r="D3430">
        <f t="shared" si="697"/>
        <v>7</v>
      </c>
      <c r="E3430" t="str">
        <f t="shared" si="698"/>
        <v>OFF</v>
      </c>
      <c r="F3430" s="13">
        <f t="shared" si="700"/>
        <v>43486</v>
      </c>
      <c r="G3430" s="14" t="str">
        <f t="shared" si="699"/>
        <v>Avg of 4 NM Projects</v>
      </c>
      <c r="H3430" s="15">
        <f t="shared" si="701"/>
        <v>19</v>
      </c>
      <c r="I3430" s="93">
        <v>-1.4100000000000001</v>
      </c>
      <c r="J3430">
        <f t="shared" si="689"/>
        <v>-7.9213483146067416E-3</v>
      </c>
      <c r="K3430" s="4">
        <v>151</v>
      </c>
      <c r="L3430" s="4">
        <v>156.04</v>
      </c>
      <c r="M3430" s="16">
        <f t="shared" si="690"/>
        <v>-0.2200164</v>
      </c>
      <c r="N3430">
        <f t="shared" si="691"/>
        <v>0</v>
      </c>
      <c r="O3430">
        <f t="shared" si="692"/>
        <v>0</v>
      </c>
      <c r="P3430" s="63">
        <f t="shared" si="693"/>
        <v>0</v>
      </c>
    </row>
    <row r="3431" spans="1:18" x14ac:dyDescent="0.3">
      <c r="A3431">
        <f t="shared" si="694"/>
        <v>2019</v>
      </c>
      <c r="B3431">
        <f t="shared" si="695"/>
        <v>1</v>
      </c>
      <c r="C3431">
        <f t="shared" si="696"/>
        <v>21</v>
      </c>
      <c r="D3431">
        <f t="shared" si="697"/>
        <v>7</v>
      </c>
      <c r="E3431" t="str">
        <f t="shared" si="698"/>
        <v>OFF</v>
      </c>
      <c r="F3431" s="13">
        <f t="shared" si="700"/>
        <v>43486</v>
      </c>
      <c r="G3431" s="14" t="str">
        <f t="shared" si="699"/>
        <v>Avg of 4 NM Projects</v>
      </c>
      <c r="H3431" s="15">
        <f t="shared" si="701"/>
        <v>20</v>
      </c>
      <c r="I3431" s="93">
        <v>-1.41</v>
      </c>
      <c r="J3431">
        <f t="shared" si="689"/>
        <v>-7.9213483146067416E-3</v>
      </c>
      <c r="K3431" s="4">
        <v>140.80000000000001</v>
      </c>
      <c r="L3431" s="4">
        <v>147.31</v>
      </c>
      <c r="M3431" s="16">
        <f t="shared" si="690"/>
        <v>-0.20770710000000001</v>
      </c>
      <c r="N3431">
        <f t="shared" si="691"/>
        <v>0</v>
      </c>
      <c r="O3431">
        <f t="shared" si="692"/>
        <v>0</v>
      </c>
      <c r="P3431" s="63">
        <f t="shared" si="693"/>
        <v>0</v>
      </c>
    </row>
    <row r="3432" spans="1:18" x14ac:dyDescent="0.3">
      <c r="A3432">
        <f t="shared" si="694"/>
        <v>2019</v>
      </c>
      <c r="B3432">
        <f t="shared" si="695"/>
        <v>1</v>
      </c>
      <c r="C3432">
        <f t="shared" si="696"/>
        <v>21</v>
      </c>
      <c r="D3432">
        <f t="shared" si="697"/>
        <v>7</v>
      </c>
      <c r="E3432" t="str">
        <f t="shared" si="698"/>
        <v>OFF</v>
      </c>
      <c r="F3432" s="13">
        <f t="shared" si="700"/>
        <v>43486</v>
      </c>
      <c r="G3432" s="14" t="str">
        <f t="shared" si="699"/>
        <v>Avg of 4 NM Projects</v>
      </c>
      <c r="H3432" s="15">
        <f t="shared" si="701"/>
        <v>21</v>
      </c>
      <c r="I3432" s="93">
        <v>-1.28</v>
      </c>
      <c r="J3432">
        <f t="shared" si="689"/>
        <v>-7.1910112359550565E-3</v>
      </c>
      <c r="K3432" s="4">
        <v>125.18</v>
      </c>
      <c r="L3432" s="4">
        <v>138.93</v>
      </c>
      <c r="M3432" s="16">
        <f t="shared" si="690"/>
        <v>-0.17783040000000003</v>
      </c>
      <c r="N3432">
        <f t="shared" si="691"/>
        <v>0</v>
      </c>
      <c r="O3432">
        <f t="shared" si="692"/>
        <v>0</v>
      </c>
      <c r="P3432" s="63">
        <f t="shared" si="693"/>
        <v>0</v>
      </c>
    </row>
    <row r="3433" spans="1:18" x14ac:dyDescent="0.3">
      <c r="A3433">
        <f t="shared" si="694"/>
        <v>2019</v>
      </c>
      <c r="B3433">
        <f t="shared" si="695"/>
        <v>1</v>
      </c>
      <c r="C3433">
        <f t="shared" si="696"/>
        <v>21</v>
      </c>
      <c r="D3433">
        <f t="shared" si="697"/>
        <v>7</v>
      </c>
      <c r="E3433" t="str">
        <f t="shared" si="698"/>
        <v>OFF</v>
      </c>
      <c r="F3433" s="13">
        <f t="shared" si="700"/>
        <v>43486</v>
      </c>
      <c r="G3433" s="14" t="str">
        <f t="shared" si="699"/>
        <v>Avg of 4 NM Projects</v>
      </c>
      <c r="H3433" s="15">
        <f t="shared" si="701"/>
        <v>22</v>
      </c>
      <c r="I3433" s="93">
        <v>-1.67</v>
      </c>
      <c r="J3433">
        <f t="shared" si="689"/>
        <v>-9.382022471910112E-3</v>
      </c>
      <c r="K3433" s="4">
        <v>123.89</v>
      </c>
      <c r="L3433" s="4">
        <v>143.5</v>
      </c>
      <c r="M3433" s="16">
        <f t="shared" si="690"/>
        <v>-0.23964499999999997</v>
      </c>
      <c r="N3433">
        <f t="shared" si="691"/>
        <v>0</v>
      </c>
      <c r="O3433">
        <f t="shared" si="692"/>
        <v>0</v>
      </c>
      <c r="P3433" s="63">
        <f t="shared" si="693"/>
        <v>0</v>
      </c>
    </row>
    <row r="3434" spans="1:18" x14ac:dyDescent="0.3">
      <c r="A3434">
        <f t="shared" si="694"/>
        <v>2019</v>
      </c>
      <c r="B3434">
        <f t="shared" si="695"/>
        <v>1</v>
      </c>
      <c r="C3434">
        <f t="shared" si="696"/>
        <v>21</v>
      </c>
      <c r="D3434">
        <f t="shared" si="697"/>
        <v>7</v>
      </c>
      <c r="E3434" t="str">
        <f t="shared" si="698"/>
        <v>OFF</v>
      </c>
      <c r="F3434" s="13">
        <f t="shared" si="700"/>
        <v>43486</v>
      </c>
      <c r="G3434" s="14" t="str">
        <f t="shared" si="699"/>
        <v>Avg of 4 NM Projects</v>
      </c>
      <c r="H3434" s="15">
        <f t="shared" si="701"/>
        <v>23</v>
      </c>
      <c r="I3434" s="93">
        <v>-1.4100000000000001</v>
      </c>
      <c r="J3434">
        <f t="shared" si="689"/>
        <v>-7.9213483146067416E-3</v>
      </c>
      <c r="K3434" s="4">
        <v>115.73</v>
      </c>
      <c r="L3434" s="4">
        <v>100.81</v>
      </c>
      <c r="M3434" s="16">
        <f t="shared" si="690"/>
        <v>-0.14214210000000002</v>
      </c>
      <c r="N3434">
        <f t="shared" si="691"/>
        <v>0</v>
      </c>
      <c r="O3434">
        <f t="shared" si="692"/>
        <v>0</v>
      </c>
      <c r="P3434" s="63">
        <f t="shared" si="693"/>
        <v>0</v>
      </c>
    </row>
    <row r="3435" spans="1:18" x14ac:dyDescent="0.3">
      <c r="A3435">
        <f t="shared" si="694"/>
        <v>2019</v>
      </c>
      <c r="B3435">
        <f t="shared" si="695"/>
        <v>1</v>
      </c>
      <c r="C3435">
        <f t="shared" si="696"/>
        <v>21</v>
      </c>
      <c r="D3435">
        <f t="shared" si="697"/>
        <v>7</v>
      </c>
      <c r="E3435" t="str">
        <f t="shared" si="698"/>
        <v>OFF</v>
      </c>
      <c r="F3435" s="13">
        <f t="shared" si="700"/>
        <v>43486</v>
      </c>
      <c r="G3435" s="14" t="str">
        <f t="shared" si="699"/>
        <v>Avg of 4 NM Projects</v>
      </c>
      <c r="H3435" s="15">
        <f t="shared" si="701"/>
        <v>24</v>
      </c>
      <c r="I3435" s="93">
        <v>-1.28</v>
      </c>
      <c r="J3435">
        <f t="shared" si="689"/>
        <v>-7.1910112359550565E-3</v>
      </c>
      <c r="K3435" s="4">
        <v>118.08</v>
      </c>
      <c r="L3435" s="4">
        <v>96.68</v>
      </c>
      <c r="M3435" s="16">
        <f t="shared" si="690"/>
        <v>-0.12375040000000001</v>
      </c>
      <c r="N3435">
        <f t="shared" si="691"/>
        <v>0</v>
      </c>
      <c r="O3435">
        <f t="shared" si="692"/>
        <v>0</v>
      </c>
      <c r="P3435" s="63">
        <f t="shared" si="693"/>
        <v>0</v>
      </c>
    </row>
    <row r="3436" spans="1:18" x14ac:dyDescent="0.3">
      <c r="A3436">
        <f t="shared" si="694"/>
        <v>2019</v>
      </c>
      <c r="B3436">
        <f t="shared" si="695"/>
        <v>1</v>
      </c>
      <c r="C3436">
        <f t="shared" si="696"/>
        <v>22</v>
      </c>
      <c r="D3436">
        <f t="shared" si="697"/>
        <v>1</v>
      </c>
      <c r="E3436" t="str">
        <f t="shared" si="698"/>
        <v>OFF</v>
      </c>
      <c r="F3436" s="13">
        <f t="shared" si="700"/>
        <v>43487</v>
      </c>
      <c r="G3436" s="14" t="str">
        <f t="shared" si="699"/>
        <v>Avg of 4 NM Projects</v>
      </c>
      <c r="H3436" s="15">
        <f t="shared" si="701"/>
        <v>1</v>
      </c>
      <c r="I3436" s="93">
        <v>-1.67</v>
      </c>
      <c r="J3436">
        <f t="shared" si="689"/>
        <v>-9.382022471910112E-3</v>
      </c>
      <c r="K3436" s="4">
        <v>107.66</v>
      </c>
      <c r="L3436" s="4">
        <v>124.68</v>
      </c>
      <c r="M3436" s="16">
        <f t="shared" si="690"/>
        <v>-0.2082156</v>
      </c>
      <c r="N3436">
        <f t="shared" si="691"/>
        <v>0</v>
      </c>
      <c r="O3436">
        <f t="shared" si="692"/>
        <v>0</v>
      </c>
      <c r="P3436" s="63">
        <f t="shared" si="693"/>
        <v>0</v>
      </c>
      <c r="Q3436" s="34"/>
      <c r="R3436" s="34"/>
    </row>
    <row r="3437" spans="1:18" x14ac:dyDescent="0.3">
      <c r="A3437">
        <f t="shared" si="694"/>
        <v>2019</v>
      </c>
      <c r="B3437">
        <f t="shared" si="695"/>
        <v>1</v>
      </c>
      <c r="C3437">
        <f t="shared" si="696"/>
        <v>22</v>
      </c>
      <c r="D3437">
        <f t="shared" si="697"/>
        <v>1</v>
      </c>
      <c r="E3437" t="str">
        <f t="shared" si="698"/>
        <v>OFF</v>
      </c>
      <c r="F3437" s="13">
        <f t="shared" si="700"/>
        <v>43487</v>
      </c>
      <c r="G3437" s="14" t="str">
        <f t="shared" si="699"/>
        <v>Avg of 4 NM Projects</v>
      </c>
      <c r="H3437" s="15">
        <f t="shared" si="701"/>
        <v>2</v>
      </c>
      <c r="I3437" s="93">
        <v>-1.41</v>
      </c>
      <c r="J3437">
        <f t="shared" si="689"/>
        <v>-7.9213483146067416E-3</v>
      </c>
      <c r="K3437" s="4">
        <v>106.71</v>
      </c>
      <c r="L3437" s="4">
        <v>146.04</v>
      </c>
      <c r="M3437" s="16">
        <f t="shared" si="690"/>
        <v>-0.20591639999999997</v>
      </c>
      <c r="N3437">
        <f t="shared" si="691"/>
        <v>0</v>
      </c>
      <c r="O3437">
        <f t="shared" si="692"/>
        <v>0</v>
      </c>
      <c r="P3437" s="63">
        <f t="shared" si="693"/>
        <v>0</v>
      </c>
    </row>
    <row r="3438" spans="1:18" x14ac:dyDescent="0.3">
      <c r="A3438">
        <f t="shared" si="694"/>
        <v>2019</v>
      </c>
      <c r="B3438">
        <f t="shared" si="695"/>
        <v>1</v>
      </c>
      <c r="C3438">
        <f t="shared" si="696"/>
        <v>22</v>
      </c>
      <c r="D3438">
        <f t="shared" si="697"/>
        <v>1</v>
      </c>
      <c r="E3438" t="str">
        <f t="shared" si="698"/>
        <v>OFF</v>
      </c>
      <c r="F3438" s="13">
        <f t="shared" si="700"/>
        <v>43487</v>
      </c>
      <c r="G3438" s="14" t="str">
        <f t="shared" si="699"/>
        <v>Avg of 4 NM Projects</v>
      </c>
      <c r="H3438" s="15">
        <f t="shared" si="701"/>
        <v>3</v>
      </c>
      <c r="I3438" s="93">
        <v>-1.28</v>
      </c>
      <c r="J3438">
        <f t="shared" si="689"/>
        <v>-7.1910112359550565E-3</v>
      </c>
      <c r="K3438" s="4">
        <v>104.84</v>
      </c>
      <c r="L3438" s="4">
        <v>124.55</v>
      </c>
      <c r="M3438" s="16">
        <f t="shared" si="690"/>
        <v>-0.15942400000000001</v>
      </c>
      <c r="N3438">
        <f t="shared" si="691"/>
        <v>0</v>
      </c>
      <c r="O3438">
        <f t="shared" si="692"/>
        <v>0</v>
      </c>
      <c r="P3438" s="63">
        <f t="shared" si="693"/>
        <v>0</v>
      </c>
    </row>
    <row r="3439" spans="1:18" x14ac:dyDescent="0.3">
      <c r="A3439">
        <f t="shared" si="694"/>
        <v>2019</v>
      </c>
      <c r="B3439">
        <f t="shared" si="695"/>
        <v>1</v>
      </c>
      <c r="C3439">
        <f t="shared" si="696"/>
        <v>22</v>
      </c>
      <c r="D3439">
        <f t="shared" si="697"/>
        <v>1</v>
      </c>
      <c r="E3439" t="str">
        <f t="shared" si="698"/>
        <v>OFF</v>
      </c>
      <c r="F3439" s="13">
        <f t="shared" si="700"/>
        <v>43487</v>
      </c>
      <c r="G3439" s="14" t="str">
        <f t="shared" si="699"/>
        <v>Avg of 4 NM Projects</v>
      </c>
      <c r="H3439" s="15">
        <f t="shared" si="701"/>
        <v>4</v>
      </c>
      <c r="I3439" s="93">
        <v>-1.665</v>
      </c>
      <c r="J3439">
        <f t="shared" si="689"/>
        <v>-9.3539325842696627E-3</v>
      </c>
      <c r="K3439" s="4">
        <v>103.93</v>
      </c>
      <c r="L3439" s="4">
        <v>121.32</v>
      </c>
      <c r="M3439" s="16">
        <f t="shared" si="690"/>
        <v>-0.20199779999999998</v>
      </c>
      <c r="N3439">
        <f t="shared" si="691"/>
        <v>0</v>
      </c>
      <c r="O3439">
        <f t="shared" si="692"/>
        <v>0</v>
      </c>
      <c r="P3439" s="63">
        <f t="shared" si="693"/>
        <v>0</v>
      </c>
    </row>
    <row r="3440" spans="1:18" x14ac:dyDescent="0.3">
      <c r="A3440">
        <f t="shared" si="694"/>
        <v>2019</v>
      </c>
      <c r="B3440">
        <f t="shared" si="695"/>
        <v>1</v>
      </c>
      <c r="C3440">
        <f t="shared" si="696"/>
        <v>22</v>
      </c>
      <c r="D3440">
        <f t="shared" si="697"/>
        <v>1</v>
      </c>
      <c r="E3440" t="str">
        <f t="shared" si="698"/>
        <v>OFF</v>
      </c>
      <c r="F3440" s="13">
        <f t="shared" si="700"/>
        <v>43487</v>
      </c>
      <c r="G3440" s="14" t="str">
        <f t="shared" si="699"/>
        <v>Avg of 4 NM Projects</v>
      </c>
      <c r="H3440" s="15">
        <f t="shared" si="701"/>
        <v>5</v>
      </c>
      <c r="I3440" s="93">
        <v>-1.28</v>
      </c>
      <c r="J3440">
        <f t="shared" si="689"/>
        <v>-7.1910112359550565E-3</v>
      </c>
      <c r="K3440" s="4">
        <v>106.58</v>
      </c>
      <c r="L3440" s="4">
        <v>129.91</v>
      </c>
      <c r="M3440" s="16">
        <f t="shared" si="690"/>
        <v>-0.16628479999999998</v>
      </c>
      <c r="N3440">
        <f t="shared" si="691"/>
        <v>0</v>
      </c>
      <c r="O3440">
        <f t="shared" si="692"/>
        <v>0</v>
      </c>
      <c r="P3440" s="63">
        <f t="shared" si="693"/>
        <v>0</v>
      </c>
    </row>
    <row r="3441" spans="1:16" x14ac:dyDescent="0.3">
      <c r="A3441">
        <f t="shared" si="694"/>
        <v>2019</v>
      </c>
      <c r="B3441">
        <f t="shared" si="695"/>
        <v>1</v>
      </c>
      <c r="C3441">
        <f t="shared" si="696"/>
        <v>22</v>
      </c>
      <c r="D3441">
        <f t="shared" si="697"/>
        <v>1</v>
      </c>
      <c r="E3441" t="str">
        <f t="shared" si="698"/>
        <v>OFF</v>
      </c>
      <c r="F3441" s="13">
        <f t="shared" si="700"/>
        <v>43487</v>
      </c>
      <c r="G3441" s="14" t="str">
        <f t="shared" si="699"/>
        <v>Avg of 4 NM Projects</v>
      </c>
      <c r="H3441" s="15">
        <f t="shared" si="701"/>
        <v>6</v>
      </c>
      <c r="I3441" s="93">
        <v>-1.54</v>
      </c>
      <c r="J3441">
        <f t="shared" si="689"/>
        <v>-8.6516853932584268E-3</v>
      </c>
      <c r="K3441" s="4">
        <v>113.77</v>
      </c>
      <c r="L3441" s="4">
        <v>148.54</v>
      </c>
      <c r="M3441" s="16">
        <f t="shared" si="690"/>
        <v>-0.2287516</v>
      </c>
      <c r="N3441">
        <f t="shared" si="691"/>
        <v>0</v>
      </c>
      <c r="O3441">
        <f t="shared" si="692"/>
        <v>0</v>
      </c>
      <c r="P3441" s="63">
        <f t="shared" si="693"/>
        <v>0</v>
      </c>
    </row>
    <row r="3442" spans="1:16" x14ac:dyDescent="0.3">
      <c r="A3442">
        <f t="shared" si="694"/>
        <v>2019</v>
      </c>
      <c r="B3442">
        <f t="shared" si="695"/>
        <v>1</v>
      </c>
      <c r="C3442">
        <f t="shared" si="696"/>
        <v>22</v>
      </c>
      <c r="D3442">
        <f t="shared" si="697"/>
        <v>1</v>
      </c>
      <c r="E3442" t="str">
        <f t="shared" si="698"/>
        <v>OFF</v>
      </c>
      <c r="F3442" s="13">
        <f t="shared" si="700"/>
        <v>43487</v>
      </c>
      <c r="G3442" s="14" t="str">
        <f t="shared" si="699"/>
        <v>Avg of 4 NM Projects</v>
      </c>
      <c r="H3442" s="15">
        <f t="shared" si="701"/>
        <v>7</v>
      </c>
      <c r="I3442" s="93">
        <v>-1.28</v>
      </c>
      <c r="J3442">
        <f t="shared" si="689"/>
        <v>-7.1910112359550565E-3</v>
      </c>
      <c r="K3442" s="4">
        <v>166.75</v>
      </c>
      <c r="L3442" s="4">
        <v>154.97999999999999</v>
      </c>
      <c r="M3442" s="16">
        <f t="shared" si="690"/>
        <v>-0.19837439999999998</v>
      </c>
      <c r="N3442">
        <f t="shared" si="691"/>
        <v>0</v>
      </c>
      <c r="O3442">
        <f t="shared" si="692"/>
        <v>0</v>
      </c>
      <c r="P3442" s="63">
        <f t="shared" si="693"/>
        <v>0</v>
      </c>
    </row>
    <row r="3443" spans="1:16" x14ac:dyDescent="0.3">
      <c r="A3443">
        <f t="shared" si="694"/>
        <v>2019</v>
      </c>
      <c r="B3443">
        <f t="shared" si="695"/>
        <v>1</v>
      </c>
      <c r="C3443">
        <f t="shared" si="696"/>
        <v>22</v>
      </c>
      <c r="D3443">
        <f t="shared" si="697"/>
        <v>1</v>
      </c>
      <c r="E3443" t="str">
        <f t="shared" si="698"/>
        <v>OFF</v>
      </c>
      <c r="F3443" s="13">
        <f t="shared" si="700"/>
        <v>43487</v>
      </c>
      <c r="G3443" s="14" t="str">
        <f t="shared" si="699"/>
        <v>Avg of 4 NM Projects</v>
      </c>
      <c r="H3443" s="15">
        <f t="shared" si="701"/>
        <v>8</v>
      </c>
      <c r="I3443" s="93">
        <v>-1.7949999999999999</v>
      </c>
      <c r="J3443">
        <f t="shared" si="689"/>
        <v>-1.0084269662921348E-2</v>
      </c>
      <c r="K3443" s="4">
        <v>139.32</v>
      </c>
      <c r="L3443" s="4">
        <v>139.13999999999999</v>
      </c>
      <c r="M3443" s="16">
        <f t="shared" si="690"/>
        <v>-0.24975629999999996</v>
      </c>
      <c r="N3443">
        <f t="shared" si="691"/>
        <v>0</v>
      </c>
      <c r="O3443">
        <f t="shared" si="692"/>
        <v>0</v>
      </c>
      <c r="P3443" s="63">
        <f t="shared" si="693"/>
        <v>0</v>
      </c>
    </row>
    <row r="3444" spans="1:16" x14ac:dyDescent="0.3">
      <c r="A3444">
        <f t="shared" si="694"/>
        <v>2019</v>
      </c>
      <c r="B3444">
        <f t="shared" si="695"/>
        <v>1</v>
      </c>
      <c r="C3444">
        <f t="shared" si="696"/>
        <v>22</v>
      </c>
      <c r="D3444">
        <f t="shared" si="697"/>
        <v>1</v>
      </c>
      <c r="E3444" t="str">
        <f t="shared" si="698"/>
        <v>OFF</v>
      </c>
      <c r="F3444" s="13">
        <f t="shared" si="700"/>
        <v>43487</v>
      </c>
      <c r="G3444" s="14" t="str">
        <f t="shared" si="699"/>
        <v>Avg of 4 NM Projects</v>
      </c>
      <c r="H3444" s="15">
        <f t="shared" si="701"/>
        <v>9</v>
      </c>
      <c r="I3444" s="93">
        <v>0.255</v>
      </c>
      <c r="J3444">
        <f t="shared" si="689"/>
        <v>1.4325842696629213E-3</v>
      </c>
      <c r="K3444" s="4">
        <v>114.14</v>
      </c>
      <c r="L3444" s="4">
        <v>133.99</v>
      </c>
      <c r="M3444" s="16">
        <f t="shared" si="690"/>
        <v>3.4167450000000002E-2</v>
      </c>
      <c r="N3444">
        <f t="shared" si="691"/>
        <v>0</v>
      </c>
      <c r="O3444">
        <f t="shared" si="692"/>
        <v>0</v>
      </c>
      <c r="P3444" s="63">
        <f t="shared" si="693"/>
        <v>0</v>
      </c>
    </row>
    <row r="3445" spans="1:16" x14ac:dyDescent="0.3">
      <c r="A3445">
        <f t="shared" si="694"/>
        <v>2019</v>
      </c>
      <c r="B3445">
        <f t="shared" si="695"/>
        <v>1</v>
      </c>
      <c r="C3445">
        <f t="shared" si="696"/>
        <v>22</v>
      </c>
      <c r="D3445">
        <f t="shared" si="697"/>
        <v>1</v>
      </c>
      <c r="E3445" t="str">
        <f t="shared" si="698"/>
        <v>OFF</v>
      </c>
      <c r="F3445" s="13">
        <f t="shared" si="700"/>
        <v>43487</v>
      </c>
      <c r="G3445" s="14" t="str">
        <f t="shared" si="699"/>
        <v>Avg of 4 NM Projects</v>
      </c>
      <c r="H3445" s="15">
        <f t="shared" si="701"/>
        <v>10</v>
      </c>
      <c r="I3445" s="93">
        <v>1.9249999999999998</v>
      </c>
      <c r="J3445">
        <f t="shared" si="689"/>
        <v>1.0814606741573033E-2</v>
      </c>
      <c r="K3445" s="4">
        <v>109.2</v>
      </c>
      <c r="L3445" s="4">
        <v>128.88</v>
      </c>
      <c r="M3445" s="16">
        <f t="shared" si="690"/>
        <v>0.24809399999999995</v>
      </c>
      <c r="N3445">
        <f t="shared" si="691"/>
        <v>0</v>
      </c>
      <c r="O3445">
        <f t="shared" si="692"/>
        <v>0</v>
      </c>
      <c r="P3445" s="63">
        <f t="shared" si="693"/>
        <v>0</v>
      </c>
    </row>
    <row r="3446" spans="1:16" x14ac:dyDescent="0.3">
      <c r="A3446">
        <f t="shared" si="694"/>
        <v>2019</v>
      </c>
      <c r="B3446">
        <f t="shared" si="695"/>
        <v>1</v>
      </c>
      <c r="C3446">
        <f t="shared" si="696"/>
        <v>22</v>
      </c>
      <c r="D3446">
        <f t="shared" si="697"/>
        <v>1</v>
      </c>
      <c r="E3446" t="str">
        <f t="shared" si="698"/>
        <v>OFF</v>
      </c>
      <c r="F3446" s="13">
        <f t="shared" si="700"/>
        <v>43487</v>
      </c>
      <c r="G3446" s="14" t="str">
        <f t="shared" si="699"/>
        <v>Avg of 4 NM Projects</v>
      </c>
      <c r="H3446" s="15">
        <f t="shared" si="701"/>
        <v>11</v>
      </c>
      <c r="I3446" s="93">
        <v>3.8449999999999998</v>
      </c>
      <c r="J3446">
        <f t="shared" si="689"/>
        <v>2.1601123595505617E-2</v>
      </c>
      <c r="K3446" s="4">
        <v>109.27</v>
      </c>
      <c r="L3446" s="4">
        <v>131.88999999999999</v>
      </c>
      <c r="M3446" s="16">
        <f t="shared" si="690"/>
        <v>0.50711704999999985</v>
      </c>
      <c r="N3446">
        <f t="shared" si="691"/>
        <v>0</v>
      </c>
      <c r="O3446">
        <f t="shared" si="692"/>
        <v>0</v>
      </c>
      <c r="P3446" s="63">
        <f t="shared" si="693"/>
        <v>0</v>
      </c>
    </row>
    <row r="3447" spans="1:16" x14ac:dyDescent="0.3">
      <c r="A3447">
        <f t="shared" si="694"/>
        <v>2019</v>
      </c>
      <c r="B3447">
        <f t="shared" si="695"/>
        <v>1</v>
      </c>
      <c r="C3447">
        <f t="shared" si="696"/>
        <v>22</v>
      </c>
      <c r="D3447">
        <f t="shared" si="697"/>
        <v>1</v>
      </c>
      <c r="E3447" t="str">
        <f t="shared" si="698"/>
        <v>OFF</v>
      </c>
      <c r="F3447" s="13">
        <f t="shared" si="700"/>
        <v>43487</v>
      </c>
      <c r="G3447" s="14" t="str">
        <f t="shared" si="699"/>
        <v>Avg of 4 NM Projects</v>
      </c>
      <c r="H3447" s="15">
        <f t="shared" si="701"/>
        <v>12</v>
      </c>
      <c r="I3447" s="93">
        <v>4.3550000000000004</v>
      </c>
      <c r="J3447">
        <f t="shared" si="689"/>
        <v>2.4466292134831463E-2</v>
      </c>
      <c r="K3447" s="4">
        <v>102.01</v>
      </c>
      <c r="L3447" s="4">
        <v>130.09</v>
      </c>
      <c r="M3447" s="16">
        <f t="shared" si="690"/>
        <v>0.56654195000000007</v>
      </c>
      <c r="N3447">
        <f t="shared" si="691"/>
        <v>0</v>
      </c>
      <c r="O3447">
        <f t="shared" si="692"/>
        <v>0</v>
      </c>
      <c r="P3447" s="63">
        <f t="shared" si="693"/>
        <v>0</v>
      </c>
    </row>
    <row r="3448" spans="1:16" x14ac:dyDescent="0.3">
      <c r="A3448">
        <f t="shared" si="694"/>
        <v>2019</v>
      </c>
      <c r="B3448">
        <f t="shared" si="695"/>
        <v>1</v>
      </c>
      <c r="C3448">
        <f t="shared" si="696"/>
        <v>22</v>
      </c>
      <c r="D3448">
        <f t="shared" si="697"/>
        <v>1</v>
      </c>
      <c r="E3448" t="str">
        <f t="shared" si="698"/>
        <v>OFF</v>
      </c>
      <c r="F3448" s="13">
        <f t="shared" si="700"/>
        <v>43487</v>
      </c>
      <c r="G3448" s="14" t="str">
        <f t="shared" si="699"/>
        <v>Avg of 4 NM Projects</v>
      </c>
      <c r="H3448" s="15">
        <f t="shared" si="701"/>
        <v>13</v>
      </c>
      <c r="I3448" s="93">
        <v>4.0950000000000006</v>
      </c>
      <c r="J3448">
        <f t="shared" si="689"/>
        <v>2.3005617977528092E-2</v>
      </c>
      <c r="K3448" s="4">
        <v>99.53</v>
      </c>
      <c r="L3448" s="4">
        <v>98.98</v>
      </c>
      <c r="M3448" s="16">
        <f t="shared" si="690"/>
        <v>0.40532310000000005</v>
      </c>
      <c r="N3448">
        <f t="shared" si="691"/>
        <v>0</v>
      </c>
      <c r="O3448">
        <f t="shared" si="692"/>
        <v>0</v>
      </c>
      <c r="P3448" s="63">
        <f t="shared" si="693"/>
        <v>0</v>
      </c>
    </row>
    <row r="3449" spans="1:16" x14ac:dyDescent="0.3">
      <c r="A3449">
        <f t="shared" si="694"/>
        <v>2019</v>
      </c>
      <c r="B3449">
        <f t="shared" si="695"/>
        <v>1</v>
      </c>
      <c r="C3449">
        <f t="shared" si="696"/>
        <v>22</v>
      </c>
      <c r="D3449">
        <f t="shared" si="697"/>
        <v>1</v>
      </c>
      <c r="E3449" t="str">
        <f t="shared" si="698"/>
        <v>OFF</v>
      </c>
      <c r="F3449" s="13">
        <f t="shared" si="700"/>
        <v>43487</v>
      </c>
      <c r="G3449" s="14" t="str">
        <f t="shared" si="699"/>
        <v>Avg of 4 NM Projects</v>
      </c>
      <c r="H3449" s="15">
        <f t="shared" si="701"/>
        <v>14</v>
      </c>
      <c r="I3449" s="93">
        <v>3.2</v>
      </c>
      <c r="J3449">
        <f t="shared" si="689"/>
        <v>1.7977528089887642E-2</v>
      </c>
      <c r="K3449" s="4">
        <v>96.75</v>
      </c>
      <c r="L3449" s="4">
        <v>91.62</v>
      </c>
      <c r="M3449" s="16">
        <f t="shared" si="690"/>
        <v>0.293184</v>
      </c>
      <c r="N3449">
        <f t="shared" si="691"/>
        <v>0</v>
      </c>
      <c r="O3449">
        <f t="shared" si="692"/>
        <v>0</v>
      </c>
      <c r="P3449" s="63">
        <f t="shared" si="693"/>
        <v>0</v>
      </c>
    </row>
    <row r="3450" spans="1:16" x14ac:dyDescent="0.3">
      <c r="A3450">
        <f t="shared" si="694"/>
        <v>2019</v>
      </c>
      <c r="B3450">
        <f t="shared" si="695"/>
        <v>1</v>
      </c>
      <c r="C3450">
        <f t="shared" si="696"/>
        <v>22</v>
      </c>
      <c r="D3450">
        <f t="shared" si="697"/>
        <v>1</v>
      </c>
      <c r="E3450" t="str">
        <f t="shared" si="698"/>
        <v>OFF</v>
      </c>
      <c r="F3450" s="13">
        <f t="shared" si="700"/>
        <v>43487</v>
      </c>
      <c r="G3450" s="14" t="str">
        <f t="shared" si="699"/>
        <v>Avg of 4 NM Projects</v>
      </c>
      <c r="H3450" s="15">
        <f t="shared" si="701"/>
        <v>15</v>
      </c>
      <c r="I3450" s="93">
        <v>1.66</v>
      </c>
      <c r="J3450">
        <f t="shared" si="689"/>
        <v>9.3258426966292135E-3</v>
      </c>
      <c r="K3450" s="4">
        <v>95.11</v>
      </c>
      <c r="L3450" s="4">
        <v>92.3</v>
      </c>
      <c r="M3450" s="16">
        <f t="shared" si="690"/>
        <v>0.15321799999999999</v>
      </c>
      <c r="N3450">
        <f t="shared" si="691"/>
        <v>0</v>
      </c>
      <c r="O3450">
        <f t="shared" si="692"/>
        <v>0</v>
      </c>
      <c r="P3450" s="63">
        <f t="shared" si="693"/>
        <v>0</v>
      </c>
    </row>
    <row r="3451" spans="1:16" x14ac:dyDescent="0.3">
      <c r="A3451">
        <f t="shared" si="694"/>
        <v>2019</v>
      </c>
      <c r="B3451">
        <f t="shared" si="695"/>
        <v>1</v>
      </c>
      <c r="C3451">
        <f t="shared" si="696"/>
        <v>22</v>
      </c>
      <c r="D3451">
        <f t="shared" si="697"/>
        <v>1</v>
      </c>
      <c r="E3451" t="str">
        <f t="shared" si="698"/>
        <v>OFF</v>
      </c>
      <c r="F3451" s="13">
        <f t="shared" si="700"/>
        <v>43487</v>
      </c>
      <c r="G3451" s="14" t="str">
        <f t="shared" si="699"/>
        <v>Avg of 4 NM Projects</v>
      </c>
      <c r="H3451" s="15">
        <f t="shared" si="701"/>
        <v>16</v>
      </c>
      <c r="I3451" s="93">
        <v>-0.12999999999999989</v>
      </c>
      <c r="J3451">
        <f t="shared" si="689"/>
        <v>-7.3033707865168484E-4</v>
      </c>
      <c r="K3451" s="4">
        <v>90.7</v>
      </c>
      <c r="L3451" s="4">
        <v>97.57</v>
      </c>
      <c r="M3451" s="16">
        <f t="shared" si="690"/>
        <v>-1.2684099999999988E-2</v>
      </c>
      <c r="N3451">
        <f t="shared" si="691"/>
        <v>0</v>
      </c>
      <c r="O3451">
        <f t="shared" si="692"/>
        <v>0</v>
      </c>
      <c r="P3451" s="63">
        <f t="shared" si="693"/>
        <v>0</v>
      </c>
    </row>
    <row r="3452" spans="1:16" x14ac:dyDescent="0.3">
      <c r="A3452">
        <f t="shared" si="694"/>
        <v>2019</v>
      </c>
      <c r="B3452">
        <f t="shared" si="695"/>
        <v>1</v>
      </c>
      <c r="C3452">
        <f t="shared" si="696"/>
        <v>22</v>
      </c>
      <c r="D3452">
        <f t="shared" si="697"/>
        <v>1</v>
      </c>
      <c r="E3452" t="str">
        <f t="shared" si="698"/>
        <v>OFF</v>
      </c>
      <c r="F3452" s="13">
        <f t="shared" si="700"/>
        <v>43487</v>
      </c>
      <c r="G3452" s="14" t="str">
        <f t="shared" si="699"/>
        <v>Avg of 4 NM Projects</v>
      </c>
      <c r="H3452" s="15">
        <f t="shared" si="701"/>
        <v>17</v>
      </c>
      <c r="I3452" s="93">
        <v>-1.2799999999999998</v>
      </c>
      <c r="J3452">
        <f t="shared" si="689"/>
        <v>-7.1910112359550547E-3</v>
      </c>
      <c r="K3452" s="4">
        <v>95.95</v>
      </c>
      <c r="L3452" s="4">
        <v>108.02</v>
      </c>
      <c r="M3452" s="16">
        <f t="shared" si="690"/>
        <v>-0.13826559999999999</v>
      </c>
      <c r="N3452">
        <f t="shared" si="691"/>
        <v>0</v>
      </c>
      <c r="O3452">
        <f t="shared" si="692"/>
        <v>0</v>
      </c>
      <c r="P3452" s="63">
        <f t="shared" si="693"/>
        <v>0</v>
      </c>
    </row>
    <row r="3453" spans="1:16" x14ac:dyDescent="0.3">
      <c r="A3453">
        <f t="shared" si="694"/>
        <v>2019</v>
      </c>
      <c r="B3453">
        <f t="shared" si="695"/>
        <v>1</v>
      </c>
      <c r="C3453">
        <f t="shared" si="696"/>
        <v>22</v>
      </c>
      <c r="D3453">
        <f t="shared" si="697"/>
        <v>1</v>
      </c>
      <c r="E3453" t="str">
        <f t="shared" si="698"/>
        <v>OFF</v>
      </c>
      <c r="F3453" s="13">
        <f t="shared" si="700"/>
        <v>43487</v>
      </c>
      <c r="G3453" s="14" t="str">
        <f t="shared" si="699"/>
        <v>Avg of 4 NM Projects</v>
      </c>
      <c r="H3453" s="15">
        <f t="shared" si="701"/>
        <v>18</v>
      </c>
      <c r="I3453" s="93">
        <v>-1.41</v>
      </c>
      <c r="J3453">
        <f t="shared" si="689"/>
        <v>-7.9213483146067416E-3</v>
      </c>
      <c r="K3453" s="4">
        <v>127.68</v>
      </c>
      <c r="L3453" s="4">
        <v>127.32</v>
      </c>
      <c r="M3453" s="16">
        <f t="shared" si="690"/>
        <v>-0.17952119999999999</v>
      </c>
      <c r="N3453">
        <f t="shared" si="691"/>
        <v>0</v>
      </c>
      <c r="O3453">
        <f t="shared" si="692"/>
        <v>0</v>
      </c>
      <c r="P3453" s="63">
        <f t="shared" si="693"/>
        <v>0</v>
      </c>
    </row>
    <row r="3454" spans="1:16" x14ac:dyDescent="0.3">
      <c r="A3454">
        <f t="shared" si="694"/>
        <v>2019</v>
      </c>
      <c r="B3454">
        <f t="shared" si="695"/>
        <v>1</v>
      </c>
      <c r="C3454">
        <f t="shared" si="696"/>
        <v>22</v>
      </c>
      <c r="D3454">
        <f t="shared" si="697"/>
        <v>1</v>
      </c>
      <c r="E3454" t="str">
        <f t="shared" si="698"/>
        <v>OFF</v>
      </c>
      <c r="F3454" s="13">
        <f t="shared" si="700"/>
        <v>43487</v>
      </c>
      <c r="G3454" s="14" t="str">
        <f t="shared" si="699"/>
        <v>Avg of 4 NM Projects</v>
      </c>
      <c r="H3454" s="15">
        <f t="shared" si="701"/>
        <v>19</v>
      </c>
      <c r="I3454" s="93">
        <v>-1.54</v>
      </c>
      <c r="J3454">
        <f t="shared" si="689"/>
        <v>-8.6516853932584268E-3</v>
      </c>
      <c r="K3454" s="4">
        <v>127.04</v>
      </c>
      <c r="L3454" s="4">
        <v>122.29</v>
      </c>
      <c r="M3454" s="16">
        <f t="shared" si="690"/>
        <v>-0.18832660000000001</v>
      </c>
      <c r="N3454">
        <f t="shared" si="691"/>
        <v>0</v>
      </c>
      <c r="O3454">
        <f t="shared" si="692"/>
        <v>0</v>
      </c>
      <c r="P3454" s="63">
        <f t="shared" si="693"/>
        <v>0</v>
      </c>
    </row>
    <row r="3455" spans="1:16" x14ac:dyDescent="0.3">
      <c r="A3455">
        <f t="shared" si="694"/>
        <v>2019</v>
      </c>
      <c r="B3455">
        <f t="shared" si="695"/>
        <v>1</v>
      </c>
      <c r="C3455">
        <f t="shared" si="696"/>
        <v>22</v>
      </c>
      <c r="D3455">
        <f t="shared" si="697"/>
        <v>1</v>
      </c>
      <c r="E3455" t="str">
        <f t="shared" si="698"/>
        <v>OFF</v>
      </c>
      <c r="F3455" s="13">
        <f t="shared" si="700"/>
        <v>43487</v>
      </c>
      <c r="G3455" s="14" t="str">
        <f t="shared" si="699"/>
        <v>Avg of 4 NM Projects</v>
      </c>
      <c r="H3455" s="15">
        <f t="shared" si="701"/>
        <v>20</v>
      </c>
      <c r="I3455" s="93">
        <v>-1.54</v>
      </c>
      <c r="J3455">
        <f t="shared" si="689"/>
        <v>-8.6516853932584268E-3</v>
      </c>
      <c r="K3455" s="4">
        <v>124.6</v>
      </c>
      <c r="L3455" s="4">
        <v>108.84</v>
      </c>
      <c r="M3455" s="16">
        <f t="shared" si="690"/>
        <v>-0.16761360000000003</v>
      </c>
      <c r="N3455">
        <f t="shared" si="691"/>
        <v>0</v>
      </c>
      <c r="O3455">
        <f t="shared" si="692"/>
        <v>0</v>
      </c>
      <c r="P3455" s="63">
        <f t="shared" si="693"/>
        <v>0</v>
      </c>
    </row>
    <row r="3456" spans="1:16" x14ac:dyDescent="0.3">
      <c r="A3456">
        <f t="shared" si="694"/>
        <v>2019</v>
      </c>
      <c r="B3456">
        <f t="shared" si="695"/>
        <v>1</v>
      </c>
      <c r="C3456">
        <f t="shared" si="696"/>
        <v>22</v>
      </c>
      <c r="D3456">
        <f t="shared" si="697"/>
        <v>1</v>
      </c>
      <c r="E3456" t="str">
        <f t="shared" si="698"/>
        <v>OFF</v>
      </c>
      <c r="F3456" s="13">
        <f t="shared" si="700"/>
        <v>43487</v>
      </c>
      <c r="G3456" s="14" t="str">
        <f t="shared" si="699"/>
        <v>Avg of 4 NM Projects</v>
      </c>
      <c r="H3456" s="15">
        <f t="shared" si="701"/>
        <v>21</v>
      </c>
      <c r="I3456" s="93">
        <v>-1.41</v>
      </c>
      <c r="J3456">
        <f t="shared" si="689"/>
        <v>-7.9213483146067416E-3</v>
      </c>
      <c r="K3456" s="4">
        <v>98.41</v>
      </c>
      <c r="L3456" s="4">
        <v>94.41</v>
      </c>
      <c r="M3456" s="16">
        <f t="shared" si="690"/>
        <v>-0.13311809999999999</v>
      </c>
      <c r="N3456">
        <f t="shared" si="691"/>
        <v>0</v>
      </c>
      <c r="O3456">
        <f t="shared" si="692"/>
        <v>0</v>
      </c>
      <c r="P3456" s="63">
        <f t="shared" si="693"/>
        <v>0</v>
      </c>
    </row>
    <row r="3457" spans="1:18" x14ac:dyDescent="0.3">
      <c r="A3457">
        <f t="shared" si="694"/>
        <v>2019</v>
      </c>
      <c r="B3457">
        <f t="shared" si="695"/>
        <v>1</v>
      </c>
      <c r="C3457">
        <f t="shared" si="696"/>
        <v>22</v>
      </c>
      <c r="D3457">
        <f t="shared" si="697"/>
        <v>1</v>
      </c>
      <c r="E3457" t="str">
        <f t="shared" si="698"/>
        <v>OFF</v>
      </c>
      <c r="F3457" s="13">
        <f t="shared" si="700"/>
        <v>43487</v>
      </c>
      <c r="G3457" s="14" t="str">
        <f t="shared" si="699"/>
        <v>Avg of 4 NM Projects</v>
      </c>
      <c r="H3457" s="15">
        <f t="shared" si="701"/>
        <v>22</v>
      </c>
      <c r="I3457" s="93">
        <v>-1.54</v>
      </c>
      <c r="J3457">
        <f t="shared" si="689"/>
        <v>-8.6516853932584268E-3</v>
      </c>
      <c r="K3457" s="4">
        <v>90.19</v>
      </c>
      <c r="L3457" s="4">
        <v>79.930000000000007</v>
      </c>
      <c r="M3457" s="16">
        <f t="shared" si="690"/>
        <v>-0.12309220000000001</v>
      </c>
      <c r="N3457">
        <f t="shared" si="691"/>
        <v>0</v>
      </c>
      <c r="O3457">
        <f t="shared" si="692"/>
        <v>0</v>
      </c>
      <c r="P3457" s="63">
        <f t="shared" si="693"/>
        <v>0</v>
      </c>
    </row>
    <row r="3458" spans="1:18" x14ac:dyDescent="0.3">
      <c r="A3458">
        <f t="shared" si="694"/>
        <v>2019</v>
      </c>
      <c r="B3458">
        <f t="shared" si="695"/>
        <v>1</v>
      </c>
      <c r="C3458">
        <f t="shared" si="696"/>
        <v>22</v>
      </c>
      <c r="D3458">
        <f t="shared" si="697"/>
        <v>1</v>
      </c>
      <c r="E3458" t="str">
        <f t="shared" si="698"/>
        <v>OFF</v>
      </c>
      <c r="F3458" s="13">
        <f t="shared" si="700"/>
        <v>43487</v>
      </c>
      <c r="G3458" s="14" t="str">
        <f t="shared" si="699"/>
        <v>Avg of 4 NM Projects</v>
      </c>
      <c r="H3458" s="15">
        <f t="shared" si="701"/>
        <v>23</v>
      </c>
      <c r="I3458" s="93">
        <v>-1.41</v>
      </c>
      <c r="J3458">
        <f t="shared" si="689"/>
        <v>-7.9213483146067416E-3</v>
      </c>
      <c r="K3458" s="4">
        <v>90.92</v>
      </c>
      <c r="L3458" s="4">
        <v>68.55</v>
      </c>
      <c r="M3458" s="16">
        <f t="shared" si="690"/>
        <v>-9.6655499999999991E-2</v>
      </c>
      <c r="N3458">
        <f t="shared" si="691"/>
        <v>0</v>
      </c>
      <c r="O3458">
        <f t="shared" si="692"/>
        <v>0</v>
      </c>
      <c r="P3458" s="63">
        <f t="shared" si="693"/>
        <v>0</v>
      </c>
    </row>
    <row r="3459" spans="1:18" x14ac:dyDescent="0.3">
      <c r="A3459">
        <f t="shared" si="694"/>
        <v>2019</v>
      </c>
      <c r="B3459">
        <f t="shared" si="695"/>
        <v>1</v>
      </c>
      <c r="C3459">
        <f t="shared" si="696"/>
        <v>22</v>
      </c>
      <c r="D3459">
        <f t="shared" si="697"/>
        <v>1</v>
      </c>
      <c r="E3459" t="str">
        <f t="shared" si="698"/>
        <v>OFF</v>
      </c>
      <c r="F3459" s="13">
        <f t="shared" si="700"/>
        <v>43487</v>
      </c>
      <c r="G3459" s="14" t="str">
        <f t="shared" si="699"/>
        <v>Avg of 4 NM Projects</v>
      </c>
      <c r="H3459" s="15">
        <f t="shared" si="701"/>
        <v>24</v>
      </c>
      <c r="I3459" s="93">
        <v>-1.41</v>
      </c>
      <c r="J3459">
        <f t="shared" si="689"/>
        <v>-7.9213483146067416E-3</v>
      </c>
      <c r="K3459" s="4">
        <v>88.13</v>
      </c>
      <c r="L3459" s="4">
        <v>58.6</v>
      </c>
      <c r="M3459" s="16">
        <f t="shared" si="690"/>
        <v>-8.2625999999999991E-2</v>
      </c>
      <c r="N3459">
        <f t="shared" si="691"/>
        <v>0</v>
      </c>
      <c r="O3459">
        <f t="shared" si="692"/>
        <v>0</v>
      </c>
      <c r="P3459" s="63">
        <f t="shared" si="693"/>
        <v>0</v>
      </c>
    </row>
    <row r="3460" spans="1:18" x14ac:dyDescent="0.3">
      <c r="A3460">
        <f t="shared" si="694"/>
        <v>2019</v>
      </c>
      <c r="B3460">
        <f t="shared" si="695"/>
        <v>1</v>
      </c>
      <c r="C3460">
        <f t="shared" si="696"/>
        <v>23</v>
      </c>
      <c r="D3460">
        <f t="shared" si="697"/>
        <v>2</v>
      </c>
      <c r="E3460" t="str">
        <f t="shared" si="698"/>
        <v>OFF</v>
      </c>
      <c r="F3460" s="13">
        <f t="shared" si="700"/>
        <v>43488</v>
      </c>
      <c r="G3460" s="14" t="str">
        <f t="shared" si="699"/>
        <v>Avg of 4 NM Projects</v>
      </c>
      <c r="H3460" s="15">
        <f t="shared" si="701"/>
        <v>1</v>
      </c>
      <c r="I3460" s="93">
        <v>-1.41</v>
      </c>
      <c r="J3460">
        <f t="shared" ref="J3460:J3523" si="702">+I3460/$I$1</f>
        <v>-7.9213483146067416E-3</v>
      </c>
      <c r="K3460" s="4">
        <v>83.28</v>
      </c>
      <c r="L3460" s="4">
        <v>77.22</v>
      </c>
      <c r="M3460" s="16">
        <f t="shared" ref="M3460:M3523" si="703">+L3460*I3460/1000</f>
        <v>-0.10888019999999998</v>
      </c>
      <c r="N3460">
        <f t="shared" ref="N3460:N3523" si="704">+IF(I3460=0,1,0)</f>
        <v>0</v>
      </c>
      <c r="O3460">
        <f t="shared" ref="O3460:O3523" si="705">+IF(I3460&gt;=0.5*$I$1,1,0)</f>
        <v>0</v>
      </c>
      <c r="P3460" s="63">
        <f t="shared" ref="P3460:P3523" si="706">+IF(I3460&gt;MAX(I$3652:I$5859),1,0)</f>
        <v>0</v>
      </c>
      <c r="Q3460" s="34"/>
      <c r="R3460" s="34"/>
    </row>
    <row r="3461" spans="1:18" x14ac:dyDescent="0.3">
      <c r="A3461">
        <f t="shared" ref="A3461:A3524" si="707">YEAR(F3461)</f>
        <v>2019</v>
      </c>
      <c r="B3461">
        <f t="shared" ref="B3461:B3524" si="708">+MONTH(F3461)</f>
        <v>1</v>
      </c>
      <c r="C3461">
        <f t="shared" ref="C3461:C3524" si="709">+DAY(F3461)</f>
        <v>23</v>
      </c>
      <c r="D3461">
        <f t="shared" ref="D3461:D3524" si="710">WEEKDAY(C3461)</f>
        <v>2</v>
      </c>
      <c r="E3461" t="str">
        <f t="shared" ref="E3461:E3524" si="711">IF(OR(D3461=1,D3461=7,H3461=1,H3461=2,H3461=3,H3461=4,H3461=5,H3461=6,H3461=7,H3461=24),"OFF","ON")</f>
        <v>OFF</v>
      </c>
      <c r="F3461" s="13">
        <f t="shared" si="700"/>
        <v>43488</v>
      </c>
      <c r="G3461" s="14" t="str">
        <f t="shared" si="699"/>
        <v>Avg of 4 NM Projects</v>
      </c>
      <c r="H3461" s="15">
        <f t="shared" si="701"/>
        <v>2</v>
      </c>
      <c r="I3461" s="93">
        <v>-1.67</v>
      </c>
      <c r="J3461">
        <f t="shared" si="702"/>
        <v>-9.382022471910112E-3</v>
      </c>
      <c r="K3461" s="4">
        <v>67.010000000000005</v>
      </c>
      <c r="L3461" s="4">
        <v>81.150000000000006</v>
      </c>
      <c r="M3461" s="16">
        <f t="shared" si="703"/>
        <v>-0.13552049999999999</v>
      </c>
      <c r="N3461">
        <f t="shared" si="704"/>
        <v>0</v>
      </c>
      <c r="O3461">
        <f t="shared" si="705"/>
        <v>0</v>
      </c>
      <c r="P3461" s="63">
        <f t="shared" si="706"/>
        <v>0</v>
      </c>
    </row>
    <row r="3462" spans="1:18" x14ac:dyDescent="0.3">
      <c r="A3462">
        <f t="shared" si="707"/>
        <v>2019</v>
      </c>
      <c r="B3462">
        <f t="shared" si="708"/>
        <v>1</v>
      </c>
      <c r="C3462">
        <f t="shared" si="709"/>
        <v>23</v>
      </c>
      <c r="D3462">
        <f t="shared" si="710"/>
        <v>2</v>
      </c>
      <c r="E3462" t="str">
        <f t="shared" si="711"/>
        <v>OFF</v>
      </c>
      <c r="F3462" s="13">
        <f t="shared" si="700"/>
        <v>43488</v>
      </c>
      <c r="G3462" s="14" t="str">
        <f t="shared" ref="G3462:G3525" si="712">+G3461</f>
        <v>Avg of 4 NM Projects</v>
      </c>
      <c r="H3462" s="15">
        <f t="shared" si="701"/>
        <v>3</v>
      </c>
      <c r="I3462" s="93">
        <v>-1.41</v>
      </c>
      <c r="J3462">
        <f t="shared" si="702"/>
        <v>-7.9213483146067416E-3</v>
      </c>
      <c r="K3462" s="4">
        <v>65.95</v>
      </c>
      <c r="L3462" s="4">
        <v>104.16</v>
      </c>
      <c r="M3462" s="16">
        <f t="shared" si="703"/>
        <v>-0.14686560000000001</v>
      </c>
      <c r="N3462">
        <f t="shared" si="704"/>
        <v>0</v>
      </c>
      <c r="O3462">
        <f t="shared" si="705"/>
        <v>0</v>
      </c>
      <c r="P3462" s="63">
        <f t="shared" si="706"/>
        <v>0</v>
      </c>
    </row>
    <row r="3463" spans="1:18" x14ac:dyDescent="0.3">
      <c r="A3463">
        <f t="shared" si="707"/>
        <v>2019</v>
      </c>
      <c r="B3463">
        <f t="shared" si="708"/>
        <v>1</v>
      </c>
      <c r="C3463">
        <f t="shared" si="709"/>
        <v>23</v>
      </c>
      <c r="D3463">
        <f t="shared" si="710"/>
        <v>2</v>
      </c>
      <c r="E3463" t="str">
        <f t="shared" si="711"/>
        <v>OFF</v>
      </c>
      <c r="F3463" s="13">
        <f t="shared" si="700"/>
        <v>43488</v>
      </c>
      <c r="G3463" s="14" t="str">
        <f t="shared" si="712"/>
        <v>Avg of 4 NM Projects</v>
      </c>
      <c r="H3463" s="15">
        <f t="shared" si="701"/>
        <v>4</v>
      </c>
      <c r="I3463" s="93">
        <v>-1.54</v>
      </c>
      <c r="J3463">
        <f t="shared" si="702"/>
        <v>-8.6516853932584268E-3</v>
      </c>
      <c r="K3463" s="4">
        <v>66.09</v>
      </c>
      <c r="L3463" s="4">
        <v>98.64</v>
      </c>
      <c r="M3463" s="16">
        <f t="shared" si="703"/>
        <v>-0.1519056</v>
      </c>
      <c r="N3463">
        <f t="shared" si="704"/>
        <v>0</v>
      </c>
      <c r="O3463">
        <f t="shared" si="705"/>
        <v>0</v>
      </c>
      <c r="P3463" s="63">
        <f t="shared" si="706"/>
        <v>0</v>
      </c>
    </row>
    <row r="3464" spans="1:18" x14ac:dyDescent="0.3">
      <c r="A3464">
        <f t="shared" si="707"/>
        <v>2019</v>
      </c>
      <c r="B3464">
        <f t="shared" si="708"/>
        <v>1</v>
      </c>
      <c r="C3464">
        <f t="shared" si="709"/>
        <v>23</v>
      </c>
      <c r="D3464">
        <f t="shared" si="710"/>
        <v>2</v>
      </c>
      <c r="E3464" t="str">
        <f t="shared" si="711"/>
        <v>OFF</v>
      </c>
      <c r="F3464" s="13">
        <f t="shared" si="700"/>
        <v>43488</v>
      </c>
      <c r="G3464" s="14" t="str">
        <f t="shared" si="712"/>
        <v>Avg of 4 NM Projects</v>
      </c>
      <c r="H3464" s="15">
        <f t="shared" si="701"/>
        <v>5</v>
      </c>
      <c r="I3464" s="93">
        <v>-1.7999999999999998</v>
      </c>
      <c r="J3464">
        <f t="shared" si="702"/>
        <v>-1.0112359550561797E-2</v>
      </c>
      <c r="K3464" s="4">
        <v>71.17</v>
      </c>
      <c r="L3464" s="4">
        <v>69.849999999999994</v>
      </c>
      <c r="M3464" s="16">
        <f t="shared" si="703"/>
        <v>-0.12572999999999998</v>
      </c>
      <c r="N3464">
        <f t="shared" si="704"/>
        <v>0</v>
      </c>
      <c r="O3464">
        <f t="shared" si="705"/>
        <v>0</v>
      </c>
      <c r="P3464" s="63">
        <f t="shared" si="706"/>
        <v>0</v>
      </c>
    </row>
    <row r="3465" spans="1:18" x14ac:dyDescent="0.3">
      <c r="A3465">
        <f t="shared" si="707"/>
        <v>2019</v>
      </c>
      <c r="B3465">
        <f t="shared" si="708"/>
        <v>1</v>
      </c>
      <c r="C3465">
        <f t="shared" si="709"/>
        <v>23</v>
      </c>
      <c r="D3465">
        <f t="shared" si="710"/>
        <v>2</v>
      </c>
      <c r="E3465" t="str">
        <f t="shared" si="711"/>
        <v>OFF</v>
      </c>
      <c r="F3465" s="13">
        <f t="shared" si="700"/>
        <v>43488</v>
      </c>
      <c r="G3465" s="14" t="str">
        <f t="shared" si="712"/>
        <v>Avg of 4 NM Projects</v>
      </c>
      <c r="H3465" s="15">
        <f t="shared" si="701"/>
        <v>6</v>
      </c>
      <c r="I3465" s="93">
        <v>-1.4100000000000001</v>
      </c>
      <c r="J3465">
        <f t="shared" si="702"/>
        <v>-7.9213483146067416E-3</v>
      </c>
      <c r="K3465" s="4">
        <v>67.05</v>
      </c>
      <c r="L3465" s="4">
        <v>79.489999999999995</v>
      </c>
      <c r="M3465" s="16">
        <f t="shared" si="703"/>
        <v>-0.1120809</v>
      </c>
      <c r="N3465">
        <f t="shared" si="704"/>
        <v>0</v>
      </c>
      <c r="O3465">
        <f t="shared" si="705"/>
        <v>0</v>
      </c>
      <c r="P3465" s="63">
        <f t="shared" si="706"/>
        <v>0</v>
      </c>
    </row>
    <row r="3466" spans="1:18" x14ac:dyDescent="0.3">
      <c r="A3466">
        <f t="shared" si="707"/>
        <v>2019</v>
      </c>
      <c r="B3466">
        <f t="shared" si="708"/>
        <v>1</v>
      </c>
      <c r="C3466">
        <f t="shared" si="709"/>
        <v>23</v>
      </c>
      <c r="D3466">
        <f t="shared" si="710"/>
        <v>2</v>
      </c>
      <c r="E3466" t="str">
        <f t="shared" si="711"/>
        <v>OFF</v>
      </c>
      <c r="F3466" s="13">
        <f t="shared" si="700"/>
        <v>43488</v>
      </c>
      <c r="G3466" s="14" t="str">
        <f t="shared" si="712"/>
        <v>Avg of 4 NM Projects</v>
      </c>
      <c r="H3466" s="15">
        <f t="shared" si="701"/>
        <v>7</v>
      </c>
      <c r="I3466" s="93">
        <v>-1.28</v>
      </c>
      <c r="J3466">
        <f t="shared" si="702"/>
        <v>-7.1910112359550565E-3</v>
      </c>
      <c r="K3466" s="4">
        <v>94.99</v>
      </c>
      <c r="L3466" s="4">
        <v>102.4</v>
      </c>
      <c r="M3466" s="16">
        <f t="shared" si="703"/>
        <v>-0.13107199999999999</v>
      </c>
      <c r="N3466">
        <f t="shared" si="704"/>
        <v>0</v>
      </c>
      <c r="O3466">
        <f t="shared" si="705"/>
        <v>0</v>
      </c>
      <c r="P3466" s="63">
        <f t="shared" si="706"/>
        <v>0</v>
      </c>
    </row>
    <row r="3467" spans="1:18" x14ac:dyDescent="0.3">
      <c r="A3467">
        <f t="shared" si="707"/>
        <v>2019</v>
      </c>
      <c r="B3467">
        <f t="shared" si="708"/>
        <v>1</v>
      </c>
      <c r="C3467">
        <f t="shared" si="709"/>
        <v>23</v>
      </c>
      <c r="D3467">
        <f t="shared" si="710"/>
        <v>2</v>
      </c>
      <c r="E3467" t="str">
        <f t="shared" si="711"/>
        <v>ON</v>
      </c>
      <c r="F3467" s="13">
        <f t="shared" si="700"/>
        <v>43488</v>
      </c>
      <c r="G3467" s="14" t="str">
        <f t="shared" si="712"/>
        <v>Avg of 4 NM Projects</v>
      </c>
      <c r="H3467" s="15">
        <f t="shared" si="701"/>
        <v>8</v>
      </c>
      <c r="I3467" s="93">
        <v>-1.41</v>
      </c>
      <c r="J3467">
        <f t="shared" si="702"/>
        <v>-7.9213483146067416E-3</v>
      </c>
      <c r="K3467" s="4">
        <v>102.45</v>
      </c>
      <c r="L3467" s="4">
        <v>96.04</v>
      </c>
      <c r="M3467" s="16">
        <f t="shared" si="703"/>
        <v>-0.13541640000000002</v>
      </c>
      <c r="N3467">
        <f t="shared" si="704"/>
        <v>0</v>
      </c>
      <c r="O3467">
        <f t="shared" si="705"/>
        <v>0</v>
      </c>
      <c r="P3467" s="63">
        <f t="shared" si="706"/>
        <v>0</v>
      </c>
    </row>
    <row r="3468" spans="1:18" x14ac:dyDescent="0.3">
      <c r="A3468">
        <f t="shared" si="707"/>
        <v>2019</v>
      </c>
      <c r="B3468">
        <f t="shared" si="708"/>
        <v>1</v>
      </c>
      <c r="C3468">
        <f t="shared" si="709"/>
        <v>23</v>
      </c>
      <c r="D3468">
        <f t="shared" si="710"/>
        <v>2</v>
      </c>
      <c r="E3468" t="str">
        <f t="shared" si="711"/>
        <v>ON</v>
      </c>
      <c r="F3468" s="13">
        <f t="shared" si="700"/>
        <v>43488</v>
      </c>
      <c r="G3468" s="14" t="str">
        <f t="shared" si="712"/>
        <v>Avg of 4 NM Projects</v>
      </c>
      <c r="H3468" s="15">
        <f t="shared" si="701"/>
        <v>9</v>
      </c>
      <c r="I3468" s="93">
        <v>-1.2800000000000002</v>
      </c>
      <c r="J3468">
        <f t="shared" si="702"/>
        <v>-7.1910112359550573E-3</v>
      </c>
      <c r="K3468" s="4">
        <v>100.88</v>
      </c>
      <c r="L3468" s="4">
        <v>84.7</v>
      </c>
      <c r="M3468" s="16">
        <f t="shared" si="703"/>
        <v>-0.10841600000000003</v>
      </c>
      <c r="N3468">
        <f t="shared" si="704"/>
        <v>0</v>
      </c>
      <c r="O3468">
        <f t="shared" si="705"/>
        <v>0</v>
      </c>
      <c r="P3468" s="63">
        <f t="shared" si="706"/>
        <v>0</v>
      </c>
    </row>
    <row r="3469" spans="1:18" x14ac:dyDescent="0.3">
      <c r="A3469">
        <f t="shared" si="707"/>
        <v>2019</v>
      </c>
      <c r="B3469">
        <f t="shared" si="708"/>
        <v>1</v>
      </c>
      <c r="C3469">
        <f t="shared" si="709"/>
        <v>23</v>
      </c>
      <c r="D3469">
        <f t="shared" si="710"/>
        <v>2</v>
      </c>
      <c r="E3469" t="str">
        <f t="shared" si="711"/>
        <v>ON</v>
      </c>
      <c r="F3469" s="13">
        <f t="shared" si="700"/>
        <v>43488</v>
      </c>
      <c r="G3469" s="14" t="str">
        <f t="shared" si="712"/>
        <v>Avg of 4 NM Projects</v>
      </c>
      <c r="H3469" s="15">
        <f t="shared" si="701"/>
        <v>10</v>
      </c>
      <c r="I3469" s="93">
        <v>-0.25499999999999989</v>
      </c>
      <c r="J3469">
        <f t="shared" si="702"/>
        <v>-1.4325842696629207E-3</v>
      </c>
      <c r="K3469" s="4">
        <v>99.65</v>
      </c>
      <c r="L3469" s="4">
        <v>86.35</v>
      </c>
      <c r="M3469" s="16">
        <f t="shared" si="703"/>
        <v>-2.201924999999999E-2</v>
      </c>
      <c r="N3469">
        <f t="shared" si="704"/>
        <v>0</v>
      </c>
      <c r="O3469">
        <f t="shared" si="705"/>
        <v>0</v>
      </c>
      <c r="P3469" s="63">
        <f t="shared" si="706"/>
        <v>0</v>
      </c>
    </row>
    <row r="3470" spans="1:18" x14ac:dyDescent="0.3">
      <c r="A3470">
        <f t="shared" si="707"/>
        <v>2019</v>
      </c>
      <c r="B3470">
        <f t="shared" si="708"/>
        <v>1</v>
      </c>
      <c r="C3470">
        <f t="shared" si="709"/>
        <v>23</v>
      </c>
      <c r="D3470">
        <f t="shared" si="710"/>
        <v>2</v>
      </c>
      <c r="E3470" t="str">
        <f t="shared" si="711"/>
        <v>ON</v>
      </c>
      <c r="F3470" s="13">
        <f t="shared" si="700"/>
        <v>43488</v>
      </c>
      <c r="G3470" s="14" t="str">
        <f t="shared" si="712"/>
        <v>Avg of 4 NM Projects</v>
      </c>
      <c r="H3470" s="15">
        <f t="shared" si="701"/>
        <v>11</v>
      </c>
      <c r="I3470" s="93">
        <v>-0.26</v>
      </c>
      <c r="J3470">
        <f t="shared" si="702"/>
        <v>-1.4606741573033708E-3</v>
      </c>
      <c r="K3470" s="4">
        <v>63.93</v>
      </c>
      <c r="L3470" s="4">
        <v>54.42</v>
      </c>
      <c r="M3470" s="16">
        <f t="shared" si="703"/>
        <v>-1.4149200000000001E-2</v>
      </c>
      <c r="N3470">
        <f t="shared" si="704"/>
        <v>0</v>
      </c>
      <c r="O3470">
        <f t="shared" si="705"/>
        <v>0</v>
      </c>
      <c r="P3470" s="63">
        <f t="shared" si="706"/>
        <v>0</v>
      </c>
    </row>
    <row r="3471" spans="1:18" x14ac:dyDescent="0.3">
      <c r="A3471">
        <f t="shared" si="707"/>
        <v>2019</v>
      </c>
      <c r="B3471">
        <f t="shared" si="708"/>
        <v>1</v>
      </c>
      <c r="C3471">
        <f t="shared" si="709"/>
        <v>23</v>
      </c>
      <c r="D3471">
        <f t="shared" si="710"/>
        <v>2</v>
      </c>
      <c r="E3471" t="str">
        <f t="shared" si="711"/>
        <v>ON</v>
      </c>
      <c r="F3471" s="13">
        <f t="shared" si="700"/>
        <v>43488</v>
      </c>
      <c r="G3471" s="14" t="str">
        <f t="shared" si="712"/>
        <v>Avg of 4 NM Projects</v>
      </c>
      <c r="H3471" s="15">
        <f t="shared" si="701"/>
        <v>12</v>
      </c>
      <c r="I3471" s="93">
        <v>0.77</v>
      </c>
      <c r="J3471">
        <f t="shared" si="702"/>
        <v>4.3258426966292134E-3</v>
      </c>
      <c r="K3471" s="4">
        <v>61.7</v>
      </c>
      <c r="L3471" s="4">
        <v>61.34</v>
      </c>
      <c r="M3471" s="16">
        <f t="shared" si="703"/>
        <v>4.7231800000000004E-2</v>
      </c>
      <c r="N3471">
        <f t="shared" si="704"/>
        <v>0</v>
      </c>
      <c r="O3471">
        <f t="shared" si="705"/>
        <v>0</v>
      </c>
      <c r="P3471" s="63">
        <f t="shared" si="706"/>
        <v>0</v>
      </c>
    </row>
    <row r="3472" spans="1:18" x14ac:dyDescent="0.3">
      <c r="A3472">
        <f t="shared" si="707"/>
        <v>2019</v>
      </c>
      <c r="B3472">
        <f t="shared" si="708"/>
        <v>1</v>
      </c>
      <c r="C3472">
        <f t="shared" si="709"/>
        <v>23</v>
      </c>
      <c r="D3472">
        <f t="shared" si="710"/>
        <v>2</v>
      </c>
      <c r="E3472" t="str">
        <f t="shared" si="711"/>
        <v>ON</v>
      </c>
      <c r="F3472" s="13">
        <f t="shared" si="700"/>
        <v>43488</v>
      </c>
      <c r="G3472" s="14" t="str">
        <f t="shared" si="712"/>
        <v>Avg of 4 NM Projects</v>
      </c>
      <c r="H3472" s="15">
        <f t="shared" si="701"/>
        <v>13</v>
      </c>
      <c r="I3472" s="93">
        <v>3.3250000000000002</v>
      </c>
      <c r="J3472">
        <f t="shared" si="702"/>
        <v>1.8679775280898876E-2</v>
      </c>
      <c r="K3472" s="4">
        <v>56.97</v>
      </c>
      <c r="L3472" s="4">
        <v>66.31</v>
      </c>
      <c r="M3472" s="16">
        <f t="shared" si="703"/>
        <v>0.22048075000000003</v>
      </c>
      <c r="N3472">
        <f t="shared" si="704"/>
        <v>0</v>
      </c>
      <c r="O3472">
        <f t="shared" si="705"/>
        <v>0</v>
      </c>
      <c r="P3472" s="63">
        <f t="shared" si="706"/>
        <v>0</v>
      </c>
    </row>
    <row r="3473" spans="1:18" x14ac:dyDescent="0.3">
      <c r="A3473">
        <f t="shared" si="707"/>
        <v>2019</v>
      </c>
      <c r="B3473">
        <f t="shared" si="708"/>
        <v>1</v>
      </c>
      <c r="C3473">
        <f t="shared" si="709"/>
        <v>23</v>
      </c>
      <c r="D3473">
        <f t="shared" si="710"/>
        <v>2</v>
      </c>
      <c r="E3473" t="str">
        <f t="shared" si="711"/>
        <v>ON</v>
      </c>
      <c r="F3473" s="13">
        <f t="shared" si="700"/>
        <v>43488</v>
      </c>
      <c r="G3473" s="14" t="str">
        <f t="shared" si="712"/>
        <v>Avg of 4 NM Projects</v>
      </c>
      <c r="H3473" s="15">
        <f t="shared" si="701"/>
        <v>14</v>
      </c>
      <c r="I3473" s="93">
        <v>3.4550000000000005</v>
      </c>
      <c r="J3473">
        <f t="shared" si="702"/>
        <v>1.9410112359550563E-2</v>
      </c>
      <c r="K3473" s="4">
        <v>53.13</v>
      </c>
      <c r="L3473" s="4">
        <v>59.72</v>
      </c>
      <c r="M3473" s="16">
        <f t="shared" si="703"/>
        <v>0.2063326</v>
      </c>
      <c r="N3473">
        <f t="shared" si="704"/>
        <v>0</v>
      </c>
      <c r="O3473">
        <f t="shared" si="705"/>
        <v>0</v>
      </c>
      <c r="P3473" s="63">
        <f t="shared" si="706"/>
        <v>0</v>
      </c>
    </row>
    <row r="3474" spans="1:18" x14ac:dyDescent="0.3">
      <c r="A3474">
        <f t="shared" si="707"/>
        <v>2019</v>
      </c>
      <c r="B3474">
        <f t="shared" si="708"/>
        <v>1</v>
      </c>
      <c r="C3474">
        <f t="shared" si="709"/>
        <v>23</v>
      </c>
      <c r="D3474">
        <f t="shared" si="710"/>
        <v>2</v>
      </c>
      <c r="E3474" t="str">
        <f t="shared" si="711"/>
        <v>ON</v>
      </c>
      <c r="F3474" s="13">
        <f t="shared" si="700"/>
        <v>43488</v>
      </c>
      <c r="G3474" s="14" t="str">
        <f t="shared" si="712"/>
        <v>Avg of 4 NM Projects</v>
      </c>
      <c r="H3474" s="15">
        <f t="shared" si="701"/>
        <v>15</v>
      </c>
      <c r="I3474" s="93">
        <v>1.54</v>
      </c>
      <c r="J3474">
        <f t="shared" si="702"/>
        <v>8.6516853932584268E-3</v>
      </c>
      <c r="K3474" s="4">
        <v>52.82</v>
      </c>
      <c r="L3474" s="4">
        <v>55.99</v>
      </c>
      <c r="M3474" s="16">
        <f t="shared" si="703"/>
        <v>8.6224600000000012E-2</v>
      </c>
      <c r="N3474">
        <f t="shared" si="704"/>
        <v>0</v>
      </c>
      <c r="O3474">
        <f t="shared" si="705"/>
        <v>0</v>
      </c>
      <c r="P3474" s="63">
        <f t="shared" si="706"/>
        <v>0</v>
      </c>
    </row>
    <row r="3475" spans="1:18" x14ac:dyDescent="0.3">
      <c r="A3475">
        <f t="shared" si="707"/>
        <v>2019</v>
      </c>
      <c r="B3475">
        <f t="shared" si="708"/>
        <v>1</v>
      </c>
      <c r="C3475">
        <f t="shared" si="709"/>
        <v>23</v>
      </c>
      <c r="D3475">
        <f t="shared" si="710"/>
        <v>2</v>
      </c>
      <c r="E3475" t="str">
        <f t="shared" si="711"/>
        <v>ON</v>
      </c>
      <c r="F3475" s="13">
        <f t="shared" si="700"/>
        <v>43488</v>
      </c>
      <c r="G3475" s="14" t="str">
        <f t="shared" si="712"/>
        <v>Avg of 4 NM Projects</v>
      </c>
      <c r="H3475" s="15">
        <f t="shared" si="701"/>
        <v>16</v>
      </c>
      <c r="I3475" s="93">
        <v>1.5349999999999999</v>
      </c>
      <c r="J3475">
        <f t="shared" si="702"/>
        <v>8.6235955056179776E-3</v>
      </c>
      <c r="K3475" s="4">
        <v>53.49</v>
      </c>
      <c r="L3475" s="4">
        <v>59.41</v>
      </c>
      <c r="M3475" s="16">
        <f t="shared" si="703"/>
        <v>9.119434999999998E-2</v>
      </c>
      <c r="N3475">
        <f t="shared" si="704"/>
        <v>0</v>
      </c>
      <c r="O3475">
        <f t="shared" si="705"/>
        <v>0</v>
      </c>
      <c r="P3475" s="63">
        <f t="shared" si="706"/>
        <v>0</v>
      </c>
    </row>
    <row r="3476" spans="1:18" x14ac:dyDescent="0.3">
      <c r="A3476">
        <f t="shared" si="707"/>
        <v>2019</v>
      </c>
      <c r="B3476">
        <f t="shared" si="708"/>
        <v>1</v>
      </c>
      <c r="C3476">
        <f t="shared" si="709"/>
        <v>23</v>
      </c>
      <c r="D3476">
        <f t="shared" si="710"/>
        <v>2</v>
      </c>
      <c r="E3476" t="str">
        <f t="shared" si="711"/>
        <v>ON</v>
      </c>
      <c r="F3476" s="13">
        <f t="shared" si="700"/>
        <v>43488</v>
      </c>
      <c r="G3476" s="14" t="str">
        <f t="shared" si="712"/>
        <v>Avg of 4 NM Projects</v>
      </c>
      <c r="H3476" s="15">
        <f t="shared" si="701"/>
        <v>17</v>
      </c>
      <c r="I3476" s="93">
        <v>0</v>
      </c>
      <c r="J3476">
        <f t="shared" si="702"/>
        <v>0</v>
      </c>
      <c r="K3476" s="4">
        <v>55.63</v>
      </c>
      <c r="L3476" s="4">
        <v>61.98</v>
      </c>
      <c r="M3476" s="16">
        <f t="shared" si="703"/>
        <v>0</v>
      </c>
      <c r="N3476">
        <f t="shared" si="704"/>
        <v>1</v>
      </c>
      <c r="O3476">
        <f t="shared" si="705"/>
        <v>0</v>
      </c>
      <c r="P3476" s="63">
        <f t="shared" si="706"/>
        <v>0</v>
      </c>
    </row>
    <row r="3477" spans="1:18" x14ac:dyDescent="0.3">
      <c r="A3477">
        <f t="shared" si="707"/>
        <v>2019</v>
      </c>
      <c r="B3477">
        <f t="shared" si="708"/>
        <v>1</v>
      </c>
      <c r="C3477">
        <f t="shared" si="709"/>
        <v>23</v>
      </c>
      <c r="D3477">
        <f t="shared" si="710"/>
        <v>2</v>
      </c>
      <c r="E3477" t="str">
        <f t="shared" si="711"/>
        <v>ON</v>
      </c>
      <c r="F3477" s="13">
        <f t="shared" si="700"/>
        <v>43488</v>
      </c>
      <c r="G3477" s="14" t="str">
        <f t="shared" si="712"/>
        <v>Avg of 4 NM Projects</v>
      </c>
      <c r="H3477" s="15">
        <f t="shared" si="701"/>
        <v>18</v>
      </c>
      <c r="I3477" s="93">
        <v>-0.77</v>
      </c>
      <c r="J3477">
        <f t="shared" si="702"/>
        <v>-4.3258426966292134E-3</v>
      </c>
      <c r="K3477" s="4">
        <v>70.88</v>
      </c>
      <c r="L3477" s="4">
        <v>69.05</v>
      </c>
      <c r="M3477" s="16">
        <f t="shared" si="703"/>
        <v>-5.31685E-2</v>
      </c>
      <c r="N3477">
        <f t="shared" si="704"/>
        <v>0</v>
      </c>
      <c r="O3477">
        <f t="shared" si="705"/>
        <v>0</v>
      </c>
      <c r="P3477" s="63">
        <f t="shared" si="706"/>
        <v>0</v>
      </c>
    </row>
    <row r="3478" spans="1:18" x14ac:dyDescent="0.3">
      <c r="A3478">
        <f t="shared" si="707"/>
        <v>2019</v>
      </c>
      <c r="B3478">
        <f t="shared" si="708"/>
        <v>1</v>
      </c>
      <c r="C3478">
        <f t="shared" si="709"/>
        <v>23</v>
      </c>
      <c r="D3478">
        <f t="shared" si="710"/>
        <v>2</v>
      </c>
      <c r="E3478" t="str">
        <f t="shared" si="711"/>
        <v>ON</v>
      </c>
      <c r="F3478" s="13">
        <f t="shared" si="700"/>
        <v>43488</v>
      </c>
      <c r="G3478" s="14" t="str">
        <f t="shared" si="712"/>
        <v>Avg of 4 NM Projects</v>
      </c>
      <c r="H3478" s="15">
        <f t="shared" si="701"/>
        <v>19</v>
      </c>
      <c r="I3478" s="93">
        <v>-0.77</v>
      </c>
      <c r="J3478">
        <f t="shared" si="702"/>
        <v>-4.3258426966292134E-3</v>
      </c>
      <c r="K3478" s="4">
        <v>60.85</v>
      </c>
      <c r="L3478" s="4">
        <v>66.41</v>
      </c>
      <c r="M3478" s="16">
        <f t="shared" si="703"/>
        <v>-5.1135699999999999E-2</v>
      </c>
      <c r="N3478">
        <f t="shared" si="704"/>
        <v>0</v>
      </c>
      <c r="O3478">
        <f t="shared" si="705"/>
        <v>0</v>
      </c>
      <c r="P3478" s="63">
        <f t="shared" si="706"/>
        <v>0</v>
      </c>
    </row>
    <row r="3479" spans="1:18" x14ac:dyDescent="0.3">
      <c r="A3479">
        <f t="shared" si="707"/>
        <v>2019</v>
      </c>
      <c r="B3479">
        <f t="shared" si="708"/>
        <v>1</v>
      </c>
      <c r="C3479">
        <f t="shared" si="709"/>
        <v>23</v>
      </c>
      <c r="D3479">
        <f t="shared" si="710"/>
        <v>2</v>
      </c>
      <c r="E3479" t="str">
        <f t="shared" si="711"/>
        <v>ON</v>
      </c>
      <c r="F3479" s="13">
        <f t="shared" si="700"/>
        <v>43488</v>
      </c>
      <c r="G3479" s="14" t="str">
        <f t="shared" si="712"/>
        <v>Avg of 4 NM Projects</v>
      </c>
      <c r="H3479" s="15">
        <f t="shared" si="701"/>
        <v>20</v>
      </c>
      <c r="I3479" s="93">
        <v>-0.51</v>
      </c>
      <c r="J3479">
        <f t="shared" si="702"/>
        <v>-2.8651685393258426E-3</v>
      </c>
      <c r="K3479" s="4">
        <v>54.66</v>
      </c>
      <c r="L3479" s="4">
        <v>52.63</v>
      </c>
      <c r="M3479" s="16">
        <f t="shared" si="703"/>
        <v>-2.6841300000000002E-2</v>
      </c>
      <c r="N3479">
        <f t="shared" si="704"/>
        <v>0</v>
      </c>
      <c r="O3479">
        <f t="shared" si="705"/>
        <v>0</v>
      </c>
      <c r="P3479" s="63">
        <f t="shared" si="706"/>
        <v>0</v>
      </c>
    </row>
    <row r="3480" spans="1:18" x14ac:dyDescent="0.3">
      <c r="A3480">
        <f t="shared" si="707"/>
        <v>2019</v>
      </c>
      <c r="B3480">
        <f t="shared" si="708"/>
        <v>1</v>
      </c>
      <c r="C3480">
        <f t="shared" si="709"/>
        <v>23</v>
      </c>
      <c r="D3480">
        <f t="shared" si="710"/>
        <v>2</v>
      </c>
      <c r="E3480" t="str">
        <f t="shared" si="711"/>
        <v>ON</v>
      </c>
      <c r="F3480" s="13">
        <f t="shared" si="700"/>
        <v>43488</v>
      </c>
      <c r="G3480" s="14" t="str">
        <f t="shared" si="712"/>
        <v>Avg of 4 NM Projects</v>
      </c>
      <c r="H3480" s="15">
        <f t="shared" si="701"/>
        <v>21</v>
      </c>
      <c r="I3480" s="93">
        <v>-0.64</v>
      </c>
      <c r="J3480">
        <f t="shared" si="702"/>
        <v>-3.5955056179775282E-3</v>
      </c>
      <c r="K3480" s="4">
        <v>53.36</v>
      </c>
      <c r="L3480" s="4">
        <v>40.82</v>
      </c>
      <c r="M3480" s="16">
        <f t="shared" si="703"/>
        <v>-2.61248E-2</v>
      </c>
      <c r="N3480">
        <f t="shared" si="704"/>
        <v>0</v>
      </c>
      <c r="O3480">
        <f t="shared" si="705"/>
        <v>0</v>
      </c>
      <c r="P3480" s="63">
        <f t="shared" si="706"/>
        <v>0</v>
      </c>
    </row>
    <row r="3481" spans="1:18" x14ac:dyDescent="0.3">
      <c r="A3481">
        <f t="shared" si="707"/>
        <v>2019</v>
      </c>
      <c r="B3481">
        <f t="shared" si="708"/>
        <v>1</v>
      </c>
      <c r="C3481">
        <f t="shared" si="709"/>
        <v>23</v>
      </c>
      <c r="D3481">
        <f t="shared" si="710"/>
        <v>2</v>
      </c>
      <c r="E3481" t="str">
        <f t="shared" si="711"/>
        <v>ON</v>
      </c>
      <c r="F3481" s="13">
        <f t="shared" si="700"/>
        <v>43488</v>
      </c>
      <c r="G3481" s="14" t="str">
        <f t="shared" si="712"/>
        <v>Avg of 4 NM Projects</v>
      </c>
      <c r="H3481" s="15">
        <f t="shared" si="701"/>
        <v>22</v>
      </c>
      <c r="I3481" s="93">
        <v>-0.51</v>
      </c>
      <c r="J3481">
        <f t="shared" si="702"/>
        <v>-2.8651685393258426E-3</v>
      </c>
      <c r="K3481" s="4">
        <v>45.97</v>
      </c>
      <c r="L3481" s="4">
        <v>34.29</v>
      </c>
      <c r="M3481" s="16">
        <f t="shared" si="703"/>
        <v>-1.7487900000000001E-2</v>
      </c>
      <c r="N3481">
        <f t="shared" si="704"/>
        <v>0</v>
      </c>
      <c r="O3481">
        <f t="shared" si="705"/>
        <v>0</v>
      </c>
      <c r="P3481" s="63">
        <f t="shared" si="706"/>
        <v>0</v>
      </c>
    </row>
    <row r="3482" spans="1:18" x14ac:dyDescent="0.3">
      <c r="A3482">
        <f t="shared" si="707"/>
        <v>2019</v>
      </c>
      <c r="B3482">
        <f t="shared" si="708"/>
        <v>1</v>
      </c>
      <c r="C3482">
        <f t="shared" si="709"/>
        <v>23</v>
      </c>
      <c r="D3482">
        <f t="shared" si="710"/>
        <v>2</v>
      </c>
      <c r="E3482" t="str">
        <f t="shared" si="711"/>
        <v>ON</v>
      </c>
      <c r="F3482" s="13">
        <f t="shared" si="700"/>
        <v>43488</v>
      </c>
      <c r="G3482" s="14" t="str">
        <f t="shared" si="712"/>
        <v>Avg of 4 NM Projects</v>
      </c>
      <c r="H3482" s="15">
        <f t="shared" si="701"/>
        <v>23</v>
      </c>
      <c r="I3482" s="93">
        <v>-0.64</v>
      </c>
      <c r="J3482">
        <f t="shared" si="702"/>
        <v>-3.5955056179775282E-3</v>
      </c>
      <c r="K3482" s="4">
        <v>42.84</v>
      </c>
      <c r="L3482" s="4">
        <v>31.2</v>
      </c>
      <c r="M3482" s="16">
        <f t="shared" si="703"/>
        <v>-1.9968E-2</v>
      </c>
      <c r="N3482">
        <f t="shared" si="704"/>
        <v>0</v>
      </c>
      <c r="O3482">
        <f t="shared" si="705"/>
        <v>0</v>
      </c>
      <c r="P3482" s="63">
        <f t="shared" si="706"/>
        <v>0</v>
      </c>
    </row>
    <row r="3483" spans="1:18" x14ac:dyDescent="0.3">
      <c r="A3483">
        <f t="shared" si="707"/>
        <v>2019</v>
      </c>
      <c r="B3483">
        <f t="shared" si="708"/>
        <v>1</v>
      </c>
      <c r="C3483">
        <f t="shared" si="709"/>
        <v>23</v>
      </c>
      <c r="D3483">
        <f t="shared" si="710"/>
        <v>2</v>
      </c>
      <c r="E3483" t="str">
        <f t="shared" si="711"/>
        <v>OFF</v>
      </c>
      <c r="F3483" s="13">
        <f t="shared" si="700"/>
        <v>43488</v>
      </c>
      <c r="G3483" s="14" t="str">
        <f t="shared" si="712"/>
        <v>Avg of 4 NM Projects</v>
      </c>
      <c r="H3483" s="15">
        <f t="shared" si="701"/>
        <v>24</v>
      </c>
      <c r="I3483" s="93">
        <v>-0.51</v>
      </c>
      <c r="J3483">
        <f t="shared" si="702"/>
        <v>-2.8651685393258426E-3</v>
      </c>
      <c r="K3483" s="4">
        <v>39.869999999999997</v>
      </c>
      <c r="L3483" s="4">
        <v>13.92</v>
      </c>
      <c r="M3483" s="16">
        <f t="shared" si="703"/>
        <v>-7.0992E-3</v>
      </c>
      <c r="N3483">
        <f t="shared" si="704"/>
        <v>0</v>
      </c>
      <c r="O3483">
        <f t="shared" si="705"/>
        <v>0</v>
      </c>
      <c r="P3483" s="63">
        <f t="shared" si="706"/>
        <v>0</v>
      </c>
    </row>
    <row r="3484" spans="1:18" x14ac:dyDescent="0.3">
      <c r="A3484">
        <f t="shared" si="707"/>
        <v>2019</v>
      </c>
      <c r="B3484">
        <f t="shared" si="708"/>
        <v>1</v>
      </c>
      <c r="C3484">
        <f t="shared" si="709"/>
        <v>24</v>
      </c>
      <c r="D3484">
        <f t="shared" si="710"/>
        <v>3</v>
      </c>
      <c r="E3484" t="str">
        <f t="shared" si="711"/>
        <v>OFF</v>
      </c>
      <c r="F3484" s="13">
        <f t="shared" si="700"/>
        <v>43489</v>
      </c>
      <c r="G3484" s="14" t="str">
        <f t="shared" si="712"/>
        <v>Avg of 4 NM Projects</v>
      </c>
      <c r="H3484" s="15">
        <f t="shared" si="701"/>
        <v>1</v>
      </c>
      <c r="I3484" s="93">
        <v>-0.77</v>
      </c>
      <c r="J3484">
        <f t="shared" si="702"/>
        <v>-4.3258426966292134E-3</v>
      </c>
      <c r="K3484" s="4">
        <v>24.42</v>
      </c>
      <c r="L3484" s="4">
        <v>27.24</v>
      </c>
      <c r="M3484" s="16">
        <f t="shared" si="703"/>
        <v>-2.0974799999999998E-2</v>
      </c>
      <c r="N3484">
        <f t="shared" si="704"/>
        <v>0</v>
      </c>
      <c r="O3484">
        <f t="shared" si="705"/>
        <v>0</v>
      </c>
      <c r="P3484" s="63">
        <f t="shared" si="706"/>
        <v>0</v>
      </c>
      <c r="Q3484" s="34"/>
      <c r="R3484" s="34"/>
    </row>
    <row r="3485" spans="1:18" x14ac:dyDescent="0.3">
      <c r="A3485">
        <f t="shared" si="707"/>
        <v>2019</v>
      </c>
      <c r="B3485">
        <f t="shared" si="708"/>
        <v>1</v>
      </c>
      <c r="C3485">
        <f t="shared" si="709"/>
        <v>24</v>
      </c>
      <c r="D3485">
        <f t="shared" si="710"/>
        <v>3</v>
      </c>
      <c r="E3485" t="str">
        <f t="shared" si="711"/>
        <v>OFF</v>
      </c>
      <c r="F3485" s="13">
        <f t="shared" ref="F3485:F3548" si="713">+F3461+1</f>
        <v>43489</v>
      </c>
      <c r="G3485" s="14" t="str">
        <f t="shared" si="712"/>
        <v>Avg of 4 NM Projects</v>
      </c>
      <c r="H3485" s="15">
        <f t="shared" ref="H3485:H3548" si="714">H3461</f>
        <v>2</v>
      </c>
      <c r="I3485" s="93">
        <v>-0.38500000000000001</v>
      </c>
      <c r="J3485">
        <f t="shared" si="702"/>
        <v>-2.1629213483146067E-3</v>
      </c>
      <c r="K3485" s="4">
        <v>24.44</v>
      </c>
      <c r="L3485" s="4">
        <v>22.73</v>
      </c>
      <c r="M3485" s="16">
        <f t="shared" si="703"/>
        <v>-8.7510500000000015E-3</v>
      </c>
      <c r="N3485">
        <f t="shared" si="704"/>
        <v>0</v>
      </c>
      <c r="O3485">
        <f t="shared" si="705"/>
        <v>0</v>
      </c>
      <c r="P3485" s="63">
        <f t="shared" si="706"/>
        <v>0</v>
      </c>
    </row>
    <row r="3486" spans="1:18" x14ac:dyDescent="0.3">
      <c r="A3486">
        <f t="shared" si="707"/>
        <v>2019</v>
      </c>
      <c r="B3486">
        <f t="shared" si="708"/>
        <v>1</v>
      </c>
      <c r="C3486">
        <f t="shared" si="709"/>
        <v>24</v>
      </c>
      <c r="D3486">
        <f t="shared" si="710"/>
        <v>3</v>
      </c>
      <c r="E3486" t="str">
        <f t="shared" si="711"/>
        <v>OFF</v>
      </c>
      <c r="F3486" s="13">
        <f t="shared" si="713"/>
        <v>43489</v>
      </c>
      <c r="G3486" s="14" t="str">
        <f t="shared" si="712"/>
        <v>Avg of 4 NM Projects</v>
      </c>
      <c r="H3486" s="15">
        <f t="shared" si="714"/>
        <v>3</v>
      </c>
      <c r="I3486" s="93">
        <v>-0.64</v>
      </c>
      <c r="J3486">
        <f t="shared" si="702"/>
        <v>-3.5955056179775282E-3</v>
      </c>
      <c r="K3486" s="4">
        <v>24.14</v>
      </c>
      <c r="L3486" s="4">
        <v>22.88</v>
      </c>
      <c r="M3486" s="16">
        <f t="shared" si="703"/>
        <v>-1.46432E-2</v>
      </c>
      <c r="N3486">
        <f t="shared" si="704"/>
        <v>0</v>
      </c>
      <c r="O3486">
        <f t="shared" si="705"/>
        <v>0</v>
      </c>
      <c r="P3486" s="63">
        <f t="shared" si="706"/>
        <v>0</v>
      </c>
    </row>
    <row r="3487" spans="1:18" x14ac:dyDescent="0.3">
      <c r="A3487">
        <f t="shared" si="707"/>
        <v>2019</v>
      </c>
      <c r="B3487">
        <f t="shared" si="708"/>
        <v>1</v>
      </c>
      <c r="C3487">
        <f t="shared" si="709"/>
        <v>24</v>
      </c>
      <c r="D3487">
        <f t="shared" si="710"/>
        <v>3</v>
      </c>
      <c r="E3487" t="str">
        <f t="shared" si="711"/>
        <v>OFF</v>
      </c>
      <c r="F3487" s="13">
        <f t="shared" si="713"/>
        <v>43489</v>
      </c>
      <c r="G3487" s="14" t="str">
        <f t="shared" si="712"/>
        <v>Avg of 4 NM Projects</v>
      </c>
      <c r="H3487" s="15">
        <f t="shared" si="714"/>
        <v>4</v>
      </c>
      <c r="I3487" s="93">
        <v>-0.38500000000000001</v>
      </c>
      <c r="J3487">
        <f t="shared" si="702"/>
        <v>-2.1629213483146067E-3</v>
      </c>
      <c r="K3487" s="4">
        <v>22.98</v>
      </c>
      <c r="L3487" s="4">
        <v>22.53</v>
      </c>
      <c r="M3487" s="16">
        <f t="shared" si="703"/>
        <v>-8.6740500000000009E-3</v>
      </c>
      <c r="N3487">
        <f t="shared" si="704"/>
        <v>0</v>
      </c>
      <c r="O3487">
        <f t="shared" si="705"/>
        <v>0</v>
      </c>
      <c r="P3487" s="63">
        <f t="shared" si="706"/>
        <v>0</v>
      </c>
    </row>
    <row r="3488" spans="1:18" x14ac:dyDescent="0.3">
      <c r="A3488">
        <f t="shared" si="707"/>
        <v>2019</v>
      </c>
      <c r="B3488">
        <f t="shared" si="708"/>
        <v>1</v>
      </c>
      <c r="C3488">
        <f t="shared" si="709"/>
        <v>24</v>
      </c>
      <c r="D3488">
        <f t="shared" si="710"/>
        <v>3</v>
      </c>
      <c r="E3488" t="str">
        <f t="shared" si="711"/>
        <v>OFF</v>
      </c>
      <c r="F3488" s="13">
        <f t="shared" si="713"/>
        <v>43489</v>
      </c>
      <c r="G3488" s="14" t="str">
        <f t="shared" si="712"/>
        <v>Avg of 4 NM Projects</v>
      </c>
      <c r="H3488" s="15">
        <f t="shared" si="714"/>
        <v>5</v>
      </c>
      <c r="I3488" s="93">
        <v>-0.51</v>
      </c>
      <c r="J3488">
        <f t="shared" si="702"/>
        <v>-2.8651685393258426E-3</v>
      </c>
      <c r="K3488" s="4">
        <v>23.57</v>
      </c>
      <c r="L3488" s="4">
        <v>22.88</v>
      </c>
      <c r="M3488" s="16">
        <f t="shared" si="703"/>
        <v>-1.16688E-2</v>
      </c>
      <c r="N3488">
        <f t="shared" si="704"/>
        <v>0</v>
      </c>
      <c r="O3488">
        <f t="shared" si="705"/>
        <v>0</v>
      </c>
      <c r="P3488" s="63">
        <f t="shared" si="706"/>
        <v>0</v>
      </c>
    </row>
    <row r="3489" spans="1:16" x14ac:dyDescent="0.3">
      <c r="A3489">
        <f t="shared" si="707"/>
        <v>2019</v>
      </c>
      <c r="B3489">
        <f t="shared" si="708"/>
        <v>1</v>
      </c>
      <c r="C3489">
        <f t="shared" si="709"/>
        <v>24</v>
      </c>
      <c r="D3489">
        <f t="shared" si="710"/>
        <v>3</v>
      </c>
      <c r="E3489" t="str">
        <f t="shared" si="711"/>
        <v>OFF</v>
      </c>
      <c r="F3489" s="13">
        <f t="shared" si="713"/>
        <v>43489</v>
      </c>
      <c r="G3489" s="14" t="str">
        <f t="shared" si="712"/>
        <v>Avg of 4 NM Projects</v>
      </c>
      <c r="H3489" s="15">
        <f t="shared" si="714"/>
        <v>6</v>
      </c>
      <c r="I3489" s="93">
        <v>-0.64</v>
      </c>
      <c r="J3489">
        <f t="shared" si="702"/>
        <v>-3.5955056179775282E-3</v>
      </c>
      <c r="K3489" s="4">
        <v>25.11</v>
      </c>
      <c r="L3489" s="4">
        <v>24.56</v>
      </c>
      <c r="M3489" s="16">
        <f t="shared" si="703"/>
        <v>-1.57184E-2</v>
      </c>
      <c r="N3489">
        <f t="shared" si="704"/>
        <v>0</v>
      </c>
      <c r="O3489">
        <f t="shared" si="705"/>
        <v>0</v>
      </c>
      <c r="P3489" s="63">
        <f t="shared" si="706"/>
        <v>0</v>
      </c>
    </row>
    <row r="3490" spans="1:16" x14ac:dyDescent="0.3">
      <c r="A3490">
        <f t="shared" si="707"/>
        <v>2019</v>
      </c>
      <c r="B3490">
        <f t="shared" si="708"/>
        <v>1</v>
      </c>
      <c r="C3490">
        <f t="shared" si="709"/>
        <v>24</v>
      </c>
      <c r="D3490">
        <f t="shared" si="710"/>
        <v>3</v>
      </c>
      <c r="E3490" t="str">
        <f t="shared" si="711"/>
        <v>OFF</v>
      </c>
      <c r="F3490" s="13">
        <f t="shared" si="713"/>
        <v>43489</v>
      </c>
      <c r="G3490" s="14" t="str">
        <f t="shared" si="712"/>
        <v>Avg of 4 NM Projects</v>
      </c>
      <c r="H3490" s="15">
        <f t="shared" si="714"/>
        <v>7</v>
      </c>
      <c r="I3490" s="93">
        <v>-0.13</v>
      </c>
      <c r="J3490">
        <f t="shared" si="702"/>
        <v>-7.3033707865168538E-4</v>
      </c>
      <c r="K3490" s="4">
        <v>36.61</v>
      </c>
      <c r="L3490" s="4">
        <v>24.91</v>
      </c>
      <c r="M3490" s="16">
        <f t="shared" si="703"/>
        <v>-3.2383000000000004E-3</v>
      </c>
      <c r="N3490">
        <f t="shared" si="704"/>
        <v>0</v>
      </c>
      <c r="O3490">
        <f t="shared" si="705"/>
        <v>0</v>
      </c>
      <c r="P3490" s="63">
        <f t="shared" si="706"/>
        <v>0</v>
      </c>
    </row>
    <row r="3491" spans="1:16" x14ac:dyDescent="0.3">
      <c r="A3491">
        <f t="shared" si="707"/>
        <v>2019</v>
      </c>
      <c r="B3491">
        <f t="shared" si="708"/>
        <v>1</v>
      </c>
      <c r="C3491">
        <f t="shared" si="709"/>
        <v>24</v>
      </c>
      <c r="D3491">
        <f t="shared" si="710"/>
        <v>3</v>
      </c>
      <c r="E3491" t="str">
        <f t="shared" si="711"/>
        <v>ON</v>
      </c>
      <c r="F3491" s="13">
        <f t="shared" si="713"/>
        <v>43489</v>
      </c>
      <c r="G3491" s="14" t="str">
        <f t="shared" si="712"/>
        <v>Avg of 4 NM Projects</v>
      </c>
      <c r="H3491" s="15">
        <f t="shared" si="714"/>
        <v>8</v>
      </c>
      <c r="I3491" s="93">
        <v>-1.415</v>
      </c>
      <c r="J3491">
        <f t="shared" si="702"/>
        <v>-7.9494382022471909E-3</v>
      </c>
      <c r="K3491" s="4">
        <v>40.49</v>
      </c>
      <c r="L3491" s="4">
        <v>26.07</v>
      </c>
      <c r="M3491" s="16">
        <f t="shared" si="703"/>
        <v>-3.6889050000000007E-2</v>
      </c>
      <c r="N3491">
        <f t="shared" si="704"/>
        <v>0</v>
      </c>
      <c r="O3491">
        <f t="shared" si="705"/>
        <v>0</v>
      </c>
      <c r="P3491" s="63">
        <f t="shared" si="706"/>
        <v>0</v>
      </c>
    </row>
    <row r="3492" spans="1:16" x14ac:dyDescent="0.3">
      <c r="A3492">
        <f t="shared" si="707"/>
        <v>2019</v>
      </c>
      <c r="B3492">
        <f t="shared" si="708"/>
        <v>1</v>
      </c>
      <c r="C3492">
        <f t="shared" si="709"/>
        <v>24</v>
      </c>
      <c r="D3492">
        <f t="shared" si="710"/>
        <v>3</v>
      </c>
      <c r="E3492" t="str">
        <f t="shared" si="711"/>
        <v>ON</v>
      </c>
      <c r="F3492" s="13">
        <f t="shared" si="713"/>
        <v>43489</v>
      </c>
      <c r="G3492" s="14" t="str">
        <f t="shared" si="712"/>
        <v>Avg of 4 NM Projects</v>
      </c>
      <c r="H3492" s="15">
        <f t="shared" si="714"/>
        <v>9</v>
      </c>
      <c r="I3492" s="93">
        <v>0.77500000000000002</v>
      </c>
      <c r="J3492">
        <f t="shared" si="702"/>
        <v>4.3539325842696626E-3</v>
      </c>
      <c r="K3492" s="4">
        <v>41.19</v>
      </c>
      <c r="L3492" s="4">
        <v>32.32</v>
      </c>
      <c r="M3492" s="16">
        <f t="shared" si="703"/>
        <v>2.5048000000000001E-2</v>
      </c>
      <c r="N3492">
        <f t="shared" si="704"/>
        <v>0</v>
      </c>
      <c r="O3492">
        <f t="shared" si="705"/>
        <v>0</v>
      </c>
      <c r="P3492" s="63">
        <f t="shared" si="706"/>
        <v>0</v>
      </c>
    </row>
    <row r="3493" spans="1:16" x14ac:dyDescent="0.3">
      <c r="A3493">
        <f t="shared" si="707"/>
        <v>2019</v>
      </c>
      <c r="B3493">
        <f t="shared" si="708"/>
        <v>1</v>
      </c>
      <c r="C3493">
        <f t="shared" si="709"/>
        <v>24</v>
      </c>
      <c r="D3493">
        <f t="shared" si="710"/>
        <v>3</v>
      </c>
      <c r="E3493" t="str">
        <f t="shared" si="711"/>
        <v>ON</v>
      </c>
      <c r="F3493" s="13">
        <f t="shared" si="713"/>
        <v>43489</v>
      </c>
      <c r="G3493" s="14" t="str">
        <f t="shared" si="712"/>
        <v>Avg of 4 NM Projects</v>
      </c>
      <c r="H3493" s="15">
        <f t="shared" si="714"/>
        <v>10</v>
      </c>
      <c r="I3493" s="93">
        <v>6.5299999999999994</v>
      </c>
      <c r="J3493">
        <f t="shared" si="702"/>
        <v>3.6685393258426964E-2</v>
      </c>
      <c r="K3493" s="4">
        <v>44.76</v>
      </c>
      <c r="L3493" s="4">
        <v>32.22</v>
      </c>
      <c r="M3493" s="16">
        <f t="shared" si="703"/>
        <v>0.21039659999999999</v>
      </c>
      <c r="N3493">
        <f t="shared" si="704"/>
        <v>0</v>
      </c>
      <c r="O3493">
        <f t="shared" si="705"/>
        <v>0</v>
      </c>
      <c r="P3493" s="63">
        <f t="shared" si="706"/>
        <v>0</v>
      </c>
    </row>
    <row r="3494" spans="1:16" x14ac:dyDescent="0.3">
      <c r="A3494">
        <f t="shared" si="707"/>
        <v>2019</v>
      </c>
      <c r="B3494">
        <f t="shared" si="708"/>
        <v>1</v>
      </c>
      <c r="C3494">
        <f t="shared" si="709"/>
        <v>24</v>
      </c>
      <c r="D3494">
        <f t="shared" si="710"/>
        <v>3</v>
      </c>
      <c r="E3494" t="str">
        <f t="shared" si="711"/>
        <v>ON</v>
      </c>
      <c r="F3494" s="13">
        <f t="shared" si="713"/>
        <v>43489</v>
      </c>
      <c r="G3494" s="14" t="str">
        <f t="shared" si="712"/>
        <v>Avg of 4 NM Projects</v>
      </c>
      <c r="H3494" s="15">
        <f t="shared" si="714"/>
        <v>11</v>
      </c>
      <c r="I3494" s="93">
        <v>13.44</v>
      </c>
      <c r="J3494">
        <f t="shared" si="702"/>
        <v>7.5505617977528083E-2</v>
      </c>
      <c r="K3494" s="4">
        <v>36.15</v>
      </c>
      <c r="L3494" s="4">
        <v>28.55</v>
      </c>
      <c r="M3494" s="16">
        <f t="shared" si="703"/>
        <v>0.383712</v>
      </c>
      <c r="N3494">
        <f t="shared" si="704"/>
        <v>0</v>
      </c>
      <c r="O3494">
        <f t="shared" si="705"/>
        <v>0</v>
      </c>
      <c r="P3494" s="63">
        <f t="shared" si="706"/>
        <v>0</v>
      </c>
    </row>
    <row r="3495" spans="1:16" x14ac:dyDescent="0.3">
      <c r="A3495">
        <f t="shared" si="707"/>
        <v>2019</v>
      </c>
      <c r="B3495">
        <f t="shared" si="708"/>
        <v>1</v>
      </c>
      <c r="C3495">
        <f t="shared" si="709"/>
        <v>24</v>
      </c>
      <c r="D3495">
        <f t="shared" si="710"/>
        <v>3</v>
      </c>
      <c r="E3495" t="str">
        <f t="shared" si="711"/>
        <v>ON</v>
      </c>
      <c r="F3495" s="13">
        <f t="shared" si="713"/>
        <v>43489</v>
      </c>
      <c r="G3495" s="14" t="str">
        <f t="shared" si="712"/>
        <v>Avg of 4 NM Projects</v>
      </c>
      <c r="H3495" s="15">
        <f t="shared" si="714"/>
        <v>12</v>
      </c>
      <c r="I3495" s="93">
        <v>16.899999999999999</v>
      </c>
      <c r="J3495">
        <f t="shared" si="702"/>
        <v>9.4943820224719089E-2</v>
      </c>
      <c r="K3495" s="4">
        <v>34.97</v>
      </c>
      <c r="L3495" s="4">
        <v>42.02</v>
      </c>
      <c r="M3495" s="16">
        <f t="shared" si="703"/>
        <v>0.71013800000000005</v>
      </c>
      <c r="N3495">
        <f t="shared" si="704"/>
        <v>0</v>
      </c>
      <c r="O3495">
        <f t="shared" si="705"/>
        <v>0</v>
      </c>
      <c r="P3495" s="63">
        <f t="shared" si="706"/>
        <v>0</v>
      </c>
    </row>
    <row r="3496" spans="1:16" x14ac:dyDescent="0.3">
      <c r="A3496">
        <f t="shared" si="707"/>
        <v>2019</v>
      </c>
      <c r="B3496">
        <f t="shared" si="708"/>
        <v>1</v>
      </c>
      <c r="C3496">
        <f t="shared" si="709"/>
        <v>24</v>
      </c>
      <c r="D3496">
        <f t="shared" si="710"/>
        <v>3</v>
      </c>
      <c r="E3496" t="str">
        <f t="shared" si="711"/>
        <v>ON</v>
      </c>
      <c r="F3496" s="13">
        <f t="shared" si="713"/>
        <v>43489</v>
      </c>
      <c r="G3496" s="14" t="str">
        <f t="shared" si="712"/>
        <v>Avg of 4 NM Projects</v>
      </c>
      <c r="H3496" s="15">
        <f t="shared" si="714"/>
        <v>13</v>
      </c>
      <c r="I3496" s="93">
        <v>23.3</v>
      </c>
      <c r="J3496">
        <f t="shared" si="702"/>
        <v>0.13089887640449438</v>
      </c>
      <c r="K3496" s="4">
        <v>34.880000000000003</v>
      </c>
      <c r="L3496" s="4">
        <v>43.89</v>
      </c>
      <c r="M3496" s="16">
        <f t="shared" si="703"/>
        <v>1.022637</v>
      </c>
      <c r="N3496">
        <f t="shared" si="704"/>
        <v>0</v>
      </c>
      <c r="O3496">
        <f t="shared" si="705"/>
        <v>0</v>
      </c>
      <c r="P3496" s="63">
        <f t="shared" si="706"/>
        <v>0</v>
      </c>
    </row>
    <row r="3497" spans="1:16" x14ac:dyDescent="0.3">
      <c r="A3497">
        <f t="shared" si="707"/>
        <v>2019</v>
      </c>
      <c r="B3497">
        <f t="shared" si="708"/>
        <v>1</v>
      </c>
      <c r="C3497">
        <f t="shared" si="709"/>
        <v>24</v>
      </c>
      <c r="D3497">
        <f t="shared" si="710"/>
        <v>3</v>
      </c>
      <c r="E3497" t="str">
        <f t="shared" si="711"/>
        <v>ON</v>
      </c>
      <c r="F3497" s="13">
        <f t="shared" si="713"/>
        <v>43489</v>
      </c>
      <c r="G3497" s="14" t="str">
        <f t="shared" si="712"/>
        <v>Avg of 4 NM Projects</v>
      </c>
      <c r="H3497" s="15">
        <f t="shared" si="714"/>
        <v>14</v>
      </c>
      <c r="I3497" s="93">
        <v>23.685000000000002</v>
      </c>
      <c r="J3497">
        <f t="shared" si="702"/>
        <v>0.13306179775280899</v>
      </c>
      <c r="K3497" s="4">
        <v>35.51</v>
      </c>
      <c r="L3497" s="4">
        <v>47.19</v>
      </c>
      <c r="M3497" s="16">
        <f t="shared" si="703"/>
        <v>1.1176951500000001</v>
      </c>
      <c r="N3497">
        <f t="shared" si="704"/>
        <v>0</v>
      </c>
      <c r="O3497">
        <f t="shared" si="705"/>
        <v>0</v>
      </c>
      <c r="P3497" s="63">
        <f t="shared" si="706"/>
        <v>0</v>
      </c>
    </row>
    <row r="3498" spans="1:16" x14ac:dyDescent="0.3">
      <c r="A3498">
        <f t="shared" si="707"/>
        <v>2019</v>
      </c>
      <c r="B3498">
        <f t="shared" si="708"/>
        <v>1</v>
      </c>
      <c r="C3498">
        <f t="shared" si="709"/>
        <v>24</v>
      </c>
      <c r="D3498">
        <f t="shared" si="710"/>
        <v>3</v>
      </c>
      <c r="E3498" t="str">
        <f t="shared" si="711"/>
        <v>ON</v>
      </c>
      <c r="F3498" s="13">
        <f t="shared" si="713"/>
        <v>43489</v>
      </c>
      <c r="G3498" s="14" t="str">
        <f t="shared" si="712"/>
        <v>Avg of 4 NM Projects</v>
      </c>
      <c r="H3498" s="15">
        <f t="shared" si="714"/>
        <v>15</v>
      </c>
      <c r="I3498" s="93">
        <v>11.139999999999999</v>
      </c>
      <c r="J3498">
        <f t="shared" si="702"/>
        <v>6.2584269662921341E-2</v>
      </c>
      <c r="K3498" s="4">
        <v>37.840000000000003</v>
      </c>
      <c r="L3498" s="4">
        <v>45.14</v>
      </c>
      <c r="M3498" s="16">
        <f t="shared" si="703"/>
        <v>0.50285959999999996</v>
      </c>
      <c r="N3498">
        <f t="shared" si="704"/>
        <v>0</v>
      </c>
      <c r="O3498">
        <f t="shared" si="705"/>
        <v>0</v>
      </c>
      <c r="P3498" s="63">
        <f t="shared" si="706"/>
        <v>0</v>
      </c>
    </row>
    <row r="3499" spans="1:16" x14ac:dyDescent="0.3">
      <c r="A3499">
        <f t="shared" si="707"/>
        <v>2019</v>
      </c>
      <c r="B3499">
        <f t="shared" si="708"/>
        <v>1</v>
      </c>
      <c r="C3499">
        <f t="shared" si="709"/>
        <v>24</v>
      </c>
      <c r="D3499">
        <f t="shared" si="710"/>
        <v>3</v>
      </c>
      <c r="E3499" t="str">
        <f t="shared" si="711"/>
        <v>ON</v>
      </c>
      <c r="F3499" s="13">
        <f t="shared" si="713"/>
        <v>43489</v>
      </c>
      <c r="G3499" s="14" t="str">
        <f t="shared" si="712"/>
        <v>Avg of 4 NM Projects</v>
      </c>
      <c r="H3499" s="15">
        <f t="shared" si="714"/>
        <v>16</v>
      </c>
      <c r="I3499" s="93">
        <v>4.2249999999999996</v>
      </c>
      <c r="J3499">
        <f t="shared" si="702"/>
        <v>2.3735955056179772E-2</v>
      </c>
      <c r="K3499" s="4">
        <v>34.36</v>
      </c>
      <c r="L3499" s="4">
        <v>34.909999999999997</v>
      </c>
      <c r="M3499" s="16">
        <f t="shared" si="703"/>
        <v>0.14749474999999998</v>
      </c>
      <c r="N3499">
        <f t="shared" si="704"/>
        <v>0</v>
      </c>
      <c r="O3499">
        <f t="shared" si="705"/>
        <v>0</v>
      </c>
      <c r="P3499" s="63">
        <f t="shared" si="706"/>
        <v>0</v>
      </c>
    </row>
    <row r="3500" spans="1:16" x14ac:dyDescent="0.3">
      <c r="A3500">
        <f t="shared" si="707"/>
        <v>2019</v>
      </c>
      <c r="B3500">
        <f t="shared" si="708"/>
        <v>1</v>
      </c>
      <c r="C3500">
        <f t="shared" si="709"/>
        <v>24</v>
      </c>
      <c r="D3500">
        <f t="shared" si="710"/>
        <v>3</v>
      </c>
      <c r="E3500" t="str">
        <f t="shared" si="711"/>
        <v>ON</v>
      </c>
      <c r="F3500" s="13">
        <f t="shared" si="713"/>
        <v>43489</v>
      </c>
      <c r="G3500" s="14" t="str">
        <f t="shared" si="712"/>
        <v>Avg of 4 NM Projects</v>
      </c>
      <c r="H3500" s="15">
        <f t="shared" si="714"/>
        <v>17</v>
      </c>
      <c r="I3500" s="93">
        <v>-0.51</v>
      </c>
      <c r="J3500">
        <f t="shared" si="702"/>
        <v>-2.8651685393258426E-3</v>
      </c>
      <c r="K3500" s="4">
        <v>44.94</v>
      </c>
      <c r="L3500" s="4">
        <v>42.78</v>
      </c>
      <c r="M3500" s="16">
        <f t="shared" si="703"/>
        <v>-2.1817800000000002E-2</v>
      </c>
      <c r="N3500">
        <f t="shared" si="704"/>
        <v>0</v>
      </c>
      <c r="O3500">
        <f t="shared" si="705"/>
        <v>0</v>
      </c>
      <c r="P3500" s="63">
        <f t="shared" si="706"/>
        <v>0</v>
      </c>
    </row>
    <row r="3501" spans="1:16" x14ac:dyDescent="0.3">
      <c r="A3501">
        <f t="shared" si="707"/>
        <v>2019</v>
      </c>
      <c r="B3501">
        <f t="shared" si="708"/>
        <v>1</v>
      </c>
      <c r="C3501">
        <f t="shared" si="709"/>
        <v>24</v>
      </c>
      <c r="D3501">
        <f t="shared" si="710"/>
        <v>3</v>
      </c>
      <c r="E3501" t="str">
        <f t="shared" si="711"/>
        <v>ON</v>
      </c>
      <c r="F3501" s="13">
        <f t="shared" si="713"/>
        <v>43489</v>
      </c>
      <c r="G3501" s="14" t="str">
        <f t="shared" si="712"/>
        <v>Avg of 4 NM Projects</v>
      </c>
      <c r="H3501" s="15">
        <f t="shared" si="714"/>
        <v>18</v>
      </c>
      <c r="I3501" s="93">
        <v>-0.51</v>
      </c>
      <c r="J3501">
        <f t="shared" si="702"/>
        <v>-2.8651685393258426E-3</v>
      </c>
      <c r="K3501" s="4">
        <v>54.86</v>
      </c>
      <c r="L3501" s="4">
        <v>36.78</v>
      </c>
      <c r="M3501" s="16">
        <f t="shared" si="703"/>
        <v>-1.8757799999999998E-2</v>
      </c>
      <c r="N3501">
        <f t="shared" si="704"/>
        <v>0</v>
      </c>
      <c r="O3501">
        <f t="shared" si="705"/>
        <v>0</v>
      </c>
      <c r="P3501" s="63">
        <f t="shared" si="706"/>
        <v>0</v>
      </c>
    </row>
    <row r="3502" spans="1:16" x14ac:dyDescent="0.3">
      <c r="A3502">
        <f t="shared" si="707"/>
        <v>2019</v>
      </c>
      <c r="B3502">
        <f t="shared" si="708"/>
        <v>1</v>
      </c>
      <c r="C3502">
        <f t="shared" si="709"/>
        <v>24</v>
      </c>
      <c r="D3502">
        <f t="shared" si="710"/>
        <v>3</v>
      </c>
      <c r="E3502" t="str">
        <f t="shared" si="711"/>
        <v>ON</v>
      </c>
      <c r="F3502" s="13">
        <f t="shared" si="713"/>
        <v>43489</v>
      </c>
      <c r="G3502" s="14" t="str">
        <f t="shared" si="712"/>
        <v>Avg of 4 NM Projects</v>
      </c>
      <c r="H3502" s="15">
        <f t="shared" si="714"/>
        <v>19</v>
      </c>
      <c r="I3502" s="93">
        <v>-0.51</v>
      </c>
      <c r="J3502">
        <f t="shared" si="702"/>
        <v>-2.8651685393258426E-3</v>
      </c>
      <c r="K3502" s="4">
        <v>51</v>
      </c>
      <c r="L3502" s="4">
        <v>31.11</v>
      </c>
      <c r="M3502" s="16">
        <f t="shared" si="703"/>
        <v>-1.5866100000000001E-2</v>
      </c>
      <c r="N3502">
        <f t="shared" si="704"/>
        <v>0</v>
      </c>
      <c r="O3502">
        <f t="shared" si="705"/>
        <v>0</v>
      </c>
      <c r="P3502" s="63">
        <f t="shared" si="706"/>
        <v>0</v>
      </c>
    </row>
    <row r="3503" spans="1:16" x14ac:dyDescent="0.3">
      <c r="A3503">
        <f t="shared" si="707"/>
        <v>2019</v>
      </c>
      <c r="B3503">
        <f t="shared" si="708"/>
        <v>1</v>
      </c>
      <c r="C3503">
        <f t="shared" si="709"/>
        <v>24</v>
      </c>
      <c r="D3503">
        <f t="shared" si="710"/>
        <v>3</v>
      </c>
      <c r="E3503" t="str">
        <f t="shared" si="711"/>
        <v>ON</v>
      </c>
      <c r="F3503" s="13">
        <f t="shared" si="713"/>
        <v>43489</v>
      </c>
      <c r="G3503" s="14" t="str">
        <f t="shared" si="712"/>
        <v>Avg of 4 NM Projects</v>
      </c>
      <c r="H3503" s="15">
        <f t="shared" si="714"/>
        <v>20</v>
      </c>
      <c r="I3503" s="93">
        <v>-0.77</v>
      </c>
      <c r="J3503">
        <f t="shared" si="702"/>
        <v>-4.3258426966292134E-3</v>
      </c>
      <c r="K3503" s="4">
        <v>49.12</v>
      </c>
      <c r="L3503" s="4">
        <v>28.89</v>
      </c>
      <c r="M3503" s="16">
        <f t="shared" si="703"/>
        <v>-2.2245299999999999E-2</v>
      </c>
      <c r="N3503">
        <f t="shared" si="704"/>
        <v>0</v>
      </c>
      <c r="O3503">
        <f t="shared" si="705"/>
        <v>0</v>
      </c>
      <c r="P3503" s="63">
        <f t="shared" si="706"/>
        <v>0</v>
      </c>
    </row>
    <row r="3504" spans="1:16" x14ac:dyDescent="0.3">
      <c r="A3504">
        <f t="shared" si="707"/>
        <v>2019</v>
      </c>
      <c r="B3504">
        <f t="shared" si="708"/>
        <v>1</v>
      </c>
      <c r="C3504">
        <f t="shared" si="709"/>
        <v>24</v>
      </c>
      <c r="D3504">
        <f t="shared" si="710"/>
        <v>3</v>
      </c>
      <c r="E3504" t="str">
        <f t="shared" si="711"/>
        <v>ON</v>
      </c>
      <c r="F3504" s="13">
        <f t="shared" si="713"/>
        <v>43489</v>
      </c>
      <c r="G3504" s="14" t="str">
        <f t="shared" si="712"/>
        <v>Avg of 4 NM Projects</v>
      </c>
      <c r="H3504" s="15">
        <f t="shared" si="714"/>
        <v>21</v>
      </c>
      <c r="I3504" s="93">
        <v>-0.77</v>
      </c>
      <c r="J3504">
        <f t="shared" si="702"/>
        <v>-4.3258426966292134E-3</v>
      </c>
      <c r="K3504" s="4">
        <v>44.75</v>
      </c>
      <c r="L3504" s="4">
        <v>26.53</v>
      </c>
      <c r="M3504" s="16">
        <f t="shared" si="703"/>
        <v>-2.0428100000000001E-2</v>
      </c>
      <c r="N3504">
        <f t="shared" si="704"/>
        <v>0</v>
      </c>
      <c r="O3504">
        <f t="shared" si="705"/>
        <v>0</v>
      </c>
      <c r="P3504" s="63">
        <f t="shared" si="706"/>
        <v>0</v>
      </c>
    </row>
    <row r="3505" spans="1:18" x14ac:dyDescent="0.3">
      <c r="A3505">
        <f t="shared" si="707"/>
        <v>2019</v>
      </c>
      <c r="B3505">
        <f t="shared" si="708"/>
        <v>1</v>
      </c>
      <c r="C3505">
        <f t="shared" si="709"/>
        <v>24</v>
      </c>
      <c r="D3505">
        <f t="shared" si="710"/>
        <v>3</v>
      </c>
      <c r="E3505" t="str">
        <f t="shared" si="711"/>
        <v>ON</v>
      </c>
      <c r="F3505" s="13">
        <f t="shared" si="713"/>
        <v>43489</v>
      </c>
      <c r="G3505" s="14" t="str">
        <f t="shared" si="712"/>
        <v>Avg of 4 NM Projects</v>
      </c>
      <c r="H3505" s="15">
        <f t="shared" si="714"/>
        <v>22</v>
      </c>
      <c r="I3505" s="93">
        <v>-0.51</v>
      </c>
      <c r="J3505">
        <f t="shared" si="702"/>
        <v>-2.8651685393258426E-3</v>
      </c>
      <c r="K3505" s="4">
        <v>37.700000000000003</v>
      </c>
      <c r="L3505" s="4">
        <v>25.3</v>
      </c>
      <c r="M3505" s="16">
        <f t="shared" si="703"/>
        <v>-1.2903000000000001E-2</v>
      </c>
      <c r="N3505">
        <f t="shared" si="704"/>
        <v>0</v>
      </c>
      <c r="O3505">
        <f t="shared" si="705"/>
        <v>0</v>
      </c>
      <c r="P3505" s="63">
        <f t="shared" si="706"/>
        <v>0</v>
      </c>
    </row>
    <row r="3506" spans="1:18" x14ac:dyDescent="0.3">
      <c r="A3506">
        <f t="shared" si="707"/>
        <v>2019</v>
      </c>
      <c r="B3506">
        <f t="shared" si="708"/>
        <v>1</v>
      </c>
      <c r="C3506">
        <f t="shared" si="709"/>
        <v>24</v>
      </c>
      <c r="D3506">
        <f t="shared" si="710"/>
        <v>3</v>
      </c>
      <c r="E3506" t="str">
        <f t="shared" si="711"/>
        <v>ON</v>
      </c>
      <c r="F3506" s="13">
        <f t="shared" si="713"/>
        <v>43489</v>
      </c>
      <c r="G3506" s="14" t="str">
        <f t="shared" si="712"/>
        <v>Avg of 4 NM Projects</v>
      </c>
      <c r="H3506" s="15">
        <f t="shared" si="714"/>
        <v>23</v>
      </c>
      <c r="I3506" s="93">
        <v>-0.9</v>
      </c>
      <c r="J3506">
        <f t="shared" si="702"/>
        <v>-5.0561797752808994E-3</v>
      </c>
      <c r="K3506" s="4">
        <v>30.61</v>
      </c>
      <c r="L3506" s="4">
        <v>9.3800000000000008</v>
      </c>
      <c r="M3506" s="16">
        <f t="shared" si="703"/>
        <v>-8.4419999999999999E-3</v>
      </c>
      <c r="N3506">
        <f t="shared" si="704"/>
        <v>0</v>
      </c>
      <c r="O3506">
        <f t="shared" si="705"/>
        <v>0</v>
      </c>
      <c r="P3506" s="63">
        <f t="shared" si="706"/>
        <v>0</v>
      </c>
    </row>
    <row r="3507" spans="1:18" x14ac:dyDescent="0.3">
      <c r="A3507">
        <f t="shared" si="707"/>
        <v>2019</v>
      </c>
      <c r="B3507">
        <f t="shared" si="708"/>
        <v>1</v>
      </c>
      <c r="C3507">
        <f t="shared" si="709"/>
        <v>24</v>
      </c>
      <c r="D3507">
        <f t="shared" si="710"/>
        <v>3</v>
      </c>
      <c r="E3507" t="str">
        <f t="shared" si="711"/>
        <v>OFF</v>
      </c>
      <c r="F3507" s="13">
        <f t="shared" si="713"/>
        <v>43489</v>
      </c>
      <c r="G3507" s="14" t="str">
        <f t="shared" si="712"/>
        <v>Avg of 4 NM Projects</v>
      </c>
      <c r="H3507" s="15">
        <f t="shared" si="714"/>
        <v>24</v>
      </c>
      <c r="I3507" s="93">
        <v>-0.64</v>
      </c>
      <c r="J3507">
        <f t="shared" si="702"/>
        <v>-3.5955056179775282E-3</v>
      </c>
      <c r="K3507" s="4">
        <v>37.770000000000003</v>
      </c>
      <c r="L3507" s="4">
        <v>4.8899999999999997</v>
      </c>
      <c r="M3507" s="16">
        <f t="shared" si="703"/>
        <v>-3.1295999999999997E-3</v>
      </c>
      <c r="N3507">
        <f t="shared" si="704"/>
        <v>0</v>
      </c>
      <c r="O3507">
        <f t="shared" si="705"/>
        <v>0</v>
      </c>
      <c r="P3507" s="63">
        <f t="shared" si="706"/>
        <v>0</v>
      </c>
    </row>
    <row r="3508" spans="1:18" x14ac:dyDescent="0.3">
      <c r="A3508">
        <f t="shared" si="707"/>
        <v>2019</v>
      </c>
      <c r="B3508">
        <f t="shared" si="708"/>
        <v>1</v>
      </c>
      <c r="C3508">
        <f t="shared" si="709"/>
        <v>25</v>
      </c>
      <c r="D3508">
        <f t="shared" si="710"/>
        <v>4</v>
      </c>
      <c r="E3508" t="str">
        <f t="shared" si="711"/>
        <v>OFF</v>
      </c>
      <c r="F3508" s="13">
        <f t="shared" si="713"/>
        <v>43490</v>
      </c>
      <c r="G3508" s="14" t="str">
        <f t="shared" si="712"/>
        <v>Avg of 4 NM Projects</v>
      </c>
      <c r="H3508" s="15">
        <f t="shared" si="714"/>
        <v>1</v>
      </c>
      <c r="I3508" s="93">
        <v>-0.51</v>
      </c>
      <c r="J3508">
        <f t="shared" si="702"/>
        <v>-2.8651685393258426E-3</v>
      </c>
      <c r="K3508" s="4">
        <v>27.68</v>
      </c>
      <c r="L3508" s="4">
        <v>13.15</v>
      </c>
      <c r="M3508" s="16">
        <f t="shared" si="703"/>
        <v>-6.7064999999999998E-3</v>
      </c>
      <c r="N3508">
        <f t="shared" si="704"/>
        <v>0</v>
      </c>
      <c r="O3508">
        <f t="shared" si="705"/>
        <v>0</v>
      </c>
      <c r="P3508" s="63">
        <f t="shared" si="706"/>
        <v>0</v>
      </c>
      <c r="Q3508" s="34"/>
      <c r="R3508" s="34"/>
    </row>
    <row r="3509" spans="1:18" x14ac:dyDescent="0.3">
      <c r="A3509">
        <f t="shared" si="707"/>
        <v>2019</v>
      </c>
      <c r="B3509">
        <f t="shared" si="708"/>
        <v>1</v>
      </c>
      <c r="C3509">
        <f t="shared" si="709"/>
        <v>25</v>
      </c>
      <c r="D3509">
        <f t="shared" si="710"/>
        <v>4</v>
      </c>
      <c r="E3509" t="str">
        <f t="shared" si="711"/>
        <v>OFF</v>
      </c>
      <c r="F3509" s="13">
        <f t="shared" si="713"/>
        <v>43490</v>
      </c>
      <c r="G3509" s="14" t="str">
        <f t="shared" si="712"/>
        <v>Avg of 4 NM Projects</v>
      </c>
      <c r="H3509" s="15">
        <f t="shared" si="714"/>
        <v>2</v>
      </c>
      <c r="I3509" s="93">
        <v>-0.64</v>
      </c>
      <c r="J3509">
        <f t="shared" si="702"/>
        <v>-3.5955056179775282E-3</v>
      </c>
      <c r="K3509" s="4">
        <v>27.26</v>
      </c>
      <c r="L3509" s="4">
        <v>5.74</v>
      </c>
      <c r="M3509" s="16">
        <f t="shared" si="703"/>
        <v>-3.6736000000000004E-3</v>
      </c>
      <c r="N3509">
        <f t="shared" si="704"/>
        <v>0</v>
      </c>
      <c r="O3509">
        <f t="shared" si="705"/>
        <v>0</v>
      </c>
      <c r="P3509" s="63">
        <f t="shared" si="706"/>
        <v>0</v>
      </c>
    </row>
    <row r="3510" spans="1:18" x14ac:dyDescent="0.3">
      <c r="A3510">
        <f t="shared" si="707"/>
        <v>2019</v>
      </c>
      <c r="B3510">
        <f t="shared" si="708"/>
        <v>1</v>
      </c>
      <c r="C3510">
        <f t="shared" si="709"/>
        <v>25</v>
      </c>
      <c r="D3510">
        <f t="shared" si="710"/>
        <v>4</v>
      </c>
      <c r="E3510" t="str">
        <f t="shared" si="711"/>
        <v>OFF</v>
      </c>
      <c r="F3510" s="13">
        <f t="shared" si="713"/>
        <v>43490</v>
      </c>
      <c r="G3510" s="14" t="str">
        <f t="shared" si="712"/>
        <v>Avg of 4 NM Projects</v>
      </c>
      <c r="H3510" s="15">
        <f t="shared" si="714"/>
        <v>3</v>
      </c>
      <c r="I3510" s="93">
        <v>-0.64</v>
      </c>
      <c r="J3510">
        <f t="shared" si="702"/>
        <v>-3.5955056179775282E-3</v>
      </c>
      <c r="K3510" s="4">
        <v>24.48</v>
      </c>
      <c r="L3510" s="4">
        <v>-2.58</v>
      </c>
      <c r="M3510" s="16">
        <f t="shared" si="703"/>
        <v>1.6512E-3</v>
      </c>
      <c r="N3510">
        <f t="shared" si="704"/>
        <v>0</v>
      </c>
      <c r="O3510">
        <f t="shared" si="705"/>
        <v>0</v>
      </c>
      <c r="P3510" s="63">
        <f t="shared" si="706"/>
        <v>0</v>
      </c>
    </row>
    <row r="3511" spans="1:18" x14ac:dyDescent="0.3">
      <c r="A3511">
        <f t="shared" si="707"/>
        <v>2019</v>
      </c>
      <c r="B3511">
        <f t="shared" si="708"/>
        <v>1</v>
      </c>
      <c r="C3511">
        <f t="shared" si="709"/>
        <v>25</v>
      </c>
      <c r="D3511">
        <f t="shared" si="710"/>
        <v>4</v>
      </c>
      <c r="E3511" t="str">
        <f t="shared" si="711"/>
        <v>OFF</v>
      </c>
      <c r="F3511" s="13">
        <f t="shared" si="713"/>
        <v>43490</v>
      </c>
      <c r="G3511" s="14" t="str">
        <f t="shared" si="712"/>
        <v>Avg of 4 NM Projects</v>
      </c>
      <c r="H3511" s="15">
        <f t="shared" si="714"/>
        <v>4</v>
      </c>
      <c r="I3511" s="93">
        <v>-0.77</v>
      </c>
      <c r="J3511">
        <f t="shared" si="702"/>
        <v>-4.3258426966292134E-3</v>
      </c>
      <c r="K3511" s="4">
        <v>24.15</v>
      </c>
      <c r="L3511" s="4">
        <v>4.37</v>
      </c>
      <c r="M3511" s="16">
        <f t="shared" si="703"/>
        <v>-3.3649000000000001E-3</v>
      </c>
      <c r="N3511">
        <f t="shared" si="704"/>
        <v>0</v>
      </c>
      <c r="O3511">
        <f t="shared" si="705"/>
        <v>0</v>
      </c>
      <c r="P3511" s="63">
        <f t="shared" si="706"/>
        <v>0</v>
      </c>
    </row>
    <row r="3512" spans="1:18" x14ac:dyDescent="0.3">
      <c r="A3512">
        <f t="shared" si="707"/>
        <v>2019</v>
      </c>
      <c r="B3512">
        <f t="shared" si="708"/>
        <v>1</v>
      </c>
      <c r="C3512">
        <f t="shared" si="709"/>
        <v>25</v>
      </c>
      <c r="D3512">
        <f t="shared" si="710"/>
        <v>4</v>
      </c>
      <c r="E3512" t="str">
        <f t="shared" si="711"/>
        <v>OFF</v>
      </c>
      <c r="F3512" s="13">
        <f t="shared" si="713"/>
        <v>43490</v>
      </c>
      <c r="G3512" s="14" t="str">
        <f t="shared" si="712"/>
        <v>Avg of 4 NM Projects</v>
      </c>
      <c r="H3512" s="15">
        <f t="shared" si="714"/>
        <v>5</v>
      </c>
      <c r="I3512" s="93">
        <v>-0.77</v>
      </c>
      <c r="J3512">
        <f t="shared" si="702"/>
        <v>-4.3258426966292134E-3</v>
      </c>
      <c r="K3512" s="4">
        <v>27.12</v>
      </c>
      <c r="L3512" s="4">
        <v>0.45</v>
      </c>
      <c r="M3512" s="16">
        <f t="shared" si="703"/>
        <v>-3.4650000000000002E-4</v>
      </c>
      <c r="N3512">
        <f t="shared" si="704"/>
        <v>0</v>
      </c>
      <c r="O3512">
        <f t="shared" si="705"/>
        <v>0</v>
      </c>
      <c r="P3512" s="63">
        <f t="shared" si="706"/>
        <v>0</v>
      </c>
    </row>
    <row r="3513" spans="1:18" x14ac:dyDescent="0.3">
      <c r="A3513">
        <f t="shared" si="707"/>
        <v>2019</v>
      </c>
      <c r="B3513">
        <f t="shared" si="708"/>
        <v>1</v>
      </c>
      <c r="C3513">
        <f t="shared" si="709"/>
        <v>25</v>
      </c>
      <c r="D3513">
        <f t="shared" si="710"/>
        <v>4</v>
      </c>
      <c r="E3513" t="str">
        <f t="shared" si="711"/>
        <v>OFF</v>
      </c>
      <c r="F3513" s="13">
        <f t="shared" si="713"/>
        <v>43490</v>
      </c>
      <c r="G3513" s="14" t="str">
        <f t="shared" si="712"/>
        <v>Avg of 4 NM Projects</v>
      </c>
      <c r="H3513" s="15">
        <f t="shared" si="714"/>
        <v>6</v>
      </c>
      <c r="I3513" s="93">
        <v>-0.64</v>
      </c>
      <c r="J3513">
        <f t="shared" si="702"/>
        <v>-3.5955056179775282E-3</v>
      </c>
      <c r="K3513" s="4">
        <v>29.7</v>
      </c>
      <c r="L3513" s="4">
        <v>-1.32</v>
      </c>
      <c r="M3513" s="16">
        <f t="shared" si="703"/>
        <v>8.4480000000000015E-4</v>
      </c>
      <c r="N3513">
        <f t="shared" si="704"/>
        <v>0</v>
      </c>
      <c r="O3513">
        <f t="shared" si="705"/>
        <v>0</v>
      </c>
      <c r="P3513" s="63">
        <f t="shared" si="706"/>
        <v>0</v>
      </c>
    </row>
    <row r="3514" spans="1:18" x14ac:dyDescent="0.3">
      <c r="A3514">
        <f t="shared" si="707"/>
        <v>2019</v>
      </c>
      <c r="B3514">
        <f t="shared" si="708"/>
        <v>1</v>
      </c>
      <c r="C3514">
        <f t="shared" si="709"/>
        <v>25</v>
      </c>
      <c r="D3514">
        <f t="shared" si="710"/>
        <v>4</v>
      </c>
      <c r="E3514" t="str">
        <f t="shared" si="711"/>
        <v>OFF</v>
      </c>
      <c r="F3514" s="13">
        <f t="shared" si="713"/>
        <v>43490</v>
      </c>
      <c r="G3514" s="14" t="str">
        <f t="shared" si="712"/>
        <v>Avg of 4 NM Projects</v>
      </c>
      <c r="H3514" s="15">
        <f t="shared" si="714"/>
        <v>7</v>
      </c>
      <c r="I3514" s="93">
        <v>-0.64</v>
      </c>
      <c r="J3514">
        <f t="shared" si="702"/>
        <v>-3.5955056179775282E-3</v>
      </c>
      <c r="K3514" s="4">
        <v>48.09</v>
      </c>
      <c r="L3514" s="4">
        <v>30.08</v>
      </c>
      <c r="M3514" s="16">
        <f t="shared" si="703"/>
        <v>-1.92512E-2</v>
      </c>
      <c r="N3514">
        <f t="shared" si="704"/>
        <v>0</v>
      </c>
      <c r="O3514">
        <f t="shared" si="705"/>
        <v>0</v>
      </c>
      <c r="P3514" s="63">
        <f t="shared" si="706"/>
        <v>0</v>
      </c>
    </row>
    <row r="3515" spans="1:18" x14ac:dyDescent="0.3">
      <c r="A3515">
        <f t="shared" si="707"/>
        <v>2019</v>
      </c>
      <c r="B3515">
        <f t="shared" si="708"/>
        <v>1</v>
      </c>
      <c r="C3515">
        <f t="shared" si="709"/>
        <v>25</v>
      </c>
      <c r="D3515">
        <f t="shared" si="710"/>
        <v>4</v>
      </c>
      <c r="E3515" t="str">
        <f t="shared" si="711"/>
        <v>ON</v>
      </c>
      <c r="F3515" s="13">
        <f t="shared" si="713"/>
        <v>43490</v>
      </c>
      <c r="G3515" s="14" t="str">
        <f t="shared" si="712"/>
        <v>Avg of 4 NM Projects</v>
      </c>
      <c r="H3515" s="15">
        <f t="shared" si="714"/>
        <v>8</v>
      </c>
      <c r="I3515" s="93">
        <v>-0.125</v>
      </c>
      <c r="J3515">
        <f t="shared" si="702"/>
        <v>-7.0224719101123594E-4</v>
      </c>
      <c r="K3515" s="4">
        <v>45</v>
      </c>
      <c r="L3515" s="4">
        <v>45.18</v>
      </c>
      <c r="M3515" s="16">
        <f t="shared" si="703"/>
        <v>-5.6474999999999997E-3</v>
      </c>
      <c r="N3515">
        <f t="shared" si="704"/>
        <v>0</v>
      </c>
      <c r="O3515">
        <f t="shared" si="705"/>
        <v>0</v>
      </c>
      <c r="P3515" s="63">
        <f t="shared" si="706"/>
        <v>0</v>
      </c>
    </row>
    <row r="3516" spans="1:18" x14ac:dyDescent="0.3">
      <c r="A3516">
        <f t="shared" si="707"/>
        <v>2019</v>
      </c>
      <c r="B3516">
        <f t="shared" si="708"/>
        <v>1</v>
      </c>
      <c r="C3516">
        <f t="shared" si="709"/>
        <v>25</v>
      </c>
      <c r="D3516">
        <f t="shared" si="710"/>
        <v>4</v>
      </c>
      <c r="E3516" t="str">
        <f t="shared" si="711"/>
        <v>ON</v>
      </c>
      <c r="F3516" s="13">
        <f t="shared" si="713"/>
        <v>43490</v>
      </c>
      <c r="G3516" s="14" t="str">
        <f t="shared" si="712"/>
        <v>Avg of 4 NM Projects</v>
      </c>
      <c r="H3516" s="15">
        <f t="shared" si="714"/>
        <v>9</v>
      </c>
      <c r="I3516" s="93">
        <v>9.6</v>
      </c>
      <c r="J3516">
        <f t="shared" si="702"/>
        <v>5.3932584269662923E-2</v>
      </c>
      <c r="K3516" s="4">
        <v>42.82</v>
      </c>
      <c r="L3516" s="4">
        <v>41.9</v>
      </c>
      <c r="M3516" s="16">
        <f t="shared" si="703"/>
        <v>0.40223999999999993</v>
      </c>
      <c r="N3516">
        <f t="shared" si="704"/>
        <v>0</v>
      </c>
      <c r="O3516">
        <f t="shared" si="705"/>
        <v>0</v>
      </c>
      <c r="P3516" s="63">
        <f t="shared" si="706"/>
        <v>0</v>
      </c>
    </row>
    <row r="3517" spans="1:18" x14ac:dyDescent="0.3">
      <c r="A3517">
        <f t="shared" si="707"/>
        <v>2019</v>
      </c>
      <c r="B3517">
        <f t="shared" si="708"/>
        <v>1</v>
      </c>
      <c r="C3517">
        <f t="shared" si="709"/>
        <v>25</v>
      </c>
      <c r="D3517">
        <f t="shared" si="710"/>
        <v>4</v>
      </c>
      <c r="E3517" t="str">
        <f t="shared" si="711"/>
        <v>ON</v>
      </c>
      <c r="F3517" s="13">
        <f t="shared" si="713"/>
        <v>43490</v>
      </c>
      <c r="G3517" s="14" t="str">
        <f t="shared" si="712"/>
        <v>Avg of 4 NM Projects</v>
      </c>
      <c r="H3517" s="15">
        <f t="shared" si="714"/>
        <v>10</v>
      </c>
      <c r="I3517" s="93">
        <v>19.459999999999997</v>
      </c>
      <c r="J3517">
        <f t="shared" si="702"/>
        <v>0.10932584269662921</v>
      </c>
      <c r="K3517" s="4">
        <v>41.04</v>
      </c>
      <c r="L3517" s="4">
        <v>28.07</v>
      </c>
      <c r="M3517" s="16">
        <f t="shared" si="703"/>
        <v>0.5462421999999999</v>
      </c>
      <c r="N3517">
        <f t="shared" si="704"/>
        <v>0</v>
      </c>
      <c r="O3517">
        <f t="shared" si="705"/>
        <v>0</v>
      </c>
      <c r="P3517" s="63">
        <f t="shared" si="706"/>
        <v>0</v>
      </c>
    </row>
    <row r="3518" spans="1:18" x14ac:dyDescent="0.3">
      <c r="A3518">
        <f t="shared" si="707"/>
        <v>2019</v>
      </c>
      <c r="B3518">
        <f t="shared" si="708"/>
        <v>1</v>
      </c>
      <c r="C3518">
        <f t="shared" si="709"/>
        <v>25</v>
      </c>
      <c r="D3518">
        <f t="shared" si="710"/>
        <v>4</v>
      </c>
      <c r="E3518" t="str">
        <f t="shared" si="711"/>
        <v>ON</v>
      </c>
      <c r="F3518" s="13">
        <f t="shared" si="713"/>
        <v>43490</v>
      </c>
      <c r="G3518" s="14" t="str">
        <f t="shared" si="712"/>
        <v>Avg of 4 NM Projects</v>
      </c>
      <c r="H3518" s="15">
        <f t="shared" si="714"/>
        <v>11</v>
      </c>
      <c r="I3518" s="93">
        <v>44.415000000000006</v>
      </c>
      <c r="J3518">
        <f t="shared" si="702"/>
        <v>0.2495224719101124</v>
      </c>
      <c r="K3518" s="4">
        <v>49.77</v>
      </c>
      <c r="L3518" s="4">
        <v>34.5</v>
      </c>
      <c r="M3518" s="16">
        <f t="shared" si="703"/>
        <v>1.5323175</v>
      </c>
      <c r="N3518">
        <f t="shared" si="704"/>
        <v>0</v>
      </c>
      <c r="O3518">
        <f t="shared" si="705"/>
        <v>0</v>
      </c>
      <c r="P3518" s="63">
        <f t="shared" si="706"/>
        <v>0</v>
      </c>
    </row>
    <row r="3519" spans="1:18" x14ac:dyDescent="0.3">
      <c r="A3519">
        <f t="shared" si="707"/>
        <v>2019</v>
      </c>
      <c r="B3519">
        <f t="shared" si="708"/>
        <v>1</v>
      </c>
      <c r="C3519">
        <f t="shared" si="709"/>
        <v>25</v>
      </c>
      <c r="D3519">
        <f t="shared" si="710"/>
        <v>4</v>
      </c>
      <c r="E3519" t="str">
        <f t="shared" si="711"/>
        <v>ON</v>
      </c>
      <c r="F3519" s="13">
        <f t="shared" si="713"/>
        <v>43490</v>
      </c>
      <c r="G3519" s="14" t="str">
        <f t="shared" si="712"/>
        <v>Avg of 4 NM Projects</v>
      </c>
      <c r="H3519" s="15">
        <f t="shared" si="714"/>
        <v>12</v>
      </c>
      <c r="I3519" s="93">
        <v>55.805</v>
      </c>
      <c r="J3519">
        <f t="shared" si="702"/>
        <v>0.3135112359550562</v>
      </c>
      <c r="K3519" s="4">
        <v>49.37</v>
      </c>
      <c r="L3519" s="4">
        <v>38.22</v>
      </c>
      <c r="M3519" s="16">
        <f t="shared" si="703"/>
        <v>2.1328670999999999</v>
      </c>
      <c r="N3519">
        <f t="shared" si="704"/>
        <v>0</v>
      </c>
      <c r="O3519">
        <f t="shared" si="705"/>
        <v>0</v>
      </c>
      <c r="P3519" s="63">
        <f t="shared" si="706"/>
        <v>0</v>
      </c>
    </row>
    <row r="3520" spans="1:18" x14ac:dyDescent="0.3">
      <c r="A3520">
        <f t="shared" si="707"/>
        <v>2019</v>
      </c>
      <c r="B3520">
        <f t="shared" si="708"/>
        <v>1</v>
      </c>
      <c r="C3520">
        <f t="shared" si="709"/>
        <v>25</v>
      </c>
      <c r="D3520">
        <f t="shared" si="710"/>
        <v>4</v>
      </c>
      <c r="E3520" t="str">
        <f t="shared" si="711"/>
        <v>ON</v>
      </c>
      <c r="F3520" s="13">
        <f t="shared" si="713"/>
        <v>43490</v>
      </c>
      <c r="G3520" s="14" t="str">
        <f t="shared" si="712"/>
        <v>Avg of 4 NM Projects</v>
      </c>
      <c r="H3520" s="15">
        <f t="shared" si="714"/>
        <v>13</v>
      </c>
      <c r="I3520" s="93">
        <v>51.975000000000001</v>
      </c>
      <c r="J3520">
        <f t="shared" si="702"/>
        <v>0.29199438202247191</v>
      </c>
      <c r="K3520" s="4">
        <v>47.76</v>
      </c>
      <c r="L3520" s="4">
        <v>24.41</v>
      </c>
      <c r="M3520" s="16">
        <f t="shared" si="703"/>
        <v>1.26870975</v>
      </c>
      <c r="N3520">
        <f t="shared" si="704"/>
        <v>0</v>
      </c>
      <c r="O3520">
        <f t="shared" si="705"/>
        <v>0</v>
      </c>
      <c r="P3520" s="63">
        <f t="shared" si="706"/>
        <v>0</v>
      </c>
    </row>
    <row r="3521" spans="1:18" x14ac:dyDescent="0.3">
      <c r="A3521">
        <f t="shared" si="707"/>
        <v>2019</v>
      </c>
      <c r="B3521">
        <f t="shared" si="708"/>
        <v>1</v>
      </c>
      <c r="C3521">
        <f t="shared" si="709"/>
        <v>25</v>
      </c>
      <c r="D3521">
        <f t="shared" si="710"/>
        <v>4</v>
      </c>
      <c r="E3521" t="str">
        <f t="shared" si="711"/>
        <v>ON</v>
      </c>
      <c r="F3521" s="13">
        <f t="shared" si="713"/>
        <v>43490</v>
      </c>
      <c r="G3521" s="14" t="str">
        <f t="shared" si="712"/>
        <v>Avg of 4 NM Projects</v>
      </c>
      <c r="H3521" s="15">
        <f t="shared" si="714"/>
        <v>14</v>
      </c>
      <c r="I3521" s="93">
        <v>48.640000000000008</v>
      </c>
      <c r="J3521">
        <f t="shared" si="702"/>
        <v>0.27325842696629216</v>
      </c>
      <c r="K3521" s="4">
        <v>48.99</v>
      </c>
      <c r="L3521" s="4">
        <v>28.23</v>
      </c>
      <c r="M3521" s="16">
        <f t="shared" si="703"/>
        <v>1.3731072000000002</v>
      </c>
      <c r="N3521">
        <f t="shared" si="704"/>
        <v>0</v>
      </c>
      <c r="O3521">
        <f t="shared" si="705"/>
        <v>0</v>
      </c>
      <c r="P3521" s="63">
        <f t="shared" si="706"/>
        <v>0</v>
      </c>
    </row>
    <row r="3522" spans="1:18" x14ac:dyDescent="0.3">
      <c r="A3522">
        <f t="shared" si="707"/>
        <v>2019</v>
      </c>
      <c r="B3522">
        <f t="shared" si="708"/>
        <v>1</v>
      </c>
      <c r="C3522">
        <f t="shared" si="709"/>
        <v>25</v>
      </c>
      <c r="D3522">
        <f t="shared" si="710"/>
        <v>4</v>
      </c>
      <c r="E3522" t="str">
        <f t="shared" si="711"/>
        <v>ON</v>
      </c>
      <c r="F3522" s="13">
        <f t="shared" si="713"/>
        <v>43490</v>
      </c>
      <c r="G3522" s="14" t="str">
        <f t="shared" si="712"/>
        <v>Avg of 4 NM Projects</v>
      </c>
      <c r="H3522" s="15">
        <f t="shared" si="714"/>
        <v>15</v>
      </c>
      <c r="I3522" s="93">
        <v>39.939999999999991</v>
      </c>
      <c r="J3522">
        <f t="shared" si="702"/>
        <v>0.22438202247191005</v>
      </c>
      <c r="K3522" s="4">
        <v>49.68</v>
      </c>
      <c r="L3522" s="4">
        <v>28.71</v>
      </c>
      <c r="M3522" s="16">
        <f t="shared" si="703"/>
        <v>1.1466773999999997</v>
      </c>
      <c r="N3522">
        <f t="shared" si="704"/>
        <v>0</v>
      </c>
      <c r="O3522">
        <f t="shared" si="705"/>
        <v>0</v>
      </c>
      <c r="P3522" s="63">
        <f t="shared" si="706"/>
        <v>0</v>
      </c>
    </row>
    <row r="3523" spans="1:18" x14ac:dyDescent="0.3">
      <c r="A3523">
        <f t="shared" si="707"/>
        <v>2019</v>
      </c>
      <c r="B3523">
        <f t="shared" si="708"/>
        <v>1</v>
      </c>
      <c r="C3523">
        <f t="shared" si="709"/>
        <v>25</v>
      </c>
      <c r="D3523">
        <f t="shared" si="710"/>
        <v>4</v>
      </c>
      <c r="E3523" t="str">
        <f t="shared" si="711"/>
        <v>ON</v>
      </c>
      <c r="F3523" s="13">
        <f t="shared" si="713"/>
        <v>43490</v>
      </c>
      <c r="G3523" s="14" t="str">
        <f t="shared" si="712"/>
        <v>Avg of 4 NM Projects</v>
      </c>
      <c r="H3523" s="15">
        <f t="shared" si="714"/>
        <v>16</v>
      </c>
      <c r="I3523" s="93">
        <v>23.294999999999998</v>
      </c>
      <c r="J3523">
        <f t="shared" si="702"/>
        <v>0.13087078651685391</v>
      </c>
      <c r="K3523" s="4">
        <v>49.8</v>
      </c>
      <c r="L3523" s="4">
        <v>29.08</v>
      </c>
      <c r="M3523" s="16">
        <f t="shared" si="703"/>
        <v>0.67741859999999987</v>
      </c>
      <c r="N3523">
        <f t="shared" si="704"/>
        <v>0</v>
      </c>
      <c r="O3523">
        <f t="shared" si="705"/>
        <v>0</v>
      </c>
      <c r="P3523" s="63">
        <f t="shared" si="706"/>
        <v>0</v>
      </c>
    </row>
    <row r="3524" spans="1:18" x14ac:dyDescent="0.3">
      <c r="A3524">
        <f t="shared" si="707"/>
        <v>2019</v>
      </c>
      <c r="B3524">
        <f t="shared" si="708"/>
        <v>1</v>
      </c>
      <c r="C3524">
        <f t="shared" si="709"/>
        <v>25</v>
      </c>
      <c r="D3524">
        <f t="shared" si="710"/>
        <v>4</v>
      </c>
      <c r="E3524" t="str">
        <f t="shared" si="711"/>
        <v>ON</v>
      </c>
      <c r="F3524" s="13">
        <f t="shared" si="713"/>
        <v>43490</v>
      </c>
      <c r="G3524" s="14" t="str">
        <f t="shared" si="712"/>
        <v>Avg of 4 NM Projects</v>
      </c>
      <c r="H3524" s="15">
        <f t="shared" si="714"/>
        <v>17</v>
      </c>
      <c r="I3524" s="93">
        <v>3.84</v>
      </c>
      <c r="J3524">
        <f t="shared" ref="J3524:J3587" si="715">+I3524/$I$1</f>
        <v>2.1573033707865168E-2</v>
      </c>
      <c r="K3524" s="4">
        <v>53.78</v>
      </c>
      <c r="L3524" s="4">
        <v>44.31</v>
      </c>
      <c r="M3524" s="16">
        <f t="shared" ref="M3524:M3587" si="716">+L3524*I3524/1000</f>
        <v>0.17015039999999998</v>
      </c>
      <c r="N3524">
        <f t="shared" ref="N3524:N3587" si="717">+IF(I3524=0,1,0)</f>
        <v>0</v>
      </c>
      <c r="O3524">
        <f t="shared" ref="O3524:O3587" si="718">+IF(I3524&gt;=0.5*$I$1,1,0)</f>
        <v>0</v>
      </c>
      <c r="P3524" s="63">
        <f t="shared" ref="P3524:P3587" si="719">+IF(I3524&gt;MAX(I$3652:I$5859),1,0)</f>
        <v>0</v>
      </c>
    </row>
    <row r="3525" spans="1:18" x14ac:dyDescent="0.3">
      <c r="A3525">
        <f t="shared" ref="A3525:A3588" si="720">YEAR(F3525)</f>
        <v>2019</v>
      </c>
      <c r="B3525">
        <f t="shared" ref="B3525:B3588" si="721">+MONTH(F3525)</f>
        <v>1</v>
      </c>
      <c r="C3525">
        <f t="shared" ref="C3525:C3588" si="722">+DAY(F3525)</f>
        <v>25</v>
      </c>
      <c r="D3525">
        <f t="shared" ref="D3525:D3588" si="723">WEEKDAY(C3525)</f>
        <v>4</v>
      </c>
      <c r="E3525" t="str">
        <f t="shared" ref="E3525:E3588" si="724">IF(OR(D3525=1,D3525=7,H3525=1,H3525=2,H3525=3,H3525=4,H3525=5,H3525=6,H3525=7,H3525=24),"OFF","ON")</f>
        <v>ON</v>
      </c>
      <c r="F3525" s="13">
        <f t="shared" si="713"/>
        <v>43490</v>
      </c>
      <c r="G3525" s="14" t="str">
        <f t="shared" si="712"/>
        <v>Avg of 4 NM Projects</v>
      </c>
      <c r="H3525" s="15">
        <f t="shared" si="714"/>
        <v>18</v>
      </c>
      <c r="I3525" s="93">
        <v>-0.64</v>
      </c>
      <c r="J3525">
        <f t="shared" si="715"/>
        <v>-3.5955056179775282E-3</v>
      </c>
      <c r="K3525" s="4">
        <v>64.31</v>
      </c>
      <c r="L3525" s="4">
        <v>58.54</v>
      </c>
      <c r="M3525" s="16">
        <f t="shared" si="716"/>
        <v>-3.7465600000000002E-2</v>
      </c>
      <c r="N3525">
        <f t="shared" si="717"/>
        <v>0</v>
      </c>
      <c r="O3525">
        <f t="shared" si="718"/>
        <v>0</v>
      </c>
      <c r="P3525" s="63">
        <f t="shared" si="719"/>
        <v>0</v>
      </c>
    </row>
    <row r="3526" spans="1:18" x14ac:dyDescent="0.3">
      <c r="A3526">
        <f t="shared" si="720"/>
        <v>2019</v>
      </c>
      <c r="B3526">
        <f t="shared" si="721"/>
        <v>1</v>
      </c>
      <c r="C3526">
        <f t="shared" si="722"/>
        <v>25</v>
      </c>
      <c r="D3526">
        <f t="shared" si="723"/>
        <v>4</v>
      </c>
      <c r="E3526" t="str">
        <f t="shared" si="724"/>
        <v>ON</v>
      </c>
      <c r="F3526" s="13">
        <f t="shared" si="713"/>
        <v>43490</v>
      </c>
      <c r="G3526" s="14" t="str">
        <f t="shared" ref="G3526:G3589" si="725">+G3525</f>
        <v>Avg of 4 NM Projects</v>
      </c>
      <c r="H3526" s="15">
        <f t="shared" si="714"/>
        <v>19</v>
      </c>
      <c r="I3526" s="93">
        <v>-0.51</v>
      </c>
      <c r="J3526">
        <f t="shared" si="715"/>
        <v>-2.8651685393258426E-3</v>
      </c>
      <c r="K3526" s="4">
        <v>62.19</v>
      </c>
      <c r="L3526" s="4">
        <v>58.82</v>
      </c>
      <c r="M3526" s="16">
        <f t="shared" si="716"/>
        <v>-2.9998199999999999E-2</v>
      </c>
      <c r="N3526">
        <f t="shared" si="717"/>
        <v>0</v>
      </c>
      <c r="O3526">
        <f t="shared" si="718"/>
        <v>0</v>
      </c>
      <c r="P3526" s="63">
        <f t="shared" si="719"/>
        <v>0</v>
      </c>
    </row>
    <row r="3527" spans="1:18" x14ac:dyDescent="0.3">
      <c r="A3527">
        <f t="shared" si="720"/>
        <v>2019</v>
      </c>
      <c r="B3527">
        <f t="shared" si="721"/>
        <v>1</v>
      </c>
      <c r="C3527">
        <f t="shared" si="722"/>
        <v>25</v>
      </c>
      <c r="D3527">
        <f t="shared" si="723"/>
        <v>4</v>
      </c>
      <c r="E3527" t="str">
        <f t="shared" si="724"/>
        <v>ON</v>
      </c>
      <c r="F3527" s="13">
        <f t="shared" si="713"/>
        <v>43490</v>
      </c>
      <c r="G3527" s="14" t="str">
        <f t="shared" si="725"/>
        <v>Avg of 4 NM Projects</v>
      </c>
      <c r="H3527" s="15">
        <f t="shared" si="714"/>
        <v>20</v>
      </c>
      <c r="I3527" s="93">
        <v>-0.77</v>
      </c>
      <c r="J3527">
        <f t="shared" si="715"/>
        <v>-4.3258426966292134E-3</v>
      </c>
      <c r="K3527" s="4">
        <v>62.2</v>
      </c>
      <c r="L3527" s="4">
        <v>42.64</v>
      </c>
      <c r="M3527" s="16">
        <f t="shared" si="716"/>
        <v>-3.2832800000000002E-2</v>
      </c>
      <c r="N3527">
        <f t="shared" si="717"/>
        <v>0</v>
      </c>
      <c r="O3527">
        <f t="shared" si="718"/>
        <v>0</v>
      </c>
      <c r="P3527" s="63">
        <f t="shared" si="719"/>
        <v>0</v>
      </c>
    </row>
    <row r="3528" spans="1:18" x14ac:dyDescent="0.3">
      <c r="A3528">
        <f t="shared" si="720"/>
        <v>2019</v>
      </c>
      <c r="B3528">
        <f t="shared" si="721"/>
        <v>1</v>
      </c>
      <c r="C3528">
        <f t="shared" si="722"/>
        <v>25</v>
      </c>
      <c r="D3528">
        <f t="shared" si="723"/>
        <v>4</v>
      </c>
      <c r="E3528" t="str">
        <f t="shared" si="724"/>
        <v>ON</v>
      </c>
      <c r="F3528" s="13">
        <f t="shared" si="713"/>
        <v>43490</v>
      </c>
      <c r="G3528" s="14" t="str">
        <f t="shared" si="725"/>
        <v>Avg of 4 NM Projects</v>
      </c>
      <c r="H3528" s="15">
        <f t="shared" si="714"/>
        <v>21</v>
      </c>
      <c r="I3528" s="93">
        <v>-0.51</v>
      </c>
      <c r="J3528">
        <f t="shared" si="715"/>
        <v>-2.8651685393258426E-3</v>
      </c>
      <c r="K3528" s="4">
        <v>60.32</v>
      </c>
      <c r="L3528" s="4">
        <v>41.17</v>
      </c>
      <c r="M3528" s="16">
        <f t="shared" si="716"/>
        <v>-2.09967E-2</v>
      </c>
      <c r="N3528">
        <f t="shared" si="717"/>
        <v>0</v>
      </c>
      <c r="O3528">
        <f t="shared" si="718"/>
        <v>0</v>
      </c>
      <c r="P3528" s="63">
        <f t="shared" si="719"/>
        <v>0</v>
      </c>
    </row>
    <row r="3529" spans="1:18" x14ac:dyDescent="0.3">
      <c r="A3529">
        <f t="shared" si="720"/>
        <v>2019</v>
      </c>
      <c r="B3529">
        <f t="shared" si="721"/>
        <v>1</v>
      </c>
      <c r="C3529">
        <f t="shared" si="722"/>
        <v>25</v>
      </c>
      <c r="D3529">
        <f t="shared" si="723"/>
        <v>4</v>
      </c>
      <c r="E3529" t="str">
        <f t="shared" si="724"/>
        <v>ON</v>
      </c>
      <c r="F3529" s="13">
        <f t="shared" si="713"/>
        <v>43490</v>
      </c>
      <c r="G3529" s="14" t="str">
        <f t="shared" si="725"/>
        <v>Avg of 4 NM Projects</v>
      </c>
      <c r="H3529" s="15">
        <f t="shared" si="714"/>
        <v>22</v>
      </c>
      <c r="I3529" s="93">
        <v>-0.64</v>
      </c>
      <c r="J3529">
        <f t="shared" si="715"/>
        <v>-3.5955056179775282E-3</v>
      </c>
      <c r="K3529" s="4">
        <v>52.92</v>
      </c>
      <c r="L3529" s="4">
        <v>38.29</v>
      </c>
      <c r="M3529" s="16">
        <f t="shared" si="716"/>
        <v>-2.4505600000000002E-2</v>
      </c>
      <c r="N3529">
        <f t="shared" si="717"/>
        <v>0</v>
      </c>
      <c r="O3529">
        <f t="shared" si="718"/>
        <v>0</v>
      </c>
      <c r="P3529" s="63">
        <f t="shared" si="719"/>
        <v>0</v>
      </c>
    </row>
    <row r="3530" spans="1:18" x14ac:dyDescent="0.3">
      <c r="A3530">
        <f t="shared" si="720"/>
        <v>2019</v>
      </c>
      <c r="B3530">
        <f t="shared" si="721"/>
        <v>1</v>
      </c>
      <c r="C3530">
        <f t="shared" si="722"/>
        <v>25</v>
      </c>
      <c r="D3530">
        <f t="shared" si="723"/>
        <v>4</v>
      </c>
      <c r="E3530" t="str">
        <f t="shared" si="724"/>
        <v>ON</v>
      </c>
      <c r="F3530" s="13">
        <f t="shared" si="713"/>
        <v>43490</v>
      </c>
      <c r="G3530" s="14" t="str">
        <f t="shared" si="725"/>
        <v>Avg of 4 NM Projects</v>
      </c>
      <c r="H3530" s="15">
        <f t="shared" si="714"/>
        <v>23</v>
      </c>
      <c r="I3530" s="93">
        <v>-0.77</v>
      </c>
      <c r="J3530">
        <f t="shared" si="715"/>
        <v>-4.3258426966292134E-3</v>
      </c>
      <c r="K3530" s="4">
        <v>49.92</v>
      </c>
      <c r="L3530" s="4">
        <v>25.85</v>
      </c>
      <c r="M3530" s="16">
        <f t="shared" si="716"/>
        <v>-1.9904500000000002E-2</v>
      </c>
      <c r="N3530">
        <f t="shared" si="717"/>
        <v>0</v>
      </c>
      <c r="O3530">
        <f t="shared" si="718"/>
        <v>0</v>
      </c>
      <c r="P3530" s="63">
        <f t="shared" si="719"/>
        <v>0</v>
      </c>
    </row>
    <row r="3531" spans="1:18" x14ac:dyDescent="0.3">
      <c r="A3531">
        <f t="shared" si="720"/>
        <v>2019</v>
      </c>
      <c r="B3531">
        <f t="shared" si="721"/>
        <v>1</v>
      </c>
      <c r="C3531">
        <f t="shared" si="722"/>
        <v>25</v>
      </c>
      <c r="D3531">
        <f t="shared" si="723"/>
        <v>4</v>
      </c>
      <c r="E3531" t="str">
        <f t="shared" si="724"/>
        <v>OFF</v>
      </c>
      <c r="F3531" s="13">
        <f t="shared" si="713"/>
        <v>43490</v>
      </c>
      <c r="G3531" s="14" t="str">
        <f t="shared" si="725"/>
        <v>Avg of 4 NM Projects</v>
      </c>
      <c r="H3531" s="15">
        <f t="shared" si="714"/>
        <v>24</v>
      </c>
      <c r="I3531" s="93">
        <v>-0.51</v>
      </c>
      <c r="J3531">
        <f t="shared" si="715"/>
        <v>-2.8651685393258426E-3</v>
      </c>
      <c r="K3531" s="4">
        <v>49.38</v>
      </c>
      <c r="L3531" s="4">
        <v>38.159999999999997</v>
      </c>
      <c r="M3531" s="16">
        <f t="shared" si="716"/>
        <v>-1.9461599999999996E-2</v>
      </c>
      <c r="N3531">
        <f t="shared" si="717"/>
        <v>0</v>
      </c>
      <c r="O3531">
        <f t="shared" si="718"/>
        <v>0</v>
      </c>
      <c r="P3531" s="63">
        <f t="shared" si="719"/>
        <v>0</v>
      </c>
    </row>
    <row r="3532" spans="1:18" x14ac:dyDescent="0.3">
      <c r="A3532">
        <f t="shared" si="720"/>
        <v>2019</v>
      </c>
      <c r="B3532">
        <f t="shared" si="721"/>
        <v>1</v>
      </c>
      <c r="C3532">
        <f t="shared" si="722"/>
        <v>26</v>
      </c>
      <c r="D3532">
        <f t="shared" si="723"/>
        <v>5</v>
      </c>
      <c r="E3532" t="str">
        <f t="shared" si="724"/>
        <v>OFF</v>
      </c>
      <c r="F3532" s="13">
        <f t="shared" si="713"/>
        <v>43491</v>
      </c>
      <c r="G3532" s="14" t="str">
        <f t="shared" si="725"/>
        <v>Avg of 4 NM Projects</v>
      </c>
      <c r="H3532" s="15">
        <f t="shared" si="714"/>
        <v>1</v>
      </c>
      <c r="I3532" s="93">
        <v>-0.9</v>
      </c>
      <c r="J3532">
        <f t="shared" si="715"/>
        <v>-5.0561797752808994E-3</v>
      </c>
      <c r="K3532" s="4">
        <v>43.42</v>
      </c>
      <c r="L3532" s="4">
        <v>49.34</v>
      </c>
      <c r="M3532" s="16">
        <f t="shared" si="716"/>
        <v>-4.4406000000000008E-2</v>
      </c>
      <c r="N3532">
        <f t="shared" si="717"/>
        <v>0</v>
      </c>
      <c r="O3532">
        <f t="shared" si="718"/>
        <v>0</v>
      </c>
      <c r="P3532" s="63">
        <f t="shared" si="719"/>
        <v>0</v>
      </c>
      <c r="Q3532" s="34"/>
      <c r="R3532" s="34"/>
    </row>
    <row r="3533" spans="1:18" x14ac:dyDescent="0.3">
      <c r="A3533">
        <f t="shared" si="720"/>
        <v>2019</v>
      </c>
      <c r="B3533">
        <f t="shared" si="721"/>
        <v>1</v>
      </c>
      <c r="C3533">
        <f t="shared" si="722"/>
        <v>26</v>
      </c>
      <c r="D3533">
        <f t="shared" si="723"/>
        <v>5</v>
      </c>
      <c r="E3533" t="str">
        <f t="shared" si="724"/>
        <v>OFF</v>
      </c>
      <c r="F3533" s="13">
        <f t="shared" si="713"/>
        <v>43491</v>
      </c>
      <c r="G3533" s="14" t="str">
        <f t="shared" si="725"/>
        <v>Avg of 4 NM Projects</v>
      </c>
      <c r="H3533" s="15">
        <f t="shared" si="714"/>
        <v>2</v>
      </c>
      <c r="I3533" s="93">
        <v>-0.64</v>
      </c>
      <c r="J3533">
        <f t="shared" si="715"/>
        <v>-3.5955056179775282E-3</v>
      </c>
      <c r="K3533" s="4">
        <v>45.57</v>
      </c>
      <c r="L3533" s="4">
        <v>47.14</v>
      </c>
      <c r="M3533" s="16">
        <f t="shared" si="716"/>
        <v>-3.0169600000000001E-2</v>
      </c>
      <c r="N3533">
        <f t="shared" si="717"/>
        <v>0</v>
      </c>
      <c r="O3533">
        <f t="shared" si="718"/>
        <v>0</v>
      </c>
      <c r="P3533" s="63">
        <f t="shared" si="719"/>
        <v>0</v>
      </c>
    </row>
    <row r="3534" spans="1:18" x14ac:dyDescent="0.3">
      <c r="A3534">
        <f t="shared" si="720"/>
        <v>2019</v>
      </c>
      <c r="B3534">
        <f t="shared" si="721"/>
        <v>1</v>
      </c>
      <c r="C3534">
        <f t="shared" si="722"/>
        <v>26</v>
      </c>
      <c r="D3534">
        <f t="shared" si="723"/>
        <v>5</v>
      </c>
      <c r="E3534" t="str">
        <f t="shared" si="724"/>
        <v>OFF</v>
      </c>
      <c r="F3534" s="13">
        <f t="shared" si="713"/>
        <v>43491</v>
      </c>
      <c r="G3534" s="14" t="str">
        <f t="shared" si="725"/>
        <v>Avg of 4 NM Projects</v>
      </c>
      <c r="H3534" s="15">
        <f t="shared" si="714"/>
        <v>3</v>
      </c>
      <c r="I3534" s="93">
        <v>-0.64</v>
      </c>
      <c r="J3534">
        <f t="shared" si="715"/>
        <v>-3.5955056179775282E-3</v>
      </c>
      <c r="K3534" s="4">
        <v>47.51</v>
      </c>
      <c r="L3534" s="4">
        <v>32.99</v>
      </c>
      <c r="M3534" s="16">
        <f t="shared" si="716"/>
        <v>-2.1113600000000003E-2</v>
      </c>
      <c r="N3534">
        <f t="shared" si="717"/>
        <v>0</v>
      </c>
      <c r="O3534">
        <f t="shared" si="718"/>
        <v>0</v>
      </c>
      <c r="P3534" s="63">
        <f t="shared" si="719"/>
        <v>0</v>
      </c>
    </row>
    <row r="3535" spans="1:18" x14ac:dyDescent="0.3">
      <c r="A3535">
        <f t="shared" si="720"/>
        <v>2019</v>
      </c>
      <c r="B3535">
        <f t="shared" si="721"/>
        <v>1</v>
      </c>
      <c r="C3535">
        <f t="shared" si="722"/>
        <v>26</v>
      </c>
      <c r="D3535">
        <f t="shared" si="723"/>
        <v>5</v>
      </c>
      <c r="E3535" t="str">
        <f t="shared" si="724"/>
        <v>OFF</v>
      </c>
      <c r="F3535" s="13">
        <f t="shared" si="713"/>
        <v>43491</v>
      </c>
      <c r="G3535" s="14" t="str">
        <f t="shared" si="725"/>
        <v>Avg of 4 NM Projects</v>
      </c>
      <c r="H3535" s="15">
        <f t="shared" si="714"/>
        <v>4</v>
      </c>
      <c r="I3535" s="93">
        <v>-0.77</v>
      </c>
      <c r="J3535">
        <f t="shared" si="715"/>
        <v>-4.3258426966292134E-3</v>
      </c>
      <c r="K3535" s="4">
        <v>48.16</v>
      </c>
      <c r="L3535" s="4">
        <v>43.18</v>
      </c>
      <c r="M3535" s="16">
        <f t="shared" si="716"/>
        <v>-3.3248600000000003E-2</v>
      </c>
      <c r="N3535">
        <f t="shared" si="717"/>
        <v>0</v>
      </c>
      <c r="O3535">
        <f t="shared" si="718"/>
        <v>0</v>
      </c>
      <c r="P3535" s="63">
        <f t="shared" si="719"/>
        <v>0</v>
      </c>
    </row>
    <row r="3536" spans="1:18" x14ac:dyDescent="0.3">
      <c r="A3536">
        <f t="shared" si="720"/>
        <v>2019</v>
      </c>
      <c r="B3536">
        <f t="shared" si="721"/>
        <v>1</v>
      </c>
      <c r="C3536">
        <f t="shared" si="722"/>
        <v>26</v>
      </c>
      <c r="D3536">
        <f t="shared" si="723"/>
        <v>5</v>
      </c>
      <c r="E3536" t="str">
        <f t="shared" si="724"/>
        <v>OFF</v>
      </c>
      <c r="F3536" s="13">
        <f t="shared" si="713"/>
        <v>43491</v>
      </c>
      <c r="G3536" s="14" t="str">
        <f t="shared" si="725"/>
        <v>Avg of 4 NM Projects</v>
      </c>
      <c r="H3536" s="15">
        <f t="shared" si="714"/>
        <v>5</v>
      </c>
      <c r="I3536" s="93">
        <v>-0.64</v>
      </c>
      <c r="J3536">
        <f t="shared" si="715"/>
        <v>-3.5955056179775282E-3</v>
      </c>
      <c r="K3536" s="4">
        <v>51.5</v>
      </c>
      <c r="L3536" s="4">
        <v>46.02</v>
      </c>
      <c r="M3536" s="16">
        <f t="shared" si="716"/>
        <v>-2.9452800000000005E-2</v>
      </c>
      <c r="N3536">
        <f t="shared" si="717"/>
        <v>0</v>
      </c>
      <c r="O3536">
        <f t="shared" si="718"/>
        <v>0</v>
      </c>
      <c r="P3536" s="63">
        <f t="shared" si="719"/>
        <v>0</v>
      </c>
    </row>
    <row r="3537" spans="1:16" x14ac:dyDescent="0.3">
      <c r="A3537">
        <f t="shared" si="720"/>
        <v>2019</v>
      </c>
      <c r="B3537">
        <f t="shared" si="721"/>
        <v>1</v>
      </c>
      <c r="C3537">
        <f t="shared" si="722"/>
        <v>26</v>
      </c>
      <c r="D3537">
        <f t="shared" si="723"/>
        <v>5</v>
      </c>
      <c r="E3537" t="str">
        <f t="shared" si="724"/>
        <v>OFF</v>
      </c>
      <c r="F3537" s="13">
        <f t="shared" si="713"/>
        <v>43491</v>
      </c>
      <c r="G3537" s="14" t="str">
        <f t="shared" si="725"/>
        <v>Avg of 4 NM Projects</v>
      </c>
      <c r="H3537" s="15">
        <f t="shared" si="714"/>
        <v>6</v>
      </c>
      <c r="I3537" s="93">
        <v>-0.77</v>
      </c>
      <c r="J3537">
        <f t="shared" si="715"/>
        <v>-4.3258426966292134E-3</v>
      </c>
      <c r="K3537" s="4">
        <v>51.72</v>
      </c>
      <c r="L3537" s="4">
        <v>35.56</v>
      </c>
      <c r="M3537" s="16">
        <f t="shared" si="716"/>
        <v>-2.7381200000000005E-2</v>
      </c>
      <c r="N3537">
        <f t="shared" si="717"/>
        <v>0</v>
      </c>
      <c r="O3537">
        <f t="shared" si="718"/>
        <v>0</v>
      </c>
      <c r="P3537" s="63">
        <f t="shared" si="719"/>
        <v>0</v>
      </c>
    </row>
    <row r="3538" spans="1:16" x14ac:dyDescent="0.3">
      <c r="A3538">
        <f t="shared" si="720"/>
        <v>2019</v>
      </c>
      <c r="B3538">
        <f t="shared" si="721"/>
        <v>1</v>
      </c>
      <c r="C3538">
        <f t="shared" si="722"/>
        <v>26</v>
      </c>
      <c r="D3538">
        <f t="shared" si="723"/>
        <v>5</v>
      </c>
      <c r="E3538" t="str">
        <f t="shared" si="724"/>
        <v>OFF</v>
      </c>
      <c r="F3538" s="13">
        <f t="shared" si="713"/>
        <v>43491</v>
      </c>
      <c r="G3538" s="14" t="str">
        <f t="shared" si="725"/>
        <v>Avg of 4 NM Projects</v>
      </c>
      <c r="H3538" s="15">
        <f t="shared" si="714"/>
        <v>7</v>
      </c>
      <c r="I3538" s="93">
        <v>-1.03</v>
      </c>
      <c r="J3538">
        <f t="shared" si="715"/>
        <v>-5.7865168539325846E-3</v>
      </c>
      <c r="K3538" s="4">
        <v>68.599999999999994</v>
      </c>
      <c r="L3538" s="4">
        <v>35.15</v>
      </c>
      <c r="M3538" s="16">
        <f t="shared" si="716"/>
        <v>-3.6204500000000001E-2</v>
      </c>
      <c r="N3538">
        <f t="shared" si="717"/>
        <v>0</v>
      </c>
      <c r="O3538">
        <f t="shared" si="718"/>
        <v>0</v>
      </c>
      <c r="P3538" s="63">
        <f t="shared" si="719"/>
        <v>0</v>
      </c>
    </row>
    <row r="3539" spans="1:16" x14ac:dyDescent="0.3">
      <c r="A3539">
        <f t="shared" si="720"/>
        <v>2019</v>
      </c>
      <c r="B3539">
        <f t="shared" si="721"/>
        <v>1</v>
      </c>
      <c r="C3539">
        <f t="shared" si="722"/>
        <v>26</v>
      </c>
      <c r="D3539">
        <f t="shared" si="723"/>
        <v>5</v>
      </c>
      <c r="E3539" t="str">
        <f t="shared" si="724"/>
        <v>ON</v>
      </c>
      <c r="F3539" s="13">
        <f t="shared" si="713"/>
        <v>43491</v>
      </c>
      <c r="G3539" s="14" t="str">
        <f t="shared" si="725"/>
        <v>Avg of 4 NM Projects</v>
      </c>
      <c r="H3539" s="15">
        <f t="shared" si="714"/>
        <v>8</v>
      </c>
      <c r="I3539" s="93">
        <v>0.38500000000000001</v>
      </c>
      <c r="J3539">
        <f t="shared" si="715"/>
        <v>2.1629213483146067E-3</v>
      </c>
      <c r="K3539" s="4">
        <v>55.47</v>
      </c>
      <c r="L3539" s="4">
        <v>43.86</v>
      </c>
      <c r="M3539" s="16">
        <f t="shared" si="716"/>
        <v>1.6886099999999998E-2</v>
      </c>
      <c r="N3539">
        <f t="shared" si="717"/>
        <v>0</v>
      </c>
      <c r="O3539">
        <f t="shared" si="718"/>
        <v>0</v>
      </c>
      <c r="P3539" s="63">
        <f t="shared" si="719"/>
        <v>0</v>
      </c>
    </row>
    <row r="3540" spans="1:16" x14ac:dyDescent="0.3">
      <c r="A3540">
        <f t="shared" si="720"/>
        <v>2019</v>
      </c>
      <c r="B3540">
        <f t="shared" si="721"/>
        <v>1</v>
      </c>
      <c r="C3540">
        <f t="shared" si="722"/>
        <v>26</v>
      </c>
      <c r="D3540">
        <f t="shared" si="723"/>
        <v>5</v>
      </c>
      <c r="E3540" t="str">
        <f t="shared" si="724"/>
        <v>ON</v>
      </c>
      <c r="F3540" s="13">
        <f t="shared" si="713"/>
        <v>43491</v>
      </c>
      <c r="G3540" s="14" t="str">
        <f t="shared" si="725"/>
        <v>Avg of 4 NM Projects</v>
      </c>
      <c r="H3540" s="15">
        <f t="shared" si="714"/>
        <v>9</v>
      </c>
      <c r="I3540" s="93">
        <v>21.76</v>
      </c>
      <c r="J3540">
        <f t="shared" si="715"/>
        <v>0.12224719101123596</v>
      </c>
      <c r="K3540" s="4">
        <v>63.51</v>
      </c>
      <c r="L3540" s="4">
        <v>50.65</v>
      </c>
      <c r="M3540" s="16">
        <f t="shared" si="716"/>
        <v>1.102144</v>
      </c>
      <c r="N3540">
        <f t="shared" si="717"/>
        <v>0</v>
      </c>
      <c r="O3540">
        <f t="shared" si="718"/>
        <v>0</v>
      </c>
      <c r="P3540" s="63">
        <f t="shared" si="719"/>
        <v>0</v>
      </c>
    </row>
    <row r="3541" spans="1:16" x14ac:dyDescent="0.3">
      <c r="A3541">
        <f t="shared" si="720"/>
        <v>2019</v>
      </c>
      <c r="B3541">
        <f t="shared" si="721"/>
        <v>1</v>
      </c>
      <c r="C3541">
        <f t="shared" si="722"/>
        <v>26</v>
      </c>
      <c r="D3541">
        <f t="shared" si="723"/>
        <v>5</v>
      </c>
      <c r="E3541" t="str">
        <f t="shared" si="724"/>
        <v>ON</v>
      </c>
      <c r="F3541" s="13">
        <f t="shared" si="713"/>
        <v>43491</v>
      </c>
      <c r="G3541" s="14" t="str">
        <f t="shared" si="725"/>
        <v>Avg of 4 NM Projects</v>
      </c>
      <c r="H3541" s="15">
        <f t="shared" si="714"/>
        <v>10</v>
      </c>
      <c r="I3541" s="93">
        <v>36.22</v>
      </c>
      <c r="J3541">
        <f t="shared" si="715"/>
        <v>0.20348314606741572</v>
      </c>
      <c r="K3541" s="4">
        <v>60.24</v>
      </c>
      <c r="L3541" s="4">
        <v>35.79</v>
      </c>
      <c r="M3541" s="16">
        <f t="shared" si="716"/>
        <v>1.2963137999999998</v>
      </c>
      <c r="N3541">
        <f t="shared" si="717"/>
        <v>0</v>
      </c>
      <c r="O3541">
        <f t="shared" si="718"/>
        <v>0</v>
      </c>
      <c r="P3541" s="63">
        <f t="shared" si="719"/>
        <v>0</v>
      </c>
    </row>
    <row r="3542" spans="1:16" x14ac:dyDescent="0.3">
      <c r="A3542">
        <f t="shared" si="720"/>
        <v>2019</v>
      </c>
      <c r="B3542">
        <f t="shared" si="721"/>
        <v>1</v>
      </c>
      <c r="C3542">
        <f t="shared" si="722"/>
        <v>26</v>
      </c>
      <c r="D3542">
        <f t="shared" si="723"/>
        <v>5</v>
      </c>
      <c r="E3542" t="str">
        <f t="shared" si="724"/>
        <v>ON</v>
      </c>
      <c r="F3542" s="13">
        <f t="shared" si="713"/>
        <v>43491</v>
      </c>
      <c r="G3542" s="14" t="str">
        <f t="shared" si="725"/>
        <v>Avg of 4 NM Projects</v>
      </c>
      <c r="H3542" s="15">
        <f t="shared" si="714"/>
        <v>11</v>
      </c>
      <c r="I3542" s="93">
        <v>49.914999999999999</v>
      </c>
      <c r="J3542">
        <f t="shared" si="715"/>
        <v>0.28042134831460674</v>
      </c>
      <c r="K3542" s="4">
        <v>55.65</v>
      </c>
      <c r="L3542" s="4">
        <v>44.64</v>
      </c>
      <c r="M3542" s="16">
        <f t="shared" si="716"/>
        <v>2.2282055999999999</v>
      </c>
      <c r="N3542">
        <f t="shared" si="717"/>
        <v>0</v>
      </c>
      <c r="O3542">
        <f t="shared" si="718"/>
        <v>0</v>
      </c>
      <c r="P3542" s="63">
        <f t="shared" si="719"/>
        <v>0</v>
      </c>
    </row>
    <row r="3543" spans="1:16" x14ac:dyDescent="0.3">
      <c r="A3543">
        <f t="shared" si="720"/>
        <v>2019</v>
      </c>
      <c r="B3543">
        <f t="shared" si="721"/>
        <v>1</v>
      </c>
      <c r="C3543">
        <f t="shared" si="722"/>
        <v>26</v>
      </c>
      <c r="D3543">
        <f t="shared" si="723"/>
        <v>5</v>
      </c>
      <c r="E3543" t="str">
        <f t="shared" si="724"/>
        <v>ON</v>
      </c>
      <c r="F3543" s="13">
        <f t="shared" si="713"/>
        <v>43491</v>
      </c>
      <c r="G3543" s="14" t="str">
        <f t="shared" si="725"/>
        <v>Avg of 4 NM Projects</v>
      </c>
      <c r="H3543" s="15">
        <f t="shared" si="714"/>
        <v>12</v>
      </c>
      <c r="I3543" s="93">
        <v>59.140000000000008</v>
      </c>
      <c r="J3543">
        <f t="shared" si="715"/>
        <v>0.33224719101123601</v>
      </c>
      <c r="K3543" s="4">
        <v>51.92</v>
      </c>
      <c r="L3543" s="4">
        <v>13.52</v>
      </c>
      <c r="M3543" s="16">
        <f t="shared" si="716"/>
        <v>0.79957280000000008</v>
      </c>
      <c r="N3543">
        <f t="shared" si="717"/>
        <v>0</v>
      </c>
      <c r="O3543">
        <f t="shared" si="718"/>
        <v>0</v>
      </c>
      <c r="P3543" s="63">
        <f t="shared" si="719"/>
        <v>0</v>
      </c>
    </row>
    <row r="3544" spans="1:16" x14ac:dyDescent="0.3">
      <c r="A3544">
        <f t="shared" si="720"/>
        <v>2019</v>
      </c>
      <c r="B3544">
        <f t="shared" si="721"/>
        <v>1</v>
      </c>
      <c r="C3544">
        <f t="shared" si="722"/>
        <v>26</v>
      </c>
      <c r="D3544">
        <f t="shared" si="723"/>
        <v>5</v>
      </c>
      <c r="E3544" t="str">
        <f t="shared" si="724"/>
        <v>ON</v>
      </c>
      <c r="F3544" s="13">
        <f t="shared" si="713"/>
        <v>43491</v>
      </c>
      <c r="G3544" s="14" t="str">
        <f t="shared" si="725"/>
        <v>Avg of 4 NM Projects</v>
      </c>
      <c r="H3544" s="15">
        <f t="shared" si="714"/>
        <v>13</v>
      </c>
      <c r="I3544" s="93">
        <v>47.999999999999993</v>
      </c>
      <c r="J3544">
        <f t="shared" si="715"/>
        <v>0.26966292134831454</v>
      </c>
      <c r="K3544" s="4">
        <v>49</v>
      </c>
      <c r="L3544" s="4">
        <v>-1.08</v>
      </c>
      <c r="M3544" s="16">
        <f t="shared" si="716"/>
        <v>-5.1839999999999997E-2</v>
      </c>
      <c r="N3544">
        <f t="shared" si="717"/>
        <v>0</v>
      </c>
      <c r="O3544">
        <f t="shared" si="718"/>
        <v>0</v>
      </c>
      <c r="P3544" s="63">
        <f t="shared" si="719"/>
        <v>0</v>
      </c>
    </row>
    <row r="3545" spans="1:16" x14ac:dyDescent="0.3">
      <c r="A3545">
        <f t="shared" si="720"/>
        <v>2019</v>
      </c>
      <c r="B3545">
        <f t="shared" si="721"/>
        <v>1</v>
      </c>
      <c r="C3545">
        <f t="shared" si="722"/>
        <v>26</v>
      </c>
      <c r="D3545">
        <f t="shared" si="723"/>
        <v>5</v>
      </c>
      <c r="E3545" t="str">
        <f t="shared" si="724"/>
        <v>ON</v>
      </c>
      <c r="F3545" s="13">
        <f t="shared" si="713"/>
        <v>43491</v>
      </c>
      <c r="G3545" s="14" t="str">
        <f t="shared" si="725"/>
        <v>Avg of 4 NM Projects</v>
      </c>
      <c r="H3545" s="15">
        <f t="shared" si="714"/>
        <v>14</v>
      </c>
      <c r="I3545" s="93">
        <v>42.495000000000005</v>
      </c>
      <c r="J3545">
        <f t="shared" si="715"/>
        <v>0.23873595505617981</v>
      </c>
      <c r="K3545" s="4">
        <v>46.86</v>
      </c>
      <c r="L3545" s="4">
        <v>27.51</v>
      </c>
      <c r="M3545" s="16">
        <f t="shared" si="716"/>
        <v>1.1690374500000003</v>
      </c>
      <c r="N3545">
        <f t="shared" si="717"/>
        <v>0</v>
      </c>
      <c r="O3545">
        <f t="shared" si="718"/>
        <v>0</v>
      </c>
      <c r="P3545" s="63">
        <f t="shared" si="719"/>
        <v>0</v>
      </c>
    </row>
    <row r="3546" spans="1:16" x14ac:dyDescent="0.3">
      <c r="A3546">
        <f t="shared" si="720"/>
        <v>2019</v>
      </c>
      <c r="B3546">
        <f t="shared" si="721"/>
        <v>1</v>
      </c>
      <c r="C3546">
        <f t="shared" si="722"/>
        <v>26</v>
      </c>
      <c r="D3546">
        <f t="shared" si="723"/>
        <v>5</v>
      </c>
      <c r="E3546" t="str">
        <f t="shared" si="724"/>
        <v>ON</v>
      </c>
      <c r="F3546" s="13">
        <f t="shared" si="713"/>
        <v>43491</v>
      </c>
      <c r="G3546" s="14" t="str">
        <f t="shared" si="725"/>
        <v>Avg of 4 NM Projects</v>
      </c>
      <c r="H3546" s="15">
        <f t="shared" si="714"/>
        <v>15</v>
      </c>
      <c r="I3546" s="93">
        <v>33.79</v>
      </c>
      <c r="J3546">
        <f t="shared" si="715"/>
        <v>0.18983146067415729</v>
      </c>
      <c r="K3546" s="4">
        <v>47.64</v>
      </c>
      <c r="L3546" s="4">
        <v>29.01</v>
      </c>
      <c r="M3546" s="16">
        <f t="shared" si="716"/>
        <v>0.98024790000000006</v>
      </c>
      <c r="N3546">
        <f t="shared" si="717"/>
        <v>0</v>
      </c>
      <c r="O3546">
        <f t="shared" si="718"/>
        <v>0</v>
      </c>
      <c r="P3546" s="63">
        <f t="shared" si="719"/>
        <v>0</v>
      </c>
    </row>
    <row r="3547" spans="1:16" x14ac:dyDescent="0.3">
      <c r="A3547">
        <f t="shared" si="720"/>
        <v>2019</v>
      </c>
      <c r="B3547">
        <f t="shared" si="721"/>
        <v>1</v>
      </c>
      <c r="C3547">
        <f t="shared" si="722"/>
        <v>26</v>
      </c>
      <c r="D3547">
        <f t="shared" si="723"/>
        <v>5</v>
      </c>
      <c r="E3547" t="str">
        <f t="shared" si="724"/>
        <v>ON</v>
      </c>
      <c r="F3547" s="13">
        <f t="shared" si="713"/>
        <v>43491</v>
      </c>
      <c r="G3547" s="14" t="str">
        <f t="shared" si="725"/>
        <v>Avg of 4 NM Projects</v>
      </c>
      <c r="H3547" s="15">
        <f t="shared" si="714"/>
        <v>16</v>
      </c>
      <c r="I3547" s="93">
        <v>28.544999999999998</v>
      </c>
      <c r="J3547">
        <f t="shared" si="715"/>
        <v>0.16036516853932584</v>
      </c>
      <c r="K3547" s="4">
        <v>51.57</v>
      </c>
      <c r="L3547" s="4">
        <v>42.74</v>
      </c>
      <c r="M3547" s="16">
        <f t="shared" si="716"/>
        <v>1.2200133</v>
      </c>
      <c r="N3547">
        <f t="shared" si="717"/>
        <v>0</v>
      </c>
      <c r="O3547">
        <f t="shared" si="718"/>
        <v>0</v>
      </c>
      <c r="P3547" s="63">
        <f t="shared" si="719"/>
        <v>0</v>
      </c>
    </row>
    <row r="3548" spans="1:16" x14ac:dyDescent="0.3">
      <c r="A3548">
        <f t="shared" si="720"/>
        <v>2019</v>
      </c>
      <c r="B3548">
        <f t="shared" si="721"/>
        <v>1</v>
      </c>
      <c r="C3548">
        <f t="shared" si="722"/>
        <v>26</v>
      </c>
      <c r="D3548">
        <f t="shared" si="723"/>
        <v>5</v>
      </c>
      <c r="E3548" t="str">
        <f t="shared" si="724"/>
        <v>ON</v>
      </c>
      <c r="F3548" s="13">
        <f t="shared" si="713"/>
        <v>43491</v>
      </c>
      <c r="G3548" s="14" t="str">
        <f t="shared" si="725"/>
        <v>Avg of 4 NM Projects</v>
      </c>
      <c r="H3548" s="15">
        <f t="shared" si="714"/>
        <v>17</v>
      </c>
      <c r="I3548" s="93">
        <v>4.0949999999999998</v>
      </c>
      <c r="J3548">
        <f t="shared" si="715"/>
        <v>2.3005617977528089E-2</v>
      </c>
      <c r="K3548" s="4">
        <v>59.46</v>
      </c>
      <c r="L3548" s="4">
        <v>53.63</v>
      </c>
      <c r="M3548" s="16">
        <f t="shared" si="716"/>
        <v>0.21961485</v>
      </c>
      <c r="N3548">
        <f t="shared" si="717"/>
        <v>0</v>
      </c>
      <c r="O3548">
        <f t="shared" si="718"/>
        <v>0</v>
      </c>
      <c r="P3548" s="63">
        <f t="shared" si="719"/>
        <v>0</v>
      </c>
    </row>
    <row r="3549" spans="1:16" x14ac:dyDescent="0.3">
      <c r="A3549">
        <f t="shared" si="720"/>
        <v>2019</v>
      </c>
      <c r="B3549">
        <f t="shared" si="721"/>
        <v>1</v>
      </c>
      <c r="C3549">
        <f t="shared" si="722"/>
        <v>26</v>
      </c>
      <c r="D3549">
        <f t="shared" si="723"/>
        <v>5</v>
      </c>
      <c r="E3549" t="str">
        <f t="shared" si="724"/>
        <v>ON</v>
      </c>
      <c r="F3549" s="13">
        <f t="shared" ref="F3549:F3612" si="726">+F3525+1</f>
        <v>43491</v>
      </c>
      <c r="G3549" s="14" t="str">
        <f t="shared" si="725"/>
        <v>Avg of 4 NM Projects</v>
      </c>
      <c r="H3549" s="15">
        <f t="shared" ref="H3549:H3612" si="727">H3525</f>
        <v>18</v>
      </c>
      <c r="I3549" s="93">
        <v>-0.77</v>
      </c>
      <c r="J3549">
        <f t="shared" si="715"/>
        <v>-4.3258426966292134E-3</v>
      </c>
      <c r="K3549" s="4">
        <v>72.37</v>
      </c>
      <c r="L3549" s="4">
        <v>59.45</v>
      </c>
      <c r="M3549" s="16">
        <f t="shared" si="716"/>
        <v>-4.5776500000000005E-2</v>
      </c>
      <c r="N3549">
        <f t="shared" si="717"/>
        <v>0</v>
      </c>
      <c r="O3549">
        <f t="shared" si="718"/>
        <v>0</v>
      </c>
      <c r="P3549" s="63">
        <f t="shared" si="719"/>
        <v>0</v>
      </c>
    </row>
    <row r="3550" spans="1:16" x14ac:dyDescent="0.3">
      <c r="A3550">
        <f t="shared" si="720"/>
        <v>2019</v>
      </c>
      <c r="B3550">
        <f t="shared" si="721"/>
        <v>1</v>
      </c>
      <c r="C3550">
        <f t="shared" si="722"/>
        <v>26</v>
      </c>
      <c r="D3550">
        <f t="shared" si="723"/>
        <v>5</v>
      </c>
      <c r="E3550" t="str">
        <f t="shared" si="724"/>
        <v>ON</v>
      </c>
      <c r="F3550" s="13">
        <f t="shared" si="726"/>
        <v>43491</v>
      </c>
      <c r="G3550" s="14" t="str">
        <f t="shared" si="725"/>
        <v>Avg of 4 NM Projects</v>
      </c>
      <c r="H3550" s="15">
        <f t="shared" si="727"/>
        <v>19</v>
      </c>
      <c r="I3550" s="93">
        <v>-0.77</v>
      </c>
      <c r="J3550">
        <f t="shared" si="715"/>
        <v>-4.3258426966292134E-3</v>
      </c>
      <c r="K3550" s="4">
        <v>63.34</v>
      </c>
      <c r="L3550" s="4">
        <v>54.02</v>
      </c>
      <c r="M3550" s="16">
        <f t="shared" si="716"/>
        <v>-4.1595400000000005E-2</v>
      </c>
      <c r="N3550">
        <f t="shared" si="717"/>
        <v>0</v>
      </c>
      <c r="O3550">
        <f t="shared" si="718"/>
        <v>0</v>
      </c>
      <c r="P3550" s="63">
        <f t="shared" si="719"/>
        <v>0</v>
      </c>
    </row>
    <row r="3551" spans="1:16" x14ac:dyDescent="0.3">
      <c r="A3551">
        <f t="shared" si="720"/>
        <v>2019</v>
      </c>
      <c r="B3551">
        <f t="shared" si="721"/>
        <v>1</v>
      </c>
      <c r="C3551">
        <f t="shared" si="722"/>
        <v>26</v>
      </c>
      <c r="D3551">
        <f t="shared" si="723"/>
        <v>5</v>
      </c>
      <c r="E3551" t="str">
        <f t="shared" si="724"/>
        <v>ON</v>
      </c>
      <c r="F3551" s="13">
        <f t="shared" si="726"/>
        <v>43491</v>
      </c>
      <c r="G3551" s="14" t="str">
        <f t="shared" si="725"/>
        <v>Avg of 4 NM Projects</v>
      </c>
      <c r="H3551" s="15">
        <f t="shared" si="727"/>
        <v>20</v>
      </c>
      <c r="I3551" s="93">
        <v>-0.77</v>
      </c>
      <c r="J3551">
        <f t="shared" si="715"/>
        <v>-4.3258426966292134E-3</v>
      </c>
      <c r="K3551" s="4">
        <v>59.93</v>
      </c>
      <c r="L3551" s="4">
        <v>50.93</v>
      </c>
      <c r="M3551" s="16">
        <f t="shared" si="716"/>
        <v>-3.9216099999999997E-2</v>
      </c>
      <c r="N3551">
        <f t="shared" si="717"/>
        <v>0</v>
      </c>
      <c r="O3551">
        <f t="shared" si="718"/>
        <v>0</v>
      </c>
      <c r="P3551" s="63">
        <f t="shared" si="719"/>
        <v>0</v>
      </c>
    </row>
    <row r="3552" spans="1:16" x14ac:dyDescent="0.3">
      <c r="A3552">
        <f t="shared" si="720"/>
        <v>2019</v>
      </c>
      <c r="B3552">
        <f t="shared" si="721"/>
        <v>1</v>
      </c>
      <c r="C3552">
        <f t="shared" si="722"/>
        <v>26</v>
      </c>
      <c r="D3552">
        <f t="shared" si="723"/>
        <v>5</v>
      </c>
      <c r="E3552" t="str">
        <f t="shared" si="724"/>
        <v>ON</v>
      </c>
      <c r="F3552" s="13">
        <f t="shared" si="726"/>
        <v>43491</v>
      </c>
      <c r="G3552" s="14" t="str">
        <f t="shared" si="725"/>
        <v>Avg of 4 NM Projects</v>
      </c>
      <c r="H3552" s="15">
        <f t="shared" si="727"/>
        <v>21</v>
      </c>
      <c r="I3552" s="93">
        <v>-0.9</v>
      </c>
      <c r="J3552">
        <f t="shared" si="715"/>
        <v>-5.0561797752808994E-3</v>
      </c>
      <c r="K3552" s="4">
        <v>52.14</v>
      </c>
      <c r="L3552" s="4">
        <v>56.13</v>
      </c>
      <c r="M3552" s="16">
        <f t="shared" si="716"/>
        <v>-5.0517000000000006E-2</v>
      </c>
      <c r="N3552">
        <f t="shared" si="717"/>
        <v>0</v>
      </c>
      <c r="O3552">
        <f t="shared" si="718"/>
        <v>0</v>
      </c>
      <c r="P3552" s="63">
        <f t="shared" si="719"/>
        <v>0</v>
      </c>
    </row>
    <row r="3553" spans="1:18" x14ac:dyDescent="0.3">
      <c r="A3553">
        <f t="shared" si="720"/>
        <v>2019</v>
      </c>
      <c r="B3553">
        <f t="shared" si="721"/>
        <v>1</v>
      </c>
      <c r="C3553">
        <f t="shared" si="722"/>
        <v>26</v>
      </c>
      <c r="D3553">
        <f t="shared" si="723"/>
        <v>5</v>
      </c>
      <c r="E3553" t="str">
        <f t="shared" si="724"/>
        <v>ON</v>
      </c>
      <c r="F3553" s="13">
        <f t="shared" si="726"/>
        <v>43491</v>
      </c>
      <c r="G3553" s="14" t="str">
        <f t="shared" si="725"/>
        <v>Avg of 4 NM Projects</v>
      </c>
      <c r="H3553" s="15">
        <f t="shared" si="727"/>
        <v>22</v>
      </c>
      <c r="I3553" s="93">
        <v>-0.77</v>
      </c>
      <c r="J3553">
        <f t="shared" si="715"/>
        <v>-4.3258426966292134E-3</v>
      </c>
      <c r="K3553" s="4">
        <v>47.23</v>
      </c>
      <c r="L3553" s="4">
        <v>34.24</v>
      </c>
      <c r="M3553" s="16">
        <f t="shared" si="716"/>
        <v>-2.6364800000000001E-2</v>
      </c>
      <c r="N3553">
        <f t="shared" si="717"/>
        <v>0</v>
      </c>
      <c r="O3553">
        <f t="shared" si="718"/>
        <v>0</v>
      </c>
      <c r="P3553" s="63">
        <f t="shared" si="719"/>
        <v>0</v>
      </c>
    </row>
    <row r="3554" spans="1:18" x14ac:dyDescent="0.3">
      <c r="A3554">
        <f t="shared" si="720"/>
        <v>2019</v>
      </c>
      <c r="B3554">
        <f t="shared" si="721"/>
        <v>1</v>
      </c>
      <c r="C3554">
        <f t="shared" si="722"/>
        <v>26</v>
      </c>
      <c r="D3554">
        <f t="shared" si="723"/>
        <v>5</v>
      </c>
      <c r="E3554" t="str">
        <f t="shared" si="724"/>
        <v>ON</v>
      </c>
      <c r="F3554" s="13">
        <f t="shared" si="726"/>
        <v>43491</v>
      </c>
      <c r="G3554" s="14" t="str">
        <f t="shared" si="725"/>
        <v>Avg of 4 NM Projects</v>
      </c>
      <c r="H3554" s="15">
        <f t="shared" si="727"/>
        <v>23</v>
      </c>
      <c r="I3554" s="93">
        <v>-1.03</v>
      </c>
      <c r="J3554">
        <f t="shared" si="715"/>
        <v>-5.7865168539325846E-3</v>
      </c>
      <c r="K3554" s="4">
        <v>48.11</v>
      </c>
      <c r="L3554" s="4">
        <v>48.89</v>
      </c>
      <c r="M3554" s="16">
        <f t="shared" si="716"/>
        <v>-5.0356700000000004E-2</v>
      </c>
      <c r="N3554">
        <f t="shared" si="717"/>
        <v>0</v>
      </c>
      <c r="O3554">
        <f t="shared" si="718"/>
        <v>0</v>
      </c>
      <c r="P3554" s="63">
        <f t="shared" si="719"/>
        <v>0</v>
      </c>
    </row>
    <row r="3555" spans="1:18" x14ac:dyDescent="0.3">
      <c r="A3555">
        <f t="shared" si="720"/>
        <v>2019</v>
      </c>
      <c r="B3555">
        <f t="shared" si="721"/>
        <v>1</v>
      </c>
      <c r="C3555">
        <f t="shared" si="722"/>
        <v>26</v>
      </c>
      <c r="D3555">
        <f t="shared" si="723"/>
        <v>5</v>
      </c>
      <c r="E3555" t="str">
        <f t="shared" si="724"/>
        <v>OFF</v>
      </c>
      <c r="F3555" s="13">
        <f t="shared" si="726"/>
        <v>43491</v>
      </c>
      <c r="G3555" s="14" t="str">
        <f t="shared" si="725"/>
        <v>Avg of 4 NM Projects</v>
      </c>
      <c r="H3555" s="15">
        <f t="shared" si="727"/>
        <v>24</v>
      </c>
      <c r="I3555" s="93">
        <v>-0.77</v>
      </c>
      <c r="J3555">
        <f t="shared" si="715"/>
        <v>-4.3258426966292134E-3</v>
      </c>
      <c r="K3555" s="4">
        <v>44.75</v>
      </c>
      <c r="L3555" s="4">
        <v>54.32</v>
      </c>
      <c r="M3555" s="16">
        <f t="shared" si="716"/>
        <v>-4.18264E-2</v>
      </c>
      <c r="N3555">
        <f t="shared" si="717"/>
        <v>0</v>
      </c>
      <c r="O3555">
        <f t="shared" si="718"/>
        <v>0</v>
      </c>
      <c r="P3555" s="63">
        <f t="shared" si="719"/>
        <v>0</v>
      </c>
    </row>
    <row r="3556" spans="1:18" x14ac:dyDescent="0.3">
      <c r="A3556">
        <f t="shared" si="720"/>
        <v>2019</v>
      </c>
      <c r="B3556">
        <f t="shared" si="721"/>
        <v>1</v>
      </c>
      <c r="C3556">
        <f t="shared" si="722"/>
        <v>27</v>
      </c>
      <c r="D3556">
        <f t="shared" si="723"/>
        <v>6</v>
      </c>
      <c r="E3556" t="str">
        <f t="shared" si="724"/>
        <v>OFF</v>
      </c>
      <c r="F3556" s="13">
        <f t="shared" si="726"/>
        <v>43492</v>
      </c>
      <c r="G3556" s="14" t="str">
        <f t="shared" si="725"/>
        <v>Avg of 4 NM Projects</v>
      </c>
      <c r="H3556" s="15">
        <f t="shared" si="727"/>
        <v>1</v>
      </c>
      <c r="I3556" s="93">
        <v>-0.77</v>
      </c>
      <c r="J3556">
        <f t="shared" si="715"/>
        <v>-4.3258426966292134E-3</v>
      </c>
      <c r="K3556" s="4">
        <v>52.17</v>
      </c>
      <c r="L3556" s="4">
        <v>63.3</v>
      </c>
      <c r="M3556" s="16">
        <f t="shared" si="716"/>
        <v>-4.8741E-2</v>
      </c>
      <c r="N3556">
        <f t="shared" si="717"/>
        <v>0</v>
      </c>
      <c r="O3556">
        <f t="shared" si="718"/>
        <v>0</v>
      </c>
      <c r="P3556" s="63">
        <f t="shared" si="719"/>
        <v>0</v>
      </c>
      <c r="Q3556" s="34"/>
      <c r="R3556" s="34"/>
    </row>
    <row r="3557" spans="1:18" x14ac:dyDescent="0.3">
      <c r="A3557">
        <f t="shared" si="720"/>
        <v>2019</v>
      </c>
      <c r="B3557">
        <f t="shared" si="721"/>
        <v>1</v>
      </c>
      <c r="C3557">
        <f t="shared" si="722"/>
        <v>27</v>
      </c>
      <c r="D3557">
        <f t="shared" si="723"/>
        <v>6</v>
      </c>
      <c r="E3557" t="str">
        <f t="shared" si="724"/>
        <v>OFF</v>
      </c>
      <c r="F3557" s="13">
        <f t="shared" si="726"/>
        <v>43492</v>
      </c>
      <c r="G3557" s="14" t="str">
        <f t="shared" si="725"/>
        <v>Avg of 4 NM Projects</v>
      </c>
      <c r="H3557" s="15">
        <f t="shared" si="727"/>
        <v>2</v>
      </c>
      <c r="I3557" s="93">
        <v>-0.9</v>
      </c>
      <c r="J3557">
        <f t="shared" si="715"/>
        <v>-5.0561797752808994E-3</v>
      </c>
      <c r="K3557" s="4">
        <v>47.55</v>
      </c>
      <c r="L3557" s="4">
        <v>37.630000000000003</v>
      </c>
      <c r="M3557" s="16">
        <f t="shared" si="716"/>
        <v>-3.3867000000000001E-2</v>
      </c>
      <c r="N3557">
        <f t="shared" si="717"/>
        <v>0</v>
      </c>
      <c r="O3557">
        <f t="shared" si="718"/>
        <v>0</v>
      </c>
      <c r="P3557" s="63">
        <f t="shared" si="719"/>
        <v>0</v>
      </c>
    </row>
    <row r="3558" spans="1:18" x14ac:dyDescent="0.3">
      <c r="A3558">
        <f t="shared" si="720"/>
        <v>2019</v>
      </c>
      <c r="B3558">
        <f t="shared" si="721"/>
        <v>1</v>
      </c>
      <c r="C3558">
        <f t="shared" si="722"/>
        <v>27</v>
      </c>
      <c r="D3558">
        <f t="shared" si="723"/>
        <v>6</v>
      </c>
      <c r="E3558" t="str">
        <f t="shared" si="724"/>
        <v>OFF</v>
      </c>
      <c r="F3558" s="13">
        <f t="shared" si="726"/>
        <v>43492</v>
      </c>
      <c r="G3558" s="14" t="str">
        <f t="shared" si="725"/>
        <v>Avg of 4 NM Projects</v>
      </c>
      <c r="H3558" s="15">
        <f t="shared" si="727"/>
        <v>3</v>
      </c>
      <c r="I3558" s="93">
        <v>-1.0249999999999999</v>
      </c>
      <c r="J3558">
        <f t="shared" si="715"/>
        <v>-5.7584269662921345E-3</v>
      </c>
      <c r="K3558" s="4">
        <v>40.770000000000003</v>
      </c>
      <c r="L3558" s="4">
        <v>36.78</v>
      </c>
      <c r="M3558" s="16">
        <f t="shared" si="716"/>
        <v>-3.7699500000000004E-2</v>
      </c>
      <c r="N3558">
        <f t="shared" si="717"/>
        <v>0</v>
      </c>
      <c r="O3558">
        <f t="shared" si="718"/>
        <v>0</v>
      </c>
      <c r="P3558" s="63">
        <f t="shared" si="719"/>
        <v>0</v>
      </c>
    </row>
    <row r="3559" spans="1:18" x14ac:dyDescent="0.3">
      <c r="A3559">
        <f t="shared" si="720"/>
        <v>2019</v>
      </c>
      <c r="B3559">
        <f t="shared" si="721"/>
        <v>1</v>
      </c>
      <c r="C3559">
        <f t="shared" si="722"/>
        <v>27</v>
      </c>
      <c r="D3559">
        <f t="shared" si="723"/>
        <v>6</v>
      </c>
      <c r="E3559" t="str">
        <f t="shared" si="724"/>
        <v>OFF</v>
      </c>
      <c r="F3559" s="13">
        <f t="shared" si="726"/>
        <v>43492</v>
      </c>
      <c r="G3559" s="14" t="str">
        <f t="shared" si="725"/>
        <v>Avg of 4 NM Projects</v>
      </c>
      <c r="H3559" s="15">
        <f t="shared" si="727"/>
        <v>4</v>
      </c>
      <c r="I3559" s="93">
        <v>-1.0249999999999999</v>
      </c>
      <c r="J3559">
        <f t="shared" si="715"/>
        <v>-5.7584269662921345E-3</v>
      </c>
      <c r="K3559" s="4">
        <v>41.76</v>
      </c>
      <c r="L3559" s="4">
        <v>42.7</v>
      </c>
      <c r="M3559" s="16">
        <f t="shared" si="716"/>
        <v>-4.3767500000000001E-2</v>
      </c>
      <c r="N3559">
        <f t="shared" si="717"/>
        <v>0</v>
      </c>
      <c r="O3559">
        <f t="shared" si="718"/>
        <v>0</v>
      </c>
      <c r="P3559" s="63">
        <f t="shared" si="719"/>
        <v>0</v>
      </c>
    </row>
    <row r="3560" spans="1:18" x14ac:dyDescent="0.3">
      <c r="A3560">
        <f t="shared" si="720"/>
        <v>2019</v>
      </c>
      <c r="B3560">
        <f t="shared" si="721"/>
        <v>1</v>
      </c>
      <c r="C3560">
        <f t="shared" si="722"/>
        <v>27</v>
      </c>
      <c r="D3560">
        <f t="shared" si="723"/>
        <v>6</v>
      </c>
      <c r="E3560" t="str">
        <f t="shared" si="724"/>
        <v>OFF</v>
      </c>
      <c r="F3560" s="13">
        <f t="shared" si="726"/>
        <v>43492</v>
      </c>
      <c r="G3560" s="14" t="str">
        <f t="shared" si="725"/>
        <v>Avg of 4 NM Projects</v>
      </c>
      <c r="H3560" s="15">
        <f t="shared" si="727"/>
        <v>5</v>
      </c>
      <c r="I3560" s="93">
        <v>-0.9</v>
      </c>
      <c r="J3560">
        <f t="shared" si="715"/>
        <v>-5.0561797752808994E-3</v>
      </c>
      <c r="K3560" s="4">
        <v>46.45</v>
      </c>
      <c r="L3560" s="4">
        <v>55.66</v>
      </c>
      <c r="M3560" s="16">
        <f t="shared" si="716"/>
        <v>-5.0094E-2</v>
      </c>
      <c r="N3560">
        <f t="shared" si="717"/>
        <v>0</v>
      </c>
      <c r="O3560">
        <f t="shared" si="718"/>
        <v>0</v>
      </c>
      <c r="P3560" s="63">
        <f t="shared" si="719"/>
        <v>0</v>
      </c>
    </row>
    <row r="3561" spans="1:18" x14ac:dyDescent="0.3">
      <c r="A3561">
        <f t="shared" si="720"/>
        <v>2019</v>
      </c>
      <c r="B3561">
        <f t="shared" si="721"/>
        <v>1</v>
      </c>
      <c r="C3561">
        <f t="shared" si="722"/>
        <v>27</v>
      </c>
      <c r="D3561">
        <f t="shared" si="723"/>
        <v>6</v>
      </c>
      <c r="E3561" t="str">
        <f t="shared" si="724"/>
        <v>OFF</v>
      </c>
      <c r="F3561" s="13">
        <f t="shared" si="726"/>
        <v>43492</v>
      </c>
      <c r="G3561" s="14" t="str">
        <f t="shared" si="725"/>
        <v>Avg of 4 NM Projects</v>
      </c>
      <c r="H3561" s="15">
        <f t="shared" si="727"/>
        <v>6</v>
      </c>
      <c r="I3561" s="93">
        <v>-1.0249999999999999</v>
      </c>
      <c r="J3561">
        <f t="shared" si="715"/>
        <v>-5.7584269662921345E-3</v>
      </c>
      <c r="K3561" s="4">
        <v>52.02</v>
      </c>
      <c r="L3561" s="4">
        <v>63.51</v>
      </c>
      <c r="M3561" s="16">
        <f t="shared" si="716"/>
        <v>-6.5097749999999996E-2</v>
      </c>
      <c r="N3561">
        <f t="shared" si="717"/>
        <v>0</v>
      </c>
      <c r="O3561">
        <f t="shared" si="718"/>
        <v>0</v>
      </c>
      <c r="P3561" s="63">
        <f t="shared" si="719"/>
        <v>0</v>
      </c>
    </row>
    <row r="3562" spans="1:18" x14ac:dyDescent="0.3">
      <c r="A3562">
        <f t="shared" si="720"/>
        <v>2019</v>
      </c>
      <c r="B3562">
        <f t="shared" si="721"/>
        <v>1</v>
      </c>
      <c r="C3562">
        <f t="shared" si="722"/>
        <v>27</v>
      </c>
      <c r="D3562">
        <f t="shared" si="723"/>
        <v>6</v>
      </c>
      <c r="E3562" t="str">
        <f t="shared" si="724"/>
        <v>OFF</v>
      </c>
      <c r="F3562" s="13">
        <f t="shared" si="726"/>
        <v>43492</v>
      </c>
      <c r="G3562" s="14" t="str">
        <f t="shared" si="725"/>
        <v>Avg of 4 NM Projects</v>
      </c>
      <c r="H3562" s="15">
        <f t="shared" si="727"/>
        <v>7</v>
      </c>
      <c r="I3562" s="93">
        <v>-1.0249999999999999</v>
      </c>
      <c r="J3562">
        <f t="shared" si="715"/>
        <v>-5.7584269662921345E-3</v>
      </c>
      <c r="K3562" s="4">
        <v>48.05</v>
      </c>
      <c r="L3562" s="4">
        <v>40.479999999999997</v>
      </c>
      <c r="M3562" s="16">
        <f t="shared" si="716"/>
        <v>-4.1491999999999987E-2</v>
      </c>
      <c r="N3562">
        <f t="shared" si="717"/>
        <v>0</v>
      </c>
      <c r="O3562">
        <f t="shared" si="718"/>
        <v>0</v>
      </c>
      <c r="P3562" s="63">
        <f t="shared" si="719"/>
        <v>0</v>
      </c>
    </row>
    <row r="3563" spans="1:18" x14ac:dyDescent="0.3">
      <c r="A3563">
        <f t="shared" si="720"/>
        <v>2019</v>
      </c>
      <c r="B3563">
        <f t="shared" si="721"/>
        <v>1</v>
      </c>
      <c r="C3563">
        <f t="shared" si="722"/>
        <v>27</v>
      </c>
      <c r="D3563">
        <f t="shared" si="723"/>
        <v>6</v>
      </c>
      <c r="E3563" t="str">
        <f t="shared" si="724"/>
        <v>ON</v>
      </c>
      <c r="F3563" s="13">
        <f t="shared" si="726"/>
        <v>43492</v>
      </c>
      <c r="G3563" s="14" t="str">
        <f t="shared" si="725"/>
        <v>Avg of 4 NM Projects</v>
      </c>
      <c r="H3563" s="15">
        <f t="shared" si="727"/>
        <v>8</v>
      </c>
      <c r="I3563" s="93">
        <v>-0.63500000000000001</v>
      </c>
      <c r="J3563">
        <f t="shared" si="715"/>
        <v>-3.5674157303370786E-3</v>
      </c>
      <c r="K3563" s="4">
        <v>40.479999999999997</v>
      </c>
      <c r="L3563" s="4">
        <v>43.87</v>
      </c>
      <c r="M3563" s="16">
        <f t="shared" si="716"/>
        <v>-2.7857449999999999E-2</v>
      </c>
      <c r="N3563">
        <f t="shared" si="717"/>
        <v>0</v>
      </c>
      <c r="O3563">
        <f t="shared" si="718"/>
        <v>0</v>
      </c>
      <c r="P3563" s="63">
        <f t="shared" si="719"/>
        <v>0</v>
      </c>
    </row>
    <row r="3564" spans="1:18" x14ac:dyDescent="0.3">
      <c r="A3564">
        <f t="shared" si="720"/>
        <v>2019</v>
      </c>
      <c r="B3564">
        <f t="shared" si="721"/>
        <v>1</v>
      </c>
      <c r="C3564">
        <f t="shared" si="722"/>
        <v>27</v>
      </c>
      <c r="D3564">
        <f t="shared" si="723"/>
        <v>6</v>
      </c>
      <c r="E3564" t="str">
        <f t="shared" si="724"/>
        <v>ON</v>
      </c>
      <c r="F3564" s="13">
        <f t="shared" si="726"/>
        <v>43492</v>
      </c>
      <c r="G3564" s="14" t="str">
        <f t="shared" si="725"/>
        <v>Avg of 4 NM Projects</v>
      </c>
      <c r="H3564" s="15">
        <f t="shared" si="727"/>
        <v>9</v>
      </c>
      <c r="I3564" s="93">
        <v>19.330000000000002</v>
      </c>
      <c r="J3564">
        <f t="shared" si="715"/>
        <v>0.10859550561797754</v>
      </c>
      <c r="K3564" s="4">
        <v>44.58</v>
      </c>
      <c r="L3564" s="4">
        <v>61.97</v>
      </c>
      <c r="M3564" s="16">
        <f t="shared" si="716"/>
        <v>1.1978801000000001</v>
      </c>
      <c r="N3564">
        <f t="shared" si="717"/>
        <v>0</v>
      </c>
      <c r="O3564">
        <f t="shared" si="718"/>
        <v>0</v>
      </c>
      <c r="P3564" s="63">
        <f t="shared" si="719"/>
        <v>0</v>
      </c>
    </row>
    <row r="3565" spans="1:18" x14ac:dyDescent="0.3">
      <c r="A3565">
        <f t="shared" si="720"/>
        <v>2019</v>
      </c>
      <c r="B3565">
        <f t="shared" si="721"/>
        <v>1</v>
      </c>
      <c r="C3565">
        <f t="shared" si="722"/>
        <v>27</v>
      </c>
      <c r="D3565">
        <f t="shared" si="723"/>
        <v>6</v>
      </c>
      <c r="E3565" t="str">
        <f t="shared" si="724"/>
        <v>ON</v>
      </c>
      <c r="F3565" s="13">
        <f t="shared" si="726"/>
        <v>43492</v>
      </c>
      <c r="G3565" s="14" t="str">
        <f t="shared" si="725"/>
        <v>Avg of 4 NM Projects</v>
      </c>
      <c r="H3565" s="15">
        <f t="shared" si="727"/>
        <v>10</v>
      </c>
      <c r="I3565" s="93">
        <v>34.17499999999999</v>
      </c>
      <c r="J3565">
        <f t="shared" si="715"/>
        <v>0.19199438202247185</v>
      </c>
      <c r="K3565" s="4">
        <v>41.36</v>
      </c>
      <c r="L3565" s="4">
        <v>30.4</v>
      </c>
      <c r="M3565" s="16">
        <f t="shared" si="716"/>
        <v>1.0389199999999996</v>
      </c>
      <c r="N3565">
        <f t="shared" si="717"/>
        <v>0</v>
      </c>
      <c r="O3565">
        <f t="shared" si="718"/>
        <v>0</v>
      </c>
      <c r="P3565" s="63">
        <f t="shared" si="719"/>
        <v>0</v>
      </c>
    </row>
    <row r="3566" spans="1:18" x14ac:dyDescent="0.3">
      <c r="A3566">
        <f t="shared" si="720"/>
        <v>2019</v>
      </c>
      <c r="B3566">
        <f t="shared" si="721"/>
        <v>1</v>
      </c>
      <c r="C3566">
        <f t="shared" si="722"/>
        <v>27</v>
      </c>
      <c r="D3566">
        <f t="shared" si="723"/>
        <v>6</v>
      </c>
      <c r="E3566" t="str">
        <f t="shared" si="724"/>
        <v>ON</v>
      </c>
      <c r="F3566" s="13">
        <f t="shared" si="726"/>
        <v>43492</v>
      </c>
      <c r="G3566" s="14" t="str">
        <f t="shared" si="725"/>
        <v>Avg of 4 NM Projects</v>
      </c>
      <c r="H3566" s="15">
        <f t="shared" si="727"/>
        <v>11</v>
      </c>
      <c r="I3566" s="93">
        <v>24.71</v>
      </c>
      <c r="J3566">
        <f t="shared" si="715"/>
        <v>0.13882022471910113</v>
      </c>
      <c r="K3566" s="4">
        <v>39.76</v>
      </c>
      <c r="L3566" s="4">
        <v>27.78</v>
      </c>
      <c r="M3566" s="16">
        <f t="shared" si="716"/>
        <v>0.68644380000000005</v>
      </c>
      <c r="N3566">
        <f t="shared" si="717"/>
        <v>0</v>
      </c>
      <c r="O3566">
        <f t="shared" si="718"/>
        <v>0</v>
      </c>
      <c r="P3566" s="63">
        <f t="shared" si="719"/>
        <v>0</v>
      </c>
    </row>
    <row r="3567" spans="1:18" x14ac:dyDescent="0.3">
      <c r="A3567">
        <f t="shared" si="720"/>
        <v>2019</v>
      </c>
      <c r="B3567">
        <f t="shared" si="721"/>
        <v>1</v>
      </c>
      <c r="C3567">
        <f t="shared" si="722"/>
        <v>27</v>
      </c>
      <c r="D3567">
        <f t="shared" si="723"/>
        <v>6</v>
      </c>
      <c r="E3567" t="str">
        <f t="shared" si="724"/>
        <v>ON</v>
      </c>
      <c r="F3567" s="13">
        <f t="shared" si="726"/>
        <v>43492</v>
      </c>
      <c r="G3567" s="14" t="str">
        <f t="shared" si="725"/>
        <v>Avg of 4 NM Projects</v>
      </c>
      <c r="H3567" s="15">
        <f t="shared" si="727"/>
        <v>12</v>
      </c>
      <c r="I3567" s="93">
        <v>20.734999999999999</v>
      </c>
      <c r="J3567">
        <f t="shared" si="715"/>
        <v>0.11648876404494382</v>
      </c>
      <c r="K3567" s="4">
        <v>37.21</v>
      </c>
      <c r="L3567" s="4">
        <v>25.66</v>
      </c>
      <c r="M3567" s="16">
        <f t="shared" si="716"/>
        <v>0.53206010000000004</v>
      </c>
      <c r="N3567">
        <f t="shared" si="717"/>
        <v>0</v>
      </c>
      <c r="O3567">
        <f t="shared" si="718"/>
        <v>0</v>
      </c>
      <c r="P3567" s="63">
        <f t="shared" si="719"/>
        <v>0</v>
      </c>
    </row>
    <row r="3568" spans="1:18" x14ac:dyDescent="0.3">
      <c r="A3568">
        <f t="shared" si="720"/>
        <v>2019</v>
      </c>
      <c r="B3568">
        <f t="shared" si="721"/>
        <v>1</v>
      </c>
      <c r="C3568">
        <f t="shared" si="722"/>
        <v>27</v>
      </c>
      <c r="D3568">
        <f t="shared" si="723"/>
        <v>6</v>
      </c>
      <c r="E3568" t="str">
        <f t="shared" si="724"/>
        <v>ON</v>
      </c>
      <c r="F3568" s="13">
        <f t="shared" si="726"/>
        <v>43492</v>
      </c>
      <c r="G3568" s="14" t="str">
        <f t="shared" si="725"/>
        <v>Avg of 4 NM Projects</v>
      </c>
      <c r="H3568" s="15">
        <f t="shared" si="727"/>
        <v>13</v>
      </c>
      <c r="I3568" s="93">
        <v>18.684999999999999</v>
      </c>
      <c r="J3568">
        <f t="shared" si="715"/>
        <v>0.10497191011235954</v>
      </c>
      <c r="K3568" s="4">
        <v>36.35</v>
      </c>
      <c r="L3568" s="4">
        <v>28.27</v>
      </c>
      <c r="M3568" s="16">
        <f t="shared" si="716"/>
        <v>0.52822494999999992</v>
      </c>
      <c r="N3568">
        <f t="shared" si="717"/>
        <v>0</v>
      </c>
      <c r="O3568">
        <f t="shared" si="718"/>
        <v>0</v>
      </c>
      <c r="P3568" s="63">
        <f t="shared" si="719"/>
        <v>0</v>
      </c>
    </row>
    <row r="3569" spans="1:18" x14ac:dyDescent="0.3">
      <c r="A3569">
        <f t="shared" si="720"/>
        <v>2019</v>
      </c>
      <c r="B3569">
        <f t="shared" si="721"/>
        <v>1</v>
      </c>
      <c r="C3569">
        <f t="shared" si="722"/>
        <v>27</v>
      </c>
      <c r="D3569">
        <f t="shared" si="723"/>
        <v>6</v>
      </c>
      <c r="E3569" t="str">
        <f t="shared" si="724"/>
        <v>ON</v>
      </c>
      <c r="F3569" s="13">
        <f t="shared" si="726"/>
        <v>43492</v>
      </c>
      <c r="G3569" s="14" t="str">
        <f t="shared" si="725"/>
        <v>Avg of 4 NM Projects</v>
      </c>
      <c r="H3569" s="15">
        <f t="shared" si="727"/>
        <v>14</v>
      </c>
      <c r="I3569" s="93">
        <v>10.75</v>
      </c>
      <c r="J3569">
        <f t="shared" si="715"/>
        <v>6.0393258426966294E-2</v>
      </c>
      <c r="K3569" s="4">
        <v>34.11</v>
      </c>
      <c r="L3569" s="4">
        <v>31.33</v>
      </c>
      <c r="M3569" s="16">
        <f t="shared" si="716"/>
        <v>0.33679749999999997</v>
      </c>
      <c r="N3569">
        <f t="shared" si="717"/>
        <v>0</v>
      </c>
      <c r="O3569">
        <f t="shared" si="718"/>
        <v>0</v>
      </c>
      <c r="P3569" s="63">
        <f t="shared" si="719"/>
        <v>0</v>
      </c>
    </row>
    <row r="3570" spans="1:18" x14ac:dyDescent="0.3">
      <c r="A3570">
        <f t="shared" si="720"/>
        <v>2019</v>
      </c>
      <c r="B3570">
        <f t="shared" si="721"/>
        <v>1</v>
      </c>
      <c r="C3570">
        <f t="shared" si="722"/>
        <v>27</v>
      </c>
      <c r="D3570">
        <f t="shared" si="723"/>
        <v>6</v>
      </c>
      <c r="E3570" t="str">
        <f t="shared" si="724"/>
        <v>ON</v>
      </c>
      <c r="F3570" s="13">
        <f t="shared" si="726"/>
        <v>43492</v>
      </c>
      <c r="G3570" s="14" t="str">
        <f t="shared" si="725"/>
        <v>Avg of 4 NM Projects</v>
      </c>
      <c r="H3570" s="15">
        <f t="shared" si="727"/>
        <v>15</v>
      </c>
      <c r="I3570" s="93">
        <v>4.6150000000000002</v>
      </c>
      <c r="J3570">
        <f t="shared" si="715"/>
        <v>2.5926966292134833E-2</v>
      </c>
      <c r="K3570" s="4">
        <v>30.62</v>
      </c>
      <c r="L3570" s="4">
        <v>26.28</v>
      </c>
      <c r="M3570" s="16">
        <f t="shared" si="716"/>
        <v>0.12128220000000002</v>
      </c>
      <c r="N3570">
        <f t="shared" si="717"/>
        <v>0</v>
      </c>
      <c r="O3570">
        <f t="shared" si="718"/>
        <v>0</v>
      </c>
      <c r="P3570" s="63">
        <f t="shared" si="719"/>
        <v>0</v>
      </c>
    </row>
    <row r="3571" spans="1:18" x14ac:dyDescent="0.3">
      <c r="A3571">
        <f t="shared" si="720"/>
        <v>2019</v>
      </c>
      <c r="B3571">
        <f t="shared" si="721"/>
        <v>1</v>
      </c>
      <c r="C3571">
        <f t="shared" si="722"/>
        <v>27</v>
      </c>
      <c r="D3571">
        <f t="shared" si="723"/>
        <v>6</v>
      </c>
      <c r="E3571" t="str">
        <f t="shared" si="724"/>
        <v>ON</v>
      </c>
      <c r="F3571" s="13">
        <f t="shared" si="726"/>
        <v>43492</v>
      </c>
      <c r="G3571" s="14" t="str">
        <f t="shared" si="725"/>
        <v>Avg of 4 NM Projects</v>
      </c>
      <c r="H3571" s="15">
        <f t="shared" si="727"/>
        <v>16</v>
      </c>
      <c r="I3571" s="93">
        <v>1.1499999999999999</v>
      </c>
      <c r="J3571">
        <f t="shared" si="715"/>
        <v>6.4606741573033704E-3</v>
      </c>
      <c r="K3571" s="4">
        <v>32.82</v>
      </c>
      <c r="L3571" s="4">
        <v>27.11</v>
      </c>
      <c r="M3571" s="16">
        <f t="shared" si="716"/>
        <v>3.1176499999999996E-2</v>
      </c>
      <c r="N3571">
        <f t="shared" si="717"/>
        <v>0</v>
      </c>
      <c r="O3571">
        <f t="shared" si="718"/>
        <v>0</v>
      </c>
      <c r="P3571" s="63">
        <f t="shared" si="719"/>
        <v>0</v>
      </c>
    </row>
    <row r="3572" spans="1:18" x14ac:dyDescent="0.3">
      <c r="A3572">
        <f t="shared" si="720"/>
        <v>2019</v>
      </c>
      <c r="B3572">
        <f t="shared" si="721"/>
        <v>1</v>
      </c>
      <c r="C3572">
        <f t="shared" si="722"/>
        <v>27</v>
      </c>
      <c r="D3572">
        <f t="shared" si="723"/>
        <v>6</v>
      </c>
      <c r="E3572" t="str">
        <f t="shared" si="724"/>
        <v>ON</v>
      </c>
      <c r="F3572" s="13">
        <f t="shared" si="726"/>
        <v>43492</v>
      </c>
      <c r="G3572" s="14" t="str">
        <f t="shared" si="725"/>
        <v>Avg of 4 NM Projects</v>
      </c>
      <c r="H3572" s="15">
        <f t="shared" si="727"/>
        <v>17</v>
      </c>
      <c r="I3572" s="93">
        <v>-1.0249999999999999</v>
      </c>
      <c r="J3572">
        <f t="shared" si="715"/>
        <v>-5.7584269662921345E-3</v>
      </c>
      <c r="K3572" s="4">
        <v>35.03</v>
      </c>
      <c r="L3572" s="4">
        <v>29.17</v>
      </c>
      <c r="M3572" s="16">
        <f t="shared" si="716"/>
        <v>-2.9899249999999999E-2</v>
      </c>
      <c r="N3572">
        <f t="shared" si="717"/>
        <v>0</v>
      </c>
      <c r="O3572">
        <f t="shared" si="718"/>
        <v>0</v>
      </c>
      <c r="P3572" s="63">
        <f t="shared" si="719"/>
        <v>0</v>
      </c>
    </row>
    <row r="3573" spans="1:18" x14ac:dyDescent="0.3">
      <c r="A3573">
        <f t="shared" si="720"/>
        <v>2019</v>
      </c>
      <c r="B3573">
        <f t="shared" si="721"/>
        <v>1</v>
      </c>
      <c r="C3573">
        <f t="shared" si="722"/>
        <v>27</v>
      </c>
      <c r="D3573">
        <f t="shared" si="723"/>
        <v>6</v>
      </c>
      <c r="E3573" t="str">
        <f t="shared" si="724"/>
        <v>ON</v>
      </c>
      <c r="F3573" s="13">
        <f t="shared" si="726"/>
        <v>43492</v>
      </c>
      <c r="G3573" s="14" t="str">
        <f t="shared" si="725"/>
        <v>Avg of 4 NM Projects</v>
      </c>
      <c r="H3573" s="15">
        <f t="shared" si="727"/>
        <v>18</v>
      </c>
      <c r="I3573" s="93">
        <v>-1.0249999999999999</v>
      </c>
      <c r="J3573">
        <f t="shared" si="715"/>
        <v>-5.7584269662921345E-3</v>
      </c>
      <c r="K3573" s="4">
        <v>51.74</v>
      </c>
      <c r="L3573" s="4">
        <v>48.09</v>
      </c>
      <c r="M3573" s="16">
        <f t="shared" si="716"/>
        <v>-4.9292249999999996E-2</v>
      </c>
      <c r="N3573">
        <f t="shared" si="717"/>
        <v>0</v>
      </c>
      <c r="O3573">
        <f t="shared" si="718"/>
        <v>0</v>
      </c>
      <c r="P3573" s="63">
        <f t="shared" si="719"/>
        <v>0</v>
      </c>
    </row>
    <row r="3574" spans="1:18" x14ac:dyDescent="0.3">
      <c r="A3574">
        <f t="shared" si="720"/>
        <v>2019</v>
      </c>
      <c r="B3574">
        <f t="shared" si="721"/>
        <v>1</v>
      </c>
      <c r="C3574">
        <f t="shared" si="722"/>
        <v>27</v>
      </c>
      <c r="D3574">
        <f t="shared" si="723"/>
        <v>6</v>
      </c>
      <c r="E3574" t="str">
        <f t="shared" si="724"/>
        <v>ON</v>
      </c>
      <c r="F3574" s="13">
        <f t="shared" si="726"/>
        <v>43492</v>
      </c>
      <c r="G3574" s="14" t="str">
        <f t="shared" si="725"/>
        <v>Avg of 4 NM Projects</v>
      </c>
      <c r="H3574" s="15">
        <f t="shared" si="727"/>
        <v>19</v>
      </c>
      <c r="I3574" s="93">
        <v>-0.77</v>
      </c>
      <c r="J3574">
        <f t="shared" si="715"/>
        <v>-4.3258426966292134E-3</v>
      </c>
      <c r="K3574" s="4">
        <v>49.19</v>
      </c>
      <c r="L3574" s="4">
        <v>52.26</v>
      </c>
      <c r="M3574" s="16">
        <f t="shared" si="716"/>
        <v>-4.0240200000000004E-2</v>
      </c>
      <c r="N3574">
        <f t="shared" si="717"/>
        <v>0</v>
      </c>
      <c r="O3574">
        <f t="shared" si="718"/>
        <v>0</v>
      </c>
      <c r="P3574" s="63">
        <f t="shared" si="719"/>
        <v>0</v>
      </c>
    </row>
    <row r="3575" spans="1:18" x14ac:dyDescent="0.3">
      <c r="A3575">
        <f t="shared" si="720"/>
        <v>2019</v>
      </c>
      <c r="B3575">
        <f t="shared" si="721"/>
        <v>1</v>
      </c>
      <c r="C3575">
        <f t="shared" si="722"/>
        <v>27</v>
      </c>
      <c r="D3575">
        <f t="shared" si="723"/>
        <v>6</v>
      </c>
      <c r="E3575" t="str">
        <f t="shared" si="724"/>
        <v>ON</v>
      </c>
      <c r="F3575" s="13">
        <f t="shared" si="726"/>
        <v>43492</v>
      </c>
      <c r="G3575" s="14" t="str">
        <f t="shared" si="725"/>
        <v>Avg of 4 NM Projects</v>
      </c>
      <c r="H3575" s="15">
        <f t="shared" si="727"/>
        <v>20</v>
      </c>
      <c r="I3575" s="93">
        <v>-0.89500000000000002</v>
      </c>
      <c r="J3575">
        <f t="shared" si="715"/>
        <v>-5.0280898876404493E-3</v>
      </c>
      <c r="K3575" s="4">
        <v>38.85</v>
      </c>
      <c r="L3575" s="4">
        <v>36.840000000000003</v>
      </c>
      <c r="M3575" s="16">
        <f t="shared" si="716"/>
        <v>-3.2971800000000002E-2</v>
      </c>
      <c r="N3575">
        <f t="shared" si="717"/>
        <v>0</v>
      </c>
      <c r="O3575">
        <f t="shared" si="718"/>
        <v>0</v>
      </c>
      <c r="P3575" s="63">
        <f t="shared" si="719"/>
        <v>0</v>
      </c>
    </row>
    <row r="3576" spans="1:18" x14ac:dyDescent="0.3">
      <c r="A3576">
        <f t="shared" si="720"/>
        <v>2019</v>
      </c>
      <c r="B3576">
        <f t="shared" si="721"/>
        <v>1</v>
      </c>
      <c r="C3576">
        <f t="shared" si="722"/>
        <v>27</v>
      </c>
      <c r="D3576">
        <f t="shared" si="723"/>
        <v>6</v>
      </c>
      <c r="E3576" t="str">
        <f t="shared" si="724"/>
        <v>ON</v>
      </c>
      <c r="F3576" s="13">
        <f t="shared" si="726"/>
        <v>43492</v>
      </c>
      <c r="G3576" s="14" t="str">
        <f t="shared" si="725"/>
        <v>Avg of 4 NM Projects</v>
      </c>
      <c r="H3576" s="15">
        <f t="shared" si="727"/>
        <v>21</v>
      </c>
      <c r="I3576" s="93">
        <v>-0.77</v>
      </c>
      <c r="J3576">
        <f t="shared" si="715"/>
        <v>-4.3258426966292134E-3</v>
      </c>
      <c r="K3576" s="4">
        <v>35.72</v>
      </c>
      <c r="L3576" s="4">
        <v>26.04</v>
      </c>
      <c r="M3576" s="16">
        <f t="shared" si="716"/>
        <v>-2.0050800000000001E-2</v>
      </c>
      <c r="N3576">
        <f t="shared" si="717"/>
        <v>0</v>
      </c>
      <c r="O3576">
        <f t="shared" si="718"/>
        <v>0</v>
      </c>
      <c r="P3576" s="63">
        <f t="shared" si="719"/>
        <v>0</v>
      </c>
    </row>
    <row r="3577" spans="1:18" x14ac:dyDescent="0.3">
      <c r="A3577">
        <f t="shared" si="720"/>
        <v>2019</v>
      </c>
      <c r="B3577">
        <f t="shared" si="721"/>
        <v>1</v>
      </c>
      <c r="C3577">
        <f t="shared" si="722"/>
        <v>27</v>
      </c>
      <c r="D3577">
        <f t="shared" si="723"/>
        <v>6</v>
      </c>
      <c r="E3577" t="str">
        <f t="shared" si="724"/>
        <v>ON</v>
      </c>
      <c r="F3577" s="13">
        <f t="shared" si="726"/>
        <v>43492</v>
      </c>
      <c r="G3577" s="14" t="str">
        <f t="shared" si="725"/>
        <v>Avg of 4 NM Projects</v>
      </c>
      <c r="H3577" s="15">
        <f t="shared" si="727"/>
        <v>22</v>
      </c>
      <c r="I3577" s="93">
        <v>-0.89500000000000002</v>
      </c>
      <c r="J3577">
        <f t="shared" si="715"/>
        <v>-5.0280898876404493E-3</v>
      </c>
      <c r="K3577" s="4">
        <v>33.47</v>
      </c>
      <c r="L3577" s="4">
        <v>16.260000000000002</v>
      </c>
      <c r="M3577" s="16">
        <f t="shared" si="716"/>
        <v>-1.4552700000000002E-2</v>
      </c>
      <c r="N3577">
        <f t="shared" si="717"/>
        <v>0</v>
      </c>
      <c r="O3577">
        <f t="shared" si="718"/>
        <v>0</v>
      </c>
      <c r="P3577" s="63">
        <f t="shared" si="719"/>
        <v>0</v>
      </c>
    </row>
    <row r="3578" spans="1:18" x14ac:dyDescent="0.3">
      <c r="A3578">
        <f t="shared" si="720"/>
        <v>2019</v>
      </c>
      <c r="B3578">
        <f t="shared" si="721"/>
        <v>1</v>
      </c>
      <c r="C3578">
        <f t="shared" si="722"/>
        <v>27</v>
      </c>
      <c r="D3578">
        <f t="shared" si="723"/>
        <v>6</v>
      </c>
      <c r="E3578" t="str">
        <f t="shared" si="724"/>
        <v>ON</v>
      </c>
      <c r="F3578" s="13">
        <f t="shared" si="726"/>
        <v>43492</v>
      </c>
      <c r="G3578" s="14" t="str">
        <f t="shared" si="725"/>
        <v>Avg of 4 NM Projects</v>
      </c>
      <c r="H3578" s="15">
        <f t="shared" si="727"/>
        <v>23</v>
      </c>
      <c r="I3578" s="93">
        <v>-0.89500000000000002</v>
      </c>
      <c r="J3578">
        <f t="shared" si="715"/>
        <v>-5.0280898876404493E-3</v>
      </c>
      <c r="K3578" s="4">
        <v>29.31</v>
      </c>
      <c r="L3578" s="4">
        <v>-1.26</v>
      </c>
      <c r="M3578" s="16">
        <f t="shared" si="716"/>
        <v>1.1276999999999999E-3</v>
      </c>
      <c r="N3578">
        <f t="shared" si="717"/>
        <v>0</v>
      </c>
      <c r="O3578">
        <f t="shared" si="718"/>
        <v>0</v>
      </c>
      <c r="P3578" s="63">
        <f t="shared" si="719"/>
        <v>0</v>
      </c>
    </row>
    <row r="3579" spans="1:18" x14ac:dyDescent="0.3">
      <c r="A3579">
        <f t="shared" si="720"/>
        <v>2019</v>
      </c>
      <c r="B3579">
        <f t="shared" si="721"/>
        <v>1</v>
      </c>
      <c r="C3579">
        <f t="shared" si="722"/>
        <v>27</v>
      </c>
      <c r="D3579">
        <f t="shared" si="723"/>
        <v>6</v>
      </c>
      <c r="E3579" t="str">
        <f t="shared" si="724"/>
        <v>OFF</v>
      </c>
      <c r="F3579" s="13">
        <f t="shared" si="726"/>
        <v>43492</v>
      </c>
      <c r="G3579" s="14" t="str">
        <f t="shared" si="725"/>
        <v>Avg of 4 NM Projects</v>
      </c>
      <c r="H3579" s="15">
        <f t="shared" si="727"/>
        <v>24</v>
      </c>
      <c r="I3579" s="93">
        <v>-1.03</v>
      </c>
      <c r="J3579">
        <f t="shared" si="715"/>
        <v>-5.7865168539325846E-3</v>
      </c>
      <c r="K3579" s="4">
        <v>27.24</v>
      </c>
      <c r="L3579" s="4">
        <v>-23.55</v>
      </c>
      <c r="M3579" s="16">
        <f t="shared" si="716"/>
        <v>2.4256500000000004E-2</v>
      </c>
      <c r="N3579">
        <f t="shared" si="717"/>
        <v>0</v>
      </c>
      <c r="O3579">
        <f t="shared" si="718"/>
        <v>0</v>
      </c>
      <c r="P3579" s="63">
        <f t="shared" si="719"/>
        <v>0</v>
      </c>
    </row>
    <row r="3580" spans="1:18" x14ac:dyDescent="0.3">
      <c r="A3580">
        <f t="shared" si="720"/>
        <v>2019</v>
      </c>
      <c r="B3580">
        <f t="shared" si="721"/>
        <v>1</v>
      </c>
      <c r="C3580">
        <f t="shared" si="722"/>
        <v>28</v>
      </c>
      <c r="D3580">
        <f t="shared" si="723"/>
        <v>7</v>
      </c>
      <c r="E3580" t="str">
        <f t="shared" si="724"/>
        <v>OFF</v>
      </c>
      <c r="F3580" s="13">
        <f t="shared" si="726"/>
        <v>43493</v>
      </c>
      <c r="G3580" s="14" t="str">
        <f t="shared" si="725"/>
        <v>Avg of 4 NM Projects</v>
      </c>
      <c r="H3580" s="15">
        <f t="shared" si="727"/>
        <v>1</v>
      </c>
      <c r="I3580" s="93">
        <v>-0.89500000000000002</v>
      </c>
      <c r="J3580">
        <f t="shared" si="715"/>
        <v>-5.0280898876404493E-3</v>
      </c>
      <c r="K3580" s="4">
        <v>32.75</v>
      </c>
      <c r="L3580" s="4">
        <v>-11.07</v>
      </c>
      <c r="M3580" s="16">
        <f t="shared" si="716"/>
        <v>9.9076500000000005E-3</v>
      </c>
      <c r="N3580">
        <f t="shared" si="717"/>
        <v>0</v>
      </c>
      <c r="O3580">
        <f t="shared" si="718"/>
        <v>0</v>
      </c>
      <c r="P3580" s="63">
        <f t="shared" si="719"/>
        <v>0</v>
      </c>
      <c r="Q3580" s="34"/>
      <c r="R3580" s="34"/>
    </row>
    <row r="3581" spans="1:18" x14ac:dyDescent="0.3">
      <c r="A3581">
        <f t="shared" si="720"/>
        <v>2019</v>
      </c>
      <c r="B3581">
        <f t="shared" si="721"/>
        <v>1</v>
      </c>
      <c r="C3581">
        <f t="shared" si="722"/>
        <v>28</v>
      </c>
      <c r="D3581">
        <f t="shared" si="723"/>
        <v>7</v>
      </c>
      <c r="E3581" t="str">
        <f t="shared" si="724"/>
        <v>OFF</v>
      </c>
      <c r="F3581" s="13">
        <f t="shared" si="726"/>
        <v>43493</v>
      </c>
      <c r="G3581" s="14" t="str">
        <f t="shared" si="725"/>
        <v>Avg of 4 NM Projects</v>
      </c>
      <c r="H3581" s="15">
        <f t="shared" si="727"/>
        <v>2</v>
      </c>
      <c r="I3581" s="93">
        <v>-1.0249999999999999</v>
      </c>
      <c r="J3581">
        <f t="shared" si="715"/>
        <v>-5.7584269662921345E-3</v>
      </c>
      <c r="K3581" s="4">
        <v>30.9</v>
      </c>
      <c r="L3581" s="4">
        <v>21.42</v>
      </c>
      <c r="M3581" s="16">
        <f t="shared" si="716"/>
        <v>-2.1955499999999999E-2</v>
      </c>
      <c r="N3581">
        <f t="shared" si="717"/>
        <v>0</v>
      </c>
      <c r="O3581">
        <f t="shared" si="718"/>
        <v>0</v>
      </c>
      <c r="P3581" s="63">
        <f t="shared" si="719"/>
        <v>0</v>
      </c>
    </row>
    <row r="3582" spans="1:18" x14ac:dyDescent="0.3">
      <c r="A3582">
        <f t="shared" si="720"/>
        <v>2019</v>
      </c>
      <c r="B3582">
        <f t="shared" si="721"/>
        <v>1</v>
      </c>
      <c r="C3582">
        <f t="shared" si="722"/>
        <v>28</v>
      </c>
      <c r="D3582">
        <f t="shared" si="723"/>
        <v>7</v>
      </c>
      <c r="E3582" t="str">
        <f t="shared" si="724"/>
        <v>OFF</v>
      </c>
      <c r="F3582" s="13">
        <f t="shared" si="726"/>
        <v>43493</v>
      </c>
      <c r="G3582" s="14" t="str">
        <f t="shared" si="725"/>
        <v>Avg of 4 NM Projects</v>
      </c>
      <c r="H3582" s="15">
        <f t="shared" si="727"/>
        <v>3</v>
      </c>
      <c r="I3582" s="93">
        <v>-0.77</v>
      </c>
      <c r="J3582">
        <f t="shared" si="715"/>
        <v>-4.3258426966292134E-3</v>
      </c>
      <c r="K3582" s="4">
        <v>29.81</v>
      </c>
      <c r="L3582" s="4">
        <v>17.55</v>
      </c>
      <c r="M3582" s="16">
        <f t="shared" si="716"/>
        <v>-1.3513500000000001E-2</v>
      </c>
      <c r="N3582">
        <f t="shared" si="717"/>
        <v>0</v>
      </c>
      <c r="O3582">
        <f t="shared" si="718"/>
        <v>0</v>
      </c>
      <c r="P3582" s="63">
        <f t="shared" si="719"/>
        <v>0</v>
      </c>
    </row>
    <row r="3583" spans="1:18" x14ac:dyDescent="0.3">
      <c r="A3583">
        <f t="shared" si="720"/>
        <v>2019</v>
      </c>
      <c r="B3583">
        <f t="shared" si="721"/>
        <v>1</v>
      </c>
      <c r="C3583">
        <f t="shared" si="722"/>
        <v>28</v>
      </c>
      <c r="D3583">
        <f t="shared" si="723"/>
        <v>7</v>
      </c>
      <c r="E3583" t="str">
        <f t="shared" si="724"/>
        <v>OFF</v>
      </c>
      <c r="F3583" s="13">
        <f t="shared" si="726"/>
        <v>43493</v>
      </c>
      <c r="G3583" s="14" t="str">
        <f t="shared" si="725"/>
        <v>Avg of 4 NM Projects</v>
      </c>
      <c r="H3583" s="15">
        <f t="shared" si="727"/>
        <v>4</v>
      </c>
      <c r="I3583" s="93">
        <v>-1.0249999999999999</v>
      </c>
      <c r="J3583">
        <f t="shared" si="715"/>
        <v>-5.7584269662921345E-3</v>
      </c>
      <c r="K3583" s="4">
        <v>31.26</v>
      </c>
      <c r="L3583" s="4">
        <v>-14.38</v>
      </c>
      <c r="M3583" s="16">
        <f t="shared" si="716"/>
        <v>1.4739499999999999E-2</v>
      </c>
      <c r="N3583">
        <f t="shared" si="717"/>
        <v>0</v>
      </c>
      <c r="O3583">
        <f t="shared" si="718"/>
        <v>0</v>
      </c>
      <c r="P3583" s="63">
        <f t="shared" si="719"/>
        <v>0</v>
      </c>
    </row>
    <row r="3584" spans="1:18" x14ac:dyDescent="0.3">
      <c r="A3584">
        <f t="shared" si="720"/>
        <v>2019</v>
      </c>
      <c r="B3584">
        <f t="shared" si="721"/>
        <v>1</v>
      </c>
      <c r="C3584">
        <f t="shared" si="722"/>
        <v>28</v>
      </c>
      <c r="D3584">
        <f t="shared" si="723"/>
        <v>7</v>
      </c>
      <c r="E3584" t="str">
        <f t="shared" si="724"/>
        <v>OFF</v>
      </c>
      <c r="F3584" s="13">
        <f t="shared" si="726"/>
        <v>43493</v>
      </c>
      <c r="G3584" s="14" t="str">
        <f t="shared" si="725"/>
        <v>Avg of 4 NM Projects</v>
      </c>
      <c r="H3584" s="15">
        <f t="shared" si="727"/>
        <v>5</v>
      </c>
      <c r="I3584" s="93">
        <v>-0.89500000000000002</v>
      </c>
      <c r="J3584">
        <f t="shared" si="715"/>
        <v>-5.0280898876404493E-3</v>
      </c>
      <c r="K3584" s="4">
        <v>32.79</v>
      </c>
      <c r="L3584" s="4">
        <v>8.4600000000000009</v>
      </c>
      <c r="M3584" s="16">
        <f t="shared" si="716"/>
        <v>-7.5717000000000007E-3</v>
      </c>
      <c r="N3584">
        <f t="shared" si="717"/>
        <v>0</v>
      </c>
      <c r="O3584">
        <f t="shared" si="718"/>
        <v>0</v>
      </c>
      <c r="P3584" s="63">
        <f t="shared" si="719"/>
        <v>0</v>
      </c>
    </row>
    <row r="3585" spans="1:16" x14ac:dyDescent="0.3">
      <c r="A3585">
        <f t="shared" si="720"/>
        <v>2019</v>
      </c>
      <c r="B3585">
        <f t="shared" si="721"/>
        <v>1</v>
      </c>
      <c r="C3585">
        <f t="shared" si="722"/>
        <v>28</v>
      </c>
      <c r="D3585">
        <f t="shared" si="723"/>
        <v>7</v>
      </c>
      <c r="E3585" t="str">
        <f t="shared" si="724"/>
        <v>OFF</v>
      </c>
      <c r="F3585" s="13">
        <f t="shared" si="726"/>
        <v>43493</v>
      </c>
      <c r="G3585" s="14" t="str">
        <f t="shared" si="725"/>
        <v>Avg of 4 NM Projects</v>
      </c>
      <c r="H3585" s="15">
        <f t="shared" si="727"/>
        <v>6</v>
      </c>
      <c r="I3585" s="93">
        <v>-0.9</v>
      </c>
      <c r="J3585">
        <f t="shared" si="715"/>
        <v>-5.0561797752808994E-3</v>
      </c>
      <c r="K3585" s="4">
        <v>46.91</v>
      </c>
      <c r="L3585" s="4">
        <v>39.36</v>
      </c>
      <c r="M3585" s="16">
        <f t="shared" si="716"/>
        <v>-3.5423999999999997E-2</v>
      </c>
      <c r="N3585">
        <f t="shared" si="717"/>
        <v>0</v>
      </c>
      <c r="O3585">
        <f t="shared" si="718"/>
        <v>0</v>
      </c>
      <c r="P3585" s="63">
        <f t="shared" si="719"/>
        <v>0</v>
      </c>
    </row>
    <row r="3586" spans="1:16" x14ac:dyDescent="0.3">
      <c r="A3586">
        <f t="shared" si="720"/>
        <v>2019</v>
      </c>
      <c r="B3586">
        <f t="shared" si="721"/>
        <v>1</v>
      </c>
      <c r="C3586">
        <f t="shared" si="722"/>
        <v>28</v>
      </c>
      <c r="D3586">
        <f t="shared" si="723"/>
        <v>7</v>
      </c>
      <c r="E3586" t="str">
        <f t="shared" si="724"/>
        <v>OFF</v>
      </c>
      <c r="F3586" s="13">
        <f t="shared" si="726"/>
        <v>43493</v>
      </c>
      <c r="G3586" s="14" t="str">
        <f t="shared" si="725"/>
        <v>Avg of 4 NM Projects</v>
      </c>
      <c r="H3586" s="15">
        <f t="shared" si="727"/>
        <v>7</v>
      </c>
      <c r="I3586" s="93">
        <v>-1.0249999999999999</v>
      </c>
      <c r="J3586">
        <f t="shared" si="715"/>
        <v>-5.7584269662921345E-3</v>
      </c>
      <c r="K3586" s="4">
        <v>82.54</v>
      </c>
      <c r="L3586" s="4">
        <v>58.16</v>
      </c>
      <c r="M3586" s="16">
        <f t="shared" si="716"/>
        <v>-5.9613999999999993E-2</v>
      </c>
      <c r="N3586">
        <f t="shared" si="717"/>
        <v>0</v>
      </c>
      <c r="O3586">
        <f t="shared" si="718"/>
        <v>0</v>
      </c>
      <c r="P3586" s="63">
        <f t="shared" si="719"/>
        <v>0</v>
      </c>
    </row>
    <row r="3587" spans="1:16" x14ac:dyDescent="0.3">
      <c r="A3587">
        <f t="shared" si="720"/>
        <v>2019</v>
      </c>
      <c r="B3587">
        <f t="shared" si="721"/>
        <v>1</v>
      </c>
      <c r="C3587">
        <f t="shared" si="722"/>
        <v>28</v>
      </c>
      <c r="D3587">
        <f t="shared" si="723"/>
        <v>7</v>
      </c>
      <c r="E3587" t="str">
        <f t="shared" si="724"/>
        <v>OFF</v>
      </c>
      <c r="F3587" s="13">
        <f t="shared" si="726"/>
        <v>43493</v>
      </c>
      <c r="G3587" s="14" t="str">
        <f t="shared" si="725"/>
        <v>Avg of 4 NM Projects</v>
      </c>
      <c r="H3587" s="15">
        <f t="shared" si="727"/>
        <v>8</v>
      </c>
      <c r="I3587" s="93">
        <v>0.13</v>
      </c>
      <c r="J3587">
        <f t="shared" si="715"/>
        <v>7.3033707865168538E-4</v>
      </c>
      <c r="K3587" s="4">
        <v>79.53</v>
      </c>
      <c r="L3587" s="4">
        <v>51.94</v>
      </c>
      <c r="M3587" s="16">
        <f t="shared" si="716"/>
        <v>6.7521999999999999E-3</v>
      </c>
      <c r="N3587">
        <f t="shared" si="717"/>
        <v>0</v>
      </c>
      <c r="O3587">
        <f t="shared" si="718"/>
        <v>0</v>
      </c>
      <c r="P3587" s="63">
        <f t="shared" si="719"/>
        <v>0</v>
      </c>
    </row>
    <row r="3588" spans="1:16" x14ac:dyDescent="0.3">
      <c r="A3588">
        <f t="shared" si="720"/>
        <v>2019</v>
      </c>
      <c r="B3588">
        <f t="shared" si="721"/>
        <v>1</v>
      </c>
      <c r="C3588">
        <f t="shared" si="722"/>
        <v>28</v>
      </c>
      <c r="D3588">
        <f t="shared" si="723"/>
        <v>7</v>
      </c>
      <c r="E3588" t="str">
        <f t="shared" si="724"/>
        <v>OFF</v>
      </c>
      <c r="F3588" s="13">
        <f t="shared" si="726"/>
        <v>43493</v>
      </c>
      <c r="G3588" s="14" t="str">
        <f t="shared" si="725"/>
        <v>Avg of 4 NM Projects</v>
      </c>
      <c r="H3588" s="15">
        <f t="shared" si="727"/>
        <v>9</v>
      </c>
      <c r="I3588" s="93">
        <v>10.24</v>
      </c>
      <c r="J3588">
        <f t="shared" ref="J3588:J3651" si="728">+I3588/$I$1</f>
        <v>5.7528089887640452E-2</v>
      </c>
      <c r="K3588" s="4">
        <v>64.52</v>
      </c>
      <c r="L3588" s="4">
        <v>52.02</v>
      </c>
      <c r="M3588" s="16">
        <f t="shared" ref="M3588:M3651" si="729">+L3588*I3588/1000</f>
        <v>0.53268479999999996</v>
      </c>
      <c r="N3588">
        <f t="shared" ref="N3588:N3651" si="730">+IF(I3588=0,1,0)</f>
        <v>0</v>
      </c>
      <c r="O3588">
        <f t="shared" ref="O3588:O3651" si="731">+IF(I3588&gt;=0.5*$I$1,1,0)</f>
        <v>0</v>
      </c>
      <c r="P3588" s="63">
        <f t="shared" ref="P3588:P3651" si="732">+IF(I3588&gt;MAX(I$3652:I$5859),1,0)</f>
        <v>0</v>
      </c>
    </row>
    <row r="3589" spans="1:16" x14ac:dyDescent="0.3">
      <c r="A3589">
        <f t="shared" ref="A3589:A3652" si="733">YEAR(F3589)</f>
        <v>2019</v>
      </c>
      <c r="B3589">
        <f t="shared" ref="B3589:B3652" si="734">+MONTH(F3589)</f>
        <v>1</v>
      </c>
      <c r="C3589">
        <f t="shared" ref="C3589:C3652" si="735">+DAY(F3589)</f>
        <v>28</v>
      </c>
      <c r="D3589">
        <f t="shared" ref="D3589:D3652" si="736">WEEKDAY(C3589)</f>
        <v>7</v>
      </c>
      <c r="E3589" t="str">
        <f t="shared" ref="E3589:E3652" si="737">IF(OR(D3589=1,D3589=7,H3589=1,H3589=2,H3589=3,H3589=4,H3589=5,H3589=6,H3589=7,H3589=24),"OFF","ON")</f>
        <v>OFF</v>
      </c>
      <c r="F3589" s="13">
        <f t="shared" si="726"/>
        <v>43493</v>
      </c>
      <c r="G3589" s="14" t="str">
        <f t="shared" si="725"/>
        <v>Avg of 4 NM Projects</v>
      </c>
      <c r="H3589" s="15">
        <f t="shared" si="727"/>
        <v>10</v>
      </c>
      <c r="I3589" s="93">
        <v>26.104999999999997</v>
      </c>
      <c r="J3589">
        <f t="shared" si="728"/>
        <v>0.1466573033707865</v>
      </c>
      <c r="K3589" s="4">
        <v>63.04</v>
      </c>
      <c r="L3589" s="4">
        <v>28.34</v>
      </c>
      <c r="M3589" s="16">
        <f t="shared" si="729"/>
        <v>0.73981569999999985</v>
      </c>
      <c r="N3589">
        <f t="shared" si="730"/>
        <v>0</v>
      </c>
      <c r="O3589">
        <f t="shared" si="731"/>
        <v>0</v>
      </c>
      <c r="P3589" s="63">
        <f t="shared" si="732"/>
        <v>0</v>
      </c>
    </row>
    <row r="3590" spans="1:16" x14ac:dyDescent="0.3">
      <c r="A3590">
        <f t="shared" si="733"/>
        <v>2019</v>
      </c>
      <c r="B3590">
        <f t="shared" si="734"/>
        <v>1</v>
      </c>
      <c r="C3590">
        <f t="shared" si="735"/>
        <v>28</v>
      </c>
      <c r="D3590">
        <f t="shared" si="736"/>
        <v>7</v>
      </c>
      <c r="E3590" t="str">
        <f t="shared" si="737"/>
        <v>OFF</v>
      </c>
      <c r="F3590" s="13">
        <f t="shared" si="726"/>
        <v>43493</v>
      </c>
      <c r="G3590" s="14" t="str">
        <f t="shared" ref="G3590:G3653" si="738">+G3589</f>
        <v>Avg of 4 NM Projects</v>
      </c>
      <c r="H3590" s="15">
        <f t="shared" si="727"/>
        <v>11</v>
      </c>
      <c r="I3590" s="93">
        <v>50.56</v>
      </c>
      <c r="J3590">
        <f t="shared" si="728"/>
        <v>0.28404494382022472</v>
      </c>
      <c r="K3590" s="4">
        <v>80.42</v>
      </c>
      <c r="L3590" s="4">
        <v>34.56</v>
      </c>
      <c r="M3590" s="16">
        <f t="shared" si="729"/>
        <v>1.7473536000000001</v>
      </c>
      <c r="N3590">
        <f t="shared" si="730"/>
        <v>0</v>
      </c>
      <c r="O3590">
        <f t="shared" si="731"/>
        <v>0</v>
      </c>
      <c r="P3590" s="63">
        <f t="shared" si="732"/>
        <v>0</v>
      </c>
    </row>
    <row r="3591" spans="1:16" x14ac:dyDescent="0.3">
      <c r="A3591">
        <f t="shared" si="733"/>
        <v>2019</v>
      </c>
      <c r="B3591">
        <f t="shared" si="734"/>
        <v>1</v>
      </c>
      <c r="C3591">
        <f t="shared" si="735"/>
        <v>28</v>
      </c>
      <c r="D3591">
        <f t="shared" si="736"/>
        <v>7</v>
      </c>
      <c r="E3591" t="str">
        <f t="shared" si="737"/>
        <v>OFF</v>
      </c>
      <c r="F3591" s="13">
        <f t="shared" si="726"/>
        <v>43493</v>
      </c>
      <c r="G3591" s="14" t="str">
        <f t="shared" si="738"/>
        <v>Avg of 4 NM Projects</v>
      </c>
      <c r="H3591" s="15">
        <f t="shared" si="727"/>
        <v>12</v>
      </c>
      <c r="I3591" s="93">
        <v>53.634999999999998</v>
      </c>
      <c r="J3591">
        <f t="shared" si="728"/>
        <v>0.30132022471910114</v>
      </c>
      <c r="K3591" s="4">
        <v>73.59</v>
      </c>
      <c r="L3591" s="4">
        <v>31.45</v>
      </c>
      <c r="M3591" s="16">
        <f t="shared" si="729"/>
        <v>1.6868207499999999</v>
      </c>
      <c r="N3591">
        <f t="shared" si="730"/>
        <v>0</v>
      </c>
      <c r="O3591">
        <f t="shared" si="731"/>
        <v>0</v>
      </c>
      <c r="P3591" s="63">
        <f t="shared" si="732"/>
        <v>0</v>
      </c>
    </row>
    <row r="3592" spans="1:16" x14ac:dyDescent="0.3">
      <c r="A3592">
        <f t="shared" si="733"/>
        <v>2019</v>
      </c>
      <c r="B3592">
        <f t="shared" si="734"/>
        <v>1</v>
      </c>
      <c r="C3592">
        <f t="shared" si="735"/>
        <v>28</v>
      </c>
      <c r="D3592">
        <f t="shared" si="736"/>
        <v>7</v>
      </c>
      <c r="E3592" t="str">
        <f t="shared" si="737"/>
        <v>OFF</v>
      </c>
      <c r="F3592" s="13">
        <f t="shared" si="726"/>
        <v>43493</v>
      </c>
      <c r="G3592" s="14" t="str">
        <f t="shared" si="738"/>
        <v>Avg of 4 NM Projects</v>
      </c>
      <c r="H3592" s="15">
        <f t="shared" si="727"/>
        <v>13</v>
      </c>
      <c r="I3592" s="93">
        <v>51.585000000000001</v>
      </c>
      <c r="J3592">
        <f t="shared" si="728"/>
        <v>0.28980337078651686</v>
      </c>
      <c r="K3592" s="4">
        <v>70.59</v>
      </c>
      <c r="L3592" s="4">
        <v>38.56</v>
      </c>
      <c r="M3592" s="16">
        <f t="shared" si="729"/>
        <v>1.9891175999999999</v>
      </c>
      <c r="N3592">
        <f t="shared" si="730"/>
        <v>0</v>
      </c>
      <c r="O3592">
        <f t="shared" si="731"/>
        <v>0</v>
      </c>
      <c r="P3592" s="63">
        <f t="shared" si="732"/>
        <v>0</v>
      </c>
    </row>
    <row r="3593" spans="1:16" x14ac:dyDescent="0.3">
      <c r="A3593">
        <f t="shared" si="733"/>
        <v>2019</v>
      </c>
      <c r="B3593">
        <f t="shared" si="734"/>
        <v>1</v>
      </c>
      <c r="C3593">
        <f t="shared" si="735"/>
        <v>28</v>
      </c>
      <c r="D3593">
        <f t="shared" si="736"/>
        <v>7</v>
      </c>
      <c r="E3593" t="str">
        <f t="shared" si="737"/>
        <v>OFF</v>
      </c>
      <c r="F3593" s="13">
        <f t="shared" si="726"/>
        <v>43493</v>
      </c>
      <c r="G3593" s="14" t="str">
        <f t="shared" si="738"/>
        <v>Avg of 4 NM Projects</v>
      </c>
      <c r="H3593" s="15">
        <f t="shared" si="727"/>
        <v>14</v>
      </c>
      <c r="I3593" s="93">
        <v>47.23</v>
      </c>
      <c r="J3593">
        <f t="shared" si="728"/>
        <v>0.26533707865168538</v>
      </c>
      <c r="K3593" s="4">
        <v>66.459999999999994</v>
      </c>
      <c r="L3593" s="4">
        <v>44.61</v>
      </c>
      <c r="M3593" s="16">
        <f t="shared" si="729"/>
        <v>2.1069303000000001</v>
      </c>
      <c r="N3593">
        <f t="shared" si="730"/>
        <v>0</v>
      </c>
      <c r="O3593">
        <f t="shared" si="731"/>
        <v>0</v>
      </c>
      <c r="P3593" s="63">
        <f t="shared" si="732"/>
        <v>0</v>
      </c>
    </row>
    <row r="3594" spans="1:16" x14ac:dyDescent="0.3">
      <c r="A3594">
        <f t="shared" si="733"/>
        <v>2019</v>
      </c>
      <c r="B3594">
        <f t="shared" si="734"/>
        <v>1</v>
      </c>
      <c r="C3594">
        <f t="shared" si="735"/>
        <v>28</v>
      </c>
      <c r="D3594">
        <f t="shared" si="736"/>
        <v>7</v>
      </c>
      <c r="E3594" t="str">
        <f t="shared" si="737"/>
        <v>OFF</v>
      </c>
      <c r="F3594" s="13">
        <f t="shared" si="726"/>
        <v>43493</v>
      </c>
      <c r="G3594" s="14" t="str">
        <f t="shared" si="738"/>
        <v>Avg of 4 NM Projects</v>
      </c>
      <c r="H3594" s="15">
        <f t="shared" si="727"/>
        <v>15</v>
      </c>
      <c r="I3594" s="93">
        <v>33.92</v>
      </c>
      <c r="J3594">
        <f t="shared" si="728"/>
        <v>0.19056179775280899</v>
      </c>
      <c r="K3594" s="4">
        <v>69.73</v>
      </c>
      <c r="L3594" s="4">
        <v>46.28</v>
      </c>
      <c r="M3594" s="16">
        <f t="shared" si="729"/>
        <v>1.5698176000000001</v>
      </c>
      <c r="N3594">
        <f t="shared" si="730"/>
        <v>0</v>
      </c>
      <c r="O3594">
        <f t="shared" si="731"/>
        <v>0</v>
      </c>
      <c r="P3594" s="63">
        <f t="shared" si="732"/>
        <v>0</v>
      </c>
    </row>
    <row r="3595" spans="1:16" x14ac:dyDescent="0.3">
      <c r="A3595">
        <f t="shared" si="733"/>
        <v>2019</v>
      </c>
      <c r="B3595">
        <f t="shared" si="734"/>
        <v>1</v>
      </c>
      <c r="C3595">
        <f t="shared" si="735"/>
        <v>28</v>
      </c>
      <c r="D3595">
        <f t="shared" si="736"/>
        <v>7</v>
      </c>
      <c r="E3595" t="str">
        <f t="shared" si="737"/>
        <v>OFF</v>
      </c>
      <c r="F3595" s="13">
        <f t="shared" si="726"/>
        <v>43493</v>
      </c>
      <c r="G3595" s="14" t="str">
        <f t="shared" si="738"/>
        <v>Avg of 4 NM Projects</v>
      </c>
      <c r="H3595" s="15">
        <f t="shared" si="727"/>
        <v>16</v>
      </c>
      <c r="I3595" s="93">
        <v>20.099999999999998</v>
      </c>
      <c r="J3595">
        <f t="shared" si="728"/>
        <v>0.11292134831460673</v>
      </c>
      <c r="K3595" s="4">
        <v>77.62</v>
      </c>
      <c r="L3595" s="4">
        <v>48.45</v>
      </c>
      <c r="M3595" s="16">
        <f t="shared" si="729"/>
        <v>0.97384499999999996</v>
      </c>
      <c r="N3595">
        <f t="shared" si="730"/>
        <v>0</v>
      </c>
      <c r="O3595">
        <f t="shared" si="731"/>
        <v>0</v>
      </c>
      <c r="P3595" s="63">
        <f t="shared" si="732"/>
        <v>0</v>
      </c>
    </row>
    <row r="3596" spans="1:16" x14ac:dyDescent="0.3">
      <c r="A3596">
        <f t="shared" si="733"/>
        <v>2019</v>
      </c>
      <c r="B3596">
        <f t="shared" si="734"/>
        <v>1</v>
      </c>
      <c r="C3596">
        <f t="shared" si="735"/>
        <v>28</v>
      </c>
      <c r="D3596">
        <f t="shared" si="736"/>
        <v>7</v>
      </c>
      <c r="E3596" t="str">
        <f t="shared" si="737"/>
        <v>OFF</v>
      </c>
      <c r="F3596" s="13">
        <f t="shared" si="726"/>
        <v>43493</v>
      </c>
      <c r="G3596" s="14" t="str">
        <f t="shared" si="738"/>
        <v>Avg of 4 NM Projects</v>
      </c>
      <c r="H3596" s="15">
        <f t="shared" si="727"/>
        <v>17</v>
      </c>
      <c r="I3596" s="93">
        <v>1.03</v>
      </c>
      <c r="J3596">
        <f t="shared" si="728"/>
        <v>5.7865168539325846E-3</v>
      </c>
      <c r="K3596" s="4">
        <v>82.68</v>
      </c>
      <c r="L3596" s="4">
        <v>65.209999999999994</v>
      </c>
      <c r="M3596" s="16">
        <f t="shared" si="729"/>
        <v>6.7166299999999998E-2</v>
      </c>
      <c r="N3596">
        <f t="shared" si="730"/>
        <v>0</v>
      </c>
      <c r="O3596">
        <f t="shared" si="731"/>
        <v>0</v>
      </c>
      <c r="P3596" s="63">
        <f t="shared" si="732"/>
        <v>0</v>
      </c>
    </row>
    <row r="3597" spans="1:16" x14ac:dyDescent="0.3">
      <c r="A3597">
        <f t="shared" si="733"/>
        <v>2019</v>
      </c>
      <c r="B3597">
        <f t="shared" si="734"/>
        <v>1</v>
      </c>
      <c r="C3597">
        <f t="shared" si="735"/>
        <v>28</v>
      </c>
      <c r="D3597">
        <f t="shared" si="736"/>
        <v>7</v>
      </c>
      <c r="E3597" t="str">
        <f t="shared" si="737"/>
        <v>OFF</v>
      </c>
      <c r="F3597" s="13">
        <f t="shared" si="726"/>
        <v>43493</v>
      </c>
      <c r="G3597" s="14" t="str">
        <f t="shared" si="738"/>
        <v>Avg of 4 NM Projects</v>
      </c>
      <c r="H3597" s="15">
        <f t="shared" si="727"/>
        <v>18</v>
      </c>
      <c r="I3597" s="93">
        <v>-0.9</v>
      </c>
      <c r="J3597">
        <f t="shared" si="728"/>
        <v>-5.0561797752808994E-3</v>
      </c>
      <c r="K3597" s="4">
        <v>114.97</v>
      </c>
      <c r="L3597" s="4">
        <v>97.37</v>
      </c>
      <c r="M3597" s="16">
        <f t="shared" si="729"/>
        <v>-8.7633000000000016E-2</v>
      </c>
      <c r="N3597">
        <f t="shared" si="730"/>
        <v>0</v>
      </c>
      <c r="O3597">
        <f t="shared" si="731"/>
        <v>0</v>
      </c>
      <c r="P3597" s="63">
        <f t="shared" si="732"/>
        <v>0</v>
      </c>
    </row>
    <row r="3598" spans="1:16" x14ac:dyDescent="0.3">
      <c r="A3598">
        <f t="shared" si="733"/>
        <v>2019</v>
      </c>
      <c r="B3598">
        <f t="shared" si="734"/>
        <v>1</v>
      </c>
      <c r="C3598">
        <f t="shared" si="735"/>
        <v>28</v>
      </c>
      <c r="D3598">
        <f t="shared" si="736"/>
        <v>7</v>
      </c>
      <c r="E3598" t="str">
        <f t="shared" si="737"/>
        <v>OFF</v>
      </c>
      <c r="F3598" s="13">
        <f t="shared" si="726"/>
        <v>43493</v>
      </c>
      <c r="G3598" s="14" t="str">
        <f t="shared" si="738"/>
        <v>Avg of 4 NM Projects</v>
      </c>
      <c r="H3598" s="15">
        <f t="shared" si="727"/>
        <v>19</v>
      </c>
      <c r="I3598" s="93">
        <v>-0.77</v>
      </c>
      <c r="J3598">
        <f t="shared" si="728"/>
        <v>-4.3258426966292134E-3</v>
      </c>
      <c r="K3598" s="4">
        <v>107.29</v>
      </c>
      <c r="L3598" s="4">
        <v>131.02000000000001</v>
      </c>
      <c r="M3598" s="16">
        <f t="shared" si="729"/>
        <v>-0.1008854</v>
      </c>
      <c r="N3598">
        <f t="shared" si="730"/>
        <v>0</v>
      </c>
      <c r="O3598">
        <f t="shared" si="731"/>
        <v>0</v>
      </c>
      <c r="P3598" s="63">
        <f t="shared" si="732"/>
        <v>0</v>
      </c>
    </row>
    <row r="3599" spans="1:16" x14ac:dyDescent="0.3">
      <c r="A3599">
        <f t="shared" si="733"/>
        <v>2019</v>
      </c>
      <c r="B3599">
        <f t="shared" si="734"/>
        <v>1</v>
      </c>
      <c r="C3599">
        <f t="shared" si="735"/>
        <v>28</v>
      </c>
      <c r="D3599">
        <f t="shared" si="736"/>
        <v>7</v>
      </c>
      <c r="E3599" t="str">
        <f t="shared" si="737"/>
        <v>OFF</v>
      </c>
      <c r="F3599" s="13">
        <f t="shared" si="726"/>
        <v>43493</v>
      </c>
      <c r="G3599" s="14" t="str">
        <f t="shared" si="738"/>
        <v>Avg of 4 NM Projects</v>
      </c>
      <c r="H3599" s="15">
        <f t="shared" si="727"/>
        <v>20</v>
      </c>
      <c r="I3599" s="93">
        <v>-0.89500000000000002</v>
      </c>
      <c r="J3599">
        <f t="shared" si="728"/>
        <v>-5.0280898876404493E-3</v>
      </c>
      <c r="K3599" s="4">
        <v>89.6</v>
      </c>
      <c r="L3599" s="4">
        <v>114.41</v>
      </c>
      <c r="M3599" s="16">
        <f t="shared" si="729"/>
        <v>-0.10239695</v>
      </c>
      <c r="N3599">
        <f t="shared" si="730"/>
        <v>0</v>
      </c>
      <c r="O3599">
        <f t="shared" si="731"/>
        <v>0</v>
      </c>
      <c r="P3599" s="63">
        <f t="shared" si="732"/>
        <v>0</v>
      </c>
    </row>
    <row r="3600" spans="1:16" x14ac:dyDescent="0.3">
      <c r="A3600">
        <f t="shared" si="733"/>
        <v>2019</v>
      </c>
      <c r="B3600">
        <f t="shared" si="734"/>
        <v>1</v>
      </c>
      <c r="C3600">
        <f t="shared" si="735"/>
        <v>28</v>
      </c>
      <c r="D3600">
        <f t="shared" si="736"/>
        <v>7</v>
      </c>
      <c r="E3600" t="str">
        <f t="shared" si="737"/>
        <v>OFF</v>
      </c>
      <c r="F3600" s="13">
        <f t="shared" si="726"/>
        <v>43493</v>
      </c>
      <c r="G3600" s="14" t="str">
        <f t="shared" si="738"/>
        <v>Avg of 4 NM Projects</v>
      </c>
      <c r="H3600" s="15">
        <f t="shared" si="727"/>
        <v>21</v>
      </c>
      <c r="I3600" s="93">
        <v>-1.0249999999999999</v>
      </c>
      <c r="J3600">
        <f t="shared" si="728"/>
        <v>-5.7584269662921345E-3</v>
      </c>
      <c r="K3600" s="4">
        <v>86.78</v>
      </c>
      <c r="L3600" s="4">
        <v>99.52</v>
      </c>
      <c r="M3600" s="16">
        <f t="shared" si="729"/>
        <v>-0.10200799999999999</v>
      </c>
      <c r="N3600">
        <f t="shared" si="730"/>
        <v>0</v>
      </c>
      <c r="O3600">
        <f t="shared" si="731"/>
        <v>0</v>
      </c>
      <c r="P3600" s="63">
        <f t="shared" si="732"/>
        <v>0</v>
      </c>
    </row>
    <row r="3601" spans="1:18" x14ac:dyDescent="0.3">
      <c r="A3601">
        <f t="shared" si="733"/>
        <v>2019</v>
      </c>
      <c r="B3601">
        <f t="shared" si="734"/>
        <v>1</v>
      </c>
      <c r="C3601">
        <f t="shared" si="735"/>
        <v>28</v>
      </c>
      <c r="D3601">
        <f t="shared" si="736"/>
        <v>7</v>
      </c>
      <c r="E3601" t="str">
        <f t="shared" si="737"/>
        <v>OFF</v>
      </c>
      <c r="F3601" s="13">
        <f t="shared" si="726"/>
        <v>43493</v>
      </c>
      <c r="G3601" s="14" t="str">
        <f t="shared" si="738"/>
        <v>Avg of 4 NM Projects</v>
      </c>
      <c r="H3601" s="15">
        <f t="shared" si="727"/>
        <v>22</v>
      </c>
      <c r="I3601" s="93">
        <v>-1.0249999999999999</v>
      </c>
      <c r="J3601">
        <f t="shared" si="728"/>
        <v>-5.7584269662921345E-3</v>
      </c>
      <c r="K3601" s="4">
        <v>80.98</v>
      </c>
      <c r="L3601" s="4">
        <v>72.92</v>
      </c>
      <c r="M3601" s="16">
        <f t="shared" si="729"/>
        <v>-7.474299999999999E-2</v>
      </c>
      <c r="N3601">
        <f t="shared" si="730"/>
        <v>0</v>
      </c>
      <c r="O3601">
        <f t="shared" si="731"/>
        <v>0</v>
      </c>
      <c r="P3601" s="63">
        <f t="shared" si="732"/>
        <v>0</v>
      </c>
    </row>
    <row r="3602" spans="1:18" x14ac:dyDescent="0.3">
      <c r="A3602">
        <f t="shared" si="733"/>
        <v>2019</v>
      </c>
      <c r="B3602">
        <f t="shared" si="734"/>
        <v>1</v>
      </c>
      <c r="C3602">
        <f t="shared" si="735"/>
        <v>28</v>
      </c>
      <c r="D3602">
        <f t="shared" si="736"/>
        <v>7</v>
      </c>
      <c r="E3602" t="str">
        <f t="shared" si="737"/>
        <v>OFF</v>
      </c>
      <c r="F3602" s="13">
        <f t="shared" si="726"/>
        <v>43493</v>
      </c>
      <c r="G3602" s="14" t="str">
        <f t="shared" si="738"/>
        <v>Avg of 4 NM Projects</v>
      </c>
      <c r="H3602" s="15">
        <f t="shared" si="727"/>
        <v>23</v>
      </c>
      <c r="I3602" s="93">
        <v>-0.9</v>
      </c>
      <c r="J3602">
        <f t="shared" si="728"/>
        <v>-5.0561797752808994E-3</v>
      </c>
      <c r="K3602" s="4">
        <v>61.5</v>
      </c>
      <c r="L3602" s="4">
        <v>64.45</v>
      </c>
      <c r="M3602" s="16">
        <f t="shared" si="729"/>
        <v>-5.8005000000000001E-2</v>
      </c>
      <c r="N3602">
        <f t="shared" si="730"/>
        <v>0</v>
      </c>
      <c r="O3602">
        <f t="shared" si="731"/>
        <v>0</v>
      </c>
      <c r="P3602" s="63">
        <f t="shared" si="732"/>
        <v>0</v>
      </c>
    </row>
    <row r="3603" spans="1:18" x14ac:dyDescent="0.3">
      <c r="A3603">
        <f t="shared" si="733"/>
        <v>2019</v>
      </c>
      <c r="B3603">
        <f t="shared" si="734"/>
        <v>1</v>
      </c>
      <c r="C3603">
        <f t="shared" si="735"/>
        <v>28</v>
      </c>
      <c r="D3603">
        <f t="shared" si="736"/>
        <v>7</v>
      </c>
      <c r="E3603" t="str">
        <f t="shared" si="737"/>
        <v>OFF</v>
      </c>
      <c r="F3603" s="13">
        <f t="shared" si="726"/>
        <v>43493</v>
      </c>
      <c r="G3603" s="14" t="str">
        <f t="shared" si="738"/>
        <v>Avg of 4 NM Projects</v>
      </c>
      <c r="H3603" s="15">
        <f t="shared" si="727"/>
        <v>24</v>
      </c>
      <c r="I3603" s="93">
        <v>-0.89500000000000002</v>
      </c>
      <c r="J3603">
        <f t="shared" si="728"/>
        <v>-5.0280898876404493E-3</v>
      </c>
      <c r="K3603" s="4">
        <v>57.29</v>
      </c>
      <c r="L3603" s="4">
        <v>60.57</v>
      </c>
      <c r="M3603" s="16">
        <f t="shared" si="729"/>
        <v>-5.4210149999999999E-2</v>
      </c>
      <c r="N3603">
        <f t="shared" si="730"/>
        <v>0</v>
      </c>
      <c r="O3603">
        <f t="shared" si="731"/>
        <v>0</v>
      </c>
      <c r="P3603" s="63">
        <f t="shared" si="732"/>
        <v>0</v>
      </c>
    </row>
    <row r="3604" spans="1:18" x14ac:dyDescent="0.3">
      <c r="A3604">
        <f t="shared" si="733"/>
        <v>2019</v>
      </c>
      <c r="B3604">
        <f t="shared" si="734"/>
        <v>1</v>
      </c>
      <c r="C3604">
        <f t="shared" si="735"/>
        <v>29</v>
      </c>
      <c r="D3604">
        <f t="shared" si="736"/>
        <v>1</v>
      </c>
      <c r="E3604" t="str">
        <f t="shared" si="737"/>
        <v>OFF</v>
      </c>
      <c r="F3604" s="13">
        <f t="shared" si="726"/>
        <v>43494</v>
      </c>
      <c r="G3604" s="14" t="str">
        <f t="shared" si="738"/>
        <v>Avg of 4 NM Projects</v>
      </c>
      <c r="H3604" s="15">
        <f t="shared" si="727"/>
        <v>1</v>
      </c>
      <c r="I3604" s="93">
        <v>-1.0249999999999999</v>
      </c>
      <c r="J3604">
        <f t="shared" si="728"/>
        <v>-5.7584269662921345E-3</v>
      </c>
      <c r="K3604" s="4">
        <v>82.18</v>
      </c>
      <c r="L3604" s="4">
        <v>92.44</v>
      </c>
      <c r="M3604" s="16">
        <f t="shared" si="729"/>
        <v>-9.4750999999999988E-2</v>
      </c>
      <c r="N3604">
        <f t="shared" si="730"/>
        <v>0</v>
      </c>
      <c r="O3604">
        <f t="shared" si="731"/>
        <v>0</v>
      </c>
      <c r="P3604" s="63">
        <f t="shared" si="732"/>
        <v>0</v>
      </c>
      <c r="Q3604" s="34"/>
      <c r="R3604" s="34"/>
    </row>
    <row r="3605" spans="1:18" x14ac:dyDescent="0.3">
      <c r="A3605">
        <f t="shared" si="733"/>
        <v>2019</v>
      </c>
      <c r="B3605">
        <f t="shared" si="734"/>
        <v>1</v>
      </c>
      <c r="C3605">
        <f t="shared" si="735"/>
        <v>29</v>
      </c>
      <c r="D3605">
        <f t="shared" si="736"/>
        <v>1</v>
      </c>
      <c r="E3605" t="str">
        <f t="shared" si="737"/>
        <v>OFF</v>
      </c>
      <c r="F3605" s="13">
        <f t="shared" si="726"/>
        <v>43494</v>
      </c>
      <c r="G3605" s="14" t="str">
        <f t="shared" si="738"/>
        <v>Avg of 4 NM Projects</v>
      </c>
      <c r="H3605" s="15">
        <f t="shared" si="727"/>
        <v>2</v>
      </c>
      <c r="I3605" s="93">
        <v>-0.77</v>
      </c>
      <c r="J3605">
        <f t="shared" si="728"/>
        <v>-4.3258426966292134E-3</v>
      </c>
      <c r="K3605" s="4">
        <v>80.84</v>
      </c>
      <c r="L3605" s="4">
        <v>90.46</v>
      </c>
      <c r="M3605" s="16">
        <f t="shared" si="729"/>
        <v>-6.9654199999999999E-2</v>
      </c>
      <c r="N3605">
        <f t="shared" si="730"/>
        <v>0</v>
      </c>
      <c r="O3605">
        <f t="shared" si="731"/>
        <v>0</v>
      </c>
      <c r="P3605" s="63">
        <f t="shared" si="732"/>
        <v>0</v>
      </c>
    </row>
    <row r="3606" spans="1:18" x14ac:dyDescent="0.3">
      <c r="A3606">
        <f t="shared" si="733"/>
        <v>2019</v>
      </c>
      <c r="B3606">
        <f t="shared" si="734"/>
        <v>1</v>
      </c>
      <c r="C3606">
        <f t="shared" si="735"/>
        <v>29</v>
      </c>
      <c r="D3606">
        <f t="shared" si="736"/>
        <v>1</v>
      </c>
      <c r="E3606" t="str">
        <f t="shared" si="737"/>
        <v>OFF</v>
      </c>
      <c r="F3606" s="13">
        <f t="shared" si="726"/>
        <v>43494</v>
      </c>
      <c r="G3606" s="14" t="str">
        <f t="shared" si="738"/>
        <v>Avg of 4 NM Projects</v>
      </c>
      <c r="H3606" s="15">
        <f t="shared" si="727"/>
        <v>3</v>
      </c>
      <c r="I3606" s="93">
        <v>-1.0249999999999999</v>
      </c>
      <c r="J3606">
        <f t="shared" si="728"/>
        <v>-5.7584269662921345E-3</v>
      </c>
      <c r="K3606" s="4">
        <v>86.05</v>
      </c>
      <c r="L3606" s="4">
        <v>80.73</v>
      </c>
      <c r="M3606" s="16">
        <f t="shared" si="729"/>
        <v>-8.2748249999999995E-2</v>
      </c>
      <c r="N3606">
        <f t="shared" si="730"/>
        <v>0</v>
      </c>
      <c r="O3606">
        <f t="shared" si="731"/>
        <v>0</v>
      </c>
      <c r="P3606" s="63">
        <f t="shared" si="732"/>
        <v>0</v>
      </c>
    </row>
    <row r="3607" spans="1:18" x14ac:dyDescent="0.3">
      <c r="A3607">
        <f t="shared" si="733"/>
        <v>2019</v>
      </c>
      <c r="B3607">
        <f t="shared" si="734"/>
        <v>1</v>
      </c>
      <c r="C3607">
        <f t="shared" si="735"/>
        <v>29</v>
      </c>
      <c r="D3607">
        <f t="shared" si="736"/>
        <v>1</v>
      </c>
      <c r="E3607" t="str">
        <f t="shared" si="737"/>
        <v>OFF</v>
      </c>
      <c r="F3607" s="13">
        <f t="shared" si="726"/>
        <v>43494</v>
      </c>
      <c r="G3607" s="14" t="str">
        <f t="shared" si="738"/>
        <v>Avg of 4 NM Projects</v>
      </c>
      <c r="H3607" s="15">
        <f t="shared" si="727"/>
        <v>4</v>
      </c>
      <c r="I3607" s="93">
        <v>-1.0249999999999999</v>
      </c>
      <c r="J3607">
        <f t="shared" si="728"/>
        <v>-5.7584269662921345E-3</v>
      </c>
      <c r="K3607" s="4">
        <v>82.09</v>
      </c>
      <c r="L3607" s="4">
        <v>121.44</v>
      </c>
      <c r="M3607" s="16">
        <f t="shared" si="729"/>
        <v>-0.12447599999999999</v>
      </c>
      <c r="N3607">
        <f t="shared" si="730"/>
        <v>0</v>
      </c>
      <c r="O3607">
        <f t="shared" si="731"/>
        <v>0</v>
      </c>
      <c r="P3607" s="63">
        <f t="shared" si="732"/>
        <v>0</v>
      </c>
    </row>
    <row r="3608" spans="1:18" x14ac:dyDescent="0.3">
      <c r="A3608">
        <f t="shared" si="733"/>
        <v>2019</v>
      </c>
      <c r="B3608">
        <f t="shared" si="734"/>
        <v>1</v>
      </c>
      <c r="C3608">
        <f t="shared" si="735"/>
        <v>29</v>
      </c>
      <c r="D3608">
        <f t="shared" si="736"/>
        <v>1</v>
      </c>
      <c r="E3608" t="str">
        <f t="shared" si="737"/>
        <v>OFF</v>
      </c>
      <c r="F3608" s="13">
        <f t="shared" si="726"/>
        <v>43494</v>
      </c>
      <c r="G3608" s="14" t="str">
        <f t="shared" si="738"/>
        <v>Avg of 4 NM Projects</v>
      </c>
      <c r="H3608" s="15">
        <f t="shared" si="727"/>
        <v>5</v>
      </c>
      <c r="I3608" s="93">
        <v>-0.89500000000000002</v>
      </c>
      <c r="J3608">
        <f t="shared" si="728"/>
        <v>-5.0280898876404493E-3</v>
      </c>
      <c r="K3608" s="4">
        <v>85.48</v>
      </c>
      <c r="L3608" s="4">
        <v>123.47</v>
      </c>
      <c r="M3608" s="16">
        <f t="shared" si="729"/>
        <v>-0.11050565</v>
      </c>
      <c r="N3608">
        <f t="shared" si="730"/>
        <v>0</v>
      </c>
      <c r="O3608">
        <f t="shared" si="731"/>
        <v>0</v>
      </c>
      <c r="P3608" s="63">
        <f t="shared" si="732"/>
        <v>0</v>
      </c>
    </row>
    <row r="3609" spans="1:18" x14ac:dyDescent="0.3">
      <c r="A3609">
        <f t="shared" si="733"/>
        <v>2019</v>
      </c>
      <c r="B3609">
        <f t="shared" si="734"/>
        <v>1</v>
      </c>
      <c r="C3609">
        <f t="shared" si="735"/>
        <v>29</v>
      </c>
      <c r="D3609">
        <f t="shared" si="736"/>
        <v>1</v>
      </c>
      <c r="E3609" t="str">
        <f t="shared" si="737"/>
        <v>OFF</v>
      </c>
      <c r="F3609" s="13">
        <f t="shared" si="726"/>
        <v>43494</v>
      </c>
      <c r="G3609" s="14" t="str">
        <f t="shared" si="738"/>
        <v>Avg of 4 NM Projects</v>
      </c>
      <c r="H3609" s="15">
        <f t="shared" si="727"/>
        <v>6</v>
      </c>
      <c r="I3609" s="93">
        <v>-0.77</v>
      </c>
      <c r="J3609">
        <f t="shared" si="728"/>
        <v>-4.3258426966292134E-3</v>
      </c>
      <c r="K3609" s="4">
        <v>86.38</v>
      </c>
      <c r="L3609" s="4">
        <v>144.63</v>
      </c>
      <c r="M3609" s="16">
        <f t="shared" si="729"/>
        <v>-0.11136509999999999</v>
      </c>
      <c r="N3609">
        <f t="shared" si="730"/>
        <v>0</v>
      </c>
      <c r="O3609">
        <f t="shared" si="731"/>
        <v>0</v>
      </c>
      <c r="P3609" s="63">
        <f t="shared" si="732"/>
        <v>0</v>
      </c>
    </row>
    <row r="3610" spans="1:18" x14ac:dyDescent="0.3">
      <c r="A3610">
        <f t="shared" si="733"/>
        <v>2019</v>
      </c>
      <c r="B3610">
        <f t="shared" si="734"/>
        <v>1</v>
      </c>
      <c r="C3610">
        <f t="shared" si="735"/>
        <v>29</v>
      </c>
      <c r="D3610">
        <f t="shared" si="736"/>
        <v>1</v>
      </c>
      <c r="E3610" t="str">
        <f t="shared" si="737"/>
        <v>OFF</v>
      </c>
      <c r="F3610" s="13">
        <f t="shared" si="726"/>
        <v>43494</v>
      </c>
      <c r="G3610" s="14" t="str">
        <f t="shared" si="738"/>
        <v>Avg of 4 NM Projects</v>
      </c>
      <c r="H3610" s="15">
        <f t="shared" si="727"/>
        <v>7</v>
      </c>
      <c r="I3610" s="93">
        <v>-1.0249999999999999</v>
      </c>
      <c r="J3610">
        <f t="shared" si="728"/>
        <v>-5.7584269662921345E-3</v>
      </c>
      <c r="K3610" s="4">
        <v>97.66</v>
      </c>
      <c r="L3610" s="4">
        <v>126.64</v>
      </c>
      <c r="M3610" s="16">
        <f t="shared" si="729"/>
        <v>-0.12980599999999998</v>
      </c>
      <c r="N3610">
        <f t="shared" si="730"/>
        <v>0</v>
      </c>
      <c r="O3610">
        <f t="shared" si="731"/>
        <v>0</v>
      </c>
      <c r="P3610" s="63">
        <f t="shared" si="732"/>
        <v>0</v>
      </c>
    </row>
    <row r="3611" spans="1:18" x14ac:dyDescent="0.3">
      <c r="A3611">
        <f t="shared" si="733"/>
        <v>2019</v>
      </c>
      <c r="B3611">
        <f t="shared" si="734"/>
        <v>1</v>
      </c>
      <c r="C3611">
        <f t="shared" si="735"/>
        <v>29</v>
      </c>
      <c r="D3611">
        <f t="shared" si="736"/>
        <v>1</v>
      </c>
      <c r="E3611" t="str">
        <f t="shared" si="737"/>
        <v>OFF</v>
      </c>
      <c r="F3611" s="13">
        <f t="shared" si="726"/>
        <v>43494</v>
      </c>
      <c r="G3611" s="14" t="str">
        <f t="shared" si="738"/>
        <v>Avg of 4 NM Projects</v>
      </c>
      <c r="H3611" s="15">
        <f t="shared" si="727"/>
        <v>8</v>
      </c>
      <c r="I3611" s="93">
        <v>1.0249999999999999</v>
      </c>
      <c r="J3611">
        <f t="shared" si="728"/>
        <v>5.7584269662921345E-3</v>
      </c>
      <c r="K3611" s="4">
        <v>94.33</v>
      </c>
      <c r="L3611" s="4">
        <v>126.64</v>
      </c>
      <c r="M3611" s="16">
        <f t="shared" si="729"/>
        <v>0.12980599999999998</v>
      </c>
      <c r="N3611">
        <f t="shared" si="730"/>
        <v>0</v>
      </c>
      <c r="O3611">
        <f t="shared" si="731"/>
        <v>0</v>
      </c>
      <c r="P3611" s="63">
        <f t="shared" si="732"/>
        <v>0</v>
      </c>
    </row>
    <row r="3612" spans="1:18" x14ac:dyDescent="0.3">
      <c r="A3612">
        <f t="shared" si="733"/>
        <v>2019</v>
      </c>
      <c r="B3612">
        <f t="shared" si="734"/>
        <v>1</v>
      </c>
      <c r="C3612">
        <f t="shared" si="735"/>
        <v>29</v>
      </c>
      <c r="D3612">
        <f t="shared" si="736"/>
        <v>1</v>
      </c>
      <c r="E3612" t="str">
        <f t="shared" si="737"/>
        <v>OFF</v>
      </c>
      <c r="F3612" s="13">
        <f t="shared" si="726"/>
        <v>43494</v>
      </c>
      <c r="G3612" s="14" t="str">
        <f t="shared" si="738"/>
        <v>Avg of 4 NM Projects</v>
      </c>
      <c r="H3612" s="15">
        <f t="shared" si="727"/>
        <v>9</v>
      </c>
      <c r="I3612" s="93">
        <v>19.585000000000001</v>
      </c>
      <c r="J3612">
        <f t="shared" si="728"/>
        <v>0.11002808988764046</v>
      </c>
      <c r="K3612" s="4">
        <v>93.75</v>
      </c>
      <c r="L3612" s="4">
        <v>88.06</v>
      </c>
      <c r="M3612" s="16">
        <f t="shared" si="729"/>
        <v>1.7246551000000001</v>
      </c>
      <c r="N3612">
        <f t="shared" si="730"/>
        <v>0</v>
      </c>
      <c r="O3612">
        <f t="shared" si="731"/>
        <v>0</v>
      </c>
      <c r="P3612" s="63">
        <f t="shared" si="732"/>
        <v>0</v>
      </c>
    </row>
    <row r="3613" spans="1:18" x14ac:dyDescent="0.3">
      <c r="A3613">
        <f t="shared" si="733"/>
        <v>2019</v>
      </c>
      <c r="B3613">
        <f t="shared" si="734"/>
        <v>1</v>
      </c>
      <c r="C3613">
        <f t="shared" si="735"/>
        <v>29</v>
      </c>
      <c r="D3613">
        <f t="shared" si="736"/>
        <v>1</v>
      </c>
      <c r="E3613" t="str">
        <f t="shared" si="737"/>
        <v>OFF</v>
      </c>
      <c r="F3613" s="13">
        <f t="shared" ref="F3613:F3676" si="739">+F3589+1</f>
        <v>43494</v>
      </c>
      <c r="G3613" s="14" t="str">
        <f t="shared" si="738"/>
        <v>Avg of 4 NM Projects</v>
      </c>
      <c r="H3613" s="15">
        <f t="shared" ref="H3613:H3676" si="740">H3589</f>
        <v>10</v>
      </c>
      <c r="I3613" s="93">
        <v>25.855</v>
      </c>
      <c r="J3613">
        <f t="shared" si="728"/>
        <v>0.14525280898876405</v>
      </c>
      <c r="K3613" s="4">
        <v>78.31</v>
      </c>
      <c r="L3613" s="4">
        <v>75</v>
      </c>
      <c r="M3613" s="16">
        <f t="shared" si="729"/>
        <v>1.939125</v>
      </c>
      <c r="N3613">
        <f t="shared" si="730"/>
        <v>0</v>
      </c>
      <c r="O3613">
        <f t="shared" si="731"/>
        <v>0</v>
      </c>
      <c r="P3613" s="63">
        <f t="shared" si="732"/>
        <v>0</v>
      </c>
    </row>
    <row r="3614" spans="1:18" x14ac:dyDescent="0.3">
      <c r="A3614">
        <f t="shared" si="733"/>
        <v>2019</v>
      </c>
      <c r="B3614">
        <f t="shared" si="734"/>
        <v>1</v>
      </c>
      <c r="C3614">
        <f t="shared" si="735"/>
        <v>29</v>
      </c>
      <c r="D3614">
        <f t="shared" si="736"/>
        <v>1</v>
      </c>
      <c r="E3614" t="str">
        <f t="shared" si="737"/>
        <v>OFF</v>
      </c>
      <c r="F3614" s="13">
        <f t="shared" si="739"/>
        <v>43494</v>
      </c>
      <c r="G3614" s="14" t="str">
        <f t="shared" si="738"/>
        <v>Avg of 4 NM Projects</v>
      </c>
      <c r="H3614" s="15">
        <f t="shared" si="740"/>
        <v>11</v>
      </c>
      <c r="I3614" s="93">
        <v>26.625</v>
      </c>
      <c r="J3614">
        <f t="shared" si="728"/>
        <v>0.14957865168539325</v>
      </c>
      <c r="K3614" s="4">
        <v>65.47</v>
      </c>
      <c r="L3614" s="4">
        <v>65.790000000000006</v>
      </c>
      <c r="M3614" s="16">
        <f t="shared" si="729"/>
        <v>1.75165875</v>
      </c>
      <c r="N3614">
        <f t="shared" si="730"/>
        <v>0</v>
      </c>
      <c r="O3614">
        <f t="shared" si="731"/>
        <v>0</v>
      </c>
      <c r="P3614" s="63">
        <f t="shared" si="732"/>
        <v>0</v>
      </c>
    </row>
    <row r="3615" spans="1:18" x14ac:dyDescent="0.3">
      <c r="A3615">
        <f t="shared" si="733"/>
        <v>2019</v>
      </c>
      <c r="B3615">
        <f t="shared" si="734"/>
        <v>1</v>
      </c>
      <c r="C3615">
        <f t="shared" si="735"/>
        <v>29</v>
      </c>
      <c r="D3615">
        <f t="shared" si="736"/>
        <v>1</v>
      </c>
      <c r="E3615" t="str">
        <f t="shared" si="737"/>
        <v>OFF</v>
      </c>
      <c r="F3615" s="13">
        <f t="shared" si="739"/>
        <v>43494</v>
      </c>
      <c r="G3615" s="14" t="str">
        <f t="shared" si="738"/>
        <v>Avg of 4 NM Projects</v>
      </c>
      <c r="H3615" s="15">
        <f t="shared" si="740"/>
        <v>12</v>
      </c>
      <c r="I3615" s="93">
        <v>38.015000000000001</v>
      </c>
      <c r="J3615">
        <f t="shared" si="728"/>
        <v>0.21356741573033708</v>
      </c>
      <c r="K3615" s="4">
        <v>65.8</v>
      </c>
      <c r="L3615" s="4">
        <v>63.87</v>
      </c>
      <c r="M3615" s="16">
        <f t="shared" si="729"/>
        <v>2.4280180499999999</v>
      </c>
      <c r="N3615">
        <f t="shared" si="730"/>
        <v>0</v>
      </c>
      <c r="O3615">
        <f t="shared" si="731"/>
        <v>0</v>
      </c>
      <c r="P3615" s="63">
        <f t="shared" si="732"/>
        <v>0</v>
      </c>
    </row>
    <row r="3616" spans="1:18" x14ac:dyDescent="0.3">
      <c r="A3616">
        <f t="shared" si="733"/>
        <v>2019</v>
      </c>
      <c r="B3616">
        <f t="shared" si="734"/>
        <v>1</v>
      </c>
      <c r="C3616">
        <f t="shared" si="735"/>
        <v>29</v>
      </c>
      <c r="D3616">
        <f t="shared" si="736"/>
        <v>1</v>
      </c>
      <c r="E3616" t="str">
        <f t="shared" si="737"/>
        <v>OFF</v>
      </c>
      <c r="F3616" s="13">
        <f t="shared" si="739"/>
        <v>43494</v>
      </c>
      <c r="G3616" s="14" t="str">
        <f t="shared" si="738"/>
        <v>Avg of 4 NM Projects</v>
      </c>
      <c r="H3616" s="15">
        <f t="shared" si="740"/>
        <v>13</v>
      </c>
      <c r="I3616" s="93">
        <v>33.019999999999996</v>
      </c>
      <c r="J3616">
        <f t="shared" si="728"/>
        <v>0.18550561797752807</v>
      </c>
      <c r="K3616" s="4">
        <v>64.959999999999994</v>
      </c>
      <c r="L3616" s="4">
        <v>76.27</v>
      </c>
      <c r="M3616" s="16">
        <f t="shared" si="729"/>
        <v>2.5184353999999995</v>
      </c>
      <c r="N3616">
        <f t="shared" si="730"/>
        <v>0</v>
      </c>
      <c r="O3616">
        <f t="shared" si="731"/>
        <v>0</v>
      </c>
      <c r="P3616" s="63">
        <f t="shared" si="732"/>
        <v>0</v>
      </c>
    </row>
    <row r="3617" spans="1:18" x14ac:dyDescent="0.3">
      <c r="A3617">
        <f t="shared" si="733"/>
        <v>2019</v>
      </c>
      <c r="B3617">
        <f t="shared" si="734"/>
        <v>1</v>
      </c>
      <c r="C3617">
        <f t="shared" si="735"/>
        <v>29</v>
      </c>
      <c r="D3617">
        <f t="shared" si="736"/>
        <v>1</v>
      </c>
      <c r="E3617" t="str">
        <f t="shared" si="737"/>
        <v>OFF</v>
      </c>
      <c r="F3617" s="13">
        <f t="shared" si="739"/>
        <v>43494</v>
      </c>
      <c r="G3617" s="14" t="str">
        <f t="shared" si="738"/>
        <v>Avg of 4 NM Projects</v>
      </c>
      <c r="H3617" s="15">
        <f t="shared" si="740"/>
        <v>14</v>
      </c>
      <c r="I3617" s="93">
        <v>18.945</v>
      </c>
      <c r="J3617">
        <f t="shared" si="728"/>
        <v>0.10643258426966293</v>
      </c>
      <c r="K3617" s="4">
        <v>64.69</v>
      </c>
      <c r="L3617" s="4">
        <v>75.19</v>
      </c>
      <c r="M3617" s="16">
        <f t="shared" si="729"/>
        <v>1.42447455</v>
      </c>
      <c r="N3617">
        <f t="shared" si="730"/>
        <v>0</v>
      </c>
      <c r="O3617">
        <f t="shared" si="731"/>
        <v>0</v>
      </c>
      <c r="P3617" s="63">
        <f t="shared" si="732"/>
        <v>0</v>
      </c>
    </row>
    <row r="3618" spans="1:18" x14ac:dyDescent="0.3">
      <c r="A3618">
        <f t="shared" si="733"/>
        <v>2019</v>
      </c>
      <c r="B3618">
        <f t="shared" si="734"/>
        <v>1</v>
      </c>
      <c r="C3618">
        <f t="shared" si="735"/>
        <v>29</v>
      </c>
      <c r="D3618">
        <f t="shared" si="736"/>
        <v>1</v>
      </c>
      <c r="E3618" t="str">
        <f t="shared" si="737"/>
        <v>OFF</v>
      </c>
      <c r="F3618" s="13">
        <f t="shared" si="739"/>
        <v>43494</v>
      </c>
      <c r="G3618" s="14" t="str">
        <f t="shared" si="738"/>
        <v>Avg of 4 NM Projects</v>
      </c>
      <c r="H3618" s="15">
        <f t="shared" si="740"/>
        <v>15</v>
      </c>
      <c r="I3618" s="93">
        <v>15.615</v>
      </c>
      <c r="J3618">
        <f t="shared" si="728"/>
        <v>8.7724719101123602E-2</v>
      </c>
      <c r="K3618" s="4">
        <v>61.9</v>
      </c>
      <c r="L3618" s="4">
        <v>68.02</v>
      </c>
      <c r="M3618" s="16">
        <f t="shared" si="729"/>
        <v>1.0621323</v>
      </c>
      <c r="N3618">
        <f t="shared" si="730"/>
        <v>0</v>
      </c>
      <c r="O3618">
        <f t="shared" si="731"/>
        <v>0</v>
      </c>
      <c r="P3618" s="63">
        <f t="shared" si="732"/>
        <v>0</v>
      </c>
    </row>
    <row r="3619" spans="1:18" x14ac:dyDescent="0.3">
      <c r="A3619">
        <f t="shared" si="733"/>
        <v>2019</v>
      </c>
      <c r="B3619">
        <f t="shared" si="734"/>
        <v>1</v>
      </c>
      <c r="C3619">
        <f t="shared" si="735"/>
        <v>29</v>
      </c>
      <c r="D3619">
        <f t="shared" si="736"/>
        <v>1</v>
      </c>
      <c r="E3619" t="str">
        <f t="shared" si="737"/>
        <v>OFF</v>
      </c>
      <c r="F3619" s="13">
        <f t="shared" si="739"/>
        <v>43494</v>
      </c>
      <c r="G3619" s="14" t="str">
        <f t="shared" si="738"/>
        <v>Avg of 4 NM Projects</v>
      </c>
      <c r="H3619" s="15">
        <f t="shared" si="740"/>
        <v>16</v>
      </c>
      <c r="I3619" s="93">
        <v>6.0149999999999997</v>
      </c>
      <c r="J3619">
        <f t="shared" si="728"/>
        <v>3.3792134831460673E-2</v>
      </c>
      <c r="K3619" s="4">
        <v>63.25</v>
      </c>
      <c r="L3619" s="4">
        <v>67.11</v>
      </c>
      <c r="M3619" s="16">
        <f t="shared" si="729"/>
        <v>0.40366664999999996</v>
      </c>
      <c r="N3619">
        <f t="shared" si="730"/>
        <v>0</v>
      </c>
      <c r="O3619">
        <f t="shared" si="731"/>
        <v>0</v>
      </c>
      <c r="P3619" s="63">
        <f t="shared" si="732"/>
        <v>0</v>
      </c>
    </row>
    <row r="3620" spans="1:18" x14ac:dyDescent="0.3">
      <c r="A3620">
        <f t="shared" si="733"/>
        <v>2019</v>
      </c>
      <c r="B3620">
        <f t="shared" si="734"/>
        <v>1</v>
      </c>
      <c r="C3620">
        <f t="shared" si="735"/>
        <v>29</v>
      </c>
      <c r="D3620">
        <f t="shared" si="736"/>
        <v>1</v>
      </c>
      <c r="E3620" t="str">
        <f t="shared" si="737"/>
        <v>OFF</v>
      </c>
      <c r="F3620" s="13">
        <f t="shared" si="739"/>
        <v>43494</v>
      </c>
      <c r="G3620" s="14" t="str">
        <f t="shared" si="738"/>
        <v>Avg of 4 NM Projects</v>
      </c>
      <c r="H3620" s="15">
        <f t="shared" si="740"/>
        <v>17</v>
      </c>
      <c r="I3620" s="93">
        <v>-0.37999999999999989</v>
      </c>
      <c r="J3620">
        <f t="shared" si="728"/>
        <v>-2.1348314606741566E-3</v>
      </c>
      <c r="K3620" s="4">
        <v>67.650000000000006</v>
      </c>
      <c r="L3620" s="4">
        <v>67.23</v>
      </c>
      <c r="M3620" s="16">
        <f t="shared" si="729"/>
        <v>-2.5547399999999994E-2</v>
      </c>
      <c r="N3620">
        <f t="shared" si="730"/>
        <v>0</v>
      </c>
      <c r="O3620">
        <f t="shared" si="731"/>
        <v>0</v>
      </c>
      <c r="P3620" s="63">
        <f t="shared" si="732"/>
        <v>0</v>
      </c>
    </row>
    <row r="3621" spans="1:18" x14ac:dyDescent="0.3">
      <c r="A3621">
        <f t="shared" si="733"/>
        <v>2019</v>
      </c>
      <c r="B3621">
        <f t="shared" si="734"/>
        <v>1</v>
      </c>
      <c r="C3621">
        <f t="shared" si="735"/>
        <v>29</v>
      </c>
      <c r="D3621">
        <f t="shared" si="736"/>
        <v>1</v>
      </c>
      <c r="E3621" t="str">
        <f t="shared" si="737"/>
        <v>OFF</v>
      </c>
      <c r="F3621" s="13">
        <f t="shared" si="739"/>
        <v>43494</v>
      </c>
      <c r="G3621" s="14" t="str">
        <f t="shared" si="738"/>
        <v>Avg of 4 NM Projects</v>
      </c>
      <c r="H3621" s="15">
        <f t="shared" si="740"/>
        <v>18</v>
      </c>
      <c r="I3621" s="93">
        <v>-1.4099999999999997</v>
      </c>
      <c r="J3621">
        <f t="shared" si="728"/>
        <v>-7.9213483146067399E-3</v>
      </c>
      <c r="K3621" s="4">
        <v>94.21</v>
      </c>
      <c r="L3621" s="4">
        <v>85.08</v>
      </c>
      <c r="M3621" s="16">
        <f t="shared" si="729"/>
        <v>-0.11996279999999997</v>
      </c>
      <c r="N3621">
        <f t="shared" si="730"/>
        <v>0</v>
      </c>
      <c r="O3621">
        <f t="shared" si="731"/>
        <v>0</v>
      </c>
      <c r="P3621" s="63">
        <f t="shared" si="732"/>
        <v>0</v>
      </c>
    </row>
    <row r="3622" spans="1:18" x14ac:dyDescent="0.3">
      <c r="A3622">
        <f t="shared" si="733"/>
        <v>2019</v>
      </c>
      <c r="B3622">
        <f t="shared" si="734"/>
        <v>1</v>
      </c>
      <c r="C3622">
        <f t="shared" si="735"/>
        <v>29</v>
      </c>
      <c r="D3622">
        <f t="shared" si="736"/>
        <v>1</v>
      </c>
      <c r="E3622" t="str">
        <f t="shared" si="737"/>
        <v>OFF</v>
      </c>
      <c r="F3622" s="13">
        <f t="shared" si="739"/>
        <v>43494</v>
      </c>
      <c r="G3622" s="14" t="str">
        <f t="shared" si="738"/>
        <v>Avg of 4 NM Projects</v>
      </c>
      <c r="H3622" s="15">
        <f t="shared" si="740"/>
        <v>19</v>
      </c>
      <c r="I3622" s="93">
        <v>-1.1499999999999999</v>
      </c>
      <c r="J3622">
        <f t="shared" si="728"/>
        <v>-6.4606741573033704E-3</v>
      </c>
      <c r="K3622" s="4">
        <v>89.92</v>
      </c>
      <c r="L3622" s="4">
        <v>81.14</v>
      </c>
      <c r="M3622" s="16">
        <f t="shared" si="729"/>
        <v>-9.3310999999999991E-2</v>
      </c>
      <c r="N3622">
        <f t="shared" si="730"/>
        <v>0</v>
      </c>
      <c r="O3622">
        <f t="shared" si="731"/>
        <v>0</v>
      </c>
      <c r="P3622" s="63">
        <f t="shared" si="732"/>
        <v>0</v>
      </c>
    </row>
    <row r="3623" spans="1:18" x14ac:dyDescent="0.3">
      <c r="A3623">
        <f t="shared" si="733"/>
        <v>2019</v>
      </c>
      <c r="B3623">
        <f t="shared" si="734"/>
        <v>1</v>
      </c>
      <c r="C3623">
        <f t="shared" si="735"/>
        <v>29</v>
      </c>
      <c r="D3623">
        <f t="shared" si="736"/>
        <v>1</v>
      </c>
      <c r="E3623" t="str">
        <f t="shared" si="737"/>
        <v>OFF</v>
      </c>
      <c r="F3623" s="13">
        <f t="shared" si="739"/>
        <v>43494</v>
      </c>
      <c r="G3623" s="14" t="str">
        <f t="shared" si="738"/>
        <v>Avg of 4 NM Projects</v>
      </c>
      <c r="H3623" s="15">
        <f t="shared" si="740"/>
        <v>20</v>
      </c>
      <c r="I3623" s="93">
        <v>-1.1499999999999999</v>
      </c>
      <c r="J3623">
        <f t="shared" si="728"/>
        <v>-6.4606741573033704E-3</v>
      </c>
      <c r="K3623" s="4">
        <v>71.88</v>
      </c>
      <c r="L3623" s="4">
        <v>63.8</v>
      </c>
      <c r="M3623" s="16">
        <f t="shared" si="729"/>
        <v>-7.3369999999999991E-2</v>
      </c>
      <c r="N3623">
        <f t="shared" si="730"/>
        <v>0</v>
      </c>
      <c r="O3623">
        <f t="shared" si="731"/>
        <v>0</v>
      </c>
      <c r="P3623" s="63">
        <f t="shared" si="732"/>
        <v>0</v>
      </c>
    </row>
    <row r="3624" spans="1:18" x14ac:dyDescent="0.3">
      <c r="A3624">
        <f t="shared" si="733"/>
        <v>2019</v>
      </c>
      <c r="B3624">
        <f t="shared" si="734"/>
        <v>1</v>
      </c>
      <c r="C3624">
        <f t="shared" si="735"/>
        <v>29</v>
      </c>
      <c r="D3624">
        <f t="shared" si="736"/>
        <v>1</v>
      </c>
      <c r="E3624" t="str">
        <f t="shared" si="737"/>
        <v>OFF</v>
      </c>
      <c r="F3624" s="13">
        <f t="shared" si="739"/>
        <v>43494</v>
      </c>
      <c r="G3624" s="14" t="str">
        <f t="shared" si="738"/>
        <v>Avg of 4 NM Projects</v>
      </c>
      <c r="H3624" s="15">
        <f t="shared" si="740"/>
        <v>21</v>
      </c>
      <c r="I3624" s="93">
        <v>-1.1499999999999999</v>
      </c>
      <c r="J3624">
        <f t="shared" si="728"/>
        <v>-6.4606741573033704E-3</v>
      </c>
      <c r="K3624" s="4">
        <v>64.680000000000007</v>
      </c>
      <c r="L3624" s="4">
        <v>65.77</v>
      </c>
      <c r="M3624" s="16">
        <f t="shared" si="729"/>
        <v>-7.5635499999999994E-2</v>
      </c>
      <c r="N3624">
        <f t="shared" si="730"/>
        <v>0</v>
      </c>
      <c r="O3624">
        <f t="shared" si="731"/>
        <v>0</v>
      </c>
      <c r="P3624" s="63">
        <f t="shared" si="732"/>
        <v>0</v>
      </c>
    </row>
    <row r="3625" spans="1:18" x14ac:dyDescent="0.3">
      <c r="A3625">
        <f t="shared" si="733"/>
        <v>2019</v>
      </c>
      <c r="B3625">
        <f t="shared" si="734"/>
        <v>1</v>
      </c>
      <c r="C3625">
        <f t="shared" si="735"/>
        <v>29</v>
      </c>
      <c r="D3625">
        <f t="shared" si="736"/>
        <v>1</v>
      </c>
      <c r="E3625" t="str">
        <f t="shared" si="737"/>
        <v>OFF</v>
      </c>
      <c r="F3625" s="13">
        <f t="shared" si="739"/>
        <v>43494</v>
      </c>
      <c r="G3625" s="14" t="str">
        <f t="shared" si="738"/>
        <v>Avg of 4 NM Projects</v>
      </c>
      <c r="H3625" s="15">
        <f t="shared" si="740"/>
        <v>22</v>
      </c>
      <c r="I3625" s="93">
        <v>-1.4100000000000001</v>
      </c>
      <c r="J3625">
        <f t="shared" si="728"/>
        <v>-7.9213483146067416E-3</v>
      </c>
      <c r="K3625" s="4">
        <v>55.73</v>
      </c>
      <c r="L3625" s="4">
        <v>56.03</v>
      </c>
      <c r="M3625" s="16">
        <f t="shared" si="729"/>
        <v>-7.9002300000000011E-2</v>
      </c>
      <c r="N3625">
        <f t="shared" si="730"/>
        <v>0</v>
      </c>
      <c r="O3625">
        <f t="shared" si="731"/>
        <v>0</v>
      </c>
      <c r="P3625" s="63">
        <f t="shared" si="732"/>
        <v>0</v>
      </c>
    </row>
    <row r="3626" spans="1:18" x14ac:dyDescent="0.3">
      <c r="A3626">
        <f t="shared" si="733"/>
        <v>2019</v>
      </c>
      <c r="B3626">
        <f t="shared" si="734"/>
        <v>1</v>
      </c>
      <c r="C3626">
        <f t="shared" si="735"/>
        <v>29</v>
      </c>
      <c r="D3626">
        <f t="shared" si="736"/>
        <v>1</v>
      </c>
      <c r="E3626" t="str">
        <f t="shared" si="737"/>
        <v>OFF</v>
      </c>
      <c r="F3626" s="13">
        <f t="shared" si="739"/>
        <v>43494</v>
      </c>
      <c r="G3626" s="14" t="str">
        <f t="shared" si="738"/>
        <v>Avg of 4 NM Projects</v>
      </c>
      <c r="H3626" s="15">
        <f t="shared" si="740"/>
        <v>23</v>
      </c>
      <c r="I3626" s="93">
        <v>-1.41</v>
      </c>
      <c r="J3626">
        <f t="shared" si="728"/>
        <v>-7.9213483146067416E-3</v>
      </c>
      <c r="K3626" s="4">
        <v>52.79</v>
      </c>
      <c r="L3626" s="4">
        <v>49.01</v>
      </c>
      <c r="M3626" s="16">
        <f t="shared" si="729"/>
        <v>-6.9104099999999988E-2</v>
      </c>
      <c r="N3626">
        <f t="shared" si="730"/>
        <v>0</v>
      </c>
      <c r="O3626">
        <f t="shared" si="731"/>
        <v>0</v>
      </c>
      <c r="P3626" s="63">
        <f t="shared" si="732"/>
        <v>0</v>
      </c>
    </row>
    <row r="3627" spans="1:18" x14ac:dyDescent="0.3">
      <c r="A3627">
        <f t="shared" si="733"/>
        <v>2019</v>
      </c>
      <c r="B3627">
        <f t="shared" si="734"/>
        <v>1</v>
      </c>
      <c r="C3627">
        <f t="shared" si="735"/>
        <v>29</v>
      </c>
      <c r="D3627">
        <f t="shared" si="736"/>
        <v>1</v>
      </c>
      <c r="E3627" t="str">
        <f t="shared" si="737"/>
        <v>OFF</v>
      </c>
      <c r="F3627" s="13">
        <f t="shared" si="739"/>
        <v>43494</v>
      </c>
      <c r="G3627" s="14" t="str">
        <f t="shared" si="738"/>
        <v>Avg of 4 NM Projects</v>
      </c>
      <c r="H3627" s="15">
        <f t="shared" si="740"/>
        <v>24</v>
      </c>
      <c r="I3627" s="93">
        <v>-1.4100000000000001</v>
      </c>
      <c r="J3627">
        <f t="shared" si="728"/>
        <v>-7.9213483146067416E-3</v>
      </c>
      <c r="K3627" s="4">
        <v>46.9</v>
      </c>
      <c r="L3627" s="4">
        <v>37.450000000000003</v>
      </c>
      <c r="M3627" s="16">
        <f t="shared" si="729"/>
        <v>-5.2804500000000011E-2</v>
      </c>
      <c r="N3627">
        <f t="shared" si="730"/>
        <v>0</v>
      </c>
      <c r="O3627">
        <f t="shared" si="731"/>
        <v>0</v>
      </c>
      <c r="P3627" s="63">
        <f t="shared" si="732"/>
        <v>0</v>
      </c>
    </row>
    <row r="3628" spans="1:18" x14ac:dyDescent="0.3">
      <c r="A3628">
        <f t="shared" si="733"/>
        <v>2019</v>
      </c>
      <c r="B3628">
        <f t="shared" si="734"/>
        <v>1</v>
      </c>
      <c r="C3628">
        <f t="shared" si="735"/>
        <v>30</v>
      </c>
      <c r="D3628">
        <f t="shared" si="736"/>
        <v>2</v>
      </c>
      <c r="E3628" t="str">
        <f t="shared" si="737"/>
        <v>OFF</v>
      </c>
      <c r="F3628" s="13">
        <f t="shared" si="739"/>
        <v>43495</v>
      </c>
      <c r="G3628" s="14" t="str">
        <f t="shared" si="738"/>
        <v>Avg of 4 NM Projects</v>
      </c>
      <c r="H3628" s="15">
        <f t="shared" si="740"/>
        <v>1</v>
      </c>
      <c r="I3628" s="93">
        <v>-1.2799999999999998</v>
      </c>
      <c r="J3628">
        <f t="shared" si="728"/>
        <v>-7.1910112359550547E-3</v>
      </c>
      <c r="K3628" s="4">
        <v>58.39</v>
      </c>
      <c r="L3628" s="4">
        <v>16.72</v>
      </c>
      <c r="M3628" s="16">
        <f t="shared" si="729"/>
        <v>-2.1401599999999996E-2</v>
      </c>
      <c r="N3628">
        <f t="shared" si="730"/>
        <v>0</v>
      </c>
      <c r="O3628">
        <f t="shared" si="731"/>
        <v>0</v>
      </c>
      <c r="P3628" s="63">
        <f t="shared" si="732"/>
        <v>0</v>
      </c>
      <c r="Q3628" s="34"/>
      <c r="R3628" s="34"/>
    </row>
    <row r="3629" spans="1:18" x14ac:dyDescent="0.3">
      <c r="A3629">
        <f t="shared" si="733"/>
        <v>2019</v>
      </c>
      <c r="B3629">
        <f t="shared" si="734"/>
        <v>1</v>
      </c>
      <c r="C3629">
        <f t="shared" si="735"/>
        <v>30</v>
      </c>
      <c r="D3629">
        <f t="shared" si="736"/>
        <v>2</v>
      </c>
      <c r="E3629" t="str">
        <f t="shared" si="737"/>
        <v>OFF</v>
      </c>
      <c r="F3629" s="13">
        <f t="shared" si="739"/>
        <v>43495</v>
      </c>
      <c r="G3629" s="14" t="str">
        <f t="shared" si="738"/>
        <v>Avg of 4 NM Projects</v>
      </c>
      <c r="H3629" s="15">
        <f t="shared" si="740"/>
        <v>2</v>
      </c>
      <c r="I3629" s="93">
        <v>-1.28</v>
      </c>
      <c r="J3629">
        <f t="shared" si="728"/>
        <v>-7.1910112359550565E-3</v>
      </c>
      <c r="K3629" s="4">
        <v>52.4</v>
      </c>
      <c r="L3629" s="4">
        <v>10.119999999999999</v>
      </c>
      <c r="M3629" s="16">
        <f t="shared" si="729"/>
        <v>-1.2953599999999999E-2</v>
      </c>
      <c r="N3629">
        <f t="shared" si="730"/>
        <v>0</v>
      </c>
      <c r="O3629">
        <f t="shared" si="731"/>
        <v>0</v>
      </c>
      <c r="P3629" s="63">
        <f t="shared" si="732"/>
        <v>0</v>
      </c>
    </row>
    <row r="3630" spans="1:18" x14ac:dyDescent="0.3">
      <c r="A3630">
        <f t="shared" si="733"/>
        <v>2019</v>
      </c>
      <c r="B3630">
        <f t="shared" si="734"/>
        <v>1</v>
      </c>
      <c r="C3630">
        <f t="shared" si="735"/>
        <v>30</v>
      </c>
      <c r="D3630">
        <f t="shared" si="736"/>
        <v>2</v>
      </c>
      <c r="E3630" t="str">
        <f t="shared" si="737"/>
        <v>OFF</v>
      </c>
      <c r="F3630" s="13">
        <f t="shared" si="739"/>
        <v>43495</v>
      </c>
      <c r="G3630" s="14" t="str">
        <f t="shared" si="738"/>
        <v>Avg of 4 NM Projects</v>
      </c>
      <c r="H3630" s="15">
        <f t="shared" si="740"/>
        <v>3</v>
      </c>
      <c r="I3630" s="93">
        <v>-1.1499999999999999</v>
      </c>
      <c r="J3630">
        <f t="shared" si="728"/>
        <v>-6.4606741573033704E-3</v>
      </c>
      <c r="K3630" s="4">
        <v>49.38</v>
      </c>
      <c r="L3630" s="4">
        <v>11.22</v>
      </c>
      <c r="M3630" s="16">
        <f t="shared" si="729"/>
        <v>-1.2903000000000001E-2</v>
      </c>
      <c r="N3630">
        <f t="shared" si="730"/>
        <v>0</v>
      </c>
      <c r="O3630">
        <f t="shared" si="731"/>
        <v>0</v>
      </c>
      <c r="P3630" s="63">
        <f t="shared" si="732"/>
        <v>0</v>
      </c>
    </row>
    <row r="3631" spans="1:18" x14ac:dyDescent="0.3">
      <c r="A3631">
        <f t="shared" si="733"/>
        <v>2019</v>
      </c>
      <c r="B3631">
        <f t="shared" si="734"/>
        <v>1</v>
      </c>
      <c r="C3631">
        <f t="shared" si="735"/>
        <v>30</v>
      </c>
      <c r="D3631">
        <f t="shared" si="736"/>
        <v>2</v>
      </c>
      <c r="E3631" t="str">
        <f t="shared" si="737"/>
        <v>OFF</v>
      </c>
      <c r="F3631" s="13">
        <f t="shared" si="739"/>
        <v>43495</v>
      </c>
      <c r="G3631" s="14" t="str">
        <f t="shared" si="738"/>
        <v>Avg of 4 NM Projects</v>
      </c>
      <c r="H3631" s="15">
        <f t="shared" si="740"/>
        <v>4</v>
      </c>
      <c r="I3631" s="93">
        <v>-1.28</v>
      </c>
      <c r="J3631">
        <f t="shared" si="728"/>
        <v>-7.1910112359550565E-3</v>
      </c>
      <c r="K3631" s="4">
        <v>51.11</v>
      </c>
      <c r="L3631" s="4">
        <v>0</v>
      </c>
      <c r="M3631" s="16">
        <f t="shared" si="729"/>
        <v>0</v>
      </c>
      <c r="N3631">
        <f t="shared" si="730"/>
        <v>0</v>
      </c>
      <c r="O3631">
        <f t="shared" si="731"/>
        <v>0</v>
      </c>
      <c r="P3631" s="63">
        <f t="shared" si="732"/>
        <v>0</v>
      </c>
    </row>
    <row r="3632" spans="1:18" x14ac:dyDescent="0.3">
      <c r="A3632">
        <f t="shared" si="733"/>
        <v>2019</v>
      </c>
      <c r="B3632">
        <f t="shared" si="734"/>
        <v>1</v>
      </c>
      <c r="C3632">
        <f t="shared" si="735"/>
        <v>30</v>
      </c>
      <c r="D3632">
        <f t="shared" si="736"/>
        <v>2</v>
      </c>
      <c r="E3632" t="str">
        <f t="shared" si="737"/>
        <v>OFF</v>
      </c>
      <c r="F3632" s="13">
        <f t="shared" si="739"/>
        <v>43495</v>
      </c>
      <c r="G3632" s="14" t="str">
        <f t="shared" si="738"/>
        <v>Avg of 4 NM Projects</v>
      </c>
      <c r="H3632" s="15">
        <f t="shared" si="740"/>
        <v>5</v>
      </c>
      <c r="I3632" s="93">
        <v>-1.2799999999999998</v>
      </c>
      <c r="J3632">
        <f t="shared" si="728"/>
        <v>-7.1910112359550547E-3</v>
      </c>
      <c r="K3632" s="4">
        <v>53.05</v>
      </c>
      <c r="L3632" s="4">
        <v>5.6</v>
      </c>
      <c r="M3632" s="16">
        <f t="shared" si="729"/>
        <v>-7.1679999999999982E-3</v>
      </c>
      <c r="N3632">
        <f t="shared" si="730"/>
        <v>0</v>
      </c>
      <c r="O3632">
        <f t="shared" si="731"/>
        <v>0</v>
      </c>
      <c r="P3632" s="63">
        <f t="shared" si="732"/>
        <v>0</v>
      </c>
    </row>
    <row r="3633" spans="1:16" x14ac:dyDescent="0.3">
      <c r="A3633">
        <f t="shared" si="733"/>
        <v>2019</v>
      </c>
      <c r="B3633">
        <f t="shared" si="734"/>
        <v>1</v>
      </c>
      <c r="C3633">
        <f t="shared" si="735"/>
        <v>30</v>
      </c>
      <c r="D3633">
        <f t="shared" si="736"/>
        <v>2</v>
      </c>
      <c r="E3633" t="str">
        <f t="shared" si="737"/>
        <v>OFF</v>
      </c>
      <c r="F3633" s="13">
        <f t="shared" si="739"/>
        <v>43495</v>
      </c>
      <c r="G3633" s="14" t="str">
        <f t="shared" si="738"/>
        <v>Avg of 4 NM Projects</v>
      </c>
      <c r="H3633" s="15">
        <f t="shared" si="740"/>
        <v>6</v>
      </c>
      <c r="I3633" s="93">
        <v>-1.2799999999999998</v>
      </c>
      <c r="J3633">
        <f t="shared" si="728"/>
        <v>-7.1910112359550547E-3</v>
      </c>
      <c r="K3633" s="4">
        <v>66.37</v>
      </c>
      <c r="L3633" s="4">
        <v>-26.7</v>
      </c>
      <c r="M3633" s="16">
        <f t="shared" si="729"/>
        <v>3.4175999999999998E-2</v>
      </c>
      <c r="N3633">
        <f t="shared" si="730"/>
        <v>0</v>
      </c>
      <c r="O3633">
        <f t="shared" si="731"/>
        <v>0</v>
      </c>
      <c r="P3633" s="63">
        <f t="shared" si="732"/>
        <v>0</v>
      </c>
    </row>
    <row r="3634" spans="1:16" x14ac:dyDescent="0.3">
      <c r="A3634">
        <f t="shared" si="733"/>
        <v>2019</v>
      </c>
      <c r="B3634">
        <f t="shared" si="734"/>
        <v>1</v>
      </c>
      <c r="C3634">
        <f t="shared" si="735"/>
        <v>30</v>
      </c>
      <c r="D3634">
        <f t="shared" si="736"/>
        <v>2</v>
      </c>
      <c r="E3634" t="str">
        <f t="shared" si="737"/>
        <v>OFF</v>
      </c>
      <c r="F3634" s="13">
        <f t="shared" si="739"/>
        <v>43495</v>
      </c>
      <c r="G3634" s="14" t="str">
        <f t="shared" si="738"/>
        <v>Avg of 4 NM Projects</v>
      </c>
      <c r="H3634" s="15">
        <f t="shared" si="740"/>
        <v>7</v>
      </c>
      <c r="I3634" s="93">
        <v>-1.4100000000000001</v>
      </c>
      <c r="J3634">
        <f t="shared" si="728"/>
        <v>-7.9213483146067416E-3</v>
      </c>
      <c r="K3634" s="4">
        <v>75.89</v>
      </c>
      <c r="L3634" s="4">
        <v>45.63</v>
      </c>
      <c r="M3634" s="16">
        <f t="shared" si="729"/>
        <v>-6.4338300000000001E-2</v>
      </c>
      <c r="N3634">
        <f t="shared" si="730"/>
        <v>0</v>
      </c>
      <c r="O3634">
        <f t="shared" si="731"/>
        <v>0</v>
      </c>
      <c r="P3634" s="63">
        <f t="shared" si="732"/>
        <v>0</v>
      </c>
    </row>
    <row r="3635" spans="1:16" x14ac:dyDescent="0.3">
      <c r="A3635">
        <f t="shared" si="733"/>
        <v>2019</v>
      </c>
      <c r="B3635">
        <f t="shared" si="734"/>
        <v>1</v>
      </c>
      <c r="C3635">
        <f t="shared" si="735"/>
        <v>30</v>
      </c>
      <c r="D3635">
        <f t="shared" si="736"/>
        <v>2</v>
      </c>
      <c r="E3635" t="str">
        <f t="shared" si="737"/>
        <v>ON</v>
      </c>
      <c r="F3635" s="13">
        <f t="shared" si="739"/>
        <v>43495</v>
      </c>
      <c r="G3635" s="14" t="str">
        <f t="shared" si="738"/>
        <v>Avg of 4 NM Projects</v>
      </c>
      <c r="H3635" s="15">
        <f t="shared" si="740"/>
        <v>8</v>
      </c>
      <c r="I3635" s="93">
        <v>-1.4100000000000001</v>
      </c>
      <c r="J3635">
        <f t="shared" si="728"/>
        <v>-7.9213483146067416E-3</v>
      </c>
      <c r="K3635" s="4">
        <v>76.760000000000005</v>
      </c>
      <c r="L3635" s="4">
        <v>47.32</v>
      </c>
      <c r="M3635" s="16">
        <f t="shared" si="729"/>
        <v>-6.6721200000000008E-2</v>
      </c>
      <c r="N3635">
        <f t="shared" si="730"/>
        <v>0</v>
      </c>
      <c r="O3635">
        <f t="shared" si="731"/>
        <v>0</v>
      </c>
      <c r="P3635" s="63">
        <f t="shared" si="732"/>
        <v>0</v>
      </c>
    </row>
    <row r="3636" spans="1:16" x14ac:dyDescent="0.3">
      <c r="A3636">
        <f t="shared" si="733"/>
        <v>2019</v>
      </c>
      <c r="B3636">
        <f t="shared" si="734"/>
        <v>1</v>
      </c>
      <c r="C3636">
        <f t="shared" si="735"/>
        <v>30</v>
      </c>
      <c r="D3636">
        <f t="shared" si="736"/>
        <v>2</v>
      </c>
      <c r="E3636" t="str">
        <f t="shared" si="737"/>
        <v>ON</v>
      </c>
      <c r="F3636" s="13">
        <f t="shared" si="739"/>
        <v>43495</v>
      </c>
      <c r="G3636" s="14" t="str">
        <f t="shared" si="738"/>
        <v>Avg of 4 NM Projects</v>
      </c>
      <c r="H3636" s="15">
        <f t="shared" si="740"/>
        <v>9</v>
      </c>
      <c r="I3636" s="93">
        <v>3.58</v>
      </c>
      <c r="J3636">
        <f t="shared" si="728"/>
        <v>2.0112359550561797E-2</v>
      </c>
      <c r="K3636" s="4">
        <v>73.53</v>
      </c>
      <c r="L3636" s="4">
        <v>50.68</v>
      </c>
      <c r="M3636" s="16">
        <f t="shared" si="729"/>
        <v>0.18143440000000002</v>
      </c>
      <c r="N3636">
        <f t="shared" si="730"/>
        <v>0</v>
      </c>
      <c r="O3636">
        <f t="shared" si="731"/>
        <v>0</v>
      </c>
      <c r="P3636" s="63">
        <f t="shared" si="732"/>
        <v>0</v>
      </c>
    </row>
    <row r="3637" spans="1:16" x14ac:dyDescent="0.3">
      <c r="A3637">
        <f t="shared" si="733"/>
        <v>2019</v>
      </c>
      <c r="B3637">
        <f t="shared" si="734"/>
        <v>1</v>
      </c>
      <c r="C3637">
        <f t="shared" si="735"/>
        <v>30</v>
      </c>
      <c r="D3637">
        <f t="shared" si="736"/>
        <v>2</v>
      </c>
      <c r="E3637" t="str">
        <f t="shared" si="737"/>
        <v>ON</v>
      </c>
      <c r="F3637" s="13">
        <f t="shared" si="739"/>
        <v>43495</v>
      </c>
      <c r="G3637" s="14" t="str">
        <f t="shared" si="738"/>
        <v>Avg of 4 NM Projects</v>
      </c>
      <c r="H3637" s="15">
        <f t="shared" si="740"/>
        <v>10</v>
      </c>
      <c r="I3637" s="93">
        <v>9.2099999999999991</v>
      </c>
      <c r="J3637">
        <f t="shared" si="728"/>
        <v>5.1741573033707862E-2</v>
      </c>
      <c r="K3637" s="4">
        <v>68.52</v>
      </c>
      <c r="L3637" s="4">
        <v>43.26</v>
      </c>
      <c r="M3637" s="16">
        <f t="shared" si="729"/>
        <v>0.39842459999999996</v>
      </c>
      <c r="N3637">
        <f t="shared" si="730"/>
        <v>0</v>
      </c>
      <c r="O3637">
        <f t="shared" si="731"/>
        <v>0</v>
      </c>
      <c r="P3637" s="63">
        <f t="shared" si="732"/>
        <v>0</v>
      </c>
    </row>
    <row r="3638" spans="1:16" x14ac:dyDescent="0.3">
      <c r="A3638">
        <f t="shared" si="733"/>
        <v>2019</v>
      </c>
      <c r="B3638">
        <f t="shared" si="734"/>
        <v>1</v>
      </c>
      <c r="C3638">
        <f t="shared" si="735"/>
        <v>30</v>
      </c>
      <c r="D3638">
        <f t="shared" si="736"/>
        <v>2</v>
      </c>
      <c r="E3638" t="str">
        <f t="shared" si="737"/>
        <v>ON</v>
      </c>
      <c r="F3638" s="13">
        <f t="shared" si="739"/>
        <v>43495</v>
      </c>
      <c r="G3638" s="14" t="str">
        <f t="shared" si="738"/>
        <v>Avg of 4 NM Projects</v>
      </c>
      <c r="H3638" s="15">
        <f t="shared" si="740"/>
        <v>11</v>
      </c>
      <c r="I3638" s="93">
        <v>16.265000000000001</v>
      </c>
      <c r="J3638">
        <f t="shared" si="728"/>
        <v>9.137640449438203E-2</v>
      </c>
      <c r="K3638" s="4">
        <v>95.01</v>
      </c>
      <c r="L3638" s="4">
        <v>58.11</v>
      </c>
      <c r="M3638" s="16">
        <f t="shared" si="729"/>
        <v>0.94515915000000006</v>
      </c>
      <c r="N3638">
        <f t="shared" si="730"/>
        <v>0</v>
      </c>
      <c r="O3638">
        <f t="shared" si="731"/>
        <v>0</v>
      </c>
      <c r="P3638" s="63">
        <f t="shared" si="732"/>
        <v>0</v>
      </c>
    </row>
    <row r="3639" spans="1:16" x14ac:dyDescent="0.3">
      <c r="A3639">
        <f t="shared" si="733"/>
        <v>2019</v>
      </c>
      <c r="B3639">
        <f t="shared" si="734"/>
        <v>1</v>
      </c>
      <c r="C3639">
        <f t="shared" si="735"/>
        <v>30</v>
      </c>
      <c r="D3639">
        <f t="shared" si="736"/>
        <v>2</v>
      </c>
      <c r="E3639" t="str">
        <f t="shared" si="737"/>
        <v>ON</v>
      </c>
      <c r="F3639" s="13">
        <f t="shared" si="739"/>
        <v>43495</v>
      </c>
      <c r="G3639" s="14" t="str">
        <f t="shared" si="738"/>
        <v>Avg of 4 NM Projects</v>
      </c>
      <c r="H3639" s="15">
        <f t="shared" si="740"/>
        <v>12</v>
      </c>
      <c r="I3639" s="93">
        <v>24.314999999999998</v>
      </c>
      <c r="J3639">
        <f t="shared" si="728"/>
        <v>0.13660112359550561</v>
      </c>
      <c r="K3639" s="4">
        <v>88.73</v>
      </c>
      <c r="L3639" s="4">
        <v>58.48</v>
      </c>
      <c r="M3639" s="16">
        <f t="shared" si="729"/>
        <v>1.4219411999999998</v>
      </c>
      <c r="N3639">
        <f t="shared" si="730"/>
        <v>0</v>
      </c>
      <c r="O3639">
        <f t="shared" si="731"/>
        <v>0</v>
      </c>
      <c r="P3639" s="63">
        <f t="shared" si="732"/>
        <v>0</v>
      </c>
    </row>
    <row r="3640" spans="1:16" x14ac:dyDescent="0.3">
      <c r="A3640">
        <f t="shared" si="733"/>
        <v>2019</v>
      </c>
      <c r="B3640">
        <f t="shared" si="734"/>
        <v>1</v>
      </c>
      <c r="C3640">
        <f t="shared" si="735"/>
        <v>30</v>
      </c>
      <c r="D3640">
        <f t="shared" si="736"/>
        <v>2</v>
      </c>
      <c r="E3640" t="str">
        <f t="shared" si="737"/>
        <v>ON</v>
      </c>
      <c r="F3640" s="13">
        <f t="shared" si="739"/>
        <v>43495</v>
      </c>
      <c r="G3640" s="14" t="str">
        <f t="shared" si="738"/>
        <v>Avg of 4 NM Projects</v>
      </c>
      <c r="H3640" s="15">
        <f t="shared" si="740"/>
        <v>13</v>
      </c>
      <c r="I3640" s="93">
        <v>33.79</v>
      </c>
      <c r="J3640">
        <f t="shared" si="728"/>
        <v>0.18983146067415729</v>
      </c>
      <c r="K3640" s="4">
        <v>86.92</v>
      </c>
      <c r="L3640" s="4">
        <v>53</v>
      </c>
      <c r="M3640" s="16">
        <f t="shared" si="729"/>
        <v>1.79087</v>
      </c>
      <c r="N3640">
        <f t="shared" si="730"/>
        <v>0</v>
      </c>
      <c r="O3640">
        <f t="shared" si="731"/>
        <v>0</v>
      </c>
      <c r="P3640" s="63">
        <f t="shared" si="732"/>
        <v>0</v>
      </c>
    </row>
    <row r="3641" spans="1:16" x14ac:dyDescent="0.3">
      <c r="A3641">
        <f t="shared" si="733"/>
        <v>2019</v>
      </c>
      <c r="B3641">
        <f t="shared" si="734"/>
        <v>1</v>
      </c>
      <c r="C3641">
        <f t="shared" si="735"/>
        <v>30</v>
      </c>
      <c r="D3641">
        <f t="shared" si="736"/>
        <v>2</v>
      </c>
      <c r="E3641" t="str">
        <f t="shared" si="737"/>
        <v>ON</v>
      </c>
      <c r="F3641" s="13">
        <f t="shared" si="739"/>
        <v>43495</v>
      </c>
      <c r="G3641" s="14" t="str">
        <f t="shared" si="738"/>
        <v>Avg of 4 NM Projects</v>
      </c>
      <c r="H3641" s="15">
        <f t="shared" si="740"/>
        <v>14</v>
      </c>
      <c r="I3641" s="93">
        <v>38.4</v>
      </c>
      <c r="J3641">
        <f t="shared" si="728"/>
        <v>0.21573033707865169</v>
      </c>
      <c r="K3641" s="4">
        <v>87.22</v>
      </c>
      <c r="L3641" s="4">
        <v>39.299999999999997</v>
      </c>
      <c r="M3641" s="16">
        <f t="shared" si="729"/>
        <v>1.5091199999999998</v>
      </c>
      <c r="N3641">
        <f t="shared" si="730"/>
        <v>0</v>
      </c>
      <c r="O3641">
        <f t="shared" si="731"/>
        <v>0</v>
      </c>
      <c r="P3641" s="63">
        <f t="shared" si="732"/>
        <v>0</v>
      </c>
    </row>
    <row r="3642" spans="1:16" x14ac:dyDescent="0.3">
      <c r="A3642">
        <f t="shared" si="733"/>
        <v>2019</v>
      </c>
      <c r="B3642">
        <f t="shared" si="734"/>
        <v>1</v>
      </c>
      <c r="C3642">
        <f t="shared" si="735"/>
        <v>30</v>
      </c>
      <c r="D3642">
        <f t="shared" si="736"/>
        <v>2</v>
      </c>
      <c r="E3642" t="str">
        <f t="shared" si="737"/>
        <v>ON</v>
      </c>
      <c r="F3642" s="13">
        <f t="shared" si="739"/>
        <v>43495</v>
      </c>
      <c r="G3642" s="14" t="str">
        <f t="shared" si="738"/>
        <v>Avg of 4 NM Projects</v>
      </c>
      <c r="H3642" s="15">
        <f t="shared" si="740"/>
        <v>15</v>
      </c>
      <c r="I3642" s="93">
        <v>38.269999999999996</v>
      </c>
      <c r="J3642">
        <f t="shared" si="728"/>
        <v>0.21499999999999997</v>
      </c>
      <c r="K3642" s="4">
        <v>89.58</v>
      </c>
      <c r="L3642" s="4">
        <v>0</v>
      </c>
      <c r="M3642" s="16">
        <f t="shared" si="729"/>
        <v>0</v>
      </c>
      <c r="N3642">
        <f t="shared" si="730"/>
        <v>0</v>
      </c>
      <c r="O3642">
        <f t="shared" si="731"/>
        <v>0</v>
      </c>
      <c r="P3642" s="63">
        <f t="shared" si="732"/>
        <v>0</v>
      </c>
    </row>
    <row r="3643" spans="1:16" x14ac:dyDescent="0.3">
      <c r="A3643">
        <f t="shared" si="733"/>
        <v>2019</v>
      </c>
      <c r="B3643">
        <f t="shared" si="734"/>
        <v>1</v>
      </c>
      <c r="C3643">
        <f t="shared" si="735"/>
        <v>30</v>
      </c>
      <c r="D3643">
        <f t="shared" si="736"/>
        <v>2</v>
      </c>
      <c r="E3643" t="str">
        <f t="shared" si="737"/>
        <v>ON</v>
      </c>
      <c r="F3643" s="13">
        <f t="shared" si="739"/>
        <v>43495</v>
      </c>
      <c r="G3643" s="14" t="str">
        <f t="shared" si="738"/>
        <v>Avg of 4 NM Projects</v>
      </c>
      <c r="H3643" s="15">
        <f t="shared" si="740"/>
        <v>16</v>
      </c>
      <c r="I3643" s="93">
        <v>13.445</v>
      </c>
      <c r="J3643">
        <f t="shared" si="728"/>
        <v>7.553370786516854E-2</v>
      </c>
      <c r="K3643" s="4">
        <v>89.59</v>
      </c>
      <c r="L3643" s="4">
        <v>30.48</v>
      </c>
      <c r="M3643" s="16">
        <f t="shared" si="729"/>
        <v>0.40980359999999999</v>
      </c>
      <c r="N3643">
        <f t="shared" si="730"/>
        <v>0</v>
      </c>
      <c r="O3643">
        <f t="shared" si="731"/>
        <v>0</v>
      </c>
      <c r="P3643" s="63">
        <f t="shared" si="732"/>
        <v>0</v>
      </c>
    </row>
    <row r="3644" spans="1:16" x14ac:dyDescent="0.3">
      <c r="A3644">
        <f t="shared" si="733"/>
        <v>2019</v>
      </c>
      <c r="B3644">
        <f t="shared" si="734"/>
        <v>1</v>
      </c>
      <c r="C3644">
        <f t="shared" si="735"/>
        <v>30</v>
      </c>
      <c r="D3644">
        <f t="shared" si="736"/>
        <v>2</v>
      </c>
      <c r="E3644" t="str">
        <f t="shared" si="737"/>
        <v>ON</v>
      </c>
      <c r="F3644" s="13">
        <f t="shared" si="739"/>
        <v>43495</v>
      </c>
      <c r="G3644" s="14" t="str">
        <f t="shared" si="738"/>
        <v>Avg of 4 NM Projects</v>
      </c>
      <c r="H3644" s="15">
        <f t="shared" si="740"/>
        <v>17</v>
      </c>
      <c r="I3644" s="93">
        <v>0.77</v>
      </c>
      <c r="J3644">
        <f t="shared" si="728"/>
        <v>4.3258426966292134E-3</v>
      </c>
      <c r="K3644" s="4">
        <v>96.09</v>
      </c>
      <c r="L3644" s="4">
        <v>49.93</v>
      </c>
      <c r="M3644" s="16">
        <f t="shared" si="729"/>
        <v>3.8446100000000004E-2</v>
      </c>
      <c r="N3644">
        <f t="shared" si="730"/>
        <v>0</v>
      </c>
      <c r="O3644">
        <f t="shared" si="731"/>
        <v>0</v>
      </c>
      <c r="P3644" s="63">
        <f t="shared" si="732"/>
        <v>0</v>
      </c>
    </row>
    <row r="3645" spans="1:16" x14ac:dyDescent="0.3">
      <c r="A3645">
        <f t="shared" si="733"/>
        <v>2019</v>
      </c>
      <c r="B3645">
        <f t="shared" si="734"/>
        <v>1</v>
      </c>
      <c r="C3645">
        <f t="shared" si="735"/>
        <v>30</v>
      </c>
      <c r="D3645">
        <f t="shared" si="736"/>
        <v>2</v>
      </c>
      <c r="E3645" t="str">
        <f t="shared" si="737"/>
        <v>ON</v>
      </c>
      <c r="F3645" s="13">
        <f t="shared" si="739"/>
        <v>43495</v>
      </c>
      <c r="G3645" s="14" t="str">
        <f t="shared" si="738"/>
        <v>Avg of 4 NM Projects</v>
      </c>
      <c r="H3645" s="15">
        <f t="shared" si="740"/>
        <v>18</v>
      </c>
      <c r="I3645" s="93">
        <v>-1.1499999999999999</v>
      </c>
      <c r="J3645">
        <f t="shared" si="728"/>
        <v>-6.4606741573033704E-3</v>
      </c>
      <c r="K3645" s="4">
        <v>143.81</v>
      </c>
      <c r="L3645" s="4">
        <v>59.55</v>
      </c>
      <c r="M3645" s="16">
        <f t="shared" si="729"/>
        <v>-6.8482499999999988E-2</v>
      </c>
      <c r="N3645">
        <f t="shared" si="730"/>
        <v>0</v>
      </c>
      <c r="O3645">
        <f t="shared" si="731"/>
        <v>0</v>
      </c>
      <c r="P3645" s="63">
        <f t="shared" si="732"/>
        <v>0</v>
      </c>
    </row>
    <row r="3646" spans="1:16" x14ac:dyDescent="0.3">
      <c r="A3646">
        <f t="shared" si="733"/>
        <v>2019</v>
      </c>
      <c r="B3646">
        <f t="shared" si="734"/>
        <v>1</v>
      </c>
      <c r="C3646">
        <f t="shared" si="735"/>
        <v>30</v>
      </c>
      <c r="D3646">
        <f t="shared" si="736"/>
        <v>2</v>
      </c>
      <c r="E3646" t="str">
        <f t="shared" si="737"/>
        <v>ON</v>
      </c>
      <c r="F3646" s="13">
        <f t="shared" si="739"/>
        <v>43495</v>
      </c>
      <c r="G3646" s="14" t="str">
        <f t="shared" si="738"/>
        <v>Avg of 4 NM Projects</v>
      </c>
      <c r="H3646" s="15">
        <f t="shared" si="740"/>
        <v>19</v>
      </c>
      <c r="I3646" s="93">
        <v>-1.28</v>
      </c>
      <c r="J3646">
        <f t="shared" si="728"/>
        <v>-7.1910112359550565E-3</v>
      </c>
      <c r="K3646" s="4">
        <v>150.59</v>
      </c>
      <c r="L3646" s="4">
        <v>65.459999999999994</v>
      </c>
      <c r="M3646" s="16">
        <f t="shared" si="729"/>
        <v>-8.3788799999999997E-2</v>
      </c>
      <c r="N3646">
        <f t="shared" si="730"/>
        <v>0</v>
      </c>
      <c r="O3646">
        <f t="shared" si="731"/>
        <v>0</v>
      </c>
      <c r="P3646" s="63">
        <f t="shared" si="732"/>
        <v>0</v>
      </c>
    </row>
    <row r="3647" spans="1:16" x14ac:dyDescent="0.3">
      <c r="A3647">
        <f t="shared" si="733"/>
        <v>2019</v>
      </c>
      <c r="B3647">
        <f t="shared" si="734"/>
        <v>1</v>
      </c>
      <c r="C3647">
        <f t="shared" si="735"/>
        <v>30</v>
      </c>
      <c r="D3647">
        <f t="shared" si="736"/>
        <v>2</v>
      </c>
      <c r="E3647" t="str">
        <f t="shared" si="737"/>
        <v>ON</v>
      </c>
      <c r="F3647" s="13">
        <f t="shared" si="739"/>
        <v>43495</v>
      </c>
      <c r="G3647" s="14" t="str">
        <f t="shared" si="738"/>
        <v>Avg of 4 NM Projects</v>
      </c>
      <c r="H3647" s="15">
        <f t="shared" si="740"/>
        <v>20</v>
      </c>
      <c r="I3647" s="93">
        <v>-1.2799999999999998</v>
      </c>
      <c r="J3647">
        <f t="shared" si="728"/>
        <v>-7.1910112359550547E-3</v>
      </c>
      <c r="K3647" s="4">
        <v>134.31</v>
      </c>
      <c r="L3647" s="4">
        <v>67.47</v>
      </c>
      <c r="M3647" s="16">
        <f t="shared" si="729"/>
        <v>-8.6361599999999983E-2</v>
      </c>
      <c r="N3647">
        <f t="shared" si="730"/>
        <v>0</v>
      </c>
      <c r="O3647">
        <f t="shared" si="731"/>
        <v>0</v>
      </c>
      <c r="P3647" s="63">
        <f t="shared" si="732"/>
        <v>0</v>
      </c>
    </row>
    <row r="3648" spans="1:16" x14ac:dyDescent="0.3">
      <c r="A3648">
        <f t="shared" si="733"/>
        <v>2019</v>
      </c>
      <c r="B3648">
        <f t="shared" si="734"/>
        <v>1</v>
      </c>
      <c r="C3648">
        <f t="shared" si="735"/>
        <v>30</v>
      </c>
      <c r="D3648">
        <f t="shared" si="736"/>
        <v>2</v>
      </c>
      <c r="E3648" t="str">
        <f t="shared" si="737"/>
        <v>ON</v>
      </c>
      <c r="F3648" s="13">
        <f t="shared" si="739"/>
        <v>43495</v>
      </c>
      <c r="G3648" s="14" t="str">
        <f t="shared" si="738"/>
        <v>Avg of 4 NM Projects</v>
      </c>
      <c r="H3648" s="15">
        <f t="shared" si="740"/>
        <v>21</v>
      </c>
      <c r="I3648" s="93">
        <v>-1.5399999999999998</v>
      </c>
      <c r="J3648">
        <f t="shared" si="728"/>
        <v>-8.6516853932584251E-3</v>
      </c>
      <c r="K3648" s="4">
        <v>126.79</v>
      </c>
      <c r="L3648" s="4">
        <v>66.86</v>
      </c>
      <c r="M3648" s="16">
        <f t="shared" si="729"/>
        <v>-0.10296439999999998</v>
      </c>
      <c r="N3648">
        <f t="shared" si="730"/>
        <v>0</v>
      </c>
      <c r="O3648">
        <f t="shared" si="731"/>
        <v>0</v>
      </c>
      <c r="P3648" s="63">
        <f t="shared" si="732"/>
        <v>0</v>
      </c>
    </row>
    <row r="3649" spans="1:18" x14ac:dyDescent="0.3">
      <c r="A3649">
        <f t="shared" si="733"/>
        <v>2019</v>
      </c>
      <c r="B3649">
        <f t="shared" si="734"/>
        <v>1</v>
      </c>
      <c r="C3649">
        <f t="shared" si="735"/>
        <v>30</v>
      </c>
      <c r="D3649">
        <f t="shared" si="736"/>
        <v>2</v>
      </c>
      <c r="E3649" t="str">
        <f t="shared" si="737"/>
        <v>ON</v>
      </c>
      <c r="F3649" s="13">
        <f t="shared" si="739"/>
        <v>43495</v>
      </c>
      <c r="G3649" s="14" t="str">
        <f t="shared" si="738"/>
        <v>Avg of 4 NM Projects</v>
      </c>
      <c r="H3649" s="15">
        <f t="shared" si="740"/>
        <v>22</v>
      </c>
      <c r="I3649" s="93">
        <v>-1.28</v>
      </c>
      <c r="J3649">
        <f t="shared" si="728"/>
        <v>-7.1910112359550565E-3</v>
      </c>
      <c r="K3649" s="4">
        <v>110.94</v>
      </c>
      <c r="L3649" s="4">
        <v>55.87</v>
      </c>
      <c r="M3649" s="16">
        <f t="shared" si="729"/>
        <v>-7.1513599999999997E-2</v>
      </c>
      <c r="N3649">
        <f t="shared" si="730"/>
        <v>0</v>
      </c>
      <c r="O3649">
        <f t="shared" si="731"/>
        <v>0</v>
      </c>
      <c r="P3649" s="63">
        <f t="shared" si="732"/>
        <v>0</v>
      </c>
    </row>
    <row r="3650" spans="1:18" x14ac:dyDescent="0.3">
      <c r="A3650">
        <f t="shared" si="733"/>
        <v>2019</v>
      </c>
      <c r="B3650">
        <f t="shared" si="734"/>
        <v>1</v>
      </c>
      <c r="C3650">
        <f t="shared" si="735"/>
        <v>30</v>
      </c>
      <c r="D3650">
        <f t="shared" si="736"/>
        <v>2</v>
      </c>
      <c r="E3650" t="str">
        <f t="shared" si="737"/>
        <v>ON</v>
      </c>
      <c r="F3650" s="13">
        <f t="shared" si="739"/>
        <v>43495</v>
      </c>
      <c r="G3650" s="14" t="str">
        <f t="shared" si="738"/>
        <v>Avg of 4 NM Projects</v>
      </c>
      <c r="H3650" s="15">
        <f t="shared" si="740"/>
        <v>23</v>
      </c>
      <c r="I3650" s="93">
        <v>-1.1499999999999999</v>
      </c>
      <c r="J3650">
        <f t="shared" si="728"/>
        <v>-6.4606741573033704E-3</v>
      </c>
      <c r="K3650" s="4">
        <v>95.36</v>
      </c>
      <c r="L3650" s="4">
        <v>51.04</v>
      </c>
      <c r="M3650" s="16">
        <f t="shared" si="729"/>
        <v>-5.8695999999999998E-2</v>
      </c>
      <c r="N3650">
        <f t="shared" si="730"/>
        <v>0</v>
      </c>
      <c r="O3650">
        <f t="shared" si="731"/>
        <v>0</v>
      </c>
      <c r="P3650" s="63">
        <f t="shared" si="732"/>
        <v>0</v>
      </c>
    </row>
    <row r="3651" spans="1:18" x14ac:dyDescent="0.3">
      <c r="A3651">
        <f t="shared" si="733"/>
        <v>2019</v>
      </c>
      <c r="B3651">
        <f t="shared" si="734"/>
        <v>1</v>
      </c>
      <c r="C3651">
        <f t="shared" si="735"/>
        <v>30</v>
      </c>
      <c r="D3651">
        <f t="shared" si="736"/>
        <v>2</v>
      </c>
      <c r="E3651" t="str">
        <f t="shared" si="737"/>
        <v>OFF</v>
      </c>
      <c r="F3651" s="13">
        <f t="shared" si="739"/>
        <v>43495</v>
      </c>
      <c r="G3651" s="14" t="str">
        <f t="shared" si="738"/>
        <v>Avg of 4 NM Projects</v>
      </c>
      <c r="H3651" s="15">
        <f t="shared" si="740"/>
        <v>24</v>
      </c>
      <c r="I3651" s="93">
        <v>-1.28</v>
      </c>
      <c r="J3651">
        <f t="shared" si="728"/>
        <v>-7.1910112359550565E-3</v>
      </c>
      <c r="K3651" s="4">
        <v>93.37</v>
      </c>
      <c r="L3651" s="4">
        <v>49.7</v>
      </c>
      <c r="M3651" s="16">
        <f t="shared" si="729"/>
        <v>-6.3616000000000006E-2</v>
      </c>
      <c r="N3651">
        <f t="shared" si="730"/>
        <v>0</v>
      </c>
      <c r="O3651">
        <f t="shared" si="731"/>
        <v>0</v>
      </c>
      <c r="P3651" s="63">
        <f t="shared" si="732"/>
        <v>0</v>
      </c>
    </row>
    <row r="3652" spans="1:18" x14ac:dyDescent="0.3">
      <c r="A3652">
        <f t="shared" si="733"/>
        <v>2019</v>
      </c>
      <c r="B3652">
        <f t="shared" si="734"/>
        <v>1</v>
      </c>
      <c r="C3652">
        <f t="shared" si="735"/>
        <v>31</v>
      </c>
      <c r="D3652">
        <f t="shared" si="736"/>
        <v>3</v>
      </c>
      <c r="E3652" t="str">
        <f t="shared" si="737"/>
        <v>OFF</v>
      </c>
      <c r="F3652" s="13">
        <f t="shared" si="739"/>
        <v>43496</v>
      </c>
      <c r="G3652" s="14" t="str">
        <f t="shared" si="738"/>
        <v>Avg of 4 NM Projects</v>
      </c>
      <c r="H3652" s="15">
        <f t="shared" si="740"/>
        <v>1</v>
      </c>
      <c r="I3652" s="93">
        <v>-1.2799999999999998</v>
      </c>
      <c r="J3652">
        <f t="shared" ref="J3652:J3715" si="741">+I3652/$I$1</f>
        <v>-7.1910112359550547E-3</v>
      </c>
      <c r="K3652" s="4">
        <v>70.67</v>
      </c>
      <c r="L3652" s="4">
        <v>49.9</v>
      </c>
      <c r="M3652" s="16">
        <f t="shared" ref="M3652:M3715" si="742">+L3652*I3652/1000</f>
        <v>-6.3871999999999984E-2</v>
      </c>
      <c r="N3652">
        <f t="shared" ref="N3652:N3715" si="743">+IF(I3652=0,1,0)</f>
        <v>0</v>
      </c>
      <c r="O3652">
        <f t="shared" ref="O3652:O3715" si="744">+IF(I3652&gt;=0.5*$I$1,1,0)</f>
        <v>0</v>
      </c>
      <c r="P3652" s="63">
        <f t="shared" ref="P3652:P3715" si="745">+IF(I3652&gt;MAX(I$3652:I$5859),1,0)</f>
        <v>0</v>
      </c>
      <c r="Q3652" s="34"/>
      <c r="R3652" s="34"/>
    </row>
    <row r="3653" spans="1:18" x14ac:dyDescent="0.3">
      <c r="A3653">
        <f t="shared" ref="A3653:A3716" si="746">YEAR(F3653)</f>
        <v>2019</v>
      </c>
      <c r="B3653">
        <f t="shared" ref="B3653:B3716" si="747">+MONTH(F3653)</f>
        <v>1</v>
      </c>
      <c r="C3653">
        <f t="shared" ref="C3653:C3716" si="748">+DAY(F3653)</f>
        <v>31</v>
      </c>
      <c r="D3653">
        <f t="shared" ref="D3653:D3716" si="749">WEEKDAY(C3653)</f>
        <v>3</v>
      </c>
      <c r="E3653" t="str">
        <f t="shared" ref="E3653:E3716" si="750">IF(OR(D3653=1,D3653=7,H3653=1,H3653=2,H3653=3,H3653=4,H3653=5,H3653=6,H3653=7,H3653=24),"OFF","ON")</f>
        <v>OFF</v>
      </c>
      <c r="F3653" s="13">
        <f t="shared" si="739"/>
        <v>43496</v>
      </c>
      <c r="G3653" s="14" t="str">
        <f t="shared" si="738"/>
        <v>Avg of 4 NM Projects</v>
      </c>
      <c r="H3653" s="15">
        <f t="shared" si="740"/>
        <v>2</v>
      </c>
      <c r="I3653" s="93">
        <v>-1.28</v>
      </c>
      <c r="J3653">
        <f t="shared" si="741"/>
        <v>-7.1910112359550565E-3</v>
      </c>
      <c r="K3653" s="4">
        <v>71.459999999999994</v>
      </c>
      <c r="L3653" s="4">
        <v>52.81</v>
      </c>
      <c r="M3653" s="16">
        <f t="shared" si="742"/>
        <v>-6.7596799999999999E-2</v>
      </c>
      <c r="N3653">
        <f t="shared" si="743"/>
        <v>0</v>
      </c>
      <c r="O3653">
        <f t="shared" si="744"/>
        <v>0</v>
      </c>
      <c r="P3653" s="63">
        <f t="shared" si="745"/>
        <v>0</v>
      </c>
    </row>
    <row r="3654" spans="1:18" x14ac:dyDescent="0.3">
      <c r="A3654">
        <f t="shared" si="746"/>
        <v>2019</v>
      </c>
      <c r="B3654">
        <f t="shared" si="747"/>
        <v>1</v>
      </c>
      <c r="C3654">
        <f t="shared" si="748"/>
        <v>31</v>
      </c>
      <c r="D3654">
        <f t="shared" si="749"/>
        <v>3</v>
      </c>
      <c r="E3654" t="str">
        <f t="shared" si="750"/>
        <v>OFF</v>
      </c>
      <c r="F3654" s="13">
        <f t="shared" si="739"/>
        <v>43496</v>
      </c>
      <c r="G3654" s="14" t="str">
        <f t="shared" ref="G3654:G3717" si="751">+G3653</f>
        <v>Avg of 4 NM Projects</v>
      </c>
      <c r="H3654" s="15">
        <f t="shared" si="740"/>
        <v>3</v>
      </c>
      <c r="I3654" s="93">
        <v>-1.1499999999999999</v>
      </c>
      <c r="J3654">
        <f t="shared" si="741"/>
        <v>-6.4606741573033704E-3</v>
      </c>
      <c r="K3654" s="4">
        <v>70.260000000000005</v>
      </c>
      <c r="L3654" s="4">
        <v>51.13</v>
      </c>
      <c r="M3654" s="16">
        <f t="shared" si="742"/>
        <v>-5.8799500000000005E-2</v>
      </c>
      <c r="N3654">
        <f t="shared" si="743"/>
        <v>0</v>
      </c>
      <c r="O3654">
        <f t="shared" si="744"/>
        <v>0</v>
      </c>
      <c r="P3654" s="63">
        <f t="shared" si="745"/>
        <v>0</v>
      </c>
    </row>
    <row r="3655" spans="1:18" x14ac:dyDescent="0.3">
      <c r="A3655">
        <f t="shared" si="746"/>
        <v>2019</v>
      </c>
      <c r="B3655">
        <f t="shared" si="747"/>
        <v>1</v>
      </c>
      <c r="C3655">
        <f t="shared" si="748"/>
        <v>31</v>
      </c>
      <c r="D3655">
        <f t="shared" si="749"/>
        <v>3</v>
      </c>
      <c r="E3655" t="str">
        <f t="shared" si="750"/>
        <v>OFF</v>
      </c>
      <c r="F3655" s="13">
        <f t="shared" si="739"/>
        <v>43496</v>
      </c>
      <c r="G3655" s="14" t="str">
        <f t="shared" si="751"/>
        <v>Avg of 4 NM Projects</v>
      </c>
      <c r="H3655" s="15">
        <f t="shared" si="740"/>
        <v>4</v>
      </c>
      <c r="I3655" s="93">
        <v>-1.67</v>
      </c>
      <c r="J3655">
        <f t="shared" si="741"/>
        <v>-9.382022471910112E-3</v>
      </c>
      <c r="K3655" s="4">
        <v>70.23</v>
      </c>
      <c r="L3655" s="4">
        <v>44.01</v>
      </c>
      <c r="M3655" s="16">
        <f t="shared" si="742"/>
        <v>-7.3496699999999984E-2</v>
      </c>
      <c r="N3655">
        <f t="shared" si="743"/>
        <v>0</v>
      </c>
      <c r="O3655">
        <f t="shared" si="744"/>
        <v>0</v>
      </c>
      <c r="P3655" s="63">
        <f t="shared" si="745"/>
        <v>0</v>
      </c>
    </row>
    <row r="3656" spans="1:18" x14ac:dyDescent="0.3">
      <c r="A3656">
        <f t="shared" si="746"/>
        <v>2019</v>
      </c>
      <c r="B3656">
        <f t="shared" si="747"/>
        <v>1</v>
      </c>
      <c r="C3656">
        <f t="shared" si="748"/>
        <v>31</v>
      </c>
      <c r="D3656">
        <f t="shared" si="749"/>
        <v>3</v>
      </c>
      <c r="E3656" t="str">
        <f t="shared" si="750"/>
        <v>OFF</v>
      </c>
      <c r="F3656" s="13">
        <f t="shared" si="739"/>
        <v>43496</v>
      </c>
      <c r="G3656" s="14" t="str">
        <f t="shared" si="751"/>
        <v>Avg of 4 NM Projects</v>
      </c>
      <c r="H3656" s="15">
        <f t="shared" si="740"/>
        <v>5</v>
      </c>
      <c r="I3656" s="93">
        <v>-1.1499999999999999</v>
      </c>
      <c r="J3656">
        <f t="shared" si="741"/>
        <v>-6.4606741573033704E-3</v>
      </c>
      <c r="K3656" s="4">
        <v>71.319999999999993</v>
      </c>
      <c r="L3656" s="4">
        <v>42.46</v>
      </c>
      <c r="M3656" s="16">
        <f t="shared" si="742"/>
        <v>-4.8828999999999997E-2</v>
      </c>
      <c r="N3656">
        <f t="shared" si="743"/>
        <v>0</v>
      </c>
      <c r="O3656">
        <f t="shared" si="744"/>
        <v>0</v>
      </c>
      <c r="P3656" s="63">
        <f t="shared" si="745"/>
        <v>0</v>
      </c>
    </row>
    <row r="3657" spans="1:18" x14ac:dyDescent="0.3">
      <c r="A3657">
        <f t="shared" si="746"/>
        <v>2019</v>
      </c>
      <c r="B3657">
        <f t="shared" si="747"/>
        <v>1</v>
      </c>
      <c r="C3657">
        <f t="shared" si="748"/>
        <v>31</v>
      </c>
      <c r="D3657">
        <f t="shared" si="749"/>
        <v>3</v>
      </c>
      <c r="E3657" t="str">
        <f t="shared" si="750"/>
        <v>OFF</v>
      </c>
      <c r="F3657" s="13">
        <f t="shared" si="739"/>
        <v>43496</v>
      </c>
      <c r="G3657" s="14" t="str">
        <f t="shared" si="751"/>
        <v>Avg of 4 NM Projects</v>
      </c>
      <c r="H3657" s="15">
        <f t="shared" si="740"/>
        <v>6</v>
      </c>
      <c r="I3657" s="93">
        <v>-1.4100000000000001</v>
      </c>
      <c r="J3657">
        <f t="shared" si="741"/>
        <v>-7.9213483146067416E-3</v>
      </c>
      <c r="K3657" s="4">
        <v>74.290000000000006</v>
      </c>
      <c r="L3657" s="4">
        <v>40.6</v>
      </c>
      <c r="M3657" s="16">
        <f t="shared" si="742"/>
        <v>-5.7246000000000012E-2</v>
      </c>
      <c r="N3657">
        <f t="shared" si="743"/>
        <v>0</v>
      </c>
      <c r="O3657">
        <f t="shared" si="744"/>
        <v>0</v>
      </c>
      <c r="P3657" s="63">
        <f t="shared" si="745"/>
        <v>0</v>
      </c>
    </row>
    <row r="3658" spans="1:18" x14ac:dyDescent="0.3">
      <c r="A3658">
        <f t="shared" si="746"/>
        <v>2019</v>
      </c>
      <c r="B3658">
        <f t="shared" si="747"/>
        <v>1</v>
      </c>
      <c r="C3658">
        <f t="shared" si="748"/>
        <v>31</v>
      </c>
      <c r="D3658">
        <f t="shared" si="749"/>
        <v>3</v>
      </c>
      <c r="E3658" t="str">
        <f t="shared" si="750"/>
        <v>OFF</v>
      </c>
      <c r="F3658" s="13">
        <f t="shared" si="739"/>
        <v>43496</v>
      </c>
      <c r="G3658" s="14" t="str">
        <f t="shared" si="751"/>
        <v>Avg of 4 NM Projects</v>
      </c>
      <c r="H3658" s="15">
        <f t="shared" si="740"/>
        <v>7</v>
      </c>
      <c r="I3658" s="93">
        <v>-1.1499999999999999</v>
      </c>
      <c r="J3658">
        <f t="shared" si="741"/>
        <v>-6.4606741573033704E-3</v>
      </c>
      <c r="K3658" s="4">
        <v>99.9</v>
      </c>
      <c r="L3658" s="4">
        <v>54.32</v>
      </c>
      <c r="M3658" s="16">
        <f t="shared" si="742"/>
        <v>-6.2467999999999996E-2</v>
      </c>
      <c r="N3658">
        <f t="shared" si="743"/>
        <v>0</v>
      </c>
      <c r="O3658">
        <f t="shared" si="744"/>
        <v>0</v>
      </c>
      <c r="P3658" s="63">
        <f t="shared" si="745"/>
        <v>0</v>
      </c>
    </row>
    <row r="3659" spans="1:18" x14ac:dyDescent="0.3">
      <c r="A3659">
        <f t="shared" si="746"/>
        <v>2019</v>
      </c>
      <c r="B3659">
        <f t="shared" si="747"/>
        <v>1</v>
      </c>
      <c r="C3659">
        <f t="shared" si="748"/>
        <v>31</v>
      </c>
      <c r="D3659">
        <f t="shared" si="749"/>
        <v>3</v>
      </c>
      <c r="E3659" t="str">
        <f t="shared" si="750"/>
        <v>ON</v>
      </c>
      <c r="F3659" s="13">
        <f t="shared" si="739"/>
        <v>43496</v>
      </c>
      <c r="G3659" s="14" t="str">
        <f t="shared" si="751"/>
        <v>Avg of 4 NM Projects</v>
      </c>
      <c r="H3659" s="15">
        <f t="shared" si="740"/>
        <v>8</v>
      </c>
      <c r="I3659" s="93">
        <v>1.9200000000000002</v>
      </c>
      <c r="J3659">
        <f t="shared" si="741"/>
        <v>1.0786516853932586E-2</v>
      </c>
      <c r="K3659" s="4">
        <v>88.42</v>
      </c>
      <c r="L3659" s="4">
        <v>70.349999999999994</v>
      </c>
      <c r="M3659" s="16">
        <f t="shared" si="742"/>
        <v>0.135072</v>
      </c>
      <c r="N3659">
        <f t="shared" si="743"/>
        <v>0</v>
      </c>
      <c r="O3659">
        <f t="shared" si="744"/>
        <v>0</v>
      </c>
      <c r="P3659" s="63">
        <f t="shared" si="745"/>
        <v>0</v>
      </c>
    </row>
    <row r="3660" spans="1:18" x14ac:dyDescent="0.3">
      <c r="A3660">
        <f t="shared" si="746"/>
        <v>2019</v>
      </c>
      <c r="B3660">
        <f t="shared" si="747"/>
        <v>1</v>
      </c>
      <c r="C3660">
        <f t="shared" si="748"/>
        <v>31</v>
      </c>
      <c r="D3660">
        <f t="shared" si="749"/>
        <v>3</v>
      </c>
      <c r="E3660" t="str">
        <f t="shared" si="750"/>
        <v>ON</v>
      </c>
      <c r="F3660" s="13">
        <f t="shared" si="739"/>
        <v>43496</v>
      </c>
      <c r="G3660" s="14" t="str">
        <f t="shared" si="751"/>
        <v>Avg of 4 NM Projects</v>
      </c>
      <c r="H3660" s="15">
        <f t="shared" si="740"/>
        <v>9</v>
      </c>
      <c r="I3660" s="93">
        <v>18.175000000000001</v>
      </c>
      <c r="J3660">
        <f t="shared" si="741"/>
        <v>0.10210674157303372</v>
      </c>
      <c r="K3660" s="4">
        <v>83.71</v>
      </c>
      <c r="L3660" s="4">
        <v>69.459999999999994</v>
      </c>
      <c r="M3660" s="16">
        <f t="shared" si="742"/>
        <v>1.2624355</v>
      </c>
      <c r="N3660">
        <f t="shared" si="743"/>
        <v>0</v>
      </c>
      <c r="O3660">
        <f t="shared" si="744"/>
        <v>0</v>
      </c>
      <c r="P3660" s="63">
        <f t="shared" si="745"/>
        <v>0</v>
      </c>
    </row>
    <row r="3661" spans="1:18" x14ac:dyDescent="0.3">
      <c r="A3661">
        <f t="shared" si="746"/>
        <v>2019</v>
      </c>
      <c r="B3661">
        <f t="shared" si="747"/>
        <v>1</v>
      </c>
      <c r="C3661">
        <f t="shared" si="748"/>
        <v>31</v>
      </c>
      <c r="D3661">
        <f t="shared" si="749"/>
        <v>3</v>
      </c>
      <c r="E3661" t="str">
        <f t="shared" si="750"/>
        <v>ON</v>
      </c>
      <c r="F3661" s="13">
        <f t="shared" si="739"/>
        <v>43496</v>
      </c>
      <c r="G3661" s="14" t="str">
        <f t="shared" si="751"/>
        <v>Avg of 4 NM Projects</v>
      </c>
      <c r="H3661" s="15">
        <f t="shared" si="740"/>
        <v>10</v>
      </c>
      <c r="I3661" s="93">
        <v>41.475000000000001</v>
      </c>
      <c r="J3661">
        <f t="shared" si="741"/>
        <v>0.23300561797752808</v>
      </c>
      <c r="K3661" s="4">
        <v>79.510000000000005</v>
      </c>
      <c r="L3661" s="4">
        <v>62.11</v>
      </c>
      <c r="M3661" s="16">
        <f t="shared" si="742"/>
        <v>2.5760122500000002</v>
      </c>
      <c r="N3661">
        <f t="shared" si="743"/>
        <v>0</v>
      </c>
      <c r="O3661">
        <f t="shared" si="744"/>
        <v>0</v>
      </c>
      <c r="P3661" s="63">
        <f t="shared" si="745"/>
        <v>0</v>
      </c>
    </row>
    <row r="3662" spans="1:18" x14ac:dyDescent="0.3">
      <c r="A3662">
        <f t="shared" si="746"/>
        <v>2019</v>
      </c>
      <c r="B3662">
        <f t="shared" si="747"/>
        <v>1</v>
      </c>
      <c r="C3662">
        <f t="shared" si="748"/>
        <v>31</v>
      </c>
      <c r="D3662">
        <f t="shared" si="749"/>
        <v>3</v>
      </c>
      <c r="E3662" t="str">
        <f t="shared" si="750"/>
        <v>ON</v>
      </c>
      <c r="F3662" s="13">
        <f t="shared" si="739"/>
        <v>43496</v>
      </c>
      <c r="G3662" s="14" t="str">
        <f t="shared" si="751"/>
        <v>Avg of 4 NM Projects</v>
      </c>
      <c r="H3662" s="15">
        <f t="shared" si="740"/>
        <v>11</v>
      </c>
      <c r="I3662" s="93">
        <v>57.350000000000009</v>
      </c>
      <c r="J3662">
        <f t="shared" si="741"/>
        <v>0.32219101123595512</v>
      </c>
      <c r="K3662" s="4">
        <v>113.23</v>
      </c>
      <c r="L3662" s="4">
        <v>60.96</v>
      </c>
      <c r="M3662" s="16">
        <f t="shared" si="742"/>
        <v>3.4960560000000003</v>
      </c>
      <c r="N3662">
        <f t="shared" si="743"/>
        <v>0</v>
      </c>
      <c r="O3662">
        <f t="shared" si="744"/>
        <v>0</v>
      </c>
      <c r="P3662" s="63">
        <f t="shared" si="745"/>
        <v>0</v>
      </c>
    </row>
    <row r="3663" spans="1:18" x14ac:dyDescent="0.3">
      <c r="A3663">
        <f t="shared" si="746"/>
        <v>2019</v>
      </c>
      <c r="B3663">
        <f t="shared" si="747"/>
        <v>1</v>
      </c>
      <c r="C3663">
        <f t="shared" si="748"/>
        <v>31</v>
      </c>
      <c r="D3663">
        <f t="shared" si="749"/>
        <v>3</v>
      </c>
      <c r="E3663" t="str">
        <f t="shared" si="750"/>
        <v>ON</v>
      </c>
      <c r="F3663" s="13">
        <f t="shared" si="739"/>
        <v>43496</v>
      </c>
      <c r="G3663" s="14" t="str">
        <f t="shared" si="751"/>
        <v>Avg of 4 NM Projects</v>
      </c>
      <c r="H3663" s="15">
        <f t="shared" si="740"/>
        <v>12</v>
      </c>
      <c r="I3663" s="93">
        <v>64.39</v>
      </c>
      <c r="J3663">
        <f t="shared" si="741"/>
        <v>0.36174157303370785</v>
      </c>
      <c r="K3663" s="4">
        <v>98.88</v>
      </c>
      <c r="L3663" s="4">
        <v>56.05</v>
      </c>
      <c r="M3663" s="16">
        <f t="shared" si="742"/>
        <v>3.6090594999999999</v>
      </c>
      <c r="N3663">
        <f t="shared" si="743"/>
        <v>0</v>
      </c>
      <c r="O3663">
        <f t="shared" si="744"/>
        <v>0</v>
      </c>
      <c r="P3663" s="63">
        <f t="shared" si="745"/>
        <v>0</v>
      </c>
    </row>
    <row r="3664" spans="1:18" x14ac:dyDescent="0.3">
      <c r="A3664">
        <f t="shared" si="746"/>
        <v>2019</v>
      </c>
      <c r="B3664">
        <f t="shared" si="747"/>
        <v>1</v>
      </c>
      <c r="C3664">
        <f t="shared" si="748"/>
        <v>31</v>
      </c>
      <c r="D3664">
        <f t="shared" si="749"/>
        <v>3</v>
      </c>
      <c r="E3664" t="str">
        <f t="shared" si="750"/>
        <v>ON</v>
      </c>
      <c r="F3664" s="13">
        <f t="shared" si="739"/>
        <v>43496</v>
      </c>
      <c r="G3664" s="14" t="str">
        <f t="shared" si="751"/>
        <v>Avg of 4 NM Projects</v>
      </c>
      <c r="H3664" s="15">
        <f t="shared" si="740"/>
        <v>13</v>
      </c>
      <c r="I3664" s="93">
        <v>58.5</v>
      </c>
      <c r="J3664">
        <f t="shared" si="741"/>
        <v>0.32865168539325845</v>
      </c>
      <c r="K3664" s="4">
        <v>91</v>
      </c>
      <c r="L3664" s="4">
        <v>57.92</v>
      </c>
      <c r="M3664" s="16">
        <f t="shared" si="742"/>
        <v>3.3883200000000002</v>
      </c>
      <c r="N3664">
        <f t="shared" si="743"/>
        <v>0</v>
      </c>
      <c r="O3664">
        <f t="shared" si="744"/>
        <v>0</v>
      </c>
      <c r="P3664" s="63">
        <f t="shared" si="745"/>
        <v>0</v>
      </c>
    </row>
    <row r="3665" spans="1:18" x14ac:dyDescent="0.3">
      <c r="A3665">
        <f t="shared" si="746"/>
        <v>2019</v>
      </c>
      <c r="B3665">
        <f t="shared" si="747"/>
        <v>1</v>
      </c>
      <c r="C3665">
        <f t="shared" si="748"/>
        <v>31</v>
      </c>
      <c r="D3665">
        <f t="shared" si="749"/>
        <v>3</v>
      </c>
      <c r="E3665" t="str">
        <f t="shared" si="750"/>
        <v>ON</v>
      </c>
      <c r="F3665" s="13">
        <f t="shared" si="739"/>
        <v>43496</v>
      </c>
      <c r="G3665" s="14" t="str">
        <f t="shared" si="751"/>
        <v>Avg of 4 NM Projects</v>
      </c>
      <c r="H3665" s="15">
        <f t="shared" si="740"/>
        <v>14</v>
      </c>
      <c r="I3665" s="93">
        <v>38.524999999999999</v>
      </c>
      <c r="J3665">
        <f t="shared" si="741"/>
        <v>0.21643258426966291</v>
      </c>
      <c r="K3665" s="4">
        <v>90.41</v>
      </c>
      <c r="L3665" s="4">
        <v>55.61</v>
      </c>
      <c r="M3665" s="16">
        <f t="shared" si="742"/>
        <v>2.1423752500000002</v>
      </c>
      <c r="N3665">
        <f t="shared" si="743"/>
        <v>0</v>
      </c>
      <c r="O3665">
        <f t="shared" si="744"/>
        <v>0</v>
      </c>
      <c r="P3665" s="63">
        <f t="shared" si="745"/>
        <v>0</v>
      </c>
    </row>
    <row r="3666" spans="1:18" x14ac:dyDescent="0.3">
      <c r="A3666">
        <f t="shared" si="746"/>
        <v>2019</v>
      </c>
      <c r="B3666">
        <f t="shared" si="747"/>
        <v>1</v>
      </c>
      <c r="C3666">
        <f t="shared" si="748"/>
        <v>31</v>
      </c>
      <c r="D3666">
        <f t="shared" si="749"/>
        <v>3</v>
      </c>
      <c r="E3666" t="str">
        <f t="shared" si="750"/>
        <v>ON</v>
      </c>
      <c r="F3666" s="13">
        <f t="shared" si="739"/>
        <v>43496</v>
      </c>
      <c r="G3666" s="14" t="str">
        <f t="shared" si="751"/>
        <v>Avg of 4 NM Projects</v>
      </c>
      <c r="H3666" s="15">
        <f t="shared" si="740"/>
        <v>15</v>
      </c>
      <c r="I3666" s="93">
        <v>20.22</v>
      </c>
      <c r="J3666">
        <f t="shared" si="741"/>
        <v>0.11359550561797752</v>
      </c>
      <c r="K3666" s="4">
        <v>94.51</v>
      </c>
      <c r="L3666" s="4">
        <v>54.83</v>
      </c>
      <c r="M3666" s="16">
        <f t="shared" si="742"/>
        <v>1.1086625999999999</v>
      </c>
      <c r="N3666">
        <f t="shared" si="743"/>
        <v>0</v>
      </c>
      <c r="O3666">
        <f t="shared" si="744"/>
        <v>0</v>
      </c>
      <c r="P3666" s="63">
        <f t="shared" si="745"/>
        <v>0</v>
      </c>
    </row>
    <row r="3667" spans="1:18" x14ac:dyDescent="0.3">
      <c r="A3667">
        <f t="shared" si="746"/>
        <v>2019</v>
      </c>
      <c r="B3667">
        <f t="shared" si="747"/>
        <v>1</v>
      </c>
      <c r="C3667">
        <f t="shared" si="748"/>
        <v>31</v>
      </c>
      <c r="D3667">
        <f t="shared" si="749"/>
        <v>3</v>
      </c>
      <c r="E3667" t="str">
        <f t="shared" si="750"/>
        <v>ON</v>
      </c>
      <c r="F3667" s="13">
        <f t="shared" si="739"/>
        <v>43496</v>
      </c>
      <c r="G3667" s="14" t="str">
        <f t="shared" si="751"/>
        <v>Avg of 4 NM Projects</v>
      </c>
      <c r="H3667" s="15">
        <f t="shared" si="740"/>
        <v>16</v>
      </c>
      <c r="I3667" s="93">
        <v>7.1649999999999991</v>
      </c>
      <c r="J3667">
        <f t="shared" si="741"/>
        <v>4.0252808988764037E-2</v>
      </c>
      <c r="K3667" s="4">
        <v>97.89</v>
      </c>
      <c r="L3667" s="4">
        <v>56.08</v>
      </c>
      <c r="M3667" s="16">
        <f t="shared" si="742"/>
        <v>0.40181319999999993</v>
      </c>
      <c r="N3667">
        <f t="shared" si="743"/>
        <v>0</v>
      </c>
      <c r="O3667">
        <f t="shared" si="744"/>
        <v>0</v>
      </c>
      <c r="P3667" s="63">
        <f t="shared" si="745"/>
        <v>0</v>
      </c>
    </row>
    <row r="3668" spans="1:18" x14ac:dyDescent="0.3">
      <c r="A3668">
        <f t="shared" si="746"/>
        <v>2019</v>
      </c>
      <c r="B3668">
        <f t="shared" si="747"/>
        <v>1</v>
      </c>
      <c r="C3668">
        <f t="shared" si="748"/>
        <v>31</v>
      </c>
      <c r="D3668">
        <f t="shared" si="749"/>
        <v>3</v>
      </c>
      <c r="E3668" t="str">
        <f t="shared" si="750"/>
        <v>ON</v>
      </c>
      <c r="F3668" s="13">
        <f t="shared" si="739"/>
        <v>43496</v>
      </c>
      <c r="G3668" s="14" t="str">
        <f t="shared" si="751"/>
        <v>Avg of 4 NM Projects</v>
      </c>
      <c r="H3668" s="15">
        <f t="shared" si="740"/>
        <v>17</v>
      </c>
      <c r="I3668" s="93">
        <v>-0.12499999999999989</v>
      </c>
      <c r="J3668">
        <f t="shared" si="741"/>
        <v>-7.0224719101123529E-4</v>
      </c>
      <c r="K3668" s="4">
        <v>111.26</v>
      </c>
      <c r="L3668" s="4">
        <v>55.81</v>
      </c>
      <c r="M3668" s="16">
        <f t="shared" si="742"/>
        <v>-6.9762499999999937E-3</v>
      </c>
      <c r="N3668">
        <f t="shared" si="743"/>
        <v>0</v>
      </c>
      <c r="O3668">
        <f t="shared" si="744"/>
        <v>0</v>
      </c>
      <c r="P3668" s="63">
        <f t="shared" si="745"/>
        <v>0</v>
      </c>
    </row>
    <row r="3669" spans="1:18" x14ac:dyDescent="0.3">
      <c r="A3669">
        <f t="shared" si="746"/>
        <v>2019</v>
      </c>
      <c r="B3669">
        <f t="shared" si="747"/>
        <v>1</v>
      </c>
      <c r="C3669">
        <f t="shared" si="748"/>
        <v>31</v>
      </c>
      <c r="D3669">
        <f t="shared" si="749"/>
        <v>3</v>
      </c>
      <c r="E3669" t="str">
        <f t="shared" si="750"/>
        <v>ON</v>
      </c>
      <c r="F3669" s="13">
        <f t="shared" si="739"/>
        <v>43496</v>
      </c>
      <c r="G3669" s="14" t="str">
        <f t="shared" si="751"/>
        <v>Avg of 4 NM Projects</v>
      </c>
      <c r="H3669" s="15">
        <f t="shared" si="740"/>
        <v>18</v>
      </c>
      <c r="I3669" s="93">
        <v>-1.54</v>
      </c>
      <c r="J3669">
        <f t="shared" si="741"/>
        <v>-8.6516853932584268E-3</v>
      </c>
      <c r="K3669" s="4">
        <v>126.66</v>
      </c>
      <c r="L3669" s="4">
        <v>63.75</v>
      </c>
      <c r="M3669" s="16">
        <f t="shared" si="742"/>
        <v>-9.8174999999999998E-2</v>
      </c>
      <c r="N3669">
        <f t="shared" si="743"/>
        <v>0</v>
      </c>
      <c r="O3669">
        <f t="shared" si="744"/>
        <v>0</v>
      </c>
      <c r="P3669" s="63">
        <f t="shared" si="745"/>
        <v>0</v>
      </c>
    </row>
    <row r="3670" spans="1:18" x14ac:dyDescent="0.3">
      <c r="A3670">
        <f t="shared" si="746"/>
        <v>2019</v>
      </c>
      <c r="B3670">
        <f t="shared" si="747"/>
        <v>1</v>
      </c>
      <c r="C3670">
        <f t="shared" si="748"/>
        <v>31</v>
      </c>
      <c r="D3670">
        <f t="shared" si="749"/>
        <v>3</v>
      </c>
      <c r="E3670" t="str">
        <f t="shared" si="750"/>
        <v>ON</v>
      </c>
      <c r="F3670" s="13">
        <f t="shared" si="739"/>
        <v>43496</v>
      </c>
      <c r="G3670" s="14" t="str">
        <f t="shared" si="751"/>
        <v>Avg of 4 NM Projects</v>
      </c>
      <c r="H3670" s="15">
        <f t="shared" si="740"/>
        <v>19</v>
      </c>
      <c r="I3670" s="93">
        <v>-1.1499999999999999</v>
      </c>
      <c r="J3670">
        <f t="shared" si="741"/>
        <v>-6.4606741573033704E-3</v>
      </c>
      <c r="K3670" s="4">
        <v>122.76</v>
      </c>
      <c r="L3670" s="4">
        <v>67.599999999999994</v>
      </c>
      <c r="M3670" s="16">
        <f t="shared" si="742"/>
        <v>-7.7739999999999976E-2</v>
      </c>
      <c r="N3670">
        <f t="shared" si="743"/>
        <v>0</v>
      </c>
      <c r="O3670">
        <f t="shared" si="744"/>
        <v>0</v>
      </c>
      <c r="P3670" s="63">
        <f t="shared" si="745"/>
        <v>0</v>
      </c>
    </row>
    <row r="3671" spans="1:18" x14ac:dyDescent="0.3">
      <c r="A3671">
        <f t="shared" si="746"/>
        <v>2019</v>
      </c>
      <c r="B3671">
        <f t="shared" si="747"/>
        <v>1</v>
      </c>
      <c r="C3671">
        <f t="shared" si="748"/>
        <v>31</v>
      </c>
      <c r="D3671">
        <f t="shared" si="749"/>
        <v>3</v>
      </c>
      <c r="E3671" t="str">
        <f t="shared" si="750"/>
        <v>ON</v>
      </c>
      <c r="F3671" s="13">
        <f t="shared" si="739"/>
        <v>43496</v>
      </c>
      <c r="G3671" s="14" t="str">
        <f t="shared" si="751"/>
        <v>Avg of 4 NM Projects</v>
      </c>
      <c r="H3671" s="15">
        <f t="shared" si="740"/>
        <v>20</v>
      </c>
      <c r="I3671" s="93">
        <v>-1.28</v>
      </c>
      <c r="J3671">
        <f t="shared" si="741"/>
        <v>-7.1910112359550565E-3</v>
      </c>
      <c r="K3671" s="4">
        <v>116.02</v>
      </c>
      <c r="L3671" s="4">
        <v>60.15</v>
      </c>
      <c r="M3671" s="16">
        <f t="shared" si="742"/>
        <v>-7.6992000000000005E-2</v>
      </c>
      <c r="N3671">
        <f t="shared" si="743"/>
        <v>0</v>
      </c>
      <c r="O3671">
        <f t="shared" si="744"/>
        <v>0</v>
      </c>
      <c r="P3671" s="63">
        <f t="shared" si="745"/>
        <v>0</v>
      </c>
    </row>
    <row r="3672" spans="1:18" x14ac:dyDescent="0.3">
      <c r="A3672">
        <f t="shared" si="746"/>
        <v>2019</v>
      </c>
      <c r="B3672">
        <f t="shared" si="747"/>
        <v>1</v>
      </c>
      <c r="C3672">
        <f t="shared" si="748"/>
        <v>31</v>
      </c>
      <c r="D3672">
        <f t="shared" si="749"/>
        <v>3</v>
      </c>
      <c r="E3672" t="str">
        <f t="shared" si="750"/>
        <v>ON</v>
      </c>
      <c r="F3672" s="13">
        <f t="shared" si="739"/>
        <v>43496</v>
      </c>
      <c r="G3672" s="14" t="str">
        <f t="shared" si="751"/>
        <v>Avg of 4 NM Projects</v>
      </c>
      <c r="H3672" s="15">
        <f t="shared" si="740"/>
        <v>21</v>
      </c>
      <c r="I3672" s="93">
        <v>-1.2799999999999998</v>
      </c>
      <c r="J3672">
        <f t="shared" si="741"/>
        <v>-7.1910112359550547E-3</v>
      </c>
      <c r="K3672" s="4">
        <v>101.63</v>
      </c>
      <c r="L3672" s="4">
        <v>57.55</v>
      </c>
      <c r="M3672" s="16">
        <f t="shared" si="742"/>
        <v>-7.3663999999999993E-2</v>
      </c>
      <c r="N3672">
        <f t="shared" si="743"/>
        <v>0</v>
      </c>
      <c r="O3672">
        <f t="shared" si="744"/>
        <v>0</v>
      </c>
      <c r="P3672" s="63">
        <f t="shared" si="745"/>
        <v>0</v>
      </c>
    </row>
    <row r="3673" spans="1:18" x14ac:dyDescent="0.3">
      <c r="A3673">
        <f t="shared" si="746"/>
        <v>2019</v>
      </c>
      <c r="B3673">
        <f t="shared" si="747"/>
        <v>1</v>
      </c>
      <c r="C3673">
        <f t="shared" si="748"/>
        <v>31</v>
      </c>
      <c r="D3673">
        <f t="shared" si="749"/>
        <v>3</v>
      </c>
      <c r="E3673" t="str">
        <f t="shared" si="750"/>
        <v>ON</v>
      </c>
      <c r="F3673" s="13">
        <f t="shared" si="739"/>
        <v>43496</v>
      </c>
      <c r="G3673" s="14" t="str">
        <f t="shared" si="751"/>
        <v>Avg of 4 NM Projects</v>
      </c>
      <c r="H3673" s="15">
        <f t="shared" si="740"/>
        <v>22</v>
      </c>
      <c r="I3673" s="93">
        <v>-1.28</v>
      </c>
      <c r="J3673">
        <f t="shared" si="741"/>
        <v>-7.1910112359550565E-3</v>
      </c>
      <c r="K3673" s="4">
        <v>92.56</v>
      </c>
      <c r="L3673" s="4">
        <v>56.08</v>
      </c>
      <c r="M3673" s="16">
        <f t="shared" si="742"/>
        <v>-7.1782399999999996E-2</v>
      </c>
      <c r="N3673">
        <f t="shared" si="743"/>
        <v>0</v>
      </c>
      <c r="O3673">
        <f t="shared" si="744"/>
        <v>0</v>
      </c>
      <c r="P3673" s="63">
        <f t="shared" si="745"/>
        <v>0</v>
      </c>
    </row>
    <row r="3674" spans="1:18" x14ac:dyDescent="0.3">
      <c r="A3674">
        <f t="shared" si="746"/>
        <v>2019</v>
      </c>
      <c r="B3674">
        <f t="shared" si="747"/>
        <v>1</v>
      </c>
      <c r="C3674">
        <f t="shared" si="748"/>
        <v>31</v>
      </c>
      <c r="D3674">
        <f t="shared" si="749"/>
        <v>3</v>
      </c>
      <c r="E3674" t="str">
        <f t="shared" si="750"/>
        <v>ON</v>
      </c>
      <c r="F3674" s="13">
        <f t="shared" si="739"/>
        <v>43496</v>
      </c>
      <c r="G3674" s="14" t="str">
        <f t="shared" si="751"/>
        <v>Avg of 4 NM Projects</v>
      </c>
      <c r="H3674" s="15">
        <f t="shared" si="740"/>
        <v>23</v>
      </c>
      <c r="I3674" s="93">
        <v>-1.1499999999999999</v>
      </c>
      <c r="J3674">
        <f t="shared" si="741"/>
        <v>-6.4606741573033704E-3</v>
      </c>
      <c r="K3674" s="4">
        <v>88.15</v>
      </c>
      <c r="L3674" s="4">
        <v>51.81</v>
      </c>
      <c r="M3674" s="16">
        <f t="shared" si="742"/>
        <v>-5.9581499999999996E-2</v>
      </c>
      <c r="N3674">
        <f t="shared" si="743"/>
        <v>0</v>
      </c>
      <c r="O3674">
        <f t="shared" si="744"/>
        <v>0</v>
      </c>
      <c r="P3674" s="63">
        <f t="shared" si="745"/>
        <v>0</v>
      </c>
    </row>
    <row r="3675" spans="1:18" x14ac:dyDescent="0.3">
      <c r="A3675">
        <f t="shared" si="746"/>
        <v>2019</v>
      </c>
      <c r="B3675">
        <f t="shared" si="747"/>
        <v>1</v>
      </c>
      <c r="C3675">
        <f t="shared" si="748"/>
        <v>31</v>
      </c>
      <c r="D3675">
        <f t="shared" si="749"/>
        <v>3</v>
      </c>
      <c r="E3675" t="str">
        <f t="shared" si="750"/>
        <v>OFF</v>
      </c>
      <c r="F3675" s="13">
        <f t="shared" si="739"/>
        <v>43496</v>
      </c>
      <c r="G3675" s="14" t="str">
        <f t="shared" si="751"/>
        <v>Avg of 4 NM Projects</v>
      </c>
      <c r="H3675" s="15">
        <f t="shared" si="740"/>
        <v>24</v>
      </c>
      <c r="I3675" s="93">
        <v>-1.4100000000000001</v>
      </c>
      <c r="J3675">
        <f t="shared" si="741"/>
        <v>-7.9213483146067416E-3</v>
      </c>
      <c r="K3675" s="4">
        <v>92.19</v>
      </c>
      <c r="L3675" s="4">
        <v>54.68</v>
      </c>
      <c r="M3675" s="16">
        <f t="shared" si="742"/>
        <v>-7.7098800000000009E-2</v>
      </c>
      <c r="N3675">
        <f t="shared" si="743"/>
        <v>0</v>
      </c>
      <c r="O3675">
        <f t="shared" si="744"/>
        <v>0</v>
      </c>
      <c r="P3675" s="63">
        <f t="shared" si="745"/>
        <v>0</v>
      </c>
    </row>
    <row r="3676" spans="1:18" x14ac:dyDescent="0.3">
      <c r="A3676">
        <f t="shared" si="746"/>
        <v>2019</v>
      </c>
      <c r="B3676">
        <f t="shared" si="747"/>
        <v>2</v>
      </c>
      <c r="C3676">
        <f t="shared" si="748"/>
        <v>1</v>
      </c>
      <c r="D3676">
        <f t="shared" si="749"/>
        <v>1</v>
      </c>
      <c r="E3676" t="str">
        <f t="shared" si="750"/>
        <v>OFF</v>
      </c>
      <c r="F3676" s="13">
        <f t="shared" si="739"/>
        <v>43497</v>
      </c>
      <c r="G3676" s="14" t="str">
        <f t="shared" si="751"/>
        <v>Avg of 4 NM Projects</v>
      </c>
      <c r="H3676" s="15">
        <f t="shared" si="740"/>
        <v>1</v>
      </c>
      <c r="I3676" s="93">
        <v>-1.54</v>
      </c>
      <c r="J3676">
        <f t="shared" si="741"/>
        <v>-8.6516853932584268E-3</v>
      </c>
      <c r="K3676" s="4">
        <v>46.86</v>
      </c>
      <c r="L3676" s="4">
        <v>49.86</v>
      </c>
      <c r="M3676" s="16">
        <f t="shared" si="742"/>
        <v>-7.6784400000000003E-2</v>
      </c>
      <c r="N3676">
        <f t="shared" si="743"/>
        <v>0</v>
      </c>
      <c r="O3676">
        <f t="shared" si="744"/>
        <v>0</v>
      </c>
      <c r="P3676" s="63">
        <f t="shared" si="745"/>
        <v>0</v>
      </c>
      <c r="Q3676" s="34"/>
      <c r="R3676" s="34"/>
    </row>
    <row r="3677" spans="1:18" x14ac:dyDescent="0.3">
      <c r="A3677">
        <f t="shared" si="746"/>
        <v>2019</v>
      </c>
      <c r="B3677">
        <f t="shared" si="747"/>
        <v>2</v>
      </c>
      <c r="C3677">
        <f t="shared" si="748"/>
        <v>1</v>
      </c>
      <c r="D3677">
        <f t="shared" si="749"/>
        <v>1</v>
      </c>
      <c r="E3677" t="str">
        <f t="shared" si="750"/>
        <v>OFF</v>
      </c>
      <c r="F3677" s="13">
        <f t="shared" ref="F3677:F3740" si="752">+F3653+1</f>
        <v>43497</v>
      </c>
      <c r="G3677" s="14" t="str">
        <f t="shared" si="751"/>
        <v>Avg of 4 NM Projects</v>
      </c>
      <c r="H3677" s="15">
        <f t="shared" ref="H3677:H3740" si="753">H3653</f>
        <v>2</v>
      </c>
      <c r="I3677" s="93">
        <v>-1.1499999999999999</v>
      </c>
      <c r="J3677">
        <f t="shared" si="741"/>
        <v>-6.4606741573033704E-3</v>
      </c>
      <c r="K3677" s="4">
        <v>46.03</v>
      </c>
      <c r="L3677" s="4">
        <v>38.86</v>
      </c>
      <c r="M3677" s="16">
        <f t="shared" si="742"/>
        <v>-4.4688999999999993E-2</v>
      </c>
      <c r="N3677">
        <f t="shared" si="743"/>
        <v>0</v>
      </c>
      <c r="O3677">
        <f t="shared" si="744"/>
        <v>0</v>
      </c>
      <c r="P3677" s="63">
        <f t="shared" si="745"/>
        <v>0</v>
      </c>
    </row>
    <row r="3678" spans="1:18" x14ac:dyDescent="0.3">
      <c r="A3678">
        <f t="shared" si="746"/>
        <v>2019</v>
      </c>
      <c r="B3678">
        <f t="shared" si="747"/>
        <v>2</v>
      </c>
      <c r="C3678">
        <f t="shared" si="748"/>
        <v>1</v>
      </c>
      <c r="D3678">
        <f t="shared" si="749"/>
        <v>1</v>
      </c>
      <c r="E3678" t="str">
        <f t="shared" si="750"/>
        <v>OFF</v>
      </c>
      <c r="F3678" s="13">
        <f t="shared" si="752"/>
        <v>43497</v>
      </c>
      <c r="G3678" s="14" t="str">
        <f t="shared" si="751"/>
        <v>Avg of 4 NM Projects</v>
      </c>
      <c r="H3678" s="15">
        <f t="shared" si="753"/>
        <v>3</v>
      </c>
      <c r="I3678" s="93">
        <v>-1.28</v>
      </c>
      <c r="J3678">
        <f t="shared" si="741"/>
        <v>-7.1910112359550565E-3</v>
      </c>
      <c r="K3678" s="4">
        <v>45.78</v>
      </c>
      <c r="L3678" s="4">
        <v>40.659999999999997</v>
      </c>
      <c r="M3678" s="16">
        <f t="shared" si="742"/>
        <v>-5.2044799999999995E-2</v>
      </c>
      <c r="N3678">
        <f t="shared" si="743"/>
        <v>0</v>
      </c>
      <c r="O3678">
        <f t="shared" si="744"/>
        <v>0</v>
      </c>
      <c r="P3678" s="63">
        <f t="shared" si="745"/>
        <v>0</v>
      </c>
    </row>
    <row r="3679" spans="1:18" x14ac:dyDescent="0.3">
      <c r="A3679">
        <f t="shared" si="746"/>
        <v>2019</v>
      </c>
      <c r="B3679">
        <f t="shared" si="747"/>
        <v>2</v>
      </c>
      <c r="C3679">
        <f t="shared" si="748"/>
        <v>1</v>
      </c>
      <c r="D3679">
        <f t="shared" si="749"/>
        <v>1</v>
      </c>
      <c r="E3679" t="str">
        <f t="shared" si="750"/>
        <v>OFF</v>
      </c>
      <c r="F3679" s="13">
        <f t="shared" si="752"/>
        <v>43497</v>
      </c>
      <c r="G3679" s="14" t="str">
        <f t="shared" si="751"/>
        <v>Avg of 4 NM Projects</v>
      </c>
      <c r="H3679" s="15">
        <f t="shared" si="753"/>
        <v>4</v>
      </c>
      <c r="I3679" s="93">
        <v>-1.41</v>
      </c>
      <c r="J3679">
        <f t="shared" si="741"/>
        <v>-7.9213483146067416E-3</v>
      </c>
      <c r="K3679" s="4">
        <v>45.55</v>
      </c>
      <c r="L3679" s="4">
        <v>43.05</v>
      </c>
      <c r="M3679" s="16">
        <f t="shared" si="742"/>
        <v>-6.0700499999999991E-2</v>
      </c>
      <c r="N3679">
        <f t="shared" si="743"/>
        <v>0</v>
      </c>
      <c r="O3679">
        <f t="shared" si="744"/>
        <v>0</v>
      </c>
      <c r="P3679" s="63">
        <f t="shared" si="745"/>
        <v>0</v>
      </c>
    </row>
    <row r="3680" spans="1:18" x14ac:dyDescent="0.3">
      <c r="A3680">
        <f t="shared" si="746"/>
        <v>2019</v>
      </c>
      <c r="B3680">
        <f t="shared" si="747"/>
        <v>2</v>
      </c>
      <c r="C3680">
        <f t="shared" si="748"/>
        <v>1</v>
      </c>
      <c r="D3680">
        <f t="shared" si="749"/>
        <v>1</v>
      </c>
      <c r="E3680" t="str">
        <f t="shared" si="750"/>
        <v>OFF</v>
      </c>
      <c r="F3680" s="13">
        <f t="shared" si="752"/>
        <v>43497</v>
      </c>
      <c r="G3680" s="14" t="str">
        <f t="shared" si="751"/>
        <v>Avg of 4 NM Projects</v>
      </c>
      <c r="H3680" s="15">
        <f t="shared" si="753"/>
        <v>5</v>
      </c>
      <c r="I3680" s="93">
        <v>-1.4099999999999997</v>
      </c>
      <c r="J3680">
        <f t="shared" si="741"/>
        <v>-7.9213483146067399E-3</v>
      </c>
      <c r="K3680" s="4">
        <v>46.12</v>
      </c>
      <c r="L3680" s="4">
        <v>49.83</v>
      </c>
      <c r="M3680" s="16">
        <f t="shared" si="742"/>
        <v>-7.0260299999999984E-2</v>
      </c>
      <c r="N3680">
        <f t="shared" si="743"/>
        <v>0</v>
      </c>
      <c r="O3680">
        <f t="shared" si="744"/>
        <v>0</v>
      </c>
      <c r="P3680" s="63">
        <f t="shared" si="745"/>
        <v>0</v>
      </c>
    </row>
    <row r="3681" spans="1:16" x14ac:dyDescent="0.3">
      <c r="A3681">
        <f t="shared" si="746"/>
        <v>2019</v>
      </c>
      <c r="B3681">
        <f t="shared" si="747"/>
        <v>2</v>
      </c>
      <c r="C3681">
        <f t="shared" si="748"/>
        <v>1</v>
      </c>
      <c r="D3681">
        <f t="shared" si="749"/>
        <v>1</v>
      </c>
      <c r="E3681" t="str">
        <f t="shared" si="750"/>
        <v>OFF</v>
      </c>
      <c r="F3681" s="13">
        <f t="shared" si="752"/>
        <v>43497</v>
      </c>
      <c r="G3681" s="14" t="str">
        <f t="shared" si="751"/>
        <v>Avg of 4 NM Projects</v>
      </c>
      <c r="H3681" s="15">
        <f t="shared" si="753"/>
        <v>6</v>
      </c>
      <c r="I3681" s="93">
        <v>-1.28</v>
      </c>
      <c r="J3681">
        <f t="shared" si="741"/>
        <v>-7.1910112359550565E-3</v>
      </c>
      <c r="K3681" s="4">
        <v>63.26</v>
      </c>
      <c r="L3681" s="4">
        <v>117.79</v>
      </c>
      <c r="M3681" s="16">
        <f t="shared" si="742"/>
        <v>-0.15077120000000002</v>
      </c>
      <c r="N3681">
        <f t="shared" si="743"/>
        <v>0</v>
      </c>
      <c r="O3681">
        <f t="shared" si="744"/>
        <v>0</v>
      </c>
      <c r="P3681" s="63">
        <f t="shared" si="745"/>
        <v>0</v>
      </c>
    </row>
    <row r="3682" spans="1:16" x14ac:dyDescent="0.3">
      <c r="A3682">
        <f t="shared" si="746"/>
        <v>2019</v>
      </c>
      <c r="B3682">
        <f t="shared" si="747"/>
        <v>2</v>
      </c>
      <c r="C3682">
        <f t="shared" si="748"/>
        <v>1</v>
      </c>
      <c r="D3682">
        <f t="shared" si="749"/>
        <v>1</v>
      </c>
      <c r="E3682" t="str">
        <f t="shared" si="750"/>
        <v>OFF</v>
      </c>
      <c r="F3682" s="13">
        <f t="shared" si="752"/>
        <v>43497</v>
      </c>
      <c r="G3682" s="14" t="str">
        <f t="shared" si="751"/>
        <v>Avg of 4 NM Projects</v>
      </c>
      <c r="H3682" s="15">
        <f t="shared" si="753"/>
        <v>7</v>
      </c>
      <c r="I3682" s="93">
        <v>-1.1499999999999999</v>
      </c>
      <c r="J3682">
        <f t="shared" si="741"/>
        <v>-6.4606741573033704E-3</v>
      </c>
      <c r="K3682" s="4">
        <v>85.1</v>
      </c>
      <c r="L3682" s="4">
        <v>70.510000000000005</v>
      </c>
      <c r="M3682" s="16">
        <f t="shared" si="742"/>
        <v>-8.1086500000000006E-2</v>
      </c>
      <c r="N3682">
        <f t="shared" si="743"/>
        <v>0</v>
      </c>
      <c r="O3682">
        <f t="shared" si="744"/>
        <v>0</v>
      </c>
      <c r="P3682" s="63">
        <f t="shared" si="745"/>
        <v>0</v>
      </c>
    </row>
    <row r="3683" spans="1:16" x14ac:dyDescent="0.3">
      <c r="A3683">
        <f t="shared" si="746"/>
        <v>2019</v>
      </c>
      <c r="B3683">
        <f t="shared" si="747"/>
        <v>2</v>
      </c>
      <c r="C3683">
        <f t="shared" si="748"/>
        <v>1</v>
      </c>
      <c r="D3683">
        <f t="shared" si="749"/>
        <v>1</v>
      </c>
      <c r="E3683" t="str">
        <f t="shared" si="750"/>
        <v>OFF</v>
      </c>
      <c r="F3683" s="13">
        <f t="shared" si="752"/>
        <v>43497</v>
      </c>
      <c r="G3683" s="14" t="str">
        <f t="shared" si="751"/>
        <v>Avg of 4 NM Projects</v>
      </c>
      <c r="H3683" s="15">
        <f t="shared" si="753"/>
        <v>8</v>
      </c>
      <c r="I3683" s="93">
        <v>0.13</v>
      </c>
      <c r="J3683">
        <f t="shared" si="741"/>
        <v>7.3033707865168538E-4</v>
      </c>
      <c r="K3683" s="4">
        <v>75.89</v>
      </c>
      <c r="L3683" s="4">
        <v>73.56</v>
      </c>
      <c r="M3683" s="16">
        <f t="shared" si="742"/>
        <v>9.5628000000000015E-3</v>
      </c>
      <c r="N3683">
        <f t="shared" si="743"/>
        <v>0</v>
      </c>
      <c r="O3683">
        <f t="shared" si="744"/>
        <v>0</v>
      </c>
      <c r="P3683" s="63">
        <f t="shared" si="745"/>
        <v>0</v>
      </c>
    </row>
    <row r="3684" spans="1:16" x14ac:dyDescent="0.3">
      <c r="A3684">
        <f t="shared" si="746"/>
        <v>2019</v>
      </c>
      <c r="B3684">
        <f t="shared" si="747"/>
        <v>2</v>
      </c>
      <c r="C3684">
        <f t="shared" si="748"/>
        <v>1</v>
      </c>
      <c r="D3684">
        <f t="shared" si="749"/>
        <v>1</v>
      </c>
      <c r="E3684" t="str">
        <f t="shared" si="750"/>
        <v>OFF</v>
      </c>
      <c r="F3684" s="13">
        <f t="shared" si="752"/>
        <v>43497</v>
      </c>
      <c r="G3684" s="14" t="str">
        <f t="shared" si="751"/>
        <v>Avg of 4 NM Projects</v>
      </c>
      <c r="H3684" s="15">
        <f t="shared" si="753"/>
        <v>9</v>
      </c>
      <c r="I3684" s="93">
        <v>13.955</v>
      </c>
      <c r="J3684">
        <f t="shared" si="741"/>
        <v>7.8398876404494389E-2</v>
      </c>
      <c r="K3684" s="4">
        <v>71.540000000000006</v>
      </c>
      <c r="L3684" s="4">
        <v>68.53</v>
      </c>
      <c r="M3684" s="16">
        <f t="shared" si="742"/>
        <v>0.95633614999999994</v>
      </c>
      <c r="N3684">
        <f t="shared" si="743"/>
        <v>0</v>
      </c>
      <c r="O3684">
        <f t="shared" si="744"/>
        <v>0</v>
      </c>
      <c r="P3684" s="63">
        <f t="shared" si="745"/>
        <v>0</v>
      </c>
    </row>
    <row r="3685" spans="1:16" x14ac:dyDescent="0.3">
      <c r="A3685">
        <f t="shared" si="746"/>
        <v>2019</v>
      </c>
      <c r="B3685">
        <f t="shared" si="747"/>
        <v>2</v>
      </c>
      <c r="C3685">
        <f t="shared" si="748"/>
        <v>1</v>
      </c>
      <c r="D3685">
        <f t="shared" si="749"/>
        <v>1</v>
      </c>
      <c r="E3685" t="str">
        <f t="shared" si="750"/>
        <v>OFF</v>
      </c>
      <c r="F3685" s="13">
        <f t="shared" si="752"/>
        <v>43497</v>
      </c>
      <c r="G3685" s="14" t="str">
        <f t="shared" si="751"/>
        <v>Avg of 4 NM Projects</v>
      </c>
      <c r="H3685" s="15">
        <f t="shared" si="753"/>
        <v>10</v>
      </c>
      <c r="I3685" s="93">
        <v>25.35</v>
      </c>
      <c r="J3685">
        <f t="shared" si="741"/>
        <v>0.14241573033707866</v>
      </c>
      <c r="K3685" s="4">
        <v>68.45</v>
      </c>
      <c r="L3685" s="4">
        <v>56.44</v>
      </c>
      <c r="M3685" s="16">
        <f t="shared" si="742"/>
        <v>1.4307540000000001</v>
      </c>
      <c r="N3685">
        <f t="shared" si="743"/>
        <v>0</v>
      </c>
      <c r="O3685">
        <f t="shared" si="744"/>
        <v>0</v>
      </c>
      <c r="P3685" s="63">
        <f t="shared" si="745"/>
        <v>0</v>
      </c>
    </row>
    <row r="3686" spans="1:16" x14ac:dyDescent="0.3">
      <c r="A3686">
        <f t="shared" si="746"/>
        <v>2019</v>
      </c>
      <c r="B3686">
        <f t="shared" si="747"/>
        <v>2</v>
      </c>
      <c r="C3686">
        <f t="shared" si="748"/>
        <v>1</v>
      </c>
      <c r="D3686">
        <f t="shared" si="749"/>
        <v>1</v>
      </c>
      <c r="E3686" t="str">
        <f t="shared" si="750"/>
        <v>OFF</v>
      </c>
      <c r="F3686" s="13">
        <f t="shared" si="752"/>
        <v>43497</v>
      </c>
      <c r="G3686" s="14" t="str">
        <f t="shared" si="751"/>
        <v>Avg of 4 NM Projects</v>
      </c>
      <c r="H3686" s="15">
        <f t="shared" si="753"/>
        <v>11</v>
      </c>
      <c r="I3686" s="93">
        <v>36.480000000000004</v>
      </c>
      <c r="J3686">
        <f t="shared" si="741"/>
        <v>0.20494382022471913</v>
      </c>
      <c r="K3686" s="4">
        <v>50.52</v>
      </c>
      <c r="L3686" s="4">
        <v>46.08</v>
      </c>
      <c r="M3686" s="16">
        <f t="shared" si="742"/>
        <v>1.6809984000000002</v>
      </c>
      <c r="N3686">
        <f t="shared" si="743"/>
        <v>0</v>
      </c>
      <c r="O3686">
        <f t="shared" si="744"/>
        <v>0</v>
      </c>
      <c r="P3686" s="63">
        <f t="shared" si="745"/>
        <v>0</v>
      </c>
    </row>
    <row r="3687" spans="1:16" x14ac:dyDescent="0.3">
      <c r="A3687">
        <f t="shared" si="746"/>
        <v>2019</v>
      </c>
      <c r="B3687">
        <f t="shared" si="747"/>
        <v>2</v>
      </c>
      <c r="C3687">
        <f t="shared" si="748"/>
        <v>1</v>
      </c>
      <c r="D3687">
        <f t="shared" si="749"/>
        <v>1</v>
      </c>
      <c r="E3687" t="str">
        <f t="shared" si="750"/>
        <v>OFF</v>
      </c>
      <c r="F3687" s="13">
        <f t="shared" si="752"/>
        <v>43497</v>
      </c>
      <c r="G3687" s="14" t="str">
        <f t="shared" si="751"/>
        <v>Avg of 4 NM Projects</v>
      </c>
      <c r="H3687" s="15">
        <f t="shared" si="753"/>
        <v>12</v>
      </c>
      <c r="I3687" s="93">
        <v>41.08</v>
      </c>
      <c r="J3687">
        <f t="shared" si="741"/>
        <v>0.23078651685393259</v>
      </c>
      <c r="K3687" s="4">
        <v>48.28</v>
      </c>
      <c r="L3687" s="4">
        <v>43.86</v>
      </c>
      <c r="M3687" s="16">
        <f t="shared" si="742"/>
        <v>1.8017687999999998</v>
      </c>
      <c r="N3687">
        <f t="shared" si="743"/>
        <v>0</v>
      </c>
      <c r="O3687">
        <f t="shared" si="744"/>
        <v>0</v>
      </c>
      <c r="P3687" s="63">
        <f t="shared" si="745"/>
        <v>0</v>
      </c>
    </row>
    <row r="3688" spans="1:16" x14ac:dyDescent="0.3">
      <c r="A3688">
        <f t="shared" si="746"/>
        <v>2019</v>
      </c>
      <c r="B3688">
        <f t="shared" si="747"/>
        <v>2</v>
      </c>
      <c r="C3688">
        <f t="shared" si="748"/>
        <v>1</v>
      </c>
      <c r="D3688">
        <f t="shared" si="749"/>
        <v>1</v>
      </c>
      <c r="E3688" t="str">
        <f t="shared" si="750"/>
        <v>OFF</v>
      </c>
      <c r="F3688" s="13">
        <f t="shared" si="752"/>
        <v>43497</v>
      </c>
      <c r="G3688" s="14" t="str">
        <f t="shared" si="751"/>
        <v>Avg of 4 NM Projects</v>
      </c>
      <c r="H3688" s="15">
        <f t="shared" si="753"/>
        <v>13</v>
      </c>
      <c r="I3688" s="93">
        <v>48.51</v>
      </c>
      <c r="J3688">
        <f t="shared" si="741"/>
        <v>0.27252808988764043</v>
      </c>
      <c r="K3688" s="4">
        <v>47.23</v>
      </c>
      <c r="L3688" s="4">
        <v>44.38</v>
      </c>
      <c r="M3688" s="16">
        <f t="shared" si="742"/>
        <v>2.1528738000000001</v>
      </c>
      <c r="N3688">
        <f t="shared" si="743"/>
        <v>0</v>
      </c>
      <c r="O3688">
        <f t="shared" si="744"/>
        <v>0</v>
      </c>
      <c r="P3688" s="63">
        <f t="shared" si="745"/>
        <v>0</v>
      </c>
    </row>
    <row r="3689" spans="1:16" x14ac:dyDescent="0.3">
      <c r="A3689">
        <f t="shared" si="746"/>
        <v>2019</v>
      </c>
      <c r="B3689">
        <f t="shared" si="747"/>
        <v>2</v>
      </c>
      <c r="C3689">
        <f t="shared" si="748"/>
        <v>1</v>
      </c>
      <c r="D3689">
        <f t="shared" si="749"/>
        <v>1</v>
      </c>
      <c r="E3689" t="str">
        <f t="shared" si="750"/>
        <v>OFF</v>
      </c>
      <c r="F3689" s="13">
        <f t="shared" si="752"/>
        <v>43497</v>
      </c>
      <c r="G3689" s="14" t="str">
        <f t="shared" si="751"/>
        <v>Avg of 4 NM Projects</v>
      </c>
      <c r="H3689" s="15">
        <f t="shared" si="753"/>
        <v>14</v>
      </c>
      <c r="I3689" s="93">
        <v>50.944999999999993</v>
      </c>
      <c r="J3689">
        <f t="shared" si="741"/>
        <v>0.2862078651685393</v>
      </c>
      <c r="K3689" s="4">
        <v>46.88</v>
      </c>
      <c r="L3689" s="4">
        <v>43.77</v>
      </c>
      <c r="M3689" s="16">
        <f t="shared" si="742"/>
        <v>2.2298626499999998</v>
      </c>
      <c r="N3689">
        <f t="shared" si="743"/>
        <v>0</v>
      </c>
      <c r="O3689">
        <f t="shared" si="744"/>
        <v>0</v>
      </c>
      <c r="P3689" s="63">
        <f t="shared" si="745"/>
        <v>0</v>
      </c>
    </row>
    <row r="3690" spans="1:16" x14ac:dyDescent="0.3">
      <c r="A3690">
        <f t="shared" si="746"/>
        <v>2019</v>
      </c>
      <c r="B3690">
        <f t="shared" si="747"/>
        <v>2</v>
      </c>
      <c r="C3690">
        <f t="shared" si="748"/>
        <v>1</v>
      </c>
      <c r="D3690">
        <f t="shared" si="749"/>
        <v>1</v>
      </c>
      <c r="E3690" t="str">
        <f t="shared" si="750"/>
        <v>OFF</v>
      </c>
      <c r="F3690" s="13">
        <f t="shared" si="752"/>
        <v>43497</v>
      </c>
      <c r="G3690" s="14" t="str">
        <f t="shared" si="751"/>
        <v>Avg of 4 NM Projects</v>
      </c>
      <c r="H3690" s="15">
        <f t="shared" si="753"/>
        <v>15</v>
      </c>
      <c r="I3690" s="93">
        <v>47.23</v>
      </c>
      <c r="J3690">
        <f t="shared" si="741"/>
        <v>0.26533707865168538</v>
      </c>
      <c r="K3690" s="4">
        <v>46.26</v>
      </c>
      <c r="L3690" s="4">
        <v>44.08</v>
      </c>
      <c r="M3690" s="16">
        <f t="shared" si="742"/>
        <v>2.0818983999999996</v>
      </c>
      <c r="N3690">
        <f t="shared" si="743"/>
        <v>0</v>
      </c>
      <c r="O3690">
        <f t="shared" si="744"/>
        <v>0</v>
      </c>
      <c r="P3690" s="63">
        <f t="shared" si="745"/>
        <v>0</v>
      </c>
    </row>
    <row r="3691" spans="1:16" x14ac:dyDescent="0.3">
      <c r="A3691">
        <f t="shared" si="746"/>
        <v>2019</v>
      </c>
      <c r="B3691">
        <f t="shared" si="747"/>
        <v>2</v>
      </c>
      <c r="C3691">
        <f t="shared" si="748"/>
        <v>1</v>
      </c>
      <c r="D3691">
        <f t="shared" si="749"/>
        <v>1</v>
      </c>
      <c r="E3691" t="str">
        <f t="shared" si="750"/>
        <v>OFF</v>
      </c>
      <c r="F3691" s="13">
        <f t="shared" si="752"/>
        <v>43497</v>
      </c>
      <c r="G3691" s="14" t="str">
        <f t="shared" si="751"/>
        <v>Avg of 4 NM Projects</v>
      </c>
      <c r="H3691" s="15">
        <f t="shared" si="753"/>
        <v>16</v>
      </c>
      <c r="I3691" s="93">
        <v>35.33</v>
      </c>
      <c r="J3691">
        <f t="shared" si="741"/>
        <v>0.19848314606741571</v>
      </c>
      <c r="K3691" s="4">
        <v>46.68</v>
      </c>
      <c r="L3691" s="4">
        <v>44.74</v>
      </c>
      <c r="M3691" s="16">
        <f t="shared" si="742"/>
        <v>1.5806642</v>
      </c>
      <c r="N3691">
        <f t="shared" si="743"/>
        <v>0</v>
      </c>
      <c r="O3691">
        <f t="shared" si="744"/>
        <v>0</v>
      </c>
      <c r="P3691" s="63">
        <f t="shared" si="745"/>
        <v>0</v>
      </c>
    </row>
    <row r="3692" spans="1:16" x14ac:dyDescent="0.3">
      <c r="A3692">
        <f t="shared" si="746"/>
        <v>2019</v>
      </c>
      <c r="B3692">
        <f t="shared" si="747"/>
        <v>2</v>
      </c>
      <c r="C3692">
        <f t="shared" si="748"/>
        <v>1</v>
      </c>
      <c r="D3692">
        <f t="shared" si="749"/>
        <v>1</v>
      </c>
      <c r="E3692" t="str">
        <f t="shared" si="750"/>
        <v>OFF</v>
      </c>
      <c r="F3692" s="13">
        <f t="shared" si="752"/>
        <v>43497</v>
      </c>
      <c r="G3692" s="14" t="str">
        <f t="shared" si="751"/>
        <v>Avg of 4 NM Projects</v>
      </c>
      <c r="H3692" s="15">
        <f t="shared" si="753"/>
        <v>17</v>
      </c>
      <c r="I3692" s="93">
        <v>7.04</v>
      </c>
      <c r="J3692">
        <f t="shared" si="741"/>
        <v>3.9550561797752806E-2</v>
      </c>
      <c r="K3692" s="4">
        <v>49.04</v>
      </c>
      <c r="L3692" s="4">
        <v>47.7</v>
      </c>
      <c r="M3692" s="16">
        <f t="shared" si="742"/>
        <v>0.33580800000000005</v>
      </c>
      <c r="N3692">
        <f t="shared" si="743"/>
        <v>0</v>
      </c>
      <c r="O3692">
        <f t="shared" si="744"/>
        <v>0</v>
      </c>
      <c r="P3692" s="63">
        <f t="shared" si="745"/>
        <v>0</v>
      </c>
    </row>
    <row r="3693" spans="1:16" x14ac:dyDescent="0.3">
      <c r="A3693">
        <f t="shared" si="746"/>
        <v>2019</v>
      </c>
      <c r="B3693">
        <f t="shared" si="747"/>
        <v>2</v>
      </c>
      <c r="C3693">
        <f t="shared" si="748"/>
        <v>1</v>
      </c>
      <c r="D3693">
        <f t="shared" si="749"/>
        <v>1</v>
      </c>
      <c r="E3693" t="str">
        <f t="shared" si="750"/>
        <v>OFF</v>
      </c>
      <c r="F3693" s="13">
        <f t="shared" si="752"/>
        <v>43497</v>
      </c>
      <c r="G3693" s="14" t="str">
        <f t="shared" si="751"/>
        <v>Avg of 4 NM Projects</v>
      </c>
      <c r="H3693" s="15">
        <f t="shared" si="753"/>
        <v>18</v>
      </c>
      <c r="I3693" s="93">
        <v>-0.64</v>
      </c>
      <c r="J3693">
        <f t="shared" si="741"/>
        <v>-3.5955056179775282E-3</v>
      </c>
      <c r="K3693" s="4">
        <v>72.849999999999994</v>
      </c>
      <c r="L3693" s="4">
        <v>59.23</v>
      </c>
      <c r="M3693" s="16">
        <f t="shared" si="742"/>
        <v>-3.7907199999999995E-2</v>
      </c>
      <c r="N3693">
        <f t="shared" si="743"/>
        <v>0</v>
      </c>
      <c r="O3693">
        <f t="shared" si="744"/>
        <v>0</v>
      </c>
      <c r="P3693" s="63">
        <f t="shared" si="745"/>
        <v>0</v>
      </c>
    </row>
    <row r="3694" spans="1:16" x14ac:dyDescent="0.3">
      <c r="A3694">
        <f t="shared" si="746"/>
        <v>2019</v>
      </c>
      <c r="B3694">
        <f t="shared" si="747"/>
        <v>2</v>
      </c>
      <c r="C3694">
        <f t="shared" si="748"/>
        <v>1</v>
      </c>
      <c r="D3694">
        <f t="shared" si="749"/>
        <v>1</v>
      </c>
      <c r="E3694" t="str">
        <f t="shared" si="750"/>
        <v>OFF</v>
      </c>
      <c r="F3694" s="13">
        <f t="shared" si="752"/>
        <v>43497</v>
      </c>
      <c r="G3694" s="14" t="str">
        <f t="shared" si="751"/>
        <v>Avg of 4 NM Projects</v>
      </c>
      <c r="H3694" s="15">
        <f t="shared" si="753"/>
        <v>19</v>
      </c>
      <c r="I3694" s="93">
        <v>-0.77</v>
      </c>
      <c r="J3694">
        <f t="shared" si="741"/>
        <v>-4.3258426966292134E-3</v>
      </c>
      <c r="K3694" s="4">
        <v>69.790000000000006</v>
      </c>
      <c r="L3694" s="4">
        <v>63.68</v>
      </c>
      <c r="M3694" s="16">
        <f t="shared" si="742"/>
        <v>-4.9033599999999997E-2</v>
      </c>
      <c r="N3694">
        <f t="shared" si="743"/>
        <v>0</v>
      </c>
      <c r="O3694">
        <f t="shared" si="744"/>
        <v>0</v>
      </c>
      <c r="P3694" s="63">
        <f t="shared" si="745"/>
        <v>0</v>
      </c>
    </row>
    <row r="3695" spans="1:16" x14ac:dyDescent="0.3">
      <c r="A3695">
        <f t="shared" si="746"/>
        <v>2019</v>
      </c>
      <c r="B3695">
        <f t="shared" si="747"/>
        <v>2</v>
      </c>
      <c r="C3695">
        <f t="shared" si="748"/>
        <v>1</v>
      </c>
      <c r="D3695">
        <f t="shared" si="749"/>
        <v>1</v>
      </c>
      <c r="E3695" t="str">
        <f t="shared" si="750"/>
        <v>OFF</v>
      </c>
      <c r="F3695" s="13">
        <f t="shared" si="752"/>
        <v>43497</v>
      </c>
      <c r="G3695" s="14" t="str">
        <f t="shared" si="751"/>
        <v>Avg of 4 NM Projects</v>
      </c>
      <c r="H3695" s="15">
        <f t="shared" si="753"/>
        <v>20</v>
      </c>
      <c r="I3695" s="93">
        <v>-0.51</v>
      </c>
      <c r="J3695">
        <f t="shared" si="741"/>
        <v>-2.8651685393258426E-3</v>
      </c>
      <c r="K3695" s="4">
        <v>55.02</v>
      </c>
      <c r="L3695" s="4">
        <v>57.37</v>
      </c>
      <c r="M3695" s="16">
        <f t="shared" si="742"/>
        <v>-2.9258699999999999E-2</v>
      </c>
      <c r="N3695">
        <f t="shared" si="743"/>
        <v>0</v>
      </c>
      <c r="O3695">
        <f t="shared" si="744"/>
        <v>0</v>
      </c>
      <c r="P3695" s="63">
        <f t="shared" si="745"/>
        <v>0</v>
      </c>
    </row>
    <row r="3696" spans="1:16" x14ac:dyDescent="0.3">
      <c r="A3696">
        <f t="shared" si="746"/>
        <v>2019</v>
      </c>
      <c r="B3696">
        <f t="shared" si="747"/>
        <v>2</v>
      </c>
      <c r="C3696">
        <f t="shared" si="748"/>
        <v>1</v>
      </c>
      <c r="D3696">
        <f t="shared" si="749"/>
        <v>1</v>
      </c>
      <c r="E3696" t="str">
        <f t="shared" si="750"/>
        <v>OFF</v>
      </c>
      <c r="F3696" s="13">
        <f t="shared" si="752"/>
        <v>43497</v>
      </c>
      <c r="G3696" s="14" t="str">
        <f t="shared" si="751"/>
        <v>Avg of 4 NM Projects</v>
      </c>
      <c r="H3696" s="15">
        <f t="shared" si="753"/>
        <v>21</v>
      </c>
      <c r="I3696" s="93">
        <v>-0.64</v>
      </c>
      <c r="J3696">
        <f t="shared" si="741"/>
        <v>-3.5955056179775282E-3</v>
      </c>
      <c r="K3696" s="4">
        <v>50.38</v>
      </c>
      <c r="L3696" s="4">
        <v>54.66</v>
      </c>
      <c r="M3696" s="16">
        <f t="shared" si="742"/>
        <v>-3.4982399999999997E-2</v>
      </c>
      <c r="N3696">
        <f t="shared" si="743"/>
        <v>0</v>
      </c>
      <c r="O3696">
        <f t="shared" si="744"/>
        <v>0</v>
      </c>
      <c r="P3696" s="63">
        <f t="shared" si="745"/>
        <v>0</v>
      </c>
    </row>
    <row r="3697" spans="1:18" x14ac:dyDescent="0.3">
      <c r="A3697">
        <f t="shared" si="746"/>
        <v>2019</v>
      </c>
      <c r="B3697">
        <f t="shared" si="747"/>
        <v>2</v>
      </c>
      <c r="C3697">
        <f t="shared" si="748"/>
        <v>1</v>
      </c>
      <c r="D3697">
        <f t="shared" si="749"/>
        <v>1</v>
      </c>
      <c r="E3697" t="str">
        <f t="shared" si="750"/>
        <v>OFF</v>
      </c>
      <c r="F3697" s="13">
        <f t="shared" si="752"/>
        <v>43497</v>
      </c>
      <c r="G3697" s="14" t="str">
        <f t="shared" si="751"/>
        <v>Avg of 4 NM Projects</v>
      </c>
      <c r="H3697" s="15">
        <f t="shared" si="753"/>
        <v>22</v>
      </c>
      <c r="I3697" s="93">
        <v>-0.64</v>
      </c>
      <c r="J3697">
        <f t="shared" si="741"/>
        <v>-3.5955056179775282E-3</v>
      </c>
      <c r="K3697" s="4">
        <v>50.58</v>
      </c>
      <c r="L3697" s="4">
        <v>42.25</v>
      </c>
      <c r="M3697" s="16">
        <f t="shared" si="742"/>
        <v>-2.7039999999999998E-2</v>
      </c>
      <c r="N3697">
        <f t="shared" si="743"/>
        <v>0</v>
      </c>
      <c r="O3697">
        <f t="shared" si="744"/>
        <v>0</v>
      </c>
      <c r="P3697" s="63">
        <f t="shared" si="745"/>
        <v>0</v>
      </c>
    </row>
    <row r="3698" spans="1:18" x14ac:dyDescent="0.3">
      <c r="A3698">
        <f t="shared" si="746"/>
        <v>2019</v>
      </c>
      <c r="B3698">
        <f t="shared" si="747"/>
        <v>2</v>
      </c>
      <c r="C3698">
        <f t="shared" si="748"/>
        <v>1</v>
      </c>
      <c r="D3698">
        <f t="shared" si="749"/>
        <v>1</v>
      </c>
      <c r="E3698" t="str">
        <f t="shared" si="750"/>
        <v>OFF</v>
      </c>
      <c r="F3698" s="13">
        <f t="shared" si="752"/>
        <v>43497</v>
      </c>
      <c r="G3698" s="14" t="str">
        <f t="shared" si="751"/>
        <v>Avg of 4 NM Projects</v>
      </c>
      <c r="H3698" s="15">
        <f t="shared" si="753"/>
        <v>23</v>
      </c>
      <c r="I3698" s="93">
        <v>-0.51</v>
      </c>
      <c r="J3698">
        <f t="shared" si="741"/>
        <v>-2.8651685393258426E-3</v>
      </c>
      <c r="K3698" s="4">
        <v>46.78</v>
      </c>
      <c r="L3698" s="4">
        <v>44.93</v>
      </c>
      <c r="M3698" s="16">
        <f t="shared" si="742"/>
        <v>-2.2914300000000002E-2</v>
      </c>
      <c r="N3698">
        <f t="shared" si="743"/>
        <v>0</v>
      </c>
      <c r="O3698">
        <f t="shared" si="744"/>
        <v>0</v>
      </c>
      <c r="P3698" s="63">
        <f t="shared" si="745"/>
        <v>0</v>
      </c>
    </row>
    <row r="3699" spans="1:18" x14ac:dyDescent="0.3">
      <c r="A3699">
        <f t="shared" si="746"/>
        <v>2019</v>
      </c>
      <c r="B3699">
        <f t="shared" si="747"/>
        <v>2</v>
      </c>
      <c r="C3699">
        <f t="shared" si="748"/>
        <v>1</v>
      </c>
      <c r="D3699">
        <f t="shared" si="749"/>
        <v>1</v>
      </c>
      <c r="E3699" t="str">
        <f t="shared" si="750"/>
        <v>OFF</v>
      </c>
      <c r="F3699" s="13">
        <f t="shared" si="752"/>
        <v>43497</v>
      </c>
      <c r="G3699" s="14" t="str">
        <f t="shared" si="751"/>
        <v>Avg of 4 NM Projects</v>
      </c>
      <c r="H3699" s="15">
        <f t="shared" si="753"/>
        <v>24</v>
      </c>
      <c r="I3699" s="93">
        <v>-0.51</v>
      </c>
      <c r="J3699">
        <f t="shared" si="741"/>
        <v>-2.8651685393258426E-3</v>
      </c>
      <c r="K3699" s="4">
        <v>47.39</v>
      </c>
      <c r="L3699" s="4">
        <v>56.99</v>
      </c>
      <c r="M3699" s="16">
        <f t="shared" si="742"/>
        <v>-2.9064900000000001E-2</v>
      </c>
      <c r="N3699">
        <f t="shared" si="743"/>
        <v>0</v>
      </c>
      <c r="O3699">
        <f t="shared" si="744"/>
        <v>0</v>
      </c>
      <c r="P3699" s="63">
        <f t="shared" si="745"/>
        <v>0</v>
      </c>
    </row>
    <row r="3700" spans="1:18" x14ac:dyDescent="0.3">
      <c r="A3700">
        <f t="shared" si="746"/>
        <v>2019</v>
      </c>
      <c r="B3700">
        <f t="shared" si="747"/>
        <v>2</v>
      </c>
      <c r="C3700">
        <f t="shared" si="748"/>
        <v>2</v>
      </c>
      <c r="D3700">
        <f t="shared" si="749"/>
        <v>2</v>
      </c>
      <c r="E3700" t="str">
        <f t="shared" si="750"/>
        <v>OFF</v>
      </c>
      <c r="F3700" s="13">
        <f t="shared" si="752"/>
        <v>43498</v>
      </c>
      <c r="G3700" s="14" t="str">
        <f t="shared" si="751"/>
        <v>Avg of 4 NM Projects</v>
      </c>
      <c r="H3700" s="15">
        <f t="shared" si="753"/>
        <v>1</v>
      </c>
      <c r="I3700" s="93">
        <v>-0.64</v>
      </c>
      <c r="J3700">
        <f t="shared" si="741"/>
        <v>-3.5955056179775282E-3</v>
      </c>
      <c r="K3700" s="4">
        <v>50.06</v>
      </c>
      <c r="L3700" s="4">
        <v>50.23</v>
      </c>
      <c r="M3700" s="16">
        <f t="shared" si="742"/>
        <v>-3.2147200000000001E-2</v>
      </c>
      <c r="N3700">
        <f t="shared" si="743"/>
        <v>0</v>
      </c>
      <c r="O3700">
        <f t="shared" si="744"/>
        <v>0</v>
      </c>
      <c r="P3700" s="63">
        <f t="shared" si="745"/>
        <v>0</v>
      </c>
      <c r="Q3700" s="34"/>
      <c r="R3700" s="34"/>
    </row>
    <row r="3701" spans="1:18" x14ac:dyDescent="0.3">
      <c r="A3701">
        <f t="shared" si="746"/>
        <v>2019</v>
      </c>
      <c r="B3701">
        <f t="shared" si="747"/>
        <v>2</v>
      </c>
      <c r="C3701">
        <f t="shared" si="748"/>
        <v>2</v>
      </c>
      <c r="D3701">
        <f t="shared" si="749"/>
        <v>2</v>
      </c>
      <c r="E3701" t="str">
        <f t="shared" si="750"/>
        <v>OFF</v>
      </c>
      <c r="F3701" s="13">
        <f t="shared" si="752"/>
        <v>43498</v>
      </c>
      <c r="G3701" s="14" t="str">
        <f t="shared" si="751"/>
        <v>Avg of 4 NM Projects</v>
      </c>
      <c r="H3701" s="15">
        <f t="shared" si="753"/>
        <v>2</v>
      </c>
      <c r="I3701" s="93">
        <v>-0.51</v>
      </c>
      <c r="J3701">
        <f t="shared" si="741"/>
        <v>-2.8651685393258426E-3</v>
      </c>
      <c r="K3701" s="4">
        <v>49.86</v>
      </c>
      <c r="L3701" s="4">
        <v>59.09</v>
      </c>
      <c r="M3701" s="16">
        <f t="shared" si="742"/>
        <v>-3.0135900000000004E-2</v>
      </c>
      <c r="N3701">
        <f t="shared" si="743"/>
        <v>0</v>
      </c>
      <c r="O3701">
        <f t="shared" si="744"/>
        <v>0</v>
      </c>
      <c r="P3701" s="63">
        <f t="shared" si="745"/>
        <v>0</v>
      </c>
    </row>
    <row r="3702" spans="1:18" x14ac:dyDescent="0.3">
      <c r="A3702">
        <f t="shared" si="746"/>
        <v>2019</v>
      </c>
      <c r="B3702">
        <f t="shared" si="747"/>
        <v>2</v>
      </c>
      <c r="C3702">
        <f t="shared" si="748"/>
        <v>2</v>
      </c>
      <c r="D3702">
        <f t="shared" si="749"/>
        <v>2</v>
      </c>
      <c r="E3702" t="str">
        <f t="shared" si="750"/>
        <v>OFF</v>
      </c>
      <c r="F3702" s="13">
        <f t="shared" si="752"/>
        <v>43498</v>
      </c>
      <c r="G3702" s="14" t="str">
        <f t="shared" si="751"/>
        <v>Avg of 4 NM Projects</v>
      </c>
      <c r="H3702" s="15">
        <f t="shared" si="753"/>
        <v>3</v>
      </c>
      <c r="I3702" s="93">
        <v>-0.77</v>
      </c>
      <c r="J3702">
        <f t="shared" si="741"/>
        <v>-4.3258426966292134E-3</v>
      </c>
      <c r="K3702" s="4">
        <v>49.84</v>
      </c>
      <c r="L3702" s="4">
        <v>70.3</v>
      </c>
      <c r="M3702" s="16">
        <f t="shared" si="742"/>
        <v>-5.4130999999999999E-2</v>
      </c>
      <c r="N3702">
        <f t="shared" si="743"/>
        <v>0</v>
      </c>
      <c r="O3702">
        <f t="shared" si="744"/>
        <v>0</v>
      </c>
      <c r="P3702" s="63">
        <f t="shared" si="745"/>
        <v>0</v>
      </c>
    </row>
    <row r="3703" spans="1:18" x14ac:dyDescent="0.3">
      <c r="A3703">
        <f t="shared" si="746"/>
        <v>2019</v>
      </c>
      <c r="B3703">
        <f t="shared" si="747"/>
        <v>2</v>
      </c>
      <c r="C3703">
        <f t="shared" si="748"/>
        <v>2</v>
      </c>
      <c r="D3703">
        <f t="shared" si="749"/>
        <v>2</v>
      </c>
      <c r="E3703" t="str">
        <f t="shared" si="750"/>
        <v>OFF</v>
      </c>
      <c r="F3703" s="13">
        <f t="shared" si="752"/>
        <v>43498</v>
      </c>
      <c r="G3703" s="14" t="str">
        <f t="shared" si="751"/>
        <v>Avg of 4 NM Projects</v>
      </c>
      <c r="H3703" s="15">
        <f t="shared" si="753"/>
        <v>4</v>
      </c>
      <c r="I3703" s="93">
        <v>-0.64</v>
      </c>
      <c r="J3703">
        <f t="shared" si="741"/>
        <v>-3.5955056179775282E-3</v>
      </c>
      <c r="K3703" s="4">
        <v>49.97</v>
      </c>
      <c r="L3703" s="4">
        <v>64.08</v>
      </c>
      <c r="M3703" s="16">
        <f t="shared" si="742"/>
        <v>-4.1011200000000005E-2</v>
      </c>
      <c r="N3703">
        <f t="shared" si="743"/>
        <v>0</v>
      </c>
      <c r="O3703">
        <f t="shared" si="744"/>
        <v>0</v>
      </c>
      <c r="P3703" s="63">
        <f t="shared" si="745"/>
        <v>0</v>
      </c>
    </row>
    <row r="3704" spans="1:18" x14ac:dyDescent="0.3">
      <c r="A3704">
        <f t="shared" si="746"/>
        <v>2019</v>
      </c>
      <c r="B3704">
        <f t="shared" si="747"/>
        <v>2</v>
      </c>
      <c r="C3704">
        <f t="shared" si="748"/>
        <v>2</v>
      </c>
      <c r="D3704">
        <f t="shared" si="749"/>
        <v>2</v>
      </c>
      <c r="E3704" t="str">
        <f t="shared" si="750"/>
        <v>OFF</v>
      </c>
      <c r="F3704" s="13">
        <f t="shared" si="752"/>
        <v>43498</v>
      </c>
      <c r="G3704" s="14" t="str">
        <f t="shared" si="751"/>
        <v>Avg of 4 NM Projects</v>
      </c>
      <c r="H3704" s="15">
        <f t="shared" si="753"/>
        <v>5</v>
      </c>
      <c r="I3704" s="93">
        <v>-0.64</v>
      </c>
      <c r="J3704">
        <f t="shared" si="741"/>
        <v>-3.5955056179775282E-3</v>
      </c>
      <c r="K3704" s="4">
        <v>50.27</v>
      </c>
      <c r="L3704" s="4">
        <v>67.709999999999994</v>
      </c>
      <c r="M3704" s="16">
        <f t="shared" si="742"/>
        <v>-4.3334399999999995E-2</v>
      </c>
      <c r="N3704">
        <f t="shared" si="743"/>
        <v>0</v>
      </c>
      <c r="O3704">
        <f t="shared" si="744"/>
        <v>0</v>
      </c>
      <c r="P3704" s="63">
        <f t="shared" si="745"/>
        <v>0</v>
      </c>
    </row>
    <row r="3705" spans="1:18" x14ac:dyDescent="0.3">
      <c r="A3705">
        <f t="shared" si="746"/>
        <v>2019</v>
      </c>
      <c r="B3705">
        <f t="shared" si="747"/>
        <v>2</v>
      </c>
      <c r="C3705">
        <f t="shared" si="748"/>
        <v>2</v>
      </c>
      <c r="D3705">
        <f t="shared" si="749"/>
        <v>2</v>
      </c>
      <c r="E3705" t="str">
        <f t="shared" si="750"/>
        <v>OFF</v>
      </c>
      <c r="F3705" s="13">
        <f t="shared" si="752"/>
        <v>43498</v>
      </c>
      <c r="G3705" s="14" t="str">
        <f t="shared" si="751"/>
        <v>Avg of 4 NM Projects</v>
      </c>
      <c r="H3705" s="15">
        <f t="shared" si="753"/>
        <v>6</v>
      </c>
      <c r="I3705" s="93">
        <v>-0.51</v>
      </c>
      <c r="J3705">
        <f t="shared" si="741"/>
        <v>-2.8651685393258426E-3</v>
      </c>
      <c r="K3705" s="4">
        <v>49.69</v>
      </c>
      <c r="L3705" s="4">
        <v>102.19</v>
      </c>
      <c r="M3705" s="16">
        <f t="shared" si="742"/>
        <v>-5.2116900000000001E-2</v>
      </c>
      <c r="N3705">
        <f t="shared" si="743"/>
        <v>0</v>
      </c>
      <c r="O3705">
        <f t="shared" si="744"/>
        <v>0</v>
      </c>
      <c r="P3705" s="63">
        <f t="shared" si="745"/>
        <v>0</v>
      </c>
    </row>
    <row r="3706" spans="1:18" x14ac:dyDescent="0.3">
      <c r="A3706">
        <f t="shared" si="746"/>
        <v>2019</v>
      </c>
      <c r="B3706">
        <f t="shared" si="747"/>
        <v>2</v>
      </c>
      <c r="C3706">
        <f t="shared" si="748"/>
        <v>2</v>
      </c>
      <c r="D3706">
        <f t="shared" si="749"/>
        <v>2</v>
      </c>
      <c r="E3706" t="str">
        <f t="shared" si="750"/>
        <v>OFF</v>
      </c>
      <c r="F3706" s="13">
        <f t="shared" si="752"/>
        <v>43498</v>
      </c>
      <c r="G3706" s="14" t="str">
        <f t="shared" si="751"/>
        <v>Avg of 4 NM Projects</v>
      </c>
      <c r="H3706" s="15">
        <f t="shared" si="753"/>
        <v>7</v>
      </c>
      <c r="I3706" s="93">
        <v>-0.64</v>
      </c>
      <c r="J3706">
        <f t="shared" si="741"/>
        <v>-3.5955056179775282E-3</v>
      </c>
      <c r="K3706" s="4">
        <v>59.05</v>
      </c>
      <c r="L3706" s="4">
        <v>127.65</v>
      </c>
      <c r="M3706" s="16">
        <f t="shared" si="742"/>
        <v>-8.1696000000000019E-2</v>
      </c>
      <c r="N3706">
        <f t="shared" si="743"/>
        <v>0</v>
      </c>
      <c r="O3706">
        <f t="shared" si="744"/>
        <v>0</v>
      </c>
      <c r="P3706" s="63">
        <f t="shared" si="745"/>
        <v>0</v>
      </c>
    </row>
    <row r="3707" spans="1:18" x14ac:dyDescent="0.3">
      <c r="A3707">
        <f t="shared" si="746"/>
        <v>2019</v>
      </c>
      <c r="B3707">
        <f t="shared" si="747"/>
        <v>2</v>
      </c>
      <c r="C3707">
        <f t="shared" si="748"/>
        <v>2</v>
      </c>
      <c r="D3707">
        <f t="shared" si="749"/>
        <v>2</v>
      </c>
      <c r="E3707" t="str">
        <f t="shared" si="750"/>
        <v>ON</v>
      </c>
      <c r="F3707" s="13">
        <f t="shared" si="752"/>
        <v>43498</v>
      </c>
      <c r="G3707" s="14" t="str">
        <f t="shared" si="751"/>
        <v>Avg of 4 NM Projects</v>
      </c>
      <c r="H3707" s="15">
        <f t="shared" si="753"/>
        <v>8</v>
      </c>
      <c r="I3707" s="93">
        <v>-0.51</v>
      </c>
      <c r="J3707">
        <f t="shared" si="741"/>
        <v>-2.8651685393258426E-3</v>
      </c>
      <c r="K3707" s="4">
        <v>50.58</v>
      </c>
      <c r="L3707" s="4">
        <v>126.39</v>
      </c>
      <c r="M3707" s="16">
        <f t="shared" si="742"/>
        <v>-6.44589E-2</v>
      </c>
      <c r="N3707">
        <f t="shared" si="743"/>
        <v>0</v>
      </c>
      <c r="O3707">
        <f t="shared" si="744"/>
        <v>0</v>
      </c>
      <c r="P3707" s="63">
        <f t="shared" si="745"/>
        <v>0</v>
      </c>
    </row>
    <row r="3708" spans="1:18" x14ac:dyDescent="0.3">
      <c r="A3708">
        <f t="shared" si="746"/>
        <v>2019</v>
      </c>
      <c r="B3708">
        <f t="shared" si="747"/>
        <v>2</v>
      </c>
      <c r="C3708">
        <f t="shared" si="748"/>
        <v>2</v>
      </c>
      <c r="D3708">
        <f t="shared" si="749"/>
        <v>2</v>
      </c>
      <c r="E3708" t="str">
        <f t="shared" si="750"/>
        <v>ON</v>
      </c>
      <c r="F3708" s="13">
        <f t="shared" si="752"/>
        <v>43498</v>
      </c>
      <c r="G3708" s="14" t="str">
        <f t="shared" si="751"/>
        <v>Avg of 4 NM Projects</v>
      </c>
      <c r="H3708" s="15">
        <f t="shared" si="753"/>
        <v>9</v>
      </c>
      <c r="I3708" s="93">
        <v>4.22</v>
      </c>
      <c r="J3708">
        <f t="shared" si="741"/>
        <v>2.3707865168539323E-2</v>
      </c>
      <c r="K3708" s="4">
        <v>56.93</v>
      </c>
      <c r="L3708" s="4">
        <v>107.61</v>
      </c>
      <c r="M3708" s="16">
        <f t="shared" si="742"/>
        <v>0.45411419999999997</v>
      </c>
      <c r="N3708">
        <f t="shared" si="743"/>
        <v>0</v>
      </c>
      <c r="O3708">
        <f t="shared" si="744"/>
        <v>0</v>
      </c>
      <c r="P3708" s="63">
        <f t="shared" si="745"/>
        <v>0</v>
      </c>
    </row>
    <row r="3709" spans="1:18" x14ac:dyDescent="0.3">
      <c r="A3709">
        <f t="shared" si="746"/>
        <v>2019</v>
      </c>
      <c r="B3709">
        <f t="shared" si="747"/>
        <v>2</v>
      </c>
      <c r="C3709">
        <f t="shared" si="748"/>
        <v>2</v>
      </c>
      <c r="D3709">
        <f t="shared" si="749"/>
        <v>2</v>
      </c>
      <c r="E3709" t="str">
        <f t="shared" si="750"/>
        <v>ON</v>
      </c>
      <c r="F3709" s="13">
        <f t="shared" si="752"/>
        <v>43498</v>
      </c>
      <c r="G3709" s="14" t="str">
        <f t="shared" si="751"/>
        <v>Avg of 4 NM Projects</v>
      </c>
      <c r="H3709" s="15">
        <f t="shared" si="753"/>
        <v>10</v>
      </c>
      <c r="I3709" s="93">
        <v>14.330000000000002</v>
      </c>
      <c r="J3709">
        <f t="shared" si="741"/>
        <v>8.0505617977528102E-2</v>
      </c>
      <c r="K3709" s="4">
        <v>51.15</v>
      </c>
      <c r="L3709" s="4">
        <v>104.61</v>
      </c>
      <c r="M3709" s="16">
        <f t="shared" si="742"/>
        <v>1.4990613000000002</v>
      </c>
      <c r="N3709">
        <f t="shared" si="743"/>
        <v>0</v>
      </c>
      <c r="O3709">
        <f t="shared" si="744"/>
        <v>0</v>
      </c>
      <c r="P3709" s="63">
        <f t="shared" si="745"/>
        <v>0</v>
      </c>
    </row>
    <row r="3710" spans="1:18" x14ac:dyDescent="0.3">
      <c r="A3710">
        <f t="shared" si="746"/>
        <v>2019</v>
      </c>
      <c r="B3710">
        <f t="shared" si="747"/>
        <v>2</v>
      </c>
      <c r="C3710">
        <f t="shared" si="748"/>
        <v>2</v>
      </c>
      <c r="D3710">
        <f t="shared" si="749"/>
        <v>2</v>
      </c>
      <c r="E3710" t="str">
        <f t="shared" si="750"/>
        <v>ON</v>
      </c>
      <c r="F3710" s="13">
        <f t="shared" si="752"/>
        <v>43498</v>
      </c>
      <c r="G3710" s="14" t="str">
        <f t="shared" si="751"/>
        <v>Avg of 4 NM Projects</v>
      </c>
      <c r="H3710" s="15">
        <f t="shared" si="753"/>
        <v>11</v>
      </c>
      <c r="I3710" s="93">
        <v>19.329999999999998</v>
      </c>
      <c r="J3710">
        <f t="shared" si="741"/>
        <v>0.10859550561797753</v>
      </c>
      <c r="K3710" s="4">
        <v>49.53</v>
      </c>
      <c r="L3710" s="4">
        <v>48.53</v>
      </c>
      <c r="M3710" s="16">
        <f t="shared" si="742"/>
        <v>0.9380849</v>
      </c>
      <c r="N3710">
        <f t="shared" si="743"/>
        <v>0</v>
      </c>
      <c r="O3710">
        <f t="shared" si="744"/>
        <v>0</v>
      </c>
      <c r="P3710" s="63">
        <f t="shared" si="745"/>
        <v>0</v>
      </c>
    </row>
    <row r="3711" spans="1:18" x14ac:dyDescent="0.3">
      <c r="A3711">
        <f t="shared" si="746"/>
        <v>2019</v>
      </c>
      <c r="B3711">
        <f t="shared" si="747"/>
        <v>2</v>
      </c>
      <c r="C3711">
        <f t="shared" si="748"/>
        <v>2</v>
      </c>
      <c r="D3711">
        <f t="shared" si="749"/>
        <v>2</v>
      </c>
      <c r="E3711" t="str">
        <f t="shared" si="750"/>
        <v>ON</v>
      </c>
      <c r="F3711" s="13">
        <f t="shared" si="752"/>
        <v>43498</v>
      </c>
      <c r="G3711" s="14" t="str">
        <f t="shared" si="751"/>
        <v>Avg of 4 NM Projects</v>
      </c>
      <c r="H3711" s="15">
        <f t="shared" si="753"/>
        <v>12</v>
      </c>
      <c r="I3711" s="93">
        <v>20.36</v>
      </c>
      <c r="J3711">
        <f t="shared" si="741"/>
        <v>0.11438202247191011</v>
      </c>
      <c r="K3711" s="4">
        <v>49.63</v>
      </c>
      <c r="L3711" s="4">
        <v>40.090000000000003</v>
      </c>
      <c r="M3711" s="16">
        <f t="shared" si="742"/>
        <v>0.81623240000000008</v>
      </c>
      <c r="N3711">
        <f t="shared" si="743"/>
        <v>0</v>
      </c>
      <c r="O3711">
        <f t="shared" si="744"/>
        <v>0</v>
      </c>
      <c r="P3711" s="63">
        <f t="shared" si="745"/>
        <v>0</v>
      </c>
    </row>
    <row r="3712" spans="1:18" x14ac:dyDescent="0.3">
      <c r="A3712">
        <f t="shared" si="746"/>
        <v>2019</v>
      </c>
      <c r="B3712">
        <f t="shared" si="747"/>
        <v>2</v>
      </c>
      <c r="C3712">
        <f t="shared" si="748"/>
        <v>2</v>
      </c>
      <c r="D3712">
        <f t="shared" si="749"/>
        <v>2</v>
      </c>
      <c r="E3712" t="str">
        <f t="shared" si="750"/>
        <v>ON</v>
      </c>
      <c r="F3712" s="13">
        <f t="shared" si="752"/>
        <v>43498</v>
      </c>
      <c r="G3712" s="14" t="str">
        <f t="shared" si="751"/>
        <v>Avg of 4 NM Projects</v>
      </c>
      <c r="H3712" s="15">
        <f t="shared" si="753"/>
        <v>13</v>
      </c>
      <c r="I3712" s="93">
        <v>19.579999999999998</v>
      </c>
      <c r="J3712">
        <f t="shared" si="741"/>
        <v>0.10999999999999999</v>
      </c>
      <c r="K3712" s="4">
        <v>42.68</v>
      </c>
      <c r="L3712" s="4">
        <v>39.65</v>
      </c>
      <c r="M3712" s="16">
        <f t="shared" si="742"/>
        <v>0.7763469999999999</v>
      </c>
      <c r="N3712">
        <f t="shared" si="743"/>
        <v>0</v>
      </c>
      <c r="O3712">
        <f t="shared" si="744"/>
        <v>0</v>
      </c>
      <c r="P3712" s="63">
        <f t="shared" si="745"/>
        <v>0</v>
      </c>
    </row>
    <row r="3713" spans="1:18" x14ac:dyDescent="0.3">
      <c r="A3713">
        <f t="shared" si="746"/>
        <v>2019</v>
      </c>
      <c r="B3713">
        <f t="shared" si="747"/>
        <v>2</v>
      </c>
      <c r="C3713">
        <f t="shared" si="748"/>
        <v>2</v>
      </c>
      <c r="D3713">
        <f t="shared" si="749"/>
        <v>2</v>
      </c>
      <c r="E3713" t="str">
        <f t="shared" si="750"/>
        <v>ON</v>
      </c>
      <c r="F3713" s="13">
        <f t="shared" si="752"/>
        <v>43498</v>
      </c>
      <c r="G3713" s="14" t="str">
        <f t="shared" si="751"/>
        <v>Avg of 4 NM Projects</v>
      </c>
      <c r="H3713" s="15">
        <f t="shared" si="753"/>
        <v>14</v>
      </c>
      <c r="I3713" s="93">
        <v>16.125</v>
      </c>
      <c r="J3713">
        <f t="shared" si="741"/>
        <v>9.0589887640449437E-2</v>
      </c>
      <c r="K3713" s="4">
        <v>40.11</v>
      </c>
      <c r="L3713" s="4">
        <v>39.51</v>
      </c>
      <c r="M3713" s="16">
        <f t="shared" si="742"/>
        <v>0.63709875000000005</v>
      </c>
      <c r="N3713">
        <f t="shared" si="743"/>
        <v>0</v>
      </c>
      <c r="O3713">
        <f t="shared" si="744"/>
        <v>0</v>
      </c>
      <c r="P3713" s="63">
        <f t="shared" si="745"/>
        <v>0</v>
      </c>
    </row>
    <row r="3714" spans="1:18" x14ac:dyDescent="0.3">
      <c r="A3714">
        <f t="shared" si="746"/>
        <v>2019</v>
      </c>
      <c r="B3714">
        <f t="shared" si="747"/>
        <v>2</v>
      </c>
      <c r="C3714">
        <f t="shared" si="748"/>
        <v>2</v>
      </c>
      <c r="D3714">
        <f t="shared" si="749"/>
        <v>2</v>
      </c>
      <c r="E3714" t="str">
        <f t="shared" si="750"/>
        <v>ON</v>
      </c>
      <c r="F3714" s="13">
        <f t="shared" si="752"/>
        <v>43498</v>
      </c>
      <c r="G3714" s="14" t="str">
        <f t="shared" si="751"/>
        <v>Avg of 4 NM Projects</v>
      </c>
      <c r="H3714" s="15">
        <f t="shared" si="753"/>
        <v>15</v>
      </c>
      <c r="I3714" s="93">
        <v>10.879999999999999</v>
      </c>
      <c r="J3714">
        <f t="shared" si="741"/>
        <v>6.1123595505617974E-2</v>
      </c>
      <c r="K3714" s="4">
        <v>38.549999999999997</v>
      </c>
      <c r="L3714" s="4">
        <v>39.159999999999997</v>
      </c>
      <c r="M3714" s="16">
        <f t="shared" si="742"/>
        <v>0.42606079999999991</v>
      </c>
      <c r="N3714">
        <f t="shared" si="743"/>
        <v>0</v>
      </c>
      <c r="O3714">
        <f t="shared" si="744"/>
        <v>0</v>
      </c>
      <c r="P3714" s="63">
        <f t="shared" si="745"/>
        <v>0</v>
      </c>
    </row>
    <row r="3715" spans="1:18" x14ac:dyDescent="0.3">
      <c r="A3715">
        <f t="shared" si="746"/>
        <v>2019</v>
      </c>
      <c r="B3715">
        <f t="shared" si="747"/>
        <v>2</v>
      </c>
      <c r="C3715">
        <f t="shared" si="748"/>
        <v>2</v>
      </c>
      <c r="D3715">
        <f t="shared" si="749"/>
        <v>2</v>
      </c>
      <c r="E3715" t="str">
        <f t="shared" si="750"/>
        <v>ON</v>
      </c>
      <c r="F3715" s="13">
        <f t="shared" si="752"/>
        <v>43498</v>
      </c>
      <c r="G3715" s="14" t="str">
        <f t="shared" si="751"/>
        <v>Avg of 4 NM Projects</v>
      </c>
      <c r="H3715" s="15">
        <f t="shared" si="753"/>
        <v>16</v>
      </c>
      <c r="I3715" s="93">
        <v>4.3549999999999995</v>
      </c>
      <c r="J3715">
        <f t="shared" si="741"/>
        <v>2.4466292134831459E-2</v>
      </c>
      <c r="K3715" s="4">
        <v>40.26</v>
      </c>
      <c r="L3715" s="4">
        <v>37.950000000000003</v>
      </c>
      <c r="M3715" s="16">
        <f t="shared" si="742"/>
        <v>0.16527224999999998</v>
      </c>
      <c r="N3715">
        <f t="shared" si="743"/>
        <v>0</v>
      </c>
      <c r="O3715">
        <f t="shared" si="744"/>
        <v>0</v>
      </c>
      <c r="P3715" s="63">
        <f t="shared" si="745"/>
        <v>0</v>
      </c>
    </row>
    <row r="3716" spans="1:18" x14ac:dyDescent="0.3">
      <c r="A3716">
        <f t="shared" si="746"/>
        <v>2019</v>
      </c>
      <c r="B3716">
        <f t="shared" si="747"/>
        <v>2</v>
      </c>
      <c r="C3716">
        <f t="shared" si="748"/>
        <v>2</v>
      </c>
      <c r="D3716">
        <f t="shared" si="749"/>
        <v>2</v>
      </c>
      <c r="E3716" t="str">
        <f t="shared" si="750"/>
        <v>ON</v>
      </c>
      <c r="F3716" s="13">
        <f t="shared" si="752"/>
        <v>43498</v>
      </c>
      <c r="G3716" s="14" t="str">
        <f t="shared" si="751"/>
        <v>Avg of 4 NM Projects</v>
      </c>
      <c r="H3716" s="15">
        <f t="shared" si="753"/>
        <v>17</v>
      </c>
      <c r="I3716" s="93">
        <v>-0.38</v>
      </c>
      <c r="J3716">
        <f t="shared" ref="J3716:J3779" si="754">+I3716/$I$1</f>
        <v>-2.1348314606741575E-3</v>
      </c>
      <c r="K3716" s="4">
        <v>40.46</v>
      </c>
      <c r="L3716" s="4">
        <v>33.07</v>
      </c>
      <c r="M3716" s="16">
        <f t="shared" ref="M3716:M3779" si="755">+L3716*I3716/1000</f>
        <v>-1.2566600000000001E-2</v>
      </c>
      <c r="N3716">
        <f t="shared" ref="N3716:N3779" si="756">+IF(I3716=0,1,0)</f>
        <v>0</v>
      </c>
      <c r="O3716">
        <f t="shared" ref="O3716:O3779" si="757">+IF(I3716&gt;=0.5*$I$1,1,0)</f>
        <v>0</v>
      </c>
      <c r="P3716" s="63">
        <f t="shared" ref="P3716:P3779" si="758">+IF(I3716&gt;MAX(I$3652:I$5859),1,0)</f>
        <v>0</v>
      </c>
    </row>
    <row r="3717" spans="1:18" x14ac:dyDescent="0.3">
      <c r="A3717">
        <f t="shared" ref="A3717:A3780" si="759">YEAR(F3717)</f>
        <v>2019</v>
      </c>
      <c r="B3717">
        <f t="shared" ref="B3717:B3780" si="760">+MONTH(F3717)</f>
        <v>2</v>
      </c>
      <c r="C3717">
        <f t="shared" ref="C3717:C3780" si="761">+DAY(F3717)</f>
        <v>2</v>
      </c>
      <c r="D3717">
        <f t="shared" ref="D3717:D3780" si="762">WEEKDAY(C3717)</f>
        <v>2</v>
      </c>
      <c r="E3717" t="str">
        <f t="shared" ref="E3717:E3780" si="763">IF(OR(D3717=1,D3717=7,H3717=1,H3717=2,H3717=3,H3717=4,H3717=5,H3717=6,H3717=7,H3717=24),"OFF","ON")</f>
        <v>ON</v>
      </c>
      <c r="F3717" s="13">
        <f t="shared" si="752"/>
        <v>43498</v>
      </c>
      <c r="G3717" s="14" t="str">
        <f t="shared" si="751"/>
        <v>Avg of 4 NM Projects</v>
      </c>
      <c r="H3717" s="15">
        <f t="shared" si="753"/>
        <v>18</v>
      </c>
      <c r="I3717" s="93">
        <v>-1.8</v>
      </c>
      <c r="J3717">
        <f t="shared" si="754"/>
        <v>-1.0112359550561799E-2</v>
      </c>
      <c r="K3717" s="4">
        <v>54.09</v>
      </c>
      <c r="L3717" s="4">
        <v>33.69</v>
      </c>
      <c r="M3717" s="16">
        <f t="shared" si="755"/>
        <v>-6.0641999999999995E-2</v>
      </c>
      <c r="N3717">
        <f t="shared" si="756"/>
        <v>0</v>
      </c>
      <c r="O3717">
        <f t="shared" si="757"/>
        <v>0</v>
      </c>
      <c r="P3717" s="63">
        <f t="shared" si="758"/>
        <v>0</v>
      </c>
    </row>
    <row r="3718" spans="1:18" x14ac:dyDescent="0.3">
      <c r="A3718">
        <f t="shared" si="759"/>
        <v>2019</v>
      </c>
      <c r="B3718">
        <f t="shared" si="760"/>
        <v>2</v>
      </c>
      <c r="C3718">
        <f t="shared" si="761"/>
        <v>2</v>
      </c>
      <c r="D3718">
        <f t="shared" si="762"/>
        <v>2</v>
      </c>
      <c r="E3718" t="str">
        <f t="shared" si="763"/>
        <v>ON</v>
      </c>
      <c r="F3718" s="13">
        <f t="shared" si="752"/>
        <v>43498</v>
      </c>
      <c r="G3718" s="14" t="str">
        <f t="shared" ref="G3718:G3781" si="764">+G3717</f>
        <v>Avg of 4 NM Projects</v>
      </c>
      <c r="H3718" s="15">
        <f t="shared" si="753"/>
        <v>19</v>
      </c>
      <c r="I3718" s="93">
        <v>-1.54</v>
      </c>
      <c r="J3718">
        <f t="shared" si="754"/>
        <v>-8.6516853932584268E-3</v>
      </c>
      <c r="K3718" s="4">
        <v>52.57</v>
      </c>
      <c r="L3718" s="4">
        <v>33.93</v>
      </c>
      <c r="M3718" s="16">
        <f t="shared" si="755"/>
        <v>-5.2252199999999999E-2</v>
      </c>
      <c r="N3718">
        <f t="shared" si="756"/>
        <v>0</v>
      </c>
      <c r="O3718">
        <f t="shared" si="757"/>
        <v>0</v>
      </c>
      <c r="P3718" s="63">
        <f t="shared" si="758"/>
        <v>0</v>
      </c>
    </row>
    <row r="3719" spans="1:18" x14ac:dyDescent="0.3">
      <c r="A3719">
        <f t="shared" si="759"/>
        <v>2019</v>
      </c>
      <c r="B3719">
        <f t="shared" si="760"/>
        <v>2</v>
      </c>
      <c r="C3719">
        <f t="shared" si="761"/>
        <v>2</v>
      </c>
      <c r="D3719">
        <f t="shared" si="762"/>
        <v>2</v>
      </c>
      <c r="E3719" t="str">
        <f t="shared" si="763"/>
        <v>ON</v>
      </c>
      <c r="F3719" s="13">
        <f t="shared" si="752"/>
        <v>43498</v>
      </c>
      <c r="G3719" s="14" t="str">
        <f t="shared" si="764"/>
        <v>Avg of 4 NM Projects</v>
      </c>
      <c r="H3719" s="15">
        <f t="shared" si="753"/>
        <v>20</v>
      </c>
      <c r="I3719" s="93">
        <v>-1.41</v>
      </c>
      <c r="J3719">
        <f t="shared" si="754"/>
        <v>-7.9213483146067416E-3</v>
      </c>
      <c r="K3719" s="4">
        <v>43.08</v>
      </c>
      <c r="L3719" s="4">
        <v>31.27</v>
      </c>
      <c r="M3719" s="16">
        <f t="shared" si="755"/>
        <v>-4.4090699999999997E-2</v>
      </c>
      <c r="N3719">
        <f t="shared" si="756"/>
        <v>0</v>
      </c>
      <c r="O3719">
        <f t="shared" si="757"/>
        <v>0</v>
      </c>
      <c r="P3719" s="63">
        <f t="shared" si="758"/>
        <v>0</v>
      </c>
    </row>
    <row r="3720" spans="1:18" x14ac:dyDescent="0.3">
      <c r="A3720">
        <f t="shared" si="759"/>
        <v>2019</v>
      </c>
      <c r="B3720">
        <f t="shared" si="760"/>
        <v>2</v>
      </c>
      <c r="C3720">
        <f t="shared" si="761"/>
        <v>2</v>
      </c>
      <c r="D3720">
        <f t="shared" si="762"/>
        <v>2</v>
      </c>
      <c r="E3720" t="str">
        <f t="shared" si="763"/>
        <v>ON</v>
      </c>
      <c r="F3720" s="13">
        <f t="shared" si="752"/>
        <v>43498</v>
      </c>
      <c r="G3720" s="14" t="str">
        <f t="shared" si="764"/>
        <v>Avg of 4 NM Projects</v>
      </c>
      <c r="H3720" s="15">
        <f t="shared" si="753"/>
        <v>21</v>
      </c>
      <c r="I3720" s="93">
        <v>-1.41</v>
      </c>
      <c r="J3720">
        <f t="shared" si="754"/>
        <v>-7.9213483146067416E-3</v>
      </c>
      <c r="K3720" s="4">
        <v>47.83</v>
      </c>
      <c r="L3720" s="4">
        <v>39.770000000000003</v>
      </c>
      <c r="M3720" s="16">
        <f t="shared" si="755"/>
        <v>-5.6075700000000006E-2</v>
      </c>
      <c r="N3720">
        <f t="shared" si="756"/>
        <v>0</v>
      </c>
      <c r="O3720">
        <f t="shared" si="757"/>
        <v>0</v>
      </c>
      <c r="P3720" s="63">
        <f t="shared" si="758"/>
        <v>0</v>
      </c>
    </row>
    <row r="3721" spans="1:18" x14ac:dyDescent="0.3">
      <c r="A3721">
        <f t="shared" si="759"/>
        <v>2019</v>
      </c>
      <c r="B3721">
        <f t="shared" si="760"/>
        <v>2</v>
      </c>
      <c r="C3721">
        <f t="shared" si="761"/>
        <v>2</v>
      </c>
      <c r="D3721">
        <f t="shared" si="762"/>
        <v>2</v>
      </c>
      <c r="E3721" t="str">
        <f t="shared" si="763"/>
        <v>ON</v>
      </c>
      <c r="F3721" s="13">
        <f t="shared" si="752"/>
        <v>43498</v>
      </c>
      <c r="G3721" s="14" t="str">
        <f t="shared" si="764"/>
        <v>Avg of 4 NM Projects</v>
      </c>
      <c r="H3721" s="15">
        <f t="shared" si="753"/>
        <v>22</v>
      </c>
      <c r="I3721" s="93">
        <v>-1.41</v>
      </c>
      <c r="J3721">
        <f t="shared" si="754"/>
        <v>-7.9213483146067416E-3</v>
      </c>
      <c r="K3721" s="4">
        <v>40.25</v>
      </c>
      <c r="L3721" s="4">
        <v>40.04</v>
      </c>
      <c r="M3721" s="16">
        <f t="shared" si="755"/>
        <v>-5.6456399999999997E-2</v>
      </c>
      <c r="N3721">
        <f t="shared" si="756"/>
        <v>0</v>
      </c>
      <c r="O3721">
        <f t="shared" si="757"/>
        <v>0</v>
      </c>
      <c r="P3721" s="63">
        <f t="shared" si="758"/>
        <v>0</v>
      </c>
    </row>
    <row r="3722" spans="1:18" x14ac:dyDescent="0.3">
      <c r="A3722">
        <f t="shared" si="759"/>
        <v>2019</v>
      </c>
      <c r="B3722">
        <f t="shared" si="760"/>
        <v>2</v>
      </c>
      <c r="C3722">
        <f t="shared" si="761"/>
        <v>2</v>
      </c>
      <c r="D3722">
        <f t="shared" si="762"/>
        <v>2</v>
      </c>
      <c r="E3722" t="str">
        <f t="shared" si="763"/>
        <v>ON</v>
      </c>
      <c r="F3722" s="13">
        <f t="shared" si="752"/>
        <v>43498</v>
      </c>
      <c r="G3722" s="14" t="str">
        <f t="shared" si="764"/>
        <v>Avg of 4 NM Projects</v>
      </c>
      <c r="H3722" s="15">
        <f t="shared" si="753"/>
        <v>23</v>
      </c>
      <c r="I3722" s="93">
        <v>-1.54</v>
      </c>
      <c r="J3722">
        <f t="shared" si="754"/>
        <v>-8.6516853932584268E-3</v>
      </c>
      <c r="K3722" s="4">
        <v>38.22</v>
      </c>
      <c r="L3722" s="4">
        <v>34.42</v>
      </c>
      <c r="M3722" s="16">
        <f t="shared" si="755"/>
        <v>-5.3006800000000007E-2</v>
      </c>
      <c r="N3722">
        <f t="shared" si="756"/>
        <v>0</v>
      </c>
      <c r="O3722">
        <f t="shared" si="757"/>
        <v>0</v>
      </c>
      <c r="P3722" s="63">
        <f t="shared" si="758"/>
        <v>0</v>
      </c>
    </row>
    <row r="3723" spans="1:18" x14ac:dyDescent="0.3">
      <c r="A3723">
        <f t="shared" si="759"/>
        <v>2019</v>
      </c>
      <c r="B3723">
        <f t="shared" si="760"/>
        <v>2</v>
      </c>
      <c r="C3723">
        <f t="shared" si="761"/>
        <v>2</v>
      </c>
      <c r="D3723">
        <f t="shared" si="762"/>
        <v>2</v>
      </c>
      <c r="E3723" t="str">
        <f t="shared" si="763"/>
        <v>OFF</v>
      </c>
      <c r="F3723" s="13">
        <f t="shared" si="752"/>
        <v>43498</v>
      </c>
      <c r="G3723" s="14" t="str">
        <f t="shared" si="764"/>
        <v>Avg of 4 NM Projects</v>
      </c>
      <c r="H3723" s="15">
        <f t="shared" si="753"/>
        <v>24</v>
      </c>
      <c r="I3723" s="93">
        <v>-1.41</v>
      </c>
      <c r="J3723">
        <f t="shared" si="754"/>
        <v>-7.9213483146067416E-3</v>
      </c>
      <c r="K3723" s="4">
        <v>37.93</v>
      </c>
      <c r="L3723" s="4">
        <v>30.55</v>
      </c>
      <c r="M3723" s="16">
        <f t="shared" si="755"/>
        <v>-4.3075499999999996E-2</v>
      </c>
      <c r="N3723">
        <f t="shared" si="756"/>
        <v>0</v>
      </c>
      <c r="O3723">
        <f t="shared" si="757"/>
        <v>0</v>
      </c>
      <c r="P3723" s="63">
        <f t="shared" si="758"/>
        <v>0</v>
      </c>
    </row>
    <row r="3724" spans="1:18" x14ac:dyDescent="0.3">
      <c r="A3724">
        <f t="shared" si="759"/>
        <v>2019</v>
      </c>
      <c r="B3724">
        <f t="shared" si="760"/>
        <v>2</v>
      </c>
      <c r="C3724">
        <f t="shared" si="761"/>
        <v>3</v>
      </c>
      <c r="D3724">
        <f t="shared" si="762"/>
        <v>3</v>
      </c>
      <c r="E3724" t="str">
        <f t="shared" si="763"/>
        <v>OFF</v>
      </c>
      <c r="F3724" s="13">
        <f t="shared" si="752"/>
        <v>43499</v>
      </c>
      <c r="G3724" s="14" t="str">
        <f t="shared" si="764"/>
        <v>Avg of 4 NM Projects</v>
      </c>
      <c r="H3724" s="15">
        <f t="shared" si="753"/>
        <v>1</v>
      </c>
      <c r="I3724" s="93">
        <v>-1.54</v>
      </c>
      <c r="J3724">
        <f t="shared" si="754"/>
        <v>-8.6516853932584268E-3</v>
      </c>
      <c r="K3724" s="4">
        <v>40.47</v>
      </c>
      <c r="L3724" s="4">
        <v>43.05</v>
      </c>
      <c r="M3724" s="16">
        <f t="shared" si="755"/>
        <v>-6.6296999999999995E-2</v>
      </c>
      <c r="N3724">
        <f t="shared" si="756"/>
        <v>0</v>
      </c>
      <c r="O3724">
        <f t="shared" si="757"/>
        <v>0</v>
      </c>
      <c r="P3724" s="63">
        <f t="shared" si="758"/>
        <v>0</v>
      </c>
      <c r="Q3724" s="34"/>
      <c r="R3724" s="34"/>
    </row>
    <row r="3725" spans="1:18" x14ac:dyDescent="0.3">
      <c r="A3725">
        <f t="shared" si="759"/>
        <v>2019</v>
      </c>
      <c r="B3725">
        <f t="shared" si="760"/>
        <v>2</v>
      </c>
      <c r="C3725">
        <f t="shared" si="761"/>
        <v>3</v>
      </c>
      <c r="D3725">
        <f t="shared" si="762"/>
        <v>3</v>
      </c>
      <c r="E3725" t="str">
        <f t="shared" si="763"/>
        <v>OFF</v>
      </c>
      <c r="F3725" s="13">
        <f t="shared" si="752"/>
        <v>43499</v>
      </c>
      <c r="G3725" s="14" t="str">
        <f t="shared" si="764"/>
        <v>Avg of 4 NM Projects</v>
      </c>
      <c r="H3725" s="15">
        <f t="shared" si="753"/>
        <v>2</v>
      </c>
      <c r="I3725" s="93">
        <v>-1.54</v>
      </c>
      <c r="J3725">
        <f t="shared" si="754"/>
        <v>-8.6516853932584268E-3</v>
      </c>
      <c r="K3725" s="4">
        <v>33.950000000000003</v>
      </c>
      <c r="L3725" s="4">
        <v>38.46</v>
      </c>
      <c r="M3725" s="16">
        <f t="shared" si="755"/>
        <v>-5.92284E-2</v>
      </c>
      <c r="N3725">
        <f t="shared" si="756"/>
        <v>0</v>
      </c>
      <c r="O3725">
        <f t="shared" si="757"/>
        <v>0</v>
      </c>
      <c r="P3725" s="63">
        <f t="shared" si="758"/>
        <v>0</v>
      </c>
    </row>
    <row r="3726" spans="1:18" x14ac:dyDescent="0.3">
      <c r="A3726">
        <f t="shared" si="759"/>
        <v>2019</v>
      </c>
      <c r="B3726">
        <f t="shared" si="760"/>
        <v>2</v>
      </c>
      <c r="C3726">
        <f t="shared" si="761"/>
        <v>3</v>
      </c>
      <c r="D3726">
        <f t="shared" si="762"/>
        <v>3</v>
      </c>
      <c r="E3726" t="str">
        <f t="shared" si="763"/>
        <v>OFF</v>
      </c>
      <c r="F3726" s="13">
        <f t="shared" si="752"/>
        <v>43499</v>
      </c>
      <c r="G3726" s="14" t="str">
        <f t="shared" si="764"/>
        <v>Avg of 4 NM Projects</v>
      </c>
      <c r="H3726" s="15">
        <f t="shared" si="753"/>
        <v>3</v>
      </c>
      <c r="I3726" s="93">
        <v>-1.41</v>
      </c>
      <c r="J3726">
        <f t="shared" si="754"/>
        <v>-7.9213483146067416E-3</v>
      </c>
      <c r="K3726" s="4">
        <v>37.700000000000003</v>
      </c>
      <c r="L3726" s="4">
        <v>34.4</v>
      </c>
      <c r="M3726" s="16">
        <f t="shared" si="755"/>
        <v>-4.8503999999999999E-2</v>
      </c>
      <c r="N3726">
        <f t="shared" si="756"/>
        <v>0</v>
      </c>
      <c r="O3726">
        <f t="shared" si="757"/>
        <v>0</v>
      </c>
      <c r="P3726" s="63">
        <f t="shared" si="758"/>
        <v>0</v>
      </c>
    </row>
    <row r="3727" spans="1:18" x14ac:dyDescent="0.3">
      <c r="A3727">
        <f t="shared" si="759"/>
        <v>2019</v>
      </c>
      <c r="B3727">
        <f t="shared" si="760"/>
        <v>2</v>
      </c>
      <c r="C3727">
        <f t="shared" si="761"/>
        <v>3</v>
      </c>
      <c r="D3727">
        <f t="shared" si="762"/>
        <v>3</v>
      </c>
      <c r="E3727" t="str">
        <f t="shared" si="763"/>
        <v>OFF</v>
      </c>
      <c r="F3727" s="13">
        <f t="shared" si="752"/>
        <v>43499</v>
      </c>
      <c r="G3727" s="14" t="str">
        <f t="shared" si="764"/>
        <v>Avg of 4 NM Projects</v>
      </c>
      <c r="H3727" s="15">
        <f t="shared" si="753"/>
        <v>4</v>
      </c>
      <c r="I3727" s="93">
        <v>-1.67</v>
      </c>
      <c r="J3727">
        <f t="shared" si="754"/>
        <v>-9.382022471910112E-3</v>
      </c>
      <c r="K3727" s="4">
        <v>37.700000000000003</v>
      </c>
      <c r="L3727" s="4">
        <v>28.54</v>
      </c>
      <c r="M3727" s="16">
        <f t="shared" si="755"/>
        <v>-4.7661799999999997E-2</v>
      </c>
      <c r="N3727">
        <f t="shared" si="756"/>
        <v>0</v>
      </c>
      <c r="O3727">
        <f t="shared" si="757"/>
        <v>0</v>
      </c>
      <c r="P3727" s="63">
        <f t="shared" si="758"/>
        <v>0</v>
      </c>
    </row>
    <row r="3728" spans="1:18" x14ac:dyDescent="0.3">
      <c r="A3728">
        <f t="shared" si="759"/>
        <v>2019</v>
      </c>
      <c r="B3728">
        <f t="shared" si="760"/>
        <v>2</v>
      </c>
      <c r="C3728">
        <f t="shared" si="761"/>
        <v>3</v>
      </c>
      <c r="D3728">
        <f t="shared" si="762"/>
        <v>3</v>
      </c>
      <c r="E3728" t="str">
        <f t="shared" si="763"/>
        <v>OFF</v>
      </c>
      <c r="F3728" s="13">
        <f t="shared" si="752"/>
        <v>43499</v>
      </c>
      <c r="G3728" s="14" t="str">
        <f t="shared" si="764"/>
        <v>Avg of 4 NM Projects</v>
      </c>
      <c r="H3728" s="15">
        <f t="shared" si="753"/>
        <v>5</v>
      </c>
      <c r="I3728" s="93">
        <v>-1.54</v>
      </c>
      <c r="J3728">
        <f t="shared" si="754"/>
        <v>-8.6516853932584268E-3</v>
      </c>
      <c r="K3728" s="4">
        <v>33.94</v>
      </c>
      <c r="L3728" s="4">
        <v>27.03</v>
      </c>
      <c r="M3728" s="16">
        <f t="shared" si="755"/>
        <v>-4.1626200000000002E-2</v>
      </c>
      <c r="N3728">
        <f t="shared" si="756"/>
        <v>0</v>
      </c>
      <c r="O3728">
        <f t="shared" si="757"/>
        <v>0</v>
      </c>
      <c r="P3728" s="63">
        <f t="shared" si="758"/>
        <v>0</v>
      </c>
    </row>
    <row r="3729" spans="1:16" x14ac:dyDescent="0.3">
      <c r="A3729">
        <f t="shared" si="759"/>
        <v>2019</v>
      </c>
      <c r="B3729">
        <f t="shared" si="760"/>
        <v>2</v>
      </c>
      <c r="C3729">
        <f t="shared" si="761"/>
        <v>3</v>
      </c>
      <c r="D3729">
        <f t="shared" si="762"/>
        <v>3</v>
      </c>
      <c r="E3729" t="str">
        <f t="shared" si="763"/>
        <v>OFF</v>
      </c>
      <c r="F3729" s="13">
        <f t="shared" si="752"/>
        <v>43499</v>
      </c>
      <c r="G3729" s="14" t="str">
        <f t="shared" si="764"/>
        <v>Avg of 4 NM Projects</v>
      </c>
      <c r="H3729" s="15">
        <f t="shared" si="753"/>
        <v>6</v>
      </c>
      <c r="I3729" s="93">
        <v>-1.41</v>
      </c>
      <c r="J3729">
        <f t="shared" si="754"/>
        <v>-7.9213483146067416E-3</v>
      </c>
      <c r="K3729" s="4">
        <v>41.14</v>
      </c>
      <c r="L3729" s="4">
        <v>26.15</v>
      </c>
      <c r="M3729" s="16">
        <f t="shared" si="755"/>
        <v>-3.6871499999999995E-2</v>
      </c>
      <c r="N3729">
        <f t="shared" si="756"/>
        <v>0</v>
      </c>
      <c r="O3729">
        <f t="shared" si="757"/>
        <v>0</v>
      </c>
      <c r="P3729" s="63">
        <f t="shared" si="758"/>
        <v>0</v>
      </c>
    </row>
    <row r="3730" spans="1:16" x14ac:dyDescent="0.3">
      <c r="A3730">
        <f t="shared" si="759"/>
        <v>2019</v>
      </c>
      <c r="B3730">
        <f t="shared" si="760"/>
        <v>2</v>
      </c>
      <c r="C3730">
        <f t="shared" si="761"/>
        <v>3</v>
      </c>
      <c r="D3730">
        <f t="shared" si="762"/>
        <v>3</v>
      </c>
      <c r="E3730" t="str">
        <f t="shared" si="763"/>
        <v>OFF</v>
      </c>
      <c r="F3730" s="13">
        <f t="shared" si="752"/>
        <v>43499</v>
      </c>
      <c r="G3730" s="14" t="str">
        <f t="shared" si="764"/>
        <v>Avg of 4 NM Projects</v>
      </c>
      <c r="H3730" s="15">
        <f t="shared" si="753"/>
        <v>7</v>
      </c>
      <c r="I3730" s="93">
        <v>-1.41</v>
      </c>
      <c r="J3730">
        <f t="shared" si="754"/>
        <v>-7.9213483146067416E-3</v>
      </c>
      <c r="K3730" s="4">
        <v>38.26</v>
      </c>
      <c r="L3730" s="4">
        <v>22.63</v>
      </c>
      <c r="M3730" s="16">
        <f t="shared" si="755"/>
        <v>-3.1908299999999994E-2</v>
      </c>
      <c r="N3730">
        <f t="shared" si="756"/>
        <v>0</v>
      </c>
      <c r="O3730">
        <f t="shared" si="757"/>
        <v>0</v>
      </c>
      <c r="P3730" s="63">
        <f t="shared" si="758"/>
        <v>0</v>
      </c>
    </row>
    <row r="3731" spans="1:16" x14ac:dyDescent="0.3">
      <c r="A3731">
        <f t="shared" si="759"/>
        <v>2019</v>
      </c>
      <c r="B3731">
        <f t="shared" si="760"/>
        <v>2</v>
      </c>
      <c r="C3731">
        <f t="shared" si="761"/>
        <v>3</v>
      </c>
      <c r="D3731">
        <f t="shared" si="762"/>
        <v>3</v>
      </c>
      <c r="E3731" t="str">
        <f t="shared" si="763"/>
        <v>ON</v>
      </c>
      <c r="F3731" s="13">
        <f t="shared" si="752"/>
        <v>43499</v>
      </c>
      <c r="G3731" s="14" t="str">
        <f t="shared" si="764"/>
        <v>Avg of 4 NM Projects</v>
      </c>
      <c r="H3731" s="15">
        <f t="shared" si="753"/>
        <v>8</v>
      </c>
      <c r="I3731" s="93">
        <v>-0.51499999999999979</v>
      </c>
      <c r="J3731">
        <f t="shared" si="754"/>
        <v>-2.893258426966291E-3</v>
      </c>
      <c r="K3731" s="4">
        <v>40.26</v>
      </c>
      <c r="L3731" s="4">
        <v>27.01</v>
      </c>
      <c r="M3731" s="16">
        <f t="shared" si="755"/>
        <v>-1.3910149999999994E-2</v>
      </c>
      <c r="N3731">
        <f t="shared" si="756"/>
        <v>0</v>
      </c>
      <c r="O3731">
        <f t="shared" si="757"/>
        <v>0</v>
      </c>
      <c r="P3731" s="63">
        <f t="shared" si="758"/>
        <v>0</v>
      </c>
    </row>
    <row r="3732" spans="1:16" x14ac:dyDescent="0.3">
      <c r="A3732">
        <f t="shared" si="759"/>
        <v>2019</v>
      </c>
      <c r="B3732">
        <f t="shared" si="760"/>
        <v>2</v>
      </c>
      <c r="C3732">
        <f t="shared" si="761"/>
        <v>3</v>
      </c>
      <c r="D3732">
        <f t="shared" si="762"/>
        <v>3</v>
      </c>
      <c r="E3732" t="str">
        <f t="shared" si="763"/>
        <v>ON</v>
      </c>
      <c r="F3732" s="13">
        <f t="shared" si="752"/>
        <v>43499</v>
      </c>
      <c r="G3732" s="14" t="str">
        <f t="shared" si="764"/>
        <v>Avg of 4 NM Projects</v>
      </c>
      <c r="H3732" s="15">
        <f t="shared" si="753"/>
        <v>9</v>
      </c>
      <c r="I3732" s="93">
        <v>4.7449999999999992</v>
      </c>
      <c r="J3732">
        <f t="shared" si="754"/>
        <v>2.6657303370786513E-2</v>
      </c>
      <c r="K3732" s="4">
        <v>39.01</v>
      </c>
      <c r="L3732" s="4">
        <v>32.119999999999997</v>
      </c>
      <c r="M3732" s="16">
        <f t="shared" si="755"/>
        <v>0.15240939999999997</v>
      </c>
      <c r="N3732">
        <f t="shared" si="756"/>
        <v>0</v>
      </c>
      <c r="O3732">
        <f t="shared" si="757"/>
        <v>0</v>
      </c>
      <c r="P3732" s="63">
        <f t="shared" si="758"/>
        <v>0</v>
      </c>
    </row>
    <row r="3733" spans="1:16" x14ac:dyDescent="0.3">
      <c r="A3733">
        <f t="shared" si="759"/>
        <v>2019</v>
      </c>
      <c r="B3733">
        <f t="shared" si="760"/>
        <v>2</v>
      </c>
      <c r="C3733">
        <f t="shared" si="761"/>
        <v>3</v>
      </c>
      <c r="D3733">
        <f t="shared" si="762"/>
        <v>3</v>
      </c>
      <c r="E3733" t="str">
        <f t="shared" si="763"/>
        <v>ON</v>
      </c>
      <c r="F3733" s="13">
        <f t="shared" si="752"/>
        <v>43499</v>
      </c>
      <c r="G3733" s="14" t="str">
        <f t="shared" si="764"/>
        <v>Avg of 4 NM Projects</v>
      </c>
      <c r="H3733" s="15">
        <f t="shared" si="753"/>
        <v>10</v>
      </c>
      <c r="I3733" s="93">
        <v>8.19</v>
      </c>
      <c r="J3733">
        <f t="shared" si="754"/>
        <v>4.6011235955056178E-2</v>
      </c>
      <c r="K3733" s="4">
        <v>38.96</v>
      </c>
      <c r="L3733" s="4">
        <v>65.08</v>
      </c>
      <c r="M3733" s="16">
        <f t="shared" si="755"/>
        <v>0.53300519999999996</v>
      </c>
      <c r="N3733">
        <f t="shared" si="756"/>
        <v>0</v>
      </c>
      <c r="O3733">
        <f t="shared" si="757"/>
        <v>0</v>
      </c>
      <c r="P3733" s="63">
        <f t="shared" si="758"/>
        <v>0</v>
      </c>
    </row>
    <row r="3734" spans="1:16" x14ac:dyDescent="0.3">
      <c r="A3734">
        <f t="shared" si="759"/>
        <v>2019</v>
      </c>
      <c r="B3734">
        <f t="shared" si="760"/>
        <v>2</v>
      </c>
      <c r="C3734">
        <f t="shared" si="761"/>
        <v>3</v>
      </c>
      <c r="D3734">
        <f t="shared" si="762"/>
        <v>3</v>
      </c>
      <c r="E3734" t="str">
        <f t="shared" si="763"/>
        <v>ON</v>
      </c>
      <c r="F3734" s="13">
        <f t="shared" si="752"/>
        <v>43499</v>
      </c>
      <c r="G3734" s="14" t="str">
        <f t="shared" si="764"/>
        <v>Avg of 4 NM Projects</v>
      </c>
      <c r="H3734" s="15">
        <f t="shared" si="753"/>
        <v>11</v>
      </c>
      <c r="I3734" s="93">
        <v>21.37</v>
      </c>
      <c r="J3734">
        <f t="shared" si="754"/>
        <v>0.12005617977528091</v>
      </c>
      <c r="K3734" s="4">
        <v>35.1</v>
      </c>
      <c r="L3734" s="4">
        <v>63.99</v>
      </c>
      <c r="M3734" s="16">
        <f t="shared" si="755"/>
        <v>1.3674663</v>
      </c>
      <c r="N3734">
        <f t="shared" si="756"/>
        <v>0</v>
      </c>
      <c r="O3734">
        <f t="shared" si="757"/>
        <v>0</v>
      </c>
      <c r="P3734" s="63">
        <f t="shared" si="758"/>
        <v>0</v>
      </c>
    </row>
    <row r="3735" spans="1:16" x14ac:dyDescent="0.3">
      <c r="A3735">
        <f t="shared" si="759"/>
        <v>2019</v>
      </c>
      <c r="B3735">
        <f t="shared" si="760"/>
        <v>2</v>
      </c>
      <c r="C3735">
        <f t="shared" si="761"/>
        <v>3</v>
      </c>
      <c r="D3735">
        <f t="shared" si="762"/>
        <v>3</v>
      </c>
      <c r="E3735" t="str">
        <f t="shared" si="763"/>
        <v>ON</v>
      </c>
      <c r="F3735" s="13">
        <f t="shared" si="752"/>
        <v>43499</v>
      </c>
      <c r="G3735" s="14" t="str">
        <f t="shared" si="764"/>
        <v>Avg of 4 NM Projects</v>
      </c>
      <c r="H3735" s="15">
        <f t="shared" si="753"/>
        <v>12</v>
      </c>
      <c r="I3735" s="93">
        <v>17.535</v>
      </c>
      <c r="J3735">
        <f t="shared" si="754"/>
        <v>9.8511235955056176E-2</v>
      </c>
      <c r="K3735" s="4">
        <v>34.5</v>
      </c>
      <c r="L3735" s="4">
        <v>62.57</v>
      </c>
      <c r="M3735" s="16">
        <f t="shared" si="755"/>
        <v>1.09716495</v>
      </c>
      <c r="N3735">
        <f t="shared" si="756"/>
        <v>0</v>
      </c>
      <c r="O3735">
        <f t="shared" si="757"/>
        <v>0</v>
      </c>
      <c r="P3735" s="63">
        <f t="shared" si="758"/>
        <v>0</v>
      </c>
    </row>
    <row r="3736" spans="1:16" x14ac:dyDescent="0.3">
      <c r="A3736">
        <f t="shared" si="759"/>
        <v>2019</v>
      </c>
      <c r="B3736">
        <f t="shared" si="760"/>
        <v>2</v>
      </c>
      <c r="C3736">
        <f t="shared" si="761"/>
        <v>3</v>
      </c>
      <c r="D3736">
        <f t="shared" si="762"/>
        <v>3</v>
      </c>
      <c r="E3736" t="str">
        <f t="shared" si="763"/>
        <v>ON</v>
      </c>
      <c r="F3736" s="13">
        <f t="shared" si="752"/>
        <v>43499</v>
      </c>
      <c r="G3736" s="14" t="str">
        <f t="shared" si="764"/>
        <v>Avg of 4 NM Projects</v>
      </c>
      <c r="H3736" s="15">
        <f t="shared" si="753"/>
        <v>13</v>
      </c>
      <c r="I3736" s="93">
        <v>16.515000000000001</v>
      </c>
      <c r="J3736">
        <f t="shared" si="754"/>
        <v>9.2780898876404491E-2</v>
      </c>
      <c r="K3736" s="4">
        <v>39.64</v>
      </c>
      <c r="L3736" s="4">
        <v>59.4</v>
      </c>
      <c r="M3736" s="16">
        <f t="shared" si="755"/>
        <v>0.98099099999999995</v>
      </c>
      <c r="N3736">
        <f t="shared" si="756"/>
        <v>0</v>
      </c>
      <c r="O3736">
        <f t="shared" si="757"/>
        <v>0</v>
      </c>
      <c r="P3736" s="63">
        <f t="shared" si="758"/>
        <v>0</v>
      </c>
    </row>
    <row r="3737" spans="1:16" x14ac:dyDescent="0.3">
      <c r="A3737">
        <f t="shared" si="759"/>
        <v>2019</v>
      </c>
      <c r="B3737">
        <f t="shared" si="760"/>
        <v>2</v>
      </c>
      <c r="C3737">
        <f t="shared" si="761"/>
        <v>3</v>
      </c>
      <c r="D3737">
        <f t="shared" si="762"/>
        <v>3</v>
      </c>
      <c r="E3737" t="str">
        <f t="shared" si="763"/>
        <v>ON</v>
      </c>
      <c r="F3737" s="13">
        <f t="shared" si="752"/>
        <v>43499</v>
      </c>
      <c r="G3737" s="14" t="str">
        <f t="shared" si="764"/>
        <v>Avg of 4 NM Projects</v>
      </c>
      <c r="H3737" s="15">
        <f t="shared" si="753"/>
        <v>14</v>
      </c>
      <c r="I3737" s="93">
        <v>12.929999999999998</v>
      </c>
      <c r="J3737">
        <f t="shared" si="754"/>
        <v>7.2640449438202234E-2</v>
      </c>
      <c r="K3737" s="4">
        <v>35.32</v>
      </c>
      <c r="L3737" s="4">
        <v>39.53</v>
      </c>
      <c r="M3737" s="16">
        <f t="shared" si="755"/>
        <v>0.51112289999999994</v>
      </c>
      <c r="N3737">
        <f t="shared" si="756"/>
        <v>0</v>
      </c>
      <c r="O3737">
        <f t="shared" si="757"/>
        <v>0</v>
      </c>
      <c r="P3737" s="63">
        <f t="shared" si="758"/>
        <v>0</v>
      </c>
    </row>
    <row r="3738" spans="1:16" x14ac:dyDescent="0.3">
      <c r="A3738">
        <f t="shared" si="759"/>
        <v>2019</v>
      </c>
      <c r="B3738">
        <f t="shared" si="760"/>
        <v>2</v>
      </c>
      <c r="C3738">
        <f t="shared" si="761"/>
        <v>3</v>
      </c>
      <c r="D3738">
        <f t="shared" si="762"/>
        <v>3</v>
      </c>
      <c r="E3738" t="str">
        <f t="shared" si="763"/>
        <v>ON</v>
      </c>
      <c r="F3738" s="13">
        <f t="shared" si="752"/>
        <v>43499</v>
      </c>
      <c r="G3738" s="14" t="str">
        <f t="shared" si="764"/>
        <v>Avg of 4 NM Projects</v>
      </c>
      <c r="H3738" s="15">
        <f t="shared" si="753"/>
        <v>15</v>
      </c>
      <c r="I3738" s="93">
        <v>8.4499999999999993</v>
      </c>
      <c r="J3738">
        <f t="shared" si="754"/>
        <v>4.7471910112359544E-2</v>
      </c>
      <c r="K3738" s="4">
        <v>33.81</v>
      </c>
      <c r="L3738" s="4">
        <v>26.86</v>
      </c>
      <c r="M3738" s="16">
        <f t="shared" si="755"/>
        <v>0.22696699999999997</v>
      </c>
      <c r="N3738">
        <f t="shared" si="756"/>
        <v>0</v>
      </c>
      <c r="O3738">
        <f t="shared" si="757"/>
        <v>0</v>
      </c>
      <c r="P3738" s="63">
        <f t="shared" si="758"/>
        <v>0</v>
      </c>
    </row>
    <row r="3739" spans="1:16" x14ac:dyDescent="0.3">
      <c r="A3739">
        <f t="shared" si="759"/>
        <v>2019</v>
      </c>
      <c r="B3739">
        <f t="shared" si="760"/>
        <v>2</v>
      </c>
      <c r="C3739">
        <f t="shared" si="761"/>
        <v>3</v>
      </c>
      <c r="D3739">
        <f t="shared" si="762"/>
        <v>3</v>
      </c>
      <c r="E3739" t="str">
        <f t="shared" si="763"/>
        <v>ON</v>
      </c>
      <c r="F3739" s="13">
        <f t="shared" si="752"/>
        <v>43499</v>
      </c>
      <c r="G3739" s="14" t="str">
        <f t="shared" si="764"/>
        <v>Avg of 4 NM Projects</v>
      </c>
      <c r="H3739" s="15">
        <f t="shared" si="753"/>
        <v>16</v>
      </c>
      <c r="I3739" s="93">
        <v>3.71</v>
      </c>
      <c r="J3739">
        <f t="shared" si="754"/>
        <v>2.0842696629213484E-2</v>
      </c>
      <c r="K3739" s="4">
        <v>35.06</v>
      </c>
      <c r="L3739" s="4">
        <v>23.84</v>
      </c>
      <c r="M3739" s="16">
        <f t="shared" si="755"/>
        <v>8.8446399999999994E-2</v>
      </c>
      <c r="N3739">
        <f t="shared" si="756"/>
        <v>0</v>
      </c>
      <c r="O3739">
        <f t="shared" si="757"/>
        <v>0</v>
      </c>
      <c r="P3739" s="63">
        <f t="shared" si="758"/>
        <v>0</v>
      </c>
    </row>
    <row r="3740" spans="1:16" x14ac:dyDescent="0.3">
      <c r="A3740">
        <f t="shared" si="759"/>
        <v>2019</v>
      </c>
      <c r="B3740">
        <f t="shared" si="760"/>
        <v>2</v>
      </c>
      <c r="C3740">
        <f t="shared" si="761"/>
        <v>3</v>
      </c>
      <c r="D3740">
        <f t="shared" si="762"/>
        <v>3</v>
      </c>
      <c r="E3740" t="str">
        <f t="shared" si="763"/>
        <v>ON</v>
      </c>
      <c r="F3740" s="13">
        <f t="shared" si="752"/>
        <v>43499</v>
      </c>
      <c r="G3740" s="14" t="str">
        <f t="shared" si="764"/>
        <v>Avg of 4 NM Projects</v>
      </c>
      <c r="H3740" s="15">
        <f t="shared" si="753"/>
        <v>17</v>
      </c>
      <c r="I3740" s="93">
        <v>-0.89499999999999991</v>
      </c>
      <c r="J3740">
        <f t="shared" si="754"/>
        <v>-5.0280898876404493E-3</v>
      </c>
      <c r="K3740" s="4">
        <v>38.369999999999997</v>
      </c>
      <c r="L3740" s="4">
        <v>27.34</v>
      </c>
      <c r="M3740" s="16">
        <f t="shared" si="755"/>
        <v>-2.4469299999999996E-2</v>
      </c>
      <c r="N3740">
        <f t="shared" si="756"/>
        <v>0</v>
      </c>
      <c r="O3740">
        <f t="shared" si="757"/>
        <v>0</v>
      </c>
      <c r="P3740" s="63">
        <f t="shared" si="758"/>
        <v>0</v>
      </c>
    </row>
    <row r="3741" spans="1:16" x14ac:dyDescent="0.3">
      <c r="A3741">
        <f t="shared" si="759"/>
        <v>2019</v>
      </c>
      <c r="B3741">
        <f t="shared" si="760"/>
        <v>2</v>
      </c>
      <c r="C3741">
        <f t="shared" si="761"/>
        <v>3</v>
      </c>
      <c r="D3741">
        <f t="shared" si="762"/>
        <v>3</v>
      </c>
      <c r="E3741" t="str">
        <f t="shared" si="763"/>
        <v>ON</v>
      </c>
      <c r="F3741" s="13">
        <f t="shared" ref="F3741:F3804" si="765">+F3717+1</f>
        <v>43499</v>
      </c>
      <c r="G3741" s="14" t="str">
        <f t="shared" si="764"/>
        <v>Avg of 4 NM Projects</v>
      </c>
      <c r="H3741" s="15">
        <f t="shared" ref="H3741:H3804" si="766">H3717</f>
        <v>18</v>
      </c>
      <c r="I3741" s="93">
        <v>-1.41</v>
      </c>
      <c r="J3741">
        <f t="shared" si="754"/>
        <v>-7.9213483146067416E-3</v>
      </c>
      <c r="K3741" s="4">
        <v>57.43</v>
      </c>
      <c r="L3741" s="4">
        <v>32.04</v>
      </c>
      <c r="M3741" s="16">
        <f t="shared" si="755"/>
        <v>-4.5176399999999992E-2</v>
      </c>
      <c r="N3741">
        <f t="shared" si="756"/>
        <v>0</v>
      </c>
      <c r="O3741">
        <f t="shared" si="757"/>
        <v>0</v>
      </c>
      <c r="P3741" s="63">
        <f t="shared" si="758"/>
        <v>0</v>
      </c>
    </row>
    <row r="3742" spans="1:16" x14ac:dyDescent="0.3">
      <c r="A3742">
        <f t="shared" si="759"/>
        <v>2019</v>
      </c>
      <c r="B3742">
        <f t="shared" si="760"/>
        <v>2</v>
      </c>
      <c r="C3742">
        <f t="shared" si="761"/>
        <v>3</v>
      </c>
      <c r="D3742">
        <f t="shared" si="762"/>
        <v>3</v>
      </c>
      <c r="E3742" t="str">
        <f t="shared" si="763"/>
        <v>ON</v>
      </c>
      <c r="F3742" s="13">
        <f t="shared" si="765"/>
        <v>43499</v>
      </c>
      <c r="G3742" s="14" t="str">
        <f t="shared" si="764"/>
        <v>Avg of 4 NM Projects</v>
      </c>
      <c r="H3742" s="15">
        <f t="shared" si="766"/>
        <v>19</v>
      </c>
      <c r="I3742" s="93">
        <v>-1.28</v>
      </c>
      <c r="J3742">
        <f t="shared" si="754"/>
        <v>-7.1910112359550565E-3</v>
      </c>
      <c r="K3742" s="4">
        <v>54.88</v>
      </c>
      <c r="L3742" s="4">
        <v>27.3</v>
      </c>
      <c r="M3742" s="16">
        <f t="shared" si="755"/>
        <v>-3.4944000000000003E-2</v>
      </c>
      <c r="N3742">
        <f t="shared" si="756"/>
        <v>0</v>
      </c>
      <c r="O3742">
        <f t="shared" si="757"/>
        <v>0</v>
      </c>
      <c r="P3742" s="63">
        <f t="shared" si="758"/>
        <v>0</v>
      </c>
    </row>
    <row r="3743" spans="1:16" x14ac:dyDescent="0.3">
      <c r="A3743">
        <f t="shared" si="759"/>
        <v>2019</v>
      </c>
      <c r="B3743">
        <f t="shared" si="760"/>
        <v>2</v>
      </c>
      <c r="C3743">
        <f t="shared" si="761"/>
        <v>3</v>
      </c>
      <c r="D3743">
        <f t="shared" si="762"/>
        <v>3</v>
      </c>
      <c r="E3743" t="str">
        <f t="shared" si="763"/>
        <v>ON</v>
      </c>
      <c r="F3743" s="13">
        <f t="shared" si="765"/>
        <v>43499</v>
      </c>
      <c r="G3743" s="14" t="str">
        <f t="shared" si="764"/>
        <v>Avg of 4 NM Projects</v>
      </c>
      <c r="H3743" s="15">
        <f t="shared" si="766"/>
        <v>20</v>
      </c>
      <c r="I3743" s="93">
        <v>-1.41</v>
      </c>
      <c r="J3743">
        <f t="shared" si="754"/>
        <v>-7.9213483146067416E-3</v>
      </c>
      <c r="K3743" s="4">
        <v>45.52</v>
      </c>
      <c r="L3743" s="4">
        <v>22.4</v>
      </c>
      <c r="M3743" s="16">
        <f t="shared" si="755"/>
        <v>-3.1583999999999994E-2</v>
      </c>
      <c r="N3743">
        <f t="shared" si="756"/>
        <v>0</v>
      </c>
      <c r="O3743">
        <f t="shared" si="757"/>
        <v>0</v>
      </c>
      <c r="P3743" s="63">
        <f t="shared" si="758"/>
        <v>0</v>
      </c>
    </row>
    <row r="3744" spans="1:16" x14ac:dyDescent="0.3">
      <c r="A3744">
        <f t="shared" si="759"/>
        <v>2019</v>
      </c>
      <c r="B3744">
        <f t="shared" si="760"/>
        <v>2</v>
      </c>
      <c r="C3744">
        <f t="shared" si="761"/>
        <v>3</v>
      </c>
      <c r="D3744">
        <f t="shared" si="762"/>
        <v>3</v>
      </c>
      <c r="E3744" t="str">
        <f t="shared" si="763"/>
        <v>ON</v>
      </c>
      <c r="F3744" s="13">
        <f t="shared" si="765"/>
        <v>43499</v>
      </c>
      <c r="G3744" s="14" t="str">
        <f t="shared" si="764"/>
        <v>Avg of 4 NM Projects</v>
      </c>
      <c r="H3744" s="15">
        <f t="shared" si="766"/>
        <v>21</v>
      </c>
      <c r="I3744" s="93">
        <v>-1.4100000000000001</v>
      </c>
      <c r="J3744">
        <f t="shared" si="754"/>
        <v>-7.9213483146067416E-3</v>
      </c>
      <c r="K3744" s="4">
        <v>32.049999999999997</v>
      </c>
      <c r="L3744" s="4">
        <v>22.73</v>
      </c>
      <c r="M3744" s="16">
        <f t="shared" si="755"/>
        <v>-3.2049300000000003E-2</v>
      </c>
      <c r="N3744">
        <f t="shared" si="756"/>
        <v>0</v>
      </c>
      <c r="O3744">
        <f t="shared" si="757"/>
        <v>0</v>
      </c>
      <c r="P3744" s="63">
        <f t="shared" si="758"/>
        <v>0</v>
      </c>
    </row>
    <row r="3745" spans="1:18" x14ac:dyDescent="0.3">
      <c r="A3745">
        <f t="shared" si="759"/>
        <v>2019</v>
      </c>
      <c r="B3745">
        <f t="shared" si="760"/>
        <v>2</v>
      </c>
      <c r="C3745">
        <f t="shared" si="761"/>
        <v>3</v>
      </c>
      <c r="D3745">
        <f t="shared" si="762"/>
        <v>3</v>
      </c>
      <c r="E3745" t="str">
        <f t="shared" si="763"/>
        <v>ON</v>
      </c>
      <c r="F3745" s="13">
        <f t="shared" si="765"/>
        <v>43499</v>
      </c>
      <c r="G3745" s="14" t="str">
        <f t="shared" si="764"/>
        <v>Avg of 4 NM Projects</v>
      </c>
      <c r="H3745" s="15">
        <f t="shared" si="766"/>
        <v>22</v>
      </c>
      <c r="I3745" s="93">
        <v>-1.67</v>
      </c>
      <c r="J3745">
        <f t="shared" si="754"/>
        <v>-9.382022471910112E-3</v>
      </c>
      <c r="K3745" s="4">
        <v>34.6</v>
      </c>
      <c r="L3745" s="4">
        <v>23.73</v>
      </c>
      <c r="M3745" s="16">
        <f t="shared" si="755"/>
        <v>-3.96291E-2</v>
      </c>
      <c r="N3745">
        <f t="shared" si="756"/>
        <v>0</v>
      </c>
      <c r="O3745">
        <f t="shared" si="757"/>
        <v>0</v>
      </c>
      <c r="P3745" s="63">
        <f t="shared" si="758"/>
        <v>0</v>
      </c>
    </row>
    <row r="3746" spans="1:18" x14ac:dyDescent="0.3">
      <c r="A3746">
        <f t="shared" si="759"/>
        <v>2019</v>
      </c>
      <c r="B3746">
        <f t="shared" si="760"/>
        <v>2</v>
      </c>
      <c r="C3746">
        <f t="shared" si="761"/>
        <v>3</v>
      </c>
      <c r="D3746">
        <f t="shared" si="762"/>
        <v>3</v>
      </c>
      <c r="E3746" t="str">
        <f t="shared" si="763"/>
        <v>ON</v>
      </c>
      <c r="F3746" s="13">
        <f t="shared" si="765"/>
        <v>43499</v>
      </c>
      <c r="G3746" s="14" t="str">
        <f t="shared" si="764"/>
        <v>Avg of 4 NM Projects</v>
      </c>
      <c r="H3746" s="15">
        <f t="shared" si="766"/>
        <v>23</v>
      </c>
      <c r="I3746" s="93">
        <v>-1.28</v>
      </c>
      <c r="J3746">
        <f t="shared" si="754"/>
        <v>-7.1910112359550565E-3</v>
      </c>
      <c r="K3746" s="4">
        <v>39.83</v>
      </c>
      <c r="L3746" s="4">
        <v>35.03</v>
      </c>
      <c r="M3746" s="16">
        <f t="shared" si="755"/>
        <v>-4.48384E-2</v>
      </c>
      <c r="N3746">
        <f t="shared" si="756"/>
        <v>0</v>
      </c>
      <c r="O3746">
        <f t="shared" si="757"/>
        <v>0</v>
      </c>
      <c r="P3746" s="63">
        <f t="shared" si="758"/>
        <v>0</v>
      </c>
    </row>
    <row r="3747" spans="1:18" x14ac:dyDescent="0.3">
      <c r="A3747">
        <f t="shared" si="759"/>
        <v>2019</v>
      </c>
      <c r="B3747">
        <f t="shared" si="760"/>
        <v>2</v>
      </c>
      <c r="C3747">
        <f t="shared" si="761"/>
        <v>3</v>
      </c>
      <c r="D3747">
        <f t="shared" si="762"/>
        <v>3</v>
      </c>
      <c r="E3747" t="str">
        <f t="shared" si="763"/>
        <v>OFF</v>
      </c>
      <c r="F3747" s="13">
        <f t="shared" si="765"/>
        <v>43499</v>
      </c>
      <c r="G3747" s="14" t="str">
        <f t="shared" si="764"/>
        <v>Avg of 4 NM Projects</v>
      </c>
      <c r="H3747" s="15">
        <f t="shared" si="766"/>
        <v>24</v>
      </c>
      <c r="I3747" s="93">
        <v>-1.41</v>
      </c>
      <c r="J3747">
        <f t="shared" si="754"/>
        <v>-7.9213483146067416E-3</v>
      </c>
      <c r="K3747" s="4">
        <v>32.26</v>
      </c>
      <c r="L3747" s="4">
        <v>50.31</v>
      </c>
      <c r="M3747" s="16">
        <f t="shared" si="755"/>
        <v>-7.0937100000000003E-2</v>
      </c>
      <c r="N3747">
        <f t="shared" si="756"/>
        <v>0</v>
      </c>
      <c r="O3747">
        <f t="shared" si="757"/>
        <v>0</v>
      </c>
      <c r="P3747" s="63">
        <f t="shared" si="758"/>
        <v>0</v>
      </c>
    </row>
    <row r="3748" spans="1:18" x14ac:dyDescent="0.3">
      <c r="A3748">
        <f t="shared" si="759"/>
        <v>2019</v>
      </c>
      <c r="B3748">
        <f t="shared" si="760"/>
        <v>2</v>
      </c>
      <c r="C3748">
        <f t="shared" si="761"/>
        <v>4</v>
      </c>
      <c r="D3748">
        <f t="shared" si="762"/>
        <v>4</v>
      </c>
      <c r="E3748" t="str">
        <f t="shared" si="763"/>
        <v>OFF</v>
      </c>
      <c r="F3748" s="13">
        <f t="shared" si="765"/>
        <v>43500</v>
      </c>
      <c r="G3748" s="14" t="str">
        <f t="shared" si="764"/>
        <v>Avg of 4 NM Projects</v>
      </c>
      <c r="H3748" s="15">
        <f t="shared" si="766"/>
        <v>1</v>
      </c>
      <c r="I3748" s="93">
        <v>-1.54</v>
      </c>
      <c r="J3748">
        <f t="shared" si="754"/>
        <v>-8.6516853932584268E-3</v>
      </c>
      <c r="K3748" s="4">
        <v>27.73</v>
      </c>
      <c r="L3748" s="4">
        <v>23.25</v>
      </c>
      <c r="M3748" s="16">
        <f t="shared" si="755"/>
        <v>-3.5804999999999997E-2</v>
      </c>
      <c r="N3748">
        <f t="shared" si="756"/>
        <v>0</v>
      </c>
      <c r="O3748">
        <f t="shared" si="757"/>
        <v>0</v>
      </c>
      <c r="P3748" s="63">
        <f t="shared" si="758"/>
        <v>0</v>
      </c>
      <c r="Q3748" s="34"/>
      <c r="R3748" s="34"/>
    </row>
    <row r="3749" spans="1:18" x14ac:dyDescent="0.3">
      <c r="A3749">
        <f t="shared" si="759"/>
        <v>2019</v>
      </c>
      <c r="B3749">
        <f t="shared" si="760"/>
        <v>2</v>
      </c>
      <c r="C3749">
        <f t="shared" si="761"/>
        <v>4</v>
      </c>
      <c r="D3749">
        <f t="shared" si="762"/>
        <v>4</v>
      </c>
      <c r="E3749" t="str">
        <f t="shared" si="763"/>
        <v>OFF</v>
      </c>
      <c r="F3749" s="13">
        <f t="shared" si="765"/>
        <v>43500</v>
      </c>
      <c r="G3749" s="14" t="str">
        <f t="shared" si="764"/>
        <v>Avg of 4 NM Projects</v>
      </c>
      <c r="H3749" s="15">
        <f t="shared" si="766"/>
        <v>2</v>
      </c>
      <c r="I3749" s="93">
        <v>-1.4100000000000001</v>
      </c>
      <c r="J3749">
        <f t="shared" si="754"/>
        <v>-7.9213483146067416E-3</v>
      </c>
      <c r="K3749" s="4">
        <v>25.52</v>
      </c>
      <c r="L3749" s="4">
        <v>23.01</v>
      </c>
      <c r="M3749" s="16">
        <f t="shared" si="755"/>
        <v>-3.2444100000000003E-2</v>
      </c>
      <c r="N3749">
        <f t="shared" si="756"/>
        <v>0</v>
      </c>
      <c r="O3749">
        <f t="shared" si="757"/>
        <v>0</v>
      </c>
      <c r="P3749" s="63">
        <f t="shared" si="758"/>
        <v>0</v>
      </c>
    </row>
    <row r="3750" spans="1:18" x14ac:dyDescent="0.3">
      <c r="A3750">
        <f t="shared" si="759"/>
        <v>2019</v>
      </c>
      <c r="B3750">
        <f t="shared" si="760"/>
        <v>2</v>
      </c>
      <c r="C3750">
        <f t="shared" si="761"/>
        <v>4</v>
      </c>
      <c r="D3750">
        <f t="shared" si="762"/>
        <v>4</v>
      </c>
      <c r="E3750" t="str">
        <f t="shared" si="763"/>
        <v>OFF</v>
      </c>
      <c r="F3750" s="13">
        <f t="shared" si="765"/>
        <v>43500</v>
      </c>
      <c r="G3750" s="14" t="str">
        <f t="shared" si="764"/>
        <v>Avg of 4 NM Projects</v>
      </c>
      <c r="H3750" s="15">
        <f t="shared" si="766"/>
        <v>3</v>
      </c>
      <c r="I3750" s="93">
        <v>-1.54</v>
      </c>
      <c r="J3750">
        <f t="shared" si="754"/>
        <v>-8.6516853932584268E-3</v>
      </c>
      <c r="K3750" s="4">
        <v>25.36</v>
      </c>
      <c r="L3750" s="4">
        <v>21.1</v>
      </c>
      <c r="M3750" s="16">
        <f t="shared" si="755"/>
        <v>-3.2494000000000002E-2</v>
      </c>
      <c r="N3750">
        <f t="shared" si="756"/>
        <v>0</v>
      </c>
      <c r="O3750">
        <f t="shared" si="757"/>
        <v>0</v>
      </c>
      <c r="P3750" s="63">
        <f t="shared" si="758"/>
        <v>0</v>
      </c>
    </row>
    <row r="3751" spans="1:18" x14ac:dyDescent="0.3">
      <c r="A3751">
        <f t="shared" si="759"/>
        <v>2019</v>
      </c>
      <c r="B3751">
        <f t="shared" si="760"/>
        <v>2</v>
      </c>
      <c r="C3751">
        <f t="shared" si="761"/>
        <v>4</v>
      </c>
      <c r="D3751">
        <f t="shared" si="762"/>
        <v>4</v>
      </c>
      <c r="E3751" t="str">
        <f t="shared" si="763"/>
        <v>OFF</v>
      </c>
      <c r="F3751" s="13">
        <f t="shared" si="765"/>
        <v>43500</v>
      </c>
      <c r="G3751" s="14" t="str">
        <f t="shared" si="764"/>
        <v>Avg of 4 NM Projects</v>
      </c>
      <c r="H3751" s="15">
        <f t="shared" si="766"/>
        <v>4</v>
      </c>
      <c r="I3751" s="93">
        <v>-1.41</v>
      </c>
      <c r="J3751">
        <f t="shared" si="754"/>
        <v>-7.9213483146067416E-3</v>
      </c>
      <c r="K3751" s="4">
        <v>24.94</v>
      </c>
      <c r="L3751" s="4">
        <v>22.66</v>
      </c>
      <c r="M3751" s="16">
        <f t="shared" si="755"/>
        <v>-3.1950599999999996E-2</v>
      </c>
      <c r="N3751">
        <f t="shared" si="756"/>
        <v>0</v>
      </c>
      <c r="O3751">
        <f t="shared" si="757"/>
        <v>0</v>
      </c>
      <c r="P3751" s="63">
        <f t="shared" si="758"/>
        <v>0</v>
      </c>
    </row>
    <row r="3752" spans="1:18" x14ac:dyDescent="0.3">
      <c r="A3752">
        <f t="shared" si="759"/>
        <v>2019</v>
      </c>
      <c r="B3752">
        <f t="shared" si="760"/>
        <v>2</v>
      </c>
      <c r="C3752">
        <f t="shared" si="761"/>
        <v>4</v>
      </c>
      <c r="D3752">
        <f t="shared" si="762"/>
        <v>4</v>
      </c>
      <c r="E3752" t="str">
        <f t="shared" si="763"/>
        <v>OFF</v>
      </c>
      <c r="F3752" s="13">
        <f t="shared" si="765"/>
        <v>43500</v>
      </c>
      <c r="G3752" s="14" t="str">
        <f t="shared" si="764"/>
        <v>Avg of 4 NM Projects</v>
      </c>
      <c r="H3752" s="15">
        <f t="shared" si="766"/>
        <v>5</v>
      </c>
      <c r="I3752" s="93">
        <v>-1.4100000000000001</v>
      </c>
      <c r="J3752">
        <f t="shared" si="754"/>
        <v>-7.9213483146067416E-3</v>
      </c>
      <c r="K3752" s="4">
        <v>26.96</v>
      </c>
      <c r="L3752" s="4">
        <v>23.56</v>
      </c>
      <c r="M3752" s="16">
        <f t="shared" si="755"/>
        <v>-3.3219600000000002E-2</v>
      </c>
      <c r="N3752">
        <f t="shared" si="756"/>
        <v>0</v>
      </c>
      <c r="O3752">
        <f t="shared" si="757"/>
        <v>0</v>
      </c>
      <c r="P3752" s="63">
        <f t="shared" si="758"/>
        <v>0</v>
      </c>
    </row>
    <row r="3753" spans="1:18" x14ac:dyDescent="0.3">
      <c r="A3753">
        <f t="shared" si="759"/>
        <v>2019</v>
      </c>
      <c r="B3753">
        <f t="shared" si="760"/>
        <v>2</v>
      </c>
      <c r="C3753">
        <f t="shared" si="761"/>
        <v>4</v>
      </c>
      <c r="D3753">
        <f t="shared" si="762"/>
        <v>4</v>
      </c>
      <c r="E3753" t="str">
        <f t="shared" si="763"/>
        <v>OFF</v>
      </c>
      <c r="F3753" s="13">
        <f t="shared" si="765"/>
        <v>43500</v>
      </c>
      <c r="G3753" s="14" t="str">
        <f t="shared" si="764"/>
        <v>Avg of 4 NM Projects</v>
      </c>
      <c r="H3753" s="15">
        <f t="shared" si="766"/>
        <v>6</v>
      </c>
      <c r="I3753" s="93">
        <v>-1.41</v>
      </c>
      <c r="J3753">
        <f t="shared" si="754"/>
        <v>-7.9213483146067416E-3</v>
      </c>
      <c r="K3753" s="4">
        <v>35.369999999999997</v>
      </c>
      <c r="L3753" s="4">
        <v>25.88</v>
      </c>
      <c r="M3753" s="16">
        <f t="shared" si="755"/>
        <v>-3.649079999999999E-2</v>
      </c>
      <c r="N3753">
        <f t="shared" si="756"/>
        <v>0</v>
      </c>
      <c r="O3753">
        <f t="shared" si="757"/>
        <v>0</v>
      </c>
      <c r="P3753" s="63">
        <f t="shared" si="758"/>
        <v>0</v>
      </c>
    </row>
    <row r="3754" spans="1:18" x14ac:dyDescent="0.3">
      <c r="A3754">
        <f t="shared" si="759"/>
        <v>2019</v>
      </c>
      <c r="B3754">
        <f t="shared" si="760"/>
        <v>2</v>
      </c>
      <c r="C3754">
        <f t="shared" si="761"/>
        <v>4</v>
      </c>
      <c r="D3754">
        <f t="shared" si="762"/>
        <v>4</v>
      </c>
      <c r="E3754" t="str">
        <f t="shared" si="763"/>
        <v>OFF</v>
      </c>
      <c r="F3754" s="13">
        <f t="shared" si="765"/>
        <v>43500</v>
      </c>
      <c r="G3754" s="14" t="str">
        <f t="shared" si="764"/>
        <v>Avg of 4 NM Projects</v>
      </c>
      <c r="H3754" s="15">
        <f t="shared" si="766"/>
        <v>7</v>
      </c>
      <c r="I3754" s="93">
        <v>-1.28</v>
      </c>
      <c r="J3754">
        <f t="shared" si="754"/>
        <v>-7.1910112359550565E-3</v>
      </c>
      <c r="K3754" s="4">
        <v>64.41</v>
      </c>
      <c r="L3754" s="4">
        <v>46.96</v>
      </c>
      <c r="M3754" s="16">
        <f t="shared" si="755"/>
        <v>-6.0108800000000004E-2</v>
      </c>
      <c r="N3754">
        <f t="shared" si="756"/>
        <v>0</v>
      </c>
      <c r="O3754">
        <f t="shared" si="757"/>
        <v>0</v>
      </c>
      <c r="P3754" s="63">
        <f t="shared" si="758"/>
        <v>0</v>
      </c>
    </row>
    <row r="3755" spans="1:18" x14ac:dyDescent="0.3">
      <c r="A3755">
        <f t="shared" si="759"/>
        <v>2019</v>
      </c>
      <c r="B3755">
        <f t="shared" si="760"/>
        <v>2</v>
      </c>
      <c r="C3755">
        <f t="shared" si="761"/>
        <v>4</v>
      </c>
      <c r="D3755">
        <f t="shared" si="762"/>
        <v>4</v>
      </c>
      <c r="E3755" t="str">
        <f t="shared" si="763"/>
        <v>ON</v>
      </c>
      <c r="F3755" s="13">
        <f t="shared" si="765"/>
        <v>43500</v>
      </c>
      <c r="G3755" s="14" t="str">
        <f t="shared" si="764"/>
        <v>Avg of 4 NM Projects</v>
      </c>
      <c r="H3755" s="15">
        <f t="shared" si="766"/>
        <v>8</v>
      </c>
      <c r="I3755" s="93">
        <v>-1.2849999999999997</v>
      </c>
      <c r="J3755">
        <f t="shared" si="754"/>
        <v>-7.219101123595504E-3</v>
      </c>
      <c r="K3755" s="4">
        <v>51.61</v>
      </c>
      <c r="L3755" s="4">
        <v>57.32</v>
      </c>
      <c r="M3755" s="16">
        <f t="shared" si="755"/>
        <v>-7.3656199999999977E-2</v>
      </c>
      <c r="N3755">
        <f t="shared" si="756"/>
        <v>0</v>
      </c>
      <c r="O3755">
        <f t="shared" si="757"/>
        <v>0</v>
      </c>
      <c r="P3755" s="63">
        <f t="shared" si="758"/>
        <v>0</v>
      </c>
    </row>
    <row r="3756" spans="1:18" x14ac:dyDescent="0.3">
      <c r="A3756">
        <f t="shared" si="759"/>
        <v>2019</v>
      </c>
      <c r="B3756">
        <f t="shared" si="760"/>
        <v>2</v>
      </c>
      <c r="C3756">
        <f t="shared" si="761"/>
        <v>4</v>
      </c>
      <c r="D3756">
        <f t="shared" si="762"/>
        <v>4</v>
      </c>
      <c r="E3756" t="str">
        <f t="shared" si="763"/>
        <v>ON</v>
      </c>
      <c r="F3756" s="13">
        <f t="shared" si="765"/>
        <v>43500</v>
      </c>
      <c r="G3756" s="14" t="str">
        <f t="shared" si="764"/>
        <v>Avg of 4 NM Projects</v>
      </c>
      <c r="H3756" s="15">
        <f t="shared" si="766"/>
        <v>9</v>
      </c>
      <c r="I3756" s="93">
        <v>1.9200000000000004</v>
      </c>
      <c r="J3756">
        <f t="shared" si="754"/>
        <v>1.0786516853932586E-2</v>
      </c>
      <c r="K3756" s="4">
        <v>48.16</v>
      </c>
      <c r="L3756" s="4">
        <v>45.45</v>
      </c>
      <c r="M3756" s="16">
        <f t="shared" si="755"/>
        <v>8.7264000000000022E-2</v>
      </c>
      <c r="N3756">
        <f t="shared" si="756"/>
        <v>0</v>
      </c>
      <c r="O3756">
        <f t="shared" si="757"/>
        <v>0</v>
      </c>
      <c r="P3756" s="63">
        <f t="shared" si="758"/>
        <v>0</v>
      </c>
    </row>
    <row r="3757" spans="1:18" x14ac:dyDescent="0.3">
      <c r="A3757">
        <f t="shared" si="759"/>
        <v>2019</v>
      </c>
      <c r="B3757">
        <f t="shared" si="760"/>
        <v>2</v>
      </c>
      <c r="C3757">
        <f t="shared" si="761"/>
        <v>4</v>
      </c>
      <c r="D3757">
        <f t="shared" si="762"/>
        <v>4</v>
      </c>
      <c r="E3757" t="str">
        <f t="shared" si="763"/>
        <v>ON</v>
      </c>
      <c r="F3757" s="13">
        <f t="shared" si="765"/>
        <v>43500</v>
      </c>
      <c r="G3757" s="14" t="str">
        <f t="shared" si="764"/>
        <v>Avg of 4 NM Projects</v>
      </c>
      <c r="H3757" s="15">
        <f t="shared" si="766"/>
        <v>10</v>
      </c>
      <c r="I3757" s="93">
        <v>8.9550000000000001</v>
      </c>
      <c r="J3757">
        <f t="shared" si="754"/>
        <v>5.0308988764044944E-2</v>
      </c>
      <c r="K3757" s="4">
        <v>39.79</v>
      </c>
      <c r="L3757" s="4">
        <v>28.55</v>
      </c>
      <c r="M3757" s="16">
        <f t="shared" si="755"/>
        <v>0.25566525000000001</v>
      </c>
      <c r="N3757">
        <f t="shared" si="756"/>
        <v>0</v>
      </c>
      <c r="O3757">
        <f t="shared" si="757"/>
        <v>0</v>
      </c>
      <c r="P3757" s="63">
        <f t="shared" si="758"/>
        <v>0</v>
      </c>
    </row>
    <row r="3758" spans="1:18" x14ac:dyDescent="0.3">
      <c r="A3758">
        <f t="shared" si="759"/>
        <v>2019</v>
      </c>
      <c r="B3758">
        <f t="shared" si="760"/>
        <v>2</v>
      </c>
      <c r="C3758">
        <f t="shared" si="761"/>
        <v>4</v>
      </c>
      <c r="D3758">
        <f t="shared" si="762"/>
        <v>4</v>
      </c>
      <c r="E3758" t="str">
        <f t="shared" si="763"/>
        <v>ON</v>
      </c>
      <c r="F3758" s="13">
        <f t="shared" si="765"/>
        <v>43500</v>
      </c>
      <c r="G3758" s="14" t="str">
        <f t="shared" si="764"/>
        <v>Avg of 4 NM Projects</v>
      </c>
      <c r="H3758" s="15">
        <f t="shared" si="766"/>
        <v>11</v>
      </c>
      <c r="I3758" s="93">
        <v>10.879999999999999</v>
      </c>
      <c r="J3758">
        <f t="shared" si="754"/>
        <v>6.1123595505617974E-2</v>
      </c>
      <c r="K3758" s="4">
        <v>38.409999999999997</v>
      </c>
      <c r="L3758" s="4">
        <v>23.08</v>
      </c>
      <c r="M3758" s="16">
        <f t="shared" si="755"/>
        <v>0.25111039999999996</v>
      </c>
      <c r="N3758">
        <f t="shared" si="756"/>
        <v>0</v>
      </c>
      <c r="O3758">
        <f t="shared" si="757"/>
        <v>0</v>
      </c>
      <c r="P3758" s="63">
        <f t="shared" si="758"/>
        <v>0</v>
      </c>
    </row>
    <row r="3759" spans="1:18" x14ac:dyDescent="0.3">
      <c r="A3759">
        <f t="shared" si="759"/>
        <v>2019</v>
      </c>
      <c r="B3759">
        <f t="shared" si="760"/>
        <v>2</v>
      </c>
      <c r="C3759">
        <f t="shared" si="761"/>
        <v>4</v>
      </c>
      <c r="D3759">
        <f t="shared" si="762"/>
        <v>4</v>
      </c>
      <c r="E3759" t="str">
        <f t="shared" si="763"/>
        <v>ON</v>
      </c>
      <c r="F3759" s="13">
        <f t="shared" si="765"/>
        <v>43500</v>
      </c>
      <c r="G3759" s="14" t="str">
        <f t="shared" si="764"/>
        <v>Avg of 4 NM Projects</v>
      </c>
      <c r="H3759" s="15">
        <f t="shared" si="766"/>
        <v>12</v>
      </c>
      <c r="I3759" s="93">
        <v>11.9</v>
      </c>
      <c r="J3759">
        <f t="shared" si="754"/>
        <v>6.6853932584269665E-2</v>
      </c>
      <c r="K3759" s="4">
        <v>33.049999999999997</v>
      </c>
      <c r="L3759" s="4">
        <v>23.32</v>
      </c>
      <c r="M3759" s="16">
        <f t="shared" si="755"/>
        <v>0.27750800000000003</v>
      </c>
      <c r="N3759">
        <f t="shared" si="756"/>
        <v>0</v>
      </c>
      <c r="O3759">
        <f t="shared" si="757"/>
        <v>0</v>
      </c>
      <c r="P3759" s="63">
        <f t="shared" si="758"/>
        <v>0</v>
      </c>
    </row>
    <row r="3760" spans="1:18" x14ac:dyDescent="0.3">
      <c r="A3760">
        <f t="shared" si="759"/>
        <v>2019</v>
      </c>
      <c r="B3760">
        <f t="shared" si="760"/>
        <v>2</v>
      </c>
      <c r="C3760">
        <f t="shared" si="761"/>
        <v>4</v>
      </c>
      <c r="D3760">
        <f t="shared" si="762"/>
        <v>4</v>
      </c>
      <c r="E3760" t="str">
        <f t="shared" si="763"/>
        <v>ON</v>
      </c>
      <c r="F3760" s="13">
        <f t="shared" si="765"/>
        <v>43500</v>
      </c>
      <c r="G3760" s="14" t="str">
        <f t="shared" si="764"/>
        <v>Avg of 4 NM Projects</v>
      </c>
      <c r="H3760" s="15">
        <f t="shared" si="766"/>
        <v>13</v>
      </c>
      <c r="I3760" s="93">
        <v>14.21</v>
      </c>
      <c r="J3760">
        <f t="shared" si="754"/>
        <v>7.9831460674157306E-2</v>
      </c>
      <c r="K3760" s="4">
        <v>31.78</v>
      </c>
      <c r="L3760" s="4">
        <v>20.9</v>
      </c>
      <c r="M3760" s="16">
        <f t="shared" si="755"/>
        <v>0.296989</v>
      </c>
      <c r="N3760">
        <f t="shared" si="756"/>
        <v>0</v>
      </c>
      <c r="O3760">
        <f t="shared" si="757"/>
        <v>0</v>
      </c>
      <c r="P3760" s="63">
        <f t="shared" si="758"/>
        <v>0</v>
      </c>
    </row>
    <row r="3761" spans="1:18" x14ac:dyDescent="0.3">
      <c r="A3761">
        <f t="shared" si="759"/>
        <v>2019</v>
      </c>
      <c r="B3761">
        <f t="shared" si="760"/>
        <v>2</v>
      </c>
      <c r="C3761">
        <f t="shared" si="761"/>
        <v>4</v>
      </c>
      <c r="D3761">
        <f t="shared" si="762"/>
        <v>4</v>
      </c>
      <c r="E3761" t="str">
        <f t="shared" si="763"/>
        <v>ON</v>
      </c>
      <c r="F3761" s="13">
        <f t="shared" si="765"/>
        <v>43500</v>
      </c>
      <c r="G3761" s="14" t="str">
        <f t="shared" si="764"/>
        <v>Avg of 4 NM Projects</v>
      </c>
      <c r="H3761" s="15">
        <f t="shared" si="766"/>
        <v>14</v>
      </c>
      <c r="I3761" s="93">
        <v>10.115</v>
      </c>
      <c r="J3761">
        <f t="shared" si="754"/>
        <v>5.6825842696629214E-2</v>
      </c>
      <c r="K3761" s="4">
        <v>31.89</v>
      </c>
      <c r="L3761" s="4">
        <v>20.38</v>
      </c>
      <c r="M3761" s="16">
        <f t="shared" si="755"/>
        <v>0.20614369999999999</v>
      </c>
      <c r="N3761">
        <f t="shared" si="756"/>
        <v>0</v>
      </c>
      <c r="O3761">
        <f t="shared" si="757"/>
        <v>0</v>
      </c>
      <c r="P3761" s="63">
        <f t="shared" si="758"/>
        <v>0</v>
      </c>
    </row>
    <row r="3762" spans="1:18" x14ac:dyDescent="0.3">
      <c r="A3762">
        <f t="shared" si="759"/>
        <v>2019</v>
      </c>
      <c r="B3762">
        <f t="shared" si="760"/>
        <v>2</v>
      </c>
      <c r="C3762">
        <f t="shared" si="761"/>
        <v>4</v>
      </c>
      <c r="D3762">
        <f t="shared" si="762"/>
        <v>4</v>
      </c>
      <c r="E3762" t="str">
        <f t="shared" si="763"/>
        <v>ON</v>
      </c>
      <c r="F3762" s="13">
        <f t="shared" si="765"/>
        <v>43500</v>
      </c>
      <c r="G3762" s="14" t="str">
        <f t="shared" si="764"/>
        <v>Avg of 4 NM Projects</v>
      </c>
      <c r="H3762" s="15">
        <f t="shared" si="766"/>
        <v>15</v>
      </c>
      <c r="I3762" s="93">
        <v>5.7649999999999997</v>
      </c>
      <c r="J3762">
        <f t="shared" si="754"/>
        <v>3.2387640449438197E-2</v>
      </c>
      <c r="K3762" s="4">
        <v>31.4</v>
      </c>
      <c r="L3762" s="4">
        <v>20.260000000000002</v>
      </c>
      <c r="M3762" s="16">
        <f t="shared" si="755"/>
        <v>0.1167989</v>
      </c>
      <c r="N3762">
        <f t="shared" si="756"/>
        <v>0</v>
      </c>
      <c r="O3762">
        <f t="shared" si="757"/>
        <v>0</v>
      </c>
      <c r="P3762" s="63">
        <f t="shared" si="758"/>
        <v>0</v>
      </c>
    </row>
    <row r="3763" spans="1:18" x14ac:dyDescent="0.3">
      <c r="A3763">
        <f t="shared" si="759"/>
        <v>2019</v>
      </c>
      <c r="B3763">
        <f t="shared" si="760"/>
        <v>2</v>
      </c>
      <c r="C3763">
        <f t="shared" si="761"/>
        <v>4</v>
      </c>
      <c r="D3763">
        <f t="shared" si="762"/>
        <v>4</v>
      </c>
      <c r="E3763" t="str">
        <f t="shared" si="763"/>
        <v>ON</v>
      </c>
      <c r="F3763" s="13">
        <f t="shared" si="765"/>
        <v>43500</v>
      </c>
      <c r="G3763" s="14" t="str">
        <f t="shared" si="764"/>
        <v>Avg of 4 NM Projects</v>
      </c>
      <c r="H3763" s="15">
        <f t="shared" si="766"/>
        <v>16</v>
      </c>
      <c r="I3763" s="93">
        <v>2.0499999999999998</v>
      </c>
      <c r="J3763">
        <f t="shared" si="754"/>
        <v>1.1516853932584269E-2</v>
      </c>
      <c r="K3763" s="4">
        <v>33.29</v>
      </c>
      <c r="L3763" s="4">
        <v>23.15</v>
      </c>
      <c r="M3763" s="16">
        <f t="shared" si="755"/>
        <v>4.7457499999999993E-2</v>
      </c>
      <c r="N3763">
        <f t="shared" si="756"/>
        <v>0</v>
      </c>
      <c r="O3763">
        <f t="shared" si="757"/>
        <v>0</v>
      </c>
      <c r="P3763" s="63">
        <f t="shared" si="758"/>
        <v>0</v>
      </c>
    </row>
    <row r="3764" spans="1:18" x14ac:dyDescent="0.3">
      <c r="A3764">
        <f t="shared" si="759"/>
        <v>2019</v>
      </c>
      <c r="B3764">
        <f t="shared" si="760"/>
        <v>2</v>
      </c>
      <c r="C3764">
        <f t="shared" si="761"/>
        <v>4</v>
      </c>
      <c r="D3764">
        <f t="shared" si="762"/>
        <v>4</v>
      </c>
      <c r="E3764" t="str">
        <f t="shared" si="763"/>
        <v>ON</v>
      </c>
      <c r="F3764" s="13">
        <f t="shared" si="765"/>
        <v>43500</v>
      </c>
      <c r="G3764" s="14" t="str">
        <f t="shared" si="764"/>
        <v>Avg of 4 NM Projects</v>
      </c>
      <c r="H3764" s="15">
        <f t="shared" si="766"/>
        <v>17</v>
      </c>
      <c r="I3764" s="93">
        <v>-0.76500000000000001</v>
      </c>
      <c r="J3764">
        <f t="shared" si="754"/>
        <v>-4.2977528089887642E-3</v>
      </c>
      <c r="K3764" s="4">
        <v>39.74</v>
      </c>
      <c r="L3764" s="4">
        <v>32.18</v>
      </c>
      <c r="M3764" s="16">
        <f t="shared" si="755"/>
        <v>-2.4617699999999999E-2</v>
      </c>
      <c r="N3764">
        <f t="shared" si="756"/>
        <v>0</v>
      </c>
      <c r="O3764">
        <f t="shared" si="757"/>
        <v>0</v>
      </c>
      <c r="P3764" s="63">
        <f t="shared" si="758"/>
        <v>0</v>
      </c>
    </row>
    <row r="3765" spans="1:18" x14ac:dyDescent="0.3">
      <c r="A3765">
        <f t="shared" si="759"/>
        <v>2019</v>
      </c>
      <c r="B3765">
        <f t="shared" si="760"/>
        <v>2</v>
      </c>
      <c r="C3765">
        <f t="shared" si="761"/>
        <v>4</v>
      </c>
      <c r="D3765">
        <f t="shared" si="762"/>
        <v>4</v>
      </c>
      <c r="E3765" t="str">
        <f t="shared" si="763"/>
        <v>ON</v>
      </c>
      <c r="F3765" s="13">
        <f t="shared" si="765"/>
        <v>43500</v>
      </c>
      <c r="G3765" s="14" t="str">
        <f t="shared" si="764"/>
        <v>Avg of 4 NM Projects</v>
      </c>
      <c r="H3765" s="15">
        <f t="shared" si="766"/>
        <v>18</v>
      </c>
      <c r="I3765" s="93">
        <v>-1.67</v>
      </c>
      <c r="J3765">
        <f t="shared" si="754"/>
        <v>-9.382022471910112E-3</v>
      </c>
      <c r="K3765" s="4">
        <v>57.57</v>
      </c>
      <c r="L3765" s="4">
        <v>42.76</v>
      </c>
      <c r="M3765" s="16">
        <f t="shared" si="755"/>
        <v>-7.1409199999999992E-2</v>
      </c>
      <c r="N3765">
        <f t="shared" si="756"/>
        <v>0</v>
      </c>
      <c r="O3765">
        <f t="shared" si="757"/>
        <v>0</v>
      </c>
      <c r="P3765" s="63">
        <f t="shared" si="758"/>
        <v>0</v>
      </c>
    </row>
    <row r="3766" spans="1:18" x14ac:dyDescent="0.3">
      <c r="A3766">
        <f t="shared" si="759"/>
        <v>2019</v>
      </c>
      <c r="B3766">
        <f t="shared" si="760"/>
        <v>2</v>
      </c>
      <c r="C3766">
        <f t="shared" si="761"/>
        <v>4</v>
      </c>
      <c r="D3766">
        <f t="shared" si="762"/>
        <v>4</v>
      </c>
      <c r="E3766" t="str">
        <f t="shared" si="763"/>
        <v>ON</v>
      </c>
      <c r="F3766" s="13">
        <f t="shared" si="765"/>
        <v>43500</v>
      </c>
      <c r="G3766" s="14" t="str">
        <f t="shared" si="764"/>
        <v>Avg of 4 NM Projects</v>
      </c>
      <c r="H3766" s="15">
        <f t="shared" si="766"/>
        <v>19</v>
      </c>
      <c r="I3766" s="93">
        <v>-1.4100000000000001</v>
      </c>
      <c r="J3766">
        <f t="shared" si="754"/>
        <v>-7.9213483146067416E-3</v>
      </c>
      <c r="K3766" s="4">
        <v>57.79</v>
      </c>
      <c r="L3766" s="4">
        <v>33.03</v>
      </c>
      <c r="M3766" s="16">
        <f t="shared" si="755"/>
        <v>-4.6572300000000004E-2</v>
      </c>
      <c r="N3766">
        <f t="shared" si="756"/>
        <v>0</v>
      </c>
      <c r="O3766">
        <f t="shared" si="757"/>
        <v>0</v>
      </c>
      <c r="P3766" s="63">
        <f t="shared" si="758"/>
        <v>0</v>
      </c>
    </row>
    <row r="3767" spans="1:18" x14ac:dyDescent="0.3">
      <c r="A3767">
        <f t="shared" si="759"/>
        <v>2019</v>
      </c>
      <c r="B3767">
        <f t="shared" si="760"/>
        <v>2</v>
      </c>
      <c r="C3767">
        <f t="shared" si="761"/>
        <v>4</v>
      </c>
      <c r="D3767">
        <f t="shared" si="762"/>
        <v>4</v>
      </c>
      <c r="E3767" t="str">
        <f t="shared" si="763"/>
        <v>ON</v>
      </c>
      <c r="F3767" s="13">
        <f t="shared" si="765"/>
        <v>43500</v>
      </c>
      <c r="G3767" s="14" t="str">
        <f t="shared" si="764"/>
        <v>Avg of 4 NM Projects</v>
      </c>
      <c r="H3767" s="15">
        <f t="shared" si="766"/>
        <v>20</v>
      </c>
      <c r="I3767" s="93">
        <v>-1.54</v>
      </c>
      <c r="J3767">
        <f t="shared" si="754"/>
        <v>-8.6516853932584268E-3</v>
      </c>
      <c r="K3767" s="4">
        <v>54.83</v>
      </c>
      <c r="L3767" s="4">
        <v>27.08</v>
      </c>
      <c r="M3767" s="16">
        <f t="shared" si="755"/>
        <v>-4.1703199999999996E-2</v>
      </c>
      <c r="N3767">
        <f t="shared" si="756"/>
        <v>0</v>
      </c>
      <c r="O3767">
        <f t="shared" si="757"/>
        <v>0</v>
      </c>
      <c r="P3767" s="63">
        <f t="shared" si="758"/>
        <v>0</v>
      </c>
    </row>
    <row r="3768" spans="1:18" x14ac:dyDescent="0.3">
      <c r="A3768">
        <f t="shared" si="759"/>
        <v>2019</v>
      </c>
      <c r="B3768">
        <f t="shared" si="760"/>
        <v>2</v>
      </c>
      <c r="C3768">
        <f t="shared" si="761"/>
        <v>4</v>
      </c>
      <c r="D3768">
        <f t="shared" si="762"/>
        <v>4</v>
      </c>
      <c r="E3768" t="str">
        <f t="shared" si="763"/>
        <v>ON</v>
      </c>
      <c r="F3768" s="13">
        <f t="shared" si="765"/>
        <v>43500</v>
      </c>
      <c r="G3768" s="14" t="str">
        <f t="shared" si="764"/>
        <v>Avg of 4 NM Projects</v>
      </c>
      <c r="H3768" s="15">
        <f t="shared" si="766"/>
        <v>21</v>
      </c>
      <c r="I3768" s="93">
        <v>-1.4100000000000001</v>
      </c>
      <c r="J3768">
        <f t="shared" si="754"/>
        <v>-7.9213483146067416E-3</v>
      </c>
      <c r="K3768" s="4">
        <v>50.59</v>
      </c>
      <c r="L3768" s="4">
        <v>24.63</v>
      </c>
      <c r="M3768" s="16">
        <f t="shared" si="755"/>
        <v>-3.4728300000000004E-2</v>
      </c>
      <c r="N3768">
        <f t="shared" si="756"/>
        <v>0</v>
      </c>
      <c r="O3768">
        <f t="shared" si="757"/>
        <v>0</v>
      </c>
      <c r="P3768" s="63">
        <f t="shared" si="758"/>
        <v>0</v>
      </c>
    </row>
    <row r="3769" spans="1:18" x14ac:dyDescent="0.3">
      <c r="A3769">
        <f t="shared" si="759"/>
        <v>2019</v>
      </c>
      <c r="B3769">
        <f t="shared" si="760"/>
        <v>2</v>
      </c>
      <c r="C3769">
        <f t="shared" si="761"/>
        <v>4</v>
      </c>
      <c r="D3769">
        <f t="shared" si="762"/>
        <v>4</v>
      </c>
      <c r="E3769" t="str">
        <f t="shared" si="763"/>
        <v>ON</v>
      </c>
      <c r="F3769" s="13">
        <f t="shared" si="765"/>
        <v>43500</v>
      </c>
      <c r="G3769" s="14" t="str">
        <f t="shared" si="764"/>
        <v>Avg of 4 NM Projects</v>
      </c>
      <c r="H3769" s="15">
        <f t="shared" si="766"/>
        <v>22</v>
      </c>
      <c r="I3769" s="93">
        <v>-1.54</v>
      </c>
      <c r="J3769">
        <f t="shared" si="754"/>
        <v>-8.6516853932584268E-3</v>
      </c>
      <c r="K3769" s="4">
        <v>36.79</v>
      </c>
      <c r="L3769" s="4">
        <v>20.170000000000002</v>
      </c>
      <c r="M3769" s="16">
        <f t="shared" si="755"/>
        <v>-3.1061800000000001E-2</v>
      </c>
      <c r="N3769">
        <f t="shared" si="756"/>
        <v>0</v>
      </c>
      <c r="O3769">
        <f t="shared" si="757"/>
        <v>0</v>
      </c>
      <c r="P3769" s="63">
        <f t="shared" si="758"/>
        <v>0</v>
      </c>
    </row>
    <row r="3770" spans="1:18" x14ac:dyDescent="0.3">
      <c r="A3770">
        <f t="shared" si="759"/>
        <v>2019</v>
      </c>
      <c r="B3770">
        <f t="shared" si="760"/>
        <v>2</v>
      </c>
      <c r="C3770">
        <f t="shared" si="761"/>
        <v>4</v>
      </c>
      <c r="D3770">
        <f t="shared" si="762"/>
        <v>4</v>
      </c>
      <c r="E3770" t="str">
        <f t="shared" si="763"/>
        <v>ON</v>
      </c>
      <c r="F3770" s="13">
        <f t="shared" si="765"/>
        <v>43500</v>
      </c>
      <c r="G3770" s="14" t="str">
        <f t="shared" si="764"/>
        <v>Avg of 4 NM Projects</v>
      </c>
      <c r="H3770" s="15">
        <f t="shared" si="766"/>
        <v>23</v>
      </c>
      <c r="I3770" s="93">
        <v>-1.28</v>
      </c>
      <c r="J3770">
        <f t="shared" si="754"/>
        <v>-7.1910112359550565E-3</v>
      </c>
      <c r="K3770" s="4">
        <v>27.57</v>
      </c>
      <c r="L3770" s="4">
        <v>17.010000000000002</v>
      </c>
      <c r="M3770" s="16">
        <f t="shared" si="755"/>
        <v>-2.1772800000000005E-2</v>
      </c>
      <c r="N3770">
        <f t="shared" si="756"/>
        <v>0</v>
      </c>
      <c r="O3770">
        <f t="shared" si="757"/>
        <v>0</v>
      </c>
      <c r="P3770" s="63">
        <f t="shared" si="758"/>
        <v>0</v>
      </c>
    </row>
    <row r="3771" spans="1:18" x14ac:dyDescent="0.3">
      <c r="A3771">
        <f t="shared" si="759"/>
        <v>2019</v>
      </c>
      <c r="B3771">
        <f t="shared" si="760"/>
        <v>2</v>
      </c>
      <c r="C3771">
        <f t="shared" si="761"/>
        <v>4</v>
      </c>
      <c r="D3771">
        <f t="shared" si="762"/>
        <v>4</v>
      </c>
      <c r="E3771" t="str">
        <f t="shared" si="763"/>
        <v>OFF</v>
      </c>
      <c r="F3771" s="13">
        <f t="shared" si="765"/>
        <v>43500</v>
      </c>
      <c r="G3771" s="14" t="str">
        <f t="shared" si="764"/>
        <v>Avg of 4 NM Projects</v>
      </c>
      <c r="H3771" s="15">
        <f t="shared" si="766"/>
        <v>24</v>
      </c>
      <c r="I3771" s="93">
        <v>-1.54</v>
      </c>
      <c r="J3771">
        <f t="shared" si="754"/>
        <v>-8.6516853932584268E-3</v>
      </c>
      <c r="K3771" s="4">
        <v>32.229999999999997</v>
      </c>
      <c r="L3771" s="4">
        <v>12.11</v>
      </c>
      <c r="M3771" s="16">
        <f t="shared" si="755"/>
        <v>-1.86494E-2</v>
      </c>
      <c r="N3771">
        <f t="shared" si="756"/>
        <v>0</v>
      </c>
      <c r="O3771">
        <f t="shared" si="757"/>
        <v>0</v>
      </c>
      <c r="P3771" s="63">
        <f t="shared" si="758"/>
        <v>0</v>
      </c>
    </row>
    <row r="3772" spans="1:18" x14ac:dyDescent="0.3">
      <c r="A3772">
        <f t="shared" si="759"/>
        <v>2019</v>
      </c>
      <c r="B3772">
        <f t="shared" si="760"/>
        <v>2</v>
      </c>
      <c r="C3772">
        <f t="shared" si="761"/>
        <v>5</v>
      </c>
      <c r="D3772">
        <f t="shared" si="762"/>
        <v>5</v>
      </c>
      <c r="E3772" t="str">
        <f t="shared" si="763"/>
        <v>OFF</v>
      </c>
      <c r="F3772" s="13">
        <f t="shared" si="765"/>
        <v>43501</v>
      </c>
      <c r="G3772" s="14" t="str">
        <f t="shared" si="764"/>
        <v>Avg of 4 NM Projects</v>
      </c>
      <c r="H3772" s="15">
        <f t="shared" si="766"/>
        <v>1</v>
      </c>
      <c r="I3772" s="93">
        <v>-1.28</v>
      </c>
      <c r="J3772">
        <f t="shared" si="754"/>
        <v>-7.1910112359550565E-3</v>
      </c>
      <c r="K3772" s="4">
        <v>22.59</v>
      </c>
      <c r="L3772" s="4">
        <v>5.54</v>
      </c>
      <c r="M3772" s="16">
        <f t="shared" si="755"/>
        <v>-7.0912000000000006E-3</v>
      </c>
      <c r="N3772">
        <f t="shared" si="756"/>
        <v>0</v>
      </c>
      <c r="O3772">
        <f t="shared" si="757"/>
        <v>0</v>
      </c>
      <c r="P3772" s="63">
        <f t="shared" si="758"/>
        <v>0</v>
      </c>
      <c r="Q3772" s="34"/>
      <c r="R3772" s="34"/>
    </row>
    <row r="3773" spans="1:18" x14ac:dyDescent="0.3">
      <c r="A3773">
        <f t="shared" si="759"/>
        <v>2019</v>
      </c>
      <c r="B3773">
        <f t="shared" si="760"/>
        <v>2</v>
      </c>
      <c r="C3773">
        <f t="shared" si="761"/>
        <v>5</v>
      </c>
      <c r="D3773">
        <f t="shared" si="762"/>
        <v>5</v>
      </c>
      <c r="E3773" t="str">
        <f t="shared" si="763"/>
        <v>OFF</v>
      </c>
      <c r="F3773" s="13">
        <f t="shared" si="765"/>
        <v>43501</v>
      </c>
      <c r="G3773" s="14" t="str">
        <f t="shared" si="764"/>
        <v>Avg of 4 NM Projects</v>
      </c>
      <c r="H3773" s="15">
        <f t="shared" si="766"/>
        <v>2</v>
      </c>
      <c r="I3773" s="93">
        <v>-1.54</v>
      </c>
      <c r="J3773">
        <f t="shared" si="754"/>
        <v>-8.6516853932584268E-3</v>
      </c>
      <c r="K3773" s="4">
        <v>23.02</v>
      </c>
      <c r="L3773" s="4">
        <v>15.02</v>
      </c>
      <c r="M3773" s="16">
        <f t="shared" si="755"/>
        <v>-2.31308E-2</v>
      </c>
      <c r="N3773">
        <f t="shared" si="756"/>
        <v>0</v>
      </c>
      <c r="O3773">
        <f t="shared" si="757"/>
        <v>0</v>
      </c>
      <c r="P3773" s="63">
        <f t="shared" si="758"/>
        <v>0</v>
      </c>
    </row>
    <row r="3774" spans="1:18" x14ac:dyDescent="0.3">
      <c r="A3774">
        <f t="shared" si="759"/>
        <v>2019</v>
      </c>
      <c r="B3774">
        <f t="shared" si="760"/>
        <v>2</v>
      </c>
      <c r="C3774">
        <f t="shared" si="761"/>
        <v>5</v>
      </c>
      <c r="D3774">
        <f t="shared" si="762"/>
        <v>5</v>
      </c>
      <c r="E3774" t="str">
        <f t="shared" si="763"/>
        <v>OFF</v>
      </c>
      <c r="F3774" s="13">
        <f t="shared" si="765"/>
        <v>43501</v>
      </c>
      <c r="G3774" s="14" t="str">
        <f t="shared" si="764"/>
        <v>Avg of 4 NM Projects</v>
      </c>
      <c r="H3774" s="15">
        <f t="shared" si="766"/>
        <v>3</v>
      </c>
      <c r="I3774" s="93">
        <v>-1.28</v>
      </c>
      <c r="J3774">
        <f t="shared" si="754"/>
        <v>-7.1910112359550565E-3</v>
      </c>
      <c r="K3774" s="4">
        <v>22.47</v>
      </c>
      <c r="L3774" s="4">
        <v>16.13</v>
      </c>
      <c r="M3774" s="16">
        <f t="shared" si="755"/>
        <v>-2.0646399999999999E-2</v>
      </c>
      <c r="N3774">
        <f t="shared" si="756"/>
        <v>0</v>
      </c>
      <c r="O3774">
        <f t="shared" si="757"/>
        <v>0</v>
      </c>
      <c r="P3774" s="63">
        <f t="shared" si="758"/>
        <v>0</v>
      </c>
    </row>
    <row r="3775" spans="1:18" x14ac:dyDescent="0.3">
      <c r="A3775">
        <f t="shared" si="759"/>
        <v>2019</v>
      </c>
      <c r="B3775">
        <f t="shared" si="760"/>
        <v>2</v>
      </c>
      <c r="C3775">
        <f t="shared" si="761"/>
        <v>5</v>
      </c>
      <c r="D3775">
        <f t="shared" si="762"/>
        <v>5</v>
      </c>
      <c r="E3775" t="str">
        <f t="shared" si="763"/>
        <v>OFF</v>
      </c>
      <c r="F3775" s="13">
        <f t="shared" si="765"/>
        <v>43501</v>
      </c>
      <c r="G3775" s="14" t="str">
        <f t="shared" si="764"/>
        <v>Avg of 4 NM Projects</v>
      </c>
      <c r="H3775" s="15">
        <f t="shared" si="766"/>
        <v>4</v>
      </c>
      <c r="I3775" s="93">
        <v>-1.41</v>
      </c>
      <c r="J3775">
        <f t="shared" si="754"/>
        <v>-7.9213483146067416E-3</v>
      </c>
      <c r="K3775" s="4">
        <v>22.13</v>
      </c>
      <c r="L3775" s="4">
        <v>15.09</v>
      </c>
      <c r="M3775" s="16">
        <f t="shared" si="755"/>
        <v>-2.1276899999999998E-2</v>
      </c>
      <c r="N3775">
        <f t="shared" si="756"/>
        <v>0</v>
      </c>
      <c r="O3775">
        <f t="shared" si="757"/>
        <v>0</v>
      </c>
      <c r="P3775" s="63">
        <f t="shared" si="758"/>
        <v>0</v>
      </c>
    </row>
    <row r="3776" spans="1:18" x14ac:dyDescent="0.3">
      <c r="A3776">
        <f t="shared" si="759"/>
        <v>2019</v>
      </c>
      <c r="B3776">
        <f t="shared" si="760"/>
        <v>2</v>
      </c>
      <c r="C3776">
        <f t="shared" si="761"/>
        <v>5</v>
      </c>
      <c r="D3776">
        <f t="shared" si="762"/>
        <v>5</v>
      </c>
      <c r="E3776" t="str">
        <f t="shared" si="763"/>
        <v>OFF</v>
      </c>
      <c r="F3776" s="13">
        <f t="shared" si="765"/>
        <v>43501</v>
      </c>
      <c r="G3776" s="14" t="str">
        <f t="shared" si="764"/>
        <v>Avg of 4 NM Projects</v>
      </c>
      <c r="H3776" s="15">
        <f t="shared" si="766"/>
        <v>5</v>
      </c>
      <c r="I3776" s="93">
        <v>-1.4100000000000001</v>
      </c>
      <c r="J3776">
        <f t="shared" si="754"/>
        <v>-7.9213483146067416E-3</v>
      </c>
      <c r="K3776" s="4">
        <v>21.88</v>
      </c>
      <c r="L3776" s="4">
        <v>7.1</v>
      </c>
      <c r="M3776" s="16">
        <f t="shared" si="755"/>
        <v>-1.0011000000000001E-2</v>
      </c>
      <c r="N3776">
        <f t="shared" si="756"/>
        <v>0</v>
      </c>
      <c r="O3776">
        <f t="shared" si="757"/>
        <v>0</v>
      </c>
      <c r="P3776" s="63">
        <f t="shared" si="758"/>
        <v>0</v>
      </c>
    </row>
    <row r="3777" spans="1:16" x14ac:dyDescent="0.3">
      <c r="A3777">
        <f t="shared" si="759"/>
        <v>2019</v>
      </c>
      <c r="B3777">
        <f t="shared" si="760"/>
        <v>2</v>
      </c>
      <c r="C3777">
        <f t="shared" si="761"/>
        <v>5</v>
      </c>
      <c r="D3777">
        <f t="shared" si="762"/>
        <v>5</v>
      </c>
      <c r="E3777" t="str">
        <f t="shared" si="763"/>
        <v>OFF</v>
      </c>
      <c r="F3777" s="13">
        <f t="shared" si="765"/>
        <v>43501</v>
      </c>
      <c r="G3777" s="14" t="str">
        <f t="shared" si="764"/>
        <v>Avg of 4 NM Projects</v>
      </c>
      <c r="H3777" s="15">
        <f t="shared" si="766"/>
        <v>6</v>
      </c>
      <c r="I3777" s="93">
        <v>-1.41</v>
      </c>
      <c r="J3777">
        <f t="shared" si="754"/>
        <v>-7.9213483146067416E-3</v>
      </c>
      <c r="K3777" s="4">
        <v>25.9</v>
      </c>
      <c r="L3777" s="4">
        <v>4.26</v>
      </c>
      <c r="M3777" s="16">
        <f t="shared" si="755"/>
        <v>-6.0066E-3</v>
      </c>
      <c r="N3777">
        <f t="shared" si="756"/>
        <v>0</v>
      </c>
      <c r="O3777">
        <f t="shared" si="757"/>
        <v>0</v>
      </c>
      <c r="P3777" s="63">
        <f t="shared" si="758"/>
        <v>0</v>
      </c>
    </row>
    <row r="3778" spans="1:16" x14ac:dyDescent="0.3">
      <c r="A3778">
        <f t="shared" si="759"/>
        <v>2019</v>
      </c>
      <c r="B3778">
        <f t="shared" si="760"/>
        <v>2</v>
      </c>
      <c r="C3778">
        <f t="shared" si="761"/>
        <v>5</v>
      </c>
      <c r="D3778">
        <f t="shared" si="762"/>
        <v>5</v>
      </c>
      <c r="E3778" t="str">
        <f t="shared" si="763"/>
        <v>OFF</v>
      </c>
      <c r="F3778" s="13">
        <f t="shared" si="765"/>
        <v>43501</v>
      </c>
      <c r="G3778" s="14" t="str">
        <f t="shared" si="764"/>
        <v>Avg of 4 NM Projects</v>
      </c>
      <c r="H3778" s="15">
        <f t="shared" si="766"/>
        <v>7</v>
      </c>
      <c r="I3778" s="93">
        <v>-1.4100000000000001</v>
      </c>
      <c r="J3778">
        <f t="shared" si="754"/>
        <v>-7.9213483146067416E-3</v>
      </c>
      <c r="K3778" s="4">
        <v>28.94</v>
      </c>
      <c r="L3778" s="4">
        <v>13.69</v>
      </c>
      <c r="M3778" s="16">
        <f t="shared" si="755"/>
        <v>-1.9302900000000001E-2</v>
      </c>
      <c r="N3778">
        <f t="shared" si="756"/>
        <v>0</v>
      </c>
      <c r="O3778">
        <f t="shared" si="757"/>
        <v>0</v>
      </c>
      <c r="P3778" s="63">
        <f t="shared" si="758"/>
        <v>0</v>
      </c>
    </row>
    <row r="3779" spans="1:16" x14ac:dyDescent="0.3">
      <c r="A3779">
        <f t="shared" si="759"/>
        <v>2019</v>
      </c>
      <c r="B3779">
        <f t="shared" si="760"/>
        <v>2</v>
      </c>
      <c r="C3779">
        <f t="shared" si="761"/>
        <v>5</v>
      </c>
      <c r="D3779">
        <f t="shared" si="762"/>
        <v>5</v>
      </c>
      <c r="E3779" t="str">
        <f t="shared" si="763"/>
        <v>ON</v>
      </c>
      <c r="F3779" s="13">
        <f t="shared" si="765"/>
        <v>43501</v>
      </c>
      <c r="G3779" s="14" t="str">
        <f t="shared" si="764"/>
        <v>Avg of 4 NM Projects</v>
      </c>
      <c r="H3779" s="15">
        <f t="shared" si="766"/>
        <v>8</v>
      </c>
      <c r="I3779" s="93">
        <v>-1.4100000000000001</v>
      </c>
      <c r="J3779">
        <f t="shared" si="754"/>
        <v>-7.9213483146067416E-3</v>
      </c>
      <c r="K3779" s="4">
        <v>26.19</v>
      </c>
      <c r="L3779" s="4">
        <v>20.56</v>
      </c>
      <c r="M3779" s="16">
        <f t="shared" si="755"/>
        <v>-2.8989600000000001E-2</v>
      </c>
      <c r="N3779">
        <f t="shared" si="756"/>
        <v>0</v>
      </c>
      <c r="O3779">
        <f t="shared" si="757"/>
        <v>0</v>
      </c>
      <c r="P3779" s="63">
        <f t="shared" si="758"/>
        <v>0</v>
      </c>
    </row>
    <row r="3780" spans="1:16" x14ac:dyDescent="0.3">
      <c r="A3780">
        <f t="shared" si="759"/>
        <v>2019</v>
      </c>
      <c r="B3780">
        <f t="shared" si="760"/>
        <v>2</v>
      </c>
      <c r="C3780">
        <f t="shared" si="761"/>
        <v>5</v>
      </c>
      <c r="D3780">
        <f t="shared" si="762"/>
        <v>5</v>
      </c>
      <c r="E3780" t="str">
        <f t="shared" si="763"/>
        <v>ON</v>
      </c>
      <c r="F3780" s="13">
        <f t="shared" si="765"/>
        <v>43501</v>
      </c>
      <c r="G3780" s="14" t="str">
        <f t="shared" si="764"/>
        <v>Avg of 4 NM Projects</v>
      </c>
      <c r="H3780" s="15">
        <f t="shared" si="766"/>
        <v>9</v>
      </c>
      <c r="I3780" s="93">
        <v>1.5350000000000001</v>
      </c>
      <c r="J3780">
        <f t="shared" ref="J3780:J3843" si="767">+I3780/$I$1</f>
        <v>8.6235955056179776E-3</v>
      </c>
      <c r="K3780" s="4">
        <v>23.88</v>
      </c>
      <c r="L3780" s="4">
        <v>20.32</v>
      </c>
      <c r="M3780" s="16">
        <f t="shared" ref="M3780:M3843" si="768">+L3780*I3780/1000</f>
        <v>3.1191200000000002E-2</v>
      </c>
      <c r="N3780">
        <f t="shared" ref="N3780:N3843" si="769">+IF(I3780=0,1,0)</f>
        <v>0</v>
      </c>
      <c r="O3780">
        <f t="shared" ref="O3780:O3843" si="770">+IF(I3780&gt;=0.5*$I$1,1,0)</f>
        <v>0</v>
      </c>
      <c r="P3780" s="63">
        <f t="shared" ref="P3780:P3843" si="771">+IF(I3780&gt;MAX(I$3652:I$5859),1,0)</f>
        <v>0</v>
      </c>
    </row>
    <row r="3781" spans="1:16" x14ac:dyDescent="0.3">
      <c r="A3781">
        <f t="shared" ref="A3781:A3844" si="772">YEAR(F3781)</f>
        <v>2019</v>
      </c>
      <c r="B3781">
        <f t="shared" ref="B3781:B3844" si="773">+MONTH(F3781)</f>
        <v>2</v>
      </c>
      <c r="C3781">
        <f t="shared" ref="C3781:C3844" si="774">+DAY(F3781)</f>
        <v>5</v>
      </c>
      <c r="D3781">
        <f t="shared" ref="D3781:D3844" si="775">WEEKDAY(C3781)</f>
        <v>5</v>
      </c>
      <c r="E3781" t="str">
        <f t="shared" ref="E3781:E3844" si="776">IF(OR(D3781=1,D3781=7,H3781=1,H3781=2,H3781=3,H3781=4,H3781=5,H3781=6,H3781=7,H3781=24),"OFF","ON")</f>
        <v>ON</v>
      </c>
      <c r="F3781" s="13">
        <f t="shared" si="765"/>
        <v>43501</v>
      </c>
      <c r="G3781" s="14" t="str">
        <f t="shared" si="764"/>
        <v>Avg of 4 NM Projects</v>
      </c>
      <c r="H3781" s="15">
        <f t="shared" si="766"/>
        <v>10</v>
      </c>
      <c r="I3781" s="93">
        <v>11.649999999999999</v>
      </c>
      <c r="J3781">
        <f t="shared" si="767"/>
        <v>6.544943820224719E-2</v>
      </c>
      <c r="K3781" s="4">
        <v>23.37</v>
      </c>
      <c r="L3781" s="4">
        <v>20.05</v>
      </c>
      <c r="M3781" s="16">
        <f t="shared" si="768"/>
        <v>0.23358249999999997</v>
      </c>
      <c r="N3781">
        <f t="shared" si="769"/>
        <v>0</v>
      </c>
      <c r="O3781">
        <f t="shared" si="770"/>
        <v>0</v>
      </c>
      <c r="P3781" s="63">
        <f t="shared" si="771"/>
        <v>0</v>
      </c>
    </row>
    <row r="3782" spans="1:16" x14ac:dyDescent="0.3">
      <c r="A3782">
        <f t="shared" si="772"/>
        <v>2019</v>
      </c>
      <c r="B3782">
        <f t="shared" si="773"/>
        <v>2</v>
      </c>
      <c r="C3782">
        <f t="shared" si="774"/>
        <v>5</v>
      </c>
      <c r="D3782">
        <f t="shared" si="775"/>
        <v>5</v>
      </c>
      <c r="E3782" t="str">
        <f t="shared" si="776"/>
        <v>ON</v>
      </c>
      <c r="F3782" s="13">
        <f t="shared" si="765"/>
        <v>43501</v>
      </c>
      <c r="G3782" s="14" t="str">
        <f t="shared" ref="G3782:G3845" si="777">+G3781</f>
        <v>Avg of 4 NM Projects</v>
      </c>
      <c r="H3782" s="15">
        <f t="shared" si="766"/>
        <v>11</v>
      </c>
      <c r="I3782" s="93">
        <v>23.04</v>
      </c>
      <c r="J3782">
        <f t="shared" si="767"/>
        <v>0.12943820224719102</v>
      </c>
      <c r="K3782" s="4">
        <v>22.99</v>
      </c>
      <c r="L3782" s="4">
        <v>18.78</v>
      </c>
      <c r="M3782" s="16">
        <f t="shared" si="768"/>
        <v>0.43269120000000005</v>
      </c>
      <c r="N3782">
        <f t="shared" si="769"/>
        <v>0</v>
      </c>
      <c r="O3782">
        <f t="shared" si="770"/>
        <v>0</v>
      </c>
      <c r="P3782" s="63">
        <f t="shared" si="771"/>
        <v>0</v>
      </c>
    </row>
    <row r="3783" spans="1:16" x14ac:dyDescent="0.3">
      <c r="A3783">
        <f t="shared" si="772"/>
        <v>2019</v>
      </c>
      <c r="B3783">
        <f t="shared" si="773"/>
        <v>2</v>
      </c>
      <c r="C3783">
        <f t="shared" si="774"/>
        <v>5</v>
      </c>
      <c r="D3783">
        <f t="shared" si="775"/>
        <v>5</v>
      </c>
      <c r="E3783" t="str">
        <f t="shared" si="776"/>
        <v>ON</v>
      </c>
      <c r="F3783" s="13">
        <f t="shared" si="765"/>
        <v>43501</v>
      </c>
      <c r="G3783" s="14" t="str">
        <f t="shared" si="777"/>
        <v>Avg of 4 NM Projects</v>
      </c>
      <c r="H3783" s="15">
        <f t="shared" si="766"/>
        <v>12</v>
      </c>
      <c r="I3783" s="93">
        <v>36.74</v>
      </c>
      <c r="J3783">
        <f t="shared" si="767"/>
        <v>0.20640449438202249</v>
      </c>
      <c r="K3783" s="4">
        <v>23.29</v>
      </c>
      <c r="L3783" s="4">
        <v>15.24</v>
      </c>
      <c r="M3783" s="16">
        <f t="shared" si="768"/>
        <v>0.55991760000000002</v>
      </c>
      <c r="N3783">
        <f t="shared" si="769"/>
        <v>0</v>
      </c>
      <c r="O3783">
        <f t="shared" si="770"/>
        <v>0</v>
      </c>
      <c r="P3783" s="63">
        <f t="shared" si="771"/>
        <v>0</v>
      </c>
    </row>
    <row r="3784" spans="1:16" x14ac:dyDescent="0.3">
      <c r="A3784">
        <f t="shared" si="772"/>
        <v>2019</v>
      </c>
      <c r="B3784">
        <f t="shared" si="773"/>
        <v>2</v>
      </c>
      <c r="C3784">
        <f t="shared" si="774"/>
        <v>5</v>
      </c>
      <c r="D3784">
        <f t="shared" si="775"/>
        <v>5</v>
      </c>
      <c r="E3784" t="str">
        <f t="shared" si="776"/>
        <v>ON</v>
      </c>
      <c r="F3784" s="13">
        <f t="shared" si="765"/>
        <v>43501</v>
      </c>
      <c r="G3784" s="14" t="str">
        <f t="shared" si="777"/>
        <v>Avg of 4 NM Projects</v>
      </c>
      <c r="H3784" s="15">
        <f t="shared" si="766"/>
        <v>13</v>
      </c>
      <c r="I3784" s="93">
        <v>40.194999999999993</v>
      </c>
      <c r="J3784">
        <f t="shared" si="767"/>
        <v>0.225814606741573</v>
      </c>
      <c r="K3784" s="4">
        <v>22.72</v>
      </c>
      <c r="L3784" s="4">
        <v>14.63</v>
      </c>
      <c r="M3784" s="16">
        <f t="shared" si="768"/>
        <v>0.58805284999999996</v>
      </c>
      <c r="N3784">
        <f t="shared" si="769"/>
        <v>0</v>
      </c>
      <c r="O3784">
        <f t="shared" si="770"/>
        <v>0</v>
      </c>
      <c r="P3784" s="63">
        <f t="shared" si="771"/>
        <v>0</v>
      </c>
    </row>
    <row r="3785" spans="1:16" x14ac:dyDescent="0.3">
      <c r="A3785">
        <f t="shared" si="772"/>
        <v>2019</v>
      </c>
      <c r="B3785">
        <f t="shared" si="773"/>
        <v>2</v>
      </c>
      <c r="C3785">
        <f t="shared" si="774"/>
        <v>5</v>
      </c>
      <c r="D3785">
        <f t="shared" si="775"/>
        <v>5</v>
      </c>
      <c r="E3785" t="str">
        <f t="shared" si="776"/>
        <v>ON</v>
      </c>
      <c r="F3785" s="13">
        <f t="shared" si="765"/>
        <v>43501</v>
      </c>
      <c r="G3785" s="14" t="str">
        <f t="shared" si="777"/>
        <v>Avg of 4 NM Projects</v>
      </c>
      <c r="H3785" s="15">
        <f t="shared" si="766"/>
        <v>14</v>
      </c>
      <c r="I3785" s="93">
        <v>32.899999999999991</v>
      </c>
      <c r="J3785">
        <f t="shared" si="767"/>
        <v>0.18483146067415726</v>
      </c>
      <c r="K3785" s="4">
        <v>22.8</v>
      </c>
      <c r="L3785" s="4">
        <v>10.84</v>
      </c>
      <c r="M3785" s="16">
        <f t="shared" si="768"/>
        <v>0.3566359999999999</v>
      </c>
      <c r="N3785">
        <f t="shared" si="769"/>
        <v>0</v>
      </c>
      <c r="O3785">
        <f t="shared" si="770"/>
        <v>0</v>
      </c>
      <c r="P3785" s="63">
        <f t="shared" si="771"/>
        <v>0</v>
      </c>
    </row>
    <row r="3786" spans="1:16" x14ac:dyDescent="0.3">
      <c r="A3786">
        <f t="shared" si="772"/>
        <v>2019</v>
      </c>
      <c r="B3786">
        <f t="shared" si="773"/>
        <v>2</v>
      </c>
      <c r="C3786">
        <f t="shared" si="774"/>
        <v>5</v>
      </c>
      <c r="D3786">
        <f t="shared" si="775"/>
        <v>5</v>
      </c>
      <c r="E3786" t="str">
        <f t="shared" si="776"/>
        <v>ON</v>
      </c>
      <c r="F3786" s="13">
        <f t="shared" si="765"/>
        <v>43501</v>
      </c>
      <c r="G3786" s="14" t="str">
        <f t="shared" si="777"/>
        <v>Avg of 4 NM Projects</v>
      </c>
      <c r="H3786" s="15">
        <f t="shared" si="766"/>
        <v>15</v>
      </c>
      <c r="I3786" s="93">
        <v>26.88</v>
      </c>
      <c r="J3786">
        <f t="shared" si="767"/>
        <v>0.15101123595505617</v>
      </c>
      <c r="K3786" s="4">
        <v>22.79</v>
      </c>
      <c r="L3786" s="4">
        <v>10.46</v>
      </c>
      <c r="M3786" s="16">
        <f t="shared" si="768"/>
        <v>0.28116479999999999</v>
      </c>
      <c r="N3786">
        <f t="shared" si="769"/>
        <v>0</v>
      </c>
      <c r="O3786">
        <f t="shared" si="770"/>
        <v>0</v>
      </c>
      <c r="P3786" s="63">
        <f t="shared" si="771"/>
        <v>0</v>
      </c>
    </row>
    <row r="3787" spans="1:16" x14ac:dyDescent="0.3">
      <c r="A3787">
        <f t="shared" si="772"/>
        <v>2019</v>
      </c>
      <c r="B3787">
        <f t="shared" si="773"/>
        <v>2</v>
      </c>
      <c r="C3787">
        <f t="shared" si="774"/>
        <v>5</v>
      </c>
      <c r="D3787">
        <f t="shared" si="775"/>
        <v>5</v>
      </c>
      <c r="E3787" t="str">
        <f t="shared" si="776"/>
        <v>ON</v>
      </c>
      <c r="F3787" s="13">
        <f t="shared" si="765"/>
        <v>43501</v>
      </c>
      <c r="G3787" s="14" t="str">
        <f t="shared" si="777"/>
        <v>Avg of 4 NM Projects</v>
      </c>
      <c r="H3787" s="15">
        <f t="shared" si="766"/>
        <v>16</v>
      </c>
      <c r="I3787" s="93">
        <v>15.62</v>
      </c>
      <c r="J3787">
        <f t="shared" si="767"/>
        <v>8.7752808988764044E-2</v>
      </c>
      <c r="K3787" s="4">
        <v>23.33</v>
      </c>
      <c r="L3787" s="4">
        <v>10.53</v>
      </c>
      <c r="M3787" s="16">
        <f t="shared" si="768"/>
        <v>0.16447859999999997</v>
      </c>
      <c r="N3787">
        <f t="shared" si="769"/>
        <v>0</v>
      </c>
      <c r="O3787">
        <f t="shared" si="770"/>
        <v>0</v>
      </c>
      <c r="P3787" s="63">
        <f t="shared" si="771"/>
        <v>0</v>
      </c>
    </row>
    <row r="3788" spans="1:16" x14ac:dyDescent="0.3">
      <c r="A3788">
        <f t="shared" si="772"/>
        <v>2019</v>
      </c>
      <c r="B3788">
        <f t="shared" si="773"/>
        <v>2</v>
      </c>
      <c r="C3788">
        <f t="shared" si="774"/>
        <v>5</v>
      </c>
      <c r="D3788">
        <f t="shared" si="775"/>
        <v>5</v>
      </c>
      <c r="E3788" t="str">
        <f t="shared" si="776"/>
        <v>ON</v>
      </c>
      <c r="F3788" s="13">
        <f t="shared" si="765"/>
        <v>43501</v>
      </c>
      <c r="G3788" s="14" t="str">
        <f t="shared" si="777"/>
        <v>Avg of 4 NM Projects</v>
      </c>
      <c r="H3788" s="15">
        <f t="shared" si="766"/>
        <v>17</v>
      </c>
      <c r="I3788" s="93">
        <v>3.97</v>
      </c>
      <c r="J3788">
        <f t="shared" si="767"/>
        <v>2.2303370786516855E-2</v>
      </c>
      <c r="K3788" s="4">
        <v>23.87</v>
      </c>
      <c r="L3788" s="4">
        <v>18.09</v>
      </c>
      <c r="M3788" s="16">
        <f t="shared" si="768"/>
        <v>7.1817300000000001E-2</v>
      </c>
      <c r="N3788">
        <f t="shared" si="769"/>
        <v>0</v>
      </c>
      <c r="O3788">
        <f t="shared" si="770"/>
        <v>0</v>
      </c>
      <c r="P3788" s="63">
        <f t="shared" si="771"/>
        <v>0</v>
      </c>
    </row>
    <row r="3789" spans="1:16" x14ac:dyDescent="0.3">
      <c r="A3789">
        <f t="shared" si="772"/>
        <v>2019</v>
      </c>
      <c r="B3789">
        <f t="shared" si="773"/>
        <v>2</v>
      </c>
      <c r="C3789">
        <f t="shared" si="774"/>
        <v>5</v>
      </c>
      <c r="D3789">
        <f t="shared" si="775"/>
        <v>5</v>
      </c>
      <c r="E3789" t="str">
        <f t="shared" si="776"/>
        <v>ON</v>
      </c>
      <c r="F3789" s="13">
        <f t="shared" si="765"/>
        <v>43501</v>
      </c>
      <c r="G3789" s="14" t="str">
        <f t="shared" si="777"/>
        <v>Avg of 4 NM Projects</v>
      </c>
      <c r="H3789" s="15">
        <f t="shared" si="766"/>
        <v>18</v>
      </c>
      <c r="I3789" s="93">
        <v>-1.0249999999999999</v>
      </c>
      <c r="J3789">
        <f t="shared" si="767"/>
        <v>-5.7584269662921345E-3</v>
      </c>
      <c r="K3789" s="4">
        <v>34.35</v>
      </c>
      <c r="L3789" s="4">
        <v>19.28</v>
      </c>
      <c r="M3789" s="16">
        <f t="shared" si="768"/>
        <v>-1.9762000000000002E-2</v>
      </c>
      <c r="N3789">
        <f t="shared" si="769"/>
        <v>0</v>
      </c>
      <c r="O3789">
        <f t="shared" si="770"/>
        <v>0</v>
      </c>
      <c r="P3789" s="63">
        <f t="shared" si="771"/>
        <v>0</v>
      </c>
    </row>
    <row r="3790" spans="1:16" x14ac:dyDescent="0.3">
      <c r="A3790">
        <f t="shared" si="772"/>
        <v>2019</v>
      </c>
      <c r="B3790">
        <f t="shared" si="773"/>
        <v>2</v>
      </c>
      <c r="C3790">
        <f t="shared" si="774"/>
        <v>5</v>
      </c>
      <c r="D3790">
        <f t="shared" si="775"/>
        <v>5</v>
      </c>
      <c r="E3790" t="str">
        <f t="shared" si="776"/>
        <v>ON</v>
      </c>
      <c r="F3790" s="13">
        <f t="shared" si="765"/>
        <v>43501</v>
      </c>
      <c r="G3790" s="14" t="str">
        <f t="shared" si="777"/>
        <v>Avg of 4 NM Projects</v>
      </c>
      <c r="H3790" s="15">
        <f t="shared" si="766"/>
        <v>19</v>
      </c>
      <c r="I3790" s="93">
        <v>-0.89500000000000002</v>
      </c>
      <c r="J3790">
        <f t="shared" si="767"/>
        <v>-5.0280898876404493E-3</v>
      </c>
      <c r="K3790" s="4">
        <v>27.83</v>
      </c>
      <c r="L3790" s="4">
        <v>19</v>
      </c>
      <c r="M3790" s="16">
        <f t="shared" si="768"/>
        <v>-1.7004999999999999E-2</v>
      </c>
      <c r="N3790">
        <f t="shared" si="769"/>
        <v>0</v>
      </c>
      <c r="O3790">
        <f t="shared" si="770"/>
        <v>0</v>
      </c>
      <c r="P3790" s="63">
        <f t="shared" si="771"/>
        <v>0</v>
      </c>
    </row>
    <row r="3791" spans="1:16" x14ac:dyDescent="0.3">
      <c r="A3791">
        <f t="shared" si="772"/>
        <v>2019</v>
      </c>
      <c r="B3791">
        <f t="shared" si="773"/>
        <v>2</v>
      </c>
      <c r="C3791">
        <f t="shared" si="774"/>
        <v>5</v>
      </c>
      <c r="D3791">
        <f t="shared" si="775"/>
        <v>5</v>
      </c>
      <c r="E3791" t="str">
        <f t="shared" si="776"/>
        <v>ON</v>
      </c>
      <c r="F3791" s="13">
        <f t="shared" si="765"/>
        <v>43501</v>
      </c>
      <c r="G3791" s="14" t="str">
        <f t="shared" si="777"/>
        <v>Avg of 4 NM Projects</v>
      </c>
      <c r="H3791" s="15">
        <f t="shared" si="766"/>
        <v>20</v>
      </c>
      <c r="I3791" s="93">
        <v>-0.89500000000000002</v>
      </c>
      <c r="J3791">
        <f t="shared" si="767"/>
        <v>-5.0280898876404493E-3</v>
      </c>
      <c r="K3791" s="4">
        <v>25.54</v>
      </c>
      <c r="L3791" s="4">
        <v>18.100000000000001</v>
      </c>
      <c r="M3791" s="16">
        <f t="shared" si="768"/>
        <v>-1.6199500000000002E-2</v>
      </c>
      <c r="N3791">
        <f t="shared" si="769"/>
        <v>0</v>
      </c>
      <c r="O3791">
        <f t="shared" si="770"/>
        <v>0</v>
      </c>
      <c r="P3791" s="63">
        <f t="shared" si="771"/>
        <v>0</v>
      </c>
    </row>
    <row r="3792" spans="1:16" x14ac:dyDescent="0.3">
      <c r="A3792">
        <f t="shared" si="772"/>
        <v>2019</v>
      </c>
      <c r="B3792">
        <f t="shared" si="773"/>
        <v>2</v>
      </c>
      <c r="C3792">
        <f t="shared" si="774"/>
        <v>5</v>
      </c>
      <c r="D3792">
        <f t="shared" si="775"/>
        <v>5</v>
      </c>
      <c r="E3792" t="str">
        <f t="shared" si="776"/>
        <v>ON</v>
      </c>
      <c r="F3792" s="13">
        <f t="shared" si="765"/>
        <v>43501</v>
      </c>
      <c r="G3792" s="14" t="str">
        <f t="shared" si="777"/>
        <v>Avg of 4 NM Projects</v>
      </c>
      <c r="H3792" s="15">
        <f t="shared" si="766"/>
        <v>21</v>
      </c>
      <c r="I3792" s="93">
        <v>-0.89500000000000002</v>
      </c>
      <c r="J3792">
        <f t="shared" si="767"/>
        <v>-5.0280898876404493E-3</v>
      </c>
      <c r="K3792" s="4">
        <v>25.25</v>
      </c>
      <c r="L3792" s="4">
        <v>17.420000000000002</v>
      </c>
      <c r="M3792" s="16">
        <f t="shared" si="768"/>
        <v>-1.5590900000000001E-2</v>
      </c>
      <c r="N3792">
        <f t="shared" si="769"/>
        <v>0</v>
      </c>
      <c r="O3792">
        <f t="shared" si="770"/>
        <v>0</v>
      </c>
      <c r="P3792" s="63">
        <f t="shared" si="771"/>
        <v>0</v>
      </c>
    </row>
    <row r="3793" spans="1:18" x14ac:dyDescent="0.3">
      <c r="A3793">
        <f t="shared" si="772"/>
        <v>2019</v>
      </c>
      <c r="B3793">
        <f t="shared" si="773"/>
        <v>2</v>
      </c>
      <c r="C3793">
        <f t="shared" si="774"/>
        <v>5</v>
      </c>
      <c r="D3793">
        <f t="shared" si="775"/>
        <v>5</v>
      </c>
      <c r="E3793" t="str">
        <f t="shared" si="776"/>
        <v>ON</v>
      </c>
      <c r="F3793" s="13">
        <f t="shared" si="765"/>
        <v>43501</v>
      </c>
      <c r="G3793" s="14" t="str">
        <f t="shared" si="777"/>
        <v>Avg of 4 NM Projects</v>
      </c>
      <c r="H3793" s="15">
        <f t="shared" si="766"/>
        <v>22</v>
      </c>
      <c r="I3793" s="93">
        <v>-1.155</v>
      </c>
      <c r="J3793">
        <f t="shared" si="767"/>
        <v>-6.4887640449438205E-3</v>
      </c>
      <c r="K3793" s="4">
        <v>22.82</v>
      </c>
      <c r="L3793" s="4">
        <v>18.82</v>
      </c>
      <c r="M3793" s="16">
        <f t="shared" si="768"/>
        <v>-2.1737100000000002E-2</v>
      </c>
      <c r="N3793">
        <f t="shared" si="769"/>
        <v>0</v>
      </c>
      <c r="O3793">
        <f t="shared" si="770"/>
        <v>0</v>
      </c>
      <c r="P3793" s="63">
        <f t="shared" si="771"/>
        <v>0</v>
      </c>
    </row>
    <row r="3794" spans="1:18" x14ac:dyDescent="0.3">
      <c r="A3794">
        <f t="shared" si="772"/>
        <v>2019</v>
      </c>
      <c r="B3794">
        <f t="shared" si="773"/>
        <v>2</v>
      </c>
      <c r="C3794">
        <f t="shared" si="774"/>
        <v>5</v>
      </c>
      <c r="D3794">
        <f t="shared" si="775"/>
        <v>5</v>
      </c>
      <c r="E3794" t="str">
        <f t="shared" si="776"/>
        <v>ON</v>
      </c>
      <c r="F3794" s="13">
        <f t="shared" si="765"/>
        <v>43501</v>
      </c>
      <c r="G3794" s="14" t="str">
        <f t="shared" si="777"/>
        <v>Avg of 4 NM Projects</v>
      </c>
      <c r="H3794" s="15">
        <f t="shared" si="766"/>
        <v>23</v>
      </c>
      <c r="I3794" s="93">
        <v>-1.1549999999999998</v>
      </c>
      <c r="J3794">
        <f t="shared" si="767"/>
        <v>-6.4887640449438188E-3</v>
      </c>
      <c r="K3794" s="4">
        <v>23.27</v>
      </c>
      <c r="L3794" s="4">
        <v>12.96</v>
      </c>
      <c r="M3794" s="16">
        <f t="shared" si="768"/>
        <v>-1.4968799999999997E-2</v>
      </c>
      <c r="N3794">
        <f t="shared" si="769"/>
        <v>0</v>
      </c>
      <c r="O3794">
        <f t="shared" si="770"/>
        <v>0</v>
      </c>
      <c r="P3794" s="63">
        <f t="shared" si="771"/>
        <v>0</v>
      </c>
    </row>
    <row r="3795" spans="1:18" x14ac:dyDescent="0.3">
      <c r="A3795">
        <f t="shared" si="772"/>
        <v>2019</v>
      </c>
      <c r="B3795">
        <f t="shared" si="773"/>
        <v>2</v>
      </c>
      <c r="C3795">
        <f t="shared" si="774"/>
        <v>5</v>
      </c>
      <c r="D3795">
        <f t="shared" si="775"/>
        <v>5</v>
      </c>
      <c r="E3795" t="str">
        <f t="shared" si="776"/>
        <v>OFF</v>
      </c>
      <c r="F3795" s="13">
        <f t="shared" si="765"/>
        <v>43501</v>
      </c>
      <c r="G3795" s="14" t="str">
        <f t="shared" si="777"/>
        <v>Avg of 4 NM Projects</v>
      </c>
      <c r="H3795" s="15">
        <f t="shared" si="766"/>
        <v>24</v>
      </c>
      <c r="I3795" s="93">
        <v>-0.89500000000000002</v>
      </c>
      <c r="J3795">
        <f t="shared" si="767"/>
        <v>-5.0280898876404493E-3</v>
      </c>
      <c r="K3795" s="4">
        <v>23.13</v>
      </c>
      <c r="L3795" s="4">
        <v>-6.34</v>
      </c>
      <c r="M3795" s="16">
        <f t="shared" si="768"/>
        <v>5.6742999999999993E-3</v>
      </c>
      <c r="N3795">
        <f t="shared" si="769"/>
        <v>0</v>
      </c>
      <c r="O3795">
        <f t="shared" si="770"/>
        <v>0</v>
      </c>
      <c r="P3795" s="63">
        <f t="shared" si="771"/>
        <v>0</v>
      </c>
    </row>
    <row r="3796" spans="1:18" x14ac:dyDescent="0.3">
      <c r="A3796">
        <f t="shared" si="772"/>
        <v>2019</v>
      </c>
      <c r="B3796">
        <f t="shared" si="773"/>
        <v>2</v>
      </c>
      <c r="C3796">
        <f t="shared" si="774"/>
        <v>6</v>
      </c>
      <c r="D3796">
        <f t="shared" si="775"/>
        <v>6</v>
      </c>
      <c r="E3796" t="str">
        <f t="shared" si="776"/>
        <v>OFF</v>
      </c>
      <c r="F3796" s="13">
        <f t="shared" si="765"/>
        <v>43502</v>
      </c>
      <c r="G3796" s="14" t="str">
        <f t="shared" si="777"/>
        <v>Avg of 4 NM Projects</v>
      </c>
      <c r="H3796" s="15">
        <f t="shared" si="766"/>
        <v>1</v>
      </c>
      <c r="I3796" s="93">
        <v>-1.0249999999999999</v>
      </c>
      <c r="J3796">
        <f t="shared" si="767"/>
        <v>-5.7584269662921345E-3</v>
      </c>
      <c r="K3796" s="4">
        <v>13.22</v>
      </c>
      <c r="L3796" s="4">
        <v>7.63</v>
      </c>
      <c r="M3796" s="16">
        <f t="shared" si="768"/>
        <v>-7.8207499999999996E-3</v>
      </c>
      <c r="N3796">
        <f t="shared" si="769"/>
        <v>0</v>
      </c>
      <c r="O3796">
        <f t="shared" si="770"/>
        <v>0</v>
      </c>
      <c r="P3796" s="63">
        <f t="shared" si="771"/>
        <v>0</v>
      </c>
      <c r="Q3796" s="34"/>
      <c r="R3796" s="34"/>
    </row>
    <row r="3797" spans="1:18" x14ac:dyDescent="0.3">
      <c r="A3797">
        <f t="shared" si="772"/>
        <v>2019</v>
      </c>
      <c r="B3797">
        <f t="shared" si="773"/>
        <v>2</v>
      </c>
      <c r="C3797">
        <f t="shared" si="774"/>
        <v>6</v>
      </c>
      <c r="D3797">
        <f t="shared" si="775"/>
        <v>6</v>
      </c>
      <c r="E3797" t="str">
        <f t="shared" si="776"/>
        <v>OFF</v>
      </c>
      <c r="F3797" s="13">
        <f t="shared" si="765"/>
        <v>43502</v>
      </c>
      <c r="G3797" s="14" t="str">
        <f t="shared" si="777"/>
        <v>Avg of 4 NM Projects</v>
      </c>
      <c r="H3797" s="15">
        <f t="shared" si="766"/>
        <v>2</v>
      </c>
      <c r="I3797" s="93">
        <v>-1.0249999999999999</v>
      </c>
      <c r="J3797">
        <f t="shared" si="767"/>
        <v>-5.7584269662921345E-3</v>
      </c>
      <c r="K3797" s="4">
        <v>13.57</v>
      </c>
      <c r="L3797" s="4">
        <v>12.76</v>
      </c>
      <c r="M3797" s="16">
        <f t="shared" si="768"/>
        <v>-1.3078999999999999E-2</v>
      </c>
      <c r="N3797">
        <f t="shared" si="769"/>
        <v>0</v>
      </c>
      <c r="O3797">
        <f t="shared" si="770"/>
        <v>0</v>
      </c>
      <c r="P3797" s="63">
        <f t="shared" si="771"/>
        <v>0</v>
      </c>
    </row>
    <row r="3798" spans="1:18" x14ac:dyDescent="0.3">
      <c r="A3798">
        <f t="shared" si="772"/>
        <v>2019</v>
      </c>
      <c r="B3798">
        <f t="shared" si="773"/>
        <v>2</v>
      </c>
      <c r="C3798">
        <f t="shared" si="774"/>
        <v>6</v>
      </c>
      <c r="D3798">
        <f t="shared" si="775"/>
        <v>6</v>
      </c>
      <c r="E3798" t="str">
        <f t="shared" si="776"/>
        <v>OFF</v>
      </c>
      <c r="F3798" s="13">
        <f t="shared" si="765"/>
        <v>43502</v>
      </c>
      <c r="G3798" s="14" t="str">
        <f t="shared" si="777"/>
        <v>Avg of 4 NM Projects</v>
      </c>
      <c r="H3798" s="15">
        <f t="shared" si="766"/>
        <v>3</v>
      </c>
      <c r="I3798" s="93">
        <v>-1.0249999999999999</v>
      </c>
      <c r="J3798">
        <f t="shared" si="767"/>
        <v>-5.7584269662921345E-3</v>
      </c>
      <c r="K3798" s="4">
        <v>13.58</v>
      </c>
      <c r="L3798" s="4">
        <v>3.42</v>
      </c>
      <c r="M3798" s="16">
        <f t="shared" si="768"/>
        <v>-3.5054999999999995E-3</v>
      </c>
      <c r="N3798">
        <f t="shared" si="769"/>
        <v>0</v>
      </c>
      <c r="O3798">
        <f t="shared" si="770"/>
        <v>0</v>
      </c>
      <c r="P3798" s="63">
        <f t="shared" si="771"/>
        <v>0</v>
      </c>
    </row>
    <row r="3799" spans="1:18" x14ac:dyDescent="0.3">
      <c r="A3799">
        <f t="shared" si="772"/>
        <v>2019</v>
      </c>
      <c r="B3799">
        <f t="shared" si="773"/>
        <v>2</v>
      </c>
      <c r="C3799">
        <f t="shared" si="774"/>
        <v>6</v>
      </c>
      <c r="D3799">
        <f t="shared" si="775"/>
        <v>6</v>
      </c>
      <c r="E3799" t="str">
        <f t="shared" si="776"/>
        <v>OFF</v>
      </c>
      <c r="F3799" s="13">
        <f t="shared" si="765"/>
        <v>43502</v>
      </c>
      <c r="G3799" s="14" t="str">
        <f t="shared" si="777"/>
        <v>Avg of 4 NM Projects</v>
      </c>
      <c r="H3799" s="15">
        <f t="shared" si="766"/>
        <v>4</v>
      </c>
      <c r="I3799" s="93">
        <v>-1.0249999999999999</v>
      </c>
      <c r="J3799">
        <f t="shared" si="767"/>
        <v>-5.7584269662921345E-3</v>
      </c>
      <c r="K3799" s="4">
        <v>13.44</v>
      </c>
      <c r="L3799" s="4">
        <v>6.52</v>
      </c>
      <c r="M3799" s="16">
        <f t="shared" si="768"/>
        <v>-6.6829999999999988E-3</v>
      </c>
      <c r="N3799">
        <f t="shared" si="769"/>
        <v>0</v>
      </c>
      <c r="O3799">
        <f t="shared" si="770"/>
        <v>0</v>
      </c>
      <c r="P3799" s="63">
        <f t="shared" si="771"/>
        <v>0</v>
      </c>
    </row>
    <row r="3800" spans="1:18" x14ac:dyDescent="0.3">
      <c r="A3800">
        <f t="shared" si="772"/>
        <v>2019</v>
      </c>
      <c r="B3800">
        <f t="shared" si="773"/>
        <v>2</v>
      </c>
      <c r="C3800">
        <f t="shared" si="774"/>
        <v>6</v>
      </c>
      <c r="D3800">
        <f t="shared" si="775"/>
        <v>6</v>
      </c>
      <c r="E3800" t="str">
        <f t="shared" si="776"/>
        <v>OFF</v>
      </c>
      <c r="F3800" s="13">
        <f t="shared" si="765"/>
        <v>43502</v>
      </c>
      <c r="G3800" s="14" t="str">
        <f t="shared" si="777"/>
        <v>Avg of 4 NM Projects</v>
      </c>
      <c r="H3800" s="15">
        <f t="shared" si="766"/>
        <v>5</v>
      </c>
      <c r="I3800" s="93">
        <v>-1.0249999999999999</v>
      </c>
      <c r="J3800">
        <f t="shared" si="767"/>
        <v>-5.7584269662921345E-3</v>
      </c>
      <c r="K3800" s="4">
        <v>14.3</v>
      </c>
      <c r="L3800" s="4">
        <v>17.239999999999998</v>
      </c>
      <c r="M3800" s="16">
        <f t="shared" si="768"/>
        <v>-1.7670999999999996E-2</v>
      </c>
      <c r="N3800">
        <f t="shared" si="769"/>
        <v>0</v>
      </c>
      <c r="O3800">
        <f t="shared" si="770"/>
        <v>0</v>
      </c>
      <c r="P3800" s="63">
        <f t="shared" si="771"/>
        <v>0</v>
      </c>
    </row>
    <row r="3801" spans="1:18" x14ac:dyDescent="0.3">
      <c r="A3801">
        <f t="shared" si="772"/>
        <v>2019</v>
      </c>
      <c r="B3801">
        <f t="shared" si="773"/>
        <v>2</v>
      </c>
      <c r="C3801">
        <f t="shared" si="774"/>
        <v>6</v>
      </c>
      <c r="D3801">
        <f t="shared" si="775"/>
        <v>6</v>
      </c>
      <c r="E3801" t="str">
        <f t="shared" si="776"/>
        <v>OFF</v>
      </c>
      <c r="F3801" s="13">
        <f t="shared" si="765"/>
        <v>43502</v>
      </c>
      <c r="G3801" s="14" t="str">
        <f t="shared" si="777"/>
        <v>Avg of 4 NM Projects</v>
      </c>
      <c r="H3801" s="15">
        <f t="shared" si="766"/>
        <v>6</v>
      </c>
      <c r="I3801" s="93">
        <v>-1.0249999999999999</v>
      </c>
      <c r="J3801">
        <f t="shared" si="767"/>
        <v>-5.7584269662921345E-3</v>
      </c>
      <c r="K3801" s="4">
        <v>21.6</v>
      </c>
      <c r="L3801" s="4">
        <v>17.559999999999999</v>
      </c>
      <c r="M3801" s="16">
        <f t="shared" si="768"/>
        <v>-1.7998999999999998E-2</v>
      </c>
      <c r="N3801">
        <f t="shared" si="769"/>
        <v>0</v>
      </c>
      <c r="O3801">
        <f t="shared" si="770"/>
        <v>0</v>
      </c>
      <c r="P3801" s="63">
        <f t="shared" si="771"/>
        <v>0</v>
      </c>
    </row>
    <row r="3802" spans="1:18" x14ac:dyDescent="0.3">
      <c r="A3802">
        <f t="shared" si="772"/>
        <v>2019</v>
      </c>
      <c r="B3802">
        <f t="shared" si="773"/>
        <v>2</v>
      </c>
      <c r="C3802">
        <f t="shared" si="774"/>
        <v>6</v>
      </c>
      <c r="D3802">
        <f t="shared" si="775"/>
        <v>6</v>
      </c>
      <c r="E3802" t="str">
        <f t="shared" si="776"/>
        <v>OFF</v>
      </c>
      <c r="F3802" s="13">
        <f t="shared" si="765"/>
        <v>43502</v>
      </c>
      <c r="G3802" s="14" t="str">
        <f t="shared" si="777"/>
        <v>Avg of 4 NM Projects</v>
      </c>
      <c r="H3802" s="15">
        <f t="shared" si="766"/>
        <v>7</v>
      </c>
      <c r="I3802" s="93">
        <v>-1.0249999999999999</v>
      </c>
      <c r="J3802">
        <f t="shared" si="767"/>
        <v>-5.7584269662921345E-3</v>
      </c>
      <c r="K3802" s="4">
        <v>29.74</v>
      </c>
      <c r="L3802" s="4">
        <v>18.11</v>
      </c>
      <c r="M3802" s="16">
        <f t="shared" si="768"/>
        <v>-1.8562749999999996E-2</v>
      </c>
      <c r="N3802">
        <f t="shared" si="769"/>
        <v>0</v>
      </c>
      <c r="O3802">
        <f t="shared" si="770"/>
        <v>0</v>
      </c>
      <c r="P3802" s="63">
        <f t="shared" si="771"/>
        <v>0</v>
      </c>
    </row>
    <row r="3803" spans="1:18" x14ac:dyDescent="0.3">
      <c r="A3803">
        <f t="shared" si="772"/>
        <v>2019</v>
      </c>
      <c r="B3803">
        <f t="shared" si="773"/>
        <v>2</v>
      </c>
      <c r="C3803">
        <f t="shared" si="774"/>
        <v>6</v>
      </c>
      <c r="D3803">
        <f t="shared" si="775"/>
        <v>6</v>
      </c>
      <c r="E3803" t="str">
        <f t="shared" si="776"/>
        <v>ON</v>
      </c>
      <c r="F3803" s="13">
        <f t="shared" si="765"/>
        <v>43502</v>
      </c>
      <c r="G3803" s="14" t="str">
        <f t="shared" si="777"/>
        <v>Avg of 4 NM Projects</v>
      </c>
      <c r="H3803" s="15">
        <f t="shared" si="766"/>
        <v>8</v>
      </c>
      <c r="I3803" s="93">
        <v>1.0249999999999999</v>
      </c>
      <c r="J3803">
        <f t="shared" si="767"/>
        <v>5.7584269662921345E-3</v>
      </c>
      <c r="K3803" s="4">
        <v>39.32</v>
      </c>
      <c r="L3803" s="4">
        <v>26.68</v>
      </c>
      <c r="M3803" s="16">
        <f t="shared" si="768"/>
        <v>2.7346999999999996E-2</v>
      </c>
      <c r="N3803">
        <f t="shared" si="769"/>
        <v>0</v>
      </c>
      <c r="O3803">
        <f t="shared" si="770"/>
        <v>0</v>
      </c>
      <c r="P3803" s="63">
        <f t="shared" si="771"/>
        <v>0</v>
      </c>
    </row>
    <row r="3804" spans="1:18" x14ac:dyDescent="0.3">
      <c r="A3804">
        <f t="shared" si="772"/>
        <v>2019</v>
      </c>
      <c r="B3804">
        <f t="shared" si="773"/>
        <v>2</v>
      </c>
      <c r="C3804">
        <f t="shared" si="774"/>
        <v>6</v>
      </c>
      <c r="D3804">
        <f t="shared" si="775"/>
        <v>6</v>
      </c>
      <c r="E3804" t="str">
        <f t="shared" si="776"/>
        <v>ON</v>
      </c>
      <c r="F3804" s="13">
        <f t="shared" si="765"/>
        <v>43502</v>
      </c>
      <c r="G3804" s="14" t="str">
        <f t="shared" si="777"/>
        <v>Avg of 4 NM Projects</v>
      </c>
      <c r="H3804" s="15">
        <f t="shared" si="766"/>
        <v>9</v>
      </c>
      <c r="I3804" s="93">
        <v>10.370000000000001</v>
      </c>
      <c r="J3804">
        <f t="shared" si="767"/>
        <v>5.8258426966292139E-2</v>
      </c>
      <c r="K3804" s="4">
        <v>30.71</v>
      </c>
      <c r="L3804" s="4">
        <v>28.95</v>
      </c>
      <c r="M3804" s="16">
        <f t="shared" si="768"/>
        <v>0.30021150000000002</v>
      </c>
      <c r="N3804">
        <f t="shared" si="769"/>
        <v>0</v>
      </c>
      <c r="O3804">
        <f t="shared" si="770"/>
        <v>0</v>
      </c>
      <c r="P3804" s="63">
        <f t="shared" si="771"/>
        <v>0</v>
      </c>
    </row>
    <row r="3805" spans="1:18" x14ac:dyDescent="0.3">
      <c r="A3805">
        <f t="shared" si="772"/>
        <v>2019</v>
      </c>
      <c r="B3805">
        <f t="shared" si="773"/>
        <v>2</v>
      </c>
      <c r="C3805">
        <f t="shared" si="774"/>
        <v>6</v>
      </c>
      <c r="D3805">
        <f t="shared" si="775"/>
        <v>6</v>
      </c>
      <c r="E3805" t="str">
        <f t="shared" si="776"/>
        <v>ON</v>
      </c>
      <c r="F3805" s="13">
        <f t="shared" ref="F3805:F3868" si="778">+F3781+1</f>
        <v>43502</v>
      </c>
      <c r="G3805" s="14" t="str">
        <f t="shared" si="777"/>
        <v>Avg of 4 NM Projects</v>
      </c>
      <c r="H3805" s="15">
        <f t="shared" ref="H3805:H3868" si="779">H3781</f>
        <v>10</v>
      </c>
      <c r="I3805" s="93">
        <v>19.2</v>
      </c>
      <c r="J3805">
        <f t="shared" si="767"/>
        <v>0.10786516853932585</v>
      </c>
      <c r="K3805" s="4">
        <v>28.09</v>
      </c>
      <c r="L3805" s="4">
        <v>20.25</v>
      </c>
      <c r="M3805" s="16">
        <f t="shared" si="768"/>
        <v>0.38880000000000003</v>
      </c>
      <c r="N3805">
        <f t="shared" si="769"/>
        <v>0</v>
      </c>
      <c r="O3805">
        <f t="shared" si="770"/>
        <v>0</v>
      </c>
      <c r="P3805" s="63">
        <f t="shared" si="771"/>
        <v>0</v>
      </c>
    </row>
    <row r="3806" spans="1:18" x14ac:dyDescent="0.3">
      <c r="A3806">
        <f t="shared" si="772"/>
        <v>2019</v>
      </c>
      <c r="B3806">
        <f t="shared" si="773"/>
        <v>2</v>
      </c>
      <c r="C3806">
        <f t="shared" si="774"/>
        <v>6</v>
      </c>
      <c r="D3806">
        <f t="shared" si="775"/>
        <v>6</v>
      </c>
      <c r="E3806" t="str">
        <f t="shared" si="776"/>
        <v>ON</v>
      </c>
      <c r="F3806" s="13">
        <f t="shared" si="778"/>
        <v>43502</v>
      </c>
      <c r="G3806" s="14" t="str">
        <f t="shared" si="777"/>
        <v>Avg of 4 NM Projects</v>
      </c>
      <c r="H3806" s="15">
        <f t="shared" si="779"/>
        <v>11</v>
      </c>
      <c r="I3806" s="93">
        <v>24.704999999999998</v>
      </c>
      <c r="J3806">
        <f t="shared" si="767"/>
        <v>0.13879213483146066</v>
      </c>
      <c r="K3806" s="4">
        <v>31.13</v>
      </c>
      <c r="L3806" s="4">
        <v>20.16</v>
      </c>
      <c r="M3806" s="16">
        <f t="shared" si="768"/>
        <v>0.49805280000000002</v>
      </c>
      <c r="N3806">
        <f t="shared" si="769"/>
        <v>0</v>
      </c>
      <c r="O3806">
        <f t="shared" si="770"/>
        <v>0</v>
      </c>
      <c r="P3806" s="63">
        <f t="shared" si="771"/>
        <v>0</v>
      </c>
    </row>
    <row r="3807" spans="1:18" x14ac:dyDescent="0.3">
      <c r="A3807">
        <f t="shared" si="772"/>
        <v>2019</v>
      </c>
      <c r="B3807">
        <f t="shared" si="773"/>
        <v>2</v>
      </c>
      <c r="C3807">
        <f t="shared" si="774"/>
        <v>6</v>
      </c>
      <c r="D3807">
        <f t="shared" si="775"/>
        <v>6</v>
      </c>
      <c r="E3807" t="str">
        <f t="shared" si="776"/>
        <v>ON</v>
      </c>
      <c r="F3807" s="13">
        <f t="shared" si="778"/>
        <v>43502</v>
      </c>
      <c r="G3807" s="14" t="str">
        <f t="shared" si="777"/>
        <v>Avg of 4 NM Projects</v>
      </c>
      <c r="H3807" s="15">
        <f t="shared" si="779"/>
        <v>12</v>
      </c>
      <c r="I3807" s="93">
        <v>35.840000000000003</v>
      </c>
      <c r="J3807">
        <f t="shared" si="767"/>
        <v>0.2013483146067416</v>
      </c>
      <c r="K3807" s="4">
        <v>30.67</v>
      </c>
      <c r="L3807" s="4">
        <v>19.37</v>
      </c>
      <c r="M3807" s="16">
        <f t="shared" si="768"/>
        <v>0.69422080000000008</v>
      </c>
      <c r="N3807">
        <f t="shared" si="769"/>
        <v>0</v>
      </c>
      <c r="O3807">
        <f t="shared" si="770"/>
        <v>0</v>
      </c>
      <c r="P3807" s="63">
        <f t="shared" si="771"/>
        <v>0</v>
      </c>
    </row>
    <row r="3808" spans="1:18" x14ac:dyDescent="0.3">
      <c r="A3808">
        <f t="shared" si="772"/>
        <v>2019</v>
      </c>
      <c r="B3808">
        <f t="shared" si="773"/>
        <v>2</v>
      </c>
      <c r="C3808">
        <f t="shared" si="774"/>
        <v>6</v>
      </c>
      <c r="D3808">
        <f t="shared" si="775"/>
        <v>6</v>
      </c>
      <c r="E3808" t="str">
        <f t="shared" si="776"/>
        <v>ON</v>
      </c>
      <c r="F3808" s="13">
        <f t="shared" si="778"/>
        <v>43502</v>
      </c>
      <c r="G3808" s="14" t="str">
        <f t="shared" si="777"/>
        <v>Avg of 4 NM Projects</v>
      </c>
      <c r="H3808" s="15">
        <f t="shared" si="779"/>
        <v>13</v>
      </c>
      <c r="I3808" s="93">
        <v>27.265000000000001</v>
      </c>
      <c r="J3808">
        <f t="shared" si="767"/>
        <v>0.15317415730337078</v>
      </c>
      <c r="K3808" s="4">
        <v>29.5</v>
      </c>
      <c r="L3808" s="4">
        <v>19.02</v>
      </c>
      <c r="M3808" s="16">
        <f t="shared" si="768"/>
        <v>0.51858029999999999</v>
      </c>
      <c r="N3808">
        <f t="shared" si="769"/>
        <v>0</v>
      </c>
      <c r="O3808">
        <f t="shared" si="770"/>
        <v>0</v>
      </c>
      <c r="P3808" s="63">
        <f t="shared" si="771"/>
        <v>0</v>
      </c>
    </row>
    <row r="3809" spans="1:18" x14ac:dyDescent="0.3">
      <c r="A3809">
        <f t="shared" si="772"/>
        <v>2019</v>
      </c>
      <c r="B3809">
        <f t="shared" si="773"/>
        <v>2</v>
      </c>
      <c r="C3809">
        <f t="shared" si="774"/>
        <v>6</v>
      </c>
      <c r="D3809">
        <f t="shared" si="775"/>
        <v>6</v>
      </c>
      <c r="E3809" t="str">
        <f t="shared" si="776"/>
        <v>ON</v>
      </c>
      <c r="F3809" s="13">
        <f t="shared" si="778"/>
        <v>43502</v>
      </c>
      <c r="G3809" s="14" t="str">
        <f t="shared" si="777"/>
        <v>Avg of 4 NM Projects</v>
      </c>
      <c r="H3809" s="15">
        <f t="shared" si="779"/>
        <v>14</v>
      </c>
      <c r="I3809" s="93">
        <v>17.41</v>
      </c>
      <c r="J3809">
        <f t="shared" si="767"/>
        <v>9.7808988764044938E-2</v>
      </c>
      <c r="K3809" s="4">
        <v>29.71</v>
      </c>
      <c r="L3809" s="4">
        <v>9.5299999999999994</v>
      </c>
      <c r="M3809" s="16">
        <f t="shared" si="768"/>
        <v>0.16591729999999999</v>
      </c>
      <c r="N3809">
        <f t="shared" si="769"/>
        <v>0</v>
      </c>
      <c r="O3809">
        <f t="shared" si="770"/>
        <v>0</v>
      </c>
      <c r="P3809" s="63">
        <f t="shared" si="771"/>
        <v>0</v>
      </c>
    </row>
    <row r="3810" spans="1:18" x14ac:dyDescent="0.3">
      <c r="A3810">
        <f t="shared" si="772"/>
        <v>2019</v>
      </c>
      <c r="B3810">
        <f t="shared" si="773"/>
        <v>2</v>
      </c>
      <c r="C3810">
        <f t="shared" si="774"/>
        <v>6</v>
      </c>
      <c r="D3810">
        <f t="shared" si="775"/>
        <v>6</v>
      </c>
      <c r="E3810" t="str">
        <f t="shared" si="776"/>
        <v>ON</v>
      </c>
      <c r="F3810" s="13">
        <f t="shared" si="778"/>
        <v>43502</v>
      </c>
      <c r="G3810" s="14" t="str">
        <f t="shared" si="777"/>
        <v>Avg of 4 NM Projects</v>
      </c>
      <c r="H3810" s="15">
        <f t="shared" si="779"/>
        <v>15</v>
      </c>
      <c r="I3810" s="93">
        <v>12.54</v>
      </c>
      <c r="J3810">
        <f t="shared" si="767"/>
        <v>7.044943820224718E-2</v>
      </c>
      <c r="K3810" s="4">
        <v>28.1</v>
      </c>
      <c r="L3810" s="4">
        <v>19.75</v>
      </c>
      <c r="M3810" s="16">
        <f t="shared" si="768"/>
        <v>0.247665</v>
      </c>
      <c r="N3810">
        <f t="shared" si="769"/>
        <v>0</v>
      </c>
      <c r="O3810">
        <f t="shared" si="770"/>
        <v>0</v>
      </c>
      <c r="P3810" s="63">
        <f t="shared" si="771"/>
        <v>0</v>
      </c>
    </row>
    <row r="3811" spans="1:18" x14ac:dyDescent="0.3">
      <c r="A3811">
        <f t="shared" si="772"/>
        <v>2019</v>
      </c>
      <c r="B3811">
        <f t="shared" si="773"/>
        <v>2</v>
      </c>
      <c r="C3811">
        <f t="shared" si="774"/>
        <v>6</v>
      </c>
      <c r="D3811">
        <f t="shared" si="775"/>
        <v>6</v>
      </c>
      <c r="E3811" t="str">
        <f t="shared" si="776"/>
        <v>ON</v>
      </c>
      <c r="F3811" s="13">
        <f t="shared" si="778"/>
        <v>43502</v>
      </c>
      <c r="G3811" s="14" t="str">
        <f t="shared" si="777"/>
        <v>Avg of 4 NM Projects</v>
      </c>
      <c r="H3811" s="15">
        <f t="shared" si="779"/>
        <v>16</v>
      </c>
      <c r="I3811" s="93">
        <v>5.3699999999999992</v>
      </c>
      <c r="J3811">
        <f t="shared" si="767"/>
        <v>3.0168539325842691E-2</v>
      </c>
      <c r="K3811" s="4">
        <v>29.05</v>
      </c>
      <c r="L3811" s="4">
        <v>23.47</v>
      </c>
      <c r="M3811" s="16">
        <f t="shared" si="768"/>
        <v>0.12603389999999998</v>
      </c>
      <c r="N3811">
        <f t="shared" si="769"/>
        <v>0</v>
      </c>
      <c r="O3811">
        <f t="shared" si="770"/>
        <v>0</v>
      </c>
      <c r="P3811" s="63">
        <f t="shared" si="771"/>
        <v>0</v>
      </c>
    </row>
    <row r="3812" spans="1:18" x14ac:dyDescent="0.3">
      <c r="A3812">
        <f t="shared" si="772"/>
        <v>2019</v>
      </c>
      <c r="B3812">
        <f t="shared" si="773"/>
        <v>2</v>
      </c>
      <c r="C3812">
        <f t="shared" si="774"/>
        <v>6</v>
      </c>
      <c r="D3812">
        <f t="shared" si="775"/>
        <v>6</v>
      </c>
      <c r="E3812" t="str">
        <f t="shared" si="776"/>
        <v>ON</v>
      </c>
      <c r="F3812" s="13">
        <f t="shared" si="778"/>
        <v>43502</v>
      </c>
      <c r="G3812" s="14" t="str">
        <f t="shared" si="777"/>
        <v>Avg of 4 NM Projects</v>
      </c>
      <c r="H3812" s="15">
        <f t="shared" si="779"/>
        <v>17</v>
      </c>
      <c r="I3812" s="93">
        <v>0.39</v>
      </c>
      <c r="J3812">
        <f t="shared" si="767"/>
        <v>2.1910112359550564E-3</v>
      </c>
      <c r="K3812" s="4">
        <v>31.46</v>
      </c>
      <c r="L3812" s="4">
        <v>29.9</v>
      </c>
      <c r="M3812" s="16">
        <f t="shared" si="768"/>
        <v>1.1660999999999999E-2</v>
      </c>
      <c r="N3812">
        <f t="shared" si="769"/>
        <v>0</v>
      </c>
      <c r="O3812">
        <f t="shared" si="770"/>
        <v>0</v>
      </c>
      <c r="P3812" s="63">
        <f t="shared" si="771"/>
        <v>0</v>
      </c>
    </row>
    <row r="3813" spans="1:18" x14ac:dyDescent="0.3">
      <c r="A3813">
        <f t="shared" si="772"/>
        <v>2019</v>
      </c>
      <c r="B3813">
        <f t="shared" si="773"/>
        <v>2</v>
      </c>
      <c r="C3813">
        <f t="shared" si="774"/>
        <v>6</v>
      </c>
      <c r="D3813">
        <f t="shared" si="775"/>
        <v>6</v>
      </c>
      <c r="E3813" t="str">
        <f t="shared" si="776"/>
        <v>ON</v>
      </c>
      <c r="F3813" s="13">
        <f t="shared" si="778"/>
        <v>43502</v>
      </c>
      <c r="G3813" s="14" t="str">
        <f t="shared" si="777"/>
        <v>Avg of 4 NM Projects</v>
      </c>
      <c r="H3813" s="15">
        <f t="shared" si="779"/>
        <v>18</v>
      </c>
      <c r="I3813" s="93">
        <v>-1.2799999999999998</v>
      </c>
      <c r="J3813">
        <f t="shared" si="767"/>
        <v>-7.1910112359550547E-3</v>
      </c>
      <c r="K3813" s="4">
        <v>45.91</v>
      </c>
      <c r="L3813" s="4">
        <v>36.99</v>
      </c>
      <c r="M3813" s="16">
        <f t="shared" si="768"/>
        <v>-4.7347199999999992E-2</v>
      </c>
      <c r="N3813">
        <f t="shared" si="769"/>
        <v>0</v>
      </c>
      <c r="O3813">
        <f t="shared" si="770"/>
        <v>0</v>
      </c>
      <c r="P3813" s="63">
        <f t="shared" si="771"/>
        <v>0</v>
      </c>
    </row>
    <row r="3814" spans="1:18" x14ac:dyDescent="0.3">
      <c r="A3814">
        <f t="shared" si="772"/>
        <v>2019</v>
      </c>
      <c r="B3814">
        <f t="shared" si="773"/>
        <v>2</v>
      </c>
      <c r="C3814">
        <f t="shared" si="774"/>
        <v>6</v>
      </c>
      <c r="D3814">
        <f t="shared" si="775"/>
        <v>6</v>
      </c>
      <c r="E3814" t="str">
        <f t="shared" si="776"/>
        <v>ON</v>
      </c>
      <c r="F3814" s="13">
        <f t="shared" si="778"/>
        <v>43502</v>
      </c>
      <c r="G3814" s="14" t="str">
        <f t="shared" si="777"/>
        <v>Avg of 4 NM Projects</v>
      </c>
      <c r="H3814" s="15">
        <f t="shared" si="779"/>
        <v>19</v>
      </c>
      <c r="I3814" s="93">
        <v>-1.54</v>
      </c>
      <c r="J3814">
        <f t="shared" si="767"/>
        <v>-8.6516853932584268E-3</v>
      </c>
      <c r="K3814" s="4">
        <v>41.29</v>
      </c>
      <c r="L3814" s="4">
        <v>33.880000000000003</v>
      </c>
      <c r="M3814" s="16">
        <f t="shared" si="768"/>
        <v>-5.2175200000000005E-2</v>
      </c>
      <c r="N3814">
        <f t="shared" si="769"/>
        <v>0</v>
      </c>
      <c r="O3814">
        <f t="shared" si="770"/>
        <v>0</v>
      </c>
      <c r="P3814" s="63">
        <f t="shared" si="771"/>
        <v>0</v>
      </c>
    </row>
    <row r="3815" spans="1:18" x14ac:dyDescent="0.3">
      <c r="A3815">
        <f t="shared" si="772"/>
        <v>2019</v>
      </c>
      <c r="B3815">
        <f t="shared" si="773"/>
        <v>2</v>
      </c>
      <c r="C3815">
        <f t="shared" si="774"/>
        <v>6</v>
      </c>
      <c r="D3815">
        <f t="shared" si="775"/>
        <v>6</v>
      </c>
      <c r="E3815" t="str">
        <f t="shared" si="776"/>
        <v>ON</v>
      </c>
      <c r="F3815" s="13">
        <f t="shared" si="778"/>
        <v>43502</v>
      </c>
      <c r="G3815" s="14" t="str">
        <f t="shared" si="777"/>
        <v>Avg of 4 NM Projects</v>
      </c>
      <c r="H3815" s="15">
        <f t="shared" si="779"/>
        <v>20</v>
      </c>
      <c r="I3815" s="93">
        <v>-1.28</v>
      </c>
      <c r="J3815">
        <f t="shared" si="767"/>
        <v>-7.1910112359550565E-3</v>
      </c>
      <c r="K3815" s="4">
        <v>36.200000000000003</v>
      </c>
      <c r="L3815" s="4">
        <v>30.63</v>
      </c>
      <c r="M3815" s="16">
        <f t="shared" si="768"/>
        <v>-3.9206400000000002E-2</v>
      </c>
      <c r="N3815">
        <f t="shared" si="769"/>
        <v>0</v>
      </c>
      <c r="O3815">
        <f t="shared" si="770"/>
        <v>0</v>
      </c>
      <c r="P3815" s="63">
        <f t="shared" si="771"/>
        <v>0</v>
      </c>
    </row>
    <row r="3816" spans="1:18" x14ac:dyDescent="0.3">
      <c r="A3816">
        <f t="shared" si="772"/>
        <v>2019</v>
      </c>
      <c r="B3816">
        <f t="shared" si="773"/>
        <v>2</v>
      </c>
      <c r="C3816">
        <f t="shared" si="774"/>
        <v>6</v>
      </c>
      <c r="D3816">
        <f t="shared" si="775"/>
        <v>6</v>
      </c>
      <c r="E3816" t="str">
        <f t="shared" si="776"/>
        <v>ON</v>
      </c>
      <c r="F3816" s="13">
        <f t="shared" si="778"/>
        <v>43502</v>
      </c>
      <c r="G3816" s="14" t="str">
        <f t="shared" si="777"/>
        <v>Avg of 4 NM Projects</v>
      </c>
      <c r="H3816" s="15">
        <f t="shared" si="779"/>
        <v>21</v>
      </c>
      <c r="I3816" s="93">
        <v>-1.54</v>
      </c>
      <c r="J3816">
        <f t="shared" si="767"/>
        <v>-8.6516853932584268E-3</v>
      </c>
      <c r="K3816" s="4">
        <v>32.06</v>
      </c>
      <c r="L3816" s="4">
        <v>32.06</v>
      </c>
      <c r="M3816" s="16">
        <f t="shared" si="768"/>
        <v>-4.9372400000000004E-2</v>
      </c>
      <c r="N3816">
        <f t="shared" si="769"/>
        <v>0</v>
      </c>
      <c r="O3816">
        <f t="shared" si="770"/>
        <v>0</v>
      </c>
      <c r="P3816" s="63">
        <f t="shared" si="771"/>
        <v>0</v>
      </c>
    </row>
    <row r="3817" spans="1:18" x14ac:dyDescent="0.3">
      <c r="A3817">
        <f t="shared" si="772"/>
        <v>2019</v>
      </c>
      <c r="B3817">
        <f t="shared" si="773"/>
        <v>2</v>
      </c>
      <c r="C3817">
        <f t="shared" si="774"/>
        <v>6</v>
      </c>
      <c r="D3817">
        <f t="shared" si="775"/>
        <v>6</v>
      </c>
      <c r="E3817" t="str">
        <f t="shared" si="776"/>
        <v>ON</v>
      </c>
      <c r="F3817" s="13">
        <f t="shared" si="778"/>
        <v>43502</v>
      </c>
      <c r="G3817" s="14" t="str">
        <f t="shared" si="777"/>
        <v>Avg of 4 NM Projects</v>
      </c>
      <c r="H3817" s="15">
        <f t="shared" si="779"/>
        <v>22</v>
      </c>
      <c r="I3817" s="93">
        <v>-1.41</v>
      </c>
      <c r="J3817">
        <f t="shared" si="767"/>
        <v>-7.9213483146067416E-3</v>
      </c>
      <c r="K3817" s="4">
        <v>30.09</v>
      </c>
      <c r="L3817" s="4">
        <v>28.67</v>
      </c>
      <c r="M3817" s="16">
        <f t="shared" si="768"/>
        <v>-4.0424700000000001E-2</v>
      </c>
      <c r="N3817">
        <f t="shared" si="769"/>
        <v>0</v>
      </c>
      <c r="O3817">
        <f t="shared" si="770"/>
        <v>0</v>
      </c>
      <c r="P3817" s="63">
        <f t="shared" si="771"/>
        <v>0</v>
      </c>
    </row>
    <row r="3818" spans="1:18" x14ac:dyDescent="0.3">
      <c r="A3818">
        <f t="shared" si="772"/>
        <v>2019</v>
      </c>
      <c r="B3818">
        <f t="shared" si="773"/>
        <v>2</v>
      </c>
      <c r="C3818">
        <f t="shared" si="774"/>
        <v>6</v>
      </c>
      <c r="D3818">
        <f t="shared" si="775"/>
        <v>6</v>
      </c>
      <c r="E3818" t="str">
        <f t="shared" si="776"/>
        <v>ON</v>
      </c>
      <c r="F3818" s="13">
        <f t="shared" si="778"/>
        <v>43502</v>
      </c>
      <c r="G3818" s="14" t="str">
        <f t="shared" si="777"/>
        <v>Avg of 4 NM Projects</v>
      </c>
      <c r="H3818" s="15">
        <f t="shared" si="779"/>
        <v>23</v>
      </c>
      <c r="I3818" s="93">
        <v>-1.4100000000000001</v>
      </c>
      <c r="J3818">
        <f t="shared" si="767"/>
        <v>-7.9213483146067416E-3</v>
      </c>
      <c r="K3818" s="4">
        <v>26.67</v>
      </c>
      <c r="L3818" s="4">
        <v>19.59</v>
      </c>
      <c r="M3818" s="16">
        <f t="shared" si="768"/>
        <v>-2.7621900000000005E-2</v>
      </c>
      <c r="N3818">
        <f t="shared" si="769"/>
        <v>0</v>
      </c>
      <c r="O3818">
        <f t="shared" si="770"/>
        <v>0</v>
      </c>
      <c r="P3818" s="63">
        <f t="shared" si="771"/>
        <v>0</v>
      </c>
    </row>
    <row r="3819" spans="1:18" x14ac:dyDescent="0.3">
      <c r="A3819">
        <f t="shared" si="772"/>
        <v>2019</v>
      </c>
      <c r="B3819">
        <f t="shared" si="773"/>
        <v>2</v>
      </c>
      <c r="C3819">
        <f t="shared" si="774"/>
        <v>6</v>
      </c>
      <c r="D3819">
        <f t="shared" si="775"/>
        <v>6</v>
      </c>
      <c r="E3819" t="str">
        <f t="shared" si="776"/>
        <v>OFF</v>
      </c>
      <c r="F3819" s="13">
        <f t="shared" si="778"/>
        <v>43502</v>
      </c>
      <c r="G3819" s="14" t="str">
        <f t="shared" si="777"/>
        <v>Avg of 4 NM Projects</v>
      </c>
      <c r="H3819" s="15">
        <f t="shared" si="779"/>
        <v>24</v>
      </c>
      <c r="I3819" s="93">
        <v>-1.41</v>
      </c>
      <c r="J3819">
        <f t="shared" si="767"/>
        <v>-7.9213483146067416E-3</v>
      </c>
      <c r="K3819" s="4">
        <v>27.2</v>
      </c>
      <c r="L3819" s="4">
        <v>23.69</v>
      </c>
      <c r="M3819" s="16">
        <f t="shared" si="768"/>
        <v>-3.3402899999999999E-2</v>
      </c>
      <c r="N3819">
        <f t="shared" si="769"/>
        <v>0</v>
      </c>
      <c r="O3819">
        <f t="shared" si="770"/>
        <v>0</v>
      </c>
      <c r="P3819" s="63">
        <f t="shared" si="771"/>
        <v>0</v>
      </c>
    </row>
    <row r="3820" spans="1:18" x14ac:dyDescent="0.3">
      <c r="A3820">
        <f t="shared" si="772"/>
        <v>2019</v>
      </c>
      <c r="B3820">
        <f t="shared" si="773"/>
        <v>2</v>
      </c>
      <c r="C3820">
        <f t="shared" si="774"/>
        <v>7</v>
      </c>
      <c r="D3820">
        <f t="shared" si="775"/>
        <v>7</v>
      </c>
      <c r="E3820" t="str">
        <f t="shared" si="776"/>
        <v>OFF</v>
      </c>
      <c r="F3820" s="13">
        <f t="shared" si="778"/>
        <v>43503</v>
      </c>
      <c r="G3820" s="14" t="str">
        <f t="shared" si="777"/>
        <v>Avg of 4 NM Projects</v>
      </c>
      <c r="H3820" s="15">
        <f t="shared" si="779"/>
        <v>1</v>
      </c>
      <c r="I3820" s="93">
        <v>-1.54</v>
      </c>
      <c r="J3820">
        <f t="shared" si="767"/>
        <v>-8.6516853932584268E-3</v>
      </c>
      <c r="K3820" s="4">
        <v>18.84</v>
      </c>
      <c r="L3820" s="4">
        <v>18.22</v>
      </c>
      <c r="M3820" s="16">
        <f t="shared" si="768"/>
        <v>-2.8058799999999998E-2</v>
      </c>
      <c r="N3820">
        <f t="shared" si="769"/>
        <v>0</v>
      </c>
      <c r="O3820">
        <f t="shared" si="770"/>
        <v>0</v>
      </c>
      <c r="P3820" s="63">
        <f t="shared" si="771"/>
        <v>0</v>
      </c>
      <c r="Q3820" s="34"/>
      <c r="R3820" s="34"/>
    </row>
    <row r="3821" spans="1:18" x14ac:dyDescent="0.3">
      <c r="A3821">
        <f t="shared" si="772"/>
        <v>2019</v>
      </c>
      <c r="B3821">
        <f t="shared" si="773"/>
        <v>2</v>
      </c>
      <c r="C3821">
        <f t="shared" si="774"/>
        <v>7</v>
      </c>
      <c r="D3821">
        <f t="shared" si="775"/>
        <v>7</v>
      </c>
      <c r="E3821" t="str">
        <f t="shared" si="776"/>
        <v>OFF</v>
      </c>
      <c r="F3821" s="13">
        <f t="shared" si="778"/>
        <v>43503</v>
      </c>
      <c r="G3821" s="14" t="str">
        <f t="shared" si="777"/>
        <v>Avg of 4 NM Projects</v>
      </c>
      <c r="H3821" s="15">
        <f t="shared" si="779"/>
        <v>2</v>
      </c>
      <c r="I3821" s="93">
        <v>-1.4100000000000001</v>
      </c>
      <c r="J3821">
        <f t="shared" si="767"/>
        <v>-7.9213483146067416E-3</v>
      </c>
      <c r="K3821" s="4">
        <v>17.57</v>
      </c>
      <c r="L3821" s="4">
        <v>17.45</v>
      </c>
      <c r="M3821" s="16">
        <f t="shared" si="768"/>
        <v>-2.4604500000000001E-2</v>
      </c>
      <c r="N3821">
        <f t="shared" si="769"/>
        <v>0</v>
      </c>
      <c r="O3821">
        <f t="shared" si="770"/>
        <v>0</v>
      </c>
      <c r="P3821" s="63">
        <f t="shared" si="771"/>
        <v>0</v>
      </c>
    </row>
    <row r="3822" spans="1:18" x14ac:dyDescent="0.3">
      <c r="A3822">
        <f t="shared" si="772"/>
        <v>2019</v>
      </c>
      <c r="B3822">
        <f t="shared" si="773"/>
        <v>2</v>
      </c>
      <c r="C3822">
        <f t="shared" si="774"/>
        <v>7</v>
      </c>
      <c r="D3822">
        <f t="shared" si="775"/>
        <v>7</v>
      </c>
      <c r="E3822" t="str">
        <f t="shared" si="776"/>
        <v>OFF</v>
      </c>
      <c r="F3822" s="13">
        <f t="shared" si="778"/>
        <v>43503</v>
      </c>
      <c r="G3822" s="14" t="str">
        <f t="shared" si="777"/>
        <v>Avg of 4 NM Projects</v>
      </c>
      <c r="H3822" s="15">
        <f t="shared" si="779"/>
        <v>3</v>
      </c>
      <c r="I3822" s="93">
        <v>-1.41</v>
      </c>
      <c r="J3822">
        <f t="shared" si="767"/>
        <v>-7.9213483146067416E-3</v>
      </c>
      <c r="K3822" s="4">
        <v>16.309999999999999</v>
      </c>
      <c r="L3822" s="4">
        <v>17.96</v>
      </c>
      <c r="M3822" s="16">
        <f t="shared" si="768"/>
        <v>-2.5323599999999998E-2</v>
      </c>
      <c r="N3822">
        <f t="shared" si="769"/>
        <v>0</v>
      </c>
      <c r="O3822">
        <f t="shared" si="770"/>
        <v>0</v>
      </c>
      <c r="P3822" s="63">
        <f t="shared" si="771"/>
        <v>0</v>
      </c>
    </row>
    <row r="3823" spans="1:18" x14ac:dyDescent="0.3">
      <c r="A3823">
        <f t="shared" si="772"/>
        <v>2019</v>
      </c>
      <c r="B3823">
        <f t="shared" si="773"/>
        <v>2</v>
      </c>
      <c r="C3823">
        <f t="shared" si="774"/>
        <v>7</v>
      </c>
      <c r="D3823">
        <f t="shared" si="775"/>
        <v>7</v>
      </c>
      <c r="E3823" t="str">
        <f t="shared" si="776"/>
        <v>OFF</v>
      </c>
      <c r="F3823" s="13">
        <f t="shared" si="778"/>
        <v>43503</v>
      </c>
      <c r="G3823" s="14" t="str">
        <f t="shared" si="777"/>
        <v>Avg of 4 NM Projects</v>
      </c>
      <c r="H3823" s="15">
        <f t="shared" si="779"/>
        <v>4</v>
      </c>
      <c r="I3823" s="93">
        <v>-1.41</v>
      </c>
      <c r="J3823">
        <f t="shared" si="767"/>
        <v>-7.9213483146067416E-3</v>
      </c>
      <c r="K3823" s="4">
        <v>18.61</v>
      </c>
      <c r="L3823" s="4">
        <v>18.170000000000002</v>
      </c>
      <c r="M3823" s="16">
        <f t="shared" si="768"/>
        <v>-2.5619700000000002E-2</v>
      </c>
      <c r="N3823">
        <f t="shared" si="769"/>
        <v>0</v>
      </c>
      <c r="O3823">
        <f t="shared" si="770"/>
        <v>0</v>
      </c>
      <c r="P3823" s="63">
        <f t="shared" si="771"/>
        <v>0</v>
      </c>
    </row>
    <row r="3824" spans="1:18" x14ac:dyDescent="0.3">
      <c r="A3824">
        <f t="shared" si="772"/>
        <v>2019</v>
      </c>
      <c r="B3824">
        <f t="shared" si="773"/>
        <v>2</v>
      </c>
      <c r="C3824">
        <f t="shared" si="774"/>
        <v>7</v>
      </c>
      <c r="D3824">
        <f t="shared" si="775"/>
        <v>7</v>
      </c>
      <c r="E3824" t="str">
        <f t="shared" si="776"/>
        <v>OFF</v>
      </c>
      <c r="F3824" s="13">
        <f t="shared" si="778"/>
        <v>43503</v>
      </c>
      <c r="G3824" s="14" t="str">
        <f t="shared" si="777"/>
        <v>Avg of 4 NM Projects</v>
      </c>
      <c r="H3824" s="15">
        <f t="shared" si="779"/>
        <v>5</v>
      </c>
      <c r="I3824" s="93">
        <v>-1.41</v>
      </c>
      <c r="J3824">
        <f t="shared" si="767"/>
        <v>-7.9213483146067416E-3</v>
      </c>
      <c r="K3824" s="4">
        <v>18.920000000000002</v>
      </c>
      <c r="L3824" s="4">
        <v>18.25</v>
      </c>
      <c r="M3824" s="16">
        <f t="shared" si="768"/>
        <v>-2.5732499999999998E-2</v>
      </c>
      <c r="N3824">
        <f t="shared" si="769"/>
        <v>0</v>
      </c>
      <c r="O3824">
        <f t="shared" si="770"/>
        <v>0</v>
      </c>
      <c r="P3824" s="63">
        <f t="shared" si="771"/>
        <v>0</v>
      </c>
    </row>
    <row r="3825" spans="1:16" x14ac:dyDescent="0.3">
      <c r="A3825">
        <f t="shared" si="772"/>
        <v>2019</v>
      </c>
      <c r="B3825">
        <f t="shared" si="773"/>
        <v>2</v>
      </c>
      <c r="C3825">
        <f t="shared" si="774"/>
        <v>7</v>
      </c>
      <c r="D3825">
        <f t="shared" si="775"/>
        <v>7</v>
      </c>
      <c r="E3825" t="str">
        <f t="shared" si="776"/>
        <v>OFF</v>
      </c>
      <c r="F3825" s="13">
        <f t="shared" si="778"/>
        <v>43503</v>
      </c>
      <c r="G3825" s="14" t="str">
        <f t="shared" si="777"/>
        <v>Avg of 4 NM Projects</v>
      </c>
      <c r="H3825" s="15">
        <f t="shared" si="779"/>
        <v>6</v>
      </c>
      <c r="I3825" s="93">
        <v>-1.54</v>
      </c>
      <c r="J3825">
        <f t="shared" si="767"/>
        <v>-8.6516853932584268E-3</v>
      </c>
      <c r="K3825" s="4">
        <v>20.94</v>
      </c>
      <c r="L3825" s="4">
        <v>20.56</v>
      </c>
      <c r="M3825" s="16">
        <f t="shared" si="768"/>
        <v>-3.16624E-2</v>
      </c>
      <c r="N3825">
        <f t="shared" si="769"/>
        <v>0</v>
      </c>
      <c r="O3825">
        <f t="shared" si="770"/>
        <v>0</v>
      </c>
      <c r="P3825" s="63">
        <f t="shared" si="771"/>
        <v>0</v>
      </c>
    </row>
    <row r="3826" spans="1:16" x14ac:dyDescent="0.3">
      <c r="A3826">
        <f t="shared" si="772"/>
        <v>2019</v>
      </c>
      <c r="B3826">
        <f t="shared" si="773"/>
        <v>2</v>
      </c>
      <c r="C3826">
        <f t="shared" si="774"/>
        <v>7</v>
      </c>
      <c r="D3826">
        <f t="shared" si="775"/>
        <v>7</v>
      </c>
      <c r="E3826" t="str">
        <f t="shared" si="776"/>
        <v>OFF</v>
      </c>
      <c r="F3826" s="13">
        <f t="shared" si="778"/>
        <v>43503</v>
      </c>
      <c r="G3826" s="14" t="str">
        <f t="shared" si="777"/>
        <v>Avg of 4 NM Projects</v>
      </c>
      <c r="H3826" s="15">
        <f t="shared" si="779"/>
        <v>7</v>
      </c>
      <c r="I3826" s="93">
        <v>-1.4100000000000001</v>
      </c>
      <c r="J3826">
        <f t="shared" si="767"/>
        <v>-7.9213483146067416E-3</v>
      </c>
      <c r="K3826" s="4">
        <v>29.1</v>
      </c>
      <c r="L3826" s="4">
        <v>28.48</v>
      </c>
      <c r="M3826" s="16">
        <f t="shared" si="768"/>
        <v>-4.0156800000000006E-2</v>
      </c>
      <c r="N3826">
        <f t="shared" si="769"/>
        <v>0</v>
      </c>
      <c r="O3826">
        <f t="shared" si="770"/>
        <v>0</v>
      </c>
      <c r="P3826" s="63">
        <f t="shared" si="771"/>
        <v>0</v>
      </c>
    </row>
    <row r="3827" spans="1:16" x14ac:dyDescent="0.3">
      <c r="A3827">
        <f t="shared" si="772"/>
        <v>2019</v>
      </c>
      <c r="B3827">
        <f t="shared" si="773"/>
        <v>2</v>
      </c>
      <c r="C3827">
        <f t="shared" si="774"/>
        <v>7</v>
      </c>
      <c r="D3827">
        <f t="shared" si="775"/>
        <v>7</v>
      </c>
      <c r="E3827" t="str">
        <f t="shared" si="776"/>
        <v>OFF</v>
      </c>
      <c r="F3827" s="13">
        <f t="shared" si="778"/>
        <v>43503</v>
      </c>
      <c r="G3827" s="14" t="str">
        <f t="shared" si="777"/>
        <v>Avg of 4 NM Projects</v>
      </c>
      <c r="H3827" s="15">
        <f t="shared" si="779"/>
        <v>8</v>
      </c>
      <c r="I3827" s="93">
        <v>-1.7949999999999999</v>
      </c>
      <c r="J3827">
        <f t="shared" si="767"/>
        <v>-1.0084269662921348E-2</v>
      </c>
      <c r="K3827" s="4">
        <v>31.69</v>
      </c>
      <c r="L3827" s="4">
        <v>29.52</v>
      </c>
      <c r="M3827" s="16">
        <f t="shared" si="768"/>
        <v>-5.2988399999999998E-2</v>
      </c>
      <c r="N3827">
        <f t="shared" si="769"/>
        <v>0</v>
      </c>
      <c r="O3827">
        <f t="shared" si="770"/>
        <v>0</v>
      </c>
      <c r="P3827" s="63">
        <f t="shared" si="771"/>
        <v>0</v>
      </c>
    </row>
    <row r="3828" spans="1:16" x14ac:dyDescent="0.3">
      <c r="A3828">
        <f t="shared" si="772"/>
        <v>2019</v>
      </c>
      <c r="B3828">
        <f t="shared" si="773"/>
        <v>2</v>
      </c>
      <c r="C3828">
        <f t="shared" si="774"/>
        <v>7</v>
      </c>
      <c r="D3828">
        <f t="shared" si="775"/>
        <v>7</v>
      </c>
      <c r="E3828" t="str">
        <f t="shared" si="776"/>
        <v>OFF</v>
      </c>
      <c r="F3828" s="13">
        <f t="shared" si="778"/>
        <v>43503</v>
      </c>
      <c r="G3828" s="14" t="str">
        <f t="shared" si="777"/>
        <v>Avg of 4 NM Projects</v>
      </c>
      <c r="H3828" s="15">
        <f t="shared" si="779"/>
        <v>9</v>
      </c>
      <c r="I3828" s="93">
        <v>1.6600000000000001</v>
      </c>
      <c r="J3828">
        <f t="shared" si="767"/>
        <v>9.3258426966292135E-3</v>
      </c>
      <c r="K3828" s="4">
        <v>23.8</v>
      </c>
      <c r="L3828" s="4">
        <v>35.659999999999997</v>
      </c>
      <c r="M3828" s="16">
        <f t="shared" si="768"/>
        <v>5.9195600000000001E-2</v>
      </c>
      <c r="N3828">
        <f t="shared" si="769"/>
        <v>0</v>
      </c>
      <c r="O3828">
        <f t="shared" si="770"/>
        <v>0</v>
      </c>
      <c r="P3828" s="63">
        <f t="shared" si="771"/>
        <v>0</v>
      </c>
    </row>
    <row r="3829" spans="1:16" x14ac:dyDescent="0.3">
      <c r="A3829">
        <f t="shared" si="772"/>
        <v>2019</v>
      </c>
      <c r="B3829">
        <f t="shared" si="773"/>
        <v>2</v>
      </c>
      <c r="C3829">
        <f t="shared" si="774"/>
        <v>7</v>
      </c>
      <c r="D3829">
        <f t="shared" si="775"/>
        <v>7</v>
      </c>
      <c r="E3829" t="str">
        <f t="shared" si="776"/>
        <v>OFF</v>
      </c>
      <c r="F3829" s="13">
        <f t="shared" si="778"/>
        <v>43503</v>
      </c>
      <c r="G3829" s="14" t="str">
        <f t="shared" si="777"/>
        <v>Avg of 4 NM Projects</v>
      </c>
      <c r="H3829" s="15">
        <f t="shared" si="779"/>
        <v>10</v>
      </c>
      <c r="I3829" s="93">
        <v>4.4800000000000004</v>
      </c>
      <c r="J3829">
        <f t="shared" si="767"/>
        <v>2.51685393258427E-2</v>
      </c>
      <c r="K3829" s="4">
        <v>23.73</v>
      </c>
      <c r="L3829" s="4">
        <v>25.77</v>
      </c>
      <c r="M3829" s="16">
        <f t="shared" si="768"/>
        <v>0.1154496</v>
      </c>
      <c r="N3829">
        <f t="shared" si="769"/>
        <v>0</v>
      </c>
      <c r="O3829">
        <f t="shared" si="770"/>
        <v>0</v>
      </c>
      <c r="P3829" s="63">
        <f t="shared" si="771"/>
        <v>0</v>
      </c>
    </row>
    <row r="3830" spans="1:16" x14ac:dyDescent="0.3">
      <c r="A3830">
        <f t="shared" si="772"/>
        <v>2019</v>
      </c>
      <c r="B3830">
        <f t="shared" si="773"/>
        <v>2</v>
      </c>
      <c r="C3830">
        <f t="shared" si="774"/>
        <v>7</v>
      </c>
      <c r="D3830">
        <f t="shared" si="775"/>
        <v>7</v>
      </c>
      <c r="E3830" t="str">
        <f t="shared" si="776"/>
        <v>OFF</v>
      </c>
      <c r="F3830" s="13">
        <f t="shared" si="778"/>
        <v>43503</v>
      </c>
      <c r="G3830" s="14" t="str">
        <f t="shared" si="777"/>
        <v>Avg of 4 NM Projects</v>
      </c>
      <c r="H3830" s="15">
        <f t="shared" si="779"/>
        <v>11</v>
      </c>
      <c r="I3830" s="93">
        <v>7.81</v>
      </c>
      <c r="J3830">
        <f t="shared" si="767"/>
        <v>4.3876404494382022E-2</v>
      </c>
      <c r="K3830" s="4">
        <v>23.61</v>
      </c>
      <c r="L3830" s="4">
        <v>23.84</v>
      </c>
      <c r="M3830" s="16">
        <f t="shared" si="768"/>
        <v>0.18619039999999998</v>
      </c>
      <c r="N3830">
        <f t="shared" si="769"/>
        <v>0</v>
      </c>
      <c r="O3830">
        <f t="shared" si="770"/>
        <v>0</v>
      </c>
      <c r="P3830" s="63">
        <f t="shared" si="771"/>
        <v>0</v>
      </c>
    </row>
    <row r="3831" spans="1:16" x14ac:dyDescent="0.3">
      <c r="A3831">
        <f t="shared" si="772"/>
        <v>2019</v>
      </c>
      <c r="B3831">
        <f t="shared" si="773"/>
        <v>2</v>
      </c>
      <c r="C3831">
        <f t="shared" si="774"/>
        <v>7</v>
      </c>
      <c r="D3831">
        <f t="shared" si="775"/>
        <v>7</v>
      </c>
      <c r="E3831" t="str">
        <f t="shared" si="776"/>
        <v>OFF</v>
      </c>
      <c r="F3831" s="13">
        <f t="shared" si="778"/>
        <v>43503</v>
      </c>
      <c r="G3831" s="14" t="str">
        <f t="shared" si="777"/>
        <v>Avg of 4 NM Projects</v>
      </c>
      <c r="H3831" s="15">
        <f t="shared" si="779"/>
        <v>12</v>
      </c>
      <c r="I3831" s="93">
        <v>7.9350000000000005</v>
      </c>
      <c r="J3831">
        <f t="shared" si="767"/>
        <v>4.457865168539326E-2</v>
      </c>
      <c r="K3831" s="4">
        <v>23.15</v>
      </c>
      <c r="L3831" s="4">
        <v>26.99</v>
      </c>
      <c r="M3831" s="16">
        <f t="shared" si="768"/>
        <v>0.21416565000000001</v>
      </c>
      <c r="N3831">
        <f t="shared" si="769"/>
        <v>0</v>
      </c>
      <c r="O3831">
        <f t="shared" si="770"/>
        <v>0</v>
      </c>
      <c r="P3831" s="63">
        <f t="shared" si="771"/>
        <v>0</v>
      </c>
    </row>
    <row r="3832" spans="1:16" x14ac:dyDescent="0.3">
      <c r="A3832">
        <f t="shared" si="772"/>
        <v>2019</v>
      </c>
      <c r="B3832">
        <f t="shared" si="773"/>
        <v>2</v>
      </c>
      <c r="C3832">
        <f t="shared" si="774"/>
        <v>7</v>
      </c>
      <c r="D3832">
        <f t="shared" si="775"/>
        <v>7</v>
      </c>
      <c r="E3832" t="str">
        <f t="shared" si="776"/>
        <v>OFF</v>
      </c>
      <c r="F3832" s="13">
        <f t="shared" si="778"/>
        <v>43503</v>
      </c>
      <c r="G3832" s="14" t="str">
        <f t="shared" si="777"/>
        <v>Avg of 4 NM Projects</v>
      </c>
      <c r="H3832" s="15">
        <f t="shared" si="779"/>
        <v>13</v>
      </c>
      <c r="I3832" s="93">
        <v>7.43</v>
      </c>
      <c r="J3832">
        <f t="shared" si="767"/>
        <v>4.1741573033707867E-2</v>
      </c>
      <c r="K3832" s="4">
        <v>22.97</v>
      </c>
      <c r="L3832" s="4">
        <v>23.79</v>
      </c>
      <c r="M3832" s="16">
        <f t="shared" si="768"/>
        <v>0.17675969999999999</v>
      </c>
      <c r="N3832">
        <f t="shared" si="769"/>
        <v>0</v>
      </c>
      <c r="O3832">
        <f t="shared" si="770"/>
        <v>0</v>
      </c>
      <c r="P3832" s="63">
        <f t="shared" si="771"/>
        <v>0</v>
      </c>
    </row>
    <row r="3833" spans="1:16" x14ac:dyDescent="0.3">
      <c r="A3833">
        <f t="shared" si="772"/>
        <v>2019</v>
      </c>
      <c r="B3833">
        <f t="shared" si="773"/>
        <v>2</v>
      </c>
      <c r="C3833">
        <f t="shared" si="774"/>
        <v>7</v>
      </c>
      <c r="D3833">
        <f t="shared" si="775"/>
        <v>7</v>
      </c>
      <c r="E3833" t="str">
        <f t="shared" si="776"/>
        <v>OFF</v>
      </c>
      <c r="F3833" s="13">
        <f t="shared" si="778"/>
        <v>43503</v>
      </c>
      <c r="G3833" s="14" t="str">
        <f t="shared" si="777"/>
        <v>Avg of 4 NM Projects</v>
      </c>
      <c r="H3833" s="15">
        <f t="shared" si="779"/>
        <v>14</v>
      </c>
      <c r="I3833" s="93">
        <v>6.78</v>
      </c>
      <c r="J3833">
        <f t="shared" si="767"/>
        <v>3.8089887640449439E-2</v>
      </c>
      <c r="K3833" s="4">
        <v>22.87</v>
      </c>
      <c r="L3833" s="4">
        <v>23.84</v>
      </c>
      <c r="M3833" s="16">
        <f t="shared" si="768"/>
        <v>0.16163520000000001</v>
      </c>
      <c r="N3833">
        <f t="shared" si="769"/>
        <v>0</v>
      </c>
      <c r="O3833">
        <f t="shared" si="770"/>
        <v>0</v>
      </c>
      <c r="P3833" s="63">
        <f t="shared" si="771"/>
        <v>0</v>
      </c>
    </row>
    <row r="3834" spans="1:16" x14ac:dyDescent="0.3">
      <c r="A3834">
        <f t="shared" si="772"/>
        <v>2019</v>
      </c>
      <c r="B3834">
        <f t="shared" si="773"/>
        <v>2</v>
      </c>
      <c r="C3834">
        <f t="shared" si="774"/>
        <v>7</v>
      </c>
      <c r="D3834">
        <f t="shared" si="775"/>
        <v>7</v>
      </c>
      <c r="E3834" t="str">
        <f t="shared" si="776"/>
        <v>OFF</v>
      </c>
      <c r="F3834" s="13">
        <f t="shared" si="778"/>
        <v>43503</v>
      </c>
      <c r="G3834" s="14" t="str">
        <f t="shared" si="777"/>
        <v>Avg of 4 NM Projects</v>
      </c>
      <c r="H3834" s="15">
        <f t="shared" si="779"/>
        <v>15</v>
      </c>
      <c r="I3834" s="93">
        <v>3.4550000000000001</v>
      </c>
      <c r="J3834">
        <f t="shared" si="767"/>
        <v>1.9410112359550563E-2</v>
      </c>
      <c r="K3834" s="4">
        <v>22.87</v>
      </c>
      <c r="L3834" s="4">
        <v>22.68</v>
      </c>
      <c r="M3834" s="16">
        <f t="shared" si="768"/>
        <v>7.8359399999999996E-2</v>
      </c>
      <c r="N3834">
        <f t="shared" si="769"/>
        <v>0</v>
      </c>
      <c r="O3834">
        <f t="shared" si="770"/>
        <v>0</v>
      </c>
      <c r="P3834" s="63">
        <f t="shared" si="771"/>
        <v>0</v>
      </c>
    </row>
    <row r="3835" spans="1:16" x14ac:dyDescent="0.3">
      <c r="A3835">
        <f t="shared" si="772"/>
        <v>2019</v>
      </c>
      <c r="B3835">
        <f t="shared" si="773"/>
        <v>2</v>
      </c>
      <c r="C3835">
        <f t="shared" si="774"/>
        <v>7</v>
      </c>
      <c r="D3835">
        <f t="shared" si="775"/>
        <v>7</v>
      </c>
      <c r="E3835" t="str">
        <f t="shared" si="776"/>
        <v>OFF</v>
      </c>
      <c r="F3835" s="13">
        <f t="shared" si="778"/>
        <v>43503</v>
      </c>
      <c r="G3835" s="14" t="str">
        <f t="shared" si="777"/>
        <v>Avg of 4 NM Projects</v>
      </c>
      <c r="H3835" s="15">
        <f t="shared" si="779"/>
        <v>16</v>
      </c>
      <c r="I3835" s="93">
        <v>0.7649999999999999</v>
      </c>
      <c r="J3835">
        <f t="shared" si="767"/>
        <v>4.2977528089887633E-3</v>
      </c>
      <c r="K3835" s="4">
        <v>22.86</v>
      </c>
      <c r="L3835" s="4">
        <v>23.52</v>
      </c>
      <c r="M3835" s="16">
        <f t="shared" si="768"/>
        <v>1.79928E-2</v>
      </c>
      <c r="N3835">
        <f t="shared" si="769"/>
        <v>0</v>
      </c>
      <c r="O3835">
        <f t="shared" si="770"/>
        <v>0</v>
      </c>
      <c r="P3835" s="63">
        <f t="shared" si="771"/>
        <v>0</v>
      </c>
    </row>
    <row r="3836" spans="1:16" x14ac:dyDescent="0.3">
      <c r="A3836">
        <f t="shared" si="772"/>
        <v>2019</v>
      </c>
      <c r="B3836">
        <f t="shared" si="773"/>
        <v>2</v>
      </c>
      <c r="C3836">
        <f t="shared" si="774"/>
        <v>7</v>
      </c>
      <c r="D3836">
        <f t="shared" si="775"/>
        <v>7</v>
      </c>
      <c r="E3836" t="str">
        <f t="shared" si="776"/>
        <v>OFF</v>
      </c>
      <c r="F3836" s="13">
        <f t="shared" si="778"/>
        <v>43503</v>
      </c>
      <c r="G3836" s="14" t="str">
        <f t="shared" si="777"/>
        <v>Avg of 4 NM Projects</v>
      </c>
      <c r="H3836" s="15">
        <f t="shared" si="779"/>
        <v>17</v>
      </c>
      <c r="I3836" s="93">
        <v>-1.0249999999999999</v>
      </c>
      <c r="J3836">
        <f t="shared" si="767"/>
        <v>-5.7584269662921345E-3</v>
      </c>
      <c r="K3836" s="4">
        <v>23.79</v>
      </c>
      <c r="L3836" s="4">
        <v>28.44</v>
      </c>
      <c r="M3836" s="16">
        <f t="shared" si="768"/>
        <v>-2.9151E-2</v>
      </c>
      <c r="N3836">
        <f t="shared" si="769"/>
        <v>0</v>
      </c>
      <c r="O3836">
        <f t="shared" si="770"/>
        <v>0</v>
      </c>
      <c r="P3836" s="63">
        <f t="shared" si="771"/>
        <v>0</v>
      </c>
    </row>
    <row r="3837" spans="1:16" x14ac:dyDescent="0.3">
      <c r="A3837">
        <f t="shared" si="772"/>
        <v>2019</v>
      </c>
      <c r="B3837">
        <f t="shared" si="773"/>
        <v>2</v>
      </c>
      <c r="C3837">
        <f t="shared" si="774"/>
        <v>7</v>
      </c>
      <c r="D3837">
        <f t="shared" si="775"/>
        <v>7</v>
      </c>
      <c r="E3837" t="str">
        <f t="shared" si="776"/>
        <v>OFF</v>
      </c>
      <c r="F3837" s="13">
        <f t="shared" si="778"/>
        <v>43503</v>
      </c>
      <c r="G3837" s="14" t="str">
        <f t="shared" si="777"/>
        <v>Avg of 4 NM Projects</v>
      </c>
      <c r="H3837" s="15">
        <f t="shared" si="779"/>
        <v>18</v>
      </c>
      <c r="I3837" s="93">
        <v>-1.54</v>
      </c>
      <c r="J3837">
        <f t="shared" si="767"/>
        <v>-8.6516853932584268E-3</v>
      </c>
      <c r="K3837" s="4">
        <v>33.9</v>
      </c>
      <c r="L3837" s="4">
        <v>30.37</v>
      </c>
      <c r="M3837" s="16">
        <f t="shared" si="768"/>
        <v>-4.67698E-2</v>
      </c>
      <c r="N3837">
        <f t="shared" si="769"/>
        <v>0</v>
      </c>
      <c r="O3837">
        <f t="shared" si="770"/>
        <v>0</v>
      </c>
      <c r="P3837" s="63">
        <f t="shared" si="771"/>
        <v>0</v>
      </c>
    </row>
    <row r="3838" spans="1:16" x14ac:dyDescent="0.3">
      <c r="A3838">
        <f t="shared" si="772"/>
        <v>2019</v>
      </c>
      <c r="B3838">
        <f t="shared" si="773"/>
        <v>2</v>
      </c>
      <c r="C3838">
        <f t="shared" si="774"/>
        <v>7</v>
      </c>
      <c r="D3838">
        <f t="shared" si="775"/>
        <v>7</v>
      </c>
      <c r="E3838" t="str">
        <f t="shared" si="776"/>
        <v>OFF</v>
      </c>
      <c r="F3838" s="13">
        <f t="shared" si="778"/>
        <v>43503</v>
      </c>
      <c r="G3838" s="14" t="str">
        <f t="shared" si="777"/>
        <v>Avg of 4 NM Projects</v>
      </c>
      <c r="H3838" s="15">
        <f t="shared" si="779"/>
        <v>19</v>
      </c>
      <c r="I3838" s="93">
        <v>-1.54</v>
      </c>
      <c r="J3838">
        <f t="shared" si="767"/>
        <v>-8.6516853932584268E-3</v>
      </c>
      <c r="K3838" s="4">
        <v>24.3</v>
      </c>
      <c r="L3838" s="4">
        <v>34.909999999999997</v>
      </c>
      <c r="M3838" s="16">
        <f t="shared" si="768"/>
        <v>-5.3761399999999994E-2</v>
      </c>
      <c r="N3838">
        <f t="shared" si="769"/>
        <v>0</v>
      </c>
      <c r="O3838">
        <f t="shared" si="770"/>
        <v>0</v>
      </c>
      <c r="P3838" s="63">
        <f t="shared" si="771"/>
        <v>0</v>
      </c>
    </row>
    <row r="3839" spans="1:16" x14ac:dyDescent="0.3">
      <c r="A3839">
        <f t="shared" si="772"/>
        <v>2019</v>
      </c>
      <c r="B3839">
        <f t="shared" si="773"/>
        <v>2</v>
      </c>
      <c r="C3839">
        <f t="shared" si="774"/>
        <v>7</v>
      </c>
      <c r="D3839">
        <f t="shared" si="775"/>
        <v>7</v>
      </c>
      <c r="E3839" t="str">
        <f t="shared" si="776"/>
        <v>OFF</v>
      </c>
      <c r="F3839" s="13">
        <f t="shared" si="778"/>
        <v>43503</v>
      </c>
      <c r="G3839" s="14" t="str">
        <f t="shared" si="777"/>
        <v>Avg of 4 NM Projects</v>
      </c>
      <c r="H3839" s="15">
        <f t="shared" si="779"/>
        <v>20</v>
      </c>
      <c r="I3839" s="93">
        <v>-1.4100000000000001</v>
      </c>
      <c r="J3839">
        <f t="shared" si="767"/>
        <v>-7.9213483146067416E-3</v>
      </c>
      <c r="K3839" s="4">
        <v>22.92</v>
      </c>
      <c r="L3839" s="4">
        <v>26.69</v>
      </c>
      <c r="M3839" s="16">
        <f t="shared" si="768"/>
        <v>-3.7632900000000004E-2</v>
      </c>
      <c r="N3839">
        <f t="shared" si="769"/>
        <v>0</v>
      </c>
      <c r="O3839">
        <f t="shared" si="770"/>
        <v>0</v>
      </c>
      <c r="P3839" s="63">
        <f t="shared" si="771"/>
        <v>0</v>
      </c>
    </row>
    <row r="3840" spans="1:16" x14ac:dyDescent="0.3">
      <c r="A3840">
        <f t="shared" si="772"/>
        <v>2019</v>
      </c>
      <c r="B3840">
        <f t="shared" si="773"/>
        <v>2</v>
      </c>
      <c r="C3840">
        <f t="shared" si="774"/>
        <v>7</v>
      </c>
      <c r="D3840">
        <f t="shared" si="775"/>
        <v>7</v>
      </c>
      <c r="E3840" t="str">
        <f t="shared" si="776"/>
        <v>OFF</v>
      </c>
      <c r="F3840" s="13">
        <f t="shared" si="778"/>
        <v>43503</v>
      </c>
      <c r="G3840" s="14" t="str">
        <f t="shared" si="777"/>
        <v>Avg of 4 NM Projects</v>
      </c>
      <c r="H3840" s="15">
        <f t="shared" si="779"/>
        <v>21</v>
      </c>
      <c r="I3840" s="93">
        <v>-1.28</v>
      </c>
      <c r="J3840">
        <f t="shared" si="767"/>
        <v>-7.1910112359550565E-3</v>
      </c>
      <c r="K3840" s="4">
        <v>24.88</v>
      </c>
      <c r="L3840" s="4">
        <v>27.23</v>
      </c>
      <c r="M3840" s="16">
        <f t="shared" si="768"/>
        <v>-3.4854400000000001E-2</v>
      </c>
      <c r="N3840">
        <f t="shared" si="769"/>
        <v>0</v>
      </c>
      <c r="O3840">
        <f t="shared" si="770"/>
        <v>0</v>
      </c>
      <c r="P3840" s="63">
        <f t="shared" si="771"/>
        <v>0</v>
      </c>
    </row>
    <row r="3841" spans="1:18" x14ac:dyDescent="0.3">
      <c r="A3841">
        <f t="shared" si="772"/>
        <v>2019</v>
      </c>
      <c r="B3841">
        <f t="shared" si="773"/>
        <v>2</v>
      </c>
      <c r="C3841">
        <f t="shared" si="774"/>
        <v>7</v>
      </c>
      <c r="D3841">
        <f t="shared" si="775"/>
        <v>7</v>
      </c>
      <c r="E3841" t="str">
        <f t="shared" si="776"/>
        <v>OFF</v>
      </c>
      <c r="F3841" s="13">
        <f t="shared" si="778"/>
        <v>43503</v>
      </c>
      <c r="G3841" s="14" t="str">
        <f t="shared" si="777"/>
        <v>Avg of 4 NM Projects</v>
      </c>
      <c r="H3841" s="15">
        <f t="shared" si="779"/>
        <v>22</v>
      </c>
      <c r="I3841" s="93">
        <v>-1.28</v>
      </c>
      <c r="J3841">
        <f t="shared" si="767"/>
        <v>-7.1910112359550565E-3</v>
      </c>
      <c r="K3841" s="4">
        <v>23.43</v>
      </c>
      <c r="L3841" s="4">
        <v>22.59</v>
      </c>
      <c r="M3841" s="16">
        <f t="shared" si="768"/>
        <v>-2.8915199999999999E-2</v>
      </c>
      <c r="N3841">
        <f t="shared" si="769"/>
        <v>0</v>
      </c>
      <c r="O3841">
        <f t="shared" si="770"/>
        <v>0</v>
      </c>
      <c r="P3841" s="63">
        <f t="shared" si="771"/>
        <v>0</v>
      </c>
    </row>
    <row r="3842" spans="1:18" x14ac:dyDescent="0.3">
      <c r="A3842">
        <f t="shared" si="772"/>
        <v>2019</v>
      </c>
      <c r="B3842">
        <f t="shared" si="773"/>
        <v>2</v>
      </c>
      <c r="C3842">
        <f t="shared" si="774"/>
        <v>7</v>
      </c>
      <c r="D3842">
        <f t="shared" si="775"/>
        <v>7</v>
      </c>
      <c r="E3842" t="str">
        <f t="shared" si="776"/>
        <v>OFF</v>
      </c>
      <c r="F3842" s="13">
        <f t="shared" si="778"/>
        <v>43503</v>
      </c>
      <c r="G3842" s="14" t="str">
        <f t="shared" si="777"/>
        <v>Avg of 4 NM Projects</v>
      </c>
      <c r="H3842" s="15">
        <f t="shared" si="779"/>
        <v>23</v>
      </c>
      <c r="I3842" s="93">
        <v>-1.41</v>
      </c>
      <c r="J3842">
        <f t="shared" si="767"/>
        <v>-7.9213483146067416E-3</v>
      </c>
      <c r="K3842" s="4">
        <v>22.24</v>
      </c>
      <c r="L3842" s="4">
        <v>28.61</v>
      </c>
      <c r="M3842" s="16">
        <f t="shared" si="768"/>
        <v>-4.0340099999999997E-2</v>
      </c>
      <c r="N3842">
        <f t="shared" si="769"/>
        <v>0</v>
      </c>
      <c r="O3842">
        <f t="shared" si="770"/>
        <v>0</v>
      </c>
      <c r="P3842" s="63">
        <f t="shared" si="771"/>
        <v>0</v>
      </c>
    </row>
    <row r="3843" spans="1:18" x14ac:dyDescent="0.3">
      <c r="A3843">
        <f t="shared" si="772"/>
        <v>2019</v>
      </c>
      <c r="B3843">
        <f t="shared" si="773"/>
        <v>2</v>
      </c>
      <c r="C3843">
        <f t="shared" si="774"/>
        <v>7</v>
      </c>
      <c r="D3843">
        <f t="shared" si="775"/>
        <v>7</v>
      </c>
      <c r="E3843" t="str">
        <f t="shared" si="776"/>
        <v>OFF</v>
      </c>
      <c r="F3843" s="13">
        <f t="shared" si="778"/>
        <v>43503</v>
      </c>
      <c r="G3843" s="14" t="str">
        <f t="shared" si="777"/>
        <v>Avg of 4 NM Projects</v>
      </c>
      <c r="H3843" s="15">
        <f t="shared" si="779"/>
        <v>24</v>
      </c>
      <c r="I3843" s="93">
        <v>-1.28</v>
      </c>
      <c r="J3843">
        <f t="shared" si="767"/>
        <v>-7.1910112359550565E-3</v>
      </c>
      <c r="K3843" s="4">
        <v>20.75</v>
      </c>
      <c r="L3843" s="4">
        <v>34.1</v>
      </c>
      <c r="M3843" s="16">
        <f t="shared" si="768"/>
        <v>-4.3648000000000006E-2</v>
      </c>
      <c r="N3843">
        <f t="shared" si="769"/>
        <v>0</v>
      </c>
      <c r="O3843">
        <f t="shared" si="770"/>
        <v>0</v>
      </c>
      <c r="P3843" s="63">
        <f t="shared" si="771"/>
        <v>0</v>
      </c>
    </row>
    <row r="3844" spans="1:18" x14ac:dyDescent="0.3">
      <c r="A3844">
        <f t="shared" si="772"/>
        <v>2019</v>
      </c>
      <c r="B3844">
        <f t="shared" si="773"/>
        <v>2</v>
      </c>
      <c r="C3844">
        <f t="shared" si="774"/>
        <v>8</v>
      </c>
      <c r="D3844">
        <f t="shared" si="775"/>
        <v>1</v>
      </c>
      <c r="E3844" t="str">
        <f t="shared" si="776"/>
        <v>OFF</v>
      </c>
      <c r="F3844" s="13">
        <f t="shared" si="778"/>
        <v>43504</v>
      </c>
      <c r="G3844" s="14" t="str">
        <f t="shared" si="777"/>
        <v>Avg of 4 NM Projects</v>
      </c>
      <c r="H3844" s="15">
        <f t="shared" si="779"/>
        <v>1</v>
      </c>
      <c r="I3844" s="93">
        <v>-1.41</v>
      </c>
      <c r="J3844">
        <f t="shared" ref="J3844:J3907" si="780">+I3844/$I$1</f>
        <v>-7.9213483146067416E-3</v>
      </c>
      <c r="K3844" s="4">
        <v>20.83</v>
      </c>
      <c r="L3844" s="4">
        <v>26.22</v>
      </c>
      <c r="M3844" s="16">
        <f t="shared" ref="M3844:M3907" si="781">+L3844*I3844/1000</f>
        <v>-3.6970200000000002E-2</v>
      </c>
      <c r="N3844">
        <f t="shared" ref="N3844:N3907" si="782">+IF(I3844=0,1,0)</f>
        <v>0</v>
      </c>
      <c r="O3844">
        <f t="shared" ref="O3844:O3907" si="783">+IF(I3844&gt;=0.5*$I$1,1,0)</f>
        <v>0</v>
      </c>
      <c r="P3844" s="63">
        <f t="shared" ref="P3844:P3907" si="784">+IF(I3844&gt;MAX(I$3652:I$5859),1,0)</f>
        <v>0</v>
      </c>
      <c r="Q3844" s="34"/>
      <c r="R3844" s="34"/>
    </row>
    <row r="3845" spans="1:18" x14ac:dyDescent="0.3">
      <c r="A3845">
        <f t="shared" ref="A3845:A3908" si="785">YEAR(F3845)</f>
        <v>2019</v>
      </c>
      <c r="B3845">
        <f t="shared" ref="B3845:B3908" si="786">+MONTH(F3845)</f>
        <v>2</v>
      </c>
      <c r="C3845">
        <f t="shared" ref="C3845:C3908" si="787">+DAY(F3845)</f>
        <v>8</v>
      </c>
      <c r="D3845">
        <f t="shared" ref="D3845:D3908" si="788">WEEKDAY(C3845)</f>
        <v>1</v>
      </c>
      <c r="E3845" t="str">
        <f t="shared" ref="E3845:E3908" si="789">IF(OR(D3845=1,D3845=7,H3845=1,H3845=2,H3845=3,H3845=4,H3845=5,H3845=6,H3845=7,H3845=24),"OFF","ON")</f>
        <v>OFF</v>
      </c>
      <c r="F3845" s="13">
        <f t="shared" si="778"/>
        <v>43504</v>
      </c>
      <c r="G3845" s="14" t="str">
        <f t="shared" si="777"/>
        <v>Avg of 4 NM Projects</v>
      </c>
      <c r="H3845" s="15">
        <f t="shared" si="779"/>
        <v>2</v>
      </c>
      <c r="I3845" s="93">
        <v>-1.54</v>
      </c>
      <c r="J3845">
        <f t="shared" si="780"/>
        <v>-8.6516853932584268E-3</v>
      </c>
      <c r="K3845" s="4">
        <v>19.48</v>
      </c>
      <c r="L3845" s="4">
        <v>28.2</v>
      </c>
      <c r="M3845" s="16">
        <f t="shared" si="781"/>
        <v>-4.3427999999999994E-2</v>
      </c>
      <c r="N3845">
        <f t="shared" si="782"/>
        <v>0</v>
      </c>
      <c r="O3845">
        <f t="shared" si="783"/>
        <v>0</v>
      </c>
      <c r="P3845" s="63">
        <f t="shared" si="784"/>
        <v>0</v>
      </c>
    </row>
    <row r="3846" spans="1:18" x14ac:dyDescent="0.3">
      <c r="A3846">
        <f t="shared" si="785"/>
        <v>2019</v>
      </c>
      <c r="B3846">
        <f t="shared" si="786"/>
        <v>2</v>
      </c>
      <c r="C3846">
        <f t="shared" si="787"/>
        <v>8</v>
      </c>
      <c r="D3846">
        <f t="shared" si="788"/>
        <v>1</v>
      </c>
      <c r="E3846" t="str">
        <f t="shared" si="789"/>
        <v>OFF</v>
      </c>
      <c r="F3846" s="13">
        <f t="shared" si="778"/>
        <v>43504</v>
      </c>
      <c r="G3846" s="14" t="str">
        <f t="shared" ref="G3846:G3909" si="790">+G3845</f>
        <v>Avg of 4 NM Projects</v>
      </c>
      <c r="H3846" s="15">
        <f t="shared" si="779"/>
        <v>3</v>
      </c>
      <c r="I3846" s="93">
        <v>-1.41</v>
      </c>
      <c r="J3846">
        <f t="shared" si="780"/>
        <v>-7.9213483146067416E-3</v>
      </c>
      <c r="K3846" s="4">
        <v>19.46</v>
      </c>
      <c r="L3846" s="4">
        <v>27.62</v>
      </c>
      <c r="M3846" s="16">
        <f t="shared" si="781"/>
        <v>-3.8944200000000005E-2</v>
      </c>
      <c r="N3846">
        <f t="shared" si="782"/>
        <v>0</v>
      </c>
      <c r="O3846">
        <f t="shared" si="783"/>
        <v>0</v>
      </c>
      <c r="P3846" s="63">
        <f t="shared" si="784"/>
        <v>0</v>
      </c>
    </row>
    <row r="3847" spans="1:18" x14ac:dyDescent="0.3">
      <c r="A3847">
        <f t="shared" si="785"/>
        <v>2019</v>
      </c>
      <c r="B3847">
        <f t="shared" si="786"/>
        <v>2</v>
      </c>
      <c r="C3847">
        <f t="shared" si="787"/>
        <v>8</v>
      </c>
      <c r="D3847">
        <f t="shared" si="788"/>
        <v>1</v>
      </c>
      <c r="E3847" t="str">
        <f t="shared" si="789"/>
        <v>OFF</v>
      </c>
      <c r="F3847" s="13">
        <f t="shared" si="778"/>
        <v>43504</v>
      </c>
      <c r="G3847" s="14" t="str">
        <f t="shared" si="790"/>
        <v>Avg of 4 NM Projects</v>
      </c>
      <c r="H3847" s="15">
        <f t="shared" si="779"/>
        <v>4</v>
      </c>
      <c r="I3847" s="93">
        <v>-1.4100000000000001</v>
      </c>
      <c r="J3847">
        <f t="shared" si="780"/>
        <v>-7.9213483146067416E-3</v>
      </c>
      <c r="K3847" s="4">
        <v>18.940000000000001</v>
      </c>
      <c r="L3847" s="4">
        <v>30.9</v>
      </c>
      <c r="M3847" s="16">
        <f t="shared" si="781"/>
        <v>-4.3569000000000004E-2</v>
      </c>
      <c r="N3847">
        <f t="shared" si="782"/>
        <v>0</v>
      </c>
      <c r="O3847">
        <f t="shared" si="783"/>
        <v>0</v>
      </c>
      <c r="P3847" s="63">
        <f t="shared" si="784"/>
        <v>0</v>
      </c>
    </row>
    <row r="3848" spans="1:18" x14ac:dyDescent="0.3">
      <c r="A3848">
        <f t="shared" si="785"/>
        <v>2019</v>
      </c>
      <c r="B3848">
        <f t="shared" si="786"/>
        <v>2</v>
      </c>
      <c r="C3848">
        <f t="shared" si="787"/>
        <v>8</v>
      </c>
      <c r="D3848">
        <f t="shared" si="788"/>
        <v>1</v>
      </c>
      <c r="E3848" t="str">
        <f t="shared" si="789"/>
        <v>OFF</v>
      </c>
      <c r="F3848" s="13">
        <f t="shared" si="778"/>
        <v>43504</v>
      </c>
      <c r="G3848" s="14" t="str">
        <f t="shared" si="790"/>
        <v>Avg of 4 NM Projects</v>
      </c>
      <c r="H3848" s="15">
        <f t="shared" si="779"/>
        <v>5</v>
      </c>
      <c r="I3848" s="93">
        <v>-1.28</v>
      </c>
      <c r="J3848">
        <f t="shared" si="780"/>
        <v>-7.1910112359550565E-3</v>
      </c>
      <c r="K3848" s="4">
        <v>20.32</v>
      </c>
      <c r="L3848" s="4">
        <v>33.17</v>
      </c>
      <c r="M3848" s="16">
        <f t="shared" si="781"/>
        <v>-4.2457600000000005E-2</v>
      </c>
      <c r="N3848">
        <f t="shared" si="782"/>
        <v>0</v>
      </c>
      <c r="O3848">
        <f t="shared" si="783"/>
        <v>0</v>
      </c>
      <c r="P3848" s="63">
        <f t="shared" si="784"/>
        <v>0</v>
      </c>
    </row>
    <row r="3849" spans="1:18" x14ac:dyDescent="0.3">
      <c r="A3849">
        <f t="shared" si="785"/>
        <v>2019</v>
      </c>
      <c r="B3849">
        <f t="shared" si="786"/>
        <v>2</v>
      </c>
      <c r="C3849">
        <f t="shared" si="787"/>
        <v>8</v>
      </c>
      <c r="D3849">
        <f t="shared" si="788"/>
        <v>1</v>
      </c>
      <c r="E3849" t="str">
        <f t="shared" si="789"/>
        <v>OFF</v>
      </c>
      <c r="F3849" s="13">
        <f t="shared" si="778"/>
        <v>43504</v>
      </c>
      <c r="G3849" s="14" t="str">
        <f t="shared" si="790"/>
        <v>Avg of 4 NM Projects</v>
      </c>
      <c r="H3849" s="15">
        <f t="shared" si="779"/>
        <v>6</v>
      </c>
      <c r="I3849" s="93">
        <v>-1.28</v>
      </c>
      <c r="J3849">
        <f t="shared" si="780"/>
        <v>-7.1910112359550565E-3</v>
      </c>
      <c r="K3849" s="4">
        <v>21.36</v>
      </c>
      <c r="L3849" s="4">
        <v>41.57</v>
      </c>
      <c r="M3849" s="16">
        <f t="shared" si="781"/>
        <v>-5.3209600000000003E-2</v>
      </c>
      <c r="N3849">
        <f t="shared" si="782"/>
        <v>0</v>
      </c>
      <c r="O3849">
        <f t="shared" si="783"/>
        <v>0</v>
      </c>
      <c r="P3849" s="63">
        <f t="shared" si="784"/>
        <v>0</v>
      </c>
    </row>
    <row r="3850" spans="1:18" x14ac:dyDescent="0.3">
      <c r="A3850">
        <f t="shared" si="785"/>
        <v>2019</v>
      </c>
      <c r="B3850">
        <f t="shared" si="786"/>
        <v>2</v>
      </c>
      <c r="C3850">
        <f t="shared" si="787"/>
        <v>8</v>
      </c>
      <c r="D3850">
        <f t="shared" si="788"/>
        <v>1</v>
      </c>
      <c r="E3850" t="str">
        <f t="shared" si="789"/>
        <v>OFF</v>
      </c>
      <c r="F3850" s="13">
        <f t="shared" si="778"/>
        <v>43504</v>
      </c>
      <c r="G3850" s="14" t="str">
        <f t="shared" si="790"/>
        <v>Avg of 4 NM Projects</v>
      </c>
      <c r="H3850" s="15">
        <f t="shared" si="779"/>
        <v>7</v>
      </c>
      <c r="I3850" s="93">
        <v>-1.4100000000000001</v>
      </c>
      <c r="J3850">
        <f t="shared" si="780"/>
        <v>-7.9213483146067416E-3</v>
      </c>
      <c r="K3850" s="4">
        <v>25.63</v>
      </c>
      <c r="L3850" s="4">
        <v>35.86</v>
      </c>
      <c r="M3850" s="16">
        <f t="shared" si="781"/>
        <v>-5.0562600000000006E-2</v>
      </c>
      <c r="N3850">
        <f t="shared" si="782"/>
        <v>0</v>
      </c>
      <c r="O3850">
        <f t="shared" si="783"/>
        <v>0</v>
      </c>
      <c r="P3850" s="63">
        <f t="shared" si="784"/>
        <v>0</v>
      </c>
    </row>
    <row r="3851" spans="1:18" x14ac:dyDescent="0.3">
      <c r="A3851">
        <f t="shared" si="785"/>
        <v>2019</v>
      </c>
      <c r="B3851">
        <f t="shared" si="786"/>
        <v>2</v>
      </c>
      <c r="C3851">
        <f t="shared" si="787"/>
        <v>8</v>
      </c>
      <c r="D3851">
        <f t="shared" si="788"/>
        <v>1</v>
      </c>
      <c r="E3851" t="str">
        <f t="shared" si="789"/>
        <v>OFF</v>
      </c>
      <c r="F3851" s="13">
        <f t="shared" si="778"/>
        <v>43504</v>
      </c>
      <c r="G3851" s="14" t="str">
        <f t="shared" si="790"/>
        <v>Avg of 4 NM Projects</v>
      </c>
      <c r="H3851" s="15">
        <f t="shared" si="779"/>
        <v>8</v>
      </c>
      <c r="I3851" s="93">
        <v>-1.5449999999999999</v>
      </c>
      <c r="J3851">
        <f t="shared" si="780"/>
        <v>-8.679775280898876E-3</v>
      </c>
      <c r="K3851" s="4">
        <v>28.74</v>
      </c>
      <c r="L3851" s="4">
        <v>41.49</v>
      </c>
      <c r="M3851" s="16">
        <f t="shared" si="781"/>
        <v>-6.4102050000000008E-2</v>
      </c>
      <c r="N3851">
        <f t="shared" si="782"/>
        <v>0</v>
      </c>
      <c r="O3851">
        <f t="shared" si="783"/>
        <v>0</v>
      </c>
      <c r="P3851" s="63">
        <f t="shared" si="784"/>
        <v>0</v>
      </c>
    </row>
    <row r="3852" spans="1:18" x14ac:dyDescent="0.3">
      <c r="A3852">
        <f t="shared" si="785"/>
        <v>2019</v>
      </c>
      <c r="B3852">
        <f t="shared" si="786"/>
        <v>2</v>
      </c>
      <c r="C3852">
        <f t="shared" si="787"/>
        <v>8</v>
      </c>
      <c r="D3852">
        <f t="shared" si="788"/>
        <v>1</v>
      </c>
      <c r="E3852" t="str">
        <f t="shared" si="789"/>
        <v>OFF</v>
      </c>
      <c r="F3852" s="13">
        <f t="shared" si="778"/>
        <v>43504</v>
      </c>
      <c r="G3852" s="14" t="str">
        <f t="shared" si="790"/>
        <v>Avg of 4 NM Projects</v>
      </c>
      <c r="H3852" s="15">
        <f t="shared" si="779"/>
        <v>9</v>
      </c>
      <c r="I3852" s="93">
        <v>0</v>
      </c>
      <c r="J3852">
        <f t="shared" si="780"/>
        <v>0</v>
      </c>
      <c r="K3852" s="4">
        <v>28.96</v>
      </c>
      <c r="L3852" s="4">
        <v>39.090000000000003</v>
      </c>
      <c r="M3852" s="16">
        <f t="shared" si="781"/>
        <v>0</v>
      </c>
      <c r="N3852">
        <f t="shared" si="782"/>
        <v>1</v>
      </c>
      <c r="O3852">
        <f t="shared" si="783"/>
        <v>0</v>
      </c>
      <c r="P3852" s="63">
        <f t="shared" si="784"/>
        <v>0</v>
      </c>
    </row>
    <row r="3853" spans="1:18" x14ac:dyDescent="0.3">
      <c r="A3853">
        <f t="shared" si="785"/>
        <v>2019</v>
      </c>
      <c r="B3853">
        <f t="shared" si="786"/>
        <v>2</v>
      </c>
      <c r="C3853">
        <f t="shared" si="787"/>
        <v>8</v>
      </c>
      <c r="D3853">
        <f t="shared" si="788"/>
        <v>1</v>
      </c>
      <c r="E3853" t="str">
        <f t="shared" si="789"/>
        <v>OFF</v>
      </c>
      <c r="F3853" s="13">
        <f t="shared" si="778"/>
        <v>43504</v>
      </c>
      <c r="G3853" s="14" t="str">
        <f t="shared" si="790"/>
        <v>Avg of 4 NM Projects</v>
      </c>
      <c r="H3853" s="15">
        <f t="shared" si="779"/>
        <v>10</v>
      </c>
      <c r="I3853" s="93">
        <v>5.25</v>
      </c>
      <c r="J3853">
        <f t="shared" si="780"/>
        <v>2.9494382022471909E-2</v>
      </c>
      <c r="K3853" s="4">
        <v>26.45</v>
      </c>
      <c r="L3853" s="4">
        <v>56.6</v>
      </c>
      <c r="M3853" s="16">
        <f t="shared" si="781"/>
        <v>0.29715000000000003</v>
      </c>
      <c r="N3853">
        <f t="shared" si="782"/>
        <v>0</v>
      </c>
      <c r="O3853">
        <f t="shared" si="783"/>
        <v>0</v>
      </c>
      <c r="P3853" s="63">
        <f t="shared" si="784"/>
        <v>0</v>
      </c>
    </row>
    <row r="3854" spans="1:18" x14ac:dyDescent="0.3">
      <c r="A3854">
        <f t="shared" si="785"/>
        <v>2019</v>
      </c>
      <c r="B3854">
        <f t="shared" si="786"/>
        <v>2</v>
      </c>
      <c r="C3854">
        <f t="shared" si="787"/>
        <v>8</v>
      </c>
      <c r="D3854">
        <f t="shared" si="788"/>
        <v>1</v>
      </c>
      <c r="E3854" t="str">
        <f t="shared" si="789"/>
        <v>OFF</v>
      </c>
      <c r="F3854" s="13">
        <f t="shared" si="778"/>
        <v>43504</v>
      </c>
      <c r="G3854" s="14" t="str">
        <f t="shared" si="790"/>
        <v>Avg of 4 NM Projects</v>
      </c>
      <c r="H3854" s="15">
        <f t="shared" si="779"/>
        <v>11</v>
      </c>
      <c r="I3854" s="93">
        <v>31.995000000000001</v>
      </c>
      <c r="J3854">
        <f t="shared" si="780"/>
        <v>0.17974719101123596</v>
      </c>
      <c r="K3854" s="4">
        <v>25.46</v>
      </c>
      <c r="L3854" s="4">
        <v>47.19</v>
      </c>
      <c r="M3854" s="16">
        <f t="shared" si="781"/>
        <v>1.5098440499999999</v>
      </c>
      <c r="N3854">
        <f t="shared" si="782"/>
        <v>0</v>
      </c>
      <c r="O3854">
        <f t="shared" si="783"/>
        <v>0</v>
      </c>
      <c r="P3854" s="63">
        <f t="shared" si="784"/>
        <v>0</v>
      </c>
    </row>
    <row r="3855" spans="1:18" x14ac:dyDescent="0.3">
      <c r="A3855">
        <f t="shared" si="785"/>
        <v>2019</v>
      </c>
      <c r="B3855">
        <f t="shared" si="786"/>
        <v>2</v>
      </c>
      <c r="C3855">
        <f t="shared" si="787"/>
        <v>8</v>
      </c>
      <c r="D3855">
        <f t="shared" si="788"/>
        <v>1</v>
      </c>
      <c r="E3855" t="str">
        <f t="shared" si="789"/>
        <v>OFF</v>
      </c>
      <c r="F3855" s="13">
        <f t="shared" si="778"/>
        <v>43504</v>
      </c>
      <c r="G3855" s="14" t="str">
        <f t="shared" si="790"/>
        <v>Avg of 4 NM Projects</v>
      </c>
      <c r="H3855" s="15">
        <f t="shared" si="779"/>
        <v>12</v>
      </c>
      <c r="I3855" s="93">
        <v>34.300000000000004</v>
      </c>
      <c r="J3855">
        <f t="shared" si="780"/>
        <v>0.19269662921348318</v>
      </c>
      <c r="K3855" s="4">
        <v>23.77</v>
      </c>
      <c r="L3855" s="4">
        <v>41.62</v>
      </c>
      <c r="M3855" s="16">
        <f t="shared" si="781"/>
        <v>1.4275660000000001</v>
      </c>
      <c r="N3855">
        <f t="shared" si="782"/>
        <v>0</v>
      </c>
      <c r="O3855">
        <f t="shared" si="783"/>
        <v>0</v>
      </c>
      <c r="P3855" s="63">
        <f t="shared" si="784"/>
        <v>0</v>
      </c>
    </row>
    <row r="3856" spans="1:18" x14ac:dyDescent="0.3">
      <c r="A3856">
        <f t="shared" si="785"/>
        <v>2019</v>
      </c>
      <c r="B3856">
        <f t="shared" si="786"/>
        <v>2</v>
      </c>
      <c r="C3856">
        <f t="shared" si="787"/>
        <v>8</v>
      </c>
      <c r="D3856">
        <f t="shared" si="788"/>
        <v>1</v>
      </c>
      <c r="E3856" t="str">
        <f t="shared" si="789"/>
        <v>OFF</v>
      </c>
      <c r="F3856" s="13">
        <f t="shared" si="778"/>
        <v>43504</v>
      </c>
      <c r="G3856" s="14" t="str">
        <f t="shared" si="790"/>
        <v>Avg of 4 NM Projects</v>
      </c>
      <c r="H3856" s="15">
        <f t="shared" si="779"/>
        <v>13</v>
      </c>
      <c r="I3856" s="93">
        <v>42.24</v>
      </c>
      <c r="J3856">
        <f t="shared" si="780"/>
        <v>0.23730337078651687</v>
      </c>
      <c r="K3856" s="4">
        <v>23.89</v>
      </c>
      <c r="L3856" s="4">
        <v>21.76</v>
      </c>
      <c r="M3856" s="16">
        <f t="shared" si="781"/>
        <v>0.91914240000000003</v>
      </c>
      <c r="N3856">
        <f t="shared" si="782"/>
        <v>0</v>
      </c>
      <c r="O3856">
        <f t="shared" si="783"/>
        <v>0</v>
      </c>
      <c r="P3856" s="63">
        <f t="shared" si="784"/>
        <v>0</v>
      </c>
    </row>
    <row r="3857" spans="1:18" x14ac:dyDescent="0.3">
      <c r="A3857">
        <f t="shared" si="785"/>
        <v>2019</v>
      </c>
      <c r="B3857">
        <f t="shared" si="786"/>
        <v>2</v>
      </c>
      <c r="C3857">
        <f t="shared" si="787"/>
        <v>8</v>
      </c>
      <c r="D3857">
        <f t="shared" si="788"/>
        <v>1</v>
      </c>
      <c r="E3857" t="str">
        <f t="shared" si="789"/>
        <v>OFF</v>
      </c>
      <c r="F3857" s="13">
        <f t="shared" si="778"/>
        <v>43504</v>
      </c>
      <c r="G3857" s="14" t="str">
        <f t="shared" si="790"/>
        <v>Avg of 4 NM Projects</v>
      </c>
      <c r="H3857" s="15">
        <f t="shared" si="779"/>
        <v>14</v>
      </c>
      <c r="I3857" s="93">
        <v>32.255000000000003</v>
      </c>
      <c r="J3857">
        <f t="shared" si="780"/>
        <v>0.18120786516853934</v>
      </c>
      <c r="K3857" s="4">
        <v>23.57</v>
      </c>
      <c r="L3857" s="4">
        <v>17.899999999999999</v>
      </c>
      <c r="M3857" s="16">
        <f t="shared" si="781"/>
        <v>0.57736450000000006</v>
      </c>
      <c r="N3857">
        <f t="shared" si="782"/>
        <v>0</v>
      </c>
      <c r="O3857">
        <f t="shared" si="783"/>
        <v>0</v>
      </c>
      <c r="P3857" s="63">
        <f t="shared" si="784"/>
        <v>0</v>
      </c>
    </row>
    <row r="3858" spans="1:18" x14ac:dyDescent="0.3">
      <c r="A3858">
        <f t="shared" si="785"/>
        <v>2019</v>
      </c>
      <c r="B3858">
        <f t="shared" si="786"/>
        <v>2</v>
      </c>
      <c r="C3858">
        <f t="shared" si="787"/>
        <v>8</v>
      </c>
      <c r="D3858">
        <f t="shared" si="788"/>
        <v>1</v>
      </c>
      <c r="E3858" t="str">
        <f t="shared" si="789"/>
        <v>OFF</v>
      </c>
      <c r="F3858" s="13">
        <f t="shared" si="778"/>
        <v>43504</v>
      </c>
      <c r="G3858" s="14" t="str">
        <f t="shared" si="790"/>
        <v>Avg of 4 NM Projects</v>
      </c>
      <c r="H3858" s="15">
        <f t="shared" si="779"/>
        <v>15</v>
      </c>
      <c r="I3858" s="93">
        <v>12.675000000000001</v>
      </c>
      <c r="J3858">
        <f t="shared" si="780"/>
        <v>7.120786516853933E-2</v>
      </c>
      <c r="K3858" s="4">
        <v>21.85</v>
      </c>
      <c r="L3858" s="4">
        <v>17.96</v>
      </c>
      <c r="M3858" s="16">
        <f t="shared" si="781"/>
        <v>0.22764300000000004</v>
      </c>
      <c r="N3858">
        <f t="shared" si="782"/>
        <v>0</v>
      </c>
      <c r="O3858">
        <f t="shared" si="783"/>
        <v>0</v>
      </c>
      <c r="P3858" s="63">
        <f t="shared" si="784"/>
        <v>0</v>
      </c>
    </row>
    <row r="3859" spans="1:18" x14ac:dyDescent="0.3">
      <c r="A3859">
        <f t="shared" si="785"/>
        <v>2019</v>
      </c>
      <c r="B3859">
        <f t="shared" si="786"/>
        <v>2</v>
      </c>
      <c r="C3859">
        <f t="shared" si="787"/>
        <v>8</v>
      </c>
      <c r="D3859">
        <f t="shared" si="788"/>
        <v>1</v>
      </c>
      <c r="E3859" t="str">
        <f t="shared" si="789"/>
        <v>OFF</v>
      </c>
      <c r="F3859" s="13">
        <f t="shared" si="778"/>
        <v>43504</v>
      </c>
      <c r="G3859" s="14" t="str">
        <f t="shared" si="790"/>
        <v>Avg of 4 NM Projects</v>
      </c>
      <c r="H3859" s="15">
        <f t="shared" si="779"/>
        <v>16</v>
      </c>
      <c r="I3859" s="93">
        <v>7.035000000000001</v>
      </c>
      <c r="J3859">
        <f t="shared" si="780"/>
        <v>3.9522471910112364E-2</v>
      </c>
      <c r="K3859" s="4">
        <v>22.98</v>
      </c>
      <c r="L3859" s="4">
        <v>19.25</v>
      </c>
      <c r="M3859" s="16">
        <f t="shared" si="781"/>
        <v>0.13542375000000001</v>
      </c>
      <c r="N3859">
        <f t="shared" si="782"/>
        <v>0</v>
      </c>
      <c r="O3859">
        <f t="shared" si="783"/>
        <v>0</v>
      </c>
      <c r="P3859" s="63">
        <f t="shared" si="784"/>
        <v>0</v>
      </c>
    </row>
    <row r="3860" spans="1:18" x14ac:dyDescent="0.3">
      <c r="A3860">
        <f t="shared" si="785"/>
        <v>2019</v>
      </c>
      <c r="B3860">
        <f t="shared" si="786"/>
        <v>2</v>
      </c>
      <c r="C3860">
        <f t="shared" si="787"/>
        <v>8</v>
      </c>
      <c r="D3860">
        <f t="shared" si="788"/>
        <v>1</v>
      </c>
      <c r="E3860" t="str">
        <f t="shared" si="789"/>
        <v>OFF</v>
      </c>
      <c r="F3860" s="13">
        <f t="shared" si="778"/>
        <v>43504</v>
      </c>
      <c r="G3860" s="14" t="str">
        <f t="shared" si="790"/>
        <v>Avg of 4 NM Projects</v>
      </c>
      <c r="H3860" s="15">
        <f t="shared" si="779"/>
        <v>17</v>
      </c>
      <c r="I3860" s="93">
        <v>1.5400000000000003</v>
      </c>
      <c r="J3860">
        <f t="shared" si="780"/>
        <v>8.6516853932584285E-3</v>
      </c>
      <c r="K3860" s="4">
        <v>24.18</v>
      </c>
      <c r="L3860" s="4">
        <v>23.05</v>
      </c>
      <c r="M3860" s="16">
        <f t="shared" si="781"/>
        <v>3.5497000000000008E-2</v>
      </c>
      <c r="N3860">
        <f t="shared" si="782"/>
        <v>0</v>
      </c>
      <c r="O3860">
        <f t="shared" si="783"/>
        <v>0</v>
      </c>
      <c r="P3860" s="63">
        <f t="shared" si="784"/>
        <v>0</v>
      </c>
    </row>
    <row r="3861" spans="1:18" x14ac:dyDescent="0.3">
      <c r="A3861">
        <f t="shared" si="785"/>
        <v>2019</v>
      </c>
      <c r="B3861">
        <f t="shared" si="786"/>
        <v>2</v>
      </c>
      <c r="C3861">
        <f t="shared" si="787"/>
        <v>8</v>
      </c>
      <c r="D3861">
        <f t="shared" si="788"/>
        <v>1</v>
      </c>
      <c r="E3861" t="str">
        <f t="shared" si="789"/>
        <v>OFF</v>
      </c>
      <c r="F3861" s="13">
        <f t="shared" si="778"/>
        <v>43504</v>
      </c>
      <c r="G3861" s="14" t="str">
        <f t="shared" si="790"/>
        <v>Avg of 4 NM Projects</v>
      </c>
      <c r="H3861" s="15">
        <f t="shared" si="779"/>
        <v>18</v>
      </c>
      <c r="I3861" s="93">
        <v>-1.4100000000000001</v>
      </c>
      <c r="J3861">
        <f t="shared" si="780"/>
        <v>-7.9213483146067416E-3</v>
      </c>
      <c r="K3861" s="4">
        <v>34.729999999999997</v>
      </c>
      <c r="L3861" s="4">
        <v>26.27</v>
      </c>
      <c r="M3861" s="16">
        <f t="shared" si="781"/>
        <v>-3.7040700000000003E-2</v>
      </c>
      <c r="N3861">
        <f t="shared" si="782"/>
        <v>0</v>
      </c>
      <c r="O3861">
        <f t="shared" si="783"/>
        <v>0</v>
      </c>
      <c r="P3861" s="63">
        <f t="shared" si="784"/>
        <v>0</v>
      </c>
    </row>
    <row r="3862" spans="1:18" x14ac:dyDescent="0.3">
      <c r="A3862">
        <f t="shared" si="785"/>
        <v>2019</v>
      </c>
      <c r="B3862">
        <f t="shared" si="786"/>
        <v>2</v>
      </c>
      <c r="C3862">
        <f t="shared" si="787"/>
        <v>8</v>
      </c>
      <c r="D3862">
        <f t="shared" si="788"/>
        <v>1</v>
      </c>
      <c r="E3862" t="str">
        <f t="shared" si="789"/>
        <v>OFF</v>
      </c>
      <c r="F3862" s="13">
        <f t="shared" si="778"/>
        <v>43504</v>
      </c>
      <c r="G3862" s="14" t="str">
        <f t="shared" si="790"/>
        <v>Avg of 4 NM Projects</v>
      </c>
      <c r="H3862" s="15">
        <f t="shared" si="779"/>
        <v>19</v>
      </c>
      <c r="I3862" s="93">
        <v>-1.28</v>
      </c>
      <c r="J3862">
        <f t="shared" si="780"/>
        <v>-7.1910112359550565E-3</v>
      </c>
      <c r="K3862" s="4">
        <v>33.57</v>
      </c>
      <c r="L3862" s="4">
        <v>35.43</v>
      </c>
      <c r="M3862" s="16">
        <f t="shared" si="781"/>
        <v>-4.5350399999999999E-2</v>
      </c>
      <c r="N3862">
        <f t="shared" si="782"/>
        <v>0</v>
      </c>
      <c r="O3862">
        <f t="shared" si="783"/>
        <v>0</v>
      </c>
      <c r="P3862" s="63">
        <f t="shared" si="784"/>
        <v>0</v>
      </c>
    </row>
    <row r="3863" spans="1:18" x14ac:dyDescent="0.3">
      <c r="A3863">
        <f t="shared" si="785"/>
        <v>2019</v>
      </c>
      <c r="B3863">
        <f t="shared" si="786"/>
        <v>2</v>
      </c>
      <c r="C3863">
        <f t="shared" si="787"/>
        <v>8</v>
      </c>
      <c r="D3863">
        <f t="shared" si="788"/>
        <v>1</v>
      </c>
      <c r="E3863" t="str">
        <f t="shared" si="789"/>
        <v>OFF</v>
      </c>
      <c r="F3863" s="13">
        <f t="shared" si="778"/>
        <v>43504</v>
      </c>
      <c r="G3863" s="14" t="str">
        <f t="shared" si="790"/>
        <v>Avg of 4 NM Projects</v>
      </c>
      <c r="H3863" s="15">
        <f t="shared" si="779"/>
        <v>20</v>
      </c>
      <c r="I3863" s="93">
        <v>-1.67</v>
      </c>
      <c r="J3863">
        <f t="shared" si="780"/>
        <v>-9.382022471910112E-3</v>
      </c>
      <c r="K3863" s="4">
        <v>32.35</v>
      </c>
      <c r="L3863" s="4">
        <v>26.21</v>
      </c>
      <c r="M3863" s="16">
        <f t="shared" si="781"/>
        <v>-4.3770699999999996E-2</v>
      </c>
      <c r="N3863">
        <f t="shared" si="782"/>
        <v>0</v>
      </c>
      <c r="O3863">
        <f t="shared" si="783"/>
        <v>0</v>
      </c>
      <c r="P3863" s="63">
        <f t="shared" si="784"/>
        <v>0</v>
      </c>
    </row>
    <row r="3864" spans="1:18" x14ac:dyDescent="0.3">
      <c r="A3864">
        <f t="shared" si="785"/>
        <v>2019</v>
      </c>
      <c r="B3864">
        <f t="shared" si="786"/>
        <v>2</v>
      </c>
      <c r="C3864">
        <f t="shared" si="787"/>
        <v>8</v>
      </c>
      <c r="D3864">
        <f t="shared" si="788"/>
        <v>1</v>
      </c>
      <c r="E3864" t="str">
        <f t="shared" si="789"/>
        <v>OFF</v>
      </c>
      <c r="F3864" s="13">
        <f t="shared" si="778"/>
        <v>43504</v>
      </c>
      <c r="G3864" s="14" t="str">
        <f t="shared" si="790"/>
        <v>Avg of 4 NM Projects</v>
      </c>
      <c r="H3864" s="15">
        <f t="shared" si="779"/>
        <v>21</v>
      </c>
      <c r="I3864" s="93">
        <v>-1.54</v>
      </c>
      <c r="J3864">
        <f t="shared" si="780"/>
        <v>-8.6516853932584268E-3</v>
      </c>
      <c r="K3864" s="4">
        <v>25.08</v>
      </c>
      <c r="L3864" s="4">
        <v>27.78</v>
      </c>
      <c r="M3864" s="16">
        <f t="shared" si="781"/>
        <v>-4.2781200000000005E-2</v>
      </c>
      <c r="N3864">
        <f t="shared" si="782"/>
        <v>0</v>
      </c>
      <c r="O3864">
        <f t="shared" si="783"/>
        <v>0</v>
      </c>
      <c r="P3864" s="63">
        <f t="shared" si="784"/>
        <v>0</v>
      </c>
    </row>
    <row r="3865" spans="1:18" x14ac:dyDescent="0.3">
      <c r="A3865">
        <f t="shared" si="785"/>
        <v>2019</v>
      </c>
      <c r="B3865">
        <f t="shared" si="786"/>
        <v>2</v>
      </c>
      <c r="C3865">
        <f t="shared" si="787"/>
        <v>8</v>
      </c>
      <c r="D3865">
        <f t="shared" si="788"/>
        <v>1</v>
      </c>
      <c r="E3865" t="str">
        <f t="shared" si="789"/>
        <v>OFF</v>
      </c>
      <c r="F3865" s="13">
        <f t="shared" si="778"/>
        <v>43504</v>
      </c>
      <c r="G3865" s="14" t="str">
        <f t="shared" si="790"/>
        <v>Avg of 4 NM Projects</v>
      </c>
      <c r="H3865" s="15">
        <f t="shared" si="779"/>
        <v>22</v>
      </c>
      <c r="I3865" s="93">
        <v>-1.41</v>
      </c>
      <c r="J3865">
        <f t="shared" si="780"/>
        <v>-7.9213483146067416E-3</v>
      </c>
      <c r="K3865" s="4">
        <v>23.98</v>
      </c>
      <c r="L3865" s="4">
        <v>23.51</v>
      </c>
      <c r="M3865" s="16">
        <f t="shared" si="781"/>
        <v>-3.3149099999999994E-2</v>
      </c>
      <c r="N3865">
        <f t="shared" si="782"/>
        <v>0</v>
      </c>
      <c r="O3865">
        <f t="shared" si="783"/>
        <v>0</v>
      </c>
      <c r="P3865" s="63">
        <f t="shared" si="784"/>
        <v>0</v>
      </c>
    </row>
    <row r="3866" spans="1:18" x14ac:dyDescent="0.3">
      <c r="A3866">
        <f t="shared" si="785"/>
        <v>2019</v>
      </c>
      <c r="B3866">
        <f t="shared" si="786"/>
        <v>2</v>
      </c>
      <c r="C3866">
        <f t="shared" si="787"/>
        <v>8</v>
      </c>
      <c r="D3866">
        <f t="shared" si="788"/>
        <v>1</v>
      </c>
      <c r="E3866" t="str">
        <f t="shared" si="789"/>
        <v>OFF</v>
      </c>
      <c r="F3866" s="13">
        <f t="shared" si="778"/>
        <v>43504</v>
      </c>
      <c r="G3866" s="14" t="str">
        <f t="shared" si="790"/>
        <v>Avg of 4 NM Projects</v>
      </c>
      <c r="H3866" s="15">
        <f t="shared" si="779"/>
        <v>23</v>
      </c>
      <c r="I3866" s="93">
        <v>-1.4100000000000001</v>
      </c>
      <c r="J3866">
        <f t="shared" si="780"/>
        <v>-7.9213483146067416E-3</v>
      </c>
      <c r="K3866" s="4">
        <v>23.81</v>
      </c>
      <c r="L3866" s="4">
        <v>26.87</v>
      </c>
      <c r="M3866" s="16">
        <f t="shared" si="781"/>
        <v>-3.7886700000000002E-2</v>
      </c>
      <c r="N3866">
        <f t="shared" si="782"/>
        <v>0</v>
      </c>
      <c r="O3866">
        <f t="shared" si="783"/>
        <v>0</v>
      </c>
      <c r="P3866" s="63">
        <f t="shared" si="784"/>
        <v>0</v>
      </c>
    </row>
    <row r="3867" spans="1:18" x14ac:dyDescent="0.3">
      <c r="A3867">
        <f t="shared" si="785"/>
        <v>2019</v>
      </c>
      <c r="B3867">
        <f t="shared" si="786"/>
        <v>2</v>
      </c>
      <c r="C3867">
        <f t="shared" si="787"/>
        <v>8</v>
      </c>
      <c r="D3867">
        <f t="shared" si="788"/>
        <v>1</v>
      </c>
      <c r="E3867" t="str">
        <f t="shared" si="789"/>
        <v>OFF</v>
      </c>
      <c r="F3867" s="13">
        <f t="shared" si="778"/>
        <v>43504</v>
      </c>
      <c r="G3867" s="14" t="str">
        <f t="shared" si="790"/>
        <v>Avg of 4 NM Projects</v>
      </c>
      <c r="H3867" s="15">
        <f t="shared" si="779"/>
        <v>24</v>
      </c>
      <c r="I3867" s="93">
        <v>-1.28</v>
      </c>
      <c r="J3867">
        <f t="shared" si="780"/>
        <v>-7.1910112359550565E-3</v>
      </c>
      <c r="K3867" s="4">
        <v>22.79</v>
      </c>
      <c r="L3867" s="4">
        <v>36.549999999999997</v>
      </c>
      <c r="M3867" s="16">
        <f t="shared" si="781"/>
        <v>-4.6783999999999999E-2</v>
      </c>
      <c r="N3867">
        <f t="shared" si="782"/>
        <v>0</v>
      </c>
      <c r="O3867">
        <f t="shared" si="783"/>
        <v>0</v>
      </c>
      <c r="P3867" s="63">
        <f t="shared" si="784"/>
        <v>0</v>
      </c>
    </row>
    <row r="3868" spans="1:18" x14ac:dyDescent="0.3">
      <c r="A3868">
        <f t="shared" si="785"/>
        <v>2019</v>
      </c>
      <c r="B3868">
        <f t="shared" si="786"/>
        <v>2</v>
      </c>
      <c r="C3868">
        <f t="shared" si="787"/>
        <v>9</v>
      </c>
      <c r="D3868">
        <f t="shared" si="788"/>
        <v>2</v>
      </c>
      <c r="E3868" t="str">
        <f t="shared" si="789"/>
        <v>OFF</v>
      </c>
      <c r="F3868" s="13">
        <f t="shared" si="778"/>
        <v>43505</v>
      </c>
      <c r="G3868" s="14" t="str">
        <f t="shared" si="790"/>
        <v>Avg of 4 NM Projects</v>
      </c>
      <c r="H3868" s="15">
        <f t="shared" si="779"/>
        <v>1</v>
      </c>
      <c r="I3868" s="93">
        <v>-1.41</v>
      </c>
      <c r="J3868">
        <f t="shared" si="780"/>
        <v>-7.9213483146067416E-3</v>
      </c>
      <c r="K3868" s="4">
        <v>27.14</v>
      </c>
      <c r="L3868" s="4">
        <v>23.66</v>
      </c>
      <c r="M3868" s="16">
        <f t="shared" si="781"/>
        <v>-3.3360599999999997E-2</v>
      </c>
      <c r="N3868">
        <f t="shared" si="782"/>
        <v>0</v>
      </c>
      <c r="O3868">
        <f t="shared" si="783"/>
        <v>0</v>
      </c>
      <c r="P3868" s="63">
        <f t="shared" si="784"/>
        <v>0</v>
      </c>
      <c r="Q3868" s="34"/>
      <c r="R3868" s="34"/>
    </row>
    <row r="3869" spans="1:18" x14ac:dyDescent="0.3">
      <c r="A3869">
        <f t="shared" si="785"/>
        <v>2019</v>
      </c>
      <c r="B3869">
        <f t="shared" si="786"/>
        <v>2</v>
      </c>
      <c r="C3869">
        <f t="shared" si="787"/>
        <v>9</v>
      </c>
      <c r="D3869">
        <f t="shared" si="788"/>
        <v>2</v>
      </c>
      <c r="E3869" t="str">
        <f t="shared" si="789"/>
        <v>OFF</v>
      </c>
      <c r="F3869" s="13">
        <f t="shared" ref="F3869:F3932" si="791">+F3845+1</f>
        <v>43505</v>
      </c>
      <c r="G3869" s="14" t="str">
        <f t="shared" si="790"/>
        <v>Avg of 4 NM Projects</v>
      </c>
      <c r="H3869" s="15">
        <f t="shared" ref="H3869:H3932" si="792">H3845</f>
        <v>2</v>
      </c>
      <c r="I3869" s="93">
        <v>-1.4100000000000001</v>
      </c>
      <c r="J3869">
        <f t="shared" si="780"/>
        <v>-7.9213483146067416E-3</v>
      </c>
      <c r="K3869" s="4">
        <v>26.84</v>
      </c>
      <c r="L3869" s="4">
        <v>27.25</v>
      </c>
      <c r="M3869" s="16">
        <f t="shared" si="781"/>
        <v>-3.8422500000000005E-2</v>
      </c>
      <c r="N3869">
        <f t="shared" si="782"/>
        <v>0</v>
      </c>
      <c r="O3869">
        <f t="shared" si="783"/>
        <v>0</v>
      </c>
      <c r="P3869" s="63">
        <f t="shared" si="784"/>
        <v>0</v>
      </c>
    </row>
    <row r="3870" spans="1:18" x14ac:dyDescent="0.3">
      <c r="A3870">
        <f t="shared" si="785"/>
        <v>2019</v>
      </c>
      <c r="B3870">
        <f t="shared" si="786"/>
        <v>2</v>
      </c>
      <c r="C3870">
        <f t="shared" si="787"/>
        <v>9</v>
      </c>
      <c r="D3870">
        <f t="shared" si="788"/>
        <v>2</v>
      </c>
      <c r="E3870" t="str">
        <f t="shared" si="789"/>
        <v>OFF</v>
      </c>
      <c r="F3870" s="13">
        <f t="shared" si="791"/>
        <v>43505</v>
      </c>
      <c r="G3870" s="14" t="str">
        <f t="shared" si="790"/>
        <v>Avg of 4 NM Projects</v>
      </c>
      <c r="H3870" s="15">
        <f t="shared" si="792"/>
        <v>3</v>
      </c>
      <c r="I3870" s="93">
        <v>-1.4100000000000001</v>
      </c>
      <c r="J3870">
        <f t="shared" si="780"/>
        <v>-7.9213483146067416E-3</v>
      </c>
      <c r="K3870" s="4">
        <v>26.93</v>
      </c>
      <c r="L3870" s="4">
        <v>26.77</v>
      </c>
      <c r="M3870" s="16">
        <f t="shared" si="781"/>
        <v>-3.7745700000000007E-2</v>
      </c>
      <c r="N3870">
        <f t="shared" si="782"/>
        <v>0</v>
      </c>
      <c r="O3870">
        <f t="shared" si="783"/>
        <v>0</v>
      </c>
      <c r="P3870" s="63">
        <f t="shared" si="784"/>
        <v>0</v>
      </c>
    </row>
    <row r="3871" spans="1:18" x14ac:dyDescent="0.3">
      <c r="A3871">
        <f t="shared" si="785"/>
        <v>2019</v>
      </c>
      <c r="B3871">
        <f t="shared" si="786"/>
        <v>2</v>
      </c>
      <c r="C3871">
        <f t="shared" si="787"/>
        <v>9</v>
      </c>
      <c r="D3871">
        <f t="shared" si="788"/>
        <v>2</v>
      </c>
      <c r="E3871" t="str">
        <f t="shared" si="789"/>
        <v>OFF</v>
      </c>
      <c r="F3871" s="13">
        <f t="shared" si="791"/>
        <v>43505</v>
      </c>
      <c r="G3871" s="14" t="str">
        <f t="shared" si="790"/>
        <v>Avg of 4 NM Projects</v>
      </c>
      <c r="H3871" s="15">
        <f t="shared" si="792"/>
        <v>4</v>
      </c>
      <c r="I3871" s="93">
        <v>-1.4100000000000001</v>
      </c>
      <c r="J3871">
        <f t="shared" si="780"/>
        <v>-7.9213483146067416E-3</v>
      </c>
      <c r="K3871" s="4">
        <v>26.6</v>
      </c>
      <c r="L3871" s="4">
        <v>24.19</v>
      </c>
      <c r="M3871" s="16">
        <f t="shared" si="781"/>
        <v>-3.410790000000001E-2</v>
      </c>
      <c r="N3871">
        <f t="shared" si="782"/>
        <v>0</v>
      </c>
      <c r="O3871">
        <f t="shared" si="783"/>
        <v>0</v>
      </c>
      <c r="P3871" s="63">
        <f t="shared" si="784"/>
        <v>0</v>
      </c>
    </row>
    <row r="3872" spans="1:18" x14ac:dyDescent="0.3">
      <c r="A3872">
        <f t="shared" si="785"/>
        <v>2019</v>
      </c>
      <c r="B3872">
        <f t="shared" si="786"/>
        <v>2</v>
      </c>
      <c r="C3872">
        <f t="shared" si="787"/>
        <v>9</v>
      </c>
      <c r="D3872">
        <f t="shared" si="788"/>
        <v>2</v>
      </c>
      <c r="E3872" t="str">
        <f t="shared" si="789"/>
        <v>OFF</v>
      </c>
      <c r="F3872" s="13">
        <f t="shared" si="791"/>
        <v>43505</v>
      </c>
      <c r="G3872" s="14" t="str">
        <f t="shared" si="790"/>
        <v>Avg of 4 NM Projects</v>
      </c>
      <c r="H3872" s="15">
        <f t="shared" si="792"/>
        <v>5</v>
      </c>
      <c r="I3872" s="93">
        <v>-1.41</v>
      </c>
      <c r="J3872">
        <f t="shared" si="780"/>
        <v>-7.9213483146067416E-3</v>
      </c>
      <c r="K3872" s="4">
        <v>27.07</v>
      </c>
      <c r="L3872" s="4">
        <v>27.71</v>
      </c>
      <c r="M3872" s="16">
        <f t="shared" si="781"/>
        <v>-3.9071100000000004E-2</v>
      </c>
      <c r="N3872">
        <f t="shared" si="782"/>
        <v>0</v>
      </c>
      <c r="O3872">
        <f t="shared" si="783"/>
        <v>0</v>
      </c>
      <c r="P3872" s="63">
        <f t="shared" si="784"/>
        <v>0</v>
      </c>
    </row>
    <row r="3873" spans="1:16" x14ac:dyDescent="0.3">
      <c r="A3873">
        <f t="shared" si="785"/>
        <v>2019</v>
      </c>
      <c r="B3873">
        <f t="shared" si="786"/>
        <v>2</v>
      </c>
      <c r="C3873">
        <f t="shared" si="787"/>
        <v>9</v>
      </c>
      <c r="D3873">
        <f t="shared" si="788"/>
        <v>2</v>
      </c>
      <c r="E3873" t="str">
        <f t="shared" si="789"/>
        <v>OFF</v>
      </c>
      <c r="F3873" s="13">
        <f t="shared" si="791"/>
        <v>43505</v>
      </c>
      <c r="G3873" s="14" t="str">
        <f t="shared" si="790"/>
        <v>Avg of 4 NM Projects</v>
      </c>
      <c r="H3873" s="15">
        <f t="shared" si="792"/>
        <v>6</v>
      </c>
      <c r="I3873" s="93">
        <v>-1.28</v>
      </c>
      <c r="J3873">
        <f t="shared" si="780"/>
        <v>-7.1910112359550565E-3</v>
      </c>
      <c r="K3873" s="4">
        <v>27.42</v>
      </c>
      <c r="L3873" s="4">
        <v>26.36</v>
      </c>
      <c r="M3873" s="16">
        <f t="shared" si="781"/>
        <v>-3.3740800000000001E-2</v>
      </c>
      <c r="N3873">
        <f t="shared" si="782"/>
        <v>0</v>
      </c>
      <c r="O3873">
        <f t="shared" si="783"/>
        <v>0</v>
      </c>
      <c r="P3873" s="63">
        <f t="shared" si="784"/>
        <v>0</v>
      </c>
    </row>
    <row r="3874" spans="1:16" x14ac:dyDescent="0.3">
      <c r="A3874">
        <f t="shared" si="785"/>
        <v>2019</v>
      </c>
      <c r="B3874">
        <f t="shared" si="786"/>
        <v>2</v>
      </c>
      <c r="C3874">
        <f t="shared" si="787"/>
        <v>9</v>
      </c>
      <c r="D3874">
        <f t="shared" si="788"/>
        <v>2</v>
      </c>
      <c r="E3874" t="str">
        <f t="shared" si="789"/>
        <v>OFF</v>
      </c>
      <c r="F3874" s="13">
        <f t="shared" si="791"/>
        <v>43505</v>
      </c>
      <c r="G3874" s="14" t="str">
        <f t="shared" si="790"/>
        <v>Avg of 4 NM Projects</v>
      </c>
      <c r="H3874" s="15">
        <f t="shared" si="792"/>
        <v>7</v>
      </c>
      <c r="I3874" s="93">
        <v>-1.41</v>
      </c>
      <c r="J3874">
        <f t="shared" si="780"/>
        <v>-7.9213483146067416E-3</v>
      </c>
      <c r="K3874" s="4">
        <v>33.32</v>
      </c>
      <c r="L3874" s="4">
        <v>26.33</v>
      </c>
      <c r="M3874" s="16">
        <f t="shared" si="781"/>
        <v>-3.7125299999999993E-2</v>
      </c>
      <c r="N3874">
        <f t="shared" si="782"/>
        <v>0</v>
      </c>
      <c r="O3874">
        <f t="shared" si="783"/>
        <v>0</v>
      </c>
      <c r="P3874" s="63">
        <f t="shared" si="784"/>
        <v>0</v>
      </c>
    </row>
    <row r="3875" spans="1:16" x14ac:dyDescent="0.3">
      <c r="A3875">
        <f t="shared" si="785"/>
        <v>2019</v>
      </c>
      <c r="B3875">
        <f t="shared" si="786"/>
        <v>2</v>
      </c>
      <c r="C3875">
        <f t="shared" si="787"/>
        <v>9</v>
      </c>
      <c r="D3875">
        <f t="shared" si="788"/>
        <v>2</v>
      </c>
      <c r="E3875" t="str">
        <f t="shared" si="789"/>
        <v>ON</v>
      </c>
      <c r="F3875" s="13">
        <f t="shared" si="791"/>
        <v>43505</v>
      </c>
      <c r="G3875" s="14" t="str">
        <f t="shared" si="790"/>
        <v>Avg of 4 NM Projects</v>
      </c>
      <c r="H3875" s="15">
        <f t="shared" si="792"/>
        <v>8</v>
      </c>
      <c r="I3875" s="93">
        <v>-0.12999999999999978</v>
      </c>
      <c r="J3875">
        <f t="shared" si="780"/>
        <v>-7.3033707865168419E-4</v>
      </c>
      <c r="K3875" s="4">
        <v>33.31</v>
      </c>
      <c r="L3875" s="4">
        <v>36.65</v>
      </c>
      <c r="M3875" s="16">
        <f t="shared" si="781"/>
        <v>-4.7644999999999918E-3</v>
      </c>
      <c r="N3875">
        <f t="shared" si="782"/>
        <v>0</v>
      </c>
      <c r="O3875">
        <f t="shared" si="783"/>
        <v>0</v>
      </c>
      <c r="P3875" s="63">
        <f t="shared" si="784"/>
        <v>0</v>
      </c>
    </row>
    <row r="3876" spans="1:16" x14ac:dyDescent="0.3">
      <c r="A3876">
        <f t="shared" si="785"/>
        <v>2019</v>
      </c>
      <c r="B3876">
        <f t="shared" si="786"/>
        <v>2</v>
      </c>
      <c r="C3876">
        <f t="shared" si="787"/>
        <v>9</v>
      </c>
      <c r="D3876">
        <f t="shared" si="788"/>
        <v>2</v>
      </c>
      <c r="E3876" t="str">
        <f t="shared" si="789"/>
        <v>ON</v>
      </c>
      <c r="F3876" s="13">
        <f t="shared" si="791"/>
        <v>43505</v>
      </c>
      <c r="G3876" s="14" t="str">
        <f t="shared" si="790"/>
        <v>Avg of 4 NM Projects</v>
      </c>
      <c r="H3876" s="15">
        <f t="shared" si="792"/>
        <v>9</v>
      </c>
      <c r="I3876" s="93">
        <v>13.440000000000001</v>
      </c>
      <c r="J3876">
        <f t="shared" si="780"/>
        <v>7.5505617977528097E-2</v>
      </c>
      <c r="K3876" s="4">
        <v>35.31</v>
      </c>
      <c r="L3876" s="4">
        <v>23.08</v>
      </c>
      <c r="M3876" s="16">
        <f t="shared" si="781"/>
        <v>0.3101952</v>
      </c>
      <c r="N3876">
        <f t="shared" si="782"/>
        <v>0</v>
      </c>
      <c r="O3876">
        <f t="shared" si="783"/>
        <v>0</v>
      </c>
      <c r="P3876" s="63">
        <f t="shared" si="784"/>
        <v>0</v>
      </c>
    </row>
    <row r="3877" spans="1:16" x14ac:dyDescent="0.3">
      <c r="A3877">
        <f t="shared" si="785"/>
        <v>2019</v>
      </c>
      <c r="B3877">
        <f t="shared" si="786"/>
        <v>2</v>
      </c>
      <c r="C3877">
        <f t="shared" si="787"/>
        <v>9</v>
      </c>
      <c r="D3877">
        <f t="shared" si="788"/>
        <v>2</v>
      </c>
      <c r="E3877" t="str">
        <f t="shared" si="789"/>
        <v>ON</v>
      </c>
      <c r="F3877" s="13">
        <f t="shared" si="791"/>
        <v>43505</v>
      </c>
      <c r="G3877" s="14" t="str">
        <f t="shared" si="790"/>
        <v>Avg of 4 NM Projects</v>
      </c>
      <c r="H3877" s="15">
        <f t="shared" si="792"/>
        <v>10</v>
      </c>
      <c r="I3877" s="93">
        <v>30.595000000000002</v>
      </c>
      <c r="J3877">
        <f t="shared" si="780"/>
        <v>0.17188202247191012</v>
      </c>
      <c r="K3877" s="4">
        <v>28.9</v>
      </c>
      <c r="L3877" s="4">
        <v>21.05</v>
      </c>
      <c r="M3877" s="16">
        <f t="shared" si="781"/>
        <v>0.64402475000000003</v>
      </c>
      <c r="N3877">
        <f t="shared" si="782"/>
        <v>0</v>
      </c>
      <c r="O3877">
        <f t="shared" si="783"/>
        <v>0</v>
      </c>
      <c r="P3877" s="63">
        <f t="shared" si="784"/>
        <v>0</v>
      </c>
    </row>
    <row r="3878" spans="1:16" x14ac:dyDescent="0.3">
      <c r="A3878">
        <f t="shared" si="785"/>
        <v>2019</v>
      </c>
      <c r="B3878">
        <f t="shared" si="786"/>
        <v>2</v>
      </c>
      <c r="C3878">
        <f t="shared" si="787"/>
        <v>9</v>
      </c>
      <c r="D3878">
        <f t="shared" si="788"/>
        <v>2</v>
      </c>
      <c r="E3878" t="str">
        <f t="shared" si="789"/>
        <v>ON</v>
      </c>
      <c r="F3878" s="13">
        <f t="shared" si="791"/>
        <v>43505</v>
      </c>
      <c r="G3878" s="14" t="str">
        <f t="shared" si="790"/>
        <v>Avg of 4 NM Projects</v>
      </c>
      <c r="H3878" s="15">
        <f t="shared" si="792"/>
        <v>11</v>
      </c>
      <c r="I3878" s="93">
        <v>41.984999999999999</v>
      </c>
      <c r="J3878">
        <f t="shared" si="780"/>
        <v>0.23587078651685392</v>
      </c>
      <c r="K3878" s="4">
        <v>35</v>
      </c>
      <c r="L3878" s="4">
        <v>24.99</v>
      </c>
      <c r="M3878" s="16">
        <f t="shared" si="781"/>
        <v>1.0492051499999999</v>
      </c>
      <c r="N3878">
        <f t="shared" si="782"/>
        <v>0</v>
      </c>
      <c r="O3878">
        <f t="shared" si="783"/>
        <v>0</v>
      </c>
      <c r="P3878" s="63">
        <f t="shared" si="784"/>
        <v>0</v>
      </c>
    </row>
    <row r="3879" spans="1:16" x14ac:dyDescent="0.3">
      <c r="A3879">
        <f t="shared" si="785"/>
        <v>2019</v>
      </c>
      <c r="B3879">
        <f t="shared" si="786"/>
        <v>2</v>
      </c>
      <c r="C3879">
        <f t="shared" si="787"/>
        <v>9</v>
      </c>
      <c r="D3879">
        <f t="shared" si="788"/>
        <v>2</v>
      </c>
      <c r="E3879" t="str">
        <f t="shared" si="789"/>
        <v>ON</v>
      </c>
      <c r="F3879" s="13">
        <f t="shared" si="791"/>
        <v>43505</v>
      </c>
      <c r="G3879" s="14" t="str">
        <f t="shared" si="790"/>
        <v>Avg of 4 NM Projects</v>
      </c>
      <c r="H3879" s="15">
        <f t="shared" si="792"/>
        <v>12</v>
      </c>
      <c r="I3879" s="93">
        <v>48.384999999999998</v>
      </c>
      <c r="J3879">
        <f t="shared" si="780"/>
        <v>0.27182584269662918</v>
      </c>
      <c r="K3879" s="4">
        <v>26.48</v>
      </c>
      <c r="L3879" s="4">
        <v>24.38</v>
      </c>
      <c r="M3879" s="16">
        <f t="shared" si="781"/>
        <v>1.1796262999999998</v>
      </c>
      <c r="N3879">
        <f t="shared" si="782"/>
        <v>0</v>
      </c>
      <c r="O3879">
        <f t="shared" si="783"/>
        <v>0</v>
      </c>
      <c r="P3879" s="63">
        <f t="shared" si="784"/>
        <v>0</v>
      </c>
    </row>
    <row r="3880" spans="1:16" x14ac:dyDescent="0.3">
      <c r="A3880">
        <f t="shared" si="785"/>
        <v>2019</v>
      </c>
      <c r="B3880">
        <f t="shared" si="786"/>
        <v>2</v>
      </c>
      <c r="C3880">
        <f t="shared" si="787"/>
        <v>9</v>
      </c>
      <c r="D3880">
        <f t="shared" si="788"/>
        <v>2</v>
      </c>
      <c r="E3880" t="str">
        <f t="shared" si="789"/>
        <v>ON</v>
      </c>
      <c r="F3880" s="13">
        <f t="shared" si="791"/>
        <v>43505</v>
      </c>
      <c r="G3880" s="14" t="str">
        <f t="shared" si="790"/>
        <v>Avg of 4 NM Projects</v>
      </c>
      <c r="H3880" s="15">
        <f t="shared" si="792"/>
        <v>13</v>
      </c>
      <c r="I3880" s="93">
        <v>49.665000000000006</v>
      </c>
      <c r="J3880">
        <f t="shared" si="780"/>
        <v>0.2790168539325843</v>
      </c>
      <c r="K3880" s="4">
        <v>24.89</v>
      </c>
      <c r="L3880" s="4">
        <v>23.95</v>
      </c>
      <c r="M3880" s="16">
        <f t="shared" si="781"/>
        <v>1.1894767500000001</v>
      </c>
      <c r="N3880">
        <f t="shared" si="782"/>
        <v>0</v>
      </c>
      <c r="O3880">
        <f t="shared" si="783"/>
        <v>0</v>
      </c>
      <c r="P3880" s="63">
        <f t="shared" si="784"/>
        <v>0</v>
      </c>
    </row>
    <row r="3881" spans="1:16" x14ac:dyDescent="0.3">
      <c r="A3881">
        <f t="shared" si="785"/>
        <v>2019</v>
      </c>
      <c r="B3881">
        <f t="shared" si="786"/>
        <v>2</v>
      </c>
      <c r="C3881">
        <f t="shared" si="787"/>
        <v>9</v>
      </c>
      <c r="D3881">
        <f t="shared" si="788"/>
        <v>2</v>
      </c>
      <c r="E3881" t="str">
        <f t="shared" si="789"/>
        <v>ON</v>
      </c>
      <c r="F3881" s="13">
        <f t="shared" si="791"/>
        <v>43505</v>
      </c>
      <c r="G3881" s="14" t="str">
        <f t="shared" si="790"/>
        <v>Avg of 4 NM Projects</v>
      </c>
      <c r="H3881" s="15">
        <f t="shared" si="792"/>
        <v>14</v>
      </c>
      <c r="I3881" s="93">
        <v>45.059999999999995</v>
      </c>
      <c r="J3881">
        <f t="shared" si="780"/>
        <v>0.25314606741573031</v>
      </c>
      <c r="K3881" s="4">
        <v>24.46</v>
      </c>
      <c r="L3881" s="4">
        <v>16.350000000000001</v>
      </c>
      <c r="M3881" s="16">
        <f t="shared" si="781"/>
        <v>0.73673100000000002</v>
      </c>
      <c r="N3881">
        <f t="shared" si="782"/>
        <v>0</v>
      </c>
      <c r="O3881">
        <f t="shared" si="783"/>
        <v>0</v>
      </c>
      <c r="P3881" s="63">
        <f t="shared" si="784"/>
        <v>0</v>
      </c>
    </row>
    <row r="3882" spans="1:16" x14ac:dyDescent="0.3">
      <c r="A3882">
        <f t="shared" si="785"/>
        <v>2019</v>
      </c>
      <c r="B3882">
        <f t="shared" si="786"/>
        <v>2</v>
      </c>
      <c r="C3882">
        <f t="shared" si="787"/>
        <v>9</v>
      </c>
      <c r="D3882">
        <f t="shared" si="788"/>
        <v>2</v>
      </c>
      <c r="E3882" t="str">
        <f t="shared" si="789"/>
        <v>ON</v>
      </c>
      <c r="F3882" s="13">
        <f t="shared" si="791"/>
        <v>43505</v>
      </c>
      <c r="G3882" s="14" t="str">
        <f t="shared" si="790"/>
        <v>Avg of 4 NM Projects</v>
      </c>
      <c r="H3882" s="15">
        <f t="shared" si="792"/>
        <v>15</v>
      </c>
      <c r="I3882" s="93">
        <v>36.605000000000004</v>
      </c>
      <c r="J3882">
        <f t="shared" si="780"/>
        <v>0.20564606741573035</v>
      </c>
      <c r="K3882" s="4">
        <v>24.49</v>
      </c>
      <c r="L3882" s="4">
        <v>23.48</v>
      </c>
      <c r="M3882" s="16">
        <f t="shared" si="781"/>
        <v>0.85948540000000018</v>
      </c>
      <c r="N3882">
        <f t="shared" si="782"/>
        <v>0</v>
      </c>
      <c r="O3882">
        <f t="shared" si="783"/>
        <v>0</v>
      </c>
      <c r="P3882" s="63">
        <f t="shared" si="784"/>
        <v>0</v>
      </c>
    </row>
    <row r="3883" spans="1:16" x14ac:dyDescent="0.3">
      <c r="A3883">
        <f t="shared" si="785"/>
        <v>2019</v>
      </c>
      <c r="B3883">
        <f t="shared" si="786"/>
        <v>2</v>
      </c>
      <c r="C3883">
        <f t="shared" si="787"/>
        <v>9</v>
      </c>
      <c r="D3883">
        <f t="shared" si="788"/>
        <v>2</v>
      </c>
      <c r="E3883" t="str">
        <f t="shared" si="789"/>
        <v>ON</v>
      </c>
      <c r="F3883" s="13">
        <f t="shared" si="791"/>
        <v>43505</v>
      </c>
      <c r="G3883" s="14" t="str">
        <f t="shared" si="790"/>
        <v>Avg of 4 NM Projects</v>
      </c>
      <c r="H3883" s="15">
        <f t="shared" si="792"/>
        <v>16</v>
      </c>
      <c r="I3883" s="93">
        <v>23.55</v>
      </c>
      <c r="J3883">
        <f t="shared" si="780"/>
        <v>0.13230337078651686</v>
      </c>
      <c r="K3883" s="4">
        <v>27.51</v>
      </c>
      <c r="L3883" s="4">
        <v>27.91</v>
      </c>
      <c r="M3883" s="16">
        <f t="shared" si="781"/>
        <v>0.65728050000000005</v>
      </c>
      <c r="N3883">
        <f t="shared" si="782"/>
        <v>0</v>
      </c>
      <c r="O3883">
        <f t="shared" si="783"/>
        <v>0</v>
      </c>
      <c r="P3883" s="63">
        <f t="shared" si="784"/>
        <v>0</v>
      </c>
    </row>
    <row r="3884" spans="1:16" x14ac:dyDescent="0.3">
      <c r="A3884">
        <f t="shared" si="785"/>
        <v>2019</v>
      </c>
      <c r="B3884">
        <f t="shared" si="786"/>
        <v>2</v>
      </c>
      <c r="C3884">
        <f t="shared" si="787"/>
        <v>9</v>
      </c>
      <c r="D3884">
        <f t="shared" si="788"/>
        <v>2</v>
      </c>
      <c r="E3884" t="str">
        <f t="shared" si="789"/>
        <v>ON</v>
      </c>
      <c r="F3884" s="13">
        <f t="shared" si="791"/>
        <v>43505</v>
      </c>
      <c r="G3884" s="14" t="str">
        <f t="shared" si="790"/>
        <v>Avg of 4 NM Projects</v>
      </c>
      <c r="H3884" s="15">
        <f t="shared" si="792"/>
        <v>17</v>
      </c>
      <c r="I3884" s="93">
        <v>7.1649999999999991</v>
      </c>
      <c r="J3884">
        <f t="shared" si="780"/>
        <v>4.0252808988764037E-2</v>
      </c>
      <c r="K3884" s="4">
        <v>35.880000000000003</v>
      </c>
      <c r="L3884" s="4">
        <v>37.5</v>
      </c>
      <c r="M3884" s="16">
        <f t="shared" si="781"/>
        <v>0.26868749999999997</v>
      </c>
      <c r="N3884">
        <f t="shared" si="782"/>
        <v>0</v>
      </c>
      <c r="O3884">
        <f t="shared" si="783"/>
        <v>0</v>
      </c>
      <c r="P3884" s="63">
        <f t="shared" si="784"/>
        <v>0</v>
      </c>
    </row>
    <row r="3885" spans="1:16" x14ac:dyDescent="0.3">
      <c r="A3885">
        <f t="shared" si="785"/>
        <v>2019</v>
      </c>
      <c r="B3885">
        <f t="shared" si="786"/>
        <v>2</v>
      </c>
      <c r="C3885">
        <f t="shared" si="787"/>
        <v>9</v>
      </c>
      <c r="D3885">
        <f t="shared" si="788"/>
        <v>2</v>
      </c>
      <c r="E3885" t="str">
        <f t="shared" si="789"/>
        <v>ON</v>
      </c>
      <c r="F3885" s="13">
        <f t="shared" si="791"/>
        <v>43505</v>
      </c>
      <c r="G3885" s="14" t="str">
        <f t="shared" si="790"/>
        <v>Avg of 4 NM Projects</v>
      </c>
      <c r="H3885" s="15">
        <f t="shared" si="792"/>
        <v>18</v>
      </c>
      <c r="I3885" s="93">
        <v>-1.54</v>
      </c>
      <c r="J3885">
        <f t="shared" si="780"/>
        <v>-8.6516853932584268E-3</v>
      </c>
      <c r="K3885" s="4">
        <v>46.65</v>
      </c>
      <c r="L3885" s="4">
        <v>44.23</v>
      </c>
      <c r="M3885" s="16">
        <f t="shared" si="781"/>
        <v>-6.81142E-2</v>
      </c>
      <c r="N3885">
        <f t="shared" si="782"/>
        <v>0</v>
      </c>
      <c r="O3885">
        <f t="shared" si="783"/>
        <v>0</v>
      </c>
      <c r="P3885" s="63">
        <f t="shared" si="784"/>
        <v>0</v>
      </c>
    </row>
    <row r="3886" spans="1:16" x14ac:dyDescent="0.3">
      <c r="A3886">
        <f t="shared" si="785"/>
        <v>2019</v>
      </c>
      <c r="B3886">
        <f t="shared" si="786"/>
        <v>2</v>
      </c>
      <c r="C3886">
        <f t="shared" si="787"/>
        <v>9</v>
      </c>
      <c r="D3886">
        <f t="shared" si="788"/>
        <v>2</v>
      </c>
      <c r="E3886" t="str">
        <f t="shared" si="789"/>
        <v>ON</v>
      </c>
      <c r="F3886" s="13">
        <f t="shared" si="791"/>
        <v>43505</v>
      </c>
      <c r="G3886" s="14" t="str">
        <f t="shared" si="790"/>
        <v>Avg of 4 NM Projects</v>
      </c>
      <c r="H3886" s="15">
        <f t="shared" si="792"/>
        <v>19</v>
      </c>
      <c r="I3886" s="93">
        <v>-1.28</v>
      </c>
      <c r="J3886">
        <f t="shared" si="780"/>
        <v>-7.1910112359550565E-3</v>
      </c>
      <c r="K3886" s="4">
        <v>47.97</v>
      </c>
      <c r="L3886" s="4">
        <v>50.56</v>
      </c>
      <c r="M3886" s="16">
        <f t="shared" si="781"/>
        <v>-6.4716800000000005E-2</v>
      </c>
      <c r="N3886">
        <f t="shared" si="782"/>
        <v>0</v>
      </c>
      <c r="O3886">
        <f t="shared" si="783"/>
        <v>0</v>
      </c>
      <c r="P3886" s="63">
        <f t="shared" si="784"/>
        <v>0</v>
      </c>
    </row>
    <row r="3887" spans="1:16" x14ac:dyDescent="0.3">
      <c r="A3887">
        <f t="shared" si="785"/>
        <v>2019</v>
      </c>
      <c r="B3887">
        <f t="shared" si="786"/>
        <v>2</v>
      </c>
      <c r="C3887">
        <f t="shared" si="787"/>
        <v>9</v>
      </c>
      <c r="D3887">
        <f t="shared" si="788"/>
        <v>2</v>
      </c>
      <c r="E3887" t="str">
        <f t="shared" si="789"/>
        <v>ON</v>
      </c>
      <c r="F3887" s="13">
        <f t="shared" si="791"/>
        <v>43505</v>
      </c>
      <c r="G3887" s="14" t="str">
        <f t="shared" si="790"/>
        <v>Avg of 4 NM Projects</v>
      </c>
      <c r="H3887" s="15">
        <f t="shared" si="792"/>
        <v>20</v>
      </c>
      <c r="I3887" s="93">
        <v>-1.28</v>
      </c>
      <c r="J3887">
        <f t="shared" si="780"/>
        <v>-7.1910112359550565E-3</v>
      </c>
      <c r="K3887" s="4">
        <v>41.55</v>
      </c>
      <c r="L3887" s="4">
        <v>49.8</v>
      </c>
      <c r="M3887" s="16">
        <f t="shared" si="781"/>
        <v>-6.3743999999999995E-2</v>
      </c>
      <c r="N3887">
        <f t="shared" si="782"/>
        <v>0</v>
      </c>
      <c r="O3887">
        <f t="shared" si="783"/>
        <v>0</v>
      </c>
      <c r="P3887" s="63">
        <f t="shared" si="784"/>
        <v>0</v>
      </c>
    </row>
    <row r="3888" spans="1:16" x14ac:dyDescent="0.3">
      <c r="A3888">
        <f t="shared" si="785"/>
        <v>2019</v>
      </c>
      <c r="B3888">
        <f t="shared" si="786"/>
        <v>2</v>
      </c>
      <c r="C3888">
        <f t="shared" si="787"/>
        <v>9</v>
      </c>
      <c r="D3888">
        <f t="shared" si="788"/>
        <v>2</v>
      </c>
      <c r="E3888" t="str">
        <f t="shared" si="789"/>
        <v>ON</v>
      </c>
      <c r="F3888" s="13">
        <f t="shared" si="791"/>
        <v>43505</v>
      </c>
      <c r="G3888" s="14" t="str">
        <f t="shared" si="790"/>
        <v>Avg of 4 NM Projects</v>
      </c>
      <c r="H3888" s="15">
        <f t="shared" si="792"/>
        <v>21</v>
      </c>
      <c r="I3888" s="93">
        <v>-1.4100000000000001</v>
      </c>
      <c r="J3888">
        <f t="shared" si="780"/>
        <v>-7.9213483146067416E-3</v>
      </c>
      <c r="K3888" s="4">
        <v>37.93</v>
      </c>
      <c r="L3888" s="4">
        <v>42.66</v>
      </c>
      <c r="M3888" s="16">
        <f t="shared" si="781"/>
        <v>-6.0150600000000005E-2</v>
      </c>
      <c r="N3888">
        <f t="shared" si="782"/>
        <v>0</v>
      </c>
      <c r="O3888">
        <f t="shared" si="783"/>
        <v>0</v>
      </c>
      <c r="P3888" s="63">
        <f t="shared" si="784"/>
        <v>0</v>
      </c>
    </row>
    <row r="3889" spans="1:18" x14ac:dyDescent="0.3">
      <c r="A3889">
        <f t="shared" si="785"/>
        <v>2019</v>
      </c>
      <c r="B3889">
        <f t="shared" si="786"/>
        <v>2</v>
      </c>
      <c r="C3889">
        <f t="shared" si="787"/>
        <v>9</v>
      </c>
      <c r="D3889">
        <f t="shared" si="788"/>
        <v>2</v>
      </c>
      <c r="E3889" t="str">
        <f t="shared" si="789"/>
        <v>ON</v>
      </c>
      <c r="F3889" s="13">
        <f t="shared" si="791"/>
        <v>43505</v>
      </c>
      <c r="G3889" s="14" t="str">
        <f t="shared" si="790"/>
        <v>Avg of 4 NM Projects</v>
      </c>
      <c r="H3889" s="15">
        <f t="shared" si="792"/>
        <v>22</v>
      </c>
      <c r="I3889" s="93">
        <v>-0.39</v>
      </c>
      <c r="J3889">
        <f t="shared" si="780"/>
        <v>-2.1910112359550564E-3</v>
      </c>
      <c r="K3889" s="4">
        <v>35.75</v>
      </c>
      <c r="L3889" s="4">
        <v>36.92</v>
      </c>
      <c r="M3889" s="16">
        <f t="shared" si="781"/>
        <v>-1.4398800000000002E-2</v>
      </c>
      <c r="N3889">
        <f t="shared" si="782"/>
        <v>0</v>
      </c>
      <c r="O3889">
        <f t="shared" si="783"/>
        <v>0</v>
      </c>
      <c r="P3889" s="63">
        <f t="shared" si="784"/>
        <v>0</v>
      </c>
    </row>
    <row r="3890" spans="1:18" x14ac:dyDescent="0.3">
      <c r="A3890">
        <f t="shared" si="785"/>
        <v>2019</v>
      </c>
      <c r="B3890">
        <f t="shared" si="786"/>
        <v>2</v>
      </c>
      <c r="C3890">
        <f t="shared" si="787"/>
        <v>9</v>
      </c>
      <c r="D3890">
        <f t="shared" si="788"/>
        <v>2</v>
      </c>
      <c r="E3890" t="str">
        <f t="shared" si="789"/>
        <v>ON</v>
      </c>
      <c r="F3890" s="13">
        <f t="shared" si="791"/>
        <v>43505</v>
      </c>
      <c r="G3890" s="14" t="str">
        <f t="shared" si="790"/>
        <v>Avg of 4 NM Projects</v>
      </c>
      <c r="H3890" s="15">
        <f t="shared" si="792"/>
        <v>23</v>
      </c>
      <c r="I3890" s="93">
        <v>-1.41</v>
      </c>
      <c r="J3890">
        <f t="shared" si="780"/>
        <v>-7.9213483146067416E-3</v>
      </c>
      <c r="K3890" s="4">
        <v>34</v>
      </c>
      <c r="L3890" s="4">
        <v>32.409999999999997</v>
      </c>
      <c r="M3890" s="16">
        <f t="shared" si="781"/>
        <v>-4.5698099999999992E-2</v>
      </c>
      <c r="N3890">
        <f t="shared" si="782"/>
        <v>0</v>
      </c>
      <c r="O3890">
        <f t="shared" si="783"/>
        <v>0</v>
      </c>
      <c r="P3890" s="63">
        <f t="shared" si="784"/>
        <v>0</v>
      </c>
    </row>
    <row r="3891" spans="1:18" x14ac:dyDescent="0.3">
      <c r="A3891">
        <f t="shared" si="785"/>
        <v>2019</v>
      </c>
      <c r="B3891">
        <f t="shared" si="786"/>
        <v>2</v>
      </c>
      <c r="C3891">
        <f t="shared" si="787"/>
        <v>9</v>
      </c>
      <c r="D3891">
        <f t="shared" si="788"/>
        <v>2</v>
      </c>
      <c r="E3891" t="str">
        <f t="shared" si="789"/>
        <v>OFF</v>
      </c>
      <c r="F3891" s="13">
        <f t="shared" si="791"/>
        <v>43505</v>
      </c>
      <c r="G3891" s="14" t="str">
        <f t="shared" si="790"/>
        <v>Avg of 4 NM Projects</v>
      </c>
      <c r="H3891" s="15">
        <f t="shared" si="792"/>
        <v>24</v>
      </c>
      <c r="I3891" s="93">
        <v>-1.4100000000000001</v>
      </c>
      <c r="J3891">
        <f t="shared" si="780"/>
        <v>-7.9213483146067416E-3</v>
      </c>
      <c r="K3891" s="4">
        <v>33.19</v>
      </c>
      <c r="L3891" s="4">
        <v>30.02</v>
      </c>
      <c r="M3891" s="16">
        <f t="shared" si="781"/>
        <v>-4.2328200000000003E-2</v>
      </c>
      <c r="N3891">
        <f t="shared" si="782"/>
        <v>0</v>
      </c>
      <c r="O3891">
        <f t="shared" si="783"/>
        <v>0</v>
      </c>
      <c r="P3891" s="63">
        <f t="shared" si="784"/>
        <v>0</v>
      </c>
    </row>
    <row r="3892" spans="1:18" x14ac:dyDescent="0.3">
      <c r="A3892">
        <f t="shared" si="785"/>
        <v>2019</v>
      </c>
      <c r="B3892">
        <f t="shared" si="786"/>
        <v>2</v>
      </c>
      <c r="C3892">
        <f t="shared" si="787"/>
        <v>10</v>
      </c>
      <c r="D3892">
        <f t="shared" si="788"/>
        <v>3</v>
      </c>
      <c r="E3892" t="str">
        <f t="shared" si="789"/>
        <v>OFF</v>
      </c>
      <c r="F3892" s="13">
        <f t="shared" si="791"/>
        <v>43506</v>
      </c>
      <c r="G3892" s="14" t="str">
        <f t="shared" si="790"/>
        <v>Avg of 4 NM Projects</v>
      </c>
      <c r="H3892" s="15">
        <f t="shared" si="792"/>
        <v>1</v>
      </c>
      <c r="I3892" s="93">
        <v>-1.28</v>
      </c>
      <c r="J3892">
        <f t="shared" si="780"/>
        <v>-7.1910112359550565E-3</v>
      </c>
      <c r="K3892" s="4">
        <v>34.99</v>
      </c>
      <c r="L3892" s="4">
        <v>37.46</v>
      </c>
      <c r="M3892" s="16">
        <f t="shared" si="781"/>
        <v>-4.7948800000000007E-2</v>
      </c>
      <c r="N3892">
        <f t="shared" si="782"/>
        <v>0</v>
      </c>
      <c r="O3892">
        <f t="shared" si="783"/>
        <v>0</v>
      </c>
      <c r="P3892" s="63">
        <f t="shared" si="784"/>
        <v>0</v>
      </c>
      <c r="Q3892" s="34"/>
      <c r="R3892" s="34"/>
    </row>
    <row r="3893" spans="1:18" x14ac:dyDescent="0.3">
      <c r="A3893">
        <f t="shared" si="785"/>
        <v>2019</v>
      </c>
      <c r="B3893">
        <f t="shared" si="786"/>
        <v>2</v>
      </c>
      <c r="C3893">
        <f t="shared" si="787"/>
        <v>10</v>
      </c>
      <c r="D3893">
        <f t="shared" si="788"/>
        <v>3</v>
      </c>
      <c r="E3893" t="str">
        <f t="shared" si="789"/>
        <v>OFF</v>
      </c>
      <c r="F3893" s="13">
        <f t="shared" si="791"/>
        <v>43506</v>
      </c>
      <c r="G3893" s="14" t="str">
        <f t="shared" si="790"/>
        <v>Avg of 4 NM Projects</v>
      </c>
      <c r="H3893" s="15">
        <f t="shared" si="792"/>
        <v>2</v>
      </c>
      <c r="I3893" s="93">
        <v>-1.28</v>
      </c>
      <c r="J3893">
        <f t="shared" si="780"/>
        <v>-7.1910112359550565E-3</v>
      </c>
      <c r="K3893" s="4">
        <v>31.84</v>
      </c>
      <c r="L3893" s="4">
        <v>39.94</v>
      </c>
      <c r="M3893" s="16">
        <f t="shared" si="781"/>
        <v>-5.1123199999999994E-2</v>
      </c>
      <c r="N3893">
        <f t="shared" si="782"/>
        <v>0</v>
      </c>
      <c r="O3893">
        <f t="shared" si="783"/>
        <v>0</v>
      </c>
      <c r="P3893" s="63">
        <f t="shared" si="784"/>
        <v>0</v>
      </c>
    </row>
    <row r="3894" spans="1:18" x14ac:dyDescent="0.3">
      <c r="A3894">
        <f t="shared" si="785"/>
        <v>2019</v>
      </c>
      <c r="B3894">
        <f t="shared" si="786"/>
        <v>2</v>
      </c>
      <c r="C3894">
        <f t="shared" si="787"/>
        <v>10</v>
      </c>
      <c r="D3894">
        <f t="shared" si="788"/>
        <v>3</v>
      </c>
      <c r="E3894" t="str">
        <f t="shared" si="789"/>
        <v>OFF</v>
      </c>
      <c r="F3894" s="13">
        <f t="shared" si="791"/>
        <v>43506</v>
      </c>
      <c r="G3894" s="14" t="str">
        <f t="shared" si="790"/>
        <v>Avg of 4 NM Projects</v>
      </c>
      <c r="H3894" s="15">
        <f t="shared" si="792"/>
        <v>3</v>
      </c>
      <c r="I3894" s="93">
        <v>-1.41</v>
      </c>
      <c r="J3894">
        <f t="shared" si="780"/>
        <v>-7.9213483146067416E-3</v>
      </c>
      <c r="K3894" s="4">
        <v>38.25</v>
      </c>
      <c r="L3894" s="4">
        <v>39.880000000000003</v>
      </c>
      <c r="M3894" s="16">
        <f t="shared" si="781"/>
        <v>-5.6230800000000004E-2</v>
      </c>
      <c r="N3894">
        <f t="shared" si="782"/>
        <v>0</v>
      </c>
      <c r="O3894">
        <f t="shared" si="783"/>
        <v>0</v>
      </c>
      <c r="P3894" s="63">
        <f t="shared" si="784"/>
        <v>0</v>
      </c>
    </row>
    <row r="3895" spans="1:18" x14ac:dyDescent="0.3">
      <c r="A3895">
        <f t="shared" si="785"/>
        <v>2019</v>
      </c>
      <c r="B3895">
        <f t="shared" si="786"/>
        <v>2</v>
      </c>
      <c r="C3895">
        <f t="shared" si="787"/>
        <v>10</v>
      </c>
      <c r="D3895">
        <f t="shared" si="788"/>
        <v>3</v>
      </c>
      <c r="E3895" t="str">
        <f t="shared" si="789"/>
        <v>OFF</v>
      </c>
      <c r="F3895" s="13">
        <f t="shared" si="791"/>
        <v>43506</v>
      </c>
      <c r="G3895" s="14" t="str">
        <f t="shared" si="790"/>
        <v>Avg of 4 NM Projects</v>
      </c>
      <c r="H3895" s="15">
        <f t="shared" si="792"/>
        <v>4</v>
      </c>
      <c r="I3895" s="93">
        <v>-1.54</v>
      </c>
      <c r="J3895">
        <f t="shared" si="780"/>
        <v>-8.6516853932584268E-3</v>
      </c>
      <c r="K3895" s="4">
        <v>38.22</v>
      </c>
      <c r="L3895" s="4">
        <v>40.869999999999997</v>
      </c>
      <c r="M3895" s="16">
        <f t="shared" si="781"/>
        <v>-6.2939800000000004E-2</v>
      </c>
      <c r="N3895">
        <f t="shared" si="782"/>
        <v>0</v>
      </c>
      <c r="O3895">
        <f t="shared" si="783"/>
        <v>0</v>
      </c>
      <c r="P3895" s="63">
        <f t="shared" si="784"/>
        <v>0</v>
      </c>
    </row>
    <row r="3896" spans="1:18" x14ac:dyDescent="0.3">
      <c r="A3896">
        <f t="shared" si="785"/>
        <v>2019</v>
      </c>
      <c r="B3896">
        <f t="shared" si="786"/>
        <v>2</v>
      </c>
      <c r="C3896">
        <f t="shared" si="787"/>
        <v>10</v>
      </c>
      <c r="D3896">
        <f t="shared" si="788"/>
        <v>3</v>
      </c>
      <c r="E3896" t="str">
        <f t="shared" si="789"/>
        <v>OFF</v>
      </c>
      <c r="F3896" s="13">
        <f t="shared" si="791"/>
        <v>43506</v>
      </c>
      <c r="G3896" s="14" t="str">
        <f t="shared" si="790"/>
        <v>Avg of 4 NM Projects</v>
      </c>
      <c r="H3896" s="15">
        <f t="shared" si="792"/>
        <v>5</v>
      </c>
      <c r="I3896" s="93">
        <v>-1.28</v>
      </c>
      <c r="J3896">
        <f t="shared" si="780"/>
        <v>-7.1910112359550565E-3</v>
      </c>
      <c r="K3896" s="4">
        <v>36.57</v>
      </c>
      <c r="L3896" s="4">
        <v>28.99</v>
      </c>
      <c r="M3896" s="16">
        <f t="shared" si="781"/>
        <v>-3.71072E-2</v>
      </c>
      <c r="N3896">
        <f t="shared" si="782"/>
        <v>0</v>
      </c>
      <c r="O3896">
        <f t="shared" si="783"/>
        <v>0</v>
      </c>
      <c r="P3896" s="63">
        <f t="shared" si="784"/>
        <v>0</v>
      </c>
    </row>
    <row r="3897" spans="1:18" x14ac:dyDescent="0.3">
      <c r="A3897">
        <f t="shared" si="785"/>
        <v>2019</v>
      </c>
      <c r="B3897">
        <f t="shared" si="786"/>
        <v>2</v>
      </c>
      <c r="C3897">
        <f t="shared" si="787"/>
        <v>10</v>
      </c>
      <c r="D3897">
        <f t="shared" si="788"/>
        <v>3</v>
      </c>
      <c r="E3897" t="str">
        <f t="shared" si="789"/>
        <v>OFF</v>
      </c>
      <c r="F3897" s="13">
        <f t="shared" si="791"/>
        <v>43506</v>
      </c>
      <c r="G3897" s="14" t="str">
        <f t="shared" si="790"/>
        <v>Avg of 4 NM Projects</v>
      </c>
      <c r="H3897" s="15">
        <f t="shared" si="792"/>
        <v>6</v>
      </c>
      <c r="I3897" s="93">
        <v>-1.41</v>
      </c>
      <c r="J3897">
        <f t="shared" si="780"/>
        <v>-7.9213483146067416E-3</v>
      </c>
      <c r="K3897" s="4">
        <v>36.29</v>
      </c>
      <c r="L3897" s="4">
        <v>40.39</v>
      </c>
      <c r="M3897" s="16">
        <f t="shared" si="781"/>
        <v>-5.6949899999999998E-2</v>
      </c>
      <c r="N3897">
        <f t="shared" si="782"/>
        <v>0</v>
      </c>
      <c r="O3897">
        <f t="shared" si="783"/>
        <v>0</v>
      </c>
      <c r="P3897" s="63">
        <f t="shared" si="784"/>
        <v>0</v>
      </c>
    </row>
    <row r="3898" spans="1:18" x14ac:dyDescent="0.3">
      <c r="A3898">
        <f t="shared" si="785"/>
        <v>2019</v>
      </c>
      <c r="B3898">
        <f t="shared" si="786"/>
        <v>2</v>
      </c>
      <c r="C3898">
        <f t="shared" si="787"/>
        <v>10</v>
      </c>
      <c r="D3898">
        <f t="shared" si="788"/>
        <v>3</v>
      </c>
      <c r="E3898" t="str">
        <f t="shared" si="789"/>
        <v>OFF</v>
      </c>
      <c r="F3898" s="13">
        <f t="shared" si="791"/>
        <v>43506</v>
      </c>
      <c r="G3898" s="14" t="str">
        <f t="shared" si="790"/>
        <v>Avg of 4 NM Projects</v>
      </c>
      <c r="H3898" s="15">
        <f t="shared" si="792"/>
        <v>7</v>
      </c>
      <c r="I3898" s="93">
        <v>-1.54</v>
      </c>
      <c r="J3898">
        <f t="shared" si="780"/>
        <v>-8.6516853932584268E-3</v>
      </c>
      <c r="K3898" s="4">
        <v>36.51</v>
      </c>
      <c r="L3898" s="4">
        <v>26.37</v>
      </c>
      <c r="M3898" s="16">
        <f t="shared" si="781"/>
        <v>-4.0609800000000001E-2</v>
      </c>
      <c r="N3898">
        <f t="shared" si="782"/>
        <v>0</v>
      </c>
      <c r="O3898">
        <f t="shared" si="783"/>
        <v>0</v>
      </c>
      <c r="P3898" s="63">
        <f t="shared" si="784"/>
        <v>0</v>
      </c>
    </row>
    <row r="3899" spans="1:18" x14ac:dyDescent="0.3">
      <c r="A3899">
        <f t="shared" si="785"/>
        <v>2019</v>
      </c>
      <c r="B3899">
        <f t="shared" si="786"/>
        <v>2</v>
      </c>
      <c r="C3899">
        <f t="shared" si="787"/>
        <v>10</v>
      </c>
      <c r="D3899">
        <f t="shared" si="788"/>
        <v>3</v>
      </c>
      <c r="E3899" t="str">
        <f t="shared" si="789"/>
        <v>ON</v>
      </c>
      <c r="F3899" s="13">
        <f t="shared" si="791"/>
        <v>43506</v>
      </c>
      <c r="G3899" s="14" t="str">
        <f t="shared" si="790"/>
        <v>Avg of 4 NM Projects</v>
      </c>
      <c r="H3899" s="15">
        <f t="shared" si="792"/>
        <v>8</v>
      </c>
      <c r="I3899" s="93">
        <v>4.0949999999999998</v>
      </c>
      <c r="J3899">
        <f t="shared" si="780"/>
        <v>2.3005617977528089E-2</v>
      </c>
      <c r="K3899" s="4">
        <v>40.04</v>
      </c>
      <c r="L3899" s="4">
        <v>46.45</v>
      </c>
      <c r="M3899" s="16">
        <f t="shared" si="781"/>
        <v>0.19021274999999999</v>
      </c>
      <c r="N3899">
        <f t="shared" si="782"/>
        <v>0</v>
      </c>
      <c r="O3899">
        <f t="shared" si="783"/>
        <v>0</v>
      </c>
      <c r="P3899" s="63">
        <f t="shared" si="784"/>
        <v>0</v>
      </c>
    </row>
    <row r="3900" spans="1:18" x14ac:dyDescent="0.3">
      <c r="A3900">
        <f t="shared" si="785"/>
        <v>2019</v>
      </c>
      <c r="B3900">
        <f t="shared" si="786"/>
        <v>2</v>
      </c>
      <c r="C3900">
        <f t="shared" si="787"/>
        <v>10</v>
      </c>
      <c r="D3900">
        <f t="shared" si="788"/>
        <v>3</v>
      </c>
      <c r="E3900" t="str">
        <f t="shared" si="789"/>
        <v>ON</v>
      </c>
      <c r="F3900" s="13">
        <f t="shared" si="791"/>
        <v>43506</v>
      </c>
      <c r="G3900" s="14" t="str">
        <f t="shared" si="790"/>
        <v>Avg of 4 NM Projects</v>
      </c>
      <c r="H3900" s="15">
        <f t="shared" si="792"/>
        <v>9</v>
      </c>
      <c r="I3900" s="93">
        <v>22.400000000000002</v>
      </c>
      <c r="J3900">
        <f t="shared" si="780"/>
        <v>0.12584269662921349</v>
      </c>
      <c r="K3900" s="4">
        <v>37.78</v>
      </c>
      <c r="L3900" s="4">
        <v>24.81</v>
      </c>
      <c r="M3900" s="16">
        <f t="shared" si="781"/>
        <v>0.55574400000000002</v>
      </c>
      <c r="N3900">
        <f t="shared" si="782"/>
        <v>0</v>
      </c>
      <c r="O3900">
        <f t="shared" si="783"/>
        <v>0</v>
      </c>
      <c r="P3900" s="63">
        <f t="shared" si="784"/>
        <v>0</v>
      </c>
    </row>
    <row r="3901" spans="1:18" x14ac:dyDescent="0.3">
      <c r="A3901">
        <f t="shared" si="785"/>
        <v>2019</v>
      </c>
      <c r="B3901">
        <f t="shared" si="786"/>
        <v>2</v>
      </c>
      <c r="C3901">
        <f t="shared" si="787"/>
        <v>10</v>
      </c>
      <c r="D3901">
        <f t="shared" si="788"/>
        <v>3</v>
      </c>
      <c r="E3901" t="str">
        <f t="shared" si="789"/>
        <v>ON</v>
      </c>
      <c r="F3901" s="13">
        <f t="shared" si="791"/>
        <v>43506</v>
      </c>
      <c r="G3901" s="14" t="str">
        <f t="shared" si="790"/>
        <v>Avg of 4 NM Projects</v>
      </c>
      <c r="H3901" s="15">
        <f t="shared" si="792"/>
        <v>10</v>
      </c>
      <c r="I3901" s="93">
        <v>36.605000000000004</v>
      </c>
      <c r="J3901">
        <f t="shared" si="780"/>
        <v>0.20564606741573035</v>
      </c>
      <c r="K3901" s="4">
        <v>35.21</v>
      </c>
      <c r="L3901" s="4">
        <v>22.83</v>
      </c>
      <c r="M3901" s="16">
        <f t="shared" si="781"/>
        <v>0.83569215000000008</v>
      </c>
      <c r="N3901">
        <f t="shared" si="782"/>
        <v>0</v>
      </c>
      <c r="O3901">
        <f t="shared" si="783"/>
        <v>0</v>
      </c>
      <c r="P3901" s="63">
        <f t="shared" si="784"/>
        <v>0</v>
      </c>
    </row>
    <row r="3902" spans="1:18" x14ac:dyDescent="0.3">
      <c r="A3902">
        <f t="shared" si="785"/>
        <v>2019</v>
      </c>
      <c r="B3902">
        <f t="shared" si="786"/>
        <v>2</v>
      </c>
      <c r="C3902">
        <f t="shared" si="787"/>
        <v>10</v>
      </c>
      <c r="D3902">
        <f t="shared" si="788"/>
        <v>3</v>
      </c>
      <c r="E3902" t="str">
        <f t="shared" si="789"/>
        <v>ON</v>
      </c>
      <c r="F3902" s="13">
        <f t="shared" si="791"/>
        <v>43506</v>
      </c>
      <c r="G3902" s="14" t="str">
        <f t="shared" si="790"/>
        <v>Avg of 4 NM Projects</v>
      </c>
      <c r="H3902" s="15">
        <f t="shared" si="792"/>
        <v>11</v>
      </c>
      <c r="I3902" s="93">
        <v>45.954999999999998</v>
      </c>
      <c r="J3902">
        <f t="shared" si="780"/>
        <v>0.25817415730337079</v>
      </c>
      <c r="K3902" s="4">
        <v>31.35</v>
      </c>
      <c r="L3902" s="4">
        <v>22.09</v>
      </c>
      <c r="M3902" s="16">
        <f t="shared" si="781"/>
        <v>1.01514595</v>
      </c>
      <c r="N3902">
        <f t="shared" si="782"/>
        <v>0</v>
      </c>
      <c r="O3902">
        <f t="shared" si="783"/>
        <v>0</v>
      </c>
      <c r="P3902" s="63">
        <f t="shared" si="784"/>
        <v>0</v>
      </c>
    </row>
    <row r="3903" spans="1:18" x14ac:dyDescent="0.3">
      <c r="A3903">
        <f t="shared" si="785"/>
        <v>2019</v>
      </c>
      <c r="B3903">
        <f t="shared" si="786"/>
        <v>2</v>
      </c>
      <c r="C3903">
        <f t="shared" si="787"/>
        <v>10</v>
      </c>
      <c r="D3903">
        <f t="shared" si="788"/>
        <v>3</v>
      </c>
      <c r="E3903" t="str">
        <f t="shared" si="789"/>
        <v>ON</v>
      </c>
      <c r="F3903" s="13">
        <f t="shared" si="791"/>
        <v>43506</v>
      </c>
      <c r="G3903" s="14" t="str">
        <f t="shared" si="790"/>
        <v>Avg of 4 NM Projects</v>
      </c>
      <c r="H3903" s="15">
        <f t="shared" si="792"/>
        <v>12</v>
      </c>
      <c r="I3903" s="93">
        <v>49.66</v>
      </c>
      <c r="J3903">
        <f t="shared" si="780"/>
        <v>0.27898876404494383</v>
      </c>
      <c r="K3903" s="4">
        <v>32.549999999999997</v>
      </c>
      <c r="L3903" s="4">
        <v>24.72</v>
      </c>
      <c r="M3903" s="16">
        <f t="shared" si="781"/>
        <v>1.2275951999999997</v>
      </c>
      <c r="N3903">
        <f t="shared" si="782"/>
        <v>0</v>
      </c>
      <c r="O3903">
        <f t="shared" si="783"/>
        <v>0</v>
      </c>
      <c r="P3903" s="63">
        <f t="shared" si="784"/>
        <v>0</v>
      </c>
    </row>
    <row r="3904" spans="1:18" x14ac:dyDescent="0.3">
      <c r="A3904">
        <f t="shared" si="785"/>
        <v>2019</v>
      </c>
      <c r="B3904">
        <f t="shared" si="786"/>
        <v>2</v>
      </c>
      <c r="C3904">
        <f t="shared" si="787"/>
        <v>10</v>
      </c>
      <c r="D3904">
        <f t="shared" si="788"/>
        <v>3</v>
      </c>
      <c r="E3904" t="str">
        <f t="shared" si="789"/>
        <v>ON</v>
      </c>
      <c r="F3904" s="13">
        <f t="shared" si="791"/>
        <v>43506</v>
      </c>
      <c r="G3904" s="14" t="str">
        <f t="shared" si="790"/>
        <v>Avg of 4 NM Projects</v>
      </c>
      <c r="H3904" s="15">
        <f t="shared" si="792"/>
        <v>13</v>
      </c>
      <c r="I3904" s="93">
        <v>36.734999999999999</v>
      </c>
      <c r="J3904">
        <f t="shared" si="780"/>
        <v>0.20637640449438202</v>
      </c>
      <c r="K3904" s="4">
        <v>30.99</v>
      </c>
      <c r="L3904" s="4">
        <v>24.09</v>
      </c>
      <c r="M3904" s="16">
        <f t="shared" si="781"/>
        <v>0.88494614999999999</v>
      </c>
      <c r="N3904">
        <f t="shared" si="782"/>
        <v>0</v>
      </c>
      <c r="O3904">
        <f t="shared" si="783"/>
        <v>0</v>
      </c>
      <c r="P3904" s="63">
        <f t="shared" si="784"/>
        <v>0</v>
      </c>
    </row>
    <row r="3905" spans="1:18" x14ac:dyDescent="0.3">
      <c r="A3905">
        <f t="shared" si="785"/>
        <v>2019</v>
      </c>
      <c r="B3905">
        <f t="shared" si="786"/>
        <v>2</v>
      </c>
      <c r="C3905">
        <f t="shared" si="787"/>
        <v>10</v>
      </c>
      <c r="D3905">
        <f t="shared" si="788"/>
        <v>3</v>
      </c>
      <c r="E3905" t="str">
        <f t="shared" si="789"/>
        <v>ON</v>
      </c>
      <c r="F3905" s="13">
        <f t="shared" si="791"/>
        <v>43506</v>
      </c>
      <c r="G3905" s="14" t="str">
        <f t="shared" si="790"/>
        <v>Avg of 4 NM Projects</v>
      </c>
      <c r="H3905" s="15">
        <f t="shared" si="792"/>
        <v>14</v>
      </c>
      <c r="I3905" s="93">
        <v>46.21</v>
      </c>
      <c r="J3905">
        <f t="shared" si="780"/>
        <v>0.25960674157303371</v>
      </c>
      <c r="K3905" s="4">
        <v>26.15</v>
      </c>
      <c r="L3905" s="4">
        <v>26.52</v>
      </c>
      <c r="M3905" s="16">
        <f t="shared" si="781"/>
        <v>1.2254891999999999</v>
      </c>
      <c r="N3905">
        <f t="shared" si="782"/>
        <v>0</v>
      </c>
      <c r="O3905">
        <f t="shared" si="783"/>
        <v>0</v>
      </c>
      <c r="P3905" s="63">
        <f t="shared" si="784"/>
        <v>0</v>
      </c>
    </row>
    <row r="3906" spans="1:18" x14ac:dyDescent="0.3">
      <c r="A3906">
        <f t="shared" si="785"/>
        <v>2019</v>
      </c>
      <c r="B3906">
        <f t="shared" si="786"/>
        <v>2</v>
      </c>
      <c r="C3906">
        <f t="shared" si="787"/>
        <v>10</v>
      </c>
      <c r="D3906">
        <f t="shared" si="788"/>
        <v>3</v>
      </c>
      <c r="E3906" t="str">
        <f t="shared" si="789"/>
        <v>ON</v>
      </c>
      <c r="F3906" s="13">
        <f t="shared" si="791"/>
        <v>43506</v>
      </c>
      <c r="G3906" s="14" t="str">
        <f t="shared" si="790"/>
        <v>Avg of 4 NM Projects</v>
      </c>
      <c r="H3906" s="15">
        <f t="shared" si="792"/>
        <v>15</v>
      </c>
      <c r="I3906" s="93">
        <v>38.144999999999996</v>
      </c>
      <c r="J3906">
        <f t="shared" si="780"/>
        <v>0.21429775280898875</v>
      </c>
      <c r="K3906" s="4">
        <v>26.1</v>
      </c>
      <c r="L3906" s="4">
        <v>25.16</v>
      </c>
      <c r="M3906" s="16">
        <f t="shared" si="781"/>
        <v>0.95972819999999992</v>
      </c>
      <c r="N3906">
        <f t="shared" si="782"/>
        <v>0</v>
      </c>
      <c r="O3906">
        <f t="shared" si="783"/>
        <v>0</v>
      </c>
      <c r="P3906" s="63">
        <f t="shared" si="784"/>
        <v>0</v>
      </c>
    </row>
    <row r="3907" spans="1:18" x14ac:dyDescent="0.3">
      <c r="A3907">
        <f t="shared" si="785"/>
        <v>2019</v>
      </c>
      <c r="B3907">
        <f t="shared" si="786"/>
        <v>2</v>
      </c>
      <c r="C3907">
        <f t="shared" si="787"/>
        <v>10</v>
      </c>
      <c r="D3907">
        <f t="shared" si="788"/>
        <v>3</v>
      </c>
      <c r="E3907" t="str">
        <f t="shared" si="789"/>
        <v>ON</v>
      </c>
      <c r="F3907" s="13">
        <f t="shared" si="791"/>
        <v>43506</v>
      </c>
      <c r="G3907" s="14" t="str">
        <f t="shared" si="790"/>
        <v>Avg of 4 NM Projects</v>
      </c>
      <c r="H3907" s="15">
        <f t="shared" si="792"/>
        <v>16</v>
      </c>
      <c r="I3907" s="93">
        <v>26.115000000000002</v>
      </c>
      <c r="J3907">
        <f t="shared" si="780"/>
        <v>0.14671348314606741</v>
      </c>
      <c r="K3907" s="4">
        <v>27.01</v>
      </c>
      <c r="L3907" s="4">
        <v>24.05</v>
      </c>
      <c r="M3907" s="16">
        <f t="shared" si="781"/>
        <v>0.62806575000000009</v>
      </c>
      <c r="N3907">
        <f t="shared" si="782"/>
        <v>0</v>
      </c>
      <c r="O3907">
        <f t="shared" si="783"/>
        <v>0</v>
      </c>
      <c r="P3907" s="63">
        <f t="shared" si="784"/>
        <v>0</v>
      </c>
    </row>
    <row r="3908" spans="1:18" x14ac:dyDescent="0.3">
      <c r="A3908">
        <f t="shared" si="785"/>
        <v>2019</v>
      </c>
      <c r="B3908">
        <f t="shared" si="786"/>
        <v>2</v>
      </c>
      <c r="C3908">
        <f t="shared" si="787"/>
        <v>10</v>
      </c>
      <c r="D3908">
        <f t="shared" si="788"/>
        <v>3</v>
      </c>
      <c r="E3908" t="str">
        <f t="shared" si="789"/>
        <v>ON</v>
      </c>
      <c r="F3908" s="13">
        <f t="shared" si="791"/>
        <v>43506</v>
      </c>
      <c r="G3908" s="14" t="str">
        <f t="shared" si="790"/>
        <v>Avg of 4 NM Projects</v>
      </c>
      <c r="H3908" s="15">
        <f t="shared" si="792"/>
        <v>17</v>
      </c>
      <c r="I3908" s="93">
        <v>8.5749999999999993</v>
      </c>
      <c r="J3908">
        <f t="shared" ref="J3908:J3971" si="793">+I3908/$I$1</f>
        <v>4.8174157303370782E-2</v>
      </c>
      <c r="K3908" s="4">
        <v>31.94</v>
      </c>
      <c r="L3908" s="4">
        <v>33.68</v>
      </c>
      <c r="M3908" s="16">
        <f t="shared" ref="M3908:M3971" si="794">+L3908*I3908/1000</f>
        <v>0.28880600000000001</v>
      </c>
      <c r="N3908">
        <f t="shared" ref="N3908:N3971" si="795">+IF(I3908=0,1,0)</f>
        <v>0</v>
      </c>
      <c r="O3908">
        <f t="shared" ref="O3908:O3971" si="796">+IF(I3908&gt;=0.5*$I$1,1,0)</f>
        <v>0</v>
      </c>
      <c r="P3908" s="63">
        <f t="shared" ref="P3908:P3971" si="797">+IF(I3908&gt;MAX(I$3652:I$5859),1,0)</f>
        <v>0</v>
      </c>
    </row>
    <row r="3909" spans="1:18" x14ac:dyDescent="0.3">
      <c r="A3909">
        <f t="shared" ref="A3909:A3972" si="798">YEAR(F3909)</f>
        <v>2019</v>
      </c>
      <c r="B3909">
        <f t="shared" ref="B3909:B3972" si="799">+MONTH(F3909)</f>
        <v>2</v>
      </c>
      <c r="C3909">
        <f t="shared" ref="C3909:C3972" si="800">+DAY(F3909)</f>
        <v>10</v>
      </c>
      <c r="D3909">
        <f t="shared" ref="D3909:D3972" si="801">WEEKDAY(C3909)</f>
        <v>3</v>
      </c>
      <c r="E3909" t="str">
        <f t="shared" ref="E3909:E3972" si="802">IF(OR(D3909=1,D3909=7,H3909=1,H3909=2,H3909=3,H3909=4,H3909=5,H3909=6,H3909=7,H3909=24),"OFF","ON")</f>
        <v>ON</v>
      </c>
      <c r="F3909" s="13">
        <f t="shared" si="791"/>
        <v>43506</v>
      </c>
      <c r="G3909" s="14" t="str">
        <f t="shared" si="790"/>
        <v>Avg of 4 NM Projects</v>
      </c>
      <c r="H3909" s="15">
        <f t="shared" si="792"/>
        <v>18</v>
      </c>
      <c r="I3909" s="93">
        <v>-1.54</v>
      </c>
      <c r="J3909">
        <f t="shared" si="793"/>
        <v>-8.6516853932584268E-3</v>
      </c>
      <c r="K3909" s="4">
        <v>49.24</v>
      </c>
      <c r="L3909" s="4">
        <v>59.17</v>
      </c>
      <c r="M3909" s="16">
        <f t="shared" si="794"/>
        <v>-9.1121800000000003E-2</v>
      </c>
      <c r="N3909">
        <f t="shared" si="795"/>
        <v>0</v>
      </c>
      <c r="O3909">
        <f t="shared" si="796"/>
        <v>0</v>
      </c>
      <c r="P3909" s="63">
        <f t="shared" si="797"/>
        <v>0</v>
      </c>
    </row>
    <row r="3910" spans="1:18" x14ac:dyDescent="0.3">
      <c r="A3910">
        <f t="shared" si="798"/>
        <v>2019</v>
      </c>
      <c r="B3910">
        <f t="shared" si="799"/>
        <v>2</v>
      </c>
      <c r="C3910">
        <f t="shared" si="800"/>
        <v>10</v>
      </c>
      <c r="D3910">
        <f t="shared" si="801"/>
        <v>3</v>
      </c>
      <c r="E3910" t="str">
        <f t="shared" si="802"/>
        <v>ON</v>
      </c>
      <c r="F3910" s="13">
        <f t="shared" si="791"/>
        <v>43506</v>
      </c>
      <c r="G3910" s="14" t="str">
        <f t="shared" ref="G3910:G3973" si="803">+G3909</f>
        <v>Avg of 4 NM Projects</v>
      </c>
      <c r="H3910" s="15">
        <f t="shared" si="792"/>
        <v>19</v>
      </c>
      <c r="I3910" s="93">
        <v>-1.67</v>
      </c>
      <c r="J3910">
        <f t="shared" si="793"/>
        <v>-9.382022471910112E-3</v>
      </c>
      <c r="K3910" s="4">
        <v>47</v>
      </c>
      <c r="L3910" s="4">
        <v>86.27</v>
      </c>
      <c r="M3910" s="16">
        <f t="shared" si="794"/>
        <v>-0.1440709</v>
      </c>
      <c r="N3910">
        <f t="shared" si="795"/>
        <v>0</v>
      </c>
      <c r="O3910">
        <f t="shared" si="796"/>
        <v>0</v>
      </c>
      <c r="P3910" s="63">
        <f t="shared" si="797"/>
        <v>0</v>
      </c>
    </row>
    <row r="3911" spans="1:18" x14ac:dyDescent="0.3">
      <c r="A3911">
        <f t="shared" si="798"/>
        <v>2019</v>
      </c>
      <c r="B3911">
        <f t="shared" si="799"/>
        <v>2</v>
      </c>
      <c r="C3911">
        <f t="shared" si="800"/>
        <v>10</v>
      </c>
      <c r="D3911">
        <f t="shared" si="801"/>
        <v>3</v>
      </c>
      <c r="E3911" t="str">
        <f t="shared" si="802"/>
        <v>ON</v>
      </c>
      <c r="F3911" s="13">
        <f t="shared" si="791"/>
        <v>43506</v>
      </c>
      <c r="G3911" s="14" t="str">
        <f t="shared" si="803"/>
        <v>Avg of 4 NM Projects</v>
      </c>
      <c r="H3911" s="15">
        <f t="shared" si="792"/>
        <v>20</v>
      </c>
      <c r="I3911" s="93">
        <v>-1.54</v>
      </c>
      <c r="J3911">
        <f t="shared" si="793"/>
        <v>-8.6516853932584268E-3</v>
      </c>
      <c r="K3911" s="4">
        <v>43</v>
      </c>
      <c r="L3911" s="4">
        <v>54.45</v>
      </c>
      <c r="M3911" s="16">
        <f t="shared" si="794"/>
        <v>-8.3853000000000011E-2</v>
      </c>
      <c r="N3911">
        <f t="shared" si="795"/>
        <v>0</v>
      </c>
      <c r="O3911">
        <f t="shared" si="796"/>
        <v>0</v>
      </c>
      <c r="P3911" s="63">
        <f t="shared" si="797"/>
        <v>0</v>
      </c>
    </row>
    <row r="3912" spans="1:18" x14ac:dyDescent="0.3">
      <c r="A3912">
        <f t="shared" si="798"/>
        <v>2019</v>
      </c>
      <c r="B3912">
        <f t="shared" si="799"/>
        <v>2</v>
      </c>
      <c r="C3912">
        <f t="shared" si="800"/>
        <v>10</v>
      </c>
      <c r="D3912">
        <f t="shared" si="801"/>
        <v>3</v>
      </c>
      <c r="E3912" t="str">
        <f t="shared" si="802"/>
        <v>ON</v>
      </c>
      <c r="F3912" s="13">
        <f t="shared" si="791"/>
        <v>43506</v>
      </c>
      <c r="G3912" s="14" t="str">
        <f t="shared" si="803"/>
        <v>Avg of 4 NM Projects</v>
      </c>
      <c r="H3912" s="15">
        <f t="shared" si="792"/>
        <v>21</v>
      </c>
      <c r="I3912" s="93">
        <v>-1.67</v>
      </c>
      <c r="J3912">
        <f t="shared" si="793"/>
        <v>-9.382022471910112E-3</v>
      </c>
      <c r="K3912" s="4">
        <v>33.68</v>
      </c>
      <c r="L3912" s="4">
        <v>49.1</v>
      </c>
      <c r="M3912" s="16">
        <f t="shared" si="794"/>
        <v>-8.1997E-2</v>
      </c>
      <c r="N3912">
        <f t="shared" si="795"/>
        <v>0</v>
      </c>
      <c r="O3912">
        <f t="shared" si="796"/>
        <v>0</v>
      </c>
      <c r="P3912" s="63">
        <f t="shared" si="797"/>
        <v>0</v>
      </c>
    </row>
    <row r="3913" spans="1:18" x14ac:dyDescent="0.3">
      <c r="A3913">
        <f t="shared" si="798"/>
        <v>2019</v>
      </c>
      <c r="B3913">
        <f t="shared" si="799"/>
        <v>2</v>
      </c>
      <c r="C3913">
        <f t="shared" si="800"/>
        <v>10</v>
      </c>
      <c r="D3913">
        <f t="shared" si="801"/>
        <v>3</v>
      </c>
      <c r="E3913" t="str">
        <f t="shared" si="802"/>
        <v>ON</v>
      </c>
      <c r="F3913" s="13">
        <f t="shared" si="791"/>
        <v>43506</v>
      </c>
      <c r="G3913" s="14" t="str">
        <f t="shared" si="803"/>
        <v>Avg of 4 NM Projects</v>
      </c>
      <c r="H3913" s="15">
        <f t="shared" si="792"/>
        <v>22</v>
      </c>
      <c r="I3913" s="93">
        <v>-1.41</v>
      </c>
      <c r="J3913">
        <f t="shared" si="793"/>
        <v>-7.9213483146067416E-3</v>
      </c>
      <c r="K3913" s="4">
        <v>31.09</v>
      </c>
      <c r="L3913" s="4">
        <v>43.22</v>
      </c>
      <c r="M3913" s="16">
        <f t="shared" si="794"/>
        <v>-6.09402E-2</v>
      </c>
      <c r="N3913">
        <f t="shared" si="795"/>
        <v>0</v>
      </c>
      <c r="O3913">
        <f t="shared" si="796"/>
        <v>0</v>
      </c>
      <c r="P3913" s="63">
        <f t="shared" si="797"/>
        <v>0</v>
      </c>
    </row>
    <row r="3914" spans="1:18" x14ac:dyDescent="0.3">
      <c r="A3914">
        <f t="shared" si="798"/>
        <v>2019</v>
      </c>
      <c r="B3914">
        <f t="shared" si="799"/>
        <v>2</v>
      </c>
      <c r="C3914">
        <f t="shared" si="800"/>
        <v>10</v>
      </c>
      <c r="D3914">
        <f t="shared" si="801"/>
        <v>3</v>
      </c>
      <c r="E3914" t="str">
        <f t="shared" si="802"/>
        <v>ON</v>
      </c>
      <c r="F3914" s="13">
        <f t="shared" si="791"/>
        <v>43506</v>
      </c>
      <c r="G3914" s="14" t="str">
        <f t="shared" si="803"/>
        <v>Avg of 4 NM Projects</v>
      </c>
      <c r="H3914" s="15">
        <f t="shared" si="792"/>
        <v>23</v>
      </c>
      <c r="I3914" s="93">
        <v>-1.41</v>
      </c>
      <c r="J3914">
        <f t="shared" si="793"/>
        <v>-7.9213483146067416E-3</v>
      </c>
      <c r="K3914" s="4">
        <v>31.16</v>
      </c>
      <c r="L3914" s="4">
        <v>34.26</v>
      </c>
      <c r="M3914" s="16">
        <f t="shared" si="794"/>
        <v>-4.8306599999999998E-2</v>
      </c>
      <c r="N3914">
        <f t="shared" si="795"/>
        <v>0</v>
      </c>
      <c r="O3914">
        <f t="shared" si="796"/>
        <v>0</v>
      </c>
      <c r="P3914" s="63">
        <f t="shared" si="797"/>
        <v>0</v>
      </c>
    </row>
    <row r="3915" spans="1:18" x14ac:dyDescent="0.3">
      <c r="A3915">
        <f t="shared" si="798"/>
        <v>2019</v>
      </c>
      <c r="B3915">
        <f t="shared" si="799"/>
        <v>2</v>
      </c>
      <c r="C3915">
        <f t="shared" si="800"/>
        <v>10</v>
      </c>
      <c r="D3915">
        <f t="shared" si="801"/>
        <v>3</v>
      </c>
      <c r="E3915" t="str">
        <f t="shared" si="802"/>
        <v>OFF</v>
      </c>
      <c r="F3915" s="13">
        <f t="shared" si="791"/>
        <v>43506</v>
      </c>
      <c r="G3915" s="14" t="str">
        <f t="shared" si="803"/>
        <v>Avg of 4 NM Projects</v>
      </c>
      <c r="H3915" s="15">
        <f t="shared" si="792"/>
        <v>24</v>
      </c>
      <c r="I3915" s="93">
        <v>-1.41</v>
      </c>
      <c r="J3915">
        <f t="shared" si="793"/>
        <v>-7.9213483146067416E-3</v>
      </c>
      <c r="K3915" s="4">
        <v>26.3</v>
      </c>
      <c r="L3915" s="4">
        <v>25.48</v>
      </c>
      <c r="M3915" s="16">
        <f t="shared" si="794"/>
        <v>-3.5926800000000002E-2</v>
      </c>
      <c r="N3915">
        <f t="shared" si="795"/>
        <v>0</v>
      </c>
      <c r="O3915">
        <f t="shared" si="796"/>
        <v>0</v>
      </c>
      <c r="P3915" s="63">
        <f t="shared" si="797"/>
        <v>0</v>
      </c>
    </row>
    <row r="3916" spans="1:18" x14ac:dyDescent="0.3">
      <c r="A3916">
        <f t="shared" si="798"/>
        <v>2019</v>
      </c>
      <c r="B3916">
        <f t="shared" si="799"/>
        <v>2</v>
      </c>
      <c r="C3916">
        <f t="shared" si="800"/>
        <v>11</v>
      </c>
      <c r="D3916">
        <f t="shared" si="801"/>
        <v>4</v>
      </c>
      <c r="E3916" t="str">
        <f t="shared" si="802"/>
        <v>OFF</v>
      </c>
      <c r="F3916" s="13">
        <f t="shared" si="791"/>
        <v>43507</v>
      </c>
      <c r="G3916" s="14" t="str">
        <f t="shared" si="803"/>
        <v>Avg of 4 NM Projects</v>
      </c>
      <c r="H3916" s="15">
        <f t="shared" si="792"/>
        <v>1</v>
      </c>
      <c r="I3916" s="93">
        <v>-1.41</v>
      </c>
      <c r="J3916">
        <f t="shared" si="793"/>
        <v>-7.9213483146067416E-3</v>
      </c>
      <c r="K3916" s="4">
        <v>33.1</v>
      </c>
      <c r="L3916" s="4">
        <v>26.18</v>
      </c>
      <c r="M3916" s="16">
        <f t="shared" si="794"/>
        <v>-3.6913799999999997E-2</v>
      </c>
      <c r="N3916">
        <f t="shared" si="795"/>
        <v>0</v>
      </c>
      <c r="O3916">
        <f t="shared" si="796"/>
        <v>0</v>
      </c>
      <c r="P3916" s="63">
        <f t="shared" si="797"/>
        <v>0</v>
      </c>
      <c r="Q3916" s="34"/>
      <c r="R3916" s="34"/>
    </row>
    <row r="3917" spans="1:18" x14ac:dyDescent="0.3">
      <c r="A3917">
        <f t="shared" si="798"/>
        <v>2019</v>
      </c>
      <c r="B3917">
        <f t="shared" si="799"/>
        <v>2</v>
      </c>
      <c r="C3917">
        <f t="shared" si="800"/>
        <v>11</v>
      </c>
      <c r="D3917">
        <f t="shared" si="801"/>
        <v>4</v>
      </c>
      <c r="E3917" t="str">
        <f t="shared" si="802"/>
        <v>OFF</v>
      </c>
      <c r="F3917" s="13">
        <f t="shared" si="791"/>
        <v>43507</v>
      </c>
      <c r="G3917" s="14" t="str">
        <f t="shared" si="803"/>
        <v>Avg of 4 NM Projects</v>
      </c>
      <c r="H3917" s="15">
        <f t="shared" si="792"/>
        <v>2</v>
      </c>
      <c r="I3917" s="93">
        <v>-1.54</v>
      </c>
      <c r="J3917">
        <f t="shared" si="793"/>
        <v>-8.6516853932584268E-3</v>
      </c>
      <c r="K3917" s="4">
        <v>27.49</v>
      </c>
      <c r="L3917" s="4">
        <v>23.88</v>
      </c>
      <c r="M3917" s="16">
        <f t="shared" si="794"/>
        <v>-3.6775200000000001E-2</v>
      </c>
      <c r="N3917">
        <f t="shared" si="795"/>
        <v>0</v>
      </c>
      <c r="O3917">
        <f t="shared" si="796"/>
        <v>0</v>
      </c>
      <c r="P3917" s="63">
        <f t="shared" si="797"/>
        <v>0</v>
      </c>
    </row>
    <row r="3918" spans="1:18" x14ac:dyDescent="0.3">
      <c r="A3918">
        <f t="shared" si="798"/>
        <v>2019</v>
      </c>
      <c r="B3918">
        <f t="shared" si="799"/>
        <v>2</v>
      </c>
      <c r="C3918">
        <f t="shared" si="800"/>
        <v>11</v>
      </c>
      <c r="D3918">
        <f t="shared" si="801"/>
        <v>4</v>
      </c>
      <c r="E3918" t="str">
        <f t="shared" si="802"/>
        <v>OFF</v>
      </c>
      <c r="F3918" s="13">
        <f t="shared" si="791"/>
        <v>43507</v>
      </c>
      <c r="G3918" s="14" t="str">
        <f t="shared" si="803"/>
        <v>Avg of 4 NM Projects</v>
      </c>
      <c r="H3918" s="15">
        <f t="shared" si="792"/>
        <v>3</v>
      </c>
      <c r="I3918" s="93">
        <v>-1.4100000000000001</v>
      </c>
      <c r="J3918">
        <f t="shared" si="793"/>
        <v>-7.9213483146067416E-3</v>
      </c>
      <c r="K3918" s="4">
        <v>26.19</v>
      </c>
      <c r="L3918" s="4">
        <v>26.11</v>
      </c>
      <c r="M3918" s="16">
        <f t="shared" si="794"/>
        <v>-3.6815100000000003E-2</v>
      </c>
      <c r="N3918">
        <f t="shared" si="795"/>
        <v>0</v>
      </c>
      <c r="O3918">
        <f t="shared" si="796"/>
        <v>0</v>
      </c>
      <c r="P3918" s="63">
        <f t="shared" si="797"/>
        <v>0</v>
      </c>
    </row>
    <row r="3919" spans="1:18" x14ac:dyDescent="0.3">
      <c r="A3919">
        <f t="shared" si="798"/>
        <v>2019</v>
      </c>
      <c r="B3919">
        <f t="shared" si="799"/>
        <v>2</v>
      </c>
      <c r="C3919">
        <f t="shared" si="800"/>
        <v>11</v>
      </c>
      <c r="D3919">
        <f t="shared" si="801"/>
        <v>4</v>
      </c>
      <c r="E3919" t="str">
        <f t="shared" si="802"/>
        <v>OFF</v>
      </c>
      <c r="F3919" s="13">
        <f t="shared" si="791"/>
        <v>43507</v>
      </c>
      <c r="G3919" s="14" t="str">
        <f t="shared" si="803"/>
        <v>Avg of 4 NM Projects</v>
      </c>
      <c r="H3919" s="15">
        <f t="shared" si="792"/>
        <v>4</v>
      </c>
      <c r="I3919" s="93">
        <v>-1.54</v>
      </c>
      <c r="J3919">
        <f t="shared" si="793"/>
        <v>-8.6516853932584268E-3</v>
      </c>
      <c r="K3919" s="4">
        <v>27.54</v>
      </c>
      <c r="L3919" s="4">
        <v>30.1</v>
      </c>
      <c r="M3919" s="16">
        <f t="shared" si="794"/>
        <v>-4.6354000000000006E-2</v>
      </c>
      <c r="N3919">
        <f t="shared" si="795"/>
        <v>0</v>
      </c>
      <c r="O3919">
        <f t="shared" si="796"/>
        <v>0</v>
      </c>
      <c r="P3919" s="63">
        <f t="shared" si="797"/>
        <v>0</v>
      </c>
    </row>
    <row r="3920" spans="1:18" x14ac:dyDescent="0.3">
      <c r="A3920">
        <f t="shared" si="798"/>
        <v>2019</v>
      </c>
      <c r="B3920">
        <f t="shared" si="799"/>
        <v>2</v>
      </c>
      <c r="C3920">
        <f t="shared" si="800"/>
        <v>11</v>
      </c>
      <c r="D3920">
        <f t="shared" si="801"/>
        <v>4</v>
      </c>
      <c r="E3920" t="str">
        <f t="shared" si="802"/>
        <v>OFF</v>
      </c>
      <c r="F3920" s="13">
        <f t="shared" si="791"/>
        <v>43507</v>
      </c>
      <c r="G3920" s="14" t="str">
        <f t="shared" si="803"/>
        <v>Avg of 4 NM Projects</v>
      </c>
      <c r="H3920" s="15">
        <f t="shared" si="792"/>
        <v>5</v>
      </c>
      <c r="I3920" s="93">
        <v>-1.54</v>
      </c>
      <c r="J3920">
        <f t="shared" si="793"/>
        <v>-8.6516853932584268E-3</v>
      </c>
      <c r="K3920" s="4">
        <v>30.75</v>
      </c>
      <c r="L3920" s="4">
        <v>31.88</v>
      </c>
      <c r="M3920" s="16">
        <f t="shared" si="794"/>
        <v>-4.9095199999999999E-2</v>
      </c>
      <c r="N3920">
        <f t="shared" si="795"/>
        <v>0</v>
      </c>
      <c r="O3920">
        <f t="shared" si="796"/>
        <v>0</v>
      </c>
      <c r="P3920" s="63">
        <f t="shared" si="797"/>
        <v>0</v>
      </c>
    </row>
    <row r="3921" spans="1:16" x14ac:dyDescent="0.3">
      <c r="A3921">
        <f t="shared" si="798"/>
        <v>2019</v>
      </c>
      <c r="B3921">
        <f t="shared" si="799"/>
        <v>2</v>
      </c>
      <c r="C3921">
        <f t="shared" si="800"/>
        <v>11</v>
      </c>
      <c r="D3921">
        <f t="shared" si="801"/>
        <v>4</v>
      </c>
      <c r="E3921" t="str">
        <f t="shared" si="802"/>
        <v>OFF</v>
      </c>
      <c r="F3921" s="13">
        <f t="shared" si="791"/>
        <v>43507</v>
      </c>
      <c r="G3921" s="14" t="str">
        <f t="shared" si="803"/>
        <v>Avg of 4 NM Projects</v>
      </c>
      <c r="H3921" s="15">
        <f t="shared" si="792"/>
        <v>6</v>
      </c>
      <c r="I3921" s="93">
        <v>-1.41</v>
      </c>
      <c r="J3921">
        <f t="shared" si="793"/>
        <v>-7.9213483146067416E-3</v>
      </c>
      <c r="K3921" s="4">
        <v>36.590000000000003</v>
      </c>
      <c r="L3921" s="4">
        <v>27.89</v>
      </c>
      <c r="M3921" s="16">
        <f t="shared" si="794"/>
        <v>-3.9324900000000003E-2</v>
      </c>
      <c r="N3921">
        <f t="shared" si="795"/>
        <v>0</v>
      </c>
      <c r="O3921">
        <f t="shared" si="796"/>
        <v>0</v>
      </c>
      <c r="P3921" s="63">
        <f t="shared" si="797"/>
        <v>0</v>
      </c>
    </row>
    <row r="3922" spans="1:16" x14ac:dyDescent="0.3">
      <c r="A3922">
        <f t="shared" si="798"/>
        <v>2019</v>
      </c>
      <c r="B3922">
        <f t="shared" si="799"/>
        <v>2</v>
      </c>
      <c r="C3922">
        <f t="shared" si="800"/>
        <v>11</v>
      </c>
      <c r="D3922">
        <f t="shared" si="801"/>
        <v>4</v>
      </c>
      <c r="E3922" t="str">
        <f t="shared" si="802"/>
        <v>OFF</v>
      </c>
      <c r="F3922" s="13">
        <f t="shared" si="791"/>
        <v>43507</v>
      </c>
      <c r="G3922" s="14" t="str">
        <f t="shared" si="803"/>
        <v>Avg of 4 NM Projects</v>
      </c>
      <c r="H3922" s="15">
        <f t="shared" si="792"/>
        <v>7</v>
      </c>
      <c r="I3922" s="93">
        <v>-1.4100000000000001</v>
      </c>
      <c r="J3922">
        <f t="shared" si="793"/>
        <v>-7.9213483146067416E-3</v>
      </c>
      <c r="K3922" s="4">
        <v>43.48</v>
      </c>
      <c r="L3922" s="4">
        <v>48.48</v>
      </c>
      <c r="M3922" s="16">
        <f t="shared" si="794"/>
        <v>-6.8356800000000009E-2</v>
      </c>
      <c r="N3922">
        <f t="shared" si="795"/>
        <v>0</v>
      </c>
      <c r="O3922">
        <f t="shared" si="796"/>
        <v>0</v>
      </c>
      <c r="P3922" s="63">
        <f t="shared" si="797"/>
        <v>0</v>
      </c>
    </row>
    <row r="3923" spans="1:16" x14ac:dyDescent="0.3">
      <c r="A3923">
        <f t="shared" si="798"/>
        <v>2019</v>
      </c>
      <c r="B3923">
        <f t="shared" si="799"/>
        <v>2</v>
      </c>
      <c r="C3923">
        <f t="shared" si="800"/>
        <v>11</v>
      </c>
      <c r="D3923">
        <f t="shared" si="801"/>
        <v>4</v>
      </c>
      <c r="E3923" t="str">
        <f t="shared" si="802"/>
        <v>ON</v>
      </c>
      <c r="F3923" s="13">
        <f t="shared" si="791"/>
        <v>43507</v>
      </c>
      <c r="G3923" s="14" t="str">
        <f t="shared" si="803"/>
        <v>Avg of 4 NM Projects</v>
      </c>
      <c r="H3923" s="15">
        <f t="shared" si="792"/>
        <v>8</v>
      </c>
      <c r="I3923" s="93">
        <v>4.8650000000000002</v>
      </c>
      <c r="J3923">
        <f t="shared" si="793"/>
        <v>2.7331460674157305E-2</v>
      </c>
      <c r="K3923" s="4">
        <v>49.86</v>
      </c>
      <c r="L3923" s="4">
        <v>53.68</v>
      </c>
      <c r="M3923" s="16">
        <f t="shared" si="794"/>
        <v>0.26115320000000003</v>
      </c>
      <c r="N3923">
        <f t="shared" si="795"/>
        <v>0</v>
      </c>
      <c r="O3923">
        <f t="shared" si="796"/>
        <v>0</v>
      </c>
      <c r="P3923" s="63">
        <f t="shared" si="797"/>
        <v>0</v>
      </c>
    </row>
    <row r="3924" spans="1:16" x14ac:dyDescent="0.3">
      <c r="A3924">
        <f t="shared" si="798"/>
        <v>2019</v>
      </c>
      <c r="B3924">
        <f t="shared" si="799"/>
        <v>2</v>
      </c>
      <c r="C3924">
        <f t="shared" si="800"/>
        <v>11</v>
      </c>
      <c r="D3924">
        <f t="shared" si="801"/>
        <v>4</v>
      </c>
      <c r="E3924" t="str">
        <f t="shared" si="802"/>
        <v>ON</v>
      </c>
      <c r="F3924" s="13">
        <f t="shared" si="791"/>
        <v>43507</v>
      </c>
      <c r="G3924" s="14" t="str">
        <f t="shared" si="803"/>
        <v>Avg of 4 NM Projects</v>
      </c>
      <c r="H3924" s="15">
        <f t="shared" si="792"/>
        <v>9</v>
      </c>
      <c r="I3924" s="93">
        <v>23.17</v>
      </c>
      <c r="J3924">
        <f t="shared" si="793"/>
        <v>0.13016853932584271</v>
      </c>
      <c r="K3924" s="4">
        <v>52.06</v>
      </c>
      <c r="L3924" s="4">
        <v>41.53</v>
      </c>
      <c r="M3924" s="16">
        <f t="shared" si="794"/>
        <v>0.96225010000000011</v>
      </c>
      <c r="N3924">
        <f t="shared" si="795"/>
        <v>0</v>
      </c>
      <c r="O3924">
        <f t="shared" si="796"/>
        <v>0</v>
      </c>
      <c r="P3924" s="63">
        <f t="shared" si="797"/>
        <v>0</v>
      </c>
    </row>
    <row r="3925" spans="1:16" x14ac:dyDescent="0.3">
      <c r="A3925">
        <f t="shared" si="798"/>
        <v>2019</v>
      </c>
      <c r="B3925">
        <f t="shared" si="799"/>
        <v>2</v>
      </c>
      <c r="C3925">
        <f t="shared" si="800"/>
        <v>11</v>
      </c>
      <c r="D3925">
        <f t="shared" si="801"/>
        <v>4</v>
      </c>
      <c r="E3925" t="str">
        <f t="shared" si="802"/>
        <v>ON</v>
      </c>
      <c r="F3925" s="13">
        <f t="shared" si="791"/>
        <v>43507</v>
      </c>
      <c r="G3925" s="14" t="str">
        <f t="shared" si="803"/>
        <v>Avg of 4 NM Projects</v>
      </c>
      <c r="H3925" s="15">
        <f t="shared" si="792"/>
        <v>10</v>
      </c>
      <c r="I3925" s="93">
        <v>37.629999999999995</v>
      </c>
      <c r="J3925">
        <f t="shared" si="793"/>
        <v>0.21140449438202244</v>
      </c>
      <c r="K3925" s="4">
        <v>49.3</v>
      </c>
      <c r="L3925" s="4">
        <v>41.32</v>
      </c>
      <c r="M3925" s="16">
        <f t="shared" si="794"/>
        <v>1.5548715999999998</v>
      </c>
      <c r="N3925">
        <f t="shared" si="795"/>
        <v>0</v>
      </c>
      <c r="O3925">
        <f t="shared" si="796"/>
        <v>0</v>
      </c>
      <c r="P3925" s="63">
        <f t="shared" si="797"/>
        <v>0</v>
      </c>
    </row>
    <row r="3926" spans="1:16" x14ac:dyDescent="0.3">
      <c r="A3926">
        <f t="shared" si="798"/>
        <v>2019</v>
      </c>
      <c r="B3926">
        <f t="shared" si="799"/>
        <v>2</v>
      </c>
      <c r="C3926">
        <f t="shared" si="800"/>
        <v>11</v>
      </c>
      <c r="D3926">
        <f t="shared" si="801"/>
        <v>4</v>
      </c>
      <c r="E3926" t="str">
        <f t="shared" si="802"/>
        <v>ON</v>
      </c>
      <c r="F3926" s="13">
        <f t="shared" si="791"/>
        <v>43507</v>
      </c>
      <c r="G3926" s="14" t="str">
        <f t="shared" si="803"/>
        <v>Avg of 4 NM Projects</v>
      </c>
      <c r="H3926" s="15">
        <f t="shared" si="792"/>
        <v>11</v>
      </c>
      <c r="I3926" s="93">
        <v>47.11</v>
      </c>
      <c r="J3926">
        <f t="shared" si="793"/>
        <v>0.26466292134831459</v>
      </c>
      <c r="K3926" s="4">
        <v>43.15</v>
      </c>
      <c r="L3926" s="4">
        <v>25.51</v>
      </c>
      <c r="M3926" s="16">
        <f t="shared" si="794"/>
        <v>1.2017761</v>
      </c>
      <c r="N3926">
        <f t="shared" si="795"/>
        <v>0</v>
      </c>
      <c r="O3926">
        <f t="shared" si="796"/>
        <v>0</v>
      </c>
      <c r="P3926" s="63">
        <f t="shared" si="797"/>
        <v>0</v>
      </c>
    </row>
    <row r="3927" spans="1:16" x14ac:dyDescent="0.3">
      <c r="A3927">
        <f t="shared" si="798"/>
        <v>2019</v>
      </c>
      <c r="B3927">
        <f t="shared" si="799"/>
        <v>2</v>
      </c>
      <c r="C3927">
        <f t="shared" si="800"/>
        <v>11</v>
      </c>
      <c r="D3927">
        <f t="shared" si="801"/>
        <v>4</v>
      </c>
      <c r="E3927" t="str">
        <f t="shared" si="802"/>
        <v>ON</v>
      </c>
      <c r="F3927" s="13">
        <f t="shared" si="791"/>
        <v>43507</v>
      </c>
      <c r="G3927" s="14" t="str">
        <f t="shared" si="803"/>
        <v>Avg of 4 NM Projects</v>
      </c>
      <c r="H3927" s="15">
        <f t="shared" si="792"/>
        <v>12</v>
      </c>
      <c r="I3927" s="93">
        <v>51.199999999999996</v>
      </c>
      <c r="J3927">
        <f t="shared" si="793"/>
        <v>0.28764044943820222</v>
      </c>
      <c r="K3927" s="4">
        <v>43.89</v>
      </c>
      <c r="L3927" s="4">
        <v>28.9</v>
      </c>
      <c r="M3927" s="16">
        <f t="shared" si="794"/>
        <v>1.4796799999999999</v>
      </c>
      <c r="N3927">
        <f t="shared" si="795"/>
        <v>0</v>
      </c>
      <c r="O3927">
        <f t="shared" si="796"/>
        <v>0</v>
      </c>
      <c r="P3927" s="63">
        <f t="shared" si="797"/>
        <v>0</v>
      </c>
    </row>
    <row r="3928" spans="1:16" x14ac:dyDescent="0.3">
      <c r="A3928">
        <f t="shared" si="798"/>
        <v>2019</v>
      </c>
      <c r="B3928">
        <f t="shared" si="799"/>
        <v>2</v>
      </c>
      <c r="C3928">
        <f t="shared" si="800"/>
        <v>11</v>
      </c>
      <c r="D3928">
        <f t="shared" si="801"/>
        <v>4</v>
      </c>
      <c r="E3928" t="str">
        <f t="shared" si="802"/>
        <v>ON</v>
      </c>
      <c r="F3928" s="13">
        <f t="shared" si="791"/>
        <v>43507</v>
      </c>
      <c r="G3928" s="14" t="str">
        <f t="shared" si="803"/>
        <v>Avg of 4 NM Projects</v>
      </c>
      <c r="H3928" s="15">
        <f t="shared" si="792"/>
        <v>13</v>
      </c>
      <c r="I3928" s="93">
        <v>51.834999999999994</v>
      </c>
      <c r="J3928">
        <f t="shared" si="793"/>
        <v>0.2912078651685393</v>
      </c>
      <c r="K3928" s="4">
        <v>38.93</v>
      </c>
      <c r="L3928" s="4">
        <v>27.62</v>
      </c>
      <c r="M3928" s="16">
        <f t="shared" si="794"/>
        <v>1.4316826999999999</v>
      </c>
      <c r="N3928">
        <f t="shared" si="795"/>
        <v>0</v>
      </c>
      <c r="O3928">
        <f t="shared" si="796"/>
        <v>0</v>
      </c>
      <c r="P3928" s="63">
        <f t="shared" si="797"/>
        <v>0</v>
      </c>
    </row>
    <row r="3929" spans="1:16" x14ac:dyDescent="0.3">
      <c r="A3929">
        <f t="shared" si="798"/>
        <v>2019</v>
      </c>
      <c r="B3929">
        <f t="shared" si="799"/>
        <v>2</v>
      </c>
      <c r="C3929">
        <f t="shared" si="800"/>
        <v>11</v>
      </c>
      <c r="D3929">
        <f t="shared" si="801"/>
        <v>4</v>
      </c>
      <c r="E3929" t="str">
        <f t="shared" si="802"/>
        <v>ON</v>
      </c>
      <c r="F3929" s="13">
        <f t="shared" si="791"/>
        <v>43507</v>
      </c>
      <c r="G3929" s="14" t="str">
        <f t="shared" si="803"/>
        <v>Avg of 4 NM Projects</v>
      </c>
      <c r="H3929" s="15">
        <f t="shared" si="792"/>
        <v>14</v>
      </c>
      <c r="I3929" s="93">
        <v>47.365000000000002</v>
      </c>
      <c r="J3929">
        <f t="shared" si="793"/>
        <v>0.26609550561797751</v>
      </c>
      <c r="K3929" s="4">
        <v>36.31</v>
      </c>
      <c r="L3929" s="4">
        <v>26.36</v>
      </c>
      <c r="M3929" s="16">
        <f t="shared" si="794"/>
        <v>1.2485414000000001</v>
      </c>
      <c r="N3929">
        <f t="shared" si="795"/>
        <v>0</v>
      </c>
      <c r="O3929">
        <f t="shared" si="796"/>
        <v>0</v>
      </c>
      <c r="P3929" s="63">
        <f t="shared" si="797"/>
        <v>0</v>
      </c>
    </row>
    <row r="3930" spans="1:16" x14ac:dyDescent="0.3">
      <c r="A3930">
        <f t="shared" si="798"/>
        <v>2019</v>
      </c>
      <c r="B3930">
        <f t="shared" si="799"/>
        <v>2</v>
      </c>
      <c r="C3930">
        <f t="shared" si="800"/>
        <v>11</v>
      </c>
      <c r="D3930">
        <f t="shared" si="801"/>
        <v>4</v>
      </c>
      <c r="E3930" t="str">
        <f t="shared" si="802"/>
        <v>ON</v>
      </c>
      <c r="F3930" s="13">
        <f t="shared" si="791"/>
        <v>43507</v>
      </c>
      <c r="G3930" s="14" t="str">
        <f t="shared" si="803"/>
        <v>Avg of 4 NM Projects</v>
      </c>
      <c r="H3930" s="15">
        <f t="shared" si="792"/>
        <v>15</v>
      </c>
      <c r="I3930" s="93">
        <v>39.68</v>
      </c>
      <c r="J3930">
        <f t="shared" si="793"/>
        <v>0.22292134831460675</v>
      </c>
      <c r="K3930" s="4">
        <v>33.340000000000003</v>
      </c>
      <c r="L3930" s="4">
        <v>24.29</v>
      </c>
      <c r="M3930" s="16">
        <f t="shared" si="794"/>
        <v>0.9638272</v>
      </c>
      <c r="N3930">
        <f t="shared" si="795"/>
        <v>0</v>
      </c>
      <c r="O3930">
        <f t="shared" si="796"/>
        <v>0</v>
      </c>
      <c r="P3930" s="63">
        <f t="shared" si="797"/>
        <v>0</v>
      </c>
    </row>
    <row r="3931" spans="1:16" x14ac:dyDescent="0.3">
      <c r="A3931">
        <f t="shared" si="798"/>
        <v>2019</v>
      </c>
      <c r="B3931">
        <f t="shared" si="799"/>
        <v>2</v>
      </c>
      <c r="C3931">
        <f t="shared" si="800"/>
        <v>11</v>
      </c>
      <c r="D3931">
        <f t="shared" si="801"/>
        <v>4</v>
      </c>
      <c r="E3931" t="str">
        <f t="shared" si="802"/>
        <v>ON</v>
      </c>
      <c r="F3931" s="13">
        <f t="shared" si="791"/>
        <v>43507</v>
      </c>
      <c r="G3931" s="14" t="str">
        <f t="shared" si="803"/>
        <v>Avg of 4 NM Projects</v>
      </c>
      <c r="H3931" s="15">
        <f t="shared" si="792"/>
        <v>16</v>
      </c>
      <c r="I3931" s="93">
        <v>27.01</v>
      </c>
      <c r="J3931">
        <f t="shared" si="793"/>
        <v>0.15174157303370786</v>
      </c>
      <c r="K3931" s="4">
        <v>36.25</v>
      </c>
      <c r="L3931" s="4">
        <v>28.04</v>
      </c>
      <c r="M3931" s="16">
        <f t="shared" si="794"/>
        <v>0.75736040000000004</v>
      </c>
      <c r="N3931">
        <f t="shared" si="795"/>
        <v>0</v>
      </c>
      <c r="O3931">
        <f t="shared" si="796"/>
        <v>0</v>
      </c>
      <c r="P3931" s="63">
        <f t="shared" si="797"/>
        <v>0</v>
      </c>
    </row>
    <row r="3932" spans="1:16" x14ac:dyDescent="0.3">
      <c r="A3932">
        <f t="shared" si="798"/>
        <v>2019</v>
      </c>
      <c r="B3932">
        <f t="shared" si="799"/>
        <v>2</v>
      </c>
      <c r="C3932">
        <f t="shared" si="800"/>
        <v>11</v>
      </c>
      <c r="D3932">
        <f t="shared" si="801"/>
        <v>4</v>
      </c>
      <c r="E3932" t="str">
        <f t="shared" si="802"/>
        <v>ON</v>
      </c>
      <c r="F3932" s="13">
        <f t="shared" si="791"/>
        <v>43507</v>
      </c>
      <c r="G3932" s="14" t="str">
        <f t="shared" si="803"/>
        <v>Avg of 4 NM Projects</v>
      </c>
      <c r="H3932" s="15">
        <f t="shared" si="792"/>
        <v>17</v>
      </c>
      <c r="I3932" s="93">
        <v>9.3500000000000014</v>
      </c>
      <c r="J3932">
        <f t="shared" si="793"/>
        <v>5.2528089887640454E-2</v>
      </c>
      <c r="K3932" s="4">
        <v>41.22</v>
      </c>
      <c r="L3932" s="4">
        <v>33</v>
      </c>
      <c r="M3932" s="16">
        <f t="shared" si="794"/>
        <v>0.30855000000000005</v>
      </c>
      <c r="N3932">
        <f t="shared" si="795"/>
        <v>0</v>
      </c>
      <c r="O3932">
        <f t="shared" si="796"/>
        <v>0</v>
      </c>
      <c r="P3932" s="63">
        <f t="shared" si="797"/>
        <v>0</v>
      </c>
    </row>
    <row r="3933" spans="1:16" x14ac:dyDescent="0.3">
      <c r="A3933">
        <f t="shared" si="798"/>
        <v>2019</v>
      </c>
      <c r="B3933">
        <f t="shared" si="799"/>
        <v>2</v>
      </c>
      <c r="C3933">
        <f t="shared" si="800"/>
        <v>11</v>
      </c>
      <c r="D3933">
        <f t="shared" si="801"/>
        <v>4</v>
      </c>
      <c r="E3933" t="str">
        <f t="shared" si="802"/>
        <v>ON</v>
      </c>
      <c r="F3933" s="13">
        <f t="shared" ref="F3933:F3996" si="804">+F3909+1</f>
        <v>43507</v>
      </c>
      <c r="G3933" s="14" t="str">
        <f t="shared" si="803"/>
        <v>Avg of 4 NM Projects</v>
      </c>
      <c r="H3933" s="15">
        <f t="shared" ref="H3933:H3996" si="805">H3909</f>
        <v>18</v>
      </c>
      <c r="I3933" s="93">
        <v>-1.4100000000000001</v>
      </c>
      <c r="J3933">
        <f t="shared" si="793"/>
        <v>-7.9213483146067416E-3</v>
      </c>
      <c r="K3933" s="4">
        <v>57.91</v>
      </c>
      <c r="L3933" s="4">
        <v>40.31</v>
      </c>
      <c r="M3933" s="16">
        <f t="shared" si="794"/>
        <v>-5.6837100000000008E-2</v>
      </c>
      <c r="N3933">
        <f t="shared" si="795"/>
        <v>0</v>
      </c>
      <c r="O3933">
        <f t="shared" si="796"/>
        <v>0</v>
      </c>
      <c r="P3933" s="63">
        <f t="shared" si="797"/>
        <v>0</v>
      </c>
    </row>
    <row r="3934" spans="1:16" x14ac:dyDescent="0.3">
      <c r="A3934">
        <f t="shared" si="798"/>
        <v>2019</v>
      </c>
      <c r="B3934">
        <f t="shared" si="799"/>
        <v>2</v>
      </c>
      <c r="C3934">
        <f t="shared" si="800"/>
        <v>11</v>
      </c>
      <c r="D3934">
        <f t="shared" si="801"/>
        <v>4</v>
      </c>
      <c r="E3934" t="str">
        <f t="shared" si="802"/>
        <v>ON</v>
      </c>
      <c r="F3934" s="13">
        <f t="shared" si="804"/>
        <v>43507</v>
      </c>
      <c r="G3934" s="14" t="str">
        <f t="shared" si="803"/>
        <v>Avg of 4 NM Projects</v>
      </c>
      <c r="H3934" s="15">
        <f t="shared" si="805"/>
        <v>19</v>
      </c>
      <c r="I3934" s="93">
        <v>-1.54</v>
      </c>
      <c r="J3934">
        <f t="shared" si="793"/>
        <v>-8.6516853932584268E-3</v>
      </c>
      <c r="K3934" s="4">
        <v>53.4</v>
      </c>
      <c r="L3934" s="4">
        <v>44.01</v>
      </c>
      <c r="M3934" s="16">
        <f t="shared" si="794"/>
        <v>-6.77754E-2</v>
      </c>
      <c r="N3934">
        <f t="shared" si="795"/>
        <v>0</v>
      </c>
      <c r="O3934">
        <f t="shared" si="796"/>
        <v>0</v>
      </c>
      <c r="P3934" s="63">
        <f t="shared" si="797"/>
        <v>0</v>
      </c>
    </row>
    <row r="3935" spans="1:16" x14ac:dyDescent="0.3">
      <c r="A3935">
        <f t="shared" si="798"/>
        <v>2019</v>
      </c>
      <c r="B3935">
        <f t="shared" si="799"/>
        <v>2</v>
      </c>
      <c r="C3935">
        <f t="shared" si="800"/>
        <v>11</v>
      </c>
      <c r="D3935">
        <f t="shared" si="801"/>
        <v>4</v>
      </c>
      <c r="E3935" t="str">
        <f t="shared" si="802"/>
        <v>ON</v>
      </c>
      <c r="F3935" s="13">
        <f t="shared" si="804"/>
        <v>43507</v>
      </c>
      <c r="G3935" s="14" t="str">
        <f t="shared" si="803"/>
        <v>Avg of 4 NM Projects</v>
      </c>
      <c r="H3935" s="15">
        <f t="shared" si="805"/>
        <v>20</v>
      </c>
      <c r="I3935" s="93">
        <v>-1.28</v>
      </c>
      <c r="J3935">
        <f t="shared" si="793"/>
        <v>-7.1910112359550565E-3</v>
      </c>
      <c r="K3935" s="4">
        <v>49.24</v>
      </c>
      <c r="L3935" s="4">
        <v>38.26</v>
      </c>
      <c r="M3935" s="16">
        <f t="shared" si="794"/>
        <v>-4.8972799999999997E-2</v>
      </c>
      <c r="N3935">
        <f t="shared" si="795"/>
        <v>0</v>
      </c>
      <c r="O3935">
        <f t="shared" si="796"/>
        <v>0</v>
      </c>
      <c r="P3935" s="63">
        <f t="shared" si="797"/>
        <v>0</v>
      </c>
    </row>
    <row r="3936" spans="1:16" x14ac:dyDescent="0.3">
      <c r="A3936">
        <f t="shared" si="798"/>
        <v>2019</v>
      </c>
      <c r="B3936">
        <f t="shared" si="799"/>
        <v>2</v>
      </c>
      <c r="C3936">
        <f t="shared" si="800"/>
        <v>11</v>
      </c>
      <c r="D3936">
        <f t="shared" si="801"/>
        <v>4</v>
      </c>
      <c r="E3936" t="str">
        <f t="shared" si="802"/>
        <v>ON</v>
      </c>
      <c r="F3936" s="13">
        <f t="shared" si="804"/>
        <v>43507</v>
      </c>
      <c r="G3936" s="14" t="str">
        <f t="shared" si="803"/>
        <v>Avg of 4 NM Projects</v>
      </c>
      <c r="H3936" s="15">
        <f t="shared" si="805"/>
        <v>21</v>
      </c>
      <c r="I3936" s="93">
        <v>-1.41</v>
      </c>
      <c r="J3936">
        <f t="shared" si="793"/>
        <v>-7.9213483146067416E-3</v>
      </c>
      <c r="K3936" s="4">
        <v>45.94</v>
      </c>
      <c r="L3936" s="4">
        <v>34.799999999999997</v>
      </c>
      <c r="M3936" s="16">
        <f t="shared" si="794"/>
        <v>-4.9067999999999994E-2</v>
      </c>
      <c r="N3936">
        <f t="shared" si="795"/>
        <v>0</v>
      </c>
      <c r="O3936">
        <f t="shared" si="796"/>
        <v>0</v>
      </c>
      <c r="P3936" s="63">
        <f t="shared" si="797"/>
        <v>0</v>
      </c>
    </row>
    <row r="3937" spans="1:18" x14ac:dyDescent="0.3">
      <c r="A3937">
        <f t="shared" si="798"/>
        <v>2019</v>
      </c>
      <c r="B3937">
        <f t="shared" si="799"/>
        <v>2</v>
      </c>
      <c r="C3937">
        <f t="shared" si="800"/>
        <v>11</v>
      </c>
      <c r="D3937">
        <f t="shared" si="801"/>
        <v>4</v>
      </c>
      <c r="E3937" t="str">
        <f t="shared" si="802"/>
        <v>ON</v>
      </c>
      <c r="F3937" s="13">
        <f t="shared" si="804"/>
        <v>43507</v>
      </c>
      <c r="G3937" s="14" t="str">
        <f t="shared" si="803"/>
        <v>Avg of 4 NM Projects</v>
      </c>
      <c r="H3937" s="15">
        <f t="shared" si="805"/>
        <v>22</v>
      </c>
      <c r="I3937" s="93">
        <v>-1.41</v>
      </c>
      <c r="J3937">
        <f t="shared" si="793"/>
        <v>-7.9213483146067416E-3</v>
      </c>
      <c r="K3937" s="4">
        <v>39.75</v>
      </c>
      <c r="L3937" s="4">
        <v>30.63</v>
      </c>
      <c r="M3937" s="16">
        <f t="shared" si="794"/>
        <v>-4.3188299999999999E-2</v>
      </c>
      <c r="N3937">
        <f t="shared" si="795"/>
        <v>0</v>
      </c>
      <c r="O3937">
        <f t="shared" si="796"/>
        <v>0</v>
      </c>
      <c r="P3937" s="63">
        <f t="shared" si="797"/>
        <v>0</v>
      </c>
    </row>
    <row r="3938" spans="1:18" x14ac:dyDescent="0.3">
      <c r="A3938">
        <f t="shared" si="798"/>
        <v>2019</v>
      </c>
      <c r="B3938">
        <f t="shared" si="799"/>
        <v>2</v>
      </c>
      <c r="C3938">
        <f t="shared" si="800"/>
        <v>11</v>
      </c>
      <c r="D3938">
        <f t="shared" si="801"/>
        <v>4</v>
      </c>
      <c r="E3938" t="str">
        <f t="shared" si="802"/>
        <v>ON</v>
      </c>
      <c r="F3938" s="13">
        <f t="shared" si="804"/>
        <v>43507</v>
      </c>
      <c r="G3938" s="14" t="str">
        <f t="shared" si="803"/>
        <v>Avg of 4 NM Projects</v>
      </c>
      <c r="H3938" s="15">
        <f t="shared" si="805"/>
        <v>23</v>
      </c>
      <c r="I3938" s="93">
        <v>-1.9249999999999998</v>
      </c>
      <c r="J3938">
        <f t="shared" si="793"/>
        <v>-1.0814606741573033E-2</v>
      </c>
      <c r="K3938" s="4">
        <v>36.79</v>
      </c>
      <c r="L3938" s="4">
        <v>34.94</v>
      </c>
      <c r="M3938" s="16">
        <f t="shared" si="794"/>
        <v>-6.7259499999999986E-2</v>
      </c>
      <c r="N3938">
        <f t="shared" si="795"/>
        <v>0</v>
      </c>
      <c r="O3938">
        <f t="shared" si="796"/>
        <v>0</v>
      </c>
      <c r="P3938" s="63">
        <f t="shared" si="797"/>
        <v>0</v>
      </c>
    </row>
    <row r="3939" spans="1:18" x14ac:dyDescent="0.3">
      <c r="A3939">
        <f t="shared" si="798"/>
        <v>2019</v>
      </c>
      <c r="B3939">
        <f t="shared" si="799"/>
        <v>2</v>
      </c>
      <c r="C3939">
        <f t="shared" si="800"/>
        <v>11</v>
      </c>
      <c r="D3939">
        <f t="shared" si="801"/>
        <v>4</v>
      </c>
      <c r="E3939" t="str">
        <f t="shared" si="802"/>
        <v>OFF</v>
      </c>
      <c r="F3939" s="13">
        <f t="shared" si="804"/>
        <v>43507</v>
      </c>
      <c r="G3939" s="14" t="str">
        <f t="shared" si="803"/>
        <v>Avg of 4 NM Projects</v>
      </c>
      <c r="H3939" s="15">
        <f t="shared" si="805"/>
        <v>24</v>
      </c>
      <c r="I3939" s="93">
        <v>-1.41</v>
      </c>
      <c r="J3939">
        <f t="shared" si="793"/>
        <v>-7.9213483146067416E-3</v>
      </c>
      <c r="K3939" s="4">
        <v>39.42</v>
      </c>
      <c r="L3939" s="4">
        <v>28.51</v>
      </c>
      <c r="M3939" s="16">
        <f t="shared" si="794"/>
        <v>-4.0199100000000001E-2</v>
      </c>
      <c r="N3939">
        <f t="shared" si="795"/>
        <v>0</v>
      </c>
      <c r="O3939">
        <f t="shared" si="796"/>
        <v>0</v>
      </c>
      <c r="P3939" s="63">
        <f t="shared" si="797"/>
        <v>0</v>
      </c>
    </row>
    <row r="3940" spans="1:18" x14ac:dyDescent="0.3">
      <c r="A3940">
        <f t="shared" si="798"/>
        <v>2019</v>
      </c>
      <c r="B3940">
        <f t="shared" si="799"/>
        <v>2</v>
      </c>
      <c r="C3940">
        <f t="shared" si="800"/>
        <v>12</v>
      </c>
      <c r="D3940">
        <f t="shared" si="801"/>
        <v>5</v>
      </c>
      <c r="E3940" t="str">
        <f t="shared" si="802"/>
        <v>OFF</v>
      </c>
      <c r="F3940" s="13">
        <f t="shared" si="804"/>
        <v>43508</v>
      </c>
      <c r="G3940" s="14" t="str">
        <f t="shared" si="803"/>
        <v>Avg of 4 NM Projects</v>
      </c>
      <c r="H3940" s="15">
        <f t="shared" si="805"/>
        <v>1</v>
      </c>
      <c r="I3940" s="93">
        <v>-1.54</v>
      </c>
      <c r="J3940">
        <f t="shared" si="793"/>
        <v>-8.6516853932584268E-3</v>
      </c>
      <c r="K3940" s="4">
        <v>40.78</v>
      </c>
      <c r="L3940" s="4">
        <v>27.31</v>
      </c>
      <c r="M3940" s="16">
        <f t="shared" si="794"/>
        <v>-4.2057400000000002E-2</v>
      </c>
      <c r="N3940">
        <f t="shared" si="795"/>
        <v>0</v>
      </c>
      <c r="O3940">
        <f t="shared" si="796"/>
        <v>0</v>
      </c>
      <c r="P3940" s="63">
        <f t="shared" si="797"/>
        <v>0</v>
      </c>
      <c r="Q3940" s="34"/>
      <c r="R3940" s="34"/>
    </row>
    <row r="3941" spans="1:18" x14ac:dyDescent="0.3">
      <c r="A3941">
        <f t="shared" si="798"/>
        <v>2019</v>
      </c>
      <c r="B3941">
        <f t="shared" si="799"/>
        <v>2</v>
      </c>
      <c r="C3941">
        <f t="shared" si="800"/>
        <v>12</v>
      </c>
      <c r="D3941">
        <f t="shared" si="801"/>
        <v>5</v>
      </c>
      <c r="E3941" t="str">
        <f t="shared" si="802"/>
        <v>OFF</v>
      </c>
      <c r="F3941" s="13">
        <f t="shared" si="804"/>
        <v>43508</v>
      </c>
      <c r="G3941" s="14" t="str">
        <f t="shared" si="803"/>
        <v>Avg of 4 NM Projects</v>
      </c>
      <c r="H3941" s="15">
        <f t="shared" si="805"/>
        <v>2</v>
      </c>
      <c r="I3941" s="93">
        <v>-1.54</v>
      </c>
      <c r="J3941">
        <f t="shared" si="793"/>
        <v>-8.6516853932584268E-3</v>
      </c>
      <c r="K3941" s="4">
        <v>39.11</v>
      </c>
      <c r="L3941" s="4">
        <v>19.440000000000001</v>
      </c>
      <c r="M3941" s="16">
        <f t="shared" si="794"/>
        <v>-2.9937600000000002E-2</v>
      </c>
      <c r="N3941">
        <f t="shared" si="795"/>
        <v>0</v>
      </c>
      <c r="O3941">
        <f t="shared" si="796"/>
        <v>0</v>
      </c>
      <c r="P3941" s="63">
        <f t="shared" si="797"/>
        <v>0</v>
      </c>
    </row>
    <row r="3942" spans="1:18" x14ac:dyDescent="0.3">
      <c r="A3942">
        <f t="shared" si="798"/>
        <v>2019</v>
      </c>
      <c r="B3942">
        <f t="shared" si="799"/>
        <v>2</v>
      </c>
      <c r="C3942">
        <f t="shared" si="800"/>
        <v>12</v>
      </c>
      <c r="D3942">
        <f t="shared" si="801"/>
        <v>5</v>
      </c>
      <c r="E3942" t="str">
        <f t="shared" si="802"/>
        <v>OFF</v>
      </c>
      <c r="F3942" s="13">
        <f t="shared" si="804"/>
        <v>43508</v>
      </c>
      <c r="G3942" s="14" t="str">
        <f t="shared" si="803"/>
        <v>Avg of 4 NM Projects</v>
      </c>
      <c r="H3942" s="15">
        <f t="shared" si="805"/>
        <v>3</v>
      </c>
      <c r="I3942" s="93">
        <v>-1.41</v>
      </c>
      <c r="J3942">
        <f t="shared" si="793"/>
        <v>-7.9213483146067416E-3</v>
      </c>
      <c r="K3942" s="4">
        <v>36.6</v>
      </c>
      <c r="L3942" s="4">
        <v>25.04</v>
      </c>
      <c r="M3942" s="16">
        <f t="shared" si="794"/>
        <v>-3.5306399999999995E-2</v>
      </c>
      <c r="N3942">
        <f t="shared" si="795"/>
        <v>0</v>
      </c>
      <c r="O3942">
        <f t="shared" si="796"/>
        <v>0</v>
      </c>
      <c r="P3942" s="63">
        <f t="shared" si="797"/>
        <v>0</v>
      </c>
    </row>
    <row r="3943" spans="1:18" x14ac:dyDescent="0.3">
      <c r="A3943">
        <f t="shared" si="798"/>
        <v>2019</v>
      </c>
      <c r="B3943">
        <f t="shared" si="799"/>
        <v>2</v>
      </c>
      <c r="C3943">
        <f t="shared" si="800"/>
        <v>12</v>
      </c>
      <c r="D3943">
        <f t="shared" si="801"/>
        <v>5</v>
      </c>
      <c r="E3943" t="str">
        <f t="shared" si="802"/>
        <v>OFF</v>
      </c>
      <c r="F3943" s="13">
        <f t="shared" si="804"/>
        <v>43508</v>
      </c>
      <c r="G3943" s="14" t="str">
        <f t="shared" si="803"/>
        <v>Avg of 4 NM Projects</v>
      </c>
      <c r="H3943" s="15">
        <f t="shared" si="805"/>
        <v>4</v>
      </c>
      <c r="I3943" s="93">
        <v>-1.41</v>
      </c>
      <c r="J3943">
        <f t="shared" si="793"/>
        <v>-7.9213483146067416E-3</v>
      </c>
      <c r="K3943" s="4">
        <v>39.07</v>
      </c>
      <c r="L3943" s="4">
        <v>25.92</v>
      </c>
      <c r="M3943" s="16">
        <f t="shared" si="794"/>
        <v>-3.6547200000000002E-2</v>
      </c>
      <c r="N3943">
        <f t="shared" si="795"/>
        <v>0</v>
      </c>
      <c r="O3943">
        <f t="shared" si="796"/>
        <v>0</v>
      </c>
      <c r="P3943" s="63">
        <f t="shared" si="797"/>
        <v>0</v>
      </c>
    </row>
    <row r="3944" spans="1:18" x14ac:dyDescent="0.3">
      <c r="A3944">
        <f t="shared" si="798"/>
        <v>2019</v>
      </c>
      <c r="B3944">
        <f t="shared" si="799"/>
        <v>2</v>
      </c>
      <c r="C3944">
        <f t="shared" si="800"/>
        <v>12</v>
      </c>
      <c r="D3944">
        <f t="shared" si="801"/>
        <v>5</v>
      </c>
      <c r="E3944" t="str">
        <f t="shared" si="802"/>
        <v>OFF</v>
      </c>
      <c r="F3944" s="13">
        <f t="shared" si="804"/>
        <v>43508</v>
      </c>
      <c r="G3944" s="14" t="str">
        <f t="shared" si="803"/>
        <v>Avg of 4 NM Projects</v>
      </c>
      <c r="H3944" s="15">
        <f t="shared" si="805"/>
        <v>5</v>
      </c>
      <c r="I3944" s="93">
        <v>-1.41</v>
      </c>
      <c r="J3944">
        <f t="shared" si="793"/>
        <v>-7.9213483146067416E-3</v>
      </c>
      <c r="K3944" s="4">
        <v>41.47</v>
      </c>
      <c r="L3944" s="4">
        <v>32.32</v>
      </c>
      <c r="M3944" s="16">
        <f t="shared" si="794"/>
        <v>-4.5571199999999999E-2</v>
      </c>
      <c r="N3944">
        <f t="shared" si="795"/>
        <v>0</v>
      </c>
      <c r="O3944">
        <f t="shared" si="796"/>
        <v>0</v>
      </c>
      <c r="P3944" s="63">
        <f t="shared" si="797"/>
        <v>0</v>
      </c>
    </row>
    <row r="3945" spans="1:18" x14ac:dyDescent="0.3">
      <c r="A3945">
        <f t="shared" si="798"/>
        <v>2019</v>
      </c>
      <c r="B3945">
        <f t="shared" si="799"/>
        <v>2</v>
      </c>
      <c r="C3945">
        <f t="shared" si="800"/>
        <v>12</v>
      </c>
      <c r="D3945">
        <f t="shared" si="801"/>
        <v>5</v>
      </c>
      <c r="E3945" t="str">
        <f t="shared" si="802"/>
        <v>OFF</v>
      </c>
      <c r="F3945" s="13">
        <f t="shared" si="804"/>
        <v>43508</v>
      </c>
      <c r="G3945" s="14" t="str">
        <f t="shared" si="803"/>
        <v>Avg of 4 NM Projects</v>
      </c>
      <c r="H3945" s="15">
        <f t="shared" si="805"/>
        <v>6</v>
      </c>
      <c r="I3945" s="93">
        <v>-1.67</v>
      </c>
      <c r="J3945">
        <f t="shared" si="793"/>
        <v>-9.382022471910112E-3</v>
      </c>
      <c r="K3945" s="4">
        <v>43.39</v>
      </c>
      <c r="L3945" s="4">
        <v>39.119999999999997</v>
      </c>
      <c r="M3945" s="16">
        <f t="shared" si="794"/>
        <v>-6.5330399999999997E-2</v>
      </c>
      <c r="N3945">
        <f t="shared" si="795"/>
        <v>0</v>
      </c>
      <c r="O3945">
        <f t="shared" si="796"/>
        <v>0</v>
      </c>
      <c r="P3945" s="63">
        <f t="shared" si="797"/>
        <v>0</v>
      </c>
    </row>
    <row r="3946" spans="1:18" x14ac:dyDescent="0.3">
      <c r="A3946">
        <f t="shared" si="798"/>
        <v>2019</v>
      </c>
      <c r="B3946">
        <f t="shared" si="799"/>
        <v>2</v>
      </c>
      <c r="C3946">
        <f t="shared" si="800"/>
        <v>12</v>
      </c>
      <c r="D3946">
        <f t="shared" si="801"/>
        <v>5</v>
      </c>
      <c r="E3946" t="str">
        <f t="shared" si="802"/>
        <v>OFF</v>
      </c>
      <c r="F3946" s="13">
        <f t="shared" si="804"/>
        <v>43508</v>
      </c>
      <c r="G3946" s="14" t="str">
        <f t="shared" si="803"/>
        <v>Avg of 4 NM Projects</v>
      </c>
      <c r="H3946" s="15">
        <f t="shared" si="805"/>
        <v>7</v>
      </c>
      <c r="I3946" s="93">
        <v>-1.41</v>
      </c>
      <c r="J3946">
        <f t="shared" si="793"/>
        <v>-7.9213483146067416E-3</v>
      </c>
      <c r="K3946" s="4">
        <v>52.36</v>
      </c>
      <c r="L3946" s="4">
        <v>40.65</v>
      </c>
      <c r="M3946" s="16">
        <f t="shared" si="794"/>
        <v>-5.7316499999999999E-2</v>
      </c>
      <c r="N3946">
        <f t="shared" si="795"/>
        <v>0</v>
      </c>
      <c r="O3946">
        <f t="shared" si="796"/>
        <v>0</v>
      </c>
      <c r="P3946" s="63">
        <f t="shared" si="797"/>
        <v>0</v>
      </c>
    </row>
    <row r="3947" spans="1:18" x14ac:dyDescent="0.3">
      <c r="A3947">
        <f t="shared" si="798"/>
        <v>2019</v>
      </c>
      <c r="B3947">
        <f t="shared" si="799"/>
        <v>2</v>
      </c>
      <c r="C3947">
        <f t="shared" si="800"/>
        <v>12</v>
      </c>
      <c r="D3947">
        <f t="shared" si="801"/>
        <v>5</v>
      </c>
      <c r="E3947" t="str">
        <f t="shared" si="802"/>
        <v>ON</v>
      </c>
      <c r="F3947" s="13">
        <f t="shared" si="804"/>
        <v>43508</v>
      </c>
      <c r="G3947" s="14" t="str">
        <f t="shared" si="803"/>
        <v>Avg of 4 NM Projects</v>
      </c>
      <c r="H3947" s="15">
        <f t="shared" si="805"/>
        <v>8</v>
      </c>
      <c r="I3947" s="93">
        <v>1.66</v>
      </c>
      <c r="J3947">
        <f t="shared" si="793"/>
        <v>9.3258426966292135E-3</v>
      </c>
      <c r="K3947" s="4">
        <v>50.71</v>
      </c>
      <c r="L3947" s="4">
        <v>38.54</v>
      </c>
      <c r="M3947" s="16">
        <f t="shared" si="794"/>
        <v>6.3976400000000003E-2</v>
      </c>
      <c r="N3947">
        <f t="shared" si="795"/>
        <v>0</v>
      </c>
      <c r="O3947">
        <f t="shared" si="796"/>
        <v>0</v>
      </c>
      <c r="P3947" s="63">
        <f t="shared" si="797"/>
        <v>0</v>
      </c>
    </row>
    <row r="3948" spans="1:18" x14ac:dyDescent="0.3">
      <c r="A3948">
        <f t="shared" si="798"/>
        <v>2019</v>
      </c>
      <c r="B3948">
        <f t="shared" si="799"/>
        <v>2</v>
      </c>
      <c r="C3948">
        <f t="shared" si="800"/>
        <v>12</v>
      </c>
      <c r="D3948">
        <f t="shared" si="801"/>
        <v>5</v>
      </c>
      <c r="E3948" t="str">
        <f t="shared" si="802"/>
        <v>ON</v>
      </c>
      <c r="F3948" s="13">
        <f t="shared" si="804"/>
        <v>43508</v>
      </c>
      <c r="G3948" s="14" t="str">
        <f t="shared" si="803"/>
        <v>Avg of 4 NM Projects</v>
      </c>
      <c r="H3948" s="15">
        <f t="shared" si="805"/>
        <v>9</v>
      </c>
      <c r="I3948" s="93">
        <v>11.52</v>
      </c>
      <c r="J3948">
        <f t="shared" si="793"/>
        <v>6.471910112359551E-2</v>
      </c>
      <c r="K3948" s="4">
        <v>49.04</v>
      </c>
      <c r="L3948" s="4">
        <v>36.979999999999997</v>
      </c>
      <c r="M3948" s="16">
        <f t="shared" si="794"/>
        <v>0.42600959999999993</v>
      </c>
      <c r="N3948">
        <f t="shared" si="795"/>
        <v>0</v>
      </c>
      <c r="O3948">
        <f t="shared" si="796"/>
        <v>0</v>
      </c>
      <c r="P3948" s="63">
        <f t="shared" si="797"/>
        <v>0</v>
      </c>
    </row>
    <row r="3949" spans="1:18" x14ac:dyDescent="0.3">
      <c r="A3949">
        <f t="shared" si="798"/>
        <v>2019</v>
      </c>
      <c r="B3949">
        <f t="shared" si="799"/>
        <v>2</v>
      </c>
      <c r="C3949">
        <f t="shared" si="800"/>
        <v>12</v>
      </c>
      <c r="D3949">
        <f t="shared" si="801"/>
        <v>5</v>
      </c>
      <c r="E3949" t="str">
        <f t="shared" si="802"/>
        <v>ON</v>
      </c>
      <c r="F3949" s="13">
        <f t="shared" si="804"/>
        <v>43508</v>
      </c>
      <c r="G3949" s="14" t="str">
        <f t="shared" si="803"/>
        <v>Avg of 4 NM Projects</v>
      </c>
      <c r="H3949" s="15">
        <f t="shared" si="805"/>
        <v>10</v>
      </c>
      <c r="I3949" s="93">
        <v>25.734999999999999</v>
      </c>
      <c r="J3949">
        <f t="shared" si="793"/>
        <v>0.14457865168539324</v>
      </c>
      <c r="K3949" s="4">
        <v>47.83</v>
      </c>
      <c r="L3949" s="4">
        <v>30.93</v>
      </c>
      <c r="M3949" s="16">
        <f t="shared" si="794"/>
        <v>0.79598354999999987</v>
      </c>
      <c r="N3949">
        <f t="shared" si="795"/>
        <v>0</v>
      </c>
      <c r="O3949">
        <f t="shared" si="796"/>
        <v>0</v>
      </c>
      <c r="P3949" s="63">
        <f t="shared" si="797"/>
        <v>0</v>
      </c>
    </row>
    <row r="3950" spans="1:18" x14ac:dyDescent="0.3">
      <c r="A3950">
        <f t="shared" si="798"/>
        <v>2019</v>
      </c>
      <c r="B3950">
        <f t="shared" si="799"/>
        <v>2</v>
      </c>
      <c r="C3950">
        <f t="shared" si="800"/>
        <v>12</v>
      </c>
      <c r="D3950">
        <f t="shared" si="801"/>
        <v>5</v>
      </c>
      <c r="E3950" t="str">
        <f t="shared" si="802"/>
        <v>ON</v>
      </c>
      <c r="F3950" s="13">
        <f t="shared" si="804"/>
        <v>43508</v>
      </c>
      <c r="G3950" s="14" t="str">
        <f t="shared" si="803"/>
        <v>Avg of 4 NM Projects</v>
      </c>
      <c r="H3950" s="15">
        <f t="shared" si="805"/>
        <v>11</v>
      </c>
      <c r="I3950" s="93">
        <v>32</v>
      </c>
      <c r="J3950">
        <f t="shared" si="793"/>
        <v>0.1797752808988764</v>
      </c>
      <c r="K3950" s="4">
        <v>51.56</v>
      </c>
      <c r="L3950" s="4">
        <v>36.880000000000003</v>
      </c>
      <c r="M3950" s="16">
        <f t="shared" si="794"/>
        <v>1.1801600000000001</v>
      </c>
      <c r="N3950">
        <f t="shared" si="795"/>
        <v>0</v>
      </c>
      <c r="O3950">
        <f t="shared" si="796"/>
        <v>0</v>
      </c>
      <c r="P3950" s="63">
        <f t="shared" si="797"/>
        <v>0</v>
      </c>
    </row>
    <row r="3951" spans="1:18" x14ac:dyDescent="0.3">
      <c r="A3951">
        <f t="shared" si="798"/>
        <v>2019</v>
      </c>
      <c r="B3951">
        <f t="shared" si="799"/>
        <v>2</v>
      </c>
      <c r="C3951">
        <f t="shared" si="800"/>
        <v>12</v>
      </c>
      <c r="D3951">
        <f t="shared" si="801"/>
        <v>5</v>
      </c>
      <c r="E3951" t="str">
        <f t="shared" si="802"/>
        <v>ON</v>
      </c>
      <c r="F3951" s="13">
        <f t="shared" si="804"/>
        <v>43508</v>
      </c>
      <c r="G3951" s="14" t="str">
        <f t="shared" si="803"/>
        <v>Avg of 4 NM Projects</v>
      </c>
      <c r="H3951" s="15">
        <f t="shared" si="805"/>
        <v>12</v>
      </c>
      <c r="I3951" s="93">
        <v>40.194999999999993</v>
      </c>
      <c r="J3951">
        <f t="shared" si="793"/>
        <v>0.225814606741573</v>
      </c>
      <c r="K3951" s="4">
        <v>48.57</v>
      </c>
      <c r="L3951" s="4">
        <v>43.21</v>
      </c>
      <c r="M3951" s="16">
        <f t="shared" si="794"/>
        <v>1.7368259499999996</v>
      </c>
      <c r="N3951">
        <f t="shared" si="795"/>
        <v>0</v>
      </c>
      <c r="O3951">
        <f t="shared" si="796"/>
        <v>0</v>
      </c>
      <c r="P3951" s="63">
        <f t="shared" si="797"/>
        <v>0</v>
      </c>
    </row>
    <row r="3952" spans="1:18" x14ac:dyDescent="0.3">
      <c r="A3952">
        <f t="shared" si="798"/>
        <v>2019</v>
      </c>
      <c r="B3952">
        <f t="shared" si="799"/>
        <v>2</v>
      </c>
      <c r="C3952">
        <f t="shared" si="800"/>
        <v>12</v>
      </c>
      <c r="D3952">
        <f t="shared" si="801"/>
        <v>5</v>
      </c>
      <c r="E3952" t="str">
        <f t="shared" si="802"/>
        <v>ON</v>
      </c>
      <c r="F3952" s="13">
        <f t="shared" si="804"/>
        <v>43508</v>
      </c>
      <c r="G3952" s="14" t="str">
        <f t="shared" si="803"/>
        <v>Avg of 4 NM Projects</v>
      </c>
      <c r="H3952" s="15">
        <f t="shared" si="805"/>
        <v>13</v>
      </c>
      <c r="I3952" s="93">
        <v>32.9</v>
      </c>
      <c r="J3952">
        <f t="shared" si="793"/>
        <v>0.18483146067415729</v>
      </c>
      <c r="K3952" s="4">
        <v>47.37</v>
      </c>
      <c r="L3952" s="4">
        <v>52.93</v>
      </c>
      <c r="M3952" s="16">
        <f t="shared" si="794"/>
        <v>1.7413969999999999</v>
      </c>
      <c r="N3952">
        <f t="shared" si="795"/>
        <v>0</v>
      </c>
      <c r="O3952">
        <f t="shared" si="796"/>
        <v>0</v>
      </c>
      <c r="P3952" s="63">
        <f t="shared" si="797"/>
        <v>0</v>
      </c>
    </row>
    <row r="3953" spans="1:18" x14ac:dyDescent="0.3">
      <c r="A3953">
        <f t="shared" si="798"/>
        <v>2019</v>
      </c>
      <c r="B3953">
        <f t="shared" si="799"/>
        <v>2</v>
      </c>
      <c r="C3953">
        <f t="shared" si="800"/>
        <v>12</v>
      </c>
      <c r="D3953">
        <f t="shared" si="801"/>
        <v>5</v>
      </c>
      <c r="E3953" t="str">
        <f t="shared" si="802"/>
        <v>ON</v>
      </c>
      <c r="F3953" s="13">
        <f t="shared" si="804"/>
        <v>43508</v>
      </c>
      <c r="G3953" s="14" t="str">
        <f t="shared" si="803"/>
        <v>Avg of 4 NM Projects</v>
      </c>
      <c r="H3953" s="15">
        <f t="shared" si="805"/>
        <v>14</v>
      </c>
      <c r="I3953" s="93">
        <v>35.33</v>
      </c>
      <c r="J3953">
        <f t="shared" si="793"/>
        <v>0.19848314606741571</v>
      </c>
      <c r="K3953" s="4">
        <v>50.13</v>
      </c>
      <c r="L3953" s="4">
        <v>49.3</v>
      </c>
      <c r="M3953" s="16">
        <f t="shared" si="794"/>
        <v>1.7417689999999997</v>
      </c>
      <c r="N3953">
        <f t="shared" si="795"/>
        <v>0</v>
      </c>
      <c r="O3953">
        <f t="shared" si="796"/>
        <v>0</v>
      </c>
      <c r="P3953" s="63">
        <f t="shared" si="797"/>
        <v>0</v>
      </c>
    </row>
    <row r="3954" spans="1:18" x14ac:dyDescent="0.3">
      <c r="A3954">
        <f t="shared" si="798"/>
        <v>2019</v>
      </c>
      <c r="B3954">
        <f t="shared" si="799"/>
        <v>2</v>
      </c>
      <c r="C3954">
        <f t="shared" si="800"/>
        <v>12</v>
      </c>
      <c r="D3954">
        <f t="shared" si="801"/>
        <v>5</v>
      </c>
      <c r="E3954" t="str">
        <f t="shared" si="802"/>
        <v>ON</v>
      </c>
      <c r="F3954" s="13">
        <f t="shared" si="804"/>
        <v>43508</v>
      </c>
      <c r="G3954" s="14" t="str">
        <f t="shared" si="803"/>
        <v>Avg of 4 NM Projects</v>
      </c>
      <c r="H3954" s="15">
        <f t="shared" si="805"/>
        <v>15</v>
      </c>
      <c r="I3954" s="93">
        <v>27.774999999999999</v>
      </c>
      <c r="J3954">
        <f t="shared" si="793"/>
        <v>0.15603932584269661</v>
      </c>
      <c r="K3954" s="4">
        <v>45.57</v>
      </c>
      <c r="L3954" s="4">
        <v>47.53</v>
      </c>
      <c r="M3954" s="16">
        <f t="shared" si="794"/>
        <v>1.32014575</v>
      </c>
      <c r="N3954">
        <f t="shared" si="795"/>
        <v>0</v>
      </c>
      <c r="O3954">
        <f t="shared" si="796"/>
        <v>0</v>
      </c>
      <c r="P3954" s="63">
        <f t="shared" si="797"/>
        <v>0</v>
      </c>
    </row>
    <row r="3955" spans="1:18" x14ac:dyDescent="0.3">
      <c r="A3955">
        <f t="shared" si="798"/>
        <v>2019</v>
      </c>
      <c r="B3955">
        <f t="shared" si="799"/>
        <v>2</v>
      </c>
      <c r="C3955">
        <f t="shared" si="800"/>
        <v>12</v>
      </c>
      <c r="D3955">
        <f t="shared" si="801"/>
        <v>5</v>
      </c>
      <c r="E3955" t="str">
        <f t="shared" si="802"/>
        <v>ON</v>
      </c>
      <c r="F3955" s="13">
        <f t="shared" si="804"/>
        <v>43508</v>
      </c>
      <c r="G3955" s="14" t="str">
        <f t="shared" si="803"/>
        <v>Avg of 4 NM Projects</v>
      </c>
      <c r="H3955" s="15">
        <f t="shared" si="805"/>
        <v>16</v>
      </c>
      <c r="I3955" s="93">
        <v>15.875</v>
      </c>
      <c r="J3955">
        <f t="shared" si="793"/>
        <v>8.9185393258426962E-2</v>
      </c>
      <c r="K3955" s="4">
        <v>45.74</v>
      </c>
      <c r="L3955" s="4">
        <v>41.73</v>
      </c>
      <c r="M3955" s="16">
        <f t="shared" si="794"/>
        <v>0.66246375000000002</v>
      </c>
      <c r="N3955">
        <f t="shared" si="795"/>
        <v>0</v>
      </c>
      <c r="O3955">
        <f t="shared" si="796"/>
        <v>0</v>
      </c>
      <c r="P3955" s="63">
        <f t="shared" si="797"/>
        <v>0</v>
      </c>
    </row>
    <row r="3956" spans="1:18" x14ac:dyDescent="0.3">
      <c r="A3956">
        <f t="shared" si="798"/>
        <v>2019</v>
      </c>
      <c r="B3956">
        <f t="shared" si="799"/>
        <v>2</v>
      </c>
      <c r="C3956">
        <f t="shared" si="800"/>
        <v>12</v>
      </c>
      <c r="D3956">
        <f t="shared" si="801"/>
        <v>5</v>
      </c>
      <c r="E3956" t="str">
        <f t="shared" si="802"/>
        <v>ON</v>
      </c>
      <c r="F3956" s="13">
        <f t="shared" si="804"/>
        <v>43508</v>
      </c>
      <c r="G3956" s="14" t="str">
        <f t="shared" si="803"/>
        <v>Avg of 4 NM Projects</v>
      </c>
      <c r="H3956" s="15">
        <f t="shared" si="805"/>
        <v>17</v>
      </c>
      <c r="I3956" s="93">
        <v>3.0749999999999997</v>
      </c>
      <c r="J3956">
        <f t="shared" si="793"/>
        <v>1.7275280898876404E-2</v>
      </c>
      <c r="K3956" s="4">
        <v>46.79</v>
      </c>
      <c r="L3956" s="4">
        <v>45.22</v>
      </c>
      <c r="M3956" s="16">
        <f t="shared" si="794"/>
        <v>0.13905149999999997</v>
      </c>
      <c r="N3956">
        <f t="shared" si="795"/>
        <v>0</v>
      </c>
      <c r="O3956">
        <f t="shared" si="796"/>
        <v>0</v>
      </c>
      <c r="P3956" s="63">
        <f t="shared" si="797"/>
        <v>0</v>
      </c>
    </row>
    <row r="3957" spans="1:18" x14ac:dyDescent="0.3">
      <c r="A3957">
        <f t="shared" si="798"/>
        <v>2019</v>
      </c>
      <c r="B3957">
        <f t="shared" si="799"/>
        <v>2</v>
      </c>
      <c r="C3957">
        <f t="shared" si="800"/>
        <v>12</v>
      </c>
      <c r="D3957">
        <f t="shared" si="801"/>
        <v>5</v>
      </c>
      <c r="E3957" t="str">
        <f t="shared" si="802"/>
        <v>ON</v>
      </c>
      <c r="F3957" s="13">
        <f t="shared" si="804"/>
        <v>43508</v>
      </c>
      <c r="G3957" s="14" t="str">
        <f t="shared" si="803"/>
        <v>Avg of 4 NM Projects</v>
      </c>
      <c r="H3957" s="15">
        <f t="shared" si="805"/>
        <v>18</v>
      </c>
      <c r="I3957" s="93">
        <v>-1.4100000000000001</v>
      </c>
      <c r="J3957">
        <f t="shared" si="793"/>
        <v>-7.9213483146067416E-3</v>
      </c>
      <c r="K3957" s="4">
        <v>64.5</v>
      </c>
      <c r="L3957" s="4">
        <v>56.68</v>
      </c>
      <c r="M3957" s="16">
        <f t="shared" si="794"/>
        <v>-7.9918799999999998E-2</v>
      </c>
      <c r="N3957">
        <f t="shared" si="795"/>
        <v>0</v>
      </c>
      <c r="O3957">
        <f t="shared" si="796"/>
        <v>0</v>
      </c>
      <c r="P3957" s="63">
        <f t="shared" si="797"/>
        <v>0</v>
      </c>
    </row>
    <row r="3958" spans="1:18" x14ac:dyDescent="0.3">
      <c r="A3958">
        <f t="shared" si="798"/>
        <v>2019</v>
      </c>
      <c r="B3958">
        <f t="shared" si="799"/>
        <v>2</v>
      </c>
      <c r="C3958">
        <f t="shared" si="800"/>
        <v>12</v>
      </c>
      <c r="D3958">
        <f t="shared" si="801"/>
        <v>5</v>
      </c>
      <c r="E3958" t="str">
        <f t="shared" si="802"/>
        <v>ON</v>
      </c>
      <c r="F3958" s="13">
        <f t="shared" si="804"/>
        <v>43508</v>
      </c>
      <c r="G3958" s="14" t="str">
        <f t="shared" si="803"/>
        <v>Avg of 4 NM Projects</v>
      </c>
      <c r="H3958" s="15">
        <f t="shared" si="805"/>
        <v>19</v>
      </c>
      <c r="I3958" s="93">
        <v>-1.28</v>
      </c>
      <c r="J3958">
        <f t="shared" si="793"/>
        <v>-7.1910112359550565E-3</v>
      </c>
      <c r="K3958" s="4">
        <v>50.9</v>
      </c>
      <c r="L3958" s="4">
        <v>66.680000000000007</v>
      </c>
      <c r="M3958" s="16">
        <f t="shared" si="794"/>
        <v>-8.5350400000000007E-2</v>
      </c>
      <c r="N3958">
        <f t="shared" si="795"/>
        <v>0</v>
      </c>
      <c r="O3958">
        <f t="shared" si="796"/>
        <v>0</v>
      </c>
      <c r="P3958" s="63">
        <f t="shared" si="797"/>
        <v>0</v>
      </c>
    </row>
    <row r="3959" spans="1:18" x14ac:dyDescent="0.3">
      <c r="A3959">
        <f t="shared" si="798"/>
        <v>2019</v>
      </c>
      <c r="B3959">
        <f t="shared" si="799"/>
        <v>2</v>
      </c>
      <c r="C3959">
        <f t="shared" si="800"/>
        <v>12</v>
      </c>
      <c r="D3959">
        <f t="shared" si="801"/>
        <v>5</v>
      </c>
      <c r="E3959" t="str">
        <f t="shared" si="802"/>
        <v>ON</v>
      </c>
      <c r="F3959" s="13">
        <f t="shared" si="804"/>
        <v>43508</v>
      </c>
      <c r="G3959" s="14" t="str">
        <f t="shared" si="803"/>
        <v>Avg of 4 NM Projects</v>
      </c>
      <c r="H3959" s="15">
        <f t="shared" si="805"/>
        <v>20</v>
      </c>
      <c r="I3959" s="93">
        <v>-1.41</v>
      </c>
      <c r="J3959">
        <f t="shared" si="793"/>
        <v>-7.9213483146067416E-3</v>
      </c>
      <c r="K3959" s="4">
        <v>45.08</v>
      </c>
      <c r="L3959" s="4">
        <v>48.61</v>
      </c>
      <c r="M3959" s="16">
        <f t="shared" si="794"/>
        <v>-6.8540099999999993E-2</v>
      </c>
      <c r="N3959">
        <f t="shared" si="795"/>
        <v>0</v>
      </c>
      <c r="O3959">
        <f t="shared" si="796"/>
        <v>0</v>
      </c>
      <c r="P3959" s="63">
        <f t="shared" si="797"/>
        <v>0</v>
      </c>
    </row>
    <row r="3960" spans="1:18" x14ac:dyDescent="0.3">
      <c r="A3960">
        <f t="shared" si="798"/>
        <v>2019</v>
      </c>
      <c r="B3960">
        <f t="shared" si="799"/>
        <v>2</v>
      </c>
      <c r="C3960">
        <f t="shared" si="800"/>
        <v>12</v>
      </c>
      <c r="D3960">
        <f t="shared" si="801"/>
        <v>5</v>
      </c>
      <c r="E3960" t="str">
        <f t="shared" si="802"/>
        <v>ON</v>
      </c>
      <c r="F3960" s="13">
        <f t="shared" si="804"/>
        <v>43508</v>
      </c>
      <c r="G3960" s="14" t="str">
        <f t="shared" si="803"/>
        <v>Avg of 4 NM Projects</v>
      </c>
      <c r="H3960" s="15">
        <f t="shared" si="805"/>
        <v>21</v>
      </c>
      <c r="I3960" s="93">
        <v>-1.28</v>
      </c>
      <c r="J3960">
        <f t="shared" si="793"/>
        <v>-7.1910112359550565E-3</v>
      </c>
      <c r="K3960" s="4">
        <v>43.19</v>
      </c>
      <c r="L3960" s="4">
        <v>46.32</v>
      </c>
      <c r="M3960" s="16">
        <f t="shared" si="794"/>
        <v>-5.9289599999999998E-2</v>
      </c>
      <c r="N3960">
        <f t="shared" si="795"/>
        <v>0</v>
      </c>
      <c r="O3960">
        <f t="shared" si="796"/>
        <v>0</v>
      </c>
      <c r="P3960" s="63">
        <f t="shared" si="797"/>
        <v>0</v>
      </c>
    </row>
    <row r="3961" spans="1:18" x14ac:dyDescent="0.3">
      <c r="A3961">
        <f t="shared" si="798"/>
        <v>2019</v>
      </c>
      <c r="B3961">
        <f t="shared" si="799"/>
        <v>2</v>
      </c>
      <c r="C3961">
        <f t="shared" si="800"/>
        <v>12</v>
      </c>
      <c r="D3961">
        <f t="shared" si="801"/>
        <v>5</v>
      </c>
      <c r="E3961" t="str">
        <f t="shared" si="802"/>
        <v>ON</v>
      </c>
      <c r="F3961" s="13">
        <f t="shared" si="804"/>
        <v>43508</v>
      </c>
      <c r="G3961" s="14" t="str">
        <f t="shared" si="803"/>
        <v>Avg of 4 NM Projects</v>
      </c>
      <c r="H3961" s="15">
        <f t="shared" si="805"/>
        <v>22</v>
      </c>
      <c r="I3961" s="93">
        <v>-1.54</v>
      </c>
      <c r="J3961">
        <f t="shared" si="793"/>
        <v>-8.6516853932584268E-3</v>
      </c>
      <c r="K3961" s="4">
        <v>39.21</v>
      </c>
      <c r="L3961" s="4">
        <v>36.85</v>
      </c>
      <c r="M3961" s="16">
        <f t="shared" si="794"/>
        <v>-5.6749000000000001E-2</v>
      </c>
      <c r="N3961">
        <f t="shared" si="795"/>
        <v>0</v>
      </c>
      <c r="O3961">
        <f t="shared" si="796"/>
        <v>0</v>
      </c>
      <c r="P3961" s="63">
        <f t="shared" si="797"/>
        <v>0</v>
      </c>
    </row>
    <row r="3962" spans="1:18" x14ac:dyDescent="0.3">
      <c r="A3962">
        <f t="shared" si="798"/>
        <v>2019</v>
      </c>
      <c r="B3962">
        <f t="shared" si="799"/>
        <v>2</v>
      </c>
      <c r="C3962">
        <f t="shared" si="800"/>
        <v>12</v>
      </c>
      <c r="D3962">
        <f t="shared" si="801"/>
        <v>5</v>
      </c>
      <c r="E3962" t="str">
        <f t="shared" si="802"/>
        <v>ON</v>
      </c>
      <c r="F3962" s="13">
        <f t="shared" si="804"/>
        <v>43508</v>
      </c>
      <c r="G3962" s="14" t="str">
        <f t="shared" si="803"/>
        <v>Avg of 4 NM Projects</v>
      </c>
      <c r="H3962" s="15">
        <f t="shared" si="805"/>
        <v>23</v>
      </c>
      <c r="I3962" s="93">
        <v>-1.4100000000000001</v>
      </c>
      <c r="J3962">
        <f t="shared" si="793"/>
        <v>-7.9213483146067416E-3</v>
      </c>
      <c r="K3962" s="4">
        <v>36.72</v>
      </c>
      <c r="L3962" s="4">
        <v>25.62</v>
      </c>
      <c r="M3962" s="16">
        <f t="shared" si="794"/>
        <v>-3.6124200000000002E-2</v>
      </c>
      <c r="N3962">
        <f t="shared" si="795"/>
        <v>0</v>
      </c>
      <c r="O3962">
        <f t="shared" si="796"/>
        <v>0</v>
      </c>
      <c r="P3962" s="63">
        <f t="shared" si="797"/>
        <v>0</v>
      </c>
    </row>
    <row r="3963" spans="1:18" x14ac:dyDescent="0.3">
      <c r="A3963">
        <f t="shared" si="798"/>
        <v>2019</v>
      </c>
      <c r="B3963">
        <f t="shared" si="799"/>
        <v>2</v>
      </c>
      <c r="C3963">
        <f t="shared" si="800"/>
        <v>12</v>
      </c>
      <c r="D3963">
        <f t="shared" si="801"/>
        <v>5</v>
      </c>
      <c r="E3963" t="str">
        <f t="shared" si="802"/>
        <v>OFF</v>
      </c>
      <c r="F3963" s="13">
        <f t="shared" si="804"/>
        <v>43508</v>
      </c>
      <c r="G3963" s="14" t="str">
        <f t="shared" si="803"/>
        <v>Avg of 4 NM Projects</v>
      </c>
      <c r="H3963" s="15">
        <f t="shared" si="805"/>
        <v>24</v>
      </c>
      <c r="I3963" s="93">
        <v>-1.41</v>
      </c>
      <c r="J3963">
        <f t="shared" si="793"/>
        <v>-7.9213483146067416E-3</v>
      </c>
      <c r="K3963" s="4">
        <v>33.39</v>
      </c>
      <c r="L3963" s="4">
        <v>24.59</v>
      </c>
      <c r="M3963" s="16">
        <f t="shared" si="794"/>
        <v>-3.4671899999999999E-2</v>
      </c>
      <c r="N3963">
        <f t="shared" si="795"/>
        <v>0</v>
      </c>
      <c r="O3963">
        <f t="shared" si="796"/>
        <v>0</v>
      </c>
      <c r="P3963" s="63">
        <f t="shared" si="797"/>
        <v>0</v>
      </c>
    </row>
    <row r="3964" spans="1:18" x14ac:dyDescent="0.3">
      <c r="A3964">
        <f t="shared" si="798"/>
        <v>2019</v>
      </c>
      <c r="B3964">
        <f t="shared" si="799"/>
        <v>2</v>
      </c>
      <c r="C3964">
        <f t="shared" si="800"/>
        <v>13</v>
      </c>
      <c r="D3964">
        <f t="shared" si="801"/>
        <v>6</v>
      </c>
      <c r="E3964" t="str">
        <f t="shared" si="802"/>
        <v>OFF</v>
      </c>
      <c r="F3964" s="13">
        <f t="shared" si="804"/>
        <v>43509</v>
      </c>
      <c r="G3964" s="14" t="str">
        <f t="shared" si="803"/>
        <v>Avg of 4 NM Projects</v>
      </c>
      <c r="H3964" s="15">
        <f t="shared" si="805"/>
        <v>1</v>
      </c>
      <c r="I3964" s="93">
        <v>-1.54</v>
      </c>
      <c r="J3964">
        <f t="shared" si="793"/>
        <v>-8.6516853932584268E-3</v>
      </c>
      <c r="K3964" s="4">
        <v>23.92</v>
      </c>
      <c r="L3964" s="4">
        <v>33.46</v>
      </c>
      <c r="M3964" s="16">
        <f t="shared" si="794"/>
        <v>-5.1528400000000002E-2</v>
      </c>
      <c r="N3964">
        <f t="shared" si="795"/>
        <v>0</v>
      </c>
      <c r="O3964">
        <f t="shared" si="796"/>
        <v>0</v>
      </c>
      <c r="P3964" s="63">
        <f t="shared" si="797"/>
        <v>0</v>
      </c>
      <c r="Q3964" s="34"/>
      <c r="R3964" s="34"/>
    </row>
    <row r="3965" spans="1:18" x14ac:dyDescent="0.3">
      <c r="A3965">
        <f t="shared" si="798"/>
        <v>2019</v>
      </c>
      <c r="B3965">
        <f t="shared" si="799"/>
        <v>2</v>
      </c>
      <c r="C3965">
        <f t="shared" si="800"/>
        <v>13</v>
      </c>
      <c r="D3965">
        <f t="shared" si="801"/>
        <v>6</v>
      </c>
      <c r="E3965" t="str">
        <f t="shared" si="802"/>
        <v>OFF</v>
      </c>
      <c r="F3965" s="13">
        <f t="shared" si="804"/>
        <v>43509</v>
      </c>
      <c r="G3965" s="14" t="str">
        <f t="shared" si="803"/>
        <v>Avg of 4 NM Projects</v>
      </c>
      <c r="H3965" s="15">
        <f t="shared" si="805"/>
        <v>2</v>
      </c>
      <c r="I3965" s="93">
        <v>-1.41</v>
      </c>
      <c r="J3965">
        <f t="shared" si="793"/>
        <v>-7.9213483146067416E-3</v>
      </c>
      <c r="K3965" s="4">
        <v>21.35</v>
      </c>
      <c r="L3965" s="4">
        <v>21.15</v>
      </c>
      <c r="M3965" s="16">
        <f t="shared" si="794"/>
        <v>-2.9821499999999997E-2</v>
      </c>
      <c r="N3965">
        <f t="shared" si="795"/>
        <v>0</v>
      </c>
      <c r="O3965">
        <f t="shared" si="796"/>
        <v>0</v>
      </c>
      <c r="P3965" s="63">
        <f t="shared" si="797"/>
        <v>0</v>
      </c>
    </row>
    <row r="3966" spans="1:18" x14ac:dyDescent="0.3">
      <c r="A3966">
        <f t="shared" si="798"/>
        <v>2019</v>
      </c>
      <c r="B3966">
        <f t="shared" si="799"/>
        <v>2</v>
      </c>
      <c r="C3966">
        <f t="shared" si="800"/>
        <v>13</v>
      </c>
      <c r="D3966">
        <f t="shared" si="801"/>
        <v>6</v>
      </c>
      <c r="E3966" t="str">
        <f t="shared" si="802"/>
        <v>OFF</v>
      </c>
      <c r="F3966" s="13">
        <f t="shared" si="804"/>
        <v>43509</v>
      </c>
      <c r="G3966" s="14" t="str">
        <f t="shared" si="803"/>
        <v>Avg of 4 NM Projects</v>
      </c>
      <c r="H3966" s="15">
        <f t="shared" si="805"/>
        <v>3</v>
      </c>
      <c r="I3966" s="93">
        <v>-1.54</v>
      </c>
      <c r="J3966">
        <f t="shared" si="793"/>
        <v>-8.6516853932584268E-3</v>
      </c>
      <c r="K3966" s="4">
        <v>22.41</v>
      </c>
      <c r="L3966" s="4">
        <v>23.74</v>
      </c>
      <c r="M3966" s="16">
        <f t="shared" si="794"/>
        <v>-3.6559599999999998E-2</v>
      </c>
      <c r="N3966">
        <f t="shared" si="795"/>
        <v>0</v>
      </c>
      <c r="O3966">
        <f t="shared" si="796"/>
        <v>0</v>
      </c>
      <c r="P3966" s="63">
        <f t="shared" si="797"/>
        <v>0</v>
      </c>
    </row>
    <row r="3967" spans="1:18" x14ac:dyDescent="0.3">
      <c r="A3967">
        <f t="shared" si="798"/>
        <v>2019</v>
      </c>
      <c r="B3967">
        <f t="shared" si="799"/>
        <v>2</v>
      </c>
      <c r="C3967">
        <f t="shared" si="800"/>
        <v>13</v>
      </c>
      <c r="D3967">
        <f t="shared" si="801"/>
        <v>6</v>
      </c>
      <c r="E3967" t="str">
        <f t="shared" si="802"/>
        <v>OFF</v>
      </c>
      <c r="F3967" s="13">
        <f t="shared" si="804"/>
        <v>43509</v>
      </c>
      <c r="G3967" s="14" t="str">
        <f t="shared" si="803"/>
        <v>Avg of 4 NM Projects</v>
      </c>
      <c r="H3967" s="15">
        <f t="shared" si="805"/>
        <v>4</v>
      </c>
      <c r="I3967" s="93">
        <v>-1.54</v>
      </c>
      <c r="J3967">
        <f t="shared" si="793"/>
        <v>-8.6516853932584268E-3</v>
      </c>
      <c r="K3967" s="4">
        <v>23.51</v>
      </c>
      <c r="L3967" s="4">
        <v>37.72</v>
      </c>
      <c r="M3967" s="16">
        <f t="shared" si="794"/>
        <v>-5.8088799999999996E-2</v>
      </c>
      <c r="N3967">
        <f t="shared" si="795"/>
        <v>0</v>
      </c>
      <c r="O3967">
        <f t="shared" si="796"/>
        <v>0</v>
      </c>
      <c r="P3967" s="63">
        <f t="shared" si="797"/>
        <v>0</v>
      </c>
    </row>
    <row r="3968" spans="1:18" x14ac:dyDescent="0.3">
      <c r="A3968">
        <f t="shared" si="798"/>
        <v>2019</v>
      </c>
      <c r="B3968">
        <f t="shared" si="799"/>
        <v>2</v>
      </c>
      <c r="C3968">
        <f t="shared" si="800"/>
        <v>13</v>
      </c>
      <c r="D3968">
        <f t="shared" si="801"/>
        <v>6</v>
      </c>
      <c r="E3968" t="str">
        <f t="shared" si="802"/>
        <v>OFF</v>
      </c>
      <c r="F3968" s="13">
        <f t="shared" si="804"/>
        <v>43509</v>
      </c>
      <c r="G3968" s="14" t="str">
        <f t="shared" si="803"/>
        <v>Avg of 4 NM Projects</v>
      </c>
      <c r="H3968" s="15">
        <f t="shared" si="805"/>
        <v>5</v>
      </c>
      <c r="I3968" s="93">
        <v>-1.41</v>
      </c>
      <c r="J3968">
        <f t="shared" si="793"/>
        <v>-7.9213483146067416E-3</v>
      </c>
      <c r="K3968" s="4">
        <v>22.63</v>
      </c>
      <c r="L3968" s="4">
        <v>36.67</v>
      </c>
      <c r="M3968" s="16">
        <f t="shared" si="794"/>
        <v>-5.1704699999999999E-2</v>
      </c>
      <c r="N3968">
        <f t="shared" si="795"/>
        <v>0</v>
      </c>
      <c r="O3968">
        <f t="shared" si="796"/>
        <v>0</v>
      </c>
      <c r="P3968" s="63">
        <f t="shared" si="797"/>
        <v>0</v>
      </c>
    </row>
    <row r="3969" spans="1:16" x14ac:dyDescent="0.3">
      <c r="A3969">
        <f t="shared" si="798"/>
        <v>2019</v>
      </c>
      <c r="B3969">
        <f t="shared" si="799"/>
        <v>2</v>
      </c>
      <c r="C3969">
        <f t="shared" si="800"/>
        <v>13</v>
      </c>
      <c r="D3969">
        <f t="shared" si="801"/>
        <v>6</v>
      </c>
      <c r="E3969" t="str">
        <f t="shared" si="802"/>
        <v>OFF</v>
      </c>
      <c r="F3969" s="13">
        <f t="shared" si="804"/>
        <v>43509</v>
      </c>
      <c r="G3969" s="14" t="str">
        <f t="shared" si="803"/>
        <v>Avg of 4 NM Projects</v>
      </c>
      <c r="H3969" s="15">
        <f t="shared" si="805"/>
        <v>6</v>
      </c>
      <c r="I3969" s="93">
        <v>-1.67</v>
      </c>
      <c r="J3969">
        <f t="shared" si="793"/>
        <v>-9.382022471910112E-3</v>
      </c>
      <c r="K3969" s="4">
        <v>25.63</v>
      </c>
      <c r="L3969" s="4">
        <v>38.46</v>
      </c>
      <c r="M3969" s="16">
        <f t="shared" si="794"/>
        <v>-6.4228199999999999E-2</v>
      </c>
      <c r="N3969">
        <f t="shared" si="795"/>
        <v>0</v>
      </c>
      <c r="O3969">
        <f t="shared" si="796"/>
        <v>0</v>
      </c>
      <c r="P3969" s="63">
        <f t="shared" si="797"/>
        <v>0</v>
      </c>
    </row>
    <row r="3970" spans="1:16" x14ac:dyDescent="0.3">
      <c r="A3970">
        <f t="shared" si="798"/>
        <v>2019</v>
      </c>
      <c r="B3970">
        <f t="shared" si="799"/>
        <v>2</v>
      </c>
      <c r="C3970">
        <f t="shared" si="800"/>
        <v>13</v>
      </c>
      <c r="D3970">
        <f t="shared" si="801"/>
        <v>6</v>
      </c>
      <c r="E3970" t="str">
        <f t="shared" si="802"/>
        <v>OFF</v>
      </c>
      <c r="F3970" s="13">
        <f t="shared" si="804"/>
        <v>43509</v>
      </c>
      <c r="G3970" s="14" t="str">
        <f t="shared" si="803"/>
        <v>Avg of 4 NM Projects</v>
      </c>
      <c r="H3970" s="15">
        <f t="shared" si="805"/>
        <v>7</v>
      </c>
      <c r="I3970" s="93">
        <v>-1.41</v>
      </c>
      <c r="J3970">
        <f t="shared" si="793"/>
        <v>-7.9213483146067416E-3</v>
      </c>
      <c r="K3970" s="4">
        <v>40.520000000000003</v>
      </c>
      <c r="L3970" s="4">
        <v>44.68</v>
      </c>
      <c r="M3970" s="16">
        <f t="shared" si="794"/>
        <v>-6.2998799999999994E-2</v>
      </c>
      <c r="N3970">
        <f t="shared" si="795"/>
        <v>0</v>
      </c>
      <c r="O3970">
        <f t="shared" si="796"/>
        <v>0</v>
      </c>
      <c r="P3970" s="63">
        <f t="shared" si="797"/>
        <v>0</v>
      </c>
    </row>
    <row r="3971" spans="1:16" x14ac:dyDescent="0.3">
      <c r="A3971">
        <f t="shared" si="798"/>
        <v>2019</v>
      </c>
      <c r="B3971">
        <f t="shared" si="799"/>
        <v>2</v>
      </c>
      <c r="C3971">
        <f t="shared" si="800"/>
        <v>13</v>
      </c>
      <c r="D3971">
        <f t="shared" si="801"/>
        <v>6</v>
      </c>
      <c r="E3971" t="str">
        <f t="shared" si="802"/>
        <v>ON</v>
      </c>
      <c r="F3971" s="13">
        <f t="shared" si="804"/>
        <v>43509</v>
      </c>
      <c r="G3971" s="14" t="str">
        <f t="shared" si="803"/>
        <v>Avg of 4 NM Projects</v>
      </c>
      <c r="H3971" s="15">
        <f t="shared" si="805"/>
        <v>8</v>
      </c>
      <c r="I3971" s="93">
        <v>4.99</v>
      </c>
      <c r="J3971">
        <f t="shared" si="793"/>
        <v>2.8033707865168539E-2</v>
      </c>
      <c r="K3971" s="4">
        <v>42.72</v>
      </c>
      <c r="L3971" s="4">
        <v>40.98</v>
      </c>
      <c r="M3971" s="16">
        <f t="shared" si="794"/>
        <v>0.20449019999999998</v>
      </c>
      <c r="N3971">
        <f t="shared" si="795"/>
        <v>0</v>
      </c>
      <c r="O3971">
        <f t="shared" si="796"/>
        <v>0</v>
      </c>
      <c r="P3971" s="63">
        <f t="shared" si="797"/>
        <v>0</v>
      </c>
    </row>
    <row r="3972" spans="1:16" x14ac:dyDescent="0.3">
      <c r="A3972">
        <f t="shared" si="798"/>
        <v>2019</v>
      </c>
      <c r="B3972">
        <f t="shared" si="799"/>
        <v>2</v>
      </c>
      <c r="C3972">
        <f t="shared" si="800"/>
        <v>13</v>
      </c>
      <c r="D3972">
        <f t="shared" si="801"/>
        <v>6</v>
      </c>
      <c r="E3972" t="str">
        <f t="shared" si="802"/>
        <v>ON</v>
      </c>
      <c r="F3972" s="13">
        <f t="shared" si="804"/>
        <v>43509</v>
      </c>
      <c r="G3972" s="14" t="str">
        <f t="shared" si="803"/>
        <v>Avg of 4 NM Projects</v>
      </c>
      <c r="H3972" s="15">
        <f t="shared" si="805"/>
        <v>9</v>
      </c>
      <c r="I3972" s="93">
        <v>20.73</v>
      </c>
      <c r="J3972">
        <f t="shared" ref="J3972:J4035" si="806">+I3972/$I$1</f>
        <v>0.11646067415730338</v>
      </c>
      <c r="K3972" s="4">
        <v>40.74</v>
      </c>
      <c r="L3972" s="4">
        <v>46.35</v>
      </c>
      <c r="M3972" s="16">
        <f t="shared" ref="M3972:M4035" si="807">+L3972*I3972/1000</f>
        <v>0.96083550000000006</v>
      </c>
      <c r="N3972">
        <f t="shared" ref="N3972:N4035" si="808">+IF(I3972=0,1,0)</f>
        <v>0</v>
      </c>
      <c r="O3972">
        <f t="shared" ref="O3972:O4035" si="809">+IF(I3972&gt;=0.5*$I$1,1,0)</f>
        <v>0</v>
      </c>
      <c r="P3972" s="63">
        <f t="shared" ref="P3972:P4035" si="810">+IF(I3972&gt;MAX(I$3652:I$5859),1,0)</f>
        <v>0</v>
      </c>
    </row>
    <row r="3973" spans="1:16" x14ac:dyDescent="0.3">
      <c r="A3973">
        <f t="shared" ref="A3973:A4036" si="811">YEAR(F3973)</f>
        <v>2019</v>
      </c>
      <c r="B3973">
        <f t="shared" ref="B3973:B4036" si="812">+MONTH(F3973)</f>
        <v>2</v>
      </c>
      <c r="C3973">
        <f t="shared" ref="C3973:C4036" si="813">+DAY(F3973)</f>
        <v>13</v>
      </c>
      <c r="D3973">
        <f t="shared" ref="D3973:D4036" si="814">WEEKDAY(C3973)</f>
        <v>6</v>
      </c>
      <c r="E3973" t="str">
        <f t="shared" ref="E3973:E4036" si="815">IF(OR(D3973=1,D3973=7,H3973=1,H3973=2,H3973=3,H3973=4,H3973=5,H3973=6,H3973=7,H3973=24),"OFF","ON")</f>
        <v>ON</v>
      </c>
      <c r="F3973" s="13">
        <f t="shared" si="804"/>
        <v>43509</v>
      </c>
      <c r="G3973" s="14" t="str">
        <f t="shared" si="803"/>
        <v>Avg of 4 NM Projects</v>
      </c>
      <c r="H3973" s="15">
        <f t="shared" si="805"/>
        <v>10</v>
      </c>
      <c r="I3973" s="93">
        <v>28.544999999999998</v>
      </c>
      <c r="J3973">
        <f t="shared" si="806"/>
        <v>0.16036516853932584</v>
      </c>
      <c r="K3973" s="4">
        <v>40.6</v>
      </c>
      <c r="L3973" s="4">
        <v>55.01</v>
      </c>
      <c r="M3973" s="16">
        <f t="shared" si="807"/>
        <v>1.5702604499999997</v>
      </c>
      <c r="N3973">
        <f t="shared" si="808"/>
        <v>0</v>
      </c>
      <c r="O3973">
        <f t="shared" si="809"/>
        <v>0</v>
      </c>
      <c r="P3973" s="63">
        <f t="shared" si="810"/>
        <v>0</v>
      </c>
    </row>
    <row r="3974" spans="1:16" x14ac:dyDescent="0.3">
      <c r="A3974">
        <f t="shared" si="811"/>
        <v>2019</v>
      </c>
      <c r="B3974">
        <f t="shared" si="812"/>
        <v>2</v>
      </c>
      <c r="C3974">
        <f t="shared" si="813"/>
        <v>13</v>
      </c>
      <c r="D3974">
        <f t="shared" si="814"/>
        <v>6</v>
      </c>
      <c r="E3974" t="str">
        <f t="shared" si="815"/>
        <v>ON</v>
      </c>
      <c r="F3974" s="13">
        <f t="shared" si="804"/>
        <v>43509</v>
      </c>
      <c r="G3974" s="14" t="str">
        <f t="shared" ref="G3974:G4037" si="816">+G3973</f>
        <v>Avg of 4 NM Projects</v>
      </c>
      <c r="H3974" s="15">
        <f t="shared" si="805"/>
        <v>11</v>
      </c>
      <c r="I3974" s="93">
        <v>32.900000000000006</v>
      </c>
      <c r="J3974">
        <f t="shared" si="806"/>
        <v>0.18483146067415734</v>
      </c>
      <c r="K3974" s="4">
        <v>39.33</v>
      </c>
      <c r="L3974" s="4">
        <v>50.82</v>
      </c>
      <c r="M3974" s="16">
        <f t="shared" si="807"/>
        <v>1.6719780000000002</v>
      </c>
      <c r="N3974">
        <f t="shared" si="808"/>
        <v>0</v>
      </c>
      <c r="O3974">
        <f t="shared" si="809"/>
        <v>0</v>
      </c>
      <c r="P3974" s="63">
        <f t="shared" si="810"/>
        <v>0</v>
      </c>
    </row>
    <row r="3975" spans="1:16" x14ac:dyDescent="0.3">
      <c r="A3975">
        <f t="shared" si="811"/>
        <v>2019</v>
      </c>
      <c r="B3975">
        <f t="shared" si="812"/>
        <v>2</v>
      </c>
      <c r="C3975">
        <f t="shared" si="813"/>
        <v>13</v>
      </c>
      <c r="D3975">
        <f t="shared" si="814"/>
        <v>6</v>
      </c>
      <c r="E3975" t="str">
        <f t="shared" si="815"/>
        <v>ON</v>
      </c>
      <c r="F3975" s="13">
        <f t="shared" si="804"/>
        <v>43509</v>
      </c>
      <c r="G3975" s="14" t="str">
        <f t="shared" si="816"/>
        <v>Avg of 4 NM Projects</v>
      </c>
      <c r="H3975" s="15">
        <f t="shared" si="805"/>
        <v>12</v>
      </c>
      <c r="I3975" s="93">
        <v>35.200000000000003</v>
      </c>
      <c r="J3975">
        <f t="shared" si="806"/>
        <v>0.19775280898876407</v>
      </c>
      <c r="K3975" s="4">
        <v>31.49</v>
      </c>
      <c r="L3975" s="4">
        <v>42.67</v>
      </c>
      <c r="M3975" s="16">
        <f t="shared" si="807"/>
        <v>1.5019840000000002</v>
      </c>
      <c r="N3975">
        <f t="shared" si="808"/>
        <v>0</v>
      </c>
      <c r="O3975">
        <f t="shared" si="809"/>
        <v>0</v>
      </c>
      <c r="P3975" s="63">
        <f t="shared" si="810"/>
        <v>0</v>
      </c>
    </row>
    <row r="3976" spans="1:16" x14ac:dyDescent="0.3">
      <c r="A3976">
        <f t="shared" si="811"/>
        <v>2019</v>
      </c>
      <c r="B3976">
        <f t="shared" si="812"/>
        <v>2</v>
      </c>
      <c r="C3976">
        <f t="shared" si="813"/>
        <v>13</v>
      </c>
      <c r="D3976">
        <f t="shared" si="814"/>
        <v>6</v>
      </c>
      <c r="E3976" t="str">
        <f t="shared" si="815"/>
        <v>ON</v>
      </c>
      <c r="F3976" s="13">
        <f t="shared" si="804"/>
        <v>43509</v>
      </c>
      <c r="G3976" s="14" t="str">
        <f t="shared" si="816"/>
        <v>Avg of 4 NM Projects</v>
      </c>
      <c r="H3976" s="15">
        <f t="shared" si="805"/>
        <v>13</v>
      </c>
      <c r="I3976" s="93">
        <v>37.76</v>
      </c>
      <c r="J3976">
        <f t="shared" si="806"/>
        <v>0.21213483146067413</v>
      </c>
      <c r="K3976" s="4">
        <v>27.54</v>
      </c>
      <c r="L3976" s="4">
        <v>31.28</v>
      </c>
      <c r="M3976" s="16">
        <f t="shared" si="807"/>
        <v>1.1811328000000001</v>
      </c>
      <c r="N3976">
        <f t="shared" si="808"/>
        <v>0</v>
      </c>
      <c r="O3976">
        <f t="shared" si="809"/>
        <v>0</v>
      </c>
      <c r="P3976" s="63">
        <f t="shared" si="810"/>
        <v>0</v>
      </c>
    </row>
    <row r="3977" spans="1:16" x14ac:dyDescent="0.3">
      <c r="A3977">
        <f t="shared" si="811"/>
        <v>2019</v>
      </c>
      <c r="B3977">
        <f t="shared" si="812"/>
        <v>2</v>
      </c>
      <c r="C3977">
        <f t="shared" si="813"/>
        <v>13</v>
      </c>
      <c r="D3977">
        <f t="shared" si="814"/>
        <v>6</v>
      </c>
      <c r="E3977" t="str">
        <f t="shared" si="815"/>
        <v>ON</v>
      </c>
      <c r="F3977" s="13">
        <f t="shared" si="804"/>
        <v>43509</v>
      </c>
      <c r="G3977" s="14" t="str">
        <f t="shared" si="816"/>
        <v>Avg of 4 NM Projects</v>
      </c>
      <c r="H3977" s="15">
        <f t="shared" si="805"/>
        <v>14</v>
      </c>
      <c r="I3977" s="93">
        <v>28.29</v>
      </c>
      <c r="J3977">
        <f t="shared" si="806"/>
        <v>0.15893258426966292</v>
      </c>
      <c r="K3977" s="4">
        <v>27.18</v>
      </c>
      <c r="L3977" s="4">
        <v>36.99</v>
      </c>
      <c r="M3977" s="16">
        <f t="shared" si="807"/>
        <v>1.0464471000000002</v>
      </c>
      <c r="N3977">
        <f t="shared" si="808"/>
        <v>0</v>
      </c>
      <c r="O3977">
        <f t="shared" si="809"/>
        <v>0</v>
      </c>
      <c r="P3977" s="63">
        <f t="shared" si="810"/>
        <v>0</v>
      </c>
    </row>
    <row r="3978" spans="1:16" x14ac:dyDescent="0.3">
      <c r="A3978">
        <f t="shared" si="811"/>
        <v>2019</v>
      </c>
      <c r="B3978">
        <f t="shared" si="812"/>
        <v>2</v>
      </c>
      <c r="C3978">
        <f t="shared" si="813"/>
        <v>13</v>
      </c>
      <c r="D3978">
        <f t="shared" si="814"/>
        <v>6</v>
      </c>
      <c r="E3978" t="str">
        <f t="shared" si="815"/>
        <v>ON</v>
      </c>
      <c r="F3978" s="13">
        <f t="shared" si="804"/>
        <v>43509</v>
      </c>
      <c r="G3978" s="14" t="str">
        <f t="shared" si="816"/>
        <v>Avg of 4 NM Projects</v>
      </c>
      <c r="H3978" s="15">
        <f t="shared" si="805"/>
        <v>15</v>
      </c>
      <c r="I3978" s="93">
        <v>22.91</v>
      </c>
      <c r="J3978">
        <f t="shared" si="806"/>
        <v>0.12870786516853933</v>
      </c>
      <c r="K3978" s="4">
        <v>27.48</v>
      </c>
      <c r="L3978" s="4">
        <v>34.74</v>
      </c>
      <c r="M3978" s="16">
        <f t="shared" si="807"/>
        <v>0.79589340000000008</v>
      </c>
      <c r="N3978">
        <f t="shared" si="808"/>
        <v>0</v>
      </c>
      <c r="O3978">
        <f t="shared" si="809"/>
        <v>0</v>
      </c>
      <c r="P3978" s="63">
        <f t="shared" si="810"/>
        <v>0</v>
      </c>
    </row>
    <row r="3979" spans="1:16" x14ac:dyDescent="0.3">
      <c r="A3979">
        <f t="shared" si="811"/>
        <v>2019</v>
      </c>
      <c r="B3979">
        <f t="shared" si="812"/>
        <v>2</v>
      </c>
      <c r="C3979">
        <f t="shared" si="813"/>
        <v>13</v>
      </c>
      <c r="D3979">
        <f t="shared" si="814"/>
        <v>6</v>
      </c>
      <c r="E3979" t="str">
        <f t="shared" si="815"/>
        <v>ON</v>
      </c>
      <c r="F3979" s="13">
        <f t="shared" si="804"/>
        <v>43509</v>
      </c>
      <c r="G3979" s="14" t="str">
        <f t="shared" si="816"/>
        <v>Avg of 4 NM Projects</v>
      </c>
      <c r="H3979" s="15">
        <f t="shared" si="805"/>
        <v>16</v>
      </c>
      <c r="I3979" s="93">
        <v>11.01</v>
      </c>
      <c r="J3979">
        <f t="shared" si="806"/>
        <v>6.1853932584269661E-2</v>
      </c>
      <c r="K3979" s="4">
        <v>27.68</v>
      </c>
      <c r="L3979" s="4">
        <v>39.299999999999997</v>
      </c>
      <c r="M3979" s="16">
        <f t="shared" si="807"/>
        <v>0.43269299999999999</v>
      </c>
      <c r="N3979">
        <f t="shared" si="808"/>
        <v>0</v>
      </c>
      <c r="O3979">
        <f t="shared" si="809"/>
        <v>0</v>
      </c>
      <c r="P3979" s="63">
        <f t="shared" si="810"/>
        <v>0</v>
      </c>
    </row>
    <row r="3980" spans="1:16" x14ac:dyDescent="0.3">
      <c r="A3980">
        <f t="shared" si="811"/>
        <v>2019</v>
      </c>
      <c r="B3980">
        <f t="shared" si="812"/>
        <v>2</v>
      </c>
      <c r="C3980">
        <f t="shared" si="813"/>
        <v>13</v>
      </c>
      <c r="D3980">
        <f t="shared" si="814"/>
        <v>6</v>
      </c>
      <c r="E3980" t="str">
        <f t="shared" si="815"/>
        <v>ON</v>
      </c>
      <c r="F3980" s="13">
        <f t="shared" si="804"/>
        <v>43509</v>
      </c>
      <c r="G3980" s="14" t="str">
        <f t="shared" si="816"/>
        <v>Avg of 4 NM Projects</v>
      </c>
      <c r="H3980" s="15">
        <f t="shared" si="805"/>
        <v>17</v>
      </c>
      <c r="I3980" s="93">
        <v>2.69</v>
      </c>
      <c r="J3980">
        <f t="shared" si="806"/>
        <v>1.5112359550561798E-2</v>
      </c>
      <c r="K3980" s="4">
        <v>27.28</v>
      </c>
      <c r="L3980" s="4">
        <v>44.8</v>
      </c>
      <c r="M3980" s="16">
        <f t="shared" si="807"/>
        <v>0.12051199999999998</v>
      </c>
      <c r="N3980">
        <f t="shared" si="808"/>
        <v>0</v>
      </c>
      <c r="O3980">
        <f t="shared" si="809"/>
        <v>0</v>
      </c>
      <c r="P3980" s="63">
        <f t="shared" si="810"/>
        <v>0</v>
      </c>
    </row>
    <row r="3981" spans="1:16" x14ac:dyDescent="0.3">
      <c r="A3981">
        <f t="shared" si="811"/>
        <v>2019</v>
      </c>
      <c r="B3981">
        <f t="shared" si="812"/>
        <v>2</v>
      </c>
      <c r="C3981">
        <f t="shared" si="813"/>
        <v>13</v>
      </c>
      <c r="D3981">
        <f t="shared" si="814"/>
        <v>6</v>
      </c>
      <c r="E3981" t="str">
        <f t="shared" si="815"/>
        <v>ON</v>
      </c>
      <c r="F3981" s="13">
        <f t="shared" si="804"/>
        <v>43509</v>
      </c>
      <c r="G3981" s="14" t="str">
        <f t="shared" si="816"/>
        <v>Avg of 4 NM Projects</v>
      </c>
      <c r="H3981" s="15">
        <f t="shared" si="805"/>
        <v>18</v>
      </c>
      <c r="I3981" s="93">
        <v>-1.8</v>
      </c>
      <c r="J3981">
        <f t="shared" si="806"/>
        <v>-1.0112359550561799E-2</v>
      </c>
      <c r="K3981" s="4">
        <v>40.98</v>
      </c>
      <c r="L3981" s="4">
        <v>70.17</v>
      </c>
      <c r="M3981" s="16">
        <f t="shared" si="807"/>
        <v>-0.126306</v>
      </c>
      <c r="N3981">
        <f t="shared" si="808"/>
        <v>0</v>
      </c>
      <c r="O3981">
        <f t="shared" si="809"/>
        <v>0</v>
      </c>
      <c r="P3981" s="63">
        <f t="shared" si="810"/>
        <v>0</v>
      </c>
    </row>
    <row r="3982" spans="1:16" x14ac:dyDescent="0.3">
      <c r="A3982">
        <f t="shared" si="811"/>
        <v>2019</v>
      </c>
      <c r="B3982">
        <f t="shared" si="812"/>
        <v>2</v>
      </c>
      <c r="C3982">
        <f t="shared" si="813"/>
        <v>13</v>
      </c>
      <c r="D3982">
        <f t="shared" si="814"/>
        <v>6</v>
      </c>
      <c r="E3982" t="str">
        <f t="shared" si="815"/>
        <v>ON</v>
      </c>
      <c r="F3982" s="13">
        <f t="shared" si="804"/>
        <v>43509</v>
      </c>
      <c r="G3982" s="14" t="str">
        <f t="shared" si="816"/>
        <v>Avg of 4 NM Projects</v>
      </c>
      <c r="H3982" s="15">
        <f t="shared" si="805"/>
        <v>19</v>
      </c>
      <c r="I3982" s="93">
        <v>-1.54</v>
      </c>
      <c r="J3982">
        <f t="shared" si="806"/>
        <v>-8.6516853932584268E-3</v>
      </c>
      <c r="K3982" s="4">
        <v>42.77</v>
      </c>
      <c r="L3982" s="4">
        <v>70.8</v>
      </c>
      <c r="M3982" s="16">
        <f t="shared" si="807"/>
        <v>-0.10903199999999999</v>
      </c>
      <c r="N3982">
        <f t="shared" si="808"/>
        <v>0</v>
      </c>
      <c r="O3982">
        <f t="shared" si="809"/>
        <v>0</v>
      </c>
      <c r="P3982" s="63">
        <f t="shared" si="810"/>
        <v>0</v>
      </c>
    </row>
    <row r="3983" spans="1:16" x14ac:dyDescent="0.3">
      <c r="A3983">
        <f t="shared" si="811"/>
        <v>2019</v>
      </c>
      <c r="B3983">
        <f t="shared" si="812"/>
        <v>2</v>
      </c>
      <c r="C3983">
        <f t="shared" si="813"/>
        <v>13</v>
      </c>
      <c r="D3983">
        <f t="shared" si="814"/>
        <v>6</v>
      </c>
      <c r="E3983" t="str">
        <f t="shared" si="815"/>
        <v>ON</v>
      </c>
      <c r="F3983" s="13">
        <f t="shared" si="804"/>
        <v>43509</v>
      </c>
      <c r="G3983" s="14" t="str">
        <f t="shared" si="816"/>
        <v>Avg of 4 NM Projects</v>
      </c>
      <c r="H3983" s="15">
        <f t="shared" si="805"/>
        <v>20</v>
      </c>
      <c r="I3983" s="93">
        <v>-1.54</v>
      </c>
      <c r="J3983">
        <f t="shared" si="806"/>
        <v>-8.6516853932584268E-3</v>
      </c>
      <c r="K3983" s="4">
        <v>31.83</v>
      </c>
      <c r="L3983" s="4">
        <v>65.95</v>
      </c>
      <c r="M3983" s="16">
        <f t="shared" si="807"/>
        <v>-0.101563</v>
      </c>
      <c r="N3983">
        <f t="shared" si="808"/>
        <v>0</v>
      </c>
      <c r="O3983">
        <f t="shared" si="809"/>
        <v>0</v>
      </c>
      <c r="P3983" s="63">
        <f t="shared" si="810"/>
        <v>0</v>
      </c>
    </row>
    <row r="3984" spans="1:16" x14ac:dyDescent="0.3">
      <c r="A3984">
        <f t="shared" si="811"/>
        <v>2019</v>
      </c>
      <c r="B3984">
        <f t="shared" si="812"/>
        <v>2</v>
      </c>
      <c r="C3984">
        <f t="shared" si="813"/>
        <v>13</v>
      </c>
      <c r="D3984">
        <f t="shared" si="814"/>
        <v>6</v>
      </c>
      <c r="E3984" t="str">
        <f t="shared" si="815"/>
        <v>ON</v>
      </c>
      <c r="F3984" s="13">
        <f t="shared" si="804"/>
        <v>43509</v>
      </c>
      <c r="G3984" s="14" t="str">
        <f t="shared" si="816"/>
        <v>Avg of 4 NM Projects</v>
      </c>
      <c r="H3984" s="15">
        <f t="shared" si="805"/>
        <v>21</v>
      </c>
      <c r="I3984" s="93">
        <v>-1.41</v>
      </c>
      <c r="J3984">
        <f t="shared" si="806"/>
        <v>-7.9213483146067416E-3</v>
      </c>
      <c r="K3984" s="4">
        <v>31.76</v>
      </c>
      <c r="L3984" s="4">
        <v>66.86</v>
      </c>
      <c r="M3984" s="16">
        <f t="shared" si="807"/>
        <v>-9.4272599999999998E-2</v>
      </c>
      <c r="N3984">
        <f t="shared" si="808"/>
        <v>0</v>
      </c>
      <c r="O3984">
        <f t="shared" si="809"/>
        <v>0</v>
      </c>
      <c r="P3984" s="63">
        <f t="shared" si="810"/>
        <v>0</v>
      </c>
    </row>
    <row r="3985" spans="1:18" x14ac:dyDescent="0.3">
      <c r="A3985">
        <f t="shared" si="811"/>
        <v>2019</v>
      </c>
      <c r="B3985">
        <f t="shared" si="812"/>
        <v>2</v>
      </c>
      <c r="C3985">
        <f t="shared" si="813"/>
        <v>13</v>
      </c>
      <c r="D3985">
        <f t="shared" si="814"/>
        <v>6</v>
      </c>
      <c r="E3985" t="str">
        <f t="shared" si="815"/>
        <v>ON</v>
      </c>
      <c r="F3985" s="13">
        <f t="shared" si="804"/>
        <v>43509</v>
      </c>
      <c r="G3985" s="14" t="str">
        <f t="shared" si="816"/>
        <v>Avg of 4 NM Projects</v>
      </c>
      <c r="H3985" s="15">
        <f t="shared" si="805"/>
        <v>22</v>
      </c>
      <c r="I3985" s="93">
        <v>-1.4100000000000001</v>
      </c>
      <c r="J3985">
        <f t="shared" si="806"/>
        <v>-7.9213483146067416E-3</v>
      </c>
      <c r="K3985" s="4">
        <v>28.46</v>
      </c>
      <c r="L3985" s="4">
        <v>61.61</v>
      </c>
      <c r="M3985" s="16">
        <f t="shared" si="807"/>
        <v>-8.6870100000000006E-2</v>
      </c>
      <c r="N3985">
        <f t="shared" si="808"/>
        <v>0</v>
      </c>
      <c r="O3985">
        <f t="shared" si="809"/>
        <v>0</v>
      </c>
      <c r="P3985" s="63">
        <f t="shared" si="810"/>
        <v>0</v>
      </c>
    </row>
    <row r="3986" spans="1:18" x14ac:dyDescent="0.3">
      <c r="A3986">
        <f t="shared" si="811"/>
        <v>2019</v>
      </c>
      <c r="B3986">
        <f t="shared" si="812"/>
        <v>2</v>
      </c>
      <c r="C3986">
        <f t="shared" si="813"/>
        <v>13</v>
      </c>
      <c r="D3986">
        <f t="shared" si="814"/>
        <v>6</v>
      </c>
      <c r="E3986" t="str">
        <f t="shared" si="815"/>
        <v>ON</v>
      </c>
      <c r="F3986" s="13">
        <f t="shared" si="804"/>
        <v>43509</v>
      </c>
      <c r="G3986" s="14" t="str">
        <f t="shared" si="816"/>
        <v>Avg of 4 NM Projects</v>
      </c>
      <c r="H3986" s="15">
        <f t="shared" si="805"/>
        <v>23</v>
      </c>
      <c r="I3986" s="93">
        <v>-1.41</v>
      </c>
      <c r="J3986">
        <f t="shared" si="806"/>
        <v>-7.9213483146067416E-3</v>
      </c>
      <c r="K3986" s="4">
        <v>27.36</v>
      </c>
      <c r="L3986" s="4">
        <v>36.18</v>
      </c>
      <c r="M3986" s="16">
        <f t="shared" si="807"/>
        <v>-5.1013799999999998E-2</v>
      </c>
      <c r="N3986">
        <f t="shared" si="808"/>
        <v>0</v>
      </c>
      <c r="O3986">
        <f t="shared" si="809"/>
        <v>0</v>
      </c>
      <c r="P3986" s="63">
        <f t="shared" si="810"/>
        <v>0</v>
      </c>
    </row>
    <row r="3987" spans="1:18" x14ac:dyDescent="0.3">
      <c r="A3987">
        <f t="shared" si="811"/>
        <v>2019</v>
      </c>
      <c r="B3987">
        <f t="shared" si="812"/>
        <v>2</v>
      </c>
      <c r="C3987">
        <f t="shared" si="813"/>
        <v>13</v>
      </c>
      <c r="D3987">
        <f t="shared" si="814"/>
        <v>6</v>
      </c>
      <c r="E3987" t="str">
        <f t="shared" si="815"/>
        <v>OFF</v>
      </c>
      <c r="F3987" s="13">
        <f t="shared" si="804"/>
        <v>43509</v>
      </c>
      <c r="G3987" s="14" t="str">
        <f t="shared" si="816"/>
        <v>Avg of 4 NM Projects</v>
      </c>
      <c r="H3987" s="15">
        <f t="shared" si="805"/>
        <v>24</v>
      </c>
      <c r="I3987" s="93">
        <v>-1.5349999999999999</v>
      </c>
      <c r="J3987">
        <f t="shared" si="806"/>
        <v>-8.6235955056179776E-3</v>
      </c>
      <c r="K3987" s="4">
        <v>24.38</v>
      </c>
      <c r="L3987" s="4">
        <v>25.75</v>
      </c>
      <c r="M3987" s="16">
        <f t="shared" si="807"/>
        <v>-3.9526249999999999E-2</v>
      </c>
      <c r="N3987">
        <f t="shared" si="808"/>
        <v>0</v>
      </c>
      <c r="O3987">
        <f t="shared" si="809"/>
        <v>0</v>
      </c>
      <c r="P3987" s="63">
        <f t="shared" si="810"/>
        <v>0</v>
      </c>
    </row>
    <row r="3988" spans="1:18" x14ac:dyDescent="0.3">
      <c r="A3988">
        <f t="shared" si="811"/>
        <v>2019</v>
      </c>
      <c r="B3988">
        <f t="shared" si="812"/>
        <v>2</v>
      </c>
      <c r="C3988">
        <f t="shared" si="813"/>
        <v>14</v>
      </c>
      <c r="D3988">
        <f t="shared" si="814"/>
        <v>7</v>
      </c>
      <c r="E3988" t="str">
        <f t="shared" si="815"/>
        <v>OFF</v>
      </c>
      <c r="F3988" s="13">
        <f t="shared" si="804"/>
        <v>43510</v>
      </c>
      <c r="G3988" s="14" t="str">
        <f t="shared" si="816"/>
        <v>Avg of 4 NM Projects</v>
      </c>
      <c r="H3988" s="15">
        <f t="shared" si="805"/>
        <v>1</v>
      </c>
      <c r="I3988" s="93">
        <v>-1.41</v>
      </c>
      <c r="J3988">
        <f t="shared" si="806"/>
        <v>-7.9213483146067416E-3</v>
      </c>
      <c r="K3988" s="4">
        <v>29.6</v>
      </c>
      <c r="L3988" s="4">
        <v>32.35</v>
      </c>
      <c r="M3988" s="16">
        <f t="shared" si="807"/>
        <v>-4.5613500000000001E-2</v>
      </c>
      <c r="N3988">
        <f t="shared" si="808"/>
        <v>0</v>
      </c>
      <c r="O3988">
        <f t="shared" si="809"/>
        <v>0</v>
      </c>
      <c r="P3988" s="63">
        <f t="shared" si="810"/>
        <v>0</v>
      </c>
      <c r="Q3988" s="34"/>
      <c r="R3988" s="34"/>
    </row>
    <row r="3989" spans="1:18" x14ac:dyDescent="0.3">
      <c r="A3989">
        <f t="shared" si="811"/>
        <v>2019</v>
      </c>
      <c r="B3989">
        <f t="shared" si="812"/>
        <v>2</v>
      </c>
      <c r="C3989">
        <f t="shared" si="813"/>
        <v>14</v>
      </c>
      <c r="D3989">
        <f t="shared" si="814"/>
        <v>7</v>
      </c>
      <c r="E3989" t="str">
        <f t="shared" si="815"/>
        <v>OFF</v>
      </c>
      <c r="F3989" s="13">
        <f t="shared" si="804"/>
        <v>43510</v>
      </c>
      <c r="G3989" s="14" t="str">
        <f t="shared" si="816"/>
        <v>Avg of 4 NM Projects</v>
      </c>
      <c r="H3989" s="15">
        <f t="shared" si="805"/>
        <v>2</v>
      </c>
      <c r="I3989" s="93">
        <v>-1.67</v>
      </c>
      <c r="J3989">
        <f t="shared" si="806"/>
        <v>-9.382022471910112E-3</v>
      </c>
      <c r="K3989" s="4">
        <v>29.71</v>
      </c>
      <c r="L3989" s="4">
        <v>34.909999999999997</v>
      </c>
      <c r="M3989" s="16">
        <f t="shared" si="807"/>
        <v>-5.8299699999999996E-2</v>
      </c>
      <c r="N3989">
        <f t="shared" si="808"/>
        <v>0</v>
      </c>
      <c r="O3989">
        <f t="shared" si="809"/>
        <v>0</v>
      </c>
      <c r="P3989" s="63">
        <f t="shared" si="810"/>
        <v>0</v>
      </c>
    </row>
    <row r="3990" spans="1:18" x14ac:dyDescent="0.3">
      <c r="A3990">
        <f t="shared" si="811"/>
        <v>2019</v>
      </c>
      <c r="B3990">
        <f t="shared" si="812"/>
        <v>2</v>
      </c>
      <c r="C3990">
        <f t="shared" si="813"/>
        <v>14</v>
      </c>
      <c r="D3990">
        <f t="shared" si="814"/>
        <v>7</v>
      </c>
      <c r="E3990" t="str">
        <f t="shared" si="815"/>
        <v>OFF</v>
      </c>
      <c r="F3990" s="13">
        <f t="shared" si="804"/>
        <v>43510</v>
      </c>
      <c r="G3990" s="14" t="str">
        <f t="shared" si="816"/>
        <v>Avg of 4 NM Projects</v>
      </c>
      <c r="H3990" s="15">
        <f t="shared" si="805"/>
        <v>3</v>
      </c>
      <c r="I3990" s="93">
        <v>-1.54</v>
      </c>
      <c r="J3990">
        <f t="shared" si="806"/>
        <v>-8.6516853932584268E-3</v>
      </c>
      <c r="K3990" s="4">
        <v>26.13</v>
      </c>
      <c r="L3990" s="4">
        <v>34.29</v>
      </c>
      <c r="M3990" s="16">
        <f t="shared" si="807"/>
        <v>-5.2806600000000002E-2</v>
      </c>
      <c r="N3990">
        <f t="shared" si="808"/>
        <v>0</v>
      </c>
      <c r="O3990">
        <f t="shared" si="809"/>
        <v>0</v>
      </c>
      <c r="P3990" s="63">
        <f t="shared" si="810"/>
        <v>0</v>
      </c>
    </row>
    <row r="3991" spans="1:18" x14ac:dyDescent="0.3">
      <c r="A3991">
        <f t="shared" si="811"/>
        <v>2019</v>
      </c>
      <c r="B3991">
        <f t="shared" si="812"/>
        <v>2</v>
      </c>
      <c r="C3991">
        <f t="shared" si="813"/>
        <v>14</v>
      </c>
      <c r="D3991">
        <f t="shared" si="814"/>
        <v>7</v>
      </c>
      <c r="E3991" t="str">
        <f t="shared" si="815"/>
        <v>OFF</v>
      </c>
      <c r="F3991" s="13">
        <f t="shared" si="804"/>
        <v>43510</v>
      </c>
      <c r="G3991" s="14" t="str">
        <f t="shared" si="816"/>
        <v>Avg of 4 NM Projects</v>
      </c>
      <c r="H3991" s="15">
        <f t="shared" si="805"/>
        <v>4</v>
      </c>
      <c r="I3991" s="93">
        <v>-1.67</v>
      </c>
      <c r="J3991">
        <f t="shared" si="806"/>
        <v>-9.382022471910112E-3</v>
      </c>
      <c r="K3991" s="4">
        <v>26.8</v>
      </c>
      <c r="L3991" s="4">
        <v>32.96</v>
      </c>
      <c r="M3991" s="16">
        <f t="shared" si="807"/>
        <v>-5.50432E-2</v>
      </c>
      <c r="N3991">
        <f t="shared" si="808"/>
        <v>0</v>
      </c>
      <c r="O3991">
        <f t="shared" si="809"/>
        <v>0</v>
      </c>
      <c r="P3991" s="63">
        <f t="shared" si="810"/>
        <v>0</v>
      </c>
    </row>
    <row r="3992" spans="1:18" x14ac:dyDescent="0.3">
      <c r="A3992">
        <f t="shared" si="811"/>
        <v>2019</v>
      </c>
      <c r="B3992">
        <f t="shared" si="812"/>
        <v>2</v>
      </c>
      <c r="C3992">
        <f t="shared" si="813"/>
        <v>14</v>
      </c>
      <c r="D3992">
        <f t="shared" si="814"/>
        <v>7</v>
      </c>
      <c r="E3992" t="str">
        <f t="shared" si="815"/>
        <v>OFF</v>
      </c>
      <c r="F3992" s="13">
        <f t="shared" si="804"/>
        <v>43510</v>
      </c>
      <c r="G3992" s="14" t="str">
        <f t="shared" si="816"/>
        <v>Avg of 4 NM Projects</v>
      </c>
      <c r="H3992" s="15">
        <f t="shared" si="805"/>
        <v>5</v>
      </c>
      <c r="I3992" s="93">
        <v>-1.41</v>
      </c>
      <c r="J3992">
        <f t="shared" si="806"/>
        <v>-7.9213483146067416E-3</v>
      </c>
      <c r="K3992" s="4">
        <v>28.47</v>
      </c>
      <c r="L3992" s="4">
        <v>35.94</v>
      </c>
      <c r="M3992" s="16">
        <f t="shared" si="807"/>
        <v>-5.0675399999999995E-2</v>
      </c>
      <c r="N3992">
        <f t="shared" si="808"/>
        <v>0</v>
      </c>
      <c r="O3992">
        <f t="shared" si="809"/>
        <v>0</v>
      </c>
      <c r="P3992" s="63">
        <f t="shared" si="810"/>
        <v>0</v>
      </c>
    </row>
    <row r="3993" spans="1:18" x14ac:dyDescent="0.3">
      <c r="A3993">
        <f t="shared" si="811"/>
        <v>2019</v>
      </c>
      <c r="B3993">
        <f t="shared" si="812"/>
        <v>2</v>
      </c>
      <c r="C3993">
        <f t="shared" si="813"/>
        <v>14</v>
      </c>
      <c r="D3993">
        <f t="shared" si="814"/>
        <v>7</v>
      </c>
      <c r="E3993" t="str">
        <f t="shared" si="815"/>
        <v>OFF</v>
      </c>
      <c r="F3993" s="13">
        <f t="shared" si="804"/>
        <v>43510</v>
      </c>
      <c r="G3993" s="14" t="str">
        <f t="shared" si="816"/>
        <v>Avg of 4 NM Projects</v>
      </c>
      <c r="H3993" s="15">
        <f t="shared" si="805"/>
        <v>6</v>
      </c>
      <c r="I3993" s="93">
        <v>-1.41</v>
      </c>
      <c r="J3993">
        <f t="shared" si="806"/>
        <v>-7.9213483146067416E-3</v>
      </c>
      <c r="K3993" s="4">
        <v>33.83</v>
      </c>
      <c r="L3993" s="4">
        <v>32.25</v>
      </c>
      <c r="M3993" s="16">
        <f t="shared" si="807"/>
        <v>-4.5472499999999999E-2</v>
      </c>
      <c r="N3993">
        <f t="shared" si="808"/>
        <v>0</v>
      </c>
      <c r="O3993">
        <f t="shared" si="809"/>
        <v>0</v>
      </c>
      <c r="P3993" s="63">
        <f t="shared" si="810"/>
        <v>0</v>
      </c>
    </row>
    <row r="3994" spans="1:18" x14ac:dyDescent="0.3">
      <c r="A3994">
        <f t="shared" si="811"/>
        <v>2019</v>
      </c>
      <c r="B3994">
        <f t="shared" si="812"/>
        <v>2</v>
      </c>
      <c r="C3994">
        <f t="shared" si="813"/>
        <v>14</v>
      </c>
      <c r="D3994">
        <f t="shared" si="814"/>
        <v>7</v>
      </c>
      <c r="E3994" t="str">
        <f t="shared" si="815"/>
        <v>OFF</v>
      </c>
      <c r="F3994" s="13">
        <f t="shared" si="804"/>
        <v>43510</v>
      </c>
      <c r="G3994" s="14" t="str">
        <f t="shared" si="816"/>
        <v>Avg of 4 NM Projects</v>
      </c>
      <c r="H3994" s="15">
        <f t="shared" si="805"/>
        <v>7</v>
      </c>
      <c r="I3994" s="93">
        <v>-1.54</v>
      </c>
      <c r="J3994">
        <f t="shared" si="806"/>
        <v>-8.6516853932584268E-3</v>
      </c>
      <c r="K3994" s="4">
        <v>39.57</v>
      </c>
      <c r="L3994" s="4">
        <v>43.2</v>
      </c>
      <c r="M3994" s="16">
        <f t="shared" si="807"/>
        <v>-6.6528000000000004E-2</v>
      </c>
      <c r="N3994">
        <f t="shared" si="808"/>
        <v>0</v>
      </c>
      <c r="O3994">
        <f t="shared" si="809"/>
        <v>0</v>
      </c>
      <c r="P3994" s="63">
        <f t="shared" si="810"/>
        <v>0</v>
      </c>
    </row>
    <row r="3995" spans="1:18" x14ac:dyDescent="0.3">
      <c r="A3995">
        <f t="shared" si="811"/>
        <v>2019</v>
      </c>
      <c r="B3995">
        <f t="shared" si="812"/>
        <v>2</v>
      </c>
      <c r="C3995">
        <f t="shared" si="813"/>
        <v>14</v>
      </c>
      <c r="D3995">
        <f t="shared" si="814"/>
        <v>7</v>
      </c>
      <c r="E3995" t="str">
        <f t="shared" si="815"/>
        <v>OFF</v>
      </c>
      <c r="F3995" s="13">
        <f t="shared" si="804"/>
        <v>43510</v>
      </c>
      <c r="G3995" s="14" t="str">
        <f t="shared" si="816"/>
        <v>Avg of 4 NM Projects</v>
      </c>
      <c r="H3995" s="15">
        <f t="shared" si="805"/>
        <v>8</v>
      </c>
      <c r="I3995" s="93">
        <v>0</v>
      </c>
      <c r="J3995">
        <f t="shared" si="806"/>
        <v>0</v>
      </c>
      <c r="K3995" s="4">
        <v>42.41</v>
      </c>
      <c r="L3995" s="4">
        <v>55.71</v>
      </c>
      <c r="M3995" s="16">
        <f t="shared" si="807"/>
        <v>0</v>
      </c>
      <c r="N3995">
        <f t="shared" si="808"/>
        <v>1</v>
      </c>
      <c r="O3995">
        <f t="shared" si="809"/>
        <v>0</v>
      </c>
      <c r="P3995" s="63">
        <f t="shared" si="810"/>
        <v>0</v>
      </c>
    </row>
    <row r="3996" spans="1:18" x14ac:dyDescent="0.3">
      <c r="A3996">
        <f t="shared" si="811"/>
        <v>2019</v>
      </c>
      <c r="B3996">
        <f t="shared" si="812"/>
        <v>2</v>
      </c>
      <c r="C3996">
        <f t="shared" si="813"/>
        <v>14</v>
      </c>
      <c r="D3996">
        <f t="shared" si="814"/>
        <v>7</v>
      </c>
      <c r="E3996" t="str">
        <f t="shared" si="815"/>
        <v>OFF</v>
      </c>
      <c r="F3996" s="13">
        <f t="shared" si="804"/>
        <v>43510</v>
      </c>
      <c r="G3996" s="14" t="str">
        <f t="shared" si="816"/>
        <v>Avg of 4 NM Projects</v>
      </c>
      <c r="H3996" s="15">
        <f t="shared" si="805"/>
        <v>9</v>
      </c>
      <c r="I3996" s="93">
        <v>4.0950000000000006</v>
      </c>
      <c r="J3996">
        <f t="shared" si="806"/>
        <v>2.3005617977528092E-2</v>
      </c>
      <c r="K3996" s="4">
        <v>37.979999999999997</v>
      </c>
      <c r="L3996" s="4">
        <v>42.93</v>
      </c>
      <c r="M3996" s="16">
        <f t="shared" si="807"/>
        <v>0.17579835000000002</v>
      </c>
      <c r="N3996">
        <f t="shared" si="808"/>
        <v>0</v>
      </c>
      <c r="O3996">
        <f t="shared" si="809"/>
        <v>0</v>
      </c>
      <c r="P3996" s="63">
        <f t="shared" si="810"/>
        <v>0</v>
      </c>
    </row>
    <row r="3997" spans="1:18" x14ac:dyDescent="0.3">
      <c r="A3997">
        <f t="shared" si="811"/>
        <v>2019</v>
      </c>
      <c r="B3997">
        <f t="shared" si="812"/>
        <v>2</v>
      </c>
      <c r="C3997">
        <f t="shared" si="813"/>
        <v>14</v>
      </c>
      <c r="D3997">
        <f t="shared" si="814"/>
        <v>7</v>
      </c>
      <c r="E3997" t="str">
        <f t="shared" si="815"/>
        <v>OFF</v>
      </c>
      <c r="F3997" s="13">
        <f t="shared" ref="F3997:F4060" si="817">+F3973+1</f>
        <v>43510</v>
      </c>
      <c r="G3997" s="14" t="str">
        <f t="shared" si="816"/>
        <v>Avg of 4 NM Projects</v>
      </c>
      <c r="H3997" s="15">
        <f t="shared" ref="H3997:H4060" si="818">H3973</f>
        <v>10</v>
      </c>
      <c r="I3997" s="93">
        <v>3.71</v>
      </c>
      <c r="J3997">
        <f t="shared" si="806"/>
        <v>2.0842696629213484E-2</v>
      </c>
      <c r="K3997" s="4">
        <v>33.799999999999997</v>
      </c>
      <c r="L3997" s="4">
        <v>32.520000000000003</v>
      </c>
      <c r="M3997" s="16">
        <f t="shared" si="807"/>
        <v>0.12064920000000001</v>
      </c>
      <c r="N3997">
        <f t="shared" si="808"/>
        <v>0</v>
      </c>
      <c r="O3997">
        <f t="shared" si="809"/>
        <v>0</v>
      </c>
      <c r="P3997" s="63">
        <f t="shared" si="810"/>
        <v>0</v>
      </c>
    </row>
    <row r="3998" spans="1:18" x14ac:dyDescent="0.3">
      <c r="A3998">
        <f t="shared" si="811"/>
        <v>2019</v>
      </c>
      <c r="B3998">
        <f t="shared" si="812"/>
        <v>2</v>
      </c>
      <c r="C3998">
        <f t="shared" si="813"/>
        <v>14</v>
      </c>
      <c r="D3998">
        <f t="shared" si="814"/>
        <v>7</v>
      </c>
      <c r="E3998" t="str">
        <f t="shared" si="815"/>
        <v>OFF</v>
      </c>
      <c r="F3998" s="13">
        <f t="shared" si="817"/>
        <v>43510</v>
      </c>
      <c r="G3998" s="14" t="str">
        <f t="shared" si="816"/>
        <v>Avg of 4 NM Projects</v>
      </c>
      <c r="H3998" s="15">
        <f t="shared" si="818"/>
        <v>11</v>
      </c>
      <c r="I3998" s="93">
        <v>8.7050000000000001</v>
      </c>
      <c r="J3998">
        <f t="shared" si="806"/>
        <v>4.8904494382022469E-2</v>
      </c>
      <c r="K3998" s="4">
        <v>32.69</v>
      </c>
      <c r="L3998" s="4">
        <v>26.87</v>
      </c>
      <c r="M3998" s="16">
        <f t="shared" si="807"/>
        <v>0.23390335000000001</v>
      </c>
      <c r="N3998">
        <f t="shared" si="808"/>
        <v>0</v>
      </c>
      <c r="O3998">
        <f t="shared" si="809"/>
        <v>0</v>
      </c>
      <c r="P3998" s="63">
        <f t="shared" si="810"/>
        <v>0</v>
      </c>
    </row>
    <row r="3999" spans="1:18" x14ac:dyDescent="0.3">
      <c r="A3999">
        <f t="shared" si="811"/>
        <v>2019</v>
      </c>
      <c r="B3999">
        <f t="shared" si="812"/>
        <v>2</v>
      </c>
      <c r="C3999">
        <f t="shared" si="813"/>
        <v>14</v>
      </c>
      <c r="D3999">
        <f t="shared" si="814"/>
        <v>7</v>
      </c>
      <c r="E3999" t="str">
        <f t="shared" si="815"/>
        <v>OFF</v>
      </c>
      <c r="F3999" s="13">
        <f t="shared" si="817"/>
        <v>43510</v>
      </c>
      <c r="G3999" s="14" t="str">
        <f t="shared" si="816"/>
        <v>Avg of 4 NM Projects</v>
      </c>
      <c r="H3999" s="15">
        <f t="shared" si="818"/>
        <v>12</v>
      </c>
      <c r="I3999" s="93">
        <v>14.714999999999998</v>
      </c>
      <c r="J3999">
        <f t="shared" si="806"/>
        <v>8.2668539325842685E-2</v>
      </c>
      <c r="K3999" s="4">
        <v>27.83</v>
      </c>
      <c r="L3999" s="4">
        <v>25.69</v>
      </c>
      <c r="M3999" s="16">
        <f t="shared" si="807"/>
        <v>0.37802835000000001</v>
      </c>
      <c r="N3999">
        <f t="shared" si="808"/>
        <v>0</v>
      </c>
      <c r="O3999">
        <f t="shared" si="809"/>
        <v>0</v>
      </c>
      <c r="P3999" s="63">
        <f t="shared" si="810"/>
        <v>0</v>
      </c>
    </row>
    <row r="4000" spans="1:18" x14ac:dyDescent="0.3">
      <c r="A4000">
        <f t="shared" si="811"/>
        <v>2019</v>
      </c>
      <c r="B4000">
        <f t="shared" si="812"/>
        <v>2</v>
      </c>
      <c r="C4000">
        <f t="shared" si="813"/>
        <v>14</v>
      </c>
      <c r="D4000">
        <f t="shared" si="814"/>
        <v>7</v>
      </c>
      <c r="E4000" t="str">
        <f t="shared" si="815"/>
        <v>OFF</v>
      </c>
      <c r="F4000" s="13">
        <f t="shared" si="817"/>
        <v>43510</v>
      </c>
      <c r="G4000" s="14" t="str">
        <f t="shared" si="816"/>
        <v>Avg of 4 NM Projects</v>
      </c>
      <c r="H4000" s="15">
        <f t="shared" si="818"/>
        <v>13</v>
      </c>
      <c r="I4000" s="93">
        <v>23.554999999999996</v>
      </c>
      <c r="J4000">
        <f t="shared" si="806"/>
        <v>0.13233146067415727</v>
      </c>
      <c r="K4000" s="4">
        <v>28.57</v>
      </c>
      <c r="L4000" s="4">
        <v>22.59</v>
      </c>
      <c r="M4000" s="16">
        <f t="shared" si="807"/>
        <v>0.53210744999999982</v>
      </c>
      <c r="N4000">
        <f t="shared" si="808"/>
        <v>0</v>
      </c>
      <c r="O4000">
        <f t="shared" si="809"/>
        <v>0</v>
      </c>
      <c r="P4000" s="63">
        <f t="shared" si="810"/>
        <v>0</v>
      </c>
    </row>
    <row r="4001" spans="1:18" x14ac:dyDescent="0.3">
      <c r="A4001">
        <f t="shared" si="811"/>
        <v>2019</v>
      </c>
      <c r="B4001">
        <f t="shared" si="812"/>
        <v>2</v>
      </c>
      <c r="C4001">
        <f t="shared" si="813"/>
        <v>14</v>
      </c>
      <c r="D4001">
        <f t="shared" si="814"/>
        <v>7</v>
      </c>
      <c r="E4001" t="str">
        <f t="shared" si="815"/>
        <v>OFF</v>
      </c>
      <c r="F4001" s="13">
        <f t="shared" si="817"/>
        <v>43510</v>
      </c>
      <c r="G4001" s="14" t="str">
        <f t="shared" si="816"/>
        <v>Avg of 4 NM Projects</v>
      </c>
      <c r="H4001" s="15">
        <f t="shared" si="818"/>
        <v>14</v>
      </c>
      <c r="I4001" s="93">
        <v>43.39</v>
      </c>
      <c r="J4001">
        <f t="shared" si="806"/>
        <v>0.24376404494382023</v>
      </c>
      <c r="K4001" s="4">
        <v>26.78</v>
      </c>
      <c r="L4001" s="4">
        <v>22.21</v>
      </c>
      <c r="M4001" s="16">
        <f t="shared" si="807"/>
        <v>0.96369190000000005</v>
      </c>
      <c r="N4001">
        <f t="shared" si="808"/>
        <v>0</v>
      </c>
      <c r="O4001">
        <f t="shared" si="809"/>
        <v>0</v>
      </c>
      <c r="P4001" s="63">
        <f t="shared" si="810"/>
        <v>0</v>
      </c>
    </row>
    <row r="4002" spans="1:18" x14ac:dyDescent="0.3">
      <c r="A4002">
        <f t="shared" si="811"/>
        <v>2019</v>
      </c>
      <c r="B4002">
        <f t="shared" si="812"/>
        <v>2</v>
      </c>
      <c r="C4002">
        <f t="shared" si="813"/>
        <v>14</v>
      </c>
      <c r="D4002">
        <f t="shared" si="814"/>
        <v>7</v>
      </c>
      <c r="E4002" t="str">
        <f t="shared" si="815"/>
        <v>OFF</v>
      </c>
      <c r="F4002" s="13">
        <f t="shared" si="817"/>
        <v>43510</v>
      </c>
      <c r="G4002" s="14" t="str">
        <f t="shared" si="816"/>
        <v>Avg of 4 NM Projects</v>
      </c>
      <c r="H4002" s="15">
        <f t="shared" si="818"/>
        <v>15</v>
      </c>
      <c r="I4002" s="93">
        <v>41.854999999999997</v>
      </c>
      <c r="J4002">
        <f t="shared" si="806"/>
        <v>0.23514044943820223</v>
      </c>
      <c r="K4002" s="4">
        <v>26.97</v>
      </c>
      <c r="L4002" s="4">
        <v>22.37</v>
      </c>
      <c r="M4002" s="16">
        <f t="shared" si="807"/>
        <v>0.93629635</v>
      </c>
      <c r="N4002">
        <f t="shared" si="808"/>
        <v>0</v>
      </c>
      <c r="O4002">
        <f t="shared" si="809"/>
        <v>0</v>
      </c>
      <c r="P4002" s="63">
        <f t="shared" si="810"/>
        <v>0</v>
      </c>
    </row>
    <row r="4003" spans="1:18" x14ac:dyDescent="0.3">
      <c r="A4003">
        <f t="shared" si="811"/>
        <v>2019</v>
      </c>
      <c r="B4003">
        <f t="shared" si="812"/>
        <v>2</v>
      </c>
      <c r="C4003">
        <f t="shared" si="813"/>
        <v>14</v>
      </c>
      <c r="D4003">
        <f t="shared" si="814"/>
        <v>7</v>
      </c>
      <c r="E4003" t="str">
        <f t="shared" si="815"/>
        <v>OFF</v>
      </c>
      <c r="F4003" s="13">
        <f t="shared" si="817"/>
        <v>43510</v>
      </c>
      <c r="G4003" s="14" t="str">
        <f t="shared" si="816"/>
        <v>Avg of 4 NM Projects</v>
      </c>
      <c r="H4003" s="15">
        <f t="shared" si="818"/>
        <v>16</v>
      </c>
      <c r="I4003" s="93">
        <v>31.734999999999999</v>
      </c>
      <c r="J4003">
        <f t="shared" si="806"/>
        <v>0.17828651685393257</v>
      </c>
      <c r="K4003" s="4">
        <v>26.68</v>
      </c>
      <c r="L4003" s="4">
        <v>24.91</v>
      </c>
      <c r="M4003" s="16">
        <f t="shared" si="807"/>
        <v>0.79051885</v>
      </c>
      <c r="N4003">
        <f t="shared" si="808"/>
        <v>0</v>
      </c>
      <c r="O4003">
        <f t="shared" si="809"/>
        <v>0</v>
      </c>
      <c r="P4003" s="63">
        <f t="shared" si="810"/>
        <v>0</v>
      </c>
    </row>
    <row r="4004" spans="1:18" x14ac:dyDescent="0.3">
      <c r="A4004">
        <f t="shared" si="811"/>
        <v>2019</v>
      </c>
      <c r="B4004">
        <f t="shared" si="812"/>
        <v>2</v>
      </c>
      <c r="C4004">
        <f t="shared" si="813"/>
        <v>14</v>
      </c>
      <c r="D4004">
        <f t="shared" si="814"/>
        <v>7</v>
      </c>
      <c r="E4004" t="str">
        <f t="shared" si="815"/>
        <v>OFF</v>
      </c>
      <c r="F4004" s="13">
        <f t="shared" si="817"/>
        <v>43510</v>
      </c>
      <c r="G4004" s="14" t="str">
        <f t="shared" si="816"/>
        <v>Avg of 4 NM Projects</v>
      </c>
      <c r="H4004" s="15">
        <f t="shared" si="818"/>
        <v>17</v>
      </c>
      <c r="I4004" s="93">
        <v>14.335000000000001</v>
      </c>
      <c r="J4004">
        <f t="shared" si="806"/>
        <v>8.0533707865168544E-2</v>
      </c>
      <c r="K4004" s="4">
        <v>29.71</v>
      </c>
      <c r="L4004" s="4">
        <v>26.33</v>
      </c>
      <c r="M4004" s="16">
        <f t="shared" si="807"/>
        <v>0.37744054999999999</v>
      </c>
      <c r="N4004">
        <f t="shared" si="808"/>
        <v>0</v>
      </c>
      <c r="O4004">
        <f t="shared" si="809"/>
        <v>0</v>
      </c>
      <c r="P4004" s="63">
        <f t="shared" si="810"/>
        <v>0</v>
      </c>
    </row>
    <row r="4005" spans="1:18" x14ac:dyDescent="0.3">
      <c r="A4005">
        <f t="shared" si="811"/>
        <v>2019</v>
      </c>
      <c r="B4005">
        <f t="shared" si="812"/>
        <v>2</v>
      </c>
      <c r="C4005">
        <f t="shared" si="813"/>
        <v>14</v>
      </c>
      <c r="D4005">
        <f t="shared" si="814"/>
        <v>7</v>
      </c>
      <c r="E4005" t="str">
        <f t="shared" si="815"/>
        <v>OFF</v>
      </c>
      <c r="F4005" s="13">
        <f t="shared" si="817"/>
        <v>43510</v>
      </c>
      <c r="G4005" s="14" t="str">
        <f t="shared" si="816"/>
        <v>Avg of 4 NM Projects</v>
      </c>
      <c r="H4005" s="15">
        <f t="shared" si="818"/>
        <v>18</v>
      </c>
      <c r="I4005" s="93">
        <v>-1.4100000000000001</v>
      </c>
      <c r="J4005">
        <f t="shared" si="806"/>
        <v>-7.9213483146067416E-3</v>
      </c>
      <c r="K4005" s="4">
        <v>41.56</v>
      </c>
      <c r="L4005" s="4">
        <v>29.44</v>
      </c>
      <c r="M4005" s="16">
        <f t="shared" si="807"/>
        <v>-4.1510400000000003E-2</v>
      </c>
      <c r="N4005">
        <f t="shared" si="808"/>
        <v>0</v>
      </c>
      <c r="O4005">
        <f t="shared" si="809"/>
        <v>0</v>
      </c>
      <c r="P4005" s="63">
        <f t="shared" si="810"/>
        <v>0</v>
      </c>
    </row>
    <row r="4006" spans="1:18" x14ac:dyDescent="0.3">
      <c r="A4006">
        <f t="shared" si="811"/>
        <v>2019</v>
      </c>
      <c r="B4006">
        <f t="shared" si="812"/>
        <v>2</v>
      </c>
      <c r="C4006">
        <f t="shared" si="813"/>
        <v>14</v>
      </c>
      <c r="D4006">
        <f t="shared" si="814"/>
        <v>7</v>
      </c>
      <c r="E4006" t="str">
        <f t="shared" si="815"/>
        <v>OFF</v>
      </c>
      <c r="F4006" s="13">
        <f t="shared" si="817"/>
        <v>43510</v>
      </c>
      <c r="G4006" s="14" t="str">
        <f t="shared" si="816"/>
        <v>Avg of 4 NM Projects</v>
      </c>
      <c r="H4006" s="15">
        <f t="shared" si="818"/>
        <v>19</v>
      </c>
      <c r="I4006" s="93">
        <v>-1.28</v>
      </c>
      <c r="J4006">
        <f t="shared" si="806"/>
        <v>-7.1910112359550565E-3</v>
      </c>
      <c r="K4006" s="4">
        <v>44.29</v>
      </c>
      <c r="L4006" s="4">
        <v>42.1</v>
      </c>
      <c r="M4006" s="16">
        <f t="shared" si="807"/>
        <v>-5.3888000000000005E-2</v>
      </c>
      <c r="N4006">
        <f t="shared" si="808"/>
        <v>0</v>
      </c>
      <c r="O4006">
        <f t="shared" si="809"/>
        <v>0</v>
      </c>
      <c r="P4006" s="63">
        <f t="shared" si="810"/>
        <v>0</v>
      </c>
    </row>
    <row r="4007" spans="1:18" x14ac:dyDescent="0.3">
      <c r="A4007">
        <f t="shared" si="811"/>
        <v>2019</v>
      </c>
      <c r="B4007">
        <f t="shared" si="812"/>
        <v>2</v>
      </c>
      <c r="C4007">
        <f t="shared" si="813"/>
        <v>14</v>
      </c>
      <c r="D4007">
        <f t="shared" si="814"/>
        <v>7</v>
      </c>
      <c r="E4007" t="str">
        <f t="shared" si="815"/>
        <v>OFF</v>
      </c>
      <c r="F4007" s="13">
        <f t="shared" si="817"/>
        <v>43510</v>
      </c>
      <c r="G4007" s="14" t="str">
        <f t="shared" si="816"/>
        <v>Avg of 4 NM Projects</v>
      </c>
      <c r="H4007" s="15">
        <f t="shared" si="818"/>
        <v>20</v>
      </c>
      <c r="I4007" s="93">
        <v>-1.2799999999999998</v>
      </c>
      <c r="J4007">
        <f t="shared" si="806"/>
        <v>-7.1910112359550547E-3</v>
      </c>
      <c r="K4007" s="4">
        <v>38.549999999999997</v>
      </c>
      <c r="L4007" s="4">
        <v>48.56</v>
      </c>
      <c r="M4007" s="16">
        <f t="shared" si="807"/>
        <v>-6.2156799999999998E-2</v>
      </c>
      <c r="N4007">
        <f t="shared" si="808"/>
        <v>0</v>
      </c>
      <c r="O4007">
        <f t="shared" si="809"/>
        <v>0</v>
      </c>
      <c r="P4007" s="63">
        <f t="shared" si="810"/>
        <v>0</v>
      </c>
    </row>
    <row r="4008" spans="1:18" x14ac:dyDescent="0.3">
      <c r="A4008">
        <f t="shared" si="811"/>
        <v>2019</v>
      </c>
      <c r="B4008">
        <f t="shared" si="812"/>
        <v>2</v>
      </c>
      <c r="C4008">
        <f t="shared" si="813"/>
        <v>14</v>
      </c>
      <c r="D4008">
        <f t="shared" si="814"/>
        <v>7</v>
      </c>
      <c r="E4008" t="str">
        <f t="shared" si="815"/>
        <v>OFF</v>
      </c>
      <c r="F4008" s="13">
        <f t="shared" si="817"/>
        <v>43510</v>
      </c>
      <c r="G4008" s="14" t="str">
        <f t="shared" si="816"/>
        <v>Avg of 4 NM Projects</v>
      </c>
      <c r="H4008" s="15">
        <f t="shared" si="818"/>
        <v>21</v>
      </c>
      <c r="I4008" s="93">
        <v>-1.4100000000000001</v>
      </c>
      <c r="J4008">
        <f t="shared" si="806"/>
        <v>-7.9213483146067416E-3</v>
      </c>
      <c r="K4008" s="4">
        <v>31.87</v>
      </c>
      <c r="L4008" s="4">
        <v>48.98</v>
      </c>
      <c r="M4008" s="16">
        <f t="shared" si="807"/>
        <v>-6.9061800000000007E-2</v>
      </c>
      <c r="N4008">
        <f t="shared" si="808"/>
        <v>0</v>
      </c>
      <c r="O4008">
        <f t="shared" si="809"/>
        <v>0</v>
      </c>
      <c r="P4008" s="63">
        <f t="shared" si="810"/>
        <v>0</v>
      </c>
    </row>
    <row r="4009" spans="1:18" x14ac:dyDescent="0.3">
      <c r="A4009">
        <f t="shared" si="811"/>
        <v>2019</v>
      </c>
      <c r="B4009">
        <f t="shared" si="812"/>
        <v>2</v>
      </c>
      <c r="C4009">
        <f t="shared" si="813"/>
        <v>14</v>
      </c>
      <c r="D4009">
        <f t="shared" si="814"/>
        <v>7</v>
      </c>
      <c r="E4009" t="str">
        <f t="shared" si="815"/>
        <v>OFF</v>
      </c>
      <c r="F4009" s="13">
        <f t="shared" si="817"/>
        <v>43510</v>
      </c>
      <c r="G4009" s="14" t="str">
        <f t="shared" si="816"/>
        <v>Avg of 4 NM Projects</v>
      </c>
      <c r="H4009" s="15">
        <f t="shared" si="818"/>
        <v>22</v>
      </c>
      <c r="I4009" s="93">
        <v>-1.4100000000000001</v>
      </c>
      <c r="J4009">
        <f t="shared" si="806"/>
        <v>-7.9213483146067416E-3</v>
      </c>
      <c r="K4009" s="4">
        <v>30.66</v>
      </c>
      <c r="L4009" s="4">
        <v>31.34</v>
      </c>
      <c r="M4009" s="16">
        <f t="shared" si="807"/>
        <v>-4.4189400000000004E-2</v>
      </c>
      <c r="N4009">
        <f t="shared" si="808"/>
        <v>0</v>
      </c>
      <c r="O4009">
        <f t="shared" si="809"/>
        <v>0</v>
      </c>
      <c r="P4009" s="63">
        <f t="shared" si="810"/>
        <v>0</v>
      </c>
    </row>
    <row r="4010" spans="1:18" x14ac:dyDescent="0.3">
      <c r="A4010">
        <f t="shared" si="811"/>
        <v>2019</v>
      </c>
      <c r="B4010">
        <f t="shared" si="812"/>
        <v>2</v>
      </c>
      <c r="C4010">
        <f t="shared" si="813"/>
        <v>14</v>
      </c>
      <c r="D4010">
        <f t="shared" si="814"/>
        <v>7</v>
      </c>
      <c r="E4010" t="str">
        <f t="shared" si="815"/>
        <v>OFF</v>
      </c>
      <c r="F4010" s="13">
        <f t="shared" si="817"/>
        <v>43510</v>
      </c>
      <c r="G4010" s="14" t="str">
        <f t="shared" si="816"/>
        <v>Avg of 4 NM Projects</v>
      </c>
      <c r="H4010" s="15">
        <f t="shared" si="818"/>
        <v>23</v>
      </c>
      <c r="I4010" s="93">
        <v>-1.4100000000000001</v>
      </c>
      <c r="J4010">
        <f t="shared" si="806"/>
        <v>-7.9213483146067416E-3</v>
      </c>
      <c r="K4010" s="4">
        <v>25.28</v>
      </c>
      <c r="L4010" s="4">
        <v>24.27</v>
      </c>
      <c r="M4010" s="16">
        <f t="shared" si="807"/>
        <v>-3.42207E-2</v>
      </c>
      <c r="N4010">
        <f t="shared" si="808"/>
        <v>0</v>
      </c>
      <c r="O4010">
        <f t="shared" si="809"/>
        <v>0</v>
      </c>
      <c r="P4010" s="63">
        <f t="shared" si="810"/>
        <v>0</v>
      </c>
    </row>
    <row r="4011" spans="1:18" x14ac:dyDescent="0.3">
      <c r="A4011">
        <f t="shared" si="811"/>
        <v>2019</v>
      </c>
      <c r="B4011">
        <f t="shared" si="812"/>
        <v>2</v>
      </c>
      <c r="C4011">
        <f t="shared" si="813"/>
        <v>14</v>
      </c>
      <c r="D4011">
        <f t="shared" si="814"/>
        <v>7</v>
      </c>
      <c r="E4011" t="str">
        <f t="shared" si="815"/>
        <v>OFF</v>
      </c>
      <c r="F4011" s="13">
        <f t="shared" si="817"/>
        <v>43510</v>
      </c>
      <c r="G4011" s="14" t="str">
        <f t="shared" si="816"/>
        <v>Avg of 4 NM Projects</v>
      </c>
      <c r="H4011" s="15">
        <f t="shared" si="818"/>
        <v>24</v>
      </c>
      <c r="I4011" s="93">
        <v>-1.4100000000000001</v>
      </c>
      <c r="J4011">
        <f t="shared" si="806"/>
        <v>-7.9213483146067416E-3</v>
      </c>
      <c r="K4011" s="4">
        <v>27.18</v>
      </c>
      <c r="L4011" s="4">
        <v>37.01</v>
      </c>
      <c r="M4011" s="16">
        <f t="shared" si="807"/>
        <v>-5.2184100000000004E-2</v>
      </c>
      <c r="N4011">
        <f t="shared" si="808"/>
        <v>0</v>
      </c>
      <c r="O4011">
        <f t="shared" si="809"/>
        <v>0</v>
      </c>
      <c r="P4011" s="63">
        <f t="shared" si="810"/>
        <v>0</v>
      </c>
    </row>
    <row r="4012" spans="1:18" x14ac:dyDescent="0.3">
      <c r="A4012">
        <f t="shared" si="811"/>
        <v>2019</v>
      </c>
      <c r="B4012">
        <f t="shared" si="812"/>
        <v>2</v>
      </c>
      <c r="C4012">
        <f t="shared" si="813"/>
        <v>15</v>
      </c>
      <c r="D4012">
        <f t="shared" si="814"/>
        <v>1</v>
      </c>
      <c r="E4012" t="str">
        <f t="shared" si="815"/>
        <v>OFF</v>
      </c>
      <c r="F4012" s="13">
        <f t="shared" si="817"/>
        <v>43511</v>
      </c>
      <c r="G4012" s="14" t="str">
        <f t="shared" si="816"/>
        <v>Avg of 4 NM Projects</v>
      </c>
      <c r="H4012" s="15">
        <f t="shared" si="818"/>
        <v>1</v>
      </c>
      <c r="I4012" s="93">
        <v>-1.1499999999999999</v>
      </c>
      <c r="J4012">
        <f t="shared" si="806"/>
        <v>-6.4606741573033704E-3</v>
      </c>
      <c r="K4012" s="4">
        <v>28.79</v>
      </c>
      <c r="L4012" s="4">
        <v>34.15</v>
      </c>
      <c r="M4012" s="16">
        <f t="shared" si="807"/>
        <v>-3.9272499999999995E-2</v>
      </c>
      <c r="N4012">
        <f t="shared" si="808"/>
        <v>0</v>
      </c>
      <c r="O4012">
        <f t="shared" si="809"/>
        <v>0</v>
      </c>
      <c r="P4012" s="63">
        <f t="shared" si="810"/>
        <v>0</v>
      </c>
      <c r="Q4012" s="34"/>
      <c r="R4012" s="34"/>
    </row>
    <row r="4013" spans="1:18" x14ac:dyDescent="0.3">
      <c r="A4013">
        <f t="shared" si="811"/>
        <v>2019</v>
      </c>
      <c r="B4013">
        <f t="shared" si="812"/>
        <v>2</v>
      </c>
      <c r="C4013">
        <f t="shared" si="813"/>
        <v>15</v>
      </c>
      <c r="D4013">
        <f t="shared" si="814"/>
        <v>1</v>
      </c>
      <c r="E4013" t="str">
        <f t="shared" si="815"/>
        <v>OFF</v>
      </c>
      <c r="F4013" s="13">
        <f t="shared" si="817"/>
        <v>43511</v>
      </c>
      <c r="G4013" s="14" t="str">
        <f t="shared" si="816"/>
        <v>Avg of 4 NM Projects</v>
      </c>
      <c r="H4013" s="15">
        <f t="shared" si="818"/>
        <v>2</v>
      </c>
      <c r="I4013" s="93">
        <v>-1.28</v>
      </c>
      <c r="J4013">
        <f t="shared" si="806"/>
        <v>-7.1910112359550565E-3</v>
      </c>
      <c r="K4013" s="4">
        <v>28.56</v>
      </c>
      <c r="L4013" s="4">
        <v>41.58</v>
      </c>
      <c r="M4013" s="16">
        <f t="shared" si="807"/>
        <v>-5.3222400000000003E-2</v>
      </c>
      <c r="N4013">
        <f t="shared" si="808"/>
        <v>0</v>
      </c>
      <c r="O4013">
        <f t="shared" si="809"/>
        <v>0</v>
      </c>
      <c r="P4013" s="63">
        <f t="shared" si="810"/>
        <v>0</v>
      </c>
    </row>
    <row r="4014" spans="1:18" x14ac:dyDescent="0.3">
      <c r="A4014">
        <f t="shared" si="811"/>
        <v>2019</v>
      </c>
      <c r="B4014">
        <f t="shared" si="812"/>
        <v>2</v>
      </c>
      <c r="C4014">
        <f t="shared" si="813"/>
        <v>15</v>
      </c>
      <c r="D4014">
        <f t="shared" si="814"/>
        <v>1</v>
      </c>
      <c r="E4014" t="str">
        <f t="shared" si="815"/>
        <v>OFF</v>
      </c>
      <c r="F4014" s="13">
        <f t="shared" si="817"/>
        <v>43511</v>
      </c>
      <c r="G4014" s="14" t="str">
        <f t="shared" si="816"/>
        <v>Avg of 4 NM Projects</v>
      </c>
      <c r="H4014" s="15">
        <f t="shared" si="818"/>
        <v>3</v>
      </c>
      <c r="I4014" s="93">
        <v>-1.28</v>
      </c>
      <c r="J4014">
        <f t="shared" si="806"/>
        <v>-7.1910112359550565E-3</v>
      </c>
      <c r="K4014" s="4">
        <v>28.48</v>
      </c>
      <c r="L4014" s="4">
        <v>49.65</v>
      </c>
      <c r="M4014" s="16">
        <f t="shared" si="807"/>
        <v>-6.3551999999999997E-2</v>
      </c>
      <c r="N4014">
        <f t="shared" si="808"/>
        <v>0</v>
      </c>
      <c r="O4014">
        <f t="shared" si="809"/>
        <v>0</v>
      </c>
      <c r="P4014" s="63">
        <f t="shared" si="810"/>
        <v>0</v>
      </c>
    </row>
    <row r="4015" spans="1:18" x14ac:dyDescent="0.3">
      <c r="A4015">
        <f t="shared" si="811"/>
        <v>2019</v>
      </c>
      <c r="B4015">
        <f t="shared" si="812"/>
        <v>2</v>
      </c>
      <c r="C4015">
        <f t="shared" si="813"/>
        <v>15</v>
      </c>
      <c r="D4015">
        <f t="shared" si="814"/>
        <v>1</v>
      </c>
      <c r="E4015" t="str">
        <f t="shared" si="815"/>
        <v>OFF</v>
      </c>
      <c r="F4015" s="13">
        <f t="shared" si="817"/>
        <v>43511</v>
      </c>
      <c r="G4015" s="14" t="str">
        <f t="shared" si="816"/>
        <v>Avg of 4 NM Projects</v>
      </c>
      <c r="H4015" s="15">
        <f t="shared" si="818"/>
        <v>4</v>
      </c>
      <c r="I4015" s="93">
        <v>-1.4100000000000001</v>
      </c>
      <c r="J4015">
        <f t="shared" si="806"/>
        <v>-7.9213483146067416E-3</v>
      </c>
      <c r="K4015" s="4">
        <v>27.53</v>
      </c>
      <c r="L4015" s="4">
        <v>26.26</v>
      </c>
      <c r="M4015" s="16">
        <f t="shared" si="807"/>
        <v>-3.7026600000000007E-2</v>
      </c>
      <c r="N4015">
        <f t="shared" si="808"/>
        <v>0</v>
      </c>
      <c r="O4015">
        <f t="shared" si="809"/>
        <v>0</v>
      </c>
      <c r="P4015" s="63">
        <f t="shared" si="810"/>
        <v>0</v>
      </c>
    </row>
    <row r="4016" spans="1:18" x14ac:dyDescent="0.3">
      <c r="A4016">
        <f t="shared" si="811"/>
        <v>2019</v>
      </c>
      <c r="B4016">
        <f t="shared" si="812"/>
        <v>2</v>
      </c>
      <c r="C4016">
        <f t="shared" si="813"/>
        <v>15</v>
      </c>
      <c r="D4016">
        <f t="shared" si="814"/>
        <v>1</v>
      </c>
      <c r="E4016" t="str">
        <f t="shared" si="815"/>
        <v>OFF</v>
      </c>
      <c r="F4016" s="13">
        <f t="shared" si="817"/>
        <v>43511</v>
      </c>
      <c r="G4016" s="14" t="str">
        <f t="shared" si="816"/>
        <v>Avg of 4 NM Projects</v>
      </c>
      <c r="H4016" s="15">
        <f t="shared" si="818"/>
        <v>5</v>
      </c>
      <c r="I4016" s="93">
        <v>-1.54</v>
      </c>
      <c r="J4016">
        <f t="shared" si="806"/>
        <v>-8.6516853932584268E-3</v>
      </c>
      <c r="K4016" s="4">
        <v>27.54</v>
      </c>
      <c r="L4016" s="4">
        <v>25.67</v>
      </c>
      <c r="M4016" s="16">
        <f t="shared" si="807"/>
        <v>-3.9531800000000006E-2</v>
      </c>
      <c r="N4016">
        <f t="shared" si="808"/>
        <v>0</v>
      </c>
      <c r="O4016">
        <f t="shared" si="809"/>
        <v>0</v>
      </c>
      <c r="P4016" s="63">
        <f t="shared" si="810"/>
        <v>0</v>
      </c>
    </row>
    <row r="4017" spans="1:16" x14ac:dyDescent="0.3">
      <c r="A4017">
        <f t="shared" si="811"/>
        <v>2019</v>
      </c>
      <c r="B4017">
        <f t="shared" si="812"/>
        <v>2</v>
      </c>
      <c r="C4017">
        <f t="shared" si="813"/>
        <v>15</v>
      </c>
      <c r="D4017">
        <f t="shared" si="814"/>
        <v>1</v>
      </c>
      <c r="E4017" t="str">
        <f t="shared" si="815"/>
        <v>OFF</v>
      </c>
      <c r="F4017" s="13">
        <f t="shared" si="817"/>
        <v>43511</v>
      </c>
      <c r="G4017" s="14" t="str">
        <f t="shared" si="816"/>
        <v>Avg of 4 NM Projects</v>
      </c>
      <c r="H4017" s="15">
        <f t="shared" si="818"/>
        <v>6</v>
      </c>
      <c r="I4017" s="93">
        <v>-1.2799999999999998</v>
      </c>
      <c r="J4017">
        <f t="shared" si="806"/>
        <v>-7.1910112359550547E-3</v>
      </c>
      <c r="K4017" s="4">
        <v>34.299999999999997</v>
      </c>
      <c r="L4017" s="4">
        <v>32.200000000000003</v>
      </c>
      <c r="M4017" s="16">
        <f t="shared" si="807"/>
        <v>-4.1215999999999996E-2</v>
      </c>
      <c r="N4017">
        <f t="shared" si="808"/>
        <v>0</v>
      </c>
      <c r="O4017">
        <f t="shared" si="809"/>
        <v>0</v>
      </c>
      <c r="P4017" s="63">
        <f t="shared" si="810"/>
        <v>0</v>
      </c>
    </row>
    <row r="4018" spans="1:16" x14ac:dyDescent="0.3">
      <c r="A4018">
        <f t="shared" si="811"/>
        <v>2019</v>
      </c>
      <c r="B4018">
        <f t="shared" si="812"/>
        <v>2</v>
      </c>
      <c r="C4018">
        <f t="shared" si="813"/>
        <v>15</v>
      </c>
      <c r="D4018">
        <f t="shared" si="814"/>
        <v>1</v>
      </c>
      <c r="E4018" t="str">
        <f t="shared" si="815"/>
        <v>OFF</v>
      </c>
      <c r="F4018" s="13">
        <f t="shared" si="817"/>
        <v>43511</v>
      </c>
      <c r="G4018" s="14" t="str">
        <f t="shared" si="816"/>
        <v>Avg of 4 NM Projects</v>
      </c>
      <c r="H4018" s="15">
        <f t="shared" si="818"/>
        <v>7</v>
      </c>
      <c r="I4018" s="93">
        <v>-1.54</v>
      </c>
      <c r="J4018">
        <f t="shared" si="806"/>
        <v>-8.6516853932584268E-3</v>
      </c>
      <c r="K4018" s="4">
        <v>38</v>
      </c>
      <c r="L4018" s="4">
        <v>41.3</v>
      </c>
      <c r="M4018" s="16">
        <f t="shared" si="807"/>
        <v>-6.3601999999999992E-2</v>
      </c>
      <c r="N4018">
        <f t="shared" si="808"/>
        <v>0</v>
      </c>
      <c r="O4018">
        <f t="shared" si="809"/>
        <v>0</v>
      </c>
      <c r="P4018" s="63">
        <f t="shared" si="810"/>
        <v>0</v>
      </c>
    </row>
    <row r="4019" spans="1:16" x14ac:dyDescent="0.3">
      <c r="A4019">
        <f t="shared" si="811"/>
        <v>2019</v>
      </c>
      <c r="B4019">
        <f t="shared" si="812"/>
        <v>2</v>
      </c>
      <c r="C4019">
        <f t="shared" si="813"/>
        <v>15</v>
      </c>
      <c r="D4019">
        <f t="shared" si="814"/>
        <v>1</v>
      </c>
      <c r="E4019" t="str">
        <f t="shared" si="815"/>
        <v>OFF</v>
      </c>
      <c r="F4019" s="13">
        <f t="shared" si="817"/>
        <v>43511</v>
      </c>
      <c r="G4019" s="14" t="str">
        <f t="shared" si="816"/>
        <v>Avg of 4 NM Projects</v>
      </c>
      <c r="H4019" s="15">
        <f t="shared" si="818"/>
        <v>8</v>
      </c>
      <c r="I4019" s="93">
        <v>0.6399999999999999</v>
      </c>
      <c r="J4019">
        <f t="shared" si="806"/>
        <v>3.5955056179775274E-3</v>
      </c>
      <c r="K4019" s="4">
        <v>45</v>
      </c>
      <c r="L4019" s="4">
        <v>45.19</v>
      </c>
      <c r="M4019" s="16">
        <f t="shared" si="807"/>
        <v>2.8921599999999995E-2</v>
      </c>
      <c r="N4019">
        <f t="shared" si="808"/>
        <v>0</v>
      </c>
      <c r="O4019">
        <f t="shared" si="809"/>
        <v>0</v>
      </c>
      <c r="P4019" s="63">
        <f t="shared" si="810"/>
        <v>0</v>
      </c>
    </row>
    <row r="4020" spans="1:16" x14ac:dyDescent="0.3">
      <c r="A4020">
        <f t="shared" si="811"/>
        <v>2019</v>
      </c>
      <c r="B4020">
        <f t="shared" si="812"/>
        <v>2</v>
      </c>
      <c r="C4020">
        <f t="shared" si="813"/>
        <v>15</v>
      </c>
      <c r="D4020">
        <f t="shared" si="814"/>
        <v>1</v>
      </c>
      <c r="E4020" t="str">
        <f t="shared" si="815"/>
        <v>OFF</v>
      </c>
      <c r="F4020" s="13">
        <f t="shared" si="817"/>
        <v>43511</v>
      </c>
      <c r="G4020" s="14" t="str">
        <f t="shared" si="816"/>
        <v>Avg of 4 NM Projects</v>
      </c>
      <c r="H4020" s="15">
        <f t="shared" si="818"/>
        <v>9</v>
      </c>
      <c r="I4020" s="93">
        <v>8.83</v>
      </c>
      <c r="J4020">
        <f t="shared" si="806"/>
        <v>4.9606741573033707E-2</v>
      </c>
      <c r="K4020" s="4">
        <v>43.8</v>
      </c>
      <c r="L4020" s="4">
        <v>53.8</v>
      </c>
      <c r="M4020" s="16">
        <f t="shared" si="807"/>
        <v>0.47505399999999998</v>
      </c>
      <c r="N4020">
        <f t="shared" si="808"/>
        <v>0</v>
      </c>
      <c r="O4020">
        <f t="shared" si="809"/>
        <v>0</v>
      </c>
      <c r="P4020" s="63">
        <f t="shared" si="810"/>
        <v>0</v>
      </c>
    </row>
    <row r="4021" spans="1:16" x14ac:dyDescent="0.3">
      <c r="A4021">
        <f t="shared" si="811"/>
        <v>2019</v>
      </c>
      <c r="B4021">
        <f t="shared" si="812"/>
        <v>2</v>
      </c>
      <c r="C4021">
        <f t="shared" si="813"/>
        <v>15</v>
      </c>
      <c r="D4021">
        <f t="shared" si="814"/>
        <v>1</v>
      </c>
      <c r="E4021" t="str">
        <f t="shared" si="815"/>
        <v>OFF</v>
      </c>
      <c r="F4021" s="13">
        <f t="shared" si="817"/>
        <v>43511</v>
      </c>
      <c r="G4021" s="14" t="str">
        <f t="shared" si="816"/>
        <v>Avg of 4 NM Projects</v>
      </c>
      <c r="H4021" s="15">
        <f t="shared" si="818"/>
        <v>10</v>
      </c>
      <c r="I4021" s="93">
        <v>13.315000000000001</v>
      </c>
      <c r="J4021">
        <f t="shared" si="806"/>
        <v>7.480337078651686E-2</v>
      </c>
      <c r="K4021" s="4">
        <v>42.33</v>
      </c>
      <c r="L4021" s="4">
        <v>77.77</v>
      </c>
      <c r="M4021" s="16">
        <f t="shared" si="807"/>
        <v>1.0355075499999999</v>
      </c>
      <c r="N4021">
        <f t="shared" si="808"/>
        <v>0</v>
      </c>
      <c r="O4021">
        <f t="shared" si="809"/>
        <v>0</v>
      </c>
      <c r="P4021" s="63">
        <f t="shared" si="810"/>
        <v>0</v>
      </c>
    </row>
    <row r="4022" spans="1:16" x14ac:dyDescent="0.3">
      <c r="A4022">
        <f t="shared" si="811"/>
        <v>2019</v>
      </c>
      <c r="B4022">
        <f t="shared" si="812"/>
        <v>2</v>
      </c>
      <c r="C4022">
        <f t="shared" si="813"/>
        <v>15</v>
      </c>
      <c r="D4022">
        <f t="shared" si="814"/>
        <v>1</v>
      </c>
      <c r="E4022" t="str">
        <f t="shared" si="815"/>
        <v>OFF</v>
      </c>
      <c r="F4022" s="13">
        <f t="shared" si="817"/>
        <v>43511</v>
      </c>
      <c r="G4022" s="14" t="str">
        <f t="shared" si="816"/>
        <v>Avg of 4 NM Projects</v>
      </c>
      <c r="H4022" s="15">
        <f t="shared" si="818"/>
        <v>11</v>
      </c>
      <c r="I4022" s="93">
        <v>11.904999999999999</v>
      </c>
      <c r="J4022">
        <f t="shared" si="806"/>
        <v>6.6882022471910108E-2</v>
      </c>
      <c r="K4022" s="4">
        <v>36.299999999999997</v>
      </c>
      <c r="L4022" s="4">
        <v>72</v>
      </c>
      <c r="M4022" s="16">
        <f t="shared" si="807"/>
        <v>0.85715999999999992</v>
      </c>
      <c r="N4022">
        <f t="shared" si="808"/>
        <v>0</v>
      </c>
      <c r="O4022">
        <f t="shared" si="809"/>
        <v>0</v>
      </c>
      <c r="P4022" s="63">
        <f t="shared" si="810"/>
        <v>0</v>
      </c>
    </row>
    <row r="4023" spans="1:16" x14ac:dyDescent="0.3">
      <c r="A4023">
        <f t="shared" si="811"/>
        <v>2019</v>
      </c>
      <c r="B4023">
        <f t="shared" si="812"/>
        <v>2</v>
      </c>
      <c r="C4023">
        <f t="shared" si="813"/>
        <v>15</v>
      </c>
      <c r="D4023">
        <f t="shared" si="814"/>
        <v>1</v>
      </c>
      <c r="E4023" t="str">
        <f t="shared" si="815"/>
        <v>OFF</v>
      </c>
      <c r="F4023" s="13">
        <f t="shared" si="817"/>
        <v>43511</v>
      </c>
      <c r="G4023" s="14" t="str">
        <f t="shared" si="816"/>
        <v>Avg of 4 NM Projects</v>
      </c>
      <c r="H4023" s="15">
        <f t="shared" si="818"/>
        <v>12</v>
      </c>
      <c r="I4023" s="93">
        <v>9.4700000000000006</v>
      </c>
      <c r="J4023">
        <f t="shared" si="806"/>
        <v>5.3202247191011243E-2</v>
      </c>
      <c r="K4023" s="4">
        <v>33.270000000000003</v>
      </c>
      <c r="L4023" s="4">
        <v>50.51</v>
      </c>
      <c r="M4023" s="16">
        <f t="shared" si="807"/>
        <v>0.47832970000000002</v>
      </c>
      <c r="N4023">
        <f t="shared" si="808"/>
        <v>0</v>
      </c>
      <c r="O4023">
        <f t="shared" si="809"/>
        <v>0</v>
      </c>
      <c r="P4023" s="63">
        <f t="shared" si="810"/>
        <v>0</v>
      </c>
    </row>
    <row r="4024" spans="1:16" x14ac:dyDescent="0.3">
      <c r="A4024">
        <f t="shared" si="811"/>
        <v>2019</v>
      </c>
      <c r="B4024">
        <f t="shared" si="812"/>
        <v>2</v>
      </c>
      <c r="C4024">
        <f t="shared" si="813"/>
        <v>15</v>
      </c>
      <c r="D4024">
        <f t="shared" si="814"/>
        <v>1</v>
      </c>
      <c r="E4024" t="str">
        <f t="shared" si="815"/>
        <v>OFF</v>
      </c>
      <c r="F4024" s="13">
        <f t="shared" si="817"/>
        <v>43511</v>
      </c>
      <c r="G4024" s="14" t="str">
        <f t="shared" si="816"/>
        <v>Avg of 4 NM Projects</v>
      </c>
      <c r="H4024" s="15">
        <f t="shared" si="818"/>
        <v>13</v>
      </c>
      <c r="I4024" s="93">
        <v>4.2200000000000006</v>
      </c>
      <c r="J4024">
        <f t="shared" si="806"/>
        <v>2.370786516853933E-2</v>
      </c>
      <c r="K4024" s="4">
        <v>30.23</v>
      </c>
      <c r="L4024" s="4">
        <v>47.24</v>
      </c>
      <c r="M4024" s="16">
        <f t="shared" si="807"/>
        <v>0.19935280000000002</v>
      </c>
      <c r="N4024">
        <f t="shared" si="808"/>
        <v>0</v>
      </c>
      <c r="O4024">
        <f t="shared" si="809"/>
        <v>0</v>
      </c>
      <c r="P4024" s="63">
        <f t="shared" si="810"/>
        <v>0</v>
      </c>
    </row>
    <row r="4025" spans="1:16" x14ac:dyDescent="0.3">
      <c r="A4025">
        <f t="shared" si="811"/>
        <v>2019</v>
      </c>
      <c r="B4025">
        <f t="shared" si="812"/>
        <v>2</v>
      </c>
      <c r="C4025">
        <f t="shared" si="813"/>
        <v>15</v>
      </c>
      <c r="D4025">
        <f t="shared" si="814"/>
        <v>1</v>
      </c>
      <c r="E4025" t="str">
        <f t="shared" si="815"/>
        <v>OFF</v>
      </c>
      <c r="F4025" s="13">
        <f t="shared" si="817"/>
        <v>43511</v>
      </c>
      <c r="G4025" s="14" t="str">
        <f t="shared" si="816"/>
        <v>Avg of 4 NM Projects</v>
      </c>
      <c r="H4025" s="15">
        <f t="shared" si="818"/>
        <v>14</v>
      </c>
      <c r="I4025" s="93">
        <v>11.904999999999999</v>
      </c>
      <c r="J4025">
        <f t="shared" si="806"/>
        <v>6.6882022471910108E-2</v>
      </c>
      <c r="K4025" s="4">
        <v>28.02</v>
      </c>
      <c r="L4025" s="4">
        <v>35.729999999999997</v>
      </c>
      <c r="M4025" s="16">
        <f t="shared" si="807"/>
        <v>0.42536564999999998</v>
      </c>
      <c r="N4025">
        <f t="shared" si="808"/>
        <v>0</v>
      </c>
      <c r="O4025">
        <f t="shared" si="809"/>
        <v>0</v>
      </c>
      <c r="P4025" s="63">
        <f t="shared" si="810"/>
        <v>0</v>
      </c>
    </row>
    <row r="4026" spans="1:16" x14ac:dyDescent="0.3">
      <c r="A4026">
        <f t="shared" si="811"/>
        <v>2019</v>
      </c>
      <c r="B4026">
        <f t="shared" si="812"/>
        <v>2</v>
      </c>
      <c r="C4026">
        <f t="shared" si="813"/>
        <v>15</v>
      </c>
      <c r="D4026">
        <f t="shared" si="814"/>
        <v>1</v>
      </c>
      <c r="E4026" t="str">
        <f t="shared" si="815"/>
        <v>OFF</v>
      </c>
      <c r="F4026" s="13">
        <f t="shared" si="817"/>
        <v>43511</v>
      </c>
      <c r="G4026" s="14" t="str">
        <f t="shared" si="816"/>
        <v>Avg of 4 NM Projects</v>
      </c>
      <c r="H4026" s="15">
        <f t="shared" si="818"/>
        <v>15</v>
      </c>
      <c r="I4026" s="93">
        <v>13.184999999999999</v>
      </c>
      <c r="J4026">
        <f t="shared" si="806"/>
        <v>7.4073033707865166E-2</v>
      </c>
      <c r="K4026" s="4">
        <v>27.09</v>
      </c>
      <c r="L4026" s="4">
        <v>24.96</v>
      </c>
      <c r="M4026" s="16">
        <f t="shared" si="807"/>
        <v>0.32909759999999999</v>
      </c>
      <c r="N4026">
        <f t="shared" si="808"/>
        <v>0</v>
      </c>
      <c r="O4026">
        <f t="shared" si="809"/>
        <v>0</v>
      </c>
      <c r="P4026" s="63">
        <f t="shared" si="810"/>
        <v>0</v>
      </c>
    </row>
    <row r="4027" spans="1:16" x14ac:dyDescent="0.3">
      <c r="A4027">
        <f t="shared" si="811"/>
        <v>2019</v>
      </c>
      <c r="B4027">
        <f t="shared" si="812"/>
        <v>2</v>
      </c>
      <c r="C4027">
        <f t="shared" si="813"/>
        <v>15</v>
      </c>
      <c r="D4027">
        <f t="shared" si="814"/>
        <v>1</v>
      </c>
      <c r="E4027" t="str">
        <f t="shared" si="815"/>
        <v>OFF</v>
      </c>
      <c r="F4027" s="13">
        <f t="shared" si="817"/>
        <v>43511</v>
      </c>
      <c r="G4027" s="14" t="str">
        <f t="shared" si="816"/>
        <v>Avg of 4 NM Projects</v>
      </c>
      <c r="H4027" s="15">
        <f t="shared" si="818"/>
        <v>16</v>
      </c>
      <c r="I4027" s="93">
        <v>10.244999999999999</v>
      </c>
      <c r="J4027">
        <f t="shared" si="806"/>
        <v>5.7556179775280894E-2</v>
      </c>
      <c r="K4027" s="4">
        <v>26.04</v>
      </c>
      <c r="L4027" s="4">
        <v>22.47</v>
      </c>
      <c r="M4027" s="16">
        <f t="shared" si="807"/>
        <v>0.23020514999999997</v>
      </c>
      <c r="N4027">
        <f t="shared" si="808"/>
        <v>0</v>
      </c>
      <c r="O4027">
        <f t="shared" si="809"/>
        <v>0</v>
      </c>
      <c r="P4027" s="63">
        <f t="shared" si="810"/>
        <v>0</v>
      </c>
    </row>
    <row r="4028" spans="1:16" x14ac:dyDescent="0.3">
      <c r="A4028">
        <f t="shared" si="811"/>
        <v>2019</v>
      </c>
      <c r="B4028">
        <f t="shared" si="812"/>
        <v>2</v>
      </c>
      <c r="C4028">
        <f t="shared" si="813"/>
        <v>15</v>
      </c>
      <c r="D4028">
        <f t="shared" si="814"/>
        <v>1</v>
      </c>
      <c r="E4028" t="str">
        <f t="shared" si="815"/>
        <v>OFF</v>
      </c>
      <c r="F4028" s="13">
        <f t="shared" si="817"/>
        <v>43511</v>
      </c>
      <c r="G4028" s="14" t="str">
        <f t="shared" si="816"/>
        <v>Avg of 4 NM Projects</v>
      </c>
      <c r="H4028" s="15">
        <f t="shared" si="818"/>
        <v>17</v>
      </c>
      <c r="I4028" s="93">
        <v>5.8900000000000006</v>
      </c>
      <c r="J4028">
        <f t="shared" si="806"/>
        <v>3.3089887640449442E-2</v>
      </c>
      <c r="K4028" s="4">
        <v>28.6</v>
      </c>
      <c r="L4028" s="4">
        <v>30.8</v>
      </c>
      <c r="M4028" s="16">
        <f t="shared" si="807"/>
        <v>0.18141200000000005</v>
      </c>
      <c r="N4028">
        <f t="shared" si="808"/>
        <v>0</v>
      </c>
      <c r="O4028">
        <f t="shared" si="809"/>
        <v>0</v>
      </c>
      <c r="P4028" s="63">
        <f t="shared" si="810"/>
        <v>0</v>
      </c>
    </row>
    <row r="4029" spans="1:16" x14ac:dyDescent="0.3">
      <c r="A4029">
        <f t="shared" si="811"/>
        <v>2019</v>
      </c>
      <c r="B4029">
        <f t="shared" si="812"/>
        <v>2</v>
      </c>
      <c r="C4029">
        <f t="shared" si="813"/>
        <v>15</v>
      </c>
      <c r="D4029">
        <f t="shared" si="814"/>
        <v>1</v>
      </c>
      <c r="E4029" t="str">
        <f t="shared" si="815"/>
        <v>OFF</v>
      </c>
      <c r="F4029" s="13">
        <f t="shared" si="817"/>
        <v>43511</v>
      </c>
      <c r="G4029" s="14" t="str">
        <f t="shared" si="816"/>
        <v>Avg of 4 NM Projects</v>
      </c>
      <c r="H4029" s="15">
        <f t="shared" si="818"/>
        <v>18</v>
      </c>
      <c r="I4029" s="93">
        <v>-1.54</v>
      </c>
      <c r="J4029">
        <f t="shared" si="806"/>
        <v>-8.6516853932584268E-3</v>
      </c>
      <c r="K4029" s="4">
        <v>40.299999999999997</v>
      </c>
      <c r="L4029" s="4">
        <v>44.39</v>
      </c>
      <c r="M4029" s="16">
        <f t="shared" si="807"/>
        <v>-6.8360600000000007E-2</v>
      </c>
      <c r="N4029">
        <f t="shared" si="808"/>
        <v>0</v>
      </c>
      <c r="O4029">
        <f t="shared" si="809"/>
        <v>0</v>
      </c>
      <c r="P4029" s="63">
        <f t="shared" si="810"/>
        <v>0</v>
      </c>
    </row>
    <row r="4030" spans="1:16" x14ac:dyDescent="0.3">
      <c r="A4030">
        <f t="shared" si="811"/>
        <v>2019</v>
      </c>
      <c r="B4030">
        <f t="shared" si="812"/>
        <v>2</v>
      </c>
      <c r="C4030">
        <f t="shared" si="813"/>
        <v>15</v>
      </c>
      <c r="D4030">
        <f t="shared" si="814"/>
        <v>1</v>
      </c>
      <c r="E4030" t="str">
        <f t="shared" si="815"/>
        <v>OFF</v>
      </c>
      <c r="F4030" s="13">
        <f t="shared" si="817"/>
        <v>43511</v>
      </c>
      <c r="G4030" s="14" t="str">
        <f t="shared" si="816"/>
        <v>Avg of 4 NM Projects</v>
      </c>
      <c r="H4030" s="15">
        <f t="shared" si="818"/>
        <v>19</v>
      </c>
      <c r="I4030" s="93">
        <v>-1.1499999999999999</v>
      </c>
      <c r="J4030">
        <f t="shared" si="806"/>
        <v>-6.4606741573033704E-3</v>
      </c>
      <c r="K4030" s="4">
        <v>39.99</v>
      </c>
      <c r="L4030" s="4">
        <v>45.31</v>
      </c>
      <c r="M4030" s="16">
        <f t="shared" si="807"/>
        <v>-5.21065E-2</v>
      </c>
      <c r="N4030">
        <f t="shared" si="808"/>
        <v>0</v>
      </c>
      <c r="O4030">
        <f t="shared" si="809"/>
        <v>0</v>
      </c>
      <c r="P4030" s="63">
        <f t="shared" si="810"/>
        <v>0</v>
      </c>
    </row>
    <row r="4031" spans="1:16" x14ac:dyDescent="0.3">
      <c r="A4031">
        <f t="shared" si="811"/>
        <v>2019</v>
      </c>
      <c r="B4031">
        <f t="shared" si="812"/>
        <v>2</v>
      </c>
      <c r="C4031">
        <f t="shared" si="813"/>
        <v>15</v>
      </c>
      <c r="D4031">
        <f t="shared" si="814"/>
        <v>1</v>
      </c>
      <c r="E4031" t="str">
        <f t="shared" si="815"/>
        <v>OFF</v>
      </c>
      <c r="F4031" s="13">
        <f t="shared" si="817"/>
        <v>43511</v>
      </c>
      <c r="G4031" s="14" t="str">
        <f t="shared" si="816"/>
        <v>Avg of 4 NM Projects</v>
      </c>
      <c r="H4031" s="15">
        <f t="shared" si="818"/>
        <v>20</v>
      </c>
      <c r="I4031" s="93">
        <v>-1.4100000000000001</v>
      </c>
      <c r="J4031">
        <f t="shared" si="806"/>
        <v>-7.9213483146067416E-3</v>
      </c>
      <c r="K4031" s="4">
        <v>34.21</v>
      </c>
      <c r="L4031" s="4">
        <v>34.03</v>
      </c>
      <c r="M4031" s="16">
        <f t="shared" si="807"/>
        <v>-4.7982300000000012E-2</v>
      </c>
      <c r="N4031">
        <f t="shared" si="808"/>
        <v>0</v>
      </c>
      <c r="O4031">
        <f t="shared" si="809"/>
        <v>0</v>
      </c>
      <c r="P4031" s="63">
        <f t="shared" si="810"/>
        <v>0</v>
      </c>
    </row>
    <row r="4032" spans="1:16" x14ac:dyDescent="0.3">
      <c r="A4032">
        <f t="shared" si="811"/>
        <v>2019</v>
      </c>
      <c r="B4032">
        <f t="shared" si="812"/>
        <v>2</v>
      </c>
      <c r="C4032">
        <f t="shared" si="813"/>
        <v>15</v>
      </c>
      <c r="D4032">
        <f t="shared" si="814"/>
        <v>1</v>
      </c>
      <c r="E4032" t="str">
        <f t="shared" si="815"/>
        <v>OFF</v>
      </c>
      <c r="F4032" s="13">
        <f t="shared" si="817"/>
        <v>43511</v>
      </c>
      <c r="G4032" s="14" t="str">
        <f t="shared" si="816"/>
        <v>Avg of 4 NM Projects</v>
      </c>
      <c r="H4032" s="15">
        <f t="shared" si="818"/>
        <v>21</v>
      </c>
      <c r="I4032" s="93">
        <v>-1.4100000000000001</v>
      </c>
      <c r="J4032">
        <f t="shared" si="806"/>
        <v>-7.9213483146067416E-3</v>
      </c>
      <c r="K4032" s="4">
        <v>30.97</v>
      </c>
      <c r="L4032" s="4">
        <v>29.1</v>
      </c>
      <c r="M4032" s="16">
        <f t="shared" si="807"/>
        <v>-4.1031000000000005E-2</v>
      </c>
      <c r="N4032">
        <f t="shared" si="808"/>
        <v>0</v>
      </c>
      <c r="O4032">
        <f t="shared" si="809"/>
        <v>0</v>
      </c>
      <c r="P4032" s="63">
        <f t="shared" si="810"/>
        <v>0</v>
      </c>
    </row>
    <row r="4033" spans="1:18" x14ac:dyDescent="0.3">
      <c r="A4033">
        <f t="shared" si="811"/>
        <v>2019</v>
      </c>
      <c r="B4033">
        <f t="shared" si="812"/>
        <v>2</v>
      </c>
      <c r="C4033">
        <f t="shared" si="813"/>
        <v>15</v>
      </c>
      <c r="D4033">
        <f t="shared" si="814"/>
        <v>1</v>
      </c>
      <c r="E4033" t="str">
        <f t="shared" si="815"/>
        <v>OFF</v>
      </c>
      <c r="F4033" s="13">
        <f t="shared" si="817"/>
        <v>43511</v>
      </c>
      <c r="G4033" s="14" t="str">
        <f t="shared" si="816"/>
        <v>Avg of 4 NM Projects</v>
      </c>
      <c r="H4033" s="15">
        <f t="shared" si="818"/>
        <v>22</v>
      </c>
      <c r="I4033" s="93">
        <v>-1.28</v>
      </c>
      <c r="J4033">
        <f t="shared" si="806"/>
        <v>-7.1910112359550565E-3</v>
      </c>
      <c r="K4033" s="4">
        <v>24.85</v>
      </c>
      <c r="L4033" s="4">
        <v>22.28</v>
      </c>
      <c r="M4033" s="16">
        <f t="shared" si="807"/>
        <v>-2.8518400000000003E-2</v>
      </c>
      <c r="N4033">
        <f t="shared" si="808"/>
        <v>0</v>
      </c>
      <c r="O4033">
        <f t="shared" si="809"/>
        <v>0</v>
      </c>
      <c r="P4033" s="63">
        <f t="shared" si="810"/>
        <v>0</v>
      </c>
    </row>
    <row r="4034" spans="1:18" x14ac:dyDescent="0.3">
      <c r="A4034">
        <f t="shared" si="811"/>
        <v>2019</v>
      </c>
      <c r="B4034">
        <f t="shared" si="812"/>
        <v>2</v>
      </c>
      <c r="C4034">
        <f t="shared" si="813"/>
        <v>15</v>
      </c>
      <c r="D4034">
        <f t="shared" si="814"/>
        <v>1</v>
      </c>
      <c r="E4034" t="str">
        <f t="shared" si="815"/>
        <v>OFF</v>
      </c>
      <c r="F4034" s="13">
        <f t="shared" si="817"/>
        <v>43511</v>
      </c>
      <c r="G4034" s="14" t="str">
        <f t="shared" si="816"/>
        <v>Avg of 4 NM Projects</v>
      </c>
      <c r="H4034" s="15">
        <f t="shared" si="818"/>
        <v>23</v>
      </c>
      <c r="I4034" s="93">
        <v>-1.4100000000000001</v>
      </c>
      <c r="J4034">
        <f t="shared" si="806"/>
        <v>-7.9213483146067416E-3</v>
      </c>
      <c r="K4034" s="4">
        <v>26.55</v>
      </c>
      <c r="L4034" s="4">
        <v>22.07</v>
      </c>
      <c r="M4034" s="16">
        <f t="shared" si="807"/>
        <v>-3.1118700000000003E-2</v>
      </c>
      <c r="N4034">
        <f t="shared" si="808"/>
        <v>0</v>
      </c>
      <c r="O4034">
        <f t="shared" si="809"/>
        <v>0</v>
      </c>
      <c r="P4034" s="63">
        <f t="shared" si="810"/>
        <v>0</v>
      </c>
    </row>
    <row r="4035" spans="1:18" x14ac:dyDescent="0.3">
      <c r="A4035">
        <f t="shared" si="811"/>
        <v>2019</v>
      </c>
      <c r="B4035">
        <f t="shared" si="812"/>
        <v>2</v>
      </c>
      <c r="C4035">
        <f t="shared" si="813"/>
        <v>15</v>
      </c>
      <c r="D4035">
        <f t="shared" si="814"/>
        <v>1</v>
      </c>
      <c r="E4035" t="str">
        <f t="shared" si="815"/>
        <v>OFF</v>
      </c>
      <c r="F4035" s="13">
        <f t="shared" si="817"/>
        <v>43511</v>
      </c>
      <c r="G4035" s="14" t="str">
        <f t="shared" si="816"/>
        <v>Avg of 4 NM Projects</v>
      </c>
      <c r="H4035" s="15">
        <f t="shared" si="818"/>
        <v>24</v>
      </c>
      <c r="I4035" s="93">
        <v>-1.28</v>
      </c>
      <c r="J4035">
        <f t="shared" si="806"/>
        <v>-7.1910112359550565E-3</v>
      </c>
      <c r="K4035" s="4">
        <v>24.84</v>
      </c>
      <c r="L4035" s="4">
        <v>23.72</v>
      </c>
      <c r="M4035" s="16">
        <f t="shared" si="807"/>
        <v>-3.0361599999999999E-2</v>
      </c>
      <c r="N4035">
        <f t="shared" si="808"/>
        <v>0</v>
      </c>
      <c r="O4035">
        <f t="shared" si="809"/>
        <v>0</v>
      </c>
      <c r="P4035" s="63">
        <f t="shared" si="810"/>
        <v>0</v>
      </c>
    </row>
    <row r="4036" spans="1:18" x14ac:dyDescent="0.3">
      <c r="A4036">
        <f t="shared" si="811"/>
        <v>2019</v>
      </c>
      <c r="B4036">
        <f t="shared" si="812"/>
        <v>2</v>
      </c>
      <c r="C4036">
        <f t="shared" si="813"/>
        <v>16</v>
      </c>
      <c r="D4036">
        <f t="shared" si="814"/>
        <v>2</v>
      </c>
      <c r="E4036" t="str">
        <f t="shared" si="815"/>
        <v>OFF</v>
      </c>
      <c r="F4036" s="13">
        <f t="shared" si="817"/>
        <v>43512</v>
      </c>
      <c r="G4036" s="14" t="str">
        <f t="shared" si="816"/>
        <v>Avg of 4 NM Projects</v>
      </c>
      <c r="H4036" s="15">
        <f t="shared" si="818"/>
        <v>1</v>
      </c>
      <c r="I4036" s="93">
        <v>-1.28</v>
      </c>
      <c r="J4036">
        <f t="shared" ref="J4036:J4099" si="819">+I4036/$I$1</f>
        <v>-7.1910112359550565E-3</v>
      </c>
      <c r="K4036" s="4">
        <v>20.260000000000002</v>
      </c>
      <c r="L4036" s="4">
        <v>18.11</v>
      </c>
      <c r="M4036" s="16">
        <f t="shared" ref="M4036:M4099" si="820">+L4036*I4036/1000</f>
        <v>-2.3180800000000001E-2</v>
      </c>
      <c r="N4036">
        <f t="shared" ref="N4036:N4099" si="821">+IF(I4036=0,1,0)</f>
        <v>0</v>
      </c>
      <c r="O4036">
        <f t="shared" ref="O4036:O4099" si="822">+IF(I4036&gt;=0.5*$I$1,1,0)</f>
        <v>0</v>
      </c>
      <c r="P4036" s="63">
        <f t="shared" ref="P4036:P4099" si="823">+IF(I4036&gt;MAX(I$3652:I$5859),1,0)</f>
        <v>0</v>
      </c>
      <c r="Q4036" s="34"/>
      <c r="R4036" s="34"/>
    </row>
    <row r="4037" spans="1:18" x14ac:dyDescent="0.3">
      <c r="A4037">
        <f t="shared" ref="A4037:A4100" si="824">YEAR(F4037)</f>
        <v>2019</v>
      </c>
      <c r="B4037">
        <f t="shared" ref="B4037:B4100" si="825">+MONTH(F4037)</f>
        <v>2</v>
      </c>
      <c r="C4037">
        <f t="shared" ref="C4037:C4100" si="826">+DAY(F4037)</f>
        <v>16</v>
      </c>
      <c r="D4037">
        <f t="shared" ref="D4037:D4100" si="827">WEEKDAY(C4037)</f>
        <v>2</v>
      </c>
      <c r="E4037" t="str">
        <f t="shared" ref="E4037:E4100" si="828">IF(OR(D4037=1,D4037=7,H4037=1,H4037=2,H4037=3,H4037=4,H4037=5,H4037=6,H4037=7,H4037=24),"OFF","ON")</f>
        <v>OFF</v>
      </c>
      <c r="F4037" s="13">
        <f t="shared" si="817"/>
        <v>43512</v>
      </c>
      <c r="G4037" s="14" t="str">
        <f t="shared" si="816"/>
        <v>Avg of 4 NM Projects</v>
      </c>
      <c r="H4037" s="15">
        <f t="shared" si="818"/>
        <v>2</v>
      </c>
      <c r="I4037" s="93">
        <v>-1.28</v>
      </c>
      <c r="J4037">
        <f t="shared" si="819"/>
        <v>-7.1910112359550565E-3</v>
      </c>
      <c r="K4037" s="4">
        <v>20.37</v>
      </c>
      <c r="L4037" s="4">
        <v>16.89</v>
      </c>
      <c r="M4037" s="16">
        <f t="shared" si="820"/>
        <v>-2.1619200000000002E-2</v>
      </c>
      <c r="N4037">
        <f t="shared" si="821"/>
        <v>0</v>
      </c>
      <c r="O4037">
        <f t="shared" si="822"/>
        <v>0</v>
      </c>
      <c r="P4037" s="63">
        <f t="shared" si="823"/>
        <v>0</v>
      </c>
    </row>
    <row r="4038" spans="1:18" x14ac:dyDescent="0.3">
      <c r="A4038">
        <f t="shared" si="824"/>
        <v>2019</v>
      </c>
      <c r="B4038">
        <f t="shared" si="825"/>
        <v>2</v>
      </c>
      <c r="C4038">
        <f t="shared" si="826"/>
        <v>16</v>
      </c>
      <c r="D4038">
        <f t="shared" si="827"/>
        <v>2</v>
      </c>
      <c r="E4038" t="str">
        <f t="shared" si="828"/>
        <v>OFF</v>
      </c>
      <c r="F4038" s="13">
        <f t="shared" si="817"/>
        <v>43512</v>
      </c>
      <c r="G4038" s="14" t="str">
        <f t="shared" ref="G4038:G4101" si="829">+G4037</f>
        <v>Avg of 4 NM Projects</v>
      </c>
      <c r="H4038" s="15">
        <f t="shared" si="818"/>
        <v>3</v>
      </c>
      <c r="I4038" s="93">
        <v>-1.2799999999999998</v>
      </c>
      <c r="J4038">
        <f t="shared" si="819"/>
        <v>-7.1910112359550547E-3</v>
      </c>
      <c r="K4038" s="4">
        <v>20.66</v>
      </c>
      <c r="L4038" s="4">
        <v>16.059999999999999</v>
      </c>
      <c r="M4038" s="16">
        <f t="shared" si="820"/>
        <v>-2.0556799999999997E-2</v>
      </c>
      <c r="N4038">
        <f t="shared" si="821"/>
        <v>0</v>
      </c>
      <c r="O4038">
        <f t="shared" si="822"/>
        <v>0</v>
      </c>
      <c r="P4038" s="63">
        <f t="shared" si="823"/>
        <v>0</v>
      </c>
    </row>
    <row r="4039" spans="1:18" x14ac:dyDescent="0.3">
      <c r="A4039">
        <f t="shared" si="824"/>
        <v>2019</v>
      </c>
      <c r="B4039">
        <f t="shared" si="825"/>
        <v>2</v>
      </c>
      <c r="C4039">
        <f t="shared" si="826"/>
        <v>16</v>
      </c>
      <c r="D4039">
        <f t="shared" si="827"/>
        <v>2</v>
      </c>
      <c r="E4039" t="str">
        <f t="shared" si="828"/>
        <v>OFF</v>
      </c>
      <c r="F4039" s="13">
        <f t="shared" si="817"/>
        <v>43512</v>
      </c>
      <c r="G4039" s="14" t="str">
        <f t="shared" si="829"/>
        <v>Avg of 4 NM Projects</v>
      </c>
      <c r="H4039" s="15">
        <f t="shared" si="818"/>
        <v>4</v>
      </c>
      <c r="I4039" s="93">
        <v>-1.54</v>
      </c>
      <c r="J4039">
        <f t="shared" si="819"/>
        <v>-8.6516853932584268E-3</v>
      </c>
      <c r="K4039" s="4">
        <v>20.399999999999999</v>
      </c>
      <c r="L4039" s="4">
        <v>11.14</v>
      </c>
      <c r="M4039" s="16">
        <f t="shared" si="820"/>
        <v>-1.71556E-2</v>
      </c>
      <c r="N4039">
        <f t="shared" si="821"/>
        <v>0</v>
      </c>
      <c r="O4039">
        <f t="shared" si="822"/>
        <v>0</v>
      </c>
      <c r="P4039" s="63">
        <f t="shared" si="823"/>
        <v>0</v>
      </c>
    </row>
    <row r="4040" spans="1:18" x14ac:dyDescent="0.3">
      <c r="A4040">
        <f t="shared" si="824"/>
        <v>2019</v>
      </c>
      <c r="B4040">
        <f t="shared" si="825"/>
        <v>2</v>
      </c>
      <c r="C4040">
        <f t="shared" si="826"/>
        <v>16</v>
      </c>
      <c r="D4040">
        <f t="shared" si="827"/>
        <v>2</v>
      </c>
      <c r="E4040" t="str">
        <f t="shared" si="828"/>
        <v>OFF</v>
      </c>
      <c r="F4040" s="13">
        <f t="shared" si="817"/>
        <v>43512</v>
      </c>
      <c r="G4040" s="14" t="str">
        <f t="shared" si="829"/>
        <v>Avg of 4 NM Projects</v>
      </c>
      <c r="H4040" s="15">
        <f t="shared" si="818"/>
        <v>5</v>
      </c>
      <c r="I4040" s="93">
        <v>-1.28</v>
      </c>
      <c r="J4040">
        <f t="shared" si="819"/>
        <v>-7.1910112359550565E-3</v>
      </c>
      <c r="K4040" s="4">
        <v>20.260000000000002</v>
      </c>
      <c r="L4040" s="4">
        <v>14.35</v>
      </c>
      <c r="M4040" s="16">
        <f t="shared" si="820"/>
        <v>-1.8367999999999999E-2</v>
      </c>
      <c r="N4040">
        <f t="shared" si="821"/>
        <v>0</v>
      </c>
      <c r="O4040">
        <f t="shared" si="822"/>
        <v>0</v>
      </c>
      <c r="P4040" s="63">
        <f t="shared" si="823"/>
        <v>0</v>
      </c>
    </row>
    <row r="4041" spans="1:18" x14ac:dyDescent="0.3">
      <c r="A4041">
        <f t="shared" si="824"/>
        <v>2019</v>
      </c>
      <c r="B4041">
        <f t="shared" si="825"/>
        <v>2</v>
      </c>
      <c r="C4041">
        <f t="shared" si="826"/>
        <v>16</v>
      </c>
      <c r="D4041">
        <f t="shared" si="827"/>
        <v>2</v>
      </c>
      <c r="E4041" t="str">
        <f t="shared" si="828"/>
        <v>OFF</v>
      </c>
      <c r="F4041" s="13">
        <f t="shared" si="817"/>
        <v>43512</v>
      </c>
      <c r="G4041" s="14" t="str">
        <f t="shared" si="829"/>
        <v>Avg of 4 NM Projects</v>
      </c>
      <c r="H4041" s="15">
        <f t="shared" si="818"/>
        <v>6</v>
      </c>
      <c r="I4041" s="93">
        <v>-1.28</v>
      </c>
      <c r="J4041">
        <f t="shared" si="819"/>
        <v>-7.1910112359550565E-3</v>
      </c>
      <c r="K4041" s="4">
        <v>20.23</v>
      </c>
      <c r="L4041" s="4">
        <v>14.17</v>
      </c>
      <c r="M4041" s="16">
        <f t="shared" si="820"/>
        <v>-1.81376E-2</v>
      </c>
      <c r="N4041">
        <f t="shared" si="821"/>
        <v>0</v>
      </c>
      <c r="O4041">
        <f t="shared" si="822"/>
        <v>0</v>
      </c>
      <c r="P4041" s="63">
        <f t="shared" si="823"/>
        <v>0</v>
      </c>
    </row>
    <row r="4042" spans="1:18" x14ac:dyDescent="0.3">
      <c r="A4042">
        <f t="shared" si="824"/>
        <v>2019</v>
      </c>
      <c r="B4042">
        <f t="shared" si="825"/>
        <v>2</v>
      </c>
      <c r="C4042">
        <f t="shared" si="826"/>
        <v>16</v>
      </c>
      <c r="D4042">
        <f t="shared" si="827"/>
        <v>2</v>
      </c>
      <c r="E4042" t="str">
        <f t="shared" si="828"/>
        <v>OFF</v>
      </c>
      <c r="F4042" s="13">
        <f t="shared" si="817"/>
        <v>43512</v>
      </c>
      <c r="G4042" s="14" t="str">
        <f t="shared" si="829"/>
        <v>Avg of 4 NM Projects</v>
      </c>
      <c r="H4042" s="15">
        <f t="shared" si="818"/>
        <v>7</v>
      </c>
      <c r="I4042" s="93">
        <v>-1.6700000000000002</v>
      </c>
      <c r="J4042">
        <f t="shared" si="819"/>
        <v>-9.3820224719101137E-3</v>
      </c>
      <c r="K4042" s="4">
        <v>24.13</v>
      </c>
      <c r="L4042" s="4">
        <v>21.73</v>
      </c>
      <c r="M4042" s="16">
        <f t="shared" si="820"/>
        <v>-3.6289100000000005E-2</v>
      </c>
      <c r="N4042">
        <f t="shared" si="821"/>
        <v>0</v>
      </c>
      <c r="O4042">
        <f t="shared" si="822"/>
        <v>0</v>
      </c>
      <c r="P4042" s="63">
        <f t="shared" si="823"/>
        <v>0</v>
      </c>
    </row>
    <row r="4043" spans="1:18" x14ac:dyDescent="0.3">
      <c r="A4043">
        <f t="shared" si="824"/>
        <v>2019</v>
      </c>
      <c r="B4043">
        <f t="shared" si="825"/>
        <v>2</v>
      </c>
      <c r="C4043">
        <f t="shared" si="826"/>
        <v>16</v>
      </c>
      <c r="D4043">
        <f t="shared" si="827"/>
        <v>2</v>
      </c>
      <c r="E4043" t="str">
        <f t="shared" si="828"/>
        <v>ON</v>
      </c>
      <c r="F4043" s="13">
        <f t="shared" si="817"/>
        <v>43512</v>
      </c>
      <c r="G4043" s="14" t="str">
        <f t="shared" si="829"/>
        <v>Avg of 4 NM Projects</v>
      </c>
      <c r="H4043" s="15">
        <f t="shared" si="818"/>
        <v>8</v>
      </c>
      <c r="I4043" s="93">
        <v>-0.3849999999999999</v>
      </c>
      <c r="J4043">
        <f t="shared" si="819"/>
        <v>-2.1629213483146063E-3</v>
      </c>
      <c r="K4043" s="4">
        <v>25.08</v>
      </c>
      <c r="L4043" s="4">
        <v>15.98</v>
      </c>
      <c r="M4043" s="16">
        <f t="shared" si="820"/>
        <v>-6.1522999999999986E-3</v>
      </c>
      <c r="N4043">
        <f t="shared" si="821"/>
        <v>0</v>
      </c>
      <c r="O4043">
        <f t="shared" si="822"/>
        <v>0</v>
      </c>
      <c r="P4043" s="63">
        <f t="shared" si="823"/>
        <v>0</v>
      </c>
    </row>
    <row r="4044" spans="1:18" x14ac:dyDescent="0.3">
      <c r="A4044">
        <f t="shared" si="824"/>
        <v>2019</v>
      </c>
      <c r="B4044">
        <f t="shared" si="825"/>
        <v>2</v>
      </c>
      <c r="C4044">
        <f t="shared" si="826"/>
        <v>16</v>
      </c>
      <c r="D4044">
        <f t="shared" si="827"/>
        <v>2</v>
      </c>
      <c r="E4044" t="str">
        <f t="shared" si="828"/>
        <v>ON</v>
      </c>
      <c r="F4044" s="13">
        <f t="shared" si="817"/>
        <v>43512</v>
      </c>
      <c r="G4044" s="14" t="str">
        <f t="shared" si="829"/>
        <v>Avg of 4 NM Projects</v>
      </c>
      <c r="H4044" s="15">
        <f t="shared" si="818"/>
        <v>9</v>
      </c>
      <c r="I4044" s="93">
        <v>2.2999999999999998</v>
      </c>
      <c r="J4044">
        <f t="shared" si="819"/>
        <v>1.2921348314606741E-2</v>
      </c>
      <c r="K4044" s="4">
        <v>25.02</v>
      </c>
      <c r="L4044" s="4">
        <v>16.12</v>
      </c>
      <c r="M4044" s="16">
        <f t="shared" si="820"/>
        <v>3.7075999999999998E-2</v>
      </c>
      <c r="N4044">
        <f t="shared" si="821"/>
        <v>0</v>
      </c>
      <c r="O4044">
        <f t="shared" si="822"/>
        <v>0</v>
      </c>
      <c r="P4044" s="63">
        <f t="shared" si="823"/>
        <v>0</v>
      </c>
    </row>
    <row r="4045" spans="1:18" x14ac:dyDescent="0.3">
      <c r="A4045">
        <f t="shared" si="824"/>
        <v>2019</v>
      </c>
      <c r="B4045">
        <f t="shared" si="825"/>
        <v>2</v>
      </c>
      <c r="C4045">
        <f t="shared" si="826"/>
        <v>16</v>
      </c>
      <c r="D4045">
        <f t="shared" si="827"/>
        <v>2</v>
      </c>
      <c r="E4045" t="str">
        <f t="shared" si="828"/>
        <v>ON</v>
      </c>
      <c r="F4045" s="13">
        <f t="shared" si="817"/>
        <v>43512</v>
      </c>
      <c r="G4045" s="14" t="str">
        <f t="shared" si="829"/>
        <v>Avg of 4 NM Projects</v>
      </c>
      <c r="H4045" s="15">
        <f t="shared" si="818"/>
        <v>10</v>
      </c>
      <c r="I4045" s="93">
        <v>4.99</v>
      </c>
      <c r="J4045">
        <f t="shared" si="819"/>
        <v>2.8033707865168539E-2</v>
      </c>
      <c r="K4045" s="4">
        <v>25.76</v>
      </c>
      <c r="L4045" s="4">
        <v>16.11</v>
      </c>
      <c r="M4045" s="16">
        <f t="shared" si="820"/>
        <v>8.0388900000000013E-2</v>
      </c>
      <c r="N4045">
        <f t="shared" si="821"/>
        <v>0</v>
      </c>
      <c r="O4045">
        <f t="shared" si="822"/>
        <v>0</v>
      </c>
      <c r="P4045" s="63">
        <f t="shared" si="823"/>
        <v>0</v>
      </c>
    </row>
    <row r="4046" spans="1:18" x14ac:dyDescent="0.3">
      <c r="A4046">
        <f t="shared" si="824"/>
        <v>2019</v>
      </c>
      <c r="B4046">
        <f t="shared" si="825"/>
        <v>2</v>
      </c>
      <c r="C4046">
        <f t="shared" si="826"/>
        <v>16</v>
      </c>
      <c r="D4046">
        <f t="shared" si="827"/>
        <v>2</v>
      </c>
      <c r="E4046" t="str">
        <f t="shared" si="828"/>
        <v>ON</v>
      </c>
      <c r="F4046" s="13">
        <f t="shared" si="817"/>
        <v>43512</v>
      </c>
      <c r="G4046" s="14" t="str">
        <f t="shared" si="829"/>
        <v>Avg of 4 NM Projects</v>
      </c>
      <c r="H4046" s="15">
        <f t="shared" si="818"/>
        <v>11</v>
      </c>
      <c r="I4046" s="93">
        <v>8.0649999999999995</v>
      </c>
      <c r="J4046">
        <f t="shared" si="819"/>
        <v>4.530898876404494E-2</v>
      </c>
      <c r="K4046" s="4">
        <v>31.74</v>
      </c>
      <c r="L4046" s="4">
        <v>15.27</v>
      </c>
      <c r="M4046" s="16">
        <f t="shared" si="820"/>
        <v>0.12315254999999999</v>
      </c>
      <c r="N4046">
        <f t="shared" si="821"/>
        <v>0</v>
      </c>
      <c r="O4046">
        <f t="shared" si="822"/>
        <v>0</v>
      </c>
      <c r="P4046" s="63">
        <f t="shared" si="823"/>
        <v>0</v>
      </c>
    </row>
    <row r="4047" spans="1:18" x14ac:dyDescent="0.3">
      <c r="A4047">
        <f t="shared" si="824"/>
        <v>2019</v>
      </c>
      <c r="B4047">
        <f t="shared" si="825"/>
        <v>2</v>
      </c>
      <c r="C4047">
        <f t="shared" si="826"/>
        <v>16</v>
      </c>
      <c r="D4047">
        <f t="shared" si="827"/>
        <v>2</v>
      </c>
      <c r="E4047" t="str">
        <f t="shared" si="828"/>
        <v>ON</v>
      </c>
      <c r="F4047" s="13">
        <f t="shared" si="817"/>
        <v>43512</v>
      </c>
      <c r="G4047" s="14" t="str">
        <f t="shared" si="829"/>
        <v>Avg of 4 NM Projects</v>
      </c>
      <c r="H4047" s="15">
        <f t="shared" si="818"/>
        <v>12</v>
      </c>
      <c r="I4047" s="93">
        <v>10.234999999999999</v>
      </c>
      <c r="J4047">
        <f t="shared" si="819"/>
        <v>5.7499999999999996E-2</v>
      </c>
      <c r="K4047" s="4">
        <v>31.67</v>
      </c>
      <c r="L4047" s="4">
        <v>16.739999999999998</v>
      </c>
      <c r="M4047" s="16">
        <f t="shared" si="820"/>
        <v>0.17133389999999998</v>
      </c>
      <c r="N4047">
        <f t="shared" si="821"/>
        <v>0</v>
      </c>
      <c r="O4047">
        <f t="shared" si="822"/>
        <v>0</v>
      </c>
      <c r="P4047" s="63">
        <f t="shared" si="823"/>
        <v>0</v>
      </c>
    </row>
    <row r="4048" spans="1:18" x14ac:dyDescent="0.3">
      <c r="A4048">
        <f t="shared" si="824"/>
        <v>2019</v>
      </c>
      <c r="B4048">
        <f t="shared" si="825"/>
        <v>2</v>
      </c>
      <c r="C4048">
        <f t="shared" si="826"/>
        <v>16</v>
      </c>
      <c r="D4048">
        <f t="shared" si="827"/>
        <v>2</v>
      </c>
      <c r="E4048" t="str">
        <f t="shared" si="828"/>
        <v>ON</v>
      </c>
      <c r="F4048" s="13">
        <f t="shared" si="817"/>
        <v>43512</v>
      </c>
      <c r="G4048" s="14" t="str">
        <f t="shared" si="829"/>
        <v>Avg of 4 NM Projects</v>
      </c>
      <c r="H4048" s="15">
        <f t="shared" si="818"/>
        <v>13</v>
      </c>
      <c r="I4048" s="93">
        <v>11.645</v>
      </c>
      <c r="J4048">
        <f t="shared" si="819"/>
        <v>6.5421348314606734E-2</v>
      </c>
      <c r="K4048" s="4">
        <v>25.87</v>
      </c>
      <c r="L4048" s="4">
        <v>8.75</v>
      </c>
      <c r="M4048" s="16">
        <f t="shared" si="820"/>
        <v>0.10189374999999999</v>
      </c>
      <c r="N4048">
        <f t="shared" si="821"/>
        <v>0</v>
      </c>
      <c r="O4048">
        <f t="shared" si="822"/>
        <v>0</v>
      </c>
      <c r="P4048" s="63">
        <f t="shared" si="823"/>
        <v>0</v>
      </c>
    </row>
    <row r="4049" spans="1:18" x14ac:dyDescent="0.3">
      <c r="A4049">
        <f t="shared" si="824"/>
        <v>2019</v>
      </c>
      <c r="B4049">
        <f t="shared" si="825"/>
        <v>2</v>
      </c>
      <c r="C4049">
        <f t="shared" si="826"/>
        <v>16</v>
      </c>
      <c r="D4049">
        <f t="shared" si="827"/>
        <v>2</v>
      </c>
      <c r="E4049" t="str">
        <f t="shared" si="828"/>
        <v>ON</v>
      </c>
      <c r="F4049" s="13">
        <f t="shared" si="817"/>
        <v>43512</v>
      </c>
      <c r="G4049" s="14" t="str">
        <f t="shared" si="829"/>
        <v>Avg of 4 NM Projects</v>
      </c>
      <c r="H4049" s="15">
        <f t="shared" si="818"/>
        <v>14</v>
      </c>
      <c r="I4049" s="93">
        <v>15.489999999999998</v>
      </c>
      <c r="J4049">
        <f t="shared" si="819"/>
        <v>8.7022471910112351E-2</v>
      </c>
      <c r="K4049" s="4">
        <v>25.78</v>
      </c>
      <c r="L4049" s="4">
        <v>0</v>
      </c>
      <c r="M4049" s="16">
        <f t="shared" si="820"/>
        <v>0</v>
      </c>
      <c r="N4049">
        <f t="shared" si="821"/>
        <v>0</v>
      </c>
      <c r="O4049">
        <f t="shared" si="822"/>
        <v>0</v>
      </c>
      <c r="P4049" s="63">
        <f t="shared" si="823"/>
        <v>0</v>
      </c>
    </row>
    <row r="4050" spans="1:18" x14ac:dyDescent="0.3">
      <c r="A4050">
        <f t="shared" si="824"/>
        <v>2019</v>
      </c>
      <c r="B4050">
        <f t="shared" si="825"/>
        <v>2</v>
      </c>
      <c r="C4050">
        <f t="shared" si="826"/>
        <v>16</v>
      </c>
      <c r="D4050">
        <f t="shared" si="827"/>
        <v>2</v>
      </c>
      <c r="E4050" t="str">
        <f t="shared" si="828"/>
        <v>ON</v>
      </c>
      <c r="F4050" s="13">
        <f t="shared" si="817"/>
        <v>43512</v>
      </c>
      <c r="G4050" s="14" t="str">
        <f t="shared" si="829"/>
        <v>Avg of 4 NM Projects</v>
      </c>
      <c r="H4050" s="15">
        <f t="shared" si="818"/>
        <v>15</v>
      </c>
      <c r="I4050" s="93">
        <v>17.155000000000001</v>
      </c>
      <c r="J4050">
        <f t="shared" si="819"/>
        <v>9.6376404494382034E-2</v>
      </c>
      <c r="K4050" s="4">
        <v>24.75</v>
      </c>
      <c r="L4050" s="4">
        <v>2.61</v>
      </c>
      <c r="M4050" s="16">
        <f t="shared" si="820"/>
        <v>4.4774549999999996E-2</v>
      </c>
      <c r="N4050">
        <f t="shared" si="821"/>
        <v>0</v>
      </c>
      <c r="O4050">
        <f t="shared" si="822"/>
        <v>0</v>
      </c>
      <c r="P4050" s="63">
        <f t="shared" si="823"/>
        <v>0</v>
      </c>
    </row>
    <row r="4051" spans="1:18" x14ac:dyDescent="0.3">
      <c r="A4051">
        <f t="shared" si="824"/>
        <v>2019</v>
      </c>
      <c r="B4051">
        <f t="shared" si="825"/>
        <v>2</v>
      </c>
      <c r="C4051">
        <f t="shared" si="826"/>
        <v>16</v>
      </c>
      <c r="D4051">
        <f t="shared" si="827"/>
        <v>2</v>
      </c>
      <c r="E4051" t="str">
        <f t="shared" si="828"/>
        <v>ON</v>
      </c>
      <c r="F4051" s="13">
        <f t="shared" si="817"/>
        <v>43512</v>
      </c>
      <c r="G4051" s="14" t="str">
        <f t="shared" si="829"/>
        <v>Avg of 4 NM Projects</v>
      </c>
      <c r="H4051" s="15">
        <f t="shared" si="818"/>
        <v>16</v>
      </c>
      <c r="I4051" s="93">
        <v>11.27</v>
      </c>
      <c r="J4051">
        <f t="shared" si="819"/>
        <v>6.3314606741573035E-2</v>
      </c>
      <c r="K4051" s="4">
        <v>26.17</v>
      </c>
      <c r="L4051" s="4">
        <v>15.77</v>
      </c>
      <c r="M4051" s="16">
        <f t="shared" si="820"/>
        <v>0.17772789999999997</v>
      </c>
      <c r="N4051">
        <f t="shared" si="821"/>
        <v>0</v>
      </c>
      <c r="O4051">
        <f t="shared" si="822"/>
        <v>0</v>
      </c>
      <c r="P4051" s="63">
        <f t="shared" si="823"/>
        <v>0</v>
      </c>
    </row>
    <row r="4052" spans="1:18" x14ac:dyDescent="0.3">
      <c r="A4052">
        <f t="shared" si="824"/>
        <v>2019</v>
      </c>
      <c r="B4052">
        <f t="shared" si="825"/>
        <v>2</v>
      </c>
      <c r="C4052">
        <f t="shared" si="826"/>
        <v>16</v>
      </c>
      <c r="D4052">
        <f t="shared" si="827"/>
        <v>2</v>
      </c>
      <c r="E4052" t="str">
        <f t="shared" si="828"/>
        <v>ON</v>
      </c>
      <c r="F4052" s="13">
        <f t="shared" si="817"/>
        <v>43512</v>
      </c>
      <c r="G4052" s="14" t="str">
        <f t="shared" si="829"/>
        <v>Avg of 4 NM Projects</v>
      </c>
      <c r="H4052" s="15">
        <f t="shared" si="818"/>
        <v>17</v>
      </c>
      <c r="I4052" s="93">
        <v>1.1499999999999999</v>
      </c>
      <c r="J4052">
        <f t="shared" si="819"/>
        <v>6.4606741573033704E-3</v>
      </c>
      <c r="K4052" s="4">
        <v>29.64</v>
      </c>
      <c r="L4052" s="4">
        <v>23.38</v>
      </c>
      <c r="M4052" s="16">
        <f t="shared" si="820"/>
        <v>2.6886999999999998E-2</v>
      </c>
      <c r="N4052">
        <f t="shared" si="821"/>
        <v>0</v>
      </c>
      <c r="O4052">
        <f t="shared" si="822"/>
        <v>0</v>
      </c>
      <c r="P4052" s="63">
        <f t="shared" si="823"/>
        <v>0</v>
      </c>
    </row>
    <row r="4053" spans="1:18" x14ac:dyDescent="0.3">
      <c r="A4053">
        <f t="shared" si="824"/>
        <v>2019</v>
      </c>
      <c r="B4053">
        <f t="shared" si="825"/>
        <v>2</v>
      </c>
      <c r="C4053">
        <f t="shared" si="826"/>
        <v>16</v>
      </c>
      <c r="D4053">
        <f t="shared" si="827"/>
        <v>2</v>
      </c>
      <c r="E4053" t="str">
        <f t="shared" si="828"/>
        <v>ON</v>
      </c>
      <c r="F4053" s="13">
        <f t="shared" si="817"/>
        <v>43512</v>
      </c>
      <c r="G4053" s="14" t="str">
        <f t="shared" si="829"/>
        <v>Avg of 4 NM Projects</v>
      </c>
      <c r="H4053" s="15">
        <f t="shared" si="818"/>
        <v>18</v>
      </c>
      <c r="I4053" s="93">
        <v>-1.54</v>
      </c>
      <c r="J4053">
        <f t="shared" si="819"/>
        <v>-8.6516853932584268E-3</v>
      </c>
      <c r="K4053" s="4">
        <v>45</v>
      </c>
      <c r="L4053" s="4">
        <v>35.56</v>
      </c>
      <c r="M4053" s="16">
        <f t="shared" si="820"/>
        <v>-5.476240000000001E-2</v>
      </c>
      <c r="N4053">
        <f t="shared" si="821"/>
        <v>0</v>
      </c>
      <c r="O4053">
        <f t="shared" si="822"/>
        <v>0</v>
      </c>
      <c r="P4053" s="63">
        <f t="shared" si="823"/>
        <v>0</v>
      </c>
    </row>
    <row r="4054" spans="1:18" x14ac:dyDescent="0.3">
      <c r="A4054">
        <f t="shared" si="824"/>
        <v>2019</v>
      </c>
      <c r="B4054">
        <f t="shared" si="825"/>
        <v>2</v>
      </c>
      <c r="C4054">
        <f t="shared" si="826"/>
        <v>16</v>
      </c>
      <c r="D4054">
        <f t="shared" si="827"/>
        <v>2</v>
      </c>
      <c r="E4054" t="str">
        <f t="shared" si="828"/>
        <v>ON</v>
      </c>
      <c r="F4054" s="13">
        <f t="shared" si="817"/>
        <v>43512</v>
      </c>
      <c r="G4054" s="14" t="str">
        <f t="shared" si="829"/>
        <v>Avg of 4 NM Projects</v>
      </c>
      <c r="H4054" s="15">
        <f t="shared" si="818"/>
        <v>19</v>
      </c>
      <c r="I4054" s="93">
        <v>-1.28</v>
      </c>
      <c r="J4054">
        <f t="shared" si="819"/>
        <v>-7.1910112359550565E-3</v>
      </c>
      <c r="K4054" s="4">
        <v>49.32</v>
      </c>
      <c r="L4054" s="4">
        <v>38.200000000000003</v>
      </c>
      <c r="M4054" s="16">
        <f t="shared" si="820"/>
        <v>-4.8896000000000009E-2</v>
      </c>
      <c r="N4054">
        <f t="shared" si="821"/>
        <v>0</v>
      </c>
      <c r="O4054">
        <f t="shared" si="822"/>
        <v>0</v>
      </c>
      <c r="P4054" s="63">
        <f t="shared" si="823"/>
        <v>0</v>
      </c>
    </row>
    <row r="4055" spans="1:18" x14ac:dyDescent="0.3">
      <c r="A4055">
        <f t="shared" si="824"/>
        <v>2019</v>
      </c>
      <c r="B4055">
        <f t="shared" si="825"/>
        <v>2</v>
      </c>
      <c r="C4055">
        <f t="shared" si="826"/>
        <v>16</v>
      </c>
      <c r="D4055">
        <f t="shared" si="827"/>
        <v>2</v>
      </c>
      <c r="E4055" t="str">
        <f t="shared" si="828"/>
        <v>ON</v>
      </c>
      <c r="F4055" s="13">
        <f t="shared" si="817"/>
        <v>43512</v>
      </c>
      <c r="G4055" s="14" t="str">
        <f t="shared" si="829"/>
        <v>Avg of 4 NM Projects</v>
      </c>
      <c r="H4055" s="15">
        <f t="shared" si="818"/>
        <v>20</v>
      </c>
      <c r="I4055" s="93">
        <v>-1.54</v>
      </c>
      <c r="J4055">
        <f t="shared" si="819"/>
        <v>-8.6516853932584268E-3</v>
      </c>
      <c r="K4055" s="4">
        <v>46.97</v>
      </c>
      <c r="L4055" s="4">
        <v>37.69</v>
      </c>
      <c r="M4055" s="16">
        <f t="shared" si="820"/>
        <v>-5.80426E-2</v>
      </c>
      <c r="N4055">
        <f t="shared" si="821"/>
        <v>0</v>
      </c>
      <c r="O4055">
        <f t="shared" si="822"/>
        <v>0</v>
      </c>
      <c r="P4055" s="63">
        <f t="shared" si="823"/>
        <v>0</v>
      </c>
    </row>
    <row r="4056" spans="1:18" x14ac:dyDescent="0.3">
      <c r="A4056">
        <f t="shared" si="824"/>
        <v>2019</v>
      </c>
      <c r="B4056">
        <f t="shared" si="825"/>
        <v>2</v>
      </c>
      <c r="C4056">
        <f t="shared" si="826"/>
        <v>16</v>
      </c>
      <c r="D4056">
        <f t="shared" si="827"/>
        <v>2</v>
      </c>
      <c r="E4056" t="str">
        <f t="shared" si="828"/>
        <v>ON</v>
      </c>
      <c r="F4056" s="13">
        <f t="shared" si="817"/>
        <v>43512</v>
      </c>
      <c r="G4056" s="14" t="str">
        <f t="shared" si="829"/>
        <v>Avg of 4 NM Projects</v>
      </c>
      <c r="H4056" s="15">
        <f t="shared" si="818"/>
        <v>21</v>
      </c>
      <c r="I4056" s="93">
        <v>-1.28</v>
      </c>
      <c r="J4056">
        <f t="shared" si="819"/>
        <v>-7.1910112359550565E-3</v>
      </c>
      <c r="K4056" s="4">
        <v>40</v>
      </c>
      <c r="L4056" s="4">
        <v>21.31</v>
      </c>
      <c r="M4056" s="16">
        <f t="shared" si="820"/>
        <v>-2.7276799999999997E-2</v>
      </c>
      <c r="N4056">
        <f t="shared" si="821"/>
        <v>0</v>
      </c>
      <c r="O4056">
        <f t="shared" si="822"/>
        <v>0</v>
      </c>
      <c r="P4056" s="63">
        <f t="shared" si="823"/>
        <v>0</v>
      </c>
    </row>
    <row r="4057" spans="1:18" x14ac:dyDescent="0.3">
      <c r="A4057">
        <f t="shared" si="824"/>
        <v>2019</v>
      </c>
      <c r="B4057">
        <f t="shared" si="825"/>
        <v>2</v>
      </c>
      <c r="C4057">
        <f t="shared" si="826"/>
        <v>16</v>
      </c>
      <c r="D4057">
        <f t="shared" si="827"/>
        <v>2</v>
      </c>
      <c r="E4057" t="str">
        <f t="shared" si="828"/>
        <v>ON</v>
      </c>
      <c r="F4057" s="13">
        <f t="shared" si="817"/>
        <v>43512</v>
      </c>
      <c r="G4057" s="14" t="str">
        <f t="shared" si="829"/>
        <v>Avg of 4 NM Projects</v>
      </c>
      <c r="H4057" s="15">
        <f t="shared" si="818"/>
        <v>22</v>
      </c>
      <c r="I4057" s="93">
        <v>-1.1499999999999999</v>
      </c>
      <c r="J4057">
        <f t="shared" si="819"/>
        <v>-6.4606741573033704E-3</v>
      </c>
      <c r="K4057" s="4">
        <v>37.81</v>
      </c>
      <c r="L4057" s="4">
        <v>21.52</v>
      </c>
      <c r="M4057" s="16">
        <f t="shared" si="820"/>
        <v>-2.4747999999999999E-2</v>
      </c>
      <c r="N4057">
        <f t="shared" si="821"/>
        <v>0</v>
      </c>
      <c r="O4057">
        <f t="shared" si="822"/>
        <v>0</v>
      </c>
      <c r="P4057" s="63">
        <f t="shared" si="823"/>
        <v>0</v>
      </c>
    </row>
    <row r="4058" spans="1:18" x14ac:dyDescent="0.3">
      <c r="A4058">
        <f t="shared" si="824"/>
        <v>2019</v>
      </c>
      <c r="B4058">
        <f t="shared" si="825"/>
        <v>2</v>
      </c>
      <c r="C4058">
        <f t="shared" si="826"/>
        <v>16</v>
      </c>
      <c r="D4058">
        <f t="shared" si="827"/>
        <v>2</v>
      </c>
      <c r="E4058" t="str">
        <f t="shared" si="828"/>
        <v>ON</v>
      </c>
      <c r="F4058" s="13">
        <f t="shared" si="817"/>
        <v>43512</v>
      </c>
      <c r="G4058" s="14" t="str">
        <f t="shared" si="829"/>
        <v>Avg of 4 NM Projects</v>
      </c>
      <c r="H4058" s="15">
        <f t="shared" si="818"/>
        <v>23</v>
      </c>
      <c r="I4058" s="93">
        <v>-1.28</v>
      </c>
      <c r="J4058">
        <f t="shared" si="819"/>
        <v>-7.1910112359550565E-3</v>
      </c>
      <c r="K4058" s="4">
        <v>29.69</v>
      </c>
      <c r="L4058" s="4">
        <v>19.600000000000001</v>
      </c>
      <c r="M4058" s="16">
        <f t="shared" si="820"/>
        <v>-2.5088000000000003E-2</v>
      </c>
      <c r="N4058">
        <f t="shared" si="821"/>
        <v>0</v>
      </c>
      <c r="O4058">
        <f t="shared" si="822"/>
        <v>0</v>
      </c>
      <c r="P4058" s="63">
        <f t="shared" si="823"/>
        <v>0</v>
      </c>
    </row>
    <row r="4059" spans="1:18" x14ac:dyDescent="0.3">
      <c r="A4059">
        <f t="shared" si="824"/>
        <v>2019</v>
      </c>
      <c r="B4059">
        <f t="shared" si="825"/>
        <v>2</v>
      </c>
      <c r="C4059">
        <f t="shared" si="826"/>
        <v>16</v>
      </c>
      <c r="D4059">
        <f t="shared" si="827"/>
        <v>2</v>
      </c>
      <c r="E4059" t="str">
        <f t="shared" si="828"/>
        <v>OFF</v>
      </c>
      <c r="F4059" s="13">
        <f t="shared" si="817"/>
        <v>43512</v>
      </c>
      <c r="G4059" s="14" t="str">
        <f t="shared" si="829"/>
        <v>Avg of 4 NM Projects</v>
      </c>
      <c r="H4059" s="15">
        <f t="shared" si="818"/>
        <v>24</v>
      </c>
      <c r="I4059" s="93">
        <v>-1.54</v>
      </c>
      <c r="J4059">
        <f t="shared" si="819"/>
        <v>-8.6516853932584268E-3</v>
      </c>
      <c r="K4059" s="4">
        <v>27.06</v>
      </c>
      <c r="L4059" s="4">
        <v>16.37</v>
      </c>
      <c r="M4059" s="16">
        <f t="shared" si="820"/>
        <v>-2.5209800000000001E-2</v>
      </c>
      <c r="N4059">
        <f t="shared" si="821"/>
        <v>0</v>
      </c>
      <c r="O4059">
        <f t="shared" si="822"/>
        <v>0</v>
      </c>
      <c r="P4059" s="63">
        <f t="shared" si="823"/>
        <v>0</v>
      </c>
    </row>
    <row r="4060" spans="1:18" x14ac:dyDescent="0.3">
      <c r="A4060">
        <f t="shared" si="824"/>
        <v>2019</v>
      </c>
      <c r="B4060">
        <f t="shared" si="825"/>
        <v>2</v>
      </c>
      <c r="C4060">
        <f t="shared" si="826"/>
        <v>17</v>
      </c>
      <c r="D4060">
        <f t="shared" si="827"/>
        <v>3</v>
      </c>
      <c r="E4060" t="str">
        <f t="shared" si="828"/>
        <v>OFF</v>
      </c>
      <c r="F4060" s="13">
        <f t="shared" si="817"/>
        <v>43513</v>
      </c>
      <c r="G4060" s="14" t="str">
        <f t="shared" si="829"/>
        <v>Avg of 4 NM Projects</v>
      </c>
      <c r="H4060" s="15">
        <f t="shared" si="818"/>
        <v>1</v>
      </c>
      <c r="I4060" s="93">
        <v>-1.28</v>
      </c>
      <c r="J4060">
        <f t="shared" si="819"/>
        <v>-7.1910112359550565E-3</v>
      </c>
      <c r="K4060" s="4">
        <v>24.92</v>
      </c>
      <c r="L4060" s="4">
        <v>16.93</v>
      </c>
      <c r="M4060" s="16">
        <f t="shared" si="820"/>
        <v>-2.1670399999999999E-2</v>
      </c>
      <c r="N4060">
        <f t="shared" si="821"/>
        <v>0</v>
      </c>
      <c r="O4060">
        <f t="shared" si="822"/>
        <v>0</v>
      </c>
      <c r="P4060" s="63">
        <f t="shared" si="823"/>
        <v>0</v>
      </c>
      <c r="Q4060" s="34"/>
      <c r="R4060" s="34"/>
    </row>
    <row r="4061" spans="1:18" x14ac:dyDescent="0.3">
      <c r="A4061">
        <f t="shared" si="824"/>
        <v>2019</v>
      </c>
      <c r="B4061">
        <f t="shared" si="825"/>
        <v>2</v>
      </c>
      <c r="C4061">
        <f t="shared" si="826"/>
        <v>17</v>
      </c>
      <c r="D4061">
        <f t="shared" si="827"/>
        <v>3</v>
      </c>
      <c r="E4061" t="str">
        <f t="shared" si="828"/>
        <v>OFF</v>
      </c>
      <c r="F4061" s="13">
        <f t="shared" ref="F4061:F4124" si="830">+F4037+1</f>
        <v>43513</v>
      </c>
      <c r="G4061" s="14" t="str">
        <f t="shared" si="829"/>
        <v>Avg of 4 NM Projects</v>
      </c>
      <c r="H4061" s="15">
        <f t="shared" ref="H4061:H4124" si="831">H4037</f>
        <v>2</v>
      </c>
      <c r="I4061" s="93">
        <v>-1.28</v>
      </c>
      <c r="J4061">
        <f t="shared" si="819"/>
        <v>-7.1910112359550565E-3</v>
      </c>
      <c r="K4061" s="4">
        <v>21.95</v>
      </c>
      <c r="L4061" s="4">
        <v>16.27</v>
      </c>
      <c r="M4061" s="16">
        <f t="shared" si="820"/>
        <v>-2.0825600000000003E-2</v>
      </c>
      <c r="N4061">
        <f t="shared" si="821"/>
        <v>0</v>
      </c>
      <c r="O4061">
        <f t="shared" si="822"/>
        <v>0</v>
      </c>
      <c r="P4061" s="63">
        <f t="shared" si="823"/>
        <v>0</v>
      </c>
    </row>
    <row r="4062" spans="1:18" x14ac:dyDescent="0.3">
      <c r="A4062">
        <f t="shared" si="824"/>
        <v>2019</v>
      </c>
      <c r="B4062">
        <f t="shared" si="825"/>
        <v>2</v>
      </c>
      <c r="C4062">
        <f t="shared" si="826"/>
        <v>17</v>
      </c>
      <c r="D4062">
        <f t="shared" si="827"/>
        <v>3</v>
      </c>
      <c r="E4062" t="str">
        <f t="shared" si="828"/>
        <v>OFF</v>
      </c>
      <c r="F4062" s="13">
        <f t="shared" si="830"/>
        <v>43513</v>
      </c>
      <c r="G4062" s="14" t="str">
        <f t="shared" si="829"/>
        <v>Avg of 4 NM Projects</v>
      </c>
      <c r="H4062" s="15">
        <f t="shared" si="831"/>
        <v>3</v>
      </c>
      <c r="I4062" s="93">
        <v>-1.28</v>
      </c>
      <c r="J4062">
        <f t="shared" si="819"/>
        <v>-7.1910112359550565E-3</v>
      </c>
      <c r="K4062" s="4">
        <v>21.05</v>
      </c>
      <c r="L4062" s="4">
        <v>15.37</v>
      </c>
      <c r="M4062" s="16">
        <f t="shared" si="820"/>
        <v>-1.9673599999999999E-2</v>
      </c>
      <c r="N4062">
        <f t="shared" si="821"/>
        <v>0</v>
      </c>
      <c r="O4062">
        <f t="shared" si="822"/>
        <v>0</v>
      </c>
      <c r="P4062" s="63">
        <f t="shared" si="823"/>
        <v>0</v>
      </c>
    </row>
    <row r="4063" spans="1:18" x14ac:dyDescent="0.3">
      <c r="A4063">
        <f t="shared" si="824"/>
        <v>2019</v>
      </c>
      <c r="B4063">
        <f t="shared" si="825"/>
        <v>2</v>
      </c>
      <c r="C4063">
        <f t="shared" si="826"/>
        <v>17</v>
      </c>
      <c r="D4063">
        <f t="shared" si="827"/>
        <v>3</v>
      </c>
      <c r="E4063" t="str">
        <f t="shared" si="828"/>
        <v>OFF</v>
      </c>
      <c r="F4063" s="13">
        <f t="shared" si="830"/>
        <v>43513</v>
      </c>
      <c r="G4063" s="14" t="str">
        <f t="shared" si="829"/>
        <v>Avg of 4 NM Projects</v>
      </c>
      <c r="H4063" s="15">
        <f t="shared" si="831"/>
        <v>4</v>
      </c>
      <c r="I4063" s="93">
        <v>-1.4100000000000001</v>
      </c>
      <c r="J4063">
        <f t="shared" si="819"/>
        <v>-7.9213483146067416E-3</v>
      </c>
      <c r="K4063" s="4">
        <v>20.91</v>
      </c>
      <c r="L4063" s="4">
        <v>16.23</v>
      </c>
      <c r="M4063" s="16">
        <f t="shared" si="820"/>
        <v>-2.2884300000000003E-2</v>
      </c>
      <c r="N4063">
        <f t="shared" si="821"/>
        <v>0</v>
      </c>
      <c r="O4063">
        <f t="shared" si="822"/>
        <v>0</v>
      </c>
      <c r="P4063" s="63">
        <f t="shared" si="823"/>
        <v>0</v>
      </c>
    </row>
    <row r="4064" spans="1:18" x14ac:dyDescent="0.3">
      <c r="A4064">
        <f t="shared" si="824"/>
        <v>2019</v>
      </c>
      <c r="B4064">
        <f t="shared" si="825"/>
        <v>2</v>
      </c>
      <c r="C4064">
        <f t="shared" si="826"/>
        <v>17</v>
      </c>
      <c r="D4064">
        <f t="shared" si="827"/>
        <v>3</v>
      </c>
      <c r="E4064" t="str">
        <f t="shared" si="828"/>
        <v>OFF</v>
      </c>
      <c r="F4064" s="13">
        <f t="shared" si="830"/>
        <v>43513</v>
      </c>
      <c r="G4064" s="14" t="str">
        <f t="shared" si="829"/>
        <v>Avg of 4 NM Projects</v>
      </c>
      <c r="H4064" s="15">
        <f t="shared" si="831"/>
        <v>5</v>
      </c>
      <c r="I4064" s="93">
        <v>-1.4100000000000001</v>
      </c>
      <c r="J4064">
        <f t="shared" si="819"/>
        <v>-7.9213483146067416E-3</v>
      </c>
      <c r="K4064" s="4">
        <v>21.98</v>
      </c>
      <c r="L4064" s="4">
        <v>13.44</v>
      </c>
      <c r="M4064" s="16">
        <f t="shared" si="820"/>
        <v>-1.8950400000000003E-2</v>
      </c>
      <c r="N4064">
        <f t="shared" si="821"/>
        <v>0</v>
      </c>
      <c r="O4064">
        <f t="shared" si="822"/>
        <v>0</v>
      </c>
      <c r="P4064" s="63">
        <f t="shared" si="823"/>
        <v>0</v>
      </c>
    </row>
    <row r="4065" spans="1:16" x14ac:dyDescent="0.3">
      <c r="A4065">
        <f t="shared" si="824"/>
        <v>2019</v>
      </c>
      <c r="B4065">
        <f t="shared" si="825"/>
        <v>2</v>
      </c>
      <c r="C4065">
        <f t="shared" si="826"/>
        <v>17</v>
      </c>
      <c r="D4065">
        <f t="shared" si="827"/>
        <v>3</v>
      </c>
      <c r="E4065" t="str">
        <f t="shared" si="828"/>
        <v>OFF</v>
      </c>
      <c r="F4065" s="13">
        <f t="shared" si="830"/>
        <v>43513</v>
      </c>
      <c r="G4065" s="14" t="str">
        <f t="shared" si="829"/>
        <v>Avg of 4 NM Projects</v>
      </c>
      <c r="H4065" s="15">
        <f t="shared" si="831"/>
        <v>6</v>
      </c>
      <c r="I4065" s="93">
        <v>-1.28</v>
      </c>
      <c r="J4065">
        <f t="shared" si="819"/>
        <v>-7.1910112359550565E-3</v>
      </c>
      <c r="K4065" s="4">
        <v>25.05</v>
      </c>
      <c r="L4065" s="4">
        <v>16.78</v>
      </c>
      <c r="M4065" s="16">
        <f t="shared" si="820"/>
        <v>-2.1478400000000002E-2</v>
      </c>
      <c r="N4065">
        <f t="shared" si="821"/>
        <v>0</v>
      </c>
      <c r="O4065">
        <f t="shared" si="822"/>
        <v>0</v>
      </c>
      <c r="P4065" s="63">
        <f t="shared" si="823"/>
        <v>0</v>
      </c>
    </row>
    <row r="4066" spans="1:16" x14ac:dyDescent="0.3">
      <c r="A4066">
        <f t="shared" si="824"/>
        <v>2019</v>
      </c>
      <c r="B4066">
        <f t="shared" si="825"/>
        <v>2</v>
      </c>
      <c r="C4066">
        <f t="shared" si="826"/>
        <v>17</v>
      </c>
      <c r="D4066">
        <f t="shared" si="827"/>
        <v>3</v>
      </c>
      <c r="E4066" t="str">
        <f t="shared" si="828"/>
        <v>OFF</v>
      </c>
      <c r="F4066" s="13">
        <f t="shared" si="830"/>
        <v>43513</v>
      </c>
      <c r="G4066" s="14" t="str">
        <f t="shared" si="829"/>
        <v>Avg of 4 NM Projects</v>
      </c>
      <c r="H4066" s="15">
        <f t="shared" si="831"/>
        <v>7</v>
      </c>
      <c r="I4066" s="93">
        <v>-2.06</v>
      </c>
      <c r="J4066">
        <f t="shared" si="819"/>
        <v>-1.1573033707865169E-2</v>
      </c>
      <c r="K4066" s="4">
        <v>25.36</v>
      </c>
      <c r="L4066" s="4">
        <v>25.8</v>
      </c>
      <c r="M4066" s="16">
        <f t="shared" si="820"/>
        <v>-5.3148000000000001E-2</v>
      </c>
      <c r="N4066">
        <f t="shared" si="821"/>
        <v>0</v>
      </c>
      <c r="O4066">
        <f t="shared" si="822"/>
        <v>0</v>
      </c>
      <c r="P4066" s="63">
        <f t="shared" si="823"/>
        <v>0</v>
      </c>
    </row>
    <row r="4067" spans="1:16" x14ac:dyDescent="0.3">
      <c r="A4067">
        <f t="shared" si="824"/>
        <v>2019</v>
      </c>
      <c r="B4067">
        <f t="shared" si="825"/>
        <v>2</v>
      </c>
      <c r="C4067">
        <f t="shared" si="826"/>
        <v>17</v>
      </c>
      <c r="D4067">
        <f t="shared" si="827"/>
        <v>3</v>
      </c>
      <c r="E4067" t="str">
        <f t="shared" si="828"/>
        <v>ON</v>
      </c>
      <c r="F4067" s="13">
        <f t="shared" si="830"/>
        <v>43513</v>
      </c>
      <c r="G4067" s="14" t="str">
        <f t="shared" si="829"/>
        <v>Avg of 4 NM Projects</v>
      </c>
      <c r="H4067" s="15">
        <f t="shared" si="831"/>
        <v>8</v>
      </c>
      <c r="I4067" s="93">
        <v>6.915</v>
      </c>
      <c r="J4067">
        <f t="shared" si="819"/>
        <v>3.8848314606741575E-2</v>
      </c>
      <c r="K4067" s="4">
        <v>26.96</v>
      </c>
      <c r="L4067" s="4">
        <v>25.04</v>
      </c>
      <c r="M4067" s="16">
        <f t="shared" si="820"/>
        <v>0.17315159999999999</v>
      </c>
      <c r="N4067">
        <f t="shared" si="821"/>
        <v>0</v>
      </c>
      <c r="O4067">
        <f t="shared" si="822"/>
        <v>0</v>
      </c>
      <c r="P4067" s="63">
        <f t="shared" si="823"/>
        <v>0</v>
      </c>
    </row>
    <row r="4068" spans="1:16" x14ac:dyDescent="0.3">
      <c r="A4068">
        <f t="shared" si="824"/>
        <v>2019</v>
      </c>
      <c r="B4068">
        <f t="shared" si="825"/>
        <v>2</v>
      </c>
      <c r="C4068">
        <f t="shared" si="826"/>
        <v>17</v>
      </c>
      <c r="D4068">
        <f t="shared" si="827"/>
        <v>3</v>
      </c>
      <c r="E4068" t="str">
        <f t="shared" si="828"/>
        <v>ON</v>
      </c>
      <c r="F4068" s="13">
        <f t="shared" si="830"/>
        <v>43513</v>
      </c>
      <c r="G4068" s="14" t="str">
        <f t="shared" si="829"/>
        <v>Avg of 4 NM Projects</v>
      </c>
      <c r="H4068" s="15">
        <f t="shared" si="831"/>
        <v>9</v>
      </c>
      <c r="I4068" s="93">
        <v>29.445</v>
      </c>
      <c r="J4068">
        <f t="shared" si="819"/>
        <v>0.16542134831460675</v>
      </c>
      <c r="K4068" s="4">
        <v>27.26</v>
      </c>
      <c r="L4068" s="4">
        <v>21.03</v>
      </c>
      <c r="M4068" s="16">
        <f t="shared" si="820"/>
        <v>0.61922835000000009</v>
      </c>
      <c r="N4068">
        <f t="shared" si="821"/>
        <v>0</v>
      </c>
      <c r="O4068">
        <f t="shared" si="822"/>
        <v>0</v>
      </c>
      <c r="P4068" s="63">
        <f t="shared" si="823"/>
        <v>0</v>
      </c>
    </row>
    <row r="4069" spans="1:16" x14ac:dyDescent="0.3">
      <c r="A4069">
        <f t="shared" si="824"/>
        <v>2019</v>
      </c>
      <c r="B4069">
        <f t="shared" si="825"/>
        <v>2</v>
      </c>
      <c r="C4069">
        <f t="shared" si="826"/>
        <v>17</v>
      </c>
      <c r="D4069">
        <f t="shared" si="827"/>
        <v>3</v>
      </c>
      <c r="E4069" t="str">
        <f t="shared" si="828"/>
        <v>ON</v>
      </c>
      <c r="F4069" s="13">
        <f t="shared" si="830"/>
        <v>43513</v>
      </c>
      <c r="G4069" s="14" t="str">
        <f t="shared" si="829"/>
        <v>Avg of 4 NM Projects</v>
      </c>
      <c r="H4069" s="15">
        <f t="shared" si="831"/>
        <v>10</v>
      </c>
      <c r="I4069" s="93">
        <v>44.284999999999997</v>
      </c>
      <c r="J4069">
        <f t="shared" si="819"/>
        <v>0.24879213483146065</v>
      </c>
      <c r="K4069" s="4">
        <v>27.07</v>
      </c>
      <c r="L4069" s="4">
        <v>16.22</v>
      </c>
      <c r="M4069" s="16">
        <f t="shared" si="820"/>
        <v>0.71830269999999985</v>
      </c>
      <c r="N4069">
        <f t="shared" si="821"/>
        <v>0</v>
      </c>
      <c r="O4069">
        <f t="shared" si="822"/>
        <v>0</v>
      </c>
      <c r="P4069" s="63">
        <f t="shared" si="823"/>
        <v>0</v>
      </c>
    </row>
    <row r="4070" spans="1:16" x14ac:dyDescent="0.3">
      <c r="A4070">
        <f t="shared" si="824"/>
        <v>2019</v>
      </c>
      <c r="B4070">
        <f t="shared" si="825"/>
        <v>2</v>
      </c>
      <c r="C4070">
        <f t="shared" si="826"/>
        <v>17</v>
      </c>
      <c r="D4070">
        <f t="shared" si="827"/>
        <v>3</v>
      </c>
      <c r="E4070" t="str">
        <f t="shared" si="828"/>
        <v>ON</v>
      </c>
      <c r="F4070" s="13">
        <f t="shared" si="830"/>
        <v>43513</v>
      </c>
      <c r="G4070" s="14" t="str">
        <f t="shared" si="829"/>
        <v>Avg of 4 NM Projects</v>
      </c>
      <c r="H4070" s="15">
        <f t="shared" si="831"/>
        <v>11</v>
      </c>
      <c r="I4070" s="93">
        <v>58.755000000000003</v>
      </c>
      <c r="J4070">
        <f t="shared" si="819"/>
        <v>0.33008426966292137</v>
      </c>
      <c r="K4070" s="4">
        <v>27.63</v>
      </c>
      <c r="L4070" s="4">
        <v>14.98</v>
      </c>
      <c r="M4070" s="16">
        <f t="shared" si="820"/>
        <v>0.88014990000000015</v>
      </c>
      <c r="N4070">
        <f t="shared" si="821"/>
        <v>0</v>
      </c>
      <c r="O4070">
        <f t="shared" si="822"/>
        <v>0</v>
      </c>
      <c r="P4070" s="63">
        <f t="shared" si="823"/>
        <v>0</v>
      </c>
    </row>
    <row r="4071" spans="1:16" x14ac:dyDescent="0.3">
      <c r="A4071">
        <f t="shared" si="824"/>
        <v>2019</v>
      </c>
      <c r="B4071">
        <f t="shared" si="825"/>
        <v>2</v>
      </c>
      <c r="C4071">
        <f t="shared" si="826"/>
        <v>17</v>
      </c>
      <c r="D4071">
        <f t="shared" si="827"/>
        <v>3</v>
      </c>
      <c r="E4071" t="str">
        <f t="shared" si="828"/>
        <v>ON</v>
      </c>
      <c r="F4071" s="13">
        <f t="shared" si="830"/>
        <v>43513</v>
      </c>
      <c r="G4071" s="14" t="str">
        <f t="shared" si="829"/>
        <v>Avg of 4 NM Projects</v>
      </c>
      <c r="H4071" s="15">
        <f t="shared" si="831"/>
        <v>12</v>
      </c>
      <c r="I4071" s="93">
        <v>62.204999999999991</v>
      </c>
      <c r="J4071">
        <f t="shared" si="819"/>
        <v>0.34946629213483144</v>
      </c>
      <c r="K4071" s="4">
        <v>27.41</v>
      </c>
      <c r="L4071" s="4">
        <v>19.420000000000002</v>
      </c>
      <c r="M4071" s="16">
        <f t="shared" si="820"/>
        <v>1.2080210999999998</v>
      </c>
      <c r="N4071">
        <f t="shared" si="821"/>
        <v>0</v>
      </c>
      <c r="O4071">
        <f t="shared" si="822"/>
        <v>0</v>
      </c>
      <c r="P4071" s="63">
        <f t="shared" si="823"/>
        <v>0</v>
      </c>
    </row>
    <row r="4072" spans="1:16" x14ac:dyDescent="0.3">
      <c r="A4072">
        <f t="shared" si="824"/>
        <v>2019</v>
      </c>
      <c r="B4072">
        <f t="shared" si="825"/>
        <v>2</v>
      </c>
      <c r="C4072">
        <f t="shared" si="826"/>
        <v>17</v>
      </c>
      <c r="D4072">
        <f t="shared" si="827"/>
        <v>3</v>
      </c>
      <c r="E4072" t="str">
        <f t="shared" si="828"/>
        <v>ON</v>
      </c>
      <c r="F4072" s="13">
        <f t="shared" si="830"/>
        <v>43513</v>
      </c>
      <c r="G4072" s="14" t="str">
        <f t="shared" si="829"/>
        <v>Avg of 4 NM Projects</v>
      </c>
      <c r="H4072" s="15">
        <f t="shared" si="831"/>
        <v>13</v>
      </c>
      <c r="I4072" s="93">
        <v>57.480000000000004</v>
      </c>
      <c r="J4072">
        <f t="shared" si="819"/>
        <v>0.32292134831460678</v>
      </c>
      <c r="K4072" s="4">
        <v>25.07</v>
      </c>
      <c r="L4072" s="4">
        <v>8.7200000000000006</v>
      </c>
      <c r="M4072" s="16">
        <f t="shared" si="820"/>
        <v>0.50122560000000005</v>
      </c>
      <c r="N4072">
        <f t="shared" si="821"/>
        <v>0</v>
      </c>
      <c r="O4072">
        <f t="shared" si="822"/>
        <v>0</v>
      </c>
      <c r="P4072" s="63">
        <f t="shared" si="823"/>
        <v>0</v>
      </c>
    </row>
    <row r="4073" spans="1:16" x14ac:dyDescent="0.3">
      <c r="A4073">
        <f t="shared" si="824"/>
        <v>2019</v>
      </c>
      <c r="B4073">
        <f t="shared" si="825"/>
        <v>2</v>
      </c>
      <c r="C4073">
        <f t="shared" si="826"/>
        <v>17</v>
      </c>
      <c r="D4073">
        <f t="shared" si="827"/>
        <v>3</v>
      </c>
      <c r="E4073" t="str">
        <f t="shared" si="828"/>
        <v>ON</v>
      </c>
      <c r="F4073" s="13">
        <f t="shared" si="830"/>
        <v>43513</v>
      </c>
      <c r="G4073" s="14" t="str">
        <f t="shared" si="829"/>
        <v>Avg of 4 NM Projects</v>
      </c>
      <c r="H4073" s="15">
        <f t="shared" si="831"/>
        <v>14</v>
      </c>
      <c r="I4073" s="93">
        <v>44.925000000000004</v>
      </c>
      <c r="J4073">
        <f t="shared" si="819"/>
        <v>0.25238764044943823</v>
      </c>
      <c r="K4073" s="4">
        <v>25</v>
      </c>
      <c r="L4073" s="4">
        <v>17.010000000000002</v>
      </c>
      <c r="M4073" s="16">
        <f t="shared" si="820"/>
        <v>0.76417425000000017</v>
      </c>
      <c r="N4073">
        <f t="shared" si="821"/>
        <v>0</v>
      </c>
      <c r="O4073">
        <f t="shared" si="822"/>
        <v>0</v>
      </c>
      <c r="P4073" s="63">
        <f t="shared" si="823"/>
        <v>0</v>
      </c>
    </row>
    <row r="4074" spans="1:16" x14ac:dyDescent="0.3">
      <c r="A4074">
        <f t="shared" si="824"/>
        <v>2019</v>
      </c>
      <c r="B4074">
        <f t="shared" si="825"/>
        <v>2</v>
      </c>
      <c r="C4074">
        <f t="shared" si="826"/>
        <v>17</v>
      </c>
      <c r="D4074">
        <f t="shared" si="827"/>
        <v>3</v>
      </c>
      <c r="E4074" t="str">
        <f t="shared" si="828"/>
        <v>ON</v>
      </c>
      <c r="F4074" s="13">
        <f t="shared" si="830"/>
        <v>43513</v>
      </c>
      <c r="G4074" s="14" t="str">
        <f t="shared" si="829"/>
        <v>Avg of 4 NM Projects</v>
      </c>
      <c r="H4074" s="15">
        <f t="shared" si="831"/>
        <v>15</v>
      </c>
      <c r="I4074" s="93">
        <v>22.91</v>
      </c>
      <c r="J4074">
        <f t="shared" si="819"/>
        <v>0.12870786516853933</v>
      </c>
      <c r="K4074" s="4">
        <v>25.07</v>
      </c>
      <c r="L4074" s="4">
        <v>16.41</v>
      </c>
      <c r="M4074" s="16">
        <f t="shared" si="820"/>
        <v>0.37595309999999998</v>
      </c>
      <c r="N4074">
        <f t="shared" si="821"/>
        <v>0</v>
      </c>
      <c r="O4074">
        <f t="shared" si="822"/>
        <v>0</v>
      </c>
      <c r="P4074" s="63">
        <f t="shared" si="823"/>
        <v>0</v>
      </c>
    </row>
    <row r="4075" spans="1:16" x14ac:dyDescent="0.3">
      <c r="A4075">
        <f t="shared" si="824"/>
        <v>2019</v>
      </c>
      <c r="B4075">
        <f t="shared" si="825"/>
        <v>2</v>
      </c>
      <c r="C4075">
        <f t="shared" si="826"/>
        <v>17</v>
      </c>
      <c r="D4075">
        <f t="shared" si="827"/>
        <v>3</v>
      </c>
      <c r="E4075" t="str">
        <f t="shared" si="828"/>
        <v>ON</v>
      </c>
      <c r="F4075" s="13">
        <f t="shared" si="830"/>
        <v>43513</v>
      </c>
      <c r="G4075" s="14" t="str">
        <f t="shared" si="829"/>
        <v>Avg of 4 NM Projects</v>
      </c>
      <c r="H4075" s="15">
        <f t="shared" si="831"/>
        <v>16</v>
      </c>
      <c r="I4075" s="93">
        <v>11.264999999999999</v>
      </c>
      <c r="J4075">
        <f t="shared" si="819"/>
        <v>6.3286516853932578E-2</v>
      </c>
      <c r="K4075" s="4">
        <v>24.84</v>
      </c>
      <c r="L4075" s="4">
        <v>17.829999999999998</v>
      </c>
      <c r="M4075" s="16">
        <f t="shared" si="820"/>
        <v>0.20085494999999995</v>
      </c>
      <c r="N4075">
        <f t="shared" si="821"/>
        <v>0</v>
      </c>
      <c r="O4075">
        <f t="shared" si="822"/>
        <v>0</v>
      </c>
      <c r="P4075" s="63">
        <f t="shared" si="823"/>
        <v>0</v>
      </c>
    </row>
    <row r="4076" spans="1:16" x14ac:dyDescent="0.3">
      <c r="A4076">
        <f t="shared" si="824"/>
        <v>2019</v>
      </c>
      <c r="B4076">
        <f t="shared" si="825"/>
        <v>2</v>
      </c>
      <c r="C4076">
        <f t="shared" si="826"/>
        <v>17</v>
      </c>
      <c r="D4076">
        <f t="shared" si="827"/>
        <v>3</v>
      </c>
      <c r="E4076" t="str">
        <f t="shared" si="828"/>
        <v>ON</v>
      </c>
      <c r="F4076" s="13">
        <f t="shared" si="830"/>
        <v>43513</v>
      </c>
      <c r="G4076" s="14" t="str">
        <f t="shared" si="829"/>
        <v>Avg of 4 NM Projects</v>
      </c>
      <c r="H4076" s="15">
        <f t="shared" si="831"/>
        <v>17</v>
      </c>
      <c r="I4076" s="93">
        <v>4.2300000000000004</v>
      </c>
      <c r="J4076">
        <f t="shared" si="819"/>
        <v>2.3764044943820228E-2</v>
      </c>
      <c r="K4076" s="4">
        <v>27.67</v>
      </c>
      <c r="L4076" s="4">
        <v>33.729999999999997</v>
      </c>
      <c r="M4076" s="16">
        <f t="shared" si="820"/>
        <v>0.1426779</v>
      </c>
      <c r="N4076">
        <f t="shared" si="821"/>
        <v>0</v>
      </c>
      <c r="O4076">
        <f t="shared" si="822"/>
        <v>0</v>
      </c>
      <c r="P4076" s="63">
        <f t="shared" si="823"/>
        <v>0</v>
      </c>
    </row>
    <row r="4077" spans="1:16" x14ac:dyDescent="0.3">
      <c r="A4077">
        <f t="shared" si="824"/>
        <v>2019</v>
      </c>
      <c r="B4077">
        <f t="shared" si="825"/>
        <v>2</v>
      </c>
      <c r="C4077">
        <f t="shared" si="826"/>
        <v>17</v>
      </c>
      <c r="D4077">
        <f t="shared" si="827"/>
        <v>3</v>
      </c>
      <c r="E4077" t="str">
        <f t="shared" si="828"/>
        <v>ON</v>
      </c>
      <c r="F4077" s="13">
        <f t="shared" si="830"/>
        <v>43513</v>
      </c>
      <c r="G4077" s="14" t="str">
        <f t="shared" si="829"/>
        <v>Avg of 4 NM Projects</v>
      </c>
      <c r="H4077" s="15">
        <f t="shared" si="831"/>
        <v>18</v>
      </c>
      <c r="I4077" s="93">
        <v>-1.28</v>
      </c>
      <c r="J4077">
        <f t="shared" si="819"/>
        <v>-7.1910112359550565E-3</v>
      </c>
      <c r="K4077" s="4">
        <v>39.42</v>
      </c>
      <c r="L4077" s="4">
        <v>53.26</v>
      </c>
      <c r="M4077" s="16">
        <f t="shared" si="820"/>
        <v>-6.8172799999999992E-2</v>
      </c>
      <c r="N4077">
        <f t="shared" si="821"/>
        <v>0</v>
      </c>
      <c r="O4077">
        <f t="shared" si="822"/>
        <v>0</v>
      </c>
      <c r="P4077" s="63">
        <f t="shared" si="823"/>
        <v>0</v>
      </c>
    </row>
    <row r="4078" spans="1:16" x14ac:dyDescent="0.3">
      <c r="A4078">
        <f t="shared" si="824"/>
        <v>2019</v>
      </c>
      <c r="B4078">
        <f t="shared" si="825"/>
        <v>2</v>
      </c>
      <c r="C4078">
        <f t="shared" si="826"/>
        <v>17</v>
      </c>
      <c r="D4078">
        <f t="shared" si="827"/>
        <v>3</v>
      </c>
      <c r="E4078" t="str">
        <f t="shared" si="828"/>
        <v>ON</v>
      </c>
      <c r="F4078" s="13">
        <f t="shared" si="830"/>
        <v>43513</v>
      </c>
      <c r="G4078" s="14" t="str">
        <f t="shared" si="829"/>
        <v>Avg of 4 NM Projects</v>
      </c>
      <c r="H4078" s="15">
        <f t="shared" si="831"/>
        <v>19</v>
      </c>
      <c r="I4078" s="93">
        <v>-1.1499999999999999</v>
      </c>
      <c r="J4078">
        <f t="shared" si="819"/>
        <v>-6.4606741573033704E-3</v>
      </c>
      <c r="K4078" s="4">
        <v>47.13</v>
      </c>
      <c r="L4078" s="4">
        <v>50.24</v>
      </c>
      <c r="M4078" s="16">
        <f t="shared" si="820"/>
        <v>-5.7775999999999994E-2</v>
      </c>
      <c r="N4078">
        <f t="shared" si="821"/>
        <v>0</v>
      </c>
      <c r="O4078">
        <f t="shared" si="822"/>
        <v>0</v>
      </c>
      <c r="P4078" s="63">
        <f t="shared" si="823"/>
        <v>0</v>
      </c>
    </row>
    <row r="4079" spans="1:16" x14ac:dyDescent="0.3">
      <c r="A4079">
        <f t="shared" si="824"/>
        <v>2019</v>
      </c>
      <c r="B4079">
        <f t="shared" si="825"/>
        <v>2</v>
      </c>
      <c r="C4079">
        <f t="shared" si="826"/>
        <v>17</v>
      </c>
      <c r="D4079">
        <f t="shared" si="827"/>
        <v>3</v>
      </c>
      <c r="E4079" t="str">
        <f t="shared" si="828"/>
        <v>ON</v>
      </c>
      <c r="F4079" s="13">
        <f t="shared" si="830"/>
        <v>43513</v>
      </c>
      <c r="G4079" s="14" t="str">
        <f t="shared" si="829"/>
        <v>Avg of 4 NM Projects</v>
      </c>
      <c r="H4079" s="15">
        <f t="shared" si="831"/>
        <v>20</v>
      </c>
      <c r="I4079" s="93">
        <v>-1.4100000000000001</v>
      </c>
      <c r="J4079">
        <f t="shared" si="819"/>
        <v>-7.9213483146067416E-3</v>
      </c>
      <c r="K4079" s="4">
        <v>37.08</v>
      </c>
      <c r="L4079" s="4">
        <v>35.520000000000003</v>
      </c>
      <c r="M4079" s="16">
        <f t="shared" si="820"/>
        <v>-5.0083200000000015E-2</v>
      </c>
      <c r="N4079">
        <f t="shared" si="821"/>
        <v>0</v>
      </c>
      <c r="O4079">
        <f t="shared" si="822"/>
        <v>0</v>
      </c>
      <c r="P4079" s="63">
        <f t="shared" si="823"/>
        <v>0</v>
      </c>
    </row>
    <row r="4080" spans="1:16" x14ac:dyDescent="0.3">
      <c r="A4080">
        <f t="shared" si="824"/>
        <v>2019</v>
      </c>
      <c r="B4080">
        <f t="shared" si="825"/>
        <v>2</v>
      </c>
      <c r="C4080">
        <f t="shared" si="826"/>
        <v>17</v>
      </c>
      <c r="D4080">
        <f t="shared" si="827"/>
        <v>3</v>
      </c>
      <c r="E4080" t="str">
        <f t="shared" si="828"/>
        <v>ON</v>
      </c>
      <c r="F4080" s="13">
        <f t="shared" si="830"/>
        <v>43513</v>
      </c>
      <c r="G4080" s="14" t="str">
        <f t="shared" si="829"/>
        <v>Avg of 4 NM Projects</v>
      </c>
      <c r="H4080" s="15">
        <f t="shared" si="831"/>
        <v>21</v>
      </c>
      <c r="I4080" s="93">
        <v>-1.4100000000000001</v>
      </c>
      <c r="J4080">
        <f t="shared" si="819"/>
        <v>-7.9213483146067416E-3</v>
      </c>
      <c r="K4080" s="4">
        <v>33.33</v>
      </c>
      <c r="L4080" s="4">
        <v>36.200000000000003</v>
      </c>
      <c r="M4080" s="16">
        <f t="shared" si="820"/>
        <v>-5.1042000000000011E-2</v>
      </c>
      <c r="N4080">
        <f t="shared" si="821"/>
        <v>0</v>
      </c>
      <c r="O4080">
        <f t="shared" si="822"/>
        <v>0</v>
      </c>
      <c r="P4080" s="63">
        <f t="shared" si="823"/>
        <v>0</v>
      </c>
    </row>
    <row r="4081" spans="1:18" x14ac:dyDescent="0.3">
      <c r="A4081">
        <f t="shared" si="824"/>
        <v>2019</v>
      </c>
      <c r="B4081">
        <f t="shared" si="825"/>
        <v>2</v>
      </c>
      <c r="C4081">
        <f t="shared" si="826"/>
        <v>17</v>
      </c>
      <c r="D4081">
        <f t="shared" si="827"/>
        <v>3</v>
      </c>
      <c r="E4081" t="str">
        <f t="shared" si="828"/>
        <v>ON</v>
      </c>
      <c r="F4081" s="13">
        <f t="shared" si="830"/>
        <v>43513</v>
      </c>
      <c r="G4081" s="14" t="str">
        <f t="shared" si="829"/>
        <v>Avg of 4 NM Projects</v>
      </c>
      <c r="H4081" s="15">
        <f t="shared" si="831"/>
        <v>22</v>
      </c>
      <c r="I4081" s="93">
        <v>-1.54</v>
      </c>
      <c r="J4081">
        <f t="shared" si="819"/>
        <v>-8.6516853932584268E-3</v>
      </c>
      <c r="K4081" s="4">
        <v>28.08</v>
      </c>
      <c r="L4081" s="4">
        <v>25.66</v>
      </c>
      <c r="M4081" s="16">
        <f t="shared" si="820"/>
        <v>-3.9516400000000007E-2</v>
      </c>
      <c r="N4081">
        <f t="shared" si="821"/>
        <v>0</v>
      </c>
      <c r="O4081">
        <f t="shared" si="822"/>
        <v>0</v>
      </c>
      <c r="P4081" s="63">
        <f t="shared" si="823"/>
        <v>0</v>
      </c>
    </row>
    <row r="4082" spans="1:18" x14ac:dyDescent="0.3">
      <c r="A4082">
        <f t="shared" si="824"/>
        <v>2019</v>
      </c>
      <c r="B4082">
        <f t="shared" si="825"/>
        <v>2</v>
      </c>
      <c r="C4082">
        <f t="shared" si="826"/>
        <v>17</v>
      </c>
      <c r="D4082">
        <f t="shared" si="827"/>
        <v>3</v>
      </c>
      <c r="E4082" t="str">
        <f t="shared" si="828"/>
        <v>ON</v>
      </c>
      <c r="F4082" s="13">
        <f t="shared" si="830"/>
        <v>43513</v>
      </c>
      <c r="G4082" s="14" t="str">
        <f t="shared" si="829"/>
        <v>Avg of 4 NM Projects</v>
      </c>
      <c r="H4082" s="15">
        <f t="shared" si="831"/>
        <v>23</v>
      </c>
      <c r="I4082" s="93">
        <v>-1.4100000000000001</v>
      </c>
      <c r="J4082">
        <f t="shared" si="819"/>
        <v>-7.9213483146067416E-3</v>
      </c>
      <c r="K4082" s="4">
        <v>25.01</v>
      </c>
      <c r="L4082" s="4">
        <v>24.03</v>
      </c>
      <c r="M4082" s="16">
        <f t="shared" si="820"/>
        <v>-3.3882300000000011E-2</v>
      </c>
      <c r="N4082">
        <f t="shared" si="821"/>
        <v>0</v>
      </c>
      <c r="O4082">
        <f t="shared" si="822"/>
        <v>0</v>
      </c>
      <c r="P4082" s="63">
        <f t="shared" si="823"/>
        <v>0</v>
      </c>
    </row>
    <row r="4083" spans="1:18" x14ac:dyDescent="0.3">
      <c r="A4083">
        <f t="shared" si="824"/>
        <v>2019</v>
      </c>
      <c r="B4083">
        <f t="shared" si="825"/>
        <v>2</v>
      </c>
      <c r="C4083">
        <f t="shared" si="826"/>
        <v>17</v>
      </c>
      <c r="D4083">
        <f t="shared" si="827"/>
        <v>3</v>
      </c>
      <c r="E4083" t="str">
        <f t="shared" si="828"/>
        <v>OFF</v>
      </c>
      <c r="F4083" s="13">
        <f t="shared" si="830"/>
        <v>43513</v>
      </c>
      <c r="G4083" s="14" t="str">
        <f t="shared" si="829"/>
        <v>Avg of 4 NM Projects</v>
      </c>
      <c r="H4083" s="15">
        <f t="shared" si="831"/>
        <v>24</v>
      </c>
      <c r="I4083" s="93">
        <v>-1.28</v>
      </c>
      <c r="J4083">
        <f t="shared" si="819"/>
        <v>-7.1910112359550565E-3</v>
      </c>
      <c r="K4083" s="4">
        <v>22.14</v>
      </c>
      <c r="L4083" s="4">
        <v>20.36</v>
      </c>
      <c r="M4083" s="16">
        <f t="shared" si="820"/>
        <v>-2.6060800000000002E-2</v>
      </c>
      <c r="N4083">
        <f t="shared" si="821"/>
        <v>0</v>
      </c>
      <c r="O4083">
        <f t="shared" si="822"/>
        <v>0</v>
      </c>
      <c r="P4083" s="63">
        <f t="shared" si="823"/>
        <v>0</v>
      </c>
    </row>
    <row r="4084" spans="1:18" x14ac:dyDescent="0.3">
      <c r="A4084">
        <f t="shared" si="824"/>
        <v>2019</v>
      </c>
      <c r="B4084">
        <f t="shared" si="825"/>
        <v>2</v>
      </c>
      <c r="C4084">
        <f t="shared" si="826"/>
        <v>18</v>
      </c>
      <c r="D4084">
        <f t="shared" si="827"/>
        <v>4</v>
      </c>
      <c r="E4084" t="str">
        <f t="shared" si="828"/>
        <v>OFF</v>
      </c>
      <c r="F4084" s="13">
        <f t="shared" si="830"/>
        <v>43514</v>
      </c>
      <c r="G4084" s="14" t="str">
        <f t="shared" si="829"/>
        <v>Avg of 4 NM Projects</v>
      </c>
      <c r="H4084" s="15">
        <f t="shared" si="831"/>
        <v>1</v>
      </c>
      <c r="I4084" s="93">
        <v>-1.28</v>
      </c>
      <c r="J4084">
        <f t="shared" si="819"/>
        <v>-7.1910112359550565E-3</v>
      </c>
      <c r="K4084" s="4">
        <v>23.9</v>
      </c>
      <c r="L4084" s="4">
        <v>20.32</v>
      </c>
      <c r="M4084" s="16">
        <f t="shared" si="820"/>
        <v>-2.6009600000000001E-2</v>
      </c>
      <c r="N4084">
        <f t="shared" si="821"/>
        <v>0</v>
      </c>
      <c r="O4084">
        <f t="shared" si="822"/>
        <v>0</v>
      </c>
      <c r="P4084" s="63">
        <f t="shared" si="823"/>
        <v>0</v>
      </c>
      <c r="Q4084" s="34"/>
      <c r="R4084" s="34"/>
    </row>
    <row r="4085" spans="1:18" x14ac:dyDescent="0.3">
      <c r="A4085">
        <f t="shared" si="824"/>
        <v>2019</v>
      </c>
      <c r="B4085">
        <f t="shared" si="825"/>
        <v>2</v>
      </c>
      <c r="C4085">
        <f t="shared" si="826"/>
        <v>18</v>
      </c>
      <c r="D4085">
        <f t="shared" si="827"/>
        <v>4</v>
      </c>
      <c r="E4085" t="str">
        <f t="shared" si="828"/>
        <v>OFF</v>
      </c>
      <c r="F4085" s="13">
        <f t="shared" si="830"/>
        <v>43514</v>
      </c>
      <c r="G4085" s="14" t="str">
        <f t="shared" si="829"/>
        <v>Avg of 4 NM Projects</v>
      </c>
      <c r="H4085" s="15">
        <f t="shared" si="831"/>
        <v>2</v>
      </c>
      <c r="I4085" s="93">
        <v>-1.4100000000000001</v>
      </c>
      <c r="J4085">
        <f t="shared" si="819"/>
        <v>-7.9213483146067416E-3</v>
      </c>
      <c r="K4085" s="4">
        <v>24.01</v>
      </c>
      <c r="L4085" s="4">
        <v>22.37</v>
      </c>
      <c r="M4085" s="16">
        <f t="shared" si="820"/>
        <v>-3.1541700000000006E-2</v>
      </c>
      <c r="N4085">
        <f t="shared" si="821"/>
        <v>0</v>
      </c>
      <c r="O4085">
        <f t="shared" si="822"/>
        <v>0</v>
      </c>
      <c r="P4085" s="63">
        <f t="shared" si="823"/>
        <v>0</v>
      </c>
    </row>
    <row r="4086" spans="1:18" x14ac:dyDescent="0.3">
      <c r="A4086">
        <f t="shared" si="824"/>
        <v>2019</v>
      </c>
      <c r="B4086">
        <f t="shared" si="825"/>
        <v>2</v>
      </c>
      <c r="C4086">
        <f t="shared" si="826"/>
        <v>18</v>
      </c>
      <c r="D4086">
        <f t="shared" si="827"/>
        <v>4</v>
      </c>
      <c r="E4086" t="str">
        <f t="shared" si="828"/>
        <v>OFF</v>
      </c>
      <c r="F4086" s="13">
        <f t="shared" si="830"/>
        <v>43514</v>
      </c>
      <c r="G4086" s="14" t="str">
        <f t="shared" si="829"/>
        <v>Avg of 4 NM Projects</v>
      </c>
      <c r="H4086" s="15">
        <f t="shared" si="831"/>
        <v>3</v>
      </c>
      <c r="I4086" s="93">
        <v>-1.28</v>
      </c>
      <c r="J4086">
        <f t="shared" si="819"/>
        <v>-7.1910112359550565E-3</v>
      </c>
      <c r="K4086" s="4">
        <v>22.86</v>
      </c>
      <c r="L4086" s="4">
        <v>20.32</v>
      </c>
      <c r="M4086" s="16">
        <f t="shared" si="820"/>
        <v>-2.6009600000000001E-2</v>
      </c>
      <c r="N4086">
        <f t="shared" si="821"/>
        <v>0</v>
      </c>
      <c r="O4086">
        <f t="shared" si="822"/>
        <v>0</v>
      </c>
      <c r="P4086" s="63">
        <f t="shared" si="823"/>
        <v>0</v>
      </c>
    </row>
    <row r="4087" spans="1:18" x14ac:dyDescent="0.3">
      <c r="A4087">
        <f t="shared" si="824"/>
        <v>2019</v>
      </c>
      <c r="B4087">
        <f t="shared" si="825"/>
        <v>2</v>
      </c>
      <c r="C4087">
        <f t="shared" si="826"/>
        <v>18</v>
      </c>
      <c r="D4087">
        <f t="shared" si="827"/>
        <v>4</v>
      </c>
      <c r="E4087" t="str">
        <f t="shared" si="828"/>
        <v>OFF</v>
      </c>
      <c r="F4087" s="13">
        <f t="shared" si="830"/>
        <v>43514</v>
      </c>
      <c r="G4087" s="14" t="str">
        <f t="shared" si="829"/>
        <v>Avg of 4 NM Projects</v>
      </c>
      <c r="H4087" s="15">
        <f t="shared" si="831"/>
        <v>4</v>
      </c>
      <c r="I4087" s="93">
        <v>-1.4100000000000001</v>
      </c>
      <c r="J4087">
        <f t="shared" si="819"/>
        <v>-7.9213483146067416E-3</v>
      </c>
      <c r="K4087" s="4">
        <v>23.53</v>
      </c>
      <c r="L4087" s="4">
        <v>19.86</v>
      </c>
      <c r="M4087" s="16">
        <f t="shared" si="820"/>
        <v>-2.8002600000000002E-2</v>
      </c>
      <c r="N4087">
        <f t="shared" si="821"/>
        <v>0</v>
      </c>
      <c r="O4087">
        <f t="shared" si="822"/>
        <v>0</v>
      </c>
      <c r="P4087" s="63">
        <f t="shared" si="823"/>
        <v>0</v>
      </c>
    </row>
    <row r="4088" spans="1:18" x14ac:dyDescent="0.3">
      <c r="A4088">
        <f t="shared" si="824"/>
        <v>2019</v>
      </c>
      <c r="B4088">
        <f t="shared" si="825"/>
        <v>2</v>
      </c>
      <c r="C4088">
        <f t="shared" si="826"/>
        <v>18</v>
      </c>
      <c r="D4088">
        <f t="shared" si="827"/>
        <v>4</v>
      </c>
      <c r="E4088" t="str">
        <f t="shared" si="828"/>
        <v>OFF</v>
      </c>
      <c r="F4088" s="13">
        <f t="shared" si="830"/>
        <v>43514</v>
      </c>
      <c r="G4088" s="14" t="str">
        <f t="shared" si="829"/>
        <v>Avg of 4 NM Projects</v>
      </c>
      <c r="H4088" s="15">
        <f t="shared" si="831"/>
        <v>5</v>
      </c>
      <c r="I4088" s="93">
        <v>-1.4100000000000001</v>
      </c>
      <c r="J4088">
        <f t="shared" si="819"/>
        <v>-7.9213483146067416E-3</v>
      </c>
      <c r="K4088" s="4">
        <v>23.8</v>
      </c>
      <c r="L4088" s="4">
        <v>20.89</v>
      </c>
      <c r="M4088" s="16">
        <f t="shared" si="820"/>
        <v>-2.9454900000000003E-2</v>
      </c>
      <c r="N4088">
        <f t="shared" si="821"/>
        <v>0</v>
      </c>
      <c r="O4088">
        <f t="shared" si="822"/>
        <v>0</v>
      </c>
      <c r="P4088" s="63">
        <f t="shared" si="823"/>
        <v>0</v>
      </c>
    </row>
    <row r="4089" spans="1:18" x14ac:dyDescent="0.3">
      <c r="A4089">
        <f t="shared" si="824"/>
        <v>2019</v>
      </c>
      <c r="B4089">
        <f t="shared" si="825"/>
        <v>2</v>
      </c>
      <c r="C4089">
        <f t="shared" si="826"/>
        <v>18</v>
      </c>
      <c r="D4089">
        <f t="shared" si="827"/>
        <v>4</v>
      </c>
      <c r="E4089" t="str">
        <f t="shared" si="828"/>
        <v>OFF</v>
      </c>
      <c r="F4089" s="13">
        <f t="shared" si="830"/>
        <v>43514</v>
      </c>
      <c r="G4089" s="14" t="str">
        <f t="shared" si="829"/>
        <v>Avg of 4 NM Projects</v>
      </c>
      <c r="H4089" s="15">
        <f t="shared" si="831"/>
        <v>6</v>
      </c>
      <c r="I4089" s="93">
        <v>-1.2799999999999998</v>
      </c>
      <c r="J4089">
        <f t="shared" si="819"/>
        <v>-7.1910112359550547E-3</v>
      </c>
      <c r="K4089" s="4">
        <v>25.26</v>
      </c>
      <c r="L4089" s="4">
        <v>21.96</v>
      </c>
      <c r="M4089" s="16">
        <f t="shared" si="820"/>
        <v>-2.8108799999999996E-2</v>
      </c>
      <c r="N4089">
        <f t="shared" si="821"/>
        <v>0</v>
      </c>
      <c r="O4089">
        <f t="shared" si="822"/>
        <v>0</v>
      </c>
      <c r="P4089" s="63">
        <f t="shared" si="823"/>
        <v>0</v>
      </c>
    </row>
    <row r="4090" spans="1:18" x14ac:dyDescent="0.3">
      <c r="A4090">
        <f t="shared" si="824"/>
        <v>2019</v>
      </c>
      <c r="B4090">
        <f t="shared" si="825"/>
        <v>2</v>
      </c>
      <c r="C4090">
        <f t="shared" si="826"/>
        <v>18</v>
      </c>
      <c r="D4090">
        <f t="shared" si="827"/>
        <v>4</v>
      </c>
      <c r="E4090" t="str">
        <f t="shared" si="828"/>
        <v>OFF</v>
      </c>
      <c r="F4090" s="13">
        <f t="shared" si="830"/>
        <v>43514</v>
      </c>
      <c r="G4090" s="14" t="str">
        <f t="shared" si="829"/>
        <v>Avg of 4 NM Projects</v>
      </c>
      <c r="H4090" s="15">
        <f t="shared" si="831"/>
        <v>7</v>
      </c>
      <c r="I4090" s="93">
        <v>-1.54</v>
      </c>
      <c r="J4090">
        <f t="shared" si="819"/>
        <v>-8.6516853932584268E-3</v>
      </c>
      <c r="K4090" s="4">
        <v>28.24</v>
      </c>
      <c r="L4090" s="4">
        <v>27.8</v>
      </c>
      <c r="M4090" s="16">
        <f t="shared" si="820"/>
        <v>-4.2812000000000003E-2</v>
      </c>
      <c r="N4090">
        <f t="shared" si="821"/>
        <v>0</v>
      </c>
      <c r="O4090">
        <f t="shared" si="822"/>
        <v>0</v>
      </c>
      <c r="P4090" s="63">
        <f t="shared" si="823"/>
        <v>0</v>
      </c>
    </row>
    <row r="4091" spans="1:18" x14ac:dyDescent="0.3">
      <c r="A4091">
        <f t="shared" si="824"/>
        <v>2019</v>
      </c>
      <c r="B4091">
        <f t="shared" si="825"/>
        <v>2</v>
      </c>
      <c r="C4091">
        <f t="shared" si="826"/>
        <v>18</v>
      </c>
      <c r="D4091">
        <f t="shared" si="827"/>
        <v>4</v>
      </c>
      <c r="E4091" t="str">
        <f t="shared" si="828"/>
        <v>ON</v>
      </c>
      <c r="F4091" s="13">
        <f t="shared" si="830"/>
        <v>43514</v>
      </c>
      <c r="G4091" s="14" t="str">
        <f t="shared" si="829"/>
        <v>Avg of 4 NM Projects</v>
      </c>
      <c r="H4091" s="15">
        <f t="shared" si="831"/>
        <v>8</v>
      </c>
      <c r="I4091" s="93">
        <v>-1.1499999999999999</v>
      </c>
      <c r="J4091">
        <f t="shared" si="819"/>
        <v>-6.4606741573033704E-3</v>
      </c>
      <c r="K4091" s="4">
        <v>34.090000000000003</v>
      </c>
      <c r="L4091" s="4">
        <v>25.78</v>
      </c>
      <c r="M4091" s="16">
        <f t="shared" si="820"/>
        <v>-2.9647E-2</v>
      </c>
      <c r="N4091">
        <f t="shared" si="821"/>
        <v>0</v>
      </c>
      <c r="O4091">
        <f t="shared" si="822"/>
        <v>0</v>
      </c>
      <c r="P4091" s="63">
        <f t="shared" si="823"/>
        <v>0</v>
      </c>
    </row>
    <row r="4092" spans="1:18" x14ac:dyDescent="0.3">
      <c r="A4092">
        <f t="shared" si="824"/>
        <v>2019</v>
      </c>
      <c r="B4092">
        <f t="shared" si="825"/>
        <v>2</v>
      </c>
      <c r="C4092">
        <f t="shared" si="826"/>
        <v>18</v>
      </c>
      <c r="D4092">
        <f t="shared" si="827"/>
        <v>4</v>
      </c>
      <c r="E4092" t="str">
        <f t="shared" si="828"/>
        <v>ON</v>
      </c>
      <c r="F4092" s="13">
        <f t="shared" si="830"/>
        <v>43514</v>
      </c>
      <c r="G4092" s="14" t="str">
        <f t="shared" si="829"/>
        <v>Avg of 4 NM Projects</v>
      </c>
      <c r="H4092" s="15">
        <f t="shared" si="831"/>
        <v>9</v>
      </c>
      <c r="I4092" s="93">
        <v>-0.125</v>
      </c>
      <c r="J4092">
        <f t="shared" si="819"/>
        <v>-7.0224719101123594E-4</v>
      </c>
      <c r="K4092" s="4">
        <v>32.549999999999997</v>
      </c>
      <c r="L4092" s="4">
        <v>46.99</v>
      </c>
      <c r="M4092" s="16">
        <f t="shared" si="820"/>
        <v>-5.8737500000000005E-3</v>
      </c>
      <c r="N4092">
        <f t="shared" si="821"/>
        <v>0</v>
      </c>
      <c r="O4092">
        <f t="shared" si="822"/>
        <v>0</v>
      </c>
      <c r="P4092" s="63">
        <f t="shared" si="823"/>
        <v>0</v>
      </c>
    </row>
    <row r="4093" spans="1:18" x14ac:dyDescent="0.3">
      <c r="A4093">
        <f t="shared" si="824"/>
        <v>2019</v>
      </c>
      <c r="B4093">
        <f t="shared" si="825"/>
        <v>2</v>
      </c>
      <c r="C4093">
        <f t="shared" si="826"/>
        <v>18</v>
      </c>
      <c r="D4093">
        <f t="shared" si="827"/>
        <v>4</v>
      </c>
      <c r="E4093" t="str">
        <f t="shared" si="828"/>
        <v>ON</v>
      </c>
      <c r="F4093" s="13">
        <f t="shared" si="830"/>
        <v>43514</v>
      </c>
      <c r="G4093" s="14" t="str">
        <f t="shared" si="829"/>
        <v>Avg of 4 NM Projects</v>
      </c>
      <c r="H4093" s="15">
        <f t="shared" si="831"/>
        <v>10</v>
      </c>
      <c r="I4093" s="93">
        <v>0.51500000000000001</v>
      </c>
      <c r="J4093">
        <f t="shared" si="819"/>
        <v>2.8932584269662923E-3</v>
      </c>
      <c r="K4093" s="4">
        <v>32.74</v>
      </c>
      <c r="L4093" s="4">
        <v>51.51</v>
      </c>
      <c r="M4093" s="16">
        <f t="shared" si="820"/>
        <v>2.652765E-2</v>
      </c>
      <c r="N4093">
        <f t="shared" si="821"/>
        <v>0</v>
      </c>
      <c r="O4093">
        <f t="shared" si="822"/>
        <v>0</v>
      </c>
      <c r="P4093" s="63">
        <f t="shared" si="823"/>
        <v>0</v>
      </c>
    </row>
    <row r="4094" spans="1:18" x14ac:dyDescent="0.3">
      <c r="A4094">
        <f t="shared" si="824"/>
        <v>2019</v>
      </c>
      <c r="B4094">
        <f t="shared" si="825"/>
        <v>2</v>
      </c>
      <c r="C4094">
        <f t="shared" si="826"/>
        <v>18</v>
      </c>
      <c r="D4094">
        <f t="shared" si="827"/>
        <v>4</v>
      </c>
      <c r="E4094" t="str">
        <f t="shared" si="828"/>
        <v>ON</v>
      </c>
      <c r="F4094" s="13">
        <f t="shared" si="830"/>
        <v>43514</v>
      </c>
      <c r="G4094" s="14" t="str">
        <f t="shared" si="829"/>
        <v>Avg of 4 NM Projects</v>
      </c>
      <c r="H4094" s="15">
        <f t="shared" si="831"/>
        <v>11</v>
      </c>
      <c r="I4094" s="93">
        <v>6.1450000000000005</v>
      </c>
      <c r="J4094">
        <f t="shared" si="819"/>
        <v>3.4522471910112359E-2</v>
      </c>
      <c r="K4094" s="4">
        <v>38.130000000000003</v>
      </c>
      <c r="L4094" s="4">
        <v>47.38</v>
      </c>
      <c r="M4094" s="16">
        <f t="shared" si="820"/>
        <v>0.29115010000000008</v>
      </c>
      <c r="N4094">
        <f t="shared" si="821"/>
        <v>0</v>
      </c>
      <c r="O4094">
        <f t="shared" si="822"/>
        <v>0</v>
      </c>
      <c r="P4094" s="63">
        <f t="shared" si="823"/>
        <v>0</v>
      </c>
    </row>
    <row r="4095" spans="1:18" x14ac:dyDescent="0.3">
      <c r="A4095">
        <f t="shared" si="824"/>
        <v>2019</v>
      </c>
      <c r="B4095">
        <f t="shared" si="825"/>
        <v>2</v>
      </c>
      <c r="C4095">
        <f t="shared" si="826"/>
        <v>18</v>
      </c>
      <c r="D4095">
        <f t="shared" si="827"/>
        <v>4</v>
      </c>
      <c r="E4095" t="str">
        <f t="shared" si="828"/>
        <v>ON</v>
      </c>
      <c r="F4095" s="13">
        <f t="shared" si="830"/>
        <v>43514</v>
      </c>
      <c r="G4095" s="14" t="str">
        <f t="shared" si="829"/>
        <v>Avg of 4 NM Projects</v>
      </c>
      <c r="H4095" s="15">
        <f t="shared" si="831"/>
        <v>12</v>
      </c>
      <c r="I4095" s="93">
        <v>9.9849999999999994</v>
      </c>
      <c r="J4095">
        <f t="shared" si="819"/>
        <v>5.6095505617977527E-2</v>
      </c>
      <c r="K4095" s="4">
        <v>37.99</v>
      </c>
      <c r="L4095" s="4">
        <v>51.94</v>
      </c>
      <c r="M4095" s="16">
        <f t="shared" si="820"/>
        <v>0.51862089999999994</v>
      </c>
      <c r="N4095">
        <f t="shared" si="821"/>
        <v>0</v>
      </c>
      <c r="O4095">
        <f t="shared" si="822"/>
        <v>0</v>
      </c>
      <c r="P4095" s="63">
        <f t="shared" si="823"/>
        <v>0</v>
      </c>
    </row>
    <row r="4096" spans="1:18" x14ac:dyDescent="0.3">
      <c r="A4096">
        <f t="shared" si="824"/>
        <v>2019</v>
      </c>
      <c r="B4096">
        <f t="shared" si="825"/>
        <v>2</v>
      </c>
      <c r="C4096">
        <f t="shared" si="826"/>
        <v>18</v>
      </c>
      <c r="D4096">
        <f t="shared" si="827"/>
        <v>4</v>
      </c>
      <c r="E4096" t="str">
        <f t="shared" si="828"/>
        <v>ON</v>
      </c>
      <c r="F4096" s="13">
        <f t="shared" si="830"/>
        <v>43514</v>
      </c>
      <c r="G4096" s="14" t="str">
        <f t="shared" si="829"/>
        <v>Avg of 4 NM Projects</v>
      </c>
      <c r="H4096" s="15">
        <f t="shared" si="831"/>
        <v>13</v>
      </c>
      <c r="I4096" s="93">
        <v>13.055</v>
      </c>
      <c r="J4096">
        <f t="shared" si="819"/>
        <v>7.3342696629213486E-2</v>
      </c>
      <c r="K4096" s="4">
        <v>34.06</v>
      </c>
      <c r="L4096" s="4">
        <v>59.16</v>
      </c>
      <c r="M4096" s="16">
        <f t="shared" si="820"/>
        <v>0.77233379999999985</v>
      </c>
      <c r="N4096">
        <f t="shared" si="821"/>
        <v>0</v>
      </c>
      <c r="O4096">
        <f t="shared" si="822"/>
        <v>0</v>
      </c>
      <c r="P4096" s="63">
        <f t="shared" si="823"/>
        <v>0</v>
      </c>
    </row>
    <row r="4097" spans="1:18" x14ac:dyDescent="0.3">
      <c r="A4097">
        <f t="shared" si="824"/>
        <v>2019</v>
      </c>
      <c r="B4097">
        <f t="shared" si="825"/>
        <v>2</v>
      </c>
      <c r="C4097">
        <f t="shared" si="826"/>
        <v>18</v>
      </c>
      <c r="D4097">
        <f t="shared" si="827"/>
        <v>4</v>
      </c>
      <c r="E4097" t="str">
        <f t="shared" si="828"/>
        <v>ON</v>
      </c>
      <c r="F4097" s="13">
        <f t="shared" si="830"/>
        <v>43514</v>
      </c>
      <c r="G4097" s="14" t="str">
        <f t="shared" si="829"/>
        <v>Avg of 4 NM Projects</v>
      </c>
      <c r="H4097" s="15">
        <f t="shared" si="831"/>
        <v>14</v>
      </c>
      <c r="I4097" s="93">
        <v>16.64</v>
      </c>
      <c r="J4097">
        <f t="shared" si="819"/>
        <v>9.3483146067415729E-2</v>
      </c>
      <c r="K4097" s="4">
        <v>31.38</v>
      </c>
      <c r="L4097" s="4">
        <v>50.82</v>
      </c>
      <c r="M4097" s="16">
        <f t="shared" si="820"/>
        <v>0.84564480000000009</v>
      </c>
      <c r="N4097">
        <f t="shared" si="821"/>
        <v>0</v>
      </c>
      <c r="O4097">
        <f t="shared" si="822"/>
        <v>0</v>
      </c>
      <c r="P4097" s="63">
        <f t="shared" si="823"/>
        <v>0</v>
      </c>
    </row>
    <row r="4098" spans="1:18" x14ac:dyDescent="0.3">
      <c r="A4098">
        <f t="shared" si="824"/>
        <v>2019</v>
      </c>
      <c r="B4098">
        <f t="shared" si="825"/>
        <v>2</v>
      </c>
      <c r="C4098">
        <f t="shared" si="826"/>
        <v>18</v>
      </c>
      <c r="D4098">
        <f t="shared" si="827"/>
        <v>4</v>
      </c>
      <c r="E4098" t="str">
        <f t="shared" si="828"/>
        <v>ON</v>
      </c>
      <c r="F4098" s="13">
        <f t="shared" si="830"/>
        <v>43514</v>
      </c>
      <c r="G4098" s="14" t="str">
        <f t="shared" si="829"/>
        <v>Avg of 4 NM Projects</v>
      </c>
      <c r="H4098" s="15">
        <f t="shared" si="831"/>
        <v>15</v>
      </c>
      <c r="I4098" s="93">
        <v>15.36</v>
      </c>
      <c r="J4098">
        <f t="shared" si="819"/>
        <v>8.6292134831460671E-2</v>
      </c>
      <c r="K4098" s="4">
        <v>30.79</v>
      </c>
      <c r="L4098" s="4">
        <v>45.46</v>
      </c>
      <c r="M4098" s="16">
        <f t="shared" si="820"/>
        <v>0.69826559999999993</v>
      </c>
      <c r="N4098">
        <f t="shared" si="821"/>
        <v>0</v>
      </c>
      <c r="O4098">
        <f t="shared" si="822"/>
        <v>0</v>
      </c>
      <c r="P4098" s="63">
        <f t="shared" si="823"/>
        <v>0</v>
      </c>
    </row>
    <row r="4099" spans="1:18" x14ac:dyDescent="0.3">
      <c r="A4099">
        <f t="shared" si="824"/>
        <v>2019</v>
      </c>
      <c r="B4099">
        <f t="shared" si="825"/>
        <v>2</v>
      </c>
      <c r="C4099">
        <f t="shared" si="826"/>
        <v>18</v>
      </c>
      <c r="D4099">
        <f t="shared" si="827"/>
        <v>4</v>
      </c>
      <c r="E4099" t="str">
        <f t="shared" si="828"/>
        <v>ON</v>
      </c>
      <c r="F4099" s="13">
        <f t="shared" si="830"/>
        <v>43514</v>
      </c>
      <c r="G4099" s="14" t="str">
        <f t="shared" si="829"/>
        <v>Avg of 4 NM Projects</v>
      </c>
      <c r="H4099" s="15">
        <f t="shared" si="831"/>
        <v>16</v>
      </c>
      <c r="I4099" s="93">
        <v>14.850000000000001</v>
      </c>
      <c r="J4099">
        <f t="shared" si="819"/>
        <v>8.3426966292134835E-2</v>
      </c>
      <c r="K4099" s="4">
        <v>31.04</v>
      </c>
      <c r="L4099" s="4">
        <v>42.34</v>
      </c>
      <c r="M4099" s="16">
        <f t="shared" si="820"/>
        <v>0.62874900000000011</v>
      </c>
      <c r="N4099">
        <f t="shared" si="821"/>
        <v>0</v>
      </c>
      <c r="O4099">
        <f t="shared" si="822"/>
        <v>0</v>
      </c>
      <c r="P4099" s="63">
        <f t="shared" si="823"/>
        <v>0</v>
      </c>
    </row>
    <row r="4100" spans="1:18" x14ac:dyDescent="0.3">
      <c r="A4100">
        <f t="shared" si="824"/>
        <v>2019</v>
      </c>
      <c r="B4100">
        <f t="shared" si="825"/>
        <v>2</v>
      </c>
      <c r="C4100">
        <f t="shared" si="826"/>
        <v>18</v>
      </c>
      <c r="D4100">
        <f t="shared" si="827"/>
        <v>4</v>
      </c>
      <c r="E4100" t="str">
        <f t="shared" si="828"/>
        <v>ON</v>
      </c>
      <c r="F4100" s="13">
        <f t="shared" si="830"/>
        <v>43514</v>
      </c>
      <c r="G4100" s="14" t="str">
        <f t="shared" si="829"/>
        <v>Avg of 4 NM Projects</v>
      </c>
      <c r="H4100" s="15">
        <f t="shared" si="831"/>
        <v>17</v>
      </c>
      <c r="I4100" s="93">
        <v>9.3450000000000006</v>
      </c>
      <c r="J4100">
        <f t="shared" ref="J4100:J4163" si="832">+I4100/$I$1</f>
        <v>5.2500000000000005E-2</v>
      </c>
      <c r="K4100" s="4">
        <v>33.31</v>
      </c>
      <c r="L4100" s="4">
        <v>41.78</v>
      </c>
      <c r="M4100" s="16">
        <f t="shared" ref="M4100:M4163" si="833">+L4100*I4100/1000</f>
        <v>0.39043410000000006</v>
      </c>
      <c r="N4100">
        <f t="shared" ref="N4100:N4163" si="834">+IF(I4100=0,1,0)</f>
        <v>0</v>
      </c>
      <c r="O4100">
        <f t="shared" ref="O4100:O4163" si="835">+IF(I4100&gt;=0.5*$I$1,1,0)</f>
        <v>0</v>
      </c>
      <c r="P4100" s="63">
        <f t="shared" ref="P4100:P4163" si="836">+IF(I4100&gt;MAX(I$3652:I$5859),1,0)</f>
        <v>0</v>
      </c>
    </row>
    <row r="4101" spans="1:18" x14ac:dyDescent="0.3">
      <c r="A4101">
        <f t="shared" ref="A4101:A4164" si="837">YEAR(F4101)</f>
        <v>2019</v>
      </c>
      <c r="B4101">
        <f t="shared" ref="B4101:B4164" si="838">+MONTH(F4101)</f>
        <v>2</v>
      </c>
      <c r="C4101">
        <f t="shared" ref="C4101:C4164" si="839">+DAY(F4101)</f>
        <v>18</v>
      </c>
      <c r="D4101">
        <f t="shared" ref="D4101:D4164" si="840">WEEKDAY(C4101)</f>
        <v>4</v>
      </c>
      <c r="E4101" t="str">
        <f t="shared" ref="E4101:E4164" si="841">IF(OR(D4101=1,D4101=7,H4101=1,H4101=2,H4101=3,H4101=4,H4101=5,H4101=6,H4101=7,H4101=24),"OFF","ON")</f>
        <v>ON</v>
      </c>
      <c r="F4101" s="13">
        <f t="shared" si="830"/>
        <v>43514</v>
      </c>
      <c r="G4101" s="14" t="str">
        <f t="shared" si="829"/>
        <v>Avg of 4 NM Projects</v>
      </c>
      <c r="H4101" s="15">
        <f t="shared" si="831"/>
        <v>18</v>
      </c>
      <c r="I4101" s="93">
        <v>-1.2849999999999999</v>
      </c>
      <c r="J4101">
        <f t="shared" si="832"/>
        <v>-7.2191011235955048E-3</v>
      </c>
      <c r="K4101" s="4">
        <v>47</v>
      </c>
      <c r="L4101" s="4">
        <v>46.21</v>
      </c>
      <c r="M4101" s="16">
        <f t="shared" si="833"/>
        <v>-5.9379849999999998E-2</v>
      </c>
      <c r="N4101">
        <f t="shared" si="834"/>
        <v>0</v>
      </c>
      <c r="O4101">
        <f t="shared" si="835"/>
        <v>0</v>
      </c>
      <c r="P4101" s="63">
        <f t="shared" si="836"/>
        <v>0</v>
      </c>
    </row>
    <row r="4102" spans="1:18" x14ac:dyDescent="0.3">
      <c r="A4102">
        <f t="shared" si="837"/>
        <v>2019</v>
      </c>
      <c r="B4102">
        <f t="shared" si="838"/>
        <v>2</v>
      </c>
      <c r="C4102">
        <f t="shared" si="839"/>
        <v>18</v>
      </c>
      <c r="D4102">
        <f t="shared" si="840"/>
        <v>4</v>
      </c>
      <c r="E4102" t="str">
        <f t="shared" si="841"/>
        <v>ON</v>
      </c>
      <c r="F4102" s="13">
        <f t="shared" si="830"/>
        <v>43514</v>
      </c>
      <c r="G4102" s="14" t="str">
        <f t="shared" ref="G4102:G4165" si="842">+G4101</f>
        <v>Avg of 4 NM Projects</v>
      </c>
      <c r="H4102" s="15">
        <f t="shared" si="831"/>
        <v>19</v>
      </c>
      <c r="I4102" s="93">
        <v>-1.28</v>
      </c>
      <c r="J4102">
        <f t="shared" si="832"/>
        <v>-7.1910112359550565E-3</v>
      </c>
      <c r="K4102" s="4">
        <v>48.1</v>
      </c>
      <c r="L4102" s="4">
        <v>43.02</v>
      </c>
      <c r="M4102" s="16">
        <f t="shared" si="833"/>
        <v>-5.5065600000000006E-2</v>
      </c>
      <c r="N4102">
        <f t="shared" si="834"/>
        <v>0</v>
      </c>
      <c r="O4102">
        <f t="shared" si="835"/>
        <v>0</v>
      </c>
      <c r="P4102" s="63">
        <f t="shared" si="836"/>
        <v>0</v>
      </c>
    </row>
    <row r="4103" spans="1:18" x14ac:dyDescent="0.3">
      <c r="A4103">
        <f t="shared" si="837"/>
        <v>2019</v>
      </c>
      <c r="B4103">
        <f t="shared" si="838"/>
        <v>2</v>
      </c>
      <c r="C4103">
        <f t="shared" si="839"/>
        <v>18</v>
      </c>
      <c r="D4103">
        <f t="shared" si="840"/>
        <v>4</v>
      </c>
      <c r="E4103" t="str">
        <f t="shared" si="841"/>
        <v>ON</v>
      </c>
      <c r="F4103" s="13">
        <f t="shared" si="830"/>
        <v>43514</v>
      </c>
      <c r="G4103" s="14" t="str">
        <f t="shared" si="842"/>
        <v>Avg of 4 NM Projects</v>
      </c>
      <c r="H4103" s="15">
        <f t="shared" si="831"/>
        <v>20</v>
      </c>
      <c r="I4103" s="93">
        <v>-1.28</v>
      </c>
      <c r="J4103">
        <f t="shared" si="832"/>
        <v>-7.1910112359550565E-3</v>
      </c>
      <c r="K4103" s="4">
        <v>40.35</v>
      </c>
      <c r="L4103" s="4">
        <v>47.65</v>
      </c>
      <c r="M4103" s="16">
        <f t="shared" si="833"/>
        <v>-6.0991999999999998E-2</v>
      </c>
      <c r="N4103">
        <f t="shared" si="834"/>
        <v>0</v>
      </c>
      <c r="O4103">
        <f t="shared" si="835"/>
        <v>0</v>
      </c>
      <c r="P4103" s="63">
        <f t="shared" si="836"/>
        <v>0</v>
      </c>
    </row>
    <row r="4104" spans="1:18" x14ac:dyDescent="0.3">
      <c r="A4104">
        <f t="shared" si="837"/>
        <v>2019</v>
      </c>
      <c r="B4104">
        <f t="shared" si="838"/>
        <v>2</v>
      </c>
      <c r="C4104">
        <f t="shared" si="839"/>
        <v>18</v>
      </c>
      <c r="D4104">
        <f t="shared" si="840"/>
        <v>4</v>
      </c>
      <c r="E4104" t="str">
        <f t="shared" si="841"/>
        <v>ON</v>
      </c>
      <c r="F4104" s="13">
        <f t="shared" si="830"/>
        <v>43514</v>
      </c>
      <c r="G4104" s="14" t="str">
        <f t="shared" si="842"/>
        <v>Avg of 4 NM Projects</v>
      </c>
      <c r="H4104" s="15">
        <f t="shared" si="831"/>
        <v>21</v>
      </c>
      <c r="I4104" s="93">
        <v>-1.4100000000000001</v>
      </c>
      <c r="J4104">
        <f t="shared" si="832"/>
        <v>-7.9213483146067416E-3</v>
      </c>
      <c r="K4104" s="4">
        <v>30.71</v>
      </c>
      <c r="L4104" s="4">
        <v>30.26</v>
      </c>
      <c r="M4104" s="16">
        <f t="shared" si="833"/>
        <v>-4.2666600000000013E-2</v>
      </c>
      <c r="N4104">
        <f t="shared" si="834"/>
        <v>0</v>
      </c>
      <c r="O4104">
        <f t="shared" si="835"/>
        <v>0</v>
      </c>
      <c r="P4104" s="63">
        <f t="shared" si="836"/>
        <v>0</v>
      </c>
    </row>
    <row r="4105" spans="1:18" x14ac:dyDescent="0.3">
      <c r="A4105">
        <f t="shared" si="837"/>
        <v>2019</v>
      </c>
      <c r="B4105">
        <f t="shared" si="838"/>
        <v>2</v>
      </c>
      <c r="C4105">
        <f t="shared" si="839"/>
        <v>18</v>
      </c>
      <c r="D4105">
        <f t="shared" si="840"/>
        <v>4</v>
      </c>
      <c r="E4105" t="str">
        <f t="shared" si="841"/>
        <v>ON</v>
      </c>
      <c r="F4105" s="13">
        <f t="shared" si="830"/>
        <v>43514</v>
      </c>
      <c r="G4105" s="14" t="str">
        <f t="shared" si="842"/>
        <v>Avg of 4 NM Projects</v>
      </c>
      <c r="H4105" s="15">
        <f t="shared" si="831"/>
        <v>22</v>
      </c>
      <c r="I4105" s="93">
        <v>-1.28</v>
      </c>
      <c r="J4105">
        <f t="shared" si="832"/>
        <v>-7.1910112359550565E-3</v>
      </c>
      <c r="K4105" s="4">
        <v>28.7</v>
      </c>
      <c r="L4105" s="4">
        <v>25.88</v>
      </c>
      <c r="M4105" s="16">
        <f t="shared" si="833"/>
        <v>-3.3126399999999993E-2</v>
      </c>
      <c r="N4105">
        <f t="shared" si="834"/>
        <v>0</v>
      </c>
      <c r="O4105">
        <f t="shared" si="835"/>
        <v>0</v>
      </c>
      <c r="P4105" s="63">
        <f t="shared" si="836"/>
        <v>0</v>
      </c>
    </row>
    <row r="4106" spans="1:18" x14ac:dyDescent="0.3">
      <c r="A4106">
        <f t="shared" si="837"/>
        <v>2019</v>
      </c>
      <c r="B4106">
        <f t="shared" si="838"/>
        <v>2</v>
      </c>
      <c r="C4106">
        <f t="shared" si="839"/>
        <v>18</v>
      </c>
      <c r="D4106">
        <f t="shared" si="840"/>
        <v>4</v>
      </c>
      <c r="E4106" t="str">
        <f t="shared" si="841"/>
        <v>ON</v>
      </c>
      <c r="F4106" s="13">
        <f t="shared" si="830"/>
        <v>43514</v>
      </c>
      <c r="G4106" s="14" t="str">
        <f t="shared" si="842"/>
        <v>Avg of 4 NM Projects</v>
      </c>
      <c r="H4106" s="15">
        <f t="shared" si="831"/>
        <v>23</v>
      </c>
      <c r="I4106" s="93">
        <v>-1.28</v>
      </c>
      <c r="J4106">
        <f t="shared" si="832"/>
        <v>-7.1910112359550565E-3</v>
      </c>
      <c r="K4106" s="4">
        <v>26.98</v>
      </c>
      <c r="L4106" s="4">
        <v>37.08</v>
      </c>
      <c r="M4106" s="16">
        <f t="shared" si="833"/>
        <v>-4.7462399999999995E-2</v>
      </c>
      <c r="N4106">
        <f t="shared" si="834"/>
        <v>0</v>
      </c>
      <c r="O4106">
        <f t="shared" si="835"/>
        <v>0</v>
      </c>
      <c r="P4106" s="63">
        <f t="shared" si="836"/>
        <v>0</v>
      </c>
    </row>
    <row r="4107" spans="1:18" x14ac:dyDescent="0.3">
      <c r="A4107">
        <f t="shared" si="837"/>
        <v>2019</v>
      </c>
      <c r="B4107">
        <f t="shared" si="838"/>
        <v>2</v>
      </c>
      <c r="C4107">
        <f t="shared" si="839"/>
        <v>18</v>
      </c>
      <c r="D4107">
        <f t="shared" si="840"/>
        <v>4</v>
      </c>
      <c r="E4107" t="str">
        <f t="shared" si="841"/>
        <v>OFF</v>
      </c>
      <c r="F4107" s="13">
        <f t="shared" si="830"/>
        <v>43514</v>
      </c>
      <c r="G4107" s="14" t="str">
        <f t="shared" si="842"/>
        <v>Avg of 4 NM Projects</v>
      </c>
      <c r="H4107" s="15">
        <f t="shared" si="831"/>
        <v>24</v>
      </c>
      <c r="I4107" s="93">
        <v>-1.4100000000000001</v>
      </c>
      <c r="J4107">
        <f t="shared" si="832"/>
        <v>-7.9213483146067416E-3</v>
      </c>
      <c r="K4107" s="4">
        <v>24.12</v>
      </c>
      <c r="L4107" s="4">
        <v>42.19</v>
      </c>
      <c r="M4107" s="16">
        <f t="shared" si="833"/>
        <v>-5.9487900000000003E-2</v>
      </c>
      <c r="N4107">
        <f t="shared" si="834"/>
        <v>0</v>
      </c>
      <c r="O4107">
        <f t="shared" si="835"/>
        <v>0</v>
      </c>
      <c r="P4107" s="63">
        <f t="shared" si="836"/>
        <v>0</v>
      </c>
    </row>
    <row r="4108" spans="1:18" x14ac:dyDescent="0.3">
      <c r="A4108">
        <f t="shared" si="837"/>
        <v>2019</v>
      </c>
      <c r="B4108">
        <f t="shared" si="838"/>
        <v>2</v>
      </c>
      <c r="C4108">
        <f t="shared" si="839"/>
        <v>19</v>
      </c>
      <c r="D4108">
        <f t="shared" si="840"/>
        <v>5</v>
      </c>
      <c r="E4108" t="str">
        <f t="shared" si="841"/>
        <v>OFF</v>
      </c>
      <c r="F4108" s="13">
        <f t="shared" si="830"/>
        <v>43515</v>
      </c>
      <c r="G4108" s="14" t="str">
        <f t="shared" si="842"/>
        <v>Avg of 4 NM Projects</v>
      </c>
      <c r="H4108" s="15">
        <f t="shared" si="831"/>
        <v>1</v>
      </c>
      <c r="I4108" s="93">
        <v>-1.4100000000000001</v>
      </c>
      <c r="J4108">
        <f t="shared" si="832"/>
        <v>-7.9213483146067416E-3</v>
      </c>
      <c r="K4108" s="4">
        <v>25.19</v>
      </c>
      <c r="L4108" s="4">
        <v>32.06</v>
      </c>
      <c r="M4108" s="16">
        <f t="shared" si="833"/>
        <v>-4.5204600000000005E-2</v>
      </c>
      <c r="N4108">
        <f t="shared" si="834"/>
        <v>0</v>
      </c>
      <c r="O4108">
        <f t="shared" si="835"/>
        <v>0</v>
      </c>
      <c r="P4108" s="63">
        <f t="shared" si="836"/>
        <v>0</v>
      </c>
      <c r="Q4108" s="34"/>
      <c r="R4108" s="34"/>
    </row>
    <row r="4109" spans="1:18" x14ac:dyDescent="0.3">
      <c r="A4109">
        <f t="shared" si="837"/>
        <v>2019</v>
      </c>
      <c r="B4109">
        <f t="shared" si="838"/>
        <v>2</v>
      </c>
      <c r="C4109">
        <f t="shared" si="839"/>
        <v>19</v>
      </c>
      <c r="D4109">
        <f t="shared" si="840"/>
        <v>5</v>
      </c>
      <c r="E4109" t="str">
        <f t="shared" si="841"/>
        <v>OFF</v>
      </c>
      <c r="F4109" s="13">
        <f t="shared" si="830"/>
        <v>43515</v>
      </c>
      <c r="G4109" s="14" t="str">
        <f t="shared" si="842"/>
        <v>Avg of 4 NM Projects</v>
      </c>
      <c r="H4109" s="15">
        <f t="shared" si="831"/>
        <v>2</v>
      </c>
      <c r="I4109" s="93">
        <v>-1.4100000000000001</v>
      </c>
      <c r="J4109">
        <f t="shared" si="832"/>
        <v>-7.9213483146067416E-3</v>
      </c>
      <c r="K4109" s="4">
        <v>24.91</v>
      </c>
      <c r="L4109" s="4">
        <v>22.35</v>
      </c>
      <c r="M4109" s="16">
        <f t="shared" si="833"/>
        <v>-3.1513500000000007E-2</v>
      </c>
      <c r="N4109">
        <f t="shared" si="834"/>
        <v>0</v>
      </c>
      <c r="O4109">
        <f t="shared" si="835"/>
        <v>0</v>
      </c>
      <c r="P4109" s="63">
        <f t="shared" si="836"/>
        <v>0</v>
      </c>
    </row>
    <row r="4110" spans="1:18" x14ac:dyDescent="0.3">
      <c r="A4110">
        <f t="shared" si="837"/>
        <v>2019</v>
      </c>
      <c r="B4110">
        <f t="shared" si="838"/>
        <v>2</v>
      </c>
      <c r="C4110">
        <f t="shared" si="839"/>
        <v>19</v>
      </c>
      <c r="D4110">
        <f t="shared" si="840"/>
        <v>5</v>
      </c>
      <c r="E4110" t="str">
        <f t="shared" si="841"/>
        <v>OFF</v>
      </c>
      <c r="F4110" s="13">
        <f t="shared" si="830"/>
        <v>43515</v>
      </c>
      <c r="G4110" s="14" t="str">
        <f t="shared" si="842"/>
        <v>Avg of 4 NM Projects</v>
      </c>
      <c r="H4110" s="15">
        <f t="shared" si="831"/>
        <v>3</v>
      </c>
      <c r="I4110" s="93">
        <v>-1.28</v>
      </c>
      <c r="J4110">
        <f t="shared" si="832"/>
        <v>-7.1910112359550565E-3</v>
      </c>
      <c r="K4110" s="4">
        <v>24.85</v>
      </c>
      <c r="L4110" s="4">
        <v>22.97</v>
      </c>
      <c r="M4110" s="16">
        <f t="shared" si="833"/>
        <v>-2.94016E-2</v>
      </c>
      <c r="N4110">
        <f t="shared" si="834"/>
        <v>0</v>
      </c>
      <c r="O4110">
        <f t="shared" si="835"/>
        <v>0</v>
      </c>
      <c r="P4110" s="63">
        <f t="shared" si="836"/>
        <v>0</v>
      </c>
    </row>
    <row r="4111" spans="1:18" x14ac:dyDescent="0.3">
      <c r="A4111">
        <f t="shared" si="837"/>
        <v>2019</v>
      </c>
      <c r="B4111">
        <f t="shared" si="838"/>
        <v>2</v>
      </c>
      <c r="C4111">
        <f t="shared" si="839"/>
        <v>19</v>
      </c>
      <c r="D4111">
        <f t="shared" si="840"/>
        <v>5</v>
      </c>
      <c r="E4111" t="str">
        <f t="shared" si="841"/>
        <v>OFF</v>
      </c>
      <c r="F4111" s="13">
        <f t="shared" si="830"/>
        <v>43515</v>
      </c>
      <c r="G4111" s="14" t="str">
        <f t="shared" si="842"/>
        <v>Avg of 4 NM Projects</v>
      </c>
      <c r="H4111" s="15">
        <f t="shared" si="831"/>
        <v>4</v>
      </c>
      <c r="I4111" s="93">
        <v>-1.54</v>
      </c>
      <c r="J4111">
        <f t="shared" si="832"/>
        <v>-8.6516853932584268E-3</v>
      </c>
      <c r="K4111" s="4">
        <v>25.15</v>
      </c>
      <c r="L4111" s="4">
        <v>23</v>
      </c>
      <c r="M4111" s="16">
        <f t="shared" si="833"/>
        <v>-3.542E-2</v>
      </c>
      <c r="N4111">
        <f t="shared" si="834"/>
        <v>0</v>
      </c>
      <c r="O4111">
        <f t="shared" si="835"/>
        <v>0</v>
      </c>
      <c r="P4111" s="63">
        <f t="shared" si="836"/>
        <v>0</v>
      </c>
    </row>
    <row r="4112" spans="1:18" x14ac:dyDescent="0.3">
      <c r="A4112">
        <f t="shared" si="837"/>
        <v>2019</v>
      </c>
      <c r="B4112">
        <f t="shared" si="838"/>
        <v>2</v>
      </c>
      <c r="C4112">
        <f t="shared" si="839"/>
        <v>19</v>
      </c>
      <c r="D4112">
        <f t="shared" si="840"/>
        <v>5</v>
      </c>
      <c r="E4112" t="str">
        <f t="shared" si="841"/>
        <v>OFF</v>
      </c>
      <c r="F4112" s="13">
        <f t="shared" si="830"/>
        <v>43515</v>
      </c>
      <c r="G4112" s="14" t="str">
        <f t="shared" si="842"/>
        <v>Avg of 4 NM Projects</v>
      </c>
      <c r="H4112" s="15">
        <f t="shared" si="831"/>
        <v>5</v>
      </c>
      <c r="I4112" s="93">
        <v>-1.28</v>
      </c>
      <c r="J4112">
        <f t="shared" si="832"/>
        <v>-7.1910112359550565E-3</v>
      </c>
      <c r="K4112" s="4">
        <v>27.84</v>
      </c>
      <c r="L4112" s="4">
        <v>26.78</v>
      </c>
      <c r="M4112" s="16">
        <f t="shared" si="833"/>
        <v>-3.4278400000000007E-2</v>
      </c>
      <c r="N4112">
        <f t="shared" si="834"/>
        <v>0</v>
      </c>
      <c r="O4112">
        <f t="shared" si="835"/>
        <v>0</v>
      </c>
      <c r="P4112" s="63">
        <f t="shared" si="836"/>
        <v>0</v>
      </c>
    </row>
    <row r="4113" spans="1:16" x14ac:dyDescent="0.3">
      <c r="A4113">
        <f t="shared" si="837"/>
        <v>2019</v>
      </c>
      <c r="B4113">
        <f t="shared" si="838"/>
        <v>2</v>
      </c>
      <c r="C4113">
        <f t="shared" si="839"/>
        <v>19</v>
      </c>
      <c r="D4113">
        <f t="shared" si="840"/>
        <v>5</v>
      </c>
      <c r="E4113" t="str">
        <f t="shared" si="841"/>
        <v>OFF</v>
      </c>
      <c r="F4113" s="13">
        <f t="shared" si="830"/>
        <v>43515</v>
      </c>
      <c r="G4113" s="14" t="str">
        <f t="shared" si="842"/>
        <v>Avg of 4 NM Projects</v>
      </c>
      <c r="H4113" s="15">
        <f t="shared" si="831"/>
        <v>6</v>
      </c>
      <c r="I4113" s="93">
        <v>-1.28</v>
      </c>
      <c r="J4113">
        <f t="shared" si="832"/>
        <v>-7.1910112359550565E-3</v>
      </c>
      <c r="K4113" s="4">
        <v>33.68</v>
      </c>
      <c r="L4113" s="4">
        <v>23.96</v>
      </c>
      <c r="M4113" s="16">
        <f t="shared" si="833"/>
        <v>-3.06688E-2</v>
      </c>
      <c r="N4113">
        <f t="shared" si="834"/>
        <v>0</v>
      </c>
      <c r="O4113">
        <f t="shared" si="835"/>
        <v>0</v>
      </c>
      <c r="P4113" s="63">
        <f t="shared" si="836"/>
        <v>0</v>
      </c>
    </row>
    <row r="4114" spans="1:16" x14ac:dyDescent="0.3">
      <c r="A4114">
        <f t="shared" si="837"/>
        <v>2019</v>
      </c>
      <c r="B4114">
        <f t="shared" si="838"/>
        <v>2</v>
      </c>
      <c r="C4114">
        <f t="shared" si="839"/>
        <v>19</v>
      </c>
      <c r="D4114">
        <f t="shared" si="840"/>
        <v>5</v>
      </c>
      <c r="E4114" t="str">
        <f t="shared" si="841"/>
        <v>OFF</v>
      </c>
      <c r="F4114" s="13">
        <f t="shared" si="830"/>
        <v>43515</v>
      </c>
      <c r="G4114" s="14" t="str">
        <f t="shared" si="842"/>
        <v>Avg of 4 NM Projects</v>
      </c>
      <c r="H4114" s="15">
        <f t="shared" si="831"/>
        <v>7</v>
      </c>
      <c r="I4114" s="93">
        <v>-1.54</v>
      </c>
      <c r="J4114">
        <f t="shared" si="832"/>
        <v>-8.6516853932584268E-3</v>
      </c>
      <c r="K4114" s="4">
        <v>44.91</v>
      </c>
      <c r="L4114" s="4">
        <v>26.16</v>
      </c>
      <c r="M4114" s="16">
        <f t="shared" si="833"/>
        <v>-4.02864E-2</v>
      </c>
      <c r="N4114">
        <f t="shared" si="834"/>
        <v>0</v>
      </c>
      <c r="O4114">
        <f t="shared" si="835"/>
        <v>0</v>
      </c>
      <c r="P4114" s="63">
        <f t="shared" si="836"/>
        <v>0</v>
      </c>
    </row>
    <row r="4115" spans="1:16" x14ac:dyDescent="0.3">
      <c r="A4115">
        <f t="shared" si="837"/>
        <v>2019</v>
      </c>
      <c r="B4115">
        <f t="shared" si="838"/>
        <v>2</v>
      </c>
      <c r="C4115">
        <f t="shared" si="839"/>
        <v>19</v>
      </c>
      <c r="D4115">
        <f t="shared" si="840"/>
        <v>5</v>
      </c>
      <c r="E4115" t="str">
        <f t="shared" si="841"/>
        <v>ON</v>
      </c>
      <c r="F4115" s="13">
        <f t="shared" si="830"/>
        <v>43515</v>
      </c>
      <c r="G4115" s="14" t="str">
        <f t="shared" si="842"/>
        <v>Avg of 4 NM Projects</v>
      </c>
      <c r="H4115" s="15">
        <f t="shared" si="831"/>
        <v>8</v>
      </c>
      <c r="I4115" s="93">
        <v>3.9649999999999999</v>
      </c>
      <c r="J4115">
        <f t="shared" si="832"/>
        <v>2.2275280898876405E-2</v>
      </c>
      <c r="K4115" s="4">
        <v>49.85</v>
      </c>
      <c r="L4115" s="4">
        <v>28.39</v>
      </c>
      <c r="M4115" s="16">
        <f t="shared" si="833"/>
        <v>0.11256635</v>
      </c>
      <c r="N4115">
        <f t="shared" si="834"/>
        <v>0</v>
      </c>
      <c r="O4115">
        <f t="shared" si="835"/>
        <v>0</v>
      </c>
      <c r="P4115" s="63">
        <f t="shared" si="836"/>
        <v>0</v>
      </c>
    </row>
    <row r="4116" spans="1:16" x14ac:dyDescent="0.3">
      <c r="A4116">
        <f t="shared" si="837"/>
        <v>2019</v>
      </c>
      <c r="B4116">
        <f t="shared" si="838"/>
        <v>2</v>
      </c>
      <c r="C4116">
        <f t="shared" si="839"/>
        <v>19</v>
      </c>
      <c r="D4116">
        <f t="shared" si="840"/>
        <v>5</v>
      </c>
      <c r="E4116" t="str">
        <f t="shared" si="841"/>
        <v>ON</v>
      </c>
      <c r="F4116" s="13">
        <f t="shared" si="830"/>
        <v>43515</v>
      </c>
      <c r="G4116" s="14" t="str">
        <f t="shared" si="842"/>
        <v>Avg of 4 NM Projects</v>
      </c>
      <c r="H4116" s="15">
        <f t="shared" si="831"/>
        <v>9</v>
      </c>
      <c r="I4116" s="93">
        <v>19.965</v>
      </c>
      <c r="J4116">
        <f t="shared" si="832"/>
        <v>0.11216292134831461</v>
      </c>
      <c r="K4116" s="4">
        <v>39.06</v>
      </c>
      <c r="L4116" s="4">
        <v>26.03</v>
      </c>
      <c r="M4116" s="16">
        <f t="shared" si="833"/>
        <v>0.51968894999999993</v>
      </c>
      <c r="N4116">
        <f t="shared" si="834"/>
        <v>0</v>
      </c>
      <c r="O4116">
        <f t="shared" si="835"/>
        <v>0</v>
      </c>
      <c r="P4116" s="63">
        <f t="shared" si="836"/>
        <v>0</v>
      </c>
    </row>
    <row r="4117" spans="1:16" x14ac:dyDescent="0.3">
      <c r="A4117">
        <f t="shared" si="837"/>
        <v>2019</v>
      </c>
      <c r="B4117">
        <f t="shared" si="838"/>
        <v>2</v>
      </c>
      <c r="C4117">
        <f t="shared" si="839"/>
        <v>19</v>
      </c>
      <c r="D4117">
        <f t="shared" si="840"/>
        <v>5</v>
      </c>
      <c r="E4117" t="str">
        <f t="shared" si="841"/>
        <v>ON</v>
      </c>
      <c r="F4117" s="13">
        <f t="shared" si="830"/>
        <v>43515</v>
      </c>
      <c r="G4117" s="14" t="str">
        <f t="shared" si="842"/>
        <v>Avg of 4 NM Projects</v>
      </c>
      <c r="H4117" s="15">
        <f t="shared" si="831"/>
        <v>10</v>
      </c>
      <c r="I4117" s="93">
        <v>41.209999999999994</v>
      </c>
      <c r="J4117">
        <f t="shared" si="832"/>
        <v>0.23151685393258423</v>
      </c>
      <c r="K4117" s="4">
        <v>28.92</v>
      </c>
      <c r="L4117" s="4">
        <v>27.08</v>
      </c>
      <c r="M4117" s="16">
        <f t="shared" si="833"/>
        <v>1.1159667999999996</v>
      </c>
      <c r="N4117">
        <f t="shared" si="834"/>
        <v>0</v>
      </c>
      <c r="O4117">
        <f t="shared" si="835"/>
        <v>0</v>
      </c>
      <c r="P4117" s="63">
        <f t="shared" si="836"/>
        <v>0</v>
      </c>
    </row>
    <row r="4118" spans="1:16" x14ac:dyDescent="0.3">
      <c r="A4118">
        <f t="shared" si="837"/>
        <v>2019</v>
      </c>
      <c r="B4118">
        <f t="shared" si="838"/>
        <v>2</v>
      </c>
      <c r="C4118">
        <f t="shared" si="839"/>
        <v>19</v>
      </c>
      <c r="D4118">
        <f t="shared" si="840"/>
        <v>5</v>
      </c>
      <c r="E4118" t="str">
        <f t="shared" si="841"/>
        <v>ON</v>
      </c>
      <c r="F4118" s="13">
        <f t="shared" si="830"/>
        <v>43515</v>
      </c>
      <c r="G4118" s="14" t="str">
        <f t="shared" si="842"/>
        <v>Avg of 4 NM Projects</v>
      </c>
      <c r="H4118" s="15">
        <f t="shared" si="831"/>
        <v>11</v>
      </c>
      <c r="I4118" s="93">
        <v>58.88</v>
      </c>
      <c r="J4118">
        <f t="shared" si="832"/>
        <v>0.33078651685393262</v>
      </c>
      <c r="K4118" s="4">
        <v>26.22</v>
      </c>
      <c r="L4118" s="4">
        <v>25.54</v>
      </c>
      <c r="M4118" s="16">
        <f t="shared" si="833"/>
        <v>1.5037952000000001</v>
      </c>
      <c r="N4118">
        <f t="shared" si="834"/>
        <v>0</v>
      </c>
      <c r="O4118">
        <f t="shared" si="835"/>
        <v>0</v>
      </c>
      <c r="P4118" s="63">
        <f t="shared" si="836"/>
        <v>0</v>
      </c>
    </row>
    <row r="4119" spans="1:16" x14ac:dyDescent="0.3">
      <c r="A4119">
        <f t="shared" si="837"/>
        <v>2019</v>
      </c>
      <c r="B4119">
        <f t="shared" si="838"/>
        <v>2</v>
      </c>
      <c r="C4119">
        <f t="shared" si="839"/>
        <v>19</v>
      </c>
      <c r="D4119">
        <f t="shared" si="840"/>
        <v>5</v>
      </c>
      <c r="E4119" t="str">
        <f t="shared" si="841"/>
        <v>ON</v>
      </c>
      <c r="F4119" s="13">
        <f t="shared" si="830"/>
        <v>43515</v>
      </c>
      <c r="G4119" s="14" t="str">
        <f t="shared" si="842"/>
        <v>Avg of 4 NM Projects</v>
      </c>
      <c r="H4119" s="15">
        <f t="shared" si="831"/>
        <v>12</v>
      </c>
      <c r="I4119" s="93">
        <v>66.31</v>
      </c>
      <c r="J4119">
        <f t="shared" si="832"/>
        <v>0.37252808988764047</v>
      </c>
      <c r="K4119" s="4">
        <v>25.26</v>
      </c>
      <c r="L4119" s="4">
        <v>23.5</v>
      </c>
      <c r="M4119" s="16">
        <f t="shared" si="833"/>
        <v>1.5582850000000001</v>
      </c>
      <c r="N4119">
        <f t="shared" si="834"/>
        <v>0</v>
      </c>
      <c r="O4119">
        <f t="shared" si="835"/>
        <v>0</v>
      </c>
      <c r="P4119" s="63">
        <f t="shared" si="836"/>
        <v>0</v>
      </c>
    </row>
    <row r="4120" spans="1:16" x14ac:dyDescent="0.3">
      <c r="A4120">
        <f t="shared" si="837"/>
        <v>2019</v>
      </c>
      <c r="B4120">
        <f t="shared" si="838"/>
        <v>2</v>
      </c>
      <c r="C4120">
        <f t="shared" si="839"/>
        <v>19</v>
      </c>
      <c r="D4120">
        <f t="shared" si="840"/>
        <v>5</v>
      </c>
      <c r="E4120" t="str">
        <f t="shared" si="841"/>
        <v>ON</v>
      </c>
      <c r="F4120" s="13">
        <f t="shared" si="830"/>
        <v>43515</v>
      </c>
      <c r="G4120" s="14" t="str">
        <f t="shared" si="842"/>
        <v>Avg of 4 NM Projects</v>
      </c>
      <c r="H4120" s="15">
        <f t="shared" si="831"/>
        <v>13</v>
      </c>
      <c r="I4120" s="93">
        <v>62.85</v>
      </c>
      <c r="J4120">
        <f t="shared" si="832"/>
        <v>0.35308988764044946</v>
      </c>
      <c r="K4120" s="4">
        <v>27.17</v>
      </c>
      <c r="L4120" s="4">
        <v>24.29</v>
      </c>
      <c r="M4120" s="16">
        <f t="shared" si="833"/>
        <v>1.5266265000000001</v>
      </c>
      <c r="N4120">
        <f t="shared" si="834"/>
        <v>0</v>
      </c>
      <c r="O4120">
        <f t="shared" si="835"/>
        <v>0</v>
      </c>
      <c r="P4120" s="63">
        <f t="shared" si="836"/>
        <v>0</v>
      </c>
    </row>
    <row r="4121" spans="1:16" x14ac:dyDescent="0.3">
      <c r="A4121">
        <f t="shared" si="837"/>
        <v>2019</v>
      </c>
      <c r="B4121">
        <f t="shared" si="838"/>
        <v>2</v>
      </c>
      <c r="C4121">
        <f t="shared" si="839"/>
        <v>19</v>
      </c>
      <c r="D4121">
        <f t="shared" si="840"/>
        <v>5</v>
      </c>
      <c r="E4121" t="str">
        <f t="shared" si="841"/>
        <v>ON</v>
      </c>
      <c r="F4121" s="13">
        <f t="shared" si="830"/>
        <v>43515</v>
      </c>
      <c r="G4121" s="14" t="str">
        <f t="shared" si="842"/>
        <v>Avg of 4 NM Projects</v>
      </c>
      <c r="H4121" s="15">
        <f t="shared" si="831"/>
        <v>14</v>
      </c>
      <c r="I4121" s="93">
        <v>63.234999999999999</v>
      </c>
      <c r="J4121">
        <f t="shared" si="832"/>
        <v>0.35525280898876405</v>
      </c>
      <c r="K4121" s="4">
        <v>25.19</v>
      </c>
      <c r="L4121" s="4">
        <v>24.66</v>
      </c>
      <c r="M4121" s="16">
        <f t="shared" si="833"/>
        <v>1.5593751</v>
      </c>
      <c r="N4121">
        <f t="shared" si="834"/>
        <v>0</v>
      </c>
      <c r="O4121">
        <f t="shared" si="835"/>
        <v>0</v>
      </c>
      <c r="P4121" s="63">
        <f t="shared" si="836"/>
        <v>0</v>
      </c>
    </row>
    <row r="4122" spans="1:16" x14ac:dyDescent="0.3">
      <c r="A4122">
        <f t="shared" si="837"/>
        <v>2019</v>
      </c>
      <c r="B4122">
        <f t="shared" si="838"/>
        <v>2</v>
      </c>
      <c r="C4122">
        <f t="shared" si="839"/>
        <v>19</v>
      </c>
      <c r="D4122">
        <f t="shared" si="840"/>
        <v>5</v>
      </c>
      <c r="E4122" t="str">
        <f t="shared" si="841"/>
        <v>ON</v>
      </c>
      <c r="F4122" s="13">
        <f t="shared" si="830"/>
        <v>43515</v>
      </c>
      <c r="G4122" s="14" t="str">
        <f t="shared" si="842"/>
        <v>Avg of 4 NM Projects</v>
      </c>
      <c r="H4122" s="15">
        <f t="shared" si="831"/>
        <v>15</v>
      </c>
      <c r="I4122" s="93">
        <v>36.99</v>
      </c>
      <c r="J4122">
        <f t="shared" si="832"/>
        <v>0.20780898876404497</v>
      </c>
      <c r="K4122" s="4">
        <v>25.09</v>
      </c>
      <c r="L4122" s="4">
        <v>23.57</v>
      </c>
      <c r="M4122" s="16">
        <f t="shared" si="833"/>
        <v>0.87185430000000008</v>
      </c>
      <c r="N4122">
        <f t="shared" si="834"/>
        <v>0</v>
      </c>
      <c r="O4122">
        <f t="shared" si="835"/>
        <v>0</v>
      </c>
      <c r="P4122" s="63">
        <f t="shared" si="836"/>
        <v>0</v>
      </c>
    </row>
    <row r="4123" spans="1:16" x14ac:dyDescent="0.3">
      <c r="A4123">
        <f t="shared" si="837"/>
        <v>2019</v>
      </c>
      <c r="B4123">
        <f t="shared" si="838"/>
        <v>2</v>
      </c>
      <c r="C4123">
        <f t="shared" si="839"/>
        <v>19</v>
      </c>
      <c r="D4123">
        <f t="shared" si="840"/>
        <v>5</v>
      </c>
      <c r="E4123" t="str">
        <f t="shared" si="841"/>
        <v>ON</v>
      </c>
      <c r="F4123" s="13">
        <f t="shared" si="830"/>
        <v>43515</v>
      </c>
      <c r="G4123" s="14" t="str">
        <f t="shared" si="842"/>
        <v>Avg of 4 NM Projects</v>
      </c>
      <c r="H4123" s="15">
        <f t="shared" si="831"/>
        <v>16</v>
      </c>
      <c r="I4123" s="93">
        <v>19.329999999999998</v>
      </c>
      <c r="J4123">
        <f t="shared" si="832"/>
        <v>0.10859550561797753</v>
      </c>
      <c r="K4123" s="4">
        <v>25.75</v>
      </c>
      <c r="L4123" s="4">
        <v>22.58</v>
      </c>
      <c r="M4123" s="16">
        <f t="shared" si="833"/>
        <v>0.4364713999999999</v>
      </c>
      <c r="N4123">
        <f t="shared" si="834"/>
        <v>0</v>
      </c>
      <c r="O4123">
        <f t="shared" si="835"/>
        <v>0</v>
      </c>
      <c r="P4123" s="63">
        <f t="shared" si="836"/>
        <v>0</v>
      </c>
    </row>
    <row r="4124" spans="1:16" x14ac:dyDescent="0.3">
      <c r="A4124">
        <f t="shared" si="837"/>
        <v>2019</v>
      </c>
      <c r="B4124">
        <f t="shared" si="838"/>
        <v>2</v>
      </c>
      <c r="C4124">
        <f t="shared" si="839"/>
        <v>19</v>
      </c>
      <c r="D4124">
        <f t="shared" si="840"/>
        <v>5</v>
      </c>
      <c r="E4124" t="str">
        <f t="shared" si="841"/>
        <v>ON</v>
      </c>
      <c r="F4124" s="13">
        <f t="shared" si="830"/>
        <v>43515</v>
      </c>
      <c r="G4124" s="14" t="str">
        <f t="shared" si="842"/>
        <v>Avg of 4 NM Projects</v>
      </c>
      <c r="H4124" s="15">
        <f t="shared" si="831"/>
        <v>17</v>
      </c>
      <c r="I4124" s="93">
        <v>7.6799999999999988</v>
      </c>
      <c r="J4124">
        <f t="shared" si="832"/>
        <v>4.3146067415730328E-2</v>
      </c>
      <c r="K4124" s="4">
        <v>27.17</v>
      </c>
      <c r="L4124" s="4">
        <v>22.59</v>
      </c>
      <c r="M4124" s="16">
        <f t="shared" si="833"/>
        <v>0.17349119999999996</v>
      </c>
      <c r="N4124">
        <f t="shared" si="834"/>
        <v>0</v>
      </c>
      <c r="O4124">
        <f t="shared" si="835"/>
        <v>0</v>
      </c>
      <c r="P4124" s="63">
        <f t="shared" si="836"/>
        <v>0</v>
      </c>
    </row>
    <row r="4125" spans="1:16" x14ac:dyDescent="0.3">
      <c r="A4125">
        <f t="shared" si="837"/>
        <v>2019</v>
      </c>
      <c r="B4125">
        <f t="shared" si="838"/>
        <v>2</v>
      </c>
      <c r="C4125">
        <f t="shared" si="839"/>
        <v>19</v>
      </c>
      <c r="D4125">
        <f t="shared" si="840"/>
        <v>5</v>
      </c>
      <c r="E4125" t="str">
        <f t="shared" si="841"/>
        <v>ON</v>
      </c>
      <c r="F4125" s="13">
        <f t="shared" ref="F4125:F4188" si="843">+F4101+1</f>
        <v>43515</v>
      </c>
      <c r="G4125" s="14" t="str">
        <f t="shared" si="842"/>
        <v>Avg of 4 NM Projects</v>
      </c>
      <c r="H4125" s="15">
        <f t="shared" ref="H4125:H4188" si="844">H4101</f>
        <v>18</v>
      </c>
      <c r="I4125" s="93">
        <v>-1.1549999999999998</v>
      </c>
      <c r="J4125">
        <f t="shared" si="832"/>
        <v>-6.4887640449438188E-3</v>
      </c>
      <c r="K4125" s="4">
        <v>43.46</v>
      </c>
      <c r="L4125" s="4">
        <v>30.49</v>
      </c>
      <c r="M4125" s="16">
        <f t="shared" si="833"/>
        <v>-3.5215949999999989E-2</v>
      </c>
      <c r="N4125">
        <f t="shared" si="834"/>
        <v>0</v>
      </c>
      <c r="O4125">
        <f t="shared" si="835"/>
        <v>0</v>
      </c>
      <c r="P4125" s="63">
        <f t="shared" si="836"/>
        <v>0</v>
      </c>
    </row>
    <row r="4126" spans="1:16" x14ac:dyDescent="0.3">
      <c r="A4126">
        <f t="shared" si="837"/>
        <v>2019</v>
      </c>
      <c r="B4126">
        <f t="shared" si="838"/>
        <v>2</v>
      </c>
      <c r="C4126">
        <f t="shared" si="839"/>
        <v>19</v>
      </c>
      <c r="D4126">
        <f t="shared" si="840"/>
        <v>5</v>
      </c>
      <c r="E4126" t="str">
        <f t="shared" si="841"/>
        <v>ON</v>
      </c>
      <c r="F4126" s="13">
        <f t="shared" si="843"/>
        <v>43515</v>
      </c>
      <c r="G4126" s="14" t="str">
        <f t="shared" si="842"/>
        <v>Avg of 4 NM Projects</v>
      </c>
      <c r="H4126" s="15">
        <f t="shared" si="844"/>
        <v>19</v>
      </c>
      <c r="I4126" s="93">
        <v>-1.4099999999999997</v>
      </c>
      <c r="J4126">
        <f t="shared" si="832"/>
        <v>-7.9213483146067399E-3</v>
      </c>
      <c r="K4126" s="4">
        <v>49.02</v>
      </c>
      <c r="L4126" s="4">
        <v>28.35</v>
      </c>
      <c r="M4126" s="16">
        <f t="shared" si="833"/>
        <v>-3.9973499999999995E-2</v>
      </c>
      <c r="N4126">
        <f t="shared" si="834"/>
        <v>0</v>
      </c>
      <c r="O4126">
        <f t="shared" si="835"/>
        <v>0</v>
      </c>
      <c r="P4126" s="63">
        <f t="shared" si="836"/>
        <v>0</v>
      </c>
    </row>
    <row r="4127" spans="1:16" x14ac:dyDescent="0.3">
      <c r="A4127">
        <f t="shared" si="837"/>
        <v>2019</v>
      </c>
      <c r="B4127">
        <f t="shared" si="838"/>
        <v>2</v>
      </c>
      <c r="C4127">
        <f t="shared" si="839"/>
        <v>19</v>
      </c>
      <c r="D4127">
        <f t="shared" si="840"/>
        <v>5</v>
      </c>
      <c r="E4127" t="str">
        <f t="shared" si="841"/>
        <v>ON</v>
      </c>
      <c r="F4127" s="13">
        <f t="shared" si="843"/>
        <v>43515</v>
      </c>
      <c r="G4127" s="14" t="str">
        <f t="shared" si="842"/>
        <v>Avg of 4 NM Projects</v>
      </c>
      <c r="H4127" s="15">
        <f t="shared" si="844"/>
        <v>20</v>
      </c>
      <c r="I4127" s="93">
        <v>-1.4100000000000001</v>
      </c>
      <c r="J4127">
        <f t="shared" si="832"/>
        <v>-7.9213483146067416E-3</v>
      </c>
      <c r="K4127" s="4">
        <v>42.08</v>
      </c>
      <c r="L4127" s="4">
        <v>24.67</v>
      </c>
      <c r="M4127" s="16">
        <f t="shared" si="833"/>
        <v>-3.4784700000000009E-2</v>
      </c>
      <c r="N4127">
        <f t="shared" si="834"/>
        <v>0</v>
      </c>
      <c r="O4127">
        <f t="shared" si="835"/>
        <v>0</v>
      </c>
      <c r="P4127" s="63">
        <f t="shared" si="836"/>
        <v>0</v>
      </c>
    </row>
    <row r="4128" spans="1:16" x14ac:dyDescent="0.3">
      <c r="A4128">
        <f t="shared" si="837"/>
        <v>2019</v>
      </c>
      <c r="B4128">
        <f t="shared" si="838"/>
        <v>2</v>
      </c>
      <c r="C4128">
        <f t="shared" si="839"/>
        <v>19</v>
      </c>
      <c r="D4128">
        <f t="shared" si="840"/>
        <v>5</v>
      </c>
      <c r="E4128" t="str">
        <f t="shared" si="841"/>
        <v>ON</v>
      </c>
      <c r="F4128" s="13">
        <f t="shared" si="843"/>
        <v>43515</v>
      </c>
      <c r="G4128" s="14" t="str">
        <f t="shared" si="842"/>
        <v>Avg of 4 NM Projects</v>
      </c>
      <c r="H4128" s="15">
        <f t="shared" si="844"/>
        <v>21</v>
      </c>
      <c r="I4128" s="93">
        <v>-1.28</v>
      </c>
      <c r="J4128">
        <f t="shared" si="832"/>
        <v>-7.1910112359550565E-3</v>
      </c>
      <c r="K4128" s="4">
        <v>40.75</v>
      </c>
      <c r="L4128" s="4">
        <v>24.6</v>
      </c>
      <c r="M4128" s="16">
        <f t="shared" si="833"/>
        <v>-3.1488000000000002E-2</v>
      </c>
      <c r="N4128">
        <f t="shared" si="834"/>
        <v>0</v>
      </c>
      <c r="O4128">
        <f t="shared" si="835"/>
        <v>0</v>
      </c>
      <c r="P4128" s="63">
        <f t="shared" si="836"/>
        <v>0</v>
      </c>
    </row>
    <row r="4129" spans="1:18" x14ac:dyDescent="0.3">
      <c r="A4129">
        <f t="shared" si="837"/>
        <v>2019</v>
      </c>
      <c r="B4129">
        <f t="shared" si="838"/>
        <v>2</v>
      </c>
      <c r="C4129">
        <f t="shared" si="839"/>
        <v>19</v>
      </c>
      <c r="D4129">
        <f t="shared" si="840"/>
        <v>5</v>
      </c>
      <c r="E4129" t="str">
        <f t="shared" si="841"/>
        <v>ON</v>
      </c>
      <c r="F4129" s="13">
        <f t="shared" si="843"/>
        <v>43515</v>
      </c>
      <c r="G4129" s="14" t="str">
        <f t="shared" si="842"/>
        <v>Avg of 4 NM Projects</v>
      </c>
      <c r="H4129" s="15">
        <f t="shared" si="844"/>
        <v>22</v>
      </c>
      <c r="I4129" s="93">
        <v>-1.4100000000000001</v>
      </c>
      <c r="J4129">
        <f t="shared" si="832"/>
        <v>-7.9213483146067416E-3</v>
      </c>
      <c r="K4129" s="4">
        <v>30.96</v>
      </c>
      <c r="L4129" s="4">
        <v>22.63</v>
      </c>
      <c r="M4129" s="16">
        <f t="shared" si="833"/>
        <v>-3.1908300000000001E-2</v>
      </c>
      <c r="N4129">
        <f t="shared" si="834"/>
        <v>0</v>
      </c>
      <c r="O4129">
        <f t="shared" si="835"/>
        <v>0</v>
      </c>
      <c r="P4129" s="63">
        <f t="shared" si="836"/>
        <v>0</v>
      </c>
    </row>
    <row r="4130" spans="1:18" x14ac:dyDescent="0.3">
      <c r="A4130">
        <f t="shared" si="837"/>
        <v>2019</v>
      </c>
      <c r="B4130">
        <f t="shared" si="838"/>
        <v>2</v>
      </c>
      <c r="C4130">
        <f t="shared" si="839"/>
        <v>19</v>
      </c>
      <c r="D4130">
        <f t="shared" si="840"/>
        <v>5</v>
      </c>
      <c r="E4130" t="str">
        <f t="shared" si="841"/>
        <v>ON</v>
      </c>
      <c r="F4130" s="13">
        <f t="shared" si="843"/>
        <v>43515</v>
      </c>
      <c r="G4130" s="14" t="str">
        <f t="shared" si="842"/>
        <v>Avg of 4 NM Projects</v>
      </c>
      <c r="H4130" s="15">
        <f t="shared" si="844"/>
        <v>23</v>
      </c>
      <c r="I4130" s="93">
        <v>-1.28</v>
      </c>
      <c r="J4130">
        <f t="shared" si="832"/>
        <v>-7.1910112359550565E-3</v>
      </c>
      <c r="K4130" s="4">
        <v>28.52</v>
      </c>
      <c r="L4130" s="4">
        <v>22.89</v>
      </c>
      <c r="M4130" s="16">
        <f t="shared" si="833"/>
        <v>-2.9299200000000001E-2</v>
      </c>
      <c r="N4130">
        <f t="shared" si="834"/>
        <v>0</v>
      </c>
      <c r="O4130">
        <f t="shared" si="835"/>
        <v>0</v>
      </c>
      <c r="P4130" s="63">
        <f t="shared" si="836"/>
        <v>0</v>
      </c>
    </row>
    <row r="4131" spans="1:18" x14ac:dyDescent="0.3">
      <c r="A4131">
        <f t="shared" si="837"/>
        <v>2019</v>
      </c>
      <c r="B4131">
        <f t="shared" si="838"/>
        <v>2</v>
      </c>
      <c r="C4131">
        <f t="shared" si="839"/>
        <v>19</v>
      </c>
      <c r="D4131">
        <f t="shared" si="840"/>
        <v>5</v>
      </c>
      <c r="E4131" t="str">
        <f t="shared" si="841"/>
        <v>OFF</v>
      </c>
      <c r="F4131" s="13">
        <f t="shared" si="843"/>
        <v>43515</v>
      </c>
      <c r="G4131" s="14" t="str">
        <f t="shared" si="842"/>
        <v>Avg of 4 NM Projects</v>
      </c>
      <c r="H4131" s="15">
        <f t="shared" si="844"/>
        <v>24</v>
      </c>
      <c r="I4131" s="93">
        <v>-1.28</v>
      </c>
      <c r="J4131">
        <f t="shared" si="832"/>
        <v>-7.1910112359550565E-3</v>
      </c>
      <c r="K4131" s="4">
        <v>30.26</v>
      </c>
      <c r="L4131" s="4">
        <v>30.85</v>
      </c>
      <c r="M4131" s="16">
        <f t="shared" si="833"/>
        <v>-3.9488000000000002E-2</v>
      </c>
      <c r="N4131">
        <f t="shared" si="834"/>
        <v>0</v>
      </c>
      <c r="O4131">
        <f t="shared" si="835"/>
        <v>0</v>
      </c>
      <c r="P4131" s="63">
        <f t="shared" si="836"/>
        <v>0</v>
      </c>
    </row>
    <row r="4132" spans="1:18" x14ac:dyDescent="0.3">
      <c r="A4132">
        <f t="shared" si="837"/>
        <v>2019</v>
      </c>
      <c r="B4132">
        <f t="shared" si="838"/>
        <v>2</v>
      </c>
      <c r="C4132">
        <f t="shared" si="839"/>
        <v>20</v>
      </c>
      <c r="D4132">
        <f t="shared" si="840"/>
        <v>6</v>
      </c>
      <c r="E4132" t="str">
        <f t="shared" si="841"/>
        <v>OFF</v>
      </c>
      <c r="F4132" s="13">
        <f t="shared" si="843"/>
        <v>43516</v>
      </c>
      <c r="G4132" s="14" t="str">
        <f t="shared" si="842"/>
        <v>Avg of 4 NM Projects</v>
      </c>
      <c r="H4132" s="15">
        <f t="shared" si="844"/>
        <v>1</v>
      </c>
      <c r="I4132" s="93">
        <v>-1.4100000000000001</v>
      </c>
      <c r="J4132">
        <f t="shared" si="832"/>
        <v>-7.9213483146067416E-3</v>
      </c>
      <c r="K4132" s="4">
        <v>27.46</v>
      </c>
      <c r="L4132" s="4">
        <v>33.47</v>
      </c>
      <c r="M4132" s="16">
        <f t="shared" si="833"/>
        <v>-4.7192700000000004E-2</v>
      </c>
      <c r="N4132">
        <f t="shared" si="834"/>
        <v>0</v>
      </c>
      <c r="O4132">
        <f t="shared" si="835"/>
        <v>0</v>
      </c>
      <c r="P4132" s="63">
        <f t="shared" si="836"/>
        <v>0</v>
      </c>
      <c r="Q4132" s="34"/>
      <c r="R4132" s="34"/>
    </row>
    <row r="4133" spans="1:18" x14ac:dyDescent="0.3">
      <c r="A4133">
        <f t="shared" si="837"/>
        <v>2019</v>
      </c>
      <c r="B4133">
        <f t="shared" si="838"/>
        <v>2</v>
      </c>
      <c r="C4133">
        <f t="shared" si="839"/>
        <v>20</v>
      </c>
      <c r="D4133">
        <f t="shared" si="840"/>
        <v>6</v>
      </c>
      <c r="E4133" t="str">
        <f t="shared" si="841"/>
        <v>OFF</v>
      </c>
      <c r="F4133" s="13">
        <f t="shared" si="843"/>
        <v>43516</v>
      </c>
      <c r="G4133" s="14" t="str">
        <f t="shared" si="842"/>
        <v>Avg of 4 NM Projects</v>
      </c>
      <c r="H4133" s="15">
        <f t="shared" si="844"/>
        <v>2</v>
      </c>
      <c r="I4133" s="93">
        <v>-1.4100000000000001</v>
      </c>
      <c r="J4133">
        <f t="shared" si="832"/>
        <v>-7.9213483146067416E-3</v>
      </c>
      <c r="K4133" s="4">
        <v>24.54</v>
      </c>
      <c r="L4133" s="4">
        <v>24.46</v>
      </c>
      <c r="M4133" s="16">
        <f t="shared" si="833"/>
        <v>-3.4488600000000008E-2</v>
      </c>
      <c r="N4133">
        <f t="shared" si="834"/>
        <v>0</v>
      </c>
      <c r="O4133">
        <f t="shared" si="835"/>
        <v>0</v>
      </c>
      <c r="P4133" s="63">
        <f t="shared" si="836"/>
        <v>0</v>
      </c>
    </row>
    <row r="4134" spans="1:18" x14ac:dyDescent="0.3">
      <c r="A4134">
        <f t="shared" si="837"/>
        <v>2019</v>
      </c>
      <c r="B4134">
        <f t="shared" si="838"/>
        <v>2</v>
      </c>
      <c r="C4134">
        <f t="shared" si="839"/>
        <v>20</v>
      </c>
      <c r="D4134">
        <f t="shared" si="840"/>
        <v>6</v>
      </c>
      <c r="E4134" t="str">
        <f t="shared" si="841"/>
        <v>OFF</v>
      </c>
      <c r="F4134" s="13">
        <f t="shared" si="843"/>
        <v>43516</v>
      </c>
      <c r="G4134" s="14" t="str">
        <f t="shared" si="842"/>
        <v>Avg of 4 NM Projects</v>
      </c>
      <c r="H4134" s="15">
        <f t="shared" si="844"/>
        <v>3</v>
      </c>
      <c r="I4134" s="93">
        <v>-1.28</v>
      </c>
      <c r="J4134">
        <f t="shared" si="832"/>
        <v>-7.1910112359550565E-3</v>
      </c>
      <c r="K4134" s="4">
        <v>26.85</v>
      </c>
      <c r="L4134" s="4">
        <v>29.21</v>
      </c>
      <c r="M4134" s="16">
        <f t="shared" si="833"/>
        <v>-3.7388800000000007E-2</v>
      </c>
      <c r="N4134">
        <f t="shared" si="834"/>
        <v>0</v>
      </c>
      <c r="O4134">
        <f t="shared" si="835"/>
        <v>0</v>
      </c>
      <c r="P4134" s="63">
        <f t="shared" si="836"/>
        <v>0</v>
      </c>
    </row>
    <row r="4135" spans="1:18" x14ac:dyDescent="0.3">
      <c r="A4135">
        <f t="shared" si="837"/>
        <v>2019</v>
      </c>
      <c r="B4135">
        <f t="shared" si="838"/>
        <v>2</v>
      </c>
      <c r="C4135">
        <f t="shared" si="839"/>
        <v>20</v>
      </c>
      <c r="D4135">
        <f t="shared" si="840"/>
        <v>6</v>
      </c>
      <c r="E4135" t="str">
        <f t="shared" si="841"/>
        <v>OFF</v>
      </c>
      <c r="F4135" s="13">
        <f t="shared" si="843"/>
        <v>43516</v>
      </c>
      <c r="G4135" s="14" t="str">
        <f t="shared" si="842"/>
        <v>Avg of 4 NM Projects</v>
      </c>
      <c r="H4135" s="15">
        <f t="shared" si="844"/>
        <v>4</v>
      </c>
      <c r="I4135" s="93">
        <v>-1.28</v>
      </c>
      <c r="J4135">
        <f t="shared" si="832"/>
        <v>-7.1910112359550565E-3</v>
      </c>
      <c r="K4135" s="4">
        <v>24.58</v>
      </c>
      <c r="L4135" s="4">
        <v>24.63</v>
      </c>
      <c r="M4135" s="16">
        <f t="shared" si="833"/>
        <v>-3.1526399999999996E-2</v>
      </c>
      <c r="N4135">
        <f t="shared" si="834"/>
        <v>0</v>
      </c>
      <c r="O4135">
        <f t="shared" si="835"/>
        <v>0</v>
      </c>
      <c r="P4135" s="63">
        <f t="shared" si="836"/>
        <v>0</v>
      </c>
    </row>
    <row r="4136" spans="1:18" x14ac:dyDescent="0.3">
      <c r="A4136">
        <f t="shared" si="837"/>
        <v>2019</v>
      </c>
      <c r="B4136">
        <f t="shared" si="838"/>
        <v>2</v>
      </c>
      <c r="C4136">
        <f t="shared" si="839"/>
        <v>20</v>
      </c>
      <c r="D4136">
        <f t="shared" si="840"/>
        <v>6</v>
      </c>
      <c r="E4136" t="str">
        <f t="shared" si="841"/>
        <v>OFF</v>
      </c>
      <c r="F4136" s="13">
        <f t="shared" si="843"/>
        <v>43516</v>
      </c>
      <c r="G4136" s="14" t="str">
        <f t="shared" si="842"/>
        <v>Avg of 4 NM Projects</v>
      </c>
      <c r="H4136" s="15">
        <f t="shared" si="844"/>
        <v>5</v>
      </c>
      <c r="I4136" s="93">
        <v>-1.4100000000000001</v>
      </c>
      <c r="J4136">
        <f t="shared" si="832"/>
        <v>-7.9213483146067416E-3</v>
      </c>
      <c r="K4136" s="4">
        <v>27.67</v>
      </c>
      <c r="L4136" s="4">
        <v>26.86</v>
      </c>
      <c r="M4136" s="16">
        <f t="shared" si="833"/>
        <v>-3.7872600000000006E-2</v>
      </c>
      <c r="N4136">
        <f t="shared" si="834"/>
        <v>0</v>
      </c>
      <c r="O4136">
        <f t="shared" si="835"/>
        <v>0</v>
      </c>
      <c r="P4136" s="63">
        <f t="shared" si="836"/>
        <v>0</v>
      </c>
    </row>
    <row r="4137" spans="1:18" x14ac:dyDescent="0.3">
      <c r="A4137">
        <f t="shared" si="837"/>
        <v>2019</v>
      </c>
      <c r="B4137">
        <f t="shared" si="838"/>
        <v>2</v>
      </c>
      <c r="C4137">
        <f t="shared" si="839"/>
        <v>20</v>
      </c>
      <c r="D4137">
        <f t="shared" si="840"/>
        <v>6</v>
      </c>
      <c r="E4137" t="str">
        <f t="shared" si="841"/>
        <v>OFF</v>
      </c>
      <c r="F4137" s="13">
        <f t="shared" si="843"/>
        <v>43516</v>
      </c>
      <c r="G4137" s="14" t="str">
        <f t="shared" si="842"/>
        <v>Avg of 4 NM Projects</v>
      </c>
      <c r="H4137" s="15">
        <f t="shared" si="844"/>
        <v>6</v>
      </c>
      <c r="I4137" s="93">
        <v>-1.2799999999999998</v>
      </c>
      <c r="J4137">
        <f t="shared" si="832"/>
        <v>-7.1910112359550547E-3</v>
      </c>
      <c r="K4137" s="4">
        <v>32</v>
      </c>
      <c r="L4137" s="4">
        <v>41.9</v>
      </c>
      <c r="M4137" s="16">
        <f t="shared" si="833"/>
        <v>-5.3631999999999992E-2</v>
      </c>
      <c r="N4137">
        <f t="shared" si="834"/>
        <v>0</v>
      </c>
      <c r="O4137">
        <f t="shared" si="835"/>
        <v>0</v>
      </c>
      <c r="P4137" s="63">
        <f t="shared" si="836"/>
        <v>0</v>
      </c>
    </row>
    <row r="4138" spans="1:18" x14ac:dyDescent="0.3">
      <c r="A4138">
        <f t="shared" si="837"/>
        <v>2019</v>
      </c>
      <c r="B4138">
        <f t="shared" si="838"/>
        <v>2</v>
      </c>
      <c r="C4138">
        <f t="shared" si="839"/>
        <v>20</v>
      </c>
      <c r="D4138">
        <f t="shared" si="840"/>
        <v>6</v>
      </c>
      <c r="E4138" t="str">
        <f t="shared" si="841"/>
        <v>OFF</v>
      </c>
      <c r="F4138" s="13">
        <f t="shared" si="843"/>
        <v>43516</v>
      </c>
      <c r="G4138" s="14" t="str">
        <f t="shared" si="842"/>
        <v>Avg of 4 NM Projects</v>
      </c>
      <c r="H4138" s="15">
        <f t="shared" si="844"/>
        <v>7</v>
      </c>
      <c r="I4138" s="93">
        <v>-1.67</v>
      </c>
      <c r="J4138">
        <f t="shared" si="832"/>
        <v>-9.382022471910112E-3</v>
      </c>
      <c r="K4138" s="4">
        <v>40.590000000000003</v>
      </c>
      <c r="L4138" s="4">
        <v>41.04</v>
      </c>
      <c r="M4138" s="16">
        <f t="shared" si="833"/>
        <v>-6.8536799999999995E-2</v>
      </c>
      <c r="N4138">
        <f t="shared" si="834"/>
        <v>0</v>
      </c>
      <c r="O4138">
        <f t="shared" si="835"/>
        <v>0</v>
      </c>
      <c r="P4138" s="63">
        <f t="shared" si="836"/>
        <v>0</v>
      </c>
    </row>
    <row r="4139" spans="1:18" x14ac:dyDescent="0.3">
      <c r="A4139">
        <f t="shared" si="837"/>
        <v>2019</v>
      </c>
      <c r="B4139">
        <f t="shared" si="838"/>
        <v>2</v>
      </c>
      <c r="C4139">
        <f t="shared" si="839"/>
        <v>20</v>
      </c>
      <c r="D4139">
        <f t="shared" si="840"/>
        <v>6</v>
      </c>
      <c r="E4139" t="str">
        <f t="shared" si="841"/>
        <v>ON</v>
      </c>
      <c r="F4139" s="13">
        <f t="shared" si="843"/>
        <v>43516</v>
      </c>
      <c r="G4139" s="14" t="str">
        <f t="shared" si="842"/>
        <v>Avg of 4 NM Projects</v>
      </c>
      <c r="H4139" s="15">
        <f t="shared" si="844"/>
        <v>8</v>
      </c>
      <c r="I4139" s="93">
        <v>4.0950000000000006</v>
      </c>
      <c r="J4139">
        <f t="shared" si="832"/>
        <v>2.3005617977528092E-2</v>
      </c>
      <c r="K4139" s="4">
        <v>42.21</v>
      </c>
      <c r="L4139" s="4">
        <v>48.03</v>
      </c>
      <c r="M4139" s="16">
        <f t="shared" si="833"/>
        <v>0.19668285000000002</v>
      </c>
      <c r="N4139">
        <f t="shared" si="834"/>
        <v>0</v>
      </c>
      <c r="O4139">
        <f t="shared" si="835"/>
        <v>0</v>
      </c>
      <c r="P4139" s="63">
        <f t="shared" si="836"/>
        <v>0</v>
      </c>
    </row>
    <row r="4140" spans="1:18" x14ac:dyDescent="0.3">
      <c r="A4140">
        <f t="shared" si="837"/>
        <v>2019</v>
      </c>
      <c r="B4140">
        <f t="shared" si="838"/>
        <v>2</v>
      </c>
      <c r="C4140">
        <f t="shared" si="839"/>
        <v>20</v>
      </c>
      <c r="D4140">
        <f t="shared" si="840"/>
        <v>6</v>
      </c>
      <c r="E4140" t="str">
        <f t="shared" si="841"/>
        <v>ON</v>
      </c>
      <c r="F4140" s="13">
        <f t="shared" si="843"/>
        <v>43516</v>
      </c>
      <c r="G4140" s="14" t="str">
        <f t="shared" si="842"/>
        <v>Avg of 4 NM Projects</v>
      </c>
      <c r="H4140" s="15">
        <f t="shared" si="844"/>
        <v>9</v>
      </c>
      <c r="I4140" s="93">
        <v>13.185</v>
      </c>
      <c r="J4140">
        <f t="shared" si="832"/>
        <v>7.4073033707865166E-2</v>
      </c>
      <c r="K4140" s="4">
        <v>37.200000000000003</v>
      </c>
      <c r="L4140" s="4">
        <v>46.78</v>
      </c>
      <c r="M4140" s="16">
        <f t="shared" si="833"/>
        <v>0.61679430000000002</v>
      </c>
      <c r="N4140">
        <f t="shared" si="834"/>
        <v>0</v>
      </c>
      <c r="O4140">
        <f t="shared" si="835"/>
        <v>0</v>
      </c>
      <c r="P4140" s="63">
        <f t="shared" si="836"/>
        <v>0</v>
      </c>
    </row>
    <row r="4141" spans="1:18" x14ac:dyDescent="0.3">
      <c r="A4141">
        <f t="shared" si="837"/>
        <v>2019</v>
      </c>
      <c r="B4141">
        <f t="shared" si="838"/>
        <v>2</v>
      </c>
      <c r="C4141">
        <f t="shared" si="839"/>
        <v>20</v>
      </c>
      <c r="D4141">
        <f t="shared" si="840"/>
        <v>6</v>
      </c>
      <c r="E4141" t="str">
        <f t="shared" si="841"/>
        <v>ON</v>
      </c>
      <c r="F4141" s="13">
        <f t="shared" si="843"/>
        <v>43516</v>
      </c>
      <c r="G4141" s="14" t="str">
        <f t="shared" si="842"/>
        <v>Avg of 4 NM Projects</v>
      </c>
      <c r="H4141" s="15">
        <f t="shared" si="844"/>
        <v>10</v>
      </c>
      <c r="I4141" s="93">
        <v>17.025000000000002</v>
      </c>
      <c r="J4141">
        <f t="shared" si="832"/>
        <v>9.5646067415730354E-2</v>
      </c>
      <c r="K4141" s="4">
        <v>29.26</v>
      </c>
      <c r="L4141" s="4">
        <v>46.39</v>
      </c>
      <c r="M4141" s="16">
        <f t="shared" si="833"/>
        <v>0.78978975000000018</v>
      </c>
      <c r="N4141">
        <f t="shared" si="834"/>
        <v>0</v>
      </c>
      <c r="O4141">
        <f t="shared" si="835"/>
        <v>0</v>
      </c>
      <c r="P4141" s="63">
        <f t="shared" si="836"/>
        <v>0</v>
      </c>
    </row>
    <row r="4142" spans="1:18" x14ac:dyDescent="0.3">
      <c r="A4142">
        <f t="shared" si="837"/>
        <v>2019</v>
      </c>
      <c r="B4142">
        <f t="shared" si="838"/>
        <v>2</v>
      </c>
      <c r="C4142">
        <f t="shared" si="839"/>
        <v>20</v>
      </c>
      <c r="D4142">
        <f t="shared" si="840"/>
        <v>6</v>
      </c>
      <c r="E4142" t="str">
        <f t="shared" si="841"/>
        <v>ON</v>
      </c>
      <c r="F4142" s="13">
        <f t="shared" si="843"/>
        <v>43516</v>
      </c>
      <c r="G4142" s="14" t="str">
        <f t="shared" si="842"/>
        <v>Avg of 4 NM Projects</v>
      </c>
      <c r="H4142" s="15">
        <f t="shared" si="844"/>
        <v>11</v>
      </c>
      <c r="I4142" s="93">
        <v>19.2</v>
      </c>
      <c r="J4142">
        <f t="shared" si="832"/>
        <v>0.10786516853932585</v>
      </c>
      <c r="K4142" s="4">
        <v>28.74</v>
      </c>
      <c r="L4142" s="4">
        <v>45.76</v>
      </c>
      <c r="M4142" s="16">
        <f t="shared" si="833"/>
        <v>0.87859200000000004</v>
      </c>
      <c r="N4142">
        <f t="shared" si="834"/>
        <v>0</v>
      </c>
      <c r="O4142">
        <f t="shared" si="835"/>
        <v>0</v>
      </c>
      <c r="P4142" s="63">
        <f t="shared" si="836"/>
        <v>0</v>
      </c>
    </row>
    <row r="4143" spans="1:18" x14ac:dyDescent="0.3">
      <c r="A4143">
        <f t="shared" si="837"/>
        <v>2019</v>
      </c>
      <c r="B4143">
        <f t="shared" si="838"/>
        <v>2</v>
      </c>
      <c r="C4143">
        <f t="shared" si="839"/>
        <v>20</v>
      </c>
      <c r="D4143">
        <f t="shared" si="840"/>
        <v>6</v>
      </c>
      <c r="E4143" t="str">
        <f t="shared" si="841"/>
        <v>ON</v>
      </c>
      <c r="F4143" s="13">
        <f t="shared" si="843"/>
        <v>43516</v>
      </c>
      <c r="G4143" s="14" t="str">
        <f t="shared" si="842"/>
        <v>Avg of 4 NM Projects</v>
      </c>
      <c r="H4143" s="15">
        <f t="shared" si="844"/>
        <v>12</v>
      </c>
      <c r="I4143" s="93">
        <v>16.639999999999997</v>
      </c>
      <c r="J4143">
        <f t="shared" si="832"/>
        <v>9.3483146067415715E-2</v>
      </c>
      <c r="K4143" s="4">
        <v>29.12</v>
      </c>
      <c r="L4143" s="4">
        <v>50.52</v>
      </c>
      <c r="M4143" s="16">
        <f t="shared" si="833"/>
        <v>0.84065279999999998</v>
      </c>
      <c r="N4143">
        <f t="shared" si="834"/>
        <v>0</v>
      </c>
      <c r="O4143">
        <f t="shared" si="835"/>
        <v>0</v>
      </c>
      <c r="P4143" s="63">
        <f t="shared" si="836"/>
        <v>0</v>
      </c>
    </row>
    <row r="4144" spans="1:18" x14ac:dyDescent="0.3">
      <c r="A4144">
        <f t="shared" si="837"/>
        <v>2019</v>
      </c>
      <c r="B4144">
        <f t="shared" si="838"/>
        <v>2</v>
      </c>
      <c r="C4144">
        <f t="shared" si="839"/>
        <v>20</v>
      </c>
      <c r="D4144">
        <f t="shared" si="840"/>
        <v>6</v>
      </c>
      <c r="E4144" t="str">
        <f t="shared" si="841"/>
        <v>ON</v>
      </c>
      <c r="F4144" s="13">
        <f t="shared" si="843"/>
        <v>43516</v>
      </c>
      <c r="G4144" s="14" t="str">
        <f t="shared" si="842"/>
        <v>Avg of 4 NM Projects</v>
      </c>
      <c r="H4144" s="15">
        <f t="shared" si="844"/>
        <v>13</v>
      </c>
      <c r="I4144" s="93">
        <v>11.655000000000001</v>
      </c>
      <c r="J4144">
        <f t="shared" si="832"/>
        <v>6.5477528089887646E-2</v>
      </c>
      <c r="K4144" s="4">
        <v>28.46</v>
      </c>
      <c r="L4144" s="4">
        <v>49.5</v>
      </c>
      <c r="M4144" s="16">
        <f t="shared" si="833"/>
        <v>0.5769225</v>
      </c>
      <c r="N4144">
        <f t="shared" si="834"/>
        <v>0</v>
      </c>
      <c r="O4144">
        <f t="shared" si="835"/>
        <v>0</v>
      </c>
      <c r="P4144" s="63">
        <f t="shared" si="836"/>
        <v>0</v>
      </c>
    </row>
    <row r="4145" spans="1:18" x14ac:dyDescent="0.3">
      <c r="A4145">
        <f t="shared" si="837"/>
        <v>2019</v>
      </c>
      <c r="B4145">
        <f t="shared" si="838"/>
        <v>2</v>
      </c>
      <c r="C4145">
        <f t="shared" si="839"/>
        <v>20</v>
      </c>
      <c r="D4145">
        <f t="shared" si="840"/>
        <v>6</v>
      </c>
      <c r="E4145" t="str">
        <f t="shared" si="841"/>
        <v>ON</v>
      </c>
      <c r="F4145" s="13">
        <f t="shared" si="843"/>
        <v>43516</v>
      </c>
      <c r="G4145" s="14" t="str">
        <f t="shared" si="842"/>
        <v>Avg of 4 NM Projects</v>
      </c>
      <c r="H4145" s="15">
        <f t="shared" si="844"/>
        <v>14</v>
      </c>
      <c r="I4145" s="93">
        <v>9.7349999999999994</v>
      </c>
      <c r="J4145">
        <f t="shared" si="832"/>
        <v>5.4691011235955052E-2</v>
      </c>
      <c r="K4145" s="4">
        <v>28.77</v>
      </c>
      <c r="L4145" s="4">
        <v>45.28</v>
      </c>
      <c r="M4145" s="16">
        <f t="shared" si="833"/>
        <v>0.44080079999999999</v>
      </c>
      <c r="N4145">
        <f t="shared" si="834"/>
        <v>0</v>
      </c>
      <c r="O4145">
        <f t="shared" si="835"/>
        <v>0</v>
      </c>
      <c r="P4145" s="63">
        <f t="shared" si="836"/>
        <v>0</v>
      </c>
    </row>
    <row r="4146" spans="1:18" x14ac:dyDescent="0.3">
      <c r="A4146">
        <f t="shared" si="837"/>
        <v>2019</v>
      </c>
      <c r="B4146">
        <f t="shared" si="838"/>
        <v>2</v>
      </c>
      <c r="C4146">
        <f t="shared" si="839"/>
        <v>20</v>
      </c>
      <c r="D4146">
        <f t="shared" si="840"/>
        <v>6</v>
      </c>
      <c r="E4146" t="str">
        <f t="shared" si="841"/>
        <v>ON</v>
      </c>
      <c r="F4146" s="13">
        <f t="shared" si="843"/>
        <v>43516</v>
      </c>
      <c r="G4146" s="14" t="str">
        <f t="shared" si="842"/>
        <v>Avg of 4 NM Projects</v>
      </c>
      <c r="H4146" s="15">
        <f t="shared" si="844"/>
        <v>15</v>
      </c>
      <c r="I4146" s="93">
        <v>9.3450000000000024</v>
      </c>
      <c r="J4146">
        <f t="shared" si="832"/>
        <v>5.2500000000000012E-2</v>
      </c>
      <c r="K4146" s="4">
        <v>27.63</v>
      </c>
      <c r="L4146" s="4">
        <v>48.69</v>
      </c>
      <c r="M4146" s="16">
        <f t="shared" si="833"/>
        <v>0.45500805000000011</v>
      </c>
      <c r="N4146">
        <f t="shared" si="834"/>
        <v>0</v>
      </c>
      <c r="O4146">
        <f t="shared" si="835"/>
        <v>0</v>
      </c>
      <c r="P4146" s="63">
        <f t="shared" si="836"/>
        <v>0</v>
      </c>
    </row>
    <row r="4147" spans="1:18" x14ac:dyDescent="0.3">
      <c r="A4147">
        <f t="shared" si="837"/>
        <v>2019</v>
      </c>
      <c r="B4147">
        <f t="shared" si="838"/>
        <v>2</v>
      </c>
      <c r="C4147">
        <f t="shared" si="839"/>
        <v>20</v>
      </c>
      <c r="D4147">
        <f t="shared" si="840"/>
        <v>6</v>
      </c>
      <c r="E4147" t="str">
        <f t="shared" si="841"/>
        <v>ON</v>
      </c>
      <c r="F4147" s="13">
        <f t="shared" si="843"/>
        <v>43516</v>
      </c>
      <c r="G4147" s="14" t="str">
        <f t="shared" si="842"/>
        <v>Avg of 4 NM Projects</v>
      </c>
      <c r="H4147" s="15">
        <f t="shared" si="844"/>
        <v>16</v>
      </c>
      <c r="I4147" s="93">
        <v>4.3550000000000004</v>
      </c>
      <c r="J4147">
        <f t="shared" si="832"/>
        <v>2.4466292134831463E-2</v>
      </c>
      <c r="K4147" s="4">
        <v>27.6</v>
      </c>
      <c r="L4147" s="4">
        <v>51.26</v>
      </c>
      <c r="M4147" s="16">
        <f t="shared" si="833"/>
        <v>0.2232373</v>
      </c>
      <c r="N4147">
        <f t="shared" si="834"/>
        <v>0</v>
      </c>
      <c r="O4147">
        <f t="shared" si="835"/>
        <v>0</v>
      </c>
      <c r="P4147" s="63">
        <f t="shared" si="836"/>
        <v>0</v>
      </c>
    </row>
    <row r="4148" spans="1:18" x14ac:dyDescent="0.3">
      <c r="A4148">
        <f t="shared" si="837"/>
        <v>2019</v>
      </c>
      <c r="B4148">
        <f t="shared" si="838"/>
        <v>2</v>
      </c>
      <c r="C4148">
        <f t="shared" si="839"/>
        <v>20</v>
      </c>
      <c r="D4148">
        <f t="shared" si="840"/>
        <v>6</v>
      </c>
      <c r="E4148" t="str">
        <f t="shared" si="841"/>
        <v>ON</v>
      </c>
      <c r="F4148" s="13">
        <f t="shared" si="843"/>
        <v>43516</v>
      </c>
      <c r="G4148" s="14" t="str">
        <f t="shared" si="842"/>
        <v>Avg of 4 NM Projects</v>
      </c>
      <c r="H4148" s="15">
        <f t="shared" si="844"/>
        <v>17</v>
      </c>
      <c r="I4148" s="93">
        <v>-0.11999999999999988</v>
      </c>
      <c r="J4148">
        <f t="shared" si="832"/>
        <v>-6.7415730337078584E-4</v>
      </c>
      <c r="K4148" s="4">
        <v>28.23</v>
      </c>
      <c r="L4148" s="4">
        <v>58.17</v>
      </c>
      <c r="M4148" s="16">
        <f t="shared" si="833"/>
        <v>-6.9803999999999934E-3</v>
      </c>
      <c r="N4148">
        <f t="shared" si="834"/>
        <v>0</v>
      </c>
      <c r="O4148">
        <f t="shared" si="835"/>
        <v>0</v>
      </c>
      <c r="P4148" s="63">
        <f t="shared" si="836"/>
        <v>0</v>
      </c>
    </row>
    <row r="4149" spans="1:18" x14ac:dyDescent="0.3">
      <c r="A4149">
        <f t="shared" si="837"/>
        <v>2019</v>
      </c>
      <c r="B4149">
        <f t="shared" si="838"/>
        <v>2</v>
      </c>
      <c r="C4149">
        <f t="shared" si="839"/>
        <v>20</v>
      </c>
      <c r="D4149">
        <f t="shared" si="840"/>
        <v>6</v>
      </c>
      <c r="E4149" t="str">
        <f t="shared" si="841"/>
        <v>ON</v>
      </c>
      <c r="F4149" s="13">
        <f t="shared" si="843"/>
        <v>43516</v>
      </c>
      <c r="G4149" s="14" t="str">
        <f t="shared" si="842"/>
        <v>Avg of 4 NM Projects</v>
      </c>
      <c r="H4149" s="15">
        <f t="shared" si="844"/>
        <v>18</v>
      </c>
      <c r="I4149" s="93">
        <v>-1.54</v>
      </c>
      <c r="J4149">
        <f t="shared" si="832"/>
        <v>-8.6516853932584268E-3</v>
      </c>
      <c r="K4149" s="4">
        <v>38.46</v>
      </c>
      <c r="L4149" s="4">
        <v>58.75</v>
      </c>
      <c r="M4149" s="16">
        <f t="shared" si="833"/>
        <v>-9.0475000000000014E-2</v>
      </c>
      <c r="N4149">
        <f t="shared" si="834"/>
        <v>0</v>
      </c>
      <c r="O4149">
        <f t="shared" si="835"/>
        <v>0</v>
      </c>
      <c r="P4149" s="63">
        <f t="shared" si="836"/>
        <v>0</v>
      </c>
    </row>
    <row r="4150" spans="1:18" x14ac:dyDescent="0.3">
      <c r="A4150">
        <f t="shared" si="837"/>
        <v>2019</v>
      </c>
      <c r="B4150">
        <f t="shared" si="838"/>
        <v>2</v>
      </c>
      <c r="C4150">
        <f t="shared" si="839"/>
        <v>20</v>
      </c>
      <c r="D4150">
        <f t="shared" si="840"/>
        <v>6</v>
      </c>
      <c r="E4150" t="str">
        <f t="shared" si="841"/>
        <v>ON</v>
      </c>
      <c r="F4150" s="13">
        <f t="shared" si="843"/>
        <v>43516</v>
      </c>
      <c r="G4150" s="14" t="str">
        <f t="shared" si="842"/>
        <v>Avg of 4 NM Projects</v>
      </c>
      <c r="H4150" s="15">
        <f t="shared" si="844"/>
        <v>19</v>
      </c>
      <c r="I4150" s="93">
        <v>-1.28</v>
      </c>
      <c r="J4150">
        <f t="shared" si="832"/>
        <v>-7.1910112359550565E-3</v>
      </c>
      <c r="K4150" s="4">
        <v>39.979999999999997</v>
      </c>
      <c r="L4150" s="4">
        <v>61.51</v>
      </c>
      <c r="M4150" s="16">
        <f t="shared" si="833"/>
        <v>-7.8732799999999992E-2</v>
      </c>
      <c r="N4150">
        <f t="shared" si="834"/>
        <v>0</v>
      </c>
      <c r="O4150">
        <f t="shared" si="835"/>
        <v>0</v>
      </c>
      <c r="P4150" s="63">
        <f t="shared" si="836"/>
        <v>0</v>
      </c>
    </row>
    <row r="4151" spans="1:18" x14ac:dyDescent="0.3">
      <c r="A4151">
        <f t="shared" si="837"/>
        <v>2019</v>
      </c>
      <c r="B4151">
        <f t="shared" si="838"/>
        <v>2</v>
      </c>
      <c r="C4151">
        <f t="shared" si="839"/>
        <v>20</v>
      </c>
      <c r="D4151">
        <f t="shared" si="840"/>
        <v>6</v>
      </c>
      <c r="E4151" t="str">
        <f t="shared" si="841"/>
        <v>ON</v>
      </c>
      <c r="F4151" s="13">
        <f t="shared" si="843"/>
        <v>43516</v>
      </c>
      <c r="G4151" s="14" t="str">
        <f t="shared" si="842"/>
        <v>Avg of 4 NM Projects</v>
      </c>
      <c r="H4151" s="15">
        <f t="shared" si="844"/>
        <v>20</v>
      </c>
      <c r="I4151" s="93">
        <v>-1.54</v>
      </c>
      <c r="J4151">
        <f t="shared" si="832"/>
        <v>-8.6516853932584268E-3</v>
      </c>
      <c r="K4151" s="4">
        <v>31.48</v>
      </c>
      <c r="L4151" s="4">
        <v>51.32</v>
      </c>
      <c r="M4151" s="16">
        <f t="shared" si="833"/>
        <v>-7.9032800000000014E-2</v>
      </c>
      <c r="N4151">
        <f t="shared" si="834"/>
        <v>0</v>
      </c>
      <c r="O4151">
        <f t="shared" si="835"/>
        <v>0</v>
      </c>
      <c r="P4151" s="63">
        <f t="shared" si="836"/>
        <v>0</v>
      </c>
    </row>
    <row r="4152" spans="1:18" x14ac:dyDescent="0.3">
      <c r="A4152">
        <f t="shared" si="837"/>
        <v>2019</v>
      </c>
      <c r="B4152">
        <f t="shared" si="838"/>
        <v>2</v>
      </c>
      <c r="C4152">
        <f t="shared" si="839"/>
        <v>20</v>
      </c>
      <c r="D4152">
        <f t="shared" si="840"/>
        <v>6</v>
      </c>
      <c r="E4152" t="str">
        <f t="shared" si="841"/>
        <v>ON</v>
      </c>
      <c r="F4152" s="13">
        <f t="shared" si="843"/>
        <v>43516</v>
      </c>
      <c r="G4152" s="14" t="str">
        <f t="shared" si="842"/>
        <v>Avg of 4 NM Projects</v>
      </c>
      <c r="H4152" s="15">
        <f t="shared" si="844"/>
        <v>21</v>
      </c>
      <c r="I4152" s="93">
        <v>-1.1499999999999999</v>
      </c>
      <c r="J4152">
        <f t="shared" si="832"/>
        <v>-6.4606741573033704E-3</v>
      </c>
      <c r="K4152" s="4">
        <v>28.24</v>
      </c>
      <c r="L4152" s="4">
        <v>38.71</v>
      </c>
      <c r="M4152" s="16">
        <f t="shared" si="833"/>
        <v>-4.4516500000000001E-2</v>
      </c>
      <c r="N4152">
        <f t="shared" si="834"/>
        <v>0</v>
      </c>
      <c r="O4152">
        <f t="shared" si="835"/>
        <v>0</v>
      </c>
      <c r="P4152" s="63">
        <f t="shared" si="836"/>
        <v>0</v>
      </c>
    </row>
    <row r="4153" spans="1:18" x14ac:dyDescent="0.3">
      <c r="A4153">
        <f t="shared" si="837"/>
        <v>2019</v>
      </c>
      <c r="B4153">
        <f t="shared" si="838"/>
        <v>2</v>
      </c>
      <c r="C4153">
        <f t="shared" si="839"/>
        <v>20</v>
      </c>
      <c r="D4153">
        <f t="shared" si="840"/>
        <v>6</v>
      </c>
      <c r="E4153" t="str">
        <f t="shared" si="841"/>
        <v>ON</v>
      </c>
      <c r="F4153" s="13">
        <f t="shared" si="843"/>
        <v>43516</v>
      </c>
      <c r="G4153" s="14" t="str">
        <f t="shared" si="842"/>
        <v>Avg of 4 NM Projects</v>
      </c>
      <c r="H4153" s="15">
        <f t="shared" si="844"/>
        <v>22</v>
      </c>
      <c r="I4153" s="93">
        <v>-1.28</v>
      </c>
      <c r="J4153">
        <f t="shared" si="832"/>
        <v>-7.1910112359550565E-3</v>
      </c>
      <c r="K4153" s="4">
        <v>27.57</v>
      </c>
      <c r="L4153" s="4">
        <v>28.98</v>
      </c>
      <c r="M4153" s="16">
        <f t="shared" si="833"/>
        <v>-3.70944E-2</v>
      </c>
      <c r="N4153">
        <f t="shared" si="834"/>
        <v>0</v>
      </c>
      <c r="O4153">
        <f t="shared" si="835"/>
        <v>0</v>
      </c>
      <c r="P4153" s="63">
        <f t="shared" si="836"/>
        <v>0</v>
      </c>
    </row>
    <row r="4154" spans="1:18" x14ac:dyDescent="0.3">
      <c r="A4154">
        <f t="shared" si="837"/>
        <v>2019</v>
      </c>
      <c r="B4154">
        <f t="shared" si="838"/>
        <v>2</v>
      </c>
      <c r="C4154">
        <f t="shared" si="839"/>
        <v>20</v>
      </c>
      <c r="D4154">
        <f t="shared" si="840"/>
        <v>6</v>
      </c>
      <c r="E4154" t="str">
        <f t="shared" si="841"/>
        <v>ON</v>
      </c>
      <c r="F4154" s="13">
        <f t="shared" si="843"/>
        <v>43516</v>
      </c>
      <c r="G4154" s="14" t="str">
        <f t="shared" si="842"/>
        <v>Avg of 4 NM Projects</v>
      </c>
      <c r="H4154" s="15">
        <f t="shared" si="844"/>
        <v>23</v>
      </c>
      <c r="I4154" s="93">
        <v>-1.28</v>
      </c>
      <c r="J4154">
        <f t="shared" si="832"/>
        <v>-7.1910112359550565E-3</v>
      </c>
      <c r="K4154" s="4">
        <v>28.22</v>
      </c>
      <c r="L4154" s="4">
        <v>41.79</v>
      </c>
      <c r="M4154" s="16">
        <f t="shared" si="833"/>
        <v>-5.3491200000000003E-2</v>
      </c>
      <c r="N4154">
        <f t="shared" si="834"/>
        <v>0</v>
      </c>
      <c r="O4154">
        <f t="shared" si="835"/>
        <v>0</v>
      </c>
      <c r="P4154" s="63">
        <f t="shared" si="836"/>
        <v>0</v>
      </c>
    </row>
    <row r="4155" spans="1:18" x14ac:dyDescent="0.3">
      <c r="A4155">
        <f t="shared" si="837"/>
        <v>2019</v>
      </c>
      <c r="B4155">
        <f t="shared" si="838"/>
        <v>2</v>
      </c>
      <c r="C4155">
        <f t="shared" si="839"/>
        <v>20</v>
      </c>
      <c r="D4155">
        <f t="shared" si="840"/>
        <v>6</v>
      </c>
      <c r="E4155" t="str">
        <f t="shared" si="841"/>
        <v>OFF</v>
      </c>
      <c r="F4155" s="13">
        <f t="shared" si="843"/>
        <v>43516</v>
      </c>
      <c r="G4155" s="14" t="str">
        <f t="shared" si="842"/>
        <v>Avg of 4 NM Projects</v>
      </c>
      <c r="H4155" s="15">
        <f t="shared" si="844"/>
        <v>24</v>
      </c>
      <c r="I4155" s="93">
        <v>-1.28</v>
      </c>
      <c r="J4155">
        <f t="shared" si="832"/>
        <v>-7.1910112359550565E-3</v>
      </c>
      <c r="K4155" s="4">
        <v>23.98</v>
      </c>
      <c r="L4155" s="4">
        <v>66.349999999999994</v>
      </c>
      <c r="M4155" s="16">
        <f t="shared" si="833"/>
        <v>-8.4928000000000003E-2</v>
      </c>
      <c r="N4155">
        <f t="shared" si="834"/>
        <v>0</v>
      </c>
      <c r="O4155">
        <f t="shared" si="835"/>
        <v>0</v>
      </c>
      <c r="P4155" s="63">
        <f t="shared" si="836"/>
        <v>0</v>
      </c>
    </row>
    <row r="4156" spans="1:18" x14ac:dyDescent="0.3">
      <c r="A4156">
        <f t="shared" si="837"/>
        <v>2019</v>
      </c>
      <c r="B4156">
        <f t="shared" si="838"/>
        <v>2</v>
      </c>
      <c r="C4156">
        <f t="shared" si="839"/>
        <v>21</v>
      </c>
      <c r="D4156">
        <f t="shared" si="840"/>
        <v>7</v>
      </c>
      <c r="E4156" t="str">
        <f t="shared" si="841"/>
        <v>OFF</v>
      </c>
      <c r="F4156" s="13">
        <f t="shared" si="843"/>
        <v>43517</v>
      </c>
      <c r="G4156" s="14" t="str">
        <f t="shared" si="842"/>
        <v>Avg of 4 NM Projects</v>
      </c>
      <c r="H4156" s="15">
        <f t="shared" si="844"/>
        <v>1</v>
      </c>
      <c r="I4156" s="93">
        <v>-1.54</v>
      </c>
      <c r="J4156">
        <f t="shared" si="832"/>
        <v>-8.6516853932584268E-3</v>
      </c>
      <c r="K4156" s="4">
        <v>46.09</v>
      </c>
      <c r="L4156" s="4">
        <v>70</v>
      </c>
      <c r="M4156" s="16">
        <f t="shared" si="833"/>
        <v>-0.10779999999999999</v>
      </c>
      <c r="N4156">
        <f t="shared" si="834"/>
        <v>0</v>
      </c>
      <c r="O4156">
        <f t="shared" si="835"/>
        <v>0</v>
      </c>
      <c r="P4156" s="63">
        <f t="shared" si="836"/>
        <v>0</v>
      </c>
      <c r="Q4156" s="34"/>
      <c r="R4156" s="34"/>
    </row>
    <row r="4157" spans="1:18" x14ac:dyDescent="0.3">
      <c r="A4157">
        <f t="shared" si="837"/>
        <v>2019</v>
      </c>
      <c r="B4157">
        <f t="shared" si="838"/>
        <v>2</v>
      </c>
      <c r="C4157">
        <f t="shared" si="839"/>
        <v>21</v>
      </c>
      <c r="D4157">
        <f t="shared" si="840"/>
        <v>7</v>
      </c>
      <c r="E4157" t="str">
        <f t="shared" si="841"/>
        <v>OFF</v>
      </c>
      <c r="F4157" s="13">
        <f t="shared" si="843"/>
        <v>43517</v>
      </c>
      <c r="G4157" s="14" t="str">
        <f t="shared" si="842"/>
        <v>Avg of 4 NM Projects</v>
      </c>
      <c r="H4157" s="15">
        <f t="shared" si="844"/>
        <v>2</v>
      </c>
      <c r="I4157" s="93">
        <v>-1.41</v>
      </c>
      <c r="J4157">
        <f t="shared" si="832"/>
        <v>-7.9213483146067416E-3</v>
      </c>
      <c r="K4157" s="4">
        <v>29.18</v>
      </c>
      <c r="L4157" s="4">
        <v>38.94</v>
      </c>
      <c r="M4157" s="16">
        <f t="shared" si="833"/>
        <v>-5.4905399999999993E-2</v>
      </c>
      <c r="N4157">
        <f t="shared" si="834"/>
        <v>0</v>
      </c>
      <c r="O4157">
        <f t="shared" si="835"/>
        <v>0</v>
      </c>
      <c r="P4157" s="63">
        <f t="shared" si="836"/>
        <v>0</v>
      </c>
    </row>
    <row r="4158" spans="1:18" x14ac:dyDescent="0.3">
      <c r="A4158">
        <f t="shared" si="837"/>
        <v>2019</v>
      </c>
      <c r="B4158">
        <f t="shared" si="838"/>
        <v>2</v>
      </c>
      <c r="C4158">
        <f t="shared" si="839"/>
        <v>21</v>
      </c>
      <c r="D4158">
        <f t="shared" si="840"/>
        <v>7</v>
      </c>
      <c r="E4158" t="str">
        <f t="shared" si="841"/>
        <v>OFF</v>
      </c>
      <c r="F4158" s="13">
        <f t="shared" si="843"/>
        <v>43517</v>
      </c>
      <c r="G4158" s="14" t="str">
        <f t="shared" si="842"/>
        <v>Avg of 4 NM Projects</v>
      </c>
      <c r="H4158" s="15">
        <f t="shared" si="844"/>
        <v>3</v>
      </c>
      <c r="I4158" s="93">
        <v>-1.4100000000000001</v>
      </c>
      <c r="J4158">
        <f t="shared" si="832"/>
        <v>-7.9213483146067416E-3</v>
      </c>
      <c r="K4158" s="4">
        <v>27.12</v>
      </c>
      <c r="L4158" s="4">
        <v>38.770000000000003</v>
      </c>
      <c r="M4158" s="16">
        <f t="shared" si="833"/>
        <v>-5.4665700000000012E-2</v>
      </c>
      <c r="N4158">
        <f t="shared" si="834"/>
        <v>0</v>
      </c>
      <c r="O4158">
        <f t="shared" si="835"/>
        <v>0</v>
      </c>
      <c r="P4158" s="63">
        <f t="shared" si="836"/>
        <v>0</v>
      </c>
    </row>
    <row r="4159" spans="1:18" x14ac:dyDescent="0.3">
      <c r="A4159">
        <f t="shared" si="837"/>
        <v>2019</v>
      </c>
      <c r="B4159">
        <f t="shared" si="838"/>
        <v>2</v>
      </c>
      <c r="C4159">
        <f t="shared" si="839"/>
        <v>21</v>
      </c>
      <c r="D4159">
        <f t="shared" si="840"/>
        <v>7</v>
      </c>
      <c r="E4159" t="str">
        <f t="shared" si="841"/>
        <v>OFF</v>
      </c>
      <c r="F4159" s="13">
        <f t="shared" si="843"/>
        <v>43517</v>
      </c>
      <c r="G4159" s="14" t="str">
        <f t="shared" si="842"/>
        <v>Avg of 4 NM Projects</v>
      </c>
      <c r="H4159" s="15">
        <f t="shared" si="844"/>
        <v>4</v>
      </c>
      <c r="I4159" s="93">
        <v>-1.28</v>
      </c>
      <c r="J4159">
        <f t="shared" si="832"/>
        <v>-7.1910112359550565E-3</v>
      </c>
      <c r="K4159" s="4">
        <v>26.45</v>
      </c>
      <c r="L4159" s="4">
        <v>36.76</v>
      </c>
      <c r="M4159" s="16">
        <f t="shared" si="833"/>
        <v>-4.7052799999999999E-2</v>
      </c>
      <c r="N4159">
        <f t="shared" si="834"/>
        <v>0</v>
      </c>
      <c r="O4159">
        <f t="shared" si="835"/>
        <v>0</v>
      </c>
      <c r="P4159" s="63">
        <f t="shared" si="836"/>
        <v>0</v>
      </c>
    </row>
    <row r="4160" spans="1:18" x14ac:dyDescent="0.3">
      <c r="A4160">
        <f t="shared" si="837"/>
        <v>2019</v>
      </c>
      <c r="B4160">
        <f t="shared" si="838"/>
        <v>2</v>
      </c>
      <c r="C4160">
        <f t="shared" si="839"/>
        <v>21</v>
      </c>
      <c r="D4160">
        <f t="shared" si="840"/>
        <v>7</v>
      </c>
      <c r="E4160" t="str">
        <f t="shared" si="841"/>
        <v>OFF</v>
      </c>
      <c r="F4160" s="13">
        <f t="shared" si="843"/>
        <v>43517</v>
      </c>
      <c r="G4160" s="14" t="str">
        <f t="shared" si="842"/>
        <v>Avg of 4 NM Projects</v>
      </c>
      <c r="H4160" s="15">
        <f t="shared" si="844"/>
        <v>5</v>
      </c>
      <c r="I4160" s="93">
        <v>-1.28</v>
      </c>
      <c r="J4160">
        <f t="shared" si="832"/>
        <v>-7.1910112359550565E-3</v>
      </c>
      <c r="K4160" s="4">
        <v>28.03</v>
      </c>
      <c r="L4160" s="4">
        <v>37.229999999999997</v>
      </c>
      <c r="M4160" s="16">
        <f t="shared" si="833"/>
        <v>-4.7654399999999993E-2</v>
      </c>
      <c r="N4160">
        <f t="shared" si="834"/>
        <v>0</v>
      </c>
      <c r="O4160">
        <f t="shared" si="835"/>
        <v>0</v>
      </c>
      <c r="P4160" s="63">
        <f t="shared" si="836"/>
        <v>0</v>
      </c>
    </row>
    <row r="4161" spans="1:16" x14ac:dyDescent="0.3">
      <c r="A4161">
        <f t="shared" si="837"/>
        <v>2019</v>
      </c>
      <c r="B4161">
        <f t="shared" si="838"/>
        <v>2</v>
      </c>
      <c r="C4161">
        <f t="shared" si="839"/>
        <v>21</v>
      </c>
      <c r="D4161">
        <f t="shared" si="840"/>
        <v>7</v>
      </c>
      <c r="E4161" t="str">
        <f t="shared" si="841"/>
        <v>OFF</v>
      </c>
      <c r="F4161" s="13">
        <f t="shared" si="843"/>
        <v>43517</v>
      </c>
      <c r="G4161" s="14" t="str">
        <f t="shared" si="842"/>
        <v>Avg of 4 NM Projects</v>
      </c>
      <c r="H4161" s="15">
        <f t="shared" si="844"/>
        <v>6</v>
      </c>
      <c r="I4161" s="93">
        <v>-1.1499999999999999</v>
      </c>
      <c r="J4161">
        <f t="shared" si="832"/>
        <v>-6.4606741573033704E-3</v>
      </c>
      <c r="K4161" s="4">
        <v>33.72</v>
      </c>
      <c r="L4161" s="4">
        <v>41.59</v>
      </c>
      <c r="M4161" s="16">
        <f t="shared" si="833"/>
        <v>-4.7828499999999996E-2</v>
      </c>
      <c r="N4161">
        <f t="shared" si="834"/>
        <v>0</v>
      </c>
      <c r="O4161">
        <f t="shared" si="835"/>
        <v>0</v>
      </c>
      <c r="P4161" s="63">
        <f t="shared" si="836"/>
        <v>0</v>
      </c>
    </row>
    <row r="4162" spans="1:16" x14ac:dyDescent="0.3">
      <c r="A4162">
        <f t="shared" si="837"/>
        <v>2019</v>
      </c>
      <c r="B4162">
        <f t="shared" si="838"/>
        <v>2</v>
      </c>
      <c r="C4162">
        <f t="shared" si="839"/>
        <v>21</v>
      </c>
      <c r="D4162">
        <f t="shared" si="840"/>
        <v>7</v>
      </c>
      <c r="E4162" t="str">
        <f t="shared" si="841"/>
        <v>OFF</v>
      </c>
      <c r="F4162" s="13">
        <f t="shared" si="843"/>
        <v>43517</v>
      </c>
      <c r="G4162" s="14" t="str">
        <f t="shared" si="842"/>
        <v>Avg of 4 NM Projects</v>
      </c>
      <c r="H4162" s="15">
        <f t="shared" si="844"/>
        <v>7</v>
      </c>
      <c r="I4162" s="93">
        <v>-1.54</v>
      </c>
      <c r="J4162">
        <f t="shared" si="832"/>
        <v>-8.6516853932584268E-3</v>
      </c>
      <c r="K4162" s="4">
        <v>38</v>
      </c>
      <c r="L4162" s="4">
        <v>36.700000000000003</v>
      </c>
      <c r="M4162" s="16">
        <f t="shared" si="833"/>
        <v>-5.6518000000000006E-2</v>
      </c>
      <c r="N4162">
        <f t="shared" si="834"/>
        <v>0</v>
      </c>
      <c r="O4162">
        <f t="shared" si="835"/>
        <v>0</v>
      </c>
      <c r="P4162" s="63">
        <f t="shared" si="836"/>
        <v>0</v>
      </c>
    </row>
    <row r="4163" spans="1:16" x14ac:dyDescent="0.3">
      <c r="A4163">
        <f t="shared" si="837"/>
        <v>2019</v>
      </c>
      <c r="B4163">
        <f t="shared" si="838"/>
        <v>2</v>
      </c>
      <c r="C4163">
        <f t="shared" si="839"/>
        <v>21</v>
      </c>
      <c r="D4163">
        <f t="shared" si="840"/>
        <v>7</v>
      </c>
      <c r="E4163" t="str">
        <f t="shared" si="841"/>
        <v>OFF</v>
      </c>
      <c r="F4163" s="13">
        <f t="shared" si="843"/>
        <v>43517</v>
      </c>
      <c r="G4163" s="14" t="str">
        <f t="shared" si="842"/>
        <v>Avg of 4 NM Projects</v>
      </c>
      <c r="H4163" s="15">
        <f t="shared" si="844"/>
        <v>8</v>
      </c>
      <c r="I4163" s="93">
        <v>2.5600000000000005</v>
      </c>
      <c r="J4163">
        <f t="shared" si="832"/>
        <v>1.4382022471910115E-2</v>
      </c>
      <c r="K4163" s="4">
        <v>42.83</v>
      </c>
      <c r="L4163" s="4">
        <v>45.91</v>
      </c>
      <c r="M4163" s="16">
        <f t="shared" si="833"/>
        <v>0.11752960000000001</v>
      </c>
      <c r="N4163">
        <f t="shared" si="834"/>
        <v>0</v>
      </c>
      <c r="O4163">
        <f t="shared" si="835"/>
        <v>0</v>
      </c>
      <c r="P4163" s="63">
        <f t="shared" si="836"/>
        <v>0</v>
      </c>
    </row>
    <row r="4164" spans="1:16" x14ac:dyDescent="0.3">
      <c r="A4164">
        <f t="shared" si="837"/>
        <v>2019</v>
      </c>
      <c r="B4164">
        <f t="shared" si="838"/>
        <v>2</v>
      </c>
      <c r="C4164">
        <f t="shared" si="839"/>
        <v>21</v>
      </c>
      <c r="D4164">
        <f t="shared" si="840"/>
        <v>7</v>
      </c>
      <c r="E4164" t="str">
        <f t="shared" si="841"/>
        <v>OFF</v>
      </c>
      <c r="F4164" s="13">
        <f t="shared" si="843"/>
        <v>43517</v>
      </c>
      <c r="G4164" s="14" t="str">
        <f t="shared" si="842"/>
        <v>Avg of 4 NM Projects</v>
      </c>
      <c r="H4164" s="15">
        <f t="shared" si="844"/>
        <v>9</v>
      </c>
      <c r="I4164" s="93">
        <v>21.634999999999998</v>
      </c>
      <c r="J4164">
        <f t="shared" ref="J4164:J4227" si="845">+I4164/$I$1</f>
        <v>0.12154494382022471</v>
      </c>
      <c r="K4164" s="4">
        <v>43.4</v>
      </c>
      <c r="L4164" s="4">
        <v>78.209999999999994</v>
      </c>
      <c r="M4164" s="16">
        <f t="shared" ref="M4164:M4227" si="846">+L4164*I4164/1000</f>
        <v>1.6920733499999996</v>
      </c>
      <c r="N4164">
        <f t="shared" ref="N4164:N4227" si="847">+IF(I4164=0,1,0)</f>
        <v>0</v>
      </c>
      <c r="O4164">
        <f t="shared" ref="O4164:O4227" si="848">+IF(I4164&gt;=0.5*$I$1,1,0)</f>
        <v>0</v>
      </c>
      <c r="P4164" s="63">
        <f t="shared" ref="P4164:P4227" si="849">+IF(I4164&gt;MAX(I$3652:I$5859),1,0)</f>
        <v>0</v>
      </c>
    </row>
    <row r="4165" spans="1:16" x14ac:dyDescent="0.3">
      <c r="A4165">
        <f t="shared" ref="A4165:A4228" si="850">YEAR(F4165)</f>
        <v>2019</v>
      </c>
      <c r="B4165">
        <f t="shared" ref="B4165:B4228" si="851">+MONTH(F4165)</f>
        <v>2</v>
      </c>
      <c r="C4165">
        <f t="shared" ref="C4165:C4228" si="852">+DAY(F4165)</f>
        <v>21</v>
      </c>
      <c r="D4165">
        <f t="shared" ref="D4165:D4228" si="853">WEEKDAY(C4165)</f>
        <v>7</v>
      </c>
      <c r="E4165" t="str">
        <f t="shared" ref="E4165:E4228" si="854">IF(OR(D4165=1,D4165=7,H4165=1,H4165=2,H4165=3,H4165=4,H4165=5,H4165=6,H4165=7,H4165=24),"OFF","ON")</f>
        <v>OFF</v>
      </c>
      <c r="F4165" s="13">
        <f t="shared" si="843"/>
        <v>43517</v>
      </c>
      <c r="G4165" s="14" t="str">
        <f t="shared" si="842"/>
        <v>Avg of 4 NM Projects</v>
      </c>
      <c r="H4165" s="15">
        <f t="shared" si="844"/>
        <v>10</v>
      </c>
      <c r="I4165" s="93">
        <v>38.015000000000001</v>
      </c>
      <c r="J4165">
        <f t="shared" si="845"/>
        <v>0.21356741573033708</v>
      </c>
      <c r="K4165" s="4">
        <v>37.619999999999997</v>
      </c>
      <c r="L4165" s="4">
        <v>73</v>
      </c>
      <c r="M4165" s="16">
        <f t="shared" si="846"/>
        <v>2.7750950000000003</v>
      </c>
      <c r="N4165">
        <f t="shared" si="847"/>
        <v>0</v>
      </c>
      <c r="O4165">
        <f t="shared" si="848"/>
        <v>0</v>
      </c>
      <c r="P4165" s="63">
        <f t="shared" si="849"/>
        <v>0</v>
      </c>
    </row>
    <row r="4166" spans="1:16" x14ac:dyDescent="0.3">
      <c r="A4166">
        <f t="shared" si="850"/>
        <v>2019</v>
      </c>
      <c r="B4166">
        <f t="shared" si="851"/>
        <v>2</v>
      </c>
      <c r="C4166">
        <f t="shared" si="852"/>
        <v>21</v>
      </c>
      <c r="D4166">
        <f t="shared" si="853"/>
        <v>7</v>
      </c>
      <c r="E4166" t="str">
        <f t="shared" si="854"/>
        <v>OFF</v>
      </c>
      <c r="F4166" s="13">
        <f t="shared" si="843"/>
        <v>43517</v>
      </c>
      <c r="G4166" s="14" t="str">
        <f t="shared" ref="G4166:G4229" si="855">+G4165</f>
        <v>Avg of 4 NM Projects</v>
      </c>
      <c r="H4166" s="15">
        <f t="shared" si="844"/>
        <v>11</v>
      </c>
      <c r="I4166" s="93">
        <v>50.945</v>
      </c>
      <c r="J4166">
        <f t="shared" si="845"/>
        <v>0.28620786516853935</v>
      </c>
      <c r="K4166" s="4">
        <v>37.549999999999997</v>
      </c>
      <c r="L4166" s="4">
        <v>69.8</v>
      </c>
      <c r="M4166" s="16">
        <f t="shared" si="846"/>
        <v>3.5559609999999999</v>
      </c>
      <c r="N4166">
        <f t="shared" si="847"/>
        <v>0</v>
      </c>
      <c r="O4166">
        <f t="shared" si="848"/>
        <v>0</v>
      </c>
      <c r="P4166" s="63">
        <f t="shared" si="849"/>
        <v>0</v>
      </c>
    </row>
    <row r="4167" spans="1:16" x14ac:dyDescent="0.3">
      <c r="A4167">
        <f t="shared" si="850"/>
        <v>2019</v>
      </c>
      <c r="B4167">
        <f t="shared" si="851"/>
        <v>2</v>
      </c>
      <c r="C4167">
        <f t="shared" si="852"/>
        <v>21</v>
      </c>
      <c r="D4167">
        <f t="shared" si="853"/>
        <v>7</v>
      </c>
      <c r="E4167" t="str">
        <f t="shared" si="854"/>
        <v>OFF</v>
      </c>
      <c r="F4167" s="13">
        <f t="shared" si="843"/>
        <v>43517</v>
      </c>
      <c r="G4167" s="14" t="str">
        <f t="shared" si="855"/>
        <v>Avg of 4 NM Projects</v>
      </c>
      <c r="H4167" s="15">
        <f t="shared" si="844"/>
        <v>12</v>
      </c>
      <c r="I4167" s="93">
        <v>42.749999999999993</v>
      </c>
      <c r="J4167">
        <f t="shared" si="845"/>
        <v>0.24016853932584264</v>
      </c>
      <c r="K4167" s="4">
        <v>33.119999999999997</v>
      </c>
      <c r="L4167" s="4">
        <v>56.36</v>
      </c>
      <c r="M4167" s="16">
        <f t="shared" si="846"/>
        <v>2.4093899999999993</v>
      </c>
      <c r="N4167">
        <f t="shared" si="847"/>
        <v>0</v>
      </c>
      <c r="O4167">
        <f t="shared" si="848"/>
        <v>0</v>
      </c>
      <c r="P4167" s="63">
        <f t="shared" si="849"/>
        <v>0</v>
      </c>
    </row>
    <row r="4168" spans="1:16" x14ac:dyDescent="0.3">
      <c r="A4168">
        <f t="shared" si="850"/>
        <v>2019</v>
      </c>
      <c r="B4168">
        <f t="shared" si="851"/>
        <v>2</v>
      </c>
      <c r="C4168">
        <f t="shared" si="852"/>
        <v>21</v>
      </c>
      <c r="D4168">
        <f t="shared" si="853"/>
        <v>7</v>
      </c>
      <c r="E4168" t="str">
        <f t="shared" si="854"/>
        <v>OFF</v>
      </c>
      <c r="F4168" s="13">
        <f t="shared" si="843"/>
        <v>43517</v>
      </c>
      <c r="G4168" s="14" t="str">
        <f t="shared" si="855"/>
        <v>Avg of 4 NM Projects</v>
      </c>
      <c r="H4168" s="15">
        <f t="shared" si="844"/>
        <v>13</v>
      </c>
      <c r="I4168" s="93">
        <v>23.805</v>
      </c>
      <c r="J4168">
        <f t="shared" si="845"/>
        <v>0.13373595505617977</v>
      </c>
      <c r="K4168" s="4">
        <v>27.5</v>
      </c>
      <c r="L4168" s="4">
        <v>36.79</v>
      </c>
      <c r="M4168" s="16">
        <f t="shared" si="846"/>
        <v>0.87578594999999992</v>
      </c>
      <c r="N4168">
        <f t="shared" si="847"/>
        <v>0</v>
      </c>
      <c r="O4168">
        <f t="shared" si="848"/>
        <v>0</v>
      </c>
      <c r="P4168" s="63">
        <f t="shared" si="849"/>
        <v>0</v>
      </c>
    </row>
    <row r="4169" spans="1:16" x14ac:dyDescent="0.3">
      <c r="A4169">
        <f t="shared" si="850"/>
        <v>2019</v>
      </c>
      <c r="B4169">
        <f t="shared" si="851"/>
        <v>2</v>
      </c>
      <c r="C4169">
        <f t="shared" si="852"/>
        <v>21</v>
      </c>
      <c r="D4169">
        <f t="shared" si="853"/>
        <v>7</v>
      </c>
      <c r="E4169" t="str">
        <f t="shared" si="854"/>
        <v>OFF</v>
      </c>
      <c r="F4169" s="13">
        <f t="shared" si="843"/>
        <v>43517</v>
      </c>
      <c r="G4169" s="14" t="str">
        <f t="shared" si="855"/>
        <v>Avg of 4 NM Projects</v>
      </c>
      <c r="H4169" s="15">
        <f t="shared" si="844"/>
        <v>14</v>
      </c>
      <c r="I4169" s="93">
        <v>4.6099999999999994</v>
      </c>
      <c r="J4169">
        <f t="shared" si="845"/>
        <v>2.589887640449438E-2</v>
      </c>
      <c r="K4169" s="4">
        <v>24.37</v>
      </c>
      <c r="L4169" s="4">
        <v>25.35</v>
      </c>
      <c r="M4169" s="16">
        <f t="shared" si="846"/>
        <v>0.11686349999999998</v>
      </c>
      <c r="N4169">
        <f t="shared" si="847"/>
        <v>0</v>
      </c>
      <c r="O4169">
        <f t="shared" si="848"/>
        <v>0</v>
      </c>
      <c r="P4169" s="63">
        <f t="shared" si="849"/>
        <v>0</v>
      </c>
    </row>
    <row r="4170" spans="1:16" x14ac:dyDescent="0.3">
      <c r="A4170">
        <f t="shared" si="850"/>
        <v>2019</v>
      </c>
      <c r="B4170">
        <f t="shared" si="851"/>
        <v>2</v>
      </c>
      <c r="C4170">
        <f t="shared" si="852"/>
        <v>21</v>
      </c>
      <c r="D4170">
        <f t="shared" si="853"/>
        <v>7</v>
      </c>
      <c r="E4170" t="str">
        <f t="shared" si="854"/>
        <v>OFF</v>
      </c>
      <c r="F4170" s="13">
        <f t="shared" si="843"/>
        <v>43517</v>
      </c>
      <c r="G4170" s="14" t="str">
        <f t="shared" si="855"/>
        <v>Avg of 4 NM Projects</v>
      </c>
      <c r="H4170" s="15">
        <f t="shared" si="844"/>
        <v>15</v>
      </c>
      <c r="I4170" s="93">
        <v>3.9649999999999999</v>
      </c>
      <c r="J4170">
        <f t="shared" si="845"/>
        <v>2.2275280898876405E-2</v>
      </c>
      <c r="K4170" s="4">
        <v>24.31</v>
      </c>
      <c r="L4170" s="4">
        <v>24.69</v>
      </c>
      <c r="M4170" s="16">
        <f t="shared" si="846"/>
        <v>9.7895849999999993E-2</v>
      </c>
      <c r="N4170">
        <f t="shared" si="847"/>
        <v>0</v>
      </c>
      <c r="O4170">
        <f t="shared" si="848"/>
        <v>0</v>
      </c>
      <c r="P4170" s="63">
        <f t="shared" si="849"/>
        <v>0</v>
      </c>
    </row>
    <row r="4171" spans="1:16" x14ac:dyDescent="0.3">
      <c r="A4171">
        <f t="shared" si="850"/>
        <v>2019</v>
      </c>
      <c r="B4171">
        <f t="shared" si="851"/>
        <v>2</v>
      </c>
      <c r="C4171">
        <f t="shared" si="852"/>
        <v>21</v>
      </c>
      <c r="D4171">
        <f t="shared" si="853"/>
        <v>7</v>
      </c>
      <c r="E4171" t="str">
        <f t="shared" si="854"/>
        <v>OFF</v>
      </c>
      <c r="F4171" s="13">
        <f t="shared" si="843"/>
        <v>43517</v>
      </c>
      <c r="G4171" s="14" t="str">
        <f t="shared" si="855"/>
        <v>Avg of 4 NM Projects</v>
      </c>
      <c r="H4171" s="15">
        <f t="shared" si="844"/>
        <v>16</v>
      </c>
      <c r="I4171" s="93">
        <v>5.7650000000000006</v>
      </c>
      <c r="J4171">
        <f t="shared" si="845"/>
        <v>3.2387640449438204E-2</v>
      </c>
      <c r="K4171" s="4">
        <v>24.13</v>
      </c>
      <c r="L4171" s="4">
        <v>25.85</v>
      </c>
      <c r="M4171" s="16">
        <f t="shared" si="846"/>
        <v>0.14902525000000003</v>
      </c>
      <c r="N4171">
        <f t="shared" si="847"/>
        <v>0</v>
      </c>
      <c r="O4171">
        <f t="shared" si="848"/>
        <v>0</v>
      </c>
      <c r="P4171" s="63">
        <f t="shared" si="849"/>
        <v>0</v>
      </c>
    </row>
    <row r="4172" spans="1:16" x14ac:dyDescent="0.3">
      <c r="A4172">
        <f t="shared" si="850"/>
        <v>2019</v>
      </c>
      <c r="B4172">
        <f t="shared" si="851"/>
        <v>2</v>
      </c>
      <c r="C4172">
        <f t="shared" si="852"/>
        <v>21</v>
      </c>
      <c r="D4172">
        <f t="shared" si="853"/>
        <v>7</v>
      </c>
      <c r="E4172" t="str">
        <f t="shared" si="854"/>
        <v>OFF</v>
      </c>
      <c r="F4172" s="13">
        <f t="shared" si="843"/>
        <v>43517</v>
      </c>
      <c r="G4172" s="14" t="str">
        <f t="shared" si="855"/>
        <v>Avg of 4 NM Projects</v>
      </c>
      <c r="H4172" s="15">
        <f t="shared" si="844"/>
        <v>17</v>
      </c>
      <c r="I4172" s="93">
        <v>0.64499999999999991</v>
      </c>
      <c r="J4172">
        <f t="shared" si="845"/>
        <v>3.623595505617977E-3</v>
      </c>
      <c r="K4172" s="4">
        <v>26.66</v>
      </c>
      <c r="L4172" s="4">
        <v>26.47</v>
      </c>
      <c r="M4172" s="16">
        <f t="shared" si="846"/>
        <v>1.7073149999999999E-2</v>
      </c>
      <c r="N4172">
        <f t="shared" si="847"/>
        <v>0</v>
      </c>
      <c r="O4172">
        <f t="shared" si="848"/>
        <v>0</v>
      </c>
      <c r="P4172" s="63">
        <f t="shared" si="849"/>
        <v>0</v>
      </c>
    </row>
    <row r="4173" spans="1:16" x14ac:dyDescent="0.3">
      <c r="A4173">
        <f t="shared" si="850"/>
        <v>2019</v>
      </c>
      <c r="B4173">
        <f t="shared" si="851"/>
        <v>2</v>
      </c>
      <c r="C4173">
        <f t="shared" si="852"/>
        <v>21</v>
      </c>
      <c r="D4173">
        <f t="shared" si="853"/>
        <v>7</v>
      </c>
      <c r="E4173" t="str">
        <f t="shared" si="854"/>
        <v>OFF</v>
      </c>
      <c r="F4173" s="13">
        <f t="shared" si="843"/>
        <v>43517</v>
      </c>
      <c r="G4173" s="14" t="str">
        <f t="shared" si="855"/>
        <v>Avg of 4 NM Projects</v>
      </c>
      <c r="H4173" s="15">
        <f t="shared" si="844"/>
        <v>18</v>
      </c>
      <c r="I4173" s="93">
        <v>-1.1499999999999999</v>
      </c>
      <c r="J4173">
        <f t="shared" si="845"/>
        <v>-6.4606741573033704E-3</v>
      </c>
      <c r="K4173" s="4">
        <v>34.049999999999997</v>
      </c>
      <c r="L4173" s="4">
        <v>35.46</v>
      </c>
      <c r="M4173" s="16">
        <f t="shared" si="846"/>
        <v>-4.0778999999999996E-2</v>
      </c>
      <c r="N4173">
        <f t="shared" si="847"/>
        <v>0</v>
      </c>
      <c r="O4173">
        <f t="shared" si="848"/>
        <v>0</v>
      </c>
      <c r="P4173" s="63">
        <f t="shared" si="849"/>
        <v>0</v>
      </c>
    </row>
    <row r="4174" spans="1:16" x14ac:dyDescent="0.3">
      <c r="A4174">
        <f t="shared" si="850"/>
        <v>2019</v>
      </c>
      <c r="B4174">
        <f t="shared" si="851"/>
        <v>2</v>
      </c>
      <c r="C4174">
        <f t="shared" si="852"/>
        <v>21</v>
      </c>
      <c r="D4174">
        <f t="shared" si="853"/>
        <v>7</v>
      </c>
      <c r="E4174" t="str">
        <f t="shared" si="854"/>
        <v>OFF</v>
      </c>
      <c r="F4174" s="13">
        <f t="shared" si="843"/>
        <v>43517</v>
      </c>
      <c r="G4174" s="14" t="str">
        <f t="shared" si="855"/>
        <v>Avg of 4 NM Projects</v>
      </c>
      <c r="H4174" s="15">
        <f t="shared" si="844"/>
        <v>19</v>
      </c>
      <c r="I4174" s="93">
        <v>-1.4100000000000001</v>
      </c>
      <c r="J4174">
        <f t="shared" si="845"/>
        <v>-7.9213483146067416E-3</v>
      </c>
      <c r="K4174" s="4">
        <v>39.43</v>
      </c>
      <c r="L4174" s="4">
        <v>51.74</v>
      </c>
      <c r="M4174" s="16">
        <f t="shared" si="846"/>
        <v>-7.2953400000000015E-2</v>
      </c>
      <c r="N4174">
        <f t="shared" si="847"/>
        <v>0</v>
      </c>
      <c r="O4174">
        <f t="shared" si="848"/>
        <v>0</v>
      </c>
      <c r="P4174" s="63">
        <f t="shared" si="849"/>
        <v>0</v>
      </c>
    </row>
    <row r="4175" spans="1:16" x14ac:dyDescent="0.3">
      <c r="A4175">
        <f t="shared" si="850"/>
        <v>2019</v>
      </c>
      <c r="B4175">
        <f t="shared" si="851"/>
        <v>2</v>
      </c>
      <c r="C4175">
        <f t="shared" si="852"/>
        <v>21</v>
      </c>
      <c r="D4175">
        <f t="shared" si="853"/>
        <v>7</v>
      </c>
      <c r="E4175" t="str">
        <f t="shared" si="854"/>
        <v>OFF</v>
      </c>
      <c r="F4175" s="13">
        <f t="shared" si="843"/>
        <v>43517</v>
      </c>
      <c r="G4175" s="14" t="str">
        <f t="shared" si="855"/>
        <v>Avg of 4 NM Projects</v>
      </c>
      <c r="H4175" s="15">
        <f t="shared" si="844"/>
        <v>20</v>
      </c>
      <c r="I4175" s="93">
        <v>-1.28</v>
      </c>
      <c r="J4175">
        <f t="shared" si="845"/>
        <v>-7.1910112359550565E-3</v>
      </c>
      <c r="K4175" s="4">
        <v>30.87</v>
      </c>
      <c r="L4175" s="4">
        <v>43.59</v>
      </c>
      <c r="M4175" s="16">
        <f t="shared" si="846"/>
        <v>-5.579520000000001E-2</v>
      </c>
      <c r="N4175">
        <f t="shared" si="847"/>
        <v>0</v>
      </c>
      <c r="O4175">
        <f t="shared" si="848"/>
        <v>0</v>
      </c>
      <c r="P4175" s="63">
        <f t="shared" si="849"/>
        <v>0</v>
      </c>
    </row>
    <row r="4176" spans="1:16" x14ac:dyDescent="0.3">
      <c r="A4176">
        <f t="shared" si="850"/>
        <v>2019</v>
      </c>
      <c r="B4176">
        <f t="shared" si="851"/>
        <v>2</v>
      </c>
      <c r="C4176">
        <f t="shared" si="852"/>
        <v>21</v>
      </c>
      <c r="D4176">
        <f t="shared" si="853"/>
        <v>7</v>
      </c>
      <c r="E4176" t="str">
        <f t="shared" si="854"/>
        <v>OFF</v>
      </c>
      <c r="F4176" s="13">
        <f t="shared" si="843"/>
        <v>43517</v>
      </c>
      <c r="G4176" s="14" t="str">
        <f t="shared" si="855"/>
        <v>Avg of 4 NM Projects</v>
      </c>
      <c r="H4176" s="15">
        <f t="shared" si="844"/>
        <v>21</v>
      </c>
      <c r="I4176" s="93">
        <v>-1.28</v>
      </c>
      <c r="J4176">
        <f t="shared" si="845"/>
        <v>-7.1910112359550565E-3</v>
      </c>
      <c r="K4176" s="4">
        <v>27.93</v>
      </c>
      <c r="L4176" s="4">
        <v>33.29</v>
      </c>
      <c r="M4176" s="16">
        <f t="shared" si="846"/>
        <v>-4.2611199999999995E-2</v>
      </c>
      <c r="N4176">
        <f t="shared" si="847"/>
        <v>0</v>
      </c>
      <c r="O4176">
        <f t="shared" si="848"/>
        <v>0</v>
      </c>
      <c r="P4176" s="63">
        <f t="shared" si="849"/>
        <v>0</v>
      </c>
    </row>
    <row r="4177" spans="1:18" x14ac:dyDescent="0.3">
      <c r="A4177">
        <f t="shared" si="850"/>
        <v>2019</v>
      </c>
      <c r="B4177">
        <f t="shared" si="851"/>
        <v>2</v>
      </c>
      <c r="C4177">
        <f t="shared" si="852"/>
        <v>21</v>
      </c>
      <c r="D4177">
        <f t="shared" si="853"/>
        <v>7</v>
      </c>
      <c r="E4177" t="str">
        <f t="shared" si="854"/>
        <v>OFF</v>
      </c>
      <c r="F4177" s="13">
        <f t="shared" si="843"/>
        <v>43517</v>
      </c>
      <c r="G4177" s="14" t="str">
        <f t="shared" si="855"/>
        <v>Avg of 4 NM Projects</v>
      </c>
      <c r="H4177" s="15">
        <f t="shared" si="844"/>
        <v>22</v>
      </c>
      <c r="I4177" s="93">
        <v>-1.54</v>
      </c>
      <c r="J4177">
        <f t="shared" si="845"/>
        <v>-8.6516853932584268E-3</v>
      </c>
      <c r="K4177" s="4">
        <v>24.49</v>
      </c>
      <c r="L4177" s="4">
        <v>23.24</v>
      </c>
      <c r="M4177" s="16">
        <f t="shared" si="846"/>
        <v>-3.5789599999999998E-2</v>
      </c>
      <c r="N4177">
        <f t="shared" si="847"/>
        <v>0</v>
      </c>
      <c r="O4177">
        <f t="shared" si="848"/>
        <v>0</v>
      </c>
      <c r="P4177" s="63">
        <f t="shared" si="849"/>
        <v>0</v>
      </c>
    </row>
    <row r="4178" spans="1:18" x14ac:dyDescent="0.3">
      <c r="A4178">
        <f t="shared" si="850"/>
        <v>2019</v>
      </c>
      <c r="B4178">
        <f t="shared" si="851"/>
        <v>2</v>
      </c>
      <c r="C4178">
        <f t="shared" si="852"/>
        <v>21</v>
      </c>
      <c r="D4178">
        <f t="shared" si="853"/>
        <v>7</v>
      </c>
      <c r="E4178" t="str">
        <f t="shared" si="854"/>
        <v>OFF</v>
      </c>
      <c r="F4178" s="13">
        <f t="shared" si="843"/>
        <v>43517</v>
      </c>
      <c r="G4178" s="14" t="str">
        <f t="shared" si="855"/>
        <v>Avg of 4 NM Projects</v>
      </c>
      <c r="H4178" s="15">
        <f t="shared" si="844"/>
        <v>23</v>
      </c>
      <c r="I4178" s="93">
        <v>-1.4100000000000001</v>
      </c>
      <c r="J4178">
        <f t="shared" si="845"/>
        <v>-7.9213483146067416E-3</v>
      </c>
      <c r="K4178" s="4">
        <v>22.13</v>
      </c>
      <c r="L4178" s="4">
        <v>23.28</v>
      </c>
      <c r="M4178" s="16">
        <f t="shared" si="846"/>
        <v>-3.2824800000000001E-2</v>
      </c>
      <c r="N4178">
        <f t="shared" si="847"/>
        <v>0</v>
      </c>
      <c r="O4178">
        <f t="shared" si="848"/>
        <v>0</v>
      </c>
      <c r="P4178" s="63">
        <f t="shared" si="849"/>
        <v>0</v>
      </c>
    </row>
    <row r="4179" spans="1:18" x14ac:dyDescent="0.3">
      <c r="A4179">
        <f t="shared" si="850"/>
        <v>2019</v>
      </c>
      <c r="B4179">
        <f t="shared" si="851"/>
        <v>2</v>
      </c>
      <c r="C4179">
        <f t="shared" si="852"/>
        <v>21</v>
      </c>
      <c r="D4179">
        <f t="shared" si="853"/>
        <v>7</v>
      </c>
      <c r="E4179" t="str">
        <f t="shared" si="854"/>
        <v>OFF</v>
      </c>
      <c r="F4179" s="13">
        <f t="shared" si="843"/>
        <v>43517</v>
      </c>
      <c r="G4179" s="14" t="str">
        <f t="shared" si="855"/>
        <v>Avg of 4 NM Projects</v>
      </c>
      <c r="H4179" s="15">
        <f t="shared" si="844"/>
        <v>24</v>
      </c>
      <c r="I4179" s="93">
        <v>-1.4100000000000001</v>
      </c>
      <c r="J4179">
        <f t="shared" si="845"/>
        <v>-7.9213483146067416E-3</v>
      </c>
      <c r="K4179" s="4">
        <v>19.73</v>
      </c>
      <c r="L4179" s="4">
        <v>24.14</v>
      </c>
      <c r="M4179" s="16">
        <f t="shared" si="846"/>
        <v>-3.4037400000000002E-2</v>
      </c>
      <c r="N4179">
        <f t="shared" si="847"/>
        <v>0</v>
      </c>
      <c r="O4179">
        <f t="shared" si="848"/>
        <v>0</v>
      </c>
      <c r="P4179" s="63">
        <f t="shared" si="849"/>
        <v>0</v>
      </c>
    </row>
    <row r="4180" spans="1:18" x14ac:dyDescent="0.3">
      <c r="A4180">
        <f t="shared" si="850"/>
        <v>2019</v>
      </c>
      <c r="B4180">
        <f t="shared" si="851"/>
        <v>2</v>
      </c>
      <c r="C4180">
        <f t="shared" si="852"/>
        <v>22</v>
      </c>
      <c r="D4180">
        <f t="shared" si="853"/>
        <v>1</v>
      </c>
      <c r="E4180" t="str">
        <f t="shared" si="854"/>
        <v>OFF</v>
      </c>
      <c r="F4180" s="13">
        <f t="shared" si="843"/>
        <v>43518</v>
      </c>
      <c r="G4180" s="14" t="str">
        <f t="shared" si="855"/>
        <v>Avg of 4 NM Projects</v>
      </c>
      <c r="H4180" s="15">
        <f t="shared" si="844"/>
        <v>1</v>
      </c>
      <c r="I4180" s="93">
        <v>-1.1499999999999999</v>
      </c>
      <c r="J4180">
        <f t="shared" si="845"/>
        <v>-6.4606741573033704E-3</v>
      </c>
      <c r="K4180" s="4">
        <v>24.56</v>
      </c>
      <c r="L4180" s="4">
        <v>25.87</v>
      </c>
      <c r="M4180" s="16">
        <f t="shared" si="846"/>
        <v>-2.9750499999999999E-2</v>
      </c>
      <c r="N4180">
        <f t="shared" si="847"/>
        <v>0</v>
      </c>
      <c r="O4180">
        <f t="shared" si="848"/>
        <v>0</v>
      </c>
      <c r="P4180" s="63">
        <f t="shared" si="849"/>
        <v>0</v>
      </c>
      <c r="Q4180" s="34"/>
      <c r="R4180" s="34"/>
    </row>
    <row r="4181" spans="1:18" x14ac:dyDescent="0.3">
      <c r="A4181">
        <f t="shared" si="850"/>
        <v>2019</v>
      </c>
      <c r="B4181">
        <f t="shared" si="851"/>
        <v>2</v>
      </c>
      <c r="C4181">
        <f t="shared" si="852"/>
        <v>22</v>
      </c>
      <c r="D4181">
        <f t="shared" si="853"/>
        <v>1</v>
      </c>
      <c r="E4181" t="str">
        <f t="shared" si="854"/>
        <v>OFF</v>
      </c>
      <c r="F4181" s="13">
        <f t="shared" si="843"/>
        <v>43518</v>
      </c>
      <c r="G4181" s="14" t="str">
        <f t="shared" si="855"/>
        <v>Avg of 4 NM Projects</v>
      </c>
      <c r="H4181" s="15">
        <f t="shared" si="844"/>
        <v>2</v>
      </c>
      <c r="I4181" s="93">
        <v>-1.28</v>
      </c>
      <c r="J4181">
        <f t="shared" si="845"/>
        <v>-7.1910112359550565E-3</v>
      </c>
      <c r="K4181" s="4">
        <v>24.88</v>
      </c>
      <c r="L4181" s="4">
        <v>25.64</v>
      </c>
      <c r="M4181" s="16">
        <f t="shared" si="846"/>
        <v>-3.28192E-2</v>
      </c>
      <c r="N4181">
        <f t="shared" si="847"/>
        <v>0</v>
      </c>
      <c r="O4181">
        <f t="shared" si="848"/>
        <v>0</v>
      </c>
      <c r="P4181" s="63">
        <f t="shared" si="849"/>
        <v>0</v>
      </c>
    </row>
    <row r="4182" spans="1:18" x14ac:dyDescent="0.3">
      <c r="A4182">
        <f t="shared" si="850"/>
        <v>2019</v>
      </c>
      <c r="B4182">
        <f t="shared" si="851"/>
        <v>2</v>
      </c>
      <c r="C4182">
        <f t="shared" si="852"/>
        <v>22</v>
      </c>
      <c r="D4182">
        <f t="shared" si="853"/>
        <v>1</v>
      </c>
      <c r="E4182" t="str">
        <f t="shared" si="854"/>
        <v>OFF</v>
      </c>
      <c r="F4182" s="13">
        <f t="shared" si="843"/>
        <v>43518</v>
      </c>
      <c r="G4182" s="14" t="str">
        <f t="shared" si="855"/>
        <v>Avg of 4 NM Projects</v>
      </c>
      <c r="H4182" s="15">
        <f t="shared" si="844"/>
        <v>3</v>
      </c>
      <c r="I4182" s="93">
        <v>-1.4100000000000001</v>
      </c>
      <c r="J4182">
        <f t="shared" si="845"/>
        <v>-7.9213483146067416E-3</v>
      </c>
      <c r="K4182" s="4">
        <v>24.69</v>
      </c>
      <c r="L4182" s="4">
        <v>26.36</v>
      </c>
      <c r="M4182" s="16">
        <f t="shared" si="846"/>
        <v>-3.7167600000000002E-2</v>
      </c>
      <c r="N4182">
        <f t="shared" si="847"/>
        <v>0</v>
      </c>
      <c r="O4182">
        <f t="shared" si="848"/>
        <v>0</v>
      </c>
      <c r="P4182" s="63">
        <f t="shared" si="849"/>
        <v>0</v>
      </c>
    </row>
    <row r="4183" spans="1:18" x14ac:dyDescent="0.3">
      <c r="A4183">
        <f t="shared" si="850"/>
        <v>2019</v>
      </c>
      <c r="B4183">
        <f t="shared" si="851"/>
        <v>2</v>
      </c>
      <c r="C4183">
        <f t="shared" si="852"/>
        <v>22</v>
      </c>
      <c r="D4183">
        <f t="shared" si="853"/>
        <v>1</v>
      </c>
      <c r="E4183" t="str">
        <f t="shared" si="854"/>
        <v>OFF</v>
      </c>
      <c r="F4183" s="13">
        <f t="shared" si="843"/>
        <v>43518</v>
      </c>
      <c r="G4183" s="14" t="str">
        <f t="shared" si="855"/>
        <v>Avg of 4 NM Projects</v>
      </c>
      <c r="H4183" s="15">
        <f t="shared" si="844"/>
        <v>4</v>
      </c>
      <c r="I4183" s="93">
        <v>-1.28</v>
      </c>
      <c r="J4183">
        <f t="shared" si="845"/>
        <v>-7.1910112359550565E-3</v>
      </c>
      <c r="K4183" s="4">
        <v>24.41</v>
      </c>
      <c r="L4183" s="4">
        <v>26.64</v>
      </c>
      <c r="M4183" s="16">
        <f t="shared" si="846"/>
        <v>-3.4099200000000003E-2</v>
      </c>
      <c r="N4183">
        <f t="shared" si="847"/>
        <v>0</v>
      </c>
      <c r="O4183">
        <f t="shared" si="848"/>
        <v>0</v>
      </c>
      <c r="P4183" s="63">
        <f t="shared" si="849"/>
        <v>0</v>
      </c>
    </row>
    <row r="4184" spans="1:18" x14ac:dyDescent="0.3">
      <c r="A4184">
        <f t="shared" si="850"/>
        <v>2019</v>
      </c>
      <c r="B4184">
        <f t="shared" si="851"/>
        <v>2</v>
      </c>
      <c r="C4184">
        <f t="shared" si="852"/>
        <v>22</v>
      </c>
      <c r="D4184">
        <f t="shared" si="853"/>
        <v>1</v>
      </c>
      <c r="E4184" t="str">
        <f t="shared" si="854"/>
        <v>OFF</v>
      </c>
      <c r="F4184" s="13">
        <f t="shared" si="843"/>
        <v>43518</v>
      </c>
      <c r="G4184" s="14" t="str">
        <f t="shared" si="855"/>
        <v>Avg of 4 NM Projects</v>
      </c>
      <c r="H4184" s="15">
        <f t="shared" si="844"/>
        <v>5</v>
      </c>
      <c r="I4184" s="93">
        <v>-1.54</v>
      </c>
      <c r="J4184">
        <f t="shared" si="845"/>
        <v>-8.6516853932584268E-3</v>
      </c>
      <c r="K4184" s="4">
        <v>24.99</v>
      </c>
      <c r="L4184" s="4">
        <v>36.4</v>
      </c>
      <c r="M4184" s="16">
        <f t="shared" si="846"/>
        <v>-5.6055999999999995E-2</v>
      </c>
      <c r="N4184">
        <f t="shared" si="847"/>
        <v>0</v>
      </c>
      <c r="O4184">
        <f t="shared" si="848"/>
        <v>0</v>
      </c>
      <c r="P4184" s="63">
        <f t="shared" si="849"/>
        <v>0</v>
      </c>
    </row>
    <row r="4185" spans="1:18" x14ac:dyDescent="0.3">
      <c r="A4185">
        <f t="shared" si="850"/>
        <v>2019</v>
      </c>
      <c r="B4185">
        <f t="shared" si="851"/>
        <v>2</v>
      </c>
      <c r="C4185">
        <f t="shared" si="852"/>
        <v>22</v>
      </c>
      <c r="D4185">
        <f t="shared" si="853"/>
        <v>1</v>
      </c>
      <c r="E4185" t="str">
        <f t="shared" si="854"/>
        <v>OFF</v>
      </c>
      <c r="F4185" s="13">
        <f t="shared" si="843"/>
        <v>43518</v>
      </c>
      <c r="G4185" s="14" t="str">
        <f t="shared" si="855"/>
        <v>Avg of 4 NM Projects</v>
      </c>
      <c r="H4185" s="15">
        <f t="shared" si="844"/>
        <v>6</v>
      </c>
      <c r="I4185" s="93">
        <v>-1.54</v>
      </c>
      <c r="J4185">
        <f t="shared" si="845"/>
        <v>-8.6516853932584268E-3</v>
      </c>
      <c r="K4185" s="4">
        <v>27.69</v>
      </c>
      <c r="L4185" s="4">
        <v>32.299999999999997</v>
      </c>
      <c r="M4185" s="16">
        <f t="shared" si="846"/>
        <v>-4.9741999999999995E-2</v>
      </c>
      <c r="N4185">
        <f t="shared" si="847"/>
        <v>0</v>
      </c>
      <c r="O4185">
        <f t="shared" si="848"/>
        <v>0</v>
      </c>
      <c r="P4185" s="63">
        <f t="shared" si="849"/>
        <v>0</v>
      </c>
    </row>
    <row r="4186" spans="1:18" x14ac:dyDescent="0.3">
      <c r="A4186">
        <f t="shared" si="850"/>
        <v>2019</v>
      </c>
      <c r="B4186">
        <f t="shared" si="851"/>
        <v>2</v>
      </c>
      <c r="C4186">
        <f t="shared" si="852"/>
        <v>22</v>
      </c>
      <c r="D4186">
        <f t="shared" si="853"/>
        <v>1</v>
      </c>
      <c r="E4186" t="str">
        <f t="shared" si="854"/>
        <v>OFF</v>
      </c>
      <c r="F4186" s="13">
        <f t="shared" si="843"/>
        <v>43518</v>
      </c>
      <c r="G4186" s="14" t="str">
        <f t="shared" si="855"/>
        <v>Avg of 4 NM Projects</v>
      </c>
      <c r="H4186" s="15">
        <f t="shared" si="844"/>
        <v>7</v>
      </c>
      <c r="I4186" s="93">
        <v>-1.2800000000000002</v>
      </c>
      <c r="J4186">
        <f t="shared" si="845"/>
        <v>-7.1910112359550573E-3</v>
      </c>
      <c r="K4186" s="4">
        <v>33.14</v>
      </c>
      <c r="L4186" s="4">
        <v>37.22</v>
      </c>
      <c r="M4186" s="16">
        <f t="shared" si="846"/>
        <v>-4.7641600000000013E-2</v>
      </c>
      <c r="N4186">
        <f t="shared" si="847"/>
        <v>0</v>
      </c>
      <c r="O4186">
        <f t="shared" si="848"/>
        <v>0</v>
      </c>
      <c r="P4186" s="63">
        <f t="shared" si="849"/>
        <v>0</v>
      </c>
    </row>
    <row r="4187" spans="1:18" x14ac:dyDescent="0.3">
      <c r="A4187">
        <f t="shared" si="850"/>
        <v>2019</v>
      </c>
      <c r="B4187">
        <f t="shared" si="851"/>
        <v>2</v>
      </c>
      <c r="C4187">
        <f t="shared" si="852"/>
        <v>22</v>
      </c>
      <c r="D4187">
        <f t="shared" si="853"/>
        <v>1</v>
      </c>
      <c r="E4187" t="str">
        <f t="shared" si="854"/>
        <v>OFF</v>
      </c>
      <c r="F4187" s="13">
        <f t="shared" si="843"/>
        <v>43518</v>
      </c>
      <c r="G4187" s="14" t="str">
        <f t="shared" si="855"/>
        <v>Avg of 4 NM Projects</v>
      </c>
      <c r="H4187" s="15">
        <f t="shared" si="844"/>
        <v>8</v>
      </c>
      <c r="I4187" s="93">
        <v>8.58</v>
      </c>
      <c r="J4187">
        <f t="shared" si="845"/>
        <v>4.8202247191011238E-2</v>
      </c>
      <c r="K4187" s="4">
        <v>45.21</v>
      </c>
      <c r="L4187" s="4">
        <v>40.98</v>
      </c>
      <c r="M4187" s="16">
        <f t="shared" si="846"/>
        <v>0.35160839999999999</v>
      </c>
      <c r="N4187">
        <f t="shared" si="847"/>
        <v>0</v>
      </c>
      <c r="O4187">
        <f t="shared" si="848"/>
        <v>0</v>
      </c>
      <c r="P4187" s="63">
        <f t="shared" si="849"/>
        <v>0</v>
      </c>
    </row>
    <row r="4188" spans="1:18" x14ac:dyDescent="0.3">
      <c r="A4188">
        <f t="shared" si="850"/>
        <v>2019</v>
      </c>
      <c r="B4188">
        <f t="shared" si="851"/>
        <v>2</v>
      </c>
      <c r="C4188">
        <f t="shared" si="852"/>
        <v>22</v>
      </c>
      <c r="D4188">
        <f t="shared" si="853"/>
        <v>1</v>
      </c>
      <c r="E4188" t="str">
        <f t="shared" si="854"/>
        <v>OFF</v>
      </c>
      <c r="F4188" s="13">
        <f t="shared" si="843"/>
        <v>43518</v>
      </c>
      <c r="G4188" s="14" t="str">
        <f t="shared" si="855"/>
        <v>Avg of 4 NM Projects</v>
      </c>
      <c r="H4188" s="15">
        <f t="shared" si="844"/>
        <v>9</v>
      </c>
      <c r="I4188" s="93">
        <v>14.334999999999997</v>
      </c>
      <c r="J4188">
        <f t="shared" si="845"/>
        <v>8.053370786516853E-2</v>
      </c>
      <c r="K4188" s="4">
        <v>47</v>
      </c>
      <c r="L4188" s="4">
        <v>40.270000000000003</v>
      </c>
      <c r="M4188" s="16">
        <f t="shared" si="846"/>
        <v>0.57727044999999999</v>
      </c>
      <c r="N4188">
        <f t="shared" si="847"/>
        <v>0</v>
      </c>
      <c r="O4188">
        <f t="shared" si="848"/>
        <v>0</v>
      </c>
      <c r="P4188" s="63">
        <f t="shared" si="849"/>
        <v>0</v>
      </c>
    </row>
    <row r="4189" spans="1:18" x14ac:dyDescent="0.3">
      <c r="A4189">
        <f t="shared" si="850"/>
        <v>2019</v>
      </c>
      <c r="B4189">
        <f t="shared" si="851"/>
        <v>2</v>
      </c>
      <c r="C4189">
        <f t="shared" si="852"/>
        <v>22</v>
      </c>
      <c r="D4189">
        <f t="shared" si="853"/>
        <v>1</v>
      </c>
      <c r="E4189" t="str">
        <f t="shared" si="854"/>
        <v>OFF</v>
      </c>
      <c r="F4189" s="13">
        <f t="shared" ref="F4189:F4252" si="856">+F4165+1</f>
        <v>43518</v>
      </c>
      <c r="G4189" s="14" t="str">
        <f t="shared" si="855"/>
        <v>Avg of 4 NM Projects</v>
      </c>
      <c r="H4189" s="15">
        <f t="shared" ref="H4189:H4252" si="857">H4165</f>
        <v>10</v>
      </c>
      <c r="I4189" s="93">
        <v>18.18</v>
      </c>
      <c r="J4189">
        <f t="shared" si="845"/>
        <v>0.10213483146067416</v>
      </c>
      <c r="K4189" s="4">
        <v>38.6</v>
      </c>
      <c r="L4189" s="4">
        <v>35.92</v>
      </c>
      <c r="M4189" s="16">
        <f t="shared" si="846"/>
        <v>0.65302560000000009</v>
      </c>
      <c r="N4189">
        <f t="shared" si="847"/>
        <v>0</v>
      </c>
      <c r="O4189">
        <f t="shared" si="848"/>
        <v>0</v>
      </c>
      <c r="P4189" s="63">
        <f t="shared" si="849"/>
        <v>0</v>
      </c>
    </row>
    <row r="4190" spans="1:18" x14ac:dyDescent="0.3">
      <c r="A4190">
        <f t="shared" si="850"/>
        <v>2019</v>
      </c>
      <c r="B4190">
        <f t="shared" si="851"/>
        <v>2</v>
      </c>
      <c r="C4190">
        <f t="shared" si="852"/>
        <v>22</v>
      </c>
      <c r="D4190">
        <f t="shared" si="853"/>
        <v>1</v>
      </c>
      <c r="E4190" t="str">
        <f t="shared" si="854"/>
        <v>OFF</v>
      </c>
      <c r="F4190" s="13">
        <f t="shared" si="856"/>
        <v>43518</v>
      </c>
      <c r="G4190" s="14" t="str">
        <f t="shared" si="855"/>
        <v>Avg of 4 NM Projects</v>
      </c>
      <c r="H4190" s="15">
        <f t="shared" si="857"/>
        <v>11</v>
      </c>
      <c r="I4190" s="93">
        <v>25.22</v>
      </c>
      <c r="J4190">
        <f t="shared" si="845"/>
        <v>0.14168539325842697</v>
      </c>
      <c r="K4190" s="4">
        <v>37.33</v>
      </c>
      <c r="L4190" s="4">
        <v>26.77</v>
      </c>
      <c r="M4190" s="16">
        <f t="shared" si="846"/>
        <v>0.67513939999999995</v>
      </c>
      <c r="N4190">
        <f t="shared" si="847"/>
        <v>0</v>
      </c>
      <c r="O4190">
        <f t="shared" si="848"/>
        <v>0</v>
      </c>
      <c r="P4190" s="63">
        <f t="shared" si="849"/>
        <v>0</v>
      </c>
    </row>
    <row r="4191" spans="1:18" x14ac:dyDescent="0.3">
      <c r="A4191">
        <f t="shared" si="850"/>
        <v>2019</v>
      </c>
      <c r="B4191">
        <f t="shared" si="851"/>
        <v>2</v>
      </c>
      <c r="C4191">
        <f t="shared" si="852"/>
        <v>22</v>
      </c>
      <c r="D4191">
        <f t="shared" si="853"/>
        <v>1</v>
      </c>
      <c r="E4191" t="str">
        <f t="shared" si="854"/>
        <v>OFF</v>
      </c>
      <c r="F4191" s="13">
        <f t="shared" si="856"/>
        <v>43518</v>
      </c>
      <c r="G4191" s="14" t="str">
        <f t="shared" si="855"/>
        <v>Avg of 4 NM Projects</v>
      </c>
      <c r="H4191" s="15">
        <f t="shared" si="857"/>
        <v>12</v>
      </c>
      <c r="I4191" s="93">
        <v>34.31</v>
      </c>
      <c r="J4191">
        <f t="shared" si="845"/>
        <v>0.19275280898876407</v>
      </c>
      <c r="K4191" s="4">
        <v>33.380000000000003</v>
      </c>
      <c r="L4191" s="4">
        <v>23.7</v>
      </c>
      <c r="M4191" s="16">
        <f t="shared" si="846"/>
        <v>0.81314700000000006</v>
      </c>
      <c r="N4191">
        <f t="shared" si="847"/>
        <v>0</v>
      </c>
      <c r="O4191">
        <f t="shared" si="848"/>
        <v>0</v>
      </c>
      <c r="P4191" s="63">
        <f t="shared" si="849"/>
        <v>0</v>
      </c>
    </row>
    <row r="4192" spans="1:18" x14ac:dyDescent="0.3">
      <c r="A4192">
        <f t="shared" si="850"/>
        <v>2019</v>
      </c>
      <c r="B4192">
        <f t="shared" si="851"/>
        <v>2</v>
      </c>
      <c r="C4192">
        <f t="shared" si="852"/>
        <v>22</v>
      </c>
      <c r="D4192">
        <f t="shared" si="853"/>
        <v>1</v>
      </c>
      <c r="E4192" t="str">
        <f t="shared" si="854"/>
        <v>OFF</v>
      </c>
      <c r="F4192" s="13">
        <f t="shared" si="856"/>
        <v>43518</v>
      </c>
      <c r="G4192" s="14" t="str">
        <f t="shared" si="855"/>
        <v>Avg of 4 NM Projects</v>
      </c>
      <c r="H4192" s="15">
        <f t="shared" si="857"/>
        <v>13</v>
      </c>
      <c r="I4192" s="93">
        <v>34.94</v>
      </c>
      <c r="J4192">
        <f t="shared" si="845"/>
        <v>0.19629213483146066</v>
      </c>
      <c r="K4192" s="4">
        <v>28.4</v>
      </c>
      <c r="L4192" s="4">
        <v>23.52</v>
      </c>
      <c r="M4192" s="16">
        <f t="shared" si="846"/>
        <v>0.82178879999999987</v>
      </c>
      <c r="N4192">
        <f t="shared" si="847"/>
        <v>0</v>
      </c>
      <c r="O4192">
        <f t="shared" si="848"/>
        <v>0</v>
      </c>
      <c r="P4192" s="63">
        <f t="shared" si="849"/>
        <v>0</v>
      </c>
    </row>
    <row r="4193" spans="1:18" x14ac:dyDescent="0.3">
      <c r="A4193">
        <f t="shared" si="850"/>
        <v>2019</v>
      </c>
      <c r="B4193">
        <f t="shared" si="851"/>
        <v>2</v>
      </c>
      <c r="C4193">
        <f t="shared" si="852"/>
        <v>22</v>
      </c>
      <c r="D4193">
        <f t="shared" si="853"/>
        <v>1</v>
      </c>
      <c r="E4193" t="str">
        <f t="shared" si="854"/>
        <v>OFF</v>
      </c>
      <c r="F4193" s="13">
        <f t="shared" si="856"/>
        <v>43518</v>
      </c>
      <c r="G4193" s="14" t="str">
        <f t="shared" si="855"/>
        <v>Avg of 4 NM Projects</v>
      </c>
      <c r="H4193" s="15">
        <f t="shared" si="857"/>
        <v>14</v>
      </c>
      <c r="I4193" s="93">
        <v>40.575000000000003</v>
      </c>
      <c r="J4193">
        <f t="shared" si="845"/>
        <v>0.2279494382022472</v>
      </c>
      <c r="K4193" s="4">
        <v>27.44</v>
      </c>
      <c r="L4193" s="4">
        <v>23.2</v>
      </c>
      <c r="M4193" s="16">
        <f t="shared" si="846"/>
        <v>0.94134000000000007</v>
      </c>
      <c r="N4193">
        <f t="shared" si="847"/>
        <v>0</v>
      </c>
      <c r="O4193">
        <f t="shared" si="848"/>
        <v>0</v>
      </c>
      <c r="P4193" s="63">
        <f t="shared" si="849"/>
        <v>0</v>
      </c>
    </row>
    <row r="4194" spans="1:18" x14ac:dyDescent="0.3">
      <c r="A4194">
        <f t="shared" si="850"/>
        <v>2019</v>
      </c>
      <c r="B4194">
        <f t="shared" si="851"/>
        <v>2</v>
      </c>
      <c r="C4194">
        <f t="shared" si="852"/>
        <v>22</v>
      </c>
      <c r="D4194">
        <f t="shared" si="853"/>
        <v>1</v>
      </c>
      <c r="E4194" t="str">
        <f t="shared" si="854"/>
        <v>OFF</v>
      </c>
      <c r="F4194" s="13">
        <f t="shared" si="856"/>
        <v>43518</v>
      </c>
      <c r="G4194" s="14" t="str">
        <f t="shared" si="855"/>
        <v>Avg of 4 NM Projects</v>
      </c>
      <c r="H4194" s="15">
        <f t="shared" si="857"/>
        <v>15</v>
      </c>
      <c r="I4194" s="93">
        <v>36.484999999999999</v>
      </c>
      <c r="J4194">
        <f t="shared" si="845"/>
        <v>0.20497191011235955</v>
      </c>
      <c r="K4194" s="4">
        <v>26.57</v>
      </c>
      <c r="L4194" s="4">
        <v>23.42</v>
      </c>
      <c r="M4194" s="16">
        <f t="shared" si="846"/>
        <v>0.85447870000000004</v>
      </c>
      <c r="N4194">
        <f t="shared" si="847"/>
        <v>0</v>
      </c>
      <c r="O4194">
        <f t="shared" si="848"/>
        <v>0</v>
      </c>
      <c r="P4194" s="63">
        <f t="shared" si="849"/>
        <v>0</v>
      </c>
    </row>
    <row r="4195" spans="1:18" x14ac:dyDescent="0.3">
      <c r="A4195">
        <f t="shared" si="850"/>
        <v>2019</v>
      </c>
      <c r="B4195">
        <f t="shared" si="851"/>
        <v>2</v>
      </c>
      <c r="C4195">
        <f t="shared" si="852"/>
        <v>22</v>
      </c>
      <c r="D4195">
        <f t="shared" si="853"/>
        <v>1</v>
      </c>
      <c r="E4195" t="str">
        <f t="shared" si="854"/>
        <v>OFF</v>
      </c>
      <c r="F4195" s="13">
        <f t="shared" si="856"/>
        <v>43518</v>
      </c>
      <c r="G4195" s="14" t="str">
        <f t="shared" si="855"/>
        <v>Avg of 4 NM Projects</v>
      </c>
      <c r="H4195" s="15">
        <f t="shared" si="857"/>
        <v>16</v>
      </c>
      <c r="I4195" s="93">
        <v>29.185000000000002</v>
      </c>
      <c r="J4195">
        <f t="shared" si="845"/>
        <v>0.16396067415730339</v>
      </c>
      <c r="K4195" s="4">
        <v>27.38</v>
      </c>
      <c r="L4195" s="4">
        <v>25.04</v>
      </c>
      <c r="M4195" s="16">
        <f t="shared" si="846"/>
        <v>0.73079240000000001</v>
      </c>
      <c r="N4195">
        <f t="shared" si="847"/>
        <v>0</v>
      </c>
      <c r="O4195">
        <f t="shared" si="848"/>
        <v>0</v>
      </c>
      <c r="P4195" s="63">
        <f t="shared" si="849"/>
        <v>0</v>
      </c>
    </row>
    <row r="4196" spans="1:18" x14ac:dyDescent="0.3">
      <c r="A4196">
        <f t="shared" si="850"/>
        <v>2019</v>
      </c>
      <c r="B4196">
        <f t="shared" si="851"/>
        <v>2</v>
      </c>
      <c r="C4196">
        <f t="shared" si="852"/>
        <v>22</v>
      </c>
      <c r="D4196">
        <f t="shared" si="853"/>
        <v>1</v>
      </c>
      <c r="E4196" t="str">
        <f t="shared" si="854"/>
        <v>OFF</v>
      </c>
      <c r="F4196" s="13">
        <f t="shared" si="856"/>
        <v>43518</v>
      </c>
      <c r="G4196" s="14" t="str">
        <f t="shared" si="855"/>
        <v>Avg of 4 NM Projects</v>
      </c>
      <c r="H4196" s="15">
        <f t="shared" si="857"/>
        <v>17</v>
      </c>
      <c r="I4196" s="93">
        <v>12.030000000000001</v>
      </c>
      <c r="J4196">
        <f t="shared" si="845"/>
        <v>6.7584269662921359E-2</v>
      </c>
      <c r="K4196" s="4">
        <v>30.04</v>
      </c>
      <c r="L4196" s="4">
        <v>33.909999999999997</v>
      </c>
      <c r="M4196" s="16">
        <f t="shared" si="846"/>
        <v>0.4079373</v>
      </c>
      <c r="N4196">
        <f t="shared" si="847"/>
        <v>0</v>
      </c>
      <c r="O4196">
        <f t="shared" si="848"/>
        <v>0</v>
      </c>
      <c r="P4196" s="63">
        <f t="shared" si="849"/>
        <v>0</v>
      </c>
    </row>
    <row r="4197" spans="1:18" x14ac:dyDescent="0.3">
      <c r="A4197">
        <f t="shared" si="850"/>
        <v>2019</v>
      </c>
      <c r="B4197">
        <f t="shared" si="851"/>
        <v>2</v>
      </c>
      <c r="C4197">
        <f t="shared" si="852"/>
        <v>22</v>
      </c>
      <c r="D4197">
        <f t="shared" si="853"/>
        <v>1</v>
      </c>
      <c r="E4197" t="str">
        <f t="shared" si="854"/>
        <v>OFF</v>
      </c>
      <c r="F4197" s="13">
        <f t="shared" si="856"/>
        <v>43518</v>
      </c>
      <c r="G4197" s="14" t="str">
        <f t="shared" si="855"/>
        <v>Avg of 4 NM Projects</v>
      </c>
      <c r="H4197" s="15">
        <f t="shared" si="857"/>
        <v>18</v>
      </c>
      <c r="I4197" s="93">
        <v>-0.38</v>
      </c>
      <c r="J4197">
        <f t="shared" si="845"/>
        <v>-2.1348314606741575E-3</v>
      </c>
      <c r="K4197" s="4">
        <v>40.46</v>
      </c>
      <c r="L4197" s="4">
        <v>39.58</v>
      </c>
      <c r="M4197" s="16">
        <f t="shared" si="846"/>
        <v>-1.5040400000000001E-2</v>
      </c>
      <c r="N4197">
        <f t="shared" si="847"/>
        <v>0</v>
      </c>
      <c r="O4197">
        <f t="shared" si="848"/>
        <v>0</v>
      </c>
      <c r="P4197" s="63">
        <f t="shared" si="849"/>
        <v>0</v>
      </c>
    </row>
    <row r="4198" spans="1:18" x14ac:dyDescent="0.3">
      <c r="A4198">
        <f t="shared" si="850"/>
        <v>2019</v>
      </c>
      <c r="B4198">
        <f t="shared" si="851"/>
        <v>2</v>
      </c>
      <c r="C4198">
        <f t="shared" si="852"/>
        <v>22</v>
      </c>
      <c r="D4198">
        <f t="shared" si="853"/>
        <v>1</v>
      </c>
      <c r="E4198" t="str">
        <f t="shared" si="854"/>
        <v>OFF</v>
      </c>
      <c r="F4198" s="13">
        <f t="shared" si="856"/>
        <v>43518</v>
      </c>
      <c r="G4198" s="14" t="str">
        <f t="shared" si="855"/>
        <v>Avg of 4 NM Projects</v>
      </c>
      <c r="H4198" s="15">
        <f t="shared" si="857"/>
        <v>19</v>
      </c>
      <c r="I4198" s="93">
        <v>-1.03</v>
      </c>
      <c r="J4198">
        <f t="shared" si="845"/>
        <v>-5.7865168539325846E-3</v>
      </c>
      <c r="K4198" s="4">
        <v>44.3</v>
      </c>
      <c r="L4198" s="4">
        <v>35.020000000000003</v>
      </c>
      <c r="M4198" s="16">
        <f t="shared" si="846"/>
        <v>-3.6070600000000008E-2</v>
      </c>
      <c r="N4198">
        <f t="shared" si="847"/>
        <v>0</v>
      </c>
      <c r="O4198">
        <f t="shared" si="848"/>
        <v>0</v>
      </c>
      <c r="P4198" s="63">
        <f t="shared" si="849"/>
        <v>0</v>
      </c>
    </row>
    <row r="4199" spans="1:18" x14ac:dyDescent="0.3">
      <c r="A4199">
        <f t="shared" si="850"/>
        <v>2019</v>
      </c>
      <c r="B4199">
        <f t="shared" si="851"/>
        <v>2</v>
      </c>
      <c r="C4199">
        <f t="shared" si="852"/>
        <v>22</v>
      </c>
      <c r="D4199">
        <f t="shared" si="853"/>
        <v>1</v>
      </c>
      <c r="E4199" t="str">
        <f t="shared" si="854"/>
        <v>OFF</v>
      </c>
      <c r="F4199" s="13">
        <f t="shared" si="856"/>
        <v>43518</v>
      </c>
      <c r="G4199" s="14" t="str">
        <f t="shared" si="855"/>
        <v>Avg of 4 NM Projects</v>
      </c>
      <c r="H4199" s="15">
        <f t="shared" si="857"/>
        <v>20</v>
      </c>
      <c r="I4199" s="93">
        <v>-0.64</v>
      </c>
      <c r="J4199">
        <f t="shared" si="845"/>
        <v>-3.5955056179775282E-3</v>
      </c>
      <c r="K4199" s="4">
        <v>41.98</v>
      </c>
      <c r="L4199" s="4">
        <v>39.44</v>
      </c>
      <c r="M4199" s="16">
        <f t="shared" si="846"/>
        <v>-2.5241599999999999E-2</v>
      </c>
      <c r="N4199">
        <f t="shared" si="847"/>
        <v>0</v>
      </c>
      <c r="O4199">
        <f t="shared" si="848"/>
        <v>0</v>
      </c>
      <c r="P4199" s="63">
        <f t="shared" si="849"/>
        <v>0</v>
      </c>
    </row>
    <row r="4200" spans="1:18" x14ac:dyDescent="0.3">
      <c r="A4200">
        <f t="shared" si="850"/>
        <v>2019</v>
      </c>
      <c r="B4200">
        <f t="shared" si="851"/>
        <v>2</v>
      </c>
      <c r="C4200">
        <f t="shared" si="852"/>
        <v>22</v>
      </c>
      <c r="D4200">
        <f t="shared" si="853"/>
        <v>1</v>
      </c>
      <c r="E4200" t="str">
        <f t="shared" si="854"/>
        <v>OFF</v>
      </c>
      <c r="F4200" s="13">
        <f t="shared" si="856"/>
        <v>43518</v>
      </c>
      <c r="G4200" s="14" t="str">
        <f t="shared" si="855"/>
        <v>Avg of 4 NM Projects</v>
      </c>
      <c r="H4200" s="15">
        <f t="shared" si="857"/>
        <v>21</v>
      </c>
      <c r="I4200" s="93">
        <v>-0.64</v>
      </c>
      <c r="J4200">
        <f t="shared" si="845"/>
        <v>-3.5955056179775282E-3</v>
      </c>
      <c r="K4200" s="4">
        <v>38.6</v>
      </c>
      <c r="L4200" s="4">
        <v>35.69</v>
      </c>
      <c r="M4200" s="16">
        <f t="shared" si="846"/>
        <v>-2.28416E-2</v>
      </c>
      <c r="N4200">
        <f t="shared" si="847"/>
        <v>0</v>
      </c>
      <c r="O4200">
        <f t="shared" si="848"/>
        <v>0</v>
      </c>
      <c r="P4200" s="63">
        <f t="shared" si="849"/>
        <v>0</v>
      </c>
    </row>
    <row r="4201" spans="1:18" x14ac:dyDescent="0.3">
      <c r="A4201">
        <f t="shared" si="850"/>
        <v>2019</v>
      </c>
      <c r="B4201">
        <f t="shared" si="851"/>
        <v>2</v>
      </c>
      <c r="C4201">
        <f t="shared" si="852"/>
        <v>22</v>
      </c>
      <c r="D4201">
        <f t="shared" si="853"/>
        <v>1</v>
      </c>
      <c r="E4201" t="str">
        <f t="shared" si="854"/>
        <v>OFF</v>
      </c>
      <c r="F4201" s="13">
        <f t="shared" si="856"/>
        <v>43518</v>
      </c>
      <c r="G4201" s="14" t="str">
        <f t="shared" si="855"/>
        <v>Avg of 4 NM Projects</v>
      </c>
      <c r="H4201" s="15">
        <f t="shared" si="857"/>
        <v>22</v>
      </c>
      <c r="I4201" s="93">
        <v>-0.77</v>
      </c>
      <c r="J4201">
        <f t="shared" si="845"/>
        <v>-4.3258426966292134E-3</v>
      </c>
      <c r="K4201" s="4">
        <v>27.98</v>
      </c>
      <c r="L4201" s="4">
        <v>33.72</v>
      </c>
      <c r="M4201" s="16">
        <f t="shared" si="846"/>
        <v>-2.5964400000000002E-2</v>
      </c>
      <c r="N4201">
        <f t="shared" si="847"/>
        <v>0</v>
      </c>
      <c r="O4201">
        <f t="shared" si="848"/>
        <v>0</v>
      </c>
      <c r="P4201" s="63">
        <f t="shared" si="849"/>
        <v>0</v>
      </c>
    </row>
    <row r="4202" spans="1:18" x14ac:dyDescent="0.3">
      <c r="A4202">
        <f t="shared" si="850"/>
        <v>2019</v>
      </c>
      <c r="B4202">
        <f t="shared" si="851"/>
        <v>2</v>
      </c>
      <c r="C4202">
        <f t="shared" si="852"/>
        <v>22</v>
      </c>
      <c r="D4202">
        <f t="shared" si="853"/>
        <v>1</v>
      </c>
      <c r="E4202" t="str">
        <f t="shared" si="854"/>
        <v>OFF</v>
      </c>
      <c r="F4202" s="13">
        <f t="shared" si="856"/>
        <v>43518</v>
      </c>
      <c r="G4202" s="14" t="str">
        <f t="shared" si="855"/>
        <v>Avg of 4 NM Projects</v>
      </c>
      <c r="H4202" s="15">
        <f t="shared" si="857"/>
        <v>23</v>
      </c>
      <c r="I4202" s="93">
        <v>-0.77</v>
      </c>
      <c r="J4202">
        <f t="shared" si="845"/>
        <v>-4.3258426966292134E-3</v>
      </c>
      <c r="K4202" s="4">
        <v>28.09</v>
      </c>
      <c r="L4202" s="4">
        <v>21.72</v>
      </c>
      <c r="M4202" s="16">
        <f t="shared" si="846"/>
        <v>-1.67244E-2</v>
      </c>
      <c r="N4202">
        <f t="shared" si="847"/>
        <v>0</v>
      </c>
      <c r="O4202">
        <f t="shared" si="848"/>
        <v>0</v>
      </c>
      <c r="P4202" s="63">
        <f t="shared" si="849"/>
        <v>0</v>
      </c>
    </row>
    <row r="4203" spans="1:18" x14ac:dyDescent="0.3">
      <c r="A4203">
        <f t="shared" si="850"/>
        <v>2019</v>
      </c>
      <c r="B4203">
        <f t="shared" si="851"/>
        <v>2</v>
      </c>
      <c r="C4203">
        <f t="shared" si="852"/>
        <v>22</v>
      </c>
      <c r="D4203">
        <f t="shared" si="853"/>
        <v>1</v>
      </c>
      <c r="E4203" t="str">
        <f t="shared" si="854"/>
        <v>OFF</v>
      </c>
      <c r="F4203" s="13">
        <f t="shared" si="856"/>
        <v>43518</v>
      </c>
      <c r="G4203" s="14" t="str">
        <f t="shared" si="855"/>
        <v>Avg of 4 NM Projects</v>
      </c>
      <c r="H4203" s="15">
        <f t="shared" si="857"/>
        <v>24</v>
      </c>
      <c r="I4203" s="93">
        <v>-0.77</v>
      </c>
      <c r="J4203">
        <f t="shared" si="845"/>
        <v>-4.3258426966292134E-3</v>
      </c>
      <c r="K4203" s="4">
        <v>28.1</v>
      </c>
      <c r="L4203" s="4">
        <v>21.71</v>
      </c>
      <c r="M4203" s="16">
        <f t="shared" si="846"/>
        <v>-1.6716700000000001E-2</v>
      </c>
      <c r="N4203">
        <f t="shared" si="847"/>
        <v>0</v>
      </c>
      <c r="O4203">
        <f t="shared" si="848"/>
        <v>0</v>
      </c>
      <c r="P4203" s="63">
        <f t="shared" si="849"/>
        <v>0</v>
      </c>
    </row>
    <row r="4204" spans="1:18" x14ac:dyDescent="0.3">
      <c r="A4204">
        <f t="shared" si="850"/>
        <v>2019</v>
      </c>
      <c r="B4204">
        <f t="shared" si="851"/>
        <v>2</v>
      </c>
      <c r="C4204">
        <f t="shared" si="852"/>
        <v>23</v>
      </c>
      <c r="D4204">
        <f t="shared" si="853"/>
        <v>2</v>
      </c>
      <c r="E4204" t="str">
        <f t="shared" si="854"/>
        <v>OFF</v>
      </c>
      <c r="F4204" s="13">
        <f t="shared" si="856"/>
        <v>43519</v>
      </c>
      <c r="G4204" s="14" t="str">
        <f t="shared" si="855"/>
        <v>Avg of 4 NM Projects</v>
      </c>
      <c r="H4204" s="15">
        <f t="shared" si="857"/>
        <v>1</v>
      </c>
      <c r="I4204" s="93">
        <v>-0.9</v>
      </c>
      <c r="J4204">
        <f t="shared" si="845"/>
        <v>-5.0561797752808994E-3</v>
      </c>
      <c r="K4204" s="4">
        <v>26.55</v>
      </c>
      <c r="L4204" s="4">
        <v>23.63</v>
      </c>
      <c r="M4204" s="16">
        <f t="shared" si="846"/>
        <v>-2.1267000000000001E-2</v>
      </c>
      <c r="N4204">
        <f t="shared" si="847"/>
        <v>0</v>
      </c>
      <c r="O4204">
        <f t="shared" si="848"/>
        <v>0</v>
      </c>
      <c r="P4204" s="63">
        <f t="shared" si="849"/>
        <v>0</v>
      </c>
      <c r="Q4204" s="34"/>
      <c r="R4204" s="34"/>
    </row>
    <row r="4205" spans="1:18" x14ac:dyDescent="0.3">
      <c r="A4205">
        <f t="shared" si="850"/>
        <v>2019</v>
      </c>
      <c r="B4205">
        <f t="shared" si="851"/>
        <v>2</v>
      </c>
      <c r="C4205">
        <f t="shared" si="852"/>
        <v>23</v>
      </c>
      <c r="D4205">
        <f t="shared" si="853"/>
        <v>2</v>
      </c>
      <c r="E4205" t="str">
        <f t="shared" si="854"/>
        <v>OFF</v>
      </c>
      <c r="F4205" s="13">
        <f t="shared" si="856"/>
        <v>43519</v>
      </c>
      <c r="G4205" s="14" t="str">
        <f t="shared" si="855"/>
        <v>Avg of 4 NM Projects</v>
      </c>
      <c r="H4205" s="15">
        <f t="shared" si="857"/>
        <v>2</v>
      </c>
      <c r="I4205" s="93">
        <v>-0.9</v>
      </c>
      <c r="J4205">
        <f t="shared" si="845"/>
        <v>-5.0561797752808994E-3</v>
      </c>
      <c r="K4205" s="4">
        <v>26.72</v>
      </c>
      <c r="L4205" s="4">
        <v>25.97</v>
      </c>
      <c r="M4205" s="16">
        <f t="shared" si="846"/>
        <v>-2.3373000000000001E-2</v>
      </c>
      <c r="N4205">
        <f t="shared" si="847"/>
        <v>0</v>
      </c>
      <c r="O4205">
        <f t="shared" si="848"/>
        <v>0</v>
      </c>
      <c r="P4205" s="63">
        <f t="shared" si="849"/>
        <v>0</v>
      </c>
    </row>
    <row r="4206" spans="1:18" x14ac:dyDescent="0.3">
      <c r="A4206">
        <f t="shared" si="850"/>
        <v>2019</v>
      </c>
      <c r="B4206">
        <f t="shared" si="851"/>
        <v>2</v>
      </c>
      <c r="C4206">
        <f t="shared" si="852"/>
        <v>23</v>
      </c>
      <c r="D4206">
        <f t="shared" si="853"/>
        <v>2</v>
      </c>
      <c r="E4206" t="str">
        <f t="shared" si="854"/>
        <v>OFF</v>
      </c>
      <c r="F4206" s="13">
        <f t="shared" si="856"/>
        <v>43519</v>
      </c>
      <c r="G4206" s="14" t="str">
        <f t="shared" si="855"/>
        <v>Avg of 4 NM Projects</v>
      </c>
      <c r="H4206" s="15">
        <f t="shared" si="857"/>
        <v>3</v>
      </c>
      <c r="I4206" s="93">
        <v>-0.64</v>
      </c>
      <c r="J4206">
        <f t="shared" si="845"/>
        <v>-3.5955056179775282E-3</v>
      </c>
      <c r="K4206" s="4">
        <v>26.6</v>
      </c>
      <c r="L4206" s="4">
        <v>23.76</v>
      </c>
      <c r="M4206" s="16">
        <f t="shared" si="846"/>
        <v>-1.5206400000000002E-2</v>
      </c>
      <c r="N4206">
        <f t="shared" si="847"/>
        <v>0</v>
      </c>
      <c r="O4206">
        <f t="shared" si="848"/>
        <v>0</v>
      </c>
      <c r="P4206" s="63">
        <f t="shared" si="849"/>
        <v>0</v>
      </c>
    </row>
    <row r="4207" spans="1:18" x14ac:dyDescent="0.3">
      <c r="A4207">
        <f t="shared" si="850"/>
        <v>2019</v>
      </c>
      <c r="B4207">
        <f t="shared" si="851"/>
        <v>2</v>
      </c>
      <c r="C4207">
        <f t="shared" si="852"/>
        <v>23</v>
      </c>
      <c r="D4207">
        <f t="shared" si="853"/>
        <v>2</v>
      </c>
      <c r="E4207" t="str">
        <f t="shared" si="854"/>
        <v>OFF</v>
      </c>
      <c r="F4207" s="13">
        <f t="shared" si="856"/>
        <v>43519</v>
      </c>
      <c r="G4207" s="14" t="str">
        <f t="shared" si="855"/>
        <v>Avg of 4 NM Projects</v>
      </c>
      <c r="H4207" s="15">
        <f t="shared" si="857"/>
        <v>4</v>
      </c>
      <c r="I4207" s="93">
        <v>-0.64</v>
      </c>
      <c r="J4207">
        <f t="shared" si="845"/>
        <v>-3.5955056179775282E-3</v>
      </c>
      <c r="K4207" s="4">
        <v>26.64</v>
      </c>
      <c r="L4207" s="4">
        <v>21.65</v>
      </c>
      <c r="M4207" s="16">
        <f t="shared" si="846"/>
        <v>-1.3856E-2</v>
      </c>
      <c r="N4207">
        <f t="shared" si="847"/>
        <v>0</v>
      </c>
      <c r="O4207">
        <f t="shared" si="848"/>
        <v>0</v>
      </c>
      <c r="P4207" s="63">
        <f t="shared" si="849"/>
        <v>0</v>
      </c>
    </row>
    <row r="4208" spans="1:18" x14ac:dyDescent="0.3">
      <c r="A4208">
        <f t="shared" si="850"/>
        <v>2019</v>
      </c>
      <c r="B4208">
        <f t="shared" si="851"/>
        <v>2</v>
      </c>
      <c r="C4208">
        <f t="shared" si="852"/>
        <v>23</v>
      </c>
      <c r="D4208">
        <f t="shared" si="853"/>
        <v>2</v>
      </c>
      <c r="E4208" t="str">
        <f t="shared" si="854"/>
        <v>OFF</v>
      </c>
      <c r="F4208" s="13">
        <f t="shared" si="856"/>
        <v>43519</v>
      </c>
      <c r="G4208" s="14" t="str">
        <f t="shared" si="855"/>
        <v>Avg of 4 NM Projects</v>
      </c>
      <c r="H4208" s="15">
        <f t="shared" si="857"/>
        <v>5</v>
      </c>
      <c r="I4208" s="93">
        <v>-0.9</v>
      </c>
      <c r="J4208">
        <f t="shared" si="845"/>
        <v>-5.0561797752808994E-3</v>
      </c>
      <c r="K4208" s="4">
        <v>26.48</v>
      </c>
      <c r="L4208" s="4">
        <v>27.16</v>
      </c>
      <c r="M4208" s="16">
        <f t="shared" si="846"/>
        <v>-2.4444E-2</v>
      </c>
      <c r="N4208">
        <f t="shared" si="847"/>
        <v>0</v>
      </c>
      <c r="O4208">
        <f t="shared" si="848"/>
        <v>0</v>
      </c>
      <c r="P4208" s="63">
        <f t="shared" si="849"/>
        <v>0</v>
      </c>
    </row>
    <row r="4209" spans="1:16" x14ac:dyDescent="0.3">
      <c r="A4209">
        <f t="shared" si="850"/>
        <v>2019</v>
      </c>
      <c r="B4209">
        <f t="shared" si="851"/>
        <v>2</v>
      </c>
      <c r="C4209">
        <f t="shared" si="852"/>
        <v>23</v>
      </c>
      <c r="D4209">
        <f t="shared" si="853"/>
        <v>2</v>
      </c>
      <c r="E4209" t="str">
        <f t="shared" si="854"/>
        <v>OFF</v>
      </c>
      <c r="F4209" s="13">
        <f t="shared" si="856"/>
        <v>43519</v>
      </c>
      <c r="G4209" s="14" t="str">
        <f t="shared" si="855"/>
        <v>Avg of 4 NM Projects</v>
      </c>
      <c r="H4209" s="15">
        <f t="shared" si="857"/>
        <v>6</v>
      </c>
      <c r="I4209" s="93">
        <v>-0.64</v>
      </c>
      <c r="J4209">
        <f t="shared" si="845"/>
        <v>-3.5955056179775282E-3</v>
      </c>
      <c r="K4209" s="4">
        <v>27.14</v>
      </c>
      <c r="L4209" s="4">
        <v>26.8</v>
      </c>
      <c r="M4209" s="16">
        <f t="shared" si="846"/>
        <v>-1.7152000000000001E-2</v>
      </c>
      <c r="N4209">
        <f t="shared" si="847"/>
        <v>0</v>
      </c>
      <c r="O4209">
        <f t="shared" si="848"/>
        <v>0</v>
      </c>
      <c r="P4209" s="63">
        <f t="shared" si="849"/>
        <v>0</v>
      </c>
    </row>
    <row r="4210" spans="1:16" x14ac:dyDescent="0.3">
      <c r="A4210">
        <f t="shared" si="850"/>
        <v>2019</v>
      </c>
      <c r="B4210">
        <f t="shared" si="851"/>
        <v>2</v>
      </c>
      <c r="C4210">
        <f t="shared" si="852"/>
        <v>23</v>
      </c>
      <c r="D4210">
        <f t="shared" si="853"/>
        <v>2</v>
      </c>
      <c r="E4210" t="str">
        <f t="shared" si="854"/>
        <v>OFF</v>
      </c>
      <c r="F4210" s="13">
        <f t="shared" si="856"/>
        <v>43519</v>
      </c>
      <c r="G4210" s="14" t="str">
        <f t="shared" si="855"/>
        <v>Avg of 4 NM Projects</v>
      </c>
      <c r="H4210" s="15">
        <f t="shared" si="857"/>
        <v>7</v>
      </c>
      <c r="I4210" s="93">
        <v>-0.64</v>
      </c>
      <c r="J4210">
        <f t="shared" si="845"/>
        <v>-3.5955056179775282E-3</v>
      </c>
      <c r="K4210" s="4">
        <v>27.33</v>
      </c>
      <c r="L4210" s="4">
        <v>34.020000000000003</v>
      </c>
      <c r="M4210" s="16">
        <f t="shared" si="846"/>
        <v>-2.1772800000000005E-2</v>
      </c>
      <c r="N4210">
        <f t="shared" si="847"/>
        <v>0</v>
      </c>
      <c r="O4210">
        <f t="shared" si="848"/>
        <v>0</v>
      </c>
      <c r="P4210" s="63">
        <f t="shared" si="849"/>
        <v>0</v>
      </c>
    </row>
    <row r="4211" spans="1:16" x14ac:dyDescent="0.3">
      <c r="A4211">
        <f t="shared" si="850"/>
        <v>2019</v>
      </c>
      <c r="B4211">
        <f t="shared" si="851"/>
        <v>2</v>
      </c>
      <c r="C4211">
        <f t="shared" si="852"/>
        <v>23</v>
      </c>
      <c r="D4211">
        <f t="shared" si="853"/>
        <v>2</v>
      </c>
      <c r="E4211" t="str">
        <f t="shared" si="854"/>
        <v>ON</v>
      </c>
      <c r="F4211" s="13">
        <f t="shared" si="856"/>
        <v>43519</v>
      </c>
      <c r="G4211" s="14" t="str">
        <f t="shared" si="855"/>
        <v>Avg of 4 NM Projects</v>
      </c>
      <c r="H4211" s="15">
        <f t="shared" si="857"/>
        <v>8</v>
      </c>
      <c r="I4211" s="93">
        <v>11.775</v>
      </c>
      <c r="J4211">
        <f t="shared" si="845"/>
        <v>6.6151685393258428E-2</v>
      </c>
      <c r="K4211" s="4">
        <v>26.96</v>
      </c>
      <c r="L4211" s="4">
        <v>25.07</v>
      </c>
      <c r="M4211" s="16">
        <f t="shared" si="846"/>
        <v>0.29519925000000002</v>
      </c>
      <c r="N4211">
        <f t="shared" si="847"/>
        <v>0</v>
      </c>
      <c r="O4211">
        <f t="shared" si="848"/>
        <v>0</v>
      </c>
      <c r="P4211" s="63">
        <f t="shared" si="849"/>
        <v>0</v>
      </c>
    </row>
    <row r="4212" spans="1:16" x14ac:dyDescent="0.3">
      <c r="A4212">
        <f t="shared" si="850"/>
        <v>2019</v>
      </c>
      <c r="B4212">
        <f t="shared" si="851"/>
        <v>2</v>
      </c>
      <c r="C4212">
        <f t="shared" si="852"/>
        <v>23</v>
      </c>
      <c r="D4212">
        <f t="shared" si="853"/>
        <v>2</v>
      </c>
      <c r="E4212" t="str">
        <f t="shared" si="854"/>
        <v>ON</v>
      </c>
      <c r="F4212" s="13">
        <f t="shared" si="856"/>
        <v>43519</v>
      </c>
      <c r="G4212" s="14" t="str">
        <f t="shared" si="855"/>
        <v>Avg of 4 NM Projects</v>
      </c>
      <c r="H4212" s="15">
        <f t="shared" si="857"/>
        <v>9</v>
      </c>
      <c r="I4212" s="93">
        <v>33.92</v>
      </c>
      <c r="J4212">
        <f t="shared" si="845"/>
        <v>0.19056179775280899</v>
      </c>
      <c r="K4212" s="4">
        <v>29.29</v>
      </c>
      <c r="L4212" s="4">
        <v>22.21</v>
      </c>
      <c r="M4212" s="16">
        <f t="shared" si="846"/>
        <v>0.75336320000000012</v>
      </c>
      <c r="N4212">
        <f t="shared" si="847"/>
        <v>0</v>
      </c>
      <c r="O4212">
        <f t="shared" si="848"/>
        <v>0</v>
      </c>
      <c r="P4212" s="63">
        <f t="shared" si="849"/>
        <v>0</v>
      </c>
    </row>
    <row r="4213" spans="1:16" x14ac:dyDescent="0.3">
      <c r="A4213">
        <f t="shared" si="850"/>
        <v>2019</v>
      </c>
      <c r="B4213">
        <f t="shared" si="851"/>
        <v>2</v>
      </c>
      <c r="C4213">
        <f t="shared" si="852"/>
        <v>23</v>
      </c>
      <c r="D4213">
        <f t="shared" si="853"/>
        <v>2</v>
      </c>
      <c r="E4213" t="str">
        <f t="shared" si="854"/>
        <v>ON</v>
      </c>
      <c r="F4213" s="13">
        <f t="shared" si="856"/>
        <v>43519</v>
      </c>
      <c r="G4213" s="14" t="str">
        <f t="shared" si="855"/>
        <v>Avg of 4 NM Projects</v>
      </c>
      <c r="H4213" s="15">
        <f t="shared" si="857"/>
        <v>10</v>
      </c>
      <c r="I4213" s="93">
        <v>47.74</v>
      </c>
      <c r="J4213">
        <f t="shared" si="845"/>
        <v>0.26820224719101127</v>
      </c>
      <c r="K4213" s="4">
        <v>33.4</v>
      </c>
      <c r="L4213" s="4">
        <v>20.36</v>
      </c>
      <c r="M4213" s="16">
        <f t="shared" si="846"/>
        <v>0.97198640000000003</v>
      </c>
      <c r="N4213">
        <f t="shared" si="847"/>
        <v>0</v>
      </c>
      <c r="O4213">
        <f t="shared" si="848"/>
        <v>0</v>
      </c>
      <c r="P4213" s="63">
        <f t="shared" si="849"/>
        <v>0</v>
      </c>
    </row>
    <row r="4214" spans="1:16" x14ac:dyDescent="0.3">
      <c r="A4214">
        <f t="shared" si="850"/>
        <v>2019</v>
      </c>
      <c r="B4214">
        <f t="shared" si="851"/>
        <v>2</v>
      </c>
      <c r="C4214">
        <f t="shared" si="852"/>
        <v>23</v>
      </c>
      <c r="D4214">
        <f t="shared" si="853"/>
        <v>2</v>
      </c>
      <c r="E4214" t="str">
        <f t="shared" si="854"/>
        <v>ON</v>
      </c>
      <c r="F4214" s="13">
        <f t="shared" si="856"/>
        <v>43519</v>
      </c>
      <c r="G4214" s="14" t="str">
        <f t="shared" si="855"/>
        <v>Avg of 4 NM Projects</v>
      </c>
      <c r="H4214" s="15">
        <f t="shared" si="857"/>
        <v>11</v>
      </c>
      <c r="I4214" s="93">
        <v>50.045000000000002</v>
      </c>
      <c r="J4214">
        <f t="shared" si="845"/>
        <v>0.28115168539325841</v>
      </c>
      <c r="K4214" s="4">
        <v>39.28</v>
      </c>
      <c r="L4214" s="4">
        <v>20.21</v>
      </c>
      <c r="M4214" s="16">
        <f t="shared" si="846"/>
        <v>1.0114094500000002</v>
      </c>
      <c r="N4214">
        <f t="shared" si="847"/>
        <v>0</v>
      </c>
      <c r="O4214">
        <f t="shared" si="848"/>
        <v>0</v>
      </c>
      <c r="P4214" s="63">
        <f t="shared" si="849"/>
        <v>0</v>
      </c>
    </row>
    <row r="4215" spans="1:16" x14ac:dyDescent="0.3">
      <c r="A4215">
        <f t="shared" si="850"/>
        <v>2019</v>
      </c>
      <c r="B4215">
        <f t="shared" si="851"/>
        <v>2</v>
      </c>
      <c r="C4215">
        <f t="shared" si="852"/>
        <v>23</v>
      </c>
      <c r="D4215">
        <f t="shared" si="853"/>
        <v>2</v>
      </c>
      <c r="E4215" t="str">
        <f t="shared" si="854"/>
        <v>ON</v>
      </c>
      <c r="F4215" s="13">
        <f t="shared" si="856"/>
        <v>43519</v>
      </c>
      <c r="G4215" s="14" t="str">
        <f t="shared" si="855"/>
        <v>Avg of 4 NM Projects</v>
      </c>
      <c r="H4215" s="15">
        <f t="shared" si="857"/>
        <v>12</v>
      </c>
      <c r="I4215" s="93">
        <v>54.01</v>
      </c>
      <c r="J4215">
        <f t="shared" si="845"/>
        <v>0.30342696629213484</v>
      </c>
      <c r="K4215" s="4">
        <v>34.76</v>
      </c>
      <c r="L4215" s="4">
        <v>20.55</v>
      </c>
      <c r="M4215" s="16">
        <f t="shared" si="846"/>
        <v>1.1099055</v>
      </c>
      <c r="N4215">
        <f t="shared" si="847"/>
        <v>0</v>
      </c>
      <c r="O4215">
        <f t="shared" si="848"/>
        <v>0</v>
      </c>
      <c r="P4215" s="63">
        <f t="shared" si="849"/>
        <v>0</v>
      </c>
    </row>
    <row r="4216" spans="1:16" x14ac:dyDescent="0.3">
      <c r="A4216">
        <f t="shared" si="850"/>
        <v>2019</v>
      </c>
      <c r="B4216">
        <f t="shared" si="851"/>
        <v>2</v>
      </c>
      <c r="C4216">
        <f t="shared" si="852"/>
        <v>23</v>
      </c>
      <c r="D4216">
        <f t="shared" si="853"/>
        <v>2</v>
      </c>
      <c r="E4216" t="str">
        <f t="shared" si="854"/>
        <v>ON</v>
      </c>
      <c r="F4216" s="13">
        <f t="shared" si="856"/>
        <v>43519</v>
      </c>
      <c r="G4216" s="14" t="str">
        <f t="shared" si="855"/>
        <v>Avg of 4 NM Projects</v>
      </c>
      <c r="H4216" s="15">
        <f t="shared" si="857"/>
        <v>13</v>
      </c>
      <c r="I4216" s="93">
        <v>57.214999999999996</v>
      </c>
      <c r="J4216">
        <f t="shared" si="845"/>
        <v>0.32143258426966292</v>
      </c>
      <c r="K4216" s="4">
        <v>29.76</v>
      </c>
      <c r="L4216" s="4">
        <v>20.71</v>
      </c>
      <c r="M4216" s="16">
        <f t="shared" si="846"/>
        <v>1.1849226500000001</v>
      </c>
      <c r="N4216">
        <f t="shared" si="847"/>
        <v>0</v>
      </c>
      <c r="O4216">
        <f t="shared" si="848"/>
        <v>0</v>
      </c>
      <c r="P4216" s="63">
        <f t="shared" si="849"/>
        <v>0</v>
      </c>
    </row>
    <row r="4217" spans="1:16" x14ac:dyDescent="0.3">
      <c r="A4217">
        <f t="shared" si="850"/>
        <v>2019</v>
      </c>
      <c r="B4217">
        <f t="shared" si="851"/>
        <v>2</v>
      </c>
      <c r="C4217">
        <f t="shared" si="852"/>
        <v>23</v>
      </c>
      <c r="D4217">
        <f t="shared" si="853"/>
        <v>2</v>
      </c>
      <c r="E4217" t="str">
        <f t="shared" si="854"/>
        <v>ON</v>
      </c>
      <c r="F4217" s="13">
        <f t="shared" si="856"/>
        <v>43519</v>
      </c>
      <c r="G4217" s="14" t="str">
        <f t="shared" si="855"/>
        <v>Avg of 4 NM Projects</v>
      </c>
      <c r="H4217" s="15">
        <f t="shared" si="857"/>
        <v>14</v>
      </c>
      <c r="I4217" s="93">
        <v>52.35</v>
      </c>
      <c r="J4217">
        <f t="shared" si="845"/>
        <v>0.29410112359550561</v>
      </c>
      <c r="K4217" s="4">
        <v>26.65</v>
      </c>
      <c r="L4217" s="4">
        <v>20.71</v>
      </c>
      <c r="M4217" s="16">
        <f t="shared" si="846"/>
        <v>1.0841685000000001</v>
      </c>
      <c r="N4217">
        <f t="shared" si="847"/>
        <v>0</v>
      </c>
      <c r="O4217">
        <f t="shared" si="848"/>
        <v>0</v>
      </c>
      <c r="P4217" s="63">
        <f t="shared" si="849"/>
        <v>0</v>
      </c>
    </row>
    <row r="4218" spans="1:16" x14ac:dyDescent="0.3">
      <c r="A4218">
        <f t="shared" si="850"/>
        <v>2019</v>
      </c>
      <c r="B4218">
        <f t="shared" si="851"/>
        <v>2</v>
      </c>
      <c r="C4218">
        <f t="shared" si="852"/>
        <v>23</v>
      </c>
      <c r="D4218">
        <f t="shared" si="853"/>
        <v>2</v>
      </c>
      <c r="E4218" t="str">
        <f t="shared" si="854"/>
        <v>ON</v>
      </c>
      <c r="F4218" s="13">
        <f t="shared" si="856"/>
        <v>43519</v>
      </c>
      <c r="G4218" s="14" t="str">
        <f t="shared" si="855"/>
        <v>Avg of 4 NM Projects</v>
      </c>
      <c r="H4218" s="15">
        <f t="shared" si="857"/>
        <v>15</v>
      </c>
      <c r="I4218" s="93">
        <v>38.400000000000006</v>
      </c>
      <c r="J4218">
        <f t="shared" si="845"/>
        <v>0.21573033707865172</v>
      </c>
      <c r="K4218" s="4">
        <v>25.42</v>
      </c>
      <c r="L4218" s="4">
        <v>21.06</v>
      </c>
      <c r="M4218" s="16">
        <f t="shared" si="846"/>
        <v>0.80870400000000009</v>
      </c>
      <c r="N4218">
        <f t="shared" si="847"/>
        <v>0</v>
      </c>
      <c r="O4218">
        <f t="shared" si="848"/>
        <v>0</v>
      </c>
      <c r="P4218" s="63">
        <f t="shared" si="849"/>
        <v>0</v>
      </c>
    </row>
    <row r="4219" spans="1:16" x14ac:dyDescent="0.3">
      <c r="A4219">
        <f t="shared" si="850"/>
        <v>2019</v>
      </c>
      <c r="B4219">
        <f t="shared" si="851"/>
        <v>2</v>
      </c>
      <c r="C4219">
        <f t="shared" si="852"/>
        <v>23</v>
      </c>
      <c r="D4219">
        <f t="shared" si="853"/>
        <v>2</v>
      </c>
      <c r="E4219" t="str">
        <f t="shared" si="854"/>
        <v>ON</v>
      </c>
      <c r="F4219" s="13">
        <f t="shared" si="856"/>
        <v>43519</v>
      </c>
      <c r="G4219" s="14" t="str">
        <f t="shared" si="855"/>
        <v>Avg of 4 NM Projects</v>
      </c>
      <c r="H4219" s="15">
        <f t="shared" si="857"/>
        <v>16</v>
      </c>
      <c r="I4219" s="93">
        <v>27.009999999999998</v>
      </c>
      <c r="J4219">
        <f t="shared" si="845"/>
        <v>0.15174157303370786</v>
      </c>
      <c r="K4219" s="4">
        <v>29.75</v>
      </c>
      <c r="L4219" s="4">
        <v>30.2</v>
      </c>
      <c r="M4219" s="16">
        <f t="shared" si="846"/>
        <v>0.81570199999999993</v>
      </c>
      <c r="N4219">
        <f t="shared" si="847"/>
        <v>0</v>
      </c>
      <c r="O4219">
        <f t="shared" si="848"/>
        <v>0</v>
      </c>
      <c r="P4219" s="63">
        <f t="shared" si="849"/>
        <v>0</v>
      </c>
    </row>
    <row r="4220" spans="1:16" x14ac:dyDescent="0.3">
      <c r="A4220">
        <f t="shared" si="850"/>
        <v>2019</v>
      </c>
      <c r="B4220">
        <f t="shared" si="851"/>
        <v>2</v>
      </c>
      <c r="C4220">
        <f t="shared" si="852"/>
        <v>23</v>
      </c>
      <c r="D4220">
        <f t="shared" si="853"/>
        <v>2</v>
      </c>
      <c r="E4220" t="str">
        <f t="shared" si="854"/>
        <v>ON</v>
      </c>
      <c r="F4220" s="13">
        <f t="shared" si="856"/>
        <v>43519</v>
      </c>
      <c r="G4220" s="14" t="str">
        <f t="shared" si="855"/>
        <v>Avg of 4 NM Projects</v>
      </c>
      <c r="H4220" s="15">
        <f t="shared" si="857"/>
        <v>17</v>
      </c>
      <c r="I4220" s="93">
        <v>9.8549999999999986</v>
      </c>
      <c r="J4220">
        <f t="shared" si="845"/>
        <v>5.5365168539325833E-2</v>
      </c>
      <c r="K4220" s="4">
        <v>30.86</v>
      </c>
      <c r="L4220" s="4">
        <v>35.78</v>
      </c>
      <c r="M4220" s="16">
        <f t="shared" si="846"/>
        <v>0.35261189999999992</v>
      </c>
      <c r="N4220">
        <f t="shared" si="847"/>
        <v>0</v>
      </c>
      <c r="O4220">
        <f t="shared" si="848"/>
        <v>0</v>
      </c>
      <c r="P4220" s="63">
        <f t="shared" si="849"/>
        <v>0</v>
      </c>
    </row>
    <row r="4221" spans="1:16" x14ac:dyDescent="0.3">
      <c r="A4221">
        <f t="shared" si="850"/>
        <v>2019</v>
      </c>
      <c r="B4221">
        <f t="shared" si="851"/>
        <v>2</v>
      </c>
      <c r="C4221">
        <f t="shared" si="852"/>
        <v>23</v>
      </c>
      <c r="D4221">
        <f t="shared" si="853"/>
        <v>2</v>
      </c>
      <c r="E4221" t="str">
        <f t="shared" si="854"/>
        <v>ON</v>
      </c>
      <c r="F4221" s="13">
        <f t="shared" si="856"/>
        <v>43519</v>
      </c>
      <c r="G4221" s="14" t="str">
        <f t="shared" si="855"/>
        <v>Avg of 4 NM Projects</v>
      </c>
      <c r="H4221" s="15">
        <f t="shared" si="857"/>
        <v>18</v>
      </c>
      <c r="I4221" s="93">
        <v>-0.13</v>
      </c>
      <c r="J4221">
        <f t="shared" si="845"/>
        <v>-7.3033707865168538E-4</v>
      </c>
      <c r="K4221" s="4">
        <v>46.2</v>
      </c>
      <c r="L4221" s="4">
        <v>34.54</v>
      </c>
      <c r="M4221" s="16">
        <f t="shared" si="846"/>
        <v>-4.4901999999999997E-3</v>
      </c>
      <c r="N4221">
        <f t="shared" si="847"/>
        <v>0</v>
      </c>
      <c r="O4221">
        <f t="shared" si="848"/>
        <v>0</v>
      </c>
      <c r="P4221" s="63">
        <f t="shared" si="849"/>
        <v>0</v>
      </c>
    </row>
    <row r="4222" spans="1:16" x14ac:dyDescent="0.3">
      <c r="A4222">
        <f t="shared" si="850"/>
        <v>2019</v>
      </c>
      <c r="B4222">
        <f t="shared" si="851"/>
        <v>2</v>
      </c>
      <c r="C4222">
        <f t="shared" si="852"/>
        <v>23</v>
      </c>
      <c r="D4222">
        <f t="shared" si="853"/>
        <v>2</v>
      </c>
      <c r="E4222" t="str">
        <f t="shared" si="854"/>
        <v>ON</v>
      </c>
      <c r="F4222" s="13">
        <f t="shared" si="856"/>
        <v>43519</v>
      </c>
      <c r="G4222" s="14" t="str">
        <f t="shared" si="855"/>
        <v>Avg of 4 NM Projects</v>
      </c>
      <c r="H4222" s="15">
        <f t="shared" si="857"/>
        <v>19</v>
      </c>
      <c r="I4222" s="93">
        <v>-0.13</v>
      </c>
      <c r="J4222">
        <f t="shared" si="845"/>
        <v>-7.3033707865168538E-4</v>
      </c>
      <c r="K4222" s="4">
        <v>47.23</v>
      </c>
      <c r="L4222" s="4">
        <v>45.71</v>
      </c>
      <c r="M4222" s="16">
        <f t="shared" si="846"/>
        <v>-5.9423000000000002E-3</v>
      </c>
      <c r="N4222">
        <f t="shared" si="847"/>
        <v>0</v>
      </c>
      <c r="O4222">
        <f t="shared" si="848"/>
        <v>0</v>
      </c>
      <c r="P4222" s="63">
        <f t="shared" si="849"/>
        <v>0</v>
      </c>
    </row>
    <row r="4223" spans="1:16" x14ac:dyDescent="0.3">
      <c r="A4223">
        <f t="shared" si="850"/>
        <v>2019</v>
      </c>
      <c r="B4223">
        <f t="shared" si="851"/>
        <v>2</v>
      </c>
      <c r="C4223">
        <f t="shared" si="852"/>
        <v>23</v>
      </c>
      <c r="D4223">
        <f t="shared" si="853"/>
        <v>2</v>
      </c>
      <c r="E4223" t="str">
        <f t="shared" si="854"/>
        <v>ON</v>
      </c>
      <c r="F4223" s="13">
        <f t="shared" si="856"/>
        <v>43519</v>
      </c>
      <c r="G4223" s="14" t="str">
        <f t="shared" si="855"/>
        <v>Avg of 4 NM Projects</v>
      </c>
      <c r="H4223" s="15">
        <f t="shared" si="857"/>
        <v>20</v>
      </c>
      <c r="I4223" s="93">
        <v>0</v>
      </c>
      <c r="J4223">
        <f t="shared" si="845"/>
        <v>0</v>
      </c>
      <c r="K4223" s="4">
        <v>39.18</v>
      </c>
      <c r="L4223" s="4">
        <v>44.76</v>
      </c>
      <c r="M4223" s="16">
        <f t="shared" si="846"/>
        <v>0</v>
      </c>
      <c r="N4223">
        <f t="shared" si="847"/>
        <v>1</v>
      </c>
      <c r="O4223">
        <f t="shared" si="848"/>
        <v>0</v>
      </c>
      <c r="P4223" s="63">
        <f t="shared" si="849"/>
        <v>0</v>
      </c>
    </row>
    <row r="4224" spans="1:16" x14ac:dyDescent="0.3">
      <c r="A4224">
        <f t="shared" si="850"/>
        <v>2019</v>
      </c>
      <c r="B4224">
        <f t="shared" si="851"/>
        <v>2</v>
      </c>
      <c r="C4224">
        <f t="shared" si="852"/>
        <v>23</v>
      </c>
      <c r="D4224">
        <f t="shared" si="853"/>
        <v>2</v>
      </c>
      <c r="E4224" t="str">
        <f t="shared" si="854"/>
        <v>ON</v>
      </c>
      <c r="F4224" s="13">
        <f t="shared" si="856"/>
        <v>43519</v>
      </c>
      <c r="G4224" s="14" t="str">
        <f t="shared" si="855"/>
        <v>Avg of 4 NM Projects</v>
      </c>
      <c r="H4224" s="15">
        <f t="shared" si="857"/>
        <v>21</v>
      </c>
      <c r="I4224" s="93">
        <v>-0.13</v>
      </c>
      <c r="J4224">
        <f t="shared" si="845"/>
        <v>-7.3033707865168538E-4</v>
      </c>
      <c r="K4224" s="4">
        <v>39.11</v>
      </c>
      <c r="L4224" s="4">
        <v>40.159999999999997</v>
      </c>
      <c r="M4224" s="16">
        <f t="shared" si="846"/>
        <v>-5.2207999999999994E-3</v>
      </c>
      <c r="N4224">
        <f t="shared" si="847"/>
        <v>0</v>
      </c>
      <c r="O4224">
        <f t="shared" si="848"/>
        <v>0</v>
      </c>
      <c r="P4224" s="63">
        <f t="shared" si="849"/>
        <v>0</v>
      </c>
    </row>
    <row r="4225" spans="1:18" x14ac:dyDescent="0.3">
      <c r="A4225">
        <f t="shared" si="850"/>
        <v>2019</v>
      </c>
      <c r="B4225">
        <f t="shared" si="851"/>
        <v>2</v>
      </c>
      <c r="C4225">
        <f t="shared" si="852"/>
        <v>23</v>
      </c>
      <c r="D4225">
        <f t="shared" si="853"/>
        <v>2</v>
      </c>
      <c r="E4225" t="str">
        <f t="shared" si="854"/>
        <v>ON</v>
      </c>
      <c r="F4225" s="13">
        <f t="shared" si="856"/>
        <v>43519</v>
      </c>
      <c r="G4225" s="14" t="str">
        <f t="shared" si="855"/>
        <v>Avg of 4 NM Projects</v>
      </c>
      <c r="H4225" s="15">
        <f t="shared" si="857"/>
        <v>22</v>
      </c>
      <c r="I4225" s="93">
        <v>-0.13</v>
      </c>
      <c r="J4225">
        <f t="shared" si="845"/>
        <v>-7.3033707865168538E-4</v>
      </c>
      <c r="K4225" s="4">
        <v>34.020000000000003</v>
      </c>
      <c r="L4225" s="4">
        <v>35</v>
      </c>
      <c r="M4225" s="16">
        <f t="shared" si="846"/>
        <v>-4.5500000000000002E-3</v>
      </c>
      <c r="N4225">
        <f t="shared" si="847"/>
        <v>0</v>
      </c>
      <c r="O4225">
        <f t="shared" si="848"/>
        <v>0</v>
      </c>
      <c r="P4225" s="63">
        <f t="shared" si="849"/>
        <v>0</v>
      </c>
    </row>
    <row r="4226" spans="1:18" x14ac:dyDescent="0.3">
      <c r="A4226">
        <f t="shared" si="850"/>
        <v>2019</v>
      </c>
      <c r="B4226">
        <f t="shared" si="851"/>
        <v>2</v>
      </c>
      <c r="C4226">
        <f t="shared" si="852"/>
        <v>23</v>
      </c>
      <c r="D4226">
        <f t="shared" si="853"/>
        <v>2</v>
      </c>
      <c r="E4226" t="str">
        <f t="shared" si="854"/>
        <v>ON</v>
      </c>
      <c r="F4226" s="13">
        <f t="shared" si="856"/>
        <v>43519</v>
      </c>
      <c r="G4226" s="14" t="str">
        <f t="shared" si="855"/>
        <v>Avg of 4 NM Projects</v>
      </c>
      <c r="H4226" s="15">
        <f t="shared" si="857"/>
        <v>23</v>
      </c>
      <c r="I4226" s="93">
        <v>-0.26</v>
      </c>
      <c r="J4226">
        <f t="shared" si="845"/>
        <v>-1.4606741573033708E-3</v>
      </c>
      <c r="K4226" s="4">
        <v>30.2</v>
      </c>
      <c r="L4226" s="4">
        <v>31.62</v>
      </c>
      <c r="M4226" s="16">
        <f t="shared" si="846"/>
        <v>-8.2212000000000014E-3</v>
      </c>
      <c r="N4226">
        <f t="shared" si="847"/>
        <v>0</v>
      </c>
      <c r="O4226">
        <f t="shared" si="848"/>
        <v>0</v>
      </c>
      <c r="P4226" s="63">
        <f t="shared" si="849"/>
        <v>0</v>
      </c>
    </row>
    <row r="4227" spans="1:18" x14ac:dyDescent="0.3">
      <c r="A4227">
        <f t="shared" si="850"/>
        <v>2019</v>
      </c>
      <c r="B4227">
        <f t="shared" si="851"/>
        <v>2</v>
      </c>
      <c r="C4227">
        <f t="shared" si="852"/>
        <v>23</v>
      </c>
      <c r="D4227">
        <f t="shared" si="853"/>
        <v>2</v>
      </c>
      <c r="E4227" t="str">
        <f t="shared" si="854"/>
        <v>OFF</v>
      </c>
      <c r="F4227" s="13">
        <f t="shared" si="856"/>
        <v>43519</v>
      </c>
      <c r="G4227" s="14" t="str">
        <f t="shared" si="855"/>
        <v>Avg of 4 NM Projects</v>
      </c>
      <c r="H4227" s="15">
        <f t="shared" si="857"/>
        <v>24</v>
      </c>
      <c r="I4227" s="93">
        <v>-0.13</v>
      </c>
      <c r="J4227">
        <f t="shared" si="845"/>
        <v>-7.3033707865168538E-4</v>
      </c>
      <c r="K4227" s="4">
        <v>29.91</v>
      </c>
      <c r="L4227" s="4">
        <v>28.11</v>
      </c>
      <c r="M4227" s="16">
        <f t="shared" si="846"/>
        <v>-3.6543000000000001E-3</v>
      </c>
      <c r="N4227">
        <f t="shared" si="847"/>
        <v>0</v>
      </c>
      <c r="O4227">
        <f t="shared" si="848"/>
        <v>0</v>
      </c>
      <c r="P4227" s="63">
        <f t="shared" si="849"/>
        <v>0</v>
      </c>
    </row>
    <row r="4228" spans="1:18" x14ac:dyDescent="0.3">
      <c r="A4228">
        <f t="shared" si="850"/>
        <v>2019</v>
      </c>
      <c r="B4228">
        <f t="shared" si="851"/>
        <v>2</v>
      </c>
      <c r="C4228">
        <f t="shared" si="852"/>
        <v>24</v>
      </c>
      <c r="D4228">
        <f t="shared" si="853"/>
        <v>3</v>
      </c>
      <c r="E4228" t="str">
        <f t="shared" si="854"/>
        <v>OFF</v>
      </c>
      <c r="F4228" s="13">
        <f t="shared" si="856"/>
        <v>43520</v>
      </c>
      <c r="G4228" s="14" t="str">
        <f t="shared" si="855"/>
        <v>Avg of 4 NM Projects</v>
      </c>
      <c r="H4228" s="15">
        <f t="shared" si="857"/>
        <v>1</v>
      </c>
      <c r="I4228" s="93">
        <v>0</v>
      </c>
      <c r="J4228">
        <f t="shared" ref="J4228:J4291" si="858">+I4228/$I$1</f>
        <v>0</v>
      </c>
      <c r="K4228" s="4">
        <v>26.64</v>
      </c>
      <c r="L4228" s="4">
        <v>33.020000000000003</v>
      </c>
      <c r="M4228" s="16">
        <f t="shared" ref="M4228:M4291" si="859">+L4228*I4228/1000</f>
        <v>0</v>
      </c>
      <c r="N4228">
        <f t="shared" ref="N4228:N4291" si="860">+IF(I4228=0,1,0)</f>
        <v>1</v>
      </c>
      <c r="O4228">
        <f t="shared" ref="O4228:O4291" si="861">+IF(I4228&gt;=0.5*$I$1,1,0)</f>
        <v>0</v>
      </c>
      <c r="P4228" s="63">
        <f t="shared" ref="P4228:P4291" si="862">+IF(I4228&gt;MAX(I$3652:I$5859),1,0)</f>
        <v>0</v>
      </c>
      <c r="Q4228" s="34"/>
      <c r="R4228" s="34"/>
    </row>
    <row r="4229" spans="1:18" x14ac:dyDescent="0.3">
      <c r="A4229">
        <f t="shared" ref="A4229:A4292" si="863">YEAR(F4229)</f>
        <v>2019</v>
      </c>
      <c r="B4229">
        <f t="shared" ref="B4229:B4292" si="864">+MONTH(F4229)</f>
        <v>2</v>
      </c>
      <c r="C4229">
        <f t="shared" ref="C4229:C4292" si="865">+DAY(F4229)</f>
        <v>24</v>
      </c>
      <c r="D4229">
        <f t="shared" ref="D4229:D4292" si="866">WEEKDAY(C4229)</f>
        <v>3</v>
      </c>
      <c r="E4229" t="str">
        <f t="shared" ref="E4229:E4292" si="867">IF(OR(D4229=1,D4229=7,H4229=1,H4229=2,H4229=3,H4229=4,H4229=5,H4229=6,H4229=7,H4229=24),"OFF","ON")</f>
        <v>OFF</v>
      </c>
      <c r="F4229" s="13">
        <f t="shared" si="856"/>
        <v>43520</v>
      </c>
      <c r="G4229" s="14" t="str">
        <f t="shared" si="855"/>
        <v>Avg of 4 NM Projects</v>
      </c>
      <c r="H4229" s="15">
        <f t="shared" si="857"/>
        <v>2</v>
      </c>
      <c r="I4229" s="93">
        <v>-0.26</v>
      </c>
      <c r="J4229">
        <f t="shared" si="858"/>
        <v>-1.4606741573033708E-3</v>
      </c>
      <c r="K4229" s="4">
        <v>21.52</v>
      </c>
      <c r="L4229" s="4">
        <v>21.3</v>
      </c>
      <c r="M4229" s="16">
        <f t="shared" si="859"/>
        <v>-5.5380000000000004E-3</v>
      </c>
      <c r="N4229">
        <f t="shared" si="860"/>
        <v>0</v>
      </c>
      <c r="O4229">
        <f t="shared" si="861"/>
        <v>0</v>
      </c>
      <c r="P4229" s="63">
        <f t="shared" si="862"/>
        <v>0</v>
      </c>
    </row>
    <row r="4230" spans="1:18" x14ac:dyDescent="0.3">
      <c r="A4230">
        <f t="shared" si="863"/>
        <v>2019</v>
      </c>
      <c r="B4230">
        <f t="shared" si="864"/>
        <v>2</v>
      </c>
      <c r="C4230">
        <f t="shared" si="865"/>
        <v>24</v>
      </c>
      <c r="D4230">
        <f t="shared" si="866"/>
        <v>3</v>
      </c>
      <c r="E4230" t="str">
        <f t="shared" si="867"/>
        <v>OFF</v>
      </c>
      <c r="F4230" s="13">
        <f t="shared" si="856"/>
        <v>43520</v>
      </c>
      <c r="G4230" s="14" t="str">
        <f t="shared" ref="G4230:G4293" si="868">+G4229</f>
        <v>Avg of 4 NM Projects</v>
      </c>
      <c r="H4230" s="15">
        <f t="shared" si="857"/>
        <v>3</v>
      </c>
      <c r="I4230" s="93">
        <v>-0.26</v>
      </c>
      <c r="J4230">
        <f t="shared" si="858"/>
        <v>-1.4606741573033708E-3</v>
      </c>
      <c r="K4230" s="4">
        <v>24.52</v>
      </c>
      <c r="L4230" s="4">
        <v>22.99</v>
      </c>
      <c r="M4230" s="16">
        <f t="shared" si="859"/>
        <v>-5.977399999999999E-3</v>
      </c>
      <c r="N4230">
        <f t="shared" si="860"/>
        <v>0</v>
      </c>
      <c r="O4230">
        <f t="shared" si="861"/>
        <v>0</v>
      </c>
      <c r="P4230" s="63">
        <f t="shared" si="862"/>
        <v>0</v>
      </c>
    </row>
    <row r="4231" spans="1:18" x14ac:dyDescent="0.3">
      <c r="A4231">
        <f t="shared" si="863"/>
        <v>2019</v>
      </c>
      <c r="B4231">
        <f t="shared" si="864"/>
        <v>2</v>
      </c>
      <c r="C4231">
        <f t="shared" si="865"/>
        <v>24</v>
      </c>
      <c r="D4231">
        <f t="shared" si="866"/>
        <v>3</v>
      </c>
      <c r="E4231" t="str">
        <f t="shared" si="867"/>
        <v>OFF</v>
      </c>
      <c r="F4231" s="13">
        <f t="shared" si="856"/>
        <v>43520</v>
      </c>
      <c r="G4231" s="14" t="str">
        <f t="shared" si="868"/>
        <v>Avg of 4 NM Projects</v>
      </c>
      <c r="H4231" s="15">
        <f t="shared" si="857"/>
        <v>4</v>
      </c>
      <c r="I4231" s="93">
        <v>0</v>
      </c>
      <c r="J4231">
        <f t="shared" si="858"/>
        <v>0</v>
      </c>
      <c r="K4231" s="4">
        <v>20.7</v>
      </c>
      <c r="L4231" s="4">
        <v>22.99</v>
      </c>
      <c r="M4231" s="16">
        <f t="shared" si="859"/>
        <v>0</v>
      </c>
      <c r="N4231">
        <f t="shared" si="860"/>
        <v>1</v>
      </c>
      <c r="O4231">
        <f t="shared" si="861"/>
        <v>0</v>
      </c>
      <c r="P4231" s="63">
        <f t="shared" si="862"/>
        <v>0</v>
      </c>
    </row>
    <row r="4232" spans="1:18" x14ac:dyDescent="0.3">
      <c r="A4232">
        <f t="shared" si="863"/>
        <v>2019</v>
      </c>
      <c r="B4232">
        <f t="shared" si="864"/>
        <v>2</v>
      </c>
      <c r="C4232">
        <f t="shared" si="865"/>
        <v>24</v>
      </c>
      <c r="D4232">
        <f t="shared" si="866"/>
        <v>3</v>
      </c>
      <c r="E4232" t="str">
        <f t="shared" si="867"/>
        <v>OFF</v>
      </c>
      <c r="F4232" s="13">
        <f t="shared" si="856"/>
        <v>43520</v>
      </c>
      <c r="G4232" s="14" t="str">
        <f t="shared" si="868"/>
        <v>Avg of 4 NM Projects</v>
      </c>
      <c r="H4232" s="15">
        <f t="shared" si="857"/>
        <v>5</v>
      </c>
      <c r="I4232" s="93">
        <v>-0.13</v>
      </c>
      <c r="J4232">
        <f t="shared" si="858"/>
        <v>-7.3033707865168538E-4</v>
      </c>
      <c r="K4232" s="4">
        <v>18.399999999999999</v>
      </c>
      <c r="L4232" s="4">
        <v>21.57</v>
      </c>
      <c r="M4232" s="16">
        <f t="shared" si="859"/>
        <v>-2.8040999999999999E-3</v>
      </c>
      <c r="N4232">
        <f t="shared" si="860"/>
        <v>0</v>
      </c>
      <c r="O4232">
        <f t="shared" si="861"/>
        <v>0</v>
      </c>
      <c r="P4232" s="63">
        <f t="shared" si="862"/>
        <v>0</v>
      </c>
    </row>
    <row r="4233" spans="1:18" x14ac:dyDescent="0.3">
      <c r="A4233">
        <f t="shared" si="863"/>
        <v>2019</v>
      </c>
      <c r="B4233">
        <f t="shared" si="864"/>
        <v>2</v>
      </c>
      <c r="C4233">
        <f t="shared" si="865"/>
        <v>24</v>
      </c>
      <c r="D4233">
        <f t="shared" si="866"/>
        <v>3</v>
      </c>
      <c r="E4233" t="str">
        <f t="shared" si="867"/>
        <v>OFF</v>
      </c>
      <c r="F4233" s="13">
        <f t="shared" si="856"/>
        <v>43520</v>
      </c>
      <c r="G4233" s="14" t="str">
        <f t="shared" si="868"/>
        <v>Avg of 4 NM Projects</v>
      </c>
      <c r="H4233" s="15">
        <f t="shared" si="857"/>
        <v>6</v>
      </c>
      <c r="I4233" s="93">
        <v>-0.26</v>
      </c>
      <c r="J4233">
        <f t="shared" si="858"/>
        <v>-1.4606741573033708E-3</v>
      </c>
      <c r="K4233" s="4">
        <v>19.809999999999999</v>
      </c>
      <c r="L4233" s="4">
        <v>22.96</v>
      </c>
      <c r="M4233" s="16">
        <f t="shared" si="859"/>
        <v>-5.9696000000000003E-3</v>
      </c>
      <c r="N4233">
        <f t="shared" si="860"/>
        <v>0</v>
      </c>
      <c r="O4233">
        <f t="shared" si="861"/>
        <v>0</v>
      </c>
      <c r="P4233" s="63">
        <f t="shared" si="862"/>
        <v>0</v>
      </c>
    </row>
    <row r="4234" spans="1:18" x14ac:dyDescent="0.3">
      <c r="A4234">
        <f t="shared" si="863"/>
        <v>2019</v>
      </c>
      <c r="B4234">
        <f t="shared" si="864"/>
        <v>2</v>
      </c>
      <c r="C4234">
        <f t="shared" si="865"/>
        <v>24</v>
      </c>
      <c r="D4234">
        <f t="shared" si="866"/>
        <v>3</v>
      </c>
      <c r="E4234" t="str">
        <f t="shared" si="867"/>
        <v>OFF</v>
      </c>
      <c r="F4234" s="13">
        <f t="shared" si="856"/>
        <v>43520</v>
      </c>
      <c r="G4234" s="14" t="str">
        <f t="shared" si="868"/>
        <v>Avg of 4 NM Projects</v>
      </c>
      <c r="H4234" s="15">
        <f t="shared" si="857"/>
        <v>7</v>
      </c>
      <c r="I4234" s="93">
        <v>-0.38500000000000001</v>
      </c>
      <c r="J4234">
        <f t="shared" si="858"/>
        <v>-2.1629213483146067E-3</v>
      </c>
      <c r="K4234" s="4">
        <v>26.05</v>
      </c>
      <c r="L4234" s="4">
        <v>26.51</v>
      </c>
      <c r="M4234" s="16">
        <f t="shared" si="859"/>
        <v>-1.0206350000000001E-2</v>
      </c>
      <c r="N4234">
        <f t="shared" si="860"/>
        <v>0</v>
      </c>
      <c r="O4234">
        <f t="shared" si="861"/>
        <v>0</v>
      </c>
      <c r="P4234" s="63">
        <f t="shared" si="862"/>
        <v>0</v>
      </c>
    </row>
    <row r="4235" spans="1:18" x14ac:dyDescent="0.3">
      <c r="A4235">
        <f t="shared" si="863"/>
        <v>2019</v>
      </c>
      <c r="B4235">
        <f t="shared" si="864"/>
        <v>2</v>
      </c>
      <c r="C4235">
        <f t="shared" si="865"/>
        <v>24</v>
      </c>
      <c r="D4235">
        <f t="shared" si="866"/>
        <v>3</v>
      </c>
      <c r="E4235" t="str">
        <f t="shared" si="867"/>
        <v>ON</v>
      </c>
      <c r="F4235" s="13">
        <f t="shared" si="856"/>
        <v>43520</v>
      </c>
      <c r="G4235" s="14" t="str">
        <f t="shared" si="868"/>
        <v>Avg of 4 NM Projects</v>
      </c>
      <c r="H4235" s="15">
        <f t="shared" si="857"/>
        <v>8</v>
      </c>
      <c r="I4235" s="93">
        <v>1.155</v>
      </c>
      <c r="J4235">
        <f t="shared" si="858"/>
        <v>6.4887640449438205E-3</v>
      </c>
      <c r="K4235" s="4">
        <v>20.76</v>
      </c>
      <c r="L4235" s="4">
        <v>22.45</v>
      </c>
      <c r="M4235" s="16">
        <f t="shared" si="859"/>
        <v>2.5929749999999998E-2</v>
      </c>
      <c r="N4235">
        <f t="shared" si="860"/>
        <v>0</v>
      </c>
      <c r="O4235">
        <f t="shared" si="861"/>
        <v>0</v>
      </c>
      <c r="P4235" s="63">
        <f t="shared" si="862"/>
        <v>0</v>
      </c>
    </row>
    <row r="4236" spans="1:18" x14ac:dyDescent="0.3">
      <c r="A4236">
        <f t="shared" si="863"/>
        <v>2019</v>
      </c>
      <c r="B4236">
        <f t="shared" si="864"/>
        <v>2</v>
      </c>
      <c r="C4236">
        <f t="shared" si="865"/>
        <v>24</v>
      </c>
      <c r="D4236">
        <f t="shared" si="866"/>
        <v>3</v>
      </c>
      <c r="E4236" t="str">
        <f t="shared" si="867"/>
        <v>ON</v>
      </c>
      <c r="F4236" s="13">
        <f t="shared" si="856"/>
        <v>43520</v>
      </c>
      <c r="G4236" s="14" t="str">
        <f t="shared" si="868"/>
        <v>Avg of 4 NM Projects</v>
      </c>
      <c r="H4236" s="15">
        <f t="shared" si="857"/>
        <v>9</v>
      </c>
      <c r="I4236" s="93">
        <v>4.2300000000000004</v>
      </c>
      <c r="J4236">
        <f t="shared" si="858"/>
        <v>2.3764044943820228E-2</v>
      </c>
      <c r="K4236" s="4">
        <v>25.11</v>
      </c>
      <c r="L4236" s="4">
        <v>33.36</v>
      </c>
      <c r="M4236" s="16">
        <f t="shared" si="859"/>
        <v>0.14111280000000001</v>
      </c>
      <c r="N4236">
        <f t="shared" si="860"/>
        <v>0</v>
      </c>
      <c r="O4236">
        <f t="shared" si="861"/>
        <v>0</v>
      </c>
      <c r="P4236" s="63">
        <f t="shared" si="862"/>
        <v>0</v>
      </c>
    </row>
    <row r="4237" spans="1:18" x14ac:dyDescent="0.3">
      <c r="A4237">
        <f t="shared" si="863"/>
        <v>2019</v>
      </c>
      <c r="B4237">
        <f t="shared" si="864"/>
        <v>2</v>
      </c>
      <c r="C4237">
        <f t="shared" si="865"/>
        <v>24</v>
      </c>
      <c r="D4237">
        <f t="shared" si="866"/>
        <v>3</v>
      </c>
      <c r="E4237" t="str">
        <f t="shared" si="867"/>
        <v>ON</v>
      </c>
      <c r="F4237" s="13">
        <f t="shared" si="856"/>
        <v>43520</v>
      </c>
      <c r="G4237" s="14" t="str">
        <f t="shared" si="868"/>
        <v>Avg of 4 NM Projects</v>
      </c>
      <c r="H4237" s="15">
        <f t="shared" si="857"/>
        <v>10</v>
      </c>
      <c r="I4237" s="93">
        <v>11.904999999999999</v>
      </c>
      <c r="J4237">
        <f t="shared" si="858"/>
        <v>6.6882022471910108E-2</v>
      </c>
      <c r="K4237" s="4">
        <v>28.15</v>
      </c>
      <c r="L4237" s="4">
        <v>60.69</v>
      </c>
      <c r="M4237" s="16">
        <f t="shared" si="859"/>
        <v>0.72251444999999992</v>
      </c>
      <c r="N4237">
        <f t="shared" si="860"/>
        <v>0</v>
      </c>
      <c r="O4237">
        <f t="shared" si="861"/>
        <v>0</v>
      </c>
      <c r="P4237" s="63">
        <f t="shared" si="862"/>
        <v>0</v>
      </c>
    </row>
    <row r="4238" spans="1:18" x14ac:dyDescent="0.3">
      <c r="A4238">
        <f t="shared" si="863"/>
        <v>2019</v>
      </c>
      <c r="B4238">
        <f t="shared" si="864"/>
        <v>2</v>
      </c>
      <c r="C4238">
        <f t="shared" si="865"/>
        <v>24</v>
      </c>
      <c r="D4238">
        <f t="shared" si="866"/>
        <v>3</v>
      </c>
      <c r="E4238" t="str">
        <f t="shared" si="867"/>
        <v>ON</v>
      </c>
      <c r="F4238" s="13">
        <f t="shared" si="856"/>
        <v>43520</v>
      </c>
      <c r="G4238" s="14" t="str">
        <f t="shared" si="868"/>
        <v>Avg of 4 NM Projects</v>
      </c>
      <c r="H4238" s="15">
        <f t="shared" si="857"/>
        <v>11</v>
      </c>
      <c r="I4238" s="93">
        <v>17.015000000000001</v>
      </c>
      <c r="J4238">
        <f t="shared" si="858"/>
        <v>9.5589887640449442E-2</v>
      </c>
      <c r="K4238" s="4">
        <v>29.81</v>
      </c>
      <c r="L4238" s="4">
        <v>49.82</v>
      </c>
      <c r="M4238" s="16">
        <f t="shared" si="859"/>
        <v>0.84768730000000003</v>
      </c>
      <c r="N4238">
        <f t="shared" si="860"/>
        <v>0</v>
      </c>
      <c r="O4238">
        <f t="shared" si="861"/>
        <v>0</v>
      </c>
      <c r="P4238" s="63">
        <f t="shared" si="862"/>
        <v>0</v>
      </c>
    </row>
    <row r="4239" spans="1:18" x14ac:dyDescent="0.3">
      <c r="A4239">
        <f t="shared" si="863"/>
        <v>2019</v>
      </c>
      <c r="B4239">
        <f t="shared" si="864"/>
        <v>2</v>
      </c>
      <c r="C4239">
        <f t="shared" si="865"/>
        <v>24</v>
      </c>
      <c r="D4239">
        <f t="shared" si="866"/>
        <v>3</v>
      </c>
      <c r="E4239" t="str">
        <f t="shared" si="867"/>
        <v>ON</v>
      </c>
      <c r="F4239" s="13">
        <f t="shared" si="856"/>
        <v>43520</v>
      </c>
      <c r="G4239" s="14" t="str">
        <f t="shared" si="868"/>
        <v>Avg of 4 NM Projects</v>
      </c>
      <c r="H4239" s="15">
        <f t="shared" si="857"/>
        <v>12</v>
      </c>
      <c r="I4239" s="93">
        <v>24.835000000000001</v>
      </c>
      <c r="J4239">
        <f t="shared" si="858"/>
        <v>0.13952247191011236</v>
      </c>
      <c r="K4239" s="4">
        <v>30.16</v>
      </c>
      <c r="L4239" s="4">
        <v>48.77</v>
      </c>
      <c r="M4239" s="16">
        <f t="shared" si="859"/>
        <v>1.2112029500000001</v>
      </c>
      <c r="N4239">
        <f t="shared" si="860"/>
        <v>0</v>
      </c>
      <c r="O4239">
        <f t="shared" si="861"/>
        <v>0</v>
      </c>
      <c r="P4239" s="63">
        <f t="shared" si="862"/>
        <v>0</v>
      </c>
    </row>
    <row r="4240" spans="1:18" x14ac:dyDescent="0.3">
      <c r="A4240">
        <f t="shared" si="863"/>
        <v>2019</v>
      </c>
      <c r="B4240">
        <f t="shared" si="864"/>
        <v>2</v>
      </c>
      <c r="C4240">
        <f t="shared" si="865"/>
        <v>24</v>
      </c>
      <c r="D4240">
        <f t="shared" si="866"/>
        <v>3</v>
      </c>
      <c r="E4240" t="str">
        <f t="shared" si="867"/>
        <v>ON</v>
      </c>
      <c r="F4240" s="13">
        <f t="shared" si="856"/>
        <v>43520</v>
      </c>
      <c r="G4240" s="14" t="str">
        <f t="shared" si="868"/>
        <v>Avg of 4 NM Projects</v>
      </c>
      <c r="H4240" s="15">
        <f t="shared" si="857"/>
        <v>13</v>
      </c>
      <c r="I4240" s="93">
        <v>33.92</v>
      </c>
      <c r="J4240">
        <f t="shared" si="858"/>
        <v>0.19056179775280899</v>
      </c>
      <c r="K4240" s="4">
        <v>29.72</v>
      </c>
      <c r="L4240" s="4">
        <v>52.44</v>
      </c>
      <c r="M4240" s="16">
        <f t="shared" si="859"/>
        <v>1.7787647999999998</v>
      </c>
      <c r="N4240">
        <f t="shared" si="860"/>
        <v>0</v>
      </c>
      <c r="O4240">
        <f t="shared" si="861"/>
        <v>0</v>
      </c>
      <c r="P4240" s="63">
        <f t="shared" si="862"/>
        <v>0</v>
      </c>
    </row>
    <row r="4241" spans="1:18" x14ac:dyDescent="0.3">
      <c r="A4241">
        <f t="shared" si="863"/>
        <v>2019</v>
      </c>
      <c r="B4241">
        <f t="shared" si="864"/>
        <v>2</v>
      </c>
      <c r="C4241">
        <f t="shared" si="865"/>
        <v>24</v>
      </c>
      <c r="D4241">
        <f t="shared" si="866"/>
        <v>3</v>
      </c>
      <c r="E4241" t="str">
        <f t="shared" si="867"/>
        <v>ON</v>
      </c>
      <c r="F4241" s="13">
        <f t="shared" si="856"/>
        <v>43520</v>
      </c>
      <c r="G4241" s="14" t="str">
        <f t="shared" si="868"/>
        <v>Avg of 4 NM Projects</v>
      </c>
      <c r="H4241" s="15">
        <f t="shared" si="857"/>
        <v>14</v>
      </c>
      <c r="I4241" s="93">
        <v>29.95</v>
      </c>
      <c r="J4241">
        <f t="shared" si="858"/>
        <v>0.16825842696629212</v>
      </c>
      <c r="K4241" s="4">
        <v>29.53</v>
      </c>
      <c r="L4241" s="4">
        <v>44.92</v>
      </c>
      <c r="M4241" s="16">
        <f t="shared" si="859"/>
        <v>1.3453539999999999</v>
      </c>
      <c r="N4241">
        <f t="shared" si="860"/>
        <v>0</v>
      </c>
      <c r="O4241">
        <f t="shared" si="861"/>
        <v>0</v>
      </c>
      <c r="P4241" s="63">
        <f t="shared" si="862"/>
        <v>0</v>
      </c>
    </row>
    <row r="4242" spans="1:18" x14ac:dyDescent="0.3">
      <c r="A4242">
        <f t="shared" si="863"/>
        <v>2019</v>
      </c>
      <c r="B4242">
        <f t="shared" si="864"/>
        <v>2</v>
      </c>
      <c r="C4242">
        <f t="shared" si="865"/>
        <v>24</v>
      </c>
      <c r="D4242">
        <f t="shared" si="866"/>
        <v>3</v>
      </c>
      <c r="E4242" t="str">
        <f t="shared" si="867"/>
        <v>ON</v>
      </c>
      <c r="F4242" s="13">
        <f t="shared" si="856"/>
        <v>43520</v>
      </c>
      <c r="G4242" s="14" t="str">
        <f t="shared" si="868"/>
        <v>Avg of 4 NM Projects</v>
      </c>
      <c r="H4242" s="15">
        <f t="shared" si="857"/>
        <v>15</v>
      </c>
      <c r="I4242" s="93">
        <v>22.4</v>
      </c>
      <c r="J4242">
        <f t="shared" si="858"/>
        <v>0.12584269662921346</v>
      </c>
      <c r="K4242" s="4">
        <v>25.98</v>
      </c>
      <c r="L4242" s="4">
        <v>57.93</v>
      </c>
      <c r="M4242" s="16">
        <f t="shared" si="859"/>
        <v>1.2976319999999999</v>
      </c>
      <c r="N4242">
        <f t="shared" si="860"/>
        <v>0</v>
      </c>
      <c r="O4242">
        <f t="shared" si="861"/>
        <v>0</v>
      </c>
      <c r="P4242" s="63">
        <f t="shared" si="862"/>
        <v>0</v>
      </c>
    </row>
    <row r="4243" spans="1:18" x14ac:dyDescent="0.3">
      <c r="A4243">
        <f t="shared" si="863"/>
        <v>2019</v>
      </c>
      <c r="B4243">
        <f t="shared" si="864"/>
        <v>2</v>
      </c>
      <c r="C4243">
        <f t="shared" si="865"/>
        <v>24</v>
      </c>
      <c r="D4243">
        <f t="shared" si="866"/>
        <v>3</v>
      </c>
      <c r="E4243" t="str">
        <f t="shared" si="867"/>
        <v>ON</v>
      </c>
      <c r="F4243" s="13">
        <f t="shared" si="856"/>
        <v>43520</v>
      </c>
      <c r="G4243" s="14" t="str">
        <f t="shared" si="868"/>
        <v>Avg of 4 NM Projects</v>
      </c>
      <c r="H4243" s="15">
        <f t="shared" si="857"/>
        <v>16</v>
      </c>
      <c r="I4243" s="93">
        <v>13.95</v>
      </c>
      <c r="J4243">
        <f t="shared" si="858"/>
        <v>7.8370786516853932E-2</v>
      </c>
      <c r="K4243" s="4">
        <v>25.75</v>
      </c>
      <c r="L4243" s="4">
        <v>59.21</v>
      </c>
      <c r="M4243" s="16">
        <f t="shared" si="859"/>
        <v>0.82597949999999987</v>
      </c>
      <c r="N4243">
        <f t="shared" si="860"/>
        <v>0</v>
      </c>
      <c r="O4243">
        <f t="shared" si="861"/>
        <v>0</v>
      </c>
      <c r="P4243" s="63">
        <f t="shared" si="862"/>
        <v>0</v>
      </c>
    </row>
    <row r="4244" spans="1:18" x14ac:dyDescent="0.3">
      <c r="A4244">
        <f t="shared" si="863"/>
        <v>2019</v>
      </c>
      <c r="B4244">
        <f t="shared" si="864"/>
        <v>2</v>
      </c>
      <c r="C4244">
        <f t="shared" si="865"/>
        <v>24</v>
      </c>
      <c r="D4244">
        <f t="shared" si="866"/>
        <v>3</v>
      </c>
      <c r="E4244" t="str">
        <f t="shared" si="867"/>
        <v>ON</v>
      </c>
      <c r="F4244" s="13">
        <f t="shared" si="856"/>
        <v>43520</v>
      </c>
      <c r="G4244" s="14" t="str">
        <f t="shared" si="868"/>
        <v>Avg of 4 NM Projects</v>
      </c>
      <c r="H4244" s="15">
        <f t="shared" si="857"/>
        <v>17</v>
      </c>
      <c r="I4244" s="93">
        <v>8.32</v>
      </c>
      <c r="J4244">
        <f t="shared" si="858"/>
        <v>4.6741573033707864E-2</v>
      </c>
      <c r="K4244" s="4">
        <v>35.18</v>
      </c>
      <c r="L4244" s="4">
        <v>43.32</v>
      </c>
      <c r="M4244" s="16">
        <f t="shared" si="859"/>
        <v>0.36042240000000003</v>
      </c>
      <c r="N4244">
        <f t="shared" si="860"/>
        <v>0</v>
      </c>
      <c r="O4244">
        <f t="shared" si="861"/>
        <v>0</v>
      </c>
      <c r="P4244" s="63">
        <f t="shared" si="862"/>
        <v>0</v>
      </c>
    </row>
    <row r="4245" spans="1:18" x14ac:dyDescent="0.3">
      <c r="A4245">
        <f t="shared" si="863"/>
        <v>2019</v>
      </c>
      <c r="B4245">
        <f t="shared" si="864"/>
        <v>2</v>
      </c>
      <c r="C4245">
        <f t="shared" si="865"/>
        <v>24</v>
      </c>
      <c r="D4245">
        <f t="shared" si="866"/>
        <v>3</v>
      </c>
      <c r="E4245" t="str">
        <f t="shared" si="867"/>
        <v>ON</v>
      </c>
      <c r="F4245" s="13">
        <f t="shared" si="856"/>
        <v>43520</v>
      </c>
      <c r="G4245" s="14" t="str">
        <f t="shared" si="868"/>
        <v>Avg of 4 NM Projects</v>
      </c>
      <c r="H4245" s="15">
        <f t="shared" si="857"/>
        <v>18</v>
      </c>
      <c r="I4245" s="93">
        <v>0.13</v>
      </c>
      <c r="J4245">
        <f t="shared" si="858"/>
        <v>7.3033707865168538E-4</v>
      </c>
      <c r="K4245" s="4">
        <v>39.909999999999997</v>
      </c>
      <c r="L4245" s="4">
        <v>59.72</v>
      </c>
      <c r="M4245" s="16">
        <f t="shared" si="859"/>
        <v>7.7636000000000007E-3</v>
      </c>
      <c r="N4245">
        <f t="shared" si="860"/>
        <v>0</v>
      </c>
      <c r="O4245">
        <f t="shared" si="861"/>
        <v>0</v>
      </c>
      <c r="P4245" s="63">
        <f t="shared" si="862"/>
        <v>0</v>
      </c>
    </row>
    <row r="4246" spans="1:18" x14ac:dyDescent="0.3">
      <c r="A4246">
        <f t="shared" si="863"/>
        <v>2019</v>
      </c>
      <c r="B4246">
        <f t="shared" si="864"/>
        <v>2</v>
      </c>
      <c r="C4246">
        <f t="shared" si="865"/>
        <v>24</v>
      </c>
      <c r="D4246">
        <f t="shared" si="866"/>
        <v>3</v>
      </c>
      <c r="E4246" t="str">
        <f t="shared" si="867"/>
        <v>ON</v>
      </c>
      <c r="F4246" s="13">
        <f t="shared" si="856"/>
        <v>43520</v>
      </c>
      <c r="G4246" s="14" t="str">
        <f t="shared" si="868"/>
        <v>Avg of 4 NM Projects</v>
      </c>
      <c r="H4246" s="15">
        <f t="shared" si="857"/>
        <v>19</v>
      </c>
      <c r="I4246" s="93">
        <v>0</v>
      </c>
      <c r="J4246">
        <f t="shared" si="858"/>
        <v>0</v>
      </c>
      <c r="K4246" s="4">
        <v>38.630000000000003</v>
      </c>
      <c r="L4246" s="4">
        <v>64.84</v>
      </c>
      <c r="M4246" s="16">
        <f t="shared" si="859"/>
        <v>0</v>
      </c>
      <c r="N4246">
        <f t="shared" si="860"/>
        <v>1</v>
      </c>
      <c r="O4246">
        <f t="shared" si="861"/>
        <v>0</v>
      </c>
      <c r="P4246" s="63">
        <f t="shared" si="862"/>
        <v>0</v>
      </c>
    </row>
    <row r="4247" spans="1:18" x14ac:dyDescent="0.3">
      <c r="A4247">
        <f t="shared" si="863"/>
        <v>2019</v>
      </c>
      <c r="B4247">
        <f t="shared" si="864"/>
        <v>2</v>
      </c>
      <c r="C4247">
        <f t="shared" si="865"/>
        <v>24</v>
      </c>
      <c r="D4247">
        <f t="shared" si="866"/>
        <v>3</v>
      </c>
      <c r="E4247" t="str">
        <f t="shared" si="867"/>
        <v>ON</v>
      </c>
      <c r="F4247" s="13">
        <f t="shared" si="856"/>
        <v>43520</v>
      </c>
      <c r="G4247" s="14" t="str">
        <f t="shared" si="868"/>
        <v>Avg of 4 NM Projects</v>
      </c>
      <c r="H4247" s="15">
        <f t="shared" si="857"/>
        <v>20</v>
      </c>
      <c r="I4247" s="93">
        <v>-0.26</v>
      </c>
      <c r="J4247">
        <f t="shared" si="858"/>
        <v>-1.4606741573033708E-3</v>
      </c>
      <c r="K4247" s="4">
        <v>30.69</v>
      </c>
      <c r="L4247" s="4">
        <v>43.16</v>
      </c>
      <c r="M4247" s="16">
        <f t="shared" si="859"/>
        <v>-1.1221599999999998E-2</v>
      </c>
      <c r="N4247">
        <f t="shared" si="860"/>
        <v>0</v>
      </c>
      <c r="O4247">
        <f t="shared" si="861"/>
        <v>0</v>
      </c>
      <c r="P4247" s="63">
        <f t="shared" si="862"/>
        <v>0</v>
      </c>
    </row>
    <row r="4248" spans="1:18" x14ac:dyDescent="0.3">
      <c r="A4248">
        <f t="shared" si="863"/>
        <v>2019</v>
      </c>
      <c r="B4248">
        <f t="shared" si="864"/>
        <v>2</v>
      </c>
      <c r="C4248">
        <f t="shared" si="865"/>
        <v>24</v>
      </c>
      <c r="D4248">
        <f t="shared" si="866"/>
        <v>3</v>
      </c>
      <c r="E4248" t="str">
        <f t="shared" si="867"/>
        <v>ON</v>
      </c>
      <c r="F4248" s="13">
        <f t="shared" si="856"/>
        <v>43520</v>
      </c>
      <c r="G4248" s="14" t="str">
        <f t="shared" si="868"/>
        <v>Avg of 4 NM Projects</v>
      </c>
      <c r="H4248" s="15">
        <f t="shared" si="857"/>
        <v>21</v>
      </c>
      <c r="I4248" s="93">
        <v>-0.39</v>
      </c>
      <c r="J4248">
        <f t="shared" si="858"/>
        <v>-2.1910112359550564E-3</v>
      </c>
      <c r="K4248" s="4">
        <v>29.46</v>
      </c>
      <c r="L4248" s="4">
        <v>47.64</v>
      </c>
      <c r="M4248" s="16">
        <f t="shared" si="859"/>
        <v>-1.8579599999999998E-2</v>
      </c>
      <c r="N4248">
        <f t="shared" si="860"/>
        <v>0</v>
      </c>
      <c r="O4248">
        <f t="shared" si="861"/>
        <v>0</v>
      </c>
      <c r="P4248" s="63">
        <f t="shared" si="862"/>
        <v>0</v>
      </c>
    </row>
    <row r="4249" spans="1:18" x14ac:dyDescent="0.3">
      <c r="A4249">
        <f t="shared" si="863"/>
        <v>2019</v>
      </c>
      <c r="B4249">
        <f t="shared" si="864"/>
        <v>2</v>
      </c>
      <c r="C4249">
        <f t="shared" si="865"/>
        <v>24</v>
      </c>
      <c r="D4249">
        <f t="shared" si="866"/>
        <v>3</v>
      </c>
      <c r="E4249" t="str">
        <f t="shared" si="867"/>
        <v>ON</v>
      </c>
      <c r="F4249" s="13">
        <f t="shared" si="856"/>
        <v>43520</v>
      </c>
      <c r="G4249" s="14" t="str">
        <f t="shared" si="868"/>
        <v>Avg of 4 NM Projects</v>
      </c>
      <c r="H4249" s="15">
        <f t="shared" si="857"/>
        <v>22</v>
      </c>
      <c r="I4249" s="93">
        <v>-0.13</v>
      </c>
      <c r="J4249">
        <f t="shared" si="858"/>
        <v>-7.3033707865168538E-4</v>
      </c>
      <c r="K4249" s="4">
        <v>24.82</v>
      </c>
      <c r="L4249" s="4">
        <v>24.2</v>
      </c>
      <c r="M4249" s="16">
        <f t="shared" si="859"/>
        <v>-3.1459999999999999E-3</v>
      </c>
      <c r="N4249">
        <f t="shared" si="860"/>
        <v>0</v>
      </c>
      <c r="O4249">
        <f t="shared" si="861"/>
        <v>0</v>
      </c>
      <c r="P4249" s="63">
        <f t="shared" si="862"/>
        <v>0</v>
      </c>
    </row>
    <row r="4250" spans="1:18" x14ac:dyDescent="0.3">
      <c r="A4250">
        <f t="shared" si="863"/>
        <v>2019</v>
      </c>
      <c r="B4250">
        <f t="shared" si="864"/>
        <v>2</v>
      </c>
      <c r="C4250">
        <f t="shared" si="865"/>
        <v>24</v>
      </c>
      <c r="D4250">
        <f t="shared" si="866"/>
        <v>3</v>
      </c>
      <c r="E4250" t="str">
        <f t="shared" si="867"/>
        <v>ON</v>
      </c>
      <c r="F4250" s="13">
        <f t="shared" si="856"/>
        <v>43520</v>
      </c>
      <c r="G4250" s="14" t="str">
        <f t="shared" si="868"/>
        <v>Avg of 4 NM Projects</v>
      </c>
      <c r="H4250" s="15">
        <f t="shared" si="857"/>
        <v>23</v>
      </c>
      <c r="I4250" s="93">
        <v>-0.13</v>
      </c>
      <c r="J4250">
        <f t="shared" si="858"/>
        <v>-7.3033707865168538E-4</v>
      </c>
      <c r="K4250" s="4">
        <v>20.6</v>
      </c>
      <c r="L4250" s="4">
        <v>30.51</v>
      </c>
      <c r="M4250" s="16">
        <f t="shared" si="859"/>
        <v>-3.9663000000000007E-3</v>
      </c>
      <c r="N4250">
        <f t="shared" si="860"/>
        <v>0</v>
      </c>
      <c r="O4250">
        <f t="shared" si="861"/>
        <v>0</v>
      </c>
      <c r="P4250" s="63">
        <f t="shared" si="862"/>
        <v>0</v>
      </c>
    </row>
    <row r="4251" spans="1:18" x14ac:dyDescent="0.3">
      <c r="A4251">
        <f t="shared" si="863"/>
        <v>2019</v>
      </c>
      <c r="B4251">
        <f t="shared" si="864"/>
        <v>2</v>
      </c>
      <c r="C4251">
        <f t="shared" si="865"/>
        <v>24</v>
      </c>
      <c r="D4251">
        <f t="shared" si="866"/>
        <v>3</v>
      </c>
      <c r="E4251" t="str">
        <f t="shared" si="867"/>
        <v>OFF</v>
      </c>
      <c r="F4251" s="13">
        <f t="shared" si="856"/>
        <v>43520</v>
      </c>
      <c r="G4251" s="14" t="str">
        <f t="shared" si="868"/>
        <v>Avg of 4 NM Projects</v>
      </c>
      <c r="H4251" s="15">
        <f t="shared" si="857"/>
        <v>24</v>
      </c>
      <c r="I4251" s="93">
        <v>0</v>
      </c>
      <c r="J4251">
        <f t="shared" si="858"/>
        <v>0</v>
      </c>
      <c r="K4251" s="4">
        <v>17.989999999999998</v>
      </c>
      <c r="L4251" s="4">
        <v>28.46</v>
      </c>
      <c r="M4251" s="16">
        <f t="shared" si="859"/>
        <v>0</v>
      </c>
      <c r="N4251">
        <f t="shared" si="860"/>
        <v>1</v>
      </c>
      <c r="O4251">
        <f t="shared" si="861"/>
        <v>0</v>
      </c>
      <c r="P4251" s="63">
        <f t="shared" si="862"/>
        <v>0</v>
      </c>
    </row>
    <row r="4252" spans="1:18" x14ac:dyDescent="0.3">
      <c r="A4252">
        <f t="shared" si="863"/>
        <v>2019</v>
      </c>
      <c r="B4252">
        <f t="shared" si="864"/>
        <v>2</v>
      </c>
      <c r="C4252">
        <f t="shared" si="865"/>
        <v>25</v>
      </c>
      <c r="D4252">
        <f t="shared" si="866"/>
        <v>4</v>
      </c>
      <c r="E4252" t="str">
        <f t="shared" si="867"/>
        <v>OFF</v>
      </c>
      <c r="F4252" s="13">
        <f t="shared" si="856"/>
        <v>43521</v>
      </c>
      <c r="G4252" s="14" t="str">
        <f t="shared" si="868"/>
        <v>Avg of 4 NM Projects</v>
      </c>
      <c r="H4252" s="15">
        <f t="shared" si="857"/>
        <v>1</v>
      </c>
      <c r="I4252" s="93">
        <v>-0.13</v>
      </c>
      <c r="J4252">
        <f t="shared" si="858"/>
        <v>-7.3033707865168538E-4</v>
      </c>
      <c r="K4252" s="4">
        <v>27.9</v>
      </c>
      <c r="L4252" s="4">
        <v>57.58</v>
      </c>
      <c r="M4252" s="16">
        <f t="shared" si="859"/>
        <v>-7.4854000000000006E-3</v>
      </c>
      <c r="N4252">
        <f t="shared" si="860"/>
        <v>0</v>
      </c>
      <c r="O4252">
        <f t="shared" si="861"/>
        <v>0</v>
      </c>
      <c r="P4252" s="63">
        <f t="shared" si="862"/>
        <v>0</v>
      </c>
      <c r="Q4252" s="34"/>
      <c r="R4252" s="34"/>
    </row>
    <row r="4253" spans="1:18" x14ac:dyDescent="0.3">
      <c r="A4253">
        <f t="shared" si="863"/>
        <v>2019</v>
      </c>
      <c r="B4253">
        <f t="shared" si="864"/>
        <v>2</v>
      </c>
      <c r="C4253">
        <f t="shared" si="865"/>
        <v>25</v>
      </c>
      <c r="D4253">
        <f t="shared" si="866"/>
        <v>4</v>
      </c>
      <c r="E4253" t="str">
        <f t="shared" si="867"/>
        <v>OFF</v>
      </c>
      <c r="F4253" s="13">
        <f t="shared" ref="F4253:F4316" si="869">+F4229+1</f>
        <v>43521</v>
      </c>
      <c r="G4253" s="14" t="str">
        <f t="shared" si="868"/>
        <v>Avg of 4 NM Projects</v>
      </c>
      <c r="H4253" s="15">
        <f t="shared" ref="H4253:H4316" si="870">H4229</f>
        <v>2</v>
      </c>
      <c r="I4253" s="93">
        <v>-0.39</v>
      </c>
      <c r="J4253">
        <f t="shared" si="858"/>
        <v>-2.1910112359550564E-3</v>
      </c>
      <c r="K4253" s="4">
        <v>28.76</v>
      </c>
      <c r="L4253" s="4">
        <v>45.49</v>
      </c>
      <c r="M4253" s="16">
        <f t="shared" si="859"/>
        <v>-1.7741100000000003E-2</v>
      </c>
      <c r="N4253">
        <f t="shared" si="860"/>
        <v>0</v>
      </c>
      <c r="O4253">
        <f t="shared" si="861"/>
        <v>0</v>
      </c>
      <c r="P4253" s="63">
        <f t="shared" si="862"/>
        <v>0</v>
      </c>
    </row>
    <row r="4254" spans="1:18" x14ac:dyDescent="0.3">
      <c r="A4254">
        <f t="shared" si="863"/>
        <v>2019</v>
      </c>
      <c r="B4254">
        <f t="shared" si="864"/>
        <v>2</v>
      </c>
      <c r="C4254">
        <f t="shared" si="865"/>
        <v>25</v>
      </c>
      <c r="D4254">
        <f t="shared" si="866"/>
        <v>4</v>
      </c>
      <c r="E4254" t="str">
        <f t="shared" si="867"/>
        <v>OFF</v>
      </c>
      <c r="F4254" s="13">
        <f t="shared" si="869"/>
        <v>43521</v>
      </c>
      <c r="G4254" s="14" t="str">
        <f t="shared" si="868"/>
        <v>Avg of 4 NM Projects</v>
      </c>
      <c r="H4254" s="15">
        <f t="shared" si="870"/>
        <v>3</v>
      </c>
      <c r="I4254" s="93">
        <v>0</v>
      </c>
      <c r="J4254">
        <f t="shared" si="858"/>
        <v>0</v>
      </c>
      <c r="K4254" s="4">
        <v>27.7</v>
      </c>
      <c r="L4254" s="4">
        <v>29.39</v>
      </c>
      <c r="M4254" s="16">
        <f t="shared" si="859"/>
        <v>0</v>
      </c>
      <c r="N4254">
        <f t="shared" si="860"/>
        <v>1</v>
      </c>
      <c r="O4254">
        <f t="shared" si="861"/>
        <v>0</v>
      </c>
      <c r="P4254" s="63">
        <f t="shared" si="862"/>
        <v>0</v>
      </c>
    </row>
    <row r="4255" spans="1:18" x14ac:dyDescent="0.3">
      <c r="A4255">
        <f t="shared" si="863"/>
        <v>2019</v>
      </c>
      <c r="B4255">
        <f t="shared" si="864"/>
        <v>2</v>
      </c>
      <c r="C4255">
        <f t="shared" si="865"/>
        <v>25</v>
      </c>
      <c r="D4255">
        <f t="shared" si="866"/>
        <v>4</v>
      </c>
      <c r="E4255" t="str">
        <f t="shared" si="867"/>
        <v>OFF</v>
      </c>
      <c r="F4255" s="13">
        <f t="shared" si="869"/>
        <v>43521</v>
      </c>
      <c r="G4255" s="14" t="str">
        <f t="shared" si="868"/>
        <v>Avg of 4 NM Projects</v>
      </c>
      <c r="H4255" s="15">
        <f t="shared" si="870"/>
        <v>4</v>
      </c>
      <c r="I4255" s="93">
        <v>-0.26</v>
      </c>
      <c r="J4255">
        <f t="shared" si="858"/>
        <v>-1.4606741573033708E-3</v>
      </c>
      <c r="K4255" s="4">
        <v>25.94</v>
      </c>
      <c r="L4255" s="4">
        <v>32.15</v>
      </c>
      <c r="M4255" s="16">
        <f t="shared" si="859"/>
        <v>-8.3590000000000001E-3</v>
      </c>
      <c r="N4255">
        <f t="shared" si="860"/>
        <v>0</v>
      </c>
      <c r="O4255">
        <f t="shared" si="861"/>
        <v>0</v>
      </c>
      <c r="P4255" s="63">
        <f t="shared" si="862"/>
        <v>0</v>
      </c>
    </row>
    <row r="4256" spans="1:18" x14ac:dyDescent="0.3">
      <c r="A4256">
        <f t="shared" si="863"/>
        <v>2019</v>
      </c>
      <c r="B4256">
        <f t="shared" si="864"/>
        <v>2</v>
      </c>
      <c r="C4256">
        <f t="shared" si="865"/>
        <v>25</v>
      </c>
      <c r="D4256">
        <f t="shared" si="866"/>
        <v>4</v>
      </c>
      <c r="E4256" t="str">
        <f t="shared" si="867"/>
        <v>OFF</v>
      </c>
      <c r="F4256" s="13">
        <f t="shared" si="869"/>
        <v>43521</v>
      </c>
      <c r="G4256" s="14" t="str">
        <f t="shared" si="868"/>
        <v>Avg of 4 NM Projects</v>
      </c>
      <c r="H4256" s="15">
        <f t="shared" si="870"/>
        <v>5</v>
      </c>
      <c r="I4256" s="93">
        <v>-0.13</v>
      </c>
      <c r="J4256">
        <f t="shared" si="858"/>
        <v>-7.3033707865168538E-4</v>
      </c>
      <c r="K4256" s="4">
        <v>27.93</v>
      </c>
      <c r="L4256" s="4">
        <v>38.42</v>
      </c>
      <c r="M4256" s="16">
        <f t="shared" si="859"/>
        <v>-4.9946000000000001E-3</v>
      </c>
      <c r="N4256">
        <f t="shared" si="860"/>
        <v>0</v>
      </c>
      <c r="O4256">
        <f t="shared" si="861"/>
        <v>0</v>
      </c>
      <c r="P4256" s="63">
        <f t="shared" si="862"/>
        <v>0</v>
      </c>
    </row>
    <row r="4257" spans="1:16" x14ac:dyDescent="0.3">
      <c r="A4257">
        <f t="shared" si="863"/>
        <v>2019</v>
      </c>
      <c r="B4257">
        <f t="shared" si="864"/>
        <v>2</v>
      </c>
      <c r="C4257">
        <f t="shared" si="865"/>
        <v>25</v>
      </c>
      <c r="D4257">
        <f t="shared" si="866"/>
        <v>4</v>
      </c>
      <c r="E4257" t="str">
        <f t="shared" si="867"/>
        <v>OFF</v>
      </c>
      <c r="F4257" s="13">
        <f t="shared" si="869"/>
        <v>43521</v>
      </c>
      <c r="G4257" s="14" t="str">
        <f t="shared" si="868"/>
        <v>Avg of 4 NM Projects</v>
      </c>
      <c r="H4257" s="15">
        <f t="shared" si="870"/>
        <v>6</v>
      </c>
      <c r="I4257" s="93">
        <v>-0.13</v>
      </c>
      <c r="J4257">
        <f t="shared" si="858"/>
        <v>-7.3033707865168538E-4</v>
      </c>
      <c r="K4257" s="4">
        <v>29.98</v>
      </c>
      <c r="L4257" s="4">
        <v>60.83</v>
      </c>
      <c r="M4257" s="16">
        <f t="shared" si="859"/>
        <v>-7.907899999999999E-3</v>
      </c>
      <c r="N4257">
        <f t="shared" si="860"/>
        <v>0</v>
      </c>
      <c r="O4257">
        <f t="shared" si="861"/>
        <v>0</v>
      </c>
      <c r="P4257" s="63">
        <f t="shared" si="862"/>
        <v>0</v>
      </c>
    </row>
    <row r="4258" spans="1:16" x14ac:dyDescent="0.3">
      <c r="A4258">
        <f t="shared" si="863"/>
        <v>2019</v>
      </c>
      <c r="B4258">
        <f t="shared" si="864"/>
        <v>2</v>
      </c>
      <c r="C4258">
        <f t="shared" si="865"/>
        <v>25</v>
      </c>
      <c r="D4258">
        <f t="shared" si="866"/>
        <v>4</v>
      </c>
      <c r="E4258" t="str">
        <f t="shared" si="867"/>
        <v>OFF</v>
      </c>
      <c r="F4258" s="13">
        <f t="shared" si="869"/>
        <v>43521</v>
      </c>
      <c r="G4258" s="14" t="str">
        <f t="shared" si="868"/>
        <v>Avg of 4 NM Projects</v>
      </c>
      <c r="H4258" s="15">
        <f t="shared" si="870"/>
        <v>7</v>
      </c>
      <c r="I4258" s="93">
        <v>-0.39</v>
      </c>
      <c r="J4258">
        <f t="shared" si="858"/>
        <v>-2.1910112359550564E-3</v>
      </c>
      <c r="K4258" s="4">
        <v>31.71</v>
      </c>
      <c r="L4258" s="4">
        <v>67.040000000000006</v>
      </c>
      <c r="M4258" s="16">
        <f t="shared" si="859"/>
        <v>-2.6145600000000001E-2</v>
      </c>
      <c r="N4258">
        <f t="shared" si="860"/>
        <v>0</v>
      </c>
      <c r="O4258">
        <f t="shared" si="861"/>
        <v>0</v>
      </c>
      <c r="P4258" s="63">
        <f t="shared" si="862"/>
        <v>0</v>
      </c>
    </row>
    <row r="4259" spans="1:16" x14ac:dyDescent="0.3">
      <c r="A4259">
        <f t="shared" si="863"/>
        <v>2019</v>
      </c>
      <c r="B4259">
        <f t="shared" si="864"/>
        <v>2</v>
      </c>
      <c r="C4259">
        <f t="shared" si="865"/>
        <v>25</v>
      </c>
      <c r="D4259">
        <f t="shared" si="866"/>
        <v>4</v>
      </c>
      <c r="E4259" t="str">
        <f t="shared" si="867"/>
        <v>ON</v>
      </c>
      <c r="F4259" s="13">
        <f t="shared" si="869"/>
        <v>43521</v>
      </c>
      <c r="G4259" s="14" t="str">
        <f t="shared" si="868"/>
        <v>Avg of 4 NM Projects</v>
      </c>
      <c r="H4259" s="15">
        <f t="shared" si="870"/>
        <v>8</v>
      </c>
      <c r="I4259" s="93">
        <v>2.5599999999999996</v>
      </c>
      <c r="J4259">
        <f t="shared" si="858"/>
        <v>1.4382022471910109E-2</v>
      </c>
      <c r="K4259" s="4">
        <v>35.299999999999997</v>
      </c>
      <c r="L4259" s="4">
        <v>42.92</v>
      </c>
      <c r="M4259" s="16">
        <f t="shared" si="859"/>
        <v>0.10987519999999999</v>
      </c>
      <c r="N4259">
        <f t="shared" si="860"/>
        <v>0</v>
      </c>
      <c r="O4259">
        <f t="shared" si="861"/>
        <v>0</v>
      </c>
      <c r="P4259" s="63">
        <f t="shared" si="862"/>
        <v>0</v>
      </c>
    </row>
    <row r="4260" spans="1:16" x14ac:dyDescent="0.3">
      <c r="A4260">
        <f t="shared" si="863"/>
        <v>2019</v>
      </c>
      <c r="B4260">
        <f t="shared" si="864"/>
        <v>2</v>
      </c>
      <c r="C4260">
        <f t="shared" si="865"/>
        <v>25</v>
      </c>
      <c r="D4260">
        <f t="shared" si="866"/>
        <v>4</v>
      </c>
      <c r="E4260" t="str">
        <f t="shared" si="867"/>
        <v>ON</v>
      </c>
      <c r="F4260" s="13">
        <f t="shared" si="869"/>
        <v>43521</v>
      </c>
      <c r="G4260" s="14" t="str">
        <f t="shared" si="868"/>
        <v>Avg of 4 NM Projects</v>
      </c>
      <c r="H4260" s="15">
        <f t="shared" si="870"/>
        <v>9</v>
      </c>
      <c r="I4260" s="93">
        <v>7.0350000000000001</v>
      </c>
      <c r="J4260">
        <f t="shared" si="858"/>
        <v>3.9522471910112357E-2</v>
      </c>
      <c r="K4260" s="4">
        <v>36.020000000000003</v>
      </c>
      <c r="L4260" s="4">
        <v>32.49</v>
      </c>
      <c r="M4260" s="16">
        <f t="shared" si="859"/>
        <v>0.22856715000000002</v>
      </c>
      <c r="N4260">
        <f t="shared" si="860"/>
        <v>0</v>
      </c>
      <c r="O4260">
        <f t="shared" si="861"/>
        <v>0</v>
      </c>
      <c r="P4260" s="63">
        <f t="shared" si="862"/>
        <v>0</v>
      </c>
    </row>
    <row r="4261" spans="1:16" x14ac:dyDescent="0.3">
      <c r="A4261">
        <f t="shared" si="863"/>
        <v>2019</v>
      </c>
      <c r="B4261">
        <f t="shared" si="864"/>
        <v>2</v>
      </c>
      <c r="C4261">
        <f t="shared" si="865"/>
        <v>25</v>
      </c>
      <c r="D4261">
        <f t="shared" si="866"/>
        <v>4</v>
      </c>
      <c r="E4261" t="str">
        <f t="shared" si="867"/>
        <v>ON</v>
      </c>
      <c r="F4261" s="13">
        <f t="shared" si="869"/>
        <v>43521</v>
      </c>
      <c r="G4261" s="14" t="str">
        <f t="shared" si="868"/>
        <v>Avg of 4 NM Projects</v>
      </c>
      <c r="H4261" s="15">
        <f t="shared" si="870"/>
        <v>10</v>
      </c>
      <c r="I4261" s="93">
        <v>8.32</v>
      </c>
      <c r="J4261">
        <f t="shared" si="858"/>
        <v>4.6741573033707864E-2</v>
      </c>
      <c r="K4261" s="4">
        <v>34.270000000000003</v>
      </c>
      <c r="L4261" s="4">
        <v>26.36</v>
      </c>
      <c r="M4261" s="16">
        <f t="shared" si="859"/>
        <v>0.21931520000000002</v>
      </c>
      <c r="N4261">
        <f t="shared" si="860"/>
        <v>0</v>
      </c>
      <c r="O4261">
        <f t="shared" si="861"/>
        <v>0</v>
      </c>
      <c r="P4261" s="63">
        <f t="shared" si="862"/>
        <v>0</v>
      </c>
    </row>
    <row r="4262" spans="1:16" x14ac:dyDescent="0.3">
      <c r="A4262">
        <f t="shared" si="863"/>
        <v>2019</v>
      </c>
      <c r="B4262">
        <f t="shared" si="864"/>
        <v>2</v>
      </c>
      <c r="C4262">
        <f t="shared" si="865"/>
        <v>25</v>
      </c>
      <c r="D4262">
        <f t="shared" si="866"/>
        <v>4</v>
      </c>
      <c r="E4262" t="str">
        <f t="shared" si="867"/>
        <v>ON</v>
      </c>
      <c r="F4262" s="13">
        <f t="shared" si="869"/>
        <v>43521</v>
      </c>
      <c r="G4262" s="14" t="str">
        <f t="shared" si="868"/>
        <v>Avg of 4 NM Projects</v>
      </c>
      <c r="H4262" s="15">
        <f t="shared" si="870"/>
        <v>11</v>
      </c>
      <c r="I4262" s="93">
        <v>14.715</v>
      </c>
      <c r="J4262">
        <f t="shared" si="858"/>
        <v>8.2668539325842699E-2</v>
      </c>
      <c r="K4262" s="4">
        <v>39.340000000000003</v>
      </c>
      <c r="L4262" s="4">
        <v>33.17</v>
      </c>
      <c r="M4262" s="16">
        <f t="shared" si="859"/>
        <v>0.48809655000000002</v>
      </c>
      <c r="N4262">
        <f t="shared" si="860"/>
        <v>0</v>
      </c>
      <c r="O4262">
        <f t="shared" si="861"/>
        <v>0</v>
      </c>
      <c r="P4262" s="63">
        <f t="shared" si="862"/>
        <v>0</v>
      </c>
    </row>
    <row r="4263" spans="1:16" x14ac:dyDescent="0.3">
      <c r="A4263">
        <f t="shared" si="863"/>
        <v>2019</v>
      </c>
      <c r="B4263">
        <f t="shared" si="864"/>
        <v>2</v>
      </c>
      <c r="C4263">
        <f t="shared" si="865"/>
        <v>25</v>
      </c>
      <c r="D4263">
        <f t="shared" si="866"/>
        <v>4</v>
      </c>
      <c r="E4263" t="str">
        <f t="shared" si="867"/>
        <v>ON</v>
      </c>
      <c r="F4263" s="13">
        <f t="shared" si="869"/>
        <v>43521</v>
      </c>
      <c r="G4263" s="14" t="str">
        <f t="shared" si="868"/>
        <v>Avg of 4 NM Projects</v>
      </c>
      <c r="H4263" s="15">
        <f t="shared" si="870"/>
        <v>12</v>
      </c>
      <c r="I4263" s="93">
        <v>18.299999999999997</v>
      </c>
      <c r="J4263">
        <f t="shared" si="858"/>
        <v>0.10280898876404493</v>
      </c>
      <c r="K4263" s="4">
        <v>36.85</v>
      </c>
      <c r="L4263" s="4">
        <v>31.51</v>
      </c>
      <c r="M4263" s="16">
        <f t="shared" si="859"/>
        <v>0.57663299999999995</v>
      </c>
      <c r="N4263">
        <f t="shared" si="860"/>
        <v>0</v>
      </c>
      <c r="O4263">
        <f t="shared" si="861"/>
        <v>0</v>
      </c>
      <c r="P4263" s="63">
        <f t="shared" si="862"/>
        <v>0</v>
      </c>
    </row>
    <row r="4264" spans="1:16" x14ac:dyDescent="0.3">
      <c r="A4264">
        <f t="shared" si="863"/>
        <v>2019</v>
      </c>
      <c r="B4264">
        <f t="shared" si="864"/>
        <v>2</v>
      </c>
      <c r="C4264">
        <f t="shared" si="865"/>
        <v>25</v>
      </c>
      <c r="D4264">
        <f t="shared" si="866"/>
        <v>4</v>
      </c>
      <c r="E4264" t="str">
        <f t="shared" si="867"/>
        <v>ON</v>
      </c>
      <c r="F4264" s="13">
        <f t="shared" si="869"/>
        <v>43521</v>
      </c>
      <c r="G4264" s="14" t="str">
        <f t="shared" si="868"/>
        <v>Avg of 4 NM Projects</v>
      </c>
      <c r="H4264" s="15">
        <f t="shared" si="870"/>
        <v>13</v>
      </c>
      <c r="I4264" s="93">
        <v>14.98</v>
      </c>
      <c r="J4264">
        <f t="shared" si="858"/>
        <v>8.4157303370786515E-2</v>
      </c>
      <c r="K4264" s="4">
        <v>36.31</v>
      </c>
      <c r="L4264" s="4">
        <v>32.65</v>
      </c>
      <c r="M4264" s="16">
        <f t="shared" si="859"/>
        <v>0.489097</v>
      </c>
      <c r="N4264">
        <f t="shared" si="860"/>
        <v>0</v>
      </c>
      <c r="O4264">
        <f t="shared" si="861"/>
        <v>0</v>
      </c>
      <c r="P4264" s="63">
        <f t="shared" si="862"/>
        <v>0</v>
      </c>
    </row>
    <row r="4265" spans="1:16" x14ac:dyDescent="0.3">
      <c r="A4265">
        <f t="shared" si="863"/>
        <v>2019</v>
      </c>
      <c r="B4265">
        <f t="shared" si="864"/>
        <v>2</v>
      </c>
      <c r="C4265">
        <f t="shared" si="865"/>
        <v>25</v>
      </c>
      <c r="D4265">
        <f t="shared" si="866"/>
        <v>4</v>
      </c>
      <c r="E4265" t="str">
        <f t="shared" si="867"/>
        <v>ON</v>
      </c>
      <c r="F4265" s="13">
        <f t="shared" si="869"/>
        <v>43521</v>
      </c>
      <c r="G4265" s="14" t="str">
        <f t="shared" si="868"/>
        <v>Avg of 4 NM Projects</v>
      </c>
      <c r="H4265" s="15">
        <f t="shared" si="870"/>
        <v>14</v>
      </c>
      <c r="I4265" s="93">
        <v>12.794999999999998</v>
      </c>
      <c r="J4265">
        <f t="shared" si="858"/>
        <v>7.1882022471910098E-2</v>
      </c>
      <c r="K4265" s="4">
        <v>36.130000000000003</v>
      </c>
      <c r="L4265" s="4">
        <v>29.27</v>
      </c>
      <c r="M4265" s="16">
        <f t="shared" si="859"/>
        <v>0.37450964999999997</v>
      </c>
      <c r="N4265">
        <f t="shared" si="860"/>
        <v>0</v>
      </c>
      <c r="O4265">
        <f t="shared" si="861"/>
        <v>0</v>
      </c>
      <c r="P4265" s="63">
        <f t="shared" si="862"/>
        <v>0</v>
      </c>
    </row>
    <row r="4266" spans="1:16" x14ac:dyDescent="0.3">
      <c r="A4266">
        <f t="shared" si="863"/>
        <v>2019</v>
      </c>
      <c r="B4266">
        <f t="shared" si="864"/>
        <v>2</v>
      </c>
      <c r="C4266">
        <f t="shared" si="865"/>
        <v>25</v>
      </c>
      <c r="D4266">
        <f t="shared" si="866"/>
        <v>4</v>
      </c>
      <c r="E4266" t="str">
        <f t="shared" si="867"/>
        <v>ON</v>
      </c>
      <c r="F4266" s="13">
        <f t="shared" si="869"/>
        <v>43521</v>
      </c>
      <c r="G4266" s="14" t="str">
        <f t="shared" si="868"/>
        <v>Avg of 4 NM Projects</v>
      </c>
      <c r="H4266" s="15">
        <f t="shared" si="870"/>
        <v>15</v>
      </c>
      <c r="I4266" s="93">
        <v>11.39</v>
      </c>
      <c r="J4266">
        <f t="shared" si="858"/>
        <v>6.398876404494383E-2</v>
      </c>
      <c r="K4266" s="4">
        <v>34.049999999999997</v>
      </c>
      <c r="L4266" s="4">
        <v>29.31</v>
      </c>
      <c r="M4266" s="16">
        <f t="shared" si="859"/>
        <v>0.3338409</v>
      </c>
      <c r="N4266">
        <f t="shared" si="860"/>
        <v>0</v>
      </c>
      <c r="O4266">
        <f t="shared" si="861"/>
        <v>0</v>
      </c>
      <c r="P4266" s="63">
        <f t="shared" si="862"/>
        <v>0</v>
      </c>
    </row>
    <row r="4267" spans="1:16" x14ac:dyDescent="0.3">
      <c r="A4267">
        <f t="shared" si="863"/>
        <v>2019</v>
      </c>
      <c r="B4267">
        <f t="shared" si="864"/>
        <v>2</v>
      </c>
      <c r="C4267">
        <f t="shared" si="865"/>
        <v>25</v>
      </c>
      <c r="D4267">
        <f t="shared" si="866"/>
        <v>4</v>
      </c>
      <c r="E4267" t="str">
        <f t="shared" si="867"/>
        <v>ON</v>
      </c>
      <c r="F4267" s="13">
        <f t="shared" si="869"/>
        <v>43521</v>
      </c>
      <c r="G4267" s="14" t="str">
        <f t="shared" si="868"/>
        <v>Avg of 4 NM Projects</v>
      </c>
      <c r="H4267" s="15">
        <f t="shared" si="870"/>
        <v>16</v>
      </c>
      <c r="I4267" s="93">
        <v>6.5250000000000004</v>
      </c>
      <c r="J4267">
        <f t="shared" si="858"/>
        <v>3.6657303370786522E-2</v>
      </c>
      <c r="K4267" s="4">
        <v>36.630000000000003</v>
      </c>
      <c r="L4267" s="4">
        <v>34.450000000000003</v>
      </c>
      <c r="M4267" s="16">
        <f t="shared" si="859"/>
        <v>0.22478625000000002</v>
      </c>
      <c r="N4267">
        <f t="shared" si="860"/>
        <v>0</v>
      </c>
      <c r="O4267">
        <f t="shared" si="861"/>
        <v>0</v>
      </c>
      <c r="P4267" s="63">
        <f t="shared" si="862"/>
        <v>0</v>
      </c>
    </row>
    <row r="4268" spans="1:16" x14ac:dyDescent="0.3">
      <c r="A4268">
        <f t="shared" si="863"/>
        <v>2019</v>
      </c>
      <c r="B4268">
        <f t="shared" si="864"/>
        <v>2</v>
      </c>
      <c r="C4268">
        <f t="shared" si="865"/>
        <v>25</v>
      </c>
      <c r="D4268">
        <f t="shared" si="866"/>
        <v>4</v>
      </c>
      <c r="E4268" t="str">
        <f t="shared" si="867"/>
        <v>ON</v>
      </c>
      <c r="F4268" s="13">
        <f t="shared" si="869"/>
        <v>43521</v>
      </c>
      <c r="G4268" s="14" t="str">
        <f t="shared" si="868"/>
        <v>Avg of 4 NM Projects</v>
      </c>
      <c r="H4268" s="15">
        <f t="shared" si="870"/>
        <v>17</v>
      </c>
      <c r="I4268" s="93">
        <v>4.2249999999999996</v>
      </c>
      <c r="J4268">
        <f t="shared" si="858"/>
        <v>2.3735955056179772E-2</v>
      </c>
      <c r="K4268" s="4">
        <v>40.07</v>
      </c>
      <c r="L4268" s="4">
        <v>49.59</v>
      </c>
      <c r="M4268" s="16">
        <f t="shared" si="859"/>
        <v>0.20951775</v>
      </c>
      <c r="N4268">
        <f t="shared" si="860"/>
        <v>0</v>
      </c>
      <c r="O4268">
        <f t="shared" si="861"/>
        <v>0</v>
      </c>
      <c r="P4268" s="63">
        <f t="shared" si="862"/>
        <v>0</v>
      </c>
    </row>
    <row r="4269" spans="1:16" x14ac:dyDescent="0.3">
      <c r="A4269">
        <f t="shared" si="863"/>
        <v>2019</v>
      </c>
      <c r="B4269">
        <f t="shared" si="864"/>
        <v>2</v>
      </c>
      <c r="C4269">
        <f t="shared" si="865"/>
        <v>25</v>
      </c>
      <c r="D4269">
        <f t="shared" si="866"/>
        <v>4</v>
      </c>
      <c r="E4269" t="str">
        <f t="shared" si="867"/>
        <v>ON</v>
      </c>
      <c r="F4269" s="13">
        <f t="shared" si="869"/>
        <v>43521</v>
      </c>
      <c r="G4269" s="14" t="str">
        <f t="shared" si="868"/>
        <v>Avg of 4 NM Projects</v>
      </c>
      <c r="H4269" s="15">
        <f t="shared" si="870"/>
        <v>18</v>
      </c>
      <c r="I4269" s="93">
        <v>0.255</v>
      </c>
      <c r="J4269">
        <f t="shared" si="858"/>
        <v>1.4325842696629213E-3</v>
      </c>
      <c r="K4269" s="4">
        <v>53.05</v>
      </c>
      <c r="L4269" s="4">
        <v>71.25</v>
      </c>
      <c r="M4269" s="16">
        <f t="shared" si="859"/>
        <v>1.8168750000000001E-2</v>
      </c>
      <c r="N4269">
        <f t="shared" si="860"/>
        <v>0</v>
      </c>
      <c r="O4269">
        <f t="shared" si="861"/>
        <v>0</v>
      </c>
      <c r="P4269" s="63">
        <f t="shared" si="862"/>
        <v>0</v>
      </c>
    </row>
    <row r="4270" spans="1:16" x14ac:dyDescent="0.3">
      <c r="A4270">
        <f t="shared" si="863"/>
        <v>2019</v>
      </c>
      <c r="B4270">
        <f t="shared" si="864"/>
        <v>2</v>
      </c>
      <c r="C4270">
        <f t="shared" si="865"/>
        <v>25</v>
      </c>
      <c r="D4270">
        <f t="shared" si="866"/>
        <v>4</v>
      </c>
      <c r="E4270" t="str">
        <f t="shared" si="867"/>
        <v>ON</v>
      </c>
      <c r="F4270" s="13">
        <f t="shared" si="869"/>
        <v>43521</v>
      </c>
      <c r="G4270" s="14" t="str">
        <f t="shared" si="868"/>
        <v>Avg of 4 NM Projects</v>
      </c>
      <c r="H4270" s="15">
        <f t="shared" si="870"/>
        <v>19</v>
      </c>
      <c r="I4270" s="93">
        <v>-0.26</v>
      </c>
      <c r="J4270">
        <f t="shared" si="858"/>
        <v>-1.4606741573033708E-3</v>
      </c>
      <c r="K4270" s="4">
        <v>60.57</v>
      </c>
      <c r="L4270" s="4">
        <v>92.53</v>
      </c>
      <c r="M4270" s="16">
        <f t="shared" si="859"/>
        <v>-2.4057800000000001E-2</v>
      </c>
      <c r="N4270">
        <f t="shared" si="860"/>
        <v>0</v>
      </c>
      <c r="O4270">
        <f t="shared" si="861"/>
        <v>0</v>
      </c>
      <c r="P4270" s="63">
        <f t="shared" si="862"/>
        <v>0</v>
      </c>
    </row>
    <row r="4271" spans="1:16" x14ac:dyDescent="0.3">
      <c r="A4271">
        <f t="shared" si="863"/>
        <v>2019</v>
      </c>
      <c r="B4271">
        <f t="shared" si="864"/>
        <v>2</v>
      </c>
      <c r="C4271">
        <f t="shared" si="865"/>
        <v>25</v>
      </c>
      <c r="D4271">
        <f t="shared" si="866"/>
        <v>4</v>
      </c>
      <c r="E4271" t="str">
        <f t="shared" si="867"/>
        <v>ON</v>
      </c>
      <c r="F4271" s="13">
        <f t="shared" si="869"/>
        <v>43521</v>
      </c>
      <c r="G4271" s="14" t="str">
        <f t="shared" si="868"/>
        <v>Avg of 4 NM Projects</v>
      </c>
      <c r="H4271" s="15">
        <f t="shared" si="870"/>
        <v>20</v>
      </c>
      <c r="I4271" s="93">
        <v>-0.13</v>
      </c>
      <c r="J4271">
        <f t="shared" si="858"/>
        <v>-7.3033707865168538E-4</v>
      </c>
      <c r="K4271" s="4">
        <v>56.57</v>
      </c>
      <c r="L4271" s="4">
        <v>87.51</v>
      </c>
      <c r="M4271" s="16">
        <f t="shared" si="859"/>
        <v>-1.1376300000000001E-2</v>
      </c>
      <c r="N4271">
        <f t="shared" si="860"/>
        <v>0</v>
      </c>
      <c r="O4271">
        <f t="shared" si="861"/>
        <v>0</v>
      </c>
      <c r="P4271" s="63">
        <f t="shared" si="862"/>
        <v>0</v>
      </c>
    </row>
    <row r="4272" spans="1:16" x14ac:dyDescent="0.3">
      <c r="A4272">
        <f t="shared" si="863"/>
        <v>2019</v>
      </c>
      <c r="B4272">
        <f t="shared" si="864"/>
        <v>2</v>
      </c>
      <c r="C4272">
        <f t="shared" si="865"/>
        <v>25</v>
      </c>
      <c r="D4272">
        <f t="shared" si="866"/>
        <v>4</v>
      </c>
      <c r="E4272" t="str">
        <f t="shared" si="867"/>
        <v>ON</v>
      </c>
      <c r="F4272" s="13">
        <f t="shared" si="869"/>
        <v>43521</v>
      </c>
      <c r="G4272" s="14" t="str">
        <f t="shared" si="868"/>
        <v>Avg of 4 NM Projects</v>
      </c>
      <c r="H4272" s="15">
        <f t="shared" si="870"/>
        <v>21</v>
      </c>
      <c r="I4272" s="93">
        <v>-0.39</v>
      </c>
      <c r="J4272">
        <f t="shared" si="858"/>
        <v>-2.1910112359550564E-3</v>
      </c>
      <c r="K4272" s="4">
        <v>53.16</v>
      </c>
      <c r="L4272" s="4">
        <v>72.459999999999994</v>
      </c>
      <c r="M4272" s="16">
        <f t="shared" si="859"/>
        <v>-2.82594E-2</v>
      </c>
      <c r="N4272">
        <f t="shared" si="860"/>
        <v>0</v>
      </c>
      <c r="O4272">
        <f t="shared" si="861"/>
        <v>0</v>
      </c>
      <c r="P4272" s="63">
        <f t="shared" si="862"/>
        <v>0</v>
      </c>
    </row>
    <row r="4273" spans="1:18" x14ac:dyDescent="0.3">
      <c r="A4273">
        <f t="shared" si="863"/>
        <v>2019</v>
      </c>
      <c r="B4273">
        <f t="shared" si="864"/>
        <v>2</v>
      </c>
      <c r="C4273">
        <f t="shared" si="865"/>
        <v>25</v>
      </c>
      <c r="D4273">
        <f t="shared" si="866"/>
        <v>4</v>
      </c>
      <c r="E4273" t="str">
        <f t="shared" si="867"/>
        <v>ON</v>
      </c>
      <c r="F4273" s="13">
        <f t="shared" si="869"/>
        <v>43521</v>
      </c>
      <c r="G4273" s="14" t="str">
        <f t="shared" si="868"/>
        <v>Avg of 4 NM Projects</v>
      </c>
      <c r="H4273" s="15">
        <f t="shared" si="870"/>
        <v>22</v>
      </c>
      <c r="I4273" s="93">
        <v>-0.26</v>
      </c>
      <c r="J4273">
        <f t="shared" si="858"/>
        <v>-1.4606741573033708E-3</v>
      </c>
      <c r="K4273" s="4">
        <v>39.33</v>
      </c>
      <c r="L4273" s="4">
        <v>65.12</v>
      </c>
      <c r="M4273" s="16">
        <f t="shared" si="859"/>
        <v>-1.69312E-2</v>
      </c>
      <c r="N4273">
        <f t="shared" si="860"/>
        <v>0</v>
      </c>
      <c r="O4273">
        <f t="shared" si="861"/>
        <v>0</v>
      </c>
      <c r="P4273" s="63">
        <f t="shared" si="862"/>
        <v>0</v>
      </c>
    </row>
    <row r="4274" spans="1:18" x14ac:dyDescent="0.3">
      <c r="A4274">
        <f t="shared" si="863"/>
        <v>2019</v>
      </c>
      <c r="B4274">
        <f t="shared" si="864"/>
        <v>2</v>
      </c>
      <c r="C4274">
        <f t="shared" si="865"/>
        <v>25</v>
      </c>
      <c r="D4274">
        <f t="shared" si="866"/>
        <v>4</v>
      </c>
      <c r="E4274" t="str">
        <f t="shared" si="867"/>
        <v>ON</v>
      </c>
      <c r="F4274" s="13">
        <f t="shared" si="869"/>
        <v>43521</v>
      </c>
      <c r="G4274" s="14" t="str">
        <f t="shared" si="868"/>
        <v>Avg of 4 NM Projects</v>
      </c>
      <c r="H4274" s="15">
        <f t="shared" si="870"/>
        <v>23</v>
      </c>
      <c r="I4274" s="93">
        <v>-0.26</v>
      </c>
      <c r="J4274">
        <f t="shared" si="858"/>
        <v>-1.4606741573033708E-3</v>
      </c>
      <c r="K4274" s="4">
        <v>35.909999999999997</v>
      </c>
      <c r="L4274" s="4">
        <v>40.61</v>
      </c>
      <c r="M4274" s="16">
        <f t="shared" si="859"/>
        <v>-1.05586E-2</v>
      </c>
      <c r="N4274">
        <f t="shared" si="860"/>
        <v>0</v>
      </c>
      <c r="O4274">
        <f t="shared" si="861"/>
        <v>0</v>
      </c>
      <c r="P4274" s="63">
        <f t="shared" si="862"/>
        <v>0</v>
      </c>
    </row>
    <row r="4275" spans="1:18" x14ac:dyDescent="0.3">
      <c r="A4275">
        <f t="shared" si="863"/>
        <v>2019</v>
      </c>
      <c r="B4275">
        <f t="shared" si="864"/>
        <v>2</v>
      </c>
      <c r="C4275">
        <f t="shared" si="865"/>
        <v>25</v>
      </c>
      <c r="D4275">
        <f t="shared" si="866"/>
        <v>4</v>
      </c>
      <c r="E4275" t="str">
        <f t="shared" si="867"/>
        <v>OFF</v>
      </c>
      <c r="F4275" s="13">
        <f t="shared" si="869"/>
        <v>43521</v>
      </c>
      <c r="G4275" s="14" t="str">
        <f t="shared" si="868"/>
        <v>Avg of 4 NM Projects</v>
      </c>
      <c r="H4275" s="15">
        <f t="shared" si="870"/>
        <v>24</v>
      </c>
      <c r="I4275" s="93">
        <v>-0.13</v>
      </c>
      <c r="J4275">
        <f t="shared" si="858"/>
        <v>-7.3033707865168538E-4</v>
      </c>
      <c r="K4275" s="4">
        <v>36.53</v>
      </c>
      <c r="L4275" s="4">
        <v>45.51</v>
      </c>
      <c r="M4275" s="16">
        <f t="shared" si="859"/>
        <v>-5.9162999999999993E-3</v>
      </c>
      <c r="N4275">
        <f t="shared" si="860"/>
        <v>0</v>
      </c>
      <c r="O4275">
        <f t="shared" si="861"/>
        <v>0</v>
      </c>
      <c r="P4275" s="63">
        <f t="shared" si="862"/>
        <v>0</v>
      </c>
    </row>
    <row r="4276" spans="1:18" x14ac:dyDescent="0.3">
      <c r="A4276">
        <f t="shared" si="863"/>
        <v>2019</v>
      </c>
      <c r="B4276">
        <f t="shared" si="864"/>
        <v>2</v>
      </c>
      <c r="C4276">
        <f t="shared" si="865"/>
        <v>26</v>
      </c>
      <c r="D4276">
        <f t="shared" si="866"/>
        <v>5</v>
      </c>
      <c r="E4276" t="str">
        <f t="shared" si="867"/>
        <v>OFF</v>
      </c>
      <c r="F4276" s="13">
        <f t="shared" si="869"/>
        <v>43522</v>
      </c>
      <c r="G4276" s="14" t="str">
        <f t="shared" si="868"/>
        <v>Avg of 4 NM Projects</v>
      </c>
      <c r="H4276" s="15">
        <f t="shared" si="870"/>
        <v>1</v>
      </c>
      <c r="I4276" s="93">
        <v>-0.13</v>
      </c>
      <c r="J4276">
        <f t="shared" si="858"/>
        <v>-7.3033707865168538E-4</v>
      </c>
      <c r="K4276" s="4">
        <v>40.450000000000003</v>
      </c>
      <c r="L4276" s="4">
        <v>48.17</v>
      </c>
      <c r="M4276" s="16">
        <f t="shared" si="859"/>
        <v>-6.2621000000000005E-3</v>
      </c>
      <c r="N4276">
        <f t="shared" si="860"/>
        <v>0</v>
      </c>
      <c r="O4276">
        <f t="shared" si="861"/>
        <v>0</v>
      </c>
      <c r="P4276" s="63">
        <f t="shared" si="862"/>
        <v>0</v>
      </c>
      <c r="Q4276" s="34"/>
      <c r="R4276" s="34"/>
    </row>
    <row r="4277" spans="1:18" x14ac:dyDescent="0.3">
      <c r="A4277">
        <f t="shared" si="863"/>
        <v>2019</v>
      </c>
      <c r="B4277">
        <f t="shared" si="864"/>
        <v>2</v>
      </c>
      <c r="C4277">
        <f t="shared" si="865"/>
        <v>26</v>
      </c>
      <c r="D4277">
        <f t="shared" si="866"/>
        <v>5</v>
      </c>
      <c r="E4277" t="str">
        <f t="shared" si="867"/>
        <v>OFF</v>
      </c>
      <c r="F4277" s="13">
        <f t="shared" si="869"/>
        <v>43522</v>
      </c>
      <c r="G4277" s="14" t="str">
        <f t="shared" si="868"/>
        <v>Avg of 4 NM Projects</v>
      </c>
      <c r="H4277" s="15">
        <f t="shared" si="870"/>
        <v>2</v>
      </c>
      <c r="I4277" s="93">
        <v>-0.26</v>
      </c>
      <c r="J4277">
        <f t="shared" si="858"/>
        <v>-1.4606741573033708E-3</v>
      </c>
      <c r="K4277" s="4">
        <v>40.11</v>
      </c>
      <c r="L4277" s="4">
        <v>42.62</v>
      </c>
      <c r="M4277" s="16">
        <f t="shared" si="859"/>
        <v>-1.1081199999999999E-2</v>
      </c>
      <c r="N4277">
        <f t="shared" si="860"/>
        <v>0</v>
      </c>
      <c r="O4277">
        <f t="shared" si="861"/>
        <v>0</v>
      </c>
      <c r="P4277" s="63">
        <f t="shared" si="862"/>
        <v>0</v>
      </c>
    </row>
    <row r="4278" spans="1:18" x14ac:dyDescent="0.3">
      <c r="A4278">
        <f t="shared" si="863"/>
        <v>2019</v>
      </c>
      <c r="B4278">
        <f t="shared" si="864"/>
        <v>2</v>
      </c>
      <c r="C4278">
        <f t="shared" si="865"/>
        <v>26</v>
      </c>
      <c r="D4278">
        <f t="shared" si="866"/>
        <v>5</v>
      </c>
      <c r="E4278" t="str">
        <f t="shared" si="867"/>
        <v>OFF</v>
      </c>
      <c r="F4278" s="13">
        <f t="shared" si="869"/>
        <v>43522</v>
      </c>
      <c r="G4278" s="14" t="str">
        <f t="shared" si="868"/>
        <v>Avg of 4 NM Projects</v>
      </c>
      <c r="H4278" s="15">
        <f t="shared" si="870"/>
        <v>3</v>
      </c>
      <c r="I4278" s="93">
        <v>0</v>
      </c>
      <c r="J4278">
        <f t="shared" si="858"/>
        <v>0</v>
      </c>
      <c r="K4278" s="4">
        <v>40.1</v>
      </c>
      <c r="L4278" s="4">
        <v>41.81</v>
      </c>
      <c r="M4278" s="16">
        <f t="shared" si="859"/>
        <v>0</v>
      </c>
      <c r="N4278">
        <f t="shared" si="860"/>
        <v>1</v>
      </c>
      <c r="O4278">
        <f t="shared" si="861"/>
        <v>0</v>
      </c>
      <c r="P4278" s="63">
        <f t="shared" si="862"/>
        <v>0</v>
      </c>
    </row>
    <row r="4279" spans="1:18" x14ac:dyDescent="0.3">
      <c r="A4279">
        <f t="shared" si="863"/>
        <v>2019</v>
      </c>
      <c r="B4279">
        <f t="shared" si="864"/>
        <v>2</v>
      </c>
      <c r="C4279">
        <f t="shared" si="865"/>
        <v>26</v>
      </c>
      <c r="D4279">
        <f t="shared" si="866"/>
        <v>5</v>
      </c>
      <c r="E4279" t="str">
        <f t="shared" si="867"/>
        <v>OFF</v>
      </c>
      <c r="F4279" s="13">
        <f t="shared" si="869"/>
        <v>43522</v>
      </c>
      <c r="G4279" s="14" t="str">
        <f t="shared" si="868"/>
        <v>Avg of 4 NM Projects</v>
      </c>
      <c r="H4279" s="15">
        <f t="shared" si="870"/>
        <v>4</v>
      </c>
      <c r="I4279" s="93">
        <v>-0.13</v>
      </c>
      <c r="J4279">
        <f t="shared" si="858"/>
        <v>-7.3033707865168538E-4</v>
      </c>
      <c r="K4279" s="4">
        <v>40.17</v>
      </c>
      <c r="L4279" s="4">
        <v>28.52</v>
      </c>
      <c r="M4279" s="16">
        <f t="shared" si="859"/>
        <v>-3.7076000000000001E-3</v>
      </c>
      <c r="N4279">
        <f t="shared" si="860"/>
        <v>0</v>
      </c>
      <c r="O4279">
        <f t="shared" si="861"/>
        <v>0</v>
      </c>
      <c r="P4279" s="63">
        <f t="shared" si="862"/>
        <v>0</v>
      </c>
    </row>
    <row r="4280" spans="1:18" x14ac:dyDescent="0.3">
      <c r="A4280">
        <f t="shared" si="863"/>
        <v>2019</v>
      </c>
      <c r="B4280">
        <f t="shared" si="864"/>
        <v>2</v>
      </c>
      <c r="C4280">
        <f t="shared" si="865"/>
        <v>26</v>
      </c>
      <c r="D4280">
        <f t="shared" si="866"/>
        <v>5</v>
      </c>
      <c r="E4280" t="str">
        <f t="shared" si="867"/>
        <v>OFF</v>
      </c>
      <c r="F4280" s="13">
        <f t="shared" si="869"/>
        <v>43522</v>
      </c>
      <c r="G4280" s="14" t="str">
        <f t="shared" si="868"/>
        <v>Avg of 4 NM Projects</v>
      </c>
      <c r="H4280" s="15">
        <f t="shared" si="870"/>
        <v>5</v>
      </c>
      <c r="I4280" s="93">
        <v>-0.26</v>
      </c>
      <c r="J4280">
        <f t="shared" si="858"/>
        <v>-1.4606741573033708E-3</v>
      </c>
      <c r="K4280" s="4">
        <v>41.88</v>
      </c>
      <c r="L4280" s="4">
        <v>42.68</v>
      </c>
      <c r="M4280" s="16">
        <f t="shared" si="859"/>
        <v>-1.10968E-2</v>
      </c>
      <c r="N4280">
        <f t="shared" si="860"/>
        <v>0</v>
      </c>
      <c r="O4280">
        <f t="shared" si="861"/>
        <v>0</v>
      </c>
      <c r="P4280" s="63">
        <f t="shared" si="862"/>
        <v>0</v>
      </c>
    </row>
    <row r="4281" spans="1:18" x14ac:dyDescent="0.3">
      <c r="A4281">
        <f t="shared" si="863"/>
        <v>2019</v>
      </c>
      <c r="B4281">
        <f t="shared" si="864"/>
        <v>2</v>
      </c>
      <c r="C4281">
        <f t="shared" si="865"/>
        <v>26</v>
      </c>
      <c r="D4281">
        <f t="shared" si="866"/>
        <v>5</v>
      </c>
      <c r="E4281" t="str">
        <f t="shared" si="867"/>
        <v>OFF</v>
      </c>
      <c r="F4281" s="13">
        <f t="shared" si="869"/>
        <v>43522</v>
      </c>
      <c r="G4281" s="14" t="str">
        <f t="shared" si="868"/>
        <v>Avg of 4 NM Projects</v>
      </c>
      <c r="H4281" s="15">
        <f t="shared" si="870"/>
        <v>6</v>
      </c>
      <c r="I4281" s="93">
        <v>-0.26</v>
      </c>
      <c r="J4281">
        <f t="shared" si="858"/>
        <v>-1.4606741573033708E-3</v>
      </c>
      <c r="K4281" s="4">
        <v>51.47</v>
      </c>
      <c r="L4281" s="4">
        <v>64.34</v>
      </c>
      <c r="M4281" s="16">
        <f t="shared" si="859"/>
        <v>-1.6728400000000001E-2</v>
      </c>
      <c r="N4281">
        <f t="shared" si="860"/>
        <v>0</v>
      </c>
      <c r="O4281">
        <f t="shared" si="861"/>
        <v>0</v>
      </c>
      <c r="P4281" s="63">
        <f t="shared" si="862"/>
        <v>0</v>
      </c>
    </row>
    <row r="4282" spans="1:18" x14ac:dyDescent="0.3">
      <c r="A4282">
        <f t="shared" si="863"/>
        <v>2019</v>
      </c>
      <c r="B4282">
        <f t="shared" si="864"/>
        <v>2</v>
      </c>
      <c r="C4282">
        <f t="shared" si="865"/>
        <v>26</v>
      </c>
      <c r="D4282">
        <f t="shared" si="866"/>
        <v>5</v>
      </c>
      <c r="E4282" t="str">
        <f t="shared" si="867"/>
        <v>OFF</v>
      </c>
      <c r="F4282" s="13">
        <f t="shared" si="869"/>
        <v>43522</v>
      </c>
      <c r="G4282" s="14" t="str">
        <f t="shared" si="868"/>
        <v>Avg of 4 NM Projects</v>
      </c>
      <c r="H4282" s="15">
        <f t="shared" si="870"/>
        <v>7</v>
      </c>
      <c r="I4282" s="93">
        <v>-0.255</v>
      </c>
      <c r="J4282">
        <f t="shared" si="858"/>
        <v>-1.4325842696629213E-3</v>
      </c>
      <c r="K4282" s="4">
        <v>59.68</v>
      </c>
      <c r="L4282" s="4">
        <v>95.27</v>
      </c>
      <c r="M4282" s="16">
        <f t="shared" si="859"/>
        <v>-2.4293849999999999E-2</v>
      </c>
      <c r="N4282">
        <f t="shared" si="860"/>
        <v>0</v>
      </c>
      <c r="O4282">
        <f t="shared" si="861"/>
        <v>0</v>
      </c>
      <c r="P4282" s="63">
        <f t="shared" si="862"/>
        <v>0</v>
      </c>
    </row>
    <row r="4283" spans="1:18" x14ac:dyDescent="0.3">
      <c r="A4283">
        <f t="shared" si="863"/>
        <v>2019</v>
      </c>
      <c r="B4283">
        <f t="shared" si="864"/>
        <v>2</v>
      </c>
      <c r="C4283">
        <f t="shared" si="865"/>
        <v>26</v>
      </c>
      <c r="D4283">
        <f t="shared" si="866"/>
        <v>5</v>
      </c>
      <c r="E4283" t="str">
        <f t="shared" si="867"/>
        <v>ON</v>
      </c>
      <c r="F4283" s="13">
        <f t="shared" si="869"/>
        <v>43522</v>
      </c>
      <c r="G4283" s="14" t="str">
        <f t="shared" si="868"/>
        <v>Avg of 4 NM Projects</v>
      </c>
      <c r="H4283" s="15">
        <f t="shared" si="870"/>
        <v>8</v>
      </c>
      <c r="I4283" s="93">
        <v>19.325000000000003</v>
      </c>
      <c r="J4283">
        <f t="shared" si="858"/>
        <v>0.1085674157303371</v>
      </c>
      <c r="K4283" s="4">
        <v>67.069999999999993</v>
      </c>
      <c r="L4283" s="4">
        <v>59.2</v>
      </c>
      <c r="M4283" s="16">
        <f t="shared" si="859"/>
        <v>1.1440400000000002</v>
      </c>
      <c r="N4283">
        <f t="shared" si="860"/>
        <v>0</v>
      </c>
      <c r="O4283">
        <f t="shared" si="861"/>
        <v>0</v>
      </c>
      <c r="P4283" s="63">
        <f t="shared" si="862"/>
        <v>0</v>
      </c>
    </row>
    <row r="4284" spans="1:18" x14ac:dyDescent="0.3">
      <c r="A4284">
        <f t="shared" si="863"/>
        <v>2019</v>
      </c>
      <c r="B4284">
        <f t="shared" si="864"/>
        <v>2</v>
      </c>
      <c r="C4284">
        <f t="shared" si="865"/>
        <v>26</v>
      </c>
      <c r="D4284">
        <f t="shared" si="866"/>
        <v>5</v>
      </c>
      <c r="E4284" t="str">
        <f t="shared" si="867"/>
        <v>ON</v>
      </c>
      <c r="F4284" s="13">
        <f t="shared" si="869"/>
        <v>43522</v>
      </c>
      <c r="G4284" s="14" t="str">
        <f t="shared" si="868"/>
        <v>Avg of 4 NM Projects</v>
      </c>
      <c r="H4284" s="15">
        <f t="shared" si="870"/>
        <v>9</v>
      </c>
      <c r="I4284" s="93">
        <v>42.62</v>
      </c>
      <c r="J4284">
        <f t="shared" si="858"/>
        <v>0.23943820224719101</v>
      </c>
      <c r="K4284" s="4">
        <v>57.51</v>
      </c>
      <c r="L4284" s="4">
        <v>42.96</v>
      </c>
      <c r="M4284" s="16">
        <f t="shared" si="859"/>
        <v>1.8309551999999998</v>
      </c>
      <c r="N4284">
        <f t="shared" si="860"/>
        <v>0</v>
      </c>
      <c r="O4284">
        <f t="shared" si="861"/>
        <v>0</v>
      </c>
      <c r="P4284" s="63">
        <f t="shared" si="862"/>
        <v>0</v>
      </c>
    </row>
    <row r="4285" spans="1:18" x14ac:dyDescent="0.3">
      <c r="A4285">
        <f t="shared" si="863"/>
        <v>2019</v>
      </c>
      <c r="B4285">
        <f t="shared" si="864"/>
        <v>2</v>
      </c>
      <c r="C4285">
        <f t="shared" si="865"/>
        <v>26</v>
      </c>
      <c r="D4285">
        <f t="shared" si="866"/>
        <v>5</v>
      </c>
      <c r="E4285" t="str">
        <f t="shared" si="867"/>
        <v>ON</v>
      </c>
      <c r="F4285" s="13">
        <f t="shared" si="869"/>
        <v>43522</v>
      </c>
      <c r="G4285" s="14" t="str">
        <f t="shared" si="868"/>
        <v>Avg of 4 NM Projects</v>
      </c>
      <c r="H4285" s="15">
        <f t="shared" si="870"/>
        <v>10</v>
      </c>
      <c r="I4285" s="93">
        <v>60.03</v>
      </c>
      <c r="J4285">
        <f t="shared" si="858"/>
        <v>0.33724719101123596</v>
      </c>
      <c r="K4285" s="4">
        <v>48.75</v>
      </c>
      <c r="L4285" s="4">
        <v>25.03</v>
      </c>
      <c r="M4285" s="16">
        <f t="shared" si="859"/>
        <v>1.5025509000000001</v>
      </c>
      <c r="N4285">
        <f t="shared" si="860"/>
        <v>0</v>
      </c>
      <c r="O4285">
        <f t="shared" si="861"/>
        <v>0</v>
      </c>
      <c r="P4285" s="63">
        <f t="shared" si="862"/>
        <v>0</v>
      </c>
    </row>
    <row r="4286" spans="1:18" x14ac:dyDescent="0.3">
      <c r="A4286">
        <f t="shared" si="863"/>
        <v>2019</v>
      </c>
      <c r="B4286">
        <f t="shared" si="864"/>
        <v>2</v>
      </c>
      <c r="C4286">
        <f t="shared" si="865"/>
        <v>26</v>
      </c>
      <c r="D4286">
        <f t="shared" si="866"/>
        <v>5</v>
      </c>
      <c r="E4286" t="str">
        <f t="shared" si="867"/>
        <v>ON</v>
      </c>
      <c r="F4286" s="13">
        <f t="shared" si="869"/>
        <v>43522</v>
      </c>
      <c r="G4286" s="14" t="str">
        <f t="shared" si="868"/>
        <v>Avg of 4 NM Projects</v>
      </c>
      <c r="H4286" s="15">
        <f t="shared" si="870"/>
        <v>11</v>
      </c>
      <c r="I4286" s="93">
        <v>74.239999999999995</v>
      </c>
      <c r="J4286">
        <f t="shared" si="858"/>
        <v>0.41707865168539321</v>
      </c>
      <c r="K4286" s="4">
        <v>40.82</v>
      </c>
      <c r="L4286" s="4">
        <v>29.5</v>
      </c>
      <c r="M4286" s="16">
        <f t="shared" si="859"/>
        <v>2.19008</v>
      </c>
      <c r="N4286">
        <f t="shared" si="860"/>
        <v>0</v>
      </c>
      <c r="O4286">
        <f t="shared" si="861"/>
        <v>0</v>
      </c>
      <c r="P4286" s="63">
        <f t="shared" si="862"/>
        <v>0</v>
      </c>
    </row>
    <row r="4287" spans="1:18" x14ac:dyDescent="0.3">
      <c r="A4287">
        <f t="shared" si="863"/>
        <v>2019</v>
      </c>
      <c r="B4287">
        <f t="shared" si="864"/>
        <v>2</v>
      </c>
      <c r="C4287">
        <f t="shared" si="865"/>
        <v>26</v>
      </c>
      <c r="D4287">
        <f t="shared" si="866"/>
        <v>5</v>
      </c>
      <c r="E4287" t="str">
        <f t="shared" si="867"/>
        <v>ON</v>
      </c>
      <c r="F4287" s="13">
        <f t="shared" si="869"/>
        <v>43522</v>
      </c>
      <c r="G4287" s="14" t="str">
        <f t="shared" si="868"/>
        <v>Avg of 4 NM Projects</v>
      </c>
      <c r="H4287" s="15">
        <f t="shared" si="870"/>
        <v>12</v>
      </c>
      <c r="I4287" s="93">
        <v>98.944999999999993</v>
      </c>
      <c r="J4287">
        <f t="shared" si="858"/>
        <v>0.55587078651685384</v>
      </c>
      <c r="K4287" s="4">
        <v>40.659999999999997</v>
      </c>
      <c r="L4287" s="4">
        <v>32.380000000000003</v>
      </c>
      <c r="M4287" s="16">
        <f t="shared" si="859"/>
        <v>3.2038391000000002</v>
      </c>
      <c r="N4287">
        <f t="shared" si="860"/>
        <v>0</v>
      </c>
      <c r="O4287">
        <f t="shared" si="861"/>
        <v>1</v>
      </c>
      <c r="P4287" s="63">
        <f t="shared" si="862"/>
        <v>0</v>
      </c>
    </row>
    <row r="4288" spans="1:18" x14ac:dyDescent="0.3">
      <c r="A4288">
        <f t="shared" si="863"/>
        <v>2019</v>
      </c>
      <c r="B4288">
        <f t="shared" si="864"/>
        <v>2</v>
      </c>
      <c r="C4288">
        <f t="shared" si="865"/>
        <v>26</v>
      </c>
      <c r="D4288">
        <f t="shared" si="866"/>
        <v>5</v>
      </c>
      <c r="E4288" t="str">
        <f t="shared" si="867"/>
        <v>ON</v>
      </c>
      <c r="F4288" s="13">
        <f t="shared" si="869"/>
        <v>43522</v>
      </c>
      <c r="G4288" s="14" t="str">
        <f t="shared" si="868"/>
        <v>Avg of 4 NM Projects</v>
      </c>
      <c r="H4288" s="15">
        <f t="shared" si="870"/>
        <v>13</v>
      </c>
      <c r="I4288" s="93">
        <v>96.64500000000001</v>
      </c>
      <c r="J4288">
        <f t="shared" si="858"/>
        <v>0.54294943820224728</v>
      </c>
      <c r="K4288" s="4">
        <v>39.700000000000003</v>
      </c>
      <c r="L4288" s="4">
        <v>29.32</v>
      </c>
      <c r="M4288" s="16">
        <f t="shared" si="859"/>
        <v>2.8336314000000002</v>
      </c>
      <c r="N4288">
        <f t="shared" si="860"/>
        <v>0</v>
      </c>
      <c r="O4288">
        <f t="shared" si="861"/>
        <v>1</v>
      </c>
      <c r="P4288" s="63">
        <f t="shared" si="862"/>
        <v>0</v>
      </c>
    </row>
    <row r="4289" spans="1:18" x14ac:dyDescent="0.3">
      <c r="A4289">
        <f t="shared" si="863"/>
        <v>2019</v>
      </c>
      <c r="B4289">
        <f t="shared" si="864"/>
        <v>2</v>
      </c>
      <c r="C4289">
        <f t="shared" si="865"/>
        <v>26</v>
      </c>
      <c r="D4289">
        <f t="shared" si="866"/>
        <v>5</v>
      </c>
      <c r="E4289" t="str">
        <f t="shared" si="867"/>
        <v>ON</v>
      </c>
      <c r="F4289" s="13">
        <f t="shared" si="869"/>
        <v>43522</v>
      </c>
      <c r="G4289" s="14" t="str">
        <f t="shared" si="868"/>
        <v>Avg of 4 NM Projects</v>
      </c>
      <c r="H4289" s="15">
        <f t="shared" si="870"/>
        <v>14</v>
      </c>
      <c r="I4289" s="93">
        <v>73.474999999999994</v>
      </c>
      <c r="J4289">
        <f t="shared" si="858"/>
        <v>0.41278089887640446</v>
      </c>
      <c r="K4289" s="4">
        <v>39.93</v>
      </c>
      <c r="L4289" s="4">
        <v>33.270000000000003</v>
      </c>
      <c r="M4289" s="16">
        <f t="shared" si="859"/>
        <v>2.44451325</v>
      </c>
      <c r="N4289">
        <f t="shared" si="860"/>
        <v>0</v>
      </c>
      <c r="O4289">
        <f t="shared" si="861"/>
        <v>0</v>
      </c>
      <c r="P4289" s="63">
        <f t="shared" si="862"/>
        <v>0</v>
      </c>
    </row>
    <row r="4290" spans="1:18" x14ac:dyDescent="0.3">
      <c r="A4290">
        <f t="shared" si="863"/>
        <v>2019</v>
      </c>
      <c r="B4290">
        <f t="shared" si="864"/>
        <v>2</v>
      </c>
      <c r="C4290">
        <f t="shared" si="865"/>
        <v>26</v>
      </c>
      <c r="D4290">
        <f t="shared" si="866"/>
        <v>5</v>
      </c>
      <c r="E4290" t="str">
        <f t="shared" si="867"/>
        <v>ON</v>
      </c>
      <c r="F4290" s="13">
        <f t="shared" si="869"/>
        <v>43522</v>
      </c>
      <c r="G4290" s="14" t="str">
        <f t="shared" si="868"/>
        <v>Avg of 4 NM Projects</v>
      </c>
      <c r="H4290" s="15">
        <f t="shared" si="870"/>
        <v>15</v>
      </c>
      <c r="I4290" s="93">
        <v>57.094999999999999</v>
      </c>
      <c r="J4290">
        <f t="shared" si="858"/>
        <v>0.32075842696629214</v>
      </c>
      <c r="K4290" s="4">
        <v>39.85</v>
      </c>
      <c r="L4290" s="4">
        <v>34.630000000000003</v>
      </c>
      <c r="M4290" s="16">
        <f t="shared" si="859"/>
        <v>1.9771998500000001</v>
      </c>
      <c r="N4290">
        <f t="shared" si="860"/>
        <v>0</v>
      </c>
      <c r="O4290">
        <f t="shared" si="861"/>
        <v>0</v>
      </c>
      <c r="P4290" s="63">
        <f t="shared" si="862"/>
        <v>0</v>
      </c>
    </row>
    <row r="4291" spans="1:18" x14ac:dyDescent="0.3">
      <c r="A4291">
        <f t="shared" si="863"/>
        <v>2019</v>
      </c>
      <c r="B4291">
        <f t="shared" si="864"/>
        <v>2</v>
      </c>
      <c r="C4291">
        <f t="shared" si="865"/>
        <v>26</v>
      </c>
      <c r="D4291">
        <f t="shared" si="866"/>
        <v>5</v>
      </c>
      <c r="E4291" t="str">
        <f t="shared" si="867"/>
        <v>ON</v>
      </c>
      <c r="F4291" s="13">
        <f t="shared" si="869"/>
        <v>43522</v>
      </c>
      <c r="G4291" s="14" t="str">
        <f t="shared" si="868"/>
        <v>Avg of 4 NM Projects</v>
      </c>
      <c r="H4291" s="15">
        <f t="shared" si="870"/>
        <v>16</v>
      </c>
      <c r="I4291" s="93">
        <v>40.44</v>
      </c>
      <c r="J4291">
        <f t="shared" si="858"/>
        <v>0.22719101123595503</v>
      </c>
      <c r="K4291" s="4">
        <v>40.44</v>
      </c>
      <c r="L4291" s="4">
        <v>35.31</v>
      </c>
      <c r="M4291" s="16">
        <f t="shared" si="859"/>
        <v>1.4279364000000001</v>
      </c>
      <c r="N4291">
        <f t="shared" si="860"/>
        <v>0</v>
      </c>
      <c r="O4291">
        <f t="shared" si="861"/>
        <v>0</v>
      </c>
      <c r="P4291" s="63">
        <f t="shared" si="862"/>
        <v>0</v>
      </c>
    </row>
    <row r="4292" spans="1:18" x14ac:dyDescent="0.3">
      <c r="A4292">
        <f t="shared" si="863"/>
        <v>2019</v>
      </c>
      <c r="B4292">
        <f t="shared" si="864"/>
        <v>2</v>
      </c>
      <c r="C4292">
        <f t="shared" si="865"/>
        <v>26</v>
      </c>
      <c r="D4292">
        <f t="shared" si="866"/>
        <v>5</v>
      </c>
      <c r="E4292" t="str">
        <f t="shared" si="867"/>
        <v>ON</v>
      </c>
      <c r="F4292" s="13">
        <f t="shared" si="869"/>
        <v>43522</v>
      </c>
      <c r="G4292" s="14" t="str">
        <f t="shared" si="868"/>
        <v>Avg of 4 NM Projects</v>
      </c>
      <c r="H4292" s="15">
        <f t="shared" si="870"/>
        <v>17</v>
      </c>
      <c r="I4292" s="93">
        <v>16.255000000000003</v>
      </c>
      <c r="J4292">
        <f t="shared" ref="J4292:J4355" si="871">+I4292/$I$1</f>
        <v>9.1320224719101131E-2</v>
      </c>
      <c r="K4292" s="4">
        <v>52.06</v>
      </c>
      <c r="L4292" s="4">
        <v>45.36</v>
      </c>
      <c r="M4292" s="16">
        <f t="shared" ref="M4292:M4355" si="872">+L4292*I4292/1000</f>
        <v>0.73732680000000017</v>
      </c>
      <c r="N4292">
        <f t="shared" ref="N4292:N4355" si="873">+IF(I4292=0,1,0)</f>
        <v>0</v>
      </c>
      <c r="O4292">
        <f t="shared" ref="O4292:O4355" si="874">+IF(I4292&gt;=0.5*$I$1,1,0)</f>
        <v>0</v>
      </c>
      <c r="P4292" s="63">
        <f t="shared" ref="P4292:P4355" si="875">+IF(I4292&gt;MAX(I$3652:I$5859),1,0)</f>
        <v>0</v>
      </c>
    </row>
    <row r="4293" spans="1:18" x14ac:dyDescent="0.3">
      <c r="A4293">
        <f t="shared" ref="A4293:A4356" si="876">YEAR(F4293)</f>
        <v>2019</v>
      </c>
      <c r="B4293">
        <f t="shared" ref="B4293:B4356" si="877">+MONTH(F4293)</f>
        <v>2</v>
      </c>
      <c r="C4293">
        <f t="shared" ref="C4293:C4356" si="878">+DAY(F4293)</f>
        <v>26</v>
      </c>
      <c r="D4293">
        <f t="shared" ref="D4293:D4356" si="879">WEEKDAY(C4293)</f>
        <v>5</v>
      </c>
      <c r="E4293" t="str">
        <f t="shared" ref="E4293:E4356" si="880">IF(OR(D4293=1,D4293=7,H4293=1,H4293=2,H4293=3,H4293=4,H4293=5,H4293=6,H4293=7,H4293=24),"OFF","ON")</f>
        <v>ON</v>
      </c>
      <c r="F4293" s="13">
        <f t="shared" si="869"/>
        <v>43522</v>
      </c>
      <c r="G4293" s="14" t="str">
        <f t="shared" si="868"/>
        <v>Avg of 4 NM Projects</v>
      </c>
      <c r="H4293" s="15">
        <f t="shared" si="870"/>
        <v>18</v>
      </c>
      <c r="I4293" s="93">
        <v>0.52</v>
      </c>
      <c r="J4293">
        <f t="shared" si="871"/>
        <v>2.9213483146067415E-3</v>
      </c>
      <c r="K4293" s="4">
        <v>64.38</v>
      </c>
      <c r="L4293" s="4">
        <v>52.47</v>
      </c>
      <c r="M4293" s="16">
        <f t="shared" si="872"/>
        <v>2.72844E-2</v>
      </c>
      <c r="N4293">
        <f t="shared" si="873"/>
        <v>0</v>
      </c>
      <c r="O4293">
        <f t="shared" si="874"/>
        <v>0</v>
      </c>
      <c r="P4293" s="63">
        <f t="shared" si="875"/>
        <v>0</v>
      </c>
    </row>
    <row r="4294" spans="1:18" x14ac:dyDescent="0.3">
      <c r="A4294">
        <f t="shared" si="876"/>
        <v>2019</v>
      </c>
      <c r="B4294">
        <f t="shared" si="877"/>
        <v>2</v>
      </c>
      <c r="C4294">
        <f t="shared" si="878"/>
        <v>26</v>
      </c>
      <c r="D4294">
        <f t="shared" si="879"/>
        <v>5</v>
      </c>
      <c r="E4294" t="str">
        <f t="shared" si="880"/>
        <v>ON</v>
      </c>
      <c r="F4294" s="13">
        <f t="shared" si="869"/>
        <v>43522</v>
      </c>
      <c r="G4294" s="14" t="str">
        <f t="shared" ref="G4294:G4357" si="881">+G4293</f>
        <v>Avg of 4 NM Projects</v>
      </c>
      <c r="H4294" s="15">
        <f t="shared" si="870"/>
        <v>19</v>
      </c>
      <c r="I4294" s="93">
        <v>-0.39</v>
      </c>
      <c r="J4294">
        <f t="shared" si="871"/>
        <v>-2.1910112359550564E-3</v>
      </c>
      <c r="K4294" s="4">
        <v>62.37</v>
      </c>
      <c r="L4294" s="4">
        <v>61.95</v>
      </c>
      <c r="M4294" s="16">
        <f t="shared" si="872"/>
        <v>-2.4160500000000001E-2</v>
      </c>
      <c r="N4294">
        <f t="shared" si="873"/>
        <v>0</v>
      </c>
      <c r="O4294">
        <f t="shared" si="874"/>
        <v>0</v>
      </c>
      <c r="P4294" s="63">
        <f t="shared" si="875"/>
        <v>0</v>
      </c>
    </row>
    <row r="4295" spans="1:18" x14ac:dyDescent="0.3">
      <c r="A4295">
        <f t="shared" si="876"/>
        <v>2019</v>
      </c>
      <c r="B4295">
        <f t="shared" si="877"/>
        <v>2</v>
      </c>
      <c r="C4295">
        <f t="shared" si="878"/>
        <v>26</v>
      </c>
      <c r="D4295">
        <f t="shared" si="879"/>
        <v>5</v>
      </c>
      <c r="E4295" t="str">
        <f t="shared" si="880"/>
        <v>ON</v>
      </c>
      <c r="F4295" s="13">
        <f t="shared" si="869"/>
        <v>43522</v>
      </c>
      <c r="G4295" s="14" t="str">
        <f t="shared" si="881"/>
        <v>Avg of 4 NM Projects</v>
      </c>
      <c r="H4295" s="15">
        <f t="shared" si="870"/>
        <v>20</v>
      </c>
      <c r="I4295" s="93">
        <v>-0.26</v>
      </c>
      <c r="J4295">
        <f t="shared" si="871"/>
        <v>-1.4606741573033708E-3</v>
      </c>
      <c r="K4295" s="4">
        <v>55.97</v>
      </c>
      <c r="L4295" s="4">
        <v>56.02</v>
      </c>
      <c r="M4295" s="16">
        <f t="shared" si="872"/>
        <v>-1.45652E-2</v>
      </c>
      <c r="N4295">
        <f t="shared" si="873"/>
        <v>0</v>
      </c>
      <c r="O4295">
        <f t="shared" si="874"/>
        <v>0</v>
      </c>
      <c r="P4295" s="63">
        <f t="shared" si="875"/>
        <v>0</v>
      </c>
    </row>
    <row r="4296" spans="1:18" x14ac:dyDescent="0.3">
      <c r="A4296">
        <f t="shared" si="876"/>
        <v>2019</v>
      </c>
      <c r="B4296">
        <f t="shared" si="877"/>
        <v>2</v>
      </c>
      <c r="C4296">
        <f t="shared" si="878"/>
        <v>26</v>
      </c>
      <c r="D4296">
        <f t="shared" si="879"/>
        <v>5</v>
      </c>
      <c r="E4296" t="str">
        <f t="shared" si="880"/>
        <v>ON</v>
      </c>
      <c r="F4296" s="13">
        <f t="shared" si="869"/>
        <v>43522</v>
      </c>
      <c r="G4296" s="14" t="str">
        <f t="shared" si="881"/>
        <v>Avg of 4 NM Projects</v>
      </c>
      <c r="H4296" s="15">
        <f t="shared" si="870"/>
        <v>21</v>
      </c>
      <c r="I4296" s="93">
        <v>-0.13</v>
      </c>
      <c r="J4296">
        <f t="shared" si="871"/>
        <v>-7.3033707865168538E-4</v>
      </c>
      <c r="K4296" s="4">
        <v>48.94</v>
      </c>
      <c r="L4296" s="4">
        <v>58.56</v>
      </c>
      <c r="M4296" s="16">
        <f t="shared" si="872"/>
        <v>-7.6128000000000012E-3</v>
      </c>
      <c r="N4296">
        <f t="shared" si="873"/>
        <v>0</v>
      </c>
      <c r="O4296">
        <f t="shared" si="874"/>
        <v>0</v>
      </c>
      <c r="P4296" s="63">
        <f t="shared" si="875"/>
        <v>0</v>
      </c>
    </row>
    <row r="4297" spans="1:18" x14ac:dyDescent="0.3">
      <c r="A4297">
        <f t="shared" si="876"/>
        <v>2019</v>
      </c>
      <c r="B4297">
        <f t="shared" si="877"/>
        <v>2</v>
      </c>
      <c r="C4297">
        <f t="shared" si="878"/>
        <v>26</v>
      </c>
      <c r="D4297">
        <f t="shared" si="879"/>
        <v>5</v>
      </c>
      <c r="E4297" t="str">
        <f t="shared" si="880"/>
        <v>ON</v>
      </c>
      <c r="F4297" s="13">
        <f t="shared" si="869"/>
        <v>43522</v>
      </c>
      <c r="G4297" s="14" t="str">
        <f t="shared" si="881"/>
        <v>Avg of 4 NM Projects</v>
      </c>
      <c r="H4297" s="15">
        <f t="shared" si="870"/>
        <v>22</v>
      </c>
      <c r="I4297" s="93">
        <v>-0.13</v>
      </c>
      <c r="J4297">
        <f t="shared" si="871"/>
        <v>-7.3033707865168538E-4</v>
      </c>
      <c r="K4297" s="4">
        <v>48.63</v>
      </c>
      <c r="L4297" s="4">
        <v>51.29</v>
      </c>
      <c r="M4297" s="16">
        <f t="shared" si="872"/>
        <v>-6.6677000000000004E-3</v>
      </c>
      <c r="N4297">
        <f t="shared" si="873"/>
        <v>0</v>
      </c>
      <c r="O4297">
        <f t="shared" si="874"/>
        <v>0</v>
      </c>
      <c r="P4297" s="63">
        <f t="shared" si="875"/>
        <v>0</v>
      </c>
    </row>
    <row r="4298" spans="1:18" x14ac:dyDescent="0.3">
      <c r="A4298">
        <f t="shared" si="876"/>
        <v>2019</v>
      </c>
      <c r="B4298">
        <f t="shared" si="877"/>
        <v>2</v>
      </c>
      <c r="C4298">
        <f t="shared" si="878"/>
        <v>26</v>
      </c>
      <c r="D4298">
        <f t="shared" si="879"/>
        <v>5</v>
      </c>
      <c r="E4298" t="str">
        <f t="shared" si="880"/>
        <v>ON</v>
      </c>
      <c r="F4298" s="13">
        <f t="shared" si="869"/>
        <v>43522</v>
      </c>
      <c r="G4298" s="14" t="str">
        <f t="shared" si="881"/>
        <v>Avg of 4 NM Projects</v>
      </c>
      <c r="H4298" s="15">
        <f t="shared" si="870"/>
        <v>23</v>
      </c>
      <c r="I4298" s="93">
        <v>-0.26</v>
      </c>
      <c r="J4298">
        <f t="shared" si="871"/>
        <v>-1.4606741573033708E-3</v>
      </c>
      <c r="K4298" s="4">
        <v>46.63</v>
      </c>
      <c r="L4298" s="4">
        <v>48.55</v>
      </c>
      <c r="M4298" s="16">
        <f t="shared" si="872"/>
        <v>-1.2622999999999999E-2</v>
      </c>
      <c r="N4298">
        <f t="shared" si="873"/>
        <v>0</v>
      </c>
      <c r="O4298">
        <f t="shared" si="874"/>
        <v>0</v>
      </c>
      <c r="P4298" s="63">
        <f t="shared" si="875"/>
        <v>0</v>
      </c>
    </row>
    <row r="4299" spans="1:18" x14ac:dyDescent="0.3">
      <c r="A4299">
        <f t="shared" si="876"/>
        <v>2019</v>
      </c>
      <c r="B4299">
        <f t="shared" si="877"/>
        <v>2</v>
      </c>
      <c r="C4299">
        <f t="shared" si="878"/>
        <v>26</v>
      </c>
      <c r="D4299">
        <f t="shared" si="879"/>
        <v>5</v>
      </c>
      <c r="E4299" t="str">
        <f t="shared" si="880"/>
        <v>OFF</v>
      </c>
      <c r="F4299" s="13">
        <f t="shared" si="869"/>
        <v>43522</v>
      </c>
      <c r="G4299" s="14" t="str">
        <f t="shared" si="881"/>
        <v>Avg of 4 NM Projects</v>
      </c>
      <c r="H4299" s="15">
        <f t="shared" si="870"/>
        <v>24</v>
      </c>
      <c r="I4299" s="93">
        <v>-0.13</v>
      </c>
      <c r="J4299">
        <f t="shared" si="871"/>
        <v>-7.3033707865168538E-4</v>
      </c>
      <c r="K4299" s="4">
        <v>43.54</v>
      </c>
      <c r="L4299" s="4">
        <v>41.75</v>
      </c>
      <c r="M4299" s="16">
        <f t="shared" si="872"/>
        <v>-5.4275E-3</v>
      </c>
      <c r="N4299">
        <f t="shared" si="873"/>
        <v>0</v>
      </c>
      <c r="O4299">
        <f t="shared" si="874"/>
        <v>0</v>
      </c>
      <c r="P4299" s="63">
        <f t="shared" si="875"/>
        <v>0</v>
      </c>
    </row>
    <row r="4300" spans="1:18" x14ac:dyDescent="0.3">
      <c r="A4300">
        <f t="shared" si="876"/>
        <v>2019</v>
      </c>
      <c r="B4300">
        <f t="shared" si="877"/>
        <v>2</v>
      </c>
      <c r="C4300">
        <f t="shared" si="878"/>
        <v>27</v>
      </c>
      <c r="D4300">
        <f t="shared" si="879"/>
        <v>6</v>
      </c>
      <c r="E4300" t="str">
        <f t="shared" si="880"/>
        <v>OFF</v>
      </c>
      <c r="F4300" s="13">
        <f t="shared" si="869"/>
        <v>43523</v>
      </c>
      <c r="G4300" s="14" t="str">
        <f t="shared" si="881"/>
        <v>Avg of 4 NM Projects</v>
      </c>
      <c r="H4300" s="15">
        <f t="shared" si="870"/>
        <v>1</v>
      </c>
      <c r="I4300" s="93">
        <v>0</v>
      </c>
      <c r="J4300">
        <f t="shared" si="871"/>
        <v>0</v>
      </c>
      <c r="K4300" s="4">
        <v>50.79</v>
      </c>
      <c r="L4300" s="4">
        <v>43.25</v>
      </c>
      <c r="M4300" s="16">
        <f t="shared" si="872"/>
        <v>0</v>
      </c>
      <c r="N4300">
        <f t="shared" si="873"/>
        <v>1</v>
      </c>
      <c r="O4300">
        <f t="shared" si="874"/>
        <v>0</v>
      </c>
      <c r="P4300" s="63">
        <f t="shared" si="875"/>
        <v>0</v>
      </c>
      <c r="Q4300" s="34"/>
      <c r="R4300" s="34"/>
    </row>
    <row r="4301" spans="1:18" x14ac:dyDescent="0.3">
      <c r="A4301">
        <f t="shared" si="876"/>
        <v>2019</v>
      </c>
      <c r="B4301">
        <f t="shared" si="877"/>
        <v>2</v>
      </c>
      <c r="C4301">
        <f t="shared" si="878"/>
        <v>27</v>
      </c>
      <c r="D4301">
        <f t="shared" si="879"/>
        <v>6</v>
      </c>
      <c r="E4301" t="str">
        <f t="shared" si="880"/>
        <v>OFF</v>
      </c>
      <c r="F4301" s="13">
        <f t="shared" si="869"/>
        <v>43523</v>
      </c>
      <c r="G4301" s="14" t="str">
        <f t="shared" si="881"/>
        <v>Avg of 4 NM Projects</v>
      </c>
      <c r="H4301" s="15">
        <f t="shared" si="870"/>
        <v>2</v>
      </c>
      <c r="I4301" s="93">
        <v>-0.26</v>
      </c>
      <c r="J4301">
        <f t="shared" si="871"/>
        <v>-1.4606741573033708E-3</v>
      </c>
      <c r="K4301" s="4">
        <v>45.7</v>
      </c>
      <c r="L4301" s="4">
        <v>37.42</v>
      </c>
      <c r="M4301" s="16">
        <f t="shared" si="872"/>
        <v>-9.7292000000000003E-3</v>
      </c>
      <c r="N4301">
        <f t="shared" si="873"/>
        <v>0</v>
      </c>
      <c r="O4301">
        <f t="shared" si="874"/>
        <v>0</v>
      </c>
      <c r="P4301" s="63">
        <f t="shared" si="875"/>
        <v>0</v>
      </c>
    </row>
    <row r="4302" spans="1:18" x14ac:dyDescent="0.3">
      <c r="A4302">
        <f t="shared" si="876"/>
        <v>2019</v>
      </c>
      <c r="B4302">
        <f t="shared" si="877"/>
        <v>2</v>
      </c>
      <c r="C4302">
        <f t="shared" si="878"/>
        <v>27</v>
      </c>
      <c r="D4302">
        <f t="shared" si="879"/>
        <v>6</v>
      </c>
      <c r="E4302" t="str">
        <f t="shared" si="880"/>
        <v>OFF</v>
      </c>
      <c r="F4302" s="13">
        <f t="shared" si="869"/>
        <v>43523</v>
      </c>
      <c r="G4302" s="14" t="str">
        <f t="shared" si="881"/>
        <v>Avg of 4 NM Projects</v>
      </c>
      <c r="H4302" s="15">
        <f t="shared" si="870"/>
        <v>3</v>
      </c>
      <c r="I4302" s="93">
        <v>-0.26</v>
      </c>
      <c r="J4302">
        <f t="shared" si="871"/>
        <v>-1.4606741573033708E-3</v>
      </c>
      <c r="K4302" s="4">
        <v>45.6</v>
      </c>
      <c r="L4302" s="4">
        <v>33.19</v>
      </c>
      <c r="M4302" s="16">
        <f t="shared" si="872"/>
        <v>-8.6294000000000006E-3</v>
      </c>
      <c r="N4302">
        <f t="shared" si="873"/>
        <v>0</v>
      </c>
      <c r="O4302">
        <f t="shared" si="874"/>
        <v>0</v>
      </c>
      <c r="P4302" s="63">
        <f t="shared" si="875"/>
        <v>0</v>
      </c>
    </row>
    <row r="4303" spans="1:18" x14ac:dyDescent="0.3">
      <c r="A4303">
        <f t="shared" si="876"/>
        <v>2019</v>
      </c>
      <c r="B4303">
        <f t="shared" si="877"/>
        <v>2</v>
      </c>
      <c r="C4303">
        <f t="shared" si="878"/>
        <v>27</v>
      </c>
      <c r="D4303">
        <f t="shared" si="879"/>
        <v>6</v>
      </c>
      <c r="E4303" t="str">
        <f t="shared" si="880"/>
        <v>OFF</v>
      </c>
      <c r="F4303" s="13">
        <f t="shared" si="869"/>
        <v>43523</v>
      </c>
      <c r="G4303" s="14" t="str">
        <f t="shared" si="881"/>
        <v>Avg of 4 NM Projects</v>
      </c>
      <c r="H4303" s="15">
        <f t="shared" si="870"/>
        <v>4</v>
      </c>
      <c r="I4303" s="93">
        <v>0</v>
      </c>
      <c r="J4303">
        <f t="shared" si="871"/>
        <v>0</v>
      </c>
      <c r="K4303" s="4">
        <v>46.94</v>
      </c>
      <c r="L4303" s="4">
        <v>34.200000000000003</v>
      </c>
      <c r="M4303" s="16">
        <f t="shared" si="872"/>
        <v>0</v>
      </c>
      <c r="N4303">
        <f t="shared" si="873"/>
        <v>1</v>
      </c>
      <c r="O4303">
        <f t="shared" si="874"/>
        <v>0</v>
      </c>
      <c r="P4303" s="63">
        <f t="shared" si="875"/>
        <v>0</v>
      </c>
    </row>
    <row r="4304" spans="1:18" x14ac:dyDescent="0.3">
      <c r="A4304">
        <f t="shared" si="876"/>
        <v>2019</v>
      </c>
      <c r="B4304">
        <f t="shared" si="877"/>
        <v>2</v>
      </c>
      <c r="C4304">
        <f t="shared" si="878"/>
        <v>27</v>
      </c>
      <c r="D4304">
        <f t="shared" si="879"/>
        <v>6</v>
      </c>
      <c r="E4304" t="str">
        <f t="shared" si="880"/>
        <v>OFF</v>
      </c>
      <c r="F4304" s="13">
        <f t="shared" si="869"/>
        <v>43523</v>
      </c>
      <c r="G4304" s="14" t="str">
        <f t="shared" si="881"/>
        <v>Avg of 4 NM Projects</v>
      </c>
      <c r="H4304" s="15">
        <f t="shared" si="870"/>
        <v>5</v>
      </c>
      <c r="I4304" s="93">
        <v>-0.13</v>
      </c>
      <c r="J4304">
        <f t="shared" si="871"/>
        <v>-7.3033707865168538E-4</v>
      </c>
      <c r="K4304" s="4">
        <v>50.45</v>
      </c>
      <c r="L4304" s="4">
        <v>32.86</v>
      </c>
      <c r="M4304" s="16">
        <f t="shared" si="872"/>
        <v>-4.2718000000000001E-3</v>
      </c>
      <c r="N4304">
        <f t="shared" si="873"/>
        <v>0</v>
      </c>
      <c r="O4304">
        <f t="shared" si="874"/>
        <v>0</v>
      </c>
      <c r="P4304" s="63">
        <f t="shared" si="875"/>
        <v>0</v>
      </c>
    </row>
    <row r="4305" spans="1:16" x14ac:dyDescent="0.3">
      <c r="A4305">
        <f t="shared" si="876"/>
        <v>2019</v>
      </c>
      <c r="B4305">
        <f t="shared" si="877"/>
        <v>2</v>
      </c>
      <c r="C4305">
        <f t="shared" si="878"/>
        <v>27</v>
      </c>
      <c r="D4305">
        <f t="shared" si="879"/>
        <v>6</v>
      </c>
      <c r="E4305" t="str">
        <f t="shared" si="880"/>
        <v>OFF</v>
      </c>
      <c r="F4305" s="13">
        <f t="shared" si="869"/>
        <v>43523</v>
      </c>
      <c r="G4305" s="14" t="str">
        <f t="shared" si="881"/>
        <v>Avg of 4 NM Projects</v>
      </c>
      <c r="H4305" s="15">
        <f t="shared" si="870"/>
        <v>6</v>
      </c>
      <c r="I4305" s="93">
        <v>-0.52</v>
      </c>
      <c r="J4305">
        <f t="shared" si="871"/>
        <v>-2.9213483146067415E-3</v>
      </c>
      <c r="K4305" s="4">
        <v>54.72</v>
      </c>
      <c r="L4305" s="4">
        <v>38.67</v>
      </c>
      <c r="M4305" s="16">
        <f t="shared" si="872"/>
        <v>-2.0108400000000002E-2</v>
      </c>
      <c r="N4305">
        <f t="shared" si="873"/>
        <v>0</v>
      </c>
      <c r="O4305">
        <f t="shared" si="874"/>
        <v>0</v>
      </c>
      <c r="P4305" s="63">
        <f t="shared" si="875"/>
        <v>0</v>
      </c>
    </row>
    <row r="4306" spans="1:16" x14ac:dyDescent="0.3">
      <c r="A4306">
        <f t="shared" si="876"/>
        <v>2019</v>
      </c>
      <c r="B4306">
        <f t="shared" si="877"/>
        <v>2</v>
      </c>
      <c r="C4306">
        <f t="shared" si="878"/>
        <v>27</v>
      </c>
      <c r="D4306">
        <f t="shared" si="879"/>
        <v>6</v>
      </c>
      <c r="E4306" t="str">
        <f t="shared" si="880"/>
        <v>OFF</v>
      </c>
      <c r="F4306" s="13">
        <f t="shared" si="869"/>
        <v>43523</v>
      </c>
      <c r="G4306" s="14" t="str">
        <f t="shared" si="881"/>
        <v>Avg of 4 NM Projects</v>
      </c>
      <c r="H4306" s="15">
        <f t="shared" si="870"/>
        <v>7</v>
      </c>
      <c r="I4306" s="93">
        <v>0.64500000000000002</v>
      </c>
      <c r="J4306">
        <f t="shared" si="871"/>
        <v>3.6235955056179775E-3</v>
      </c>
      <c r="K4306" s="4">
        <v>74.239999999999995</v>
      </c>
      <c r="L4306" s="4">
        <v>57.75</v>
      </c>
      <c r="M4306" s="16">
        <f t="shared" si="872"/>
        <v>3.7248750000000004E-2</v>
      </c>
      <c r="N4306">
        <f t="shared" si="873"/>
        <v>0</v>
      </c>
      <c r="O4306">
        <f t="shared" si="874"/>
        <v>0</v>
      </c>
      <c r="P4306" s="63">
        <f t="shared" si="875"/>
        <v>0</v>
      </c>
    </row>
    <row r="4307" spans="1:16" x14ac:dyDescent="0.3">
      <c r="A4307">
        <f t="shared" si="876"/>
        <v>2019</v>
      </c>
      <c r="B4307">
        <f t="shared" si="877"/>
        <v>2</v>
      </c>
      <c r="C4307">
        <f t="shared" si="878"/>
        <v>27</v>
      </c>
      <c r="D4307">
        <f t="shared" si="879"/>
        <v>6</v>
      </c>
      <c r="E4307" t="str">
        <f t="shared" si="880"/>
        <v>ON</v>
      </c>
      <c r="F4307" s="13">
        <f t="shared" si="869"/>
        <v>43523</v>
      </c>
      <c r="G4307" s="14" t="str">
        <f t="shared" si="881"/>
        <v>Avg of 4 NM Projects</v>
      </c>
      <c r="H4307" s="15">
        <f t="shared" si="870"/>
        <v>8</v>
      </c>
      <c r="I4307" s="93">
        <v>27.005000000000003</v>
      </c>
      <c r="J4307">
        <f t="shared" si="871"/>
        <v>0.15171348314606742</v>
      </c>
      <c r="K4307" s="4">
        <v>70.14</v>
      </c>
      <c r="L4307" s="4">
        <v>54.42</v>
      </c>
      <c r="M4307" s="16">
        <f t="shared" si="872"/>
        <v>1.4696121000000002</v>
      </c>
      <c r="N4307">
        <f t="shared" si="873"/>
        <v>0</v>
      </c>
      <c r="O4307">
        <f t="shared" si="874"/>
        <v>0</v>
      </c>
      <c r="P4307" s="63">
        <f t="shared" si="875"/>
        <v>0</v>
      </c>
    </row>
    <row r="4308" spans="1:16" x14ac:dyDescent="0.3">
      <c r="A4308">
        <f t="shared" si="876"/>
        <v>2019</v>
      </c>
      <c r="B4308">
        <f t="shared" si="877"/>
        <v>2</v>
      </c>
      <c r="C4308">
        <f t="shared" si="878"/>
        <v>27</v>
      </c>
      <c r="D4308">
        <f t="shared" si="879"/>
        <v>6</v>
      </c>
      <c r="E4308" t="str">
        <f t="shared" si="880"/>
        <v>ON</v>
      </c>
      <c r="F4308" s="13">
        <f t="shared" si="869"/>
        <v>43523</v>
      </c>
      <c r="G4308" s="14" t="str">
        <f t="shared" si="881"/>
        <v>Avg of 4 NM Projects</v>
      </c>
      <c r="H4308" s="15">
        <f t="shared" si="870"/>
        <v>9</v>
      </c>
      <c r="I4308" s="93">
        <v>68.094999999999999</v>
      </c>
      <c r="J4308">
        <f t="shared" si="871"/>
        <v>0.38255617977528089</v>
      </c>
      <c r="K4308" s="4">
        <v>67.83</v>
      </c>
      <c r="L4308" s="4">
        <v>48.39</v>
      </c>
      <c r="M4308" s="16">
        <f t="shared" si="872"/>
        <v>3.29511705</v>
      </c>
      <c r="N4308">
        <f t="shared" si="873"/>
        <v>0</v>
      </c>
      <c r="O4308">
        <f t="shared" si="874"/>
        <v>0</v>
      </c>
      <c r="P4308" s="63">
        <f t="shared" si="875"/>
        <v>0</v>
      </c>
    </row>
    <row r="4309" spans="1:16" x14ac:dyDescent="0.3">
      <c r="A4309">
        <f t="shared" si="876"/>
        <v>2019</v>
      </c>
      <c r="B4309">
        <f t="shared" si="877"/>
        <v>2</v>
      </c>
      <c r="C4309">
        <f t="shared" si="878"/>
        <v>27</v>
      </c>
      <c r="D4309">
        <f t="shared" si="879"/>
        <v>6</v>
      </c>
      <c r="E4309" t="str">
        <f t="shared" si="880"/>
        <v>ON</v>
      </c>
      <c r="F4309" s="13">
        <f t="shared" si="869"/>
        <v>43523</v>
      </c>
      <c r="G4309" s="14" t="str">
        <f t="shared" si="881"/>
        <v>Avg of 4 NM Projects</v>
      </c>
      <c r="H4309" s="15">
        <f t="shared" si="870"/>
        <v>10</v>
      </c>
      <c r="I4309" s="93">
        <v>91.265000000000015</v>
      </c>
      <c r="J4309">
        <f t="shared" si="871"/>
        <v>0.51272471910112372</v>
      </c>
      <c r="K4309" s="4">
        <v>66.28</v>
      </c>
      <c r="L4309" s="4">
        <v>62.55</v>
      </c>
      <c r="M4309" s="16">
        <f t="shared" si="872"/>
        <v>5.7086257500000013</v>
      </c>
      <c r="N4309">
        <f t="shared" si="873"/>
        <v>0</v>
      </c>
      <c r="O4309">
        <f t="shared" si="874"/>
        <v>1</v>
      </c>
      <c r="P4309" s="63">
        <f t="shared" si="875"/>
        <v>0</v>
      </c>
    </row>
    <row r="4310" spans="1:16" x14ac:dyDescent="0.3">
      <c r="A4310">
        <f t="shared" si="876"/>
        <v>2019</v>
      </c>
      <c r="B4310">
        <f t="shared" si="877"/>
        <v>2</v>
      </c>
      <c r="C4310">
        <f t="shared" si="878"/>
        <v>27</v>
      </c>
      <c r="D4310">
        <f t="shared" si="879"/>
        <v>6</v>
      </c>
      <c r="E4310" t="str">
        <f t="shared" si="880"/>
        <v>ON</v>
      </c>
      <c r="F4310" s="13">
        <f t="shared" si="869"/>
        <v>43523</v>
      </c>
      <c r="G4310" s="14" t="str">
        <f t="shared" si="881"/>
        <v>Avg of 4 NM Projects</v>
      </c>
      <c r="H4310" s="15">
        <f t="shared" si="870"/>
        <v>11</v>
      </c>
      <c r="I4310" s="93">
        <v>100.48000000000002</v>
      </c>
      <c r="J4310">
        <f t="shared" si="871"/>
        <v>0.56449438202247204</v>
      </c>
      <c r="K4310" s="4">
        <v>65</v>
      </c>
      <c r="L4310" s="4">
        <v>47.89</v>
      </c>
      <c r="M4310" s="16">
        <f t="shared" si="872"/>
        <v>4.8119872000000008</v>
      </c>
      <c r="N4310">
        <f t="shared" si="873"/>
        <v>0</v>
      </c>
      <c r="O4310">
        <f t="shared" si="874"/>
        <v>1</v>
      </c>
      <c r="P4310" s="63">
        <f t="shared" si="875"/>
        <v>0</v>
      </c>
    </row>
    <row r="4311" spans="1:16" x14ac:dyDescent="0.3">
      <c r="A4311">
        <f t="shared" si="876"/>
        <v>2019</v>
      </c>
      <c r="B4311">
        <f t="shared" si="877"/>
        <v>2</v>
      </c>
      <c r="C4311">
        <f t="shared" si="878"/>
        <v>27</v>
      </c>
      <c r="D4311">
        <f t="shared" si="879"/>
        <v>6</v>
      </c>
      <c r="E4311" t="str">
        <f t="shared" si="880"/>
        <v>ON</v>
      </c>
      <c r="F4311" s="13">
        <f t="shared" si="869"/>
        <v>43523</v>
      </c>
      <c r="G4311" s="14" t="str">
        <f t="shared" si="881"/>
        <v>Avg of 4 NM Projects</v>
      </c>
      <c r="H4311" s="15">
        <f t="shared" si="870"/>
        <v>12</v>
      </c>
      <c r="I4311" s="93">
        <v>103.94</v>
      </c>
      <c r="J4311">
        <f t="shared" si="871"/>
        <v>0.58393258426966288</v>
      </c>
      <c r="K4311" s="4">
        <v>60.58</v>
      </c>
      <c r="L4311" s="4">
        <v>30.63</v>
      </c>
      <c r="M4311" s="16">
        <f t="shared" si="872"/>
        <v>3.1836821999999998</v>
      </c>
      <c r="N4311">
        <f t="shared" si="873"/>
        <v>0</v>
      </c>
      <c r="O4311">
        <f t="shared" si="874"/>
        <v>1</v>
      </c>
      <c r="P4311" s="63">
        <f t="shared" si="875"/>
        <v>0</v>
      </c>
    </row>
    <row r="4312" spans="1:16" x14ac:dyDescent="0.3">
      <c r="A4312">
        <f t="shared" si="876"/>
        <v>2019</v>
      </c>
      <c r="B4312">
        <f t="shared" si="877"/>
        <v>2</v>
      </c>
      <c r="C4312">
        <f t="shared" si="878"/>
        <v>27</v>
      </c>
      <c r="D4312">
        <f t="shared" si="879"/>
        <v>6</v>
      </c>
      <c r="E4312" t="str">
        <f t="shared" si="880"/>
        <v>ON</v>
      </c>
      <c r="F4312" s="13">
        <f t="shared" si="869"/>
        <v>43523</v>
      </c>
      <c r="G4312" s="14" t="str">
        <f t="shared" si="881"/>
        <v>Avg of 4 NM Projects</v>
      </c>
      <c r="H4312" s="15">
        <f t="shared" si="870"/>
        <v>13</v>
      </c>
      <c r="I4312" s="93">
        <v>93.184999999999988</v>
      </c>
      <c r="J4312">
        <f t="shared" si="871"/>
        <v>0.52351123595505611</v>
      </c>
      <c r="K4312" s="4">
        <v>57.67</v>
      </c>
      <c r="L4312" s="4">
        <v>36.76</v>
      </c>
      <c r="M4312" s="16">
        <f t="shared" si="872"/>
        <v>3.4254805999999993</v>
      </c>
      <c r="N4312">
        <f t="shared" si="873"/>
        <v>0</v>
      </c>
      <c r="O4312">
        <f t="shared" si="874"/>
        <v>1</v>
      </c>
      <c r="P4312" s="63">
        <f t="shared" si="875"/>
        <v>0</v>
      </c>
    </row>
    <row r="4313" spans="1:16" x14ac:dyDescent="0.3">
      <c r="A4313">
        <f t="shared" si="876"/>
        <v>2019</v>
      </c>
      <c r="B4313">
        <f t="shared" si="877"/>
        <v>2</v>
      </c>
      <c r="C4313">
        <f t="shared" si="878"/>
        <v>27</v>
      </c>
      <c r="D4313">
        <f t="shared" si="879"/>
        <v>6</v>
      </c>
      <c r="E4313" t="str">
        <f t="shared" si="880"/>
        <v>ON</v>
      </c>
      <c r="F4313" s="13">
        <f t="shared" si="869"/>
        <v>43523</v>
      </c>
      <c r="G4313" s="14" t="str">
        <f t="shared" si="881"/>
        <v>Avg of 4 NM Projects</v>
      </c>
      <c r="H4313" s="15">
        <f t="shared" si="870"/>
        <v>14</v>
      </c>
      <c r="I4313" s="93">
        <v>66.435000000000002</v>
      </c>
      <c r="J4313">
        <f t="shared" si="871"/>
        <v>0.37323033707865172</v>
      </c>
      <c r="K4313" s="4">
        <v>54.45</v>
      </c>
      <c r="L4313" s="4">
        <v>43.47</v>
      </c>
      <c r="M4313" s="16">
        <f t="shared" si="872"/>
        <v>2.8879294500000001</v>
      </c>
      <c r="N4313">
        <f t="shared" si="873"/>
        <v>0</v>
      </c>
      <c r="O4313">
        <f t="shared" si="874"/>
        <v>0</v>
      </c>
      <c r="P4313" s="63">
        <f t="shared" si="875"/>
        <v>0</v>
      </c>
    </row>
    <row r="4314" spans="1:16" x14ac:dyDescent="0.3">
      <c r="A4314">
        <f t="shared" si="876"/>
        <v>2019</v>
      </c>
      <c r="B4314">
        <f t="shared" si="877"/>
        <v>2</v>
      </c>
      <c r="C4314">
        <f t="shared" si="878"/>
        <v>27</v>
      </c>
      <c r="D4314">
        <f t="shared" si="879"/>
        <v>6</v>
      </c>
      <c r="E4314" t="str">
        <f t="shared" si="880"/>
        <v>ON</v>
      </c>
      <c r="F4314" s="13">
        <f t="shared" si="869"/>
        <v>43523</v>
      </c>
      <c r="G4314" s="14" t="str">
        <f t="shared" si="881"/>
        <v>Avg of 4 NM Projects</v>
      </c>
      <c r="H4314" s="15">
        <f t="shared" si="870"/>
        <v>15</v>
      </c>
      <c r="I4314" s="93">
        <v>61.694999999999993</v>
      </c>
      <c r="J4314">
        <f t="shared" si="871"/>
        <v>0.3466011235955056</v>
      </c>
      <c r="K4314" s="4">
        <v>50.22</v>
      </c>
      <c r="L4314" s="4">
        <v>37.979999999999997</v>
      </c>
      <c r="M4314" s="16">
        <f t="shared" si="872"/>
        <v>2.3431760999999995</v>
      </c>
      <c r="N4314">
        <f t="shared" si="873"/>
        <v>0</v>
      </c>
      <c r="O4314">
        <f t="shared" si="874"/>
        <v>0</v>
      </c>
      <c r="P4314" s="63">
        <f t="shared" si="875"/>
        <v>0</v>
      </c>
    </row>
    <row r="4315" spans="1:16" x14ac:dyDescent="0.3">
      <c r="A4315">
        <f t="shared" si="876"/>
        <v>2019</v>
      </c>
      <c r="B4315">
        <f t="shared" si="877"/>
        <v>2</v>
      </c>
      <c r="C4315">
        <f t="shared" si="878"/>
        <v>27</v>
      </c>
      <c r="D4315">
        <f t="shared" si="879"/>
        <v>6</v>
      </c>
      <c r="E4315" t="str">
        <f t="shared" si="880"/>
        <v>ON</v>
      </c>
      <c r="F4315" s="13">
        <f t="shared" si="869"/>
        <v>43523</v>
      </c>
      <c r="G4315" s="14" t="str">
        <f t="shared" si="881"/>
        <v>Avg of 4 NM Projects</v>
      </c>
      <c r="H4315" s="15">
        <f t="shared" si="870"/>
        <v>16</v>
      </c>
      <c r="I4315" s="93">
        <v>43.004999999999995</v>
      </c>
      <c r="J4315">
        <f t="shared" si="871"/>
        <v>0.24160112359550559</v>
      </c>
      <c r="K4315" s="4">
        <v>52.04</v>
      </c>
      <c r="L4315" s="4">
        <v>44.95</v>
      </c>
      <c r="M4315" s="16">
        <f t="shared" si="872"/>
        <v>1.9330747500000001</v>
      </c>
      <c r="N4315">
        <f t="shared" si="873"/>
        <v>0</v>
      </c>
      <c r="O4315">
        <f t="shared" si="874"/>
        <v>0</v>
      </c>
      <c r="P4315" s="63">
        <f t="shared" si="875"/>
        <v>0</v>
      </c>
    </row>
    <row r="4316" spans="1:16" x14ac:dyDescent="0.3">
      <c r="A4316">
        <f t="shared" si="876"/>
        <v>2019</v>
      </c>
      <c r="B4316">
        <f t="shared" si="877"/>
        <v>2</v>
      </c>
      <c r="C4316">
        <f t="shared" si="878"/>
        <v>27</v>
      </c>
      <c r="D4316">
        <f t="shared" si="879"/>
        <v>6</v>
      </c>
      <c r="E4316" t="str">
        <f t="shared" si="880"/>
        <v>ON</v>
      </c>
      <c r="F4316" s="13">
        <f t="shared" si="869"/>
        <v>43523</v>
      </c>
      <c r="G4316" s="14" t="str">
        <f t="shared" si="881"/>
        <v>Avg of 4 NM Projects</v>
      </c>
      <c r="H4316" s="15">
        <f t="shared" si="870"/>
        <v>17</v>
      </c>
      <c r="I4316" s="93">
        <v>17.28</v>
      </c>
      <c r="J4316">
        <f t="shared" si="871"/>
        <v>9.7078651685393258E-2</v>
      </c>
      <c r="K4316" s="4">
        <v>57.79</v>
      </c>
      <c r="L4316" s="4">
        <v>53.5</v>
      </c>
      <c r="M4316" s="16">
        <f t="shared" si="872"/>
        <v>0.92447999999999997</v>
      </c>
      <c r="N4316">
        <f t="shared" si="873"/>
        <v>0</v>
      </c>
      <c r="O4316">
        <f t="shared" si="874"/>
        <v>0</v>
      </c>
      <c r="P4316" s="63">
        <f t="shared" si="875"/>
        <v>0</v>
      </c>
    </row>
    <row r="4317" spans="1:16" x14ac:dyDescent="0.3">
      <c r="A4317">
        <f t="shared" si="876"/>
        <v>2019</v>
      </c>
      <c r="B4317">
        <f t="shared" si="877"/>
        <v>2</v>
      </c>
      <c r="C4317">
        <f t="shared" si="878"/>
        <v>27</v>
      </c>
      <c r="D4317">
        <f t="shared" si="879"/>
        <v>6</v>
      </c>
      <c r="E4317" t="str">
        <f t="shared" si="880"/>
        <v>ON</v>
      </c>
      <c r="F4317" s="13">
        <f t="shared" ref="F4317:F4380" si="882">+F4293+1</f>
        <v>43523</v>
      </c>
      <c r="G4317" s="14" t="str">
        <f t="shared" si="881"/>
        <v>Avg of 4 NM Projects</v>
      </c>
      <c r="H4317" s="15">
        <f t="shared" ref="H4317:H4380" si="883">H4293</f>
        <v>18</v>
      </c>
      <c r="I4317" s="93">
        <v>0.13</v>
      </c>
      <c r="J4317">
        <f t="shared" si="871"/>
        <v>7.3033707865168538E-4</v>
      </c>
      <c r="K4317" s="4">
        <v>70</v>
      </c>
      <c r="L4317" s="4">
        <v>50.98</v>
      </c>
      <c r="M4317" s="16">
        <f t="shared" si="872"/>
        <v>6.6273999999999994E-3</v>
      </c>
      <c r="N4317">
        <f t="shared" si="873"/>
        <v>0</v>
      </c>
      <c r="O4317">
        <f t="shared" si="874"/>
        <v>0</v>
      </c>
      <c r="P4317" s="63">
        <f t="shared" si="875"/>
        <v>0</v>
      </c>
    </row>
    <row r="4318" spans="1:16" x14ac:dyDescent="0.3">
      <c r="A4318">
        <f t="shared" si="876"/>
        <v>2019</v>
      </c>
      <c r="B4318">
        <f t="shared" si="877"/>
        <v>2</v>
      </c>
      <c r="C4318">
        <f t="shared" si="878"/>
        <v>27</v>
      </c>
      <c r="D4318">
        <f t="shared" si="879"/>
        <v>6</v>
      </c>
      <c r="E4318" t="str">
        <f t="shared" si="880"/>
        <v>ON</v>
      </c>
      <c r="F4318" s="13">
        <f t="shared" si="882"/>
        <v>43523</v>
      </c>
      <c r="G4318" s="14" t="str">
        <f t="shared" si="881"/>
        <v>Avg of 4 NM Projects</v>
      </c>
      <c r="H4318" s="15">
        <f t="shared" si="883"/>
        <v>19</v>
      </c>
      <c r="I4318" s="93">
        <v>-0.13</v>
      </c>
      <c r="J4318">
        <f t="shared" si="871"/>
        <v>-7.3033707865168538E-4</v>
      </c>
      <c r="K4318" s="4">
        <v>73.349999999999994</v>
      </c>
      <c r="L4318" s="4">
        <v>78.22</v>
      </c>
      <c r="M4318" s="16">
        <f t="shared" si="872"/>
        <v>-1.01686E-2</v>
      </c>
      <c r="N4318">
        <f t="shared" si="873"/>
        <v>0</v>
      </c>
      <c r="O4318">
        <f t="shared" si="874"/>
        <v>0</v>
      </c>
      <c r="P4318" s="63">
        <f t="shared" si="875"/>
        <v>0</v>
      </c>
    </row>
    <row r="4319" spans="1:16" x14ac:dyDescent="0.3">
      <c r="A4319">
        <f t="shared" si="876"/>
        <v>2019</v>
      </c>
      <c r="B4319">
        <f t="shared" si="877"/>
        <v>2</v>
      </c>
      <c r="C4319">
        <f t="shared" si="878"/>
        <v>27</v>
      </c>
      <c r="D4319">
        <f t="shared" si="879"/>
        <v>6</v>
      </c>
      <c r="E4319" t="str">
        <f t="shared" si="880"/>
        <v>ON</v>
      </c>
      <c r="F4319" s="13">
        <f t="shared" si="882"/>
        <v>43523</v>
      </c>
      <c r="G4319" s="14" t="str">
        <f t="shared" si="881"/>
        <v>Avg of 4 NM Projects</v>
      </c>
      <c r="H4319" s="15">
        <f t="shared" si="883"/>
        <v>20</v>
      </c>
      <c r="I4319" s="93">
        <v>-0.13</v>
      </c>
      <c r="J4319">
        <f t="shared" si="871"/>
        <v>-7.3033707865168538E-4</v>
      </c>
      <c r="K4319" s="4">
        <v>67.58</v>
      </c>
      <c r="L4319" s="4">
        <v>59.15</v>
      </c>
      <c r="M4319" s="16">
        <f t="shared" si="872"/>
        <v>-7.6895000000000002E-3</v>
      </c>
      <c r="N4319">
        <f t="shared" si="873"/>
        <v>0</v>
      </c>
      <c r="O4319">
        <f t="shared" si="874"/>
        <v>0</v>
      </c>
      <c r="P4319" s="63">
        <f t="shared" si="875"/>
        <v>0</v>
      </c>
    </row>
    <row r="4320" spans="1:16" x14ac:dyDescent="0.3">
      <c r="A4320">
        <f t="shared" si="876"/>
        <v>2019</v>
      </c>
      <c r="B4320">
        <f t="shared" si="877"/>
        <v>2</v>
      </c>
      <c r="C4320">
        <f t="shared" si="878"/>
        <v>27</v>
      </c>
      <c r="D4320">
        <f t="shared" si="879"/>
        <v>6</v>
      </c>
      <c r="E4320" t="str">
        <f t="shared" si="880"/>
        <v>ON</v>
      </c>
      <c r="F4320" s="13">
        <f t="shared" si="882"/>
        <v>43523</v>
      </c>
      <c r="G4320" s="14" t="str">
        <f t="shared" si="881"/>
        <v>Avg of 4 NM Projects</v>
      </c>
      <c r="H4320" s="15">
        <f t="shared" si="883"/>
        <v>21</v>
      </c>
      <c r="I4320" s="93">
        <v>0</v>
      </c>
      <c r="J4320">
        <f t="shared" si="871"/>
        <v>0</v>
      </c>
      <c r="K4320" s="4">
        <v>62.57</v>
      </c>
      <c r="L4320" s="4">
        <v>52.1</v>
      </c>
      <c r="M4320" s="16">
        <f t="shared" si="872"/>
        <v>0</v>
      </c>
      <c r="N4320">
        <f t="shared" si="873"/>
        <v>1</v>
      </c>
      <c r="O4320">
        <f t="shared" si="874"/>
        <v>0</v>
      </c>
      <c r="P4320" s="63">
        <f t="shared" si="875"/>
        <v>0</v>
      </c>
    </row>
    <row r="4321" spans="1:18" x14ac:dyDescent="0.3">
      <c r="A4321">
        <f t="shared" si="876"/>
        <v>2019</v>
      </c>
      <c r="B4321">
        <f t="shared" si="877"/>
        <v>2</v>
      </c>
      <c r="C4321">
        <f t="shared" si="878"/>
        <v>27</v>
      </c>
      <c r="D4321">
        <f t="shared" si="879"/>
        <v>6</v>
      </c>
      <c r="E4321" t="str">
        <f t="shared" si="880"/>
        <v>ON</v>
      </c>
      <c r="F4321" s="13">
        <f t="shared" si="882"/>
        <v>43523</v>
      </c>
      <c r="G4321" s="14" t="str">
        <f t="shared" si="881"/>
        <v>Avg of 4 NM Projects</v>
      </c>
      <c r="H4321" s="15">
        <f t="shared" si="883"/>
        <v>22</v>
      </c>
      <c r="I4321" s="93">
        <v>-0.13</v>
      </c>
      <c r="J4321">
        <f t="shared" si="871"/>
        <v>-7.3033707865168538E-4</v>
      </c>
      <c r="K4321" s="4">
        <v>53.67</v>
      </c>
      <c r="L4321" s="4">
        <v>46.8</v>
      </c>
      <c r="M4321" s="16">
        <f t="shared" si="872"/>
        <v>-6.084E-3</v>
      </c>
      <c r="N4321">
        <f t="shared" si="873"/>
        <v>0</v>
      </c>
      <c r="O4321">
        <f t="shared" si="874"/>
        <v>0</v>
      </c>
      <c r="P4321" s="63">
        <f t="shared" si="875"/>
        <v>0</v>
      </c>
    </row>
    <row r="4322" spans="1:18" x14ac:dyDescent="0.3">
      <c r="A4322">
        <f t="shared" si="876"/>
        <v>2019</v>
      </c>
      <c r="B4322">
        <f t="shared" si="877"/>
        <v>2</v>
      </c>
      <c r="C4322">
        <f t="shared" si="878"/>
        <v>27</v>
      </c>
      <c r="D4322">
        <f t="shared" si="879"/>
        <v>6</v>
      </c>
      <c r="E4322" t="str">
        <f t="shared" si="880"/>
        <v>ON</v>
      </c>
      <c r="F4322" s="13">
        <f t="shared" si="882"/>
        <v>43523</v>
      </c>
      <c r="G4322" s="14" t="str">
        <f t="shared" si="881"/>
        <v>Avg of 4 NM Projects</v>
      </c>
      <c r="H4322" s="15">
        <f t="shared" si="883"/>
        <v>23</v>
      </c>
      <c r="I4322" s="93">
        <v>-0.13</v>
      </c>
      <c r="J4322">
        <f t="shared" si="871"/>
        <v>-7.3033707865168538E-4</v>
      </c>
      <c r="K4322" s="4">
        <v>49.1</v>
      </c>
      <c r="L4322" s="4">
        <v>46.21</v>
      </c>
      <c r="M4322" s="16">
        <f t="shared" si="872"/>
        <v>-6.007300000000001E-3</v>
      </c>
      <c r="N4322">
        <f t="shared" si="873"/>
        <v>0</v>
      </c>
      <c r="O4322">
        <f t="shared" si="874"/>
        <v>0</v>
      </c>
      <c r="P4322" s="63">
        <f t="shared" si="875"/>
        <v>0</v>
      </c>
    </row>
    <row r="4323" spans="1:18" x14ac:dyDescent="0.3">
      <c r="A4323">
        <f t="shared" si="876"/>
        <v>2019</v>
      </c>
      <c r="B4323">
        <f t="shared" si="877"/>
        <v>2</v>
      </c>
      <c r="C4323">
        <f t="shared" si="878"/>
        <v>27</v>
      </c>
      <c r="D4323">
        <f t="shared" si="879"/>
        <v>6</v>
      </c>
      <c r="E4323" t="str">
        <f t="shared" si="880"/>
        <v>OFF</v>
      </c>
      <c r="F4323" s="13">
        <f t="shared" si="882"/>
        <v>43523</v>
      </c>
      <c r="G4323" s="14" t="str">
        <f t="shared" si="881"/>
        <v>Avg of 4 NM Projects</v>
      </c>
      <c r="H4323" s="15">
        <f t="shared" si="883"/>
        <v>24</v>
      </c>
      <c r="I4323" s="93">
        <v>-0.13</v>
      </c>
      <c r="J4323">
        <f t="shared" si="871"/>
        <v>-7.3033707865168538E-4</v>
      </c>
      <c r="K4323" s="4">
        <v>49.54</v>
      </c>
      <c r="L4323" s="4">
        <v>47.35</v>
      </c>
      <c r="M4323" s="16">
        <f t="shared" si="872"/>
        <v>-6.1555000000000004E-3</v>
      </c>
      <c r="N4323">
        <f t="shared" si="873"/>
        <v>0</v>
      </c>
      <c r="O4323">
        <f t="shared" si="874"/>
        <v>0</v>
      </c>
      <c r="P4323" s="63">
        <f t="shared" si="875"/>
        <v>0</v>
      </c>
    </row>
    <row r="4324" spans="1:18" x14ac:dyDescent="0.3">
      <c r="A4324">
        <f t="shared" si="876"/>
        <v>2019</v>
      </c>
      <c r="B4324">
        <f t="shared" si="877"/>
        <v>2</v>
      </c>
      <c r="C4324">
        <f t="shared" si="878"/>
        <v>28</v>
      </c>
      <c r="D4324">
        <f t="shared" si="879"/>
        <v>7</v>
      </c>
      <c r="E4324" t="str">
        <f t="shared" si="880"/>
        <v>OFF</v>
      </c>
      <c r="F4324" s="13">
        <f t="shared" si="882"/>
        <v>43524</v>
      </c>
      <c r="G4324" s="14" t="str">
        <f t="shared" si="881"/>
        <v>Avg of 4 NM Projects</v>
      </c>
      <c r="H4324" s="15">
        <f t="shared" si="883"/>
        <v>1</v>
      </c>
      <c r="I4324" s="93">
        <v>-0.26</v>
      </c>
      <c r="J4324">
        <f t="shared" si="871"/>
        <v>-1.4606741573033708E-3</v>
      </c>
      <c r="K4324" s="4">
        <v>72.09</v>
      </c>
      <c r="L4324" s="4">
        <v>76.400000000000006</v>
      </c>
      <c r="M4324" s="16">
        <f t="shared" si="872"/>
        <v>-1.9864E-2</v>
      </c>
      <c r="N4324">
        <f t="shared" si="873"/>
        <v>0</v>
      </c>
      <c r="O4324">
        <f t="shared" si="874"/>
        <v>0</v>
      </c>
      <c r="P4324" s="63">
        <f t="shared" si="875"/>
        <v>0</v>
      </c>
      <c r="Q4324" s="34"/>
      <c r="R4324" s="34"/>
    </row>
    <row r="4325" spans="1:18" x14ac:dyDescent="0.3">
      <c r="A4325">
        <f t="shared" si="876"/>
        <v>2019</v>
      </c>
      <c r="B4325">
        <f t="shared" si="877"/>
        <v>2</v>
      </c>
      <c r="C4325">
        <f t="shared" si="878"/>
        <v>28</v>
      </c>
      <c r="D4325">
        <f t="shared" si="879"/>
        <v>7</v>
      </c>
      <c r="E4325" t="str">
        <f t="shared" si="880"/>
        <v>OFF</v>
      </c>
      <c r="F4325" s="13">
        <f t="shared" si="882"/>
        <v>43524</v>
      </c>
      <c r="G4325" s="14" t="str">
        <f t="shared" si="881"/>
        <v>Avg of 4 NM Projects</v>
      </c>
      <c r="H4325" s="15">
        <f t="shared" si="883"/>
        <v>2</v>
      </c>
      <c r="I4325" s="93">
        <v>-0.26</v>
      </c>
      <c r="J4325">
        <f t="shared" si="871"/>
        <v>-1.4606741573033708E-3</v>
      </c>
      <c r="K4325" s="4">
        <v>62.62</v>
      </c>
      <c r="L4325" s="4">
        <v>87.02</v>
      </c>
      <c r="M4325" s="16">
        <f t="shared" si="872"/>
        <v>-2.2625199999999998E-2</v>
      </c>
      <c r="N4325">
        <f t="shared" si="873"/>
        <v>0</v>
      </c>
      <c r="O4325">
        <f t="shared" si="874"/>
        <v>0</v>
      </c>
      <c r="P4325" s="63">
        <f t="shared" si="875"/>
        <v>0</v>
      </c>
    </row>
    <row r="4326" spans="1:18" x14ac:dyDescent="0.3">
      <c r="A4326">
        <f t="shared" si="876"/>
        <v>2019</v>
      </c>
      <c r="B4326">
        <f t="shared" si="877"/>
        <v>2</v>
      </c>
      <c r="C4326">
        <f t="shared" si="878"/>
        <v>28</v>
      </c>
      <c r="D4326">
        <f t="shared" si="879"/>
        <v>7</v>
      </c>
      <c r="E4326" t="str">
        <f t="shared" si="880"/>
        <v>OFF</v>
      </c>
      <c r="F4326" s="13">
        <f t="shared" si="882"/>
        <v>43524</v>
      </c>
      <c r="G4326" s="14" t="str">
        <f t="shared" si="881"/>
        <v>Avg of 4 NM Projects</v>
      </c>
      <c r="H4326" s="15">
        <f t="shared" si="883"/>
        <v>3</v>
      </c>
      <c r="I4326" s="93">
        <v>0</v>
      </c>
      <c r="J4326">
        <f t="shared" si="871"/>
        <v>0</v>
      </c>
      <c r="K4326" s="4">
        <v>59.54</v>
      </c>
      <c r="L4326" s="4">
        <v>72.209999999999994</v>
      </c>
      <c r="M4326" s="16">
        <f t="shared" si="872"/>
        <v>0</v>
      </c>
      <c r="N4326">
        <f t="shared" si="873"/>
        <v>1</v>
      </c>
      <c r="O4326">
        <f t="shared" si="874"/>
        <v>0</v>
      </c>
      <c r="P4326" s="63">
        <f t="shared" si="875"/>
        <v>0</v>
      </c>
    </row>
    <row r="4327" spans="1:18" x14ac:dyDescent="0.3">
      <c r="A4327">
        <f t="shared" si="876"/>
        <v>2019</v>
      </c>
      <c r="B4327">
        <f t="shared" si="877"/>
        <v>2</v>
      </c>
      <c r="C4327">
        <f t="shared" si="878"/>
        <v>28</v>
      </c>
      <c r="D4327">
        <f t="shared" si="879"/>
        <v>7</v>
      </c>
      <c r="E4327" t="str">
        <f t="shared" si="880"/>
        <v>OFF</v>
      </c>
      <c r="F4327" s="13">
        <f t="shared" si="882"/>
        <v>43524</v>
      </c>
      <c r="G4327" s="14" t="str">
        <f t="shared" si="881"/>
        <v>Avg of 4 NM Projects</v>
      </c>
      <c r="H4327" s="15">
        <f t="shared" si="883"/>
        <v>4</v>
      </c>
      <c r="I4327" s="93">
        <v>-0.39</v>
      </c>
      <c r="J4327">
        <f t="shared" si="871"/>
        <v>-2.1910112359550564E-3</v>
      </c>
      <c r="K4327" s="4">
        <v>59.67</v>
      </c>
      <c r="L4327" s="4">
        <v>74.23</v>
      </c>
      <c r="M4327" s="16">
        <f t="shared" si="872"/>
        <v>-2.8949700000000002E-2</v>
      </c>
      <c r="N4327">
        <f t="shared" si="873"/>
        <v>0</v>
      </c>
      <c r="O4327">
        <f t="shared" si="874"/>
        <v>0</v>
      </c>
      <c r="P4327" s="63">
        <f t="shared" si="875"/>
        <v>0</v>
      </c>
    </row>
    <row r="4328" spans="1:18" x14ac:dyDescent="0.3">
      <c r="A4328">
        <f t="shared" si="876"/>
        <v>2019</v>
      </c>
      <c r="B4328">
        <f t="shared" si="877"/>
        <v>2</v>
      </c>
      <c r="C4328">
        <f t="shared" si="878"/>
        <v>28</v>
      </c>
      <c r="D4328">
        <f t="shared" si="879"/>
        <v>7</v>
      </c>
      <c r="E4328" t="str">
        <f t="shared" si="880"/>
        <v>OFF</v>
      </c>
      <c r="F4328" s="13">
        <f t="shared" si="882"/>
        <v>43524</v>
      </c>
      <c r="G4328" s="14" t="str">
        <f t="shared" si="881"/>
        <v>Avg of 4 NM Projects</v>
      </c>
      <c r="H4328" s="15">
        <f t="shared" si="883"/>
        <v>5</v>
      </c>
      <c r="I4328" s="93">
        <v>0</v>
      </c>
      <c r="J4328">
        <f t="shared" si="871"/>
        <v>0</v>
      </c>
      <c r="K4328" s="4">
        <v>51.11</v>
      </c>
      <c r="L4328" s="4">
        <v>71.959999999999994</v>
      </c>
      <c r="M4328" s="16">
        <f t="shared" si="872"/>
        <v>0</v>
      </c>
      <c r="N4328">
        <f t="shared" si="873"/>
        <v>1</v>
      </c>
      <c r="O4328">
        <f t="shared" si="874"/>
        <v>0</v>
      </c>
      <c r="P4328" s="63">
        <f t="shared" si="875"/>
        <v>0</v>
      </c>
    </row>
    <row r="4329" spans="1:18" x14ac:dyDescent="0.3">
      <c r="A4329">
        <f t="shared" si="876"/>
        <v>2019</v>
      </c>
      <c r="B4329">
        <f t="shared" si="877"/>
        <v>2</v>
      </c>
      <c r="C4329">
        <f t="shared" si="878"/>
        <v>28</v>
      </c>
      <c r="D4329">
        <f t="shared" si="879"/>
        <v>7</v>
      </c>
      <c r="E4329" t="str">
        <f t="shared" si="880"/>
        <v>OFF</v>
      </c>
      <c r="F4329" s="13">
        <f t="shared" si="882"/>
        <v>43524</v>
      </c>
      <c r="G4329" s="14" t="str">
        <f t="shared" si="881"/>
        <v>Avg of 4 NM Projects</v>
      </c>
      <c r="H4329" s="15">
        <f t="shared" si="883"/>
        <v>6</v>
      </c>
      <c r="I4329" s="93">
        <v>-0.26</v>
      </c>
      <c r="J4329">
        <f t="shared" si="871"/>
        <v>-1.4606741573033708E-3</v>
      </c>
      <c r="K4329" s="4">
        <v>54.09</v>
      </c>
      <c r="L4329" s="4">
        <v>79.34</v>
      </c>
      <c r="M4329" s="16">
        <f t="shared" si="872"/>
        <v>-2.0628400000000002E-2</v>
      </c>
      <c r="N4329">
        <f t="shared" si="873"/>
        <v>0</v>
      </c>
      <c r="O4329">
        <f t="shared" si="874"/>
        <v>0</v>
      </c>
      <c r="P4329" s="63">
        <f t="shared" si="875"/>
        <v>0</v>
      </c>
    </row>
    <row r="4330" spans="1:18" x14ac:dyDescent="0.3">
      <c r="A4330">
        <f t="shared" si="876"/>
        <v>2019</v>
      </c>
      <c r="B4330">
        <f t="shared" si="877"/>
        <v>2</v>
      </c>
      <c r="C4330">
        <f t="shared" si="878"/>
        <v>28</v>
      </c>
      <c r="D4330">
        <f t="shared" si="879"/>
        <v>7</v>
      </c>
      <c r="E4330" t="str">
        <f t="shared" si="880"/>
        <v>OFF</v>
      </c>
      <c r="F4330" s="13">
        <f t="shared" si="882"/>
        <v>43524</v>
      </c>
      <c r="G4330" s="14" t="str">
        <f t="shared" si="881"/>
        <v>Avg of 4 NM Projects</v>
      </c>
      <c r="H4330" s="15">
        <f t="shared" si="883"/>
        <v>7</v>
      </c>
      <c r="I4330" s="93">
        <v>-5.0000000000000044E-3</v>
      </c>
      <c r="J4330">
        <f t="shared" si="871"/>
        <v>-2.8089887640449463E-5</v>
      </c>
      <c r="K4330" s="4">
        <v>63.42</v>
      </c>
      <c r="L4330" s="4">
        <v>100.18</v>
      </c>
      <c r="M4330" s="16">
        <f t="shared" si="872"/>
        <v>-5.0090000000000041E-4</v>
      </c>
      <c r="N4330">
        <f t="shared" si="873"/>
        <v>0</v>
      </c>
      <c r="O4330">
        <f t="shared" si="874"/>
        <v>0</v>
      </c>
      <c r="P4330" s="63">
        <f t="shared" si="875"/>
        <v>0</v>
      </c>
    </row>
    <row r="4331" spans="1:18" x14ac:dyDescent="0.3">
      <c r="A4331">
        <f t="shared" si="876"/>
        <v>2019</v>
      </c>
      <c r="B4331">
        <f t="shared" si="877"/>
        <v>2</v>
      </c>
      <c r="C4331">
        <f t="shared" si="878"/>
        <v>28</v>
      </c>
      <c r="D4331">
        <f t="shared" si="879"/>
        <v>7</v>
      </c>
      <c r="E4331" t="str">
        <f t="shared" si="880"/>
        <v>OFF</v>
      </c>
      <c r="F4331" s="13">
        <f t="shared" si="882"/>
        <v>43524</v>
      </c>
      <c r="G4331" s="14" t="str">
        <f t="shared" si="881"/>
        <v>Avg of 4 NM Projects</v>
      </c>
      <c r="H4331" s="15">
        <f t="shared" si="883"/>
        <v>8</v>
      </c>
      <c r="I4331" s="93">
        <v>17.279999999999998</v>
      </c>
      <c r="J4331">
        <f t="shared" si="871"/>
        <v>9.7078651685393244E-2</v>
      </c>
      <c r="K4331" s="4">
        <v>64.77</v>
      </c>
      <c r="L4331" s="4">
        <v>79.83</v>
      </c>
      <c r="M4331" s="16">
        <f t="shared" si="872"/>
        <v>1.3794624</v>
      </c>
      <c r="N4331">
        <f t="shared" si="873"/>
        <v>0</v>
      </c>
      <c r="O4331">
        <f t="shared" si="874"/>
        <v>0</v>
      </c>
      <c r="P4331" s="63">
        <f t="shared" si="875"/>
        <v>0</v>
      </c>
    </row>
    <row r="4332" spans="1:18" x14ac:dyDescent="0.3">
      <c r="A4332">
        <f t="shared" si="876"/>
        <v>2019</v>
      </c>
      <c r="B4332">
        <f t="shared" si="877"/>
        <v>2</v>
      </c>
      <c r="C4332">
        <f t="shared" si="878"/>
        <v>28</v>
      </c>
      <c r="D4332">
        <f t="shared" si="879"/>
        <v>7</v>
      </c>
      <c r="E4332" t="str">
        <f t="shared" si="880"/>
        <v>OFF</v>
      </c>
      <c r="F4332" s="13">
        <f t="shared" si="882"/>
        <v>43524</v>
      </c>
      <c r="G4332" s="14" t="str">
        <f t="shared" si="881"/>
        <v>Avg of 4 NM Projects</v>
      </c>
      <c r="H4332" s="15">
        <f t="shared" si="883"/>
        <v>9</v>
      </c>
      <c r="I4332" s="93">
        <v>37.244999999999997</v>
      </c>
      <c r="J4332">
        <f t="shared" si="871"/>
        <v>0.20924157303370786</v>
      </c>
      <c r="K4332" s="4">
        <v>62.3</v>
      </c>
      <c r="L4332" s="4">
        <v>95.83</v>
      </c>
      <c r="M4332" s="16">
        <f t="shared" si="872"/>
        <v>3.5691883500000001</v>
      </c>
      <c r="N4332">
        <f t="shared" si="873"/>
        <v>0</v>
      </c>
      <c r="O4332">
        <f t="shared" si="874"/>
        <v>0</v>
      </c>
      <c r="P4332" s="63">
        <f t="shared" si="875"/>
        <v>0</v>
      </c>
    </row>
    <row r="4333" spans="1:18" x14ac:dyDescent="0.3">
      <c r="A4333">
        <f t="shared" si="876"/>
        <v>2019</v>
      </c>
      <c r="B4333">
        <f t="shared" si="877"/>
        <v>2</v>
      </c>
      <c r="C4333">
        <f t="shared" si="878"/>
        <v>28</v>
      </c>
      <c r="D4333">
        <f t="shared" si="879"/>
        <v>7</v>
      </c>
      <c r="E4333" t="str">
        <f t="shared" si="880"/>
        <v>OFF</v>
      </c>
      <c r="F4333" s="13">
        <f t="shared" si="882"/>
        <v>43524</v>
      </c>
      <c r="G4333" s="14" t="str">
        <f t="shared" si="881"/>
        <v>Avg of 4 NM Projects</v>
      </c>
      <c r="H4333" s="15">
        <f t="shared" si="883"/>
        <v>10</v>
      </c>
      <c r="I4333" s="93">
        <v>62.97</v>
      </c>
      <c r="J4333">
        <f t="shared" si="871"/>
        <v>0.35376404494382024</v>
      </c>
      <c r="K4333" s="4">
        <v>61.2</v>
      </c>
      <c r="L4333" s="4">
        <v>73.3</v>
      </c>
      <c r="M4333" s="16">
        <f t="shared" si="872"/>
        <v>4.6157009999999996</v>
      </c>
      <c r="N4333">
        <f t="shared" si="873"/>
        <v>0</v>
      </c>
      <c r="O4333">
        <f t="shared" si="874"/>
        <v>0</v>
      </c>
      <c r="P4333" s="63">
        <f t="shared" si="875"/>
        <v>0</v>
      </c>
    </row>
    <row r="4334" spans="1:18" x14ac:dyDescent="0.3">
      <c r="A4334">
        <f t="shared" si="876"/>
        <v>2019</v>
      </c>
      <c r="B4334">
        <f t="shared" si="877"/>
        <v>2</v>
      </c>
      <c r="C4334">
        <f t="shared" si="878"/>
        <v>28</v>
      </c>
      <c r="D4334">
        <f t="shared" si="879"/>
        <v>7</v>
      </c>
      <c r="E4334" t="str">
        <f t="shared" si="880"/>
        <v>OFF</v>
      </c>
      <c r="F4334" s="13">
        <f t="shared" si="882"/>
        <v>43524</v>
      </c>
      <c r="G4334" s="14" t="str">
        <f t="shared" si="881"/>
        <v>Avg of 4 NM Projects</v>
      </c>
      <c r="H4334" s="15">
        <f t="shared" si="883"/>
        <v>11</v>
      </c>
      <c r="I4334" s="93">
        <v>83.585000000000008</v>
      </c>
      <c r="J4334">
        <f t="shared" si="871"/>
        <v>0.46957865168539331</v>
      </c>
      <c r="K4334" s="4">
        <v>59.44</v>
      </c>
      <c r="L4334" s="4">
        <v>43.63</v>
      </c>
      <c r="M4334" s="16">
        <f t="shared" si="872"/>
        <v>3.646813550000001</v>
      </c>
      <c r="N4334">
        <f t="shared" si="873"/>
        <v>0</v>
      </c>
      <c r="O4334">
        <f t="shared" si="874"/>
        <v>0</v>
      </c>
      <c r="P4334" s="63">
        <f t="shared" si="875"/>
        <v>0</v>
      </c>
    </row>
    <row r="4335" spans="1:18" x14ac:dyDescent="0.3">
      <c r="A4335">
        <f t="shared" si="876"/>
        <v>2019</v>
      </c>
      <c r="B4335">
        <f t="shared" si="877"/>
        <v>2</v>
      </c>
      <c r="C4335">
        <f t="shared" si="878"/>
        <v>28</v>
      </c>
      <c r="D4335">
        <f t="shared" si="879"/>
        <v>7</v>
      </c>
      <c r="E4335" t="str">
        <f t="shared" si="880"/>
        <v>OFF</v>
      </c>
      <c r="F4335" s="13">
        <f t="shared" si="882"/>
        <v>43524</v>
      </c>
      <c r="G4335" s="14" t="str">
        <f t="shared" si="881"/>
        <v>Avg of 4 NM Projects</v>
      </c>
      <c r="H4335" s="15">
        <f t="shared" si="883"/>
        <v>12</v>
      </c>
      <c r="I4335" s="93">
        <v>97.144999999999996</v>
      </c>
      <c r="J4335">
        <f t="shared" si="871"/>
        <v>0.54575842696629207</v>
      </c>
      <c r="K4335" s="4">
        <v>45.57</v>
      </c>
      <c r="L4335" s="4">
        <v>40.5</v>
      </c>
      <c r="M4335" s="16">
        <f t="shared" si="872"/>
        <v>3.9343724999999998</v>
      </c>
      <c r="N4335">
        <f t="shared" si="873"/>
        <v>0</v>
      </c>
      <c r="O4335">
        <f t="shared" si="874"/>
        <v>1</v>
      </c>
      <c r="P4335" s="63">
        <f t="shared" si="875"/>
        <v>0</v>
      </c>
    </row>
    <row r="4336" spans="1:18" x14ac:dyDescent="0.3">
      <c r="A4336">
        <f t="shared" si="876"/>
        <v>2019</v>
      </c>
      <c r="B4336">
        <f t="shared" si="877"/>
        <v>2</v>
      </c>
      <c r="C4336">
        <f t="shared" si="878"/>
        <v>28</v>
      </c>
      <c r="D4336">
        <f t="shared" si="879"/>
        <v>7</v>
      </c>
      <c r="E4336" t="str">
        <f t="shared" si="880"/>
        <v>OFF</v>
      </c>
      <c r="F4336" s="13">
        <f t="shared" si="882"/>
        <v>43524</v>
      </c>
      <c r="G4336" s="14" t="str">
        <f t="shared" si="881"/>
        <v>Avg of 4 NM Projects</v>
      </c>
      <c r="H4336" s="15">
        <f t="shared" si="883"/>
        <v>13</v>
      </c>
      <c r="I4336" s="93">
        <v>75.650000000000006</v>
      </c>
      <c r="J4336">
        <f t="shared" si="871"/>
        <v>0.42500000000000004</v>
      </c>
      <c r="K4336" s="4">
        <v>43.96</v>
      </c>
      <c r="L4336" s="4">
        <v>40.58</v>
      </c>
      <c r="M4336" s="16">
        <f t="shared" si="872"/>
        <v>3.069877</v>
      </c>
      <c r="N4336">
        <f t="shared" si="873"/>
        <v>0</v>
      </c>
      <c r="O4336">
        <f t="shared" si="874"/>
        <v>0</v>
      </c>
      <c r="P4336" s="63">
        <f t="shared" si="875"/>
        <v>0</v>
      </c>
    </row>
    <row r="4337" spans="1:18" x14ac:dyDescent="0.3">
      <c r="A4337">
        <f t="shared" si="876"/>
        <v>2019</v>
      </c>
      <c r="B4337">
        <f t="shared" si="877"/>
        <v>2</v>
      </c>
      <c r="C4337">
        <f t="shared" si="878"/>
        <v>28</v>
      </c>
      <c r="D4337">
        <f t="shared" si="879"/>
        <v>7</v>
      </c>
      <c r="E4337" t="str">
        <f t="shared" si="880"/>
        <v>OFF</v>
      </c>
      <c r="F4337" s="13">
        <f t="shared" si="882"/>
        <v>43524</v>
      </c>
      <c r="G4337" s="14" t="str">
        <f t="shared" si="881"/>
        <v>Avg of 4 NM Projects</v>
      </c>
      <c r="H4337" s="15">
        <f t="shared" si="883"/>
        <v>14</v>
      </c>
      <c r="I4337" s="93">
        <v>84.60499999999999</v>
      </c>
      <c r="J4337">
        <f t="shared" si="871"/>
        <v>0.47530898876404487</v>
      </c>
      <c r="K4337" s="4">
        <v>41.26</v>
      </c>
      <c r="L4337" s="4">
        <v>40.14</v>
      </c>
      <c r="M4337" s="16">
        <f t="shared" si="872"/>
        <v>3.3960446999999996</v>
      </c>
      <c r="N4337">
        <f t="shared" si="873"/>
        <v>0</v>
      </c>
      <c r="O4337">
        <f t="shared" si="874"/>
        <v>0</v>
      </c>
      <c r="P4337" s="63">
        <f t="shared" si="875"/>
        <v>0</v>
      </c>
    </row>
    <row r="4338" spans="1:18" x14ac:dyDescent="0.3">
      <c r="A4338">
        <f t="shared" si="876"/>
        <v>2019</v>
      </c>
      <c r="B4338">
        <f t="shared" si="877"/>
        <v>2</v>
      </c>
      <c r="C4338">
        <f t="shared" si="878"/>
        <v>28</v>
      </c>
      <c r="D4338">
        <f t="shared" si="879"/>
        <v>7</v>
      </c>
      <c r="E4338" t="str">
        <f t="shared" si="880"/>
        <v>OFF</v>
      </c>
      <c r="F4338" s="13">
        <f t="shared" si="882"/>
        <v>43524</v>
      </c>
      <c r="G4338" s="14" t="str">
        <f t="shared" si="881"/>
        <v>Avg of 4 NM Projects</v>
      </c>
      <c r="H4338" s="15">
        <f t="shared" si="883"/>
        <v>15</v>
      </c>
      <c r="I4338" s="93">
        <v>71.94</v>
      </c>
      <c r="J4338">
        <f t="shared" si="871"/>
        <v>0.40415730337078648</v>
      </c>
      <c r="K4338" s="4">
        <v>39.76</v>
      </c>
      <c r="L4338" s="4">
        <v>32.950000000000003</v>
      </c>
      <c r="M4338" s="16">
        <f t="shared" si="872"/>
        <v>2.3704230000000002</v>
      </c>
      <c r="N4338">
        <f t="shared" si="873"/>
        <v>0</v>
      </c>
      <c r="O4338">
        <f t="shared" si="874"/>
        <v>0</v>
      </c>
      <c r="P4338" s="63">
        <f t="shared" si="875"/>
        <v>0</v>
      </c>
    </row>
    <row r="4339" spans="1:18" x14ac:dyDescent="0.3">
      <c r="A4339">
        <f t="shared" si="876"/>
        <v>2019</v>
      </c>
      <c r="B4339">
        <f t="shared" si="877"/>
        <v>2</v>
      </c>
      <c r="C4339">
        <f t="shared" si="878"/>
        <v>28</v>
      </c>
      <c r="D4339">
        <f t="shared" si="879"/>
        <v>7</v>
      </c>
      <c r="E4339" t="str">
        <f t="shared" si="880"/>
        <v>OFF</v>
      </c>
      <c r="F4339" s="13">
        <f t="shared" si="882"/>
        <v>43524</v>
      </c>
      <c r="G4339" s="14" t="str">
        <f t="shared" si="881"/>
        <v>Avg of 4 NM Projects</v>
      </c>
      <c r="H4339" s="15">
        <f t="shared" si="883"/>
        <v>16</v>
      </c>
      <c r="I4339" s="93">
        <v>31.994999999999997</v>
      </c>
      <c r="J4339">
        <f t="shared" si="871"/>
        <v>0.17974719101123593</v>
      </c>
      <c r="K4339" s="4">
        <v>39.04</v>
      </c>
      <c r="L4339" s="4">
        <v>42.05</v>
      </c>
      <c r="M4339" s="16">
        <f t="shared" si="872"/>
        <v>1.3453897499999998</v>
      </c>
      <c r="N4339">
        <f t="shared" si="873"/>
        <v>0</v>
      </c>
      <c r="O4339">
        <f t="shared" si="874"/>
        <v>0</v>
      </c>
      <c r="P4339" s="63">
        <f t="shared" si="875"/>
        <v>0</v>
      </c>
    </row>
    <row r="4340" spans="1:18" x14ac:dyDescent="0.3">
      <c r="A4340">
        <f t="shared" si="876"/>
        <v>2019</v>
      </c>
      <c r="B4340">
        <f t="shared" si="877"/>
        <v>2</v>
      </c>
      <c r="C4340">
        <f t="shared" si="878"/>
        <v>28</v>
      </c>
      <c r="D4340">
        <f t="shared" si="879"/>
        <v>7</v>
      </c>
      <c r="E4340" t="str">
        <f t="shared" si="880"/>
        <v>OFF</v>
      </c>
      <c r="F4340" s="13">
        <f t="shared" si="882"/>
        <v>43524</v>
      </c>
      <c r="G4340" s="14" t="str">
        <f t="shared" si="881"/>
        <v>Avg of 4 NM Projects</v>
      </c>
      <c r="H4340" s="15">
        <f t="shared" si="883"/>
        <v>17</v>
      </c>
      <c r="I4340" s="93">
        <v>23.810000000000002</v>
      </c>
      <c r="J4340">
        <f t="shared" si="871"/>
        <v>0.13376404494382024</v>
      </c>
      <c r="K4340" s="4">
        <v>41.47</v>
      </c>
      <c r="L4340" s="4">
        <v>42.61</v>
      </c>
      <c r="M4340" s="16">
        <f t="shared" si="872"/>
        <v>1.0145441000000002</v>
      </c>
      <c r="N4340">
        <f t="shared" si="873"/>
        <v>0</v>
      </c>
      <c r="O4340">
        <f t="shared" si="874"/>
        <v>0</v>
      </c>
      <c r="P4340" s="63">
        <f t="shared" si="875"/>
        <v>0</v>
      </c>
    </row>
    <row r="4341" spans="1:18" x14ac:dyDescent="0.3">
      <c r="A4341">
        <f t="shared" si="876"/>
        <v>2019</v>
      </c>
      <c r="B4341">
        <f t="shared" si="877"/>
        <v>2</v>
      </c>
      <c r="C4341">
        <f t="shared" si="878"/>
        <v>28</v>
      </c>
      <c r="D4341">
        <f t="shared" si="879"/>
        <v>7</v>
      </c>
      <c r="E4341" t="str">
        <f t="shared" si="880"/>
        <v>OFF</v>
      </c>
      <c r="F4341" s="13">
        <f t="shared" si="882"/>
        <v>43524</v>
      </c>
      <c r="G4341" s="14" t="str">
        <f t="shared" si="881"/>
        <v>Avg of 4 NM Projects</v>
      </c>
      <c r="H4341" s="15">
        <f t="shared" si="883"/>
        <v>18</v>
      </c>
      <c r="I4341" s="93">
        <v>1.2799999999999998</v>
      </c>
      <c r="J4341">
        <f t="shared" si="871"/>
        <v>7.1910112359550547E-3</v>
      </c>
      <c r="K4341" s="4">
        <v>60.37</v>
      </c>
      <c r="L4341" s="4">
        <v>46.13</v>
      </c>
      <c r="M4341" s="16">
        <f t="shared" si="872"/>
        <v>5.9046399999999992E-2</v>
      </c>
      <c r="N4341">
        <f t="shared" si="873"/>
        <v>0</v>
      </c>
      <c r="O4341">
        <f t="shared" si="874"/>
        <v>0</v>
      </c>
      <c r="P4341" s="63">
        <f t="shared" si="875"/>
        <v>0</v>
      </c>
    </row>
    <row r="4342" spans="1:18" x14ac:dyDescent="0.3">
      <c r="A4342">
        <f t="shared" si="876"/>
        <v>2019</v>
      </c>
      <c r="B4342">
        <f t="shared" si="877"/>
        <v>2</v>
      </c>
      <c r="C4342">
        <f t="shared" si="878"/>
        <v>28</v>
      </c>
      <c r="D4342">
        <f t="shared" si="879"/>
        <v>7</v>
      </c>
      <c r="E4342" t="str">
        <f t="shared" si="880"/>
        <v>OFF</v>
      </c>
      <c r="F4342" s="13">
        <f t="shared" si="882"/>
        <v>43524</v>
      </c>
      <c r="G4342" s="14" t="str">
        <f t="shared" si="881"/>
        <v>Avg of 4 NM Projects</v>
      </c>
      <c r="H4342" s="15">
        <f t="shared" si="883"/>
        <v>19</v>
      </c>
      <c r="I4342" s="93">
        <v>0</v>
      </c>
      <c r="J4342">
        <f t="shared" si="871"/>
        <v>0</v>
      </c>
      <c r="K4342" s="4">
        <v>67.599999999999994</v>
      </c>
      <c r="L4342" s="4">
        <v>75.34</v>
      </c>
      <c r="M4342" s="16">
        <f t="shared" si="872"/>
        <v>0</v>
      </c>
      <c r="N4342">
        <f t="shared" si="873"/>
        <v>1</v>
      </c>
      <c r="O4342">
        <f t="shared" si="874"/>
        <v>0</v>
      </c>
      <c r="P4342" s="63">
        <f t="shared" si="875"/>
        <v>0</v>
      </c>
    </row>
    <row r="4343" spans="1:18" x14ac:dyDescent="0.3">
      <c r="A4343">
        <f t="shared" si="876"/>
        <v>2019</v>
      </c>
      <c r="B4343">
        <f t="shared" si="877"/>
        <v>2</v>
      </c>
      <c r="C4343">
        <f t="shared" si="878"/>
        <v>28</v>
      </c>
      <c r="D4343">
        <f t="shared" si="879"/>
        <v>7</v>
      </c>
      <c r="E4343" t="str">
        <f t="shared" si="880"/>
        <v>OFF</v>
      </c>
      <c r="F4343" s="13">
        <f t="shared" si="882"/>
        <v>43524</v>
      </c>
      <c r="G4343" s="14" t="str">
        <f t="shared" si="881"/>
        <v>Avg of 4 NM Projects</v>
      </c>
      <c r="H4343" s="15">
        <f t="shared" si="883"/>
        <v>20</v>
      </c>
      <c r="I4343" s="93">
        <v>-0.13</v>
      </c>
      <c r="J4343">
        <f t="shared" si="871"/>
        <v>-7.3033707865168538E-4</v>
      </c>
      <c r="K4343" s="4">
        <v>60.24</v>
      </c>
      <c r="L4343" s="4">
        <v>64.66</v>
      </c>
      <c r="M4343" s="16">
        <f t="shared" si="872"/>
        <v>-8.4057999999999997E-3</v>
      </c>
      <c r="N4343">
        <f t="shared" si="873"/>
        <v>0</v>
      </c>
      <c r="O4343">
        <f t="shared" si="874"/>
        <v>0</v>
      </c>
      <c r="P4343" s="63">
        <f t="shared" si="875"/>
        <v>0</v>
      </c>
    </row>
    <row r="4344" spans="1:18" x14ac:dyDescent="0.3">
      <c r="A4344">
        <f t="shared" si="876"/>
        <v>2019</v>
      </c>
      <c r="B4344">
        <f t="shared" si="877"/>
        <v>2</v>
      </c>
      <c r="C4344">
        <f t="shared" si="878"/>
        <v>28</v>
      </c>
      <c r="D4344">
        <f t="shared" si="879"/>
        <v>7</v>
      </c>
      <c r="E4344" t="str">
        <f t="shared" si="880"/>
        <v>OFF</v>
      </c>
      <c r="F4344" s="13">
        <f t="shared" si="882"/>
        <v>43524</v>
      </c>
      <c r="G4344" s="14" t="str">
        <f t="shared" si="881"/>
        <v>Avg of 4 NM Projects</v>
      </c>
      <c r="H4344" s="15">
        <f t="shared" si="883"/>
        <v>21</v>
      </c>
      <c r="I4344" s="93">
        <v>-0.13</v>
      </c>
      <c r="J4344">
        <f t="shared" si="871"/>
        <v>-7.3033707865168538E-4</v>
      </c>
      <c r="K4344" s="4">
        <v>58.99</v>
      </c>
      <c r="L4344" s="4">
        <v>59.36</v>
      </c>
      <c r="M4344" s="16">
        <f t="shared" si="872"/>
        <v>-7.7168000000000002E-3</v>
      </c>
      <c r="N4344">
        <f t="shared" si="873"/>
        <v>0</v>
      </c>
      <c r="O4344">
        <f t="shared" si="874"/>
        <v>0</v>
      </c>
      <c r="P4344" s="63">
        <f t="shared" si="875"/>
        <v>0</v>
      </c>
    </row>
    <row r="4345" spans="1:18" x14ac:dyDescent="0.3">
      <c r="A4345">
        <f t="shared" si="876"/>
        <v>2019</v>
      </c>
      <c r="B4345">
        <f t="shared" si="877"/>
        <v>2</v>
      </c>
      <c r="C4345">
        <f t="shared" si="878"/>
        <v>28</v>
      </c>
      <c r="D4345">
        <f t="shared" si="879"/>
        <v>7</v>
      </c>
      <c r="E4345" t="str">
        <f t="shared" si="880"/>
        <v>OFF</v>
      </c>
      <c r="F4345" s="13">
        <f t="shared" si="882"/>
        <v>43524</v>
      </c>
      <c r="G4345" s="14" t="str">
        <f t="shared" si="881"/>
        <v>Avg of 4 NM Projects</v>
      </c>
      <c r="H4345" s="15">
        <f t="shared" si="883"/>
        <v>22</v>
      </c>
      <c r="I4345" s="93">
        <v>-0.13</v>
      </c>
      <c r="J4345">
        <f t="shared" si="871"/>
        <v>-7.3033707865168538E-4</v>
      </c>
      <c r="K4345" s="4">
        <v>44.04</v>
      </c>
      <c r="L4345" s="4">
        <v>44.33</v>
      </c>
      <c r="M4345" s="16">
        <f t="shared" si="872"/>
        <v>-5.7629000000000005E-3</v>
      </c>
      <c r="N4345">
        <f t="shared" si="873"/>
        <v>0</v>
      </c>
      <c r="O4345">
        <f t="shared" si="874"/>
        <v>0</v>
      </c>
      <c r="P4345" s="63">
        <f t="shared" si="875"/>
        <v>0</v>
      </c>
    </row>
    <row r="4346" spans="1:18" x14ac:dyDescent="0.3">
      <c r="A4346">
        <f t="shared" si="876"/>
        <v>2019</v>
      </c>
      <c r="B4346">
        <f t="shared" si="877"/>
        <v>2</v>
      </c>
      <c r="C4346">
        <f t="shared" si="878"/>
        <v>28</v>
      </c>
      <c r="D4346">
        <f t="shared" si="879"/>
        <v>7</v>
      </c>
      <c r="E4346" t="str">
        <f t="shared" si="880"/>
        <v>OFF</v>
      </c>
      <c r="F4346" s="13">
        <f t="shared" si="882"/>
        <v>43524</v>
      </c>
      <c r="G4346" s="14" t="str">
        <f t="shared" si="881"/>
        <v>Avg of 4 NM Projects</v>
      </c>
      <c r="H4346" s="15">
        <f t="shared" si="883"/>
        <v>23</v>
      </c>
      <c r="I4346" s="93">
        <v>-0.26</v>
      </c>
      <c r="J4346">
        <f t="shared" si="871"/>
        <v>-1.4606741573033708E-3</v>
      </c>
      <c r="K4346" s="4">
        <v>43.94</v>
      </c>
      <c r="L4346" s="4">
        <v>36.119999999999997</v>
      </c>
      <c r="M4346" s="16">
        <f t="shared" si="872"/>
        <v>-9.3911999999999989E-3</v>
      </c>
      <c r="N4346">
        <f t="shared" si="873"/>
        <v>0</v>
      </c>
      <c r="O4346">
        <f t="shared" si="874"/>
        <v>0</v>
      </c>
      <c r="P4346" s="63">
        <f t="shared" si="875"/>
        <v>0</v>
      </c>
    </row>
    <row r="4347" spans="1:18" x14ac:dyDescent="0.3">
      <c r="A4347">
        <f t="shared" si="876"/>
        <v>2019</v>
      </c>
      <c r="B4347">
        <f t="shared" si="877"/>
        <v>2</v>
      </c>
      <c r="C4347">
        <f t="shared" si="878"/>
        <v>28</v>
      </c>
      <c r="D4347">
        <f t="shared" si="879"/>
        <v>7</v>
      </c>
      <c r="E4347" t="str">
        <f t="shared" si="880"/>
        <v>OFF</v>
      </c>
      <c r="F4347" s="13">
        <f t="shared" si="882"/>
        <v>43524</v>
      </c>
      <c r="G4347" s="14" t="str">
        <f t="shared" si="881"/>
        <v>Avg of 4 NM Projects</v>
      </c>
      <c r="H4347" s="15">
        <f t="shared" si="883"/>
        <v>24</v>
      </c>
      <c r="I4347" s="93">
        <v>-0.13</v>
      </c>
      <c r="J4347">
        <f t="shared" si="871"/>
        <v>-7.3033707865168538E-4</v>
      </c>
      <c r="K4347" s="4">
        <v>51.62</v>
      </c>
      <c r="L4347" s="4">
        <v>51.45</v>
      </c>
      <c r="M4347" s="16">
        <f t="shared" si="872"/>
        <v>-6.6885E-3</v>
      </c>
      <c r="N4347">
        <f t="shared" si="873"/>
        <v>0</v>
      </c>
      <c r="O4347">
        <f t="shared" si="874"/>
        <v>0</v>
      </c>
      <c r="P4347" s="63">
        <f t="shared" si="875"/>
        <v>0</v>
      </c>
    </row>
    <row r="4348" spans="1:18" x14ac:dyDescent="0.3">
      <c r="A4348">
        <f t="shared" si="876"/>
        <v>2019</v>
      </c>
      <c r="B4348">
        <f t="shared" si="877"/>
        <v>3</v>
      </c>
      <c r="C4348">
        <f t="shared" si="878"/>
        <v>1</v>
      </c>
      <c r="D4348">
        <f t="shared" si="879"/>
        <v>1</v>
      </c>
      <c r="E4348" t="str">
        <f t="shared" si="880"/>
        <v>OFF</v>
      </c>
      <c r="F4348" s="13">
        <f t="shared" si="882"/>
        <v>43525</v>
      </c>
      <c r="G4348" s="14" t="str">
        <f t="shared" si="881"/>
        <v>Avg of 4 NM Projects</v>
      </c>
      <c r="H4348" s="15">
        <f t="shared" si="883"/>
        <v>1</v>
      </c>
      <c r="I4348" s="93">
        <v>-0.39</v>
      </c>
      <c r="J4348">
        <f t="shared" si="871"/>
        <v>-2.1910112359550564E-3</v>
      </c>
      <c r="K4348" s="4">
        <v>64.099999999999994</v>
      </c>
      <c r="L4348" s="4">
        <v>57.21</v>
      </c>
      <c r="M4348" s="16">
        <f t="shared" si="872"/>
        <v>-2.2311900000000003E-2</v>
      </c>
      <c r="N4348">
        <f t="shared" si="873"/>
        <v>0</v>
      </c>
      <c r="O4348">
        <f t="shared" si="874"/>
        <v>0</v>
      </c>
      <c r="P4348" s="63">
        <f t="shared" si="875"/>
        <v>0</v>
      </c>
      <c r="Q4348" s="34"/>
      <c r="R4348" s="34"/>
    </row>
    <row r="4349" spans="1:18" x14ac:dyDescent="0.3">
      <c r="A4349">
        <f t="shared" si="876"/>
        <v>2019</v>
      </c>
      <c r="B4349">
        <f t="shared" si="877"/>
        <v>3</v>
      </c>
      <c r="C4349">
        <f t="shared" si="878"/>
        <v>1</v>
      </c>
      <c r="D4349">
        <f t="shared" si="879"/>
        <v>1</v>
      </c>
      <c r="E4349" t="str">
        <f t="shared" si="880"/>
        <v>OFF</v>
      </c>
      <c r="F4349" s="13">
        <f t="shared" si="882"/>
        <v>43525</v>
      </c>
      <c r="G4349" s="14" t="str">
        <f t="shared" si="881"/>
        <v>Avg of 4 NM Projects</v>
      </c>
      <c r="H4349" s="15">
        <f t="shared" si="883"/>
        <v>2</v>
      </c>
      <c r="I4349" s="93">
        <v>-0.13</v>
      </c>
      <c r="J4349">
        <f t="shared" si="871"/>
        <v>-7.3033707865168538E-4</v>
      </c>
      <c r="K4349" s="4">
        <v>54.6</v>
      </c>
      <c r="L4349" s="4">
        <v>49.43</v>
      </c>
      <c r="M4349" s="16">
        <f t="shared" si="872"/>
        <v>-6.4259E-3</v>
      </c>
      <c r="N4349">
        <f t="shared" si="873"/>
        <v>0</v>
      </c>
      <c r="O4349">
        <f t="shared" si="874"/>
        <v>0</v>
      </c>
      <c r="P4349" s="63">
        <f t="shared" si="875"/>
        <v>0</v>
      </c>
    </row>
    <row r="4350" spans="1:18" x14ac:dyDescent="0.3">
      <c r="A4350">
        <f t="shared" si="876"/>
        <v>2019</v>
      </c>
      <c r="B4350">
        <f t="shared" si="877"/>
        <v>3</v>
      </c>
      <c r="C4350">
        <f t="shared" si="878"/>
        <v>1</v>
      </c>
      <c r="D4350">
        <f t="shared" si="879"/>
        <v>1</v>
      </c>
      <c r="E4350" t="str">
        <f t="shared" si="880"/>
        <v>OFF</v>
      </c>
      <c r="F4350" s="13">
        <f t="shared" si="882"/>
        <v>43525</v>
      </c>
      <c r="G4350" s="14" t="str">
        <f t="shared" si="881"/>
        <v>Avg of 4 NM Projects</v>
      </c>
      <c r="H4350" s="15">
        <f t="shared" si="883"/>
        <v>3</v>
      </c>
      <c r="I4350" s="93">
        <v>0</v>
      </c>
      <c r="J4350">
        <f t="shared" si="871"/>
        <v>0</v>
      </c>
      <c r="K4350" s="4">
        <v>51.25</v>
      </c>
      <c r="L4350" s="4">
        <v>42.1</v>
      </c>
      <c r="M4350" s="16">
        <f t="shared" si="872"/>
        <v>0</v>
      </c>
      <c r="N4350">
        <f t="shared" si="873"/>
        <v>1</v>
      </c>
      <c r="O4350">
        <f t="shared" si="874"/>
        <v>0</v>
      </c>
      <c r="P4350" s="63">
        <f t="shared" si="875"/>
        <v>0</v>
      </c>
    </row>
    <row r="4351" spans="1:18" x14ac:dyDescent="0.3">
      <c r="A4351">
        <f t="shared" si="876"/>
        <v>2019</v>
      </c>
      <c r="B4351">
        <f t="shared" si="877"/>
        <v>3</v>
      </c>
      <c r="C4351">
        <f t="shared" si="878"/>
        <v>1</v>
      </c>
      <c r="D4351">
        <f t="shared" si="879"/>
        <v>1</v>
      </c>
      <c r="E4351" t="str">
        <f t="shared" si="880"/>
        <v>OFF</v>
      </c>
      <c r="F4351" s="13">
        <f t="shared" si="882"/>
        <v>43525</v>
      </c>
      <c r="G4351" s="14" t="str">
        <f t="shared" si="881"/>
        <v>Avg of 4 NM Projects</v>
      </c>
      <c r="H4351" s="15">
        <f t="shared" si="883"/>
        <v>4</v>
      </c>
      <c r="I4351" s="93">
        <v>-0.26</v>
      </c>
      <c r="J4351">
        <f t="shared" si="871"/>
        <v>-1.4606741573033708E-3</v>
      </c>
      <c r="K4351" s="4">
        <v>47.3</v>
      </c>
      <c r="L4351" s="4">
        <v>37.35</v>
      </c>
      <c r="M4351" s="16">
        <f t="shared" si="872"/>
        <v>-9.7110000000000009E-3</v>
      </c>
      <c r="N4351">
        <f t="shared" si="873"/>
        <v>0</v>
      </c>
      <c r="O4351">
        <f t="shared" si="874"/>
        <v>0</v>
      </c>
      <c r="P4351" s="63">
        <f t="shared" si="875"/>
        <v>0</v>
      </c>
    </row>
    <row r="4352" spans="1:18" x14ac:dyDescent="0.3">
      <c r="A4352">
        <f t="shared" si="876"/>
        <v>2019</v>
      </c>
      <c r="B4352">
        <f t="shared" si="877"/>
        <v>3</v>
      </c>
      <c r="C4352">
        <f t="shared" si="878"/>
        <v>1</v>
      </c>
      <c r="D4352">
        <f t="shared" si="879"/>
        <v>1</v>
      </c>
      <c r="E4352" t="str">
        <f t="shared" si="880"/>
        <v>OFF</v>
      </c>
      <c r="F4352" s="13">
        <f t="shared" si="882"/>
        <v>43525</v>
      </c>
      <c r="G4352" s="14" t="str">
        <f t="shared" si="881"/>
        <v>Avg of 4 NM Projects</v>
      </c>
      <c r="H4352" s="15">
        <f t="shared" si="883"/>
        <v>5</v>
      </c>
      <c r="I4352" s="93">
        <v>0</v>
      </c>
      <c r="J4352">
        <f t="shared" si="871"/>
        <v>0</v>
      </c>
      <c r="K4352" s="4">
        <v>47.09</v>
      </c>
      <c r="L4352" s="4">
        <v>45.25</v>
      </c>
      <c r="M4352" s="16">
        <f t="shared" si="872"/>
        <v>0</v>
      </c>
      <c r="N4352">
        <f t="shared" si="873"/>
        <v>1</v>
      </c>
      <c r="O4352">
        <f t="shared" si="874"/>
        <v>0</v>
      </c>
      <c r="P4352" s="63">
        <f t="shared" si="875"/>
        <v>0</v>
      </c>
    </row>
    <row r="4353" spans="1:16" x14ac:dyDescent="0.3">
      <c r="A4353">
        <f t="shared" si="876"/>
        <v>2019</v>
      </c>
      <c r="B4353">
        <f t="shared" si="877"/>
        <v>3</v>
      </c>
      <c r="C4353">
        <f t="shared" si="878"/>
        <v>1</v>
      </c>
      <c r="D4353">
        <f t="shared" si="879"/>
        <v>1</v>
      </c>
      <c r="E4353" t="str">
        <f t="shared" si="880"/>
        <v>OFF</v>
      </c>
      <c r="F4353" s="13">
        <f t="shared" si="882"/>
        <v>43525</v>
      </c>
      <c r="G4353" s="14" t="str">
        <f t="shared" si="881"/>
        <v>Avg of 4 NM Projects</v>
      </c>
      <c r="H4353" s="15">
        <f t="shared" si="883"/>
        <v>6</v>
      </c>
      <c r="I4353" s="93">
        <v>0</v>
      </c>
      <c r="J4353">
        <f t="shared" si="871"/>
        <v>0</v>
      </c>
      <c r="K4353" s="4">
        <v>51.2</v>
      </c>
      <c r="L4353" s="4">
        <v>74.319999999999993</v>
      </c>
      <c r="M4353" s="16">
        <f t="shared" si="872"/>
        <v>0</v>
      </c>
      <c r="N4353">
        <f t="shared" si="873"/>
        <v>1</v>
      </c>
      <c r="O4353">
        <f t="shared" si="874"/>
        <v>0</v>
      </c>
      <c r="P4353" s="63">
        <f t="shared" si="875"/>
        <v>0</v>
      </c>
    </row>
    <row r="4354" spans="1:16" x14ac:dyDescent="0.3">
      <c r="A4354">
        <f t="shared" si="876"/>
        <v>2019</v>
      </c>
      <c r="B4354">
        <f t="shared" si="877"/>
        <v>3</v>
      </c>
      <c r="C4354">
        <f t="shared" si="878"/>
        <v>1</v>
      </c>
      <c r="D4354">
        <f t="shared" si="879"/>
        <v>1</v>
      </c>
      <c r="E4354" t="str">
        <f t="shared" si="880"/>
        <v>OFF</v>
      </c>
      <c r="F4354" s="13">
        <f t="shared" si="882"/>
        <v>43525</v>
      </c>
      <c r="G4354" s="14" t="str">
        <f t="shared" si="881"/>
        <v>Avg of 4 NM Projects</v>
      </c>
      <c r="H4354" s="15">
        <f t="shared" si="883"/>
        <v>7</v>
      </c>
      <c r="I4354" s="93">
        <v>-0.13</v>
      </c>
      <c r="J4354">
        <f t="shared" si="871"/>
        <v>-7.3033707865168538E-4</v>
      </c>
      <c r="K4354" s="4">
        <v>55.48</v>
      </c>
      <c r="L4354" s="4">
        <v>79.599999999999994</v>
      </c>
      <c r="M4354" s="16">
        <f t="shared" si="872"/>
        <v>-1.0348E-2</v>
      </c>
      <c r="N4354">
        <f t="shared" si="873"/>
        <v>0</v>
      </c>
      <c r="O4354">
        <f t="shared" si="874"/>
        <v>0</v>
      </c>
      <c r="P4354" s="63">
        <f t="shared" si="875"/>
        <v>0</v>
      </c>
    </row>
    <row r="4355" spans="1:16" x14ac:dyDescent="0.3">
      <c r="A4355">
        <f t="shared" si="876"/>
        <v>2019</v>
      </c>
      <c r="B4355">
        <f t="shared" si="877"/>
        <v>3</v>
      </c>
      <c r="C4355">
        <f t="shared" si="878"/>
        <v>1</v>
      </c>
      <c r="D4355">
        <f t="shared" si="879"/>
        <v>1</v>
      </c>
      <c r="E4355" t="str">
        <f t="shared" si="880"/>
        <v>OFF</v>
      </c>
      <c r="F4355" s="13">
        <f t="shared" si="882"/>
        <v>43525</v>
      </c>
      <c r="G4355" s="14" t="str">
        <f t="shared" si="881"/>
        <v>Avg of 4 NM Projects</v>
      </c>
      <c r="H4355" s="15">
        <f t="shared" si="883"/>
        <v>8</v>
      </c>
      <c r="I4355" s="93">
        <v>15.87</v>
      </c>
      <c r="J4355">
        <f t="shared" si="871"/>
        <v>8.9157303370786506E-2</v>
      </c>
      <c r="K4355" s="4">
        <v>77.760000000000005</v>
      </c>
      <c r="L4355" s="4">
        <v>81.64</v>
      </c>
      <c r="M4355" s="16">
        <f t="shared" si="872"/>
        <v>1.2956268</v>
      </c>
      <c r="N4355">
        <f t="shared" si="873"/>
        <v>0</v>
      </c>
      <c r="O4355">
        <f t="shared" si="874"/>
        <v>0</v>
      </c>
      <c r="P4355" s="63">
        <f t="shared" si="875"/>
        <v>0</v>
      </c>
    </row>
    <row r="4356" spans="1:16" x14ac:dyDescent="0.3">
      <c r="A4356">
        <f t="shared" si="876"/>
        <v>2019</v>
      </c>
      <c r="B4356">
        <f t="shared" si="877"/>
        <v>3</v>
      </c>
      <c r="C4356">
        <f t="shared" si="878"/>
        <v>1</v>
      </c>
      <c r="D4356">
        <f t="shared" si="879"/>
        <v>1</v>
      </c>
      <c r="E4356" t="str">
        <f t="shared" si="880"/>
        <v>OFF</v>
      </c>
      <c r="F4356" s="13">
        <f t="shared" si="882"/>
        <v>43525</v>
      </c>
      <c r="G4356" s="14" t="str">
        <f t="shared" si="881"/>
        <v>Avg of 4 NM Projects</v>
      </c>
      <c r="H4356" s="15">
        <f t="shared" si="883"/>
        <v>9</v>
      </c>
      <c r="I4356" s="93">
        <v>35.704999999999998</v>
      </c>
      <c r="J4356">
        <f t="shared" ref="J4356:J4419" si="884">+I4356/$I$1</f>
        <v>0.20058988764044944</v>
      </c>
      <c r="K4356" s="4">
        <v>75.569999999999993</v>
      </c>
      <c r="L4356" s="4">
        <v>73.349999999999994</v>
      </c>
      <c r="M4356" s="16">
        <f t="shared" ref="M4356:M4419" si="885">+L4356*I4356/1000</f>
        <v>2.6189617499999995</v>
      </c>
      <c r="N4356">
        <f t="shared" ref="N4356:N4419" si="886">+IF(I4356=0,1,0)</f>
        <v>0</v>
      </c>
      <c r="O4356">
        <f t="shared" ref="O4356:O4419" si="887">+IF(I4356&gt;=0.5*$I$1,1,0)</f>
        <v>0</v>
      </c>
      <c r="P4356" s="63">
        <f t="shared" ref="P4356:P4419" si="888">+IF(I4356&gt;MAX(I$3652:I$5859),1,0)</f>
        <v>0</v>
      </c>
    </row>
    <row r="4357" spans="1:16" x14ac:dyDescent="0.3">
      <c r="A4357">
        <f t="shared" ref="A4357:A4420" si="889">YEAR(F4357)</f>
        <v>2019</v>
      </c>
      <c r="B4357">
        <f t="shared" ref="B4357:B4420" si="890">+MONTH(F4357)</f>
        <v>3</v>
      </c>
      <c r="C4357">
        <f t="shared" ref="C4357:C4420" si="891">+DAY(F4357)</f>
        <v>1</v>
      </c>
      <c r="D4357">
        <f t="shared" ref="D4357:D4420" si="892">WEEKDAY(C4357)</f>
        <v>1</v>
      </c>
      <c r="E4357" t="str">
        <f t="shared" ref="E4357:E4420" si="893">IF(OR(D4357=1,D4357=7,H4357=1,H4357=2,H4357=3,H4357=4,H4357=5,H4357=6,H4357=7,H4357=24),"OFF","ON")</f>
        <v>OFF</v>
      </c>
      <c r="F4357" s="13">
        <f t="shared" si="882"/>
        <v>43525</v>
      </c>
      <c r="G4357" s="14" t="str">
        <f t="shared" si="881"/>
        <v>Avg of 4 NM Projects</v>
      </c>
      <c r="H4357" s="15">
        <f t="shared" si="883"/>
        <v>10</v>
      </c>
      <c r="I4357" s="93">
        <v>48.64</v>
      </c>
      <c r="J4357">
        <f t="shared" si="884"/>
        <v>0.27325842696629216</v>
      </c>
      <c r="K4357" s="4">
        <v>66.36</v>
      </c>
      <c r="L4357" s="4">
        <v>47.43</v>
      </c>
      <c r="M4357" s="16">
        <f t="shared" si="885"/>
        <v>2.3069951999999998</v>
      </c>
      <c r="N4357">
        <f t="shared" si="886"/>
        <v>0</v>
      </c>
      <c r="O4357">
        <f t="shared" si="887"/>
        <v>0</v>
      </c>
      <c r="P4357" s="63">
        <f t="shared" si="888"/>
        <v>0</v>
      </c>
    </row>
    <row r="4358" spans="1:16" x14ac:dyDescent="0.3">
      <c r="A4358">
        <f t="shared" si="889"/>
        <v>2019</v>
      </c>
      <c r="B4358">
        <f t="shared" si="890"/>
        <v>3</v>
      </c>
      <c r="C4358">
        <f t="shared" si="891"/>
        <v>1</v>
      </c>
      <c r="D4358">
        <f t="shared" si="892"/>
        <v>1</v>
      </c>
      <c r="E4358" t="str">
        <f t="shared" si="893"/>
        <v>OFF</v>
      </c>
      <c r="F4358" s="13">
        <f t="shared" si="882"/>
        <v>43525</v>
      </c>
      <c r="G4358" s="14" t="str">
        <f t="shared" ref="G4358:G4421" si="894">+G4357</f>
        <v>Avg of 4 NM Projects</v>
      </c>
      <c r="H4358" s="15">
        <f t="shared" si="883"/>
        <v>11</v>
      </c>
      <c r="I4358" s="93">
        <v>54.405000000000001</v>
      </c>
      <c r="J4358">
        <f t="shared" si="884"/>
        <v>0.30564606741573036</v>
      </c>
      <c r="K4358" s="4">
        <v>54.82</v>
      </c>
      <c r="L4358" s="4">
        <v>38.74</v>
      </c>
      <c r="M4358" s="16">
        <f t="shared" si="885"/>
        <v>2.1076497000000001</v>
      </c>
      <c r="N4358">
        <f t="shared" si="886"/>
        <v>0</v>
      </c>
      <c r="O4358">
        <f t="shared" si="887"/>
        <v>0</v>
      </c>
      <c r="P4358" s="63">
        <f t="shared" si="888"/>
        <v>0</v>
      </c>
    </row>
    <row r="4359" spans="1:16" x14ac:dyDescent="0.3">
      <c r="A4359">
        <f t="shared" si="889"/>
        <v>2019</v>
      </c>
      <c r="B4359">
        <f t="shared" si="890"/>
        <v>3</v>
      </c>
      <c r="C4359">
        <f t="shared" si="891"/>
        <v>1</v>
      </c>
      <c r="D4359">
        <f t="shared" si="892"/>
        <v>1</v>
      </c>
      <c r="E4359" t="str">
        <f t="shared" si="893"/>
        <v>OFF</v>
      </c>
      <c r="F4359" s="13">
        <f t="shared" si="882"/>
        <v>43525</v>
      </c>
      <c r="G4359" s="14" t="str">
        <f t="shared" si="894"/>
        <v>Avg of 4 NM Projects</v>
      </c>
      <c r="H4359" s="15">
        <f t="shared" si="883"/>
        <v>12</v>
      </c>
      <c r="I4359" s="93">
        <v>59.78</v>
      </c>
      <c r="J4359">
        <f t="shared" si="884"/>
        <v>0.33584269662921351</v>
      </c>
      <c r="K4359" s="4">
        <v>44.86</v>
      </c>
      <c r="L4359" s="4">
        <v>38.33</v>
      </c>
      <c r="M4359" s="16">
        <f t="shared" si="885"/>
        <v>2.2913673999999999</v>
      </c>
      <c r="N4359">
        <f t="shared" si="886"/>
        <v>0</v>
      </c>
      <c r="O4359">
        <f t="shared" si="887"/>
        <v>0</v>
      </c>
      <c r="P4359" s="63">
        <f t="shared" si="888"/>
        <v>0</v>
      </c>
    </row>
    <row r="4360" spans="1:16" x14ac:dyDescent="0.3">
      <c r="A4360">
        <f t="shared" si="889"/>
        <v>2019</v>
      </c>
      <c r="B4360">
        <f t="shared" si="890"/>
        <v>3</v>
      </c>
      <c r="C4360">
        <f t="shared" si="891"/>
        <v>1</v>
      </c>
      <c r="D4360">
        <f t="shared" si="892"/>
        <v>1</v>
      </c>
      <c r="E4360" t="str">
        <f t="shared" si="893"/>
        <v>OFF</v>
      </c>
      <c r="F4360" s="13">
        <f t="shared" si="882"/>
        <v>43525</v>
      </c>
      <c r="G4360" s="14" t="str">
        <f t="shared" si="894"/>
        <v>Avg of 4 NM Projects</v>
      </c>
      <c r="H4360" s="15">
        <f t="shared" si="883"/>
        <v>13</v>
      </c>
      <c r="I4360" s="93">
        <v>63.74</v>
      </c>
      <c r="J4360">
        <f t="shared" si="884"/>
        <v>0.35808988764044947</v>
      </c>
      <c r="K4360" s="4">
        <v>45.32</v>
      </c>
      <c r="L4360" s="4">
        <v>38.369999999999997</v>
      </c>
      <c r="M4360" s="16">
        <f t="shared" si="885"/>
        <v>2.4457038</v>
      </c>
      <c r="N4360">
        <f t="shared" si="886"/>
        <v>0</v>
      </c>
      <c r="O4360">
        <f t="shared" si="887"/>
        <v>0</v>
      </c>
      <c r="P4360" s="63">
        <f t="shared" si="888"/>
        <v>0</v>
      </c>
    </row>
    <row r="4361" spans="1:16" x14ac:dyDescent="0.3">
      <c r="A4361">
        <f t="shared" si="889"/>
        <v>2019</v>
      </c>
      <c r="B4361">
        <f t="shared" si="890"/>
        <v>3</v>
      </c>
      <c r="C4361">
        <f t="shared" si="891"/>
        <v>1</v>
      </c>
      <c r="D4361">
        <f t="shared" si="892"/>
        <v>1</v>
      </c>
      <c r="E4361" t="str">
        <f t="shared" si="893"/>
        <v>OFF</v>
      </c>
      <c r="F4361" s="13">
        <f t="shared" si="882"/>
        <v>43525</v>
      </c>
      <c r="G4361" s="14" t="str">
        <f t="shared" si="894"/>
        <v>Avg of 4 NM Projects</v>
      </c>
      <c r="H4361" s="15">
        <f t="shared" si="883"/>
        <v>14</v>
      </c>
      <c r="I4361" s="93">
        <v>56.575000000000003</v>
      </c>
      <c r="J4361">
        <f t="shared" si="884"/>
        <v>0.31783707865168542</v>
      </c>
      <c r="K4361" s="4">
        <v>43.4</v>
      </c>
      <c r="L4361" s="4">
        <v>37.93</v>
      </c>
      <c r="M4361" s="16">
        <f t="shared" si="885"/>
        <v>2.1458897500000003</v>
      </c>
      <c r="N4361">
        <f t="shared" si="886"/>
        <v>0</v>
      </c>
      <c r="O4361">
        <f t="shared" si="887"/>
        <v>0</v>
      </c>
      <c r="P4361" s="63">
        <f t="shared" si="888"/>
        <v>0</v>
      </c>
    </row>
    <row r="4362" spans="1:16" x14ac:dyDescent="0.3">
      <c r="A4362">
        <f t="shared" si="889"/>
        <v>2019</v>
      </c>
      <c r="B4362">
        <f t="shared" si="890"/>
        <v>3</v>
      </c>
      <c r="C4362">
        <f t="shared" si="891"/>
        <v>1</v>
      </c>
      <c r="D4362">
        <f t="shared" si="892"/>
        <v>1</v>
      </c>
      <c r="E4362" t="str">
        <f t="shared" si="893"/>
        <v>OFF</v>
      </c>
      <c r="F4362" s="13">
        <f t="shared" si="882"/>
        <v>43525</v>
      </c>
      <c r="G4362" s="14" t="str">
        <f t="shared" si="894"/>
        <v>Avg of 4 NM Projects</v>
      </c>
      <c r="H4362" s="15">
        <f t="shared" si="883"/>
        <v>15</v>
      </c>
      <c r="I4362" s="93">
        <v>52.480000000000004</v>
      </c>
      <c r="J4362">
        <f t="shared" si="884"/>
        <v>0.29483146067415733</v>
      </c>
      <c r="K4362" s="4">
        <v>41.82</v>
      </c>
      <c r="L4362" s="4">
        <v>40.86</v>
      </c>
      <c r="M4362" s="16">
        <f t="shared" si="885"/>
        <v>2.1443327999999999</v>
      </c>
      <c r="N4362">
        <f t="shared" si="886"/>
        <v>0</v>
      </c>
      <c r="O4362">
        <f t="shared" si="887"/>
        <v>0</v>
      </c>
      <c r="P4362" s="63">
        <f t="shared" si="888"/>
        <v>0</v>
      </c>
    </row>
    <row r="4363" spans="1:16" x14ac:dyDescent="0.3">
      <c r="A4363">
        <f t="shared" si="889"/>
        <v>2019</v>
      </c>
      <c r="B4363">
        <f t="shared" si="890"/>
        <v>3</v>
      </c>
      <c r="C4363">
        <f t="shared" si="891"/>
        <v>1</v>
      </c>
      <c r="D4363">
        <f t="shared" si="892"/>
        <v>1</v>
      </c>
      <c r="E4363" t="str">
        <f t="shared" si="893"/>
        <v>OFF</v>
      </c>
      <c r="F4363" s="13">
        <f t="shared" si="882"/>
        <v>43525</v>
      </c>
      <c r="G4363" s="14" t="str">
        <f t="shared" si="894"/>
        <v>Avg of 4 NM Projects</v>
      </c>
      <c r="H4363" s="15">
        <f t="shared" si="883"/>
        <v>16</v>
      </c>
      <c r="I4363" s="93">
        <v>41.21</v>
      </c>
      <c r="J4363">
        <f t="shared" si="884"/>
        <v>0.23151685393258428</v>
      </c>
      <c r="K4363" s="4">
        <v>37.979999999999997</v>
      </c>
      <c r="L4363" s="4">
        <v>39.659999999999997</v>
      </c>
      <c r="M4363" s="16">
        <f t="shared" si="885"/>
        <v>1.6343886000000001</v>
      </c>
      <c r="N4363">
        <f t="shared" si="886"/>
        <v>0</v>
      </c>
      <c r="O4363">
        <f t="shared" si="887"/>
        <v>0</v>
      </c>
      <c r="P4363" s="63">
        <f t="shared" si="888"/>
        <v>0</v>
      </c>
    </row>
    <row r="4364" spans="1:16" x14ac:dyDescent="0.3">
      <c r="A4364">
        <f t="shared" si="889"/>
        <v>2019</v>
      </c>
      <c r="B4364">
        <f t="shared" si="890"/>
        <v>3</v>
      </c>
      <c r="C4364">
        <f t="shared" si="891"/>
        <v>1</v>
      </c>
      <c r="D4364">
        <f t="shared" si="892"/>
        <v>1</v>
      </c>
      <c r="E4364" t="str">
        <f t="shared" si="893"/>
        <v>OFF</v>
      </c>
      <c r="F4364" s="13">
        <f t="shared" si="882"/>
        <v>43525</v>
      </c>
      <c r="G4364" s="14" t="str">
        <f t="shared" si="894"/>
        <v>Avg of 4 NM Projects</v>
      </c>
      <c r="H4364" s="15">
        <f t="shared" si="883"/>
        <v>17</v>
      </c>
      <c r="I4364" s="93">
        <v>18.690000000000001</v>
      </c>
      <c r="J4364">
        <f t="shared" si="884"/>
        <v>0.10500000000000001</v>
      </c>
      <c r="K4364" s="4">
        <v>41.25</v>
      </c>
      <c r="L4364" s="4">
        <v>44.86</v>
      </c>
      <c r="M4364" s="16">
        <f t="shared" si="885"/>
        <v>0.8384334</v>
      </c>
      <c r="N4364">
        <f t="shared" si="886"/>
        <v>0</v>
      </c>
      <c r="O4364">
        <f t="shared" si="887"/>
        <v>0</v>
      </c>
      <c r="P4364" s="63">
        <f t="shared" si="888"/>
        <v>0</v>
      </c>
    </row>
    <row r="4365" spans="1:16" x14ac:dyDescent="0.3">
      <c r="A4365">
        <f t="shared" si="889"/>
        <v>2019</v>
      </c>
      <c r="B4365">
        <f t="shared" si="890"/>
        <v>3</v>
      </c>
      <c r="C4365">
        <f t="shared" si="891"/>
        <v>1</v>
      </c>
      <c r="D4365">
        <f t="shared" si="892"/>
        <v>1</v>
      </c>
      <c r="E4365" t="str">
        <f t="shared" si="893"/>
        <v>OFF</v>
      </c>
      <c r="F4365" s="13">
        <f t="shared" si="882"/>
        <v>43525</v>
      </c>
      <c r="G4365" s="14" t="str">
        <f t="shared" si="894"/>
        <v>Avg of 4 NM Projects</v>
      </c>
      <c r="H4365" s="15">
        <f t="shared" si="883"/>
        <v>18</v>
      </c>
      <c r="I4365" s="93">
        <v>1.03</v>
      </c>
      <c r="J4365">
        <f t="shared" si="884"/>
        <v>5.7865168539325846E-3</v>
      </c>
      <c r="K4365" s="4">
        <v>54.89</v>
      </c>
      <c r="L4365" s="4">
        <v>63.96</v>
      </c>
      <c r="M4365" s="16">
        <f t="shared" si="885"/>
        <v>6.5878800000000001E-2</v>
      </c>
      <c r="N4365">
        <f t="shared" si="886"/>
        <v>0</v>
      </c>
      <c r="O4365">
        <f t="shared" si="887"/>
        <v>0</v>
      </c>
      <c r="P4365" s="63">
        <f t="shared" si="888"/>
        <v>0</v>
      </c>
    </row>
    <row r="4366" spans="1:16" x14ac:dyDescent="0.3">
      <c r="A4366">
        <f t="shared" si="889"/>
        <v>2019</v>
      </c>
      <c r="B4366">
        <f t="shared" si="890"/>
        <v>3</v>
      </c>
      <c r="C4366">
        <f t="shared" si="891"/>
        <v>1</v>
      </c>
      <c r="D4366">
        <f t="shared" si="892"/>
        <v>1</v>
      </c>
      <c r="E4366" t="str">
        <f t="shared" si="893"/>
        <v>OFF</v>
      </c>
      <c r="F4366" s="13">
        <f t="shared" si="882"/>
        <v>43525</v>
      </c>
      <c r="G4366" s="14" t="str">
        <f t="shared" si="894"/>
        <v>Avg of 4 NM Projects</v>
      </c>
      <c r="H4366" s="15">
        <f t="shared" si="883"/>
        <v>19</v>
      </c>
      <c r="I4366" s="93">
        <v>-0.26</v>
      </c>
      <c r="J4366">
        <f t="shared" si="884"/>
        <v>-1.4606741573033708E-3</v>
      </c>
      <c r="K4366" s="4">
        <v>68.58</v>
      </c>
      <c r="L4366" s="4">
        <v>69.040000000000006</v>
      </c>
      <c r="M4366" s="16">
        <f t="shared" si="885"/>
        <v>-1.7950400000000002E-2</v>
      </c>
      <c r="N4366">
        <f t="shared" si="886"/>
        <v>0</v>
      </c>
      <c r="O4366">
        <f t="shared" si="887"/>
        <v>0</v>
      </c>
      <c r="P4366" s="63">
        <f t="shared" si="888"/>
        <v>0</v>
      </c>
    </row>
    <row r="4367" spans="1:16" x14ac:dyDescent="0.3">
      <c r="A4367">
        <f t="shared" si="889"/>
        <v>2019</v>
      </c>
      <c r="B4367">
        <f t="shared" si="890"/>
        <v>3</v>
      </c>
      <c r="C4367">
        <f t="shared" si="891"/>
        <v>1</v>
      </c>
      <c r="D4367">
        <f t="shared" si="892"/>
        <v>1</v>
      </c>
      <c r="E4367" t="str">
        <f t="shared" si="893"/>
        <v>OFF</v>
      </c>
      <c r="F4367" s="13">
        <f t="shared" si="882"/>
        <v>43525</v>
      </c>
      <c r="G4367" s="14" t="str">
        <f t="shared" si="894"/>
        <v>Avg of 4 NM Projects</v>
      </c>
      <c r="H4367" s="15">
        <f t="shared" si="883"/>
        <v>20</v>
      </c>
      <c r="I4367" s="93">
        <v>0</v>
      </c>
      <c r="J4367">
        <f t="shared" si="884"/>
        <v>0</v>
      </c>
      <c r="K4367" s="4">
        <v>57.8</v>
      </c>
      <c r="L4367" s="4">
        <v>58.88</v>
      </c>
      <c r="M4367" s="16">
        <f t="shared" si="885"/>
        <v>0</v>
      </c>
      <c r="N4367">
        <f t="shared" si="886"/>
        <v>1</v>
      </c>
      <c r="O4367">
        <f t="shared" si="887"/>
        <v>0</v>
      </c>
      <c r="P4367" s="63">
        <f t="shared" si="888"/>
        <v>0</v>
      </c>
    </row>
    <row r="4368" spans="1:16" x14ac:dyDescent="0.3">
      <c r="A4368">
        <f t="shared" si="889"/>
        <v>2019</v>
      </c>
      <c r="B4368">
        <f t="shared" si="890"/>
        <v>3</v>
      </c>
      <c r="C4368">
        <f t="shared" si="891"/>
        <v>1</v>
      </c>
      <c r="D4368">
        <f t="shared" si="892"/>
        <v>1</v>
      </c>
      <c r="E4368" t="str">
        <f t="shared" si="893"/>
        <v>OFF</v>
      </c>
      <c r="F4368" s="13">
        <f t="shared" si="882"/>
        <v>43525</v>
      </c>
      <c r="G4368" s="14" t="str">
        <f t="shared" si="894"/>
        <v>Avg of 4 NM Projects</v>
      </c>
      <c r="H4368" s="15">
        <f t="shared" si="883"/>
        <v>21</v>
      </c>
      <c r="I4368" s="93">
        <v>-0.13</v>
      </c>
      <c r="J4368">
        <f t="shared" si="884"/>
        <v>-7.3033707865168538E-4</v>
      </c>
      <c r="K4368" s="4">
        <v>48.94</v>
      </c>
      <c r="L4368" s="4">
        <v>40.479999999999997</v>
      </c>
      <c r="M4368" s="16">
        <f t="shared" si="885"/>
        <v>-5.2623999999999995E-3</v>
      </c>
      <c r="N4368">
        <f t="shared" si="886"/>
        <v>0</v>
      </c>
      <c r="O4368">
        <f t="shared" si="887"/>
        <v>0</v>
      </c>
      <c r="P4368" s="63">
        <f t="shared" si="888"/>
        <v>0</v>
      </c>
    </row>
    <row r="4369" spans="1:18" x14ac:dyDescent="0.3">
      <c r="A4369">
        <f t="shared" si="889"/>
        <v>2019</v>
      </c>
      <c r="B4369">
        <f t="shared" si="890"/>
        <v>3</v>
      </c>
      <c r="C4369">
        <f t="shared" si="891"/>
        <v>1</v>
      </c>
      <c r="D4369">
        <f t="shared" si="892"/>
        <v>1</v>
      </c>
      <c r="E4369" t="str">
        <f t="shared" si="893"/>
        <v>OFF</v>
      </c>
      <c r="F4369" s="13">
        <f t="shared" si="882"/>
        <v>43525</v>
      </c>
      <c r="G4369" s="14" t="str">
        <f t="shared" si="894"/>
        <v>Avg of 4 NM Projects</v>
      </c>
      <c r="H4369" s="15">
        <f t="shared" si="883"/>
        <v>22</v>
      </c>
      <c r="I4369" s="93">
        <v>0</v>
      </c>
      <c r="J4369">
        <f t="shared" si="884"/>
        <v>0</v>
      </c>
      <c r="K4369" s="4">
        <v>46.76</v>
      </c>
      <c r="L4369" s="4">
        <v>45.11</v>
      </c>
      <c r="M4369" s="16">
        <f t="shared" si="885"/>
        <v>0</v>
      </c>
      <c r="N4369">
        <f t="shared" si="886"/>
        <v>1</v>
      </c>
      <c r="O4369">
        <f t="shared" si="887"/>
        <v>0</v>
      </c>
      <c r="P4369" s="63">
        <f t="shared" si="888"/>
        <v>0</v>
      </c>
    </row>
    <row r="4370" spans="1:18" x14ac:dyDescent="0.3">
      <c r="A4370">
        <f t="shared" si="889"/>
        <v>2019</v>
      </c>
      <c r="B4370">
        <f t="shared" si="890"/>
        <v>3</v>
      </c>
      <c r="C4370">
        <f t="shared" si="891"/>
        <v>1</v>
      </c>
      <c r="D4370">
        <f t="shared" si="892"/>
        <v>1</v>
      </c>
      <c r="E4370" t="str">
        <f t="shared" si="893"/>
        <v>OFF</v>
      </c>
      <c r="F4370" s="13">
        <f t="shared" si="882"/>
        <v>43525</v>
      </c>
      <c r="G4370" s="14" t="str">
        <f t="shared" si="894"/>
        <v>Avg of 4 NM Projects</v>
      </c>
      <c r="H4370" s="15">
        <f t="shared" si="883"/>
        <v>23</v>
      </c>
      <c r="I4370" s="93">
        <v>-0.13</v>
      </c>
      <c r="J4370">
        <f t="shared" si="884"/>
        <v>-7.3033707865168538E-4</v>
      </c>
      <c r="K4370" s="4">
        <v>45.04</v>
      </c>
      <c r="L4370" s="4">
        <v>43.81</v>
      </c>
      <c r="M4370" s="16">
        <f t="shared" si="885"/>
        <v>-5.6953000000000004E-3</v>
      </c>
      <c r="N4370">
        <f t="shared" si="886"/>
        <v>0</v>
      </c>
      <c r="O4370">
        <f t="shared" si="887"/>
        <v>0</v>
      </c>
      <c r="P4370" s="63">
        <f t="shared" si="888"/>
        <v>0</v>
      </c>
    </row>
    <row r="4371" spans="1:18" x14ac:dyDescent="0.3">
      <c r="A4371">
        <f t="shared" si="889"/>
        <v>2019</v>
      </c>
      <c r="B4371">
        <f t="shared" si="890"/>
        <v>3</v>
      </c>
      <c r="C4371">
        <f t="shared" si="891"/>
        <v>1</v>
      </c>
      <c r="D4371">
        <f t="shared" si="892"/>
        <v>1</v>
      </c>
      <c r="E4371" t="str">
        <f t="shared" si="893"/>
        <v>OFF</v>
      </c>
      <c r="F4371" s="13">
        <f t="shared" si="882"/>
        <v>43525</v>
      </c>
      <c r="G4371" s="14" t="str">
        <f t="shared" si="894"/>
        <v>Avg of 4 NM Projects</v>
      </c>
      <c r="H4371" s="15">
        <f t="shared" si="883"/>
        <v>24</v>
      </c>
      <c r="I4371" s="93">
        <v>-0.26</v>
      </c>
      <c r="J4371">
        <f t="shared" si="884"/>
        <v>-1.4606741573033708E-3</v>
      </c>
      <c r="K4371" s="4">
        <v>45.58</v>
      </c>
      <c r="L4371" s="4">
        <v>40.06</v>
      </c>
      <c r="M4371" s="16">
        <f t="shared" si="885"/>
        <v>-1.0415600000000001E-2</v>
      </c>
      <c r="N4371">
        <f t="shared" si="886"/>
        <v>0</v>
      </c>
      <c r="O4371">
        <f t="shared" si="887"/>
        <v>0</v>
      </c>
      <c r="P4371" s="63">
        <f t="shared" si="888"/>
        <v>0</v>
      </c>
    </row>
    <row r="4372" spans="1:18" x14ac:dyDescent="0.3">
      <c r="A4372">
        <f t="shared" si="889"/>
        <v>2019</v>
      </c>
      <c r="B4372">
        <f t="shared" si="890"/>
        <v>3</v>
      </c>
      <c r="C4372">
        <f t="shared" si="891"/>
        <v>2</v>
      </c>
      <c r="D4372">
        <f t="shared" si="892"/>
        <v>2</v>
      </c>
      <c r="E4372" t="str">
        <f t="shared" si="893"/>
        <v>OFF</v>
      </c>
      <c r="F4372" s="13">
        <f t="shared" si="882"/>
        <v>43526</v>
      </c>
      <c r="G4372" s="14" t="str">
        <f t="shared" si="894"/>
        <v>Avg of 4 NM Projects</v>
      </c>
      <c r="H4372" s="15">
        <f t="shared" si="883"/>
        <v>1</v>
      </c>
      <c r="I4372" s="93">
        <v>-0.26</v>
      </c>
      <c r="J4372">
        <f t="shared" si="884"/>
        <v>-1.4606741573033708E-3</v>
      </c>
      <c r="K4372" s="4">
        <v>65.84</v>
      </c>
      <c r="L4372" s="4">
        <v>47.29</v>
      </c>
      <c r="M4372" s="16">
        <f t="shared" si="885"/>
        <v>-1.2295400000000001E-2</v>
      </c>
      <c r="N4372">
        <f t="shared" si="886"/>
        <v>0</v>
      </c>
      <c r="O4372">
        <f t="shared" si="887"/>
        <v>0</v>
      </c>
      <c r="P4372" s="63">
        <f t="shared" si="888"/>
        <v>0</v>
      </c>
      <c r="Q4372" s="34"/>
      <c r="R4372" s="34"/>
    </row>
    <row r="4373" spans="1:18" x14ac:dyDescent="0.3">
      <c r="A4373">
        <f t="shared" si="889"/>
        <v>2019</v>
      </c>
      <c r="B4373">
        <f t="shared" si="890"/>
        <v>3</v>
      </c>
      <c r="C4373">
        <f t="shared" si="891"/>
        <v>2</v>
      </c>
      <c r="D4373">
        <f t="shared" si="892"/>
        <v>2</v>
      </c>
      <c r="E4373" t="str">
        <f t="shared" si="893"/>
        <v>OFF</v>
      </c>
      <c r="F4373" s="13">
        <f t="shared" si="882"/>
        <v>43526</v>
      </c>
      <c r="G4373" s="14" t="str">
        <f t="shared" si="894"/>
        <v>Avg of 4 NM Projects</v>
      </c>
      <c r="H4373" s="15">
        <f t="shared" si="883"/>
        <v>2</v>
      </c>
      <c r="I4373" s="93">
        <v>-0.39</v>
      </c>
      <c r="J4373">
        <f t="shared" si="884"/>
        <v>-2.1910112359550564E-3</v>
      </c>
      <c r="K4373" s="4">
        <v>62.2</v>
      </c>
      <c r="L4373" s="4">
        <v>45.69</v>
      </c>
      <c r="M4373" s="16">
        <f t="shared" si="885"/>
        <v>-1.7819099999999997E-2</v>
      </c>
      <c r="N4373">
        <f t="shared" si="886"/>
        <v>0</v>
      </c>
      <c r="O4373">
        <f t="shared" si="887"/>
        <v>0</v>
      </c>
      <c r="P4373" s="63">
        <f t="shared" si="888"/>
        <v>0</v>
      </c>
    </row>
    <row r="4374" spans="1:18" x14ac:dyDescent="0.3">
      <c r="A4374">
        <f t="shared" si="889"/>
        <v>2019</v>
      </c>
      <c r="B4374">
        <f t="shared" si="890"/>
        <v>3</v>
      </c>
      <c r="C4374">
        <f t="shared" si="891"/>
        <v>2</v>
      </c>
      <c r="D4374">
        <f t="shared" si="892"/>
        <v>2</v>
      </c>
      <c r="E4374" t="str">
        <f t="shared" si="893"/>
        <v>OFF</v>
      </c>
      <c r="F4374" s="13">
        <f t="shared" si="882"/>
        <v>43526</v>
      </c>
      <c r="G4374" s="14" t="str">
        <f t="shared" si="894"/>
        <v>Avg of 4 NM Projects</v>
      </c>
      <c r="H4374" s="15">
        <f t="shared" si="883"/>
        <v>3</v>
      </c>
      <c r="I4374" s="93">
        <v>0</v>
      </c>
      <c r="J4374">
        <f t="shared" si="884"/>
        <v>0</v>
      </c>
      <c r="K4374" s="4">
        <v>59.6</v>
      </c>
      <c r="L4374" s="4">
        <v>50.27</v>
      </c>
      <c r="M4374" s="16">
        <f t="shared" si="885"/>
        <v>0</v>
      </c>
      <c r="N4374">
        <f t="shared" si="886"/>
        <v>1</v>
      </c>
      <c r="O4374">
        <f t="shared" si="887"/>
        <v>0</v>
      </c>
      <c r="P4374" s="63">
        <f t="shared" si="888"/>
        <v>0</v>
      </c>
    </row>
    <row r="4375" spans="1:18" x14ac:dyDescent="0.3">
      <c r="A4375">
        <f t="shared" si="889"/>
        <v>2019</v>
      </c>
      <c r="B4375">
        <f t="shared" si="890"/>
        <v>3</v>
      </c>
      <c r="C4375">
        <f t="shared" si="891"/>
        <v>2</v>
      </c>
      <c r="D4375">
        <f t="shared" si="892"/>
        <v>2</v>
      </c>
      <c r="E4375" t="str">
        <f t="shared" si="893"/>
        <v>OFF</v>
      </c>
      <c r="F4375" s="13">
        <f t="shared" si="882"/>
        <v>43526</v>
      </c>
      <c r="G4375" s="14" t="str">
        <f t="shared" si="894"/>
        <v>Avg of 4 NM Projects</v>
      </c>
      <c r="H4375" s="15">
        <f t="shared" si="883"/>
        <v>4</v>
      </c>
      <c r="I4375" s="93">
        <v>-0.13</v>
      </c>
      <c r="J4375">
        <f t="shared" si="884"/>
        <v>-7.3033707865168538E-4</v>
      </c>
      <c r="K4375" s="4">
        <v>55.6</v>
      </c>
      <c r="L4375" s="4">
        <v>52.2</v>
      </c>
      <c r="M4375" s="16">
        <f t="shared" si="885"/>
        <v>-6.7860000000000004E-3</v>
      </c>
      <c r="N4375">
        <f t="shared" si="886"/>
        <v>0</v>
      </c>
      <c r="O4375">
        <f t="shared" si="887"/>
        <v>0</v>
      </c>
      <c r="P4375" s="63">
        <f t="shared" si="888"/>
        <v>0</v>
      </c>
    </row>
    <row r="4376" spans="1:18" x14ac:dyDescent="0.3">
      <c r="A4376">
        <f t="shared" si="889"/>
        <v>2019</v>
      </c>
      <c r="B4376">
        <f t="shared" si="890"/>
        <v>3</v>
      </c>
      <c r="C4376">
        <f t="shared" si="891"/>
        <v>2</v>
      </c>
      <c r="D4376">
        <f t="shared" si="892"/>
        <v>2</v>
      </c>
      <c r="E4376" t="str">
        <f t="shared" si="893"/>
        <v>OFF</v>
      </c>
      <c r="F4376" s="13">
        <f t="shared" si="882"/>
        <v>43526</v>
      </c>
      <c r="G4376" s="14" t="str">
        <f t="shared" si="894"/>
        <v>Avg of 4 NM Projects</v>
      </c>
      <c r="H4376" s="15">
        <f t="shared" si="883"/>
        <v>5</v>
      </c>
      <c r="I4376" s="93">
        <v>-0.13</v>
      </c>
      <c r="J4376">
        <f t="shared" si="884"/>
        <v>-7.3033707865168538E-4</v>
      </c>
      <c r="K4376" s="4">
        <v>55.6</v>
      </c>
      <c r="L4376" s="4">
        <v>64.13</v>
      </c>
      <c r="M4376" s="16">
        <f t="shared" si="885"/>
        <v>-8.3368999999999995E-3</v>
      </c>
      <c r="N4376">
        <f t="shared" si="886"/>
        <v>0</v>
      </c>
      <c r="O4376">
        <f t="shared" si="887"/>
        <v>0</v>
      </c>
      <c r="P4376" s="63">
        <f t="shared" si="888"/>
        <v>0</v>
      </c>
    </row>
    <row r="4377" spans="1:18" x14ac:dyDescent="0.3">
      <c r="A4377">
        <f t="shared" si="889"/>
        <v>2019</v>
      </c>
      <c r="B4377">
        <f t="shared" si="890"/>
        <v>3</v>
      </c>
      <c r="C4377">
        <f t="shared" si="891"/>
        <v>2</v>
      </c>
      <c r="D4377">
        <f t="shared" si="892"/>
        <v>2</v>
      </c>
      <c r="E4377" t="str">
        <f t="shared" si="893"/>
        <v>OFF</v>
      </c>
      <c r="F4377" s="13">
        <f t="shared" si="882"/>
        <v>43526</v>
      </c>
      <c r="G4377" s="14" t="str">
        <f t="shared" si="894"/>
        <v>Avg of 4 NM Projects</v>
      </c>
      <c r="H4377" s="15">
        <f t="shared" si="883"/>
        <v>6</v>
      </c>
      <c r="I4377" s="93">
        <v>0</v>
      </c>
      <c r="J4377">
        <f t="shared" si="884"/>
        <v>0</v>
      </c>
      <c r="K4377" s="4">
        <v>61.9</v>
      </c>
      <c r="L4377" s="4">
        <v>75.36</v>
      </c>
      <c r="M4377" s="16">
        <f t="shared" si="885"/>
        <v>0</v>
      </c>
      <c r="N4377">
        <f t="shared" si="886"/>
        <v>1</v>
      </c>
      <c r="O4377">
        <f t="shared" si="887"/>
        <v>0</v>
      </c>
      <c r="P4377" s="63">
        <f t="shared" si="888"/>
        <v>0</v>
      </c>
    </row>
    <row r="4378" spans="1:18" x14ac:dyDescent="0.3">
      <c r="A4378">
        <f t="shared" si="889"/>
        <v>2019</v>
      </c>
      <c r="B4378">
        <f t="shared" si="890"/>
        <v>3</v>
      </c>
      <c r="C4378">
        <f t="shared" si="891"/>
        <v>2</v>
      </c>
      <c r="D4378">
        <f t="shared" si="892"/>
        <v>2</v>
      </c>
      <c r="E4378" t="str">
        <f t="shared" si="893"/>
        <v>OFF</v>
      </c>
      <c r="F4378" s="13">
        <f t="shared" si="882"/>
        <v>43526</v>
      </c>
      <c r="G4378" s="14" t="str">
        <f t="shared" si="894"/>
        <v>Avg of 4 NM Projects</v>
      </c>
      <c r="H4378" s="15">
        <f t="shared" si="883"/>
        <v>7</v>
      </c>
      <c r="I4378" s="93">
        <v>-0.255</v>
      </c>
      <c r="J4378">
        <f t="shared" si="884"/>
        <v>-1.4325842696629213E-3</v>
      </c>
      <c r="K4378" s="4">
        <v>62.36</v>
      </c>
      <c r="L4378" s="4">
        <v>84.07</v>
      </c>
      <c r="M4378" s="16">
        <f t="shared" si="885"/>
        <v>-2.1437849999999998E-2</v>
      </c>
      <c r="N4378">
        <f t="shared" si="886"/>
        <v>0</v>
      </c>
      <c r="O4378">
        <f t="shared" si="887"/>
        <v>0</v>
      </c>
      <c r="P4378" s="63">
        <f t="shared" si="888"/>
        <v>0</v>
      </c>
    </row>
    <row r="4379" spans="1:18" x14ac:dyDescent="0.3">
      <c r="A4379">
        <f t="shared" si="889"/>
        <v>2019</v>
      </c>
      <c r="B4379">
        <f t="shared" si="890"/>
        <v>3</v>
      </c>
      <c r="C4379">
        <f t="shared" si="891"/>
        <v>2</v>
      </c>
      <c r="D4379">
        <f t="shared" si="892"/>
        <v>2</v>
      </c>
      <c r="E4379" t="str">
        <f t="shared" si="893"/>
        <v>ON</v>
      </c>
      <c r="F4379" s="13">
        <f t="shared" si="882"/>
        <v>43526</v>
      </c>
      <c r="G4379" s="14" t="str">
        <f t="shared" si="894"/>
        <v>Avg of 4 NM Projects</v>
      </c>
      <c r="H4379" s="15">
        <f t="shared" si="883"/>
        <v>8</v>
      </c>
      <c r="I4379" s="93">
        <v>4.8599999999999994</v>
      </c>
      <c r="J4379">
        <f t="shared" si="884"/>
        <v>2.7303370786516852E-2</v>
      </c>
      <c r="K4379" s="4">
        <v>59.6</v>
      </c>
      <c r="L4379" s="4">
        <v>63.46</v>
      </c>
      <c r="M4379" s="16">
        <f t="shared" si="885"/>
        <v>0.30841559999999996</v>
      </c>
      <c r="N4379">
        <f t="shared" si="886"/>
        <v>0</v>
      </c>
      <c r="O4379">
        <f t="shared" si="887"/>
        <v>0</v>
      </c>
      <c r="P4379" s="63">
        <f t="shared" si="888"/>
        <v>0</v>
      </c>
    </row>
    <row r="4380" spans="1:18" x14ac:dyDescent="0.3">
      <c r="A4380">
        <f t="shared" si="889"/>
        <v>2019</v>
      </c>
      <c r="B4380">
        <f t="shared" si="890"/>
        <v>3</v>
      </c>
      <c r="C4380">
        <f t="shared" si="891"/>
        <v>2</v>
      </c>
      <c r="D4380">
        <f t="shared" si="892"/>
        <v>2</v>
      </c>
      <c r="E4380" t="str">
        <f t="shared" si="893"/>
        <v>ON</v>
      </c>
      <c r="F4380" s="13">
        <f t="shared" si="882"/>
        <v>43526</v>
      </c>
      <c r="G4380" s="14" t="str">
        <f t="shared" si="894"/>
        <v>Avg of 4 NM Projects</v>
      </c>
      <c r="H4380" s="15">
        <f t="shared" si="883"/>
        <v>9</v>
      </c>
      <c r="I4380" s="93">
        <v>21.244999999999997</v>
      </c>
      <c r="J4380">
        <f t="shared" si="884"/>
        <v>0.11935393258426964</v>
      </c>
      <c r="K4380" s="4">
        <v>66.599999999999994</v>
      </c>
      <c r="L4380" s="4">
        <v>80.819999999999993</v>
      </c>
      <c r="M4380" s="16">
        <f t="shared" si="885"/>
        <v>1.7170208999999999</v>
      </c>
      <c r="N4380">
        <f t="shared" si="886"/>
        <v>0</v>
      </c>
      <c r="O4380">
        <f t="shared" si="887"/>
        <v>0</v>
      </c>
      <c r="P4380" s="63">
        <f t="shared" si="888"/>
        <v>0</v>
      </c>
    </row>
    <row r="4381" spans="1:18" x14ac:dyDescent="0.3">
      <c r="A4381">
        <f t="shared" si="889"/>
        <v>2019</v>
      </c>
      <c r="B4381">
        <f t="shared" si="890"/>
        <v>3</v>
      </c>
      <c r="C4381">
        <f t="shared" si="891"/>
        <v>2</v>
      </c>
      <c r="D4381">
        <f t="shared" si="892"/>
        <v>2</v>
      </c>
      <c r="E4381" t="str">
        <f t="shared" si="893"/>
        <v>ON</v>
      </c>
      <c r="F4381" s="13">
        <f t="shared" ref="F4381:F4444" si="895">+F4357+1</f>
        <v>43526</v>
      </c>
      <c r="G4381" s="14" t="str">
        <f t="shared" si="894"/>
        <v>Avg of 4 NM Projects</v>
      </c>
      <c r="H4381" s="15">
        <f t="shared" ref="H4381:H4444" si="896">H4357</f>
        <v>10</v>
      </c>
      <c r="I4381" s="93">
        <v>41.854999999999997</v>
      </c>
      <c r="J4381">
        <f t="shared" si="884"/>
        <v>0.23514044943820223</v>
      </c>
      <c r="K4381" s="4">
        <v>73.14</v>
      </c>
      <c r="L4381" s="4">
        <v>94.96</v>
      </c>
      <c r="M4381" s="16">
        <f t="shared" si="885"/>
        <v>3.9745507999999994</v>
      </c>
      <c r="N4381">
        <f t="shared" si="886"/>
        <v>0</v>
      </c>
      <c r="O4381">
        <f t="shared" si="887"/>
        <v>0</v>
      </c>
      <c r="P4381" s="63">
        <f t="shared" si="888"/>
        <v>0</v>
      </c>
    </row>
    <row r="4382" spans="1:18" x14ac:dyDescent="0.3">
      <c r="A4382">
        <f t="shared" si="889"/>
        <v>2019</v>
      </c>
      <c r="B4382">
        <f t="shared" si="890"/>
        <v>3</v>
      </c>
      <c r="C4382">
        <f t="shared" si="891"/>
        <v>2</v>
      </c>
      <c r="D4382">
        <f t="shared" si="892"/>
        <v>2</v>
      </c>
      <c r="E4382" t="str">
        <f t="shared" si="893"/>
        <v>ON</v>
      </c>
      <c r="F4382" s="13">
        <f t="shared" si="895"/>
        <v>43526</v>
      </c>
      <c r="G4382" s="14" t="str">
        <f t="shared" si="894"/>
        <v>Avg of 4 NM Projects</v>
      </c>
      <c r="H4382" s="15">
        <f t="shared" si="896"/>
        <v>11</v>
      </c>
      <c r="I4382" s="93">
        <v>52.09</v>
      </c>
      <c r="J4382">
        <f t="shared" si="884"/>
        <v>0.29264044943820228</v>
      </c>
      <c r="K4382" s="4">
        <v>72.84</v>
      </c>
      <c r="L4382" s="4">
        <v>98.26</v>
      </c>
      <c r="M4382" s="16">
        <f t="shared" si="885"/>
        <v>5.1183633999999998</v>
      </c>
      <c r="N4382">
        <f t="shared" si="886"/>
        <v>0</v>
      </c>
      <c r="O4382">
        <f t="shared" si="887"/>
        <v>0</v>
      </c>
      <c r="P4382" s="63">
        <f t="shared" si="888"/>
        <v>0</v>
      </c>
    </row>
    <row r="4383" spans="1:18" x14ac:dyDescent="0.3">
      <c r="A4383">
        <f t="shared" si="889"/>
        <v>2019</v>
      </c>
      <c r="B4383">
        <f t="shared" si="890"/>
        <v>3</v>
      </c>
      <c r="C4383">
        <f t="shared" si="891"/>
        <v>2</v>
      </c>
      <c r="D4383">
        <f t="shared" si="892"/>
        <v>2</v>
      </c>
      <c r="E4383" t="str">
        <f t="shared" si="893"/>
        <v>ON</v>
      </c>
      <c r="F4383" s="13">
        <f t="shared" si="895"/>
        <v>43526</v>
      </c>
      <c r="G4383" s="14" t="str">
        <f t="shared" si="894"/>
        <v>Avg of 4 NM Projects</v>
      </c>
      <c r="H4383" s="15">
        <f t="shared" si="896"/>
        <v>12</v>
      </c>
      <c r="I4383" s="93">
        <v>48</v>
      </c>
      <c r="J4383">
        <f t="shared" si="884"/>
        <v>0.2696629213483146</v>
      </c>
      <c r="K4383" s="4">
        <v>69.66</v>
      </c>
      <c r="L4383" s="4">
        <v>100.17</v>
      </c>
      <c r="M4383" s="16">
        <f t="shared" si="885"/>
        <v>4.80816</v>
      </c>
      <c r="N4383">
        <f t="shared" si="886"/>
        <v>0</v>
      </c>
      <c r="O4383">
        <f t="shared" si="887"/>
        <v>0</v>
      </c>
      <c r="P4383" s="63">
        <f t="shared" si="888"/>
        <v>0</v>
      </c>
    </row>
    <row r="4384" spans="1:18" x14ac:dyDescent="0.3">
      <c r="A4384">
        <f t="shared" si="889"/>
        <v>2019</v>
      </c>
      <c r="B4384">
        <f t="shared" si="890"/>
        <v>3</v>
      </c>
      <c r="C4384">
        <f t="shared" si="891"/>
        <v>2</v>
      </c>
      <c r="D4384">
        <f t="shared" si="892"/>
        <v>2</v>
      </c>
      <c r="E4384" t="str">
        <f t="shared" si="893"/>
        <v>ON</v>
      </c>
      <c r="F4384" s="13">
        <f t="shared" si="895"/>
        <v>43526</v>
      </c>
      <c r="G4384" s="14" t="str">
        <f t="shared" si="894"/>
        <v>Avg of 4 NM Projects</v>
      </c>
      <c r="H4384" s="15">
        <f t="shared" si="896"/>
        <v>13</v>
      </c>
      <c r="I4384" s="93">
        <v>37.375</v>
      </c>
      <c r="J4384">
        <f t="shared" si="884"/>
        <v>0.20997191011235955</v>
      </c>
      <c r="K4384" s="4">
        <v>69.16</v>
      </c>
      <c r="L4384" s="4">
        <v>77.900000000000006</v>
      </c>
      <c r="M4384" s="16">
        <f t="shared" si="885"/>
        <v>2.9115125000000002</v>
      </c>
      <c r="N4384">
        <f t="shared" si="886"/>
        <v>0</v>
      </c>
      <c r="O4384">
        <f t="shared" si="887"/>
        <v>0</v>
      </c>
      <c r="P4384" s="63">
        <f t="shared" si="888"/>
        <v>0</v>
      </c>
    </row>
    <row r="4385" spans="1:18" x14ac:dyDescent="0.3">
      <c r="A4385">
        <f t="shared" si="889"/>
        <v>2019</v>
      </c>
      <c r="B4385">
        <f t="shared" si="890"/>
        <v>3</v>
      </c>
      <c r="C4385">
        <f t="shared" si="891"/>
        <v>2</v>
      </c>
      <c r="D4385">
        <f t="shared" si="892"/>
        <v>2</v>
      </c>
      <c r="E4385" t="str">
        <f t="shared" si="893"/>
        <v>ON</v>
      </c>
      <c r="F4385" s="13">
        <f t="shared" si="895"/>
        <v>43526</v>
      </c>
      <c r="G4385" s="14" t="str">
        <f t="shared" si="894"/>
        <v>Avg of 4 NM Projects</v>
      </c>
      <c r="H4385" s="15">
        <f t="shared" si="896"/>
        <v>14</v>
      </c>
      <c r="I4385" s="93">
        <v>33.92</v>
      </c>
      <c r="J4385">
        <f t="shared" si="884"/>
        <v>0.19056179775280899</v>
      </c>
      <c r="K4385" s="4">
        <v>62.58</v>
      </c>
      <c r="L4385" s="4">
        <v>55.87</v>
      </c>
      <c r="M4385" s="16">
        <f t="shared" si="885"/>
        <v>1.8951104000000001</v>
      </c>
      <c r="N4385">
        <f t="shared" si="886"/>
        <v>0</v>
      </c>
      <c r="O4385">
        <f t="shared" si="887"/>
        <v>0</v>
      </c>
      <c r="P4385" s="63">
        <f t="shared" si="888"/>
        <v>0</v>
      </c>
    </row>
    <row r="4386" spans="1:18" x14ac:dyDescent="0.3">
      <c r="A4386">
        <f t="shared" si="889"/>
        <v>2019</v>
      </c>
      <c r="B4386">
        <f t="shared" si="890"/>
        <v>3</v>
      </c>
      <c r="C4386">
        <f t="shared" si="891"/>
        <v>2</v>
      </c>
      <c r="D4386">
        <f t="shared" si="892"/>
        <v>2</v>
      </c>
      <c r="E4386" t="str">
        <f t="shared" si="893"/>
        <v>ON</v>
      </c>
      <c r="F4386" s="13">
        <f t="shared" si="895"/>
        <v>43526</v>
      </c>
      <c r="G4386" s="14" t="str">
        <f t="shared" si="894"/>
        <v>Avg of 4 NM Projects</v>
      </c>
      <c r="H4386" s="15">
        <f t="shared" si="896"/>
        <v>15</v>
      </c>
      <c r="I4386" s="93">
        <v>18.684999999999999</v>
      </c>
      <c r="J4386">
        <f t="shared" si="884"/>
        <v>0.10497191011235954</v>
      </c>
      <c r="K4386" s="4">
        <v>56.66</v>
      </c>
      <c r="L4386" s="4">
        <v>55.1</v>
      </c>
      <c r="M4386" s="16">
        <f t="shared" si="885"/>
        <v>1.0295434999999999</v>
      </c>
      <c r="N4386">
        <f t="shared" si="886"/>
        <v>0</v>
      </c>
      <c r="O4386">
        <f t="shared" si="887"/>
        <v>0</v>
      </c>
      <c r="P4386" s="63">
        <f t="shared" si="888"/>
        <v>0</v>
      </c>
    </row>
    <row r="4387" spans="1:18" x14ac:dyDescent="0.3">
      <c r="A4387">
        <f t="shared" si="889"/>
        <v>2019</v>
      </c>
      <c r="B4387">
        <f t="shared" si="890"/>
        <v>3</v>
      </c>
      <c r="C4387">
        <f t="shared" si="891"/>
        <v>2</v>
      </c>
      <c r="D4387">
        <f t="shared" si="892"/>
        <v>2</v>
      </c>
      <c r="E4387" t="str">
        <f t="shared" si="893"/>
        <v>ON</v>
      </c>
      <c r="F4387" s="13">
        <f t="shared" si="895"/>
        <v>43526</v>
      </c>
      <c r="G4387" s="14" t="str">
        <f t="shared" si="894"/>
        <v>Avg of 4 NM Projects</v>
      </c>
      <c r="H4387" s="15">
        <f t="shared" si="896"/>
        <v>16</v>
      </c>
      <c r="I4387" s="93">
        <v>14.849999999999998</v>
      </c>
      <c r="J4387">
        <f t="shared" si="884"/>
        <v>8.3426966292134822E-2</v>
      </c>
      <c r="K4387" s="4">
        <v>58.9</v>
      </c>
      <c r="L4387" s="4">
        <v>58.05</v>
      </c>
      <c r="M4387" s="16">
        <f t="shared" si="885"/>
        <v>0.86204249999999982</v>
      </c>
      <c r="N4387">
        <f t="shared" si="886"/>
        <v>0</v>
      </c>
      <c r="O4387">
        <f t="shared" si="887"/>
        <v>0</v>
      </c>
      <c r="P4387" s="63">
        <f t="shared" si="888"/>
        <v>0</v>
      </c>
    </row>
    <row r="4388" spans="1:18" x14ac:dyDescent="0.3">
      <c r="A4388">
        <f t="shared" si="889"/>
        <v>2019</v>
      </c>
      <c r="B4388">
        <f t="shared" si="890"/>
        <v>3</v>
      </c>
      <c r="C4388">
        <f t="shared" si="891"/>
        <v>2</v>
      </c>
      <c r="D4388">
        <f t="shared" si="892"/>
        <v>2</v>
      </c>
      <c r="E4388" t="str">
        <f t="shared" si="893"/>
        <v>ON</v>
      </c>
      <c r="F4388" s="13">
        <f t="shared" si="895"/>
        <v>43526</v>
      </c>
      <c r="G4388" s="14" t="str">
        <f t="shared" si="894"/>
        <v>Avg of 4 NM Projects</v>
      </c>
      <c r="H4388" s="15">
        <f t="shared" si="896"/>
        <v>17</v>
      </c>
      <c r="I4388" s="93">
        <v>3.9649999999999999</v>
      </c>
      <c r="J4388">
        <f t="shared" si="884"/>
        <v>2.2275280898876405E-2</v>
      </c>
      <c r="K4388" s="4">
        <v>63.61</v>
      </c>
      <c r="L4388" s="4">
        <v>57.65</v>
      </c>
      <c r="M4388" s="16">
        <f t="shared" si="885"/>
        <v>0.22858224999999999</v>
      </c>
      <c r="N4388">
        <f t="shared" si="886"/>
        <v>0</v>
      </c>
      <c r="O4388">
        <f t="shared" si="887"/>
        <v>0</v>
      </c>
      <c r="P4388" s="63">
        <f t="shared" si="888"/>
        <v>0</v>
      </c>
    </row>
    <row r="4389" spans="1:18" x14ac:dyDescent="0.3">
      <c r="A4389">
        <f t="shared" si="889"/>
        <v>2019</v>
      </c>
      <c r="B4389">
        <f t="shared" si="890"/>
        <v>3</v>
      </c>
      <c r="C4389">
        <f t="shared" si="891"/>
        <v>2</v>
      </c>
      <c r="D4389">
        <f t="shared" si="892"/>
        <v>2</v>
      </c>
      <c r="E4389" t="str">
        <f t="shared" si="893"/>
        <v>ON</v>
      </c>
      <c r="F4389" s="13">
        <f t="shared" si="895"/>
        <v>43526</v>
      </c>
      <c r="G4389" s="14" t="str">
        <f t="shared" si="894"/>
        <v>Avg of 4 NM Projects</v>
      </c>
      <c r="H4389" s="15">
        <f t="shared" si="896"/>
        <v>18</v>
      </c>
      <c r="I4389" s="93">
        <v>-0.26</v>
      </c>
      <c r="J4389">
        <f t="shared" si="884"/>
        <v>-1.4606741573033708E-3</v>
      </c>
      <c r="K4389" s="4">
        <v>75</v>
      </c>
      <c r="L4389" s="4">
        <v>67.81</v>
      </c>
      <c r="M4389" s="16">
        <f t="shared" si="885"/>
        <v>-1.76306E-2</v>
      </c>
      <c r="N4389">
        <f t="shared" si="886"/>
        <v>0</v>
      </c>
      <c r="O4389">
        <f t="shared" si="887"/>
        <v>0</v>
      </c>
      <c r="P4389" s="63">
        <f t="shared" si="888"/>
        <v>0</v>
      </c>
    </row>
    <row r="4390" spans="1:18" x14ac:dyDescent="0.3">
      <c r="A4390">
        <f t="shared" si="889"/>
        <v>2019</v>
      </c>
      <c r="B4390">
        <f t="shared" si="890"/>
        <v>3</v>
      </c>
      <c r="C4390">
        <f t="shared" si="891"/>
        <v>2</v>
      </c>
      <c r="D4390">
        <f t="shared" si="892"/>
        <v>2</v>
      </c>
      <c r="E4390" t="str">
        <f t="shared" si="893"/>
        <v>ON</v>
      </c>
      <c r="F4390" s="13">
        <f t="shared" si="895"/>
        <v>43526</v>
      </c>
      <c r="G4390" s="14" t="str">
        <f t="shared" si="894"/>
        <v>Avg of 4 NM Projects</v>
      </c>
      <c r="H4390" s="15">
        <f t="shared" si="896"/>
        <v>19</v>
      </c>
      <c r="I4390" s="93">
        <v>0</v>
      </c>
      <c r="J4390">
        <f t="shared" si="884"/>
        <v>0</v>
      </c>
      <c r="K4390" s="4">
        <v>75</v>
      </c>
      <c r="L4390" s="4">
        <v>72.16</v>
      </c>
      <c r="M4390" s="16">
        <f t="shared" si="885"/>
        <v>0</v>
      </c>
      <c r="N4390">
        <f t="shared" si="886"/>
        <v>1</v>
      </c>
      <c r="O4390">
        <f t="shared" si="887"/>
        <v>0</v>
      </c>
      <c r="P4390" s="63">
        <f t="shared" si="888"/>
        <v>0</v>
      </c>
    </row>
    <row r="4391" spans="1:18" x14ac:dyDescent="0.3">
      <c r="A4391">
        <f t="shared" si="889"/>
        <v>2019</v>
      </c>
      <c r="B4391">
        <f t="shared" si="890"/>
        <v>3</v>
      </c>
      <c r="C4391">
        <f t="shared" si="891"/>
        <v>2</v>
      </c>
      <c r="D4391">
        <f t="shared" si="892"/>
        <v>2</v>
      </c>
      <c r="E4391" t="str">
        <f t="shared" si="893"/>
        <v>ON</v>
      </c>
      <c r="F4391" s="13">
        <f t="shared" si="895"/>
        <v>43526</v>
      </c>
      <c r="G4391" s="14" t="str">
        <f t="shared" si="894"/>
        <v>Avg of 4 NM Projects</v>
      </c>
      <c r="H4391" s="15">
        <f t="shared" si="896"/>
        <v>20</v>
      </c>
      <c r="I4391" s="93">
        <v>-0.13</v>
      </c>
      <c r="J4391">
        <f t="shared" si="884"/>
        <v>-7.3033707865168538E-4</v>
      </c>
      <c r="K4391" s="4">
        <v>72.81</v>
      </c>
      <c r="L4391" s="4">
        <v>69.5</v>
      </c>
      <c r="M4391" s="16">
        <f t="shared" si="885"/>
        <v>-9.0349999999999996E-3</v>
      </c>
      <c r="N4391">
        <f t="shared" si="886"/>
        <v>0</v>
      </c>
      <c r="O4391">
        <f t="shared" si="887"/>
        <v>0</v>
      </c>
      <c r="P4391" s="63">
        <f t="shared" si="888"/>
        <v>0</v>
      </c>
    </row>
    <row r="4392" spans="1:18" x14ac:dyDescent="0.3">
      <c r="A4392">
        <f t="shared" si="889"/>
        <v>2019</v>
      </c>
      <c r="B4392">
        <f t="shared" si="890"/>
        <v>3</v>
      </c>
      <c r="C4392">
        <f t="shared" si="891"/>
        <v>2</v>
      </c>
      <c r="D4392">
        <f t="shared" si="892"/>
        <v>2</v>
      </c>
      <c r="E4392" t="str">
        <f t="shared" si="893"/>
        <v>ON</v>
      </c>
      <c r="F4392" s="13">
        <f t="shared" si="895"/>
        <v>43526</v>
      </c>
      <c r="G4392" s="14" t="str">
        <f t="shared" si="894"/>
        <v>Avg of 4 NM Projects</v>
      </c>
      <c r="H4392" s="15">
        <f t="shared" si="896"/>
        <v>21</v>
      </c>
      <c r="I4392" s="93">
        <v>-0.26</v>
      </c>
      <c r="J4392">
        <f t="shared" si="884"/>
        <v>-1.4606741573033708E-3</v>
      </c>
      <c r="K4392" s="4">
        <v>66.95</v>
      </c>
      <c r="L4392" s="4">
        <v>58.72</v>
      </c>
      <c r="M4392" s="16">
        <f t="shared" si="885"/>
        <v>-1.5267200000000002E-2</v>
      </c>
      <c r="N4392">
        <f t="shared" si="886"/>
        <v>0</v>
      </c>
      <c r="O4392">
        <f t="shared" si="887"/>
        <v>0</v>
      </c>
      <c r="P4392" s="63">
        <f t="shared" si="888"/>
        <v>0</v>
      </c>
    </row>
    <row r="4393" spans="1:18" x14ac:dyDescent="0.3">
      <c r="A4393">
        <f t="shared" si="889"/>
        <v>2019</v>
      </c>
      <c r="B4393">
        <f t="shared" si="890"/>
        <v>3</v>
      </c>
      <c r="C4393">
        <f t="shared" si="891"/>
        <v>2</v>
      </c>
      <c r="D4393">
        <f t="shared" si="892"/>
        <v>2</v>
      </c>
      <c r="E4393" t="str">
        <f t="shared" si="893"/>
        <v>ON</v>
      </c>
      <c r="F4393" s="13">
        <f t="shared" si="895"/>
        <v>43526</v>
      </c>
      <c r="G4393" s="14" t="str">
        <f t="shared" si="894"/>
        <v>Avg of 4 NM Projects</v>
      </c>
      <c r="H4393" s="15">
        <f t="shared" si="896"/>
        <v>22</v>
      </c>
      <c r="I4393" s="93">
        <v>-0.13</v>
      </c>
      <c r="J4393">
        <f t="shared" si="884"/>
        <v>-7.3033707865168538E-4</v>
      </c>
      <c r="K4393" s="4">
        <v>61.35</v>
      </c>
      <c r="L4393" s="4">
        <v>58.34</v>
      </c>
      <c r="M4393" s="16">
        <f t="shared" si="885"/>
        <v>-7.584200000000001E-3</v>
      </c>
      <c r="N4393">
        <f t="shared" si="886"/>
        <v>0</v>
      </c>
      <c r="O4393">
        <f t="shared" si="887"/>
        <v>0</v>
      </c>
      <c r="P4393" s="63">
        <f t="shared" si="888"/>
        <v>0</v>
      </c>
    </row>
    <row r="4394" spans="1:18" x14ac:dyDescent="0.3">
      <c r="A4394">
        <f t="shared" si="889"/>
        <v>2019</v>
      </c>
      <c r="B4394">
        <f t="shared" si="890"/>
        <v>3</v>
      </c>
      <c r="C4394">
        <f t="shared" si="891"/>
        <v>2</v>
      </c>
      <c r="D4394">
        <f t="shared" si="892"/>
        <v>2</v>
      </c>
      <c r="E4394" t="str">
        <f t="shared" si="893"/>
        <v>ON</v>
      </c>
      <c r="F4394" s="13">
        <f t="shared" si="895"/>
        <v>43526</v>
      </c>
      <c r="G4394" s="14" t="str">
        <f t="shared" si="894"/>
        <v>Avg of 4 NM Projects</v>
      </c>
      <c r="H4394" s="15">
        <f t="shared" si="896"/>
        <v>23</v>
      </c>
      <c r="I4394" s="93">
        <v>0</v>
      </c>
      <c r="J4394">
        <f t="shared" si="884"/>
        <v>0</v>
      </c>
      <c r="K4394" s="4">
        <v>55.45</v>
      </c>
      <c r="L4394" s="4">
        <v>69.7</v>
      </c>
      <c r="M4394" s="16">
        <f t="shared" si="885"/>
        <v>0</v>
      </c>
      <c r="N4394">
        <f t="shared" si="886"/>
        <v>1</v>
      </c>
      <c r="O4394">
        <f t="shared" si="887"/>
        <v>0</v>
      </c>
      <c r="P4394" s="63">
        <f t="shared" si="888"/>
        <v>0</v>
      </c>
    </row>
    <row r="4395" spans="1:18" x14ac:dyDescent="0.3">
      <c r="A4395">
        <f t="shared" si="889"/>
        <v>2019</v>
      </c>
      <c r="B4395">
        <f t="shared" si="890"/>
        <v>3</v>
      </c>
      <c r="C4395">
        <f t="shared" si="891"/>
        <v>2</v>
      </c>
      <c r="D4395">
        <f t="shared" si="892"/>
        <v>2</v>
      </c>
      <c r="E4395" t="str">
        <f t="shared" si="893"/>
        <v>OFF</v>
      </c>
      <c r="F4395" s="13">
        <f t="shared" si="895"/>
        <v>43526</v>
      </c>
      <c r="G4395" s="14" t="str">
        <f t="shared" si="894"/>
        <v>Avg of 4 NM Projects</v>
      </c>
      <c r="H4395" s="15">
        <f t="shared" si="896"/>
        <v>24</v>
      </c>
      <c r="I4395" s="93">
        <v>-0.13</v>
      </c>
      <c r="J4395">
        <f t="shared" si="884"/>
        <v>-7.3033707865168538E-4</v>
      </c>
      <c r="K4395" s="4">
        <v>51.94</v>
      </c>
      <c r="L4395" s="4">
        <v>86.28</v>
      </c>
      <c r="M4395" s="16">
        <f t="shared" si="885"/>
        <v>-1.12164E-2</v>
      </c>
      <c r="N4395">
        <f t="shared" si="886"/>
        <v>0</v>
      </c>
      <c r="O4395">
        <f t="shared" si="887"/>
        <v>0</v>
      </c>
      <c r="P4395" s="63">
        <f t="shared" si="888"/>
        <v>0</v>
      </c>
    </row>
    <row r="4396" spans="1:18" x14ac:dyDescent="0.3">
      <c r="A4396">
        <f t="shared" si="889"/>
        <v>2019</v>
      </c>
      <c r="B4396">
        <f t="shared" si="890"/>
        <v>3</v>
      </c>
      <c r="C4396">
        <f t="shared" si="891"/>
        <v>3</v>
      </c>
      <c r="D4396">
        <f t="shared" si="892"/>
        <v>3</v>
      </c>
      <c r="E4396" t="str">
        <f t="shared" si="893"/>
        <v>OFF</v>
      </c>
      <c r="F4396" s="13">
        <f t="shared" si="895"/>
        <v>43527</v>
      </c>
      <c r="G4396" s="14" t="str">
        <f t="shared" si="894"/>
        <v>Avg of 4 NM Projects</v>
      </c>
      <c r="H4396" s="15">
        <f t="shared" si="896"/>
        <v>1</v>
      </c>
      <c r="I4396" s="93">
        <v>-0.39</v>
      </c>
      <c r="J4396">
        <f t="shared" si="884"/>
        <v>-2.1910112359550564E-3</v>
      </c>
      <c r="K4396" s="4">
        <v>50.75</v>
      </c>
      <c r="L4396" s="4">
        <v>75.099999999999994</v>
      </c>
      <c r="M4396" s="16">
        <f t="shared" si="885"/>
        <v>-2.9288999999999999E-2</v>
      </c>
      <c r="N4396">
        <f t="shared" si="886"/>
        <v>0</v>
      </c>
      <c r="O4396">
        <f t="shared" si="887"/>
        <v>0</v>
      </c>
      <c r="P4396" s="63">
        <f t="shared" si="888"/>
        <v>0</v>
      </c>
      <c r="Q4396" s="34"/>
      <c r="R4396" s="34"/>
    </row>
    <row r="4397" spans="1:18" x14ac:dyDescent="0.3">
      <c r="A4397">
        <f t="shared" si="889"/>
        <v>2019</v>
      </c>
      <c r="B4397">
        <f t="shared" si="890"/>
        <v>3</v>
      </c>
      <c r="C4397">
        <f t="shared" si="891"/>
        <v>3</v>
      </c>
      <c r="D4397">
        <f t="shared" si="892"/>
        <v>3</v>
      </c>
      <c r="E4397" t="str">
        <f t="shared" si="893"/>
        <v>OFF</v>
      </c>
      <c r="F4397" s="13">
        <f t="shared" si="895"/>
        <v>43527</v>
      </c>
      <c r="G4397" s="14" t="str">
        <f t="shared" si="894"/>
        <v>Avg of 4 NM Projects</v>
      </c>
      <c r="H4397" s="15">
        <f t="shared" si="896"/>
        <v>2</v>
      </c>
      <c r="I4397" s="93">
        <v>-0.13</v>
      </c>
      <c r="J4397">
        <f t="shared" si="884"/>
        <v>-7.3033707865168538E-4</v>
      </c>
      <c r="K4397" s="4">
        <v>54.1</v>
      </c>
      <c r="L4397" s="4">
        <v>68.03</v>
      </c>
      <c r="M4397" s="16">
        <f t="shared" si="885"/>
        <v>-8.8439E-3</v>
      </c>
      <c r="N4397">
        <f t="shared" si="886"/>
        <v>0</v>
      </c>
      <c r="O4397">
        <f t="shared" si="887"/>
        <v>0</v>
      </c>
      <c r="P4397" s="63">
        <f t="shared" si="888"/>
        <v>0</v>
      </c>
    </row>
    <row r="4398" spans="1:18" x14ac:dyDescent="0.3">
      <c r="A4398">
        <f t="shared" si="889"/>
        <v>2019</v>
      </c>
      <c r="B4398">
        <f t="shared" si="890"/>
        <v>3</v>
      </c>
      <c r="C4398">
        <f t="shared" si="891"/>
        <v>3</v>
      </c>
      <c r="D4398">
        <f t="shared" si="892"/>
        <v>3</v>
      </c>
      <c r="E4398" t="str">
        <f t="shared" si="893"/>
        <v>OFF</v>
      </c>
      <c r="F4398" s="13">
        <f t="shared" si="895"/>
        <v>43527</v>
      </c>
      <c r="G4398" s="14" t="str">
        <f t="shared" si="894"/>
        <v>Avg of 4 NM Projects</v>
      </c>
      <c r="H4398" s="15">
        <f t="shared" si="896"/>
        <v>3</v>
      </c>
      <c r="I4398" s="93">
        <v>0</v>
      </c>
      <c r="J4398">
        <f t="shared" si="884"/>
        <v>0</v>
      </c>
      <c r="K4398" s="4">
        <v>53.66</v>
      </c>
      <c r="L4398" s="4">
        <v>74.209999999999994</v>
      </c>
      <c r="M4398" s="16">
        <f t="shared" si="885"/>
        <v>0</v>
      </c>
      <c r="N4398">
        <f t="shared" si="886"/>
        <v>1</v>
      </c>
      <c r="O4398">
        <f t="shared" si="887"/>
        <v>0</v>
      </c>
      <c r="P4398" s="63">
        <f t="shared" si="888"/>
        <v>0</v>
      </c>
    </row>
    <row r="4399" spans="1:18" x14ac:dyDescent="0.3">
      <c r="A4399">
        <f t="shared" si="889"/>
        <v>2019</v>
      </c>
      <c r="B4399">
        <f t="shared" si="890"/>
        <v>3</v>
      </c>
      <c r="C4399">
        <f t="shared" si="891"/>
        <v>3</v>
      </c>
      <c r="D4399">
        <f t="shared" si="892"/>
        <v>3</v>
      </c>
      <c r="E4399" t="str">
        <f t="shared" si="893"/>
        <v>OFF</v>
      </c>
      <c r="F4399" s="13">
        <f t="shared" si="895"/>
        <v>43527</v>
      </c>
      <c r="G4399" s="14" t="str">
        <f t="shared" si="894"/>
        <v>Avg of 4 NM Projects</v>
      </c>
      <c r="H4399" s="15">
        <f t="shared" si="896"/>
        <v>4</v>
      </c>
      <c r="I4399" s="93">
        <v>-0.26</v>
      </c>
      <c r="J4399">
        <f t="shared" si="884"/>
        <v>-1.4606741573033708E-3</v>
      </c>
      <c r="K4399" s="4">
        <v>53.52</v>
      </c>
      <c r="L4399" s="4">
        <v>74.91</v>
      </c>
      <c r="M4399" s="16">
        <f t="shared" si="885"/>
        <v>-1.94766E-2</v>
      </c>
      <c r="N4399">
        <f t="shared" si="886"/>
        <v>0</v>
      </c>
      <c r="O4399">
        <f t="shared" si="887"/>
        <v>0</v>
      </c>
      <c r="P4399" s="63">
        <f t="shared" si="888"/>
        <v>0</v>
      </c>
    </row>
    <row r="4400" spans="1:18" x14ac:dyDescent="0.3">
      <c r="A4400">
        <f t="shared" si="889"/>
        <v>2019</v>
      </c>
      <c r="B4400">
        <f t="shared" si="890"/>
        <v>3</v>
      </c>
      <c r="C4400">
        <f t="shared" si="891"/>
        <v>3</v>
      </c>
      <c r="D4400">
        <f t="shared" si="892"/>
        <v>3</v>
      </c>
      <c r="E4400" t="str">
        <f t="shared" si="893"/>
        <v>OFF</v>
      </c>
      <c r="F4400" s="13">
        <f t="shared" si="895"/>
        <v>43527</v>
      </c>
      <c r="G4400" s="14" t="str">
        <f t="shared" si="894"/>
        <v>Avg of 4 NM Projects</v>
      </c>
      <c r="H4400" s="15">
        <f t="shared" si="896"/>
        <v>5</v>
      </c>
      <c r="I4400" s="93">
        <v>0</v>
      </c>
      <c r="J4400">
        <f t="shared" si="884"/>
        <v>0</v>
      </c>
      <c r="K4400" s="4">
        <v>48.77</v>
      </c>
      <c r="L4400" s="4">
        <v>69.349999999999994</v>
      </c>
      <c r="M4400" s="16">
        <f t="shared" si="885"/>
        <v>0</v>
      </c>
      <c r="N4400">
        <f t="shared" si="886"/>
        <v>1</v>
      </c>
      <c r="O4400">
        <f t="shared" si="887"/>
        <v>0</v>
      </c>
      <c r="P4400" s="63">
        <f t="shared" si="888"/>
        <v>0</v>
      </c>
    </row>
    <row r="4401" spans="1:16" x14ac:dyDescent="0.3">
      <c r="A4401">
        <f t="shared" si="889"/>
        <v>2019</v>
      </c>
      <c r="B4401">
        <f t="shared" si="890"/>
        <v>3</v>
      </c>
      <c r="C4401">
        <f t="shared" si="891"/>
        <v>3</v>
      </c>
      <c r="D4401">
        <f t="shared" si="892"/>
        <v>3</v>
      </c>
      <c r="E4401" t="str">
        <f t="shared" si="893"/>
        <v>OFF</v>
      </c>
      <c r="F4401" s="13">
        <f t="shared" si="895"/>
        <v>43527</v>
      </c>
      <c r="G4401" s="14" t="str">
        <f t="shared" si="894"/>
        <v>Avg of 4 NM Projects</v>
      </c>
      <c r="H4401" s="15">
        <f t="shared" si="896"/>
        <v>6</v>
      </c>
      <c r="I4401" s="93">
        <v>-0.13</v>
      </c>
      <c r="J4401">
        <f t="shared" si="884"/>
        <v>-7.3033707865168538E-4</v>
      </c>
      <c r="K4401" s="4">
        <v>48.52</v>
      </c>
      <c r="L4401" s="4">
        <v>57.56</v>
      </c>
      <c r="M4401" s="16">
        <f t="shared" si="885"/>
        <v>-7.4828000000000004E-3</v>
      </c>
      <c r="N4401">
        <f t="shared" si="886"/>
        <v>0</v>
      </c>
      <c r="O4401">
        <f t="shared" si="887"/>
        <v>0</v>
      </c>
      <c r="P4401" s="63">
        <f t="shared" si="888"/>
        <v>0</v>
      </c>
    </row>
    <row r="4402" spans="1:16" x14ac:dyDescent="0.3">
      <c r="A4402">
        <f t="shared" si="889"/>
        <v>2019</v>
      </c>
      <c r="B4402">
        <f t="shared" si="890"/>
        <v>3</v>
      </c>
      <c r="C4402">
        <f t="shared" si="891"/>
        <v>3</v>
      </c>
      <c r="D4402">
        <f t="shared" si="892"/>
        <v>3</v>
      </c>
      <c r="E4402" t="str">
        <f t="shared" si="893"/>
        <v>OFF</v>
      </c>
      <c r="F4402" s="13">
        <f t="shared" si="895"/>
        <v>43527</v>
      </c>
      <c r="G4402" s="14" t="str">
        <f t="shared" si="894"/>
        <v>Avg of 4 NM Projects</v>
      </c>
      <c r="H4402" s="15">
        <f t="shared" si="896"/>
        <v>7</v>
      </c>
      <c r="I4402" s="93">
        <v>-0.39</v>
      </c>
      <c r="J4402">
        <f t="shared" si="884"/>
        <v>-2.1910112359550564E-3</v>
      </c>
      <c r="K4402" s="4">
        <v>56.88</v>
      </c>
      <c r="L4402" s="4">
        <v>75.430000000000007</v>
      </c>
      <c r="M4402" s="16">
        <f t="shared" si="885"/>
        <v>-2.9417700000000005E-2</v>
      </c>
      <c r="N4402">
        <f t="shared" si="886"/>
        <v>0</v>
      </c>
      <c r="O4402">
        <f t="shared" si="887"/>
        <v>0</v>
      </c>
      <c r="P4402" s="63">
        <f t="shared" si="888"/>
        <v>0</v>
      </c>
    </row>
    <row r="4403" spans="1:16" x14ac:dyDescent="0.3">
      <c r="A4403">
        <f t="shared" si="889"/>
        <v>2019</v>
      </c>
      <c r="B4403">
        <f t="shared" si="890"/>
        <v>3</v>
      </c>
      <c r="C4403">
        <f t="shared" si="891"/>
        <v>3</v>
      </c>
      <c r="D4403">
        <f t="shared" si="892"/>
        <v>3</v>
      </c>
      <c r="E4403" t="str">
        <f t="shared" si="893"/>
        <v>ON</v>
      </c>
      <c r="F4403" s="13">
        <f t="shared" si="895"/>
        <v>43527</v>
      </c>
      <c r="G4403" s="14" t="str">
        <f t="shared" si="894"/>
        <v>Avg of 4 NM Projects</v>
      </c>
      <c r="H4403" s="15">
        <f t="shared" si="896"/>
        <v>8</v>
      </c>
      <c r="I4403" s="93">
        <v>2.1750000000000003</v>
      </c>
      <c r="J4403">
        <f t="shared" si="884"/>
        <v>1.2219101123595507E-2</v>
      </c>
      <c r="K4403" s="4">
        <v>53.57</v>
      </c>
      <c r="L4403" s="4">
        <v>96.79</v>
      </c>
      <c r="M4403" s="16">
        <f t="shared" si="885"/>
        <v>0.21051825000000005</v>
      </c>
      <c r="N4403">
        <f t="shared" si="886"/>
        <v>0</v>
      </c>
      <c r="O4403">
        <f t="shared" si="887"/>
        <v>0</v>
      </c>
      <c r="P4403" s="63">
        <f t="shared" si="888"/>
        <v>0</v>
      </c>
    </row>
    <row r="4404" spans="1:16" x14ac:dyDescent="0.3">
      <c r="A4404">
        <f t="shared" si="889"/>
        <v>2019</v>
      </c>
      <c r="B4404">
        <f t="shared" si="890"/>
        <v>3</v>
      </c>
      <c r="C4404">
        <f t="shared" si="891"/>
        <v>3</v>
      </c>
      <c r="D4404">
        <f t="shared" si="892"/>
        <v>3</v>
      </c>
      <c r="E4404" t="str">
        <f t="shared" si="893"/>
        <v>ON</v>
      </c>
      <c r="F4404" s="13">
        <f t="shared" si="895"/>
        <v>43527</v>
      </c>
      <c r="G4404" s="14" t="str">
        <f t="shared" si="894"/>
        <v>Avg of 4 NM Projects</v>
      </c>
      <c r="H4404" s="15">
        <f t="shared" si="896"/>
        <v>9</v>
      </c>
      <c r="I4404" s="93">
        <v>12.16</v>
      </c>
      <c r="J4404">
        <f t="shared" si="884"/>
        <v>6.8314606741573039E-2</v>
      </c>
      <c r="K4404" s="4">
        <v>55.23</v>
      </c>
      <c r="L4404" s="4">
        <v>74.510000000000005</v>
      </c>
      <c r="M4404" s="16">
        <f t="shared" si="885"/>
        <v>0.9060416</v>
      </c>
      <c r="N4404">
        <f t="shared" si="886"/>
        <v>0</v>
      </c>
      <c r="O4404">
        <f t="shared" si="887"/>
        <v>0</v>
      </c>
      <c r="P4404" s="63">
        <f t="shared" si="888"/>
        <v>0</v>
      </c>
    </row>
    <row r="4405" spans="1:16" x14ac:dyDescent="0.3">
      <c r="A4405">
        <f t="shared" si="889"/>
        <v>2019</v>
      </c>
      <c r="B4405">
        <f t="shared" si="890"/>
        <v>3</v>
      </c>
      <c r="C4405">
        <f t="shared" si="891"/>
        <v>3</v>
      </c>
      <c r="D4405">
        <f t="shared" si="892"/>
        <v>3</v>
      </c>
      <c r="E4405" t="str">
        <f t="shared" si="893"/>
        <v>ON</v>
      </c>
      <c r="F4405" s="13">
        <f t="shared" si="895"/>
        <v>43527</v>
      </c>
      <c r="G4405" s="14" t="str">
        <f t="shared" si="894"/>
        <v>Avg of 4 NM Projects</v>
      </c>
      <c r="H4405" s="15">
        <f t="shared" si="896"/>
        <v>10</v>
      </c>
      <c r="I4405" s="93">
        <v>33.03</v>
      </c>
      <c r="J4405">
        <f t="shared" si="884"/>
        <v>0.18556179775280898</v>
      </c>
      <c r="K4405" s="4">
        <v>62.44</v>
      </c>
      <c r="L4405" s="4">
        <v>45.28</v>
      </c>
      <c r="M4405" s="16">
        <f t="shared" si="885"/>
        <v>1.4955984</v>
      </c>
      <c r="N4405">
        <f t="shared" si="886"/>
        <v>0</v>
      </c>
      <c r="O4405">
        <f t="shared" si="887"/>
        <v>0</v>
      </c>
      <c r="P4405" s="63">
        <f t="shared" si="888"/>
        <v>0</v>
      </c>
    </row>
    <row r="4406" spans="1:16" x14ac:dyDescent="0.3">
      <c r="A4406">
        <f t="shared" si="889"/>
        <v>2019</v>
      </c>
      <c r="B4406">
        <f t="shared" si="890"/>
        <v>3</v>
      </c>
      <c r="C4406">
        <f t="shared" si="891"/>
        <v>3</v>
      </c>
      <c r="D4406">
        <f t="shared" si="892"/>
        <v>3</v>
      </c>
      <c r="E4406" t="str">
        <f t="shared" si="893"/>
        <v>ON</v>
      </c>
      <c r="F4406" s="13">
        <f t="shared" si="895"/>
        <v>43527</v>
      </c>
      <c r="G4406" s="14" t="str">
        <f t="shared" si="894"/>
        <v>Avg of 4 NM Projects</v>
      </c>
      <c r="H4406" s="15">
        <f t="shared" si="896"/>
        <v>11</v>
      </c>
      <c r="I4406" s="93">
        <v>36.739999999999995</v>
      </c>
      <c r="J4406">
        <f t="shared" si="884"/>
        <v>0.20640449438202244</v>
      </c>
      <c r="K4406" s="4">
        <v>61.05</v>
      </c>
      <c r="L4406" s="4">
        <v>42.73</v>
      </c>
      <c r="M4406" s="16">
        <f t="shared" si="885"/>
        <v>1.5699001999999995</v>
      </c>
      <c r="N4406">
        <f t="shared" si="886"/>
        <v>0</v>
      </c>
      <c r="O4406">
        <f t="shared" si="887"/>
        <v>0</v>
      </c>
      <c r="P4406" s="63">
        <f t="shared" si="888"/>
        <v>0</v>
      </c>
    </row>
    <row r="4407" spans="1:16" x14ac:dyDescent="0.3">
      <c r="A4407">
        <f t="shared" si="889"/>
        <v>2019</v>
      </c>
      <c r="B4407">
        <f t="shared" si="890"/>
        <v>3</v>
      </c>
      <c r="C4407">
        <f t="shared" si="891"/>
        <v>3</v>
      </c>
      <c r="D4407">
        <f t="shared" si="892"/>
        <v>3</v>
      </c>
      <c r="E4407" t="str">
        <f t="shared" si="893"/>
        <v>ON</v>
      </c>
      <c r="F4407" s="13">
        <f t="shared" si="895"/>
        <v>43527</v>
      </c>
      <c r="G4407" s="14" t="str">
        <f t="shared" si="894"/>
        <v>Avg of 4 NM Projects</v>
      </c>
      <c r="H4407" s="15">
        <f t="shared" si="896"/>
        <v>12</v>
      </c>
      <c r="I4407" s="93">
        <v>43.010000000000005</v>
      </c>
      <c r="J4407">
        <f t="shared" si="884"/>
        <v>0.24162921348314609</v>
      </c>
      <c r="K4407" s="4">
        <v>62.17</v>
      </c>
      <c r="L4407" s="4">
        <v>49.93</v>
      </c>
      <c r="M4407" s="16">
        <f t="shared" si="885"/>
        <v>2.1474893000000002</v>
      </c>
      <c r="N4407">
        <f t="shared" si="886"/>
        <v>0</v>
      </c>
      <c r="O4407">
        <f t="shared" si="887"/>
        <v>0</v>
      </c>
      <c r="P4407" s="63">
        <f t="shared" si="888"/>
        <v>0</v>
      </c>
    </row>
    <row r="4408" spans="1:16" x14ac:dyDescent="0.3">
      <c r="A4408">
        <f t="shared" si="889"/>
        <v>2019</v>
      </c>
      <c r="B4408">
        <f t="shared" si="890"/>
        <v>3</v>
      </c>
      <c r="C4408">
        <f t="shared" si="891"/>
        <v>3</v>
      </c>
      <c r="D4408">
        <f t="shared" si="892"/>
        <v>3</v>
      </c>
      <c r="E4408" t="str">
        <f t="shared" si="893"/>
        <v>ON</v>
      </c>
      <c r="F4408" s="13">
        <f t="shared" si="895"/>
        <v>43527</v>
      </c>
      <c r="G4408" s="14" t="str">
        <f t="shared" si="894"/>
        <v>Avg of 4 NM Projects</v>
      </c>
      <c r="H4408" s="15">
        <f t="shared" si="896"/>
        <v>13</v>
      </c>
      <c r="I4408" s="93">
        <v>43.905000000000001</v>
      </c>
      <c r="J4408">
        <f t="shared" si="884"/>
        <v>0.24665730337078653</v>
      </c>
      <c r="K4408" s="4">
        <v>59.67</v>
      </c>
      <c r="L4408" s="4">
        <v>50.2</v>
      </c>
      <c r="M4408" s="16">
        <f t="shared" si="885"/>
        <v>2.2040310000000005</v>
      </c>
      <c r="N4408">
        <f t="shared" si="886"/>
        <v>0</v>
      </c>
      <c r="O4408">
        <f t="shared" si="887"/>
        <v>0</v>
      </c>
      <c r="P4408" s="63">
        <f t="shared" si="888"/>
        <v>0</v>
      </c>
    </row>
    <row r="4409" spans="1:16" x14ac:dyDescent="0.3">
      <c r="A4409">
        <f t="shared" si="889"/>
        <v>2019</v>
      </c>
      <c r="B4409">
        <f t="shared" si="890"/>
        <v>3</v>
      </c>
      <c r="C4409">
        <f t="shared" si="891"/>
        <v>3</v>
      </c>
      <c r="D4409">
        <f t="shared" si="892"/>
        <v>3</v>
      </c>
      <c r="E4409" t="str">
        <f t="shared" si="893"/>
        <v>ON</v>
      </c>
      <c r="F4409" s="13">
        <f t="shared" si="895"/>
        <v>43527</v>
      </c>
      <c r="G4409" s="14" t="str">
        <f t="shared" si="894"/>
        <v>Avg of 4 NM Projects</v>
      </c>
      <c r="H4409" s="15">
        <f t="shared" si="896"/>
        <v>14</v>
      </c>
      <c r="I4409" s="93">
        <v>44.54</v>
      </c>
      <c r="J4409">
        <f t="shared" si="884"/>
        <v>0.25022471910112359</v>
      </c>
      <c r="K4409" s="4">
        <v>55.08</v>
      </c>
      <c r="L4409" s="4">
        <v>45.38</v>
      </c>
      <c r="M4409" s="16">
        <f t="shared" si="885"/>
        <v>2.0212251999999999</v>
      </c>
      <c r="N4409">
        <f t="shared" si="886"/>
        <v>0</v>
      </c>
      <c r="O4409">
        <f t="shared" si="887"/>
        <v>0</v>
      </c>
      <c r="P4409" s="63">
        <f t="shared" si="888"/>
        <v>0</v>
      </c>
    </row>
    <row r="4410" spans="1:16" x14ac:dyDescent="0.3">
      <c r="A4410">
        <f t="shared" si="889"/>
        <v>2019</v>
      </c>
      <c r="B4410">
        <f t="shared" si="890"/>
        <v>3</v>
      </c>
      <c r="C4410">
        <f t="shared" si="891"/>
        <v>3</v>
      </c>
      <c r="D4410">
        <f t="shared" si="892"/>
        <v>3</v>
      </c>
      <c r="E4410" t="str">
        <f t="shared" si="893"/>
        <v>ON</v>
      </c>
      <c r="F4410" s="13">
        <f t="shared" si="895"/>
        <v>43527</v>
      </c>
      <c r="G4410" s="14" t="str">
        <f t="shared" si="894"/>
        <v>Avg of 4 NM Projects</v>
      </c>
      <c r="H4410" s="15">
        <f t="shared" si="896"/>
        <v>15</v>
      </c>
      <c r="I4410" s="93">
        <v>34.435000000000002</v>
      </c>
      <c r="J4410">
        <f t="shared" si="884"/>
        <v>0.19345505617977529</v>
      </c>
      <c r="K4410" s="4">
        <v>56.19</v>
      </c>
      <c r="L4410" s="4">
        <v>47.45</v>
      </c>
      <c r="M4410" s="16">
        <f t="shared" si="885"/>
        <v>1.6339407500000003</v>
      </c>
      <c r="N4410">
        <f t="shared" si="886"/>
        <v>0</v>
      </c>
      <c r="O4410">
        <f t="shared" si="887"/>
        <v>0</v>
      </c>
      <c r="P4410" s="63">
        <f t="shared" si="888"/>
        <v>0</v>
      </c>
    </row>
    <row r="4411" spans="1:16" x14ac:dyDescent="0.3">
      <c r="A4411">
        <f t="shared" si="889"/>
        <v>2019</v>
      </c>
      <c r="B4411">
        <f t="shared" si="890"/>
        <v>3</v>
      </c>
      <c r="C4411">
        <f t="shared" si="891"/>
        <v>3</v>
      </c>
      <c r="D4411">
        <f t="shared" si="892"/>
        <v>3</v>
      </c>
      <c r="E4411" t="str">
        <f t="shared" si="893"/>
        <v>ON</v>
      </c>
      <c r="F4411" s="13">
        <f t="shared" si="895"/>
        <v>43527</v>
      </c>
      <c r="G4411" s="14" t="str">
        <f t="shared" si="894"/>
        <v>Avg of 4 NM Projects</v>
      </c>
      <c r="H4411" s="15">
        <f t="shared" si="896"/>
        <v>16</v>
      </c>
      <c r="I4411" s="93">
        <v>19.329999999999998</v>
      </c>
      <c r="J4411">
        <f t="shared" si="884"/>
        <v>0.10859550561797753</v>
      </c>
      <c r="K4411" s="4">
        <v>60</v>
      </c>
      <c r="L4411" s="4">
        <v>51.14</v>
      </c>
      <c r="M4411" s="16">
        <f t="shared" si="885"/>
        <v>0.98853619999999987</v>
      </c>
      <c r="N4411">
        <f t="shared" si="886"/>
        <v>0</v>
      </c>
      <c r="O4411">
        <f t="shared" si="887"/>
        <v>0</v>
      </c>
      <c r="P4411" s="63">
        <f t="shared" si="888"/>
        <v>0</v>
      </c>
    </row>
    <row r="4412" spans="1:16" x14ac:dyDescent="0.3">
      <c r="A4412">
        <f t="shared" si="889"/>
        <v>2019</v>
      </c>
      <c r="B4412">
        <f t="shared" si="890"/>
        <v>3</v>
      </c>
      <c r="C4412">
        <f t="shared" si="891"/>
        <v>3</v>
      </c>
      <c r="D4412">
        <f t="shared" si="892"/>
        <v>3</v>
      </c>
      <c r="E4412" t="str">
        <f t="shared" si="893"/>
        <v>ON</v>
      </c>
      <c r="F4412" s="13">
        <f t="shared" si="895"/>
        <v>43527</v>
      </c>
      <c r="G4412" s="14" t="str">
        <f t="shared" si="894"/>
        <v>Avg of 4 NM Projects</v>
      </c>
      <c r="H4412" s="15">
        <f t="shared" si="896"/>
        <v>17</v>
      </c>
      <c r="I4412" s="93">
        <v>6.5299999999999994</v>
      </c>
      <c r="J4412">
        <f t="shared" si="884"/>
        <v>3.6685393258426964E-2</v>
      </c>
      <c r="K4412" s="4">
        <v>70.48</v>
      </c>
      <c r="L4412" s="4">
        <v>87.43</v>
      </c>
      <c r="M4412" s="16">
        <f t="shared" si="885"/>
        <v>0.57091789999999998</v>
      </c>
      <c r="N4412">
        <f t="shared" si="886"/>
        <v>0</v>
      </c>
      <c r="O4412">
        <f t="shared" si="887"/>
        <v>0</v>
      </c>
      <c r="P4412" s="63">
        <f t="shared" si="888"/>
        <v>0</v>
      </c>
    </row>
    <row r="4413" spans="1:16" x14ac:dyDescent="0.3">
      <c r="A4413">
        <f t="shared" si="889"/>
        <v>2019</v>
      </c>
      <c r="B4413">
        <f t="shared" si="890"/>
        <v>3</v>
      </c>
      <c r="C4413">
        <f t="shared" si="891"/>
        <v>3</v>
      </c>
      <c r="D4413">
        <f t="shared" si="892"/>
        <v>3</v>
      </c>
      <c r="E4413" t="str">
        <f t="shared" si="893"/>
        <v>ON</v>
      </c>
      <c r="F4413" s="13">
        <f t="shared" si="895"/>
        <v>43527</v>
      </c>
      <c r="G4413" s="14" t="str">
        <f t="shared" si="894"/>
        <v>Avg of 4 NM Projects</v>
      </c>
      <c r="H4413" s="15">
        <f t="shared" si="896"/>
        <v>18</v>
      </c>
      <c r="I4413" s="93">
        <v>0</v>
      </c>
      <c r="J4413">
        <f t="shared" si="884"/>
        <v>0</v>
      </c>
      <c r="K4413" s="4">
        <v>89.5</v>
      </c>
      <c r="L4413" s="4">
        <v>118.54</v>
      </c>
      <c r="M4413" s="16">
        <f t="shared" si="885"/>
        <v>0</v>
      </c>
      <c r="N4413">
        <f t="shared" si="886"/>
        <v>1</v>
      </c>
      <c r="O4413">
        <f t="shared" si="887"/>
        <v>0</v>
      </c>
      <c r="P4413" s="63">
        <f t="shared" si="888"/>
        <v>0</v>
      </c>
    </row>
    <row r="4414" spans="1:16" x14ac:dyDescent="0.3">
      <c r="A4414">
        <f t="shared" si="889"/>
        <v>2019</v>
      </c>
      <c r="B4414">
        <f t="shared" si="890"/>
        <v>3</v>
      </c>
      <c r="C4414">
        <f t="shared" si="891"/>
        <v>3</v>
      </c>
      <c r="D4414">
        <f t="shared" si="892"/>
        <v>3</v>
      </c>
      <c r="E4414" t="str">
        <f t="shared" si="893"/>
        <v>ON</v>
      </c>
      <c r="F4414" s="13">
        <f t="shared" si="895"/>
        <v>43527</v>
      </c>
      <c r="G4414" s="14" t="str">
        <f t="shared" si="894"/>
        <v>Avg of 4 NM Projects</v>
      </c>
      <c r="H4414" s="15">
        <f t="shared" si="896"/>
        <v>19</v>
      </c>
      <c r="I4414" s="93">
        <v>0</v>
      </c>
      <c r="J4414">
        <f t="shared" si="884"/>
        <v>0</v>
      </c>
      <c r="K4414" s="4">
        <v>98.55</v>
      </c>
      <c r="L4414" s="4">
        <v>144.16</v>
      </c>
      <c r="M4414" s="16">
        <f t="shared" si="885"/>
        <v>0</v>
      </c>
      <c r="N4414">
        <f t="shared" si="886"/>
        <v>1</v>
      </c>
      <c r="O4414">
        <f t="shared" si="887"/>
        <v>0</v>
      </c>
      <c r="P4414" s="63">
        <f t="shared" si="888"/>
        <v>0</v>
      </c>
    </row>
    <row r="4415" spans="1:16" x14ac:dyDescent="0.3">
      <c r="A4415">
        <f t="shared" si="889"/>
        <v>2019</v>
      </c>
      <c r="B4415">
        <f t="shared" si="890"/>
        <v>3</v>
      </c>
      <c r="C4415">
        <f t="shared" si="891"/>
        <v>3</v>
      </c>
      <c r="D4415">
        <f t="shared" si="892"/>
        <v>3</v>
      </c>
      <c r="E4415" t="str">
        <f t="shared" si="893"/>
        <v>ON</v>
      </c>
      <c r="F4415" s="13">
        <f t="shared" si="895"/>
        <v>43527</v>
      </c>
      <c r="G4415" s="14" t="str">
        <f t="shared" si="894"/>
        <v>Avg of 4 NM Projects</v>
      </c>
      <c r="H4415" s="15">
        <f t="shared" si="896"/>
        <v>20</v>
      </c>
      <c r="I4415" s="93">
        <v>-0.13</v>
      </c>
      <c r="J4415">
        <f t="shared" si="884"/>
        <v>-7.3033707865168538E-4</v>
      </c>
      <c r="K4415" s="4">
        <v>87.62</v>
      </c>
      <c r="L4415" s="4">
        <v>129.15</v>
      </c>
      <c r="M4415" s="16">
        <f t="shared" si="885"/>
        <v>-1.6789499999999999E-2</v>
      </c>
      <c r="N4415">
        <f t="shared" si="886"/>
        <v>0</v>
      </c>
      <c r="O4415">
        <f t="shared" si="887"/>
        <v>0</v>
      </c>
      <c r="P4415" s="63">
        <f t="shared" si="888"/>
        <v>0</v>
      </c>
    </row>
    <row r="4416" spans="1:16" x14ac:dyDescent="0.3">
      <c r="A4416">
        <f t="shared" si="889"/>
        <v>2019</v>
      </c>
      <c r="B4416">
        <f t="shared" si="890"/>
        <v>3</v>
      </c>
      <c r="C4416">
        <f t="shared" si="891"/>
        <v>3</v>
      </c>
      <c r="D4416">
        <f t="shared" si="892"/>
        <v>3</v>
      </c>
      <c r="E4416" t="str">
        <f t="shared" si="893"/>
        <v>ON</v>
      </c>
      <c r="F4416" s="13">
        <f t="shared" si="895"/>
        <v>43527</v>
      </c>
      <c r="G4416" s="14" t="str">
        <f t="shared" si="894"/>
        <v>Avg of 4 NM Projects</v>
      </c>
      <c r="H4416" s="15">
        <f t="shared" si="896"/>
        <v>21</v>
      </c>
      <c r="I4416" s="93">
        <v>-0.13</v>
      </c>
      <c r="J4416">
        <f t="shared" si="884"/>
        <v>-7.3033707865168538E-4</v>
      </c>
      <c r="K4416" s="4">
        <v>76.45</v>
      </c>
      <c r="L4416" s="4">
        <v>104.78</v>
      </c>
      <c r="M4416" s="16">
        <f t="shared" si="885"/>
        <v>-1.3621400000000001E-2</v>
      </c>
      <c r="N4416">
        <f t="shared" si="886"/>
        <v>0</v>
      </c>
      <c r="O4416">
        <f t="shared" si="887"/>
        <v>0</v>
      </c>
      <c r="P4416" s="63">
        <f t="shared" si="888"/>
        <v>0</v>
      </c>
    </row>
    <row r="4417" spans="1:18" x14ac:dyDescent="0.3">
      <c r="A4417">
        <f t="shared" si="889"/>
        <v>2019</v>
      </c>
      <c r="B4417">
        <f t="shared" si="890"/>
        <v>3</v>
      </c>
      <c r="C4417">
        <f t="shared" si="891"/>
        <v>3</v>
      </c>
      <c r="D4417">
        <f t="shared" si="892"/>
        <v>3</v>
      </c>
      <c r="E4417" t="str">
        <f t="shared" si="893"/>
        <v>ON</v>
      </c>
      <c r="F4417" s="13">
        <f t="shared" si="895"/>
        <v>43527</v>
      </c>
      <c r="G4417" s="14" t="str">
        <f t="shared" si="894"/>
        <v>Avg of 4 NM Projects</v>
      </c>
      <c r="H4417" s="15">
        <f t="shared" si="896"/>
        <v>22</v>
      </c>
      <c r="I4417" s="93">
        <v>0</v>
      </c>
      <c r="J4417">
        <f t="shared" si="884"/>
        <v>0</v>
      </c>
      <c r="K4417" s="4">
        <v>60.41</v>
      </c>
      <c r="L4417" s="4">
        <v>108.89</v>
      </c>
      <c r="M4417" s="16">
        <f t="shared" si="885"/>
        <v>0</v>
      </c>
      <c r="N4417">
        <f t="shared" si="886"/>
        <v>1</v>
      </c>
      <c r="O4417">
        <f t="shared" si="887"/>
        <v>0</v>
      </c>
      <c r="P4417" s="63">
        <f t="shared" si="888"/>
        <v>0</v>
      </c>
    </row>
    <row r="4418" spans="1:18" x14ac:dyDescent="0.3">
      <c r="A4418">
        <f t="shared" si="889"/>
        <v>2019</v>
      </c>
      <c r="B4418">
        <f t="shared" si="890"/>
        <v>3</v>
      </c>
      <c r="C4418">
        <f t="shared" si="891"/>
        <v>3</v>
      </c>
      <c r="D4418">
        <f t="shared" si="892"/>
        <v>3</v>
      </c>
      <c r="E4418" t="str">
        <f t="shared" si="893"/>
        <v>ON</v>
      </c>
      <c r="F4418" s="13">
        <f t="shared" si="895"/>
        <v>43527</v>
      </c>
      <c r="G4418" s="14" t="str">
        <f t="shared" si="894"/>
        <v>Avg of 4 NM Projects</v>
      </c>
      <c r="H4418" s="15">
        <f t="shared" si="896"/>
        <v>23</v>
      </c>
      <c r="I4418" s="93">
        <v>-0.13</v>
      </c>
      <c r="J4418">
        <f t="shared" si="884"/>
        <v>-7.3033707865168538E-4</v>
      </c>
      <c r="K4418" s="4">
        <v>42</v>
      </c>
      <c r="L4418" s="4">
        <v>104.71</v>
      </c>
      <c r="M4418" s="16">
        <f t="shared" si="885"/>
        <v>-1.3612299999999999E-2</v>
      </c>
      <c r="N4418">
        <f t="shared" si="886"/>
        <v>0</v>
      </c>
      <c r="O4418">
        <f t="shared" si="887"/>
        <v>0</v>
      </c>
      <c r="P4418" s="63">
        <f t="shared" si="888"/>
        <v>0</v>
      </c>
    </row>
    <row r="4419" spans="1:18" x14ac:dyDescent="0.3">
      <c r="A4419">
        <f t="shared" si="889"/>
        <v>2019</v>
      </c>
      <c r="B4419">
        <f t="shared" si="890"/>
        <v>3</v>
      </c>
      <c r="C4419">
        <f t="shared" si="891"/>
        <v>3</v>
      </c>
      <c r="D4419">
        <f t="shared" si="892"/>
        <v>3</v>
      </c>
      <c r="E4419" t="str">
        <f t="shared" si="893"/>
        <v>OFF</v>
      </c>
      <c r="F4419" s="13">
        <f t="shared" si="895"/>
        <v>43527</v>
      </c>
      <c r="G4419" s="14" t="str">
        <f t="shared" si="894"/>
        <v>Avg of 4 NM Projects</v>
      </c>
      <c r="H4419" s="15">
        <f t="shared" si="896"/>
        <v>24</v>
      </c>
      <c r="I4419" s="93">
        <v>0</v>
      </c>
      <c r="J4419">
        <f t="shared" si="884"/>
        <v>0</v>
      </c>
      <c r="K4419" s="4">
        <v>41.12</v>
      </c>
      <c r="L4419" s="4">
        <v>105.02</v>
      </c>
      <c r="M4419" s="16">
        <f t="shared" si="885"/>
        <v>0</v>
      </c>
      <c r="N4419">
        <f t="shared" si="886"/>
        <v>1</v>
      </c>
      <c r="O4419">
        <f t="shared" si="887"/>
        <v>0</v>
      </c>
      <c r="P4419" s="63">
        <f t="shared" si="888"/>
        <v>0</v>
      </c>
    </row>
    <row r="4420" spans="1:18" x14ac:dyDescent="0.3">
      <c r="A4420">
        <f t="shared" si="889"/>
        <v>2019</v>
      </c>
      <c r="B4420">
        <f t="shared" si="890"/>
        <v>3</v>
      </c>
      <c r="C4420">
        <f t="shared" si="891"/>
        <v>4</v>
      </c>
      <c r="D4420">
        <f t="shared" si="892"/>
        <v>4</v>
      </c>
      <c r="E4420" t="str">
        <f t="shared" si="893"/>
        <v>OFF</v>
      </c>
      <c r="F4420" s="13">
        <f t="shared" si="895"/>
        <v>43528</v>
      </c>
      <c r="G4420" s="14" t="str">
        <f t="shared" si="894"/>
        <v>Avg of 4 NM Projects</v>
      </c>
      <c r="H4420" s="15">
        <f t="shared" si="896"/>
        <v>1</v>
      </c>
      <c r="I4420" s="93">
        <v>-0.52</v>
      </c>
      <c r="J4420">
        <f t="shared" ref="J4420:J4483" si="897">+I4420/$I$1</f>
        <v>-2.9213483146067415E-3</v>
      </c>
      <c r="K4420" s="4">
        <v>58.68</v>
      </c>
      <c r="L4420" s="4">
        <v>65.959999999999994</v>
      </c>
      <c r="M4420" s="16">
        <f t="shared" ref="M4420:M4483" si="898">+L4420*I4420/1000</f>
        <v>-3.4299200000000002E-2</v>
      </c>
      <c r="N4420">
        <f t="shared" ref="N4420:N4483" si="899">+IF(I4420=0,1,0)</f>
        <v>0</v>
      </c>
      <c r="O4420">
        <f t="shared" ref="O4420:O4483" si="900">+IF(I4420&gt;=0.5*$I$1,1,0)</f>
        <v>0</v>
      </c>
      <c r="P4420" s="63">
        <f t="shared" ref="P4420:P4483" si="901">+IF(I4420&gt;MAX(I$3652:I$5859),1,0)</f>
        <v>0</v>
      </c>
      <c r="Q4420" s="34"/>
      <c r="R4420" s="34"/>
    </row>
    <row r="4421" spans="1:18" x14ac:dyDescent="0.3">
      <c r="A4421">
        <f t="shared" ref="A4421:A4484" si="902">YEAR(F4421)</f>
        <v>2019</v>
      </c>
      <c r="B4421">
        <f t="shared" ref="B4421:B4484" si="903">+MONTH(F4421)</f>
        <v>3</v>
      </c>
      <c r="C4421">
        <f t="shared" ref="C4421:C4484" si="904">+DAY(F4421)</f>
        <v>4</v>
      </c>
      <c r="D4421">
        <f t="shared" ref="D4421:D4484" si="905">WEEKDAY(C4421)</f>
        <v>4</v>
      </c>
      <c r="E4421" t="str">
        <f t="shared" ref="E4421:E4484" si="906">IF(OR(D4421=1,D4421=7,H4421=1,H4421=2,H4421=3,H4421=4,H4421=5,H4421=6,H4421=7,H4421=24),"OFF","ON")</f>
        <v>OFF</v>
      </c>
      <c r="F4421" s="13">
        <f t="shared" si="895"/>
        <v>43528</v>
      </c>
      <c r="G4421" s="14" t="str">
        <f t="shared" si="894"/>
        <v>Avg of 4 NM Projects</v>
      </c>
      <c r="H4421" s="15">
        <f t="shared" si="896"/>
        <v>2</v>
      </c>
      <c r="I4421" s="93">
        <v>0</v>
      </c>
      <c r="J4421">
        <f t="shared" si="897"/>
        <v>0</v>
      </c>
      <c r="K4421" s="4">
        <v>54.88</v>
      </c>
      <c r="L4421" s="4">
        <v>58.18</v>
      </c>
      <c r="M4421" s="16">
        <f t="shared" si="898"/>
        <v>0</v>
      </c>
      <c r="N4421">
        <f t="shared" si="899"/>
        <v>1</v>
      </c>
      <c r="O4421">
        <f t="shared" si="900"/>
        <v>0</v>
      </c>
      <c r="P4421" s="63">
        <f t="shared" si="901"/>
        <v>0</v>
      </c>
    </row>
    <row r="4422" spans="1:18" x14ac:dyDescent="0.3">
      <c r="A4422">
        <f t="shared" si="902"/>
        <v>2019</v>
      </c>
      <c r="B4422">
        <f t="shared" si="903"/>
        <v>3</v>
      </c>
      <c r="C4422">
        <f t="shared" si="904"/>
        <v>4</v>
      </c>
      <c r="D4422">
        <f t="shared" si="905"/>
        <v>4</v>
      </c>
      <c r="E4422" t="str">
        <f t="shared" si="906"/>
        <v>OFF</v>
      </c>
      <c r="F4422" s="13">
        <f t="shared" si="895"/>
        <v>43528</v>
      </c>
      <c r="G4422" s="14" t="str">
        <f t="shared" ref="G4422:G4485" si="907">+G4421</f>
        <v>Avg of 4 NM Projects</v>
      </c>
      <c r="H4422" s="15">
        <f t="shared" si="896"/>
        <v>3</v>
      </c>
      <c r="I4422" s="93">
        <v>-0.13</v>
      </c>
      <c r="J4422">
        <f t="shared" si="897"/>
        <v>-7.3033707865168538E-4</v>
      </c>
      <c r="K4422" s="4">
        <v>60.31</v>
      </c>
      <c r="L4422" s="4">
        <v>60.78</v>
      </c>
      <c r="M4422" s="16">
        <f t="shared" si="898"/>
        <v>-7.9014000000000011E-3</v>
      </c>
      <c r="N4422">
        <f t="shared" si="899"/>
        <v>0</v>
      </c>
      <c r="O4422">
        <f t="shared" si="900"/>
        <v>0</v>
      </c>
      <c r="P4422" s="63">
        <f t="shared" si="901"/>
        <v>0</v>
      </c>
    </row>
    <row r="4423" spans="1:18" x14ac:dyDescent="0.3">
      <c r="A4423">
        <f t="shared" si="902"/>
        <v>2019</v>
      </c>
      <c r="B4423">
        <f t="shared" si="903"/>
        <v>3</v>
      </c>
      <c r="C4423">
        <f t="shared" si="904"/>
        <v>4</v>
      </c>
      <c r="D4423">
        <f t="shared" si="905"/>
        <v>4</v>
      </c>
      <c r="E4423" t="str">
        <f t="shared" si="906"/>
        <v>OFF</v>
      </c>
      <c r="F4423" s="13">
        <f t="shared" si="895"/>
        <v>43528</v>
      </c>
      <c r="G4423" s="14" t="str">
        <f t="shared" si="907"/>
        <v>Avg of 4 NM Projects</v>
      </c>
      <c r="H4423" s="15">
        <f t="shared" si="896"/>
        <v>4</v>
      </c>
      <c r="I4423" s="93">
        <v>-0.26</v>
      </c>
      <c r="J4423">
        <f t="shared" si="897"/>
        <v>-1.4606741573033708E-3</v>
      </c>
      <c r="K4423" s="4">
        <v>57.18</v>
      </c>
      <c r="L4423" s="4">
        <v>50.65</v>
      </c>
      <c r="M4423" s="16">
        <f t="shared" si="898"/>
        <v>-1.3169E-2</v>
      </c>
      <c r="N4423">
        <f t="shared" si="899"/>
        <v>0</v>
      </c>
      <c r="O4423">
        <f t="shared" si="900"/>
        <v>0</v>
      </c>
      <c r="P4423" s="63">
        <f t="shared" si="901"/>
        <v>0</v>
      </c>
    </row>
    <row r="4424" spans="1:18" x14ac:dyDescent="0.3">
      <c r="A4424">
        <f t="shared" si="902"/>
        <v>2019</v>
      </c>
      <c r="B4424">
        <f t="shared" si="903"/>
        <v>3</v>
      </c>
      <c r="C4424">
        <f t="shared" si="904"/>
        <v>4</v>
      </c>
      <c r="D4424">
        <f t="shared" si="905"/>
        <v>4</v>
      </c>
      <c r="E4424" t="str">
        <f t="shared" si="906"/>
        <v>OFF</v>
      </c>
      <c r="F4424" s="13">
        <f t="shared" si="895"/>
        <v>43528</v>
      </c>
      <c r="G4424" s="14" t="str">
        <f t="shared" si="907"/>
        <v>Avg of 4 NM Projects</v>
      </c>
      <c r="H4424" s="15">
        <f t="shared" si="896"/>
        <v>5</v>
      </c>
      <c r="I4424" s="93">
        <v>-0.13</v>
      </c>
      <c r="J4424">
        <f t="shared" si="897"/>
        <v>-7.3033707865168538E-4</v>
      </c>
      <c r="K4424" s="4">
        <v>58.34</v>
      </c>
      <c r="L4424" s="4">
        <v>56.22</v>
      </c>
      <c r="M4424" s="16">
        <f t="shared" si="898"/>
        <v>-7.3086000000000002E-3</v>
      </c>
      <c r="N4424">
        <f t="shared" si="899"/>
        <v>0</v>
      </c>
      <c r="O4424">
        <f t="shared" si="900"/>
        <v>0</v>
      </c>
      <c r="P4424" s="63">
        <f t="shared" si="901"/>
        <v>0</v>
      </c>
    </row>
    <row r="4425" spans="1:18" x14ac:dyDescent="0.3">
      <c r="A4425">
        <f t="shared" si="902"/>
        <v>2019</v>
      </c>
      <c r="B4425">
        <f t="shared" si="903"/>
        <v>3</v>
      </c>
      <c r="C4425">
        <f t="shared" si="904"/>
        <v>4</v>
      </c>
      <c r="D4425">
        <f t="shared" si="905"/>
        <v>4</v>
      </c>
      <c r="E4425" t="str">
        <f t="shared" si="906"/>
        <v>OFF</v>
      </c>
      <c r="F4425" s="13">
        <f t="shared" si="895"/>
        <v>43528</v>
      </c>
      <c r="G4425" s="14" t="str">
        <f t="shared" si="907"/>
        <v>Avg of 4 NM Projects</v>
      </c>
      <c r="H4425" s="15">
        <f t="shared" si="896"/>
        <v>6</v>
      </c>
      <c r="I4425" s="93">
        <v>0</v>
      </c>
      <c r="J4425">
        <f t="shared" si="897"/>
        <v>0</v>
      </c>
      <c r="K4425" s="4">
        <v>67.400000000000006</v>
      </c>
      <c r="L4425" s="4">
        <v>58.5</v>
      </c>
      <c r="M4425" s="16">
        <f t="shared" si="898"/>
        <v>0</v>
      </c>
      <c r="N4425">
        <f t="shared" si="899"/>
        <v>1</v>
      </c>
      <c r="O4425">
        <f t="shared" si="900"/>
        <v>0</v>
      </c>
      <c r="P4425" s="63">
        <f t="shared" si="901"/>
        <v>0</v>
      </c>
    </row>
    <row r="4426" spans="1:18" x14ac:dyDescent="0.3">
      <c r="A4426">
        <f t="shared" si="902"/>
        <v>2019</v>
      </c>
      <c r="B4426">
        <f t="shared" si="903"/>
        <v>3</v>
      </c>
      <c r="C4426">
        <f t="shared" si="904"/>
        <v>4</v>
      </c>
      <c r="D4426">
        <f t="shared" si="905"/>
        <v>4</v>
      </c>
      <c r="E4426" t="str">
        <f t="shared" si="906"/>
        <v>OFF</v>
      </c>
      <c r="F4426" s="13">
        <f t="shared" si="895"/>
        <v>43528</v>
      </c>
      <c r="G4426" s="14" t="str">
        <f t="shared" si="907"/>
        <v>Avg of 4 NM Projects</v>
      </c>
      <c r="H4426" s="15">
        <f t="shared" si="896"/>
        <v>7</v>
      </c>
      <c r="I4426" s="93">
        <v>-0.39</v>
      </c>
      <c r="J4426">
        <f t="shared" si="897"/>
        <v>-2.1910112359550564E-3</v>
      </c>
      <c r="K4426" s="4">
        <v>79.19</v>
      </c>
      <c r="L4426" s="4">
        <v>40.46</v>
      </c>
      <c r="M4426" s="16">
        <f t="shared" si="898"/>
        <v>-1.5779400000000002E-2</v>
      </c>
      <c r="N4426">
        <f t="shared" si="899"/>
        <v>0</v>
      </c>
      <c r="O4426">
        <f t="shared" si="900"/>
        <v>0</v>
      </c>
      <c r="P4426" s="63">
        <f t="shared" si="901"/>
        <v>0</v>
      </c>
    </row>
    <row r="4427" spans="1:18" x14ac:dyDescent="0.3">
      <c r="A4427">
        <f t="shared" si="902"/>
        <v>2019</v>
      </c>
      <c r="B4427">
        <f t="shared" si="903"/>
        <v>3</v>
      </c>
      <c r="C4427">
        <f t="shared" si="904"/>
        <v>4</v>
      </c>
      <c r="D4427">
        <f t="shared" si="905"/>
        <v>4</v>
      </c>
      <c r="E4427" t="str">
        <f t="shared" si="906"/>
        <v>ON</v>
      </c>
      <c r="F4427" s="13">
        <f t="shared" si="895"/>
        <v>43528</v>
      </c>
      <c r="G4427" s="14" t="str">
        <f t="shared" si="907"/>
        <v>Avg of 4 NM Projects</v>
      </c>
      <c r="H4427" s="15">
        <f t="shared" si="896"/>
        <v>8</v>
      </c>
      <c r="I4427" s="93">
        <v>2.2999999999999998</v>
      </c>
      <c r="J4427">
        <f t="shared" si="897"/>
        <v>1.2921348314606741E-2</v>
      </c>
      <c r="K4427" s="4">
        <v>73.64</v>
      </c>
      <c r="L4427" s="4">
        <v>36.090000000000003</v>
      </c>
      <c r="M4427" s="16">
        <f t="shared" si="898"/>
        <v>8.3007000000000011E-2</v>
      </c>
      <c r="N4427">
        <f t="shared" si="899"/>
        <v>0</v>
      </c>
      <c r="O4427">
        <f t="shared" si="900"/>
        <v>0</v>
      </c>
      <c r="P4427" s="63">
        <f t="shared" si="901"/>
        <v>0</v>
      </c>
    </row>
    <row r="4428" spans="1:18" x14ac:dyDescent="0.3">
      <c r="A4428">
        <f t="shared" si="902"/>
        <v>2019</v>
      </c>
      <c r="B4428">
        <f t="shared" si="903"/>
        <v>3</v>
      </c>
      <c r="C4428">
        <f t="shared" si="904"/>
        <v>4</v>
      </c>
      <c r="D4428">
        <f t="shared" si="905"/>
        <v>4</v>
      </c>
      <c r="E4428" t="str">
        <f t="shared" si="906"/>
        <v>ON</v>
      </c>
      <c r="F4428" s="13">
        <f t="shared" si="895"/>
        <v>43528</v>
      </c>
      <c r="G4428" s="14" t="str">
        <f t="shared" si="907"/>
        <v>Avg of 4 NM Projects</v>
      </c>
      <c r="H4428" s="15">
        <f t="shared" si="896"/>
        <v>9</v>
      </c>
      <c r="I4428" s="93">
        <v>12.164999999999999</v>
      </c>
      <c r="J4428">
        <f t="shared" si="897"/>
        <v>6.8342696629213481E-2</v>
      </c>
      <c r="K4428" s="4">
        <v>64.37</v>
      </c>
      <c r="L4428" s="4">
        <v>49.67</v>
      </c>
      <c r="M4428" s="16">
        <f t="shared" si="898"/>
        <v>0.60423554999999995</v>
      </c>
      <c r="N4428">
        <f t="shared" si="899"/>
        <v>0</v>
      </c>
      <c r="O4428">
        <f t="shared" si="900"/>
        <v>0</v>
      </c>
      <c r="P4428" s="63">
        <f t="shared" si="901"/>
        <v>0</v>
      </c>
    </row>
    <row r="4429" spans="1:18" x14ac:dyDescent="0.3">
      <c r="A4429">
        <f t="shared" si="902"/>
        <v>2019</v>
      </c>
      <c r="B4429">
        <f t="shared" si="903"/>
        <v>3</v>
      </c>
      <c r="C4429">
        <f t="shared" si="904"/>
        <v>4</v>
      </c>
      <c r="D4429">
        <f t="shared" si="905"/>
        <v>4</v>
      </c>
      <c r="E4429" t="str">
        <f t="shared" si="906"/>
        <v>ON</v>
      </c>
      <c r="F4429" s="13">
        <f t="shared" si="895"/>
        <v>43528</v>
      </c>
      <c r="G4429" s="14" t="str">
        <f t="shared" si="907"/>
        <v>Avg of 4 NM Projects</v>
      </c>
      <c r="H4429" s="15">
        <f t="shared" si="896"/>
        <v>10</v>
      </c>
      <c r="I4429" s="93">
        <v>18.435000000000002</v>
      </c>
      <c r="J4429">
        <f t="shared" si="897"/>
        <v>0.10356741573033709</v>
      </c>
      <c r="K4429" s="4">
        <v>62.24</v>
      </c>
      <c r="L4429" s="4">
        <v>52.64</v>
      </c>
      <c r="M4429" s="16">
        <f t="shared" si="898"/>
        <v>0.97041840000000013</v>
      </c>
      <c r="N4429">
        <f t="shared" si="899"/>
        <v>0</v>
      </c>
      <c r="O4429">
        <f t="shared" si="900"/>
        <v>0</v>
      </c>
      <c r="P4429" s="63">
        <f t="shared" si="901"/>
        <v>0</v>
      </c>
    </row>
    <row r="4430" spans="1:18" x14ac:dyDescent="0.3">
      <c r="A4430">
        <f t="shared" si="902"/>
        <v>2019</v>
      </c>
      <c r="B4430">
        <f t="shared" si="903"/>
        <v>3</v>
      </c>
      <c r="C4430">
        <f t="shared" si="904"/>
        <v>4</v>
      </c>
      <c r="D4430">
        <f t="shared" si="905"/>
        <v>4</v>
      </c>
      <c r="E4430" t="str">
        <f t="shared" si="906"/>
        <v>ON</v>
      </c>
      <c r="F4430" s="13">
        <f t="shared" si="895"/>
        <v>43528</v>
      </c>
      <c r="G4430" s="14" t="str">
        <f t="shared" si="907"/>
        <v>Avg of 4 NM Projects</v>
      </c>
      <c r="H4430" s="15">
        <f t="shared" si="896"/>
        <v>11</v>
      </c>
      <c r="I4430" s="93">
        <v>24.71</v>
      </c>
      <c r="J4430">
        <f t="shared" si="897"/>
        <v>0.13882022471910113</v>
      </c>
      <c r="K4430" s="4">
        <v>65.989999999999995</v>
      </c>
      <c r="L4430" s="4">
        <v>63.24</v>
      </c>
      <c r="M4430" s="16">
        <f t="shared" si="898"/>
        <v>1.5626604000000002</v>
      </c>
      <c r="N4430">
        <f t="shared" si="899"/>
        <v>0</v>
      </c>
      <c r="O4430">
        <f t="shared" si="900"/>
        <v>0</v>
      </c>
      <c r="P4430" s="63">
        <f t="shared" si="901"/>
        <v>0</v>
      </c>
    </row>
    <row r="4431" spans="1:18" x14ac:dyDescent="0.3">
      <c r="A4431">
        <f t="shared" si="902"/>
        <v>2019</v>
      </c>
      <c r="B4431">
        <f t="shared" si="903"/>
        <v>3</v>
      </c>
      <c r="C4431">
        <f t="shared" si="904"/>
        <v>4</v>
      </c>
      <c r="D4431">
        <f t="shared" si="905"/>
        <v>4</v>
      </c>
      <c r="E4431" t="str">
        <f t="shared" si="906"/>
        <v>ON</v>
      </c>
      <c r="F4431" s="13">
        <f t="shared" si="895"/>
        <v>43528</v>
      </c>
      <c r="G4431" s="14" t="str">
        <f t="shared" si="907"/>
        <v>Avg of 4 NM Projects</v>
      </c>
      <c r="H4431" s="15">
        <f t="shared" si="896"/>
        <v>12</v>
      </c>
      <c r="I4431" s="93">
        <v>37.375</v>
      </c>
      <c r="J4431">
        <f t="shared" si="897"/>
        <v>0.20997191011235955</v>
      </c>
      <c r="K4431" s="4">
        <v>66.83</v>
      </c>
      <c r="L4431" s="4">
        <v>90.66</v>
      </c>
      <c r="M4431" s="16">
        <f t="shared" si="898"/>
        <v>3.3884175000000001</v>
      </c>
      <c r="N4431">
        <f t="shared" si="899"/>
        <v>0</v>
      </c>
      <c r="O4431">
        <f t="shared" si="900"/>
        <v>0</v>
      </c>
      <c r="P4431" s="63">
        <f t="shared" si="901"/>
        <v>0</v>
      </c>
    </row>
    <row r="4432" spans="1:18" x14ac:dyDescent="0.3">
      <c r="A4432">
        <f t="shared" si="902"/>
        <v>2019</v>
      </c>
      <c r="B4432">
        <f t="shared" si="903"/>
        <v>3</v>
      </c>
      <c r="C4432">
        <f t="shared" si="904"/>
        <v>4</v>
      </c>
      <c r="D4432">
        <f t="shared" si="905"/>
        <v>4</v>
      </c>
      <c r="E4432" t="str">
        <f t="shared" si="906"/>
        <v>ON</v>
      </c>
      <c r="F4432" s="13">
        <f t="shared" si="895"/>
        <v>43528</v>
      </c>
      <c r="G4432" s="14" t="str">
        <f t="shared" si="907"/>
        <v>Avg of 4 NM Projects</v>
      </c>
      <c r="H4432" s="15">
        <f t="shared" si="896"/>
        <v>13</v>
      </c>
      <c r="I4432" s="93">
        <v>46.97</v>
      </c>
      <c r="J4432">
        <f t="shared" si="897"/>
        <v>0.26387640449438199</v>
      </c>
      <c r="K4432" s="4">
        <v>57.78</v>
      </c>
      <c r="L4432" s="4">
        <v>83.3</v>
      </c>
      <c r="M4432" s="16">
        <f t="shared" si="898"/>
        <v>3.9126009999999996</v>
      </c>
      <c r="N4432">
        <f t="shared" si="899"/>
        <v>0</v>
      </c>
      <c r="O4432">
        <f t="shared" si="900"/>
        <v>0</v>
      </c>
      <c r="P4432" s="63">
        <f t="shared" si="901"/>
        <v>0</v>
      </c>
    </row>
    <row r="4433" spans="1:18" x14ac:dyDescent="0.3">
      <c r="A4433">
        <f t="shared" si="902"/>
        <v>2019</v>
      </c>
      <c r="B4433">
        <f t="shared" si="903"/>
        <v>3</v>
      </c>
      <c r="C4433">
        <f t="shared" si="904"/>
        <v>4</v>
      </c>
      <c r="D4433">
        <f t="shared" si="905"/>
        <v>4</v>
      </c>
      <c r="E4433" t="str">
        <f t="shared" si="906"/>
        <v>ON</v>
      </c>
      <c r="F4433" s="13">
        <f t="shared" si="895"/>
        <v>43528</v>
      </c>
      <c r="G4433" s="14" t="str">
        <f t="shared" si="907"/>
        <v>Avg of 4 NM Projects</v>
      </c>
      <c r="H4433" s="15">
        <f t="shared" si="896"/>
        <v>14</v>
      </c>
      <c r="I4433" s="93">
        <v>42.614999999999995</v>
      </c>
      <c r="J4433">
        <f t="shared" si="897"/>
        <v>0.23941011235955054</v>
      </c>
      <c r="K4433" s="4">
        <v>51.56</v>
      </c>
      <c r="L4433" s="4">
        <v>64.849999999999994</v>
      </c>
      <c r="M4433" s="16">
        <f t="shared" si="898"/>
        <v>2.7635827499999994</v>
      </c>
      <c r="N4433">
        <f t="shared" si="899"/>
        <v>0</v>
      </c>
      <c r="O4433">
        <f t="shared" si="900"/>
        <v>0</v>
      </c>
      <c r="P4433" s="63">
        <f t="shared" si="901"/>
        <v>0</v>
      </c>
    </row>
    <row r="4434" spans="1:18" x14ac:dyDescent="0.3">
      <c r="A4434">
        <f t="shared" si="902"/>
        <v>2019</v>
      </c>
      <c r="B4434">
        <f t="shared" si="903"/>
        <v>3</v>
      </c>
      <c r="C4434">
        <f t="shared" si="904"/>
        <v>4</v>
      </c>
      <c r="D4434">
        <f t="shared" si="905"/>
        <v>4</v>
      </c>
      <c r="E4434" t="str">
        <f t="shared" si="906"/>
        <v>ON</v>
      </c>
      <c r="F4434" s="13">
        <f t="shared" si="895"/>
        <v>43528</v>
      </c>
      <c r="G4434" s="14" t="str">
        <f t="shared" si="907"/>
        <v>Avg of 4 NM Projects</v>
      </c>
      <c r="H4434" s="15">
        <f t="shared" si="896"/>
        <v>15</v>
      </c>
      <c r="I4434" s="93">
        <v>34.435000000000002</v>
      </c>
      <c r="J4434">
        <f t="shared" si="897"/>
        <v>0.19345505617977529</v>
      </c>
      <c r="K4434" s="4">
        <v>53.22</v>
      </c>
      <c r="L4434" s="4">
        <v>58.19</v>
      </c>
      <c r="M4434" s="16">
        <f t="shared" si="898"/>
        <v>2.0037726500000002</v>
      </c>
      <c r="N4434">
        <f t="shared" si="899"/>
        <v>0</v>
      </c>
      <c r="O4434">
        <f t="shared" si="900"/>
        <v>0</v>
      </c>
      <c r="P4434" s="63">
        <f t="shared" si="901"/>
        <v>0</v>
      </c>
    </row>
    <row r="4435" spans="1:18" x14ac:dyDescent="0.3">
      <c r="A4435">
        <f t="shared" si="902"/>
        <v>2019</v>
      </c>
      <c r="B4435">
        <f t="shared" si="903"/>
        <v>3</v>
      </c>
      <c r="C4435">
        <f t="shared" si="904"/>
        <v>4</v>
      </c>
      <c r="D4435">
        <f t="shared" si="905"/>
        <v>4</v>
      </c>
      <c r="E4435" t="str">
        <f t="shared" si="906"/>
        <v>ON</v>
      </c>
      <c r="F4435" s="13">
        <f t="shared" si="895"/>
        <v>43528</v>
      </c>
      <c r="G4435" s="14" t="str">
        <f t="shared" si="907"/>
        <v>Avg of 4 NM Projects</v>
      </c>
      <c r="H4435" s="15">
        <f t="shared" si="896"/>
        <v>16</v>
      </c>
      <c r="I4435" s="93">
        <v>16.515000000000001</v>
      </c>
      <c r="J4435">
        <f t="shared" si="897"/>
        <v>9.2780898876404491E-2</v>
      </c>
      <c r="K4435" s="4">
        <v>53.23</v>
      </c>
      <c r="L4435" s="4">
        <v>60.26</v>
      </c>
      <c r="M4435" s="16">
        <f t="shared" si="898"/>
        <v>0.99519389999999996</v>
      </c>
      <c r="N4435">
        <f t="shared" si="899"/>
        <v>0</v>
      </c>
      <c r="O4435">
        <f t="shared" si="900"/>
        <v>0</v>
      </c>
      <c r="P4435" s="63">
        <f t="shared" si="901"/>
        <v>0</v>
      </c>
    </row>
    <row r="4436" spans="1:18" x14ac:dyDescent="0.3">
      <c r="A4436">
        <f t="shared" si="902"/>
        <v>2019</v>
      </c>
      <c r="B4436">
        <f t="shared" si="903"/>
        <v>3</v>
      </c>
      <c r="C4436">
        <f t="shared" si="904"/>
        <v>4</v>
      </c>
      <c r="D4436">
        <f t="shared" si="905"/>
        <v>4</v>
      </c>
      <c r="E4436" t="str">
        <f t="shared" si="906"/>
        <v>ON</v>
      </c>
      <c r="F4436" s="13">
        <f t="shared" si="895"/>
        <v>43528</v>
      </c>
      <c r="G4436" s="14" t="str">
        <f t="shared" si="907"/>
        <v>Avg of 4 NM Projects</v>
      </c>
      <c r="H4436" s="15">
        <f t="shared" si="896"/>
        <v>17</v>
      </c>
      <c r="I4436" s="93">
        <v>13.309999999999999</v>
      </c>
      <c r="J4436">
        <f t="shared" si="897"/>
        <v>7.4775280898876403E-2</v>
      </c>
      <c r="K4436" s="4">
        <v>60.67</v>
      </c>
      <c r="L4436" s="4">
        <v>57.16</v>
      </c>
      <c r="M4436" s="16">
        <f t="shared" si="898"/>
        <v>0.7607995999999998</v>
      </c>
      <c r="N4436">
        <f t="shared" si="899"/>
        <v>0</v>
      </c>
      <c r="O4436">
        <f t="shared" si="900"/>
        <v>0</v>
      </c>
      <c r="P4436" s="63">
        <f t="shared" si="901"/>
        <v>0</v>
      </c>
    </row>
    <row r="4437" spans="1:18" x14ac:dyDescent="0.3">
      <c r="A4437">
        <f t="shared" si="902"/>
        <v>2019</v>
      </c>
      <c r="B4437">
        <f t="shared" si="903"/>
        <v>3</v>
      </c>
      <c r="C4437">
        <f t="shared" si="904"/>
        <v>4</v>
      </c>
      <c r="D4437">
        <f t="shared" si="905"/>
        <v>4</v>
      </c>
      <c r="E4437" t="str">
        <f t="shared" si="906"/>
        <v>ON</v>
      </c>
      <c r="F4437" s="13">
        <f t="shared" si="895"/>
        <v>43528</v>
      </c>
      <c r="G4437" s="14" t="str">
        <f t="shared" si="907"/>
        <v>Avg of 4 NM Projects</v>
      </c>
      <c r="H4437" s="15">
        <f t="shared" si="896"/>
        <v>18</v>
      </c>
      <c r="I4437" s="93">
        <v>1.1549999999999998</v>
      </c>
      <c r="J4437">
        <f t="shared" si="897"/>
        <v>6.4887640449438188E-3</v>
      </c>
      <c r="K4437" s="4">
        <v>83.68</v>
      </c>
      <c r="L4437" s="4">
        <v>63.1</v>
      </c>
      <c r="M4437" s="16">
        <f t="shared" si="898"/>
        <v>7.2880499999999987E-2</v>
      </c>
      <c r="N4437">
        <f t="shared" si="899"/>
        <v>0</v>
      </c>
      <c r="O4437">
        <f t="shared" si="900"/>
        <v>0</v>
      </c>
      <c r="P4437" s="63">
        <f t="shared" si="901"/>
        <v>0</v>
      </c>
    </row>
    <row r="4438" spans="1:18" x14ac:dyDescent="0.3">
      <c r="A4438">
        <f t="shared" si="902"/>
        <v>2019</v>
      </c>
      <c r="B4438">
        <f t="shared" si="903"/>
        <v>3</v>
      </c>
      <c r="C4438">
        <f t="shared" si="904"/>
        <v>4</v>
      </c>
      <c r="D4438">
        <f t="shared" si="905"/>
        <v>4</v>
      </c>
      <c r="E4438" t="str">
        <f t="shared" si="906"/>
        <v>ON</v>
      </c>
      <c r="F4438" s="13">
        <f t="shared" si="895"/>
        <v>43528</v>
      </c>
      <c r="G4438" s="14" t="str">
        <f t="shared" si="907"/>
        <v>Avg of 4 NM Projects</v>
      </c>
      <c r="H4438" s="15">
        <f t="shared" si="896"/>
        <v>19</v>
      </c>
      <c r="I4438" s="93">
        <v>-0.13</v>
      </c>
      <c r="J4438">
        <f t="shared" si="897"/>
        <v>-7.3033707865168538E-4</v>
      </c>
      <c r="K4438" s="4">
        <v>95.91</v>
      </c>
      <c r="L4438" s="4">
        <v>94.55</v>
      </c>
      <c r="M4438" s="16">
        <f t="shared" si="898"/>
        <v>-1.2291499999999999E-2</v>
      </c>
      <c r="N4438">
        <f t="shared" si="899"/>
        <v>0</v>
      </c>
      <c r="O4438">
        <f t="shared" si="900"/>
        <v>0</v>
      </c>
      <c r="P4438" s="63">
        <f t="shared" si="901"/>
        <v>0</v>
      </c>
    </row>
    <row r="4439" spans="1:18" x14ac:dyDescent="0.3">
      <c r="A4439">
        <f t="shared" si="902"/>
        <v>2019</v>
      </c>
      <c r="B4439">
        <f t="shared" si="903"/>
        <v>3</v>
      </c>
      <c r="C4439">
        <f t="shared" si="904"/>
        <v>4</v>
      </c>
      <c r="D4439">
        <f t="shared" si="905"/>
        <v>4</v>
      </c>
      <c r="E4439" t="str">
        <f t="shared" si="906"/>
        <v>ON</v>
      </c>
      <c r="F4439" s="13">
        <f t="shared" si="895"/>
        <v>43528</v>
      </c>
      <c r="G4439" s="14" t="str">
        <f t="shared" si="907"/>
        <v>Avg of 4 NM Projects</v>
      </c>
      <c r="H4439" s="15">
        <f t="shared" si="896"/>
        <v>20</v>
      </c>
      <c r="I4439" s="93">
        <v>-0.26</v>
      </c>
      <c r="J4439">
        <f t="shared" si="897"/>
        <v>-1.4606741573033708E-3</v>
      </c>
      <c r="K4439" s="4">
        <v>95.49</v>
      </c>
      <c r="L4439" s="4">
        <v>61.47</v>
      </c>
      <c r="M4439" s="16">
        <f t="shared" si="898"/>
        <v>-1.5982200000000002E-2</v>
      </c>
      <c r="N4439">
        <f t="shared" si="899"/>
        <v>0</v>
      </c>
      <c r="O4439">
        <f t="shared" si="900"/>
        <v>0</v>
      </c>
      <c r="P4439" s="63">
        <f t="shared" si="901"/>
        <v>0</v>
      </c>
    </row>
    <row r="4440" spans="1:18" x14ac:dyDescent="0.3">
      <c r="A4440">
        <f t="shared" si="902"/>
        <v>2019</v>
      </c>
      <c r="B4440">
        <f t="shared" si="903"/>
        <v>3</v>
      </c>
      <c r="C4440">
        <f t="shared" si="904"/>
        <v>4</v>
      </c>
      <c r="D4440">
        <f t="shared" si="905"/>
        <v>4</v>
      </c>
      <c r="E4440" t="str">
        <f t="shared" si="906"/>
        <v>ON</v>
      </c>
      <c r="F4440" s="13">
        <f t="shared" si="895"/>
        <v>43528</v>
      </c>
      <c r="G4440" s="14" t="str">
        <f t="shared" si="907"/>
        <v>Avg of 4 NM Projects</v>
      </c>
      <c r="H4440" s="15">
        <f t="shared" si="896"/>
        <v>21</v>
      </c>
      <c r="I4440" s="93">
        <v>0</v>
      </c>
      <c r="J4440">
        <f t="shared" si="897"/>
        <v>0</v>
      </c>
      <c r="K4440" s="4">
        <v>78.66</v>
      </c>
      <c r="L4440" s="4">
        <v>49.53</v>
      </c>
      <c r="M4440" s="16">
        <f t="shared" si="898"/>
        <v>0</v>
      </c>
      <c r="N4440">
        <f t="shared" si="899"/>
        <v>1</v>
      </c>
      <c r="O4440">
        <f t="shared" si="900"/>
        <v>0</v>
      </c>
      <c r="P4440" s="63">
        <f t="shared" si="901"/>
        <v>0</v>
      </c>
    </row>
    <row r="4441" spans="1:18" x14ac:dyDescent="0.3">
      <c r="A4441">
        <f t="shared" si="902"/>
        <v>2019</v>
      </c>
      <c r="B4441">
        <f t="shared" si="903"/>
        <v>3</v>
      </c>
      <c r="C4441">
        <f t="shared" si="904"/>
        <v>4</v>
      </c>
      <c r="D4441">
        <f t="shared" si="905"/>
        <v>4</v>
      </c>
      <c r="E4441" t="str">
        <f t="shared" si="906"/>
        <v>ON</v>
      </c>
      <c r="F4441" s="13">
        <f t="shared" si="895"/>
        <v>43528</v>
      </c>
      <c r="G4441" s="14" t="str">
        <f t="shared" si="907"/>
        <v>Avg of 4 NM Projects</v>
      </c>
      <c r="H4441" s="15">
        <f t="shared" si="896"/>
        <v>22</v>
      </c>
      <c r="I4441" s="93">
        <v>-0.26</v>
      </c>
      <c r="J4441">
        <f t="shared" si="897"/>
        <v>-1.4606741573033708E-3</v>
      </c>
      <c r="K4441" s="4">
        <v>72.34</v>
      </c>
      <c r="L4441" s="4">
        <v>43.7</v>
      </c>
      <c r="M4441" s="16">
        <f t="shared" si="898"/>
        <v>-1.1362000000000002E-2</v>
      </c>
      <c r="N4441">
        <f t="shared" si="899"/>
        <v>0</v>
      </c>
      <c r="O4441">
        <f t="shared" si="900"/>
        <v>0</v>
      </c>
      <c r="P4441" s="63">
        <f t="shared" si="901"/>
        <v>0</v>
      </c>
    </row>
    <row r="4442" spans="1:18" x14ac:dyDescent="0.3">
      <c r="A4442">
        <f t="shared" si="902"/>
        <v>2019</v>
      </c>
      <c r="B4442">
        <f t="shared" si="903"/>
        <v>3</v>
      </c>
      <c r="C4442">
        <f t="shared" si="904"/>
        <v>4</v>
      </c>
      <c r="D4442">
        <f t="shared" si="905"/>
        <v>4</v>
      </c>
      <c r="E4442" t="str">
        <f t="shared" si="906"/>
        <v>ON</v>
      </c>
      <c r="F4442" s="13">
        <f t="shared" si="895"/>
        <v>43528</v>
      </c>
      <c r="G4442" s="14" t="str">
        <f t="shared" si="907"/>
        <v>Avg of 4 NM Projects</v>
      </c>
      <c r="H4442" s="15">
        <f t="shared" si="896"/>
        <v>23</v>
      </c>
      <c r="I4442" s="93">
        <v>-0.13</v>
      </c>
      <c r="J4442">
        <f t="shared" si="897"/>
        <v>-7.3033707865168538E-4</v>
      </c>
      <c r="K4442" s="4">
        <v>58.99</v>
      </c>
      <c r="L4442" s="4">
        <v>37.340000000000003</v>
      </c>
      <c r="M4442" s="16">
        <f t="shared" si="898"/>
        <v>-4.8542000000000004E-3</v>
      </c>
      <c r="N4442">
        <f t="shared" si="899"/>
        <v>0</v>
      </c>
      <c r="O4442">
        <f t="shared" si="900"/>
        <v>0</v>
      </c>
      <c r="P4442" s="63">
        <f t="shared" si="901"/>
        <v>0</v>
      </c>
    </row>
    <row r="4443" spans="1:18" x14ac:dyDescent="0.3">
      <c r="A4443">
        <f t="shared" si="902"/>
        <v>2019</v>
      </c>
      <c r="B4443">
        <f t="shared" si="903"/>
        <v>3</v>
      </c>
      <c r="C4443">
        <f t="shared" si="904"/>
        <v>4</v>
      </c>
      <c r="D4443">
        <f t="shared" si="905"/>
        <v>4</v>
      </c>
      <c r="E4443" t="str">
        <f t="shared" si="906"/>
        <v>OFF</v>
      </c>
      <c r="F4443" s="13">
        <f t="shared" si="895"/>
        <v>43528</v>
      </c>
      <c r="G4443" s="14" t="str">
        <f t="shared" si="907"/>
        <v>Avg of 4 NM Projects</v>
      </c>
      <c r="H4443" s="15">
        <f t="shared" si="896"/>
        <v>24</v>
      </c>
      <c r="I4443" s="93">
        <v>-0.13</v>
      </c>
      <c r="J4443">
        <f t="shared" si="897"/>
        <v>-7.3033707865168538E-4</v>
      </c>
      <c r="K4443" s="4">
        <v>74.02</v>
      </c>
      <c r="L4443" s="4">
        <v>36.44</v>
      </c>
      <c r="M4443" s="16">
        <f t="shared" si="898"/>
        <v>-4.7371999999999996E-3</v>
      </c>
      <c r="N4443">
        <f t="shared" si="899"/>
        <v>0</v>
      </c>
      <c r="O4443">
        <f t="shared" si="900"/>
        <v>0</v>
      </c>
      <c r="P4443" s="63">
        <f t="shared" si="901"/>
        <v>0</v>
      </c>
    </row>
    <row r="4444" spans="1:18" x14ac:dyDescent="0.3">
      <c r="A4444">
        <f t="shared" si="902"/>
        <v>2019</v>
      </c>
      <c r="B4444">
        <f t="shared" si="903"/>
        <v>3</v>
      </c>
      <c r="C4444">
        <f t="shared" si="904"/>
        <v>5</v>
      </c>
      <c r="D4444">
        <f t="shared" si="905"/>
        <v>5</v>
      </c>
      <c r="E4444" t="str">
        <f t="shared" si="906"/>
        <v>OFF</v>
      </c>
      <c r="F4444" s="13">
        <f t="shared" si="895"/>
        <v>43529</v>
      </c>
      <c r="G4444" s="14" t="str">
        <f t="shared" si="907"/>
        <v>Avg of 4 NM Projects</v>
      </c>
      <c r="H4444" s="15">
        <f t="shared" si="896"/>
        <v>1</v>
      </c>
      <c r="I4444" s="93">
        <v>0</v>
      </c>
      <c r="J4444">
        <f t="shared" si="897"/>
        <v>0</v>
      </c>
      <c r="K4444" s="4">
        <v>54.26</v>
      </c>
      <c r="L4444" s="4">
        <v>30.62</v>
      </c>
      <c r="M4444" s="16">
        <f t="shared" si="898"/>
        <v>0</v>
      </c>
      <c r="N4444">
        <f t="shared" si="899"/>
        <v>1</v>
      </c>
      <c r="O4444">
        <f t="shared" si="900"/>
        <v>0</v>
      </c>
      <c r="P4444" s="63">
        <f t="shared" si="901"/>
        <v>0</v>
      </c>
      <c r="Q4444" s="34"/>
      <c r="R4444" s="34"/>
    </row>
    <row r="4445" spans="1:18" x14ac:dyDescent="0.3">
      <c r="A4445">
        <f t="shared" si="902"/>
        <v>2019</v>
      </c>
      <c r="B4445">
        <f t="shared" si="903"/>
        <v>3</v>
      </c>
      <c r="C4445">
        <f t="shared" si="904"/>
        <v>5</v>
      </c>
      <c r="D4445">
        <f t="shared" si="905"/>
        <v>5</v>
      </c>
      <c r="E4445" t="str">
        <f t="shared" si="906"/>
        <v>OFF</v>
      </c>
      <c r="F4445" s="13">
        <f t="shared" ref="F4445:F4508" si="908">+F4421+1</f>
        <v>43529</v>
      </c>
      <c r="G4445" s="14" t="str">
        <f t="shared" si="907"/>
        <v>Avg of 4 NM Projects</v>
      </c>
      <c r="H4445" s="15">
        <f t="shared" ref="H4445:H4508" si="909">H4421</f>
        <v>2</v>
      </c>
      <c r="I4445" s="93">
        <v>-0.39</v>
      </c>
      <c r="J4445">
        <f t="shared" si="897"/>
        <v>-2.1910112359550564E-3</v>
      </c>
      <c r="K4445" s="4">
        <v>62.44</v>
      </c>
      <c r="L4445" s="4">
        <v>36.26</v>
      </c>
      <c r="M4445" s="16">
        <f t="shared" si="898"/>
        <v>-1.4141399999999998E-2</v>
      </c>
      <c r="N4445">
        <f t="shared" si="899"/>
        <v>0</v>
      </c>
      <c r="O4445">
        <f t="shared" si="900"/>
        <v>0</v>
      </c>
      <c r="P4445" s="63">
        <f t="shared" si="901"/>
        <v>0</v>
      </c>
    </row>
    <row r="4446" spans="1:18" x14ac:dyDescent="0.3">
      <c r="A4446">
        <f t="shared" si="902"/>
        <v>2019</v>
      </c>
      <c r="B4446">
        <f t="shared" si="903"/>
        <v>3</v>
      </c>
      <c r="C4446">
        <f t="shared" si="904"/>
        <v>5</v>
      </c>
      <c r="D4446">
        <f t="shared" si="905"/>
        <v>5</v>
      </c>
      <c r="E4446" t="str">
        <f t="shared" si="906"/>
        <v>OFF</v>
      </c>
      <c r="F4446" s="13">
        <f t="shared" si="908"/>
        <v>43529</v>
      </c>
      <c r="G4446" s="14" t="str">
        <f t="shared" si="907"/>
        <v>Avg of 4 NM Projects</v>
      </c>
      <c r="H4446" s="15">
        <f t="shared" si="909"/>
        <v>3</v>
      </c>
      <c r="I4446" s="93">
        <v>0</v>
      </c>
      <c r="J4446">
        <f t="shared" si="897"/>
        <v>0</v>
      </c>
      <c r="K4446" s="4">
        <v>62.8</v>
      </c>
      <c r="L4446" s="4">
        <v>34.880000000000003</v>
      </c>
      <c r="M4446" s="16">
        <f t="shared" si="898"/>
        <v>0</v>
      </c>
      <c r="N4446">
        <f t="shared" si="899"/>
        <v>1</v>
      </c>
      <c r="O4446">
        <f t="shared" si="900"/>
        <v>0</v>
      </c>
      <c r="P4446" s="63">
        <f t="shared" si="901"/>
        <v>0</v>
      </c>
    </row>
    <row r="4447" spans="1:18" x14ac:dyDescent="0.3">
      <c r="A4447">
        <f t="shared" si="902"/>
        <v>2019</v>
      </c>
      <c r="B4447">
        <f t="shared" si="903"/>
        <v>3</v>
      </c>
      <c r="C4447">
        <f t="shared" si="904"/>
        <v>5</v>
      </c>
      <c r="D4447">
        <f t="shared" si="905"/>
        <v>5</v>
      </c>
      <c r="E4447" t="str">
        <f t="shared" si="906"/>
        <v>OFF</v>
      </c>
      <c r="F4447" s="13">
        <f t="shared" si="908"/>
        <v>43529</v>
      </c>
      <c r="G4447" s="14" t="str">
        <f t="shared" si="907"/>
        <v>Avg of 4 NM Projects</v>
      </c>
      <c r="H4447" s="15">
        <f t="shared" si="909"/>
        <v>4</v>
      </c>
      <c r="I4447" s="93">
        <v>-0.26</v>
      </c>
      <c r="J4447">
        <f t="shared" si="897"/>
        <v>-1.4606741573033708E-3</v>
      </c>
      <c r="K4447" s="4">
        <v>63.08</v>
      </c>
      <c r="L4447" s="4">
        <v>47.17</v>
      </c>
      <c r="M4447" s="16">
        <f t="shared" si="898"/>
        <v>-1.2264200000000001E-2</v>
      </c>
      <c r="N4447">
        <f t="shared" si="899"/>
        <v>0</v>
      </c>
      <c r="O4447">
        <f t="shared" si="900"/>
        <v>0</v>
      </c>
      <c r="P4447" s="63">
        <f t="shared" si="901"/>
        <v>0</v>
      </c>
    </row>
    <row r="4448" spans="1:18" x14ac:dyDescent="0.3">
      <c r="A4448">
        <f t="shared" si="902"/>
        <v>2019</v>
      </c>
      <c r="B4448">
        <f t="shared" si="903"/>
        <v>3</v>
      </c>
      <c r="C4448">
        <f t="shared" si="904"/>
        <v>5</v>
      </c>
      <c r="D4448">
        <f t="shared" si="905"/>
        <v>5</v>
      </c>
      <c r="E4448" t="str">
        <f t="shared" si="906"/>
        <v>OFF</v>
      </c>
      <c r="F4448" s="13">
        <f t="shared" si="908"/>
        <v>43529</v>
      </c>
      <c r="G4448" s="14" t="str">
        <f t="shared" si="907"/>
        <v>Avg of 4 NM Projects</v>
      </c>
      <c r="H4448" s="15">
        <f t="shared" si="909"/>
        <v>5</v>
      </c>
      <c r="I4448" s="93">
        <v>-0.13</v>
      </c>
      <c r="J4448">
        <f t="shared" si="897"/>
        <v>-7.3033707865168538E-4</v>
      </c>
      <c r="K4448" s="4">
        <v>58.88</v>
      </c>
      <c r="L4448" s="4">
        <v>39.28</v>
      </c>
      <c r="M4448" s="16">
        <f t="shared" si="898"/>
        <v>-5.1064000000000005E-3</v>
      </c>
      <c r="N4448">
        <f t="shared" si="899"/>
        <v>0</v>
      </c>
      <c r="O4448">
        <f t="shared" si="900"/>
        <v>0</v>
      </c>
      <c r="P4448" s="63">
        <f t="shared" si="901"/>
        <v>0</v>
      </c>
    </row>
    <row r="4449" spans="1:16" x14ac:dyDescent="0.3">
      <c r="A4449">
        <f t="shared" si="902"/>
        <v>2019</v>
      </c>
      <c r="B4449">
        <f t="shared" si="903"/>
        <v>3</v>
      </c>
      <c r="C4449">
        <f t="shared" si="904"/>
        <v>5</v>
      </c>
      <c r="D4449">
        <f t="shared" si="905"/>
        <v>5</v>
      </c>
      <c r="E4449" t="str">
        <f t="shared" si="906"/>
        <v>OFF</v>
      </c>
      <c r="F4449" s="13">
        <f t="shared" si="908"/>
        <v>43529</v>
      </c>
      <c r="G4449" s="14" t="str">
        <f t="shared" si="907"/>
        <v>Avg of 4 NM Projects</v>
      </c>
      <c r="H4449" s="15">
        <f t="shared" si="909"/>
        <v>6</v>
      </c>
      <c r="I4449" s="93">
        <v>-0.26</v>
      </c>
      <c r="J4449">
        <f t="shared" si="897"/>
        <v>-1.4606741573033708E-3</v>
      </c>
      <c r="K4449" s="4">
        <v>66.64</v>
      </c>
      <c r="L4449" s="4">
        <v>43.97</v>
      </c>
      <c r="M4449" s="16">
        <f t="shared" si="898"/>
        <v>-1.14322E-2</v>
      </c>
      <c r="N4449">
        <f t="shared" si="899"/>
        <v>0</v>
      </c>
      <c r="O4449">
        <f t="shared" si="900"/>
        <v>0</v>
      </c>
      <c r="P4449" s="63">
        <f t="shared" si="901"/>
        <v>0</v>
      </c>
    </row>
    <row r="4450" spans="1:16" x14ac:dyDescent="0.3">
      <c r="A4450">
        <f t="shared" si="902"/>
        <v>2019</v>
      </c>
      <c r="B4450">
        <f t="shared" si="903"/>
        <v>3</v>
      </c>
      <c r="C4450">
        <f t="shared" si="904"/>
        <v>5</v>
      </c>
      <c r="D4450">
        <f t="shared" si="905"/>
        <v>5</v>
      </c>
      <c r="E4450" t="str">
        <f t="shared" si="906"/>
        <v>OFF</v>
      </c>
      <c r="F4450" s="13">
        <f t="shared" si="908"/>
        <v>43529</v>
      </c>
      <c r="G4450" s="14" t="str">
        <f t="shared" si="907"/>
        <v>Avg of 4 NM Projects</v>
      </c>
      <c r="H4450" s="15">
        <f t="shared" si="909"/>
        <v>7</v>
      </c>
      <c r="I4450" s="93">
        <v>1.02</v>
      </c>
      <c r="J4450">
        <f t="shared" si="897"/>
        <v>5.7303370786516853E-3</v>
      </c>
      <c r="K4450" s="4">
        <v>99.02</v>
      </c>
      <c r="L4450" s="4">
        <v>93.77</v>
      </c>
      <c r="M4450" s="16">
        <f t="shared" si="898"/>
        <v>9.5645399999999992E-2</v>
      </c>
      <c r="N4450">
        <f t="shared" si="899"/>
        <v>0</v>
      </c>
      <c r="O4450">
        <f t="shared" si="900"/>
        <v>0</v>
      </c>
      <c r="P4450" s="63">
        <f t="shared" si="901"/>
        <v>0</v>
      </c>
    </row>
    <row r="4451" spans="1:16" x14ac:dyDescent="0.3">
      <c r="A4451">
        <f t="shared" si="902"/>
        <v>2019</v>
      </c>
      <c r="B4451">
        <f t="shared" si="903"/>
        <v>3</v>
      </c>
      <c r="C4451">
        <f t="shared" si="904"/>
        <v>5</v>
      </c>
      <c r="D4451">
        <f t="shared" si="905"/>
        <v>5</v>
      </c>
      <c r="E4451" t="str">
        <f t="shared" si="906"/>
        <v>ON</v>
      </c>
      <c r="F4451" s="13">
        <f t="shared" si="908"/>
        <v>43529</v>
      </c>
      <c r="G4451" s="14" t="str">
        <f t="shared" si="907"/>
        <v>Avg of 4 NM Projects</v>
      </c>
      <c r="H4451" s="15">
        <f t="shared" si="909"/>
        <v>8</v>
      </c>
      <c r="I4451" s="93">
        <v>16.900000000000002</v>
      </c>
      <c r="J4451">
        <f t="shared" si="897"/>
        <v>9.4943820224719117E-2</v>
      </c>
      <c r="K4451" s="4">
        <v>92.34</v>
      </c>
      <c r="L4451" s="4">
        <v>88.26</v>
      </c>
      <c r="M4451" s="16">
        <f t="shared" si="898"/>
        <v>1.4915940000000003</v>
      </c>
      <c r="N4451">
        <f t="shared" si="899"/>
        <v>0</v>
      </c>
      <c r="O4451">
        <f t="shared" si="900"/>
        <v>0</v>
      </c>
      <c r="P4451" s="63">
        <f t="shared" si="901"/>
        <v>0</v>
      </c>
    </row>
    <row r="4452" spans="1:16" x14ac:dyDescent="0.3">
      <c r="A4452">
        <f t="shared" si="902"/>
        <v>2019</v>
      </c>
      <c r="B4452">
        <f t="shared" si="903"/>
        <v>3</v>
      </c>
      <c r="C4452">
        <f t="shared" si="904"/>
        <v>5</v>
      </c>
      <c r="D4452">
        <f t="shared" si="905"/>
        <v>5</v>
      </c>
      <c r="E4452" t="str">
        <f t="shared" si="906"/>
        <v>ON</v>
      </c>
      <c r="F4452" s="13">
        <f t="shared" si="908"/>
        <v>43529</v>
      </c>
      <c r="G4452" s="14" t="str">
        <f t="shared" si="907"/>
        <v>Avg of 4 NM Projects</v>
      </c>
      <c r="H4452" s="15">
        <f t="shared" si="909"/>
        <v>9</v>
      </c>
      <c r="I4452" s="93">
        <v>35.33</v>
      </c>
      <c r="J4452">
        <f t="shared" si="897"/>
        <v>0.19848314606741571</v>
      </c>
      <c r="K4452" s="4">
        <v>70.680000000000007</v>
      </c>
      <c r="L4452" s="4">
        <v>66.209999999999994</v>
      </c>
      <c r="M4452" s="16">
        <f t="shared" si="898"/>
        <v>2.3391992999999998</v>
      </c>
      <c r="N4452">
        <f t="shared" si="899"/>
        <v>0</v>
      </c>
      <c r="O4452">
        <f t="shared" si="900"/>
        <v>0</v>
      </c>
      <c r="P4452" s="63">
        <f t="shared" si="901"/>
        <v>0</v>
      </c>
    </row>
    <row r="4453" spans="1:16" x14ac:dyDescent="0.3">
      <c r="A4453">
        <f t="shared" si="902"/>
        <v>2019</v>
      </c>
      <c r="B4453">
        <f t="shared" si="903"/>
        <v>3</v>
      </c>
      <c r="C4453">
        <f t="shared" si="904"/>
        <v>5</v>
      </c>
      <c r="D4453">
        <f t="shared" si="905"/>
        <v>5</v>
      </c>
      <c r="E4453" t="str">
        <f t="shared" si="906"/>
        <v>ON</v>
      </c>
      <c r="F4453" s="13">
        <f t="shared" si="908"/>
        <v>43529</v>
      </c>
      <c r="G4453" s="14" t="str">
        <f t="shared" si="907"/>
        <v>Avg of 4 NM Projects</v>
      </c>
      <c r="H4453" s="15">
        <f t="shared" si="909"/>
        <v>10</v>
      </c>
      <c r="I4453" s="93">
        <v>49.665000000000006</v>
      </c>
      <c r="J4453">
        <f t="shared" si="897"/>
        <v>0.2790168539325843</v>
      </c>
      <c r="K4453" s="4">
        <v>74.61</v>
      </c>
      <c r="L4453" s="4">
        <v>51.65</v>
      </c>
      <c r="M4453" s="16">
        <f t="shared" si="898"/>
        <v>2.5651972500000002</v>
      </c>
      <c r="N4453">
        <f t="shared" si="899"/>
        <v>0</v>
      </c>
      <c r="O4453">
        <f t="shared" si="900"/>
        <v>0</v>
      </c>
      <c r="P4453" s="63">
        <f t="shared" si="901"/>
        <v>0</v>
      </c>
    </row>
    <row r="4454" spans="1:16" x14ac:dyDescent="0.3">
      <c r="A4454">
        <f t="shared" si="902"/>
        <v>2019</v>
      </c>
      <c r="B4454">
        <f t="shared" si="903"/>
        <v>3</v>
      </c>
      <c r="C4454">
        <f t="shared" si="904"/>
        <v>5</v>
      </c>
      <c r="D4454">
        <f t="shared" si="905"/>
        <v>5</v>
      </c>
      <c r="E4454" t="str">
        <f t="shared" si="906"/>
        <v>ON</v>
      </c>
      <c r="F4454" s="13">
        <f t="shared" si="908"/>
        <v>43529</v>
      </c>
      <c r="G4454" s="14" t="str">
        <f t="shared" si="907"/>
        <v>Avg of 4 NM Projects</v>
      </c>
      <c r="H4454" s="15">
        <f t="shared" si="909"/>
        <v>11</v>
      </c>
      <c r="I4454" s="93">
        <v>61.305</v>
      </c>
      <c r="J4454">
        <f t="shared" si="897"/>
        <v>0.34441011235955055</v>
      </c>
      <c r="K4454" s="4">
        <v>63.32</v>
      </c>
      <c r="L4454" s="4">
        <v>51.37</v>
      </c>
      <c r="M4454" s="16">
        <f t="shared" si="898"/>
        <v>3.14923785</v>
      </c>
      <c r="N4454">
        <f t="shared" si="899"/>
        <v>0</v>
      </c>
      <c r="O4454">
        <f t="shared" si="900"/>
        <v>0</v>
      </c>
      <c r="P4454" s="63">
        <f t="shared" si="901"/>
        <v>0</v>
      </c>
    </row>
    <row r="4455" spans="1:16" x14ac:dyDescent="0.3">
      <c r="A4455">
        <f t="shared" si="902"/>
        <v>2019</v>
      </c>
      <c r="B4455">
        <f t="shared" si="903"/>
        <v>3</v>
      </c>
      <c r="C4455">
        <f t="shared" si="904"/>
        <v>5</v>
      </c>
      <c r="D4455">
        <f t="shared" si="905"/>
        <v>5</v>
      </c>
      <c r="E4455" t="str">
        <f t="shared" si="906"/>
        <v>ON</v>
      </c>
      <c r="F4455" s="13">
        <f t="shared" si="908"/>
        <v>43529</v>
      </c>
      <c r="G4455" s="14" t="str">
        <f t="shared" si="907"/>
        <v>Avg of 4 NM Projects</v>
      </c>
      <c r="H4455" s="15">
        <f t="shared" si="909"/>
        <v>12</v>
      </c>
      <c r="I4455" s="93">
        <v>53.63</v>
      </c>
      <c r="J4455">
        <f t="shared" si="897"/>
        <v>0.30129213483146067</v>
      </c>
      <c r="K4455" s="4">
        <v>61.82</v>
      </c>
      <c r="L4455" s="4">
        <v>53.64</v>
      </c>
      <c r="M4455" s="16">
        <f t="shared" si="898"/>
        <v>2.8767132000000002</v>
      </c>
      <c r="N4455">
        <f t="shared" si="899"/>
        <v>0</v>
      </c>
      <c r="O4455">
        <f t="shared" si="900"/>
        <v>0</v>
      </c>
      <c r="P4455" s="63">
        <f t="shared" si="901"/>
        <v>0</v>
      </c>
    </row>
    <row r="4456" spans="1:16" x14ac:dyDescent="0.3">
      <c r="A4456">
        <f t="shared" si="902"/>
        <v>2019</v>
      </c>
      <c r="B4456">
        <f t="shared" si="903"/>
        <v>3</v>
      </c>
      <c r="C4456">
        <f t="shared" si="904"/>
        <v>5</v>
      </c>
      <c r="D4456">
        <f t="shared" si="905"/>
        <v>5</v>
      </c>
      <c r="E4456" t="str">
        <f t="shared" si="906"/>
        <v>ON</v>
      </c>
      <c r="F4456" s="13">
        <f t="shared" si="908"/>
        <v>43529</v>
      </c>
      <c r="G4456" s="14" t="str">
        <f t="shared" si="907"/>
        <v>Avg of 4 NM Projects</v>
      </c>
      <c r="H4456" s="15">
        <f t="shared" si="909"/>
        <v>13</v>
      </c>
      <c r="I4456" s="93">
        <v>60.930000000000007</v>
      </c>
      <c r="J4456">
        <f t="shared" si="897"/>
        <v>0.3423033707865169</v>
      </c>
      <c r="K4456" s="4">
        <v>58.69</v>
      </c>
      <c r="L4456" s="4">
        <v>45.55</v>
      </c>
      <c r="M4456" s="16">
        <f t="shared" si="898"/>
        <v>2.7753614999999998</v>
      </c>
      <c r="N4456">
        <f t="shared" si="899"/>
        <v>0</v>
      </c>
      <c r="O4456">
        <f t="shared" si="900"/>
        <v>0</v>
      </c>
      <c r="P4456" s="63">
        <f t="shared" si="901"/>
        <v>0</v>
      </c>
    </row>
    <row r="4457" spans="1:16" x14ac:dyDescent="0.3">
      <c r="A4457">
        <f t="shared" si="902"/>
        <v>2019</v>
      </c>
      <c r="B4457">
        <f t="shared" si="903"/>
        <v>3</v>
      </c>
      <c r="C4457">
        <f t="shared" si="904"/>
        <v>5</v>
      </c>
      <c r="D4457">
        <f t="shared" si="905"/>
        <v>5</v>
      </c>
      <c r="E4457" t="str">
        <f t="shared" si="906"/>
        <v>ON</v>
      </c>
      <c r="F4457" s="13">
        <f t="shared" si="908"/>
        <v>43529</v>
      </c>
      <c r="G4457" s="14" t="str">
        <f t="shared" si="907"/>
        <v>Avg of 4 NM Projects</v>
      </c>
      <c r="H4457" s="15">
        <f t="shared" si="909"/>
        <v>14</v>
      </c>
      <c r="I4457" s="93">
        <v>57.725000000000001</v>
      </c>
      <c r="J4457">
        <f t="shared" si="897"/>
        <v>0.32429775280898876</v>
      </c>
      <c r="K4457" s="4">
        <v>56.75</v>
      </c>
      <c r="L4457" s="4">
        <v>43.21</v>
      </c>
      <c r="M4457" s="16">
        <f t="shared" si="898"/>
        <v>2.4942972500000002</v>
      </c>
      <c r="N4457">
        <f t="shared" si="899"/>
        <v>0</v>
      </c>
      <c r="O4457">
        <f t="shared" si="900"/>
        <v>0</v>
      </c>
      <c r="P4457" s="63">
        <f t="shared" si="901"/>
        <v>0</v>
      </c>
    </row>
    <row r="4458" spans="1:16" x14ac:dyDescent="0.3">
      <c r="A4458">
        <f t="shared" si="902"/>
        <v>2019</v>
      </c>
      <c r="B4458">
        <f t="shared" si="903"/>
        <v>3</v>
      </c>
      <c r="C4458">
        <f t="shared" si="904"/>
        <v>5</v>
      </c>
      <c r="D4458">
        <f t="shared" si="905"/>
        <v>5</v>
      </c>
      <c r="E4458" t="str">
        <f t="shared" si="906"/>
        <v>ON</v>
      </c>
      <c r="F4458" s="13">
        <f t="shared" si="908"/>
        <v>43529</v>
      </c>
      <c r="G4458" s="14" t="str">
        <f t="shared" si="907"/>
        <v>Avg of 4 NM Projects</v>
      </c>
      <c r="H4458" s="15">
        <f t="shared" si="909"/>
        <v>15</v>
      </c>
      <c r="I4458" s="93">
        <v>41.984999999999999</v>
      </c>
      <c r="J4458">
        <f t="shared" si="897"/>
        <v>0.23587078651685392</v>
      </c>
      <c r="K4458" s="4">
        <v>56.42</v>
      </c>
      <c r="L4458" s="4">
        <v>42.37</v>
      </c>
      <c r="M4458" s="16">
        <f t="shared" si="898"/>
        <v>1.7789044499999997</v>
      </c>
      <c r="N4458">
        <f t="shared" si="899"/>
        <v>0</v>
      </c>
      <c r="O4458">
        <f t="shared" si="900"/>
        <v>0</v>
      </c>
      <c r="P4458" s="63">
        <f t="shared" si="901"/>
        <v>0</v>
      </c>
    </row>
    <row r="4459" spans="1:16" x14ac:dyDescent="0.3">
      <c r="A4459">
        <f t="shared" si="902"/>
        <v>2019</v>
      </c>
      <c r="B4459">
        <f t="shared" si="903"/>
        <v>3</v>
      </c>
      <c r="C4459">
        <f t="shared" si="904"/>
        <v>5</v>
      </c>
      <c r="D4459">
        <f t="shared" si="905"/>
        <v>5</v>
      </c>
      <c r="E4459" t="str">
        <f t="shared" si="906"/>
        <v>ON</v>
      </c>
      <c r="F4459" s="13">
        <f t="shared" si="908"/>
        <v>43529</v>
      </c>
      <c r="G4459" s="14" t="str">
        <f t="shared" si="907"/>
        <v>Avg of 4 NM Projects</v>
      </c>
      <c r="H4459" s="15">
        <f t="shared" si="909"/>
        <v>16</v>
      </c>
      <c r="I4459" s="93">
        <v>26.880000000000003</v>
      </c>
      <c r="J4459">
        <f t="shared" si="897"/>
        <v>0.15101123595505619</v>
      </c>
      <c r="K4459" s="4">
        <v>57.47</v>
      </c>
      <c r="L4459" s="4">
        <v>47.57</v>
      </c>
      <c r="M4459" s="16">
        <f t="shared" si="898"/>
        <v>1.2786816000000001</v>
      </c>
      <c r="N4459">
        <f t="shared" si="899"/>
        <v>0</v>
      </c>
      <c r="O4459">
        <f t="shared" si="900"/>
        <v>0</v>
      </c>
      <c r="P4459" s="63">
        <f t="shared" si="901"/>
        <v>0</v>
      </c>
    </row>
    <row r="4460" spans="1:16" x14ac:dyDescent="0.3">
      <c r="A4460">
        <f t="shared" si="902"/>
        <v>2019</v>
      </c>
      <c r="B4460">
        <f t="shared" si="903"/>
        <v>3</v>
      </c>
      <c r="C4460">
        <f t="shared" si="904"/>
        <v>5</v>
      </c>
      <c r="D4460">
        <f t="shared" si="905"/>
        <v>5</v>
      </c>
      <c r="E4460" t="str">
        <f t="shared" si="906"/>
        <v>ON</v>
      </c>
      <c r="F4460" s="13">
        <f t="shared" si="908"/>
        <v>43529</v>
      </c>
      <c r="G4460" s="14" t="str">
        <f t="shared" si="907"/>
        <v>Avg of 4 NM Projects</v>
      </c>
      <c r="H4460" s="15">
        <f t="shared" si="909"/>
        <v>17</v>
      </c>
      <c r="I4460" s="93">
        <v>10.759999999999998</v>
      </c>
      <c r="J4460">
        <f t="shared" si="897"/>
        <v>6.0449438202247179E-2</v>
      </c>
      <c r="K4460" s="4">
        <v>63.01</v>
      </c>
      <c r="L4460" s="4">
        <v>59.9</v>
      </c>
      <c r="M4460" s="16">
        <f t="shared" si="898"/>
        <v>0.64452399999999987</v>
      </c>
      <c r="N4460">
        <f t="shared" si="899"/>
        <v>0</v>
      </c>
      <c r="O4460">
        <f t="shared" si="900"/>
        <v>0</v>
      </c>
      <c r="P4460" s="63">
        <f t="shared" si="901"/>
        <v>0</v>
      </c>
    </row>
    <row r="4461" spans="1:16" x14ac:dyDescent="0.3">
      <c r="A4461">
        <f t="shared" si="902"/>
        <v>2019</v>
      </c>
      <c r="B4461">
        <f t="shared" si="903"/>
        <v>3</v>
      </c>
      <c r="C4461">
        <f t="shared" si="904"/>
        <v>5</v>
      </c>
      <c r="D4461">
        <f t="shared" si="905"/>
        <v>5</v>
      </c>
      <c r="E4461" t="str">
        <f t="shared" si="906"/>
        <v>ON</v>
      </c>
      <c r="F4461" s="13">
        <f t="shared" si="908"/>
        <v>43529</v>
      </c>
      <c r="G4461" s="14" t="str">
        <f t="shared" si="907"/>
        <v>Avg of 4 NM Projects</v>
      </c>
      <c r="H4461" s="15">
        <f t="shared" si="909"/>
        <v>18</v>
      </c>
      <c r="I4461" s="93">
        <v>0.64</v>
      </c>
      <c r="J4461">
        <f t="shared" si="897"/>
        <v>3.5955056179775282E-3</v>
      </c>
      <c r="K4461" s="4">
        <v>90.49</v>
      </c>
      <c r="L4461" s="4">
        <v>72.349999999999994</v>
      </c>
      <c r="M4461" s="16">
        <f t="shared" si="898"/>
        <v>4.6303999999999998E-2</v>
      </c>
      <c r="N4461">
        <f t="shared" si="899"/>
        <v>0</v>
      </c>
      <c r="O4461">
        <f t="shared" si="900"/>
        <v>0</v>
      </c>
      <c r="P4461" s="63">
        <f t="shared" si="901"/>
        <v>0</v>
      </c>
    </row>
    <row r="4462" spans="1:16" x14ac:dyDescent="0.3">
      <c r="A4462">
        <f t="shared" si="902"/>
        <v>2019</v>
      </c>
      <c r="B4462">
        <f t="shared" si="903"/>
        <v>3</v>
      </c>
      <c r="C4462">
        <f t="shared" si="904"/>
        <v>5</v>
      </c>
      <c r="D4462">
        <f t="shared" si="905"/>
        <v>5</v>
      </c>
      <c r="E4462" t="str">
        <f t="shared" si="906"/>
        <v>ON</v>
      </c>
      <c r="F4462" s="13">
        <f t="shared" si="908"/>
        <v>43529</v>
      </c>
      <c r="G4462" s="14" t="str">
        <f t="shared" si="907"/>
        <v>Avg of 4 NM Projects</v>
      </c>
      <c r="H4462" s="15">
        <f t="shared" si="909"/>
        <v>19</v>
      </c>
      <c r="I4462" s="93">
        <v>-0.26</v>
      </c>
      <c r="J4462">
        <f t="shared" si="897"/>
        <v>-1.4606741573033708E-3</v>
      </c>
      <c r="K4462" s="4">
        <v>92.71</v>
      </c>
      <c r="L4462" s="4">
        <v>87.34</v>
      </c>
      <c r="M4462" s="16">
        <f t="shared" si="898"/>
        <v>-2.27084E-2</v>
      </c>
      <c r="N4462">
        <f t="shared" si="899"/>
        <v>0</v>
      </c>
      <c r="O4462">
        <f t="shared" si="900"/>
        <v>0</v>
      </c>
      <c r="P4462" s="63">
        <f t="shared" si="901"/>
        <v>0</v>
      </c>
    </row>
    <row r="4463" spans="1:16" x14ac:dyDescent="0.3">
      <c r="A4463">
        <f t="shared" si="902"/>
        <v>2019</v>
      </c>
      <c r="B4463">
        <f t="shared" si="903"/>
        <v>3</v>
      </c>
      <c r="C4463">
        <f t="shared" si="904"/>
        <v>5</v>
      </c>
      <c r="D4463">
        <f t="shared" si="905"/>
        <v>5</v>
      </c>
      <c r="E4463" t="str">
        <f t="shared" si="906"/>
        <v>ON</v>
      </c>
      <c r="F4463" s="13">
        <f t="shared" si="908"/>
        <v>43529</v>
      </c>
      <c r="G4463" s="14" t="str">
        <f t="shared" si="907"/>
        <v>Avg of 4 NM Projects</v>
      </c>
      <c r="H4463" s="15">
        <f t="shared" si="909"/>
        <v>20</v>
      </c>
      <c r="I4463" s="93">
        <v>-0.26</v>
      </c>
      <c r="J4463">
        <f t="shared" si="897"/>
        <v>-1.4606741573033708E-3</v>
      </c>
      <c r="K4463" s="4">
        <v>93.43</v>
      </c>
      <c r="L4463" s="4">
        <v>96.72</v>
      </c>
      <c r="M4463" s="16">
        <f t="shared" si="898"/>
        <v>-2.5147200000000001E-2</v>
      </c>
      <c r="N4463">
        <f t="shared" si="899"/>
        <v>0</v>
      </c>
      <c r="O4463">
        <f t="shared" si="900"/>
        <v>0</v>
      </c>
      <c r="P4463" s="63">
        <f t="shared" si="901"/>
        <v>0</v>
      </c>
    </row>
    <row r="4464" spans="1:16" x14ac:dyDescent="0.3">
      <c r="A4464">
        <f t="shared" si="902"/>
        <v>2019</v>
      </c>
      <c r="B4464">
        <f t="shared" si="903"/>
        <v>3</v>
      </c>
      <c r="C4464">
        <f t="shared" si="904"/>
        <v>5</v>
      </c>
      <c r="D4464">
        <f t="shared" si="905"/>
        <v>5</v>
      </c>
      <c r="E4464" t="str">
        <f t="shared" si="906"/>
        <v>ON</v>
      </c>
      <c r="F4464" s="13">
        <f t="shared" si="908"/>
        <v>43529</v>
      </c>
      <c r="G4464" s="14" t="str">
        <f t="shared" si="907"/>
        <v>Avg of 4 NM Projects</v>
      </c>
      <c r="H4464" s="15">
        <f t="shared" si="909"/>
        <v>21</v>
      </c>
      <c r="I4464" s="93">
        <v>-0.13</v>
      </c>
      <c r="J4464">
        <f t="shared" si="897"/>
        <v>-7.3033707865168538E-4</v>
      </c>
      <c r="K4464" s="4">
        <v>74.010000000000005</v>
      </c>
      <c r="L4464" s="4">
        <v>81.63</v>
      </c>
      <c r="M4464" s="16">
        <f t="shared" si="898"/>
        <v>-1.06119E-2</v>
      </c>
      <c r="N4464">
        <f t="shared" si="899"/>
        <v>0</v>
      </c>
      <c r="O4464">
        <f t="shared" si="900"/>
        <v>0</v>
      </c>
      <c r="P4464" s="63">
        <f t="shared" si="901"/>
        <v>0</v>
      </c>
    </row>
    <row r="4465" spans="1:18" x14ac:dyDescent="0.3">
      <c r="A4465">
        <f t="shared" si="902"/>
        <v>2019</v>
      </c>
      <c r="B4465">
        <f t="shared" si="903"/>
        <v>3</v>
      </c>
      <c r="C4465">
        <f t="shared" si="904"/>
        <v>5</v>
      </c>
      <c r="D4465">
        <f t="shared" si="905"/>
        <v>5</v>
      </c>
      <c r="E4465" t="str">
        <f t="shared" si="906"/>
        <v>ON</v>
      </c>
      <c r="F4465" s="13">
        <f t="shared" si="908"/>
        <v>43529</v>
      </c>
      <c r="G4465" s="14" t="str">
        <f t="shared" si="907"/>
        <v>Avg of 4 NM Projects</v>
      </c>
      <c r="H4465" s="15">
        <f t="shared" si="909"/>
        <v>22</v>
      </c>
      <c r="I4465" s="93">
        <v>-0.13</v>
      </c>
      <c r="J4465">
        <f t="shared" si="897"/>
        <v>-7.3033707865168538E-4</v>
      </c>
      <c r="K4465" s="4">
        <v>65.16</v>
      </c>
      <c r="L4465" s="4">
        <v>60.31</v>
      </c>
      <c r="M4465" s="16">
        <f t="shared" si="898"/>
        <v>-7.8403000000000014E-3</v>
      </c>
      <c r="N4465">
        <f t="shared" si="899"/>
        <v>0</v>
      </c>
      <c r="O4465">
        <f t="shared" si="900"/>
        <v>0</v>
      </c>
      <c r="P4465" s="63">
        <f t="shared" si="901"/>
        <v>0</v>
      </c>
    </row>
    <row r="4466" spans="1:18" x14ac:dyDescent="0.3">
      <c r="A4466">
        <f t="shared" si="902"/>
        <v>2019</v>
      </c>
      <c r="B4466">
        <f t="shared" si="903"/>
        <v>3</v>
      </c>
      <c r="C4466">
        <f t="shared" si="904"/>
        <v>5</v>
      </c>
      <c r="D4466">
        <f t="shared" si="905"/>
        <v>5</v>
      </c>
      <c r="E4466" t="str">
        <f t="shared" si="906"/>
        <v>ON</v>
      </c>
      <c r="F4466" s="13">
        <f t="shared" si="908"/>
        <v>43529</v>
      </c>
      <c r="G4466" s="14" t="str">
        <f t="shared" si="907"/>
        <v>Avg of 4 NM Projects</v>
      </c>
      <c r="H4466" s="15">
        <f t="shared" si="909"/>
        <v>23</v>
      </c>
      <c r="I4466" s="93">
        <v>0</v>
      </c>
      <c r="J4466">
        <f t="shared" si="897"/>
        <v>0</v>
      </c>
      <c r="K4466" s="4">
        <v>63.95</v>
      </c>
      <c r="L4466" s="4">
        <v>49.31</v>
      </c>
      <c r="M4466" s="16">
        <f t="shared" si="898"/>
        <v>0</v>
      </c>
      <c r="N4466">
        <f t="shared" si="899"/>
        <v>1</v>
      </c>
      <c r="O4466">
        <f t="shared" si="900"/>
        <v>0</v>
      </c>
      <c r="P4466" s="63">
        <f t="shared" si="901"/>
        <v>0</v>
      </c>
    </row>
    <row r="4467" spans="1:18" x14ac:dyDescent="0.3">
      <c r="A4467">
        <f t="shared" si="902"/>
        <v>2019</v>
      </c>
      <c r="B4467">
        <f t="shared" si="903"/>
        <v>3</v>
      </c>
      <c r="C4467">
        <f t="shared" si="904"/>
        <v>5</v>
      </c>
      <c r="D4467">
        <f t="shared" si="905"/>
        <v>5</v>
      </c>
      <c r="E4467" t="str">
        <f t="shared" si="906"/>
        <v>OFF</v>
      </c>
      <c r="F4467" s="13">
        <f t="shared" si="908"/>
        <v>43529</v>
      </c>
      <c r="G4467" s="14" t="str">
        <f t="shared" si="907"/>
        <v>Avg of 4 NM Projects</v>
      </c>
      <c r="H4467" s="15">
        <f t="shared" si="909"/>
        <v>24</v>
      </c>
      <c r="I4467" s="93">
        <v>-0.26</v>
      </c>
      <c r="J4467">
        <f t="shared" si="897"/>
        <v>-1.4606741573033708E-3</v>
      </c>
      <c r="K4467" s="4">
        <v>64.290000000000006</v>
      </c>
      <c r="L4467" s="4">
        <v>53.16</v>
      </c>
      <c r="M4467" s="16">
        <f t="shared" si="898"/>
        <v>-1.38216E-2</v>
      </c>
      <c r="N4467">
        <f t="shared" si="899"/>
        <v>0</v>
      </c>
      <c r="O4467">
        <f t="shared" si="900"/>
        <v>0</v>
      </c>
      <c r="P4467" s="63">
        <f t="shared" si="901"/>
        <v>0</v>
      </c>
    </row>
    <row r="4468" spans="1:18" x14ac:dyDescent="0.3">
      <c r="A4468">
        <f t="shared" si="902"/>
        <v>2019</v>
      </c>
      <c r="B4468">
        <f t="shared" si="903"/>
        <v>3</v>
      </c>
      <c r="C4468">
        <f t="shared" si="904"/>
        <v>6</v>
      </c>
      <c r="D4468">
        <f t="shared" si="905"/>
        <v>6</v>
      </c>
      <c r="E4468" t="str">
        <f t="shared" si="906"/>
        <v>OFF</v>
      </c>
      <c r="F4468" s="13">
        <f t="shared" si="908"/>
        <v>43530</v>
      </c>
      <c r="G4468" s="14" t="str">
        <f t="shared" si="907"/>
        <v>Avg of 4 NM Projects</v>
      </c>
      <c r="H4468" s="15">
        <f t="shared" si="909"/>
        <v>1</v>
      </c>
      <c r="I4468" s="93">
        <v>-0.26</v>
      </c>
      <c r="J4468">
        <f t="shared" si="897"/>
        <v>-1.4606741573033708E-3</v>
      </c>
      <c r="K4468" s="4">
        <v>54.6</v>
      </c>
      <c r="L4468" s="4">
        <v>71.510000000000005</v>
      </c>
      <c r="M4468" s="16">
        <f t="shared" si="898"/>
        <v>-1.8592600000000001E-2</v>
      </c>
      <c r="N4468">
        <f t="shared" si="899"/>
        <v>0</v>
      </c>
      <c r="O4468">
        <f t="shared" si="900"/>
        <v>0</v>
      </c>
      <c r="P4468" s="63">
        <f t="shared" si="901"/>
        <v>0</v>
      </c>
      <c r="Q4468" s="34"/>
      <c r="R4468" s="34"/>
    </row>
    <row r="4469" spans="1:18" x14ac:dyDescent="0.3">
      <c r="A4469">
        <f t="shared" si="902"/>
        <v>2019</v>
      </c>
      <c r="B4469">
        <f t="shared" si="903"/>
        <v>3</v>
      </c>
      <c r="C4469">
        <f t="shared" si="904"/>
        <v>6</v>
      </c>
      <c r="D4469">
        <f t="shared" si="905"/>
        <v>6</v>
      </c>
      <c r="E4469" t="str">
        <f t="shared" si="906"/>
        <v>OFF</v>
      </c>
      <c r="F4469" s="13">
        <f t="shared" si="908"/>
        <v>43530</v>
      </c>
      <c r="G4469" s="14" t="str">
        <f t="shared" si="907"/>
        <v>Avg of 4 NM Projects</v>
      </c>
      <c r="H4469" s="15">
        <f t="shared" si="909"/>
        <v>2</v>
      </c>
      <c r="I4469" s="93">
        <v>-0.13</v>
      </c>
      <c r="J4469">
        <f t="shared" si="897"/>
        <v>-7.3033707865168538E-4</v>
      </c>
      <c r="K4469" s="4">
        <v>54.56</v>
      </c>
      <c r="L4469" s="4">
        <v>76.13</v>
      </c>
      <c r="M4469" s="16">
        <f t="shared" si="898"/>
        <v>-9.8969000000000001E-3</v>
      </c>
      <c r="N4469">
        <f t="shared" si="899"/>
        <v>0</v>
      </c>
      <c r="O4469">
        <f t="shared" si="900"/>
        <v>0</v>
      </c>
      <c r="P4469" s="63">
        <f t="shared" si="901"/>
        <v>0</v>
      </c>
    </row>
    <row r="4470" spans="1:18" x14ac:dyDescent="0.3">
      <c r="A4470">
        <f t="shared" si="902"/>
        <v>2019</v>
      </c>
      <c r="B4470">
        <f t="shared" si="903"/>
        <v>3</v>
      </c>
      <c r="C4470">
        <f t="shared" si="904"/>
        <v>6</v>
      </c>
      <c r="D4470">
        <f t="shared" si="905"/>
        <v>6</v>
      </c>
      <c r="E4470" t="str">
        <f t="shared" si="906"/>
        <v>OFF</v>
      </c>
      <c r="F4470" s="13">
        <f t="shared" si="908"/>
        <v>43530</v>
      </c>
      <c r="G4470" s="14" t="str">
        <f t="shared" si="907"/>
        <v>Avg of 4 NM Projects</v>
      </c>
      <c r="H4470" s="15">
        <f t="shared" si="909"/>
        <v>3</v>
      </c>
      <c r="I4470" s="93">
        <v>-0.13</v>
      </c>
      <c r="J4470">
        <f t="shared" si="897"/>
        <v>-7.3033707865168538E-4</v>
      </c>
      <c r="K4470" s="4">
        <v>54.26</v>
      </c>
      <c r="L4470" s="4">
        <v>80.09</v>
      </c>
      <c r="M4470" s="16">
        <f t="shared" si="898"/>
        <v>-1.0411700000000001E-2</v>
      </c>
      <c r="N4470">
        <f t="shared" si="899"/>
        <v>0</v>
      </c>
      <c r="O4470">
        <f t="shared" si="900"/>
        <v>0</v>
      </c>
      <c r="P4470" s="63">
        <f t="shared" si="901"/>
        <v>0</v>
      </c>
    </row>
    <row r="4471" spans="1:18" x14ac:dyDescent="0.3">
      <c r="A4471">
        <f t="shared" si="902"/>
        <v>2019</v>
      </c>
      <c r="B4471">
        <f t="shared" si="903"/>
        <v>3</v>
      </c>
      <c r="C4471">
        <f t="shared" si="904"/>
        <v>6</v>
      </c>
      <c r="D4471">
        <f t="shared" si="905"/>
        <v>6</v>
      </c>
      <c r="E4471" t="str">
        <f t="shared" si="906"/>
        <v>OFF</v>
      </c>
      <c r="F4471" s="13">
        <f t="shared" si="908"/>
        <v>43530</v>
      </c>
      <c r="G4471" s="14" t="str">
        <f t="shared" si="907"/>
        <v>Avg of 4 NM Projects</v>
      </c>
      <c r="H4471" s="15">
        <f t="shared" si="909"/>
        <v>4</v>
      </c>
      <c r="I4471" s="93">
        <v>-0.13</v>
      </c>
      <c r="J4471">
        <f t="shared" si="897"/>
        <v>-7.3033707865168538E-4</v>
      </c>
      <c r="K4471" s="4">
        <v>57.29</v>
      </c>
      <c r="L4471" s="4">
        <v>83.62</v>
      </c>
      <c r="M4471" s="16">
        <f t="shared" si="898"/>
        <v>-1.0870600000000001E-2</v>
      </c>
      <c r="N4471">
        <f t="shared" si="899"/>
        <v>0</v>
      </c>
      <c r="O4471">
        <f t="shared" si="900"/>
        <v>0</v>
      </c>
      <c r="P4471" s="63">
        <f t="shared" si="901"/>
        <v>0</v>
      </c>
    </row>
    <row r="4472" spans="1:18" x14ac:dyDescent="0.3">
      <c r="A4472">
        <f t="shared" si="902"/>
        <v>2019</v>
      </c>
      <c r="B4472">
        <f t="shared" si="903"/>
        <v>3</v>
      </c>
      <c r="C4472">
        <f t="shared" si="904"/>
        <v>6</v>
      </c>
      <c r="D4472">
        <f t="shared" si="905"/>
        <v>6</v>
      </c>
      <c r="E4472" t="str">
        <f t="shared" si="906"/>
        <v>OFF</v>
      </c>
      <c r="F4472" s="13">
        <f t="shared" si="908"/>
        <v>43530</v>
      </c>
      <c r="G4472" s="14" t="str">
        <f t="shared" si="907"/>
        <v>Avg of 4 NM Projects</v>
      </c>
      <c r="H4472" s="15">
        <f t="shared" si="909"/>
        <v>5</v>
      </c>
      <c r="I4472" s="93">
        <v>-0.13</v>
      </c>
      <c r="J4472">
        <f t="shared" si="897"/>
        <v>-7.3033707865168538E-4</v>
      </c>
      <c r="K4472" s="4">
        <v>58.76</v>
      </c>
      <c r="L4472" s="4">
        <v>89.41</v>
      </c>
      <c r="M4472" s="16">
        <f t="shared" si="898"/>
        <v>-1.16233E-2</v>
      </c>
      <c r="N4472">
        <f t="shared" si="899"/>
        <v>0</v>
      </c>
      <c r="O4472">
        <f t="shared" si="900"/>
        <v>0</v>
      </c>
      <c r="P4472" s="63">
        <f t="shared" si="901"/>
        <v>0</v>
      </c>
    </row>
    <row r="4473" spans="1:18" x14ac:dyDescent="0.3">
      <c r="A4473">
        <f t="shared" si="902"/>
        <v>2019</v>
      </c>
      <c r="B4473">
        <f t="shared" si="903"/>
        <v>3</v>
      </c>
      <c r="C4473">
        <f t="shared" si="904"/>
        <v>6</v>
      </c>
      <c r="D4473">
        <f t="shared" si="905"/>
        <v>6</v>
      </c>
      <c r="E4473" t="str">
        <f t="shared" si="906"/>
        <v>OFF</v>
      </c>
      <c r="F4473" s="13">
        <f t="shared" si="908"/>
        <v>43530</v>
      </c>
      <c r="G4473" s="14" t="str">
        <f t="shared" si="907"/>
        <v>Avg of 4 NM Projects</v>
      </c>
      <c r="H4473" s="15">
        <f t="shared" si="909"/>
        <v>6</v>
      </c>
      <c r="I4473" s="93">
        <v>-0.26</v>
      </c>
      <c r="J4473">
        <f t="shared" si="897"/>
        <v>-1.4606741573033708E-3</v>
      </c>
      <c r="K4473" s="4">
        <v>62.15</v>
      </c>
      <c r="L4473" s="4">
        <v>110.86</v>
      </c>
      <c r="M4473" s="16">
        <f t="shared" si="898"/>
        <v>-2.8823600000000001E-2</v>
      </c>
      <c r="N4473">
        <f t="shared" si="899"/>
        <v>0</v>
      </c>
      <c r="O4473">
        <f t="shared" si="900"/>
        <v>0</v>
      </c>
      <c r="P4473" s="63">
        <f t="shared" si="901"/>
        <v>0</v>
      </c>
    </row>
    <row r="4474" spans="1:18" x14ac:dyDescent="0.3">
      <c r="A4474">
        <f t="shared" si="902"/>
        <v>2019</v>
      </c>
      <c r="B4474">
        <f t="shared" si="903"/>
        <v>3</v>
      </c>
      <c r="C4474">
        <f t="shared" si="904"/>
        <v>6</v>
      </c>
      <c r="D4474">
        <f t="shared" si="905"/>
        <v>6</v>
      </c>
      <c r="E4474" t="str">
        <f t="shared" si="906"/>
        <v>OFF</v>
      </c>
      <c r="F4474" s="13">
        <f t="shared" si="908"/>
        <v>43530</v>
      </c>
      <c r="G4474" s="14" t="str">
        <f t="shared" si="907"/>
        <v>Avg of 4 NM Projects</v>
      </c>
      <c r="H4474" s="15">
        <f t="shared" si="909"/>
        <v>7</v>
      </c>
      <c r="I4474" s="93">
        <v>0</v>
      </c>
      <c r="J4474">
        <f t="shared" si="897"/>
        <v>0</v>
      </c>
      <c r="K4474" s="4">
        <v>86.33</v>
      </c>
      <c r="L4474" s="4">
        <v>121.94</v>
      </c>
      <c r="M4474" s="16">
        <f t="shared" si="898"/>
        <v>0</v>
      </c>
      <c r="N4474">
        <f t="shared" si="899"/>
        <v>1</v>
      </c>
      <c r="O4474">
        <f t="shared" si="900"/>
        <v>0</v>
      </c>
      <c r="P4474" s="63">
        <f t="shared" si="901"/>
        <v>0</v>
      </c>
    </row>
    <row r="4475" spans="1:18" x14ac:dyDescent="0.3">
      <c r="A4475">
        <f t="shared" si="902"/>
        <v>2019</v>
      </c>
      <c r="B4475">
        <f t="shared" si="903"/>
        <v>3</v>
      </c>
      <c r="C4475">
        <f t="shared" si="904"/>
        <v>6</v>
      </c>
      <c r="D4475">
        <f t="shared" si="905"/>
        <v>6</v>
      </c>
      <c r="E4475" t="str">
        <f t="shared" si="906"/>
        <v>ON</v>
      </c>
      <c r="F4475" s="13">
        <f t="shared" si="908"/>
        <v>43530</v>
      </c>
      <c r="G4475" s="14" t="str">
        <f t="shared" si="907"/>
        <v>Avg of 4 NM Projects</v>
      </c>
      <c r="H4475" s="15">
        <f t="shared" si="909"/>
        <v>8</v>
      </c>
      <c r="I4475" s="93">
        <v>7.9349999999999987</v>
      </c>
      <c r="J4475">
        <f t="shared" si="897"/>
        <v>4.4578651685393253E-2</v>
      </c>
      <c r="K4475" s="4">
        <v>77.55</v>
      </c>
      <c r="L4475" s="4">
        <v>66.319999999999993</v>
      </c>
      <c r="M4475" s="16">
        <f t="shared" si="898"/>
        <v>0.52624919999999986</v>
      </c>
      <c r="N4475">
        <f t="shared" si="899"/>
        <v>0</v>
      </c>
      <c r="O4475">
        <f t="shared" si="900"/>
        <v>0</v>
      </c>
      <c r="P4475" s="63">
        <f t="shared" si="901"/>
        <v>0</v>
      </c>
    </row>
    <row r="4476" spans="1:18" x14ac:dyDescent="0.3">
      <c r="A4476">
        <f t="shared" si="902"/>
        <v>2019</v>
      </c>
      <c r="B4476">
        <f t="shared" si="903"/>
        <v>3</v>
      </c>
      <c r="C4476">
        <f t="shared" si="904"/>
        <v>6</v>
      </c>
      <c r="D4476">
        <f t="shared" si="905"/>
        <v>6</v>
      </c>
      <c r="E4476" t="str">
        <f t="shared" si="906"/>
        <v>ON</v>
      </c>
      <c r="F4476" s="13">
        <f t="shared" si="908"/>
        <v>43530</v>
      </c>
      <c r="G4476" s="14" t="str">
        <f t="shared" si="907"/>
        <v>Avg of 4 NM Projects</v>
      </c>
      <c r="H4476" s="15">
        <f t="shared" si="909"/>
        <v>9</v>
      </c>
      <c r="I4476" s="93">
        <v>31.869999999999997</v>
      </c>
      <c r="J4476">
        <f t="shared" si="897"/>
        <v>0.17904494382022471</v>
      </c>
      <c r="K4476" s="4">
        <v>70.78</v>
      </c>
      <c r="L4476" s="4">
        <v>50.15</v>
      </c>
      <c r="M4476" s="16">
        <f t="shared" si="898"/>
        <v>1.5982804999999998</v>
      </c>
      <c r="N4476">
        <f t="shared" si="899"/>
        <v>0</v>
      </c>
      <c r="O4476">
        <f t="shared" si="900"/>
        <v>0</v>
      </c>
      <c r="P4476" s="63">
        <f t="shared" si="901"/>
        <v>0</v>
      </c>
    </row>
    <row r="4477" spans="1:18" x14ac:dyDescent="0.3">
      <c r="A4477">
        <f t="shared" si="902"/>
        <v>2019</v>
      </c>
      <c r="B4477">
        <f t="shared" si="903"/>
        <v>3</v>
      </c>
      <c r="C4477">
        <f t="shared" si="904"/>
        <v>6</v>
      </c>
      <c r="D4477">
        <f t="shared" si="905"/>
        <v>6</v>
      </c>
      <c r="E4477" t="str">
        <f t="shared" si="906"/>
        <v>ON</v>
      </c>
      <c r="F4477" s="13">
        <f t="shared" si="908"/>
        <v>43530</v>
      </c>
      <c r="G4477" s="14" t="str">
        <f t="shared" si="907"/>
        <v>Avg of 4 NM Projects</v>
      </c>
      <c r="H4477" s="15">
        <f t="shared" si="909"/>
        <v>10</v>
      </c>
      <c r="I4477" s="93">
        <v>79.359999999999985</v>
      </c>
      <c r="J4477">
        <f t="shared" si="897"/>
        <v>0.44584269662921339</v>
      </c>
      <c r="K4477" s="4">
        <v>64.709999999999994</v>
      </c>
      <c r="L4477" s="4">
        <v>47.79</v>
      </c>
      <c r="M4477" s="16">
        <f t="shared" si="898"/>
        <v>3.7926143999999988</v>
      </c>
      <c r="N4477">
        <f t="shared" si="899"/>
        <v>0</v>
      </c>
      <c r="O4477">
        <f t="shared" si="900"/>
        <v>0</v>
      </c>
      <c r="P4477" s="63">
        <f t="shared" si="901"/>
        <v>0</v>
      </c>
    </row>
    <row r="4478" spans="1:18" x14ac:dyDescent="0.3">
      <c r="A4478">
        <f t="shared" si="902"/>
        <v>2019</v>
      </c>
      <c r="B4478">
        <f t="shared" si="903"/>
        <v>3</v>
      </c>
      <c r="C4478">
        <f t="shared" si="904"/>
        <v>6</v>
      </c>
      <c r="D4478">
        <f t="shared" si="905"/>
        <v>6</v>
      </c>
      <c r="E4478" t="str">
        <f t="shared" si="906"/>
        <v>ON</v>
      </c>
      <c r="F4478" s="13">
        <f t="shared" si="908"/>
        <v>43530</v>
      </c>
      <c r="G4478" s="14" t="str">
        <f t="shared" si="907"/>
        <v>Avg of 4 NM Projects</v>
      </c>
      <c r="H4478" s="15">
        <f t="shared" si="909"/>
        <v>11</v>
      </c>
      <c r="I4478" s="93">
        <v>86.144999999999996</v>
      </c>
      <c r="J4478">
        <f t="shared" si="897"/>
        <v>0.48396067415730337</v>
      </c>
      <c r="K4478" s="4">
        <v>66.680000000000007</v>
      </c>
      <c r="L4478" s="4">
        <v>48.55</v>
      </c>
      <c r="M4478" s="16">
        <f t="shared" si="898"/>
        <v>4.1823397499999988</v>
      </c>
      <c r="N4478">
        <f t="shared" si="899"/>
        <v>0</v>
      </c>
      <c r="O4478">
        <f t="shared" si="900"/>
        <v>0</v>
      </c>
      <c r="P4478" s="63">
        <f t="shared" si="901"/>
        <v>0</v>
      </c>
    </row>
    <row r="4479" spans="1:18" x14ac:dyDescent="0.3">
      <c r="A4479">
        <f t="shared" si="902"/>
        <v>2019</v>
      </c>
      <c r="B4479">
        <f t="shared" si="903"/>
        <v>3</v>
      </c>
      <c r="C4479">
        <f t="shared" si="904"/>
        <v>6</v>
      </c>
      <c r="D4479">
        <f t="shared" si="905"/>
        <v>6</v>
      </c>
      <c r="E4479" t="str">
        <f t="shared" si="906"/>
        <v>ON</v>
      </c>
      <c r="F4479" s="13">
        <f t="shared" si="908"/>
        <v>43530</v>
      </c>
      <c r="G4479" s="14" t="str">
        <f t="shared" si="907"/>
        <v>Avg of 4 NM Projects</v>
      </c>
      <c r="H4479" s="15">
        <f t="shared" si="909"/>
        <v>12</v>
      </c>
      <c r="I4479" s="93">
        <v>94.725000000000009</v>
      </c>
      <c r="J4479">
        <f t="shared" si="897"/>
        <v>0.53216292134831467</v>
      </c>
      <c r="K4479" s="4">
        <v>62.93</v>
      </c>
      <c r="L4479" s="4">
        <v>52.24</v>
      </c>
      <c r="M4479" s="16">
        <f t="shared" si="898"/>
        <v>4.9484339999999998</v>
      </c>
      <c r="N4479">
        <f t="shared" si="899"/>
        <v>0</v>
      </c>
      <c r="O4479">
        <f t="shared" si="900"/>
        <v>1</v>
      </c>
      <c r="P4479" s="63">
        <f t="shared" si="901"/>
        <v>0</v>
      </c>
    </row>
    <row r="4480" spans="1:18" x14ac:dyDescent="0.3">
      <c r="A4480">
        <f t="shared" si="902"/>
        <v>2019</v>
      </c>
      <c r="B4480">
        <f t="shared" si="903"/>
        <v>3</v>
      </c>
      <c r="C4480">
        <f t="shared" si="904"/>
        <v>6</v>
      </c>
      <c r="D4480">
        <f t="shared" si="905"/>
        <v>6</v>
      </c>
      <c r="E4480" t="str">
        <f t="shared" si="906"/>
        <v>ON</v>
      </c>
      <c r="F4480" s="13">
        <f t="shared" si="908"/>
        <v>43530</v>
      </c>
      <c r="G4480" s="14" t="str">
        <f t="shared" si="907"/>
        <v>Avg of 4 NM Projects</v>
      </c>
      <c r="H4480" s="15">
        <f t="shared" si="909"/>
        <v>13</v>
      </c>
      <c r="I4480" s="93">
        <v>110.20500000000001</v>
      </c>
      <c r="J4480">
        <f t="shared" si="897"/>
        <v>0.61912921348314609</v>
      </c>
      <c r="K4480" s="4">
        <v>61.03</v>
      </c>
      <c r="L4480" s="4">
        <v>51.1</v>
      </c>
      <c r="M4480" s="16">
        <f t="shared" si="898"/>
        <v>5.6314755000000005</v>
      </c>
      <c r="N4480">
        <f t="shared" si="899"/>
        <v>0</v>
      </c>
      <c r="O4480">
        <f t="shared" si="900"/>
        <v>1</v>
      </c>
      <c r="P4480" s="63">
        <f t="shared" si="901"/>
        <v>0</v>
      </c>
    </row>
    <row r="4481" spans="1:18" x14ac:dyDescent="0.3">
      <c r="A4481">
        <f t="shared" si="902"/>
        <v>2019</v>
      </c>
      <c r="B4481">
        <f t="shared" si="903"/>
        <v>3</v>
      </c>
      <c r="C4481">
        <f t="shared" si="904"/>
        <v>6</v>
      </c>
      <c r="D4481">
        <f t="shared" si="905"/>
        <v>6</v>
      </c>
      <c r="E4481" t="str">
        <f t="shared" si="906"/>
        <v>ON</v>
      </c>
      <c r="F4481" s="13">
        <f t="shared" si="908"/>
        <v>43530</v>
      </c>
      <c r="G4481" s="14" t="str">
        <f t="shared" si="907"/>
        <v>Avg of 4 NM Projects</v>
      </c>
      <c r="H4481" s="15">
        <f t="shared" si="909"/>
        <v>14</v>
      </c>
      <c r="I4481" s="93">
        <v>108.41999999999999</v>
      </c>
      <c r="J4481">
        <f t="shared" si="897"/>
        <v>0.6091011235955055</v>
      </c>
      <c r="K4481" s="4">
        <v>60.23</v>
      </c>
      <c r="L4481" s="4">
        <v>51.26</v>
      </c>
      <c r="M4481" s="16">
        <f t="shared" si="898"/>
        <v>5.557609199999999</v>
      </c>
      <c r="N4481">
        <f t="shared" si="899"/>
        <v>0</v>
      </c>
      <c r="O4481">
        <f t="shared" si="900"/>
        <v>1</v>
      </c>
      <c r="P4481" s="63">
        <f t="shared" si="901"/>
        <v>0</v>
      </c>
    </row>
    <row r="4482" spans="1:18" x14ac:dyDescent="0.3">
      <c r="A4482">
        <f t="shared" si="902"/>
        <v>2019</v>
      </c>
      <c r="B4482">
        <f t="shared" si="903"/>
        <v>3</v>
      </c>
      <c r="C4482">
        <f t="shared" si="904"/>
        <v>6</v>
      </c>
      <c r="D4482">
        <f t="shared" si="905"/>
        <v>6</v>
      </c>
      <c r="E4482" t="str">
        <f t="shared" si="906"/>
        <v>ON</v>
      </c>
      <c r="F4482" s="13">
        <f t="shared" si="908"/>
        <v>43530</v>
      </c>
      <c r="G4482" s="14" t="str">
        <f t="shared" si="907"/>
        <v>Avg of 4 NM Projects</v>
      </c>
      <c r="H4482" s="15">
        <f t="shared" si="909"/>
        <v>15</v>
      </c>
      <c r="I4482" s="93">
        <v>97.28</v>
      </c>
      <c r="J4482">
        <f t="shared" si="897"/>
        <v>0.54651685393258431</v>
      </c>
      <c r="K4482" s="4">
        <v>59.6</v>
      </c>
      <c r="L4482" s="4">
        <v>49.58</v>
      </c>
      <c r="M4482" s="16">
        <f t="shared" si="898"/>
        <v>4.8231424000000001</v>
      </c>
      <c r="N4482">
        <f t="shared" si="899"/>
        <v>0</v>
      </c>
      <c r="O4482">
        <f t="shared" si="900"/>
        <v>1</v>
      </c>
      <c r="P4482" s="63">
        <f t="shared" si="901"/>
        <v>0</v>
      </c>
    </row>
    <row r="4483" spans="1:18" x14ac:dyDescent="0.3">
      <c r="A4483">
        <f t="shared" si="902"/>
        <v>2019</v>
      </c>
      <c r="B4483">
        <f t="shared" si="903"/>
        <v>3</v>
      </c>
      <c r="C4483">
        <f t="shared" si="904"/>
        <v>6</v>
      </c>
      <c r="D4483">
        <f t="shared" si="905"/>
        <v>6</v>
      </c>
      <c r="E4483" t="str">
        <f t="shared" si="906"/>
        <v>ON</v>
      </c>
      <c r="F4483" s="13">
        <f t="shared" si="908"/>
        <v>43530</v>
      </c>
      <c r="G4483" s="14" t="str">
        <f t="shared" si="907"/>
        <v>Avg of 4 NM Projects</v>
      </c>
      <c r="H4483" s="15">
        <f t="shared" si="909"/>
        <v>16</v>
      </c>
      <c r="I4483" s="93">
        <v>72.185000000000002</v>
      </c>
      <c r="J4483">
        <f t="shared" si="897"/>
        <v>0.40553370786516857</v>
      </c>
      <c r="K4483" s="4">
        <v>60.14</v>
      </c>
      <c r="L4483" s="4">
        <v>52.92</v>
      </c>
      <c r="M4483" s="16">
        <f t="shared" si="898"/>
        <v>3.8200302000000002</v>
      </c>
      <c r="N4483">
        <f t="shared" si="899"/>
        <v>0</v>
      </c>
      <c r="O4483">
        <f t="shared" si="900"/>
        <v>0</v>
      </c>
      <c r="P4483" s="63">
        <f t="shared" si="901"/>
        <v>0</v>
      </c>
    </row>
    <row r="4484" spans="1:18" x14ac:dyDescent="0.3">
      <c r="A4484">
        <f t="shared" si="902"/>
        <v>2019</v>
      </c>
      <c r="B4484">
        <f t="shared" si="903"/>
        <v>3</v>
      </c>
      <c r="C4484">
        <f t="shared" si="904"/>
        <v>6</v>
      </c>
      <c r="D4484">
        <f t="shared" si="905"/>
        <v>6</v>
      </c>
      <c r="E4484" t="str">
        <f t="shared" si="906"/>
        <v>ON</v>
      </c>
      <c r="F4484" s="13">
        <f t="shared" si="908"/>
        <v>43530</v>
      </c>
      <c r="G4484" s="14" t="str">
        <f t="shared" si="907"/>
        <v>Avg of 4 NM Projects</v>
      </c>
      <c r="H4484" s="15">
        <f t="shared" si="909"/>
        <v>17</v>
      </c>
      <c r="I4484" s="93">
        <v>30.975000000000001</v>
      </c>
      <c r="J4484">
        <f t="shared" ref="J4484:J4547" si="910">+I4484/$I$1</f>
        <v>0.17401685393258429</v>
      </c>
      <c r="K4484" s="4">
        <v>64.02</v>
      </c>
      <c r="L4484" s="4">
        <v>56.41</v>
      </c>
      <c r="M4484" s="16">
        <f t="shared" ref="M4484:M4547" si="911">+L4484*I4484/1000</f>
        <v>1.7472997499999998</v>
      </c>
      <c r="N4484">
        <f t="shared" ref="N4484:N4547" si="912">+IF(I4484=0,1,0)</f>
        <v>0</v>
      </c>
      <c r="O4484">
        <f t="shared" ref="O4484:O4547" si="913">+IF(I4484&gt;=0.5*$I$1,1,0)</f>
        <v>0</v>
      </c>
      <c r="P4484" s="63">
        <f t="shared" ref="P4484:P4547" si="914">+IF(I4484&gt;MAX(I$3652:I$5859),1,0)</f>
        <v>0</v>
      </c>
    </row>
    <row r="4485" spans="1:18" x14ac:dyDescent="0.3">
      <c r="A4485">
        <f t="shared" ref="A4485:A4548" si="915">YEAR(F4485)</f>
        <v>2019</v>
      </c>
      <c r="B4485">
        <f t="shared" ref="B4485:B4548" si="916">+MONTH(F4485)</f>
        <v>3</v>
      </c>
      <c r="C4485">
        <f t="shared" ref="C4485:C4548" si="917">+DAY(F4485)</f>
        <v>6</v>
      </c>
      <c r="D4485">
        <f t="shared" ref="D4485:D4548" si="918">WEEKDAY(C4485)</f>
        <v>6</v>
      </c>
      <c r="E4485" t="str">
        <f t="shared" ref="E4485:E4548" si="919">IF(OR(D4485=1,D4485=7,H4485=1,H4485=2,H4485=3,H4485=4,H4485=5,H4485=6,H4485=7,H4485=24),"OFF","ON")</f>
        <v>ON</v>
      </c>
      <c r="F4485" s="13">
        <f t="shared" si="908"/>
        <v>43530</v>
      </c>
      <c r="G4485" s="14" t="str">
        <f t="shared" si="907"/>
        <v>Avg of 4 NM Projects</v>
      </c>
      <c r="H4485" s="15">
        <f t="shared" si="909"/>
        <v>18</v>
      </c>
      <c r="I4485" s="93">
        <v>2.6899999999999995</v>
      </c>
      <c r="J4485">
        <f t="shared" si="910"/>
        <v>1.5112359550561795E-2</v>
      </c>
      <c r="K4485" s="4">
        <v>76.13</v>
      </c>
      <c r="L4485" s="4">
        <v>58.66</v>
      </c>
      <c r="M4485" s="16">
        <f t="shared" si="911"/>
        <v>0.15779539999999997</v>
      </c>
      <c r="N4485">
        <f t="shared" si="912"/>
        <v>0</v>
      </c>
      <c r="O4485">
        <f t="shared" si="913"/>
        <v>0</v>
      </c>
      <c r="P4485" s="63">
        <f t="shared" si="914"/>
        <v>0</v>
      </c>
    </row>
    <row r="4486" spans="1:18" x14ac:dyDescent="0.3">
      <c r="A4486">
        <f t="shared" si="915"/>
        <v>2019</v>
      </c>
      <c r="B4486">
        <f t="shared" si="916"/>
        <v>3</v>
      </c>
      <c r="C4486">
        <f t="shared" si="917"/>
        <v>6</v>
      </c>
      <c r="D4486">
        <f t="shared" si="918"/>
        <v>6</v>
      </c>
      <c r="E4486" t="str">
        <f t="shared" si="919"/>
        <v>ON</v>
      </c>
      <c r="F4486" s="13">
        <f t="shared" si="908"/>
        <v>43530</v>
      </c>
      <c r="G4486" s="14" t="str">
        <f t="shared" ref="G4486:G4549" si="920">+G4485</f>
        <v>Avg of 4 NM Projects</v>
      </c>
      <c r="H4486" s="15">
        <f t="shared" si="909"/>
        <v>19</v>
      </c>
      <c r="I4486" s="93">
        <v>-0.26</v>
      </c>
      <c r="J4486">
        <f t="shared" si="910"/>
        <v>-1.4606741573033708E-3</v>
      </c>
      <c r="K4486" s="4">
        <v>82.33</v>
      </c>
      <c r="L4486" s="4">
        <v>65.19</v>
      </c>
      <c r="M4486" s="16">
        <f t="shared" si="911"/>
        <v>-1.69494E-2</v>
      </c>
      <c r="N4486">
        <f t="shared" si="912"/>
        <v>0</v>
      </c>
      <c r="O4486">
        <f t="shared" si="913"/>
        <v>0</v>
      </c>
      <c r="P4486" s="63">
        <f t="shared" si="914"/>
        <v>0</v>
      </c>
    </row>
    <row r="4487" spans="1:18" x14ac:dyDescent="0.3">
      <c r="A4487">
        <f t="shared" si="915"/>
        <v>2019</v>
      </c>
      <c r="B4487">
        <f t="shared" si="916"/>
        <v>3</v>
      </c>
      <c r="C4487">
        <f t="shared" si="917"/>
        <v>6</v>
      </c>
      <c r="D4487">
        <f t="shared" si="918"/>
        <v>6</v>
      </c>
      <c r="E4487" t="str">
        <f t="shared" si="919"/>
        <v>ON</v>
      </c>
      <c r="F4487" s="13">
        <f t="shared" si="908"/>
        <v>43530</v>
      </c>
      <c r="G4487" s="14" t="str">
        <f t="shared" si="920"/>
        <v>Avg of 4 NM Projects</v>
      </c>
      <c r="H4487" s="15">
        <f t="shared" si="909"/>
        <v>20</v>
      </c>
      <c r="I4487" s="93">
        <v>0</v>
      </c>
      <c r="J4487">
        <f t="shared" si="910"/>
        <v>0</v>
      </c>
      <c r="K4487" s="4">
        <v>76.040000000000006</v>
      </c>
      <c r="L4487" s="4">
        <v>61.18</v>
      </c>
      <c r="M4487" s="16">
        <f t="shared" si="911"/>
        <v>0</v>
      </c>
      <c r="N4487">
        <f t="shared" si="912"/>
        <v>1</v>
      </c>
      <c r="O4487">
        <f t="shared" si="913"/>
        <v>0</v>
      </c>
      <c r="P4487" s="63">
        <f t="shared" si="914"/>
        <v>0</v>
      </c>
    </row>
    <row r="4488" spans="1:18" x14ac:dyDescent="0.3">
      <c r="A4488">
        <f t="shared" si="915"/>
        <v>2019</v>
      </c>
      <c r="B4488">
        <f t="shared" si="916"/>
        <v>3</v>
      </c>
      <c r="C4488">
        <f t="shared" si="917"/>
        <v>6</v>
      </c>
      <c r="D4488">
        <f t="shared" si="918"/>
        <v>6</v>
      </c>
      <c r="E4488" t="str">
        <f t="shared" si="919"/>
        <v>ON</v>
      </c>
      <c r="F4488" s="13">
        <f t="shared" si="908"/>
        <v>43530</v>
      </c>
      <c r="G4488" s="14" t="str">
        <f t="shared" si="920"/>
        <v>Avg of 4 NM Projects</v>
      </c>
      <c r="H4488" s="15">
        <f t="shared" si="909"/>
        <v>21</v>
      </c>
      <c r="I4488" s="93">
        <v>0</v>
      </c>
      <c r="J4488">
        <f t="shared" si="910"/>
        <v>0</v>
      </c>
      <c r="K4488" s="4">
        <v>70.88</v>
      </c>
      <c r="L4488" s="4">
        <v>58.77</v>
      </c>
      <c r="M4488" s="16">
        <f t="shared" si="911"/>
        <v>0</v>
      </c>
      <c r="N4488">
        <f t="shared" si="912"/>
        <v>1</v>
      </c>
      <c r="O4488">
        <f t="shared" si="913"/>
        <v>0</v>
      </c>
      <c r="P4488" s="63">
        <f t="shared" si="914"/>
        <v>0</v>
      </c>
    </row>
    <row r="4489" spans="1:18" x14ac:dyDescent="0.3">
      <c r="A4489">
        <f t="shared" si="915"/>
        <v>2019</v>
      </c>
      <c r="B4489">
        <f t="shared" si="916"/>
        <v>3</v>
      </c>
      <c r="C4489">
        <f t="shared" si="917"/>
        <v>6</v>
      </c>
      <c r="D4489">
        <f t="shared" si="918"/>
        <v>6</v>
      </c>
      <c r="E4489" t="str">
        <f t="shared" si="919"/>
        <v>ON</v>
      </c>
      <c r="F4489" s="13">
        <f t="shared" si="908"/>
        <v>43530</v>
      </c>
      <c r="G4489" s="14" t="str">
        <f t="shared" si="920"/>
        <v>Avg of 4 NM Projects</v>
      </c>
      <c r="H4489" s="15">
        <f t="shared" si="909"/>
        <v>22</v>
      </c>
      <c r="I4489" s="93">
        <v>-0.26</v>
      </c>
      <c r="J4489">
        <f t="shared" si="910"/>
        <v>-1.4606741573033708E-3</v>
      </c>
      <c r="K4489" s="4">
        <v>67.290000000000006</v>
      </c>
      <c r="L4489" s="4">
        <v>61.84</v>
      </c>
      <c r="M4489" s="16">
        <f t="shared" si="911"/>
        <v>-1.6078400000000003E-2</v>
      </c>
      <c r="N4489">
        <f t="shared" si="912"/>
        <v>0</v>
      </c>
      <c r="O4489">
        <f t="shared" si="913"/>
        <v>0</v>
      </c>
      <c r="P4489" s="63">
        <f t="shared" si="914"/>
        <v>0</v>
      </c>
    </row>
    <row r="4490" spans="1:18" x14ac:dyDescent="0.3">
      <c r="A4490">
        <f t="shared" si="915"/>
        <v>2019</v>
      </c>
      <c r="B4490">
        <f t="shared" si="916"/>
        <v>3</v>
      </c>
      <c r="C4490">
        <f t="shared" si="917"/>
        <v>6</v>
      </c>
      <c r="D4490">
        <f t="shared" si="918"/>
        <v>6</v>
      </c>
      <c r="E4490" t="str">
        <f t="shared" si="919"/>
        <v>ON</v>
      </c>
      <c r="F4490" s="13">
        <f t="shared" si="908"/>
        <v>43530</v>
      </c>
      <c r="G4490" s="14" t="str">
        <f t="shared" si="920"/>
        <v>Avg of 4 NM Projects</v>
      </c>
      <c r="H4490" s="15">
        <f t="shared" si="909"/>
        <v>23</v>
      </c>
      <c r="I4490" s="93">
        <v>-0.13</v>
      </c>
      <c r="J4490">
        <f t="shared" si="910"/>
        <v>-7.3033707865168538E-4</v>
      </c>
      <c r="K4490" s="4">
        <v>61.11</v>
      </c>
      <c r="L4490" s="4">
        <v>54.92</v>
      </c>
      <c r="M4490" s="16">
        <f t="shared" si="911"/>
        <v>-7.1396000000000003E-3</v>
      </c>
      <c r="N4490">
        <f t="shared" si="912"/>
        <v>0</v>
      </c>
      <c r="O4490">
        <f t="shared" si="913"/>
        <v>0</v>
      </c>
      <c r="P4490" s="63">
        <f t="shared" si="914"/>
        <v>0</v>
      </c>
    </row>
    <row r="4491" spans="1:18" x14ac:dyDescent="0.3">
      <c r="A4491">
        <f t="shared" si="915"/>
        <v>2019</v>
      </c>
      <c r="B4491">
        <f t="shared" si="916"/>
        <v>3</v>
      </c>
      <c r="C4491">
        <f t="shared" si="917"/>
        <v>6</v>
      </c>
      <c r="D4491">
        <f t="shared" si="918"/>
        <v>6</v>
      </c>
      <c r="E4491" t="str">
        <f t="shared" si="919"/>
        <v>OFF</v>
      </c>
      <c r="F4491" s="13">
        <f t="shared" si="908"/>
        <v>43530</v>
      </c>
      <c r="G4491" s="14" t="str">
        <f t="shared" si="920"/>
        <v>Avg of 4 NM Projects</v>
      </c>
      <c r="H4491" s="15">
        <f t="shared" si="909"/>
        <v>24</v>
      </c>
      <c r="I4491" s="93">
        <v>-0.26</v>
      </c>
      <c r="J4491">
        <f t="shared" si="910"/>
        <v>-1.4606741573033708E-3</v>
      </c>
      <c r="K4491" s="4">
        <v>60.13</v>
      </c>
      <c r="L4491" s="4">
        <v>51.12</v>
      </c>
      <c r="M4491" s="16">
        <f t="shared" si="911"/>
        <v>-1.32912E-2</v>
      </c>
      <c r="N4491">
        <f t="shared" si="912"/>
        <v>0</v>
      </c>
      <c r="O4491">
        <f t="shared" si="913"/>
        <v>0</v>
      </c>
      <c r="P4491" s="63">
        <f t="shared" si="914"/>
        <v>0</v>
      </c>
    </row>
    <row r="4492" spans="1:18" x14ac:dyDescent="0.3">
      <c r="A4492">
        <f t="shared" si="915"/>
        <v>2019</v>
      </c>
      <c r="B4492">
        <f t="shared" si="916"/>
        <v>3</v>
      </c>
      <c r="C4492">
        <f t="shared" si="917"/>
        <v>7</v>
      </c>
      <c r="D4492">
        <f t="shared" si="918"/>
        <v>7</v>
      </c>
      <c r="E4492" t="str">
        <f t="shared" si="919"/>
        <v>OFF</v>
      </c>
      <c r="F4492" s="13">
        <f t="shared" si="908"/>
        <v>43531</v>
      </c>
      <c r="G4492" s="14" t="str">
        <f t="shared" si="920"/>
        <v>Avg of 4 NM Projects</v>
      </c>
      <c r="H4492" s="15">
        <f t="shared" si="909"/>
        <v>1</v>
      </c>
      <c r="I4492" s="93">
        <v>0</v>
      </c>
      <c r="J4492">
        <f t="shared" si="910"/>
        <v>0</v>
      </c>
      <c r="K4492" s="4">
        <v>56.71</v>
      </c>
      <c r="L4492" s="4">
        <v>52.69</v>
      </c>
      <c r="M4492" s="16">
        <f t="shared" si="911"/>
        <v>0</v>
      </c>
      <c r="N4492">
        <f t="shared" si="912"/>
        <v>1</v>
      </c>
      <c r="O4492">
        <f t="shared" si="913"/>
        <v>0</v>
      </c>
      <c r="P4492" s="63">
        <f t="shared" si="914"/>
        <v>0</v>
      </c>
      <c r="Q4492" s="34"/>
      <c r="R4492" s="34"/>
    </row>
    <row r="4493" spans="1:18" x14ac:dyDescent="0.3">
      <c r="A4493">
        <f t="shared" si="915"/>
        <v>2019</v>
      </c>
      <c r="B4493">
        <f t="shared" si="916"/>
        <v>3</v>
      </c>
      <c r="C4493">
        <f t="shared" si="917"/>
        <v>7</v>
      </c>
      <c r="D4493">
        <f t="shared" si="918"/>
        <v>7</v>
      </c>
      <c r="E4493" t="str">
        <f t="shared" si="919"/>
        <v>OFF</v>
      </c>
      <c r="F4493" s="13">
        <f t="shared" si="908"/>
        <v>43531</v>
      </c>
      <c r="G4493" s="14" t="str">
        <f t="shared" si="920"/>
        <v>Avg of 4 NM Projects</v>
      </c>
      <c r="H4493" s="15">
        <f t="shared" si="909"/>
        <v>2</v>
      </c>
      <c r="I4493" s="93">
        <v>-0.13</v>
      </c>
      <c r="J4493">
        <f t="shared" si="910"/>
        <v>-7.3033707865168538E-4</v>
      </c>
      <c r="K4493" s="4">
        <v>56.47</v>
      </c>
      <c r="L4493" s="4">
        <v>51.47</v>
      </c>
      <c r="M4493" s="16">
        <f t="shared" si="911"/>
        <v>-6.6911000000000002E-3</v>
      </c>
      <c r="N4493">
        <f t="shared" si="912"/>
        <v>0</v>
      </c>
      <c r="O4493">
        <f t="shared" si="913"/>
        <v>0</v>
      </c>
      <c r="P4493" s="63">
        <f t="shared" si="914"/>
        <v>0</v>
      </c>
    </row>
    <row r="4494" spans="1:18" x14ac:dyDescent="0.3">
      <c r="A4494">
        <f t="shared" si="915"/>
        <v>2019</v>
      </c>
      <c r="B4494">
        <f t="shared" si="916"/>
        <v>3</v>
      </c>
      <c r="C4494">
        <f t="shared" si="917"/>
        <v>7</v>
      </c>
      <c r="D4494">
        <f t="shared" si="918"/>
        <v>7</v>
      </c>
      <c r="E4494" t="str">
        <f t="shared" si="919"/>
        <v>OFF</v>
      </c>
      <c r="F4494" s="13">
        <f t="shared" si="908"/>
        <v>43531</v>
      </c>
      <c r="G4494" s="14" t="str">
        <f t="shared" si="920"/>
        <v>Avg of 4 NM Projects</v>
      </c>
      <c r="H4494" s="15">
        <f t="shared" si="909"/>
        <v>3</v>
      </c>
      <c r="I4494" s="93">
        <v>-0.13</v>
      </c>
      <c r="J4494">
        <f t="shared" si="910"/>
        <v>-7.3033707865168538E-4</v>
      </c>
      <c r="K4494" s="4">
        <v>56.44</v>
      </c>
      <c r="L4494" s="4">
        <v>52.04</v>
      </c>
      <c r="M4494" s="16">
        <f t="shared" si="911"/>
        <v>-6.7651999999999999E-3</v>
      </c>
      <c r="N4494">
        <f t="shared" si="912"/>
        <v>0</v>
      </c>
      <c r="O4494">
        <f t="shared" si="913"/>
        <v>0</v>
      </c>
      <c r="P4494" s="63">
        <f t="shared" si="914"/>
        <v>0</v>
      </c>
    </row>
    <row r="4495" spans="1:18" x14ac:dyDescent="0.3">
      <c r="A4495">
        <f t="shared" si="915"/>
        <v>2019</v>
      </c>
      <c r="B4495">
        <f t="shared" si="916"/>
        <v>3</v>
      </c>
      <c r="C4495">
        <f t="shared" si="917"/>
        <v>7</v>
      </c>
      <c r="D4495">
        <f t="shared" si="918"/>
        <v>7</v>
      </c>
      <c r="E4495" t="str">
        <f t="shared" si="919"/>
        <v>OFF</v>
      </c>
      <c r="F4495" s="13">
        <f t="shared" si="908"/>
        <v>43531</v>
      </c>
      <c r="G4495" s="14" t="str">
        <f t="shared" si="920"/>
        <v>Avg of 4 NM Projects</v>
      </c>
      <c r="H4495" s="15">
        <f t="shared" si="909"/>
        <v>4</v>
      </c>
      <c r="I4495" s="93">
        <v>-0.13</v>
      </c>
      <c r="J4495">
        <f t="shared" si="910"/>
        <v>-7.3033707865168538E-4</v>
      </c>
      <c r="K4495" s="4">
        <v>57.96</v>
      </c>
      <c r="L4495" s="4">
        <v>46.08</v>
      </c>
      <c r="M4495" s="16">
        <f t="shared" si="911"/>
        <v>-5.9903999999999999E-3</v>
      </c>
      <c r="N4495">
        <f t="shared" si="912"/>
        <v>0</v>
      </c>
      <c r="O4495">
        <f t="shared" si="913"/>
        <v>0</v>
      </c>
      <c r="P4495" s="63">
        <f t="shared" si="914"/>
        <v>0</v>
      </c>
    </row>
    <row r="4496" spans="1:18" x14ac:dyDescent="0.3">
      <c r="A4496">
        <f t="shared" si="915"/>
        <v>2019</v>
      </c>
      <c r="B4496">
        <f t="shared" si="916"/>
        <v>3</v>
      </c>
      <c r="C4496">
        <f t="shared" si="917"/>
        <v>7</v>
      </c>
      <c r="D4496">
        <f t="shared" si="918"/>
        <v>7</v>
      </c>
      <c r="E4496" t="str">
        <f t="shared" si="919"/>
        <v>OFF</v>
      </c>
      <c r="F4496" s="13">
        <f t="shared" si="908"/>
        <v>43531</v>
      </c>
      <c r="G4496" s="14" t="str">
        <f t="shared" si="920"/>
        <v>Avg of 4 NM Projects</v>
      </c>
      <c r="H4496" s="15">
        <f t="shared" si="909"/>
        <v>5</v>
      </c>
      <c r="I4496" s="93">
        <v>-0.13</v>
      </c>
      <c r="J4496">
        <f t="shared" si="910"/>
        <v>-7.3033707865168538E-4</v>
      </c>
      <c r="K4496" s="4">
        <v>68.16</v>
      </c>
      <c r="L4496" s="4">
        <v>57.44</v>
      </c>
      <c r="M4496" s="16">
        <f t="shared" si="911"/>
        <v>-7.4672000000000002E-3</v>
      </c>
      <c r="N4496">
        <f t="shared" si="912"/>
        <v>0</v>
      </c>
      <c r="O4496">
        <f t="shared" si="913"/>
        <v>0</v>
      </c>
      <c r="P4496" s="63">
        <f t="shared" si="914"/>
        <v>0</v>
      </c>
    </row>
    <row r="4497" spans="1:16" x14ac:dyDescent="0.3">
      <c r="A4497">
        <f t="shared" si="915"/>
        <v>2019</v>
      </c>
      <c r="B4497">
        <f t="shared" si="916"/>
        <v>3</v>
      </c>
      <c r="C4497">
        <f t="shared" si="917"/>
        <v>7</v>
      </c>
      <c r="D4497">
        <f t="shared" si="918"/>
        <v>7</v>
      </c>
      <c r="E4497" t="str">
        <f t="shared" si="919"/>
        <v>OFF</v>
      </c>
      <c r="F4497" s="13">
        <f t="shared" si="908"/>
        <v>43531</v>
      </c>
      <c r="G4497" s="14" t="str">
        <f t="shared" si="920"/>
        <v>Avg of 4 NM Projects</v>
      </c>
      <c r="H4497" s="15">
        <f t="shared" si="909"/>
        <v>6</v>
      </c>
      <c r="I4497" s="93">
        <v>-0.39</v>
      </c>
      <c r="J4497">
        <f t="shared" si="910"/>
        <v>-2.1910112359550564E-3</v>
      </c>
      <c r="K4497" s="4">
        <v>61.9</v>
      </c>
      <c r="L4497" s="4">
        <v>53.07</v>
      </c>
      <c r="M4497" s="16">
        <f t="shared" si="911"/>
        <v>-2.0697300000000002E-2</v>
      </c>
      <c r="N4497">
        <f t="shared" si="912"/>
        <v>0</v>
      </c>
      <c r="O4497">
        <f t="shared" si="913"/>
        <v>0</v>
      </c>
      <c r="P4497" s="63">
        <f t="shared" si="914"/>
        <v>0</v>
      </c>
    </row>
    <row r="4498" spans="1:16" x14ac:dyDescent="0.3">
      <c r="A4498">
        <f t="shared" si="915"/>
        <v>2019</v>
      </c>
      <c r="B4498">
        <f t="shared" si="916"/>
        <v>3</v>
      </c>
      <c r="C4498">
        <f t="shared" si="917"/>
        <v>7</v>
      </c>
      <c r="D4498">
        <f t="shared" si="918"/>
        <v>7</v>
      </c>
      <c r="E4498" t="str">
        <f t="shared" si="919"/>
        <v>OFF</v>
      </c>
      <c r="F4498" s="13">
        <f t="shared" si="908"/>
        <v>43531</v>
      </c>
      <c r="G4498" s="14" t="str">
        <f t="shared" si="920"/>
        <v>Avg of 4 NM Projects</v>
      </c>
      <c r="H4498" s="15">
        <f t="shared" si="909"/>
        <v>7</v>
      </c>
      <c r="I4498" s="93">
        <v>0.38500000000000001</v>
      </c>
      <c r="J4498">
        <f t="shared" si="910"/>
        <v>2.1629213483146067E-3</v>
      </c>
      <c r="K4498" s="4">
        <v>66.98</v>
      </c>
      <c r="L4498" s="4">
        <v>55.53</v>
      </c>
      <c r="M4498" s="16">
        <f t="shared" si="911"/>
        <v>2.137905E-2</v>
      </c>
      <c r="N4498">
        <f t="shared" si="912"/>
        <v>0</v>
      </c>
      <c r="O4498">
        <f t="shared" si="913"/>
        <v>0</v>
      </c>
      <c r="P4498" s="63">
        <f t="shared" si="914"/>
        <v>0</v>
      </c>
    </row>
    <row r="4499" spans="1:16" x14ac:dyDescent="0.3">
      <c r="A4499">
        <f t="shared" si="915"/>
        <v>2019</v>
      </c>
      <c r="B4499">
        <f t="shared" si="916"/>
        <v>3</v>
      </c>
      <c r="C4499">
        <f t="shared" si="917"/>
        <v>7</v>
      </c>
      <c r="D4499">
        <f t="shared" si="918"/>
        <v>7</v>
      </c>
      <c r="E4499" t="str">
        <f t="shared" si="919"/>
        <v>OFF</v>
      </c>
      <c r="F4499" s="13">
        <f t="shared" si="908"/>
        <v>43531</v>
      </c>
      <c r="G4499" s="14" t="str">
        <f t="shared" si="920"/>
        <v>Avg of 4 NM Projects</v>
      </c>
      <c r="H4499" s="15">
        <f t="shared" si="909"/>
        <v>8</v>
      </c>
      <c r="I4499" s="93">
        <v>16.895</v>
      </c>
      <c r="J4499">
        <f t="shared" si="910"/>
        <v>9.4915730337078646E-2</v>
      </c>
      <c r="K4499" s="4">
        <v>71.16</v>
      </c>
      <c r="L4499" s="4">
        <v>59.4</v>
      </c>
      <c r="M4499" s="16">
        <f t="shared" si="911"/>
        <v>1.003563</v>
      </c>
      <c r="N4499">
        <f t="shared" si="912"/>
        <v>0</v>
      </c>
      <c r="O4499">
        <f t="shared" si="913"/>
        <v>0</v>
      </c>
      <c r="P4499" s="63">
        <f t="shared" si="914"/>
        <v>0</v>
      </c>
    </row>
    <row r="4500" spans="1:16" x14ac:dyDescent="0.3">
      <c r="A4500">
        <f t="shared" si="915"/>
        <v>2019</v>
      </c>
      <c r="B4500">
        <f t="shared" si="916"/>
        <v>3</v>
      </c>
      <c r="C4500">
        <f t="shared" si="917"/>
        <v>7</v>
      </c>
      <c r="D4500">
        <f t="shared" si="918"/>
        <v>7</v>
      </c>
      <c r="E4500" t="str">
        <f t="shared" si="919"/>
        <v>OFF</v>
      </c>
      <c r="F4500" s="13">
        <f t="shared" si="908"/>
        <v>43531</v>
      </c>
      <c r="G4500" s="14" t="str">
        <f t="shared" si="920"/>
        <v>Avg of 4 NM Projects</v>
      </c>
      <c r="H4500" s="15">
        <f t="shared" si="909"/>
        <v>9</v>
      </c>
      <c r="I4500" s="93">
        <v>34.814999999999998</v>
      </c>
      <c r="J4500">
        <f t="shared" si="910"/>
        <v>0.19558988764044943</v>
      </c>
      <c r="K4500" s="4">
        <v>64.88</v>
      </c>
      <c r="L4500" s="4">
        <v>49.58</v>
      </c>
      <c r="M4500" s="16">
        <f t="shared" si="911"/>
        <v>1.7261276999999997</v>
      </c>
      <c r="N4500">
        <f t="shared" si="912"/>
        <v>0</v>
      </c>
      <c r="O4500">
        <f t="shared" si="913"/>
        <v>0</v>
      </c>
      <c r="P4500" s="63">
        <f t="shared" si="914"/>
        <v>0</v>
      </c>
    </row>
    <row r="4501" spans="1:16" x14ac:dyDescent="0.3">
      <c r="A4501">
        <f t="shared" si="915"/>
        <v>2019</v>
      </c>
      <c r="B4501">
        <f t="shared" si="916"/>
        <v>3</v>
      </c>
      <c r="C4501">
        <f t="shared" si="917"/>
        <v>7</v>
      </c>
      <c r="D4501">
        <f t="shared" si="918"/>
        <v>7</v>
      </c>
      <c r="E4501" t="str">
        <f t="shared" si="919"/>
        <v>OFF</v>
      </c>
      <c r="F4501" s="13">
        <f t="shared" si="908"/>
        <v>43531</v>
      </c>
      <c r="G4501" s="14" t="str">
        <f t="shared" si="920"/>
        <v>Avg of 4 NM Projects</v>
      </c>
      <c r="H4501" s="15">
        <f t="shared" si="909"/>
        <v>10</v>
      </c>
      <c r="I4501" s="93">
        <v>47.105000000000004</v>
      </c>
      <c r="J4501">
        <f t="shared" si="910"/>
        <v>0.26463483146067418</v>
      </c>
      <c r="K4501" s="4">
        <v>51.87</v>
      </c>
      <c r="L4501" s="4">
        <v>39.85</v>
      </c>
      <c r="M4501" s="16">
        <f t="shared" si="911"/>
        <v>1.8771342500000003</v>
      </c>
      <c r="N4501">
        <f t="shared" si="912"/>
        <v>0</v>
      </c>
      <c r="O4501">
        <f t="shared" si="913"/>
        <v>0</v>
      </c>
      <c r="P4501" s="63">
        <f t="shared" si="914"/>
        <v>0</v>
      </c>
    </row>
    <row r="4502" spans="1:16" x14ac:dyDescent="0.3">
      <c r="A4502">
        <f t="shared" si="915"/>
        <v>2019</v>
      </c>
      <c r="B4502">
        <f t="shared" si="916"/>
        <v>3</v>
      </c>
      <c r="C4502">
        <f t="shared" si="917"/>
        <v>7</v>
      </c>
      <c r="D4502">
        <f t="shared" si="918"/>
        <v>7</v>
      </c>
      <c r="E4502" t="str">
        <f t="shared" si="919"/>
        <v>OFF</v>
      </c>
      <c r="F4502" s="13">
        <f t="shared" si="908"/>
        <v>43531</v>
      </c>
      <c r="G4502" s="14" t="str">
        <f t="shared" si="920"/>
        <v>Avg of 4 NM Projects</v>
      </c>
      <c r="H4502" s="15">
        <f t="shared" si="909"/>
        <v>11</v>
      </c>
      <c r="I4502" s="93">
        <v>47.099999999999994</v>
      </c>
      <c r="J4502">
        <f t="shared" si="910"/>
        <v>0.26460674157303365</v>
      </c>
      <c r="K4502" s="4">
        <v>54.53</v>
      </c>
      <c r="L4502" s="4">
        <v>44.66</v>
      </c>
      <c r="M4502" s="16">
        <f t="shared" si="911"/>
        <v>2.1034859999999993</v>
      </c>
      <c r="N4502">
        <f t="shared" si="912"/>
        <v>0</v>
      </c>
      <c r="O4502">
        <f t="shared" si="913"/>
        <v>0</v>
      </c>
      <c r="P4502" s="63">
        <f t="shared" si="914"/>
        <v>0</v>
      </c>
    </row>
    <row r="4503" spans="1:16" x14ac:dyDescent="0.3">
      <c r="A4503">
        <f t="shared" si="915"/>
        <v>2019</v>
      </c>
      <c r="B4503">
        <f t="shared" si="916"/>
        <v>3</v>
      </c>
      <c r="C4503">
        <f t="shared" si="917"/>
        <v>7</v>
      </c>
      <c r="D4503">
        <f t="shared" si="918"/>
        <v>7</v>
      </c>
      <c r="E4503" t="str">
        <f t="shared" si="919"/>
        <v>OFF</v>
      </c>
      <c r="F4503" s="13">
        <f t="shared" si="908"/>
        <v>43531</v>
      </c>
      <c r="G4503" s="14" t="str">
        <f t="shared" si="920"/>
        <v>Avg of 4 NM Projects</v>
      </c>
      <c r="H4503" s="15">
        <f t="shared" si="909"/>
        <v>12</v>
      </c>
      <c r="I4503" s="93">
        <v>55.17</v>
      </c>
      <c r="J4503">
        <f t="shared" si="910"/>
        <v>0.30994382022471911</v>
      </c>
      <c r="K4503" s="4">
        <v>51.48</v>
      </c>
      <c r="L4503" s="4">
        <v>44.27</v>
      </c>
      <c r="M4503" s="16">
        <f t="shared" si="911"/>
        <v>2.4423759000000005</v>
      </c>
      <c r="N4503">
        <f t="shared" si="912"/>
        <v>0</v>
      </c>
      <c r="O4503">
        <f t="shared" si="913"/>
        <v>0</v>
      </c>
      <c r="P4503" s="63">
        <f t="shared" si="914"/>
        <v>0</v>
      </c>
    </row>
    <row r="4504" spans="1:16" x14ac:dyDescent="0.3">
      <c r="A4504">
        <f t="shared" si="915"/>
        <v>2019</v>
      </c>
      <c r="B4504">
        <f t="shared" si="916"/>
        <v>3</v>
      </c>
      <c r="C4504">
        <f t="shared" si="917"/>
        <v>7</v>
      </c>
      <c r="D4504">
        <f t="shared" si="918"/>
        <v>7</v>
      </c>
      <c r="E4504" t="str">
        <f t="shared" si="919"/>
        <v>OFF</v>
      </c>
      <c r="F4504" s="13">
        <f t="shared" si="908"/>
        <v>43531</v>
      </c>
      <c r="G4504" s="14" t="str">
        <f t="shared" si="920"/>
        <v>Avg of 4 NM Projects</v>
      </c>
      <c r="H4504" s="15">
        <f t="shared" si="909"/>
        <v>13</v>
      </c>
      <c r="I4504" s="93">
        <v>68.22</v>
      </c>
      <c r="J4504">
        <f t="shared" si="910"/>
        <v>0.38325842696629214</v>
      </c>
      <c r="K4504" s="4">
        <v>49.79</v>
      </c>
      <c r="L4504" s="4">
        <v>36.9</v>
      </c>
      <c r="M4504" s="16">
        <f t="shared" si="911"/>
        <v>2.5173179999999999</v>
      </c>
      <c r="N4504">
        <f t="shared" si="912"/>
        <v>0</v>
      </c>
      <c r="O4504">
        <f t="shared" si="913"/>
        <v>0</v>
      </c>
      <c r="P4504" s="63">
        <f t="shared" si="914"/>
        <v>0</v>
      </c>
    </row>
    <row r="4505" spans="1:16" x14ac:dyDescent="0.3">
      <c r="A4505">
        <f t="shared" si="915"/>
        <v>2019</v>
      </c>
      <c r="B4505">
        <f t="shared" si="916"/>
        <v>3</v>
      </c>
      <c r="C4505">
        <f t="shared" si="917"/>
        <v>7</v>
      </c>
      <c r="D4505">
        <f t="shared" si="918"/>
        <v>7</v>
      </c>
      <c r="E4505" t="str">
        <f t="shared" si="919"/>
        <v>OFF</v>
      </c>
      <c r="F4505" s="13">
        <f t="shared" si="908"/>
        <v>43531</v>
      </c>
      <c r="G4505" s="14" t="str">
        <f t="shared" si="920"/>
        <v>Avg of 4 NM Projects</v>
      </c>
      <c r="H4505" s="15">
        <f t="shared" si="909"/>
        <v>14</v>
      </c>
      <c r="I4505" s="93">
        <v>68.989999999999995</v>
      </c>
      <c r="J4505">
        <f t="shared" si="910"/>
        <v>0.38758426966292131</v>
      </c>
      <c r="K4505" s="4">
        <v>49.67</v>
      </c>
      <c r="L4505" s="4">
        <v>42.77</v>
      </c>
      <c r="M4505" s="16">
        <f t="shared" si="911"/>
        <v>2.9507023000000001</v>
      </c>
      <c r="N4505">
        <f t="shared" si="912"/>
        <v>0</v>
      </c>
      <c r="O4505">
        <f t="shared" si="913"/>
        <v>0</v>
      </c>
      <c r="P4505" s="63">
        <f t="shared" si="914"/>
        <v>0</v>
      </c>
    </row>
    <row r="4506" spans="1:16" x14ac:dyDescent="0.3">
      <c r="A4506">
        <f t="shared" si="915"/>
        <v>2019</v>
      </c>
      <c r="B4506">
        <f t="shared" si="916"/>
        <v>3</v>
      </c>
      <c r="C4506">
        <f t="shared" si="917"/>
        <v>7</v>
      </c>
      <c r="D4506">
        <f t="shared" si="918"/>
        <v>7</v>
      </c>
      <c r="E4506" t="str">
        <f t="shared" si="919"/>
        <v>OFF</v>
      </c>
      <c r="F4506" s="13">
        <f t="shared" si="908"/>
        <v>43531</v>
      </c>
      <c r="G4506" s="14" t="str">
        <f t="shared" si="920"/>
        <v>Avg of 4 NM Projects</v>
      </c>
      <c r="H4506" s="15">
        <f t="shared" si="909"/>
        <v>15</v>
      </c>
      <c r="I4506" s="93">
        <v>54.53</v>
      </c>
      <c r="J4506">
        <f t="shared" si="910"/>
        <v>0.30634831460674156</v>
      </c>
      <c r="K4506" s="4">
        <v>49.51</v>
      </c>
      <c r="L4506" s="4">
        <v>44.94</v>
      </c>
      <c r="M4506" s="16">
        <f t="shared" si="911"/>
        <v>2.4505781999999998</v>
      </c>
      <c r="N4506">
        <f t="shared" si="912"/>
        <v>0</v>
      </c>
      <c r="O4506">
        <f t="shared" si="913"/>
        <v>0</v>
      </c>
      <c r="P4506" s="63">
        <f t="shared" si="914"/>
        <v>0</v>
      </c>
    </row>
    <row r="4507" spans="1:16" x14ac:dyDescent="0.3">
      <c r="A4507">
        <f t="shared" si="915"/>
        <v>2019</v>
      </c>
      <c r="B4507">
        <f t="shared" si="916"/>
        <v>3</v>
      </c>
      <c r="C4507">
        <f t="shared" si="917"/>
        <v>7</v>
      </c>
      <c r="D4507">
        <f t="shared" si="918"/>
        <v>7</v>
      </c>
      <c r="E4507" t="str">
        <f t="shared" si="919"/>
        <v>OFF</v>
      </c>
      <c r="F4507" s="13">
        <f t="shared" si="908"/>
        <v>43531</v>
      </c>
      <c r="G4507" s="14" t="str">
        <f t="shared" si="920"/>
        <v>Avg of 4 NM Projects</v>
      </c>
      <c r="H4507" s="15">
        <f t="shared" si="909"/>
        <v>16</v>
      </c>
      <c r="I4507" s="93">
        <v>27.775000000000002</v>
      </c>
      <c r="J4507">
        <f t="shared" si="910"/>
        <v>0.15603932584269664</v>
      </c>
      <c r="K4507" s="4">
        <v>49.53</v>
      </c>
      <c r="L4507" s="4">
        <v>44.56</v>
      </c>
      <c r="M4507" s="16">
        <f t="shared" si="911"/>
        <v>1.2376540000000003</v>
      </c>
      <c r="N4507">
        <f t="shared" si="912"/>
        <v>0</v>
      </c>
      <c r="O4507">
        <f t="shared" si="913"/>
        <v>0</v>
      </c>
      <c r="P4507" s="63">
        <f t="shared" si="914"/>
        <v>0</v>
      </c>
    </row>
    <row r="4508" spans="1:16" x14ac:dyDescent="0.3">
      <c r="A4508">
        <f t="shared" si="915"/>
        <v>2019</v>
      </c>
      <c r="B4508">
        <f t="shared" si="916"/>
        <v>3</v>
      </c>
      <c r="C4508">
        <f t="shared" si="917"/>
        <v>7</v>
      </c>
      <c r="D4508">
        <f t="shared" si="918"/>
        <v>7</v>
      </c>
      <c r="E4508" t="str">
        <f t="shared" si="919"/>
        <v>OFF</v>
      </c>
      <c r="F4508" s="13">
        <f t="shared" si="908"/>
        <v>43531</v>
      </c>
      <c r="G4508" s="14" t="str">
        <f t="shared" si="920"/>
        <v>Avg of 4 NM Projects</v>
      </c>
      <c r="H4508" s="15">
        <f t="shared" si="909"/>
        <v>17</v>
      </c>
      <c r="I4508" s="93">
        <v>14.585000000000001</v>
      </c>
      <c r="J4508">
        <f t="shared" si="910"/>
        <v>8.1938202247191019E-2</v>
      </c>
      <c r="K4508" s="4">
        <v>50.29</v>
      </c>
      <c r="L4508" s="4">
        <v>42.76</v>
      </c>
      <c r="M4508" s="16">
        <f t="shared" si="911"/>
        <v>0.62365459999999995</v>
      </c>
      <c r="N4508">
        <f t="shared" si="912"/>
        <v>0</v>
      </c>
      <c r="O4508">
        <f t="shared" si="913"/>
        <v>0</v>
      </c>
      <c r="P4508" s="63">
        <f t="shared" si="914"/>
        <v>0</v>
      </c>
    </row>
    <row r="4509" spans="1:16" x14ac:dyDescent="0.3">
      <c r="A4509">
        <f t="shared" si="915"/>
        <v>2019</v>
      </c>
      <c r="B4509">
        <f t="shared" si="916"/>
        <v>3</v>
      </c>
      <c r="C4509">
        <f t="shared" si="917"/>
        <v>7</v>
      </c>
      <c r="D4509">
        <f t="shared" si="918"/>
        <v>7</v>
      </c>
      <c r="E4509" t="str">
        <f t="shared" si="919"/>
        <v>OFF</v>
      </c>
      <c r="F4509" s="13">
        <f t="shared" ref="F4509:F4572" si="921">+F4485+1</f>
        <v>43531</v>
      </c>
      <c r="G4509" s="14" t="str">
        <f t="shared" si="920"/>
        <v>Avg of 4 NM Projects</v>
      </c>
      <c r="H4509" s="15">
        <f t="shared" ref="H4509:H4572" si="922">H4485</f>
        <v>18</v>
      </c>
      <c r="I4509" s="93">
        <v>1.0249999999999999</v>
      </c>
      <c r="J4509">
        <f t="shared" si="910"/>
        <v>5.7584269662921345E-3</v>
      </c>
      <c r="K4509" s="4">
        <v>66</v>
      </c>
      <c r="L4509" s="4">
        <v>52.62</v>
      </c>
      <c r="M4509" s="16">
        <f t="shared" si="911"/>
        <v>5.393549999999999E-2</v>
      </c>
      <c r="N4509">
        <f t="shared" si="912"/>
        <v>0</v>
      </c>
      <c r="O4509">
        <f t="shared" si="913"/>
        <v>0</v>
      </c>
      <c r="P4509" s="63">
        <f t="shared" si="914"/>
        <v>0</v>
      </c>
    </row>
    <row r="4510" spans="1:16" x14ac:dyDescent="0.3">
      <c r="A4510">
        <f t="shared" si="915"/>
        <v>2019</v>
      </c>
      <c r="B4510">
        <f t="shared" si="916"/>
        <v>3</v>
      </c>
      <c r="C4510">
        <f t="shared" si="917"/>
        <v>7</v>
      </c>
      <c r="D4510">
        <f t="shared" si="918"/>
        <v>7</v>
      </c>
      <c r="E4510" t="str">
        <f t="shared" si="919"/>
        <v>OFF</v>
      </c>
      <c r="F4510" s="13">
        <f t="shared" si="921"/>
        <v>43531</v>
      </c>
      <c r="G4510" s="14" t="str">
        <f t="shared" si="920"/>
        <v>Avg of 4 NM Projects</v>
      </c>
      <c r="H4510" s="15">
        <f t="shared" si="922"/>
        <v>19</v>
      </c>
      <c r="I4510" s="93">
        <v>-0.26</v>
      </c>
      <c r="J4510">
        <f t="shared" si="910"/>
        <v>-1.4606741573033708E-3</v>
      </c>
      <c r="K4510" s="4">
        <v>75</v>
      </c>
      <c r="L4510" s="4">
        <v>65.69</v>
      </c>
      <c r="M4510" s="16">
        <f t="shared" si="911"/>
        <v>-1.7079399999999998E-2</v>
      </c>
      <c r="N4510">
        <f t="shared" si="912"/>
        <v>0</v>
      </c>
      <c r="O4510">
        <f t="shared" si="913"/>
        <v>0</v>
      </c>
      <c r="P4510" s="63">
        <f t="shared" si="914"/>
        <v>0</v>
      </c>
    </row>
    <row r="4511" spans="1:16" x14ac:dyDescent="0.3">
      <c r="A4511">
        <f t="shared" si="915"/>
        <v>2019</v>
      </c>
      <c r="B4511">
        <f t="shared" si="916"/>
        <v>3</v>
      </c>
      <c r="C4511">
        <f t="shared" si="917"/>
        <v>7</v>
      </c>
      <c r="D4511">
        <f t="shared" si="918"/>
        <v>7</v>
      </c>
      <c r="E4511" t="str">
        <f t="shared" si="919"/>
        <v>OFF</v>
      </c>
      <c r="F4511" s="13">
        <f t="shared" si="921"/>
        <v>43531</v>
      </c>
      <c r="G4511" s="14" t="str">
        <f t="shared" si="920"/>
        <v>Avg of 4 NM Projects</v>
      </c>
      <c r="H4511" s="15">
        <f t="shared" si="922"/>
        <v>20</v>
      </c>
      <c r="I4511" s="93">
        <v>0</v>
      </c>
      <c r="J4511">
        <f t="shared" si="910"/>
        <v>0</v>
      </c>
      <c r="K4511" s="4">
        <v>75</v>
      </c>
      <c r="L4511" s="4">
        <v>55.52</v>
      </c>
      <c r="M4511" s="16">
        <f t="shared" si="911"/>
        <v>0</v>
      </c>
      <c r="N4511">
        <f t="shared" si="912"/>
        <v>1</v>
      </c>
      <c r="O4511">
        <f t="shared" si="913"/>
        <v>0</v>
      </c>
      <c r="P4511" s="63">
        <f t="shared" si="914"/>
        <v>0</v>
      </c>
    </row>
    <row r="4512" spans="1:16" x14ac:dyDescent="0.3">
      <c r="A4512">
        <f t="shared" si="915"/>
        <v>2019</v>
      </c>
      <c r="B4512">
        <f t="shared" si="916"/>
        <v>3</v>
      </c>
      <c r="C4512">
        <f t="shared" si="917"/>
        <v>7</v>
      </c>
      <c r="D4512">
        <f t="shared" si="918"/>
        <v>7</v>
      </c>
      <c r="E4512" t="str">
        <f t="shared" si="919"/>
        <v>OFF</v>
      </c>
      <c r="F4512" s="13">
        <f t="shared" si="921"/>
        <v>43531</v>
      </c>
      <c r="G4512" s="14" t="str">
        <f t="shared" si="920"/>
        <v>Avg of 4 NM Projects</v>
      </c>
      <c r="H4512" s="15">
        <f t="shared" si="922"/>
        <v>21</v>
      </c>
      <c r="I4512" s="93">
        <v>0</v>
      </c>
      <c r="J4512">
        <f t="shared" si="910"/>
        <v>0</v>
      </c>
      <c r="K4512" s="4">
        <v>68.48</v>
      </c>
      <c r="L4512" s="4">
        <v>59.63</v>
      </c>
      <c r="M4512" s="16">
        <f t="shared" si="911"/>
        <v>0</v>
      </c>
      <c r="N4512">
        <f t="shared" si="912"/>
        <v>1</v>
      </c>
      <c r="O4512">
        <f t="shared" si="913"/>
        <v>0</v>
      </c>
      <c r="P4512" s="63">
        <f t="shared" si="914"/>
        <v>0</v>
      </c>
    </row>
    <row r="4513" spans="1:18" x14ac:dyDescent="0.3">
      <c r="A4513">
        <f t="shared" si="915"/>
        <v>2019</v>
      </c>
      <c r="B4513">
        <f t="shared" si="916"/>
        <v>3</v>
      </c>
      <c r="C4513">
        <f t="shared" si="917"/>
        <v>7</v>
      </c>
      <c r="D4513">
        <f t="shared" si="918"/>
        <v>7</v>
      </c>
      <c r="E4513" t="str">
        <f t="shared" si="919"/>
        <v>OFF</v>
      </c>
      <c r="F4513" s="13">
        <f t="shared" si="921"/>
        <v>43531</v>
      </c>
      <c r="G4513" s="14" t="str">
        <f t="shared" si="920"/>
        <v>Avg of 4 NM Projects</v>
      </c>
      <c r="H4513" s="15">
        <f t="shared" si="922"/>
        <v>22</v>
      </c>
      <c r="I4513" s="93">
        <v>-0.39</v>
      </c>
      <c r="J4513">
        <f t="shared" si="910"/>
        <v>-2.1910112359550564E-3</v>
      </c>
      <c r="K4513" s="4">
        <v>51.15</v>
      </c>
      <c r="L4513" s="4">
        <v>45.49</v>
      </c>
      <c r="M4513" s="16">
        <f t="shared" si="911"/>
        <v>-1.7741100000000003E-2</v>
      </c>
      <c r="N4513">
        <f t="shared" si="912"/>
        <v>0</v>
      </c>
      <c r="O4513">
        <f t="shared" si="913"/>
        <v>0</v>
      </c>
      <c r="P4513" s="63">
        <f t="shared" si="914"/>
        <v>0</v>
      </c>
    </row>
    <row r="4514" spans="1:18" x14ac:dyDescent="0.3">
      <c r="A4514">
        <f t="shared" si="915"/>
        <v>2019</v>
      </c>
      <c r="B4514">
        <f t="shared" si="916"/>
        <v>3</v>
      </c>
      <c r="C4514">
        <f t="shared" si="917"/>
        <v>7</v>
      </c>
      <c r="D4514">
        <f t="shared" si="918"/>
        <v>7</v>
      </c>
      <c r="E4514" t="str">
        <f t="shared" si="919"/>
        <v>OFF</v>
      </c>
      <c r="F4514" s="13">
        <f t="shared" si="921"/>
        <v>43531</v>
      </c>
      <c r="G4514" s="14" t="str">
        <f t="shared" si="920"/>
        <v>Avg of 4 NM Projects</v>
      </c>
      <c r="H4514" s="15">
        <f t="shared" si="922"/>
        <v>23</v>
      </c>
      <c r="I4514" s="93">
        <v>0</v>
      </c>
      <c r="J4514">
        <f t="shared" si="910"/>
        <v>0</v>
      </c>
      <c r="K4514" s="4">
        <v>48.18</v>
      </c>
      <c r="L4514" s="4">
        <v>46.56</v>
      </c>
      <c r="M4514" s="16">
        <f t="shared" si="911"/>
        <v>0</v>
      </c>
      <c r="N4514">
        <f t="shared" si="912"/>
        <v>1</v>
      </c>
      <c r="O4514">
        <f t="shared" si="913"/>
        <v>0</v>
      </c>
      <c r="P4514" s="63">
        <f t="shared" si="914"/>
        <v>0</v>
      </c>
    </row>
    <row r="4515" spans="1:18" x14ac:dyDescent="0.3">
      <c r="A4515">
        <f t="shared" si="915"/>
        <v>2019</v>
      </c>
      <c r="B4515">
        <f t="shared" si="916"/>
        <v>3</v>
      </c>
      <c r="C4515">
        <f t="shared" si="917"/>
        <v>7</v>
      </c>
      <c r="D4515">
        <f t="shared" si="918"/>
        <v>7</v>
      </c>
      <c r="E4515" t="str">
        <f t="shared" si="919"/>
        <v>OFF</v>
      </c>
      <c r="F4515" s="13">
        <f t="shared" si="921"/>
        <v>43531</v>
      </c>
      <c r="G4515" s="14" t="str">
        <f t="shared" si="920"/>
        <v>Avg of 4 NM Projects</v>
      </c>
      <c r="H4515" s="15">
        <f t="shared" si="922"/>
        <v>24</v>
      </c>
      <c r="I4515" s="93">
        <v>-0.39</v>
      </c>
      <c r="J4515">
        <f t="shared" si="910"/>
        <v>-2.1910112359550564E-3</v>
      </c>
      <c r="K4515" s="4">
        <v>47.22</v>
      </c>
      <c r="L4515" s="4">
        <v>39.21</v>
      </c>
      <c r="M4515" s="16">
        <f t="shared" si="911"/>
        <v>-1.5291900000000001E-2</v>
      </c>
      <c r="N4515">
        <f t="shared" si="912"/>
        <v>0</v>
      </c>
      <c r="O4515">
        <f t="shared" si="913"/>
        <v>0</v>
      </c>
      <c r="P4515" s="63">
        <f t="shared" si="914"/>
        <v>0</v>
      </c>
    </row>
    <row r="4516" spans="1:18" x14ac:dyDescent="0.3">
      <c r="A4516">
        <f t="shared" si="915"/>
        <v>2019</v>
      </c>
      <c r="B4516">
        <f t="shared" si="916"/>
        <v>3</v>
      </c>
      <c r="C4516">
        <f t="shared" si="917"/>
        <v>8</v>
      </c>
      <c r="D4516">
        <f t="shared" si="918"/>
        <v>1</v>
      </c>
      <c r="E4516" t="str">
        <f t="shared" si="919"/>
        <v>OFF</v>
      </c>
      <c r="F4516" s="13">
        <f t="shared" si="921"/>
        <v>43532</v>
      </c>
      <c r="G4516" s="14" t="str">
        <f t="shared" si="920"/>
        <v>Avg of 4 NM Projects</v>
      </c>
      <c r="H4516" s="15">
        <f t="shared" si="922"/>
        <v>1</v>
      </c>
      <c r="I4516" s="93">
        <v>-0.13</v>
      </c>
      <c r="J4516">
        <f t="shared" si="910"/>
        <v>-7.3033707865168538E-4</v>
      </c>
      <c r="K4516" s="4">
        <v>40.68</v>
      </c>
      <c r="L4516" s="4">
        <v>34.32</v>
      </c>
      <c r="M4516" s="16">
        <f t="shared" si="911"/>
        <v>-4.4615999999999996E-3</v>
      </c>
      <c r="N4516">
        <f t="shared" si="912"/>
        <v>0</v>
      </c>
      <c r="O4516">
        <f t="shared" si="913"/>
        <v>0</v>
      </c>
      <c r="P4516" s="63">
        <f t="shared" si="914"/>
        <v>0</v>
      </c>
      <c r="Q4516" s="34"/>
      <c r="R4516" s="34"/>
    </row>
    <row r="4517" spans="1:18" x14ac:dyDescent="0.3">
      <c r="A4517">
        <f t="shared" si="915"/>
        <v>2019</v>
      </c>
      <c r="B4517">
        <f t="shared" si="916"/>
        <v>3</v>
      </c>
      <c r="C4517">
        <f t="shared" si="917"/>
        <v>8</v>
      </c>
      <c r="D4517">
        <f t="shared" si="918"/>
        <v>1</v>
      </c>
      <c r="E4517" t="str">
        <f t="shared" si="919"/>
        <v>OFF</v>
      </c>
      <c r="F4517" s="13">
        <f t="shared" si="921"/>
        <v>43532</v>
      </c>
      <c r="G4517" s="14" t="str">
        <f t="shared" si="920"/>
        <v>Avg of 4 NM Projects</v>
      </c>
      <c r="H4517" s="15">
        <f t="shared" si="922"/>
        <v>2</v>
      </c>
      <c r="I4517" s="93">
        <v>-0.26</v>
      </c>
      <c r="J4517">
        <f t="shared" si="910"/>
        <v>-1.4606741573033708E-3</v>
      </c>
      <c r="K4517" s="4">
        <v>35.75</v>
      </c>
      <c r="L4517" s="4">
        <v>35.4</v>
      </c>
      <c r="M4517" s="16">
        <f t="shared" si="911"/>
        <v>-9.2040000000000004E-3</v>
      </c>
      <c r="N4517">
        <f t="shared" si="912"/>
        <v>0</v>
      </c>
      <c r="O4517">
        <f t="shared" si="913"/>
        <v>0</v>
      </c>
      <c r="P4517" s="63">
        <f t="shared" si="914"/>
        <v>0</v>
      </c>
    </row>
    <row r="4518" spans="1:18" x14ac:dyDescent="0.3">
      <c r="A4518">
        <f t="shared" si="915"/>
        <v>2019</v>
      </c>
      <c r="B4518">
        <f t="shared" si="916"/>
        <v>3</v>
      </c>
      <c r="C4518">
        <f t="shared" si="917"/>
        <v>8</v>
      </c>
      <c r="D4518">
        <f t="shared" si="918"/>
        <v>1</v>
      </c>
      <c r="E4518" t="str">
        <f t="shared" si="919"/>
        <v>OFF</v>
      </c>
      <c r="F4518" s="13">
        <f t="shared" si="921"/>
        <v>43532</v>
      </c>
      <c r="G4518" s="14" t="str">
        <f t="shared" si="920"/>
        <v>Avg of 4 NM Projects</v>
      </c>
      <c r="H4518" s="15">
        <f t="shared" si="922"/>
        <v>3</v>
      </c>
      <c r="I4518" s="93">
        <v>-0.13</v>
      </c>
      <c r="J4518">
        <f t="shared" si="910"/>
        <v>-7.3033707865168538E-4</v>
      </c>
      <c r="K4518" s="4">
        <v>33.79</v>
      </c>
      <c r="L4518" s="4">
        <v>37</v>
      </c>
      <c r="M4518" s="16">
        <f t="shared" si="911"/>
        <v>-4.8100000000000009E-3</v>
      </c>
      <c r="N4518">
        <f t="shared" si="912"/>
        <v>0</v>
      </c>
      <c r="O4518">
        <f t="shared" si="913"/>
        <v>0</v>
      </c>
      <c r="P4518" s="63">
        <f t="shared" si="914"/>
        <v>0</v>
      </c>
    </row>
    <row r="4519" spans="1:18" x14ac:dyDescent="0.3">
      <c r="A4519">
        <f t="shared" si="915"/>
        <v>2019</v>
      </c>
      <c r="B4519">
        <f t="shared" si="916"/>
        <v>3</v>
      </c>
      <c r="C4519">
        <f t="shared" si="917"/>
        <v>8</v>
      </c>
      <c r="D4519">
        <f t="shared" si="918"/>
        <v>1</v>
      </c>
      <c r="E4519" t="str">
        <f t="shared" si="919"/>
        <v>OFF</v>
      </c>
      <c r="F4519" s="13">
        <f t="shared" si="921"/>
        <v>43532</v>
      </c>
      <c r="G4519" s="14" t="str">
        <f t="shared" si="920"/>
        <v>Avg of 4 NM Projects</v>
      </c>
      <c r="H4519" s="15">
        <f t="shared" si="922"/>
        <v>4</v>
      </c>
      <c r="I4519" s="93">
        <v>-0.13</v>
      </c>
      <c r="J4519">
        <f t="shared" si="910"/>
        <v>-7.3033707865168538E-4</v>
      </c>
      <c r="K4519" s="4">
        <v>34.869999999999997</v>
      </c>
      <c r="L4519" s="4">
        <v>35.15</v>
      </c>
      <c r="M4519" s="16">
        <f t="shared" si="911"/>
        <v>-4.5694999999999998E-3</v>
      </c>
      <c r="N4519">
        <f t="shared" si="912"/>
        <v>0</v>
      </c>
      <c r="O4519">
        <f t="shared" si="913"/>
        <v>0</v>
      </c>
      <c r="P4519" s="63">
        <f t="shared" si="914"/>
        <v>0</v>
      </c>
    </row>
    <row r="4520" spans="1:18" x14ac:dyDescent="0.3">
      <c r="A4520">
        <f t="shared" si="915"/>
        <v>2019</v>
      </c>
      <c r="B4520">
        <f t="shared" si="916"/>
        <v>3</v>
      </c>
      <c r="C4520">
        <f t="shared" si="917"/>
        <v>8</v>
      </c>
      <c r="D4520">
        <f t="shared" si="918"/>
        <v>1</v>
      </c>
      <c r="E4520" t="str">
        <f t="shared" si="919"/>
        <v>OFF</v>
      </c>
      <c r="F4520" s="13">
        <f t="shared" si="921"/>
        <v>43532</v>
      </c>
      <c r="G4520" s="14" t="str">
        <f t="shared" si="920"/>
        <v>Avg of 4 NM Projects</v>
      </c>
      <c r="H4520" s="15">
        <f t="shared" si="922"/>
        <v>5</v>
      </c>
      <c r="I4520" s="93">
        <v>-0.13</v>
      </c>
      <c r="J4520">
        <f t="shared" si="910"/>
        <v>-7.3033707865168538E-4</v>
      </c>
      <c r="K4520" s="4">
        <v>44.39</v>
      </c>
      <c r="L4520" s="4">
        <v>41.11</v>
      </c>
      <c r="M4520" s="16">
        <f t="shared" si="911"/>
        <v>-5.3443000000000006E-3</v>
      </c>
      <c r="N4520">
        <f t="shared" si="912"/>
        <v>0</v>
      </c>
      <c r="O4520">
        <f t="shared" si="913"/>
        <v>0</v>
      </c>
      <c r="P4520" s="63">
        <f t="shared" si="914"/>
        <v>0</v>
      </c>
    </row>
    <row r="4521" spans="1:18" x14ac:dyDescent="0.3">
      <c r="A4521">
        <f t="shared" si="915"/>
        <v>2019</v>
      </c>
      <c r="B4521">
        <f t="shared" si="916"/>
        <v>3</v>
      </c>
      <c r="C4521">
        <f t="shared" si="917"/>
        <v>8</v>
      </c>
      <c r="D4521">
        <f t="shared" si="918"/>
        <v>1</v>
      </c>
      <c r="E4521" t="str">
        <f t="shared" si="919"/>
        <v>OFF</v>
      </c>
      <c r="F4521" s="13">
        <f t="shared" si="921"/>
        <v>43532</v>
      </c>
      <c r="G4521" s="14" t="str">
        <f t="shared" si="920"/>
        <v>Avg of 4 NM Projects</v>
      </c>
      <c r="H4521" s="15">
        <f t="shared" si="922"/>
        <v>6</v>
      </c>
      <c r="I4521" s="93">
        <v>0</v>
      </c>
      <c r="J4521">
        <f t="shared" si="910"/>
        <v>0</v>
      </c>
      <c r="K4521" s="4">
        <v>49.08</v>
      </c>
      <c r="L4521" s="4">
        <v>61.73</v>
      </c>
      <c r="M4521" s="16">
        <f t="shared" si="911"/>
        <v>0</v>
      </c>
      <c r="N4521">
        <f t="shared" si="912"/>
        <v>1</v>
      </c>
      <c r="O4521">
        <f t="shared" si="913"/>
        <v>0</v>
      </c>
      <c r="P4521" s="63">
        <f t="shared" si="914"/>
        <v>0</v>
      </c>
    </row>
    <row r="4522" spans="1:18" x14ac:dyDescent="0.3">
      <c r="A4522">
        <f t="shared" si="915"/>
        <v>2019</v>
      </c>
      <c r="B4522">
        <f t="shared" si="916"/>
        <v>3</v>
      </c>
      <c r="C4522">
        <f t="shared" si="917"/>
        <v>8</v>
      </c>
      <c r="D4522">
        <f t="shared" si="918"/>
        <v>1</v>
      </c>
      <c r="E4522" t="str">
        <f t="shared" si="919"/>
        <v>OFF</v>
      </c>
      <c r="F4522" s="13">
        <f t="shared" si="921"/>
        <v>43532</v>
      </c>
      <c r="G4522" s="14" t="str">
        <f t="shared" si="920"/>
        <v>Avg of 4 NM Projects</v>
      </c>
      <c r="H4522" s="15">
        <f t="shared" si="922"/>
        <v>7</v>
      </c>
      <c r="I4522" s="93">
        <v>1.4049999999999998</v>
      </c>
      <c r="J4522">
        <f t="shared" si="910"/>
        <v>7.8932584269662907E-3</v>
      </c>
      <c r="K4522" s="4">
        <v>68.540000000000006</v>
      </c>
      <c r="L4522" s="4">
        <v>74.430000000000007</v>
      </c>
      <c r="M4522" s="16">
        <f t="shared" si="911"/>
        <v>0.10457414999999999</v>
      </c>
      <c r="N4522">
        <f t="shared" si="912"/>
        <v>0</v>
      </c>
      <c r="O4522">
        <f t="shared" si="913"/>
        <v>0</v>
      </c>
      <c r="P4522" s="63">
        <f t="shared" si="914"/>
        <v>0</v>
      </c>
    </row>
    <row r="4523" spans="1:18" x14ac:dyDescent="0.3">
      <c r="A4523">
        <f t="shared" si="915"/>
        <v>2019</v>
      </c>
      <c r="B4523">
        <f t="shared" si="916"/>
        <v>3</v>
      </c>
      <c r="C4523">
        <f t="shared" si="917"/>
        <v>8</v>
      </c>
      <c r="D4523">
        <f t="shared" si="918"/>
        <v>1</v>
      </c>
      <c r="E4523" t="str">
        <f t="shared" si="919"/>
        <v>OFF</v>
      </c>
      <c r="F4523" s="13">
        <f t="shared" si="921"/>
        <v>43532</v>
      </c>
      <c r="G4523" s="14" t="str">
        <f t="shared" si="920"/>
        <v>Avg of 4 NM Projects</v>
      </c>
      <c r="H4523" s="15">
        <f t="shared" si="922"/>
        <v>8</v>
      </c>
      <c r="I4523" s="93">
        <v>18.305</v>
      </c>
      <c r="J4523">
        <f t="shared" si="910"/>
        <v>0.1028370786516854</v>
      </c>
      <c r="K4523" s="4">
        <v>69.819999999999993</v>
      </c>
      <c r="L4523" s="4">
        <v>55.26</v>
      </c>
      <c r="M4523" s="16">
        <f t="shared" si="911"/>
        <v>1.0115342999999999</v>
      </c>
      <c r="N4523">
        <f t="shared" si="912"/>
        <v>0</v>
      </c>
      <c r="O4523">
        <f t="shared" si="913"/>
        <v>0</v>
      </c>
      <c r="P4523" s="63">
        <f t="shared" si="914"/>
        <v>0</v>
      </c>
    </row>
    <row r="4524" spans="1:18" x14ac:dyDescent="0.3">
      <c r="A4524">
        <f t="shared" si="915"/>
        <v>2019</v>
      </c>
      <c r="B4524">
        <f t="shared" si="916"/>
        <v>3</v>
      </c>
      <c r="C4524">
        <f t="shared" si="917"/>
        <v>8</v>
      </c>
      <c r="D4524">
        <f t="shared" si="918"/>
        <v>1</v>
      </c>
      <c r="E4524" t="str">
        <f t="shared" si="919"/>
        <v>OFF</v>
      </c>
      <c r="F4524" s="13">
        <f t="shared" si="921"/>
        <v>43532</v>
      </c>
      <c r="G4524" s="14" t="str">
        <f t="shared" si="920"/>
        <v>Avg of 4 NM Projects</v>
      </c>
      <c r="H4524" s="15">
        <f t="shared" si="922"/>
        <v>9</v>
      </c>
      <c r="I4524" s="93">
        <v>35.07</v>
      </c>
      <c r="J4524">
        <f t="shared" si="910"/>
        <v>0.19702247191011235</v>
      </c>
      <c r="K4524" s="4">
        <v>61.82</v>
      </c>
      <c r="L4524" s="4">
        <v>54.02</v>
      </c>
      <c r="M4524" s="16">
        <f t="shared" si="911"/>
        <v>1.8944814000000001</v>
      </c>
      <c r="N4524">
        <f t="shared" si="912"/>
        <v>0</v>
      </c>
      <c r="O4524">
        <f t="shared" si="913"/>
        <v>0</v>
      </c>
      <c r="P4524" s="63">
        <f t="shared" si="914"/>
        <v>0</v>
      </c>
    </row>
    <row r="4525" spans="1:18" x14ac:dyDescent="0.3">
      <c r="A4525">
        <f t="shared" si="915"/>
        <v>2019</v>
      </c>
      <c r="B4525">
        <f t="shared" si="916"/>
        <v>3</v>
      </c>
      <c r="C4525">
        <f t="shared" si="917"/>
        <v>8</v>
      </c>
      <c r="D4525">
        <f t="shared" si="918"/>
        <v>1</v>
      </c>
      <c r="E4525" t="str">
        <f t="shared" si="919"/>
        <v>OFF</v>
      </c>
      <c r="F4525" s="13">
        <f t="shared" si="921"/>
        <v>43532</v>
      </c>
      <c r="G4525" s="14" t="str">
        <f t="shared" si="920"/>
        <v>Avg of 4 NM Projects</v>
      </c>
      <c r="H4525" s="15">
        <f t="shared" si="922"/>
        <v>10</v>
      </c>
      <c r="I4525" s="93">
        <v>46.34</v>
      </c>
      <c r="J4525">
        <f t="shared" si="910"/>
        <v>0.26033707865168543</v>
      </c>
      <c r="K4525" s="4">
        <v>48.85</v>
      </c>
      <c r="L4525" s="4">
        <v>53.26</v>
      </c>
      <c r="M4525" s="16">
        <f t="shared" si="911"/>
        <v>2.4680683999999999</v>
      </c>
      <c r="N4525">
        <f t="shared" si="912"/>
        <v>0</v>
      </c>
      <c r="O4525">
        <f t="shared" si="913"/>
        <v>0</v>
      </c>
      <c r="P4525" s="63">
        <f t="shared" si="914"/>
        <v>0</v>
      </c>
    </row>
    <row r="4526" spans="1:18" x14ac:dyDescent="0.3">
      <c r="A4526">
        <f t="shared" si="915"/>
        <v>2019</v>
      </c>
      <c r="B4526">
        <f t="shared" si="916"/>
        <v>3</v>
      </c>
      <c r="C4526">
        <f t="shared" si="917"/>
        <v>8</v>
      </c>
      <c r="D4526">
        <f t="shared" si="918"/>
        <v>1</v>
      </c>
      <c r="E4526" t="str">
        <f t="shared" si="919"/>
        <v>OFF</v>
      </c>
      <c r="F4526" s="13">
        <f t="shared" si="921"/>
        <v>43532</v>
      </c>
      <c r="G4526" s="14" t="str">
        <f t="shared" si="920"/>
        <v>Avg of 4 NM Projects</v>
      </c>
      <c r="H4526" s="15">
        <f t="shared" si="922"/>
        <v>11</v>
      </c>
      <c r="I4526" s="93">
        <v>52.995000000000005</v>
      </c>
      <c r="J4526">
        <f t="shared" si="910"/>
        <v>0.29772471910112364</v>
      </c>
      <c r="K4526" s="4">
        <v>41.04</v>
      </c>
      <c r="L4526" s="4">
        <v>35.5</v>
      </c>
      <c r="M4526" s="16">
        <f t="shared" si="911"/>
        <v>1.8813225000000002</v>
      </c>
      <c r="N4526">
        <f t="shared" si="912"/>
        <v>0</v>
      </c>
      <c r="O4526">
        <f t="shared" si="913"/>
        <v>0</v>
      </c>
      <c r="P4526" s="63">
        <f t="shared" si="914"/>
        <v>0</v>
      </c>
    </row>
    <row r="4527" spans="1:18" x14ac:dyDescent="0.3">
      <c r="A4527">
        <f t="shared" si="915"/>
        <v>2019</v>
      </c>
      <c r="B4527">
        <f t="shared" si="916"/>
        <v>3</v>
      </c>
      <c r="C4527">
        <f t="shared" si="917"/>
        <v>8</v>
      </c>
      <c r="D4527">
        <f t="shared" si="918"/>
        <v>1</v>
      </c>
      <c r="E4527" t="str">
        <f t="shared" si="919"/>
        <v>OFF</v>
      </c>
      <c r="F4527" s="13">
        <f t="shared" si="921"/>
        <v>43532</v>
      </c>
      <c r="G4527" s="14" t="str">
        <f t="shared" si="920"/>
        <v>Avg of 4 NM Projects</v>
      </c>
      <c r="H4527" s="15">
        <f t="shared" si="922"/>
        <v>12</v>
      </c>
      <c r="I4527" s="93">
        <v>56.960000000000008</v>
      </c>
      <c r="J4527">
        <f t="shared" si="910"/>
        <v>0.32000000000000006</v>
      </c>
      <c r="K4527" s="4">
        <v>42.57</v>
      </c>
      <c r="L4527" s="4">
        <v>34.950000000000003</v>
      </c>
      <c r="M4527" s="16">
        <f t="shared" si="911"/>
        <v>1.9907520000000003</v>
      </c>
      <c r="N4527">
        <f t="shared" si="912"/>
        <v>0</v>
      </c>
      <c r="O4527">
        <f t="shared" si="913"/>
        <v>0</v>
      </c>
      <c r="P4527" s="63">
        <f t="shared" si="914"/>
        <v>0</v>
      </c>
    </row>
    <row r="4528" spans="1:18" x14ac:dyDescent="0.3">
      <c r="A4528">
        <f t="shared" si="915"/>
        <v>2019</v>
      </c>
      <c r="B4528">
        <f t="shared" si="916"/>
        <v>3</v>
      </c>
      <c r="C4528">
        <f t="shared" si="917"/>
        <v>8</v>
      </c>
      <c r="D4528">
        <f t="shared" si="918"/>
        <v>1</v>
      </c>
      <c r="E4528" t="str">
        <f t="shared" si="919"/>
        <v>OFF</v>
      </c>
      <c r="F4528" s="13">
        <f t="shared" si="921"/>
        <v>43532</v>
      </c>
      <c r="G4528" s="14" t="str">
        <f t="shared" si="920"/>
        <v>Avg of 4 NM Projects</v>
      </c>
      <c r="H4528" s="15">
        <f t="shared" si="922"/>
        <v>13</v>
      </c>
      <c r="I4528" s="93">
        <v>56.325000000000003</v>
      </c>
      <c r="J4528">
        <f t="shared" si="910"/>
        <v>0.31643258426966292</v>
      </c>
      <c r="K4528" s="4">
        <v>36.4</v>
      </c>
      <c r="L4528" s="4">
        <v>34.67</v>
      </c>
      <c r="M4528" s="16">
        <f t="shared" si="911"/>
        <v>1.9527877500000002</v>
      </c>
      <c r="N4528">
        <f t="shared" si="912"/>
        <v>0</v>
      </c>
      <c r="O4528">
        <f t="shared" si="913"/>
        <v>0</v>
      </c>
      <c r="P4528" s="63">
        <f t="shared" si="914"/>
        <v>0</v>
      </c>
    </row>
    <row r="4529" spans="1:18" x14ac:dyDescent="0.3">
      <c r="A4529">
        <f t="shared" si="915"/>
        <v>2019</v>
      </c>
      <c r="B4529">
        <f t="shared" si="916"/>
        <v>3</v>
      </c>
      <c r="C4529">
        <f t="shared" si="917"/>
        <v>8</v>
      </c>
      <c r="D4529">
        <f t="shared" si="918"/>
        <v>1</v>
      </c>
      <c r="E4529" t="str">
        <f t="shared" si="919"/>
        <v>OFF</v>
      </c>
      <c r="F4529" s="13">
        <f t="shared" si="921"/>
        <v>43532</v>
      </c>
      <c r="G4529" s="14" t="str">
        <f t="shared" si="920"/>
        <v>Avg of 4 NM Projects</v>
      </c>
      <c r="H4529" s="15">
        <f t="shared" si="922"/>
        <v>14</v>
      </c>
      <c r="I4529" s="93">
        <v>50.3</v>
      </c>
      <c r="J4529">
        <f t="shared" si="910"/>
        <v>0.28258426966292133</v>
      </c>
      <c r="K4529" s="4">
        <v>34.42</v>
      </c>
      <c r="L4529" s="4">
        <v>34.130000000000003</v>
      </c>
      <c r="M4529" s="16">
        <f t="shared" si="911"/>
        <v>1.716739</v>
      </c>
      <c r="N4529">
        <f t="shared" si="912"/>
        <v>0</v>
      </c>
      <c r="O4529">
        <f t="shared" si="913"/>
        <v>0</v>
      </c>
      <c r="P4529" s="63">
        <f t="shared" si="914"/>
        <v>0</v>
      </c>
    </row>
    <row r="4530" spans="1:18" x14ac:dyDescent="0.3">
      <c r="A4530">
        <f t="shared" si="915"/>
        <v>2019</v>
      </c>
      <c r="B4530">
        <f t="shared" si="916"/>
        <v>3</v>
      </c>
      <c r="C4530">
        <f t="shared" si="917"/>
        <v>8</v>
      </c>
      <c r="D4530">
        <f t="shared" si="918"/>
        <v>1</v>
      </c>
      <c r="E4530" t="str">
        <f t="shared" si="919"/>
        <v>OFF</v>
      </c>
      <c r="F4530" s="13">
        <f t="shared" si="921"/>
        <v>43532</v>
      </c>
      <c r="G4530" s="14" t="str">
        <f t="shared" si="920"/>
        <v>Avg of 4 NM Projects</v>
      </c>
      <c r="H4530" s="15">
        <f t="shared" si="922"/>
        <v>15</v>
      </c>
      <c r="I4530" s="93">
        <v>42.629999999999995</v>
      </c>
      <c r="J4530">
        <f t="shared" si="910"/>
        <v>0.23949438202247189</v>
      </c>
      <c r="K4530" s="4">
        <v>35.06</v>
      </c>
      <c r="L4530" s="4">
        <v>37.369999999999997</v>
      </c>
      <c r="M4530" s="16">
        <f t="shared" si="911"/>
        <v>1.5930830999999999</v>
      </c>
      <c r="N4530">
        <f t="shared" si="912"/>
        <v>0</v>
      </c>
      <c r="O4530">
        <f t="shared" si="913"/>
        <v>0</v>
      </c>
      <c r="P4530" s="63">
        <f t="shared" si="914"/>
        <v>0</v>
      </c>
    </row>
    <row r="4531" spans="1:18" x14ac:dyDescent="0.3">
      <c r="A4531">
        <f t="shared" si="915"/>
        <v>2019</v>
      </c>
      <c r="B4531">
        <f t="shared" si="916"/>
        <v>3</v>
      </c>
      <c r="C4531">
        <f t="shared" si="917"/>
        <v>8</v>
      </c>
      <c r="D4531">
        <f t="shared" si="918"/>
        <v>1</v>
      </c>
      <c r="E4531" t="str">
        <f t="shared" si="919"/>
        <v>OFF</v>
      </c>
      <c r="F4531" s="13">
        <f t="shared" si="921"/>
        <v>43532</v>
      </c>
      <c r="G4531" s="14" t="str">
        <f t="shared" si="920"/>
        <v>Avg of 4 NM Projects</v>
      </c>
      <c r="H4531" s="15">
        <f t="shared" si="922"/>
        <v>16</v>
      </c>
      <c r="I4531" s="93">
        <v>33.79</v>
      </c>
      <c r="J4531">
        <f t="shared" si="910"/>
        <v>0.18983146067415729</v>
      </c>
      <c r="K4531" s="4">
        <v>34.28</v>
      </c>
      <c r="L4531" s="4">
        <v>38.75</v>
      </c>
      <c r="M4531" s="16">
        <f t="shared" si="911"/>
        <v>1.3093625</v>
      </c>
      <c r="N4531">
        <f t="shared" si="912"/>
        <v>0</v>
      </c>
      <c r="O4531">
        <f t="shared" si="913"/>
        <v>0</v>
      </c>
      <c r="P4531" s="63">
        <f t="shared" si="914"/>
        <v>0</v>
      </c>
    </row>
    <row r="4532" spans="1:18" x14ac:dyDescent="0.3">
      <c r="A4532">
        <f t="shared" si="915"/>
        <v>2019</v>
      </c>
      <c r="B4532">
        <f t="shared" si="916"/>
        <v>3</v>
      </c>
      <c r="C4532">
        <f t="shared" si="917"/>
        <v>8</v>
      </c>
      <c r="D4532">
        <f t="shared" si="918"/>
        <v>1</v>
      </c>
      <c r="E4532" t="str">
        <f t="shared" si="919"/>
        <v>OFF</v>
      </c>
      <c r="F4532" s="13">
        <f t="shared" si="921"/>
        <v>43532</v>
      </c>
      <c r="G4532" s="14" t="str">
        <f t="shared" si="920"/>
        <v>Avg of 4 NM Projects</v>
      </c>
      <c r="H4532" s="15">
        <f t="shared" si="922"/>
        <v>17</v>
      </c>
      <c r="I4532" s="93">
        <v>18.43</v>
      </c>
      <c r="J4532">
        <f t="shared" si="910"/>
        <v>0.10353932584269662</v>
      </c>
      <c r="K4532" s="4">
        <v>35.979999999999997</v>
      </c>
      <c r="L4532" s="4">
        <v>48.08</v>
      </c>
      <c r="M4532" s="16">
        <f t="shared" si="911"/>
        <v>0.88611439999999997</v>
      </c>
      <c r="N4532">
        <f t="shared" si="912"/>
        <v>0</v>
      </c>
      <c r="O4532">
        <f t="shared" si="913"/>
        <v>0</v>
      </c>
      <c r="P4532" s="63">
        <f t="shared" si="914"/>
        <v>0</v>
      </c>
    </row>
    <row r="4533" spans="1:18" x14ac:dyDescent="0.3">
      <c r="A4533">
        <f t="shared" si="915"/>
        <v>2019</v>
      </c>
      <c r="B4533">
        <f t="shared" si="916"/>
        <v>3</v>
      </c>
      <c r="C4533">
        <f t="shared" si="917"/>
        <v>8</v>
      </c>
      <c r="D4533">
        <f t="shared" si="918"/>
        <v>1</v>
      </c>
      <c r="E4533" t="str">
        <f t="shared" si="919"/>
        <v>OFF</v>
      </c>
      <c r="F4533" s="13">
        <f t="shared" si="921"/>
        <v>43532</v>
      </c>
      <c r="G4533" s="14" t="str">
        <f t="shared" si="920"/>
        <v>Avg of 4 NM Projects</v>
      </c>
      <c r="H4533" s="15">
        <f t="shared" si="922"/>
        <v>18</v>
      </c>
      <c r="I4533" s="93">
        <v>2.1799999999999997</v>
      </c>
      <c r="J4533">
        <f t="shared" si="910"/>
        <v>1.2247191011235954E-2</v>
      </c>
      <c r="K4533" s="4">
        <v>47.04</v>
      </c>
      <c r="L4533" s="4">
        <v>56.85</v>
      </c>
      <c r="M4533" s="16">
        <f t="shared" si="911"/>
        <v>0.12393299999999999</v>
      </c>
      <c r="N4533">
        <f t="shared" si="912"/>
        <v>0</v>
      </c>
      <c r="O4533">
        <f t="shared" si="913"/>
        <v>0</v>
      </c>
      <c r="P4533" s="63">
        <f t="shared" si="914"/>
        <v>0</v>
      </c>
    </row>
    <row r="4534" spans="1:18" x14ac:dyDescent="0.3">
      <c r="A4534">
        <f t="shared" si="915"/>
        <v>2019</v>
      </c>
      <c r="B4534">
        <f t="shared" si="916"/>
        <v>3</v>
      </c>
      <c r="C4534">
        <f t="shared" si="917"/>
        <v>8</v>
      </c>
      <c r="D4534">
        <f t="shared" si="918"/>
        <v>1</v>
      </c>
      <c r="E4534" t="str">
        <f t="shared" si="919"/>
        <v>OFF</v>
      </c>
      <c r="F4534" s="13">
        <f t="shared" si="921"/>
        <v>43532</v>
      </c>
      <c r="G4534" s="14" t="str">
        <f t="shared" si="920"/>
        <v>Avg of 4 NM Projects</v>
      </c>
      <c r="H4534" s="15">
        <f t="shared" si="922"/>
        <v>19</v>
      </c>
      <c r="I4534" s="93">
        <v>0</v>
      </c>
      <c r="J4534">
        <f t="shared" si="910"/>
        <v>0</v>
      </c>
      <c r="K4534" s="4">
        <v>61.74</v>
      </c>
      <c r="L4534" s="4">
        <v>70.08</v>
      </c>
      <c r="M4534" s="16">
        <f t="shared" si="911"/>
        <v>0</v>
      </c>
      <c r="N4534">
        <f t="shared" si="912"/>
        <v>1</v>
      </c>
      <c r="O4534">
        <f t="shared" si="913"/>
        <v>0</v>
      </c>
      <c r="P4534" s="63">
        <f t="shared" si="914"/>
        <v>0</v>
      </c>
    </row>
    <row r="4535" spans="1:18" x14ac:dyDescent="0.3">
      <c r="A4535">
        <f t="shared" si="915"/>
        <v>2019</v>
      </c>
      <c r="B4535">
        <f t="shared" si="916"/>
        <v>3</v>
      </c>
      <c r="C4535">
        <f t="shared" si="917"/>
        <v>8</v>
      </c>
      <c r="D4535">
        <f t="shared" si="918"/>
        <v>1</v>
      </c>
      <c r="E4535" t="str">
        <f t="shared" si="919"/>
        <v>OFF</v>
      </c>
      <c r="F4535" s="13">
        <f t="shared" si="921"/>
        <v>43532</v>
      </c>
      <c r="G4535" s="14" t="str">
        <f t="shared" si="920"/>
        <v>Avg of 4 NM Projects</v>
      </c>
      <c r="H4535" s="15">
        <f t="shared" si="922"/>
        <v>20</v>
      </c>
      <c r="I4535" s="93">
        <v>-0.13</v>
      </c>
      <c r="J4535">
        <f t="shared" si="910"/>
        <v>-7.3033707865168538E-4</v>
      </c>
      <c r="K4535" s="4">
        <v>52.71</v>
      </c>
      <c r="L4535" s="4">
        <v>56.61</v>
      </c>
      <c r="M4535" s="16">
        <f t="shared" si="911"/>
        <v>-7.3593E-3</v>
      </c>
      <c r="N4535">
        <f t="shared" si="912"/>
        <v>0</v>
      </c>
      <c r="O4535">
        <f t="shared" si="913"/>
        <v>0</v>
      </c>
      <c r="P4535" s="63">
        <f t="shared" si="914"/>
        <v>0</v>
      </c>
    </row>
    <row r="4536" spans="1:18" x14ac:dyDescent="0.3">
      <c r="A4536">
        <f t="shared" si="915"/>
        <v>2019</v>
      </c>
      <c r="B4536">
        <f t="shared" si="916"/>
        <v>3</v>
      </c>
      <c r="C4536">
        <f t="shared" si="917"/>
        <v>8</v>
      </c>
      <c r="D4536">
        <f t="shared" si="918"/>
        <v>1</v>
      </c>
      <c r="E4536" t="str">
        <f t="shared" si="919"/>
        <v>OFF</v>
      </c>
      <c r="F4536" s="13">
        <f t="shared" si="921"/>
        <v>43532</v>
      </c>
      <c r="G4536" s="14" t="str">
        <f t="shared" si="920"/>
        <v>Avg of 4 NM Projects</v>
      </c>
      <c r="H4536" s="15">
        <f t="shared" si="922"/>
        <v>21</v>
      </c>
      <c r="I4536" s="93">
        <v>0</v>
      </c>
      <c r="J4536">
        <f t="shared" si="910"/>
        <v>0</v>
      </c>
      <c r="K4536" s="4">
        <v>42.92</v>
      </c>
      <c r="L4536" s="4">
        <v>57.71</v>
      </c>
      <c r="M4536" s="16">
        <f t="shared" si="911"/>
        <v>0</v>
      </c>
      <c r="N4536">
        <f t="shared" si="912"/>
        <v>1</v>
      </c>
      <c r="O4536">
        <f t="shared" si="913"/>
        <v>0</v>
      </c>
      <c r="P4536" s="63">
        <f t="shared" si="914"/>
        <v>0</v>
      </c>
    </row>
    <row r="4537" spans="1:18" x14ac:dyDescent="0.3">
      <c r="A4537">
        <f t="shared" si="915"/>
        <v>2019</v>
      </c>
      <c r="B4537">
        <f t="shared" si="916"/>
        <v>3</v>
      </c>
      <c r="C4537">
        <f t="shared" si="917"/>
        <v>8</v>
      </c>
      <c r="D4537">
        <f t="shared" si="918"/>
        <v>1</v>
      </c>
      <c r="E4537" t="str">
        <f t="shared" si="919"/>
        <v>OFF</v>
      </c>
      <c r="F4537" s="13">
        <f t="shared" si="921"/>
        <v>43532</v>
      </c>
      <c r="G4537" s="14" t="str">
        <f t="shared" si="920"/>
        <v>Avg of 4 NM Projects</v>
      </c>
      <c r="H4537" s="15">
        <f t="shared" si="922"/>
        <v>22</v>
      </c>
      <c r="I4537" s="93">
        <v>-0.26</v>
      </c>
      <c r="J4537">
        <f t="shared" si="910"/>
        <v>-1.4606741573033708E-3</v>
      </c>
      <c r="K4537" s="4">
        <v>36.6</v>
      </c>
      <c r="L4537" s="4">
        <v>66.95</v>
      </c>
      <c r="M4537" s="16">
        <f t="shared" si="911"/>
        <v>-1.7406999999999999E-2</v>
      </c>
      <c r="N4537">
        <f t="shared" si="912"/>
        <v>0</v>
      </c>
      <c r="O4537">
        <f t="shared" si="913"/>
        <v>0</v>
      </c>
      <c r="P4537" s="63">
        <f t="shared" si="914"/>
        <v>0</v>
      </c>
    </row>
    <row r="4538" spans="1:18" x14ac:dyDescent="0.3">
      <c r="A4538">
        <f t="shared" si="915"/>
        <v>2019</v>
      </c>
      <c r="B4538">
        <f t="shared" si="916"/>
        <v>3</v>
      </c>
      <c r="C4538">
        <f t="shared" si="917"/>
        <v>8</v>
      </c>
      <c r="D4538">
        <f t="shared" si="918"/>
        <v>1</v>
      </c>
      <c r="E4538" t="str">
        <f t="shared" si="919"/>
        <v>OFF</v>
      </c>
      <c r="F4538" s="13">
        <f t="shared" si="921"/>
        <v>43532</v>
      </c>
      <c r="G4538" s="14" t="str">
        <f t="shared" si="920"/>
        <v>Avg of 4 NM Projects</v>
      </c>
      <c r="H4538" s="15">
        <f t="shared" si="922"/>
        <v>23</v>
      </c>
      <c r="I4538" s="93">
        <v>-0.13</v>
      </c>
      <c r="J4538">
        <f t="shared" si="910"/>
        <v>-7.3033707865168538E-4</v>
      </c>
      <c r="K4538" s="4">
        <v>33.75</v>
      </c>
      <c r="L4538" s="4">
        <v>38.99</v>
      </c>
      <c r="M4538" s="16">
        <f t="shared" si="911"/>
        <v>-5.0687000000000006E-3</v>
      </c>
      <c r="N4538">
        <f t="shared" si="912"/>
        <v>0</v>
      </c>
      <c r="O4538">
        <f t="shared" si="913"/>
        <v>0</v>
      </c>
      <c r="P4538" s="63">
        <f t="shared" si="914"/>
        <v>0</v>
      </c>
    </row>
    <row r="4539" spans="1:18" x14ac:dyDescent="0.3">
      <c r="A4539">
        <f t="shared" si="915"/>
        <v>2019</v>
      </c>
      <c r="B4539">
        <f t="shared" si="916"/>
        <v>3</v>
      </c>
      <c r="C4539">
        <f t="shared" si="917"/>
        <v>8</v>
      </c>
      <c r="D4539">
        <f t="shared" si="918"/>
        <v>1</v>
      </c>
      <c r="E4539" t="str">
        <f t="shared" si="919"/>
        <v>OFF</v>
      </c>
      <c r="F4539" s="13">
        <f t="shared" si="921"/>
        <v>43532</v>
      </c>
      <c r="G4539" s="14" t="str">
        <f t="shared" si="920"/>
        <v>Avg of 4 NM Projects</v>
      </c>
      <c r="H4539" s="15">
        <f t="shared" si="922"/>
        <v>24</v>
      </c>
      <c r="I4539" s="93">
        <v>-0.13</v>
      </c>
      <c r="J4539">
        <f t="shared" si="910"/>
        <v>-7.3033707865168538E-4</v>
      </c>
      <c r="K4539" s="4">
        <v>33.54</v>
      </c>
      <c r="L4539" s="4">
        <v>45.93</v>
      </c>
      <c r="M4539" s="16">
        <f t="shared" si="911"/>
        <v>-5.9709000000000003E-3</v>
      </c>
      <c r="N4539">
        <f t="shared" si="912"/>
        <v>0</v>
      </c>
      <c r="O4539">
        <f t="shared" si="913"/>
        <v>0</v>
      </c>
      <c r="P4539" s="63">
        <f t="shared" si="914"/>
        <v>0</v>
      </c>
    </row>
    <row r="4540" spans="1:18" x14ac:dyDescent="0.3">
      <c r="A4540">
        <f t="shared" si="915"/>
        <v>2019</v>
      </c>
      <c r="B4540">
        <f t="shared" si="916"/>
        <v>3</v>
      </c>
      <c r="C4540">
        <f t="shared" si="917"/>
        <v>9</v>
      </c>
      <c r="D4540">
        <f t="shared" si="918"/>
        <v>2</v>
      </c>
      <c r="E4540" t="str">
        <f t="shared" si="919"/>
        <v>OFF</v>
      </c>
      <c r="F4540" s="13">
        <f t="shared" si="921"/>
        <v>43533</v>
      </c>
      <c r="G4540" s="14" t="str">
        <f t="shared" si="920"/>
        <v>Avg of 4 NM Projects</v>
      </c>
      <c r="H4540" s="15">
        <f t="shared" si="922"/>
        <v>1</v>
      </c>
      <c r="I4540" s="93">
        <v>-0.13</v>
      </c>
      <c r="J4540">
        <f t="shared" si="910"/>
        <v>-7.3033707865168538E-4</v>
      </c>
      <c r="K4540" s="4">
        <v>63.42</v>
      </c>
      <c r="L4540" s="4">
        <v>33.81</v>
      </c>
      <c r="M4540" s="16">
        <f t="shared" si="911"/>
        <v>-4.3953000000000004E-3</v>
      </c>
      <c r="N4540">
        <f t="shared" si="912"/>
        <v>0</v>
      </c>
      <c r="O4540">
        <f t="shared" si="913"/>
        <v>0</v>
      </c>
      <c r="P4540" s="63">
        <f t="shared" si="914"/>
        <v>0</v>
      </c>
      <c r="Q4540" s="34"/>
      <c r="R4540" s="34"/>
    </row>
    <row r="4541" spans="1:18" x14ac:dyDescent="0.3">
      <c r="A4541">
        <f t="shared" si="915"/>
        <v>2019</v>
      </c>
      <c r="B4541">
        <f t="shared" si="916"/>
        <v>3</v>
      </c>
      <c r="C4541">
        <f t="shared" si="917"/>
        <v>9</v>
      </c>
      <c r="D4541">
        <f t="shared" si="918"/>
        <v>2</v>
      </c>
      <c r="E4541" t="str">
        <f t="shared" si="919"/>
        <v>OFF</v>
      </c>
      <c r="F4541" s="13">
        <f t="shared" si="921"/>
        <v>43533</v>
      </c>
      <c r="G4541" s="14" t="str">
        <f t="shared" si="920"/>
        <v>Avg of 4 NM Projects</v>
      </c>
      <c r="H4541" s="15">
        <f t="shared" si="922"/>
        <v>2</v>
      </c>
      <c r="I4541" s="93">
        <v>-0.13</v>
      </c>
      <c r="J4541">
        <f t="shared" si="910"/>
        <v>-7.3033707865168538E-4</v>
      </c>
      <c r="K4541" s="4">
        <v>38.700000000000003</v>
      </c>
      <c r="L4541" s="4">
        <v>36.590000000000003</v>
      </c>
      <c r="M4541" s="16">
        <f t="shared" si="911"/>
        <v>-4.7567E-3</v>
      </c>
      <c r="N4541">
        <f t="shared" si="912"/>
        <v>0</v>
      </c>
      <c r="O4541">
        <f t="shared" si="913"/>
        <v>0</v>
      </c>
      <c r="P4541" s="63">
        <f t="shared" si="914"/>
        <v>0</v>
      </c>
    </row>
    <row r="4542" spans="1:18" x14ac:dyDescent="0.3">
      <c r="A4542">
        <f t="shared" si="915"/>
        <v>2019</v>
      </c>
      <c r="B4542">
        <f t="shared" si="916"/>
        <v>3</v>
      </c>
      <c r="C4542">
        <f t="shared" si="917"/>
        <v>9</v>
      </c>
      <c r="D4542">
        <f t="shared" si="918"/>
        <v>2</v>
      </c>
      <c r="E4542" t="str">
        <f t="shared" si="919"/>
        <v>OFF</v>
      </c>
      <c r="F4542" s="13">
        <f t="shared" si="921"/>
        <v>43533</v>
      </c>
      <c r="G4542" s="14" t="str">
        <f t="shared" si="920"/>
        <v>Avg of 4 NM Projects</v>
      </c>
      <c r="H4542" s="15">
        <f t="shared" si="922"/>
        <v>3</v>
      </c>
      <c r="I4542" s="93">
        <v>-0.39</v>
      </c>
      <c r="J4542">
        <f t="shared" si="910"/>
        <v>-2.1910112359550564E-3</v>
      </c>
      <c r="K4542" s="4">
        <v>37.39</v>
      </c>
      <c r="L4542" s="4">
        <v>39</v>
      </c>
      <c r="M4542" s="16">
        <f t="shared" si="911"/>
        <v>-1.5210000000000001E-2</v>
      </c>
      <c r="N4542">
        <f t="shared" si="912"/>
        <v>0</v>
      </c>
      <c r="O4542">
        <f t="shared" si="913"/>
        <v>0</v>
      </c>
      <c r="P4542" s="63">
        <f t="shared" si="914"/>
        <v>0</v>
      </c>
    </row>
    <row r="4543" spans="1:18" x14ac:dyDescent="0.3">
      <c r="A4543">
        <f t="shared" si="915"/>
        <v>2019</v>
      </c>
      <c r="B4543">
        <f t="shared" si="916"/>
        <v>3</v>
      </c>
      <c r="C4543">
        <f t="shared" si="917"/>
        <v>9</v>
      </c>
      <c r="D4543">
        <f t="shared" si="918"/>
        <v>2</v>
      </c>
      <c r="E4543" t="str">
        <f t="shared" si="919"/>
        <v>OFF</v>
      </c>
      <c r="F4543" s="13">
        <f t="shared" si="921"/>
        <v>43533</v>
      </c>
      <c r="G4543" s="14" t="str">
        <f t="shared" si="920"/>
        <v>Avg of 4 NM Projects</v>
      </c>
      <c r="H4543" s="15">
        <f t="shared" si="922"/>
        <v>4</v>
      </c>
      <c r="I4543" s="93">
        <v>-0.13</v>
      </c>
      <c r="J4543">
        <f t="shared" si="910"/>
        <v>-7.3033707865168538E-4</v>
      </c>
      <c r="K4543" s="4">
        <v>38</v>
      </c>
      <c r="L4543" s="4">
        <v>38.43</v>
      </c>
      <c r="M4543" s="16">
        <f t="shared" si="911"/>
        <v>-4.9959000000000002E-3</v>
      </c>
      <c r="N4543">
        <f t="shared" si="912"/>
        <v>0</v>
      </c>
      <c r="O4543">
        <f t="shared" si="913"/>
        <v>0</v>
      </c>
      <c r="P4543" s="63">
        <f t="shared" si="914"/>
        <v>0</v>
      </c>
    </row>
    <row r="4544" spans="1:18" x14ac:dyDescent="0.3">
      <c r="A4544">
        <f t="shared" si="915"/>
        <v>2019</v>
      </c>
      <c r="B4544">
        <f t="shared" si="916"/>
        <v>3</v>
      </c>
      <c r="C4544">
        <f t="shared" si="917"/>
        <v>9</v>
      </c>
      <c r="D4544">
        <f t="shared" si="918"/>
        <v>2</v>
      </c>
      <c r="E4544" t="str">
        <f t="shared" si="919"/>
        <v>OFF</v>
      </c>
      <c r="F4544" s="13">
        <f t="shared" si="921"/>
        <v>43533</v>
      </c>
      <c r="G4544" s="14" t="str">
        <f t="shared" si="920"/>
        <v>Avg of 4 NM Projects</v>
      </c>
      <c r="H4544" s="15">
        <f t="shared" si="922"/>
        <v>5</v>
      </c>
      <c r="I4544" s="93">
        <v>0</v>
      </c>
      <c r="J4544">
        <f t="shared" si="910"/>
        <v>0</v>
      </c>
      <c r="K4544" s="4">
        <v>38.380000000000003</v>
      </c>
      <c r="L4544" s="4">
        <v>36.54</v>
      </c>
      <c r="M4544" s="16">
        <f t="shared" si="911"/>
        <v>0</v>
      </c>
      <c r="N4544">
        <f t="shared" si="912"/>
        <v>1</v>
      </c>
      <c r="O4544">
        <f t="shared" si="913"/>
        <v>0</v>
      </c>
      <c r="P4544" s="63">
        <f t="shared" si="914"/>
        <v>0</v>
      </c>
    </row>
    <row r="4545" spans="1:16" x14ac:dyDescent="0.3">
      <c r="A4545">
        <f t="shared" si="915"/>
        <v>2019</v>
      </c>
      <c r="B4545">
        <f t="shared" si="916"/>
        <v>3</v>
      </c>
      <c r="C4545">
        <f t="shared" si="917"/>
        <v>9</v>
      </c>
      <c r="D4545">
        <f t="shared" si="918"/>
        <v>2</v>
      </c>
      <c r="E4545" t="str">
        <f t="shared" si="919"/>
        <v>OFF</v>
      </c>
      <c r="F4545" s="13">
        <f t="shared" si="921"/>
        <v>43533</v>
      </c>
      <c r="G4545" s="14" t="str">
        <f t="shared" si="920"/>
        <v>Avg of 4 NM Projects</v>
      </c>
      <c r="H4545" s="15">
        <f t="shared" si="922"/>
        <v>6</v>
      </c>
      <c r="I4545" s="93">
        <v>-0.26</v>
      </c>
      <c r="J4545">
        <f t="shared" si="910"/>
        <v>-1.4606741573033708E-3</v>
      </c>
      <c r="K4545" s="4">
        <v>38.57</v>
      </c>
      <c r="L4545" s="4">
        <v>37.840000000000003</v>
      </c>
      <c r="M4545" s="16">
        <f t="shared" si="911"/>
        <v>-9.8384000000000024E-3</v>
      </c>
      <c r="N4545">
        <f t="shared" si="912"/>
        <v>0</v>
      </c>
      <c r="O4545">
        <f t="shared" si="913"/>
        <v>0</v>
      </c>
      <c r="P4545" s="63">
        <f t="shared" si="914"/>
        <v>0</v>
      </c>
    </row>
    <row r="4546" spans="1:16" x14ac:dyDescent="0.3">
      <c r="A4546">
        <f t="shared" si="915"/>
        <v>2019</v>
      </c>
      <c r="B4546">
        <f t="shared" si="916"/>
        <v>3</v>
      </c>
      <c r="C4546">
        <f t="shared" si="917"/>
        <v>9</v>
      </c>
      <c r="D4546">
        <f t="shared" si="918"/>
        <v>2</v>
      </c>
      <c r="E4546" t="str">
        <f t="shared" si="919"/>
        <v>OFF</v>
      </c>
      <c r="F4546" s="13">
        <f t="shared" si="921"/>
        <v>43533</v>
      </c>
      <c r="G4546" s="14" t="str">
        <f t="shared" si="920"/>
        <v>Avg of 4 NM Projects</v>
      </c>
      <c r="H4546" s="15">
        <f t="shared" si="922"/>
        <v>7</v>
      </c>
      <c r="I4546" s="93">
        <v>1.7949999999999999</v>
      </c>
      <c r="J4546">
        <f t="shared" si="910"/>
        <v>1.0084269662921348E-2</v>
      </c>
      <c r="K4546" s="4">
        <v>45</v>
      </c>
      <c r="L4546" s="4">
        <v>52.68</v>
      </c>
      <c r="M4546" s="16">
        <f t="shared" si="911"/>
        <v>9.4560599999999995E-2</v>
      </c>
      <c r="N4546">
        <f t="shared" si="912"/>
        <v>0</v>
      </c>
      <c r="O4546">
        <f t="shared" si="913"/>
        <v>0</v>
      </c>
      <c r="P4546" s="63">
        <f t="shared" si="914"/>
        <v>0</v>
      </c>
    </row>
    <row r="4547" spans="1:16" x14ac:dyDescent="0.3">
      <c r="A4547">
        <f t="shared" si="915"/>
        <v>2019</v>
      </c>
      <c r="B4547">
        <f t="shared" si="916"/>
        <v>3</v>
      </c>
      <c r="C4547">
        <f t="shared" si="917"/>
        <v>9</v>
      </c>
      <c r="D4547">
        <f t="shared" si="918"/>
        <v>2</v>
      </c>
      <c r="E4547" t="str">
        <f t="shared" si="919"/>
        <v>ON</v>
      </c>
      <c r="F4547" s="13">
        <f t="shared" si="921"/>
        <v>43533</v>
      </c>
      <c r="G4547" s="14" t="str">
        <f t="shared" si="920"/>
        <v>Avg of 4 NM Projects</v>
      </c>
      <c r="H4547" s="15">
        <f t="shared" si="922"/>
        <v>8</v>
      </c>
      <c r="I4547" s="93">
        <v>18.684999999999995</v>
      </c>
      <c r="J4547">
        <f t="shared" si="910"/>
        <v>0.10497191011235953</v>
      </c>
      <c r="K4547" s="4">
        <v>51.01</v>
      </c>
      <c r="L4547" s="4">
        <v>46.44</v>
      </c>
      <c r="M4547" s="16">
        <f t="shared" si="911"/>
        <v>0.86773139999999982</v>
      </c>
      <c r="N4547">
        <f t="shared" si="912"/>
        <v>0</v>
      </c>
      <c r="O4547">
        <f t="shared" si="913"/>
        <v>0</v>
      </c>
      <c r="P4547" s="63">
        <f t="shared" si="914"/>
        <v>0</v>
      </c>
    </row>
    <row r="4548" spans="1:16" x14ac:dyDescent="0.3">
      <c r="A4548">
        <f t="shared" si="915"/>
        <v>2019</v>
      </c>
      <c r="B4548">
        <f t="shared" si="916"/>
        <v>3</v>
      </c>
      <c r="C4548">
        <f t="shared" si="917"/>
        <v>9</v>
      </c>
      <c r="D4548">
        <f t="shared" si="918"/>
        <v>2</v>
      </c>
      <c r="E4548" t="str">
        <f t="shared" si="919"/>
        <v>ON</v>
      </c>
      <c r="F4548" s="13">
        <f t="shared" si="921"/>
        <v>43533</v>
      </c>
      <c r="G4548" s="14" t="str">
        <f t="shared" si="920"/>
        <v>Avg of 4 NM Projects</v>
      </c>
      <c r="H4548" s="15">
        <f t="shared" si="922"/>
        <v>9</v>
      </c>
      <c r="I4548" s="93">
        <v>36.475000000000001</v>
      </c>
      <c r="J4548">
        <f t="shared" ref="J4548:J4611" si="923">+I4548/$I$1</f>
        <v>0.20491573033707866</v>
      </c>
      <c r="K4548" s="4">
        <v>43.9</v>
      </c>
      <c r="L4548" s="4">
        <v>52.47</v>
      </c>
      <c r="M4548" s="16">
        <f t="shared" ref="M4548:M4611" si="924">+L4548*I4548/1000</f>
        <v>1.9138432500000002</v>
      </c>
      <c r="N4548">
        <f t="shared" ref="N4548:N4611" si="925">+IF(I4548=0,1,0)</f>
        <v>0</v>
      </c>
      <c r="O4548">
        <f t="shared" ref="O4548:O4611" si="926">+IF(I4548&gt;=0.5*$I$1,1,0)</f>
        <v>0</v>
      </c>
      <c r="P4548" s="63">
        <f t="shared" ref="P4548:P4611" si="927">+IF(I4548&gt;MAX(I$3652:I$5859),1,0)</f>
        <v>0</v>
      </c>
    </row>
    <row r="4549" spans="1:16" x14ac:dyDescent="0.3">
      <c r="A4549">
        <f t="shared" ref="A4549:A4612" si="928">YEAR(F4549)</f>
        <v>2019</v>
      </c>
      <c r="B4549">
        <f t="shared" ref="B4549:B4612" si="929">+MONTH(F4549)</f>
        <v>3</v>
      </c>
      <c r="C4549">
        <f t="shared" ref="C4549:C4612" si="930">+DAY(F4549)</f>
        <v>9</v>
      </c>
      <c r="D4549">
        <f t="shared" ref="D4549:D4612" si="931">WEEKDAY(C4549)</f>
        <v>2</v>
      </c>
      <c r="E4549" t="str">
        <f t="shared" ref="E4549:E4612" si="932">IF(OR(D4549=1,D4549=7,H4549=1,H4549=2,H4549=3,H4549=4,H4549=5,H4549=6,H4549=7,H4549=24),"OFF","ON")</f>
        <v>ON</v>
      </c>
      <c r="F4549" s="13">
        <f t="shared" si="921"/>
        <v>43533</v>
      </c>
      <c r="G4549" s="14" t="str">
        <f t="shared" si="920"/>
        <v>Avg of 4 NM Projects</v>
      </c>
      <c r="H4549" s="15">
        <f t="shared" si="922"/>
        <v>10</v>
      </c>
      <c r="I4549" s="93">
        <v>49.019999999999996</v>
      </c>
      <c r="J4549">
        <f t="shared" si="923"/>
        <v>0.27539325842696627</v>
      </c>
      <c r="K4549" s="4">
        <v>39.07</v>
      </c>
      <c r="L4549" s="4">
        <v>45.03</v>
      </c>
      <c r="M4549" s="16">
        <f t="shared" si="924"/>
        <v>2.2073706</v>
      </c>
      <c r="N4549">
        <f t="shared" si="925"/>
        <v>0</v>
      </c>
      <c r="O4549">
        <f t="shared" si="926"/>
        <v>0</v>
      </c>
      <c r="P4549" s="63">
        <f t="shared" si="927"/>
        <v>0</v>
      </c>
    </row>
    <row r="4550" spans="1:16" x14ac:dyDescent="0.3">
      <c r="A4550">
        <f t="shared" si="928"/>
        <v>2019</v>
      </c>
      <c r="B4550">
        <f t="shared" si="929"/>
        <v>3</v>
      </c>
      <c r="C4550">
        <f t="shared" si="930"/>
        <v>9</v>
      </c>
      <c r="D4550">
        <f t="shared" si="931"/>
        <v>2</v>
      </c>
      <c r="E4550" t="str">
        <f t="shared" si="932"/>
        <v>ON</v>
      </c>
      <c r="F4550" s="13">
        <f t="shared" si="921"/>
        <v>43533</v>
      </c>
      <c r="G4550" s="14" t="str">
        <f t="shared" ref="G4550:G4613" si="933">+G4549</f>
        <v>Avg of 4 NM Projects</v>
      </c>
      <c r="H4550" s="15">
        <f t="shared" si="922"/>
        <v>11</v>
      </c>
      <c r="I4550" s="93">
        <v>55.295000000000002</v>
      </c>
      <c r="J4550">
        <f t="shared" si="923"/>
        <v>0.31064606741573036</v>
      </c>
      <c r="K4550" s="4">
        <v>43.39</v>
      </c>
      <c r="L4550" s="4">
        <v>28.02</v>
      </c>
      <c r="M4550" s="16">
        <f t="shared" si="924"/>
        <v>1.5493659</v>
      </c>
      <c r="N4550">
        <f t="shared" si="925"/>
        <v>0</v>
      </c>
      <c r="O4550">
        <f t="shared" si="926"/>
        <v>0</v>
      </c>
      <c r="P4550" s="63">
        <f t="shared" si="927"/>
        <v>0</v>
      </c>
    </row>
    <row r="4551" spans="1:16" x14ac:dyDescent="0.3">
      <c r="A4551">
        <f t="shared" si="928"/>
        <v>2019</v>
      </c>
      <c r="B4551">
        <f t="shared" si="929"/>
        <v>3</v>
      </c>
      <c r="C4551">
        <f t="shared" si="930"/>
        <v>9</v>
      </c>
      <c r="D4551">
        <f t="shared" si="931"/>
        <v>2</v>
      </c>
      <c r="E4551" t="str">
        <f t="shared" si="932"/>
        <v>ON</v>
      </c>
      <c r="F4551" s="13">
        <f t="shared" si="921"/>
        <v>43533</v>
      </c>
      <c r="G4551" s="14" t="str">
        <f t="shared" si="933"/>
        <v>Avg of 4 NM Projects</v>
      </c>
      <c r="H4551" s="15">
        <f t="shared" si="922"/>
        <v>12</v>
      </c>
      <c r="I4551" s="93">
        <v>57.344999999999992</v>
      </c>
      <c r="J4551">
        <f t="shared" si="923"/>
        <v>0.32216292134831453</v>
      </c>
      <c r="K4551" s="4">
        <v>32.29</v>
      </c>
      <c r="L4551" s="4">
        <v>27.86</v>
      </c>
      <c r="M4551" s="16">
        <f t="shared" si="924"/>
        <v>1.5976316999999998</v>
      </c>
      <c r="N4551">
        <f t="shared" si="925"/>
        <v>0</v>
      </c>
      <c r="O4551">
        <f t="shared" si="926"/>
        <v>0</v>
      </c>
      <c r="P4551" s="63">
        <f t="shared" si="927"/>
        <v>0</v>
      </c>
    </row>
    <row r="4552" spans="1:16" x14ac:dyDescent="0.3">
      <c r="A4552">
        <f t="shared" si="928"/>
        <v>2019</v>
      </c>
      <c r="B4552">
        <f t="shared" si="929"/>
        <v>3</v>
      </c>
      <c r="C4552">
        <f t="shared" si="930"/>
        <v>9</v>
      </c>
      <c r="D4552">
        <f t="shared" si="931"/>
        <v>2</v>
      </c>
      <c r="E4552" t="str">
        <f t="shared" si="932"/>
        <v>ON</v>
      </c>
      <c r="F4552" s="13">
        <f t="shared" si="921"/>
        <v>43533</v>
      </c>
      <c r="G4552" s="14" t="str">
        <f t="shared" si="933"/>
        <v>Avg of 4 NM Projects</v>
      </c>
      <c r="H4552" s="15">
        <f t="shared" si="922"/>
        <v>13</v>
      </c>
      <c r="I4552" s="93">
        <v>57.470000000000006</v>
      </c>
      <c r="J4552">
        <f t="shared" si="923"/>
        <v>0.3228651685393259</v>
      </c>
      <c r="K4552" s="4">
        <v>30</v>
      </c>
      <c r="L4552" s="4">
        <v>26.35</v>
      </c>
      <c r="M4552" s="16">
        <f t="shared" si="924"/>
        <v>1.5143345000000001</v>
      </c>
      <c r="N4552">
        <f t="shared" si="925"/>
        <v>0</v>
      </c>
      <c r="O4552">
        <f t="shared" si="926"/>
        <v>0</v>
      </c>
      <c r="P4552" s="63">
        <f t="shared" si="927"/>
        <v>0</v>
      </c>
    </row>
    <row r="4553" spans="1:16" x14ac:dyDescent="0.3">
      <c r="A4553">
        <f t="shared" si="928"/>
        <v>2019</v>
      </c>
      <c r="B4553">
        <f t="shared" si="929"/>
        <v>3</v>
      </c>
      <c r="C4553">
        <f t="shared" si="930"/>
        <v>9</v>
      </c>
      <c r="D4553">
        <f t="shared" si="931"/>
        <v>2</v>
      </c>
      <c r="E4553" t="str">
        <f t="shared" si="932"/>
        <v>ON</v>
      </c>
      <c r="F4553" s="13">
        <f t="shared" si="921"/>
        <v>43533</v>
      </c>
      <c r="G4553" s="14" t="str">
        <f t="shared" si="933"/>
        <v>Avg of 4 NM Projects</v>
      </c>
      <c r="H4553" s="15">
        <f t="shared" si="922"/>
        <v>14</v>
      </c>
      <c r="I4553" s="93">
        <v>53.5</v>
      </c>
      <c r="J4553">
        <f t="shared" si="923"/>
        <v>0.300561797752809</v>
      </c>
      <c r="K4553" s="4">
        <v>29.08</v>
      </c>
      <c r="L4553" s="4">
        <v>23.97</v>
      </c>
      <c r="M4553" s="16">
        <f t="shared" si="924"/>
        <v>1.282395</v>
      </c>
      <c r="N4553">
        <f t="shared" si="925"/>
        <v>0</v>
      </c>
      <c r="O4553">
        <f t="shared" si="926"/>
        <v>0</v>
      </c>
      <c r="P4553" s="63">
        <f t="shared" si="927"/>
        <v>0</v>
      </c>
    </row>
    <row r="4554" spans="1:16" x14ac:dyDescent="0.3">
      <c r="A4554">
        <f t="shared" si="928"/>
        <v>2019</v>
      </c>
      <c r="B4554">
        <f t="shared" si="929"/>
        <v>3</v>
      </c>
      <c r="C4554">
        <f t="shared" si="930"/>
        <v>9</v>
      </c>
      <c r="D4554">
        <f t="shared" si="931"/>
        <v>2</v>
      </c>
      <c r="E4554" t="str">
        <f t="shared" si="932"/>
        <v>ON</v>
      </c>
      <c r="F4554" s="13">
        <f t="shared" si="921"/>
        <v>43533</v>
      </c>
      <c r="G4554" s="14" t="str">
        <f t="shared" si="933"/>
        <v>Avg of 4 NM Projects</v>
      </c>
      <c r="H4554" s="15">
        <f t="shared" si="922"/>
        <v>15</v>
      </c>
      <c r="I4554" s="93">
        <v>44.674999999999997</v>
      </c>
      <c r="J4554">
        <f t="shared" si="923"/>
        <v>0.25098314606741573</v>
      </c>
      <c r="K4554" s="4">
        <v>27.24</v>
      </c>
      <c r="L4554" s="4">
        <v>22.72</v>
      </c>
      <c r="M4554" s="16">
        <f t="shared" si="924"/>
        <v>1.0150159999999999</v>
      </c>
      <c r="N4554">
        <f t="shared" si="925"/>
        <v>0</v>
      </c>
      <c r="O4554">
        <f t="shared" si="926"/>
        <v>0</v>
      </c>
      <c r="P4554" s="63">
        <f t="shared" si="927"/>
        <v>0</v>
      </c>
    </row>
    <row r="4555" spans="1:16" x14ac:dyDescent="0.3">
      <c r="A4555">
        <f t="shared" si="928"/>
        <v>2019</v>
      </c>
      <c r="B4555">
        <f t="shared" si="929"/>
        <v>3</v>
      </c>
      <c r="C4555">
        <f t="shared" si="930"/>
        <v>9</v>
      </c>
      <c r="D4555">
        <f t="shared" si="931"/>
        <v>2</v>
      </c>
      <c r="E4555" t="str">
        <f t="shared" si="932"/>
        <v>ON</v>
      </c>
      <c r="F4555" s="13">
        <f t="shared" si="921"/>
        <v>43533</v>
      </c>
      <c r="G4555" s="14" t="str">
        <f t="shared" si="933"/>
        <v>Avg of 4 NM Projects</v>
      </c>
      <c r="H4555" s="15">
        <f t="shared" si="922"/>
        <v>16</v>
      </c>
      <c r="I4555" s="93">
        <v>37.119999999999997</v>
      </c>
      <c r="J4555">
        <f t="shared" si="923"/>
        <v>0.2085393258426966</v>
      </c>
      <c r="K4555" s="4">
        <v>29.73</v>
      </c>
      <c r="L4555" s="4">
        <v>30.28</v>
      </c>
      <c r="M4555" s="16">
        <f t="shared" si="924"/>
        <v>1.1239935999999999</v>
      </c>
      <c r="N4555">
        <f t="shared" si="925"/>
        <v>0</v>
      </c>
      <c r="O4555">
        <f t="shared" si="926"/>
        <v>0</v>
      </c>
      <c r="P4555" s="63">
        <f t="shared" si="927"/>
        <v>0</v>
      </c>
    </row>
    <row r="4556" spans="1:16" x14ac:dyDescent="0.3">
      <c r="A4556">
        <f t="shared" si="928"/>
        <v>2019</v>
      </c>
      <c r="B4556">
        <f t="shared" si="929"/>
        <v>3</v>
      </c>
      <c r="C4556">
        <f t="shared" si="930"/>
        <v>9</v>
      </c>
      <c r="D4556">
        <f t="shared" si="931"/>
        <v>2</v>
      </c>
      <c r="E4556" t="str">
        <f t="shared" si="932"/>
        <v>ON</v>
      </c>
      <c r="F4556" s="13">
        <f t="shared" si="921"/>
        <v>43533</v>
      </c>
      <c r="G4556" s="14" t="str">
        <f t="shared" si="933"/>
        <v>Avg of 4 NM Projects</v>
      </c>
      <c r="H4556" s="15">
        <f t="shared" si="922"/>
        <v>17</v>
      </c>
      <c r="I4556" s="93">
        <v>25.854999999999997</v>
      </c>
      <c r="J4556">
        <f t="shared" si="923"/>
        <v>0.14525280898876403</v>
      </c>
      <c r="K4556" s="4">
        <v>31.21</v>
      </c>
      <c r="L4556" s="4">
        <v>30.23</v>
      </c>
      <c r="M4556" s="16">
        <f t="shared" si="924"/>
        <v>0.78159665</v>
      </c>
      <c r="N4556">
        <f t="shared" si="925"/>
        <v>0</v>
      </c>
      <c r="O4556">
        <f t="shared" si="926"/>
        <v>0</v>
      </c>
      <c r="P4556" s="63">
        <f t="shared" si="927"/>
        <v>0</v>
      </c>
    </row>
    <row r="4557" spans="1:16" x14ac:dyDescent="0.3">
      <c r="A4557">
        <f t="shared" si="928"/>
        <v>2019</v>
      </c>
      <c r="B4557">
        <f t="shared" si="929"/>
        <v>3</v>
      </c>
      <c r="C4557">
        <f t="shared" si="930"/>
        <v>9</v>
      </c>
      <c r="D4557">
        <f t="shared" si="931"/>
        <v>2</v>
      </c>
      <c r="E4557" t="str">
        <f t="shared" si="932"/>
        <v>ON</v>
      </c>
      <c r="F4557" s="13">
        <f t="shared" si="921"/>
        <v>43533</v>
      </c>
      <c r="G4557" s="14" t="str">
        <f t="shared" si="933"/>
        <v>Avg of 4 NM Projects</v>
      </c>
      <c r="H4557" s="15">
        <f t="shared" si="922"/>
        <v>18</v>
      </c>
      <c r="I4557" s="93">
        <v>3.1999999999999993</v>
      </c>
      <c r="J4557">
        <f t="shared" si="923"/>
        <v>1.7977528089887635E-2</v>
      </c>
      <c r="K4557" s="4">
        <v>48</v>
      </c>
      <c r="L4557" s="4">
        <v>48.12</v>
      </c>
      <c r="M4557" s="16">
        <f t="shared" si="924"/>
        <v>0.15398399999999995</v>
      </c>
      <c r="N4557">
        <f t="shared" si="925"/>
        <v>0</v>
      </c>
      <c r="O4557">
        <f t="shared" si="926"/>
        <v>0</v>
      </c>
      <c r="P4557" s="63">
        <f t="shared" si="927"/>
        <v>0</v>
      </c>
    </row>
    <row r="4558" spans="1:16" x14ac:dyDescent="0.3">
      <c r="A4558">
        <f t="shared" si="928"/>
        <v>2019</v>
      </c>
      <c r="B4558">
        <f t="shared" si="929"/>
        <v>3</v>
      </c>
      <c r="C4558">
        <f t="shared" si="930"/>
        <v>9</v>
      </c>
      <c r="D4558">
        <f t="shared" si="931"/>
        <v>2</v>
      </c>
      <c r="E4558" t="str">
        <f t="shared" si="932"/>
        <v>ON</v>
      </c>
      <c r="F4558" s="13">
        <f t="shared" si="921"/>
        <v>43533</v>
      </c>
      <c r="G4558" s="14" t="str">
        <f t="shared" si="933"/>
        <v>Avg of 4 NM Projects</v>
      </c>
      <c r="H4558" s="15">
        <f t="shared" si="922"/>
        <v>19</v>
      </c>
      <c r="I4558" s="93">
        <v>-0.13</v>
      </c>
      <c r="J4558">
        <f t="shared" si="923"/>
        <v>-7.3033707865168538E-4</v>
      </c>
      <c r="K4558" s="4">
        <v>52.5</v>
      </c>
      <c r="L4558" s="4">
        <v>58.92</v>
      </c>
      <c r="M4558" s="16">
        <f t="shared" si="924"/>
        <v>-7.6595999999999999E-3</v>
      </c>
      <c r="N4558">
        <f t="shared" si="925"/>
        <v>0</v>
      </c>
      <c r="O4558">
        <f t="shared" si="926"/>
        <v>0</v>
      </c>
      <c r="P4558" s="63">
        <f t="shared" si="927"/>
        <v>0</v>
      </c>
    </row>
    <row r="4559" spans="1:16" x14ac:dyDescent="0.3">
      <c r="A4559">
        <f t="shared" si="928"/>
        <v>2019</v>
      </c>
      <c r="B4559">
        <f t="shared" si="929"/>
        <v>3</v>
      </c>
      <c r="C4559">
        <f t="shared" si="930"/>
        <v>9</v>
      </c>
      <c r="D4559">
        <f t="shared" si="931"/>
        <v>2</v>
      </c>
      <c r="E4559" t="str">
        <f t="shared" si="932"/>
        <v>ON</v>
      </c>
      <c r="F4559" s="13">
        <f t="shared" si="921"/>
        <v>43533</v>
      </c>
      <c r="G4559" s="14" t="str">
        <f t="shared" si="933"/>
        <v>Avg of 4 NM Projects</v>
      </c>
      <c r="H4559" s="15">
        <f t="shared" si="922"/>
        <v>20</v>
      </c>
      <c r="I4559" s="93">
        <v>0</v>
      </c>
      <c r="J4559">
        <f t="shared" si="923"/>
        <v>0</v>
      </c>
      <c r="K4559" s="4">
        <v>51.89</v>
      </c>
      <c r="L4559" s="4">
        <v>48.13</v>
      </c>
      <c r="M4559" s="16">
        <f t="shared" si="924"/>
        <v>0</v>
      </c>
      <c r="N4559">
        <f t="shared" si="925"/>
        <v>1</v>
      </c>
      <c r="O4559">
        <f t="shared" si="926"/>
        <v>0</v>
      </c>
      <c r="P4559" s="63">
        <f t="shared" si="927"/>
        <v>0</v>
      </c>
    </row>
    <row r="4560" spans="1:16" x14ac:dyDescent="0.3">
      <c r="A4560">
        <f t="shared" si="928"/>
        <v>2019</v>
      </c>
      <c r="B4560">
        <f t="shared" si="929"/>
        <v>3</v>
      </c>
      <c r="C4560">
        <f t="shared" si="930"/>
        <v>9</v>
      </c>
      <c r="D4560">
        <f t="shared" si="931"/>
        <v>2</v>
      </c>
      <c r="E4560" t="str">
        <f t="shared" si="932"/>
        <v>ON</v>
      </c>
      <c r="F4560" s="13">
        <f t="shared" si="921"/>
        <v>43533</v>
      </c>
      <c r="G4560" s="14" t="str">
        <f t="shared" si="933"/>
        <v>Avg of 4 NM Projects</v>
      </c>
      <c r="H4560" s="15">
        <f t="shared" si="922"/>
        <v>21</v>
      </c>
      <c r="I4560" s="93">
        <v>-0.13</v>
      </c>
      <c r="J4560">
        <f t="shared" si="923"/>
        <v>-7.3033707865168538E-4</v>
      </c>
      <c r="K4560" s="4">
        <v>49.72</v>
      </c>
      <c r="L4560" s="4">
        <v>39.33</v>
      </c>
      <c r="M4560" s="16">
        <f t="shared" si="924"/>
        <v>-5.1129000000000001E-3</v>
      </c>
      <c r="N4560">
        <f t="shared" si="925"/>
        <v>0</v>
      </c>
      <c r="O4560">
        <f t="shared" si="926"/>
        <v>0</v>
      </c>
      <c r="P4560" s="63">
        <f t="shared" si="927"/>
        <v>0</v>
      </c>
    </row>
    <row r="4561" spans="1:18" x14ac:dyDescent="0.3">
      <c r="A4561">
        <f t="shared" si="928"/>
        <v>2019</v>
      </c>
      <c r="B4561">
        <f t="shared" si="929"/>
        <v>3</v>
      </c>
      <c r="C4561">
        <f t="shared" si="930"/>
        <v>9</v>
      </c>
      <c r="D4561">
        <f t="shared" si="931"/>
        <v>2</v>
      </c>
      <c r="E4561" t="str">
        <f t="shared" si="932"/>
        <v>ON</v>
      </c>
      <c r="F4561" s="13">
        <f t="shared" si="921"/>
        <v>43533</v>
      </c>
      <c r="G4561" s="14" t="str">
        <f t="shared" si="933"/>
        <v>Avg of 4 NM Projects</v>
      </c>
      <c r="H4561" s="15">
        <f t="shared" si="922"/>
        <v>22</v>
      </c>
      <c r="I4561" s="93">
        <v>0</v>
      </c>
      <c r="J4561">
        <f t="shared" si="923"/>
        <v>0</v>
      </c>
      <c r="K4561" s="4">
        <v>44.49</v>
      </c>
      <c r="L4561" s="4">
        <v>27.02</v>
      </c>
      <c r="M4561" s="16">
        <f t="shared" si="924"/>
        <v>0</v>
      </c>
      <c r="N4561">
        <f t="shared" si="925"/>
        <v>1</v>
      </c>
      <c r="O4561">
        <f t="shared" si="926"/>
        <v>0</v>
      </c>
      <c r="P4561" s="63">
        <f t="shared" si="927"/>
        <v>0</v>
      </c>
    </row>
    <row r="4562" spans="1:18" x14ac:dyDescent="0.3">
      <c r="A4562">
        <f t="shared" si="928"/>
        <v>2019</v>
      </c>
      <c r="B4562">
        <f t="shared" si="929"/>
        <v>3</v>
      </c>
      <c r="C4562">
        <f t="shared" si="930"/>
        <v>9</v>
      </c>
      <c r="D4562">
        <f t="shared" si="931"/>
        <v>2</v>
      </c>
      <c r="E4562" t="str">
        <f t="shared" si="932"/>
        <v>ON</v>
      </c>
      <c r="F4562" s="13">
        <f t="shared" si="921"/>
        <v>43533</v>
      </c>
      <c r="G4562" s="14" t="str">
        <f t="shared" si="933"/>
        <v>Avg of 4 NM Projects</v>
      </c>
      <c r="H4562" s="15">
        <f t="shared" si="922"/>
        <v>23</v>
      </c>
      <c r="I4562" s="93">
        <v>-0.26</v>
      </c>
      <c r="J4562">
        <f t="shared" si="923"/>
        <v>-1.4606741573033708E-3</v>
      </c>
      <c r="K4562" s="4">
        <v>41.69</v>
      </c>
      <c r="L4562" s="4">
        <v>32.049999999999997</v>
      </c>
      <c r="M4562" s="16">
        <f t="shared" si="924"/>
        <v>-8.3330000000000001E-3</v>
      </c>
      <c r="N4562">
        <f t="shared" si="925"/>
        <v>0</v>
      </c>
      <c r="O4562">
        <f t="shared" si="926"/>
        <v>0</v>
      </c>
      <c r="P4562" s="63">
        <f t="shared" si="927"/>
        <v>0</v>
      </c>
    </row>
    <row r="4563" spans="1:18" x14ac:dyDescent="0.3">
      <c r="A4563">
        <f t="shared" si="928"/>
        <v>2019</v>
      </c>
      <c r="B4563">
        <f t="shared" si="929"/>
        <v>3</v>
      </c>
      <c r="C4563">
        <f t="shared" si="930"/>
        <v>9</v>
      </c>
      <c r="D4563">
        <f t="shared" si="931"/>
        <v>2</v>
      </c>
      <c r="E4563" t="str">
        <f t="shared" si="932"/>
        <v>OFF</v>
      </c>
      <c r="F4563" s="13">
        <f t="shared" si="921"/>
        <v>43533</v>
      </c>
      <c r="G4563" s="14" t="str">
        <f t="shared" si="933"/>
        <v>Avg of 4 NM Projects</v>
      </c>
      <c r="H4563" s="15">
        <f t="shared" si="922"/>
        <v>24</v>
      </c>
      <c r="I4563" s="93">
        <v>-0.13</v>
      </c>
      <c r="J4563">
        <f t="shared" si="923"/>
        <v>-7.3033707865168538E-4</v>
      </c>
      <c r="K4563" s="4">
        <v>36.81</v>
      </c>
      <c r="L4563" s="4">
        <v>30.04</v>
      </c>
      <c r="M4563" s="16">
        <f t="shared" si="924"/>
        <v>-3.9052000000000002E-3</v>
      </c>
      <c r="N4563">
        <f t="shared" si="925"/>
        <v>0</v>
      </c>
      <c r="O4563">
        <f t="shared" si="926"/>
        <v>0</v>
      </c>
      <c r="P4563" s="63">
        <f t="shared" si="927"/>
        <v>0</v>
      </c>
    </row>
    <row r="4564" spans="1:18" x14ac:dyDescent="0.3">
      <c r="A4564">
        <f t="shared" si="928"/>
        <v>2019</v>
      </c>
      <c r="B4564">
        <f t="shared" si="929"/>
        <v>3</v>
      </c>
      <c r="C4564">
        <f t="shared" si="930"/>
        <v>10</v>
      </c>
      <c r="D4564">
        <f t="shared" si="931"/>
        <v>3</v>
      </c>
      <c r="E4564" t="str">
        <f t="shared" si="932"/>
        <v>OFF</v>
      </c>
      <c r="F4564" s="13">
        <f t="shared" si="921"/>
        <v>43534</v>
      </c>
      <c r="G4564" s="14" t="str">
        <f t="shared" si="933"/>
        <v>Avg of 4 NM Projects</v>
      </c>
      <c r="H4564" s="15">
        <f t="shared" si="922"/>
        <v>1</v>
      </c>
      <c r="I4564" s="93">
        <v>-0.39</v>
      </c>
      <c r="J4564">
        <f t="shared" si="923"/>
        <v>-2.1910112359550564E-3</v>
      </c>
      <c r="K4564" s="4">
        <v>40.229999999999997</v>
      </c>
      <c r="L4564" s="4">
        <v>28.93</v>
      </c>
      <c r="M4564" s="16">
        <f t="shared" si="924"/>
        <v>-1.12827E-2</v>
      </c>
      <c r="N4564">
        <f t="shared" si="925"/>
        <v>0</v>
      </c>
      <c r="O4564">
        <f t="shared" si="926"/>
        <v>0</v>
      </c>
      <c r="P4564" s="63">
        <f t="shared" si="927"/>
        <v>0</v>
      </c>
      <c r="Q4564" s="34"/>
      <c r="R4564" s="34"/>
    </row>
    <row r="4565" spans="1:18" x14ac:dyDescent="0.3">
      <c r="A4565">
        <f t="shared" si="928"/>
        <v>2019</v>
      </c>
      <c r="B4565">
        <f t="shared" si="929"/>
        <v>3</v>
      </c>
      <c r="C4565">
        <f t="shared" si="930"/>
        <v>10</v>
      </c>
      <c r="D4565">
        <f t="shared" si="931"/>
        <v>3</v>
      </c>
      <c r="E4565" t="str">
        <f t="shared" si="932"/>
        <v>OFF</v>
      </c>
      <c r="F4565" s="13">
        <f t="shared" si="921"/>
        <v>43534</v>
      </c>
      <c r="G4565" s="14" t="str">
        <f t="shared" si="933"/>
        <v>Avg of 4 NM Projects</v>
      </c>
      <c r="H4565" s="15">
        <f t="shared" si="922"/>
        <v>2</v>
      </c>
      <c r="I4565" s="93">
        <v>-0.26</v>
      </c>
      <c r="J4565">
        <f t="shared" si="923"/>
        <v>-1.4606741573033708E-3</v>
      </c>
      <c r="K4565" s="4">
        <v>31.8</v>
      </c>
      <c r="L4565" s="4">
        <v>23.88</v>
      </c>
      <c r="M4565" s="16">
        <f t="shared" si="924"/>
        <v>-6.2088000000000004E-3</v>
      </c>
      <c r="N4565">
        <f t="shared" si="925"/>
        <v>0</v>
      </c>
      <c r="O4565">
        <f t="shared" si="926"/>
        <v>0</v>
      </c>
      <c r="P4565" s="63">
        <f t="shared" si="927"/>
        <v>0</v>
      </c>
    </row>
    <row r="4566" spans="1:18" x14ac:dyDescent="0.3">
      <c r="A4566">
        <f t="shared" si="928"/>
        <v>2019</v>
      </c>
      <c r="B4566">
        <f t="shared" si="929"/>
        <v>3</v>
      </c>
      <c r="C4566">
        <f t="shared" si="930"/>
        <v>10</v>
      </c>
      <c r="D4566">
        <f t="shared" si="931"/>
        <v>3</v>
      </c>
      <c r="E4566" t="str">
        <f t="shared" si="932"/>
        <v>OFF</v>
      </c>
      <c r="F4566" s="13">
        <f t="shared" si="921"/>
        <v>43534</v>
      </c>
      <c r="G4566" s="14" t="str">
        <f t="shared" si="933"/>
        <v>Avg of 4 NM Projects</v>
      </c>
      <c r="H4566" s="15">
        <f t="shared" si="922"/>
        <v>3</v>
      </c>
      <c r="I4566" s="93">
        <v>0</v>
      </c>
      <c r="J4566">
        <f t="shared" si="923"/>
        <v>0</v>
      </c>
      <c r="K4566" s="69">
        <v>0</v>
      </c>
      <c r="L4566" s="69">
        <v>0</v>
      </c>
      <c r="M4566" s="16">
        <f t="shared" si="924"/>
        <v>0</v>
      </c>
      <c r="N4566">
        <f t="shared" si="925"/>
        <v>1</v>
      </c>
      <c r="O4566">
        <f t="shared" si="926"/>
        <v>0</v>
      </c>
      <c r="P4566" s="63">
        <f t="shared" si="927"/>
        <v>0</v>
      </c>
    </row>
    <row r="4567" spans="1:18" x14ac:dyDescent="0.3">
      <c r="A4567">
        <f t="shared" si="928"/>
        <v>2019</v>
      </c>
      <c r="B4567">
        <f t="shared" si="929"/>
        <v>3</v>
      </c>
      <c r="C4567">
        <f t="shared" si="930"/>
        <v>10</v>
      </c>
      <c r="D4567">
        <f t="shared" si="931"/>
        <v>3</v>
      </c>
      <c r="E4567" t="str">
        <f t="shared" si="932"/>
        <v>OFF</v>
      </c>
      <c r="F4567" s="13">
        <f t="shared" si="921"/>
        <v>43534</v>
      </c>
      <c r="G4567" s="14" t="str">
        <f t="shared" si="933"/>
        <v>Avg of 4 NM Projects</v>
      </c>
      <c r="H4567" s="15">
        <f t="shared" si="922"/>
        <v>4</v>
      </c>
      <c r="I4567" s="93">
        <v>-0.13</v>
      </c>
      <c r="J4567">
        <f t="shared" si="923"/>
        <v>-7.3033707865168538E-4</v>
      </c>
      <c r="K4567" s="4">
        <v>31.85</v>
      </c>
      <c r="L4567" s="4">
        <v>23.36</v>
      </c>
      <c r="M4567" s="16">
        <f t="shared" si="924"/>
        <v>-3.0368000000000001E-3</v>
      </c>
      <c r="N4567">
        <f t="shared" si="925"/>
        <v>0</v>
      </c>
      <c r="O4567">
        <f t="shared" si="926"/>
        <v>0</v>
      </c>
      <c r="P4567" s="63">
        <f t="shared" si="927"/>
        <v>0</v>
      </c>
    </row>
    <row r="4568" spans="1:18" x14ac:dyDescent="0.3">
      <c r="A4568">
        <f t="shared" si="928"/>
        <v>2019</v>
      </c>
      <c r="B4568">
        <f t="shared" si="929"/>
        <v>3</v>
      </c>
      <c r="C4568">
        <f t="shared" si="930"/>
        <v>10</v>
      </c>
      <c r="D4568">
        <f t="shared" si="931"/>
        <v>3</v>
      </c>
      <c r="E4568" t="str">
        <f t="shared" si="932"/>
        <v>OFF</v>
      </c>
      <c r="F4568" s="13">
        <f t="shared" si="921"/>
        <v>43534</v>
      </c>
      <c r="G4568" s="14" t="str">
        <f t="shared" si="933"/>
        <v>Avg of 4 NM Projects</v>
      </c>
      <c r="H4568" s="15">
        <f t="shared" si="922"/>
        <v>5</v>
      </c>
      <c r="I4568" s="93">
        <v>0</v>
      </c>
      <c r="J4568">
        <f t="shared" si="923"/>
        <v>0</v>
      </c>
      <c r="K4568" s="4">
        <v>31.82</v>
      </c>
      <c r="L4568" s="4">
        <v>25.52</v>
      </c>
      <c r="M4568" s="16">
        <f t="shared" si="924"/>
        <v>0</v>
      </c>
      <c r="N4568">
        <f t="shared" si="925"/>
        <v>1</v>
      </c>
      <c r="O4568">
        <f t="shared" si="926"/>
        <v>0</v>
      </c>
      <c r="P4568" s="63">
        <f t="shared" si="927"/>
        <v>0</v>
      </c>
    </row>
    <row r="4569" spans="1:18" x14ac:dyDescent="0.3">
      <c r="A4569">
        <f t="shared" si="928"/>
        <v>2019</v>
      </c>
      <c r="B4569">
        <f t="shared" si="929"/>
        <v>3</v>
      </c>
      <c r="C4569">
        <f t="shared" si="930"/>
        <v>10</v>
      </c>
      <c r="D4569">
        <f t="shared" si="931"/>
        <v>3</v>
      </c>
      <c r="E4569" t="str">
        <f t="shared" si="932"/>
        <v>OFF</v>
      </c>
      <c r="F4569" s="13">
        <f t="shared" si="921"/>
        <v>43534</v>
      </c>
      <c r="G4569" s="14" t="str">
        <f t="shared" si="933"/>
        <v>Avg of 4 NM Projects</v>
      </c>
      <c r="H4569" s="15">
        <f t="shared" si="922"/>
        <v>6</v>
      </c>
      <c r="I4569" s="93">
        <v>-0.26</v>
      </c>
      <c r="J4569">
        <f t="shared" si="923"/>
        <v>-1.4606741573033708E-3</v>
      </c>
      <c r="K4569" s="4">
        <v>38.93</v>
      </c>
      <c r="L4569" s="4">
        <v>26.6</v>
      </c>
      <c r="M4569" s="16">
        <f t="shared" si="924"/>
        <v>-6.9160000000000003E-3</v>
      </c>
      <c r="N4569">
        <f t="shared" si="925"/>
        <v>0</v>
      </c>
      <c r="O4569">
        <f t="shared" si="926"/>
        <v>0</v>
      </c>
      <c r="P4569" s="63">
        <f t="shared" si="927"/>
        <v>0</v>
      </c>
    </row>
    <row r="4570" spans="1:18" x14ac:dyDescent="0.3">
      <c r="A4570">
        <f t="shared" si="928"/>
        <v>2019</v>
      </c>
      <c r="B4570">
        <f t="shared" si="929"/>
        <v>3</v>
      </c>
      <c r="C4570">
        <f t="shared" si="930"/>
        <v>10</v>
      </c>
      <c r="D4570">
        <f t="shared" si="931"/>
        <v>3</v>
      </c>
      <c r="E4570" t="str">
        <f t="shared" si="932"/>
        <v>OFF</v>
      </c>
      <c r="F4570" s="13">
        <f t="shared" si="921"/>
        <v>43534</v>
      </c>
      <c r="G4570" s="14" t="str">
        <f t="shared" si="933"/>
        <v>Avg of 4 NM Projects</v>
      </c>
      <c r="H4570" s="15">
        <f t="shared" si="922"/>
        <v>7</v>
      </c>
      <c r="I4570" s="93">
        <v>0</v>
      </c>
      <c r="J4570">
        <f t="shared" si="923"/>
        <v>0</v>
      </c>
      <c r="K4570" s="4">
        <v>54.61</v>
      </c>
      <c r="L4570" s="4">
        <v>25.29</v>
      </c>
      <c r="M4570" s="16">
        <f t="shared" si="924"/>
        <v>0</v>
      </c>
      <c r="N4570">
        <f t="shared" si="925"/>
        <v>1</v>
      </c>
      <c r="O4570">
        <f t="shared" si="926"/>
        <v>0</v>
      </c>
      <c r="P4570" s="63">
        <f t="shared" si="927"/>
        <v>0</v>
      </c>
    </row>
    <row r="4571" spans="1:18" x14ac:dyDescent="0.3">
      <c r="A4571">
        <f t="shared" si="928"/>
        <v>2019</v>
      </c>
      <c r="B4571">
        <f t="shared" si="929"/>
        <v>3</v>
      </c>
      <c r="C4571">
        <f t="shared" si="930"/>
        <v>10</v>
      </c>
      <c r="D4571">
        <f t="shared" si="931"/>
        <v>3</v>
      </c>
      <c r="E4571" t="str">
        <f t="shared" si="932"/>
        <v>ON</v>
      </c>
      <c r="F4571" s="13">
        <f t="shared" si="921"/>
        <v>43534</v>
      </c>
      <c r="G4571" s="14" t="str">
        <f t="shared" si="933"/>
        <v>Avg of 4 NM Projects</v>
      </c>
      <c r="H4571" s="15">
        <f t="shared" si="922"/>
        <v>8</v>
      </c>
      <c r="I4571" s="93">
        <v>0.76500000000000001</v>
      </c>
      <c r="J4571">
        <f t="shared" si="923"/>
        <v>4.2977528089887642E-3</v>
      </c>
      <c r="K4571" s="4">
        <v>35.07</v>
      </c>
      <c r="L4571" s="4">
        <v>23.06</v>
      </c>
      <c r="M4571" s="16">
        <f t="shared" si="924"/>
        <v>1.7640899999999998E-2</v>
      </c>
      <c r="N4571">
        <f t="shared" si="925"/>
        <v>0</v>
      </c>
      <c r="O4571">
        <f t="shared" si="926"/>
        <v>0</v>
      </c>
      <c r="P4571" s="63">
        <f t="shared" si="927"/>
        <v>0</v>
      </c>
    </row>
    <row r="4572" spans="1:18" x14ac:dyDescent="0.3">
      <c r="A4572">
        <f t="shared" si="928"/>
        <v>2019</v>
      </c>
      <c r="B4572">
        <f t="shared" si="929"/>
        <v>3</v>
      </c>
      <c r="C4572">
        <f t="shared" si="930"/>
        <v>10</v>
      </c>
      <c r="D4572">
        <f t="shared" si="931"/>
        <v>3</v>
      </c>
      <c r="E4572" t="str">
        <f t="shared" si="932"/>
        <v>ON</v>
      </c>
      <c r="F4572" s="13">
        <f t="shared" si="921"/>
        <v>43534</v>
      </c>
      <c r="G4572" s="14" t="str">
        <f t="shared" si="933"/>
        <v>Avg of 4 NM Projects</v>
      </c>
      <c r="H4572" s="15">
        <f t="shared" si="922"/>
        <v>9</v>
      </c>
      <c r="I4572" s="93">
        <v>4.4850000000000003</v>
      </c>
      <c r="J4572">
        <f t="shared" si="923"/>
        <v>2.5196629213483149E-2</v>
      </c>
      <c r="K4572" s="4">
        <v>34.92</v>
      </c>
      <c r="L4572" s="4">
        <v>24.32</v>
      </c>
      <c r="M4572" s="16">
        <f t="shared" si="924"/>
        <v>0.10907520000000001</v>
      </c>
      <c r="N4572">
        <f t="shared" si="925"/>
        <v>0</v>
      </c>
      <c r="O4572">
        <f t="shared" si="926"/>
        <v>0</v>
      </c>
      <c r="P4572" s="63">
        <f t="shared" si="927"/>
        <v>0</v>
      </c>
    </row>
    <row r="4573" spans="1:18" x14ac:dyDescent="0.3">
      <c r="A4573">
        <f t="shared" si="928"/>
        <v>2019</v>
      </c>
      <c r="B4573">
        <f t="shared" si="929"/>
        <v>3</v>
      </c>
      <c r="C4573">
        <f t="shared" si="930"/>
        <v>10</v>
      </c>
      <c r="D4573">
        <f t="shared" si="931"/>
        <v>3</v>
      </c>
      <c r="E4573" t="str">
        <f t="shared" si="932"/>
        <v>ON</v>
      </c>
      <c r="F4573" s="13">
        <f t="shared" ref="F4573:F4636" si="934">+F4549+1</f>
        <v>43534</v>
      </c>
      <c r="G4573" s="14" t="str">
        <f t="shared" si="933"/>
        <v>Avg of 4 NM Projects</v>
      </c>
      <c r="H4573" s="15">
        <f t="shared" ref="H4573:H4636" si="935">H4549</f>
        <v>10</v>
      </c>
      <c r="I4573" s="93">
        <v>11.385</v>
      </c>
      <c r="J4573">
        <f t="shared" si="923"/>
        <v>6.3960674157303374E-2</v>
      </c>
      <c r="K4573" s="4">
        <v>47.23</v>
      </c>
      <c r="L4573" s="4">
        <v>27.09</v>
      </c>
      <c r="M4573" s="16">
        <f t="shared" si="924"/>
        <v>0.30841964999999999</v>
      </c>
      <c r="N4573">
        <f t="shared" si="925"/>
        <v>0</v>
      </c>
      <c r="O4573">
        <f t="shared" si="926"/>
        <v>0</v>
      </c>
      <c r="P4573" s="63">
        <f t="shared" si="927"/>
        <v>0</v>
      </c>
    </row>
    <row r="4574" spans="1:18" x14ac:dyDescent="0.3">
      <c r="A4574">
        <f t="shared" si="928"/>
        <v>2019</v>
      </c>
      <c r="B4574">
        <f t="shared" si="929"/>
        <v>3</v>
      </c>
      <c r="C4574">
        <f t="shared" si="930"/>
        <v>10</v>
      </c>
      <c r="D4574">
        <f t="shared" si="931"/>
        <v>3</v>
      </c>
      <c r="E4574" t="str">
        <f t="shared" si="932"/>
        <v>ON</v>
      </c>
      <c r="F4574" s="13">
        <f t="shared" si="934"/>
        <v>43534</v>
      </c>
      <c r="G4574" s="14" t="str">
        <f t="shared" si="933"/>
        <v>Avg of 4 NM Projects</v>
      </c>
      <c r="H4574" s="15">
        <f t="shared" si="935"/>
        <v>11</v>
      </c>
      <c r="I4574" s="93">
        <v>19.329999999999998</v>
      </c>
      <c r="J4574">
        <f t="shared" si="923"/>
        <v>0.10859550561797753</v>
      </c>
      <c r="K4574" s="4">
        <v>47.87</v>
      </c>
      <c r="L4574" s="4">
        <v>46.3</v>
      </c>
      <c r="M4574" s="16">
        <f t="shared" si="924"/>
        <v>0.89497899999999986</v>
      </c>
      <c r="N4574">
        <f t="shared" si="925"/>
        <v>0</v>
      </c>
      <c r="O4574">
        <f t="shared" si="926"/>
        <v>0</v>
      </c>
      <c r="P4574" s="63">
        <f t="shared" si="927"/>
        <v>0</v>
      </c>
    </row>
    <row r="4575" spans="1:18" x14ac:dyDescent="0.3">
      <c r="A4575">
        <f t="shared" si="928"/>
        <v>2019</v>
      </c>
      <c r="B4575">
        <f t="shared" si="929"/>
        <v>3</v>
      </c>
      <c r="C4575">
        <f t="shared" si="930"/>
        <v>10</v>
      </c>
      <c r="D4575">
        <f t="shared" si="931"/>
        <v>3</v>
      </c>
      <c r="E4575" t="str">
        <f t="shared" si="932"/>
        <v>ON</v>
      </c>
      <c r="F4575" s="13">
        <f t="shared" si="934"/>
        <v>43534</v>
      </c>
      <c r="G4575" s="14" t="str">
        <f t="shared" si="933"/>
        <v>Avg of 4 NM Projects</v>
      </c>
      <c r="H4575" s="15">
        <f t="shared" si="935"/>
        <v>12</v>
      </c>
      <c r="I4575" s="93">
        <v>18.044999999999998</v>
      </c>
      <c r="J4575">
        <f t="shared" si="923"/>
        <v>0.10137640449438201</v>
      </c>
      <c r="K4575" s="4">
        <v>47.33</v>
      </c>
      <c r="L4575" s="4">
        <v>46.45</v>
      </c>
      <c r="M4575" s="16">
        <f t="shared" si="924"/>
        <v>0.83819025000000003</v>
      </c>
      <c r="N4575">
        <f t="shared" si="925"/>
        <v>0</v>
      </c>
      <c r="O4575">
        <f t="shared" si="926"/>
        <v>0</v>
      </c>
      <c r="P4575" s="63">
        <f t="shared" si="927"/>
        <v>0</v>
      </c>
    </row>
    <row r="4576" spans="1:18" x14ac:dyDescent="0.3">
      <c r="A4576">
        <f t="shared" si="928"/>
        <v>2019</v>
      </c>
      <c r="B4576">
        <f t="shared" si="929"/>
        <v>3</v>
      </c>
      <c r="C4576">
        <f t="shared" si="930"/>
        <v>10</v>
      </c>
      <c r="D4576">
        <f t="shared" si="931"/>
        <v>3</v>
      </c>
      <c r="E4576" t="str">
        <f t="shared" si="932"/>
        <v>ON</v>
      </c>
      <c r="F4576" s="13">
        <f t="shared" si="934"/>
        <v>43534</v>
      </c>
      <c r="G4576" s="14" t="str">
        <f t="shared" si="933"/>
        <v>Avg of 4 NM Projects</v>
      </c>
      <c r="H4576" s="15">
        <f t="shared" si="935"/>
        <v>13</v>
      </c>
      <c r="I4576" s="93">
        <v>10.104999999999999</v>
      </c>
      <c r="J4576">
        <f t="shared" si="923"/>
        <v>5.6769662921348309E-2</v>
      </c>
      <c r="K4576" s="4">
        <v>40.01</v>
      </c>
      <c r="L4576" s="4">
        <v>60.8</v>
      </c>
      <c r="M4576" s="16">
        <f t="shared" si="924"/>
        <v>0.61438399999999993</v>
      </c>
      <c r="N4576">
        <f t="shared" si="925"/>
        <v>0</v>
      </c>
      <c r="O4576">
        <f t="shared" si="926"/>
        <v>0</v>
      </c>
      <c r="P4576" s="63">
        <f t="shared" si="927"/>
        <v>0</v>
      </c>
    </row>
    <row r="4577" spans="1:18" x14ac:dyDescent="0.3">
      <c r="A4577">
        <f t="shared" si="928"/>
        <v>2019</v>
      </c>
      <c r="B4577">
        <f t="shared" si="929"/>
        <v>3</v>
      </c>
      <c r="C4577">
        <f t="shared" si="930"/>
        <v>10</v>
      </c>
      <c r="D4577">
        <f t="shared" si="931"/>
        <v>3</v>
      </c>
      <c r="E4577" t="str">
        <f t="shared" si="932"/>
        <v>ON</v>
      </c>
      <c r="F4577" s="13">
        <f t="shared" si="934"/>
        <v>43534</v>
      </c>
      <c r="G4577" s="14" t="str">
        <f t="shared" si="933"/>
        <v>Avg of 4 NM Projects</v>
      </c>
      <c r="H4577" s="15">
        <f t="shared" si="935"/>
        <v>14</v>
      </c>
      <c r="I4577" s="93">
        <v>14.725</v>
      </c>
      <c r="J4577">
        <f t="shared" si="923"/>
        <v>8.2724719101123598E-2</v>
      </c>
      <c r="K4577" s="4">
        <v>40.01</v>
      </c>
      <c r="L4577" s="4">
        <v>63.37</v>
      </c>
      <c r="M4577" s="16">
        <f t="shared" si="924"/>
        <v>0.93312324999999996</v>
      </c>
      <c r="N4577">
        <f t="shared" si="925"/>
        <v>0</v>
      </c>
      <c r="O4577">
        <f t="shared" si="926"/>
        <v>0</v>
      </c>
      <c r="P4577" s="63">
        <f t="shared" si="927"/>
        <v>0</v>
      </c>
    </row>
    <row r="4578" spans="1:18" x14ac:dyDescent="0.3">
      <c r="A4578">
        <f t="shared" si="928"/>
        <v>2019</v>
      </c>
      <c r="B4578">
        <f t="shared" si="929"/>
        <v>3</v>
      </c>
      <c r="C4578">
        <f t="shared" si="930"/>
        <v>10</v>
      </c>
      <c r="D4578">
        <f t="shared" si="931"/>
        <v>3</v>
      </c>
      <c r="E4578" t="str">
        <f t="shared" si="932"/>
        <v>ON</v>
      </c>
      <c r="F4578" s="13">
        <f t="shared" si="934"/>
        <v>43534</v>
      </c>
      <c r="G4578" s="14" t="str">
        <f t="shared" si="933"/>
        <v>Avg of 4 NM Projects</v>
      </c>
      <c r="H4578" s="15">
        <f t="shared" si="935"/>
        <v>15</v>
      </c>
      <c r="I4578" s="93">
        <v>12.414999999999999</v>
      </c>
      <c r="J4578">
        <f t="shared" si="923"/>
        <v>6.9747191011235957E-2</v>
      </c>
      <c r="K4578" s="4">
        <v>38.76</v>
      </c>
      <c r="L4578" s="4">
        <v>63.35</v>
      </c>
      <c r="M4578" s="16">
        <f t="shared" si="924"/>
        <v>0.78649024999999995</v>
      </c>
      <c r="N4578">
        <f t="shared" si="925"/>
        <v>0</v>
      </c>
      <c r="O4578">
        <f t="shared" si="926"/>
        <v>0</v>
      </c>
      <c r="P4578" s="63">
        <f t="shared" si="927"/>
        <v>0</v>
      </c>
    </row>
    <row r="4579" spans="1:18" x14ac:dyDescent="0.3">
      <c r="A4579">
        <f t="shared" si="928"/>
        <v>2019</v>
      </c>
      <c r="B4579">
        <f t="shared" si="929"/>
        <v>3</v>
      </c>
      <c r="C4579">
        <f t="shared" si="930"/>
        <v>10</v>
      </c>
      <c r="D4579">
        <f t="shared" si="931"/>
        <v>3</v>
      </c>
      <c r="E4579" t="str">
        <f t="shared" si="932"/>
        <v>ON</v>
      </c>
      <c r="F4579" s="13">
        <f t="shared" si="934"/>
        <v>43534</v>
      </c>
      <c r="G4579" s="14" t="str">
        <f t="shared" si="933"/>
        <v>Avg of 4 NM Projects</v>
      </c>
      <c r="H4579" s="15">
        <f t="shared" si="935"/>
        <v>16</v>
      </c>
      <c r="I4579" s="93">
        <v>6.92</v>
      </c>
      <c r="J4579">
        <f t="shared" si="923"/>
        <v>3.8876404494382025E-2</v>
      </c>
      <c r="K4579" s="4">
        <v>34.880000000000003</v>
      </c>
      <c r="L4579" s="4">
        <v>44.22</v>
      </c>
      <c r="M4579" s="16">
        <f t="shared" si="924"/>
        <v>0.30600239999999995</v>
      </c>
      <c r="N4579">
        <f t="shared" si="925"/>
        <v>0</v>
      </c>
      <c r="O4579">
        <f t="shared" si="926"/>
        <v>0</v>
      </c>
      <c r="P4579" s="63">
        <f t="shared" si="927"/>
        <v>0</v>
      </c>
    </row>
    <row r="4580" spans="1:18" x14ac:dyDescent="0.3">
      <c r="A4580">
        <f t="shared" si="928"/>
        <v>2019</v>
      </c>
      <c r="B4580">
        <f t="shared" si="929"/>
        <v>3</v>
      </c>
      <c r="C4580">
        <f t="shared" si="930"/>
        <v>10</v>
      </c>
      <c r="D4580">
        <f t="shared" si="931"/>
        <v>3</v>
      </c>
      <c r="E4580" t="str">
        <f t="shared" si="932"/>
        <v>ON</v>
      </c>
      <c r="F4580" s="13">
        <f t="shared" si="934"/>
        <v>43534</v>
      </c>
      <c r="G4580" s="14" t="str">
        <f t="shared" si="933"/>
        <v>Avg of 4 NM Projects</v>
      </c>
      <c r="H4580" s="15">
        <f t="shared" si="935"/>
        <v>17</v>
      </c>
      <c r="I4580" s="93">
        <v>4.22</v>
      </c>
      <c r="J4580">
        <f t="shared" si="923"/>
        <v>2.3707865168539323E-2</v>
      </c>
      <c r="K4580" s="4">
        <v>33.49</v>
      </c>
      <c r="L4580" s="4">
        <v>50.21</v>
      </c>
      <c r="M4580" s="16">
        <f t="shared" si="924"/>
        <v>0.2118862</v>
      </c>
      <c r="N4580">
        <f t="shared" si="925"/>
        <v>0</v>
      </c>
      <c r="O4580">
        <f t="shared" si="926"/>
        <v>0</v>
      </c>
      <c r="P4580" s="63">
        <f t="shared" si="927"/>
        <v>0</v>
      </c>
    </row>
    <row r="4581" spans="1:18" x14ac:dyDescent="0.3">
      <c r="A4581">
        <f t="shared" si="928"/>
        <v>2019</v>
      </c>
      <c r="B4581">
        <f t="shared" si="929"/>
        <v>3</v>
      </c>
      <c r="C4581">
        <f t="shared" si="930"/>
        <v>10</v>
      </c>
      <c r="D4581">
        <f t="shared" si="931"/>
        <v>3</v>
      </c>
      <c r="E4581" t="str">
        <f t="shared" si="932"/>
        <v>ON</v>
      </c>
      <c r="F4581" s="13">
        <f t="shared" si="934"/>
        <v>43534</v>
      </c>
      <c r="G4581" s="14" t="str">
        <f t="shared" si="933"/>
        <v>Avg of 4 NM Projects</v>
      </c>
      <c r="H4581" s="15">
        <f t="shared" si="935"/>
        <v>18</v>
      </c>
      <c r="I4581" s="93">
        <v>0.77500000000000002</v>
      </c>
      <c r="J4581">
        <f t="shared" si="923"/>
        <v>4.3539325842696626E-3</v>
      </c>
      <c r="K4581" s="4">
        <v>34.03</v>
      </c>
      <c r="L4581" s="4">
        <v>51.35</v>
      </c>
      <c r="M4581" s="16">
        <f t="shared" si="924"/>
        <v>3.9796249999999998E-2</v>
      </c>
      <c r="N4581">
        <f t="shared" si="925"/>
        <v>0</v>
      </c>
      <c r="O4581">
        <f t="shared" si="926"/>
        <v>0</v>
      </c>
      <c r="P4581" s="63">
        <f t="shared" si="927"/>
        <v>0</v>
      </c>
    </row>
    <row r="4582" spans="1:18" x14ac:dyDescent="0.3">
      <c r="A4582">
        <f t="shared" si="928"/>
        <v>2019</v>
      </c>
      <c r="B4582">
        <f t="shared" si="929"/>
        <v>3</v>
      </c>
      <c r="C4582">
        <f t="shared" si="930"/>
        <v>10</v>
      </c>
      <c r="D4582">
        <f t="shared" si="931"/>
        <v>3</v>
      </c>
      <c r="E4582" t="str">
        <f t="shared" si="932"/>
        <v>ON</v>
      </c>
      <c r="F4582" s="13">
        <f t="shared" si="934"/>
        <v>43534</v>
      </c>
      <c r="G4582" s="14" t="str">
        <f t="shared" si="933"/>
        <v>Avg of 4 NM Projects</v>
      </c>
      <c r="H4582" s="15">
        <f t="shared" si="935"/>
        <v>19</v>
      </c>
      <c r="I4582" s="93">
        <v>-0.13</v>
      </c>
      <c r="J4582">
        <f t="shared" si="923"/>
        <v>-7.3033707865168538E-4</v>
      </c>
      <c r="K4582" s="4">
        <v>38.770000000000003</v>
      </c>
      <c r="L4582" s="4">
        <v>66.3</v>
      </c>
      <c r="M4582" s="16">
        <f t="shared" si="924"/>
        <v>-8.6189999999999999E-3</v>
      </c>
      <c r="N4582">
        <f t="shared" si="925"/>
        <v>0</v>
      </c>
      <c r="O4582">
        <f t="shared" si="926"/>
        <v>0</v>
      </c>
      <c r="P4582" s="63">
        <f t="shared" si="927"/>
        <v>0</v>
      </c>
    </row>
    <row r="4583" spans="1:18" x14ac:dyDescent="0.3">
      <c r="A4583">
        <f t="shared" si="928"/>
        <v>2019</v>
      </c>
      <c r="B4583">
        <f t="shared" si="929"/>
        <v>3</v>
      </c>
      <c r="C4583">
        <f t="shared" si="930"/>
        <v>10</v>
      </c>
      <c r="D4583">
        <f t="shared" si="931"/>
        <v>3</v>
      </c>
      <c r="E4583" t="str">
        <f t="shared" si="932"/>
        <v>ON</v>
      </c>
      <c r="F4583" s="13">
        <f t="shared" si="934"/>
        <v>43534</v>
      </c>
      <c r="G4583" s="14" t="str">
        <f t="shared" si="933"/>
        <v>Avg of 4 NM Projects</v>
      </c>
      <c r="H4583" s="15">
        <f t="shared" si="935"/>
        <v>20</v>
      </c>
      <c r="I4583" s="93">
        <v>-0.13</v>
      </c>
      <c r="J4583">
        <f t="shared" si="923"/>
        <v>-7.3033707865168538E-4</v>
      </c>
      <c r="K4583" s="4">
        <v>51.97</v>
      </c>
      <c r="L4583" s="4">
        <v>60.14</v>
      </c>
      <c r="M4583" s="16">
        <f t="shared" si="924"/>
        <v>-7.8182000000000008E-3</v>
      </c>
      <c r="N4583">
        <f t="shared" si="925"/>
        <v>0</v>
      </c>
      <c r="O4583">
        <f t="shared" si="926"/>
        <v>0</v>
      </c>
      <c r="P4583" s="63">
        <f t="shared" si="927"/>
        <v>0</v>
      </c>
    </row>
    <row r="4584" spans="1:18" x14ac:dyDescent="0.3">
      <c r="A4584">
        <f t="shared" si="928"/>
        <v>2019</v>
      </c>
      <c r="B4584">
        <f t="shared" si="929"/>
        <v>3</v>
      </c>
      <c r="C4584">
        <f t="shared" si="930"/>
        <v>10</v>
      </c>
      <c r="D4584">
        <f t="shared" si="931"/>
        <v>3</v>
      </c>
      <c r="E4584" t="str">
        <f t="shared" si="932"/>
        <v>ON</v>
      </c>
      <c r="F4584" s="13">
        <f t="shared" si="934"/>
        <v>43534</v>
      </c>
      <c r="G4584" s="14" t="str">
        <f t="shared" si="933"/>
        <v>Avg of 4 NM Projects</v>
      </c>
      <c r="H4584" s="15">
        <f t="shared" si="935"/>
        <v>21</v>
      </c>
      <c r="I4584" s="93">
        <v>-0.13</v>
      </c>
      <c r="J4584">
        <f t="shared" si="923"/>
        <v>-7.3033707865168538E-4</v>
      </c>
      <c r="K4584" s="4">
        <v>35.630000000000003</v>
      </c>
      <c r="L4584" s="4">
        <v>57.07</v>
      </c>
      <c r="M4584" s="16">
        <f t="shared" si="924"/>
        <v>-7.4191000000000005E-3</v>
      </c>
      <c r="N4584">
        <f t="shared" si="925"/>
        <v>0</v>
      </c>
      <c r="O4584">
        <f t="shared" si="926"/>
        <v>0</v>
      </c>
      <c r="P4584" s="63">
        <f t="shared" si="927"/>
        <v>0</v>
      </c>
    </row>
    <row r="4585" spans="1:18" x14ac:dyDescent="0.3">
      <c r="A4585">
        <f t="shared" si="928"/>
        <v>2019</v>
      </c>
      <c r="B4585">
        <f t="shared" si="929"/>
        <v>3</v>
      </c>
      <c r="C4585">
        <f t="shared" si="930"/>
        <v>10</v>
      </c>
      <c r="D4585">
        <f t="shared" si="931"/>
        <v>3</v>
      </c>
      <c r="E4585" t="str">
        <f t="shared" si="932"/>
        <v>ON</v>
      </c>
      <c r="F4585" s="13">
        <f t="shared" si="934"/>
        <v>43534</v>
      </c>
      <c r="G4585" s="14" t="str">
        <f t="shared" si="933"/>
        <v>Avg of 4 NM Projects</v>
      </c>
      <c r="H4585" s="15">
        <f t="shared" si="935"/>
        <v>22</v>
      </c>
      <c r="I4585" s="93">
        <v>-0.13</v>
      </c>
      <c r="J4585">
        <f t="shared" si="923"/>
        <v>-7.3033707865168538E-4</v>
      </c>
      <c r="K4585" s="4">
        <v>26.92</v>
      </c>
      <c r="L4585" s="4">
        <v>63.08</v>
      </c>
      <c r="M4585" s="16">
        <f t="shared" si="924"/>
        <v>-8.2004000000000001E-3</v>
      </c>
      <c r="N4585">
        <f t="shared" si="925"/>
        <v>0</v>
      </c>
      <c r="O4585">
        <f t="shared" si="926"/>
        <v>0</v>
      </c>
      <c r="P4585" s="63">
        <f t="shared" si="927"/>
        <v>0</v>
      </c>
    </row>
    <row r="4586" spans="1:18" x14ac:dyDescent="0.3">
      <c r="A4586">
        <f t="shared" si="928"/>
        <v>2019</v>
      </c>
      <c r="B4586">
        <f t="shared" si="929"/>
        <v>3</v>
      </c>
      <c r="C4586">
        <f t="shared" si="930"/>
        <v>10</v>
      </c>
      <c r="D4586">
        <f t="shared" si="931"/>
        <v>3</v>
      </c>
      <c r="E4586" t="str">
        <f t="shared" si="932"/>
        <v>ON</v>
      </c>
      <c r="F4586" s="13">
        <f t="shared" si="934"/>
        <v>43534</v>
      </c>
      <c r="G4586" s="14" t="str">
        <f t="shared" si="933"/>
        <v>Avg of 4 NM Projects</v>
      </c>
      <c r="H4586" s="15">
        <f t="shared" si="935"/>
        <v>23</v>
      </c>
      <c r="I4586" s="93">
        <v>0</v>
      </c>
      <c r="J4586">
        <f t="shared" si="923"/>
        <v>0</v>
      </c>
      <c r="K4586" s="4">
        <v>27.05</v>
      </c>
      <c r="L4586" s="4">
        <v>62.41</v>
      </c>
      <c r="M4586" s="16">
        <f t="shared" si="924"/>
        <v>0</v>
      </c>
      <c r="N4586">
        <f t="shared" si="925"/>
        <v>1</v>
      </c>
      <c r="O4586">
        <f t="shared" si="926"/>
        <v>0</v>
      </c>
      <c r="P4586" s="63">
        <f t="shared" si="927"/>
        <v>0</v>
      </c>
    </row>
    <row r="4587" spans="1:18" x14ac:dyDescent="0.3">
      <c r="A4587">
        <f t="shared" si="928"/>
        <v>2019</v>
      </c>
      <c r="B4587">
        <f t="shared" si="929"/>
        <v>3</v>
      </c>
      <c r="C4587">
        <f t="shared" si="930"/>
        <v>10</v>
      </c>
      <c r="D4587">
        <f t="shared" si="931"/>
        <v>3</v>
      </c>
      <c r="E4587" t="str">
        <f t="shared" si="932"/>
        <v>OFF</v>
      </c>
      <c r="F4587" s="13">
        <f t="shared" si="934"/>
        <v>43534</v>
      </c>
      <c r="G4587" s="14" t="str">
        <f t="shared" si="933"/>
        <v>Avg of 4 NM Projects</v>
      </c>
      <c r="H4587" s="15">
        <f t="shared" si="935"/>
        <v>24</v>
      </c>
      <c r="I4587" s="93">
        <v>-0.39</v>
      </c>
      <c r="J4587">
        <f t="shared" si="923"/>
        <v>-2.1910112359550564E-3</v>
      </c>
      <c r="K4587" s="4">
        <v>30.17</v>
      </c>
      <c r="L4587" s="4">
        <v>44.04</v>
      </c>
      <c r="M4587" s="16">
        <f t="shared" si="924"/>
        <v>-1.7175599999999999E-2</v>
      </c>
      <c r="N4587">
        <f t="shared" si="925"/>
        <v>0</v>
      </c>
      <c r="O4587">
        <f t="shared" si="926"/>
        <v>0</v>
      </c>
      <c r="P4587" s="63">
        <f t="shared" si="927"/>
        <v>0</v>
      </c>
    </row>
    <row r="4588" spans="1:18" x14ac:dyDescent="0.3">
      <c r="A4588">
        <f t="shared" si="928"/>
        <v>2019</v>
      </c>
      <c r="B4588">
        <f t="shared" si="929"/>
        <v>3</v>
      </c>
      <c r="C4588">
        <f t="shared" si="930"/>
        <v>11</v>
      </c>
      <c r="D4588">
        <f t="shared" si="931"/>
        <v>4</v>
      </c>
      <c r="E4588" t="str">
        <f t="shared" si="932"/>
        <v>OFF</v>
      </c>
      <c r="F4588" s="13">
        <f t="shared" si="934"/>
        <v>43535</v>
      </c>
      <c r="G4588" s="14" t="str">
        <f t="shared" si="933"/>
        <v>Avg of 4 NM Projects</v>
      </c>
      <c r="H4588" s="15">
        <f t="shared" si="935"/>
        <v>1</v>
      </c>
      <c r="I4588" s="93">
        <v>0</v>
      </c>
      <c r="J4588">
        <f t="shared" si="923"/>
        <v>0</v>
      </c>
      <c r="K4588" s="4">
        <v>23.1</v>
      </c>
      <c r="L4588" s="4">
        <v>39.56</v>
      </c>
      <c r="M4588" s="16">
        <f t="shared" si="924"/>
        <v>0</v>
      </c>
      <c r="N4588">
        <f t="shared" si="925"/>
        <v>1</v>
      </c>
      <c r="O4588">
        <f t="shared" si="926"/>
        <v>0</v>
      </c>
      <c r="P4588" s="63">
        <f t="shared" si="927"/>
        <v>0</v>
      </c>
      <c r="Q4588" s="34"/>
      <c r="R4588" s="34"/>
    </row>
    <row r="4589" spans="1:18" x14ac:dyDescent="0.3">
      <c r="A4589">
        <f t="shared" si="928"/>
        <v>2019</v>
      </c>
      <c r="B4589">
        <f t="shared" si="929"/>
        <v>3</v>
      </c>
      <c r="C4589">
        <f t="shared" si="930"/>
        <v>11</v>
      </c>
      <c r="D4589">
        <f t="shared" si="931"/>
        <v>4</v>
      </c>
      <c r="E4589" t="str">
        <f t="shared" si="932"/>
        <v>OFF</v>
      </c>
      <c r="F4589" s="13">
        <f t="shared" si="934"/>
        <v>43535</v>
      </c>
      <c r="G4589" s="14" t="str">
        <f t="shared" si="933"/>
        <v>Avg of 4 NM Projects</v>
      </c>
      <c r="H4589" s="15">
        <f t="shared" si="935"/>
        <v>2</v>
      </c>
      <c r="I4589" s="93">
        <v>-0.13</v>
      </c>
      <c r="J4589">
        <f t="shared" si="923"/>
        <v>-7.3033707865168538E-4</v>
      </c>
      <c r="K4589" s="4">
        <v>21.24</v>
      </c>
      <c r="L4589" s="4">
        <v>40.17</v>
      </c>
      <c r="M4589" s="16">
        <f t="shared" si="924"/>
        <v>-5.2221000000000004E-3</v>
      </c>
      <c r="N4589">
        <f t="shared" si="925"/>
        <v>0</v>
      </c>
      <c r="O4589">
        <f t="shared" si="926"/>
        <v>0</v>
      </c>
      <c r="P4589" s="63">
        <f t="shared" si="927"/>
        <v>0</v>
      </c>
    </row>
    <row r="4590" spans="1:18" x14ac:dyDescent="0.3">
      <c r="A4590">
        <f t="shared" si="928"/>
        <v>2019</v>
      </c>
      <c r="B4590">
        <f t="shared" si="929"/>
        <v>3</v>
      </c>
      <c r="C4590">
        <f t="shared" si="930"/>
        <v>11</v>
      </c>
      <c r="D4590">
        <f t="shared" si="931"/>
        <v>4</v>
      </c>
      <c r="E4590" t="str">
        <f t="shared" si="932"/>
        <v>OFF</v>
      </c>
      <c r="F4590" s="13">
        <f t="shared" si="934"/>
        <v>43535</v>
      </c>
      <c r="G4590" s="14" t="str">
        <f t="shared" si="933"/>
        <v>Avg of 4 NM Projects</v>
      </c>
      <c r="H4590" s="15">
        <f t="shared" si="935"/>
        <v>3</v>
      </c>
      <c r="I4590" s="93">
        <v>0</v>
      </c>
      <c r="J4590">
        <f t="shared" si="923"/>
        <v>0</v>
      </c>
      <c r="K4590" s="4">
        <v>19.97</v>
      </c>
      <c r="L4590" s="4">
        <v>47.75</v>
      </c>
      <c r="M4590" s="16">
        <f t="shared" si="924"/>
        <v>0</v>
      </c>
      <c r="N4590">
        <f t="shared" si="925"/>
        <v>1</v>
      </c>
      <c r="O4590">
        <f t="shared" si="926"/>
        <v>0</v>
      </c>
      <c r="P4590" s="63">
        <f t="shared" si="927"/>
        <v>0</v>
      </c>
    </row>
    <row r="4591" spans="1:18" x14ac:dyDescent="0.3">
      <c r="A4591">
        <f t="shared" si="928"/>
        <v>2019</v>
      </c>
      <c r="B4591">
        <f t="shared" si="929"/>
        <v>3</v>
      </c>
      <c r="C4591">
        <f t="shared" si="930"/>
        <v>11</v>
      </c>
      <c r="D4591">
        <f t="shared" si="931"/>
        <v>4</v>
      </c>
      <c r="E4591" t="str">
        <f t="shared" si="932"/>
        <v>OFF</v>
      </c>
      <c r="F4591" s="13">
        <f t="shared" si="934"/>
        <v>43535</v>
      </c>
      <c r="G4591" s="14" t="str">
        <f t="shared" si="933"/>
        <v>Avg of 4 NM Projects</v>
      </c>
      <c r="H4591" s="15">
        <f t="shared" si="935"/>
        <v>4</v>
      </c>
      <c r="I4591" s="93">
        <v>-0.13</v>
      </c>
      <c r="J4591">
        <f t="shared" si="923"/>
        <v>-7.3033707865168538E-4</v>
      </c>
      <c r="K4591" s="4">
        <v>19.809999999999999</v>
      </c>
      <c r="L4591" s="4">
        <v>41.61</v>
      </c>
      <c r="M4591" s="16">
        <f t="shared" si="924"/>
        <v>-5.4092999999999997E-3</v>
      </c>
      <c r="N4591">
        <f t="shared" si="925"/>
        <v>0</v>
      </c>
      <c r="O4591">
        <f t="shared" si="926"/>
        <v>0</v>
      </c>
      <c r="P4591" s="63">
        <f t="shared" si="927"/>
        <v>0</v>
      </c>
    </row>
    <row r="4592" spans="1:18" x14ac:dyDescent="0.3">
      <c r="A4592">
        <f t="shared" si="928"/>
        <v>2019</v>
      </c>
      <c r="B4592">
        <f t="shared" si="929"/>
        <v>3</v>
      </c>
      <c r="C4592">
        <f t="shared" si="930"/>
        <v>11</v>
      </c>
      <c r="D4592">
        <f t="shared" si="931"/>
        <v>4</v>
      </c>
      <c r="E4592" t="str">
        <f t="shared" si="932"/>
        <v>OFF</v>
      </c>
      <c r="F4592" s="13">
        <f t="shared" si="934"/>
        <v>43535</v>
      </c>
      <c r="G4592" s="14" t="str">
        <f t="shared" si="933"/>
        <v>Avg of 4 NM Projects</v>
      </c>
      <c r="H4592" s="15">
        <f t="shared" si="935"/>
        <v>5</v>
      </c>
      <c r="I4592" s="93">
        <v>-0.13</v>
      </c>
      <c r="J4592">
        <f t="shared" si="923"/>
        <v>-7.3033707865168538E-4</v>
      </c>
      <c r="K4592" s="4">
        <v>19.88</v>
      </c>
      <c r="L4592" s="4">
        <v>35.28</v>
      </c>
      <c r="M4592" s="16">
        <f t="shared" si="924"/>
        <v>-4.5864E-3</v>
      </c>
      <c r="N4592">
        <f t="shared" si="925"/>
        <v>0</v>
      </c>
      <c r="O4592">
        <f t="shared" si="926"/>
        <v>0</v>
      </c>
      <c r="P4592" s="63">
        <f t="shared" si="927"/>
        <v>0</v>
      </c>
    </row>
    <row r="4593" spans="1:16" x14ac:dyDescent="0.3">
      <c r="A4593">
        <f t="shared" si="928"/>
        <v>2019</v>
      </c>
      <c r="B4593">
        <f t="shared" si="929"/>
        <v>3</v>
      </c>
      <c r="C4593">
        <f t="shared" si="930"/>
        <v>11</v>
      </c>
      <c r="D4593">
        <f t="shared" si="931"/>
        <v>4</v>
      </c>
      <c r="E4593" t="str">
        <f t="shared" si="932"/>
        <v>OFF</v>
      </c>
      <c r="F4593" s="13">
        <f t="shared" si="934"/>
        <v>43535</v>
      </c>
      <c r="G4593" s="14" t="str">
        <f t="shared" si="933"/>
        <v>Avg of 4 NM Projects</v>
      </c>
      <c r="H4593" s="15">
        <f t="shared" si="935"/>
        <v>6</v>
      </c>
      <c r="I4593" s="93">
        <v>0</v>
      </c>
      <c r="J4593">
        <f t="shared" si="923"/>
        <v>0</v>
      </c>
      <c r="K4593" s="4">
        <v>25.82</v>
      </c>
      <c r="L4593" s="4">
        <v>108.19</v>
      </c>
      <c r="M4593" s="16">
        <f t="shared" si="924"/>
        <v>0</v>
      </c>
      <c r="N4593">
        <f t="shared" si="925"/>
        <v>1</v>
      </c>
      <c r="O4593">
        <f t="shared" si="926"/>
        <v>0</v>
      </c>
      <c r="P4593" s="63">
        <f t="shared" si="927"/>
        <v>0</v>
      </c>
    </row>
    <row r="4594" spans="1:16" x14ac:dyDescent="0.3">
      <c r="A4594">
        <f t="shared" si="928"/>
        <v>2019</v>
      </c>
      <c r="B4594">
        <f t="shared" si="929"/>
        <v>3</v>
      </c>
      <c r="C4594">
        <f t="shared" si="930"/>
        <v>11</v>
      </c>
      <c r="D4594">
        <f t="shared" si="931"/>
        <v>4</v>
      </c>
      <c r="E4594" t="str">
        <f t="shared" si="932"/>
        <v>OFF</v>
      </c>
      <c r="F4594" s="13">
        <f t="shared" si="934"/>
        <v>43535</v>
      </c>
      <c r="G4594" s="14" t="str">
        <f t="shared" si="933"/>
        <v>Avg of 4 NM Projects</v>
      </c>
      <c r="H4594" s="15">
        <f t="shared" si="935"/>
        <v>7</v>
      </c>
      <c r="I4594" s="93">
        <v>-0.52</v>
      </c>
      <c r="J4594">
        <f t="shared" si="923"/>
        <v>-2.9213483146067415E-3</v>
      </c>
      <c r="K4594" s="4">
        <v>45.53</v>
      </c>
      <c r="L4594" s="4">
        <v>70.78</v>
      </c>
      <c r="M4594" s="16">
        <f t="shared" si="924"/>
        <v>-3.6805600000000001E-2</v>
      </c>
      <c r="N4594">
        <f t="shared" si="925"/>
        <v>0</v>
      </c>
      <c r="O4594">
        <f t="shared" si="926"/>
        <v>0</v>
      </c>
      <c r="P4594" s="63">
        <f t="shared" si="927"/>
        <v>0</v>
      </c>
    </row>
    <row r="4595" spans="1:16" x14ac:dyDescent="0.3">
      <c r="A4595">
        <f t="shared" si="928"/>
        <v>2019</v>
      </c>
      <c r="B4595">
        <f t="shared" si="929"/>
        <v>3</v>
      </c>
      <c r="C4595">
        <f t="shared" si="930"/>
        <v>11</v>
      </c>
      <c r="D4595">
        <f t="shared" si="931"/>
        <v>4</v>
      </c>
      <c r="E4595" t="str">
        <f t="shared" si="932"/>
        <v>ON</v>
      </c>
      <c r="F4595" s="13">
        <f t="shared" si="934"/>
        <v>43535</v>
      </c>
      <c r="G4595" s="14" t="str">
        <f t="shared" si="933"/>
        <v>Avg of 4 NM Projects</v>
      </c>
      <c r="H4595" s="15">
        <f t="shared" si="935"/>
        <v>8</v>
      </c>
      <c r="I4595" s="93">
        <v>0</v>
      </c>
      <c r="J4595">
        <f t="shared" si="923"/>
        <v>0</v>
      </c>
      <c r="K4595" s="4">
        <v>49.57</v>
      </c>
      <c r="L4595" s="4">
        <v>79.78</v>
      </c>
      <c r="M4595" s="16">
        <f t="shared" si="924"/>
        <v>0</v>
      </c>
      <c r="N4595">
        <f t="shared" si="925"/>
        <v>1</v>
      </c>
      <c r="O4595">
        <f t="shared" si="926"/>
        <v>0</v>
      </c>
      <c r="P4595" s="63">
        <f t="shared" si="927"/>
        <v>0</v>
      </c>
    </row>
    <row r="4596" spans="1:16" x14ac:dyDescent="0.3">
      <c r="A4596">
        <f t="shared" si="928"/>
        <v>2019</v>
      </c>
      <c r="B4596">
        <f t="shared" si="929"/>
        <v>3</v>
      </c>
      <c r="C4596">
        <f t="shared" si="930"/>
        <v>11</v>
      </c>
      <c r="D4596">
        <f t="shared" si="931"/>
        <v>4</v>
      </c>
      <c r="E4596" t="str">
        <f t="shared" si="932"/>
        <v>ON</v>
      </c>
      <c r="F4596" s="13">
        <f t="shared" si="934"/>
        <v>43535</v>
      </c>
      <c r="G4596" s="14" t="str">
        <f t="shared" si="933"/>
        <v>Avg of 4 NM Projects</v>
      </c>
      <c r="H4596" s="15">
        <f t="shared" si="935"/>
        <v>9</v>
      </c>
      <c r="I4596" s="93">
        <v>2.3049999999999997</v>
      </c>
      <c r="J4596">
        <f t="shared" si="923"/>
        <v>1.294943820224719E-2</v>
      </c>
      <c r="K4596" s="4">
        <v>49.34</v>
      </c>
      <c r="L4596" s="4">
        <v>43.11</v>
      </c>
      <c r="M4596" s="16">
        <f t="shared" si="924"/>
        <v>9.9368549999999986E-2</v>
      </c>
      <c r="N4596">
        <f t="shared" si="925"/>
        <v>0</v>
      </c>
      <c r="O4596">
        <f t="shared" si="926"/>
        <v>0</v>
      </c>
      <c r="P4596" s="63">
        <f t="shared" si="927"/>
        <v>0</v>
      </c>
    </row>
    <row r="4597" spans="1:16" x14ac:dyDescent="0.3">
      <c r="A4597">
        <f t="shared" si="928"/>
        <v>2019</v>
      </c>
      <c r="B4597">
        <f t="shared" si="929"/>
        <v>3</v>
      </c>
      <c r="C4597">
        <f t="shared" si="930"/>
        <v>11</v>
      </c>
      <c r="D4597">
        <f t="shared" si="931"/>
        <v>4</v>
      </c>
      <c r="E4597" t="str">
        <f t="shared" si="932"/>
        <v>ON</v>
      </c>
      <c r="F4597" s="13">
        <f t="shared" si="934"/>
        <v>43535</v>
      </c>
      <c r="G4597" s="14" t="str">
        <f t="shared" si="933"/>
        <v>Avg of 4 NM Projects</v>
      </c>
      <c r="H4597" s="15">
        <f t="shared" si="935"/>
        <v>10</v>
      </c>
      <c r="I4597" s="93">
        <v>6.1449999999999996</v>
      </c>
      <c r="J4597">
        <f t="shared" si="923"/>
        <v>3.4522471910112359E-2</v>
      </c>
      <c r="K4597" s="4">
        <v>45.66</v>
      </c>
      <c r="L4597" s="4">
        <v>33.340000000000003</v>
      </c>
      <c r="M4597" s="16">
        <f t="shared" si="924"/>
        <v>0.20487430000000001</v>
      </c>
      <c r="N4597">
        <f t="shared" si="925"/>
        <v>0</v>
      </c>
      <c r="O4597">
        <f t="shared" si="926"/>
        <v>0</v>
      </c>
      <c r="P4597" s="63">
        <f t="shared" si="927"/>
        <v>0</v>
      </c>
    </row>
    <row r="4598" spans="1:16" x14ac:dyDescent="0.3">
      <c r="A4598">
        <f t="shared" si="928"/>
        <v>2019</v>
      </c>
      <c r="B4598">
        <f t="shared" si="929"/>
        <v>3</v>
      </c>
      <c r="C4598">
        <f t="shared" si="930"/>
        <v>11</v>
      </c>
      <c r="D4598">
        <f t="shared" si="931"/>
        <v>4</v>
      </c>
      <c r="E4598" t="str">
        <f t="shared" si="932"/>
        <v>ON</v>
      </c>
      <c r="F4598" s="13">
        <f t="shared" si="934"/>
        <v>43535</v>
      </c>
      <c r="G4598" s="14" t="str">
        <f t="shared" si="933"/>
        <v>Avg of 4 NM Projects</v>
      </c>
      <c r="H4598" s="15">
        <f t="shared" si="935"/>
        <v>11</v>
      </c>
      <c r="I4598" s="93">
        <v>8.7050000000000001</v>
      </c>
      <c r="J4598">
        <f t="shared" si="923"/>
        <v>4.8904494382022469E-2</v>
      </c>
      <c r="K4598" s="4">
        <v>38.1</v>
      </c>
      <c r="L4598" s="4">
        <v>30.68</v>
      </c>
      <c r="M4598" s="16">
        <f t="shared" si="924"/>
        <v>0.26706939999999996</v>
      </c>
      <c r="N4598">
        <f t="shared" si="925"/>
        <v>0</v>
      </c>
      <c r="O4598">
        <f t="shared" si="926"/>
        <v>0</v>
      </c>
      <c r="P4598" s="63">
        <f t="shared" si="927"/>
        <v>0</v>
      </c>
    </row>
    <row r="4599" spans="1:16" x14ac:dyDescent="0.3">
      <c r="A4599">
        <f t="shared" si="928"/>
        <v>2019</v>
      </c>
      <c r="B4599">
        <f t="shared" si="929"/>
        <v>3</v>
      </c>
      <c r="C4599">
        <f t="shared" si="930"/>
        <v>11</v>
      </c>
      <c r="D4599">
        <f t="shared" si="931"/>
        <v>4</v>
      </c>
      <c r="E4599" t="str">
        <f t="shared" si="932"/>
        <v>ON</v>
      </c>
      <c r="F4599" s="13">
        <f t="shared" si="934"/>
        <v>43535</v>
      </c>
      <c r="G4599" s="14" t="str">
        <f t="shared" si="933"/>
        <v>Avg of 4 NM Projects</v>
      </c>
      <c r="H4599" s="15">
        <f t="shared" si="935"/>
        <v>12</v>
      </c>
      <c r="I4599" s="93">
        <v>16.255000000000003</v>
      </c>
      <c r="J4599">
        <f t="shared" si="923"/>
        <v>9.1320224719101131E-2</v>
      </c>
      <c r="K4599" s="4">
        <v>30.94</v>
      </c>
      <c r="L4599" s="4">
        <v>29.49</v>
      </c>
      <c r="M4599" s="16">
        <f t="shared" si="924"/>
        <v>0.47935995000000003</v>
      </c>
      <c r="N4599">
        <f t="shared" si="925"/>
        <v>0</v>
      </c>
      <c r="O4599">
        <f t="shared" si="926"/>
        <v>0</v>
      </c>
      <c r="P4599" s="63">
        <f t="shared" si="927"/>
        <v>0</v>
      </c>
    </row>
    <row r="4600" spans="1:16" x14ac:dyDescent="0.3">
      <c r="A4600">
        <f t="shared" si="928"/>
        <v>2019</v>
      </c>
      <c r="B4600">
        <f t="shared" si="929"/>
        <v>3</v>
      </c>
      <c r="C4600">
        <f t="shared" si="930"/>
        <v>11</v>
      </c>
      <c r="D4600">
        <f t="shared" si="931"/>
        <v>4</v>
      </c>
      <c r="E4600" t="str">
        <f t="shared" si="932"/>
        <v>ON</v>
      </c>
      <c r="F4600" s="13">
        <f t="shared" si="934"/>
        <v>43535</v>
      </c>
      <c r="G4600" s="14" t="str">
        <f t="shared" si="933"/>
        <v>Avg of 4 NM Projects</v>
      </c>
      <c r="H4600" s="15">
        <f t="shared" si="935"/>
        <v>13</v>
      </c>
      <c r="I4600" s="93">
        <v>21.114999999999998</v>
      </c>
      <c r="J4600">
        <f t="shared" si="923"/>
        <v>0.11862359550561796</v>
      </c>
      <c r="K4600" s="4">
        <v>29.44</v>
      </c>
      <c r="L4600" s="4">
        <v>24.41</v>
      </c>
      <c r="M4600" s="16">
        <f t="shared" si="924"/>
        <v>0.51541714999999999</v>
      </c>
      <c r="N4600">
        <f t="shared" si="925"/>
        <v>0</v>
      </c>
      <c r="O4600">
        <f t="shared" si="926"/>
        <v>0</v>
      </c>
      <c r="P4600" s="63">
        <f t="shared" si="927"/>
        <v>0</v>
      </c>
    </row>
    <row r="4601" spans="1:16" x14ac:dyDescent="0.3">
      <c r="A4601">
        <f t="shared" si="928"/>
        <v>2019</v>
      </c>
      <c r="B4601">
        <f t="shared" si="929"/>
        <v>3</v>
      </c>
      <c r="C4601">
        <f t="shared" si="930"/>
        <v>11</v>
      </c>
      <c r="D4601">
        <f t="shared" si="931"/>
        <v>4</v>
      </c>
      <c r="E4601" t="str">
        <f t="shared" si="932"/>
        <v>ON</v>
      </c>
      <c r="F4601" s="13">
        <f t="shared" si="934"/>
        <v>43535</v>
      </c>
      <c r="G4601" s="14" t="str">
        <f t="shared" si="933"/>
        <v>Avg of 4 NM Projects</v>
      </c>
      <c r="H4601" s="15">
        <f t="shared" si="935"/>
        <v>14</v>
      </c>
      <c r="I4601" s="93">
        <v>19.195</v>
      </c>
      <c r="J4601">
        <f t="shared" si="923"/>
        <v>0.10783707865168539</v>
      </c>
      <c r="K4601" s="4">
        <v>28.35</v>
      </c>
      <c r="L4601" s="4">
        <v>22.87</v>
      </c>
      <c r="M4601" s="16">
        <f t="shared" si="924"/>
        <v>0.43898965000000006</v>
      </c>
      <c r="N4601">
        <f t="shared" si="925"/>
        <v>0</v>
      </c>
      <c r="O4601">
        <f t="shared" si="926"/>
        <v>0</v>
      </c>
      <c r="P4601" s="63">
        <f t="shared" si="927"/>
        <v>0</v>
      </c>
    </row>
    <row r="4602" spans="1:16" x14ac:dyDescent="0.3">
      <c r="A4602">
        <f t="shared" si="928"/>
        <v>2019</v>
      </c>
      <c r="B4602">
        <f t="shared" si="929"/>
        <v>3</v>
      </c>
      <c r="C4602">
        <f t="shared" si="930"/>
        <v>11</v>
      </c>
      <c r="D4602">
        <f t="shared" si="931"/>
        <v>4</v>
      </c>
      <c r="E4602" t="str">
        <f t="shared" si="932"/>
        <v>ON</v>
      </c>
      <c r="F4602" s="13">
        <f t="shared" si="934"/>
        <v>43535</v>
      </c>
      <c r="G4602" s="14" t="str">
        <f t="shared" si="933"/>
        <v>Avg of 4 NM Projects</v>
      </c>
      <c r="H4602" s="15">
        <f t="shared" si="935"/>
        <v>15</v>
      </c>
      <c r="I4602" s="93">
        <v>21.634999999999998</v>
      </c>
      <c r="J4602">
        <f t="shared" si="923"/>
        <v>0.12154494382022471</v>
      </c>
      <c r="K4602" s="4">
        <v>27.72</v>
      </c>
      <c r="L4602" s="4">
        <v>23.84</v>
      </c>
      <c r="M4602" s="16">
        <f t="shared" si="924"/>
        <v>0.51577839999999997</v>
      </c>
      <c r="N4602">
        <f t="shared" si="925"/>
        <v>0</v>
      </c>
      <c r="O4602">
        <f t="shared" si="926"/>
        <v>0</v>
      </c>
      <c r="P4602" s="63">
        <f t="shared" si="927"/>
        <v>0</v>
      </c>
    </row>
    <row r="4603" spans="1:16" x14ac:dyDescent="0.3">
      <c r="A4603">
        <f t="shared" si="928"/>
        <v>2019</v>
      </c>
      <c r="B4603">
        <f t="shared" si="929"/>
        <v>3</v>
      </c>
      <c r="C4603">
        <f t="shared" si="930"/>
        <v>11</v>
      </c>
      <c r="D4603">
        <f t="shared" si="931"/>
        <v>4</v>
      </c>
      <c r="E4603" t="str">
        <f t="shared" si="932"/>
        <v>ON</v>
      </c>
      <c r="F4603" s="13">
        <f t="shared" si="934"/>
        <v>43535</v>
      </c>
      <c r="G4603" s="14" t="str">
        <f t="shared" si="933"/>
        <v>Avg of 4 NM Projects</v>
      </c>
      <c r="H4603" s="15">
        <f t="shared" si="935"/>
        <v>16</v>
      </c>
      <c r="I4603" s="93">
        <v>21.114999999999998</v>
      </c>
      <c r="J4603">
        <f t="shared" si="923"/>
        <v>0.11862359550561796</v>
      </c>
      <c r="K4603" s="4">
        <v>26.89</v>
      </c>
      <c r="L4603" s="4">
        <v>22.95</v>
      </c>
      <c r="M4603" s="16">
        <f t="shared" si="924"/>
        <v>0.48458924999999992</v>
      </c>
      <c r="N4603">
        <f t="shared" si="925"/>
        <v>0</v>
      </c>
      <c r="O4603">
        <f t="shared" si="926"/>
        <v>0</v>
      </c>
      <c r="P4603" s="63">
        <f t="shared" si="927"/>
        <v>0</v>
      </c>
    </row>
    <row r="4604" spans="1:16" x14ac:dyDescent="0.3">
      <c r="A4604">
        <f t="shared" si="928"/>
        <v>2019</v>
      </c>
      <c r="B4604">
        <f t="shared" si="929"/>
        <v>3</v>
      </c>
      <c r="C4604">
        <f t="shared" si="930"/>
        <v>11</v>
      </c>
      <c r="D4604">
        <f t="shared" si="931"/>
        <v>4</v>
      </c>
      <c r="E4604" t="str">
        <f t="shared" si="932"/>
        <v>ON</v>
      </c>
      <c r="F4604" s="13">
        <f t="shared" si="934"/>
        <v>43535</v>
      </c>
      <c r="G4604" s="14" t="str">
        <f t="shared" si="933"/>
        <v>Avg of 4 NM Projects</v>
      </c>
      <c r="H4604" s="15">
        <f t="shared" si="935"/>
        <v>17</v>
      </c>
      <c r="I4604" s="93">
        <v>14.209999999999999</v>
      </c>
      <c r="J4604">
        <f t="shared" si="923"/>
        <v>7.9831460674157292E-2</v>
      </c>
      <c r="K4604" s="4">
        <v>27.3</v>
      </c>
      <c r="L4604" s="4">
        <v>24.97</v>
      </c>
      <c r="M4604" s="16">
        <f t="shared" si="924"/>
        <v>0.35482369999999996</v>
      </c>
      <c r="N4604">
        <f t="shared" si="925"/>
        <v>0</v>
      </c>
      <c r="O4604">
        <f t="shared" si="926"/>
        <v>0</v>
      </c>
      <c r="P4604" s="63">
        <f t="shared" si="927"/>
        <v>0</v>
      </c>
    </row>
    <row r="4605" spans="1:16" x14ac:dyDescent="0.3">
      <c r="A4605">
        <f t="shared" si="928"/>
        <v>2019</v>
      </c>
      <c r="B4605">
        <f t="shared" si="929"/>
        <v>3</v>
      </c>
      <c r="C4605">
        <f t="shared" si="930"/>
        <v>11</v>
      </c>
      <c r="D4605">
        <f t="shared" si="931"/>
        <v>4</v>
      </c>
      <c r="E4605" t="str">
        <f t="shared" si="932"/>
        <v>ON</v>
      </c>
      <c r="F4605" s="13">
        <f t="shared" si="934"/>
        <v>43535</v>
      </c>
      <c r="G4605" s="14" t="str">
        <f t="shared" si="933"/>
        <v>Avg of 4 NM Projects</v>
      </c>
      <c r="H4605" s="15">
        <f t="shared" si="935"/>
        <v>18</v>
      </c>
      <c r="I4605" s="93">
        <v>6.9049999999999994</v>
      </c>
      <c r="J4605">
        <f t="shared" si="923"/>
        <v>3.879213483146067E-2</v>
      </c>
      <c r="K4605" s="4">
        <v>31.42</v>
      </c>
      <c r="L4605" s="4">
        <v>25.33</v>
      </c>
      <c r="M4605" s="16">
        <f t="shared" si="924"/>
        <v>0.17490364999999997</v>
      </c>
      <c r="N4605">
        <f t="shared" si="925"/>
        <v>0</v>
      </c>
      <c r="O4605">
        <f t="shared" si="926"/>
        <v>0</v>
      </c>
      <c r="P4605" s="63">
        <f t="shared" si="927"/>
        <v>0</v>
      </c>
    </row>
    <row r="4606" spans="1:16" x14ac:dyDescent="0.3">
      <c r="A4606">
        <f t="shared" si="928"/>
        <v>2019</v>
      </c>
      <c r="B4606">
        <f t="shared" si="929"/>
        <v>3</v>
      </c>
      <c r="C4606">
        <f t="shared" si="930"/>
        <v>11</v>
      </c>
      <c r="D4606">
        <f t="shared" si="931"/>
        <v>4</v>
      </c>
      <c r="E4606" t="str">
        <f t="shared" si="932"/>
        <v>ON</v>
      </c>
      <c r="F4606" s="13">
        <f t="shared" si="934"/>
        <v>43535</v>
      </c>
      <c r="G4606" s="14" t="str">
        <f t="shared" si="933"/>
        <v>Avg of 4 NM Projects</v>
      </c>
      <c r="H4606" s="15">
        <f t="shared" si="935"/>
        <v>19</v>
      </c>
      <c r="I4606" s="93">
        <v>0.13</v>
      </c>
      <c r="J4606">
        <f t="shared" si="923"/>
        <v>7.3033707865168538E-4</v>
      </c>
      <c r="K4606" s="4">
        <v>44.01</v>
      </c>
      <c r="L4606" s="4">
        <v>30.8</v>
      </c>
      <c r="M4606" s="16">
        <f t="shared" si="924"/>
        <v>4.0040000000000006E-3</v>
      </c>
      <c r="N4606">
        <f t="shared" si="925"/>
        <v>0</v>
      </c>
      <c r="O4606">
        <f t="shared" si="926"/>
        <v>0</v>
      </c>
      <c r="P4606" s="63">
        <f t="shared" si="927"/>
        <v>0</v>
      </c>
    </row>
    <row r="4607" spans="1:16" x14ac:dyDescent="0.3">
      <c r="A4607">
        <f t="shared" si="928"/>
        <v>2019</v>
      </c>
      <c r="B4607">
        <f t="shared" si="929"/>
        <v>3</v>
      </c>
      <c r="C4607">
        <f t="shared" si="930"/>
        <v>11</v>
      </c>
      <c r="D4607">
        <f t="shared" si="931"/>
        <v>4</v>
      </c>
      <c r="E4607" t="str">
        <f t="shared" si="932"/>
        <v>ON</v>
      </c>
      <c r="F4607" s="13">
        <f t="shared" si="934"/>
        <v>43535</v>
      </c>
      <c r="G4607" s="14" t="str">
        <f t="shared" si="933"/>
        <v>Avg of 4 NM Projects</v>
      </c>
      <c r="H4607" s="15">
        <f t="shared" si="935"/>
        <v>20</v>
      </c>
      <c r="I4607" s="93">
        <v>0</v>
      </c>
      <c r="J4607">
        <f t="shared" si="923"/>
        <v>0</v>
      </c>
      <c r="K4607" s="4">
        <v>52.04</v>
      </c>
      <c r="L4607" s="4">
        <v>38.94</v>
      </c>
      <c r="M4607" s="16">
        <f t="shared" si="924"/>
        <v>0</v>
      </c>
      <c r="N4607">
        <f t="shared" si="925"/>
        <v>1</v>
      </c>
      <c r="O4607">
        <f t="shared" si="926"/>
        <v>0</v>
      </c>
      <c r="P4607" s="63">
        <f t="shared" si="927"/>
        <v>0</v>
      </c>
    </row>
    <row r="4608" spans="1:16" x14ac:dyDescent="0.3">
      <c r="A4608">
        <f t="shared" si="928"/>
        <v>2019</v>
      </c>
      <c r="B4608">
        <f t="shared" si="929"/>
        <v>3</v>
      </c>
      <c r="C4608">
        <f t="shared" si="930"/>
        <v>11</v>
      </c>
      <c r="D4608">
        <f t="shared" si="931"/>
        <v>4</v>
      </c>
      <c r="E4608" t="str">
        <f t="shared" si="932"/>
        <v>ON</v>
      </c>
      <c r="F4608" s="13">
        <f t="shared" si="934"/>
        <v>43535</v>
      </c>
      <c r="G4608" s="14" t="str">
        <f t="shared" si="933"/>
        <v>Avg of 4 NM Projects</v>
      </c>
      <c r="H4608" s="15">
        <f t="shared" si="935"/>
        <v>21</v>
      </c>
      <c r="I4608" s="93">
        <v>-0.13</v>
      </c>
      <c r="J4608">
        <f t="shared" si="923"/>
        <v>-7.3033707865168538E-4</v>
      </c>
      <c r="K4608" s="4">
        <v>48.57</v>
      </c>
      <c r="L4608" s="4">
        <v>37.03</v>
      </c>
      <c r="M4608" s="16">
        <f t="shared" si="924"/>
        <v>-4.8139000000000003E-3</v>
      </c>
      <c r="N4608">
        <f t="shared" si="925"/>
        <v>0</v>
      </c>
      <c r="O4608">
        <f t="shared" si="926"/>
        <v>0</v>
      </c>
      <c r="P4608" s="63">
        <f t="shared" si="927"/>
        <v>0</v>
      </c>
    </row>
    <row r="4609" spans="1:18" x14ac:dyDescent="0.3">
      <c r="A4609">
        <f t="shared" si="928"/>
        <v>2019</v>
      </c>
      <c r="B4609">
        <f t="shared" si="929"/>
        <v>3</v>
      </c>
      <c r="C4609">
        <f t="shared" si="930"/>
        <v>11</v>
      </c>
      <c r="D4609">
        <f t="shared" si="931"/>
        <v>4</v>
      </c>
      <c r="E4609" t="str">
        <f t="shared" si="932"/>
        <v>ON</v>
      </c>
      <c r="F4609" s="13">
        <f t="shared" si="934"/>
        <v>43535</v>
      </c>
      <c r="G4609" s="14" t="str">
        <f t="shared" si="933"/>
        <v>Avg of 4 NM Projects</v>
      </c>
      <c r="H4609" s="15">
        <f t="shared" si="935"/>
        <v>22</v>
      </c>
      <c r="I4609" s="93">
        <v>-0.13</v>
      </c>
      <c r="J4609">
        <f t="shared" si="923"/>
        <v>-7.3033707865168538E-4</v>
      </c>
      <c r="K4609" s="4">
        <v>31.83</v>
      </c>
      <c r="L4609" s="4">
        <v>29.79</v>
      </c>
      <c r="M4609" s="16">
        <f t="shared" si="924"/>
        <v>-3.8727000000000002E-3</v>
      </c>
      <c r="N4609">
        <f t="shared" si="925"/>
        <v>0</v>
      </c>
      <c r="O4609">
        <f t="shared" si="926"/>
        <v>0</v>
      </c>
      <c r="P4609" s="63">
        <f t="shared" si="927"/>
        <v>0</v>
      </c>
    </row>
    <row r="4610" spans="1:18" x14ac:dyDescent="0.3">
      <c r="A4610">
        <f t="shared" si="928"/>
        <v>2019</v>
      </c>
      <c r="B4610">
        <f t="shared" si="929"/>
        <v>3</v>
      </c>
      <c r="C4610">
        <f t="shared" si="930"/>
        <v>11</v>
      </c>
      <c r="D4610">
        <f t="shared" si="931"/>
        <v>4</v>
      </c>
      <c r="E4610" t="str">
        <f t="shared" si="932"/>
        <v>ON</v>
      </c>
      <c r="F4610" s="13">
        <f t="shared" si="934"/>
        <v>43535</v>
      </c>
      <c r="G4610" s="14" t="str">
        <f t="shared" si="933"/>
        <v>Avg of 4 NM Projects</v>
      </c>
      <c r="H4610" s="15">
        <f t="shared" si="935"/>
        <v>23</v>
      </c>
      <c r="I4610" s="93">
        <v>0</v>
      </c>
      <c r="J4610">
        <f t="shared" si="923"/>
        <v>0</v>
      </c>
      <c r="K4610" s="4">
        <v>30.59</v>
      </c>
      <c r="L4610" s="4">
        <v>29.22</v>
      </c>
      <c r="M4610" s="16">
        <f t="shared" si="924"/>
        <v>0</v>
      </c>
      <c r="N4610">
        <f t="shared" si="925"/>
        <v>1</v>
      </c>
      <c r="O4610">
        <f t="shared" si="926"/>
        <v>0</v>
      </c>
      <c r="P4610" s="63">
        <f t="shared" si="927"/>
        <v>0</v>
      </c>
    </row>
    <row r="4611" spans="1:18" x14ac:dyDescent="0.3">
      <c r="A4611">
        <f t="shared" si="928"/>
        <v>2019</v>
      </c>
      <c r="B4611">
        <f t="shared" si="929"/>
        <v>3</v>
      </c>
      <c r="C4611">
        <f t="shared" si="930"/>
        <v>11</v>
      </c>
      <c r="D4611">
        <f t="shared" si="931"/>
        <v>4</v>
      </c>
      <c r="E4611" t="str">
        <f t="shared" si="932"/>
        <v>OFF</v>
      </c>
      <c r="F4611" s="13">
        <f t="shared" si="934"/>
        <v>43535</v>
      </c>
      <c r="G4611" s="14" t="str">
        <f t="shared" si="933"/>
        <v>Avg of 4 NM Projects</v>
      </c>
      <c r="H4611" s="15">
        <f t="shared" si="935"/>
        <v>24</v>
      </c>
      <c r="I4611" s="93">
        <v>-0.13</v>
      </c>
      <c r="J4611">
        <f t="shared" si="923"/>
        <v>-7.3033707865168538E-4</v>
      </c>
      <c r="K4611" s="4">
        <v>27.42</v>
      </c>
      <c r="L4611" s="4">
        <v>29.4</v>
      </c>
      <c r="M4611" s="16">
        <f t="shared" si="924"/>
        <v>-3.8219999999999999E-3</v>
      </c>
      <c r="N4611">
        <f t="shared" si="925"/>
        <v>0</v>
      </c>
      <c r="O4611">
        <f t="shared" si="926"/>
        <v>0</v>
      </c>
      <c r="P4611" s="63">
        <f t="shared" si="927"/>
        <v>0</v>
      </c>
    </row>
    <row r="4612" spans="1:18" x14ac:dyDescent="0.3">
      <c r="A4612">
        <f t="shared" si="928"/>
        <v>2019</v>
      </c>
      <c r="B4612">
        <f t="shared" si="929"/>
        <v>3</v>
      </c>
      <c r="C4612">
        <f t="shared" si="930"/>
        <v>12</v>
      </c>
      <c r="D4612">
        <f t="shared" si="931"/>
        <v>5</v>
      </c>
      <c r="E4612" t="str">
        <f t="shared" si="932"/>
        <v>OFF</v>
      </c>
      <c r="F4612" s="13">
        <f t="shared" si="934"/>
        <v>43536</v>
      </c>
      <c r="G4612" s="14" t="str">
        <f t="shared" si="933"/>
        <v>Avg of 4 NM Projects</v>
      </c>
      <c r="H4612" s="15">
        <f t="shared" si="935"/>
        <v>1</v>
      </c>
      <c r="I4612" s="93">
        <v>-0.13</v>
      </c>
      <c r="J4612">
        <f t="shared" ref="J4612:J4675" si="936">+I4612/$I$1</f>
        <v>-7.3033707865168538E-4</v>
      </c>
      <c r="K4612" s="4">
        <v>30.64</v>
      </c>
      <c r="L4612" s="4">
        <v>25.07</v>
      </c>
      <c r="M4612" s="16">
        <f t="shared" ref="M4612:M4675" si="937">+L4612*I4612/1000</f>
        <v>-3.2591E-3</v>
      </c>
      <c r="N4612">
        <f t="shared" ref="N4612:N4675" si="938">+IF(I4612=0,1,0)</f>
        <v>0</v>
      </c>
      <c r="O4612">
        <f t="shared" ref="O4612:O4675" si="939">+IF(I4612&gt;=0.5*$I$1,1,0)</f>
        <v>0</v>
      </c>
      <c r="P4612" s="63">
        <f t="shared" ref="P4612:P4675" si="940">+IF(I4612&gt;MAX(I$3652:I$5859),1,0)</f>
        <v>0</v>
      </c>
      <c r="Q4612" s="34"/>
      <c r="R4612" s="34"/>
    </row>
    <row r="4613" spans="1:18" x14ac:dyDescent="0.3">
      <c r="A4613">
        <f t="shared" ref="A4613:A4676" si="941">YEAR(F4613)</f>
        <v>2019</v>
      </c>
      <c r="B4613">
        <f t="shared" ref="B4613:B4676" si="942">+MONTH(F4613)</f>
        <v>3</v>
      </c>
      <c r="C4613">
        <f t="shared" ref="C4613:C4676" si="943">+DAY(F4613)</f>
        <v>12</v>
      </c>
      <c r="D4613">
        <f t="shared" ref="D4613:D4676" si="944">WEEKDAY(C4613)</f>
        <v>5</v>
      </c>
      <c r="E4613" t="str">
        <f t="shared" ref="E4613:E4676" si="945">IF(OR(D4613=1,D4613=7,H4613=1,H4613=2,H4613=3,H4613=4,H4613=5,H4613=6,H4613=7,H4613=24),"OFF","ON")</f>
        <v>OFF</v>
      </c>
      <c r="F4613" s="13">
        <f t="shared" si="934"/>
        <v>43536</v>
      </c>
      <c r="G4613" s="14" t="str">
        <f t="shared" si="933"/>
        <v>Avg of 4 NM Projects</v>
      </c>
      <c r="H4613" s="15">
        <f t="shared" si="935"/>
        <v>2</v>
      </c>
      <c r="I4613" s="93">
        <v>-0.13</v>
      </c>
      <c r="J4613">
        <f t="shared" si="936"/>
        <v>-7.3033707865168538E-4</v>
      </c>
      <c r="K4613" s="4">
        <v>29.02</v>
      </c>
      <c r="L4613" s="4">
        <v>24.46</v>
      </c>
      <c r="M4613" s="16">
        <f t="shared" si="937"/>
        <v>-3.1798E-3</v>
      </c>
      <c r="N4613">
        <f t="shared" si="938"/>
        <v>0</v>
      </c>
      <c r="O4613">
        <f t="shared" si="939"/>
        <v>0</v>
      </c>
      <c r="P4613" s="63">
        <f t="shared" si="940"/>
        <v>0</v>
      </c>
    </row>
    <row r="4614" spans="1:18" x14ac:dyDescent="0.3">
      <c r="A4614">
        <f t="shared" si="941"/>
        <v>2019</v>
      </c>
      <c r="B4614">
        <f t="shared" si="942"/>
        <v>3</v>
      </c>
      <c r="C4614">
        <f t="shared" si="943"/>
        <v>12</v>
      </c>
      <c r="D4614">
        <f t="shared" si="944"/>
        <v>5</v>
      </c>
      <c r="E4614" t="str">
        <f t="shared" si="945"/>
        <v>OFF</v>
      </c>
      <c r="F4614" s="13">
        <f t="shared" si="934"/>
        <v>43536</v>
      </c>
      <c r="G4614" s="14" t="str">
        <f t="shared" ref="G4614:G4677" si="946">+G4613</f>
        <v>Avg of 4 NM Projects</v>
      </c>
      <c r="H4614" s="15">
        <f t="shared" si="935"/>
        <v>3</v>
      </c>
      <c r="I4614" s="93">
        <v>-0.13</v>
      </c>
      <c r="J4614">
        <f t="shared" si="936"/>
        <v>-7.3033707865168538E-4</v>
      </c>
      <c r="K4614" s="4">
        <v>27.09</v>
      </c>
      <c r="L4614" s="4">
        <v>24.25</v>
      </c>
      <c r="M4614" s="16">
        <f t="shared" si="937"/>
        <v>-3.1525000000000004E-3</v>
      </c>
      <c r="N4614">
        <f t="shared" si="938"/>
        <v>0</v>
      </c>
      <c r="O4614">
        <f t="shared" si="939"/>
        <v>0</v>
      </c>
      <c r="P4614" s="63">
        <f t="shared" si="940"/>
        <v>0</v>
      </c>
    </row>
    <row r="4615" spans="1:18" x14ac:dyDescent="0.3">
      <c r="A4615">
        <f t="shared" si="941"/>
        <v>2019</v>
      </c>
      <c r="B4615">
        <f t="shared" si="942"/>
        <v>3</v>
      </c>
      <c r="C4615">
        <f t="shared" si="943"/>
        <v>12</v>
      </c>
      <c r="D4615">
        <f t="shared" si="944"/>
        <v>5</v>
      </c>
      <c r="E4615" t="str">
        <f t="shared" si="945"/>
        <v>OFF</v>
      </c>
      <c r="F4615" s="13">
        <f t="shared" si="934"/>
        <v>43536</v>
      </c>
      <c r="G4615" s="14" t="str">
        <f t="shared" si="946"/>
        <v>Avg of 4 NM Projects</v>
      </c>
      <c r="H4615" s="15">
        <f t="shared" si="935"/>
        <v>4</v>
      </c>
      <c r="I4615" s="93">
        <v>-0.13</v>
      </c>
      <c r="J4615">
        <f t="shared" si="936"/>
        <v>-7.3033707865168538E-4</v>
      </c>
      <c r="K4615" s="4">
        <v>28.7</v>
      </c>
      <c r="L4615" s="4">
        <v>24.5</v>
      </c>
      <c r="M4615" s="16">
        <f t="shared" si="937"/>
        <v>-3.1849999999999999E-3</v>
      </c>
      <c r="N4615">
        <f t="shared" si="938"/>
        <v>0</v>
      </c>
      <c r="O4615">
        <f t="shared" si="939"/>
        <v>0</v>
      </c>
      <c r="P4615" s="63">
        <f t="shared" si="940"/>
        <v>0</v>
      </c>
    </row>
    <row r="4616" spans="1:18" x14ac:dyDescent="0.3">
      <c r="A4616">
        <f t="shared" si="941"/>
        <v>2019</v>
      </c>
      <c r="B4616">
        <f t="shared" si="942"/>
        <v>3</v>
      </c>
      <c r="C4616">
        <f t="shared" si="943"/>
        <v>12</v>
      </c>
      <c r="D4616">
        <f t="shared" si="944"/>
        <v>5</v>
      </c>
      <c r="E4616" t="str">
        <f t="shared" si="945"/>
        <v>OFF</v>
      </c>
      <c r="F4616" s="13">
        <f t="shared" si="934"/>
        <v>43536</v>
      </c>
      <c r="G4616" s="14" t="str">
        <f t="shared" si="946"/>
        <v>Avg of 4 NM Projects</v>
      </c>
      <c r="H4616" s="15">
        <f t="shared" si="935"/>
        <v>5</v>
      </c>
      <c r="I4616" s="93">
        <v>-0.26</v>
      </c>
      <c r="J4616">
        <f t="shared" si="936"/>
        <v>-1.4606741573033708E-3</v>
      </c>
      <c r="K4616" s="4">
        <v>29.43</v>
      </c>
      <c r="L4616" s="4">
        <v>24.15</v>
      </c>
      <c r="M4616" s="16">
        <f t="shared" si="937"/>
        <v>-6.2789999999999999E-3</v>
      </c>
      <c r="N4616">
        <f t="shared" si="938"/>
        <v>0</v>
      </c>
      <c r="O4616">
        <f t="shared" si="939"/>
        <v>0</v>
      </c>
      <c r="P4616" s="63">
        <f t="shared" si="940"/>
        <v>0</v>
      </c>
    </row>
    <row r="4617" spans="1:18" x14ac:dyDescent="0.3">
      <c r="A4617">
        <f t="shared" si="941"/>
        <v>2019</v>
      </c>
      <c r="B4617">
        <f t="shared" si="942"/>
        <v>3</v>
      </c>
      <c r="C4617">
        <f t="shared" si="943"/>
        <v>12</v>
      </c>
      <c r="D4617">
        <f t="shared" si="944"/>
        <v>5</v>
      </c>
      <c r="E4617" t="str">
        <f t="shared" si="945"/>
        <v>OFF</v>
      </c>
      <c r="F4617" s="13">
        <f t="shared" si="934"/>
        <v>43536</v>
      </c>
      <c r="G4617" s="14" t="str">
        <f t="shared" si="946"/>
        <v>Avg of 4 NM Projects</v>
      </c>
      <c r="H4617" s="15">
        <f t="shared" si="935"/>
        <v>6</v>
      </c>
      <c r="I4617" s="93">
        <v>-0.13</v>
      </c>
      <c r="J4617">
        <f t="shared" si="936"/>
        <v>-7.3033707865168538E-4</v>
      </c>
      <c r="K4617" s="4">
        <v>38.6</v>
      </c>
      <c r="L4617" s="4">
        <v>19.59</v>
      </c>
      <c r="M4617" s="16">
        <f t="shared" si="937"/>
        <v>-2.5466999999999998E-3</v>
      </c>
      <c r="N4617">
        <f t="shared" si="938"/>
        <v>0</v>
      </c>
      <c r="O4617">
        <f t="shared" si="939"/>
        <v>0</v>
      </c>
      <c r="P4617" s="63">
        <f t="shared" si="940"/>
        <v>0</v>
      </c>
    </row>
    <row r="4618" spans="1:18" x14ac:dyDescent="0.3">
      <c r="A4618">
        <f t="shared" si="941"/>
        <v>2019</v>
      </c>
      <c r="B4618">
        <f t="shared" si="942"/>
        <v>3</v>
      </c>
      <c r="C4618">
        <f t="shared" si="943"/>
        <v>12</v>
      </c>
      <c r="D4618">
        <f t="shared" si="944"/>
        <v>5</v>
      </c>
      <c r="E4618" t="str">
        <f t="shared" si="945"/>
        <v>OFF</v>
      </c>
      <c r="F4618" s="13">
        <f t="shared" si="934"/>
        <v>43536</v>
      </c>
      <c r="G4618" s="14" t="str">
        <f t="shared" si="946"/>
        <v>Avg of 4 NM Projects</v>
      </c>
      <c r="H4618" s="15">
        <f t="shared" si="935"/>
        <v>7</v>
      </c>
      <c r="I4618" s="93">
        <v>-0.13</v>
      </c>
      <c r="J4618">
        <f t="shared" si="936"/>
        <v>-7.3033707865168538E-4</v>
      </c>
      <c r="K4618" s="4">
        <v>45.86</v>
      </c>
      <c r="L4618" s="4">
        <v>24.52</v>
      </c>
      <c r="M4618" s="16">
        <f t="shared" si="937"/>
        <v>-3.1876000000000001E-3</v>
      </c>
      <c r="N4618">
        <f t="shared" si="938"/>
        <v>0</v>
      </c>
      <c r="O4618">
        <f t="shared" si="939"/>
        <v>0</v>
      </c>
      <c r="P4618" s="63">
        <f t="shared" si="940"/>
        <v>0</v>
      </c>
    </row>
    <row r="4619" spans="1:18" x14ac:dyDescent="0.3">
      <c r="A4619">
        <f t="shared" si="941"/>
        <v>2019</v>
      </c>
      <c r="B4619">
        <f t="shared" si="942"/>
        <v>3</v>
      </c>
      <c r="C4619">
        <f t="shared" si="943"/>
        <v>12</v>
      </c>
      <c r="D4619">
        <f t="shared" si="944"/>
        <v>5</v>
      </c>
      <c r="E4619" t="str">
        <f t="shared" si="945"/>
        <v>ON</v>
      </c>
      <c r="F4619" s="13">
        <f t="shared" si="934"/>
        <v>43536</v>
      </c>
      <c r="G4619" s="14" t="str">
        <f t="shared" si="946"/>
        <v>Avg of 4 NM Projects</v>
      </c>
      <c r="H4619" s="15">
        <f t="shared" si="935"/>
        <v>8</v>
      </c>
      <c r="I4619" s="93">
        <v>1.4100000000000001</v>
      </c>
      <c r="J4619">
        <f t="shared" si="936"/>
        <v>7.9213483146067416E-3</v>
      </c>
      <c r="K4619" s="4">
        <v>47.98</v>
      </c>
      <c r="L4619" s="4">
        <v>25.43</v>
      </c>
      <c r="M4619" s="16">
        <f t="shared" si="937"/>
        <v>3.5856300000000008E-2</v>
      </c>
      <c r="N4619">
        <f t="shared" si="938"/>
        <v>0</v>
      </c>
      <c r="O4619">
        <f t="shared" si="939"/>
        <v>0</v>
      </c>
      <c r="P4619" s="63">
        <f t="shared" si="940"/>
        <v>0</v>
      </c>
    </row>
    <row r="4620" spans="1:18" x14ac:dyDescent="0.3">
      <c r="A4620">
        <f t="shared" si="941"/>
        <v>2019</v>
      </c>
      <c r="B4620">
        <f t="shared" si="942"/>
        <v>3</v>
      </c>
      <c r="C4620">
        <f t="shared" si="943"/>
        <v>12</v>
      </c>
      <c r="D4620">
        <f t="shared" si="944"/>
        <v>5</v>
      </c>
      <c r="E4620" t="str">
        <f t="shared" si="945"/>
        <v>ON</v>
      </c>
      <c r="F4620" s="13">
        <f t="shared" si="934"/>
        <v>43536</v>
      </c>
      <c r="G4620" s="14" t="str">
        <f t="shared" si="946"/>
        <v>Avg of 4 NM Projects</v>
      </c>
      <c r="H4620" s="15">
        <f t="shared" si="935"/>
        <v>9</v>
      </c>
      <c r="I4620" s="93">
        <v>8.7000000000000011</v>
      </c>
      <c r="J4620">
        <f t="shared" si="936"/>
        <v>4.8876404494382027E-2</v>
      </c>
      <c r="K4620" s="4">
        <v>44.68</v>
      </c>
      <c r="L4620" s="4">
        <v>27.8</v>
      </c>
      <c r="M4620" s="16">
        <f t="shared" si="937"/>
        <v>0.24186000000000005</v>
      </c>
      <c r="N4620">
        <f t="shared" si="938"/>
        <v>0</v>
      </c>
      <c r="O4620">
        <f t="shared" si="939"/>
        <v>0</v>
      </c>
      <c r="P4620" s="63">
        <f t="shared" si="940"/>
        <v>0</v>
      </c>
    </row>
    <row r="4621" spans="1:18" x14ac:dyDescent="0.3">
      <c r="A4621">
        <f t="shared" si="941"/>
        <v>2019</v>
      </c>
      <c r="B4621">
        <f t="shared" si="942"/>
        <v>3</v>
      </c>
      <c r="C4621">
        <f t="shared" si="943"/>
        <v>12</v>
      </c>
      <c r="D4621">
        <f t="shared" si="944"/>
        <v>5</v>
      </c>
      <c r="E4621" t="str">
        <f t="shared" si="945"/>
        <v>ON</v>
      </c>
      <c r="F4621" s="13">
        <f t="shared" si="934"/>
        <v>43536</v>
      </c>
      <c r="G4621" s="14" t="str">
        <f t="shared" si="946"/>
        <v>Avg of 4 NM Projects</v>
      </c>
      <c r="H4621" s="15">
        <f t="shared" si="935"/>
        <v>10</v>
      </c>
      <c r="I4621" s="93">
        <v>27.135000000000002</v>
      </c>
      <c r="J4621">
        <f t="shared" si="936"/>
        <v>0.15244382022471911</v>
      </c>
      <c r="K4621" s="4">
        <v>35.6</v>
      </c>
      <c r="L4621" s="4">
        <v>25.41</v>
      </c>
      <c r="M4621" s="16">
        <f t="shared" si="937"/>
        <v>0.68950034999999998</v>
      </c>
      <c r="N4621">
        <f t="shared" si="938"/>
        <v>0</v>
      </c>
      <c r="O4621">
        <f t="shared" si="939"/>
        <v>0</v>
      </c>
      <c r="P4621" s="63">
        <f t="shared" si="940"/>
        <v>0</v>
      </c>
    </row>
    <row r="4622" spans="1:18" x14ac:dyDescent="0.3">
      <c r="A4622">
        <f t="shared" si="941"/>
        <v>2019</v>
      </c>
      <c r="B4622">
        <f t="shared" si="942"/>
        <v>3</v>
      </c>
      <c r="C4622">
        <f t="shared" si="943"/>
        <v>12</v>
      </c>
      <c r="D4622">
        <f t="shared" si="944"/>
        <v>5</v>
      </c>
      <c r="E4622" t="str">
        <f t="shared" si="945"/>
        <v>ON</v>
      </c>
      <c r="F4622" s="13">
        <f t="shared" si="934"/>
        <v>43536</v>
      </c>
      <c r="G4622" s="14" t="str">
        <f t="shared" si="946"/>
        <v>Avg of 4 NM Projects</v>
      </c>
      <c r="H4622" s="15">
        <f t="shared" si="935"/>
        <v>11</v>
      </c>
      <c r="I4622" s="93">
        <v>41.210000000000008</v>
      </c>
      <c r="J4622">
        <f t="shared" si="936"/>
        <v>0.23151685393258431</v>
      </c>
      <c r="K4622" s="4">
        <v>31.5</v>
      </c>
      <c r="L4622" s="4">
        <v>40.200000000000003</v>
      </c>
      <c r="M4622" s="16">
        <f t="shared" si="937"/>
        <v>1.6566420000000006</v>
      </c>
      <c r="N4622">
        <f t="shared" si="938"/>
        <v>0</v>
      </c>
      <c r="O4622">
        <f t="shared" si="939"/>
        <v>0</v>
      </c>
      <c r="P4622" s="63">
        <f t="shared" si="940"/>
        <v>0</v>
      </c>
    </row>
    <row r="4623" spans="1:18" x14ac:dyDescent="0.3">
      <c r="A4623">
        <f t="shared" si="941"/>
        <v>2019</v>
      </c>
      <c r="B4623">
        <f t="shared" si="942"/>
        <v>3</v>
      </c>
      <c r="C4623">
        <f t="shared" si="943"/>
        <v>12</v>
      </c>
      <c r="D4623">
        <f t="shared" si="944"/>
        <v>5</v>
      </c>
      <c r="E4623" t="str">
        <f t="shared" si="945"/>
        <v>ON</v>
      </c>
      <c r="F4623" s="13">
        <f t="shared" si="934"/>
        <v>43536</v>
      </c>
      <c r="G4623" s="14" t="str">
        <f t="shared" si="946"/>
        <v>Avg of 4 NM Projects</v>
      </c>
      <c r="H4623" s="15">
        <f t="shared" si="935"/>
        <v>12</v>
      </c>
      <c r="I4623" s="93">
        <v>65.28</v>
      </c>
      <c r="J4623">
        <f t="shared" si="936"/>
        <v>0.36674157303370786</v>
      </c>
      <c r="K4623" s="4">
        <v>30.76</v>
      </c>
      <c r="L4623" s="4">
        <v>32.29</v>
      </c>
      <c r="M4623" s="16">
        <f t="shared" si="937"/>
        <v>2.1078912000000001</v>
      </c>
      <c r="N4623">
        <f t="shared" si="938"/>
        <v>0</v>
      </c>
      <c r="O4623">
        <f t="shared" si="939"/>
        <v>0</v>
      </c>
      <c r="P4623" s="63">
        <f t="shared" si="940"/>
        <v>0</v>
      </c>
    </row>
    <row r="4624" spans="1:18" x14ac:dyDescent="0.3">
      <c r="A4624">
        <f t="shared" si="941"/>
        <v>2019</v>
      </c>
      <c r="B4624">
        <f t="shared" si="942"/>
        <v>3</v>
      </c>
      <c r="C4624">
        <f t="shared" si="943"/>
        <v>12</v>
      </c>
      <c r="D4624">
        <f t="shared" si="944"/>
        <v>5</v>
      </c>
      <c r="E4624" t="str">
        <f t="shared" si="945"/>
        <v>ON</v>
      </c>
      <c r="F4624" s="13">
        <f t="shared" si="934"/>
        <v>43536</v>
      </c>
      <c r="G4624" s="14" t="str">
        <f t="shared" si="946"/>
        <v>Avg of 4 NM Projects</v>
      </c>
      <c r="H4624" s="15">
        <f t="shared" si="935"/>
        <v>13</v>
      </c>
      <c r="I4624" s="93">
        <v>81.92</v>
      </c>
      <c r="J4624">
        <f t="shared" si="936"/>
        <v>0.46022471910112361</v>
      </c>
      <c r="K4624" s="4">
        <v>29.8</v>
      </c>
      <c r="L4624" s="4">
        <v>27.13</v>
      </c>
      <c r="M4624" s="16">
        <f t="shared" si="937"/>
        <v>2.2224895999999998</v>
      </c>
      <c r="N4624">
        <f t="shared" si="938"/>
        <v>0</v>
      </c>
      <c r="O4624">
        <f t="shared" si="939"/>
        <v>0</v>
      </c>
      <c r="P4624" s="63">
        <f t="shared" si="940"/>
        <v>0</v>
      </c>
    </row>
    <row r="4625" spans="1:18" x14ac:dyDescent="0.3">
      <c r="A4625">
        <f t="shared" si="941"/>
        <v>2019</v>
      </c>
      <c r="B4625">
        <f t="shared" si="942"/>
        <v>3</v>
      </c>
      <c r="C4625">
        <f t="shared" si="943"/>
        <v>12</v>
      </c>
      <c r="D4625">
        <f t="shared" si="944"/>
        <v>5</v>
      </c>
      <c r="E4625" t="str">
        <f t="shared" si="945"/>
        <v>ON</v>
      </c>
      <c r="F4625" s="13">
        <f t="shared" si="934"/>
        <v>43536</v>
      </c>
      <c r="G4625" s="14" t="str">
        <f t="shared" si="946"/>
        <v>Avg of 4 NM Projects</v>
      </c>
      <c r="H4625" s="15">
        <f t="shared" si="935"/>
        <v>14</v>
      </c>
      <c r="I4625" s="93">
        <v>77.305000000000007</v>
      </c>
      <c r="J4625">
        <f t="shared" si="936"/>
        <v>0.4342977528089888</v>
      </c>
      <c r="K4625" s="4">
        <v>29.6</v>
      </c>
      <c r="L4625" s="4">
        <v>24.23</v>
      </c>
      <c r="M4625" s="16">
        <f t="shared" si="937"/>
        <v>1.8731001500000002</v>
      </c>
      <c r="N4625">
        <f t="shared" si="938"/>
        <v>0</v>
      </c>
      <c r="O4625">
        <f t="shared" si="939"/>
        <v>0</v>
      </c>
      <c r="P4625" s="63">
        <f t="shared" si="940"/>
        <v>0</v>
      </c>
    </row>
    <row r="4626" spans="1:18" x14ac:dyDescent="0.3">
      <c r="A4626">
        <f t="shared" si="941"/>
        <v>2019</v>
      </c>
      <c r="B4626">
        <f t="shared" si="942"/>
        <v>3</v>
      </c>
      <c r="C4626">
        <f t="shared" si="943"/>
        <v>12</v>
      </c>
      <c r="D4626">
        <f t="shared" si="944"/>
        <v>5</v>
      </c>
      <c r="E4626" t="str">
        <f t="shared" si="945"/>
        <v>ON</v>
      </c>
      <c r="F4626" s="13">
        <f t="shared" si="934"/>
        <v>43536</v>
      </c>
      <c r="G4626" s="14" t="str">
        <f t="shared" si="946"/>
        <v>Avg of 4 NM Projects</v>
      </c>
      <c r="H4626" s="15">
        <f t="shared" si="935"/>
        <v>15</v>
      </c>
      <c r="I4626" s="93">
        <v>58.365000000000002</v>
      </c>
      <c r="J4626">
        <f t="shared" si="936"/>
        <v>0.32789325842696632</v>
      </c>
      <c r="K4626" s="4">
        <v>29.49</v>
      </c>
      <c r="L4626" s="4">
        <v>23.68</v>
      </c>
      <c r="M4626" s="16">
        <f t="shared" si="937"/>
        <v>1.3820832000000001</v>
      </c>
      <c r="N4626">
        <f t="shared" si="938"/>
        <v>0</v>
      </c>
      <c r="O4626">
        <f t="shared" si="939"/>
        <v>0</v>
      </c>
      <c r="P4626" s="63">
        <f t="shared" si="940"/>
        <v>0</v>
      </c>
    </row>
    <row r="4627" spans="1:18" x14ac:dyDescent="0.3">
      <c r="A4627">
        <f t="shared" si="941"/>
        <v>2019</v>
      </c>
      <c r="B4627">
        <f t="shared" si="942"/>
        <v>3</v>
      </c>
      <c r="C4627">
        <f t="shared" si="943"/>
        <v>12</v>
      </c>
      <c r="D4627">
        <f t="shared" si="944"/>
        <v>5</v>
      </c>
      <c r="E4627" t="str">
        <f t="shared" si="945"/>
        <v>ON</v>
      </c>
      <c r="F4627" s="13">
        <f t="shared" si="934"/>
        <v>43536</v>
      </c>
      <c r="G4627" s="14" t="str">
        <f t="shared" si="946"/>
        <v>Avg of 4 NM Projects</v>
      </c>
      <c r="H4627" s="15">
        <f t="shared" si="935"/>
        <v>16</v>
      </c>
      <c r="I4627" s="93">
        <v>49.405000000000001</v>
      </c>
      <c r="J4627">
        <f t="shared" si="936"/>
        <v>0.27755617977528091</v>
      </c>
      <c r="K4627" s="4">
        <v>29.58</v>
      </c>
      <c r="L4627" s="4">
        <v>22.69</v>
      </c>
      <c r="M4627" s="16">
        <f t="shared" si="937"/>
        <v>1.12099945</v>
      </c>
      <c r="N4627">
        <f t="shared" si="938"/>
        <v>0</v>
      </c>
      <c r="O4627">
        <f t="shared" si="939"/>
        <v>0</v>
      </c>
      <c r="P4627" s="63">
        <f t="shared" si="940"/>
        <v>0</v>
      </c>
    </row>
    <row r="4628" spans="1:18" x14ac:dyDescent="0.3">
      <c r="A4628">
        <f t="shared" si="941"/>
        <v>2019</v>
      </c>
      <c r="B4628">
        <f t="shared" si="942"/>
        <v>3</v>
      </c>
      <c r="C4628">
        <f t="shared" si="943"/>
        <v>12</v>
      </c>
      <c r="D4628">
        <f t="shared" si="944"/>
        <v>5</v>
      </c>
      <c r="E4628" t="str">
        <f t="shared" si="945"/>
        <v>ON</v>
      </c>
      <c r="F4628" s="13">
        <f t="shared" si="934"/>
        <v>43536</v>
      </c>
      <c r="G4628" s="14" t="str">
        <f t="shared" si="946"/>
        <v>Avg of 4 NM Projects</v>
      </c>
      <c r="H4628" s="15">
        <f t="shared" si="935"/>
        <v>17</v>
      </c>
      <c r="I4628" s="93">
        <v>35.840000000000003</v>
      </c>
      <c r="J4628">
        <f t="shared" si="936"/>
        <v>0.2013483146067416</v>
      </c>
      <c r="K4628" s="4">
        <v>31</v>
      </c>
      <c r="L4628" s="4">
        <v>23.58</v>
      </c>
      <c r="M4628" s="16">
        <f t="shared" si="937"/>
        <v>0.84510720000000006</v>
      </c>
      <c r="N4628">
        <f t="shared" si="938"/>
        <v>0</v>
      </c>
      <c r="O4628">
        <f t="shared" si="939"/>
        <v>0</v>
      </c>
      <c r="P4628" s="63">
        <f t="shared" si="940"/>
        <v>0</v>
      </c>
    </row>
    <row r="4629" spans="1:18" x14ac:dyDescent="0.3">
      <c r="A4629">
        <f t="shared" si="941"/>
        <v>2019</v>
      </c>
      <c r="B4629">
        <f t="shared" si="942"/>
        <v>3</v>
      </c>
      <c r="C4629">
        <f t="shared" si="943"/>
        <v>12</v>
      </c>
      <c r="D4629">
        <f t="shared" si="944"/>
        <v>5</v>
      </c>
      <c r="E4629" t="str">
        <f t="shared" si="945"/>
        <v>ON</v>
      </c>
      <c r="F4629" s="13">
        <f t="shared" si="934"/>
        <v>43536</v>
      </c>
      <c r="G4629" s="14" t="str">
        <f t="shared" si="946"/>
        <v>Avg of 4 NM Projects</v>
      </c>
      <c r="H4629" s="15">
        <f t="shared" si="935"/>
        <v>18</v>
      </c>
      <c r="I4629" s="93">
        <v>22.015000000000001</v>
      </c>
      <c r="J4629">
        <f t="shared" si="936"/>
        <v>0.12367977528089888</v>
      </c>
      <c r="K4629" s="4">
        <v>41.72</v>
      </c>
      <c r="L4629" s="4">
        <v>23.73</v>
      </c>
      <c r="M4629" s="16">
        <f t="shared" si="937"/>
        <v>0.52241595000000007</v>
      </c>
      <c r="N4629">
        <f t="shared" si="938"/>
        <v>0</v>
      </c>
      <c r="O4629">
        <f t="shared" si="939"/>
        <v>0</v>
      </c>
      <c r="P4629" s="63">
        <f t="shared" si="940"/>
        <v>0</v>
      </c>
    </row>
    <row r="4630" spans="1:18" x14ac:dyDescent="0.3">
      <c r="A4630">
        <f t="shared" si="941"/>
        <v>2019</v>
      </c>
      <c r="B4630">
        <f t="shared" si="942"/>
        <v>3</v>
      </c>
      <c r="C4630">
        <f t="shared" si="943"/>
        <v>12</v>
      </c>
      <c r="D4630">
        <f t="shared" si="944"/>
        <v>5</v>
      </c>
      <c r="E4630" t="str">
        <f t="shared" si="945"/>
        <v>ON</v>
      </c>
      <c r="F4630" s="13">
        <f t="shared" si="934"/>
        <v>43536</v>
      </c>
      <c r="G4630" s="14" t="str">
        <f t="shared" si="946"/>
        <v>Avg of 4 NM Projects</v>
      </c>
      <c r="H4630" s="15">
        <f t="shared" si="935"/>
        <v>19</v>
      </c>
      <c r="I4630" s="93">
        <v>2.8150000000000004</v>
      </c>
      <c r="J4630">
        <f t="shared" si="936"/>
        <v>1.5814606741573038E-2</v>
      </c>
      <c r="K4630" s="4">
        <v>44.25</v>
      </c>
      <c r="L4630" s="4">
        <v>25.76</v>
      </c>
      <c r="M4630" s="16">
        <f t="shared" si="937"/>
        <v>7.2514400000000007E-2</v>
      </c>
      <c r="N4630">
        <f t="shared" si="938"/>
        <v>0</v>
      </c>
      <c r="O4630">
        <f t="shared" si="939"/>
        <v>0</v>
      </c>
      <c r="P4630" s="63">
        <f t="shared" si="940"/>
        <v>0</v>
      </c>
    </row>
    <row r="4631" spans="1:18" x14ac:dyDescent="0.3">
      <c r="A4631">
        <f t="shared" si="941"/>
        <v>2019</v>
      </c>
      <c r="B4631">
        <f t="shared" si="942"/>
        <v>3</v>
      </c>
      <c r="C4631">
        <f t="shared" si="943"/>
        <v>12</v>
      </c>
      <c r="D4631">
        <f t="shared" si="944"/>
        <v>5</v>
      </c>
      <c r="E4631" t="str">
        <f t="shared" si="945"/>
        <v>ON</v>
      </c>
      <c r="F4631" s="13">
        <f t="shared" si="934"/>
        <v>43536</v>
      </c>
      <c r="G4631" s="14" t="str">
        <f t="shared" si="946"/>
        <v>Avg of 4 NM Projects</v>
      </c>
      <c r="H4631" s="15">
        <f t="shared" si="935"/>
        <v>20</v>
      </c>
      <c r="I4631" s="93">
        <v>0</v>
      </c>
      <c r="J4631">
        <f t="shared" si="936"/>
        <v>0</v>
      </c>
      <c r="K4631" s="4">
        <v>58.08</v>
      </c>
      <c r="L4631" s="4">
        <v>26.42</v>
      </c>
      <c r="M4631" s="16">
        <f t="shared" si="937"/>
        <v>0</v>
      </c>
      <c r="N4631">
        <f t="shared" si="938"/>
        <v>1</v>
      </c>
      <c r="O4631">
        <f t="shared" si="939"/>
        <v>0</v>
      </c>
      <c r="P4631" s="63">
        <f t="shared" si="940"/>
        <v>0</v>
      </c>
    </row>
    <row r="4632" spans="1:18" x14ac:dyDescent="0.3">
      <c r="A4632">
        <f t="shared" si="941"/>
        <v>2019</v>
      </c>
      <c r="B4632">
        <f t="shared" si="942"/>
        <v>3</v>
      </c>
      <c r="C4632">
        <f t="shared" si="943"/>
        <v>12</v>
      </c>
      <c r="D4632">
        <f t="shared" si="944"/>
        <v>5</v>
      </c>
      <c r="E4632" t="str">
        <f t="shared" si="945"/>
        <v>ON</v>
      </c>
      <c r="F4632" s="13">
        <f t="shared" si="934"/>
        <v>43536</v>
      </c>
      <c r="G4632" s="14" t="str">
        <f t="shared" si="946"/>
        <v>Avg of 4 NM Projects</v>
      </c>
      <c r="H4632" s="15">
        <f t="shared" si="935"/>
        <v>21</v>
      </c>
      <c r="I4632" s="93">
        <v>0</v>
      </c>
      <c r="J4632">
        <f t="shared" si="936"/>
        <v>0</v>
      </c>
      <c r="K4632" s="4">
        <v>46.75</v>
      </c>
      <c r="L4632" s="4">
        <v>28.65</v>
      </c>
      <c r="M4632" s="16">
        <f t="shared" si="937"/>
        <v>0</v>
      </c>
      <c r="N4632">
        <f t="shared" si="938"/>
        <v>1</v>
      </c>
      <c r="O4632">
        <f t="shared" si="939"/>
        <v>0</v>
      </c>
      <c r="P4632" s="63">
        <f t="shared" si="940"/>
        <v>0</v>
      </c>
    </row>
    <row r="4633" spans="1:18" x14ac:dyDescent="0.3">
      <c r="A4633">
        <f t="shared" si="941"/>
        <v>2019</v>
      </c>
      <c r="B4633">
        <f t="shared" si="942"/>
        <v>3</v>
      </c>
      <c r="C4633">
        <f t="shared" si="943"/>
        <v>12</v>
      </c>
      <c r="D4633">
        <f t="shared" si="944"/>
        <v>5</v>
      </c>
      <c r="E4633" t="str">
        <f t="shared" si="945"/>
        <v>ON</v>
      </c>
      <c r="F4633" s="13">
        <f t="shared" si="934"/>
        <v>43536</v>
      </c>
      <c r="G4633" s="14" t="str">
        <f t="shared" si="946"/>
        <v>Avg of 4 NM Projects</v>
      </c>
      <c r="H4633" s="15">
        <f t="shared" si="935"/>
        <v>22</v>
      </c>
      <c r="I4633" s="93">
        <v>-0.26</v>
      </c>
      <c r="J4633">
        <f t="shared" si="936"/>
        <v>-1.4606741573033708E-3</v>
      </c>
      <c r="K4633" s="4">
        <v>41.17</v>
      </c>
      <c r="L4633" s="4">
        <v>34.630000000000003</v>
      </c>
      <c r="M4633" s="16">
        <f t="shared" si="937"/>
        <v>-9.003800000000001E-3</v>
      </c>
      <c r="N4633">
        <f t="shared" si="938"/>
        <v>0</v>
      </c>
      <c r="O4633">
        <f t="shared" si="939"/>
        <v>0</v>
      </c>
      <c r="P4633" s="63">
        <f t="shared" si="940"/>
        <v>0</v>
      </c>
    </row>
    <row r="4634" spans="1:18" x14ac:dyDescent="0.3">
      <c r="A4634">
        <f t="shared" si="941"/>
        <v>2019</v>
      </c>
      <c r="B4634">
        <f t="shared" si="942"/>
        <v>3</v>
      </c>
      <c r="C4634">
        <f t="shared" si="943"/>
        <v>12</v>
      </c>
      <c r="D4634">
        <f t="shared" si="944"/>
        <v>5</v>
      </c>
      <c r="E4634" t="str">
        <f t="shared" si="945"/>
        <v>ON</v>
      </c>
      <c r="F4634" s="13">
        <f t="shared" si="934"/>
        <v>43536</v>
      </c>
      <c r="G4634" s="14" t="str">
        <f t="shared" si="946"/>
        <v>Avg of 4 NM Projects</v>
      </c>
      <c r="H4634" s="15">
        <f t="shared" si="935"/>
        <v>23</v>
      </c>
      <c r="I4634" s="93">
        <v>0</v>
      </c>
      <c r="J4634">
        <f t="shared" si="936"/>
        <v>0</v>
      </c>
      <c r="K4634" s="4">
        <v>32.119999999999997</v>
      </c>
      <c r="L4634" s="4">
        <v>26.83</v>
      </c>
      <c r="M4634" s="16">
        <f t="shared" si="937"/>
        <v>0</v>
      </c>
      <c r="N4634">
        <f t="shared" si="938"/>
        <v>1</v>
      </c>
      <c r="O4634">
        <f t="shared" si="939"/>
        <v>0</v>
      </c>
      <c r="P4634" s="63">
        <f t="shared" si="940"/>
        <v>0</v>
      </c>
    </row>
    <row r="4635" spans="1:18" x14ac:dyDescent="0.3">
      <c r="A4635">
        <f t="shared" si="941"/>
        <v>2019</v>
      </c>
      <c r="B4635">
        <f t="shared" si="942"/>
        <v>3</v>
      </c>
      <c r="C4635">
        <f t="shared" si="943"/>
        <v>12</v>
      </c>
      <c r="D4635">
        <f t="shared" si="944"/>
        <v>5</v>
      </c>
      <c r="E4635" t="str">
        <f t="shared" si="945"/>
        <v>OFF</v>
      </c>
      <c r="F4635" s="13">
        <f t="shared" si="934"/>
        <v>43536</v>
      </c>
      <c r="G4635" s="14" t="str">
        <f t="shared" si="946"/>
        <v>Avg of 4 NM Projects</v>
      </c>
      <c r="H4635" s="15">
        <f t="shared" si="935"/>
        <v>24</v>
      </c>
      <c r="I4635" s="93">
        <v>-0.26</v>
      </c>
      <c r="J4635">
        <f t="shared" si="936"/>
        <v>-1.4606741573033708E-3</v>
      </c>
      <c r="K4635" s="4">
        <v>31.37</v>
      </c>
      <c r="L4635" s="4">
        <v>24.59</v>
      </c>
      <c r="M4635" s="16">
        <f t="shared" si="937"/>
        <v>-6.3933999999999996E-3</v>
      </c>
      <c r="N4635">
        <f t="shared" si="938"/>
        <v>0</v>
      </c>
      <c r="O4635">
        <f t="shared" si="939"/>
        <v>0</v>
      </c>
      <c r="P4635" s="63">
        <f t="shared" si="940"/>
        <v>0</v>
      </c>
    </row>
    <row r="4636" spans="1:18" x14ac:dyDescent="0.3">
      <c r="A4636">
        <f t="shared" si="941"/>
        <v>2019</v>
      </c>
      <c r="B4636">
        <f t="shared" si="942"/>
        <v>3</v>
      </c>
      <c r="C4636">
        <f t="shared" si="943"/>
        <v>13</v>
      </c>
      <c r="D4636">
        <f t="shared" si="944"/>
        <v>6</v>
      </c>
      <c r="E4636" t="str">
        <f t="shared" si="945"/>
        <v>OFF</v>
      </c>
      <c r="F4636" s="13">
        <f t="shared" si="934"/>
        <v>43537</v>
      </c>
      <c r="G4636" s="14" t="str">
        <f t="shared" si="946"/>
        <v>Avg of 4 NM Projects</v>
      </c>
      <c r="H4636" s="15">
        <f t="shared" si="935"/>
        <v>1</v>
      </c>
      <c r="I4636" s="93">
        <v>-0.26</v>
      </c>
      <c r="J4636">
        <f t="shared" si="936"/>
        <v>-1.4606741573033708E-3</v>
      </c>
      <c r="K4636" s="4">
        <v>28.01</v>
      </c>
      <c r="L4636" s="4">
        <v>25.16</v>
      </c>
      <c r="M4636" s="16">
        <f t="shared" si="937"/>
        <v>-6.5415999999999998E-3</v>
      </c>
      <c r="N4636">
        <f t="shared" si="938"/>
        <v>0</v>
      </c>
      <c r="O4636">
        <f t="shared" si="939"/>
        <v>0</v>
      </c>
      <c r="P4636" s="63">
        <f t="shared" si="940"/>
        <v>0</v>
      </c>
      <c r="Q4636" s="34"/>
      <c r="R4636" s="34"/>
    </row>
    <row r="4637" spans="1:18" x14ac:dyDescent="0.3">
      <c r="A4637">
        <f t="shared" si="941"/>
        <v>2019</v>
      </c>
      <c r="B4637">
        <f t="shared" si="942"/>
        <v>3</v>
      </c>
      <c r="C4637">
        <f t="shared" si="943"/>
        <v>13</v>
      </c>
      <c r="D4637">
        <f t="shared" si="944"/>
        <v>6</v>
      </c>
      <c r="E4637" t="str">
        <f t="shared" si="945"/>
        <v>OFF</v>
      </c>
      <c r="F4637" s="13">
        <f t="shared" ref="F4637:F4700" si="947">+F4613+1</f>
        <v>43537</v>
      </c>
      <c r="G4637" s="14" t="str">
        <f t="shared" si="946"/>
        <v>Avg of 4 NM Projects</v>
      </c>
      <c r="H4637" s="15">
        <f t="shared" ref="H4637:H4700" si="948">H4613</f>
        <v>2</v>
      </c>
      <c r="I4637" s="93">
        <v>-0.13</v>
      </c>
      <c r="J4637">
        <f t="shared" si="936"/>
        <v>-7.3033707865168538E-4</v>
      </c>
      <c r="K4637" s="4">
        <v>28.4</v>
      </c>
      <c r="L4637" s="4">
        <v>25.94</v>
      </c>
      <c r="M4637" s="16">
        <f t="shared" si="937"/>
        <v>-3.3722000000000001E-3</v>
      </c>
      <c r="N4637">
        <f t="shared" si="938"/>
        <v>0</v>
      </c>
      <c r="O4637">
        <f t="shared" si="939"/>
        <v>0</v>
      </c>
      <c r="P4637" s="63">
        <f t="shared" si="940"/>
        <v>0</v>
      </c>
    </row>
    <row r="4638" spans="1:18" x14ac:dyDescent="0.3">
      <c r="A4638">
        <f t="shared" si="941"/>
        <v>2019</v>
      </c>
      <c r="B4638">
        <f t="shared" si="942"/>
        <v>3</v>
      </c>
      <c r="C4638">
        <f t="shared" si="943"/>
        <v>13</v>
      </c>
      <c r="D4638">
        <f t="shared" si="944"/>
        <v>6</v>
      </c>
      <c r="E4638" t="str">
        <f t="shared" si="945"/>
        <v>OFF</v>
      </c>
      <c r="F4638" s="13">
        <f t="shared" si="947"/>
        <v>43537</v>
      </c>
      <c r="G4638" s="14" t="str">
        <f t="shared" si="946"/>
        <v>Avg of 4 NM Projects</v>
      </c>
      <c r="H4638" s="15">
        <f t="shared" si="948"/>
        <v>3</v>
      </c>
      <c r="I4638" s="93">
        <v>0</v>
      </c>
      <c r="J4638">
        <f t="shared" si="936"/>
        <v>0</v>
      </c>
      <c r="K4638" s="4">
        <v>27.92</v>
      </c>
      <c r="L4638" s="4">
        <v>25.2</v>
      </c>
      <c r="M4638" s="16">
        <f t="shared" si="937"/>
        <v>0</v>
      </c>
      <c r="N4638">
        <f t="shared" si="938"/>
        <v>1</v>
      </c>
      <c r="O4638">
        <f t="shared" si="939"/>
        <v>0</v>
      </c>
      <c r="P4638" s="63">
        <f t="shared" si="940"/>
        <v>0</v>
      </c>
    </row>
    <row r="4639" spans="1:18" x14ac:dyDescent="0.3">
      <c r="A4639">
        <f t="shared" si="941"/>
        <v>2019</v>
      </c>
      <c r="B4639">
        <f t="shared" si="942"/>
        <v>3</v>
      </c>
      <c r="C4639">
        <f t="shared" si="943"/>
        <v>13</v>
      </c>
      <c r="D4639">
        <f t="shared" si="944"/>
        <v>6</v>
      </c>
      <c r="E4639" t="str">
        <f t="shared" si="945"/>
        <v>OFF</v>
      </c>
      <c r="F4639" s="13">
        <f t="shared" si="947"/>
        <v>43537</v>
      </c>
      <c r="G4639" s="14" t="str">
        <f t="shared" si="946"/>
        <v>Avg of 4 NM Projects</v>
      </c>
      <c r="H4639" s="15">
        <f t="shared" si="948"/>
        <v>4</v>
      </c>
      <c r="I4639" s="93">
        <v>-0.13</v>
      </c>
      <c r="J4639">
        <f t="shared" si="936"/>
        <v>-7.3033707865168538E-4</v>
      </c>
      <c r="K4639" s="4">
        <v>27.92</v>
      </c>
      <c r="L4639" s="4">
        <v>24.88</v>
      </c>
      <c r="M4639" s="16">
        <f t="shared" si="937"/>
        <v>-3.2344000000000001E-3</v>
      </c>
      <c r="N4639">
        <f t="shared" si="938"/>
        <v>0</v>
      </c>
      <c r="O4639">
        <f t="shared" si="939"/>
        <v>0</v>
      </c>
      <c r="P4639" s="63">
        <f t="shared" si="940"/>
        <v>0</v>
      </c>
    </row>
    <row r="4640" spans="1:18" x14ac:dyDescent="0.3">
      <c r="A4640">
        <f t="shared" si="941"/>
        <v>2019</v>
      </c>
      <c r="B4640">
        <f t="shared" si="942"/>
        <v>3</v>
      </c>
      <c r="C4640">
        <f t="shared" si="943"/>
        <v>13</v>
      </c>
      <c r="D4640">
        <f t="shared" si="944"/>
        <v>6</v>
      </c>
      <c r="E4640" t="str">
        <f t="shared" si="945"/>
        <v>OFF</v>
      </c>
      <c r="F4640" s="13">
        <f t="shared" si="947"/>
        <v>43537</v>
      </c>
      <c r="G4640" s="14" t="str">
        <f t="shared" si="946"/>
        <v>Avg of 4 NM Projects</v>
      </c>
      <c r="H4640" s="15">
        <f t="shared" si="948"/>
        <v>5</v>
      </c>
      <c r="I4640" s="93">
        <v>-0.13</v>
      </c>
      <c r="J4640">
        <f t="shared" si="936"/>
        <v>-7.3033707865168538E-4</v>
      </c>
      <c r="K4640" s="4">
        <v>27.99</v>
      </c>
      <c r="L4640" s="4">
        <v>25.64</v>
      </c>
      <c r="M4640" s="16">
        <f t="shared" si="937"/>
        <v>-3.3332000000000001E-3</v>
      </c>
      <c r="N4640">
        <f t="shared" si="938"/>
        <v>0</v>
      </c>
      <c r="O4640">
        <f t="shared" si="939"/>
        <v>0</v>
      </c>
      <c r="P4640" s="63">
        <f t="shared" si="940"/>
        <v>0</v>
      </c>
    </row>
    <row r="4641" spans="1:16" x14ac:dyDescent="0.3">
      <c r="A4641">
        <f t="shared" si="941"/>
        <v>2019</v>
      </c>
      <c r="B4641">
        <f t="shared" si="942"/>
        <v>3</v>
      </c>
      <c r="C4641">
        <f t="shared" si="943"/>
        <v>13</v>
      </c>
      <c r="D4641">
        <f t="shared" si="944"/>
        <v>6</v>
      </c>
      <c r="E4641" t="str">
        <f t="shared" si="945"/>
        <v>OFF</v>
      </c>
      <c r="F4641" s="13">
        <f t="shared" si="947"/>
        <v>43537</v>
      </c>
      <c r="G4641" s="14" t="str">
        <f t="shared" si="946"/>
        <v>Avg of 4 NM Projects</v>
      </c>
      <c r="H4641" s="15">
        <f t="shared" si="948"/>
        <v>6</v>
      </c>
      <c r="I4641" s="93">
        <v>0</v>
      </c>
      <c r="J4641">
        <f t="shared" si="936"/>
        <v>0</v>
      </c>
      <c r="K4641" s="4">
        <v>39</v>
      </c>
      <c r="L4641" s="4">
        <v>33.69</v>
      </c>
      <c r="M4641" s="16">
        <f t="shared" si="937"/>
        <v>0</v>
      </c>
      <c r="N4641">
        <f t="shared" si="938"/>
        <v>1</v>
      </c>
      <c r="O4641">
        <f t="shared" si="939"/>
        <v>0</v>
      </c>
      <c r="P4641" s="63">
        <f t="shared" si="940"/>
        <v>0</v>
      </c>
    </row>
    <row r="4642" spans="1:16" x14ac:dyDescent="0.3">
      <c r="A4642">
        <f t="shared" si="941"/>
        <v>2019</v>
      </c>
      <c r="B4642">
        <f t="shared" si="942"/>
        <v>3</v>
      </c>
      <c r="C4642">
        <f t="shared" si="943"/>
        <v>13</v>
      </c>
      <c r="D4642">
        <f t="shared" si="944"/>
        <v>6</v>
      </c>
      <c r="E4642" t="str">
        <f t="shared" si="945"/>
        <v>OFF</v>
      </c>
      <c r="F4642" s="13">
        <f t="shared" si="947"/>
        <v>43537</v>
      </c>
      <c r="G4642" s="14" t="str">
        <f t="shared" si="946"/>
        <v>Avg of 4 NM Projects</v>
      </c>
      <c r="H4642" s="15">
        <f t="shared" si="948"/>
        <v>7</v>
      </c>
      <c r="I4642" s="93">
        <v>-0.26</v>
      </c>
      <c r="J4642">
        <f t="shared" si="936"/>
        <v>-1.4606741573033708E-3</v>
      </c>
      <c r="K4642" s="4">
        <v>49.9</v>
      </c>
      <c r="L4642" s="4">
        <v>49.88</v>
      </c>
      <c r="M4642" s="16">
        <f t="shared" si="937"/>
        <v>-1.2968800000000001E-2</v>
      </c>
      <c r="N4642">
        <f t="shared" si="938"/>
        <v>0</v>
      </c>
      <c r="O4642">
        <f t="shared" si="939"/>
        <v>0</v>
      </c>
      <c r="P4642" s="63">
        <f t="shared" si="940"/>
        <v>0</v>
      </c>
    </row>
    <row r="4643" spans="1:16" x14ac:dyDescent="0.3">
      <c r="A4643">
        <f t="shared" si="941"/>
        <v>2019</v>
      </c>
      <c r="B4643">
        <f t="shared" si="942"/>
        <v>3</v>
      </c>
      <c r="C4643">
        <f t="shared" si="943"/>
        <v>13</v>
      </c>
      <c r="D4643">
        <f t="shared" si="944"/>
        <v>6</v>
      </c>
      <c r="E4643" t="str">
        <f t="shared" si="945"/>
        <v>ON</v>
      </c>
      <c r="F4643" s="13">
        <f t="shared" si="947"/>
        <v>43537</v>
      </c>
      <c r="G4643" s="14" t="str">
        <f t="shared" si="946"/>
        <v>Avg of 4 NM Projects</v>
      </c>
      <c r="H4643" s="15">
        <f t="shared" si="948"/>
        <v>8</v>
      </c>
      <c r="I4643" s="93">
        <v>1.145</v>
      </c>
      <c r="J4643">
        <f t="shared" si="936"/>
        <v>6.4325842696629212E-3</v>
      </c>
      <c r="K4643" s="4">
        <v>57.43</v>
      </c>
      <c r="L4643" s="4">
        <v>54.89</v>
      </c>
      <c r="M4643" s="16">
        <f t="shared" si="937"/>
        <v>6.2849050000000004E-2</v>
      </c>
      <c r="N4643">
        <f t="shared" si="938"/>
        <v>0</v>
      </c>
      <c r="O4643">
        <f t="shared" si="939"/>
        <v>0</v>
      </c>
      <c r="P4643" s="63">
        <f t="shared" si="940"/>
        <v>0</v>
      </c>
    </row>
    <row r="4644" spans="1:16" x14ac:dyDescent="0.3">
      <c r="A4644">
        <f t="shared" si="941"/>
        <v>2019</v>
      </c>
      <c r="B4644">
        <f t="shared" si="942"/>
        <v>3</v>
      </c>
      <c r="C4644">
        <f t="shared" si="943"/>
        <v>13</v>
      </c>
      <c r="D4644">
        <f t="shared" si="944"/>
        <v>6</v>
      </c>
      <c r="E4644" t="str">
        <f t="shared" si="945"/>
        <v>ON</v>
      </c>
      <c r="F4644" s="13">
        <f t="shared" si="947"/>
        <v>43537</v>
      </c>
      <c r="G4644" s="14" t="str">
        <f t="shared" si="946"/>
        <v>Avg of 4 NM Projects</v>
      </c>
      <c r="H4644" s="15">
        <f t="shared" si="948"/>
        <v>9</v>
      </c>
      <c r="I4644" s="93">
        <v>21.38</v>
      </c>
      <c r="J4644">
        <f t="shared" si="936"/>
        <v>0.12011235955056179</v>
      </c>
      <c r="K4644" s="4">
        <v>45.07</v>
      </c>
      <c r="L4644" s="4">
        <v>43.85</v>
      </c>
      <c r="M4644" s="16">
        <f t="shared" si="937"/>
        <v>0.93751300000000004</v>
      </c>
      <c r="N4644">
        <f t="shared" si="938"/>
        <v>0</v>
      </c>
      <c r="O4644">
        <f t="shared" si="939"/>
        <v>0</v>
      </c>
      <c r="P4644" s="63">
        <f t="shared" si="940"/>
        <v>0</v>
      </c>
    </row>
    <row r="4645" spans="1:16" x14ac:dyDescent="0.3">
      <c r="A4645">
        <f t="shared" si="941"/>
        <v>2019</v>
      </c>
      <c r="B4645">
        <f t="shared" si="942"/>
        <v>3</v>
      </c>
      <c r="C4645">
        <f t="shared" si="943"/>
        <v>13</v>
      </c>
      <c r="D4645">
        <f t="shared" si="944"/>
        <v>6</v>
      </c>
      <c r="E4645" t="str">
        <f t="shared" si="945"/>
        <v>ON</v>
      </c>
      <c r="F4645" s="13">
        <f t="shared" si="947"/>
        <v>43537</v>
      </c>
      <c r="G4645" s="14" t="str">
        <f t="shared" si="946"/>
        <v>Avg of 4 NM Projects</v>
      </c>
      <c r="H4645" s="15">
        <f t="shared" si="948"/>
        <v>10</v>
      </c>
      <c r="I4645" s="93">
        <v>33.92</v>
      </c>
      <c r="J4645">
        <f t="shared" si="936"/>
        <v>0.19056179775280899</v>
      </c>
      <c r="K4645" s="4">
        <v>42.03</v>
      </c>
      <c r="L4645" s="4">
        <v>27.84</v>
      </c>
      <c r="M4645" s="16">
        <f t="shared" si="937"/>
        <v>0.94433279999999997</v>
      </c>
      <c r="N4645">
        <f t="shared" si="938"/>
        <v>0</v>
      </c>
      <c r="O4645">
        <f t="shared" si="939"/>
        <v>0</v>
      </c>
      <c r="P4645" s="63">
        <f t="shared" si="940"/>
        <v>0</v>
      </c>
    </row>
    <row r="4646" spans="1:16" x14ac:dyDescent="0.3">
      <c r="A4646">
        <f t="shared" si="941"/>
        <v>2019</v>
      </c>
      <c r="B4646">
        <f t="shared" si="942"/>
        <v>3</v>
      </c>
      <c r="C4646">
        <f t="shared" si="943"/>
        <v>13</v>
      </c>
      <c r="D4646">
        <f t="shared" si="944"/>
        <v>6</v>
      </c>
      <c r="E4646" t="str">
        <f t="shared" si="945"/>
        <v>ON</v>
      </c>
      <c r="F4646" s="13">
        <f t="shared" si="947"/>
        <v>43537</v>
      </c>
      <c r="G4646" s="14" t="str">
        <f t="shared" si="946"/>
        <v>Avg of 4 NM Projects</v>
      </c>
      <c r="H4646" s="15">
        <f t="shared" si="948"/>
        <v>11</v>
      </c>
      <c r="I4646" s="93">
        <v>33.024999999999999</v>
      </c>
      <c r="J4646">
        <f t="shared" si="936"/>
        <v>0.18553370786516854</v>
      </c>
      <c r="K4646" s="4">
        <v>31.29</v>
      </c>
      <c r="L4646" s="4">
        <v>26</v>
      </c>
      <c r="M4646" s="16">
        <f t="shared" si="937"/>
        <v>0.85865000000000002</v>
      </c>
      <c r="N4646">
        <f t="shared" si="938"/>
        <v>0</v>
      </c>
      <c r="O4646">
        <f t="shared" si="939"/>
        <v>0</v>
      </c>
      <c r="P4646" s="63">
        <f t="shared" si="940"/>
        <v>0</v>
      </c>
    </row>
    <row r="4647" spans="1:16" x14ac:dyDescent="0.3">
      <c r="A4647">
        <f t="shared" si="941"/>
        <v>2019</v>
      </c>
      <c r="B4647">
        <f t="shared" si="942"/>
        <v>3</v>
      </c>
      <c r="C4647">
        <f t="shared" si="943"/>
        <v>13</v>
      </c>
      <c r="D4647">
        <f t="shared" si="944"/>
        <v>6</v>
      </c>
      <c r="E4647" t="str">
        <f t="shared" si="945"/>
        <v>ON</v>
      </c>
      <c r="F4647" s="13">
        <f t="shared" si="947"/>
        <v>43537</v>
      </c>
      <c r="G4647" s="14" t="str">
        <f t="shared" si="946"/>
        <v>Avg of 4 NM Projects</v>
      </c>
      <c r="H4647" s="15">
        <f t="shared" si="948"/>
        <v>12</v>
      </c>
      <c r="I4647" s="93">
        <v>27.905000000000001</v>
      </c>
      <c r="J4647">
        <f t="shared" si="936"/>
        <v>0.15676966292134831</v>
      </c>
      <c r="K4647" s="4">
        <v>28.6</v>
      </c>
      <c r="L4647" s="4">
        <v>24.85</v>
      </c>
      <c r="M4647" s="16">
        <f t="shared" si="937"/>
        <v>0.69343925000000006</v>
      </c>
      <c r="N4647">
        <f t="shared" si="938"/>
        <v>0</v>
      </c>
      <c r="O4647">
        <f t="shared" si="939"/>
        <v>0</v>
      </c>
      <c r="P4647" s="63">
        <f t="shared" si="940"/>
        <v>0</v>
      </c>
    </row>
    <row r="4648" spans="1:16" x14ac:dyDescent="0.3">
      <c r="A4648">
        <f t="shared" si="941"/>
        <v>2019</v>
      </c>
      <c r="B4648">
        <f t="shared" si="942"/>
        <v>3</v>
      </c>
      <c r="C4648">
        <f t="shared" si="943"/>
        <v>13</v>
      </c>
      <c r="D4648">
        <f t="shared" si="944"/>
        <v>6</v>
      </c>
      <c r="E4648" t="str">
        <f t="shared" si="945"/>
        <v>ON</v>
      </c>
      <c r="F4648" s="13">
        <f t="shared" si="947"/>
        <v>43537</v>
      </c>
      <c r="G4648" s="14" t="str">
        <f t="shared" si="946"/>
        <v>Avg of 4 NM Projects</v>
      </c>
      <c r="H4648" s="15">
        <f t="shared" si="948"/>
        <v>13</v>
      </c>
      <c r="I4648" s="93">
        <v>30.715</v>
      </c>
      <c r="J4648">
        <f t="shared" si="936"/>
        <v>0.1725561797752809</v>
      </c>
      <c r="K4648" s="4">
        <v>27.68</v>
      </c>
      <c r="L4648" s="4">
        <v>23.75</v>
      </c>
      <c r="M4648" s="16">
        <f t="shared" si="937"/>
        <v>0.72948125000000008</v>
      </c>
      <c r="N4648">
        <f t="shared" si="938"/>
        <v>0</v>
      </c>
      <c r="O4648">
        <f t="shared" si="939"/>
        <v>0</v>
      </c>
      <c r="P4648" s="63">
        <f t="shared" si="940"/>
        <v>0</v>
      </c>
    </row>
    <row r="4649" spans="1:16" x14ac:dyDescent="0.3">
      <c r="A4649">
        <f t="shared" si="941"/>
        <v>2019</v>
      </c>
      <c r="B4649">
        <f t="shared" si="942"/>
        <v>3</v>
      </c>
      <c r="C4649">
        <f t="shared" si="943"/>
        <v>13</v>
      </c>
      <c r="D4649">
        <f t="shared" si="944"/>
        <v>6</v>
      </c>
      <c r="E4649" t="str">
        <f t="shared" si="945"/>
        <v>ON</v>
      </c>
      <c r="F4649" s="13">
        <f t="shared" si="947"/>
        <v>43537</v>
      </c>
      <c r="G4649" s="14" t="str">
        <f t="shared" si="946"/>
        <v>Avg of 4 NM Projects</v>
      </c>
      <c r="H4649" s="15">
        <f t="shared" si="948"/>
        <v>14</v>
      </c>
      <c r="I4649" s="93">
        <v>28.67</v>
      </c>
      <c r="J4649">
        <f t="shared" si="936"/>
        <v>0.16106741573033709</v>
      </c>
      <c r="K4649" s="4">
        <v>27.68</v>
      </c>
      <c r="L4649" s="4">
        <v>22.74</v>
      </c>
      <c r="M4649" s="16">
        <f t="shared" si="937"/>
        <v>0.65195579999999997</v>
      </c>
      <c r="N4649">
        <f t="shared" si="938"/>
        <v>0</v>
      </c>
      <c r="O4649">
        <f t="shared" si="939"/>
        <v>0</v>
      </c>
      <c r="P4649" s="63">
        <f t="shared" si="940"/>
        <v>0</v>
      </c>
    </row>
    <row r="4650" spans="1:16" x14ac:dyDescent="0.3">
      <c r="A4650">
        <f t="shared" si="941"/>
        <v>2019</v>
      </c>
      <c r="B4650">
        <f t="shared" si="942"/>
        <v>3</v>
      </c>
      <c r="C4650">
        <f t="shared" si="943"/>
        <v>13</v>
      </c>
      <c r="D4650">
        <f t="shared" si="944"/>
        <v>6</v>
      </c>
      <c r="E4650" t="str">
        <f t="shared" si="945"/>
        <v>ON</v>
      </c>
      <c r="F4650" s="13">
        <f t="shared" si="947"/>
        <v>43537</v>
      </c>
      <c r="G4650" s="14" t="str">
        <f t="shared" si="946"/>
        <v>Avg of 4 NM Projects</v>
      </c>
      <c r="H4650" s="15">
        <f t="shared" si="948"/>
        <v>15</v>
      </c>
      <c r="I4650" s="93">
        <v>13.950000000000001</v>
      </c>
      <c r="J4650">
        <f t="shared" si="936"/>
        <v>7.8370786516853932E-2</v>
      </c>
      <c r="K4650" s="4">
        <v>27.68</v>
      </c>
      <c r="L4650" s="4">
        <v>23.88</v>
      </c>
      <c r="M4650" s="16">
        <f t="shared" si="937"/>
        <v>0.33312600000000003</v>
      </c>
      <c r="N4650">
        <f t="shared" si="938"/>
        <v>0</v>
      </c>
      <c r="O4650">
        <f t="shared" si="939"/>
        <v>0</v>
      </c>
      <c r="P4650" s="63">
        <f t="shared" si="940"/>
        <v>0</v>
      </c>
    </row>
    <row r="4651" spans="1:16" x14ac:dyDescent="0.3">
      <c r="A4651">
        <f t="shared" si="941"/>
        <v>2019</v>
      </c>
      <c r="B4651">
        <f t="shared" si="942"/>
        <v>3</v>
      </c>
      <c r="C4651">
        <f t="shared" si="943"/>
        <v>13</v>
      </c>
      <c r="D4651">
        <f t="shared" si="944"/>
        <v>6</v>
      </c>
      <c r="E4651" t="str">
        <f t="shared" si="945"/>
        <v>ON</v>
      </c>
      <c r="F4651" s="13">
        <f t="shared" si="947"/>
        <v>43537</v>
      </c>
      <c r="G4651" s="14" t="str">
        <f t="shared" si="946"/>
        <v>Avg of 4 NM Projects</v>
      </c>
      <c r="H4651" s="15">
        <f t="shared" si="948"/>
        <v>16</v>
      </c>
      <c r="I4651" s="93">
        <v>9.98</v>
      </c>
      <c r="J4651">
        <f t="shared" si="936"/>
        <v>5.6067415730337078E-2</v>
      </c>
      <c r="K4651" s="4">
        <v>27.82</v>
      </c>
      <c r="L4651" s="4">
        <v>28.07</v>
      </c>
      <c r="M4651" s="16">
        <f t="shared" si="937"/>
        <v>0.28013860000000002</v>
      </c>
      <c r="N4651">
        <f t="shared" si="938"/>
        <v>0</v>
      </c>
      <c r="O4651">
        <f t="shared" si="939"/>
        <v>0</v>
      </c>
      <c r="P4651" s="63">
        <f t="shared" si="940"/>
        <v>0</v>
      </c>
    </row>
    <row r="4652" spans="1:16" x14ac:dyDescent="0.3">
      <c r="A4652">
        <f t="shared" si="941"/>
        <v>2019</v>
      </c>
      <c r="B4652">
        <f t="shared" si="942"/>
        <v>3</v>
      </c>
      <c r="C4652">
        <f t="shared" si="943"/>
        <v>13</v>
      </c>
      <c r="D4652">
        <f t="shared" si="944"/>
        <v>6</v>
      </c>
      <c r="E4652" t="str">
        <f t="shared" si="945"/>
        <v>ON</v>
      </c>
      <c r="F4652" s="13">
        <f t="shared" si="947"/>
        <v>43537</v>
      </c>
      <c r="G4652" s="14" t="str">
        <f t="shared" si="946"/>
        <v>Avg of 4 NM Projects</v>
      </c>
      <c r="H4652" s="15">
        <f t="shared" si="948"/>
        <v>17</v>
      </c>
      <c r="I4652" s="93">
        <v>5.1150000000000002</v>
      </c>
      <c r="J4652">
        <f t="shared" si="936"/>
        <v>2.8735955056179777E-2</v>
      </c>
      <c r="K4652" s="4">
        <v>30.54</v>
      </c>
      <c r="L4652" s="4">
        <v>36</v>
      </c>
      <c r="M4652" s="16">
        <f t="shared" si="937"/>
        <v>0.18414000000000003</v>
      </c>
      <c r="N4652">
        <f t="shared" si="938"/>
        <v>0</v>
      </c>
      <c r="O4652">
        <f t="shared" si="939"/>
        <v>0</v>
      </c>
      <c r="P4652" s="63">
        <f t="shared" si="940"/>
        <v>0</v>
      </c>
    </row>
    <row r="4653" spans="1:16" x14ac:dyDescent="0.3">
      <c r="A4653">
        <f t="shared" si="941"/>
        <v>2019</v>
      </c>
      <c r="B4653">
        <f t="shared" si="942"/>
        <v>3</v>
      </c>
      <c r="C4653">
        <f t="shared" si="943"/>
        <v>13</v>
      </c>
      <c r="D4653">
        <f t="shared" si="944"/>
        <v>6</v>
      </c>
      <c r="E4653" t="str">
        <f t="shared" si="945"/>
        <v>ON</v>
      </c>
      <c r="F4653" s="13">
        <f t="shared" si="947"/>
        <v>43537</v>
      </c>
      <c r="G4653" s="14" t="str">
        <f t="shared" si="946"/>
        <v>Avg of 4 NM Projects</v>
      </c>
      <c r="H4653" s="15">
        <f t="shared" si="948"/>
        <v>18</v>
      </c>
      <c r="I4653" s="93">
        <v>2.8149999999999999</v>
      </c>
      <c r="J4653">
        <f t="shared" si="936"/>
        <v>1.5814606741573034E-2</v>
      </c>
      <c r="K4653" s="4">
        <v>34.39</v>
      </c>
      <c r="L4653" s="4">
        <v>41.28</v>
      </c>
      <c r="M4653" s="16">
        <f t="shared" si="937"/>
        <v>0.11620319999999999</v>
      </c>
      <c r="N4653">
        <f t="shared" si="938"/>
        <v>0</v>
      </c>
      <c r="O4653">
        <f t="shared" si="939"/>
        <v>0</v>
      </c>
      <c r="P4653" s="63">
        <f t="shared" si="940"/>
        <v>0</v>
      </c>
    </row>
    <row r="4654" spans="1:16" x14ac:dyDescent="0.3">
      <c r="A4654">
        <f t="shared" si="941"/>
        <v>2019</v>
      </c>
      <c r="B4654">
        <f t="shared" si="942"/>
        <v>3</v>
      </c>
      <c r="C4654">
        <f t="shared" si="943"/>
        <v>13</v>
      </c>
      <c r="D4654">
        <f t="shared" si="944"/>
        <v>6</v>
      </c>
      <c r="E4654" t="str">
        <f t="shared" si="945"/>
        <v>ON</v>
      </c>
      <c r="F4654" s="13">
        <f t="shared" si="947"/>
        <v>43537</v>
      </c>
      <c r="G4654" s="14" t="str">
        <f t="shared" si="946"/>
        <v>Avg of 4 NM Projects</v>
      </c>
      <c r="H4654" s="15">
        <f t="shared" si="948"/>
        <v>19</v>
      </c>
      <c r="I4654" s="93">
        <v>0</v>
      </c>
      <c r="J4654">
        <f t="shared" si="936"/>
        <v>0</v>
      </c>
      <c r="K4654" s="4">
        <v>43.25</v>
      </c>
      <c r="L4654" s="4">
        <v>45.68</v>
      </c>
      <c r="M4654" s="16">
        <f t="shared" si="937"/>
        <v>0</v>
      </c>
      <c r="N4654">
        <f t="shared" si="938"/>
        <v>1</v>
      </c>
      <c r="O4654">
        <f t="shared" si="939"/>
        <v>0</v>
      </c>
      <c r="P4654" s="63">
        <f t="shared" si="940"/>
        <v>0</v>
      </c>
    </row>
    <row r="4655" spans="1:16" x14ac:dyDescent="0.3">
      <c r="A4655">
        <f t="shared" si="941"/>
        <v>2019</v>
      </c>
      <c r="B4655">
        <f t="shared" si="942"/>
        <v>3</v>
      </c>
      <c r="C4655">
        <f t="shared" si="943"/>
        <v>13</v>
      </c>
      <c r="D4655">
        <f t="shared" si="944"/>
        <v>6</v>
      </c>
      <c r="E4655" t="str">
        <f t="shared" si="945"/>
        <v>ON</v>
      </c>
      <c r="F4655" s="13">
        <f t="shared" si="947"/>
        <v>43537</v>
      </c>
      <c r="G4655" s="14" t="str">
        <f t="shared" si="946"/>
        <v>Avg of 4 NM Projects</v>
      </c>
      <c r="H4655" s="15">
        <f t="shared" si="948"/>
        <v>20</v>
      </c>
      <c r="I4655" s="93">
        <v>-0.13</v>
      </c>
      <c r="J4655">
        <f t="shared" si="936"/>
        <v>-7.3033707865168538E-4</v>
      </c>
      <c r="K4655" s="4">
        <v>47.45</v>
      </c>
      <c r="L4655" s="4">
        <v>37.74</v>
      </c>
      <c r="M4655" s="16">
        <f t="shared" si="937"/>
        <v>-4.9062000000000003E-3</v>
      </c>
      <c r="N4655">
        <f t="shared" si="938"/>
        <v>0</v>
      </c>
      <c r="O4655">
        <f t="shared" si="939"/>
        <v>0</v>
      </c>
      <c r="P4655" s="63">
        <f t="shared" si="940"/>
        <v>0</v>
      </c>
    </row>
    <row r="4656" spans="1:16" x14ac:dyDescent="0.3">
      <c r="A4656">
        <f t="shared" si="941"/>
        <v>2019</v>
      </c>
      <c r="B4656">
        <f t="shared" si="942"/>
        <v>3</v>
      </c>
      <c r="C4656">
        <f t="shared" si="943"/>
        <v>13</v>
      </c>
      <c r="D4656">
        <f t="shared" si="944"/>
        <v>6</v>
      </c>
      <c r="E4656" t="str">
        <f t="shared" si="945"/>
        <v>ON</v>
      </c>
      <c r="F4656" s="13">
        <f t="shared" si="947"/>
        <v>43537</v>
      </c>
      <c r="G4656" s="14" t="str">
        <f t="shared" si="946"/>
        <v>Avg of 4 NM Projects</v>
      </c>
      <c r="H4656" s="15">
        <f t="shared" si="948"/>
        <v>21</v>
      </c>
      <c r="I4656" s="93">
        <v>-0.13</v>
      </c>
      <c r="J4656">
        <f t="shared" si="936"/>
        <v>-7.3033707865168538E-4</v>
      </c>
      <c r="K4656" s="4">
        <v>43.3</v>
      </c>
      <c r="L4656" s="4">
        <v>38.71</v>
      </c>
      <c r="M4656" s="16">
        <f t="shared" si="937"/>
        <v>-5.0323E-3</v>
      </c>
      <c r="N4656">
        <f t="shared" si="938"/>
        <v>0</v>
      </c>
      <c r="O4656">
        <f t="shared" si="939"/>
        <v>0</v>
      </c>
      <c r="P4656" s="63">
        <f t="shared" si="940"/>
        <v>0</v>
      </c>
    </row>
    <row r="4657" spans="1:18" x14ac:dyDescent="0.3">
      <c r="A4657">
        <f t="shared" si="941"/>
        <v>2019</v>
      </c>
      <c r="B4657">
        <f t="shared" si="942"/>
        <v>3</v>
      </c>
      <c r="C4657">
        <f t="shared" si="943"/>
        <v>13</v>
      </c>
      <c r="D4657">
        <f t="shared" si="944"/>
        <v>6</v>
      </c>
      <c r="E4657" t="str">
        <f t="shared" si="945"/>
        <v>ON</v>
      </c>
      <c r="F4657" s="13">
        <f t="shared" si="947"/>
        <v>43537</v>
      </c>
      <c r="G4657" s="14" t="str">
        <f t="shared" si="946"/>
        <v>Avg of 4 NM Projects</v>
      </c>
      <c r="H4657" s="15">
        <f t="shared" si="948"/>
        <v>22</v>
      </c>
      <c r="I4657" s="93">
        <v>-0.13</v>
      </c>
      <c r="J4657">
        <f t="shared" si="936"/>
        <v>-7.3033707865168538E-4</v>
      </c>
      <c r="K4657" s="4">
        <v>34.43</v>
      </c>
      <c r="L4657" s="4">
        <v>36.79</v>
      </c>
      <c r="M4657" s="16">
        <f t="shared" si="937"/>
        <v>-4.7827E-3</v>
      </c>
      <c r="N4657">
        <f t="shared" si="938"/>
        <v>0</v>
      </c>
      <c r="O4657">
        <f t="shared" si="939"/>
        <v>0</v>
      </c>
      <c r="P4657" s="63">
        <f t="shared" si="940"/>
        <v>0</v>
      </c>
    </row>
    <row r="4658" spans="1:18" x14ac:dyDescent="0.3">
      <c r="A4658">
        <f t="shared" si="941"/>
        <v>2019</v>
      </c>
      <c r="B4658">
        <f t="shared" si="942"/>
        <v>3</v>
      </c>
      <c r="C4658">
        <f t="shared" si="943"/>
        <v>13</v>
      </c>
      <c r="D4658">
        <f t="shared" si="944"/>
        <v>6</v>
      </c>
      <c r="E4658" t="str">
        <f t="shared" si="945"/>
        <v>ON</v>
      </c>
      <c r="F4658" s="13">
        <f t="shared" si="947"/>
        <v>43537</v>
      </c>
      <c r="G4658" s="14" t="str">
        <f t="shared" si="946"/>
        <v>Avg of 4 NM Projects</v>
      </c>
      <c r="H4658" s="15">
        <f t="shared" si="948"/>
        <v>23</v>
      </c>
      <c r="I4658" s="93">
        <v>-0.13</v>
      </c>
      <c r="J4658">
        <f t="shared" si="936"/>
        <v>-7.3033707865168538E-4</v>
      </c>
      <c r="K4658" s="4">
        <v>28.7</v>
      </c>
      <c r="L4658" s="4">
        <v>40.1</v>
      </c>
      <c r="M4658" s="16">
        <f t="shared" si="937"/>
        <v>-5.2129999999999998E-3</v>
      </c>
      <c r="N4658">
        <f t="shared" si="938"/>
        <v>0</v>
      </c>
      <c r="O4658">
        <f t="shared" si="939"/>
        <v>0</v>
      </c>
      <c r="P4658" s="63">
        <f t="shared" si="940"/>
        <v>0</v>
      </c>
    </row>
    <row r="4659" spans="1:18" x14ac:dyDescent="0.3">
      <c r="A4659">
        <f t="shared" si="941"/>
        <v>2019</v>
      </c>
      <c r="B4659">
        <f t="shared" si="942"/>
        <v>3</v>
      </c>
      <c r="C4659">
        <f t="shared" si="943"/>
        <v>13</v>
      </c>
      <c r="D4659">
        <f t="shared" si="944"/>
        <v>6</v>
      </c>
      <c r="E4659" t="str">
        <f t="shared" si="945"/>
        <v>OFF</v>
      </c>
      <c r="F4659" s="13">
        <f t="shared" si="947"/>
        <v>43537</v>
      </c>
      <c r="G4659" s="14" t="str">
        <f t="shared" si="946"/>
        <v>Avg of 4 NM Projects</v>
      </c>
      <c r="H4659" s="15">
        <f t="shared" si="948"/>
        <v>24</v>
      </c>
      <c r="I4659" s="93">
        <v>0</v>
      </c>
      <c r="J4659">
        <f t="shared" si="936"/>
        <v>0</v>
      </c>
      <c r="K4659" s="4">
        <v>26.25</v>
      </c>
      <c r="L4659" s="4">
        <v>39.25</v>
      </c>
      <c r="M4659" s="16">
        <f t="shared" si="937"/>
        <v>0</v>
      </c>
      <c r="N4659">
        <f t="shared" si="938"/>
        <v>1</v>
      </c>
      <c r="O4659">
        <f t="shared" si="939"/>
        <v>0</v>
      </c>
      <c r="P4659" s="63">
        <f t="shared" si="940"/>
        <v>0</v>
      </c>
    </row>
    <row r="4660" spans="1:18" x14ac:dyDescent="0.3">
      <c r="A4660">
        <f t="shared" si="941"/>
        <v>2019</v>
      </c>
      <c r="B4660">
        <f t="shared" si="942"/>
        <v>3</v>
      </c>
      <c r="C4660">
        <f t="shared" si="943"/>
        <v>14</v>
      </c>
      <c r="D4660">
        <f t="shared" si="944"/>
        <v>7</v>
      </c>
      <c r="E4660" t="str">
        <f t="shared" si="945"/>
        <v>OFF</v>
      </c>
      <c r="F4660" s="13">
        <f t="shared" si="947"/>
        <v>43538</v>
      </c>
      <c r="G4660" s="14" t="str">
        <f t="shared" si="946"/>
        <v>Avg of 4 NM Projects</v>
      </c>
      <c r="H4660" s="15">
        <f t="shared" si="948"/>
        <v>1</v>
      </c>
      <c r="I4660" s="93">
        <v>-0.26</v>
      </c>
      <c r="J4660">
        <f t="shared" si="936"/>
        <v>-1.4606741573033708E-3</v>
      </c>
      <c r="K4660" s="4">
        <v>24.89</v>
      </c>
      <c r="L4660" s="4">
        <v>38.409999999999997</v>
      </c>
      <c r="M4660" s="16">
        <f t="shared" si="937"/>
        <v>-9.9866E-3</v>
      </c>
      <c r="N4660">
        <f t="shared" si="938"/>
        <v>0</v>
      </c>
      <c r="O4660">
        <f t="shared" si="939"/>
        <v>0</v>
      </c>
      <c r="P4660" s="63">
        <f t="shared" si="940"/>
        <v>0</v>
      </c>
      <c r="Q4660" s="34"/>
      <c r="R4660" s="34"/>
    </row>
    <row r="4661" spans="1:18" x14ac:dyDescent="0.3">
      <c r="A4661">
        <f t="shared" si="941"/>
        <v>2019</v>
      </c>
      <c r="B4661">
        <f t="shared" si="942"/>
        <v>3</v>
      </c>
      <c r="C4661">
        <f t="shared" si="943"/>
        <v>14</v>
      </c>
      <c r="D4661">
        <f t="shared" si="944"/>
        <v>7</v>
      </c>
      <c r="E4661" t="str">
        <f t="shared" si="945"/>
        <v>OFF</v>
      </c>
      <c r="F4661" s="13">
        <f t="shared" si="947"/>
        <v>43538</v>
      </c>
      <c r="G4661" s="14" t="str">
        <f t="shared" si="946"/>
        <v>Avg of 4 NM Projects</v>
      </c>
      <c r="H4661" s="15">
        <f t="shared" si="948"/>
        <v>2</v>
      </c>
      <c r="I4661" s="93">
        <v>-0.13</v>
      </c>
      <c r="J4661">
        <f t="shared" si="936"/>
        <v>-7.3033707865168538E-4</v>
      </c>
      <c r="K4661" s="4">
        <v>25.98</v>
      </c>
      <c r="L4661" s="4">
        <v>29.8</v>
      </c>
      <c r="M4661" s="16">
        <f t="shared" si="937"/>
        <v>-3.8740000000000003E-3</v>
      </c>
      <c r="N4661">
        <f t="shared" si="938"/>
        <v>0</v>
      </c>
      <c r="O4661">
        <f t="shared" si="939"/>
        <v>0</v>
      </c>
      <c r="P4661" s="63">
        <f t="shared" si="940"/>
        <v>0</v>
      </c>
    </row>
    <row r="4662" spans="1:18" x14ac:dyDescent="0.3">
      <c r="A4662">
        <f t="shared" si="941"/>
        <v>2019</v>
      </c>
      <c r="B4662">
        <f t="shared" si="942"/>
        <v>3</v>
      </c>
      <c r="C4662">
        <f t="shared" si="943"/>
        <v>14</v>
      </c>
      <c r="D4662">
        <f t="shared" si="944"/>
        <v>7</v>
      </c>
      <c r="E4662" t="str">
        <f t="shared" si="945"/>
        <v>OFF</v>
      </c>
      <c r="F4662" s="13">
        <f t="shared" si="947"/>
        <v>43538</v>
      </c>
      <c r="G4662" s="14" t="str">
        <f t="shared" si="946"/>
        <v>Avg of 4 NM Projects</v>
      </c>
      <c r="H4662" s="15">
        <f t="shared" si="948"/>
        <v>3</v>
      </c>
      <c r="I4662" s="93">
        <v>-0.13</v>
      </c>
      <c r="J4662">
        <f t="shared" si="936"/>
        <v>-7.3033707865168538E-4</v>
      </c>
      <c r="K4662" s="4">
        <v>24.8</v>
      </c>
      <c r="L4662" s="4">
        <v>29.93</v>
      </c>
      <c r="M4662" s="16">
        <f t="shared" si="937"/>
        <v>-3.8909000000000001E-3</v>
      </c>
      <c r="N4662">
        <f t="shared" si="938"/>
        <v>0</v>
      </c>
      <c r="O4662">
        <f t="shared" si="939"/>
        <v>0</v>
      </c>
      <c r="P4662" s="63">
        <f t="shared" si="940"/>
        <v>0</v>
      </c>
    </row>
    <row r="4663" spans="1:18" x14ac:dyDescent="0.3">
      <c r="A4663">
        <f t="shared" si="941"/>
        <v>2019</v>
      </c>
      <c r="B4663">
        <f t="shared" si="942"/>
        <v>3</v>
      </c>
      <c r="C4663">
        <f t="shared" si="943"/>
        <v>14</v>
      </c>
      <c r="D4663">
        <f t="shared" si="944"/>
        <v>7</v>
      </c>
      <c r="E4663" t="str">
        <f t="shared" si="945"/>
        <v>OFF</v>
      </c>
      <c r="F4663" s="13">
        <f t="shared" si="947"/>
        <v>43538</v>
      </c>
      <c r="G4663" s="14" t="str">
        <f t="shared" si="946"/>
        <v>Avg of 4 NM Projects</v>
      </c>
      <c r="H4663" s="15">
        <f t="shared" si="948"/>
        <v>4</v>
      </c>
      <c r="I4663" s="93">
        <v>-0.13</v>
      </c>
      <c r="J4663">
        <f t="shared" si="936"/>
        <v>-7.3033707865168538E-4</v>
      </c>
      <c r="K4663" s="4">
        <v>24.85</v>
      </c>
      <c r="L4663" s="4">
        <v>27.83</v>
      </c>
      <c r="M4663" s="16">
        <f t="shared" si="937"/>
        <v>-3.6179000000000003E-3</v>
      </c>
      <c r="N4663">
        <f t="shared" si="938"/>
        <v>0</v>
      </c>
      <c r="O4663">
        <f t="shared" si="939"/>
        <v>0</v>
      </c>
      <c r="P4663" s="63">
        <f t="shared" si="940"/>
        <v>0</v>
      </c>
    </row>
    <row r="4664" spans="1:18" x14ac:dyDescent="0.3">
      <c r="A4664">
        <f t="shared" si="941"/>
        <v>2019</v>
      </c>
      <c r="B4664">
        <f t="shared" si="942"/>
        <v>3</v>
      </c>
      <c r="C4664">
        <f t="shared" si="943"/>
        <v>14</v>
      </c>
      <c r="D4664">
        <f t="shared" si="944"/>
        <v>7</v>
      </c>
      <c r="E4664" t="str">
        <f t="shared" si="945"/>
        <v>OFF</v>
      </c>
      <c r="F4664" s="13">
        <f t="shared" si="947"/>
        <v>43538</v>
      </c>
      <c r="G4664" s="14" t="str">
        <f t="shared" si="946"/>
        <v>Avg of 4 NM Projects</v>
      </c>
      <c r="H4664" s="15">
        <f t="shared" si="948"/>
        <v>5</v>
      </c>
      <c r="I4664" s="93">
        <v>-0.13</v>
      </c>
      <c r="J4664">
        <f t="shared" si="936"/>
        <v>-7.3033707865168538E-4</v>
      </c>
      <c r="K4664" s="4">
        <v>24.84</v>
      </c>
      <c r="L4664" s="4">
        <v>28.91</v>
      </c>
      <c r="M4664" s="16">
        <f t="shared" si="937"/>
        <v>-3.7583E-3</v>
      </c>
      <c r="N4664">
        <f t="shared" si="938"/>
        <v>0</v>
      </c>
      <c r="O4664">
        <f t="shared" si="939"/>
        <v>0</v>
      </c>
      <c r="P4664" s="63">
        <f t="shared" si="940"/>
        <v>0</v>
      </c>
    </row>
    <row r="4665" spans="1:18" x14ac:dyDescent="0.3">
      <c r="A4665">
        <f t="shared" si="941"/>
        <v>2019</v>
      </c>
      <c r="B4665">
        <f t="shared" si="942"/>
        <v>3</v>
      </c>
      <c r="C4665">
        <f t="shared" si="943"/>
        <v>14</v>
      </c>
      <c r="D4665">
        <f t="shared" si="944"/>
        <v>7</v>
      </c>
      <c r="E4665" t="str">
        <f t="shared" si="945"/>
        <v>OFF</v>
      </c>
      <c r="F4665" s="13">
        <f t="shared" si="947"/>
        <v>43538</v>
      </c>
      <c r="G4665" s="14" t="str">
        <f t="shared" si="946"/>
        <v>Avg of 4 NM Projects</v>
      </c>
      <c r="H4665" s="15">
        <f t="shared" si="948"/>
        <v>6</v>
      </c>
      <c r="I4665" s="93">
        <v>-0.13</v>
      </c>
      <c r="J4665">
        <f t="shared" si="936"/>
        <v>-7.3033707865168538E-4</v>
      </c>
      <c r="K4665" s="4">
        <v>36.75</v>
      </c>
      <c r="L4665" s="4">
        <v>28.42</v>
      </c>
      <c r="M4665" s="16">
        <f t="shared" si="937"/>
        <v>-3.6946000000000001E-3</v>
      </c>
      <c r="N4665">
        <f t="shared" si="938"/>
        <v>0</v>
      </c>
      <c r="O4665">
        <f t="shared" si="939"/>
        <v>0</v>
      </c>
      <c r="P4665" s="63">
        <f t="shared" si="940"/>
        <v>0</v>
      </c>
    </row>
    <row r="4666" spans="1:18" x14ac:dyDescent="0.3">
      <c r="A4666">
        <f t="shared" si="941"/>
        <v>2019</v>
      </c>
      <c r="B4666">
        <f t="shared" si="942"/>
        <v>3</v>
      </c>
      <c r="C4666">
        <f t="shared" si="943"/>
        <v>14</v>
      </c>
      <c r="D4666">
        <f t="shared" si="944"/>
        <v>7</v>
      </c>
      <c r="E4666" t="str">
        <f t="shared" si="945"/>
        <v>OFF</v>
      </c>
      <c r="F4666" s="13">
        <f t="shared" si="947"/>
        <v>43538</v>
      </c>
      <c r="G4666" s="14" t="str">
        <f t="shared" si="946"/>
        <v>Avg of 4 NM Projects</v>
      </c>
      <c r="H4666" s="15">
        <f t="shared" si="948"/>
        <v>7</v>
      </c>
      <c r="I4666" s="93">
        <v>-0.26</v>
      </c>
      <c r="J4666">
        <f t="shared" si="936"/>
        <v>-1.4606741573033708E-3</v>
      </c>
      <c r="K4666" s="4">
        <v>37.090000000000003</v>
      </c>
      <c r="L4666" s="4">
        <v>35.22</v>
      </c>
      <c r="M4666" s="16">
        <f t="shared" si="937"/>
        <v>-9.157199999999999E-3</v>
      </c>
      <c r="N4666">
        <f t="shared" si="938"/>
        <v>0</v>
      </c>
      <c r="O4666">
        <f t="shared" si="939"/>
        <v>0</v>
      </c>
      <c r="P4666" s="63">
        <f t="shared" si="940"/>
        <v>0</v>
      </c>
    </row>
    <row r="4667" spans="1:18" x14ac:dyDescent="0.3">
      <c r="A4667">
        <f t="shared" si="941"/>
        <v>2019</v>
      </c>
      <c r="B4667">
        <f t="shared" si="942"/>
        <v>3</v>
      </c>
      <c r="C4667">
        <f t="shared" si="943"/>
        <v>14</v>
      </c>
      <c r="D4667">
        <f t="shared" si="944"/>
        <v>7</v>
      </c>
      <c r="E4667" t="str">
        <f t="shared" si="945"/>
        <v>OFF</v>
      </c>
      <c r="F4667" s="13">
        <f t="shared" si="947"/>
        <v>43538</v>
      </c>
      <c r="G4667" s="14" t="str">
        <f t="shared" si="946"/>
        <v>Avg of 4 NM Projects</v>
      </c>
      <c r="H4667" s="15">
        <f t="shared" si="948"/>
        <v>8</v>
      </c>
      <c r="I4667" s="93">
        <v>-0.64500000000000002</v>
      </c>
      <c r="J4667">
        <f t="shared" si="936"/>
        <v>-3.6235955056179775E-3</v>
      </c>
      <c r="K4667" s="4">
        <v>39.49</v>
      </c>
      <c r="L4667" s="4">
        <v>40.82</v>
      </c>
      <c r="M4667" s="16">
        <f t="shared" si="937"/>
        <v>-2.6328900000000002E-2</v>
      </c>
      <c r="N4667">
        <f t="shared" si="938"/>
        <v>0</v>
      </c>
      <c r="O4667">
        <f t="shared" si="939"/>
        <v>0</v>
      </c>
      <c r="P4667" s="63">
        <f t="shared" si="940"/>
        <v>0</v>
      </c>
    </row>
    <row r="4668" spans="1:18" x14ac:dyDescent="0.3">
      <c r="A4668">
        <f t="shared" si="941"/>
        <v>2019</v>
      </c>
      <c r="B4668">
        <f t="shared" si="942"/>
        <v>3</v>
      </c>
      <c r="C4668">
        <f t="shared" si="943"/>
        <v>14</v>
      </c>
      <c r="D4668">
        <f t="shared" si="944"/>
        <v>7</v>
      </c>
      <c r="E4668" t="str">
        <f t="shared" si="945"/>
        <v>OFF</v>
      </c>
      <c r="F4668" s="13">
        <f t="shared" si="947"/>
        <v>43538</v>
      </c>
      <c r="G4668" s="14" t="str">
        <f t="shared" si="946"/>
        <v>Avg of 4 NM Projects</v>
      </c>
      <c r="H4668" s="15">
        <f t="shared" si="948"/>
        <v>9</v>
      </c>
      <c r="I4668" s="93">
        <v>0</v>
      </c>
      <c r="J4668">
        <f t="shared" si="936"/>
        <v>0</v>
      </c>
      <c r="K4668" s="4">
        <v>36.9</v>
      </c>
      <c r="L4668" s="4">
        <v>37.75</v>
      </c>
      <c r="M4668" s="16">
        <f t="shared" si="937"/>
        <v>0</v>
      </c>
      <c r="N4668">
        <f t="shared" si="938"/>
        <v>1</v>
      </c>
      <c r="O4668">
        <f t="shared" si="939"/>
        <v>0</v>
      </c>
      <c r="P4668" s="63">
        <f t="shared" si="940"/>
        <v>0</v>
      </c>
    </row>
    <row r="4669" spans="1:18" x14ac:dyDescent="0.3">
      <c r="A4669">
        <f t="shared" si="941"/>
        <v>2019</v>
      </c>
      <c r="B4669">
        <f t="shared" si="942"/>
        <v>3</v>
      </c>
      <c r="C4669">
        <f t="shared" si="943"/>
        <v>14</v>
      </c>
      <c r="D4669">
        <f t="shared" si="944"/>
        <v>7</v>
      </c>
      <c r="E4669" t="str">
        <f t="shared" si="945"/>
        <v>OFF</v>
      </c>
      <c r="F4669" s="13">
        <f t="shared" si="947"/>
        <v>43538</v>
      </c>
      <c r="G4669" s="14" t="str">
        <f t="shared" si="946"/>
        <v>Avg of 4 NM Projects</v>
      </c>
      <c r="H4669" s="15">
        <f t="shared" si="948"/>
        <v>10</v>
      </c>
      <c r="I4669" s="93">
        <v>3.33</v>
      </c>
      <c r="J4669">
        <f t="shared" si="936"/>
        <v>1.8707865168539325E-2</v>
      </c>
      <c r="K4669" s="4">
        <v>37.6</v>
      </c>
      <c r="L4669" s="4">
        <v>38.26</v>
      </c>
      <c r="M4669" s="16">
        <f t="shared" si="937"/>
        <v>0.12740579999999999</v>
      </c>
      <c r="N4669">
        <f t="shared" si="938"/>
        <v>0</v>
      </c>
      <c r="O4669">
        <f t="shared" si="939"/>
        <v>0</v>
      </c>
      <c r="P4669" s="63">
        <f t="shared" si="940"/>
        <v>0</v>
      </c>
    </row>
    <row r="4670" spans="1:18" x14ac:dyDescent="0.3">
      <c r="A4670">
        <f t="shared" si="941"/>
        <v>2019</v>
      </c>
      <c r="B4670">
        <f t="shared" si="942"/>
        <v>3</v>
      </c>
      <c r="C4670">
        <f t="shared" si="943"/>
        <v>14</v>
      </c>
      <c r="D4670">
        <f t="shared" si="944"/>
        <v>7</v>
      </c>
      <c r="E4670" t="str">
        <f t="shared" si="945"/>
        <v>OFF</v>
      </c>
      <c r="F4670" s="13">
        <f t="shared" si="947"/>
        <v>43538</v>
      </c>
      <c r="G4670" s="14" t="str">
        <f t="shared" si="946"/>
        <v>Avg of 4 NM Projects</v>
      </c>
      <c r="H4670" s="15">
        <f t="shared" si="948"/>
        <v>11</v>
      </c>
      <c r="I4670" s="93">
        <v>19.2</v>
      </c>
      <c r="J4670">
        <f t="shared" si="936"/>
        <v>0.10786516853932585</v>
      </c>
      <c r="K4670" s="4">
        <v>32.1</v>
      </c>
      <c r="L4670" s="4">
        <v>30.25</v>
      </c>
      <c r="M4670" s="16">
        <f t="shared" si="937"/>
        <v>0.58079999999999998</v>
      </c>
      <c r="N4670">
        <f t="shared" si="938"/>
        <v>0</v>
      </c>
      <c r="O4670">
        <f t="shared" si="939"/>
        <v>0</v>
      </c>
      <c r="P4670" s="63">
        <f t="shared" si="940"/>
        <v>0</v>
      </c>
    </row>
    <row r="4671" spans="1:18" x14ac:dyDescent="0.3">
      <c r="A4671">
        <f t="shared" si="941"/>
        <v>2019</v>
      </c>
      <c r="B4671">
        <f t="shared" si="942"/>
        <v>3</v>
      </c>
      <c r="C4671">
        <f t="shared" si="943"/>
        <v>14</v>
      </c>
      <c r="D4671">
        <f t="shared" si="944"/>
        <v>7</v>
      </c>
      <c r="E4671" t="str">
        <f t="shared" si="945"/>
        <v>OFF</v>
      </c>
      <c r="F4671" s="13">
        <f t="shared" si="947"/>
        <v>43538</v>
      </c>
      <c r="G4671" s="14" t="str">
        <f t="shared" si="946"/>
        <v>Avg of 4 NM Projects</v>
      </c>
      <c r="H4671" s="15">
        <f t="shared" si="948"/>
        <v>12</v>
      </c>
      <c r="I4671" s="93">
        <v>31.744999999999997</v>
      </c>
      <c r="J4671">
        <f t="shared" si="936"/>
        <v>0.17834269662921348</v>
      </c>
      <c r="K4671" s="4">
        <v>30.01</v>
      </c>
      <c r="L4671" s="4">
        <v>23.98</v>
      </c>
      <c r="M4671" s="16">
        <f t="shared" si="937"/>
        <v>0.76124510000000001</v>
      </c>
      <c r="N4671">
        <f t="shared" si="938"/>
        <v>0</v>
      </c>
      <c r="O4671">
        <f t="shared" si="939"/>
        <v>0</v>
      </c>
      <c r="P4671" s="63">
        <f t="shared" si="940"/>
        <v>0</v>
      </c>
    </row>
    <row r="4672" spans="1:18" x14ac:dyDescent="0.3">
      <c r="A4672">
        <f t="shared" si="941"/>
        <v>2019</v>
      </c>
      <c r="B4672">
        <f t="shared" si="942"/>
        <v>3</v>
      </c>
      <c r="C4672">
        <f t="shared" si="943"/>
        <v>14</v>
      </c>
      <c r="D4672">
        <f t="shared" si="944"/>
        <v>7</v>
      </c>
      <c r="E4672" t="str">
        <f t="shared" si="945"/>
        <v>OFF</v>
      </c>
      <c r="F4672" s="13">
        <f t="shared" si="947"/>
        <v>43538</v>
      </c>
      <c r="G4672" s="14" t="str">
        <f t="shared" si="946"/>
        <v>Avg of 4 NM Projects</v>
      </c>
      <c r="H4672" s="15">
        <f t="shared" si="948"/>
        <v>13</v>
      </c>
      <c r="I4672" s="93">
        <v>47.739999999999995</v>
      </c>
      <c r="J4672">
        <f t="shared" si="936"/>
        <v>0.26820224719101121</v>
      </c>
      <c r="K4672" s="4">
        <v>27.69</v>
      </c>
      <c r="L4672" s="4">
        <v>22.42</v>
      </c>
      <c r="M4672" s="16">
        <f t="shared" si="937"/>
        <v>1.0703308</v>
      </c>
      <c r="N4672">
        <f t="shared" si="938"/>
        <v>0</v>
      </c>
      <c r="O4672">
        <f t="shared" si="939"/>
        <v>0</v>
      </c>
      <c r="P4672" s="63">
        <f t="shared" si="940"/>
        <v>0</v>
      </c>
    </row>
    <row r="4673" spans="1:18" x14ac:dyDescent="0.3">
      <c r="A4673">
        <f t="shared" si="941"/>
        <v>2019</v>
      </c>
      <c r="B4673">
        <f t="shared" si="942"/>
        <v>3</v>
      </c>
      <c r="C4673">
        <f t="shared" si="943"/>
        <v>14</v>
      </c>
      <c r="D4673">
        <f t="shared" si="944"/>
        <v>7</v>
      </c>
      <c r="E4673" t="str">
        <f t="shared" si="945"/>
        <v>OFF</v>
      </c>
      <c r="F4673" s="13">
        <f t="shared" si="947"/>
        <v>43538</v>
      </c>
      <c r="G4673" s="14" t="str">
        <f t="shared" si="946"/>
        <v>Avg of 4 NM Projects</v>
      </c>
      <c r="H4673" s="15">
        <f t="shared" si="948"/>
        <v>14</v>
      </c>
      <c r="I4673" s="93">
        <v>46.844999999999999</v>
      </c>
      <c r="J4673">
        <f t="shared" si="936"/>
        <v>0.26317415730337079</v>
      </c>
      <c r="K4673" s="4">
        <v>26.61</v>
      </c>
      <c r="L4673" s="4">
        <v>20.5</v>
      </c>
      <c r="M4673" s="16">
        <f t="shared" si="937"/>
        <v>0.96032249999999997</v>
      </c>
      <c r="N4673">
        <f t="shared" si="938"/>
        <v>0</v>
      </c>
      <c r="O4673">
        <f t="shared" si="939"/>
        <v>0</v>
      </c>
      <c r="P4673" s="63">
        <f t="shared" si="940"/>
        <v>0</v>
      </c>
    </row>
    <row r="4674" spans="1:18" x14ac:dyDescent="0.3">
      <c r="A4674">
        <f t="shared" si="941"/>
        <v>2019</v>
      </c>
      <c r="B4674">
        <f t="shared" si="942"/>
        <v>3</v>
      </c>
      <c r="C4674">
        <f t="shared" si="943"/>
        <v>14</v>
      </c>
      <c r="D4674">
        <f t="shared" si="944"/>
        <v>7</v>
      </c>
      <c r="E4674" t="str">
        <f t="shared" si="945"/>
        <v>OFF</v>
      </c>
      <c r="F4674" s="13">
        <f t="shared" si="947"/>
        <v>43538</v>
      </c>
      <c r="G4674" s="14" t="str">
        <f t="shared" si="946"/>
        <v>Avg of 4 NM Projects</v>
      </c>
      <c r="H4674" s="15">
        <f t="shared" si="948"/>
        <v>15</v>
      </c>
      <c r="I4674" s="93">
        <v>34.950000000000003</v>
      </c>
      <c r="J4674">
        <f t="shared" si="936"/>
        <v>0.1963483146067416</v>
      </c>
      <c r="K4674" s="4">
        <v>25.55</v>
      </c>
      <c r="L4674" s="4">
        <v>21.24</v>
      </c>
      <c r="M4674" s="16">
        <f t="shared" si="937"/>
        <v>0.74233799999999994</v>
      </c>
      <c r="N4674">
        <f t="shared" si="938"/>
        <v>0</v>
      </c>
      <c r="O4674">
        <f t="shared" si="939"/>
        <v>0</v>
      </c>
      <c r="P4674" s="63">
        <f t="shared" si="940"/>
        <v>0</v>
      </c>
    </row>
    <row r="4675" spans="1:18" x14ac:dyDescent="0.3">
      <c r="A4675">
        <f t="shared" si="941"/>
        <v>2019</v>
      </c>
      <c r="B4675">
        <f t="shared" si="942"/>
        <v>3</v>
      </c>
      <c r="C4675">
        <f t="shared" si="943"/>
        <v>14</v>
      </c>
      <c r="D4675">
        <f t="shared" si="944"/>
        <v>7</v>
      </c>
      <c r="E4675" t="str">
        <f t="shared" si="945"/>
        <v>OFF</v>
      </c>
      <c r="F4675" s="13">
        <f t="shared" si="947"/>
        <v>43538</v>
      </c>
      <c r="G4675" s="14" t="str">
        <f t="shared" si="946"/>
        <v>Avg of 4 NM Projects</v>
      </c>
      <c r="H4675" s="15">
        <f t="shared" si="948"/>
        <v>16</v>
      </c>
      <c r="I4675" s="93">
        <v>27.395000000000003</v>
      </c>
      <c r="J4675">
        <f t="shared" si="936"/>
        <v>0.1539044943820225</v>
      </c>
      <c r="K4675" s="4">
        <v>25.02</v>
      </c>
      <c r="L4675" s="4">
        <v>20.04</v>
      </c>
      <c r="M4675" s="16">
        <f t="shared" si="937"/>
        <v>0.54899580000000003</v>
      </c>
      <c r="N4675">
        <f t="shared" si="938"/>
        <v>0</v>
      </c>
      <c r="O4675">
        <f t="shared" si="939"/>
        <v>0</v>
      </c>
      <c r="P4675" s="63">
        <f t="shared" si="940"/>
        <v>0</v>
      </c>
    </row>
    <row r="4676" spans="1:18" x14ac:dyDescent="0.3">
      <c r="A4676">
        <f t="shared" si="941"/>
        <v>2019</v>
      </c>
      <c r="B4676">
        <f t="shared" si="942"/>
        <v>3</v>
      </c>
      <c r="C4676">
        <f t="shared" si="943"/>
        <v>14</v>
      </c>
      <c r="D4676">
        <f t="shared" si="944"/>
        <v>7</v>
      </c>
      <c r="E4676" t="str">
        <f t="shared" si="945"/>
        <v>OFF</v>
      </c>
      <c r="F4676" s="13">
        <f t="shared" si="947"/>
        <v>43538</v>
      </c>
      <c r="G4676" s="14" t="str">
        <f t="shared" si="946"/>
        <v>Avg of 4 NM Projects</v>
      </c>
      <c r="H4676" s="15">
        <f t="shared" si="948"/>
        <v>17</v>
      </c>
      <c r="I4676" s="93">
        <v>17.664999999999999</v>
      </c>
      <c r="J4676">
        <f t="shared" ref="J4676:J4739" si="949">+I4676/$I$1</f>
        <v>9.9241573033707856E-2</v>
      </c>
      <c r="K4676" s="4">
        <v>26.36</v>
      </c>
      <c r="L4676" s="4">
        <v>22.05</v>
      </c>
      <c r="M4676" s="16">
        <f t="shared" ref="M4676:M4739" si="950">+L4676*I4676/1000</f>
        <v>0.38951324999999998</v>
      </c>
      <c r="N4676">
        <f t="shared" ref="N4676:N4739" si="951">+IF(I4676=0,1,0)</f>
        <v>0</v>
      </c>
      <c r="O4676">
        <f t="shared" ref="O4676:O4739" si="952">+IF(I4676&gt;=0.5*$I$1,1,0)</f>
        <v>0</v>
      </c>
      <c r="P4676" s="63">
        <f t="shared" ref="P4676:P4739" si="953">+IF(I4676&gt;MAX(I$3652:I$5859),1,0)</f>
        <v>0</v>
      </c>
    </row>
    <row r="4677" spans="1:18" x14ac:dyDescent="0.3">
      <c r="A4677">
        <f t="shared" ref="A4677:A4740" si="954">YEAR(F4677)</f>
        <v>2019</v>
      </c>
      <c r="B4677">
        <f t="shared" ref="B4677:B4740" si="955">+MONTH(F4677)</f>
        <v>3</v>
      </c>
      <c r="C4677">
        <f t="shared" ref="C4677:C4740" si="956">+DAY(F4677)</f>
        <v>14</v>
      </c>
      <c r="D4677">
        <f t="shared" ref="D4677:D4740" si="957">WEEKDAY(C4677)</f>
        <v>7</v>
      </c>
      <c r="E4677" t="str">
        <f t="shared" ref="E4677:E4740" si="958">IF(OR(D4677=1,D4677=7,H4677=1,H4677=2,H4677=3,H4677=4,H4677=5,H4677=6,H4677=7,H4677=24),"OFF","ON")</f>
        <v>OFF</v>
      </c>
      <c r="F4677" s="13">
        <f t="shared" si="947"/>
        <v>43538</v>
      </c>
      <c r="G4677" s="14" t="str">
        <f t="shared" si="946"/>
        <v>Avg of 4 NM Projects</v>
      </c>
      <c r="H4677" s="15">
        <f t="shared" si="948"/>
        <v>18</v>
      </c>
      <c r="I4677" s="93">
        <v>6.66</v>
      </c>
      <c r="J4677">
        <f t="shared" si="949"/>
        <v>3.7415730337078651E-2</v>
      </c>
      <c r="K4677" s="4">
        <v>29.94</v>
      </c>
      <c r="L4677" s="4">
        <v>22.82</v>
      </c>
      <c r="M4677" s="16">
        <f t="shared" si="950"/>
        <v>0.15198120000000001</v>
      </c>
      <c r="N4677">
        <f t="shared" si="951"/>
        <v>0</v>
      </c>
      <c r="O4677">
        <f t="shared" si="952"/>
        <v>0</v>
      </c>
      <c r="P4677" s="63">
        <f t="shared" si="953"/>
        <v>0</v>
      </c>
    </row>
    <row r="4678" spans="1:18" x14ac:dyDescent="0.3">
      <c r="A4678">
        <f t="shared" si="954"/>
        <v>2019</v>
      </c>
      <c r="B4678">
        <f t="shared" si="955"/>
        <v>3</v>
      </c>
      <c r="C4678">
        <f t="shared" si="956"/>
        <v>14</v>
      </c>
      <c r="D4678">
        <f t="shared" si="957"/>
        <v>7</v>
      </c>
      <c r="E4678" t="str">
        <f t="shared" si="958"/>
        <v>OFF</v>
      </c>
      <c r="F4678" s="13">
        <f t="shared" si="947"/>
        <v>43538</v>
      </c>
      <c r="G4678" s="14" t="str">
        <f t="shared" ref="G4678:G4741" si="959">+G4677</f>
        <v>Avg of 4 NM Projects</v>
      </c>
      <c r="H4678" s="15">
        <f t="shared" si="948"/>
        <v>19</v>
      </c>
      <c r="I4678" s="93">
        <v>0.76500000000000001</v>
      </c>
      <c r="J4678">
        <f t="shared" si="949"/>
        <v>4.2977528089887642E-3</v>
      </c>
      <c r="K4678" s="4">
        <v>30.69</v>
      </c>
      <c r="L4678" s="4">
        <v>23.09</v>
      </c>
      <c r="M4678" s="16">
        <f t="shared" si="950"/>
        <v>1.7663850000000002E-2</v>
      </c>
      <c r="N4678">
        <f t="shared" si="951"/>
        <v>0</v>
      </c>
      <c r="O4678">
        <f t="shared" si="952"/>
        <v>0</v>
      </c>
      <c r="P4678" s="63">
        <f t="shared" si="953"/>
        <v>0</v>
      </c>
    </row>
    <row r="4679" spans="1:18" x14ac:dyDescent="0.3">
      <c r="A4679">
        <f t="shared" si="954"/>
        <v>2019</v>
      </c>
      <c r="B4679">
        <f t="shared" si="955"/>
        <v>3</v>
      </c>
      <c r="C4679">
        <f t="shared" si="956"/>
        <v>14</v>
      </c>
      <c r="D4679">
        <f t="shared" si="957"/>
        <v>7</v>
      </c>
      <c r="E4679" t="str">
        <f t="shared" si="958"/>
        <v>OFF</v>
      </c>
      <c r="F4679" s="13">
        <f t="shared" si="947"/>
        <v>43538</v>
      </c>
      <c r="G4679" s="14" t="str">
        <f t="shared" si="959"/>
        <v>Avg of 4 NM Projects</v>
      </c>
      <c r="H4679" s="15">
        <f t="shared" si="948"/>
        <v>20</v>
      </c>
      <c r="I4679" s="93">
        <v>-0.26</v>
      </c>
      <c r="J4679">
        <f t="shared" si="949"/>
        <v>-1.4606741573033708E-3</v>
      </c>
      <c r="K4679" s="4">
        <v>34</v>
      </c>
      <c r="L4679" s="4">
        <v>38.69</v>
      </c>
      <c r="M4679" s="16">
        <f t="shared" si="950"/>
        <v>-1.00594E-2</v>
      </c>
      <c r="N4679">
        <f t="shared" si="951"/>
        <v>0</v>
      </c>
      <c r="O4679">
        <f t="shared" si="952"/>
        <v>0</v>
      </c>
      <c r="P4679" s="63">
        <f t="shared" si="953"/>
        <v>0</v>
      </c>
    </row>
    <row r="4680" spans="1:18" x14ac:dyDescent="0.3">
      <c r="A4680">
        <f t="shared" si="954"/>
        <v>2019</v>
      </c>
      <c r="B4680">
        <f t="shared" si="955"/>
        <v>3</v>
      </c>
      <c r="C4680">
        <f t="shared" si="956"/>
        <v>14</v>
      </c>
      <c r="D4680">
        <f t="shared" si="957"/>
        <v>7</v>
      </c>
      <c r="E4680" t="str">
        <f t="shared" si="958"/>
        <v>OFF</v>
      </c>
      <c r="F4680" s="13">
        <f t="shared" si="947"/>
        <v>43538</v>
      </c>
      <c r="G4680" s="14" t="str">
        <f t="shared" si="959"/>
        <v>Avg of 4 NM Projects</v>
      </c>
      <c r="H4680" s="15">
        <f t="shared" si="948"/>
        <v>21</v>
      </c>
      <c r="I4680" s="93">
        <v>-0.13</v>
      </c>
      <c r="J4680">
        <f t="shared" si="949"/>
        <v>-7.3033707865168538E-4</v>
      </c>
      <c r="K4680" s="4">
        <v>35.21</v>
      </c>
      <c r="L4680" s="4">
        <v>37.46</v>
      </c>
      <c r="M4680" s="16">
        <f t="shared" si="950"/>
        <v>-4.8698000000000005E-3</v>
      </c>
      <c r="N4680">
        <f t="shared" si="951"/>
        <v>0</v>
      </c>
      <c r="O4680">
        <f t="shared" si="952"/>
        <v>0</v>
      </c>
      <c r="P4680" s="63">
        <f t="shared" si="953"/>
        <v>0</v>
      </c>
    </row>
    <row r="4681" spans="1:18" x14ac:dyDescent="0.3">
      <c r="A4681">
        <f t="shared" si="954"/>
        <v>2019</v>
      </c>
      <c r="B4681">
        <f t="shared" si="955"/>
        <v>3</v>
      </c>
      <c r="C4681">
        <f t="shared" si="956"/>
        <v>14</v>
      </c>
      <c r="D4681">
        <f t="shared" si="957"/>
        <v>7</v>
      </c>
      <c r="E4681" t="str">
        <f t="shared" si="958"/>
        <v>OFF</v>
      </c>
      <c r="F4681" s="13">
        <f t="shared" si="947"/>
        <v>43538</v>
      </c>
      <c r="G4681" s="14" t="str">
        <f t="shared" si="959"/>
        <v>Avg of 4 NM Projects</v>
      </c>
      <c r="H4681" s="15">
        <f t="shared" si="948"/>
        <v>22</v>
      </c>
      <c r="I4681" s="93">
        <v>-0.13</v>
      </c>
      <c r="J4681">
        <f t="shared" si="949"/>
        <v>-7.3033707865168538E-4</v>
      </c>
      <c r="K4681" s="4">
        <v>30.59</v>
      </c>
      <c r="L4681" s="4">
        <v>28.05</v>
      </c>
      <c r="M4681" s="16">
        <f t="shared" si="950"/>
        <v>-3.6465E-3</v>
      </c>
      <c r="N4681">
        <f t="shared" si="951"/>
        <v>0</v>
      </c>
      <c r="O4681">
        <f t="shared" si="952"/>
        <v>0</v>
      </c>
      <c r="P4681" s="63">
        <f t="shared" si="953"/>
        <v>0</v>
      </c>
    </row>
    <row r="4682" spans="1:18" x14ac:dyDescent="0.3">
      <c r="A4682">
        <f t="shared" si="954"/>
        <v>2019</v>
      </c>
      <c r="B4682">
        <f t="shared" si="955"/>
        <v>3</v>
      </c>
      <c r="C4682">
        <f t="shared" si="956"/>
        <v>14</v>
      </c>
      <c r="D4682">
        <f t="shared" si="957"/>
        <v>7</v>
      </c>
      <c r="E4682" t="str">
        <f t="shared" si="958"/>
        <v>OFF</v>
      </c>
      <c r="F4682" s="13">
        <f t="shared" si="947"/>
        <v>43538</v>
      </c>
      <c r="G4682" s="14" t="str">
        <f t="shared" si="959"/>
        <v>Avg of 4 NM Projects</v>
      </c>
      <c r="H4682" s="15">
        <f t="shared" si="948"/>
        <v>23</v>
      </c>
      <c r="I4682" s="93">
        <v>-0.26</v>
      </c>
      <c r="J4682">
        <f t="shared" si="949"/>
        <v>-1.4606741573033708E-3</v>
      </c>
      <c r="K4682" s="4">
        <v>27</v>
      </c>
      <c r="L4682" s="4">
        <v>28.57</v>
      </c>
      <c r="M4682" s="16">
        <f t="shared" si="950"/>
        <v>-7.4282000000000003E-3</v>
      </c>
      <c r="N4682">
        <f t="shared" si="951"/>
        <v>0</v>
      </c>
      <c r="O4682">
        <f t="shared" si="952"/>
        <v>0</v>
      </c>
      <c r="P4682" s="63">
        <f t="shared" si="953"/>
        <v>0</v>
      </c>
    </row>
    <row r="4683" spans="1:18" x14ac:dyDescent="0.3">
      <c r="A4683">
        <f t="shared" si="954"/>
        <v>2019</v>
      </c>
      <c r="B4683">
        <f t="shared" si="955"/>
        <v>3</v>
      </c>
      <c r="C4683">
        <f t="shared" si="956"/>
        <v>14</v>
      </c>
      <c r="D4683">
        <f t="shared" si="957"/>
        <v>7</v>
      </c>
      <c r="E4683" t="str">
        <f t="shared" si="958"/>
        <v>OFF</v>
      </c>
      <c r="F4683" s="13">
        <f t="shared" si="947"/>
        <v>43538</v>
      </c>
      <c r="G4683" s="14" t="str">
        <f t="shared" si="959"/>
        <v>Avg of 4 NM Projects</v>
      </c>
      <c r="H4683" s="15">
        <f t="shared" si="948"/>
        <v>24</v>
      </c>
      <c r="I4683" s="93">
        <v>0</v>
      </c>
      <c r="J4683">
        <f t="shared" si="949"/>
        <v>0</v>
      </c>
      <c r="K4683" s="4">
        <v>24.25</v>
      </c>
      <c r="L4683" s="4">
        <v>27.84</v>
      </c>
      <c r="M4683" s="16">
        <f t="shared" si="950"/>
        <v>0</v>
      </c>
      <c r="N4683">
        <f t="shared" si="951"/>
        <v>1</v>
      </c>
      <c r="O4683">
        <f t="shared" si="952"/>
        <v>0</v>
      </c>
      <c r="P4683" s="63">
        <f t="shared" si="953"/>
        <v>0</v>
      </c>
    </row>
    <row r="4684" spans="1:18" x14ac:dyDescent="0.3">
      <c r="A4684">
        <f t="shared" si="954"/>
        <v>2019</v>
      </c>
      <c r="B4684">
        <f t="shared" si="955"/>
        <v>3</v>
      </c>
      <c r="C4684">
        <f t="shared" si="956"/>
        <v>15</v>
      </c>
      <c r="D4684">
        <f t="shared" si="957"/>
        <v>1</v>
      </c>
      <c r="E4684" t="str">
        <f t="shared" si="958"/>
        <v>OFF</v>
      </c>
      <c r="F4684" s="13">
        <f t="shared" si="947"/>
        <v>43539</v>
      </c>
      <c r="G4684" s="14" t="str">
        <f t="shared" si="959"/>
        <v>Avg of 4 NM Projects</v>
      </c>
      <c r="H4684" s="15">
        <f t="shared" si="948"/>
        <v>1</v>
      </c>
      <c r="I4684" s="93">
        <v>-0.13</v>
      </c>
      <c r="J4684">
        <f t="shared" si="949"/>
        <v>-7.3033707865168538E-4</v>
      </c>
      <c r="K4684" s="4">
        <v>21.27</v>
      </c>
      <c r="L4684" s="4">
        <v>21.81</v>
      </c>
      <c r="M4684" s="16">
        <f t="shared" si="950"/>
        <v>-2.8352999999999998E-3</v>
      </c>
      <c r="N4684">
        <f t="shared" si="951"/>
        <v>0</v>
      </c>
      <c r="O4684">
        <f t="shared" si="952"/>
        <v>0</v>
      </c>
      <c r="P4684" s="63">
        <f t="shared" si="953"/>
        <v>0</v>
      </c>
      <c r="Q4684" s="34"/>
      <c r="R4684" s="34"/>
    </row>
    <row r="4685" spans="1:18" x14ac:dyDescent="0.3">
      <c r="A4685">
        <f t="shared" si="954"/>
        <v>2019</v>
      </c>
      <c r="B4685">
        <f t="shared" si="955"/>
        <v>3</v>
      </c>
      <c r="C4685">
        <f t="shared" si="956"/>
        <v>15</v>
      </c>
      <c r="D4685">
        <f t="shared" si="957"/>
        <v>1</v>
      </c>
      <c r="E4685" t="str">
        <f t="shared" si="958"/>
        <v>OFF</v>
      </c>
      <c r="F4685" s="13">
        <f t="shared" si="947"/>
        <v>43539</v>
      </c>
      <c r="G4685" s="14" t="str">
        <f t="shared" si="959"/>
        <v>Avg of 4 NM Projects</v>
      </c>
      <c r="H4685" s="15">
        <f t="shared" si="948"/>
        <v>2</v>
      </c>
      <c r="I4685" s="93">
        <v>-0.26</v>
      </c>
      <c r="J4685">
        <f t="shared" si="949"/>
        <v>-1.4606741573033708E-3</v>
      </c>
      <c r="K4685" s="4">
        <v>21.05</v>
      </c>
      <c r="L4685" s="4">
        <v>23.52</v>
      </c>
      <c r="M4685" s="16">
        <f t="shared" si="950"/>
        <v>-6.1151999999999995E-3</v>
      </c>
      <c r="N4685">
        <f t="shared" si="951"/>
        <v>0</v>
      </c>
      <c r="O4685">
        <f t="shared" si="952"/>
        <v>0</v>
      </c>
      <c r="P4685" s="63">
        <f t="shared" si="953"/>
        <v>0</v>
      </c>
    </row>
    <row r="4686" spans="1:18" x14ac:dyDescent="0.3">
      <c r="A4686">
        <f t="shared" si="954"/>
        <v>2019</v>
      </c>
      <c r="B4686">
        <f t="shared" si="955"/>
        <v>3</v>
      </c>
      <c r="C4686">
        <f t="shared" si="956"/>
        <v>15</v>
      </c>
      <c r="D4686">
        <f t="shared" si="957"/>
        <v>1</v>
      </c>
      <c r="E4686" t="str">
        <f t="shared" si="958"/>
        <v>OFF</v>
      </c>
      <c r="F4686" s="13">
        <f t="shared" si="947"/>
        <v>43539</v>
      </c>
      <c r="G4686" s="14" t="str">
        <f t="shared" si="959"/>
        <v>Avg of 4 NM Projects</v>
      </c>
      <c r="H4686" s="15">
        <f t="shared" si="948"/>
        <v>3</v>
      </c>
      <c r="I4686" s="93">
        <v>0</v>
      </c>
      <c r="J4686">
        <f t="shared" si="949"/>
        <v>0</v>
      </c>
      <c r="K4686" s="4">
        <v>20.66</v>
      </c>
      <c r="L4686" s="4">
        <v>21.31</v>
      </c>
      <c r="M4686" s="16">
        <f t="shared" si="950"/>
        <v>0</v>
      </c>
      <c r="N4686">
        <f t="shared" si="951"/>
        <v>1</v>
      </c>
      <c r="O4686">
        <f t="shared" si="952"/>
        <v>0</v>
      </c>
      <c r="P4686" s="63">
        <f t="shared" si="953"/>
        <v>0</v>
      </c>
    </row>
    <row r="4687" spans="1:18" x14ac:dyDescent="0.3">
      <c r="A4687">
        <f t="shared" si="954"/>
        <v>2019</v>
      </c>
      <c r="B4687">
        <f t="shared" si="955"/>
        <v>3</v>
      </c>
      <c r="C4687">
        <f t="shared" si="956"/>
        <v>15</v>
      </c>
      <c r="D4687">
        <f t="shared" si="957"/>
        <v>1</v>
      </c>
      <c r="E4687" t="str">
        <f t="shared" si="958"/>
        <v>OFF</v>
      </c>
      <c r="F4687" s="13">
        <f t="shared" si="947"/>
        <v>43539</v>
      </c>
      <c r="G4687" s="14" t="str">
        <f t="shared" si="959"/>
        <v>Avg of 4 NM Projects</v>
      </c>
      <c r="H4687" s="15">
        <f t="shared" si="948"/>
        <v>4</v>
      </c>
      <c r="I4687" s="93">
        <v>-0.13</v>
      </c>
      <c r="J4687">
        <f t="shared" si="949"/>
        <v>-7.3033707865168538E-4</v>
      </c>
      <c r="K4687" s="4">
        <v>20.74</v>
      </c>
      <c r="L4687" s="4">
        <v>20.66</v>
      </c>
      <c r="M4687" s="16">
        <f t="shared" si="950"/>
        <v>-2.6857999999999999E-3</v>
      </c>
      <c r="N4687">
        <f t="shared" si="951"/>
        <v>0</v>
      </c>
      <c r="O4687">
        <f t="shared" si="952"/>
        <v>0</v>
      </c>
      <c r="P4687" s="63">
        <f t="shared" si="953"/>
        <v>0</v>
      </c>
    </row>
    <row r="4688" spans="1:18" x14ac:dyDescent="0.3">
      <c r="A4688">
        <f t="shared" si="954"/>
        <v>2019</v>
      </c>
      <c r="B4688">
        <f t="shared" si="955"/>
        <v>3</v>
      </c>
      <c r="C4688">
        <f t="shared" si="956"/>
        <v>15</v>
      </c>
      <c r="D4688">
        <f t="shared" si="957"/>
        <v>1</v>
      </c>
      <c r="E4688" t="str">
        <f t="shared" si="958"/>
        <v>OFF</v>
      </c>
      <c r="F4688" s="13">
        <f t="shared" si="947"/>
        <v>43539</v>
      </c>
      <c r="G4688" s="14" t="str">
        <f t="shared" si="959"/>
        <v>Avg of 4 NM Projects</v>
      </c>
      <c r="H4688" s="15">
        <f t="shared" si="948"/>
        <v>5</v>
      </c>
      <c r="I4688" s="93">
        <v>0</v>
      </c>
      <c r="J4688">
        <f t="shared" si="949"/>
        <v>0</v>
      </c>
      <c r="K4688" s="4">
        <v>20.74</v>
      </c>
      <c r="L4688" s="4">
        <v>21.07</v>
      </c>
      <c r="M4688" s="16">
        <f t="shared" si="950"/>
        <v>0</v>
      </c>
      <c r="N4688">
        <f t="shared" si="951"/>
        <v>1</v>
      </c>
      <c r="O4688">
        <f t="shared" si="952"/>
        <v>0</v>
      </c>
      <c r="P4688" s="63">
        <f t="shared" si="953"/>
        <v>0</v>
      </c>
    </row>
    <row r="4689" spans="1:16" x14ac:dyDescent="0.3">
      <c r="A4689">
        <f t="shared" si="954"/>
        <v>2019</v>
      </c>
      <c r="B4689">
        <f t="shared" si="955"/>
        <v>3</v>
      </c>
      <c r="C4689">
        <f t="shared" si="956"/>
        <v>15</v>
      </c>
      <c r="D4689">
        <f t="shared" si="957"/>
        <v>1</v>
      </c>
      <c r="E4689" t="str">
        <f t="shared" si="958"/>
        <v>OFF</v>
      </c>
      <c r="F4689" s="13">
        <f t="shared" si="947"/>
        <v>43539</v>
      </c>
      <c r="G4689" s="14" t="str">
        <f t="shared" si="959"/>
        <v>Avg of 4 NM Projects</v>
      </c>
      <c r="H4689" s="15">
        <f t="shared" si="948"/>
        <v>6</v>
      </c>
      <c r="I4689" s="93">
        <v>-0.13</v>
      </c>
      <c r="J4689">
        <f t="shared" si="949"/>
        <v>-7.3033707865168538E-4</v>
      </c>
      <c r="K4689" s="4">
        <v>22.68</v>
      </c>
      <c r="L4689" s="4">
        <v>19.649999999999999</v>
      </c>
      <c r="M4689" s="16">
        <f t="shared" si="950"/>
        <v>-2.5544999999999999E-3</v>
      </c>
      <c r="N4689">
        <f t="shared" si="951"/>
        <v>0</v>
      </c>
      <c r="O4689">
        <f t="shared" si="952"/>
        <v>0</v>
      </c>
      <c r="P4689" s="63">
        <f t="shared" si="953"/>
        <v>0</v>
      </c>
    </row>
    <row r="4690" spans="1:16" x14ac:dyDescent="0.3">
      <c r="A4690">
        <f t="shared" si="954"/>
        <v>2019</v>
      </c>
      <c r="B4690">
        <f t="shared" si="955"/>
        <v>3</v>
      </c>
      <c r="C4690">
        <f t="shared" si="956"/>
        <v>15</v>
      </c>
      <c r="D4690">
        <f t="shared" si="957"/>
        <v>1</v>
      </c>
      <c r="E4690" t="str">
        <f t="shared" si="958"/>
        <v>OFF</v>
      </c>
      <c r="F4690" s="13">
        <f t="shared" si="947"/>
        <v>43539</v>
      </c>
      <c r="G4690" s="14" t="str">
        <f t="shared" si="959"/>
        <v>Avg of 4 NM Projects</v>
      </c>
      <c r="H4690" s="15">
        <f t="shared" si="948"/>
        <v>7</v>
      </c>
      <c r="I4690" s="93">
        <v>-0.13</v>
      </c>
      <c r="J4690">
        <f t="shared" si="949"/>
        <v>-7.3033707865168538E-4</v>
      </c>
      <c r="K4690" s="4">
        <v>26.65</v>
      </c>
      <c r="L4690" s="4">
        <v>20.25</v>
      </c>
      <c r="M4690" s="16">
        <f t="shared" si="950"/>
        <v>-2.6325000000000003E-3</v>
      </c>
      <c r="N4690">
        <f t="shared" si="951"/>
        <v>0</v>
      </c>
      <c r="O4690">
        <f t="shared" si="952"/>
        <v>0</v>
      </c>
      <c r="P4690" s="63">
        <f t="shared" si="953"/>
        <v>0</v>
      </c>
    </row>
    <row r="4691" spans="1:16" x14ac:dyDescent="0.3">
      <c r="A4691">
        <f t="shared" si="954"/>
        <v>2019</v>
      </c>
      <c r="B4691">
        <f t="shared" si="955"/>
        <v>3</v>
      </c>
      <c r="C4691">
        <f t="shared" si="956"/>
        <v>15</v>
      </c>
      <c r="D4691">
        <f t="shared" si="957"/>
        <v>1</v>
      </c>
      <c r="E4691" t="str">
        <f t="shared" si="958"/>
        <v>OFF</v>
      </c>
      <c r="F4691" s="13">
        <f t="shared" si="947"/>
        <v>43539</v>
      </c>
      <c r="G4691" s="14" t="str">
        <f t="shared" si="959"/>
        <v>Avg of 4 NM Projects</v>
      </c>
      <c r="H4691" s="15">
        <f t="shared" si="948"/>
        <v>8</v>
      </c>
      <c r="I4691" s="93">
        <v>0.12</v>
      </c>
      <c r="J4691">
        <f t="shared" si="949"/>
        <v>6.7415730337078649E-4</v>
      </c>
      <c r="K4691" s="4">
        <v>29.88</v>
      </c>
      <c r="L4691" s="4">
        <v>22.9</v>
      </c>
      <c r="M4691" s="16">
        <f t="shared" si="950"/>
        <v>2.7479999999999996E-3</v>
      </c>
      <c r="N4691">
        <f t="shared" si="951"/>
        <v>0</v>
      </c>
      <c r="O4691">
        <f t="shared" si="952"/>
        <v>0</v>
      </c>
      <c r="P4691" s="63">
        <f t="shared" si="953"/>
        <v>0</v>
      </c>
    </row>
    <row r="4692" spans="1:16" x14ac:dyDescent="0.3">
      <c r="A4692">
        <f t="shared" si="954"/>
        <v>2019</v>
      </c>
      <c r="B4692">
        <f t="shared" si="955"/>
        <v>3</v>
      </c>
      <c r="C4692">
        <f t="shared" si="956"/>
        <v>15</v>
      </c>
      <c r="D4692">
        <f t="shared" si="957"/>
        <v>1</v>
      </c>
      <c r="E4692" t="str">
        <f t="shared" si="958"/>
        <v>OFF</v>
      </c>
      <c r="F4692" s="13">
        <f t="shared" si="947"/>
        <v>43539</v>
      </c>
      <c r="G4692" s="14" t="str">
        <f t="shared" si="959"/>
        <v>Avg of 4 NM Projects</v>
      </c>
      <c r="H4692" s="15">
        <f t="shared" si="948"/>
        <v>9</v>
      </c>
      <c r="I4692" s="93">
        <v>2.9449999999999998</v>
      </c>
      <c r="J4692">
        <f t="shared" si="949"/>
        <v>1.6544943820224717E-2</v>
      </c>
      <c r="K4692" s="4">
        <v>37.590000000000003</v>
      </c>
      <c r="L4692" s="4">
        <v>22.39</v>
      </c>
      <c r="M4692" s="16">
        <f t="shared" si="950"/>
        <v>6.5938549999999999E-2</v>
      </c>
      <c r="N4692">
        <f t="shared" si="951"/>
        <v>0</v>
      </c>
      <c r="O4692">
        <f t="shared" si="952"/>
        <v>0</v>
      </c>
      <c r="P4692" s="63">
        <f t="shared" si="953"/>
        <v>0</v>
      </c>
    </row>
    <row r="4693" spans="1:16" x14ac:dyDescent="0.3">
      <c r="A4693">
        <f t="shared" si="954"/>
        <v>2019</v>
      </c>
      <c r="B4693">
        <f t="shared" si="955"/>
        <v>3</v>
      </c>
      <c r="C4693">
        <f t="shared" si="956"/>
        <v>15</v>
      </c>
      <c r="D4693">
        <f t="shared" si="957"/>
        <v>1</v>
      </c>
      <c r="E4693" t="str">
        <f t="shared" si="958"/>
        <v>OFF</v>
      </c>
      <c r="F4693" s="13">
        <f t="shared" si="947"/>
        <v>43539</v>
      </c>
      <c r="G4693" s="14" t="str">
        <f t="shared" si="959"/>
        <v>Avg of 4 NM Projects</v>
      </c>
      <c r="H4693" s="15">
        <f t="shared" si="948"/>
        <v>10</v>
      </c>
      <c r="I4693" s="93">
        <v>18.815000000000001</v>
      </c>
      <c r="J4693">
        <f t="shared" si="949"/>
        <v>0.10570224719101125</v>
      </c>
      <c r="K4693" s="4">
        <v>36.369999999999997</v>
      </c>
      <c r="L4693" s="4">
        <v>27.49</v>
      </c>
      <c r="M4693" s="16">
        <f t="shared" si="950"/>
        <v>0.51722435</v>
      </c>
      <c r="N4693">
        <f t="shared" si="951"/>
        <v>0</v>
      </c>
      <c r="O4693">
        <f t="shared" si="952"/>
        <v>0</v>
      </c>
      <c r="P4693" s="63">
        <f t="shared" si="953"/>
        <v>0</v>
      </c>
    </row>
    <row r="4694" spans="1:16" x14ac:dyDescent="0.3">
      <c r="A4694">
        <f t="shared" si="954"/>
        <v>2019</v>
      </c>
      <c r="B4694">
        <f t="shared" si="955"/>
        <v>3</v>
      </c>
      <c r="C4694">
        <f t="shared" si="956"/>
        <v>15</v>
      </c>
      <c r="D4694">
        <f t="shared" si="957"/>
        <v>1</v>
      </c>
      <c r="E4694" t="str">
        <f t="shared" si="958"/>
        <v>OFF</v>
      </c>
      <c r="F4694" s="13">
        <f t="shared" si="947"/>
        <v>43539</v>
      </c>
      <c r="G4694" s="14" t="str">
        <f t="shared" si="959"/>
        <v>Avg of 4 NM Projects</v>
      </c>
      <c r="H4694" s="15">
        <f t="shared" si="948"/>
        <v>11</v>
      </c>
      <c r="I4694" s="93">
        <v>20.225000000000001</v>
      </c>
      <c r="J4694">
        <f t="shared" si="949"/>
        <v>0.11362359550561799</v>
      </c>
      <c r="K4694" s="4">
        <v>27.05</v>
      </c>
      <c r="L4694" s="4">
        <v>23.46</v>
      </c>
      <c r="M4694" s="16">
        <f t="shared" si="950"/>
        <v>0.47447850000000008</v>
      </c>
      <c r="N4694">
        <f t="shared" si="951"/>
        <v>0</v>
      </c>
      <c r="O4694">
        <f t="shared" si="952"/>
        <v>0</v>
      </c>
      <c r="P4694" s="63">
        <f t="shared" si="953"/>
        <v>0</v>
      </c>
    </row>
    <row r="4695" spans="1:16" x14ac:dyDescent="0.3">
      <c r="A4695">
        <f t="shared" si="954"/>
        <v>2019</v>
      </c>
      <c r="B4695">
        <f t="shared" si="955"/>
        <v>3</v>
      </c>
      <c r="C4695">
        <f t="shared" si="956"/>
        <v>15</v>
      </c>
      <c r="D4695">
        <f t="shared" si="957"/>
        <v>1</v>
      </c>
      <c r="E4695" t="str">
        <f t="shared" si="958"/>
        <v>OFF</v>
      </c>
      <c r="F4695" s="13">
        <f t="shared" si="947"/>
        <v>43539</v>
      </c>
      <c r="G4695" s="14" t="str">
        <f t="shared" si="959"/>
        <v>Avg of 4 NM Projects</v>
      </c>
      <c r="H4695" s="15">
        <f t="shared" si="948"/>
        <v>12</v>
      </c>
      <c r="I4695" s="93">
        <v>20.605</v>
      </c>
      <c r="J4695">
        <f t="shared" si="949"/>
        <v>0.11575842696629214</v>
      </c>
      <c r="K4695" s="4">
        <v>26</v>
      </c>
      <c r="L4695" s="4">
        <v>23.75</v>
      </c>
      <c r="M4695" s="16">
        <f t="shared" si="950"/>
        <v>0.48936875000000002</v>
      </c>
      <c r="N4695">
        <f t="shared" si="951"/>
        <v>0</v>
      </c>
      <c r="O4695">
        <f t="shared" si="952"/>
        <v>0</v>
      </c>
      <c r="P4695" s="63">
        <f t="shared" si="953"/>
        <v>0</v>
      </c>
    </row>
    <row r="4696" spans="1:16" x14ac:dyDescent="0.3">
      <c r="A4696">
        <f t="shared" si="954"/>
        <v>2019</v>
      </c>
      <c r="B4696">
        <f t="shared" si="955"/>
        <v>3</v>
      </c>
      <c r="C4696">
        <f t="shared" si="956"/>
        <v>15</v>
      </c>
      <c r="D4696">
        <f t="shared" si="957"/>
        <v>1</v>
      </c>
      <c r="E4696" t="str">
        <f t="shared" si="958"/>
        <v>OFF</v>
      </c>
      <c r="F4696" s="13">
        <f t="shared" si="947"/>
        <v>43539</v>
      </c>
      <c r="G4696" s="14" t="str">
        <f t="shared" si="959"/>
        <v>Avg of 4 NM Projects</v>
      </c>
      <c r="H4696" s="15">
        <f t="shared" si="948"/>
        <v>13</v>
      </c>
      <c r="I4696" s="93">
        <v>35.97</v>
      </c>
      <c r="J4696">
        <f t="shared" si="949"/>
        <v>0.20207865168539324</v>
      </c>
      <c r="K4696" s="4">
        <v>25.51</v>
      </c>
      <c r="L4696" s="4">
        <v>22.49</v>
      </c>
      <c r="M4696" s="16">
        <f t="shared" si="950"/>
        <v>0.8089653</v>
      </c>
      <c r="N4696">
        <f t="shared" si="951"/>
        <v>0</v>
      </c>
      <c r="O4696">
        <f t="shared" si="952"/>
        <v>0</v>
      </c>
      <c r="P4696" s="63">
        <f t="shared" si="953"/>
        <v>0</v>
      </c>
    </row>
    <row r="4697" spans="1:16" x14ac:dyDescent="0.3">
      <c r="A4697">
        <f t="shared" si="954"/>
        <v>2019</v>
      </c>
      <c r="B4697">
        <f t="shared" si="955"/>
        <v>3</v>
      </c>
      <c r="C4697">
        <f t="shared" si="956"/>
        <v>15</v>
      </c>
      <c r="D4697">
        <f t="shared" si="957"/>
        <v>1</v>
      </c>
      <c r="E4697" t="str">
        <f t="shared" si="958"/>
        <v>OFF</v>
      </c>
      <c r="F4697" s="13">
        <f t="shared" si="947"/>
        <v>43539</v>
      </c>
      <c r="G4697" s="14" t="str">
        <f t="shared" si="959"/>
        <v>Avg of 4 NM Projects</v>
      </c>
      <c r="H4697" s="15">
        <f t="shared" si="948"/>
        <v>14</v>
      </c>
      <c r="I4697" s="93">
        <v>31.740000000000002</v>
      </c>
      <c r="J4697">
        <f t="shared" si="949"/>
        <v>0.17831460674157304</v>
      </c>
      <c r="K4697" s="4">
        <v>25.22</v>
      </c>
      <c r="L4697" s="4">
        <v>21.62</v>
      </c>
      <c r="M4697" s="16">
        <f t="shared" si="950"/>
        <v>0.68621880000000013</v>
      </c>
      <c r="N4697">
        <f t="shared" si="951"/>
        <v>0</v>
      </c>
      <c r="O4697">
        <f t="shared" si="952"/>
        <v>0</v>
      </c>
      <c r="P4697" s="63">
        <f t="shared" si="953"/>
        <v>0</v>
      </c>
    </row>
    <row r="4698" spans="1:16" x14ac:dyDescent="0.3">
      <c r="A4698">
        <f t="shared" si="954"/>
        <v>2019</v>
      </c>
      <c r="B4698">
        <f t="shared" si="955"/>
        <v>3</v>
      </c>
      <c r="C4698">
        <f t="shared" si="956"/>
        <v>15</v>
      </c>
      <c r="D4698">
        <f t="shared" si="957"/>
        <v>1</v>
      </c>
      <c r="E4698" t="str">
        <f t="shared" si="958"/>
        <v>OFF</v>
      </c>
      <c r="F4698" s="13">
        <f t="shared" si="947"/>
        <v>43539</v>
      </c>
      <c r="G4698" s="14" t="str">
        <f t="shared" si="959"/>
        <v>Avg of 4 NM Projects</v>
      </c>
      <c r="H4698" s="15">
        <f t="shared" si="948"/>
        <v>15</v>
      </c>
      <c r="I4698" s="93">
        <v>17.41</v>
      </c>
      <c r="J4698">
        <f t="shared" si="949"/>
        <v>9.7808988764044938E-2</v>
      </c>
      <c r="K4698" s="4">
        <v>24.98</v>
      </c>
      <c r="L4698" s="4">
        <v>20.010000000000002</v>
      </c>
      <c r="M4698" s="16">
        <f t="shared" si="950"/>
        <v>0.34837410000000008</v>
      </c>
      <c r="N4698">
        <f t="shared" si="951"/>
        <v>0</v>
      </c>
      <c r="O4698">
        <f t="shared" si="952"/>
        <v>0</v>
      </c>
      <c r="P4698" s="63">
        <f t="shared" si="953"/>
        <v>0</v>
      </c>
    </row>
    <row r="4699" spans="1:16" x14ac:dyDescent="0.3">
      <c r="A4699">
        <f t="shared" si="954"/>
        <v>2019</v>
      </c>
      <c r="B4699">
        <f t="shared" si="955"/>
        <v>3</v>
      </c>
      <c r="C4699">
        <f t="shared" si="956"/>
        <v>15</v>
      </c>
      <c r="D4699">
        <f t="shared" si="957"/>
        <v>1</v>
      </c>
      <c r="E4699" t="str">
        <f t="shared" si="958"/>
        <v>OFF</v>
      </c>
      <c r="F4699" s="13">
        <f t="shared" si="947"/>
        <v>43539</v>
      </c>
      <c r="G4699" s="14" t="str">
        <f t="shared" si="959"/>
        <v>Avg of 4 NM Projects</v>
      </c>
      <c r="H4699" s="15">
        <f t="shared" si="948"/>
        <v>16</v>
      </c>
      <c r="I4699" s="93">
        <v>29.57</v>
      </c>
      <c r="J4699">
        <f t="shared" si="949"/>
        <v>0.16612359550561798</v>
      </c>
      <c r="K4699" s="4">
        <v>24.53</v>
      </c>
      <c r="L4699" s="4">
        <v>20.43</v>
      </c>
      <c r="M4699" s="16">
        <f t="shared" si="950"/>
        <v>0.60411510000000002</v>
      </c>
      <c r="N4699">
        <f t="shared" si="951"/>
        <v>0</v>
      </c>
      <c r="O4699">
        <f t="shared" si="952"/>
        <v>0</v>
      </c>
      <c r="P4699" s="63">
        <f t="shared" si="953"/>
        <v>0</v>
      </c>
    </row>
    <row r="4700" spans="1:16" x14ac:dyDescent="0.3">
      <c r="A4700">
        <f t="shared" si="954"/>
        <v>2019</v>
      </c>
      <c r="B4700">
        <f t="shared" si="955"/>
        <v>3</v>
      </c>
      <c r="C4700">
        <f t="shared" si="956"/>
        <v>15</v>
      </c>
      <c r="D4700">
        <f t="shared" si="957"/>
        <v>1</v>
      </c>
      <c r="E4700" t="str">
        <f t="shared" si="958"/>
        <v>OFF</v>
      </c>
      <c r="F4700" s="13">
        <f t="shared" si="947"/>
        <v>43539</v>
      </c>
      <c r="G4700" s="14" t="str">
        <f t="shared" si="959"/>
        <v>Avg of 4 NM Projects</v>
      </c>
      <c r="H4700" s="15">
        <f t="shared" si="948"/>
        <v>17</v>
      </c>
      <c r="I4700" s="93">
        <v>25.854999999999997</v>
      </c>
      <c r="J4700">
        <f t="shared" si="949"/>
        <v>0.14525280898876403</v>
      </c>
      <c r="K4700" s="4">
        <v>24.65</v>
      </c>
      <c r="L4700" s="4">
        <v>21.52</v>
      </c>
      <c r="M4700" s="16">
        <f t="shared" si="950"/>
        <v>0.55639959999999999</v>
      </c>
      <c r="N4700">
        <f t="shared" si="951"/>
        <v>0</v>
      </c>
      <c r="O4700">
        <f t="shared" si="952"/>
        <v>0</v>
      </c>
      <c r="P4700" s="63">
        <f t="shared" si="953"/>
        <v>0</v>
      </c>
    </row>
    <row r="4701" spans="1:16" x14ac:dyDescent="0.3">
      <c r="A4701">
        <f t="shared" si="954"/>
        <v>2019</v>
      </c>
      <c r="B4701">
        <f t="shared" si="955"/>
        <v>3</v>
      </c>
      <c r="C4701">
        <f t="shared" si="956"/>
        <v>15</v>
      </c>
      <c r="D4701">
        <f t="shared" si="957"/>
        <v>1</v>
      </c>
      <c r="E4701" t="str">
        <f t="shared" si="958"/>
        <v>OFF</v>
      </c>
      <c r="F4701" s="13">
        <f t="shared" ref="F4701:F4764" si="960">+F4677+1</f>
        <v>43539</v>
      </c>
      <c r="G4701" s="14" t="str">
        <f t="shared" si="959"/>
        <v>Avg of 4 NM Projects</v>
      </c>
      <c r="H4701" s="15">
        <f t="shared" ref="H4701:H4764" si="961">H4677</f>
        <v>18</v>
      </c>
      <c r="I4701" s="93">
        <v>8.0649999999999995</v>
      </c>
      <c r="J4701">
        <f t="shared" si="949"/>
        <v>4.530898876404494E-2</v>
      </c>
      <c r="K4701" s="4">
        <v>25.21</v>
      </c>
      <c r="L4701" s="4">
        <v>21.12</v>
      </c>
      <c r="M4701" s="16">
        <f t="shared" si="950"/>
        <v>0.17033279999999998</v>
      </c>
      <c r="N4701">
        <f t="shared" si="951"/>
        <v>0</v>
      </c>
      <c r="O4701">
        <f t="shared" si="952"/>
        <v>0</v>
      </c>
      <c r="P4701" s="63">
        <f t="shared" si="953"/>
        <v>0</v>
      </c>
    </row>
    <row r="4702" spans="1:16" x14ac:dyDescent="0.3">
      <c r="A4702">
        <f t="shared" si="954"/>
        <v>2019</v>
      </c>
      <c r="B4702">
        <f t="shared" si="955"/>
        <v>3</v>
      </c>
      <c r="C4702">
        <f t="shared" si="956"/>
        <v>15</v>
      </c>
      <c r="D4702">
        <f t="shared" si="957"/>
        <v>1</v>
      </c>
      <c r="E4702" t="str">
        <f t="shared" si="958"/>
        <v>OFF</v>
      </c>
      <c r="F4702" s="13">
        <f t="shared" si="960"/>
        <v>43539</v>
      </c>
      <c r="G4702" s="14" t="str">
        <f t="shared" si="959"/>
        <v>Avg of 4 NM Projects</v>
      </c>
      <c r="H4702" s="15">
        <f t="shared" si="961"/>
        <v>19</v>
      </c>
      <c r="I4702" s="93">
        <v>0.26</v>
      </c>
      <c r="J4702">
        <f t="shared" si="949"/>
        <v>1.4606741573033708E-3</v>
      </c>
      <c r="K4702" s="4">
        <v>25.2</v>
      </c>
      <c r="L4702" s="4">
        <v>20.59</v>
      </c>
      <c r="M4702" s="16">
        <f t="shared" si="950"/>
        <v>5.3533999999999995E-3</v>
      </c>
      <c r="N4702">
        <f t="shared" si="951"/>
        <v>0</v>
      </c>
      <c r="O4702">
        <f t="shared" si="952"/>
        <v>0</v>
      </c>
      <c r="P4702" s="63">
        <f t="shared" si="953"/>
        <v>0</v>
      </c>
    </row>
    <row r="4703" spans="1:16" x14ac:dyDescent="0.3">
      <c r="A4703">
        <f t="shared" si="954"/>
        <v>2019</v>
      </c>
      <c r="B4703">
        <f t="shared" si="955"/>
        <v>3</v>
      </c>
      <c r="C4703">
        <f t="shared" si="956"/>
        <v>15</v>
      </c>
      <c r="D4703">
        <f t="shared" si="957"/>
        <v>1</v>
      </c>
      <c r="E4703" t="str">
        <f t="shared" si="958"/>
        <v>OFF</v>
      </c>
      <c r="F4703" s="13">
        <f t="shared" si="960"/>
        <v>43539</v>
      </c>
      <c r="G4703" s="14" t="str">
        <f t="shared" si="959"/>
        <v>Avg of 4 NM Projects</v>
      </c>
      <c r="H4703" s="15">
        <f t="shared" si="961"/>
        <v>20</v>
      </c>
      <c r="I4703" s="93">
        <v>0</v>
      </c>
      <c r="J4703">
        <f t="shared" si="949"/>
        <v>0</v>
      </c>
      <c r="K4703" s="4">
        <v>25.55</v>
      </c>
      <c r="L4703" s="4">
        <v>24.61</v>
      </c>
      <c r="M4703" s="16">
        <f t="shared" si="950"/>
        <v>0</v>
      </c>
      <c r="N4703">
        <f t="shared" si="951"/>
        <v>1</v>
      </c>
      <c r="O4703">
        <f t="shared" si="952"/>
        <v>0</v>
      </c>
      <c r="P4703" s="63">
        <f t="shared" si="953"/>
        <v>0</v>
      </c>
    </row>
    <row r="4704" spans="1:16" x14ac:dyDescent="0.3">
      <c r="A4704">
        <f t="shared" si="954"/>
        <v>2019</v>
      </c>
      <c r="B4704">
        <f t="shared" si="955"/>
        <v>3</v>
      </c>
      <c r="C4704">
        <f t="shared" si="956"/>
        <v>15</v>
      </c>
      <c r="D4704">
        <f t="shared" si="957"/>
        <v>1</v>
      </c>
      <c r="E4704" t="str">
        <f t="shared" si="958"/>
        <v>OFF</v>
      </c>
      <c r="F4704" s="13">
        <f t="shared" si="960"/>
        <v>43539</v>
      </c>
      <c r="G4704" s="14" t="str">
        <f t="shared" si="959"/>
        <v>Avg of 4 NM Projects</v>
      </c>
      <c r="H4704" s="15">
        <f t="shared" si="961"/>
        <v>21</v>
      </c>
      <c r="I4704" s="93">
        <v>0</v>
      </c>
      <c r="J4704">
        <f t="shared" si="949"/>
        <v>0</v>
      </c>
      <c r="K4704" s="4">
        <v>25.36</v>
      </c>
      <c r="L4704" s="4">
        <v>25.45</v>
      </c>
      <c r="M4704" s="16">
        <f t="shared" si="950"/>
        <v>0</v>
      </c>
      <c r="N4704">
        <f t="shared" si="951"/>
        <v>1</v>
      </c>
      <c r="O4704">
        <f t="shared" si="952"/>
        <v>0</v>
      </c>
      <c r="P4704" s="63">
        <f t="shared" si="953"/>
        <v>0</v>
      </c>
    </row>
    <row r="4705" spans="1:18" x14ac:dyDescent="0.3">
      <c r="A4705">
        <f t="shared" si="954"/>
        <v>2019</v>
      </c>
      <c r="B4705">
        <f t="shared" si="955"/>
        <v>3</v>
      </c>
      <c r="C4705">
        <f t="shared" si="956"/>
        <v>15</v>
      </c>
      <c r="D4705">
        <f t="shared" si="957"/>
        <v>1</v>
      </c>
      <c r="E4705" t="str">
        <f t="shared" si="958"/>
        <v>OFF</v>
      </c>
      <c r="F4705" s="13">
        <f t="shared" si="960"/>
        <v>43539</v>
      </c>
      <c r="G4705" s="14" t="str">
        <f t="shared" si="959"/>
        <v>Avg of 4 NM Projects</v>
      </c>
      <c r="H4705" s="15">
        <f t="shared" si="961"/>
        <v>22</v>
      </c>
      <c r="I4705" s="93">
        <v>-0.26</v>
      </c>
      <c r="J4705">
        <f t="shared" si="949"/>
        <v>-1.4606741573033708E-3</v>
      </c>
      <c r="K4705" s="4">
        <v>25.19</v>
      </c>
      <c r="L4705" s="4">
        <v>31.06</v>
      </c>
      <c r="M4705" s="16">
        <f t="shared" si="950"/>
        <v>-8.0756000000000005E-3</v>
      </c>
      <c r="N4705">
        <f t="shared" si="951"/>
        <v>0</v>
      </c>
      <c r="O4705">
        <f t="shared" si="952"/>
        <v>0</v>
      </c>
      <c r="P4705" s="63">
        <f t="shared" si="953"/>
        <v>0</v>
      </c>
    </row>
    <row r="4706" spans="1:18" x14ac:dyDescent="0.3">
      <c r="A4706">
        <f t="shared" si="954"/>
        <v>2019</v>
      </c>
      <c r="B4706">
        <f t="shared" si="955"/>
        <v>3</v>
      </c>
      <c r="C4706">
        <f t="shared" si="956"/>
        <v>15</v>
      </c>
      <c r="D4706">
        <f t="shared" si="957"/>
        <v>1</v>
      </c>
      <c r="E4706" t="str">
        <f t="shared" si="958"/>
        <v>OFF</v>
      </c>
      <c r="F4706" s="13">
        <f t="shared" si="960"/>
        <v>43539</v>
      </c>
      <c r="G4706" s="14" t="str">
        <f t="shared" si="959"/>
        <v>Avg of 4 NM Projects</v>
      </c>
      <c r="H4706" s="15">
        <f t="shared" si="961"/>
        <v>23</v>
      </c>
      <c r="I4706" s="93">
        <v>-0.13</v>
      </c>
      <c r="J4706">
        <f t="shared" si="949"/>
        <v>-7.3033707865168538E-4</v>
      </c>
      <c r="K4706" s="4">
        <v>23.8</v>
      </c>
      <c r="L4706" s="4">
        <v>32.22</v>
      </c>
      <c r="M4706" s="16">
        <f t="shared" si="950"/>
        <v>-4.1885999999999998E-3</v>
      </c>
      <c r="N4706">
        <f t="shared" si="951"/>
        <v>0</v>
      </c>
      <c r="O4706">
        <f t="shared" si="952"/>
        <v>0</v>
      </c>
      <c r="P4706" s="63">
        <f t="shared" si="953"/>
        <v>0</v>
      </c>
    </row>
    <row r="4707" spans="1:18" x14ac:dyDescent="0.3">
      <c r="A4707">
        <f t="shared" si="954"/>
        <v>2019</v>
      </c>
      <c r="B4707">
        <f t="shared" si="955"/>
        <v>3</v>
      </c>
      <c r="C4707">
        <f t="shared" si="956"/>
        <v>15</v>
      </c>
      <c r="D4707">
        <f t="shared" si="957"/>
        <v>1</v>
      </c>
      <c r="E4707" t="str">
        <f t="shared" si="958"/>
        <v>OFF</v>
      </c>
      <c r="F4707" s="13">
        <f t="shared" si="960"/>
        <v>43539</v>
      </c>
      <c r="G4707" s="14" t="str">
        <f t="shared" si="959"/>
        <v>Avg of 4 NM Projects</v>
      </c>
      <c r="H4707" s="15">
        <f t="shared" si="961"/>
        <v>24</v>
      </c>
      <c r="I4707" s="93">
        <v>-0.13</v>
      </c>
      <c r="J4707">
        <f t="shared" si="949"/>
        <v>-7.3033707865168538E-4</v>
      </c>
      <c r="K4707" s="4">
        <v>22.08</v>
      </c>
      <c r="L4707" s="4">
        <v>33.369999999999997</v>
      </c>
      <c r="M4707" s="16">
        <f t="shared" si="950"/>
        <v>-4.3381000000000001E-3</v>
      </c>
      <c r="N4707">
        <f t="shared" si="951"/>
        <v>0</v>
      </c>
      <c r="O4707">
        <f t="shared" si="952"/>
        <v>0</v>
      </c>
      <c r="P4707" s="63">
        <f t="shared" si="953"/>
        <v>0</v>
      </c>
    </row>
    <row r="4708" spans="1:18" x14ac:dyDescent="0.3">
      <c r="A4708">
        <f t="shared" si="954"/>
        <v>2019</v>
      </c>
      <c r="B4708">
        <f t="shared" si="955"/>
        <v>3</v>
      </c>
      <c r="C4708">
        <f t="shared" si="956"/>
        <v>16</v>
      </c>
      <c r="D4708">
        <f t="shared" si="957"/>
        <v>2</v>
      </c>
      <c r="E4708" t="str">
        <f t="shared" si="958"/>
        <v>OFF</v>
      </c>
      <c r="F4708" s="13">
        <f t="shared" si="960"/>
        <v>43540</v>
      </c>
      <c r="G4708" s="14" t="str">
        <f t="shared" si="959"/>
        <v>Avg of 4 NM Projects</v>
      </c>
      <c r="H4708" s="15">
        <f t="shared" si="961"/>
        <v>1</v>
      </c>
      <c r="I4708" s="93">
        <v>-0.26</v>
      </c>
      <c r="J4708">
        <f t="shared" si="949"/>
        <v>-1.4606741573033708E-3</v>
      </c>
      <c r="K4708" s="4">
        <v>23.14</v>
      </c>
      <c r="L4708" s="4">
        <v>18.5</v>
      </c>
      <c r="M4708" s="16">
        <f t="shared" si="950"/>
        <v>-4.8100000000000009E-3</v>
      </c>
      <c r="N4708">
        <f t="shared" si="951"/>
        <v>0</v>
      </c>
      <c r="O4708">
        <f t="shared" si="952"/>
        <v>0</v>
      </c>
      <c r="P4708" s="63">
        <f t="shared" si="953"/>
        <v>0</v>
      </c>
      <c r="Q4708" s="34"/>
      <c r="R4708" s="34"/>
    </row>
    <row r="4709" spans="1:18" x14ac:dyDescent="0.3">
      <c r="A4709">
        <f t="shared" si="954"/>
        <v>2019</v>
      </c>
      <c r="B4709">
        <f t="shared" si="955"/>
        <v>3</v>
      </c>
      <c r="C4709">
        <f t="shared" si="956"/>
        <v>16</v>
      </c>
      <c r="D4709">
        <f t="shared" si="957"/>
        <v>2</v>
      </c>
      <c r="E4709" t="str">
        <f t="shared" si="958"/>
        <v>OFF</v>
      </c>
      <c r="F4709" s="13">
        <f t="shared" si="960"/>
        <v>43540</v>
      </c>
      <c r="G4709" s="14" t="str">
        <f t="shared" si="959"/>
        <v>Avg of 4 NM Projects</v>
      </c>
      <c r="H4709" s="15">
        <f t="shared" si="961"/>
        <v>2</v>
      </c>
      <c r="I4709" s="93">
        <v>-0.26</v>
      </c>
      <c r="J4709">
        <f t="shared" si="949"/>
        <v>-1.4606741573033708E-3</v>
      </c>
      <c r="K4709" s="4">
        <v>21.22</v>
      </c>
      <c r="L4709" s="4">
        <v>16.2</v>
      </c>
      <c r="M4709" s="16">
        <f t="shared" si="950"/>
        <v>-4.2119999999999996E-3</v>
      </c>
      <c r="N4709">
        <f t="shared" si="951"/>
        <v>0</v>
      </c>
      <c r="O4709">
        <f t="shared" si="952"/>
        <v>0</v>
      </c>
      <c r="P4709" s="63">
        <f t="shared" si="953"/>
        <v>0</v>
      </c>
    </row>
    <row r="4710" spans="1:18" x14ac:dyDescent="0.3">
      <c r="A4710">
        <f t="shared" si="954"/>
        <v>2019</v>
      </c>
      <c r="B4710">
        <f t="shared" si="955"/>
        <v>3</v>
      </c>
      <c r="C4710">
        <f t="shared" si="956"/>
        <v>16</v>
      </c>
      <c r="D4710">
        <f t="shared" si="957"/>
        <v>2</v>
      </c>
      <c r="E4710" t="str">
        <f t="shared" si="958"/>
        <v>OFF</v>
      </c>
      <c r="F4710" s="13">
        <f t="shared" si="960"/>
        <v>43540</v>
      </c>
      <c r="G4710" s="14" t="str">
        <f t="shared" si="959"/>
        <v>Avg of 4 NM Projects</v>
      </c>
      <c r="H4710" s="15">
        <f t="shared" si="961"/>
        <v>3</v>
      </c>
      <c r="I4710" s="93">
        <v>0</v>
      </c>
      <c r="J4710">
        <f t="shared" si="949"/>
        <v>0</v>
      </c>
      <c r="K4710" s="4">
        <v>21.53</v>
      </c>
      <c r="L4710" s="4">
        <v>18.399999999999999</v>
      </c>
      <c r="M4710" s="16">
        <f t="shared" si="950"/>
        <v>0</v>
      </c>
      <c r="N4710">
        <f t="shared" si="951"/>
        <v>1</v>
      </c>
      <c r="O4710">
        <f t="shared" si="952"/>
        <v>0</v>
      </c>
      <c r="P4710" s="63">
        <f t="shared" si="953"/>
        <v>0</v>
      </c>
    </row>
    <row r="4711" spans="1:18" x14ac:dyDescent="0.3">
      <c r="A4711">
        <f t="shared" si="954"/>
        <v>2019</v>
      </c>
      <c r="B4711">
        <f t="shared" si="955"/>
        <v>3</v>
      </c>
      <c r="C4711">
        <f t="shared" si="956"/>
        <v>16</v>
      </c>
      <c r="D4711">
        <f t="shared" si="957"/>
        <v>2</v>
      </c>
      <c r="E4711" t="str">
        <f t="shared" si="958"/>
        <v>OFF</v>
      </c>
      <c r="F4711" s="13">
        <f t="shared" si="960"/>
        <v>43540</v>
      </c>
      <c r="G4711" s="14" t="str">
        <f t="shared" si="959"/>
        <v>Avg of 4 NM Projects</v>
      </c>
      <c r="H4711" s="15">
        <f t="shared" si="961"/>
        <v>4</v>
      </c>
      <c r="I4711" s="93">
        <v>-0.13</v>
      </c>
      <c r="J4711">
        <f t="shared" si="949"/>
        <v>-7.3033707865168538E-4</v>
      </c>
      <c r="K4711" s="4">
        <v>21.68</v>
      </c>
      <c r="L4711" s="4">
        <v>18.579999999999998</v>
      </c>
      <c r="M4711" s="16">
        <f t="shared" si="950"/>
        <v>-2.4153999999999998E-3</v>
      </c>
      <c r="N4711">
        <f t="shared" si="951"/>
        <v>0</v>
      </c>
      <c r="O4711">
        <f t="shared" si="952"/>
        <v>0</v>
      </c>
      <c r="P4711" s="63">
        <f t="shared" si="953"/>
        <v>0</v>
      </c>
    </row>
    <row r="4712" spans="1:18" x14ac:dyDescent="0.3">
      <c r="A4712">
        <f t="shared" si="954"/>
        <v>2019</v>
      </c>
      <c r="B4712">
        <f t="shared" si="955"/>
        <v>3</v>
      </c>
      <c r="C4712">
        <f t="shared" si="956"/>
        <v>16</v>
      </c>
      <c r="D4712">
        <f t="shared" si="957"/>
        <v>2</v>
      </c>
      <c r="E4712" t="str">
        <f t="shared" si="958"/>
        <v>OFF</v>
      </c>
      <c r="F4712" s="13">
        <f t="shared" si="960"/>
        <v>43540</v>
      </c>
      <c r="G4712" s="14" t="str">
        <f t="shared" si="959"/>
        <v>Avg of 4 NM Projects</v>
      </c>
      <c r="H4712" s="15">
        <f t="shared" si="961"/>
        <v>5</v>
      </c>
      <c r="I4712" s="93">
        <v>-0.13</v>
      </c>
      <c r="J4712">
        <f t="shared" si="949"/>
        <v>-7.3033707865168538E-4</v>
      </c>
      <c r="K4712" s="4">
        <v>21.5</v>
      </c>
      <c r="L4712" s="4">
        <v>18.170000000000002</v>
      </c>
      <c r="M4712" s="16">
        <f t="shared" si="950"/>
        <v>-2.3621000000000002E-3</v>
      </c>
      <c r="N4712">
        <f t="shared" si="951"/>
        <v>0</v>
      </c>
      <c r="O4712">
        <f t="shared" si="952"/>
        <v>0</v>
      </c>
      <c r="P4712" s="63">
        <f t="shared" si="953"/>
        <v>0</v>
      </c>
    </row>
    <row r="4713" spans="1:18" x14ac:dyDescent="0.3">
      <c r="A4713">
        <f t="shared" si="954"/>
        <v>2019</v>
      </c>
      <c r="B4713">
        <f t="shared" si="955"/>
        <v>3</v>
      </c>
      <c r="C4713">
        <f t="shared" si="956"/>
        <v>16</v>
      </c>
      <c r="D4713">
        <f t="shared" si="957"/>
        <v>2</v>
      </c>
      <c r="E4713" t="str">
        <f t="shared" si="958"/>
        <v>OFF</v>
      </c>
      <c r="F4713" s="13">
        <f t="shared" si="960"/>
        <v>43540</v>
      </c>
      <c r="G4713" s="14" t="str">
        <f t="shared" si="959"/>
        <v>Avg of 4 NM Projects</v>
      </c>
      <c r="H4713" s="15">
        <f t="shared" si="961"/>
        <v>6</v>
      </c>
      <c r="I4713" s="93">
        <v>-0.13</v>
      </c>
      <c r="J4713">
        <f t="shared" si="949"/>
        <v>-7.3033707865168538E-4</v>
      </c>
      <c r="K4713" s="4">
        <v>21.36</v>
      </c>
      <c r="L4713" s="4">
        <v>13.13</v>
      </c>
      <c r="M4713" s="16">
        <f t="shared" si="950"/>
        <v>-1.7069000000000001E-3</v>
      </c>
      <c r="N4713">
        <f t="shared" si="951"/>
        <v>0</v>
      </c>
      <c r="O4713">
        <f t="shared" si="952"/>
        <v>0</v>
      </c>
      <c r="P4713" s="63">
        <f t="shared" si="953"/>
        <v>0</v>
      </c>
    </row>
    <row r="4714" spans="1:18" x14ac:dyDescent="0.3">
      <c r="A4714">
        <f t="shared" si="954"/>
        <v>2019</v>
      </c>
      <c r="B4714">
        <f t="shared" si="955"/>
        <v>3</v>
      </c>
      <c r="C4714">
        <f t="shared" si="956"/>
        <v>16</v>
      </c>
      <c r="D4714">
        <f t="shared" si="957"/>
        <v>2</v>
      </c>
      <c r="E4714" t="str">
        <f t="shared" si="958"/>
        <v>OFF</v>
      </c>
      <c r="F4714" s="13">
        <f t="shared" si="960"/>
        <v>43540</v>
      </c>
      <c r="G4714" s="14" t="str">
        <f t="shared" si="959"/>
        <v>Avg of 4 NM Projects</v>
      </c>
      <c r="H4714" s="15">
        <f t="shared" si="961"/>
        <v>7</v>
      </c>
      <c r="I4714" s="93">
        <v>0</v>
      </c>
      <c r="J4714">
        <f t="shared" si="949"/>
        <v>0</v>
      </c>
      <c r="K4714" s="4">
        <v>21.64</v>
      </c>
      <c r="L4714" s="4">
        <v>16.989999999999998</v>
      </c>
      <c r="M4714" s="16">
        <f t="shared" si="950"/>
        <v>0</v>
      </c>
      <c r="N4714">
        <f t="shared" si="951"/>
        <v>1</v>
      </c>
      <c r="O4714">
        <f t="shared" si="952"/>
        <v>0</v>
      </c>
      <c r="P4714" s="63">
        <f t="shared" si="953"/>
        <v>0</v>
      </c>
    </row>
    <row r="4715" spans="1:18" x14ac:dyDescent="0.3">
      <c r="A4715">
        <f t="shared" si="954"/>
        <v>2019</v>
      </c>
      <c r="B4715">
        <f t="shared" si="955"/>
        <v>3</v>
      </c>
      <c r="C4715">
        <f t="shared" si="956"/>
        <v>16</v>
      </c>
      <c r="D4715">
        <f t="shared" si="957"/>
        <v>2</v>
      </c>
      <c r="E4715" t="str">
        <f t="shared" si="958"/>
        <v>ON</v>
      </c>
      <c r="F4715" s="13">
        <f t="shared" si="960"/>
        <v>43540</v>
      </c>
      <c r="G4715" s="14" t="str">
        <f t="shared" si="959"/>
        <v>Avg of 4 NM Projects</v>
      </c>
      <c r="H4715" s="15">
        <f t="shared" si="961"/>
        <v>8</v>
      </c>
      <c r="I4715" s="93">
        <v>-0.13</v>
      </c>
      <c r="J4715">
        <f t="shared" si="949"/>
        <v>-7.3033707865168538E-4</v>
      </c>
      <c r="K4715" s="4">
        <v>24.26</v>
      </c>
      <c r="L4715" s="4">
        <v>19.66</v>
      </c>
      <c r="M4715" s="16">
        <f t="shared" si="950"/>
        <v>-2.5558E-3</v>
      </c>
      <c r="N4715">
        <f t="shared" si="951"/>
        <v>0</v>
      </c>
      <c r="O4715">
        <f t="shared" si="952"/>
        <v>0</v>
      </c>
      <c r="P4715" s="63">
        <f t="shared" si="953"/>
        <v>0</v>
      </c>
    </row>
    <row r="4716" spans="1:18" x14ac:dyDescent="0.3">
      <c r="A4716">
        <f t="shared" si="954"/>
        <v>2019</v>
      </c>
      <c r="B4716">
        <f t="shared" si="955"/>
        <v>3</v>
      </c>
      <c r="C4716">
        <f t="shared" si="956"/>
        <v>16</v>
      </c>
      <c r="D4716">
        <f t="shared" si="957"/>
        <v>2</v>
      </c>
      <c r="E4716" t="str">
        <f t="shared" si="958"/>
        <v>ON</v>
      </c>
      <c r="F4716" s="13">
        <f t="shared" si="960"/>
        <v>43540</v>
      </c>
      <c r="G4716" s="14" t="str">
        <f t="shared" si="959"/>
        <v>Avg of 4 NM Projects</v>
      </c>
      <c r="H4716" s="15">
        <f t="shared" si="961"/>
        <v>9</v>
      </c>
      <c r="I4716" s="93">
        <v>3.2050000000000001</v>
      </c>
      <c r="J4716">
        <f t="shared" si="949"/>
        <v>1.8005617977528091E-2</v>
      </c>
      <c r="K4716" s="4">
        <v>26.19</v>
      </c>
      <c r="L4716" s="4">
        <v>22.35</v>
      </c>
      <c r="M4716" s="16">
        <f t="shared" si="950"/>
        <v>7.1631750000000008E-2</v>
      </c>
      <c r="N4716">
        <f t="shared" si="951"/>
        <v>0</v>
      </c>
      <c r="O4716">
        <f t="shared" si="952"/>
        <v>0</v>
      </c>
      <c r="P4716" s="63">
        <f t="shared" si="953"/>
        <v>0</v>
      </c>
    </row>
    <row r="4717" spans="1:18" x14ac:dyDescent="0.3">
      <c r="A4717">
        <f t="shared" si="954"/>
        <v>2019</v>
      </c>
      <c r="B4717">
        <f t="shared" si="955"/>
        <v>3</v>
      </c>
      <c r="C4717">
        <f t="shared" si="956"/>
        <v>16</v>
      </c>
      <c r="D4717">
        <f t="shared" si="957"/>
        <v>2</v>
      </c>
      <c r="E4717" t="str">
        <f t="shared" si="958"/>
        <v>ON</v>
      </c>
      <c r="F4717" s="13">
        <f t="shared" si="960"/>
        <v>43540</v>
      </c>
      <c r="G4717" s="14" t="str">
        <f t="shared" si="959"/>
        <v>Avg of 4 NM Projects</v>
      </c>
      <c r="H4717" s="15">
        <f t="shared" si="961"/>
        <v>10</v>
      </c>
      <c r="I4717" s="93">
        <v>8.07</v>
      </c>
      <c r="J4717">
        <f t="shared" si="949"/>
        <v>4.5337078651685396E-2</v>
      </c>
      <c r="K4717" s="4">
        <v>24.73</v>
      </c>
      <c r="L4717" s="4">
        <v>19.39</v>
      </c>
      <c r="M4717" s="16">
        <f t="shared" si="950"/>
        <v>0.15647730000000001</v>
      </c>
      <c r="N4717">
        <f t="shared" si="951"/>
        <v>0</v>
      </c>
      <c r="O4717">
        <f t="shared" si="952"/>
        <v>0</v>
      </c>
      <c r="P4717" s="63">
        <f t="shared" si="953"/>
        <v>0</v>
      </c>
    </row>
    <row r="4718" spans="1:18" x14ac:dyDescent="0.3">
      <c r="A4718">
        <f t="shared" si="954"/>
        <v>2019</v>
      </c>
      <c r="B4718">
        <f t="shared" si="955"/>
        <v>3</v>
      </c>
      <c r="C4718">
        <f t="shared" si="956"/>
        <v>16</v>
      </c>
      <c r="D4718">
        <f t="shared" si="957"/>
        <v>2</v>
      </c>
      <c r="E4718" t="str">
        <f t="shared" si="958"/>
        <v>ON</v>
      </c>
      <c r="F4718" s="13">
        <f t="shared" si="960"/>
        <v>43540</v>
      </c>
      <c r="G4718" s="14" t="str">
        <f t="shared" si="959"/>
        <v>Avg of 4 NM Projects</v>
      </c>
      <c r="H4718" s="15">
        <f t="shared" si="961"/>
        <v>11</v>
      </c>
      <c r="I4718" s="93">
        <v>11.525</v>
      </c>
      <c r="J4718">
        <f t="shared" si="949"/>
        <v>6.4747191011235952E-2</v>
      </c>
      <c r="K4718" s="4">
        <v>24.65</v>
      </c>
      <c r="L4718" s="4">
        <v>22.34</v>
      </c>
      <c r="M4718" s="16">
        <f t="shared" si="950"/>
        <v>0.25746849999999999</v>
      </c>
      <c r="N4718">
        <f t="shared" si="951"/>
        <v>0</v>
      </c>
      <c r="O4718">
        <f t="shared" si="952"/>
        <v>0</v>
      </c>
      <c r="P4718" s="63">
        <f t="shared" si="953"/>
        <v>0</v>
      </c>
    </row>
    <row r="4719" spans="1:18" x14ac:dyDescent="0.3">
      <c r="A4719">
        <f t="shared" si="954"/>
        <v>2019</v>
      </c>
      <c r="B4719">
        <f t="shared" si="955"/>
        <v>3</v>
      </c>
      <c r="C4719">
        <f t="shared" si="956"/>
        <v>16</v>
      </c>
      <c r="D4719">
        <f t="shared" si="957"/>
        <v>2</v>
      </c>
      <c r="E4719" t="str">
        <f t="shared" si="958"/>
        <v>ON</v>
      </c>
      <c r="F4719" s="13">
        <f t="shared" si="960"/>
        <v>43540</v>
      </c>
      <c r="G4719" s="14" t="str">
        <f t="shared" si="959"/>
        <v>Avg of 4 NM Projects</v>
      </c>
      <c r="H4719" s="15">
        <f t="shared" si="961"/>
        <v>12</v>
      </c>
      <c r="I4719" s="93">
        <v>19.97</v>
      </c>
      <c r="J4719">
        <f t="shared" si="949"/>
        <v>0.11219101123595505</v>
      </c>
      <c r="K4719" s="4">
        <v>23.32</v>
      </c>
      <c r="L4719" s="4">
        <v>23.3</v>
      </c>
      <c r="M4719" s="16">
        <f t="shared" si="950"/>
        <v>0.46530099999999996</v>
      </c>
      <c r="N4719">
        <f t="shared" si="951"/>
        <v>0</v>
      </c>
      <c r="O4719">
        <f t="shared" si="952"/>
        <v>0</v>
      </c>
      <c r="P4719" s="63">
        <f t="shared" si="953"/>
        <v>0</v>
      </c>
    </row>
    <row r="4720" spans="1:18" x14ac:dyDescent="0.3">
      <c r="A4720">
        <f t="shared" si="954"/>
        <v>2019</v>
      </c>
      <c r="B4720">
        <f t="shared" si="955"/>
        <v>3</v>
      </c>
      <c r="C4720">
        <f t="shared" si="956"/>
        <v>16</v>
      </c>
      <c r="D4720">
        <f t="shared" si="957"/>
        <v>2</v>
      </c>
      <c r="E4720" t="str">
        <f t="shared" si="958"/>
        <v>ON</v>
      </c>
      <c r="F4720" s="13">
        <f t="shared" si="960"/>
        <v>43540</v>
      </c>
      <c r="G4720" s="14" t="str">
        <f t="shared" si="959"/>
        <v>Avg of 4 NM Projects</v>
      </c>
      <c r="H4720" s="15">
        <f t="shared" si="961"/>
        <v>13</v>
      </c>
      <c r="I4720" s="93">
        <v>28.16</v>
      </c>
      <c r="J4720">
        <f t="shared" si="949"/>
        <v>0.15820224719101122</v>
      </c>
      <c r="K4720" s="4">
        <v>23.42</v>
      </c>
      <c r="L4720" s="4">
        <v>22.92</v>
      </c>
      <c r="M4720" s="16">
        <f t="shared" si="950"/>
        <v>0.64542720000000009</v>
      </c>
      <c r="N4720">
        <f t="shared" si="951"/>
        <v>0</v>
      </c>
      <c r="O4720">
        <f t="shared" si="952"/>
        <v>0</v>
      </c>
      <c r="P4720" s="63">
        <f t="shared" si="953"/>
        <v>0</v>
      </c>
    </row>
    <row r="4721" spans="1:18" x14ac:dyDescent="0.3">
      <c r="A4721">
        <f t="shared" si="954"/>
        <v>2019</v>
      </c>
      <c r="B4721">
        <f t="shared" si="955"/>
        <v>3</v>
      </c>
      <c r="C4721">
        <f t="shared" si="956"/>
        <v>16</v>
      </c>
      <c r="D4721">
        <f t="shared" si="957"/>
        <v>2</v>
      </c>
      <c r="E4721" t="str">
        <f t="shared" si="958"/>
        <v>ON</v>
      </c>
      <c r="F4721" s="13">
        <f t="shared" si="960"/>
        <v>43540</v>
      </c>
      <c r="G4721" s="14" t="str">
        <f t="shared" si="959"/>
        <v>Avg of 4 NM Projects</v>
      </c>
      <c r="H4721" s="15">
        <f t="shared" si="961"/>
        <v>14</v>
      </c>
      <c r="I4721" s="93">
        <v>37.5</v>
      </c>
      <c r="J4721">
        <f t="shared" si="949"/>
        <v>0.21067415730337077</v>
      </c>
      <c r="K4721" s="4">
        <v>23.48</v>
      </c>
      <c r="L4721" s="4">
        <v>21.42</v>
      </c>
      <c r="M4721" s="16">
        <f t="shared" si="950"/>
        <v>0.80325000000000013</v>
      </c>
      <c r="N4721">
        <f t="shared" si="951"/>
        <v>0</v>
      </c>
      <c r="O4721">
        <f t="shared" si="952"/>
        <v>0</v>
      </c>
      <c r="P4721" s="63">
        <f t="shared" si="953"/>
        <v>0</v>
      </c>
    </row>
    <row r="4722" spans="1:18" x14ac:dyDescent="0.3">
      <c r="A4722">
        <f t="shared" si="954"/>
        <v>2019</v>
      </c>
      <c r="B4722">
        <f t="shared" si="955"/>
        <v>3</v>
      </c>
      <c r="C4722">
        <f t="shared" si="956"/>
        <v>16</v>
      </c>
      <c r="D4722">
        <f t="shared" si="957"/>
        <v>2</v>
      </c>
      <c r="E4722" t="str">
        <f t="shared" si="958"/>
        <v>ON</v>
      </c>
      <c r="F4722" s="13">
        <f t="shared" si="960"/>
        <v>43540</v>
      </c>
      <c r="G4722" s="14" t="str">
        <f t="shared" si="959"/>
        <v>Avg of 4 NM Projects</v>
      </c>
      <c r="H4722" s="15">
        <f t="shared" si="961"/>
        <v>15</v>
      </c>
      <c r="I4722" s="93">
        <v>39.935000000000002</v>
      </c>
      <c r="J4722">
        <f t="shared" si="949"/>
        <v>0.22435393258426967</v>
      </c>
      <c r="K4722" s="4">
        <v>23.44</v>
      </c>
      <c r="L4722" s="4">
        <v>19.05</v>
      </c>
      <c r="M4722" s="16">
        <f t="shared" si="950"/>
        <v>0.76076175000000013</v>
      </c>
      <c r="N4722">
        <f t="shared" si="951"/>
        <v>0</v>
      </c>
      <c r="O4722">
        <f t="shared" si="952"/>
        <v>0</v>
      </c>
      <c r="P4722" s="63">
        <f t="shared" si="953"/>
        <v>0</v>
      </c>
    </row>
    <row r="4723" spans="1:18" x14ac:dyDescent="0.3">
      <c r="A4723">
        <f t="shared" si="954"/>
        <v>2019</v>
      </c>
      <c r="B4723">
        <f t="shared" si="955"/>
        <v>3</v>
      </c>
      <c r="C4723">
        <f t="shared" si="956"/>
        <v>16</v>
      </c>
      <c r="D4723">
        <f t="shared" si="957"/>
        <v>2</v>
      </c>
      <c r="E4723" t="str">
        <f t="shared" si="958"/>
        <v>ON</v>
      </c>
      <c r="F4723" s="13">
        <f t="shared" si="960"/>
        <v>43540</v>
      </c>
      <c r="G4723" s="14" t="str">
        <f t="shared" si="959"/>
        <v>Avg of 4 NM Projects</v>
      </c>
      <c r="H4723" s="15">
        <f t="shared" si="961"/>
        <v>16</v>
      </c>
      <c r="I4723" s="93">
        <v>36.094999999999999</v>
      </c>
      <c r="J4723">
        <f t="shared" si="949"/>
        <v>0.20278089887640449</v>
      </c>
      <c r="K4723" s="4">
        <v>22.19</v>
      </c>
      <c r="L4723" s="4">
        <v>16.28</v>
      </c>
      <c r="M4723" s="16">
        <f t="shared" si="950"/>
        <v>0.5876266</v>
      </c>
      <c r="N4723">
        <f t="shared" si="951"/>
        <v>0</v>
      </c>
      <c r="O4723">
        <f t="shared" si="952"/>
        <v>0</v>
      </c>
      <c r="P4723" s="63">
        <f t="shared" si="953"/>
        <v>0</v>
      </c>
    </row>
    <row r="4724" spans="1:18" x14ac:dyDescent="0.3">
      <c r="A4724">
        <f t="shared" si="954"/>
        <v>2019</v>
      </c>
      <c r="B4724">
        <f t="shared" si="955"/>
        <v>3</v>
      </c>
      <c r="C4724">
        <f t="shared" si="956"/>
        <v>16</v>
      </c>
      <c r="D4724">
        <f t="shared" si="957"/>
        <v>2</v>
      </c>
      <c r="E4724" t="str">
        <f t="shared" si="958"/>
        <v>ON</v>
      </c>
      <c r="F4724" s="13">
        <f t="shared" si="960"/>
        <v>43540</v>
      </c>
      <c r="G4724" s="14" t="str">
        <f t="shared" si="959"/>
        <v>Avg of 4 NM Projects</v>
      </c>
      <c r="H4724" s="15">
        <f t="shared" si="961"/>
        <v>17</v>
      </c>
      <c r="I4724" s="93">
        <v>25.215000000000003</v>
      </c>
      <c r="J4724">
        <f t="shared" si="949"/>
        <v>0.14165730337078652</v>
      </c>
      <c r="K4724" s="4">
        <v>23.5</v>
      </c>
      <c r="L4724" s="4">
        <v>17.13</v>
      </c>
      <c r="M4724" s="16">
        <f t="shared" si="950"/>
        <v>0.43193294999999998</v>
      </c>
      <c r="N4724">
        <f t="shared" si="951"/>
        <v>0</v>
      </c>
      <c r="O4724">
        <f t="shared" si="952"/>
        <v>0</v>
      </c>
      <c r="P4724" s="63">
        <f t="shared" si="953"/>
        <v>0</v>
      </c>
    </row>
    <row r="4725" spans="1:18" x14ac:dyDescent="0.3">
      <c r="A4725">
        <f t="shared" si="954"/>
        <v>2019</v>
      </c>
      <c r="B4725">
        <f t="shared" si="955"/>
        <v>3</v>
      </c>
      <c r="C4725">
        <f t="shared" si="956"/>
        <v>16</v>
      </c>
      <c r="D4725">
        <f t="shared" si="957"/>
        <v>2</v>
      </c>
      <c r="E4725" t="str">
        <f t="shared" si="958"/>
        <v>ON</v>
      </c>
      <c r="F4725" s="13">
        <f t="shared" si="960"/>
        <v>43540</v>
      </c>
      <c r="G4725" s="14" t="str">
        <f t="shared" si="959"/>
        <v>Avg of 4 NM Projects</v>
      </c>
      <c r="H4725" s="15">
        <f t="shared" si="961"/>
        <v>18</v>
      </c>
      <c r="I4725" s="93">
        <v>14.2</v>
      </c>
      <c r="J4725">
        <f t="shared" si="949"/>
        <v>7.9775280898876394E-2</v>
      </c>
      <c r="K4725" s="4">
        <v>25.02</v>
      </c>
      <c r="L4725" s="4">
        <v>22.42</v>
      </c>
      <c r="M4725" s="16">
        <f t="shared" si="950"/>
        <v>0.31836400000000004</v>
      </c>
      <c r="N4725">
        <f t="shared" si="951"/>
        <v>0</v>
      </c>
      <c r="O4725">
        <f t="shared" si="952"/>
        <v>0</v>
      </c>
      <c r="P4725" s="63">
        <f t="shared" si="953"/>
        <v>0</v>
      </c>
    </row>
    <row r="4726" spans="1:18" x14ac:dyDescent="0.3">
      <c r="A4726">
        <f t="shared" si="954"/>
        <v>2019</v>
      </c>
      <c r="B4726">
        <f t="shared" si="955"/>
        <v>3</v>
      </c>
      <c r="C4726">
        <f t="shared" si="956"/>
        <v>16</v>
      </c>
      <c r="D4726">
        <f t="shared" si="957"/>
        <v>2</v>
      </c>
      <c r="E4726" t="str">
        <f t="shared" si="958"/>
        <v>ON</v>
      </c>
      <c r="F4726" s="13">
        <f t="shared" si="960"/>
        <v>43540</v>
      </c>
      <c r="G4726" s="14" t="str">
        <f t="shared" si="959"/>
        <v>Avg of 4 NM Projects</v>
      </c>
      <c r="H4726" s="15">
        <f t="shared" si="961"/>
        <v>19</v>
      </c>
      <c r="I4726" s="93">
        <v>2.8149999999999995</v>
      </c>
      <c r="J4726">
        <f t="shared" si="949"/>
        <v>1.5814606741573031E-2</v>
      </c>
      <c r="K4726" s="4">
        <v>29.6</v>
      </c>
      <c r="L4726" s="4">
        <v>25.17</v>
      </c>
      <c r="M4726" s="16">
        <f t="shared" si="950"/>
        <v>7.0853550000000001E-2</v>
      </c>
      <c r="N4726">
        <f t="shared" si="951"/>
        <v>0</v>
      </c>
      <c r="O4726">
        <f t="shared" si="952"/>
        <v>0</v>
      </c>
      <c r="P4726" s="63">
        <f t="shared" si="953"/>
        <v>0</v>
      </c>
    </row>
    <row r="4727" spans="1:18" x14ac:dyDescent="0.3">
      <c r="A4727">
        <f t="shared" si="954"/>
        <v>2019</v>
      </c>
      <c r="B4727">
        <f t="shared" si="955"/>
        <v>3</v>
      </c>
      <c r="C4727">
        <f t="shared" si="956"/>
        <v>16</v>
      </c>
      <c r="D4727">
        <f t="shared" si="957"/>
        <v>2</v>
      </c>
      <c r="E4727" t="str">
        <f t="shared" si="958"/>
        <v>ON</v>
      </c>
      <c r="F4727" s="13">
        <f t="shared" si="960"/>
        <v>43540</v>
      </c>
      <c r="G4727" s="14" t="str">
        <f t="shared" si="959"/>
        <v>Avg of 4 NM Projects</v>
      </c>
      <c r="H4727" s="15">
        <f t="shared" si="961"/>
        <v>20</v>
      </c>
      <c r="I4727" s="93">
        <v>-0.13</v>
      </c>
      <c r="J4727">
        <f t="shared" si="949"/>
        <v>-7.3033707865168538E-4</v>
      </c>
      <c r="K4727" s="4">
        <v>38.090000000000003</v>
      </c>
      <c r="L4727" s="4">
        <v>39.68</v>
      </c>
      <c r="M4727" s="16">
        <f t="shared" si="950"/>
        <v>-5.1584000000000005E-3</v>
      </c>
      <c r="N4727">
        <f t="shared" si="951"/>
        <v>0</v>
      </c>
      <c r="O4727">
        <f t="shared" si="952"/>
        <v>0</v>
      </c>
      <c r="P4727" s="63">
        <f t="shared" si="953"/>
        <v>0</v>
      </c>
    </row>
    <row r="4728" spans="1:18" x14ac:dyDescent="0.3">
      <c r="A4728">
        <f t="shared" si="954"/>
        <v>2019</v>
      </c>
      <c r="B4728">
        <f t="shared" si="955"/>
        <v>3</v>
      </c>
      <c r="C4728">
        <f t="shared" si="956"/>
        <v>16</v>
      </c>
      <c r="D4728">
        <f t="shared" si="957"/>
        <v>2</v>
      </c>
      <c r="E4728" t="str">
        <f t="shared" si="958"/>
        <v>ON</v>
      </c>
      <c r="F4728" s="13">
        <f t="shared" si="960"/>
        <v>43540</v>
      </c>
      <c r="G4728" s="14" t="str">
        <f t="shared" si="959"/>
        <v>Avg of 4 NM Projects</v>
      </c>
      <c r="H4728" s="15">
        <f t="shared" si="961"/>
        <v>21</v>
      </c>
      <c r="I4728" s="93">
        <v>-0.26</v>
      </c>
      <c r="J4728">
        <f t="shared" si="949"/>
        <v>-1.4606741573033708E-3</v>
      </c>
      <c r="K4728" s="4">
        <v>30.43</v>
      </c>
      <c r="L4728" s="4">
        <v>37.31</v>
      </c>
      <c r="M4728" s="16">
        <f t="shared" si="950"/>
        <v>-9.7006000000000019E-3</v>
      </c>
      <c r="N4728">
        <f t="shared" si="951"/>
        <v>0</v>
      </c>
      <c r="O4728">
        <f t="shared" si="952"/>
        <v>0</v>
      </c>
      <c r="P4728" s="63">
        <f t="shared" si="953"/>
        <v>0</v>
      </c>
    </row>
    <row r="4729" spans="1:18" x14ac:dyDescent="0.3">
      <c r="A4729">
        <f t="shared" si="954"/>
        <v>2019</v>
      </c>
      <c r="B4729">
        <f t="shared" si="955"/>
        <v>3</v>
      </c>
      <c r="C4729">
        <f t="shared" si="956"/>
        <v>16</v>
      </c>
      <c r="D4729">
        <f t="shared" si="957"/>
        <v>2</v>
      </c>
      <c r="E4729" t="str">
        <f t="shared" si="958"/>
        <v>ON</v>
      </c>
      <c r="F4729" s="13">
        <f t="shared" si="960"/>
        <v>43540</v>
      </c>
      <c r="G4729" s="14" t="str">
        <f t="shared" si="959"/>
        <v>Avg of 4 NM Projects</v>
      </c>
      <c r="H4729" s="15">
        <f t="shared" si="961"/>
        <v>22</v>
      </c>
      <c r="I4729" s="93">
        <v>0</v>
      </c>
      <c r="J4729">
        <f t="shared" si="949"/>
        <v>0</v>
      </c>
      <c r="K4729" s="4">
        <v>26.12</v>
      </c>
      <c r="L4729" s="4">
        <v>23.14</v>
      </c>
      <c r="M4729" s="16">
        <f t="shared" si="950"/>
        <v>0</v>
      </c>
      <c r="N4729">
        <f t="shared" si="951"/>
        <v>1</v>
      </c>
      <c r="O4729">
        <f t="shared" si="952"/>
        <v>0</v>
      </c>
      <c r="P4729" s="63">
        <f t="shared" si="953"/>
        <v>0</v>
      </c>
    </row>
    <row r="4730" spans="1:18" x14ac:dyDescent="0.3">
      <c r="A4730">
        <f t="shared" si="954"/>
        <v>2019</v>
      </c>
      <c r="B4730">
        <f t="shared" si="955"/>
        <v>3</v>
      </c>
      <c r="C4730">
        <f t="shared" si="956"/>
        <v>16</v>
      </c>
      <c r="D4730">
        <f t="shared" si="957"/>
        <v>2</v>
      </c>
      <c r="E4730" t="str">
        <f t="shared" si="958"/>
        <v>ON</v>
      </c>
      <c r="F4730" s="13">
        <f t="shared" si="960"/>
        <v>43540</v>
      </c>
      <c r="G4730" s="14" t="str">
        <f t="shared" si="959"/>
        <v>Avg of 4 NM Projects</v>
      </c>
      <c r="H4730" s="15">
        <f t="shared" si="961"/>
        <v>23</v>
      </c>
      <c r="I4730" s="93">
        <v>-0.26</v>
      </c>
      <c r="J4730">
        <f t="shared" si="949"/>
        <v>-1.4606741573033708E-3</v>
      </c>
      <c r="K4730" s="4">
        <v>24.62</v>
      </c>
      <c r="L4730" s="4">
        <v>22.54</v>
      </c>
      <c r="M4730" s="16">
        <f t="shared" si="950"/>
        <v>-5.8604E-3</v>
      </c>
      <c r="N4730">
        <f t="shared" si="951"/>
        <v>0</v>
      </c>
      <c r="O4730">
        <f t="shared" si="952"/>
        <v>0</v>
      </c>
      <c r="P4730" s="63">
        <f t="shared" si="953"/>
        <v>0</v>
      </c>
    </row>
    <row r="4731" spans="1:18" x14ac:dyDescent="0.3">
      <c r="A4731">
        <f t="shared" si="954"/>
        <v>2019</v>
      </c>
      <c r="B4731">
        <f t="shared" si="955"/>
        <v>3</v>
      </c>
      <c r="C4731">
        <f t="shared" si="956"/>
        <v>16</v>
      </c>
      <c r="D4731">
        <f t="shared" si="957"/>
        <v>2</v>
      </c>
      <c r="E4731" t="str">
        <f t="shared" si="958"/>
        <v>OFF</v>
      </c>
      <c r="F4731" s="13">
        <f t="shared" si="960"/>
        <v>43540</v>
      </c>
      <c r="G4731" s="14" t="str">
        <f t="shared" si="959"/>
        <v>Avg of 4 NM Projects</v>
      </c>
      <c r="H4731" s="15">
        <f t="shared" si="961"/>
        <v>24</v>
      </c>
      <c r="I4731" s="93">
        <v>-0.13</v>
      </c>
      <c r="J4731">
        <f t="shared" si="949"/>
        <v>-7.3033707865168538E-4</v>
      </c>
      <c r="K4731" s="4">
        <v>22.5</v>
      </c>
      <c r="L4731" s="4">
        <v>20.85</v>
      </c>
      <c r="M4731" s="16">
        <f t="shared" si="950"/>
        <v>-2.7105000000000002E-3</v>
      </c>
      <c r="N4731">
        <f t="shared" si="951"/>
        <v>0</v>
      </c>
      <c r="O4731">
        <f t="shared" si="952"/>
        <v>0</v>
      </c>
      <c r="P4731" s="63">
        <f t="shared" si="953"/>
        <v>0</v>
      </c>
    </row>
    <row r="4732" spans="1:18" x14ac:dyDescent="0.3">
      <c r="A4732">
        <f t="shared" si="954"/>
        <v>2019</v>
      </c>
      <c r="B4732">
        <f t="shared" si="955"/>
        <v>3</v>
      </c>
      <c r="C4732">
        <f t="shared" si="956"/>
        <v>17</v>
      </c>
      <c r="D4732">
        <f t="shared" si="957"/>
        <v>3</v>
      </c>
      <c r="E4732" t="str">
        <f t="shared" si="958"/>
        <v>OFF</v>
      </c>
      <c r="F4732" s="13">
        <f t="shared" si="960"/>
        <v>43541</v>
      </c>
      <c r="G4732" s="14" t="str">
        <f t="shared" si="959"/>
        <v>Avg of 4 NM Projects</v>
      </c>
      <c r="H4732" s="15">
        <f t="shared" si="961"/>
        <v>1</v>
      </c>
      <c r="I4732" s="93">
        <v>-0.26</v>
      </c>
      <c r="J4732">
        <f t="shared" si="949"/>
        <v>-1.4606741573033708E-3</v>
      </c>
      <c r="K4732" s="4">
        <v>22.65</v>
      </c>
      <c r="L4732" s="4">
        <v>20.41</v>
      </c>
      <c r="M4732" s="16">
        <f t="shared" si="950"/>
        <v>-5.3066000000000007E-3</v>
      </c>
      <c r="N4732">
        <f t="shared" si="951"/>
        <v>0</v>
      </c>
      <c r="O4732">
        <f t="shared" si="952"/>
        <v>0</v>
      </c>
      <c r="P4732" s="63">
        <f t="shared" si="953"/>
        <v>0</v>
      </c>
      <c r="Q4732" s="34"/>
      <c r="R4732" s="34"/>
    </row>
    <row r="4733" spans="1:18" x14ac:dyDescent="0.3">
      <c r="A4733">
        <f t="shared" si="954"/>
        <v>2019</v>
      </c>
      <c r="B4733">
        <f t="shared" si="955"/>
        <v>3</v>
      </c>
      <c r="C4733">
        <f t="shared" si="956"/>
        <v>17</v>
      </c>
      <c r="D4733">
        <f t="shared" si="957"/>
        <v>3</v>
      </c>
      <c r="E4733" t="str">
        <f t="shared" si="958"/>
        <v>OFF</v>
      </c>
      <c r="F4733" s="13">
        <f t="shared" si="960"/>
        <v>43541</v>
      </c>
      <c r="G4733" s="14" t="str">
        <f t="shared" si="959"/>
        <v>Avg of 4 NM Projects</v>
      </c>
      <c r="H4733" s="15">
        <f t="shared" si="961"/>
        <v>2</v>
      </c>
      <c r="I4733" s="93">
        <v>-0.13</v>
      </c>
      <c r="J4733">
        <f t="shared" si="949"/>
        <v>-7.3033707865168538E-4</v>
      </c>
      <c r="K4733" s="4">
        <v>22.63</v>
      </c>
      <c r="L4733" s="4">
        <v>17.600000000000001</v>
      </c>
      <c r="M4733" s="16">
        <f t="shared" si="950"/>
        <v>-2.2880000000000001E-3</v>
      </c>
      <c r="N4733">
        <f t="shared" si="951"/>
        <v>0</v>
      </c>
      <c r="O4733">
        <f t="shared" si="952"/>
        <v>0</v>
      </c>
      <c r="P4733" s="63">
        <f t="shared" si="953"/>
        <v>0</v>
      </c>
    </row>
    <row r="4734" spans="1:18" x14ac:dyDescent="0.3">
      <c r="A4734">
        <f t="shared" si="954"/>
        <v>2019</v>
      </c>
      <c r="B4734">
        <f t="shared" si="955"/>
        <v>3</v>
      </c>
      <c r="C4734">
        <f t="shared" si="956"/>
        <v>17</v>
      </c>
      <c r="D4734">
        <f t="shared" si="957"/>
        <v>3</v>
      </c>
      <c r="E4734" t="str">
        <f t="shared" si="958"/>
        <v>OFF</v>
      </c>
      <c r="F4734" s="13">
        <f t="shared" si="960"/>
        <v>43541</v>
      </c>
      <c r="G4734" s="14" t="str">
        <f t="shared" si="959"/>
        <v>Avg of 4 NM Projects</v>
      </c>
      <c r="H4734" s="15">
        <f t="shared" si="961"/>
        <v>3</v>
      </c>
      <c r="I4734" s="93">
        <v>-0.13</v>
      </c>
      <c r="J4734">
        <f t="shared" si="949"/>
        <v>-7.3033707865168538E-4</v>
      </c>
      <c r="K4734" s="4">
        <v>22.35</v>
      </c>
      <c r="L4734" s="4">
        <v>17.760000000000002</v>
      </c>
      <c r="M4734" s="16">
        <f t="shared" si="950"/>
        <v>-2.3088000000000002E-3</v>
      </c>
      <c r="N4734">
        <f t="shared" si="951"/>
        <v>0</v>
      </c>
      <c r="O4734">
        <f t="shared" si="952"/>
        <v>0</v>
      </c>
      <c r="P4734" s="63">
        <f t="shared" si="953"/>
        <v>0</v>
      </c>
    </row>
    <row r="4735" spans="1:18" x14ac:dyDescent="0.3">
      <c r="A4735">
        <f t="shared" si="954"/>
        <v>2019</v>
      </c>
      <c r="B4735">
        <f t="shared" si="955"/>
        <v>3</v>
      </c>
      <c r="C4735">
        <f t="shared" si="956"/>
        <v>17</v>
      </c>
      <c r="D4735">
        <f t="shared" si="957"/>
        <v>3</v>
      </c>
      <c r="E4735" t="str">
        <f t="shared" si="958"/>
        <v>OFF</v>
      </c>
      <c r="F4735" s="13">
        <f t="shared" si="960"/>
        <v>43541</v>
      </c>
      <c r="G4735" s="14" t="str">
        <f t="shared" si="959"/>
        <v>Avg of 4 NM Projects</v>
      </c>
      <c r="H4735" s="15">
        <f t="shared" si="961"/>
        <v>4</v>
      </c>
      <c r="I4735" s="93">
        <v>0</v>
      </c>
      <c r="J4735">
        <f t="shared" si="949"/>
        <v>0</v>
      </c>
      <c r="K4735" s="4">
        <v>22.73</v>
      </c>
      <c r="L4735" s="4">
        <v>17.54</v>
      </c>
      <c r="M4735" s="16">
        <f t="shared" si="950"/>
        <v>0</v>
      </c>
      <c r="N4735">
        <f t="shared" si="951"/>
        <v>1</v>
      </c>
      <c r="O4735">
        <f t="shared" si="952"/>
        <v>0</v>
      </c>
      <c r="P4735" s="63">
        <f t="shared" si="953"/>
        <v>0</v>
      </c>
    </row>
    <row r="4736" spans="1:18" x14ac:dyDescent="0.3">
      <c r="A4736">
        <f t="shared" si="954"/>
        <v>2019</v>
      </c>
      <c r="B4736">
        <f t="shared" si="955"/>
        <v>3</v>
      </c>
      <c r="C4736">
        <f t="shared" si="956"/>
        <v>17</v>
      </c>
      <c r="D4736">
        <f t="shared" si="957"/>
        <v>3</v>
      </c>
      <c r="E4736" t="str">
        <f t="shared" si="958"/>
        <v>OFF</v>
      </c>
      <c r="F4736" s="13">
        <f t="shared" si="960"/>
        <v>43541</v>
      </c>
      <c r="G4736" s="14" t="str">
        <f t="shared" si="959"/>
        <v>Avg of 4 NM Projects</v>
      </c>
      <c r="H4736" s="15">
        <f t="shared" si="961"/>
        <v>5</v>
      </c>
      <c r="I4736" s="93">
        <v>-0.13</v>
      </c>
      <c r="J4736">
        <f t="shared" si="949"/>
        <v>-7.3033707865168538E-4</v>
      </c>
      <c r="K4736" s="4">
        <v>22.38</v>
      </c>
      <c r="L4736" s="4">
        <v>17.489999999999998</v>
      </c>
      <c r="M4736" s="16">
        <f t="shared" si="950"/>
        <v>-2.2737E-3</v>
      </c>
      <c r="N4736">
        <f t="shared" si="951"/>
        <v>0</v>
      </c>
      <c r="O4736">
        <f t="shared" si="952"/>
        <v>0</v>
      </c>
      <c r="P4736" s="63">
        <f t="shared" si="953"/>
        <v>0</v>
      </c>
    </row>
    <row r="4737" spans="1:16" x14ac:dyDescent="0.3">
      <c r="A4737">
        <f t="shared" si="954"/>
        <v>2019</v>
      </c>
      <c r="B4737">
        <f t="shared" si="955"/>
        <v>3</v>
      </c>
      <c r="C4737">
        <f t="shared" si="956"/>
        <v>17</v>
      </c>
      <c r="D4737">
        <f t="shared" si="957"/>
        <v>3</v>
      </c>
      <c r="E4737" t="str">
        <f t="shared" si="958"/>
        <v>OFF</v>
      </c>
      <c r="F4737" s="13">
        <f t="shared" si="960"/>
        <v>43541</v>
      </c>
      <c r="G4737" s="14" t="str">
        <f t="shared" si="959"/>
        <v>Avg of 4 NM Projects</v>
      </c>
      <c r="H4737" s="15">
        <f t="shared" si="961"/>
        <v>6</v>
      </c>
      <c r="I4737" s="93">
        <v>-0.13</v>
      </c>
      <c r="J4737">
        <f t="shared" si="949"/>
        <v>-7.3033707865168538E-4</v>
      </c>
      <c r="K4737" s="4">
        <v>23.6</v>
      </c>
      <c r="L4737" s="4">
        <v>19.37</v>
      </c>
      <c r="M4737" s="16">
        <f t="shared" si="950"/>
        <v>-2.5181000000000001E-3</v>
      </c>
      <c r="N4737">
        <f t="shared" si="951"/>
        <v>0</v>
      </c>
      <c r="O4737">
        <f t="shared" si="952"/>
        <v>0</v>
      </c>
      <c r="P4737" s="63">
        <f t="shared" si="953"/>
        <v>0</v>
      </c>
    </row>
    <row r="4738" spans="1:16" x14ac:dyDescent="0.3">
      <c r="A4738">
        <f t="shared" si="954"/>
        <v>2019</v>
      </c>
      <c r="B4738">
        <f t="shared" si="955"/>
        <v>3</v>
      </c>
      <c r="C4738">
        <f t="shared" si="956"/>
        <v>17</v>
      </c>
      <c r="D4738">
        <f t="shared" si="957"/>
        <v>3</v>
      </c>
      <c r="E4738" t="str">
        <f t="shared" si="958"/>
        <v>OFF</v>
      </c>
      <c r="F4738" s="13">
        <f t="shared" si="960"/>
        <v>43541</v>
      </c>
      <c r="G4738" s="14" t="str">
        <f t="shared" si="959"/>
        <v>Avg of 4 NM Projects</v>
      </c>
      <c r="H4738" s="15">
        <f t="shared" si="961"/>
        <v>7</v>
      </c>
      <c r="I4738" s="93">
        <v>-0.13</v>
      </c>
      <c r="J4738">
        <f t="shared" si="949"/>
        <v>-7.3033707865168538E-4</v>
      </c>
      <c r="K4738" s="4">
        <v>26.21</v>
      </c>
      <c r="L4738" s="4">
        <v>25.84</v>
      </c>
      <c r="M4738" s="16">
        <f t="shared" si="950"/>
        <v>-3.3592000000000001E-3</v>
      </c>
      <c r="N4738">
        <f t="shared" si="951"/>
        <v>0</v>
      </c>
      <c r="O4738">
        <f t="shared" si="952"/>
        <v>0</v>
      </c>
      <c r="P4738" s="63">
        <f t="shared" si="953"/>
        <v>0</v>
      </c>
    </row>
    <row r="4739" spans="1:16" x14ac:dyDescent="0.3">
      <c r="A4739">
        <f t="shared" si="954"/>
        <v>2019</v>
      </c>
      <c r="B4739">
        <f t="shared" si="955"/>
        <v>3</v>
      </c>
      <c r="C4739">
        <f t="shared" si="956"/>
        <v>17</v>
      </c>
      <c r="D4739">
        <f t="shared" si="957"/>
        <v>3</v>
      </c>
      <c r="E4739" t="str">
        <f t="shared" si="958"/>
        <v>ON</v>
      </c>
      <c r="F4739" s="13">
        <f t="shared" si="960"/>
        <v>43541</v>
      </c>
      <c r="G4739" s="14" t="str">
        <f t="shared" si="959"/>
        <v>Avg of 4 NM Projects</v>
      </c>
      <c r="H4739" s="15">
        <f t="shared" si="961"/>
        <v>8</v>
      </c>
      <c r="I4739" s="93">
        <v>5.1150000000000002</v>
      </c>
      <c r="J4739">
        <f t="shared" si="949"/>
        <v>2.8735955056179777E-2</v>
      </c>
      <c r="K4739" s="4">
        <v>24.91</v>
      </c>
      <c r="L4739" s="4">
        <v>22.22</v>
      </c>
      <c r="M4739" s="16">
        <f t="shared" si="950"/>
        <v>0.1136553</v>
      </c>
      <c r="N4739">
        <f t="shared" si="951"/>
        <v>0</v>
      </c>
      <c r="O4739">
        <f t="shared" si="952"/>
        <v>0</v>
      </c>
      <c r="P4739" s="63">
        <f t="shared" si="953"/>
        <v>0</v>
      </c>
    </row>
    <row r="4740" spans="1:16" x14ac:dyDescent="0.3">
      <c r="A4740">
        <f t="shared" si="954"/>
        <v>2019</v>
      </c>
      <c r="B4740">
        <f t="shared" si="955"/>
        <v>3</v>
      </c>
      <c r="C4740">
        <f t="shared" si="956"/>
        <v>17</v>
      </c>
      <c r="D4740">
        <f t="shared" si="957"/>
        <v>3</v>
      </c>
      <c r="E4740" t="str">
        <f t="shared" si="958"/>
        <v>ON</v>
      </c>
      <c r="F4740" s="13">
        <f t="shared" si="960"/>
        <v>43541</v>
      </c>
      <c r="G4740" s="14" t="str">
        <f t="shared" si="959"/>
        <v>Avg of 4 NM Projects</v>
      </c>
      <c r="H4740" s="15">
        <f t="shared" si="961"/>
        <v>9</v>
      </c>
      <c r="I4740" s="93">
        <v>19.329999999999998</v>
      </c>
      <c r="J4740">
        <f t="shared" ref="J4740:J4803" si="962">+I4740/$I$1</f>
        <v>0.10859550561797753</v>
      </c>
      <c r="K4740" s="4">
        <v>24.96</v>
      </c>
      <c r="L4740" s="4">
        <v>21.06</v>
      </c>
      <c r="M4740" s="16">
        <f t="shared" ref="M4740:M4803" si="963">+L4740*I4740/1000</f>
        <v>0.40708979999999989</v>
      </c>
      <c r="N4740">
        <f t="shared" ref="N4740:N4803" si="964">+IF(I4740=0,1,0)</f>
        <v>0</v>
      </c>
      <c r="O4740">
        <f t="shared" ref="O4740:O4803" si="965">+IF(I4740&gt;=0.5*$I$1,1,0)</f>
        <v>0</v>
      </c>
      <c r="P4740" s="63">
        <f t="shared" ref="P4740:P4803" si="966">+IF(I4740&gt;MAX(I$3652:I$5859),1,0)</f>
        <v>0</v>
      </c>
    </row>
    <row r="4741" spans="1:16" x14ac:dyDescent="0.3">
      <c r="A4741">
        <f t="shared" ref="A4741:A4804" si="967">YEAR(F4741)</f>
        <v>2019</v>
      </c>
      <c r="B4741">
        <f t="shared" ref="B4741:B4804" si="968">+MONTH(F4741)</f>
        <v>3</v>
      </c>
      <c r="C4741">
        <f t="shared" ref="C4741:C4804" si="969">+DAY(F4741)</f>
        <v>17</v>
      </c>
      <c r="D4741">
        <f t="shared" ref="D4741:D4804" si="970">WEEKDAY(C4741)</f>
        <v>3</v>
      </c>
      <c r="E4741" t="str">
        <f t="shared" ref="E4741:E4804" si="971">IF(OR(D4741=1,D4741=7,H4741=1,H4741=2,H4741=3,H4741=4,H4741=5,H4741=6,H4741=7,H4741=24),"OFF","ON")</f>
        <v>ON</v>
      </c>
      <c r="F4741" s="13">
        <f t="shared" si="960"/>
        <v>43541</v>
      </c>
      <c r="G4741" s="14" t="str">
        <f t="shared" si="959"/>
        <v>Avg of 4 NM Projects</v>
      </c>
      <c r="H4741" s="15">
        <f t="shared" si="961"/>
        <v>10</v>
      </c>
      <c r="I4741" s="93">
        <v>26.369999999999997</v>
      </c>
      <c r="J4741">
        <f t="shared" si="962"/>
        <v>0.14814606741573033</v>
      </c>
      <c r="K4741" s="4">
        <v>24.5</v>
      </c>
      <c r="L4741" s="4">
        <v>19.77</v>
      </c>
      <c r="M4741" s="16">
        <f t="shared" si="963"/>
        <v>0.52133489999999993</v>
      </c>
      <c r="N4741">
        <f t="shared" si="964"/>
        <v>0</v>
      </c>
      <c r="O4741">
        <f t="shared" si="965"/>
        <v>0</v>
      </c>
      <c r="P4741" s="63">
        <f t="shared" si="966"/>
        <v>0</v>
      </c>
    </row>
    <row r="4742" spans="1:16" x14ac:dyDescent="0.3">
      <c r="A4742">
        <f t="shared" si="967"/>
        <v>2019</v>
      </c>
      <c r="B4742">
        <f t="shared" si="968"/>
        <v>3</v>
      </c>
      <c r="C4742">
        <f t="shared" si="969"/>
        <v>17</v>
      </c>
      <c r="D4742">
        <f t="shared" si="970"/>
        <v>3</v>
      </c>
      <c r="E4742" t="str">
        <f t="shared" si="971"/>
        <v>ON</v>
      </c>
      <c r="F4742" s="13">
        <f t="shared" si="960"/>
        <v>43541</v>
      </c>
      <c r="G4742" s="14" t="str">
        <f t="shared" ref="G4742:G4805" si="972">+G4741</f>
        <v>Avg of 4 NM Projects</v>
      </c>
      <c r="H4742" s="15">
        <f t="shared" si="961"/>
        <v>11</v>
      </c>
      <c r="I4742" s="93">
        <v>38.144999999999996</v>
      </c>
      <c r="J4742">
        <f t="shared" si="962"/>
        <v>0.21429775280898875</v>
      </c>
      <c r="K4742" s="4">
        <v>24.62</v>
      </c>
      <c r="L4742" s="4">
        <v>21.45</v>
      </c>
      <c r="M4742" s="16">
        <f t="shared" si="963"/>
        <v>0.81821024999999981</v>
      </c>
      <c r="N4742">
        <f t="shared" si="964"/>
        <v>0</v>
      </c>
      <c r="O4742">
        <f t="shared" si="965"/>
        <v>0</v>
      </c>
      <c r="P4742" s="63">
        <f t="shared" si="966"/>
        <v>0</v>
      </c>
    </row>
    <row r="4743" spans="1:16" x14ac:dyDescent="0.3">
      <c r="A4743">
        <f t="shared" si="967"/>
        <v>2019</v>
      </c>
      <c r="B4743">
        <f t="shared" si="968"/>
        <v>3</v>
      </c>
      <c r="C4743">
        <f t="shared" si="969"/>
        <v>17</v>
      </c>
      <c r="D4743">
        <f t="shared" si="970"/>
        <v>3</v>
      </c>
      <c r="E4743" t="str">
        <f t="shared" si="971"/>
        <v>ON</v>
      </c>
      <c r="F4743" s="13">
        <f t="shared" si="960"/>
        <v>43541</v>
      </c>
      <c r="G4743" s="14" t="str">
        <f t="shared" si="972"/>
        <v>Avg of 4 NM Projects</v>
      </c>
      <c r="H4743" s="15">
        <f t="shared" si="961"/>
        <v>12</v>
      </c>
      <c r="I4743" s="93">
        <v>50.429999999999993</v>
      </c>
      <c r="J4743">
        <f t="shared" si="962"/>
        <v>0.28331460674157299</v>
      </c>
      <c r="K4743" s="4">
        <v>27.03</v>
      </c>
      <c r="L4743" s="4">
        <v>21.13</v>
      </c>
      <c r="M4743" s="16">
        <f t="shared" si="963"/>
        <v>1.0655858999999999</v>
      </c>
      <c r="N4743">
        <f t="shared" si="964"/>
        <v>0</v>
      </c>
      <c r="O4743">
        <f t="shared" si="965"/>
        <v>0</v>
      </c>
      <c r="P4743" s="63">
        <f t="shared" si="966"/>
        <v>0</v>
      </c>
    </row>
    <row r="4744" spans="1:16" x14ac:dyDescent="0.3">
      <c r="A4744">
        <f t="shared" si="967"/>
        <v>2019</v>
      </c>
      <c r="B4744">
        <f t="shared" si="968"/>
        <v>3</v>
      </c>
      <c r="C4744">
        <f t="shared" si="969"/>
        <v>17</v>
      </c>
      <c r="D4744">
        <f t="shared" si="970"/>
        <v>3</v>
      </c>
      <c r="E4744" t="str">
        <f t="shared" si="971"/>
        <v>ON</v>
      </c>
      <c r="F4744" s="13">
        <f t="shared" si="960"/>
        <v>43541</v>
      </c>
      <c r="G4744" s="14" t="str">
        <f t="shared" si="972"/>
        <v>Avg of 4 NM Projects</v>
      </c>
      <c r="H4744" s="15">
        <f t="shared" si="961"/>
        <v>13</v>
      </c>
      <c r="I4744" s="93">
        <v>61.185000000000002</v>
      </c>
      <c r="J4744">
        <f t="shared" si="962"/>
        <v>0.34373595505617976</v>
      </c>
      <c r="K4744" s="4">
        <v>24.46</v>
      </c>
      <c r="L4744" s="4">
        <v>20.149999999999999</v>
      </c>
      <c r="M4744" s="16">
        <f t="shared" si="963"/>
        <v>1.2328777499999999</v>
      </c>
      <c r="N4744">
        <f t="shared" si="964"/>
        <v>0</v>
      </c>
      <c r="O4744">
        <f t="shared" si="965"/>
        <v>0</v>
      </c>
      <c r="P4744" s="63">
        <f t="shared" si="966"/>
        <v>0</v>
      </c>
    </row>
    <row r="4745" spans="1:16" x14ac:dyDescent="0.3">
      <c r="A4745">
        <f t="shared" si="967"/>
        <v>2019</v>
      </c>
      <c r="B4745">
        <f t="shared" si="968"/>
        <v>3</v>
      </c>
      <c r="C4745">
        <f t="shared" si="969"/>
        <v>17</v>
      </c>
      <c r="D4745">
        <f t="shared" si="970"/>
        <v>3</v>
      </c>
      <c r="E4745" t="str">
        <f t="shared" si="971"/>
        <v>ON</v>
      </c>
      <c r="F4745" s="13">
        <f t="shared" si="960"/>
        <v>43541</v>
      </c>
      <c r="G4745" s="14" t="str">
        <f t="shared" si="972"/>
        <v>Avg of 4 NM Projects</v>
      </c>
      <c r="H4745" s="15">
        <f t="shared" si="961"/>
        <v>14</v>
      </c>
      <c r="I4745" s="93">
        <v>68.47999999999999</v>
      </c>
      <c r="J4745">
        <f t="shared" si="962"/>
        <v>0.38471910112359547</v>
      </c>
      <c r="K4745" s="4">
        <v>24.13</v>
      </c>
      <c r="L4745" s="4">
        <v>19.23</v>
      </c>
      <c r="M4745" s="16">
        <f t="shared" si="963"/>
        <v>1.3168703999999998</v>
      </c>
      <c r="N4745">
        <f t="shared" si="964"/>
        <v>0</v>
      </c>
      <c r="O4745">
        <f t="shared" si="965"/>
        <v>0</v>
      </c>
      <c r="P4745" s="63">
        <f t="shared" si="966"/>
        <v>0</v>
      </c>
    </row>
    <row r="4746" spans="1:16" x14ac:dyDescent="0.3">
      <c r="A4746">
        <f t="shared" si="967"/>
        <v>2019</v>
      </c>
      <c r="B4746">
        <f t="shared" si="968"/>
        <v>3</v>
      </c>
      <c r="C4746">
        <f t="shared" si="969"/>
        <v>17</v>
      </c>
      <c r="D4746">
        <f t="shared" si="970"/>
        <v>3</v>
      </c>
      <c r="E4746" t="str">
        <f t="shared" si="971"/>
        <v>ON</v>
      </c>
      <c r="F4746" s="13">
        <f t="shared" si="960"/>
        <v>43541</v>
      </c>
      <c r="G4746" s="14" t="str">
        <f t="shared" si="972"/>
        <v>Avg of 4 NM Projects</v>
      </c>
      <c r="H4746" s="15">
        <f t="shared" si="961"/>
        <v>15</v>
      </c>
      <c r="I4746" s="93">
        <v>59.14</v>
      </c>
      <c r="J4746">
        <f t="shared" si="962"/>
        <v>0.33224719101123595</v>
      </c>
      <c r="K4746" s="4">
        <v>23.63</v>
      </c>
      <c r="L4746" s="4">
        <v>18.75</v>
      </c>
      <c r="M4746" s="16">
        <f t="shared" si="963"/>
        <v>1.1088750000000001</v>
      </c>
      <c r="N4746">
        <f t="shared" si="964"/>
        <v>0</v>
      </c>
      <c r="O4746">
        <f t="shared" si="965"/>
        <v>0</v>
      </c>
      <c r="P4746" s="63">
        <f t="shared" si="966"/>
        <v>0</v>
      </c>
    </row>
    <row r="4747" spans="1:16" x14ac:dyDescent="0.3">
      <c r="A4747">
        <f t="shared" si="967"/>
        <v>2019</v>
      </c>
      <c r="B4747">
        <f t="shared" si="968"/>
        <v>3</v>
      </c>
      <c r="C4747">
        <f t="shared" si="969"/>
        <v>17</v>
      </c>
      <c r="D4747">
        <f t="shared" si="970"/>
        <v>3</v>
      </c>
      <c r="E4747" t="str">
        <f t="shared" si="971"/>
        <v>ON</v>
      </c>
      <c r="F4747" s="13">
        <f t="shared" si="960"/>
        <v>43541</v>
      </c>
      <c r="G4747" s="14" t="str">
        <f t="shared" si="972"/>
        <v>Avg of 4 NM Projects</v>
      </c>
      <c r="H4747" s="15">
        <f t="shared" si="961"/>
        <v>16</v>
      </c>
      <c r="I4747" s="93">
        <v>46.339999999999996</v>
      </c>
      <c r="J4747">
        <f t="shared" si="962"/>
        <v>0.26033707865168537</v>
      </c>
      <c r="K4747" s="4">
        <v>24.13</v>
      </c>
      <c r="L4747" s="4">
        <v>16.739999999999998</v>
      </c>
      <c r="M4747" s="16">
        <f t="shared" si="963"/>
        <v>0.77573159999999985</v>
      </c>
      <c r="N4747">
        <f t="shared" si="964"/>
        <v>0</v>
      </c>
      <c r="O4747">
        <f t="shared" si="965"/>
        <v>0</v>
      </c>
      <c r="P4747" s="63">
        <f t="shared" si="966"/>
        <v>0</v>
      </c>
    </row>
    <row r="4748" spans="1:16" x14ac:dyDescent="0.3">
      <c r="A4748">
        <f t="shared" si="967"/>
        <v>2019</v>
      </c>
      <c r="B4748">
        <f t="shared" si="968"/>
        <v>3</v>
      </c>
      <c r="C4748">
        <f t="shared" si="969"/>
        <v>17</v>
      </c>
      <c r="D4748">
        <f t="shared" si="970"/>
        <v>3</v>
      </c>
      <c r="E4748" t="str">
        <f t="shared" si="971"/>
        <v>ON</v>
      </c>
      <c r="F4748" s="13">
        <f t="shared" si="960"/>
        <v>43541</v>
      </c>
      <c r="G4748" s="14" t="str">
        <f t="shared" si="972"/>
        <v>Avg of 4 NM Projects</v>
      </c>
      <c r="H4748" s="15">
        <f t="shared" si="961"/>
        <v>17</v>
      </c>
      <c r="I4748" s="93">
        <v>35.200000000000003</v>
      </c>
      <c r="J4748">
        <f t="shared" si="962"/>
        <v>0.19775280898876407</v>
      </c>
      <c r="K4748" s="4">
        <v>25.66</v>
      </c>
      <c r="L4748" s="4">
        <v>2.5</v>
      </c>
      <c r="M4748" s="16">
        <f t="shared" si="963"/>
        <v>8.7999999999999995E-2</v>
      </c>
      <c r="N4748">
        <f t="shared" si="964"/>
        <v>0</v>
      </c>
      <c r="O4748">
        <f t="shared" si="965"/>
        <v>0</v>
      </c>
      <c r="P4748" s="63">
        <f t="shared" si="966"/>
        <v>0</v>
      </c>
    </row>
    <row r="4749" spans="1:16" x14ac:dyDescent="0.3">
      <c r="A4749">
        <f t="shared" si="967"/>
        <v>2019</v>
      </c>
      <c r="B4749">
        <f t="shared" si="968"/>
        <v>3</v>
      </c>
      <c r="C4749">
        <f t="shared" si="969"/>
        <v>17</v>
      </c>
      <c r="D4749">
        <f t="shared" si="970"/>
        <v>3</v>
      </c>
      <c r="E4749" t="str">
        <f t="shared" si="971"/>
        <v>ON</v>
      </c>
      <c r="F4749" s="13">
        <f t="shared" si="960"/>
        <v>43541</v>
      </c>
      <c r="G4749" s="14" t="str">
        <f t="shared" si="972"/>
        <v>Avg of 4 NM Projects</v>
      </c>
      <c r="H4749" s="15">
        <f t="shared" si="961"/>
        <v>18</v>
      </c>
      <c r="I4749" s="93">
        <v>22.400000000000002</v>
      </c>
      <c r="J4749">
        <f t="shared" si="962"/>
        <v>0.12584269662921349</v>
      </c>
      <c r="K4749" s="4">
        <v>36.97</v>
      </c>
      <c r="L4749" s="4">
        <v>14.34</v>
      </c>
      <c r="M4749" s="16">
        <f t="shared" si="963"/>
        <v>0.321216</v>
      </c>
      <c r="N4749">
        <f t="shared" si="964"/>
        <v>0</v>
      </c>
      <c r="O4749">
        <f t="shared" si="965"/>
        <v>0</v>
      </c>
      <c r="P4749" s="63">
        <f t="shared" si="966"/>
        <v>0</v>
      </c>
    </row>
    <row r="4750" spans="1:16" x14ac:dyDescent="0.3">
      <c r="A4750">
        <f t="shared" si="967"/>
        <v>2019</v>
      </c>
      <c r="B4750">
        <f t="shared" si="968"/>
        <v>3</v>
      </c>
      <c r="C4750">
        <f t="shared" si="969"/>
        <v>17</v>
      </c>
      <c r="D4750">
        <f t="shared" si="970"/>
        <v>3</v>
      </c>
      <c r="E4750" t="str">
        <f t="shared" si="971"/>
        <v>ON</v>
      </c>
      <c r="F4750" s="13">
        <f t="shared" si="960"/>
        <v>43541</v>
      </c>
      <c r="G4750" s="14" t="str">
        <f t="shared" si="972"/>
        <v>Avg of 4 NM Projects</v>
      </c>
      <c r="H4750" s="15">
        <f t="shared" si="961"/>
        <v>19</v>
      </c>
      <c r="I4750" s="93">
        <v>4.8649999999999993</v>
      </c>
      <c r="J4750">
        <f t="shared" si="962"/>
        <v>2.7331460674157301E-2</v>
      </c>
      <c r="K4750" s="4">
        <v>44.79</v>
      </c>
      <c r="L4750" s="4">
        <v>25.08</v>
      </c>
      <c r="M4750" s="16">
        <f t="shared" si="963"/>
        <v>0.12201419999999998</v>
      </c>
      <c r="N4750">
        <f t="shared" si="964"/>
        <v>0</v>
      </c>
      <c r="O4750">
        <f t="shared" si="965"/>
        <v>0</v>
      </c>
      <c r="P4750" s="63">
        <f t="shared" si="966"/>
        <v>0</v>
      </c>
    </row>
    <row r="4751" spans="1:16" x14ac:dyDescent="0.3">
      <c r="A4751">
        <f t="shared" si="967"/>
        <v>2019</v>
      </c>
      <c r="B4751">
        <f t="shared" si="968"/>
        <v>3</v>
      </c>
      <c r="C4751">
        <f t="shared" si="969"/>
        <v>17</v>
      </c>
      <c r="D4751">
        <f t="shared" si="970"/>
        <v>3</v>
      </c>
      <c r="E4751" t="str">
        <f t="shared" si="971"/>
        <v>ON</v>
      </c>
      <c r="F4751" s="13">
        <f t="shared" si="960"/>
        <v>43541</v>
      </c>
      <c r="G4751" s="14" t="str">
        <f t="shared" si="972"/>
        <v>Avg of 4 NM Projects</v>
      </c>
      <c r="H4751" s="15">
        <f t="shared" si="961"/>
        <v>20</v>
      </c>
      <c r="I4751" s="93">
        <v>-0.26</v>
      </c>
      <c r="J4751">
        <f t="shared" si="962"/>
        <v>-1.4606741573033708E-3</v>
      </c>
      <c r="K4751" s="4">
        <v>51.85</v>
      </c>
      <c r="L4751" s="4">
        <v>48.58</v>
      </c>
      <c r="M4751" s="16">
        <f t="shared" si="963"/>
        <v>-1.2630800000000001E-2</v>
      </c>
      <c r="N4751">
        <f t="shared" si="964"/>
        <v>0</v>
      </c>
      <c r="O4751">
        <f t="shared" si="965"/>
        <v>0</v>
      </c>
      <c r="P4751" s="63">
        <f t="shared" si="966"/>
        <v>0</v>
      </c>
    </row>
    <row r="4752" spans="1:16" x14ac:dyDescent="0.3">
      <c r="A4752">
        <f t="shared" si="967"/>
        <v>2019</v>
      </c>
      <c r="B4752">
        <f t="shared" si="968"/>
        <v>3</v>
      </c>
      <c r="C4752">
        <f t="shared" si="969"/>
        <v>17</v>
      </c>
      <c r="D4752">
        <f t="shared" si="970"/>
        <v>3</v>
      </c>
      <c r="E4752" t="str">
        <f t="shared" si="971"/>
        <v>ON</v>
      </c>
      <c r="F4752" s="13">
        <f t="shared" si="960"/>
        <v>43541</v>
      </c>
      <c r="G4752" s="14" t="str">
        <f t="shared" si="972"/>
        <v>Avg of 4 NM Projects</v>
      </c>
      <c r="H4752" s="15">
        <f t="shared" si="961"/>
        <v>21</v>
      </c>
      <c r="I4752" s="93">
        <v>0</v>
      </c>
      <c r="J4752">
        <f t="shared" si="962"/>
        <v>0</v>
      </c>
      <c r="K4752" s="4">
        <v>48.96</v>
      </c>
      <c r="L4752" s="4">
        <v>52.98</v>
      </c>
      <c r="M4752" s="16">
        <f t="shared" si="963"/>
        <v>0</v>
      </c>
      <c r="N4752">
        <f t="shared" si="964"/>
        <v>1</v>
      </c>
      <c r="O4752">
        <f t="shared" si="965"/>
        <v>0</v>
      </c>
      <c r="P4752" s="63">
        <f t="shared" si="966"/>
        <v>0</v>
      </c>
    </row>
    <row r="4753" spans="1:18" x14ac:dyDescent="0.3">
      <c r="A4753">
        <f t="shared" si="967"/>
        <v>2019</v>
      </c>
      <c r="B4753">
        <f t="shared" si="968"/>
        <v>3</v>
      </c>
      <c r="C4753">
        <f t="shared" si="969"/>
        <v>17</v>
      </c>
      <c r="D4753">
        <f t="shared" si="970"/>
        <v>3</v>
      </c>
      <c r="E4753" t="str">
        <f t="shared" si="971"/>
        <v>ON</v>
      </c>
      <c r="F4753" s="13">
        <f t="shared" si="960"/>
        <v>43541</v>
      </c>
      <c r="G4753" s="14" t="str">
        <f t="shared" si="972"/>
        <v>Avg of 4 NM Projects</v>
      </c>
      <c r="H4753" s="15">
        <f t="shared" si="961"/>
        <v>22</v>
      </c>
      <c r="I4753" s="93">
        <v>-0.26</v>
      </c>
      <c r="J4753">
        <f t="shared" si="962"/>
        <v>-1.4606741573033708E-3</v>
      </c>
      <c r="K4753" s="4">
        <v>40.72</v>
      </c>
      <c r="L4753" s="4">
        <v>38.72</v>
      </c>
      <c r="M4753" s="16">
        <f t="shared" si="963"/>
        <v>-1.00672E-2</v>
      </c>
      <c r="N4753">
        <f t="shared" si="964"/>
        <v>0</v>
      </c>
      <c r="O4753">
        <f t="shared" si="965"/>
        <v>0</v>
      </c>
      <c r="P4753" s="63">
        <f t="shared" si="966"/>
        <v>0</v>
      </c>
    </row>
    <row r="4754" spans="1:18" x14ac:dyDescent="0.3">
      <c r="A4754">
        <f t="shared" si="967"/>
        <v>2019</v>
      </c>
      <c r="B4754">
        <f t="shared" si="968"/>
        <v>3</v>
      </c>
      <c r="C4754">
        <f t="shared" si="969"/>
        <v>17</v>
      </c>
      <c r="D4754">
        <f t="shared" si="970"/>
        <v>3</v>
      </c>
      <c r="E4754" t="str">
        <f t="shared" si="971"/>
        <v>ON</v>
      </c>
      <c r="F4754" s="13">
        <f t="shared" si="960"/>
        <v>43541</v>
      </c>
      <c r="G4754" s="14" t="str">
        <f t="shared" si="972"/>
        <v>Avg of 4 NM Projects</v>
      </c>
      <c r="H4754" s="15">
        <f t="shared" si="961"/>
        <v>23</v>
      </c>
      <c r="I4754" s="93">
        <v>0</v>
      </c>
      <c r="J4754">
        <f t="shared" si="962"/>
        <v>0</v>
      </c>
      <c r="K4754" s="4">
        <v>34.08</v>
      </c>
      <c r="L4754" s="4">
        <v>21.35</v>
      </c>
      <c r="M4754" s="16">
        <f t="shared" si="963"/>
        <v>0</v>
      </c>
      <c r="N4754">
        <f t="shared" si="964"/>
        <v>1</v>
      </c>
      <c r="O4754">
        <f t="shared" si="965"/>
        <v>0</v>
      </c>
      <c r="P4754" s="63">
        <f t="shared" si="966"/>
        <v>0</v>
      </c>
    </row>
    <row r="4755" spans="1:18" x14ac:dyDescent="0.3">
      <c r="A4755">
        <f t="shared" si="967"/>
        <v>2019</v>
      </c>
      <c r="B4755">
        <f t="shared" si="968"/>
        <v>3</v>
      </c>
      <c r="C4755">
        <f t="shared" si="969"/>
        <v>17</v>
      </c>
      <c r="D4755">
        <f t="shared" si="970"/>
        <v>3</v>
      </c>
      <c r="E4755" t="str">
        <f t="shared" si="971"/>
        <v>OFF</v>
      </c>
      <c r="F4755" s="13">
        <f t="shared" si="960"/>
        <v>43541</v>
      </c>
      <c r="G4755" s="14" t="str">
        <f t="shared" si="972"/>
        <v>Avg of 4 NM Projects</v>
      </c>
      <c r="H4755" s="15">
        <f t="shared" si="961"/>
        <v>24</v>
      </c>
      <c r="I4755" s="93">
        <v>-0.26</v>
      </c>
      <c r="J4755">
        <f t="shared" si="962"/>
        <v>-1.4606741573033708E-3</v>
      </c>
      <c r="K4755" s="4">
        <v>25.84</v>
      </c>
      <c r="L4755" s="4">
        <v>24.7</v>
      </c>
      <c r="M4755" s="16">
        <f t="shared" si="963"/>
        <v>-6.4219999999999998E-3</v>
      </c>
      <c r="N4755">
        <f t="shared" si="964"/>
        <v>0</v>
      </c>
      <c r="O4755">
        <f t="shared" si="965"/>
        <v>0</v>
      </c>
      <c r="P4755" s="63">
        <f t="shared" si="966"/>
        <v>0</v>
      </c>
    </row>
    <row r="4756" spans="1:18" x14ac:dyDescent="0.3">
      <c r="A4756">
        <f t="shared" si="967"/>
        <v>2019</v>
      </c>
      <c r="B4756">
        <f t="shared" si="968"/>
        <v>3</v>
      </c>
      <c r="C4756">
        <f t="shared" si="969"/>
        <v>18</v>
      </c>
      <c r="D4756">
        <f t="shared" si="970"/>
        <v>4</v>
      </c>
      <c r="E4756" t="str">
        <f t="shared" si="971"/>
        <v>OFF</v>
      </c>
      <c r="F4756" s="13">
        <f t="shared" si="960"/>
        <v>43542</v>
      </c>
      <c r="G4756" s="14" t="str">
        <f t="shared" si="972"/>
        <v>Avg of 4 NM Projects</v>
      </c>
      <c r="H4756" s="15">
        <f t="shared" si="961"/>
        <v>1</v>
      </c>
      <c r="I4756" s="93">
        <v>0</v>
      </c>
      <c r="J4756">
        <f t="shared" si="962"/>
        <v>0</v>
      </c>
      <c r="K4756" s="4">
        <v>23.15</v>
      </c>
      <c r="L4756" s="4">
        <v>20.99</v>
      </c>
      <c r="M4756" s="16">
        <f t="shared" si="963"/>
        <v>0</v>
      </c>
      <c r="N4756">
        <f t="shared" si="964"/>
        <v>1</v>
      </c>
      <c r="O4756">
        <f t="shared" si="965"/>
        <v>0</v>
      </c>
      <c r="P4756" s="63">
        <f t="shared" si="966"/>
        <v>0</v>
      </c>
      <c r="Q4756" s="34"/>
      <c r="R4756" s="34"/>
    </row>
    <row r="4757" spans="1:18" x14ac:dyDescent="0.3">
      <c r="A4757">
        <f t="shared" si="967"/>
        <v>2019</v>
      </c>
      <c r="B4757">
        <f t="shared" si="968"/>
        <v>3</v>
      </c>
      <c r="C4757">
        <f t="shared" si="969"/>
        <v>18</v>
      </c>
      <c r="D4757">
        <f t="shared" si="970"/>
        <v>4</v>
      </c>
      <c r="E4757" t="str">
        <f t="shared" si="971"/>
        <v>OFF</v>
      </c>
      <c r="F4757" s="13">
        <f t="shared" si="960"/>
        <v>43542</v>
      </c>
      <c r="G4757" s="14" t="str">
        <f t="shared" si="972"/>
        <v>Avg of 4 NM Projects</v>
      </c>
      <c r="H4757" s="15">
        <f t="shared" si="961"/>
        <v>2</v>
      </c>
      <c r="I4757" s="93">
        <v>-0.26</v>
      </c>
      <c r="J4757">
        <f t="shared" si="962"/>
        <v>-1.4606741573033708E-3</v>
      </c>
      <c r="K4757" s="4">
        <v>21.89</v>
      </c>
      <c r="L4757" s="4">
        <v>22.48</v>
      </c>
      <c r="M4757" s="16">
        <f t="shared" si="963"/>
        <v>-5.8447999999999998E-3</v>
      </c>
      <c r="N4757">
        <f t="shared" si="964"/>
        <v>0</v>
      </c>
      <c r="O4757">
        <f t="shared" si="965"/>
        <v>0</v>
      </c>
      <c r="P4757" s="63">
        <f t="shared" si="966"/>
        <v>0</v>
      </c>
    </row>
    <row r="4758" spans="1:18" x14ac:dyDescent="0.3">
      <c r="A4758">
        <f t="shared" si="967"/>
        <v>2019</v>
      </c>
      <c r="B4758">
        <f t="shared" si="968"/>
        <v>3</v>
      </c>
      <c r="C4758">
        <f t="shared" si="969"/>
        <v>18</v>
      </c>
      <c r="D4758">
        <f t="shared" si="970"/>
        <v>4</v>
      </c>
      <c r="E4758" t="str">
        <f t="shared" si="971"/>
        <v>OFF</v>
      </c>
      <c r="F4758" s="13">
        <f t="shared" si="960"/>
        <v>43542</v>
      </c>
      <c r="G4758" s="14" t="str">
        <f t="shared" si="972"/>
        <v>Avg of 4 NM Projects</v>
      </c>
      <c r="H4758" s="15">
        <f t="shared" si="961"/>
        <v>3</v>
      </c>
      <c r="I4758" s="93">
        <v>-0.26</v>
      </c>
      <c r="J4758">
        <f t="shared" si="962"/>
        <v>-1.4606741573033708E-3</v>
      </c>
      <c r="K4758" s="4">
        <v>22.06</v>
      </c>
      <c r="L4758" s="4">
        <v>21.87</v>
      </c>
      <c r="M4758" s="16">
        <f t="shared" si="963"/>
        <v>-5.6862000000000006E-3</v>
      </c>
      <c r="N4758">
        <f t="shared" si="964"/>
        <v>0</v>
      </c>
      <c r="O4758">
        <f t="shared" si="965"/>
        <v>0</v>
      </c>
      <c r="P4758" s="63">
        <f t="shared" si="966"/>
        <v>0</v>
      </c>
    </row>
    <row r="4759" spans="1:18" x14ac:dyDescent="0.3">
      <c r="A4759">
        <f t="shared" si="967"/>
        <v>2019</v>
      </c>
      <c r="B4759">
        <f t="shared" si="968"/>
        <v>3</v>
      </c>
      <c r="C4759">
        <f t="shared" si="969"/>
        <v>18</v>
      </c>
      <c r="D4759">
        <f t="shared" si="970"/>
        <v>4</v>
      </c>
      <c r="E4759" t="str">
        <f t="shared" si="971"/>
        <v>OFF</v>
      </c>
      <c r="F4759" s="13">
        <f t="shared" si="960"/>
        <v>43542</v>
      </c>
      <c r="G4759" s="14" t="str">
        <f t="shared" si="972"/>
        <v>Avg of 4 NM Projects</v>
      </c>
      <c r="H4759" s="15">
        <f t="shared" si="961"/>
        <v>4</v>
      </c>
      <c r="I4759" s="93">
        <v>-0.13</v>
      </c>
      <c r="J4759">
        <f t="shared" si="962"/>
        <v>-7.3033707865168538E-4</v>
      </c>
      <c r="K4759" s="4">
        <v>23.13</v>
      </c>
      <c r="L4759" s="4">
        <v>23.06</v>
      </c>
      <c r="M4759" s="16">
        <f t="shared" si="963"/>
        <v>-2.9977999999999997E-3</v>
      </c>
      <c r="N4759">
        <f t="shared" si="964"/>
        <v>0</v>
      </c>
      <c r="O4759">
        <f t="shared" si="965"/>
        <v>0</v>
      </c>
      <c r="P4759" s="63">
        <f t="shared" si="966"/>
        <v>0</v>
      </c>
    </row>
    <row r="4760" spans="1:18" x14ac:dyDescent="0.3">
      <c r="A4760">
        <f t="shared" si="967"/>
        <v>2019</v>
      </c>
      <c r="B4760">
        <f t="shared" si="968"/>
        <v>3</v>
      </c>
      <c r="C4760">
        <f t="shared" si="969"/>
        <v>18</v>
      </c>
      <c r="D4760">
        <f t="shared" si="970"/>
        <v>4</v>
      </c>
      <c r="E4760" t="str">
        <f t="shared" si="971"/>
        <v>OFF</v>
      </c>
      <c r="F4760" s="13">
        <f t="shared" si="960"/>
        <v>43542</v>
      </c>
      <c r="G4760" s="14" t="str">
        <f t="shared" si="972"/>
        <v>Avg of 4 NM Projects</v>
      </c>
      <c r="H4760" s="15">
        <f t="shared" si="961"/>
        <v>5</v>
      </c>
      <c r="I4760" s="93">
        <v>-0.26</v>
      </c>
      <c r="J4760">
        <f t="shared" si="962"/>
        <v>-1.4606741573033708E-3</v>
      </c>
      <c r="K4760" s="4">
        <v>25.69</v>
      </c>
      <c r="L4760" s="4">
        <v>27.47</v>
      </c>
      <c r="M4760" s="16">
        <f t="shared" si="963"/>
        <v>-7.1421999999999996E-3</v>
      </c>
      <c r="N4760">
        <f t="shared" si="964"/>
        <v>0</v>
      </c>
      <c r="O4760">
        <f t="shared" si="965"/>
        <v>0</v>
      </c>
      <c r="P4760" s="63">
        <f t="shared" si="966"/>
        <v>0</v>
      </c>
    </row>
    <row r="4761" spans="1:18" x14ac:dyDescent="0.3">
      <c r="A4761">
        <f t="shared" si="967"/>
        <v>2019</v>
      </c>
      <c r="B4761">
        <f t="shared" si="968"/>
        <v>3</v>
      </c>
      <c r="C4761">
        <f t="shared" si="969"/>
        <v>18</v>
      </c>
      <c r="D4761">
        <f t="shared" si="970"/>
        <v>4</v>
      </c>
      <c r="E4761" t="str">
        <f t="shared" si="971"/>
        <v>OFF</v>
      </c>
      <c r="F4761" s="13">
        <f t="shared" si="960"/>
        <v>43542</v>
      </c>
      <c r="G4761" s="14" t="str">
        <f t="shared" si="972"/>
        <v>Avg of 4 NM Projects</v>
      </c>
      <c r="H4761" s="15">
        <f t="shared" si="961"/>
        <v>6</v>
      </c>
      <c r="I4761" s="93">
        <v>-0.13</v>
      </c>
      <c r="J4761">
        <f t="shared" si="962"/>
        <v>-7.3033707865168538E-4</v>
      </c>
      <c r="K4761" s="4">
        <v>29.68</v>
      </c>
      <c r="L4761" s="4">
        <v>45.18</v>
      </c>
      <c r="M4761" s="16">
        <f t="shared" si="963"/>
        <v>-5.8734E-3</v>
      </c>
      <c r="N4761">
        <f t="shared" si="964"/>
        <v>0</v>
      </c>
      <c r="O4761">
        <f t="shared" si="965"/>
        <v>0</v>
      </c>
      <c r="P4761" s="63">
        <f t="shared" si="966"/>
        <v>0</v>
      </c>
    </row>
    <row r="4762" spans="1:18" x14ac:dyDescent="0.3">
      <c r="A4762">
        <f t="shared" si="967"/>
        <v>2019</v>
      </c>
      <c r="B4762">
        <f t="shared" si="968"/>
        <v>3</v>
      </c>
      <c r="C4762">
        <f t="shared" si="969"/>
        <v>18</v>
      </c>
      <c r="D4762">
        <f t="shared" si="970"/>
        <v>4</v>
      </c>
      <c r="E4762" t="str">
        <f t="shared" si="971"/>
        <v>OFF</v>
      </c>
      <c r="F4762" s="13">
        <f t="shared" si="960"/>
        <v>43542</v>
      </c>
      <c r="G4762" s="14" t="str">
        <f t="shared" si="972"/>
        <v>Avg of 4 NM Projects</v>
      </c>
      <c r="H4762" s="15">
        <f t="shared" si="961"/>
        <v>7</v>
      </c>
      <c r="I4762" s="93">
        <v>-0.26</v>
      </c>
      <c r="J4762">
        <f t="shared" si="962"/>
        <v>-1.4606741573033708E-3</v>
      </c>
      <c r="K4762" s="4">
        <v>48.53</v>
      </c>
      <c r="L4762" s="4">
        <v>50.43</v>
      </c>
      <c r="M4762" s="16">
        <f t="shared" si="963"/>
        <v>-1.31118E-2</v>
      </c>
      <c r="N4762">
        <f t="shared" si="964"/>
        <v>0</v>
      </c>
      <c r="O4762">
        <f t="shared" si="965"/>
        <v>0</v>
      </c>
      <c r="P4762" s="63">
        <f t="shared" si="966"/>
        <v>0</v>
      </c>
    </row>
    <row r="4763" spans="1:18" x14ac:dyDescent="0.3">
      <c r="A4763">
        <f t="shared" si="967"/>
        <v>2019</v>
      </c>
      <c r="B4763">
        <f t="shared" si="968"/>
        <v>3</v>
      </c>
      <c r="C4763">
        <f t="shared" si="969"/>
        <v>18</v>
      </c>
      <c r="D4763">
        <f t="shared" si="970"/>
        <v>4</v>
      </c>
      <c r="E4763" t="str">
        <f t="shared" si="971"/>
        <v>ON</v>
      </c>
      <c r="F4763" s="13">
        <f t="shared" si="960"/>
        <v>43542</v>
      </c>
      <c r="G4763" s="14" t="str">
        <f t="shared" si="972"/>
        <v>Avg of 4 NM Projects</v>
      </c>
      <c r="H4763" s="15">
        <f t="shared" si="961"/>
        <v>8</v>
      </c>
      <c r="I4763" s="93">
        <v>8.1950000000000003</v>
      </c>
      <c r="J4763">
        <f t="shared" si="962"/>
        <v>4.6039325842696634E-2</v>
      </c>
      <c r="K4763" s="4">
        <v>49.75</v>
      </c>
      <c r="L4763" s="4">
        <v>64.63</v>
      </c>
      <c r="M4763" s="16">
        <f t="shared" si="963"/>
        <v>0.52964285</v>
      </c>
      <c r="N4763">
        <f t="shared" si="964"/>
        <v>0</v>
      </c>
      <c r="O4763">
        <f t="shared" si="965"/>
        <v>0</v>
      </c>
      <c r="P4763" s="63">
        <f t="shared" si="966"/>
        <v>0</v>
      </c>
    </row>
    <row r="4764" spans="1:18" x14ac:dyDescent="0.3">
      <c r="A4764">
        <f t="shared" si="967"/>
        <v>2019</v>
      </c>
      <c r="B4764">
        <f t="shared" si="968"/>
        <v>3</v>
      </c>
      <c r="C4764">
        <f t="shared" si="969"/>
        <v>18</v>
      </c>
      <c r="D4764">
        <f t="shared" si="970"/>
        <v>4</v>
      </c>
      <c r="E4764" t="str">
        <f t="shared" si="971"/>
        <v>ON</v>
      </c>
      <c r="F4764" s="13">
        <f t="shared" si="960"/>
        <v>43542</v>
      </c>
      <c r="G4764" s="14" t="str">
        <f t="shared" si="972"/>
        <v>Avg of 4 NM Projects</v>
      </c>
      <c r="H4764" s="15">
        <f t="shared" si="961"/>
        <v>9</v>
      </c>
      <c r="I4764" s="93">
        <v>39.809999999999995</v>
      </c>
      <c r="J4764">
        <f t="shared" si="962"/>
        <v>0.22365168539325839</v>
      </c>
      <c r="K4764" s="4">
        <v>48.68</v>
      </c>
      <c r="L4764" s="4">
        <v>46.57</v>
      </c>
      <c r="M4764" s="16">
        <f t="shared" si="963"/>
        <v>1.8539516999999999</v>
      </c>
      <c r="N4764">
        <f t="shared" si="964"/>
        <v>0</v>
      </c>
      <c r="O4764">
        <f t="shared" si="965"/>
        <v>0</v>
      </c>
      <c r="P4764" s="63">
        <f t="shared" si="966"/>
        <v>0</v>
      </c>
    </row>
    <row r="4765" spans="1:18" x14ac:dyDescent="0.3">
      <c r="A4765">
        <f t="shared" si="967"/>
        <v>2019</v>
      </c>
      <c r="B4765">
        <f t="shared" si="968"/>
        <v>3</v>
      </c>
      <c r="C4765">
        <f t="shared" si="969"/>
        <v>18</v>
      </c>
      <c r="D4765">
        <f t="shared" si="970"/>
        <v>4</v>
      </c>
      <c r="E4765" t="str">
        <f t="shared" si="971"/>
        <v>ON</v>
      </c>
      <c r="F4765" s="13">
        <f t="shared" ref="F4765:F4828" si="973">+F4741+1</f>
        <v>43542</v>
      </c>
      <c r="G4765" s="14" t="str">
        <f t="shared" si="972"/>
        <v>Avg of 4 NM Projects</v>
      </c>
      <c r="H4765" s="15">
        <f t="shared" ref="H4765:H4828" si="974">H4741</f>
        <v>10</v>
      </c>
      <c r="I4765" s="93">
        <v>62.980000000000004</v>
      </c>
      <c r="J4765">
        <f t="shared" si="962"/>
        <v>0.35382022471910113</v>
      </c>
      <c r="K4765" s="4">
        <v>40.43</v>
      </c>
      <c r="L4765" s="4">
        <v>24.43</v>
      </c>
      <c r="M4765" s="16">
        <f t="shared" si="963"/>
        <v>1.5386014000000001</v>
      </c>
      <c r="N4765">
        <f t="shared" si="964"/>
        <v>0</v>
      </c>
      <c r="O4765">
        <f t="shared" si="965"/>
        <v>0</v>
      </c>
      <c r="P4765" s="63">
        <f t="shared" si="966"/>
        <v>0</v>
      </c>
    </row>
    <row r="4766" spans="1:18" x14ac:dyDescent="0.3">
      <c r="A4766">
        <f t="shared" si="967"/>
        <v>2019</v>
      </c>
      <c r="B4766">
        <f t="shared" si="968"/>
        <v>3</v>
      </c>
      <c r="C4766">
        <f t="shared" si="969"/>
        <v>18</v>
      </c>
      <c r="D4766">
        <f t="shared" si="970"/>
        <v>4</v>
      </c>
      <c r="E4766" t="str">
        <f t="shared" si="971"/>
        <v>ON</v>
      </c>
      <c r="F4766" s="13">
        <f t="shared" si="973"/>
        <v>43542</v>
      </c>
      <c r="G4766" s="14" t="str">
        <f t="shared" si="972"/>
        <v>Avg of 4 NM Projects</v>
      </c>
      <c r="H4766" s="15">
        <f t="shared" si="974"/>
        <v>11</v>
      </c>
      <c r="I4766" s="93">
        <v>78.08</v>
      </c>
      <c r="J4766">
        <f t="shared" si="962"/>
        <v>0.43865168539325844</v>
      </c>
      <c r="K4766" s="4">
        <v>41.19</v>
      </c>
      <c r="L4766" s="4">
        <v>25.45</v>
      </c>
      <c r="M4766" s="16">
        <f t="shared" si="963"/>
        <v>1.987136</v>
      </c>
      <c r="N4766">
        <f t="shared" si="964"/>
        <v>0</v>
      </c>
      <c r="O4766">
        <f t="shared" si="965"/>
        <v>0</v>
      </c>
      <c r="P4766" s="63">
        <f t="shared" si="966"/>
        <v>0</v>
      </c>
    </row>
    <row r="4767" spans="1:18" x14ac:dyDescent="0.3">
      <c r="A4767">
        <f t="shared" si="967"/>
        <v>2019</v>
      </c>
      <c r="B4767">
        <f t="shared" si="968"/>
        <v>3</v>
      </c>
      <c r="C4767">
        <f t="shared" si="969"/>
        <v>18</v>
      </c>
      <c r="D4767">
        <f t="shared" si="970"/>
        <v>4</v>
      </c>
      <c r="E4767" t="str">
        <f t="shared" si="971"/>
        <v>ON</v>
      </c>
      <c r="F4767" s="13">
        <f t="shared" si="973"/>
        <v>43542</v>
      </c>
      <c r="G4767" s="14" t="str">
        <f t="shared" si="972"/>
        <v>Avg of 4 NM Projects</v>
      </c>
      <c r="H4767" s="15">
        <f t="shared" si="974"/>
        <v>12</v>
      </c>
      <c r="I4767" s="93">
        <v>79.22999999999999</v>
      </c>
      <c r="J4767">
        <f t="shared" si="962"/>
        <v>0.44511235955056172</v>
      </c>
      <c r="K4767" s="4">
        <v>37.200000000000003</v>
      </c>
      <c r="L4767" s="4">
        <v>31.47</v>
      </c>
      <c r="M4767" s="16">
        <f t="shared" si="963"/>
        <v>2.4933680999999996</v>
      </c>
      <c r="N4767">
        <f t="shared" si="964"/>
        <v>0</v>
      </c>
      <c r="O4767">
        <f t="shared" si="965"/>
        <v>0</v>
      </c>
      <c r="P4767" s="63">
        <f t="shared" si="966"/>
        <v>0</v>
      </c>
    </row>
    <row r="4768" spans="1:18" x14ac:dyDescent="0.3">
      <c r="A4768">
        <f t="shared" si="967"/>
        <v>2019</v>
      </c>
      <c r="B4768">
        <f t="shared" si="968"/>
        <v>3</v>
      </c>
      <c r="C4768">
        <f t="shared" si="969"/>
        <v>18</v>
      </c>
      <c r="D4768">
        <f t="shared" si="970"/>
        <v>4</v>
      </c>
      <c r="E4768" t="str">
        <f t="shared" si="971"/>
        <v>ON</v>
      </c>
      <c r="F4768" s="13">
        <f t="shared" si="973"/>
        <v>43542</v>
      </c>
      <c r="G4768" s="14" t="str">
        <f t="shared" si="972"/>
        <v>Avg of 4 NM Projects</v>
      </c>
      <c r="H4768" s="15">
        <f t="shared" si="974"/>
        <v>13</v>
      </c>
      <c r="I4768" s="93">
        <v>79.61</v>
      </c>
      <c r="J4768">
        <f t="shared" si="962"/>
        <v>0.44724719101123595</v>
      </c>
      <c r="K4768" s="4">
        <v>32.22</v>
      </c>
      <c r="L4768" s="4">
        <v>27.65</v>
      </c>
      <c r="M4768" s="16">
        <f t="shared" si="963"/>
        <v>2.2012165000000001</v>
      </c>
      <c r="N4768">
        <f t="shared" si="964"/>
        <v>0</v>
      </c>
      <c r="O4768">
        <f t="shared" si="965"/>
        <v>0</v>
      </c>
      <c r="P4768" s="63">
        <f t="shared" si="966"/>
        <v>0</v>
      </c>
    </row>
    <row r="4769" spans="1:18" x14ac:dyDescent="0.3">
      <c r="A4769">
        <f t="shared" si="967"/>
        <v>2019</v>
      </c>
      <c r="B4769">
        <f t="shared" si="968"/>
        <v>3</v>
      </c>
      <c r="C4769">
        <f t="shared" si="969"/>
        <v>18</v>
      </c>
      <c r="D4769">
        <f t="shared" si="970"/>
        <v>4</v>
      </c>
      <c r="E4769" t="str">
        <f t="shared" si="971"/>
        <v>ON</v>
      </c>
      <c r="F4769" s="13">
        <f t="shared" si="973"/>
        <v>43542</v>
      </c>
      <c r="G4769" s="14" t="str">
        <f t="shared" si="972"/>
        <v>Avg of 4 NM Projects</v>
      </c>
      <c r="H4769" s="15">
        <f t="shared" si="974"/>
        <v>14</v>
      </c>
      <c r="I4769" s="93">
        <v>85.375</v>
      </c>
      <c r="J4769">
        <f t="shared" si="962"/>
        <v>0.47963483146067415</v>
      </c>
      <c r="K4769" s="4">
        <v>31.39</v>
      </c>
      <c r="L4769" s="4">
        <v>25.59</v>
      </c>
      <c r="M4769" s="16">
        <f t="shared" si="963"/>
        <v>2.1847462500000003</v>
      </c>
      <c r="N4769">
        <f t="shared" si="964"/>
        <v>0</v>
      </c>
      <c r="O4769">
        <f t="shared" si="965"/>
        <v>0</v>
      </c>
      <c r="P4769" s="63">
        <f t="shared" si="966"/>
        <v>0</v>
      </c>
    </row>
    <row r="4770" spans="1:18" x14ac:dyDescent="0.3">
      <c r="A4770">
        <f t="shared" si="967"/>
        <v>2019</v>
      </c>
      <c r="B4770">
        <f t="shared" si="968"/>
        <v>3</v>
      </c>
      <c r="C4770">
        <f t="shared" si="969"/>
        <v>18</v>
      </c>
      <c r="D4770">
        <f t="shared" si="970"/>
        <v>4</v>
      </c>
      <c r="E4770" t="str">
        <f t="shared" si="971"/>
        <v>ON</v>
      </c>
      <c r="F4770" s="13">
        <f t="shared" si="973"/>
        <v>43542</v>
      </c>
      <c r="G4770" s="14" t="str">
        <f t="shared" si="972"/>
        <v>Avg of 4 NM Projects</v>
      </c>
      <c r="H4770" s="15">
        <f t="shared" si="974"/>
        <v>15</v>
      </c>
      <c r="I4770" s="93">
        <v>80.765000000000001</v>
      </c>
      <c r="J4770">
        <f t="shared" si="962"/>
        <v>0.45373595505617975</v>
      </c>
      <c r="K4770" s="4">
        <v>28.03</v>
      </c>
      <c r="L4770" s="4">
        <v>25.93</v>
      </c>
      <c r="M4770" s="16">
        <f t="shared" si="963"/>
        <v>2.0942364499999999</v>
      </c>
      <c r="N4770">
        <f t="shared" si="964"/>
        <v>0</v>
      </c>
      <c r="O4770">
        <f t="shared" si="965"/>
        <v>0</v>
      </c>
      <c r="P4770" s="63">
        <f t="shared" si="966"/>
        <v>0</v>
      </c>
    </row>
    <row r="4771" spans="1:18" x14ac:dyDescent="0.3">
      <c r="A4771">
        <f t="shared" si="967"/>
        <v>2019</v>
      </c>
      <c r="B4771">
        <f t="shared" si="968"/>
        <v>3</v>
      </c>
      <c r="C4771">
        <f t="shared" si="969"/>
        <v>18</v>
      </c>
      <c r="D4771">
        <f t="shared" si="970"/>
        <v>4</v>
      </c>
      <c r="E4771" t="str">
        <f t="shared" si="971"/>
        <v>ON</v>
      </c>
      <c r="F4771" s="13">
        <f t="shared" si="973"/>
        <v>43542</v>
      </c>
      <c r="G4771" s="14" t="str">
        <f t="shared" si="972"/>
        <v>Avg of 4 NM Projects</v>
      </c>
      <c r="H4771" s="15">
        <f t="shared" si="974"/>
        <v>16</v>
      </c>
      <c r="I4771" s="93">
        <v>71.42</v>
      </c>
      <c r="J4771">
        <f t="shared" si="962"/>
        <v>0.40123595505617976</v>
      </c>
      <c r="K4771" s="4">
        <v>28.62</v>
      </c>
      <c r="L4771" s="4">
        <v>25.7</v>
      </c>
      <c r="M4771" s="16">
        <f t="shared" si="963"/>
        <v>1.835494</v>
      </c>
      <c r="N4771">
        <f t="shared" si="964"/>
        <v>0</v>
      </c>
      <c r="O4771">
        <f t="shared" si="965"/>
        <v>0</v>
      </c>
      <c r="P4771" s="63">
        <f t="shared" si="966"/>
        <v>0</v>
      </c>
    </row>
    <row r="4772" spans="1:18" x14ac:dyDescent="0.3">
      <c r="A4772">
        <f t="shared" si="967"/>
        <v>2019</v>
      </c>
      <c r="B4772">
        <f t="shared" si="968"/>
        <v>3</v>
      </c>
      <c r="C4772">
        <f t="shared" si="969"/>
        <v>18</v>
      </c>
      <c r="D4772">
        <f t="shared" si="970"/>
        <v>4</v>
      </c>
      <c r="E4772" t="str">
        <f t="shared" si="971"/>
        <v>ON</v>
      </c>
      <c r="F4772" s="13">
        <f t="shared" si="973"/>
        <v>43542</v>
      </c>
      <c r="G4772" s="14" t="str">
        <f t="shared" si="972"/>
        <v>Avg of 4 NM Projects</v>
      </c>
      <c r="H4772" s="15">
        <f t="shared" si="974"/>
        <v>17</v>
      </c>
      <c r="I4772" s="93">
        <v>57.600000000000009</v>
      </c>
      <c r="J4772">
        <f t="shared" si="962"/>
        <v>0.32359550561797756</v>
      </c>
      <c r="K4772" s="4">
        <v>32.159999999999997</v>
      </c>
      <c r="L4772" s="4">
        <v>25.85</v>
      </c>
      <c r="M4772" s="16">
        <f t="shared" si="963"/>
        <v>1.4889600000000003</v>
      </c>
      <c r="N4772">
        <f t="shared" si="964"/>
        <v>0</v>
      </c>
      <c r="O4772">
        <f t="shared" si="965"/>
        <v>0</v>
      </c>
      <c r="P4772" s="63">
        <f t="shared" si="966"/>
        <v>0</v>
      </c>
    </row>
    <row r="4773" spans="1:18" x14ac:dyDescent="0.3">
      <c r="A4773">
        <f t="shared" si="967"/>
        <v>2019</v>
      </c>
      <c r="B4773">
        <f t="shared" si="968"/>
        <v>3</v>
      </c>
      <c r="C4773">
        <f t="shared" si="969"/>
        <v>18</v>
      </c>
      <c r="D4773">
        <f t="shared" si="970"/>
        <v>4</v>
      </c>
      <c r="E4773" t="str">
        <f t="shared" si="971"/>
        <v>ON</v>
      </c>
      <c r="F4773" s="13">
        <f t="shared" si="973"/>
        <v>43542</v>
      </c>
      <c r="G4773" s="14" t="str">
        <f t="shared" si="972"/>
        <v>Avg of 4 NM Projects</v>
      </c>
      <c r="H4773" s="15">
        <f t="shared" si="974"/>
        <v>18</v>
      </c>
      <c r="I4773" s="93">
        <v>35.455000000000005</v>
      </c>
      <c r="J4773">
        <f t="shared" si="962"/>
        <v>0.19918539325842699</v>
      </c>
      <c r="K4773" s="4">
        <v>36.11</v>
      </c>
      <c r="L4773" s="4">
        <v>27.33</v>
      </c>
      <c r="M4773" s="16">
        <f t="shared" si="963"/>
        <v>0.96898515000000007</v>
      </c>
      <c r="N4773">
        <f t="shared" si="964"/>
        <v>0</v>
      </c>
      <c r="O4773">
        <f t="shared" si="965"/>
        <v>0</v>
      </c>
      <c r="P4773" s="63">
        <f t="shared" si="966"/>
        <v>0</v>
      </c>
    </row>
    <row r="4774" spans="1:18" x14ac:dyDescent="0.3">
      <c r="A4774">
        <f t="shared" si="967"/>
        <v>2019</v>
      </c>
      <c r="B4774">
        <f t="shared" si="968"/>
        <v>3</v>
      </c>
      <c r="C4774">
        <f t="shared" si="969"/>
        <v>18</v>
      </c>
      <c r="D4774">
        <f t="shared" si="970"/>
        <v>4</v>
      </c>
      <c r="E4774" t="str">
        <f t="shared" si="971"/>
        <v>ON</v>
      </c>
      <c r="F4774" s="13">
        <f t="shared" si="973"/>
        <v>43542</v>
      </c>
      <c r="G4774" s="14" t="str">
        <f t="shared" si="972"/>
        <v>Avg of 4 NM Projects</v>
      </c>
      <c r="H4774" s="15">
        <f t="shared" si="974"/>
        <v>19</v>
      </c>
      <c r="I4774" s="93">
        <v>7.68</v>
      </c>
      <c r="J4774">
        <f t="shared" si="962"/>
        <v>4.3146067415730335E-2</v>
      </c>
      <c r="K4774" s="4">
        <v>50.13</v>
      </c>
      <c r="L4774" s="4">
        <v>40.69</v>
      </c>
      <c r="M4774" s="16">
        <f t="shared" si="963"/>
        <v>0.31249919999999998</v>
      </c>
      <c r="N4774">
        <f t="shared" si="964"/>
        <v>0</v>
      </c>
      <c r="O4774">
        <f t="shared" si="965"/>
        <v>0</v>
      </c>
      <c r="P4774" s="63">
        <f t="shared" si="966"/>
        <v>0</v>
      </c>
    </row>
    <row r="4775" spans="1:18" x14ac:dyDescent="0.3">
      <c r="A4775">
        <f t="shared" si="967"/>
        <v>2019</v>
      </c>
      <c r="B4775">
        <f t="shared" si="968"/>
        <v>3</v>
      </c>
      <c r="C4775">
        <f t="shared" si="969"/>
        <v>18</v>
      </c>
      <c r="D4775">
        <f t="shared" si="970"/>
        <v>4</v>
      </c>
      <c r="E4775" t="str">
        <f t="shared" si="971"/>
        <v>ON</v>
      </c>
      <c r="F4775" s="13">
        <f t="shared" si="973"/>
        <v>43542</v>
      </c>
      <c r="G4775" s="14" t="str">
        <f t="shared" si="972"/>
        <v>Avg of 4 NM Projects</v>
      </c>
      <c r="H4775" s="15">
        <f t="shared" si="974"/>
        <v>20</v>
      </c>
      <c r="I4775" s="93">
        <v>-0.13</v>
      </c>
      <c r="J4775">
        <f t="shared" si="962"/>
        <v>-7.3033707865168538E-4</v>
      </c>
      <c r="K4775" s="4">
        <v>54.98</v>
      </c>
      <c r="L4775" s="4">
        <v>43.08</v>
      </c>
      <c r="M4775" s="16">
        <f t="shared" si="963"/>
        <v>-5.6003999999999993E-3</v>
      </c>
      <c r="N4775">
        <f t="shared" si="964"/>
        <v>0</v>
      </c>
      <c r="O4775">
        <f t="shared" si="965"/>
        <v>0</v>
      </c>
      <c r="P4775" s="63">
        <f t="shared" si="966"/>
        <v>0</v>
      </c>
    </row>
    <row r="4776" spans="1:18" x14ac:dyDescent="0.3">
      <c r="A4776">
        <f t="shared" si="967"/>
        <v>2019</v>
      </c>
      <c r="B4776">
        <f t="shared" si="968"/>
        <v>3</v>
      </c>
      <c r="C4776">
        <f t="shared" si="969"/>
        <v>18</v>
      </c>
      <c r="D4776">
        <f t="shared" si="970"/>
        <v>4</v>
      </c>
      <c r="E4776" t="str">
        <f t="shared" si="971"/>
        <v>ON</v>
      </c>
      <c r="F4776" s="13">
        <f t="shared" si="973"/>
        <v>43542</v>
      </c>
      <c r="G4776" s="14" t="str">
        <f t="shared" si="972"/>
        <v>Avg of 4 NM Projects</v>
      </c>
      <c r="H4776" s="15">
        <f t="shared" si="974"/>
        <v>21</v>
      </c>
      <c r="I4776" s="93">
        <v>-0.13</v>
      </c>
      <c r="J4776">
        <f t="shared" si="962"/>
        <v>-7.3033707865168538E-4</v>
      </c>
      <c r="K4776" s="4">
        <v>48.26</v>
      </c>
      <c r="L4776" s="4">
        <v>49.86</v>
      </c>
      <c r="M4776" s="16">
        <f t="shared" si="963"/>
        <v>-6.4817999999999994E-3</v>
      </c>
      <c r="N4776">
        <f t="shared" si="964"/>
        <v>0</v>
      </c>
      <c r="O4776">
        <f t="shared" si="965"/>
        <v>0</v>
      </c>
      <c r="P4776" s="63">
        <f t="shared" si="966"/>
        <v>0</v>
      </c>
    </row>
    <row r="4777" spans="1:18" x14ac:dyDescent="0.3">
      <c r="A4777">
        <f t="shared" si="967"/>
        <v>2019</v>
      </c>
      <c r="B4777">
        <f t="shared" si="968"/>
        <v>3</v>
      </c>
      <c r="C4777">
        <f t="shared" si="969"/>
        <v>18</v>
      </c>
      <c r="D4777">
        <f t="shared" si="970"/>
        <v>4</v>
      </c>
      <c r="E4777" t="str">
        <f t="shared" si="971"/>
        <v>ON</v>
      </c>
      <c r="F4777" s="13">
        <f t="shared" si="973"/>
        <v>43542</v>
      </c>
      <c r="G4777" s="14" t="str">
        <f t="shared" si="972"/>
        <v>Avg of 4 NM Projects</v>
      </c>
      <c r="H4777" s="15">
        <f t="shared" si="974"/>
        <v>22</v>
      </c>
      <c r="I4777" s="93">
        <v>-0.26</v>
      </c>
      <c r="J4777">
        <f t="shared" si="962"/>
        <v>-1.4606741573033708E-3</v>
      </c>
      <c r="K4777" s="4">
        <v>44.47</v>
      </c>
      <c r="L4777" s="4">
        <v>43.15</v>
      </c>
      <c r="M4777" s="16">
        <f t="shared" si="963"/>
        <v>-1.1219E-2</v>
      </c>
      <c r="N4777">
        <f t="shared" si="964"/>
        <v>0</v>
      </c>
      <c r="O4777">
        <f t="shared" si="965"/>
        <v>0</v>
      </c>
      <c r="P4777" s="63">
        <f t="shared" si="966"/>
        <v>0</v>
      </c>
    </row>
    <row r="4778" spans="1:18" x14ac:dyDescent="0.3">
      <c r="A4778">
        <f t="shared" si="967"/>
        <v>2019</v>
      </c>
      <c r="B4778">
        <f t="shared" si="968"/>
        <v>3</v>
      </c>
      <c r="C4778">
        <f t="shared" si="969"/>
        <v>18</v>
      </c>
      <c r="D4778">
        <f t="shared" si="970"/>
        <v>4</v>
      </c>
      <c r="E4778" t="str">
        <f t="shared" si="971"/>
        <v>ON</v>
      </c>
      <c r="F4778" s="13">
        <f t="shared" si="973"/>
        <v>43542</v>
      </c>
      <c r="G4778" s="14" t="str">
        <f t="shared" si="972"/>
        <v>Avg of 4 NM Projects</v>
      </c>
      <c r="H4778" s="15">
        <f t="shared" si="974"/>
        <v>23</v>
      </c>
      <c r="I4778" s="93">
        <v>-0.13</v>
      </c>
      <c r="J4778">
        <f t="shared" si="962"/>
        <v>-7.3033707865168538E-4</v>
      </c>
      <c r="K4778" s="4">
        <v>32.159999999999997</v>
      </c>
      <c r="L4778" s="4">
        <v>27.97</v>
      </c>
      <c r="M4778" s="16">
        <f t="shared" si="963"/>
        <v>-3.6360999999999997E-3</v>
      </c>
      <c r="N4778">
        <f t="shared" si="964"/>
        <v>0</v>
      </c>
      <c r="O4778">
        <f t="shared" si="965"/>
        <v>0</v>
      </c>
      <c r="P4778" s="63">
        <f t="shared" si="966"/>
        <v>0</v>
      </c>
    </row>
    <row r="4779" spans="1:18" x14ac:dyDescent="0.3">
      <c r="A4779">
        <f t="shared" si="967"/>
        <v>2019</v>
      </c>
      <c r="B4779">
        <f t="shared" si="968"/>
        <v>3</v>
      </c>
      <c r="C4779">
        <f t="shared" si="969"/>
        <v>18</v>
      </c>
      <c r="D4779">
        <f t="shared" si="970"/>
        <v>4</v>
      </c>
      <c r="E4779" t="str">
        <f t="shared" si="971"/>
        <v>OFF</v>
      </c>
      <c r="F4779" s="13">
        <f t="shared" si="973"/>
        <v>43542</v>
      </c>
      <c r="G4779" s="14" t="str">
        <f t="shared" si="972"/>
        <v>Avg of 4 NM Projects</v>
      </c>
      <c r="H4779" s="15">
        <f t="shared" si="974"/>
        <v>24</v>
      </c>
      <c r="I4779" s="93">
        <v>0</v>
      </c>
      <c r="J4779">
        <f t="shared" si="962"/>
        <v>0</v>
      </c>
      <c r="K4779" s="4">
        <v>31.73</v>
      </c>
      <c r="L4779" s="4">
        <v>28.84</v>
      </c>
      <c r="M4779" s="16">
        <f t="shared" si="963"/>
        <v>0</v>
      </c>
      <c r="N4779">
        <f t="shared" si="964"/>
        <v>1</v>
      </c>
      <c r="O4779">
        <f t="shared" si="965"/>
        <v>0</v>
      </c>
      <c r="P4779" s="63">
        <f t="shared" si="966"/>
        <v>0</v>
      </c>
    </row>
    <row r="4780" spans="1:18" x14ac:dyDescent="0.3">
      <c r="A4780">
        <f t="shared" si="967"/>
        <v>2019</v>
      </c>
      <c r="B4780">
        <f t="shared" si="968"/>
        <v>3</v>
      </c>
      <c r="C4780">
        <f t="shared" si="969"/>
        <v>19</v>
      </c>
      <c r="D4780">
        <f t="shared" si="970"/>
        <v>5</v>
      </c>
      <c r="E4780" t="str">
        <f t="shared" si="971"/>
        <v>OFF</v>
      </c>
      <c r="F4780" s="13">
        <f t="shared" si="973"/>
        <v>43543</v>
      </c>
      <c r="G4780" s="14" t="str">
        <f t="shared" si="972"/>
        <v>Avg of 4 NM Projects</v>
      </c>
      <c r="H4780" s="15">
        <f t="shared" si="974"/>
        <v>1</v>
      </c>
      <c r="I4780" s="93">
        <v>-0.13</v>
      </c>
      <c r="J4780">
        <f t="shared" si="962"/>
        <v>-7.3033707865168538E-4</v>
      </c>
      <c r="K4780" s="4">
        <v>30.27</v>
      </c>
      <c r="L4780" s="4">
        <v>34.020000000000003</v>
      </c>
      <c r="M4780" s="16">
        <f t="shared" si="963"/>
        <v>-4.4226000000000014E-3</v>
      </c>
      <c r="N4780">
        <f t="shared" si="964"/>
        <v>0</v>
      </c>
      <c r="O4780">
        <f t="shared" si="965"/>
        <v>0</v>
      </c>
      <c r="P4780" s="63">
        <f t="shared" si="966"/>
        <v>0</v>
      </c>
      <c r="Q4780" s="34"/>
      <c r="R4780" s="34"/>
    </row>
    <row r="4781" spans="1:18" x14ac:dyDescent="0.3">
      <c r="A4781">
        <f t="shared" si="967"/>
        <v>2019</v>
      </c>
      <c r="B4781">
        <f t="shared" si="968"/>
        <v>3</v>
      </c>
      <c r="C4781">
        <f t="shared" si="969"/>
        <v>19</v>
      </c>
      <c r="D4781">
        <f t="shared" si="970"/>
        <v>5</v>
      </c>
      <c r="E4781" t="str">
        <f t="shared" si="971"/>
        <v>OFF</v>
      </c>
      <c r="F4781" s="13">
        <f t="shared" si="973"/>
        <v>43543</v>
      </c>
      <c r="G4781" s="14" t="str">
        <f t="shared" si="972"/>
        <v>Avg of 4 NM Projects</v>
      </c>
      <c r="H4781" s="15">
        <f t="shared" si="974"/>
        <v>2</v>
      </c>
      <c r="I4781" s="93">
        <v>-0.39</v>
      </c>
      <c r="J4781">
        <f t="shared" si="962"/>
        <v>-2.1910112359550564E-3</v>
      </c>
      <c r="K4781" s="4">
        <v>29.9</v>
      </c>
      <c r="L4781" s="4">
        <v>27.24</v>
      </c>
      <c r="M4781" s="16">
        <f t="shared" si="963"/>
        <v>-1.06236E-2</v>
      </c>
      <c r="N4781">
        <f t="shared" si="964"/>
        <v>0</v>
      </c>
      <c r="O4781">
        <f t="shared" si="965"/>
        <v>0</v>
      </c>
      <c r="P4781" s="63">
        <f t="shared" si="966"/>
        <v>0</v>
      </c>
    </row>
    <row r="4782" spans="1:18" x14ac:dyDescent="0.3">
      <c r="A4782">
        <f t="shared" si="967"/>
        <v>2019</v>
      </c>
      <c r="B4782">
        <f t="shared" si="968"/>
        <v>3</v>
      </c>
      <c r="C4782">
        <f t="shared" si="969"/>
        <v>19</v>
      </c>
      <c r="D4782">
        <f t="shared" si="970"/>
        <v>5</v>
      </c>
      <c r="E4782" t="str">
        <f t="shared" si="971"/>
        <v>OFF</v>
      </c>
      <c r="F4782" s="13">
        <f t="shared" si="973"/>
        <v>43543</v>
      </c>
      <c r="G4782" s="14" t="str">
        <f t="shared" si="972"/>
        <v>Avg of 4 NM Projects</v>
      </c>
      <c r="H4782" s="15">
        <f t="shared" si="974"/>
        <v>3</v>
      </c>
      <c r="I4782" s="93">
        <v>0</v>
      </c>
      <c r="J4782">
        <f t="shared" si="962"/>
        <v>0</v>
      </c>
      <c r="K4782" s="4">
        <v>32.4</v>
      </c>
      <c r="L4782" s="4">
        <v>30.38</v>
      </c>
      <c r="M4782" s="16">
        <f t="shared" si="963"/>
        <v>0</v>
      </c>
      <c r="N4782">
        <f t="shared" si="964"/>
        <v>1</v>
      </c>
      <c r="O4782">
        <f t="shared" si="965"/>
        <v>0</v>
      </c>
      <c r="P4782" s="63">
        <f t="shared" si="966"/>
        <v>0</v>
      </c>
    </row>
    <row r="4783" spans="1:18" x14ac:dyDescent="0.3">
      <c r="A4783">
        <f t="shared" si="967"/>
        <v>2019</v>
      </c>
      <c r="B4783">
        <f t="shared" si="968"/>
        <v>3</v>
      </c>
      <c r="C4783">
        <f t="shared" si="969"/>
        <v>19</v>
      </c>
      <c r="D4783">
        <f t="shared" si="970"/>
        <v>5</v>
      </c>
      <c r="E4783" t="str">
        <f t="shared" si="971"/>
        <v>OFF</v>
      </c>
      <c r="F4783" s="13">
        <f t="shared" si="973"/>
        <v>43543</v>
      </c>
      <c r="G4783" s="14" t="str">
        <f t="shared" si="972"/>
        <v>Avg of 4 NM Projects</v>
      </c>
      <c r="H4783" s="15">
        <f t="shared" si="974"/>
        <v>4</v>
      </c>
      <c r="I4783" s="93">
        <v>-0.26</v>
      </c>
      <c r="J4783">
        <f t="shared" si="962"/>
        <v>-1.4606741573033708E-3</v>
      </c>
      <c r="K4783" s="4">
        <v>30.19</v>
      </c>
      <c r="L4783" s="4">
        <v>27.29</v>
      </c>
      <c r="M4783" s="16">
        <f t="shared" si="963"/>
        <v>-7.0954E-3</v>
      </c>
      <c r="N4783">
        <f t="shared" si="964"/>
        <v>0</v>
      </c>
      <c r="O4783">
        <f t="shared" si="965"/>
        <v>0</v>
      </c>
      <c r="P4783" s="63">
        <f t="shared" si="966"/>
        <v>0</v>
      </c>
    </row>
    <row r="4784" spans="1:18" x14ac:dyDescent="0.3">
      <c r="A4784">
        <f t="shared" si="967"/>
        <v>2019</v>
      </c>
      <c r="B4784">
        <f t="shared" si="968"/>
        <v>3</v>
      </c>
      <c r="C4784">
        <f t="shared" si="969"/>
        <v>19</v>
      </c>
      <c r="D4784">
        <f t="shared" si="970"/>
        <v>5</v>
      </c>
      <c r="E4784" t="str">
        <f t="shared" si="971"/>
        <v>OFF</v>
      </c>
      <c r="F4784" s="13">
        <f t="shared" si="973"/>
        <v>43543</v>
      </c>
      <c r="G4784" s="14" t="str">
        <f t="shared" si="972"/>
        <v>Avg of 4 NM Projects</v>
      </c>
      <c r="H4784" s="15">
        <f t="shared" si="974"/>
        <v>5</v>
      </c>
      <c r="I4784" s="93">
        <v>-0.13</v>
      </c>
      <c r="J4784">
        <f t="shared" si="962"/>
        <v>-7.3033707865168538E-4</v>
      </c>
      <c r="K4784" s="4">
        <v>33.5</v>
      </c>
      <c r="L4784" s="4">
        <v>28.02</v>
      </c>
      <c r="M4784" s="16">
        <f t="shared" si="963"/>
        <v>-3.6426000000000002E-3</v>
      </c>
      <c r="N4784">
        <f t="shared" si="964"/>
        <v>0</v>
      </c>
      <c r="O4784">
        <f t="shared" si="965"/>
        <v>0</v>
      </c>
      <c r="P4784" s="63">
        <f t="shared" si="966"/>
        <v>0</v>
      </c>
    </row>
    <row r="4785" spans="1:16" x14ac:dyDescent="0.3">
      <c r="A4785">
        <f t="shared" si="967"/>
        <v>2019</v>
      </c>
      <c r="B4785">
        <f t="shared" si="968"/>
        <v>3</v>
      </c>
      <c r="C4785">
        <f t="shared" si="969"/>
        <v>19</v>
      </c>
      <c r="D4785">
        <f t="shared" si="970"/>
        <v>5</v>
      </c>
      <c r="E4785" t="str">
        <f t="shared" si="971"/>
        <v>OFF</v>
      </c>
      <c r="F4785" s="13">
        <f t="shared" si="973"/>
        <v>43543</v>
      </c>
      <c r="G4785" s="14" t="str">
        <f t="shared" si="972"/>
        <v>Avg of 4 NM Projects</v>
      </c>
      <c r="H4785" s="15">
        <f t="shared" si="974"/>
        <v>6</v>
      </c>
      <c r="I4785" s="93">
        <v>-0.26</v>
      </c>
      <c r="J4785">
        <f t="shared" si="962"/>
        <v>-1.4606741573033708E-3</v>
      </c>
      <c r="K4785" s="4">
        <v>36.22</v>
      </c>
      <c r="L4785" s="4">
        <v>29.67</v>
      </c>
      <c r="M4785" s="16">
        <f t="shared" si="963"/>
        <v>-7.7142000000000009E-3</v>
      </c>
      <c r="N4785">
        <f t="shared" si="964"/>
        <v>0</v>
      </c>
      <c r="O4785">
        <f t="shared" si="965"/>
        <v>0</v>
      </c>
      <c r="P4785" s="63">
        <f t="shared" si="966"/>
        <v>0</v>
      </c>
    </row>
    <row r="4786" spans="1:16" x14ac:dyDescent="0.3">
      <c r="A4786">
        <f t="shared" si="967"/>
        <v>2019</v>
      </c>
      <c r="B4786">
        <f t="shared" si="968"/>
        <v>3</v>
      </c>
      <c r="C4786">
        <f t="shared" si="969"/>
        <v>19</v>
      </c>
      <c r="D4786">
        <f t="shared" si="970"/>
        <v>5</v>
      </c>
      <c r="E4786" t="str">
        <f t="shared" si="971"/>
        <v>OFF</v>
      </c>
      <c r="F4786" s="13">
        <f t="shared" si="973"/>
        <v>43543</v>
      </c>
      <c r="G4786" s="14" t="str">
        <f t="shared" si="972"/>
        <v>Avg of 4 NM Projects</v>
      </c>
      <c r="H4786" s="15">
        <f t="shared" si="974"/>
        <v>7</v>
      </c>
      <c r="I4786" s="93">
        <v>-0.26</v>
      </c>
      <c r="J4786">
        <f t="shared" si="962"/>
        <v>-1.4606741573033708E-3</v>
      </c>
      <c r="K4786" s="4">
        <v>52.99</v>
      </c>
      <c r="L4786" s="4">
        <v>49.77</v>
      </c>
      <c r="M4786" s="16">
        <f t="shared" si="963"/>
        <v>-1.2940200000000001E-2</v>
      </c>
      <c r="N4786">
        <f t="shared" si="964"/>
        <v>0</v>
      </c>
      <c r="O4786">
        <f t="shared" si="965"/>
        <v>0</v>
      </c>
      <c r="P4786" s="63">
        <f t="shared" si="966"/>
        <v>0</v>
      </c>
    </row>
    <row r="4787" spans="1:16" x14ac:dyDescent="0.3">
      <c r="A4787">
        <f t="shared" si="967"/>
        <v>2019</v>
      </c>
      <c r="B4787">
        <f t="shared" si="968"/>
        <v>3</v>
      </c>
      <c r="C4787">
        <f t="shared" si="969"/>
        <v>19</v>
      </c>
      <c r="D4787">
        <f t="shared" si="970"/>
        <v>5</v>
      </c>
      <c r="E4787" t="str">
        <f t="shared" si="971"/>
        <v>ON</v>
      </c>
      <c r="F4787" s="13">
        <f t="shared" si="973"/>
        <v>43543</v>
      </c>
      <c r="G4787" s="14" t="str">
        <f t="shared" si="972"/>
        <v>Avg of 4 NM Projects</v>
      </c>
      <c r="H4787" s="15">
        <f t="shared" si="974"/>
        <v>8</v>
      </c>
      <c r="I4787" s="93">
        <v>8.9600000000000009</v>
      </c>
      <c r="J4787">
        <f t="shared" si="962"/>
        <v>5.03370786516854E-2</v>
      </c>
      <c r="K4787" s="4">
        <v>58.6</v>
      </c>
      <c r="L4787" s="4">
        <v>82.53</v>
      </c>
      <c r="M4787" s="16">
        <f t="shared" si="963"/>
        <v>0.73946880000000015</v>
      </c>
      <c r="N4787">
        <f t="shared" si="964"/>
        <v>0</v>
      </c>
      <c r="O4787">
        <f t="shared" si="965"/>
        <v>0</v>
      </c>
      <c r="P4787" s="63">
        <f t="shared" si="966"/>
        <v>0</v>
      </c>
    </row>
    <row r="4788" spans="1:16" x14ac:dyDescent="0.3">
      <c r="A4788">
        <f t="shared" si="967"/>
        <v>2019</v>
      </c>
      <c r="B4788">
        <f t="shared" si="968"/>
        <v>3</v>
      </c>
      <c r="C4788">
        <f t="shared" si="969"/>
        <v>19</v>
      </c>
      <c r="D4788">
        <f t="shared" si="970"/>
        <v>5</v>
      </c>
      <c r="E4788" t="str">
        <f t="shared" si="971"/>
        <v>ON</v>
      </c>
      <c r="F4788" s="13">
        <f t="shared" si="973"/>
        <v>43543</v>
      </c>
      <c r="G4788" s="14" t="str">
        <f t="shared" si="972"/>
        <v>Avg of 4 NM Projects</v>
      </c>
      <c r="H4788" s="15">
        <f t="shared" si="974"/>
        <v>9</v>
      </c>
      <c r="I4788" s="93">
        <v>41.47</v>
      </c>
      <c r="J4788">
        <f t="shared" si="962"/>
        <v>0.23297752808988764</v>
      </c>
      <c r="K4788" s="4">
        <v>52.76</v>
      </c>
      <c r="L4788" s="4">
        <v>48.21</v>
      </c>
      <c r="M4788" s="16">
        <f t="shared" si="963"/>
        <v>1.9992687</v>
      </c>
      <c r="N4788">
        <f t="shared" si="964"/>
        <v>0</v>
      </c>
      <c r="O4788">
        <f t="shared" si="965"/>
        <v>0</v>
      </c>
      <c r="P4788" s="63">
        <f t="shared" si="966"/>
        <v>0</v>
      </c>
    </row>
    <row r="4789" spans="1:16" x14ac:dyDescent="0.3">
      <c r="A4789">
        <f t="shared" si="967"/>
        <v>2019</v>
      </c>
      <c r="B4789">
        <f t="shared" si="968"/>
        <v>3</v>
      </c>
      <c r="C4789">
        <f t="shared" si="969"/>
        <v>19</v>
      </c>
      <c r="D4789">
        <f t="shared" si="970"/>
        <v>5</v>
      </c>
      <c r="E4789" t="str">
        <f t="shared" si="971"/>
        <v>ON</v>
      </c>
      <c r="F4789" s="13">
        <f t="shared" si="973"/>
        <v>43543</v>
      </c>
      <c r="G4789" s="14" t="str">
        <f t="shared" si="972"/>
        <v>Avg of 4 NM Projects</v>
      </c>
      <c r="H4789" s="15">
        <f t="shared" si="974"/>
        <v>10</v>
      </c>
      <c r="I4789" s="93">
        <v>66.56</v>
      </c>
      <c r="J4789">
        <f t="shared" si="962"/>
        <v>0.37393258426966292</v>
      </c>
      <c r="K4789" s="4">
        <v>47.97</v>
      </c>
      <c r="L4789" s="4">
        <v>42.36</v>
      </c>
      <c r="M4789" s="16">
        <f t="shared" si="963"/>
        <v>2.8194816</v>
      </c>
      <c r="N4789">
        <f t="shared" si="964"/>
        <v>0</v>
      </c>
      <c r="O4789">
        <f t="shared" si="965"/>
        <v>0</v>
      </c>
      <c r="P4789" s="63">
        <f t="shared" si="966"/>
        <v>0</v>
      </c>
    </row>
    <row r="4790" spans="1:16" x14ac:dyDescent="0.3">
      <c r="A4790">
        <f t="shared" si="967"/>
        <v>2019</v>
      </c>
      <c r="B4790">
        <f t="shared" si="968"/>
        <v>3</v>
      </c>
      <c r="C4790">
        <f t="shared" si="969"/>
        <v>19</v>
      </c>
      <c r="D4790">
        <f t="shared" si="970"/>
        <v>5</v>
      </c>
      <c r="E4790" t="str">
        <f t="shared" si="971"/>
        <v>ON</v>
      </c>
      <c r="F4790" s="13">
        <f t="shared" si="973"/>
        <v>43543</v>
      </c>
      <c r="G4790" s="14" t="str">
        <f t="shared" si="972"/>
        <v>Avg of 4 NM Projects</v>
      </c>
      <c r="H4790" s="15">
        <f t="shared" si="974"/>
        <v>11</v>
      </c>
      <c r="I4790" s="93">
        <v>78.585000000000008</v>
      </c>
      <c r="J4790">
        <f t="shared" si="962"/>
        <v>0.44148876404494386</v>
      </c>
      <c r="K4790" s="4">
        <v>40.58</v>
      </c>
      <c r="L4790" s="4">
        <v>35.65</v>
      </c>
      <c r="M4790" s="16">
        <f t="shared" si="963"/>
        <v>2.8015552500000003</v>
      </c>
      <c r="N4790">
        <f t="shared" si="964"/>
        <v>0</v>
      </c>
      <c r="O4790">
        <f t="shared" si="965"/>
        <v>0</v>
      </c>
      <c r="P4790" s="63">
        <f t="shared" si="966"/>
        <v>0</v>
      </c>
    </row>
    <row r="4791" spans="1:16" x14ac:dyDescent="0.3">
      <c r="A4791">
        <f t="shared" si="967"/>
        <v>2019</v>
      </c>
      <c r="B4791">
        <f t="shared" si="968"/>
        <v>3</v>
      </c>
      <c r="C4791">
        <f t="shared" si="969"/>
        <v>19</v>
      </c>
      <c r="D4791">
        <f t="shared" si="970"/>
        <v>5</v>
      </c>
      <c r="E4791" t="str">
        <f t="shared" si="971"/>
        <v>ON</v>
      </c>
      <c r="F4791" s="13">
        <f t="shared" si="973"/>
        <v>43543</v>
      </c>
      <c r="G4791" s="14" t="str">
        <f t="shared" si="972"/>
        <v>Avg of 4 NM Projects</v>
      </c>
      <c r="H4791" s="15">
        <f t="shared" si="974"/>
        <v>12</v>
      </c>
      <c r="I4791" s="93">
        <v>85.375</v>
      </c>
      <c r="J4791">
        <f t="shared" si="962"/>
        <v>0.47963483146067415</v>
      </c>
      <c r="K4791" s="4">
        <v>33.200000000000003</v>
      </c>
      <c r="L4791" s="4">
        <v>26.1</v>
      </c>
      <c r="M4791" s="16">
        <f t="shared" si="963"/>
        <v>2.2282875</v>
      </c>
      <c r="N4791">
        <f t="shared" si="964"/>
        <v>0</v>
      </c>
      <c r="O4791">
        <f t="shared" si="965"/>
        <v>0</v>
      </c>
      <c r="P4791" s="63">
        <f t="shared" si="966"/>
        <v>0</v>
      </c>
    </row>
    <row r="4792" spans="1:16" x14ac:dyDescent="0.3">
      <c r="A4792">
        <f t="shared" si="967"/>
        <v>2019</v>
      </c>
      <c r="B4792">
        <f t="shared" si="968"/>
        <v>3</v>
      </c>
      <c r="C4792">
        <f t="shared" si="969"/>
        <v>19</v>
      </c>
      <c r="D4792">
        <f t="shared" si="970"/>
        <v>5</v>
      </c>
      <c r="E4792" t="str">
        <f t="shared" si="971"/>
        <v>ON</v>
      </c>
      <c r="F4792" s="13">
        <f t="shared" si="973"/>
        <v>43543</v>
      </c>
      <c r="G4792" s="14" t="str">
        <f t="shared" si="972"/>
        <v>Avg of 4 NM Projects</v>
      </c>
      <c r="H4792" s="15">
        <f t="shared" si="974"/>
        <v>13</v>
      </c>
      <c r="I4792" s="93">
        <v>88.825000000000003</v>
      </c>
      <c r="J4792">
        <f t="shared" si="962"/>
        <v>0.49901685393258427</v>
      </c>
      <c r="K4792" s="4">
        <v>29.68</v>
      </c>
      <c r="L4792" s="4">
        <v>26.88</v>
      </c>
      <c r="M4792" s="16">
        <f t="shared" si="963"/>
        <v>2.387616</v>
      </c>
      <c r="N4792">
        <f t="shared" si="964"/>
        <v>0</v>
      </c>
      <c r="O4792">
        <f t="shared" si="965"/>
        <v>0</v>
      </c>
      <c r="P4792" s="63">
        <f t="shared" si="966"/>
        <v>0</v>
      </c>
    </row>
    <row r="4793" spans="1:16" x14ac:dyDescent="0.3">
      <c r="A4793">
        <f t="shared" si="967"/>
        <v>2019</v>
      </c>
      <c r="B4793">
        <f t="shared" si="968"/>
        <v>3</v>
      </c>
      <c r="C4793">
        <f t="shared" si="969"/>
        <v>19</v>
      </c>
      <c r="D4793">
        <f t="shared" si="970"/>
        <v>5</v>
      </c>
      <c r="E4793" t="str">
        <f t="shared" si="971"/>
        <v>ON</v>
      </c>
      <c r="F4793" s="13">
        <f t="shared" si="973"/>
        <v>43543</v>
      </c>
      <c r="G4793" s="14" t="str">
        <f t="shared" si="972"/>
        <v>Avg of 4 NM Projects</v>
      </c>
      <c r="H4793" s="15">
        <f t="shared" si="974"/>
        <v>14</v>
      </c>
      <c r="I4793" s="93">
        <v>87.935000000000002</v>
      </c>
      <c r="J4793">
        <f t="shared" si="962"/>
        <v>0.49401685393258427</v>
      </c>
      <c r="K4793" s="4">
        <v>28.02</v>
      </c>
      <c r="L4793" s="4">
        <v>25.43</v>
      </c>
      <c r="M4793" s="16">
        <f t="shared" si="963"/>
        <v>2.2361870499999998</v>
      </c>
      <c r="N4793">
        <f t="shared" si="964"/>
        <v>0</v>
      </c>
      <c r="O4793">
        <f t="shared" si="965"/>
        <v>0</v>
      </c>
      <c r="P4793" s="63">
        <f t="shared" si="966"/>
        <v>0</v>
      </c>
    </row>
    <row r="4794" spans="1:16" x14ac:dyDescent="0.3">
      <c r="A4794">
        <f t="shared" si="967"/>
        <v>2019</v>
      </c>
      <c r="B4794">
        <f t="shared" si="968"/>
        <v>3</v>
      </c>
      <c r="C4794">
        <f t="shared" si="969"/>
        <v>19</v>
      </c>
      <c r="D4794">
        <f t="shared" si="970"/>
        <v>5</v>
      </c>
      <c r="E4794" t="str">
        <f t="shared" si="971"/>
        <v>ON</v>
      </c>
      <c r="F4794" s="13">
        <f t="shared" si="973"/>
        <v>43543</v>
      </c>
      <c r="G4794" s="14" t="str">
        <f t="shared" si="972"/>
        <v>Avg of 4 NM Projects</v>
      </c>
      <c r="H4794" s="15">
        <f t="shared" si="974"/>
        <v>15</v>
      </c>
      <c r="I4794" s="93">
        <v>83.2</v>
      </c>
      <c r="J4794">
        <f t="shared" si="962"/>
        <v>0.46741573033707867</v>
      </c>
      <c r="K4794" s="4">
        <v>27.59</v>
      </c>
      <c r="L4794" s="4">
        <v>23.76</v>
      </c>
      <c r="M4794" s="16">
        <f t="shared" si="963"/>
        <v>1.9768320000000001</v>
      </c>
      <c r="N4794">
        <f t="shared" si="964"/>
        <v>0</v>
      </c>
      <c r="O4794">
        <f t="shared" si="965"/>
        <v>0</v>
      </c>
      <c r="P4794" s="63">
        <f t="shared" si="966"/>
        <v>0</v>
      </c>
    </row>
    <row r="4795" spans="1:16" x14ac:dyDescent="0.3">
      <c r="A4795">
        <f t="shared" si="967"/>
        <v>2019</v>
      </c>
      <c r="B4795">
        <f t="shared" si="968"/>
        <v>3</v>
      </c>
      <c r="C4795">
        <f t="shared" si="969"/>
        <v>19</v>
      </c>
      <c r="D4795">
        <f t="shared" si="970"/>
        <v>5</v>
      </c>
      <c r="E4795" t="str">
        <f t="shared" si="971"/>
        <v>ON</v>
      </c>
      <c r="F4795" s="13">
        <f t="shared" si="973"/>
        <v>43543</v>
      </c>
      <c r="G4795" s="14" t="str">
        <f t="shared" si="972"/>
        <v>Avg of 4 NM Projects</v>
      </c>
      <c r="H4795" s="15">
        <f t="shared" si="974"/>
        <v>16</v>
      </c>
      <c r="I4795" s="93">
        <v>73.724999999999994</v>
      </c>
      <c r="J4795">
        <f t="shared" si="962"/>
        <v>0.41418539325842696</v>
      </c>
      <c r="K4795" s="4">
        <v>27.22</v>
      </c>
      <c r="L4795" s="4">
        <v>24.22</v>
      </c>
      <c r="M4795" s="16">
        <f t="shared" si="963"/>
        <v>1.7856194999999997</v>
      </c>
      <c r="N4795">
        <f t="shared" si="964"/>
        <v>0</v>
      </c>
      <c r="O4795">
        <f t="shared" si="965"/>
        <v>0</v>
      </c>
      <c r="P4795" s="63">
        <f t="shared" si="966"/>
        <v>0</v>
      </c>
    </row>
    <row r="4796" spans="1:16" x14ac:dyDescent="0.3">
      <c r="A4796">
        <f t="shared" si="967"/>
        <v>2019</v>
      </c>
      <c r="B4796">
        <f t="shared" si="968"/>
        <v>3</v>
      </c>
      <c r="C4796">
        <f t="shared" si="969"/>
        <v>19</v>
      </c>
      <c r="D4796">
        <f t="shared" si="970"/>
        <v>5</v>
      </c>
      <c r="E4796" t="str">
        <f t="shared" si="971"/>
        <v>ON</v>
      </c>
      <c r="F4796" s="13">
        <f t="shared" si="973"/>
        <v>43543</v>
      </c>
      <c r="G4796" s="14" t="str">
        <f t="shared" si="972"/>
        <v>Avg of 4 NM Projects</v>
      </c>
      <c r="H4796" s="15">
        <f t="shared" si="974"/>
        <v>17</v>
      </c>
      <c r="I4796" s="93">
        <v>58.11</v>
      </c>
      <c r="J4796">
        <f t="shared" si="962"/>
        <v>0.32646067415730334</v>
      </c>
      <c r="K4796" s="4">
        <v>27.98</v>
      </c>
      <c r="L4796" s="4">
        <v>24.37</v>
      </c>
      <c r="M4796" s="16">
        <f t="shared" si="963"/>
        <v>1.4161407000000001</v>
      </c>
      <c r="N4796">
        <f t="shared" si="964"/>
        <v>0</v>
      </c>
      <c r="O4796">
        <f t="shared" si="965"/>
        <v>0</v>
      </c>
      <c r="P4796" s="63">
        <f t="shared" si="966"/>
        <v>0</v>
      </c>
    </row>
    <row r="4797" spans="1:16" x14ac:dyDescent="0.3">
      <c r="A4797">
        <f t="shared" si="967"/>
        <v>2019</v>
      </c>
      <c r="B4797">
        <f t="shared" si="968"/>
        <v>3</v>
      </c>
      <c r="C4797">
        <f t="shared" si="969"/>
        <v>19</v>
      </c>
      <c r="D4797">
        <f t="shared" si="970"/>
        <v>5</v>
      </c>
      <c r="E4797" t="str">
        <f t="shared" si="971"/>
        <v>ON</v>
      </c>
      <c r="F4797" s="13">
        <f t="shared" si="973"/>
        <v>43543</v>
      </c>
      <c r="G4797" s="14" t="str">
        <f t="shared" si="972"/>
        <v>Avg of 4 NM Projects</v>
      </c>
      <c r="H4797" s="15">
        <f t="shared" si="974"/>
        <v>18</v>
      </c>
      <c r="I4797" s="93">
        <v>35.965000000000003</v>
      </c>
      <c r="J4797">
        <f t="shared" si="962"/>
        <v>0.20205056179775283</v>
      </c>
      <c r="K4797" s="4">
        <v>35.42</v>
      </c>
      <c r="L4797" s="4">
        <v>25.81</v>
      </c>
      <c r="M4797" s="16">
        <f t="shared" si="963"/>
        <v>0.92825665000000002</v>
      </c>
      <c r="N4797">
        <f t="shared" si="964"/>
        <v>0</v>
      </c>
      <c r="O4797">
        <f t="shared" si="965"/>
        <v>0</v>
      </c>
      <c r="P4797" s="63">
        <f t="shared" si="966"/>
        <v>0</v>
      </c>
    </row>
    <row r="4798" spans="1:16" x14ac:dyDescent="0.3">
      <c r="A4798">
        <f t="shared" si="967"/>
        <v>2019</v>
      </c>
      <c r="B4798">
        <f t="shared" si="968"/>
        <v>3</v>
      </c>
      <c r="C4798">
        <f t="shared" si="969"/>
        <v>19</v>
      </c>
      <c r="D4798">
        <f t="shared" si="970"/>
        <v>5</v>
      </c>
      <c r="E4798" t="str">
        <f t="shared" si="971"/>
        <v>ON</v>
      </c>
      <c r="F4798" s="13">
        <f t="shared" si="973"/>
        <v>43543</v>
      </c>
      <c r="G4798" s="14" t="str">
        <f t="shared" si="972"/>
        <v>Avg of 4 NM Projects</v>
      </c>
      <c r="H4798" s="15">
        <f t="shared" si="974"/>
        <v>19</v>
      </c>
      <c r="I4798" s="93">
        <v>7.81</v>
      </c>
      <c r="J4798">
        <f t="shared" si="962"/>
        <v>4.3876404494382022E-2</v>
      </c>
      <c r="K4798" s="4">
        <v>42.08</v>
      </c>
      <c r="L4798" s="4">
        <v>31.69</v>
      </c>
      <c r="M4798" s="16">
        <f t="shared" si="963"/>
        <v>0.24749889999999999</v>
      </c>
      <c r="N4798">
        <f t="shared" si="964"/>
        <v>0</v>
      </c>
      <c r="O4798">
        <f t="shared" si="965"/>
        <v>0</v>
      </c>
      <c r="P4798" s="63">
        <f t="shared" si="966"/>
        <v>0</v>
      </c>
    </row>
    <row r="4799" spans="1:16" x14ac:dyDescent="0.3">
      <c r="A4799">
        <f t="shared" si="967"/>
        <v>2019</v>
      </c>
      <c r="B4799">
        <f t="shared" si="968"/>
        <v>3</v>
      </c>
      <c r="C4799">
        <f t="shared" si="969"/>
        <v>19</v>
      </c>
      <c r="D4799">
        <f t="shared" si="970"/>
        <v>5</v>
      </c>
      <c r="E4799" t="str">
        <f t="shared" si="971"/>
        <v>ON</v>
      </c>
      <c r="F4799" s="13">
        <f t="shared" si="973"/>
        <v>43543</v>
      </c>
      <c r="G4799" s="14" t="str">
        <f t="shared" si="972"/>
        <v>Avg of 4 NM Projects</v>
      </c>
      <c r="H4799" s="15">
        <f t="shared" si="974"/>
        <v>20</v>
      </c>
      <c r="I4799" s="93">
        <v>-0.26</v>
      </c>
      <c r="J4799">
        <f t="shared" si="962"/>
        <v>-1.4606741573033708E-3</v>
      </c>
      <c r="K4799" s="4">
        <v>47.76</v>
      </c>
      <c r="L4799" s="4">
        <v>40.75</v>
      </c>
      <c r="M4799" s="16">
        <f t="shared" si="963"/>
        <v>-1.0595E-2</v>
      </c>
      <c r="N4799">
        <f t="shared" si="964"/>
        <v>0</v>
      </c>
      <c r="O4799">
        <f t="shared" si="965"/>
        <v>0</v>
      </c>
      <c r="P4799" s="63">
        <f t="shared" si="966"/>
        <v>0</v>
      </c>
    </row>
    <row r="4800" spans="1:16" x14ac:dyDescent="0.3">
      <c r="A4800">
        <f t="shared" si="967"/>
        <v>2019</v>
      </c>
      <c r="B4800">
        <f t="shared" si="968"/>
        <v>3</v>
      </c>
      <c r="C4800">
        <f t="shared" si="969"/>
        <v>19</v>
      </c>
      <c r="D4800">
        <f t="shared" si="970"/>
        <v>5</v>
      </c>
      <c r="E4800" t="str">
        <f t="shared" si="971"/>
        <v>ON</v>
      </c>
      <c r="F4800" s="13">
        <f t="shared" si="973"/>
        <v>43543</v>
      </c>
      <c r="G4800" s="14" t="str">
        <f t="shared" si="972"/>
        <v>Avg of 4 NM Projects</v>
      </c>
      <c r="H4800" s="15">
        <f t="shared" si="974"/>
        <v>21</v>
      </c>
      <c r="I4800" s="93">
        <v>-0.13</v>
      </c>
      <c r="J4800">
        <f t="shared" si="962"/>
        <v>-7.3033707865168538E-4</v>
      </c>
      <c r="K4800" s="4">
        <v>47.81</v>
      </c>
      <c r="L4800" s="4">
        <v>41.52</v>
      </c>
      <c r="M4800" s="16">
        <f t="shared" si="963"/>
        <v>-5.3976000000000007E-3</v>
      </c>
      <c r="N4800">
        <f t="shared" si="964"/>
        <v>0</v>
      </c>
      <c r="O4800">
        <f t="shared" si="965"/>
        <v>0</v>
      </c>
      <c r="P4800" s="63">
        <f t="shared" si="966"/>
        <v>0</v>
      </c>
    </row>
    <row r="4801" spans="1:18" x14ac:dyDescent="0.3">
      <c r="A4801">
        <f t="shared" si="967"/>
        <v>2019</v>
      </c>
      <c r="B4801">
        <f t="shared" si="968"/>
        <v>3</v>
      </c>
      <c r="C4801">
        <f t="shared" si="969"/>
        <v>19</v>
      </c>
      <c r="D4801">
        <f t="shared" si="970"/>
        <v>5</v>
      </c>
      <c r="E4801" t="str">
        <f t="shared" si="971"/>
        <v>ON</v>
      </c>
      <c r="F4801" s="13">
        <f t="shared" si="973"/>
        <v>43543</v>
      </c>
      <c r="G4801" s="14" t="str">
        <f t="shared" si="972"/>
        <v>Avg of 4 NM Projects</v>
      </c>
      <c r="H4801" s="15">
        <f t="shared" si="974"/>
        <v>22</v>
      </c>
      <c r="I4801" s="93">
        <v>-0.13</v>
      </c>
      <c r="J4801">
        <f t="shared" si="962"/>
        <v>-7.3033707865168538E-4</v>
      </c>
      <c r="K4801" s="4">
        <v>37.92</v>
      </c>
      <c r="L4801" s="4">
        <v>36.18</v>
      </c>
      <c r="M4801" s="16">
        <f t="shared" si="963"/>
        <v>-4.7033999999999999E-3</v>
      </c>
      <c r="N4801">
        <f t="shared" si="964"/>
        <v>0</v>
      </c>
      <c r="O4801">
        <f t="shared" si="965"/>
        <v>0</v>
      </c>
      <c r="P4801" s="63">
        <f t="shared" si="966"/>
        <v>0</v>
      </c>
    </row>
    <row r="4802" spans="1:18" x14ac:dyDescent="0.3">
      <c r="A4802">
        <f t="shared" si="967"/>
        <v>2019</v>
      </c>
      <c r="B4802">
        <f t="shared" si="968"/>
        <v>3</v>
      </c>
      <c r="C4802">
        <f t="shared" si="969"/>
        <v>19</v>
      </c>
      <c r="D4802">
        <f t="shared" si="970"/>
        <v>5</v>
      </c>
      <c r="E4802" t="str">
        <f t="shared" si="971"/>
        <v>ON</v>
      </c>
      <c r="F4802" s="13">
        <f t="shared" si="973"/>
        <v>43543</v>
      </c>
      <c r="G4802" s="14" t="str">
        <f t="shared" si="972"/>
        <v>Avg of 4 NM Projects</v>
      </c>
      <c r="H4802" s="15">
        <f t="shared" si="974"/>
        <v>23</v>
      </c>
      <c r="I4802" s="93">
        <v>-0.13</v>
      </c>
      <c r="J4802">
        <f t="shared" si="962"/>
        <v>-7.3033707865168538E-4</v>
      </c>
      <c r="K4802" s="4">
        <v>30.59</v>
      </c>
      <c r="L4802" s="4">
        <v>31.94</v>
      </c>
      <c r="M4802" s="16">
        <f t="shared" si="963"/>
        <v>-4.1522000000000009E-3</v>
      </c>
      <c r="N4802">
        <f t="shared" si="964"/>
        <v>0</v>
      </c>
      <c r="O4802">
        <f t="shared" si="965"/>
        <v>0</v>
      </c>
      <c r="P4802" s="63">
        <f t="shared" si="966"/>
        <v>0</v>
      </c>
    </row>
    <row r="4803" spans="1:18" x14ac:dyDescent="0.3">
      <c r="A4803">
        <f t="shared" si="967"/>
        <v>2019</v>
      </c>
      <c r="B4803">
        <f t="shared" si="968"/>
        <v>3</v>
      </c>
      <c r="C4803">
        <f t="shared" si="969"/>
        <v>19</v>
      </c>
      <c r="D4803">
        <f t="shared" si="970"/>
        <v>5</v>
      </c>
      <c r="E4803" t="str">
        <f t="shared" si="971"/>
        <v>OFF</v>
      </c>
      <c r="F4803" s="13">
        <f t="shared" si="973"/>
        <v>43543</v>
      </c>
      <c r="G4803" s="14" t="str">
        <f t="shared" si="972"/>
        <v>Avg of 4 NM Projects</v>
      </c>
      <c r="H4803" s="15">
        <f t="shared" si="974"/>
        <v>24</v>
      </c>
      <c r="I4803" s="93">
        <v>-0.26</v>
      </c>
      <c r="J4803">
        <f t="shared" si="962"/>
        <v>-1.4606741573033708E-3</v>
      </c>
      <c r="K4803" s="4">
        <v>29.09</v>
      </c>
      <c r="L4803" s="4">
        <v>25.9</v>
      </c>
      <c r="M4803" s="16">
        <f t="shared" si="963"/>
        <v>-6.7340000000000004E-3</v>
      </c>
      <c r="N4803">
        <f t="shared" si="964"/>
        <v>0</v>
      </c>
      <c r="O4803">
        <f t="shared" si="965"/>
        <v>0</v>
      </c>
      <c r="P4803" s="63">
        <f t="shared" si="966"/>
        <v>0</v>
      </c>
    </row>
    <row r="4804" spans="1:18" x14ac:dyDescent="0.3">
      <c r="A4804">
        <f t="shared" si="967"/>
        <v>2019</v>
      </c>
      <c r="B4804">
        <f t="shared" si="968"/>
        <v>3</v>
      </c>
      <c r="C4804">
        <f t="shared" si="969"/>
        <v>20</v>
      </c>
      <c r="D4804">
        <f t="shared" si="970"/>
        <v>6</v>
      </c>
      <c r="E4804" t="str">
        <f t="shared" si="971"/>
        <v>OFF</v>
      </c>
      <c r="F4804" s="13">
        <f t="shared" si="973"/>
        <v>43544</v>
      </c>
      <c r="G4804" s="14" t="str">
        <f t="shared" si="972"/>
        <v>Avg of 4 NM Projects</v>
      </c>
      <c r="H4804" s="15">
        <f t="shared" si="974"/>
        <v>1</v>
      </c>
      <c r="I4804" s="93">
        <v>-0.39</v>
      </c>
      <c r="J4804">
        <f t="shared" ref="J4804:J4867" si="975">+I4804/$I$1</f>
        <v>-2.1910112359550564E-3</v>
      </c>
      <c r="K4804" s="4">
        <v>25.43</v>
      </c>
      <c r="L4804" s="4">
        <v>22.44</v>
      </c>
      <c r="M4804" s="16">
        <f t="shared" ref="M4804:M4867" si="976">+L4804*I4804/1000</f>
        <v>-8.7516000000000017E-3</v>
      </c>
      <c r="N4804">
        <f t="shared" ref="N4804:N4867" si="977">+IF(I4804=0,1,0)</f>
        <v>0</v>
      </c>
      <c r="O4804">
        <f t="shared" ref="O4804:O4867" si="978">+IF(I4804&gt;=0.5*$I$1,1,0)</f>
        <v>0</v>
      </c>
      <c r="P4804" s="63">
        <f t="shared" ref="P4804:P4867" si="979">+IF(I4804&gt;MAX(I$3652:I$5859),1,0)</f>
        <v>0</v>
      </c>
      <c r="Q4804" s="34"/>
      <c r="R4804" s="34"/>
    </row>
    <row r="4805" spans="1:18" x14ac:dyDescent="0.3">
      <c r="A4805">
        <f t="shared" ref="A4805:A4868" si="980">YEAR(F4805)</f>
        <v>2019</v>
      </c>
      <c r="B4805">
        <f t="shared" ref="B4805:B4868" si="981">+MONTH(F4805)</f>
        <v>3</v>
      </c>
      <c r="C4805">
        <f t="shared" ref="C4805:C4868" si="982">+DAY(F4805)</f>
        <v>20</v>
      </c>
      <c r="D4805">
        <f t="shared" ref="D4805:D4868" si="983">WEEKDAY(C4805)</f>
        <v>6</v>
      </c>
      <c r="E4805" t="str">
        <f t="shared" ref="E4805:E4868" si="984">IF(OR(D4805=1,D4805=7,H4805=1,H4805=2,H4805=3,H4805=4,H4805=5,H4805=6,H4805=7,H4805=24),"OFF","ON")</f>
        <v>OFF</v>
      </c>
      <c r="F4805" s="13">
        <f t="shared" si="973"/>
        <v>43544</v>
      </c>
      <c r="G4805" s="14" t="str">
        <f t="shared" si="972"/>
        <v>Avg of 4 NM Projects</v>
      </c>
      <c r="H4805" s="15">
        <f t="shared" si="974"/>
        <v>2</v>
      </c>
      <c r="I4805" s="93">
        <v>-0.13</v>
      </c>
      <c r="J4805">
        <f t="shared" si="975"/>
        <v>-7.3033707865168538E-4</v>
      </c>
      <c r="K4805" s="4">
        <v>25.31</v>
      </c>
      <c r="L4805" s="4">
        <v>24.53</v>
      </c>
      <c r="M4805" s="16">
        <f t="shared" si="976"/>
        <v>-3.1889000000000002E-3</v>
      </c>
      <c r="N4805">
        <f t="shared" si="977"/>
        <v>0</v>
      </c>
      <c r="O4805">
        <f t="shared" si="978"/>
        <v>0</v>
      </c>
      <c r="P4805" s="63">
        <f t="shared" si="979"/>
        <v>0</v>
      </c>
    </row>
    <row r="4806" spans="1:18" x14ac:dyDescent="0.3">
      <c r="A4806">
        <f t="shared" si="980"/>
        <v>2019</v>
      </c>
      <c r="B4806">
        <f t="shared" si="981"/>
        <v>3</v>
      </c>
      <c r="C4806">
        <f t="shared" si="982"/>
        <v>20</v>
      </c>
      <c r="D4806">
        <f t="shared" si="983"/>
        <v>6</v>
      </c>
      <c r="E4806" t="str">
        <f t="shared" si="984"/>
        <v>OFF</v>
      </c>
      <c r="F4806" s="13">
        <f t="shared" si="973"/>
        <v>43544</v>
      </c>
      <c r="G4806" s="14" t="str">
        <f t="shared" ref="G4806:G4869" si="985">+G4805</f>
        <v>Avg of 4 NM Projects</v>
      </c>
      <c r="H4806" s="15">
        <f t="shared" si="974"/>
        <v>3</v>
      </c>
      <c r="I4806" s="93">
        <v>-0.39</v>
      </c>
      <c r="J4806">
        <f t="shared" si="975"/>
        <v>-2.1910112359550564E-3</v>
      </c>
      <c r="K4806" s="4">
        <v>25.15</v>
      </c>
      <c r="L4806" s="4">
        <v>27.43</v>
      </c>
      <c r="M4806" s="16">
        <f t="shared" si="976"/>
        <v>-1.0697700000000001E-2</v>
      </c>
      <c r="N4806">
        <f t="shared" si="977"/>
        <v>0</v>
      </c>
      <c r="O4806">
        <f t="shared" si="978"/>
        <v>0</v>
      </c>
      <c r="P4806" s="63">
        <f t="shared" si="979"/>
        <v>0</v>
      </c>
    </row>
    <row r="4807" spans="1:18" x14ac:dyDescent="0.3">
      <c r="A4807">
        <f t="shared" si="980"/>
        <v>2019</v>
      </c>
      <c r="B4807">
        <f t="shared" si="981"/>
        <v>3</v>
      </c>
      <c r="C4807">
        <f t="shared" si="982"/>
        <v>20</v>
      </c>
      <c r="D4807">
        <f t="shared" si="983"/>
        <v>6</v>
      </c>
      <c r="E4807" t="str">
        <f t="shared" si="984"/>
        <v>OFF</v>
      </c>
      <c r="F4807" s="13">
        <f t="shared" si="973"/>
        <v>43544</v>
      </c>
      <c r="G4807" s="14" t="str">
        <f t="shared" si="985"/>
        <v>Avg of 4 NM Projects</v>
      </c>
      <c r="H4807" s="15">
        <f t="shared" si="974"/>
        <v>4</v>
      </c>
      <c r="I4807" s="93">
        <v>-0.13</v>
      </c>
      <c r="J4807">
        <f t="shared" si="975"/>
        <v>-7.3033707865168538E-4</v>
      </c>
      <c r="K4807" s="4">
        <v>25.66</v>
      </c>
      <c r="L4807" s="4">
        <v>26.17</v>
      </c>
      <c r="M4807" s="16">
        <f t="shared" si="976"/>
        <v>-3.4021000000000003E-3</v>
      </c>
      <c r="N4807">
        <f t="shared" si="977"/>
        <v>0</v>
      </c>
      <c r="O4807">
        <f t="shared" si="978"/>
        <v>0</v>
      </c>
      <c r="P4807" s="63">
        <f t="shared" si="979"/>
        <v>0</v>
      </c>
    </row>
    <row r="4808" spans="1:18" x14ac:dyDescent="0.3">
      <c r="A4808">
        <f t="shared" si="980"/>
        <v>2019</v>
      </c>
      <c r="B4808">
        <f t="shared" si="981"/>
        <v>3</v>
      </c>
      <c r="C4808">
        <f t="shared" si="982"/>
        <v>20</v>
      </c>
      <c r="D4808">
        <f t="shared" si="983"/>
        <v>6</v>
      </c>
      <c r="E4808" t="str">
        <f t="shared" si="984"/>
        <v>OFF</v>
      </c>
      <c r="F4808" s="13">
        <f t="shared" si="973"/>
        <v>43544</v>
      </c>
      <c r="G4808" s="14" t="str">
        <f t="shared" si="985"/>
        <v>Avg of 4 NM Projects</v>
      </c>
      <c r="H4808" s="15">
        <f t="shared" si="974"/>
        <v>5</v>
      </c>
      <c r="I4808" s="93">
        <v>-0.13</v>
      </c>
      <c r="J4808">
        <f t="shared" si="975"/>
        <v>-7.3033707865168538E-4</v>
      </c>
      <c r="K4808" s="4">
        <v>28.77</v>
      </c>
      <c r="L4808" s="4">
        <v>27.02</v>
      </c>
      <c r="M4808" s="16">
        <f t="shared" si="976"/>
        <v>-3.5125999999999998E-3</v>
      </c>
      <c r="N4808">
        <f t="shared" si="977"/>
        <v>0</v>
      </c>
      <c r="O4808">
        <f t="shared" si="978"/>
        <v>0</v>
      </c>
      <c r="P4808" s="63">
        <f t="shared" si="979"/>
        <v>0</v>
      </c>
    </row>
    <row r="4809" spans="1:18" x14ac:dyDescent="0.3">
      <c r="A4809">
        <f t="shared" si="980"/>
        <v>2019</v>
      </c>
      <c r="B4809">
        <f t="shared" si="981"/>
        <v>3</v>
      </c>
      <c r="C4809">
        <f t="shared" si="982"/>
        <v>20</v>
      </c>
      <c r="D4809">
        <f t="shared" si="983"/>
        <v>6</v>
      </c>
      <c r="E4809" t="str">
        <f t="shared" si="984"/>
        <v>OFF</v>
      </c>
      <c r="F4809" s="13">
        <f t="shared" si="973"/>
        <v>43544</v>
      </c>
      <c r="G4809" s="14" t="str">
        <f t="shared" si="985"/>
        <v>Avg of 4 NM Projects</v>
      </c>
      <c r="H4809" s="15">
        <f t="shared" si="974"/>
        <v>6</v>
      </c>
      <c r="I4809" s="93">
        <v>-0.26</v>
      </c>
      <c r="J4809">
        <f t="shared" si="975"/>
        <v>-1.4606741573033708E-3</v>
      </c>
      <c r="K4809" s="4">
        <v>29.45</v>
      </c>
      <c r="L4809" s="4">
        <v>28.32</v>
      </c>
      <c r="M4809" s="16">
        <f t="shared" si="976"/>
        <v>-7.3632000000000003E-3</v>
      </c>
      <c r="N4809">
        <f t="shared" si="977"/>
        <v>0</v>
      </c>
      <c r="O4809">
        <f t="shared" si="978"/>
        <v>0</v>
      </c>
      <c r="P4809" s="63">
        <f t="shared" si="979"/>
        <v>0</v>
      </c>
    </row>
    <row r="4810" spans="1:18" x14ac:dyDescent="0.3">
      <c r="A4810">
        <f t="shared" si="980"/>
        <v>2019</v>
      </c>
      <c r="B4810">
        <f t="shared" si="981"/>
        <v>3</v>
      </c>
      <c r="C4810">
        <f t="shared" si="982"/>
        <v>20</v>
      </c>
      <c r="D4810">
        <f t="shared" si="983"/>
        <v>6</v>
      </c>
      <c r="E4810" t="str">
        <f t="shared" si="984"/>
        <v>OFF</v>
      </c>
      <c r="F4810" s="13">
        <f t="shared" si="973"/>
        <v>43544</v>
      </c>
      <c r="G4810" s="14" t="str">
        <f t="shared" si="985"/>
        <v>Avg of 4 NM Projects</v>
      </c>
      <c r="H4810" s="15">
        <f t="shared" si="974"/>
        <v>7</v>
      </c>
      <c r="I4810" s="93">
        <v>-0.51500000000000001</v>
      </c>
      <c r="J4810">
        <f t="shared" si="975"/>
        <v>-2.8932584269662923E-3</v>
      </c>
      <c r="K4810" s="4">
        <v>46.28</v>
      </c>
      <c r="L4810" s="4">
        <v>45.83</v>
      </c>
      <c r="M4810" s="16">
        <f t="shared" si="976"/>
        <v>-2.3602450000000001E-2</v>
      </c>
      <c r="N4810">
        <f t="shared" si="977"/>
        <v>0</v>
      </c>
      <c r="O4810">
        <f t="shared" si="978"/>
        <v>0</v>
      </c>
      <c r="P4810" s="63">
        <f t="shared" si="979"/>
        <v>0</v>
      </c>
    </row>
    <row r="4811" spans="1:18" x14ac:dyDescent="0.3">
      <c r="A4811">
        <f t="shared" si="980"/>
        <v>2019</v>
      </c>
      <c r="B4811">
        <f t="shared" si="981"/>
        <v>3</v>
      </c>
      <c r="C4811">
        <f t="shared" si="982"/>
        <v>20</v>
      </c>
      <c r="D4811">
        <f t="shared" si="983"/>
        <v>6</v>
      </c>
      <c r="E4811" t="str">
        <f t="shared" si="984"/>
        <v>ON</v>
      </c>
      <c r="F4811" s="13">
        <f t="shared" si="973"/>
        <v>43544</v>
      </c>
      <c r="G4811" s="14" t="str">
        <f t="shared" si="985"/>
        <v>Avg of 4 NM Projects</v>
      </c>
      <c r="H4811" s="15">
        <f t="shared" si="974"/>
        <v>8</v>
      </c>
      <c r="I4811" s="93">
        <v>10.234999999999999</v>
      </c>
      <c r="J4811">
        <f t="shared" si="975"/>
        <v>5.7499999999999996E-2</v>
      </c>
      <c r="K4811" s="4">
        <v>50.86</v>
      </c>
      <c r="L4811" s="4">
        <v>57.97</v>
      </c>
      <c r="M4811" s="16">
        <f t="shared" si="976"/>
        <v>0.59332295000000002</v>
      </c>
      <c r="N4811">
        <f t="shared" si="977"/>
        <v>0</v>
      </c>
      <c r="O4811">
        <f t="shared" si="978"/>
        <v>0</v>
      </c>
      <c r="P4811" s="63">
        <f t="shared" si="979"/>
        <v>0</v>
      </c>
    </row>
    <row r="4812" spans="1:18" x14ac:dyDescent="0.3">
      <c r="A4812">
        <f t="shared" si="980"/>
        <v>2019</v>
      </c>
      <c r="B4812">
        <f t="shared" si="981"/>
        <v>3</v>
      </c>
      <c r="C4812">
        <f t="shared" si="982"/>
        <v>20</v>
      </c>
      <c r="D4812">
        <f t="shared" si="983"/>
        <v>6</v>
      </c>
      <c r="E4812" t="str">
        <f t="shared" si="984"/>
        <v>ON</v>
      </c>
      <c r="F4812" s="13">
        <f t="shared" si="973"/>
        <v>43544</v>
      </c>
      <c r="G4812" s="14" t="str">
        <f t="shared" si="985"/>
        <v>Avg of 4 NM Projects</v>
      </c>
      <c r="H4812" s="15">
        <f t="shared" si="974"/>
        <v>9</v>
      </c>
      <c r="I4812" s="93">
        <v>42.115000000000009</v>
      </c>
      <c r="J4812">
        <f t="shared" si="975"/>
        <v>0.23660112359550567</v>
      </c>
      <c r="K4812" s="4">
        <v>40.67</v>
      </c>
      <c r="L4812" s="4">
        <v>47.01</v>
      </c>
      <c r="M4812" s="16">
        <f t="shared" si="976"/>
        <v>1.9798261500000003</v>
      </c>
      <c r="N4812">
        <f t="shared" si="977"/>
        <v>0</v>
      </c>
      <c r="O4812">
        <f t="shared" si="978"/>
        <v>0</v>
      </c>
      <c r="P4812" s="63">
        <f t="shared" si="979"/>
        <v>0</v>
      </c>
    </row>
    <row r="4813" spans="1:18" x14ac:dyDescent="0.3">
      <c r="A4813">
        <f t="shared" si="980"/>
        <v>2019</v>
      </c>
      <c r="B4813">
        <f t="shared" si="981"/>
        <v>3</v>
      </c>
      <c r="C4813">
        <f t="shared" si="982"/>
        <v>20</v>
      </c>
      <c r="D4813">
        <f t="shared" si="983"/>
        <v>6</v>
      </c>
      <c r="E4813" t="str">
        <f t="shared" si="984"/>
        <v>ON</v>
      </c>
      <c r="F4813" s="13">
        <f t="shared" si="973"/>
        <v>43544</v>
      </c>
      <c r="G4813" s="14" t="str">
        <f t="shared" si="985"/>
        <v>Avg of 4 NM Projects</v>
      </c>
      <c r="H4813" s="15">
        <f t="shared" si="974"/>
        <v>10</v>
      </c>
      <c r="I4813" s="93">
        <v>65.155000000000001</v>
      </c>
      <c r="J4813">
        <f t="shared" si="975"/>
        <v>0.36603932584269666</v>
      </c>
      <c r="K4813" s="4">
        <v>28.66</v>
      </c>
      <c r="L4813" s="4">
        <v>34.380000000000003</v>
      </c>
      <c r="M4813" s="16">
        <f t="shared" si="976"/>
        <v>2.2400289000000004</v>
      </c>
      <c r="N4813">
        <f t="shared" si="977"/>
        <v>0</v>
      </c>
      <c r="O4813">
        <f t="shared" si="978"/>
        <v>0</v>
      </c>
      <c r="P4813" s="63">
        <f t="shared" si="979"/>
        <v>0</v>
      </c>
    </row>
    <row r="4814" spans="1:18" x14ac:dyDescent="0.3">
      <c r="A4814">
        <f t="shared" si="980"/>
        <v>2019</v>
      </c>
      <c r="B4814">
        <f t="shared" si="981"/>
        <v>3</v>
      </c>
      <c r="C4814">
        <f t="shared" si="982"/>
        <v>20</v>
      </c>
      <c r="D4814">
        <f t="shared" si="983"/>
        <v>6</v>
      </c>
      <c r="E4814" t="str">
        <f t="shared" si="984"/>
        <v>ON</v>
      </c>
      <c r="F4814" s="13">
        <f t="shared" si="973"/>
        <v>43544</v>
      </c>
      <c r="G4814" s="14" t="str">
        <f t="shared" si="985"/>
        <v>Avg of 4 NM Projects</v>
      </c>
      <c r="H4814" s="15">
        <f t="shared" si="974"/>
        <v>11</v>
      </c>
      <c r="I4814" s="93">
        <v>79.614999999999995</v>
      </c>
      <c r="J4814">
        <f t="shared" si="975"/>
        <v>0.44727528089887636</v>
      </c>
      <c r="K4814" s="4">
        <v>26.52</v>
      </c>
      <c r="L4814" s="4">
        <v>31</v>
      </c>
      <c r="M4814" s="16">
        <f t="shared" si="976"/>
        <v>2.4680650000000002</v>
      </c>
      <c r="N4814">
        <f t="shared" si="977"/>
        <v>0</v>
      </c>
      <c r="O4814">
        <f t="shared" si="978"/>
        <v>0</v>
      </c>
      <c r="P4814" s="63">
        <f t="shared" si="979"/>
        <v>0</v>
      </c>
    </row>
    <row r="4815" spans="1:18" x14ac:dyDescent="0.3">
      <c r="A4815">
        <f t="shared" si="980"/>
        <v>2019</v>
      </c>
      <c r="B4815">
        <f t="shared" si="981"/>
        <v>3</v>
      </c>
      <c r="C4815">
        <f t="shared" si="982"/>
        <v>20</v>
      </c>
      <c r="D4815">
        <f t="shared" si="983"/>
        <v>6</v>
      </c>
      <c r="E4815" t="str">
        <f t="shared" si="984"/>
        <v>ON</v>
      </c>
      <c r="F4815" s="13">
        <f t="shared" si="973"/>
        <v>43544</v>
      </c>
      <c r="G4815" s="14" t="str">
        <f t="shared" si="985"/>
        <v>Avg of 4 NM Projects</v>
      </c>
      <c r="H4815" s="15">
        <f t="shared" si="974"/>
        <v>12</v>
      </c>
      <c r="I4815" s="93">
        <v>84.094999999999999</v>
      </c>
      <c r="J4815">
        <f t="shared" si="975"/>
        <v>0.47244382022471909</v>
      </c>
      <c r="K4815" s="4">
        <v>25.73</v>
      </c>
      <c r="L4815" s="4">
        <v>26.74</v>
      </c>
      <c r="M4815" s="16">
        <f t="shared" si="976"/>
        <v>2.2487002999999999</v>
      </c>
      <c r="N4815">
        <f t="shared" si="977"/>
        <v>0</v>
      </c>
      <c r="O4815">
        <f t="shared" si="978"/>
        <v>0</v>
      </c>
      <c r="P4815" s="63">
        <f t="shared" si="979"/>
        <v>0</v>
      </c>
    </row>
    <row r="4816" spans="1:18" x14ac:dyDescent="0.3">
      <c r="A4816">
        <f t="shared" si="980"/>
        <v>2019</v>
      </c>
      <c r="B4816">
        <f t="shared" si="981"/>
        <v>3</v>
      </c>
      <c r="C4816">
        <f t="shared" si="982"/>
        <v>20</v>
      </c>
      <c r="D4816">
        <f t="shared" si="983"/>
        <v>6</v>
      </c>
      <c r="E4816" t="str">
        <f t="shared" si="984"/>
        <v>ON</v>
      </c>
      <c r="F4816" s="13">
        <f t="shared" si="973"/>
        <v>43544</v>
      </c>
      <c r="G4816" s="14" t="str">
        <f t="shared" si="985"/>
        <v>Avg of 4 NM Projects</v>
      </c>
      <c r="H4816" s="15">
        <f t="shared" si="974"/>
        <v>13</v>
      </c>
      <c r="I4816" s="93">
        <v>86.4</v>
      </c>
      <c r="J4816">
        <f t="shared" si="975"/>
        <v>0.48539325842696635</v>
      </c>
      <c r="K4816" s="4">
        <v>25.24</v>
      </c>
      <c r="L4816" s="4">
        <v>25.22</v>
      </c>
      <c r="M4816" s="16">
        <f t="shared" si="976"/>
        <v>2.1790080000000001</v>
      </c>
      <c r="N4816">
        <f t="shared" si="977"/>
        <v>0</v>
      </c>
      <c r="O4816">
        <f t="shared" si="978"/>
        <v>0</v>
      </c>
      <c r="P4816" s="63">
        <f t="shared" si="979"/>
        <v>0</v>
      </c>
    </row>
    <row r="4817" spans="1:18" x14ac:dyDescent="0.3">
      <c r="A4817">
        <f t="shared" si="980"/>
        <v>2019</v>
      </c>
      <c r="B4817">
        <f t="shared" si="981"/>
        <v>3</v>
      </c>
      <c r="C4817">
        <f t="shared" si="982"/>
        <v>20</v>
      </c>
      <c r="D4817">
        <f t="shared" si="983"/>
        <v>6</v>
      </c>
      <c r="E4817" t="str">
        <f t="shared" si="984"/>
        <v>ON</v>
      </c>
      <c r="F4817" s="13">
        <f t="shared" si="973"/>
        <v>43544</v>
      </c>
      <c r="G4817" s="14" t="str">
        <f t="shared" si="985"/>
        <v>Avg of 4 NM Projects</v>
      </c>
      <c r="H4817" s="15">
        <f t="shared" si="974"/>
        <v>14</v>
      </c>
      <c r="I4817" s="93">
        <v>86.144999999999996</v>
      </c>
      <c r="J4817">
        <f t="shared" si="975"/>
        <v>0.48396067415730337</v>
      </c>
      <c r="K4817" s="4">
        <v>26.02</v>
      </c>
      <c r="L4817" s="4">
        <v>25.46</v>
      </c>
      <c r="M4817" s="16">
        <f t="shared" si="976"/>
        <v>2.1932516999999998</v>
      </c>
      <c r="N4817">
        <f t="shared" si="977"/>
        <v>0</v>
      </c>
      <c r="O4817">
        <f t="shared" si="978"/>
        <v>0</v>
      </c>
      <c r="P4817" s="63">
        <f t="shared" si="979"/>
        <v>0</v>
      </c>
    </row>
    <row r="4818" spans="1:18" x14ac:dyDescent="0.3">
      <c r="A4818">
        <f t="shared" si="980"/>
        <v>2019</v>
      </c>
      <c r="B4818">
        <f t="shared" si="981"/>
        <v>3</v>
      </c>
      <c r="C4818">
        <f t="shared" si="982"/>
        <v>20</v>
      </c>
      <c r="D4818">
        <f t="shared" si="983"/>
        <v>6</v>
      </c>
      <c r="E4818" t="str">
        <f t="shared" si="984"/>
        <v>ON</v>
      </c>
      <c r="F4818" s="13">
        <f t="shared" si="973"/>
        <v>43544</v>
      </c>
      <c r="G4818" s="14" t="str">
        <f t="shared" si="985"/>
        <v>Avg of 4 NM Projects</v>
      </c>
      <c r="H4818" s="15">
        <f t="shared" si="974"/>
        <v>15</v>
      </c>
      <c r="I4818" s="93">
        <v>84.47999999999999</v>
      </c>
      <c r="J4818">
        <f t="shared" si="975"/>
        <v>0.47460674157303367</v>
      </c>
      <c r="K4818" s="4">
        <v>25.62</v>
      </c>
      <c r="L4818" s="4">
        <v>25.21</v>
      </c>
      <c r="M4818" s="16">
        <f t="shared" si="976"/>
        <v>2.1297408</v>
      </c>
      <c r="N4818">
        <f t="shared" si="977"/>
        <v>0</v>
      </c>
      <c r="O4818">
        <f t="shared" si="978"/>
        <v>0</v>
      </c>
      <c r="P4818" s="63">
        <f t="shared" si="979"/>
        <v>0</v>
      </c>
    </row>
    <row r="4819" spans="1:18" x14ac:dyDescent="0.3">
      <c r="A4819">
        <f t="shared" si="980"/>
        <v>2019</v>
      </c>
      <c r="B4819">
        <f t="shared" si="981"/>
        <v>3</v>
      </c>
      <c r="C4819">
        <f t="shared" si="982"/>
        <v>20</v>
      </c>
      <c r="D4819">
        <f t="shared" si="983"/>
        <v>6</v>
      </c>
      <c r="E4819" t="str">
        <f t="shared" si="984"/>
        <v>ON</v>
      </c>
      <c r="F4819" s="13">
        <f t="shared" si="973"/>
        <v>43544</v>
      </c>
      <c r="G4819" s="14" t="str">
        <f t="shared" si="985"/>
        <v>Avg of 4 NM Projects</v>
      </c>
      <c r="H4819" s="15">
        <f t="shared" si="974"/>
        <v>16</v>
      </c>
      <c r="I4819" s="93">
        <v>74.11</v>
      </c>
      <c r="J4819">
        <f t="shared" si="975"/>
        <v>0.41634831460674154</v>
      </c>
      <c r="K4819" s="4">
        <v>25.47</v>
      </c>
      <c r="L4819" s="4">
        <v>24.41</v>
      </c>
      <c r="M4819" s="16">
        <f t="shared" si="976"/>
        <v>1.8090251000000002</v>
      </c>
      <c r="N4819">
        <f t="shared" si="977"/>
        <v>0</v>
      </c>
      <c r="O4819">
        <f t="shared" si="978"/>
        <v>0</v>
      </c>
      <c r="P4819" s="63">
        <f t="shared" si="979"/>
        <v>0</v>
      </c>
    </row>
    <row r="4820" spans="1:18" x14ac:dyDescent="0.3">
      <c r="A4820">
        <f t="shared" si="980"/>
        <v>2019</v>
      </c>
      <c r="B4820">
        <f t="shared" si="981"/>
        <v>3</v>
      </c>
      <c r="C4820">
        <f t="shared" si="982"/>
        <v>20</v>
      </c>
      <c r="D4820">
        <f t="shared" si="983"/>
        <v>6</v>
      </c>
      <c r="E4820" t="str">
        <f t="shared" si="984"/>
        <v>ON</v>
      </c>
      <c r="F4820" s="13">
        <f t="shared" si="973"/>
        <v>43544</v>
      </c>
      <c r="G4820" s="14" t="str">
        <f t="shared" si="985"/>
        <v>Avg of 4 NM Projects</v>
      </c>
      <c r="H4820" s="15">
        <f t="shared" si="974"/>
        <v>17</v>
      </c>
      <c r="I4820" s="93">
        <v>58.11</v>
      </c>
      <c r="J4820">
        <f t="shared" si="975"/>
        <v>0.32646067415730334</v>
      </c>
      <c r="K4820" s="4">
        <v>26.49</v>
      </c>
      <c r="L4820" s="4">
        <v>24.79</v>
      </c>
      <c r="M4820" s="16">
        <f t="shared" si="976"/>
        <v>1.4405468999999997</v>
      </c>
      <c r="N4820">
        <f t="shared" si="977"/>
        <v>0</v>
      </c>
      <c r="O4820">
        <f t="shared" si="978"/>
        <v>0</v>
      </c>
      <c r="P4820" s="63">
        <f t="shared" si="979"/>
        <v>0</v>
      </c>
    </row>
    <row r="4821" spans="1:18" x14ac:dyDescent="0.3">
      <c r="A4821">
        <f t="shared" si="980"/>
        <v>2019</v>
      </c>
      <c r="B4821">
        <f t="shared" si="981"/>
        <v>3</v>
      </c>
      <c r="C4821">
        <f t="shared" si="982"/>
        <v>20</v>
      </c>
      <c r="D4821">
        <f t="shared" si="983"/>
        <v>6</v>
      </c>
      <c r="E4821" t="str">
        <f t="shared" si="984"/>
        <v>ON</v>
      </c>
      <c r="F4821" s="13">
        <f t="shared" si="973"/>
        <v>43544</v>
      </c>
      <c r="G4821" s="14" t="str">
        <f t="shared" si="985"/>
        <v>Avg of 4 NM Projects</v>
      </c>
      <c r="H4821" s="15">
        <f t="shared" si="974"/>
        <v>18</v>
      </c>
      <c r="I4821" s="93">
        <v>32.380000000000003</v>
      </c>
      <c r="J4821">
        <f t="shared" si="975"/>
        <v>0.18191011235955057</v>
      </c>
      <c r="K4821" s="4">
        <v>27.35</v>
      </c>
      <c r="L4821" s="4">
        <v>26.64</v>
      </c>
      <c r="M4821" s="16">
        <f t="shared" si="976"/>
        <v>0.86260320000000013</v>
      </c>
      <c r="N4821">
        <f t="shared" si="977"/>
        <v>0</v>
      </c>
      <c r="O4821">
        <f t="shared" si="978"/>
        <v>0</v>
      </c>
      <c r="P4821" s="63">
        <f t="shared" si="979"/>
        <v>0</v>
      </c>
    </row>
    <row r="4822" spans="1:18" x14ac:dyDescent="0.3">
      <c r="A4822">
        <f t="shared" si="980"/>
        <v>2019</v>
      </c>
      <c r="B4822">
        <f t="shared" si="981"/>
        <v>3</v>
      </c>
      <c r="C4822">
        <f t="shared" si="982"/>
        <v>20</v>
      </c>
      <c r="D4822">
        <f t="shared" si="983"/>
        <v>6</v>
      </c>
      <c r="E4822" t="str">
        <f t="shared" si="984"/>
        <v>ON</v>
      </c>
      <c r="F4822" s="13">
        <f t="shared" si="973"/>
        <v>43544</v>
      </c>
      <c r="G4822" s="14" t="str">
        <f t="shared" si="985"/>
        <v>Avg of 4 NM Projects</v>
      </c>
      <c r="H4822" s="15">
        <f t="shared" si="974"/>
        <v>19</v>
      </c>
      <c r="I4822" s="93">
        <v>7.5500000000000007</v>
      </c>
      <c r="J4822">
        <f t="shared" si="975"/>
        <v>4.2415730337078655E-2</v>
      </c>
      <c r="K4822" s="4">
        <v>30.62</v>
      </c>
      <c r="L4822" s="4">
        <v>41.44</v>
      </c>
      <c r="M4822" s="16">
        <f t="shared" si="976"/>
        <v>0.31287200000000004</v>
      </c>
      <c r="N4822">
        <f t="shared" si="977"/>
        <v>0</v>
      </c>
      <c r="O4822">
        <f t="shared" si="978"/>
        <v>0</v>
      </c>
      <c r="P4822" s="63">
        <f t="shared" si="979"/>
        <v>0</v>
      </c>
    </row>
    <row r="4823" spans="1:18" x14ac:dyDescent="0.3">
      <c r="A4823">
        <f t="shared" si="980"/>
        <v>2019</v>
      </c>
      <c r="B4823">
        <f t="shared" si="981"/>
        <v>3</v>
      </c>
      <c r="C4823">
        <f t="shared" si="982"/>
        <v>20</v>
      </c>
      <c r="D4823">
        <f t="shared" si="983"/>
        <v>6</v>
      </c>
      <c r="E4823" t="str">
        <f t="shared" si="984"/>
        <v>ON</v>
      </c>
      <c r="F4823" s="13">
        <f t="shared" si="973"/>
        <v>43544</v>
      </c>
      <c r="G4823" s="14" t="str">
        <f t="shared" si="985"/>
        <v>Avg of 4 NM Projects</v>
      </c>
      <c r="H4823" s="15">
        <f t="shared" si="974"/>
        <v>20</v>
      </c>
      <c r="I4823" s="93">
        <v>-0.26</v>
      </c>
      <c r="J4823">
        <f t="shared" si="975"/>
        <v>-1.4606741573033708E-3</v>
      </c>
      <c r="K4823" s="4">
        <v>48.74</v>
      </c>
      <c r="L4823" s="4">
        <v>44.22</v>
      </c>
      <c r="M4823" s="16">
        <f t="shared" si="976"/>
        <v>-1.1497199999999999E-2</v>
      </c>
      <c r="N4823">
        <f t="shared" si="977"/>
        <v>0</v>
      </c>
      <c r="O4823">
        <f t="shared" si="978"/>
        <v>0</v>
      </c>
      <c r="P4823" s="63">
        <f t="shared" si="979"/>
        <v>0</v>
      </c>
    </row>
    <row r="4824" spans="1:18" x14ac:dyDescent="0.3">
      <c r="A4824">
        <f t="shared" si="980"/>
        <v>2019</v>
      </c>
      <c r="B4824">
        <f t="shared" si="981"/>
        <v>3</v>
      </c>
      <c r="C4824">
        <f t="shared" si="982"/>
        <v>20</v>
      </c>
      <c r="D4824">
        <f t="shared" si="983"/>
        <v>6</v>
      </c>
      <c r="E4824" t="str">
        <f t="shared" si="984"/>
        <v>ON</v>
      </c>
      <c r="F4824" s="13">
        <f t="shared" si="973"/>
        <v>43544</v>
      </c>
      <c r="G4824" s="14" t="str">
        <f t="shared" si="985"/>
        <v>Avg of 4 NM Projects</v>
      </c>
      <c r="H4824" s="15">
        <f t="shared" si="974"/>
        <v>21</v>
      </c>
      <c r="I4824" s="93">
        <v>-0.13</v>
      </c>
      <c r="J4824">
        <f t="shared" si="975"/>
        <v>-7.3033707865168538E-4</v>
      </c>
      <c r="K4824" s="4">
        <v>40.67</v>
      </c>
      <c r="L4824" s="4">
        <v>34.82</v>
      </c>
      <c r="M4824" s="16">
        <f t="shared" si="976"/>
        <v>-4.5266000000000004E-3</v>
      </c>
      <c r="N4824">
        <f t="shared" si="977"/>
        <v>0</v>
      </c>
      <c r="O4824">
        <f t="shared" si="978"/>
        <v>0</v>
      </c>
      <c r="P4824" s="63">
        <f t="shared" si="979"/>
        <v>0</v>
      </c>
    </row>
    <row r="4825" spans="1:18" x14ac:dyDescent="0.3">
      <c r="A4825">
        <f t="shared" si="980"/>
        <v>2019</v>
      </c>
      <c r="B4825">
        <f t="shared" si="981"/>
        <v>3</v>
      </c>
      <c r="C4825">
        <f t="shared" si="982"/>
        <v>20</v>
      </c>
      <c r="D4825">
        <f t="shared" si="983"/>
        <v>6</v>
      </c>
      <c r="E4825" t="str">
        <f t="shared" si="984"/>
        <v>ON</v>
      </c>
      <c r="F4825" s="13">
        <f t="shared" si="973"/>
        <v>43544</v>
      </c>
      <c r="G4825" s="14" t="str">
        <f t="shared" si="985"/>
        <v>Avg of 4 NM Projects</v>
      </c>
      <c r="H4825" s="15">
        <f t="shared" si="974"/>
        <v>22</v>
      </c>
      <c r="I4825" s="93">
        <v>-0.26</v>
      </c>
      <c r="J4825">
        <f t="shared" si="975"/>
        <v>-1.4606741573033708E-3</v>
      </c>
      <c r="K4825" s="4">
        <v>27.57</v>
      </c>
      <c r="L4825" s="4">
        <v>37.11</v>
      </c>
      <c r="M4825" s="16">
        <f t="shared" si="976"/>
        <v>-9.6486000000000002E-3</v>
      </c>
      <c r="N4825">
        <f t="shared" si="977"/>
        <v>0</v>
      </c>
      <c r="O4825">
        <f t="shared" si="978"/>
        <v>0</v>
      </c>
      <c r="P4825" s="63">
        <f t="shared" si="979"/>
        <v>0</v>
      </c>
    </row>
    <row r="4826" spans="1:18" x14ac:dyDescent="0.3">
      <c r="A4826">
        <f t="shared" si="980"/>
        <v>2019</v>
      </c>
      <c r="B4826">
        <f t="shared" si="981"/>
        <v>3</v>
      </c>
      <c r="C4826">
        <f t="shared" si="982"/>
        <v>20</v>
      </c>
      <c r="D4826">
        <f t="shared" si="983"/>
        <v>6</v>
      </c>
      <c r="E4826" t="str">
        <f t="shared" si="984"/>
        <v>ON</v>
      </c>
      <c r="F4826" s="13">
        <f t="shared" si="973"/>
        <v>43544</v>
      </c>
      <c r="G4826" s="14" t="str">
        <f t="shared" si="985"/>
        <v>Avg of 4 NM Projects</v>
      </c>
      <c r="H4826" s="15">
        <f t="shared" si="974"/>
        <v>23</v>
      </c>
      <c r="I4826" s="93">
        <v>-0.13</v>
      </c>
      <c r="J4826">
        <f t="shared" si="975"/>
        <v>-7.3033707865168538E-4</v>
      </c>
      <c r="K4826" s="4">
        <v>26.46</v>
      </c>
      <c r="L4826" s="4">
        <v>43.4</v>
      </c>
      <c r="M4826" s="16">
        <f t="shared" si="976"/>
        <v>-5.6420000000000003E-3</v>
      </c>
      <c r="N4826">
        <f t="shared" si="977"/>
        <v>0</v>
      </c>
      <c r="O4826">
        <f t="shared" si="978"/>
        <v>0</v>
      </c>
      <c r="P4826" s="63">
        <f t="shared" si="979"/>
        <v>0</v>
      </c>
    </row>
    <row r="4827" spans="1:18" x14ac:dyDescent="0.3">
      <c r="A4827">
        <f t="shared" si="980"/>
        <v>2019</v>
      </c>
      <c r="B4827">
        <f t="shared" si="981"/>
        <v>3</v>
      </c>
      <c r="C4827">
        <f t="shared" si="982"/>
        <v>20</v>
      </c>
      <c r="D4827">
        <f t="shared" si="983"/>
        <v>6</v>
      </c>
      <c r="E4827" t="str">
        <f t="shared" si="984"/>
        <v>OFF</v>
      </c>
      <c r="F4827" s="13">
        <f t="shared" si="973"/>
        <v>43544</v>
      </c>
      <c r="G4827" s="14" t="str">
        <f t="shared" si="985"/>
        <v>Avg of 4 NM Projects</v>
      </c>
      <c r="H4827" s="15">
        <f t="shared" si="974"/>
        <v>24</v>
      </c>
      <c r="I4827" s="93">
        <v>-0.26</v>
      </c>
      <c r="J4827">
        <f t="shared" si="975"/>
        <v>-1.4606741573033708E-3</v>
      </c>
      <c r="K4827" s="4">
        <v>27.72</v>
      </c>
      <c r="L4827" s="4">
        <v>43.53</v>
      </c>
      <c r="M4827" s="16">
        <f t="shared" si="976"/>
        <v>-1.1317799999999999E-2</v>
      </c>
      <c r="N4827">
        <f t="shared" si="977"/>
        <v>0</v>
      </c>
      <c r="O4827">
        <f t="shared" si="978"/>
        <v>0</v>
      </c>
      <c r="P4827" s="63">
        <f t="shared" si="979"/>
        <v>0</v>
      </c>
    </row>
    <row r="4828" spans="1:18" x14ac:dyDescent="0.3">
      <c r="A4828">
        <f t="shared" si="980"/>
        <v>2019</v>
      </c>
      <c r="B4828">
        <f t="shared" si="981"/>
        <v>3</v>
      </c>
      <c r="C4828">
        <f t="shared" si="982"/>
        <v>21</v>
      </c>
      <c r="D4828">
        <f t="shared" si="983"/>
        <v>7</v>
      </c>
      <c r="E4828" t="str">
        <f t="shared" si="984"/>
        <v>OFF</v>
      </c>
      <c r="F4828" s="13">
        <f t="shared" si="973"/>
        <v>43545</v>
      </c>
      <c r="G4828" s="14" t="str">
        <f t="shared" si="985"/>
        <v>Avg of 4 NM Projects</v>
      </c>
      <c r="H4828" s="15">
        <f t="shared" si="974"/>
        <v>1</v>
      </c>
      <c r="I4828" s="93">
        <v>-0.26</v>
      </c>
      <c r="J4828">
        <f t="shared" si="975"/>
        <v>-1.4606741573033708E-3</v>
      </c>
      <c r="K4828" s="4">
        <v>25.27</v>
      </c>
      <c r="L4828" s="4">
        <v>25.12</v>
      </c>
      <c r="M4828" s="16">
        <f t="shared" si="976"/>
        <v>-6.5312E-3</v>
      </c>
      <c r="N4828">
        <f t="shared" si="977"/>
        <v>0</v>
      </c>
      <c r="O4828">
        <f t="shared" si="978"/>
        <v>0</v>
      </c>
      <c r="P4828" s="63">
        <f t="shared" si="979"/>
        <v>0</v>
      </c>
      <c r="Q4828" s="34"/>
      <c r="R4828" s="34"/>
    </row>
    <row r="4829" spans="1:18" x14ac:dyDescent="0.3">
      <c r="A4829">
        <f t="shared" si="980"/>
        <v>2019</v>
      </c>
      <c r="B4829">
        <f t="shared" si="981"/>
        <v>3</v>
      </c>
      <c r="C4829">
        <f t="shared" si="982"/>
        <v>21</v>
      </c>
      <c r="D4829">
        <f t="shared" si="983"/>
        <v>7</v>
      </c>
      <c r="E4829" t="str">
        <f t="shared" si="984"/>
        <v>OFF</v>
      </c>
      <c r="F4829" s="13">
        <f t="shared" ref="F4829:F4892" si="986">+F4805+1</f>
        <v>43545</v>
      </c>
      <c r="G4829" s="14" t="str">
        <f t="shared" si="985"/>
        <v>Avg of 4 NM Projects</v>
      </c>
      <c r="H4829" s="15">
        <f t="shared" ref="H4829:H4892" si="987">H4805</f>
        <v>2</v>
      </c>
      <c r="I4829" s="93">
        <v>-0.26</v>
      </c>
      <c r="J4829">
        <f t="shared" si="975"/>
        <v>-1.4606741573033708E-3</v>
      </c>
      <c r="K4829" s="4">
        <v>25.58</v>
      </c>
      <c r="L4829" s="4">
        <v>27.56</v>
      </c>
      <c r="M4829" s="16">
        <f t="shared" si="976"/>
        <v>-7.1655999999999994E-3</v>
      </c>
      <c r="N4829">
        <f t="shared" si="977"/>
        <v>0</v>
      </c>
      <c r="O4829">
        <f t="shared" si="978"/>
        <v>0</v>
      </c>
      <c r="P4829" s="63">
        <f t="shared" si="979"/>
        <v>0</v>
      </c>
    </row>
    <row r="4830" spans="1:18" x14ac:dyDescent="0.3">
      <c r="A4830">
        <f t="shared" si="980"/>
        <v>2019</v>
      </c>
      <c r="B4830">
        <f t="shared" si="981"/>
        <v>3</v>
      </c>
      <c r="C4830">
        <f t="shared" si="982"/>
        <v>21</v>
      </c>
      <c r="D4830">
        <f t="shared" si="983"/>
        <v>7</v>
      </c>
      <c r="E4830" t="str">
        <f t="shared" si="984"/>
        <v>OFF</v>
      </c>
      <c r="F4830" s="13">
        <f t="shared" si="986"/>
        <v>43545</v>
      </c>
      <c r="G4830" s="14" t="str">
        <f t="shared" si="985"/>
        <v>Avg of 4 NM Projects</v>
      </c>
      <c r="H4830" s="15">
        <f t="shared" si="987"/>
        <v>3</v>
      </c>
      <c r="I4830" s="93">
        <v>-0.39</v>
      </c>
      <c r="J4830">
        <f t="shared" si="975"/>
        <v>-2.1910112359550564E-3</v>
      </c>
      <c r="K4830" s="4">
        <v>25.3</v>
      </c>
      <c r="L4830" s="4">
        <v>25.19</v>
      </c>
      <c r="M4830" s="16">
        <f t="shared" si="976"/>
        <v>-9.8241000000000005E-3</v>
      </c>
      <c r="N4830">
        <f t="shared" si="977"/>
        <v>0</v>
      </c>
      <c r="O4830">
        <f t="shared" si="978"/>
        <v>0</v>
      </c>
      <c r="P4830" s="63">
        <f t="shared" si="979"/>
        <v>0</v>
      </c>
    </row>
    <row r="4831" spans="1:18" x14ac:dyDescent="0.3">
      <c r="A4831">
        <f t="shared" si="980"/>
        <v>2019</v>
      </c>
      <c r="B4831">
        <f t="shared" si="981"/>
        <v>3</v>
      </c>
      <c r="C4831">
        <f t="shared" si="982"/>
        <v>21</v>
      </c>
      <c r="D4831">
        <f t="shared" si="983"/>
        <v>7</v>
      </c>
      <c r="E4831" t="str">
        <f t="shared" si="984"/>
        <v>OFF</v>
      </c>
      <c r="F4831" s="13">
        <f t="shared" si="986"/>
        <v>43545</v>
      </c>
      <c r="G4831" s="14" t="str">
        <f t="shared" si="985"/>
        <v>Avg of 4 NM Projects</v>
      </c>
      <c r="H4831" s="15">
        <f t="shared" si="987"/>
        <v>4</v>
      </c>
      <c r="I4831" s="93">
        <v>-0.13</v>
      </c>
      <c r="J4831">
        <f t="shared" si="975"/>
        <v>-7.3033707865168538E-4</v>
      </c>
      <c r="K4831" s="4">
        <v>25.44</v>
      </c>
      <c r="L4831" s="4">
        <v>23.56</v>
      </c>
      <c r="M4831" s="16">
        <f t="shared" si="976"/>
        <v>-3.0627999999999996E-3</v>
      </c>
      <c r="N4831">
        <f t="shared" si="977"/>
        <v>0</v>
      </c>
      <c r="O4831">
        <f t="shared" si="978"/>
        <v>0</v>
      </c>
      <c r="P4831" s="63">
        <f t="shared" si="979"/>
        <v>0</v>
      </c>
    </row>
    <row r="4832" spans="1:18" x14ac:dyDescent="0.3">
      <c r="A4832">
        <f t="shared" si="980"/>
        <v>2019</v>
      </c>
      <c r="B4832">
        <f t="shared" si="981"/>
        <v>3</v>
      </c>
      <c r="C4832">
        <f t="shared" si="982"/>
        <v>21</v>
      </c>
      <c r="D4832">
        <f t="shared" si="983"/>
        <v>7</v>
      </c>
      <c r="E4832" t="str">
        <f t="shared" si="984"/>
        <v>OFF</v>
      </c>
      <c r="F4832" s="13">
        <f t="shared" si="986"/>
        <v>43545</v>
      </c>
      <c r="G4832" s="14" t="str">
        <f t="shared" si="985"/>
        <v>Avg of 4 NM Projects</v>
      </c>
      <c r="H4832" s="15">
        <f t="shared" si="987"/>
        <v>5</v>
      </c>
      <c r="I4832" s="93">
        <v>-0.13</v>
      </c>
      <c r="J4832">
        <f t="shared" si="975"/>
        <v>-7.3033707865168538E-4</v>
      </c>
      <c r="K4832" s="4">
        <v>26.71</v>
      </c>
      <c r="L4832" s="4">
        <v>24.76</v>
      </c>
      <c r="M4832" s="16">
        <f t="shared" si="976"/>
        <v>-3.2188000000000004E-3</v>
      </c>
      <c r="N4832">
        <f t="shared" si="977"/>
        <v>0</v>
      </c>
      <c r="O4832">
        <f t="shared" si="978"/>
        <v>0</v>
      </c>
      <c r="P4832" s="63">
        <f t="shared" si="979"/>
        <v>0</v>
      </c>
    </row>
    <row r="4833" spans="1:16" x14ac:dyDescent="0.3">
      <c r="A4833">
        <f t="shared" si="980"/>
        <v>2019</v>
      </c>
      <c r="B4833">
        <f t="shared" si="981"/>
        <v>3</v>
      </c>
      <c r="C4833">
        <f t="shared" si="982"/>
        <v>21</v>
      </c>
      <c r="D4833">
        <f t="shared" si="983"/>
        <v>7</v>
      </c>
      <c r="E4833" t="str">
        <f t="shared" si="984"/>
        <v>OFF</v>
      </c>
      <c r="F4833" s="13">
        <f t="shared" si="986"/>
        <v>43545</v>
      </c>
      <c r="G4833" s="14" t="str">
        <f t="shared" si="985"/>
        <v>Avg of 4 NM Projects</v>
      </c>
      <c r="H4833" s="15">
        <f t="shared" si="987"/>
        <v>6</v>
      </c>
      <c r="I4833" s="93">
        <v>-0.13</v>
      </c>
      <c r="J4833">
        <f t="shared" si="975"/>
        <v>-7.3033707865168538E-4</v>
      </c>
      <c r="K4833" s="4">
        <v>29.73</v>
      </c>
      <c r="L4833" s="4">
        <v>25.6</v>
      </c>
      <c r="M4833" s="16">
        <f t="shared" si="976"/>
        <v>-3.3280000000000002E-3</v>
      </c>
      <c r="N4833">
        <f t="shared" si="977"/>
        <v>0</v>
      </c>
      <c r="O4833">
        <f t="shared" si="978"/>
        <v>0</v>
      </c>
      <c r="P4833" s="63">
        <f t="shared" si="979"/>
        <v>0</v>
      </c>
    </row>
    <row r="4834" spans="1:16" x14ac:dyDescent="0.3">
      <c r="A4834">
        <f t="shared" si="980"/>
        <v>2019</v>
      </c>
      <c r="B4834">
        <f t="shared" si="981"/>
        <v>3</v>
      </c>
      <c r="C4834">
        <f t="shared" si="982"/>
        <v>21</v>
      </c>
      <c r="D4834">
        <f t="shared" si="983"/>
        <v>7</v>
      </c>
      <c r="E4834" t="str">
        <f t="shared" si="984"/>
        <v>OFF</v>
      </c>
      <c r="F4834" s="13">
        <f t="shared" si="986"/>
        <v>43545</v>
      </c>
      <c r="G4834" s="14" t="str">
        <f t="shared" si="985"/>
        <v>Avg of 4 NM Projects</v>
      </c>
      <c r="H4834" s="15">
        <f t="shared" si="987"/>
        <v>7</v>
      </c>
      <c r="I4834" s="93">
        <v>-0.51500000000000001</v>
      </c>
      <c r="J4834">
        <f t="shared" si="975"/>
        <v>-2.8932584269662923E-3</v>
      </c>
      <c r="K4834" s="4">
        <v>39.33</v>
      </c>
      <c r="L4834" s="4">
        <v>28.97</v>
      </c>
      <c r="M4834" s="16">
        <f t="shared" si="976"/>
        <v>-1.4919549999999998E-2</v>
      </c>
      <c r="N4834">
        <f t="shared" si="977"/>
        <v>0</v>
      </c>
      <c r="O4834">
        <f t="shared" si="978"/>
        <v>0</v>
      </c>
      <c r="P4834" s="63">
        <f t="shared" si="979"/>
        <v>0</v>
      </c>
    </row>
    <row r="4835" spans="1:16" x14ac:dyDescent="0.3">
      <c r="A4835">
        <f t="shared" si="980"/>
        <v>2019</v>
      </c>
      <c r="B4835">
        <f t="shared" si="981"/>
        <v>3</v>
      </c>
      <c r="C4835">
        <f t="shared" si="982"/>
        <v>21</v>
      </c>
      <c r="D4835">
        <f t="shared" si="983"/>
        <v>7</v>
      </c>
      <c r="E4835" t="str">
        <f t="shared" si="984"/>
        <v>OFF</v>
      </c>
      <c r="F4835" s="13">
        <f t="shared" si="986"/>
        <v>43545</v>
      </c>
      <c r="G4835" s="14" t="str">
        <f t="shared" si="985"/>
        <v>Avg of 4 NM Projects</v>
      </c>
      <c r="H4835" s="15">
        <f t="shared" si="987"/>
        <v>8</v>
      </c>
      <c r="I4835" s="93">
        <v>6.53</v>
      </c>
      <c r="J4835">
        <f t="shared" si="975"/>
        <v>3.6685393258426971E-2</v>
      </c>
      <c r="K4835" s="4">
        <v>45.23</v>
      </c>
      <c r="L4835" s="4">
        <v>32.06</v>
      </c>
      <c r="M4835" s="16">
        <f t="shared" si="976"/>
        <v>0.20935180000000003</v>
      </c>
      <c r="N4835">
        <f t="shared" si="977"/>
        <v>0</v>
      </c>
      <c r="O4835">
        <f t="shared" si="978"/>
        <v>0</v>
      </c>
      <c r="P4835" s="63">
        <f t="shared" si="979"/>
        <v>0</v>
      </c>
    </row>
    <row r="4836" spans="1:16" x14ac:dyDescent="0.3">
      <c r="A4836">
        <f t="shared" si="980"/>
        <v>2019</v>
      </c>
      <c r="B4836">
        <f t="shared" si="981"/>
        <v>3</v>
      </c>
      <c r="C4836">
        <f t="shared" si="982"/>
        <v>21</v>
      </c>
      <c r="D4836">
        <f t="shared" si="983"/>
        <v>7</v>
      </c>
      <c r="E4836" t="str">
        <f t="shared" si="984"/>
        <v>OFF</v>
      </c>
      <c r="F4836" s="13">
        <f t="shared" si="986"/>
        <v>43545</v>
      </c>
      <c r="G4836" s="14" t="str">
        <f t="shared" si="985"/>
        <v>Avg of 4 NM Projects</v>
      </c>
      <c r="H4836" s="15">
        <f t="shared" si="987"/>
        <v>9</v>
      </c>
      <c r="I4836" s="93">
        <v>22.27</v>
      </c>
      <c r="J4836">
        <f t="shared" si="975"/>
        <v>0.1251123595505618</v>
      </c>
      <c r="K4836" s="4">
        <v>41.25</v>
      </c>
      <c r="L4836" s="4">
        <v>24.8</v>
      </c>
      <c r="M4836" s="16">
        <f t="shared" si="976"/>
        <v>0.55229600000000001</v>
      </c>
      <c r="N4836">
        <f t="shared" si="977"/>
        <v>0</v>
      </c>
      <c r="O4836">
        <f t="shared" si="978"/>
        <v>0</v>
      </c>
      <c r="P4836" s="63">
        <f t="shared" si="979"/>
        <v>0</v>
      </c>
    </row>
    <row r="4837" spans="1:16" x14ac:dyDescent="0.3">
      <c r="A4837">
        <f t="shared" si="980"/>
        <v>2019</v>
      </c>
      <c r="B4837">
        <f t="shared" si="981"/>
        <v>3</v>
      </c>
      <c r="C4837">
        <f t="shared" si="982"/>
        <v>21</v>
      </c>
      <c r="D4837">
        <f t="shared" si="983"/>
        <v>7</v>
      </c>
      <c r="E4837" t="str">
        <f t="shared" si="984"/>
        <v>OFF</v>
      </c>
      <c r="F4837" s="13">
        <f t="shared" si="986"/>
        <v>43545</v>
      </c>
      <c r="G4837" s="14" t="str">
        <f t="shared" si="985"/>
        <v>Avg of 4 NM Projects</v>
      </c>
      <c r="H4837" s="15">
        <f t="shared" si="987"/>
        <v>10</v>
      </c>
      <c r="I4837" s="93">
        <v>32.765000000000001</v>
      </c>
      <c r="J4837">
        <f t="shared" si="975"/>
        <v>0.18407303370786518</v>
      </c>
      <c r="K4837" s="4">
        <v>38.979999999999997</v>
      </c>
      <c r="L4837" s="4">
        <v>23.64</v>
      </c>
      <c r="M4837" s="16">
        <f t="shared" si="976"/>
        <v>0.77456460000000005</v>
      </c>
      <c r="N4837">
        <f t="shared" si="977"/>
        <v>0</v>
      </c>
      <c r="O4837">
        <f t="shared" si="978"/>
        <v>0</v>
      </c>
      <c r="P4837" s="63">
        <f t="shared" si="979"/>
        <v>0</v>
      </c>
    </row>
    <row r="4838" spans="1:16" x14ac:dyDescent="0.3">
      <c r="A4838">
        <f t="shared" si="980"/>
        <v>2019</v>
      </c>
      <c r="B4838">
        <f t="shared" si="981"/>
        <v>3</v>
      </c>
      <c r="C4838">
        <f t="shared" si="982"/>
        <v>21</v>
      </c>
      <c r="D4838">
        <f t="shared" si="983"/>
        <v>7</v>
      </c>
      <c r="E4838" t="str">
        <f t="shared" si="984"/>
        <v>OFF</v>
      </c>
      <c r="F4838" s="13">
        <f t="shared" si="986"/>
        <v>43545</v>
      </c>
      <c r="G4838" s="14" t="str">
        <f t="shared" si="985"/>
        <v>Avg of 4 NM Projects</v>
      </c>
      <c r="H4838" s="15">
        <f t="shared" si="987"/>
        <v>11</v>
      </c>
      <c r="I4838" s="93">
        <v>40.195</v>
      </c>
      <c r="J4838">
        <f t="shared" si="975"/>
        <v>0.22581460674157303</v>
      </c>
      <c r="K4838" s="4">
        <v>38.380000000000003</v>
      </c>
      <c r="L4838" s="4">
        <v>25.17</v>
      </c>
      <c r="M4838" s="16">
        <f t="shared" si="976"/>
        <v>1.01170815</v>
      </c>
      <c r="N4838">
        <f t="shared" si="977"/>
        <v>0</v>
      </c>
      <c r="O4838">
        <f t="shared" si="978"/>
        <v>0</v>
      </c>
      <c r="P4838" s="63">
        <f t="shared" si="979"/>
        <v>0</v>
      </c>
    </row>
    <row r="4839" spans="1:16" x14ac:dyDescent="0.3">
      <c r="A4839">
        <f t="shared" si="980"/>
        <v>2019</v>
      </c>
      <c r="B4839">
        <f t="shared" si="981"/>
        <v>3</v>
      </c>
      <c r="C4839">
        <f t="shared" si="982"/>
        <v>21</v>
      </c>
      <c r="D4839">
        <f t="shared" si="983"/>
        <v>7</v>
      </c>
      <c r="E4839" t="str">
        <f t="shared" si="984"/>
        <v>OFF</v>
      </c>
      <c r="F4839" s="13">
        <f t="shared" si="986"/>
        <v>43545</v>
      </c>
      <c r="G4839" s="14" t="str">
        <f t="shared" si="985"/>
        <v>Avg of 4 NM Projects</v>
      </c>
      <c r="H4839" s="15">
        <f t="shared" si="987"/>
        <v>12</v>
      </c>
      <c r="I4839" s="93">
        <v>36.6</v>
      </c>
      <c r="J4839">
        <f t="shared" si="975"/>
        <v>0.20561797752808988</v>
      </c>
      <c r="K4839" s="4">
        <v>35.65</v>
      </c>
      <c r="L4839" s="4">
        <v>25.13</v>
      </c>
      <c r="M4839" s="16">
        <f t="shared" si="976"/>
        <v>0.91975800000000008</v>
      </c>
      <c r="N4839">
        <f t="shared" si="977"/>
        <v>0</v>
      </c>
      <c r="O4839">
        <f t="shared" si="978"/>
        <v>0</v>
      </c>
      <c r="P4839" s="63">
        <f t="shared" si="979"/>
        <v>0</v>
      </c>
    </row>
    <row r="4840" spans="1:16" x14ac:dyDescent="0.3">
      <c r="A4840">
        <f t="shared" si="980"/>
        <v>2019</v>
      </c>
      <c r="B4840">
        <f t="shared" si="981"/>
        <v>3</v>
      </c>
      <c r="C4840">
        <f t="shared" si="982"/>
        <v>21</v>
      </c>
      <c r="D4840">
        <f t="shared" si="983"/>
        <v>7</v>
      </c>
      <c r="E4840" t="str">
        <f t="shared" si="984"/>
        <v>OFF</v>
      </c>
      <c r="F4840" s="13">
        <f t="shared" si="986"/>
        <v>43545</v>
      </c>
      <c r="G4840" s="14" t="str">
        <f t="shared" si="985"/>
        <v>Avg of 4 NM Projects</v>
      </c>
      <c r="H4840" s="15">
        <f t="shared" si="987"/>
        <v>13</v>
      </c>
      <c r="I4840" s="93">
        <v>40.064999999999991</v>
      </c>
      <c r="J4840">
        <f t="shared" si="975"/>
        <v>0.2250842696629213</v>
      </c>
      <c r="K4840" s="4">
        <v>29.88</v>
      </c>
      <c r="L4840" s="4">
        <v>24.8</v>
      </c>
      <c r="M4840" s="16">
        <f t="shared" si="976"/>
        <v>0.99361199999999983</v>
      </c>
      <c r="N4840">
        <f t="shared" si="977"/>
        <v>0</v>
      </c>
      <c r="O4840">
        <f t="shared" si="978"/>
        <v>0</v>
      </c>
      <c r="P4840" s="63">
        <f t="shared" si="979"/>
        <v>0</v>
      </c>
    </row>
    <row r="4841" spans="1:16" x14ac:dyDescent="0.3">
      <c r="A4841">
        <f t="shared" si="980"/>
        <v>2019</v>
      </c>
      <c r="B4841">
        <f t="shared" si="981"/>
        <v>3</v>
      </c>
      <c r="C4841">
        <f t="shared" si="982"/>
        <v>21</v>
      </c>
      <c r="D4841">
        <f t="shared" si="983"/>
        <v>7</v>
      </c>
      <c r="E4841" t="str">
        <f t="shared" si="984"/>
        <v>OFF</v>
      </c>
      <c r="F4841" s="13">
        <f t="shared" si="986"/>
        <v>43545</v>
      </c>
      <c r="G4841" s="14" t="str">
        <f t="shared" si="985"/>
        <v>Avg of 4 NM Projects</v>
      </c>
      <c r="H4841" s="15">
        <f t="shared" si="987"/>
        <v>14</v>
      </c>
      <c r="I4841" s="93">
        <v>38.524999999999999</v>
      </c>
      <c r="J4841">
        <f t="shared" si="975"/>
        <v>0.21643258426966291</v>
      </c>
      <c r="K4841" s="4">
        <v>28.71</v>
      </c>
      <c r="L4841" s="4">
        <v>23.4</v>
      </c>
      <c r="M4841" s="16">
        <f t="shared" si="976"/>
        <v>0.90148499999999987</v>
      </c>
      <c r="N4841">
        <f t="shared" si="977"/>
        <v>0</v>
      </c>
      <c r="O4841">
        <f t="shared" si="978"/>
        <v>0</v>
      </c>
      <c r="P4841" s="63">
        <f t="shared" si="979"/>
        <v>0</v>
      </c>
    </row>
    <row r="4842" spans="1:16" x14ac:dyDescent="0.3">
      <c r="A4842">
        <f t="shared" si="980"/>
        <v>2019</v>
      </c>
      <c r="B4842">
        <f t="shared" si="981"/>
        <v>3</v>
      </c>
      <c r="C4842">
        <f t="shared" si="982"/>
        <v>21</v>
      </c>
      <c r="D4842">
        <f t="shared" si="983"/>
        <v>7</v>
      </c>
      <c r="E4842" t="str">
        <f t="shared" si="984"/>
        <v>OFF</v>
      </c>
      <c r="F4842" s="13">
        <f t="shared" si="986"/>
        <v>43545</v>
      </c>
      <c r="G4842" s="14" t="str">
        <f t="shared" si="985"/>
        <v>Avg of 4 NM Projects</v>
      </c>
      <c r="H4842" s="15">
        <f t="shared" si="987"/>
        <v>15</v>
      </c>
      <c r="I4842" s="93">
        <v>41.855000000000004</v>
      </c>
      <c r="J4842">
        <f t="shared" si="975"/>
        <v>0.23514044943820228</v>
      </c>
      <c r="K4842" s="4">
        <v>27.99</v>
      </c>
      <c r="L4842" s="4">
        <v>22.41</v>
      </c>
      <c r="M4842" s="16">
        <f t="shared" si="976"/>
        <v>0.93797055000000007</v>
      </c>
      <c r="N4842">
        <f t="shared" si="977"/>
        <v>0</v>
      </c>
      <c r="O4842">
        <f t="shared" si="978"/>
        <v>0</v>
      </c>
      <c r="P4842" s="63">
        <f t="shared" si="979"/>
        <v>0</v>
      </c>
    </row>
    <row r="4843" spans="1:16" x14ac:dyDescent="0.3">
      <c r="A4843">
        <f t="shared" si="980"/>
        <v>2019</v>
      </c>
      <c r="B4843">
        <f t="shared" si="981"/>
        <v>3</v>
      </c>
      <c r="C4843">
        <f t="shared" si="982"/>
        <v>21</v>
      </c>
      <c r="D4843">
        <f t="shared" si="983"/>
        <v>7</v>
      </c>
      <c r="E4843" t="str">
        <f t="shared" si="984"/>
        <v>OFF</v>
      </c>
      <c r="F4843" s="13">
        <f t="shared" si="986"/>
        <v>43545</v>
      </c>
      <c r="G4843" s="14" t="str">
        <f t="shared" si="985"/>
        <v>Avg of 4 NM Projects</v>
      </c>
      <c r="H4843" s="15">
        <f t="shared" si="987"/>
        <v>16</v>
      </c>
      <c r="I4843" s="93">
        <v>41.344999999999999</v>
      </c>
      <c r="J4843">
        <f t="shared" si="975"/>
        <v>0.23227528089887639</v>
      </c>
      <c r="K4843" s="4">
        <v>27.22</v>
      </c>
      <c r="L4843" s="4">
        <v>22.45</v>
      </c>
      <c r="M4843" s="16">
        <f t="shared" si="976"/>
        <v>0.92819525000000003</v>
      </c>
      <c r="N4843">
        <f t="shared" si="977"/>
        <v>0</v>
      </c>
      <c r="O4843">
        <f t="shared" si="978"/>
        <v>0</v>
      </c>
      <c r="P4843" s="63">
        <f t="shared" si="979"/>
        <v>0</v>
      </c>
    </row>
    <row r="4844" spans="1:16" x14ac:dyDescent="0.3">
      <c r="A4844">
        <f t="shared" si="980"/>
        <v>2019</v>
      </c>
      <c r="B4844">
        <f t="shared" si="981"/>
        <v>3</v>
      </c>
      <c r="C4844">
        <f t="shared" si="982"/>
        <v>21</v>
      </c>
      <c r="D4844">
        <f t="shared" si="983"/>
        <v>7</v>
      </c>
      <c r="E4844" t="str">
        <f t="shared" si="984"/>
        <v>OFF</v>
      </c>
      <c r="F4844" s="13">
        <f t="shared" si="986"/>
        <v>43545</v>
      </c>
      <c r="G4844" s="14" t="str">
        <f t="shared" si="985"/>
        <v>Avg of 4 NM Projects</v>
      </c>
      <c r="H4844" s="15">
        <f t="shared" si="987"/>
        <v>17</v>
      </c>
      <c r="I4844" s="93">
        <v>24.06</v>
      </c>
      <c r="J4844">
        <f t="shared" si="975"/>
        <v>0.13516853932584269</v>
      </c>
      <c r="K4844" s="4">
        <v>28.17</v>
      </c>
      <c r="L4844" s="4">
        <v>23.78</v>
      </c>
      <c r="M4844" s="16">
        <f t="shared" si="976"/>
        <v>0.57214679999999996</v>
      </c>
      <c r="N4844">
        <f t="shared" si="977"/>
        <v>0</v>
      </c>
      <c r="O4844">
        <f t="shared" si="978"/>
        <v>0</v>
      </c>
      <c r="P4844" s="63">
        <f t="shared" si="979"/>
        <v>0</v>
      </c>
    </row>
    <row r="4845" spans="1:16" x14ac:dyDescent="0.3">
      <c r="A4845">
        <f t="shared" si="980"/>
        <v>2019</v>
      </c>
      <c r="B4845">
        <f t="shared" si="981"/>
        <v>3</v>
      </c>
      <c r="C4845">
        <f t="shared" si="982"/>
        <v>21</v>
      </c>
      <c r="D4845">
        <f t="shared" si="983"/>
        <v>7</v>
      </c>
      <c r="E4845" t="str">
        <f t="shared" si="984"/>
        <v>OFF</v>
      </c>
      <c r="F4845" s="13">
        <f t="shared" si="986"/>
        <v>43545</v>
      </c>
      <c r="G4845" s="14" t="str">
        <f t="shared" si="985"/>
        <v>Avg of 4 NM Projects</v>
      </c>
      <c r="H4845" s="15">
        <f t="shared" si="987"/>
        <v>18</v>
      </c>
      <c r="I4845" s="93">
        <v>8.9599999999999991</v>
      </c>
      <c r="J4845">
        <f t="shared" si="975"/>
        <v>5.0337078651685387E-2</v>
      </c>
      <c r="K4845" s="4">
        <v>32.89</v>
      </c>
      <c r="L4845" s="4">
        <v>24.82</v>
      </c>
      <c r="M4845" s="16">
        <f t="shared" si="976"/>
        <v>0.22238719999999998</v>
      </c>
      <c r="N4845">
        <f t="shared" si="977"/>
        <v>0</v>
      </c>
      <c r="O4845">
        <f t="shared" si="978"/>
        <v>0</v>
      </c>
      <c r="P4845" s="63">
        <f t="shared" si="979"/>
        <v>0</v>
      </c>
    </row>
    <row r="4846" spans="1:16" x14ac:dyDescent="0.3">
      <c r="A4846">
        <f t="shared" si="980"/>
        <v>2019</v>
      </c>
      <c r="B4846">
        <f t="shared" si="981"/>
        <v>3</v>
      </c>
      <c r="C4846">
        <f t="shared" si="982"/>
        <v>21</v>
      </c>
      <c r="D4846">
        <f t="shared" si="983"/>
        <v>7</v>
      </c>
      <c r="E4846" t="str">
        <f t="shared" si="984"/>
        <v>OFF</v>
      </c>
      <c r="F4846" s="13">
        <f t="shared" si="986"/>
        <v>43545</v>
      </c>
      <c r="G4846" s="14" t="str">
        <f t="shared" si="985"/>
        <v>Avg of 4 NM Projects</v>
      </c>
      <c r="H4846" s="15">
        <f t="shared" si="987"/>
        <v>19</v>
      </c>
      <c r="I4846" s="93">
        <v>1.4100000000000001</v>
      </c>
      <c r="J4846">
        <f t="shared" si="975"/>
        <v>7.9213483146067416E-3</v>
      </c>
      <c r="K4846" s="4">
        <v>36.869999999999997</v>
      </c>
      <c r="L4846" s="4">
        <v>25.16</v>
      </c>
      <c r="M4846" s="16">
        <f t="shared" si="976"/>
        <v>3.547560000000001E-2</v>
      </c>
      <c r="N4846">
        <f t="shared" si="977"/>
        <v>0</v>
      </c>
      <c r="O4846">
        <f t="shared" si="978"/>
        <v>0</v>
      </c>
      <c r="P4846" s="63">
        <f t="shared" si="979"/>
        <v>0</v>
      </c>
    </row>
    <row r="4847" spans="1:16" x14ac:dyDescent="0.3">
      <c r="A4847">
        <f t="shared" si="980"/>
        <v>2019</v>
      </c>
      <c r="B4847">
        <f t="shared" si="981"/>
        <v>3</v>
      </c>
      <c r="C4847">
        <f t="shared" si="982"/>
        <v>21</v>
      </c>
      <c r="D4847">
        <f t="shared" si="983"/>
        <v>7</v>
      </c>
      <c r="E4847" t="str">
        <f t="shared" si="984"/>
        <v>OFF</v>
      </c>
      <c r="F4847" s="13">
        <f t="shared" si="986"/>
        <v>43545</v>
      </c>
      <c r="G4847" s="14" t="str">
        <f t="shared" si="985"/>
        <v>Avg of 4 NM Projects</v>
      </c>
      <c r="H4847" s="15">
        <f t="shared" si="987"/>
        <v>20</v>
      </c>
      <c r="I4847" s="93">
        <v>-0.13</v>
      </c>
      <c r="J4847">
        <f t="shared" si="975"/>
        <v>-7.3033707865168538E-4</v>
      </c>
      <c r="K4847" s="4">
        <v>38.33</v>
      </c>
      <c r="L4847" s="4">
        <v>26.08</v>
      </c>
      <c r="M4847" s="16">
        <f t="shared" si="976"/>
        <v>-3.3904E-3</v>
      </c>
      <c r="N4847">
        <f t="shared" si="977"/>
        <v>0</v>
      </c>
      <c r="O4847">
        <f t="shared" si="978"/>
        <v>0</v>
      </c>
      <c r="P4847" s="63">
        <f t="shared" si="979"/>
        <v>0</v>
      </c>
    </row>
    <row r="4848" spans="1:16" x14ac:dyDescent="0.3">
      <c r="A4848">
        <f t="shared" si="980"/>
        <v>2019</v>
      </c>
      <c r="B4848">
        <f t="shared" si="981"/>
        <v>3</v>
      </c>
      <c r="C4848">
        <f t="shared" si="982"/>
        <v>21</v>
      </c>
      <c r="D4848">
        <f t="shared" si="983"/>
        <v>7</v>
      </c>
      <c r="E4848" t="str">
        <f t="shared" si="984"/>
        <v>OFF</v>
      </c>
      <c r="F4848" s="13">
        <f t="shared" si="986"/>
        <v>43545</v>
      </c>
      <c r="G4848" s="14" t="str">
        <f t="shared" si="985"/>
        <v>Avg of 4 NM Projects</v>
      </c>
      <c r="H4848" s="15">
        <f t="shared" si="987"/>
        <v>21</v>
      </c>
      <c r="I4848" s="93">
        <v>-0.26</v>
      </c>
      <c r="J4848">
        <f t="shared" si="975"/>
        <v>-1.4606741573033708E-3</v>
      </c>
      <c r="K4848" s="4">
        <v>33</v>
      </c>
      <c r="L4848" s="4">
        <v>24.29</v>
      </c>
      <c r="M4848" s="16">
        <f t="shared" si="976"/>
        <v>-6.3154000000000005E-3</v>
      </c>
      <c r="N4848">
        <f t="shared" si="977"/>
        <v>0</v>
      </c>
      <c r="O4848">
        <f t="shared" si="978"/>
        <v>0</v>
      </c>
      <c r="P4848" s="63">
        <f t="shared" si="979"/>
        <v>0</v>
      </c>
    </row>
    <row r="4849" spans="1:18" x14ac:dyDescent="0.3">
      <c r="A4849">
        <f t="shared" si="980"/>
        <v>2019</v>
      </c>
      <c r="B4849">
        <f t="shared" si="981"/>
        <v>3</v>
      </c>
      <c r="C4849">
        <f t="shared" si="982"/>
        <v>21</v>
      </c>
      <c r="D4849">
        <f t="shared" si="983"/>
        <v>7</v>
      </c>
      <c r="E4849" t="str">
        <f t="shared" si="984"/>
        <v>OFF</v>
      </c>
      <c r="F4849" s="13">
        <f t="shared" si="986"/>
        <v>43545</v>
      </c>
      <c r="G4849" s="14" t="str">
        <f t="shared" si="985"/>
        <v>Avg of 4 NM Projects</v>
      </c>
      <c r="H4849" s="15">
        <f t="shared" si="987"/>
        <v>22</v>
      </c>
      <c r="I4849" s="93">
        <v>-0.13</v>
      </c>
      <c r="J4849">
        <f t="shared" si="975"/>
        <v>-7.3033707865168538E-4</v>
      </c>
      <c r="K4849" s="4">
        <v>29.67</v>
      </c>
      <c r="L4849" s="4">
        <v>23.43</v>
      </c>
      <c r="M4849" s="16">
        <f t="shared" si="976"/>
        <v>-3.0459000000000003E-3</v>
      </c>
      <c r="N4849">
        <f t="shared" si="977"/>
        <v>0</v>
      </c>
      <c r="O4849">
        <f t="shared" si="978"/>
        <v>0</v>
      </c>
      <c r="P4849" s="63">
        <f t="shared" si="979"/>
        <v>0</v>
      </c>
    </row>
    <row r="4850" spans="1:18" x14ac:dyDescent="0.3">
      <c r="A4850">
        <f t="shared" si="980"/>
        <v>2019</v>
      </c>
      <c r="B4850">
        <f t="shared" si="981"/>
        <v>3</v>
      </c>
      <c r="C4850">
        <f t="shared" si="982"/>
        <v>21</v>
      </c>
      <c r="D4850">
        <f t="shared" si="983"/>
        <v>7</v>
      </c>
      <c r="E4850" t="str">
        <f t="shared" si="984"/>
        <v>OFF</v>
      </c>
      <c r="F4850" s="13">
        <f t="shared" si="986"/>
        <v>43545</v>
      </c>
      <c r="G4850" s="14" t="str">
        <f t="shared" si="985"/>
        <v>Avg of 4 NM Projects</v>
      </c>
      <c r="H4850" s="15">
        <f t="shared" si="987"/>
        <v>23</v>
      </c>
      <c r="I4850" s="93">
        <v>-0.13</v>
      </c>
      <c r="J4850">
        <f t="shared" si="975"/>
        <v>-7.3033707865168538E-4</v>
      </c>
      <c r="K4850" s="4">
        <v>26.57</v>
      </c>
      <c r="L4850" s="4">
        <v>29.77</v>
      </c>
      <c r="M4850" s="16">
        <f t="shared" si="976"/>
        <v>-3.8701E-3</v>
      </c>
      <c r="N4850">
        <f t="shared" si="977"/>
        <v>0</v>
      </c>
      <c r="O4850">
        <f t="shared" si="978"/>
        <v>0</v>
      </c>
      <c r="P4850" s="63">
        <f t="shared" si="979"/>
        <v>0</v>
      </c>
    </row>
    <row r="4851" spans="1:18" x14ac:dyDescent="0.3">
      <c r="A4851">
        <f t="shared" si="980"/>
        <v>2019</v>
      </c>
      <c r="B4851">
        <f t="shared" si="981"/>
        <v>3</v>
      </c>
      <c r="C4851">
        <f t="shared" si="982"/>
        <v>21</v>
      </c>
      <c r="D4851">
        <f t="shared" si="983"/>
        <v>7</v>
      </c>
      <c r="E4851" t="str">
        <f t="shared" si="984"/>
        <v>OFF</v>
      </c>
      <c r="F4851" s="13">
        <f t="shared" si="986"/>
        <v>43545</v>
      </c>
      <c r="G4851" s="14" t="str">
        <f t="shared" si="985"/>
        <v>Avg of 4 NM Projects</v>
      </c>
      <c r="H4851" s="15">
        <f t="shared" si="987"/>
        <v>24</v>
      </c>
      <c r="I4851" s="93">
        <v>-0.26</v>
      </c>
      <c r="J4851">
        <f t="shared" si="975"/>
        <v>-1.4606741573033708E-3</v>
      </c>
      <c r="K4851" s="4">
        <v>25.07</v>
      </c>
      <c r="L4851" s="4">
        <v>24</v>
      </c>
      <c r="M4851" s="16">
        <f t="shared" si="976"/>
        <v>-6.2399999999999999E-3</v>
      </c>
      <c r="N4851">
        <f t="shared" si="977"/>
        <v>0</v>
      </c>
      <c r="O4851">
        <f t="shared" si="978"/>
        <v>0</v>
      </c>
      <c r="P4851" s="63">
        <f t="shared" si="979"/>
        <v>0</v>
      </c>
    </row>
    <row r="4852" spans="1:18" x14ac:dyDescent="0.3">
      <c r="A4852">
        <f t="shared" si="980"/>
        <v>2019</v>
      </c>
      <c r="B4852">
        <f t="shared" si="981"/>
        <v>3</v>
      </c>
      <c r="C4852">
        <f t="shared" si="982"/>
        <v>22</v>
      </c>
      <c r="D4852">
        <f t="shared" si="983"/>
        <v>1</v>
      </c>
      <c r="E4852" t="str">
        <f t="shared" si="984"/>
        <v>OFF</v>
      </c>
      <c r="F4852" s="13">
        <f t="shared" si="986"/>
        <v>43546</v>
      </c>
      <c r="G4852" s="14" t="str">
        <f t="shared" si="985"/>
        <v>Avg of 4 NM Projects</v>
      </c>
      <c r="H4852" s="15">
        <f t="shared" si="987"/>
        <v>1</v>
      </c>
      <c r="I4852" s="93">
        <v>-0.39</v>
      </c>
      <c r="J4852">
        <f t="shared" si="975"/>
        <v>-2.1910112359550564E-3</v>
      </c>
      <c r="K4852" s="4">
        <v>23.19</v>
      </c>
      <c r="L4852" s="4">
        <v>26.38</v>
      </c>
      <c r="M4852" s="16">
        <f t="shared" si="976"/>
        <v>-1.0288199999999999E-2</v>
      </c>
      <c r="N4852">
        <f t="shared" si="977"/>
        <v>0</v>
      </c>
      <c r="O4852">
        <f t="shared" si="978"/>
        <v>0</v>
      </c>
      <c r="P4852" s="63">
        <f t="shared" si="979"/>
        <v>0</v>
      </c>
      <c r="Q4852" s="34"/>
      <c r="R4852" s="34"/>
    </row>
    <row r="4853" spans="1:18" x14ac:dyDescent="0.3">
      <c r="A4853">
        <f t="shared" si="980"/>
        <v>2019</v>
      </c>
      <c r="B4853">
        <f t="shared" si="981"/>
        <v>3</v>
      </c>
      <c r="C4853">
        <f t="shared" si="982"/>
        <v>22</v>
      </c>
      <c r="D4853">
        <f t="shared" si="983"/>
        <v>1</v>
      </c>
      <c r="E4853" t="str">
        <f t="shared" si="984"/>
        <v>OFF</v>
      </c>
      <c r="F4853" s="13">
        <f t="shared" si="986"/>
        <v>43546</v>
      </c>
      <c r="G4853" s="14" t="str">
        <f t="shared" si="985"/>
        <v>Avg of 4 NM Projects</v>
      </c>
      <c r="H4853" s="15">
        <f t="shared" si="987"/>
        <v>2</v>
      </c>
      <c r="I4853" s="93">
        <v>-0.26</v>
      </c>
      <c r="J4853">
        <f t="shared" si="975"/>
        <v>-1.4606741573033708E-3</v>
      </c>
      <c r="K4853" s="4">
        <v>22.3</v>
      </c>
      <c r="L4853" s="4">
        <v>21.7</v>
      </c>
      <c r="M4853" s="16">
        <f t="shared" si="976"/>
        <v>-5.6420000000000003E-3</v>
      </c>
      <c r="N4853">
        <f t="shared" si="977"/>
        <v>0</v>
      </c>
      <c r="O4853">
        <f t="shared" si="978"/>
        <v>0</v>
      </c>
      <c r="P4853" s="63">
        <f t="shared" si="979"/>
        <v>0</v>
      </c>
    </row>
    <row r="4854" spans="1:18" x14ac:dyDescent="0.3">
      <c r="A4854">
        <f t="shared" si="980"/>
        <v>2019</v>
      </c>
      <c r="B4854">
        <f t="shared" si="981"/>
        <v>3</v>
      </c>
      <c r="C4854">
        <f t="shared" si="982"/>
        <v>22</v>
      </c>
      <c r="D4854">
        <f t="shared" si="983"/>
        <v>1</v>
      </c>
      <c r="E4854" t="str">
        <f t="shared" si="984"/>
        <v>OFF</v>
      </c>
      <c r="F4854" s="13">
        <f t="shared" si="986"/>
        <v>43546</v>
      </c>
      <c r="G4854" s="14" t="str">
        <f t="shared" si="985"/>
        <v>Avg of 4 NM Projects</v>
      </c>
      <c r="H4854" s="15">
        <f t="shared" si="987"/>
        <v>3</v>
      </c>
      <c r="I4854" s="93">
        <v>-0.13</v>
      </c>
      <c r="J4854">
        <f t="shared" si="975"/>
        <v>-7.3033707865168538E-4</v>
      </c>
      <c r="K4854" s="4">
        <v>20.23</v>
      </c>
      <c r="L4854" s="4">
        <v>20.47</v>
      </c>
      <c r="M4854" s="16">
        <f t="shared" si="976"/>
        <v>-2.6611E-3</v>
      </c>
      <c r="N4854">
        <f t="shared" si="977"/>
        <v>0</v>
      </c>
      <c r="O4854">
        <f t="shared" si="978"/>
        <v>0</v>
      </c>
      <c r="P4854" s="63">
        <f t="shared" si="979"/>
        <v>0</v>
      </c>
    </row>
    <row r="4855" spans="1:18" x14ac:dyDescent="0.3">
      <c r="A4855">
        <f t="shared" si="980"/>
        <v>2019</v>
      </c>
      <c r="B4855">
        <f t="shared" si="981"/>
        <v>3</v>
      </c>
      <c r="C4855">
        <f t="shared" si="982"/>
        <v>22</v>
      </c>
      <c r="D4855">
        <f t="shared" si="983"/>
        <v>1</v>
      </c>
      <c r="E4855" t="str">
        <f t="shared" si="984"/>
        <v>OFF</v>
      </c>
      <c r="F4855" s="13">
        <f t="shared" si="986"/>
        <v>43546</v>
      </c>
      <c r="G4855" s="14" t="str">
        <f t="shared" si="985"/>
        <v>Avg of 4 NM Projects</v>
      </c>
      <c r="H4855" s="15">
        <f t="shared" si="987"/>
        <v>4</v>
      </c>
      <c r="I4855" s="93">
        <v>-0.26</v>
      </c>
      <c r="J4855">
        <f t="shared" si="975"/>
        <v>-1.4606741573033708E-3</v>
      </c>
      <c r="K4855" s="4">
        <v>20.14</v>
      </c>
      <c r="L4855" s="4">
        <v>20.71</v>
      </c>
      <c r="M4855" s="16">
        <f t="shared" si="976"/>
        <v>-5.3846000000000007E-3</v>
      </c>
      <c r="N4855">
        <f t="shared" si="977"/>
        <v>0</v>
      </c>
      <c r="O4855">
        <f t="shared" si="978"/>
        <v>0</v>
      </c>
      <c r="P4855" s="63">
        <f t="shared" si="979"/>
        <v>0</v>
      </c>
    </row>
    <row r="4856" spans="1:18" x14ac:dyDescent="0.3">
      <c r="A4856">
        <f t="shared" si="980"/>
        <v>2019</v>
      </c>
      <c r="B4856">
        <f t="shared" si="981"/>
        <v>3</v>
      </c>
      <c r="C4856">
        <f t="shared" si="982"/>
        <v>22</v>
      </c>
      <c r="D4856">
        <f t="shared" si="983"/>
        <v>1</v>
      </c>
      <c r="E4856" t="str">
        <f t="shared" si="984"/>
        <v>OFF</v>
      </c>
      <c r="F4856" s="13">
        <f t="shared" si="986"/>
        <v>43546</v>
      </c>
      <c r="G4856" s="14" t="str">
        <f t="shared" si="985"/>
        <v>Avg of 4 NM Projects</v>
      </c>
      <c r="H4856" s="15">
        <f t="shared" si="987"/>
        <v>5</v>
      </c>
      <c r="I4856" s="93">
        <v>0</v>
      </c>
      <c r="J4856">
        <f t="shared" si="975"/>
        <v>0</v>
      </c>
      <c r="K4856" s="4">
        <v>20.420000000000002</v>
      </c>
      <c r="L4856" s="4">
        <v>22.49</v>
      </c>
      <c r="M4856" s="16">
        <f t="shared" si="976"/>
        <v>0</v>
      </c>
      <c r="N4856">
        <f t="shared" si="977"/>
        <v>1</v>
      </c>
      <c r="O4856">
        <f t="shared" si="978"/>
        <v>0</v>
      </c>
      <c r="P4856" s="63">
        <f t="shared" si="979"/>
        <v>0</v>
      </c>
    </row>
    <row r="4857" spans="1:18" x14ac:dyDescent="0.3">
      <c r="A4857">
        <f t="shared" si="980"/>
        <v>2019</v>
      </c>
      <c r="B4857">
        <f t="shared" si="981"/>
        <v>3</v>
      </c>
      <c r="C4857">
        <f t="shared" si="982"/>
        <v>22</v>
      </c>
      <c r="D4857">
        <f t="shared" si="983"/>
        <v>1</v>
      </c>
      <c r="E4857" t="str">
        <f t="shared" si="984"/>
        <v>OFF</v>
      </c>
      <c r="F4857" s="13">
        <f t="shared" si="986"/>
        <v>43546</v>
      </c>
      <c r="G4857" s="14" t="str">
        <f t="shared" si="985"/>
        <v>Avg of 4 NM Projects</v>
      </c>
      <c r="H4857" s="15">
        <f t="shared" si="987"/>
        <v>6</v>
      </c>
      <c r="I4857" s="93">
        <v>-0.26</v>
      </c>
      <c r="J4857">
        <f t="shared" si="975"/>
        <v>-1.4606741573033708E-3</v>
      </c>
      <c r="K4857" s="4">
        <v>23.4</v>
      </c>
      <c r="L4857" s="4">
        <v>19.46</v>
      </c>
      <c r="M4857" s="16">
        <f t="shared" si="976"/>
        <v>-5.0596000000000009E-3</v>
      </c>
      <c r="N4857">
        <f t="shared" si="977"/>
        <v>0</v>
      </c>
      <c r="O4857">
        <f t="shared" si="978"/>
        <v>0</v>
      </c>
      <c r="P4857" s="63">
        <f t="shared" si="979"/>
        <v>0</v>
      </c>
    </row>
    <row r="4858" spans="1:18" x14ac:dyDescent="0.3">
      <c r="A4858">
        <f t="shared" si="980"/>
        <v>2019</v>
      </c>
      <c r="B4858">
        <f t="shared" si="981"/>
        <v>3</v>
      </c>
      <c r="C4858">
        <f t="shared" si="982"/>
        <v>22</v>
      </c>
      <c r="D4858">
        <f t="shared" si="983"/>
        <v>1</v>
      </c>
      <c r="E4858" t="str">
        <f t="shared" si="984"/>
        <v>OFF</v>
      </c>
      <c r="F4858" s="13">
        <f t="shared" si="986"/>
        <v>43546</v>
      </c>
      <c r="G4858" s="14" t="str">
        <f t="shared" si="985"/>
        <v>Avg of 4 NM Projects</v>
      </c>
      <c r="H4858" s="15">
        <f t="shared" si="987"/>
        <v>7</v>
      </c>
      <c r="I4858" s="93">
        <v>-0.51500000000000001</v>
      </c>
      <c r="J4858">
        <f t="shared" si="975"/>
        <v>-2.8932584269662923E-3</v>
      </c>
      <c r="K4858" s="4">
        <v>31.48</v>
      </c>
      <c r="L4858" s="4">
        <v>28.49</v>
      </c>
      <c r="M4858" s="16">
        <f t="shared" si="976"/>
        <v>-1.4672349999999999E-2</v>
      </c>
      <c r="N4858">
        <f t="shared" si="977"/>
        <v>0</v>
      </c>
      <c r="O4858">
        <f t="shared" si="978"/>
        <v>0</v>
      </c>
      <c r="P4858" s="63">
        <f t="shared" si="979"/>
        <v>0</v>
      </c>
    </row>
    <row r="4859" spans="1:18" x14ac:dyDescent="0.3">
      <c r="A4859">
        <f t="shared" si="980"/>
        <v>2019</v>
      </c>
      <c r="B4859">
        <f t="shared" si="981"/>
        <v>3</v>
      </c>
      <c r="C4859">
        <f t="shared" si="982"/>
        <v>22</v>
      </c>
      <c r="D4859">
        <f t="shared" si="983"/>
        <v>1</v>
      </c>
      <c r="E4859" t="str">
        <f t="shared" si="984"/>
        <v>OFF</v>
      </c>
      <c r="F4859" s="13">
        <f t="shared" si="986"/>
        <v>43546</v>
      </c>
      <c r="G4859" s="14" t="str">
        <f t="shared" si="985"/>
        <v>Avg of 4 NM Projects</v>
      </c>
      <c r="H4859" s="15">
        <f t="shared" si="987"/>
        <v>8</v>
      </c>
      <c r="I4859" s="93">
        <v>2.5649999999999995</v>
      </c>
      <c r="J4859">
        <f t="shared" si="975"/>
        <v>1.4410112359550559E-2</v>
      </c>
      <c r="K4859" s="4">
        <v>36.840000000000003</v>
      </c>
      <c r="L4859" s="4">
        <v>41.24</v>
      </c>
      <c r="M4859" s="16">
        <f t="shared" si="976"/>
        <v>0.10578059999999997</v>
      </c>
      <c r="N4859">
        <f t="shared" si="977"/>
        <v>0</v>
      </c>
      <c r="O4859">
        <f t="shared" si="978"/>
        <v>0</v>
      </c>
      <c r="P4859" s="63">
        <f t="shared" si="979"/>
        <v>0</v>
      </c>
    </row>
    <row r="4860" spans="1:18" x14ac:dyDescent="0.3">
      <c r="A4860">
        <f t="shared" si="980"/>
        <v>2019</v>
      </c>
      <c r="B4860">
        <f t="shared" si="981"/>
        <v>3</v>
      </c>
      <c r="C4860">
        <f t="shared" si="982"/>
        <v>22</v>
      </c>
      <c r="D4860">
        <f t="shared" si="983"/>
        <v>1</v>
      </c>
      <c r="E4860" t="str">
        <f t="shared" si="984"/>
        <v>OFF</v>
      </c>
      <c r="F4860" s="13">
        <f t="shared" si="986"/>
        <v>43546</v>
      </c>
      <c r="G4860" s="14" t="str">
        <f t="shared" si="985"/>
        <v>Avg of 4 NM Projects</v>
      </c>
      <c r="H4860" s="15">
        <f t="shared" si="987"/>
        <v>9</v>
      </c>
      <c r="I4860" s="93">
        <v>14.979999999999999</v>
      </c>
      <c r="J4860">
        <f t="shared" si="975"/>
        <v>8.4157303370786515E-2</v>
      </c>
      <c r="K4860" s="4">
        <v>35.880000000000003</v>
      </c>
      <c r="L4860" s="4">
        <v>32.82</v>
      </c>
      <c r="M4860" s="16">
        <f t="shared" si="976"/>
        <v>0.49164359999999996</v>
      </c>
      <c r="N4860">
        <f t="shared" si="977"/>
        <v>0</v>
      </c>
      <c r="O4860">
        <f t="shared" si="978"/>
        <v>0</v>
      </c>
      <c r="P4860" s="63">
        <f t="shared" si="979"/>
        <v>0</v>
      </c>
    </row>
    <row r="4861" spans="1:18" x14ac:dyDescent="0.3">
      <c r="A4861">
        <f t="shared" si="980"/>
        <v>2019</v>
      </c>
      <c r="B4861">
        <f t="shared" si="981"/>
        <v>3</v>
      </c>
      <c r="C4861">
        <f t="shared" si="982"/>
        <v>22</v>
      </c>
      <c r="D4861">
        <f t="shared" si="983"/>
        <v>1</v>
      </c>
      <c r="E4861" t="str">
        <f t="shared" si="984"/>
        <v>OFF</v>
      </c>
      <c r="F4861" s="13">
        <f t="shared" si="986"/>
        <v>43546</v>
      </c>
      <c r="G4861" s="14" t="str">
        <f t="shared" si="985"/>
        <v>Avg of 4 NM Projects</v>
      </c>
      <c r="H4861" s="15">
        <f t="shared" si="987"/>
        <v>10</v>
      </c>
      <c r="I4861" s="93">
        <v>22.27</v>
      </c>
      <c r="J4861">
        <f t="shared" si="975"/>
        <v>0.1251123595505618</v>
      </c>
      <c r="K4861" s="4">
        <v>40.46</v>
      </c>
      <c r="L4861" s="4">
        <v>39.1</v>
      </c>
      <c r="M4861" s="16">
        <f t="shared" si="976"/>
        <v>0.87075700000000011</v>
      </c>
      <c r="N4861">
        <f t="shared" si="977"/>
        <v>0</v>
      </c>
      <c r="O4861">
        <f t="shared" si="978"/>
        <v>0</v>
      </c>
      <c r="P4861" s="63">
        <f t="shared" si="979"/>
        <v>0</v>
      </c>
    </row>
    <row r="4862" spans="1:18" x14ac:dyDescent="0.3">
      <c r="A4862">
        <f t="shared" si="980"/>
        <v>2019</v>
      </c>
      <c r="B4862">
        <f t="shared" si="981"/>
        <v>3</v>
      </c>
      <c r="C4862">
        <f t="shared" si="982"/>
        <v>22</v>
      </c>
      <c r="D4862">
        <f t="shared" si="983"/>
        <v>1</v>
      </c>
      <c r="E4862" t="str">
        <f t="shared" si="984"/>
        <v>OFF</v>
      </c>
      <c r="F4862" s="13">
        <f t="shared" si="986"/>
        <v>43546</v>
      </c>
      <c r="G4862" s="14" t="str">
        <f t="shared" si="985"/>
        <v>Avg of 4 NM Projects</v>
      </c>
      <c r="H4862" s="15">
        <f t="shared" si="987"/>
        <v>11</v>
      </c>
      <c r="I4862" s="93">
        <v>30.72</v>
      </c>
      <c r="J4862">
        <f t="shared" si="975"/>
        <v>0.17258426966292134</v>
      </c>
      <c r="K4862" s="4">
        <v>35.880000000000003</v>
      </c>
      <c r="L4862" s="4">
        <v>35.380000000000003</v>
      </c>
      <c r="M4862" s="16">
        <f t="shared" si="976"/>
        <v>1.0868736000000001</v>
      </c>
      <c r="N4862">
        <f t="shared" si="977"/>
        <v>0</v>
      </c>
      <c r="O4862">
        <f t="shared" si="978"/>
        <v>0</v>
      </c>
      <c r="P4862" s="63">
        <f t="shared" si="979"/>
        <v>0</v>
      </c>
    </row>
    <row r="4863" spans="1:18" x14ac:dyDescent="0.3">
      <c r="A4863">
        <f t="shared" si="980"/>
        <v>2019</v>
      </c>
      <c r="B4863">
        <f t="shared" si="981"/>
        <v>3</v>
      </c>
      <c r="C4863">
        <f t="shared" si="982"/>
        <v>22</v>
      </c>
      <c r="D4863">
        <f t="shared" si="983"/>
        <v>1</v>
      </c>
      <c r="E4863" t="str">
        <f t="shared" si="984"/>
        <v>OFF</v>
      </c>
      <c r="F4863" s="13">
        <f t="shared" si="986"/>
        <v>43546</v>
      </c>
      <c r="G4863" s="14" t="str">
        <f t="shared" si="985"/>
        <v>Avg of 4 NM Projects</v>
      </c>
      <c r="H4863" s="15">
        <f t="shared" si="987"/>
        <v>12</v>
      </c>
      <c r="I4863" s="93">
        <v>35.58</v>
      </c>
      <c r="J4863">
        <f t="shared" si="975"/>
        <v>0.19988764044943819</v>
      </c>
      <c r="K4863" s="4">
        <v>33.659999999999997</v>
      </c>
      <c r="L4863" s="4">
        <v>36.94</v>
      </c>
      <c r="M4863" s="16">
        <f t="shared" si="976"/>
        <v>1.3143251999999999</v>
      </c>
      <c r="N4863">
        <f t="shared" si="977"/>
        <v>0</v>
      </c>
      <c r="O4863">
        <f t="shared" si="978"/>
        <v>0</v>
      </c>
      <c r="P4863" s="63">
        <f t="shared" si="979"/>
        <v>0</v>
      </c>
    </row>
    <row r="4864" spans="1:18" x14ac:dyDescent="0.3">
      <c r="A4864">
        <f t="shared" si="980"/>
        <v>2019</v>
      </c>
      <c r="B4864">
        <f t="shared" si="981"/>
        <v>3</v>
      </c>
      <c r="C4864">
        <f t="shared" si="982"/>
        <v>22</v>
      </c>
      <c r="D4864">
        <f t="shared" si="983"/>
        <v>1</v>
      </c>
      <c r="E4864" t="str">
        <f t="shared" si="984"/>
        <v>OFF</v>
      </c>
      <c r="F4864" s="13">
        <f t="shared" si="986"/>
        <v>43546</v>
      </c>
      <c r="G4864" s="14" t="str">
        <f t="shared" si="985"/>
        <v>Avg of 4 NM Projects</v>
      </c>
      <c r="H4864" s="15">
        <f t="shared" si="987"/>
        <v>13</v>
      </c>
      <c r="I4864" s="93">
        <v>32.26</v>
      </c>
      <c r="J4864">
        <f t="shared" si="975"/>
        <v>0.18123595505617976</v>
      </c>
      <c r="K4864" s="4">
        <v>33.200000000000003</v>
      </c>
      <c r="L4864" s="4">
        <v>38.47</v>
      </c>
      <c r="M4864" s="16">
        <f t="shared" si="976"/>
        <v>1.2410421999999999</v>
      </c>
      <c r="N4864">
        <f t="shared" si="977"/>
        <v>0</v>
      </c>
      <c r="O4864">
        <f t="shared" si="978"/>
        <v>0</v>
      </c>
      <c r="P4864" s="63">
        <f t="shared" si="979"/>
        <v>0</v>
      </c>
    </row>
    <row r="4865" spans="1:18" x14ac:dyDescent="0.3">
      <c r="A4865">
        <f t="shared" si="980"/>
        <v>2019</v>
      </c>
      <c r="B4865">
        <f t="shared" si="981"/>
        <v>3</v>
      </c>
      <c r="C4865">
        <f t="shared" si="982"/>
        <v>22</v>
      </c>
      <c r="D4865">
        <f t="shared" si="983"/>
        <v>1</v>
      </c>
      <c r="E4865" t="str">
        <f t="shared" si="984"/>
        <v>OFF</v>
      </c>
      <c r="F4865" s="13">
        <f t="shared" si="986"/>
        <v>43546</v>
      </c>
      <c r="G4865" s="14" t="str">
        <f t="shared" si="985"/>
        <v>Avg of 4 NM Projects</v>
      </c>
      <c r="H4865" s="15">
        <f t="shared" si="987"/>
        <v>14</v>
      </c>
      <c r="I4865" s="93">
        <v>32.894999999999996</v>
      </c>
      <c r="J4865">
        <f t="shared" si="975"/>
        <v>0.18480337078651682</v>
      </c>
      <c r="K4865" s="4">
        <v>28.47</v>
      </c>
      <c r="L4865" s="4">
        <v>41.2</v>
      </c>
      <c r="M4865" s="16">
        <f t="shared" si="976"/>
        <v>1.3552739999999999</v>
      </c>
      <c r="N4865">
        <f t="shared" si="977"/>
        <v>0</v>
      </c>
      <c r="O4865">
        <f t="shared" si="978"/>
        <v>0</v>
      </c>
      <c r="P4865" s="63">
        <f t="shared" si="979"/>
        <v>0</v>
      </c>
    </row>
    <row r="4866" spans="1:18" x14ac:dyDescent="0.3">
      <c r="A4866">
        <f t="shared" si="980"/>
        <v>2019</v>
      </c>
      <c r="B4866">
        <f t="shared" si="981"/>
        <v>3</v>
      </c>
      <c r="C4866">
        <f t="shared" si="982"/>
        <v>22</v>
      </c>
      <c r="D4866">
        <f t="shared" si="983"/>
        <v>1</v>
      </c>
      <c r="E4866" t="str">
        <f t="shared" si="984"/>
        <v>OFF</v>
      </c>
      <c r="F4866" s="13">
        <f t="shared" si="986"/>
        <v>43546</v>
      </c>
      <c r="G4866" s="14" t="str">
        <f t="shared" si="985"/>
        <v>Avg of 4 NM Projects</v>
      </c>
      <c r="H4866" s="15">
        <f t="shared" si="987"/>
        <v>15</v>
      </c>
      <c r="I4866" s="93">
        <v>35.585000000000001</v>
      </c>
      <c r="J4866">
        <f t="shared" si="975"/>
        <v>0.19991573033707866</v>
      </c>
      <c r="K4866" s="4">
        <v>26.85</v>
      </c>
      <c r="L4866" s="4">
        <v>34.49</v>
      </c>
      <c r="M4866" s="16">
        <f t="shared" si="976"/>
        <v>1.2273266500000002</v>
      </c>
      <c r="N4866">
        <f t="shared" si="977"/>
        <v>0</v>
      </c>
      <c r="O4866">
        <f t="shared" si="978"/>
        <v>0</v>
      </c>
      <c r="P4866" s="63">
        <f t="shared" si="979"/>
        <v>0</v>
      </c>
    </row>
    <row r="4867" spans="1:18" x14ac:dyDescent="0.3">
      <c r="A4867">
        <f t="shared" si="980"/>
        <v>2019</v>
      </c>
      <c r="B4867">
        <f t="shared" si="981"/>
        <v>3</v>
      </c>
      <c r="C4867">
        <f t="shared" si="982"/>
        <v>22</v>
      </c>
      <c r="D4867">
        <f t="shared" si="983"/>
        <v>1</v>
      </c>
      <c r="E4867" t="str">
        <f t="shared" si="984"/>
        <v>OFF</v>
      </c>
      <c r="F4867" s="13">
        <f t="shared" si="986"/>
        <v>43546</v>
      </c>
      <c r="G4867" s="14" t="str">
        <f t="shared" si="985"/>
        <v>Avg of 4 NM Projects</v>
      </c>
      <c r="H4867" s="15">
        <f t="shared" si="987"/>
        <v>16</v>
      </c>
      <c r="I4867" s="93">
        <v>29.444999999999997</v>
      </c>
      <c r="J4867">
        <f t="shared" si="975"/>
        <v>0.16542134831460673</v>
      </c>
      <c r="K4867" s="4">
        <v>26.47</v>
      </c>
      <c r="L4867" s="4">
        <v>23.65</v>
      </c>
      <c r="M4867" s="16">
        <f t="shared" si="976"/>
        <v>0.69637424999999986</v>
      </c>
      <c r="N4867">
        <f t="shared" si="977"/>
        <v>0</v>
      </c>
      <c r="O4867">
        <f t="shared" si="978"/>
        <v>0</v>
      </c>
      <c r="P4867" s="63">
        <f t="shared" si="979"/>
        <v>0</v>
      </c>
    </row>
    <row r="4868" spans="1:18" x14ac:dyDescent="0.3">
      <c r="A4868">
        <f t="shared" si="980"/>
        <v>2019</v>
      </c>
      <c r="B4868">
        <f t="shared" si="981"/>
        <v>3</v>
      </c>
      <c r="C4868">
        <f t="shared" si="982"/>
        <v>22</v>
      </c>
      <c r="D4868">
        <f t="shared" si="983"/>
        <v>1</v>
      </c>
      <c r="E4868" t="str">
        <f t="shared" si="984"/>
        <v>OFF</v>
      </c>
      <c r="F4868" s="13">
        <f t="shared" si="986"/>
        <v>43546</v>
      </c>
      <c r="G4868" s="14" t="str">
        <f t="shared" si="985"/>
        <v>Avg of 4 NM Projects</v>
      </c>
      <c r="H4868" s="15">
        <f t="shared" si="987"/>
        <v>17</v>
      </c>
      <c r="I4868" s="93">
        <v>23.934999999999999</v>
      </c>
      <c r="J4868">
        <f t="shared" ref="J4868:J4931" si="988">+I4868/$I$1</f>
        <v>0.13446629213483147</v>
      </c>
      <c r="K4868" s="4">
        <v>26.44</v>
      </c>
      <c r="L4868" s="4">
        <v>29.53</v>
      </c>
      <c r="M4868" s="16">
        <f t="shared" ref="M4868:M4931" si="989">+L4868*I4868/1000</f>
        <v>0.70680055000000008</v>
      </c>
      <c r="N4868">
        <f t="shared" ref="N4868:N4931" si="990">+IF(I4868=0,1,0)</f>
        <v>0</v>
      </c>
      <c r="O4868">
        <f t="shared" ref="O4868:O4931" si="991">+IF(I4868&gt;=0.5*$I$1,1,0)</f>
        <v>0</v>
      </c>
      <c r="P4868" s="63">
        <f t="shared" ref="P4868:P4931" si="992">+IF(I4868&gt;MAX(I$3652:I$5859),1,0)</f>
        <v>0</v>
      </c>
    </row>
    <row r="4869" spans="1:18" x14ac:dyDescent="0.3">
      <c r="A4869">
        <f t="shared" ref="A4869:A4932" si="993">YEAR(F4869)</f>
        <v>2019</v>
      </c>
      <c r="B4869">
        <f t="shared" ref="B4869:B4932" si="994">+MONTH(F4869)</f>
        <v>3</v>
      </c>
      <c r="C4869">
        <f t="shared" ref="C4869:C4932" si="995">+DAY(F4869)</f>
        <v>22</v>
      </c>
      <c r="D4869">
        <f t="shared" ref="D4869:D4932" si="996">WEEKDAY(C4869)</f>
        <v>1</v>
      </c>
      <c r="E4869" t="str">
        <f t="shared" ref="E4869:E4932" si="997">IF(OR(D4869=1,D4869=7,H4869=1,H4869=2,H4869=3,H4869=4,H4869=5,H4869=6,H4869=7,H4869=24),"OFF","ON")</f>
        <v>OFF</v>
      </c>
      <c r="F4869" s="13">
        <f t="shared" si="986"/>
        <v>43546</v>
      </c>
      <c r="G4869" s="14" t="str">
        <f t="shared" si="985"/>
        <v>Avg of 4 NM Projects</v>
      </c>
      <c r="H4869" s="15">
        <f t="shared" si="987"/>
        <v>18</v>
      </c>
      <c r="I4869" s="93">
        <v>13.440000000000001</v>
      </c>
      <c r="J4869">
        <f t="shared" si="988"/>
        <v>7.5505617977528097E-2</v>
      </c>
      <c r="K4869" s="4">
        <v>27.24</v>
      </c>
      <c r="L4869" s="4">
        <v>34.700000000000003</v>
      </c>
      <c r="M4869" s="16">
        <f t="shared" si="989"/>
        <v>0.46636800000000012</v>
      </c>
      <c r="N4869">
        <f t="shared" si="990"/>
        <v>0</v>
      </c>
      <c r="O4869">
        <f t="shared" si="991"/>
        <v>0</v>
      </c>
      <c r="P4869" s="63">
        <f t="shared" si="992"/>
        <v>0</v>
      </c>
    </row>
    <row r="4870" spans="1:18" x14ac:dyDescent="0.3">
      <c r="A4870">
        <f t="shared" si="993"/>
        <v>2019</v>
      </c>
      <c r="B4870">
        <f t="shared" si="994"/>
        <v>3</v>
      </c>
      <c r="C4870">
        <f t="shared" si="995"/>
        <v>22</v>
      </c>
      <c r="D4870">
        <f t="shared" si="996"/>
        <v>1</v>
      </c>
      <c r="E4870" t="str">
        <f t="shared" si="997"/>
        <v>OFF</v>
      </c>
      <c r="F4870" s="13">
        <f t="shared" si="986"/>
        <v>43546</v>
      </c>
      <c r="G4870" s="14" t="str">
        <f t="shared" ref="G4870:G4933" si="998">+G4869</f>
        <v>Avg of 4 NM Projects</v>
      </c>
      <c r="H4870" s="15">
        <f t="shared" si="987"/>
        <v>19</v>
      </c>
      <c r="I4870" s="93">
        <v>2.9449999999999998</v>
      </c>
      <c r="J4870">
        <f t="shared" si="988"/>
        <v>1.6544943820224717E-2</v>
      </c>
      <c r="K4870" s="4">
        <v>29.03</v>
      </c>
      <c r="L4870" s="4">
        <v>26.35</v>
      </c>
      <c r="M4870" s="16">
        <f t="shared" si="989"/>
        <v>7.760075000000001E-2</v>
      </c>
      <c r="N4870">
        <f t="shared" si="990"/>
        <v>0</v>
      </c>
      <c r="O4870">
        <f t="shared" si="991"/>
        <v>0</v>
      </c>
      <c r="P4870" s="63">
        <f t="shared" si="992"/>
        <v>0</v>
      </c>
    </row>
    <row r="4871" spans="1:18" x14ac:dyDescent="0.3">
      <c r="A4871">
        <f t="shared" si="993"/>
        <v>2019</v>
      </c>
      <c r="B4871">
        <f t="shared" si="994"/>
        <v>3</v>
      </c>
      <c r="C4871">
        <f t="shared" si="995"/>
        <v>22</v>
      </c>
      <c r="D4871">
        <f t="shared" si="996"/>
        <v>1</v>
      </c>
      <c r="E4871" t="str">
        <f t="shared" si="997"/>
        <v>OFF</v>
      </c>
      <c r="F4871" s="13">
        <f t="shared" si="986"/>
        <v>43546</v>
      </c>
      <c r="G4871" s="14" t="str">
        <f t="shared" si="998"/>
        <v>Avg of 4 NM Projects</v>
      </c>
      <c r="H4871" s="15">
        <f t="shared" si="987"/>
        <v>20</v>
      </c>
      <c r="I4871" s="93">
        <v>-0.51500000000000001</v>
      </c>
      <c r="J4871">
        <f t="shared" si="988"/>
        <v>-2.8932584269662923E-3</v>
      </c>
      <c r="K4871" s="4">
        <v>34.630000000000003</v>
      </c>
      <c r="L4871" s="4">
        <v>33.28</v>
      </c>
      <c r="M4871" s="16">
        <f t="shared" si="989"/>
        <v>-1.7139200000000004E-2</v>
      </c>
      <c r="N4871">
        <f t="shared" si="990"/>
        <v>0</v>
      </c>
      <c r="O4871">
        <f t="shared" si="991"/>
        <v>0</v>
      </c>
      <c r="P4871" s="63">
        <f t="shared" si="992"/>
        <v>0</v>
      </c>
    </row>
    <row r="4872" spans="1:18" x14ac:dyDescent="0.3">
      <c r="A4872">
        <f t="shared" si="993"/>
        <v>2019</v>
      </c>
      <c r="B4872">
        <f t="shared" si="994"/>
        <v>3</v>
      </c>
      <c r="C4872">
        <f t="shared" si="995"/>
        <v>22</v>
      </c>
      <c r="D4872">
        <f t="shared" si="996"/>
        <v>1</v>
      </c>
      <c r="E4872" t="str">
        <f t="shared" si="997"/>
        <v>OFF</v>
      </c>
      <c r="F4872" s="13">
        <f t="shared" si="986"/>
        <v>43546</v>
      </c>
      <c r="G4872" s="14" t="str">
        <f t="shared" si="998"/>
        <v>Avg of 4 NM Projects</v>
      </c>
      <c r="H4872" s="15">
        <f t="shared" si="987"/>
        <v>21</v>
      </c>
      <c r="I4872" s="93">
        <v>-0.13</v>
      </c>
      <c r="J4872">
        <f t="shared" si="988"/>
        <v>-7.3033707865168538E-4</v>
      </c>
      <c r="K4872" s="4">
        <v>28.71</v>
      </c>
      <c r="L4872" s="4">
        <v>32.049999999999997</v>
      </c>
      <c r="M4872" s="16">
        <f t="shared" si="989"/>
        <v>-4.1665000000000001E-3</v>
      </c>
      <c r="N4872">
        <f t="shared" si="990"/>
        <v>0</v>
      </c>
      <c r="O4872">
        <f t="shared" si="991"/>
        <v>0</v>
      </c>
      <c r="P4872" s="63">
        <f t="shared" si="992"/>
        <v>0</v>
      </c>
    </row>
    <row r="4873" spans="1:18" x14ac:dyDescent="0.3">
      <c r="A4873">
        <f t="shared" si="993"/>
        <v>2019</v>
      </c>
      <c r="B4873">
        <f t="shared" si="994"/>
        <v>3</v>
      </c>
      <c r="C4873">
        <f t="shared" si="995"/>
        <v>22</v>
      </c>
      <c r="D4873">
        <f t="shared" si="996"/>
        <v>1</v>
      </c>
      <c r="E4873" t="str">
        <f t="shared" si="997"/>
        <v>OFF</v>
      </c>
      <c r="F4873" s="13">
        <f t="shared" si="986"/>
        <v>43546</v>
      </c>
      <c r="G4873" s="14" t="str">
        <f t="shared" si="998"/>
        <v>Avg of 4 NM Projects</v>
      </c>
      <c r="H4873" s="15">
        <f t="shared" si="987"/>
        <v>22</v>
      </c>
      <c r="I4873" s="93">
        <v>-0.13</v>
      </c>
      <c r="J4873">
        <f t="shared" si="988"/>
        <v>-7.3033707865168538E-4</v>
      </c>
      <c r="K4873" s="4">
        <v>26.6</v>
      </c>
      <c r="L4873" s="4">
        <v>25.44</v>
      </c>
      <c r="M4873" s="16">
        <f t="shared" si="989"/>
        <v>-3.3072000000000002E-3</v>
      </c>
      <c r="N4873">
        <f t="shared" si="990"/>
        <v>0</v>
      </c>
      <c r="O4873">
        <f t="shared" si="991"/>
        <v>0</v>
      </c>
      <c r="P4873" s="63">
        <f t="shared" si="992"/>
        <v>0</v>
      </c>
    </row>
    <row r="4874" spans="1:18" x14ac:dyDescent="0.3">
      <c r="A4874">
        <f t="shared" si="993"/>
        <v>2019</v>
      </c>
      <c r="B4874">
        <f t="shared" si="994"/>
        <v>3</v>
      </c>
      <c r="C4874">
        <f t="shared" si="995"/>
        <v>22</v>
      </c>
      <c r="D4874">
        <f t="shared" si="996"/>
        <v>1</v>
      </c>
      <c r="E4874" t="str">
        <f t="shared" si="997"/>
        <v>OFF</v>
      </c>
      <c r="F4874" s="13">
        <f t="shared" si="986"/>
        <v>43546</v>
      </c>
      <c r="G4874" s="14" t="str">
        <f t="shared" si="998"/>
        <v>Avg of 4 NM Projects</v>
      </c>
      <c r="H4874" s="15">
        <f t="shared" si="987"/>
        <v>23</v>
      </c>
      <c r="I4874" s="93">
        <v>-0.13</v>
      </c>
      <c r="J4874">
        <f t="shared" si="988"/>
        <v>-7.3033707865168538E-4</v>
      </c>
      <c r="K4874" s="4">
        <v>26.81</v>
      </c>
      <c r="L4874" s="4">
        <v>25.59</v>
      </c>
      <c r="M4874" s="16">
        <f t="shared" si="989"/>
        <v>-3.3267000000000001E-3</v>
      </c>
      <c r="N4874">
        <f t="shared" si="990"/>
        <v>0</v>
      </c>
      <c r="O4874">
        <f t="shared" si="991"/>
        <v>0</v>
      </c>
      <c r="P4874" s="63">
        <f t="shared" si="992"/>
        <v>0</v>
      </c>
    </row>
    <row r="4875" spans="1:18" x14ac:dyDescent="0.3">
      <c r="A4875">
        <f t="shared" si="993"/>
        <v>2019</v>
      </c>
      <c r="B4875">
        <f t="shared" si="994"/>
        <v>3</v>
      </c>
      <c r="C4875">
        <f t="shared" si="995"/>
        <v>22</v>
      </c>
      <c r="D4875">
        <f t="shared" si="996"/>
        <v>1</v>
      </c>
      <c r="E4875" t="str">
        <f t="shared" si="997"/>
        <v>OFF</v>
      </c>
      <c r="F4875" s="13">
        <f t="shared" si="986"/>
        <v>43546</v>
      </c>
      <c r="G4875" s="14" t="str">
        <f t="shared" si="998"/>
        <v>Avg of 4 NM Projects</v>
      </c>
      <c r="H4875" s="15">
        <f t="shared" si="987"/>
        <v>24</v>
      </c>
      <c r="I4875" s="93">
        <v>-0.13</v>
      </c>
      <c r="J4875">
        <f t="shared" si="988"/>
        <v>-7.3033707865168538E-4</v>
      </c>
      <c r="K4875" s="4">
        <v>26.82</v>
      </c>
      <c r="L4875" s="4">
        <v>23.62</v>
      </c>
      <c r="M4875" s="16">
        <f t="shared" si="989"/>
        <v>-3.0706000000000002E-3</v>
      </c>
      <c r="N4875">
        <f t="shared" si="990"/>
        <v>0</v>
      </c>
      <c r="O4875">
        <f t="shared" si="991"/>
        <v>0</v>
      </c>
      <c r="P4875" s="63">
        <f t="shared" si="992"/>
        <v>0</v>
      </c>
    </row>
    <row r="4876" spans="1:18" x14ac:dyDescent="0.3">
      <c r="A4876">
        <f t="shared" si="993"/>
        <v>2019</v>
      </c>
      <c r="B4876">
        <f t="shared" si="994"/>
        <v>3</v>
      </c>
      <c r="C4876">
        <f t="shared" si="995"/>
        <v>23</v>
      </c>
      <c r="D4876">
        <f t="shared" si="996"/>
        <v>2</v>
      </c>
      <c r="E4876" t="str">
        <f t="shared" si="997"/>
        <v>OFF</v>
      </c>
      <c r="F4876" s="13">
        <f t="shared" si="986"/>
        <v>43547</v>
      </c>
      <c r="G4876" s="14" t="str">
        <f t="shared" si="998"/>
        <v>Avg of 4 NM Projects</v>
      </c>
      <c r="H4876" s="15">
        <f t="shared" si="987"/>
        <v>1</v>
      </c>
      <c r="I4876" s="93">
        <v>-0.26</v>
      </c>
      <c r="J4876">
        <f t="shared" si="988"/>
        <v>-1.4606741573033708E-3</v>
      </c>
      <c r="K4876" s="4">
        <v>25.93</v>
      </c>
      <c r="L4876" s="4">
        <v>22.26</v>
      </c>
      <c r="M4876" s="16">
        <f t="shared" si="989"/>
        <v>-5.7876000000000004E-3</v>
      </c>
      <c r="N4876">
        <f t="shared" si="990"/>
        <v>0</v>
      </c>
      <c r="O4876">
        <f t="shared" si="991"/>
        <v>0</v>
      </c>
      <c r="P4876" s="63">
        <f t="shared" si="992"/>
        <v>0</v>
      </c>
      <c r="Q4876" s="34"/>
      <c r="R4876" s="34"/>
    </row>
    <row r="4877" spans="1:18" x14ac:dyDescent="0.3">
      <c r="A4877">
        <f t="shared" si="993"/>
        <v>2019</v>
      </c>
      <c r="B4877">
        <f t="shared" si="994"/>
        <v>3</v>
      </c>
      <c r="C4877">
        <f t="shared" si="995"/>
        <v>23</v>
      </c>
      <c r="D4877">
        <f t="shared" si="996"/>
        <v>2</v>
      </c>
      <c r="E4877" t="str">
        <f t="shared" si="997"/>
        <v>OFF</v>
      </c>
      <c r="F4877" s="13">
        <f t="shared" si="986"/>
        <v>43547</v>
      </c>
      <c r="G4877" s="14" t="str">
        <f t="shared" si="998"/>
        <v>Avg of 4 NM Projects</v>
      </c>
      <c r="H4877" s="15">
        <f t="shared" si="987"/>
        <v>2</v>
      </c>
      <c r="I4877" s="93">
        <v>-0.13</v>
      </c>
      <c r="J4877">
        <f t="shared" si="988"/>
        <v>-7.3033707865168538E-4</v>
      </c>
      <c r="K4877" s="4">
        <v>23.54</v>
      </c>
      <c r="L4877" s="4">
        <v>22.64</v>
      </c>
      <c r="M4877" s="16">
        <f t="shared" si="989"/>
        <v>-2.9432E-3</v>
      </c>
      <c r="N4877">
        <f t="shared" si="990"/>
        <v>0</v>
      </c>
      <c r="O4877">
        <f t="shared" si="991"/>
        <v>0</v>
      </c>
      <c r="P4877" s="63">
        <f t="shared" si="992"/>
        <v>0</v>
      </c>
    </row>
    <row r="4878" spans="1:18" x14ac:dyDescent="0.3">
      <c r="A4878">
        <f t="shared" si="993"/>
        <v>2019</v>
      </c>
      <c r="B4878">
        <f t="shared" si="994"/>
        <v>3</v>
      </c>
      <c r="C4878">
        <f t="shared" si="995"/>
        <v>23</v>
      </c>
      <c r="D4878">
        <f t="shared" si="996"/>
        <v>2</v>
      </c>
      <c r="E4878" t="str">
        <f t="shared" si="997"/>
        <v>OFF</v>
      </c>
      <c r="F4878" s="13">
        <f t="shared" si="986"/>
        <v>43547</v>
      </c>
      <c r="G4878" s="14" t="str">
        <f t="shared" si="998"/>
        <v>Avg of 4 NM Projects</v>
      </c>
      <c r="H4878" s="15">
        <f t="shared" si="987"/>
        <v>3</v>
      </c>
      <c r="I4878" s="93">
        <v>-0.26</v>
      </c>
      <c r="J4878">
        <f t="shared" si="988"/>
        <v>-1.4606741573033708E-3</v>
      </c>
      <c r="K4878" s="4">
        <v>23.56</v>
      </c>
      <c r="L4878" s="4">
        <v>23.02</v>
      </c>
      <c r="M4878" s="16">
        <f t="shared" si="989"/>
        <v>-5.9851999999999995E-3</v>
      </c>
      <c r="N4878">
        <f t="shared" si="990"/>
        <v>0</v>
      </c>
      <c r="O4878">
        <f t="shared" si="991"/>
        <v>0</v>
      </c>
      <c r="P4878" s="63">
        <f t="shared" si="992"/>
        <v>0</v>
      </c>
    </row>
    <row r="4879" spans="1:18" x14ac:dyDescent="0.3">
      <c r="A4879">
        <f t="shared" si="993"/>
        <v>2019</v>
      </c>
      <c r="B4879">
        <f t="shared" si="994"/>
        <v>3</v>
      </c>
      <c r="C4879">
        <f t="shared" si="995"/>
        <v>23</v>
      </c>
      <c r="D4879">
        <f t="shared" si="996"/>
        <v>2</v>
      </c>
      <c r="E4879" t="str">
        <f t="shared" si="997"/>
        <v>OFF</v>
      </c>
      <c r="F4879" s="13">
        <f t="shared" si="986"/>
        <v>43547</v>
      </c>
      <c r="G4879" s="14" t="str">
        <f t="shared" si="998"/>
        <v>Avg of 4 NM Projects</v>
      </c>
      <c r="H4879" s="15">
        <f t="shared" si="987"/>
        <v>4</v>
      </c>
      <c r="I4879" s="93">
        <v>-0.13</v>
      </c>
      <c r="J4879">
        <f t="shared" si="988"/>
        <v>-7.3033707865168538E-4</v>
      </c>
      <c r="K4879" s="4">
        <v>23.79</v>
      </c>
      <c r="L4879" s="4">
        <v>22.31</v>
      </c>
      <c r="M4879" s="16">
        <f t="shared" si="989"/>
        <v>-2.9003000000000002E-3</v>
      </c>
      <c r="N4879">
        <f t="shared" si="990"/>
        <v>0</v>
      </c>
      <c r="O4879">
        <f t="shared" si="991"/>
        <v>0</v>
      </c>
      <c r="P4879" s="63">
        <f t="shared" si="992"/>
        <v>0</v>
      </c>
    </row>
    <row r="4880" spans="1:18" x14ac:dyDescent="0.3">
      <c r="A4880">
        <f t="shared" si="993"/>
        <v>2019</v>
      </c>
      <c r="B4880">
        <f t="shared" si="994"/>
        <v>3</v>
      </c>
      <c r="C4880">
        <f t="shared" si="995"/>
        <v>23</v>
      </c>
      <c r="D4880">
        <f t="shared" si="996"/>
        <v>2</v>
      </c>
      <c r="E4880" t="str">
        <f t="shared" si="997"/>
        <v>OFF</v>
      </c>
      <c r="F4880" s="13">
        <f t="shared" si="986"/>
        <v>43547</v>
      </c>
      <c r="G4880" s="14" t="str">
        <f t="shared" si="998"/>
        <v>Avg of 4 NM Projects</v>
      </c>
      <c r="H4880" s="15">
        <f t="shared" si="987"/>
        <v>5</v>
      </c>
      <c r="I4880" s="93">
        <v>-0.13</v>
      </c>
      <c r="J4880">
        <f t="shared" si="988"/>
        <v>-7.3033707865168538E-4</v>
      </c>
      <c r="K4880" s="4">
        <v>24.6</v>
      </c>
      <c r="L4880" s="4">
        <v>22.47</v>
      </c>
      <c r="M4880" s="16">
        <f t="shared" si="989"/>
        <v>-2.9210999999999998E-3</v>
      </c>
      <c r="N4880">
        <f t="shared" si="990"/>
        <v>0</v>
      </c>
      <c r="O4880">
        <f t="shared" si="991"/>
        <v>0</v>
      </c>
      <c r="P4880" s="63">
        <f t="shared" si="992"/>
        <v>0</v>
      </c>
    </row>
    <row r="4881" spans="1:16" x14ac:dyDescent="0.3">
      <c r="A4881">
        <f t="shared" si="993"/>
        <v>2019</v>
      </c>
      <c r="B4881">
        <f t="shared" si="994"/>
        <v>3</v>
      </c>
      <c r="C4881">
        <f t="shared" si="995"/>
        <v>23</v>
      </c>
      <c r="D4881">
        <f t="shared" si="996"/>
        <v>2</v>
      </c>
      <c r="E4881" t="str">
        <f t="shared" si="997"/>
        <v>OFF</v>
      </c>
      <c r="F4881" s="13">
        <f t="shared" si="986"/>
        <v>43547</v>
      </c>
      <c r="G4881" s="14" t="str">
        <f t="shared" si="998"/>
        <v>Avg of 4 NM Projects</v>
      </c>
      <c r="H4881" s="15">
        <f t="shared" si="987"/>
        <v>6</v>
      </c>
      <c r="I4881" s="93">
        <v>-0.13</v>
      </c>
      <c r="J4881">
        <f t="shared" si="988"/>
        <v>-7.3033707865168538E-4</v>
      </c>
      <c r="K4881" s="4">
        <v>23.68</v>
      </c>
      <c r="L4881" s="4">
        <v>22.33</v>
      </c>
      <c r="M4881" s="16">
        <f t="shared" si="989"/>
        <v>-2.9028999999999999E-3</v>
      </c>
      <c r="N4881">
        <f t="shared" si="990"/>
        <v>0</v>
      </c>
      <c r="O4881">
        <f t="shared" si="991"/>
        <v>0</v>
      </c>
      <c r="P4881" s="63">
        <f t="shared" si="992"/>
        <v>0</v>
      </c>
    </row>
    <row r="4882" spans="1:16" x14ac:dyDescent="0.3">
      <c r="A4882">
        <f t="shared" si="993"/>
        <v>2019</v>
      </c>
      <c r="B4882">
        <f t="shared" si="994"/>
        <v>3</v>
      </c>
      <c r="C4882">
        <f t="shared" si="995"/>
        <v>23</v>
      </c>
      <c r="D4882">
        <f t="shared" si="996"/>
        <v>2</v>
      </c>
      <c r="E4882" t="str">
        <f t="shared" si="997"/>
        <v>OFF</v>
      </c>
      <c r="F4882" s="13">
        <f t="shared" si="986"/>
        <v>43547</v>
      </c>
      <c r="G4882" s="14" t="str">
        <f t="shared" si="998"/>
        <v>Avg of 4 NM Projects</v>
      </c>
      <c r="H4882" s="15">
        <f t="shared" si="987"/>
        <v>7</v>
      </c>
      <c r="I4882" s="93">
        <v>-0.26</v>
      </c>
      <c r="J4882">
        <f t="shared" si="988"/>
        <v>-1.4606741573033708E-3</v>
      </c>
      <c r="K4882" s="4">
        <v>26.38</v>
      </c>
      <c r="L4882" s="4">
        <v>23.43</v>
      </c>
      <c r="M4882" s="16">
        <f t="shared" si="989"/>
        <v>-6.0918000000000005E-3</v>
      </c>
      <c r="N4882">
        <f t="shared" si="990"/>
        <v>0</v>
      </c>
      <c r="O4882">
        <f t="shared" si="991"/>
        <v>0</v>
      </c>
      <c r="P4882" s="63">
        <f t="shared" si="992"/>
        <v>0</v>
      </c>
    </row>
    <row r="4883" spans="1:16" x14ac:dyDescent="0.3">
      <c r="A4883">
        <f t="shared" si="993"/>
        <v>2019</v>
      </c>
      <c r="B4883">
        <f t="shared" si="994"/>
        <v>3</v>
      </c>
      <c r="C4883">
        <f t="shared" si="995"/>
        <v>23</v>
      </c>
      <c r="D4883">
        <f t="shared" si="996"/>
        <v>2</v>
      </c>
      <c r="E4883" t="str">
        <f t="shared" si="997"/>
        <v>ON</v>
      </c>
      <c r="F4883" s="13">
        <f t="shared" si="986"/>
        <v>43547</v>
      </c>
      <c r="G4883" s="14" t="str">
        <f t="shared" si="998"/>
        <v>Avg of 4 NM Projects</v>
      </c>
      <c r="H4883" s="15">
        <f t="shared" si="987"/>
        <v>8</v>
      </c>
      <c r="I4883" s="93">
        <v>3.7050000000000001</v>
      </c>
      <c r="J4883">
        <f t="shared" si="988"/>
        <v>2.0814606741573035E-2</v>
      </c>
      <c r="K4883" s="4">
        <v>33.270000000000003</v>
      </c>
      <c r="L4883" s="4">
        <v>26.8</v>
      </c>
      <c r="M4883" s="16">
        <f t="shared" si="989"/>
        <v>9.9294000000000007E-2</v>
      </c>
      <c r="N4883">
        <f t="shared" si="990"/>
        <v>0</v>
      </c>
      <c r="O4883">
        <f t="shared" si="991"/>
        <v>0</v>
      </c>
      <c r="P4883" s="63">
        <f t="shared" si="992"/>
        <v>0</v>
      </c>
    </row>
    <row r="4884" spans="1:16" x14ac:dyDescent="0.3">
      <c r="A4884">
        <f t="shared" si="993"/>
        <v>2019</v>
      </c>
      <c r="B4884">
        <f t="shared" si="994"/>
        <v>3</v>
      </c>
      <c r="C4884">
        <f t="shared" si="995"/>
        <v>23</v>
      </c>
      <c r="D4884">
        <f t="shared" si="996"/>
        <v>2</v>
      </c>
      <c r="E4884" t="str">
        <f t="shared" si="997"/>
        <v>ON</v>
      </c>
      <c r="F4884" s="13">
        <f t="shared" si="986"/>
        <v>43547</v>
      </c>
      <c r="G4884" s="14" t="str">
        <f t="shared" si="998"/>
        <v>Avg of 4 NM Projects</v>
      </c>
      <c r="H4884" s="15">
        <f t="shared" si="987"/>
        <v>9</v>
      </c>
      <c r="I4884" s="93">
        <v>15.484999999999999</v>
      </c>
      <c r="J4884">
        <f t="shared" si="988"/>
        <v>8.6994382022471908E-2</v>
      </c>
      <c r="K4884" s="4">
        <v>34.67</v>
      </c>
      <c r="L4884" s="4">
        <v>33.47</v>
      </c>
      <c r="M4884" s="16">
        <f t="shared" si="989"/>
        <v>0.51828294999999991</v>
      </c>
      <c r="N4884">
        <f t="shared" si="990"/>
        <v>0</v>
      </c>
      <c r="O4884">
        <f t="shared" si="991"/>
        <v>0</v>
      </c>
      <c r="P4884" s="63">
        <f t="shared" si="992"/>
        <v>0</v>
      </c>
    </row>
    <row r="4885" spans="1:16" x14ac:dyDescent="0.3">
      <c r="A4885">
        <f t="shared" si="993"/>
        <v>2019</v>
      </c>
      <c r="B4885">
        <f t="shared" si="994"/>
        <v>3</v>
      </c>
      <c r="C4885">
        <f t="shared" si="995"/>
        <v>23</v>
      </c>
      <c r="D4885">
        <f t="shared" si="996"/>
        <v>2</v>
      </c>
      <c r="E4885" t="str">
        <f t="shared" si="997"/>
        <v>ON</v>
      </c>
      <c r="F4885" s="13">
        <f t="shared" si="986"/>
        <v>43547</v>
      </c>
      <c r="G4885" s="14" t="str">
        <f t="shared" si="998"/>
        <v>Avg of 4 NM Projects</v>
      </c>
      <c r="H4885" s="15">
        <f t="shared" si="987"/>
        <v>10</v>
      </c>
      <c r="I4885" s="93">
        <v>29.445</v>
      </c>
      <c r="J4885">
        <f t="shared" si="988"/>
        <v>0.16542134831460675</v>
      </c>
      <c r="K4885" s="4">
        <v>32.04</v>
      </c>
      <c r="L4885" s="4">
        <v>31.23</v>
      </c>
      <c r="M4885" s="16">
        <f t="shared" si="989"/>
        <v>0.91956735000000001</v>
      </c>
      <c r="N4885">
        <f t="shared" si="990"/>
        <v>0</v>
      </c>
      <c r="O4885">
        <f t="shared" si="991"/>
        <v>0</v>
      </c>
      <c r="P4885" s="63">
        <f t="shared" si="992"/>
        <v>0</v>
      </c>
    </row>
    <row r="4886" spans="1:16" x14ac:dyDescent="0.3">
      <c r="A4886">
        <f t="shared" si="993"/>
        <v>2019</v>
      </c>
      <c r="B4886">
        <f t="shared" si="994"/>
        <v>3</v>
      </c>
      <c r="C4886">
        <f t="shared" si="995"/>
        <v>23</v>
      </c>
      <c r="D4886">
        <f t="shared" si="996"/>
        <v>2</v>
      </c>
      <c r="E4886" t="str">
        <f t="shared" si="997"/>
        <v>ON</v>
      </c>
      <c r="F4886" s="13">
        <f t="shared" si="986"/>
        <v>43547</v>
      </c>
      <c r="G4886" s="14" t="str">
        <f t="shared" si="998"/>
        <v>Avg of 4 NM Projects</v>
      </c>
      <c r="H4886" s="15">
        <f t="shared" si="987"/>
        <v>11</v>
      </c>
      <c r="I4886" s="93">
        <v>36.61</v>
      </c>
      <c r="J4886">
        <f t="shared" si="988"/>
        <v>0.2056741573033708</v>
      </c>
      <c r="K4886" s="4">
        <v>31.24</v>
      </c>
      <c r="L4886" s="4">
        <v>22.65</v>
      </c>
      <c r="M4886" s="16">
        <f t="shared" si="989"/>
        <v>0.82921649999999991</v>
      </c>
      <c r="N4886">
        <f t="shared" si="990"/>
        <v>0</v>
      </c>
      <c r="O4886">
        <f t="shared" si="991"/>
        <v>0</v>
      </c>
      <c r="P4886" s="63">
        <f t="shared" si="992"/>
        <v>0</v>
      </c>
    </row>
    <row r="4887" spans="1:16" x14ac:dyDescent="0.3">
      <c r="A4887">
        <f t="shared" si="993"/>
        <v>2019</v>
      </c>
      <c r="B4887">
        <f t="shared" si="994"/>
        <v>3</v>
      </c>
      <c r="C4887">
        <f t="shared" si="995"/>
        <v>23</v>
      </c>
      <c r="D4887">
        <f t="shared" si="996"/>
        <v>2</v>
      </c>
      <c r="E4887" t="str">
        <f t="shared" si="997"/>
        <v>ON</v>
      </c>
      <c r="F4887" s="13">
        <f t="shared" si="986"/>
        <v>43547</v>
      </c>
      <c r="G4887" s="14" t="str">
        <f t="shared" si="998"/>
        <v>Avg of 4 NM Projects</v>
      </c>
      <c r="H4887" s="15">
        <f t="shared" si="987"/>
        <v>12</v>
      </c>
      <c r="I4887" s="93">
        <v>33.925000000000004</v>
      </c>
      <c r="J4887">
        <f t="shared" si="988"/>
        <v>0.19058988764044946</v>
      </c>
      <c r="K4887" s="4">
        <v>26.11</v>
      </c>
      <c r="L4887" s="4">
        <v>20.6</v>
      </c>
      <c r="M4887" s="16">
        <f t="shared" si="989"/>
        <v>0.69885500000000012</v>
      </c>
      <c r="N4887">
        <f t="shared" si="990"/>
        <v>0</v>
      </c>
      <c r="O4887">
        <f t="shared" si="991"/>
        <v>0</v>
      </c>
      <c r="P4887" s="63">
        <f t="shared" si="992"/>
        <v>0</v>
      </c>
    </row>
    <row r="4888" spans="1:16" x14ac:dyDescent="0.3">
      <c r="A4888">
        <f t="shared" si="993"/>
        <v>2019</v>
      </c>
      <c r="B4888">
        <f t="shared" si="994"/>
        <v>3</v>
      </c>
      <c r="C4888">
        <f t="shared" si="995"/>
        <v>23</v>
      </c>
      <c r="D4888">
        <f t="shared" si="996"/>
        <v>2</v>
      </c>
      <c r="E4888" t="str">
        <f t="shared" si="997"/>
        <v>ON</v>
      </c>
      <c r="F4888" s="13">
        <f t="shared" si="986"/>
        <v>43547</v>
      </c>
      <c r="G4888" s="14" t="str">
        <f t="shared" si="998"/>
        <v>Avg of 4 NM Projects</v>
      </c>
      <c r="H4888" s="15">
        <f t="shared" si="987"/>
        <v>13</v>
      </c>
      <c r="I4888" s="93">
        <v>34.299999999999997</v>
      </c>
      <c r="J4888">
        <f t="shared" si="988"/>
        <v>0.19269662921348313</v>
      </c>
      <c r="K4888" s="4">
        <v>24.36</v>
      </c>
      <c r="L4888" s="4">
        <v>20.77</v>
      </c>
      <c r="M4888" s="16">
        <f t="shared" si="989"/>
        <v>0.71241099999999991</v>
      </c>
      <c r="N4888">
        <f t="shared" si="990"/>
        <v>0</v>
      </c>
      <c r="O4888">
        <f t="shared" si="991"/>
        <v>0</v>
      </c>
      <c r="P4888" s="63">
        <f t="shared" si="992"/>
        <v>0</v>
      </c>
    </row>
    <row r="4889" spans="1:16" x14ac:dyDescent="0.3">
      <c r="A4889">
        <f t="shared" si="993"/>
        <v>2019</v>
      </c>
      <c r="B4889">
        <f t="shared" si="994"/>
        <v>3</v>
      </c>
      <c r="C4889">
        <f t="shared" si="995"/>
        <v>23</v>
      </c>
      <c r="D4889">
        <f t="shared" si="996"/>
        <v>2</v>
      </c>
      <c r="E4889" t="str">
        <f t="shared" si="997"/>
        <v>ON</v>
      </c>
      <c r="F4889" s="13">
        <f t="shared" si="986"/>
        <v>43547</v>
      </c>
      <c r="G4889" s="14" t="str">
        <f t="shared" si="998"/>
        <v>Avg of 4 NM Projects</v>
      </c>
      <c r="H4889" s="15">
        <f t="shared" si="987"/>
        <v>14</v>
      </c>
      <c r="I4889" s="93">
        <v>32.635000000000005</v>
      </c>
      <c r="J4889">
        <f t="shared" si="988"/>
        <v>0.18334269662921351</v>
      </c>
      <c r="K4889" s="4">
        <v>22.8</v>
      </c>
      <c r="L4889" s="4">
        <v>20.71</v>
      </c>
      <c r="M4889" s="16">
        <f t="shared" si="989"/>
        <v>0.67587085000000013</v>
      </c>
      <c r="N4889">
        <f t="shared" si="990"/>
        <v>0</v>
      </c>
      <c r="O4889">
        <f t="shared" si="991"/>
        <v>0</v>
      </c>
      <c r="P4889" s="63">
        <f t="shared" si="992"/>
        <v>0</v>
      </c>
    </row>
    <row r="4890" spans="1:16" x14ac:dyDescent="0.3">
      <c r="A4890">
        <f t="shared" si="993"/>
        <v>2019</v>
      </c>
      <c r="B4890">
        <f t="shared" si="994"/>
        <v>3</v>
      </c>
      <c r="C4890">
        <f t="shared" si="995"/>
        <v>23</v>
      </c>
      <c r="D4890">
        <f t="shared" si="996"/>
        <v>2</v>
      </c>
      <c r="E4890" t="str">
        <f t="shared" si="997"/>
        <v>ON</v>
      </c>
      <c r="F4890" s="13">
        <f t="shared" si="986"/>
        <v>43547</v>
      </c>
      <c r="G4890" s="14" t="str">
        <f t="shared" si="998"/>
        <v>Avg of 4 NM Projects</v>
      </c>
      <c r="H4890" s="15">
        <f t="shared" si="987"/>
        <v>15</v>
      </c>
      <c r="I4890" s="93">
        <v>34.049999999999997</v>
      </c>
      <c r="J4890">
        <f t="shared" si="988"/>
        <v>0.19129213483146065</v>
      </c>
      <c r="K4890" s="4">
        <v>22.55</v>
      </c>
      <c r="L4890" s="4">
        <v>19.63</v>
      </c>
      <c r="M4890" s="16">
        <f t="shared" si="989"/>
        <v>0.66840149999999998</v>
      </c>
      <c r="N4890">
        <f t="shared" si="990"/>
        <v>0</v>
      </c>
      <c r="O4890">
        <f t="shared" si="991"/>
        <v>0</v>
      </c>
      <c r="P4890" s="63">
        <f t="shared" si="992"/>
        <v>0</v>
      </c>
    </row>
    <row r="4891" spans="1:16" x14ac:dyDescent="0.3">
      <c r="A4891">
        <f t="shared" si="993"/>
        <v>2019</v>
      </c>
      <c r="B4891">
        <f t="shared" si="994"/>
        <v>3</v>
      </c>
      <c r="C4891">
        <f t="shared" si="995"/>
        <v>23</v>
      </c>
      <c r="D4891">
        <f t="shared" si="996"/>
        <v>2</v>
      </c>
      <c r="E4891" t="str">
        <f t="shared" si="997"/>
        <v>ON</v>
      </c>
      <c r="F4891" s="13">
        <f t="shared" si="986"/>
        <v>43547</v>
      </c>
      <c r="G4891" s="14" t="str">
        <f t="shared" si="998"/>
        <v>Avg of 4 NM Projects</v>
      </c>
      <c r="H4891" s="15">
        <f t="shared" si="987"/>
        <v>16</v>
      </c>
      <c r="I4891" s="93">
        <v>36.734999999999999</v>
      </c>
      <c r="J4891">
        <f t="shared" si="988"/>
        <v>0.20637640449438202</v>
      </c>
      <c r="K4891" s="4">
        <v>22.63</v>
      </c>
      <c r="L4891" s="4">
        <v>19.559999999999999</v>
      </c>
      <c r="M4891" s="16">
        <f t="shared" si="989"/>
        <v>0.71853659999999986</v>
      </c>
      <c r="N4891">
        <f t="shared" si="990"/>
        <v>0</v>
      </c>
      <c r="O4891">
        <f t="shared" si="991"/>
        <v>0</v>
      </c>
      <c r="P4891" s="63">
        <f t="shared" si="992"/>
        <v>0</v>
      </c>
    </row>
    <row r="4892" spans="1:16" x14ac:dyDescent="0.3">
      <c r="A4892">
        <f t="shared" si="993"/>
        <v>2019</v>
      </c>
      <c r="B4892">
        <f t="shared" si="994"/>
        <v>3</v>
      </c>
      <c r="C4892">
        <f t="shared" si="995"/>
        <v>23</v>
      </c>
      <c r="D4892">
        <f t="shared" si="996"/>
        <v>2</v>
      </c>
      <c r="E4892" t="str">
        <f t="shared" si="997"/>
        <v>ON</v>
      </c>
      <c r="F4892" s="13">
        <f t="shared" si="986"/>
        <v>43547</v>
      </c>
      <c r="G4892" s="14" t="str">
        <f t="shared" si="998"/>
        <v>Avg of 4 NM Projects</v>
      </c>
      <c r="H4892" s="15">
        <f t="shared" si="987"/>
        <v>17</v>
      </c>
      <c r="I4892" s="93">
        <v>26.244999999999997</v>
      </c>
      <c r="J4892">
        <f t="shared" si="988"/>
        <v>0.14744382022471908</v>
      </c>
      <c r="K4892" s="4">
        <v>23.04</v>
      </c>
      <c r="L4892" s="4">
        <v>15.81</v>
      </c>
      <c r="M4892" s="16">
        <f t="shared" si="989"/>
        <v>0.41493344999999998</v>
      </c>
      <c r="N4892">
        <f t="shared" si="990"/>
        <v>0</v>
      </c>
      <c r="O4892">
        <f t="shared" si="991"/>
        <v>0</v>
      </c>
      <c r="P4892" s="63">
        <f t="shared" si="992"/>
        <v>0</v>
      </c>
    </row>
    <row r="4893" spans="1:16" x14ac:dyDescent="0.3">
      <c r="A4893">
        <f t="shared" si="993"/>
        <v>2019</v>
      </c>
      <c r="B4893">
        <f t="shared" si="994"/>
        <v>3</v>
      </c>
      <c r="C4893">
        <f t="shared" si="995"/>
        <v>23</v>
      </c>
      <c r="D4893">
        <f t="shared" si="996"/>
        <v>2</v>
      </c>
      <c r="E4893" t="str">
        <f t="shared" si="997"/>
        <v>ON</v>
      </c>
      <c r="F4893" s="13">
        <f t="shared" ref="F4893:F4956" si="999">+F4869+1</f>
        <v>43547</v>
      </c>
      <c r="G4893" s="14" t="str">
        <f t="shared" si="998"/>
        <v>Avg of 4 NM Projects</v>
      </c>
      <c r="H4893" s="15">
        <f t="shared" ref="H4893:H4956" si="1000">H4869</f>
        <v>18</v>
      </c>
      <c r="I4893" s="93">
        <v>20.61</v>
      </c>
      <c r="J4893">
        <f t="shared" si="988"/>
        <v>0.11578651685393258</v>
      </c>
      <c r="K4893" s="4">
        <v>24.89</v>
      </c>
      <c r="L4893" s="4">
        <v>20.23</v>
      </c>
      <c r="M4893" s="16">
        <f t="shared" si="989"/>
        <v>0.41694029999999999</v>
      </c>
      <c r="N4893">
        <f t="shared" si="990"/>
        <v>0</v>
      </c>
      <c r="O4893">
        <f t="shared" si="991"/>
        <v>0</v>
      </c>
      <c r="P4893" s="63">
        <f t="shared" si="992"/>
        <v>0</v>
      </c>
    </row>
    <row r="4894" spans="1:16" x14ac:dyDescent="0.3">
      <c r="A4894">
        <f t="shared" si="993"/>
        <v>2019</v>
      </c>
      <c r="B4894">
        <f t="shared" si="994"/>
        <v>3</v>
      </c>
      <c r="C4894">
        <f t="shared" si="995"/>
        <v>23</v>
      </c>
      <c r="D4894">
        <f t="shared" si="996"/>
        <v>2</v>
      </c>
      <c r="E4894" t="str">
        <f t="shared" si="997"/>
        <v>ON</v>
      </c>
      <c r="F4894" s="13">
        <f t="shared" si="999"/>
        <v>43547</v>
      </c>
      <c r="G4894" s="14" t="str">
        <f t="shared" si="998"/>
        <v>Avg of 4 NM Projects</v>
      </c>
      <c r="H4894" s="15">
        <f t="shared" si="1000"/>
        <v>19</v>
      </c>
      <c r="I4894" s="93">
        <v>6.2699999999999987</v>
      </c>
      <c r="J4894">
        <f t="shared" si="988"/>
        <v>3.522471910112359E-2</v>
      </c>
      <c r="K4894" s="4">
        <v>30.08</v>
      </c>
      <c r="L4894" s="4">
        <v>28.17</v>
      </c>
      <c r="M4894" s="16">
        <f t="shared" si="989"/>
        <v>0.17662589999999997</v>
      </c>
      <c r="N4894">
        <f t="shared" si="990"/>
        <v>0</v>
      </c>
      <c r="O4894">
        <f t="shared" si="991"/>
        <v>0</v>
      </c>
      <c r="P4894" s="63">
        <f t="shared" si="992"/>
        <v>0</v>
      </c>
    </row>
    <row r="4895" spans="1:16" x14ac:dyDescent="0.3">
      <c r="A4895">
        <f t="shared" si="993"/>
        <v>2019</v>
      </c>
      <c r="B4895">
        <f t="shared" si="994"/>
        <v>3</v>
      </c>
      <c r="C4895">
        <f t="shared" si="995"/>
        <v>23</v>
      </c>
      <c r="D4895">
        <f t="shared" si="996"/>
        <v>2</v>
      </c>
      <c r="E4895" t="str">
        <f t="shared" si="997"/>
        <v>ON</v>
      </c>
      <c r="F4895" s="13">
        <f t="shared" si="999"/>
        <v>43547</v>
      </c>
      <c r="G4895" s="14" t="str">
        <f t="shared" si="998"/>
        <v>Avg of 4 NM Projects</v>
      </c>
      <c r="H4895" s="15">
        <f t="shared" si="1000"/>
        <v>20</v>
      </c>
      <c r="I4895" s="93">
        <v>-0.26</v>
      </c>
      <c r="J4895">
        <f t="shared" si="988"/>
        <v>-1.4606741573033708E-3</v>
      </c>
      <c r="K4895" s="4">
        <v>36.909999999999997</v>
      </c>
      <c r="L4895" s="4">
        <v>29.09</v>
      </c>
      <c r="M4895" s="16">
        <f t="shared" si="989"/>
        <v>-7.5634000000000005E-3</v>
      </c>
      <c r="N4895">
        <f t="shared" si="990"/>
        <v>0</v>
      </c>
      <c r="O4895">
        <f t="shared" si="991"/>
        <v>0</v>
      </c>
      <c r="P4895" s="63">
        <f t="shared" si="992"/>
        <v>0</v>
      </c>
    </row>
    <row r="4896" spans="1:16" x14ac:dyDescent="0.3">
      <c r="A4896">
        <f t="shared" si="993"/>
        <v>2019</v>
      </c>
      <c r="B4896">
        <f t="shared" si="994"/>
        <v>3</v>
      </c>
      <c r="C4896">
        <f t="shared" si="995"/>
        <v>23</v>
      </c>
      <c r="D4896">
        <f t="shared" si="996"/>
        <v>2</v>
      </c>
      <c r="E4896" t="str">
        <f t="shared" si="997"/>
        <v>ON</v>
      </c>
      <c r="F4896" s="13">
        <f t="shared" si="999"/>
        <v>43547</v>
      </c>
      <c r="G4896" s="14" t="str">
        <f t="shared" si="998"/>
        <v>Avg of 4 NM Projects</v>
      </c>
      <c r="H4896" s="15">
        <f t="shared" si="1000"/>
        <v>21</v>
      </c>
      <c r="I4896" s="93">
        <v>-0.13</v>
      </c>
      <c r="J4896">
        <f t="shared" si="988"/>
        <v>-7.3033707865168538E-4</v>
      </c>
      <c r="K4896" s="4">
        <v>39.22</v>
      </c>
      <c r="L4896" s="4">
        <v>31.6</v>
      </c>
      <c r="M4896" s="16">
        <f t="shared" si="989"/>
        <v>-4.1080000000000005E-3</v>
      </c>
      <c r="N4896">
        <f t="shared" si="990"/>
        <v>0</v>
      </c>
      <c r="O4896">
        <f t="shared" si="991"/>
        <v>0</v>
      </c>
      <c r="P4896" s="63">
        <f t="shared" si="992"/>
        <v>0</v>
      </c>
    </row>
    <row r="4897" spans="1:18" x14ac:dyDescent="0.3">
      <c r="A4897">
        <f t="shared" si="993"/>
        <v>2019</v>
      </c>
      <c r="B4897">
        <f t="shared" si="994"/>
        <v>3</v>
      </c>
      <c r="C4897">
        <f t="shared" si="995"/>
        <v>23</v>
      </c>
      <c r="D4897">
        <f t="shared" si="996"/>
        <v>2</v>
      </c>
      <c r="E4897" t="str">
        <f t="shared" si="997"/>
        <v>ON</v>
      </c>
      <c r="F4897" s="13">
        <f t="shared" si="999"/>
        <v>43547</v>
      </c>
      <c r="G4897" s="14" t="str">
        <f t="shared" si="998"/>
        <v>Avg of 4 NM Projects</v>
      </c>
      <c r="H4897" s="15">
        <f t="shared" si="1000"/>
        <v>22</v>
      </c>
      <c r="I4897" s="93">
        <v>-0.13</v>
      </c>
      <c r="J4897">
        <f t="shared" si="988"/>
        <v>-7.3033707865168538E-4</v>
      </c>
      <c r="K4897" s="4">
        <v>30.74</v>
      </c>
      <c r="L4897" s="4">
        <v>29.86</v>
      </c>
      <c r="M4897" s="16">
        <f t="shared" si="989"/>
        <v>-3.8818000000000004E-3</v>
      </c>
      <c r="N4897">
        <f t="shared" si="990"/>
        <v>0</v>
      </c>
      <c r="O4897">
        <f t="shared" si="991"/>
        <v>0</v>
      </c>
      <c r="P4897" s="63">
        <f t="shared" si="992"/>
        <v>0</v>
      </c>
    </row>
    <row r="4898" spans="1:18" x14ac:dyDescent="0.3">
      <c r="A4898">
        <f t="shared" si="993"/>
        <v>2019</v>
      </c>
      <c r="B4898">
        <f t="shared" si="994"/>
        <v>3</v>
      </c>
      <c r="C4898">
        <f t="shared" si="995"/>
        <v>23</v>
      </c>
      <c r="D4898">
        <f t="shared" si="996"/>
        <v>2</v>
      </c>
      <c r="E4898" t="str">
        <f t="shared" si="997"/>
        <v>ON</v>
      </c>
      <c r="F4898" s="13">
        <f t="shared" si="999"/>
        <v>43547</v>
      </c>
      <c r="G4898" s="14" t="str">
        <f t="shared" si="998"/>
        <v>Avg of 4 NM Projects</v>
      </c>
      <c r="H4898" s="15">
        <f t="shared" si="1000"/>
        <v>23</v>
      </c>
      <c r="I4898" s="93">
        <v>-0.26</v>
      </c>
      <c r="J4898">
        <f t="shared" si="988"/>
        <v>-1.4606741573033708E-3</v>
      </c>
      <c r="K4898" s="4">
        <v>24.95</v>
      </c>
      <c r="L4898" s="4">
        <v>31.69</v>
      </c>
      <c r="M4898" s="16">
        <f t="shared" si="989"/>
        <v>-8.2393999999999992E-3</v>
      </c>
      <c r="N4898">
        <f t="shared" si="990"/>
        <v>0</v>
      </c>
      <c r="O4898">
        <f t="shared" si="991"/>
        <v>0</v>
      </c>
      <c r="P4898" s="63">
        <f t="shared" si="992"/>
        <v>0</v>
      </c>
    </row>
    <row r="4899" spans="1:18" x14ac:dyDescent="0.3">
      <c r="A4899">
        <f t="shared" si="993"/>
        <v>2019</v>
      </c>
      <c r="B4899">
        <f t="shared" si="994"/>
        <v>3</v>
      </c>
      <c r="C4899">
        <f t="shared" si="995"/>
        <v>23</v>
      </c>
      <c r="D4899">
        <f t="shared" si="996"/>
        <v>2</v>
      </c>
      <c r="E4899" t="str">
        <f t="shared" si="997"/>
        <v>OFF</v>
      </c>
      <c r="F4899" s="13">
        <f t="shared" si="999"/>
        <v>43547</v>
      </c>
      <c r="G4899" s="14" t="str">
        <f t="shared" si="998"/>
        <v>Avg of 4 NM Projects</v>
      </c>
      <c r="H4899" s="15">
        <f t="shared" si="1000"/>
        <v>24</v>
      </c>
      <c r="I4899" s="93">
        <v>-0.26</v>
      </c>
      <c r="J4899">
        <f t="shared" si="988"/>
        <v>-1.4606741573033708E-3</v>
      </c>
      <c r="K4899" s="4">
        <v>23.73</v>
      </c>
      <c r="L4899" s="4">
        <v>21.99</v>
      </c>
      <c r="M4899" s="16">
        <f t="shared" si="989"/>
        <v>-5.7173999999999992E-3</v>
      </c>
      <c r="N4899">
        <f t="shared" si="990"/>
        <v>0</v>
      </c>
      <c r="O4899">
        <f t="shared" si="991"/>
        <v>0</v>
      </c>
      <c r="P4899" s="63">
        <f t="shared" si="992"/>
        <v>0</v>
      </c>
    </row>
    <row r="4900" spans="1:18" x14ac:dyDescent="0.3">
      <c r="A4900">
        <f t="shared" si="993"/>
        <v>2019</v>
      </c>
      <c r="B4900">
        <f t="shared" si="994"/>
        <v>3</v>
      </c>
      <c r="C4900">
        <f t="shared" si="995"/>
        <v>24</v>
      </c>
      <c r="D4900">
        <f t="shared" si="996"/>
        <v>3</v>
      </c>
      <c r="E4900" t="str">
        <f t="shared" si="997"/>
        <v>OFF</v>
      </c>
      <c r="F4900" s="13">
        <f t="shared" si="999"/>
        <v>43548</v>
      </c>
      <c r="G4900" s="14" t="str">
        <f t="shared" si="998"/>
        <v>Avg of 4 NM Projects</v>
      </c>
      <c r="H4900" s="15">
        <f t="shared" si="1000"/>
        <v>1</v>
      </c>
      <c r="I4900" s="93">
        <v>-0.13</v>
      </c>
      <c r="J4900">
        <f t="shared" si="988"/>
        <v>-7.3033707865168538E-4</v>
      </c>
      <c r="K4900" s="4">
        <v>23.49</v>
      </c>
      <c r="L4900" s="4">
        <v>20.04</v>
      </c>
      <c r="M4900" s="16">
        <f t="shared" si="989"/>
        <v>-2.6051999999999998E-3</v>
      </c>
      <c r="N4900">
        <f t="shared" si="990"/>
        <v>0</v>
      </c>
      <c r="O4900">
        <f t="shared" si="991"/>
        <v>0</v>
      </c>
      <c r="P4900" s="63">
        <f t="shared" si="992"/>
        <v>0</v>
      </c>
      <c r="Q4900" s="34"/>
      <c r="R4900" s="34"/>
    </row>
    <row r="4901" spans="1:18" x14ac:dyDescent="0.3">
      <c r="A4901">
        <f t="shared" si="993"/>
        <v>2019</v>
      </c>
      <c r="B4901">
        <f t="shared" si="994"/>
        <v>3</v>
      </c>
      <c r="C4901">
        <f t="shared" si="995"/>
        <v>24</v>
      </c>
      <c r="D4901">
        <f t="shared" si="996"/>
        <v>3</v>
      </c>
      <c r="E4901" t="str">
        <f t="shared" si="997"/>
        <v>OFF</v>
      </c>
      <c r="F4901" s="13">
        <f t="shared" si="999"/>
        <v>43548</v>
      </c>
      <c r="G4901" s="14" t="str">
        <f t="shared" si="998"/>
        <v>Avg of 4 NM Projects</v>
      </c>
      <c r="H4901" s="15">
        <f t="shared" si="1000"/>
        <v>2</v>
      </c>
      <c r="I4901" s="93">
        <v>-0.13</v>
      </c>
      <c r="J4901">
        <f t="shared" si="988"/>
        <v>-7.3033707865168538E-4</v>
      </c>
      <c r="K4901" s="4">
        <v>24.24</v>
      </c>
      <c r="L4901" s="4">
        <v>21.31</v>
      </c>
      <c r="M4901" s="16">
        <f t="shared" si="989"/>
        <v>-2.7702999999999998E-3</v>
      </c>
      <c r="N4901">
        <f t="shared" si="990"/>
        <v>0</v>
      </c>
      <c r="O4901">
        <f t="shared" si="991"/>
        <v>0</v>
      </c>
      <c r="P4901" s="63">
        <f t="shared" si="992"/>
        <v>0</v>
      </c>
    </row>
    <row r="4902" spans="1:18" x14ac:dyDescent="0.3">
      <c r="A4902">
        <f t="shared" si="993"/>
        <v>2019</v>
      </c>
      <c r="B4902">
        <f t="shared" si="994"/>
        <v>3</v>
      </c>
      <c r="C4902">
        <f t="shared" si="995"/>
        <v>24</v>
      </c>
      <c r="D4902">
        <f t="shared" si="996"/>
        <v>3</v>
      </c>
      <c r="E4902" t="str">
        <f t="shared" si="997"/>
        <v>OFF</v>
      </c>
      <c r="F4902" s="13">
        <f t="shared" si="999"/>
        <v>43548</v>
      </c>
      <c r="G4902" s="14" t="str">
        <f t="shared" si="998"/>
        <v>Avg of 4 NM Projects</v>
      </c>
      <c r="H4902" s="15">
        <f t="shared" si="1000"/>
        <v>3</v>
      </c>
      <c r="I4902" s="93">
        <v>-0.13</v>
      </c>
      <c r="J4902">
        <f t="shared" si="988"/>
        <v>-7.3033707865168538E-4</v>
      </c>
      <c r="K4902" s="4">
        <v>24.45</v>
      </c>
      <c r="L4902" s="4">
        <v>21.63</v>
      </c>
      <c r="M4902" s="16">
        <f t="shared" si="989"/>
        <v>-2.8119E-3</v>
      </c>
      <c r="N4902">
        <f t="shared" si="990"/>
        <v>0</v>
      </c>
      <c r="O4902">
        <f t="shared" si="991"/>
        <v>0</v>
      </c>
      <c r="P4902" s="63">
        <f t="shared" si="992"/>
        <v>0</v>
      </c>
    </row>
    <row r="4903" spans="1:18" x14ac:dyDescent="0.3">
      <c r="A4903">
        <f t="shared" si="993"/>
        <v>2019</v>
      </c>
      <c r="B4903">
        <f t="shared" si="994"/>
        <v>3</v>
      </c>
      <c r="C4903">
        <f t="shared" si="995"/>
        <v>24</v>
      </c>
      <c r="D4903">
        <f t="shared" si="996"/>
        <v>3</v>
      </c>
      <c r="E4903" t="str">
        <f t="shared" si="997"/>
        <v>OFF</v>
      </c>
      <c r="F4903" s="13">
        <f t="shared" si="999"/>
        <v>43548</v>
      </c>
      <c r="G4903" s="14" t="str">
        <f t="shared" si="998"/>
        <v>Avg of 4 NM Projects</v>
      </c>
      <c r="H4903" s="15">
        <f t="shared" si="1000"/>
        <v>4</v>
      </c>
      <c r="I4903" s="93">
        <v>-0.26</v>
      </c>
      <c r="J4903">
        <f t="shared" si="988"/>
        <v>-1.4606741573033708E-3</v>
      </c>
      <c r="K4903" s="4">
        <v>23.97</v>
      </c>
      <c r="L4903" s="4">
        <v>21.57</v>
      </c>
      <c r="M4903" s="16">
        <f t="shared" si="989"/>
        <v>-5.6081999999999998E-3</v>
      </c>
      <c r="N4903">
        <f t="shared" si="990"/>
        <v>0</v>
      </c>
      <c r="O4903">
        <f t="shared" si="991"/>
        <v>0</v>
      </c>
      <c r="P4903" s="63">
        <f t="shared" si="992"/>
        <v>0</v>
      </c>
    </row>
    <row r="4904" spans="1:18" x14ac:dyDescent="0.3">
      <c r="A4904">
        <f t="shared" si="993"/>
        <v>2019</v>
      </c>
      <c r="B4904">
        <f t="shared" si="994"/>
        <v>3</v>
      </c>
      <c r="C4904">
        <f t="shared" si="995"/>
        <v>24</v>
      </c>
      <c r="D4904">
        <f t="shared" si="996"/>
        <v>3</v>
      </c>
      <c r="E4904" t="str">
        <f t="shared" si="997"/>
        <v>OFF</v>
      </c>
      <c r="F4904" s="13">
        <f t="shared" si="999"/>
        <v>43548</v>
      </c>
      <c r="G4904" s="14" t="str">
        <f t="shared" si="998"/>
        <v>Avg of 4 NM Projects</v>
      </c>
      <c r="H4904" s="15">
        <f t="shared" si="1000"/>
        <v>5</v>
      </c>
      <c r="I4904" s="93">
        <v>-0.39</v>
      </c>
      <c r="J4904">
        <f t="shared" si="988"/>
        <v>-2.1910112359550564E-3</v>
      </c>
      <c r="K4904" s="4">
        <v>24.65</v>
      </c>
      <c r="L4904" s="4">
        <v>21.51</v>
      </c>
      <c r="M4904" s="16">
        <f t="shared" si="989"/>
        <v>-8.3889000000000012E-3</v>
      </c>
      <c r="N4904">
        <f t="shared" si="990"/>
        <v>0</v>
      </c>
      <c r="O4904">
        <f t="shared" si="991"/>
        <v>0</v>
      </c>
      <c r="P4904" s="63">
        <f t="shared" si="992"/>
        <v>0</v>
      </c>
    </row>
    <row r="4905" spans="1:18" x14ac:dyDescent="0.3">
      <c r="A4905">
        <f t="shared" si="993"/>
        <v>2019</v>
      </c>
      <c r="B4905">
        <f t="shared" si="994"/>
        <v>3</v>
      </c>
      <c r="C4905">
        <f t="shared" si="995"/>
        <v>24</v>
      </c>
      <c r="D4905">
        <f t="shared" si="996"/>
        <v>3</v>
      </c>
      <c r="E4905" t="str">
        <f t="shared" si="997"/>
        <v>OFF</v>
      </c>
      <c r="F4905" s="13">
        <f t="shared" si="999"/>
        <v>43548</v>
      </c>
      <c r="G4905" s="14" t="str">
        <f t="shared" si="998"/>
        <v>Avg of 4 NM Projects</v>
      </c>
      <c r="H4905" s="15">
        <f t="shared" si="1000"/>
        <v>6</v>
      </c>
      <c r="I4905" s="93">
        <v>-0.13</v>
      </c>
      <c r="J4905">
        <f t="shared" si="988"/>
        <v>-7.3033707865168538E-4</v>
      </c>
      <c r="K4905" s="4">
        <v>24.64</v>
      </c>
      <c r="L4905" s="4">
        <v>21.44</v>
      </c>
      <c r="M4905" s="16">
        <f t="shared" si="989"/>
        <v>-2.7872000000000005E-3</v>
      </c>
      <c r="N4905">
        <f t="shared" si="990"/>
        <v>0</v>
      </c>
      <c r="O4905">
        <f t="shared" si="991"/>
        <v>0</v>
      </c>
      <c r="P4905" s="63">
        <f t="shared" si="992"/>
        <v>0</v>
      </c>
    </row>
    <row r="4906" spans="1:18" x14ac:dyDescent="0.3">
      <c r="A4906">
        <f t="shared" si="993"/>
        <v>2019</v>
      </c>
      <c r="B4906">
        <f t="shared" si="994"/>
        <v>3</v>
      </c>
      <c r="C4906">
        <f t="shared" si="995"/>
        <v>24</v>
      </c>
      <c r="D4906">
        <f t="shared" si="996"/>
        <v>3</v>
      </c>
      <c r="E4906" t="str">
        <f t="shared" si="997"/>
        <v>OFF</v>
      </c>
      <c r="F4906" s="13">
        <f t="shared" si="999"/>
        <v>43548</v>
      </c>
      <c r="G4906" s="14" t="str">
        <f t="shared" si="998"/>
        <v>Avg of 4 NM Projects</v>
      </c>
      <c r="H4906" s="15">
        <f t="shared" si="1000"/>
        <v>7</v>
      </c>
      <c r="I4906" s="93">
        <v>-0.38500000000000001</v>
      </c>
      <c r="J4906">
        <f t="shared" si="988"/>
        <v>-2.1629213483146067E-3</v>
      </c>
      <c r="K4906" s="4">
        <v>26.16</v>
      </c>
      <c r="L4906" s="4">
        <v>20.260000000000002</v>
      </c>
      <c r="M4906" s="16">
        <f t="shared" si="989"/>
        <v>-7.8001000000000008E-3</v>
      </c>
      <c r="N4906">
        <f t="shared" si="990"/>
        <v>0</v>
      </c>
      <c r="O4906">
        <f t="shared" si="991"/>
        <v>0</v>
      </c>
      <c r="P4906" s="63">
        <f t="shared" si="992"/>
        <v>0</v>
      </c>
    </row>
    <row r="4907" spans="1:18" x14ac:dyDescent="0.3">
      <c r="A4907">
        <f t="shared" si="993"/>
        <v>2019</v>
      </c>
      <c r="B4907">
        <f t="shared" si="994"/>
        <v>3</v>
      </c>
      <c r="C4907">
        <f t="shared" si="995"/>
        <v>24</v>
      </c>
      <c r="D4907">
        <f t="shared" si="996"/>
        <v>3</v>
      </c>
      <c r="E4907" t="str">
        <f t="shared" si="997"/>
        <v>ON</v>
      </c>
      <c r="F4907" s="13">
        <f t="shared" si="999"/>
        <v>43548</v>
      </c>
      <c r="G4907" s="14" t="str">
        <f t="shared" si="998"/>
        <v>Avg of 4 NM Projects</v>
      </c>
      <c r="H4907" s="15">
        <f t="shared" si="1000"/>
        <v>8</v>
      </c>
      <c r="I4907" s="93">
        <v>4.87</v>
      </c>
      <c r="J4907">
        <f t="shared" si="988"/>
        <v>2.7359550561797754E-2</v>
      </c>
      <c r="K4907" s="4">
        <v>31.18</v>
      </c>
      <c r="L4907" s="4">
        <v>20.36</v>
      </c>
      <c r="M4907" s="16">
        <f t="shared" si="989"/>
        <v>9.9153199999999997E-2</v>
      </c>
      <c r="N4907">
        <f t="shared" si="990"/>
        <v>0</v>
      </c>
      <c r="O4907">
        <f t="shared" si="991"/>
        <v>0</v>
      </c>
      <c r="P4907" s="63">
        <f t="shared" si="992"/>
        <v>0</v>
      </c>
    </row>
    <row r="4908" spans="1:18" x14ac:dyDescent="0.3">
      <c r="A4908">
        <f t="shared" si="993"/>
        <v>2019</v>
      </c>
      <c r="B4908">
        <f t="shared" si="994"/>
        <v>3</v>
      </c>
      <c r="C4908">
        <f t="shared" si="995"/>
        <v>24</v>
      </c>
      <c r="D4908">
        <f t="shared" si="996"/>
        <v>3</v>
      </c>
      <c r="E4908" t="str">
        <f t="shared" si="997"/>
        <v>ON</v>
      </c>
      <c r="F4908" s="13">
        <f t="shared" si="999"/>
        <v>43548</v>
      </c>
      <c r="G4908" s="14" t="str">
        <f t="shared" si="998"/>
        <v>Avg of 4 NM Projects</v>
      </c>
      <c r="H4908" s="15">
        <f t="shared" si="1000"/>
        <v>9</v>
      </c>
      <c r="I4908" s="93">
        <v>19.074999999999999</v>
      </c>
      <c r="J4908">
        <f t="shared" si="988"/>
        <v>0.10716292134831461</v>
      </c>
      <c r="K4908" s="4">
        <v>26.43</v>
      </c>
      <c r="L4908" s="4">
        <v>16.38</v>
      </c>
      <c r="M4908" s="16">
        <f t="shared" si="989"/>
        <v>0.31244849999999996</v>
      </c>
      <c r="N4908">
        <f t="shared" si="990"/>
        <v>0</v>
      </c>
      <c r="O4908">
        <f t="shared" si="991"/>
        <v>0</v>
      </c>
      <c r="P4908" s="63">
        <f t="shared" si="992"/>
        <v>0</v>
      </c>
    </row>
    <row r="4909" spans="1:18" x14ac:dyDescent="0.3">
      <c r="A4909">
        <f t="shared" si="993"/>
        <v>2019</v>
      </c>
      <c r="B4909">
        <f t="shared" si="994"/>
        <v>3</v>
      </c>
      <c r="C4909">
        <f t="shared" si="995"/>
        <v>24</v>
      </c>
      <c r="D4909">
        <f t="shared" si="996"/>
        <v>3</v>
      </c>
      <c r="E4909" t="str">
        <f t="shared" si="997"/>
        <v>ON</v>
      </c>
      <c r="F4909" s="13">
        <f t="shared" si="999"/>
        <v>43548</v>
      </c>
      <c r="G4909" s="14" t="str">
        <f t="shared" si="998"/>
        <v>Avg of 4 NM Projects</v>
      </c>
      <c r="H4909" s="15">
        <f t="shared" si="1000"/>
        <v>10</v>
      </c>
      <c r="I4909" s="93">
        <v>36.984999999999999</v>
      </c>
      <c r="J4909">
        <f t="shared" si="988"/>
        <v>0.2077808988764045</v>
      </c>
      <c r="K4909" s="4">
        <v>24.77</v>
      </c>
      <c r="L4909" s="4">
        <v>17.989999999999998</v>
      </c>
      <c r="M4909" s="16">
        <f t="shared" si="989"/>
        <v>0.66536014999999993</v>
      </c>
      <c r="N4909">
        <f t="shared" si="990"/>
        <v>0</v>
      </c>
      <c r="O4909">
        <f t="shared" si="991"/>
        <v>0</v>
      </c>
      <c r="P4909" s="63">
        <f t="shared" si="992"/>
        <v>0</v>
      </c>
    </row>
    <row r="4910" spans="1:18" x14ac:dyDescent="0.3">
      <c r="A4910">
        <f t="shared" si="993"/>
        <v>2019</v>
      </c>
      <c r="B4910">
        <f t="shared" si="994"/>
        <v>3</v>
      </c>
      <c r="C4910">
        <f t="shared" si="995"/>
        <v>24</v>
      </c>
      <c r="D4910">
        <f t="shared" si="996"/>
        <v>3</v>
      </c>
      <c r="E4910" t="str">
        <f t="shared" si="997"/>
        <v>ON</v>
      </c>
      <c r="F4910" s="13">
        <f t="shared" si="999"/>
        <v>43548</v>
      </c>
      <c r="G4910" s="14" t="str">
        <f t="shared" si="998"/>
        <v>Avg of 4 NM Projects</v>
      </c>
      <c r="H4910" s="15">
        <f t="shared" si="1000"/>
        <v>11</v>
      </c>
      <c r="I4910" s="93">
        <v>55.050000000000004</v>
      </c>
      <c r="J4910">
        <f t="shared" si="988"/>
        <v>0.30926966292134833</v>
      </c>
      <c r="K4910" s="4">
        <v>24.96</v>
      </c>
      <c r="L4910" s="4">
        <v>19.440000000000001</v>
      </c>
      <c r="M4910" s="16">
        <f t="shared" si="989"/>
        <v>1.0701720000000003</v>
      </c>
      <c r="N4910">
        <f t="shared" si="990"/>
        <v>0</v>
      </c>
      <c r="O4910">
        <f t="shared" si="991"/>
        <v>0</v>
      </c>
      <c r="P4910" s="63">
        <f t="shared" si="992"/>
        <v>0</v>
      </c>
    </row>
    <row r="4911" spans="1:18" x14ac:dyDescent="0.3">
      <c r="A4911">
        <f t="shared" si="993"/>
        <v>2019</v>
      </c>
      <c r="B4911">
        <f t="shared" si="994"/>
        <v>3</v>
      </c>
      <c r="C4911">
        <f t="shared" si="995"/>
        <v>24</v>
      </c>
      <c r="D4911">
        <f t="shared" si="996"/>
        <v>3</v>
      </c>
      <c r="E4911" t="str">
        <f t="shared" si="997"/>
        <v>ON</v>
      </c>
      <c r="F4911" s="13">
        <f t="shared" si="999"/>
        <v>43548</v>
      </c>
      <c r="G4911" s="14" t="str">
        <f t="shared" si="998"/>
        <v>Avg of 4 NM Projects</v>
      </c>
      <c r="H4911" s="15">
        <f t="shared" si="1000"/>
        <v>12</v>
      </c>
      <c r="I4911" s="93">
        <v>67.965000000000003</v>
      </c>
      <c r="J4911">
        <f t="shared" si="988"/>
        <v>0.38182584269662923</v>
      </c>
      <c r="K4911" s="4">
        <v>23.23</v>
      </c>
      <c r="L4911" s="4">
        <v>12.51</v>
      </c>
      <c r="M4911" s="16">
        <f t="shared" si="989"/>
        <v>0.85024215000000003</v>
      </c>
      <c r="N4911">
        <f t="shared" si="990"/>
        <v>0</v>
      </c>
      <c r="O4911">
        <f t="shared" si="991"/>
        <v>0</v>
      </c>
      <c r="P4911" s="63">
        <f t="shared" si="992"/>
        <v>0</v>
      </c>
    </row>
    <row r="4912" spans="1:18" x14ac:dyDescent="0.3">
      <c r="A4912">
        <f t="shared" si="993"/>
        <v>2019</v>
      </c>
      <c r="B4912">
        <f t="shared" si="994"/>
        <v>3</v>
      </c>
      <c r="C4912">
        <f t="shared" si="995"/>
        <v>24</v>
      </c>
      <c r="D4912">
        <f t="shared" si="996"/>
        <v>3</v>
      </c>
      <c r="E4912" t="str">
        <f t="shared" si="997"/>
        <v>ON</v>
      </c>
      <c r="F4912" s="13">
        <f t="shared" si="999"/>
        <v>43548</v>
      </c>
      <c r="G4912" s="14" t="str">
        <f t="shared" si="998"/>
        <v>Avg of 4 NM Projects</v>
      </c>
      <c r="H4912" s="15">
        <f t="shared" si="1000"/>
        <v>13</v>
      </c>
      <c r="I4912" s="93">
        <v>79.11</v>
      </c>
      <c r="J4912">
        <f t="shared" si="988"/>
        <v>0.44443820224719099</v>
      </c>
      <c r="K4912" s="4">
        <v>22.71</v>
      </c>
      <c r="L4912" s="4">
        <v>8.31</v>
      </c>
      <c r="M4912" s="16">
        <f t="shared" si="989"/>
        <v>0.65740410000000005</v>
      </c>
      <c r="N4912">
        <f t="shared" si="990"/>
        <v>0</v>
      </c>
      <c r="O4912">
        <f t="shared" si="991"/>
        <v>0</v>
      </c>
      <c r="P4912" s="63">
        <f t="shared" si="992"/>
        <v>0</v>
      </c>
    </row>
    <row r="4913" spans="1:18" x14ac:dyDescent="0.3">
      <c r="A4913">
        <f t="shared" si="993"/>
        <v>2019</v>
      </c>
      <c r="B4913">
        <f t="shared" si="994"/>
        <v>3</v>
      </c>
      <c r="C4913">
        <f t="shared" si="995"/>
        <v>24</v>
      </c>
      <c r="D4913">
        <f t="shared" si="996"/>
        <v>3</v>
      </c>
      <c r="E4913" t="str">
        <f t="shared" si="997"/>
        <v>ON</v>
      </c>
      <c r="F4913" s="13">
        <f t="shared" si="999"/>
        <v>43548</v>
      </c>
      <c r="G4913" s="14" t="str">
        <f t="shared" si="998"/>
        <v>Avg of 4 NM Projects</v>
      </c>
      <c r="H4913" s="15">
        <f t="shared" si="1000"/>
        <v>14</v>
      </c>
      <c r="I4913" s="93">
        <v>78.474999999999994</v>
      </c>
      <c r="J4913">
        <f t="shared" si="988"/>
        <v>0.44087078651685391</v>
      </c>
      <c r="K4913" s="4">
        <v>22.22</v>
      </c>
      <c r="L4913" s="4">
        <v>-1.91</v>
      </c>
      <c r="M4913" s="16">
        <f t="shared" si="989"/>
        <v>-0.14988725</v>
      </c>
      <c r="N4913">
        <f t="shared" si="990"/>
        <v>0</v>
      </c>
      <c r="O4913">
        <f t="shared" si="991"/>
        <v>0</v>
      </c>
      <c r="P4913" s="63">
        <f t="shared" si="992"/>
        <v>0</v>
      </c>
    </row>
    <row r="4914" spans="1:18" x14ac:dyDescent="0.3">
      <c r="A4914">
        <f t="shared" si="993"/>
        <v>2019</v>
      </c>
      <c r="B4914">
        <f t="shared" si="994"/>
        <v>3</v>
      </c>
      <c r="C4914">
        <f t="shared" si="995"/>
        <v>24</v>
      </c>
      <c r="D4914">
        <f t="shared" si="996"/>
        <v>3</v>
      </c>
      <c r="E4914" t="str">
        <f t="shared" si="997"/>
        <v>ON</v>
      </c>
      <c r="F4914" s="13">
        <f t="shared" si="999"/>
        <v>43548</v>
      </c>
      <c r="G4914" s="14" t="str">
        <f t="shared" si="998"/>
        <v>Avg of 4 NM Projects</v>
      </c>
      <c r="H4914" s="15">
        <f t="shared" si="1000"/>
        <v>15</v>
      </c>
      <c r="I4914" s="93">
        <v>78.59</v>
      </c>
      <c r="J4914">
        <f t="shared" si="988"/>
        <v>0.44151685393258427</v>
      </c>
      <c r="K4914" s="4">
        <v>22.29</v>
      </c>
      <c r="L4914" s="4">
        <v>-7.75</v>
      </c>
      <c r="M4914" s="16">
        <f t="shared" si="989"/>
        <v>-0.60907250000000002</v>
      </c>
      <c r="N4914">
        <f t="shared" si="990"/>
        <v>0</v>
      </c>
      <c r="O4914">
        <f t="shared" si="991"/>
        <v>0</v>
      </c>
      <c r="P4914" s="63">
        <f t="shared" si="992"/>
        <v>0</v>
      </c>
    </row>
    <row r="4915" spans="1:18" x14ac:dyDescent="0.3">
      <c r="A4915">
        <f t="shared" si="993"/>
        <v>2019</v>
      </c>
      <c r="B4915">
        <f t="shared" si="994"/>
        <v>3</v>
      </c>
      <c r="C4915">
        <f t="shared" si="995"/>
        <v>24</v>
      </c>
      <c r="D4915">
        <f t="shared" si="996"/>
        <v>3</v>
      </c>
      <c r="E4915" t="str">
        <f t="shared" si="997"/>
        <v>ON</v>
      </c>
      <c r="F4915" s="13">
        <f t="shared" si="999"/>
        <v>43548</v>
      </c>
      <c r="G4915" s="14" t="str">
        <f t="shared" si="998"/>
        <v>Avg of 4 NM Projects</v>
      </c>
      <c r="H4915" s="15">
        <f t="shared" si="1000"/>
        <v>16</v>
      </c>
      <c r="I4915" s="93">
        <v>65.025000000000006</v>
      </c>
      <c r="J4915">
        <f t="shared" si="988"/>
        <v>0.365308988764045</v>
      </c>
      <c r="K4915" s="4">
        <v>22.22</v>
      </c>
      <c r="L4915" s="4">
        <v>21.91</v>
      </c>
      <c r="M4915" s="16">
        <f t="shared" si="989"/>
        <v>1.42469775</v>
      </c>
      <c r="N4915">
        <f t="shared" si="990"/>
        <v>0</v>
      </c>
      <c r="O4915">
        <f t="shared" si="991"/>
        <v>0</v>
      </c>
      <c r="P4915" s="63">
        <f t="shared" si="992"/>
        <v>0</v>
      </c>
    </row>
    <row r="4916" spans="1:18" x14ac:dyDescent="0.3">
      <c r="A4916">
        <f t="shared" si="993"/>
        <v>2019</v>
      </c>
      <c r="B4916">
        <f t="shared" si="994"/>
        <v>3</v>
      </c>
      <c r="C4916">
        <f t="shared" si="995"/>
        <v>24</v>
      </c>
      <c r="D4916">
        <f t="shared" si="996"/>
        <v>3</v>
      </c>
      <c r="E4916" t="str">
        <f t="shared" si="997"/>
        <v>ON</v>
      </c>
      <c r="F4916" s="13">
        <f t="shared" si="999"/>
        <v>43548</v>
      </c>
      <c r="G4916" s="14" t="str">
        <f t="shared" si="998"/>
        <v>Avg of 4 NM Projects</v>
      </c>
      <c r="H4916" s="15">
        <f t="shared" si="1000"/>
        <v>17</v>
      </c>
      <c r="I4916" s="93">
        <v>41.474999999999994</v>
      </c>
      <c r="J4916">
        <f t="shared" si="988"/>
        <v>0.23300561797752806</v>
      </c>
      <c r="K4916" s="4">
        <v>22.69</v>
      </c>
      <c r="L4916" s="4">
        <v>25.28</v>
      </c>
      <c r="M4916" s="16">
        <f t="shared" si="989"/>
        <v>1.0484879999999999</v>
      </c>
      <c r="N4916">
        <f t="shared" si="990"/>
        <v>0</v>
      </c>
      <c r="O4916">
        <f t="shared" si="991"/>
        <v>0</v>
      </c>
      <c r="P4916" s="63">
        <f t="shared" si="992"/>
        <v>0</v>
      </c>
    </row>
    <row r="4917" spans="1:18" x14ac:dyDescent="0.3">
      <c r="A4917">
        <f t="shared" si="993"/>
        <v>2019</v>
      </c>
      <c r="B4917">
        <f t="shared" si="994"/>
        <v>3</v>
      </c>
      <c r="C4917">
        <f t="shared" si="995"/>
        <v>24</v>
      </c>
      <c r="D4917">
        <f t="shared" si="996"/>
        <v>3</v>
      </c>
      <c r="E4917" t="str">
        <f t="shared" si="997"/>
        <v>ON</v>
      </c>
      <c r="F4917" s="13">
        <f t="shared" si="999"/>
        <v>43548</v>
      </c>
      <c r="G4917" s="14" t="str">
        <f t="shared" si="998"/>
        <v>Avg of 4 NM Projects</v>
      </c>
      <c r="H4917" s="15">
        <f t="shared" si="1000"/>
        <v>18</v>
      </c>
      <c r="I4917" s="93">
        <v>14.845000000000001</v>
      </c>
      <c r="J4917">
        <f t="shared" si="988"/>
        <v>8.3398876404494379E-2</v>
      </c>
      <c r="K4917" s="4">
        <v>24.78</v>
      </c>
      <c r="L4917" s="4">
        <v>23.59</v>
      </c>
      <c r="M4917" s="16">
        <f t="shared" si="989"/>
        <v>0.35019355000000002</v>
      </c>
      <c r="N4917">
        <f t="shared" si="990"/>
        <v>0</v>
      </c>
      <c r="O4917">
        <f t="shared" si="991"/>
        <v>0</v>
      </c>
      <c r="P4917" s="63">
        <f t="shared" si="992"/>
        <v>0</v>
      </c>
    </row>
    <row r="4918" spans="1:18" x14ac:dyDescent="0.3">
      <c r="A4918">
        <f t="shared" si="993"/>
        <v>2019</v>
      </c>
      <c r="B4918">
        <f t="shared" si="994"/>
        <v>3</v>
      </c>
      <c r="C4918">
        <f t="shared" si="995"/>
        <v>24</v>
      </c>
      <c r="D4918">
        <f t="shared" si="996"/>
        <v>3</v>
      </c>
      <c r="E4918" t="str">
        <f t="shared" si="997"/>
        <v>ON</v>
      </c>
      <c r="F4918" s="13">
        <f t="shared" si="999"/>
        <v>43548</v>
      </c>
      <c r="G4918" s="14" t="str">
        <f t="shared" si="998"/>
        <v>Avg of 4 NM Projects</v>
      </c>
      <c r="H4918" s="15">
        <f t="shared" si="1000"/>
        <v>19</v>
      </c>
      <c r="I4918" s="93">
        <v>4.8650000000000002</v>
      </c>
      <c r="J4918">
        <f t="shared" si="988"/>
        <v>2.7331460674157305E-2</v>
      </c>
      <c r="K4918" s="4">
        <v>26.15</v>
      </c>
      <c r="L4918" s="4">
        <v>27.85</v>
      </c>
      <c r="M4918" s="16">
        <f t="shared" si="989"/>
        <v>0.13549025000000001</v>
      </c>
      <c r="N4918">
        <f t="shared" si="990"/>
        <v>0</v>
      </c>
      <c r="O4918">
        <f t="shared" si="991"/>
        <v>0</v>
      </c>
      <c r="P4918" s="63">
        <f t="shared" si="992"/>
        <v>0</v>
      </c>
    </row>
    <row r="4919" spans="1:18" x14ac:dyDescent="0.3">
      <c r="A4919">
        <f t="shared" si="993"/>
        <v>2019</v>
      </c>
      <c r="B4919">
        <f t="shared" si="994"/>
        <v>3</v>
      </c>
      <c r="C4919">
        <f t="shared" si="995"/>
        <v>24</v>
      </c>
      <c r="D4919">
        <f t="shared" si="996"/>
        <v>3</v>
      </c>
      <c r="E4919" t="str">
        <f t="shared" si="997"/>
        <v>ON</v>
      </c>
      <c r="F4919" s="13">
        <f t="shared" si="999"/>
        <v>43548</v>
      </c>
      <c r="G4919" s="14" t="str">
        <f t="shared" si="998"/>
        <v>Avg of 4 NM Projects</v>
      </c>
      <c r="H4919" s="15">
        <f t="shared" si="1000"/>
        <v>20</v>
      </c>
      <c r="I4919" s="93">
        <v>-0.26</v>
      </c>
      <c r="J4919">
        <f t="shared" si="988"/>
        <v>-1.4606741573033708E-3</v>
      </c>
      <c r="K4919" s="4">
        <v>35.869999999999997</v>
      </c>
      <c r="L4919" s="4">
        <v>41.33</v>
      </c>
      <c r="M4919" s="16">
        <f t="shared" si="989"/>
        <v>-1.07458E-2</v>
      </c>
      <c r="N4919">
        <f t="shared" si="990"/>
        <v>0</v>
      </c>
      <c r="O4919">
        <f t="shared" si="991"/>
        <v>0</v>
      </c>
      <c r="P4919" s="63">
        <f t="shared" si="992"/>
        <v>0</v>
      </c>
    </row>
    <row r="4920" spans="1:18" x14ac:dyDescent="0.3">
      <c r="A4920">
        <f t="shared" si="993"/>
        <v>2019</v>
      </c>
      <c r="B4920">
        <f t="shared" si="994"/>
        <v>3</v>
      </c>
      <c r="C4920">
        <f t="shared" si="995"/>
        <v>24</v>
      </c>
      <c r="D4920">
        <f t="shared" si="996"/>
        <v>3</v>
      </c>
      <c r="E4920" t="str">
        <f t="shared" si="997"/>
        <v>ON</v>
      </c>
      <c r="F4920" s="13">
        <f t="shared" si="999"/>
        <v>43548</v>
      </c>
      <c r="G4920" s="14" t="str">
        <f t="shared" si="998"/>
        <v>Avg of 4 NM Projects</v>
      </c>
      <c r="H4920" s="15">
        <f t="shared" si="1000"/>
        <v>21</v>
      </c>
      <c r="I4920" s="93">
        <v>-0.13</v>
      </c>
      <c r="J4920">
        <f t="shared" si="988"/>
        <v>-7.3033707865168538E-4</v>
      </c>
      <c r="K4920" s="4">
        <v>34.47</v>
      </c>
      <c r="L4920" s="4">
        <v>38.29</v>
      </c>
      <c r="M4920" s="16">
        <f t="shared" si="989"/>
        <v>-4.9777000000000007E-3</v>
      </c>
      <c r="N4920">
        <f t="shared" si="990"/>
        <v>0</v>
      </c>
      <c r="O4920">
        <f t="shared" si="991"/>
        <v>0</v>
      </c>
      <c r="P4920" s="63">
        <f t="shared" si="992"/>
        <v>0</v>
      </c>
    </row>
    <row r="4921" spans="1:18" x14ac:dyDescent="0.3">
      <c r="A4921">
        <f t="shared" si="993"/>
        <v>2019</v>
      </c>
      <c r="B4921">
        <f t="shared" si="994"/>
        <v>3</v>
      </c>
      <c r="C4921">
        <f t="shared" si="995"/>
        <v>24</v>
      </c>
      <c r="D4921">
        <f t="shared" si="996"/>
        <v>3</v>
      </c>
      <c r="E4921" t="str">
        <f t="shared" si="997"/>
        <v>ON</v>
      </c>
      <c r="F4921" s="13">
        <f t="shared" si="999"/>
        <v>43548</v>
      </c>
      <c r="G4921" s="14" t="str">
        <f t="shared" si="998"/>
        <v>Avg of 4 NM Projects</v>
      </c>
      <c r="H4921" s="15">
        <f t="shared" si="1000"/>
        <v>22</v>
      </c>
      <c r="I4921" s="93">
        <v>-0.26</v>
      </c>
      <c r="J4921">
        <f t="shared" si="988"/>
        <v>-1.4606741573033708E-3</v>
      </c>
      <c r="K4921" s="4">
        <v>24.85</v>
      </c>
      <c r="L4921" s="4">
        <v>29.88</v>
      </c>
      <c r="M4921" s="16">
        <f t="shared" si="989"/>
        <v>-7.7687999999999993E-3</v>
      </c>
      <c r="N4921">
        <f t="shared" si="990"/>
        <v>0</v>
      </c>
      <c r="O4921">
        <f t="shared" si="991"/>
        <v>0</v>
      </c>
      <c r="P4921" s="63">
        <f t="shared" si="992"/>
        <v>0</v>
      </c>
    </row>
    <row r="4922" spans="1:18" x14ac:dyDescent="0.3">
      <c r="A4922">
        <f t="shared" si="993"/>
        <v>2019</v>
      </c>
      <c r="B4922">
        <f t="shared" si="994"/>
        <v>3</v>
      </c>
      <c r="C4922">
        <f t="shared" si="995"/>
        <v>24</v>
      </c>
      <c r="D4922">
        <f t="shared" si="996"/>
        <v>3</v>
      </c>
      <c r="E4922" t="str">
        <f t="shared" si="997"/>
        <v>ON</v>
      </c>
      <c r="F4922" s="13">
        <f t="shared" si="999"/>
        <v>43548</v>
      </c>
      <c r="G4922" s="14" t="str">
        <f t="shared" si="998"/>
        <v>Avg of 4 NM Projects</v>
      </c>
      <c r="H4922" s="15">
        <f t="shared" si="1000"/>
        <v>23</v>
      </c>
      <c r="I4922" s="93">
        <v>-0.13</v>
      </c>
      <c r="J4922">
        <f t="shared" si="988"/>
        <v>-7.3033707865168538E-4</v>
      </c>
      <c r="K4922" s="4">
        <v>24.24</v>
      </c>
      <c r="L4922" s="4">
        <v>21.25</v>
      </c>
      <c r="M4922" s="16">
        <f t="shared" si="989"/>
        <v>-2.7625000000000002E-3</v>
      </c>
      <c r="N4922">
        <f t="shared" si="990"/>
        <v>0</v>
      </c>
      <c r="O4922">
        <f t="shared" si="991"/>
        <v>0</v>
      </c>
      <c r="P4922" s="63">
        <f t="shared" si="992"/>
        <v>0</v>
      </c>
    </row>
    <row r="4923" spans="1:18" x14ac:dyDescent="0.3">
      <c r="A4923">
        <f t="shared" si="993"/>
        <v>2019</v>
      </c>
      <c r="B4923">
        <f t="shared" si="994"/>
        <v>3</v>
      </c>
      <c r="C4923">
        <f t="shared" si="995"/>
        <v>24</v>
      </c>
      <c r="D4923">
        <f t="shared" si="996"/>
        <v>3</v>
      </c>
      <c r="E4923" t="str">
        <f t="shared" si="997"/>
        <v>OFF</v>
      </c>
      <c r="F4923" s="13">
        <f t="shared" si="999"/>
        <v>43548</v>
      </c>
      <c r="G4923" s="14" t="str">
        <f t="shared" si="998"/>
        <v>Avg of 4 NM Projects</v>
      </c>
      <c r="H4923" s="15">
        <f t="shared" si="1000"/>
        <v>24</v>
      </c>
      <c r="I4923" s="93">
        <v>0</v>
      </c>
      <c r="J4923">
        <f t="shared" si="988"/>
        <v>0</v>
      </c>
      <c r="K4923" s="4">
        <v>24.89</v>
      </c>
      <c r="L4923" s="4">
        <v>18.45</v>
      </c>
      <c r="M4923" s="16">
        <f t="shared" si="989"/>
        <v>0</v>
      </c>
      <c r="N4923">
        <f t="shared" si="990"/>
        <v>1</v>
      </c>
      <c r="O4923">
        <f t="shared" si="991"/>
        <v>0</v>
      </c>
      <c r="P4923" s="63">
        <f t="shared" si="992"/>
        <v>0</v>
      </c>
    </row>
    <row r="4924" spans="1:18" x14ac:dyDescent="0.3">
      <c r="A4924">
        <f t="shared" si="993"/>
        <v>2019</v>
      </c>
      <c r="B4924">
        <f t="shared" si="994"/>
        <v>3</v>
      </c>
      <c r="C4924">
        <f t="shared" si="995"/>
        <v>25</v>
      </c>
      <c r="D4924">
        <f t="shared" si="996"/>
        <v>4</v>
      </c>
      <c r="E4924" t="str">
        <f t="shared" si="997"/>
        <v>OFF</v>
      </c>
      <c r="F4924" s="13">
        <f t="shared" si="999"/>
        <v>43549</v>
      </c>
      <c r="G4924" s="14" t="str">
        <f t="shared" si="998"/>
        <v>Avg of 4 NM Projects</v>
      </c>
      <c r="H4924" s="15">
        <f t="shared" si="1000"/>
        <v>1</v>
      </c>
      <c r="I4924" s="93">
        <v>-0.39</v>
      </c>
      <c r="J4924">
        <f t="shared" si="988"/>
        <v>-2.1910112359550564E-3</v>
      </c>
      <c r="K4924" s="4">
        <v>19.91</v>
      </c>
      <c r="L4924" s="4">
        <v>19.559999999999999</v>
      </c>
      <c r="M4924" s="16">
        <f t="shared" si="989"/>
        <v>-7.6284000000000005E-3</v>
      </c>
      <c r="N4924">
        <f t="shared" si="990"/>
        <v>0</v>
      </c>
      <c r="O4924">
        <f t="shared" si="991"/>
        <v>0</v>
      </c>
      <c r="P4924" s="63">
        <f t="shared" si="992"/>
        <v>0</v>
      </c>
      <c r="Q4924" s="34"/>
      <c r="R4924" s="34"/>
    </row>
    <row r="4925" spans="1:18" x14ac:dyDescent="0.3">
      <c r="A4925">
        <f t="shared" si="993"/>
        <v>2019</v>
      </c>
      <c r="B4925">
        <f t="shared" si="994"/>
        <v>3</v>
      </c>
      <c r="C4925">
        <f t="shared" si="995"/>
        <v>25</v>
      </c>
      <c r="D4925">
        <f t="shared" si="996"/>
        <v>4</v>
      </c>
      <c r="E4925" t="str">
        <f t="shared" si="997"/>
        <v>OFF</v>
      </c>
      <c r="F4925" s="13">
        <f t="shared" si="999"/>
        <v>43549</v>
      </c>
      <c r="G4925" s="14" t="str">
        <f t="shared" si="998"/>
        <v>Avg of 4 NM Projects</v>
      </c>
      <c r="H4925" s="15">
        <f t="shared" si="1000"/>
        <v>2</v>
      </c>
      <c r="I4925" s="93">
        <v>-0.39</v>
      </c>
      <c r="J4925">
        <f t="shared" si="988"/>
        <v>-2.1910112359550564E-3</v>
      </c>
      <c r="K4925" s="4">
        <v>18.82</v>
      </c>
      <c r="L4925" s="4">
        <v>6.42</v>
      </c>
      <c r="M4925" s="16">
        <f t="shared" si="989"/>
        <v>-2.5038E-3</v>
      </c>
      <c r="N4925">
        <f t="shared" si="990"/>
        <v>0</v>
      </c>
      <c r="O4925">
        <f t="shared" si="991"/>
        <v>0</v>
      </c>
      <c r="P4925" s="63">
        <f t="shared" si="992"/>
        <v>0</v>
      </c>
    </row>
    <row r="4926" spans="1:18" x14ac:dyDescent="0.3">
      <c r="A4926">
        <f t="shared" si="993"/>
        <v>2019</v>
      </c>
      <c r="B4926">
        <f t="shared" si="994"/>
        <v>3</v>
      </c>
      <c r="C4926">
        <f t="shared" si="995"/>
        <v>25</v>
      </c>
      <c r="D4926">
        <f t="shared" si="996"/>
        <v>4</v>
      </c>
      <c r="E4926" t="str">
        <f t="shared" si="997"/>
        <v>OFF</v>
      </c>
      <c r="F4926" s="13">
        <f t="shared" si="999"/>
        <v>43549</v>
      </c>
      <c r="G4926" s="14" t="str">
        <f t="shared" si="998"/>
        <v>Avg of 4 NM Projects</v>
      </c>
      <c r="H4926" s="15">
        <f t="shared" si="1000"/>
        <v>3</v>
      </c>
      <c r="I4926" s="93">
        <v>-0.13</v>
      </c>
      <c r="J4926">
        <f t="shared" si="988"/>
        <v>-7.3033707865168538E-4</v>
      </c>
      <c r="K4926" s="4">
        <v>18.88</v>
      </c>
      <c r="L4926" s="4">
        <v>14.5</v>
      </c>
      <c r="M4926" s="16">
        <f t="shared" si="989"/>
        <v>-1.885E-3</v>
      </c>
      <c r="N4926">
        <f t="shared" si="990"/>
        <v>0</v>
      </c>
      <c r="O4926">
        <f t="shared" si="991"/>
        <v>0</v>
      </c>
      <c r="P4926" s="63">
        <f t="shared" si="992"/>
        <v>0</v>
      </c>
    </row>
    <row r="4927" spans="1:18" x14ac:dyDescent="0.3">
      <c r="A4927">
        <f t="shared" si="993"/>
        <v>2019</v>
      </c>
      <c r="B4927">
        <f t="shared" si="994"/>
        <v>3</v>
      </c>
      <c r="C4927">
        <f t="shared" si="995"/>
        <v>25</v>
      </c>
      <c r="D4927">
        <f t="shared" si="996"/>
        <v>4</v>
      </c>
      <c r="E4927" t="str">
        <f t="shared" si="997"/>
        <v>OFF</v>
      </c>
      <c r="F4927" s="13">
        <f t="shared" si="999"/>
        <v>43549</v>
      </c>
      <c r="G4927" s="14" t="str">
        <f t="shared" si="998"/>
        <v>Avg of 4 NM Projects</v>
      </c>
      <c r="H4927" s="15">
        <f t="shared" si="1000"/>
        <v>4</v>
      </c>
      <c r="I4927" s="93">
        <v>-0.13</v>
      </c>
      <c r="J4927">
        <f t="shared" si="988"/>
        <v>-7.3033707865168538E-4</v>
      </c>
      <c r="K4927" s="4">
        <v>18.739999999999998</v>
      </c>
      <c r="L4927" s="4">
        <v>16.71</v>
      </c>
      <c r="M4927" s="16">
        <f t="shared" si="989"/>
        <v>-2.1723000000000003E-3</v>
      </c>
      <c r="N4927">
        <f t="shared" si="990"/>
        <v>0</v>
      </c>
      <c r="O4927">
        <f t="shared" si="991"/>
        <v>0</v>
      </c>
      <c r="P4927" s="63">
        <f t="shared" si="992"/>
        <v>0</v>
      </c>
    </row>
    <row r="4928" spans="1:18" x14ac:dyDescent="0.3">
      <c r="A4928">
        <f t="shared" si="993"/>
        <v>2019</v>
      </c>
      <c r="B4928">
        <f t="shared" si="994"/>
        <v>3</v>
      </c>
      <c r="C4928">
        <f t="shared" si="995"/>
        <v>25</v>
      </c>
      <c r="D4928">
        <f t="shared" si="996"/>
        <v>4</v>
      </c>
      <c r="E4928" t="str">
        <f t="shared" si="997"/>
        <v>OFF</v>
      </c>
      <c r="F4928" s="13">
        <f t="shared" si="999"/>
        <v>43549</v>
      </c>
      <c r="G4928" s="14" t="str">
        <f t="shared" si="998"/>
        <v>Avg of 4 NM Projects</v>
      </c>
      <c r="H4928" s="15">
        <f t="shared" si="1000"/>
        <v>5</v>
      </c>
      <c r="I4928" s="93">
        <v>-0.39</v>
      </c>
      <c r="J4928">
        <f t="shared" si="988"/>
        <v>-2.1910112359550564E-3</v>
      </c>
      <c r="K4928" s="4">
        <v>21.41</v>
      </c>
      <c r="L4928" s="4">
        <v>21.5</v>
      </c>
      <c r="M4928" s="16">
        <f t="shared" si="989"/>
        <v>-8.3850000000000001E-3</v>
      </c>
      <c r="N4928">
        <f t="shared" si="990"/>
        <v>0</v>
      </c>
      <c r="O4928">
        <f t="shared" si="991"/>
        <v>0</v>
      </c>
      <c r="P4928" s="63">
        <f t="shared" si="992"/>
        <v>0</v>
      </c>
    </row>
    <row r="4929" spans="1:16" x14ac:dyDescent="0.3">
      <c r="A4929">
        <f t="shared" si="993"/>
        <v>2019</v>
      </c>
      <c r="B4929">
        <f t="shared" si="994"/>
        <v>3</v>
      </c>
      <c r="C4929">
        <f t="shared" si="995"/>
        <v>25</v>
      </c>
      <c r="D4929">
        <f t="shared" si="996"/>
        <v>4</v>
      </c>
      <c r="E4929" t="str">
        <f t="shared" si="997"/>
        <v>OFF</v>
      </c>
      <c r="F4929" s="13">
        <f t="shared" si="999"/>
        <v>43549</v>
      </c>
      <c r="G4929" s="14" t="str">
        <f t="shared" si="998"/>
        <v>Avg of 4 NM Projects</v>
      </c>
      <c r="H4929" s="15">
        <f t="shared" si="1000"/>
        <v>6</v>
      </c>
      <c r="I4929" s="93">
        <v>-0.13</v>
      </c>
      <c r="J4929">
        <f t="shared" si="988"/>
        <v>-7.3033707865168538E-4</v>
      </c>
      <c r="K4929" s="4">
        <v>23.37</v>
      </c>
      <c r="L4929" s="4">
        <v>21.57</v>
      </c>
      <c r="M4929" s="16">
        <f t="shared" si="989"/>
        <v>-2.8040999999999999E-3</v>
      </c>
      <c r="N4929">
        <f t="shared" si="990"/>
        <v>0</v>
      </c>
      <c r="O4929">
        <f t="shared" si="991"/>
        <v>0</v>
      </c>
      <c r="P4929" s="63">
        <f t="shared" si="992"/>
        <v>0</v>
      </c>
    </row>
    <row r="4930" spans="1:16" x14ac:dyDescent="0.3">
      <c r="A4930">
        <f t="shared" si="993"/>
        <v>2019</v>
      </c>
      <c r="B4930">
        <f t="shared" si="994"/>
        <v>3</v>
      </c>
      <c r="C4930">
        <f t="shared" si="995"/>
        <v>25</v>
      </c>
      <c r="D4930">
        <f t="shared" si="996"/>
        <v>4</v>
      </c>
      <c r="E4930" t="str">
        <f t="shared" si="997"/>
        <v>OFF</v>
      </c>
      <c r="F4930" s="13">
        <f t="shared" si="999"/>
        <v>43549</v>
      </c>
      <c r="G4930" s="14" t="str">
        <f t="shared" si="998"/>
        <v>Avg of 4 NM Projects</v>
      </c>
      <c r="H4930" s="15">
        <f t="shared" si="1000"/>
        <v>7</v>
      </c>
      <c r="I4930" s="93">
        <v>-0.26</v>
      </c>
      <c r="J4930">
        <f t="shared" si="988"/>
        <v>-1.4606741573033708E-3</v>
      </c>
      <c r="K4930" s="4">
        <v>29.64</v>
      </c>
      <c r="L4930" s="4">
        <v>36.92</v>
      </c>
      <c r="M4930" s="16">
        <f t="shared" si="989"/>
        <v>-9.5992000000000022E-3</v>
      </c>
      <c r="N4930">
        <f t="shared" si="990"/>
        <v>0</v>
      </c>
      <c r="O4930">
        <f t="shared" si="991"/>
        <v>0</v>
      </c>
      <c r="P4930" s="63">
        <f t="shared" si="992"/>
        <v>0</v>
      </c>
    </row>
    <row r="4931" spans="1:16" x14ac:dyDescent="0.3">
      <c r="A4931">
        <f t="shared" si="993"/>
        <v>2019</v>
      </c>
      <c r="B4931">
        <f t="shared" si="994"/>
        <v>3</v>
      </c>
      <c r="C4931">
        <f t="shared" si="995"/>
        <v>25</v>
      </c>
      <c r="D4931">
        <f t="shared" si="996"/>
        <v>4</v>
      </c>
      <c r="E4931" t="str">
        <f t="shared" si="997"/>
        <v>ON</v>
      </c>
      <c r="F4931" s="13">
        <f t="shared" si="999"/>
        <v>43549</v>
      </c>
      <c r="G4931" s="14" t="str">
        <f t="shared" si="998"/>
        <v>Avg of 4 NM Projects</v>
      </c>
      <c r="H4931" s="15">
        <f t="shared" si="1000"/>
        <v>8</v>
      </c>
      <c r="I4931" s="93">
        <v>3.0750000000000002</v>
      </c>
      <c r="J4931">
        <f t="shared" si="988"/>
        <v>1.7275280898876404E-2</v>
      </c>
      <c r="K4931" s="4">
        <v>42.91</v>
      </c>
      <c r="L4931" s="4">
        <v>39.86</v>
      </c>
      <c r="M4931" s="16">
        <f t="shared" si="989"/>
        <v>0.12256950000000001</v>
      </c>
      <c r="N4931">
        <f t="shared" si="990"/>
        <v>0</v>
      </c>
      <c r="O4931">
        <f t="shared" si="991"/>
        <v>0</v>
      </c>
      <c r="P4931" s="63">
        <f t="shared" si="992"/>
        <v>0</v>
      </c>
    </row>
    <row r="4932" spans="1:16" x14ac:dyDescent="0.3">
      <c r="A4932">
        <f t="shared" si="993"/>
        <v>2019</v>
      </c>
      <c r="B4932">
        <f t="shared" si="994"/>
        <v>3</v>
      </c>
      <c r="C4932">
        <f t="shared" si="995"/>
        <v>25</v>
      </c>
      <c r="D4932">
        <f t="shared" si="996"/>
        <v>4</v>
      </c>
      <c r="E4932" t="str">
        <f t="shared" si="997"/>
        <v>ON</v>
      </c>
      <c r="F4932" s="13">
        <f t="shared" si="999"/>
        <v>43549</v>
      </c>
      <c r="G4932" s="14" t="str">
        <f t="shared" si="998"/>
        <v>Avg of 4 NM Projects</v>
      </c>
      <c r="H4932" s="15">
        <f t="shared" si="1000"/>
        <v>9</v>
      </c>
      <c r="I4932" s="93">
        <v>19.59</v>
      </c>
      <c r="J4932">
        <f t="shared" ref="J4932:J4995" si="1001">+I4932/$I$1</f>
        <v>0.1100561797752809</v>
      </c>
      <c r="K4932" s="4">
        <v>35.65</v>
      </c>
      <c r="L4932" s="4">
        <v>37.65</v>
      </c>
      <c r="M4932" s="16">
        <f t="shared" ref="M4932:M4995" si="1002">+L4932*I4932/1000</f>
        <v>0.73756349999999993</v>
      </c>
      <c r="N4932">
        <f t="shared" ref="N4932:N4995" si="1003">+IF(I4932=0,1,0)</f>
        <v>0</v>
      </c>
      <c r="O4932">
        <f t="shared" ref="O4932:O4995" si="1004">+IF(I4932&gt;=0.5*$I$1,1,0)</f>
        <v>0</v>
      </c>
      <c r="P4932" s="63">
        <f t="shared" ref="P4932:P4995" si="1005">+IF(I4932&gt;MAX(I$3652:I$5859),1,0)</f>
        <v>0</v>
      </c>
    </row>
    <row r="4933" spans="1:16" x14ac:dyDescent="0.3">
      <c r="A4933">
        <f t="shared" ref="A4933:A4996" si="1006">YEAR(F4933)</f>
        <v>2019</v>
      </c>
      <c r="B4933">
        <f t="shared" ref="B4933:B4996" si="1007">+MONTH(F4933)</f>
        <v>3</v>
      </c>
      <c r="C4933">
        <f t="shared" ref="C4933:C4996" si="1008">+DAY(F4933)</f>
        <v>25</v>
      </c>
      <c r="D4933">
        <f t="shared" ref="D4933:D4996" si="1009">WEEKDAY(C4933)</f>
        <v>4</v>
      </c>
      <c r="E4933" t="str">
        <f t="shared" ref="E4933:E4996" si="1010">IF(OR(D4933=1,D4933=7,H4933=1,H4933=2,H4933=3,H4933=4,H4933=5,H4933=6,H4933=7,H4933=24),"OFF","ON")</f>
        <v>ON</v>
      </c>
      <c r="F4933" s="13">
        <f t="shared" si="999"/>
        <v>43549</v>
      </c>
      <c r="G4933" s="14" t="str">
        <f t="shared" si="998"/>
        <v>Avg of 4 NM Projects</v>
      </c>
      <c r="H4933" s="15">
        <f t="shared" si="1000"/>
        <v>10</v>
      </c>
      <c r="I4933" s="93">
        <v>67.59</v>
      </c>
      <c r="J4933">
        <f t="shared" si="1001"/>
        <v>0.37971910112359553</v>
      </c>
      <c r="K4933" s="4">
        <v>29.98</v>
      </c>
      <c r="L4933" s="4">
        <v>27.08</v>
      </c>
      <c r="M4933" s="16">
        <f t="shared" si="1002"/>
        <v>1.8303372</v>
      </c>
      <c r="N4933">
        <f t="shared" si="1003"/>
        <v>0</v>
      </c>
      <c r="O4933">
        <f t="shared" si="1004"/>
        <v>0</v>
      </c>
      <c r="P4933" s="63">
        <f t="shared" si="1005"/>
        <v>0</v>
      </c>
    </row>
    <row r="4934" spans="1:16" x14ac:dyDescent="0.3">
      <c r="A4934">
        <f t="shared" si="1006"/>
        <v>2019</v>
      </c>
      <c r="B4934">
        <f t="shared" si="1007"/>
        <v>3</v>
      </c>
      <c r="C4934">
        <f t="shared" si="1008"/>
        <v>25</v>
      </c>
      <c r="D4934">
        <f t="shared" si="1009"/>
        <v>4</v>
      </c>
      <c r="E4934" t="str">
        <f t="shared" si="1010"/>
        <v>ON</v>
      </c>
      <c r="F4934" s="13">
        <f t="shared" si="999"/>
        <v>43549</v>
      </c>
      <c r="G4934" s="14" t="str">
        <f t="shared" ref="G4934:G4997" si="1011">+G4933</f>
        <v>Avg of 4 NM Projects</v>
      </c>
      <c r="H4934" s="15">
        <f t="shared" si="1000"/>
        <v>11</v>
      </c>
      <c r="I4934" s="93">
        <v>91.775000000000006</v>
      </c>
      <c r="J4934">
        <f t="shared" si="1001"/>
        <v>0.51558988764044944</v>
      </c>
      <c r="K4934" s="4">
        <v>33.11</v>
      </c>
      <c r="L4934" s="4">
        <v>26.02</v>
      </c>
      <c r="M4934" s="16">
        <f t="shared" si="1002"/>
        <v>2.3879855000000001</v>
      </c>
      <c r="N4934">
        <f t="shared" si="1003"/>
        <v>0</v>
      </c>
      <c r="O4934">
        <f t="shared" si="1004"/>
        <v>1</v>
      </c>
      <c r="P4934" s="63">
        <f t="shared" si="1005"/>
        <v>0</v>
      </c>
    </row>
    <row r="4935" spans="1:16" x14ac:dyDescent="0.3">
      <c r="A4935">
        <f t="shared" si="1006"/>
        <v>2019</v>
      </c>
      <c r="B4935">
        <f t="shared" si="1007"/>
        <v>3</v>
      </c>
      <c r="C4935">
        <f t="shared" si="1008"/>
        <v>25</v>
      </c>
      <c r="D4935">
        <f t="shared" si="1009"/>
        <v>4</v>
      </c>
      <c r="E4935" t="str">
        <f t="shared" si="1010"/>
        <v>ON</v>
      </c>
      <c r="F4935" s="13">
        <f t="shared" si="999"/>
        <v>43549</v>
      </c>
      <c r="G4935" s="14" t="str">
        <f t="shared" si="1011"/>
        <v>Avg of 4 NM Projects</v>
      </c>
      <c r="H4935" s="15">
        <f t="shared" si="1000"/>
        <v>12</v>
      </c>
      <c r="I4935" s="93">
        <v>104.45499999999998</v>
      </c>
      <c r="J4935">
        <f t="shared" si="1001"/>
        <v>0.58682584269662907</v>
      </c>
      <c r="K4935" s="4">
        <v>30.25</v>
      </c>
      <c r="L4935" s="4">
        <v>21.83</v>
      </c>
      <c r="M4935" s="16">
        <f t="shared" si="1002"/>
        <v>2.2802526499999995</v>
      </c>
      <c r="N4935">
        <f t="shared" si="1003"/>
        <v>0</v>
      </c>
      <c r="O4935">
        <f t="shared" si="1004"/>
        <v>1</v>
      </c>
      <c r="P4935" s="63">
        <f t="shared" si="1005"/>
        <v>0</v>
      </c>
    </row>
    <row r="4936" spans="1:16" x14ac:dyDescent="0.3">
      <c r="A4936">
        <f t="shared" si="1006"/>
        <v>2019</v>
      </c>
      <c r="B4936">
        <f t="shared" si="1007"/>
        <v>3</v>
      </c>
      <c r="C4936">
        <f t="shared" si="1008"/>
        <v>25</v>
      </c>
      <c r="D4936">
        <f t="shared" si="1009"/>
        <v>4</v>
      </c>
      <c r="E4936" t="str">
        <f t="shared" si="1010"/>
        <v>ON</v>
      </c>
      <c r="F4936" s="13">
        <f t="shared" si="999"/>
        <v>43549</v>
      </c>
      <c r="G4936" s="14" t="str">
        <f t="shared" si="1011"/>
        <v>Avg of 4 NM Projects</v>
      </c>
      <c r="H4936" s="15">
        <f t="shared" si="1000"/>
        <v>13</v>
      </c>
      <c r="I4936" s="93">
        <v>111.1</v>
      </c>
      <c r="J4936">
        <f t="shared" si="1001"/>
        <v>0.62415730337078645</v>
      </c>
      <c r="K4936" s="4">
        <v>26.02</v>
      </c>
      <c r="L4936" s="4">
        <v>21.81</v>
      </c>
      <c r="M4936" s="16">
        <f t="shared" si="1002"/>
        <v>2.4230909999999999</v>
      </c>
      <c r="N4936">
        <f t="shared" si="1003"/>
        <v>0</v>
      </c>
      <c r="O4936">
        <f t="shared" si="1004"/>
        <v>1</v>
      </c>
      <c r="P4936" s="63">
        <f t="shared" si="1005"/>
        <v>0</v>
      </c>
    </row>
    <row r="4937" spans="1:16" x14ac:dyDescent="0.3">
      <c r="A4937">
        <f t="shared" si="1006"/>
        <v>2019</v>
      </c>
      <c r="B4937">
        <f t="shared" si="1007"/>
        <v>3</v>
      </c>
      <c r="C4937">
        <f t="shared" si="1008"/>
        <v>25</v>
      </c>
      <c r="D4937">
        <f t="shared" si="1009"/>
        <v>4</v>
      </c>
      <c r="E4937" t="str">
        <f t="shared" si="1010"/>
        <v>ON</v>
      </c>
      <c r="F4937" s="13">
        <f t="shared" si="999"/>
        <v>43549</v>
      </c>
      <c r="G4937" s="14" t="str">
        <f t="shared" si="1011"/>
        <v>Avg of 4 NM Projects</v>
      </c>
      <c r="H4937" s="15">
        <f t="shared" si="1000"/>
        <v>14</v>
      </c>
      <c r="I4937" s="93">
        <v>112</v>
      </c>
      <c r="J4937">
        <f t="shared" si="1001"/>
        <v>0.6292134831460674</v>
      </c>
      <c r="K4937" s="4">
        <v>24.6</v>
      </c>
      <c r="L4937" s="4">
        <v>21.35</v>
      </c>
      <c r="M4937" s="16">
        <f t="shared" si="1002"/>
        <v>2.3912000000000004</v>
      </c>
      <c r="N4937">
        <f t="shared" si="1003"/>
        <v>0</v>
      </c>
      <c r="O4937">
        <f t="shared" si="1004"/>
        <v>1</v>
      </c>
      <c r="P4937" s="63">
        <f t="shared" si="1005"/>
        <v>0</v>
      </c>
    </row>
    <row r="4938" spans="1:16" x14ac:dyDescent="0.3">
      <c r="A4938">
        <f t="shared" si="1006"/>
        <v>2019</v>
      </c>
      <c r="B4938">
        <f t="shared" si="1007"/>
        <v>3</v>
      </c>
      <c r="C4938">
        <f t="shared" si="1008"/>
        <v>25</v>
      </c>
      <c r="D4938">
        <f t="shared" si="1009"/>
        <v>4</v>
      </c>
      <c r="E4938" t="str">
        <f t="shared" si="1010"/>
        <v>ON</v>
      </c>
      <c r="F4938" s="13">
        <f t="shared" si="999"/>
        <v>43549</v>
      </c>
      <c r="G4938" s="14" t="str">
        <f t="shared" si="1011"/>
        <v>Avg of 4 NM Projects</v>
      </c>
      <c r="H4938" s="15">
        <f t="shared" si="1000"/>
        <v>15</v>
      </c>
      <c r="I4938" s="93">
        <v>105.33999999999999</v>
      </c>
      <c r="J4938">
        <f t="shared" si="1001"/>
        <v>0.59179775280898872</v>
      </c>
      <c r="K4938" s="4">
        <v>24.33</v>
      </c>
      <c r="L4938" s="4">
        <v>20.52</v>
      </c>
      <c r="M4938" s="16">
        <f t="shared" si="1002"/>
        <v>2.1615767999999997</v>
      </c>
      <c r="N4938">
        <f t="shared" si="1003"/>
        <v>0</v>
      </c>
      <c r="O4938">
        <f t="shared" si="1004"/>
        <v>1</v>
      </c>
      <c r="P4938" s="63">
        <f t="shared" si="1005"/>
        <v>0</v>
      </c>
    </row>
    <row r="4939" spans="1:16" x14ac:dyDescent="0.3">
      <c r="A4939">
        <f t="shared" si="1006"/>
        <v>2019</v>
      </c>
      <c r="B4939">
        <f t="shared" si="1007"/>
        <v>3</v>
      </c>
      <c r="C4939">
        <f t="shared" si="1008"/>
        <v>25</v>
      </c>
      <c r="D4939">
        <f t="shared" si="1009"/>
        <v>4</v>
      </c>
      <c r="E4939" t="str">
        <f t="shared" si="1010"/>
        <v>ON</v>
      </c>
      <c r="F4939" s="13">
        <f t="shared" si="999"/>
        <v>43549</v>
      </c>
      <c r="G4939" s="14" t="str">
        <f t="shared" si="1011"/>
        <v>Avg of 4 NM Projects</v>
      </c>
      <c r="H4939" s="15">
        <f t="shared" si="1000"/>
        <v>16</v>
      </c>
      <c r="I4939" s="93">
        <v>91.78</v>
      </c>
      <c r="J4939">
        <f t="shared" si="1001"/>
        <v>0.51561797752808991</v>
      </c>
      <c r="K4939" s="4">
        <v>24.13</v>
      </c>
      <c r="L4939" s="4">
        <v>21.37</v>
      </c>
      <c r="M4939" s="16">
        <f t="shared" si="1002"/>
        <v>1.9613385999999999</v>
      </c>
      <c r="N4939">
        <f t="shared" si="1003"/>
        <v>0</v>
      </c>
      <c r="O4939">
        <f t="shared" si="1004"/>
        <v>1</v>
      </c>
      <c r="P4939" s="63">
        <f t="shared" si="1005"/>
        <v>0</v>
      </c>
    </row>
    <row r="4940" spans="1:16" x14ac:dyDescent="0.3">
      <c r="A4940">
        <f t="shared" si="1006"/>
        <v>2019</v>
      </c>
      <c r="B4940">
        <f t="shared" si="1007"/>
        <v>3</v>
      </c>
      <c r="C4940">
        <f t="shared" si="1008"/>
        <v>25</v>
      </c>
      <c r="D4940">
        <f t="shared" si="1009"/>
        <v>4</v>
      </c>
      <c r="E4940" t="str">
        <f t="shared" si="1010"/>
        <v>ON</v>
      </c>
      <c r="F4940" s="13">
        <f t="shared" si="999"/>
        <v>43549</v>
      </c>
      <c r="G4940" s="14" t="str">
        <f t="shared" si="1011"/>
        <v>Avg of 4 NM Projects</v>
      </c>
      <c r="H4940" s="15">
        <f t="shared" si="1000"/>
        <v>17</v>
      </c>
      <c r="I4940" s="93">
        <v>71.55</v>
      </c>
      <c r="J4940">
        <f t="shared" si="1001"/>
        <v>0.40196629213483143</v>
      </c>
      <c r="K4940" s="4">
        <v>24.82</v>
      </c>
      <c r="L4940" s="4">
        <v>21.92</v>
      </c>
      <c r="M4940" s="16">
        <f t="shared" si="1002"/>
        <v>1.568376</v>
      </c>
      <c r="N4940">
        <f t="shared" si="1003"/>
        <v>0</v>
      </c>
      <c r="O4940">
        <f t="shared" si="1004"/>
        <v>0</v>
      </c>
      <c r="P4940" s="63">
        <f t="shared" si="1005"/>
        <v>0</v>
      </c>
    </row>
    <row r="4941" spans="1:16" x14ac:dyDescent="0.3">
      <c r="A4941">
        <f t="shared" si="1006"/>
        <v>2019</v>
      </c>
      <c r="B4941">
        <f t="shared" si="1007"/>
        <v>3</v>
      </c>
      <c r="C4941">
        <f t="shared" si="1008"/>
        <v>25</v>
      </c>
      <c r="D4941">
        <f t="shared" si="1009"/>
        <v>4</v>
      </c>
      <c r="E4941" t="str">
        <f t="shared" si="1010"/>
        <v>ON</v>
      </c>
      <c r="F4941" s="13">
        <f t="shared" si="999"/>
        <v>43549</v>
      </c>
      <c r="G4941" s="14" t="str">
        <f t="shared" si="1011"/>
        <v>Avg of 4 NM Projects</v>
      </c>
      <c r="H4941" s="15">
        <f t="shared" si="1000"/>
        <v>18</v>
      </c>
      <c r="I4941" s="93">
        <v>43.394999999999996</v>
      </c>
      <c r="J4941">
        <f t="shared" si="1001"/>
        <v>0.24379213483146064</v>
      </c>
      <c r="K4941" s="4">
        <v>27.54</v>
      </c>
      <c r="L4941" s="4">
        <v>29.56</v>
      </c>
      <c r="M4941" s="16">
        <f t="shared" si="1002"/>
        <v>1.2827561999999999</v>
      </c>
      <c r="N4941">
        <f t="shared" si="1003"/>
        <v>0</v>
      </c>
      <c r="O4941">
        <f t="shared" si="1004"/>
        <v>0</v>
      </c>
      <c r="P4941" s="63">
        <f t="shared" si="1005"/>
        <v>0</v>
      </c>
    </row>
    <row r="4942" spans="1:16" x14ac:dyDescent="0.3">
      <c r="A4942">
        <f t="shared" si="1006"/>
        <v>2019</v>
      </c>
      <c r="B4942">
        <f t="shared" si="1007"/>
        <v>3</v>
      </c>
      <c r="C4942">
        <f t="shared" si="1008"/>
        <v>25</v>
      </c>
      <c r="D4942">
        <f t="shared" si="1009"/>
        <v>4</v>
      </c>
      <c r="E4942" t="str">
        <f t="shared" si="1010"/>
        <v>ON</v>
      </c>
      <c r="F4942" s="13">
        <f t="shared" si="999"/>
        <v>43549</v>
      </c>
      <c r="G4942" s="14" t="str">
        <f t="shared" si="1011"/>
        <v>Avg of 4 NM Projects</v>
      </c>
      <c r="H4942" s="15">
        <f t="shared" si="1000"/>
        <v>19</v>
      </c>
      <c r="I4942" s="93">
        <v>10.500000000000002</v>
      </c>
      <c r="J4942">
        <f t="shared" si="1001"/>
        <v>5.8988764044943832E-2</v>
      </c>
      <c r="K4942" s="4">
        <v>33.659999999999997</v>
      </c>
      <c r="L4942" s="4">
        <v>40.380000000000003</v>
      </c>
      <c r="M4942" s="16">
        <f t="shared" si="1002"/>
        <v>0.42399000000000014</v>
      </c>
      <c r="N4942">
        <f t="shared" si="1003"/>
        <v>0</v>
      </c>
      <c r="O4942">
        <f t="shared" si="1004"/>
        <v>0</v>
      </c>
      <c r="P4942" s="63">
        <f t="shared" si="1005"/>
        <v>0</v>
      </c>
    </row>
    <row r="4943" spans="1:16" x14ac:dyDescent="0.3">
      <c r="A4943">
        <f t="shared" si="1006"/>
        <v>2019</v>
      </c>
      <c r="B4943">
        <f t="shared" si="1007"/>
        <v>3</v>
      </c>
      <c r="C4943">
        <f t="shared" si="1008"/>
        <v>25</v>
      </c>
      <c r="D4943">
        <f t="shared" si="1009"/>
        <v>4</v>
      </c>
      <c r="E4943" t="str">
        <f t="shared" si="1010"/>
        <v>ON</v>
      </c>
      <c r="F4943" s="13">
        <f t="shared" si="999"/>
        <v>43549</v>
      </c>
      <c r="G4943" s="14" t="str">
        <f t="shared" si="1011"/>
        <v>Avg of 4 NM Projects</v>
      </c>
      <c r="H4943" s="15">
        <f t="shared" si="1000"/>
        <v>20</v>
      </c>
      <c r="I4943" s="93">
        <v>-0.26</v>
      </c>
      <c r="J4943">
        <f t="shared" si="1001"/>
        <v>-1.4606741573033708E-3</v>
      </c>
      <c r="K4943" s="4">
        <v>42.57</v>
      </c>
      <c r="L4943" s="4">
        <v>41.44</v>
      </c>
      <c r="M4943" s="16">
        <f t="shared" si="1002"/>
        <v>-1.07744E-2</v>
      </c>
      <c r="N4943">
        <f t="shared" si="1003"/>
        <v>0</v>
      </c>
      <c r="O4943">
        <f t="shared" si="1004"/>
        <v>0</v>
      </c>
      <c r="P4943" s="63">
        <f t="shared" si="1005"/>
        <v>0</v>
      </c>
    </row>
    <row r="4944" spans="1:16" x14ac:dyDescent="0.3">
      <c r="A4944">
        <f t="shared" si="1006"/>
        <v>2019</v>
      </c>
      <c r="B4944">
        <f t="shared" si="1007"/>
        <v>3</v>
      </c>
      <c r="C4944">
        <f t="shared" si="1008"/>
        <v>25</v>
      </c>
      <c r="D4944">
        <f t="shared" si="1009"/>
        <v>4</v>
      </c>
      <c r="E4944" t="str">
        <f t="shared" si="1010"/>
        <v>ON</v>
      </c>
      <c r="F4944" s="13">
        <f t="shared" si="999"/>
        <v>43549</v>
      </c>
      <c r="G4944" s="14" t="str">
        <f t="shared" si="1011"/>
        <v>Avg of 4 NM Projects</v>
      </c>
      <c r="H4944" s="15">
        <f t="shared" si="1000"/>
        <v>21</v>
      </c>
      <c r="I4944" s="93">
        <v>-0.26</v>
      </c>
      <c r="J4944">
        <f t="shared" si="1001"/>
        <v>-1.4606741573033708E-3</v>
      </c>
      <c r="K4944" s="4">
        <v>42.86</v>
      </c>
      <c r="L4944" s="4">
        <v>41.02</v>
      </c>
      <c r="M4944" s="16">
        <f t="shared" si="1002"/>
        <v>-1.06652E-2</v>
      </c>
      <c r="N4944">
        <f t="shared" si="1003"/>
        <v>0</v>
      </c>
      <c r="O4944">
        <f t="shared" si="1004"/>
        <v>0</v>
      </c>
      <c r="P4944" s="63">
        <f t="shared" si="1005"/>
        <v>0</v>
      </c>
    </row>
    <row r="4945" spans="1:18" x14ac:dyDescent="0.3">
      <c r="A4945">
        <f t="shared" si="1006"/>
        <v>2019</v>
      </c>
      <c r="B4945">
        <f t="shared" si="1007"/>
        <v>3</v>
      </c>
      <c r="C4945">
        <f t="shared" si="1008"/>
        <v>25</v>
      </c>
      <c r="D4945">
        <f t="shared" si="1009"/>
        <v>4</v>
      </c>
      <c r="E4945" t="str">
        <f t="shared" si="1010"/>
        <v>ON</v>
      </c>
      <c r="F4945" s="13">
        <f t="shared" si="999"/>
        <v>43549</v>
      </c>
      <c r="G4945" s="14" t="str">
        <f t="shared" si="1011"/>
        <v>Avg of 4 NM Projects</v>
      </c>
      <c r="H4945" s="15">
        <f t="shared" si="1000"/>
        <v>22</v>
      </c>
      <c r="I4945" s="93">
        <v>-0.13</v>
      </c>
      <c r="J4945">
        <f t="shared" si="1001"/>
        <v>-7.3033707865168538E-4</v>
      </c>
      <c r="K4945" s="4">
        <v>36.35</v>
      </c>
      <c r="L4945" s="4">
        <v>29.48</v>
      </c>
      <c r="M4945" s="16">
        <f t="shared" si="1002"/>
        <v>-3.8324000000000001E-3</v>
      </c>
      <c r="N4945">
        <f t="shared" si="1003"/>
        <v>0</v>
      </c>
      <c r="O4945">
        <f t="shared" si="1004"/>
        <v>0</v>
      </c>
      <c r="P4945" s="63">
        <f t="shared" si="1005"/>
        <v>0</v>
      </c>
    </row>
    <row r="4946" spans="1:18" x14ac:dyDescent="0.3">
      <c r="A4946">
        <f t="shared" si="1006"/>
        <v>2019</v>
      </c>
      <c r="B4946">
        <f t="shared" si="1007"/>
        <v>3</v>
      </c>
      <c r="C4946">
        <f t="shared" si="1008"/>
        <v>25</v>
      </c>
      <c r="D4946">
        <f t="shared" si="1009"/>
        <v>4</v>
      </c>
      <c r="E4946" t="str">
        <f t="shared" si="1010"/>
        <v>ON</v>
      </c>
      <c r="F4946" s="13">
        <f t="shared" si="999"/>
        <v>43549</v>
      </c>
      <c r="G4946" s="14" t="str">
        <f t="shared" si="1011"/>
        <v>Avg of 4 NM Projects</v>
      </c>
      <c r="H4946" s="15">
        <f t="shared" si="1000"/>
        <v>23</v>
      </c>
      <c r="I4946" s="93">
        <v>-0.26</v>
      </c>
      <c r="J4946">
        <f t="shared" si="1001"/>
        <v>-1.4606741573033708E-3</v>
      </c>
      <c r="K4946" s="4">
        <v>27.19</v>
      </c>
      <c r="L4946" s="4">
        <v>25.17</v>
      </c>
      <c r="M4946" s="16">
        <f t="shared" si="1002"/>
        <v>-6.5442000000000009E-3</v>
      </c>
      <c r="N4946">
        <f t="shared" si="1003"/>
        <v>0</v>
      </c>
      <c r="O4946">
        <f t="shared" si="1004"/>
        <v>0</v>
      </c>
      <c r="P4946" s="63">
        <f t="shared" si="1005"/>
        <v>0</v>
      </c>
    </row>
    <row r="4947" spans="1:18" x14ac:dyDescent="0.3">
      <c r="A4947">
        <f t="shared" si="1006"/>
        <v>2019</v>
      </c>
      <c r="B4947">
        <f t="shared" si="1007"/>
        <v>3</v>
      </c>
      <c r="C4947">
        <f t="shared" si="1008"/>
        <v>25</v>
      </c>
      <c r="D4947">
        <f t="shared" si="1009"/>
        <v>4</v>
      </c>
      <c r="E4947" t="str">
        <f t="shared" si="1010"/>
        <v>OFF</v>
      </c>
      <c r="F4947" s="13">
        <f t="shared" si="999"/>
        <v>43549</v>
      </c>
      <c r="G4947" s="14" t="str">
        <f t="shared" si="1011"/>
        <v>Avg of 4 NM Projects</v>
      </c>
      <c r="H4947" s="15">
        <f t="shared" si="1000"/>
        <v>24</v>
      </c>
      <c r="I4947" s="93">
        <v>-0.26</v>
      </c>
      <c r="J4947">
        <f t="shared" si="1001"/>
        <v>-1.4606741573033708E-3</v>
      </c>
      <c r="K4947" s="4">
        <v>26.42</v>
      </c>
      <c r="L4947" s="4">
        <v>23.05</v>
      </c>
      <c r="M4947" s="16">
        <f t="shared" si="1002"/>
        <v>-5.9930000000000001E-3</v>
      </c>
      <c r="N4947">
        <f t="shared" si="1003"/>
        <v>0</v>
      </c>
      <c r="O4947">
        <f t="shared" si="1004"/>
        <v>0</v>
      </c>
      <c r="P4947" s="63">
        <f t="shared" si="1005"/>
        <v>0</v>
      </c>
    </row>
    <row r="4948" spans="1:18" x14ac:dyDescent="0.3">
      <c r="A4948">
        <f t="shared" si="1006"/>
        <v>2019</v>
      </c>
      <c r="B4948">
        <f t="shared" si="1007"/>
        <v>3</v>
      </c>
      <c r="C4948">
        <f t="shared" si="1008"/>
        <v>26</v>
      </c>
      <c r="D4948">
        <f t="shared" si="1009"/>
        <v>5</v>
      </c>
      <c r="E4948" t="str">
        <f t="shared" si="1010"/>
        <v>OFF</v>
      </c>
      <c r="F4948" s="13">
        <f t="shared" si="999"/>
        <v>43550</v>
      </c>
      <c r="G4948" s="14" t="str">
        <f t="shared" si="1011"/>
        <v>Avg of 4 NM Projects</v>
      </c>
      <c r="H4948" s="15">
        <f t="shared" si="1000"/>
        <v>1</v>
      </c>
      <c r="I4948" s="93">
        <v>-0.26</v>
      </c>
      <c r="J4948">
        <f t="shared" si="1001"/>
        <v>-1.4606741573033708E-3</v>
      </c>
      <c r="K4948" s="4">
        <v>24.87</v>
      </c>
      <c r="L4948" s="4">
        <v>20.61</v>
      </c>
      <c r="M4948" s="16">
        <f t="shared" si="1002"/>
        <v>-5.3585999999999998E-3</v>
      </c>
      <c r="N4948">
        <f t="shared" si="1003"/>
        <v>0</v>
      </c>
      <c r="O4948">
        <f t="shared" si="1004"/>
        <v>0</v>
      </c>
      <c r="P4948" s="63">
        <f t="shared" si="1005"/>
        <v>0</v>
      </c>
      <c r="Q4948" s="34"/>
      <c r="R4948" s="34"/>
    </row>
    <row r="4949" spans="1:18" x14ac:dyDescent="0.3">
      <c r="A4949">
        <f t="shared" si="1006"/>
        <v>2019</v>
      </c>
      <c r="B4949">
        <f t="shared" si="1007"/>
        <v>3</v>
      </c>
      <c r="C4949">
        <f t="shared" si="1008"/>
        <v>26</v>
      </c>
      <c r="D4949">
        <f t="shared" si="1009"/>
        <v>5</v>
      </c>
      <c r="E4949" t="str">
        <f t="shared" si="1010"/>
        <v>OFF</v>
      </c>
      <c r="F4949" s="13">
        <f t="shared" si="999"/>
        <v>43550</v>
      </c>
      <c r="G4949" s="14" t="str">
        <f t="shared" si="1011"/>
        <v>Avg of 4 NM Projects</v>
      </c>
      <c r="H4949" s="15">
        <f t="shared" si="1000"/>
        <v>2</v>
      </c>
      <c r="I4949" s="93">
        <v>-0.13</v>
      </c>
      <c r="J4949">
        <f t="shared" si="1001"/>
        <v>-7.3033707865168538E-4</v>
      </c>
      <c r="K4949" s="4">
        <v>25.03</v>
      </c>
      <c r="L4949" s="4">
        <v>22.68</v>
      </c>
      <c r="M4949" s="16">
        <f t="shared" si="1002"/>
        <v>-2.9483999999999999E-3</v>
      </c>
      <c r="N4949">
        <f t="shared" si="1003"/>
        <v>0</v>
      </c>
      <c r="O4949">
        <f t="shared" si="1004"/>
        <v>0</v>
      </c>
      <c r="P4949" s="63">
        <f t="shared" si="1005"/>
        <v>0</v>
      </c>
    </row>
    <row r="4950" spans="1:18" x14ac:dyDescent="0.3">
      <c r="A4950">
        <f t="shared" si="1006"/>
        <v>2019</v>
      </c>
      <c r="B4950">
        <f t="shared" si="1007"/>
        <v>3</v>
      </c>
      <c r="C4950">
        <f t="shared" si="1008"/>
        <v>26</v>
      </c>
      <c r="D4950">
        <f t="shared" si="1009"/>
        <v>5</v>
      </c>
      <c r="E4950" t="str">
        <f t="shared" si="1010"/>
        <v>OFF</v>
      </c>
      <c r="F4950" s="13">
        <f t="shared" si="999"/>
        <v>43550</v>
      </c>
      <c r="G4950" s="14" t="str">
        <f t="shared" si="1011"/>
        <v>Avg of 4 NM Projects</v>
      </c>
      <c r="H4950" s="15">
        <f t="shared" si="1000"/>
        <v>3</v>
      </c>
      <c r="I4950" s="93">
        <v>-0.13</v>
      </c>
      <c r="J4950">
        <f t="shared" si="1001"/>
        <v>-7.3033707865168538E-4</v>
      </c>
      <c r="K4950" s="4">
        <v>24.67</v>
      </c>
      <c r="L4950" s="4">
        <v>22.51</v>
      </c>
      <c r="M4950" s="16">
        <f t="shared" si="1002"/>
        <v>-2.9263000000000002E-3</v>
      </c>
      <c r="N4950">
        <f t="shared" si="1003"/>
        <v>0</v>
      </c>
      <c r="O4950">
        <f t="shared" si="1004"/>
        <v>0</v>
      </c>
      <c r="P4950" s="63">
        <f t="shared" si="1005"/>
        <v>0</v>
      </c>
    </row>
    <row r="4951" spans="1:18" x14ac:dyDescent="0.3">
      <c r="A4951">
        <f t="shared" si="1006"/>
        <v>2019</v>
      </c>
      <c r="B4951">
        <f t="shared" si="1007"/>
        <v>3</v>
      </c>
      <c r="C4951">
        <f t="shared" si="1008"/>
        <v>26</v>
      </c>
      <c r="D4951">
        <f t="shared" si="1009"/>
        <v>5</v>
      </c>
      <c r="E4951" t="str">
        <f t="shared" si="1010"/>
        <v>OFF</v>
      </c>
      <c r="F4951" s="13">
        <f t="shared" si="999"/>
        <v>43550</v>
      </c>
      <c r="G4951" s="14" t="str">
        <f t="shared" si="1011"/>
        <v>Avg of 4 NM Projects</v>
      </c>
      <c r="H4951" s="15">
        <f t="shared" si="1000"/>
        <v>4</v>
      </c>
      <c r="I4951" s="93">
        <v>-0.26</v>
      </c>
      <c r="J4951">
        <f t="shared" si="1001"/>
        <v>-1.4606741573033708E-3</v>
      </c>
      <c r="K4951" s="4">
        <v>24.78</v>
      </c>
      <c r="L4951" s="4">
        <v>23.03</v>
      </c>
      <c r="M4951" s="16">
        <f t="shared" si="1002"/>
        <v>-5.9878000000000006E-3</v>
      </c>
      <c r="N4951">
        <f t="shared" si="1003"/>
        <v>0</v>
      </c>
      <c r="O4951">
        <f t="shared" si="1004"/>
        <v>0</v>
      </c>
      <c r="P4951" s="63">
        <f t="shared" si="1005"/>
        <v>0</v>
      </c>
    </row>
    <row r="4952" spans="1:18" x14ac:dyDescent="0.3">
      <c r="A4952">
        <f t="shared" si="1006"/>
        <v>2019</v>
      </c>
      <c r="B4952">
        <f t="shared" si="1007"/>
        <v>3</v>
      </c>
      <c r="C4952">
        <f t="shared" si="1008"/>
        <v>26</v>
      </c>
      <c r="D4952">
        <f t="shared" si="1009"/>
        <v>5</v>
      </c>
      <c r="E4952" t="str">
        <f t="shared" si="1010"/>
        <v>OFF</v>
      </c>
      <c r="F4952" s="13">
        <f t="shared" si="999"/>
        <v>43550</v>
      </c>
      <c r="G4952" s="14" t="str">
        <f t="shared" si="1011"/>
        <v>Avg of 4 NM Projects</v>
      </c>
      <c r="H4952" s="15">
        <f t="shared" si="1000"/>
        <v>5</v>
      </c>
      <c r="I4952" s="93">
        <v>-0.13</v>
      </c>
      <c r="J4952">
        <f t="shared" si="1001"/>
        <v>-7.3033707865168538E-4</v>
      </c>
      <c r="K4952" s="4">
        <v>25.84</v>
      </c>
      <c r="L4952" s="4">
        <v>23.31</v>
      </c>
      <c r="M4952" s="16">
        <f t="shared" si="1002"/>
        <v>-3.0303000000000001E-3</v>
      </c>
      <c r="N4952">
        <f t="shared" si="1003"/>
        <v>0</v>
      </c>
      <c r="O4952">
        <f t="shared" si="1004"/>
        <v>0</v>
      </c>
      <c r="P4952" s="63">
        <f t="shared" si="1005"/>
        <v>0</v>
      </c>
    </row>
    <row r="4953" spans="1:18" x14ac:dyDescent="0.3">
      <c r="A4953">
        <f t="shared" si="1006"/>
        <v>2019</v>
      </c>
      <c r="B4953">
        <f t="shared" si="1007"/>
        <v>3</v>
      </c>
      <c r="C4953">
        <f t="shared" si="1008"/>
        <v>26</v>
      </c>
      <c r="D4953">
        <f t="shared" si="1009"/>
        <v>5</v>
      </c>
      <c r="E4953" t="str">
        <f t="shared" si="1010"/>
        <v>OFF</v>
      </c>
      <c r="F4953" s="13">
        <f t="shared" si="999"/>
        <v>43550</v>
      </c>
      <c r="G4953" s="14" t="str">
        <f t="shared" si="1011"/>
        <v>Avg of 4 NM Projects</v>
      </c>
      <c r="H4953" s="15">
        <f t="shared" si="1000"/>
        <v>6</v>
      </c>
      <c r="I4953" s="93">
        <v>-0.13</v>
      </c>
      <c r="J4953">
        <f t="shared" si="1001"/>
        <v>-7.3033707865168538E-4</v>
      </c>
      <c r="K4953" s="4">
        <v>32.46</v>
      </c>
      <c r="L4953" s="4">
        <v>23.26</v>
      </c>
      <c r="M4953" s="16">
        <f t="shared" si="1002"/>
        <v>-3.0238000000000005E-3</v>
      </c>
      <c r="N4953">
        <f t="shared" si="1003"/>
        <v>0</v>
      </c>
      <c r="O4953">
        <f t="shared" si="1004"/>
        <v>0</v>
      </c>
      <c r="P4953" s="63">
        <f t="shared" si="1005"/>
        <v>0</v>
      </c>
    </row>
    <row r="4954" spans="1:18" x14ac:dyDescent="0.3">
      <c r="A4954">
        <f t="shared" si="1006"/>
        <v>2019</v>
      </c>
      <c r="B4954">
        <f t="shared" si="1007"/>
        <v>3</v>
      </c>
      <c r="C4954">
        <f t="shared" si="1008"/>
        <v>26</v>
      </c>
      <c r="D4954">
        <f t="shared" si="1009"/>
        <v>5</v>
      </c>
      <c r="E4954" t="str">
        <f t="shared" si="1010"/>
        <v>OFF</v>
      </c>
      <c r="F4954" s="13">
        <f t="shared" si="999"/>
        <v>43550</v>
      </c>
      <c r="G4954" s="14" t="str">
        <f t="shared" si="1011"/>
        <v>Avg of 4 NM Projects</v>
      </c>
      <c r="H4954" s="15">
        <f t="shared" si="1000"/>
        <v>7</v>
      </c>
      <c r="I4954" s="93">
        <v>-0.26</v>
      </c>
      <c r="J4954">
        <f t="shared" si="1001"/>
        <v>-1.4606741573033708E-3</v>
      </c>
      <c r="K4954" s="4">
        <v>38.28</v>
      </c>
      <c r="L4954" s="4">
        <v>31.95</v>
      </c>
      <c r="M4954" s="16">
        <f t="shared" si="1002"/>
        <v>-8.3070000000000001E-3</v>
      </c>
      <c r="N4954">
        <f t="shared" si="1003"/>
        <v>0</v>
      </c>
      <c r="O4954">
        <f t="shared" si="1004"/>
        <v>0</v>
      </c>
      <c r="P4954" s="63">
        <f t="shared" si="1005"/>
        <v>0</v>
      </c>
    </row>
    <row r="4955" spans="1:18" x14ac:dyDescent="0.3">
      <c r="A4955">
        <f t="shared" si="1006"/>
        <v>2019</v>
      </c>
      <c r="B4955">
        <f t="shared" si="1007"/>
        <v>3</v>
      </c>
      <c r="C4955">
        <f t="shared" si="1008"/>
        <v>26</v>
      </c>
      <c r="D4955">
        <f t="shared" si="1009"/>
        <v>5</v>
      </c>
      <c r="E4955" t="str">
        <f t="shared" si="1010"/>
        <v>ON</v>
      </c>
      <c r="F4955" s="13">
        <f t="shared" si="999"/>
        <v>43550</v>
      </c>
      <c r="G4955" s="14" t="str">
        <f t="shared" si="1011"/>
        <v>Avg of 4 NM Projects</v>
      </c>
      <c r="H4955" s="15">
        <f t="shared" si="1000"/>
        <v>8</v>
      </c>
      <c r="I4955" s="93">
        <v>14.98</v>
      </c>
      <c r="J4955">
        <f t="shared" si="1001"/>
        <v>8.4157303370786515E-2</v>
      </c>
      <c r="K4955" s="4">
        <v>43.76</v>
      </c>
      <c r="L4955" s="4">
        <v>40.25</v>
      </c>
      <c r="M4955" s="16">
        <f t="shared" si="1002"/>
        <v>0.60294500000000006</v>
      </c>
      <c r="N4955">
        <f t="shared" si="1003"/>
        <v>0</v>
      </c>
      <c r="O4955">
        <f t="shared" si="1004"/>
        <v>0</v>
      </c>
      <c r="P4955" s="63">
        <f t="shared" si="1005"/>
        <v>0</v>
      </c>
    </row>
    <row r="4956" spans="1:18" x14ac:dyDescent="0.3">
      <c r="A4956">
        <f t="shared" si="1006"/>
        <v>2019</v>
      </c>
      <c r="B4956">
        <f t="shared" si="1007"/>
        <v>3</v>
      </c>
      <c r="C4956">
        <f t="shared" si="1008"/>
        <v>26</v>
      </c>
      <c r="D4956">
        <f t="shared" si="1009"/>
        <v>5</v>
      </c>
      <c r="E4956" t="str">
        <f t="shared" si="1010"/>
        <v>ON</v>
      </c>
      <c r="F4956" s="13">
        <f t="shared" si="999"/>
        <v>43550</v>
      </c>
      <c r="G4956" s="14" t="str">
        <f t="shared" si="1011"/>
        <v>Avg of 4 NM Projects</v>
      </c>
      <c r="H4956" s="15">
        <f t="shared" si="1000"/>
        <v>9</v>
      </c>
      <c r="I4956" s="93">
        <v>54.654999999999994</v>
      </c>
      <c r="J4956">
        <f t="shared" si="1001"/>
        <v>0.30705056179775275</v>
      </c>
      <c r="K4956" s="4">
        <v>34.979999999999997</v>
      </c>
      <c r="L4956" s="4">
        <v>27.35</v>
      </c>
      <c r="M4956" s="16">
        <f t="shared" si="1002"/>
        <v>1.4948142499999999</v>
      </c>
      <c r="N4956">
        <f t="shared" si="1003"/>
        <v>0</v>
      </c>
      <c r="O4956">
        <f t="shared" si="1004"/>
        <v>0</v>
      </c>
      <c r="P4956" s="63">
        <f t="shared" si="1005"/>
        <v>0</v>
      </c>
    </row>
    <row r="4957" spans="1:18" x14ac:dyDescent="0.3">
      <c r="A4957">
        <f t="shared" si="1006"/>
        <v>2019</v>
      </c>
      <c r="B4957">
        <f t="shared" si="1007"/>
        <v>3</v>
      </c>
      <c r="C4957">
        <f t="shared" si="1008"/>
        <v>26</v>
      </c>
      <c r="D4957">
        <f t="shared" si="1009"/>
        <v>5</v>
      </c>
      <c r="E4957" t="str">
        <f t="shared" si="1010"/>
        <v>ON</v>
      </c>
      <c r="F4957" s="13">
        <f t="shared" ref="F4957:F5020" si="1012">+F4933+1</f>
        <v>43550</v>
      </c>
      <c r="G4957" s="14" t="str">
        <f t="shared" si="1011"/>
        <v>Avg of 4 NM Projects</v>
      </c>
      <c r="H4957" s="15">
        <f t="shared" ref="H4957:H5020" si="1013">H4933</f>
        <v>10</v>
      </c>
      <c r="I4957" s="93">
        <v>88.064999999999998</v>
      </c>
      <c r="J4957">
        <f t="shared" si="1001"/>
        <v>0.49474719101123593</v>
      </c>
      <c r="K4957" s="4">
        <v>26.52</v>
      </c>
      <c r="L4957" s="4">
        <v>22.64</v>
      </c>
      <c r="M4957" s="16">
        <f t="shared" si="1002"/>
        <v>1.9937916</v>
      </c>
      <c r="N4957">
        <f t="shared" si="1003"/>
        <v>0</v>
      </c>
      <c r="O4957">
        <f t="shared" si="1004"/>
        <v>0</v>
      </c>
      <c r="P4957" s="63">
        <f t="shared" si="1005"/>
        <v>0</v>
      </c>
    </row>
    <row r="4958" spans="1:18" x14ac:dyDescent="0.3">
      <c r="A4958">
        <f t="shared" si="1006"/>
        <v>2019</v>
      </c>
      <c r="B4958">
        <f t="shared" si="1007"/>
        <v>3</v>
      </c>
      <c r="C4958">
        <f t="shared" si="1008"/>
        <v>26</v>
      </c>
      <c r="D4958">
        <f t="shared" si="1009"/>
        <v>5</v>
      </c>
      <c r="E4958" t="str">
        <f t="shared" si="1010"/>
        <v>ON</v>
      </c>
      <c r="F4958" s="13">
        <f t="shared" si="1012"/>
        <v>43550</v>
      </c>
      <c r="G4958" s="14" t="str">
        <f t="shared" si="1011"/>
        <v>Avg of 4 NM Projects</v>
      </c>
      <c r="H4958" s="15">
        <f t="shared" si="1013"/>
        <v>11</v>
      </c>
      <c r="I4958" s="93">
        <v>104.19</v>
      </c>
      <c r="J4958">
        <f t="shared" si="1001"/>
        <v>0.58533707865168538</v>
      </c>
      <c r="K4958" s="4">
        <v>28.83</v>
      </c>
      <c r="L4958" s="4">
        <v>23.52</v>
      </c>
      <c r="M4958" s="16">
        <f t="shared" si="1002"/>
        <v>2.4505488</v>
      </c>
      <c r="N4958">
        <f t="shared" si="1003"/>
        <v>0</v>
      </c>
      <c r="O4958">
        <f t="shared" si="1004"/>
        <v>1</v>
      </c>
      <c r="P4958" s="63">
        <f t="shared" si="1005"/>
        <v>0</v>
      </c>
    </row>
    <row r="4959" spans="1:18" x14ac:dyDescent="0.3">
      <c r="A4959">
        <f t="shared" si="1006"/>
        <v>2019</v>
      </c>
      <c r="B4959">
        <f t="shared" si="1007"/>
        <v>3</v>
      </c>
      <c r="C4959">
        <f t="shared" si="1008"/>
        <v>26</v>
      </c>
      <c r="D4959">
        <f t="shared" si="1009"/>
        <v>5</v>
      </c>
      <c r="E4959" t="str">
        <f t="shared" si="1010"/>
        <v>ON</v>
      </c>
      <c r="F4959" s="13">
        <f t="shared" si="1012"/>
        <v>43550</v>
      </c>
      <c r="G4959" s="14" t="str">
        <f t="shared" si="1011"/>
        <v>Avg of 4 NM Projects</v>
      </c>
      <c r="H4959" s="15">
        <f t="shared" si="1013"/>
        <v>12</v>
      </c>
      <c r="I4959" s="93">
        <v>113.54</v>
      </c>
      <c r="J4959">
        <f t="shared" si="1001"/>
        <v>0.63786516853932584</v>
      </c>
      <c r="K4959" s="4">
        <v>27.47</v>
      </c>
      <c r="L4959" s="4">
        <v>23.85</v>
      </c>
      <c r="M4959" s="16">
        <f t="shared" si="1002"/>
        <v>2.707929</v>
      </c>
      <c r="N4959">
        <f t="shared" si="1003"/>
        <v>0</v>
      </c>
      <c r="O4959">
        <f t="shared" si="1004"/>
        <v>1</v>
      </c>
      <c r="P4959" s="63">
        <f t="shared" si="1005"/>
        <v>0</v>
      </c>
    </row>
    <row r="4960" spans="1:18" x14ac:dyDescent="0.3">
      <c r="A4960">
        <f t="shared" si="1006"/>
        <v>2019</v>
      </c>
      <c r="B4960">
        <f t="shared" si="1007"/>
        <v>3</v>
      </c>
      <c r="C4960">
        <f t="shared" si="1008"/>
        <v>26</v>
      </c>
      <c r="D4960">
        <f t="shared" si="1009"/>
        <v>5</v>
      </c>
      <c r="E4960" t="str">
        <f t="shared" si="1010"/>
        <v>ON</v>
      </c>
      <c r="F4960" s="13">
        <f t="shared" si="1012"/>
        <v>43550</v>
      </c>
      <c r="G4960" s="14" t="str">
        <f t="shared" si="1011"/>
        <v>Avg of 4 NM Projects</v>
      </c>
      <c r="H4960" s="15">
        <f t="shared" si="1013"/>
        <v>13</v>
      </c>
      <c r="I4960" s="93">
        <v>116.1</v>
      </c>
      <c r="J4960">
        <f t="shared" si="1001"/>
        <v>0.65224719101123596</v>
      </c>
      <c r="K4960" s="4">
        <v>26.26</v>
      </c>
      <c r="L4960" s="4">
        <v>23.34</v>
      </c>
      <c r="M4960" s="16">
        <f t="shared" si="1002"/>
        <v>2.7097739999999999</v>
      </c>
      <c r="N4960">
        <f t="shared" si="1003"/>
        <v>0</v>
      </c>
      <c r="O4960">
        <f t="shared" si="1004"/>
        <v>1</v>
      </c>
      <c r="P4960" s="63">
        <f t="shared" si="1005"/>
        <v>0</v>
      </c>
    </row>
    <row r="4961" spans="1:18" x14ac:dyDescent="0.3">
      <c r="A4961">
        <f t="shared" si="1006"/>
        <v>2019</v>
      </c>
      <c r="B4961">
        <f t="shared" si="1007"/>
        <v>3</v>
      </c>
      <c r="C4961">
        <f t="shared" si="1008"/>
        <v>26</v>
      </c>
      <c r="D4961">
        <f t="shared" si="1009"/>
        <v>5</v>
      </c>
      <c r="E4961" t="str">
        <f t="shared" si="1010"/>
        <v>ON</v>
      </c>
      <c r="F4961" s="13">
        <f t="shared" si="1012"/>
        <v>43550</v>
      </c>
      <c r="G4961" s="14" t="str">
        <f t="shared" si="1011"/>
        <v>Avg of 4 NM Projects</v>
      </c>
      <c r="H4961" s="15">
        <f t="shared" si="1013"/>
        <v>14</v>
      </c>
      <c r="I4961" s="93">
        <v>114.435</v>
      </c>
      <c r="J4961">
        <f t="shared" si="1001"/>
        <v>0.64289325842696632</v>
      </c>
      <c r="K4961" s="4">
        <v>25.76</v>
      </c>
      <c r="L4961" s="4">
        <v>23.39</v>
      </c>
      <c r="M4961" s="16">
        <f t="shared" si="1002"/>
        <v>2.67663465</v>
      </c>
      <c r="N4961">
        <f t="shared" si="1003"/>
        <v>0</v>
      </c>
      <c r="O4961">
        <f t="shared" si="1004"/>
        <v>1</v>
      </c>
      <c r="P4961" s="63">
        <f t="shared" si="1005"/>
        <v>0</v>
      </c>
    </row>
    <row r="4962" spans="1:18" x14ac:dyDescent="0.3">
      <c r="A4962">
        <f t="shared" si="1006"/>
        <v>2019</v>
      </c>
      <c r="B4962">
        <f t="shared" si="1007"/>
        <v>3</v>
      </c>
      <c r="C4962">
        <f t="shared" si="1008"/>
        <v>26</v>
      </c>
      <c r="D4962">
        <f t="shared" si="1009"/>
        <v>5</v>
      </c>
      <c r="E4962" t="str">
        <f t="shared" si="1010"/>
        <v>ON</v>
      </c>
      <c r="F4962" s="13">
        <f t="shared" si="1012"/>
        <v>43550</v>
      </c>
      <c r="G4962" s="14" t="str">
        <f t="shared" si="1011"/>
        <v>Avg of 4 NM Projects</v>
      </c>
      <c r="H4962" s="15">
        <f t="shared" si="1013"/>
        <v>15</v>
      </c>
      <c r="I4962" s="93">
        <v>107.13500000000001</v>
      </c>
      <c r="J4962">
        <f t="shared" si="1001"/>
        <v>0.60188202247191014</v>
      </c>
      <c r="K4962" s="4">
        <v>25.62</v>
      </c>
      <c r="L4962" s="4">
        <v>22.21</v>
      </c>
      <c r="M4962" s="16">
        <f t="shared" si="1002"/>
        <v>2.3794683500000002</v>
      </c>
      <c r="N4962">
        <f t="shared" si="1003"/>
        <v>0</v>
      </c>
      <c r="O4962">
        <f t="shared" si="1004"/>
        <v>1</v>
      </c>
      <c r="P4962" s="63">
        <f t="shared" si="1005"/>
        <v>0</v>
      </c>
    </row>
    <row r="4963" spans="1:18" x14ac:dyDescent="0.3">
      <c r="A4963">
        <f t="shared" si="1006"/>
        <v>2019</v>
      </c>
      <c r="B4963">
        <f t="shared" si="1007"/>
        <v>3</v>
      </c>
      <c r="C4963">
        <f t="shared" si="1008"/>
        <v>26</v>
      </c>
      <c r="D4963">
        <f t="shared" si="1009"/>
        <v>5</v>
      </c>
      <c r="E4963" t="str">
        <f t="shared" si="1010"/>
        <v>ON</v>
      </c>
      <c r="F4963" s="13">
        <f t="shared" si="1012"/>
        <v>43550</v>
      </c>
      <c r="G4963" s="14" t="str">
        <f t="shared" si="1011"/>
        <v>Avg of 4 NM Projects</v>
      </c>
      <c r="H4963" s="15">
        <f t="shared" si="1013"/>
        <v>16</v>
      </c>
      <c r="I4963" s="93">
        <v>93.19</v>
      </c>
      <c r="J4963">
        <f t="shared" si="1001"/>
        <v>0.52353932584269658</v>
      </c>
      <c r="K4963" s="4">
        <v>25.63</v>
      </c>
      <c r="L4963" s="4">
        <v>22.08</v>
      </c>
      <c r="M4963" s="16">
        <f t="shared" si="1002"/>
        <v>2.0576351999999996</v>
      </c>
      <c r="N4963">
        <f t="shared" si="1003"/>
        <v>0</v>
      </c>
      <c r="O4963">
        <f t="shared" si="1004"/>
        <v>1</v>
      </c>
      <c r="P4963" s="63">
        <f t="shared" si="1005"/>
        <v>0</v>
      </c>
    </row>
    <row r="4964" spans="1:18" x14ac:dyDescent="0.3">
      <c r="A4964">
        <f t="shared" si="1006"/>
        <v>2019</v>
      </c>
      <c r="B4964">
        <f t="shared" si="1007"/>
        <v>3</v>
      </c>
      <c r="C4964">
        <f t="shared" si="1008"/>
        <v>26</v>
      </c>
      <c r="D4964">
        <f t="shared" si="1009"/>
        <v>5</v>
      </c>
      <c r="E4964" t="str">
        <f t="shared" si="1010"/>
        <v>ON</v>
      </c>
      <c r="F4964" s="13">
        <f t="shared" si="1012"/>
        <v>43550</v>
      </c>
      <c r="G4964" s="14" t="str">
        <f t="shared" si="1011"/>
        <v>Avg of 4 NM Projects</v>
      </c>
      <c r="H4964" s="15">
        <f t="shared" si="1013"/>
        <v>17</v>
      </c>
      <c r="I4964" s="93">
        <v>73.09</v>
      </c>
      <c r="J4964">
        <f t="shared" si="1001"/>
        <v>0.41061797752808993</v>
      </c>
      <c r="K4964" s="4">
        <v>26.07</v>
      </c>
      <c r="L4964" s="4">
        <v>22.56</v>
      </c>
      <c r="M4964" s="16">
        <f t="shared" si="1002"/>
        <v>1.6489103999999999</v>
      </c>
      <c r="N4964">
        <f t="shared" si="1003"/>
        <v>0</v>
      </c>
      <c r="O4964">
        <f t="shared" si="1004"/>
        <v>0</v>
      </c>
      <c r="P4964" s="63">
        <f t="shared" si="1005"/>
        <v>0</v>
      </c>
    </row>
    <row r="4965" spans="1:18" x14ac:dyDescent="0.3">
      <c r="A4965">
        <f t="shared" si="1006"/>
        <v>2019</v>
      </c>
      <c r="B4965">
        <f t="shared" si="1007"/>
        <v>3</v>
      </c>
      <c r="C4965">
        <f t="shared" si="1008"/>
        <v>26</v>
      </c>
      <c r="D4965">
        <f t="shared" si="1009"/>
        <v>5</v>
      </c>
      <c r="E4965" t="str">
        <f t="shared" si="1010"/>
        <v>ON</v>
      </c>
      <c r="F4965" s="13">
        <f t="shared" si="1012"/>
        <v>43550</v>
      </c>
      <c r="G4965" s="14" t="str">
        <f t="shared" si="1011"/>
        <v>Avg of 4 NM Projects</v>
      </c>
      <c r="H4965" s="15">
        <f t="shared" si="1013"/>
        <v>18</v>
      </c>
      <c r="I4965" s="93">
        <v>44.295000000000002</v>
      </c>
      <c r="J4965">
        <f t="shared" si="1001"/>
        <v>0.24884831460674159</v>
      </c>
      <c r="K4965" s="4">
        <v>29.41</v>
      </c>
      <c r="L4965" s="4">
        <v>28.1</v>
      </c>
      <c r="M4965" s="16">
        <f t="shared" si="1002"/>
        <v>1.2446895000000002</v>
      </c>
      <c r="N4965">
        <f t="shared" si="1003"/>
        <v>0</v>
      </c>
      <c r="O4965">
        <f t="shared" si="1004"/>
        <v>0</v>
      </c>
      <c r="P4965" s="63">
        <f t="shared" si="1005"/>
        <v>0</v>
      </c>
    </row>
    <row r="4966" spans="1:18" x14ac:dyDescent="0.3">
      <c r="A4966">
        <f t="shared" si="1006"/>
        <v>2019</v>
      </c>
      <c r="B4966">
        <f t="shared" si="1007"/>
        <v>3</v>
      </c>
      <c r="C4966">
        <f t="shared" si="1008"/>
        <v>26</v>
      </c>
      <c r="D4966">
        <f t="shared" si="1009"/>
        <v>5</v>
      </c>
      <c r="E4966" t="str">
        <f t="shared" si="1010"/>
        <v>ON</v>
      </c>
      <c r="F4966" s="13">
        <f t="shared" si="1012"/>
        <v>43550</v>
      </c>
      <c r="G4966" s="14" t="str">
        <f t="shared" si="1011"/>
        <v>Avg of 4 NM Projects</v>
      </c>
      <c r="H4966" s="15">
        <f t="shared" si="1013"/>
        <v>19</v>
      </c>
      <c r="I4966" s="93">
        <v>11.904999999999999</v>
      </c>
      <c r="J4966">
        <f t="shared" si="1001"/>
        <v>6.6882022471910108E-2</v>
      </c>
      <c r="K4966" s="4">
        <v>28.51</v>
      </c>
      <c r="L4966" s="4">
        <v>29.02</v>
      </c>
      <c r="M4966" s="16">
        <f t="shared" si="1002"/>
        <v>0.34548309999999999</v>
      </c>
      <c r="N4966">
        <f t="shared" si="1003"/>
        <v>0</v>
      </c>
      <c r="O4966">
        <f t="shared" si="1004"/>
        <v>0</v>
      </c>
      <c r="P4966" s="63">
        <f t="shared" si="1005"/>
        <v>0</v>
      </c>
    </row>
    <row r="4967" spans="1:18" x14ac:dyDescent="0.3">
      <c r="A4967">
        <f t="shared" si="1006"/>
        <v>2019</v>
      </c>
      <c r="B4967">
        <f t="shared" si="1007"/>
        <v>3</v>
      </c>
      <c r="C4967">
        <f t="shared" si="1008"/>
        <v>26</v>
      </c>
      <c r="D4967">
        <f t="shared" si="1009"/>
        <v>5</v>
      </c>
      <c r="E4967" t="str">
        <f t="shared" si="1010"/>
        <v>ON</v>
      </c>
      <c r="F4967" s="13">
        <f t="shared" si="1012"/>
        <v>43550</v>
      </c>
      <c r="G4967" s="14" t="str">
        <f t="shared" si="1011"/>
        <v>Avg of 4 NM Projects</v>
      </c>
      <c r="H4967" s="15">
        <f t="shared" si="1013"/>
        <v>20</v>
      </c>
      <c r="I4967" s="93">
        <v>0</v>
      </c>
      <c r="J4967">
        <f t="shared" si="1001"/>
        <v>0</v>
      </c>
      <c r="K4967" s="4">
        <v>34.880000000000003</v>
      </c>
      <c r="L4967" s="4">
        <v>36.28</v>
      </c>
      <c r="M4967" s="16">
        <f t="shared" si="1002"/>
        <v>0</v>
      </c>
      <c r="N4967">
        <f t="shared" si="1003"/>
        <v>1</v>
      </c>
      <c r="O4967">
        <f t="shared" si="1004"/>
        <v>0</v>
      </c>
      <c r="P4967" s="63">
        <f t="shared" si="1005"/>
        <v>0</v>
      </c>
    </row>
    <row r="4968" spans="1:18" x14ac:dyDescent="0.3">
      <c r="A4968">
        <f t="shared" si="1006"/>
        <v>2019</v>
      </c>
      <c r="B4968">
        <f t="shared" si="1007"/>
        <v>3</v>
      </c>
      <c r="C4968">
        <f t="shared" si="1008"/>
        <v>26</v>
      </c>
      <c r="D4968">
        <f t="shared" si="1009"/>
        <v>5</v>
      </c>
      <c r="E4968" t="str">
        <f t="shared" si="1010"/>
        <v>ON</v>
      </c>
      <c r="F4968" s="13">
        <f t="shared" si="1012"/>
        <v>43550</v>
      </c>
      <c r="G4968" s="14" t="str">
        <f t="shared" si="1011"/>
        <v>Avg of 4 NM Projects</v>
      </c>
      <c r="H4968" s="15">
        <f t="shared" si="1013"/>
        <v>21</v>
      </c>
      <c r="I4968" s="93">
        <v>-0.39</v>
      </c>
      <c r="J4968">
        <f t="shared" si="1001"/>
        <v>-2.1910112359550564E-3</v>
      </c>
      <c r="K4968" s="4">
        <v>38.93</v>
      </c>
      <c r="L4968" s="4">
        <v>39.24</v>
      </c>
      <c r="M4968" s="16">
        <f t="shared" si="1002"/>
        <v>-1.5303600000000001E-2</v>
      </c>
      <c r="N4968">
        <f t="shared" si="1003"/>
        <v>0</v>
      </c>
      <c r="O4968">
        <f t="shared" si="1004"/>
        <v>0</v>
      </c>
      <c r="P4968" s="63">
        <f t="shared" si="1005"/>
        <v>0</v>
      </c>
    </row>
    <row r="4969" spans="1:18" x14ac:dyDescent="0.3">
      <c r="A4969">
        <f t="shared" si="1006"/>
        <v>2019</v>
      </c>
      <c r="B4969">
        <f t="shared" si="1007"/>
        <v>3</v>
      </c>
      <c r="C4969">
        <f t="shared" si="1008"/>
        <v>26</v>
      </c>
      <c r="D4969">
        <f t="shared" si="1009"/>
        <v>5</v>
      </c>
      <c r="E4969" t="str">
        <f t="shared" si="1010"/>
        <v>ON</v>
      </c>
      <c r="F4969" s="13">
        <f t="shared" si="1012"/>
        <v>43550</v>
      </c>
      <c r="G4969" s="14" t="str">
        <f t="shared" si="1011"/>
        <v>Avg of 4 NM Projects</v>
      </c>
      <c r="H4969" s="15">
        <f t="shared" si="1013"/>
        <v>22</v>
      </c>
      <c r="I4969" s="93">
        <v>-0.39</v>
      </c>
      <c r="J4969">
        <f t="shared" si="1001"/>
        <v>-2.1910112359550564E-3</v>
      </c>
      <c r="K4969" s="4">
        <v>39.47</v>
      </c>
      <c r="L4969" s="4">
        <v>29.08</v>
      </c>
      <c r="M4969" s="16">
        <f t="shared" si="1002"/>
        <v>-1.1341199999999999E-2</v>
      </c>
      <c r="N4969">
        <f t="shared" si="1003"/>
        <v>0</v>
      </c>
      <c r="O4969">
        <f t="shared" si="1004"/>
        <v>0</v>
      </c>
      <c r="P4969" s="63">
        <f t="shared" si="1005"/>
        <v>0</v>
      </c>
    </row>
    <row r="4970" spans="1:18" x14ac:dyDescent="0.3">
      <c r="A4970">
        <f t="shared" si="1006"/>
        <v>2019</v>
      </c>
      <c r="B4970">
        <f t="shared" si="1007"/>
        <v>3</v>
      </c>
      <c r="C4970">
        <f t="shared" si="1008"/>
        <v>26</v>
      </c>
      <c r="D4970">
        <f t="shared" si="1009"/>
        <v>5</v>
      </c>
      <c r="E4970" t="str">
        <f t="shared" si="1010"/>
        <v>ON</v>
      </c>
      <c r="F4970" s="13">
        <f t="shared" si="1012"/>
        <v>43550</v>
      </c>
      <c r="G4970" s="14" t="str">
        <f t="shared" si="1011"/>
        <v>Avg of 4 NM Projects</v>
      </c>
      <c r="H4970" s="15">
        <f t="shared" si="1013"/>
        <v>23</v>
      </c>
      <c r="I4970" s="93">
        <v>-0.13</v>
      </c>
      <c r="J4970">
        <f t="shared" si="1001"/>
        <v>-7.3033707865168538E-4</v>
      </c>
      <c r="K4970" s="4">
        <v>28.04</v>
      </c>
      <c r="L4970" s="4">
        <v>30.15</v>
      </c>
      <c r="M4970" s="16">
        <f t="shared" si="1002"/>
        <v>-3.9194999999999994E-3</v>
      </c>
      <c r="N4970">
        <f t="shared" si="1003"/>
        <v>0</v>
      </c>
      <c r="O4970">
        <f t="shared" si="1004"/>
        <v>0</v>
      </c>
      <c r="P4970" s="63">
        <f t="shared" si="1005"/>
        <v>0</v>
      </c>
    </row>
    <row r="4971" spans="1:18" x14ac:dyDescent="0.3">
      <c r="A4971">
        <f t="shared" si="1006"/>
        <v>2019</v>
      </c>
      <c r="B4971">
        <f t="shared" si="1007"/>
        <v>3</v>
      </c>
      <c r="C4971">
        <f t="shared" si="1008"/>
        <v>26</v>
      </c>
      <c r="D4971">
        <f t="shared" si="1009"/>
        <v>5</v>
      </c>
      <c r="E4971" t="str">
        <f t="shared" si="1010"/>
        <v>OFF</v>
      </c>
      <c r="F4971" s="13">
        <f t="shared" si="1012"/>
        <v>43550</v>
      </c>
      <c r="G4971" s="14" t="str">
        <f t="shared" si="1011"/>
        <v>Avg of 4 NM Projects</v>
      </c>
      <c r="H4971" s="15">
        <f t="shared" si="1013"/>
        <v>24</v>
      </c>
      <c r="I4971" s="93">
        <v>-0.13</v>
      </c>
      <c r="J4971">
        <f t="shared" si="1001"/>
        <v>-7.3033707865168538E-4</v>
      </c>
      <c r="K4971" s="4">
        <v>27.52</v>
      </c>
      <c r="L4971" s="4">
        <v>29.46</v>
      </c>
      <c r="M4971" s="16">
        <f t="shared" si="1002"/>
        <v>-3.8298E-3</v>
      </c>
      <c r="N4971">
        <f t="shared" si="1003"/>
        <v>0</v>
      </c>
      <c r="O4971">
        <f t="shared" si="1004"/>
        <v>0</v>
      </c>
      <c r="P4971" s="63">
        <f t="shared" si="1005"/>
        <v>0</v>
      </c>
    </row>
    <row r="4972" spans="1:18" x14ac:dyDescent="0.3">
      <c r="A4972">
        <f t="shared" si="1006"/>
        <v>2019</v>
      </c>
      <c r="B4972">
        <f t="shared" si="1007"/>
        <v>3</v>
      </c>
      <c r="C4972">
        <f t="shared" si="1008"/>
        <v>27</v>
      </c>
      <c r="D4972">
        <f t="shared" si="1009"/>
        <v>6</v>
      </c>
      <c r="E4972" t="str">
        <f t="shared" si="1010"/>
        <v>OFF</v>
      </c>
      <c r="F4972" s="13">
        <f t="shared" si="1012"/>
        <v>43551</v>
      </c>
      <c r="G4972" s="14" t="str">
        <f t="shared" si="1011"/>
        <v>Avg of 4 NM Projects</v>
      </c>
      <c r="H4972" s="15">
        <f t="shared" si="1013"/>
        <v>1</v>
      </c>
      <c r="I4972" s="93">
        <v>-0.13</v>
      </c>
      <c r="J4972">
        <f t="shared" si="1001"/>
        <v>-7.3033707865168538E-4</v>
      </c>
      <c r="K4972" s="4">
        <v>26.87</v>
      </c>
      <c r="L4972" s="4">
        <v>28.39</v>
      </c>
      <c r="M4972" s="16">
        <f t="shared" si="1002"/>
        <v>-3.6906999999999999E-3</v>
      </c>
      <c r="N4972">
        <f t="shared" si="1003"/>
        <v>0</v>
      </c>
      <c r="O4972">
        <f t="shared" si="1004"/>
        <v>0</v>
      </c>
      <c r="P4972" s="63">
        <f t="shared" si="1005"/>
        <v>0</v>
      </c>
      <c r="Q4972" s="34"/>
      <c r="R4972" s="34"/>
    </row>
    <row r="4973" spans="1:18" x14ac:dyDescent="0.3">
      <c r="A4973">
        <f t="shared" si="1006"/>
        <v>2019</v>
      </c>
      <c r="B4973">
        <f t="shared" si="1007"/>
        <v>3</v>
      </c>
      <c r="C4973">
        <f t="shared" si="1008"/>
        <v>27</v>
      </c>
      <c r="D4973">
        <f t="shared" si="1009"/>
        <v>6</v>
      </c>
      <c r="E4973" t="str">
        <f t="shared" si="1010"/>
        <v>OFF</v>
      </c>
      <c r="F4973" s="13">
        <f t="shared" si="1012"/>
        <v>43551</v>
      </c>
      <c r="G4973" s="14" t="str">
        <f t="shared" si="1011"/>
        <v>Avg of 4 NM Projects</v>
      </c>
      <c r="H4973" s="15">
        <f t="shared" si="1013"/>
        <v>2</v>
      </c>
      <c r="I4973" s="93">
        <v>0</v>
      </c>
      <c r="J4973">
        <f t="shared" si="1001"/>
        <v>0</v>
      </c>
      <c r="K4973" s="4">
        <v>25.75</v>
      </c>
      <c r="L4973" s="4">
        <v>26.16</v>
      </c>
      <c r="M4973" s="16">
        <f t="shared" si="1002"/>
        <v>0</v>
      </c>
      <c r="N4973">
        <f t="shared" si="1003"/>
        <v>1</v>
      </c>
      <c r="O4973">
        <f t="shared" si="1004"/>
        <v>0</v>
      </c>
      <c r="P4973" s="63">
        <f t="shared" si="1005"/>
        <v>0</v>
      </c>
    </row>
    <row r="4974" spans="1:18" x14ac:dyDescent="0.3">
      <c r="A4974">
        <f t="shared" si="1006"/>
        <v>2019</v>
      </c>
      <c r="B4974">
        <f t="shared" si="1007"/>
        <v>3</v>
      </c>
      <c r="C4974">
        <f t="shared" si="1008"/>
        <v>27</v>
      </c>
      <c r="D4974">
        <f t="shared" si="1009"/>
        <v>6</v>
      </c>
      <c r="E4974" t="str">
        <f t="shared" si="1010"/>
        <v>OFF</v>
      </c>
      <c r="F4974" s="13">
        <f t="shared" si="1012"/>
        <v>43551</v>
      </c>
      <c r="G4974" s="14" t="str">
        <f t="shared" si="1011"/>
        <v>Avg of 4 NM Projects</v>
      </c>
      <c r="H4974" s="15">
        <f t="shared" si="1013"/>
        <v>3</v>
      </c>
      <c r="I4974" s="93">
        <v>-0.13</v>
      </c>
      <c r="J4974">
        <f t="shared" si="1001"/>
        <v>-7.3033707865168538E-4</v>
      </c>
      <c r="K4974" s="4">
        <v>25.79</v>
      </c>
      <c r="L4974" s="4">
        <v>25.62</v>
      </c>
      <c r="M4974" s="16">
        <f t="shared" si="1002"/>
        <v>-3.3306000000000004E-3</v>
      </c>
      <c r="N4974">
        <f t="shared" si="1003"/>
        <v>0</v>
      </c>
      <c r="O4974">
        <f t="shared" si="1004"/>
        <v>0</v>
      </c>
      <c r="P4974" s="63">
        <f t="shared" si="1005"/>
        <v>0</v>
      </c>
    </row>
    <row r="4975" spans="1:18" x14ac:dyDescent="0.3">
      <c r="A4975">
        <f t="shared" si="1006"/>
        <v>2019</v>
      </c>
      <c r="B4975">
        <f t="shared" si="1007"/>
        <v>3</v>
      </c>
      <c r="C4975">
        <f t="shared" si="1008"/>
        <v>27</v>
      </c>
      <c r="D4975">
        <f t="shared" si="1009"/>
        <v>6</v>
      </c>
      <c r="E4975" t="str">
        <f t="shared" si="1010"/>
        <v>OFF</v>
      </c>
      <c r="F4975" s="13">
        <f t="shared" si="1012"/>
        <v>43551</v>
      </c>
      <c r="G4975" s="14" t="str">
        <f t="shared" si="1011"/>
        <v>Avg of 4 NM Projects</v>
      </c>
      <c r="H4975" s="15">
        <f t="shared" si="1013"/>
        <v>4</v>
      </c>
      <c r="I4975" s="93">
        <v>-0.13</v>
      </c>
      <c r="J4975">
        <f t="shared" si="1001"/>
        <v>-7.3033707865168538E-4</v>
      </c>
      <c r="K4975" s="4">
        <v>26.33</v>
      </c>
      <c r="L4975" s="4">
        <v>25.93</v>
      </c>
      <c r="M4975" s="16">
        <f t="shared" si="1002"/>
        <v>-3.3709E-3</v>
      </c>
      <c r="N4975">
        <f t="shared" si="1003"/>
        <v>0</v>
      </c>
      <c r="O4975">
        <f t="shared" si="1004"/>
        <v>0</v>
      </c>
      <c r="P4975" s="63">
        <f t="shared" si="1005"/>
        <v>0</v>
      </c>
    </row>
    <row r="4976" spans="1:18" x14ac:dyDescent="0.3">
      <c r="A4976">
        <f t="shared" si="1006"/>
        <v>2019</v>
      </c>
      <c r="B4976">
        <f t="shared" si="1007"/>
        <v>3</v>
      </c>
      <c r="C4976">
        <f t="shared" si="1008"/>
        <v>27</v>
      </c>
      <c r="D4976">
        <f t="shared" si="1009"/>
        <v>6</v>
      </c>
      <c r="E4976" t="str">
        <f t="shared" si="1010"/>
        <v>OFF</v>
      </c>
      <c r="F4976" s="13">
        <f t="shared" si="1012"/>
        <v>43551</v>
      </c>
      <c r="G4976" s="14" t="str">
        <f t="shared" si="1011"/>
        <v>Avg of 4 NM Projects</v>
      </c>
      <c r="H4976" s="15">
        <f t="shared" si="1013"/>
        <v>5</v>
      </c>
      <c r="I4976" s="93">
        <v>-0.39</v>
      </c>
      <c r="J4976">
        <f t="shared" si="1001"/>
        <v>-2.1910112359550564E-3</v>
      </c>
      <c r="K4976" s="4">
        <v>26.56</v>
      </c>
      <c r="L4976" s="4">
        <v>34.659999999999997</v>
      </c>
      <c r="M4976" s="16">
        <f t="shared" si="1002"/>
        <v>-1.3517399999999999E-2</v>
      </c>
      <c r="N4976">
        <f t="shared" si="1003"/>
        <v>0</v>
      </c>
      <c r="O4976">
        <f t="shared" si="1004"/>
        <v>0</v>
      </c>
      <c r="P4976" s="63">
        <f t="shared" si="1005"/>
        <v>0</v>
      </c>
    </row>
    <row r="4977" spans="1:16" x14ac:dyDescent="0.3">
      <c r="A4977">
        <f t="shared" si="1006"/>
        <v>2019</v>
      </c>
      <c r="B4977">
        <f t="shared" si="1007"/>
        <v>3</v>
      </c>
      <c r="C4977">
        <f t="shared" si="1008"/>
        <v>27</v>
      </c>
      <c r="D4977">
        <f t="shared" si="1009"/>
        <v>6</v>
      </c>
      <c r="E4977" t="str">
        <f t="shared" si="1010"/>
        <v>OFF</v>
      </c>
      <c r="F4977" s="13">
        <f t="shared" si="1012"/>
        <v>43551</v>
      </c>
      <c r="G4977" s="14" t="str">
        <f t="shared" si="1011"/>
        <v>Avg of 4 NM Projects</v>
      </c>
      <c r="H4977" s="15">
        <f t="shared" si="1013"/>
        <v>6</v>
      </c>
      <c r="I4977" s="93">
        <v>-0.13</v>
      </c>
      <c r="J4977">
        <f t="shared" si="1001"/>
        <v>-7.3033707865168538E-4</v>
      </c>
      <c r="K4977" s="4">
        <v>36.22</v>
      </c>
      <c r="L4977" s="4">
        <v>46.16</v>
      </c>
      <c r="M4977" s="16">
        <f t="shared" si="1002"/>
        <v>-6.0007999999999997E-3</v>
      </c>
      <c r="N4977">
        <f t="shared" si="1003"/>
        <v>0</v>
      </c>
      <c r="O4977">
        <f t="shared" si="1004"/>
        <v>0</v>
      </c>
      <c r="P4977" s="63">
        <f t="shared" si="1005"/>
        <v>0</v>
      </c>
    </row>
    <row r="4978" spans="1:16" x14ac:dyDescent="0.3">
      <c r="A4978">
        <f t="shared" si="1006"/>
        <v>2019</v>
      </c>
      <c r="B4978">
        <f t="shared" si="1007"/>
        <v>3</v>
      </c>
      <c r="C4978">
        <f t="shared" si="1008"/>
        <v>27</v>
      </c>
      <c r="D4978">
        <f t="shared" si="1009"/>
        <v>6</v>
      </c>
      <c r="E4978" t="str">
        <f t="shared" si="1010"/>
        <v>OFF</v>
      </c>
      <c r="F4978" s="13">
        <f t="shared" si="1012"/>
        <v>43551</v>
      </c>
      <c r="G4978" s="14" t="str">
        <f t="shared" si="1011"/>
        <v>Avg of 4 NM Projects</v>
      </c>
      <c r="H4978" s="15">
        <f t="shared" si="1013"/>
        <v>7</v>
      </c>
      <c r="I4978" s="93">
        <v>-0.255</v>
      </c>
      <c r="J4978">
        <f t="shared" si="1001"/>
        <v>-1.4325842696629213E-3</v>
      </c>
      <c r="K4978" s="4">
        <v>42.59</v>
      </c>
      <c r="L4978" s="4">
        <v>51.71</v>
      </c>
      <c r="M4978" s="16">
        <f t="shared" si="1002"/>
        <v>-1.318605E-2</v>
      </c>
      <c r="N4978">
        <f t="shared" si="1003"/>
        <v>0</v>
      </c>
      <c r="O4978">
        <f t="shared" si="1004"/>
        <v>0</v>
      </c>
      <c r="P4978" s="63">
        <f t="shared" si="1005"/>
        <v>0</v>
      </c>
    </row>
    <row r="4979" spans="1:16" x14ac:dyDescent="0.3">
      <c r="A4979">
        <f t="shared" si="1006"/>
        <v>2019</v>
      </c>
      <c r="B4979">
        <f t="shared" si="1007"/>
        <v>3</v>
      </c>
      <c r="C4979">
        <f t="shared" si="1008"/>
        <v>27</v>
      </c>
      <c r="D4979">
        <f t="shared" si="1009"/>
        <v>6</v>
      </c>
      <c r="E4979" t="str">
        <f t="shared" si="1010"/>
        <v>ON</v>
      </c>
      <c r="F4979" s="13">
        <f t="shared" si="1012"/>
        <v>43551</v>
      </c>
      <c r="G4979" s="14" t="str">
        <f t="shared" si="1011"/>
        <v>Avg of 4 NM Projects</v>
      </c>
      <c r="H4979" s="15">
        <f t="shared" si="1013"/>
        <v>8</v>
      </c>
      <c r="I4979" s="93">
        <v>18.055</v>
      </c>
      <c r="J4979">
        <f t="shared" si="1001"/>
        <v>0.10143258426966292</v>
      </c>
      <c r="K4979" s="4">
        <v>53.82</v>
      </c>
      <c r="L4979" s="4">
        <v>46.52</v>
      </c>
      <c r="M4979" s="16">
        <f t="shared" si="1002"/>
        <v>0.83991860000000007</v>
      </c>
      <c r="N4979">
        <f t="shared" si="1003"/>
        <v>0</v>
      </c>
      <c r="O4979">
        <f t="shared" si="1004"/>
        <v>0</v>
      </c>
      <c r="P4979" s="63">
        <f t="shared" si="1005"/>
        <v>0</v>
      </c>
    </row>
    <row r="4980" spans="1:16" x14ac:dyDescent="0.3">
      <c r="A4980">
        <f t="shared" si="1006"/>
        <v>2019</v>
      </c>
      <c r="B4980">
        <f t="shared" si="1007"/>
        <v>3</v>
      </c>
      <c r="C4980">
        <f t="shared" si="1008"/>
        <v>27</v>
      </c>
      <c r="D4980">
        <f t="shared" si="1009"/>
        <v>6</v>
      </c>
      <c r="E4980" t="str">
        <f t="shared" si="1010"/>
        <v>ON</v>
      </c>
      <c r="F4980" s="13">
        <f t="shared" si="1012"/>
        <v>43551</v>
      </c>
      <c r="G4980" s="14" t="str">
        <f t="shared" si="1011"/>
        <v>Avg of 4 NM Projects</v>
      </c>
      <c r="H4980" s="15">
        <f t="shared" si="1013"/>
        <v>9</v>
      </c>
      <c r="I4980" s="93">
        <v>54.65</v>
      </c>
      <c r="J4980">
        <f t="shared" si="1001"/>
        <v>0.30702247191011234</v>
      </c>
      <c r="K4980" s="4">
        <v>42.24</v>
      </c>
      <c r="L4980" s="4">
        <v>45.29</v>
      </c>
      <c r="M4980" s="16">
        <f t="shared" si="1002"/>
        <v>2.4750985000000001</v>
      </c>
      <c r="N4980">
        <f t="shared" si="1003"/>
        <v>0</v>
      </c>
      <c r="O4980">
        <f t="shared" si="1004"/>
        <v>0</v>
      </c>
      <c r="P4980" s="63">
        <f t="shared" si="1005"/>
        <v>0</v>
      </c>
    </row>
    <row r="4981" spans="1:16" x14ac:dyDescent="0.3">
      <c r="A4981">
        <f t="shared" si="1006"/>
        <v>2019</v>
      </c>
      <c r="B4981">
        <f t="shared" si="1007"/>
        <v>3</v>
      </c>
      <c r="C4981">
        <f t="shared" si="1008"/>
        <v>27</v>
      </c>
      <c r="D4981">
        <f t="shared" si="1009"/>
        <v>6</v>
      </c>
      <c r="E4981" t="str">
        <f t="shared" si="1010"/>
        <v>ON</v>
      </c>
      <c r="F4981" s="13">
        <f t="shared" si="1012"/>
        <v>43551</v>
      </c>
      <c r="G4981" s="14" t="str">
        <f t="shared" si="1011"/>
        <v>Avg of 4 NM Projects</v>
      </c>
      <c r="H4981" s="15">
        <f t="shared" si="1013"/>
        <v>10</v>
      </c>
      <c r="I4981" s="93">
        <v>80.509999999999991</v>
      </c>
      <c r="J4981">
        <f t="shared" si="1001"/>
        <v>0.45230337078651678</v>
      </c>
      <c r="K4981" s="4">
        <v>31.53</v>
      </c>
      <c r="L4981" s="4">
        <v>30.12</v>
      </c>
      <c r="M4981" s="16">
        <f t="shared" si="1002"/>
        <v>2.4249611999999998</v>
      </c>
      <c r="N4981">
        <f t="shared" si="1003"/>
        <v>0</v>
      </c>
      <c r="O4981">
        <f t="shared" si="1004"/>
        <v>0</v>
      </c>
      <c r="P4981" s="63">
        <f t="shared" si="1005"/>
        <v>0</v>
      </c>
    </row>
    <row r="4982" spans="1:16" x14ac:dyDescent="0.3">
      <c r="A4982">
        <f t="shared" si="1006"/>
        <v>2019</v>
      </c>
      <c r="B4982">
        <f t="shared" si="1007"/>
        <v>3</v>
      </c>
      <c r="C4982">
        <f t="shared" si="1008"/>
        <v>27</v>
      </c>
      <c r="D4982">
        <f t="shared" si="1009"/>
        <v>6</v>
      </c>
      <c r="E4982" t="str">
        <f t="shared" si="1010"/>
        <v>ON</v>
      </c>
      <c r="F4982" s="13">
        <f t="shared" si="1012"/>
        <v>43551</v>
      </c>
      <c r="G4982" s="14" t="str">
        <f t="shared" si="1011"/>
        <v>Avg of 4 NM Projects</v>
      </c>
      <c r="H4982" s="15">
        <f t="shared" si="1013"/>
        <v>11</v>
      </c>
      <c r="I4982" s="93">
        <v>99.835000000000008</v>
      </c>
      <c r="J4982">
        <f t="shared" si="1001"/>
        <v>0.56087078651685396</v>
      </c>
      <c r="K4982" s="4">
        <v>27.18</v>
      </c>
      <c r="L4982" s="4">
        <v>25.29</v>
      </c>
      <c r="M4982" s="16">
        <f t="shared" si="1002"/>
        <v>2.5248271500000001</v>
      </c>
      <c r="N4982">
        <f t="shared" si="1003"/>
        <v>0</v>
      </c>
      <c r="O4982">
        <f t="shared" si="1004"/>
        <v>1</v>
      </c>
      <c r="P4982" s="63">
        <f t="shared" si="1005"/>
        <v>0</v>
      </c>
    </row>
    <row r="4983" spans="1:16" x14ac:dyDescent="0.3">
      <c r="A4983">
        <f t="shared" si="1006"/>
        <v>2019</v>
      </c>
      <c r="B4983">
        <f t="shared" si="1007"/>
        <v>3</v>
      </c>
      <c r="C4983">
        <f t="shared" si="1008"/>
        <v>27</v>
      </c>
      <c r="D4983">
        <f t="shared" si="1009"/>
        <v>6</v>
      </c>
      <c r="E4983" t="str">
        <f t="shared" si="1010"/>
        <v>ON</v>
      </c>
      <c r="F4983" s="13">
        <f t="shared" si="1012"/>
        <v>43551</v>
      </c>
      <c r="G4983" s="14" t="str">
        <f t="shared" si="1011"/>
        <v>Avg of 4 NM Projects</v>
      </c>
      <c r="H4983" s="15">
        <f t="shared" si="1013"/>
        <v>12</v>
      </c>
      <c r="I4983" s="93">
        <v>106.11499999999999</v>
      </c>
      <c r="J4983">
        <f t="shared" si="1001"/>
        <v>0.59615168539325836</v>
      </c>
      <c r="K4983" s="4">
        <v>26.1</v>
      </c>
      <c r="L4983" s="4">
        <v>25.15</v>
      </c>
      <c r="M4983" s="16">
        <f t="shared" si="1002"/>
        <v>2.6687922499999996</v>
      </c>
      <c r="N4983">
        <f t="shared" si="1003"/>
        <v>0</v>
      </c>
      <c r="O4983">
        <f t="shared" si="1004"/>
        <v>1</v>
      </c>
      <c r="P4983" s="63">
        <f t="shared" si="1005"/>
        <v>0</v>
      </c>
    </row>
    <row r="4984" spans="1:16" x14ac:dyDescent="0.3">
      <c r="A4984">
        <f t="shared" si="1006"/>
        <v>2019</v>
      </c>
      <c r="B4984">
        <f t="shared" si="1007"/>
        <v>3</v>
      </c>
      <c r="C4984">
        <f t="shared" si="1008"/>
        <v>27</v>
      </c>
      <c r="D4984">
        <f t="shared" si="1009"/>
        <v>6</v>
      </c>
      <c r="E4984" t="str">
        <f t="shared" si="1010"/>
        <v>ON</v>
      </c>
      <c r="F4984" s="13">
        <f t="shared" si="1012"/>
        <v>43551</v>
      </c>
      <c r="G4984" s="14" t="str">
        <f t="shared" si="1011"/>
        <v>Avg of 4 NM Projects</v>
      </c>
      <c r="H4984" s="15">
        <f t="shared" si="1013"/>
        <v>13</v>
      </c>
      <c r="I4984" s="93">
        <v>106.5</v>
      </c>
      <c r="J4984">
        <f t="shared" si="1001"/>
        <v>0.598314606741573</v>
      </c>
      <c r="K4984" s="4">
        <v>25.42</v>
      </c>
      <c r="L4984" s="4">
        <v>24.22</v>
      </c>
      <c r="M4984" s="16">
        <f t="shared" si="1002"/>
        <v>2.5794299999999999</v>
      </c>
      <c r="N4984">
        <f t="shared" si="1003"/>
        <v>0</v>
      </c>
      <c r="O4984">
        <f t="shared" si="1004"/>
        <v>1</v>
      </c>
      <c r="P4984" s="63">
        <f t="shared" si="1005"/>
        <v>0</v>
      </c>
    </row>
    <row r="4985" spans="1:16" x14ac:dyDescent="0.3">
      <c r="A4985">
        <f t="shared" si="1006"/>
        <v>2019</v>
      </c>
      <c r="B4985">
        <f t="shared" si="1007"/>
        <v>3</v>
      </c>
      <c r="C4985">
        <f t="shared" si="1008"/>
        <v>27</v>
      </c>
      <c r="D4985">
        <f t="shared" si="1009"/>
        <v>6</v>
      </c>
      <c r="E4985" t="str">
        <f t="shared" si="1010"/>
        <v>ON</v>
      </c>
      <c r="F4985" s="13">
        <f t="shared" si="1012"/>
        <v>43551</v>
      </c>
      <c r="G4985" s="14" t="str">
        <f t="shared" si="1011"/>
        <v>Avg of 4 NM Projects</v>
      </c>
      <c r="H4985" s="15">
        <f t="shared" si="1013"/>
        <v>14</v>
      </c>
      <c r="I4985" s="93">
        <v>96.125</v>
      </c>
      <c r="J4985">
        <f t="shared" si="1001"/>
        <v>0.54002808988764039</v>
      </c>
      <c r="K4985" s="4">
        <v>24.77</v>
      </c>
      <c r="L4985" s="4">
        <v>23.61</v>
      </c>
      <c r="M4985" s="16">
        <f t="shared" si="1002"/>
        <v>2.2695112499999999</v>
      </c>
      <c r="N4985">
        <f t="shared" si="1003"/>
        <v>0</v>
      </c>
      <c r="O4985">
        <f t="shared" si="1004"/>
        <v>1</v>
      </c>
      <c r="P4985" s="63">
        <f t="shared" si="1005"/>
        <v>0</v>
      </c>
    </row>
    <row r="4986" spans="1:16" x14ac:dyDescent="0.3">
      <c r="A4986">
        <f t="shared" si="1006"/>
        <v>2019</v>
      </c>
      <c r="B4986">
        <f t="shared" si="1007"/>
        <v>3</v>
      </c>
      <c r="C4986">
        <f t="shared" si="1008"/>
        <v>27</v>
      </c>
      <c r="D4986">
        <f t="shared" si="1009"/>
        <v>6</v>
      </c>
      <c r="E4986" t="str">
        <f t="shared" si="1010"/>
        <v>ON</v>
      </c>
      <c r="F4986" s="13">
        <f t="shared" si="1012"/>
        <v>43551</v>
      </c>
      <c r="G4986" s="14" t="str">
        <f t="shared" si="1011"/>
        <v>Avg of 4 NM Projects</v>
      </c>
      <c r="H4986" s="15">
        <f t="shared" si="1013"/>
        <v>15</v>
      </c>
      <c r="I4986" s="93">
        <v>83.454999999999998</v>
      </c>
      <c r="J4986">
        <f t="shared" si="1001"/>
        <v>0.46884831460674159</v>
      </c>
      <c r="K4986" s="4">
        <v>24.71</v>
      </c>
      <c r="L4986" s="4">
        <v>22.92</v>
      </c>
      <c r="M4986" s="16">
        <f t="shared" si="1002"/>
        <v>1.9127886000000001</v>
      </c>
      <c r="N4986">
        <f t="shared" si="1003"/>
        <v>0</v>
      </c>
      <c r="O4986">
        <f t="shared" si="1004"/>
        <v>0</v>
      </c>
      <c r="P4986" s="63">
        <f t="shared" si="1005"/>
        <v>0</v>
      </c>
    </row>
    <row r="4987" spans="1:16" x14ac:dyDescent="0.3">
      <c r="A4987">
        <f t="shared" si="1006"/>
        <v>2019</v>
      </c>
      <c r="B4987">
        <f t="shared" si="1007"/>
        <v>3</v>
      </c>
      <c r="C4987">
        <f t="shared" si="1008"/>
        <v>27</v>
      </c>
      <c r="D4987">
        <f t="shared" si="1009"/>
        <v>6</v>
      </c>
      <c r="E4987" t="str">
        <f t="shared" si="1010"/>
        <v>ON</v>
      </c>
      <c r="F4987" s="13">
        <f t="shared" si="1012"/>
        <v>43551</v>
      </c>
      <c r="G4987" s="14" t="str">
        <f t="shared" si="1011"/>
        <v>Avg of 4 NM Projects</v>
      </c>
      <c r="H4987" s="15">
        <f t="shared" si="1013"/>
        <v>16</v>
      </c>
      <c r="I4987" s="93">
        <v>66.180000000000007</v>
      </c>
      <c r="J4987">
        <f t="shared" si="1001"/>
        <v>0.3717977528089888</v>
      </c>
      <c r="K4987" s="4">
        <v>24.58</v>
      </c>
      <c r="L4987" s="4">
        <v>23.1</v>
      </c>
      <c r="M4987" s="16">
        <f t="shared" si="1002"/>
        <v>1.5287580000000003</v>
      </c>
      <c r="N4987">
        <f t="shared" si="1003"/>
        <v>0</v>
      </c>
      <c r="O4987">
        <f t="shared" si="1004"/>
        <v>0</v>
      </c>
      <c r="P4987" s="63">
        <f t="shared" si="1005"/>
        <v>0</v>
      </c>
    </row>
    <row r="4988" spans="1:16" x14ac:dyDescent="0.3">
      <c r="A4988">
        <f t="shared" si="1006"/>
        <v>2019</v>
      </c>
      <c r="B4988">
        <f t="shared" si="1007"/>
        <v>3</v>
      </c>
      <c r="C4988">
        <f t="shared" si="1008"/>
        <v>27</v>
      </c>
      <c r="D4988">
        <f t="shared" si="1009"/>
        <v>6</v>
      </c>
      <c r="E4988" t="str">
        <f t="shared" si="1010"/>
        <v>ON</v>
      </c>
      <c r="F4988" s="13">
        <f t="shared" si="1012"/>
        <v>43551</v>
      </c>
      <c r="G4988" s="14" t="str">
        <f t="shared" si="1011"/>
        <v>Avg of 4 NM Projects</v>
      </c>
      <c r="H4988" s="15">
        <f t="shared" si="1013"/>
        <v>17</v>
      </c>
      <c r="I4988" s="93">
        <v>50.3</v>
      </c>
      <c r="J4988">
        <f t="shared" si="1001"/>
        <v>0.28258426966292133</v>
      </c>
      <c r="K4988" s="4">
        <v>25.52</v>
      </c>
      <c r="L4988" s="4">
        <v>23.09</v>
      </c>
      <c r="M4988" s="16">
        <f t="shared" si="1002"/>
        <v>1.161427</v>
      </c>
      <c r="N4988">
        <f t="shared" si="1003"/>
        <v>0</v>
      </c>
      <c r="O4988">
        <f t="shared" si="1004"/>
        <v>0</v>
      </c>
      <c r="P4988" s="63">
        <f t="shared" si="1005"/>
        <v>0</v>
      </c>
    </row>
    <row r="4989" spans="1:16" x14ac:dyDescent="0.3">
      <c r="A4989">
        <f t="shared" si="1006"/>
        <v>2019</v>
      </c>
      <c r="B4989">
        <f t="shared" si="1007"/>
        <v>3</v>
      </c>
      <c r="C4989">
        <f t="shared" si="1008"/>
        <v>27</v>
      </c>
      <c r="D4989">
        <f t="shared" si="1009"/>
        <v>6</v>
      </c>
      <c r="E4989" t="str">
        <f t="shared" si="1010"/>
        <v>ON</v>
      </c>
      <c r="F4989" s="13">
        <f t="shared" si="1012"/>
        <v>43551</v>
      </c>
      <c r="G4989" s="14" t="str">
        <f t="shared" si="1011"/>
        <v>Avg of 4 NM Projects</v>
      </c>
      <c r="H4989" s="15">
        <f t="shared" si="1013"/>
        <v>18</v>
      </c>
      <c r="I4989" s="93">
        <v>27.395</v>
      </c>
      <c r="J4989">
        <f t="shared" si="1001"/>
        <v>0.15390449438202247</v>
      </c>
      <c r="K4989" s="4">
        <v>26.95</v>
      </c>
      <c r="L4989" s="4">
        <v>24.64</v>
      </c>
      <c r="M4989" s="16">
        <f t="shared" si="1002"/>
        <v>0.67501279999999997</v>
      </c>
      <c r="N4989">
        <f t="shared" si="1003"/>
        <v>0</v>
      </c>
      <c r="O4989">
        <f t="shared" si="1004"/>
        <v>0</v>
      </c>
      <c r="P4989" s="63">
        <f t="shared" si="1005"/>
        <v>0</v>
      </c>
    </row>
    <row r="4990" spans="1:16" x14ac:dyDescent="0.3">
      <c r="A4990">
        <f t="shared" si="1006"/>
        <v>2019</v>
      </c>
      <c r="B4990">
        <f t="shared" si="1007"/>
        <v>3</v>
      </c>
      <c r="C4990">
        <f t="shared" si="1008"/>
        <v>27</v>
      </c>
      <c r="D4990">
        <f t="shared" si="1009"/>
        <v>6</v>
      </c>
      <c r="E4990" t="str">
        <f t="shared" si="1010"/>
        <v>ON</v>
      </c>
      <c r="F4990" s="13">
        <f t="shared" si="1012"/>
        <v>43551</v>
      </c>
      <c r="G4990" s="14" t="str">
        <f t="shared" si="1011"/>
        <v>Avg of 4 NM Projects</v>
      </c>
      <c r="H4990" s="15">
        <f t="shared" si="1013"/>
        <v>19</v>
      </c>
      <c r="I4990" s="93">
        <v>6.9099999999999993</v>
      </c>
      <c r="J4990">
        <f t="shared" si="1001"/>
        <v>3.8820224719101119E-2</v>
      </c>
      <c r="K4990" s="4">
        <v>30.39</v>
      </c>
      <c r="L4990" s="4">
        <v>29.37</v>
      </c>
      <c r="M4990" s="16">
        <f t="shared" si="1002"/>
        <v>0.20294669999999998</v>
      </c>
      <c r="N4990">
        <f t="shared" si="1003"/>
        <v>0</v>
      </c>
      <c r="O4990">
        <f t="shared" si="1004"/>
        <v>0</v>
      </c>
      <c r="P4990" s="63">
        <f t="shared" si="1005"/>
        <v>0</v>
      </c>
    </row>
    <row r="4991" spans="1:16" x14ac:dyDescent="0.3">
      <c r="A4991">
        <f t="shared" si="1006"/>
        <v>2019</v>
      </c>
      <c r="B4991">
        <f t="shared" si="1007"/>
        <v>3</v>
      </c>
      <c r="C4991">
        <f t="shared" si="1008"/>
        <v>27</v>
      </c>
      <c r="D4991">
        <f t="shared" si="1009"/>
        <v>6</v>
      </c>
      <c r="E4991" t="str">
        <f t="shared" si="1010"/>
        <v>ON</v>
      </c>
      <c r="F4991" s="13">
        <f t="shared" si="1012"/>
        <v>43551</v>
      </c>
      <c r="G4991" s="14" t="str">
        <f t="shared" si="1011"/>
        <v>Avg of 4 NM Projects</v>
      </c>
      <c r="H4991" s="15">
        <f t="shared" si="1013"/>
        <v>20</v>
      </c>
      <c r="I4991" s="93">
        <v>-0.39</v>
      </c>
      <c r="J4991">
        <f t="shared" si="1001"/>
        <v>-2.1910112359550564E-3</v>
      </c>
      <c r="K4991" s="4">
        <v>39.5</v>
      </c>
      <c r="L4991" s="4">
        <v>36.840000000000003</v>
      </c>
      <c r="M4991" s="16">
        <f t="shared" si="1002"/>
        <v>-1.4367600000000001E-2</v>
      </c>
      <c r="N4991">
        <f t="shared" si="1003"/>
        <v>0</v>
      </c>
      <c r="O4991">
        <f t="shared" si="1004"/>
        <v>0</v>
      </c>
      <c r="P4991" s="63">
        <f t="shared" si="1005"/>
        <v>0</v>
      </c>
    </row>
    <row r="4992" spans="1:16" x14ac:dyDescent="0.3">
      <c r="A4992">
        <f t="shared" si="1006"/>
        <v>2019</v>
      </c>
      <c r="B4992">
        <f t="shared" si="1007"/>
        <v>3</v>
      </c>
      <c r="C4992">
        <f t="shared" si="1008"/>
        <v>27</v>
      </c>
      <c r="D4992">
        <f t="shared" si="1009"/>
        <v>6</v>
      </c>
      <c r="E4992" t="str">
        <f t="shared" si="1010"/>
        <v>ON</v>
      </c>
      <c r="F4992" s="13">
        <f t="shared" si="1012"/>
        <v>43551</v>
      </c>
      <c r="G4992" s="14" t="str">
        <f t="shared" si="1011"/>
        <v>Avg of 4 NM Projects</v>
      </c>
      <c r="H4992" s="15">
        <f t="shared" si="1013"/>
        <v>21</v>
      </c>
      <c r="I4992" s="93">
        <v>-0.13</v>
      </c>
      <c r="J4992">
        <f t="shared" si="1001"/>
        <v>-7.3033707865168538E-4</v>
      </c>
      <c r="K4992" s="4">
        <v>40.619999999999997</v>
      </c>
      <c r="L4992" s="4">
        <v>29.08</v>
      </c>
      <c r="M4992" s="16">
        <f t="shared" si="1002"/>
        <v>-3.7803999999999997E-3</v>
      </c>
      <c r="N4992">
        <f t="shared" si="1003"/>
        <v>0</v>
      </c>
      <c r="O4992">
        <f t="shared" si="1004"/>
        <v>0</v>
      </c>
      <c r="P4992" s="63">
        <f t="shared" si="1005"/>
        <v>0</v>
      </c>
    </row>
    <row r="4993" spans="1:18" x14ac:dyDescent="0.3">
      <c r="A4993">
        <f t="shared" si="1006"/>
        <v>2019</v>
      </c>
      <c r="B4993">
        <f t="shared" si="1007"/>
        <v>3</v>
      </c>
      <c r="C4993">
        <f t="shared" si="1008"/>
        <v>27</v>
      </c>
      <c r="D4993">
        <f t="shared" si="1009"/>
        <v>6</v>
      </c>
      <c r="E4993" t="str">
        <f t="shared" si="1010"/>
        <v>ON</v>
      </c>
      <c r="F4993" s="13">
        <f t="shared" si="1012"/>
        <v>43551</v>
      </c>
      <c r="G4993" s="14" t="str">
        <f t="shared" si="1011"/>
        <v>Avg of 4 NM Projects</v>
      </c>
      <c r="H4993" s="15">
        <f t="shared" si="1013"/>
        <v>22</v>
      </c>
      <c r="I4993" s="93">
        <v>-0.13</v>
      </c>
      <c r="J4993">
        <f t="shared" si="1001"/>
        <v>-7.3033707865168538E-4</v>
      </c>
      <c r="K4993" s="4">
        <v>38.42</v>
      </c>
      <c r="L4993" s="4">
        <v>24.33</v>
      </c>
      <c r="M4993" s="16">
        <f t="shared" si="1002"/>
        <v>-3.1629000000000002E-3</v>
      </c>
      <c r="N4993">
        <f t="shared" si="1003"/>
        <v>0</v>
      </c>
      <c r="O4993">
        <f t="shared" si="1004"/>
        <v>0</v>
      </c>
      <c r="P4993" s="63">
        <f t="shared" si="1005"/>
        <v>0</v>
      </c>
    </row>
    <row r="4994" spans="1:18" x14ac:dyDescent="0.3">
      <c r="A4994">
        <f t="shared" si="1006"/>
        <v>2019</v>
      </c>
      <c r="B4994">
        <f t="shared" si="1007"/>
        <v>3</v>
      </c>
      <c r="C4994">
        <f t="shared" si="1008"/>
        <v>27</v>
      </c>
      <c r="D4994">
        <f t="shared" si="1009"/>
        <v>6</v>
      </c>
      <c r="E4994" t="str">
        <f t="shared" si="1010"/>
        <v>ON</v>
      </c>
      <c r="F4994" s="13">
        <f t="shared" si="1012"/>
        <v>43551</v>
      </c>
      <c r="G4994" s="14" t="str">
        <f t="shared" si="1011"/>
        <v>Avg of 4 NM Projects</v>
      </c>
      <c r="H4994" s="15">
        <f t="shared" si="1013"/>
        <v>23</v>
      </c>
      <c r="I4994" s="93">
        <v>-0.13</v>
      </c>
      <c r="J4994">
        <f t="shared" si="1001"/>
        <v>-7.3033707865168538E-4</v>
      </c>
      <c r="K4994" s="4">
        <v>27.78</v>
      </c>
      <c r="L4994" s="4">
        <v>24.49</v>
      </c>
      <c r="M4994" s="16">
        <f t="shared" si="1002"/>
        <v>-3.1836999999999998E-3</v>
      </c>
      <c r="N4994">
        <f t="shared" si="1003"/>
        <v>0</v>
      </c>
      <c r="O4994">
        <f t="shared" si="1004"/>
        <v>0</v>
      </c>
      <c r="P4994" s="63">
        <f t="shared" si="1005"/>
        <v>0</v>
      </c>
    </row>
    <row r="4995" spans="1:18" x14ac:dyDescent="0.3">
      <c r="A4995">
        <f t="shared" si="1006"/>
        <v>2019</v>
      </c>
      <c r="B4995">
        <f t="shared" si="1007"/>
        <v>3</v>
      </c>
      <c r="C4995">
        <f t="shared" si="1008"/>
        <v>27</v>
      </c>
      <c r="D4995">
        <f t="shared" si="1009"/>
        <v>6</v>
      </c>
      <c r="E4995" t="str">
        <f t="shared" si="1010"/>
        <v>OFF</v>
      </c>
      <c r="F4995" s="13">
        <f t="shared" si="1012"/>
        <v>43551</v>
      </c>
      <c r="G4995" s="14" t="str">
        <f t="shared" si="1011"/>
        <v>Avg of 4 NM Projects</v>
      </c>
      <c r="H4995" s="15">
        <f t="shared" si="1013"/>
        <v>24</v>
      </c>
      <c r="I4995" s="93">
        <v>-0.13</v>
      </c>
      <c r="J4995">
        <f t="shared" si="1001"/>
        <v>-7.3033707865168538E-4</v>
      </c>
      <c r="K4995" s="4">
        <v>25.7</v>
      </c>
      <c r="L4995" s="4">
        <v>23.53</v>
      </c>
      <c r="M4995" s="16">
        <f t="shared" si="1002"/>
        <v>-3.0589000000000002E-3</v>
      </c>
      <c r="N4995">
        <f t="shared" si="1003"/>
        <v>0</v>
      </c>
      <c r="O4995">
        <f t="shared" si="1004"/>
        <v>0</v>
      </c>
      <c r="P4995" s="63">
        <f t="shared" si="1005"/>
        <v>0</v>
      </c>
    </row>
    <row r="4996" spans="1:18" x14ac:dyDescent="0.3">
      <c r="A4996">
        <f t="shared" si="1006"/>
        <v>2019</v>
      </c>
      <c r="B4996">
        <f t="shared" si="1007"/>
        <v>3</v>
      </c>
      <c r="C4996">
        <f t="shared" si="1008"/>
        <v>28</v>
      </c>
      <c r="D4996">
        <f t="shared" si="1009"/>
        <v>7</v>
      </c>
      <c r="E4996" t="str">
        <f t="shared" si="1010"/>
        <v>OFF</v>
      </c>
      <c r="F4996" s="13">
        <f t="shared" si="1012"/>
        <v>43552</v>
      </c>
      <c r="G4996" s="14" t="str">
        <f t="shared" si="1011"/>
        <v>Avg of 4 NM Projects</v>
      </c>
      <c r="H4996" s="15">
        <f t="shared" si="1013"/>
        <v>1</v>
      </c>
      <c r="I4996" s="93">
        <v>-0.13</v>
      </c>
      <c r="J4996">
        <f t="shared" ref="J4996:J5059" si="1014">+I4996/$I$1</f>
        <v>-7.3033707865168538E-4</v>
      </c>
      <c r="K4996" s="4">
        <v>26.08</v>
      </c>
      <c r="L4996" s="4">
        <v>20.92</v>
      </c>
      <c r="M4996" s="16">
        <f t="shared" ref="M4996:M5059" si="1015">+L4996*I4996/1000</f>
        <v>-2.7196000000000004E-3</v>
      </c>
      <c r="N4996">
        <f t="shared" ref="N4996:N5059" si="1016">+IF(I4996=0,1,0)</f>
        <v>0</v>
      </c>
      <c r="O4996">
        <f t="shared" ref="O4996:O5059" si="1017">+IF(I4996&gt;=0.5*$I$1,1,0)</f>
        <v>0</v>
      </c>
      <c r="P4996" s="63">
        <f t="shared" ref="P4996:P5059" si="1018">+IF(I4996&gt;MAX(I$3652:I$5859),1,0)</f>
        <v>0</v>
      </c>
      <c r="Q4996" s="34"/>
      <c r="R4996" s="34"/>
    </row>
    <row r="4997" spans="1:18" x14ac:dyDescent="0.3">
      <c r="A4997">
        <f t="shared" ref="A4997:A5060" si="1019">YEAR(F4997)</f>
        <v>2019</v>
      </c>
      <c r="B4997">
        <f t="shared" ref="B4997:B5060" si="1020">+MONTH(F4997)</f>
        <v>3</v>
      </c>
      <c r="C4997">
        <f t="shared" ref="C4997:C5060" si="1021">+DAY(F4997)</f>
        <v>28</v>
      </c>
      <c r="D4997">
        <f t="shared" ref="D4997:D5060" si="1022">WEEKDAY(C4997)</f>
        <v>7</v>
      </c>
      <c r="E4997" t="str">
        <f t="shared" ref="E4997:E5060" si="1023">IF(OR(D4997=1,D4997=7,H4997=1,H4997=2,H4997=3,H4997=4,H4997=5,H4997=6,H4997=7,H4997=24),"OFF","ON")</f>
        <v>OFF</v>
      </c>
      <c r="F4997" s="13">
        <f t="shared" si="1012"/>
        <v>43552</v>
      </c>
      <c r="G4997" s="14" t="str">
        <f t="shared" si="1011"/>
        <v>Avg of 4 NM Projects</v>
      </c>
      <c r="H4997" s="15">
        <f t="shared" si="1013"/>
        <v>2</v>
      </c>
      <c r="I4997" s="93">
        <v>-0.13</v>
      </c>
      <c r="J4997">
        <f t="shared" si="1014"/>
        <v>-7.3033707865168538E-4</v>
      </c>
      <c r="K4997" s="4">
        <v>25.29</v>
      </c>
      <c r="L4997" s="4">
        <v>21.79</v>
      </c>
      <c r="M4997" s="16">
        <f t="shared" si="1015"/>
        <v>-2.8327000000000001E-3</v>
      </c>
      <c r="N4997">
        <f t="shared" si="1016"/>
        <v>0</v>
      </c>
      <c r="O4997">
        <f t="shared" si="1017"/>
        <v>0</v>
      </c>
      <c r="P4997" s="63">
        <f t="shared" si="1018"/>
        <v>0</v>
      </c>
    </row>
    <row r="4998" spans="1:18" x14ac:dyDescent="0.3">
      <c r="A4998">
        <f t="shared" si="1019"/>
        <v>2019</v>
      </c>
      <c r="B4998">
        <f t="shared" si="1020"/>
        <v>3</v>
      </c>
      <c r="C4998">
        <f t="shared" si="1021"/>
        <v>28</v>
      </c>
      <c r="D4998">
        <f t="shared" si="1022"/>
        <v>7</v>
      </c>
      <c r="E4998" t="str">
        <f t="shared" si="1023"/>
        <v>OFF</v>
      </c>
      <c r="F4998" s="13">
        <f t="shared" si="1012"/>
        <v>43552</v>
      </c>
      <c r="G4998" s="14" t="str">
        <f t="shared" ref="G4998:G5061" si="1024">+G4997</f>
        <v>Avg of 4 NM Projects</v>
      </c>
      <c r="H4998" s="15">
        <f t="shared" si="1013"/>
        <v>3</v>
      </c>
      <c r="I4998" s="93">
        <v>-0.39</v>
      </c>
      <c r="J4998">
        <f t="shared" si="1014"/>
        <v>-2.1910112359550564E-3</v>
      </c>
      <c r="K4998" s="4">
        <v>24.71</v>
      </c>
      <c r="L4998" s="4">
        <v>21.01</v>
      </c>
      <c r="M4998" s="16">
        <f t="shared" si="1015"/>
        <v>-8.1939000000000005E-3</v>
      </c>
      <c r="N4998">
        <f t="shared" si="1016"/>
        <v>0</v>
      </c>
      <c r="O4998">
        <f t="shared" si="1017"/>
        <v>0</v>
      </c>
      <c r="P4998" s="63">
        <f t="shared" si="1018"/>
        <v>0</v>
      </c>
    </row>
    <row r="4999" spans="1:18" x14ac:dyDescent="0.3">
      <c r="A4999">
        <f t="shared" si="1019"/>
        <v>2019</v>
      </c>
      <c r="B4999">
        <f t="shared" si="1020"/>
        <v>3</v>
      </c>
      <c r="C4999">
        <f t="shared" si="1021"/>
        <v>28</v>
      </c>
      <c r="D4999">
        <f t="shared" si="1022"/>
        <v>7</v>
      </c>
      <c r="E4999" t="str">
        <f t="shared" si="1023"/>
        <v>OFF</v>
      </c>
      <c r="F4999" s="13">
        <f t="shared" si="1012"/>
        <v>43552</v>
      </c>
      <c r="G4999" s="14" t="str">
        <f t="shared" si="1024"/>
        <v>Avg of 4 NM Projects</v>
      </c>
      <c r="H4999" s="15">
        <f t="shared" si="1013"/>
        <v>4</v>
      </c>
      <c r="I4999" s="93">
        <v>-0.26</v>
      </c>
      <c r="J4999">
        <f t="shared" si="1014"/>
        <v>-1.4606741573033708E-3</v>
      </c>
      <c r="K4999" s="4">
        <v>24.7</v>
      </c>
      <c r="L4999" s="4">
        <v>20.84</v>
      </c>
      <c r="M4999" s="16">
        <f t="shared" si="1015"/>
        <v>-5.4184000000000003E-3</v>
      </c>
      <c r="N4999">
        <f t="shared" si="1016"/>
        <v>0</v>
      </c>
      <c r="O4999">
        <f t="shared" si="1017"/>
        <v>0</v>
      </c>
      <c r="P4999" s="63">
        <f t="shared" si="1018"/>
        <v>0</v>
      </c>
    </row>
    <row r="5000" spans="1:18" x14ac:dyDescent="0.3">
      <c r="A5000">
        <f t="shared" si="1019"/>
        <v>2019</v>
      </c>
      <c r="B5000">
        <f t="shared" si="1020"/>
        <v>3</v>
      </c>
      <c r="C5000">
        <f t="shared" si="1021"/>
        <v>28</v>
      </c>
      <c r="D5000">
        <f t="shared" si="1022"/>
        <v>7</v>
      </c>
      <c r="E5000" t="str">
        <f t="shared" si="1023"/>
        <v>OFF</v>
      </c>
      <c r="F5000" s="13">
        <f t="shared" si="1012"/>
        <v>43552</v>
      </c>
      <c r="G5000" s="14" t="str">
        <f t="shared" si="1024"/>
        <v>Avg of 4 NM Projects</v>
      </c>
      <c r="H5000" s="15">
        <f t="shared" si="1013"/>
        <v>5</v>
      </c>
      <c r="I5000" s="93">
        <v>-0.39</v>
      </c>
      <c r="J5000">
        <f t="shared" si="1014"/>
        <v>-2.1910112359550564E-3</v>
      </c>
      <c r="K5000" s="4">
        <v>25.59</v>
      </c>
      <c r="L5000" s="4">
        <v>21.77</v>
      </c>
      <c r="M5000" s="16">
        <f t="shared" si="1015"/>
        <v>-8.4902999999999992E-3</v>
      </c>
      <c r="N5000">
        <f t="shared" si="1016"/>
        <v>0</v>
      </c>
      <c r="O5000">
        <f t="shared" si="1017"/>
        <v>0</v>
      </c>
      <c r="P5000" s="63">
        <f t="shared" si="1018"/>
        <v>0</v>
      </c>
    </row>
    <row r="5001" spans="1:18" x14ac:dyDescent="0.3">
      <c r="A5001">
        <f t="shared" si="1019"/>
        <v>2019</v>
      </c>
      <c r="B5001">
        <f t="shared" si="1020"/>
        <v>3</v>
      </c>
      <c r="C5001">
        <f t="shared" si="1021"/>
        <v>28</v>
      </c>
      <c r="D5001">
        <f t="shared" si="1022"/>
        <v>7</v>
      </c>
      <c r="E5001" t="str">
        <f t="shared" si="1023"/>
        <v>OFF</v>
      </c>
      <c r="F5001" s="13">
        <f t="shared" si="1012"/>
        <v>43552</v>
      </c>
      <c r="G5001" s="14" t="str">
        <f t="shared" si="1024"/>
        <v>Avg of 4 NM Projects</v>
      </c>
      <c r="H5001" s="15">
        <f t="shared" si="1013"/>
        <v>6</v>
      </c>
      <c r="I5001" s="93">
        <v>-0.13</v>
      </c>
      <c r="J5001">
        <f t="shared" si="1014"/>
        <v>-7.3033707865168538E-4</v>
      </c>
      <c r="K5001" s="4">
        <v>26.83</v>
      </c>
      <c r="L5001" s="4">
        <v>20.83</v>
      </c>
      <c r="M5001" s="16">
        <f t="shared" si="1015"/>
        <v>-2.7079000000000001E-3</v>
      </c>
      <c r="N5001">
        <f t="shared" si="1016"/>
        <v>0</v>
      </c>
      <c r="O5001">
        <f t="shared" si="1017"/>
        <v>0</v>
      </c>
      <c r="P5001" s="63">
        <f t="shared" si="1018"/>
        <v>0</v>
      </c>
    </row>
    <row r="5002" spans="1:18" x14ac:dyDescent="0.3">
      <c r="A5002">
        <f t="shared" si="1019"/>
        <v>2019</v>
      </c>
      <c r="B5002">
        <f t="shared" si="1020"/>
        <v>3</v>
      </c>
      <c r="C5002">
        <f t="shared" si="1021"/>
        <v>28</v>
      </c>
      <c r="D5002">
        <f t="shared" si="1022"/>
        <v>7</v>
      </c>
      <c r="E5002" t="str">
        <f t="shared" si="1023"/>
        <v>OFF</v>
      </c>
      <c r="F5002" s="13">
        <f t="shared" si="1012"/>
        <v>43552</v>
      </c>
      <c r="G5002" s="14" t="str">
        <f t="shared" si="1024"/>
        <v>Avg of 4 NM Projects</v>
      </c>
      <c r="H5002" s="15">
        <f t="shared" si="1013"/>
        <v>7</v>
      </c>
      <c r="I5002" s="93">
        <v>-0.26</v>
      </c>
      <c r="J5002">
        <f t="shared" si="1014"/>
        <v>-1.4606741573033708E-3</v>
      </c>
      <c r="K5002" s="4">
        <v>36</v>
      </c>
      <c r="L5002" s="4">
        <v>23.48</v>
      </c>
      <c r="M5002" s="16">
        <f t="shared" si="1015"/>
        <v>-6.1047999999999996E-3</v>
      </c>
      <c r="N5002">
        <f t="shared" si="1016"/>
        <v>0</v>
      </c>
      <c r="O5002">
        <f t="shared" si="1017"/>
        <v>0</v>
      </c>
      <c r="P5002" s="63">
        <f t="shared" si="1018"/>
        <v>0</v>
      </c>
    </row>
    <row r="5003" spans="1:18" x14ac:dyDescent="0.3">
      <c r="A5003">
        <f t="shared" si="1019"/>
        <v>2019</v>
      </c>
      <c r="B5003">
        <f t="shared" si="1020"/>
        <v>3</v>
      </c>
      <c r="C5003">
        <f t="shared" si="1021"/>
        <v>28</v>
      </c>
      <c r="D5003">
        <f t="shared" si="1022"/>
        <v>7</v>
      </c>
      <c r="E5003" t="str">
        <f t="shared" si="1023"/>
        <v>OFF</v>
      </c>
      <c r="F5003" s="13">
        <f t="shared" si="1012"/>
        <v>43552</v>
      </c>
      <c r="G5003" s="14" t="str">
        <f t="shared" si="1024"/>
        <v>Avg of 4 NM Projects</v>
      </c>
      <c r="H5003" s="15">
        <f t="shared" si="1013"/>
        <v>8</v>
      </c>
      <c r="I5003" s="93">
        <v>7.05</v>
      </c>
      <c r="J5003">
        <f t="shared" si="1014"/>
        <v>3.9606741573033705E-2</v>
      </c>
      <c r="K5003" s="4">
        <v>36.630000000000003</v>
      </c>
      <c r="L5003" s="4">
        <v>25.61</v>
      </c>
      <c r="M5003" s="16">
        <f t="shared" si="1015"/>
        <v>0.1805505</v>
      </c>
      <c r="N5003">
        <f t="shared" si="1016"/>
        <v>0</v>
      </c>
      <c r="O5003">
        <f t="shared" si="1017"/>
        <v>0</v>
      </c>
      <c r="P5003" s="63">
        <f t="shared" si="1018"/>
        <v>0</v>
      </c>
    </row>
    <row r="5004" spans="1:18" x14ac:dyDescent="0.3">
      <c r="A5004">
        <f t="shared" si="1019"/>
        <v>2019</v>
      </c>
      <c r="B5004">
        <f t="shared" si="1020"/>
        <v>3</v>
      </c>
      <c r="C5004">
        <f t="shared" si="1021"/>
        <v>28</v>
      </c>
      <c r="D5004">
        <f t="shared" si="1022"/>
        <v>7</v>
      </c>
      <c r="E5004" t="str">
        <f t="shared" si="1023"/>
        <v>OFF</v>
      </c>
      <c r="F5004" s="13">
        <f t="shared" si="1012"/>
        <v>43552</v>
      </c>
      <c r="G5004" s="14" t="str">
        <f t="shared" si="1024"/>
        <v>Avg of 4 NM Projects</v>
      </c>
      <c r="H5004" s="15">
        <f t="shared" si="1013"/>
        <v>9</v>
      </c>
      <c r="I5004" s="93">
        <v>28.04</v>
      </c>
      <c r="J5004">
        <f t="shared" si="1014"/>
        <v>0.15752808988764044</v>
      </c>
      <c r="K5004" s="4">
        <v>29.9</v>
      </c>
      <c r="L5004" s="4">
        <v>21.72</v>
      </c>
      <c r="M5004" s="16">
        <f t="shared" si="1015"/>
        <v>0.60902879999999993</v>
      </c>
      <c r="N5004">
        <f t="shared" si="1016"/>
        <v>0</v>
      </c>
      <c r="O5004">
        <f t="shared" si="1017"/>
        <v>0</v>
      </c>
      <c r="P5004" s="63">
        <f t="shared" si="1018"/>
        <v>0</v>
      </c>
    </row>
    <row r="5005" spans="1:18" x14ac:dyDescent="0.3">
      <c r="A5005">
        <f t="shared" si="1019"/>
        <v>2019</v>
      </c>
      <c r="B5005">
        <f t="shared" si="1020"/>
        <v>3</v>
      </c>
      <c r="C5005">
        <f t="shared" si="1021"/>
        <v>28</v>
      </c>
      <c r="D5005">
        <f t="shared" si="1022"/>
        <v>7</v>
      </c>
      <c r="E5005" t="str">
        <f t="shared" si="1023"/>
        <v>OFF</v>
      </c>
      <c r="F5005" s="13">
        <f t="shared" si="1012"/>
        <v>43552</v>
      </c>
      <c r="G5005" s="14" t="str">
        <f t="shared" si="1024"/>
        <v>Avg of 4 NM Projects</v>
      </c>
      <c r="H5005" s="15">
        <f t="shared" si="1013"/>
        <v>10</v>
      </c>
      <c r="I5005" s="93">
        <v>31.864999999999995</v>
      </c>
      <c r="J5005">
        <f t="shared" si="1014"/>
        <v>0.17901685393258424</v>
      </c>
      <c r="K5005" s="4">
        <v>25.33</v>
      </c>
      <c r="L5005" s="4">
        <v>21.46</v>
      </c>
      <c r="M5005" s="16">
        <f t="shared" si="1015"/>
        <v>0.6838228999999999</v>
      </c>
      <c r="N5005">
        <f t="shared" si="1016"/>
        <v>0</v>
      </c>
      <c r="O5005">
        <f t="shared" si="1017"/>
        <v>0</v>
      </c>
      <c r="P5005" s="63">
        <f t="shared" si="1018"/>
        <v>0</v>
      </c>
    </row>
    <row r="5006" spans="1:18" x14ac:dyDescent="0.3">
      <c r="A5006">
        <f t="shared" si="1019"/>
        <v>2019</v>
      </c>
      <c r="B5006">
        <f t="shared" si="1020"/>
        <v>3</v>
      </c>
      <c r="C5006">
        <f t="shared" si="1021"/>
        <v>28</v>
      </c>
      <c r="D5006">
        <f t="shared" si="1022"/>
        <v>7</v>
      </c>
      <c r="E5006" t="str">
        <f t="shared" si="1023"/>
        <v>OFF</v>
      </c>
      <c r="F5006" s="13">
        <f t="shared" si="1012"/>
        <v>43552</v>
      </c>
      <c r="G5006" s="14" t="str">
        <f t="shared" si="1024"/>
        <v>Avg of 4 NM Projects</v>
      </c>
      <c r="H5006" s="15">
        <f t="shared" si="1013"/>
        <v>11</v>
      </c>
      <c r="I5006" s="93">
        <v>53.634999999999998</v>
      </c>
      <c r="J5006">
        <f t="shared" si="1014"/>
        <v>0.30132022471910114</v>
      </c>
      <c r="K5006" s="4">
        <v>25.17</v>
      </c>
      <c r="L5006" s="4">
        <v>20.45</v>
      </c>
      <c r="M5006" s="16">
        <f t="shared" si="1015"/>
        <v>1.0968357499999999</v>
      </c>
      <c r="N5006">
        <f t="shared" si="1016"/>
        <v>0</v>
      </c>
      <c r="O5006">
        <f t="shared" si="1017"/>
        <v>0</v>
      </c>
      <c r="P5006" s="63">
        <f t="shared" si="1018"/>
        <v>0</v>
      </c>
    </row>
    <row r="5007" spans="1:18" x14ac:dyDescent="0.3">
      <c r="A5007">
        <f t="shared" si="1019"/>
        <v>2019</v>
      </c>
      <c r="B5007">
        <f t="shared" si="1020"/>
        <v>3</v>
      </c>
      <c r="C5007">
        <f t="shared" si="1021"/>
        <v>28</v>
      </c>
      <c r="D5007">
        <f t="shared" si="1022"/>
        <v>7</v>
      </c>
      <c r="E5007" t="str">
        <f t="shared" si="1023"/>
        <v>OFF</v>
      </c>
      <c r="F5007" s="13">
        <f t="shared" si="1012"/>
        <v>43552</v>
      </c>
      <c r="G5007" s="14" t="str">
        <f t="shared" si="1024"/>
        <v>Avg of 4 NM Projects</v>
      </c>
      <c r="H5007" s="15">
        <f t="shared" si="1013"/>
        <v>12</v>
      </c>
      <c r="I5007" s="93">
        <v>61.179999999999993</v>
      </c>
      <c r="J5007">
        <f t="shared" si="1014"/>
        <v>0.34370786516853929</v>
      </c>
      <c r="K5007" s="4">
        <v>23.06</v>
      </c>
      <c r="L5007" s="4">
        <v>19.68</v>
      </c>
      <c r="M5007" s="16">
        <f t="shared" si="1015"/>
        <v>1.2040223999999999</v>
      </c>
      <c r="N5007">
        <f t="shared" si="1016"/>
        <v>0</v>
      </c>
      <c r="O5007">
        <f t="shared" si="1017"/>
        <v>0</v>
      </c>
      <c r="P5007" s="63">
        <f t="shared" si="1018"/>
        <v>0</v>
      </c>
    </row>
    <row r="5008" spans="1:18" x14ac:dyDescent="0.3">
      <c r="A5008">
        <f t="shared" si="1019"/>
        <v>2019</v>
      </c>
      <c r="B5008">
        <f t="shared" si="1020"/>
        <v>3</v>
      </c>
      <c r="C5008">
        <f t="shared" si="1021"/>
        <v>28</v>
      </c>
      <c r="D5008">
        <f t="shared" si="1022"/>
        <v>7</v>
      </c>
      <c r="E5008" t="str">
        <f t="shared" si="1023"/>
        <v>OFF</v>
      </c>
      <c r="F5008" s="13">
        <f t="shared" si="1012"/>
        <v>43552</v>
      </c>
      <c r="G5008" s="14" t="str">
        <f t="shared" si="1024"/>
        <v>Avg of 4 NM Projects</v>
      </c>
      <c r="H5008" s="15">
        <f t="shared" si="1013"/>
        <v>13</v>
      </c>
      <c r="I5008" s="93">
        <v>54.010000000000005</v>
      </c>
      <c r="J5008">
        <f t="shared" si="1014"/>
        <v>0.30342696629213484</v>
      </c>
      <c r="K5008" s="4">
        <v>22.6</v>
      </c>
      <c r="L5008" s="4">
        <v>20.03</v>
      </c>
      <c r="M5008" s="16">
        <f t="shared" si="1015"/>
        <v>1.0818203000000002</v>
      </c>
      <c r="N5008">
        <f t="shared" si="1016"/>
        <v>0</v>
      </c>
      <c r="O5008">
        <f t="shared" si="1017"/>
        <v>0</v>
      </c>
      <c r="P5008" s="63">
        <f t="shared" si="1018"/>
        <v>0</v>
      </c>
    </row>
    <row r="5009" spans="1:18" x14ac:dyDescent="0.3">
      <c r="A5009">
        <f t="shared" si="1019"/>
        <v>2019</v>
      </c>
      <c r="B5009">
        <f t="shared" si="1020"/>
        <v>3</v>
      </c>
      <c r="C5009">
        <f t="shared" si="1021"/>
        <v>28</v>
      </c>
      <c r="D5009">
        <f t="shared" si="1022"/>
        <v>7</v>
      </c>
      <c r="E5009" t="str">
        <f t="shared" si="1023"/>
        <v>OFF</v>
      </c>
      <c r="F5009" s="13">
        <f t="shared" si="1012"/>
        <v>43552</v>
      </c>
      <c r="G5009" s="14" t="str">
        <f t="shared" si="1024"/>
        <v>Avg of 4 NM Projects</v>
      </c>
      <c r="H5009" s="15">
        <f t="shared" si="1013"/>
        <v>14</v>
      </c>
      <c r="I5009" s="93">
        <v>54.144999999999996</v>
      </c>
      <c r="J5009">
        <f t="shared" si="1014"/>
        <v>0.30418539325842692</v>
      </c>
      <c r="K5009" s="4">
        <v>22.1</v>
      </c>
      <c r="L5009" s="4">
        <v>19.45</v>
      </c>
      <c r="M5009" s="16">
        <f t="shared" si="1015"/>
        <v>1.0531202499999999</v>
      </c>
      <c r="N5009">
        <f t="shared" si="1016"/>
        <v>0</v>
      </c>
      <c r="O5009">
        <f t="shared" si="1017"/>
        <v>0</v>
      </c>
      <c r="P5009" s="63">
        <f t="shared" si="1018"/>
        <v>0</v>
      </c>
    </row>
    <row r="5010" spans="1:18" x14ac:dyDescent="0.3">
      <c r="A5010">
        <f t="shared" si="1019"/>
        <v>2019</v>
      </c>
      <c r="B5010">
        <f t="shared" si="1020"/>
        <v>3</v>
      </c>
      <c r="C5010">
        <f t="shared" si="1021"/>
        <v>28</v>
      </c>
      <c r="D5010">
        <f t="shared" si="1022"/>
        <v>7</v>
      </c>
      <c r="E5010" t="str">
        <f t="shared" si="1023"/>
        <v>OFF</v>
      </c>
      <c r="F5010" s="13">
        <f t="shared" si="1012"/>
        <v>43552</v>
      </c>
      <c r="G5010" s="14" t="str">
        <f t="shared" si="1024"/>
        <v>Avg of 4 NM Projects</v>
      </c>
      <c r="H5010" s="15">
        <f t="shared" si="1013"/>
        <v>15</v>
      </c>
      <c r="I5010" s="93">
        <v>39.034999999999997</v>
      </c>
      <c r="J5010">
        <f t="shared" si="1014"/>
        <v>0.21929775280898875</v>
      </c>
      <c r="K5010" s="4">
        <v>22.06</v>
      </c>
      <c r="L5010" s="4">
        <v>19.309999999999999</v>
      </c>
      <c r="M5010" s="16">
        <f t="shared" si="1015"/>
        <v>0.75376584999999985</v>
      </c>
      <c r="N5010">
        <f t="shared" si="1016"/>
        <v>0</v>
      </c>
      <c r="O5010">
        <f t="shared" si="1017"/>
        <v>0</v>
      </c>
      <c r="P5010" s="63">
        <f t="shared" si="1018"/>
        <v>0</v>
      </c>
    </row>
    <row r="5011" spans="1:18" x14ac:dyDescent="0.3">
      <c r="A5011">
        <f t="shared" si="1019"/>
        <v>2019</v>
      </c>
      <c r="B5011">
        <f t="shared" si="1020"/>
        <v>3</v>
      </c>
      <c r="C5011">
        <f t="shared" si="1021"/>
        <v>28</v>
      </c>
      <c r="D5011">
        <f t="shared" si="1022"/>
        <v>7</v>
      </c>
      <c r="E5011" t="str">
        <f t="shared" si="1023"/>
        <v>OFF</v>
      </c>
      <c r="F5011" s="13">
        <f t="shared" si="1012"/>
        <v>43552</v>
      </c>
      <c r="G5011" s="14" t="str">
        <f t="shared" si="1024"/>
        <v>Avg of 4 NM Projects</v>
      </c>
      <c r="H5011" s="15">
        <f t="shared" si="1013"/>
        <v>16</v>
      </c>
      <c r="I5011" s="93">
        <v>26.75</v>
      </c>
      <c r="J5011">
        <f t="shared" si="1014"/>
        <v>0.1502808988764045</v>
      </c>
      <c r="K5011" s="4">
        <v>22.11</v>
      </c>
      <c r="L5011" s="4">
        <v>19.43</v>
      </c>
      <c r="M5011" s="16">
        <f t="shared" si="1015"/>
        <v>0.51975249999999995</v>
      </c>
      <c r="N5011">
        <f t="shared" si="1016"/>
        <v>0</v>
      </c>
      <c r="O5011">
        <f t="shared" si="1017"/>
        <v>0</v>
      </c>
      <c r="P5011" s="63">
        <f t="shared" si="1018"/>
        <v>0</v>
      </c>
    </row>
    <row r="5012" spans="1:18" x14ac:dyDescent="0.3">
      <c r="A5012">
        <f t="shared" si="1019"/>
        <v>2019</v>
      </c>
      <c r="B5012">
        <f t="shared" si="1020"/>
        <v>3</v>
      </c>
      <c r="C5012">
        <f t="shared" si="1021"/>
        <v>28</v>
      </c>
      <c r="D5012">
        <f t="shared" si="1022"/>
        <v>7</v>
      </c>
      <c r="E5012" t="str">
        <f t="shared" si="1023"/>
        <v>OFF</v>
      </c>
      <c r="F5012" s="13">
        <f t="shared" si="1012"/>
        <v>43552</v>
      </c>
      <c r="G5012" s="14" t="str">
        <f t="shared" si="1024"/>
        <v>Avg of 4 NM Projects</v>
      </c>
      <c r="H5012" s="15">
        <f t="shared" si="1013"/>
        <v>17</v>
      </c>
      <c r="I5012" s="93">
        <v>18.435000000000002</v>
      </c>
      <c r="J5012">
        <f t="shared" si="1014"/>
        <v>0.10356741573033709</v>
      </c>
      <c r="K5012" s="4">
        <v>22.44</v>
      </c>
      <c r="L5012" s="4">
        <v>19.670000000000002</v>
      </c>
      <c r="M5012" s="16">
        <f t="shared" si="1015"/>
        <v>0.36261645000000009</v>
      </c>
      <c r="N5012">
        <f t="shared" si="1016"/>
        <v>0</v>
      </c>
      <c r="O5012">
        <f t="shared" si="1017"/>
        <v>0</v>
      </c>
      <c r="P5012" s="63">
        <f t="shared" si="1018"/>
        <v>0</v>
      </c>
    </row>
    <row r="5013" spans="1:18" x14ac:dyDescent="0.3">
      <c r="A5013">
        <f t="shared" si="1019"/>
        <v>2019</v>
      </c>
      <c r="B5013">
        <f t="shared" si="1020"/>
        <v>3</v>
      </c>
      <c r="C5013">
        <f t="shared" si="1021"/>
        <v>28</v>
      </c>
      <c r="D5013">
        <f t="shared" si="1022"/>
        <v>7</v>
      </c>
      <c r="E5013" t="str">
        <f t="shared" si="1023"/>
        <v>OFF</v>
      </c>
      <c r="F5013" s="13">
        <f t="shared" si="1012"/>
        <v>43552</v>
      </c>
      <c r="G5013" s="14" t="str">
        <f t="shared" si="1024"/>
        <v>Avg of 4 NM Projects</v>
      </c>
      <c r="H5013" s="15">
        <f t="shared" si="1013"/>
        <v>18</v>
      </c>
      <c r="I5013" s="93">
        <v>9.2149999999999999</v>
      </c>
      <c r="J5013">
        <f t="shared" si="1014"/>
        <v>5.1769662921348311E-2</v>
      </c>
      <c r="K5013" s="4">
        <v>24.67</v>
      </c>
      <c r="L5013" s="4">
        <v>21.22</v>
      </c>
      <c r="M5013" s="16">
        <f t="shared" si="1015"/>
        <v>0.19554229999999997</v>
      </c>
      <c r="N5013">
        <f t="shared" si="1016"/>
        <v>0</v>
      </c>
      <c r="O5013">
        <f t="shared" si="1017"/>
        <v>0</v>
      </c>
      <c r="P5013" s="63">
        <f t="shared" si="1018"/>
        <v>0</v>
      </c>
    </row>
    <row r="5014" spans="1:18" x14ac:dyDescent="0.3">
      <c r="A5014">
        <f t="shared" si="1019"/>
        <v>2019</v>
      </c>
      <c r="B5014">
        <f t="shared" si="1020"/>
        <v>3</v>
      </c>
      <c r="C5014">
        <f t="shared" si="1021"/>
        <v>28</v>
      </c>
      <c r="D5014">
        <f t="shared" si="1022"/>
        <v>7</v>
      </c>
      <c r="E5014" t="str">
        <f t="shared" si="1023"/>
        <v>OFF</v>
      </c>
      <c r="F5014" s="13">
        <f t="shared" si="1012"/>
        <v>43552</v>
      </c>
      <c r="G5014" s="14" t="str">
        <f t="shared" si="1024"/>
        <v>Avg of 4 NM Projects</v>
      </c>
      <c r="H5014" s="15">
        <f t="shared" si="1013"/>
        <v>19</v>
      </c>
      <c r="I5014" s="93">
        <v>1.9249999999999998</v>
      </c>
      <c r="J5014">
        <f t="shared" si="1014"/>
        <v>1.0814606741573033E-2</v>
      </c>
      <c r="K5014" s="4">
        <v>24.96</v>
      </c>
      <c r="L5014" s="4">
        <v>25.39</v>
      </c>
      <c r="M5014" s="16">
        <f t="shared" si="1015"/>
        <v>4.8875749999999996E-2</v>
      </c>
      <c r="N5014">
        <f t="shared" si="1016"/>
        <v>0</v>
      </c>
      <c r="O5014">
        <f t="shared" si="1017"/>
        <v>0</v>
      </c>
      <c r="P5014" s="63">
        <f t="shared" si="1018"/>
        <v>0</v>
      </c>
    </row>
    <row r="5015" spans="1:18" x14ac:dyDescent="0.3">
      <c r="A5015">
        <f t="shared" si="1019"/>
        <v>2019</v>
      </c>
      <c r="B5015">
        <f t="shared" si="1020"/>
        <v>3</v>
      </c>
      <c r="C5015">
        <f t="shared" si="1021"/>
        <v>28</v>
      </c>
      <c r="D5015">
        <f t="shared" si="1022"/>
        <v>7</v>
      </c>
      <c r="E5015" t="str">
        <f t="shared" si="1023"/>
        <v>OFF</v>
      </c>
      <c r="F5015" s="13">
        <f t="shared" si="1012"/>
        <v>43552</v>
      </c>
      <c r="G5015" s="14" t="str">
        <f t="shared" si="1024"/>
        <v>Avg of 4 NM Projects</v>
      </c>
      <c r="H5015" s="15">
        <f t="shared" si="1013"/>
        <v>20</v>
      </c>
      <c r="I5015" s="93">
        <v>-0.26</v>
      </c>
      <c r="J5015">
        <f t="shared" si="1014"/>
        <v>-1.4606741573033708E-3</v>
      </c>
      <c r="K5015" s="4">
        <v>30.13</v>
      </c>
      <c r="L5015" s="4">
        <v>30.22</v>
      </c>
      <c r="M5015" s="16">
        <f t="shared" si="1015"/>
        <v>-7.8571999999999999E-3</v>
      </c>
      <c r="N5015">
        <f t="shared" si="1016"/>
        <v>0</v>
      </c>
      <c r="O5015">
        <f t="shared" si="1017"/>
        <v>0</v>
      </c>
      <c r="P5015" s="63">
        <f t="shared" si="1018"/>
        <v>0</v>
      </c>
    </row>
    <row r="5016" spans="1:18" x14ac:dyDescent="0.3">
      <c r="A5016">
        <f t="shared" si="1019"/>
        <v>2019</v>
      </c>
      <c r="B5016">
        <f t="shared" si="1020"/>
        <v>3</v>
      </c>
      <c r="C5016">
        <f t="shared" si="1021"/>
        <v>28</v>
      </c>
      <c r="D5016">
        <f t="shared" si="1022"/>
        <v>7</v>
      </c>
      <c r="E5016" t="str">
        <f t="shared" si="1023"/>
        <v>OFF</v>
      </c>
      <c r="F5016" s="13">
        <f t="shared" si="1012"/>
        <v>43552</v>
      </c>
      <c r="G5016" s="14" t="str">
        <f t="shared" si="1024"/>
        <v>Avg of 4 NM Projects</v>
      </c>
      <c r="H5016" s="15">
        <f t="shared" si="1013"/>
        <v>21</v>
      </c>
      <c r="I5016" s="93">
        <v>-0.13</v>
      </c>
      <c r="J5016">
        <f t="shared" si="1014"/>
        <v>-7.3033707865168538E-4</v>
      </c>
      <c r="K5016" s="4">
        <v>30.15</v>
      </c>
      <c r="L5016" s="4">
        <v>25.15</v>
      </c>
      <c r="M5016" s="16">
        <f t="shared" si="1015"/>
        <v>-3.2694999999999998E-3</v>
      </c>
      <c r="N5016">
        <f t="shared" si="1016"/>
        <v>0</v>
      </c>
      <c r="O5016">
        <f t="shared" si="1017"/>
        <v>0</v>
      </c>
      <c r="P5016" s="63">
        <f t="shared" si="1018"/>
        <v>0</v>
      </c>
    </row>
    <row r="5017" spans="1:18" x14ac:dyDescent="0.3">
      <c r="A5017">
        <f t="shared" si="1019"/>
        <v>2019</v>
      </c>
      <c r="B5017">
        <f t="shared" si="1020"/>
        <v>3</v>
      </c>
      <c r="C5017">
        <f t="shared" si="1021"/>
        <v>28</v>
      </c>
      <c r="D5017">
        <f t="shared" si="1022"/>
        <v>7</v>
      </c>
      <c r="E5017" t="str">
        <f t="shared" si="1023"/>
        <v>OFF</v>
      </c>
      <c r="F5017" s="13">
        <f t="shared" si="1012"/>
        <v>43552</v>
      </c>
      <c r="G5017" s="14" t="str">
        <f t="shared" si="1024"/>
        <v>Avg of 4 NM Projects</v>
      </c>
      <c r="H5017" s="15">
        <f t="shared" si="1013"/>
        <v>22</v>
      </c>
      <c r="I5017" s="93">
        <v>-0.13</v>
      </c>
      <c r="J5017">
        <f t="shared" si="1014"/>
        <v>-7.3033707865168538E-4</v>
      </c>
      <c r="K5017" s="4">
        <v>24.37</v>
      </c>
      <c r="L5017" s="4">
        <v>24.94</v>
      </c>
      <c r="M5017" s="16">
        <f t="shared" si="1015"/>
        <v>-3.2422000000000002E-3</v>
      </c>
      <c r="N5017">
        <f t="shared" si="1016"/>
        <v>0</v>
      </c>
      <c r="O5017">
        <f t="shared" si="1017"/>
        <v>0</v>
      </c>
      <c r="P5017" s="63">
        <f t="shared" si="1018"/>
        <v>0</v>
      </c>
    </row>
    <row r="5018" spans="1:18" x14ac:dyDescent="0.3">
      <c r="A5018">
        <f t="shared" si="1019"/>
        <v>2019</v>
      </c>
      <c r="B5018">
        <f t="shared" si="1020"/>
        <v>3</v>
      </c>
      <c r="C5018">
        <f t="shared" si="1021"/>
        <v>28</v>
      </c>
      <c r="D5018">
        <f t="shared" si="1022"/>
        <v>7</v>
      </c>
      <c r="E5018" t="str">
        <f t="shared" si="1023"/>
        <v>OFF</v>
      </c>
      <c r="F5018" s="13">
        <f t="shared" si="1012"/>
        <v>43552</v>
      </c>
      <c r="G5018" s="14" t="str">
        <f t="shared" si="1024"/>
        <v>Avg of 4 NM Projects</v>
      </c>
      <c r="H5018" s="15">
        <f t="shared" si="1013"/>
        <v>23</v>
      </c>
      <c r="I5018" s="93">
        <v>-0.13</v>
      </c>
      <c r="J5018">
        <f t="shared" si="1014"/>
        <v>-7.3033707865168538E-4</v>
      </c>
      <c r="K5018" s="4">
        <v>23.65</v>
      </c>
      <c r="L5018" s="4">
        <v>30.46</v>
      </c>
      <c r="M5018" s="16">
        <f t="shared" si="1015"/>
        <v>-3.9598000000000003E-3</v>
      </c>
      <c r="N5018">
        <f t="shared" si="1016"/>
        <v>0</v>
      </c>
      <c r="O5018">
        <f t="shared" si="1017"/>
        <v>0</v>
      </c>
      <c r="P5018" s="63">
        <f t="shared" si="1018"/>
        <v>0</v>
      </c>
    </row>
    <row r="5019" spans="1:18" x14ac:dyDescent="0.3">
      <c r="A5019">
        <f t="shared" si="1019"/>
        <v>2019</v>
      </c>
      <c r="B5019">
        <f t="shared" si="1020"/>
        <v>3</v>
      </c>
      <c r="C5019">
        <f t="shared" si="1021"/>
        <v>28</v>
      </c>
      <c r="D5019">
        <f t="shared" si="1022"/>
        <v>7</v>
      </c>
      <c r="E5019" t="str">
        <f t="shared" si="1023"/>
        <v>OFF</v>
      </c>
      <c r="F5019" s="13">
        <f t="shared" si="1012"/>
        <v>43552</v>
      </c>
      <c r="G5019" s="14" t="str">
        <f t="shared" si="1024"/>
        <v>Avg of 4 NM Projects</v>
      </c>
      <c r="H5019" s="15">
        <f t="shared" si="1013"/>
        <v>24</v>
      </c>
      <c r="I5019" s="93">
        <v>0</v>
      </c>
      <c r="J5019">
        <f t="shared" si="1014"/>
        <v>0</v>
      </c>
      <c r="K5019" s="4">
        <v>22.06</v>
      </c>
      <c r="L5019" s="4">
        <v>28.74</v>
      </c>
      <c r="M5019" s="16">
        <f t="shared" si="1015"/>
        <v>0</v>
      </c>
      <c r="N5019">
        <f t="shared" si="1016"/>
        <v>1</v>
      </c>
      <c r="O5019">
        <f t="shared" si="1017"/>
        <v>0</v>
      </c>
      <c r="P5019" s="63">
        <f t="shared" si="1018"/>
        <v>0</v>
      </c>
    </row>
    <row r="5020" spans="1:18" x14ac:dyDescent="0.3">
      <c r="A5020">
        <f t="shared" si="1019"/>
        <v>2019</v>
      </c>
      <c r="B5020">
        <f t="shared" si="1020"/>
        <v>3</v>
      </c>
      <c r="C5020">
        <f t="shared" si="1021"/>
        <v>29</v>
      </c>
      <c r="D5020">
        <f t="shared" si="1022"/>
        <v>1</v>
      </c>
      <c r="E5020" t="str">
        <f t="shared" si="1023"/>
        <v>OFF</v>
      </c>
      <c r="F5020" s="13">
        <f t="shared" si="1012"/>
        <v>43553</v>
      </c>
      <c r="G5020" s="14" t="str">
        <f t="shared" si="1024"/>
        <v>Avg of 4 NM Projects</v>
      </c>
      <c r="H5020" s="15">
        <f t="shared" si="1013"/>
        <v>1</v>
      </c>
      <c r="I5020" s="93">
        <v>-0.26</v>
      </c>
      <c r="J5020">
        <f t="shared" si="1014"/>
        <v>-1.4606741573033708E-3</v>
      </c>
      <c r="K5020" s="4">
        <v>20.55</v>
      </c>
      <c r="L5020" s="4">
        <v>19.920000000000002</v>
      </c>
      <c r="M5020" s="16">
        <f t="shared" si="1015"/>
        <v>-5.179200000000001E-3</v>
      </c>
      <c r="N5020">
        <f t="shared" si="1016"/>
        <v>0</v>
      </c>
      <c r="O5020">
        <f t="shared" si="1017"/>
        <v>0</v>
      </c>
      <c r="P5020" s="63">
        <f t="shared" si="1018"/>
        <v>0</v>
      </c>
      <c r="Q5020" s="34"/>
      <c r="R5020" s="34"/>
    </row>
    <row r="5021" spans="1:18" x14ac:dyDescent="0.3">
      <c r="A5021">
        <f t="shared" si="1019"/>
        <v>2019</v>
      </c>
      <c r="B5021">
        <f t="shared" si="1020"/>
        <v>3</v>
      </c>
      <c r="C5021">
        <f t="shared" si="1021"/>
        <v>29</v>
      </c>
      <c r="D5021">
        <f t="shared" si="1022"/>
        <v>1</v>
      </c>
      <c r="E5021" t="str">
        <f t="shared" si="1023"/>
        <v>OFF</v>
      </c>
      <c r="F5021" s="13">
        <f t="shared" ref="F5021:F5084" si="1025">+F4997+1</f>
        <v>43553</v>
      </c>
      <c r="G5021" s="14" t="str">
        <f t="shared" si="1024"/>
        <v>Avg of 4 NM Projects</v>
      </c>
      <c r="H5021" s="15">
        <f t="shared" ref="H5021:H5084" si="1026">H4997</f>
        <v>2</v>
      </c>
      <c r="I5021" s="93">
        <v>-0.13</v>
      </c>
      <c r="J5021">
        <f t="shared" si="1014"/>
        <v>-7.3033707865168538E-4</v>
      </c>
      <c r="K5021" s="4">
        <v>20.329999999999998</v>
      </c>
      <c r="L5021" s="4">
        <v>18.829999999999998</v>
      </c>
      <c r="M5021" s="16">
        <f t="shared" si="1015"/>
        <v>-2.4478999999999998E-3</v>
      </c>
      <c r="N5021">
        <f t="shared" si="1016"/>
        <v>0</v>
      </c>
      <c r="O5021">
        <f t="shared" si="1017"/>
        <v>0</v>
      </c>
      <c r="P5021" s="63">
        <f t="shared" si="1018"/>
        <v>0</v>
      </c>
    </row>
    <row r="5022" spans="1:18" x14ac:dyDescent="0.3">
      <c r="A5022">
        <f t="shared" si="1019"/>
        <v>2019</v>
      </c>
      <c r="B5022">
        <f t="shared" si="1020"/>
        <v>3</v>
      </c>
      <c r="C5022">
        <f t="shared" si="1021"/>
        <v>29</v>
      </c>
      <c r="D5022">
        <f t="shared" si="1022"/>
        <v>1</v>
      </c>
      <c r="E5022" t="str">
        <f t="shared" si="1023"/>
        <v>OFF</v>
      </c>
      <c r="F5022" s="13">
        <f t="shared" si="1025"/>
        <v>43553</v>
      </c>
      <c r="G5022" s="14" t="str">
        <f t="shared" si="1024"/>
        <v>Avg of 4 NM Projects</v>
      </c>
      <c r="H5022" s="15">
        <f t="shared" si="1026"/>
        <v>3</v>
      </c>
      <c r="I5022" s="93">
        <v>-0.13</v>
      </c>
      <c r="J5022">
        <f t="shared" si="1014"/>
        <v>-7.3033707865168538E-4</v>
      </c>
      <c r="K5022" s="4">
        <v>20.2</v>
      </c>
      <c r="L5022" s="4">
        <v>18.68</v>
      </c>
      <c r="M5022" s="16">
        <f t="shared" si="1015"/>
        <v>-2.4283999999999998E-3</v>
      </c>
      <c r="N5022">
        <f t="shared" si="1016"/>
        <v>0</v>
      </c>
      <c r="O5022">
        <f t="shared" si="1017"/>
        <v>0</v>
      </c>
      <c r="P5022" s="63">
        <f t="shared" si="1018"/>
        <v>0</v>
      </c>
    </row>
    <row r="5023" spans="1:18" x14ac:dyDescent="0.3">
      <c r="A5023">
        <f t="shared" si="1019"/>
        <v>2019</v>
      </c>
      <c r="B5023">
        <f t="shared" si="1020"/>
        <v>3</v>
      </c>
      <c r="C5023">
        <f t="shared" si="1021"/>
        <v>29</v>
      </c>
      <c r="D5023">
        <f t="shared" si="1022"/>
        <v>1</v>
      </c>
      <c r="E5023" t="str">
        <f t="shared" si="1023"/>
        <v>OFF</v>
      </c>
      <c r="F5023" s="13">
        <f t="shared" si="1025"/>
        <v>43553</v>
      </c>
      <c r="G5023" s="14" t="str">
        <f t="shared" si="1024"/>
        <v>Avg of 4 NM Projects</v>
      </c>
      <c r="H5023" s="15">
        <f t="shared" si="1026"/>
        <v>4</v>
      </c>
      <c r="I5023" s="93">
        <v>-0.13</v>
      </c>
      <c r="J5023">
        <f t="shared" si="1014"/>
        <v>-7.3033707865168538E-4</v>
      </c>
      <c r="K5023" s="4">
        <v>20.32</v>
      </c>
      <c r="L5023" s="4">
        <v>19.05</v>
      </c>
      <c r="M5023" s="16">
        <f t="shared" si="1015"/>
        <v>-2.4765E-3</v>
      </c>
      <c r="N5023">
        <f t="shared" si="1016"/>
        <v>0</v>
      </c>
      <c r="O5023">
        <f t="shared" si="1017"/>
        <v>0</v>
      </c>
      <c r="P5023" s="63">
        <f t="shared" si="1018"/>
        <v>0</v>
      </c>
    </row>
    <row r="5024" spans="1:18" x14ac:dyDescent="0.3">
      <c r="A5024">
        <f t="shared" si="1019"/>
        <v>2019</v>
      </c>
      <c r="B5024">
        <f t="shared" si="1020"/>
        <v>3</v>
      </c>
      <c r="C5024">
        <f t="shared" si="1021"/>
        <v>29</v>
      </c>
      <c r="D5024">
        <f t="shared" si="1022"/>
        <v>1</v>
      </c>
      <c r="E5024" t="str">
        <f t="shared" si="1023"/>
        <v>OFF</v>
      </c>
      <c r="F5024" s="13">
        <f t="shared" si="1025"/>
        <v>43553</v>
      </c>
      <c r="G5024" s="14" t="str">
        <f t="shared" si="1024"/>
        <v>Avg of 4 NM Projects</v>
      </c>
      <c r="H5024" s="15">
        <f t="shared" si="1026"/>
        <v>5</v>
      </c>
      <c r="I5024" s="93">
        <v>-0.39</v>
      </c>
      <c r="J5024">
        <f t="shared" si="1014"/>
        <v>-2.1910112359550564E-3</v>
      </c>
      <c r="K5024" s="4">
        <v>20.7</v>
      </c>
      <c r="L5024" s="4">
        <v>20.04</v>
      </c>
      <c r="M5024" s="16">
        <f t="shared" si="1015"/>
        <v>-7.8156000000000007E-3</v>
      </c>
      <c r="N5024">
        <f t="shared" si="1016"/>
        <v>0</v>
      </c>
      <c r="O5024">
        <f t="shared" si="1017"/>
        <v>0</v>
      </c>
      <c r="P5024" s="63">
        <f t="shared" si="1018"/>
        <v>0</v>
      </c>
    </row>
    <row r="5025" spans="1:16" x14ac:dyDescent="0.3">
      <c r="A5025">
        <f t="shared" si="1019"/>
        <v>2019</v>
      </c>
      <c r="B5025">
        <f t="shared" si="1020"/>
        <v>3</v>
      </c>
      <c r="C5025">
        <f t="shared" si="1021"/>
        <v>29</v>
      </c>
      <c r="D5025">
        <f t="shared" si="1022"/>
        <v>1</v>
      </c>
      <c r="E5025" t="str">
        <f t="shared" si="1023"/>
        <v>OFF</v>
      </c>
      <c r="F5025" s="13">
        <f t="shared" si="1025"/>
        <v>43553</v>
      </c>
      <c r="G5025" s="14" t="str">
        <f t="shared" si="1024"/>
        <v>Avg of 4 NM Projects</v>
      </c>
      <c r="H5025" s="15">
        <f t="shared" si="1026"/>
        <v>6</v>
      </c>
      <c r="I5025" s="93">
        <v>-0.26</v>
      </c>
      <c r="J5025">
        <f t="shared" si="1014"/>
        <v>-1.4606741573033708E-3</v>
      </c>
      <c r="K5025" s="4">
        <v>22.16</v>
      </c>
      <c r="L5025" s="4">
        <v>19.95</v>
      </c>
      <c r="M5025" s="16">
        <f t="shared" si="1015"/>
        <v>-5.1870000000000006E-3</v>
      </c>
      <c r="N5025">
        <f t="shared" si="1016"/>
        <v>0</v>
      </c>
      <c r="O5025">
        <f t="shared" si="1017"/>
        <v>0</v>
      </c>
      <c r="P5025" s="63">
        <f t="shared" si="1018"/>
        <v>0</v>
      </c>
    </row>
    <row r="5026" spans="1:16" x14ac:dyDescent="0.3">
      <c r="A5026">
        <f t="shared" si="1019"/>
        <v>2019</v>
      </c>
      <c r="B5026">
        <f t="shared" si="1020"/>
        <v>3</v>
      </c>
      <c r="C5026">
        <f t="shared" si="1021"/>
        <v>29</v>
      </c>
      <c r="D5026">
        <f t="shared" si="1022"/>
        <v>1</v>
      </c>
      <c r="E5026" t="str">
        <f t="shared" si="1023"/>
        <v>OFF</v>
      </c>
      <c r="F5026" s="13">
        <f t="shared" si="1025"/>
        <v>43553</v>
      </c>
      <c r="G5026" s="14" t="str">
        <f t="shared" si="1024"/>
        <v>Avg of 4 NM Projects</v>
      </c>
      <c r="H5026" s="15">
        <f t="shared" si="1026"/>
        <v>7</v>
      </c>
      <c r="I5026" s="93">
        <v>-0.38500000000000001</v>
      </c>
      <c r="J5026">
        <f t="shared" si="1014"/>
        <v>-2.1629213483146067E-3</v>
      </c>
      <c r="K5026" s="4">
        <v>24.9</v>
      </c>
      <c r="L5026" s="4">
        <v>23.15</v>
      </c>
      <c r="M5026" s="16">
        <f t="shared" si="1015"/>
        <v>-8.9127499999999988E-3</v>
      </c>
      <c r="N5026">
        <f t="shared" si="1016"/>
        <v>0</v>
      </c>
      <c r="O5026">
        <f t="shared" si="1017"/>
        <v>0</v>
      </c>
      <c r="P5026" s="63">
        <f t="shared" si="1018"/>
        <v>0</v>
      </c>
    </row>
    <row r="5027" spans="1:16" x14ac:dyDescent="0.3">
      <c r="A5027">
        <f t="shared" si="1019"/>
        <v>2019</v>
      </c>
      <c r="B5027">
        <f t="shared" si="1020"/>
        <v>3</v>
      </c>
      <c r="C5027">
        <f t="shared" si="1021"/>
        <v>29</v>
      </c>
      <c r="D5027">
        <f t="shared" si="1022"/>
        <v>1</v>
      </c>
      <c r="E5027" t="str">
        <f t="shared" si="1023"/>
        <v>OFF</v>
      </c>
      <c r="F5027" s="13">
        <f t="shared" si="1025"/>
        <v>43553</v>
      </c>
      <c r="G5027" s="14" t="str">
        <f t="shared" si="1024"/>
        <v>Avg of 4 NM Projects</v>
      </c>
      <c r="H5027" s="15">
        <f t="shared" si="1026"/>
        <v>8</v>
      </c>
      <c r="I5027" s="93">
        <v>1.665</v>
      </c>
      <c r="J5027">
        <f t="shared" si="1014"/>
        <v>9.3539325842696627E-3</v>
      </c>
      <c r="K5027" s="4">
        <v>26.22</v>
      </c>
      <c r="L5027" s="4">
        <v>32.32</v>
      </c>
      <c r="M5027" s="16">
        <f t="shared" si="1015"/>
        <v>5.3812800000000001E-2</v>
      </c>
      <c r="N5027">
        <f t="shared" si="1016"/>
        <v>0</v>
      </c>
      <c r="O5027">
        <f t="shared" si="1017"/>
        <v>0</v>
      </c>
      <c r="P5027" s="63">
        <f t="shared" si="1018"/>
        <v>0</v>
      </c>
    </row>
    <row r="5028" spans="1:16" x14ac:dyDescent="0.3">
      <c r="A5028">
        <f t="shared" si="1019"/>
        <v>2019</v>
      </c>
      <c r="B5028">
        <f t="shared" si="1020"/>
        <v>3</v>
      </c>
      <c r="C5028">
        <f t="shared" si="1021"/>
        <v>29</v>
      </c>
      <c r="D5028">
        <f t="shared" si="1022"/>
        <v>1</v>
      </c>
      <c r="E5028" t="str">
        <f t="shared" si="1023"/>
        <v>OFF</v>
      </c>
      <c r="F5028" s="13">
        <f t="shared" si="1025"/>
        <v>43553</v>
      </c>
      <c r="G5028" s="14" t="str">
        <f t="shared" si="1024"/>
        <v>Avg of 4 NM Projects</v>
      </c>
      <c r="H5028" s="15">
        <f t="shared" si="1026"/>
        <v>9</v>
      </c>
      <c r="I5028" s="93">
        <v>7.2949999999999999</v>
      </c>
      <c r="J5028">
        <f t="shared" si="1014"/>
        <v>4.0983146067415731E-2</v>
      </c>
      <c r="K5028" s="4">
        <v>28</v>
      </c>
      <c r="L5028" s="4">
        <v>37.99</v>
      </c>
      <c r="M5028" s="16">
        <f t="shared" si="1015"/>
        <v>0.27713705</v>
      </c>
      <c r="N5028">
        <f t="shared" si="1016"/>
        <v>0</v>
      </c>
      <c r="O5028">
        <f t="shared" si="1017"/>
        <v>0</v>
      </c>
      <c r="P5028" s="63">
        <f t="shared" si="1018"/>
        <v>0</v>
      </c>
    </row>
    <row r="5029" spans="1:16" x14ac:dyDescent="0.3">
      <c r="A5029">
        <f t="shared" si="1019"/>
        <v>2019</v>
      </c>
      <c r="B5029">
        <f t="shared" si="1020"/>
        <v>3</v>
      </c>
      <c r="C5029">
        <f t="shared" si="1021"/>
        <v>29</v>
      </c>
      <c r="D5029">
        <f t="shared" si="1022"/>
        <v>1</v>
      </c>
      <c r="E5029" t="str">
        <f t="shared" si="1023"/>
        <v>OFF</v>
      </c>
      <c r="F5029" s="13">
        <f t="shared" si="1025"/>
        <v>43553</v>
      </c>
      <c r="G5029" s="14" t="str">
        <f t="shared" si="1024"/>
        <v>Avg of 4 NM Projects</v>
      </c>
      <c r="H5029" s="15">
        <f t="shared" si="1026"/>
        <v>10</v>
      </c>
      <c r="I5029" s="93">
        <v>17.8</v>
      </c>
      <c r="J5029">
        <f t="shared" si="1014"/>
        <v>0.1</v>
      </c>
      <c r="K5029" s="4">
        <v>30.27</v>
      </c>
      <c r="L5029" s="4">
        <v>38.17</v>
      </c>
      <c r="M5029" s="16">
        <f t="shared" si="1015"/>
        <v>0.67942600000000009</v>
      </c>
      <c r="N5029">
        <f t="shared" si="1016"/>
        <v>0</v>
      </c>
      <c r="O5029">
        <f t="shared" si="1017"/>
        <v>0</v>
      </c>
      <c r="P5029" s="63">
        <f t="shared" si="1018"/>
        <v>0</v>
      </c>
    </row>
    <row r="5030" spans="1:16" x14ac:dyDescent="0.3">
      <c r="A5030">
        <f t="shared" si="1019"/>
        <v>2019</v>
      </c>
      <c r="B5030">
        <f t="shared" si="1020"/>
        <v>3</v>
      </c>
      <c r="C5030">
        <f t="shared" si="1021"/>
        <v>29</v>
      </c>
      <c r="D5030">
        <f t="shared" si="1022"/>
        <v>1</v>
      </c>
      <c r="E5030" t="str">
        <f t="shared" si="1023"/>
        <v>OFF</v>
      </c>
      <c r="F5030" s="13">
        <f t="shared" si="1025"/>
        <v>43553</v>
      </c>
      <c r="G5030" s="14" t="str">
        <f t="shared" si="1024"/>
        <v>Avg of 4 NM Projects</v>
      </c>
      <c r="H5030" s="15">
        <f t="shared" si="1026"/>
        <v>11</v>
      </c>
      <c r="I5030" s="93">
        <v>42.365000000000002</v>
      </c>
      <c r="J5030">
        <f t="shared" si="1014"/>
        <v>0.23800561797752809</v>
      </c>
      <c r="K5030" s="4">
        <v>31.15</v>
      </c>
      <c r="L5030" s="4">
        <v>39.450000000000003</v>
      </c>
      <c r="M5030" s="16">
        <f t="shared" si="1015"/>
        <v>1.6712992500000003</v>
      </c>
      <c r="N5030">
        <f t="shared" si="1016"/>
        <v>0</v>
      </c>
      <c r="O5030">
        <f t="shared" si="1017"/>
        <v>0</v>
      </c>
      <c r="P5030" s="63">
        <f t="shared" si="1018"/>
        <v>0</v>
      </c>
    </row>
    <row r="5031" spans="1:16" x14ac:dyDescent="0.3">
      <c r="A5031">
        <f t="shared" si="1019"/>
        <v>2019</v>
      </c>
      <c r="B5031">
        <f t="shared" si="1020"/>
        <v>3</v>
      </c>
      <c r="C5031">
        <f t="shared" si="1021"/>
        <v>29</v>
      </c>
      <c r="D5031">
        <f t="shared" si="1022"/>
        <v>1</v>
      </c>
      <c r="E5031" t="str">
        <f t="shared" si="1023"/>
        <v>OFF</v>
      </c>
      <c r="F5031" s="13">
        <f t="shared" si="1025"/>
        <v>43553</v>
      </c>
      <c r="G5031" s="14" t="str">
        <f t="shared" si="1024"/>
        <v>Avg of 4 NM Projects</v>
      </c>
      <c r="H5031" s="15">
        <f t="shared" si="1026"/>
        <v>12</v>
      </c>
      <c r="I5031" s="93">
        <v>49.149999999999991</v>
      </c>
      <c r="J5031">
        <f t="shared" si="1014"/>
        <v>0.27612359550561794</v>
      </c>
      <c r="K5031" s="4">
        <v>33.24</v>
      </c>
      <c r="L5031" s="4">
        <v>38.03</v>
      </c>
      <c r="M5031" s="16">
        <f t="shared" si="1015"/>
        <v>1.8691744999999995</v>
      </c>
      <c r="N5031">
        <f t="shared" si="1016"/>
        <v>0</v>
      </c>
      <c r="O5031">
        <f t="shared" si="1017"/>
        <v>0</v>
      </c>
      <c r="P5031" s="63">
        <f t="shared" si="1018"/>
        <v>0</v>
      </c>
    </row>
    <row r="5032" spans="1:16" x14ac:dyDescent="0.3">
      <c r="A5032">
        <f t="shared" si="1019"/>
        <v>2019</v>
      </c>
      <c r="B5032">
        <f t="shared" si="1020"/>
        <v>3</v>
      </c>
      <c r="C5032">
        <f t="shared" si="1021"/>
        <v>29</v>
      </c>
      <c r="D5032">
        <f t="shared" si="1022"/>
        <v>1</v>
      </c>
      <c r="E5032" t="str">
        <f t="shared" si="1023"/>
        <v>OFF</v>
      </c>
      <c r="F5032" s="13">
        <f t="shared" si="1025"/>
        <v>43553</v>
      </c>
      <c r="G5032" s="14" t="str">
        <f t="shared" si="1024"/>
        <v>Avg of 4 NM Projects</v>
      </c>
      <c r="H5032" s="15">
        <f t="shared" si="1026"/>
        <v>13</v>
      </c>
      <c r="I5032" s="93">
        <v>62.974999999999994</v>
      </c>
      <c r="J5032">
        <f t="shared" si="1014"/>
        <v>0.35379213483146066</v>
      </c>
      <c r="K5032" s="4">
        <v>29.02</v>
      </c>
      <c r="L5032" s="4">
        <v>32.31</v>
      </c>
      <c r="M5032" s="16">
        <f t="shared" si="1015"/>
        <v>2.0347222500000002</v>
      </c>
      <c r="N5032">
        <f t="shared" si="1016"/>
        <v>0</v>
      </c>
      <c r="O5032">
        <f t="shared" si="1017"/>
        <v>0</v>
      </c>
      <c r="P5032" s="63">
        <f t="shared" si="1018"/>
        <v>0</v>
      </c>
    </row>
    <row r="5033" spans="1:16" x14ac:dyDescent="0.3">
      <c r="A5033">
        <f t="shared" si="1019"/>
        <v>2019</v>
      </c>
      <c r="B5033">
        <f t="shared" si="1020"/>
        <v>3</v>
      </c>
      <c r="C5033">
        <f t="shared" si="1021"/>
        <v>29</v>
      </c>
      <c r="D5033">
        <f t="shared" si="1022"/>
        <v>1</v>
      </c>
      <c r="E5033" t="str">
        <f t="shared" si="1023"/>
        <v>OFF</v>
      </c>
      <c r="F5033" s="13">
        <f t="shared" si="1025"/>
        <v>43553</v>
      </c>
      <c r="G5033" s="14" t="str">
        <f t="shared" si="1024"/>
        <v>Avg of 4 NM Projects</v>
      </c>
      <c r="H5033" s="15">
        <f t="shared" si="1026"/>
        <v>14</v>
      </c>
      <c r="I5033" s="93">
        <v>66.94</v>
      </c>
      <c r="J5033">
        <f t="shared" si="1014"/>
        <v>0.37606741573033708</v>
      </c>
      <c r="K5033" s="4">
        <v>27.56</v>
      </c>
      <c r="L5033" s="4">
        <v>31.47</v>
      </c>
      <c r="M5033" s="16">
        <f t="shared" si="1015"/>
        <v>2.1066018</v>
      </c>
      <c r="N5033">
        <f t="shared" si="1016"/>
        <v>0</v>
      </c>
      <c r="O5033">
        <f t="shared" si="1017"/>
        <v>0</v>
      </c>
      <c r="P5033" s="63">
        <f t="shared" si="1018"/>
        <v>0</v>
      </c>
    </row>
    <row r="5034" spans="1:16" x14ac:dyDescent="0.3">
      <c r="A5034">
        <f t="shared" si="1019"/>
        <v>2019</v>
      </c>
      <c r="B5034">
        <f t="shared" si="1020"/>
        <v>3</v>
      </c>
      <c r="C5034">
        <f t="shared" si="1021"/>
        <v>29</v>
      </c>
      <c r="D5034">
        <f t="shared" si="1022"/>
        <v>1</v>
      </c>
      <c r="E5034" t="str">
        <f t="shared" si="1023"/>
        <v>OFF</v>
      </c>
      <c r="F5034" s="13">
        <f t="shared" si="1025"/>
        <v>43553</v>
      </c>
      <c r="G5034" s="14" t="str">
        <f t="shared" si="1024"/>
        <v>Avg of 4 NM Projects</v>
      </c>
      <c r="H5034" s="15">
        <f t="shared" si="1026"/>
        <v>15</v>
      </c>
      <c r="I5034" s="93">
        <v>54.019999999999996</v>
      </c>
      <c r="J5034">
        <f t="shared" si="1014"/>
        <v>0.30348314606741572</v>
      </c>
      <c r="K5034" s="4">
        <v>28.19</v>
      </c>
      <c r="L5034" s="4">
        <v>28.45</v>
      </c>
      <c r="M5034" s="16">
        <f t="shared" si="1015"/>
        <v>1.5368689999999998</v>
      </c>
      <c r="N5034">
        <f t="shared" si="1016"/>
        <v>0</v>
      </c>
      <c r="O5034">
        <f t="shared" si="1017"/>
        <v>0</v>
      </c>
      <c r="P5034" s="63">
        <f t="shared" si="1018"/>
        <v>0</v>
      </c>
    </row>
    <row r="5035" spans="1:16" x14ac:dyDescent="0.3">
      <c r="A5035">
        <f t="shared" si="1019"/>
        <v>2019</v>
      </c>
      <c r="B5035">
        <f t="shared" si="1020"/>
        <v>3</v>
      </c>
      <c r="C5035">
        <f t="shared" si="1021"/>
        <v>29</v>
      </c>
      <c r="D5035">
        <f t="shared" si="1022"/>
        <v>1</v>
      </c>
      <c r="E5035" t="str">
        <f t="shared" si="1023"/>
        <v>OFF</v>
      </c>
      <c r="F5035" s="13">
        <f t="shared" si="1025"/>
        <v>43553</v>
      </c>
      <c r="G5035" s="14" t="str">
        <f t="shared" si="1024"/>
        <v>Avg of 4 NM Projects</v>
      </c>
      <c r="H5035" s="15">
        <f t="shared" si="1026"/>
        <v>16</v>
      </c>
      <c r="I5035" s="93">
        <v>37.895000000000003</v>
      </c>
      <c r="J5035">
        <f t="shared" si="1014"/>
        <v>0.2128932584269663</v>
      </c>
      <c r="K5035" s="4">
        <v>25.47</v>
      </c>
      <c r="L5035" s="4">
        <v>25.86</v>
      </c>
      <c r="M5035" s="16">
        <f t="shared" si="1015"/>
        <v>0.97996470000000013</v>
      </c>
      <c r="N5035">
        <f t="shared" si="1016"/>
        <v>0</v>
      </c>
      <c r="O5035">
        <f t="shared" si="1017"/>
        <v>0</v>
      </c>
      <c r="P5035" s="63">
        <f t="shared" si="1018"/>
        <v>0</v>
      </c>
    </row>
    <row r="5036" spans="1:16" x14ac:dyDescent="0.3">
      <c r="A5036">
        <f t="shared" si="1019"/>
        <v>2019</v>
      </c>
      <c r="B5036">
        <f t="shared" si="1020"/>
        <v>3</v>
      </c>
      <c r="C5036">
        <f t="shared" si="1021"/>
        <v>29</v>
      </c>
      <c r="D5036">
        <f t="shared" si="1022"/>
        <v>1</v>
      </c>
      <c r="E5036" t="str">
        <f t="shared" si="1023"/>
        <v>OFF</v>
      </c>
      <c r="F5036" s="13">
        <f t="shared" si="1025"/>
        <v>43553</v>
      </c>
      <c r="G5036" s="14" t="str">
        <f t="shared" si="1024"/>
        <v>Avg of 4 NM Projects</v>
      </c>
      <c r="H5036" s="15">
        <f t="shared" si="1026"/>
        <v>17</v>
      </c>
      <c r="I5036" s="93">
        <v>31.230000000000004</v>
      </c>
      <c r="J5036">
        <f t="shared" si="1014"/>
        <v>0.1754494382022472</v>
      </c>
      <c r="K5036" s="4">
        <v>27.6</v>
      </c>
      <c r="L5036" s="4">
        <v>23.63</v>
      </c>
      <c r="M5036" s="16">
        <f t="shared" si="1015"/>
        <v>0.73796490000000003</v>
      </c>
      <c r="N5036">
        <f t="shared" si="1016"/>
        <v>0</v>
      </c>
      <c r="O5036">
        <f t="shared" si="1017"/>
        <v>0</v>
      </c>
      <c r="P5036" s="63">
        <f t="shared" si="1018"/>
        <v>0</v>
      </c>
    </row>
    <row r="5037" spans="1:16" x14ac:dyDescent="0.3">
      <c r="A5037">
        <f t="shared" si="1019"/>
        <v>2019</v>
      </c>
      <c r="B5037">
        <f t="shared" si="1020"/>
        <v>3</v>
      </c>
      <c r="C5037">
        <f t="shared" si="1021"/>
        <v>29</v>
      </c>
      <c r="D5037">
        <f t="shared" si="1022"/>
        <v>1</v>
      </c>
      <c r="E5037" t="str">
        <f t="shared" si="1023"/>
        <v>OFF</v>
      </c>
      <c r="F5037" s="13">
        <f t="shared" si="1025"/>
        <v>43553</v>
      </c>
      <c r="G5037" s="14" t="str">
        <f t="shared" si="1024"/>
        <v>Avg of 4 NM Projects</v>
      </c>
      <c r="H5037" s="15">
        <f t="shared" si="1026"/>
        <v>18</v>
      </c>
      <c r="I5037" s="93">
        <v>12.295</v>
      </c>
      <c r="J5037">
        <f t="shared" si="1014"/>
        <v>6.9073033707865161E-2</v>
      </c>
      <c r="K5037" s="4">
        <v>29.57</v>
      </c>
      <c r="L5037" s="4">
        <v>24.28</v>
      </c>
      <c r="M5037" s="16">
        <f t="shared" si="1015"/>
        <v>0.29852260000000003</v>
      </c>
      <c r="N5037">
        <f t="shared" si="1016"/>
        <v>0</v>
      </c>
      <c r="O5037">
        <f t="shared" si="1017"/>
        <v>0</v>
      </c>
      <c r="P5037" s="63">
        <f t="shared" si="1018"/>
        <v>0</v>
      </c>
    </row>
    <row r="5038" spans="1:16" x14ac:dyDescent="0.3">
      <c r="A5038">
        <f t="shared" si="1019"/>
        <v>2019</v>
      </c>
      <c r="B5038">
        <f t="shared" si="1020"/>
        <v>3</v>
      </c>
      <c r="C5038">
        <f t="shared" si="1021"/>
        <v>29</v>
      </c>
      <c r="D5038">
        <f t="shared" si="1022"/>
        <v>1</v>
      </c>
      <c r="E5038" t="str">
        <f t="shared" si="1023"/>
        <v>OFF</v>
      </c>
      <c r="F5038" s="13">
        <f t="shared" si="1025"/>
        <v>43553</v>
      </c>
      <c r="G5038" s="14" t="str">
        <f t="shared" si="1024"/>
        <v>Avg of 4 NM Projects</v>
      </c>
      <c r="H5038" s="15">
        <f t="shared" si="1026"/>
        <v>19</v>
      </c>
      <c r="I5038" s="93">
        <v>2.8149999999999999</v>
      </c>
      <c r="J5038">
        <f t="shared" si="1014"/>
        <v>1.5814606741573034E-2</v>
      </c>
      <c r="K5038" s="4">
        <v>28.57</v>
      </c>
      <c r="L5038" s="4">
        <v>28.38</v>
      </c>
      <c r="M5038" s="16">
        <f t="shared" si="1015"/>
        <v>7.9889699999999994E-2</v>
      </c>
      <c r="N5038">
        <f t="shared" si="1016"/>
        <v>0</v>
      </c>
      <c r="O5038">
        <f t="shared" si="1017"/>
        <v>0</v>
      </c>
      <c r="P5038" s="63">
        <f t="shared" si="1018"/>
        <v>0</v>
      </c>
    </row>
    <row r="5039" spans="1:16" x14ac:dyDescent="0.3">
      <c r="A5039">
        <f t="shared" si="1019"/>
        <v>2019</v>
      </c>
      <c r="B5039">
        <f t="shared" si="1020"/>
        <v>3</v>
      </c>
      <c r="C5039">
        <f t="shared" si="1021"/>
        <v>29</v>
      </c>
      <c r="D5039">
        <f t="shared" si="1022"/>
        <v>1</v>
      </c>
      <c r="E5039" t="str">
        <f t="shared" si="1023"/>
        <v>OFF</v>
      </c>
      <c r="F5039" s="13">
        <f t="shared" si="1025"/>
        <v>43553</v>
      </c>
      <c r="G5039" s="14" t="str">
        <f t="shared" si="1024"/>
        <v>Avg of 4 NM Projects</v>
      </c>
      <c r="H5039" s="15">
        <f t="shared" si="1026"/>
        <v>20</v>
      </c>
      <c r="I5039" s="93">
        <v>-0.13</v>
      </c>
      <c r="J5039">
        <f t="shared" si="1014"/>
        <v>-7.3033707865168538E-4</v>
      </c>
      <c r="K5039" s="4">
        <v>34.01</v>
      </c>
      <c r="L5039" s="4">
        <v>32.880000000000003</v>
      </c>
      <c r="M5039" s="16">
        <f t="shared" si="1015"/>
        <v>-4.2744000000000011E-3</v>
      </c>
      <c r="N5039">
        <f t="shared" si="1016"/>
        <v>0</v>
      </c>
      <c r="O5039">
        <f t="shared" si="1017"/>
        <v>0</v>
      </c>
      <c r="P5039" s="63">
        <f t="shared" si="1018"/>
        <v>0</v>
      </c>
    </row>
    <row r="5040" spans="1:16" x14ac:dyDescent="0.3">
      <c r="A5040">
        <f t="shared" si="1019"/>
        <v>2019</v>
      </c>
      <c r="B5040">
        <f t="shared" si="1020"/>
        <v>3</v>
      </c>
      <c r="C5040">
        <f t="shared" si="1021"/>
        <v>29</v>
      </c>
      <c r="D5040">
        <f t="shared" si="1022"/>
        <v>1</v>
      </c>
      <c r="E5040" t="str">
        <f t="shared" si="1023"/>
        <v>OFF</v>
      </c>
      <c r="F5040" s="13">
        <f t="shared" si="1025"/>
        <v>43553</v>
      </c>
      <c r="G5040" s="14" t="str">
        <f t="shared" si="1024"/>
        <v>Avg of 4 NM Projects</v>
      </c>
      <c r="H5040" s="15">
        <f t="shared" si="1026"/>
        <v>21</v>
      </c>
      <c r="I5040" s="93">
        <v>-0.39</v>
      </c>
      <c r="J5040">
        <f t="shared" si="1014"/>
        <v>-2.1910112359550564E-3</v>
      </c>
      <c r="K5040" s="4">
        <v>27.51</v>
      </c>
      <c r="L5040" s="4">
        <v>35.869999999999997</v>
      </c>
      <c r="M5040" s="16">
        <f t="shared" si="1015"/>
        <v>-1.39893E-2</v>
      </c>
      <c r="N5040">
        <f t="shared" si="1016"/>
        <v>0</v>
      </c>
      <c r="O5040">
        <f t="shared" si="1017"/>
        <v>0</v>
      </c>
      <c r="P5040" s="63">
        <f t="shared" si="1018"/>
        <v>0</v>
      </c>
    </row>
    <row r="5041" spans="1:18" x14ac:dyDescent="0.3">
      <c r="A5041">
        <f t="shared" si="1019"/>
        <v>2019</v>
      </c>
      <c r="B5041">
        <f t="shared" si="1020"/>
        <v>3</v>
      </c>
      <c r="C5041">
        <f t="shared" si="1021"/>
        <v>29</v>
      </c>
      <c r="D5041">
        <f t="shared" si="1022"/>
        <v>1</v>
      </c>
      <c r="E5041" t="str">
        <f t="shared" si="1023"/>
        <v>OFF</v>
      </c>
      <c r="F5041" s="13">
        <f t="shared" si="1025"/>
        <v>43553</v>
      </c>
      <c r="G5041" s="14" t="str">
        <f t="shared" si="1024"/>
        <v>Avg of 4 NM Projects</v>
      </c>
      <c r="H5041" s="15">
        <f t="shared" si="1026"/>
        <v>22</v>
      </c>
      <c r="I5041" s="93">
        <v>-0.13</v>
      </c>
      <c r="J5041">
        <f t="shared" si="1014"/>
        <v>-7.3033707865168538E-4</v>
      </c>
      <c r="K5041" s="4">
        <v>25.68</v>
      </c>
      <c r="L5041" s="4">
        <v>24.52</v>
      </c>
      <c r="M5041" s="16">
        <f t="shared" si="1015"/>
        <v>-3.1876000000000001E-3</v>
      </c>
      <c r="N5041">
        <f t="shared" si="1016"/>
        <v>0</v>
      </c>
      <c r="O5041">
        <f t="shared" si="1017"/>
        <v>0</v>
      </c>
      <c r="P5041" s="63">
        <f t="shared" si="1018"/>
        <v>0</v>
      </c>
    </row>
    <row r="5042" spans="1:18" x14ac:dyDescent="0.3">
      <c r="A5042">
        <f t="shared" si="1019"/>
        <v>2019</v>
      </c>
      <c r="B5042">
        <f t="shared" si="1020"/>
        <v>3</v>
      </c>
      <c r="C5042">
        <f t="shared" si="1021"/>
        <v>29</v>
      </c>
      <c r="D5042">
        <f t="shared" si="1022"/>
        <v>1</v>
      </c>
      <c r="E5042" t="str">
        <f t="shared" si="1023"/>
        <v>OFF</v>
      </c>
      <c r="F5042" s="13">
        <f t="shared" si="1025"/>
        <v>43553</v>
      </c>
      <c r="G5042" s="14" t="str">
        <f t="shared" si="1024"/>
        <v>Avg of 4 NM Projects</v>
      </c>
      <c r="H5042" s="15">
        <f t="shared" si="1026"/>
        <v>23</v>
      </c>
      <c r="I5042" s="93">
        <v>-0.13</v>
      </c>
      <c r="J5042">
        <f t="shared" si="1014"/>
        <v>-7.3033707865168538E-4</v>
      </c>
      <c r="K5042" s="4">
        <v>23.24</v>
      </c>
      <c r="L5042" s="4">
        <v>23.77</v>
      </c>
      <c r="M5042" s="16">
        <f t="shared" si="1015"/>
        <v>-3.0901000000000001E-3</v>
      </c>
      <c r="N5042">
        <f t="shared" si="1016"/>
        <v>0</v>
      </c>
      <c r="O5042">
        <f t="shared" si="1017"/>
        <v>0</v>
      </c>
      <c r="P5042" s="63">
        <f t="shared" si="1018"/>
        <v>0</v>
      </c>
    </row>
    <row r="5043" spans="1:18" x14ac:dyDescent="0.3">
      <c r="A5043">
        <f t="shared" si="1019"/>
        <v>2019</v>
      </c>
      <c r="B5043">
        <f t="shared" si="1020"/>
        <v>3</v>
      </c>
      <c r="C5043">
        <f t="shared" si="1021"/>
        <v>29</v>
      </c>
      <c r="D5043">
        <f t="shared" si="1022"/>
        <v>1</v>
      </c>
      <c r="E5043" t="str">
        <f t="shared" si="1023"/>
        <v>OFF</v>
      </c>
      <c r="F5043" s="13">
        <f t="shared" si="1025"/>
        <v>43553</v>
      </c>
      <c r="G5043" s="14" t="str">
        <f t="shared" si="1024"/>
        <v>Avg of 4 NM Projects</v>
      </c>
      <c r="H5043" s="15">
        <f t="shared" si="1026"/>
        <v>24</v>
      </c>
      <c r="I5043" s="93">
        <v>-0.13</v>
      </c>
      <c r="J5043">
        <f t="shared" si="1014"/>
        <v>-7.3033707865168538E-4</v>
      </c>
      <c r="K5043" s="4">
        <v>23.12</v>
      </c>
      <c r="L5043" s="4">
        <v>22.86</v>
      </c>
      <c r="M5043" s="16">
        <f t="shared" si="1015"/>
        <v>-2.9718000000000001E-3</v>
      </c>
      <c r="N5043">
        <f t="shared" si="1016"/>
        <v>0</v>
      </c>
      <c r="O5043">
        <f t="shared" si="1017"/>
        <v>0</v>
      </c>
      <c r="P5043" s="63">
        <f t="shared" si="1018"/>
        <v>0</v>
      </c>
    </row>
    <row r="5044" spans="1:18" x14ac:dyDescent="0.3">
      <c r="A5044">
        <f t="shared" si="1019"/>
        <v>2019</v>
      </c>
      <c r="B5044">
        <f t="shared" si="1020"/>
        <v>3</v>
      </c>
      <c r="C5044">
        <f t="shared" si="1021"/>
        <v>30</v>
      </c>
      <c r="D5044">
        <f t="shared" si="1022"/>
        <v>2</v>
      </c>
      <c r="E5044" t="str">
        <f t="shared" si="1023"/>
        <v>OFF</v>
      </c>
      <c r="F5044" s="13">
        <f t="shared" si="1025"/>
        <v>43554</v>
      </c>
      <c r="G5044" s="14" t="str">
        <f t="shared" si="1024"/>
        <v>Avg of 4 NM Projects</v>
      </c>
      <c r="H5044" s="15">
        <f t="shared" si="1026"/>
        <v>1</v>
      </c>
      <c r="I5044" s="93">
        <v>-0.13</v>
      </c>
      <c r="J5044">
        <f t="shared" si="1014"/>
        <v>-7.3033707865168538E-4</v>
      </c>
      <c r="K5044" s="4">
        <v>28.46</v>
      </c>
      <c r="L5044" s="4">
        <v>22.68</v>
      </c>
      <c r="M5044" s="16">
        <f t="shared" si="1015"/>
        <v>-2.9483999999999999E-3</v>
      </c>
      <c r="N5044">
        <f t="shared" si="1016"/>
        <v>0</v>
      </c>
      <c r="O5044">
        <f t="shared" si="1017"/>
        <v>0</v>
      </c>
      <c r="P5044" s="63">
        <f t="shared" si="1018"/>
        <v>0</v>
      </c>
      <c r="Q5044" s="34"/>
      <c r="R5044" s="34"/>
    </row>
    <row r="5045" spans="1:18" x14ac:dyDescent="0.3">
      <c r="A5045">
        <f t="shared" si="1019"/>
        <v>2019</v>
      </c>
      <c r="B5045">
        <f t="shared" si="1020"/>
        <v>3</v>
      </c>
      <c r="C5045">
        <f t="shared" si="1021"/>
        <v>30</v>
      </c>
      <c r="D5045">
        <f t="shared" si="1022"/>
        <v>2</v>
      </c>
      <c r="E5045" t="str">
        <f t="shared" si="1023"/>
        <v>OFF</v>
      </c>
      <c r="F5045" s="13">
        <f t="shared" si="1025"/>
        <v>43554</v>
      </c>
      <c r="G5045" s="14" t="str">
        <f t="shared" si="1024"/>
        <v>Avg of 4 NM Projects</v>
      </c>
      <c r="H5045" s="15">
        <f t="shared" si="1026"/>
        <v>2</v>
      </c>
      <c r="I5045" s="93">
        <v>-0.13</v>
      </c>
      <c r="J5045">
        <f t="shared" si="1014"/>
        <v>-7.3033707865168538E-4</v>
      </c>
      <c r="K5045" s="4">
        <v>27.78</v>
      </c>
      <c r="L5045" s="4">
        <v>24.96</v>
      </c>
      <c r="M5045" s="16">
        <f t="shared" si="1015"/>
        <v>-3.2447999999999999E-3</v>
      </c>
      <c r="N5045">
        <f t="shared" si="1016"/>
        <v>0</v>
      </c>
      <c r="O5045">
        <f t="shared" si="1017"/>
        <v>0</v>
      </c>
      <c r="P5045" s="63">
        <f t="shared" si="1018"/>
        <v>0</v>
      </c>
    </row>
    <row r="5046" spans="1:18" x14ac:dyDescent="0.3">
      <c r="A5046">
        <f t="shared" si="1019"/>
        <v>2019</v>
      </c>
      <c r="B5046">
        <f t="shared" si="1020"/>
        <v>3</v>
      </c>
      <c r="C5046">
        <f t="shared" si="1021"/>
        <v>30</v>
      </c>
      <c r="D5046">
        <f t="shared" si="1022"/>
        <v>2</v>
      </c>
      <c r="E5046" t="str">
        <f t="shared" si="1023"/>
        <v>OFF</v>
      </c>
      <c r="F5046" s="13">
        <f t="shared" si="1025"/>
        <v>43554</v>
      </c>
      <c r="G5046" s="14" t="str">
        <f t="shared" si="1024"/>
        <v>Avg of 4 NM Projects</v>
      </c>
      <c r="H5046" s="15">
        <f t="shared" si="1026"/>
        <v>3</v>
      </c>
      <c r="I5046" s="93">
        <v>-0.13</v>
      </c>
      <c r="J5046">
        <f t="shared" si="1014"/>
        <v>-7.3033707865168538E-4</v>
      </c>
      <c r="K5046" s="4">
        <v>25.31</v>
      </c>
      <c r="L5046" s="4">
        <v>23.12</v>
      </c>
      <c r="M5046" s="16">
        <f t="shared" si="1015"/>
        <v>-3.0056000000000002E-3</v>
      </c>
      <c r="N5046">
        <f t="shared" si="1016"/>
        <v>0</v>
      </c>
      <c r="O5046">
        <f t="shared" si="1017"/>
        <v>0</v>
      </c>
      <c r="P5046" s="63">
        <f t="shared" si="1018"/>
        <v>0</v>
      </c>
    </row>
    <row r="5047" spans="1:18" x14ac:dyDescent="0.3">
      <c r="A5047">
        <f t="shared" si="1019"/>
        <v>2019</v>
      </c>
      <c r="B5047">
        <f t="shared" si="1020"/>
        <v>3</v>
      </c>
      <c r="C5047">
        <f t="shared" si="1021"/>
        <v>30</v>
      </c>
      <c r="D5047">
        <f t="shared" si="1022"/>
        <v>2</v>
      </c>
      <c r="E5047" t="str">
        <f t="shared" si="1023"/>
        <v>OFF</v>
      </c>
      <c r="F5047" s="13">
        <f t="shared" si="1025"/>
        <v>43554</v>
      </c>
      <c r="G5047" s="14" t="str">
        <f t="shared" si="1024"/>
        <v>Avg of 4 NM Projects</v>
      </c>
      <c r="H5047" s="15">
        <f t="shared" si="1026"/>
        <v>4</v>
      </c>
      <c r="I5047" s="93">
        <v>-0.13</v>
      </c>
      <c r="J5047">
        <f t="shared" si="1014"/>
        <v>-7.3033707865168538E-4</v>
      </c>
      <c r="K5047" s="4">
        <v>23.12</v>
      </c>
      <c r="L5047" s="4">
        <v>23</v>
      </c>
      <c r="M5047" s="16">
        <f t="shared" si="1015"/>
        <v>-2.99E-3</v>
      </c>
      <c r="N5047">
        <f t="shared" si="1016"/>
        <v>0</v>
      </c>
      <c r="O5047">
        <f t="shared" si="1017"/>
        <v>0</v>
      </c>
      <c r="P5047" s="63">
        <f t="shared" si="1018"/>
        <v>0</v>
      </c>
    </row>
    <row r="5048" spans="1:18" x14ac:dyDescent="0.3">
      <c r="A5048">
        <f t="shared" si="1019"/>
        <v>2019</v>
      </c>
      <c r="B5048">
        <f t="shared" si="1020"/>
        <v>3</v>
      </c>
      <c r="C5048">
        <f t="shared" si="1021"/>
        <v>30</v>
      </c>
      <c r="D5048">
        <f t="shared" si="1022"/>
        <v>2</v>
      </c>
      <c r="E5048" t="str">
        <f t="shared" si="1023"/>
        <v>OFF</v>
      </c>
      <c r="F5048" s="13">
        <f t="shared" si="1025"/>
        <v>43554</v>
      </c>
      <c r="G5048" s="14" t="str">
        <f t="shared" si="1024"/>
        <v>Avg of 4 NM Projects</v>
      </c>
      <c r="H5048" s="15">
        <f t="shared" si="1026"/>
        <v>5</v>
      </c>
      <c r="I5048" s="93">
        <v>-0.39</v>
      </c>
      <c r="J5048">
        <f t="shared" si="1014"/>
        <v>-2.1910112359550564E-3</v>
      </c>
      <c r="K5048" s="4">
        <v>23.6</v>
      </c>
      <c r="L5048" s="4">
        <v>23.07</v>
      </c>
      <c r="M5048" s="16">
        <f t="shared" si="1015"/>
        <v>-8.9973000000000015E-3</v>
      </c>
      <c r="N5048">
        <f t="shared" si="1016"/>
        <v>0</v>
      </c>
      <c r="O5048">
        <f t="shared" si="1017"/>
        <v>0</v>
      </c>
      <c r="P5048" s="63">
        <f t="shared" si="1018"/>
        <v>0</v>
      </c>
    </row>
    <row r="5049" spans="1:18" x14ac:dyDescent="0.3">
      <c r="A5049">
        <f t="shared" si="1019"/>
        <v>2019</v>
      </c>
      <c r="B5049">
        <f t="shared" si="1020"/>
        <v>3</v>
      </c>
      <c r="C5049">
        <f t="shared" si="1021"/>
        <v>30</v>
      </c>
      <c r="D5049">
        <f t="shared" si="1022"/>
        <v>2</v>
      </c>
      <c r="E5049" t="str">
        <f t="shared" si="1023"/>
        <v>OFF</v>
      </c>
      <c r="F5049" s="13">
        <f t="shared" si="1025"/>
        <v>43554</v>
      </c>
      <c r="G5049" s="14" t="str">
        <f t="shared" si="1024"/>
        <v>Avg of 4 NM Projects</v>
      </c>
      <c r="H5049" s="15">
        <f t="shared" si="1026"/>
        <v>6</v>
      </c>
      <c r="I5049" s="93">
        <v>-0.13</v>
      </c>
      <c r="J5049">
        <f t="shared" si="1014"/>
        <v>-7.3033707865168538E-4</v>
      </c>
      <c r="K5049" s="4">
        <v>23.84</v>
      </c>
      <c r="L5049" s="4">
        <v>23.03</v>
      </c>
      <c r="M5049" s="16">
        <f t="shared" si="1015"/>
        <v>-2.9939000000000003E-3</v>
      </c>
      <c r="N5049">
        <f t="shared" si="1016"/>
        <v>0</v>
      </c>
      <c r="O5049">
        <f t="shared" si="1017"/>
        <v>0</v>
      </c>
      <c r="P5049" s="63">
        <f t="shared" si="1018"/>
        <v>0</v>
      </c>
    </row>
    <row r="5050" spans="1:18" x14ac:dyDescent="0.3">
      <c r="A5050">
        <f t="shared" si="1019"/>
        <v>2019</v>
      </c>
      <c r="B5050">
        <f t="shared" si="1020"/>
        <v>3</v>
      </c>
      <c r="C5050">
        <f t="shared" si="1021"/>
        <v>30</v>
      </c>
      <c r="D5050">
        <f t="shared" si="1022"/>
        <v>2</v>
      </c>
      <c r="E5050" t="str">
        <f t="shared" si="1023"/>
        <v>OFF</v>
      </c>
      <c r="F5050" s="13">
        <f t="shared" si="1025"/>
        <v>43554</v>
      </c>
      <c r="G5050" s="14" t="str">
        <f t="shared" si="1024"/>
        <v>Avg of 4 NM Projects</v>
      </c>
      <c r="H5050" s="15">
        <f t="shared" si="1026"/>
        <v>7</v>
      </c>
      <c r="I5050" s="93">
        <v>-0.26</v>
      </c>
      <c r="J5050">
        <f t="shared" si="1014"/>
        <v>-1.4606741573033708E-3</v>
      </c>
      <c r="K5050" s="4">
        <v>25.47</v>
      </c>
      <c r="L5050" s="4">
        <v>22.54</v>
      </c>
      <c r="M5050" s="16">
        <f t="shared" si="1015"/>
        <v>-5.8604E-3</v>
      </c>
      <c r="N5050">
        <f t="shared" si="1016"/>
        <v>0</v>
      </c>
      <c r="O5050">
        <f t="shared" si="1017"/>
        <v>0</v>
      </c>
      <c r="P5050" s="63">
        <f t="shared" si="1018"/>
        <v>0</v>
      </c>
    </row>
    <row r="5051" spans="1:18" x14ac:dyDescent="0.3">
      <c r="A5051">
        <f t="shared" si="1019"/>
        <v>2019</v>
      </c>
      <c r="B5051">
        <f t="shared" si="1020"/>
        <v>3</v>
      </c>
      <c r="C5051">
        <f t="shared" si="1021"/>
        <v>30</v>
      </c>
      <c r="D5051">
        <f t="shared" si="1022"/>
        <v>2</v>
      </c>
      <c r="E5051" t="str">
        <f t="shared" si="1023"/>
        <v>ON</v>
      </c>
      <c r="F5051" s="13">
        <f t="shared" si="1025"/>
        <v>43554</v>
      </c>
      <c r="G5051" s="14" t="str">
        <f t="shared" si="1024"/>
        <v>Avg of 4 NM Projects</v>
      </c>
      <c r="H5051" s="15">
        <f t="shared" si="1026"/>
        <v>8</v>
      </c>
      <c r="I5051" s="93">
        <v>0</v>
      </c>
      <c r="J5051">
        <f t="shared" si="1014"/>
        <v>0</v>
      </c>
      <c r="K5051" s="4">
        <v>23.44</v>
      </c>
      <c r="L5051" s="4">
        <v>21.19</v>
      </c>
      <c r="M5051" s="16">
        <f t="shared" si="1015"/>
        <v>0</v>
      </c>
      <c r="N5051">
        <f t="shared" si="1016"/>
        <v>1</v>
      </c>
      <c r="O5051">
        <f t="shared" si="1017"/>
        <v>0</v>
      </c>
      <c r="P5051" s="63">
        <f t="shared" si="1018"/>
        <v>0</v>
      </c>
    </row>
    <row r="5052" spans="1:18" x14ac:dyDescent="0.3">
      <c r="A5052">
        <f t="shared" si="1019"/>
        <v>2019</v>
      </c>
      <c r="B5052">
        <f t="shared" si="1020"/>
        <v>3</v>
      </c>
      <c r="C5052">
        <f t="shared" si="1021"/>
        <v>30</v>
      </c>
      <c r="D5052">
        <f t="shared" si="1022"/>
        <v>2</v>
      </c>
      <c r="E5052" t="str">
        <f t="shared" si="1023"/>
        <v>ON</v>
      </c>
      <c r="F5052" s="13">
        <f t="shared" si="1025"/>
        <v>43554</v>
      </c>
      <c r="G5052" s="14" t="str">
        <f t="shared" si="1024"/>
        <v>Avg of 4 NM Projects</v>
      </c>
      <c r="H5052" s="15">
        <f t="shared" si="1026"/>
        <v>9</v>
      </c>
      <c r="I5052" s="93">
        <v>2.0499999999999998</v>
      </c>
      <c r="J5052">
        <f t="shared" si="1014"/>
        <v>1.1516853932584269E-2</v>
      </c>
      <c r="K5052" s="4">
        <v>30.7</v>
      </c>
      <c r="L5052" s="4">
        <v>20.43</v>
      </c>
      <c r="M5052" s="16">
        <f t="shared" si="1015"/>
        <v>4.1881499999999995E-2</v>
      </c>
      <c r="N5052">
        <f t="shared" si="1016"/>
        <v>0</v>
      </c>
      <c r="O5052">
        <f t="shared" si="1017"/>
        <v>0</v>
      </c>
      <c r="P5052" s="63">
        <f t="shared" si="1018"/>
        <v>0</v>
      </c>
    </row>
    <row r="5053" spans="1:18" x14ac:dyDescent="0.3">
      <c r="A5053">
        <f t="shared" si="1019"/>
        <v>2019</v>
      </c>
      <c r="B5053">
        <f t="shared" si="1020"/>
        <v>3</v>
      </c>
      <c r="C5053">
        <f t="shared" si="1021"/>
        <v>30</v>
      </c>
      <c r="D5053">
        <f t="shared" si="1022"/>
        <v>2</v>
      </c>
      <c r="E5053" t="str">
        <f t="shared" si="1023"/>
        <v>ON</v>
      </c>
      <c r="F5053" s="13">
        <f t="shared" si="1025"/>
        <v>43554</v>
      </c>
      <c r="G5053" s="14" t="str">
        <f t="shared" si="1024"/>
        <v>Avg of 4 NM Projects</v>
      </c>
      <c r="H5053" s="15">
        <f t="shared" si="1026"/>
        <v>10</v>
      </c>
      <c r="I5053" s="93">
        <v>5.7649999999999997</v>
      </c>
      <c r="J5053">
        <f t="shared" si="1014"/>
        <v>3.2387640449438197E-2</v>
      </c>
      <c r="K5053" s="4">
        <v>33.17</v>
      </c>
      <c r="L5053" s="4">
        <v>24.62</v>
      </c>
      <c r="M5053" s="16">
        <f t="shared" si="1015"/>
        <v>0.14193430000000001</v>
      </c>
      <c r="N5053">
        <f t="shared" si="1016"/>
        <v>0</v>
      </c>
      <c r="O5053">
        <f t="shared" si="1017"/>
        <v>0</v>
      </c>
      <c r="P5053" s="63">
        <f t="shared" si="1018"/>
        <v>0</v>
      </c>
    </row>
    <row r="5054" spans="1:18" x14ac:dyDescent="0.3">
      <c r="A5054">
        <f t="shared" si="1019"/>
        <v>2019</v>
      </c>
      <c r="B5054">
        <f t="shared" si="1020"/>
        <v>3</v>
      </c>
      <c r="C5054">
        <f t="shared" si="1021"/>
        <v>30</v>
      </c>
      <c r="D5054">
        <f t="shared" si="1022"/>
        <v>2</v>
      </c>
      <c r="E5054" t="str">
        <f t="shared" si="1023"/>
        <v>ON</v>
      </c>
      <c r="F5054" s="13">
        <f t="shared" si="1025"/>
        <v>43554</v>
      </c>
      <c r="G5054" s="14" t="str">
        <f t="shared" si="1024"/>
        <v>Avg of 4 NM Projects</v>
      </c>
      <c r="H5054" s="15">
        <f t="shared" si="1026"/>
        <v>11</v>
      </c>
      <c r="I5054" s="93">
        <v>14.455</v>
      </c>
      <c r="J5054">
        <f t="shared" si="1014"/>
        <v>8.1207865168539325E-2</v>
      </c>
      <c r="K5054" s="4">
        <v>30.99</v>
      </c>
      <c r="L5054" s="4">
        <v>20.43</v>
      </c>
      <c r="M5054" s="16">
        <f t="shared" si="1015"/>
        <v>0.29531564999999999</v>
      </c>
      <c r="N5054">
        <f t="shared" si="1016"/>
        <v>0</v>
      </c>
      <c r="O5054">
        <f t="shared" si="1017"/>
        <v>0</v>
      </c>
      <c r="P5054" s="63">
        <f t="shared" si="1018"/>
        <v>0</v>
      </c>
    </row>
    <row r="5055" spans="1:18" x14ac:dyDescent="0.3">
      <c r="A5055">
        <f t="shared" si="1019"/>
        <v>2019</v>
      </c>
      <c r="B5055">
        <f t="shared" si="1020"/>
        <v>3</v>
      </c>
      <c r="C5055">
        <f t="shared" si="1021"/>
        <v>30</v>
      </c>
      <c r="D5055">
        <f t="shared" si="1022"/>
        <v>2</v>
      </c>
      <c r="E5055" t="str">
        <f t="shared" si="1023"/>
        <v>ON</v>
      </c>
      <c r="F5055" s="13">
        <f t="shared" si="1025"/>
        <v>43554</v>
      </c>
      <c r="G5055" s="14" t="str">
        <f t="shared" si="1024"/>
        <v>Avg of 4 NM Projects</v>
      </c>
      <c r="H5055" s="15">
        <f t="shared" si="1026"/>
        <v>12</v>
      </c>
      <c r="I5055" s="93">
        <v>34.18</v>
      </c>
      <c r="J5055">
        <f t="shared" si="1014"/>
        <v>0.19202247191011235</v>
      </c>
      <c r="K5055" s="4">
        <v>31.56</v>
      </c>
      <c r="L5055" s="4">
        <v>19.84</v>
      </c>
      <c r="M5055" s="16">
        <f t="shared" si="1015"/>
        <v>0.67813120000000005</v>
      </c>
      <c r="N5055">
        <f t="shared" si="1016"/>
        <v>0</v>
      </c>
      <c r="O5055">
        <f t="shared" si="1017"/>
        <v>0</v>
      </c>
      <c r="P5055" s="63">
        <f t="shared" si="1018"/>
        <v>0</v>
      </c>
    </row>
    <row r="5056" spans="1:18" x14ac:dyDescent="0.3">
      <c r="A5056">
        <f t="shared" si="1019"/>
        <v>2019</v>
      </c>
      <c r="B5056">
        <f t="shared" si="1020"/>
        <v>3</v>
      </c>
      <c r="C5056">
        <f t="shared" si="1021"/>
        <v>30</v>
      </c>
      <c r="D5056">
        <f t="shared" si="1022"/>
        <v>2</v>
      </c>
      <c r="E5056" t="str">
        <f t="shared" si="1023"/>
        <v>ON</v>
      </c>
      <c r="F5056" s="13">
        <f t="shared" si="1025"/>
        <v>43554</v>
      </c>
      <c r="G5056" s="14" t="str">
        <f t="shared" si="1024"/>
        <v>Avg of 4 NM Projects</v>
      </c>
      <c r="H5056" s="15">
        <f t="shared" si="1026"/>
        <v>13</v>
      </c>
      <c r="I5056" s="93">
        <v>44.03</v>
      </c>
      <c r="J5056">
        <f t="shared" si="1014"/>
        <v>0.24735955056179776</v>
      </c>
      <c r="K5056" s="4">
        <v>24.85</v>
      </c>
      <c r="L5056" s="4">
        <v>20.170000000000002</v>
      </c>
      <c r="M5056" s="16">
        <f t="shared" si="1015"/>
        <v>0.88808510000000007</v>
      </c>
      <c r="N5056">
        <f t="shared" si="1016"/>
        <v>0</v>
      </c>
      <c r="O5056">
        <f t="shared" si="1017"/>
        <v>0</v>
      </c>
      <c r="P5056" s="63">
        <f t="shared" si="1018"/>
        <v>0</v>
      </c>
    </row>
    <row r="5057" spans="1:18" x14ac:dyDescent="0.3">
      <c r="A5057">
        <f t="shared" si="1019"/>
        <v>2019</v>
      </c>
      <c r="B5057">
        <f t="shared" si="1020"/>
        <v>3</v>
      </c>
      <c r="C5057">
        <f t="shared" si="1021"/>
        <v>30</v>
      </c>
      <c r="D5057">
        <f t="shared" si="1022"/>
        <v>2</v>
      </c>
      <c r="E5057" t="str">
        <f t="shared" si="1023"/>
        <v>ON</v>
      </c>
      <c r="F5057" s="13">
        <f t="shared" si="1025"/>
        <v>43554</v>
      </c>
      <c r="G5057" s="14" t="str">
        <f t="shared" si="1024"/>
        <v>Avg of 4 NM Projects</v>
      </c>
      <c r="H5057" s="15">
        <f t="shared" si="1026"/>
        <v>14</v>
      </c>
      <c r="I5057" s="93">
        <v>33.535000000000004</v>
      </c>
      <c r="J5057">
        <f t="shared" si="1014"/>
        <v>0.1883988764044944</v>
      </c>
      <c r="K5057" s="4">
        <v>22.61</v>
      </c>
      <c r="L5057" s="4">
        <v>18.28</v>
      </c>
      <c r="M5057" s="16">
        <f t="shared" si="1015"/>
        <v>0.61301980000000011</v>
      </c>
      <c r="N5057">
        <f t="shared" si="1016"/>
        <v>0</v>
      </c>
      <c r="O5057">
        <f t="shared" si="1017"/>
        <v>0</v>
      </c>
      <c r="P5057" s="63">
        <f t="shared" si="1018"/>
        <v>0</v>
      </c>
    </row>
    <row r="5058" spans="1:18" x14ac:dyDescent="0.3">
      <c r="A5058">
        <f t="shared" si="1019"/>
        <v>2019</v>
      </c>
      <c r="B5058">
        <f t="shared" si="1020"/>
        <v>3</v>
      </c>
      <c r="C5058">
        <f t="shared" si="1021"/>
        <v>30</v>
      </c>
      <c r="D5058">
        <f t="shared" si="1022"/>
        <v>2</v>
      </c>
      <c r="E5058" t="str">
        <f t="shared" si="1023"/>
        <v>ON</v>
      </c>
      <c r="F5058" s="13">
        <f t="shared" si="1025"/>
        <v>43554</v>
      </c>
      <c r="G5058" s="14" t="str">
        <f t="shared" si="1024"/>
        <v>Avg of 4 NM Projects</v>
      </c>
      <c r="H5058" s="15">
        <f t="shared" si="1026"/>
        <v>15</v>
      </c>
      <c r="I5058" s="93">
        <v>30.59</v>
      </c>
      <c r="J5058">
        <f t="shared" si="1014"/>
        <v>0.17185393258426968</v>
      </c>
      <c r="K5058" s="4">
        <v>21.72</v>
      </c>
      <c r="L5058" s="4">
        <v>17.43</v>
      </c>
      <c r="M5058" s="16">
        <f t="shared" si="1015"/>
        <v>0.53318370000000004</v>
      </c>
      <c r="N5058">
        <f t="shared" si="1016"/>
        <v>0</v>
      </c>
      <c r="O5058">
        <f t="shared" si="1017"/>
        <v>0</v>
      </c>
      <c r="P5058" s="63">
        <f t="shared" si="1018"/>
        <v>0</v>
      </c>
    </row>
    <row r="5059" spans="1:18" x14ac:dyDescent="0.3">
      <c r="A5059">
        <f t="shared" si="1019"/>
        <v>2019</v>
      </c>
      <c r="B5059">
        <f t="shared" si="1020"/>
        <v>3</v>
      </c>
      <c r="C5059">
        <f t="shared" si="1021"/>
        <v>30</v>
      </c>
      <c r="D5059">
        <f t="shared" si="1022"/>
        <v>2</v>
      </c>
      <c r="E5059" t="str">
        <f t="shared" si="1023"/>
        <v>ON</v>
      </c>
      <c r="F5059" s="13">
        <f t="shared" si="1025"/>
        <v>43554</v>
      </c>
      <c r="G5059" s="14" t="str">
        <f t="shared" si="1024"/>
        <v>Avg of 4 NM Projects</v>
      </c>
      <c r="H5059" s="15">
        <f t="shared" si="1026"/>
        <v>16</v>
      </c>
      <c r="I5059" s="93">
        <v>21.5</v>
      </c>
      <c r="J5059">
        <f t="shared" si="1014"/>
        <v>0.12078651685393259</v>
      </c>
      <c r="K5059" s="4">
        <v>21.82</v>
      </c>
      <c r="L5059" s="4">
        <v>18.22</v>
      </c>
      <c r="M5059" s="16">
        <f t="shared" si="1015"/>
        <v>0.39172999999999997</v>
      </c>
      <c r="N5059">
        <f t="shared" si="1016"/>
        <v>0</v>
      </c>
      <c r="O5059">
        <f t="shared" si="1017"/>
        <v>0</v>
      </c>
      <c r="P5059" s="63">
        <f t="shared" si="1018"/>
        <v>0</v>
      </c>
    </row>
    <row r="5060" spans="1:18" x14ac:dyDescent="0.3">
      <c r="A5060">
        <f t="shared" si="1019"/>
        <v>2019</v>
      </c>
      <c r="B5060">
        <f t="shared" si="1020"/>
        <v>3</v>
      </c>
      <c r="C5060">
        <f t="shared" si="1021"/>
        <v>30</v>
      </c>
      <c r="D5060">
        <f t="shared" si="1022"/>
        <v>2</v>
      </c>
      <c r="E5060" t="str">
        <f t="shared" si="1023"/>
        <v>ON</v>
      </c>
      <c r="F5060" s="13">
        <f t="shared" si="1025"/>
        <v>43554</v>
      </c>
      <c r="G5060" s="14" t="str">
        <f t="shared" si="1024"/>
        <v>Avg of 4 NM Projects</v>
      </c>
      <c r="H5060" s="15">
        <f t="shared" si="1026"/>
        <v>17</v>
      </c>
      <c r="I5060" s="93">
        <v>13.315</v>
      </c>
      <c r="J5060">
        <f t="shared" ref="J5060:J5123" si="1027">+I5060/$I$1</f>
        <v>7.4803370786516846E-2</v>
      </c>
      <c r="K5060" s="4">
        <v>21.76</v>
      </c>
      <c r="L5060" s="4">
        <v>18.37</v>
      </c>
      <c r="M5060" s="16">
        <f t="shared" ref="M5060:M5123" si="1028">+L5060*I5060/1000</f>
        <v>0.24459655</v>
      </c>
      <c r="N5060">
        <f t="shared" ref="N5060:N5123" si="1029">+IF(I5060=0,1,0)</f>
        <v>0</v>
      </c>
      <c r="O5060">
        <f t="shared" ref="O5060:O5123" si="1030">+IF(I5060&gt;=0.5*$I$1,1,0)</f>
        <v>0</v>
      </c>
      <c r="P5060" s="63">
        <f t="shared" ref="P5060:P5123" si="1031">+IF(I5060&gt;MAX(I$3652:I$5859),1,0)</f>
        <v>0</v>
      </c>
    </row>
    <row r="5061" spans="1:18" x14ac:dyDescent="0.3">
      <c r="A5061">
        <f t="shared" ref="A5061:A5124" si="1032">YEAR(F5061)</f>
        <v>2019</v>
      </c>
      <c r="B5061">
        <f t="shared" ref="B5061:B5124" si="1033">+MONTH(F5061)</f>
        <v>3</v>
      </c>
      <c r="C5061">
        <f t="shared" ref="C5061:C5124" si="1034">+DAY(F5061)</f>
        <v>30</v>
      </c>
      <c r="D5061">
        <f t="shared" ref="D5061:D5124" si="1035">WEEKDAY(C5061)</f>
        <v>2</v>
      </c>
      <c r="E5061" t="str">
        <f t="shared" ref="E5061:E5124" si="1036">IF(OR(D5061=1,D5061=7,H5061=1,H5061=2,H5061=3,H5061=4,H5061=5,H5061=6,H5061=7,H5061=24),"OFF","ON")</f>
        <v>ON</v>
      </c>
      <c r="F5061" s="13">
        <f t="shared" si="1025"/>
        <v>43554</v>
      </c>
      <c r="G5061" s="14" t="str">
        <f t="shared" si="1024"/>
        <v>Avg of 4 NM Projects</v>
      </c>
      <c r="H5061" s="15">
        <f t="shared" si="1026"/>
        <v>18</v>
      </c>
      <c r="I5061" s="93">
        <v>7.42</v>
      </c>
      <c r="J5061">
        <f t="shared" si="1027"/>
        <v>4.1685393258426968E-2</v>
      </c>
      <c r="K5061" s="4">
        <v>21.97</v>
      </c>
      <c r="L5061" s="4">
        <v>19.05</v>
      </c>
      <c r="M5061" s="16">
        <f t="shared" si="1028"/>
        <v>0.141351</v>
      </c>
      <c r="N5061">
        <f t="shared" si="1029"/>
        <v>0</v>
      </c>
      <c r="O5061">
        <f t="shared" si="1030"/>
        <v>0</v>
      </c>
      <c r="P5061" s="63">
        <f t="shared" si="1031"/>
        <v>0</v>
      </c>
    </row>
    <row r="5062" spans="1:18" x14ac:dyDescent="0.3">
      <c r="A5062">
        <f t="shared" si="1032"/>
        <v>2019</v>
      </c>
      <c r="B5062">
        <f t="shared" si="1033"/>
        <v>3</v>
      </c>
      <c r="C5062">
        <f t="shared" si="1034"/>
        <v>30</v>
      </c>
      <c r="D5062">
        <f t="shared" si="1035"/>
        <v>2</v>
      </c>
      <c r="E5062" t="str">
        <f t="shared" si="1036"/>
        <v>ON</v>
      </c>
      <c r="F5062" s="13">
        <f t="shared" si="1025"/>
        <v>43554</v>
      </c>
      <c r="G5062" s="14" t="str">
        <f t="shared" ref="G5062:G5125" si="1037">+G5061</f>
        <v>Avg of 4 NM Projects</v>
      </c>
      <c r="H5062" s="15">
        <f t="shared" si="1026"/>
        <v>19</v>
      </c>
      <c r="I5062" s="93">
        <v>2.81</v>
      </c>
      <c r="J5062">
        <f t="shared" si="1027"/>
        <v>1.5786516853932585E-2</v>
      </c>
      <c r="K5062" s="4">
        <v>24.59</v>
      </c>
      <c r="L5062" s="4">
        <v>19.96</v>
      </c>
      <c r="M5062" s="16">
        <f t="shared" si="1028"/>
        <v>5.6087600000000001E-2</v>
      </c>
      <c r="N5062">
        <f t="shared" si="1029"/>
        <v>0</v>
      </c>
      <c r="O5062">
        <f t="shared" si="1030"/>
        <v>0</v>
      </c>
      <c r="P5062" s="63">
        <f t="shared" si="1031"/>
        <v>0</v>
      </c>
    </row>
    <row r="5063" spans="1:18" x14ac:dyDescent="0.3">
      <c r="A5063">
        <f t="shared" si="1032"/>
        <v>2019</v>
      </c>
      <c r="B5063">
        <f t="shared" si="1033"/>
        <v>3</v>
      </c>
      <c r="C5063">
        <f t="shared" si="1034"/>
        <v>30</v>
      </c>
      <c r="D5063">
        <f t="shared" si="1035"/>
        <v>2</v>
      </c>
      <c r="E5063" t="str">
        <f t="shared" si="1036"/>
        <v>ON</v>
      </c>
      <c r="F5063" s="13">
        <f t="shared" si="1025"/>
        <v>43554</v>
      </c>
      <c r="G5063" s="14" t="str">
        <f t="shared" si="1037"/>
        <v>Avg of 4 NM Projects</v>
      </c>
      <c r="H5063" s="15">
        <f t="shared" si="1026"/>
        <v>20</v>
      </c>
      <c r="I5063" s="93">
        <v>-0.26</v>
      </c>
      <c r="J5063">
        <f t="shared" si="1027"/>
        <v>-1.4606741573033708E-3</v>
      </c>
      <c r="K5063" s="4">
        <v>32.46</v>
      </c>
      <c r="L5063" s="4">
        <v>23.09</v>
      </c>
      <c r="M5063" s="16">
        <f t="shared" si="1028"/>
        <v>-6.0033999999999999E-3</v>
      </c>
      <c r="N5063">
        <f t="shared" si="1029"/>
        <v>0</v>
      </c>
      <c r="O5063">
        <f t="shared" si="1030"/>
        <v>0</v>
      </c>
      <c r="P5063" s="63">
        <f t="shared" si="1031"/>
        <v>0</v>
      </c>
    </row>
    <row r="5064" spans="1:18" x14ac:dyDescent="0.3">
      <c r="A5064">
        <f t="shared" si="1032"/>
        <v>2019</v>
      </c>
      <c r="B5064">
        <f t="shared" si="1033"/>
        <v>3</v>
      </c>
      <c r="C5064">
        <f t="shared" si="1034"/>
        <v>30</v>
      </c>
      <c r="D5064">
        <f t="shared" si="1035"/>
        <v>2</v>
      </c>
      <c r="E5064" t="str">
        <f t="shared" si="1036"/>
        <v>ON</v>
      </c>
      <c r="F5064" s="13">
        <f t="shared" si="1025"/>
        <v>43554</v>
      </c>
      <c r="G5064" s="14" t="str">
        <f t="shared" si="1037"/>
        <v>Avg of 4 NM Projects</v>
      </c>
      <c r="H5064" s="15">
        <f t="shared" si="1026"/>
        <v>21</v>
      </c>
      <c r="I5064" s="93">
        <v>-0.13</v>
      </c>
      <c r="J5064">
        <f t="shared" si="1027"/>
        <v>-7.3033707865168538E-4</v>
      </c>
      <c r="K5064" s="4">
        <v>34.369999999999997</v>
      </c>
      <c r="L5064" s="4">
        <v>21.48</v>
      </c>
      <c r="M5064" s="16">
        <f t="shared" si="1028"/>
        <v>-2.7924E-3</v>
      </c>
      <c r="N5064">
        <f t="shared" si="1029"/>
        <v>0</v>
      </c>
      <c r="O5064">
        <f t="shared" si="1030"/>
        <v>0</v>
      </c>
      <c r="P5064" s="63">
        <f t="shared" si="1031"/>
        <v>0</v>
      </c>
    </row>
    <row r="5065" spans="1:18" x14ac:dyDescent="0.3">
      <c r="A5065">
        <f t="shared" si="1032"/>
        <v>2019</v>
      </c>
      <c r="B5065">
        <f t="shared" si="1033"/>
        <v>3</v>
      </c>
      <c r="C5065">
        <f t="shared" si="1034"/>
        <v>30</v>
      </c>
      <c r="D5065">
        <f t="shared" si="1035"/>
        <v>2</v>
      </c>
      <c r="E5065" t="str">
        <f t="shared" si="1036"/>
        <v>ON</v>
      </c>
      <c r="F5065" s="13">
        <f t="shared" si="1025"/>
        <v>43554</v>
      </c>
      <c r="G5065" s="14" t="str">
        <f t="shared" si="1037"/>
        <v>Avg of 4 NM Projects</v>
      </c>
      <c r="H5065" s="15">
        <f t="shared" si="1026"/>
        <v>22</v>
      </c>
      <c r="I5065" s="93">
        <v>-0.13</v>
      </c>
      <c r="J5065">
        <f t="shared" si="1027"/>
        <v>-7.3033707865168538E-4</v>
      </c>
      <c r="K5065" s="4">
        <v>24.9</v>
      </c>
      <c r="L5065" s="4">
        <v>22.51</v>
      </c>
      <c r="M5065" s="16">
        <f t="shared" si="1028"/>
        <v>-2.9263000000000002E-3</v>
      </c>
      <c r="N5065">
        <f t="shared" si="1029"/>
        <v>0</v>
      </c>
      <c r="O5065">
        <f t="shared" si="1030"/>
        <v>0</v>
      </c>
      <c r="P5065" s="63">
        <f t="shared" si="1031"/>
        <v>0</v>
      </c>
    </row>
    <row r="5066" spans="1:18" x14ac:dyDescent="0.3">
      <c r="A5066">
        <f t="shared" si="1032"/>
        <v>2019</v>
      </c>
      <c r="B5066">
        <f t="shared" si="1033"/>
        <v>3</v>
      </c>
      <c r="C5066">
        <f t="shared" si="1034"/>
        <v>30</v>
      </c>
      <c r="D5066">
        <f t="shared" si="1035"/>
        <v>2</v>
      </c>
      <c r="E5066" t="str">
        <f t="shared" si="1036"/>
        <v>ON</v>
      </c>
      <c r="F5066" s="13">
        <f t="shared" si="1025"/>
        <v>43554</v>
      </c>
      <c r="G5066" s="14" t="str">
        <f t="shared" si="1037"/>
        <v>Avg of 4 NM Projects</v>
      </c>
      <c r="H5066" s="15">
        <f t="shared" si="1026"/>
        <v>23</v>
      </c>
      <c r="I5066" s="93">
        <v>-0.26</v>
      </c>
      <c r="J5066">
        <f t="shared" si="1027"/>
        <v>-1.4606741573033708E-3</v>
      </c>
      <c r="K5066" s="4">
        <v>23.18</v>
      </c>
      <c r="L5066" s="4">
        <v>19.53</v>
      </c>
      <c r="M5066" s="16">
        <f t="shared" si="1028"/>
        <v>-5.0778000000000004E-3</v>
      </c>
      <c r="N5066">
        <f t="shared" si="1029"/>
        <v>0</v>
      </c>
      <c r="O5066">
        <f t="shared" si="1030"/>
        <v>0</v>
      </c>
      <c r="P5066" s="63">
        <f t="shared" si="1031"/>
        <v>0</v>
      </c>
    </row>
    <row r="5067" spans="1:18" x14ac:dyDescent="0.3">
      <c r="A5067">
        <f t="shared" si="1032"/>
        <v>2019</v>
      </c>
      <c r="B5067">
        <f t="shared" si="1033"/>
        <v>3</v>
      </c>
      <c r="C5067">
        <f t="shared" si="1034"/>
        <v>30</v>
      </c>
      <c r="D5067">
        <f t="shared" si="1035"/>
        <v>2</v>
      </c>
      <c r="E5067" t="str">
        <f t="shared" si="1036"/>
        <v>OFF</v>
      </c>
      <c r="F5067" s="13">
        <f t="shared" si="1025"/>
        <v>43554</v>
      </c>
      <c r="G5067" s="14" t="str">
        <f t="shared" si="1037"/>
        <v>Avg of 4 NM Projects</v>
      </c>
      <c r="H5067" s="15">
        <f t="shared" si="1026"/>
        <v>24</v>
      </c>
      <c r="I5067" s="93">
        <v>-0.26</v>
      </c>
      <c r="J5067">
        <f t="shared" si="1027"/>
        <v>-1.4606741573033708E-3</v>
      </c>
      <c r="K5067" s="4">
        <v>21.64</v>
      </c>
      <c r="L5067" s="4">
        <v>20.46</v>
      </c>
      <c r="M5067" s="16">
        <f t="shared" si="1028"/>
        <v>-5.3196000000000007E-3</v>
      </c>
      <c r="N5067">
        <f t="shared" si="1029"/>
        <v>0</v>
      </c>
      <c r="O5067">
        <f t="shared" si="1030"/>
        <v>0</v>
      </c>
      <c r="P5067" s="63">
        <f t="shared" si="1031"/>
        <v>0</v>
      </c>
    </row>
    <row r="5068" spans="1:18" x14ac:dyDescent="0.3">
      <c r="A5068">
        <f t="shared" si="1032"/>
        <v>2019</v>
      </c>
      <c r="B5068">
        <f t="shared" si="1033"/>
        <v>3</v>
      </c>
      <c r="C5068">
        <f t="shared" si="1034"/>
        <v>31</v>
      </c>
      <c r="D5068">
        <f t="shared" si="1035"/>
        <v>3</v>
      </c>
      <c r="E5068" t="str">
        <f t="shared" si="1036"/>
        <v>OFF</v>
      </c>
      <c r="F5068" s="13">
        <f t="shared" si="1025"/>
        <v>43555</v>
      </c>
      <c r="G5068" s="14" t="str">
        <f t="shared" si="1037"/>
        <v>Avg of 4 NM Projects</v>
      </c>
      <c r="H5068" s="15">
        <f t="shared" si="1026"/>
        <v>1</v>
      </c>
      <c r="I5068" s="93">
        <v>-0.13</v>
      </c>
      <c r="J5068">
        <f t="shared" si="1027"/>
        <v>-7.3033707865168538E-4</v>
      </c>
      <c r="K5068" s="4">
        <v>19.989999999999998</v>
      </c>
      <c r="L5068" s="4">
        <v>18.28</v>
      </c>
      <c r="M5068" s="16">
        <f t="shared" si="1028"/>
        <v>-2.3764000000000003E-3</v>
      </c>
      <c r="N5068">
        <f t="shared" si="1029"/>
        <v>0</v>
      </c>
      <c r="O5068">
        <f t="shared" si="1030"/>
        <v>0</v>
      </c>
      <c r="P5068" s="63">
        <f t="shared" si="1031"/>
        <v>0</v>
      </c>
      <c r="Q5068" s="34"/>
      <c r="R5068" s="34"/>
    </row>
    <row r="5069" spans="1:18" x14ac:dyDescent="0.3">
      <c r="A5069">
        <f t="shared" si="1032"/>
        <v>2019</v>
      </c>
      <c r="B5069">
        <f t="shared" si="1033"/>
        <v>3</v>
      </c>
      <c r="C5069">
        <f t="shared" si="1034"/>
        <v>31</v>
      </c>
      <c r="D5069">
        <f t="shared" si="1035"/>
        <v>3</v>
      </c>
      <c r="E5069" t="str">
        <f t="shared" si="1036"/>
        <v>OFF</v>
      </c>
      <c r="F5069" s="13">
        <f t="shared" si="1025"/>
        <v>43555</v>
      </c>
      <c r="G5069" s="14" t="str">
        <f t="shared" si="1037"/>
        <v>Avg of 4 NM Projects</v>
      </c>
      <c r="H5069" s="15">
        <f t="shared" si="1026"/>
        <v>2</v>
      </c>
      <c r="I5069" s="93">
        <v>-0.13</v>
      </c>
      <c r="J5069">
        <f t="shared" si="1027"/>
        <v>-7.3033707865168538E-4</v>
      </c>
      <c r="K5069" s="4">
        <v>19.690000000000001</v>
      </c>
      <c r="L5069" s="4">
        <v>15.91</v>
      </c>
      <c r="M5069" s="16">
        <f t="shared" si="1028"/>
        <v>-2.0683000000000003E-3</v>
      </c>
      <c r="N5069">
        <f t="shared" si="1029"/>
        <v>0</v>
      </c>
      <c r="O5069">
        <f t="shared" si="1030"/>
        <v>0</v>
      </c>
      <c r="P5069" s="63">
        <f t="shared" si="1031"/>
        <v>0</v>
      </c>
    </row>
    <row r="5070" spans="1:18" x14ac:dyDescent="0.3">
      <c r="A5070">
        <f t="shared" si="1032"/>
        <v>2019</v>
      </c>
      <c r="B5070">
        <f t="shared" si="1033"/>
        <v>3</v>
      </c>
      <c r="C5070">
        <f t="shared" si="1034"/>
        <v>31</v>
      </c>
      <c r="D5070">
        <f t="shared" si="1035"/>
        <v>3</v>
      </c>
      <c r="E5070" t="str">
        <f t="shared" si="1036"/>
        <v>OFF</v>
      </c>
      <c r="F5070" s="13">
        <f t="shared" si="1025"/>
        <v>43555</v>
      </c>
      <c r="G5070" s="14" t="str">
        <f t="shared" si="1037"/>
        <v>Avg of 4 NM Projects</v>
      </c>
      <c r="H5070" s="15">
        <f t="shared" si="1026"/>
        <v>3</v>
      </c>
      <c r="I5070" s="93">
        <v>-0.13</v>
      </c>
      <c r="J5070">
        <f t="shared" si="1027"/>
        <v>-7.3033707865168538E-4</v>
      </c>
      <c r="K5070" s="4">
        <v>18.45</v>
      </c>
      <c r="L5070" s="4">
        <v>10.38</v>
      </c>
      <c r="M5070" s="16">
        <f t="shared" si="1028"/>
        <v>-1.3494000000000002E-3</v>
      </c>
      <c r="N5070">
        <f t="shared" si="1029"/>
        <v>0</v>
      </c>
      <c r="O5070">
        <f t="shared" si="1030"/>
        <v>0</v>
      </c>
      <c r="P5070" s="63">
        <f t="shared" si="1031"/>
        <v>0</v>
      </c>
    </row>
    <row r="5071" spans="1:18" x14ac:dyDescent="0.3">
      <c r="A5071">
        <f t="shared" si="1032"/>
        <v>2019</v>
      </c>
      <c r="B5071">
        <f t="shared" si="1033"/>
        <v>3</v>
      </c>
      <c r="C5071">
        <f t="shared" si="1034"/>
        <v>31</v>
      </c>
      <c r="D5071">
        <f t="shared" si="1035"/>
        <v>3</v>
      </c>
      <c r="E5071" t="str">
        <f t="shared" si="1036"/>
        <v>OFF</v>
      </c>
      <c r="F5071" s="13">
        <f t="shared" si="1025"/>
        <v>43555</v>
      </c>
      <c r="G5071" s="14" t="str">
        <f t="shared" si="1037"/>
        <v>Avg of 4 NM Projects</v>
      </c>
      <c r="H5071" s="15">
        <f t="shared" si="1026"/>
        <v>4</v>
      </c>
      <c r="I5071" s="93">
        <v>-0.13</v>
      </c>
      <c r="J5071">
        <f t="shared" si="1027"/>
        <v>-7.3033707865168538E-4</v>
      </c>
      <c r="K5071" s="4">
        <v>18.37</v>
      </c>
      <c r="L5071" s="4">
        <v>16.510000000000002</v>
      </c>
      <c r="M5071" s="16">
        <f t="shared" si="1028"/>
        <v>-2.1463000000000003E-3</v>
      </c>
      <c r="N5071">
        <f t="shared" si="1029"/>
        <v>0</v>
      </c>
      <c r="O5071">
        <f t="shared" si="1030"/>
        <v>0</v>
      </c>
      <c r="P5071" s="63">
        <f t="shared" si="1031"/>
        <v>0</v>
      </c>
    </row>
    <row r="5072" spans="1:18" x14ac:dyDescent="0.3">
      <c r="A5072">
        <f t="shared" si="1032"/>
        <v>2019</v>
      </c>
      <c r="B5072">
        <f t="shared" si="1033"/>
        <v>3</v>
      </c>
      <c r="C5072">
        <f t="shared" si="1034"/>
        <v>31</v>
      </c>
      <c r="D5072">
        <f t="shared" si="1035"/>
        <v>3</v>
      </c>
      <c r="E5072" t="str">
        <f t="shared" si="1036"/>
        <v>OFF</v>
      </c>
      <c r="F5072" s="13">
        <f t="shared" si="1025"/>
        <v>43555</v>
      </c>
      <c r="G5072" s="14" t="str">
        <f t="shared" si="1037"/>
        <v>Avg of 4 NM Projects</v>
      </c>
      <c r="H5072" s="15">
        <f t="shared" si="1026"/>
        <v>5</v>
      </c>
      <c r="I5072" s="93">
        <v>-0.13</v>
      </c>
      <c r="J5072">
        <f t="shared" si="1027"/>
        <v>-7.3033707865168538E-4</v>
      </c>
      <c r="K5072" s="4">
        <v>18.329999999999998</v>
      </c>
      <c r="L5072" s="4">
        <v>7.77</v>
      </c>
      <c r="M5072" s="16">
        <f t="shared" si="1028"/>
        <v>-1.0101000000000001E-3</v>
      </c>
      <c r="N5072">
        <f t="shared" si="1029"/>
        <v>0</v>
      </c>
      <c r="O5072">
        <f t="shared" si="1030"/>
        <v>0</v>
      </c>
      <c r="P5072" s="63">
        <f t="shared" si="1031"/>
        <v>0</v>
      </c>
    </row>
    <row r="5073" spans="1:16" x14ac:dyDescent="0.3">
      <c r="A5073">
        <f t="shared" si="1032"/>
        <v>2019</v>
      </c>
      <c r="B5073">
        <f t="shared" si="1033"/>
        <v>3</v>
      </c>
      <c r="C5073">
        <f t="shared" si="1034"/>
        <v>31</v>
      </c>
      <c r="D5073">
        <f t="shared" si="1035"/>
        <v>3</v>
      </c>
      <c r="E5073" t="str">
        <f t="shared" si="1036"/>
        <v>OFF</v>
      </c>
      <c r="F5073" s="13">
        <f t="shared" si="1025"/>
        <v>43555</v>
      </c>
      <c r="G5073" s="14" t="str">
        <f t="shared" si="1037"/>
        <v>Avg of 4 NM Projects</v>
      </c>
      <c r="H5073" s="15">
        <f t="shared" si="1026"/>
        <v>6</v>
      </c>
      <c r="I5073" s="93">
        <v>-0.52</v>
      </c>
      <c r="J5073">
        <f t="shared" si="1027"/>
        <v>-2.9213483146067415E-3</v>
      </c>
      <c r="K5073" s="4">
        <v>18.329999999999998</v>
      </c>
      <c r="L5073" s="4">
        <v>15.47</v>
      </c>
      <c r="M5073" s="16">
        <f t="shared" si="1028"/>
        <v>-8.0444000000000019E-3</v>
      </c>
      <c r="N5073">
        <f t="shared" si="1029"/>
        <v>0</v>
      </c>
      <c r="O5073">
        <f t="shared" si="1030"/>
        <v>0</v>
      </c>
      <c r="P5073" s="63">
        <f t="shared" si="1031"/>
        <v>0</v>
      </c>
    </row>
    <row r="5074" spans="1:16" x14ac:dyDescent="0.3">
      <c r="A5074">
        <f t="shared" si="1032"/>
        <v>2019</v>
      </c>
      <c r="B5074">
        <f t="shared" si="1033"/>
        <v>3</v>
      </c>
      <c r="C5074">
        <f t="shared" si="1034"/>
        <v>31</v>
      </c>
      <c r="D5074">
        <f t="shared" si="1035"/>
        <v>3</v>
      </c>
      <c r="E5074" t="str">
        <f t="shared" si="1036"/>
        <v>OFF</v>
      </c>
      <c r="F5074" s="13">
        <f t="shared" si="1025"/>
        <v>43555</v>
      </c>
      <c r="G5074" s="14" t="str">
        <f t="shared" si="1037"/>
        <v>Avg of 4 NM Projects</v>
      </c>
      <c r="H5074" s="15">
        <f t="shared" si="1026"/>
        <v>7</v>
      </c>
      <c r="I5074" s="93">
        <v>0.255</v>
      </c>
      <c r="J5074">
        <f t="shared" si="1027"/>
        <v>1.4325842696629213E-3</v>
      </c>
      <c r="K5074" s="4">
        <v>18.420000000000002</v>
      </c>
      <c r="L5074" s="4">
        <v>12.82</v>
      </c>
      <c r="M5074" s="16">
        <f t="shared" si="1028"/>
        <v>3.2691000000000005E-3</v>
      </c>
      <c r="N5074">
        <f t="shared" si="1029"/>
        <v>0</v>
      </c>
      <c r="O5074">
        <f t="shared" si="1030"/>
        <v>0</v>
      </c>
      <c r="P5074" s="63">
        <f t="shared" si="1031"/>
        <v>0</v>
      </c>
    </row>
    <row r="5075" spans="1:16" x14ac:dyDescent="0.3">
      <c r="A5075">
        <f t="shared" si="1032"/>
        <v>2019</v>
      </c>
      <c r="B5075">
        <f t="shared" si="1033"/>
        <v>3</v>
      </c>
      <c r="C5075">
        <f t="shared" si="1034"/>
        <v>31</v>
      </c>
      <c r="D5075">
        <f t="shared" si="1035"/>
        <v>3</v>
      </c>
      <c r="E5075" t="str">
        <f t="shared" si="1036"/>
        <v>ON</v>
      </c>
      <c r="F5075" s="13">
        <f t="shared" si="1025"/>
        <v>43555</v>
      </c>
      <c r="G5075" s="14" t="str">
        <f t="shared" si="1037"/>
        <v>Avg of 4 NM Projects</v>
      </c>
      <c r="H5075" s="15">
        <f t="shared" si="1026"/>
        <v>8</v>
      </c>
      <c r="I5075" s="93">
        <v>17.790000000000003</v>
      </c>
      <c r="J5075">
        <f t="shared" si="1027"/>
        <v>9.9943820224719121E-2</v>
      </c>
      <c r="K5075" s="4">
        <v>18.329999999999998</v>
      </c>
      <c r="L5075" s="4">
        <v>14.64</v>
      </c>
      <c r="M5075" s="16">
        <f t="shared" si="1028"/>
        <v>0.26044560000000005</v>
      </c>
      <c r="N5075">
        <f t="shared" si="1029"/>
        <v>0</v>
      </c>
      <c r="O5075">
        <f t="shared" si="1030"/>
        <v>0</v>
      </c>
      <c r="P5075" s="63">
        <f t="shared" si="1031"/>
        <v>0</v>
      </c>
    </row>
    <row r="5076" spans="1:16" x14ac:dyDescent="0.3">
      <c r="A5076">
        <f t="shared" si="1032"/>
        <v>2019</v>
      </c>
      <c r="B5076">
        <f t="shared" si="1033"/>
        <v>3</v>
      </c>
      <c r="C5076">
        <f t="shared" si="1034"/>
        <v>31</v>
      </c>
      <c r="D5076">
        <f t="shared" si="1035"/>
        <v>3</v>
      </c>
      <c r="E5076" t="str">
        <f t="shared" si="1036"/>
        <v>ON</v>
      </c>
      <c r="F5076" s="13">
        <f t="shared" si="1025"/>
        <v>43555</v>
      </c>
      <c r="G5076" s="14" t="str">
        <f t="shared" si="1037"/>
        <v>Avg of 4 NM Projects</v>
      </c>
      <c r="H5076" s="15">
        <f t="shared" si="1026"/>
        <v>9</v>
      </c>
      <c r="I5076" s="93">
        <v>48.379999999999995</v>
      </c>
      <c r="J5076">
        <f t="shared" si="1027"/>
        <v>0.27179775280898871</v>
      </c>
      <c r="K5076" s="4">
        <v>19.47</v>
      </c>
      <c r="L5076" s="4">
        <v>16.739999999999998</v>
      </c>
      <c r="M5076" s="16">
        <f t="shared" si="1028"/>
        <v>0.80988119999999986</v>
      </c>
      <c r="N5076">
        <f t="shared" si="1029"/>
        <v>0</v>
      </c>
      <c r="O5076">
        <f t="shared" si="1030"/>
        <v>0</v>
      </c>
      <c r="P5076" s="63">
        <f t="shared" si="1031"/>
        <v>0</v>
      </c>
    </row>
    <row r="5077" spans="1:16" x14ac:dyDescent="0.3">
      <c r="A5077">
        <f t="shared" si="1032"/>
        <v>2019</v>
      </c>
      <c r="B5077">
        <f t="shared" si="1033"/>
        <v>3</v>
      </c>
      <c r="C5077">
        <f t="shared" si="1034"/>
        <v>31</v>
      </c>
      <c r="D5077">
        <f t="shared" si="1035"/>
        <v>3</v>
      </c>
      <c r="E5077" t="str">
        <f t="shared" si="1036"/>
        <v>ON</v>
      </c>
      <c r="F5077" s="13">
        <f t="shared" si="1025"/>
        <v>43555</v>
      </c>
      <c r="G5077" s="14" t="str">
        <f t="shared" si="1037"/>
        <v>Avg of 4 NM Projects</v>
      </c>
      <c r="H5077" s="15">
        <f t="shared" si="1026"/>
        <v>10</v>
      </c>
      <c r="I5077" s="93">
        <v>63.749999999999993</v>
      </c>
      <c r="J5077">
        <f t="shared" si="1027"/>
        <v>0.3581460674157303</v>
      </c>
      <c r="K5077" s="4">
        <v>23.23</v>
      </c>
      <c r="L5077" s="4">
        <v>3.18</v>
      </c>
      <c r="M5077" s="16">
        <f t="shared" si="1028"/>
        <v>0.20272499999999999</v>
      </c>
      <c r="N5077">
        <f t="shared" si="1029"/>
        <v>0</v>
      </c>
      <c r="O5077">
        <f t="shared" si="1030"/>
        <v>0</v>
      </c>
      <c r="P5077" s="63">
        <f t="shared" si="1031"/>
        <v>0</v>
      </c>
    </row>
    <row r="5078" spans="1:16" x14ac:dyDescent="0.3">
      <c r="A5078">
        <f t="shared" si="1032"/>
        <v>2019</v>
      </c>
      <c r="B5078">
        <f t="shared" si="1033"/>
        <v>3</v>
      </c>
      <c r="C5078">
        <f t="shared" si="1034"/>
        <v>31</v>
      </c>
      <c r="D5078">
        <f t="shared" si="1035"/>
        <v>3</v>
      </c>
      <c r="E5078" t="str">
        <f t="shared" si="1036"/>
        <v>ON</v>
      </c>
      <c r="F5078" s="13">
        <f t="shared" si="1025"/>
        <v>43555</v>
      </c>
      <c r="G5078" s="14" t="str">
        <f t="shared" si="1037"/>
        <v>Avg of 4 NM Projects</v>
      </c>
      <c r="H5078" s="15">
        <f t="shared" si="1026"/>
        <v>11</v>
      </c>
      <c r="I5078" s="93">
        <v>69.38000000000001</v>
      </c>
      <c r="J5078">
        <f t="shared" si="1027"/>
        <v>0.38977528089887647</v>
      </c>
      <c r="K5078" s="4">
        <v>23.18</v>
      </c>
      <c r="L5078" s="4">
        <v>14.92</v>
      </c>
      <c r="M5078" s="16">
        <f t="shared" si="1028"/>
        <v>1.0351496000000002</v>
      </c>
      <c r="N5078">
        <f t="shared" si="1029"/>
        <v>0</v>
      </c>
      <c r="O5078">
        <f t="shared" si="1030"/>
        <v>0</v>
      </c>
      <c r="P5078" s="63">
        <f t="shared" si="1031"/>
        <v>0</v>
      </c>
    </row>
    <row r="5079" spans="1:16" x14ac:dyDescent="0.3">
      <c r="A5079">
        <f t="shared" si="1032"/>
        <v>2019</v>
      </c>
      <c r="B5079">
        <f t="shared" si="1033"/>
        <v>3</v>
      </c>
      <c r="C5079">
        <f t="shared" si="1034"/>
        <v>31</v>
      </c>
      <c r="D5079">
        <f t="shared" si="1035"/>
        <v>3</v>
      </c>
      <c r="E5079" t="str">
        <f t="shared" si="1036"/>
        <v>ON</v>
      </c>
      <c r="F5079" s="13">
        <f t="shared" si="1025"/>
        <v>43555</v>
      </c>
      <c r="G5079" s="14" t="str">
        <f t="shared" si="1037"/>
        <v>Avg of 4 NM Projects</v>
      </c>
      <c r="H5079" s="15">
        <f t="shared" si="1026"/>
        <v>12</v>
      </c>
      <c r="I5079" s="93">
        <v>75.644999999999996</v>
      </c>
      <c r="J5079">
        <f t="shared" si="1027"/>
        <v>0.42497191011235952</v>
      </c>
      <c r="K5079" s="4">
        <v>24.38</v>
      </c>
      <c r="L5079" s="4">
        <v>22.62</v>
      </c>
      <c r="M5079" s="16">
        <f t="shared" si="1028"/>
        <v>1.7110898999999999</v>
      </c>
      <c r="N5079">
        <f t="shared" si="1029"/>
        <v>0</v>
      </c>
      <c r="O5079">
        <f t="shared" si="1030"/>
        <v>0</v>
      </c>
      <c r="P5079" s="63">
        <f t="shared" si="1031"/>
        <v>0</v>
      </c>
    </row>
    <row r="5080" spans="1:16" x14ac:dyDescent="0.3">
      <c r="A5080">
        <f t="shared" si="1032"/>
        <v>2019</v>
      </c>
      <c r="B5080">
        <f t="shared" si="1033"/>
        <v>3</v>
      </c>
      <c r="C5080">
        <f t="shared" si="1034"/>
        <v>31</v>
      </c>
      <c r="D5080">
        <f t="shared" si="1035"/>
        <v>3</v>
      </c>
      <c r="E5080" t="str">
        <f t="shared" si="1036"/>
        <v>ON</v>
      </c>
      <c r="F5080" s="13">
        <f t="shared" si="1025"/>
        <v>43555</v>
      </c>
      <c r="G5080" s="14" t="str">
        <f t="shared" si="1037"/>
        <v>Avg of 4 NM Projects</v>
      </c>
      <c r="H5080" s="15">
        <f t="shared" si="1026"/>
        <v>13</v>
      </c>
      <c r="I5080" s="93">
        <v>75.649999999999991</v>
      </c>
      <c r="J5080">
        <f t="shared" si="1027"/>
        <v>0.42499999999999993</v>
      </c>
      <c r="K5080" s="4">
        <v>29.66</v>
      </c>
      <c r="L5080" s="4">
        <v>28.15</v>
      </c>
      <c r="M5080" s="16">
        <f t="shared" si="1028"/>
        <v>2.1295474999999997</v>
      </c>
      <c r="N5080">
        <f t="shared" si="1029"/>
        <v>0</v>
      </c>
      <c r="O5080">
        <f t="shared" si="1030"/>
        <v>0</v>
      </c>
      <c r="P5080" s="63">
        <f t="shared" si="1031"/>
        <v>0</v>
      </c>
    </row>
    <row r="5081" spans="1:16" x14ac:dyDescent="0.3">
      <c r="A5081">
        <f t="shared" si="1032"/>
        <v>2019</v>
      </c>
      <c r="B5081">
        <f t="shared" si="1033"/>
        <v>3</v>
      </c>
      <c r="C5081">
        <f t="shared" si="1034"/>
        <v>31</v>
      </c>
      <c r="D5081">
        <f t="shared" si="1035"/>
        <v>3</v>
      </c>
      <c r="E5081" t="str">
        <f t="shared" si="1036"/>
        <v>ON</v>
      </c>
      <c r="F5081" s="13">
        <f t="shared" si="1025"/>
        <v>43555</v>
      </c>
      <c r="G5081" s="14" t="str">
        <f t="shared" si="1037"/>
        <v>Avg of 4 NM Projects</v>
      </c>
      <c r="H5081" s="15">
        <f t="shared" si="1026"/>
        <v>14</v>
      </c>
      <c r="I5081" s="93">
        <v>57.09</v>
      </c>
      <c r="J5081">
        <f t="shared" si="1027"/>
        <v>0.32073033707865173</v>
      </c>
      <c r="K5081" s="4">
        <v>23.1</v>
      </c>
      <c r="L5081" s="4">
        <v>30.54</v>
      </c>
      <c r="M5081" s="16">
        <f t="shared" si="1028"/>
        <v>1.7435286000000001</v>
      </c>
      <c r="N5081">
        <f t="shared" si="1029"/>
        <v>0</v>
      </c>
      <c r="O5081">
        <f t="shared" si="1030"/>
        <v>0</v>
      </c>
      <c r="P5081" s="63">
        <f t="shared" si="1031"/>
        <v>0</v>
      </c>
    </row>
    <row r="5082" spans="1:16" x14ac:dyDescent="0.3">
      <c r="A5082">
        <f t="shared" si="1032"/>
        <v>2019</v>
      </c>
      <c r="B5082">
        <f t="shared" si="1033"/>
        <v>3</v>
      </c>
      <c r="C5082">
        <f t="shared" si="1034"/>
        <v>31</v>
      </c>
      <c r="D5082">
        <f t="shared" si="1035"/>
        <v>3</v>
      </c>
      <c r="E5082" t="str">
        <f t="shared" si="1036"/>
        <v>ON</v>
      </c>
      <c r="F5082" s="13">
        <f t="shared" si="1025"/>
        <v>43555</v>
      </c>
      <c r="G5082" s="14" t="str">
        <f t="shared" si="1037"/>
        <v>Avg of 4 NM Projects</v>
      </c>
      <c r="H5082" s="15">
        <f t="shared" si="1026"/>
        <v>15</v>
      </c>
      <c r="I5082" s="93">
        <v>45.945</v>
      </c>
      <c r="J5082">
        <f t="shared" si="1027"/>
        <v>0.2581179775280899</v>
      </c>
      <c r="K5082" s="4">
        <v>22.48</v>
      </c>
      <c r="L5082" s="4">
        <v>31.83</v>
      </c>
      <c r="M5082" s="16">
        <f t="shared" si="1028"/>
        <v>1.4624293499999999</v>
      </c>
      <c r="N5082">
        <f t="shared" si="1029"/>
        <v>0</v>
      </c>
      <c r="O5082">
        <f t="shared" si="1030"/>
        <v>0</v>
      </c>
      <c r="P5082" s="63">
        <f t="shared" si="1031"/>
        <v>0</v>
      </c>
    </row>
    <row r="5083" spans="1:16" x14ac:dyDescent="0.3">
      <c r="A5083">
        <f t="shared" si="1032"/>
        <v>2019</v>
      </c>
      <c r="B5083">
        <f t="shared" si="1033"/>
        <v>3</v>
      </c>
      <c r="C5083">
        <f t="shared" si="1034"/>
        <v>31</v>
      </c>
      <c r="D5083">
        <f t="shared" si="1035"/>
        <v>3</v>
      </c>
      <c r="E5083" t="str">
        <f t="shared" si="1036"/>
        <v>ON</v>
      </c>
      <c r="F5083" s="13">
        <f t="shared" si="1025"/>
        <v>43555</v>
      </c>
      <c r="G5083" s="14" t="str">
        <f t="shared" si="1037"/>
        <v>Avg of 4 NM Projects</v>
      </c>
      <c r="H5083" s="15">
        <f t="shared" si="1026"/>
        <v>16</v>
      </c>
      <c r="I5083" s="93">
        <v>58.494999999999997</v>
      </c>
      <c r="J5083">
        <f t="shared" si="1027"/>
        <v>0.32862359550561798</v>
      </c>
      <c r="K5083" s="4">
        <v>22.45</v>
      </c>
      <c r="L5083" s="4">
        <v>34.15</v>
      </c>
      <c r="M5083" s="16">
        <f t="shared" si="1028"/>
        <v>1.99760425</v>
      </c>
      <c r="N5083">
        <f t="shared" si="1029"/>
        <v>0</v>
      </c>
      <c r="O5083">
        <f t="shared" si="1030"/>
        <v>0</v>
      </c>
      <c r="P5083" s="63">
        <f t="shared" si="1031"/>
        <v>0</v>
      </c>
    </row>
    <row r="5084" spans="1:16" x14ac:dyDescent="0.3">
      <c r="A5084">
        <f t="shared" si="1032"/>
        <v>2019</v>
      </c>
      <c r="B5084">
        <f t="shared" si="1033"/>
        <v>3</v>
      </c>
      <c r="C5084">
        <f t="shared" si="1034"/>
        <v>31</v>
      </c>
      <c r="D5084">
        <f t="shared" si="1035"/>
        <v>3</v>
      </c>
      <c r="E5084" t="str">
        <f t="shared" si="1036"/>
        <v>ON</v>
      </c>
      <c r="F5084" s="13">
        <f t="shared" si="1025"/>
        <v>43555</v>
      </c>
      <c r="G5084" s="14" t="str">
        <f t="shared" si="1037"/>
        <v>Avg of 4 NM Projects</v>
      </c>
      <c r="H5084" s="15">
        <f t="shared" si="1026"/>
        <v>17</v>
      </c>
      <c r="I5084" s="93">
        <v>45.050000000000004</v>
      </c>
      <c r="J5084">
        <f t="shared" si="1027"/>
        <v>0.25308988764044948</v>
      </c>
      <c r="K5084" s="4">
        <v>22.68</v>
      </c>
      <c r="L5084" s="4">
        <v>34.15</v>
      </c>
      <c r="M5084" s="16">
        <f t="shared" si="1028"/>
        <v>1.5384575</v>
      </c>
      <c r="N5084">
        <f t="shared" si="1029"/>
        <v>0</v>
      </c>
      <c r="O5084">
        <f t="shared" si="1030"/>
        <v>0</v>
      </c>
      <c r="P5084" s="63">
        <f t="shared" si="1031"/>
        <v>0</v>
      </c>
    </row>
    <row r="5085" spans="1:16" x14ac:dyDescent="0.3">
      <c r="A5085">
        <f t="shared" si="1032"/>
        <v>2019</v>
      </c>
      <c r="B5085">
        <f t="shared" si="1033"/>
        <v>3</v>
      </c>
      <c r="C5085">
        <f t="shared" si="1034"/>
        <v>31</v>
      </c>
      <c r="D5085">
        <f t="shared" si="1035"/>
        <v>3</v>
      </c>
      <c r="E5085" t="str">
        <f t="shared" si="1036"/>
        <v>ON</v>
      </c>
      <c r="F5085" s="13">
        <f t="shared" ref="F5085:F5148" si="1038">+F5061+1</f>
        <v>43555</v>
      </c>
      <c r="G5085" s="14" t="str">
        <f t="shared" si="1037"/>
        <v>Avg of 4 NM Projects</v>
      </c>
      <c r="H5085" s="15">
        <f t="shared" ref="H5085:H5148" si="1039">H5061</f>
        <v>18</v>
      </c>
      <c r="I5085" s="93">
        <v>17.28</v>
      </c>
      <c r="J5085">
        <f t="shared" si="1027"/>
        <v>9.7078651685393258E-2</v>
      </c>
      <c r="K5085" s="4">
        <v>25</v>
      </c>
      <c r="L5085" s="4">
        <v>31.23</v>
      </c>
      <c r="M5085" s="16">
        <f t="shared" si="1028"/>
        <v>0.53965439999999998</v>
      </c>
      <c r="N5085">
        <f t="shared" si="1029"/>
        <v>0</v>
      </c>
      <c r="O5085">
        <f t="shared" si="1030"/>
        <v>0</v>
      </c>
      <c r="P5085" s="63">
        <f t="shared" si="1031"/>
        <v>0</v>
      </c>
    </row>
    <row r="5086" spans="1:16" x14ac:dyDescent="0.3">
      <c r="A5086">
        <f t="shared" si="1032"/>
        <v>2019</v>
      </c>
      <c r="B5086">
        <f t="shared" si="1033"/>
        <v>3</v>
      </c>
      <c r="C5086">
        <f t="shared" si="1034"/>
        <v>31</v>
      </c>
      <c r="D5086">
        <f t="shared" si="1035"/>
        <v>3</v>
      </c>
      <c r="E5086" t="str">
        <f t="shared" si="1036"/>
        <v>ON</v>
      </c>
      <c r="F5086" s="13">
        <f t="shared" si="1038"/>
        <v>43555</v>
      </c>
      <c r="G5086" s="14" t="str">
        <f t="shared" si="1037"/>
        <v>Avg of 4 NM Projects</v>
      </c>
      <c r="H5086" s="15">
        <f t="shared" si="1039"/>
        <v>19</v>
      </c>
      <c r="I5086" s="93">
        <v>3.0749999999999997</v>
      </c>
      <c r="J5086">
        <f t="shared" si="1027"/>
        <v>1.7275280898876404E-2</v>
      </c>
      <c r="K5086" s="4">
        <v>27.99</v>
      </c>
      <c r="L5086" s="4">
        <v>29.47</v>
      </c>
      <c r="M5086" s="16">
        <f t="shared" si="1028"/>
        <v>9.0620249999999986E-2</v>
      </c>
      <c r="N5086">
        <f t="shared" si="1029"/>
        <v>0</v>
      </c>
      <c r="O5086">
        <f t="shared" si="1030"/>
        <v>0</v>
      </c>
      <c r="P5086" s="63">
        <f t="shared" si="1031"/>
        <v>0</v>
      </c>
    </row>
    <row r="5087" spans="1:16" x14ac:dyDescent="0.3">
      <c r="A5087">
        <f t="shared" si="1032"/>
        <v>2019</v>
      </c>
      <c r="B5087">
        <f t="shared" si="1033"/>
        <v>3</v>
      </c>
      <c r="C5087">
        <f t="shared" si="1034"/>
        <v>31</v>
      </c>
      <c r="D5087">
        <f t="shared" si="1035"/>
        <v>3</v>
      </c>
      <c r="E5087" t="str">
        <f t="shared" si="1036"/>
        <v>ON</v>
      </c>
      <c r="F5087" s="13">
        <f t="shared" si="1038"/>
        <v>43555</v>
      </c>
      <c r="G5087" s="14" t="str">
        <f t="shared" si="1037"/>
        <v>Avg of 4 NM Projects</v>
      </c>
      <c r="H5087" s="15">
        <f t="shared" si="1039"/>
        <v>20</v>
      </c>
      <c r="I5087" s="93">
        <v>-0.39</v>
      </c>
      <c r="J5087">
        <f t="shared" si="1027"/>
        <v>-2.1910112359550564E-3</v>
      </c>
      <c r="K5087" s="4">
        <v>36.44</v>
      </c>
      <c r="L5087" s="4">
        <v>30.56</v>
      </c>
      <c r="M5087" s="16">
        <f t="shared" si="1028"/>
        <v>-1.1918400000000001E-2</v>
      </c>
      <c r="N5087">
        <f t="shared" si="1029"/>
        <v>0</v>
      </c>
      <c r="O5087">
        <f t="shared" si="1030"/>
        <v>0</v>
      </c>
      <c r="P5087" s="63">
        <f t="shared" si="1031"/>
        <v>0</v>
      </c>
    </row>
    <row r="5088" spans="1:16" x14ac:dyDescent="0.3">
      <c r="A5088">
        <f t="shared" si="1032"/>
        <v>2019</v>
      </c>
      <c r="B5088">
        <f t="shared" si="1033"/>
        <v>3</v>
      </c>
      <c r="C5088">
        <f t="shared" si="1034"/>
        <v>31</v>
      </c>
      <c r="D5088">
        <f t="shared" si="1035"/>
        <v>3</v>
      </c>
      <c r="E5088" t="str">
        <f t="shared" si="1036"/>
        <v>ON</v>
      </c>
      <c r="F5088" s="13">
        <f t="shared" si="1038"/>
        <v>43555</v>
      </c>
      <c r="G5088" s="14" t="str">
        <f t="shared" si="1037"/>
        <v>Avg of 4 NM Projects</v>
      </c>
      <c r="H5088" s="15">
        <f t="shared" si="1039"/>
        <v>21</v>
      </c>
      <c r="I5088" s="93">
        <v>-0.39</v>
      </c>
      <c r="J5088">
        <f t="shared" si="1027"/>
        <v>-2.1910112359550564E-3</v>
      </c>
      <c r="K5088" s="4">
        <v>34.729999999999997</v>
      </c>
      <c r="L5088" s="4">
        <v>36.97</v>
      </c>
      <c r="M5088" s="16">
        <f t="shared" si="1028"/>
        <v>-1.44183E-2</v>
      </c>
      <c r="N5088">
        <f t="shared" si="1029"/>
        <v>0</v>
      </c>
      <c r="O5088">
        <f t="shared" si="1030"/>
        <v>0</v>
      </c>
      <c r="P5088" s="63">
        <f t="shared" si="1031"/>
        <v>0</v>
      </c>
    </row>
    <row r="5089" spans="1:18" x14ac:dyDescent="0.3">
      <c r="A5089">
        <f t="shared" si="1032"/>
        <v>2019</v>
      </c>
      <c r="B5089">
        <f t="shared" si="1033"/>
        <v>3</v>
      </c>
      <c r="C5089">
        <f t="shared" si="1034"/>
        <v>31</v>
      </c>
      <c r="D5089">
        <f t="shared" si="1035"/>
        <v>3</v>
      </c>
      <c r="E5089" t="str">
        <f t="shared" si="1036"/>
        <v>ON</v>
      </c>
      <c r="F5089" s="13">
        <f t="shared" si="1038"/>
        <v>43555</v>
      </c>
      <c r="G5089" s="14" t="str">
        <f t="shared" si="1037"/>
        <v>Avg of 4 NM Projects</v>
      </c>
      <c r="H5089" s="15">
        <f t="shared" si="1039"/>
        <v>22</v>
      </c>
      <c r="I5089" s="93">
        <v>-0.13</v>
      </c>
      <c r="J5089">
        <f t="shared" si="1027"/>
        <v>-7.3033707865168538E-4</v>
      </c>
      <c r="K5089" s="4">
        <v>29.68</v>
      </c>
      <c r="L5089" s="4">
        <v>33.42</v>
      </c>
      <c r="M5089" s="16">
        <f t="shared" si="1028"/>
        <v>-4.3446000000000005E-3</v>
      </c>
      <c r="N5089">
        <f t="shared" si="1029"/>
        <v>0</v>
      </c>
      <c r="O5089">
        <f t="shared" si="1030"/>
        <v>0</v>
      </c>
      <c r="P5089" s="63">
        <f t="shared" si="1031"/>
        <v>0</v>
      </c>
    </row>
    <row r="5090" spans="1:18" x14ac:dyDescent="0.3">
      <c r="A5090">
        <f t="shared" si="1032"/>
        <v>2019</v>
      </c>
      <c r="B5090">
        <f t="shared" si="1033"/>
        <v>3</v>
      </c>
      <c r="C5090">
        <f t="shared" si="1034"/>
        <v>31</v>
      </c>
      <c r="D5090">
        <f t="shared" si="1035"/>
        <v>3</v>
      </c>
      <c r="E5090" t="str">
        <f t="shared" si="1036"/>
        <v>ON</v>
      </c>
      <c r="F5090" s="13">
        <f t="shared" si="1038"/>
        <v>43555</v>
      </c>
      <c r="G5090" s="14" t="str">
        <f t="shared" si="1037"/>
        <v>Avg of 4 NM Projects</v>
      </c>
      <c r="H5090" s="15">
        <f t="shared" si="1039"/>
        <v>23</v>
      </c>
      <c r="I5090" s="93">
        <v>-0.26</v>
      </c>
      <c r="J5090">
        <f t="shared" si="1027"/>
        <v>-1.4606741573033708E-3</v>
      </c>
      <c r="K5090" s="4">
        <v>24.24</v>
      </c>
      <c r="L5090" s="4">
        <v>22.36</v>
      </c>
      <c r="M5090" s="16">
        <f t="shared" si="1028"/>
        <v>-5.8136000000000004E-3</v>
      </c>
      <c r="N5090">
        <f t="shared" si="1029"/>
        <v>0</v>
      </c>
      <c r="O5090">
        <f t="shared" si="1030"/>
        <v>0</v>
      </c>
      <c r="P5090" s="63">
        <f t="shared" si="1031"/>
        <v>0</v>
      </c>
    </row>
    <row r="5091" spans="1:18" x14ac:dyDescent="0.3">
      <c r="A5091">
        <f t="shared" si="1032"/>
        <v>2019</v>
      </c>
      <c r="B5091">
        <f t="shared" si="1033"/>
        <v>3</v>
      </c>
      <c r="C5091">
        <f t="shared" si="1034"/>
        <v>31</v>
      </c>
      <c r="D5091">
        <f t="shared" si="1035"/>
        <v>3</v>
      </c>
      <c r="E5091" t="str">
        <f t="shared" si="1036"/>
        <v>OFF</v>
      </c>
      <c r="F5091" s="13">
        <f t="shared" si="1038"/>
        <v>43555</v>
      </c>
      <c r="G5091" s="14" t="str">
        <f t="shared" si="1037"/>
        <v>Avg of 4 NM Projects</v>
      </c>
      <c r="H5091" s="15">
        <f t="shared" si="1039"/>
        <v>24</v>
      </c>
      <c r="I5091" s="93">
        <v>-0.13</v>
      </c>
      <c r="J5091">
        <f t="shared" si="1027"/>
        <v>-7.3033707865168538E-4</v>
      </c>
      <c r="K5091" s="4">
        <v>23.14</v>
      </c>
      <c r="L5091" s="4">
        <v>18.07</v>
      </c>
      <c r="M5091" s="16">
        <f t="shared" si="1028"/>
        <v>-2.3490999999999998E-3</v>
      </c>
      <c r="N5091">
        <f t="shared" si="1029"/>
        <v>0</v>
      </c>
      <c r="O5091">
        <f t="shared" si="1030"/>
        <v>0</v>
      </c>
      <c r="P5091" s="63">
        <f t="shared" si="1031"/>
        <v>0</v>
      </c>
    </row>
    <row r="5092" spans="1:18" x14ac:dyDescent="0.3">
      <c r="A5092">
        <f t="shared" si="1032"/>
        <v>2019</v>
      </c>
      <c r="B5092">
        <f t="shared" si="1033"/>
        <v>4</v>
      </c>
      <c r="C5092">
        <f t="shared" si="1034"/>
        <v>1</v>
      </c>
      <c r="D5092">
        <f t="shared" si="1035"/>
        <v>1</v>
      </c>
      <c r="E5092" t="str">
        <f t="shared" si="1036"/>
        <v>OFF</v>
      </c>
      <c r="F5092" s="13">
        <f t="shared" si="1038"/>
        <v>43556</v>
      </c>
      <c r="G5092" s="14" t="str">
        <f t="shared" si="1037"/>
        <v>Avg of 4 NM Projects</v>
      </c>
      <c r="H5092" s="15">
        <f t="shared" si="1039"/>
        <v>1</v>
      </c>
      <c r="I5092" s="93">
        <v>-0.13</v>
      </c>
      <c r="J5092">
        <f t="shared" si="1027"/>
        <v>-7.3033707865168538E-4</v>
      </c>
      <c r="K5092" s="4">
        <v>19.97</v>
      </c>
      <c r="L5092" s="4">
        <v>18.239999999999998</v>
      </c>
      <c r="M5092" s="16">
        <f t="shared" si="1028"/>
        <v>-2.3712E-3</v>
      </c>
      <c r="N5092">
        <f t="shared" si="1029"/>
        <v>0</v>
      </c>
      <c r="O5092">
        <f t="shared" si="1030"/>
        <v>0</v>
      </c>
      <c r="P5092" s="63">
        <f t="shared" si="1031"/>
        <v>0</v>
      </c>
      <c r="Q5092" s="34"/>
      <c r="R5092" s="34"/>
    </row>
    <row r="5093" spans="1:18" x14ac:dyDescent="0.3">
      <c r="A5093">
        <f t="shared" si="1032"/>
        <v>2019</v>
      </c>
      <c r="B5093">
        <f t="shared" si="1033"/>
        <v>4</v>
      </c>
      <c r="C5093">
        <f t="shared" si="1034"/>
        <v>1</v>
      </c>
      <c r="D5093">
        <f t="shared" si="1035"/>
        <v>1</v>
      </c>
      <c r="E5093" t="str">
        <f t="shared" si="1036"/>
        <v>OFF</v>
      </c>
      <c r="F5093" s="13">
        <f t="shared" si="1038"/>
        <v>43556</v>
      </c>
      <c r="G5093" s="14" t="str">
        <f t="shared" si="1037"/>
        <v>Avg of 4 NM Projects</v>
      </c>
      <c r="H5093" s="15">
        <f t="shared" si="1039"/>
        <v>2</v>
      </c>
      <c r="I5093" s="93">
        <v>-0.13</v>
      </c>
      <c r="J5093">
        <f t="shared" si="1027"/>
        <v>-7.3033707865168538E-4</v>
      </c>
      <c r="K5093" s="4">
        <v>18.59</v>
      </c>
      <c r="L5093" s="4">
        <v>19.21</v>
      </c>
      <c r="M5093" s="16">
        <f t="shared" si="1028"/>
        <v>-2.4973E-3</v>
      </c>
      <c r="N5093">
        <f t="shared" si="1029"/>
        <v>0</v>
      </c>
      <c r="O5093">
        <f t="shared" si="1030"/>
        <v>0</v>
      </c>
      <c r="P5093" s="63">
        <f t="shared" si="1031"/>
        <v>0</v>
      </c>
    </row>
    <row r="5094" spans="1:18" x14ac:dyDescent="0.3">
      <c r="A5094">
        <f t="shared" si="1032"/>
        <v>2019</v>
      </c>
      <c r="B5094">
        <f t="shared" si="1033"/>
        <v>4</v>
      </c>
      <c r="C5094">
        <f t="shared" si="1034"/>
        <v>1</v>
      </c>
      <c r="D5094">
        <f t="shared" si="1035"/>
        <v>1</v>
      </c>
      <c r="E5094" t="str">
        <f t="shared" si="1036"/>
        <v>OFF</v>
      </c>
      <c r="F5094" s="13">
        <f t="shared" si="1038"/>
        <v>43556</v>
      </c>
      <c r="G5094" s="14" t="str">
        <f t="shared" si="1037"/>
        <v>Avg of 4 NM Projects</v>
      </c>
      <c r="H5094" s="15">
        <f t="shared" si="1039"/>
        <v>3</v>
      </c>
      <c r="I5094" s="93">
        <v>-0.26</v>
      </c>
      <c r="J5094">
        <f t="shared" si="1027"/>
        <v>-1.4606741573033708E-3</v>
      </c>
      <c r="K5094" s="4">
        <v>18.63</v>
      </c>
      <c r="L5094" s="4">
        <v>20.11</v>
      </c>
      <c r="M5094" s="16">
        <f t="shared" si="1028"/>
        <v>-5.2285999999999999E-3</v>
      </c>
      <c r="N5094">
        <f t="shared" si="1029"/>
        <v>0</v>
      </c>
      <c r="O5094">
        <f t="shared" si="1030"/>
        <v>0</v>
      </c>
      <c r="P5094" s="63">
        <f t="shared" si="1031"/>
        <v>0</v>
      </c>
    </row>
    <row r="5095" spans="1:18" x14ac:dyDescent="0.3">
      <c r="A5095">
        <f t="shared" si="1032"/>
        <v>2019</v>
      </c>
      <c r="B5095">
        <f t="shared" si="1033"/>
        <v>4</v>
      </c>
      <c r="C5095">
        <f t="shared" si="1034"/>
        <v>1</v>
      </c>
      <c r="D5095">
        <f t="shared" si="1035"/>
        <v>1</v>
      </c>
      <c r="E5095" t="str">
        <f t="shared" si="1036"/>
        <v>OFF</v>
      </c>
      <c r="F5095" s="13">
        <f t="shared" si="1038"/>
        <v>43556</v>
      </c>
      <c r="G5095" s="14" t="str">
        <f t="shared" si="1037"/>
        <v>Avg of 4 NM Projects</v>
      </c>
      <c r="H5095" s="15">
        <f t="shared" si="1039"/>
        <v>4</v>
      </c>
      <c r="I5095" s="93">
        <v>-0.13</v>
      </c>
      <c r="J5095">
        <f t="shared" si="1027"/>
        <v>-7.3033707865168538E-4</v>
      </c>
      <c r="K5095" s="4">
        <v>18.690000000000001</v>
      </c>
      <c r="L5095" s="4">
        <v>18.57</v>
      </c>
      <c r="M5095" s="16">
        <f t="shared" si="1028"/>
        <v>-2.4140999999999998E-3</v>
      </c>
      <c r="N5095">
        <f t="shared" si="1029"/>
        <v>0</v>
      </c>
      <c r="O5095">
        <f t="shared" si="1030"/>
        <v>0</v>
      </c>
      <c r="P5095" s="63">
        <f t="shared" si="1031"/>
        <v>0</v>
      </c>
    </row>
    <row r="5096" spans="1:18" x14ac:dyDescent="0.3">
      <c r="A5096">
        <f t="shared" si="1032"/>
        <v>2019</v>
      </c>
      <c r="B5096">
        <f t="shared" si="1033"/>
        <v>4</v>
      </c>
      <c r="C5096">
        <f t="shared" si="1034"/>
        <v>1</v>
      </c>
      <c r="D5096">
        <f t="shared" si="1035"/>
        <v>1</v>
      </c>
      <c r="E5096" t="str">
        <f t="shared" si="1036"/>
        <v>OFF</v>
      </c>
      <c r="F5096" s="13">
        <f t="shared" si="1038"/>
        <v>43556</v>
      </c>
      <c r="G5096" s="14" t="str">
        <f t="shared" si="1037"/>
        <v>Avg of 4 NM Projects</v>
      </c>
      <c r="H5096" s="15">
        <f t="shared" si="1039"/>
        <v>5</v>
      </c>
      <c r="I5096" s="93">
        <v>-0.13</v>
      </c>
      <c r="J5096">
        <f t="shared" si="1027"/>
        <v>-7.3033707865168538E-4</v>
      </c>
      <c r="K5096" s="4">
        <v>18.87</v>
      </c>
      <c r="L5096" s="4">
        <v>18.21</v>
      </c>
      <c r="M5096" s="16">
        <f t="shared" si="1028"/>
        <v>-2.3673000000000001E-3</v>
      </c>
      <c r="N5096">
        <f t="shared" si="1029"/>
        <v>0</v>
      </c>
      <c r="O5096">
        <f t="shared" si="1030"/>
        <v>0</v>
      </c>
      <c r="P5096" s="63">
        <f t="shared" si="1031"/>
        <v>0</v>
      </c>
    </row>
    <row r="5097" spans="1:18" x14ac:dyDescent="0.3">
      <c r="A5097">
        <f t="shared" si="1032"/>
        <v>2019</v>
      </c>
      <c r="B5097">
        <f t="shared" si="1033"/>
        <v>4</v>
      </c>
      <c r="C5097">
        <f t="shared" si="1034"/>
        <v>1</v>
      </c>
      <c r="D5097">
        <f t="shared" si="1035"/>
        <v>1</v>
      </c>
      <c r="E5097" t="str">
        <f t="shared" si="1036"/>
        <v>OFF</v>
      </c>
      <c r="F5097" s="13">
        <f t="shared" si="1038"/>
        <v>43556</v>
      </c>
      <c r="G5097" s="14" t="str">
        <f t="shared" si="1037"/>
        <v>Avg of 4 NM Projects</v>
      </c>
      <c r="H5097" s="15">
        <f t="shared" si="1039"/>
        <v>6</v>
      </c>
      <c r="I5097" s="93">
        <v>-0.13</v>
      </c>
      <c r="J5097">
        <f t="shared" si="1027"/>
        <v>-7.3033707865168538E-4</v>
      </c>
      <c r="K5097" s="4">
        <v>25.09</v>
      </c>
      <c r="L5097" s="4">
        <v>19.88</v>
      </c>
      <c r="M5097" s="16">
        <f t="shared" si="1028"/>
        <v>-2.5844000000000002E-3</v>
      </c>
      <c r="N5097">
        <f t="shared" si="1029"/>
        <v>0</v>
      </c>
      <c r="O5097">
        <f t="shared" si="1030"/>
        <v>0</v>
      </c>
      <c r="P5097" s="63">
        <f t="shared" si="1031"/>
        <v>0</v>
      </c>
    </row>
    <row r="5098" spans="1:18" x14ac:dyDescent="0.3">
      <c r="A5098">
        <f t="shared" si="1032"/>
        <v>2019</v>
      </c>
      <c r="B5098">
        <f t="shared" si="1033"/>
        <v>4</v>
      </c>
      <c r="C5098">
        <f t="shared" si="1034"/>
        <v>1</v>
      </c>
      <c r="D5098">
        <f t="shared" si="1035"/>
        <v>1</v>
      </c>
      <c r="E5098" t="str">
        <f t="shared" si="1036"/>
        <v>OFF</v>
      </c>
      <c r="F5098" s="13">
        <f t="shared" si="1038"/>
        <v>43556</v>
      </c>
      <c r="G5098" s="14" t="str">
        <f t="shared" si="1037"/>
        <v>Avg of 4 NM Projects</v>
      </c>
      <c r="H5098" s="15">
        <f t="shared" si="1039"/>
        <v>7</v>
      </c>
      <c r="I5098" s="93">
        <v>-0.26</v>
      </c>
      <c r="J5098">
        <f t="shared" si="1027"/>
        <v>-1.4606741573033708E-3</v>
      </c>
      <c r="K5098" s="4">
        <v>33.47</v>
      </c>
      <c r="L5098" s="4">
        <v>25.58</v>
      </c>
      <c r="M5098" s="16">
        <f t="shared" si="1028"/>
        <v>-6.6507999999999992E-3</v>
      </c>
      <c r="N5098">
        <f t="shared" si="1029"/>
        <v>0</v>
      </c>
      <c r="O5098">
        <f t="shared" si="1030"/>
        <v>0</v>
      </c>
      <c r="P5098" s="63">
        <f t="shared" si="1031"/>
        <v>0</v>
      </c>
    </row>
    <row r="5099" spans="1:18" x14ac:dyDescent="0.3">
      <c r="A5099">
        <f t="shared" si="1032"/>
        <v>2019</v>
      </c>
      <c r="B5099">
        <f t="shared" si="1033"/>
        <v>4</v>
      </c>
      <c r="C5099">
        <f t="shared" si="1034"/>
        <v>1</v>
      </c>
      <c r="D5099">
        <f t="shared" si="1035"/>
        <v>1</v>
      </c>
      <c r="E5099" t="str">
        <f t="shared" si="1036"/>
        <v>OFF</v>
      </c>
      <c r="F5099" s="13">
        <f t="shared" si="1038"/>
        <v>43556</v>
      </c>
      <c r="G5099" s="14" t="str">
        <f t="shared" si="1037"/>
        <v>Avg of 4 NM Projects</v>
      </c>
      <c r="H5099" s="15">
        <f t="shared" si="1039"/>
        <v>8</v>
      </c>
      <c r="I5099" s="93">
        <v>3.0700000000000003</v>
      </c>
      <c r="J5099">
        <f t="shared" si="1027"/>
        <v>1.7247191011235955E-2</v>
      </c>
      <c r="K5099" s="4">
        <v>38.96</v>
      </c>
      <c r="L5099" s="4">
        <v>36.090000000000003</v>
      </c>
      <c r="M5099" s="16">
        <f t="shared" si="1028"/>
        <v>0.11079630000000001</v>
      </c>
      <c r="N5099">
        <f t="shared" si="1029"/>
        <v>0</v>
      </c>
      <c r="O5099">
        <f t="shared" si="1030"/>
        <v>0</v>
      </c>
      <c r="P5099" s="63">
        <f t="shared" si="1031"/>
        <v>0</v>
      </c>
    </row>
    <row r="5100" spans="1:18" x14ac:dyDescent="0.3">
      <c r="A5100">
        <f t="shared" si="1032"/>
        <v>2019</v>
      </c>
      <c r="B5100">
        <f t="shared" si="1033"/>
        <v>4</v>
      </c>
      <c r="C5100">
        <f t="shared" si="1034"/>
        <v>1</v>
      </c>
      <c r="D5100">
        <f t="shared" si="1035"/>
        <v>1</v>
      </c>
      <c r="E5100" t="str">
        <f t="shared" si="1036"/>
        <v>OFF</v>
      </c>
      <c r="F5100" s="13">
        <f t="shared" si="1038"/>
        <v>43556</v>
      </c>
      <c r="G5100" s="14" t="str">
        <f t="shared" si="1037"/>
        <v>Avg of 4 NM Projects</v>
      </c>
      <c r="H5100" s="15">
        <f t="shared" si="1039"/>
        <v>9</v>
      </c>
      <c r="I5100" s="93">
        <v>21.895000000000003</v>
      </c>
      <c r="J5100">
        <f t="shared" si="1027"/>
        <v>0.12300561797752811</v>
      </c>
      <c r="K5100" s="4">
        <v>29.93</v>
      </c>
      <c r="L5100" s="4">
        <v>23.97</v>
      </c>
      <c r="M5100" s="16">
        <f t="shared" si="1028"/>
        <v>0.52482315000000002</v>
      </c>
      <c r="N5100">
        <f t="shared" si="1029"/>
        <v>0</v>
      </c>
      <c r="O5100">
        <f t="shared" si="1030"/>
        <v>0</v>
      </c>
      <c r="P5100" s="63">
        <f t="shared" si="1031"/>
        <v>0</v>
      </c>
    </row>
    <row r="5101" spans="1:18" x14ac:dyDescent="0.3">
      <c r="A5101">
        <f t="shared" si="1032"/>
        <v>2019</v>
      </c>
      <c r="B5101">
        <f t="shared" si="1033"/>
        <v>4</v>
      </c>
      <c r="C5101">
        <f t="shared" si="1034"/>
        <v>1</v>
      </c>
      <c r="D5101">
        <f t="shared" si="1035"/>
        <v>1</v>
      </c>
      <c r="E5101" t="str">
        <f t="shared" si="1036"/>
        <v>OFF</v>
      </c>
      <c r="F5101" s="13">
        <f t="shared" si="1038"/>
        <v>43556</v>
      </c>
      <c r="G5101" s="14" t="str">
        <f t="shared" si="1037"/>
        <v>Avg of 4 NM Projects</v>
      </c>
      <c r="H5101" s="15">
        <f t="shared" si="1039"/>
        <v>10</v>
      </c>
      <c r="I5101" s="93">
        <v>50.43</v>
      </c>
      <c r="J5101">
        <f t="shared" si="1027"/>
        <v>0.28331460674157305</v>
      </c>
      <c r="K5101" s="4">
        <v>25.97</v>
      </c>
      <c r="L5101" s="4">
        <v>18.25</v>
      </c>
      <c r="M5101" s="16">
        <f t="shared" si="1028"/>
        <v>0.92034749999999999</v>
      </c>
      <c r="N5101">
        <f t="shared" si="1029"/>
        <v>0</v>
      </c>
      <c r="O5101">
        <f t="shared" si="1030"/>
        <v>0</v>
      </c>
      <c r="P5101" s="63">
        <f t="shared" si="1031"/>
        <v>0</v>
      </c>
    </row>
    <row r="5102" spans="1:18" x14ac:dyDescent="0.3">
      <c r="A5102">
        <f t="shared" si="1032"/>
        <v>2019</v>
      </c>
      <c r="B5102">
        <f t="shared" si="1033"/>
        <v>4</v>
      </c>
      <c r="C5102">
        <f t="shared" si="1034"/>
        <v>1</v>
      </c>
      <c r="D5102">
        <f t="shared" si="1035"/>
        <v>1</v>
      </c>
      <c r="E5102" t="str">
        <f t="shared" si="1036"/>
        <v>OFF</v>
      </c>
      <c r="F5102" s="13">
        <f t="shared" si="1038"/>
        <v>43556</v>
      </c>
      <c r="G5102" s="14" t="str">
        <f t="shared" si="1037"/>
        <v>Avg of 4 NM Projects</v>
      </c>
      <c r="H5102" s="15">
        <f t="shared" si="1039"/>
        <v>11</v>
      </c>
      <c r="I5102" s="93">
        <v>72.19</v>
      </c>
      <c r="J5102">
        <f t="shared" si="1027"/>
        <v>0.40556179775280898</v>
      </c>
      <c r="K5102" s="4">
        <v>25.57</v>
      </c>
      <c r="L5102" s="4">
        <v>19.73</v>
      </c>
      <c r="M5102" s="16">
        <f t="shared" si="1028"/>
        <v>1.4243087000000001</v>
      </c>
      <c r="N5102">
        <f t="shared" si="1029"/>
        <v>0</v>
      </c>
      <c r="O5102">
        <f t="shared" si="1030"/>
        <v>0</v>
      </c>
      <c r="P5102" s="63">
        <f t="shared" si="1031"/>
        <v>0</v>
      </c>
    </row>
    <row r="5103" spans="1:18" x14ac:dyDescent="0.3">
      <c r="A5103">
        <f t="shared" si="1032"/>
        <v>2019</v>
      </c>
      <c r="B5103">
        <f t="shared" si="1033"/>
        <v>4</v>
      </c>
      <c r="C5103">
        <f t="shared" si="1034"/>
        <v>1</v>
      </c>
      <c r="D5103">
        <f t="shared" si="1035"/>
        <v>1</v>
      </c>
      <c r="E5103" t="str">
        <f t="shared" si="1036"/>
        <v>OFF</v>
      </c>
      <c r="F5103" s="13">
        <f t="shared" si="1038"/>
        <v>43556</v>
      </c>
      <c r="G5103" s="14" t="str">
        <f t="shared" si="1037"/>
        <v>Avg of 4 NM Projects</v>
      </c>
      <c r="H5103" s="15">
        <f t="shared" si="1039"/>
        <v>12</v>
      </c>
      <c r="I5103" s="93">
        <v>81.790000000000006</v>
      </c>
      <c r="J5103">
        <f t="shared" si="1027"/>
        <v>0.45949438202247195</v>
      </c>
      <c r="K5103" s="4">
        <v>24.58</v>
      </c>
      <c r="L5103" s="4">
        <v>19.52</v>
      </c>
      <c r="M5103" s="16">
        <f t="shared" si="1028"/>
        <v>1.5965408000000001</v>
      </c>
      <c r="N5103">
        <f t="shared" si="1029"/>
        <v>0</v>
      </c>
      <c r="O5103">
        <f t="shared" si="1030"/>
        <v>0</v>
      </c>
      <c r="P5103" s="63">
        <f t="shared" si="1031"/>
        <v>0</v>
      </c>
    </row>
    <row r="5104" spans="1:18" x14ac:dyDescent="0.3">
      <c r="A5104">
        <f t="shared" si="1032"/>
        <v>2019</v>
      </c>
      <c r="B5104">
        <f t="shared" si="1033"/>
        <v>4</v>
      </c>
      <c r="C5104">
        <f t="shared" si="1034"/>
        <v>1</v>
      </c>
      <c r="D5104">
        <f t="shared" si="1035"/>
        <v>1</v>
      </c>
      <c r="E5104" t="str">
        <f t="shared" si="1036"/>
        <v>OFF</v>
      </c>
      <c r="F5104" s="13">
        <f t="shared" si="1038"/>
        <v>43556</v>
      </c>
      <c r="G5104" s="14" t="str">
        <f t="shared" si="1037"/>
        <v>Avg of 4 NM Projects</v>
      </c>
      <c r="H5104" s="15">
        <f t="shared" si="1039"/>
        <v>13</v>
      </c>
      <c r="I5104" s="93">
        <v>80.900000000000006</v>
      </c>
      <c r="J5104">
        <f t="shared" si="1027"/>
        <v>0.45449438202247194</v>
      </c>
      <c r="K5104" s="4">
        <v>24.3</v>
      </c>
      <c r="L5104" s="4">
        <v>19.489999999999998</v>
      </c>
      <c r="M5104" s="16">
        <f t="shared" si="1028"/>
        <v>1.5767409999999999</v>
      </c>
      <c r="N5104">
        <f t="shared" si="1029"/>
        <v>0</v>
      </c>
      <c r="O5104">
        <f t="shared" si="1030"/>
        <v>0</v>
      </c>
      <c r="P5104" s="63">
        <f t="shared" si="1031"/>
        <v>0</v>
      </c>
    </row>
    <row r="5105" spans="1:18" x14ac:dyDescent="0.3">
      <c r="A5105">
        <f t="shared" si="1032"/>
        <v>2019</v>
      </c>
      <c r="B5105">
        <f t="shared" si="1033"/>
        <v>4</v>
      </c>
      <c r="C5105">
        <f t="shared" si="1034"/>
        <v>1</v>
      </c>
      <c r="D5105">
        <f t="shared" si="1035"/>
        <v>1</v>
      </c>
      <c r="E5105" t="str">
        <f t="shared" si="1036"/>
        <v>OFF</v>
      </c>
      <c r="F5105" s="13">
        <f t="shared" si="1038"/>
        <v>43556</v>
      </c>
      <c r="G5105" s="14" t="str">
        <f t="shared" si="1037"/>
        <v>Avg of 4 NM Projects</v>
      </c>
      <c r="H5105" s="15">
        <f t="shared" si="1039"/>
        <v>14</v>
      </c>
      <c r="I5105" s="93">
        <v>98.814999999999998</v>
      </c>
      <c r="J5105">
        <f t="shared" si="1027"/>
        <v>0.55514044943820229</v>
      </c>
      <c r="K5105" s="4">
        <v>24.02</v>
      </c>
      <c r="L5105" s="4">
        <v>14.34</v>
      </c>
      <c r="M5105" s="16">
        <f t="shared" si="1028"/>
        <v>1.4170071</v>
      </c>
      <c r="N5105">
        <f t="shared" si="1029"/>
        <v>0</v>
      </c>
      <c r="O5105">
        <f t="shared" si="1030"/>
        <v>1</v>
      </c>
      <c r="P5105" s="63">
        <f t="shared" si="1031"/>
        <v>0</v>
      </c>
    </row>
    <row r="5106" spans="1:18" x14ac:dyDescent="0.3">
      <c r="A5106">
        <f t="shared" si="1032"/>
        <v>2019</v>
      </c>
      <c r="B5106">
        <f t="shared" si="1033"/>
        <v>4</v>
      </c>
      <c r="C5106">
        <f t="shared" si="1034"/>
        <v>1</v>
      </c>
      <c r="D5106">
        <f t="shared" si="1035"/>
        <v>1</v>
      </c>
      <c r="E5106" t="str">
        <f t="shared" si="1036"/>
        <v>OFF</v>
      </c>
      <c r="F5106" s="13">
        <f t="shared" si="1038"/>
        <v>43556</v>
      </c>
      <c r="G5106" s="14" t="str">
        <f t="shared" si="1037"/>
        <v>Avg of 4 NM Projects</v>
      </c>
      <c r="H5106" s="15">
        <f t="shared" si="1039"/>
        <v>15</v>
      </c>
      <c r="I5106" s="93">
        <v>105.22</v>
      </c>
      <c r="J5106">
        <f t="shared" si="1027"/>
        <v>0.59112359550561799</v>
      </c>
      <c r="K5106" s="4">
        <v>23.96</v>
      </c>
      <c r="L5106" s="4">
        <v>16.559999999999999</v>
      </c>
      <c r="M5106" s="16">
        <f t="shared" si="1028"/>
        <v>1.7424431999999999</v>
      </c>
      <c r="N5106">
        <f t="shared" si="1029"/>
        <v>0</v>
      </c>
      <c r="O5106">
        <f t="shared" si="1030"/>
        <v>1</v>
      </c>
      <c r="P5106" s="63">
        <f t="shared" si="1031"/>
        <v>0</v>
      </c>
    </row>
    <row r="5107" spans="1:18" x14ac:dyDescent="0.3">
      <c r="A5107">
        <f t="shared" si="1032"/>
        <v>2019</v>
      </c>
      <c r="B5107">
        <f t="shared" si="1033"/>
        <v>4</v>
      </c>
      <c r="C5107">
        <f t="shared" si="1034"/>
        <v>1</v>
      </c>
      <c r="D5107">
        <f t="shared" si="1035"/>
        <v>1</v>
      </c>
      <c r="E5107" t="str">
        <f t="shared" si="1036"/>
        <v>OFF</v>
      </c>
      <c r="F5107" s="13">
        <f t="shared" si="1038"/>
        <v>43556</v>
      </c>
      <c r="G5107" s="14" t="str">
        <f t="shared" si="1037"/>
        <v>Avg of 4 NM Projects</v>
      </c>
      <c r="H5107" s="15">
        <f t="shared" si="1039"/>
        <v>16</v>
      </c>
      <c r="I5107" s="93">
        <v>91.9</v>
      </c>
      <c r="J5107">
        <f t="shared" si="1027"/>
        <v>0.51629213483146075</v>
      </c>
      <c r="K5107" s="4">
        <v>23.67</v>
      </c>
      <c r="L5107" s="4">
        <v>11.8</v>
      </c>
      <c r="M5107" s="16">
        <f t="shared" si="1028"/>
        <v>1.0844200000000002</v>
      </c>
      <c r="N5107">
        <f t="shared" si="1029"/>
        <v>0</v>
      </c>
      <c r="O5107">
        <f t="shared" si="1030"/>
        <v>1</v>
      </c>
      <c r="P5107" s="63">
        <f t="shared" si="1031"/>
        <v>0</v>
      </c>
    </row>
    <row r="5108" spans="1:18" x14ac:dyDescent="0.3">
      <c r="A5108">
        <f t="shared" si="1032"/>
        <v>2019</v>
      </c>
      <c r="B5108">
        <f t="shared" si="1033"/>
        <v>4</v>
      </c>
      <c r="C5108">
        <f t="shared" si="1034"/>
        <v>1</v>
      </c>
      <c r="D5108">
        <f t="shared" si="1035"/>
        <v>1</v>
      </c>
      <c r="E5108" t="str">
        <f t="shared" si="1036"/>
        <v>OFF</v>
      </c>
      <c r="F5108" s="13">
        <f t="shared" si="1038"/>
        <v>43556</v>
      </c>
      <c r="G5108" s="14" t="str">
        <f t="shared" si="1037"/>
        <v>Avg of 4 NM Projects</v>
      </c>
      <c r="H5108" s="15">
        <f t="shared" si="1039"/>
        <v>17</v>
      </c>
      <c r="I5108" s="93">
        <v>71.295000000000016</v>
      </c>
      <c r="J5108">
        <f t="shared" si="1027"/>
        <v>0.40053370786516862</v>
      </c>
      <c r="K5108" s="4">
        <v>24.53</v>
      </c>
      <c r="L5108" s="4">
        <v>18.66</v>
      </c>
      <c r="M5108" s="16">
        <f t="shared" si="1028"/>
        <v>1.3303647000000003</v>
      </c>
      <c r="N5108">
        <f t="shared" si="1029"/>
        <v>0</v>
      </c>
      <c r="O5108">
        <f t="shared" si="1030"/>
        <v>0</v>
      </c>
      <c r="P5108" s="63">
        <f t="shared" si="1031"/>
        <v>0</v>
      </c>
    </row>
    <row r="5109" spans="1:18" x14ac:dyDescent="0.3">
      <c r="A5109">
        <f t="shared" si="1032"/>
        <v>2019</v>
      </c>
      <c r="B5109">
        <f t="shared" si="1033"/>
        <v>4</v>
      </c>
      <c r="C5109">
        <f t="shared" si="1034"/>
        <v>1</v>
      </c>
      <c r="D5109">
        <f t="shared" si="1035"/>
        <v>1</v>
      </c>
      <c r="E5109" t="str">
        <f t="shared" si="1036"/>
        <v>OFF</v>
      </c>
      <c r="F5109" s="13">
        <f t="shared" si="1038"/>
        <v>43556</v>
      </c>
      <c r="G5109" s="14" t="str">
        <f t="shared" si="1037"/>
        <v>Avg of 4 NM Projects</v>
      </c>
      <c r="H5109" s="15">
        <f t="shared" si="1039"/>
        <v>18</v>
      </c>
      <c r="I5109" s="93">
        <v>48.26</v>
      </c>
      <c r="J5109">
        <f t="shared" si="1027"/>
        <v>0.27112359550561799</v>
      </c>
      <c r="K5109" s="4">
        <v>26.47</v>
      </c>
      <c r="L5109" s="4">
        <v>20.47</v>
      </c>
      <c r="M5109" s="16">
        <f t="shared" si="1028"/>
        <v>0.98788219999999993</v>
      </c>
      <c r="N5109">
        <f t="shared" si="1029"/>
        <v>0</v>
      </c>
      <c r="O5109">
        <f t="shared" si="1030"/>
        <v>0</v>
      </c>
      <c r="P5109" s="63">
        <f t="shared" si="1031"/>
        <v>0</v>
      </c>
    </row>
    <row r="5110" spans="1:18" x14ac:dyDescent="0.3">
      <c r="A5110">
        <f t="shared" si="1032"/>
        <v>2019</v>
      </c>
      <c r="B5110">
        <f t="shared" si="1033"/>
        <v>4</v>
      </c>
      <c r="C5110">
        <f t="shared" si="1034"/>
        <v>1</v>
      </c>
      <c r="D5110">
        <f t="shared" si="1035"/>
        <v>1</v>
      </c>
      <c r="E5110" t="str">
        <f t="shared" si="1036"/>
        <v>OFF</v>
      </c>
      <c r="F5110" s="13">
        <f t="shared" si="1038"/>
        <v>43556</v>
      </c>
      <c r="G5110" s="14" t="str">
        <f t="shared" si="1037"/>
        <v>Avg of 4 NM Projects</v>
      </c>
      <c r="H5110" s="15">
        <f t="shared" si="1039"/>
        <v>19</v>
      </c>
      <c r="I5110" s="93">
        <v>15.37</v>
      </c>
      <c r="J5110">
        <f t="shared" si="1027"/>
        <v>8.6348314606741569E-2</v>
      </c>
      <c r="K5110" s="4">
        <v>33.65</v>
      </c>
      <c r="L5110" s="4">
        <v>24.92</v>
      </c>
      <c r="M5110" s="16">
        <f t="shared" si="1028"/>
        <v>0.38302039999999998</v>
      </c>
      <c r="N5110">
        <f t="shared" si="1029"/>
        <v>0</v>
      </c>
      <c r="O5110">
        <f t="shared" si="1030"/>
        <v>0</v>
      </c>
      <c r="P5110" s="63">
        <f t="shared" si="1031"/>
        <v>0</v>
      </c>
    </row>
    <row r="5111" spans="1:18" x14ac:dyDescent="0.3">
      <c r="A5111">
        <f t="shared" si="1032"/>
        <v>2019</v>
      </c>
      <c r="B5111">
        <f t="shared" si="1033"/>
        <v>4</v>
      </c>
      <c r="C5111">
        <f t="shared" si="1034"/>
        <v>1</v>
      </c>
      <c r="D5111">
        <f t="shared" si="1035"/>
        <v>1</v>
      </c>
      <c r="E5111" t="str">
        <f t="shared" si="1036"/>
        <v>OFF</v>
      </c>
      <c r="F5111" s="13">
        <f t="shared" si="1038"/>
        <v>43556</v>
      </c>
      <c r="G5111" s="14" t="str">
        <f t="shared" si="1037"/>
        <v>Avg of 4 NM Projects</v>
      </c>
      <c r="H5111" s="15">
        <f t="shared" si="1039"/>
        <v>20</v>
      </c>
      <c r="I5111" s="93">
        <v>0</v>
      </c>
      <c r="J5111">
        <f t="shared" si="1027"/>
        <v>0</v>
      </c>
      <c r="K5111" s="4">
        <v>38.24</v>
      </c>
      <c r="L5111" s="4">
        <v>31.38</v>
      </c>
      <c r="M5111" s="16">
        <f t="shared" si="1028"/>
        <v>0</v>
      </c>
      <c r="N5111">
        <f t="shared" si="1029"/>
        <v>1</v>
      </c>
      <c r="O5111">
        <f t="shared" si="1030"/>
        <v>0</v>
      </c>
      <c r="P5111" s="63">
        <f t="shared" si="1031"/>
        <v>0</v>
      </c>
    </row>
    <row r="5112" spans="1:18" x14ac:dyDescent="0.3">
      <c r="A5112">
        <f t="shared" si="1032"/>
        <v>2019</v>
      </c>
      <c r="B5112">
        <f t="shared" si="1033"/>
        <v>4</v>
      </c>
      <c r="C5112">
        <f t="shared" si="1034"/>
        <v>1</v>
      </c>
      <c r="D5112">
        <f t="shared" si="1035"/>
        <v>1</v>
      </c>
      <c r="E5112" t="str">
        <f t="shared" si="1036"/>
        <v>OFF</v>
      </c>
      <c r="F5112" s="13">
        <f t="shared" si="1038"/>
        <v>43556</v>
      </c>
      <c r="G5112" s="14" t="str">
        <f t="shared" si="1037"/>
        <v>Avg of 4 NM Projects</v>
      </c>
      <c r="H5112" s="15">
        <f t="shared" si="1039"/>
        <v>21</v>
      </c>
      <c r="I5112" s="93">
        <v>-0.26</v>
      </c>
      <c r="J5112">
        <f t="shared" si="1027"/>
        <v>-1.4606741573033708E-3</v>
      </c>
      <c r="K5112" s="4">
        <v>41.5</v>
      </c>
      <c r="L5112" s="4">
        <v>36.1</v>
      </c>
      <c r="M5112" s="16">
        <f t="shared" si="1028"/>
        <v>-9.3860000000000002E-3</v>
      </c>
      <c r="N5112">
        <f t="shared" si="1029"/>
        <v>0</v>
      </c>
      <c r="O5112">
        <f t="shared" si="1030"/>
        <v>0</v>
      </c>
      <c r="P5112" s="63">
        <f t="shared" si="1031"/>
        <v>0</v>
      </c>
    </row>
    <row r="5113" spans="1:18" x14ac:dyDescent="0.3">
      <c r="A5113">
        <f t="shared" si="1032"/>
        <v>2019</v>
      </c>
      <c r="B5113">
        <f t="shared" si="1033"/>
        <v>4</v>
      </c>
      <c r="C5113">
        <f t="shared" si="1034"/>
        <v>1</v>
      </c>
      <c r="D5113">
        <f t="shared" si="1035"/>
        <v>1</v>
      </c>
      <c r="E5113" t="str">
        <f t="shared" si="1036"/>
        <v>OFF</v>
      </c>
      <c r="F5113" s="13">
        <f t="shared" si="1038"/>
        <v>43556</v>
      </c>
      <c r="G5113" s="14" t="str">
        <f t="shared" si="1037"/>
        <v>Avg of 4 NM Projects</v>
      </c>
      <c r="H5113" s="15">
        <f t="shared" si="1039"/>
        <v>22</v>
      </c>
      <c r="I5113" s="93">
        <v>-0.13</v>
      </c>
      <c r="J5113">
        <f t="shared" si="1027"/>
        <v>-7.3033707865168538E-4</v>
      </c>
      <c r="K5113" s="4">
        <v>34.590000000000003</v>
      </c>
      <c r="L5113" s="4">
        <v>26.15</v>
      </c>
      <c r="M5113" s="16">
        <f t="shared" si="1028"/>
        <v>-3.3994999999999997E-3</v>
      </c>
      <c r="N5113">
        <f t="shared" si="1029"/>
        <v>0</v>
      </c>
      <c r="O5113">
        <f t="shared" si="1030"/>
        <v>0</v>
      </c>
      <c r="P5113" s="63">
        <f t="shared" si="1031"/>
        <v>0</v>
      </c>
    </row>
    <row r="5114" spans="1:18" x14ac:dyDescent="0.3">
      <c r="A5114">
        <f t="shared" si="1032"/>
        <v>2019</v>
      </c>
      <c r="B5114">
        <f t="shared" si="1033"/>
        <v>4</v>
      </c>
      <c r="C5114">
        <f t="shared" si="1034"/>
        <v>1</v>
      </c>
      <c r="D5114">
        <f t="shared" si="1035"/>
        <v>1</v>
      </c>
      <c r="E5114" t="str">
        <f t="shared" si="1036"/>
        <v>OFF</v>
      </c>
      <c r="F5114" s="13">
        <f t="shared" si="1038"/>
        <v>43556</v>
      </c>
      <c r="G5114" s="14" t="str">
        <f t="shared" si="1037"/>
        <v>Avg of 4 NM Projects</v>
      </c>
      <c r="H5114" s="15">
        <f t="shared" si="1039"/>
        <v>23</v>
      </c>
      <c r="I5114" s="93">
        <v>-0.13</v>
      </c>
      <c r="J5114">
        <f t="shared" si="1027"/>
        <v>-7.3033707865168538E-4</v>
      </c>
      <c r="K5114" s="4">
        <v>26.56</v>
      </c>
      <c r="L5114" s="4">
        <v>25.32</v>
      </c>
      <c r="M5114" s="16">
        <f t="shared" si="1028"/>
        <v>-3.2916000000000004E-3</v>
      </c>
      <c r="N5114">
        <f t="shared" si="1029"/>
        <v>0</v>
      </c>
      <c r="O5114">
        <f t="shared" si="1030"/>
        <v>0</v>
      </c>
      <c r="P5114" s="63">
        <f t="shared" si="1031"/>
        <v>0</v>
      </c>
    </row>
    <row r="5115" spans="1:18" x14ac:dyDescent="0.3">
      <c r="A5115">
        <f t="shared" si="1032"/>
        <v>2019</v>
      </c>
      <c r="B5115">
        <f t="shared" si="1033"/>
        <v>4</v>
      </c>
      <c r="C5115">
        <f t="shared" si="1034"/>
        <v>1</v>
      </c>
      <c r="D5115">
        <f t="shared" si="1035"/>
        <v>1</v>
      </c>
      <c r="E5115" t="str">
        <f t="shared" si="1036"/>
        <v>OFF</v>
      </c>
      <c r="F5115" s="13">
        <f t="shared" si="1038"/>
        <v>43556</v>
      </c>
      <c r="G5115" s="14" t="str">
        <f t="shared" si="1037"/>
        <v>Avg of 4 NM Projects</v>
      </c>
      <c r="H5115" s="15">
        <f t="shared" si="1039"/>
        <v>24</v>
      </c>
      <c r="I5115" s="93">
        <v>-0.39</v>
      </c>
      <c r="J5115">
        <f t="shared" si="1027"/>
        <v>-2.1910112359550564E-3</v>
      </c>
      <c r="K5115" s="4">
        <v>25.45</v>
      </c>
      <c r="L5115" s="4">
        <v>26.92</v>
      </c>
      <c r="M5115" s="16">
        <f t="shared" si="1028"/>
        <v>-1.0498800000000001E-2</v>
      </c>
      <c r="N5115">
        <f t="shared" si="1029"/>
        <v>0</v>
      </c>
      <c r="O5115">
        <f t="shared" si="1030"/>
        <v>0</v>
      </c>
      <c r="P5115" s="63">
        <f t="shared" si="1031"/>
        <v>0</v>
      </c>
    </row>
    <row r="5116" spans="1:18" x14ac:dyDescent="0.3">
      <c r="A5116">
        <f t="shared" si="1032"/>
        <v>2019</v>
      </c>
      <c r="B5116">
        <f t="shared" si="1033"/>
        <v>4</v>
      </c>
      <c r="C5116">
        <f t="shared" si="1034"/>
        <v>2</v>
      </c>
      <c r="D5116">
        <f t="shared" si="1035"/>
        <v>2</v>
      </c>
      <c r="E5116" t="str">
        <f t="shared" si="1036"/>
        <v>OFF</v>
      </c>
      <c r="F5116" s="13">
        <f t="shared" si="1038"/>
        <v>43557</v>
      </c>
      <c r="G5116" s="14" t="str">
        <f t="shared" si="1037"/>
        <v>Avg of 4 NM Projects</v>
      </c>
      <c r="H5116" s="15">
        <f t="shared" si="1039"/>
        <v>1</v>
      </c>
      <c r="I5116" s="93">
        <v>-0.13</v>
      </c>
      <c r="J5116">
        <f t="shared" si="1027"/>
        <v>-7.3033707865168538E-4</v>
      </c>
      <c r="K5116" s="4">
        <v>24.51</v>
      </c>
      <c r="L5116" s="4">
        <v>20.59</v>
      </c>
      <c r="M5116" s="16">
        <f t="shared" si="1028"/>
        <v>-2.6766999999999997E-3</v>
      </c>
      <c r="N5116">
        <f t="shared" si="1029"/>
        <v>0</v>
      </c>
      <c r="O5116">
        <f t="shared" si="1030"/>
        <v>0</v>
      </c>
      <c r="P5116" s="63">
        <f t="shared" si="1031"/>
        <v>0</v>
      </c>
      <c r="Q5116" s="34"/>
      <c r="R5116" s="34"/>
    </row>
    <row r="5117" spans="1:18" x14ac:dyDescent="0.3">
      <c r="A5117">
        <f t="shared" si="1032"/>
        <v>2019</v>
      </c>
      <c r="B5117">
        <f t="shared" si="1033"/>
        <v>4</v>
      </c>
      <c r="C5117">
        <f t="shared" si="1034"/>
        <v>2</v>
      </c>
      <c r="D5117">
        <f t="shared" si="1035"/>
        <v>2</v>
      </c>
      <c r="E5117" t="str">
        <f t="shared" si="1036"/>
        <v>OFF</v>
      </c>
      <c r="F5117" s="13">
        <f t="shared" si="1038"/>
        <v>43557</v>
      </c>
      <c r="G5117" s="14" t="str">
        <f t="shared" si="1037"/>
        <v>Avg of 4 NM Projects</v>
      </c>
      <c r="H5117" s="15">
        <f t="shared" si="1039"/>
        <v>2</v>
      </c>
      <c r="I5117" s="93">
        <v>-0.13</v>
      </c>
      <c r="J5117">
        <f t="shared" si="1027"/>
        <v>-7.3033707865168538E-4</v>
      </c>
      <c r="K5117" s="4">
        <v>23.33</v>
      </c>
      <c r="L5117" s="4">
        <v>21.07</v>
      </c>
      <c r="M5117" s="16">
        <f t="shared" si="1028"/>
        <v>-2.7391E-3</v>
      </c>
      <c r="N5117">
        <f t="shared" si="1029"/>
        <v>0</v>
      </c>
      <c r="O5117">
        <f t="shared" si="1030"/>
        <v>0</v>
      </c>
      <c r="P5117" s="63">
        <f t="shared" si="1031"/>
        <v>0</v>
      </c>
    </row>
    <row r="5118" spans="1:18" x14ac:dyDescent="0.3">
      <c r="A5118">
        <f t="shared" si="1032"/>
        <v>2019</v>
      </c>
      <c r="B5118">
        <f t="shared" si="1033"/>
        <v>4</v>
      </c>
      <c r="C5118">
        <f t="shared" si="1034"/>
        <v>2</v>
      </c>
      <c r="D5118">
        <f t="shared" si="1035"/>
        <v>2</v>
      </c>
      <c r="E5118" t="str">
        <f t="shared" si="1036"/>
        <v>OFF</v>
      </c>
      <c r="F5118" s="13">
        <f t="shared" si="1038"/>
        <v>43557</v>
      </c>
      <c r="G5118" s="14" t="str">
        <f t="shared" si="1037"/>
        <v>Avg of 4 NM Projects</v>
      </c>
      <c r="H5118" s="15">
        <f t="shared" si="1039"/>
        <v>3</v>
      </c>
      <c r="I5118" s="93">
        <v>-0.26</v>
      </c>
      <c r="J5118">
        <f t="shared" si="1027"/>
        <v>-1.4606741573033708E-3</v>
      </c>
      <c r="K5118" s="4">
        <v>22.83</v>
      </c>
      <c r="L5118" s="4">
        <v>21.15</v>
      </c>
      <c r="M5118" s="16">
        <f t="shared" si="1028"/>
        <v>-5.4989999999999995E-3</v>
      </c>
      <c r="N5118">
        <f t="shared" si="1029"/>
        <v>0</v>
      </c>
      <c r="O5118">
        <f t="shared" si="1030"/>
        <v>0</v>
      </c>
      <c r="P5118" s="63">
        <f t="shared" si="1031"/>
        <v>0</v>
      </c>
    </row>
    <row r="5119" spans="1:18" x14ac:dyDescent="0.3">
      <c r="A5119">
        <f t="shared" si="1032"/>
        <v>2019</v>
      </c>
      <c r="B5119">
        <f t="shared" si="1033"/>
        <v>4</v>
      </c>
      <c r="C5119">
        <f t="shared" si="1034"/>
        <v>2</v>
      </c>
      <c r="D5119">
        <f t="shared" si="1035"/>
        <v>2</v>
      </c>
      <c r="E5119" t="str">
        <f t="shared" si="1036"/>
        <v>OFF</v>
      </c>
      <c r="F5119" s="13">
        <f t="shared" si="1038"/>
        <v>43557</v>
      </c>
      <c r="G5119" s="14" t="str">
        <f t="shared" si="1037"/>
        <v>Avg of 4 NM Projects</v>
      </c>
      <c r="H5119" s="15">
        <f t="shared" si="1039"/>
        <v>4</v>
      </c>
      <c r="I5119" s="93">
        <v>-0.26</v>
      </c>
      <c r="J5119">
        <f t="shared" si="1027"/>
        <v>-1.4606741573033708E-3</v>
      </c>
      <c r="K5119" s="4">
        <v>22.69</v>
      </c>
      <c r="L5119" s="4">
        <v>22.01</v>
      </c>
      <c r="M5119" s="16">
        <f t="shared" si="1028"/>
        <v>-5.7226000000000004E-3</v>
      </c>
      <c r="N5119">
        <f t="shared" si="1029"/>
        <v>0</v>
      </c>
      <c r="O5119">
        <f t="shared" si="1030"/>
        <v>0</v>
      </c>
      <c r="P5119" s="63">
        <f t="shared" si="1031"/>
        <v>0</v>
      </c>
    </row>
    <row r="5120" spans="1:18" x14ac:dyDescent="0.3">
      <c r="A5120">
        <f t="shared" si="1032"/>
        <v>2019</v>
      </c>
      <c r="B5120">
        <f t="shared" si="1033"/>
        <v>4</v>
      </c>
      <c r="C5120">
        <f t="shared" si="1034"/>
        <v>2</v>
      </c>
      <c r="D5120">
        <f t="shared" si="1035"/>
        <v>2</v>
      </c>
      <c r="E5120" t="str">
        <f t="shared" si="1036"/>
        <v>OFF</v>
      </c>
      <c r="F5120" s="13">
        <f t="shared" si="1038"/>
        <v>43557</v>
      </c>
      <c r="G5120" s="14" t="str">
        <f t="shared" si="1037"/>
        <v>Avg of 4 NM Projects</v>
      </c>
      <c r="H5120" s="15">
        <f t="shared" si="1039"/>
        <v>5</v>
      </c>
      <c r="I5120" s="93">
        <v>-0.13</v>
      </c>
      <c r="J5120">
        <f t="shared" si="1027"/>
        <v>-7.3033707865168538E-4</v>
      </c>
      <c r="K5120" s="4">
        <v>24.38</v>
      </c>
      <c r="L5120" s="4">
        <v>23.56</v>
      </c>
      <c r="M5120" s="16">
        <f t="shared" si="1028"/>
        <v>-3.0627999999999996E-3</v>
      </c>
      <c r="N5120">
        <f t="shared" si="1029"/>
        <v>0</v>
      </c>
      <c r="O5120">
        <f t="shared" si="1030"/>
        <v>0</v>
      </c>
      <c r="P5120" s="63">
        <f t="shared" si="1031"/>
        <v>0</v>
      </c>
    </row>
    <row r="5121" spans="1:16" x14ac:dyDescent="0.3">
      <c r="A5121">
        <f t="shared" si="1032"/>
        <v>2019</v>
      </c>
      <c r="B5121">
        <f t="shared" si="1033"/>
        <v>4</v>
      </c>
      <c r="C5121">
        <f t="shared" si="1034"/>
        <v>2</v>
      </c>
      <c r="D5121">
        <f t="shared" si="1035"/>
        <v>2</v>
      </c>
      <c r="E5121" t="str">
        <f t="shared" si="1036"/>
        <v>OFF</v>
      </c>
      <c r="F5121" s="13">
        <f t="shared" si="1038"/>
        <v>43557</v>
      </c>
      <c r="G5121" s="14" t="str">
        <f t="shared" si="1037"/>
        <v>Avg of 4 NM Projects</v>
      </c>
      <c r="H5121" s="15">
        <f t="shared" si="1039"/>
        <v>6</v>
      </c>
      <c r="I5121" s="93">
        <v>-0.13</v>
      </c>
      <c r="J5121">
        <f t="shared" si="1027"/>
        <v>-7.3033707865168538E-4</v>
      </c>
      <c r="K5121" s="4">
        <v>30.13</v>
      </c>
      <c r="L5121" s="4">
        <v>29.99</v>
      </c>
      <c r="M5121" s="16">
        <f t="shared" si="1028"/>
        <v>-3.8986999999999997E-3</v>
      </c>
      <c r="N5121">
        <f t="shared" si="1029"/>
        <v>0</v>
      </c>
      <c r="O5121">
        <f t="shared" si="1030"/>
        <v>0</v>
      </c>
      <c r="P5121" s="63">
        <f t="shared" si="1031"/>
        <v>0</v>
      </c>
    </row>
    <row r="5122" spans="1:16" x14ac:dyDescent="0.3">
      <c r="A5122">
        <f t="shared" si="1032"/>
        <v>2019</v>
      </c>
      <c r="B5122">
        <f t="shared" si="1033"/>
        <v>4</v>
      </c>
      <c r="C5122">
        <f t="shared" si="1034"/>
        <v>2</v>
      </c>
      <c r="D5122">
        <f t="shared" si="1035"/>
        <v>2</v>
      </c>
      <c r="E5122" t="str">
        <f t="shared" si="1036"/>
        <v>OFF</v>
      </c>
      <c r="F5122" s="13">
        <f t="shared" si="1038"/>
        <v>43557</v>
      </c>
      <c r="G5122" s="14" t="str">
        <f t="shared" si="1037"/>
        <v>Avg of 4 NM Projects</v>
      </c>
      <c r="H5122" s="15">
        <f t="shared" si="1039"/>
        <v>7</v>
      </c>
      <c r="I5122" s="93">
        <v>0.13</v>
      </c>
      <c r="J5122">
        <f t="shared" si="1027"/>
        <v>7.3033707865168538E-4</v>
      </c>
      <c r="K5122" s="4">
        <v>38.9</v>
      </c>
      <c r="L5122" s="4">
        <v>36.85</v>
      </c>
      <c r="M5122" s="16">
        <f t="shared" si="1028"/>
        <v>4.7905000000000005E-3</v>
      </c>
      <c r="N5122">
        <f t="shared" si="1029"/>
        <v>0</v>
      </c>
      <c r="O5122">
        <f t="shared" si="1030"/>
        <v>0</v>
      </c>
      <c r="P5122" s="63">
        <f t="shared" si="1031"/>
        <v>0</v>
      </c>
    </row>
    <row r="5123" spans="1:16" x14ac:dyDescent="0.3">
      <c r="A5123">
        <f t="shared" si="1032"/>
        <v>2019</v>
      </c>
      <c r="B5123">
        <f t="shared" si="1033"/>
        <v>4</v>
      </c>
      <c r="C5123">
        <f t="shared" si="1034"/>
        <v>2</v>
      </c>
      <c r="D5123">
        <f t="shared" si="1035"/>
        <v>2</v>
      </c>
      <c r="E5123" t="str">
        <f t="shared" si="1036"/>
        <v>ON</v>
      </c>
      <c r="F5123" s="13">
        <f t="shared" si="1038"/>
        <v>43557</v>
      </c>
      <c r="G5123" s="14" t="str">
        <f t="shared" si="1037"/>
        <v>Avg of 4 NM Projects</v>
      </c>
      <c r="H5123" s="15">
        <f t="shared" si="1039"/>
        <v>8</v>
      </c>
      <c r="I5123" s="93">
        <v>15.24</v>
      </c>
      <c r="J5123">
        <f t="shared" si="1027"/>
        <v>8.5617977528089889E-2</v>
      </c>
      <c r="K5123" s="4">
        <v>39.049999999999997</v>
      </c>
      <c r="L5123" s="4">
        <v>37.880000000000003</v>
      </c>
      <c r="M5123" s="16">
        <f t="shared" si="1028"/>
        <v>0.5772912</v>
      </c>
      <c r="N5123">
        <f t="shared" si="1029"/>
        <v>0</v>
      </c>
      <c r="O5123">
        <f t="shared" si="1030"/>
        <v>0</v>
      </c>
      <c r="P5123" s="63">
        <f t="shared" si="1031"/>
        <v>0</v>
      </c>
    </row>
    <row r="5124" spans="1:16" x14ac:dyDescent="0.3">
      <c r="A5124">
        <f t="shared" si="1032"/>
        <v>2019</v>
      </c>
      <c r="B5124">
        <f t="shared" si="1033"/>
        <v>4</v>
      </c>
      <c r="C5124">
        <f t="shared" si="1034"/>
        <v>2</v>
      </c>
      <c r="D5124">
        <f t="shared" si="1035"/>
        <v>2</v>
      </c>
      <c r="E5124" t="str">
        <f t="shared" si="1036"/>
        <v>ON</v>
      </c>
      <c r="F5124" s="13">
        <f t="shared" si="1038"/>
        <v>43557</v>
      </c>
      <c r="G5124" s="14" t="str">
        <f t="shared" si="1037"/>
        <v>Avg of 4 NM Projects</v>
      </c>
      <c r="H5124" s="15">
        <f t="shared" si="1039"/>
        <v>9</v>
      </c>
      <c r="I5124" s="93">
        <v>61.314999999999998</v>
      </c>
      <c r="J5124">
        <f t="shared" ref="J5124:J5187" si="1040">+I5124/$I$1</f>
        <v>0.34446629213483143</v>
      </c>
      <c r="K5124" s="4">
        <v>34.630000000000003</v>
      </c>
      <c r="L5124" s="4">
        <v>35.47</v>
      </c>
      <c r="M5124" s="16">
        <f t="shared" ref="M5124:M5187" si="1041">+L5124*I5124/1000</f>
        <v>2.1748430499999998</v>
      </c>
      <c r="N5124">
        <f t="shared" ref="N5124:N5187" si="1042">+IF(I5124=0,1,0)</f>
        <v>0</v>
      </c>
      <c r="O5124">
        <f t="shared" ref="O5124:O5187" si="1043">+IF(I5124&gt;=0.5*$I$1,1,0)</f>
        <v>0</v>
      </c>
      <c r="P5124" s="63">
        <f t="shared" ref="P5124:P5187" si="1044">+IF(I5124&gt;MAX(I$3652:I$5859),1,0)</f>
        <v>0</v>
      </c>
    </row>
    <row r="5125" spans="1:16" x14ac:dyDescent="0.3">
      <c r="A5125">
        <f t="shared" ref="A5125:A5188" si="1045">YEAR(F5125)</f>
        <v>2019</v>
      </c>
      <c r="B5125">
        <f t="shared" ref="B5125:B5188" si="1046">+MONTH(F5125)</f>
        <v>4</v>
      </c>
      <c r="C5125">
        <f t="shared" ref="C5125:C5188" si="1047">+DAY(F5125)</f>
        <v>2</v>
      </c>
      <c r="D5125">
        <f t="shared" ref="D5125:D5188" si="1048">WEEKDAY(C5125)</f>
        <v>2</v>
      </c>
      <c r="E5125" t="str">
        <f t="shared" ref="E5125:E5188" si="1049">IF(OR(D5125=1,D5125=7,H5125=1,H5125=2,H5125=3,H5125=4,H5125=5,H5125=6,H5125=7,H5125=24),"OFF","ON")</f>
        <v>ON</v>
      </c>
      <c r="F5125" s="13">
        <f t="shared" si="1038"/>
        <v>43557</v>
      </c>
      <c r="G5125" s="14" t="str">
        <f t="shared" si="1037"/>
        <v>Avg of 4 NM Projects</v>
      </c>
      <c r="H5125" s="15">
        <f t="shared" si="1039"/>
        <v>10</v>
      </c>
      <c r="I5125" s="93">
        <v>87.424999999999997</v>
      </c>
      <c r="J5125">
        <f t="shared" si="1040"/>
        <v>0.49115168539325843</v>
      </c>
      <c r="K5125" s="4">
        <v>28.19</v>
      </c>
      <c r="L5125" s="4">
        <v>27.52</v>
      </c>
      <c r="M5125" s="16">
        <f t="shared" si="1041"/>
        <v>2.4059359999999996</v>
      </c>
      <c r="N5125">
        <f t="shared" si="1042"/>
        <v>0</v>
      </c>
      <c r="O5125">
        <f t="shared" si="1043"/>
        <v>0</v>
      </c>
      <c r="P5125" s="63">
        <f t="shared" si="1044"/>
        <v>0</v>
      </c>
    </row>
    <row r="5126" spans="1:16" x14ac:dyDescent="0.3">
      <c r="A5126">
        <f t="shared" si="1045"/>
        <v>2019</v>
      </c>
      <c r="B5126">
        <f t="shared" si="1046"/>
        <v>4</v>
      </c>
      <c r="C5126">
        <f t="shared" si="1047"/>
        <v>2</v>
      </c>
      <c r="D5126">
        <f t="shared" si="1048"/>
        <v>2</v>
      </c>
      <c r="E5126" t="str">
        <f t="shared" si="1049"/>
        <v>ON</v>
      </c>
      <c r="F5126" s="13">
        <f t="shared" si="1038"/>
        <v>43557</v>
      </c>
      <c r="G5126" s="14" t="str">
        <f t="shared" ref="G5126:G5189" si="1050">+G5125</f>
        <v>Avg of 4 NM Projects</v>
      </c>
      <c r="H5126" s="15">
        <f t="shared" si="1039"/>
        <v>11</v>
      </c>
      <c r="I5126" s="93">
        <v>97.405000000000001</v>
      </c>
      <c r="J5126">
        <f t="shared" si="1040"/>
        <v>0.54721910112359551</v>
      </c>
      <c r="K5126" s="4">
        <v>25.59</v>
      </c>
      <c r="L5126" s="4">
        <v>21.34</v>
      </c>
      <c r="M5126" s="16">
        <f t="shared" si="1041"/>
        <v>2.0786226999999999</v>
      </c>
      <c r="N5126">
        <f t="shared" si="1042"/>
        <v>0</v>
      </c>
      <c r="O5126">
        <f t="shared" si="1043"/>
        <v>1</v>
      </c>
      <c r="P5126" s="63">
        <f t="shared" si="1044"/>
        <v>0</v>
      </c>
    </row>
    <row r="5127" spans="1:16" x14ac:dyDescent="0.3">
      <c r="A5127">
        <f t="shared" si="1045"/>
        <v>2019</v>
      </c>
      <c r="B5127">
        <f t="shared" si="1046"/>
        <v>4</v>
      </c>
      <c r="C5127">
        <f t="shared" si="1047"/>
        <v>2</v>
      </c>
      <c r="D5127">
        <f t="shared" si="1048"/>
        <v>2</v>
      </c>
      <c r="E5127" t="str">
        <f t="shared" si="1049"/>
        <v>ON</v>
      </c>
      <c r="F5127" s="13">
        <f t="shared" si="1038"/>
        <v>43557</v>
      </c>
      <c r="G5127" s="14" t="str">
        <f t="shared" si="1050"/>
        <v>Avg of 4 NM Projects</v>
      </c>
      <c r="H5127" s="15">
        <f t="shared" si="1039"/>
        <v>12</v>
      </c>
      <c r="I5127" s="93">
        <v>112.77000000000001</v>
      </c>
      <c r="J5127">
        <f t="shared" si="1040"/>
        <v>0.63353932584269668</v>
      </c>
      <c r="K5127" s="4">
        <v>23.32</v>
      </c>
      <c r="L5127" s="4">
        <v>20.13</v>
      </c>
      <c r="M5127" s="16">
        <f t="shared" si="1041"/>
        <v>2.2700601000000002</v>
      </c>
      <c r="N5127">
        <f t="shared" si="1042"/>
        <v>0</v>
      </c>
      <c r="O5127">
        <f t="shared" si="1043"/>
        <v>1</v>
      </c>
      <c r="P5127" s="63">
        <f t="shared" si="1044"/>
        <v>0</v>
      </c>
    </row>
    <row r="5128" spans="1:16" x14ac:dyDescent="0.3">
      <c r="A5128">
        <f t="shared" si="1045"/>
        <v>2019</v>
      </c>
      <c r="B5128">
        <f t="shared" si="1046"/>
        <v>4</v>
      </c>
      <c r="C5128">
        <f t="shared" si="1047"/>
        <v>2</v>
      </c>
      <c r="D5128">
        <f t="shared" si="1048"/>
        <v>2</v>
      </c>
      <c r="E5128" t="str">
        <f t="shared" si="1049"/>
        <v>ON</v>
      </c>
      <c r="F5128" s="13">
        <f t="shared" si="1038"/>
        <v>43557</v>
      </c>
      <c r="G5128" s="14" t="str">
        <f t="shared" si="1050"/>
        <v>Avg of 4 NM Projects</v>
      </c>
      <c r="H5128" s="15">
        <f t="shared" si="1039"/>
        <v>13</v>
      </c>
      <c r="I5128" s="93">
        <v>118.39999999999999</v>
      </c>
      <c r="J5128">
        <f t="shared" si="1040"/>
        <v>0.66516853932584263</v>
      </c>
      <c r="K5128" s="4">
        <v>22.93</v>
      </c>
      <c r="L5128" s="4">
        <v>20.09</v>
      </c>
      <c r="M5128" s="16">
        <f t="shared" si="1041"/>
        <v>2.3786559999999999</v>
      </c>
      <c r="N5128">
        <f t="shared" si="1042"/>
        <v>0</v>
      </c>
      <c r="O5128">
        <f t="shared" si="1043"/>
        <v>1</v>
      </c>
      <c r="P5128" s="63">
        <f t="shared" si="1044"/>
        <v>0</v>
      </c>
    </row>
    <row r="5129" spans="1:16" x14ac:dyDescent="0.3">
      <c r="A5129">
        <f t="shared" si="1045"/>
        <v>2019</v>
      </c>
      <c r="B5129">
        <f t="shared" si="1046"/>
        <v>4</v>
      </c>
      <c r="C5129">
        <f t="shared" si="1047"/>
        <v>2</v>
      </c>
      <c r="D5129">
        <f t="shared" si="1048"/>
        <v>2</v>
      </c>
      <c r="E5129" t="str">
        <f t="shared" si="1049"/>
        <v>ON</v>
      </c>
      <c r="F5129" s="13">
        <f t="shared" si="1038"/>
        <v>43557</v>
      </c>
      <c r="G5129" s="14" t="str">
        <f t="shared" si="1050"/>
        <v>Avg of 4 NM Projects</v>
      </c>
      <c r="H5129" s="15">
        <f t="shared" si="1039"/>
        <v>14</v>
      </c>
      <c r="I5129" s="93">
        <v>125.32</v>
      </c>
      <c r="J5129">
        <f t="shared" si="1040"/>
        <v>0.70404494382022464</v>
      </c>
      <c r="K5129" s="4">
        <v>23.36</v>
      </c>
      <c r="L5129" s="4">
        <v>20.11</v>
      </c>
      <c r="M5129" s="16">
        <f t="shared" si="1041"/>
        <v>2.5201851999999998</v>
      </c>
      <c r="N5129">
        <f t="shared" si="1042"/>
        <v>0</v>
      </c>
      <c r="O5129">
        <f t="shared" si="1043"/>
        <v>1</v>
      </c>
      <c r="P5129" s="63">
        <f t="shared" si="1044"/>
        <v>0</v>
      </c>
    </row>
    <row r="5130" spans="1:16" x14ac:dyDescent="0.3">
      <c r="A5130">
        <f t="shared" si="1045"/>
        <v>2019</v>
      </c>
      <c r="B5130">
        <f t="shared" si="1046"/>
        <v>4</v>
      </c>
      <c r="C5130">
        <f t="shared" si="1047"/>
        <v>2</v>
      </c>
      <c r="D5130">
        <f t="shared" si="1048"/>
        <v>2</v>
      </c>
      <c r="E5130" t="str">
        <f t="shared" si="1049"/>
        <v>ON</v>
      </c>
      <c r="F5130" s="13">
        <f t="shared" si="1038"/>
        <v>43557</v>
      </c>
      <c r="G5130" s="14" t="str">
        <f t="shared" si="1050"/>
        <v>Avg of 4 NM Projects</v>
      </c>
      <c r="H5130" s="15">
        <f t="shared" si="1039"/>
        <v>15</v>
      </c>
      <c r="I5130" s="93">
        <v>121.34</v>
      </c>
      <c r="J5130">
        <f t="shared" si="1040"/>
        <v>0.68168539325842703</v>
      </c>
      <c r="K5130" s="4">
        <v>23.1</v>
      </c>
      <c r="L5130" s="4">
        <v>20.18</v>
      </c>
      <c r="M5130" s="16">
        <f t="shared" si="1041"/>
        <v>2.4486412</v>
      </c>
      <c r="N5130">
        <f t="shared" si="1042"/>
        <v>0</v>
      </c>
      <c r="O5130">
        <f t="shared" si="1043"/>
        <v>1</v>
      </c>
      <c r="P5130" s="63">
        <f t="shared" si="1044"/>
        <v>0</v>
      </c>
    </row>
    <row r="5131" spans="1:16" x14ac:dyDescent="0.3">
      <c r="A5131">
        <f t="shared" si="1045"/>
        <v>2019</v>
      </c>
      <c r="B5131">
        <f t="shared" si="1046"/>
        <v>4</v>
      </c>
      <c r="C5131">
        <f t="shared" si="1047"/>
        <v>2</v>
      </c>
      <c r="D5131">
        <f t="shared" si="1048"/>
        <v>2</v>
      </c>
      <c r="E5131" t="str">
        <f t="shared" si="1049"/>
        <v>ON</v>
      </c>
      <c r="F5131" s="13">
        <f t="shared" si="1038"/>
        <v>43557</v>
      </c>
      <c r="G5131" s="14" t="str">
        <f t="shared" si="1050"/>
        <v>Avg of 4 NM Projects</v>
      </c>
      <c r="H5131" s="15">
        <f t="shared" si="1039"/>
        <v>16</v>
      </c>
      <c r="I5131" s="93">
        <v>104.065</v>
      </c>
      <c r="J5131">
        <f t="shared" si="1040"/>
        <v>0.58463483146067419</v>
      </c>
      <c r="K5131" s="4">
        <v>23.74</v>
      </c>
      <c r="L5131" s="4">
        <v>19.940000000000001</v>
      </c>
      <c r="M5131" s="16">
        <f t="shared" si="1041"/>
        <v>2.0750561000000003</v>
      </c>
      <c r="N5131">
        <f t="shared" si="1042"/>
        <v>0</v>
      </c>
      <c r="O5131">
        <f t="shared" si="1043"/>
        <v>1</v>
      </c>
      <c r="P5131" s="63">
        <f t="shared" si="1044"/>
        <v>0</v>
      </c>
    </row>
    <row r="5132" spans="1:16" x14ac:dyDescent="0.3">
      <c r="A5132">
        <f t="shared" si="1045"/>
        <v>2019</v>
      </c>
      <c r="B5132">
        <f t="shared" si="1046"/>
        <v>4</v>
      </c>
      <c r="C5132">
        <f t="shared" si="1047"/>
        <v>2</v>
      </c>
      <c r="D5132">
        <f t="shared" si="1048"/>
        <v>2</v>
      </c>
      <c r="E5132" t="str">
        <f t="shared" si="1049"/>
        <v>ON</v>
      </c>
      <c r="F5132" s="13">
        <f t="shared" si="1038"/>
        <v>43557</v>
      </c>
      <c r="G5132" s="14" t="str">
        <f t="shared" si="1050"/>
        <v>Avg of 4 NM Projects</v>
      </c>
      <c r="H5132" s="15">
        <f t="shared" si="1039"/>
        <v>17</v>
      </c>
      <c r="I5132" s="93">
        <v>67.58</v>
      </c>
      <c r="J5132">
        <f t="shared" si="1040"/>
        <v>0.37966292134831459</v>
      </c>
      <c r="K5132" s="4">
        <v>24.09</v>
      </c>
      <c r="L5132" s="4">
        <v>20.76</v>
      </c>
      <c r="M5132" s="16">
        <f t="shared" si="1041"/>
        <v>1.4029608</v>
      </c>
      <c r="N5132">
        <f t="shared" si="1042"/>
        <v>0</v>
      </c>
      <c r="O5132">
        <f t="shared" si="1043"/>
        <v>0</v>
      </c>
      <c r="P5132" s="63">
        <f t="shared" si="1044"/>
        <v>0</v>
      </c>
    </row>
    <row r="5133" spans="1:16" x14ac:dyDescent="0.3">
      <c r="A5133">
        <f t="shared" si="1045"/>
        <v>2019</v>
      </c>
      <c r="B5133">
        <f t="shared" si="1046"/>
        <v>4</v>
      </c>
      <c r="C5133">
        <f t="shared" si="1047"/>
        <v>2</v>
      </c>
      <c r="D5133">
        <f t="shared" si="1048"/>
        <v>2</v>
      </c>
      <c r="E5133" t="str">
        <f t="shared" si="1049"/>
        <v>ON</v>
      </c>
      <c r="F5133" s="13">
        <f t="shared" si="1038"/>
        <v>43557</v>
      </c>
      <c r="G5133" s="14" t="str">
        <f t="shared" si="1050"/>
        <v>Avg of 4 NM Projects</v>
      </c>
      <c r="H5133" s="15">
        <f t="shared" si="1039"/>
        <v>18</v>
      </c>
      <c r="I5133" s="93">
        <v>39.94</v>
      </c>
      <c r="J5133">
        <f t="shared" si="1040"/>
        <v>0.22438202247191011</v>
      </c>
      <c r="K5133" s="4">
        <v>26.22</v>
      </c>
      <c r="L5133" s="4">
        <v>35.56</v>
      </c>
      <c r="M5133" s="16">
        <f t="shared" si="1041"/>
        <v>1.4202664</v>
      </c>
      <c r="N5133">
        <f t="shared" si="1042"/>
        <v>0</v>
      </c>
      <c r="O5133">
        <f t="shared" si="1043"/>
        <v>0</v>
      </c>
      <c r="P5133" s="63">
        <f t="shared" si="1044"/>
        <v>0</v>
      </c>
    </row>
    <row r="5134" spans="1:16" x14ac:dyDescent="0.3">
      <c r="A5134">
        <f t="shared" si="1045"/>
        <v>2019</v>
      </c>
      <c r="B5134">
        <f t="shared" si="1046"/>
        <v>4</v>
      </c>
      <c r="C5134">
        <f t="shared" si="1047"/>
        <v>2</v>
      </c>
      <c r="D5134">
        <f t="shared" si="1048"/>
        <v>2</v>
      </c>
      <c r="E5134" t="str">
        <f t="shared" si="1049"/>
        <v>ON</v>
      </c>
      <c r="F5134" s="13">
        <f t="shared" si="1038"/>
        <v>43557</v>
      </c>
      <c r="G5134" s="14" t="str">
        <f t="shared" si="1050"/>
        <v>Avg of 4 NM Projects</v>
      </c>
      <c r="H5134" s="15">
        <f t="shared" si="1039"/>
        <v>19</v>
      </c>
      <c r="I5134" s="93">
        <v>8.8299999999999983</v>
      </c>
      <c r="J5134">
        <f t="shared" si="1040"/>
        <v>4.96067415730337E-2</v>
      </c>
      <c r="K5134" s="4">
        <v>31.2</v>
      </c>
      <c r="L5134" s="4">
        <v>36.79</v>
      </c>
      <c r="M5134" s="16">
        <f t="shared" si="1041"/>
        <v>0.32485569999999997</v>
      </c>
      <c r="N5134">
        <f t="shared" si="1042"/>
        <v>0</v>
      </c>
      <c r="O5134">
        <f t="shared" si="1043"/>
        <v>0</v>
      </c>
      <c r="P5134" s="63">
        <f t="shared" si="1044"/>
        <v>0</v>
      </c>
    </row>
    <row r="5135" spans="1:16" x14ac:dyDescent="0.3">
      <c r="A5135">
        <f t="shared" si="1045"/>
        <v>2019</v>
      </c>
      <c r="B5135">
        <f t="shared" si="1046"/>
        <v>4</v>
      </c>
      <c r="C5135">
        <f t="shared" si="1047"/>
        <v>2</v>
      </c>
      <c r="D5135">
        <f t="shared" si="1048"/>
        <v>2</v>
      </c>
      <c r="E5135" t="str">
        <f t="shared" si="1049"/>
        <v>ON</v>
      </c>
      <c r="F5135" s="13">
        <f t="shared" si="1038"/>
        <v>43557</v>
      </c>
      <c r="G5135" s="14" t="str">
        <f t="shared" si="1050"/>
        <v>Avg of 4 NM Projects</v>
      </c>
      <c r="H5135" s="15">
        <f t="shared" si="1039"/>
        <v>20</v>
      </c>
      <c r="I5135" s="93">
        <v>0</v>
      </c>
      <c r="J5135">
        <f t="shared" si="1040"/>
        <v>0</v>
      </c>
      <c r="K5135" s="4">
        <v>37.090000000000003</v>
      </c>
      <c r="L5135" s="4">
        <v>35.94</v>
      </c>
      <c r="M5135" s="16">
        <f t="shared" si="1041"/>
        <v>0</v>
      </c>
      <c r="N5135">
        <f t="shared" si="1042"/>
        <v>1</v>
      </c>
      <c r="O5135">
        <f t="shared" si="1043"/>
        <v>0</v>
      </c>
      <c r="P5135" s="63">
        <f t="shared" si="1044"/>
        <v>0</v>
      </c>
    </row>
    <row r="5136" spans="1:16" x14ac:dyDescent="0.3">
      <c r="A5136">
        <f t="shared" si="1045"/>
        <v>2019</v>
      </c>
      <c r="B5136">
        <f t="shared" si="1046"/>
        <v>4</v>
      </c>
      <c r="C5136">
        <f t="shared" si="1047"/>
        <v>2</v>
      </c>
      <c r="D5136">
        <f t="shared" si="1048"/>
        <v>2</v>
      </c>
      <c r="E5136" t="str">
        <f t="shared" si="1049"/>
        <v>ON</v>
      </c>
      <c r="F5136" s="13">
        <f t="shared" si="1038"/>
        <v>43557</v>
      </c>
      <c r="G5136" s="14" t="str">
        <f t="shared" si="1050"/>
        <v>Avg of 4 NM Projects</v>
      </c>
      <c r="H5136" s="15">
        <f t="shared" si="1039"/>
        <v>21</v>
      </c>
      <c r="I5136" s="93">
        <v>-0.26</v>
      </c>
      <c r="J5136">
        <f t="shared" si="1040"/>
        <v>-1.4606741573033708E-3</v>
      </c>
      <c r="K5136" s="4">
        <v>37.93</v>
      </c>
      <c r="L5136" s="4">
        <v>29.79</v>
      </c>
      <c r="M5136" s="16">
        <f t="shared" si="1041"/>
        <v>-7.7454000000000004E-3</v>
      </c>
      <c r="N5136">
        <f t="shared" si="1042"/>
        <v>0</v>
      </c>
      <c r="O5136">
        <f t="shared" si="1043"/>
        <v>0</v>
      </c>
      <c r="P5136" s="63">
        <f t="shared" si="1044"/>
        <v>0</v>
      </c>
    </row>
    <row r="5137" spans="1:18" x14ac:dyDescent="0.3">
      <c r="A5137">
        <f t="shared" si="1045"/>
        <v>2019</v>
      </c>
      <c r="B5137">
        <f t="shared" si="1046"/>
        <v>4</v>
      </c>
      <c r="C5137">
        <f t="shared" si="1047"/>
        <v>2</v>
      </c>
      <c r="D5137">
        <f t="shared" si="1048"/>
        <v>2</v>
      </c>
      <c r="E5137" t="str">
        <f t="shared" si="1049"/>
        <v>ON</v>
      </c>
      <c r="F5137" s="13">
        <f t="shared" si="1038"/>
        <v>43557</v>
      </c>
      <c r="G5137" s="14" t="str">
        <f t="shared" si="1050"/>
        <v>Avg of 4 NM Projects</v>
      </c>
      <c r="H5137" s="15">
        <f t="shared" si="1039"/>
        <v>22</v>
      </c>
      <c r="I5137" s="93">
        <v>-0.13</v>
      </c>
      <c r="J5137">
        <f t="shared" si="1040"/>
        <v>-7.3033707865168538E-4</v>
      </c>
      <c r="K5137" s="4">
        <v>30.26</v>
      </c>
      <c r="L5137" s="4">
        <v>29.49</v>
      </c>
      <c r="M5137" s="16">
        <f t="shared" si="1041"/>
        <v>-3.8336999999999998E-3</v>
      </c>
      <c r="N5137">
        <f t="shared" si="1042"/>
        <v>0</v>
      </c>
      <c r="O5137">
        <f t="shared" si="1043"/>
        <v>0</v>
      </c>
      <c r="P5137" s="63">
        <f t="shared" si="1044"/>
        <v>0</v>
      </c>
    </row>
    <row r="5138" spans="1:18" x14ac:dyDescent="0.3">
      <c r="A5138">
        <f t="shared" si="1045"/>
        <v>2019</v>
      </c>
      <c r="B5138">
        <f t="shared" si="1046"/>
        <v>4</v>
      </c>
      <c r="C5138">
        <f t="shared" si="1047"/>
        <v>2</v>
      </c>
      <c r="D5138">
        <f t="shared" si="1048"/>
        <v>2</v>
      </c>
      <c r="E5138" t="str">
        <f t="shared" si="1049"/>
        <v>ON</v>
      </c>
      <c r="F5138" s="13">
        <f t="shared" si="1038"/>
        <v>43557</v>
      </c>
      <c r="G5138" s="14" t="str">
        <f t="shared" si="1050"/>
        <v>Avg of 4 NM Projects</v>
      </c>
      <c r="H5138" s="15">
        <f t="shared" si="1039"/>
        <v>23</v>
      </c>
      <c r="I5138" s="93">
        <v>-0.13</v>
      </c>
      <c r="J5138">
        <f t="shared" si="1040"/>
        <v>-7.3033707865168538E-4</v>
      </c>
      <c r="K5138" s="4">
        <v>24.91</v>
      </c>
      <c r="L5138" s="4">
        <v>24.86</v>
      </c>
      <c r="M5138" s="16">
        <f t="shared" si="1041"/>
        <v>-3.2318000000000004E-3</v>
      </c>
      <c r="N5138">
        <f t="shared" si="1042"/>
        <v>0</v>
      </c>
      <c r="O5138">
        <f t="shared" si="1043"/>
        <v>0</v>
      </c>
      <c r="P5138" s="63">
        <f t="shared" si="1044"/>
        <v>0</v>
      </c>
    </row>
    <row r="5139" spans="1:18" x14ac:dyDescent="0.3">
      <c r="A5139">
        <f t="shared" si="1045"/>
        <v>2019</v>
      </c>
      <c r="B5139">
        <f t="shared" si="1046"/>
        <v>4</v>
      </c>
      <c r="C5139">
        <f t="shared" si="1047"/>
        <v>2</v>
      </c>
      <c r="D5139">
        <f t="shared" si="1048"/>
        <v>2</v>
      </c>
      <c r="E5139" t="str">
        <f t="shared" si="1049"/>
        <v>OFF</v>
      </c>
      <c r="F5139" s="13">
        <f t="shared" si="1038"/>
        <v>43557</v>
      </c>
      <c r="G5139" s="14" t="str">
        <f t="shared" si="1050"/>
        <v>Avg of 4 NM Projects</v>
      </c>
      <c r="H5139" s="15">
        <f t="shared" si="1039"/>
        <v>24</v>
      </c>
      <c r="I5139" s="93">
        <v>-0.26</v>
      </c>
      <c r="J5139">
        <f t="shared" si="1040"/>
        <v>-1.4606741573033708E-3</v>
      </c>
      <c r="K5139" s="4">
        <v>24.53</v>
      </c>
      <c r="L5139" s="4">
        <v>23.72</v>
      </c>
      <c r="M5139" s="16">
        <f t="shared" si="1041"/>
        <v>-6.1672000000000003E-3</v>
      </c>
      <c r="N5139">
        <f t="shared" si="1042"/>
        <v>0</v>
      </c>
      <c r="O5139">
        <f t="shared" si="1043"/>
        <v>0</v>
      </c>
      <c r="P5139" s="63">
        <f t="shared" si="1044"/>
        <v>0</v>
      </c>
    </row>
    <row r="5140" spans="1:18" x14ac:dyDescent="0.3">
      <c r="A5140">
        <f t="shared" si="1045"/>
        <v>2019</v>
      </c>
      <c r="B5140">
        <f t="shared" si="1046"/>
        <v>4</v>
      </c>
      <c r="C5140">
        <f t="shared" si="1047"/>
        <v>3</v>
      </c>
      <c r="D5140">
        <f t="shared" si="1048"/>
        <v>3</v>
      </c>
      <c r="E5140" t="str">
        <f t="shared" si="1049"/>
        <v>OFF</v>
      </c>
      <c r="F5140" s="13">
        <f t="shared" si="1038"/>
        <v>43558</v>
      </c>
      <c r="G5140" s="14" t="str">
        <f t="shared" si="1050"/>
        <v>Avg of 4 NM Projects</v>
      </c>
      <c r="H5140" s="15">
        <f t="shared" si="1039"/>
        <v>1</v>
      </c>
      <c r="I5140" s="93">
        <v>-0.26</v>
      </c>
      <c r="J5140">
        <f t="shared" si="1040"/>
        <v>-1.4606741573033708E-3</v>
      </c>
      <c r="K5140" s="4">
        <v>23.35</v>
      </c>
      <c r="L5140" s="4">
        <v>22.78</v>
      </c>
      <c r="M5140" s="16">
        <f t="shared" si="1041"/>
        <v>-5.9228000000000006E-3</v>
      </c>
      <c r="N5140">
        <f t="shared" si="1042"/>
        <v>0</v>
      </c>
      <c r="O5140">
        <f t="shared" si="1043"/>
        <v>0</v>
      </c>
      <c r="P5140" s="63">
        <f t="shared" si="1044"/>
        <v>0</v>
      </c>
      <c r="Q5140" s="34"/>
      <c r="R5140" s="34"/>
    </row>
    <row r="5141" spans="1:18" x14ac:dyDescent="0.3">
      <c r="A5141">
        <f t="shared" si="1045"/>
        <v>2019</v>
      </c>
      <c r="B5141">
        <f t="shared" si="1046"/>
        <v>4</v>
      </c>
      <c r="C5141">
        <f t="shared" si="1047"/>
        <v>3</v>
      </c>
      <c r="D5141">
        <f t="shared" si="1048"/>
        <v>3</v>
      </c>
      <c r="E5141" t="str">
        <f t="shared" si="1049"/>
        <v>OFF</v>
      </c>
      <c r="F5141" s="13">
        <f t="shared" si="1038"/>
        <v>43558</v>
      </c>
      <c r="G5141" s="14" t="str">
        <f t="shared" si="1050"/>
        <v>Avg of 4 NM Projects</v>
      </c>
      <c r="H5141" s="15">
        <f t="shared" si="1039"/>
        <v>2</v>
      </c>
      <c r="I5141" s="93">
        <v>-0.13</v>
      </c>
      <c r="J5141">
        <f t="shared" si="1040"/>
        <v>-7.3033707865168538E-4</v>
      </c>
      <c r="K5141" s="4">
        <v>22.3</v>
      </c>
      <c r="L5141" s="4">
        <v>21.9</v>
      </c>
      <c r="M5141" s="16">
        <f t="shared" si="1041"/>
        <v>-2.8470000000000001E-3</v>
      </c>
      <c r="N5141">
        <f t="shared" si="1042"/>
        <v>0</v>
      </c>
      <c r="O5141">
        <f t="shared" si="1043"/>
        <v>0</v>
      </c>
      <c r="P5141" s="63">
        <f t="shared" si="1044"/>
        <v>0</v>
      </c>
    </row>
    <row r="5142" spans="1:18" x14ac:dyDescent="0.3">
      <c r="A5142">
        <f t="shared" si="1045"/>
        <v>2019</v>
      </c>
      <c r="B5142">
        <f t="shared" si="1046"/>
        <v>4</v>
      </c>
      <c r="C5142">
        <f t="shared" si="1047"/>
        <v>3</v>
      </c>
      <c r="D5142">
        <f t="shared" si="1048"/>
        <v>3</v>
      </c>
      <c r="E5142" t="str">
        <f t="shared" si="1049"/>
        <v>OFF</v>
      </c>
      <c r="F5142" s="13">
        <f t="shared" si="1038"/>
        <v>43558</v>
      </c>
      <c r="G5142" s="14" t="str">
        <f t="shared" si="1050"/>
        <v>Avg of 4 NM Projects</v>
      </c>
      <c r="H5142" s="15">
        <f t="shared" si="1039"/>
        <v>3</v>
      </c>
      <c r="I5142" s="93">
        <v>-0.13</v>
      </c>
      <c r="J5142">
        <f t="shared" si="1040"/>
        <v>-7.3033707865168538E-4</v>
      </c>
      <c r="K5142" s="4">
        <v>22.09</v>
      </c>
      <c r="L5142" s="4">
        <v>20.440000000000001</v>
      </c>
      <c r="M5142" s="16">
        <f t="shared" si="1041"/>
        <v>-2.6572000000000006E-3</v>
      </c>
      <c r="N5142">
        <f t="shared" si="1042"/>
        <v>0</v>
      </c>
      <c r="O5142">
        <f t="shared" si="1043"/>
        <v>0</v>
      </c>
      <c r="P5142" s="63">
        <f t="shared" si="1044"/>
        <v>0</v>
      </c>
    </row>
    <row r="5143" spans="1:18" x14ac:dyDescent="0.3">
      <c r="A5143">
        <f t="shared" si="1045"/>
        <v>2019</v>
      </c>
      <c r="B5143">
        <f t="shared" si="1046"/>
        <v>4</v>
      </c>
      <c r="C5143">
        <f t="shared" si="1047"/>
        <v>3</v>
      </c>
      <c r="D5143">
        <f t="shared" si="1048"/>
        <v>3</v>
      </c>
      <c r="E5143" t="str">
        <f t="shared" si="1049"/>
        <v>OFF</v>
      </c>
      <c r="F5143" s="13">
        <f t="shared" si="1038"/>
        <v>43558</v>
      </c>
      <c r="G5143" s="14" t="str">
        <f t="shared" si="1050"/>
        <v>Avg of 4 NM Projects</v>
      </c>
      <c r="H5143" s="15">
        <f t="shared" si="1039"/>
        <v>4</v>
      </c>
      <c r="I5143" s="93">
        <v>-0.13</v>
      </c>
      <c r="J5143">
        <f t="shared" si="1040"/>
        <v>-7.3033707865168538E-4</v>
      </c>
      <c r="K5143" s="4">
        <v>22.1</v>
      </c>
      <c r="L5143" s="4">
        <v>19.28</v>
      </c>
      <c r="M5143" s="16">
        <f t="shared" si="1041"/>
        <v>-2.5064000000000002E-3</v>
      </c>
      <c r="N5143">
        <f t="shared" si="1042"/>
        <v>0</v>
      </c>
      <c r="O5143">
        <f t="shared" si="1043"/>
        <v>0</v>
      </c>
      <c r="P5143" s="63">
        <f t="shared" si="1044"/>
        <v>0</v>
      </c>
    </row>
    <row r="5144" spans="1:18" x14ac:dyDescent="0.3">
      <c r="A5144">
        <f t="shared" si="1045"/>
        <v>2019</v>
      </c>
      <c r="B5144">
        <f t="shared" si="1046"/>
        <v>4</v>
      </c>
      <c r="C5144">
        <f t="shared" si="1047"/>
        <v>3</v>
      </c>
      <c r="D5144">
        <f t="shared" si="1048"/>
        <v>3</v>
      </c>
      <c r="E5144" t="str">
        <f t="shared" si="1049"/>
        <v>OFF</v>
      </c>
      <c r="F5144" s="13">
        <f t="shared" si="1038"/>
        <v>43558</v>
      </c>
      <c r="G5144" s="14" t="str">
        <f t="shared" si="1050"/>
        <v>Avg of 4 NM Projects</v>
      </c>
      <c r="H5144" s="15">
        <f t="shared" si="1039"/>
        <v>5</v>
      </c>
      <c r="I5144" s="93">
        <v>-0.13</v>
      </c>
      <c r="J5144">
        <f t="shared" si="1040"/>
        <v>-7.3033707865168538E-4</v>
      </c>
      <c r="K5144" s="4">
        <v>22.32</v>
      </c>
      <c r="L5144" s="4">
        <v>20.12</v>
      </c>
      <c r="M5144" s="16">
        <f t="shared" si="1041"/>
        <v>-2.6156E-3</v>
      </c>
      <c r="N5144">
        <f t="shared" si="1042"/>
        <v>0</v>
      </c>
      <c r="O5144">
        <f t="shared" si="1043"/>
        <v>0</v>
      </c>
      <c r="P5144" s="63">
        <f t="shared" si="1044"/>
        <v>0</v>
      </c>
    </row>
    <row r="5145" spans="1:18" x14ac:dyDescent="0.3">
      <c r="A5145">
        <f t="shared" si="1045"/>
        <v>2019</v>
      </c>
      <c r="B5145">
        <f t="shared" si="1046"/>
        <v>4</v>
      </c>
      <c r="C5145">
        <f t="shared" si="1047"/>
        <v>3</v>
      </c>
      <c r="D5145">
        <f t="shared" si="1048"/>
        <v>3</v>
      </c>
      <c r="E5145" t="str">
        <f t="shared" si="1049"/>
        <v>OFF</v>
      </c>
      <c r="F5145" s="13">
        <f t="shared" si="1038"/>
        <v>43558</v>
      </c>
      <c r="G5145" s="14" t="str">
        <f t="shared" si="1050"/>
        <v>Avg of 4 NM Projects</v>
      </c>
      <c r="H5145" s="15">
        <f t="shared" si="1039"/>
        <v>6</v>
      </c>
      <c r="I5145" s="93">
        <v>-0.26</v>
      </c>
      <c r="J5145">
        <f t="shared" si="1040"/>
        <v>-1.4606741573033708E-3</v>
      </c>
      <c r="K5145" s="4">
        <v>23.47</v>
      </c>
      <c r="L5145" s="4">
        <v>21.93</v>
      </c>
      <c r="M5145" s="16">
        <f t="shared" si="1041"/>
        <v>-5.7018000000000008E-3</v>
      </c>
      <c r="N5145">
        <f t="shared" si="1042"/>
        <v>0</v>
      </c>
      <c r="O5145">
        <f t="shared" si="1043"/>
        <v>0</v>
      </c>
      <c r="P5145" s="63">
        <f t="shared" si="1044"/>
        <v>0</v>
      </c>
    </row>
    <row r="5146" spans="1:18" x14ac:dyDescent="0.3">
      <c r="A5146">
        <f t="shared" si="1045"/>
        <v>2019</v>
      </c>
      <c r="B5146">
        <f t="shared" si="1046"/>
        <v>4</v>
      </c>
      <c r="C5146">
        <f t="shared" si="1047"/>
        <v>3</v>
      </c>
      <c r="D5146">
        <f t="shared" si="1048"/>
        <v>3</v>
      </c>
      <c r="E5146" t="str">
        <f t="shared" si="1049"/>
        <v>OFF</v>
      </c>
      <c r="F5146" s="13">
        <f t="shared" si="1038"/>
        <v>43558</v>
      </c>
      <c r="G5146" s="14" t="str">
        <f t="shared" si="1050"/>
        <v>Avg of 4 NM Projects</v>
      </c>
      <c r="H5146" s="15">
        <f t="shared" si="1039"/>
        <v>7</v>
      </c>
      <c r="I5146" s="93">
        <v>-0.13</v>
      </c>
      <c r="J5146">
        <f t="shared" si="1040"/>
        <v>-7.3033707865168538E-4</v>
      </c>
      <c r="K5146" s="4">
        <v>31.7</v>
      </c>
      <c r="L5146" s="4">
        <v>39.520000000000003</v>
      </c>
      <c r="M5146" s="16">
        <f t="shared" si="1041"/>
        <v>-5.1376000000000008E-3</v>
      </c>
      <c r="N5146">
        <f t="shared" si="1042"/>
        <v>0</v>
      </c>
      <c r="O5146">
        <f t="shared" si="1043"/>
        <v>0</v>
      </c>
      <c r="P5146" s="63">
        <f t="shared" si="1044"/>
        <v>0</v>
      </c>
    </row>
    <row r="5147" spans="1:18" x14ac:dyDescent="0.3">
      <c r="A5147">
        <f t="shared" si="1045"/>
        <v>2019</v>
      </c>
      <c r="B5147">
        <f t="shared" si="1046"/>
        <v>4</v>
      </c>
      <c r="C5147">
        <f t="shared" si="1047"/>
        <v>3</v>
      </c>
      <c r="D5147">
        <f t="shared" si="1048"/>
        <v>3</v>
      </c>
      <c r="E5147" t="str">
        <f t="shared" si="1049"/>
        <v>ON</v>
      </c>
      <c r="F5147" s="13">
        <f t="shared" si="1038"/>
        <v>43558</v>
      </c>
      <c r="G5147" s="14" t="str">
        <f t="shared" si="1050"/>
        <v>Avg of 4 NM Projects</v>
      </c>
      <c r="H5147" s="15">
        <f t="shared" si="1039"/>
        <v>8</v>
      </c>
      <c r="I5147" s="93">
        <v>8.58</v>
      </c>
      <c r="J5147">
        <f t="shared" si="1040"/>
        <v>4.8202247191011238E-2</v>
      </c>
      <c r="K5147" s="4">
        <v>38.58</v>
      </c>
      <c r="L5147" s="4">
        <v>44.48</v>
      </c>
      <c r="M5147" s="16">
        <f t="shared" si="1041"/>
        <v>0.38163839999999999</v>
      </c>
      <c r="N5147">
        <f t="shared" si="1042"/>
        <v>0</v>
      </c>
      <c r="O5147">
        <f t="shared" si="1043"/>
        <v>0</v>
      </c>
      <c r="P5147" s="63">
        <f t="shared" si="1044"/>
        <v>0</v>
      </c>
    </row>
    <row r="5148" spans="1:18" x14ac:dyDescent="0.3">
      <c r="A5148">
        <f t="shared" si="1045"/>
        <v>2019</v>
      </c>
      <c r="B5148">
        <f t="shared" si="1046"/>
        <v>4</v>
      </c>
      <c r="C5148">
        <f t="shared" si="1047"/>
        <v>3</v>
      </c>
      <c r="D5148">
        <f t="shared" si="1048"/>
        <v>3</v>
      </c>
      <c r="E5148" t="str">
        <f t="shared" si="1049"/>
        <v>ON</v>
      </c>
      <c r="F5148" s="13">
        <f t="shared" si="1038"/>
        <v>43558</v>
      </c>
      <c r="G5148" s="14" t="str">
        <f t="shared" si="1050"/>
        <v>Avg of 4 NM Projects</v>
      </c>
      <c r="H5148" s="15">
        <f t="shared" si="1039"/>
        <v>9</v>
      </c>
      <c r="I5148" s="93">
        <v>23.555</v>
      </c>
      <c r="J5148">
        <f t="shared" si="1040"/>
        <v>0.1323314606741573</v>
      </c>
      <c r="K5148" s="4">
        <v>37.67</v>
      </c>
      <c r="L5148" s="4">
        <v>39.409999999999997</v>
      </c>
      <c r="M5148" s="16">
        <f t="shared" si="1041"/>
        <v>0.92830254999999984</v>
      </c>
      <c r="N5148">
        <f t="shared" si="1042"/>
        <v>0</v>
      </c>
      <c r="O5148">
        <f t="shared" si="1043"/>
        <v>0</v>
      </c>
      <c r="P5148" s="63">
        <f t="shared" si="1044"/>
        <v>0</v>
      </c>
    </row>
    <row r="5149" spans="1:18" x14ac:dyDescent="0.3">
      <c r="A5149">
        <f t="shared" si="1045"/>
        <v>2019</v>
      </c>
      <c r="B5149">
        <f t="shared" si="1046"/>
        <v>4</v>
      </c>
      <c r="C5149">
        <f t="shared" si="1047"/>
        <v>3</v>
      </c>
      <c r="D5149">
        <f t="shared" si="1048"/>
        <v>3</v>
      </c>
      <c r="E5149" t="str">
        <f t="shared" si="1049"/>
        <v>ON</v>
      </c>
      <c r="F5149" s="13">
        <f t="shared" ref="F5149:F5212" si="1051">+F5125+1</f>
        <v>43558</v>
      </c>
      <c r="G5149" s="14" t="str">
        <f t="shared" si="1050"/>
        <v>Avg of 4 NM Projects</v>
      </c>
      <c r="H5149" s="15">
        <f t="shared" ref="H5149:H5212" si="1052">H5125</f>
        <v>10</v>
      </c>
      <c r="I5149" s="93">
        <v>55.044999999999995</v>
      </c>
      <c r="J5149">
        <f t="shared" si="1040"/>
        <v>0.30924157303370786</v>
      </c>
      <c r="K5149" s="4">
        <v>34.200000000000003</v>
      </c>
      <c r="L5149" s="4">
        <v>29.54</v>
      </c>
      <c r="M5149" s="16">
        <f t="shared" si="1041"/>
        <v>1.6260292999999997</v>
      </c>
      <c r="N5149">
        <f t="shared" si="1042"/>
        <v>0</v>
      </c>
      <c r="O5149">
        <f t="shared" si="1043"/>
        <v>0</v>
      </c>
      <c r="P5149" s="63">
        <f t="shared" si="1044"/>
        <v>0</v>
      </c>
    </row>
    <row r="5150" spans="1:18" x14ac:dyDescent="0.3">
      <c r="A5150">
        <f t="shared" si="1045"/>
        <v>2019</v>
      </c>
      <c r="B5150">
        <f t="shared" si="1046"/>
        <v>4</v>
      </c>
      <c r="C5150">
        <f t="shared" si="1047"/>
        <v>3</v>
      </c>
      <c r="D5150">
        <f t="shared" si="1048"/>
        <v>3</v>
      </c>
      <c r="E5150" t="str">
        <f t="shared" si="1049"/>
        <v>ON</v>
      </c>
      <c r="F5150" s="13">
        <f t="shared" si="1051"/>
        <v>43558</v>
      </c>
      <c r="G5150" s="14" t="str">
        <f t="shared" si="1050"/>
        <v>Avg of 4 NM Projects</v>
      </c>
      <c r="H5150" s="15">
        <f t="shared" si="1052"/>
        <v>11</v>
      </c>
      <c r="I5150" s="93">
        <v>84.35</v>
      </c>
      <c r="J5150">
        <f t="shared" si="1040"/>
        <v>0.47387640449438201</v>
      </c>
      <c r="K5150" s="4">
        <v>30.26</v>
      </c>
      <c r="L5150" s="4">
        <v>20.92</v>
      </c>
      <c r="M5150" s="16">
        <f t="shared" si="1041"/>
        <v>1.764602</v>
      </c>
      <c r="N5150">
        <f t="shared" si="1042"/>
        <v>0</v>
      </c>
      <c r="O5150">
        <f t="shared" si="1043"/>
        <v>0</v>
      </c>
      <c r="P5150" s="63">
        <f t="shared" si="1044"/>
        <v>0</v>
      </c>
    </row>
    <row r="5151" spans="1:18" x14ac:dyDescent="0.3">
      <c r="A5151">
        <f t="shared" si="1045"/>
        <v>2019</v>
      </c>
      <c r="B5151">
        <f t="shared" si="1046"/>
        <v>4</v>
      </c>
      <c r="C5151">
        <f t="shared" si="1047"/>
        <v>3</v>
      </c>
      <c r="D5151">
        <f t="shared" si="1048"/>
        <v>3</v>
      </c>
      <c r="E5151" t="str">
        <f t="shared" si="1049"/>
        <v>ON</v>
      </c>
      <c r="F5151" s="13">
        <f t="shared" si="1051"/>
        <v>43558</v>
      </c>
      <c r="G5151" s="14" t="str">
        <f t="shared" si="1050"/>
        <v>Avg of 4 NM Projects</v>
      </c>
      <c r="H5151" s="15">
        <f t="shared" si="1052"/>
        <v>12</v>
      </c>
      <c r="I5151" s="93">
        <v>85.245000000000005</v>
      </c>
      <c r="J5151">
        <f t="shared" si="1040"/>
        <v>0.47890449438202248</v>
      </c>
      <c r="K5151" s="4">
        <v>24.81</v>
      </c>
      <c r="L5151" s="4">
        <v>20.02</v>
      </c>
      <c r="M5151" s="16">
        <f t="shared" si="1041"/>
        <v>1.7066049000000001</v>
      </c>
      <c r="N5151">
        <f t="shared" si="1042"/>
        <v>0</v>
      </c>
      <c r="O5151">
        <f t="shared" si="1043"/>
        <v>0</v>
      </c>
      <c r="P5151" s="63">
        <f t="shared" si="1044"/>
        <v>0</v>
      </c>
    </row>
    <row r="5152" spans="1:18" x14ac:dyDescent="0.3">
      <c r="A5152">
        <f t="shared" si="1045"/>
        <v>2019</v>
      </c>
      <c r="B5152">
        <f t="shared" si="1046"/>
        <v>4</v>
      </c>
      <c r="C5152">
        <f t="shared" si="1047"/>
        <v>3</v>
      </c>
      <c r="D5152">
        <f t="shared" si="1048"/>
        <v>3</v>
      </c>
      <c r="E5152" t="str">
        <f t="shared" si="1049"/>
        <v>ON</v>
      </c>
      <c r="F5152" s="13">
        <f t="shared" si="1051"/>
        <v>43558</v>
      </c>
      <c r="G5152" s="14" t="str">
        <f t="shared" si="1050"/>
        <v>Avg of 4 NM Projects</v>
      </c>
      <c r="H5152" s="15">
        <f t="shared" si="1052"/>
        <v>13</v>
      </c>
      <c r="I5152" s="93">
        <v>105.215</v>
      </c>
      <c r="J5152">
        <f t="shared" si="1040"/>
        <v>0.59109550561797752</v>
      </c>
      <c r="K5152" s="4">
        <v>21.98</v>
      </c>
      <c r="L5152" s="4">
        <v>18.96</v>
      </c>
      <c r="M5152" s="16">
        <f t="shared" si="1041"/>
        <v>1.9948764000000001</v>
      </c>
      <c r="N5152">
        <f t="shared" si="1042"/>
        <v>0</v>
      </c>
      <c r="O5152">
        <f t="shared" si="1043"/>
        <v>1</v>
      </c>
      <c r="P5152" s="63">
        <f t="shared" si="1044"/>
        <v>0</v>
      </c>
    </row>
    <row r="5153" spans="1:18" x14ac:dyDescent="0.3">
      <c r="A5153">
        <f t="shared" si="1045"/>
        <v>2019</v>
      </c>
      <c r="B5153">
        <f t="shared" si="1046"/>
        <v>4</v>
      </c>
      <c r="C5153">
        <f t="shared" si="1047"/>
        <v>3</v>
      </c>
      <c r="D5153">
        <f t="shared" si="1048"/>
        <v>3</v>
      </c>
      <c r="E5153" t="str">
        <f t="shared" si="1049"/>
        <v>ON</v>
      </c>
      <c r="F5153" s="13">
        <f t="shared" si="1051"/>
        <v>43558</v>
      </c>
      <c r="G5153" s="14" t="str">
        <f t="shared" si="1050"/>
        <v>Avg of 4 NM Projects</v>
      </c>
      <c r="H5153" s="15">
        <f t="shared" si="1052"/>
        <v>14</v>
      </c>
      <c r="I5153" s="93">
        <v>74.114999999999995</v>
      </c>
      <c r="J5153">
        <f t="shared" si="1040"/>
        <v>0.41637640449438201</v>
      </c>
      <c r="K5153" s="4">
        <v>21.91</v>
      </c>
      <c r="L5153" s="4">
        <v>19.260000000000002</v>
      </c>
      <c r="M5153" s="16">
        <f t="shared" si="1041"/>
        <v>1.4274548999999999</v>
      </c>
      <c r="N5153">
        <f t="shared" si="1042"/>
        <v>0</v>
      </c>
      <c r="O5153">
        <f t="shared" si="1043"/>
        <v>0</v>
      </c>
      <c r="P5153" s="63">
        <f t="shared" si="1044"/>
        <v>0</v>
      </c>
    </row>
    <row r="5154" spans="1:18" x14ac:dyDescent="0.3">
      <c r="A5154">
        <f t="shared" si="1045"/>
        <v>2019</v>
      </c>
      <c r="B5154">
        <f t="shared" si="1046"/>
        <v>4</v>
      </c>
      <c r="C5154">
        <f t="shared" si="1047"/>
        <v>3</v>
      </c>
      <c r="D5154">
        <f t="shared" si="1048"/>
        <v>3</v>
      </c>
      <c r="E5154" t="str">
        <f t="shared" si="1049"/>
        <v>ON</v>
      </c>
      <c r="F5154" s="13">
        <f t="shared" si="1051"/>
        <v>43558</v>
      </c>
      <c r="G5154" s="14" t="str">
        <f t="shared" si="1050"/>
        <v>Avg of 4 NM Projects</v>
      </c>
      <c r="H5154" s="15">
        <f t="shared" si="1052"/>
        <v>15</v>
      </c>
      <c r="I5154" s="93">
        <v>50.690000000000005</v>
      </c>
      <c r="J5154">
        <f t="shared" si="1040"/>
        <v>0.28477528089887644</v>
      </c>
      <c r="K5154" s="4">
        <v>21.73</v>
      </c>
      <c r="L5154" s="4">
        <v>20.25</v>
      </c>
      <c r="M5154" s="16">
        <f t="shared" si="1041"/>
        <v>1.0264725000000001</v>
      </c>
      <c r="N5154">
        <f t="shared" si="1042"/>
        <v>0</v>
      </c>
      <c r="O5154">
        <f t="shared" si="1043"/>
        <v>0</v>
      </c>
      <c r="P5154" s="63">
        <f t="shared" si="1044"/>
        <v>0</v>
      </c>
    </row>
    <row r="5155" spans="1:18" x14ac:dyDescent="0.3">
      <c r="A5155">
        <f t="shared" si="1045"/>
        <v>2019</v>
      </c>
      <c r="B5155">
        <f t="shared" si="1046"/>
        <v>4</v>
      </c>
      <c r="C5155">
        <f t="shared" si="1047"/>
        <v>3</v>
      </c>
      <c r="D5155">
        <f t="shared" si="1048"/>
        <v>3</v>
      </c>
      <c r="E5155" t="str">
        <f t="shared" si="1049"/>
        <v>ON</v>
      </c>
      <c r="F5155" s="13">
        <f t="shared" si="1051"/>
        <v>43558</v>
      </c>
      <c r="G5155" s="14" t="str">
        <f t="shared" si="1050"/>
        <v>Avg of 4 NM Projects</v>
      </c>
      <c r="H5155" s="15">
        <f t="shared" si="1052"/>
        <v>16</v>
      </c>
      <c r="I5155" s="93">
        <v>29.824999999999999</v>
      </c>
      <c r="J5155">
        <f t="shared" si="1040"/>
        <v>0.16755617977528089</v>
      </c>
      <c r="K5155" s="4">
        <v>21.84</v>
      </c>
      <c r="L5155" s="4">
        <v>20.14</v>
      </c>
      <c r="M5155" s="16">
        <f t="shared" si="1041"/>
        <v>0.60067550000000003</v>
      </c>
      <c r="N5155">
        <f t="shared" si="1042"/>
        <v>0</v>
      </c>
      <c r="O5155">
        <f t="shared" si="1043"/>
        <v>0</v>
      </c>
      <c r="P5155" s="63">
        <f t="shared" si="1044"/>
        <v>0</v>
      </c>
    </row>
    <row r="5156" spans="1:18" x14ac:dyDescent="0.3">
      <c r="A5156">
        <f t="shared" si="1045"/>
        <v>2019</v>
      </c>
      <c r="B5156">
        <f t="shared" si="1046"/>
        <v>4</v>
      </c>
      <c r="C5156">
        <f t="shared" si="1047"/>
        <v>3</v>
      </c>
      <c r="D5156">
        <f t="shared" si="1048"/>
        <v>3</v>
      </c>
      <c r="E5156" t="str">
        <f t="shared" si="1049"/>
        <v>ON</v>
      </c>
      <c r="F5156" s="13">
        <f t="shared" si="1051"/>
        <v>43558</v>
      </c>
      <c r="G5156" s="14" t="str">
        <f t="shared" si="1050"/>
        <v>Avg of 4 NM Projects</v>
      </c>
      <c r="H5156" s="15">
        <f t="shared" si="1052"/>
        <v>17</v>
      </c>
      <c r="I5156" s="93">
        <v>26.115000000000002</v>
      </c>
      <c r="J5156">
        <f t="shared" si="1040"/>
        <v>0.14671348314606741</v>
      </c>
      <c r="K5156" s="4">
        <v>21.64</v>
      </c>
      <c r="L5156" s="4">
        <v>19.82</v>
      </c>
      <c r="M5156" s="16">
        <f t="shared" si="1041"/>
        <v>0.5175993000000001</v>
      </c>
      <c r="N5156">
        <f t="shared" si="1042"/>
        <v>0</v>
      </c>
      <c r="O5156">
        <f t="shared" si="1043"/>
        <v>0</v>
      </c>
      <c r="P5156" s="63">
        <f t="shared" si="1044"/>
        <v>0</v>
      </c>
    </row>
    <row r="5157" spans="1:18" x14ac:dyDescent="0.3">
      <c r="A5157">
        <f t="shared" si="1045"/>
        <v>2019</v>
      </c>
      <c r="B5157">
        <f t="shared" si="1046"/>
        <v>4</v>
      </c>
      <c r="C5157">
        <f t="shared" si="1047"/>
        <v>3</v>
      </c>
      <c r="D5157">
        <f t="shared" si="1048"/>
        <v>3</v>
      </c>
      <c r="E5157" t="str">
        <f t="shared" si="1049"/>
        <v>ON</v>
      </c>
      <c r="F5157" s="13">
        <f t="shared" si="1051"/>
        <v>43558</v>
      </c>
      <c r="G5157" s="14" t="str">
        <f t="shared" si="1050"/>
        <v>Avg of 4 NM Projects</v>
      </c>
      <c r="H5157" s="15">
        <f t="shared" si="1052"/>
        <v>18</v>
      </c>
      <c r="I5157" s="93">
        <v>9.8550000000000004</v>
      </c>
      <c r="J5157">
        <f t="shared" si="1040"/>
        <v>5.5365168539325847E-2</v>
      </c>
      <c r="K5157" s="4">
        <v>22.82</v>
      </c>
      <c r="L5157" s="4">
        <v>24.66</v>
      </c>
      <c r="M5157" s="16">
        <f t="shared" si="1041"/>
        <v>0.2430243</v>
      </c>
      <c r="N5157">
        <f t="shared" si="1042"/>
        <v>0</v>
      </c>
      <c r="O5157">
        <f t="shared" si="1043"/>
        <v>0</v>
      </c>
      <c r="P5157" s="63">
        <f t="shared" si="1044"/>
        <v>0</v>
      </c>
    </row>
    <row r="5158" spans="1:18" x14ac:dyDescent="0.3">
      <c r="A5158">
        <f t="shared" si="1045"/>
        <v>2019</v>
      </c>
      <c r="B5158">
        <f t="shared" si="1046"/>
        <v>4</v>
      </c>
      <c r="C5158">
        <f t="shared" si="1047"/>
        <v>3</v>
      </c>
      <c r="D5158">
        <f t="shared" si="1048"/>
        <v>3</v>
      </c>
      <c r="E5158" t="str">
        <f t="shared" si="1049"/>
        <v>ON</v>
      </c>
      <c r="F5158" s="13">
        <f t="shared" si="1051"/>
        <v>43558</v>
      </c>
      <c r="G5158" s="14" t="str">
        <f t="shared" si="1050"/>
        <v>Avg of 4 NM Projects</v>
      </c>
      <c r="H5158" s="15">
        <f t="shared" si="1052"/>
        <v>19</v>
      </c>
      <c r="I5158" s="93">
        <v>1.54</v>
      </c>
      <c r="J5158">
        <f t="shared" si="1040"/>
        <v>8.6516853932584268E-3</v>
      </c>
      <c r="K5158" s="4">
        <v>26.3</v>
      </c>
      <c r="L5158" s="4">
        <v>36.950000000000003</v>
      </c>
      <c r="M5158" s="16">
        <f t="shared" si="1041"/>
        <v>5.6903000000000009E-2</v>
      </c>
      <c r="N5158">
        <f t="shared" si="1042"/>
        <v>0</v>
      </c>
      <c r="O5158">
        <f t="shared" si="1043"/>
        <v>0</v>
      </c>
      <c r="P5158" s="63">
        <f t="shared" si="1044"/>
        <v>0</v>
      </c>
    </row>
    <row r="5159" spans="1:18" x14ac:dyDescent="0.3">
      <c r="A5159">
        <f t="shared" si="1045"/>
        <v>2019</v>
      </c>
      <c r="B5159">
        <f t="shared" si="1046"/>
        <v>4</v>
      </c>
      <c r="C5159">
        <f t="shared" si="1047"/>
        <v>3</v>
      </c>
      <c r="D5159">
        <f t="shared" si="1048"/>
        <v>3</v>
      </c>
      <c r="E5159" t="str">
        <f t="shared" si="1049"/>
        <v>ON</v>
      </c>
      <c r="F5159" s="13">
        <f t="shared" si="1051"/>
        <v>43558</v>
      </c>
      <c r="G5159" s="14" t="str">
        <f t="shared" si="1050"/>
        <v>Avg of 4 NM Projects</v>
      </c>
      <c r="H5159" s="15">
        <f t="shared" si="1052"/>
        <v>20</v>
      </c>
      <c r="I5159" s="93">
        <v>-0.39</v>
      </c>
      <c r="J5159">
        <f t="shared" si="1040"/>
        <v>-2.1910112359550564E-3</v>
      </c>
      <c r="K5159" s="4">
        <v>35.1</v>
      </c>
      <c r="L5159" s="4">
        <v>38.479999999999997</v>
      </c>
      <c r="M5159" s="16">
        <f t="shared" si="1041"/>
        <v>-1.50072E-2</v>
      </c>
      <c r="N5159">
        <f t="shared" si="1042"/>
        <v>0</v>
      </c>
      <c r="O5159">
        <f t="shared" si="1043"/>
        <v>0</v>
      </c>
      <c r="P5159" s="63">
        <f t="shared" si="1044"/>
        <v>0</v>
      </c>
    </row>
    <row r="5160" spans="1:18" x14ac:dyDescent="0.3">
      <c r="A5160">
        <f t="shared" si="1045"/>
        <v>2019</v>
      </c>
      <c r="B5160">
        <f t="shared" si="1046"/>
        <v>4</v>
      </c>
      <c r="C5160">
        <f t="shared" si="1047"/>
        <v>3</v>
      </c>
      <c r="D5160">
        <f t="shared" si="1048"/>
        <v>3</v>
      </c>
      <c r="E5160" t="str">
        <f t="shared" si="1049"/>
        <v>ON</v>
      </c>
      <c r="F5160" s="13">
        <f t="shared" si="1051"/>
        <v>43558</v>
      </c>
      <c r="G5160" s="14" t="str">
        <f t="shared" si="1050"/>
        <v>Avg of 4 NM Projects</v>
      </c>
      <c r="H5160" s="15">
        <f t="shared" si="1052"/>
        <v>21</v>
      </c>
      <c r="I5160" s="93">
        <v>0</v>
      </c>
      <c r="J5160">
        <f t="shared" si="1040"/>
        <v>0</v>
      </c>
      <c r="K5160" s="4">
        <v>34.53</v>
      </c>
      <c r="L5160" s="4">
        <v>33.22</v>
      </c>
      <c r="M5160" s="16">
        <f t="shared" si="1041"/>
        <v>0</v>
      </c>
      <c r="N5160">
        <f t="shared" si="1042"/>
        <v>1</v>
      </c>
      <c r="O5160">
        <f t="shared" si="1043"/>
        <v>0</v>
      </c>
      <c r="P5160" s="63">
        <f t="shared" si="1044"/>
        <v>0</v>
      </c>
    </row>
    <row r="5161" spans="1:18" x14ac:dyDescent="0.3">
      <c r="A5161">
        <f t="shared" si="1045"/>
        <v>2019</v>
      </c>
      <c r="B5161">
        <f t="shared" si="1046"/>
        <v>4</v>
      </c>
      <c r="C5161">
        <f t="shared" si="1047"/>
        <v>3</v>
      </c>
      <c r="D5161">
        <f t="shared" si="1048"/>
        <v>3</v>
      </c>
      <c r="E5161" t="str">
        <f t="shared" si="1049"/>
        <v>ON</v>
      </c>
      <c r="F5161" s="13">
        <f t="shared" si="1051"/>
        <v>43558</v>
      </c>
      <c r="G5161" s="14" t="str">
        <f t="shared" si="1050"/>
        <v>Avg of 4 NM Projects</v>
      </c>
      <c r="H5161" s="15">
        <f t="shared" si="1052"/>
        <v>22</v>
      </c>
      <c r="I5161" s="93">
        <v>-0.13</v>
      </c>
      <c r="J5161">
        <f t="shared" si="1040"/>
        <v>-7.3033707865168538E-4</v>
      </c>
      <c r="K5161" s="4">
        <v>26.31</v>
      </c>
      <c r="L5161" s="4">
        <v>29.58</v>
      </c>
      <c r="M5161" s="16">
        <f t="shared" si="1041"/>
        <v>-3.8453999999999997E-3</v>
      </c>
      <c r="N5161">
        <f t="shared" si="1042"/>
        <v>0</v>
      </c>
      <c r="O5161">
        <f t="shared" si="1043"/>
        <v>0</v>
      </c>
      <c r="P5161" s="63">
        <f t="shared" si="1044"/>
        <v>0</v>
      </c>
    </row>
    <row r="5162" spans="1:18" x14ac:dyDescent="0.3">
      <c r="A5162">
        <f t="shared" si="1045"/>
        <v>2019</v>
      </c>
      <c r="B5162">
        <f t="shared" si="1046"/>
        <v>4</v>
      </c>
      <c r="C5162">
        <f t="shared" si="1047"/>
        <v>3</v>
      </c>
      <c r="D5162">
        <f t="shared" si="1048"/>
        <v>3</v>
      </c>
      <c r="E5162" t="str">
        <f t="shared" si="1049"/>
        <v>ON</v>
      </c>
      <c r="F5162" s="13">
        <f t="shared" si="1051"/>
        <v>43558</v>
      </c>
      <c r="G5162" s="14" t="str">
        <f t="shared" si="1050"/>
        <v>Avg of 4 NM Projects</v>
      </c>
      <c r="H5162" s="15">
        <f t="shared" si="1052"/>
        <v>23</v>
      </c>
      <c r="I5162" s="93">
        <v>0</v>
      </c>
      <c r="J5162">
        <f t="shared" si="1040"/>
        <v>0</v>
      </c>
      <c r="K5162" s="4">
        <v>25.55</v>
      </c>
      <c r="L5162" s="4">
        <v>25.68</v>
      </c>
      <c r="M5162" s="16">
        <f t="shared" si="1041"/>
        <v>0</v>
      </c>
      <c r="N5162">
        <f t="shared" si="1042"/>
        <v>1</v>
      </c>
      <c r="O5162">
        <f t="shared" si="1043"/>
        <v>0</v>
      </c>
      <c r="P5162" s="63">
        <f t="shared" si="1044"/>
        <v>0</v>
      </c>
    </row>
    <row r="5163" spans="1:18" x14ac:dyDescent="0.3">
      <c r="A5163">
        <f t="shared" si="1045"/>
        <v>2019</v>
      </c>
      <c r="B5163">
        <f t="shared" si="1046"/>
        <v>4</v>
      </c>
      <c r="C5163">
        <f t="shared" si="1047"/>
        <v>3</v>
      </c>
      <c r="D5163">
        <f t="shared" si="1048"/>
        <v>3</v>
      </c>
      <c r="E5163" t="str">
        <f t="shared" si="1049"/>
        <v>OFF</v>
      </c>
      <c r="F5163" s="13">
        <f t="shared" si="1051"/>
        <v>43558</v>
      </c>
      <c r="G5163" s="14" t="str">
        <f t="shared" si="1050"/>
        <v>Avg of 4 NM Projects</v>
      </c>
      <c r="H5163" s="15">
        <f t="shared" si="1052"/>
        <v>24</v>
      </c>
      <c r="I5163" s="93">
        <v>-0.13</v>
      </c>
      <c r="J5163">
        <f t="shared" si="1040"/>
        <v>-7.3033707865168538E-4</v>
      </c>
      <c r="K5163" s="4">
        <v>20.03</v>
      </c>
      <c r="L5163" s="4">
        <v>19.48</v>
      </c>
      <c r="M5163" s="16">
        <f t="shared" si="1041"/>
        <v>-2.5324000000000002E-3</v>
      </c>
      <c r="N5163">
        <f t="shared" si="1042"/>
        <v>0</v>
      </c>
      <c r="O5163">
        <f t="shared" si="1043"/>
        <v>0</v>
      </c>
      <c r="P5163" s="63">
        <f t="shared" si="1044"/>
        <v>0</v>
      </c>
    </row>
    <row r="5164" spans="1:18" x14ac:dyDescent="0.3">
      <c r="A5164">
        <f t="shared" si="1045"/>
        <v>2019</v>
      </c>
      <c r="B5164">
        <f t="shared" si="1046"/>
        <v>4</v>
      </c>
      <c r="C5164">
        <f t="shared" si="1047"/>
        <v>4</v>
      </c>
      <c r="D5164">
        <f t="shared" si="1048"/>
        <v>4</v>
      </c>
      <c r="E5164" t="str">
        <f t="shared" si="1049"/>
        <v>OFF</v>
      </c>
      <c r="F5164" s="13">
        <f t="shared" si="1051"/>
        <v>43559</v>
      </c>
      <c r="G5164" s="14" t="str">
        <f t="shared" si="1050"/>
        <v>Avg of 4 NM Projects</v>
      </c>
      <c r="H5164" s="15">
        <f t="shared" si="1052"/>
        <v>1</v>
      </c>
      <c r="I5164" s="93">
        <v>0</v>
      </c>
      <c r="J5164">
        <f t="shared" si="1040"/>
        <v>0</v>
      </c>
      <c r="K5164" s="4">
        <v>19.86</v>
      </c>
      <c r="L5164" s="4">
        <v>20.350000000000001</v>
      </c>
      <c r="M5164" s="16">
        <f t="shared" si="1041"/>
        <v>0</v>
      </c>
      <c r="N5164">
        <f t="shared" si="1042"/>
        <v>1</v>
      </c>
      <c r="O5164">
        <f t="shared" si="1043"/>
        <v>0</v>
      </c>
      <c r="P5164" s="63">
        <f t="shared" si="1044"/>
        <v>0</v>
      </c>
      <c r="Q5164" s="34"/>
      <c r="R5164" s="34"/>
    </row>
    <row r="5165" spans="1:18" x14ac:dyDescent="0.3">
      <c r="A5165">
        <f t="shared" si="1045"/>
        <v>2019</v>
      </c>
      <c r="B5165">
        <f t="shared" si="1046"/>
        <v>4</v>
      </c>
      <c r="C5165">
        <f t="shared" si="1047"/>
        <v>4</v>
      </c>
      <c r="D5165">
        <f t="shared" si="1048"/>
        <v>4</v>
      </c>
      <c r="E5165" t="str">
        <f t="shared" si="1049"/>
        <v>OFF</v>
      </c>
      <c r="F5165" s="13">
        <f t="shared" si="1051"/>
        <v>43559</v>
      </c>
      <c r="G5165" s="14" t="str">
        <f t="shared" si="1050"/>
        <v>Avg of 4 NM Projects</v>
      </c>
      <c r="H5165" s="15">
        <f t="shared" si="1052"/>
        <v>2</v>
      </c>
      <c r="I5165" s="93">
        <v>-0.26</v>
      </c>
      <c r="J5165">
        <f t="shared" si="1040"/>
        <v>-1.4606741573033708E-3</v>
      </c>
      <c r="K5165" s="4">
        <v>19.75</v>
      </c>
      <c r="L5165" s="4">
        <v>18.63</v>
      </c>
      <c r="M5165" s="16">
        <f t="shared" si="1041"/>
        <v>-4.8437999999999997E-3</v>
      </c>
      <c r="N5165">
        <f t="shared" si="1042"/>
        <v>0</v>
      </c>
      <c r="O5165">
        <f t="shared" si="1043"/>
        <v>0</v>
      </c>
      <c r="P5165" s="63">
        <f t="shared" si="1044"/>
        <v>0</v>
      </c>
    </row>
    <row r="5166" spans="1:18" x14ac:dyDescent="0.3">
      <c r="A5166">
        <f t="shared" si="1045"/>
        <v>2019</v>
      </c>
      <c r="B5166">
        <f t="shared" si="1046"/>
        <v>4</v>
      </c>
      <c r="C5166">
        <f t="shared" si="1047"/>
        <v>4</v>
      </c>
      <c r="D5166">
        <f t="shared" si="1048"/>
        <v>4</v>
      </c>
      <c r="E5166" t="str">
        <f t="shared" si="1049"/>
        <v>OFF</v>
      </c>
      <c r="F5166" s="13">
        <f t="shared" si="1051"/>
        <v>43559</v>
      </c>
      <c r="G5166" s="14" t="str">
        <f t="shared" si="1050"/>
        <v>Avg of 4 NM Projects</v>
      </c>
      <c r="H5166" s="15">
        <f t="shared" si="1052"/>
        <v>3</v>
      </c>
      <c r="I5166" s="93">
        <v>-0.39</v>
      </c>
      <c r="J5166">
        <f t="shared" si="1040"/>
        <v>-2.1910112359550564E-3</v>
      </c>
      <c r="K5166" s="4">
        <v>19.78</v>
      </c>
      <c r="L5166" s="4">
        <v>21.47</v>
      </c>
      <c r="M5166" s="16">
        <f t="shared" si="1041"/>
        <v>-8.3733000000000002E-3</v>
      </c>
      <c r="N5166">
        <f t="shared" si="1042"/>
        <v>0</v>
      </c>
      <c r="O5166">
        <f t="shared" si="1043"/>
        <v>0</v>
      </c>
      <c r="P5166" s="63">
        <f t="shared" si="1044"/>
        <v>0</v>
      </c>
    </row>
    <row r="5167" spans="1:18" x14ac:dyDescent="0.3">
      <c r="A5167">
        <f t="shared" si="1045"/>
        <v>2019</v>
      </c>
      <c r="B5167">
        <f t="shared" si="1046"/>
        <v>4</v>
      </c>
      <c r="C5167">
        <f t="shared" si="1047"/>
        <v>4</v>
      </c>
      <c r="D5167">
        <f t="shared" si="1048"/>
        <v>4</v>
      </c>
      <c r="E5167" t="str">
        <f t="shared" si="1049"/>
        <v>OFF</v>
      </c>
      <c r="F5167" s="13">
        <f t="shared" si="1051"/>
        <v>43559</v>
      </c>
      <c r="G5167" s="14" t="str">
        <f t="shared" si="1050"/>
        <v>Avg of 4 NM Projects</v>
      </c>
      <c r="H5167" s="15">
        <f t="shared" si="1052"/>
        <v>4</v>
      </c>
      <c r="I5167" s="93">
        <v>0</v>
      </c>
      <c r="J5167">
        <f t="shared" si="1040"/>
        <v>0</v>
      </c>
      <c r="K5167" s="4">
        <v>19.75</v>
      </c>
      <c r="L5167" s="4">
        <v>21.53</v>
      </c>
      <c r="M5167" s="16">
        <f t="shared" si="1041"/>
        <v>0</v>
      </c>
      <c r="N5167">
        <f t="shared" si="1042"/>
        <v>1</v>
      </c>
      <c r="O5167">
        <f t="shared" si="1043"/>
        <v>0</v>
      </c>
      <c r="P5167" s="63">
        <f t="shared" si="1044"/>
        <v>0</v>
      </c>
    </row>
    <row r="5168" spans="1:18" x14ac:dyDescent="0.3">
      <c r="A5168">
        <f t="shared" si="1045"/>
        <v>2019</v>
      </c>
      <c r="B5168">
        <f t="shared" si="1046"/>
        <v>4</v>
      </c>
      <c r="C5168">
        <f t="shared" si="1047"/>
        <v>4</v>
      </c>
      <c r="D5168">
        <f t="shared" si="1048"/>
        <v>4</v>
      </c>
      <c r="E5168" t="str">
        <f t="shared" si="1049"/>
        <v>OFF</v>
      </c>
      <c r="F5168" s="13">
        <f t="shared" si="1051"/>
        <v>43559</v>
      </c>
      <c r="G5168" s="14" t="str">
        <f t="shared" si="1050"/>
        <v>Avg of 4 NM Projects</v>
      </c>
      <c r="H5168" s="15">
        <f t="shared" si="1052"/>
        <v>5</v>
      </c>
      <c r="I5168" s="93">
        <v>-0.13</v>
      </c>
      <c r="J5168">
        <f t="shared" si="1040"/>
        <v>-7.3033707865168538E-4</v>
      </c>
      <c r="K5168" s="4">
        <v>19.899999999999999</v>
      </c>
      <c r="L5168" s="4">
        <v>20.079999999999998</v>
      </c>
      <c r="M5168" s="16">
        <f t="shared" si="1041"/>
        <v>-2.6103999999999997E-3</v>
      </c>
      <c r="N5168">
        <f t="shared" si="1042"/>
        <v>0</v>
      </c>
      <c r="O5168">
        <f t="shared" si="1043"/>
        <v>0</v>
      </c>
      <c r="P5168" s="63">
        <f t="shared" si="1044"/>
        <v>0</v>
      </c>
    </row>
    <row r="5169" spans="1:16" x14ac:dyDescent="0.3">
      <c r="A5169">
        <f t="shared" si="1045"/>
        <v>2019</v>
      </c>
      <c r="B5169">
        <f t="shared" si="1046"/>
        <v>4</v>
      </c>
      <c r="C5169">
        <f t="shared" si="1047"/>
        <v>4</v>
      </c>
      <c r="D5169">
        <f t="shared" si="1048"/>
        <v>4</v>
      </c>
      <c r="E5169" t="str">
        <f t="shared" si="1049"/>
        <v>OFF</v>
      </c>
      <c r="F5169" s="13">
        <f t="shared" si="1051"/>
        <v>43559</v>
      </c>
      <c r="G5169" s="14" t="str">
        <f t="shared" si="1050"/>
        <v>Avg of 4 NM Projects</v>
      </c>
      <c r="H5169" s="15">
        <f t="shared" si="1052"/>
        <v>6</v>
      </c>
      <c r="I5169" s="93">
        <v>-0.13</v>
      </c>
      <c r="J5169">
        <f t="shared" si="1040"/>
        <v>-7.3033707865168538E-4</v>
      </c>
      <c r="K5169" s="4">
        <v>22.76</v>
      </c>
      <c r="L5169" s="4">
        <v>25.58</v>
      </c>
      <c r="M5169" s="16">
        <f t="shared" si="1041"/>
        <v>-3.3253999999999996E-3</v>
      </c>
      <c r="N5169">
        <f t="shared" si="1042"/>
        <v>0</v>
      </c>
      <c r="O5169">
        <f t="shared" si="1043"/>
        <v>0</v>
      </c>
      <c r="P5169" s="63">
        <f t="shared" si="1044"/>
        <v>0</v>
      </c>
    </row>
    <row r="5170" spans="1:16" x14ac:dyDescent="0.3">
      <c r="A5170">
        <f t="shared" si="1045"/>
        <v>2019</v>
      </c>
      <c r="B5170">
        <f t="shared" si="1046"/>
        <v>4</v>
      </c>
      <c r="C5170">
        <f t="shared" si="1047"/>
        <v>4</v>
      </c>
      <c r="D5170">
        <f t="shared" si="1048"/>
        <v>4</v>
      </c>
      <c r="E5170" t="str">
        <f t="shared" si="1049"/>
        <v>OFF</v>
      </c>
      <c r="F5170" s="13">
        <f t="shared" si="1051"/>
        <v>43559</v>
      </c>
      <c r="G5170" s="14" t="str">
        <f t="shared" si="1050"/>
        <v>Avg of 4 NM Projects</v>
      </c>
      <c r="H5170" s="15">
        <f t="shared" si="1052"/>
        <v>7</v>
      </c>
      <c r="I5170" s="93">
        <v>-0.13</v>
      </c>
      <c r="J5170">
        <f t="shared" si="1040"/>
        <v>-7.3033707865168538E-4</v>
      </c>
      <c r="K5170" s="4">
        <v>32.130000000000003</v>
      </c>
      <c r="L5170" s="4">
        <v>34.04</v>
      </c>
      <c r="M5170" s="16">
        <f t="shared" si="1041"/>
        <v>-4.4252000000000007E-3</v>
      </c>
      <c r="N5170">
        <f t="shared" si="1042"/>
        <v>0</v>
      </c>
      <c r="O5170">
        <f t="shared" si="1043"/>
        <v>0</v>
      </c>
      <c r="P5170" s="63">
        <f t="shared" si="1044"/>
        <v>0</v>
      </c>
    </row>
    <row r="5171" spans="1:16" x14ac:dyDescent="0.3">
      <c r="A5171">
        <f t="shared" si="1045"/>
        <v>2019</v>
      </c>
      <c r="B5171">
        <f t="shared" si="1046"/>
        <v>4</v>
      </c>
      <c r="C5171">
        <f t="shared" si="1047"/>
        <v>4</v>
      </c>
      <c r="D5171">
        <f t="shared" si="1048"/>
        <v>4</v>
      </c>
      <c r="E5171" t="str">
        <f t="shared" si="1049"/>
        <v>ON</v>
      </c>
      <c r="F5171" s="13">
        <f t="shared" si="1051"/>
        <v>43559</v>
      </c>
      <c r="G5171" s="14" t="str">
        <f t="shared" si="1050"/>
        <v>Avg of 4 NM Projects</v>
      </c>
      <c r="H5171" s="15">
        <f t="shared" si="1052"/>
        <v>8</v>
      </c>
      <c r="I5171" s="93">
        <v>6.4049999999999994</v>
      </c>
      <c r="J5171">
        <f t="shared" si="1040"/>
        <v>3.5983146067415726E-2</v>
      </c>
      <c r="K5171" s="4">
        <v>36.479999999999997</v>
      </c>
      <c r="L5171" s="4">
        <v>33.340000000000003</v>
      </c>
      <c r="M5171" s="16">
        <f t="shared" si="1041"/>
        <v>0.2135427</v>
      </c>
      <c r="N5171">
        <f t="shared" si="1042"/>
        <v>0</v>
      </c>
      <c r="O5171">
        <f t="shared" si="1043"/>
        <v>0</v>
      </c>
      <c r="P5171" s="63">
        <f t="shared" si="1044"/>
        <v>0</v>
      </c>
    </row>
    <row r="5172" spans="1:16" x14ac:dyDescent="0.3">
      <c r="A5172">
        <f t="shared" si="1045"/>
        <v>2019</v>
      </c>
      <c r="B5172">
        <f t="shared" si="1046"/>
        <v>4</v>
      </c>
      <c r="C5172">
        <f t="shared" si="1047"/>
        <v>4</v>
      </c>
      <c r="D5172">
        <f t="shared" si="1048"/>
        <v>4</v>
      </c>
      <c r="E5172" t="str">
        <f t="shared" si="1049"/>
        <v>ON</v>
      </c>
      <c r="F5172" s="13">
        <f t="shared" si="1051"/>
        <v>43559</v>
      </c>
      <c r="G5172" s="14" t="str">
        <f t="shared" si="1050"/>
        <v>Avg of 4 NM Projects</v>
      </c>
      <c r="H5172" s="15">
        <f t="shared" si="1052"/>
        <v>9</v>
      </c>
      <c r="I5172" s="93">
        <v>19.069999999999997</v>
      </c>
      <c r="J5172">
        <f t="shared" si="1040"/>
        <v>0.10713483146067414</v>
      </c>
      <c r="K5172" s="4">
        <v>28.81</v>
      </c>
      <c r="L5172" s="4">
        <v>21.6</v>
      </c>
      <c r="M5172" s="16">
        <f t="shared" si="1041"/>
        <v>0.411912</v>
      </c>
      <c r="N5172">
        <f t="shared" si="1042"/>
        <v>0</v>
      </c>
      <c r="O5172">
        <f t="shared" si="1043"/>
        <v>0</v>
      </c>
      <c r="P5172" s="63">
        <f t="shared" si="1044"/>
        <v>0</v>
      </c>
    </row>
    <row r="5173" spans="1:16" x14ac:dyDescent="0.3">
      <c r="A5173">
        <f t="shared" si="1045"/>
        <v>2019</v>
      </c>
      <c r="B5173">
        <f t="shared" si="1046"/>
        <v>4</v>
      </c>
      <c r="C5173">
        <f t="shared" si="1047"/>
        <v>4</v>
      </c>
      <c r="D5173">
        <f t="shared" si="1048"/>
        <v>4</v>
      </c>
      <c r="E5173" t="str">
        <f t="shared" si="1049"/>
        <v>ON</v>
      </c>
      <c r="F5173" s="13">
        <f t="shared" si="1051"/>
        <v>43559</v>
      </c>
      <c r="G5173" s="14" t="str">
        <f t="shared" si="1050"/>
        <v>Avg of 4 NM Projects</v>
      </c>
      <c r="H5173" s="15">
        <f t="shared" si="1052"/>
        <v>10</v>
      </c>
      <c r="I5173" s="93">
        <v>43.650000000000006</v>
      </c>
      <c r="J5173">
        <f t="shared" si="1040"/>
        <v>0.24522471910112362</v>
      </c>
      <c r="K5173" s="4">
        <v>23.01</v>
      </c>
      <c r="L5173" s="4">
        <v>21.22</v>
      </c>
      <c r="M5173" s="16">
        <f t="shared" si="1041"/>
        <v>0.92625299999999999</v>
      </c>
      <c r="N5173">
        <f t="shared" si="1042"/>
        <v>0</v>
      </c>
      <c r="O5173">
        <f t="shared" si="1043"/>
        <v>0</v>
      </c>
      <c r="P5173" s="63">
        <f t="shared" si="1044"/>
        <v>0</v>
      </c>
    </row>
    <row r="5174" spans="1:16" x14ac:dyDescent="0.3">
      <c r="A5174">
        <f t="shared" si="1045"/>
        <v>2019</v>
      </c>
      <c r="B5174">
        <f t="shared" si="1046"/>
        <v>4</v>
      </c>
      <c r="C5174">
        <f t="shared" si="1047"/>
        <v>4</v>
      </c>
      <c r="D5174">
        <f t="shared" si="1048"/>
        <v>4</v>
      </c>
      <c r="E5174" t="str">
        <f t="shared" si="1049"/>
        <v>ON</v>
      </c>
      <c r="F5174" s="13">
        <f t="shared" si="1051"/>
        <v>43559</v>
      </c>
      <c r="G5174" s="14" t="str">
        <f t="shared" si="1050"/>
        <v>Avg of 4 NM Projects</v>
      </c>
      <c r="H5174" s="15">
        <f t="shared" si="1052"/>
        <v>11</v>
      </c>
      <c r="I5174" s="93">
        <v>47.999999999999993</v>
      </c>
      <c r="J5174">
        <f t="shared" si="1040"/>
        <v>0.26966292134831454</v>
      </c>
      <c r="K5174" s="4">
        <v>21.2</v>
      </c>
      <c r="L5174" s="4">
        <v>18.95</v>
      </c>
      <c r="M5174" s="16">
        <f t="shared" si="1041"/>
        <v>0.90959999999999974</v>
      </c>
      <c r="N5174">
        <f t="shared" si="1042"/>
        <v>0</v>
      </c>
      <c r="O5174">
        <f t="shared" si="1043"/>
        <v>0</v>
      </c>
      <c r="P5174" s="63">
        <f t="shared" si="1044"/>
        <v>0</v>
      </c>
    </row>
    <row r="5175" spans="1:16" x14ac:dyDescent="0.3">
      <c r="A5175">
        <f t="shared" si="1045"/>
        <v>2019</v>
      </c>
      <c r="B5175">
        <f t="shared" si="1046"/>
        <v>4</v>
      </c>
      <c r="C5175">
        <f t="shared" si="1047"/>
        <v>4</v>
      </c>
      <c r="D5175">
        <f t="shared" si="1048"/>
        <v>4</v>
      </c>
      <c r="E5175" t="str">
        <f t="shared" si="1049"/>
        <v>ON</v>
      </c>
      <c r="F5175" s="13">
        <f t="shared" si="1051"/>
        <v>43559</v>
      </c>
      <c r="G5175" s="14" t="str">
        <f t="shared" si="1050"/>
        <v>Avg of 4 NM Projects</v>
      </c>
      <c r="H5175" s="15">
        <f t="shared" si="1052"/>
        <v>12</v>
      </c>
      <c r="I5175" s="93">
        <v>53.885000000000005</v>
      </c>
      <c r="J5175">
        <f t="shared" si="1040"/>
        <v>0.30272471910112364</v>
      </c>
      <c r="K5175" s="4">
        <v>20.9</v>
      </c>
      <c r="L5175" s="4">
        <v>19.010000000000002</v>
      </c>
      <c r="M5175" s="16">
        <f t="shared" si="1041"/>
        <v>1.0243538500000002</v>
      </c>
      <c r="N5175">
        <f t="shared" si="1042"/>
        <v>0</v>
      </c>
      <c r="O5175">
        <f t="shared" si="1043"/>
        <v>0</v>
      </c>
      <c r="P5175" s="63">
        <f t="shared" si="1044"/>
        <v>0</v>
      </c>
    </row>
    <row r="5176" spans="1:16" x14ac:dyDescent="0.3">
      <c r="A5176">
        <f t="shared" si="1045"/>
        <v>2019</v>
      </c>
      <c r="B5176">
        <f t="shared" si="1046"/>
        <v>4</v>
      </c>
      <c r="C5176">
        <f t="shared" si="1047"/>
        <v>4</v>
      </c>
      <c r="D5176">
        <f t="shared" si="1048"/>
        <v>4</v>
      </c>
      <c r="E5176" t="str">
        <f t="shared" si="1049"/>
        <v>ON</v>
      </c>
      <c r="F5176" s="13">
        <f t="shared" si="1051"/>
        <v>43559</v>
      </c>
      <c r="G5176" s="14" t="str">
        <f t="shared" si="1050"/>
        <v>Avg of 4 NM Projects</v>
      </c>
      <c r="H5176" s="15">
        <f t="shared" si="1052"/>
        <v>13</v>
      </c>
      <c r="I5176" s="93">
        <v>57.225000000000001</v>
      </c>
      <c r="J5176">
        <f t="shared" si="1040"/>
        <v>0.32148876404494381</v>
      </c>
      <c r="K5176" s="4">
        <v>21.45</v>
      </c>
      <c r="L5176" s="4">
        <v>19.05</v>
      </c>
      <c r="M5176" s="16">
        <f t="shared" si="1041"/>
        <v>1.09013625</v>
      </c>
      <c r="N5176">
        <f t="shared" si="1042"/>
        <v>0</v>
      </c>
      <c r="O5176">
        <f t="shared" si="1043"/>
        <v>0</v>
      </c>
      <c r="P5176" s="63">
        <f t="shared" si="1044"/>
        <v>0</v>
      </c>
    </row>
    <row r="5177" spans="1:16" x14ac:dyDescent="0.3">
      <c r="A5177">
        <f t="shared" si="1045"/>
        <v>2019</v>
      </c>
      <c r="B5177">
        <f t="shared" si="1046"/>
        <v>4</v>
      </c>
      <c r="C5177">
        <f t="shared" si="1047"/>
        <v>4</v>
      </c>
      <c r="D5177">
        <f t="shared" si="1048"/>
        <v>4</v>
      </c>
      <c r="E5177" t="str">
        <f t="shared" si="1049"/>
        <v>ON</v>
      </c>
      <c r="F5177" s="13">
        <f t="shared" si="1051"/>
        <v>43559</v>
      </c>
      <c r="G5177" s="14" t="str">
        <f t="shared" si="1050"/>
        <v>Avg of 4 NM Projects</v>
      </c>
      <c r="H5177" s="15">
        <f t="shared" si="1052"/>
        <v>14</v>
      </c>
      <c r="I5177" s="93">
        <v>57.6</v>
      </c>
      <c r="J5177">
        <f t="shared" si="1040"/>
        <v>0.32359550561797756</v>
      </c>
      <c r="K5177" s="4">
        <v>21.66</v>
      </c>
      <c r="L5177" s="4">
        <v>19.809999999999999</v>
      </c>
      <c r="M5177" s="16">
        <f t="shared" si="1041"/>
        <v>1.1410560000000001</v>
      </c>
      <c r="N5177">
        <f t="shared" si="1042"/>
        <v>0</v>
      </c>
      <c r="O5177">
        <f t="shared" si="1043"/>
        <v>0</v>
      </c>
      <c r="P5177" s="63">
        <f t="shared" si="1044"/>
        <v>0</v>
      </c>
    </row>
    <row r="5178" spans="1:16" x14ac:dyDescent="0.3">
      <c r="A5178">
        <f t="shared" si="1045"/>
        <v>2019</v>
      </c>
      <c r="B5178">
        <f t="shared" si="1046"/>
        <v>4</v>
      </c>
      <c r="C5178">
        <f t="shared" si="1047"/>
        <v>4</v>
      </c>
      <c r="D5178">
        <f t="shared" si="1048"/>
        <v>4</v>
      </c>
      <c r="E5178" t="str">
        <f t="shared" si="1049"/>
        <v>ON</v>
      </c>
      <c r="F5178" s="13">
        <f t="shared" si="1051"/>
        <v>43559</v>
      </c>
      <c r="G5178" s="14" t="str">
        <f t="shared" si="1050"/>
        <v>Avg of 4 NM Projects</v>
      </c>
      <c r="H5178" s="15">
        <f t="shared" si="1052"/>
        <v>15</v>
      </c>
      <c r="I5178" s="93">
        <v>58.120000000000005</v>
      </c>
      <c r="J5178">
        <f t="shared" si="1040"/>
        <v>0.32651685393258428</v>
      </c>
      <c r="K5178" s="4">
        <v>21.56</v>
      </c>
      <c r="L5178" s="4">
        <v>18.39</v>
      </c>
      <c r="M5178" s="16">
        <f t="shared" si="1041"/>
        <v>1.0688268000000001</v>
      </c>
      <c r="N5178">
        <f t="shared" si="1042"/>
        <v>0</v>
      </c>
      <c r="O5178">
        <f t="shared" si="1043"/>
        <v>0</v>
      </c>
      <c r="P5178" s="63">
        <f t="shared" si="1044"/>
        <v>0</v>
      </c>
    </row>
    <row r="5179" spans="1:16" x14ac:dyDescent="0.3">
      <c r="A5179">
        <f t="shared" si="1045"/>
        <v>2019</v>
      </c>
      <c r="B5179">
        <f t="shared" si="1046"/>
        <v>4</v>
      </c>
      <c r="C5179">
        <f t="shared" si="1047"/>
        <v>4</v>
      </c>
      <c r="D5179">
        <f t="shared" si="1048"/>
        <v>4</v>
      </c>
      <c r="E5179" t="str">
        <f t="shared" si="1049"/>
        <v>ON</v>
      </c>
      <c r="F5179" s="13">
        <f t="shared" si="1051"/>
        <v>43559</v>
      </c>
      <c r="G5179" s="14" t="str">
        <f t="shared" si="1050"/>
        <v>Avg of 4 NM Projects</v>
      </c>
      <c r="H5179" s="15">
        <f t="shared" si="1052"/>
        <v>16</v>
      </c>
      <c r="I5179" s="93">
        <v>56.444999999999993</v>
      </c>
      <c r="J5179">
        <f t="shared" si="1040"/>
        <v>0.31710674157303365</v>
      </c>
      <c r="K5179" s="4">
        <v>21.54</v>
      </c>
      <c r="L5179" s="4">
        <v>11.89</v>
      </c>
      <c r="M5179" s="16">
        <f t="shared" si="1041"/>
        <v>0.67113104999999995</v>
      </c>
      <c r="N5179">
        <f t="shared" si="1042"/>
        <v>0</v>
      </c>
      <c r="O5179">
        <f t="shared" si="1043"/>
        <v>0</v>
      </c>
      <c r="P5179" s="63">
        <f t="shared" si="1044"/>
        <v>0</v>
      </c>
    </row>
    <row r="5180" spans="1:16" x14ac:dyDescent="0.3">
      <c r="A5180">
        <f t="shared" si="1045"/>
        <v>2019</v>
      </c>
      <c r="B5180">
        <f t="shared" si="1046"/>
        <v>4</v>
      </c>
      <c r="C5180">
        <f t="shared" si="1047"/>
        <v>4</v>
      </c>
      <c r="D5180">
        <f t="shared" si="1048"/>
        <v>4</v>
      </c>
      <c r="E5180" t="str">
        <f t="shared" si="1049"/>
        <v>ON</v>
      </c>
      <c r="F5180" s="13">
        <f t="shared" si="1051"/>
        <v>43559</v>
      </c>
      <c r="G5180" s="14" t="str">
        <f t="shared" si="1050"/>
        <v>Avg of 4 NM Projects</v>
      </c>
      <c r="H5180" s="15">
        <f t="shared" si="1052"/>
        <v>17</v>
      </c>
      <c r="I5180" s="93">
        <v>53.255000000000003</v>
      </c>
      <c r="J5180">
        <f t="shared" si="1040"/>
        <v>0.29918539325842697</v>
      </c>
      <c r="K5180" s="4">
        <v>22.37</v>
      </c>
      <c r="L5180" s="4">
        <v>17.87</v>
      </c>
      <c r="M5180" s="16">
        <f t="shared" si="1041"/>
        <v>0.95166685000000006</v>
      </c>
      <c r="N5180">
        <f t="shared" si="1042"/>
        <v>0</v>
      </c>
      <c r="O5180">
        <f t="shared" si="1043"/>
        <v>0</v>
      </c>
      <c r="P5180" s="63">
        <f t="shared" si="1044"/>
        <v>0</v>
      </c>
    </row>
    <row r="5181" spans="1:16" x14ac:dyDescent="0.3">
      <c r="A5181">
        <f t="shared" si="1045"/>
        <v>2019</v>
      </c>
      <c r="B5181">
        <f t="shared" si="1046"/>
        <v>4</v>
      </c>
      <c r="C5181">
        <f t="shared" si="1047"/>
        <v>4</v>
      </c>
      <c r="D5181">
        <f t="shared" si="1048"/>
        <v>4</v>
      </c>
      <c r="E5181" t="str">
        <f t="shared" si="1049"/>
        <v>ON</v>
      </c>
      <c r="F5181" s="13">
        <f t="shared" si="1051"/>
        <v>43559</v>
      </c>
      <c r="G5181" s="14" t="str">
        <f t="shared" si="1050"/>
        <v>Avg of 4 NM Projects</v>
      </c>
      <c r="H5181" s="15">
        <f t="shared" si="1052"/>
        <v>18</v>
      </c>
      <c r="I5181" s="93">
        <v>31.104999999999997</v>
      </c>
      <c r="J5181">
        <f t="shared" si="1040"/>
        <v>0.17474719101123593</v>
      </c>
      <c r="K5181" s="4">
        <v>26.7</v>
      </c>
      <c r="L5181" s="4">
        <v>22.59</v>
      </c>
      <c r="M5181" s="16">
        <f t="shared" si="1041"/>
        <v>0.70266194999999998</v>
      </c>
      <c r="N5181">
        <f t="shared" si="1042"/>
        <v>0</v>
      </c>
      <c r="O5181">
        <f t="shared" si="1043"/>
        <v>0</v>
      </c>
      <c r="P5181" s="63">
        <f t="shared" si="1044"/>
        <v>0</v>
      </c>
    </row>
    <row r="5182" spans="1:16" x14ac:dyDescent="0.3">
      <c r="A5182">
        <f t="shared" si="1045"/>
        <v>2019</v>
      </c>
      <c r="B5182">
        <f t="shared" si="1046"/>
        <v>4</v>
      </c>
      <c r="C5182">
        <f t="shared" si="1047"/>
        <v>4</v>
      </c>
      <c r="D5182">
        <f t="shared" si="1048"/>
        <v>4</v>
      </c>
      <c r="E5182" t="str">
        <f t="shared" si="1049"/>
        <v>ON</v>
      </c>
      <c r="F5182" s="13">
        <f t="shared" si="1051"/>
        <v>43559</v>
      </c>
      <c r="G5182" s="14" t="str">
        <f t="shared" si="1050"/>
        <v>Avg of 4 NM Projects</v>
      </c>
      <c r="H5182" s="15">
        <f t="shared" si="1052"/>
        <v>19</v>
      </c>
      <c r="I5182" s="93">
        <v>8.31</v>
      </c>
      <c r="J5182">
        <f t="shared" si="1040"/>
        <v>4.6685393258426966E-2</v>
      </c>
      <c r="K5182" s="4">
        <v>28.54</v>
      </c>
      <c r="L5182" s="4">
        <v>28.84</v>
      </c>
      <c r="M5182" s="16">
        <f t="shared" si="1041"/>
        <v>0.23966040000000002</v>
      </c>
      <c r="N5182">
        <f t="shared" si="1042"/>
        <v>0</v>
      </c>
      <c r="O5182">
        <f t="shared" si="1043"/>
        <v>0</v>
      </c>
      <c r="P5182" s="63">
        <f t="shared" si="1044"/>
        <v>0</v>
      </c>
    </row>
    <row r="5183" spans="1:16" x14ac:dyDescent="0.3">
      <c r="A5183">
        <f t="shared" si="1045"/>
        <v>2019</v>
      </c>
      <c r="B5183">
        <f t="shared" si="1046"/>
        <v>4</v>
      </c>
      <c r="C5183">
        <f t="shared" si="1047"/>
        <v>4</v>
      </c>
      <c r="D5183">
        <f t="shared" si="1048"/>
        <v>4</v>
      </c>
      <c r="E5183" t="str">
        <f t="shared" si="1049"/>
        <v>ON</v>
      </c>
      <c r="F5183" s="13">
        <f t="shared" si="1051"/>
        <v>43559</v>
      </c>
      <c r="G5183" s="14" t="str">
        <f t="shared" si="1050"/>
        <v>Avg of 4 NM Projects</v>
      </c>
      <c r="H5183" s="15">
        <f t="shared" si="1052"/>
        <v>20</v>
      </c>
      <c r="I5183" s="93">
        <v>-0.13</v>
      </c>
      <c r="J5183">
        <f t="shared" si="1040"/>
        <v>-7.3033707865168538E-4</v>
      </c>
      <c r="K5183" s="4">
        <v>33.97</v>
      </c>
      <c r="L5183" s="4">
        <v>34.950000000000003</v>
      </c>
      <c r="M5183" s="16">
        <f t="shared" si="1041"/>
        <v>-4.5435000000000007E-3</v>
      </c>
      <c r="N5183">
        <f t="shared" si="1042"/>
        <v>0</v>
      </c>
      <c r="O5183">
        <f t="shared" si="1043"/>
        <v>0</v>
      </c>
      <c r="P5183" s="63">
        <f t="shared" si="1044"/>
        <v>0</v>
      </c>
    </row>
    <row r="5184" spans="1:16" x14ac:dyDescent="0.3">
      <c r="A5184">
        <f t="shared" si="1045"/>
        <v>2019</v>
      </c>
      <c r="B5184">
        <f t="shared" si="1046"/>
        <v>4</v>
      </c>
      <c r="C5184">
        <f t="shared" si="1047"/>
        <v>4</v>
      </c>
      <c r="D5184">
        <f t="shared" si="1048"/>
        <v>4</v>
      </c>
      <c r="E5184" t="str">
        <f t="shared" si="1049"/>
        <v>ON</v>
      </c>
      <c r="F5184" s="13">
        <f t="shared" si="1051"/>
        <v>43559</v>
      </c>
      <c r="G5184" s="14" t="str">
        <f t="shared" si="1050"/>
        <v>Avg of 4 NM Projects</v>
      </c>
      <c r="H5184" s="15">
        <f t="shared" si="1052"/>
        <v>21</v>
      </c>
      <c r="I5184" s="93">
        <v>-0.26</v>
      </c>
      <c r="J5184">
        <f t="shared" si="1040"/>
        <v>-1.4606741573033708E-3</v>
      </c>
      <c r="K5184" s="4">
        <v>36.25</v>
      </c>
      <c r="L5184" s="4">
        <v>41.75</v>
      </c>
      <c r="M5184" s="16">
        <f t="shared" si="1041"/>
        <v>-1.0855E-2</v>
      </c>
      <c r="N5184">
        <f t="shared" si="1042"/>
        <v>0</v>
      </c>
      <c r="O5184">
        <f t="shared" si="1043"/>
        <v>0</v>
      </c>
      <c r="P5184" s="63">
        <f t="shared" si="1044"/>
        <v>0</v>
      </c>
    </row>
    <row r="5185" spans="1:18" x14ac:dyDescent="0.3">
      <c r="A5185">
        <f t="shared" si="1045"/>
        <v>2019</v>
      </c>
      <c r="B5185">
        <f t="shared" si="1046"/>
        <v>4</v>
      </c>
      <c r="C5185">
        <f t="shared" si="1047"/>
        <v>4</v>
      </c>
      <c r="D5185">
        <f t="shared" si="1048"/>
        <v>4</v>
      </c>
      <c r="E5185" t="str">
        <f t="shared" si="1049"/>
        <v>ON</v>
      </c>
      <c r="F5185" s="13">
        <f t="shared" si="1051"/>
        <v>43559</v>
      </c>
      <c r="G5185" s="14" t="str">
        <f t="shared" si="1050"/>
        <v>Avg of 4 NM Projects</v>
      </c>
      <c r="H5185" s="15">
        <f t="shared" si="1052"/>
        <v>22</v>
      </c>
      <c r="I5185" s="93">
        <v>0</v>
      </c>
      <c r="J5185">
        <f t="shared" si="1040"/>
        <v>0</v>
      </c>
      <c r="K5185" s="4">
        <v>28.43</v>
      </c>
      <c r="L5185" s="4">
        <v>27.86</v>
      </c>
      <c r="M5185" s="16">
        <f t="shared" si="1041"/>
        <v>0</v>
      </c>
      <c r="N5185">
        <f t="shared" si="1042"/>
        <v>1</v>
      </c>
      <c r="O5185">
        <f t="shared" si="1043"/>
        <v>0</v>
      </c>
      <c r="P5185" s="63">
        <f t="shared" si="1044"/>
        <v>0</v>
      </c>
    </row>
    <row r="5186" spans="1:18" x14ac:dyDescent="0.3">
      <c r="A5186">
        <f t="shared" si="1045"/>
        <v>2019</v>
      </c>
      <c r="B5186">
        <f t="shared" si="1046"/>
        <v>4</v>
      </c>
      <c r="C5186">
        <f t="shared" si="1047"/>
        <v>4</v>
      </c>
      <c r="D5186">
        <f t="shared" si="1048"/>
        <v>4</v>
      </c>
      <c r="E5186" t="str">
        <f t="shared" si="1049"/>
        <v>ON</v>
      </c>
      <c r="F5186" s="13">
        <f t="shared" si="1051"/>
        <v>43559</v>
      </c>
      <c r="G5186" s="14" t="str">
        <f t="shared" si="1050"/>
        <v>Avg of 4 NM Projects</v>
      </c>
      <c r="H5186" s="15">
        <f t="shared" si="1052"/>
        <v>23</v>
      </c>
      <c r="I5186" s="93">
        <v>-0.13</v>
      </c>
      <c r="J5186">
        <f t="shared" si="1040"/>
        <v>-7.3033707865168538E-4</v>
      </c>
      <c r="K5186" s="4">
        <v>28.25</v>
      </c>
      <c r="L5186" s="4">
        <v>23.43</v>
      </c>
      <c r="M5186" s="16">
        <f t="shared" si="1041"/>
        <v>-3.0459000000000003E-3</v>
      </c>
      <c r="N5186">
        <f t="shared" si="1042"/>
        <v>0</v>
      </c>
      <c r="O5186">
        <f t="shared" si="1043"/>
        <v>0</v>
      </c>
      <c r="P5186" s="63">
        <f t="shared" si="1044"/>
        <v>0</v>
      </c>
    </row>
    <row r="5187" spans="1:18" x14ac:dyDescent="0.3">
      <c r="A5187">
        <f t="shared" si="1045"/>
        <v>2019</v>
      </c>
      <c r="B5187">
        <f t="shared" si="1046"/>
        <v>4</v>
      </c>
      <c r="C5187">
        <f t="shared" si="1047"/>
        <v>4</v>
      </c>
      <c r="D5187">
        <f t="shared" si="1048"/>
        <v>4</v>
      </c>
      <c r="E5187" t="str">
        <f t="shared" si="1049"/>
        <v>OFF</v>
      </c>
      <c r="F5187" s="13">
        <f t="shared" si="1051"/>
        <v>43559</v>
      </c>
      <c r="G5187" s="14" t="str">
        <f t="shared" si="1050"/>
        <v>Avg of 4 NM Projects</v>
      </c>
      <c r="H5187" s="15">
        <f t="shared" si="1052"/>
        <v>24</v>
      </c>
      <c r="I5187" s="93">
        <v>0</v>
      </c>
      <c r="J5187">
        <f t="shared" si="1040"/>
        <v>0</v>
      </c>
      <c r="K5187" s="4">
        <v>25.72</v>
      </c>
      <c r="L5187" s="4">
        <v>56.31</v>
      </c>
      <c r="M5187" s="16">
        <f t="shared" si="1041"/>
        <v>0</v>
      </c>
      <c r="N5187">
        <f t="shared" si="1042"/>
        <v>1</v>
      </c>
      <c r="O5187">
        <f t="shared" si="1043"/>
        <v>0</v>
      </c>
      <c r="P5187" s="63">
        <f t="shared" si="1044"/>
        <v>0</v>
      </c>
    </row>
    <row r="5188" spans="1:18" x14ac:dyDescent="0.3">
      <c r="A5188">
        <f t="shared" si="1045"/>
        <v>2019</v>
      </c>
      <c r="B5188">
        <f t="shared" si="1046"/>
        <v>4</v>
      </c>
      <c r="C5188">
        <f t="shared" si="1047"/>
        <v>5</v>
      </c>
      <c r="D5188">
        <f t="shared" si="1048"/>
        <v>5</v>
      </c>
      <c r="E5188" t="str">
        <f t="shared" si="1049"/>
        <v>OFF</v>
      </c>
      <c r="F5188" s="13">
        <f t="shared" si="1051"/>
        <v>43560</v>
      </c>
      <c r="G5188" s="14" t="str">
        <f t="shared" si="1050"/>
        <v>Avg of 4 NM Projects</v>
      </c>
      <c r="H5188" s="15">
        <f t="shared" si="1052"/>
        <v>1</v>
      </c>
      <c r="I5188" s="93">
        <v>-0.13</v>
      </c>
      <c r="J5188">
        <f t="shared" ref="J5188:J5251" si="1053">+I5188/$I$1</f>
        <v>-7.3033707865168538E-4</v>
      </c>
      <c r="K5188" s="4">
        <v>28.35</v>
      </c>
      <c r="L5188" s="4">
        <v>31.39</v>
      </c>
      <c r="M5188" s="16">
        <f t="shared" ref="M5188:M5251" si="1054">+L5188*I5188/1000</f>
        <v>-4.0807000000000005E-3</v>
      </c>
      <c r="N5188">
        <f t="shared" ref="N5188:N5251" si="1055">+IF(I5188=0,1,0)</f>
        <v>0</v>
      </c>
      <c r="O5188">
        <f t="shared" ref="O5188:O5251" si="1056">+IF(I5188&gt;=0.5*$I$1,1,0)</f>
        <v>0</v>
      </c>
      <c r="P5188" s="63">
        <f t="shared" ref="P5188:P5251" si="1057">+IF(I5188&gt;MAX(I$3652:I$5859),1,0)</f>
        <v>0</v>
      </c>
      <c r="Q5188" s="34"/>
      <c r="R5188" s="34"/>
    </row>
    <row r="5189" spans="1:18" x14ac:dyDescent="0.3">
      <c r="A5189">
        <f t="shared" ref="A5189:A5252" si="1058">YEAR(F5189)</f>
        <v>2019</v>
      </c>
      <c r="B5189">
        <f t="shared" ref="B5189:B5252" si="1059">+MONTH(F5189)</f>
        <v>4</v>
      </c>
      <c r="C5189">
        <f t="shared" ref="C5189:C5252" si="1060">+DAY(F5189)</f>
        <v>5</v>
      </c>
      <c r="D5189">
        <f t="shared" ref="D5189:D5252" si="1061">WEEKDAY(C5189)</f>
        <v>5</v>
      </c>
      <c r="E5189" t="str">
        <f t="shared" ref="E5189:E5252" si="1062">IF(OR(D5189=1,D5189=7,H5189=1,H5189=2,H5189=3,H5189=4,H5189=5,H5189=6,H5189=7,H5189=24),"OFF","ON")</f>
        <v>OFF</v>
      </c>
      <c r="F5189" s="13">
        <f t="shared" si="1051"/>
        <v>43560</v>
      </c>
      <c r="G5189" s="14" t="str">
        <f t="shared" si="1050"/>
        <v>Avg of 4 NM Projects</v>
      </c>
      <c r="H5189" s="15">
        <f t="shared" si="1052"/>
        <v>2</v>
      </c>
      <c r="I5189" s="93">
        <v>-0.13</v>
      </c>
      <c r="J5189">
        <f t="shared" si="1053"/>
        <v>-7.3033707865168538E-4</v>
      </c>
      <c r="K5189" s="4">
        <v>25.8</v>
      </c>
      <c r="L5189" s="4">
        <v>18.95</v>
      </c>
      <c r="M5189" s="16">
        <f t="shared" si="1054"/>
        <v>-2.4635E-3</v>
      </c>
      <c r="N5189">
        <f t="shared" si="1055"/>
        <v>0</v>
      </c>
      <c r="O5189">
        <f t="shared" si="1056"/>
        <v>0</v>
      </c>
      <c r="P5189" s="63">
        <f t="shared" si="1057"/>
        <v>0</v>
      </c>
    </row>
    <row r="5190" spans="1:18" x14ac:dyDescent="0.3">
      <c r="A5190">
        <f t="shared" si="1058"/>
        <v>2019</v>
      </c>
      <c r="B5190">
        <f t="shared" si="1059"/>
        <v>4</v>
      </c>
      <c r="C5190">
        <f t="shared" si="1060"/>
        <v>5</v>
      </c>
      <c r="D5190">
        <f t="shared" si="1061"/>
        <v>5</v>
      </c>
      <c r="E5190" t="str">
        <f t="shared" si="1062"/>
        <v>OFF</v>
      </c>
      <c r="F5190" s="13">
        <f t="shared" si="1051"/>
        <v>43560</v>
      </c>
      <c r="G5190" s="14" t="str">
        <f t="shared" ref="G5190:G5253" si="1063">+G5189</f>
        <v>Avg of 4 NM Projects</v>
      </c>
      <c r="H5190" s="15">
        <f t="shared" si="1052"/>
        <v>3</v>
      </c>
      <c r="I5190" s="93">
        <v>-0.52</v>
      </c>
      <c r="J5190">
        <f t="shared" si="1053"/>
        <v>-2.9213483146067415E-3</v>
      </c>
      <c r="K5190" s="4">
        <v>23.87</v>
      </c>
      <c r="L5190" s="4">
        <v>20.8</v>
      </c>
      <c r="M5190" s="16">
        <f t="shared" si="1054"/>
        <v>-1.0816000000000001E-2</v>
      </c>
      <c r="N5190">
        <f t="shared" si="1055"/>
        <v>0</v>
      </c>
      <c r="O5190">
        <f t="shared" si="1056"/>
        <v>0</v>
      </c>
      <c r="P5190" s="63">
        <f t="shared" si="1057"/>
        <v>0</v>
      </c>
    </row>
    <row r="5191" spans="1:18" x14ac:dyDescent="0.3">
      <c r="A5191">
        <f t="shared" si="1058"/>
        <v>2019</v>
      </c>
      <c r="B5191">
        <f t="shared" si="1059"/>
        <v>4</v>
      </c>
      <c r="C5191">
        <f t="shared" si="1060"/>
        <v>5</v>
      </c>
      <c r="D5191">
        <f t="shared" si="1061"/>
        <v>5</v>
      </c>
      <c r="E5191" t="str">
        <f t="shared" si="1062"/>
        <v>OFF</v>
      </c>
      <c r="F5191" s="13">
        <f t="shared" si="1051"/>
        <v>43560</v>
      </c>
      <c r="G5191" s="14" t="str">
        <f t="shared" si="1063"/>
        <v>Avg of 4 NM Projects</v>
      </c>
      <c r="H5191" s="15">
        <f t="shared" si="1052"/>
        <v>4</v>
      </c>
      <c r="I5191" s="93">
        <v>-0.13</v>
      </c>
      <c r="J5191">
        <f t="shared" si="1053"/>
        <v>-7.3033707865168538E-4</v>
      </c>
      <c r="K5191" s="4">
        <v>25.43</v>
      </c>
      <c r="L5191" s="4">
        <v>22.63</v>
      </c>
      <c r="M5191" s="16">
        <f t="shared" si="1054"/>
        <v>-2.9418999999999999E-3</v>
      </c>
      <c r="N5191">
        <f t="shared" si="1055"/>
        <v>0</v>
      </c>
      <c r="O5191">
        <f t="shared" si="1056"/>
        <v>0</v>
      </c>
      <c r="P5191" s="63">
        <f t="shared" si="1057"/>
        <v>0</v>
      </c>
    </row>
    <row r="5192" spans="1:18" x14ac:dyDescent="0.3">
      <c r="A5192">
        <f t="shared" si="1058"/>
        <v>2019</v>
      </c>
      <c r="B5192">
        <f t="shared" si="1059"/>
        <v>4</v>
      </c>
      <c r="C5192">
        <f t="shared" si="1060"/>
        <v>5</v>
      </c>
      <c r="D5192">
        <f t="shared" si="1061"/>
        <v>5</v>
      </c>
      <c r="E5192" t="str">
        <f t="shared" si="1062"/>
        <v>OFF</v>
      </c>
      <c r="F5192" s="13">
        <f t="shared" si="1051"/>
        <v>43560</v>
      </c>
      <c r="G5192" s="14" t="str">
        <f t="shared" si="1063"/>
        <v>Avg of 4 NM Projects</v>
      </c>
      <c r="H5192" s="15">
        <f t="shared" si="1052"/>
        <v>5</v>
      </c>
      <c r="I5192" s="93">
        <v>-0.13</v>
      </c>
      <c r="J5192">
        <f t="shared" si="1053"/>
        <v>-7.3033707865168538E-4</v>
      </c>
      <c r="K5192" s="4">
        <v>28.18</v>
      </c>
      <c r="L5192" s="4">
        <v>34.229999999999997</v>
      </c>
      <c r="M5192" s="16">
        <f t="shared" si="1054"/>
        <v>-4.4498999999999997E-3</v>
      </c>
      <c r="N5192">
        <f t="shared" si="1055"/>
        <v>0</v>
      </c>
      <c r="O5192">
        <f t="shared" si="1056"/>
        <v>0</v>
      </c>
      <c r="P5192" s="63">
        <f t="shared" si="1057"/>
        <v>0</v>
      </c>
    </row>
    <row r="5193" spans="1:18" x14ac:dyDescent="0.3">
      <c r="A5193">
        <f t="shared" si="1058"/>
        <v>2019</v>
      </c>
      <c r="B5193">
        <f t="shared" si="1059"/>
        <v>4</v>
      </c>
      <c r="C5193">
        <f t="shared" si="1060"/>
        <v>5</v>
      </c>
      <c r="D5193">
        <f t="shared" si="1061"/>
        <v>5</v>
      </c>
      <c r="E5193" t="str">
        <f t="shared" si="1062"/>
        <v>OFF</v>
      </c>
      <c r="F5193" s="13">
        <f t="shared" si="1051"/>
        <v>43560</v>
      </c>
      <c r="G5193" s="14" t="str">
        <f t="shared" si="1063"/>
        <v>Avg of 4 NM Projects</v>
      </c>
      <c r="H5193" s="15">
        <f t="shared" si="1052"/>
        <v>6</v>
      </c>
      <c r="I5193" s="93">
        <v>0</v>
      </c>
      <c r="J5193">
        <f t="shared" si="1053"/>
        <v>0</v>
      </c>
      <c r="K5193" s="4">
        <v>29.11</v>
      </c>
      <c r="L5193" s="4">
        <v>42.9</v>
      </c>
      <c r="M5193" s="16">
        <f t="shared" si="1054"/>
        <v>0</v>
      </c>
      <c r="N5193">
        <f t="shared" si="1055"/>
        <v>1</v>
      </c>
      <c r="O5193">
        <f t="shared" si="1056"/>
        <v>0</v>
      </c>
      <c r="P5193" s="63">
        <f t="shared" si="1057"/>
        <v>0</v>
      </c>
    </row>
    <row r="5194" spans="1:18" x14ac:dyDescent="0.3">
      <c r="A5194">
        <f t="shared" si="1058"/>
        <v>2019</v>
      </c>
      <c r="B5194">
        <f t="shared" si="1059"/>
        <v>4</v>
      </c>
      <c r="C5194">
        <f t="shared" si="1060"/>
        <v>5</v>
      </c>
      <c r="D5194">
        <f t="shared" si="1061"/>
        <v>5</v>
      </c>
      <c r="E5194" t="str">
        <f t="shared" si="1062"/>
        <v>OFF</v>
      </c>
      <c r="F5194" s="13">
        <f t="shared" si="1051"/>
        <v>43560</v>
      </c>
      <c r="G5194" s="14" t="str">
        <f t="shared" si="1063"/>
        <v>Avg of 4 NM Projects</v>
      </c>
      <c r="H5194" s="15">
        <f t="shared" si="1052"/>
        <v>7</v>
      </c>
      <c r="I5194" s="93">
        <v>0.64</v>
      </c>
      <c r="J5194">
        <f t="shared" si="1053"/>
        <v>3.5955056179775282E-3</v>
      </c>
      <c r="K5194" s="4">
        <v>36.619999999999997</v>
      </c>
      <c r="L5194" s="4">
        <v>37.86</v>
      </c>
      <c r="M5194" s="16">
        <f t="shared" si="1054"/>
        <v>2.4230399999999999E-2</v>
      </c>
      <c r="N5194">
        <f t="shared" si="1055"/>
        <v>0</v>
      </c>
      <c r="O5194">
        <f t="shared" si="1056"/>
        <v>0</v>
      </c>
      <c r="P5194" s="63">
        <f t="shared" si="1057"/>
        <v>0</v>
      </c>
    </row>
    <row r="5195" spans="1:18" x14ac:dyDescent="0.3">
      <c r="A5195">
        <f t="shared" si="1058"/>
        <v>2019</v>
      </c>
      <c r="B5195">
        <f t="shared" si="1059"/>
        <v>4</v>
      </c>
      <c r="C5195">
        <f t="shared" si="1060"/>
        <v>5</v>
      </c>
      <c r="D5195">
        <f t="shared" si="1061"/>
        <v>5</v>
      </c>
      <c r="E5195" t="str">
        <f t="shared" si="1062"/>
        <v>ON</v>
      </c>
      <c r="F5195" s="13">
        <f t="shared" si="1051"/>
        <v>43560</v>
      </c>
      <c r="G5195" s="14" t="str">
        <f t="shared" si="1063"/>
        <v>Avg of 4 NM Projects</v>
      </c>
      <c r="H5195" s="15">
        <f t="shared" si="1052"/>
        <v>8</v>
      </c>
      <c r="I5195" s="93">
        <v>20.094999999999995</v>
      </c>
      <c r="J5195">
        <f t="shared" si="1053"/>
        <v>0.11289325842696626</v>
      </c>
      <c r="K5195" s="4">
        <v>39.630000000000003</v>
      </c>
      <c r="L5195" s="4">
        <v>35.909999999999997</v>
      </c>
      <c r="M5195" s="16">
        <f t="shared" si="1054"/>
        <v>0.72161144999999971</v>
      </c>
      <c r="N5195">
        <f t="shared" si="1055"/>
        <v>0</v>
      </c>
      <c r="O5195">
        <f t="shared" si="1056"/>
        <v>0</v>
      </c>
      <c r="P5195" s="63">
        <f t="shared" si="1057"/>
        <v>0</v>
      </c>
    </row>
    <row r="5196" spans="1:18" x14ac:dyDescent="0.3">
      <c r="A5196">
        <f t="shared" si="1058"/>
        <v>2019</v>
      </c>
      <c r="B5196">
        <f t="shared" si="1059"/>
        <v>4</v>
      </c>
      <c r="C5196">
        <f t="shared" si="1060"/>
        <v>5</v>
      </c>
      <c r="D5196">
        <f t="shared" si="1061"/>
        <v>5</v>
      </c>
      <c r="E5196" t="str">
        <f t="shared" si="1062"/>
        <v>ON</v>
      </c>
      <c r="F5196" s="13">
        <f t="shared" si="1051"/>
        <v>43560</v>
      </c>
      <c r="G5196" s="14" t="str">
        <f t="shared" si="1063"/>
        <v>Avg of 4 NM Projects</v>
      </c>
      <c r="H5196" s="15">
        <f t="shared" si="1052"/>
        <v>9</v>
      </c>
      <c r="I5196" s="93">
        <v>61.690000000000005</v>
      </c>
      <c r="J5196">
        <f t="shared" si="1053"/>
        <v>0.34657303370786519</v>
      </c>
      <c r="K5196" s="4">
        <v>39.9</v>
      </c>
      <c r="L5196" s="4">
        <v>30.46</v>
      </c>
      <c r="M5196" s="16">
        <f t="shared" si="1054"/>
        <v>1.8790774000000001</v>
      </c>
      <c r="N5196">
        <f t="shared" si="1055"/>
        <v>0</v>
      </c>
      <c r="O5196">
        <f t="shared" si="1056"/>
        <v>0</v>
      </c>
      <c r="P5196" s="63">
        <f t="shared" si="1057"/>
        <v>0</v>
      </c>
    </row>
    <row r="5197" spans="1:18" x14ac:dyDescent="0.3">
      <c r="A5197">
        <f t="shared" si="1058"/>
        <v>2019</v>
      </c>
      <c r="B5197">
        <f t="shared" si="1059"/>
        <v>4</v>
      </c>
      <c r="C5197">
        <f t="shared" si="1060"/>
        <v>5</v>
      </c>
      <c r="D5197">
        <f t="shared" si="1061"/>
        <v>5</v>
      </c>
      <c r="E5197" t="str">
        <f t="shared" si="1062"/>
        <v>ON</v>
      </c>
      <c r="F5197" s="13">
        <f t="shared" si="1051"/>
        <v>43560</v>
      </c>
      <c r="G5197" s="14" t="str">
        <f t="shared" si="1063"/>
        <v>Avg of 4 NM Projects</v>
      </c>
      <c r="H5197" s="15">
        <f t="shared" si="1052"/>
        <v>10</v>
      </c>
      <c r="I5197" s="93">
        <v>98.56</v>
      </c>
      <c r="J5197">
        <f t="shared" si="1053"/>
        <v>0.55370786516853931</v>
      </c>
      <c r="K5197" s="4">
        <v>36.42</v>
      </c>
      <c r="L5197" s="4">
        <v>22.32</v>
      </c>
      <c r="M5197" s="16">
        <f t="shared" si="1054"/>
        <v>2.1998591999999997</v>
      </c>
      <c r="N5197">
        <f t="shared" si="1055"/>
        <v>0</v>
      </c>
      <c r="O5197">
        <f t="shared" si="1056"/>
        <v>1</v>
      </c>
      <c r="P5197" s="63">
        <f t="shared" si="1057"/>
        <v>0</v>
      </c>
    </row>
    <row r="5198" spans="1:18" x14ac:dyDescent="0.3">
      <c r="A5198">
        <f t="shared" si="1058"/>
        <v>2019</v>
      </c>
      <c r="B5198">
        <f t="shared" si="1059"/>
        <v>4</v>
      </c>
      <c r="C5198">
        <f t="shared" si="1060"/>
        <v>5</v>
      </c>
      <c r="D5198">
        <f t="shared" si="1061"/>
        <v>5</v>
      </c>
      <c r="E5198" t="str">
        <f t="shared" si="1062"/>
        <v>ON</v>
      </c>
      <c r="F5198" s="13">
        <f t="shared" si="1051"/>
        <v>43560</v>
      </c>
      <c r="G5198" s="14" t="str">
        <f t="shared" si="1063"/>
        <v>Avg of 4 NM Projects</v>
      </c>
      <c r="H5198" s="15">
        <f t="shared" si="1052"/>
        <v>11</v>
      </c>
      <c r="I5198" s="93">
        <v>122.875</v>
      </c>
      <c r="J5198">
        <f t="shared" si="1053"/>
        <v>0.6903089887640449</v>
      </c>
      <c r="K5198" s="4">
        <v>31.47</v>
      </c>
      <c r="L5198" s="4">
        <v>21.34</v>
      </c>
      <c r="M5198" s="16">
        <f t="shared" si="1054"/>
        <v>2.6221525000000003</v>
      </c>
      <c r="N5198">
        <f t="shared" si="1055"/>
        <v>0</v>
      </c>
      <c r="O5198">
        <f t="shared" si="1056"/>
        <v>1</v>
      </c>
      <c r="P5198" s="63">
        <f t="shared" si="1057"/>
        <v>0</v>
      </c>
    </row>
    <row r="5199" spans="1:18" x14ac:dyDescent="0.3">
      <c r="A5199">
        <f t="shared" si="1058"/>
        <v>2019</v>
      </c>
      <c r="B5199">
        <f t="shared" si="1059"/>
        <v>4</v>
      </c>
      <c r="C5199">
        <f t="shared" si="1060"/>
        <v>5</v>
      </c>
      <c r="D5199">
        <f t="shared" si="1061"/>
        <v>5</v>
      </c>
      <c r="E5199" t="str">
        <f t="shared" si="1062"/>
        <v>ON</v>
      </c>
      <c r="F5199" s="13">
        <f t="shared" si="1051"/>
        <v>43560</v>
      </c>
      <c r="G5199" s="14" t="str">
        <f t="shared" si="1063"/>
        <v>Avg of 4 NM Projects</v>
      </c>
      <c r="H5199" s="15">
        <f t="shared" si="1052"/>
        <v>12</v>
      </c>
      <c r="I5199" s="93">
        <v>129.535</v>
      </c>
      <c r="J5199">
        <f t="shared" si="1053"/>
        <v>0.72772471910112357</v>
      </c>
      <c r="K5199" s="4">
        <v>33.299999999999997</v>
      </c>
      <c r="L5199" s="4">
        <v>21</v>
      </c>
      <c r="M5199" s="16">
        <f t="shared" si="1054"/>
        <v>2.7202350000000002</v>
      </c>
      <c r="N5199">
        <f t="shared" si="1055"/>
        <v>0</v>
      </c>
      <c r="O5199">
        <f t="shared" si="1056"/>
        <v>1</v>
      </c>
      <c r="P5199" s="63">
        <f t="shared" si="1057"/>
        <v>0</v>
      </c>
    </row>
    <row r="5200" spans="1:18" x14ac:dyDescent="0.3">
      <c r="A5200">
        <f t="shared" si="1058"/>
        <v>2019</v>
      </c>
      <c r="B5200">
        <f t="shared" si="1059"/>
        <v>4</v>
      </c>
      <c r="C5200">
        <f t="shared" si="1060"/>
        <v>5</v>
      </c>
      <c r="D5200">
        <f t="shared" si="1061"/>
        <v>5</v>
      </c>
      <c r="E5200" t="str">
        <f t="shared" si="1062"/>
        <v>ON</v>
      </c>
      <c r="F5200" s="13">
        <f t="shared" si="1051"/>
        <v>43560</v>
      </c>
      <c r="G5200" s="14" t="str">
        <f t="shared" si="1063"/>
        <v>Avg of 4 NM Projects</v>
      </c>
      <c r="H5200" s="15">
        <f t="shared" si="1052"/>
        <v>13</v>
      </c>
      <c r="I5200" s="93">
        <v>131.32499999999999</v>
      </c>
      <c r="J5200">
        <f t="shared" si="1053"/>
        <v>0.73778089887640441</v>
      </c>
      <c r="K5200" s="4">
        <v>30.2</v>
      </c>
      <c r="L5200" s="4">
        <v>20.67</v>
      </c>
      <c r="M5200" s="16">
        <f t="shared" si="1054"/>
        <v>2.71448775</v>
      </c>
      <c r="N5200">
        <f t="shared" si="1055"/>
        <v>0</v>
      </c>
      <c r="O5200">
        <f t="shared" si="1056"/>
        <v>1</v>
      </c>
      <c r="P5200" s="63">
        <f t="shared" si="1057"/>
        <v>0</v>
      </c>
    </row>
    <row r="5201" spans="1:18" x14ac:dyDescent="0.3">
      <c r="A5201">
        <f t="shared" si="1058"/>
        <v>2019</v>
      </c>
      <c r="B5201">
        <f t="shared" si="1059"/>
        <v>4</v>
      </c>
      <c r="C5201">
        <f t="shared" si="1060"/>
        <v>5</v>
      </c>
      <c r="D5201">
        <f t="shared" si="1061"/>
        <v>5</v>
      </c>
      <c r="E5201" t="str">
        <f t="shared" si="1062"/>
        <v>ON</v>
      </c>
      <c r="F5201" s="13">
        <f t="shared" si="1051"/>
        <v>43560</v>
      </c>
      <c r="G5201" s="14" t="str">
        <f t="shared" si="1063"/>
        <v>Avg of 4 NM Projects</v>
      </c>
      <c r="H5201" s="15">
        <f t="shared" si="1052"/>
        <v>14</v>
      </c>
      <c r="I5201" s="93">
        <v>126.33500000000001</v>
      </c>
      <c r="J5201">
        <f t="shared" si="1053"/>
        <v>0.70974719101123596</v>
      </c>
      <c r="K5201" s="4">
        <v>29.58</v>
      </c>
      <c r="L5201" s="4">
        <v>21.48</v>
      </c>
      <c r="M5201" s="16">
        <f t="shared" si="1054"/>
        <v>2.7136758000000003</v>
      </c>
      <c r="N5201">
        <f t="shared" si="1055"/>
        <v>0</v>
      </c>
      <c r="O5201">
        <f t="shared" si="1056"/>
        <v>1</v>
      </c>
      <c r="P5201" s="63">
        <f t="shared" si="1057"/>
        <v>0</v>
      </c>
    </row>
    <row r="5202" spans="1:18" x14ac:dyDescent="0.3">
      <c r="A5202">
        <f t="shared" si="1058"/>
        <v>2019</v>
      </c>
      <c r="B5202">
        <f t="shared" si="1059"/>
        <v>4</v>
      </c>
      <c r="C5202">
        <f t="shared" si="1060"/>
        <v>5</v>
      </c>
      <c r="D5202">
        <f t="shared" si="1061"/>
        <v>5</v>
      </c>
      <c r="E5202" t="str">
        <f t="shared" si="1062"/>
        <v>ON</v>
      </c>
      <c r="F5202" s="13">
        <f t="shared" si="1051"/>
        <v>43560</v>
      </c>
      <c r="G5202" s="14" t="str">
        <f t="shared" si="1063"/>
        <v>Avg of 4 NM Projects</v>
      </c>
      <c r="H5202" s="15">
        <f t="shared" si="1052"/>
        <v>15</v>
      </c>
      <c r="I5202" s="93">
        <v>107.78</v>
      </c>
      <c r="J5202">
        <f t="shared" si="1053"/>
        <v>0.60550561797752811</v>
      </c>
      <c r="K5202" s="4">
        <v>29.57</v>
      </c>
      <c r="L5202" s="4">
        <v>21.86</v>
      </c>
      <c r="M5202" s="16">
        <f t="shared" si="1054"/>
        <v>2.3560707999999999</v>
      </c>
      <c r="N5202">
        <f t="shared" si="1055"/>
        <v>0</v>
      </c>
      <c r="O5202">
        <f t="shared" si="1056"/>
        <v>1</v>
      </c>
      <c r="P5202" s="63">
        <f t="shared" si="1057"/>
        <v>0</v>
      </c>
    </row>
    <row r="5203" spans="1:18" x14ac:dyDescent="0.3">
      <c r="A5203">
        <f t="shared" si="1058"/>
        <v>2019</v>
      </c>
      <c r="B5203">
        <f t="shared" si="1059"/>
        <v>4</v>
      </c>
      <c r="C5203">
        <f t="shared" si="1060"/>
        <v>5</v>
      </c>
      <c r="D5203">
        <f t="shared" si="1061"/>
        <v>5</v>
      </c>
      <c r="E5203" t="str">
        <f t="shared" si="1062"/>
        <v>ON</v>
      </c>
      <c r="F5203" s="13">
        <f t="shared" si="1051"/>
        <v>43560</v>
      </c>
      <c r="G5203" s="14" t="str">
        <f t="shared" si="1063"/>
        <v>Avg of 4 NM Projects</v>
      </c>
      <c r="H5203" s="15">
        <f t="shared" si="1052"/>
        <v>16</v>
      </c>
      <c r="I5203" s="93">
        <v>86.915000000000006</v>
      </c>
      <c r="J5203">
        <f t="shared" si="1053"/>
        <v>0.4882865168539326</v>
      </c>
      <c r="K5203" s="4">
        <v>27.08</v>
      </c>
      <c r="L5203" s="4">
        <v>23.09</v>
      </c>
      <c r="M5203" s="16">
        <f t="shared" si="1054"/>
        <v>2.0068673500000003</v>
      </c>
      <c r="N5203">
        <f t="shared" si="1055"/>
        <v>0</v>
      </c>
      <c r="O5203">
        <f t="shared" si="1056"/>
        <v>0</v>
      </c>
      <c r="P5203" s="63">
        <f t="shared" si="1057"/>
        <v>0</v>
      </c>
    </row>
    <row r="5204" spans="1:18" x14ac:dyDescent="0.3">
      <c r="A5204">
        <f t="shared" si="1058"/>
        <v>2019</v>
      </c>
      <c r="B5204">
        <f t="shared" si="1059"/>
        <v>4</v>
      </c>
      <c r="C5204">
        <f t="shared" si="1060"/>
        <v>5</v>
      </c>
      <c r="D5204">
        <f t="shared" si="1061"/>
        <v>5</v>
      </c>
      <c r="E5204" t="str">
        <f t="shared" si="1062"/>
        <v>ON</v>
      </c>
      <c r="F5204" s="13">
        <f t="shared" si="1051"/>
        <v>43560</v>
      </c>
      <c r="G5204" s="14" t="str">
        <f t="shared" si="1063"/>
        <v>Avg of 4 NM Projects</v>
      </c>
      <c r="H5204" s="15">
        <f t="shared" si="1052"/>
        <v>17</v>
      </c>
      <c r="I5204" s="93">
        <v>62.72</v>
      </c>
      <c r="J5204">
        <f t="shared" si="1053"/>
        <v>0.35235955056179774</v>
      </c>
      <c r="K5204" s="4">
        <v>27.3</v>
      </c>
      <c r="L5204" s="4">
        <v>22.76</v>
      </c>
      <c r="M5204" s="16">
        <f t="shared" si="1054"/>
        <v>1.4275072</v>
      </c>
      <c r="N5204">
        <f t="shared" si="1055"/>
        <v>0</v>
      </c>
      <c r="O5204">
        <f t="shared" si="1056"/>
        <v>0</v>
      </c>
      <c r="P5204" s="63">
        <f t="shared" si="1057"/>
        <v>0</v>
      </c>
    </row>
    <row r="5205" spans="1:18" x14ac:dyDescent="0.3">
      <c r="A5205">
        <f t="shared" si="1058"/>
        <v>2019</v>
      </c>
      <c r="B5205">
        <f t="shared" si="1059"/>
        <v>4</v>
      </c>
      <c r="C5205">
        <f t="shared" si="1060"/>
        <v>5</v>
      </c>
      <c r="D5205">
        <f t="shared" si="1061"/>
        <v>5</v>
      </c>
      <c r="E5205" t="str">
        <f t="shared" si="1062"/>
        <v>ON</v>
      </c>
      <c r="F5205" s="13">
        <f t="shared" si="1051"/>
        <v>43560</v>
      </c>
      <c r="G5205" s="14" t="str">
        <f t="shared" si="1063"/>
        <v>Avg of 4 NM Projects</v>
      </c>
      <c r="H5205" s="15">
        <f t="shared" si="1052"/>
        <v>18</v>
      </c>
      <c r="I5205" s="93">
        <v>30.46</v>
      </c>
      <c r="J5205">
        <f t="shared" si="1053"/>
        <v>0.17112359550561798</v>
      </c>
      <c r="K5205" s="4">
        <v>29.94</v>
      </c>
      <c r="L5205" s="4">
        <v>24.59</v>
      </c>
      <c r="M5205" s="16">
        <f t="shared" si="1054"/>
        <v>0.74901139999999999</v>
      </c>
      <c r="N5205">
        <f t="shared" si="1055"/>
        <v>0</v>
      </c>
      <c r="O5205">
        <f t="shared" si="1056"/>
        <v>0</v>
      </c>
      <c r="P5205" s="63">
        <f t="shared" si="1057"/>
        <v>0</v>
      </c>
    </row>
    <row r="5206" spans="1:18" x14ac:dyDescent="0.3">
      <c r="A5206">
        <f t="shared" si="1058"/>
        <v>2019</v>
      </c>
      <c r="B5206">
        <f t="shared" si="1059"/>
        <v>4</v>
      </c>
      <c r="C5206">
        <f t="shared" si="1060"/>
        <v>5</v>
      </c>
      <c r="D5206">
        <f t="shared" si="1061"/>
        <v>5</v>
      </c>
      <c r="E5206" t="str">
        <f t="shared" si="1062"/>
        <v>ON</v>
      </c>
      <c r="F5206" s="13">
        <f t="shared" si="1051"/>
        <v>43560</v>
      </c>
      <c r="G5206" s="14" t="str">
        <f t="shared" si="1063"/>
        <v>Avg of 4 NM Projects</v>
      </c>
      <c r="H5206" s="15">
        <f t="shared" si="1052"/>
        <v>19</v>
      </c>
      <c r="I5206" s="93">
        <v>7.42</v>
      </c>
      <c r="J5206">
        <f t="shared" si="1053"/>
        <v>4.1685393258426968E-2</v>
      </c>
      <c r="K5206" s="4">
        <v>27.67</v>
      </c>
      <c r="L5206" s="4">
        <v>24.03</v>
      </c>
      <c r="M5206" s="16">
        <f t="shared" si="1054"/>
        <v>0.17830260000000001</v>
      </c>
      <c r="N5206">
        <f t="shared" si="1055"/>
        <v>0</v>
      </c>
      <c r="O5206">
        <f t="shared" si="1056"/>
        <v>0</v>
      </c>
      <c r="P5206" s="63">
        <f t="shared" si="1057"/>
        <v>0</v>
      </c>
    </row>
    <row r="5207" spans="1:18" x14ac:dyDescent="0.3">
      <c r="A5207">
        <f t="shared" si="1058"/>
        <v>2019</v>
      </c>
      <c r="B5207">
        <f t="shared" si="1059"/>
        <v>4</v>
      </c>
      <c r="C5207">
        <f t="shared" si="1060"/>
        <v>5</v>
      </c>
      <c r="D5207">
        <f t="shared" si="1061"/>
        <v>5</v>
      </c>
      <c r="E5207" t="str">
        <f t="shared" si="1062"/>
        <v>ON</v>
      </c>
      <c r="F5207" s="13">
        <f t="shared" si="1051"/>
        <v>43560</v>
      </c>
      <c r="G5207" s="14" t="str">
        <f t="shared" si="1063"/>
        <v>Avg of 4 NM Projects</v>
      </c>
      <c r="H5207" s="15">
        <f t="shared" si="1052"/>
        <v>20</v>
      </c>
      <c r="I5207" s="93">
        <v>-0.26</v>
      </c>
      <c r="J5207">
        <f t="shared" si="1053"/>
        <v>-1.4606741573033708E-3</v>
      </c>
      <c r="K5207" s="4">
        <v>31.02</v>
      </c>
      <c r="L5207" s="4">
        <v>26.44</v>
      </c>
      <c r="M5207" s="16">
        <f t="shared" si="1054"/>
        <v>-6.8744000000000001E-3</v>
      </c>
      <c r="N5207">
        <f t="shared" si="1055"/>
        <v>0</v>
      </c>
      <c r="O5207">
        <f t="shared" si="1056"/>
        <v>0</v>
      </c>
      <c r="P5207" s="63">
        <f t="shared" si="1057"/>
        <v>0</v>
      </c>
    </row>
    <row r="5208" spans="1:18" x14ac:dyDescent="0.3">
      <c r="A5208">
        <f t="shared" si="1058"/>
        <v>2019</v>
      </c>
      <c r="B5208">
        <f t="shared" si="1059"/>
        <v>4</v>
      </c>
      <c r="C5208">
        <f t="shared" si="1060"/>
        <v>5</v>
      </c>
      <c r="D5208">
        <f t="shared" si="1061"/>
        <v>5</v>
      </c>
      <c r="E5208" t="str">
        <f t="shared" si="1062"/>
        <v>ON</v>
      </c>
      <c r="F5208" s="13">
        <f t="shared" si="1051"/>
        <v>43560</v>
      </c>
      <c r="G5208" s="14" t="str">
        <f t="shared" si="1063"/>
        <v>Avg of 4 NM Projects</v>
      </c>
      <c r="H5208" s="15">
        <f t="shared" si="1052"/>
        <v>21</v>
      </c>
      <c r="I5208" s="93">
        <v>-0.13</v>
      </c>
      <c r="J5208">
        <f t="shared" si="1053"/>
        <v>-7.3033707865168538E-4</v>
      </c>
      <c r="K5208" s="4">
        <v>29.26</v>
      </c>
      <c r="L5208" s="4">
        <v>36.19</v>
      </c>
      <c r="M5208" s="16">
        <f t="shared" si="1054"/>
        <v>-4.7047E-3</v>
      </c>
      <c r="N5208">
        <f t="shared" si="1055"/>
        <v>0</v>
      </c>
      <c r="O5208">
        <f t="shared" si="1056"/>
        <v>0</v>
      </c>
      <c r="P5208" s="63">
        <f t="shared" si="1057"/>
        <v>0</v>
      </c>
    </row>
    <row r="5209" spans="1:18" x14ac:dyDescent="0.3">
      <c r="A5209">
        <f t="shared" si="1058"/>
        <v>2019</v>
      </c>
      <c r="B5209">
        <f t="shared" si="1059"/>
        <v>4</v>
      </c>
      <c r="C5209">
        <f t="shared" si="1060"/>
        <v>5</v>
      </c>
      <c r="D5209">
        <f t="shared" si="1061"/>
        <v>5</v>
      </c>
      <c r="E5209" t="str">
        <f t="shared" si="1062"/>
        <v>ON</v>
      </c>
      <c r="F5209" s="13">
        <f t="shared" si="1051"/>
        <v>43560</v>
      </c>
      <c r="G5209" s="14" t="str">
        <f t="shared" si="1063"/>
        <v>Avg of 4 NM Projects</v>
      </c>
      <c r="H5209" s="15">
        <f t="shared" si="1052"/>
        <v>22</v>
      </c>
      <c r="I5209" s="93">
        <v>-0.39</v>
      </c>
      <c r="J5209">
        <f t="shared" si="1053"/>
        <v>-2.1910112359550564E-3</v>
      </c>
      <c r="K5209" s="4">
        <v>25.96</v>
      </c>
      <c r="L5209" s="4">
        <v>35.869999999999997</v>
      </c>
      <c r="M5209" s="16">
        <f t="shared" si="1054"/>
        <v>-1.39893E-2</v>
      </c>
      <c r="N5209">
        <f t="shared" si="1055"/>
        <v>0</v>
      </c>
      <c r="O5209">
        <f t="shared" si="1056"/>
        <v>0</v>
      </c>
      <c r="P5209" s="63">
        <f t="shared" si="1057"/>
        <v>0</v>
      </c>
    </row>
    <row r="5210" spans="1:18" x14ac:dyDescent="0.3">
      <c r="A5210">
        <f t="shared" si="1058"/>
        <v>2019</v>
      </c>
      <c r="B5210">
        <f t="shared" si="1059"/>
        <v>4</v>
      </c>
      <c r="C5210">
        <f t="shared" si="1060"/>
        <v>5</v>
      </c>
      <c r="D5210">
        <f t="shared" si="1061"/>
        <v>5</v>
      </c>
      <c r="E5210" t="str">
        <f t="shared" si="1062"/>
        <v>ON</v>
      </c>
      <c r="F5210" s="13">
        <f t="shared" si="1051"/>
        <v>43560</v>
      </c>
      <c r="G5210" s="14" t="str">
        <f t="shared" si="1063"/>
        <v>Avg of 4 NM Projects</v>
      </c>
      <c r="H5210" s="15">
        <f t="shared" si="1052"/>
        <v>23</v>
      </c>
      <c r="I5210" s="93">
        <v>-0.13</v>
      </c>
      <c r="J5210">
        <f t="shared" si="1053"/>
        <v>-7.3033707865168538E-4</v>
      </c>
      <c r="K5210" s="4">
        <v>25.04</v>
      </c>
      <c r="L5210" s="4">
        <v>25.01</v>
      </c>
      <c r="M5210" s="16">
        <f t="shared" si="1054"/>
        <v>-3.2513000000000004E-3</v>
      </c>
      <c r="N5210">
        <f t="shared" si="1055"/>
        <v>0</v>
      </c>
      <c r="O5210">
        <f t="shared" si="1056"/>
        <v>0</v>
      </c>
      <c r="P5210" s="63">
        <f t="shared" si="1057"/>
        <v>0</v>
      </c>
    </row>
    <row r="5211" spans="1:18" x14ac:dyDescent="0.3">
      <c r="A5211">
        <f t="shared" si="1058"/>
        <v>2019</v>
      </c>
      <c r="B5211">
        <f t="shared" si="1059"/>
        <v>4</v>
      </c>
      <c r="C5211">
        <f t="shared" si="1060"/>
        <v>5</v>
      </c>
      <c r="D5211">
        <f t="shared" si="1061"/>
        <v>5</v>
      </c>
      <c r="E5211" t="str">
        <f t="shared" si="1062"/>
        <v>OFF</v>
      </c>
      <c r="F5211" s="13">
        <f t="shared" si="1051"/>
        <v>43560</v>
      </c>
      <c r="G5211" s="14" t="str">
        <f t="shared" si="1063"/>
        <v>Avg of 4 NM Projects</v>
      </c>
      <c r="H5211" s="15">
        <f t="shared" si="1052"/>
        <v>24</v>
      </c>
      <c r="I5211" s="93">
        <v>-0.26</v>
      </c>
      <c r="J5211">
        <f t="shared" si="1053"/>
        <v>-1.4606741573033708E-3</v>
      </c>
      <c r="K5211" s="4">
        <v>27.63</v>
      </c>
      <c r="L5211" s="4">
        <v>27.2</v>
      </c>
      <c r="M5211" s="16">
        <f t="shared" si="1054"/>
        <v>-7.0720000000000002E-3</v>
      </c>
      <c r="N5211">
        <f t="shared" si="1055"/>
        <v>0</v>
      </c>
      <c r="O5211">
        <f t="shared" si="1056"/>
        <v>0</v>
      </c>
      <c r="P5211" s="63">
        <f t="shared" si="1057"/>
        <v>0</v>
      </c>
    </row>
    <row r="5212" spans="1:18" x14ac:dyDescent="0.3">
      <c r="A5212">
        <f t="shared" si="1058"/>
        <v>2019</v>
      </c>
      <c r="B5212">
        <f t="shared" si="1059"/>
        <v>4</v>
      </c>
      <c r="C5212">
        <f t="shared" si="1060"/>
        <v>6</v>
      </c>
      <c r="D5212">
        <f t="shared" si="1061"/>
        <v>6</v>
      </c>
      <c r="E5212" t="str">
        <f t="shared" si="1062"/>
        <v>OFF</v>
      </c>
      <c r="F5212" s="13">
        <f t="shared" si="1051"/>
        <v>43561</v>
      </c>
      <c r="G5212" s="14" t="str">
        <f t="shared" si="1063"/>
        <v>Avg of 4 NM Projects</v>
      </c>
      <c r="H5212" s="15">
        <f t="shared" si="1052"/>
        <v>1</v>
      </c>
      <c r="I5212" s="93">
        <v>0</v>
      </c>
      <c r="J5212">
        <f t="shared" si="1053"/>
        <v>0</v>
      </c>
      <c r="K5212" s="4">
        <v>25.45</v>
      </c>
      <c r="L5212" s="4">
        <v>35.49</v>
      </c>
      <c r="M5212" s="16">
        <f t="shared" si="1054"/>
        <v>0</v>
      </c>
      <c r="N5212">
        <f t="shared" si="1055"/>
        <v>1</v>
      </c>
      <c r="O5212">
        <f t="shared" si="1056"/>
        <v>0</v>
      </c>
      <c r="P5212" s="63">
        <f t="shared" si="1057"/>
        <v>0</v>
      </c>
      <c r="Q5212" s="34"/>
      <c r="R5212" s="34"/>
    </row>
    <row r="5213" spans="1:18" x14ac:dyDescent="0.3">
      <c r="A5213">
        <f t="shared" si="1058"/>
        <v>2019</v>
      </c>
      <c r="B5213">
        <f t="shared" si="1059"/>
        <v>4</v>
      </c>
      <c r="C5213">
        <f t="shared" si="1060"/>
        <v>6</v>
      </c>
      <c r="D5213">
        <f t="shared" si="1061"/>
        <v>6</v>
      </c>
      <c r="E5213" t="str">
        <f t="shared" si="1062"/>
        <v>OFF</v>
      </c>
      <c r="F5213" s="13">
        <f t="shared" ref="F5213:F5276" si="1064">+F5189+1</f>
        <v>43561</v>
      </c>
      <c r="G5213" s="14" t="str">
        <f t="shared" si="1063"/>
        <v>Avg of 4 NM Projects</v>
      </c>
      <c r="H5213" s="15">
        <f t="shared" ref="H5213:H5276" si="1065">H5189</f>
        <v>2</v>
      </c>
      <c r="I5213" s="93">
        <v>0</v>
      </c>
      <c r="J5213">
        <f t="shared" si="1053"/>
        <v>0</v>
      </c>
      <c r="K5213" s="4">
        <v>26.62</v>
      </c>
      <c r="L5213" s="4">
        <v>46.4</v>
      </c>
      <c r="M5213" s="16">
        <f t="shared" si="1054"/>
        <v>0</v>
      </c>
      <c r="N5213">
        <f t="shared" si="1055"/>
        <v>1</v>
      </c>
      <c r="O5213">
        <f t="shared" si="1056"/>
        <v>0</v>
      </c>
      <c r="P5213" s="63">
        <f t="shared" si="1057"/>
        <v>0</v>
      </c>
    </row>
    <row r="5214" spans="1:18" x14ac:dyDescent="0.3">
      <c r="A5214">
        <f t="shared" si="1058"/>
        <v>2019</v>
      </c>
      <c r="B5214">
        <f t="shared" si="1059"/>
        <v>4</v>
      </c>
      <c r="C5214">
        <f t="shared" si="1060"/>
        <v>6</v>
      </c>
      <c r="D5214">
        <f t="shared" si="1061"/>
        <v>6</v>
      </c>
      <c r="E5214" t="str">
        <f t="shared" si="1062"/>
        <v>OFF</v>
      </c>
      <c r="F5214" s="13">
        <f t="shared" si="1064"/>
        <v>43561</v>
      </c>
      <c r="G5214" s="14" t="str">
        <f t="shared" si="1063"/>
        <v>Avg of 4 NM Projects</v>
      </c>
      <c r="H5214" s="15">
        <f t="shared" si="1065"/>
        <v>3</v>
      </c>
      <c r="I5214" s="93">
        <v>-0.13</v>
      </c>
      <c r="J5214">
        <f t="shared" si="1053"/>
        <v>-7.3033707865168538E-4</v>
      </c>
      <c r="K5214" s="4">
        <v>24.42</v>
      </c>
      <c r="L5214" s="4">
        <v>30.21</v>
      </c>
      <c r="M5214" s="16">
        <f t="shared" si="1054"/>
        <v>-3.9272999999999999E-3</v>
      </c>
      <c r="N5214">
        <f t="shared" si="1055"/>
        <v>0</v>
      </c>
      <c r="O5214">
        <f t="shared" si="1056"/>
        <v>0</v>
      </c>
      <c r="P5214" s="63">
        <f t="shared" si="1057"/>
        <v>0</v>
      </c>
    </row>
    <row r="5215" spans="1:18" x14ac:dyDescent="0.3">
      <c r="A5215">
        <f t="shared" si="1058"/>
        <v>2019</v>
      </c>
      <c r="B5215">
        <f t="shared" si="1059"/>
        <v>4</v>
      </c>
      <c r="C5215">
        <f t="shared" si="1060"/>
        <v>6</v>
      </c>
      <c r="D5215">
        <f t="shared" si="1061"/>
        <v>6</v>
      </c>
      <c r="E5215" t="str">
        <f t="shared" si="1062"/>
        <v>OFF</v>
      </c>
      <c r="F5215" s="13">
        <f t="shared" si="1064"/>
        <v>43561</v>
      </c>
      <c r="G5215" s="14" t="str">
        <f t="shared" si="1063"/>
        <v>Avg of 4 NM Projects</v>
      </c>
      <c r="H5215" s="15">
        <f t="shared" si="1065"/>
        <v>4</v>
      </c>
      <c r="I5215" s="93">
        <v>0</v>
      </c>
      <c r="J5215">
        <f t="shared" si="1053"/>
        <v>0</v>
      </c>
      <c r="K5215" s="4">
        <v>22.69</v>
      </c>
      <c r="L5215" s="4">
        <v>24.23</v>
      </c>
      <c r="M5215" s="16">
        <f t="shared" si="1054"/>
        <v>0</v>
      </c>
      <c r="N5215">
        <f t="shared" si="1055"/>
        <v>1</v>
      </c>
      <c r="O5215">
        <f t="shared" si="1056"/>
        <v>0</v>
      </c>
      <c r="P5215" s="63">
        <f t="shared" si="1057"/>
        <v>0</v>
      </c>
    </row>
    <row r="5216" spans="1:18" x14ac:dyDescent="0.3">
      <c r="A5216">
        <f t="shared" si="1058"/>
        <v>2019</v>
      </c>
      <c r="B5216">
        <f t="shared" si="1059"/>
        <v>4</v>
      </c>
      <c r="C5216">
        <f t="shared" si="1060"/>
        <v>6</v>
      </c>
      <c r="D5216">
        <f t="shared" si="1061"/>
        <v>6</v>
      </c>
      <c r="E5216" t="str">
        <f t="shared" si="1062"/>
        <v>OFF</v>
      </c>
      <c r="F5216" s="13">
        <f t="shared" si="1064"/>
        <v>43561</v>
      </c>
      <c r="G5216" s="14" t="str">
        <f t="shared" si="1063"/>
        <v>Avg of 4 NM Projects</v>
      </c>
      <c r="H5216" s="15">
        <f t="shared" si="1065"/>
        <v>5</v>
      </c>
      <c r="I5216" s="93">
        <v>-0.39</v>
      </c>
      <c r="J5216">
        <f t="shared" si="1053"/>
        <v>-2.1910112359550564E-3</v>
      </c>
      <c r="K5216" s="4">
        <v>22.48</v>
      </c>
      <c r="L5216" s="4">
        <v>35.799999999999997</v>
      </c>
      <c r="M5216" s="16">
        <f t="shared" si="1054"/>
        <v>-1.3962E-2</v>
      </c>
      <c r="N5216">
        <f t="shared" si="1055"/>
        <v>0</v>
      </c>
      <c r="O5216">
        <f t="shared" si="1056"/>
        <v>0</v>
      </c>
      <c r="P5216" s="63">
        <f t="shared" si="1057"/>
        <v>0</v>
      </c>
    </row>
    <row r="5217" spans="1:16" x14ac:dyDescent="0.3">
      <c r="A5217">
        <f t="shared" si="1058"/>
        <v>2019</v>
      </c>
      <c r="B5217">
        <f t="shared" si="1059"/>
        <v>4</v>
      </c>
      <c r="C5217">
        <f t="shared" si="1060"/>
        <v>6</v>
      </c>
      <c r="D5217">
        <f t="shared" si="1061"/>
        <v>6</v>
      </c>
      <c r="E5217" t="str">
        <f t="shared" si="1062"/>
        <v>OFF</v>
      </c>
      <c r="F5217" s="13">
        <f t="shared" si="1064"/>
        <v>43561</v>
      </c>
      <c r="G5217" s="14" t="str">
        <f t="shared" si="1063"/>
        <v>Avg of 4 NM Projects</v>
      </c>
      <c r="H5217" s="15">
        <f t="shared" si="1065"/>
        <v>6</v>
      </c>
      <c r="I5217" s="93">
        <v>0</v>
      </c>
      <c r="J5217">
        <f t="shared" si="1053"/>
        <v>0</v>
      </c>
      <c r="K5217" s="4">
        <v>25.47</v>
      </c>
      <c r="L5217" s="4">
        <v>40.51</v>
      </c>
      <c r="M5217" s="16">
        <f t="shared" si="1054"/>
        <v>0</v>
      </c>
      <c r="N5217">
        <f t="shared" si="1055"/>
        <v>1</v>
      </c>
      <c r="O5217">
        <f t="shared" si="1056"/>
        <v>0</v>
      </c>
      <c r="P5217" s="63">
        <f t="shared" si="1057"/>
        <v>0</v>
      </c>
    </row>
    <row r="5218" spans="1:16" x14ac:dyDescent="0.3">
      <c r="A5218">
        <f t="shared" si="1058"/>
        <v>2019</v>
      </c>
      <c r="B5218">
        <f t="shared" si="1059"/>
        <v>4</v>
      </c>
      <c r="C5218">
        <f t="shared" si="1060"/>
        <v>6</v>
      </c>
      <c r="D5218">
        <f t="shared" si="1061"/>
        <v>6</v>
      </c>
      <c r="E5218" t="str">
        <f t="shared" si="1062"/>
        <v>OFF</v>
      </c>
      <c r="F5218" s="13">
        <f t="shared" si="1064"/>
        <v>43561</v>
      </c>
      <c r="G5218" s="14" t="str">
        <f t="shared" si="1063"/>
        <v>Avg of 4 NM Projects</v>
      </c>
      <c r="H5218" s="15">
        <f t="shared" si="1065"/>
        <v>7</v>
      </c>
      <c r="I5218" s="93">
        <v>0.38</v>
      </c>
      <c r="J5218">
        <f t="shared" si="1053"/>
        <v>2.1348314606741575E-3</v>
      </c>
      <c r="K5218" s="4">
        <v>26.83</v>
      </c>
      <c r="L5218" s="4">
        <v>42.69</v>
      </c>
      <c r="M5218" s="16">
        <f t="shared" si="1054"/>
        <v>1.6222199999999999E-2</v>
      </c>
      <c r="N5218">
        <f t="shared" si="1055"/>
        <v>0</v>
      </c>
      <c r="O5218">
        <f t="shared" si="1056"/>
        <v>0</v>
      </c>
      <c r="P5218" s="63">
        <f t="shared" si="1057"/>
        <v>0</v>
      </c>
    </row>
    <row r="5219" spans="1:16" x14ac:dyDescent="0.3">
      <c r="A5219">
        <f t="shared" si="1058"/>
        <v>2019</v>
      </c>
      <c r="B5219">
        <f t="shared" si="1059"/>
        <v>4</v>
      </c>
      <c r="C5219">
        <f t="shared" si="1060"/>
        <v>6</v>
      </c>
      <c r="D5219">
        <f t="shared" si="1061"/>
        <v>6</v>
      </c>
      <c r="E5219" t="str">
        <f t="shared" si="1062"/>
        <v>ON</v>
      </c>
      <c r="F5219" s="13">
        <f t="shared" si="1064"/>
        <v>43561</v>
      </c>
      <c r="G5219" s="14" t="str">
        <f t="shared" si="1063"/>
        <v>Avg of 4 NM Projects</v>
      </c>
      <c r="H5219" s="15">
        <f t="shared" si="1065"/>
        <v>8</v>
      </c>
      <c r="I5219" s="93">
        <v>13.945000000000002</v>
      </c>
      <c r="J5219">
        <f t="shared" si="1053"/>
        <v>7.834269662921349E-2</v>
      </c>
      <c r="K5219" s="4">
        <v>28.55</v>
      </c>
      <c r="L5219" s="4">
        <v>52.98</v>
      </c>
      <c r="M5219" s="16">
        <f t="shared" si="1054"/>
        <v>0.73880610000000002</v>
      </c>
      <c r="N5219">
        <f t="shared" si="1055"/>
        <v>0</v>
      </c>
      <c r="O5219">
        <f t="shared" si="1056"/>
        <v>0</v>
      </c>
      <c r="P5219" s="63">
        <f t="shared" si="1057"/>
        <v>0</v>
      </c>
    </row>
    <row r="5220" spans="1:16" x14ac:dyDescent="0.3">
      <c r="A5220">
        <f t="shared" si="1058"/>
        <v>2019</v>
      </c>
      <c r="B5220">
        <f t="shared" si="1059"/>
        <v>4</v>
      </c>
      <c r="C5220">
        <f t="shared" si="1060"/>
        <v>6</v>
      </c>
      <c r="D5220">
        <f t="shared" si="1061"/>
        <v>6</v>
      </c>
      <c r="E5220" t="str">
        <f t="shared" si="1062"/>
        <v>ON</v>
      </c>
      <c r="F5220" s="13">
        <f t="shared" si="1064"/>
        <v>43561</v>
      </c>
      <c r="G5220" s="14" t="str">
        <f t="shared" si="1063"/>
        <v>Avg of 4 NM Projects</v>
      </c>
      <c r="H5220" s="15">
        <f t="shared" si="1065"/>
        <v>9</v>
      </c>
      <c r="I5220" s="93">
        <v>44.284999999999997</v>
      </c>
      <c r="J5220">
        <f t="shared" si="1053"/>
        <v>0.24879213483146065</v>
      </c>
      <c r="K5220" s="4">
        <v>33.200000000000003</v>
      </c>
      <c r="L5220" s="4">
        <v>46.41</v>
      </c>
      <c r="M5220" s="16">
        <f t="shared" si="1054"/>
        <v>2.0552668499999993</v>
      </c>
      <c r="N5220">
        <f t="shared" si="1055"/>
        <v>0</v>
      </c>
      <c r="O5220">
        <f t="shared" si="1056"/>
        <v>0</v>
      </c>
      <c r="P5220" s="63">
        <f t="shared" si="1057"/>
        <v>0</v>
      </c>
    </row>
    <row r="5221" spans="1:16" x14ac:dyDescent="0.3">
      <c r="A5221">
        <f t="shared" si="1058"/>
        <v>2019</v>
      </c>
      <c r="B5221">
        <f t="shared" si="1059"/>
        <v>4</v>
      </c>
      <c r="C5221">
        <f t="shared" si="1060"/>
        <v>6</v>
      </c>
      <c r="D5221">
        <f t="shared" si="1061"/>
        <v>6</v>
      </c>
      <c r="E5221" t="str">
        <f t="shared" si="1062"/>
        <v>ON</v>
      </c>
      <c r="F5221" s="13">
        <f t="shared" si="1064"/>
        <v>43561</v>
      </c>
      <c r="G5221" s="14" t="str">
        <f t="shared" si="1063"/>
        <v>Avg of 4 NM Projects</v>
      </c>
      <c r="H5221" s="15">
        <f t="shared" si="1065"/>
        <v>10</v>
      </c>
      <c r="I5221" s="93">
        <v>66.685000000000002</v>
      </c>
      <c r="J5221">
        <f t="shared" si="1053"/>
        <v>0.37463483146067417</v>
      </c>
      <c r="K5221" s="4">
        <v>34.590000000000003</v>
      </c>
      <c r="L5221" s="4">
        <v>37.869999999999997</v>
      </c>
      <c r="M5221" s="16">
        <f t="shared" si="1054"/>
        <v>2.5253609499999996</v>
      </c>
      <c r="N5221">
        <f t="shared" si="1055"/>
        <v>0</v>
      </c>
      <c r="O5221">
        <f t="shared" si="1056"/>
        <v>0</v>
      </c>
      <c r="P5221" s="63">
        <f t="shared" si="1057"/>
        <v>0</v>
      </c>
    </row>
    <row r="5222" spans="1:16" x14ac:dyDescent="0.3">
      <c r="A5222">
        <f t="shared" si="1058"/>
        <v>2019</v>
      </c>
      <c r="B5222">
        <f t="shared" si="1059"/>
        <v>4</v>
      </c>
      <c r="C5222">
        <f t="shared" si="1060"/>
        <v>6</v>
      </c>
      <c r="D5222">
        <f t="shared" si="1061"/>
        <v>6</v>
      </c>
      <c r="E5222" t="str">
        <f t="shared" si="1062"/>
        <v>ON</v>
      </c>
      <c r="F5222" s="13">
        <f t="shared" si="1064"/>
        <v>43561</v>
      </c>
      <c r="G5222" s="14" t="str">
        <f t="shared" si="1063"/>
        <v>Avg of 4 NM Projects</v>
      </c>
      <c r="H5222" s="15">
        <f t="shared" si="1065"/>
        <v>11</v>
      </c>
      <c r="I5222" s="93">
        <v>75.010000000000005</v>
      </c>
      <c r="J5222">
        <f t="shared" si="1053"/>
        <v>0.42140449438202249</v>
      </c>
      <c r="K5222" s="4">
        <v>32.47</v>
      </c>
      <c r="L5222" s="4">
        <v>25.65</v>
      </c>
      <c r="M5222" s="16">
        <f t="shared" si="1054"/>
        <v>1.9240065</v>
      </c>
      <c r="N5222">
        <f t="shared" si="1055"/>
        <v>0</v>
      </c>
      <c r="O5222">
        <f t="shared" si="1056"/>
        <v>0</v>
      </c>
      <c r="P5222" s="63">
        <f t="shared" si="1057"/>
        <v>0</v>
      </c>
    </row>
    <row r="5223" spans="1:16" x14ac:dyDescent="0.3">
      <c r="A5223">
        <f t="shared" si="1058"/>
        <v>2019</v>
      </c>
      <c r="B5223">
        <f t="shared" si="1059"/>
        <v>4</v>
      </c>
      <c r="C5223">
        <f t="shared" si="1060"/>
        <v>6</v>
      </c>
      <c r="D5223">
        <f t="shared" si="1061"/>
        <v>6</v>
      </c>
      <c r="E5223" t="str">
        <f t="shared" si="1062"/>
        <v>ON</v>
      </c>
      <c r="F5223" s="13">
        <f t="shared" si="1064"/>
        <v>43561</v>
      </c>
      <c r="G5223" s="14" t="str">
        <f t="shared" si="1063"/>
        <v>Avg of 4 NM Projects</v>
      </c>
      <c r="H5223" s="15">
        <f t="shared" si="1065"/>
        <v>12</v>
      </c>
      <c r="I5223" s="93">
        <v>83.965000000000003</v>
      </c>
      <c r="J5223">
        <f t="shared" si="1053"/>
        <v>0.47171348314606742</v>
      </c>
      <c r="K5223" s="4">
        <v>25.81</v>
      </c>
      <c r="L5223" s="4">
        <v>19.89</v>
      </c>
      <c r="M5223" s="16">
        <f t="shared" si="1054"/>
        <v>1.67006385</v>
      </c>
      <c r="N5223">
        <f t="shared" si="1055"/>
        <v>0</v>
      </c>
      <c r="O5223">
        <f t="shared" si="1056"/>
        <v>0</v>
      </c>
      <c r="P5223" s="63">
        <f t="shared" si="1057"/>
        <v>0</v>
      </c>
    </row>
    <row r="5224" spans="1:16" x14ac:dyDescent="0.3">
      <c r="A5224">
        <f t="shared" si="1058"/>
        <v>2019</v>
      </c>
      <c r="B5224">
        <f t="shared" si="1059"/>
        <v>4</v>
      </c>
      <c r="C5224">
        <f t="shared" si="1060"/>
        <v>6</v>
      </c>
      <c r="D5224">
        <f t="shared" si="1061"/>
        <v>6</v>
      </c>
      <c r="E5224" t="str">
        <f t="shared" si="1062"/>
        <v>ON</v>
      </c>
      <c r="F5224" s="13">
        <f t="shared" si="1064"/>
        <v>43561</v>
      </c>
      <c r="G5224" s="14" t="str">
        <f t="shared" si="1063"/>
        <v>Avg of 4 NM Projects</v>
      </c>
      <c r="H5224" s="15">
        <f t="shared" si="1065"/>
        <v>13</v>
      </c>
      <c r="I5224" s="93">
        <v>64.125</v>
      </c>
      <c r="J5224">
        <f t="shared" si="1053"/>
        <v>0.36025280898876405</v>
      </c>
      <c r="K5224" s="4">
        <v>21.27</v>
      </c>
      <c r="L5224" s="4">
        <v>20.57</v>
      </c>
      <c r="M5224" s="16">
        <f t="shared" si="1054"/>
        <v>1.31905125</v>
      </c>
      <c r="N5224">
        <f t="shared" si="1055"/>
        <v>0</v>
      </c>
      <c r="O5224">
        <f t="shared" si="1056"/>
        <v>0</v>
      </c>
      <c r="P5224" s="63">
        <f t="shared" si="1057"/>
        <v>0</v>
      </c>
    </row>
    <row r="5225" spans="1:16" x14ac:dyDescent="0.3">
      <c r="A5225">
        <f t="shared" si="1058"/>
        <v>2019</v>
      </c>
      <c r="B5225">
        <f t="shared" si="1059"/>
        <v>4</v>
      </c>
      <c r="C5225">
        <f t="shared" si="1060"/>
        <v>6</v>
      </c>
      <c r="D5225">
        <f t="shared" si="1061"/>
        <v>6</v>
      </c>
      <c r="E5225" t="str">
        <f t="shared" si="1062"/>
        <v>ON</v>
      </c>
      <c r="F5225" s="13">
        <f t="shared" si="1064"/>
        <v>43561</v>
      </c>
      <c r="G5225" s="14" t="str">
        <f t="shared" si="1063"/>
        <v>Avg of 4 NM Projects</v>
      </c>
      <c r="H5225" s="15">
        <f t="shared" si="1065"/>
        <v>14</v>
      </c>
      <c r="I5225" s="93">
        <v>47.230000000000004</v>
      </c>
      <c r="J5225">
        <f t="shared" si="1053"/>
        <v>0.26533707865168543</v>
      </c>
      <c r="K5225" s="4">
        <v>21.32</v>
      </c>
      <c r="L5225" s="4">
        <v>21.51</v>
      </c>
      <c r="M5225" s="16">
        <f t="shared" si="1054"/>
        <v>1.0159173000000001</v>
      </c>
      <c r="N5225">
        <f t="shared" si="1055"/>
        <v>0</v>
      </c>
      <c r="O5225">
        <f t="shared" si="1056"/>
        <v>0</v>
      </c>
      <c r="P5225" s="63">
        <f t="shared" si="1057"/>
        <v>0</v>
      </c>
    </row>
    <row r="5226" spans="1:16" x14ac:dyDescent="0.3">
      <c r="A5226">
        <f t="shared" si="1058"/>
        <v>2019</v>
      </c>
      <c r="B5226">
        <f t="shared" si="1059"/>
        <v>4</v>
      </c>
      <c r="C5226">
        <f t="shared" si="1060"/>
        <v>6</v>
      </c>
      <c r="D5226">
        <f t="shared" si="1061"/>
        <v>6</v>
      </c>
      <c r="E5226" t="str">
        <f t="shared" si="1062"/>
        <v>ON</v>
      </c>
      <c r="F5226" s="13">
        <f t="shared" si="1064"/>
        <v>43561</v>
      </c>
      <c r="G5226" s="14" t="str">
        <f t="shared" si="1063"/>
        <v>Avg of 4 NM Projects</v>
      </c>
      <c r="H5226" s="15">
        <f t="shared" si="1065"/>
        <v>15</v>
      </c>
      <c r="I5226" s="93">
        <v>35.715000000000003</v>
      </c>
      <c r="J5226">
        <f t="shared" si="1053"/>
        <v>0.20064606741573035</v>
      </c>
      <c r="K5226" s="4">
        <v>21.24</v>
      </c>
      <c r="L5226" s="4">
        <v>20.96</v>
      </c>
      <c r="M5226" s="16">
        <f t="shared" si="1054"/>
        <v>0.7485864000000001</v>
      </c>
      <c r="N5226">
        <f t="shared" si="1055"/>
        <v>0</v>
      </c>
      <c r="O5226">
        <f t="shared" si="1056"/>
        <v>0</v>
      </c>
      <c r="P5226" s="63">
        <f t="shared" si="1057"/>
        <v>0</v>
      </c>
    </row>
    <row r="5227" spans="1:16" x14ac:dyDescent="0.3">
      <c r="A5227">
        <f t="shared" si="1058"/>
        <v>2019</v>
      </c>
      <c r="B5227">
        <f t="shared" si="1059"/>
        <v>4</v>
      </c>
      <c r="C5227">
        <f t="shared" si="1060"/>
        <v>6</v>
      </c>
      <c r="D5227">
        <f t="shared" si="1061"/>
        <v>6</v>
      </c>
      <c r="E5227" t="str">
        <f t="shared" si="1062"/>
        <v>ON</v>
      </c>
      <c r="F5227" s="13">
        <f t="shared" si="1064"/>
        <v>43561</v>
      </c>
      <c r="G5227" s="14" t="str">
        <f t="shared" si="1063"/>
        <v>Avg of 4 NM Projects</v>
      </c>
      <c r="H5227" s="15">
        <f t="shared" si="1065"/>
        <v>16</v>
      </c>
      <c r="I5227" s="93">
        <v>22.79</v>
      </c>
      <c r="J5227">
        <f t="shared" si="1053"/>
        <v>0.12803370786516854</v>
      </c>
      <c r="K5227" s="4">
        <v>21.01</v>
      </c>
      <c r="L5227" s="4">
        <v>19.78</v>
      </c>
      <c r="M5227" s="16">
        <f t="shared" si="1054"/>
        <v>0.45078620000000003</v>
      </c>
      <c r="N5227">
        <f t="shared" si="1055"/>
        <v>0</v>
      </c>
      <c r="O5227">
        <f t="shared" si="1056"/>
        <v>0</v>
      </c>
      <c r="P5227" s="63">
        <f t="shared" si="1057"/>
        <v>0</v>
      </c>
    </row>
    <row r="5228" spans="1:16" x14ac:dyDescent="0.3">
      <c r="A5228">
        <f t="shared" si="1058"/>
        <v>2019</v>
      </c>
      <c r="B5228">
        <f t="shared" si="1059"/>
        <v>4</v>
      </c>
      <c r="C5228">
        <f t="shared" si="1060"/>
        <v>6</v>
      </c>
      <c r="D5228">
        <f t="shared" si="1061"/>
        <v>6</v>
      </c>
      <c r="E5228" t="str">
        <f t="shared" si="1062"/>
        <v>ON</v>
      </c>
      <c r="F5228" s="13">
        <f t="shared" si="1064"/>
        <v>43561</v>
      </c>
      <c r="G5228" s="14" t="str">
        <f t="shared" si="1063"/>
        <v>Avg of 4 NM Projects</v>
      </c>
      <c r="H5228" s="15">
        <f t="shared" si="1065"/>
        <v>17</v>
      </c>
      <c r="I5228" s="93">
        <v>13.57</v>
      </c>
      <c r="J5228">
        <f t="shared" si="1053"/>
        <v>7.6235955056179777E-2</v>
      </c>
      <c r="K5228" s="4">
        <v>21.3</v>
      </c>
      <c r="L5228" s="4">
        <v>20.89</v>
      </c>
      <c r="M5228" s="16">
        <f t="shared" si="1054"/>
        <v>0.28347729999999999</v>
      </c>
      <c r="N5228">
        <f t="shared" si="1055"/>
        <v>0</v>
      </c>
      <c r="O5228">
        <f t="shared" si="1056"/>
        <v>0</v>
      </c>
      <c r="P5228" s="63">
        <f t="shared" si="1057"/>
        <v>0</v>
      </c>
    </row>
    <row r="5229" spans="1:16" x14ac:dyDescent="0.3">
      <c r="A5229">
        <f t="shared" si="1058"/>
        <v>2019</v>
      </c>
      <c r="B5229">
        <f t="shared" si="1059"/>
        <v>4</v>
      </c>
      <c r="C5229">
        <f t="shared" si="1060"/>
        <v>6</v>
      </c>
      <c r="D5229">
        <f t="shared" si="1061"/>
        <v>6</v>
      </c>
      <c r="E5229" t="str">
        <f t="shared" si="1062"/>
        <v>ON</v>
      </c>
      <c r="F5229" s="13">
        <f t="shared" si="1064"/>
        <v>43561</v>
      </c>
      <c r="G5229" s="14" t="str">
        <f t="shared" si="1063"/>
        <v>Avg of 4 NM Projects</v>
      </c>
      <c r="H5229" s="15">
        <f t="shared" si="1065"/>
        <v>18</v>
      </c>
      <c r="I5229" s="93">
        <v>7.0399999999999991</v>
      </c>
      <c r="J5229">
        <f t="shared" si="1053"/>
        <v>3.9550561797752806E-2</v>
      </c>
      <c r="K5229" s="4">
        <v>26.02</v>
      </c>
      <c r="L5229" s="4">
        <v>21.4</v>
      </c>
      <c r="M5229" s="16">
        <f t="shared" si="1054"/>
        <v>0.15065599999999998</v>
      </c>
      <c r="N5229">
        <f t="shared" si="1055"/>
        <v>0</v>
      </c>
      <c r="O5229">
        <f t="shared" si="1056"/>
        <v>0</v>
      </c>
      <c r="P5229" s="63">
        <f t="shared" si="1057"/>
        <v>0</v>
      </c>
    </row>
    <row r="5230" spans="1:16" x14ac:dyDescent="0.3">
      <c r="A5230">
        <f t="shared" si="1058"/>
        <v>2019</v>
      </c>
      <c r="B5230">
        <f t="shared" si="1059"/>
        <v>4</v>
      </c>
      <c r="C5230">
        <f t="shared" si="1060"/>
        <v>6</v>
      </c>
      <c r="D5230">
        <f t="shared" si="1061"/>
        <v>6</v>
      </c>
      <c r="E5230" t="str">
        <f t="shared" si="1062"/>
        <v>ON</v>
      </c>
      <c r="F5230" s="13">
        <f t="shared" si="1064"/>
        <v>43561</v>
      </c>
      <c r="G5230" s="14" t="str">
        <f t="shared" si="1063"/>
        <v>Avg of 4 NM Projects</v>
      </c>
      <c r="H5230" s="15">
        <f t="shared" si="1065"/>
        <v>19</v>
      </c>
      <c r="I5230" s="93">
        <v>1.28</v>
      </c>
      <c r="J5230">
        <f t="shared" si="1053"/>
        <v>7.1910112359550565E-3</v>
      </c>
      <c r="K5230" s="4">
        <v>27.89</v>
      </c>
      <c r="L5230" s="4">
        <v>34.270000000000003</v>
      </c>
      <c r="M5230" s="16">
        <f t="shared" si="1054"/>
        <v>4.3865600000000005E-2</v>
      </c>
      <c r="N5230">
        <f t="shared" si="1055"/>
        <v>0</v>
      </c>
      <c r="O5230">
        <f t="shared" si="1056"/>
        <v>0</v>
      </c>
      <c r="P5230" s="63">
        <f t="shared" si="1057"/>
        <v>0</v>
      </c>
    </row>
    <row r="5231" spans="1:16" x14ac:dyDescent="0.3">
      <c r="A5231">
        <f t="shared" si="1058"/>
        <v>2019</v>
      </c>
      <c r="B5231">
        <f t="shared" si="1059"/>
        <v>4</v>
      </c>
      <c r="C5231">
        <f t="shared" si="1060"/>
        <v>6</v>
      </c>
      <c r="D5231">
        <f t="shared" si="1061"/>
        <v>6</v>
      </c>
      <c r="E5231" t="str">
        <f t="shared" si="1062"/>
        <v>ON</v>
      </c>
      <c r="F5231" s="13">
        <f t="shared" si="1064"/>
        <v>43561</v>
      </c>
      <c r="G5231" s="14" t="str">
        <f t="shared" si="1063"/>
        <v>Avg of 4 NM Projects</v>
      </c>
      <c r="H5231" s="15">
        <f t="shared" si="1065"/>
        <v>20</v>
      </c>
      <c r="I5231" s="93">
        <v>0</v>
      </c>
      <c r="J5231">
        <f t="shared" si="1053"/>
        <v>0</v>
      </c>
      <c r="K5231" s="4">
        <v>35.6</v>
      </c>
      <c r="L5231" s="4">
        <v>39.31</v>
      </c>
      <c r="M5231" s="16">
        <f t="shared" si="1054"/>
        <v>0</v>
      </c>
      <c r="N5231">
        <f t="shared" si="1055"/>
        <v>1</v>
      </c>
      <c r="O5231">
        <f t="shared" si="1056"/>
        <v>0</v>
      </c>
      <c r="P5231" s="63">
        <f t="shared" si="1057"/>
        <v>0</v>
      </c>
    </row>
    <row r="5232" spans="1:16" x14ac:dyDescent="0.3">
      <c r="A5232">
        <f t="shared" si="1058"/>
        <v>2019</v>
      </c>
      <c r="B5232">
        <f t="shared" si="1059"/>
        <v>4</v>
      </c>
      <c r="C5232">
        <f t="shared" si="1060"/>
        <v>6</v>
      </c>
      <c r="D5232">
        <f t="shared" si="1061"/>
        <v>6</v>
      </c>
      <c r="E5232" t="str">
        <f t="shared" si="1062"/>
        <v>ON</v>
      </c>
      <c r="F5232" s="13">
        <f t="shared" si="1064"/>
        <v>43561</v>
      </c>
      <c r="G5232" s="14" t="str">
        <f t="shared" si="1063"/>
        <v>Avg of 4 NM Projects</v>
      </c>
      <c r="H5232" s="15">
        <f t="shared" si="1065"/>
        <v>21</v>
      </c>
      <c r="I5232" s="93">
        <v>-0.13</v>
      </c>
      <c r="J5232">
        <f t="shared" si="1053"/>
        <v>-7.3033707865168538E-4</v>
      </c>
      <c r="K5232" s="4">
        <v>39.29</v>
      </c>
      <c r="L5232" s="4">
        <v>45.95</v>
      </c>
      <c r="M5232" s="16">
        <f t="shared" si="1054"/>
        <v>-5.9735000000000005E-3</v>
      </c>
      <c r="N5232">
        <f t="shared" si="1055"/>
        <v>0</v>
      </c>
      <c r="O5232">
        <f t="shared" si="1056"/>
        <v>0</v>
      </c>
      <c r="P5232" s="63">
        <f t="shared" si="1057"/>
        <v>0</v>
      </c>
    </row>
    <row r="5233" spans="1:18" x14ac:dyDescent="0.3">
      <c r="A5233">
        <f t="shared" si="1058"/>
        <v>2019</v>
      </c>
      <c r="B5233">
        <f t="shared" si="1059"/>
        <v>4</v>
      </c>
      <c r="C5233">
        <f t="shared" si="1060"/>
        <v>6</v>
      </c>
      <c r="D5233">
        <f t="shared" si="1061"/>
        <v>6</v>
      </c>
      <c r="E5233" t="str">
        <f t="shared" si="1062"/>
        <v>ON</v>
      </c>
      <c r="F5233" s="13">
        <f t="shared" si="1064"/>
        <v>43561</v>
      </c>
      <c r="G5233" s="14" t="str">
        <f t="shared" si="1063"/>
        <v>Avg of 4 NM Projects</v>
      </c>
      <c r="H5233" s="15">
        <f t="shared" si="1065"/>
        <v>22</v>
      </c>
      <c r="I5233" s="93">
        <v>-0.26</v>
      </c>
      <c r="J5233">
        <f t="shared" si="1053"/>
        <v>-1.4606741573033708E-3</v>
      </c>
      <c r="K5233" s="4">
        <v>30.63</v>
      </c>
      <c r="L5233" s="4">
        <v>41.46</v>
      </c>
      <c r="M5233" s="16">
        <f t="shared" si="1054"/>
        <v>-1.07796E-2</v>
      </c>
      <c r="N5233">
        <f t="shared" si="1055"/>
        <v>0</v>
      </c>
      <c r="O5233">
        <f t="shared" si="1056"/>
        <v>0</v>
      </c>
      <c r="P5233" s="63">
        <f t="shared" si="1057"/>
        <v>0</v>
      </c>
    </row>
    <row r="5234" spans="1:18" x14ac:dyDescent="0.3">
      <c r="A5234">
        <f t="shared" si="1058"/>
        <v>2019</v>
      </c>
      <c r="B5234">
        <f t="shared" si="1059"/>
        <v>4</v>
      </c>
      <c r="C5234">
        <f t="shared" si="1060"/>
        <v>6</v>
      </c>
      <c r="D5234">
        <f t="shared" si="1061"/>
        <v>6</v>
      </c>
      <c r="E5234" t="str">
        <f t="shared" si="1062"/>
        <v>ON</v>
      </c>
      <c r="F5234" s="13">
        <f t="shared" si="1064"/>
        <v>43561</v>
      </c>
      <c r="G5234" s="14" t="str">
        <f t="shared" si="1063"/>
        <v>Avg of 4 NM Projects</v>
      </c>
      <c r="H5234" s="15">
        <f t="shared" si="1065"/>
        <v>23</v>
      </c>
      <c r="I5234" s="93">
        <v>0</v>
      </c>
      <c r="J5234">
        <f t="shared" si="1053"/>
        <v>0</v>
      </c>
      <c r="K5234" s="4">
        <v>25.97</v>
      </c>
      <c r="L5234" s="4">
        <v>23.21</v>
      </c>
      <c r="M5234" s="16">
        <f t="shared" si="1054"/>
        <v>0</v>
      </c>
      <c r="N5234">
        <f t="shared" si="1055"/>
        <v>1</v>
      </c>
      <c r="O5234">
        <f t="shared" si="1056"/>
        <v>0</v>
      </c>
      <c r="P5234" s="63">
        <f t="shared" si="1057"/>
        <v>0</v>
      </c>
    </row>
    <row r="5235" spans="1:18" x14ac:dyDescent="0.3">
      <c r="A5235">
        <f t="shared" si="1058"/>
        <v>2019</v>
      </c>
      <c r="B5235">
        <f t="shared" si="1059"/>
        <v>4</v>
      </c>
      <c r="C5235">
        <f t="shared" si="1060"/>
        <v>6</v>
      </c>
      <c r="D5235">
        <f t="shared" si="1061"/>
        <v>6</v>
      </c>
      <c r="E5235" t="str">
        <f t="shared" si="1062"/>
        <v>OFF</v>
      </c>
      <c r="F5235" s="13">
        <f t="shared" si="1064"/>
        <v>43561</v>
      </c>
      <c r="G5235" s="14" t="str">
        <f t="shared" si="1063"/>
        <v>Avg of 4 NM Projects</v>
      </c>
      <c r="H5235" s="15">
        <f t="shared" si="1065"/>
        <v>24</v>
      </c>
      <c r="I5235" s="93">
        <v>-0.26</v>
      </c>
      <c r="J5235">
        <f t="shared" si="1053"/>
        <v>-1.4606741573033708E-3</v>
      </c>
      <c r="K5235" s="4">
        <v>25.5</v>
      </c>
      <c r="L5235" s="4">
        <v>25.38</v>
      </c>
      <c r="M5235" s="16">
        <f t="shared" si="1054"/>
        <v>-6.5988000000000002E-3</v>
      </c>
      <c r="N5235">
        <f t="shared" si="1055"/>
        <v>0</v>
      </c>
      <c r="O5235">
        <f t="shared" si="1056"/>
        <v>0</v>
      </c>
      <c r="P5235" s="63">
        <f t="shared" si="1057"/>
        <v>0</v>
      </c>
    </row>
    <row r="5236" spans="1:18" x14ac:dyDescent="0.3">
      <c r="A5236">
        <f t="shared" si="1058"/>
        <v>2019</v>
      </c>
      <c r="B5236">
        <f t="shared" si="1059"/>
        <v>4</v>
      </c>
      <c r="C5236">
        <f t="shared" si="1060"/>
        <v>7</v>
      </c>
      <c r="D5236">
        <f t="shared" si="1061"/>
        <v>7</v>
      </c>
      <c r="E5236" t="str">
        <f t="shared" si="1062"/>
        <v>OFF</v>
      </c>
      <c r="F5236" s="13">
        <f t="shared" si="1064"/>
        <v>43562</v>
      </c>
      <c r="G5236" s="14" t="str">
        <f t="shared" si="1063"/>
        <v>Avg of 4 NM Projects</v>
      </c>
      <c r="H5236" s="15">
        <f t="shared" si="1065"/>
        <v>1</v>
      </c>
      <c r="I5236" s="93">
        <v>0</v>
      </c>
      <c r="J5236">
        <f t="shared" si="1053"/>
        <v>0</v>
      </c>
      <c r="K5236" s="4">
        <v>27.65</v>
      </c>
      <c r="L5236" s="4">
        <v>30.62</v>
      </c>
      <c r="M5236" s="16">
        <f t="shared" si="1054"/>
        <v>0</v>
      </c>
      <c r="N5236">
        <f t="shared" si="1055"/>
        <v>1</v>
      </c>
      <c r="O5236">
        <f t="shared" si="1056"/>
        <v>0</v>
      </c>
      <c r="P5236" s="63">
        <f t="shared" si="1057"/>
        <v>0</v>
      </c>
      <c r="Q5236" s="34"/>
      <c r="R5236" s="34"/>
    </row>
    <row r="5237" spans="1:18" x14ac:dyDescent="0.3">
      <c r="A5237">
        <f t="shared" si="1058"/>
        <v>2019</v>
      </c>
      <c r="B5237">
        <f t="shared" si="1059"/>
        <v>4</v>
      </c>
      <c r="C5237">
        <f t="shared" si="1060"/>
        <v>7</v>
      </c>
      <c r="D5237">
        <f t="shared" si="1061"/>
        <v>7</v>
      </c>
      <c r="E5237" t="str">
        <f t="shared" si="1062"/>
        <v>OFF</v>
      </c>
      <c r="F5237" s="13">
        <f t="shared" si="1064"/>
        <v>43562</v>
      </c>
      <c r="G5237" s="14" t="str">
        <f t="shared" si="1063"/>
        <v>Avg of 4 NM Projects</v>
      </c>
      <c r="H5237" s="15">
        <f t="shared" si="1065"/>
        <v>2</v>
      </c>
      <c r="I5237" s="93">
        <v>-0.13</v>
      </c>
      <c r="J5237">
        <f t="shared" si="1053"/>
        <v>-7.3033707865168538E-4</v>
      </c>
      <c r="K5237" s="4">
        <v>24.03</v>
      </c>
      <c r="L5237" s="4">
        <v>20.170000000000002</v>
      </c>
      <c r="M5237" s="16">
        <f t="shared" si="1054"/>
        <v>-2.6221E-3</v>
      </c>
      <c r="N5237">
        <f t="shared" si="1055"/>
        <v>0</v>
      </c>
      <c r="O5237">
        <f t="shared" si="1056"/>
        <v>0</v>
      </c>
      <c r="P5237" s="63">
        <f t="shared" si="1057"/>
        <v>0</v>
      </c>
    </row>
    <row r="5238" spans="1:18" x14ac:dyDescent="0.3">
      <c r="A5238">
        <f t="shared" si="1058"/>
        <v>2019</v>
      </c>
      <c r="B5238">
        <f t="shared" si="1059"/>
        <v>4</v>
      </c>
      <c r="C5238">
        <f t="shared" si="1060"/>
        <v>7</v>
      </c>
      <c r="D5238">
        <f t="shared" si="1061"/>
        <v>7</v>
      </c>
      <c r="E5238" t="str">
        <f t="shared" si="1062"/>
        <v>OFF</v>
      </c>
      <c r="F5238" s="13">
        <f t="shared" si="1064"/>
        <v>43562</v>
      </c>
      <c r="G5238" s="14" t="str">
        <f t="shared" si="1063"/>
        <v>Avg of 4 NM Projects</v>
      </c>
      <c r="H5238" s="15">
        <f t="shared" si="1065"/>
        <v>3</v>
      </c>
      <c r="I5238" s="93">
        <v>-0.39</v>
      </c>
      <c r="J5238">
        <f t="shared" si="1053"/>
        <v>-2.1910112359550564E-3</v>
      </c>
      <c r="K5238" s="4">
        <v>24.91</v>
      </c>
      <c r="L5238" s="4">
        <v>18.45</v>
      </c>
      <c r="M5238" s="16">
        <f t="shared" si="1054"/>
        <v>-7.1954999999999996E-3</v>
      </c>
      <c r="N5238">
        <f t="shared" si="1055"/>
        <v>0</v>
      </c>
      <c r="O5238">
        <f t="shared" si="1056"/>
        <v>0</v>
      </c>
      <c r="P5238" s="63">
        <f t="shared" si="1057"/>
        <v>0</v>
      </c>
    </row>
    <row r="5239" spans="1:18" x14ac:dyDescent="0.3">
      <c r="A5239">
        <f t="shared" si="1058"/>
        <v>2019</v>
      </c>
      <c r="B5239">
        <f t="shared" si="1059"/>
        <v>4</v>
      </c>
      <c r="C5239">
        <f t="shared" si="1060"/>
        <v>7</v>
      </c>
      <c r="D5239">
        <f t="shared" si="1061"/>
        <v>7</v>
      </c>
      <c r="E5239" t="str">
        <f t="shared" si="1062"/>
        <v>OFF</v>
      </c>
      <c r="F5239" s="13">
        <f t="shared" si="1064"/>
        <v>43562</v>
      </c>
      <c r="G5239" s="14" t="str">
        <f t="shared" si="1063"/>
        <v>Avg of 4 NM Projects</v>
      </c>
      <c r="H5239" s="15">
        <f t="shared" si="1065"/>
        <v>4</v>
      </c>
      <c r="I5239" s="93">
        <v>0</v>
      </c>
      <c r="J5239">
        <f t="shared" si="1053"/>
        <v>0</v>
      </c>
      <c r="K5239" s="4">
        <v>21.8</v>
      </c>
      <c r="L5239" s="4">
        <v>19.850000000000001</v>
      </c>
      <c r="M5239" s="16">
        <f t="shared" si="1054"/>
        <v>0</v>
      </c>
      <c r="N5239">
        <f t="shared" si="1055"/>
        <v>1</v>
      </c>
      <c r="O5239">
        <f t="shared" si="1056"/>
        <v>0</v>
      </c>
      <c r="P5239" s="63">
        <f t="shared" si="1057"/>
        <v>0</v>
      </c>
    </row>
    <row r="5240" spans="1:18" x14ac:dyDescent="0.3">
      <c r="A5240">
        <f t="shared" si="1058"/>
        <v>2019</v>
      </c>
      <c r="B5240">
        <f t="shared" si="1059"/>
        <v>4</v>
      </c>
      <c r="C5240">
        <f t="shared" si="1060"/>
        <v>7</v>
      </c>
      <c r="D5240">
        <f t="shared" si="1061"/>
        <v>7</v>
      </c>
      <c r="E5240" t="str">
        <f t="shared" si="1062"/>
        <v>OFF</v>
      </c>
      <c r="F5240" s="13">
        <f t="shared" si="1064"/>
        <v>43562</v>
      </c>
      <c r="G5240" s="14" t="str">
        <f t="shared" si="1063"/>
        <v>Avg of 4 NM Projects</v>
      </c>
      <c r="H5240" s="15">
        <f t="shared" si="1065"/>
        <v>5</v>
      </c>
      <c r="I5240" s="93">
        <v>-0.26</v>
      </c>
      <c r="J5240">
        <f t="shared" si="1053"/>
        <v>-1.4606741573033708E-3</v>
      </c>
      <c r="K5240" s="4">
        <v>21.46</v>
      </c>
      <c r="L5240" s="4">
        <v>25.62</v>
      </c>
      <c r="M5240" s="16">
        <f t="shared" si="1054"/>
        <v>-6.6612000000000008E-3</v>
      </c>
      <c r="N5240">
        <f t="shared" si="1055"/>
        <v>0</v>
      </c>
      <c r="O5240">
        <f t="shared" si="1056"/>
        <v>0</v>
      </c>
      <c r="P5240" s="63">
        <f t="shared" si="1057"/>
        <v>0</v>
      </c>
    </row>
    <row r="5241" spans="1:18" x14ac:dyDescent="0.3">
      <c r="A5241">
        <f t="shared" si="1058"/>
        <v>2019</v>
      </c>
      <c r="B5241">
        <f t="shared" si="1059"/>
        <v>4</v>
      </c>
      <c r="C5241">
        <f t="shared" si="1060"/>
        <v>7</v>
      </c>
      <c r="D5241">
        <f t="shared" si="1061"/>
        <v>7</v>
      </c>
      <c r="E5241" t="str">
        <f t="shared" si="1062"/>
        <v>OFF</v>
      </c>
      <c r="F5241" s="13">
        <f t="shared" si="1064"/>
        <v>43562</v>
      </c>
      <c r="G5241" s="14" t="str">
        <f t="shared" si="1063"/>
        <v>Avg of 4 NM Projects</v>
      </c>
      <c r="H5241" s="15">
        <f t="shared" si="1065"/>
        <v>6</v>
      </c>
      <c r="I5241" s="93">
        <v>0</v>
      </c>
      <c r="J5241">
        <f t="shared" si="1053"/>
        <v>0</v>
      </c>
      <c r="K5241" s="4">
        <v>24.67</v>
      </c>
      <c r="L5241" s="4">
        <v>24.52</v>
      </c>
      <c r="M5241" s="16">
        <f t="shared" si="1054"/>
        <v>0</v>
      </c>
      <c r="N5241">
        <f t="shared" si="1055"/>
        <v>1</v>
      </c>
      <c r="O5241">
        <f t="shared" si="1056"/>
        <v>0</v>
      </c>
      <c r="P5241" s="63">
        <f t="shared" si="1057"/>
        <v>0</v>
      </c>
    </row>
    <row r="5242" spans="1:18" x14ac:dyDescent="0.3">
      <c r="A5242">
        <f t="shared" si="1058"/>
        <v>2019</v>
      </c>
      <c r="B5242">
        <f t="shared" si="1059"/>
        <v>4</v>
      </c>
      <c r="C5242">
        <f t="shared" si="1060"/>
        <v>7</v>
      </c>
      <c r="D5242">
        <f t="shared" si="1061"/>
        <v>7</v>
      </c>
      <c r="E5242" t="str">
        <f t="shared" si="1062"/>
        <v>OFF</v>
      </c>
      <c r="F5242" s="13">
        <f t="shared" si="1064"/>
        <v>43562</v>
      </c>
      <c r="G5242" s="14" t="str">
        <f t="shared" si="1063"/>
        <v>Avg of 4 NM Projects</v>
      </c>
      <c r="H5242" s="15">
        <f t="shared" si="1065"/>
        <v>7</v>
      </c>
      <c r="I5242" s="93">
        <v>0.255</v>
      </c>
      <c r="J5242">
        <f t="shared" si="1053"/>
        <v>1.4325842696629213E-3</v>
      </c>
      <c r="K5242" s="4">
        <v>26.85</v>
      </c>
      <c r="L5242" s="4">
        <v>24.36</v>
      </c>
      <c r="M5242" s="16">
        <f t="shared" si="1054"/>
        <v>6.2118E-3</v>
      </c>
      <c r="N5242">
        <f t="shared" si="1055"/>
        <v>0</v>
      </c>
      <c r="O5242">
        <f t="shared" si="1056"/>
        <v>0</v>
      </c>
      <c r="P5242" s="63">
        <f t="shared" si="1057"/>
        <v>0</v>
      </c>
    </row>
    <row r="5243" spans="1:18" x14ac:dyDescent="0.3">
      <c r="A5243">
        <f t="shared" si="1058"/>
        <v>2019</v>
      </c>
      <c r="B5243">
        <f t="shared" si="1059"/>
        <v>4</v>
      </c>
      <c r="C5243">
        <f t="shared" si="1060"/>
        <v>7</v>
      </c>
      <c r="D5243">
        <f t="shared" si="1061"/>
        <v>7</v>
      </c>
      <c r="E5243" t="str">
        <f t="shared" si="1062"/>
        <v>OFF</v>
      </c>
      <c r="F5243" s="13">
        <f t="shared" si="1064"/>
        <v>43562</v>
      </c>
      <c r="G5243" s="14" t="str">
        <f t="shared" si="1063"/>
        <v>Avg of 4 NM Projects</v>
      </c>
      <c r="H5243" s="15">
        <f t="shared" si="1065"/>
        <v>8</v>
      </c>
      <c r="I5243" s="93">
        <v>5.2449999999999992</v>
      </c>
      <c r="J5243">
        <f t="shared" si="1053"/>
        <v>2.9466292134831457E-2</v>
      </c>
      <c r="K5243" s="4">
        <v>30.01</v>
      </c>
      <c r="L5243" s="4">
        <v>22.84</v>
      </c>
      <c r="M5243" s="16">
        <f t="shared" si="1054"/>
        <v>0.11979579999999998</v>
      </c>
      <c r="N5243">
        <f t="shared" si="1055"/>
        <v>0</v>
      </c>
      <c r="O5243">
        <f t="shared" si="1056"/>
        <v>0</v>
      </c>
      <c r="P5243" s="63">
        <f t="shared" si="1057"/>
        <v>0</v>
      </c>
    </row>
    <row r="5244" spans="1:18" x14ac:dyDescent="0.3">
      <c r="A5244">
        <f t="shared" si="1058"/>
        <v>2019</v>
      </c>
      <c r="B5244">
        <f t="shared" si="1059"/>
        <v>4</v>
      </c>
      <c r="C5244">
        <f t="shared" si="1060"/>
        <v>7</v>
      </c>
      <c r="D5244">
        <f t="shared" si="1061"/>
        <v>7</v>
      </c>
      <c r="E5244" t="str">
        <f t="shared" si="1062"/>
        <v>OFF</v>
      </c>
      <c r="F5244" s="13">
        <f t="shared" si="1064"/>
        <v>43562</v>
      </c>
      <c r="G5244" s="14" t="str">
        <f t="shared" si="1063"/>
        <v>Avg of 4 NM Projects</v>
      </c>
      <c r="H5244" s="15">
        <f t="shared" si="1065"/>
        <v>9</v>
      </c>
      <c r="I5244" s="93">
        <v>15.105</v>
      </c>
      <c r="J5244">
        <f t="shared" si="1053"/>
        <v>8.4859550561797753E-2</v>
      </c>
      <c r="K5244" s="4">
        <v>23.94</v>
      </c>
      <c r="L5244" s="4">
        <v>24.57</v>
      </c>
      <c r="M5244" s="16">
        <f t="shared" si="1054"/>
        <v>0.37112985000000004</v>
      </c>
      <c r="N5244">
        <f t="shared" si="1055"/>
        <v>0</v>
      </c>
      <c r="O5244">
        <f t="shared" si="1056"/>
        <v>0</v>
      </c>
      <c r="P5244" s="63">
        <f t="shared" si="1057"/>
        <v>0</v>
      </c>
    </row>
    <row r="5245" spans="1:18" x14ac:dyDescent="0.3">
      <c r="A5245">
        <f t="shared" si="1058"/>
        <v>2019</v>
      </c>
      <c r="B5245">
        <f t="shared" si="1059"/>
        <v>4</v>
      </c>
      <c r="C5245">
        <f t="shared" si="1060"/>
        <v>7</v>
      </c>
      <c r="D5245">
        <f t="shared" si="1061"/>
        <v>7</v>
      </c>
      <c r="E5245" t="str">
        <f t="shared" si="1062"/>
        <v>OFF</v>
      </c>
      <c r="F5245" s="13">
        <f t="shared" si="1064"/>
        <v>43562</v>
      </c>
      <c r="G5245" s="14" t="str">
        <f t="shared" si="1063"/>
        <v>Avg of 4 NM Projects</v>
      </c>
      <c r="H5245" s="15">
        <f t="shared" si="1065"/>
        <v>10</v>
      </c>
      <c r="I5245" s="93">
        <v>32.129999999999995</v>
      </c>
      <c r="J5245">
        <f t="shared" si="1053"/>
        <v>0.18050561797752807</v>
      </c>
      <c r="K5245" s="4">
        <v>23.92</v>
      </c>
      <c r="L5245" s="4">
        <v>30.06</v>
      </c>
      <c r="M5245" s="16">
        <f t="shared" si="1054"/>
        <v>0.96582779999999979</v>
      </c>
      <c r="N5245">
        <f t="shared" si="1055"/>
        <v>0</v>
      </c>
      <c r="O5245">
        <f t="shared" si="1056"/>
        <v>0</v>
      </c>
      <c r="P5245" s="63">
        <f t="shared" si="1057"/>
        <v>0</v>
      </c>
    </row>
    <row r="5246" spans="1:18" x14ac:dyDescent="0.3">
      <c r="A5246">
        <f t="shared" si="1058"/>
        <v>2019</v>
      </c>
      <c r="B5246">
        <f t="shared" si="1059"/>
        <v>4</v>
      </c>
      <c r="C5246">
        <f t="shared" si="1060"/>
        <v>7</v>
      </c>
      <c r="D5246">
        <f t="shared" si="1061"/>
        <v>7</v>
      </c>
      <c r="E5246" t="str">
        <f t="shared" si="1062"/>
        <v>OFF</v>
      </c>
      <c r="F5246" s="13">
        <f t="shared" si="1064"/>
        <v>43562</v>
      </c>
      <c r="G5246" s="14" t="str">
        <f t="shared" si="1063"/>
        <v>Avg of 4 NM Projects</v>
      </c>
      <c r="H5246" s="15">
        <f t="shared" si="1065"/>
        <v>11</v>
      </c>
      <c r="I5246" s="93">
        <v>49.28</v>
      </c>
      <c r="J5246">
        <f t="shared" si="1053"/>
        <v>0.27685393258426966</v>
      </c>
      <c r="K5246" s="4">
        <v>24.64</v>
      </c>
      <c r="L5246" s="4">
        <v>28.67</v>
      </c>
      <c r="M5246" s="16">
        <f t="shared" si="1054"/>
        <v>1.4128576000000002</v>
      </c>
      <c r="N5246">
        <f t="shared" si="1055"/>
        <v>0</v>
      </c>
      <c r="O5246">
        <f t="shared" si="1056"/>
        <v>0</v>
      </c>
      <c r="P5246" s="63">
        <f t="shared" si="1057"/>
        <v>0</v>
      </c>
    </row>
    <row r="5247" spans="1:18" x14ac:dyDescent="0.3">
      <c r="A5247">
        <f t="shared" si="1058"/>
        <v>2019</v>
      </c>
      <c r="B5247">
        <f t="shared" si="1059"/>
        <v>4</v>
      </c>
      <c r="C5247">
        <f t="shared" si="1060"/>
        <v>7</v>
      </c>
      <c r="D5247">
        <f t="shared" si="1061"/>
        <v>7</v>
      </c>
      <c r="E5247" t="str">
        <f t="shared" si="1062"/>
        <v>OFF</v>
      </c>
      <c r="F5247" s="13">
        <f t="shared" si="1064"/>
        <v>43562</v>
      </c>
      <c r="G5247" s="14" t="str">
        <f t="shared" si="1063"/>
        <v>Avg of 4 NM Projects</v>
      </c>
      <c r="H5247" s="15">
        <f t="shared" si="1065"/>
        <v>12</v>
      </c>
      <c r="I5247" s="93">
        <v>73.594999999999999</v>
      </c>
      <c r="J5247">
        <f t="shared" si="1053"/>
        <v>0.41345505617977529</v>
      </c>
      <c r="K5247" s="4">
        <v>26.69</v>
      </c>
      <c r="L5247" s="4">
        <v>19.809999999999999</v>
      </c>
      <c r="M5247" s="16">
        <f t="shared" si="1054"/>
        <v>1.4579169499999998</v>
      </c>
      <c r="N5247">
        <f t="shared" si="1055"/>
        <v>0</v>
      </c>
      <c r="O5247">
        <f t="shared" si="1056"/>
        <v>0</v>
      </c>
      <c r="P5247" s="63">
        <f t="shared" si="1057"/>
        <v>0</v>
      </c>
    </row>
    <row r="5248" spans="1:18" x14ac:dyDescent="0.3">
      <c r="A5248">
        <f t="shared" si="1058"/>
        <v>2019</v>
      </c>
      <c r="B5248">
        <f t="shared" si="1059"/>
        <v>4</v>
      </c>
      <c r="C5248">
        <f t="shared" si="1060"/>
        <v>7</v>
      </c>
      <c r="D5248">
        <f t="shared" si="1061"/>
        <v>7</v>
      </c>
      <c r="E5248" t="str">
        <f t="shared" si="1062"/>
        <v>OFF</v>
      </c>
      <c r="F5248" s="13">
        <f t="shared" si="1064"/>
        <v>43562</v>
      </c>
      <c r="G5248" s="14" t="str">
        <f t="shared" si="1063"/>
        <v>Avg of 4 NM Projects</v>
      </c>
      <c r="H5248" s="15">
        <f t="shared" si="1065"/>
        <v>13</v>
      </c>
      <c r="I5248" s="93">
        <v>94.075000000000003</v>
      </c>
      <c r="J5248">
        <f t="shared" si="1053"/>
        <v>0.52851123595505622</v>
      </c>
      <c r="K5248" s="4">
        <v>24.38</v>
      </c>
      <c r="L5248" s="4">
        <v>17.28</v>
      </c>
      <c r="M5248" s="16">
        <f t="shared" si="1054"/>
        <v>1.6256160000000002</v>
      </c>
      <c r="N5248">
        <f t="shared" si="1055"/>
        <v>0</v>
      </c>
      <c r="O5248">
        <f t="shared" si="1056"/>
        <v>1</v>
      </c>
      <c r="P5248" s="63">
        <f t="shared" si="1057"/>
        <v>0</v>
      </c>
    </row>
    <row r="5249" spans="1:18" x14ac:dyDescent="0.3">
      <c r="A5249">
        <f t="shared" si="1058"/>
        <v>2019</v>
      </c>
      <c r="B5249">
        <f t="shared" si="1059"/>
        <v>4</v>
      </c>
      <c r="C5249">
        <f t="shared" si="1060"/>
        <v>7</v>
      </c>
      <c r="D5249">
        <f t="shared" si="1061"/>
        <v>7</v>
      </c>
      <c r="E5249" t="str">
        <f t="shared" si="1062"/>
        <v>OFF</v>
      </c>
      <c r="F5249" s="13">
        <f t="shared" si="1064"/>
        <v>43562</v>
      </c>
      <c r="G5249" s="14" t="str">
        <f t="shared" si="1063"/>
        <v>Avg of 4 NM Projects</v>
      </c>
      <c r="H5249" s="15">
        <f t="shared" si="1065"/>
        <v>14</v>
      </c>
      <c r="I5249" s="93">
        <v>97.784999999999997</v>
      </c>
      <c r="J5249">
        <f t="shared" si="1053"/>
        <v>0.54935393258426968</v>
      </c>
      <c r="K5249" s="4">
        <v>21.59</v>
      </c>
      <c r="L5249" s="4">
        <v>19.64</v>
      </c>
      <c r="M5249" s="16">
        <f t="shared" si="1054"/>
        <v>1.9204973999999999</v>
      </c>
      <c r="N5249">
        <f t="shared" si="1055"/>
        <v>0</v>
      </c>
      <c r="O5249">
        <f t="shared" si="1056"/>
        <v>1</v>
      </c>
      <c r="P5249" s="63">
        <f t="shared" si="1057"/>
        <v>0</v>
      </c>
    </row>
    <row r="5250" spans="1:18" x14ac:dyDescent="0.3">
      <c r="A5250">
        <f t="shared" si="1058"/>
        <v>2019</v>
      </c>
      <c r="B5250">
        <f t="shared" si="1059"/>
        <v>4</v>
      </c>
      <c r="C5250">
        <f t="shared" si="1060"/>
        <v>7</v>
      </c>
      <c r="D5250">
        <f t="shared" si="1061"/>
        <v>7</v>
      </c>
      <c r="E5250" t="str">
        <f t="shared" si="1062"/>
        <v>OFF</v>
      </c>
      <c r="F5250" s="13">
        <f t="shared" si="1064"/>
        <v>43562</v>
      </c>
      <c r="G5250" s="14" t="str">
        <f t="shared" si="1063"/>
        <v>Avg of 4 NM Projects</v>
      </c>
      <c r="H5250" s="15">
        <f t="shared" si="1065"/>
        <v>15</v>
      </c>
      <c r="I5250" s="93">
        <v>80.894999999999996</v>
      </c>
      <c r="J5250">
        <f t="shared" si="1053"/>
        <v>0.45446629213483142</v>
      </c>
      <c r="K5250" s="4">
        <v>24.64</v>
      </c>
      <c r="L5250" s="4">
        <v>20.29</v>
      </c>
      <c r="M5250" s="16">
        <f t="shared" si="1054"/>
        <v>1.64135955</v>
      </c>
      <c r="N5250">
        <f t="shared" si="1055"/>
        <v>0</v>
      </c>
      <c r="O5250">
        <f t="shared" si="1056"/>
        <v>0</v>
      </c>
      <c r="P5250" s="63">
        <f t="shared" si="1057"/>
        <v>0</v>
      </c>
    </row>
    <row r="5251" spans="1:18" x14ac:dyDescent="0.3">
      <c r="A5251">
        <f t="shared" si="1058"/>
        <v>2019</v>
      </c>
      <c r="B5251">
        <f t="shared" si="1059"/>
        <v>4</v>
      </c>
      <c r="C5251">
        <f t="shared" si="1060"/>
        <v>7</v>
      </c>
      <c r="D5251">
        <f t="shared" si="1061"/>
        <v>7</v>
      </c>
      <c r="E5251" t="str">
        <f t="shared" si="1062"/>
        <v>OFF</v>
      </c>
      <c r="F5251" s="13">
        <f t="shared" si="1064"/>
        <v>43562</v>
      </c>
      <c r="G5251" s="14" t="str">
        <f t="shared" si="1063"/>
        <v>Avg of 4 NM Projects</v>
      </c>
      <c r="H5251" s="15">
        <f t="shared" si="1065"/>
        <v>16</v>
      </c>
      <c r="I5251" s="93">
        <v>56.959999999999994</v>
      </c>
      <c r="J5251">
        <f t="shared" si="1053"/>
        <v>0.31999999999999995</v>
      </c>
      <c r="K5251" s="4">
        <v>22.05</v>
      </c>
      <c r="L5251" s="4">
        <v>19.77</v>
      </c>
      <c r="M5251" s="16">
        <f t="shared" si="1054"/>
        <v>1.1260991999999999</v>
      </c>
      <c r="N5251">
        <f t="shared" si="1055"/>
        <v>0</v>
      </c>
      <c r="O5251">
        <f t="shared" si="1056"/>
        <v>0</v>
      </c>
      <c r="P5251" s="63">
        <f t="shared" si="1057"/>
        <v>0</v>
      </c>
    </row>
    <row r="5252" spans="1:18" x14ac:dyDescent="0.3">
      <c r="A5252">
        <f t="shared" si="1058"/>
        <v>2019</v>
      </c>
      <c r="B5252">
        <f t="shared" si="1059"/>
        <v>4</v>
      </c>
      <c r="C5252">
        <f t="shared" si="1060"/>
        <v>7</v>
      </c>
      <c r="D5252">
        <f t="shared" si="1061"/>
        <v>7</v>
      </c>
      <c r="E5252" t="str">
        <f t="shared" si="1062"/>
        <v>OFF</v>
      </c>
      <c r="F5252" s="13">
        <f t="shared" si="1064"/>
        <v>43562</v>
      </c>
      <c r="G5252" s="14" t="str">
        <f t="shared" si="1063"/>
        <v>Avg of 4 NM Projects</v>
      </c>
      <c r="H5252" s="15">
        <f t="shared" si="1065"/>
        <v>17</v>
      </c>
      <c r="I5252" s="93">
        <v>37.119999999999997</v>
      </c>
      <c r="J5252">
        <f t="shared" ref="J5252:J5315" si="1066">+I5252/$I$1</f>
        <v>0.2085393258426966</v>
      </c>
      <c r="K5252" s="4">
        <v>28.13</v>
      </c>
      <c r="L5252" s="4">
        <v>23.86</v>
      </c>
      <c r="M5252" s="16">
        <f t="shared" ref="M5252:M5315" si="1067">+L5252*I5252/1000</f>
        <v>0.88568319999999989</v>
      </c>
      <c r="N5252">
        <f t="shared" ref="N5252:N5315" si="1068">+IF(I5252=0,1,0)</f>
        <v>0</v>
      </c>
      <c r="O5252">
        <f t="shared" ref="O5252:O5315" si="1069">+IF(I5252&gt;=0.5*$I$1,1,0)</f>
        <v>0</v>
      </c>
      <c r="P5252" s="63">
        <f t="shared" ref="P5252:P5315" si="1070">+IF(I5252&gt;MAX(I$3652:I$5859),1,0)</f>
        <v>0</v>
      </c>
    </row>
    <row r="5253" spans="1:18" x14ac:dyDescent="0.3">
      <c r="A5253">
        <f t="shared" ref="A5253:A5316" si="1071">YEAR(F5253)</f>
        <v>2019</v>
      </c>
      <c r="B5253">
        <f t="shared" ref="B5253:B5316" si="1072">+MONTH(F5253)</f>
        <v>4</v>
      </c>
      <c r="C5253">
        <f t="shared" ref="C5253:C5316" si="1073">+DAY(F5253)</f>
        <v>7</v>
      </c>
      <c r="D5253">
        <f t="shared" ref="D5253:D5316" si="1074">WEEKDAY(C5253)</f>
        <v>7</v>
      </c>
      <c r="E5253" t="str">
        <f t="shared" ref="E5253:E5316" si="1075">IF(OR(D5253=1,D5253=7,H5253=1,H5253=2,H5253=3,H5253=4,H5253=5,H5253=6,H5253=7,H5253=24),"OFF","ON")</f>
        <v>OFF</v>
      </c>
      <c r="F5253" s="13">
        <f t="shared" si="1064"/>
        <v>43562</v>
      </c>
      <c r="G5253" s="14" t="str">
        <f t="shared" si="1063"/>
        <v>Avg of 4 NM Projects</v>
      </c>
      <c r="H5253" s="15">
        <f t="shared" si="1065"/>
        <v>18</v>
      </c>
      <c r="I5253" s="93">
        <v>21.12</v>
      </c>
      <c r="J5253">
        <f t="shared" si="1066"/>
        <v>0.11865168539325843</v>
      </c>
      <c r="K5253" s="4">
        <v>28.06</v>
      </c>
      <c r="L5253" s="4">
        <v>27.18</v>
      </c>
      <c r="M5253" s="16">
        <f t="shared" si="1067"/>
        <v>0.57404160000000004</v>
      </c>
      <c r="N5253">
        <f t="shared" si="1068"/>
        <v>0</v>
      </c>
      <c r="O5253">
        <f t="shared" si="1069"/>
        <v>0</v>
      </c>
      <c r="P5253" s="63">
        <f t="shared" si="1070"/>
        <v>0</v>
      </c>
    </row>
    <row r="5254" spans="1:18" x14ac:dyDescent="0.3">
      <c r="A5254">
        <f t="shared" si="1071"/>
        <v>2019</v>
      </c>
      <c r="B5254">
        <f t="shared" si="1072"/>
        <v>4</v>
      </c>
      <c r="C5254">
        <f t="shared" si="1073"/>
        <v>7</v>
      </c>
      <c r="D5254">
        <f t="shared" si="1074"/>
        <v>7</v>
      </c>
      <c r="E5254" t="str">
        <f t="shared" si="1075"/>
        <v>OFF</v>
      </c>
      <c r="F5254" s="13">
        <f t="shared" si="1064"/>
        <v>43562</v>
      </c>
      <c r="G5254" s="14" t="str">
        <f t="shared" ref="G5254:G5317" si="1076">+G5253</f>
        <v>Avg of 4 NM Projects</v>
      </c>
      <c r="H5254" s="15">
        <f t="shared" si="1065"/>
        <v>19</v>
      </c>
      <c r="I5254" s="93">
        <v>9.7249999999999979</v>
      </c>
      <c r="J5254">
        <f t="shared" si="1066"/>
        <v>5.4634831460674146E-2</v>
      </c>
      <c r="K5254" s="4">
        <v>30.1</v>
      </c>
      <c r="L5254" s="4">
        <v>27.65</v>
      </c>
      <c r="M5254" s="16">
        <f t="shared" si="1067"/>
        <v>0.26889624999999995</v>
      </c>
      <c r="N5254">
        <f t="shared" si="1068"/>
        <v>0</v>
      </c>
      <c r="O5254">
        <f t="shared" si="1069"/>
        <v>0</v>
      </c>
      <c r="P5254" s="63">
        <f t="shared" si="1070"/>
        <v>0</v>
      </c>
    </row>
    <row r="5255" spans="1:18" x14ac:dyDescent="0.3">
      <c r="A5255">
        <f t="shared" si="1071"/>
        <v>2019</v>
      </c>
      <c r="B5255">
        <f t="shared" si="1072"/>
        <v>4</v>
      </c>
      <c r="C5255">
        <f t="shared" si="1073"/>
        <v>7</v>
      </c>
      <c r="D5255">
        <f t="shared" si="1074"/>
        <v>7</v>
      </c>
      <c r="E5255" t="str">
        <f t="shared" si="1075"/>
        <v>OFF</v>
      </c>
      <c r="F5255" s="13">
        <f t="shared" si="1064"/>
        <v>43562</v>
      </c>
      <c r="G5255" s="14" t="str">
        <f t="shared" si="1076"/>
        <v>Avg of 4 NM Projects</v>
      </c>
      <c r="H5255" s="15">
        <f t="shared" si="1065"/>
        <v>20</v>
      </c>
      <c r="I5255" s="93">
        <v>0</v>
      </c>
      <c r="J5255">
        <f t="shared" si="1066"/>
        <v>0</v>
      </c>
      <c r="K5255" s="4">
        <v>37.700000000000003</v>
      </c>
      <c r="L5255" s="4">
        <v>35.53</v>
      </c>
      <c r="M5255" s="16">
        <f t="shared" si="1067"/>
        <v>0</v>
      </c>
      <c r="N5255">
        <f t="shared" si="1068"/>
        <v>1</v>
      </c>
      <c r="O5255">
        <f t="shared" si="1069"/>
        <v>0</v>
      </c>
      <c r="P5255" s="63">
        <f t="shared" si="1070"/>
        <v>0</v>
      </c>
    </row>
    <row r="5256" spans="1:18" x14ac:dyDescent="0.3">
      <c r="A5256">
        <f t="shared" si="1071"/>
        <v>2019</v>
      </c>
      <c r="B5256">
        <f t="shared" si="1072"/>
        <v>4</v>
      </c>
      <c r="C5256">
        <f t="shared" si="1073"/>
        <v>7</v>
      </c>
      <c r="D5256">
        <f t="shared" si="1074"/>
        <v>7</v>
      </c>
      <c r="E5256" t="str">
        <f t="shared" si="1075"/>
        <v>OFF</v>
      </c>
      <c r="F5256" s="13">
        <f t="shared" si="1064"/>
        <v>43562</v>
      </c>
      <c r="G5256" s="14" t="str">
        <f t="shared" si="1076"/>
        <v>Avg of 4 NM Projects</v>
      </c>
      <c r="H5256" s="15">
        <f t="shared" si="1065"/>
        <v>21</v>
      </c>
      <c r="I5256" s="93">
        <v>-0.13</v>
      </c>
      <c r="J5256">
        <f t="shared" si="1066"/>
        <v>-7.3033707865168538E-4</v>
      </c>
      <c r="K5256" s="4">
        <v>42.04</v>
      </c>
      <c r="L5256" s="4">
        <v>31.57</v>
      </c>
      <c r="M5256" s="16">
        <f t="shared" si="1067"/>
        <v>-4.1041000000000003E-3</v>
      </c>
      <c r="N5256">
        <f t="shared" si="1068"/>
        <v>0</v>
      </c>
      <c r="O5256">
        <f t="shared" si="1069"/>
        <v>0</v>
      </c>
      <c r="P5256" s="63">
        <f t="shared" si="1070"/>
        <v>0</v>
      </c>
    </row>
    <row r="5257" spans="1:18" x14ac:dyDescent="0.3">
      <c r="A5257">
        <f t="shared" si="1071"/>
        <v>2019</v>
      </c>
      <c r="B5257">
        <f t="shared" si="1072"/>
        <v>4</v>
      </c>
      <c r="C5257">
        <f t="shared" si="1073"/>
        <v>7</v>
      </c>
      <c r="D5257">
        <f t="shared" si="1074"/>
        <v>7</v>
      </c>
      <c r="E5257" t="str">
        <f t="shared" si="1075"/>
        <v>OFF</v>
      </c>
      <c r="F5257" s="13">
        <f t="shared" si="1064"/>
        <v>43562</v>
      </c>
      <c r="G5257" s="14" t="str">
        <f t="shared" si="1076"/>
        <v>Avg of 4 NM Projects</v>
      </c>
      <c r="H5257" s="15">
        <f t="shared" si="1065"/>
        <v>22</v>
      </c>
      <c r="I5257" s="93">
        <v>-0.26</v>
      </c>
      <c r="J5257">
        <f t="shared" si="1066"/>
        <v>-1.4606741573033708E-3</v>
      </c>
      <c r="K5257" s="4">
        <v>31.42</v>
      </c>
      <c r="L5257" s="4">
        <v>25.79</v>
      </c>
      <c r="M5257" s="16">
        <f t="shared" si="1067"/>
        <v>-6.7054000000000002E-3</v>
      </c>
      <c r="N5257">
        <f t="shared" si="1068"/>
        <v>0</v>
      </c>
      <c r="O5257">
        <f t="shared" si="1069"/>
        <v>0</v>
      </c>
      <c r="P5257" s="63">
        <f t="shared" si="1070"/>
        <v>0</v>
      </c>
    </row>
    <row r="5258" spans="1:18" x14ac:dyDescent="0.3">
      <c r="A5258">
        <f t="shared" si="1071"/>
        <v>2019</v>
      </c>
      <c r="B5258">
        <f t="shared" si="1072"/>
        <v>4</v>
      </c>
      <c r="C5258">
        <f t="shared" si="1073"/>
        <v>7</v>
      </c>
      <c r="D5258">
        <f t="shared" si="1074"/>
        <v>7</v>
      </c>
      <c r="E5258" t="str">
        <f t="shared" si="1075"/>
        <v>OFF</v>
      </c>
      <c r="F5258" s="13">
        <f t="shared" si="1064"/>
        <v>43562</v>
      </c>
      <c r="G5258" s="14" t="str">
        <f t="shared" si="1076"/>
        <v>Avg of 4 NM Projects</v>
      </c>
      <c r="H5258" s="15">
        <f t="shared" si="1065"/>
        <v>23</v>
      </c>
      <c r="I5258" s="93">
        <v>-0.13</v>
      </c>
      <c r="J5258">
        <f t="shared" si="1066"/>
        <v>-7.3033707865168538E-4</v>
      </c>
      <c r="K5258" s="4">
        <v>24.76</v>
      </c>
      <c r="L5258" s="4">
        <v>24.03</v>
      </c>
      <c r="M5258" s="16">
        <f t="shared" si="1067"/>
        <v>-3.1239000000000002E-3</v>
      </c>
      <c r="N5258">
        <f t="shared" si="1068"/>
        <v>0</v>
      </c>
      <c r="O5258">
        <f t="shared" si="1069"/>
        <v>0</v>
      </c>
      <c r="P5258" s="63">
        <f t="shared" si="1070"/>
        <v>0</v>
      </c>
    </row>
    <row r="5259" spans="1:18" x14ac:dyDescent="0.3">
      <c r="A5259">
        <f t="shared" si="1071"/>
        <v>2019</v>
      </c>
      <c r="B5259">
        <f t="shared" si="1072"/>
        <v>4</v>
      </c>
      <c r="C5259">
        <f t="shared" si="1073"/>
        <v>7</v>
      </c>
      <c r="D5259">
        <f t="shared" si="1074"/>
        <v>7</v>
      </c>
      <c r="E5259" t="str">
        <f t="shared" si="1075"/>
        <v>OFF</v>
      </c>
      <c r="F5259" s="13">
        <f t="shared" si="1064"/>
        <v>43562</v>
      </c>
      <c r="G5259" s="14" t="str">
        <f t="shared" si="1076"/>
        <v>Avg of 4 NM Projects</v>
      </c>
      <c r="H5259" s="15">
        <f t="shared" si="1065"/>
        <v>24</v>
      </c>
      <c r="I5259" s="93">
        <v>-0.13</v>
      </c>
      <c r="J5259">
        <f t="shared" si="1066"/>
        <v>-7.3033707865168538E-4</v>
      </c>
      <c r="K5259" s="4">
        <v>22.06</v>
      </c>
      <c r="L5259" s="4">
        <v>21.85</v>
      </c>
      <c r="M5259" s="16">
        <f t="shared" si="1067"/>
        <v>-2.8405000000000006E-3</v>
      </c>
      <c r="N5259">
        <f t="shared" si="1068"/>
        <v>0</v>
      </c>
      <c r="O5259">
        <f t="shared" si="1069"/>
        <v>0</v>
      </c>
      <c r="P5259" s="63">
        <f t="shared" si="1070"/>
        <v>0</v>
      </c>
    </row>
    <row r="5260" spans="1:18" x14ac:dyDescent="0.3">
      <c r="A5260">
        <f t="shared" si="1071"/>
        <v>2019</v>
      </c>
      <c r="B5260">
        <f t="shared" si="1072"/>
        <v>4</v>
      </c>
      <c r="C5260">
        <f t="shared" si="1073"/>
        <v>8</v>
      </c>
      <c r="D5260">
        <f t="shared" si="1074"/>
        <v>1</v>
      </c>
      <c r="E5260" t="str">
        <f t="shared" si="1075"/>
        <v>OFF</v>
      </c>
      <c r="F5260" s="13">
        <f t="shared" si="1064"/>
        <v>43563</v>
      </c>
      <c r="G5260" s="14" t="str">
        <f t="shared" si="1076"/>
        <v>Avg of 4 NM Projects</v>
      </c>
      <c r="H5260" s="15">
        <f t="shared" si="1065"/>
        <v>1</v>
      </c>
      <c r="I5260" s="93">
        <v>-0.26</v>
      </c>
      <c r="J5260">
        <f t="shared" si="1066"/>
        <v>-1.4606741573033708E-3</v>
      </c>
      <c r="K5260" s="4">
        <v>24.78</v>
      </c>
      <c r="L5260" s="4">
        <v>19.04</v>
      </c>
      <c r="M5260" s="16">
        <f t="shared" si="1067"/>
        <v>-4.9503999999999998E-3</v>
      </c>
      <c r="N5260">
        <f t="shared" si="1068"/>
        <v>0</v>
      </c>
      <c r="O5260">
        <f t="shared" si="1069"/>
        <v>0</v>
      </c>
      <c r="P5260" s="63">
        <f t="shared" si="1070"/>
        <v>0</v>
      </c>
      <c r="Q5260" s="34"/>
      <c r="R5260" s="34"/>
    </row>
    <row r="5261" spans="1:18" x14ac:dyDescent="0.3">
      <c r="A5261">
        <f t="shared" si="1071"/>
        <v>2019</v>
      </c>
      <c r="B5261">
        <f t="shared" si="1072"/>
        <v>4</v>
      </c>
      <c r="C5261">
        <f t="shared" si="1073"/>
        <v>8</v>
      </c>
      <c r="D5261">
        <f t="shared" si="1074"/>
        <v>1</v>
      </c>
      <c r="E5261" t="str">
        <f t="shared" si="1075"/>
        <v>OFF</v>
      </c>
      <c r="F5261" s="13">
        <f t="shared" si="1064"/>
        <v>43563</v>
      </c>
      <c r="G5261" s="14" t="str">
        <f t="shared" si="1076"/>
        <v>Avg of 4 NM Projects</v>
      </c>
      <c r="H5261" s="15">
        <f t="shared" si="1065"/>
        <v>2</v>
      </c>
      <c r="I5261" s="93">
        <v>-0.13</v>
      </c>
      <c r="J5261">
        <f t="shared" si="1066"/>
        <v>-7.3033707865168538E-4</v>
      </c>
      <c r="K5261" s="4">
        <v>22.93</v>
      </c>
      <c r="L5261" s="4">
        <v>20.100000000000001</v>
      </c>
      <c r="M5261" s="16">
        <f t="shared" si="1067"/>
        <v>-2.6130000000000003E-3</v>
      </c>
      <c r="N5261">
        <f t="shared" si="1068"/>
        <v>0</v>
      </c>
      <c r="O5261">
        <f t="shared" si="1069"/>
        <v>0</v>
      </c>
      <c r="P5261" s="63">
        <f t="shared" si="1070"/>
        <v>0</v>
      </c>
    </row>
    <row r="5262" spans="1:18" x14ac:dyDescent="0.3">
      <c r="A5262">
        <f t="shared" si="1071"/>
        <v>2019</v>
      </c>
      <c r="B5262">
        <f t="shared" si="1072"/>
        <v>4</v>
      </c>
      <c r="C5262">
        <f t="shared" si="1073"/>
        <v>8</v>
      </c>
      <c r="D5262">
        <f t="shared" si="1074"/>
        <v>1</v>
      </c>
      <c r="E5262" t="str">
        <f t="shared" si="1075"/>
        <v>OFF</v>
      </c>
      <c r="F5262" s="13">
        <f t="shared" si="1064"/>
        <v>43563</v>
      </c>
      <c r="G5262" s="14" t="str">
        <f t="shared" si="1076"/>
        <v>Avg of 4 NM Projects</v>
      </c>
      <c r="H5262" s="15">
        <f t="shared" si="1065"/>
        <v>3</v>
      </c>
      <c r="I5262" s="93">
        <v>0</v>
      </c>
      <c r="J5262">
        <f t="shared" si="1066"/>
        <v>0</v>
      </c>
      <c r="K5262" s="4">
        <v>24.85</v>
      </c>
      <c r="L5262" s="4">
        <v>24.49</v>
      </c>
      <c r="M5262" s="16">
        <f t="shared" si="1067"/>
        <v>0</v>
      </c>
      <c r="N5262">
        <f t="shared" si="1068"/>
        <v>1</v>
      </c>
      <c r="O5262">
        <f t="shared" si="1069"/>
        <v>0</v>
      </c>
      <c r="P5262" s="63">
        <f t="shared" si="1070"/>
        <v>0</v>
      </c>
    </row>
    <row r="5263" spans="1:18" x14ac:dyDescent="0.3">
      <c r="A5263">
        <f t="shared" si="1071"/>
        <v>2019</v>
      </c>
      <c r="B5263">
        <f t="shared" si="1072"/>
        <v>4</v>
      </c>
      <c r="C5263">
        <f t="shared" si="1073"/>
        <v>8</v>
      </c>
      <c r="D5263">
        <f t="shared" si="1074"/>
        <v>1</v>
      </c>
      <c r="E5263" t="str">
        <f t="shared" si="1075"/>
        <v>OFF</v>
      </c>
      <c r="F5263" s="13">
        <f t="shared" si="1064"/>
        <v>43563</v>
      </c>
      <c r="G5263" s="14" t="str">
        <f t="shared" si="1076"/>
        <v>Avg of 4 NM Projects</v>
      </c>
      <c r="H5263" s="15">
        <f t="shared" si="1065"/>
        <v>4</v>
      </c>
      <c r="I5263" s="93">
        <v>-0.26</v>
      </c>
      <c r="J5263">
        <f t="shared" si="1066"/>
        <v>-1.4606741573033708E-3</v>
      </c>
      <c r="K5263" s="4">
        <v>24.85</v>
      </c>
      <c r="L5263" s="4">
        <v>18.670000000000002</v>
      </c>
      <c r="M5263" s="16">
        <f t="shared" si="1067"/>
        <v>-4.8542000000000004E-3</v>
      </c>
      <c r="N5263">
        <f t="shared" si="1068"/>
        <v>0</v>
      </c>
      <c r="O5263">
        <f t="shared" si="1069"/>
        <v>0</v>
      </c>
      <c r="P5263" s="63">
        <f t="shared" si="1070"/>
        <v>0</v>
      </c>
    </row>
    <row r="5264" spans="1:18" x14ac:dyDescent="0.3">
      <c r="A5264">
        <f t="shared" si="1071"/>
        <v>2019</v>
      </c>
      <c r="B5264">
        <f t="shared" si="1072"/>
        <v>4</v>
      </c>
      <c r="C5264">
        <f t="shared" si="1073"/>
        <v>8</v>
      </c>
      <c r="D5264">
        <f t="shared" si="1074"/>
        <v>1</v>
      </c>
      <c r="E5264" t="str">
        <f t="shared" si="1075"/>
        <v>OFF</v>
      </c>
      <c r="F5264" s="13">
        <f t="shared" si="1064"/>
        <v>43563</v>
      </c>
      <c r="G5264" s="14" t="str">
        <f t="shared" si="1076"/>
        <v>Avg of 4 NM Projects</v>
      </c>
      <c r="H5264" s="15">
        <f t="shared" si="1065"/>
        <v>5</v>
      </c>
      <c r="I5264" s="93">
        <v>-0.13</v>
      </c>
      <c r="J5264">
        <f t="shared" si="1066"/>
        <v>-7.3033707865168538E-4</v>
      </c>
      <c r="K5264" s="4">
        <v>23.73</v>
      </c>
      <c r="L5264" s="4">
        <v>19.420000000000002</v>
      </c>
      <c r="M5264" s="16">
        <f t="shared" si="1067"/>
        <v>-2.5246000000000005E-3</v>
      </c>
      <c r="N5264">
        <f t="shared" si="1068"/>
        <v>0</v>
      </c>
      <c r="O5264">
        <f t="shared" si="1069"/>
        <v>0</v>
      </c>
      <c r="P5264" s="63">
        <f t="shared" si="1070"/>
        <v>0</v>
      </c>
    </row>
    <row r="5265" spans="1:16" x14ac:dyDescent="0.3">
      <c r="A5265">
        <f t="shared" si="1071"/>
        <v>2019</v>
      </c>
      <c r="B5265">
        <f t="shared" si="1072"/>
        <v>4</v>
      </c>
      <c r="C5265">
        <f t="shared" si="1073"/>
        <v>8</v>
      </c>
      <c r="D5265">
        <f t="shared" si="1074"/>
        <v>1</v>
      </c>
      <c r="E5265" t="str">
        <f t="shared" si="1075"/>
        <v>OFF</v>
      </c>
      <c r="F5265" s="13">
        <f t="shared" si="1064"/>
        <v>43563</v>
      </c>
      <c r="G5265" s="14" t="str">
        <f t="shared" si="1076"/>
        <v>Avg of 4 NM Projects</v>
      </c>
      <c r="H5265" s="15">
        <f t="shared" si="1065"/>
        <v>6</v>
      </c>
      <c r="I5265" s="93">
        <v>-0.26</v>
      </c>
      <c r="J5265">
        <f t="shared" si="1066"/>
        <v>-1.4606741573033708E-3</v>
      </c>
      <c r="K5265" s="4">
        <v>29.05</v>
      </c>
      <c r="L5265" s="4">
        <v>19.13</v>
      </c>
      <c r="M5265" s="16">
        <f t="shared" si="1067"/>
        <v>-4.9737999999999996E-3</v>
      </c>
      <c r="N5265">
        <f t="shared" si="1068"/>
        <v>0</v>
      </c>
      <c r="O5265">
        <f t="shared" si="1069"/>
        <v>0</v>
      </c>
      <c r="P5265" s="63">
        <f t="shared" si="1070"/>
        <v>0</v>
      </c>
    </row>
    <row r="5266" spans="1:16" x14ac:dyDescent="0.3">
      <c r="A5266">
        <f t="shared" si="1071"/>
        <v>2019</v>
      </c>
      <c r="B5266">
        <f t="shared" si="1072"/>
        <v>4</v>
      </c>
      <c r="C5266">
        <f t="shared" si="1073"/>
        <v>8</v>
      </c>
      <c r="D5266">
        <f t="shared" si="1074"/>
        <v>1</v>
      </c>
      <c r="E5266" t="str">
        <f t="shared" si="1075"/>
        <v>OFF</v>
      </c>
      <c r="F5266" s="13">
        <f t="shared" si="1064"/>
        <v>43563</v>
      </c>
      <c r="G5266" s="14" t="str">
        <f t="shared" si="1076"/>
        <v>Avg of 4 NM Projects</v>
      </c>
      <c r="H5266" s="15">
        <f t="shared" si="1065"/>
        <v>7</v>
      </c>
      <c r="I5266" s="93">
        <v>0.77</v>
      </c>
      <c r="J5266">
        <f t="shared" si="1066"/>
        <v>4.3258426966292134E-3</v>
      </c>
      <c r="K5266" s="4">
        <v>34.380000000000003</v>
      </c>
      <c r="L5266" s="4">
        <v>22.67</v>
      </c>
      <c r="M5266" s="16">
        <f t="shared" si="1067"/>
        <v>1.7455900000000003E-2</v>
      </c>
      <c r="N5266">
        <f t="shared" si="1068"/>
        <v>0</v>
      </c>
      <c r="O5266">
        <f t="shared" si="1069"/>
        <v>0</v>
      </c>
      <c r="P5266" s="63">
        <f t="shared" si="1070"/>
        <v>0</v>
      </c>
    </row>
    <row r="5267" spans="1:16" x14ac:dyDescent="0.3">
      <c r="A5267">
        <f t="shared" si="1071"/>
        <v>2019</v>
      </c>
      <c r="B5267">
        <f t="shared" si="1072"/>
        <v>4</v>
      </c>
      <c r="C5267">
        <f t="shared" si="1073"/>
        <v>8</v>
      </c>
      <c r="D5267">
        <f t="shared" si="1074"/>
        <v>1</v>
      </c>
      <c r="E5267" t="str">
        <f t="shared" si="1075"/>
        <v>OFF</v>
      </c>
      <c r="F5267" s="13">
        <f t="shared" si="1064"/>
        <v>43563</v>
      </c>
      <c r="G5267" s="14" t="str">
        <f t="shared" si="1076"/>
        <v>Avg of 4 NM Projects</v>
      </c>
      <c r="H5267" s="15">
        <f t="shared" si="1065"/>
        <v>8</v>
      </c>
      <c r="I5267" s="93">
        <v>15.23</v>
      </c>
      <c r="J5267">
        <f t="shared" si="1066"/>
        <v>8.5561797752808991E-2</v>
      </c>
      <c r="K5267" s="4">
        <v>38.6</v>
      </c>
      <c r="L5267" s="4">
        <v>35.47</v>
      </c>
      <c r="M5267" s="16">
        <f t="shared" si="1067"/>
        <v>0.54020809999999997</v>
      </c>
      <c r="N5267">
        <f t="shared" si="1068"/>
        <v>0</v>
      </c>
      <c r="O5267">
        <f t="shared" si="1069"/>
        <v>0</v>
      </c>
      <c r="P5267" s="63">
        <f t="shared" si="1070"/>
        <v>0</v>
      </c>
    </row>
    <row r="5268" spans="1:16" x14ac:dyDescent="0.3">
      <c r="A5268">
        <f t="shared" si="1071"/>
        <v>2019</v>
      </c>
      <c r="B5268">
        <f t="shared" si="1072"/>
        <v>4</v>
      </c>
      <c r="C5268">
        <f t="shared" si="1073"/>
        <v>8</v>
      </c>
      <c r="D5268">
        <f t="shared" si="1074"/>
        <v>1</v>
      </c>
      <c r="E5268" t="str">
        <f t="shared" si="1075"/>
        <v>OFF</v>
      </c>
      <c r="F5268" s="13">
        <f t="shared" si="1064"/>
        <v>43563</v>
      </c>
      <c r="G5268" s="14" t="str">
        <f t="shared" si="1076"/>
        <v>Avg of 4 NM Projects</v>
      </c>
      <c r="H5268" s="15">
        <f t="shared" si="1065"/>
        <v>9</v>
      </c>
      <c r="I5268" s="93">
        <v>40.19</v>
      </c>
      <c r="J5268">
        <f t="shared" si="1066"/>
        <v>0.22578651685393258</v>
      </c>
      <c r="K5268" s="4">
        <v>39.64</v>
      </c>
      <c r="L5268" s="4">
        <v>25.37</v>
      </c>
      <c r="M5268" s="16">
        <f t="shared" si="1067"/>
        <v>1.0196202999999999</v>
      </c>
      <c r="N5268">
        <f t="shared" si="1068"/>
        <v>0</v>
      </c>
      <c r="O5268">
        <f t="shared" si="1069"/>
        <v>0</v>
      </c>
      <c r="P5268" s="63">
        <f t="shared" si="1070"/>
        <v>0</v>
      </c>
    </row>
    <row r="5269" spans="1:16" x14ac:dyDescent="0.3">
      <c r="A5269">
        <f t="shared" si="1071"/>
        <v>2019</v>
      </c>
      <c r="B5269">
        <f t="shared" si="1072"/>
        <v>4</v>
      </c>
      <c r="C5269">
        <f t="shared" si="1073"/>
        <v>8</v>
      </c>
      <c r="D5269">
        <f t="shared" si="1074"/>
        <v>1</v>
      </c>
      <c r="E5269" t="str">
        <f t="shared" si="1075"/>
        <v>OFF</v>
      </c>
      <c r="F5269" s="13">
        <f t="shared" si="1064"/>
        <v>43563</v>
      </c>
      <c r="G5269" s="14" t="str">
        <f t="shared" si="1076"/>
        <v>Avg of 4 NM Projects</v>
      </c>
      <c r="H5269" s="15">
        <f t="shared" si="1065"/>
        <v>10</v>
      </c>
      <c r="I5269" s="93">
        <v>61.830000000000005</v>
      </c>
      <c r="J5269">
        <f t="shared" si="1066"/>
        <v>0.34735955056179779</v>
      </c>
      <c r="K5269" s="4">
        <v>41</v>
      </c>
      <c r="L5269" s="4">
        <v>24.87</v>
      </c>
      <c r="M5269" s="16">
        <f t="shared" si="1067"/>
        <v>1.5377121000000002</v>
      </c>
      <c r="N5269">
        <f t="shared" si="1068"/>
        <v>0</v>
      </c>
      <c r="O5269">
        <f t="shared" si="1069"/>
        <v>0</v>
      </c>
      <c r="P5269" s="63">
        <f t="shared" si="1070"/>
        <v>0</v>
      </c>
    </row>
    <row r="5270" spans="1:16" x14ac:dyDescent="0.3">
      <c r="A5270">
        <f t="shared" si="1071"/>
        <v>2019</v>
      </c>
      <c r="B5270">
        <f t="shared" si="1072"/>
        <v>4</v>
      </c>
      <c r="C5270">
        <f t="shared" si="1073"/>
        <v>8</v>
      </c>
      <c r="D5270">
        <f t="shared" si="1074"/>
        <v>1</v>
      </c>
      <c r="E5270" t="str">
        <f t="shared" si="1075"/>
        <v>OFF</v>
      </c>
      <c r="F5270" s="13">
        <f t="shared" si="1064"/>
        <v>43563</v>
      </c>
      <c r="G5270" s="14" t="str">
        <f t="shared" si="1076"/>
        <v>Avg of 4 NM Projects</v>
      </c>
      <c r="H5270" s="15">
        <f t="shared" si="1065"/>
        <v>11</v>
      </c>
      <c r="I5270" s="93">
        <v>43.134999999999998</v>
      </c>
      <c r="J5270">
        <f t="shared" si="1066"/>
        <v>0.24233146067415728</v>
      </c>
      <c r="K5270" s="4">
        <v>46.72</v>
      </c>
      <c r="L5270" s="4">
        <v>34.15</v>
      </c>
      <c r="M5270" s="16">
        <f t="shared" si="1067"/>
        <v>1.4730602499999998</v>
      </c>
      <c r="N5270">
        <f t="shared" si="1068"/>
        <v>0</v>
      </c>
      <c r="O5270">
        <f t="shared" si="1069"/>
        <v>0</v>
      </c>
      <c r="P5270" s="63">
        <f t="shared" si="1070"/>
        <v>0</v>
      </c>
    </row>
    <row r="5271" spans="1:16" x14ac:dyDescent="0.3">
      <c r="A5271">
        <f t="shared" si="1071"/>
        <v>2019</v>
      </c>
      <c r="B5271">
        <f t="shared" si="1072"/>
        <v>4</v>
      </c>
      <c r="C5271">
        <f t="shared" si="1073"/>
        <v>8</v>
      </c>
      <c r="D5271">
        <f t="shared" si="1074"/>
        <v>1</v>
      </c>
      <c r="E5271" t="str">
        <f t="shared" si="1075"/>
        <v>OFF</v>
      </c>
      <c r="F5271" s="13">
        <f t="shared" si="1064"/>
        <v>43563</v>
      </c>
      <c r="G5271" s="14" t="str">
        <f t="shared" si="1076"/>
        <v>Avg of 4 NM Projects</v>
      </c>
      <c r="H5271" s="15">
        <f t="shared" si="1065"/>
        <v>12</v>
      </c>
      <c r="I5271" s="93">
        <v>32.004999999999995</v>
      </c>
      <c r="J5271">
        <f t="shared" si="1066"/>
        <v>0.17980337078651684</v>
      </c>
      <c r="K5271" s="4">
        <v>46.61</v>
      </c>
      <c r="L5271" s="4">
        <v>42.37</v>
      </c>
      <c r="M5271" s="16">
        <f t="shared" si="1067"/>
        <v>1.3560518499999998</v>
      </c>
      <c r="N5271">
        <f t="shared" si="1068"/>
        <v>0</v>
      </c>
      <c r="O5271">
        <f t="shared" si="1069"/>
        <v>0</v>
      </c>
      <c r="P5271" s="63">
        <f t="shared" si="1070"/>
        <v>0</v>
      </c>
    </row>
    <row r="5272" spans="1:16" x14ac:dyDescent="0.3">
      <c r="A5272">
        <f t="shared" si="1071"/>
        <v>2019</v>
      </c>
      <c r="B5272">
        <f t="shared" si="1072"/>
        <v>4</v>
      </c>
      <c r="C5272">
        <f t="shared" si="1073"/>
        <v>8</v>
      </c>
      <c r="D5272">
        <f t="shared" si="1074"/>
        <v>1</v>
      </c>
      <c r="E5272" t="str">
        <f t="shared" si="1075"/>
        <v>OFF</v>
      </c>
      <c r="F5272" s="13">
        <f t="shared" si="1064"/>
        <v>43563</v>
      </c>
      <c r="G5272" s="14" t="str">
        <f t="shared" si="1076"/>
        <v>Avg of 4 NM Projects</v>
      </c>
      <c r="H5272" s="15">
        <f t="shared" si="1065"/>
        <v>13</v>
      </c>
      <c r="I5272" s="93">
        <v>33.664999999999999</v>
      </c>
      <c r="J5272">
        <f t="shared" si="1066"/>
        <v>0.18912921348314607</v>
      </c>
      <c r="K5272" s="4">
        <v>41</v>
      </c>
      <c r="L5272" s="4">
        <v>57.14</v>
      </c>
      <c r="M5272" s="16">
        <f t="shared" si="1067"/>
        <v>1.9236180999999999</v>
      </c>
      <c r="N5272">
        <f t="shared" si="1068"/>
        <v>0</v>
      </c>
      <c r="O5272">
        <f t="shared" si="1069"/>
        <v>0</v>
      </c>
      <c r="P5272" s="63">
        <f t="shared" si="1070"/>
        <v>0</v>
      </c>
    </row>
    <row r="5273" spans="1:16" x14ac:dyDescent="0.3">
      <c r="A5273">
        <f t="shared" si="1071"/>
        <v>2019</v>
      </c>
      <c r="B5273">
        <f t="shared" si="1072"/>
        <v>4</v>
      </c>
      <c r="C5273">
        <f t="shared" si="1073"/>
        <v>8</v>
      </c>
      <c r="D5273">
        <f t="shared" si="1074"/>
        <v>1</v>
      </c>
      <c r="E5273" t="str">
        <f t="shared" si="1075"/>
        <v>OFF</v>
      </c>
      <c r="F5273" s="13">
        <f t="shared" si="1064"/>
        <v>43563</v>
      </c>
      <c r="G5273" s="14" t="str">
        <f t="shared" si="1076"/>
        <v>Avg of 4 NM Projects</v>
      </c>
      <c r="H5273" s="15">
        <f t="shared" si="1065"/>
        <v>14</v>
      </c>
      <c r="I5273" s="93">
        <v>36.230000000000004</v>
      </c>
      <c r="J5273">
        <f t="shared" si="1066"/>
        <v>0.20353932584269666</v>
      </c>
      <c r="K5273" s="4">
        <v>36.78</v>
      </c>
      <c r="L5273" s="4">
        <v>42.88</v>
      </c>
      <c r="M5273" s="16">
        <f t="shared" si="1067"/>
        <v>1.5535424000000002</v>
      </c>
      <c r="N5273">
        <f t="shared" si="1068"/>
        <v>0</v>
      </c>
      <c r="O5273">
        <f t="shared" si="1069"/>
        <v>0</v>
      </c>
      <c r="P5273" s="63">
        <f t="shared" si="1070"/>
        <v>0</v>
      </c>
    </row>
    <row r="5274" spans="1:16" x14ac:dyDescent="0.3">
      <c r="A5274">
        <f t="shared" si="1071"/>
        <v>2019</v>
      </c>
      <c r="B5274">
        <f t="shared" si="1072"/>
        <v>4</v>
      </c>
      <c r="C5274">
        <f t="shared" si="1073"/>
        <v>8</v>
      </c>
      <c r="D5274">
        <f t="shared" si="1074"/>
        <v>1</v>
      </c>
      <c r="E5274" t="str">
        <f t="shared" si="1075"/>
        <v>OFF</v>
      </c>
      <c r="F5274" s="13">
        <f t="shared" si="1064"/>
        <v>43563</v>
      </c>
      <c r="G5274" s="14" t="str">
        <f t="shared" si="1076"/>
        <v>Avg of 4 NM Projects</v>
      </c>
      <c r="H5274" s="15">
        <f t="shared" si="1065"/>
        <v>15</v>
      </c>
      <c r="I5274" s="93">
        <v>37.380000000000003</v>
      </c>
      <c r="J5274">
        <f t="shared" si="1066"/>
        <v>0.21000000000000002</v>
      </c>
      <c r="K5274" s="4">
        <v>37.57</v>
      </c>
      <c r="L5274" s="4">
        <v>30.97</v>
      </c>
      <c r="M5274" s="16">
        <f t="shared" si="1067"/>
        <v>1.1576586</v>
      </c>
      <c r="N5274">
        <f t="shared" si="1068"/>
        <v>0</v>
      </c>
      <c r="O5274">
        <f t="shared" si="1069"/>
        <v>0</v>
      </c>
      <c r="P5274" s="63">
        <f t="shared" si="1070"/>
        <v>0</v>
      </c>
    </row>
    <row r="5275" spans="1:16" x14ac:dyDescent="0.3">
      <c r="A5275">
        <f t="shared" si="1071"/>
        <v>2019</v>
      </c>
      <c r="B5275">
        <f t="shared" si="1072"/>
        <v>4</v>
      </c>
      <c r="C5275">
        <f t="shared" si="1073"/>
        <v>8</v>
      </c>
      <c r="D5275">
        <f t="shared" si="1074"/>
        <v>1</v>
      </c>
      <c r="E5275" t="str">
        <f t="shared" si="1075"/>
        <v>OFF</v>
      </c>
      <c r="F5275" s="13">
        <f t="shared" si="1064"/>
        <v>43563</v>
      </c>
      <c r="G5275" s="14" t="str">
        <f t="shared" si="1076"/>
        <v>Avg of 4 NM Projects</v>
      </c>
      <c r="H5275" s="15">
        <f t="shared" si="1065"/>
        <v>16</v>
      </c>
      <c r="I5275" s="93">
        <v>27.9</v>
      </c>
      <c r="J5275">
        <f t="shared" si="1066"/>
        <v>0.15674157303370786</v>
      </c>
      <c r="K5275" s="4">
        <v>36.78</v>
      </c>
      <c r="L5275" s="4">
        <v>33.479999999999997</v>
      </c>
      <c r="M5275" s="16">
        <f t="shared" si="1067"/>
        <v>0.93409199999999992</v>
      </c>
      <c r="N5275">
        <f t="shared" si="1068"/>
        <v>0</v>
      </c>
      <c r="O5275">
        <f t="shared" si="1069"/>
        <v>0</v>
      </c>
      <c r="P5275" s="63">
        <f t="shared" si="1070"/>
        <v>0</v>
      </c>
    </row>
    <row r="5276" spans="1:16" x14ac:dyDescent="0.3">
      <c r="A5276">
        <f t="shared" si="1071"/>
        <v>2019</v>
      </c>
      <c r="B5276">
        <f t="shared" si="1072"/>
        <v>4</v>
      </c>
      <c r="C5276">
        <f t="shared" si="1073"/>
        <v>8</v>
      </c>
      <c r="D5276">
        <f t="shared" si="1074"/>
        <v>1</v>
      </c>
      <c r="E5276" t="str">
        <f t="shared" si="1075"/>
        <v>OFF</v>
      </c>
      <c r="F5276" s="13">
        <f t="shared" si="1064"/>
        <v>43563</v>
      </c>
      <c r="G5276" s="14" t="str">
        <f t="shared" si="1076"/>
        <v>Avg of 4 NM Projects</v>
      </c>
      <c r="H5276" s="15">
        <f t="shared" si="1065"/>
        <v>17</v>
      </c>
      <c r="I5276" s="93">
        <v>36.605000000000004</v>
      </c>
      <c r="J5276">
        <f t="shared" si="1066"/>
        <v>0.20564606741573035</v>
      </c>
      <c r="K5276" s="4">
        <v>36.15</v>
      </c>
      <c r="L5276" s="4">
        <v>36.46</v>
      </c>
      <c r="M5276" s="16">
        <f t="shared" si="1067"/>
        <v>1.3346183</v>
      </c>
      <c r="N5276">
        <f t="shared" si="1068"/>
        <v>0</v>
      </c>
      <c r="O5276">
        <f t="shared" si="1069"/>
        <v>0</v>
      </c>
      <c r="P5276" s="63">
        <f t="shared" si="1070"/>
        <v>0</v>
      </c>
    </row>
    <row r="5277" spans="1:16" x14ac:dyDescent="0.3">
      <c r="A5277">
        <f t="shared" si="1071"/>
        <v>2019</v>
      </c>
      <c r="B5277">
        <f t="shared" si="1072"/>
        <v>4</v>
      </c>
      <c r="C5277">
        <f t="shared" si="1073"/>
        <v>8</v>
      </c>
      <c r="D5277">
        <f t="shared" si="1074"/>
        <v>1</v>
      </c>
      <c r="E5277" t="str">
        <f t="shared" si="1075"/>
        <v>OFF</v>
      </c>
      <c r="F5277" s="13">
        <f t="shared" ref="F5277:F5340" si="1077">+F5253+1</f>
        <v>43563</v>
      </c>
      <c r="G5277" s="14" t="str">
        <f t="shared" si="1076"/>
        <v>Avg of 4 NM Projects</v>
      </c>
      <c r="H5277" s="15">
        <f t="shared" ref="H5277:H5340" si="1078">H5253</f>
        <v>18</v>
      </c>
      <c r="I5277" s="93">
        <v>17.024999999999999</v>
      </c>
      <c r="J5277">
        <f t="shared" si="1066"/>
        <v>9.5646067415730326E-2</v>
      </c>
      <c r="K5277" s="4">
        <v>40.65</v>
      </c>
      <c r="L5277" s="4">
        <v>36.520000000000003</v>
      </c>
      <c r="M5277" s="16">
        <f t="shared" si="1067"/>
        <v>0.621753</v>
      </c>
      <c r="N5277">
        <f t="shared" si="1068"/>
        <v>0</v>
      </c>
      <c r="O5277">
        <f t="shared" si="1069"/>
        <v>0</v>
      </c>
      <c r="P5277" s="63">
        <f t="shared" si="1070"/>
        <v>0</v>
      </c>
    </row>
    <row r="5278" spans="1:16" x14ac:dyDescent="0.3">
      <c r="A5278">
        <f t="shared" si="1071"/>
        <v>2019</v>
      </c>
      <c r="B5278">
        <f t="shared" si="1072"/>
        <v>4</v>
      </c>
      <c r="C5278">
        <f t="shared" si="1073"/>
        <v>8</v>
      </c>
      <c r="D5278">
        <f t="shared" si="1074"/>
        <v>1</v>
      </c>
      <c r="E5278" t="str">
        <f t="shared" si="1075"/>
        <v>OFF</v>
      </c>
      <c r="F5278" s="13">
        <f t="shared" si="1077"/>
        <v>43563</v>
      </c>
      <c r="G5278" s="14" t="str">
        <f t="shared" si="1076"/>
        <v>Avg of 4 NM Projects</v>
      </c>
      <c r="H5278" s="15">
        <f t="shared" si="1078"/>
        <v>19</v>
      </c>
      <c r="I5278" s="93">
        <v>7.9350000000000005</v>
      </c>
      <c r="J5278">
        <f t="shared" si="1066"/>
        <v>4.457865168539326E-2</v>
      </c>
      <c r="K5278" s="4">
        <v>43.53</v>
      </c>
      <c r="L5278" s="4">
        <v>36.840000000000003</v>
      </c>
      <c r="M5278" s="16">
        <f t="shared" si="1067"/>
        <v>0.29232540000000007</v>
      </c>
      <c r="N5278">
        <f t="shared" si="1068"/>
        <v>0</v>
      </c>
      <c r="O5278">
        <f t="shared" si="1069"/>
        <v>0</v>
      </c>
      <c r="P5278" s="63">
        <f t="shared" si="1070"/>
        <v>0</v>
      </c>
    </row>
    <row r="5279" spans="1:16" x14ac:dyDescent="0.3">
      <c r="A5279">
        <f t="shared" si="1071"/>
        <v>2019</v>
      </c>
      <c r="B5279">
        <f t="shared" si="1072"/>
        <v>4</v>
      </c>
      <c r="C5279">
        <f t="shared" si="1073"/>
        <v>8</v>
      </c>
      <c r="D5279">
        <f t="shared" si="1074"/>
        <v>1</v>
      </c>
      <c r="E5279" t="str">
        <f t="shared" si="1075"/>
        <v>OFF</v>
      </c>
      <c r="F5279" s="13">
        <f t="shared" si="1077"/>
        <v>43563</v>
      </c>
      <c r="G5279" s="14" t="str">
        <f t="shared" si="1076"/>
        <v>Avg of 4 NM Projects</v>
      </c>
      <c r="H5279" s="15">
        <f t="shared" si="1078"/>
        <v>20</v>
      </c>
      <c r="I5279" s="93">
        <v>-0.13</v>
      </c>
      <c r="J5279">
        <f t="shared" si="1066"/>
        <v>-7.3033707865168538E-4</v>
      </c>
      <c r="K5279" s="4">
        <v>45.13</v>
      </c>
      <c r="L5279" s="4">
        <v>52.61</v>
      </c>
      <c r="M5279" s="16">
        <f t="shared" si="1067"/>
        <v>-6.8393000000000004E-3</v>
      </c>
      <c r="N5279">
        <f t="shared" si="1068"/>
        <v>0</v>
      </c>
      <c r="O5279">
        <f t="shared" si="1069"/>
        <v>0</v>
      </c>
      <c r="P5279" s="63">
        <f t="shared" si="1070"/>
        <v>0</v>
      </c>
    </row>
    <row r="5280" spans="1:16" x14ac:dyDescent="0.3">
      <c r="A5280">
        <f t="shared" si="1071"/>
        <v>2019</v>
      </c>
      <c r="B5280">
        <f t="shared" si="1072"/>
        <v>4</v>
      </c>
      <c r="C5280">
        <f t="shared" si="1073"/>
        <v>8</v>
      </c>
      <c r="D5280">
        <f t="shared" si="1074"/>
        <v>1</v>
      </c>
      <c r="E5280" t="str">
        <f t="shared" si="1075"/>
        <v>OFF</v>
      </c>
      <c r="F5280" s="13">
        <f t="shared" si="1077"/>
        <v>43563</v>
      </c>
      <c r="G5280" s="14" t="str">
        <f t="shared" si="1076"/>
        <v>Avg of 4 NM Projects</v>
      </c>
      <c r="H5280" s="15">
        <f t="shared" si="1078"/>
        <v>21</v>
      </c>
      <c r="I5280" s="93">
        <v>0</v>
      </c>
      <c r="J5280">
        <f t="shared" si="1066"/>
        <v>0</v>
      </c>
      <c r="K5280" s="4">
        <v>41</v>
      </c>
      <c r="L5280" s="4">
        <v>55.92</v>
      </c>
      <c r="M5280" s="16">
        <f t="shared" si="1067"/>
        <v>0</v>
      </c>
      <c r="N5280">
        <f t="shared" si="1068"/>
        <v>1</v>
      </c>
      <c r="O5280">
        <f t="shared" si="1069"/>
        <v>0</v>
      </c>
      <c r="P5280" s="63">
        <f t="shared" si="1070"/>
        <v>0</v>
      </c>
    </row>
    <row r="5281" spans="1:18" x14ac:dyDescent="0.3">
      <c r="A5281">
        <f t="shared" si="1071"/>
        <v>2019</v>
      </c>
      <c r="B5281">
        <f t="shared" si="1072"/>
        <v>4</v>
      </c>
      <c r="C5281">
        <f t="shared" si="1073"/>
        <v>8</v>
      </c>
      <c r="D5281">
        <f t="shared" si="1074"/>
        <v>1</v>
      </c>
      <c r="E5281" t="str">
        <f t="shared" si="1075"/>
        <v>OFF</v>
      </c>
      <c r="F5281" s="13">
        <f t="shared" si="1077"/>
        <v>43563</v>
      </c>
      <c r="G5281" s="14" t="str">
        <f t="shared" si="1076"/>
        <v>Avg of 4 NM Projects</v>
      </c>
      <c r="H5281" s="15">
        <f t="shared" si="1078"/>
        <v>22</v>
      </c>
      <c r="I5281" s="93">
        <v>-0.13</v>
      </c>
      <c r="J5281">
        <f t="shared" si="1066"/>
        <v>-7.3033707865168538E-4</v>
      </c>
      <c r="K5281" s="4">
        <v>31.1</v>
      </c>
      <c r="L5281" s="4">
        <v>38.33</v>
      </c>
      <c r="M5281" s="16">
        <f t="shared" si="1067"/>
        <v>-4.9829000000000002E-3</v>
      </c>
      <c r="N5281">
        <f t="shared" si="1068"/>
        <v>0</v>
      </c>
      <c r="O5281">
        <f t="shared" si="1069"/>
        <v>0</v>
      </c>
      <c r="P5281" s="63">
        <f t="shared" si="1070"/>
        <v>0</v>
      </c>
    </row>
    <row r="5282" spans="1:18" x14ac:dyDescent="0.3">
      <c r="A5282">
        <f t="shared" si="1071"/>
        <v>2019</v>
      </c>
      <c r="B5282">
        <f t="shared" si="1072"/>
        <v>4</v>
      </c>
      <c r="C5282">
        <f t="shared" si="1073"/>
        <v>8</v>
      </c>
      <c r="D5282">
        <f t="shared" si="1074"/>
        <v>1</v>
      </c>
      <c r="E5282" t="str">
        <f t="shared" si="1075"/>
        <v>OFF</v>
      </c>
      <c r="F5282" s="13">
        <f t="shared" si="1077"/>
        <v>43563</v>
      </c>
      <c r="G5282" s="14" t="str">
        <f t="shared" si="1076"/>
        <v>Avg of 4 NM Projects</v>
      </c>
      <c r="H5282" s="15">
        <f t="shared" si="1078"/>
        <v>23</v>
      </c>
      <c r="I5282" s="93">
        <v>-0.26</v>
      </c>
      <c r="J5282">
        <f t="shared" si="1066"/>
        <v>-1.4606741573033708E-3</v>
      </c>
      <c r="K5282" s="4">
        <v>27.55</v>
      </c>
      <c r="L5282" s="4">
        <v>31.27</v>
      </c>
      <c r="M5282" s="16">
        <f t="shared" si="1067"/>
        <v>-8.1302000000000006E-3</v>
      </c>
      <c r="N5282">
        <f t="shared" si="1068"/>
        <v>0</v>
      </c>
      <c r="O5282">
        <f t="shared" si="1069"/>
        <v>0</v>
      </c>
      <c r="P5282" s="63">
        <f t="shared" si="1070"/>
        <v>0</v>
      </c>
    </row>
    <row r="5283" spans="1:18" x14ac:dyDescent="0.3">
      <c r="A5283">
        <f t="shared" si="1071"/>
        <v>2019</v>
      </c>
      <c r="B5283">
        <f t="shared" si="1072"/>
        <v>4</v>
      </c>
      <c r="C5283">
        <f t="shared" si="1073"/>
        <v>8</v>
      </c>
      <c r="D5283">
        <f t="shared" si="1074"/>
        <v>1</v>
      </c>
      <c r="E5283" t="str">
        <f t="shared" si="1075"/>
        <v>OFF</v>
      </c>
      <c r="F5283" s="13">
        <f t="shared" si="1077"/>
        <v>43563</v>
      </c>
      <c r="G5283" s="14" t="str">
        <f t="shared" si="1076"/>
        <v>Avg of 4 NM Projects</v>
      </c>
      <c r="H5283" s="15">
        <f t="shared" si="1078"/>
        <v>24</v>
      </c>
      <c r="I5283" s="93">
        <v>-0.26</v>
      </c>
      <c r="J5283">
        <f t="shared" si="1066"/>
        <v>-1.4606741573033708E-3</v>
      </c>
      <c r="K5283" s="4">
        <v>26.17</v>
      </c>
      <c r="L5283" s="4">
        <v>28.05</v>
      </c>
      <c r="M5283" s="16">
        <f t="shared" si="1067"/>
        <v>-7.293E-3</v>
      </c>
      <c r="N5283">
        <f t="shared" si="1068"/>
        <v>0</v>
      </c>
      <c r="O5283">
        <f t="shared" si="1069"/>
        <v>0</v>
      </c>
      <c r="P5283" s="63">
        <f t="shared" si="1070"/>
        <v>0</v>
      </c>
    </row>
    <row r="5284" spans="1:18" x14ac:dyDescent="0.3">
      <c r="A5284">
        <f t="shared" si="1071"/>
        <v>2019</v>
      </c>
      <c r="B5284">
        <f t="shared" si="1072"/>
        <v>4</v>
      </c>
      <c r="C5284">
        <f t="shared" si="1073"/>
        <v>9</v>
      </c>
      <c r="D5284">
        <f t="shared" si="1074"/>
        <v>2</v>
      </c>
      <c r="E5284" t="str">
        <f t="shared" si="1075"/>
        <v>OFF</v>
      </c>
      <c r="F5284" s="13">
        <f t="shared" si="1077"/>
        <v>43564</v>
      </c>
      <c r="G5284" s="14" t="str">
        <f t="shared" si="1076"/>
        <v>Avg of 4 NM Projects</v>
      </c>
      <c r="H5284" s="15">
        <f t="shared" si="1078"/>
        <v>1</v>
      </c>
      <c r="I5284" s="93">
        <v>0</v>
      </c>
      <c r="J5284">
        <f t="shared" si="1066"/>
        <v>0</v>
      </c>
      <c r="K5284" s="4">
        <v>26.09</v>
      </c>
      <c r="L5284" s="4">
        <v>44.91</v>
      </c>
      <c r="M5284" s="16">
        <f t="shared" si="1067"/>
        <v>0</v>
      </c>
      <c r="N5284">
        <f t="shared" si="1068"/>
        <v>1</v>
      </c>
      <c r="O5284">
        <f t="shared" si="1069"/>
        <v>0</v>
      </c>
      <c r="P5284" s="63">
        <f t="shared" si="1070"/>
        <v>0</v>
      </c>
      <c r="Q5284" s="34"/>
      <c r="R5284" s="34"/>
    </row>
    <row r="5285" spans="1:18" x14ac:dyDescent="0.3">
      <c r="A5285">
        <f t="shared" si="1071"/>
        <v>2019</v>
      </c>
      <c r="B5285">
        <f t="shared" si="1072"/>
        <v>4</v>
      </c>
      <c r="C5285">
        <f t="shared" si="1073"/>
        <v>9</v>
      </c>
      <c r="D5285">
        <f t="shared" si="1074"/>
        <v>2</v>
      </c>
      <c r="E5285" t="str">
        <f t="shared" si="1075"/>
        <v>OFF</v>
      </c>
      <c r="F5285" s="13">
        <f t="shared" si="1077"/>
        <v>43564</v>
      </c>
      <c r="G5285" s="14" t="str">
        <f t="shared" si="1076"/>
        <v>Avg of 4 NM Projects</v>
      </c>
      <c r="H5285" s="15">
        <f t="shared" si="1078"/>
        <v>2</v>
      </c>
      <c r="I5285" s="93">
        <v>-0.26</v>
      </c>
      <c r="J5285">
        <f t="shared" si="1066"/>
        <v>-1.4606741573033708E-3</v>
      </c>
      <c r="K5285" s="4">
        <v>23.84</v>
      </c>
      <c r="L5285" s="4">
        <v>45.53</v>
      </c>
      <c r="M5285" s="16">
        <f t="shared" si="1067"/>
        <v>-1.1837800000000001E-2</v>
      </c>
      <c r="N5285">
        <f t="shared" si="1068"/>
        <v>0</v>
      </c>
      <c r="O5285">
        <f t="shared" si="1069"/>
        <v>0</v>
      </c>
      <c r="P5285" s="63">
        <f t="shared" si="1070"/>
        <v>0</v>
      </c>
    </row>
    <row r="5286" spans="1:18" x14ac:dyDescent="0.3">
      <c r="A5286">
        <f t="shared" si="1071"/>
        <v>2019</v>
      </c>
      <c r="B5286">
        <f t="shared" si="1072"/>
        <v>4</v>
      </c>
      <c r="C5286">
        <f t="shared" si="1073"/>
        <v>9</v>
      </c>
      <c r="D5286">
        <f t="shared" si="1074"/>
        <v>2</v>
      </c>
      <c r="E5286" t="str">
        <f t="shared" si="1075"/>
        <v>OFF</v>
      </c>
      <c r="F5286" s="13">
        <f t="shared" si="1077"/>
        <v>43564</v>
      </c>
      <c r="G5286" s="14" t="str">
        <f t="shared" si="1076"/>
        <v>Avg of 4 NM Projects</v>
      </c>
      <c r="H5286" s="15">
        <f t="shared" si="1078"/>
        <v>3</v>
      </c>
      <c r="I5286" s="93">
        <v>-0.13</v>
      </c>
      <c r="J5286">
        <f t="shared" si="1066"/>
        <v>-7.3033707865168538E-4</v>
      </c>
      <c r="K5286" s="4">
        <v>22.21</v>
      </c>
      <c r="L5286" s="4">
        <v>34.32</v>
      </c>
      <c r="M5286" s="16">
        <f t="shared" si="1067"/>
        <v>-4.4615999999999996E-3</v>
      </c>
      <c r="N5286">
        <f t="shared" si="1068"/>
        <v>0</v>
      </c>
      <c r="O5286">
        <f t="shared" si="1069"/>
        <v>0</v>
      </c>
      <c r="P5286" s="63">
        <f t="shared" si="1070"/>
        <v>0</v>
      </c>
    </row>
    <row r="5287" spans="1:18" x14ac:dyDescent="0.3">
      <c r="A5287">
        <f t="shared" si="1071"/>
        <v>2019</v>
      </c>
      <c r="B5287">
        <f t="shared" si="1072"/>
        <v>4</v>
      </c>
      <c r="C5287">
        <f t="shared" si="1073"/>
        <v>9</v>
      </c>
      <c r="D5287">
        <f t="shared" si="1074"/>
        <v>2</v>
      </c>
      <c r="E5287" t="str">
        <f t="shared" si="1075"/>
        <v>OFF</v>
      </c>
      <c r="F5287" s="13">
        <f t="shared" si="1077"/>
        <v>43564</v>
      </c>
      <c r="G5287" s="14" t="str">
        <f t="shared" si="1076"/>
        <v>Avg of 4 NM Projects</v>
      </c>
      <c r="H5287" s="15">
        <f t="shared" si="1078"/>
        <v>4</v>
      </c>
      <c r="I5287" s="93">
        <v>-0.13</v>
      </c>
      <c r="J5287">
        <f t="shared" si="1066"/>
        <v>-7.3033707865168538E-4</v>
      </c>
      <c r="K5287" s="4">
        <v>22.15</v>
      </c>
      <c r="L5287" s="4">
        <v>36.18</v>
      </c>
      <c r="M5287" s="16">
        <f t="shared" si="1067"/>
        <v>-4.7033999999999999E-3</v>
      </c>
      <c r="N5287">
        <f t="shared" si="1068"/>
        <v>0</v>
      </c>
      <c r="O5287">
        <f t="shared" si="1069"/>
        <v>0</v>
      </c>
      <c r="P5287" s="63">
        <f t="shared" si="1070"/>
        <v>0</v>
      </c>
    </row>
    <row r="5288" spans="1:18" x14ac:dyDescent="0.3">
      <c r="A5288">
        <f t="shared" si="1071"/>
        <v>2019</v>
      </c>
      <c r="B5288">
        <f t="shared" si="1072"/>
        <v>4</v>
      </c>
      <c r="C5288">
        <f t="shared" si="1073"/>
        <v>9</v>
      </c>
      <c r="D5288">
        <f t="shared" si="1074"/>
        <v>2</v>
      </c>
      <c r="E5288" t="str">
        <f t="shared" si="1075"/>
        <v>OFF</v>
      </c>
      <c r="F5288" s="13">
        <f t="shared" si="1077"/>
        <v>43564</v>
      </c>
      <c r="G5288" s="14" t="str">
        <f t="shared" si="1076"/>
        <v>Avg of 4 NM Projects</v>
      </c>
      <c r="H5288" s="15">
        <f t="shared" si="1078"/>
        <v>5</v>
      </c>
      <c r="I5288" s="93">
        <v>0</v>
      </c>
      <c r="J5288">
        <f t="shared" si="1066"/>
        <v>0</v>
      </c>
      <c r="K5288" s="4">
        <v>25.8</v>
      </c>
      <c r="L5288" s="4">
        <v>57.2</v>
      </c>
      <c r="M5288" s="16">
        <f t="shared" si="1067"/>
        <v>0</v>
      </c>
      <c r="N5288">
        <f t="shared" si="1068"/>
        <v>1</v>
      </c>
      <c r="O5288">
        <f t="shared" si="1069"/>
        <v>0</v>
      </c>
      <c r="P5288" s="63">
        <f t="shared" si="1070"/>
        <v>0</v>
      </c>
    </row>
    <row r="5289" spans="1:18" x14ac:dyDescent="0.3">
      <c r="A5289">
        <f t="shared" si="1071"/>
        <v>2019</v>
      </c>
      <c r="B5289">
        <f t="shared" si="1072"/>
        <v>4</v>
      </c>
      <c r="C5289">
        <f t="shared" si="1073"/>
        <v>9</v>
      </c>
      <c r="D5289">
        <f t="shared" si="1074"/>
        <v>2</v>
      </c>
      <c r="E5289" t="str">
        <f t="shared" si="1075"/>
        <v>OFF</v>
      </c>
      <c r="F5289" s="13">
        <f t="shared" si="1077"/>
        <v>43564</v>
      </c>
      <c r="G5289" s="14" t="str">
        <f t="shared" si="1076"/>
        <v>Avg of 4 NM Projects</v>
      </c>
      <c r="H5289" s="15">
        <f t="shared" si="1078"/>
        <v>6</v>
      </c>
      <c r="I5289" s="93">
        <v>-0.26</v>
      </c>
      <c r="J5289">
        <f t="shared" si="1066"/>
        <v>-1.4606741573033708E-3</v>
      </c>
      <c r="K5289" s="4">
        <v>27.48</v>
      </c>
      <c r="L5289" s="4">
        <v>26.79</v>
      </c>
      <c r="M5289" s="16">
        <f t="shared" si="1067"/>
        <v>-6.9654000000000001E-3</v>
      </c>
      <c r="N5289">
        <f t="shared" si="1068"/>
        <v>0</v>
      </c>
      <c r="O5289">
        <f t="shared" si="1069"/>
        <v>0</v>
      </c>
      <c r="P5289" s="63">
        <f t="shared" si="1070"/>
        <v>0</v>
      </c>
    </row>
    <row r="5290" spans="1:18" x14ac:dyDescent="0.3">
      <c r="A5290">
        <f t="shared" si="1071"/>
        <v>2019</v>
      </c>
      <c r="B5290">
        <f t="shared" si="1072"/>
        <v>4</v>
      </c>
      <c r="C5290">
        <f t="shared" si="1073"/>
        <v>9</v>
      </c>
      <c r="D5290">
        <f t="shared" si="1074"/>
        <v>2</v>
      </c>
      <c r="E5290" t="str">
        <f t="shared" si="1075"/>
        <v>OFF</v>
      </c>
      <c r="F5290" s="13">
        <f t="shared" si="1077"/>
        <v>43564</v>
      </c>
      <c r="G5290" s="14" t="str">
        <f t="shared" si="1076"/>
        <v>Avg of 4 NM Projects</v>
      </c>
      <c r="H5290" s="15">
        <f t="shared" si="1078"/>
        <v>7</v>
      </c>
      <c r="I5290" s="93">
        <v>0.255</v>
      </c>
      <c r="J5290">
        <f t="shared" si="1066"/>
        <v>1.4325842696629213E-3</v>
      </c>
      <c r="K5290" s="4">
        <v>31.05</v>
      </c>
      <c r="L5290" s="4">
        <v>39.869999999999997</v>
      </c>
      <c r="M5290" s="16">
        <f t="shared" si="1067"/>
        <v>1.016685E-2</v>
      </c>
      <c r="N5290">
        <f t="shared" si="1068"/>
        <v>0</v>
      </c>
      <c r="O5290">
        <f t="shared" si="1069"/>
        <v>0</v>
      </c>
      <c r="P5290" s="63">
        <f t="shared" si="1070"/>
        <v>0</v>
      </c>
    </row>
    <row r="5291" spans="1:18" x14ac:dyDescent="0.3">
      <c r="A5291">
        <f t="shared" si="1071"/>
        <v>2019</v>
      </c>
      <c r="B5291">
        <f t="shared" si="1072"/>
        <v>4</v>
      </c>
      <c r="C5291">
        <f t="shared" si="1073"/>
        <v>9</v>
      </c>
      <c r="D5291">
        <f t="shared" si="1074"/>
        <v>2</v>
      </c>
      <c r="E5291" t="str">
        <f t="shared" si="1075"/>
        <v>ON</v>
      </c>
      <c r="F5291" s="13">
        <f t="shared" si="1077"/>
        <v>43564</v>
      </c>
      <c r="G5291" s="14" t="str">
        <f t="shared" si="1076"/>
        <v>Avg of 4 NM Projects</v>
      </c>
      <c r="H5291" s="15">
        <f t="shared" si="1078"/>
        <v>8</v>
      </c>
      <c r="I5291" s="93">
        <v>9.6</v>
      </c>
      <c r="J5291">
        <f t="shared" si="1066"/>
        <v>5.3932584269662923E-2</v>
      </c>
      <c r="K5291" s="4">
        <v>38.51</v>
      </c>
      <c r="L5291" s="4">
        <v>43.74</v>
      </c>
      <c r="M5291" s="16">
        <f t="shared" si="1067"/>
        <v>0.419904</v>
      </c>
      <c r="N5291">
        <f t="shared" si="1068"/>
        <v>0</v>
      </c>
      <c r="O5291">
        <f t="shared" si="1069"/>
        <v>0</v>
      </c>
      <c r="P5291" s="63">
        <f t="shared" si="1070"/>
        <v>0</v>
      </c>
    </row>
    <row r="5292" spans="1:18" x14ac:dyDescent="0.3">
      <c r="A5292">
        <f t="shared" si="1071"/>
        <v>2019</v>
      </c>
      <c r="B5292">
        <f t="shared" si="1072"/>
        <v>4</v>
      </c>
      <c r="C5292">
        <f t="shared" si="1073"/>
        <v>9</v>
      </c>
      <c r="D5292">
        <f t="shared" si="1074"/>
        <v>2</v>
      </c>
      <c r="E5292" t="str">
        <f t="shared" si="1075"/>
        <v>ON</v>
      </c>
      <c r="F5292" s="13">
        <f t="shared" si="1077"/>
        <v>43564</v>
      </c>
      <c r="G5292" s="14" t="str">
        <f t="shared" si="1076"/>
        <v>Avg of 4 NM Projects</v>
      </c>
      <c r="H5292" s="15">
        <f t="shared" si="1078"/>
        <v>9</v>
      </c>
      <c r="I5292" s="93">
        <v>40.574999999999996</v>
      </c>
      <c r="J5292">
        <f t="shared" si="1066"/>
        <v>0.22794943820224717</v>
      </c>
      <c r="K5292" s="4">
        <v>36.28</v>
      </c>
      <c r="L5292" s="4">
        <v>41.43</v>
      </c>
      <c r="M5292" s="16">
        <f t="shared" si="1067"/>
        <v>1.6810222499999998</v>
      </c>
      <c r="N5292">
        <f t="shared" si="1068"/>
        <v>0</v>
      </c>
      <c r="O5292">
        <f t="shared" si="1069"/>
        <v>0</v>
      </c>
      <c r="P5292" s="63">
        <f t="shared" si="1070"/>
        <v>0</v>
      </c>
    </row>
    <row r="5293" spans="1:18" x14ac:dyDescent="0.3">
      <c r="A5293">
        <f t="shared" si="1071"/>
        <v>2019</v>
      </c>
      <c r="B5293">
        <f t="shared" si="1072"/>
        <v>4</v>
      </c>
      <c r="C5293">
        <f t="shared" si="1073"/>
        <v>9</v>
      </c>
      <c r="D5293">
        <f t="shared" si="1074"/>
        <v>2</v>
      </c>
      <c r="E5293" t="str">
        <f t="shared" si="1075"/>
        <v>ON</v>
      </c>
      <c r="F5293" s="13">
        <f t="shared" si="1077"/>
        <v>43564</v>
      </c>
      <c r="G5293" s="14" t="str">
        <f t="shared" si="1076"/>
        <v>Avg of 4 NM Projects</v>
      </c>
      <c r="H5293" s="15">
        <f t="shared" si="1078"/>
        <v>10</v>
      </c>
      <c r="I5293" s="93">
        <v>55.925000000000004</v>
      </c>
      <c r="J5293">
        <f t="shared" si="1066"/>
        <v>0.31418539325842698</v>
      </c>
      <c r="K5293" s="4">
        <v>36.270000000000003</v>
      </c>
      <c r="L5293" s="4">
        <v>46.38</v>
      </c>
      <c r="M5293" s="16">
        <f t="shared" si="1067"/>
        <v>2.5938015000000005</v>
      </c>
      <c r="N5293">
        <f t="shared" si="1068"/>
        <v>0</v>
      </c>
      <c r="O5293">
        <f t="shared" si="1069"/>
        <v>0</v>
      </c>
      <c r="P5293" s="63">
        <f t="shared" si="1070"/>
        <v>0</v>
      </c>
    </row>
    <row r="5294" spans="1:18" x14ac:dyDescent="0.3">
      <c r="A5294">
        <f t="shared" si="1071"/>
        <v>2019</v>
      </c>
      <c r="B5294">
        <f t="shared" si="1072"/>
        <v>4</v>
      </c>
      <c r="C5294">
        <f t="shared" si="1073"/>
        <v>9</v>
      </c>
      <c r="D5294">
        <f t="shared" si="1074"/>
        <v>2</v>
      </c>
      <c r="E5294" t="str">
        <f t="shared" si="1075"/>
        <v>ON</v>
      </c>
      <c r="F5294" s="13">
        <f t="shared" si="1077"/>
        <v>43564</v>
      </c>
      <c r="G5294" s="14" t="str">
        <f t="shared" si="1076"/>
        <v>Avg of 4 NM Projects</v>
      </c>
      <c r="H5294" s="15">
        <f t="shared" si="1078"/>
        <v>11</v>
      </c>
      <c r="I5294" s="93">
        <v>79.615000000000009</v>
      </c>
      <c r="J5294">
        <f t="shared" si="1066"/>
        <v>0.44727528089887647</v>
      </c>
      <c r="K5294" s="4">
        <v>37.64</v>
      </c>
      <c r="L5294" s="4">
        <v>36.869999999999997</v>
      </c>
      <c r="M5294" s="16">
        <f t="shared" si="1067"/>
        <v>2.9354050500000004</v>
      </c>
      <c r="N5294">
        <f t="shared" si="1068"/>
        <v>0</v>
      </c>
      <c r="O5294">
        <f t="shared" si="1069"/>
        <v>0</v>
      </c>
      <c r="P5294" s="63">
        <f t="shared" si="1070"/>
        <v>0</v>
      </c>
    </row>
    <row r="5295" spans="1:18" x14ac:dyDescent="0.3">
      <c r="A5295">
        <f t="shared" si="1071"/>
        <v>2019</v>
      </c>
      <c r="B5295">
        <f t="shared" si="1072"/>
        <v>4</v>
      </c>
      <c r="C5295">
        <f t="shared" si="1073"/>
        <v>9</v>
      </c>
      <c r="D5295">
        <f t="shared" si="1074"/>
        <v>2</v>
      </c>
      <c r="E5295" t="str">
        <f t="shared" si="1075"/>
        <v>ON</v>
      </c>
      <c r="F5295" s="13">
        <f t="shared" si="1077"/>
        <v>43564</v>
      </c>
      <c r="G5295" s="14" t="str">
        <f t="shared" si="1076"/>
        <v>Avg of 4 NM Projects</v>
      </c>
      <c r="H5295" s="15">
        <f t="shared" si="1078"/>
        <v>12</v>
      </c>
      <c r="I5295" s="93">
        <v>82.94</v>
      </c>
      <c r="J5295">
        <f t="shared" si="1066"/>
        <v>0.46595505617977528</v>
      </c>
      <c r="K5295" s="4">
        <v>35.21</v>
      </c>
      <c r="L5295" s="4">
        <v>29.52</v>
      </c>
      <c r="M5295" s="16">
        <f t="shared" si="1067"/>
        <v>2.4483887999999996</v>
      </c>
      <c r="N5295">
        <f t="shared" si="1068"/>
        <v>0</v>
      </c>
      <c r="O5295">
        <f t="shared" si="1069"/>
        <v>0</v>
      </c>
      <c r="P5295" s="63">
        <f t="shared" si="1070"/>
        <v>0</v>
      </c>
    </row>
    <row r="5296" spans="1:18" x14ac:dyDescent="0.3">
      <c r="A5296">
        <f t="shared" si="1071"/>
        <v>2019</v>
      </c>
      <c r="B5296">
        <f t="shared" si="1072"/>
        <v>4</v>
      </c>
      <c r="C5296">
        <f t="shared" si="1073"/>
        <v>9</v>
      </c>
      <c r="D5296">
        <f t="shared" si="1074"/>
        <v>2</v>
      </c>
      <c r="E5296" t="str">
        <f t="shared" si="1075"/>
        <v>ON</v>
      </c>
      <c r="F5296" s="13">
        <f t="shared" si="1077"/>
        <v>43564</v>
      </c>
      <c r="G5296" s="14" t="str">
        <f t="shared" si="1076"/>
        <v>Avg of 4 NM Projects</v>
      </c>
      <c r="H5296" s="15">
        <f t="shared" si="1078"/>
        <v>13</v>
      </c>
      <c r="I5296" s="93">
        <v>83.465000000000003</v>
      </c>
      <c r="J5296">
        <f t="shared" si="1066"/>
        <v>0.46890449438202247</v>
      </c>
      <c r="K5296" s="4">
        <v>33.39</v>
      </c>
      <c r="L5296" s="4">
        <v>29.21</v>
      </c>
      <c r="M5296" s="16">
        <f t="shared" si="1067"/>
        <v>2.4380126500000001</v>
      </c>
      <c r="N5296">
        <f t="shared" si="1068"/>
        <v>0</v>
      </c>
      <c r="O5296">
        <f t="shared" si="1069"/>
        <v>0</v>
      </c>
      <c r="P5296" s="63">
        <f t="shared" si="1070"/>
        <v>0</v>
      </c>
    </row>
    <row r="5297" spans="1:18" x14ac:dyDescent="0.3">
      <c r="A5297">
        <f t="shared" si="1071"/>
        <v>2019</v>
      </c>
      <c r="B5297">
        <f t="shared" si="1072"/>
        <v>4</v>
      </c>
      <c r="C5297">
        <f t="shared" si="1073"/>
        <v>9</v>
      </c>
      <c r="D5297">
        <f t="shared" si="1074"/>
        <v>2</v>
      </c>
      <c r="E5297" t="str">
        <f t="shared" si="1075"/>
        <v>ON</v>
      </c>
      <c r="F5297" s="13">
        <f t="shared" si="1077"/>
        <v>43564</v>
      </c>
      <c r="G5297" s="14" t="str">
        <f t="shared" si="1076"/>
        <v>Avg of 4 NM Projects</v>
      </c>
      <c r="H5297" s="15">
        <f t="shared" si="1078"/>
        <v>14</v>
      </c>
      <c r="I5297" s="93">
        <v>76.55</v>
      </c>
      <c r="J5297">
        <f t="shared" si="1066"/>
        <v>0.43005617977528088</v>
      </c>
      <c r="K5297" s="4">
        <v>35.31</v>
      </c>
      <c r="L5297" s="4">
        <v>36.39</v>
      </c>
      <c r="M5297" s="16">
        <f t="shared" si="1067"/>
        <v>2.7856545000000001</v>
      </c>
      <c r="N5297">
        <f t="shared" si="1068"/>
        <v>0</v>
      </c>
      <c r="O5297">
        <f t="shared" si="1069"/>
        <v>0</v>
      </c>
      <c r="P5297" s="63">
        <f t="shared" si="1070"/>
        <v>0</v>
      </c>
    </row>
    <row r="5298" spans="1:18" x14ac:dyDescent="0.3">
      <c r="A5298">
        <f t="shared" si="1071"/>
        <v>2019</v>
      </c>
      <c r="B5298">
        <f t="shared" si="1072"/>
        <v>4</v>
      </c>
      <c r="C5298">
        <f t="shared" si="1073"/>
        <v>9</v>
      </c>
      <c r="D5298">
        <f t="shared" si="1074"/>
        <v>2</v>
      </c>
      <c r="E5298" t="str">
        <f t="shared" si="1075"/>
        <v>ON</v>
      </c>
      <c r="F5298" s="13">
        <f t="shared" si="1077"/>
        <v>43564</v>
      </c>
      <c r="G5298" s="14" t="str">
        <f t="shared" si="1076"/>
        <v>Avg of 4 NM Projects</v>
      </c>
      <c r="H5298" s="15">
        <f t="shared" si="1078"/>
        <v>15</v>
      </c>
      <c r="I5298" s="93">
        <v>68.61</v>
      </c>
      <c r="J5298">
        <f t="shared" si="1066"/>
        <v>0.3854494382022472</v>
      </c>
      <c r="K5298" s="4">
        <v>36.32</v>
      </c>
      <c r="L5298" s="4">
        <v>49.22</v>
      </c>
      <c r="M5298" s="16">
        <f t="shared" si="1067"/>
        <v>3.3769841999999999</v>
      </c>
      <c r="N5298">
        <f t="shared" si="1068"/>
        <v>0</v>
      </c>
      <c r="O5298">
        <f t="shared" si="1069"/>
        <v>0</v>
      </c>
      <c r="P5298" s="63">
        <f t="shared" si="1070"/>
        <v>0</v>
      </c>
    </row>
    <row r="5299" spans="1:18" x14ac:dyDescent="0.3">
      <c r="A5299">
        <f t="shared" si="1071"/>
        <v>2019</v>
      </c>
      <c r="B5299">
        <f t="shared" si="1072"/>
        <v>4</v>
      </c>
      <c r="C5299">
        <f t="shared" si="1073"/>
        <v>9</v>
      </c>
      <c r="D5299">
        <f t="shared" si="1074"/>
        <v>2</v>
      </c>
      <c r="E5299" t="str">
        <f t="shared" si="1075"/>
        <v>ON</v>
      </c>
      <c r="F5299" s="13">
        <f t="shared" si="1077"/>
        <v>43564</v>
      </c>
      <c r="G5299" s="14" t="str">
        <f t="shared" si="1076"/>
        <v>Avg of 4 NM Projects</v>
      </c>
      <c r="H5299" s="15">
        <f t="shared" si="1078"/>
        <v>16</v>
      </c>
      <c r="I5299" s="93">
        <v>67.584999999999994</v>
      </c>
      <c r="J5299">
        <f t="shared" si="1066"/>
        <v>0.379691011235955</v>
      </c>
      <c r="K5299" s="4">
        <v>34.39</v>
      </c>
      <c r="L5299" s="4">
        <v>33.6</v>
      </c>
      <c r="M5299" s="16">
        <f t="shared" si="1067"/>
        <v>2.2708559999999998</v>
      </c>
      <c r="N5299">
        <f t="shared" si="1068"/>
        <v>0</v>
      </c>
      <c r="O5299">
        <f t="shared" si="1069"/>
        <v>0</v>
      </c>
      <c r="P5299" s="63">
        <f t="shared" si="1070"/>
        <v>0</v>
      </c>
    </row>
    <row r="5300" spans="1:18" x14ac:dyDescent="0.3">
      <c r="A5300">
        <f t="shared" si="1071"/>
        <v>2019</v>
      </c>
      <c r="B5300">
        <f t="shared" si="1072"/>
        <v>4</v>
      </c>
      <c r="C5300">
        <f t="shared" si="1073"/>
        <v>9</v>
      </c>
      <c r="D5300">
        <f t="shared" si="1074"/>
        <v>2</v>
      </c>
      <c r="E5300" t="str">
        <f t="shared" si="1075"/>
        <v>ON</v>
      </c>
      <c r="F5300" s="13">
        <f t="shared" si="1077"/>
        <v>43564</v>
      </c>
      <c r="G5300" s="14" t="str">
        <f t="shared" si="1076"/>
        <v>Avg of 4 NM Projects</v>
      </c>
      <c r="H5300" s="15">
        <f t="shared" si="1078"/>
        <v>17</v>
      </c>
      <c r="I5300" s="93">
        <v>54.394999999999996</v>
      </c>
      <c r="J5300">
        <f t="shared" si="1066"/>
        <v>0.30558988764044942</v>
      </c>
      <c r="K5300" s="4">
        <v>39.5</v>
      </c>
      <c r="L5300" s="4">
        <v>37.42</v>
      </c>
      <c r="M5300" s="16">
        <f t="shared" si="1067"/>
        <v>2.0354608999999999</v>
      </c>
      <c r="N5300">
        <f t="shared" si="1068"/>
        <v>0</v>
      </c>
      <c r="O5300">
        <f t="shared" si="1069"/>
        <v>0</v>
      </c>
      <c r="P5300" s="63">
        <f t="shared" si="1070"/>
        <v>0</v>
      </c>
    </row>
    <row r="5301" spans="1:18" x14ac:dyDescent="0.3">
      <c r="A5301">
        <f t="shared" si="1071"/>
        <v>2019</v>
      </c>
      <c r="B5301">
        <f t="shared" si="1072"/>
        <v>4</v>
      </c>
      <c r="C5301">
        <f t="shared" si="1073"/>
        <v>9</v>
      </c>
      <c r="D5301">
        <f t="shared" si="1074"/>
        <v>2</v>
      </c>
      <c r="E5301" t="str">
        <f t="shared" si="1075"/>
        <v>ON</v>
      </c>
      <c r="F5301" s="13">
        <f t="shared" si="1077"/>
        <v>43564</v>
      </c>
      <c r="G5301" s="14" t="str">
        <f t="shared" si="1076"/>
        <v>Avg of 4 NM Projects</v>
      </c>
      <c r="H5301" s="15">
        <f t="shared" si="1078"/>
        <v>18</v>
      </c>
      <c r="I5301" s="93">
        <v>26.749999999999996</v>
      </c>
      <c r="J5301">
        <f t="shared" si="1066"/>
        <v>0.15028089887640447</v>
      </c>
      <c r="K5301" s="4">
        <v>42.1</v>
      </c>
      <c r="L5301" s="4">
        <v>65.209999999999994</v>
      </c>
      <c r="M5301" s="16">
        <f t="shared" si="1067"/>
        <v>1.7443674999999996</v>
      </c>
      <c r="N5301">
        <f t="shared" si="1068"/>
        <v>0</v>
      </c>
      <c r="O5301">
        <f t="shared" si="1069"/>
        <v>0</v>
      </c>
      <c r="P5301" s="63">
        <f t="shared" si="1070"/>
        <v>0</v>
      </c>
    </row>
    <row r="5302" spans="1:18" x14ac:dyDescent="0.3">
      <c r="A5302">
        <f t="shared" si="1071"/>
        <v>2019</v>
      </c>
      <c r="B5302">
        <f t="shared" si="1072"/>
        <v>4</v>
      </c>
      <c r="C5302">
        <f t="shared" si="1073"/>
        <v>9</v>
      </c>
      <c r="D5302">
        <f t="shared" si="1074"/>
        <v>2</v>
      </c>
      <c r="E5302" t="str">
        <f t="shared" si="1075"/>
        <v>ON</v>
      </c>
      <c r="F5302" s="13">
        <f t="shared" si="1077"/>
        <v>43564</v>
      </c>
      <c r="G5302" s="14" t="str">
        <f t="shared" si="1076"/>
        <v>Avg of 4 NM Projects</v>
      </c>
      <c r="H5302" s="15">
        <f t="shared" si="1078"/>
        <v>19</v>
      </c>
      <c r="I5302" s="93">
        <v>5.6400000000000006</v>
      </c>
      <c r="J5302">
        <f t="shared" si="1066"/>
        <v>3.1685393258426967E-2</v>
      </c>
      <c r="K5302" s="4">
        <v>42.07</v>
      </c>
      <c r="L5302" s="4">
        <v>75.430000000000007</v>
      </c>
      <c r="M5302" s="16">
        <f t="shared" si="1067"/>
        <v>0.42542520000000006</v>
      </c>
      <c r="N5302">
        <f t="shared" si="1068"/>
        <v>0</v>
      </c>
      <c r="O5302">
        <f t="shared" si="1069"/>
        <v>0</v>
      </c>
      <c r="P5302" s="63">
        <f t="shared" si="1070"/>
        <v>0</v>
      </c>
    </row>
    <row r="5303" spans="1:18" x14ac:dyDescent="0.3">
      <c r="A5303">
        <f t="shared" si="1071"/>
        <v>2019</v>
      </c>
      <c r="B5303">
        <f t="shared" si="1072"/>
        <v>4</v>
      </c>
      <c r="C5303">
        <f t="shared" si="1073"/>
        <v>9</v>
      </c>
      <c r="D5303">
        <f t="shared" si="1074"/>
        <v>2</v>
      </c>
      <c r="E5303" t="str">
        <f t="shared" si="1075"/>
        <v>ON</v>
      </c>
      <c r="F5303" s="13">
        <f t="shared" si="1077"/>
        <v>43564</v>
      </c>
      <c r="G5303" s="14" t="str">
        <f t="shared" si="1076"/>
        <v>Avg of 4 NM Projects</v>
      </c>
      <c r="H5303" s="15">
        <f t="shared" si="1078"/>
        <v>20</v>
      </c>
      <c r="I5303" s="93">
        <v>-0.26</v>
      </c>
      <c r="J5303">
        <f t="shared" si="1066"/>
        <v>-1.4606741573033708E-3</v>
      </c>
      <c r="K5303" s="4">
        <v>48.8</v>
      </c>
      <c r="L5303" s="4">
        <v>66.91</v>
      </c>
      <c r="M5303" s="16">
        <f t="shared" si="1067"/>
        <v>-1.7396599999999998E-2</v>
      </c>
      <c r="N5303">
        <f t="shared" si="1068"/>
        <v>0</v>
      </c>
      <c r="O5303">
        <f t="shared" si="1069"/>
        <v>0</v>
      </c>
      <c r="P5303" s="63">
        <f t="shared" si="1070"/>
        <v>0</v>
      </c>
    </row>
    <row r="5304" spans="1:18" x14ac:dyDescent="0.3">
      <c r="A5304">
        <f t="shared" si="1071"/>
        <v>2019</v>
      </c>
      <c r="B5304">
        <f t="shared" si="1072"/>
        <v>4</v>
      </c>
      <c r="C5304">
        <f t="shared" si="1073"/>
        <v>9</v>
      </c>
      <c r="D5304">
        <f t="shared" si="1074"/>
        <v>2</v>
      </c>
      <c r="E5304" t="str">
        <f t="shared" si="1075"/>
        <v>ON</v>
      </c>
      <c r="F5304" s="13">
        <f t="shared" si="1077"/>
        <v>43564</v>
      </c>
      <c r="G5304" s="14" t="str">
        <f t="shared" si="1076"/>
        <v>Avg of 4 NM Projects</v>
      </c>
      <c r="H5304" s="15">
        <f t="shared" si="1078"/>
        <v>21</v>
      </c>
      <c r="I5304" s="93">
        <v>0</v>
      </c>
      <c r="J5304">
        <f t="shared" si="1066"/>
        <v>0</v>
      </c>
      <c r="K5304" s="4">
        <v>45</v>
      </c>
      <c r="L5304" s="4">
        <v>49.29</v>
      </c>
      <c r="M5304" s="16">
        <f t="shared" si="1067"/>
        <v>0</v>
      </c>
      <c r="N5304">
        <f t="shared" si="1068"/>
        <v>1</v>
      </c>
      <c r="O5304">
        <f t="shared" si="1069"/>
        <v>0</v>
      </c>
      <c r="P5304" s="63">
        <f t="shared" si="1070"/>
        <v>0</v>
      </c>
    </row>
    <row r="5305" spans="1:18" x14ac:dyDescent="0.3">
      <c r="A5305">
        <f t="shared" si="1071"/>
        <v>2019</v>
      </c>
      <c r="B5305">
        <f t="shared" si="1072"/>
        <v>4</v>
      </c>
      <c r="C5305">
        <f t="shared" si="1073"/>
        <v>9</v>
      </c>
      <c r="D5305">
        <f t="shared" si="1074"/>
        <v>2</v>
      </c>
      <c r="E5305" t="str">
        <f t="shared" si="1075"/>
        <v>ON</v>
      </c>
      <c r="F5305" s="13">
        <f t="shared" si="1077"/>
        <v>43564</v>
      </c>
      <c r="G5305" s="14" t="str">
        <f t="shared" si="1076"/>
        <v>Avg of 4 NM Projects</v>
      </c>
      <c r="H5305" s="15">
        <f t="shared" si="1078"/>
        <v>22</v>
      </c>
      <c r="I5305" s="93">
        <v>0</v>
      </c>
      <c r="J5305">
        <f t="shared" si="1066"/>
        <v>0</v>
      </c>
      <c r="K5305" s="4">
        <v>33.380000000000003</v>
      </c>
      <c r="L5305" s="4">
        <v>36.24</v>
      </c>
      <c r="M5305" s="16">
        <f t="shared" si="1067"/>
        <v>0</v>
      </c>
      <c r="N5305">
        <f t="shared" si="1068"/>
        <v>1</v>
      </c>
      <c r="O5305">
        <f t="shared" si="1069"/>
        <v>0</v>
      </c>
      <c r="P5305" s="63">
        <f t="shared" si="1070"/>
        <v>0</v>
      </c>
    </row>
    <row r="5306" spans="1:18" x14ac:dyDescent="0.3">
      <c r="A5306">
        <f t="shared" si="1071"/>
        <v>2019</v>
      </c>
      <c r="B5306">
        <f t="shared" si="1072"/>
        <v>4</v>
      </c>
      <c r="C5306">
        <f t="shared" si="1073"/>
        <v>9</v>
      </c>
      <c r="D5306">
        <f t="shared" si="1074"/>
        <v>2</v>
      </c>
      <c r="E5306" t="str">
        <f t="shared" si="1075"/>
        <v>ON</v>
      </c>
      <c r="F5306" s="13">
        <f t="shared" si="1077"/>
        <v>43564</v>
      </c>
      <c r="G5306" s="14" t="str">
        <f t="shared" si="1076"/>
        <v>Avg of 4 NM Projects</v>
      </c>
      <c r="H5306" s="15">
        <f t="shared" si="1078"/>
        <v>23</v>
      </c>
      <c r="I5306" s="93">
        <v>-0.13</v>
      </c>
      <c r="J5306">
        <f t="shared" si="1066"/>
        <v>-7.3033707865168538E-4</v>
      </c>
      <c r="K5306" s="4">
        <v>28.13</v>
      </c>
      <c r="L5306" s="4">
        <v>29.02</v>
      </c>
      <c r="M5306" s="16">
        <f t="shared" si="1067"/>
        <v>-3.7726000000000001E-3</v>
      </c>
      <c r="N5306">
        <f t="shared" si="1068"/>
        <v>0</v>
      </c>
      <c r="O5306">
        <f t="shared" si="1069"/>
        <v>0</v>
      </c>
      <c r="P5306" s="63">
        <f t="shared" si="1070"/>
        <v>0</v>
      </c>
    </row>
    <row r="5307" spans="1:18" x14ac:dyDescent="0.3">
      <c r="A5307">
        <f t="shared" si="1071"/>
        <v>2019</v>
      </c>
      <c r="B5307">
        <f t="shared" si="1072"/>
        <v>4</v>
      </c>
      <c r="C5307">
        <f t="shared" si="1073"/>
        <v>9</v>
      </c>
      <c r="D5307">
        <f t="shared" si="1074"/>
        <v>2</v>
      </c>
      <c r="E5307" t="str">
        <f t="shared" si="1075"/>
        <v>OFF</v>
      </c>
      <c r="F5307" s="13">
        <f t="shared" si="1077"/>
        <v>43564</v>
      </c>
      <c r="G5307" s="14" t="str">
        <f t="shared" si="1076"/>
        <v>Avg of 4 NM Projects</v>
      </c>
      <c r="H5307" s="15">
        <f t="shared" si="1078"/>
        <v>24</v>
      </c>
      <c r="I5307" s="93">
        <v>-0.13</v>
      </c>
      <c r="J5307">
        <f t="shared" si="1066"/>
        <v>-7.3033707865168538E-4</v>
      </c>
      <c r="K5307" s="4">
        <v>28.07</v>
      </c>
      <c r="L5307" s="4">
        <v>31.48</v>
      </c>
      <c r="M5307" s="16">
        <f t="shared" si="1067"/>
        <v>-4.0924000000000004E-3</v>
      </c>
      <c r="N5307">
        <f t="shared" si="1068"/>
        <v>0</v>
      </c>
      <c r="O5307">
        <f t="shared" si="1069"/>
        <v>0</v>
      </c>
      <c r="P5307" s="63">
        <f t="shared" si="1070"/>
        <v>0</v>
      </c>
    </row>
    <row r="5308" spans="1:18" x14ac:dyDescent="0.3">
      <c r="A5308">
        <f t="shared" si="1071"/>
        <v>2019</v>
      </c>
      <c r="B5308">
        <f t="shared" si="1072"/>
        <v>4</v>
      </c>
      <c r="C5308">
        <f t="shared" si="1073"/>
        <v>10</v>
      </c>
      <c r="D5308">
        <f t="shared" si="1074"/>
        <v>3</v>
      </c>
      <c r="E5308" t="str">
        <f t="shared" si="1075"/>
        <v>OFF</v>
      </c>
      <c r="F5308" s="13">
        <f t="shared" si="1077"/>
        <v>43565</v>
      </c>
      <c r="G5308" s="14" t="str">
        <f t="shared" si="1076"/>
        <v>Avg of 4 NM Projects</v>
      </c>
      <c r="H5308" s="15">
        <f t="shared" si="1078"/>
        <v>1</v>
      </c>
      <c r="I5308" s="93">
        <v>-0.39</v>
      </c>
      <c r="J5308">
        <f t="shared" si="1066"/>
        <v>-2.1910112359550564E-3</v>
      </c>
      <c r="K5308" s="4">
        <v>29.76</v>
      </c>
      <c r="L5308" s="4">
        <v>33</v>
      </c>
      <c r="M5308" s="16">
        <f t="shared" si="1067"/>
        <v>-1.2870000000000001E-2</v>
      </c>
      <c r="N5308">
        <f t="shared" si="1068"/>
        <v>0</v>
      </c>
      <c r="O5308">
        <f t="shared" si="1069"/>
        <v>0</v>
      </c>
      <c r="P5308" s="63">
        <f t="shared" si="1070"/>
        <v>0</v>
      </c>
      <c r="Q5308" s="34"/>
      <c r="R5308" s="34"/>
    </row>
    <row r="5309" spans="1:18" x14ac:dyDescent="0.3">
      <c r="A5309">
        <f t="shared" si="1071"/>
        <v>2019</v>
      </c>
      <c r="B5309">
        <f t="shared" si="1072"/>
        <v>4</v>
      </c>
      <c r="C5309">
        <f t="shared" si="1073"/>
        <v>10</v>
      </c>
      <c r="D5309">
        <f t="shared" si="1074"/>
        <v>3</v>
      </c>
      <c r="E5309" t="str">
        <f t="shared" si="1075"/>
        <v>OFF</v>
      </c>
      <c r="F5309" s="13">
        <f t="shared" si="1077"/>
        <v>43565</v>
      </c>
      <c r="G5309" s="14" t="str">
        <f t="shared" si="1076"/>
        <v>Avg of 4 NM Projects</v>
      </c>
      <c r="H5309" s="15">
        <f t="shared" si="1078"/>
        <v>2</v>
      </c>
      <c r="I5309" s="93">
        <v>-0.13</v>
      </c>
      <c r="J5309">
        <f t="shared" si="1066"/>
        <v>-7.3033707865168538E-4</v>
      </c>
      <c r="K5309" s="4">
        <v>28.23</v>
      </c>
      <c r="L5309" s="4">
        <v>35.340000000000003</v>
      </c>
      <c r="M5309" s="16">
        <f t="shared" si="1067"/>
        <v>-4.5942000000000005E-3</v>
      </c>
      <c r="N5309">
        <f t="shared" si="1068"/>
        <v>0</v>
      </c>
      <c r="O5309">
        <f t="shared" si="1069"/>
        <v>0</v>
      </c>
      <c r="P5309" s="63">
        <f t="shared" si="1070"/>
        <v>0</v>
      </c>
    </row>
    <row r="5310" spans="1:18" x14ac:dyDescent="0.3">
      <c r="A5310">
        <f t="shared" si="1071"/>
        <v>2019</v>
      </c>
      <c r="B5310">
        <f t="shared" si="1072"/>
        <v>4</v>
      </c>
      <c r="C5310">
        <f t="shared" si="1073"/>
        <v>10</v>
      </c>
      <c r="D5310">
        <f t="shared" si="1074"/>
        <v>3</v>
      </c>
      <c r="E5310" t="str">
        <f t="shared" si="1075"/>
        <v>OFF</v>
      </c>
      <c r="F5310" s="13">
        <f t="shared" si="1077"/>
        <v>43565</v>
      </c>
      <c r="G5310" s="14" t="str">
        <f t="shared" si="1076"/>
        <v>Avg of 4 NM Projects</v>
      </c>
      <c r="H5310" s="15">
        <f t="shared" si="1078"/>
        <v>3</v>
      </c>
      <c r="I5310" s="93">
        <v>-0.26</v>
      </c>
      <c r="J5310">
        <f t="shared" si="1066"/>
        <v>-1.4606741573033708E-3</v>
      </c>
      <c r="K5310" s="4">
        <v>26.73</v>
      </c>
      <c r="L5310" s="4">
        <v>32.76</v>
      </c>
      <c r="M5310" s="16">
        <f t="shared" si="1067"/>
        <v>-8.5176000000000002E-3</v>
      </c>
      <c r="N5310">
        <f t="shared" si="1068"/>
        <v>0</v>
      </c>
      <c r="O5310">
        <f t="shared" si="1069"/>
        <v>0</v>
      </c>
      <c r="P5310" s="63">
        <f t="shared" si="1070"/>
        <v>0</v>
      </c>
    </row>
    <row r="5311" spans="1:18" x14ac:dyDescent="0.3">
      <c r="A5311">
        <f t="shared" si="1071"/>
        <v>2019</v>
      </c>
      <c r="B5311">
        <f t="shared" si="1072"/>
        <v>4</v>
      </c>
      <c r="C5311">
        <f t="shared" si="1073"/>
        <v>10</v>
      </c>
      <c r="D5311">
        <f t="shared" si="1074"/>
        <v>3</v>
      </c>
      <c r="E5311" t="str">
        <f t="shared" si="1075"/>
        <v>OFF</v>
      </c>
      <c r="F5311" s="13">
        <f t="shared" si="1077"/>
        <v>43565</v>
      </c>
      <c r="G5311" s="14" t="str">
        <f t="shared" si="1076"/>
        <v>Avg of 4 NM Projects</v>
      </c>
      <c r="H5311" s="15">
        <f t="shared" si="1078"/>
        <v>4</v>
      </c>
      <c r="I5311" s="93">
        <v>0</v>
      </c>
      <c r="J5311">
        <f t="shared" si="1066"/>
        <v>0</v>
      </c>
      <c r="K5311" s="4">
        <v>26.23</v>
      </c>
      <c r="L5311" s="4">
        <v>33.979999999999997</v>
      </c>
      <c r="M5311" s="16">
        <f t="shared" si="1067"/>
        <v>0</v>
      </c>
      <c r="N5311">
        <f t="shared" si="1068"/>
        <v>1</v>
      </c>
      <c r="O5311">
        <f t="shared" si="1069"/>
        <v>0</v>
      </c>
      <c r="P5311" s="63">
        <f t="shared" si="1070"/>
        <v>0</v>
      </c>
    </row>
    <row r="5312" spans="1:18" x14ac:dyDescent="0.3">
      <c r="A5312">
        <f t="shared" si="1071"/>
        <v>2019</v>
      </c>
      <c r="B5312">
        <f t="shared" si="1072"/>
        <v>4</v>
      </c>
      <c r="C5312">
        <f t="shared" si="1073"/>
        <v>10</v>
      </c>
      <c r="D5312">
        <f t="shared" si="1074"/>
        <v>3</v>
      </c>
      <c r="E5312" t="str">
        <f t="shared" si="1075"/>
        <v>OFF</v>
      </c>
      <c r="F5312" s="13">
        <f t="shared" si="1077"/>
        <v>43565</v>
      </c>
      <c r="G5312" s="14" t="str">
        <f t="shared" si="1076"/>
        <v>Avg of 4 NM Projects</v>
      </c>
      <c r="H5312" s="15">
        <f t="shared" si="1078"/>
        <v>5</v>
      </c>
      <c r="I5312" s="93">
        <v>-0.13</v>
      </c>
      <c r="J5312">
        <f t="shared" si="1066"/>
        <v>-7.3033707865168538E-4</v>
      </c>
      <c r="K5312" s="4">
        <v>29.8</v>
      </c>
      <c r="L5312" s="4">
        <v>43.14</v>
      </c>
      <c r="M5312" s="16">
        <f t="shared" si="1067"/>
        <v>-5.6081999999999998E-3</v>
      </c>
      <c r="N5312">
        <f t="shared" si="1068"/>
        <v>0</v>
      </c>
      <c r="O5312">
        <f t="shared" si="1069"/>
        <v>0</v>
      </c>
      <c r="P5312" s="63">
        <f t="shared" si="1070"/>
        <v>0</v>
      </c>
    </row>
    <row r="5313" spans="1:16" x14ac:dyDescent="0.3">
      <c r="A5313">
        <f t="shared" si="1071"/>
        <v>2019</v>
      </c>
      <c r="B5313">
        <f t="shared" si="1072"/>
        <v>4</v>
      </c>
      <c r="C5313">
        <f t="shared" si="1073"/>
        <v>10</v>
      </c>
      <c r="D5313">
        <f t="shared" si="1074"/>
        <v>3</v>
      </c>
      <c r="E5313" t="str">
        <f t="shared" si="1075"/>
        <v>OFF</v>
      </c>
      <c r="F5313" s="13">
        <f t="shared" si="1077"/>
        <v>43565</v>
      </c>
      <c r="G5313" s="14" t="str">
        <f t="shared" si="1076"/>
        <v>Avg of 4 NM Projects</v>
      </c>
      <c r="H5313" s="15">
        <f t="shared" si="1078"/>
        <v>6</v>
      </c>
      <c r="I5313" s="93">
        <v>0</v>
      </c>
      <c r="J5313">
        <f t="shared" si="1066"/>
        <v>0</v>
      </c>
      <c r="K5313" s="4">
        <v>35.99</v>
      </c>
      <c r="L5313" s="4">
        <v>42.35</v>
      </c>
      <c r="M5313" s="16">
        <f t="shared" si="1067"/>
        <v>0</v>
      </c>
      <c r="N5313">
        <f t="shared" si="1068"/>
        <v>1</v>
      </c>
      <c r="O5313">
        <f t="shared" si="1069"/>
        <v>0</v>
      </c>
      <c r="P5313" s="63">
        <f t="shared" si="1070"/>
        <v>0</v>
      </c>
    </row>
    <row r="5314" spans="1:16" x14ac:dyDescent="0.3">
      <c r="A5314">
        <f t="shared" si="1071"/>
        <v>2019</v>
      </c>
      <c r="B5314">
        <f t="shared" si="1072"/>
        <v>4</v>
      </c>
      <c r="C5314">
        <f t="shared" si="1073"/>
        <v>10</v>
      </c>
      <c r="D5314">
        <f t="shared" si="1074"/>
        <v>3</v>
      </c>
      <c r="E5314" t="str">
        <f t="shared" si="1075"/>
        <v>OFF</v>
      </c>
      <c r="F5314" s="13">
        <f t="shared" si="1077"/>
        <v>43565</v>
      </c>
      <c r="G5314" s="14" t="str">
        <f t="shared" si="1076"/>
        <v>Avg of 4 NM Projects</v>
      </c>
      <c r="H5314" s="15">
        <f t="shared" si="1078"/>
        <v>7</v>
      </c>
      <c r="I5314" s="93">
        <v>1.4049999999999998</v>
      </c>
      <c r="J5314">
        <f t="shared" si="1066"/>
        <v>7.8932584269662907E-3</v>
      </c>
      <c r="K5314" s="4">
        <v>45.16</v>
      </c>
      <c r="L5314" s="4">
        <v>63.14</v>
      </c>
      <c r="M5314" s="16">
        <f t="shared" si="1067"/>
        <v>8.8711699999999991E-2</v>
      </c>
      <c r="N5314">
        <f t="shared" si="1068"/>
        <v>0</v>
      </c>
      <c r="O5314">
        <f t="shared" si="1069"/>
        <v>0</v>
      </c>
      <c r="P5314" s="63">
        <f t="shared" si="1070"/>
        <v>0</v>
      </c>
    </row>
    <row r="5315" spans="1:16" x14ac:dyDescent="0.3">
      <c r="A5315">
        <f t="shared" si="1071"/>
        <v>2019</v>
      </c>
      <c r="B5315">
        <f t="shared" si="1072"/>
        <v>4</v>
      </c>
      <c r="C5315">
        <f t="shared" si="1073"/>
        <v>10</v>
      </c>
      <c r="D5315">
        <f t="shared" si="1074"/>
        <v>3</v>
      </c>
      <c r="E5315" t="str">
        <f t="shared" si="1075"/>
        <v>ON</v>
      </c>
      <c r="F5315" s="13">
        <f t="shared" si="1077"/>
        <v>43565</v>
      </c>
      <c r="G5315" s="14" t="str">
        <f t="shared" si="1076"/>
        <v>Avg of 4 NM Projects</v>
      </c>
      <c r="H5315" s="15">
        <f t="shared" si="1078"/>
        <v>8</v>
      </c>
      <c r="I5315" s="93">
        <v>14.205</v>
      </c>
      <c r="J5315">
        <f t="shared" si="1066"/>
        <v>7.980337078651685E-2</v>
      </c>
      <c r="K5315" s="4">
        <v>58.38</v>
      </c>
      <c r="L5315" s="4">
        <v>58.11</v>
      </c>
      <c r="M5315" s="16">
        <f t="shared" si="1067"/>
        <v>0.82545254999999995</v>
      </c>
      <c r="N5315">
        <f t="shared" si="1068"/>
        <v>0</v>
      </c>
      <c r="O5315">
        <f t="shared" si="1069"/>
        <v>0</v>
      </c>
      <c r="P5315" s="63">
        <f t="shared" si="1070"/>
        <v>0</v>
      </c>
    </row>
    <row r="5316" spans="1:16" x14ac:dyDescent="0.3">
      <c r="A5316">
        <f t="shared" si="1071"/>
        <v>2019</v>
      </c>
      <c r="B5316">
        <f t="shared" si="1072"/>
        <v>4</v>
      </c>
      <c r="C5316">
        <f t="shared" si="1073"/>
        <v>10</v>
      </c>
      <c r="D5316">
        <f t="shared" si="1074"/>
        <v>3</v>
      </c>
      <c r="E5316" t="str">
        <f t="shared" si="1075"/>
        <v>ON</v>
      </c>
      <c r="F5316" s="13">
        <f t="shared" si="1077"/>
        <v>43565</v>
      </c>
      <c r="G5316" s="14" t="str">
        <f t="shared" si="1076"/>
        <v>Avg of 4 NM Projects</v>
      </c>
      <c r="H5316" s="15">
        <f t="shared" si="1078"/>
        <v>9</v>
      </c>
      <c r="I5316" s="93">
        <v>34.564999999999998</v>
      </c>
      <c r="J5316">
        <f t="shared" ref="J5316:J5379" si="1079">+I5316/$I$1</f>
        <v>0.19418539325842696</v>
      </c>
      <c r="K5316" s="4">
        <v>48.94</v>
      </c>
      <c r="L5316" s="4">
        <v>47.91</v>
      </c>
      <c r="M5316" s="16">
        <f t="shared" ref="M5316:M5379" si="1080">+L5316*I5316/1000</f>
        <v>1.6560091499999998</v>
      </c>
      <c r="N5316">
        <f t="shared" ref="N5316:N5379" si="1081">+IF(I5316=0,1,0)</f>
        <v>0</v>
      </c>
      <c r="O5316">
        <f t="shared" ref="O5316:O5379" si="1082">+IF(I5316&gt;=0.5*$I$1,1,0)</f>
        <v>0</v>
      </c>
      <c r="P5316" s="63">
        <f t="shared" ref="P5316:P5379" si="1083">+IF(I5316&gt;MAX(I$3652:I$5859),1,0)</f>
        <v>0</v>
      </c>
    </row>
    <row r="5317" spans="1:16" x14ac:dyDescent="0.3">
      <c r="A5317">
        <f t="shared" ref="A5317:A5380" si="1084">YEAR(F5317)</f>
        <v>2019</v>
      </c>
      <c r="B5317">
        <f t="shared" ref="B5317:B5380" si="1085">+MONTH(F5317)</f>
        <v>4</v>
      </c>
      <c r="C5317">
        <f t="shared" ref="C5317:C5380" si="1086">+DAY(F5317)</f>
        <v>10</v>
      </c>
      <c r="D5317">
        <f t="shared" ref="D5317:D5380" si="1087">WEEKDAY(C5317)</f>
        <v>3</v>
      </c>
      <c r="E5317" t="str">
        <f t="shared" ref="E5317:E5380" si="1088">IF(OR(D5317=1,D5317=7,H5317=1,H5317=2,H5317=3,H5317=4,H5317=5,H5317=6,H5317=7,H5317=24),"OFF","ON")</f>
        <v>ON</v>
      </c>
      <c r="F5317" s="13">
        <f t="shared" si="1077"/>
        <v>43565</v>
      </c>
      <c r="G5317" s="14" t="str">
        <f t="shared" si="1076"/>
        <v>Avg of 4 NM Projects</v>
      </c>
      <c r="H5317" s="15">
        <f t="shared" si="1078"/>
        <v>10</v>
      </c>
      <c r="I5317" s="93">
        <v>51.2</v>
      </c>
      <c r="J5317">
        <f t="shared" si="1079"/>
        <v>0.28764044943820227</v>
      </c>
      <c r="K5317" s="4">
        <v>39.06</v>
      </c>
      <c r="L5317" s="4">
        <v>37.08</v>
      </c>
      <c r="M5317" s="16">
        <f t="shared" si="1080"/>
        <v>1.8984960000000002</v>
      </c>
      <c r="N5317">
        <f t="shared" si="1081"/>
        <v>0</v>
      </c>
      <c r="O5317">
        <f t="shared" si="1082"/>
        <v>0</v>
      </c>
      <c r="P5317" s="63">
        <f t="shared" si="1083"/>
        <v>0</v>
      </c>
    </row>
    <row r="5318" spans="1:16" x14ac:dyDescent="0.3">
      <c r="A5318">
        <f t="shared" si="1084"/>
        <v>2019</v>
      </c>
      <c r="B5318">
        <f t="shared" si="1085"/>
        <v>4</v>
      </c>
      <c r="C5318">
        <f t="shared" si="1086"/>
        <v>10</v>
      </c>
      <c r="D5318">
        <f t="shared" si="1087"/>
        <v>3</v>
      </c>
      <c r="E5318" t="str">
        <f t="shared" si="1088"/>
        <v>ON</v>
      </c>
      <c r="F5318" s="13">
        <f t="shared" si="1077"/>
        <v>43565</v>
      </c>
      <c r="G5318" s="14" t="str">
        <f t="shared" ref="G5318:G5381" si="1089">+G5317</f>
        <v>Avg of 4 NM Projects</v>
      </c>
      <c r="H5318" s="15">
        <f t="shared" si="1078"/>
        <v>11</v>
      </c>
      <c r="I5318" s="93">
        <v>63.620000000000005</v>
      </c>
      <c r="J5318">
        <f t="shared" si="1079"/>
        <v>0.35741573033707869</v>
      </c>
      <c r="K5318" s="4">
        <v>34.5</v>
      </c>
      <c r="L5318" s="4">
        <v>34.869999999999997</v>
      </c>
      <c r="M5318" s="16">
        <f t="shared" si="1080"/>
        <v>2.2184293999999998</v>
      </c>
      <c r="N5318">
        <f t="shared" si="1081"/>
        <v>0</v>
      </c>
      <c r="O5318">
        <f t="shared" si="1082"/>
        <v>0</v>
      </c>
      <c r="P5318" s="63">
        <f t="shared" si="1083"/>
        <v>0</v>
      </c>
    </row>
    <row r="5319" spans="1:16" x14ac:dyDescent="0.3">
      <c r="A5319">
        <f t="shared" si="1084"/>
        <v>2019</v>
      </c>
      <c r="B5319">
        <f t="shared" si="1085"/>
        <v>4</v>
      </c>
      <c r="C5319">
        <f t="shared" si="1086"/>
        <v>10</v>
      </c>
      <c r="D5319">
        <f t="shared" si="1087"/>
        <v>3</v>
      </c>
      <c r="E5319" t="str">
        <f t="shared" si="1088"/>
        <v>ON</v>
      </c>
      <c r="F5319" s="13">
        <f t="shared" si="1077"/>
        <v>43565</v>
      </c>
      <c r="G5319" s="14" t="str">
        <f t="shared" si="1089"/>
        <v>Avg of 4 NM Projects</v>
      </c>
      <c r="H5319" s="15">
        <f t="shared" si="1078"/>
        <v>12</v>
      </c>
      <c r="I5319" s="93">
        <v>67.194999999999993</v>
      </c>
      <c r="J5319">
        <f t="shared" si="1079"/>
        <v>0.37749999999999995</v>
      </c>
      <c r="K5319" s="4">
        <v>30.57</v>
      </c>
      <c r="L5319" s="4">
        <v>31.99</v>
      </c>
      <c r="M5319" s="16">
        <f t="shared" si="1080"/>
        <v>2.1495680500000001</v>
      </c>
      <c r="N5319">
        <f t="shared" si="1081"/>
        <v>0</v>
      </c>
      <c r="O5319">
        <f t="shared" si="1082"/>
        <v>0</v>
      </c>
      <c r="P5319" s="63">
        <f t="shared" si="1083"/>
        <v>0</v>
      </c>
    </row>
    <row r="5320" spans="1:16" x14ac:dyDescent="0.3">
      <c r="A5320">
        <f t="shared" si="1084"/>
        <v>2019</v>
      </c>
      <c r="B5320">
        <f t="shared" si="1085"/>
        <v>4</v>
      </c>
      <c r="C5320">
        <f t="shared" si="1086"/>
        <v>10</v>
      </c>
      <c r="D5320">
        <f t="shared" si="1087"/>
        <v>3</v>
      </c>
      <c r="E5320" t="str">
        <f t="shared" si="1088"/>
        <v>ON</v>
      </c>
      <c r="F5320" s="13">
        <f t="shared" si="1077"/>
        <v>43565</v>
      </c>
      <c r="G5320" s="14" t="str">
        <f t="shared" si="1089"/>
        <v>Avg of 4 NM Projects</v>
      </c>
      <c r="H5320" s="15">
        <f t="shared" si="1078"/>
        <v>13</v>
      </c>
      <c r="I5320" s="93">
        <v>58.5</v>
      </c>
      <c r="J5320">
        <f t="shared" si="1079"/>
        <v>0.32865168539325845</v>
      </c>
      <c r="K5320" s="4">
        <v>31.06</v>
      </c>
      <c r="L5320" s="4">
        <v>31.69</v>
      </c>
      <c r="M5320" s="16">
        <f t="shared" si="1080"/>
        <v>1.8538650000000001</v>
      </c>
      <c r="N5320">
        <f t="shared" si="1081"/>
        <v>0</v>
      </c>
      <c r="O5320">
        <f t="shared" si="1082"/>
        <v>0</v>
      </c>
      <c r="P5320" s="63">
        <f t="shared" si="1083"/>
        <v>0</v>
      </c>
    </row>
    <row r="5321" spans="1:16" x14ac:dyDescent="0.3">
      <c r="A5321">
        <f t="shared" si="1084"/>
        <v>2019</v>
      </c>
      <c r="B5321">
        <f t="shared" si="1085"/>
        <v>4</v>
      </c>
      <c r="C5321">
        <f t="shared" si="1086"/>
        <v>10</v>
      </c>
      <c r="D5321">
        <f t="shared" si="1087"/>
        <v>3</v>
      </c>
      <c r="E5321" t="str">
        <f t="shared" si="1088"/>
        <v>ON</v>
      </c>
      <c r="F5321" s="13">
        <f t="shared" si="1077"/>
        <v>43565</v>
      </c>
      <c r="G5321" s="14" t="str">
        <f t="shared" si="1089"/>
        <v>Avg of 4 NM Projects</v>
      </c>
      <c r="H5321" s="15">
        <f t="shared" si="1078"/>
        <v>14</v>
      </c>
      <c r="I5321" s="93">
        <v>61.315000000000005</v>
      </c>
      <c r="J5321">
        <f t="shared" si="1079"/>
        <v>0.34446629213483149</v>
      </c>
      <c r="K5321" s="4">
        <v>27.41</v>
      </c>
      <c r="L5321" s="4">
        <v>29.76</v>
      </c>
      <c r="M5321" s="16">
        <f t="shared" si="1080"/>
        <v>1.8247344000000003</v>
      </c>
      <c r="N5321">
        <f t="shared" si="1081"/>
        <v>0</v>
      </c>
      <c r="O5321">
        <f t="shared" si="1082"/>
        <v>0</v>
      </c>
      <c r="P5321" s="63">
        <f t="shared" si="1083"/>
        <v>0</v>
      </c>
    </row>
    <row r="5322" spans="1:16" x14ac:dyDescent="0.3">
      <c r="A5322">
        <f t="shared" si="1084"/>
        <v>2019</v>
      </c>
      <c r="B5322">
        <f t="shared" si="1085"/>
        <v>4</v>
      </c>
      <c r="C5322">
        <f t="shared" si="1086"/>
        <v>10</v>
      </c>
      <c r="D5322">
        <f t="shared" si="1087"/>
        <v>3</v>
      </c>
      <c r="E5322" t="str">
        <f t="shared" si="1088"/>
        <v>ON</v>
      </c>
      <c r="F5322" s="13">
        <f t="shared" si="1077"/>
        <v>43565</v>
      </c>
      <c r="G5322" s="14" t="str">
        <f t="shared" si="1089"/>
        <v>Avg of 4 NM Projects</v>
      </c>
      <c r="H5322" s="15">
        <f t="shared" si="1078"/>
        <v>15</v>
      </c>
      <c r="I5322" s="93">
        <v>47.099999999999994</v>
      </c>
      <c r="J5322">
        <f t="shared" si="1079"/>
        <v>0.26460674157303365</v>
      </c>
      <c r="K5322" s="4">
        <v>27.28</v>
      </c>
      <c r="L5322" s="4">
        <v>25.89</v>
      </c>
      <c r="M5322" s="16">
        <f t="shared" si="1080"/>
        <v>1.2194189999999998</v>
      </c>
      <c r="N5322">
        <f t="shared" si="1081"/>
        <v>0</v>
      </c>
      <c r="O5322">
        <f t="shared" si="1082"/>
        <v>0</v>
      </c>
      <c r="P5322" s="63">
        <f t="shared" si="1083"/>
        <v>0</v>
      </c>
    </row>
    <row r="5323" spans="1:16" x14ac:dyDescent="0.3">
      <c r="A5323">
        <f t="shared" si="1084"/>
        <v>2019</v>
      </c>
      <c r="B5323">
        <f t="shared" si="1085"/>
        <v>4</v>
      </c>
      <c r="C5323">
        <f t="shared" si="1086"/>
        <v>10</v>
      </c>
      <c r="D5323">
        <f t="shared" si="1087"/>
        <v>3</v>
      </c>
      <c r="E5323" t="str">
        <f t="shared" si="1088"/>
        <v>ON</v>
      </c>
      <c r="F5323" s="13">
        <f t="shared" si="1077"/>
        <v>43565</v>
      </c>
      <c r="G5323" s="14" t="str">
        <f t="shared" si="1089"/>
        <v>Avg of 4 NM Projects</v>
      </c>
      <c r="H5323" s="15">
        <f t="shared" si="1078"/>
        <v>16</v>
      </c>
      <c r="I5323" s="93">
        <v>50.430000000000007</v>
      </c>
      <c r="J5323">
        <f t="shared" si="1079"/>
        <v>0.28331460674157305</v>
      </c>
      <c r="K5323" s="4">
        <v>28.39</v>
      </c>
      <c r="L5323" s="4">
        <v>25.96</v>
      </c>
      <c r="M5323" s="16">
        <f t="shared" si="1080"/>
        <v>1.3091628000000002</v>
      </c>
      <c r="N5323">
        <f t="shared" si="1081"/>
        <v>0</v>
      </c>
      <c r="O5323">
        <f t="shared" si="1082"/>
        <v>0</v>
      </c>
      <c r="P5323" s="63">
        <f t="shared" si="1083"/>
        <v>0</v>
      </c>
    </row>
    <row r="5324" spans="1:16" x14ac:dyDescent="0.3">
      <c r="A5324">
        <f t="shared" si="1084"/>
        <v>2019</v>
      </c>
      <c r="B5324">
        <f t="shared" si="1085"/>
        <v>4</v>
      </c>
      <c r="C5324">
        <f t="shared" si="1086"/>
        <v>10</v>
      </c>
      <c r="D5324">
        <f t="shared" si="1087"/>
        <v>3</v>
      </c>
      <c r="E5324" t="str">
        <f t="shared" si="1088"/>
        <v>ON</v>
      </c>
      <c r="F5324" s="13">
        <f t="shared" si="1077"/>
        <v>43565</v>
      </c>
      <c r="G5324" s="14" t="str">
        <f t="shared" si="1089"/>
        <v>Avg of 4 NM Projects</v>
      </c>
      <c r="H5324" s="15">
        <f t="shared" si="1078"/>
        <v>17</v>
      </c>
      <c r="I5324" s="93">
        <v>44.03</v>
      </c>
      <c r="J5324">
        <f t="shared" si="1079"/>
        <v>0.24735955056179776</v>
      </c>
      <c r="K5324" s="4">
        <v>31.49</v>
      </c>
      <c r="L5324" s="4">
        <v>25.85</v>
      </c>
      <c r="M5324" s="16">
        <f t="shared" si="1080"/>
        <v>1.1381755</v>
      </c>
      <c r="N5324">
        <f t="shared" si="1081"/>
        <v>0</v>
      </c>
      <c r="O5324">
        <f t="shared" si="1082"/>
        <v>0</v>
      </c>
      <c r="P5324" s="63">
        <f t="shared" si="1083"/>
        <v>0</v>
      </c>
    </row>
    <row r="5325" spans="1:16" x14ac:dyDescent="0.3">
      <c r="A5325">
        <f t="shared" si="1084"/>
        <v>2019</v>
      </c>
      <c r="B5325">
        <f t="shared" si="1085"/>
        <v>4</v>
      </c>
      <c r="C5325">
        <f t="shared" si="1086"/>
        <v>10</v>
      </c>
      <c r="D5325">
        <f t="shared" si="1087"/>
        <v>3</v>
      </c>
      <c r="E5325" t="str">
        <f t="shared" si="1088"/>
        <v>ON</v>
      </c>
      <c r="F5325" s="13">
        <f t="shared" si="1077"/>
        <v>43565</v>
      </c>
      <c r="G5325" s="14" t="str">
        <f t="shared" si="1089"/>
        <v>Avg of 4 NM Projects</v>
      </c>
      <c r="H5325" s="15">
        <f t="shared" si="1078"/>
        <v>18</v>
      </c>
      <c r="I5325" s="93">
        <v>26.24</v>
      </c>
      <c r="J5325">
        <f t="shared" si="1079"/>
        <v>0.14741573033707864</v>
      </c>
      <c r="K5325" s="4">
        <v>35.31</v>
      </c>
      <c r="L5325" s="4">
        <v>25.17</v>
      </c>
      <c r="M5325" s="16">
        <f t="shared" si="1080"/>
        <v>0.66046079999999996</v>
      </c>
      <c r="N5325">
        <f t="shared" si="1081"/>
        <v>0</v>
      </c>
      <c r="O5325">
        <f t="shared" si="1082"/>
        <v>0</v>
      </c>
      <c r="P5325" s="63">
        <f t="shared" si="1083"/>
        <v>0</v>
      </c>
    </row>
    <row r="5326" spans="1:16" x14ac:dyDescent="0.3">
      <c r="A5326">
        <f t="shared" si="1084"/>
        <v>2019</v>
      </c>
      <c r="B5326">
        <f t="shared" si="1085"/>
        <v>4</v>
      </c>
      <c r="C5326">
        <f t="shared" si="1086"/>
        <v>10</v>
      </c>
      <c r="D5326">
        <f t="shared" si="1087"/>
        <v>3</v>
      </c>
      <c r="E5326" t="str">
        <f t="shared" si="1088"/>
        <v>ON</v>
      </c>
      <c r="F5326" s="13">
        <f t="shared" si="1077"/>
        <v>43565</v>
      </c>
      <c r="G5326" s="14" t="str">
        <f t="shared" si="1089"/>
        <v>Avg of 4 NM Projects</v>
      </c>
      <c r="H5326" s="15">
        <f t="shared" si="1078"/>
        <v>19</v>
      </c>
      <c r="I5326" s="93">
        <v>5.63</v>
      </c>
      <c r="J5326">
        <f t="shared" si="1079"/>
        <v>3.1629213483146068E-2</v>
      </c>
      <c r="K5326" s="4">
        <v>39.9</v>
      </c>
      <c r="L5326" s="4">
        <v>30.86</v>
      </c>
      <c r="M5326" s="16">
        <f t="shared" si="1080"/>
        <v>0.17374179999999997</v>
      </c>
      <c r="N5326">
        <f t="shared" si="1081"/>
        <v>0</v>
      </c>
      <c r="O5326">
        <f t="shared" si="1082"/>
        <v>0</v>
      </c>
      <c r="P5326" s="63">
        <f t="shared" si="1083"/>
        <v>0</v>
      </c>
    </row>
    <row r="5327" spans="1:16" x14ac:dyDescent="0.3">
      <c r="A5327">
        <f t="shared" si="1084"/>
        <v>2019</v>
      </c>
      <c r="B5327">
        <f t="shared" si="1085"/>
        <v>4</v>
      </c>
      <c r="C5327">
        <f t="shared" si="1086"/>
        <v>10</v>
      </c>
      <c r="D5327">
        <f t="shared" si="1087"/>
        <v>3</v>
      </c>
      <c r="E5327" t="str">
        <f t="shared" si="1088"/>
        <v>ON</v>
      </c>
      <c r="F5327" s="13">
        <f t="shared" si="1077"/>
        <v>43565</v>
      </c>
      <c r="G5327" s="14" t="str">
        <f t="shared" si="1089"/>
        <v>Avg of 4 NM Projects</v>
      </c>
      <c r="H5327" s="15">
        <f t="shared" si="1078"/>
        <v>20</v>
      </c>
      <c r="I5327" s="93">
        <v>0.26</v>
      </c>
      <c r="J5327">
        <f t="shared" si="1079"/>
        <v>1.4606741573033708E-3</v>
      </c>
      <c r="K5327" s="4">
        <v>47.07</v>
      </c>
      <c r="L5327" s="4">
        <v>38.57</v>
      </c>
      <c r="M5327" s="16">
        <f t="shared" si="1080"/>
        <v>1.0028199999999999E-2</v>
      </c>
      <c r="N5327">
        <f t="shared" si="1081"/>
        <v>0</v>
      </c>
      <c r="O5327">
        <f t="shared" si="1082"/>
        <v>0</v>
      </c>
      <c r="P5327" s="63">
        <f t="shared" si="1083"/>
        <v>0</v>
      </c>
    </row>
    <row r="5328" spans="1:16" x14ac:dyDescent="0.3">
      <c r="A5328">
        <f t="shared" si="1084"/>
        <v>2019</v>
      </c>
      <c r="B5328">
        <f t="shared" si="1085"/>
        <v>4</v>
      </c>
      <c r="C5328">
        <f t="shared" si="1086"/>
        <v>10</v>
      </c>
      <c r="D5328">
        <f t="shared" si="1087"/>
        <v>3</v>
      </c>
      <c r="E5328" t="str">
        <f t="shared" si="1088"/>
        <v>ON</v>
      </c>
      <c r="F5328" s="13">
        <f t="shared" si="1077"/>
        <v>43565</v>
      </c>
      <c r="G5328" s="14" t="str">
        <f t="shared" si="1089"/>
        <v>Avg of 4 NM Projects</v>
      </c>
      <c r="H5328" s="15">
        <f t="shared" si="1078"/>
        <v>21</v>
      </c>
      <c r="I5328" s="93">
        <v>-0.13</v>
      </c>
      <c r="J5328">
        <f t="shared" si="1079"/>
        <v>-7.3033707865168538E-4</v>
      </c>
      <c r="K5328" s="4">
        <v>49.96</v>
      </c>
      <c r="L5328" s="4">
        <v>34.020000000000003</v>
      </c>
      <c r="M5328" s="16">
        <f t="shared" si="1080"/>
        <v>-4.4226000000000014E-3</v>
      </c>
      <c r="N5328">
        <f t="shared" si="1081"/>
        <v>0</v>
      </c>
      <c r="O5328">
        <f t="shared" si="1082"/>
        <v>0</v>
      </c>
      <c r="P5328" s="63">
        <f t="shared" si="1083"/>
        <v>0</v>
      </c>
    </row>
    <row r="5329" spans="1:18" x14ac:dyDescent="0.3">
      <c r="A5329">
        <f t="shared" si="1084"/>
        <v>2019</v>
      </c>
      <c r="B5329">
        <f t="shared" si="1085"/>
        <v>4</v>
      </c>
      <c r="C5329">
        <f t="shared" si="1086"/>
        <v>10</v>
      </c>
      <c r="D5329">
        <f t="shared" si="1087"/>
        <v>3</v>
      </c>
      <c r="E5329" t="str">
        <f t="shared" si="1088"/>
        <v>ON</v>
      </c>
      <c r="F5329" s="13">
        <f t="shared" si="1077"/>
        <v>43565</v>
      </c>
      <c r="G5329" s="14" t="str">
        <f t="shared" si="1089"/>
        <v>Avg of 4 NM Projects</v>
      </c>
      <c r="H5329" s="15">
        <f t="shared" si="1078"/>
        <v>22</v>
      </c>
      <c r="I5329" s="93">
        <v>-0.26</v>
      </c>
      <c r="J5329">
        <f t="shared" si="1079"/>
        <v>-1.4606741573033708E-3</v>
      </c>
      <c r="K5329" s="4">
        <v>39.28</v>
      </c>
      <c r="L5329" s="4">
        <v>31.85</v>
      </c>
      <c r="M5329" s="16">
        <f t="shared" si="1080"/>
        <v>-8.2810000000000002E-3</v>
      </c>
      <c r="N5329">
        <f t="shared" si="1081"/>
        <v>0</v>
      </c>
      <c r="O5329">
        <f t="shared" si="1082"/>
        <v>0</v>
      </c>
      <c r="P5329" s="63">
        <f t="shared" si="1083"/>
        <v>0</v>
      </c>
    </row>
    <row r="5330" spans="1:18" x14ac:dyDescent="0.3">
      <c r="A5330">
        <f t="shared" si="1084"/>
        <v>2019</v>
      </c>
      <c r="B5330">
        <f t="shared" si="1085"/>
        <v>4</v>
      </c>
      <c r="C5330">
        <f t="shared" si="1086"/>
        <v>10</v>
      </c>
      <c r="D5330">
        <f t="shared" si="1087"/>
        <v>3</v>
      </c>
      <c r="E5330" t="str">
        <f t="shared" si="1088"/>
        <v>ON</v>
      </c>
      <c r="F5330" s="13">
        <f t="shared" si="1077"/>
        <v>43565</v>
      </c>
      <c r="G5330" s="14" t="str">
        <f t="shared" si="1089"/>
        <v>Avg of 4 NM Projects</v>
      </c>
      <c r="H5330" s="15">
        <f t="shared" si="1078"/>
        <v>23</v>
      </c>
      <c r="I5330" s="93">
        <v>-0.13</v>
      </c>
      <c r="J5330">
        <f t="shared" si="1079"/>
        <v>-7.3033707865168538E-4</v>
      </c>
      <c r="K5330" s="4">
        <v>31.99</v>
      </c>
      <c r="L5330" s="4">
        <v>27.81</v>
      </c>
      <c r="M5330" s="16">
        <f t="shared" si="1080"/>
        <v>-3.6153000000000001E-3</v>
      </c>
      <c r="N5330">
        <f t="shared" si="1081"/>
        <v>0</v>
      </c>
      <c r="O5330">
        <f t="shared" si="1082"/>
        <v>0</v>
      </c>
      <c r="P5330" s="63">
        <f t="shared" si="1083"/>
        <v>0</v>
      </c>
    </row>
    <row r="5331" spans="1:18" x14ac:dyDescent="0.3">
      <c r="A5331">
        <f t="shared" si="1084"/>
        <v>2019</v>
      </c>
      <c r="B5331">
        <f t="shared" si="1085"/>
        <v>4</v>
      </c>
      <c r="C5331">
        <f t="shared" si="1086"/>
        <v>10</v>
      </c>
      <c r="D5331">
        <f t="shared" si="1087"/>
        <v>3</v>
      </c>
      <c r="E5331" t="str">
        <f t="shared" si="1088"/>
        <v>OFF</v>
      </c>
      <c r="F5331" s="13">
        <f t="shared" si="1077"/>
        <v>43565</v>
      </c>
      <c r="G5331" s="14" t="str">
        <f t="shared" si="1089"/>
        <v>Avg of 4 NM Projects</v>
      </c>
      <c r="H5331" s="15">
        <f t="shared" si="1078"/>
        <v>24</v>
      </c>
      <c r="I5331" s="93">
        <v>-0.26</v>
      </c>
      <c r="J5331">
        <f t="shared" si="1079"/>
        <v>-1.4606741573033708E-3</v>
      </c>
      <c r="K5331" s="4">
        <v>31.61</v>
      </c>
      <c r="L5331" s="4">
        <v>25.18</v>
      </c>
      <c r="M5331" s="16">
        <f t="shared" si="1080"/>
        <v>-6.5468000000000002E-3</v>
      </c>
      <c r="N5331">
        <f t="shared" si="1081"/>
        <v>0</v>
      </c>
      <c r="O5331">
        <f t="shared" si="1082"/>
        <v>0</v>
      </c>
      <c r="P5331" s="63">
        <f t="shared" si="1083"/>
        <v>0</v>
      </c>
    </row>
    <row r="5332" spans="1:18" x14ac:dyDescent="0.3">
      <c r="A5332">
        <f t="shared" si="1084"/>
        <v>2019</v>
      </c>
      <c r="B5332">
        <f t="shared" si="1085"/>
        <v>4</v>
      </c>
      <c r="C5332">
        <f t="shared" si="1086"/>
        <v>11</v>
      </c>
      <c r="D5332">
        <f t="shared" si="1087"/>
        <v>4</v>
      </c>
      <c r="E5332" t="str">
        <f t="shared" si="1088"/>
        <v>OFF</v>
      </c>
      <c r="F5332" s="13">
        <f t="shared" si="1077"/>
        <v>43566</v>
      </c>
      <c r="G5332" s="14" t="str">
        <f t="shared" si="1089"/>
        <v>Avg of 4 NM Projects</v>
      </c>
      <c r="H5332" s="15">
        <f t="shared" si="1078"/>
        <v>1</v>
      </c>
      <c r="I5332" s="93">
        <v>0</v>
      </c>
      <c r="J5332">
        <f t="shared" si="1079"/>
        <v>0</v>
      </c>
      <c r="K5332" s="4">
        <v>30.15</v>
      </c>
      <c r="L5332" s="4">
        <v>27.58</v>
      </c>
      <c r="M5332" s="16">
        <f t="shared" si="1080"/>
        <v>0</v>
      </c>
      <c r="N5332">
        <f t="shared" si="1081"/>
        <v>1</v>
      </c>
      <c r="O5332">
        <f t="shared" si="1082"/>
        <v>0</v>
      </c>
      <c r="P5332" s="63">
        <f t="shared" si="1083"/>
        <v>0</v>
      </c>
      <c r="Q5332" s="34"/>
      <c r="R5332" s="34"/>
    </row>
    <row r="5333" spans="1:18" x14ac:dyDescent="0.3">
      <c r="A5333">
        <f t="shared" si="1084"/>
        <v>2019</v>
      </c>
      <c r="B5333">
        <f t="shared" si="1085"/>
        <v>4</v>
      </c>
      <c r="C5333">
        <f t="shared" si="1086"/>
        <v>11</v>
      </c>
      <c r="D5333">
        <f t="shared" si="1087"/>
        <v>4</v>
      </c>
      <c r="E5333" t="str">
        <f t="shared" si="1088"/>
        <v>OFF</v>
      </c>
      <c r="F5333" s="13">
        <f t="shared" si="1077"/>
        <v>43566</v>
      </c>
      <c r="G5333" s="14" t="str">
        <f t="shared" si="1089"/>
        <v>Avg of 4 NM Projects</v>
      </c>
      <c r="H5333" s="15">
        <f t="shared" si="1078"/>
        <v>2</v>
      </c>
      <c r="I5333" s="93">
        <v>-0.13</v>
      </c>
      <c r="J5333">
        <f t="shared" si="1079"/>
        <v>-7.3033707865168538E-4</v>
      </c>
      <c r="K5333" s="4">
        <v>28.51</v>
      </c>
      <c r="L5333" s="4">
        <v>35.74</v>
      </c>
      <c r="M5333" s="16">
        <f t="shared" si="1080"/>
        <v>-4.6462000000000005E-3</v>
      </c>
      <c r="N5333">
        <f t="shared" si="1081"/>
        <v>0</v>
      </c>
      <c r="O5333">
        <f t="shared" si="1082"/>
        <v>0</v>
      </c>
      <c r="P5333" s="63">
        <f t="shared" si="1083"/>
        <v>0</v>
      </c>
    </row>
    <row r="5334" spans="1:18" x14ac:dyDescent="0.3">
      <c r="A5334">
        <f t="shared" si="1084"/>
        <v>2019</v>
      </c>
      <c r="B5334">
        <f t="shared" si="1085"/>
        <v>4</v>
      </c>
      <c r="C5334">
        <f t="shared" si="1086"/>
        <v>11</v>
      </c>
      <c r="D5334">
        <f t="shared" si="1087"/>
        <v>4</v>
      </c>
      <c r="E5334" t="str">
        <f t="shared" si="1088"/>
        <v>OFF</v>
      </c>
      <c r="F5334" s="13">
        <f t="shared" si="1077"/>
        <v>43566</v>
      </c>
      <c r="G5334" s="14" t="str">
        <f t="shared" si="1089"/>
        <v>Avg of 4 NM Projects</v>
      </c>
      <c r="H5334" s="15">
        <f t="shared" si="1078"/>
        <v>3</v>
      </c>
      <c r="I5334" s="93">
        <v>-0.13</v>
      </c>
      <c r="J5334">
        <f t="shared" si="1079"/>
        <v>-7.3033707865168538E-4</v>
      </c>
      <c r="K5334" s="4">
        <v>29.3</v>
      </c>
      <c r="L5334" s="4">
        <v>32.17</v>
      </c>
      <c r="M5334" s="16">
        <f t="shared" si="1080"/>
        <v>-4.1821000000000002E-3</v>
      </c>
      <c r="N5334">
        <f t="shared" si="1081"/>
        <v>0</v>
      </c>
      <c r="O5334">
        <f t="shared" si="1082"/>
        <v>0</v>
      </c>
      <c r="P5334" s="63">
        <f t="shared" si="1083"/>
        <v>0</v>
      </c>
    </row>
    <row r="5335" spans="1:18" x14ac:dyDescent="0.3">
      <c r="A5335">
        <f t="shared" si="1084"/>
        <v>2019</v>
      </c>
      <c r="B5335">
        <f t="shared" si="1085"/>
        <v>4</v>
      </c>
      <c r="C5335">
        <f t="shared" si="1086"/>
        <v>11</v>
      </c>
      <c r="D5335">
        <f t="shared" si="1087"/>
        <v>4</v>
      </c>
      <c r="E5335" t="str">
        <f t="shared" si="1088"/>
        <v>OFF</v>
      </c>
      <c r="F5335" s="13">
        <f t="shared" si="1077"/>
        <v>43566</v>
      </c>
      <c r="G5335" s="14" t="str">
        <f t="shared" si="1089"/>
        <v>Avg of 4 NM Projects</v>
      </c>
      <c r="H5335" s="15">
        <f t="shared" si="1078"/>
        <v>4</v>
      </c>
      <c r="I5335" s="93">
        <v>-0.13</v>
      </c>
      <c r="J5335">
        <f t="shared" si="1079"/>
        <v>-7.3033707865168538E-4</v>
      </c>
      <c r="K5335" s="4">
        <v>28.74</v>
      </c>
      <c r="L5335" s="4">
        <v>24.77</v>
      </c>
      <c r="M5335" s="16">
        <f t="shared" si="1080"/>
        <v>-3.2201E-3</v>
      </c>
      <c r="N5335">
        <f t="shared" si="1081"/>
        <v>0</v>
      </c>
      <c r="O5335">
        <f t="shared" si="1082"/>
        <v>0</v>
      </c>
      <c r="P5335" s="63">
        <f t="shared" si="1083"/>
        <v>0</v>
      </c>
    </row>
    <row r="5336" spans="1:18" x14ac:dyDescent="0.3">
      <c r="A5336">
        <f t="shared" si="1084"/>
        <v>2019</v>
      </c>
      <c r="B5336">
        <f t="shared" si="1085"/>
        <v>4</v>
      </c>
      <c r="C5336">
        <f t="shared" si="1086"/>
        <v>11</v>
      </c>
      <c r="D5336">
        <f t="shared" si="1087"/>
        <v>4</v>
      </c>
      <c r="E5336" t="str">
        <f t="shared" si="1088"/>
        <v>OFF</v>
      </c>
      <c r="F5336" s="13">
        <f t="shared" si="1077"/>
        <v>43566</v>
      </c>
      <c r="G5336" s="14" t="str">
        <f t="shared" si="1089"/>
        <v>Avg of 4 NM Projects</v>
      </c>
      <c r="H5336" s="15">
        <f t="shared" si="1078"/>
        <v>5</v>
      </c>
      <c r="I5336" s="93">
        <v>0</v>
      </c>
      <c r="J5336">
        <f t="shared" si="1079"/>
        <v>0</v>
      </c>
      <c r="K5336" s="4">
        <v>30.07</v>
      </c>
      <c r="L5336" s="4">
        <v>25.96</v>
      </c>
      <c r="M5336" s="16">
        <f t="shared" si="1080"/>
        <v>0</v>
      </c>
      <c r="N5336">
        <f t="shared" si="1081"/>
        <v>1</v>
      </c>
      <c r="O5336">
        <f t="shared" si="1082"/>
        <v>0</v>
      </c>
      <c r="P5336" s="63">
        <f t="shared" si="1083"/>
        <v>0</v>
      </c>
    </row>
    <row r="5337" spans="1:18" x14ac:dyDescent="0.3">
      <c r="A5337">
        <f t="shared" si="1084"/>
        <v>2019</v>
      </c>
      <c r="B5337">
        <f t="shared" si="1085"/>
        <v>4</v>
      </c>
      <c r="C5337">
        <f t="shared" si="1086"/>
        <v>11</v>
      </c>
      <c r="D5337">
        <f t="shared" si="1087"/>
        <v>4</v>
      </c>
      <c r="E5337" t="str">
        <f t="shared" si="1088"/>
        <v>OFF</v>
      </c>
      <c r="F5337" s="13">
        <f t="shared" si="1077"/>
        <v>43566</v>
      </c>
      <c r="G5337" s="14" t="str">
        <f t="shared" si="1089"/>
        <v>Avg of 4 NM Projects</v>
      </c>
      <c r="H5337" s="15">
        <f t="shared" si="1078"/>
        <v>6</v>
      </c>
      <c r="I5337" s="93">
        <v>-0.13</v>
      </c>
      <c r="J5337">
        <f t="shared" si="1079"/>
        <v>-7.3033707865168538E-4</v>
      </c>
      <c r="K5337" s="4">
        <v>31.73</v>
      </c>
      <c r="L5337" s="4">
        <v>26.5</v>
      </c>
      <c r="M5337" s="16">
        <f t="shared" si="1080"/>
        <v>-3.4450000000000001E-3</v>
      </c>
      <c r="N5337">
        <f t="shared" si="1081"/>
        <v>0</v>
      </c>
      <c r="O5337">
        <f t="shared" si="1082"/>
        <v>0</v>
      </c>
      <c r="P5337" s="63">
        <f t="shared" si="1083"/>
        <v>0</v>
      </c>
    </row>
    <row r="5338" spans="1:18" x14ac:dyDescent="0.3">
      <c r="A5338">
        <f t="shared" si="1084"/>
        <v>2019</v>
      </c>
      <c r="B5338">
        <f t="shared" si="1085"/>
        <v>4</v>
      </c>
      <c r="C5338">
        <f t="shared" si="1086"/>
        <v>11</v>
      </c>
      <c r="D5338">
        <f t="shared" si="1087"/>
        <v>4</v>
      </c>
      <c r="E5338" t="str">
        <f t="shared" si="1088"/>
        <v>OFF</v>
      </c>
      <c r="F5338" s="13">
        <f t="shared" si="1077"/>
        <v>43566</v>
      </c>
      <c r="G5338" s="14" t="str">
        <f t="shared" si="1089"/>
        <v>Avg of 4 NM Projects</v>
      </c>
      <c r="H5338" s="15">
        <f t="shared" si="1078"/>
        <v>7</v>
      </c>
      <c r="I5338" s="93">
        <v>1.5349999999999999</v>
      </c>
      <c r="J5338">
        <f t="shared" si="1079"/>
        <v>8.6235955056179776E-3</v>
      </c>
      <c r="K5338" s="4">
        <v>39.74</v>
      </c>
      <c r="L5338" s="4">
        <v>30.87</v>
      </c>
      <c r="M5338" s="16">
        <f t="shared" si="1080"/>
        <v>4.7385449999999996E-2</v>
      </c>
      <c r="N5338">
        <f t="shared" si="1081"/>
        <v>0</v>
      </c>
      <c r="O5338">
        <f t="shared" si="1082"/>
        <v>0</v>
      </c>
      <c r="P5338" s="63">
        <f t="shared" si="1083"/>
        <v>0</v>
      </c>
    </row>
    <row r="5339" spans="1:18" x14ac:dyDescent="0.3">
      <c r="A5339">
        <f t="shared" si="1084"/>
        <v>2019</v>
      </c>
      <c r="B5339">
        <f t="shared" si="1085"/>
        <v>4</v>
      </c>
      <c r="C5339">
        <f t="shared" si="1086"/>
        <v>11</v>
      </c>
      <c r="D5339">
        <f t="shared" si="1087"/>
        <v>4</v>
      </c>
      <c r="E5339" t="str">
        <f t="shared" si="1088"/>
        <v>ON</v>
      </c>
      <c r="F5339" s="13">
        <f t="shared" si="1077"/>
        <v>43566</v>
      </c>
      <c r="G5339" s="14" t="str">
        <f t="shared" si="1089"/>
        <v>Avg of 4 NM Projects</v>
      </c>
      <c r="H5339" s="15">
        <f t="shared" si="1078"/>
        <v>8</v>
      </c>
      <c r="I5339" s="93">
        <v>24.065000000000001</v>
      </c>
      <c r="J5339">
        <f t="shared" si="1079"/>
        <v>0.13519662921348316</v>
      </c>
      <c r="K5339" s="4">
        <v>49.93</v>
      </c>
      <c r="L5339" s="4">
        <v>32.1</v>
      </c>
      <c r="M5339" s="16">
        <f t="shared" si="1080"/>
        <v>0.77248650000000008</v>
      </c>
      <c r="N5339">
        <f t="shared" si="1081"/>
        <v>0</v>
      </c>
      <c r="O5339">
        <f t="shared" si="1082"/>
        <v>0</v>
      </c>
      <c r="P5339" s="63">
        <f t="shared" si="1083"/>
        <v>0</v>
      </c>
    </row>
    <row r="5340" spans="1:18" x14ac:dyDescent="0.3">
      <c r="A5340">
        <f t="shared" si="1084"/>
        <v>2019</v>
      </c>
      <c r="B5340">
        <f t="shared" si="1085"/>
        <v>4</v>
      </c>
      <c r="C5340">
        <f t="shared" si="1086"/>
        <v>11</v>
      </c>
      <c r="D5340">
        <f t="shared" si="1087"/>
        <v>4</v>
      </c>
      <c r="E5340" t="str">
        <f t="shared" si="1088"/>
        <v>ON</v>
      </c>
      <c r="F5340" s="13">
        <f t="shared" si="1077"/>
        <v>43566</v>
      </c>
      <c r="G5340" s="14" t="str">
        <f t="shared" si="1089"/>
        <v>Avg of 4 NM Projects</v>
      </c>
      <c r="H5340" s="15">
        <f t="shared" si="1078"/>
        <v>9</v>
      </c>
      <c r="I5340" s="93">
        <v>73.989999999999995</v>
      </c>
      <c r="J5340">
        <f t="shared" si="1079"/>
        <v>0.41567415730337076</v>
      </c>
      <c r="K5340" s="4">
        <v>31.74</v>
      </c>
      <c r="L5340" s="4">
        <v>25.85</v>
      </c>
      <c r="M5340" s="16">
        <f t="shared" si="1080"/>
        <v>1.9126414999999999</v>
      </c>
      <c r="N5340">
        <f t="shared" si="1081"/>
        <v>0</v>
      </c>
      <c r="O5340">
        <f t="shared" si="1082"/>
        <v>0</v>
      </c>
      <c r="P5340" s="63">
        <f t="shared" si="1083"/>
        <v>0</v>
      </c>
    </row>
    <row r="5341" spans="1:18" x14ac:dyDescent="0.3">
      <c r="A5341">
        <f t="shared" si="1084"/>
        <v>2019</v>
      </c>
      <c r="B5341">
        <f t="shared" si="1085"/>
        <v>4</v>
      </c>
      <c r="C5341">
        <f t="shared" si="1086"/>
        <v>11</v>
      </c>
      <c r="D5341">
        <f t="shared" si="1087"/>
        <v>4</v>
      </c>
      <c r="E5341" t="str">
        <f t="shared" si="1088"/>
        <v>ON</v>
      </c>
      <c r="F5341" s="13">
        <f t="shared" ref="F5341:F5404" si="1090">+F5317+1</f>
        <v>43566</v>
      </c>
      <c r="G5341" s="14" t="str">
        <f t="shared" si="1089"/>
        <v>Avg of 4 NM Projects</v>
      </c>
      <c r="H5341" s="15">
        <f t="shared" ref="H5341:H5404" si="1091">H5317</f>
        <v>10</v>
      </c>
      <c r="I5341" s="93">
        <v>108.03</v>
      </c>
      <c r="J5341">
        <f t="shared" si="1079"/>
        <v>0.60691011235955061</v>
      </c>
      <c r="K5341" s="4">
        <v>29.72</v>
      </c>
      <c r="L5341" s="4">
        <v>24</v>
      </c>
      <c r="M5341" s="16">
        <f t="shared" si="1080"/>
        <v>2.5927200000000004</v>
      </c>
      <c r="N5341">
        <f t="shared" si="1081"/>
        <v>0</v>
      </c>
      <c r="O5341">
        <f t="shared" si="1082"/>
        <v>1</v>
      </c>
      <c r="P5341" s="63">
        <f t="shared" si="1083"/>
        <v>0</v>
      </c>
    </row>
    <row r="5342" spans="1:18" x14ac:dyDescent="0.3">
      <c r="A5342">
        <f t="shared" si="1084"/>
        <v>2019</v>
      </c>
      <c r="B5342">
        <f t="shared" si="1085"/>
        <v>4</v>
      </c>
      <c r="C5342">
        <f t="shared" si="1086"/>
        <v>11</v>
      </c>
      <c r="D5342">
        <f t="shared" si="1087"/>
        <v>4</v>
      </c>
      <c r="E5342" t="str">
        <f t="shared" si="1088"/>
        <v>ON</v>
      </c>
      <c r="F5342" s="13">
        <f t="shared" si="1090"/>
        <v>43566</v>
      </c>
      <c r="G5342" s="14" t="str">
        <f t="shared" si="1089"/>
        <v>Avg of 4 NM Projects</v>
      </c>
      <c r="H5342" s="15">
        <f t="shared" si="1091"/>
        <v>11</v>
      </c>
      <c r="I5342" s="93">
        <v>122.63</v>
      </c>
      <c r="J5342">
        <f t="shared" si="1079"/>
        <v>0.68893258426966286</v>
      </c>
      <c r="K5342" s="4">
        <v>25.59</v>
      </c>
      <c r="L5342" s="4">
        <v>21.29</v>
      </c>
      <c r="M5342" s="16">
        <f t="shared" si="1080"/>
        <v>2.6107927000000002</v>
      </c>
      <c r="N5342">
        <f t="shared" si="1081"/>
        <v>0</v>
      </c>
      <c r="O5342">
        <f t="shared" si="1082"/>
        <v>1</v>
      </c>
      <c r="P5342" s="63">
        <f t="shared" si="1083"/>
        <v>0</v>
      </c>
    </row>
    <row r="5343" spans="1:18" x14ac:dyDescent="0.3">
      <c r="A5343">
        <f t="shared" si="1084"/>
        <v>2019</v>
      </c>
      <c r="B5343">
        <f t="shared" si="1085"/>
        <v>4</v>
      </c>
      <c r="C5343">
        <f t="shared" si="1086"/>
        <v>11</v>
      </c>
      <c r="D5343">
        <f t="shared" si="1087"/>
        <v>4</v>
      </c>
      <c r="E5343" t="str">
        <f t="shared" si="1088"/>
        <v>ON</v>
      </c>
      <c r="F5343" s="13">
        <f t="shared" si="1090"/>
        <v>43566</v>
      </c>
      <c r="G5343" s="14" t="str">
        <f t="shared" si="1089"/>
        <v>Avg of 4 NM Projects</v>
      </c>
      <c r="H5343" s="15">
        <f t="shared" si="1091"/>
        <v>12</v>
      </c>
      <c r="I5343" s="93">
        <v>121.86000000000001</v>
      </c>
      <c r="J5343">
        <f t="shared" si="1079"/>
        <v>0.68460674157303381</v>
      </c>
      <c r="K5343" s="4">
        <v>25.69</v>
      </c>
      <c r="L5343" s="4">
        <v>22.01</v>
      </c>
      <c r="M5343" s="16">
        <f t="shared" si="1080"/>
        <v>2.6821386000000005</v>
      </c>
      <c r="N5343">
        <f t="shared" si="1081"/>
        <v>0</v>
      </c>
      <c r="O5343">
        <f t="shared" si="1082"/>
        <v>1</v>
      </c>
      <c r="P5343" s="63">
        <f t="shared" si="1083"/>
        <v>0</v>
      </c>
    </row>
    <row r="5344" spans="1:18" x14ac:dyDescent="0.3">
      <c r="A5344">
        <f t="shared" si="1084"/>
        <v>2019</v>
      </c>
      <c r="B5344">
        <f t="shared" si="1085"/>
        <v>4</v>
      </c>
      <c r="C5344">
        <f t="shared" si="1086"/>
        <v>11</v>
      </c>
      <c r="D5344">
        <f t="shared" si="1087"/>
        <v>4</v>
      </c>
      <c r="E5344" t="str">
        <f t="shared" si="1088"/>
        <v>ON</v>
      </c>
      <c r="F5344" s="13">
        <f t="shared" si="1090"/>
        <v>43566</v>
      </c>
      <c r="G5344" s="14" t="str">
        <f t="shared" si="1089"/>
        <v>Avg of 4 NM Projects</v>
      </c>
      <c r="H5344" s="15">
        <f t="shared" si="1091"/>
        <v>13</v>
      </c>
      <c r="I5344" s="93">
        <v>117.76499999999999</v>
      </c>
      <c r="J5344">
        <f t="shared" si="1079"/>
        <v>0.66160112359550549</v>
      </c>
      <c r="K5344" s="4">
        <v>26</v>
      </c>
      <c r="L5344" s="4">
        <v>23.77</v>
      </c>
      <c r="M5344" s="16">
        <f t="shared" si="1080"/>
        <v>2.7992740499999997</v>
      </c>
      <c r="N5344">
        <f t="shared" si="1081"/>
        <v>0</v>
      </c>
      <c r="O5344">
        <f t="shared" si="1082"/>
        <v>1</v>
      </c>
      <c r="P5344" s="63">
        <f t="shared" si="1083"/>
        <v>0</v>
      </c>
    </row>
    <row r="5345" spans="1:18" x14ac:dyDescent="0.3">
      <c r="A5345">
        <f t="shared" si="1084"/>
        <v>2019</v>
      </c>
      <c r="B5345">
        <f t="shared" si="1085"/>
        <v>4</v>
      </c>
      <c r="C5345">
        <f t="shared" si="1086"/>
        <v>11</v>
      </c>
      <c r="D5345">
        <f t="shared" si="1087"/>
        <v>4</v>
      </c>
      <c r="E5345" t="str">
        <f t="shared" si="1088"/>
        <v>ON</v>
      </c>
      <c r="F5345" s="13">
        <f t="shared" si="1090"/>
        <v>43566</v>
      </c>
      <c r="G5345" s="14" t="str">
        <f t="shared" si="1089"/>
        <v>Avg of 4 NM Projects</v>
      </c>
      <c r="H5345" s="15">
        <f t="shared" si="1091"/>
        <v>14</v>
      </c>
      <c r="I5345" s="93">
        <v>104.58</v>
      </c>
      <c r="J5345">
        <f t="shared" si="1079"/>
        <v>0.58752808988764049</v>
      </c>
      <c r="K5345" s="4">
        <v>26.77</v>
      </c>
      <c r="L5345" s="4">
        <v>24.02</v>
      </c>
      <c r="M5345" s="16">
        <f t="shared" si="1080"/>
        <v>2.5120115999999997</v>
      </c>
      <c r="N5345">
        <f t="shared" si="1081"/>
        <v>0</v>
      </c>
      <c r="O5345">
        <f t="shared" si="1082"/>
        <v>1</v>
      </c>
      <c r="P5345" s="63">
        <f t="shared" si="1083"/>
        <v>0</v>
      </c>
    </row>
    <row r="5346" spans="1:18" x14ac:dyDescent="0.3">
      <c r="A5346">
        <f t="shared" si="1084"/>
        <v>2019</v>
      </c>
      <c r="B5346">
        <f t="shared" si="1085"/>
        <v>4</v>
      </c>
      <c r="C5346">
        <f t="shared" si="1086"/>
        <v>11</v>
      </c>
      <c r="D5346">
        <f t="shared" si="1087"/>
        <v>4</v>
      </c>
      <c r="E5346" t="str">
        <f t="shared" si="1088"/>
        <v>ON</v>
      </c>
      <c r="F5346" s="13">
        <f t="shared" si="1090"/>
        <v>43566</v>
      </c>
      <c r="G5346" s="14" t="str">
        <f t="shared" si="1089"/>
        <v>Avg of 4 NM Projects</v>
      </c>
      <c r="H5346" s="15">
        <f t="shared" si="1091"/>
        <v>15</v>
      </c>
      <c r="I5346" s="93">
        <v>94.589999999999989</v>
      </c>
      <c r="J5346">
        <f t="shared" si="1079"/>
        <v>0.53140449438202242</v>
      </c>
      <c r="K5346" s="4">
        <v>25.41</v>
      </c>
      <c r="L5346" s="4">
        <v>22.71</v>
      </c>
      <c r="M5346" s="16">
        <f t="shared" si="1080"/>
        <v>2.1481388999999997</v>
      </c>
      <c r="N5346">
        <f t="shared" si="1081"/>
        <v>0</v>
      </c>
      <c r="O5346">
        <f t="shared" si="1082"/>
        <v>1</v>
      </c>
      <c r="P5346" s="63">
        <f t="shared" si="1083"/>
        <v>0</v>
      </c>
    </row>
    <row r="5347" spans="1:18" x14ac:dyDescent="0.3">
      <c r="A5347">
        <f t="shared" si="1084"/>
        <v>2019</v>
      </c>
      <c r="B5347">
        <f t="shared" si="1085"/>
        <v>4</v>
      </c>
      <c r="C5347">
        <f t="shared" si="1086"/>
        <v>11</v>
      </c>
      <c r="D5347">
        <f t="shared" si="1087"/>
        <v>4</v>
      </c>
      <c r="E5347" t="str">
        <f t="shared" si="1088"/>
        <v>ON</v>
      </c>
      <c r="F5347" s="13">
        <f t="shared" si="1090"/>
        <v>43566</v>
      </c>
      <c r="G5347" s="14" t="str">
        <f t="shared" si="1089"/>
        <v>Avg of 4 NM Projects</v>
      </c>
      <c r="H5347" s="15">
        <f t="shared" si="1091"/>
        <v>16</v>
      </c>
      <c r="I5347" s="93">
        <v>82.954999999999984</v>
      </c>
      <c r="J5347">
        <f t="shared" si="1079"/>
        <v>0.46603932584269653</v>
      </c>
      <c r="K5347" s="4">
        <v>25.83</v>
      </c>
      <c r="L5347" s="4">
        <v>38.85</v>
      </c>
      <c r="M5347" s="16">
        <f t="shared" si="1080"/>
        <v>3.2228017499999995</v>
      </c>
      <c r="N5347">
        <f t="shared" si="1081"/>
        <v>0</v>
      </c>
      <c r="O5347">
        <f t="shared" si="1082"/>
        <v>0</v>
      </c>
      <c r="P5347" s="63">
        <f t="shared" si="1083"/>
        <v>0</v>
      </c>
    </row>
    <row r="5348" spans="1:18" x14ac:dyDescent="0.3">
      <c r="A5348">
        <f t="shared" si="1084"/>
        <v>2019</v>
      </c>
      <c r="B5348">
        <f t="shared" si="1085"/>
        <v>4</v>
      </c>
      <c r="C5348">
        <f t="shared" si="1086"/>
        <v>11</v>
      </c>
      <c r="D5348">
        <f t="shared" si="1087"/>
        <v>4</v>
      </c>
      <c r="E5348" t="str">
        <f t="shared" si="1088"/>
        <v>ON</v>
      </c>
      <c r="F5348" s="13">
        <f t="shared" si="1090"/>
        <v>43566</v>
      </c>
      <c r="G5348" s="14" t="str">
        <f t="shared" si="1089"/>
        <v>Avg of 4 NM Projects</v>
      </c>
      <c r="H5348" s="15">
        <f t="shared" si="1091"/>
        <v>17</v>
      </c>
      <c r="I5348" s="93">
        <v>64.004999999999995</v>
      </c>
      <c r="J5348">
        <f t="shared" si="1079"/>
        <v>0.35957865168539321</v>
      </c>
      <c r="K5348" s="4">
        <v>27.09</v>
      </c>
      <c r="L5348" s="4">
        <v>43.23</v>
      </c>
      <c r="M5348" s="16">
        <f t="shared" si="1080"/>
        <v>2.7669361499999994</v>
      </c>
      <c r="N5348">
        <f t="shared" si="1081"/>
        <v>0</v>
      </c>
      <c r="O5348">
        <f t="shared" si="1082"/>
        <v>0</v>
      </c>
      <c r="P5348" s="63">
        <f t="shared" si="1083"/>
        <v>0</v>
      </c>
    </row>
    <row r="5349" spans="1:18" x14ac:dyDescent="0.3">
      <c r="A5349">
        <f t="shared" si="1084"/>
        <v>2019</v>
      </c>
      <c r="B5349">
        <f t="shared" si="1085"/>
        <v>4</v>
      </c>
      <c r="C5349">
        <f t="shared" si="1086"/>
        <v>11</v>
      </c>
      <c r="D5349">
        <f t="shared" si="1087"/>
        <v>4</v>
      </c>
      <c r="E5349" t="str">
        <f t="shared" si="1088"/>
        <v>ON</v>
      </c>
      <c r="F5349" s="13">
        <f t="shared" si="1090"/>
        <v>43566</v>
      </c>
      <c r="G5349" s="14" t="str">
        <f t="shared" si="1089"/>
        <v>Avg of 4 NM Projects</v>
      </c>
      <c r="H5349" s="15">
        <f t="shared" si="1091"/>
        <v>18</v>
      </c>
      <c r="I5349" s="93">
        <v>36.480000000000004</v>
      </c>
      <c r="J5349">
        <f t="shared" si="1079"/>
        <v>0.20494382022471913</v>
      </c>
      <c r="K5349" s="4">
        <v>30.11</v>
      </c>
      <c r="L5349" s="4">
        <v>32.659999999999997</v>
      </c>
      <c r="M5349" s="16">
        <f t="shared" si="1080"/>
        <v>1.1914368</v>
      </c>
      <c r="N5349">
        <f t="shared" si="1081"/>
        <v>0</v>
      </c>
      <c r="O5349">
        <f t="shared" si="1082"/>
        <v>0</v>
      </c>
      <c r="P5349" s="63">
        <f t="shared" si="1083"/>
        <v>0</v>
      </c>
    </row>
    <row r="5350" spans="1:18" x14ac:dyDescent="0.3">
      <c r="A5350">
        <f t="shared" si="1084"/>
        <v>2019</v>
      </c>
      <c r="B5350">
        <f t="shared" si="1085"/>
        <v>4</v>
      </c>
      <c r="C5350">
        <f t="shared" si="1086"/>
        <v>11</v>
      </c>
      <c r="D5350">
        <f t="shared" si="1087"/>
        <v>4</v>
      </c>
      <c r="E5350" t="str">
        <f t="shared" si="1088"/>
        <v>ON</v>
      </c>
      <c r="F5350" s="13">
        <f t="shared" si="1090"/>
        <v>43566</v>
      </c>
      <c r="G5350" s="14" t="str">
        <f t="shared" si="1089"/>
        <v>Avg of 4 NM Projects</v>
      </c>
      <c r="H5350" s="15">
        <f t="shared" si="1091"/>
        <v>19</v>
      </c>
      <c r="I5350" s="93">
        <v>11</v>
      </c>
      <c r="J5350">
        <f t="shared" si="1079"/>
        <v>6.1797752808988762E-2</v>
      </c>
      <c r="K5350" s="4">
        <v>34.36</v>
      </c>
      <c r="L5350" s="4">
        <v>35.869999999999997</v>
      </c>
      <c r="M5350" s="16">
        <f t="shared" si="1080"/>
        <v>0.39456999999999998</v>
      </c>
      <c r="N5350">
        <f t="shared" si="1081"/>
        <v>0</v>
      </c>
      <c r="O5350">
        <f t="shared" si="1082"/>
        <v>0</v>
      </c>
      <c r="P5350" s="63">
        <f t="shared" si="1083"/>
        <v>0</v>
      </c>
    </row>
    <row r="5351" spans="1:18" x14ac:dyDescent="0.3">
      <c r="A5351">
        <f t="shared" si="1084"/>
        <v>2019</v>
      </c>
      <c r="B5351">
        <f t="shared" si="1085"/>
        <v>4</v>
      </c>
      <c r="C5351">
        <f t="shared" si="1086"/>
        <v>11</v>
      </c>
      <c r="D5351">
        <f t="shared" si="1087"/>
        <v>4</v>
      </c>
      <c r="E5351" t="str">
        <f t="shared" si="1088"/>
        <v>ON</v>
      </c>
      <c r="F5351" s="13">
        <f t="shared" si="1090"/>
        <v>43566</v>
      </c>
      <c r="G5351" s="14" t="str">
        <f t="shared" si="1089"/>
        <v>Avg of 4 NM Projects</v>
      </c>
      <c r="H5351" s="15">
        <f t="shared" si="1091"/>
        <v>20</v>
      </c>
      <c r="I5351" s="93">
        <v>0</v>
      </c>
      <c r="J5351">
        <f t="shared" si="1079"/>
        <v>0</v>
      </c>
      <c r="K5351" s="4">
        <v>49.59</v>
      </c>
      <c r="L5351" s="4">
        <v>44.13</v>
      </c>
      <c r="M5351" s="16">
        <f t="shared" si="1080"/>
        <v>0</v>
      </c>
      <c r="N5351">
        <f t="shared" si="1081"/>
        <v>1</v>
      </c>
      <c r="O5351">
        <f t="shared" si="1082"/>
        <v>0</v>
      </c>
      <c r="P5351" s="63">
        <f t="shared" si="1083"/>
        <v>0</v>
      </c>
    </row>
    <row r="5352" spans="1:18" x14ac:dyDescent="0.3">
      <c r="A5352">
        <f t="shared" si="1084"/>
        <v>2019</v>
      </c>
      <c r="B5352">
        <f t="shared" si="1085"/>
        <v>4</v>
      </c>
      <c r="C5352">
        <f t="shared" si="1086"/>
        <v>11</v>
      </c>
      <c r="D5352">
        <f t="shared" si="1087"/>
        <v>4</v>
      </c>
      <c r="E5352" t="str">
        <f t="shared" si="1088"/>
        <v>ON</v>
      </c>
      <c r="F5352" s="13">
        <f t="shared" si="1090"/>
        <v>43566</v>
      </c>
      <c r="G5352" s="14" t="str">
        <f t="shared" si="1089"/>
        <v>Avg of 4 NM Projects</v>
      </c>
      <c r="H5352" s="15">
        <f t="shared" si="1091"/>
        <v>21</v>
      </c>
      <c r="I5352" s="93">
        <v>0</v>
      </c>
      <c r="J5352">
        <f t="shared" si="1079"/>
        <v>0</v>
      </c>
      <c r="K5352" s="4">
        <v>50.88</v>
      </c>
      <c r="L5352" s="4">
        <v>37.22</v>
      </c>
      <c r="M5352" s="16">
        <f t="shared" si="1080"/>
        <v>0</v>
      </c>
      <c r="N5352">
        <f t="shared" si="1081"/>
        <v>1</v>
      </c>
      <c r="O5352">
        <f t="shared" si="1082"/>
        <v>0</v>
      </c>
      <c r="P5352" s="63">
        <f t="shared" si="1083"/>
        <v>0</v>
      </c>
    </row>
    <row r="5353" spans="1:18" x14ac:dyDescent="0.3">
      <c r="A5353">
        <f t="shared" si="1084"/>
        <v>2019</v>
      </c>
      <c r="B5353">
        <f t="shared" si="1085"/>
        <v>4</v>
      </c>
      <c r="C5353">
        <f t="shared" si="1086"/>
        <v>11</v>
      </c>
      <c r="D5353">
        <f t="shared" si="1087"/>
        <v>4</v>
      </c>
      <c r="E5353" t="str">
        <f t="shared" si="1088"/>
        <v>ON</v>
      </c>
      <c r="F5353" s="13">
        <f t="shared" si="1090"/>
        <v>43566</v>
      </c>
      <c r="G5353" s="14" t="str">
        <f t="shared" si="1089"/>
        <v>Avg of 4 NM Projects</v>
      </c>
      <c r="H5353" s="15">
        <f t="shared" si="1091"/>
        <v>22</v>
      </c>
      <c r="I5353" s="93">
        <v>0</v>
      </c>
      <c r="J5353">
        <f t="shared" si="1079"/>
        <v>0</v>
      </c>
      <c r="K5353" s="4">
        <v>39.049999999999997</v>
      </c>
      <c r="L5353" s="4">
        <v>35.96</v>
      </c>
      <c r="M5353" s="16">
        <f t="shared" si="1080"/>
        <v>0</v>
      </c>
      <c r="N5353">
        <f t="shared" si="1081"/>
        <v>1</v>
      </c>
      <c r="O5353">
        <f t="shared" si="1082"/>
        <v>0</v>
      </c>
      <c r="P5353" s="63">
        <f t="shared" si="1083"/>
        <v>0</v>
      </c>
    </row>
    <row r="5354" spans="1:18" x14ac:dyDescent="0.3">
      <c r="A5354">
        <f t="shared" si="1084"/>
        <v>2019</v>
      </c>
      <c r="B5354">
        <f t="shared" si="1085"/>
        <v>4</v>
      </c>
      <c r="C5354">
        <f t="shared" si="1086"/>
        <v>11</v>
      </c>
      <c r="D5354">
        <f t="shared" si="1087"/>
        <v>4</v>
      </c>
      <c r="E5354" t="str">
        <f t="shared" si="1088"/>
        <v>ON</v>
      </c>
      <c r="F5354" s="13">
        <f t="shared" si="1090"/>
        <v>43566</v>
      </c>
      <c r="G5354" s="14" t="str">
        <f t="shared" si="1089"/>
        <v>Avg of 4 NM Projects</v>
      </c>
      <c r="H5354" s="15">
        <f t="shared" si="1091"/>
        <v>23</v>
      </c>
      <c r="I5354" s="93">
        <v>-0.13</v>
      </c>
      <c r="J5354">
        <f t="shared" si="1079"/>
        <v>-7.3033707865168538E-4</v>
      </c>
      <c r="K5354" s="4">
        <v>30.15</v>
      </c>
      <c r="L5354" s="4">
        <v>30.94</v>
      </c>
      <c r="M5354" s="16">
        <f t="shared" si="1080"/>
        <v>-4.0222000000000009E-3</v>
      </c>
      <c r="N5354">
        <f t="shared" si="1081"/>
        <v>0</v>
      </c>
      <c r="O5354">
        <f t="shared" si="1082"/>
        <v>0</v>
      </c>
      <c r="P5354" s="63">
        <f t="shared" si="1083"/>
        <v>0</v>
      </c>
    </row>
    <row r="5355" spans="1:18" x14ac:dyDescent="0.3">
      <c r="A5355">
        <f t="shared" si="1084"/>
        <v>2019</v>
      </c>
      <c r="B5355">
        <f t="shared" si="1085"/>
        <v>4</v>
      </c>
      <c r="C5355">
        <f t="shared" si="1086"/>
        <v>11</v>
      </c>
      <c r="D5355">
        <f t="shared" si="1087"/>
        <v>4</v>
      </c>
      <c r="E5355" t="str">
        <f t="shared" si="1088"/>
        <v>OFF</v>
      </c>
      <c r="F5355" s="13">
        <f t="shared" si="1090"/>
        <v>43566</v>
      </c>
      <c r="G5355" s="14" t="str">
        <f t="shared" si="1089"/>
        <v>Avg of 4 NM Projects</v>
      </c>
      <c r="H5355" s="15">
        <f t="shared" si="1091"/>
        <v>24</v>
      </c>
      <c r="I5355" s="93">
        <v>-0.13</v>
      </c>
      <c r="J5355">
        <f t="shared" si="1079"/>
        <v>-7.3033707865168538E-4</v>
      </c>
      <c r="K5355" s="4">
        <v>30.58</v>
      </c>
      <c r="L5355" s="4">
        <v>29.79</v>
      </c>
      <c r="M5355" s="16">
        <f t="shared" si="1080"/>
        <v>-3.8727000000000002E-3</v>
      </c>
      <c r="N5355">
        <f t="shared" si="1081"/>
        <v>0</v>
      </c>
      <c r="O5355">
        <f t="shared" si="1082"/>
        <v>0</v>
      </c>
      <c r="P5355" s="63">
        <f t="shared" si="1083"/>
        <v>0</v>
      </c>
    </row>
    <row r="5356" spans="1:18" x14ac:dyDescent="0.3">
      <c r="A5356">
        <f t="shared" si="1084"/>
        <v>2019</v>
      </c>
      <c r="B5356">
        <f t="shared" si="1085"/>
        <v>4</v>
      </c>
      <c r="C5356">
        <f t="shared" si="1086"/>
        <v>12</v>
      </c>
      <c r="D5356">
        <f t="shared" si="1087"/>
        <v>5</v>
      </c>
      <c r="E5356" t="str">
        <f t="shared" si="1088"/>
        <v>OFF</v>
      </c>
      <c r="F5356" s="13">
        <f t="shared" si="1090"/>
        <v>43567</v>
      </c>
      <c r="G5356" s="14" t="str">
        <f t="shared" si="1089"/>
        <v>Avg of 4 NM Projects</v>
      </c>
      <c r="H5356" s="15">
        <f t="shared" si="1091"/>
        <v>1</v>
      </c>
      <c r="I5356" s="93">
        <v>-0.39</v>
      </c>
      <c r="J5356">
        <f t="shared" si="1079"/>
        <v>-2.1910112359550564E-3</v>
      </c>
      <c r="K5356" s="4">
        <v>27.01</v>
      </c>
      <c r="L5356" s="4">
        <v>27.14</v>
      </c>
      <c r="M5356" s="16">
        <f t="shared" si="1080"/>
        <v>-1.05846E-2</v>
      </c>
      <c r="N5356">
        <f t="shared" si="1081"/>
        <v>0</v>
      </c>
      <c r="O5356">
        <f t="shared" si="1082"/>
        <v>0</v>
      </c>
      <c r="P5356" s="63">
        <f t="shared" si="1083"/>
        <v>0</v>
      </c>
      <c r="Q5356" s="34"/>
      <c r="R5356" s="34"/>
    </row>
    <row r="5357" spans="1:18" x14ac:dyDescent="0.3">
      <c r="A5357">
        <f t="shared" si="1084"/>
        <v>2019</v>
      </c>
      <c r="B5357">
        <f t="shared" si="1085"/>
        <v>4</v>
      </c>
      <c r="C5357">
        <f t="shared" si="1086"/>
        <v>12</v>
      </c>
      <c r="D5357">
        <f t="shared" si="1087"/>
        <v>5</v>
      </c>
      <c r="E5357" t="str">
        <f t="shared" si="1088"/>
        <v>OFF</v>
      </c>
      <c r="F5357" s="13">
        <f t="shared" si="1090"/>
        <v>43567</v>
      </c>
      <c r="G5357" s="14" t="str">
        <f t="shared" si="1089"/>
        <v>Avg of 4 NM Projects</v>
      </c>
      <c r="H5357" s="15">
        <f t="shared" si="1091"/>
        <v>2</v>
      </c>
      <c r="I5357" s="93">
        <v>-0.13</v>
      </c>
      <c r="J5357">
        <f t="shared" si="1079"/>
        <v>-7.3033707865168538E-4</v>
      </c>
      <c r="K5357" s="4">
        <v>26.53</v>
      </c>
      <c r="L5357" s="4">
        <v>24.52</v>
      </c>
      <c r="M5357" s="16">
        <f t="shared" si="1080"/>
        <v>-3.1876000000000001E-3</v>
      </c>
      <c r="N5357">
        <f t="shared" si="1081"/>
        <v>0</v>
      </c>
      <c r="O5357">
        <f t="shared" si="1082"/>
        <v>0</v>
      </c>
      <c r="P5357" s="63">
        <f t="shared" si="1083"/>
        <v>0</v>
      </c>
    </row>
    <row r="5358" spans="1:18" x14ac:dyDescent="0.3">
      <c r="A5358">
        <f t="shared" si="1084"/>
        <v>2019</v>
      </c>
      <c r="B5358">
        <f t="shared" si="1085"/>
        <v>4</v>
      </c>
      <c r="C5358">
        <f t="shared" si="1086"/>
        <v>12</v>
      </c>
      <c r="D5358">
        <f t="shared" si="1087"/>
        <v>5</v>
      </c>
      <c r="E5358" t="str">
        <f t="shared" si="1088"/>
        <v>OFF</v>
      </c>
      <c r="F5358" s="13">
        <f t="shared" si="1090"/>
        <v>43567</v>
      </c>
      <c r="G5358" s="14" t="str">
        <f t="shared" si="1089"/>
        <v>Avg of 4 NM Projects</v>
      </c>
      <c r="H5358" s="15">
        <f t="shared" si="1091"/>
        <v>3</v>
      </c>
      <c r="I5358" s="93">
        <v>-0.26</v>
      </c>
      <c r="J5358">
        <f t="shared" si="1079"/>
        <v>-1.4606741573033708E-3</v>
      </c>
      <c r="K5358" s="4">
        <v>25.73</v>
      </c>
      <c r="L5358" s="4">
        <v>24.11</v>
      </c>
      <c r="M5358" s="16">
        <f t="shared" si="1080"/>
        <v>-6.2686E-3</v>
      </c>
      <c r="N5358">
        <f t="shared" si="1081"/>
        <v>0</v>
      </c>
      <c r="O5358">
        <f t="shared" si="1082"/>
        <v>0</v>
      </c>
      <c r="P5358" s="63">
        <f t="shared" si="1083"/>
        <v>0</v>
      </c>
    </row>
    <row r="5359" spans="1:18" x14ac:dyDescent="0.3">
      <c r="A5359">
        <f t="shared" si="1084"/>
        <v>2019</v>
      </c>
      <c r="B5359">
        <f t="shared" si="1085"/>
        <v>4</v>
      </c>
      <c r="C5359">
        <f t="shared" si="1086"/>
        <v>12</v>
      </c>
      <c r="D5359">
        <f t="shared" si="1087"/>
        <v>5</v>
      </c>
      <c r="E5359" t="str">
        <f t="shared" si="1088"/>
        <v>OFF</v>
      </c>
      <c r="F5359" s="13">
        <f t="shared" si="1090"/>
        <v>43567</v>
      </c>
      <c r="G5359" s="14" t="str">
        <f t="shared" si="1089"/>
        <v>Avg of 4 NM Projects</v>
      </c>
      <c r="H5359" s="15">
        <f t="shared" si="1091"/>
        <v>4</v>
      </c>
      <c r="I5359" s="93">
        <v>-0.13</v>
      </c>
      <c r="J5359">
        <f t="shared" si="1079"/>
        <v>-7.3033707865168538E-4</v>
      </c>
      <c r="K5359" s="4">
        <v>25.34</v>
      </c>
      <c r="L5359" s="4">
        <v>23.84</v>
      </c>
      <c r="M5359" s="16">
        <f t="shared" si="1080"/>
        <v>-3.0992000000000003E-3</v>
      </c>
      <c r="N5359">
        <f t="shared" si="1081"/>
        <v>0</v>
      </c>
      <c r="O5359">
        <f t="shared" si="1082"/>
        <v>0</v>
      </c>
      <c r="P5359" s="63">
        <f t="shared" si="1083"/>
        <v>0</v>
      </c>
    </row>
    <row r="5360" spans="1:18" x14ac:dyDescent="0.3">
      <c r="A5360">
        <f t="shared" si="1084"/>
        <v>2019</v>
      </c>
      <c r="B5360">
        <f t="shared" si="1085"/>
        <v>4</v>
      </c>
      <c r="C5360">
        <f t="shared" si="1086"/>
        <v>12</v>
      </c>
      <c r="D5360">
        <f t="shared" si="1087"/>
        <v>5</v>
      </c>
      <c r="E5360" t="str">
        <f t="shared" si="1088"/>
        <v>OFF</v>
      </c>
      <c r="F5360" s="13">
        <f t="shared" si="1090"/>
        <v>43567</v>
      </c>
      <c r="G5360" s="14" t="str">
        <f t="shared" si="1089"/>
        <v>Avg of 4 NM Projects</v>
      </c>
      <c r="H5360" s="15">
        <f t="shared" si="1091"/>
        <v>5</v>
      </c>
      <c r="I5360" s="93">
        <v>0</v>
      </c>
      <c r="J5360">
        <f t="shared" si="1079"/>
        <v>0</v>
      </c>
      <c r="K5360" s="4">
        <v>27.14</v>
      </c>
      <c r="L5360" s="4">
        <v>24.67</v>
      </c>
      <c r="M5360" s="16">
        <f t="shared" si="1080"/>
        <v>0</v>
      </c>
      <c r="N5360">
        <f t="shared" si="1081"/>
        <v>1</v>
      </c>
      <c r="O5360">
        <f t="shared" si="1082"/>
        <v>0</v>
      </c>
      <c r="P5360" s="63">
        <f t="shared" si="1083"/>
        <v>0</v>
      </c>
    </row>
    <row r="5361" spans="1:16" x14ac:dyDescent="0.3">
      <c r="A5361">
        <f t="shared" si="1084"/>
        <v>2019</v>
      </c>
      <c r="B5361">
        <f t="shared" si="1085"/>
        <v>4</v>
      </c>
      <c r="C5361">
        <f t="shared" si="1086"/>
        <v>12</v>
      </c>
      <c r="D5361">
        <f t="shared" si="1087"/>
        <v>5</v>
      </c>
      <c r="E5361" t="str">
        <f t="shared" si="1088"/>
        <v>OFF</v>
      </c>
      <c r="F5361" s="13">
        <f t="shared" si="1090"/>
        <v>43567</v>
      </c>
      <c r="G5361" s="14" t="str">
        <f t="shared" si="1089"/>
        <v>Avg of 4 NM Projects</v>
      </c>
      <c r="H5361" s="15">
        <f t="shared" si="1091"/>
        <v>6</v>
      </c>
      <c r="I5361" s="93">
        <v>-0.13</v>
      </c>
      <c r="J5361">
        <f t="shared" si="1079"/>
        <v>-7.3033707865168538E-4</v>
      </c>
      <c r="K5361" s="4">
        <v>26.86</v>
      </c>
      <c r="L5361" s="4">
        <v>29.55</v>
      </c>
      <c r="M5361" s="16">
        <f t="shared" si="1080"/>
        <v>-3.8415000000000003E-3</v>
      </c>
      <c r="N5361">
        <f t="shared" si="1081"/>
        <v>0</v>
      </c>
      <c r="O5361">
        <f t="shared" si="1082"/>
        <v>0</v>
      </c>
      <c r="P5361" s="63">
        <f t="shared" si="1083"/>
        <v>0</v>
      </c>
    </row>
    <row r="5362" spans="1:16" x14ac:dyDescent="0.3">
      <c r="A5362">
        <f t="shared" si="1084"/>
        <v>2019</v>
      </c>
      <c r="B5362">
        <f t="shared" si="1085"/>
        <v>4</v>
      </c>
      <c r="C5362">
        <f t="shared" si="1086"/>
        <v>12</v>
      </c>
      <c r="D5362">
        <f t="shared" si="1087"/>
        <v>5</v>
      </c>
      <c r="E5362" t="str">
        <f t="shared" si="1088"/>
        <v>OFF</v>
      </c>
      <c r="F5362" s="13">
        <f t="shared" si="1090"/>
        <v>43567</v>
      </c>
      <c r="G5362" s="14" t="str">
        <f t="shared" si="1089"/>
        <v>Avg of 4 NM Projects</v>
      </c>
      <c r="H5362" s="15">
        <f t="shared" si="1091"/>
        <v>7</v>
      </c>
      <c r="I5362" s="93">
        <v>-0.125</v>
      </c>
      <c r="J5362">
        <f t="shared" si="1079"/>
        <v>-7.0224719101123594E-4</v>
      </c>
      <c r="K5362" s="4">
        <v>34.35</v>
      </c>
      <c r="L5362" s="4">
        <v>34.93</v>
      </c>
      <c r="M5362" s="16">
        <f t="shared" si="1080"/>
        <v>-4.3662500000000003E-3</v>
      </c>
      <c r="N5362">
        <f t="shared" si="1081"/>
        <v>0</v>
      </c>
      <c r="O5362">
        <f t="shared" si="1082"/>
        <v>0</v>
      </c>
      <c r="P5362" s="63">
        <f t="shared" si="1083"/>
        <v>0</v>
      </c>
    </row>
    <row r="5363" spans="1:16" x14ac:dyDescent="0.3">
      <c r="A5363">
        <f t="shared" si="1084"/>
        <v>2019</v>
      </c>
      <c r="B5363">
        <f t="shared" si="1085"/>
        <v>4</v>
      </c>
      <c r="C5363">
        <f t="shared" si="1086"/>
        <v>12</v>
      </c>
      <c r="D5363">
        <f t="shared" si="1087"/>
        <v>5</v>
      </c>
      <c r="E5363" t="str">
        <f t="shared" si="1088"/>
        <v>ON</v>
      </c>
      <c r="F5363" s="13">
        <f t="shared" si="1090"/>
        <v>43567</v>
      </c>
      <c r="G5363" s="14" t="str">
        <f t="shared" si="1089"/>
        <v>Avg of 4 NM Projects</v>
      </c>
      <c r="H5363" s="15">
        <f t="shared" si="1091"/>
        <v>8</v>
      </c>
      <c r="I5363" s="93">
        <v>8.1950000000000003</v>
      </c>
      <c r="J5363">
        <f t="shared" si="1079"/>
        <v>4.6039325842696634E-2</v>
      </c>
      <c r="K5363" s="4">
        <v>37.01</v>
      </c>
      <c r="L5363" s="4">
        <v>40.61</v>
      </c>
      <c r="M5363" s="16">
        <f t="shared" si="1080"/>
        <v>0.33279894999999998</v>
      </c>
      <c r="N5363">
        <f t="shared" si="1081"/>
        <v>0</v>
      </c>
      <c r="O5363">
        <f t="shared" si="1082"/>
        <v>0</v>
      </c>
      <c r="P5363" s="63">
        <f t="shared" si="1083"/>
        <v>0</v>
      </c>
    </row>
    <row r="5364" spans="1:16" x14ac:dyDescent="0.3">
      <c r="A5364">
        <f t="shared" si="1084"/>
        <v>2019</v>
      </c>
      <c r="B5364">
        <f t="shared" si="1085"/>
        <v>4</v>
      </c>
      <c r="C5364">
        <f t="shared" si="1086"/>
        <v>12</v>
      </c>
      <c r="D5364">
        <f t="shared" si="1087"/>
        <v>5</v>
      </c>
      <c r="E5364" t="str">
        <f t="shared" si="1088"/>
        <v>ON</v>
      </c>
      <c r="F5364" s="13">
        <f t="shared" si="1090"/>
        <v>43567</v>
      </c>
      <c r="G5364" s="14" t="str">
        <f t="shared" si="1089"/>
        <v>Avg of 4 NM Projects</v>
      </c>
      <c r="H5364" s="15">
        <f t="shared" si="1091"/>
        <v>9</v>
      </c>
      <c r="I5364" s="93">
        <v>26.234999999999999</v>
      </c>
      <c r="J5364">
        <f t="shared" si="1079"/>
        <v>0.1473876404494382</v>
      </c>
      <c r="K5364" s="4">
        <v>35.799999999999997</v>
      </c>
      <c r="L5364" s="4">
        <v>40.6</v>
      </c>
      <c r="M5364" s="16">
        <f t="shared" si="1080"/>
        <v>1.0651410000000001</v>
      </c>
      <c r="N5364">
        <f t="shared" si="1081"/>
        <v>0</v>
      </c>
      <c r="O5364">
        <f t="shared" si="1082"/>
        <v>0</v>
      </c>
      <c r="P5364" s="63">
        <f t="shared" si="1083"/>
        <v>0</v>
      </c>
    </row>
    <row r="5365" spans="1:16" x14ac:dyDescent="0.3">
      <c r="A5365">
        <f t="shared" si="1084"/>
        <v>2019</v>
      </c>
      <c r="B5365">
        <f t="shared" si="1085"/>
        <v>4</v>
      </c>
      <c r="C5365">
        <f t="shared" si="1086"/>
        <v>12</v>
      </c>
      <c r="D5365">
        <f t="shared" si="1087"/>
        <v>5</v>
      </c>
      <c r="E5365" t="str">
        <f t="shared" si="1088"/>
        <v>ON</v>
      </c>
      <c r="F5365" s="13">
        <f t="shared" si="1090"/>
        <v>43567</v>
      </c>
      <c r="G5365" s="14" t="str">
        <f t="shared" si="1089"/>
        <v>Avg of 4 NM Projects</v>
      </c>
      <c r="H5365" s="15">
        <f t="shared" si="1091"/>
        <v>10</v>
      </c>
      <c r="I5365" s="93">
        <v>63.88</v>
      </c>
      <c r="J5365">
        <f t="shared" si="1079"/>
        <v>0.35887640449438202</v>
      </c>
      <c r="K5365" s="4">
        <v>33.71</v>
      </c>
      <c r="L5365" s="4">
        <v>40.11</v>
      </c>
      <c r="M5365" s="16">
        <f t="shared" si="1080"/>
        <v>2.5622267999999999</v>
      </c>
      <c r="N5365">
        <f t="shared" si="1081"/>
        <v>0</v>
      </c>
      <c r="O5365">
        <f t="shared" si="1082"/>
        <v>0</v>
      </c>
      <c r="P5365" s="63">
        <f t="shared" si="1083"/>
        <v>0</v>
      </c>
    </row>
    <row r="5366" spans="1:16" x14ac:dyDescent="0.3">
      <c r="A5366">
        <f t="shared" si="1084"/>
        <v>2019</v>
      </c>
      <c r="B5366">
        <f t="shared" si="1085"/>
        <v>4</v>
      </c>
      <c r="C5366">
        <f t="shared" si="1086"/>
        <v>12</v>
      </c>
      <c r="D5366">
        <f t="shared" si="1087"/>
        <v>5</v>
      </c>
      <c r="E5366" t="str">
        <f t="shared" si="1088"/>
        <v>ON</v>
      </c>
      <c r="F5366" s="13">
        <f t="shared" si="1090"/>
        <v>43567</v>
      </c>
      <c r="G5366" s="14" t="str">
        <f t="shared" si="1089"/>
        <v>Avg of 4 NM Projects</v>
      </c>
      <c r="H5366" s="15">
        <f t="shared" si="1091"/>
        <v>11</v>
      </c>
      <c r="I5366" s="93">
        <v>79.87</v>
      </c>
      <c r="J5366">
        <f t="shared" si="1079"/>
        <v>0.44870786516853933</v>
      </c>
      <c r="K5366" s="4">
        <v>35.67</v>
      </c>
      <c r="L5366" s="4">
        <v>43.5</v>
      </c>
      <c r="M5366" s="16">
        <f t="shared" si="1080"/>
        <v>3.4743450000000005</v>
      </c>
      <c r="N5366">
        <f t="shared" si="1081"/>
        <v>0</v>
      </c>
      <c r="O5366">
        <f t="shared" si="1082"/>
        <v>0</v>
      </c>
      <c r="P5366" s="63">
        <f t="shared" si="1083"/>
        <v>0</v>
      </c>
    </row>
    <row r="5367" spans="1:16" x14ac:dyDescent="0.3">
      <c r="A5367">
        <f t="shared" si="1084"/>
        <v>2019</v>
      </c>
      <c r="B5367">
        <f t="shared" si="1085"/>
        <v>4</v>
      </c>
      <c r="C5367">
        <f t="shared" si="1086"/>
        <v>12</v>
      </c>
      <c r="D5367">
        <f t="shared" si="1087"/>
        <v>5</v>
      </c>
      <c r="E5367" t="str">
        <f t="shared" si="1088"/>
        <v>ON</v>
      </c>
      <c r="F5367" s="13">
        <f t="shared" si="1090"/>
        <v>43567</v>
      </c>
      <c r="G5367" s="14" t="str">
        <f t="shared" si="1089"/>
        <v>Avg of 4 NM Projects</v>
      </c>
      <c r="H5367" s="15">
        <f t="shared" si="1091"/>
        <v>12</v>
      </c>
      <c r="I5367" s="93">
        <v>86.275000000000006</v>
      </c>
      <c r="J5367">
        <f t="shared" si="1079"/>
        <v>0.48469101123595509</v>
      </c>
      <c r="K5367" s="4">
        <v>34.01</v>
      </c>
      <c r="L5367" s="4">
        <v>43.89</v>
      </c>
      <c r="M5367" s="16">
        <f t="shared" si="1080"/>
        <v>3.7866097500000002</v>
      </c>
      <c r="N5367">
        <f t="shared" si="1081"/>
        <v>0</v>
      </c>
      <c r="O5367">
        <f t="shared" si="1082"/>
        <v>0</v>
      </c>
      <c r="P5367" s="63">
        <f t="shared" si="1083"/>
        <v>0</v>
      </c>
    </row>
    <row r="5368" spans="1:16" x14ac:dyDescent="0.3">
      <c r="A5368">
        <f t="shared" si="1084"/>
        <v>2019</v>
      </c>
      <c r="B5368">
        <f t="shared" si="1085"/>
        <v>4</v>
      </c>
      <c r="C5368">
        <f t="shared" si="1086"/>
        <v>12</v>
      </c>
      <c r="D5368">
        <f t="shared" si="1087"/>
        <v>5</v>
      </c>
      <c r="E5368" t="str">
        <f t="shared" si="1088"/>
        <v>ON</v>
      </c>
      <c r="F5368" s="13">
        <f t="shared" si="1090"/>
        <v>43567</v>
      </c>
      <c r="G5368" s="14" t="str">
        <f t="shared" si="1089"/>
        <v>Avg of 4 NM Projects</v>
      </c>
      <c r="H5368" s="15">
        <f t="shared" si="1091"/>
        <v>13</v>
      </c>
      <c r="I5368" s="93">
        <v>102.015</v>
      </c>
      <c r="J5368">
        <f t="shared" si="1079"/>
        <v>0.57311797752808991</v>
      </c>
      <c r="K5368" s="4">
        <v>32.57</v>
      </c>
      <c r="L5368" s="4">
        <v>30.85</v>
      </c>
      <c r="M5368" s="16">
        <f t="shared" si="1080"/>
        <v>3.1471627500000001</v>
      </c>
      <c r="N5368">
        <f t="shared" si="1081"/>
        <v>0</v>
      </c>
      <c r="O5368">
        <f t="shared" si="1082"/>
        <v>1</v>
      </c>
      <c r="P5368" s="63">
        <f t="shared" si="1083"/>
        <v>0</v>
      </c>
    </row>
    <row r="5369" spans="1:16" x14ac:dyDescent="0.3">
      <c r="A5369">
        <f t="shared" si="1084"/>
        <v>2019</v>
      </c>
      <c r="B5369">
        <f t="shared" si="1085"/>
        <v>4</v>
      </c>
      <c r="C5369">
        <f t="shared" si="1086"/>
        <v>12</v>
      </c>
      <c r="D5369">
        <f t="shared" si="1087"/>
        <v>5</v>
      </c>
      <c r="E5369" t="str">
        <f t="shared" si="1088"/>
        <v>ON</v>
      </c>
      <c r="F5369" s="13">
        <f t="shared" si="1090"/>
        <v>43567</v>
      </c>
      <c r="G5369" s="14" t="str">
        <f t="shared" si="1089"/>
        <v>Avg of 4 NM Projects</v>
      </c>
      <c r="H5369" s="15">
        <f t="shared" si="1091"/>
        <v>14</v>
      </c>
      <c r="I5369" s="93">
        <v>99.454999999999998</v>
      </c>
      <c r="J5369">
        <f t="shared" si="1079"/>
        <v>0.55873595505617979</v>
      </c>
      <c r="K5369" s="4">
        <v>32.090000000000003</v>
      </c>
      <c r="L5369" s="4">
        <v>37.909999999999997</v>
      </c>
      <c r="M5369" s="16">
        <f t="shared" si="1080"/>
        <v>3.7703390499999996</v>
      </c>
      <c r="N5369">
        <f t="shared" si="1081"/>
        <v>0</v>
      </c>
      <c r="O5369">
        <f t="shared" si="1082"/>
        <v>1</v>
      </c>
      <c r="P5369" s="63">
        <f t="shared" si="1083"/>
        <v>0</v>
      </c>
    </row>
    <row r="5370" spans="1:16" x14ac:dyDescent="0.3">
      <c r="A5370">
        <f t="shared" si="1084"/>
        <v>2019</v>
      </c>
      <c r="B5370">
        <f t="shared" si="1085"/>
        <v>4</v>
      </c>
      <c r="C5370">
        <f t="shared" si="1086"/>
        <v>12</v>
      </c>
      <c r="D5370">
        <f t="shared" si="1087"/>
        <v>5</v>
      </c>
      <c r="E5370" t="str">
        <f t="shared" si="1088"/>
        <v>ON</v>
      </c>
      <c r="F5370" s="13">
        <f t="shared" si="1090"/>
        <v>43567</v>
      </c>
      <c r="G5370" s="14" t="str">
        <f t="shared" si="1089"/>
        <v>Avg of 4 NM Projects</v>
      </c>
      <c r="H5370" s="15">
        <f t="shared" si="1091"/>
        <v>15</v>
      </c>
      <c r="I5370" s="93">
        <v>75.134999999999991</v>
      </c>
      <c r="J5370">
        <f t="shared" si="1079"/>
        <v>0.42210674157303368</v>
      </c>
      <c r="K5370" s="4">
        <v>30.57</v>
      </c>
      <c r="L5370" s="4">
        <v>26.94</v>
      </c>
      <c r="M5370" s="16">
        <f t="shared" si="1080"/>
        <v>2.0241368999999998</v>
      </c>
      <c r="N5370">
        <f t="shared" si="1081"/>
        <v>0</v>
      </c>
      <c r="O5370">
        <f t="shared" si="1082"/>
        <v>0</v>
      </c>
      <c r="P5370" s="63">
        <f t="shared" si="1083"/>
        <v>0</v>
      </c>
    </row>
    <row r="5371" spans="1:16" x14ac:dyDescent="0.3">
      <c r="A5371">
        <f t="shared" si="1084"/>
        <v>2019</v>
      </c>
      <c r="B5371">
        <f t="shared" si="1085"/>
        <v>4</v>
      </c>
      <c r="C5371">
        <f t="shared" si="1086"/>
        <v>12</v>
      </c>
      <c r="D5371">
        <f t="shared" si="1087"/>
        <v>5</v>
      </c>
      <c r="E5371" t="str">
        <f t="shared" si="1088"/>
        <v>ON</v>
      </c>
      <c r="F5371" s="13">
        <f t="shared" si="1090"/>
        <v>43567</v>
      </c>
      <c r="G5371" s="14" t="str">
        <f t="shared" si="1089"/>
        <v>Avg of 4 NM Projects</v>
      </c>
      <c r="H5371" s="15">
        <f t="shared" si="1091"/>
        <v>16</v>
      </c>
      <c r="I5371" s="93">
        <v>56.449999999999996</v>
      </c>
      <c r="J5371">
        <f t="shared" si="1079"/>
        <v>0.31713483146067412</v>
      </c>
      <c r="K5371" s="4">
        <v>29.37</v>
      </c>
      <c r="L5371" s="4">
        <v>25.83</v>
      </c>
      <c r="M5371" s="16">
        <f t="shared" si="1080"/>
        <v>1.4581034999999998</v>
      </c>
      <c r="N5371">
        <f t="shared" si="1081"/>
        <v>0</v>
      </c>
      <c r="O5371">
        <f t="shared" si="1082"/>
        <v>0</v>
      </c>
      <c r="P5371" s="63">
        <f t="shared" si="1083"/>
        <v>0</v>
      </c>
    </row>
    <row r="5372" spans="1:16" x14ac:dyDescent="0.3">
      <c r="A5372">
        <f t="shared" si="1084"/>
        <v>2019</v>
      </c>
      <c r="B5372">
        <f t="shared" si="1085"/>
        <v>4</v>
      </c>
      <c r="C5372">
        <f t="shared" si="1086"/>
        <v>12</v>
      </c>
      <c r="D5372">
        <f t="shared" si="1087"/>
        <v>5</v>
      </c>
      <c r="E5372" t="str">
        <f t="shared" si="1088"/>
        <v>ON</v>
      </c>
      <c r="F5372" s="13">
        <f t="shared" si="1090"/>
        <v>43567</v>
      </c>
      <c r="G5372" s="14" t="str">
        <f t="shared" si="1089"/>
        <v>Avg of 4 NM Projects</v>
      </c>
      <c r="H5372" s="15">
        <f t="shared" si="1091"/>
        <v>17</v>
      </c>
      <c r="I5372" s="93">
        <v>33.015000000000001</v>
      </c>
      <c r="J5372">
        <f t="shared" si="1079"/>
        <v>0.18547752808988766</v>
      </c>
      <c r="K5372" s="4">
        <v>31.06</v>
      </c>
      <c r="L5372" s="4">
        <v>27.09</v>
      </c>
      <c r="M5372" s="16">
        <f t="shared" si="1080"/>
        <v>0.89437635000000004</v>
      </c>
      <c r="N5372">
        <f t="shared" si="1081"/>
        <v>0</v>
      </c>
      <c r="O5372">
        <f t="shared" si="1082"/>
        <v>0</v>
      </c>
      <c r="P5372" s="63">
        <f t="shared" si="1083"/>
        <v>0</v>
      </c>
    </row>
    <row r="5373" spans="1:16" x14ac:dyDescent="0.3">
      <c r="A5373">
        <f t="shared" si="1084"/>
        <v>2019</v>
      </c>
      <c r="B5373">
        <f t="shared" si="1085"/>
        <v>4</v>
      </c>
      <c r="C5373">
        <f t="shared" si="1086"/>
        <v>12</v>
      </c>
      <c r="D5373">
        <f t="shared" si="1087"/>
        <v>5</v>
      </c>
      <c r="E5373" t="str">
        <f t="shared" si="1088"/>
        <v>ON</v>
      </c>
      <c r="F5373" s="13">
        <f t="shared" si="1090"/>
        <v>43567</v>
      </c>
      <c r="G5373" s="14" t="str">
        <f t="shared" si="1089"/>
        <v>Avg of 4 NM Projects</v>
      </c>
      <c r="H5373" s="15">
        <f t="shared" si="1091"/>
        <v>18</v>
      </c>
      <c r="I5373" s="93">
        <v>14.08</v>
      </c>
      <c r="J5373">
        <f t="shared" si="1079"/>
        <v>7.9101123595505612E-2</v>
      </c>
      <c r="K5373" s="4">
        <v>31.97</v>
      </c>
      <c r="L5373" s="4">
        <v>28.51</v>
      </c>
      <c r="M5373" s="16">
        <f t="shared" si="1080"/>
        <v>0.40142080000000002</v>
      </c>
      <c r="N5373">
        <f t="shared" si="1081"/>
        <v>0</v>
      </c>
      <c r="O5373">
        <f t="shared" si="1082"/>
        <v>0</v>
      </c>
      <c r="P5373" s="63">
        <f t="shared" si="1083"/>
        <v>0</v>
      </c>
    </row>
    <row r="5374" spans="1:16" x14ac:dyDescent="0.3">
      <c r="A5374">
        <f t="shared" si="1084"/>
        <v>2019</v>
      </c>
      <c r="B5374">
        <f t="shared" si="1085"/>
        <v>4</v>
      </c>
      <c r="C5374">
        <f t="shared" si="1086"/>
        <v>12</v>
      </c>
      <c r="D5374">
        <f t="shared" si="1087"/>
        <v>5</v>
      </c>
      <c r="E5374" t="str">
        <f t="shared" si="1088"/>
        <v>ON</v>
      </c>
      <c r="F5374" s="13">
        <f t="shared" si="1090"/>
        <v>43567</v>
      </c>
      <c r="G5374" s="14" t="str">
        <f t="shared" si="1089"/>
        <v>Avg of 4 NM Projects</v>
      </c>
      <c r="H5374" s="15">
        <f t="shared" si="1091"/>
        <v>19</v>
      </c>
      <c r="I5374" s="93">
        <v>3.8450000000000002</v>
      </c>
      <c r="J5374">
        <f t="shared" si="1079"/>
        <v>2.160112359550562E-2</v>
      </c>
      <c r="K5374" s="4">
        <v>31.35</v>
      </c>
      <c r="L5374" s="4">
        <v>29.3</v>
      </c>
      <c r="M5374" s="16">
        <f t="shared" si="1080"/>
        <v>0.11265850000000001</v>
      </c>
      <c r="N5374">
        <f t="shared" si="1081"/>
        <v>0</v>
      </c>
      <c r="O5374">
        <f t="shared" si="1082"/>
        <v>0</v>
      </c>
      <c r="P5374" s="63">
        <f t="shared" si="1083"/>
        <v>0</v>
      </c>
    </row>
    <row r="5375" spans="1:16" x14ac:dyDescent="0.3">
      <c r="A5375">
        <f t="shared" si="1084"/>
        <v>2019</v>
      </c>
      <c r="B5375">
        <f t="shared" si="1085"/>
        <v>4</v>
      </c>
      <c r="C5375">
        <f t="shared" si="1086"/>
        <v>12</v>
      </c>
      <c r="D5375">
        <f t="shared" si="1087"/>
        <v>5</v>
      </c>
      <c r="E5375" t="str">
        <f t="shared" si="1088"/>
        <v>ON</v>
      </c>
      <c r="F5375" s="13">
        <f t="shared" si="1090"/>
        <v>43567</v>
      </c>
      <c r="G5375" s="14" t="str">
        <f t="shared" si="1089"/>
        <v>Avg of 4 NM Projects</v>
      </c>
      <c r="H5375" s="15">
        <f t="shared" si="1091"/>
        <v>20</v>
      </c>
      <c r="I5375" s="93">
        <v>0.13</v>
      </c>
      <c r="J5375">
        <f t="shared" si="1079"/>
        <v>7.3033707865168538E-4</v>
      </c>
      <c r="K5375" s="4">
        <v>31.15</v>
      </c>
      <c r="L5375" s="4">
        <v>39.799999999999997</v>
      </c>
      <c r="M5375" s="16">
        <f t="shared" si="1080"/>
        <v>5.1739999999999998E-3</v>
      </c>
      <c r="N5375">
        <f t="shared" si="1081"/>
        <v>0</v>
      </c>
      <c r="O5375">
        <f t="shared" si="1082"/>
        <v>0</v>
      </c>
      <c r="P5375" s="63">
        <f t="shared" si="1083"/>
        <v>0</v>
      </c>
    </row>
    <row r="5376" spans="1:16" x14ac:dyDescent="0.3">
      <c r="A5376">
        <f t="shared" si="1084"/>
        <v>2019</v>
      </c>
      <c r="B5376">
        <f t="shared" si="1085"/>
        <v>4</v>
      </c>
      <c r="C5376">
        <f t="shared" si="1086"/>
        <v>12</v>
      </c>
      <c r="D5376">
        <f t="shared" si="1087"/>
        <v>5</v>
      </c>
      <c r="E5376" t="str">
        <f t="shared" si="1088"/>
        <v>ON</v>
      </c>
      <c r="F5376" s="13">
        <f t="shared" si="1090"/>
        <v>43567</v>
      </c>
      <c r="G5376" s="14" t="str">
        <f t="shared" si="1089"/>
        <v>Avg of 4 NM Projects</v>
      </c>
      <c r="H5376" s="15">
        <f t="shared" si="1091"/>
        <v>21</v>
      </c>
      <c r="I5376" s="93">
        <v>-0.26</v>
      </c>
      <c r="J5376">
        <f t="shared" si="1079"/>
        <v>-1.4606741573033708E-3</v>
      </c>
      <c r="K5376" s="4">
        <v>28.99</v>
      </c>
      <c r="L5376" s="4">
        <v>34.520000000000003</v>
      </c>
      <c r="M5376" s="16">
        <f t="shared" si="1080"/>
        <v>-8.9752000000000009E-3</v>
      </c>
      <c r="N5376">
        <f t="shared" si="1081"/>
        <v>0</v>
      </c>
      <c r="O5376">
        <f t="shared" si="1082"/>
        <v>0</v>
      </c>
      <c r="P5376" s="63">
        <f t="shared" si="1083"/>
        <v>0</v>
      </c>
    </row>
    <row r="5377" spans="1:18" x14ac:dyDescent="0.3">
      <c r="A5377">
        <f t="shared" si="1084"/>
        <v>2019</v>
      </c>
      <c r="B5377">
        <f t="shared" si="1085"/>
        <v>4</v>
      </c>
      <c r="C5377">
        <f t="shared" si="1086"/>
        <v>12</v>
      </c>
      <c r="D5377">
        <f t="shared" si="1087"/>
        <v>5</v>
      </c>
      <c r="E5377" t="str">
        <f t="shared" si="1088"/>
        <v>ON</v>
      </c>
      <c r="F5377" s="13">
        <f t="shared" si="1090"/>
        <v>43567</v>
      </c>
      <c r="G5377" s="14" t="str">
        <f t="shared" si="1089"/>
        <v>Avg of 4 NM Projects</v>
      </c>
      <c r="H5377" s="15">
        <f t="shared" si="1091"/>
        <v>22</v>
      </c>
      <c r="I5377" s="93">
        <v>-0.13</v>
      </c>
      <c r="J5377">
        <f t="shared" si="1079"/>
        <v>-7.3033707865168538E-4</v>
      </c>
      <c r="K5377" s="4">
        <v>25.39</v>
      </c>
      <c r="L5377" s="4">
        <v>35.47</v>
      </c>
      <c r="M5377" s="16">
        <f t="shared" si="1080"/>
        <v>-4.6111000000000008E-3</v>
      </c>
      <c r="N5377">
        <f t="shared" si="1081"/>
        <v>0</v>
      </c>
      <c r="O5377">
        <f t="shared" si="1082"/>
        <v>0</v>
      </c>
      <c r="P5377" s="63">
        <f t="shared" si="1083"/>
        <v>0</v>
      </c>
    </row>
    <row r="5378" spans="1:18" x14ac:dyDescent="0.3">
      <c r="A5378">
        <f t="shared" si="1084"/>
        <v>2019</v>
      </c>
      <c r="B5378">
        <f t="shared" si="1085"/>
        <v>4</v>
      </c>
      <c r="C5378">
        <f t="shared" si="1086"/>
        <v>12</v>
      </c>
      <c r="D5378">
        <f t="shared" si="1087"/>
        <v>5</v>
      </c>
      <c r="E5378" t="str">
        <f t="shared" si="1088"/>
        <v>ON</v>
      </c>
      <c r="F5378" s="13">
        <f t="shared" si="1090"/>
        <v>43567</v>
      </c>
      <c r="G5378" s="14" t="str">
        <f t="shared" si="1089"/>
        <v>Avg of 4 NM Projects</v>
      </c>
      <c r="H5378" s="15">
        <f t="shared" si="1091"/>
        <v>23</v>
      </c>
      <c r="I5378" s="93">
        <v>-0.13</v>
      </c>
      <c r="J5378">
        <f t="shared" si="1079"/>
        <v>-7.3033707865168538E-4</v>
      </c>
      <c r="K5378" s="4">
        <v>28.27</v>
      </c>
      <c r="L5378" s="4">
        <v>30.84</v>
      </c>
      <c r="M5378" s="16">
        <f t="shared" si="1080"/>
        <v>-4.0092000000000001E-3</v>
      </c>
      <c r="N5378">
        <f t="shared" si="1081"/>
        <v>0</v>
      </c>
      <c r="O5378">
        <f t="shared" si="1082"/>
        <v>0</v>
      </c>
      <c r="P5378" s="63">
        <f t="shared" si="1083"/>
        <v>0</v>
      </c>
    </row>
    <row r="5379" spans="1:18" x14ac:dyDescent="0.3">
      <c r="A5379">
        <f t="shared" si="1084"/>
        <v>2019</v>
      </c>
      <c r="B5379">
        <f t="shared" si="1085"/>
        <v>4</v>
      </c>
      <c r="C5379">
        <f t="shared" si="1086"/>
        <v>12</v>
      </c>
      <c r="D5379">
        <f t="shared" si="1087"/>
        <v>5</v>
      </c>
      <c r="E5379" t="str">
        <f t="shared" si="1088"/>
        <v>OFF</v>
      </c>
      <c r="F5379" s="13">
        <f t="shared" si="1090"/>
        <v>43567</v>
      </c>
      <c r="G5379" s="14" t="str">
        <f t="shared" si="1089"/>
        <v>Avg of 4 NM Projects</v>
      </c>
      <c r="H5379" s="15">
        <f t="shared" si="1091"/>
        <v>24</v>
      </c>
      <c r="I5379" s="93">
        <v>-0.13</v>
      </c>
      <c r="J5379">
        <f t="shared" si="1079"/>
        <v>-7.3033707865168538E-4</v>
      </c>
      <c r="K5379" s="4">
        <v>29.12</v>
      </c>
      <c r="L5379" s="4">
        <v>37.28</v>
      </c>
      <c r="M5379" s="16">
        <f t="shared" si="1080"/>
        <v>-4.8463999999999998E-3</v>
      </c>
      <c r="N5379">
        <f t="shared" si="1081"/>
        <v>0</v>
      </c>
      <c r="O5379">
        <f t="shared" si="1082"/>
        <v>0</v>
      </c>
      <c r="P5379" s="63">
        <f t="shared" si="1083"/>
        <v>0</v>
      </c>
    </row>
    <row r="5380" spans="1:18" x14ac:dyDescent="0.3">
      <c r="A5380">
        <f t="shared" si="1084"/>
        <v>2019</v>
      </c>
      <c r="B5380">
        <f t="shared" si="1085"/>
        <v>4</v>
      </c>
      <c r="C5380">
        <f t="shared" si="1086"/>
        <v>13</v>
      </c>
      <c r="D5380">
        <f t="shared" si="1087"/>
        <v>6</v>
      </c>
      <c r="E5380" t="str">
        <f t="shared" si="1088"/>
        <v>OFF</v>
      </c>
      <c r="F5380" s="13">
        <f t="shared" si="1090"/>
        <v>43568</v>
      </c>
      <c r="G5380" s="14" t="str">
        <f t="shared" si="1089"/>
        <v>Avg of 4 NM Projects</v>
      </c>
      <c r="H5380" s="15">
        <f t="shared" si="1091"/>
        <v>1</v>
      </c>
      <c r="I5380" s="93">
        <v>0</v>
      </c>
      <c r="J5380">
        <f t="shared" ref="J5380:J5443" si="1092">+I5380/$I$1</f>
        <v>0</v>
      </c>
      <c r="K5380" s="4">
        <v>24.08</v>
      </c>
      <c r="L5380" s="4">
        <v>35.64</v>
      </c>
      <c r="M5380" s="16">
        <f t="shared" ref="M5380:M5443" si="1093">+L5380*I5380/1000</f>
        <v>0</v>
      </c>
      <c r="N5380">
        <f t="shared" ref="N5380:N5443" si="1094">+IF(I5380=0,1,0)</f>
        <v>1</v>
      </c>
      <c r="O5380">
        <f t="shared" ref="O5380:O5443" si="1095">+IF(I5380&gt;=0.5*$I$1,1,0)</f>
        <v>0</v>
      </c>
      <c r="P5380" s="63">
        <f t="shared" ref="P5380:P5443" si="1096">+IF(I5380&gt;MAX(I$3652:I$5859),1,0)</f>
        <v>0</v>
      </c>
      <c r="Q5380" s="34"/>
      <c r="R5380" s="34"/>
    </row>
    <row r="5381" spans="1:18" x14ac:dyDescent="0.3">
      <c r="A5381">
        <f t="shared" ref="A5381:A5444" si="1097">YEAR(F5381)</f>
        <v>2019</v>
      </c>
      <c r="B5381">
        <f t="shared" ref="B5381:B5444" si="1098">+MONTH(F5381)</f>
        <v>4</v>
      </c>
      <c r="C5381">
        <f t="shared" ref="C5381:C5444" si="1099">+DAY(F5381)</f>
        <v>13</v>
      </c>
      <c r="D5381">
        <f t="shared" ref="D5381:D5444" si="1100">WEEKDAY(C5381)</f>
        <v>6</v>
      </c>
      <c r="E5381" t="str">
        <f t="shared" ref="E5381:E5444" si="1101">IF(OR(D5381=1,D5381=7,H5381=1,H5381=2,H5381=3,H5381=4,H5381=5,H5381=6,H5381=7,H5381=24),"OFF","ON")</f>
        <v>OFF</v>
      </c>
      <c r="F5381" s="13">
        <f t="shared" si="1090"/>
        <v>43568</v>
      </c>
      <c r="G5381" s="14" t="str">
        <f t="shared" si="1089"/>
        <v>Avg of 4 NM Projects</v>
      </c>
      <c r="H5381" s="15">
        <f t="shared" si="1091"/>
        <v>2</v>
      </c>
      <c r="I5381" s="93">
        <v>-0.13</v>
      </c>
      <c r="J5381">
        <f t="shared" si="1092"/>
        <v>-7.3033707865168538E-4</v>
      </c>
      <c r="K5381" s="4">
        <v>21.89</v>
      </c>
      <c r="L5381" s="4">
        <v>21.02</v>
      </c>
      <c r="M5381" s="16">
        <f t="shared" si="1093"/>
        <v>-2.7326E-3</v>
      </c>
      <c r="N5381">
        <f t="shared" si="1094"/>
        <v>0</v>
      </c>
      <c r="O5381">
        <f t="shared" si="1095"/>
        <v>0</v>
      </c>
      <c r="P5381" s="63">
        <f t="shared" si="1096"/>
        <v>0</v>
      </c>
    </row>
    <row r="5382" spans="1:18" x14ac:dyDescent="0.3">
      <c r="A5382">
        <f t="shared" si="1097"/>
        <v>2019</v>
      </c>
      <c r="B5382">
        <f t="shared" si="1098"/>
        <v>4</v>
      </c>
      <c r="C5382">
        <f t="shared" si="1099"/>
        <v>13</v>
      </c>
      <c r="D5382">
        <f t="shared" si="1100"/>
        <v>6</v>
      </c>
      <c r="E5382" t="str">
        <f t="shared" si="1101"/>
        <v>OFF</v>
      </c>
      <c r="F5382" s="13">
        <f t="shared" si="1090"/>
        <v>43568</v>
      </c>
      <c r="G5382" s="14" t="str">
        <f t="shared" ref="G5382:G5445" si="1102">+G5381</f>
        <v>Avg of 4 NM Projects</v>
      </c>
      <c r="H5382" s="15">
        <f t="shared" si="1091"/>
        <v>3</v>
      </c>
      <c r="I5382" s="93">
        <v>-0.13</v>
      </c>
      <c r="J5382">
        <f t="shared" si="1092"/>
        <v>-7.3033707865168538E-4</v>
      </c>
      <c r="K5382" s="4">
        <v>20.100000000000001</v>
      </c>
      <c r="L5382" s="4">
        <v>20.76</v>
      </c>
      <c r="M5382" s="16">
        <f t="shared" si="1093"/>
        <v>-2.6988000000000003E-3</v>
      </c>
      <c r="N5382">
        <f t="shared" si="1094"/>
        <v>0</v>
      </c>
      <c r="O5382">
        <f t="shared" si="1095"/>
        <v>0</v>
      </c>
      <c r="P5382" s="63">
        <f t="shared" si="1096"/>
        <v>0</v>
      </c>
    </row>
    <row r="5383" spans="1:18" x14ac:dyDescent="0.3">
      <c r="A5383">
        <f t="shared" si="1097"/>
        <v>2019</v>
      </c>
      <c r="B5383">
        <f t="shared" si="1098"/>
        <v>4</v>
      </c>
      <c r="C5383">
        <f t="shared" si="1099"/>
        <v>13</v>
      </c>
      <c r="D5383">
        <f t="shared" si="1100"/>
        <v>6</v>
      </c>
      <c r="E5383" t="str">
        <f t="shared" si="1101"/>
        <v>OFF</v>
      </c>
      <c r="F5383" s="13">
        <f t="shared" si="1090"/>
        <v>43568</v>
      </c>
      <c r="G5383" s="14" t="str">
        <f t="shared" si="1102"/>
        <v>Avg of 4 NM Projects</v>
      </c>
      <c r="H5383" s="15">
        <f t="shared" si="1091"/>
        <v>4</v>
      </c>
      <c r="I5383" s="93">
        <v>-0.13</v>
      </c>
      <c r="J5383">
        <f t="shared" si="1092"/>
        <v>-7.3033707865168538E-4</v>
      </c>
      <c r="K5383" s="4">
        <v>20.309999999999999</v>
      </c>
      <c r="L5383" s="4">
        <v>20.27</v>
      </c>
      <c r="M5383" s="16">
        <f t="shared" si="1093"/>
        <v>-2.6351E-3</v>
      </c>
      <c r="N5383">
        <f t="shared" si="1094"/>
        <v>0</v>
      </c>
      <c r="O5383">
        <f t="shared" si="1095"/>
        <v>0</v>
      </c>
      <c r="P5383" s="63">
        <f t="shared" si="1096"/>
        <v>0</v>
      </c>
    </row>
    <row r="5384" spans="1:18" x14ac:dyDescent="0.3">
      <c r="A5384">
        <f t="shared" si="1097"/>
        <v>2019</v>
      </c>
      <c r="B5384">
        <f t="shared" si="1098"/>
        <v>4</v>
      </c>
      <c r="C5384">
        <f t="shared" si="1099"/>
        <v>13</v>
      </c>
      <c r="D5384">
        <f t="shared" si="1100"/>
        <v>6</v>
      </c>
      <c r="E5384" t="str">
        <f t="shared" si="1101"/>
        <v>OFF</v>
      </c>
      <c r="F5384" s="13">
        <f t="shared" si="1090"/>
        <v>43568</v>
      </c>
      <c r="G5384" s="14" t="str">
        <f t="shared" si="1102"/>
        <v>Avg of 4 NM Projects</v>
      </c>
      <c r="H5384" s="15">
        <f t="shared" si="1091"/>
        <v>5</v>
      </c>
      <c r="I5384" s="93">
        <v>-0.13</v>
      </c>
      <c r="J5384">
        <f t="shared" si="1092"/>
        <v>-7.3033707865168538E-4</v>
      </c>
      <c r="K5384" s="4">
        <v>19.82</v>
      </c>
      <c r="L5384" s="4">
        <v>19.079999999999998</v>
      </c>
      <c r="M5384" s="16">
        <f t="shared" si="1093"/>
        <v>-2.4803999999999998E-3</v>
      </c>
      <c r="N5384">
        <f t="shared" si="1094"/>
        <v>0</v>
      </c>
      <c r="O5384">
        <f t="shared" si="1095"/>
        <v>0</v>
      </c>
      <c r="P5384" s="63">
        <f t="shared" si="1096"/>
        <v>0</v>
      </c>
    </row>
    <row r="5385" spans="1:18" x14ac:dyDescent="0.3">
      <c r="A5385">
        <f t="shared" si="1097"/>
        <v>2019</v>
      </c>
      <c r="B5385">
        <f t="shared" si="1098"/>
        <v>4</v>
      </c>
      <c r="C5385">
        <f t="shared" si="1099"/>
        <v>13</v>
      </c>
      <c r="D5385">
        <f t="shared" si="1100"/>
        <v>6</v>
      </c>
      <c r="E5385" t="str">
        <f t="shared" si="1101"/>
        <v>OFF</v>
      </c>
      <c r="F5385" s="13">
        <f t="shared" si="1090"/>
        <v>43568</v>
      </c>
      <c r="G5385" s="14" t="str">
        <f t="shared" si="1102"/>
        <v>Avg of 4 NM Projects</v>
      </c>
      <c r="H5385" s="15">
        <f t="shared" si="1091"/>
        <v>6</v>
      </c>
      <c r="I5385" s="93">
        <v>0</v>
      </c>
      <c r="J5385">
        <f t="shared" si="1092"/>
        <v>0</v>
      </c>
      <c r="K5385" s="4">
        <v>21.77</v>
      </c>
      <c r="L5385" s="4">
        <v>20.73</v>
      </c>
      <c r="M5385" s="16">
        <f t="shared" si="1093"/>
        <v>0</v>
      </c>
      <c r="N5385">
        <f t="shared" si="1094"/>
        <v>1</v>
      </c>
      <c r="O5385">
        <f t="shared" si="1095"/>
        <v>0</v>
      </c>
      <c r="P5385" s="63">
        <f t="shared" si="1096"/>
        <v>0</v>
      </c>
    </row>
    <row r="5386" spans="1:18" x14ac:dyDescent="0.3">
      <c r="A5386">
        <f t="shared" si="1097"/>
        <v>2019</v>
      </c>
      <c r="B5386">
        <f t="shared" si="1098"/>
        <v>4</v>
      </c>
      <c r="C5386">
        <f t="shared" si="1099"/>
        <v>13</v>
      </c>
      <c r="D5386">
        <f t="shared" si="1100"/>
        <v>6</v>
      </c>
      <c r="E5386" t="str">
        <f t="shared" si="1101"/>
        <v>OFF</v>
      </c>
      <c r="F5386" s="13">
        <f t="shared" si="1090"/>
        <v>43568</v>
      </c>
      <c r="G5386" s="14" t="str">
        <f t="shared" si="1102"/>
        <v>Avg of 4 NM Projects</v>
      </c>
      <c r="H5386" s="15">
        <f t="shared" si="1091"/>
        <v>7</v>
      </c>
      <c r="I5386" s="93">
        <v>-0.255</v>
      </c>
      <c r="J5386">
        <f t="shared" si="1092"/>
        <v>-1.4325842696629213E-3</v>
      </c>
      <c r="K5386" s="4">
        <v>25.62</v>
      </c>
      <c r="L5386" s="4">
        <v>35.049999999999997</v>
      </c>
      <c r="M5386" s="16">
        <f t="shared" si="1093"/>
        <v>-8.9377499999999995E-3</v>
      </c>
      <c r="N5386">
        <f t="shared" si="1094"/>
        <v>0</v>
      </c>
      <c r="O5386">
        <f t="shared" si="1095"/>
        <v>0</v>
      </c>
      <c r="P5386" s="63">
        <f t="shared" si="1096"/>
        <v>0</v>
      </c>
    </row>
    <row r="5387" spans="1:18" x14ac:dyDescent="0.3">
      <c r="A5387">
        <f t="shared" si="1097"/>
        <v>2019</v>
      </c>
      <c r="B5387">
        <f t="shared" si="1098"/>
        <v>4</v>
      </c>
      <c r="C5387">
        <f t="shared" si="1099"/>
        <v>13</v>
      </c>
      <c r="D5387">
        <f t="shared" si="1100"/>
        <v>6</v>
      </c>
      <c r="E5387" t="str">
        <f t="shared" si="1101"/>
        <v>ON</v>
      </c>
      <c r="F5387" s="13">
        <f t="shared" si="1090"/>
        <v>43568</v>
      </c>
      <c r="G5387" s="14" t="str">
        <f t="shared" si="1102"/>
        <v>Avg of 4 NM Projects</v>
      </c>
      <c r="H5387" s="15">
        <f t="shared" si="1091"/>
        <v>8</v>
      </c>
      <c r="I5387" s="93">
        <v>3.33</v>
      </c>
      <c r="J5387">
        <f t="shared" si="1092"/>
        <v>1.8707865168539325E-2</v>
      </c>
      <c r="K5387" s="4">
        <v>25.43</v>
      </c>
      <c r="L5387" s="4">
        <v>42.71</v>
      </c>
      <c r="M5387" s="16">
        <f t="shared" si="1093"/>
        <v>0.1422243</v>
      </c>
      <c r="N5387">
        <f t="shared" si="1094"/>
        <v>0</v>
      </c>
      <c r="O5387">
        <f t="shared" si="1095"/>
        <v>0</v>
      </c>
      <c r="P5387" s="63">
        <f t="shared" si="1096"/>
        <v>0</v>
      </c>
    </row>
    <row r="5388" spans="1:18" x14ac:dyDescent="0.3">
      <c r="A5388">
        <f t="shared" si="1097"/>
        <v>2019</v>
      </c>
      <c r="B5388">
        <f t="shared" si="1098"/>
        <v>4</v>
      </c>
      <c r="C5388">
        <f t="shared" si="1099"/>
        <v>13</v>
      </c>
      <c r="D5388">
        <f t="shared" si="1100"/>
        <v>6</v>
      </c>
      <c r="E5388" t="str">
        <f t="shared" si="1101"/>
        <v>ON</v>
      </c>
      <c r="F5388" s="13">
        <f t="shared" si="1090"/>
        <v>43568</v>
      </c>
      <c r="G5388" s="14" t="str">
        <f t="shared" si="1102"/>
        <v>Avg of 4 NM Projects</v>
      </c>
      <c r="H5388" s="15">
        <f t="shared" si="1091"/>
        <v>9</v>
      </c>
      <c r="I5388" s="93">
        <v>21.894999999999996</v>
      </c>
      <c r="J5388">
        <f t="shared" si="1092"/>
        <v>0.12300561797752807</v>
      </c>
      <c r="K5388" s="4">
        <v>31.55</v>
      </c>
      <c r="L5388" s="4">
        <v>38.22</v>
      </c>
      <c r="M5388" s="16">
        <f t="shared" si="1093"/>
        <v>0.83682689999999982</v>
      </c>
      <c r="N5388">
        <f t="shared" si="1094"/>
        <v>0</v>
      </c>
      <c r="O5388">
        <f t="shared" si="1095"/>
        <v>0</v>
      </c>
      <c r="P5388" s="63">
        <f t="shared" si="1096"/>
        <v>0</v>
      </c>
    </row>
    <row r="5389" spans="1:18" x14ac:dyDescent="0.3">
      <c r="A5389">
        <f t="shared" si="1097"/>
        <v>2019</v>
      </c>
      <c r="B5389">
        <f t="shared" si="1098"/>
        <v>4</v>
      </c>
      <c r="C5389">
        <f t="shared" si="1099"/>
        <v>13</v>
      </c>
      <c r="D5389">
        <f t="shared" si="1100"/>
        <v>6</v>
      </c>
      <c r="E5389" t="str">
        <f t="shared" si="1101"/>
        <v>ON</v>
      </c>
      <c r="F5389" s="13">
        <f t="shared" si="1090"/>
        <v>43568</v>
      </c>
      <c r="G5389" s="14" t="str">
        <f t="shared" si="1102"/>
        <v>Avg of 4 NM Projects</v>
      </c>
      <c r="H5389" s="15">
        <f t="shared" si="1091"/>
        <v>10</v>
      </c>
      <c r="I5389" s="93">
        <v>49.414999999999999</v>
      </c>
      <c r="J5389">
        <f t="shared" si="1092"/>
        <v>0.27761235955056179</v>
      </c>
      <c r="K5389" s="4">
        <v>33.409999999999997</v>
      </c>
      <c r="L5389" s="4">
        <v>41.43</v>
      </c>
      <c r="M5389" s="16">
        <f t="shared" si="1093"/>
        <v>2.04726345</v>
      </c>
      <c r="N5389">
        <f t="shared" si="1094"/>
        <v>0</v>
      </c>
      <c r="O5389">
        <f t="shared" si="1095"/>
        <v>0</v>
      </c>
      <c r="P5389" s="63">
        <f t="shared" si="1096"/>
        <v>0</v>
      </c>
    </row>
    <row r="5390" spans="1:18" x14ac:dyDescent="0.3">
      <c r="A5390">
        <f t="shared" si="1097"/>
        <v>2019</v>
      </c>
      <c r="B5390">
        <f t="shared" si="1098"/>
        <v>4</v>
      </c>
      <c r="C5390">
        <f t="shared" si="1099"/>
        <v>13</v>
      </c>
      <c r="D5390">
        <f t="shared" si="1100"/>
        <v>6</v>
      </c>
      <c r="E5390" t="str">
        <f t="shared" si="1101"/>
        <v>ON</v>
      </c>
      <c r="F5390" s="13">
        <f t="shared" si="1090"/>
        <v>43568</v>
      </c>
      <c r="G5390" s="14" t="str">
        <f t="shared" si="1102"/>
        <v>Avg of 4 NM Projects</v>
      </c>
      <c r="H5390" s="15">
        <f t="shared" si="1091"/>
        <v>11</v>
      </c>
      <c r="I5390" s="93">
        <v>65.795000000000002</v>
      </c>
      <c r="J5390">
        <f t="shared" si="1092"/>
        <v>0.36963483146067416</v>
      </c>
      <c r="K5390" s="4">
        <v>31.67</v>
      </c>
      <c r="L5390" s="4">
        <v>37.99</v>
      </c>
      <c r="M5390" s="16">
        <f t="shared" si="1093"/>
        <v>2.4995520500000001</v>
      </c>
      <c r="N5390">
        <f t="shared" si="1094"/>
        <v>0</v>
      </c>
      <c r="O5390">
        <f t="shared" si="1095"/>
        <v>0</v>
      </c>
      <c r="P5390" s="63">
        <f t="shared" si="1096"/>
        <v>0</v>
      </c>
    </row>
    <row r="5391" spans="1:18" x14ac:dyDescent="0.3">
      <c r="A5391">
        <f t="shared" si="1097"/>
        <v>2019</v>
      </c>
      <c r="B5391">
        <f t="shared" si="1098"/>
        <v>4</v>
      </c>
      <c r="C5391">
        <f t="shared" si="1099"/>
        <v>13</v>
      </c>
      <c r="D5391">
        <f t="shared" si="1100"/>
        <v>6</v>
      </c>
      <c r="E5391" t="str">
        <f t="shared" si="1101"/>
        <v>ON</v>
      </c>
      <c r="F5391" s="13">
        <f t="shared" si="1090"/>
        <v>43568</v>
      </c>
      <c r="G5391" s="14" t="str">
        <f t="shared" si="1102"/>
        <v>Avg of 4 NM Projects</v>
      </c>
      <c r="H5391" s="15">
        <f t="shared" si="1091"/>
        <v>12</v>
      </c>
      <c r="I5391" s="93">
        <v>80.64</v>
      </c>
      <c r="J5391">
        <f t="shared" si="1092"/>
        <v>0.45303370786516856</v>
      </c>
      <c r="K5391" s="4">
        <v>30.59</v>
      </c>
      <c r="L5391" s="4">
        <v>40.270000000000003</v>
      </c>
      <c r="M5391" s="16">
        <f t="shared" si="1093"/>
        <v>3.2473727999999999</v>
      </c>
      <c r="N5391">
        <f t="shared" si="1094"/>
        <v>0</v>
      </c>
      <c r="O5391">
        <f t="shared" si="1095"/>
        <v>0</v>
      </c>
      <c r="P5391" s="63">
        <f t="shared" si="1096"/>
        <v>0</v>
      </c>
    </row>
    <row r="5392" spans="1:18" x14ac:dyDescent="0.3">
      <c r="A5392">
        <f t="shared" si="1097"/>
        <v>2019</v>
      </c>
      <c r="B5392">
        <f t="shared" si="1098"/>
        <v>4</v>
      </c>
      <c r="C5392">
        <f t="shared" si="1099"/>
        <v>13</v>
      </c>
      <c r="D5392">
        <f t="shared" si="1100"/>
        <v>6</v>
      </c>
      <c r="E5392" t="str">
        <f t="shared" si="1101"/>
        <v>ON</v>
      </c>
      <c r="F5392" s="13">
        <f t="shared" si="1090"/>
        <v>43568</v>
      </c>
      <c r="G5392" s="14" t="str">
        <f t="shared" si="1102"/>
        <v>Avg of 4 NM Projects</v>
      </c>
      <c r="H5392" s="15">
        <f t="shared" si="1091"/>
        <v>13</v>
      </c>
      <c r="I5392" s="93">
        <v>109.31</v>
      </c>
      <c r="J5392">
        <f t="shared" si="1092"/>
        <v>0.61410112359550562</v>
      </c>
      <c r="K5392" s="4">
        <v>25.35</v>
      </c>
      <c r="L5392" s="4">
        <v>31.85</v>
      </c>
      <c r="M5392" s="16">
        <f t="shared" si="1093"/>
        <v>3.4815235000000002</v>
      </c>
      <c r="N5392">
        <f t="shared" si="1094"/>
        <v>0</v>
      </c>
      <c r="O5392">
        <f t="shared" si="1095"/>
        <v>1</v>
      </c>
      <c r="P5392" s="63">
        <f t="shared" si="1096"/>
        <v>0</v>
      </c>
    </row>
    <row r="5393" spans="1:18" x14ac:dyDescent="0.3">
      <c r="A5393">
        <f t="shared" si="1097"/>
        <v>2019</v>
      </c>
      <c r="B5393">
        <f t="shared" si="1098"/>
        <v>4</v>
      </c>
      <c r="C5393">
        <f t="shared" si="1099"/>
        <v>13</v>
      </c>
      <c r="D5393">
        <f t="shared" si="1100"/>
        <v>6</v>
      </c>
      <c r="E5393" t="str">
        <f t="shared" si="1101"/>
        <v>ON</v>
      </c>
      <c r="F5393" s="13">
        <f t="shared" si="1090"/>
        <v>43568</v>
      </c>
      <c r="G5393" s="14" t="str">
        <f t="shared" si="1102"/>
        <v>Avg of 4 NM Projects</v>
      </c>
      <c r="H5393" s="15">
        <f t="shared" si="1091"/>
        <v>14</v>
      </c>
      <c r="I5393" s="93">
        <v>110.72</v>
      </c>
      <c r="J5393">
        <f t="shared" si="1092"/>
        <v>0.6220224719101124</v>
      </c>
      <c r="K5393" s="4">
        <v>23.67</v>
      </c>
      <c r="L5393" s="4">
        <v>17.68</v>
      </c>
      <c r="M5393" s="16">
        <f t="shared" si="1093"/>
        <v>1.9575295999999998</v>
      </c>
      <c r="N5393">
        <f t="shared" si="1094"/>
        <v>0</v>
      </c>
      <c r="O5393">
        <f t="shared" si="1095"/>
        <v>1</v>
      </c>
      <c r="P5393" s="63">
        <f t="shared" si="1096"/>
        <v>0</v>
      </c>
    </row>
    <row r="5394" spans="1:18" x14ac:dyDescent="0.3">
      <c r="A5394">
        <f t="shared" si="1097"/>
        <v>2019</v>
      </c>
      <c r="B5394">
        <f t="shared" si="1098"/>
        <v>4</v>
      </c>
      <c r="C5394">
        <f t="shared" si="1099"/>
        <v>13</v>
      </c>
      <c r="D5394">
        <f t="shared" si="1100"/>
        <v>6</v>
      </c>
      <c r="E5394" t="str">
        <f t="shared" si="1101"/>
        <v>ON</v>
      </c>
      <c r="F5394" s="13">
        <f t="shared" si="1090"/>
        <v>43568</v>
      </c>
      <c r="G5394" s="14" t="str">
        <f t="shared" si="1102"/>
        <v>Avg of 4 NM Projects</v>
      </c>
      <c r="H5394" s="15">
        <f t="shared" si="1091"/>
        <v>15</v>
      </c>
      <c r="I5394" s="93">
        <v>109.435</v>
      </c>
      <c r="J5394">
        <f t="shared" si="1092"/>
        <v>0.61480337078651681</v>
      </c>
      <c r="K5394" s="4">
        <v>23.58</v>
      </c>
      <c r="L5394" s="4">
        <v>16.25</v>
      </c>
      <c r="M5394" s="16">
        <f t="shared" si="1093"/>
        <v>1.7783187500000002</v>
      </c>
      <c r="N5394">
        <f t="shared" si="1094"/>
        <v>0</v>
      </c>
      <c r="O5394">
        <f t="shared" si="1095"/>
        <v>1</v>
      </c>
      <c r="P5394" s="63">
        <f t="shared" si="1096"/>
        <v>0</v>
      </c>
    </row>
    <row r="5395" spans="1:18" x14ac:dyDescent="0.3">
      <c r="A5395">
        <f t="shared" si="1097"/>
        <v>2019</v>
      </c>
      <c r="B5395">
        <f t="shared" si="1098"/>
        <v>4</v>
      </c>
      <c r="C5395">
        <f t="shared" si="1099"/>
        <v>13</v>
      </c>
      <c r="D5395">
        <f t="shared" si="1100"/>
        <v>6</v>
      </c>
      <c r="E5395" t="str">
        <f t="shared" si="1101"/>
        <v>ON</v>
      </c>
      <c r="F5395" s="13">
        <f t="shared" si="1090"/>
        <v>43568</v>
      </c>
      <c r="G5395" s="14" t="str">
        <f t="shared" si="1102"/>
        <v>Avg of 4 NM Projects</v>
      </c>
      <c r="H5395" s="15">
        <f t="shared" si="1091"/>
        <v>16</v>
      </c>
      <c r="I5395" s="93">
        <v>89.09</v>
      </c>
      <c r="J5395">
        <f t="shared" si="1092"/>
        <v>0.50050561797752813</v>
      </c>
      <c r="K5395" s="4">
        <v>22.97</v>
      </c>
      <c r="L5395" s="4">
        <v>17.04</v>
      </c>
      <c r="M5395" s="16">
        <f t="shared" si="1093"/>
        <v>1.5180935999999998</v>
      </c>
      <c r="N5395">
        <f t="shared" si="1094"/>
        <v>0</v>
      </c>
      <c r="O5395">
        <f t="shared" si="1095"/>
        <v>1</v>
      </c>
      <c r="P5395" s="63">
        <f t="shared" si="1096"/>
        <v>0</v>
      </c>
    </row>
    <row r="5396" spans="1:18" x14ac:dyDescent="0.3">
      <c r="A5396">
        <f t="shared" si="1097"/>
        <v>2019</v>
      </c>
      <c r="B5396">
        <f t="shared" si="1098"/>
        <v>4</v>
      </c>
      <c r="C5396">
        <f t="shared" si="1099"/>
        <v>13</v>
      </c>
      <c r="D5396">
        <f t="shared" si="1100"/>
        <v>6</v>
      </c>
      <c r="E5396" t="str">
        <f t="shared" si="1101"/>
        <v>ON</v>
      </c>
      <c r="F5396" s="13">
        <f t="shared" si="1090"/>
        <v>43568</v>
      </c>
      <c r="G5396" s="14" t="str">
        <f t="shared" si="1102"/>
        <v>Avg of 4 NM Projects</v>
      </c>
      <c r="H5396" s="15">
        <f t="shared" si="1091"/>
        <v>17</v>
      </c>
      <c r="I5396" s="93">
        <v>48.129999999999995</v>
      </c>
      <c r="J5396">
        <f t="shared" si="1092"/>
        <v>0.27039325842696627</v>
      </c>
      <c r="K5396" s="4">
        <v>23.92</v>
      </c>
      <c r="L5396" s="4">
        <v>17.559999999999999</v>
      </c>
      <c r="M5396" s="16">
        <f t="shared" si="1093"/>
        <v>0.84516279999999988</v>
      </c>
      <c r="N5396">
        <f t="shared" si="1094"/>
        <v>0</v>
      </c>
      <c r="O5396">
        <f t="shared" si="1095"/>
        <v>0</v>
      </c>
      <c r="P5396" s="63">
        <f t="shared" si="1096"/>
        <v>0</v>
      </c>
    </row>
    <row r="5397" spans="1:18" x14ac:dyDescent="0.3">
      <c r="A5397">
        <f t="shared" si="1097"/>
        <v>2019</v>
      </c>
      <c r="B5397">
        <f t="shared" si="1098"/>
        <v>4</v>
      </c>
      <c r="C5397">
        <f t="shared" si="1099"/>
        <v>13</v>
      </c>
      <c r="D5397">
        <f t="shared" si="1100"/>
        <v>6</v>
      </c>
      <c r="E5397" t="str">
        <f t="shared" si="1101"/>
        <v>ON</v>
      </c>
      <c r="F5397" s="13">
        <f t="shared" si="1090"/>
        <v>43568</v>
      </c>
      <c r="G5397" s="14" t="str">
        <f t="shared" si="1102"/>
        <v>Avg of 4 NM Projects</v>
      </c>
      <c r="H5397" s="15">
        <f t="shared" si="1091"/>
        <v>18</v>
      </c>
      <c r="I5397" s="93">
        <v>26.879999999999995</v>
      </c>
      <c r="J5397">
        <f t="shared" si="1092"/>
        <v>0.15101123595505617</v>
      </c>
      <c r="K5397" s="4">
        <v>25.34</v>
      </c>
      <c r="L5397" s="4">
        <v>18.09</v>
      </c>
      <c r="M5397" s="16">
        <f t="shared" si="1093"/>
        <v>0.48625919999999989</v>
      </c>
      <c r="N5397">
        <f t="shared" si="1094"/>
        <v>0</v>
      </c>
      <c r="O5397">
        <f t="shared" si="1095"/>
        <v>0</v>
      </c>
      <c r="P5397" s="63">
        <f t="shared" si="1096"/>
        <v>0</v>
      </c>
    </row>
    <row r="5398" spans="1:18" x14ac:dyDescent="0.3">
      <c r="A5398">
        <f t="shared" si="1097"/>
        <v>2019</v>
      </c>
      <c r="B5398">
        <f t="shared" si="1098"/>
        <v>4</v>
      </c>
      <c r="C5398">
        <f t="shared" si="1099"/>
        <v>13</v>
      </c>
      <c r="D5398">
        <f t="shared" si="1100"/>
        <v>6</v>
      </c>
      <c r="E5398" t="str">
        <f t="shared" si="1101"/>
        <v>ON</v>
      </c>
      <c r="F5398" s="13">
        <f t="shared" si="1090"/>
        <v>43568</v>
      </c>
      <c r="G5398" s="14" t="str">
        <f t="shared" si="1102"/>
        <v>Avg of 4 NM Projects</v>
      </c>
      <c r="H5398" s="15">
        <f t="shared" si="1091"/>
        <v>19</v>
      </c>
      <c r="I5398" s="93">
        <v>7.6800000000000006</v>
      </c>
      <c r="J5398">
        <f t="shared" si="1092"/>
        <v>4.3146067415730342E-2</v>
      </c>
      <c r="K5398" s="4">
        <v>28.19</v>
      </c>
      <c r="L5398" s="4">
        <v>20.16</v>
      </c>
      <c r="M5398" s="16">
        <f t="shared" si="1093"/>
        <v>0.15482879999999999</v>
      </c>
      <c r="N5398">
        <f t="shared" si="1094"/>
        <v>0</v>
      </c>
      <c r="O5398">
        <f t="shared" si="1095"/>
        <v>0</v>
      </c>
      <c r="P5398" s="63">
        <f t="shared" si="1096"/>
        <v>0</v>
      </c>
    </row>
    <row r="5399" spans="1:18" x14ac:dyDescent="0.3">
      <c r="A5399">
        <f t="shared" si="1097"/>
        <v>2019</v>
      </c>
      <c r="B5399">
        <f t="shared" si="1098"/>
        <v>4</v>
      </c>
      <c r="C5399">
        <f t="shared" si="1099"/>
        <v>13</v>
      </c>
      <c r="D5399">
        <f t="shared" si="1100"/>
        <v>6</v>
      </c>
      <c r="E5399" t="str">
        <f t="shared" si="1101"/>
        <v>ON</v>
      </c>
      <c r="F5399" s="13">
        <f t="shared" si="1090"/>
        <v>43568</v>
      </c>
      <c r="G5399" s="14" t="str">
        <f t="shared" si="1102"/>
        <v>Avg of 4 NM Projects</v>
      </c>
      <c r="H5399" s="15">
        <f t="shared" si="1091"/>
        <v>20</v>
      </c>
      <c r="I5399" s="93">
        <v>0.255</v>
      </c>
      <c r="J5399">
        <f t="shared" si="1092"/>
        <v>1.4325842696629213E-3</v>
      </c>
      <c r="K5399" s="4">
        <v>34.32</v>
      </c>
      <c r="L5399" s="4">
        <v>27.22</v>
      </c>
      <c r="M5399" s="16">
        <f t="shared" si="1093"/>
        <v>6.9410999999999995E-3</v>
      </c>
      <c r="N5399">
        <f t="shared" si="1094"/>
        <v>0</v>
      </c>
      <c r="O5399">
        <f t="shared" si="1095"/>
        <v>0</v>
      </c>
      <c r="P5399" s="63">
        <f t="shared" si="1096"/>
        <v>0</v>
      </c>
    </row>
    <row r="5400" spans="1:18" x14ac:dyDescent="0.3">
      <c r="A5400">
        <f t="shared" si="1097"/>
        <v>2019</v>
      </c>
      <c r="B5400">
        <f t="shared" si="1098"/>
        <v>4</v>
      </c>
      <c r="C5400">
        <f t="shared" si="1099"/>
        <v>13</v>
      </c>
      <c r="D5400">
        <f t="shared" si="1100"/>
        <v>6</v>
      </c>
      <c r="E5400" t="str">
        <f t="shared" si="1101"/>
        <v>ON</v>
      </c>
      <c r="F5400" s="13">
        <f t="shared" si="1090"/>
        <v>43568</v>
      </c>
      <c r="G5400" s="14" t="str">
        <f t="shared" si="1102"/>
        <v>Avg of 4 NM Projects</v>
      </c>
      <c r="H5400" s="15">
        <f t="shared" si="1091"/>
        <v>21</v>
      </c>
      <c r="I5400" s="93">
        <v>0</v>
      </c>
      <c r="J5400">
        <f t="shared" si="1092"/>
        <v>0</v>
      </c>
      <c r="K5400" s="4">
        <v>38.9</v>
      </c>
      <c r="L5400" s="4">
        <v>22.43</v>
      </c>
      <c r="M5400" s="16">
        <f t="shared" si="1093"/>
        <v>0</v>
      </c>
      <c r="N5400">
        <f t="shared" si="1094"/>
        <v>1</v>
      </c>
      <c r="O5400">
        <f t="shared" si="1095"/>
        <v>0</v>
      </c>
      <c r="P5400" s="63">
        <f t="shared" si="1096"/>
        <v>0</v>
      </c>
    </row>
    <row r="5401" spans="1:18" x14ac:dyDescent="0.3">
      <c r="A5401">
        <f t="shared" si="1097"/>
        <v>2019</v>
      </c>
      <c r="B5401">
        <f t="shared" si="1098"/>
        <v>4</v>
      </c>
      <c r="C5401">
        <f t="shared" si="1099"/>
        <v>13</v>
      </c>
      <c r="D5401">
        <f t="shared" si="1100"/>
        <v>6</v>
      </c>
      <c r="E5401" t="str">
        <f t="shared" si="1101"/>
        <v>ON</v>
      </c>
      <c r="F5401" s="13">
        <f t="shared" si="1090"/>
        <v>43568</v>
      </c>
      <c r="G5401" s="14" t="str">
        <f t="shared" si="1102"/>
        <v>Avg of 4 NM Projects</v>
      </c>
      <c r="H5401" s="15">
        <f t="shared" si="1091"/>
        <v>22</v>
      </c>
      <c r="I5401" s="93">
        <v>-0.13</v>
      </c>
      <c r="J5401">
        <f t="shared" si="1092"/>
        <v>-7.3033707865168538E-4</v>
      </c>
      <c r="K5401" s="4">
        <v>33.979999999999997</v>
      </c>
      <c r="L5401" s="4">
        <v>21.71</v>
      </c>
      <c r="M5401" s="16">
        <f t="shared" si="1093"/>
        <v>-2.8223000000000002E-3</v>
      </c>
      <c r="N5401">
        <f t="shared" si="1094"/>
        <v>0</v>
      </c>
      <c r="O5401">
        <f t="shared" si="1095"/>
        <v>0</v>
      </c>
      <c r="P5401" s="63">
        <f t="shared" si="1096"/>
        <v>0</v>
      </c>
    </row>
    <row r="5402" spans="1:18" x14ac:dyDescent="0.3">
      <c r="A5402">
        <f t="shared" si="1097"/>
        <v>2019</v>
      </c>
      <c r="B5402">
        <f t="shared" si="1098"/>
        <v>4</v>
      </c>
      <c r="C5402">
        <f t="shared" si="1099"/>
        <v>13</v>
      </c>
      <c r="D5402">
        <f t="shared" si="1100"/>
        <v>6</v>
      </c>
      <c r="E5402" t="str">
        <f t="shared" si="1101"/>
        <v>ON</v>
      </c>
      <c r="F5402" s="13">
        <f t="shared" si="1090"/>
        <v>43568</v>
      </c>
      <c r="G5402" s="14" t="str">
        <f t="shared" si="1102"/>
        <v>Avg of 4 NM Projects</v>
      </c>
      <c r="H5402" s="15">
        <f t="shared" si="1091"/>
        <v>23</v>
      </c>
      <c r="I5402" s="93">
        <v>0</v>
      </c>
      <c r="J5402">
        <f t="shared" si="1092"/>
        <v>0</v>
      </c>
      <c r="K5402" s="4">
        <v>24.34</v>
      </c>
      <c r="L5402" s="4">
        <v>20.3</v>
      </c>
      <c r="M5402" s="16">
        <f t="shared" si="1093"/>
        <v>0</v>
      </c>
      <c r="N5402">
        <f t="shared" si="1094"/>
        <v>1</v>
      </c>
      <c r="O5402">
        <f t="shared" si="1095"/>
        <v>0</v>
      </c>
      <c r="P5402" s="63">
        <f t="shared" si="1096"/>
        <v>0</v>
      </c>
    </row>
    <row r="5403" spans="1:18" x14ac:dyDescent="0.3">
      <c r="A5403">
        <f t="shared" si="1097"/>
        <v>2019</v>
      </c>
      <c r="B5403">
        <f t="shared" si="1098"/>
        <v>4</v>
      </c>
      <c r="C5403">
        <f t="shared" si="1099"/>
        <v>13</v>
      </c>
      <c r="D5403">
        <f t="shared" si="1100"/>
        <v>6</v>
      </c>
      <c r="E5403" t="str">
        <f t="shared" si="1101"/>
        <v>OFF</v>
      </c>
      <c r="F5403" s="13">
        <f t="shared" si="1090"/>
        <v>43568</v>
      </c>
      <c r="G5403" s="14" t="str">
        <f t="shared" si="1102"/>
        <v>Avg of 4 NM Projects</v>
      </c>
      <c r="H5403" s="15">
        <f t="shared" si="1091"/>
        <v>24</v>
      </c>
      <c r="I5403" s="93">
        <v>0</v>
      </c>
      <c r="J5403">
        <f t="shared" si="1092"/>
        <v>0</v>
      </c>
      <c r="K5403" s="4">
        <v>27.4</v>
      </c>
      <c r="L5403" s="4">
        <v>26.8</v>
      </c>
      <c r="M5403" s="16">
        <f t="shared" si="1093"/>
        <v>0</v>
      </c>
      <c r="N5403">
        <f t="shared" si="1094"/>
        <v>1</v>
      </c>
      <c r="O5403">
        <f t="shared" si="1095"/>
        <v>0</v>
      </c>
      <c r="P5403" s="63">
        <f t="shared" si="1096"/>
        <v>0</v>
      </c>
    </row>
    <row r="5404" spans="1:18" x14ac:dyDescent="0.3">
      <c r="A5404">
        <f t="shared" si="1097"/>
        <v>2019</v>
      </c>
      <c r="B5404">
        <f t="shared" si="1098"/>
        <v>4</v>
      </c>
      <c r="C5404">
        <f t="shared" si="1099"/>
        <v>14</v>
      </c>
      <c r="D5404">
        <f t="shared" si="1100"/>
        <v>7</v>
      </c>
      <c r="E5404" t="str">
        <f t="shared" si="1101"/>
        <v>OFF</v>
      </c>
      <c r="F5404" s="13">
        <f t="shared" si="1090"/>
        <v>43569</v>
      </c>
      <c r="G5404" s="14" t="str">
        <f t="shared" si="1102"/>
        <v>Avg of 4 NM Projects</v>
      </c>
      <c r="H5404" s="15">
        <f t="shared" si="1091"/>
        <v>1</v>
      </c>
      <c r="I5404" s="93">
        <v>-0.26</v>
      </c>
      <c r="J5404">
        <f t="shared" si="1092"/>
        <v>-1.4606741573033708E-3</v>
      </c>
      <c r="K5404" s="4">
        <v>20.53</v>
      </c>
      <c r="L5404" s="4">
        <v>17.23</v>
      </c>
      <c r="M5404" s="16">
        <f t="shared" si="1093"/>
        <v>-4.4797999999999999E-3</v>
      </c>
      <c r="N5404">
        <f t="shared" si="1094"/>
        <v>0</v>
      </c>
      <c r="O5404">
        <f t="shared" si="1095"/>
        <v>0</v>
      </c>
      <c r="P5404" s="63">
        <f t="shared" si="1096"/>
        <v>0</v>
      </c>
      <c r="Q5404" s="34"/>
      <c r="R5404" s="34"/>
    </row>
    <row r="5405" spans="1:18" x14ac:dyDescent="0.3">
      <c r="A5405">
        <f t="shared" si="1097"/>
        <v>2019</v>
      </c>
      <c r="B5405">
        <f t="shared" si="1098"/>
        <v>4</v>
      </c>
      <c r="C5405">
        <f t="shared" si="1099"/>
        <v>14</v>
      </c>
      <c r="D5405">
        <f t="shared" si="1100"/>
        <v>7</v>
      </c>
      <c r="E5405" t="str">
        <f t="shared" si="1101"/>
        <v>OFF</v>
      </c>
      <c r="F5405" s="13">
        <f t="shared" ref="F5405:F5468" si="1103">+F5381+1</f>
        <v>43569</v>
      </c>
      <c r="G5405" s="14" t="str">
        <f t="shared" si="1102"/>
        <v>Avg of 4 NM Projects</v>
      </c>
      <c r="H5405" s="15">
        <f t="shared" ref="H5405:H5468" si="1104">H5381</f>
        <v>2</v>
      </c>
      <c r="I5405" s="93">
        <v>-0.13</v>
      </c>
      <c r="J5405">
        <f t="shared" si="1092"/>
        <v>-7.3033707865168538E-4</v>
      </c>
      <c r="K5405" s="4">
        <v>20.03</v>
      </c>
      <c r="L5405" s="4">
        <v>18.57</v>
      </c>
      <c r="M5405" s="16">
        <f t="shared" si="1093"/>
        <v>-2.4140999999999998E-3</v>
      </c>
      <c r="N5405">
        <f t="shared" si="1094"/>
        <v>0</v>
      </c>
      <c r="O5405">
        <f t="shared" si="1095"/>
        <v>0</v>
      </c>
      <c r="P5405" s="63">
        <f t="shared" si="1096"/>
        <v>0</v>
      </c>
    </row>
    <row r="5406" spans="1:18" x14ac:dyDescent="0.3">
      <c r="A5406">
        <f t="shared" si="1097"/>
        <v>2019</v>
      </c>
      <c r="B5406">
        <f t="shared" si="1098"/>
        <v>4</v>
      </c>
      <c r="C5406">
        <f t="shared" si="1099"/>
        <v>14</v>
      </c>
      <c r="D5406">
        <f t="shared" si="1100"/>
        <v>7</v>
      </c>
      <c r="E5406" t="str">
        <f t="shared" si="1101"/>
        <v>OFF</v>
      </c>
      <c r="F5406" s="13">
        <f t="shared" si="1103"/>
        <v>43569</v>
      </c>
      <c r="G5406" s="14" t="str">
        <f t="shared" si="1102"/>
        <v>Avg of 4 NM Projects</v>
      </c>
      <c r="H5406" s="15">
        <f t="shared" si="1104"/>
        <v>3</v>
      </c>
      <c r="I5406" s="93">
        <v>-0.26</v>
      </c>
      <c r="J5406">
        <f t="shared" si="1092"/>
        <v>-1.4606741573033708E-3</v>
      </c>
      <c r="K5406" s="4">
        <v>19.91</v>
      </c>
      <c r="L5406" s="4">
        <v>18.600000000000001</v>
      </c>
      <c r="M5406" s="16">
        <f t="shared" si="1093"/>
        <v>-4.836E-3</v>
      </c>
      <c r="N5406">
        <f t="shared" si="1094"/>
        <v>0</v>
      </c>
      <c r="O5406">
        <f t="shared" si="1095"/>
        <v>0</v>
      </c>
      <c r="P5406" s="63">
        <f t="shared" si="1096"/>
        <v>0</v>
      </c>
    </row>
    <row r="5407" spans="1:18" x14ac:dyDescent="0.3">
      <c r="A5407">
        <f t="shared" si="1097"/>
        <v>2019</v>
      </c>
      <c r="B5407">
        <f t="shared" si="1098"/>
        <v>4</v>
      </c>
      <c r="C5407">
        <f t="shared" si="1099"/>
        <v>14</v>
      </c>
      <c r="D5407">
        <f t="shared" si="1100"/>
        <v>7</v>
      </c>
      <c r="E5407" t="str">
        <f t="shared" si="1101"/>
        <v>OFF</v>
      </c>
      <c r="F5407" s="13">
        <f t="shared" si="1103"/>
        <v>43569</v>
      </c>
      <c r="G5407" s="14" t="str">
        <f t="shared" si="1102"/>
        <v>Avg of 4 NM Projects</v>
      </c>
      <c r="H5407" s="15">
        <f t="shared" si="1104"/>
        <v>4</v>
      </c>
      <c r="I5407" s="93">
        <v>-0.13</v>
      </c>
      <c r="J5407">
        <f t="shared" si="1092"/>
        <v>-7.3033707865168538E-4</v>
      </c>
      <c r="K5407" s="4">
        <v>20.04</v>
      </c>
      <c r="L5407" s="4">
        <v>18.84</v>
      </c>
      <c r="M5407" s="16">
        <f t="shared" si="1093"/>
        <v>-2.4492000000000003E-3</v>
      </c>
      <c r="N5407">
        <f t="shared" si="1094"/>
        <v>0</v>
      </c>
      <c r="O5407">
        <f t="shared" si="1095"/>
        <v>0</v>
      </c>
      <c r="P5407" s="63">
        <f t="shared" si="1096"/>
        <v>0</v>
      </c>
    </row>
    <row r="5408" spans="1:18" x14ac:dyDescent="0.3">
      <c r="A5408">
        <f t="shared" si="1097"/>
        <v>2019</v>
      </c>
      <c r="B5408">
        <f t="shared" si="1098"/>
        <v>4</v>
      </c>
      <c r="C5408">
        <f t="shared" si="1099"/>
        <v>14</v>
      </c>
      <c r="D5408">
        <f t="shared" si="1100"/>
        <v>7</v>
      </c>
      <c r="E5408" t="str">
        <f t="shared" si="1101"/>
        <v>OFF</v>
      </c>
      <c r="F5408" s="13">
        <f t="shared" si="1103"/>
        <v>43569</v>
      </c>
      <c r="G5408" s="14" t="str">
        <f t="shared" si="1102"/>
        <v>Avg of 4 NM Projects</v>
      </c>
      <c r="H5408" s="15">
        <f t="shared" si="1104"/>
        <v>5</v>
      </c>
      <c r="I5408" s="93">
        <v>-0.13</v>
      </c>
      <c r="J5408">
        <f t="shared" si="1092"/>
        <v>-7.3033707865168538E-4</v>
      </c>
      <c r="K5408" s="4">
        <v>19.93</v>
      </c>
      <c r="L5408" s="4">
        <v>19.239999999999998</v>
      </c>
      <c r="M5408" s="16">
        <f t="shared" si="1093"/>
        <v>-2.5011999999999999E-3</v>
      </c>
      <c r="N5408">
        <f t="shared" si="1094"/>
        <v>0</v>
      </c>
      <c r="O5408">
        <f t="shared" si="1095"/>
        <v>0</v>
      </c>
      <c r="P5408" s="63">
        <f t="shared" si="1096"/>
        <v>0</v>
      </c>
    </row>
    <row r="5409" spans="1:16" x14ac:dyDescent="0.3">
      <c r="A5409">
        <f t="shared" si="1097"/>
        <v>2019</v>
      </c>
      <c r="B5409">
        <f t="shared" si="1098"/>
        <v>4</v>
      </c>
      <c r="C5409">
        <f t="shared" si="1099"/>
        <v>14</v>
      </c>
      <c r="D5409">
        <f t="shared" si="1100"/>
        <v>7</v>
      </c>
      <c r="E5409" t="str">
        <f t="shared" si="1101"/>
        <v>OFF</v>
      </c>
      <c r="F5409" s="13">
        <f t="shared" si="1103"/>
        <v>43569</v>
      </c>
      <c r="G5409" s="14" t="str">
        <f t="shared" si="1102"/>
        <v>Avg of 4 NM Projects</v>
      </c>
      <c r="H5409" s="15">
        <f t="shared" si="1104"/>
        <v>6</v>
      </c>
      <c r="I5409" s="93">
        <v>0</v>
      </c>
      <c r="J5409">
        <f t="shared" si="1092"/>
        <v>0</v>
      </c>
      <c r="K5409" s="4">
        <v>19.86</v>
      </c>
      <c r="L5409" s="4">
        <v>19.78</v>
      </c>
      <c r="M5409" s="16">
        <f t="shared" si="1093"/>
        <v>0</v>
      </c>
      <c r="N5409">
        <f t="shared" si="1094"/>
        <v>1</v>
      </c>
      <c r="O5409">
        <f t="shared" si="1095"/>
        <v>0</v>
      </c>
      <c r="P5409" s="63">
        <f t="shared" si="1096"/>
        <v>0</v>
      </c>
    </row>
    <row r="5410" spans="1:16" x14ac:dyDescent="0.3">
      <c r="A5410">
        <f t="shared" si="1097"/>
        <v>2019</v>
      </c>
      <c r="B5410">
        <f t="shared" si="1098"/>
        <v>4</v>
      </c>
      <c r="C5410">
        <f t="shared" si="1099"/>
        <v>14</v>
      </c>
      <c r="D5410">
        <f t="shared" si="1100"/>
        <v>7</v>
      </c>
      <c r="E5410" t="str">
        <f t="shared" si="1101"/>
        <v>OFF</v>
      </c>
      <c r="F5410" s="13">
        <f t="shared" si="1103"/>
        <v>43569</v>
      </c>
      <c r="G5410" s="14" t="str">
        <f t="shared" si="1102"/>
        <v>Avg of 4 NM Projects</v>
      </c>
      <c r="H5410" s="15">
        <f t="shared" si="1104"/>
        <v>7</v>
      </c>
      <c r="I5410" s="93">
        <v>1.6599999999999997</v>
      </c>
      <c r="J5410">
        <f t="shared" si="1092"/>
        <v>9.3258426966292118E-3</v>
      </c>
      <c r="K5410" s="4">
        <v>21.08</v>
      </c>
      <c r="L5410" s="4">
        <v>16.62</v>
      </c>
      <c r="M5410" s="16">
        <f t="shared" si="1093"/>
        <v>2.7589199999999998E-2</v>
      </c>
      <c r="N5410">
        <f t="shared" si="1094"/>
        <v>0</v>
      </c>
      <c r="O5410">
        <f t="shared" si="1095"/>
        <v>0</v>
      </c>
      <c r="P5410" s="63">
        <f t="shared" si="1096"/>
        <v>0</v>
      </c>
    </row>
    <row r="5411" spans="1:16" x14ac:dyDescent="0.3">
      <c r="A5411">
        <f t="shared" si="1097"/>
        <v>2019</v>
      </c>
      <c r="B5411">
        <f t="shared" si="1098"/>
        <v>4</v>
      </c>
      <c r="C5411">
        <f t="shared" si="1099"/>
        <v>14</v>
      </c>
      <c r="D5411">
        <f t="shared" si="1100"/>
        <v>7</v>
      </c>
      <c r="E5411" t="str">
        <f t="shared" si="1101"/>
        <v>OFF</v>
      </c>
      <c r="F5411" s="13">
        <f t="shared" si="1103"/>
        <v>43569</v>
      </c>
      <c r="G5411" s="14" t="str">
        <f t="shared" si="1102"/>
        <v>Avg of 4 NM Projects</v>
      </c>
      <c r="H5411" s="15">
        <f t="shared" si="1104"/>
        <v>8</v>
      </c>
      <c r="I5411" s="93">
        <v>20.09</v>
      </c>
      <c r="J5411">
        <f t="shared" si="1092"/>
        <v>0.11286516853932584</v>
      </c>
      <c r="K5411" s="4">
        <v>22.3</v>
      </c>
      <c r="L5411" s="4">
        <v>18.2</v>
      </c>
      <c r="M5411" s="16">
        <f t="shared" si="1093"/>
        <v>0.36563799999999996</v>
      </c>
      <c r="N5411">
        <f t="shared" si="1094"/>
        <v>0</v>
      </c>
      <c r="O5411">
        <f t="shared" si="1095"/>
        <v>0</v>
      </c>
      <c r="P5411" s="63">
        <f t="shared" si="1096"/>
        <v>0</v>
      </c>
    </row>
    <row r="5412" spans="1:16" x14ac:dyDescent="0.3">
      <c r="A5412">
        <f t="shared" si="1097"/>
        <v>2019</v>
      </c>
      <c r="B5412">
        <f t="shared" si="1098"/>
        <v>4</v>
      </c>
      <c r="C5412">
        <f t="shared" si="1099"/>
        <v>14</v>
      </c>
      <c r="D5412">
        <f t="shared" si="1100"/>
        <v>7</v>
      </c>
      <c r="E5412" t="str">
        <f t="shared" si="1101"/>
        <v>OFF</v>
      </c>
      <c r="F5412" s="13">
        <f t="shared" si="1103"/>
        <v>43569</v>
      </c>
      <c r="G5412" s="14" t="str">
        <f t="shared" si="1102"/>
        <v>Avg of 4 NM Projects</v>
      </c>
      <c r="H5412" s="15">
        <f t="shared" si="1104"/>
        <v>9</v>
      </c>
      <c r="I5412" s="93">
        <v>56.83</v>
      </c>
      <c r="J5412">
        <f t="shared" si="1092"/>
        <v>0.31926966292134829</v>
      </c>
      <c r="K5412" s="4">
        <v>20.52</v>
      </c>
      <c r="L5412" s="4">
        <v>18.87</v>
      </c>
      <c r="M5412" s="16">
        <f t="shared" si="1093"/>
        <v>1.0723821</v>
      </c>
      <c r="N5412">
        <f t="shared" si="1094"/>
        <v>0</v>
      </c>
      <c r="O5412">
        <f t="shared" si="1095"/>
        <v>0</v>
      </c>
      <c r="P5412" s="63">
        <f t="shared" si="1096"/>
        <v>0</v>
      </c>
    </row>
    <row r="5413" spans="1:16" x14ac:dyDescent="0.3">
      <c r="A5413">
        <f t="shared" si="1097"/>
        <v>2019</v>
      </c>
      <c r="B5413">
        <f t="shared" si="1098"/>
        <v>4</v>
      </c>
      <c r="C5413">
        <f t="shared" si="1099"/>
        <v>14</v>
      </c>
      <c r="D5413">
        <f t="shared" si="1100"/>
        <v>7</v>
      </c>
      <c r="E5413" t="str">
        <f t="shared" si="1101"/>
        <v>OFF</v>
      </c>
      <c r="F5413" s="13">
        <f t="shared" si="1103"/>
        <v>43569</v>
      </c>
      <c r="G5413" s="14" t="str">
        <f t="shared" si="1102"/>
        <v>Avg of 4 NM Projects</v>
      </c>
      <c r="H5413" s="15">
        <f t="shared" si="1104"/>
        <v>10</v>
      </c>
      <c r="I5413" s="93">
        <v>81.275000000000006</v>
      </c>
      <c r="J5413">
        <f t="shared" si="1092"/>
        <v>0.45660112359550564</v>
      </c>
      <c r="K5413" s="4">
        <v>23.99</v>
      </c>
      <c r="L5413" s="4">
        <v>16.38</v>
      </c>
      <c r="M5413" s="16">
        <f t="shared" si="1093"/>
        <v>1.3312845</v>
      </c>
      <c r="N5413">
        <f t="shared" si="1094"/>
        <v>0</v>
      </c>
      <c r="O5413">
        <f t="shared" si="1095"/>
        <v>0</v>
      </c>
      <c r="P5413" s="63">
        <f t="shared" si="1096"/>
        <v>0</v>
      </c>
    </row>
    <row r="5414" spans="1:16" x14ac:dyDescent="0.3">
      <c r="A5414">
        <f t="shared" si="1097"/>
        <v>2019</v>
      </c>
      <c r="B5414">
        <f t="shared" si="1098"/>
        <v>4</v>
      </c>
      <c r="C5414">
        <f t="shared" si="1099"/>
        <v>14</v>
      </c>
      <c r="D5414">
        <f t="shared" si="1100"/>
        <v>7</v>
      </c>
      <c r="E5414" t="str">
        <f t="shared" si="1101"/>
        <v>OFF</v>
      </c>
      <c r="F5414" s="13">
        <f t="shared" si="1103"/>
        <v>43569</v>
      </c>
      <c r="G5414" s="14" t="str">
        <f t="shared" si="1102"/>
        <v>Avg of 4 NM Projects</v>
      </c>
      <c r="H5414" s="15">
        <f t="shared" si="1104"/>
        <v>11</v>
      </c>
      <c r="I5414" s="93">
        <v>88.455000000000013</v>
      </c>
      <c r="J5414">
        <f t="shared" si="1092"/>
        <v>0.4969382022471911</v>
      </c>
      <c r="K5414" s="4">
        <v>26.9</v>
      </c>
      <c r="L5414" s="4">
        <v>14.72</v>
      </c>
      <c r="M5414" s="16">
        <f t="shared" si="1093"/>
        <v>1.3020576000000004</v>
      </c>
      <c r="N5414">
        <f t="shared" si="1094"/>
        <v>0</v>
      </c>
      <c r="O5414">
        <f t="shared" si="1095"/>
        <v>0</v>
      </c>
      <c r="P5414" s="63">
        <f t="shared" si="1096"/>
        <v>0</v>
      </c>
    </row>
    <row r="5415" spans="1:16" x14ac:dyDescent="0.3">
      <c r="A5415">
        <f t="shared" si="1097"/>
        <v>2019</v>
      </c>
      <c r="B5415">
        <f t="shared" si="1098"/>
        <v>4</v>
      </c>
      <c r="C5415">
        <f t="shared" si="1099"/>
        <v>14</v>
      </c>
      <c r="D5415">
        <f t="shared" si="1100"/>
        <v>7</v>
      </c>
      <c r="E5415" t="str">
        <f t="shared" si="1101"/>
        <v>OFF</v>
      </c>
      <c r="F5415" s="13">
        <f t="shared" si="1103"/>
        <v>43569</v>
      </c>
      <c r="G5415" s="14" t="str">
        <f t="shared" si="1102"/>
        <v>Avg of 4 NM Projects</v>
      </c>
      <c r="H5415" s="15">
        <f t="shared" si="1104"/>
        <v>12</v>
      </c>
      <c r="I5415" s="93">
        <v>66.56</v>
      </c>
      <c r="J5415">
        <f t="shared" si="1092"/>
        <v>0.37393258426966292</v>
      </c>
      <c r="K5415" s="4">
        <v>27.27</v>
      </c>
      <c r="L5415" s="4">
        <v>18.05</v>
      </c>
      <c r="M5415" s="16">
        <f t="shared" si="1093"/>
        <v>1.201408</v>
      </c>
      <c r="N5415">
        <f t="shared" si="1094"/>
        <v>0</v>
      </c>
      <c r="O5415">
        <f t="shared" si="1095"/>
        <v>0</v>
      </c>
      <c r="P5415" s="63">
        <f t="shared" si="1096"/>
        <v>0</v>
      </c>
    </row>
    <row r="5416" spans="1:16" x14ac:dyDescent="0.3">
      <c r="A5416">
        <f t="shared" si="1097"/>
        <v>2019</v>
      </c>
      <c r="B5416">
        <f t="shared" si="1098"/>
        <v>4</v>
      </c>
      <c r="C5416">
        <f t="shared" si="1099"/>
        <v>14</v>
      </c>
      <c r="D5416">
        <f t="shared" si="1100"/>
        <v>7</v>
      </c>
      <c r="E5416" t="str">
        <f t="shared" si="1101"/>
        <v>OFF</v>
      </c>
      <c r="F5416" s="13">
        <f t="shared" si="1103"/>
        <v>43569</v>
      </c>
      <c r="G5416" s="14" t="str">
        <f t="shared" si="1102"/>
        <v>Avg of 4 NM Projects</v>
      </c>
      <c r="H5416" s="15">
        <f t="shared" si="1104"/>
        <v>13</v>
      </c>
      <c r="I5416" s="93">
        <v>30.209999999999997</v>
      </c>
      <c r="J5416">
        <f t="shared" si="1092"/>
        <v>0.16971910112359548</v>
      </c>
      <c r="K5416" s="4">
        <v>26.01</v>
      </c>
      <c r="L5416" s="4">
        <v>16.45</v>
      </c>
      <c r="M5416" s="16">
        <f t="shared" si="1093"/>
        <v>0.49695449999999997</v>
      </c>
      <c r="N5416">
        <f t="shared" si="1094"/>
        <v>0</v>
      </c>
      <c r="O5416">
        <f t="shared" si="1095"/>
        <v>0</v>
      </c>
      <c r="P5416" s="63">
        <f t="shared" si="1096"/>
        <v>0</v>
      </c>
    </row>
    <row r="5417" spans="1:16" x14ac:dyDescent="0.3">
      <c r="A5417">
        <f t="shared" si="1097"/>
        <v>2019</v>
      </c>
      <c r="B5417">
        <f t="shared" si="1098"/>
        <v>4</v>
      </c>
      <c r="C5417">
        <f t="shared" si="1099"/>
        <v>14</v>
      </c>
      <c r="D5417">
        <f t="shared" si="1100"/>
        <v>7</v>
      </c>
      <c r="E5417" t="str">
        <f t="shared" si="1101"/>
        <v>OFF</v>
      </c>
      <c r="F5417" s="13">
        <f t="shared" si="1103"/>
        <v>43569</v>
      </c>
      <c r="G5417" s="14" t="str">
        <f t="shared" si="1102"/>
        <v>Avg of 4 NM Projects</v>
      </c>
      <c r="H5417" s="15">
        <f t="shared" si="1104"/>
        <v>14</v>
      </c>
      <c r="I5417" s="93">
        <v>47.744999999999997</v>
      </c>
      <c r="J5417">
        <f t="shared" si="1092"/>
        <v>0.26823033707865168</v>
      </c>
      <c r="K5417" s="4">
        <v>25.13</v>
      </c>
      <c r="L5417" s="4">
        <v>13.69</v>
      </c>
      <c r="M5417" s="16">
        <f t="shared" si="1093"/>
        <v>0.65362904999999993</v>
      </c>
      <c r="N5417">
        <f t="shared" si="1094"/>
        <v>0</v>
      </c>
      <c r="O5417">
        <f t="shared" si="1095"/>
        <v>0</v>
      </c>
      <c r="P5417" s="63">
        <f t="shared" si="1096"/>
        <v>0</v>
      </c>
    </row>
    <row r="5418" spans="1:16" x14ac:dyDescent="0.3">
      <c r="A5418">
        <f t="shared" si="1097"/>
        <v>2019</v>
      </c>
      <c r="B5418">
        <f t="shared" si="1098"/>
        <v>4</v>
      </c>
      <c r="C5418">
        <f t="shared" si="1099"/>
        <v>14</v>
      </c>
      <c r="D5418">
        <f t="shared" si="1100"/>
        <v>7</v>
      </c>
      <c r="E5418" t="str">
        <f t="shared" si="1101"/>
        <v>OFF</v>
      </c>
      <c r="F5418" s="13">
        <f t="shared" si="1103"/>
        <v>43569</v>
      </c>
      <c r="G5418" s="14" t="str">
        <f t="shared" si="1102"/>
        <v>Avg of 4 NM Projects</v>
      </c>
      <c r="H5418" s="15">
        <f t="shared" si="1104"/>
        <v>15</v>
      </c>
      <c r="I5418" s="93">
        <v>33.534999999999997</v>
      </c>
      <c r="J5418">
        <f t="shared" si="1092"/>
        <v>0.18839887640449438</v>
      </c>
      <c r="K5418" s="4">
        <v>24.87</v>
      </c>
      <c r="L5418" s="4">
        <v>16.149999999999999</v>
      </c>
      <c r="M5418" s="16">
        <f t="shared" si="1093"/>
        <v>0.54159024999999983</v>
      </c>
      <c r="N5418">
        <f t="shared" si="1094"/>
        <v>0</v>
      </c>
      <c r="O5418">
        <f t="shared" si="1095"/>
        <v>0</v>
      </c>
      <c r="P5418" s="63">
        <f t="shared" si="1096"/>
        <v>0</v>
      </c>
    </row>
    <row r="5419" spans="1:16" x14ac:dyDescent="0.3">
      <c r="A5419">
        <f t="shared" si="1097"/>
        <v>2019</v>
      </c>
      <c r="B5419">
        <f t="shared" si="1098"/>
        <v>4</v>
      </c>
      <c r="C5419">
        <f t="shared" si="1099"/>
        <v>14</v>
      </c>
      <c r="D5419">
        <f t="shared" si="1100"/>
        <v>7</v>
      </c>
      <c r="E5419" t="str">
        <f t="shared" si="1101"/>
        <v>OFF</v>
      </c>
      <c r="F5419" s="13">
        <f t="shared" si="1103"/>
        <v>43569</v>
      </c>
      <c r="G5419" s="14" t="str">
        <f t="shared" si="1102"/>
        <v>Avg of 4 NM Projects</v>
      </c>
      <c r="H5419" s="15">
        <f t="shared" si="1104"/>
        <v>16</v>
      </c>
      <c r="I5419" s="93">
        <v>20.87</v>
      </c>
      <c r="J5419">
        <f t="shared" si="1092"/>
        <v>0.11724719101123596</v>
      </c>
      <c r="K5419" s="4">
        <v>25.88</v>
      </c>
      <c r="L5419" s="4">
        <v>19.13</v>
      </c>
      <c r="M5419" s="16">
        <f t="shared" si="1093"/>
        <v>0.39924309999999996</v>
      </c>
      <c r="N5419">
        <f t="shared" si="1094"/>
        <v>0</v>
      </c>
      <c r="O5419">
        <f t="shared" si="1095"/>
        <v>0</v>
      </c>
      <c r="P5419" s="63">
        <f t="shared" si="1096"/>
        <v>0</v>
      </c>
    </row>
    <row r="5420" spans="1:16" x14ac:dyDescent="0.3">
      <c r="A5420">
        <f t="shared" si="1097"/>
        <v>2019</v>
      </c>
      <c r="B5420">
        <f t="shared" si="1098"/>
        <v>4</v>
      </c>
      <c r="C5420">
        <f t="shared" si="1099"/>
        <v>14</v>
      </c>
      <c r="D5420">
        <f t="shared" si="1100"/>
        <v>7</v>
      </c>
      <c r="E5420" t="str">
        <f t="shared" si="1101"/>
        <v>OFF</v>
      </c>
      <c r="F5420" s="13">
        <f t="shared" si="1103"/>
        <v>43569</v>
      </c>
      <c r="G5420" s="14" t="str">
        <f t="shared" si="1102"/>
        <v>Avg of 4 NM Projects</v>
      </c>
      <c r="H5420" s="15">
        <f t="shared" si="1104"/>
        <v>17</v>
      </c>
      <c r="I5420" s="93">
        <v>8.1949999999999985</v>
      </c>
      <c r="J5420">
        <f t="shared" si="1092"/>
        <v>4.603932584269662E-2</v>
      </c>
      <c r="K5420" s="4">
        <v>29.47</v>
      </c>
      <c r="L5420" s="4">
        <v>25.24</v>
      </c>
      <c r="M5420" s="16">
        <f t="shared" si="1093"/>
        <v>0.20684179999999994</v>
      </c>
      <c r="N5420">
        <f t="shared" si="1094"/>
        <v>0</v>
      </c>
      <c r="O5420">
        <f t="shared" si="1095"/>
        <v>0</v>
      </c>
      <c r="P5420" s="63">
        <f t="shared" si="1096"/>
        <v>0</v>
      </c>
    </row>
    <row r="5421" spans="1:16" x14ac:dyDescent="0.3">
      <c r="A5421">
        <f t="shared" si="1097"/>
        <v>2019</v>
      </c>
      <c r="B5421">
        <f t="shared" si="1098"/>
        <v>4</v>
      </c>
      <c r="C5421">
        <f t="shared" si="1099"/>
        <v>14</v>
      </c>
      <c r="D5421">
        <f t="shared" si="1100"/>
        <v>7</v>
      </c>
      <c r="E5421" t="str">
        <f t="shared" si="1101"/>
        <v>OFF</v>
      </c>
      <c r="F5421" s="13">
        <f t="shared" si="1103"/>
        <v>43569</v>
      </c>
      <c r="G5421" s="14" t="str">
        <f t="shared" si="1102"/>
        <v>Avg of 4 NM Projects</v>
      </c>
      <c r="H5421" s="15">
        <f t="shared" si="1104"/>
        <v>18</v>
      </c>
      <c r="I5421" s="93">
        <v>2.4300000000000002</v>
      </c>
      <c r="J5421">
        <f t="shared" si="1092"/>
        <v>1.3651685393258428E-2</v>
      </c>
      <c r="K5421" s="4">
        <v>33.33</v>
      </c>
      <c r="L5421" s="4">
        <v>25.96</v>
      </c>
      <c r="M5421" s="16">
        <f t="shared" si="1093"/>
        <v>6.3082800000000008E-2</v>
      </c>
      <c r="N5421">
        <f t="shared" si="1094"/>
        <v>0</v>
      </c>
      <c r="O5421">
        <f t="shared" si="1095"/>
        <v>0</v>
      </c>
      <c r="P5421" s="63">
        <f t="shared" si="1096"/>
        <v>0</v>
      </c>
    </row>
    <row r="5422" spans="1:16" x14ac:dyDescent="0.3">
      <c r="A5422">
        <f t="shared" si="1097"/>
        <v>2019</v>
      </c>
      <c r="B5422">
        <f t="shared" si="1098"/>
        <v>4</v>
      </c>
      <c r="C5422">
        <f t="shared" si="1099"/>
        <v>14</v>
      </c>
      <c r="D5422">
        <f t="shared" si="1100"/>
        <v>7</v>
      </c>
      <c r="E5422" t="str">
        <f t="shared" si="1101"/>
        <v>OFF</v>
      </c>
      <c r="F5422" s="13">
        <f t="shared" si="1103"/>
        <v>43569</v>
      </c>
      <c r="G5422" s="14" t="str">
        <f t="shared" si="1102"/>
        <v>Avg of 4 NM Projects</v>
      </c>
      <c r="H5422" s="15">
        <f t="shared" si="1104"/>
        <v>19</v>
      </c>
      <c r="I5422" s="93">
        <v>0</v>
      </c>
      <c r="J5422">
        <f t="shared" si="1092"/>
        <v>0</v>
      </c>
      <c r="K5422" s="4">
        <v>33.409999999999997</v>
      </c>
      <c r="L5422" s="4">
        <v>28.54</v>
      </c>
      <c r="M5422" s="16">
        <f t="shared" si="1093"/>
        <v>0</v>
      </c>
      <c r="N5422">
        <f t="shared" si="1094"/>
        <v>1</v>
      </c>
      <c r="O5422">
        <f t="shared" si="1095"/>
        <v>0</v>
      </c>
      <c r="P5422" s="63">
        <f t="shared" si="1096"/>
        <v>0</v>
      </c>
    </row>
    <row r="5423" spans="1:16" x14ac:dyDescent="0.3">
      <c r="A5423">
        <f t="shared" si="1097"/>
        <v>2019</v>
      </c>
      <c r="B5423">
        <f t="shared" si="1098"/>
        <v>4</v>
      </c>
      <c r="C5423">
        <f t="shared" si="1099"/>
        <v>14</v>
      </c>
      <c r="D5423">
        <f t="shared" si="1100"/>
        <v>7</v>
      </c>
      <c r="E5423" t="str">
        <f t="shared" si="1101"/>
        <v>OFF</v>
      </c>
      <c r="F5423" s="13">
        <f t="shared" si="1103"/>
        <v>43569</v>
      </c>
      <c r="G5423" s="14" t="str">
        <f t="shared" si="1102"/>
        <v>Avg of 4 NM Projects</v>
      </c>
      <c r="H5423" s="15">
        <f t="shared" si="1104"/>
        <v>20</v>
      </c>
      <c r="I5423" s="93">
        <v>0</v>
      </c>
      <c r="J5423">
        <f t="shared" si="1092"/>
        <v>0</v>
      </c>
      <c r="K5423" s="4">
        <v>38.22</v>
      </c>
      <c r="L5423" s="4">
        <v>29.74</v>
      </c>
      <c r="M5423" s="16">
        <f t="shared" si="1093"/>
        <v>0</v>
      </c>
      <c r="N5423">
        <f t="shared" si="1094"/>
        <v>1</v>
      </c>
      <c r="O5423">
        <f t="shared" si="1095"/>
        <v>0</v>
      </c>
      <c r="P5423" s="63">
        <f t="shared" si="1096"/>
        <v>0</v>
      </c>
    </row>
    <row r="5424" spans="1:16" x14ac:dyDescent="0.3">
      <c r="A5424">
        <f t="shared" si="1097"/>
        <v>2019</v>
      </c>
      <c r="B5424">
        <f t="shared" si="1098"/>
        <v>4</v>
      </c>
      <c r="C5424">
        <f t="shared" si="1099"/>
        <v>14</v>
      </c>
      <c r="D5424">
        <f t="shared" si="1100"/>
        <v>7</v>
      </c>
      <c r="E5424" t="str">
        <f t="shared" si="1101"/>
        <v>OFF</v>
      </c>
      <c r="F5424" s="13">
        <f t="shared" si="1103"/>
        <v>43569</v>
      </c>
      <c r="G5424" s="14" t="str">
        <f t="shared" si="1102"/>
        <v>Avg of 4 NM Projects</v>
      </c>
      <c r="H5424" s="15">
        <f t="shared" si="1104"/>
        <v>21</v>
      </c>
      <c r="I5424" s="93">
        <v>-0.13</v>
      </c>
      <c r="J5424">
        <f t="shared" si="1092"/>
        <v>-7.3033707865168538E-4</v>
      </c>
      <c r="K5424" s="4">
        <v>41.79</v>
      </c>
      <c r="L5424" s="4">
        <v>33.840000000000003</v>
      </c>
      <c r="M5424" s="16">
        <f t="shared" si="1093"/>
        <v>-4.3992000000000007E-3</v>
      </c>
      <c r="N5424">
        <f t="shared" si="1094"/>
        <v>0</v>
      </c>
      <c r="O5424">
        <f t="shared" si="1095"/>
        <v>0</v>
      </c>
      <c r="P5424" s="63">
        <f t="shared" si="1096"/>
        <v>0</v>
      </c>
    </row>
    <row r="5425" spans="1:18" x14ac:dyDescent="0.3">
      <c r="A5425">
        <f t="shared" si="1097"/>
        <v>2019</v>
      </c>
      <c r="B5425">
        <f t="shared" si="1098"/>
        <v>4</v>
      </c>
      <c r="C5425">
        <f t="shared" si="1099"/>
        <v>14</v>
      </c>
      <c r="D5425">
        <f t="shared" si="1100"/>
        <v>7</v>
      </c>
      <c r="E5425" t="str">
        <f t="shared" si="1101"/>
        <v>OFF</v>
      </c>
      <c r="F5425" s="13">
        <f t="shared" si="1103"/>
        <v>43569</v>
      </c>
      <c r="G5425" s="14" t="str">
        <f t="shared" si="1102"/>
        <v>Avg of 4 NM Projects</v>
      </c>
      <c r="H5425" s="15">
        <f t="shared" si="1104"/>
        <v>22</v>
      </c>
      <c r="I5425" s="93">
        <v>0</v>
      </c>
      <c r="J5425">
        <f t="shared" si="1092"/>
        <v>0</v>
      </c>
      <c r="K5425" s="4">
        <v>30.51</v>
      </c>
      <c r="L5425" s="4">
        <v>29.23</v>
      </c>
      <c r="M5425" s="16">
        <f t="shared" si="1093"/>
        <v>0</v>
      </c>
      <c r="N5425">
        <f t="shared" si="1094"/>
        <v>1</v>
      </c>
      <c r="O5425">
        <f t="shared" si="1095"/>
        <v>0</v>
      </c>
      <c r="P5425" s="63">
        <f t="shared" si="1096"/>
        <v>0</v>
      </c>
    </row>
    <row r="5426" spans="1:18" x14ac:dyDescent="0.3">
      <c r="A5426">
        <f t="shared" si="1097"/>
        <v>2019</v>
      </c>
      <c r="B5426">
        <f t="shared" si="1098"/>
        <v>4</v>
      </c>
      <c r="C5426">
        <f t="shared" si="1099"/>
        <v>14</v>
      </c>
      <c r="D5426">
        <f t="shared" si="1100"/>
        <v>7</v>
      </c>
      <c r="E5426" t="str">
        <f t="shared" si="1101"/>
        <v>OFF</v>
      </c>
      <c r="F5426" s="13">
        <f t="shared" si="1103"/>
        <v>43569</v>
      </c>
      <c r="G5426" s="14" t="str">
        <f t="shared" si="1102"/>
        <v>Avg of 4 NM Projects</v>
      </c>
      <c r="H5426" s="15">
        <f t="shared" si="1104"/>
        <v>23</v>
      </c>
      <c r="I5426" s="93">
        <v>-0.39</v>
      </c>
      <c r="J5426">
        <f t="shared" si="1092"/>
        <v>-2.1910112359550564E-3</v>
      </c>
      <c r="K5426" s="4">
        <v>26.26</v>
      </c>
      <c r="L5426" s="4">
        <v>25.3</v>
      </c>
      <c r="M5426" s="16">
        <f t="shared" si="1093"/>
        <v>-9.8670000000000008E-3</v>
      </c>
      <c r="N5426">
        <f t="shared" si="1094"/>
        <v>0</v>
      </c>
      <c r="O5426">
        <f t="shared" si="1095"/>
        <v>0</v>
      </c>
      <c r="P5426" s="63">
        <f t="shared" si="1096"/>
        <v>0</v>
      </c>
    </row>
    <row r="5427" spans="1:18" x14ac:dyDescent="0.3">
      <c r="A5427">
        <f t="shared" si="1097"/>
        <v>2019</v>
      </c>
      <c r="B5427">
        <f t="shared" si="1098"/>
        <v>4</v>
      </c>
      <c r="C5427">
        <f t="shared" si="1099"/>
        <v>14</v>
      </c>
      <c r="D5427">
        <f t="shared" si="1100"/>
        <v>7</v>
      </c>
      <c r="E5427" t="str">
        <f t="shared" si="1101"/>
        <v>OFF</v>
      </c>
      <c r="F5427" s="13">
        <f t="shared" si="1103"/>
        <v>43569</v>
      </c>
      <c r="G5427" s="14" t="str">
        <f t="shared" si="1102"/>
        <v>Avg of 4 NM Projects</v>
      </c>
      <c r="H5427" s="15">
        <f t="shared" si="1104"/>
        <v>24</v>
      </c>
      <c r="I5427" s="93">
        <v>-0.13</v>
      </c>
      <c r="J5427">
        <f t="shared" si="1092"/>
        <v>-7.3033707865168538E-4</v>
      </c>
      <c r="K5427" s="4">
        <v>23.84</v>
      </c>
      <c r="L5427" s="4">
        <v>23.89</v>
      </c>
      <c r="M5427" s="16">
        <f t="shared" si="1093"/>
        <v>-3.1057000000000003E-3</v>
      </c>
      <c r="N5427">
        <f t="shared" si="1094"/>
        <v>0</v>
      </c>
      <c r="O5427">
        <f t="shared" si="1095"/>
        <v>0</v>
      </c>
      <c r="P5427" s="63">
        <f t="shared" si="1096"/>
        <v>0</v>
      </c>
    </row>
    <row r="5428" spans="1:18" x14ac:dyDescent="0.3">
      <c r="A5428">
        <f t="shared" si="1097"/>
        <v>2019</v>
      </c>
      <c r="B5428">
        <f t="shared" si="1098"/>
        <v>4</v>
      </c>
      <c r="C5428">
        <f t="shared" si="1099"/>
        <v>15</v>
      </c>
      <c r="D5428">
        <f t="shared" si="1100"/>
        <v>1</v>
      </c>
      <c r="E5428" t="str">
        <f t="shared" si="1101"/>
        <v>OFF</v>
      </c>
      <c r="F5428" s="13">
        <f t="shared" si="1103"/>
        <v>43570</v>
      </c>
      <c r="G5428" s="14" t="str">
        <f t="shared" si="1102"/>
        <v>Avg of 4 NM Projects</v>
      </c>
      <c r="H5428" s="15">
        <f t="shared" si="1104"/>
        <v>1</v>
      </c>
      <c r="I5428" s="93">
        <v>-0.13</v>
      </c>
      <c r="J5428">
        <f t="shared" si="1092"/>
        <v>-7.3033707865168538E-4</v>
      </c>
      <c r="K5428" s="4">
        <v>21.8</v>
      </c>
      <c r="L5428" s="4">
        <v>18.14</v>
      </c>
      <c r="M5428" s="16">
        <f t="shared" si="1093"/>
        <v>-2.3582E-3</v>
      </c>
      <c r="N5428">
        <f t="shared" si="1094"/>
        <v>0</v>
      </c>
      <c r="O5428">
        <f t="shared" si="1095"/>
        <v>0</v>
      </c>
      <c r="P5428" s="63">
        <f t="shared" si="1096"/>
        <v>0</v>
      </c>
      <c r="Q5428" s="34"/>
      <c r="R5428" s="34"/>
    </row>
    <row r="5429" spans="1:18" x14ac:dyDescent="0.3">
      <c r="A5429">
        <f t="shared" si="1097"/>
        <v>2019</v>
      </c>
      <c r="B5429">
        <f t="shared" si="1098"/>
        <v>4</v>
      </c>
      <c r="C5429">
        <f t="shared" si="1099"/>
        <v>15</v>
      </c>
      <c r="D5429">
        <f t="shared" si="1100"/>
        <v>1</v>
      </c>
      <c r="E5429" t="str">
        <f t="shared" si="1101"/>
        <v>OFF</v>
      </c>
      <c r="F5429" s="13">
        <f t="shared" si="1103"/>
        <v>43570</v>
      </c>
      <c r="G5429" s="14" t="str">
        <f t="shared" si="1102"/>
        <v>Avg of 4 NM Projects</v>
      </c>
      <c r="H5429" s="15">
        <f t="shared" si="1104"/>
        <v>2</v>
      </c>
      <c r="I5429" s="93">
        <v>-0.26</v>
      </c>
      <c r="J5429">
        <f t="shared" si="1092"/>
        <v>-1.4606741573033708E-3</v>
      </c>
      <c r="K5429" s="4">
        <v>20.5</v>
      </c>
      <c r="L5429" s="4">
        <v>14.23</v>
      </c>
      <c r="M5429" s="16">
        <f t="shared" si="1093"/>
        <v>-3.6998000000000001E-3</v>
      </c>
      <c r="N5429">
        <f t="shared" si="1094"/>
        <v>0</v>
      </c>
      <c r="O5429">
        <f t="shared" si="1095"/>
        <v>0</v>
      </c>
      <c r="P5429" s="63">
        <f t="shared" si="1096"/>
        <v>0</v>
      </c>
    </row>
    <row r="5430" spans="1:18" x14ac:dyDescent="0.3">
      <c r="A5430">
        <f t="shared" si="1097"/>
        <v>2019</v>
      </c>
      <c r="B5430">
        <f t="shared" si="1098"/>
        <v>4</v>
      </c>
      <c r="C5430">
        <f t="shared" si="1099"/>
        <v>15</v>
      </c>
      <c r="D5430">
        <f t="shared" si="1100"/>
        <v>1</v>
      </c>
      <c r="E5430" t="str">
        <f t="shared" si="1101"/>
        <v>OFF</v>
      </c>
      <c r="F5430" s="13">
        <f t="shared" si="1103"/>
        <v>43570</v>
      </c>
      <c r="G5430" s="14" t="str">
        <f t="shared" si="1102"/>
        <v>Avg of 4 NM Projects</v>
      </c>
      <c r="H5430" s="15">
        <f t="shared" si="1104"/>
        <v>3</v>
      </c>
      <c r="I5430" s="93">
        <v>0</v>
      </c>
      <c r="J5430">
        <f t="shared" si="1092"/>
        <v>0</v>
      </c>
      <c r="K5430" s="4">
        <v>20.420000000000002</v>
      </c>
      <c r="L5430" s="4">
        <v>14.12</v>
      </c>
      <c r="M5430" s="16">
        <f t="shared" si="1093"/>
        <v>0</v>
      </c>
      <c r="N5430">
        <f t="shared" si="1094"/>
        <v>1</v>
      </c>
      <c r="O5430">
        <f t="shared" si="1095"/>
        <v>0</v>
      </c>
      <c r="P5430" s="63">
        <f t="shared" si="1096"/>
        <v>0</v>
      </c>
    </row>
    <row r="5431" spans="1:18" x14ac:dyDescent="0.3">
      <c r="A5431">
        <f t="shared" si="1097"/>
        <v>2019</v>
      </c>
      <c r="B5431">
        <f t="shared" si="1098"/>
        <v>4</v>
      </c>
      <c r="C5431">
        <f t="shared" si="1099"/>
        <v>15</v>
      </c>
      <c r="D5431">
        <f t="shared" si="1100"/>
        <v>1</v>
      </c>
      <c r="E5431" t="str">
        <f t="shared" si="1101"/>
        <v>OFF</v>
      </c>
      <c r="F5431" s="13">
        <f t="shared" si="1103"/>
        <v>43570</v>
      </c>
      <c r="G5431" s="14" t="str">
        <f t="shared" si="1102"/>
        <v>Avg of 4 NM Projects</v>
      </c>
      <c r="H5431" s="15">
        <f t="shared" si="1104"/>
        <v>4</v>
      </c>
      <c r="I5431" s="93">
        <v>-0.13</v>
      </c>
      <c r="J5431">
        <f t="shared" si="1092"/>
        <v>-7.3033707865168538E-4</v>
      </c>
      <c r="K5431" s="4">
        <v>20.41</v>
      </c>
      <c r="L5431" s="4">
        <v>11.22</v>
      </c>
      <c r="M5431" s="16">
        <f t="shared" si="1093"/>
        <v>-1.4586000000000002E-3</v>
      </c>
      <c r="N5431">
        <f t="shared" si="1094"/>
        <v>0</v>
      </c>
      <c r="O5431">
        <f t="shared" si="1095"/>
        <v>0</v>
      </c>
      <c r="P5431" s="63">
        <f t="shared" si="1096"/>
        <v>0</v>
      </c>
    </row>
    <row r="5432" spans="1:18" x14ac:dyDescent="0.3">
      <c r="A5432">
        <f t="shared" si="1097"/>
        <v>2019</v>
      </c>
      <c r="B5432">
        <f t="shared" si="1098"/>
        <v>4</v>
      </c>
      <c r="C5432">
        <f t="shared" si="1099"/>
        <v>15</v>
      </c>
      <c r="D5432">
        <f t="shared" si="1100"/>
        <v>1</v>
      </c>
      <c r="E5432" t="str">
        <f t="shared" si="1101"/>
        <v>OFF</v>
      </c>
      <c r="F5432" s="13">
        <f t="shared" si="1103"/>
        <v>43570</v>
      </c>
      <c r="G5432" s="14" t="str">
        <f t="shared" si="1102"/>
        <v>Avg of 4 NM Projects</v>
      </c>
      <c r="H5432" s="15">
        <f t="shared" si="1104"/>
        <v>5</v>
      </c>
      <c r="I5432" s="93">
        <v>0</v>
      </c>
      <c r="J5432">
        <f t="shared" si="1092"/>
        <v>0</v>
      </c>
      <c r="K5432" s="4">
        <v>21.77</v>
      </c>
      <c r="L5432" s="4">
        <v>14.02</v>
      </c>
      <c r="M5432" s="16">
        <f t="shared" si="1093"/>
        <v>0</v>
      </c>
      <c r="N5432">
        <f t="shared" si="1094"/>
        <v>1</v>
      </c>
      <c r="O5432">
        <f t="shared" si="1095"/>
        <v>0</v>
      </c>
      <c r="P5432" s="63">
        <f t="shared" si="1096"/>
        <v>0</v>
      </c>
    </row>
    <row r="5433" spans="1:18" x14ac:dyDescent="0.3">
      <c r="A5433">
        <f t="shared" si="1097"/>
        <v>2019</v>
      </c>
      <c r="B5433">
        <f t="shared" si="1098"/>
        <v>4</v>
      </c>
      <c r="C5433">
        <f t="shared" si="1099"/>
        <v>15</v>
      </c>
      <c r="D5433">
        <f t="shared" si="1100"/>
        <v>1</v>
      </c>
      <c r="E5433" t="str">
        <f t="shared" si="1101"/>
        <v>OFF</v>
      </c>
      <c r="F5433" s="13">
        <f t="shared" si="1103"/>
        <v>43570</v>
      </c>
      <c r="G5433" s="14" t="str">
        <f t="shared" si="1102"/>
        <v>Avg of 4 NM Projects</v>
      </c>
      <c r="H5433" s="15">
        <f t="shared" si="1104"/>
        <v>6</v>
      </c>
      <c r="I5433" s="93">
        <v>-0.26</v>
      </c>
      <c r="J5433">
        <f t="shared" si="1092"/>
        <v>-1.4606741573033708E-3</v>
      </c>
      <c r="K5433" s="4">
        <v>23.13</v>
      </c>
      <c r="L5433" s="4">
        <v>14.52</v>
      </c>
      <c r="M5433" s="16">
        <f t="shared" si="1093"/>
        <v>-3.7751999999999998E-3</v>
      </c>
      <c r="N5433">
        <f t="shared" si="1094"/>
        <v>0</v>
      </c>
      <c r="O5433">
        <f t="shared" si="1095"/>
        <v>0</v>
      </c>
      <c r="P5433" s="63">
        <f t="shared" si="1096"/>
        <v>0</v>
      </c>
    </row>
    <row r="5434" spans="1:18" x14ac:dyDescent="0.3">
      <c r="A5434">
        <f t="shared" si="1097"/>
        <v>2019</v>
      </c>
      <c r="B5434">
        <f t="shared" si="1098"/>
        <v>4</v>
      </c>
      <c r="C5434">
        <f t="shared" si="1099"/>
        <v>15</v>
      </c>
      <c r="D5434">
        <f t="shared" si="1100"/>
        <v>1</v>
      </c>
      <c r="E5434" t="str">
        <f t="shared" si="1101"/>
        <v>OFF</v>
      </c>
      <c r="F5434" s="13">
        <f t="shared" si="1103"/>
        <v>43570</v>
      </c>
      <c r="G5434" s="14" t="str">
        <f t="shared" si="1102"/>
        <v>Avg of 4 NM Projects</v>
      </c>
      <c r="H5434" s="15">
        <f t="shared" si="1104"/>
        <v>7</v>
      </c>
      <c r="I5434" s="93">
        <v>0.255</v>
      </c>
      <c r="J5434">
        <f t="shared" si="1092"/>
        <v>1.4325842696629213E-3</v>
      </c>
      <c r="K5434" s="4">
        <v>28.62</v>
      </c>
      <c r="L5434" s="4">
        <v>18.079999999999998</v>
      </c>
      <c r="M5434" s="16">
        <f t="shared" si="1093"/>
        <v>4.6103999999999997E-3</v>
      </c>
      <c r="N5434">
        <f t="shared" si="1094"/>
        <v>0</v>
      </c>
      <c r="O5434">
        <f t="shared" si="1095"/>
        <v>0</v>
      </c>
      <c r="P5434" s="63">
        <f t="shared" si="1096"/>
        <v>0</v>
      </c>
    </row>
    <row r="5435" spans="1:18" x14ac:dyDescent="0.3">
      <c r="A5435">
        <f t="shared" si="1097"/>
        <v>2019</v>
      </c>
      <c r="B5435">
        <f t="shared" si="1098"/>
        <v>4</v>
      </c>
      <c r="C5435">
        <f t="shared" si="1099"/>
        <v>15</v>
      </c>
      <c r="D5435">
        <f t="shared" si="1100"/>
        <v>1</v>
      </c>
      <c r="E5435" t="str">
        <f t="shared" si="1101"/>
        <v>OFF</v>
      </c>
      <c r="F5435" s="13">
        <f t="shared" si="1103"/>
        <v>43570</v>
      </c>
      <c r="G5435" s="14" t="str">
        <f t="shared" si="1102"/>
        <v>Avg of 4 NM Projects</v>
      </c>
      <c r="H5435" s="15">
        <f t="shared" si="1104"/>
        <v>8</v>
      </c>
      <c r="I5435" s="93">
        <v>1.665</v>
      </c>
      <c r="J5435">
        <f t="shared" si="1092"/>
        <v>9.3539325842696627E-3</v>
      </c>
      <c r="K5435" s="4">
        <v>30.7</v>
      </c>
      <c r="L5435" s="4">
        <v>25.87</v>
      </c>
      <c r="M5435" s="16">
        <f t="shared" si="1093"/>
        <v>4.3073550000000002E-2</v>
      </c>
      <c r="N5435">
        <f t="shared" si="1094"/>
        <v>0</v>
      </c>
      <c r="O5435">
        <f t="shared" si="1095"/>
        <v>0</v>
      </c>
      <c r="P5435" s="63">
        <f t="shared" si="1096"/>
        <v>0</v>
      </c>
    </row>
    <row r="5436" spans="1:18" x14ac:dyDescent="0.3">
      <c r="A5436">
        <f t="shared" si="1097"/>
        <v>2019</v>
      </c>
      <c r="B5436">
        <f t="shared" si="1098"/>
        <v>4</v>
      </c>
      <c r="C5436">
        <f t="shared" si="1099"/>
        <v>15</v>
      </c>
      <c r="D5436">
        <f t="shared" si="1100"/>
        <v>1</v>
      </c>
      <c r="E5436" t="str">
        <f t="shared" si="1101"/>
        <v>OFF</v>
      </c>
      <c r="F5436" s="13">
        <f t="shared" si="1103"/>
        <v>43570</v>
      </c>
      <c r="G5436" s="14" t="str">
        <f t="shared" si="1102"/>
        <v>Avg of 4 NM Projects</v>
      </c>
      <c r="H5436" s="15">
        <f t="shared" si="1104"/>
        <v>9</v>
      </c>
      <c r="I5436" s="93">
        <v>6.7850000000000001</v>
      </c>
      <c r="J5436">
        <f t="shared" si="1092"/>
        <v>3.8117977528089889E-2</v>
      </c>
      <c r="K5436" s="4">
        <v>31.07</v>
      </c>
      <c r="L5436" s="4">
        <v>26.22</v>
      </c>
      <c r="M5436" s="16">
        <f t="shared" si="1093"/>
        <v>0.1779027</v>
      </c>
      <c r="N5436">
        <f t="shared" si="1094"/>
        <v>0</v>
      </c>
      <c r="O5436">
        <f t="shared" si="1095"/>
        <v>0</v>
      </c>
      <c r="P5436" s="63">
        <f t="shared" si="1096"/>
        <v>0</v>
      </c>
    </row>
    <row r="5437" spans="1:18" x14ac:dyDescent="0.3">
      <c r="A5437">
        <f t="shared" si="1097"/>
        <v>2019</v>
      </c>
      <c r="B5437">
        <f t="shared" si="1098"/>
        <v>4</v>
      </c>
      <c r="C5437">
        <f t="shared" si="1099"/>
        <v>15</v>
      </c>
      <c r="D5437">
        <f t="shared" si="1100"/>
        <v>1</v>
      </c>
      <c r="E5437" t="str">
        <f t="shared" si="1101"/>
        <v>OFF</v>
      </c>
      <c r="F5437" s="13">
        <f t="shared" si="1103"/>
        <v>43570</v>
      </c>
      <c r="G5437" s="14" t="str">
        <f t="shared" si="1102"/>
        <v>Avg of 4 NM Projects</v>
      </c>
      <c r="H5437" s="15">
        <f t="shared" si="1104"/>
        <v>10</v>
      </c>
      <c r="I5437" s="93">
        <v>24.834999999999997</v>
      </c>
      <c r="J5437">
        <f t="shared" si="1092"/>
        <v>0.13952247191011236</v>
      </c>
      <c r="K5437" s="4">
        <v>30.97</v>
      </c>
      <c r="L5437" s="4">
        <v>24.07</v>
      </c>
      <c r="M5437" s="16">
        <f t="shared" si="1093"/>
        <v>0.59777844999999996</v>
      </c>
      <c r="N5437">
        <f t="shared" si="1094"/>
        <v>0</v>
      </c>
      <c r="O5437">
        <f t="shared" si="1095"/>
        <v>0</v>
      </c>
      <c r="P5437" s="63">
        <f t="shared" si="1096"/>
        <v>0</v>
      </c>
    </row>
    <row r="5438" spans="1:18" x14ac:dyDescent="0.3">
      <c r="A5438">
        <f t="shared" si="1097"/>
        <v>2019</v>
      </c>
      <c r="B5438">
        <f t="shared" si="1098"/>
        <v>4</v>
      </c>
      <c r="C5438">
        <f t="shared" si="1099"/>
        <v>15</v>
      </c>
      <c r="D5438">
        <f t="shared" si="1100"/>
        <v>1</v>
      </c>
      <c r="E5438" t="str">
        <f t="shared" si="1101"/>
        <v>OFF</v>
      </c>
      <c r="F5438" s="13">
        <f t="shared" si="1103"/>
        <v>43570</v>
      </c>
      <c r="G5438" s="14" t="str">
        <f t="shared" si="1102"/>
        <v>Avg of 4 NM Projects</v>
      </c>
      <c r="H5438" s="15">
        <f t="shared" si="1104"/>
        <v>11</v>
      </c>
      <c r="I5438" s="93">
        <v>20.86</v>
      </c>
      <c r="J5438">
        <f t="shared" si="1092"/>
        <v>0.11719101123595506</v>
      </c>
      <c r="K5438" s="4">
        <v>32.479999999999997</v>
      </c>
      <c r="L5438" s="4">
        <v>26.88</v>
      </c>
      <c r="M5438" s="16">
        <f t="shared" si="1093"/>
        <v>0.5607167999999999</v>
      </c>
      <c r="N5438">
        <f t="shared" si="1094"/>
        <v>0</v>
      </c>
      <c r="O5438">
        <f t="shared" si="1095"/>
        <v>0</v>
      </c>
      <c r="P5438" s="63">
        <f t="shared" si="1096"/>
        <v>0</v>
      </c>
    </row>
    <row r="5439" spans="1:18" x14ac:dyDescent="0.3">
      <c r="A5439">
        <f t="shared" si="1097"/>
        <v>2019</v>
      </c>
      <c r="B5439">
        <f t="shared" si="1098"/>
        <v>4</v>
      </c>
      <c r="C5439">
        <f t="shared" si="1099"/>
        <v>15</v>
      </c>
      <c r="D5439">
        <f t="shared" si="1100"/>
        <v>1</v>
      </c>
      <c r="E5439" t="str">
        <f t="shared" si="1101"/>
        <v>OFF</v>
      </c>
      <c r="F5439" s="13">
        <f t="shared" si="1103"/>
        <v>43570</v>
      </c>
      <c r="G5439" s="14" t="str">
        <f t="shared" si="1102"/>
        <v>Avg of 4 NM Projects</v>
      </c>
      <c r="H5439" s="15">
        <f t="shared" si="1104"/>
        <v>12</v>
      </c>
      <c r="I5439" s="93">
        <v>25.724999999999998</v>
      </c>
      <c r="J5439">
        <f t="shared" si="1092"/>
        <v>0.14452247191011236</v>
      </c>
      <c r="K5439" s="4">
        <v>32.18</v>
      </c>
      <c r="L5439" s="4">
        <v>24.72</v>
      </c>
      <c r="M5439" s="16">
        <f t="shared" si="1093"/>
        <v>0.63592199999999988</v>
      </c>
      <c r="N5439">
        <f t="shared" si="1094"/>
        <v>0</v>
      </c>
      <c r="O5439">
        <f t="shared" si="1095"/>
        <v>0</v>
      </c>
      <c r="P5439" s="63">
        <f t="shared" si="1096"/>
        <v>0</v>
      </c>
    </row>
    <row r="5440" spans="1:18" x14ac:dyDescent="0.3">
      <c r="A5440">
        <f t="shared" si="1097"/>
        <v>2019</v>
      </c>
      <c r="B5440">
        <f t="shared" si="1098"/>
        <v>4</v>
      </c>
      <c r="C5440">
        <f t="shared" si="1099"/>
        <v>15</v>
      </c>
      <c r="D5440">
        <f t="shared" si="1100"/>
        <v>1</v>
      </c>
      <c r="E5440" t="str">
        <f t="shared" si="1101"/>
        <v>OFF</v>
      </c>
      <c r="F5440" s="13">
        <f t="shared" si="1103"/>
        <v>43570</v>
      </c>
      <c r="G5440" s="14" t="str">
        <f t="shared" si="1102"/>
        <v>Avg of 4 NM Projects</v>
      </c>
      <c r="H5440" s="15">
        <f t="shared" si="1104"/>
        <v>13</v>
      </c>
      <c r="I5440" s="93">
        <v>24.324999999999996</v>
      </c>
      <c r="J5440">
        <f t="shared" si="1092"/>
        <v>0.13665730337078649</v>
      </c>
      <c r="K5440" s="4">
        <v>27.96</v>
      </c>
      <c r="L5440" s="4">
        <v>20.67</v>
      </c>
      <c r="M5440" s="16">
        <f t="shared" si="1093"/>
        <v>0.50279774999999993</v>
      </c>
      <c r="N5440">
        <f t="shared" si="1094"/>
        <v>0</v>
      </c>
      <c r="O5440">
        <f t="shared" si="1095"/>
        <v>0</v>
      </c>
      <c r="P5440" s="63">
        <f t="shared" si="1096"/>
        <v>0</v>
      </c>
    </row>
    <row r="5441" spans="1:18" x14ac:dyDescent="0.3">
      <c r="A5441">
        <f t="shared" si="1097"/>
        <v>2019</v>
      </c>
      <c r="B5441">
        <f t="shared" si="1098"/>
        <v>4</v>
      </c>
      <c r="C5441">
        <f t="shared" si="1099"/>
        <v>15</v>
      </c>
      <c r="D5441">
        <f t="shared" si="1100"/>
        <v>1</v>
      </c>
      <c r="E5441" t="str">
        <f t="shared" si="1101"/>
        <v>OFF</v>
      </c>
      <c r="F5441" s="13">
        <f t="shared" si="1103"/>
        <v>43570</v>
      </c>
      <c r="G5441" s="14" t="str">
        <f t="shared" si="1102"/>
        <v>Avg of 4 NM Projects</v>
      </c>
      <c r="H5441" s="15">
        <f t="shared" si="1104"/>
        <v>14</v>
      </c>
      <c r="I5441" s="93">
        <v>16.774999999999999</v>
      </c>
      <c r="J5441">
        <f t="shared" si="1092"/>
        <v>9.4241573033707851E-2</v>
      </c>
      <c r="K5441" s="4">
        <v>27.33</v>
      </c>
      <c r="L5441" s="4">
        <v>20.52</v>
      </c>
      <c r="M5441" s="16">
        <f t="shared" si="1093"/>
        <v>0.34422299999999995</v>
      </c>
      <c r="N5441">
        <f t="shared" si="1094"/>
        <v>0</v>
      </c>
      <c r="O5441">
        <f t="shared" si="1095"/>
        <v>0</v>
      </c>
      <c r="P5441" s="63">
        <f t="shared" si="1096"/>
        <v>0</v>
      </c>
    </row>
    <row r="5442" spans="1:18" x14ac:dyDescent="0.3">
      <c r="A5442">
        <f t="shared" si="1097"/>
        <v>2019</v>
      </c>
      <c r="B5442">
        <f t="shared" si="1098"/>
        <v>4</v>
      </c>
      <c r="C5442">
        <f t="shared" si="1099"/>
        <v>15</v>
      </c>
      <c r="D5442">
        <f t="shared" si="1100"/>
        <v>1</v>
      </c>
      <c r="E5442" t="str">
        <f t="shared" si="1101"/>
        <v>OFF</v>
      </c>
      <c r="F5442" s="13">
        <f t="shared" si="1103"/>
        <v>43570</v>
      </c>
      <c r="G5442" s="14" t="str">
        <f t="shared" si="1102"/>
        <v>Avg of 4 NM Projects</v>
      </c>
      <c r="H5442" s="15">
        <f t="shared" si="1104"/>
        <v>15</v>
      </c>
      <c r="I5442" s="93">
        <v>14.215</v>
      </c>
      <c r="J5442">
        <f t="shared" si="1092"/>
        <v>7.9859550561797749E-2</v>
      </c>
      <c r="K5442" s="4">
        <v>26.61</v>
      </c>
      <c r="L5442" s="4">
        <v>21.88</v>
      </c>
      <c r="M5442" s="16">
        <f t="shared" si="1093"/>
        <v>0.31102420000000003</v>
      </c>
      <c r="N5442">
        <f t="shared" si="1094"/>
        <v>0</v>
      </c>
      <c r="O5442">
        <f t="shared" si="1095"/>
        <v>0</v>
      </c>
      <c r="P5442" s="63">
        <f t="shared" si="1096"/>
        <v>0</v>
      </c>
    </row>
    <row r="5443" spans="1:18" x14ac:dyDescent="0.3">
      <c r="A5443">
        <f t="shared" si="1097"/>
        <v>2019</v>
      </c>
      <c r="B5443">
        <f t="shared" si="1098"/>
        <v>4</v>
      </c>
      <c r="C5443">
        <f t="shared" si="1099"/>
        <v>15</v>
      </c>
      <c r="D5443">
        <f t="shared" si="1100"/>
        <v>1</v>
      </c>
      <c r="E5443" t="str">
        <f t="shared" si="1101"/>
        <v>OFF</v>
      </c>
      <c r="F5443" s="13">
        <f t="shared" si="1103"/>
        <v>43570</v>
      </c>
      <c r="G5443" s="14" t="str">
        <f t="shared" si="1102"/>
        <v>Avg of 4 NM Projects</v>
      </c>
      <c r="H5443" s="15">
        <f t="shared" si="1104"/>
        <v>16</v>
      </c>
      <c r="I5443" s="93">
        <v>20.355</v>
      </c>
      <c r="J5443">
        <f t="shared" si="1092"/>
        <v>0.11435393258426967</v>
      </c>
      <c r="K5443" s="4">
        <v>27.18</v>
      </c>
      <c r="L5443" s="4">
        <v>20.87</v>
      </c>
      <c r="M5443" s="16">
        <f t="shared" si="1093"/>
        <v>0.42480885000000002</v>
      </c>
      <c r="N5443">
        <f t="shared" si="1094"/>
        <v>0</v>
      </c>
      <c r="O5443">
        <f t="shared" si="1095"/>
        <v>0</v>
      </c>
      <c r="P5443" s="63">
        <f t="shared" si="1096"/>
        <v>0</v>
      </c>
    </row>
    <row r="5444" spans="1:18" x14ac:dyDescent="0.3">
      <c r="A5444">
        <f t="shared" si="1097"/>
        <v>2019</v>
      </c>
      <c r="B5444">
        <f t="shared" si="1098"/>
        <v>4</v>
      </c>
      <c r="C5444">
        <f t="shared" si="1099"/>
        <v>15</v>
      </c>
      <c r="D5444">
        <f t="shared" si="1100"/>
        <v>1</v>
      </c>
      <c r="E5444" t="str">
        <f t="shared" si="1101"/>
        <v>OFF</v>
      </c>
      <c r="F5444" s="13">
        <f t="shared" si="1103"/>
        <v>43570</v>
      </c>
      <c r="G5444" s="14" t="str">
        <f t="shared" si="1102"/>
        <v>Avg of 4 NM Projects</v>
      </c>
      <c r="H5444" s="15">
        <f t="shared" si="1104"/>
        <v>17</v>
      </c>
      <c r="I5444" s="93">
        <v>15.489999999999998</v>
      </c>
      <c r="J5444">
        <f t="shared" ref="J5444:J5507" si="1105">+I5444/$I$1</f>
        <v>8.7022471910112351E-2</v>
      </c>
      <c r="K5444" s="4">
        <v>27.19</v>
      </c>
      <c r="L5444" s="4">
        <v>19.46</v>
      </c>
      <c r="M5444" s="16">
        <f t="shared" ref="M5444:M5507" si="1106">+L5444*I5444/1000</f>
        <v>0.30143539999999996</v>
      </c>
      <c r="N5444">
        <f t="shared" ref="N5444:N5507" si="1107">+IF(I5444=0,1,0)</f>
        <v>0</v>
      </c>
      <c r="O5444">
        <f t="shared" ref="O5444:O5507" si="1108">+IF(I5444&gt;=0.5*$I$1,1,0)</f>
        <v>0</v>
      </c>
      <c r="P5444" s="63">
        <f t="shared" ref="P5444:P5507" si="1109">+IF(I5444&gt;MAX(I$3652:I$5859),1,0)</f>
        <v>0</v>
      </c>
    </row>
    <row r="5445" spans="1:18" x14ac:dyDescent="0.3">
      <c r="A5445">
        <f t="shared" ref="A5445:A5508" si="1110">YEAR(F5445)</f>
        <v>2019</v>
      </c>
      <c r="B5445">
        <f t="shared" ref="B5445:B5508" si="1111">+MONTH(F5445)</f>
        <v>4</v>
      </c>
      <c r="C5445">
        <f t="shared" ref="C5445:C5508" si="1112">+DAY(F5445)</f>
        <v>15</v>
      </c>
      <c r="D5445">
        <f t="shared" ref="D5445:D5508" si="1113">WEEKDAY(C5445)</f>
        <v>1</v>
      </c>
      <c r="E5445" t="str">
        <f t="shared" ref="E5445:E5508" si="1114">IF(OR(D5445=1,D5445=7,H5445=1,H5445=2,H5445=3,H5445=4,H5445=5,H5445=6,H5445=7,H5445=24),"OFF","ON")</f>
        <v>OFF</v>
      </c>
      <c r="F5445" s="13">
        <f t="shared" si="1103"/>
        <v>43570</v>
      </c>
      <c r="G5445" s="14" t="str">
        <f t="shared" si="1102"/>
        <v>Avg of 4 NM Projects</v>
      </c>
      <c r="H5445" s="15">
        <f t="shared" si="1104"/>
        <v>18</v>
      </c>
      <c r="I5445" s="93">
        <v>9.4649999999999999</v>
      </c>
      <c r="J5445">
        <f t="shared" si="1105"/>
        <v>5.3174157303370786E-2</v>
      </c>
      <c r="K5445" s="4">
        <v>28.45</v>
      </c>
      <c r="L5445" s="4">
        <v>21.91</v>
      </c>
      <c r="M5445" s="16">
        <f t="shared" si="1106"/>
        <v>0.20737815000000001</v>
      </c>
      <c r="N5445">
        <f t="shared" si="1107"/>
        <v>0</v>
      </c>
      <c r="O5445">
        <f t="shared" si="1108"/>
        <v>0</v>
      </c>
      <c r="P5445" s="63">
        <f t="shared" si="1109"/>
        <v>0</v>
      </c>
    </row>
    <row r="5446" spans="1:18" x14ac:dyDescent="0.3">
      <c r="A5446">
        <f t="shared" si="1110"/>
        <v>2019</v>
      </c>
      <c r="B5446">
        <f t="shared" si="1111"/>
        <v>4</v>
      </c>
      <c r="C5446">
        <f t="shared" si="1112"/>
        <v>15</v>
      </c>
      <c r="D5446">
        <f t="shared" si="1113"/>
        <v>1</v>
      </c>
      <c r="E5446" t="str">
        <f t="shared" si="1114"/>
        <v>OFF</v>
      </c>
      <c r="F5446" s="13">
        <f t="shared" si="1103"/>
        <v>43570</v>
      </c>
      <c r="G5446" s="14" t="str">
        <f t="shared" ref="G5446:G5509" si="1115">+G5445</f>
        <v>Avg of 4 NM Projects</v>
      </c>
      <c r="H5446" s="15">
        <f t="shared" si="1104"/>
        <v>19</v>
      </c>
      <c r="I5446" s="93">
        <v>1.1549999999999998</v>
      </c>
      <c r="J5446">
        <f t="shared" si="1105"/>
        <v>6.4887640449438188E-3</v>
      </c>
      <c r="K5446" s="4">
        <v>30.57</v>
      </c>
      <c r="L5446" s="4">
        <v>21.18</v>
      </c>
      <c r="M5446" s="16">
        <f t="shared" si="1106"/>
        <v>2.4462899999999996E-2</v>
      </c>
      <c r="N5446">
        <f t="shared" si="1107"/>
        <v>0</v>
      </c>
      <c r="O5446">
        <f t="shared" si="1108"/>
        <v>0</v>
      </c>
      <c r="P5446" s="63">
        <f t="shared" si="1109"/>
        <v>0</v>
      </c>
    </row>
    <row r="5447" spans="1:18" x14ac:dyDescent="0.3">
      <c r="A5447">
        <f t="shared" si="1110"/>
        <v>2019</v>
      </c>
      <c r="B5447">
        <f t="shared" si="1111"/>
        <v>4</v>
      </c>
      <c r="C5447">
        <f t="shared" si="1112"/>
        <v>15</v>
      </c>
      <c r="D5447">
        <f t="shared" si="1113"/>
        <v>1</v>
      </c>
      <c r="E5447" t="str">
        <f t="shared" si="1114"/>
        <v>OFF</v>
      </c>
      <c r="F5447" s="13">
        <f t="shared" si="1103"/>
        <v>43570</v>
      </c>
      <c r="G5447" s="14" t="str">
        <f t="shared" si="1115"/>
        <v>Avg of 4 NM Projects</v>
      </c>
      <c r="H5447" s="15">
        <f t="shared" si="1104"/>
        <v>20</v>
      </c>
      <c r="I5447" s="93">
        <v>-0.26</v>
      </c>
      <c r="J5447">
        <f t="shared" si="1105"/>
        <v>-1.4606741573033708E-3</v>
      </c>
      <c r="K5447" s="4">
        <v>35.24</v>
      </c>
      <c r="L5447" s="4">
        <v>20.59</v>
      </c>
      <c r="M5447" s="16">
        <f t="shared" si="1106"/>
        <v>-5.3533999999999995E-3</v>
      </c>
      <c r="N5447">
        <f t="shared" si="1107"/>
        <v>0</v>
      </c>
      <c r="O5447">
        <f t="shared" si="1108"/>
        <v>0</v>
      </c>
      <c r="P5447" s="63">
        <f t="shared" si="1109"/>
        <v>0</v>
      </c>
    </row>
    <row r="5448" spans="1:18" x14ac:dyDescent="0.3">
      <c r="A5448">
        <f t="shared" si="1110"/>
        <v>2019</v>
      </c>
      <c r="B5448">
        <f t="shared" si="1111"/>
        <v>4</v>
      </c>
      <c r="C5448">
        <f t="shared" si="1112"/>
        <v>15</v>
      </c>
      <c r="D5448">
        <f t="shared" si="1113"/>
        <v>1</v>
      </c>
      <c r="E5448" t="str">
        <f t="shared" si="1114"/>
        <v>OFF</v>
      </c>
      <c r="F5448" s="13">
        <f t="shared" si="1103"/>
        <v>43570</v>
      </c>
      <c r="G5448" s="14" t="str">
        <f t="shared" si="1115"/>
        <v>Avg of 4 NM Projects</v>
      </c>
      <c r="H5448" s="15">
        <f t="shared" si="1104"/>
        <v>21</v>
      </c>
      <c r="I5448" s="93">
        <v>-0.13</v>
      </c>
      <c r="J5448">
        <f t="shared" si="1105"/>
        <v>-7.3033707865168538E-4</v>
      </c>
      <c r="K5448" s="4">
        <v>35.979999999999997</v>
      </c>
      <c r="L5448" s="4">
        <v>20.13</v>
      </c>
      <c r="M5448" s="16">
        <f t="shared" si="1106"/>
        <v>-2.6168999999999997E-3</v>
      </c>
      <c r="N5448">
        <f t="shared" si="1107"/>
        <v>0</v>
      </c>
      <c r="O5448">
        <f t="shared" si="1108"/>
        <v>0</v>
      </c>
      <c r="P5448" s="63">
        <f t="shared" si="1109"/>
        <v>0</v>
      </c>
    </row>
    <row r="5449" spans="1:18" x14ac:dyDescent="0.3">
      <c r="A5449">
        <f t="shared" si="1110"/>
        <v>2019</v>
      </c>
      <c r="B5449">
        <f t="shared" si="1111"/>
        <v>4</v>
      </c>
      <c r="C5449">
        <f t="shared" si="1112"/>
        <v>15</v>
      </c>
      <c r="D5449">
        <f t="shared" si="1113"/>
        <v>1</v>
      </c>
      <c r="E5449" t="str">
        <f t="shared" si="1114"/>
        <v>OFF</v>
      </c>
      <c r="F5449" s="13">
        <f t="shared" si="1103"/>
        <v>43570</v>
      </c>
      <c r="G5449" s="14" t="str">
        <f t="shared" si="1115"/>
        <v>Avg of 4 NM Projects</v>
      </c>
      <c r="H5449" s="15">
        <f t="shared" si="1104"/>
        <v>22</v>
      </c>
      <c r="I5449" s="93">
        <v>-0.26</v>
      </c>
      <c r="J5449">
        <f t="shared" si="1105"/>
        <v>-1.4606741573033708E-3</v>
      </c>
      <c r="K5449" s="4">
        <v>28.2</v>
      </c>
      <c r="L5449" s="4">
        <v>16.77</v>
      </c>
      <c r="M5449" s="16">
        <f t="shared" si="1106"/>
        <v>-4.3601999999999998E-3</v>
      </c>
      <c r="N5449">
        <f t="shared" si="1107"/>
        <v>0</v>
      </c>
      <c r="O5449">
        <f t="shared" si="1108"/>
        <v>0</v>
      </c>
      <c r="P5449" s="63">
        <f t="shared" si="1109"/>
        <v>0</v>
      </c>
    </row>
    <row r="5450" spans="1:18" x14ac:dyDescent="0.3">
      <c r="A5450">
        <f t="shared" si="1110"/>
        <v>2019</v>
      </c>
      <c r="B5450">
        <f t="shared" si="1111"/>
        <v>4</v>
      </c>
      <c r="C5450">
        <f t="shared" si="1112"/>
        <v>15</v>
      </c>
      <c r="D5450">
        <f t="shared" si="1113"/>
        <v>1</v>
      </c>
      <c r="E5450" t="str">
        <f t="shared" si="1114"/>
        <v>OFF</v>
      </c>
      <c r="F5450" s="13">
        <f t="shared" si="1103"/>
        <v>43570</v>
      </c>
      <c r="G5450" s="14" t="str">
        <f t="shared" si="1115"/>
        <v>Avg of 4 NM Projects</v>
      </c>
      <c r="H5450" s="15">
        <f t="shared" si="1104"/>
        <v>23</v>
      </c>
      <c r="I5450" s="93">
        <v>0</v>
      </c>
      <c r="J5450">
        <f t="shared" si="1105"/>
        <v>0</v>
      </c>
      <c r="K5450" s="4">
        <v>27.07</v>
      </c>
      <c r="L5450" s="4">
        <v>16.02</v>
      </c>
      <c r="M5450" s="16">
        <f t="shared" si="1106"/>
        <v>0</v>
      </c>
      <c r="N5450">
        <f t="shared" si="1107"/>
        <v>1</v>
      </c>
      <c r="O5450">
        <f t="shared" si="1108"/>
        <v>0</v>
      </c>
      <c r="P5450" s="63">
        <f t="shared" si="1109"/>
        <v>0</v>
      </c>
    </row>
    <row r="5451" spans="1:18" x14ac:dyDescent="0.3">
      <c r="A5451">
        <f t="shared" si="1110"/>
        <v>2019</v>
      </c>
      <c r="B5451">
        <f t="shared" si="1111"/>
        <v>4</v>
      </c>
      <c r="C5451">
        <f t="shared" si="1112"/>
        <v>15</v>
      </c>
      <c r="D5451">
        <f t="shared" si="1113"/>
        <v>1</v>
      </c>
      <c r="E5451" t="str">
        <f t="shared" si="1114"/>
        <v>OFF</v>
      </c>
      <c r="F5451" s="13">
        <f t="shared" si="1103"/>
        <v>43570</v>
      </c>
      <c r="G5451" s="14" t="str">
        <f t="shared" si="1115"/>
        <v>Avg of 4 NM Projects</v>
      </c>
      <c r="H5451" s="15">
        <f t="shared" si="1104"/>
        <v>24</v>
      </c>
      <c r="I5451" s="93">
        <v>-0.26</v>
      </c>
      <c r="J5451">
        <f t="shared" si="1105"/>
        <v>-1.4606741573033708E-3</v>
      </c>
      <c r="K5451" s="4">
        <v>21.24</v>
      </c>
      <c r="L5451" s="4">
        <v>17.23</v>
      </c>
      <c r="M5451" s="16">
        <f t="shared" si="1106"/>
        <v>-4.4797999999999999E-3</v>
      </c>
      <c r="N5451">
        <f t="shared" si="1107"/>
        <v>0</v>
      </c>
      <c r="O5451">
        <f t="shared" si="1108"/>
        <v>0</v>
      </c>
      <c r="P5451" s="63">
        <f t="shared" si="1109"/>
        <v>0</v>
      </c>
    </row>
    <row r="5452" spans="1:18" x14ac:dyDescent="0.3">
      <c r="A5452">
        <f t="shared" si="1110"/>
        <v>2019</v>
      </c>
      <c r="B5452">
        <f t="shared" si="1111"/>
        <v>4</v>
      </c>
      <c r="C5452">
        <f t="shared" si="1112"/>
        <v>16</v>
      </c>
      <c r="D5452">
        <f t="shared" si="1113"/>
        <v>2</v>
      </c>
      <c r="E5452" t="str">
        <f t="shared" si="1114"/>
        <v>OFF</v>
      </c>
      <c r="F5452" s="13">
        <f t="shared" si="1103"/>
        <v>43571</v>
      </c>
      <c r="G5452" s="14" t="str">
        <f t="shared" si="1115"/>
        <v>Avg of 4 NM Projects</v>
      </c>
      <c r="H5452" s="15">
        <f t="shared" si="1104"/>
        <v>1</v>
      </c>
      <c r="I5452" s="93">
        <v>0</v>
      </c>
      <c r="J5452">
        <f t="shared" si="1105"/>
        <v>0</v>
      </c>
      <c r="K5452" s="4">
        <v>20.99</v>
      </c>
      <c r="L5452" s="4">
        <v>17.57</v>
      </c>
      <c r="M5452" s="16">
        <f t="shared" si="1106"/>
        <v>0</v>
      </c>
      <c r="N5452">
        <f t="shared" si="1107"/>
        <v>1</v>
      </c>
      <c r="O5452">
        <f t="shared" si="1108"/>
        <v>0</v>
      </c>
      <c r="P5452" s="63">
        <f t="shared" si="1109"/>
        <v>0</v>
      </c>
      <c r="Q5452" s="34"/>
      <c r="R5452" s="34"/>
    </row>
    <row r="5453" spans="1:18" x14ac:dyDescent="0.3">
      <c r="A5453">
        <f t="shared" si="1110"/>
        <v>2019</v>
      </c>
      <c r="B5453">
        <f t="shared" si="1111"/>
        <v>4</v>
      </c>
      <c r="C5453">
        <f t="shared" si="1112"/>
        <v>16</v>
      </c>
      <c r="D5453">
        <f t="shared" si="1113"/>
        <v>2</v>
      </c>
      <c r="E5453" t="str">
        <f t="shared" si="1114"/>
        <v>OFF</v>
      </c>
      <c r="F5453" s="13">
        <f t="shared" si="1103"/>
        <v>43571</v>
      </c>
      <c r="G5453" s="14" t="str">
        <f t="shared" si="1115"/>
        <v>Avg of 4 NM Projects</v>
      </c>
      <c r="H5453" s="15">
        <f t="shared" si="1104"/>
        <v>2</v>
      </c>
      <c r="I5453" s="93">
        <v>-0.13</v>
      </c>
      <c r="J5453">
        <f t="shared" si="1105"/>
        <v>-7.3033707865168538E-4</v>
      </c>
      <c r="K5453" s="4">
        <v>19.239999999999998</v>
      </c>
      <c r="L5453" s="4">
        <v>17.899999999999999</v>
      </c>
      <c r="M5453" s="16">
        <f t="shared" si="1106"/>
        <v>-2.3270000000000001E-3</v>
      </c>
      <c r="N5453">
        <f t="shared" si="1107"/>
        <v>0</v>
      </c>
      <c r="O5453">
        <f t="shared" si="1108"/>
        <v>0</v>
      </c>
      <c r="P5453" s="63">
        <f t="shared" si="1109"/>
        <v>0</v>
      </c>
    </row>
    <row r="5454" spans="1:18" x14ac:dyDescent="0.3">
      <c r="A5454">
        <f t="shared" si="1110"/>
        <v>2019</v>
      </c>
      <c r="B5454">
        <f t="shared" si="1111"/>
        <v>4</v>
      </c>
      <c r="C5454">
        <f t="shared" si="1112"/>
        <v>16</v>
      </c>
      <c r="D5454">
        <f t="shared" si="1113"/>
        <v>2</v>
      </c>
      <c r="E5454" t="str">
        <f t="shared" si="1114"/>
        <v>OFF</v>
      </c>
      <c r="F5454" s="13">
        <f t="shared" si="1103"/>
        <v>43571</v>
      </c>
      <c r="G5454" s="14" t="str">
        <f t="shared" si="1115"/>
        <v>Avg of 4 NM Projects</v>
      </c>
      <c r="H5454" s="15">
        <f t="shared" si="1104"/>
        <v>3</v>
      </c>
      <c r="I5454" s="93">
        <v>-0.13</v>
      </c>
      <c r="J5454">
        <f t="shared" si="1105"/>
        <v>-7.3033707865168538E-4</v>
      </c>
      <c r="K5454" s="4">
        <v>19.37</v>
      </c>
      <c r="L5454" s="4">
        <v>18.63</v>
      </c>
      <c r="M5454" s="16">
        <f t="shared" si="1106"/>
        <v>-2.4218999999999998E-3</v>
      </c>
      <c r="N5454">
        <f t="shared" si="1107"/>
        <v>0</v>
      </c>
      <c r="O5454">
        <f t="shared" si="1108"/>
        <v>0</v>
      </c>
      <c r="P5454" s="63">
        <f t="shared" si="1109"/>
        <v>0</v>
      </c>
    </row>
    <row r="5455" spans="1:18" x14ac:dyDescent="0.3">
      <c r="A5455">
        <f t="shared" si="1110"/>
        <v>2019</v>
      </c>
      <c r="B5455">
        <f t="shared" si="1111"/>
        <v>4</v>
      </c>
      <c r="C5455">
        <f t="shared" si="1112"/>
        <v>16</v>
      </c>
      <c r="D5455">
        <f t="shared" si="1113"/>
        <v>2</v>
      </c>
      <c r="E5455" t="str">
        <f t="shared" si="1114"/>
        <v>OFF</v>
      </c>
      <c r="F5455" s="13">
        <f t="shared" si="1103"/>
        <v>43571</v>
      </c>
      <c r="G5455" s="14" t="str">
        <f t="shared" si="1115"/>
        <v>Avg of 4 NM Projects</v>
      </c>
      <c r="H5455" s="15">
        <f t="shared" si="1104"/>
        <v>4</v>
      </c>
      <c r="I5455" s="93">
        <v>0</v>
      </c>
      <c r="J5455">
        <f t="shared" si="1105"/>
        <v>0</v>
      </c>
      <c r="K5455" s="4">
        <v>19.43</v>
      </c>
      <c r="L5455" s="4">
        <v>18.63</v>
      </c>
      <c r="M5455" s="16">
        <f t="shared" si="1106"/>
        <v>0</v>
      </c>
      <c r="N5455">
        <f t="shared" si="1107"/>
        <v>1</v>
      </c>
      <c r="O5455">
        <f t="shared" si="1108"/>
        <v>0</v>
      </c>
      <c r="P5455" s="63">
        <f t="shared" si="1109"/>
        <v>0</v>
      </c>
    </row>
    <row r="5456" spans="1:18" x14ac:dyDescent="0.3">
      <c r="A5456">
        <f t="shared" si="1110"/>
        <v>2019</v>
      </c>
      <c r="B5456">
        <f t="shared" si="1111"/>
        <v>4</v>
      </c>
      <c r="C5456">
        <f t="shared" si="1112"/>
        <v>16</v>
      </c>
      <c r="D5456">
        <f t="shared" si="1113"/>
        <v>2</v>
      </c>
      <c r="E5456" t="str">
        <f t="shared" si="1114"/>
        <v>OFF</v>
      </c>
      <c r="F5456" s="13">
        <f t="shared" si="1103"/>
        <v>43571</v>
      </c>
      <c r="G5456" s="14" t="str">
        <f t="shared" si="1115"/>
        <v>Avg of 4 NM Projects</v>
      </c>
      <c r="H5456" s="15">
        <f t="shared" si="1104"/>
        <v>5</v>
      </c>
      <c r="I5456" s="93">
        <v>-0.39</v>
      </c>
      <c r="J5456">
        <f t="shared" si="1105"/>
        <v>-2.1910112359550564E-3</v>
      </c>
      <c r="K5456" s="4">
        <v>19.71</v>
      </c>
      <c r="L5456" s="4">
        <v>18.93</v>
      </c>
      <c r="M5456" s="16">
        <f t="shared" si="1106"/>
        <v>-7.3826999999999999E-3</v>
      </c>
      <c r="N5456">
        <f t="shared" si="1107"/>
        <v>0</v>
      </c>
      <c r="O5456">
        <f t="shared" si="1108"/>
        <v>0</v>
      </c>
      <c r="P5456" s="63">
        <f t="shared" si="1109"/>
        <v>0</v>
      </c>
    </row>
    <row r="5457" spans="1:16" x14ac:dyDescent="0.3">
      <c r="A5457">
        <f t="shared" si="1110"/>
        <v>2019</v>
      </c>
      <c r="B5457">
        <f t="shared" si="1111"/>
        <v>4</v>
      </c>
      <c r="C5457">
        <f t="shared" si="1112"/>
        <v>16</v>
      </c>
      <c r="D5457">
        <f t="shared" si="1113"/>
        <v>2</v>
      </c>
      <c r="E5457" t="str">
        <f t="shared" si="1114"/>
        <v>OFF</v>
      </c>
      <c r="F5457" s="13">
        <f t="shared" si="1103"/>
        <v>43571</v>
      </c>
      <c r="G5457" s="14" t="str">
        <f t="shared" si="1115"/>
        <v>Avg of 4 NM Projects</v>
      </c>
      <c r="H5457" s="15">
        <f t="shared" si="1104"/>
        <v>6</v>
      </c>
      <c r="I5457" s="93">
        <v>0</v>
      </c>
      <c r="J5457">
        <f t="shared" si="1105"/>
        <v>0</v>
      </c>
      <c r="K5457" s="4">
        <v>22.95</v>
      </c>
      <c r="L5457" s="4">
        <v>25.69</v>
      </c>
      <c r="M5457" s="16">
        <f t="shared" si="1106"/>
        <v>0</v>
      </c>
      <c r="N5457">
        <f t="shared" si="1107"/>
        <v>1</v>
      </c>
      <c r="O5457">
        <f t="shared" si="1108"/>
        <v>0</v>
      </c>
      <c r="P5457" s="63">
        <f t="shared" si="1109"/>
        <v>0</v>
      </c>
    </row>
    <row r="5458" spans="1:16" x14ac:dyDescent="0.3">
      <c r="A5458">
        <f t="shared" si="1110"/>
        <v>2019</v>
      </c>
      <c r="B5458">
        <f t="shared" si="1111"/>
        <v>4</v>
      </c>
      <c r="C5458">
        <f t="shared" si="1112"/>
        <v>16</v>
      </c>
      <c r="D5458">
        <f t="shared" si="1113"/>
        <v>2</v>
      </c>
      <c r="E5458" t="str">
        <f t="shared" si="1114"/>
        <v>OFF</v>
      </c>
      <c r="F5458" s="13">
        <f t="shared" si="1103"/>
        <v>43571</v>
      </c>
      <c r="G5458" s="14" t="str">
        <f t="shared" si="1115"/>
        <v>Avg of 4 NM Projects</v>
      </c>
      <c r="H5458" s="15">
        <f t="shared" si="1104"/>
        <v>7</v>
      </c>
      <c r="I5458" s="93">
        <v>0.375</v>
      </c>
      <c r="J5458">
        <f t="shared" si="1105"/>
        <v>2.1067415730337078E-3</v>
      </c>
      <c r="K5458" s="4">
        <v>34.86</v>
      </c>
      <c r="L5458" s="4">
        <v>34.28</v>
      </c>
      <c r="M5458" s="16">
        <f t="shared" si="1106"/>
        <v>1.2855E-2</v>
      </c>
      <c r="N5458">
        <f t="shared" si="1107"/>
        <v>0</v>
      </c>
      <c r="O5458">
        <f t="shared" si="1108"/>
        <v>0</v>
      </c>
      <c r="P5458" s="63">
        <f t="shared" si="1109"/>
        <v>0</v>
      </c>
    </row>
    <row r="5459" spans="1:16" x14ac:dyDescent="0.3">
      <c r="A5459">
        <f t="shared" si="1110"/>
        <v>2019</v>
      </c>
      <c r="B5459">
        <f t="shared" si="1111"/>
        <v>4</v>
      </c>
      <c r="C5459">
        <f t="shared" si="1112"/>
        <v>16</v>
      </c>
      <c r="D5459">
        <f t="shared" si="1113"/>
        <v>2</v>
      </c>
      <c r="E5459" t="str">
        <f t="shared" si="1114"/>
        <v>ON</v>
      </c>
      <c r="F5459" s="13">
        <f t="shared" si="1103"/>
        <v>43571</v>
      </c>
      <c r="G5459" s="14" t="str">
        <f t="shared" si="1115"/>
        <v>Avg of 4 NM Projects</v>
      </c>
      <c r="H5459" s="15">
        <f t="shared" si="1104"/>
        <v>8</v>
      </c>
      <c r="I5459" s="93">
        <v>8.58</v>
      </c>
      <c r="J5459">
        <f t="shared" si="1105"/>
        <v>4.8202247191011238E-2</v>
      </c>
      <c r="K5459" s="4">
        <v>37.61</v>
      </c>
      <c r="L5459" s="4">
        <v>36.22</v>
      </c>
      <c r="M5459" s="16">
        <f t="shared" si="1106"/>
        <v>0.31076760000000003</v>
      </c>
      <c r="N5459">
        <f t="shared" si="1107"/>
        <v>0</v>
      </c>
      <c r="O5459">
        <f t="shared" si="1108"/>
        <v>0</v>
      </c>
      <c r="P5459" s="63">
        <f t="shared" si="1109"/>
        <v>0</v>
      </c>
    </row>
    <row r="5460" spans="1:16" x14ac:dyDescent="0.3">
      <c r="A5460">
        <f t="shared" si="1110"/>
        <v>2019</v>
      </c>
      <c r="B5460">
        <f t="shared" si="1111"/>
        <v>4</v>
      </c>
      <c r="C5460">
        <f t="shared" si="1112"/>
        <v>16</v>
      </c>
      <c r="D5460">
        <f t="shared" si="1113"/>
        <v>2</v>
      </c>
      <c r="E5460" t="str">
        <f t="shared" si="1114"/>
        <v>ON</v>
      </c>
      <c r="F5460" s="13">
        <f t="shared" si="1103"/>
        <v>43571</v>
      </c>
      <c r="G5460" s="14" t="str">
        <f t="shared" si="1115"/>
        <v>Avg of 4 NM Projects</v>
      </c>
      <c r="H5460" s="15">
        <f t="shared" si="1104"/>
        <v>9</v>
      </c>
      <c r="I5460" s="93">
        <v>17.535</v>
      </c>
      <c r="J5460">
        <f t="shared" si="1105"/>
        <v>9.8511235955056176E-2</v>
      </c>
      <c r="K5460" s="4">
        <v>28.64</v>
      </c>
      <c r="L5460" s="4">
        <v>29.77</v>
      </c>
      <c r="M5460" s="16">
        <f t="shared" si="1106"/>
        <v>0.52201694999999992</v>
      </c>
      <c r="N5460">
        <f t="shared" si="1107"/>
        <v>0</v>
      </c>
      <c r="O5460">
        <f t="shared" si="1108"/>
        <v>0</v>
      </c>
      <c r="P5460" s="63">
        <f t="shared" si="1109"/>
        <v>0</v>
      </c>
    </row>
    <row r="5461" spans="1:16" x14ac:dyDescent="0.3">
      <c r="A5461">
        <f t="shared" si="1110"/>
        <v>2019</v>
      </c>
      <c r="B5461">
        <f t="shared" si="1111"/>
        <v>4</v>
      </c>
      <c r="C5461">
        <f t="shared" si="1112"/>
        <v>16</v>
      </c>
      <c r="D5461">
        <f t="shared" si="1113"/>
        <v>2</v>
      </c>
      <c r="E5461" t="str">
        <f t="shared" si="1114"/>
        <v>ON</v>
      </c>
      <c r="F5461" s="13">
        <f t="shared" si="1103"/>
        <v>43571</v>
      </c>
      <c r="G5461" s="14" t="str">
        <f t="shared" si="1115"/>
        <v>Avg of 4 NM Projects</v>
      </c>
      <c r="H5461" s="15">
        <f t="shared" si="1104"/>
        <v>10</v>
      </c>
      <c r="I5461" s="93">
        <v>20.734999999999999</v>
      </c>
      <c r="J5461">
        <f t="shared" si="1105"/>
        <v>0.11648876404494382</v>
      </c>
      <c r="K5461" s="4">
        <v>24.57</v>
      </c>
      <c r="L5461" s="4">
        <v>21.01</v>
      </c>
      <c r="M5461" s="16">
        <f t="shared" si="1106"/>
        <v>0.43564235000000001</v>
      </c>
      <c r="N5461">
        <f t="shared" si="1107"/>
        <v>0</v>
      </c>
      <c r="O5461">
        <f t="shared" si="1108"/>
        <v>0</v>
      </c>
      <c r="P5461" s="63">
        <f t="shared" si="1109"/>
        <v>0</v>
      </c>
    </row>
    <row r="5462" spans="1:16" x14ac:dyDescent="0.3">
      <c r="A5462">
        <f t="shared" si="1110"/>
        <v>2019</v>
      </c>
      <c r="B5462">
        <f t="shared" si="1111"/>
        <v>4</v>
      </c>
      <c r="C5462">
        <f t="shared" si="1112"/>
        <v>16</v>
      </c>
      <c r="D5462">
        <f t="shared" si="1113"/>
        <v>2</v>
      </c>
      <c r="E5462" t="str">
        <f t="shared" si="1114"/>
        <v>ON</v>
      </c>
      <c r="F5462" s="13">
        <f t="shared" si="1103"/>
        <v>43571</v>
      </c>
      <c r="G5462" s="14" t="str">
        <f t="shared" si="1115"/>
        <v>Avg of 4 NM Projects</v>
      </c>
      <c r="H5462" s="15">
        <f t="shared" si="1104"/>
        <v>11</v>
      </c>
      <c r="I5462" s="93">
        <v>27.39</v>
      </c>
      <c r="J5462">
        <f t="shared" si="1105"/>
        <v>0.15387640449438203</v>
      </c>
      <c r="K5462" s="4">
        <v>23.76</v>
      </c>
      <c r="L5462" s="4">
        <v>18.12</v>
      </c>
      <c r="M5462" s="16">
        <f t="shared" si="1106"/>
        <v>0.49630679999999999</v>
      </c>
      <c r="N5462">
        <f t="shared" si="1107"/>
        <v>0</v>
      </c>
      <c r="O5462">
        <f t="shared" si="1108"/>
        <v>0</v>
      </c>
      <c r="P5462" s="63">
        <f t="shared" si="1109"/>
        <v>0</v>
      </c>
    </row>
    <row r="5463" spans="1:16" x14ac:dyDescent="0.3">
      <c r="A5463">
        <f t="shared" si="1110"/>
        <v>2019</v>
      </c>
      <c r="B5463">
        <f t="shared" si="1111"/>
        <v>4</v>
      </c>
      <c r="C5463">
        <f t="shared" si="1112"/>
        <v>16</v>
      </c>
      <c r="D5463">
        <f t="shared" si="1113"/>
        <v>2</v>
      </c>
      <c r="E5463" t="str">
        <f t="shared" si="1114"/>
        <v>ON</v>
      </c>
      <c r="F5463" s="13">
        <f t="shared" si="1103"/>
        <v>43571</v>
      </c>
      <c r="G5463" s="14" t="str">
        <f t="shared" si="1115"/>
        <v>Avg of 4 NM Projects</v>
      </c>
      <c r="H5463" s="15">
        <f t="shared" si="1104"/>
        <v>12</v>
      </c>
      <c r="I5463" s="93">
        <v>22.145000000000003</v>
      </c>
      <c r="J5463">
        <f t="shared" si="1105"/>
        <v>0.12441011235955057</v>
      </c>
      <c r="K5463" s="4">
        <v>22.59</v>
      </c>
      <c r="L5463" s="4">
        <v>17.63</v>
      </c>
      <c r="M5463" s="16">
        <f t="shared" si="1106"/>
        <v>0.39041635000000002</v>
      </c>
      <c r="N5463">
        <f t="shared" si="1107"/>
        <v>0</v>
      </c>
      <c r="O5463">
        <f t="shared" si="1108"/>
        <v>0</v>
      </c>
      <c r="P5463" s="63">
        <f t="shared" si="1109"/>
        <v>0</v>
      </c>
    </row>
    <row r="5464" spans="1:16" x14ac:dyDescent="0.3">
      <c r="A5464">
        <f t="shared" si="1110"/>
        <v>2019</v>
      </c>
      <c r="B5464">
        <f t="shared" si="1111"/>
        <v>4</v>
      </c>
      <c r="C5464">
        <f t="shared" si="1112"/>
        <v>16</v>
      </c>
      <c r="D5464">
        <f t="shared" si="1113"/>
        <v>2</v>
      </c>
      <c r="E5464" t="str">
        <f t="shared" si="1114"/>
        <v>ON</v>
      </c>
      <c r="F5464" s="13">
        <f t="shared" si="1103"/>
        <v>43571</v>
      </c>
      <c r="G5464" s="14" t="str">
        <f t="shared" si="1115"/>
        <v>Avg of 4 NM Projects</v>
      </c>
      <c r="H5464" s="15">
        <f t="shared" si="1104"/>
        <v>13</v>
      </c>
      <c r="I5464" s="93">
        <v>21.634999999999998</v>
      </c>
      <c r="J5464">
        <f t="shared" si="1105"/>
        <v>0.12154494382022471</v>
      </c>
      <c r="K5464" s="4">
        <v>20.94</v>
      </c>
      <c r="L5464" s="4">
        <v>17.91</v>
      </c>
      <c r="M5464" s="16">
        <f t="shared" si="1106"/>
        <v>0.38748284999999999</v>
      </c>
      <c r="N5464">
        <f t="shared" si="1107"/>
        <v>0</v>
      </c>
      <c r="O5464">
        <f t="shared" si="1108"/>
        <v>0</v>
      </c>
      <c r="P5464" s="63">
        <f t="shared" si="1109"/>
        <v>0</v>
      </c>
    </row>
    <row r="5465" spans="1:16" x14ac:dyDescent="0.3">
      <c r="A5465">
        <f t="shared" si="1110"/>
        <v>2019</v>
      </c>
      <c r="B5465">
        <f t="shared" si="1111"/>
        <v>4</v>
      </c>
      <c r="C5465">
        <f t="shared" si="1112"/>
        <v>16</v>
      </c>
      <c r="D5465">
        <f t="shared" si="1113"/>
        <v>2</v>
      </c>
      <c r="E5465" t="str">
        <f t="shared" si="1114"/>
        <v>ON</v>
      </c>
      <c r="F5465" s="13">
        <f t="shared" si="1103"/>
        <v>43571</v>
      </c>
      <c r="G5465" s="14" t="str">
        <f t="shared" si="1115"/>
        <v>Avg of 4 NM Projects</v>
      </c>
      <c r="H5465" s="15">
        <f t="shared" si="1104"/>
        <v>14</v>
      </c>
      <c r="I5465" s="93">
        <v>32</v>
      </c>
      <c r="J5465">
        <f t="shared" si="1105"/>
        <v>0.1797752808988764</v>
      </c>
      <c r="K5465" s="4">
        <v>20.79</v>
      </c>
      <c r="L5465" s="4">
        <v>18.170000000000002</v>
      </c>
      <c r="M5465" s="16">
        <f t="shared" si="1106"/>
        <v>0.58144000000000007</v>
      </c>
      <c r="N5465">
        <f t="shared" si="1107"/>
        <v>0</v>
      </c>
      <c r="O5465">
        <f t="shared" si="1108"/>
        <v>0</v>
      </c>
      <c r="P5465" s="63">
        <f t="shared" si="1109"/>
        <v>0</v>
      </c>
    </row>
    <row r="5466" spans="1:16" x14ac:dyDescent="0.3">
      <c r="A5466">
        <f t="shared" si="1110"/>
        <v>2019</v>
      </c>
      <c r="B5466">
        <f t="shared" si="1111"/>
        <v>4</v>
      </c>
      <c r="C5466">
        <f t="shared" si="1112"/>
        <v>16</v>
      </c>
      <c r="D5466">
        <f t="shared" si="1113"/>
        <v>2</v>
      </c>
      <c r="E5466" t="str">
        <f t="shared" si="1114"/>
        <v>ON</v>
      </c>
      <c r="F5466" s="13">
        <f t="shared" si="1103"/>
        <v>43571</v>
      </c>
      <c r="G5466" s="14" t="str">
        <f t="shared" si="1115"/>
        <v>Avg of 4 NM Projects</v>
      </c>
      <c r="H5466" s="15">
        <f t="shared" si="1104"/>
        <v>15</v>
      </c>
      <c r="I5466" s="93">
        <v>32.635000000000005</v>
      </c>
      <c r="J5466">
        <f t="shared" si="1105"/>
        <v>0.18334269662921351</v>
      </c>
      <c r="K5466" s="4">
        <v>21.02</v>
      </c>
      <c r="L5466" s="4">
        <v>18.12</v>
      </c>
      <c r="M5466" s="16">
        <f t="shared" si="1106"/>
        <v>0.59134620000000016</v>
      </c>
      <c r="N5466">
        <f t="shared" si="1107"/>
        <v>0</v>
      </c>
      <c r="O5466">
        <f t="shared" si="1108"/>
        <v>0</v>
      </c>
      <c r="P5466" s="63">
        <f t="shared" si="1109"/>
        <v>0</v>
      </c>
    </row>
    <row r="5467" spans="1:16" x14ac:dyDescent="0.3">
      <c r="A5467">
        <f t="shared" si="1110"/>
        <v>2019</v>
      </c>
      <c r="B5467">
        <f t="shared" si="1111"/>
        <v>4</v>
      </c>
      <c r="C5467">
        <f t="shared" si="1112"/>
        <v>16</v>
      </c>
      <c r="D5467">
        <f t="shared" si="1113"/>
        <v>2</v>
      </c>
      <c r="E5467" t="str">
        <f t="shared" si="1114"/>
        <v>ON</v>
      </c>
      <c r="F5467" s="13">
        <f t="shared" si="1103"/>
        <v>43571</v>
      </c>
      <c r="G5467" s="14" t="str">
        <f t="shared" si="1115"/>
        <v>Avg of 4 NM Projects</v>
      </c>
      <c r="H5467" s="15">
        <f t="shared" si="1104"/>
        <v>16</v>
      </c>
      <c r="I5467" s="93">
        <v>36.349999999999994</v>
      </c>
      <c r="J5467">
        <f t="shared" si="1105"/>
        <v>0.20421348314606738</v>
      </c>
      <c r="K5467" s="4">
        <v>20.95</v>
      </c>
      <c r="L5467" s="4">
        <v>18.100000000000001</v>
      </c>
      <c r="M5467" s="16">
        <f t="shared" si="1106"/>
        <v>0.65793499999999994</v>
      </c>
      <c r="N5467">
        <f t="shared" si="1107"/>
        <v>0</v>
      </c>
      <c r="O5467">
        <f t="shared" si="1108"/>
        <v>0</v>
      </c>
      <c r="P5467" s="63">
        <f t="shared" si="1109"/>
        <v>0</v>
      </c>
    </row>
    <row r="5468" spans="1:16" x14ac:dyDescent="0.3">
      <c r="A5468">
        <f t="shared" si="1110"/>
        <v>2019</v>
      </c>
      <c r="B5468">
        <f t="shared" si="1111"/>
        <v>4</v>
      </c>
      <c r="C5468">
        <f t="shared" si="1112"/>
        <v>16</v>
      </c>
      <c r="D5468">
        <f t="shared" si="1113"/>
        <v>2</v>
      </c>
      <c r="E5468" t="str">
        <f t="shared" si="1114"/>
        <v>ON</v>
      </c>
      <c r="F5468" s="13">
        <f t="shared" si="1103"/>
        <v>43571</v>
      </c>
      <c r="G5468" s="14" t="str">
        <f t="shared" si="1115"/>
        <v>Avg of 4 NM Projects</v>
      </c>
      <c r="H5468" s="15">
        <f t="shared" si="1104"/>
        <v>17</v>
      </c>
      <c r="I5468" s="93">
        <v>31.49</v>
      </c>
      <c r="J5468">
        <f t="shared" si="1105"/>
        <v>0.17691011235955056</v>
      </c>
      <c r="K5468" s="4">
        <v>23.3</v>
      </c>
      <c r="L5468" s="4">
        <v>18.170000000000002</v>
      </c>
      <c r="M5468" s="16">
        <f t="shared" si="1106"/>
        <v>0.5721733</v>
      </c>
      <c r="N5468">
        <f t="shared" si="1107"/>
        <v>0</v>
      </c>
      <c r="O5468">
        <f t="shared" si="1108"/>
        <v>0</v>
      </c>
      <c r="P5468" s="63">
        <f t="shared" si="1109"/>
        <v>0</v>
      </c>
    </row>
    <row r="5469" spans="1:16" x14ac:dyDescent="0.3">
      <c r="A5469">
        <f t="shared" si="1110"/>
        <v>2019</v>
      </c>
      <c r="B5469">
        <f t="shared" si="1111"/>
        <v>4</v>
      </c>
      <c r="C5469">
        <f t="shared" si="1112"/>
        <v>16</v>
      </c>
      <c r="D5469">
        <f t="shared" si="1113"/>
        <v>2</v>
      </c>
      <c r="E5469" t="str">
        <f t="shared" si="1114"/>
        <v>ON</v>
      </c>
      <c r="F5469" s="13">
        <f t="shared" ref="F5469:F5532" si="1116">+F5445+1</f>
        <v>43571</v>
      </c>
      <c r="G5469" s="14" t="str">
        <f t="shared" si="1115"/>
        <v>Avg of 4 NM Projects</v>
      </c>
      <c r="H5469" s="15">
        <f t="shared" ref="H5469:H5532" si="1117">H5445</f>
        <v>18</v>
      </c>
      <c r="I5469" s="93">
        <v>17.920000000000002</v>
      </c>
      <c r="J5469">
        <f t="shared" si="1105"/>
        <v>0.1006741573033708</v>
      </c>
      <c r="K5469" s="4">
        <v>26.53</v>
      </c>
      <c r="L5469" s="4">
        <v>28</v>
      </c>
      <c r="M5469" s="16">
        <f t="shared" si="1106"/>
        <v>0.50176000000000009</v>
      </c>
      <c r="N5469">
        <f t="shared" si="1107"/>
        <v>0</v>
      </c>
      <c r="O5469">
        <f t="shared" si="1108"/>
        <v>0</v>
      </c>
      <c r="P5469" s="63">
        <f t="shared" si="1109"/>
        <v>0</v>
      </c>
    </row>
    <row r="5470" spans="1:16" x14ac:dyDescent="0.3">
      <c r="A5470">
        <f t="shared" si="1110"/>
        <v>2019</v>
      </c>
      <c r="B5470">
        <f t="shared" si="1111"/>
        <v>4</v>
      </c>
      <c r="C5470">
        <f t="shared" si="1112"/>
        <v>16</v>
      </c>
      <c r="D5470">
        <f t="shared" si="1113"/>
        <v>2</v>
      </c>
      <c r="E5470" t="str">
        <f t="shared" si="1114"/>
        <v>ON</v>
      </c>
      <c r="F5470" s="13">
        <f t="shared" si="1116"/>
        <v>43571</v>
      </c>
      <c r="G5470" s="14" t="str">
        <f t="shared" si="1115"/>
        <v>Avg of 4 NM Projects</v>
      </c>
      <c r="H5470" s="15">
        <f t="shared" si="1117"/>
        <v>19</v>
      </c>
      <c r="I5470" s="93">
        <v>5.5050000000000008</v>
      </c>
      <c r="J5470">
        <f t="shared" si="1105"/>
        <v>3.0926966292134837E-2</v>
      </c>
      <c r="K5470" s="4">
        <v>32.17</v>
      </c>
      <c r="L5470" s="4">
        <v>36.590000000000003</v>
      </c>
      <c r="M5470" s="16">
        <f t="shared" si="1106"/>
        <v>0.20142795000000005</v>
      </c>
      <c r="N5470">
        <f t="shared" si="1107"/>
        <v>0</v>
      </c>
      <c r="O5470">
        <f t="shared" si="1108"/>
        <v>0</v>
      </c>
      <c r="P5470" s="63">
        <f t="shared" si="1109"/>
        <v>0</v>
      </c>
    </row>
    <row r="5471" spans="1:16" x14ac:dyDescent="0.3">
      <c r="A5471">
        <f t="shared" si="1110"/>
        <v>2019</v>
      </c>
      <c r="B5471">
        <f t="shared" si="1111"/>
        <v>4</v>
      </c>
      <c r="C5471">
        <f t="shared" si="1112"/>
        <v>16</v>
      </c>
      <c r="D5471">
        <f t="shared" si="1113"/>
        <v>2</v>
      </c>
      <c r="E5471" t="str">
        <f t="shared" si="1114"/>
        <v>ON</v>
      </c>
      <c r="F5471" s="13">
        <f t="shared" si="1116"/>
        <v>43571</v>
      </c>
      <c r="G5471" s="14" t="str">
        <f t="shared" si="1115"/>
        <v>Avg of 4 NM Projects</v>
      </c>
      <c r="H5471" s="15">
        <f t="shared" si="1117"/>
        <v>20</v>
      </c>
      <c r="I5471" s="93">
        <v>-0.13</v>
      </c>
      <c r="J5471">
        <f t="shared" si="1105"/>
        <v>-7.3033707865168538E-4</v>
      </c>
      <c r="K5471" s="4">
        <v>33.979999999999997</v>
      </c>
      <c r="L5471" s="4">
        <v>39.5</v>
      </c>
      <c r="M5471" s="16">
        <f t="shared" si="1106"/>
        <v>-5.1349999999999998E-3</v>
      </c>
      <c r="N5471">
        <f t="shared" si="1107"/>
        <v>0</v>
      </c>
      <c r="O5471">
        <f t="shared" si="1108"/>
        <v>0</v>
      </c>
      <c r="P5471" s="63">
        <f t="shared" si="1109"/>
        <v>0</v>
      </c>
    </row>
    <row r="5472" spans="1:16" x14ac:dyDescent="0.3">
      <c r="A5472">
        <f t="shared" si="1110"/>
        <v>2019</v>
      </c>
      <c r="B5472">
        <f t="shared" si="1111"/>
        <v>4</v>
      </c>
      <c r="C5472">
        <f t="shared" si="1112"/>
        <v>16</v>
      </c>
      <c r="D5472">
        <f t="shared" si="1113"/>
        <v>2</v>
      </c>
      <c r="E5472" t="str">
        <f t="shared" si="1114"/>
        <v>ON</v>
      </c>
      <c r="F5472" s="13">
        <f t="shared" si="1116"/>
        <v>43571</v>
      </c>
      <c r="G5472" s="14" t="str">
        <f t="shared" si="1115"/>
        <v>Avg of 4 NM Projects</v>
      </c>
      <c r="H5472" s="15">
        <f t="shared" si="1117"/>
        <v>21</v>
      </c>
      <c r="I5472" s="93">
        <v>-0.26</v>
      </c>
      <c r="J5472">
        <f t="shared" si="1105"/>
        <v>-1.4606741573033708E-3</v>
      </c>
      <c r="K5472" s="4">
        <v>36.770000000000003</v>
      </c>
      <c r="L5472" s="4">
        <v>37.76</v>
      </c>
      <c r="M5472" s="16">
        <f t="shared" si="1106"/>
        <v>-9.817600000000001E-3</v>
      </c>
      <c r="N5472">
        <f t="shared" si="1107"/>
        <v>0</v>
      </c>
      <c r="O5472">
        <f t="shared" si="1108"/>
        <v>0</v>
      </c>
      <c r="P5472" s="63">
        <f t="shared" si="1109"/>
        <v>0</v>
      </c>
    </row>
    <row r="5473" spans="1:18" x14ac:dyDescent="0.3">
      <c r="A5473">
        <f t="shared" si="1110"/>
        <v>2019</v>
      </c>
      <c r="B5473">
        <f t="shared" si="1111"/>
        <v>4</v>
      </c>
      <c r="C5473">
        <f t="shared" si="1112"/>
        <v>16</v>
      </c>
      <c r="D5473">
        <f t="shared" si="1113"/>
        <v>2</v>
      </c>
      <c r="E5473" t="str">
        <f t="shared" si="1114"/>
        <v>ON</v>
      </c>
      <c r="F5473" s="13">
        <f t="shared" si="1116"/>
        <v>43571</v>
      </c>
      <c r="G5473" s="14" t="str">
        <f t="shared" si="1115"/>
        <v>Avg of 4 NM Projects</v>
      </c>
      <c r="H5473" s="15">
        <f t="shared" si="1117"/>
        <v>22</v>
      </c>
      <c r="I5473" s="93">
        <v>0</v>
      </c>
      <c r="J5473">
        <f t="shared" si="1105"/>
        <v>0</v>
      </c>
      <c r="K5473" s="4">
        <v>32.200000000000003</v>
      </c>
      <c r="L5473" s="4">
        <v>34.57</v>
      </c>
      <c r="M5473" s="16">
        <f t="shared" si="1106"/>
        <v>0</v>
      </c>
      <c r="N5473">
        <f t="shared" si="1107"/>
        <v>1</v>
      </c>
      <c r="O5473">
        <f t="shared" si="1108"/>
        <v>0</v>
      </c>
      <c r="P5473" s="63">
        <f t="shared" si="1109"/>
        <v>0</v>
      </c>
    </row>
    <row r="5474" spans="1:18" x14ac:dyDescent="0.3">
      <c r="A5474">
        <f t="shared" si="1110"/>
        <v>2019</v>
      </c>
      <c r="B5474">
        <f t="shared" si="1111"/>
        <v>4</v>
      </c>
      <c r="C5474">
        <f t="shared" si="1112"/>
        <v>16</v>
      </c>
      <c r="D5474">
        <f t="shared" si="1113"/>
        <v>2</v>
      </c>
      <c r="E5474" t="str">
        <f t="shared" si="1114"/>
        <v>ON</v>
      </c>
      <c r="F5474" s="13">
        <f t="shared" si="1116"/>
        <v>43571</v>
      </c>
      <c r="G5474" s="14" t="str">
        <f t="shared" si="1115"/>
        <v>Avg of 4 NM Projects</v>
      </c>
      <c r="H5474" s="15">
        <f t="shared" si="1117"/>
        <v>23</v>
      </c>
      <c r="I5474" s="93">
        <v>-0.13</v>
      </c>
      <c r="J5474">
        <f t="shared" si="1105"/>
        <v>-7.3033707865168538E-4</v>
      </c>
      <c r="K5474" s="4">
        <v>22.68</v>
      </c>
      <c r="L5474" s="4">
        <v>23.26</v>
      </c>
      <c r="M5474" s="16">
        <f t="shared" si="1106"/>
        <v>-3.0238000000000005E-3</v>
      </c>
      <c r="N5474">
        <f t="shared" si="1107"/>
        <v>0</v>
      </c>
      <c r="O5474">
        <f t="shared" si="1108"/>
        <v>0</v>
      </c>
      <c r="P5474" s="63">
        <f t="shared" si="1109"/>
        <v>0</v>
      </c>
    </row>
    <row r="5475" spans="1:18" x14ac:dyDescent="0.3">
      <c r="A5475">
        <f t="shared" si="1110"/>
        <v>2019</v>
      </c>
      <c r="B5475">
        <f t="shared" si="1111"/>
        <v>4</v>
      </c>
      <c r="C5475">
        <f t="shared" si="1112"/>
        <v>16</v>
      </c>
      <c r="D5475">
        <f t="shared" si="1113"/>
        <v>2</v>
      </c>
      <c r="E5475" t="str">
        <f t="shared" si="1114"/>
        <v>OFF</v>
      </c>
      <c r="F5475" s="13">
        <f t="shared" si="1116"/>
        <v>43571</v>
      </c>
      <c r="G5475" s="14" t="str">
        <f t="shared" si="1115"/>
        <v>Avg of 4 NM Projects</v>
      </c>
      <c r="H5475" s="15">
        <f t="shared" si="1117"/>
        <v>24</v>
      </c>
      <c r="I5475" s="93">
        <v>0</v>
      </c>
      <c r="J5475">
        <f t="shared" si="1105"/>
        <v>0</v>
      </c>
      <c r="K5475" s="4">
        <v>21.52</v>
      </c>
      <c r="L5475" s="4">
        <v>20.79</v>
      </c>
      <c r="M5475" s="16">
        <f t="shared" si="1106"/>
        <v>0</v>
      </c>
      <c r="N5475">
        <f t="shared" si="1107"/>
        <v>1</v>
      </c>
      <c r="O5475">
        <f t="shared" si="1108"/>
        <v>0</v>
      </c>
      <c r="P5475" s="63">
        <f t="shared" si="1109"/>
        <v>0</v>
      </c>
    </row>
    <row r="5476" spans="1:18" x14ac:dyDescent="0.3">
      <c r="A5476">
        <f t="shared" si="1110"/>
        <v>2019</v>
      </c>
      <c r="B5476">
        <f t="shared" si="1111"/>
        <v>4</v>
      </c>
      <c r="C5476">
        <f t="shared" si="1112"/>
        <v>17</v>
      </c>
      <c r="D5476">
        <f t="shared" si="1113"/>
        <v>3</v>
      </c>
      <c r="E5476" t="str">
        <f t="shared" si="1114"/>
        <v>OFF</v>
      </c>
      <c r="F5476" s="13">
        <f t="shared" si="1116"/>
        <v>43572</v>
      </c>
      <c r="G5476" s="14" t="str">
        <f t="shared" si="1115"/>
        <v>Avg of 4 NM Projects</v>
      </c>
      <c r="H5476" s="15">
        <f t="shared" si="1117"/>
        <v>1</v>
      </c>
      <c r="I5476" s="93">
        <v>-0.26</v>
      </c>
      <c r="J5476">
        <f t="shared" si="1105"/>
        <v>-1.4606741573033708E-3</v>
      </c>
      <c r="K5476" s="4">
        <v>24.6</v>
      </c>
      <c r="L5476" s="4">
        <v>18.78</v>
      </c>
      <c r="M5476" s="16">
        <f t="shared" si="1106"/>
        <v>-4.8828000000000005E-3</v>
      </c>
      <c r="N5476">
        <f t="shared" si="1107"/>
        <v>0</v>
      </c>
      <c r="O5476">
        <f t="shared" si="1108"/>
        <v>0</v>
      </c>
      <c r="P5476" s="63">
        <f t="shared" si="1109"/>
        <v>0</v>
      </c>
      <c r="Q5476" s="34"/>
      <c r="R5476" s="34"/>
    </row>
    <row r="5477" spans="1:18" x14ac:dyDescent="0.3">
      <c r="A5477">
        <f t="shared" si="1110"/>
        <v>2019</v>
      </c>
      <c r="B5477">
        <f t="shared" si="1111"/>
        <v>4</v>
      </c>
      <c r="C5477">
        <f t="shared" si="1112"/>
        <v>17</v>
      </c>
      <c r="D5477">
        <f t="shared" si="1113"/>
        <v>3</v>
      </c>
      <c r="E5477" t="str">
        <f t="shared" si="1114"/>
        <v>OFF</v>
      </c>
      <c r="F5477" s="13">
        <f t="shared" si="1116"/>
        <v>43572</v>
      </c>
      <c r="G5477" s="14" t="str">
        <f t="shared" si="1115"/>
        <v>Avg of 4 NM Projects</v>
      </c>
      <c r="H5477" s="15">
        <f t="shared" si="1117"/>
        <v>2</v>
      </c>
      <c r="I5477" s="93">
        <v>-0.26</v>
      </c>
      <c r="J5477">
        <f t="shared" si="1105"/>
        <v>-1.4606741573033708E-3</v>
      </c>
      <c r="K5477" s="4">
        <v>21.61</v>
      </c>
      <c r="L5477" s="4">
        <v>19.940000000000001</v>
      </c>
      <c r="M5477" s="16">
        <f t="shared" si="1106"/>
        <v>-5.1844000000000005E-3</v>
      </c>
      <c r="N5477">
        <f t="shared" si="1107"/>
        <v>0</v>
      </c>
      <c r="O5477">
        <f t="shared" si="1108"/>
        <v>0</v>
      </c>
      <c r="P5477" s="63">
        <f t="shared" si="1109"/>
        <v>0</v>
      </c>
    </row>
    <row r="5478" spans="1:18" x14ac:dyDescent="0.3">
      <c r="A5478">
        <f t="shared" si="1110"/>
        <v>2019</v>
      </c>
      <c r="B5478">
        <f t="shared" si="1111"/>
        <v>4</v>
      </c>
      <c r="C5478">
        <f t="shared" si="1112"/>
        <v>17</v>
      </c>
      <c r="D5478">
        <f t="shared" si="1113"/>
        <v>3</v>
      </c>
      <c r="E5478" t="str">
        <f t="shared" si="1114"/>
        <v>OFF</v>
      </c>
      <c r="F5478" s="13">
        <f t="shared" si="1116"/>
        <v>43572</v>
      </c>
      <c r="G5478" s="14" t="str">
        <f t="shared" si="1115"/>
        <v>Avg of 4 NM Projects</v>
      </c>
      <c r="H5478" s="15">
        <f t="shared" si="1117"/>
        <v>3</v>
      </c>
      <c r="I5478" s="93">
        <v>0</v>
      </c>
      <c r="J5478">
        <f t="shared" si="1105"/>
        <v>0</v>
      </c>
      <c r="K5478" s="4">
        <v>21.08</v>
      </c>
      <c r="L5478" s="4">
        <v>20.58</v>
      </c>
      <c r="M5478" s="16">
        <f t="shared" si="1106"/>
        <v>0</v>
      </c>
      <c r="N5478">
        <f t="shared" si="1107"/>
        <v>1</v>
      </c>
      <c r="O5478">
        <f t="shared" si="1108"/>
        <v>0</v>
      </c>
      <c r="P5478" s="63">
        <f t="shared" si="1109"/>
        <v>0</v>
      </c>
    </row>
    <row r="5479" spans="1:18" x14ac:dyDescent="0.3">
      <c r="A5479">
        <f t="shared" si="1110"/>
        <v>2019</v>
      </c>
      <c r="B5479">
        <f t="shared" si="1111"/>
        <v>4</v>
      </c>
      <c r="C5479">
        <f t="shared" si="1112"/>
        <v>17</v>
      </c>
      <c r="D5479">
        <f t="shared" si="1113"/>
        <v>3</v>
      </c>
      <c r="E5479" t="str">
        <f t="shared" si="1114"/>
        <v>OFF</v>
      </c>
      <c r="F5479" s="13">
        <f t="shared" si="1116"/>
        <v>43572</v>
      </c>
      <c r="G5479" s="14" t="str">
        <f t="shared" si="1115"/>
        <v>Avg of 4 NM Projects</v>
      </c>
      <c r="H5479" s="15">
        <f t="shared" si="1117"/>
        <v>4</v>
      </c>
      <c r="I5479" s="93">
        <v>-0.26</v>
      </c>
      <c r="J5479">
        <f t="shared" si="1105"/>
        <v>-1.4606741573033708E-3</v>
      </c>
      <c r="K5479" s="4">
        <v>21.07</v>
      </c>
      <c r="L5479" s="4">
        <v>19.309999999999999</v>
      </c>
      <c r="M5479" s="16">
        <f t="shared" si="1106"/>
        <v>-5.0206000000000001E-3</v>
      </c>
      <c r="N5479">
        <f t="shared" si="1107"/>
        <v>0</v>
      </c>
      <c r="O5479">
        <f t="shared" si="1108"/>
        <v>0</v>
      </c>
      <c r="P5479" s="63">
        <f t="shared" si="1109"/>
        <v>0</v>
      </c>
    </row>
    <row r="5480" spans="1:18" x14ac:dyDescent="0.3">
      <c r="A5480">
        <f t="shared" si="1110"/>
        <v>2019</v>
      </c>
      <c r="B5480">
        <f t="shared" si="1111"/>
        <v>4</v>
      </c>
      <c r="C5480">
        <f t="shared" si="1112"/>
        <v>17</v>
      </c>
      <c r="D5480">
        <f t="shared" si="1113"/>
        <v>3</v>
      </c>
      <c r="E5480" t="str">
        <f t="shared" si="1114"/>
        <v>OFF</v>
      </c>
      <c r="F5480" s="13">
        <f t="shared" si="1116"/>
        <v>43572</v>
      </c>
      <c r="G5480" s="14" t="str">
        <f t="shared" si="1115"/>
        <v>Avg of 4 NM Projects</v>
      </c>
      <c r="H5480" s="15">
        <f t="shared" si="1117"/>
        <v>5</v>
      </c>
      <c r="I5480" s="93">
        <v>-0.13</v>
      </c>
      <c r="J5480">
        <f t="shared" si="1105"/>
        <v>-7.3033707865168538E-4</v>
      </c>
      <c r="K5480" s="4">
        <v>22.31</v>
      </c>
      <c r="L5480" s="4">
        <v>20.36</v>
      </c>
      <c r="M5480" s="16">
        <f t="shared" si="1106"/>
        <v>-2.6467999999999999E-3</v>
      </c>
      <c r="N5480">
        <f t="shared" si="1107"/>
        <v>0</v>
      </c>
      <c r="O5480">
        <f t="shared" si="1108"/>
        <v>0</v>
      </c>
      <c r="P5480" s="63">
        <f t="shared" si="1109"/>
        <v>0</v>
      </c>
    </row>
    <row r="5481" spans="1:18" x14ac:dyDescent="0.3">
      <c r="A5481">
        <f t="shared" si="1110"/>
        <v>2019</v>
      </c>
      <c r="B5481">
        <f t="shared" si="1111"/>
        <v>4</v>
      </c>
      <c r="C5481">
        <f t="shared" si="1112"/>
        <v>17</v>
      </c>
      <c r="D5481">
        <f t="shared" si="1113"/>
        <v>3</v>
      </c>
      <c r="E5481" t="str">
        <f t="shared" si="1114"/>
        <v>OFF</v>
      </c>
      <c r="F5481" s="13">
        <f t="shared" si="1116"/>
        <v>43572</v>
      </c>
      <c r="G5481" s="14" t="str">
        <f t="shared" si="1115"/>
        <v>Avg of 4 NM Projects</v>
      </c>
      <c r="H5481" s="15">
        <f t="shared" si="1117"/>
        <v>6</v>
      </c>
      <c r="I5481" s="93">
        <v>0</v>
      </c>
      <c r="J5481">
        <f t="shared" si="1105"/>
        <v>0</v>
      </c>
      <c r="K5481" s="4">
        <v>27.6</v>
      </c>
      <c r="L5481" s="4">
        <v>28.27</v>
      </c>
      <c r="M5481" s="16">
        <f t="shared" si="1106"/>
        <v>0</v>
      </c>
      <c r="N5481">
        <f t="shared" si="1107"/>
        <v>1</v>
      </c>
      <c r="O5481">
        <f t="shared" si="1108"/>
        <v>0</v>
      </c>
      <c r="P5481" s="63">
        <f t="shared" si="1109"/>
        <v>0</v>
      </c>
    </row>
    <row r="5482" spans="1:18" x14ac:dyDescent="0.3">
      <c r="A5482">
        <f t="shared" si="1110"/>
        <v>2019</v>
      </c>
      <c r="B5482">
        <f t="shared" si="1111"/>
        <v>4</v>
      </c>
      <c r="C5482">
        <f t="shared" si="1112"/>
        <v>17</v>
      </c>
      <c r="D5482">
        <f t="shared" si="1113"/>
        <v>3</v>
      </c>
      <c r="E5482" t="str">
        <f t="shared" si="1114"/>
        <v>OFF</v>
      </c>
      <c r="F5482" s="13">
        <f t="shared" si="1116"/>
        <v>43572</v>
      </c>
      <c r="G5482" s="14" t="str">
        <f t="shared" si="1115"/>
        <v>Avg of 4 NM Projects</v>
      </c>
      <c r="H5482" s="15">
        <f t="shared" si="1117"/>
        <v>7</v>
      </c>
      <c r="I5482" s="93">
        <v>2.0499999999999998</v>
      </c>
      <c r="J5482">
        <f t="shared" si="1105"/>
        <v>1.1516853932584269E-2</v>
      </c>
      <c r="K5482" s="4">
        <v>31.65</v>
      </c>
      <c r="L5482" s="4">
        <v>27.26</v>
      </c>
      <c r="M5482" s="16">
        <f t="shared" si="1106"/>
        <v>5.5882999999999995E-2</v>
      </c>
      <c r="N5482">
        <f t="shared" si="1107"/>
        <v>0</v>
      </c>
      <c r="O5482">
        <f t="shared" si="1108"/>
        <v>0</v>
      </c>
      <c r="P5482" s="63">
        <f t="shared" si="1109"/>
        <v>0</v>
      </c>
    </row>
    <row r="5483" spans="1:18" x14ac:dyDescent="0.3">
      <c r="A5483">
        <f t="shared" si="1110"/>
        <v>2019</v>
      </c>
      <c r="B5483">
        <f t="shared" si="1111"/>
        <v>4</v>
      </c>
      <c r="C5483">
        <f t="shared" si="1112"/>
        <v>17</v>
      </c>
      <c r="D5483">
        <f t="shared" si="1113"/>
        <v>3</v>
      </c>
      <c r="E5483" t="str">
        <f t="shared" si="1114"/>
        <v>ON</v>
      </c>
      <c r="F5483" s="13">
        <f t="shared" si="1116"/>
        <v>43572</v>
      </c>
      <c r="G5483" s="14" t="str">
        <f t="shared" si="1115"/>
        <v>Avg of 4 NM Projects</v>
      </c>
      <c r="H5483" s="15">
        <f t="shared" si="1117"/>
        <v>8</v>
      </c>
      <c r="I5483" s="93">
        <v>21.255000000000003</v>
      </c>
      <c r="J5483">
        <f t="shared" si="1105"/>
        <v>0.11941011235955058</v>
      </c>
      <c r="K5483" s="4">
        <v>34.58</v>
      </c>
      <c r="L5483" s="4">
        <v>34.39</v>
      </c>
      <c r="M5483" s="16">
        <f t="shared" si="1106"/>
        <v>0.73095945000000007</v>
      </c>
      <c r="N5483">
        <f t="shared" si="1107"/>
        <v>0</v>
      </c>
      <c r="O5483">
        <f t="shared" si="1108"/>
        <v>0</v>
      </c>
      <c r="P5483" s="63">
        <f t="shared" si="1109"/>
        <v>0</v>
      </c>
    </row>
    <row r="5484" spans="1:18" x14ac:dyDescent="0.3">
      <c r="A5484">
        <f t="shared" si="1110"/>
        <v>2019</v>
      </c>
      <c r="B5484">
        <f t="shared" si="1111"/>
        <v>4</v>
      </c>
      <c r="C5484">
        <f t="shared" si="1112"/>
        <v>17</v>
      </c>
      <c r="D5484">
        <f t="shared" si="1113"/>
        <v>3</v>
      </c>
      <c r="E5484" t="str">
        <f t="shared" si="1114"/>
        <v>ON</v>
      </c>
      <c r="F5484" s="13">
        <f t="shared" si="1116"/>
        <v>43572</v>
      </c>
      <c r="G5484" s="14" t="str">
        <f t="shared" si="1115"/>
        <v>Avg of 4 NM Projects</v>
      </c>
      <c r="H5484" s="15">
        <f t="shared" si="1117"/>
        <v>9</v>
      </c>
      <c r="I5484" s="93">
        <v>53.120000000000005</v>
      </c>
      <c r="J5484">
        <f t="shared" si="1105"/>
        <v>0.29842696629213483</v>
      </c>
      <c r="K5484" s="4">
        <v>29.41</v>
      </c>
      <c r="L5484" s="4">
        <v>23.89</v>
      </c>
      <c r="M5484" s="16">
        <f t="shared" si="1106"/>
        <v>1.2690368000000001</v>
      </c>
      <c r="N5484">
        <f t="shared" si="1107"/>
        <v>0</v>
      </c>
      <c r="O5484">
        <f t="shared" si="1108"/>
        <v>0</v>
      </c>
      <c r="P5484" s="63">
        <f t="shared" si="1109"/>
        <v>0</v>
      </c>
    </row>
    <row r="5485" spans="1:18" x14ac:dyDescent="0.3">
      <c r="A5485">
        <f t="shared" si="1110"/>
        <v>2019</v>
      </c>
      <c r="B5485">
        <f t="shared" si="1111"/>
        <v>4</v>
      </c>
      <c r="C5485">
        <f t="shared" si="1112"/>
        <v>17</v>
      </c>
      <c r="D5485">
        <f t="shared" si="1113"/>
        <v>3</v>
      </c>
      <c r="E5485" t="str">
        <f t="shared" si="1114"/>
        <v>ON</v>
      </c>
      <c r="F5485" s="13">
        <f t="shared" si="1116"/>
        <v>43572</v>
      </c>
      <c r="G5485" s="14" t="str">
        <f t="shared" si="1115"/>
        <v>Avg of 4 NM Projects</v>
      </c>
      <c r="H5485" s="15">
        <f t="shared" si="1117"/>
        <v>10</v>
      </c>
      <c r="I5485" s="93">
        <v>78.849999999999994</v>
      </c>
      <c r="J5485">
        <f t="shared" si="1105"/>
        <v>0.44297752808988761</v>
      </c>
      <c r="K5485" s="4">
        <v>26.17</v>
      </c>
      <c r="L5485" s="4">
        <v>19.079999999999998</v>
      </c>
      <c r="M5485" s="16">
        <f t="shared" si="1106"/>
        <v>1.5044579999999999</v>
      </c>
      <c r="N5485">
        <f t="shared" si="1107"/>
        <v>0</v>
      </c>
      <c r="O5485">
        <f t="shared" si="1108"/>
        <v>0</v>
      </c>
      <c r="P5485" s="63">
        <f t="shared" si="1109"/>
        <v>0</v>
      </c>
    </row>
    <row r="5486" spans="1:18" x14ac:dyDescent="0.3">
      <c r="A5486">
        <f t="shared" si="1110"/>
        <v>2019</v>
      </c>
      <c r="B5486">
        <f t="shared" si="1111"/>
        <v>4</v>
      </c>
      <c r="C5486">
        <f t="shared" si="1112"/>
        <v>17</v>
      </c>
      <c r="D5486">
        <f t="shared" si="1113"/>
        <v>3</v>
      </c>
      <c r="E5486" t="str">
        <f t="shared" si="1114"/>
        <v>ON</v>
      </c>
      <c r="F5486" s="13">
        <f t="shared" si="1116"/>
        <v>43572</v>
      </c>
      <c r="G5486" s="14" t="str">
        <f t="shared" si="1115"/>
        <v>Avg of 4 NM Projects</v>
      </c>
      <c r="H5486" s="15">
        <f t="shared" si="1117"/>
        <v>11</v>
      </c>
      <c r="I5486" s="93">
        <v>91.265000000000001</v>
      </c>
      <c r="J5486">
        <f t="shared" si="1105"/>
        <v>0.5127247191011236</v>
      </c>
      <c r="K5486" s="4">
        <v>25.8</v>
      </c>
      <c r="L5486" s="4">
        <v>18.79</v>
      </c>
      <c r="M5486" s="16">
        <f t="shared" si="1106"/>
        <v>1.7148693499999998</v>
      </c>
      <c r="N5486">
        <f t="shared" si="1107"/>
        <v>0</v>
      </c>
      <c r="O5486">
        <f t="shared" si="1108"/>
        <v>1</v>
      </c>
      <c r="P5486" s="63">
        <f t="shared" si="1109"/>
        <v>0</v>
      </c>
    </row>
    <row r="5487" spans="1:18" x14ac:dyDescent="0.3">
      <c r="A5487">
        <f t="shared" si="1110"/>
        <v>2019</v>
      </c>
      <c r="B5487">
        <f t="shared" si="1111"/>
        <v>4</v>
      </c>
      <c r="C5487">
        <f t="shared" si="1112"/>
        <v>17</v>
      </c>
      <c r="D5487">
        <f t="shared" si="1113"/>
        <v>3</v>
      </c>
      <c r="E5487" t="str">
        <f t="shared" si="1114"/>
        <v>ON</v>
      </c>
      <c r="F5487" s="13">
        <f t="shared" si="1116"/>
        <v>43572</v>
      </c>
      <c r="G5487" s="14" t="str">
        <f t="shared" si="1115"/>
        <v>Avg of 4 NM Projects</v>
      </c>
      <c r="H5487" s="15">
        <f t="shared" si="1117"/>
        <v>12</v>
      </c>
      <c r="I5487" s="93">
        <v>101.505</v>
      </c>
      <c r="J5487">
        <f t="shared" si="1105"/>
        <v>0.57025280898876407</v>
      </c>
      <c r="K5487" s="4">
        <v>25.48</v>
      </c>
      <c r="L5487" s="4">
        <v>18.309999999999999</v>
      </c>
      <c r="M5487" s="16">
        <f t="shared" si="1106"/>
        <v>1.8585565499999999</v>
      </c>
      <c r="N5487">
        <f t="shared" si="1107"/>
        <v>0</v>
      </c>
      <c r="O5487">
        <f t="shared" si="1108"/>
        <v>1</v>
      </c>
      <c r="P5487" s="63">
        <f t="shared" si="1109"/>
        <v>0</v>
      </c>
    </row>
    <row r="5488" spans="1:18" x14ac:dyDescent="0.3">
      <c r="A5488">
        <f t="shared" si="1110"/>
        <v>2019</v>
      </c>
      <c r="B5488">
        <f t="shared" si="1111"/>
        <v>4</v>
      </c>
      <c r="C5488">
        <f t="shared" si="1112"/>
        <v>17</v>
      </c>
      <c r="D5488">
        <f t="shared" si="1113"/>
        <v>3</v>
      </c>
      <c r="E5488" t="str">
        <f t="shared" si="1114"/>
        <v>ON</v>
      </c>
      <c r="F5488" s="13">
        <f t="shared" si="1116"/>
        <v>43572</v>
      </c>
      <c r="G5488" s="14" t="str">
        <f t="shared" si="1115"/>
        <v>Avg of 4 NM Projects</v>
      </c>
      <c r="H5488" s="15">
        <f t="shared" si="1117"/>
        <v>13</v>
      </c>
      <c r="I5488" s="93">
        <v>113.27499999999999</v>
      </c>
      <c r="J5488">
        <f t="shared" si="1105"/>
        <v>0.63637640449438193</v>
      </c>
      <c r="K5488" s="4">
        <v>24.08</v>
      </c>
      <c r="L5488" s="4">
        <v>17.84</v>
      </c>
      <c r="M5488" s="16">
        <f t="shared" si="1106"/>
        <v>2.020826</v>
      </c>
      <c r="N5488">
        <f t="shared" si="1107"/>
        <v>0</v>
      </c>
      <c r="O5488">
        <f t="shared" si="1108"/>
        <v>1</v>
      </c>
      <c r="P5488" s="63">
        <f t="shared" si="1109"/>
        <v>0</v>
      </c>
    </row>
    <row r="5489" spans="1:18" x14ac:dyDescent="0.3">
      <c r="A5489">
        <f t="shared" si="1110"/>
        <v>2019</v>
      </c>
      <c r="B5489">
        <f t="shared" si="1111"/>
        <v>4</v>
      </c>
      <c r="C5489">
        <f t="shared" si="1112"/>
        <v>17</v>
      </c>
      <c r="D5489">
        <f t="shared" si="1113"/>
        <v>3</v>
      </c>
      <c r="E5489" t="str">
        <f t="shared" si="1114"/>
        <v>ON</v>
      </c>
      <c r="F5489" s="13">
        <f t="shared" si="1116"/>
        <v>43572</v>
      </c>
      <c r="G5489" s="14" t="str">
        <f t="shared" si="1115"/>
        <v>Avg of 4 NM Projects</v>
      </c>
      <c r="H5489" s="15">
        <f t="shared" si="1117"/>
        <v>14</v>
      </c>
      <c r="I5489" s="93">
        <v>112.89</v>
      </c>
      <c r="J5489">
        <f t="shared" si="1105"/>
        <v>0.6342134831460674</v>
      </c>
      <c r="K5489" s="4">
        <v>24.16</v>
      </c>
      <c r="L5489" s="4">
        <v>18.02</v>
      </c>
      <c r="M5489" s="16">
        <f t="shared" si="1106"/>
        <v>2.0342777999999999</v>
      </c>
      <c r="N5489">
        <f t="shared" si="1107"/>
        <v>0</v>
      </c>
      <c r="O5489">
        <f t="shared" si="1108"/>
        <v>1</v>
      </c>
      <c r="P5489" s="63">
        <f t="shared" si="1109"/>
        <v>0</v>
      </c>
    </row>
    <row r="5490" spans="1:18" x14ac:dyDescent="0.3">
      <c r="A5490">
        <f t="shared" si="1110"/>
        <v>2019</v>
      </c>
      <c r="B5490">
        <f t="shared" si="1111"/>
        <v>4</v>
      </c>
      <c r="C5490">
        <f t="shared" si="1112"/>
        <v>17</v>
      </c>
      <c r="D5490">
        <f t="shared" si="1113"/>
        <v>3</v>
      </c>
      <c r="E5490" t="str">
        <f t="shared" si="1114"/>
        <v>ON</v>
      </c>
      <c r="F5490" s="13">
        <f t="shared" si="1116"/>
        <v>43572</v>
      </c>
      <c r="G5490" s="14" t="str">
        <f t="shared" si="1115"/>
        <v>Avg of 4 NM Projects</v>
      </c>
      <c r="H5490" s="15">
        <f t="shared" si="1117"/>
        <v>15</v>
      </c>
      <c r="I5490" s="93">
        <v>98.304999999999993</v>
      </c>
      <c r="J5490">
        <f t="shared" si="1105"/>
        <v>0.55227528089887634</v>
      </c>
      <c r="K5490" s="4">
        <v>23.32</v>
      </c>
      <c r="L5490" s="4">
        <v>16.63</v>
      </c>
      <c r="M5490" s="16">
        <f t="shared" si="1106"/>
        <v>1.6348121499999997</v>
      </c>
      <c r="N5490">
        <f t="shared" si="1107"/>
        <v>0</v>
      </c>
      <c r="O5490">
        <f t="shared" si="1108"/>
        <v>1</v>
      </c>
      <c r="P5490" s="63">
        <f t="shared" si="1109"/>
        <v>0</v>
      </c>
    </row>
    <row r="5491" spans="1:18" x14ac:dyDescent="0.3">
      <c r="A5491">
        <f t="shared" si="1110"/>
        <v>2019</v>
      </c>
      <c r="B5491">
        <f t="shared" si="1111"/>
        <v>4</v>
      </c>
      <c r="C5491">
        <f t="shared" si="1112"/>
        <v>17</v>
      </c>
      <c r="D5491">
        <f t="shared" si="1113"/>
        <v>3</v>
      </c>
      <c r="E5491" t="str">
        <f t="shared" si="1114"/>
        <v>ON</v>
      </c>
      <c r="F5491" s="13">
        <f t="shared" si="1116"/>
        <v>43572</v>
      </c>
      <c r="G5491" s="14" t="str">
        <f t="shared" si="1115"/>
        <v>Avg of 4 NM Projects</v>
      </c>
      <c r="H5491" s="15">
        <f t="shared" si="1117"/>
        <v>16</v>
      </c>
      <c r="I5491" s="93">
        <v>78.075000000000003</v>
      </c>
      <c r="J5491">
        <f t="shared" si="1105"/>
        <v>0.43862359550561797</v>
      </c>
      <c r="K5491" s="4">
        <v>24.79</v>
      </c>
      <c r="L5491" s="4">
        <v>18.829999999999998</v>
      </c>
      <c r="M5491" s="16">
        <f t="shared" si="1106"/>
        <v>1.4701522499999999</v>
      </c>
      <c r="N5491">
        <f t="shared" si="1107"/>
        <v>0</v>
      </c>
      <c r="O5491">
        <f t="shared" si="1108"/>
        <v>0</v>
      </c>
      <c r="P5491" s="63">
        <f t="shared" si="1109"/>
        <v>0</v>
      </c>
    </row>
    <row r="5492" spans="1:18" x14ac:dyDescent="0.3">
      <c r="A5492">
        <f t="shared" si="1110"/>
        <v>2019</v>
      </c>
      <c r="B5492">
        <f t="shared" si="1111"/>
        <v>4</v>
      </c>
      <c r="C5492">
        <f t="shared" si="1112"/>
        <v>17</v>
      </c>
      <c r="D5492">
        <f t="shared" si="1113"/>
        <v>3</v>
      </c>
      <c r="E5492" t="str">
        <f t="shared" si="1114"/>
        <v>ON</v>
      </c>
      <c r="F5492" s="13">
        <f t="shared" si="1116"/>
        <v>43572</v>
      </c>
      <c r="G5492" s="14" t="str">
        <f t="shared" si="1115"/>
        <v>Avg of 4 NM Projects</v>
      </c>
      <c r="H5492" s="15">
        <f t="shared" si="1117"/>
        <v>17</v>
      </c>
      <c r="I5492" s="93">
        <v>68.864999999999995</v>
      </c>
      <c r="J5492">
        <f t="shared" si="1105"/>
        <v>0.38688202247191006</v>
      </c>
      <c r="K5492" s="4">
        <v>26.28</v>
      </c>
      <c r="L5492" s="4">
        <v>20.72</v>
      </c>
      <c r="M5492" s="16">
        <f t="shared" si="1106"/>
        <v>1.4268827999999998</v>
      </c>
      <c r="N5492">
        <f t="shared" si="1107"/>
        <v>0</v>
      </c>
      <c r="O5492">
        <f t="shared" si="1108"/>
        <v>0</v>
      </c>
      <c r="P5492" s="63">
        <f t="shared" si="1109"/>
        <v>0</v>
      </c>
    </row>
    <row r="5493" spans="1:18" x14ac:dyDescent="0.3">
      <c r="A5493">
        <f t="shared" si="1110"/>
        <v>2019</v>
      </c>
      <c r="B5493">
        <f t="shared" si="1111"/>
        <v>4</v>
      </c>
      <c r="C5493">
        <f t="shared" si="1112"/>
        <v>17</v>
      </c>
      <c r="D5493">
        <f t="shared" si="1113"/>
        <v>3</v>
      </c>
      <c r="E5493" t="str">
        <f t="shared" si="1114"/>
        <v>ON</v>
      </c>
      <c r="F5493" s="13">
        <f t="shared" si="1116"/>
        <v>43572</v>
      </c>
      <c r="G5493" s="14" t="str">
        <f t="shared" si="1115"/>
        <v>Avg of 4 NM Projects</v>
      </c>
      <c r="H5493" s="15">
        <f t="shared" si="1117"/>
        <v>18</v>
      </c>
      <c r="I5493" s="93">
        <v>44.284999999999997</v>
      </c>
      <c r="J5493">
        <f t="shared" si="1105"/>
        <v>0.24879213483146065</v>
      </c>
      <c r="K5493" s="4">
        <v>28.14</v>
      </c>
      <c r="L5493" s="4">
        <v>22.28</v>
      </c>
      <c r="M5493" s="16">
        <f t="shared" si="1106"/>
        <v>0.98666980000000004</v>
      </c>
      <c r="N5493">
        <f t="shared" si="1107"/>
        <v>0</v>
      </c>
      <c r="O5493">
        <f t="shared" si="1108"/>
        <v>0</v>
      </c>
      <c r="P5493" s="63">
        <f t="shared" si="1109"/>
        <v>0</v>
      </c>
    </row>
    <row r="5494" spans="1:18" x14ac:dyDescent="0.3">
      <c r="A5494">
        <f t="shared" si="1110"/>
        <v>2019</v>
      </c>
      <c r="B5494">
        <f t="shared" si="1111"/>
        <v>4</v>
      </c>
      <c r="C5494">
        <f t="shared" si="1112"/>
        <v>17</v>
      </c>
      <c r="D5494">
        <f t="shared" si="1113"/>
        <v>3</v>
      </c>
      <c r="E5494" t="str">
        <f t="shared" si="1114"/>
        <v>ON</v>
      </c>
      <c r="F5494" s="13">
        <f t="shared" si="1116"/>
        <v>43572</v>
      </c>
      <c r="G5494" s="14" t="str">
        <f t="shared" si="1115"/>
        <v>Avg of 4 NM Projects</v>
      </c>
      <c r="H5494" s="15">
        <f t="shared" si="1117"/>
        <v>19</v>
      </c>
      <c r="I5494" s="93">
        <v>16.25</v>
      </c>
      <c r="J5494">
        <f t="shared" si="1105"/>
        <v>9.1292134831460675E-2</v>
      </c>
      <c r="K5494" s="4">
        <v>31.23</v>
      </c>
      <c r="L5494" s="4">
        <v>30.42</v>
      </c>
      <c r="M5494" s="16">
        <f t="shared" si="1106"/>
        <v>0.49432500000000007</v>
      </c>
      <c r="N5494">
        <f t="shared" si="1107"/>
        <v>0</v>
      </c>
      <c r="O5494">
        <f t="shared" si="1108"/>
        <v>0</v>
      </c>
      <c r="P5494" s="63">
        <f t="shared" si="1109"/>
        <v>0</v>
      </c>
    </row>
    <row r="5495" spans="1:18" x14ac:dyDescent="0.3">
      <c r="A5495">
        <f t="shared" si="1110"/>
        <v>2019</v>
      </c>
      <c r="B5495">
        <f t="shared" si="1111"/>
        <v>4</v>
      </c>
      <c r="C5495">
        <f t="shared" si="1112"/>
        <v>17</v>
      </c>
      <c r="D5495">
        <f t="shared" si="1113"/>
        <v>3</v>
      </c>
      <c r="E5495" t="str">
        <f t="shared" si="1114"/>
        <v>ON</v>
      </c>
      <c r="F5495" s="13">
        <f t="shared" si="1116"/>
        <v>43572</v>
      </c>
      <c r="G5495" s="14" t="str">
        <f t="shared" si="1115"/>
        <v>Avg of 4 NM Projects</v>
      </c>
      <c r="H5495" s="15">
        <f t="shared" si="1117"/>
        <v>20</v>
      </c>
      <c r="I5495" s="93">
        <v>1.1600000000000001</v>
      </c>
      <c r="J5495">
        <f t="shared" si="1105"/>
        <v>6.5168539325842706E-3</v>
      </c>
      <c r="K5495" s="4">
        <v>35.6</v>
      </c>
      <c r="L5495" s="4">
        <v>46.72</v>
      </c>
      <c r="M5495" s="16">
        <f t="shared" si="1106"/>
        <v>5.4195200000000006E-2</v>
      </c>
      <c r="N5495">
        <f t="shared" si="1107"/>
        <v>0</v>
      </c>
      <c r="O5495">
        <f t="shared" si="1108"/>
        <v>0</v>
      </c>
      <c r="P5495" s="63">
        <f t="shared" si="1109"/>
        <v>0</v>
      </c>
    </row>
    <row r="5496" spans="1:18" x14ac:dyDescent="0.3">
      <c r="A5496">
        <f t="shared" si="1110"/>
        <v>2019</v>
      </c>
      <c r="B5496">
        <f t="shared" si="1111"/>
        <v>4</v>
      </c>
      <c r="C5496">
        <f t="shared" si="1112"/>
        <v>17</v>
      </c>
      <c r="D5496">
        <f t="shared" si="1113"/>
        <v>3</v>
      </c>
      <c r="E5496" t="str">
        <f t="shared" si="1114"/>
        <v>ON</v>
      </c>
      <c r="F5496" s="13">
        <f t="shared" si="1116"/>
        <v>43572</v>
      </c>
      <c r="G5496" s="14" t="str">
        <f t="shared" si="1115"/>
        <v>Avg of 4 NM Projects</v>
      </c>
      <c r="H5496" s="15">
        <f t="shared" si="1117"/>
        <v>21</v>
      </c>
      <c r="I5496" s="93">
        <v>-0.13</v>
      </c>
      <c r="J5496">
        <f t="shared" si="1105"/>
        <v>-7.3033707865168538E-4</v>
      </c>
      <c r="K5496" s="4">
        <v>39.94</v>
      </c>
      <c r="L5496" s="4">
        <v>50.98</v>
      </c>
      <c r="M5496" s="16">
        <f t="shared" si="1106"/>
        <v>-6.6273999999999994E-3</v>
      </c>
      <c r="N5496">
        <f t="shared" si="1107"/>
        <v>0</v>
      </c>
      <c r="O5496">
        <f t="shared" si="1108"/>
        <v>0</v>
      </c>
      <c r="P5496" s="63">
        <f t="shared" si="1109"/>
        <v>0</v>
      </c>
    </row>
    <row r="5497" spans="1:18" x14ac:dyDescent="0.3">
      <c r="A5497">
        <f t="shared" si="1110"/>
        <v>2019</v>
      </c>
      <c r="B5497">
        <f t="shared" si="1111"/>
        <v>4</v>
      </c>
      <c r="C5497">
        <f t="shared" si="1112"/>
        <v>17</v>
      </c>
      <c r="D5497">
        <f t="shared" si="1113"/>
        <v>3</v>
      </c>
      <c r="E5497" t="str">
        <f t="shared" si="1114"/>
        <v>ON</v>
      </c>
      <c r="F5497" s="13">
        <f t="shared" si="1116"/>
        <v>43572</v>
      </c>
      <c r="G5497" s="14" t="str">
        <f t="shared" si="1115"/>
        <v>Avg of 4 NM Projects</v>
      </c>
      <c r="H5497" s="15">
        <f t="shared" si="1117"/>
        <v>22</v>
      </c>
      <c r="I5497" s="93">
        <v>-0.13</v>
      </c>
      <c r="J5497">
        <f t="shared" si="1105"/>
        <v>-7.3033707865168538E-4</v>
      </c>
      <c r="K5497" s="4">
        <v>32.700000000000003</v>
      </c>
      <c r="L5497" s="4">
        <v>40.86</v>
      </c>
      <c r="M5497" s="16">
        <f t="shared" si="1106"/>
        <v>-5.3118000000000002E-3</v>
      </c>
      <c r="N5497">
        <f t="shared" si="1107"/>
        <v>0</v>
      </c>
      <c r="O5497">
        <f t="shared" si="1108"/>
        <v>0</v>
      </c>
      <c r="P5497" s="63">
        <f t="shared" si="1109"/>
        <v>0</v>
      </c>
    </row>
    <row r="5498" spans="1:18" x14ac:dyDescent="0.3">
      <c r="A5498">
        <f t="shared" si="1110"/>
        <v>2019</v>
      </c>
      <c r="B5498">
        <f t="shared" si="1111"/>
        <v>4</v>
      </c>
      <c r="C5498">
        <f t="shared" si="1112"/>
        <v>17</v>
      </c>
      <c r="D5498">
        <f t="shared" si="1113"/>
        <v>3</v>
      </c>
      <c r="E5498" t="str">
        <f t="shared" si="1114"/>
        <v>ON</v>
      </c>
      <c r="F5498" s="13">
        <f t="shared" si="1116"/>
        <v>43572</v>
      </c>
      <c r="G5498" s="14" t="str">
        <f t="shared" si="1115"/>
        <v>Avg of 4 NM Projects</v>
      </c>
      <c r="H5498" s="15">
        <f t="shared" si="1117"/>
        <v>23</v>
      </c>
      <c r="I5498" s="93">
        <v>0</v>
      </c>
      <c r="J5498">
        <f t="shared" si="1105"/>
        <v>0</v>
      </c>
      <c r="K5498" s="4">
        <v>27.2</v>
      </c>
      <c r="L5498" s="4">
        <v>34.97</v>
      </c>
      <c r="M5498" s="16">
        <f t="shared" si="1106"/>
        <v>0</v>
      </c>
      <c r="N5498">
        <f t="shared" si="1107"/>
        <v>1</v>
      </c>
      <c r="O5498">
        <f t="shared" si="1108"/>
        <v>0</v>
      </c>
      <c r="P5498" s="63">
        <f t="shared" si="1109"/>
        <v>0</v>
      </c>
    </row>
    <row r="5499" spans="1:18" x14ac:dyDescent="0.3">
      <c r="A5499">
        <f t="shared" si="1110"/>
        <v>2019</v>
      </c>
      <c r="B5499">
        <f t="shared" si="1111"/>
        <v>4</v>
      </c>
      <c r="C5499">
        <f t="shared" si="1112"/>
        <v>17</v>
      </c>
      <c r="D5499">
        <f t="shared" si="1113"/>
        <v>3</v>
      </c>
      <c r="E5499" t="str">
        <f t="shared" si="1114"/>
        <v>OFF</v>
      </c>
      <c r="F5499" s="13">
        <f t="shared" si="1116"/>
        <v>43572</v>
      </c>
      <c r="G5499" s="14" t="str">
        <f t="shared" si="1115"/>
        <v>Avg of 4 NM Projects</v>
      </c>
      <c r="H5499" s="15">
        <f t="shared" si="1117"/>
        <v>24</v>
      </c>
      <c r="I5499" s="93">
        <v>-0.26</v>
      </c>
      <c r="J5499">
        <f t="shared" si="1105"/>
        <v>-1.4606741573033708E-3</v>
      </c>
      <c r="K5499" s="4">
        <v>25.96</v>
      </c>
      <c r="L5499" s="4">
        <v>24.83</v>
      </c>
      <c r="M5499" s="16">
        <f t="shared" si="1106"/>
        <v>-6.4558000000000003E-3</v>
      </c>
      <c r="N5499">
        <f t="shared" si="1107"/>
        <v>0</v>
      </c>
      <c r="O5499">
        <f t="shared" si="1108"/>
        <v>0</v>
      </c>
      <c r="P5499" s="63">
        <f t="shared" si="1109"/>
        <v>0</v>
      </c>
    </row>
    <row r="5500" spans="1:18" x14ac:dyDescent="0.3">
      <c r="A5500">
        <f t="shared" si="1110"/>
        <v>2019</v>
      </c>
      <c r="B5500">
        <f t="shared" si="1111"/>
        <v>4</v>
      </c>
      <c r="C5500">
        <f t="shared" si="1112"/>
        <v>18</v>
      </c>
      <c r="D5500">
        <f t="shared" si="1113"/>
        <v>4</v>
      </c>
      <c r="E5500" t="str">
        <f t="shared" si="1114"/>
        <v>OFF</v>
      </c>
      <c r="F5500" s="13">
        <f t="shared" si="1116"/>
        <v>43573</v>
      </c>
      <c r="G5500" s="14" t="str">
        <f t="shared" si="1115"/>
        <v>Avg of 4 NM Projects</v>
      </c>
      <c r="H5500" s="15">
        <f t="shared" si="1117"/>
        <v>1</v>
      </c>
      <c r="I5500" s="93">
        <v>-0.13</v>
      </c>
      <c r="J5500">
        <f t="shared" si="1105"/>
        <v>-7.3033707865168538E-4</v>
      </c>
      <c r="K5500" s="4">
        <v>24.5</v>
      </c>
      <c r="L5500" s="4">
        <v>25.06</v>
      </c>
      <c r="M5500" s="16">
        <f t="shared" si="1106"/>
        <v>-3.2577999999999999E-3</v>
      </c>
      <c r="N5500">
        <f t="shared" si="1107"/>
        <v>0</v>
      </c>
      <c r="O5500">
        <f t="shared" si="1108"/>
        <v>0</v>
      </c>
      <c r="P5500" s="63">
        <f t="shared" si="1109"/>
        <v>0</v>
      </c>
      <c r="Q5500" s="34"/>
      <c r="R5500" s="34"/>
    </row>
    <row r="5501" spans="1:18" x14ac:dyDescent="0.3">
      <c r="A5501">
        <f t="shared" si="1110"/>
        <v>2019</v>
      </c>
      <c r="B5501">
        <f t="shared" si="1111"/>
        <v>4</v>
      </c>
      <c r="C5501">
        <f t="shared" si="1112"/>
        <v>18</v>
      </c>
      <c r="D5501">
        <f t="shared" si="1113"/>
        <v>4</v>
      </c>
      <c r="E5501" t="str">
        <f t="shared" si="1114"/>
        <v>OFF</v>
      </c>
      <c r="F5501" s="13">
        <f t="shared" si="1116"/>
        <v>43573</v>
      </c>
      <c r="G5501" s="14" t="str">
        <f t="shared" si="1115"/>
        <v>Avg of 4 NM Projects</v>
      </c>
      <c r="H5501" s="15">
        <f t="shared" si="1117"/>
        <v>2</v>
      </c>
      <c r="I5501" s="93">
        <v>-0.26</v>
      </c>
      <c r="J5501">
        <f t="shared" si="1105"/>
        <v>-1.4606741573033708E-3</v>
      </c>
      <c r="K5501" s="4">
        <v>21.76</v>
      </c>
      <c r="L5501" s="4">
        <v>22.59</v>
      </c>
      <c r="M5501" s="16">
        <f t="shared" si="1106"/>
        <v>-5.8734E-3</v>
      </c>
      <c r="N5501">
        <f t="shared" si="1107"/>
        <v>0</v>
      </c>
      <c r="O5501">
        <f t="shared" si="1108"/>
        <v>0</v>
      </c>
      <c r="P5501" s="63">
        <f t="shared" si="1109"/>
        <v>0</v>
      </c>
    </row>
    <row r="5502" spans="1:18" x14ac:dyDescent="0.3">
      <c r="A5502">
        <f t="shared" si="1110"/>
        <v>2019</v>
      </c>
      <c r="B5502">
        <f t="shared" si="1111"/>
        <v>4</v>
      </c>
      <c r="C5502">
        <f t="shared" si="1112"/>
        <v>18</v>
      </c>
      <c r="D5502">
        <f t="shared" si="1113"/>
        <v>4</v>
      </c>
      <c r="E5502" t="str">
        <f t="shared" si="1114"/>
        <v>OFF</v>
      </c>
      <c r="F5502" s="13">
        <f t="shared" si="1116"/>
        <v>43573</v>
      </c>
      <c r="G5502" s="14" t="str">
        <f t="shared" si="1115"/>
        <v>Avg of 4 NM Projects</v>
      </c>
      <c r="H5502" s="15">
        <f t="shared" si="1117"/>
        <v>3</v>
      </c>
      <c r="I5502" s="93">
        <v>-0.13</v>
      </c>
      <c r="J5502">
        <f t="shared" si="1105"/>
        <v>-7.3033707865168538E-4</v>
      </c>
      <c r="K5502" s="4">
        <v>21.87</v>
      </c>
      <c r="L5502" s="4">
        <v>22.9</v>
      </c>
      <c r="M5502" s="16">
        <f t="shared" si="1106"/>
        <v>-2.977E-3</v>
      </c>
      <c r="N5502">
        <f t="shared" si="1107"/>
        <v>0</v>
      </c>
      <c r="O5502">
        <f t="shared" si="1108"/>
        <v>0</v>
      </c>
      <c r="P5502" s="63">
        <f t="shared" si="1109"/>
        <v>0</v>
      </c>
    </row>
    <row r="5503" spans="1:18" x14ac:dyDescent="0.3">
      <c r="A5503">
        <f t="shared" si="1110"/>
        <v>2019</v>
      </c>
      <c r="B5503">
        <f t="shared" si="1111"/>
        <v>4</v>
      </c>
      <c r="C5503">
        <f t="shared" si="1112"/>
        <v>18</v>
      </c>
      <c r="D5503">
        <f t="shared" si="1113"/>
        <v>4</v>
      </c>
      <c r="E5503" t="str">
        <f t="shared" si="1114"/>
        <v>OFF</v>
      </c>
      <c r="F5503" s="13">
        <f t="shared" si="1116"/>
        <v>43573</v>
      </c>
      <c r="G5503" s="14" t="str">
        <f t="shared" si="1115"/>
        <v>Avg of 4 NM Projects</v>
      </c>
      <c r="H5503" s="15">
        <f t="shared" si="1117"/>
        <v>4</v>
      </c>
      <c r="I5503" s="93">
        <v>0</v>
      </c>
      <c r="J5503">
        <f t="shared" si="1105"/>
        <v>0</v>
      </c>
      <c r="K5503" s="4">
        <v>21.9</v>
      </c>
      <c r="L5503" s="4">
        <v>22.41</v>
      </c>
      <c r="M5503" s="16">
        <f t="shared" si="1106"/>
        <v>0</v>
      </c>
      <c r="N5503">
        <f t="shared" si="1107"/>
        <v>1</v>
      </c>
      <c r="O5503">
        <f t="shared" si="1108"/>
        <v>0</v>
      </c>
      <c r="P5503" s="63">
        <f t="shared" si="1109"/>
        <v>0</v>
      </c>
    </row>
    <row r="5504" spans="1:18" x14ac:dyDescent="0.3">
      <c r="A5504">
        <f t="shared" si="1110"/>
        <v>2019</v>
      </c>
      <c r="B5504">
        <f t="shared" si="1111"/>
        <v>4</v>
      </c>
      <c r="C5504">
        <f t="shared" si="1112"/>
        <v>18</v>
      </c>
      <c r="D5504">
        <f t="shared" si="1113"/>
        <v>4</v>
      </c>
      <c r="E5504" t="str">
        <f t="shared" si="1114"/>
        <v>OFF</v>
      </c>
      <c r="F5504" s="13">
        <f t="shared" si="1116"/>
        <v>43573</v>
      </c>
      <c r="G5504" s="14" t="str">
        <f t="shared" si="1115"/>
        <v>Avg of 4 NM Projects</v>
      </c>
      <c r="H5504" s="15">
        <f t="shared" si="1117"/>
        <v>5</v>
      </c>
      <c r="I5504" s="93">
        <v>-0.13</v>
      </c>
      <c r="J5504">
        <f t="shared" si="1105"/>
        <v>-7.3033707865168538E-4</v>
      </c>
      <c r="K5504" s="4">
        <v>21.9</v>
      </c>
      <c r="L5504" s="4">
        <v>24.09</v>
      </c>
      <c r="M5504" s="16">
        <f t="shared" si="1106"/>
        <v>-3.1316999999999998E-3</v>
      </c>
      <c r="N5504">
        <f t="shared" si="1107"/>
        <v>0</v>
      </c>
      <c r="O5504">
        <f t="shared" si="1108"/>
        <v>0</v>
      </c>
      <c r="P5504" s="63">
        <f t="shared" si="1109"/>
        <v>0</v>
      </c>
    </row>
    <row r="5505" spans="1:16" x14ac:dyDescent="0.3">
      <c r="A5505">
        <f t="shared" si="1110"/>
        <v>2019</v>
      </c>
      <c r="B5505">
        <f t="shared" si="1111"/>
        <v>4</v>
      </c>
      <c r="C5505">
        <f t="shared" si="1112"/>
        <v>18</v>
      </c>
      <c r="D5505">
        <f t="shared" si="1113"/>
        <v>4</v>
      </c>
      <c r="E5505" t="str">
        <f t="shared" si="1114"/>
        <v>OFF</v>
      </c>
      <c r="F5505" s="13">
        <f t="shared" si="1116"/>
        <v>43573</v>
      </c>
      <c r="G5505" s="14" t="str">
        <f t="shared" si="1115"/>
        <v>Avg of 4 NM Projects</v>
      </c>
      <c r="H5505" s="15">
        <f t="shared" si="1117"/>
        <v>6</v>
      </c>
      <c r="I5505" s="93">
        <v>-0.26</v>
      </c>
      <c r="J5505">
        <f t="shared" si="1105"/>
        <v>-1.4606741573033708E-3</v>
      </c>
      <c r="K5505" s="4">
        <v>26.09</v>
      </c>
      <c r="L5505" s="4">
        <v>23.95</v>
      </c>
      <c r="M5505" s="16">
        <f t="shared" si="1106"/>
        <v>-6.2269999999999999E-3</v>
      </c>
      <c r="N5505">
        <f t="shared" si="1107"/>
        <v>0</v>
      </c>
      <c r="O5505">
        <f t="shared" si="1108"/>
        <v>0</v>
      </c>
      <c r="P5505" s="63">
        <f t="shared" si="1109"/>
        <v>0</v>
      </c>
    </row>
    <row r="5506" spans="1:16" x14ac:dyDescent="0.3">
      <c r="A5506">
        <f t="shared" si="1110"/>
        <v>2019</v>
      </c>
      <c r="B5506">
        <f t="shared" si="1111"/>
        <v>4</v>
      </c>
      <c r="C5506">
        <f t="shared" si="1112"/>
        <v>18</v>
      </c>
      <c r="D5506">
        <f t="shared" si="1113"/>
        <v>4</v>
      </c>
      <c r="E5506" t="str">
        <f t="shared" si="1114"/>
        <v>OFF</v>
      </c>
      <c r="F5506" s="13">
        <f t="shared" si="1116"/>
        <v>43573</v>
      </c>
      <c r="G5506" s="14" t="str">
        <f t="shared" si="1115"/>
        <v>Avg of 4 NM Projects</v>
      </c>
      <c r="H5506" s="15">
        <f t="shared" si="1117"/>
        <v>7</v>
      </c>
      <c r="I5506" s="93">
        <v>1.0249999999999999</v>
      </c>
      <c r="J5506">
        <f t="shared" si="1105"/>
        <v>5.7584269662921345E-3</v>
      </c>
      <c r="K5506" s="4">
        <v>33.25</v>
      </c>
      <c r="L5506" s="4">
        <v>20.11</v>
      </c>
      <c r="M5506" s="16">
        <f t="shared" si="1106"/>
        <v>2.0612749999999999E-2</v>
      </c>
      <c r="N5506">
        <f t="shared" si="1107"/>
        <v>0</v>
      </c>
      <c r="O5506">
        <f t="shared" si="1108"/>
        <v>0</v>
      </c>
      <c r="P5506" s="63">
        <f t="shared" si="1109"/>
        <v>0</v>
      </c>
    </row>
    <row r="5507" spans="1:16" x14ac:dyDescent="0.3">
      <c r="A5507">
        <f t="shared" si="1110"/>
        <v>2019</v>
      </c>
      <c r="B5507">
        <f t="shared" si="1111"/>
        <v>4</v>
      </c>
      <c r="C5507">
        <f t="shared" si="1112"/>
        <v>18</v>
      </c>
      <c r="D5507">
        <f t="shared" si="1113"/>
        <v>4</v>
      </c>
      <c r="E5507" t="str">
        <f t="shared" si="1114"/>
        <v>ON</v>
      </c>
      <c r="F5507" s="13">
        <f t="shared" si="1116"/>
        <v>43573</v>
      </c>
      <c r="G5507" s="14" t="str">
        <f t="shared" si="1115"/>
        <v>Avg of 4 NM Projects</v>
      </c>
      <c r="H5507" s="15">
        <f t="shared" si="1117"/>
        <v>8</v>
      </c>
      <c r="I5507" s="93">
        <v>7.6850000000000005</v>
      </c>
      <c r="J5507">
        <f t="shared" si="1105"/>
        <v>4.3174157303370791E-2</v>
      </c>
      <c r="K5507" s="4">
        <v>35.71</v>
      </c>
      <c r="L5507" s="4">
        <v>23.63</v>
      </c>
      <c r="M5507" s="16">
        <f t="shared" si="1106"/>
        <v>0.18159655</v>
      </c>
      <c r="N5507">
        <f t="shared" si="1107"/>
        <v>0</v>
      </c>
      <c r="O5507">
        <f t="shared" si="1108"/>
        <v>0</v>
      </c>
      <c r="P5507" s="63">
        <f t="shared" si="1109"/>
        <v>0</v>
      </c>
    </row>
    <row r="5508" spans="1:16" x14ac:dyDescent="0.3">
      <c r="A5508">
        <f t="shared" si="1110"/>
        <v>2019</v>
      </c>
      <c r="B5508">
        <f t="shared" si="1111"/>
        <v>4</v>
      </c>
      <c r="C5508">
        <f t="shared" si="1112"/>
        <v>18</v>
      </c>
      <c r="D5508">
        <f t="shared" si="1113"/>
        <v>4</v>
      </c>
      <c r="E5508" t="str">
        <f t="shared" si="1114"/>
        <v>ON</v>
      </c>
      <c r="F5508" s="13">
        <f t="shared" si="1116"/>
        <v>43573</v>
      </c>
      <c r="G5508" s="14" t="str">
        <f t="shared" si="1115"/>
        <v>Avg of 4 NM Projects</v>
      </c>
      <c r="H5508" s="15">
        <f t="shared" si="1117"/>
        <v>9</v>
      </c>
      <c r="I5508" s="93">
        <v>19.71</v>
      </c>
      <c r="J5508">
        <f t="shared" ref="J5508:J5571" si="1118">+I5508/$I$1</f>
        <v>0.11073033707865169</v>
      </c>
      <c r="K5508" s="4">
        <v>33.97</v>
      </c>
      <c r="L5508" s="4">
        <v>31.53</v>
      </c>
      <c r="M5508" s="16">
        <f t="shared" ref="M5508:M5571" si="1119">+L5508*I5508/1000</f>
        <v>0.62145630000000007</v>
      </c>
      <c r="N5508">
        <f t="shared" ref="N5508:N5571" si="1120">+IF(I5508=0,1,0)</f>
        <v>0</v>
      </c>
      <c r="O5508">
        <f t="shared" ref="O5508:O5571" si="1121">+IF(I5508&gt;=0.5*$I$1,1,0)</f>
        <v>0</v>
      </c>
      <c r="P5508" s="63">
        <f t="shared" ref="P5508:P5571" si="1122">+IF(I5508&gt;MAX(I$3652:I$5859),1,0)</f>
        <v>0</v>
      </c>
    </row>
    <row r="5509" spans="1:16" x14ac:dyDescent="0.3">
      <c r="A5509">
        <f t="shared" ref="A5509:A5572" si="1123">YEAR(F5509)</f>
        <v>2019</v>
      </c>
      <c r="B5509">
        <f t="shared" ref="B5509:B5572" si="1124">+MONTH(F5509)</f>
        <v>4</v>
      </c>
      <c r="C5509">
        <f t="shared" ref="C5509:C5572" si="1125">+DAY(F5509)</f>
        <v>18</v>
      </c>
      <c r="D5509">
        <f t="shared" ref="D5509:D5572" si="1126">WEEKDAY(C5509)</f>
        <v>4</v>
      </c>
      <c r="E5509" t="str">
        <f t="shared" ref="E5509:E5572" si="1127">IF(OR(D5509=1,D5509=7,H5509=1,H5509=2,H5509=3,H5509=4,H5509=5,H5509=6,H5509=7,H5509=24),"OFF","ON")</f>
        <v>ON</v>
      </c>
      <c r="F5509" s="13">
        <f t="shared" si="1116"/>
        <v>43573</v>
      </c>
      <c r="G5509" s="14" t="str">
        <f t="shared" si="1115"/>
        <v>Avg of 4 NM Projects</v>
      </c>
      <c r="H5509" s="15">
        <f t="shared" si="1117"/>
        <v>10</v>
      </c>
      <c r="I5509" s="93">
        <v>20.61</v>
      </c>
      <c r="J5509">
        <f t="shared" si="1118"/>
        <v>0.11578651685393258</v>
      </c>
      <c r="K5509" s="4">
        <v>33.9</v>
      </c>
      <c r="L5509" s="4">
        <v>35.590000000000003</v>
      </c>
      <c r="M5509" s="16">
        <f t="shared" si="1119"/>
        <v>0.73350990000000005</v>
      </c>
      <c r="N5509">
        <f t="shared" si="1120"/>
        <v>0</v>
      </c>
      <c r="O5509">
        <f t="shared" si="1121"/>
        <v>0</v>
      </c>
      <c r="P5509" s="63">
        <f t="shared" si="1122"/>
        <v>0</v>
      </c>
    </row>
    <row r="5510" spans="1:16" x14ac:dyDescent="0.3">
      <c r="A5510">
        <f t="shared" si="1123"/>
        <v>2019</v>
      </c>
      <c r="B5510">
        <f t="shared" si="1124"/>
        <v>4</v>
      </c>
      <c r="C5510">
        <f t="shared" si="1125"/>
        <v>18</v>
      </c>
      <c r="D5510">
        <f t="shared" si="1126"/>
        <v>4</v>
      </c>
      <c r="E5510" t="str">
        <f t="shared" si="1127"/>
        <v>ON</v>
      </c>
      <c r="F5510" s="13">
        <f t="shared" si="1116"/>
        <v>43573</v>
      </c>
      <c r="G5510" s="14" t="str">
        <f t="shared" ref="G5510:G5573" si="1128">+G5509</f>
        <v>Avg of 4 NM Projects</v>
      </c>
      <c r="H5510" s="15">
        <f t="shared" si="1117"/>
        <v>11</v>
      </c>
      <c r="I5510" s="93">
        <v>24.064999999999998</v>
      </c>
      <c r="J5510">
        <f t="shared" si="1118"/>
        <v>0.13519662921348313</v>
      </c>
      <c r="K5510" s="4">
        <v>34.299999999999997</v>
      </c>
      <c r="L5510" s="4">
        <v>33.44</v>
      </c>
      <c r="M5510" s="16">
        <f t="shared" si="1119"/>
        <v>0.80473359999999994</v>
      </c>
      <c r="N5510">
        <f t="shared" si="1120"/>
        <v>0</v>
      </c>
      <c r="O5510">
        <f t="shared" si="1121"/>
        <v>0</v>
      </c>
      <c r="P5510" s="63">
        <f t="shared" si="1122"/>
        <v>0</v>
      </c>
    </row>
    <row r="5511" spans="1:16" x14ac:dyDescent="0.3">
      <c r="A5511">
        <f t="shared" si="1123"/>
        <v>2019</v>
      </c>
      <c r="B5511">
        <f t="shared" si="1124"/>
        <v>4</v>
      </c>
      <c r="C5511">
        <f t="shared" si="1125"/>
        <v>18</v>
      </c>
      <c r="D5511">
        <f t="shared" si="1126"/>
        <v>4</v>
      </c>
      <c r="E5511" t="str">
        <f t="shared" si="1127"/>
        <v>ON</v>
      </c>
      <c r="F5511" s="13">
        <f t="shared" si="1116"/>
        <v>43573</v>
      </c>
      <c r="G5511" s="14" t="str">
        <f t="shared" si="1128"/>
        <v>Avg of 4 NM Projects</v>
      </c>
      <c r="H5511" s="15">
        <f t="shared" si="1117"/>
        <v>12</v>
      </c>
      <c r="I5511" s="93">
        <v>36.99</v>
      </c>
      <c r="J5511">
        <f t="shared" si="1118"/>
        <v>0.20780898876404497</v>
      </c>
      <c r="K5511" s="4">
        <v>32.869999999999997</v>
      </c>
      <c r="L5511" s="4">
        <v>33.14</v>
      </c>
      <c r="M5511" s="16">
        <f t="shared" si="1119"/>
        <v>1.2258486</v>
      </c>
      <c r="N5511">
        <f t="shared" si="1120"/>
        <v>0</v>
      </c>
      <c r="O5511">
        <f t="shared" si="1121"/>
        <v>0</v>
      </c>
      <c r="P5511" s="63">
        <f t="shared" si="1122"/>
        <v>0</v>
      </c>
    </row>
    <row r="5512" spans="1:16" x14ac:dyDescent="0.3">
      <c r="A5512">
        <f t="shared" si="1123"/>
        <v>2019</v>
      </c>
      <c r="B5512">
        <f t="shared" si="1124"/>
        <v>4</v>
      </c>
      <c r="C5512">
        <f t="shared" si="1125"/>
        <v>18</v>
      </c>
      <c r="D5512">
        <f t="shared" si="1126"/>
        <v>4</v>
      </c>
      <c r="E5512" t="str">
        <f t="shared" si="1127"/>
        <v>ON</v>
      </c>
      <c r="F5512" s="13">
        <f t="shared" si="1116"/>
        <v>43573</v>
      </c>
      <c r="G5512" s="14" t="str">
        <f t="shared" si="1128"/>
        <v>Avg of 4 NM Projects</v>
      </c>
      <c r="H5512" s="15">
        <f t="shared" si="1117"/>
        <v>13</v>
      </c>
      <c r="I5512" s="93">
        <v>54.150000000000006</v>
      </c>
      <c r="J5512">
        <f t="shared" si="1118"/>
        <v>0.30421348314606744</v>
      </c>
      <c r="K5512" s="4">
        <v>28.16</v>
      </c>
      <c r="L5512" s="4">
        <v>31.19</v>
      </c>
      <c r="M5512" s="16">
        <f t="shared" si="1119"/>
        <v>1.6889385000000001</v>
      </c>
      <c r="N5512">
        <f t="shared" si="1120"/>
        <v>0</v>
      </c>
      <c r="O5512">
        <f t="shared" si="1121"/>
        <v>0</v>
      </c>
      <c r="P5512" s="63">
        <f t="shared" si="1122"/>
        <v>0</v>
      </c>
    </row>
    <row r="5513" spans="1:16" x14ac:dyDescent="0.3">
      <c r="A5513">
        <f t="shared" si="1123"/>
        <v>2019</v>
      </c>
      <c r="B5513">
        <f t="shared" si="1124"/>
        <v>4</v>
      </c>
      <c r="C5513">
        <f t="shared" si="1125"/>
        <v>18</v>
      </c>
      <c r="D5513">
        <f t="shared" si="1126"/>
        <v>4</v>
      </c>
      <c r="E5513" t="str">
        <f t="shared" si="1127"/>
        <v>ON</v>
      </c>
      <c r="F5513" s="13">
        <f t="shared" si="1116"/>
        <v>43573</v>
      </c>
      <c r="G5513" s="14" t="str">
        <f t="shared" si="1128"/>
        <v>Avg of 4 NM Projects</v>
      </c>
      <c r="H5513" s="15">
        <f t="shared" si="1117"/>
        <v>14</v>
      </c>
      <c r="I5513" s="93">
        <v>60.924999999999997</v>
      </c>
      <c r="J5513">
        <f t="shared" si="1118"/>
        <v>0.34227528089887638</v>
      </c>
      <c r="K5513" s="4">
        <v>27.53</v>
      </c>
      <c r="L5513" s="4">
        <v>29.73</v>
      </c>
      <c r="M5513" s="16">
        <f t="shared" si="1119"/>
        <v>1.8113002499999999</v>
      </c>
      <c r="N5513">
        <f t="shared" si="1120"/>
        <v>0</v>
      </c>
      <c r="O5513">
        <f t="shared" si="1121"/>
        <v>0</v>
      </c>
      <c r="P5513" s="63">
        <f t="shared" si="1122"/>
        <v>0</v>
      </c>
    </row>
    <row r="5514" spans="1:16" x14ac:dyDescent="0.3">
      <c r="A5514">
        <f t="shared" si="1123"/>
        <v>2019</v>
      </c>
      <c r="B5514">
        <f t="shared" si="1124"/>
        <v>4</v>
      </c>
      <c r="C5514">
        <f t="shared" si="1125"/>
        <v>18</v>
      </c>
      <c r="D5514">
        <f t="shared" si="1126"/>
        <v>4</v>
      </c>
      <c r="E5514" t="str">
        <f t="shared" si="1127"/>
        <v>ON</v>
      </c>
      <c r="F5514" s="13">
        <f t="shared" si="1116"/>
        <v>43573</v>
      </c>
      <c r="G5514" s="14" t="str">
        <f t="shared" si="1128"/>
        <v>Avg of 4 NM Projects</v>
      </c>
      <c r="H5514" s="15">
        <f t="shared" si="1117"/>
        <v>15</v>
      </c>
      <c r="I5514" s="93">
        <v>55.94</v>
      </c>
      <c r="J5514">
        <f t="shared" si="1118"/>
        <v>0.31426966292134828</v>
      </c>
      <c r="K5514" s="4">
        <v>23.07</v>
      </c>
      <c r="L5514" s="4">
        <v>30.05</v>
      </c>
      <c r="M5514" s="16">
        <f t="shared" si="1119"/>
        <v>1.6809970000000001</v>
      </c>
      <c r="N5514">
        <f t="shared" si="1120"/>
        <v>0</v>
      </c>
      <c r="O5514">
        <f t="shared" si="1121"/>
        <v>0</v>
      </c>
      <c r="P5514" s="63">
        <f t="shared" si="1122"/>
        <v>0</v>
      </c>
    </row>
    <row r="5515" spans="1:16" x14ac:dyDescent="0.3">
      <c r="A5515">
        <f t="shared" si="1123"/>
        <v>2019</v>
      </c>
      <c r="B5515">
        <f t="shared" si="1124"/>
        <v>4</v>
      </c>
      <c r="C5515">
        <f t="shared" si="1125"/>
        <v>18</v>
      </c>
      <c r="D5515">
        <f t="shared" si="1126"/>
        <v>4</v>
      </c>
      <c r="E5515" t="str">
        <f t="shared" si="1127"/>
        <v>ON</v>
      </c>
      <c r="F5515" s="13">
        <f t="shared" si="1116"/>
        <v>43573</v>
      </c>
      <c r="G5515" s="14" t="str">
        <f t="shared" si="1128"/>
        <v>Avg of 4 NM Projects</v>
      </c>
      <c r="H5515" s="15">
        <f t="shared" si="1117"/>
        <v>16</v>
      </c>
      <c r="I5515" s="93">
        <v>33.79</v>
      </c>
      <c r="J5515">
        <f t="shared" si="1118"/>
        <v>0.18983146067415729</v>
      </c>
      <c r="K5515" s="4">
        <v>23.29</v>
      </c>
      <c r="L5515" s="4">
        <v>24.77</v>
      </c>
      <c r="M5515" s="16">
        <f t="shared" si="1119"/>
        <v>0.83697829999999995</v>
      </c>
      <c r="N5515">
        <f t="shared" si="1120"/>
        <v>0</v>
      </c>
      <c r="O5515">
        <f t="shared" si="1121"/>
        <v>0</v>
      </c>
      <c r="P5515" s="63">
        <f t="shared" si="1122"/>
        <v>0</v>
      </c>
    </row>
    <row r="5516" spans="1:16" x14ac:dyDescent="0.3">
      <c r="A5516">
        <f t="shared" si="1123"/>
        <v>2019</v>
      </c>
      <c r="B5516">
        <f t="shared" si="1124"/>
        <v>4</v>
      </c>
      <c r="C5516">
        <f t="shared" si="1125"/>
        <v>18</v>
      </c>
      <c r="D5516">
        <f t="shared" si="1126"/>
        <v>4</v>
      </c>
      <c r="E5516" t="str">
        <f t="shared" si="1127"/>
        <v>ON</v>
      </c>
      <c r="F5516" s="13">
        <f t="shared" si="1116"/>
        <v>43573</v>
      </c>
      <c r="G5516" s="14" t="str">
        <f t="shared" si="1128"/>
        <v>Avg of 4 NM Projects</v>
      </c>
      <c r="H5516" s="15">
        <f t="shared" si="1117"/>
        <v>17</v>
      </c>
      <c r="I5516" s="93">
        <v>30.33</v>
      </c>
      <c r="J5516">
        <f t="shared" si="1118"/>
        <v>0.17039325842696629</v>
      </c>
      <c r="K5516" s="4">
        <v>23.73</v>
      </c>
      <c r="L5516" s="4">
        <v>25.96</v>
      </c>
      <c r="M5516" s="16">
        <f t="shared" si="1119"/>
        <v>0.78736680000000003</v>
      </c>
      <c r="N5516">
        <f t="shared" si="1120"/>
        <v>0</v>
      </c>
      <c r="O5516">
        <f t="shared" si="1121"/>
        <v>0</v>
      </c>
      <c r="P5516" s="63">
        <f t="shared" si="1122"/>
        <v>0</v>
      </c>
    </row>
    <row r="5517" spans="1:16" x14ac:dyDescent="0.3">
      <c r="A5517">
        <f t="shared" si="1123"/>
        <v>2019</v>
      </c>
      <c r="B5517">
        <f t="shared" si="1124"/>
        <v>4</v>
      </c>
      <c r="C5517">
        <f t="shared" si="1125"/>
        <v>18</v>
      </c>
      <c r="D5517">
        <f t="shared" si="1126"/>
        <v>4</v>
      </c>
      <c r="E5517" t="str">
        <f t="shared" si="1127"/>
        <v>ON</v>
      </c>
      <c r="F5517" s="13">
        <f t="shared" si="1116"/>
        <v>43573</v>
      </c>
      <c r="G5517" s="14" t="str">
        <f t="shared" si="1128"/>
        <v>Avg of 4 NM Projects</v>
      </c>
      <c r="H5517" s="15">
        <f t="shared" si="1117"/>
        <v>18</v>
      </c>
      <c r="I5517" s="93">
        <v>22.659999999999997</v>
      </c>
      <c r="J5517">
        <f t="shared" si="1118"/>
        <v>0.12730337078651682</v>
      </c>
      <c r="K5517" s="4">
        <v>26.6</v>
      </c>
      <c r="L5517" s="4">
        <v>31.06</v>
      </c>
      <c r="M5517" s="16">
        <f t="shared" si="1119"/>
        <v>0.70381959999999977</v>
      </c>
      <c r="N5517">
        <f t="shared" si="1120"/>
        <v>0</v>
      </c>
      <c r="O5517">
        <f t="shared" si="1121"/>
        <v>0</v>
      </c>
      <c r="P5517" s="63">
        <f t="shared" si="1122"/>
        <v>0</v>
      </c>
    </row>
    <row r="5518" spans="1:16" x14ac:dyDescent="0.3">
      <c r="A5518">
        <f t="shared" si="1123"/>
        <v>2019</v>
      </c>
      <c r="B5518">
        <f t="shared" si="1124"/>
        <v>4</v>
      </c>
      <c r="C5518">
        <f t="shared" si="1125"/>
        <v>18</v>
      </c>
      <c r="D5518">
        <f t="shared" si="1126"/>
        <v>4</v>
      </c>
      <c r="E5518" t="str">
        <f t="shared" si="1127"/>
        <v>ON</v>
      </c>
      <c r="F5518" s="13">
        <f t="shared" si="1116"/>
        <v>43573</v>
      </c>
      <c r="G5518" s="14" t="str">
        <f t="shared" si="1128"/>
        <v>Avg of 4 NM Projects</v>
      </c>
      <c r="H5518" s="15">
        <f t="shared" si="1117"/>
        <v>19</v>
      </c>
      <c r="I5518" s="93">
        <v>7.9349999999999996</v>
      </c>
      <c r="J5518">
        <f t="shared" si="1118"/>
        <v>4.4578651685393253E-2</v>
      </c>
      <c r="K5518" s="4">
        <v>26.52</v>
      </c>
      <c r="L5518" s="4">
        <v>32.54</v>
      </c>
      <c r="M5518" s="16">
        <f t="shared" si="1119"/>
        <v>0.25820489999999996</v>
      </c>
      <c r="N5518">
        <f t="shared" si="1120"/>
        <v>0</v>
      </c>
      <c r="O5518">
        <f t="shared" si="1121"/>
        <v>0</v>
      </c>
      <c r="P5518" s="63">
        <f t="shared" si="1122"/>
        <v>0</v>
      </c>
    </row>
    <row r="5519" spans="1:16" x14ac:dyDescent="0.3">
      <c r="A5519">
        <f t="shared" si="1123"/>
        <v>2019</v>
      </c>
      <c r="B5519">
        <f t="shared" si="1124"/>
        <v>4</v>
      </c>
      <c r="C5519">
        <f t="shared" si="1125"/>
        <v>18</v>
      </c>
      <c r="D5519">
        <f t="shared" si="1126"/>
        <v>4</v>
      </c>
      <c r="E5519" t="str">
        <f t="shared" si="1127"/>
        <v>ON</v>
      </c>
      <c r="F5519" s="13">
        <f t="shared" si="1116"/>
        <v>43573</v>
      </c>
      <c r="G5519" s="14" t="str">
        <f t="shared" si="1128"/>
        <v>Avg of 4 NM Projects</v>
      </c>
      <c r="H5519" s="15">
        <f t="shared" si="1117"/>
        <v>20</v>
      </c>
      <c r="I5519" s="93">
        <v>0.13</v>
      </c>
      <c r="J5519">
        <f t="shared" si="1118"/>
        <v>7.3033707865168538E-4</v>
      </c>
      <c r="K5519" s="4">
        <v>28.54</v>
      </c>
      <c r="L5519" s="4">
        <v>33.5</v>
      </c>
      <c r="M5519" s="16">
        <f t="shared" si="1119"/>
        <v>4.3550000000000004E-3</v>
      </c>
      <c r="N5519">
        <f t="shared" si="1120"/>
        <v>0</v>
      </c>
      <c r="O5519">
        <f t="shared" si="1121"/>
        <v>0</v>
      </c>
      <c r="P5519" s="63">
        <f t="shared" si="1122"/>
        <v>0</v>
      </c>
    </row>
    <row r="5520" spans="1:16" x14ac:dyDescent="0.3">
      <c r="A5520">
        <f t="shared" si="1123"/>
        <v>2019</v>
      </c>
      <c r="B5520">
        <f t="shared" si="1124"/>
        <v>4</v>
      </c>
      <c r="C5520">
        <f t="shared" si="1125"/>
        <v>18</v>
      </c>
      <c r="D5520">
        <f t="shared" si="1126"/>
        <v>4</v>
      </c>
      <c r="E5520" t="str">
        <f t="shared" si="1127"/>
        <v>ON</v>
      </c>
      <c r="F5520" s="13">
        <f t="shared" si="1116"/>
        <v>43573</v>
      </c>
      <c r="G5520" s="14" t="str">
        <f t="shared" si="1128"/>
        <v>Avg of 4 NM Projects</v>
      </c>
      <c r="H5520" s="15">
        <f t="shared" si="1117"/>
        <v>21</v>
      </c>
      <c r="I5520" s="93">
        <v>-0.13</v>
      </c>
      <c r="J5520">
        <f t="shared" si="1118"/>
        <v>-7.3033707865168538E-4</v>
      </c>
      <c r="K5520" s="4">
        <v>30.3</v>
      </c>
      <c r="L5520" s="4">
        <v>28.58</v>
      </c>
      <c r="M5520" s="16">
        <f t="shared" si="1119"/>
        <v>-3.7153999999999998E-3</v>
      </c>
      <c r="N5520">
        <f t="shared" si="1120"/>
        <v>0</v>
      </c>
      <c r="O5520">
        <f t="shared" si="1121"/>
        <v>0</v>
      </c>
      <c r="P5520" s="63">
        <f t="shared" si="1122"/>
        <v>0</v>
      </c>
    </row>
    <row r="5521" spans="1:18" x14ac:dyDescent="0.3">
      <c r="A5521">
        <f t="shared" si="1123"/>
        <v>2019</v>
      </c>
      <c r="B5521">
        <f t="shared" si="1124"/>
        <v>4</v>
      </c>
      <c r="C5521">
        <f t="shared" si="1125"/>
        <v>18</v>
      </c>
      <c r="D5521">
        <f t="shared" si="1126"/>
        <v>4</v>
      </c>
      <c r="E5521" t="str">
        <f t="shared" si="1127"/>
        <v>ON</v>
      </c>
      <c r="F5521" s="13">
        <f t="shared" si="1116"/>
        <v>43573</v>
      </c>
      <c r="G5521" s="14" t="str">
        <f t="shared" si="1128"/>
        <v>Avg of 4 NM Projects</v>
      </c>
      <c r="H5521" s="15">
        <f t="shared" si="1117"/>
        <v>22</v>
      </c>
      <c r="I5521" s="93">
        <v>-0.13</v>
      </c>
      <c r="J5521">
        <f t="shared" si="1118"/>
        <v>-7.3033707865168538E-4</v>
      </c>
      <c r="K5521" s="4">
        <v>25.12</v>
      </c>
      <c r="L5521" s="4">
        <v>21.1</v>
      </c>
      <c r="M5521" s="16">
        <f t="shared" si="1119"/>
        <v>-2.7430000000000002E-3</v>
      </c>
      <c r="N5521">
        <f t="shared" si="1120"/>
        <v>0</v>
      </c>
      <c r="O5521">
        <f t="shared" si="1121"/>
        <v>0</v>
      </c>
      <c r="P5521" s="63">
        <f t="shared" si="1122"/>
        <v>0</v>
      </c>
    </row>
    <row r="5522" spans="1:18" x14ac:dyDescent="0.3">
      <c r="A5522">
        <f t="shared" si="1123"/>
        <v>2019</v>
      </c>
      <c r="B5522">
        <f t="shared" si="1124"/>
        <v>4</v>
      </c>
      <c r="C5522">
        <f t="shared" si="1125"/>
        <v>18</v>
      </c>
      <c r="D5522">
        <f t="shared" si="1126"/>
        <v>4</v>
      </c>
      <c r="E5522" t="str">
        <f t="shared" si="1127"/>
        <v>ON</v>
      </c>
      <c r="F5522" s="13">
        <f t="shared" si="1116"/>
        <v>43573</v>
      </c>
      <c r="G5522" s="14" t="str">
        <f t="shared" si="1128"/>
        <v>Avg of 4 NM Projects</v>
      </c>
      <c r="H5522" s="15">
        <f t="shared" si="1117"/>
        <v>23</v>
      </c>
      <c r="I5522" s="93">
        <v>-0.13</v>
      </c>
      <c r="J5522">
        <f t="shared" si="1118"/>
        <v>-7.3033707865168538E-4</v>
      </c>
      <c r="K5522" s="4">
        <v>23.05</v>
      </c>
      <c r="L5522" s="4">
        <v>21.18</v>
      </c>
      <c r="M5522" s="16">
        <f t="shared" si="1119"/>
        <v>-2.7534E-3</v>
      </c>
      <c r="N5522">
        <f t="shared" si="1120"/>
        <v>0</v>
      </c>
      <c r="O5522">
        <f t="shared" si="1121"/>
        <v>0</v>
      </c>
      <c r="P5522" s="63">
        <f t="shared" si="1122"/>
        <v>0</v>
      </c>
    </row>
    <row r="5523" spans="1:18" x14ac:dyDescent="0.3">
      <c r="A5523">
        <f t="shared" si="1123"/>
        <v>2019</v>
      </c>
      <c r="B5523">
        <f t="shared" si="1124"/>
        <v>4</v>
      </c>
      <c r="C5523">
        <f t="shared" si="1125"/>
        <v>18</v>
      </c>
      <c r="D5523">
        <f t="shared" si="1126"/>
        <v>4</v>
      </c>
      <c r="E5523" t="str">
        <f t="shared" si="1127"/>
        <v>OFF</v>
      </c>
      <c r="F5523" s="13">
        <f t="shared" si="1116"/>
        <v>43573</v>
      </c>
      <c r="G5523" s="14" t="str">
        <f t="shared" si="1128"/>
        <v>Avg of 4 NM Projects</v>
      </c>
      <c r="H5523" s="15">
        <f t="shared" si="1117"/>
        <v>24</v>
      </c>
      <c r="I5523" s="93">
        <v>0</v>
      </c>
      <c r="J5523">
        <f t="shared" si="1118"/>
        <v>0</v>
      </c>
      <c r="K5523" s="4">
        <v>19.47</v>
      </c>
      <c r="L5523" s="4">
        <v>19.36</v>
      </c>
      <c r="M5523" s="16">
        <f t="shared" si="1119"/>
        <v>0</v>
      </c>
      <c r="N5523">
        <f t="shared" si="1120"/>
        <v>1</v>
      </c>
      <c r="O5523">
        <f t="shared" si="1121"/>
        <v>0</v>
      </c>
      <c r="P5523" s="63">
        <f t="shared" si="1122"/>
        <v>0</v>
      </c>
    </row>
    <row r="5524" spans="1:18" x14ac:dyDescent="0.3">
      <c r="A5524">
        <f t="shared" si="1123"/>
        <v>2019</v>
      </c>
      <c r="B5524">
        <f t="shared" si="1124"/>
        <v>4</v>
      </c>
      <c r="C5524">
        <f t="shared" si="1125"/>
        <v>19</v>
      </c>
      <c r="D5524">
        <f t="shared" si="1126"/>
        <v>5</v>
      </c>
      <c r="E5524" t="str">
        <f t="shared" si="1127"/>
        <v>OFF</v>
      </c>
      <c r="F5524" s="13">
        <f t="shared" si="1116"/>
        <v>43574</v>
      </c>
      <c r="G5524" s="14" t="str">
        <f t="shared" si="1128"/>
        <v>Avg of 4 NM Projects</v>
      </c>
      <c r="H5524" s="15">
        <f t="shared" si="1117"/>
        <v>1</v>
      </c>
      <c r="I5524" s="93">
        <v>-0.13</v>
      </c>
      <c r="J5524">
        <f t="shared" si="1118"/>
        <v>-7.3033707865168538E-4</v>
      </c>
      <c r="K5524" s="4">
        <v>18.38</v>
      </c>
      <c r="L5524" s="4">
        <v>19.66</v>
      </c>
      <c r="M5524" s="16">
        <f t="shared" si="1119"/>
        <v>-2.5558E-3</v>
      </c>
      <c r="N5524">
        <f t="shared" si="1120"/>
        <v>0</v>
      </c>
      <c r="O5524">
        <f t="shared" si="1121"/>
        <v>0</v>
      </c>
      <c r="P5524" s="63">
        <f t="shared" si="1122"/>
        <v>0</v>
      </c>
      <c r="Q5524" s="34"/>
      <c r="R5524" s="34"/>
    </row>
    <row r="5525" spans="1:18" x14ac:dyDescent="0.3">
      <c r="A5525">
        <f t="shared" si="1123"/>
        <v>2019</v>
      </c>
      <c r="B5525">
        <f t="shared" si="1124"/>
        <v>4</v>
      </c>
      <c r="C5525">
        <f t="shared" si="1125"/>
        <v>19</v>
      </c>
      <c r="D5525">
        <f t="shared" si="1126"/>
        <v>5</v>
      </c>
      <c r="E5525" t="str">
        <f t="shared" si="1127"/>
        <v>OFF</v>
      </c>
      <c r="F5525" s="13">
        <f t="shared" si="1116"/>
        <v>43574</v>
      </c>
      <c r="G5525" s="14" t="str">
        <f t="shared" si="1128"/>
        <v>Avg of 4 NM Projects</v>
      </c>
      <c r="H5525" s="15">
        <f t="shared" si="1117"/>
        <v>2</v>
      </c>
      <c r="I5525" s="93">
        <v>-0.26</v>
      </c>
      <c r="J5525">
        <f t="shared" si="1118"/>
        <v>-1.4606741573033708E-3</v>
      </c>
      <c r="K5525" s="4">
        <v>16.88</v>
      </c>
      <c r="L5525" s="4">
        <v>17.91</v>
      </c>
      <c r="M5525" s="16">
        <f t="shared" si="1119"/>
        <v>-4.6566000000000003E-3</v>
      </c>
      <c r="N5525">
        <f t="shared" si="1120"/>
        <v>0</v>
      </c>
      <c r="O5525">
        <f t="shared" si="1121"/>
        <v>0</v>
      </c>
      <c r="P5525" s="63">
        <f t="shared" si="1122"/>
        <v>0</v>
      </c>
    </row>
    <row r="5526" spans="1:18" x14ac:dyDescent="0.3">
      <c r="A5526">
        <f t="shared" si="1123"/>
        <v>2019</v>
      </c>
      <c r="B5526">
        <f t="shared" si="1124"/>
        <v>4</v>
      </c>
      <c r="C5526">
        <f t="shared" si="1125"/>
        <v>19</v>
      </c>
      <c r="D5526">
        <f t="shared" si="1126"/>
        <v>5</v>
      </c>
      <c r="E5526" t="str">
        <f t="shared" si="1127"/>
        <v>OFF</v>
      </c>
      <c r="F5526" s="13">
        <f t="shared" si="1116"/>
        <v>43574</v>
      </c>
      <c r="G5526" s="14" t="str">
        <f t="shared" si="1128"/>
        <v>Avg of 4 NM Projects</v>
      </c>
      <c r="H5526" s="15">
        <f t="shared" si="1117"/>
        <v>3</v>
      </c>
      <c r="I5526" s="93">
        <v>-0.13</v>
      </c>
      <c r="J5526">
        <f t="shared" si="1118"/>
        <v>-7.3033707865168538E-4</v>
      </c>
      <c r="K5526" s="4">
        <v>18.37</v>
      </c>
      <c r="L5526" s="4">
        <v>20.43</v>
      </c>
      <c r="M5526" s="16">
        <f t="shared" si="1119"/>
        <v>-2.6559000000000001E-3</v>
      </c>
      <c r="N5526">
        <f t="shared" si="1120"/>
        <v>0</v>
      </c>
      <c r="O5526">
        <f t="shared" si="1121"/>
        <v>0</v>
      </c>
      <c r="P5526" s="63">
        <f t="shared" si="1122"/>
        <v>0</v>
      </c>
    </row>
    <row r="5527" spans="1:18" x14ac:dyDescent="0.3">
      <c r="A5527">
        <f t="shared" si="1123"/>
        <v>2019</v>
      </c>
      <c r="B5527">
        <f t="shared" si="1124"/>
        <v>4</v>
      </c>
      <c r="C5527">
        <f t="shared" si="1125"/>
        <v>19</v>
      </c>
      <c r="D5527">
        <f t="shared" si="1126"/>
        <v>5</v>
      </c>
      <c r="E5527" t="str">
        <f t="shared" si="1127"/>
        <v>OFF</v>
      </c>
      <c r="F5527" s="13">
        <f t="shared" si="1116"/>
        <v>43574</v>
      </c>
      <c r="G5527" s="14" t="str">
        <f t="shared" si="1128"/>
        <v>Avg of 4 NM Projects</v>
      </c>
      <c r="H5527" s="15">
        <f t="shared" si="1117"/>
        <v>4</v>
      </c>
      <c r="I5527" s="93">
        <v>0</v>
      </c>
      <c r="J5527">
        <f t="shared" si="1118"/>
        <v>0</v>
      </c>
      <c r="K5527" s="4">
        <v>16.47</v>
      </c>
      <c r="L5527" s="4">
        <v>18.510000000000002</v>
      </c>
      <c r="M5527" s="16">
        <f t="shared" si="1119"/>
        <v>0</v>
      </c>
      <c r="N5527">
        <f t="shared" si="1120"/>
        <v>1</v>
      </c>
      <c r="O5527">
        <f t="shared" si="1121"/>
        <v>0</v>
      </c>
      <c r="P5527" s="63">
        <f t="shared" si="1122"/>
        <v>0</v>
      </c>
    </row>
    <row r="5528" spans="1:18" x14ac:dyDescent="0.3">
      <c r="A5528">
        <f t="shared" si="1123"/>
        <v>2019</v>
      </c>
      <c r="B5528">
        <f t="shared" si="1124"/>
        <v>4</v>
      </c>
      <c r="C5528">
        <f t="shared" si="1125"/>
        <v>19</v>
      </c>
      <c r="D5528">
        <f t="shared" si="1126"/>
        <v>5</v>
      </c>
      <c r="E5528" t="str">
        <f t="shared" si="1127"/>
        <v>OFF</v>
      </c>
      <c r="F5528" s="13">
        <f t="shared" si="1116"/>
        <v>43574</v>
      </c>
      <c r="G5528" s="14" t="str">
        <f t="shared" si="1128"/>
        <v>Avg of 4 NM Projects</v>
      </c>
      <c r="H5528" s="15">
        <f t="shared" si="1117"/>
        <v>5</v>
      </c>
      <c r="I5528" s="93">
        <v>-0.13</v>
      </c>
      <c r="J5528">
        <f t="shared" si="1118"/>
        <v>-7.3033707865168538E-4</v>
      </c>
      <c r="K5528" s="4">
        <v>17.16</v>
      </c>
      <c r="L5528" s="4">
        <v>19.39</v>
      </c>
      <c r="M5528" s="16">
        <f t="shared" si="1119"/>
        <v>-2.5207000000000003E-3</v>
      </c>
      <c r="N5528">
        <f t="shared" si="1120"/>
        <v>0</v>
      </c>
      <c r="O5528">
        <f t="shared" si="1121"/>
        <v>0</v>
      </c>
      <c r="P5528" s="63">
        <f t="shared" si="1122"/>
        <v>0</v>
      </c>
    </row>
    <row r="5529" spans="1:18" x14ac:dyDescent="0.3">
      <c r="A5529">
        <f t="shared" si="1123"/>
        <v>2019</v>
      </c>
      <c r="B5529">
        <f t="shared" si="1124"/>
        <v>4</v>
      </c>
      <c r="C5529">
        <f t="shared" si="1125"/>
        <v>19</v>
      </c>
      <c r="D5529">
        <f t="shared" si="1126"/>
        <v>5</v>
      </c>
      <c r="E5529" t="str">
        <f t="shared" si="1127"/>
        <v>OFF</v>
      </c>
      <c r="F5529" s="13">
        <f t="shared" si="1116"/>
        <v>43574</v>
      </c>
      <c r="G5529" s="14" t="str">
        <f t="shared" si="1128"/>
        <v>Avg of 4 NM Projects</v>
      </c>
      <c r="H5529" s="15">
        <f t="shared" si="1117"/>
        <v>6</v>
      </c>
      <c r="I5529" s="93">
        <v>-0.13</v>
      </c>
      <c r="J5529">
        <f t="shared" si="1118"/>
        <v>-7.3033707865168538E-4</v>
      </c>
      <c r="K5529" s="4">
        <v>19.059999999999999</v>
      </c>
      <c r="L5529" s="4">
        <v>19.63</v>
      </c>
      <c r="M5529" s="16">
        <f t="shared" si="1119"/>
        <v>-2.5518999999999997E-3</v>
      </c>
      <c r="N5529">
        <f t="shared" si="1120"/>
        <v>0</v>
      </c>
      <c r="O5529">
        <f t="shared" si="1121"/>
        <v>0</v>
      </c>
      <c r="P5529" s="63">
        <f t="shared" si="1122"/>
        <v>0</v>
      </c>
    </row>
    <row r="5530" spans="1:18" x14ac:dyDescent="0.3">
      <c r="A5530">
        <f t="shared" si="1123"/>
        <v>2019</v>
      </c>
      <c r="B5530">
        <f t="shared" si="1124"/>
        <v>4</v>
      </c>
      <c r="C5530">
        <f t="shared" si="1125"/>
        <v>19</v>
      </c>
      <c r="D5530">
        <f t="shared" si="1126"/>
        <v>5</v>
      </c>
      <c r="E5530" t="str">
        <f t="shared" si="1127"/>
        <v>OFF</v>
      </c>
      <c r="F5530" s="13">
        <f t="shared" si="1116"/>
        <v>43574</v>
      </c>
      <c r="G5530" s="14" t="str">
        <f t="shared" si="1128"/>
        <v>Avg of 4 NM Projects</v>
      </c>
      <c r="H5530" s="15">
        <f t="shared" si="1117"/>
        <v>7</v>
      </c>
      <c r="I5530" s="93">
        <v>1.915</v>
      </c>
      <c r="J5530">
        <f t="shared" si="1118"/>
        <v>1.0758426966292135E-2</v>
      </c>
      <c r="K5530" s="4">
        <v>21.05</v>
      </c>
      <c r="L5530" s="4">
        <v>19.45</v>
      </c>
      <c r="M5530" s="16">
        <f t="shared" si="1119"/>
        <v>3.7246750000000002E-2</v>
      </c>
      <c r="N5530">
        <f t="shared" si="1120"/>
        <v>0</v>
      </c>
      <c r="O5530">
        <f t="shared" si="1121"/>
        <v>0</v>
      </c>
      <c r="P5530" s="63">
        <f t="shared" si="1122"/>
        <v>0</v>
      </c>
    </row>
    <row r="5531" spans="1:18" x14ac:dyDescent="0.3">
      <c r="A5531">
        <f t="shared" si="1123"/>
        <v>2019</v>
      </c>
      <c r="B5531">
        <f t="shared" si="1124"/>
        <v>4</v>
      </c>
      <c r="C5531">
        <f t="shared" si="1125"/>
        <v>19</v>
      </c>
      <c r="D5531">
        <f t="shared" si="1126"/>
        <v>5</v>
      </c>
      <c r="E5531" t="str">
        <f t="shared" si="1127"/>
        <v>ON</v>
      </c>
      <c r="F5531" s="13">
        <f t="shared" si="1116"/>
        <v>43574</v>
      </c>
      <c r="G5531" s="14" t="str">
        <f t="shared" si="1128"/>
        <v>Avg of 4 NM Projects</v>
      </c>
      <c r="H5531" s="15">
        <f t="shared" si="1117"/>
        <v>8</v>
      </c>
      <c r="I5531" s="93">
        <v>17.405000000000001</v>
      </c>
      <c r="J5531">
        <f t="shared" si="1118"/>
        <v>9.7780898876404496E-2</v>
      </c>
      <c r="K5531" s="4">
        <v>21.51</v>
      </c>
      <c r="L5531" s="4">
        <v>19.47</v>
      </c>
      <c r="M5531" s="16">
        <f t="shared" si="1119"/>
        <v>0.33887535000000002</v>
      </c>
      <c r="N5531">
        <f t="shared" si="1120"/>
        <v>0</v>
      </c>
      <c r="O5531">
        <f t="shared" si="1121"/>
        <v>0</v>
      </c>
      <c r="P5531" s="63">
        <f t="shared" si="1122"/>
        <v>0</v>
      </c>
    </row>
    <row r="5532" spans="1:18" x14ac:dyDescent="0.3">
      <c r="A5532">
        <f t="shared" si="1123"/>
        <v>2019</v>
      </c>
      <c r="B5532">
        <f t="shared" si="1124"/>
        <v>4</v>
      </c>
      <c r="C5532">
        <f t="shared" si="1125"/>
        <v>19</v>
      </c>
      <c r="D5532">
        <f t="shared" si="1126"/>
        <v>5</v>
      </c>
      <c r="E5532" t="str">
        <f t="shared" si="1127"/>
        <v>ON</v>
      </c>
      <c r="F5532" s="13">
        <f t="shared" si="1116"/>
        <v>43574</v>
      </c>
      <c r="G5532" s="14" t="str">
        <f t="shared" si="1128"/>
        <v>Avg of 4 NM Projects</v>
      </c>
      <c r="H5532" s="15">
        <f t="shared" si="1117"/>
        <v>9</v>
      </c>
      <c r="I5532" s="93">
        <v>26.5</v>
      </c>
      <c r="J5532">
        <f t="shared" si="1118"/>
        <v>0.14887640449438203</v>
      </c>
      <c r="K5532" s="4">
        <v>21.52</v>
      </c>
      <c r="L5532" s="4">
        <v>18.739999999999998</v>
      </c>
      <c r="M5532" s="16">
        <f t="shared" si="1119"/>
        <v>0.49660999999999994</v>
      </c>
      <c r="N5532">
        <f t="shared" si="1120"/>
        <v>0</v>
      </c>
      <c r="O5532">
        <f t="shared" si="1121"/>
        <v>0</v>
      </c>
      <c r="P5532" s="63">
        <f t="shared" si="1122"/>
        <v>0</v>
      </c>
    </row>
    <row r="5533" spans="1:18" x14ac:dyDescent="0.3">
      <c r="A5533">
        <f t="shared" si="1123"/>
        <v>2019</v>
      </c>
      <c r="B5533">
        <f t="shared" si="1124"/>
        <v>4</v>
      </c>
      <c r="C5533">
        <f t="shared" si="1125"/>
        <v>19</v>
      </c>
      <c r="D5533">
        <f t="shared" si="1126"/>
        <v>5</v>
      </c>
      <c r="E5533" t="str">
        <f t="shared" si="1127"/>
        <v>ON</v>
      </c>
      <c r="F5533" s="13">
        <f t="shared" ref="F5533:F5596" si="1129">+F5509+1</f>
        <v>43574</v>
      </c>
      <c r="G5533" s="14" t="str">
        <f t="shared" si="1128"/>
        <v>Avg of 4 NM Projects</v>
      </c>
      <c r="H5533" s="15">
        <f t="shared" ref="H5533:H5596" si="1130">H5509</f>
        <v>10</v>
      </c>
      <c r="I5533" s="93">
        <v>46.59</v>
      </c>
      <c r="J5533">
        <f t="shared" si="1118"/>
        <v>0.26174157303370787</v>
      </c>
      <c r="K5533" s="4">
        <v>25.67</v>
      </c>
      <c r="L5533" s="4">
        <v>18.690000000000001</v>
      </c>
      <c r="M5533" s="16">
        <f t="shared" si="1119"/>
        <v>0.87076710000000013</v>
      </c>
      <c r="N5533">
        <f t="shared" si="1120"/>
        <v>0</v>
      </c>
      <c r="O5533">
        <f t="shared" si="1121"/>
        <v>0</v>
      </c>
      <c r="P5533" s="63">
        <f t="shared" si="1122"/>
        <v>0</v>
      </c>
    </row>
    <row r="5534" spans="1:18" x14ac:dyDescent="0.3">
      <c r="A5534">
        <f t="shared" si="1123"/>
        <v>2019</v>
      </c>
      <c r="B5534">
        <f t="shared" si="1124"/>
        <v>4</v>
      </c>
      <c r="C5534">
        <f t="shared" si="1125"/>
        <v>19</v>
      </c>
      <c r="D5534">
        <f t="shared" si="1126"/>
        <v>5</v>
      </c>
      <c r="E5534" t="str">
        <f t="shared" si="1127"/>
        <v>ON</v>
      </c>
      <c r="F5534" s="13">
        <f t="shared" si="1129"/>
        <v>43574</v>
      </c>
      <c r="G5534" s="14" t="str">
        <f t="shared" si="1128"/>
        <v>Avg of 4 NM Projects</v>
      </c>
      <c r="H5534" s="15">
        <f t="shared" si="1130"/>
        <v>11</v>
      </c>
      <c r="I5534" s="93">
        <v>53.25</v>
      </c>
      <c r="J5534">
        <f t="shared" si="1118"/>
        <v>0.2991573033707865</v>
      </c>
      <c r="K5534" s="4">
        <v>25.75</v>
      </c>
      <c r="L5534" s="4">
        <v>19.16</v>
      </c>
      <c r="M5534" s="16">
        <f t="shared" si="1119"/>
        <v>1.02027</v>
      </c>
      <c r="N5534">
        <f t="shared" si="1120"/>
        <v>0</v>
      </c>
      <c r="O5534">
        <f t="shared" si="1121"/>
        <v>0</v>
      </c>
      <c r="P5534" s="63">
        <f t="shared" si="1122"/>
        <v>0</v>
      </c>
    </row>
    <row r="5535" spans="1:18" x14ac:dyDescent="0.3">
      <c r="A5535">
        <f t="shared" si="1123"/>
        <v>2019</v>
      </c>
      <c r="B5535">
        <f t="shared" si="1124"/>
        <v>4</v>
      </c>
      <c r="C5535">
        <f t="shared" si="1125"/>
        <v>19</v>
      </c>
      <c r="D5535">
        <f t="shared" si="1126"/>
        <v>5</v>
      </c>
      <c r="E5535" t="str">
        <f t="shared" si="1127"/>
        <v>ON</v>
      </c>
      <c r="F5535" s="13">
        <f t="shared" si="1129"/>
        <v>43574</v>
      </c>
      <c r="G5535" s="14" t="str">
        <f t="shared" si="1128"/>
        <v>Avg of 4 NM Projects</v>
      </c>
      <c r="H5535" s="15">
        <f t="shared" si="1130"/>
        <v>12</v>
      </c>
      <c r="I5535" s="93">
        <v>53.115000000000002</v>
      </c>
      <c r="J5535">
        <f t="shared" si="1118"/>
        <v>0.29839887640449442</v>
      </c>
      <c r="K5535" s="4">
        <v>24.9</v>
      </c>
      <c r="L5535" s="4">
        <v>19.940000000000001</v>
      </c>
      <c r="M5535" s="16">
        <f t="shared" si="1119"/>
        <v>1.0591131</v>
      </c>
      <c r="N5535">
        <f t="shared" si="1120"/>
        <v>0</v>
      </c>
      <c r="O5535">
        <f t="shared" si="1121"/>
        <v>0</v>
      </c>
      <c r="P5535" s="63">
        <f t="shared" si="1122"/>
        <v>0</v>
      </c>
    </row>
    <row r="5536" spans="1:18" x14ac:dyDescent="0.3">
      <c r="A5536">
        <f t="shared" si="1123"/>
        <v>2019</v>
      </c>
      <c r="B5536">
        <f t="shared" si="1124"/>
        <v>4</v>
      </c>
      <c r="C5536">
        <f t="shared" si="1125"/>
        <v>19</v>
      </c>
      <c r="D5536">
        <f t="shared" si="1126"/>
        <v>5</v>
      </c>
      <c r="E5536" t="str">
        <f t="shared" si="1127"/>
        <v>ON</v>
      </c>
      <c r="F5536" s="13">
        <f t="shared" si="1129"/>
        <v>43574</v>
      </c>
      <c r="G5536" s="14" t="str">
        <f t="shared" si="1128"/>
        <v>Avg of 4 NM Projects</v>
      </c>
      <c r="H5536" s="15">
        <f t="shared" si="1130"/>
        <v>13</v>
      </c>
      <c r="I5536" s="93">
        <v>82.69</v>
      </c>
      <c r="J5536">
        <f t="shared" si="1118"/>
        <v>0.46455056179775278</v>
      </c>
      <c r="K5536" s="4">
        <v>24.9</v>
      </c>
      <c r="L5536" s="4">
        <v>19.12</v>
      </c>
      <c r="M5536" s="16">
        <f t="shared" si="1119"/>
        <v>1.5810328</v>
      </c>
      <c r="N5536">
        <f t="shared" si="1120"/>
        <v>0</v>
      </c>
      <c r="O5536">
        <f t="shared" si="1121"/>
        <v>0</v>
      </c>
      <c r="P5536" s="63">
        <f t="shared" si="1122"/>
        <v>0</v>
      </c>
    </row>
    <row r="5537" spans="1:18" x14ac:dyDescent="0.3">
      <c r="A5537">
        <f t="shared" si="1123"/>
        <v>2019</v>
      </c>
      <c r="B5537">
        <f t="shared" si="1124"/>
        <v>4</v>
      </c>
      <c r="C5537">
        <f t="shared" si="1125"/>
        <v>19</v>
      </c>
      <c r="D5537">
        <f t="shared" si="1126"/>
        <v>5</v>
      </c>
      <c r="E5537" t="str">
        <f t="shared" si="1127"/>
        <v>ON</v>
      </c>
      <c r="F5537" s="13">
        <f t="shared" si="1129"/>
        <v>43574</v>
      </c>
      <c r="G5537" s="14" t="str">
        <f t="shared" si="1128"/>
        <v>Avg of 4 NM Projects</v>
      </c>
      <c r="H5537" s="15">
        <f t="shared" si="1130"/>
        <v>14</v>
      </c>
      <c r="I5537" s="93">
        <v>45.055</v>
      </c>
      <c r="J5537">
        <f t="shared" si="1118"/>
        <v>0.2531179775280899</v>
      </c>
      <c r="K5537" s="4">
        <v>23.73</v>
      </c>
      <c r="L5537" s="4">
        <v>19.420000000000002</v>
      </c>
      <c r="M5537" s="16">
        <f t="shared" si="1119"/>
        <v>0.87496810000000003</v>
      </c>
      <c r="N5537">
        <f t="shared" si="1120"/>
        <v>0</v>
      </c>
      <c r="O5537">
        <f t="shared" si="1121"/>
        <v>0</v>
      </c>
      <c r="P5537" s="63">
        <f t="shared" si="1122"/>
        <v>0</v>
      </c>
    </row>
    <row r="5538" spans="1:18" x14ac:dyDescent="0.3">
      <c r="A5538">
        <f t="shared" si="1123"/>
        <v>2019</v>
      </c>
      <c r="B5538">
        <f t="shared" si="1124"/>
        <v>4</v>
      </c>
      <c r="C5538">
        <f t="shared" si="1125"/>
        <v>19</v>
      </c>
      <c r="D5538">
        <f t="shared" si="1126"/>
        <v>5</v>
      </c>
      <c r="E5538" t="str">
        <f t="shared" si="1127"/>
        <v>ON</v>
      </c>
      <c r="F5538" s="13">
        <f t="shared" si="1129"/>
        <v>43574</v>
      </c>
      <c r="G5538" s="14" t="str">
        <f t="shared" si="1128"/>
        <v>Avg of 4 NM Projects</v>
      </c>
      <c r="H5538" s="15">
        <f t="shared" si="1130"/>
        <v>15</v>
      </c>
      <c r="I5538" s="93">
        <v>39.165000000000006</v>
      </c>
      <c r="J5538">
        <f t="shared" si="1118"/>
        <v>0.22002808988764047</v>
      </c>
      <c r="K5538" s="4">
        <v>20.66</v>
      </c>
      <c r="L5538" s="4">
        <v>30.12</v>
      </c>
      <c r="M5538" s="16">
        <f t="shared" si="1119"/>
        <v>1.1796498000000002</v>
      </c>
      <c r="N5538">
        <f t="shared" si="1120"/>
        <v>0</v>
      </c>
      <c r="O5538">
        <f t="shared" si="1121"/>
        <v>0</v>
      </c>
      <c r="P5538" s="63">
        <f t="shared" si="1122"/>
        <v>0</v>
      </c>
    </row>
    <row r="5539" spans="1:18" x14ac:dyDescent="0.3">
      <c r="A5539">
        <f t="shared" si="1123"/>
        <v>2019</v>
      </c>
      <c r="B5539">
        <f t="shared" si="1124"/>
        <v>4</v>
      </c>
      <c r="C5539">
        <f t="shared" si="1125"/>
        <v>19</v>
      </c>
      <c r="D5539">
        <f t="shared" si="1126"/>
        <v>5</v>
      </c>
      <c r="E5539" t="str">
        <f t="shared" si="1127"/>
        <v>ON</v>
      </c>
      <c r="F5539" s="13">
        <f t="shared" si="1129"/>
        <v>43574</v>
      </c>
      <c r="G5539" s="14" t="str">
        <f t="shared" si="1128"/>
        <v>Avg of 4 NM Projects</v>
      </c>
      <c r="H5539" s="15">
        <f t="shared" si="1130"/>
        <v>16</v>
      </c>
      <c r="I5539" s="93">
        <v>19.715</v>
      </c>
      <c r="J5539">
        <f t="shared" si="1118"/>
        <v>0.11075842696629214</v>
      </c>
      <c r="K5539" s="4">
        <v>20.62</v>
      </c>
      <c r="L5539" s="4">
        <v>19.64</v>
      </c>
      <c r="M5539" s="16">
        <f t="shared" si="1119"/>
        <v>0.38720260000000001</v>
      </c>
      <c r="N5539">
        <f t="shared" si="1120"/>
        <v>0</v>
      </c>
      <c r="O5539">
        <f t="shared" si="1121"/>
        <v>0</v>
      </c>
      <c r="P5539" s="63">
        <f t="shared" si="1122"/>
        <v>0</v>
      </c>
    </row>
    <row r="5540" spans="1:18" x14ac:dyDescent="0.3">
      <c r="A5540">
        <f t="shared" si="1123"/>
        <v>2019</v>
      </c>
      <c r="B5540">
        <f t="shared" si="1124"/>
        <v>4</v>
      </c>
      <c r="C5540">
        <f t="shared" si="1125"/>
        <v>19</v>
      </c>
      <c r="D5540">
        <f t="shared" si="1126"/>
        <v>5</v>
      </c>
      <c r="E5540" t="str">
        <f t="shared" si="1127"/>
        <v>ON</v>
      </c>
      <c r="F5540" s="13">
        <f t="shared" si="1129"/>
        <v>43574</v>
      </c>
      <c r="G5540" s="14" t="str">
        <f t="shared" si="1128"/>
        <v>Avg of 4 NM Projects</v>
      </c>
      <c r="H5540" s="15">
        <f t="shared" si="1130"/>
        <v>17</v>
      </c>
      <c r="I5540" s="93">
        <v>15.875000000000002</v>
      </c>
      <c r="J5540">
        <f t="shared" si="1118"/>
        <v>8.9185393258426976E-2</v>
      </c>
      <c r="K5540" s="4">
        <v>21.14</v>
      </c>
      <c r="L5540" s="4">
        <v>19.399999999999999</v>
      </c>
      <c r="M5540" s="16">
        <f t="shared" si="1119"/>
        <v>0.307975</v>
      </c>
      <c r="N5540">
        <f t="shared" si="1120"/>
        <v>0</v>
      </c>
      <c r="O5540">
        <f t="shared" si="1121"/>
        <v>0</v>
      </c>
      <c r="P5540" s="63">
        <f t="shared" si="1122"/>
        <v>0</v>
      </c>
    </row>
    <row r="5541" spans="1:18" x14ac:dyDescent="0.3">
      <c r="A5541">
        <f t="shared" si="1123"/>
        <v>2019</v>
      </c>
      <c r="B5541">
        <f t="shared" si="1124"/>
        <v>4</v>
      </c>
      <c r="C5541">
        <f t="shared" si="1125"/>
        <v>19</v>
      </c>
      <c r="D5541">
        <f t="shared" si="1126"/>
        <v>5</v>
      </c>
      <c r="E5541" t="str">
        <f t="shared" si="1127"/>
        <v>ON</v>
      </c>
      <c r="F5541" s="13">
        <f t="shared" si="1129"/>
        <v>43574</v>
      </c>
      <c r="G5541" s="14" t="str">
        <f t="shared" si="1128"/>
        <v>Avg of 4 NM Projects</v>
      </c>
      <c r="H5541" s="15">
        <f t="shared" si="1130"/>
        <v>18</v>
      </c>
      <c r="I5541" s="93">
        <v>8.83</v>
      </c>
      <c r="J5541">
        <f t="shared" si="1118"/>
        <v>4.9606741573033707E-2</v>
      </c>
      <c r="K5541" s="4">
        <v>25.6</v>
      </c>
      <c r="L5541" s="4">
        <v>28.37</v>
      </c>
      <c r="M5541" s="16">
        <f t="shared" si="1119"/>
        <v>0.25050709999999998</v>
      </c>
      <c r="N5541">
        <f t="shared" si="1120"/>
        <v>0</v>
      </c>
      <c r="O5541">
        <f t="shared" si="1121"/>
        <v>0</v>
      </c>
      <c r="P5541" s="63">
        <f t="shared" si="1122"/>
        <v>0</v>
      </c>
    </row>
    <row r="5542" spans="1:18" x14ac:dyDescent="0.3">
      <c r="A5542">
        <f t="shared" si="1123"/>
        <v>2019</v>
      </c>
      <c r="B5542">
        <f t="shared" si="1124"/>
        <v>4</v>
      </c>
      <c r="C5542">
        <f t="shared" si="1125"/>
        <v>19</v>
      </c>
      <c r="D5542">
        <f t="shared" si="1126"/>
        <v>5</v>
      </c>
      <c r="E5542" t="str">
        <f t="shared" si="1127"/>
        <v>ON</v>
      </c>
      <c r="F5542" s="13">
        <f t="shared" si="1129"/>
        <v>43574</v>
      </c>
      <c r="G5542" s="14" t="str">
        <f t="shared" si="1128"/>
        <v>Avg of 4 NM Projects</v>
      </c>
      <c r="H5542" s="15">
        <f t="shared" si="1130"/>
        <v>19</v>
      </c>
      <c r="I5542" s="93">
        <v>3.4599999999999995</v>
      </c>
      <c r="J5542">
        <f t="shared" si="1118"/>
        <v>1.9438202247191009E-2</v>
      </c>
      <c r="K5542" s="4">
        <v>24.59</v>
      </c>
      <c r="L5542" s="4">
        <v>29.2</v>
      </c>
      <c r="M5542" s="16">
        <f t="shared" si="1119"/>
        <v>0.10103199999999998</v>
      </c>
      <c r="N5542">
        <f t="shared" si="1120"/>
        <v>0</v>
      </c>
      <c r="O5542">
        <f t="shared" si="1121"/>
        <v>0</v>
      </c>
      <c r="P5542" s="63">
        <f t="shared" si="1122"/>
        <v>0</v>
      </c>
    </row>
    <row r="5543" spans="1:18" x14ac:dyDescent="0.3">
      <c r="A5543">
        <f t="shared" si="1123"/>
        <v>2019</v>
      </c>
      <c r="B5543">
        <f t="shared" si="1124"/>
        <v>4</v>
      </c>
      <c r="C5543">
        <f t="shared" si="1125"/>
        <v>19</v>
      </c>
      <c r="D5543">
        <f t="shared" si="1126"/>
        <v>5</v>
      </c>
      <c r="E5543" t="str">
        <f t="shared" si="1127"/>
        <v>ON</v>
      </c>
      <c r="F5543" s="13">
        <f t="shared" si="1129"/>
        <v>43574</v>
      </c>
      <c r="G5543" s="14" t="str">
        <f t="shared" si="1128"/>
        <v>Avg of 4 NM Projects</v>
      </c>
      <c r="H5543" s="15">
        <f t="shared" si="1130"/>
        <v>20</v>
      </c>
      <c r="I5543" s="93">
        <v>-0.26</v>
      </c>
      <c r="J5543">
        <f t="shared" si="1118"/>
        <v>-1.4606741573033708E-3</v>
      </c>
      <c r="K5543" s="4">
        <v>25.62</v>
      </c>
      <c r="L5543" s="4">
        <v>36.24</v>
      </c>
      <c r="M5543" s="16">
        <f t="shared" si="1119"/>
        <v>-9.4224000000000009E-3</v>
      </c>
      <c r="N5543">
        <f t="shared" si="1120"/>
        <v>0</v>
      </c>
      <c r="O5543">
        <f t="shared" si="1121"/>
        <v>0</v>
      </c>
      <c r="P5543" s="63">
        <f t="shared" si="1122"/>
        <v>0</v>
      </c>
    </row>
    <row r="5544" spans="1:18" x14ac:dyDescent="0.3">
      <c r="A5544">
        <f t="shared" si="1123"/>
        <v>2019</v>
      </c>
      <c r="B5544">
        <f t="shared" si="1124"/>
        <v>4</v>
      </c>
      <c r="C5544">
        <f t="shared" si="1125"/>
        <v>19</v>
      </c>
      <c r="D5544">
        <f t="shared" si="1126"/>
        <v>5</v>
      </c>
      <c r="E5544" t="str">
        <f t="shared" si="1127"/>
        <v>ON</v>
      </c>
      <c r="F5544" s="13">
        <f t="shared" si="1129"/>
        <v>43574</v>
      </c>
      <c r="G5544" s="14" t="str">
        <f t="shared" si="1128"/>
        <v>Avg of 4 NM Projects</v>
      </c>
      <c r="H5544" s="15">
        <f t="shared" si="1130"/>
        <v>21</v>
      </c>
      <c r="I5544" s="93">
        <v>-0.13</v>
      </c>
      <c r="J5544">
        <f t="shared" si="1118"/>
        <v>-7.3033707865168538E-4</v>
      </c>
      <c r="K5544" s="4">
        <v>27.97</v>
      </c>
      <c r="L5544" s="4">
        <v>34.06</v>
      </c>
      <c r="M5544" s="16">
        <f t="shared" si="1119"/>
        <v>-4.4278000000000008E-3</v>
      </c>
      <c r="N5544">
        <f t="shared" si="1120"/>
        <v>0</v>
      </c>
      <c r="O5544">
        <f t="shared" si="1121"/>
        <v>0</v>
      </c>
      <c r="P5544" s="63">
        <f t="shared" si="1122"/>
        <v>0</v>
      </c>
    </row>
    <row r="5545" spans="1:18" x14ac:dyDescent="0.3">
      <c r="A5545">
        <f t="shared" si="1123"/>
        <v>2019</v>
      </c>
      <c r="B5545">
        <f t="shared" si="1124"/>
        <v>4</v>
      </c>
      <c r="C5545">
        <f t="shared" si="1125"/>
        <v>19</v>
      </c>
      <c r="D5545">
        <f t="shared" si="1126"/>
        <v>5</v>
      </c>
      <c r="E5545" t="str">
        <f t="shared" si="1127"/>
        <v>ON</v>
      </c>
      <c r="F5545" s="13">
        <f t="shared" si="1129"/>
        <v>43574</v>
      </c>
      <c r="G5545" s="14" t="str">
        <f t="shared" si="1128"/>
        <v>Avg of 4 NM Projects</v>
      </c>
      <c r="H5545" s="15">
        <f t="shared" si="1130"/>
        <v>22</v>
      </c>
      <c r="I5545" s="93">
        <v>-0.13</v>
      </c>
      <c r="J5545">
        <f t="shared" si="1118"/>
        <v>-7.3033707865168538E-4</v>
      </c>
      <c r="K5545" s="4">
        <v>22.58</v>
      </c>
      <c r="L5545" s="4">
        <v>31.21</v>
      </c>
      <c r="M5545" s="16">
        <f t="shared" si="1119"/>
        <v>-4.0573000000000007E-3</v>
      </c>
      <c r="N5545">
        <f t="shared" si="1120"/>
        <v>0</v>
      </c>
      <c r="O5545">
        <f t="shared" si="1121"/>
        <v>0</v>
      </c>
      <c r="P5545" s="63">
        <f t="shared" si="1122"/>
        <v>0</v>
      </c>
    </row>
    <row r="5546" spans="1:18" x14ac:dyDescent="0.3">
      <c r="A5546">
        <f t="shared" si="1123"/>
        <v>2019</v>
      </c>
      <c r="B5546">
        <f t="shared" si="1124"/>
        <v>4</v>
      </c>
      <c r="C5546">
        <f t="shared" si="1125"/>
        <v>19</v>
      </c>
      <c r="D5546">
        <f t="shared" si="1126"/>
        <v>5</v>
      </c>
      <c r="E5546" t="str">
        <f t="shared" si="1127"/>
        <v>ON</v>
      </c>
      <c r="F5546" s="13">
        <f t="shared" si="1129"/>
        <v>43574</v>
      </c>
      <c r="G5546" s="14" t="str">
        <f t="shared" si="1128"/>
        <v>Avg of 4 NM Projects</v>
      </c>
      <c r="H5546" s="15">
        <f t="shared" si="1130"/>
        <v>23</v>
      </c>
      <c r="I5546" s="93">
        <v>-0.13</v>
      </c>
      <c r="J5546">
        <f t="shared" si="1118"/>
        <v>-7.3033707865168538E-4</v>
      </c>
      <c r="K5546" s="4">
        <v>21.33</v>
      </c>
      <c r="L5546" s="4">
        <v>19.989999999999998</v>
      </c>
      <c r="M5546" s="16">
        <f t="shared" si="1119"/>
        <v>-2.5986999999999998E-3</v>
      </c>
      <c r="N5546">
        <f t="shared" si="1120"/>
        <v>0</v>
      </c>
      <c r="O5546">
        <f t="shared" si="1121"/>
        <v>0</v>
      </c>
      <c r="P5546" s="63">
        <f t="shared" si="1122"/>
        <v>0</v>
      </c>
    </row>
    <row r="5547" spans="1:18" x14ac:dyDescent="0.3">
      <c r="A5547">
        <f t="shared" si="1123"/>
        <v>2019</v>
      </c>
      <c r="B5547">
        <f t="shared" si="1124"/>
        <v>4</v>
      </c>
      <c r="C5547">
        <f t="shared" si="1125"/>
        <v>19</v>
      </c>
      <c r="D5547">
        <f t="shared" si="1126"/>
        <v>5</v>
      </c>
      <c r="E5547" t="str">
        <f t="shared" si="1127"/>
        <v>OFF</v>
      </c>
      <c r="F5547" s="13">
        <f t="shared" si="1129"/>
        <v>43574</v>
      </c>
      <c r="G5547" s="14" t="str">
        <f t="shared" si="1128"/>
        <v>Avg of 4 NM Projects</v>
      </c>
      <c r="H5547" s="15">
        <f t="shared" si="1130"/>
        <v>24</v>
      </c>
      <c r="I5547" s="93">
        <v>0</v>
      </c>
      <c r="J5547">
        <f t="shared" si="1118"/>
        <v>0</v>
      </c>
      <c r="K5547" s="4">
        <v>25.56</v>
      </c>
      <c r="L5547" s="4">
        <v>20.13</v>
      </c>
      <c r="M5547" s="16">
        <f t="shared" si="1119"/>
        <v>0</v>
      </c>
      <c r="N5547">
        <f t="shared" si="1120"/>
        <v>1</v>
      </c>
      <c r="O5547">
        <f t="shared" si="1121"/>
        <v>0</v>
      </c>
      <c r="P5547" s="63">
        <f t="shared" si="1122"/>
        <v>0</v>
      </c>
    </row>
    <row r="5548" spans="1:18" x14ac:dyDescent="0.3">
      <c r="A5548">
        <f t="shared" si="1123"/>
        <v>2019</v>
      </c>
      <c r="B5548">
        <f t="shared" si="1124"/>
        <v>4</v>
      </c>
      <c r="C5548">
        <f t="shared" si="1125"/>
        <v>20</v>
      </c>
      <c r="D5548">
        <f t="shared" si="1126"/>
        <v>6</v>
      </c>
      <c r="E5548" t="str">
        <f t="shared" si="1127"/>
        <v>OFF</v>
      </c>
      <c r="F5548" s="13">
        <f t="shared" si="1129"/>
        <v>43575</v>
      </c>
      <c r="G5548" s="14" t="str">
        <f t="shared" si="1128"/>
        <v>Avg of 4 NM Projects</v>
      </c>
      <c r="H5548" s="15">
        <f t="shared" si="1130"/>
        <v>1</v>
      </c>
      <c r="I5548" s="93">
        <v>-0.26</v>
      </c>
      <c r="J5548">
        <f t="shared" si="1118"/>
        <v>-1.4606741573033708E-3</v>
      </c>
      <c r="K5548" s="4">
        <v>20.72</v>
      </c>
      <c r="L5548" s="4">
        <v>31.11</v>
      </c>
      <c r="M5548" s="16">
        <f t="shared" si="1119"/>
        <v>-8.0885999999999996E-3</v>
      </c>
      <c r="N5548">
        <f t="shared" si="1120"/>
        <v>0</v>
      </c>
      <c r="O5548">
        <f t="shared" si="1121"/>
        <v>0</v>
      </c>
      <c r="P5548" s="63">
        <f t="shared" si="1122"/>
        <v>0</v>
      </c>
      <c r="Q5548" s="34"/>
      <c r="R5548" s="34"/>
    </row>
    <row r="5549" spans="1:18" x14ac:dyDescent="0.3">
      <c r="A5549">
        <f t="shared" si="1123"/>
        <v>2019</v>
      </c>
      <c r="B5549">
        <f t="shared" si="1124"/>
        <v>4</v>
      </c>
      <c r="C5549">
        <f t="shared" si="1125"/>
        <v>20</v>
      </c>
      <c r="D5549">
        <f t="shared" si="1126"/>
        <v>6</v>
      </c>
      <c r="E5549" t="str">
        <f t="shared" si="1127"/>
        <v>OFF</v>
      </c>
      <c r="F5549" s="13">
        <f t="shared" si="1129"/>
        <v>43575</v>
      </c>
      <c r="G5549" s="14" t="str">
        <f t="shared" si="1128"/>
        <v>Avg of 4 NM Projects</v>
      </c>
      <c r="H5549" s="15">
        <f t="shared" si="1130"/>
        <v>2</v>
      </c>
      <c r="I5549" s="93">
        <v>-0.13</v>
      </c>
      <c r="J5549">
        <f t="shared" si="1118"/>
        <v>-7.3033707865168538E-4</v>
      </c>
      <c r="K5549" s="4">
        <v>20.3</v>
      </c>
      <c r="L5549" s="4">
        <v>17.899999999999999</v>
      </c>
      <c r="M5549" s="16">
        <f t="shared" si="1119"/>
        <v>-2.3270000000000001E-3</v>
      </c>
      <c r="N5549">
        <f t="shared" si="1120"/>
        <v>0</v>
      </c>
      <c r="O5549">
        <f t="shared" si="1121"/>
        <v>0</v>
      </c>
      <c r="P5549" s="63">
        <f t="shared" si="1122"/>
        <v>0</v>
      </c>
    </row>
    <row r="5550" spans="1:18" x14ac:dyDescent="0.3">
      <c r="A5550">
        <f t="shared" si="1123"/>
        <v>2019</v>
      </c>
      <c r="B5550">
        <f t="shared" si="1124"/>
        <v>4</v>
      </c>
      <c r="C5550">
        <f t="shared" si="1125"/>
        <v>20</v>
      </c>
      <c r="D5550">
        <f t="shared" si="1126"/>
        <v>6</v>
      </c>
      <c r="E5550" t="str">
        <f t="shared" si="1127"/>
        <v>OFF</v>
      </c>
      <c r="F5550" s="13">
        <f t="shared" si="1129"/>
        <v>43575</v>
      </c>
      <c r="G5550" s="14" t="str">
        <f t="shared" si="1128"/>
        <v>Avg of 4 NM Projects</v>
      </c>
      <c r="H5550" s="15">
        <f t="shared" si="1130"/>
        <v>3</v>
      </c>
      <c r="I5550" s="93">
        <v>0</v>
      </c>
      <c r="J5550">
        <f t="shared" si="1118"/>
        <v>0</v>
      </c>
      <c r="K5550" s="4">
        <v>19.079999999999998</v>
      </c>
      <c r="L5550" s="4">
        <v>16.61</v>
      </c>
      <c r="M5550" s="16">
        <f t="shared" si="1119"/>
        <v>0</v>
      </c>
      <c r="N5550">
        <f t="shared" si="1120"/>
        <v>1</v>
      </c>
      <c r="O5550">
        <f t="shared" si="1121"/>
        <v>0</v>
      </c>
      <c r="P5550" s="63">
        <f t="shared" si="1122"/>
        <v>0</v>
      </c>
    </row>
    <row r="5551" spans="1:18" x14ac:dyDescent="0.3">
      <c r="A5551">
        <f t="shared" si="1123"/>
        <v>2019</v>
      </c>
      <c r="B5551">
        <f t="shared" si="1124"/>
        <v>4</v>
      </c>
      <c r="C5551">
        <f t="shared" si="1125"/>
        <v>20</v>
      </c>
      <c r="D5551">
        <f t="shared" si="1126"/>
        <v>6</v>
      </c>
      <c r="E5551" t="str">
        <f t="shared" si="1127"/>
        <v>OFF</v>
      </c>
      <c r="F5551" s="13">
        <f t="shared" si="1129"/>
        <v>43575</v>
      </c>
      <c r="G5551" s="14" t="str">
        <f t="shared" si="1128"/>
        <v>Avg of 4 NM Projects</v>
      </c>
      <c r="H5551" s="15">
        <f t="shared" si="1130"/>
        <v>4</v>
      </c>
      <c r="I5551" s="93">
        <v>-0.13</v>
      </c>
      <c r="J5551">
        <f t="shared" si="1118"/>
        <v>-7.3033707865168538E-4</v>
      </c>
      <c r="K5551" s="4">
        <v>18.920000000000002</v>
      </c>
      <c r="L5551" s="4">
        <v>16.510000000000002</v>
      </c>
      <c r="M5551" s="16">
        <f t="shared" si="1119"/>
        <v>-2.1463000000000003E-3</v>
      </c>
      <c r="N5551">
        <f t="shared" si="1120"/>
        <v>0</v>
      </c>
      <c r="O5551">
        <f t="shared" si="1121"/>
        <v>0</v>
      </c>
      <c r="P5551" s="63">
        <f t="shared" si="1122"/>
        <v>0</v>
      </c>
    </row>
    <row r="5552" spans="1:18" x14ac:dyDescent="0.3">
      <c r="A5552">
        <f t="shared" si="1123"/>
        <v>2019</v>
      </c>
      <c r="B5552">
        <f t="shared" si="1124"/>
        <v>4</v>
      </c>
      <c r="C5552">
        <f t="shared" si="1125"/>
        <v>20</v>
      </c>
      <c r="D5552">
        <f t="shared" si="1126"/>
        <v>6</v>
      </c>
      <c r="E5552" t="str">
        <f t="shared" si="1127"/>
        <v>OFF</v>
      </c>
      <c r="F5552" s="13">
        <f t="shared" si="1129"/>
        <v>43575</v>
      </c>
      <c r="G5552" s="14" t="str">
        <f t="shared" si="1128"/>
        <v>Avg of 4 NM Projects</v>
      </c>
      <c r="H5552" s="15">
        <f t="shared" si="1130"/>
        <v>5</v>
      </c>
      <c r="I5552" s="93">
        <v>0</v>
      </c>
      <c r="J5552">
        <f t="shared" si="1118"/>
        <v>0</v>
      </c>
      <c r="K5552" s="4">
        <v>18.89</v>
      </c>
      <c r="L5552" s="4">
        <v>18.12</v>
      </c>
      <c r="M5552" s="16">
        <f t="shared" si="1119"/>
        <v>0</v>
      </c>
      <c r="N5552">
        <f t="shared" si="1120"/>
        <v>1</v>
      </c>
      <c r="O5552">
        <f t="shared" si="1121"/>
        <v>0</v>
      </c>
      <c r="P5552" s="63">
        <f t="shared" si="1122"/>
        <v>0</v>
      </c>
    </row>
    <row r="5553" spans="1:16" x14ac:dyDescent="0.3">
      <c r="A5553">
        <f t="shared" si="1123"/>
        <v>2019</v>
      </c>
      <c r="B5553">
        <f t="shared" si="1124"/>
        <v>4</v>
      </c>
      <c r="C5553">
        <f t="shared" si="1125"/>
        <v>20</v>
      </c>
      <c r="D5553">
        <f t="shared" si="1126"/>
        <v>6</v>
      </c>
      <c r="E5553" t="str">
        <f t="shared" si="1127"/>
        <v>OFF</v>
      </c>
      <c r="F5553" s="13">
        <f t="shared" si="1129"/>
        <v>43575</v>
      </c>
      <c r="G5553" s="14" t="str">
        <f t="shared" si="1128"/>
        <v>Avg of 4 NM Projects</v>
      </c>
      <c r="H5553" s="15">
        <f t="shared" si="1130"/>
        <v>6</v>
      </c>
      <c r="I5553" s="93">
        <v>-0.39</v>
      </c>
      <c r="J5553">
        <f t="shared" si="1118"/>
        <v>-2.1910112359550564E-3</v>
      </c>
      <c r="K5553" s="4">
        <v>18.920000000000002</v>
      </c>
      <c r="L5553" s="4">
        <v>18.54</v>
      </c>
      <c r="M5553" s="16">
        <f t="shared" si="1119"/>
        <v>-7.2306000000000002E-3</v>
      </c>
      <c r="N5553">
        <f t="shared" si="1120"/>
        <v>0</v>
      </c>
      <c r="O5553">
        <f t="shared" si="1121"/>
        <v>0</v>
      </c>
      <c r="P5553" s="63">
        <f t="shared" si="1122"/>
        <v>0</v>
      </c>
    </row>
    <row r="5554" spans="1:16" x14ac:dyDescent="0.3">
      <c r="A5554">
        <f t="shared" si="1123"/>
        <v>2019</v>
      </c>
      <c r="B5554">
        <f t="shared" si="1124"/>
        <v>4</v>
      </c>
      <c r="C5554">
        <f t="shared" si="1125"/>
        <v>20</v>
      </c>
      <c r="D5554">
        <f t="shared" si="1126"/>
        <v>6</v>
      </c>
      <c r="E5554" t="str">
        <f t="shared" si="1127"/>
        <v>OFF</v>
      </c>
      <c r="F5554" s="13">
        <f t="shared" si="1129"/>
        <v>43575</v>
      </c>
      <c r="G5554" s="14" t="str">
        <f t="shared" si="1128"/>
        <v>Avg of 4 NM Projects</v>
      </c>
      <c r="H5554" s="15">
        <f t="shared" si="1130"/>
        <v>7</v>
      </c>
      <c r="I5554" s="93">
        <v>0.255</v>
      </c>
      <c r="J5554">
        <f t="shared" si="1118"/>
        <v>1.4325842696629213E-3</v>
      </c>
      <c r="K5554" s="4">
        <v>19.72</v>
      </c>
      <c r="L5554" s="4">
        <v>18.579999999999998</v>
      </c>
      <c r="M5554" s="16">
        <f t="shared" si="1119"/>
        <v>4.7378999999999998E-3</v>
      </c>
      <c r="N5554">
        <f t="shared" si="1120"/>
        <v>0</v>
      </c>
      <c r="O5554">
        <f t="shared" si="1121"/>
        <v>0</v>
      </c>
      <c r="P5554" s="63">
        <f t="shared" si="1122"/>
        <v>0</v>
      </c>
    </row>
    <row r="5555" spans="1:16" x14ac:dyDescent="0.3">
      <c r="A5555">
        <f t="shared" si="1123"/>
        <v>2019</v>
      </c>
      <c r="B5555">
        <f t="shared" si="1124"/>
        <v>4</v>
      </c>
      <c r="C5555">
        <f t="shared" si="1125"/>
        <v>20</v>
      </c>
      <c r="D5555">
        <f t="shared" si="1126"/>
        <v>6</v>
      </c>
      <c r="E5555" t="str">
        <f t="shared" si="1127"/>
        <v>ON</v>
      </c>
      <c r="F5555" s="13">
        <f t="shared" si="1129"/>
        <v>43575</v>
      </c>
      <c r="G5555" s="14" t="str">
        <f t="shared" si="1128"/>
        <v>Avg of 4 NM Projects</v>
      </c>
      <c r="H5555" s="15">
        <f t="shared" si="1130"/>
        <v>8</v>
      </c>
      <c r="I5555" s="93">
        <v>4.2200000000000006</v>
      </c>
      <c r="J5555">
        <f t="shared" si="1118"/>
        <v>2.370786516853933E-2</v>
      </c>
      <c r="K5555" s="4">
        <v>20.079999999999998</v>
      </c>
      <c r="L5555" s="4">
        <v>22.63</v>
      </c>
      <c r="M5555" s="16">
        <f t="shared" si="1119"/>
        <v>9.5498600000000017E-2</v>
      </c>
      <c r="N5555">
        <f t="shared" si="1120"/>
        <v>0</v>
      </c>
      <c r="O5555">
        <f t="shared" si="1121"/>
        <v>0</v>
      </c>
      <c r="P5555" s="63">
        <f t="shared" si="1122"/>
        <v>0</v>
      </c>
    </row>
    <row r="5556" spans="1:16" x14ac:dyDescent="0.3">
      <c r="A5556">
        <f t="shared" si="1123"/>
        <v>2019</v>
      </c>
      <c r="B5556">
        <f t="shared" si="1124"/>
        <v>4</v>
      </c>
      <c r="C5556">
        <f t="shared" si="1125"/>
        <v>20</v>
      </c>
      <c r="D5556">
        <f t="shared" si="1126"/>
        <v>6</v>
      </c>
      <c r="E5556" t="str">
        <f t="shared" si="1127"/>
        <v>ON</v>
      </c>
      <c r="F5556" s="13">
        <f t="shared" si="1129"/>
        <v>43575</v>
      </c>
      <c r="G5556" s="14" t="str">
        <f t="shared" si="1128"/>
        <v>Avg of 4 NM Projects</v>
      </c>
      <c r="H5556" s="15">
        <f t="shared" si="1130"/>
        <v>9</v>
      </c>
      <c r="I5556" s="93">
        <v>13.05</v>
      </c>
      <c r="J5556">
        <f t="shared" si="1118"/>
        <v>7.3314606741573043E-2</v>
      </c>
      <c r="K5556" s="4">
        <v>24.12</v>
      </c>
      <c r="L5556" s="4">
        <v>26.83</v>
      </c>
      <c r="M5556" s="16">
        <f t="shared" si="1119"/>
        <v>0.35013150000000004</v>
      </c>
      <c r="N5556">
        <f t="shared" si="1120"/>
        <v>0</v>
      </c>
      <c r="O5556">
        <f t="shared" si="1121"/>
        <v>0</v>
      </c>
      <c r="P5556" s="63">
        <f t="shared" si="1122"/>
        <v>0</v>
      </c>
    </row>
    <row r="5557" spans="1:16" x14ac:dyDescent="0.3">
      <c r="A5557">
        <f t="shared" si="1123"/>
        <v>2019</v>
      </c>
      <c r="B5557">
        <f t="shared" si="1124"/>
        <v>4</v>
      </c>
      <c r="C5557">
        <f t="shared" si="1125"/>
        <v>20</v>
      </c>
      <c r="D5557">
        <f t="shared" si="1126"/>
        <v>6</v>
      </c>
      <c r="E5557" t="str">
        <f t="shared" si="1127"/>
        <v>ON</v>
      </c>
      <c r="F5557" s="13">
        <f t="shared" si="1129"/>
        <v>43575</v>
      </c>
      <c r="G5557" s="14" t="str">
        <f t="shared" si="1128"/>
        <v>Avg of 4 NM Projects</v>
      </c>
      <c r="H5557" s="15">
        <f t="shared" si="1130"/>
        <v>10</v>
      </c>
      <c r="I5557" s="93">
        <v>19.71</v>
      </c>
      <c r="J5557">
        <f t="shared" si="1118"/>
        <v>0.11073033707865169</v>
      </c>
      <c r="K5557" s="4">
        <v>27.16</v>
      </c>
      <c r="L5557" s="4">
        <v>35.950000000000003</v>
      </c>
      <c r="M5557" s="16">
        <f t="shared" si="1119"/>
        <v>0.70857450000000011</v>
      </c>
      <c r="N5557">
        <f t="shared" si="1120"/>
        <v>0</v>
      </c>
      <c r="O5557">
        <f t="shared" si="1121"/>
        <v>0</v>
      </c>
      <c r="P5557" s="63">
        <f t="shared" si="1122"/>
        <v>0</v>
      </c>
    </row>
    <row r="5558" spans="1:16" x14ac:dyDescent="0.3">
      <c r="A5558">
        <f t="shared" si="1123"/>
        <v>2019</v>
      </c>
      <c r="B5558">
        <f t="shared" si="1124"/>
        <v>4</v>
      </c>
      <c r="C5558">
        <f t="shared" si="1125"/>
        <v>20</v>
      </c>
      <c r="D5558">
        <f t="shared" si="1126"/>
        <v>6</v>
      </c>
      <c r="E5558" t="str">
        <f t="shared" si="1127"/>
        <v>ON</v>
      </c>
      <c r="F5558" s="13">
        <f t="shared" si="1129"/>
        <v>43575</v>
      </c>
      <c r="G5558" s="14" t="str">
        <f t="shared" si="1128"/>
        <v>Avg of 4 NM Projects</v>
      </c>
      <c r="H5558" s="15">
        <f t="shared" si="1130"/>
        <v>11</v>
      </c>
      <c r="I5558" s="93">
        <v>22.655000000000001</v>
      </c>
      <c r="J5558">
        <f t="shared" si="1118"/>
        <v>0.12727528089887641</v>
      </c>
      <c r="K5558" s="4">
        <v>31.69</v>
      </c>
      <c r="L5558" s="4">
        <v>39.659999999999997</v>
      </c>
      <c r="M5558" s="16">
        <f t="shared" si="1119"/>
        <v>0.89849729999999994</v>
      </c>
      <c r="N5558">
        <f t="shared" si="1120"/>
        <v>0</v>
      </c>
      <c r="O5558">
        <f t="shared" si="1121"/>
        <v>0</v>
      </c>
      <c r="P5558" s="63">
        <f t="shared" si="1122"/>
        <v>0</v>
      </c>
    </row>
    <row r="5559" spans="1:16" x14ac:dyDescent="0.3">
      <c r="A5559">
        <f t="shared" si="1123"/>
        <v>2019</v>
      </c>
      <c r="B5559">
        <f t="shared" si="1124"/>
        <v>4</v>
      </c>
      <c r="C5559">
        <f t="shared" si="1125"/>
        <v>20</v>
      </c>
      <c r="D5559">
        <f t="shared" si="1126"/>
        <v>6</v>
      </c>
      <c r="E5559" t="str">
        <f t="shared" si="1127"/>
        <v>ON</v>
      </c>
      <c r="F5559" s="13">
        <f t="shared" si="1129"/>
        <v>43575</v>
      </c>
      <c r="G5559" s="14" t="str">
        <f t="shared" si="1128"/>
        <v>Avg of 4 NM Projects</v>
      </c>
      <c r="H5559" s="15">
        <f t="shared" si="1130"/>
        <v>12</v>
      </c>
      <c r="I5559" s="93">
        <v>27.015000000000001</v>
      </c>
      <c r="J5559">
        <f t="shared" si="1118"/>
        <v>0.15176966292134833</v>
      </c>
      <c r="K5559" s="4">
        <v>31.71</v>
      </c>
      <c r="L5559" s="4">
        <v>49</v>
      </c>
      <c r="M5559" s="16">
        <f t="shared" si="1119"/>
        <v>1.3237350000000001</v>
      </c>
      <c r="N5559">
        <f t="shared" si="1120"/>
        <v>0</v>
      </c>
      <c r="O5559">
        <f t="shared" si="1121"/>
        <v>0</v>
      </c>
      <c r="P5559" s="63">
        <f t="shared" si="1122"/>
        <v>0</v>
      </c>
    </row>
    <row r="5560" spans="1:16" x14ac:dyDescent="0.3">
      <c r="A5560">
        <f t="shared" si="1123"/>
        <v>2019</v>
      </c>
      <c r="B5560">
        <f t="shared" si="1124"/>
        <v>4</v>
      </c>
      <c r="C5560">
        <f t="shared" si="1125"/>
        <v>20</v>
      </c>
      <c r="D5560">
        <f t="shared" si="1126"/>
        <v>6</v>
      </c>
      <c r="E5560" t="str">
        <f t="shared" si="1127"/>
        <v>ON</v>
      </c>
      <c r="F5560" s="13">
        <f t="shared" si="1129"/>
        <v>43575</v>
      </c>
      <c r="G5560" s="14" t="str">
        <f t="shared" si="1128"/>
        <v>Avg of 4 NM Projects</v>
      </c>
      <c r="H5560" s="15">
        <f t="shared" si="1130"/>
        <v>13</v>
      </c>
      <c r="I5560" s="93">
        <v>31.104999999999997</v>
      </c>
      <c r="J5560">
        <f t="shared" si="1118"/>
        <v>0.17474719101123593</v>
      </c>
      <c r="K5560" s="4">
        <v>24.09</v>
      </c>
      <c r="L5560" s="4">
        <v>48.33</v>
      </c>
      <c r="M5560" s="16">
        <f t="shared" si="1119"/>
        <v>1.5033046499999998</v>
      </c>
      <c r="N5560">
        <f t="shared" si="1120"/>
        <v>0</v>
      </c>
      <c r="O5560">
        <f t="shared" si="1121"/>
        <v>0</v>
      </c>
      <c r="P5560" s="63">
        <f t="shared" si="1122"/>
        <v>0</v>
      </c>
    </row>
    <row r="5561" spans="1:16" x14ac:dyDescent="0.3">
      <c r="A5561">
        <f t="shared" si="1123"/>
        <v>2019</v>
      </c>
      <c r="B5561">
        <f t="shared" si="1124"/>
        <v>4</v>
      </c>
      <c r="C5561">
        <f t="shared" si="1125"/>
        <v>20</v>
      </c>
      <c r="D5561">
        <f t="shared" si="1126"/>
        <v>6</v>
      </c>
      <c r="E5561" t="str">
        <f t="shared" si="1127"/>
        <v>ON</v>
      </c>
      <c r="F5561" s="13">
        <f t="shared" si="1129"/>
        <v>43575</v>
      </c>
      <c r="G5561" s="14" t="str">
        <f t="shared" si="1128"/>
        <v>Avg of 4 NM Projects</v>
      </c>
      <c r="H5561" s="15">
        <f t="shared" si="1130"/>
        <v>14</v>
      </c>
      <c r="I5561" s="93">
        <v>29.700000000000003</v>
      </c>
      <c r="J5561">
        <f t="shared" si="1118"/>
        <v>0.16685393258426967</v>
      </c>
      <c r="K5561" s="4">
        <v>22.99</v>
      </c>
      <c r="L5561" s="4">
        <v>42.36</v>
      </c>
      <c r="M5561" s="16">
        <f t="shared" si="1119"/>
        <v>1.258092</v>
      </c>
      <c r="N5561">
        <f t="shared" si="1120"/>
        <v>0</v>
      </c>
      <c r="O5561">
        <f t="shared" si="1121"/>
        <v>0</v>
      </c>
      <c r="P5561" s="63">
        <f t="shared" si="1122"/>
        <v>0</v>
      </c>
    </row>
    <row r="5562" spans="1:16" x14ac:dyDescent="0.3">
      <c r="A5562">
        <f t="shared" si="1123"/>
        <v>2019</v>
      </c>
      <c r="B5562">
        <f t="shared" si="1124"/>
        <v>4</v>
      </c>
      <c r="C5562">
        <f t="shared" si="1125"/>
        <v>20</v>
      </c>
      <c r="D5562">
        <f t="shared" si="1126"/>
        <v>6</v>
      </c>
      <c r="E5562" t="str">
        <f t="shared" si="1127"/>
        <v>ON</v>
      </c>
      <c r="F5562" s="13">
        <f t="shared" si="1129"/>
        <v>43575</v>
      </c>
      <c r="G5562" s="14" t="str">
        <f t="shared" si="1128"/>
        <v>Avg of 4 NM Projects</v>
      </c>
      <c r="H5562" s="15">
        <f t="shared" si="1130"/>
        <v>15</v>
      </c>
      <c r="I5562" s="93">
        <v>27.520000000000003</v>
      </c>
      <c r="J5562">
        <f t="shared" si="1118"/>
        <v>0.15460674157303372</v>
      </c>
      <c r="K5562" s="4">
        <v>21.31</v>
      </c>
      <c r="L5562" s="4">
        <v>40.840000000000003</v>
      </c>
      <c r="M5562" s="16">
        <f t="shared" si="1119"/>
        <v>1.1239168000000002</v>
      </c>
      <c r="N5562">
        <f t="shared" si="1120"/>
        <v>0</v>
      </c>
      <c r="O5562">
        <f t="shared" si="1121"/>
        <v>0</v>
      </c>
      <c r="P5562" s="63">
        <f t="shared" si="1122"/>
        <v>0</v>
      </c>
    </row>
    <row r="5563" spans="1:16" x14ac:dyDescent="0.3">
      <c r="A5563">
        <f t="shared" si="1123"/>
        <v>2019</v>
      </c>
      <c r="B5563">
        <f t="shared" si="1124"/>
        <v>4</v>
      </c>
      <c r="C5563">
        <f t="shared" si="1125"/>
        <v>20</v>
      </c>
      <c r="D5563">
        <f t="shared" si="1126"/>
        <v>6</v>
      </c>
      <c r="E5563" t="str">
        <f t="shared" si="1127"/>
        <v>ON</v>
      </c>
      <c r="F5563" s="13">
        <f t="shared" si="1129"/>
        <v>43575</v>
      </c>
      <c r="G5563" s="14" t="str">
        <f t="shared" si="1128"/>
        <v>Avg of 4 NM Projects</v>
      </c>
      <c r="H5563" s="15">
        <f t="shared" si="1130"/>
        <v>16</v>
      </c>
      <c r="I5563" s="93">
        <v>29.44</v>
      </c>
      <c r="J5563">
        <f t="shared" si="1118"/>
        <v>0.16539325842696631</v>
      </c>
      <c r="K5563" s="4">
        <v>20.9</v>
      </c>
      <c r="L5563" s="4">
        <v>43.15</v>
      </c>
      <c r="M5563" s="16">
        <f t="shared" si="1119"/>
        <v>1.2703359999999999</v>
      </c>
      <c r="N5563">
        <f t="shared" si="1120"/>
        <v>0</v>
      </c>
      <c r="O5563">
        <f t="shared" si="1121"/>
        <v>0</v>
      </c>
      <c r="P5563" s="63">
        <f t="shared" si="1122"/>
        <v>0</v>
      </c>
    </row>
    <row r="5564" spans="1:16" x14ac:dyDescent="0.3">
      <c r="A5564">
        <f t="shared" si="1123"/>
        <v>2019</v>
      </c>
      <c r="B5564">
        <f t="shared" si="1124"/>
        <v>4</v>
      </c>
      <c r="C5564">
        <f t="shared" si="1125"/>
        <v>20</v>
      </c>
      <c r="D5564">
        <f t="shared" si="1126"/>
        <v>6</v>
      </c>
      <c r="E5564" t="str">
        <f t="shared" si="1127"/>
        <v>ON</v>
      </c>
      <c r="F5564" s="13">
        <f t="shared" si="1129"/>
        <v>43575</v>
      </c>
      <c r="G5564" s="14" t="str">
        <f t="shared" si="1128"/>
        <v>Avg of 4 NM Projects</v>
      </c>
      <c r="H5564" s="15">
        <f t="shared" si="1130"/>
        <v>17</v>
      </c>
      <c r="I5564" s="93">
        <v>41.605000000000004</v>
      </c>
      <c r="J5564">
        <f t="shared" si="1118"/>
        <v>0.23373595505617981</v>
      </c>
      <c r="K5564" s="4">
        <v>21.47</v>
      </c>
      <c r="L5564" s="4">
        <v>43.66</v>
      </c>
      <c r="M5564" s="16">
        <f t="shared" si="1119"/>
        <v>1.8164743000000001</v>
      </c>
      <c r="N5564">
        <f t="shared" si="1120"/>
        <v>0</v>
      </c>
      <c r="O5564">
        <f t="shared" si="1121"/>
        <v>0</v>
      </c>
      <c r="P5564" s="63">
        <f t="shared" si="1122"/>
        <v>0</v>
      </c>
    </row>
    <row r="5565" spans="1:16" x14ac:dyDescent="0.3">
      <c r="A5565">
        <f t="shared" si="1123"/>
        <v>2019</v>
      </c>
      <c r="B5565">
        <f t="shared" si="1124"/>
        <v>4</v>
      </c>
      <c r="C5565">
        <f t="shared" si="1125"/>
        <v>20</v>
      </c>
      <c r="D5565">
        <f t="shared" si="1126"/>
        <v>6</v>
      </c>
      <c r="E5565" t="str">
        <f t="shared" si="1127"/>
        <v>ON</v>
      </c>
      <c r="F5565" s="13">
        <f t="shared" si="1129"/>
        <v>43575</v>
      </c>
      <c r="G5565" s="14" t="str">
        <f t="shared" si="1128"/>
        <v>Avg of 4 NM Projects</v>
      </c>
      <c r="H5565" s="15">
        <f t="shared" si="1130"/>
        <v>18</v>
      </c>
      <c r="I5565" s="93">
        <v>22.785</v>
      </c>
      <c r="J5565">
        <f t="shared" si="1118"/>
        <v>0.1280056179775281</v>
      </c>
      <c r="K5565" s="4">
        <v>25.9</v>
      </c>
      <c r="L5565" s="4">
        <v>50.61</v>
      </c>
      <c r="M5565" s="16">
        <f t="shared" si="1119"/>
        <v>1.15314885</v>
      </c>
      <c r="N5565">
        <f t="shared" si="1120"/>
        <v>0</v>
      </c>
      <c r="O5565">
        <f t="shared" si="1121"/>
        <v>0</v>
      </c>
      <c r="P5565" s="63">
        <f t="shared" si="1122"/>
        <v>0</v>
      </c>
    </row>
    <row r="5566" spans="1:16" x14ac:dyDescent="0.3">
      <c r="A5566">
        <f t="shared" si="1123"/>
        <v>2019</v>
      </c>
      <c r="B5566">
        <f t="shared" si="1124"/>
        <v>4</v>
      </c>
      <c r="C5566">
        <f t="shared" si="1125"/>
        <v>20</v>
      </c>
      <c r="D5566">
        <f t="shared" si="1126"/>
        <v>6</v>
      </c>
      <c r="E5566" t="str">
        <f t="shared" si="1127"/>
        <v>ON</v>
      </c>
      <c r="F5566" s="13">
        <f t="shared" si="1129"/>
        <v>43575</v>
      </c>
      <c r="G5566" s="14" t="str">
        <f t="shared" si="1128"/>
        <v>Avg of 4 NM Projects</v>
      </c>
      <c r="H5566" s="15">
        <f t="shared" si="1130"/>
        <v>19</v>
      </c>
      <c r="I5566" s="93">
        <v>6.3999999999999995</v>
      </c>
      <c r="J5566">
        <f t="shared" si="1118"/>
        <v>3.5955056179775277E-2</v>
      </c>
      <c r="K5566" s="4">
        <v>26.3</v>
      </c>
      <c r="L5566" s="4">
        <v>39.700000000000003</v>
      </c>
      <c r="M5566" s="16">
        <f t="shared" si="1119"/>
        <v>0.25407999999999997</v>
      </c>
      <c r="N5566">
        <f t="shared" si="1120"/>
        <v>0</v>
      </c>
      <c r="O5566">
        <f t="shared" si="1121"/>
        <v>0</v>
      </c>
      <c r="P5566" s="63">
        <f t="shared" si="1122"/>
        <v>0</v>
      </c>
    </row>
    <row r="5567" spans="1:16" x14ac:dyDescent="0.3">
      <c r="A5567">
        <f t="shared" si="1123"/>
        <v>2019</v>
      </c>
      <c r="B5567">
        <f t="shared" si="1124"/>
        <v>4</v>
      </c>
      <c r="C5567">
        <f t="shared" si="1125"/>
        <v>20</v>
      </c>
      <c r="D5567">
        <f t="shared" si="1126"/>
        <v>6</v>
      </c>
      <c r="E5567" t="str">
        <f t="shared" si="1127"/>
        <v>ON</v>
      </c>
      <c r="F5567" s="13">
        <f t="shared" si="1129"/>
        <v>43575</v>
      </c>
      <c r="G5567" s="14" t="str">
        <f t="shared" si="1128"/>
        <v>Avg of 4 NM Projects</v>
      </c>
      <c r="H5567" s="15">
        <f t="shared" si="1130"/>
        <v>20</v>
      </c>
      <c r="I5567" s="93">
        <v>-0.26</v>
      </c>
      <c r="J5567">
        <f t="shared" si="1118"/>
        <v>-1.4606741573033708E-3</v>
      </c>
      <c r="K5567" s="4">
        <v>31.66</v>
      </c>
      <c r="L5567" s="4">
        <v>39.380000000000003</v>
      </c>
      <c r="M5567" s="16">
        <f t="shared" si="1119"/>
        <v>-1.0238800000000001E-2</v>
      </c>
      <c r="N5567">
        <f t="shared" si="1120"/>
        <v>0</v>
      </c>
      <c r="O5567">
        <f t="shared" si="1121"/>
        <v>0</v>
      </c>
      <c r="P5567" s="63">
        <f t="shared" si="1122"/>
        <v>0</v>
      </c>
    </row>
    <row r="5568" spans="1:16" x14ac:dyDescent="0.3">
      <c r="A5568">
        <f t="shared" si="1123"/>
        <v>2019</v>
      </c>
      <c r="B5568">
        <f t="shared" si="1124"/>
        <v>4</v>
      </c>
      <c r="C5568">
        <f t="shared" si="1125"/>
        <v>20</v>
      </c>
      <c r="D5568">
        <f t="shared" si="1126"/>
        <v>6</v>
      </c>
      <c r="E5568" t="str">
        <f t="shared" si="1127"/>
        <v>ON</v>
      </c>
      <c r="F5568" s="13">
        <f t="shared" si="1129"/>
        <v>43575</v>
      </c>
      <c r="G5568" s="14" t="str">
        <f t="shared" si="1128"/>
        <v>Avg of 4 NM Projects</v>
      </c>
      <c r="H5568" s="15">
        <f t="shared" si="1130"/>
        <v>21</v>
      </c>
      <c r="I5568" s="93">
        <v>0</v>
      </c>
      <c r="J5568">
        <f t="shared" si="1118"/>
        <v>0</v>
      </c>
      <c r="K5568" s="4">
        <v>33.9</v>
      </c>
      <c r="L5568" s="4">
        <v>32.909999999999997</v>
      </c>
      <c r="M5568" s="16">
        <f t="shared" si="1119"/>
        <v>0</v>
      </c>
      <c r="N5568">
        <f t="shared" si="1120"/>
        <v>1</v>
      </c>
      <c r="O5568">
        <f t="shared" si="1121"/>
        <v>0</v>
      </c>
      <c r="P5568" s="63">
        <f t="shared" si="1122"/>
        <v>0</v>
      </c>
    </row>
    <row r="5569" spans="1:18" x14ac:dyDescent="0.3">
      <c r="A5569">
        <f t="shared" si="1123"/>
        <v>2019</v>
      </c>
      <c r="B5569">
        <f t="shared" si="1124"/>
        <v>4</v>
      </c>
      <c r="C5569">
        <f t="shared" si="1125"/>
        <v>20</v>
      </c>
      <c r="D5569">
        <f t="shared" si="1126"/>
        <v>6</v>
      </c>
      <c r="E5569" t="str">
        <f t="shared" si="1127"/>
        <v>ON</v>
      </c>
      <c r="F5569" s="13">
        <f t="shared" si="1129"/>
        <v>43575</v>
      </c>
      <c r="G5569" s="14" t="str">
        <f t="shared" si="1128"/>
        <v>Avg of 4 NM Projects</v>
      </c>
      <c r="H5569" s="15">
        <f t="shared" si="1130"/>
        <v>22</v>
      </c>
      <c r="I5569" s="93">
        <v>-0.13</v>
      </c>
      <c r="J5569">
        <f t="shared" si="1118"/>
        <v>-7.3033707865168538E-4</v>
      </c>
      <c r="K5569" s="4">
        <v>24.47</v>
      </c>
      <c r="L5569" s="4">
        <v>26.65</v>
      </c>
      <c r="M5569" s="16">
        <f t="shared" si="1119"/>
        <v>-3.4645000000000001E-3</v>
      </c>
      <c r="N5569">
        <f t="shared" si="1120"/>
        <v>0</v>
      </c>
      <c r="O5569">
        <f t="shared" si="1121"/>
        <v>0</v>
      </c>
      <c r="P5569" s="63">
        <f t="shared" si="1122"/>
        <v>0</v>
      </c>
    </row>
    <row r="5570" spans="1:18" x14ac:dyDescent="0.3">
      <c r="A5570">
        <f t="shared" si="1123"/>
        <v>2019</v>
      </c>
      <c r="B5570">
        <f t="shared" si="1124"/>
        <v>4</v>
      </c>
      <c r="C5570">
        <f t="shared" si="1125"/>
        <v>20</v>
      </c>
      <c r="D5570">
        <f t="shared" si="1126"/>
        <v>6</v>
      </c>
      <c r="E5570" t="str">
        <f t="shared" si="1127"/>
        <v>ON</v>
      </c>
      <c r="F5570" s="13">
        <f t="shared" si="1129"/>
        <v>43575</v>
      </c>
      <c r="G5570" s="14" t="str">
        <f t="shared" si="1128"/>
        <v>Avg of 4 NM Projects</v>
      </c>
      <c r="H5570" s="15">
        <f t="shared" si="1130"/>
        <v>23</v>
      </c>
      <c r="I5570" s="93">
        <v>0</v>
      </c>
      <c r="J5570">
        <f t="shared" si="1118"/>
        <v>0</v>
      </c>
      <c r="K5570" s="4">
        <v>20.3</v>
      </c>
      <c r="L5570" s="4">
        <v>38.86</v>
      </c>
      <c r="M5570" s="16">
        <f t="shared" si="1119"/>
        <v>0</v>
      </c>
      <c r="N5570">
        <f t="shared" si="1120"/>
        <v>1</v>
      </c>
      <c r="O5570">
        <f t="shared" si="1121"/>
        <v>0</v>
      </c>
      <c r="P5570" s="63">
        <f t="shared" si="1122"/>
        <v>0</v>
      </c>
    </row>
    <row r="5571" spans="1:18" x14ac:dyDescent="0.3">
      <c r="A5571">
        <f t="shared" si="1123"/>
        <v>2019</v>
      </c>
      <c r="B5571">
        <f t="shared" si="1124"/>
        <v>4</v>
      </c>
      <c r="C5571">
        <f t="shared" si="1125"/>
        <v>20</v>
      </c>
      <c r="D5571">
        <f t="shared" si="1126"/>
        <v>6</v>
      </c>
      <c r="E5571" t="str">
        <f t="shared" si="1127"/>
        <v>OFF</v>
      </c>
      <c r="F5571" s="13">
        <f t="shared" si="1129"/>
        <v>43575</v>
      </c>
      <c r="G5571" s="14" t="str">
        <f t="shared" si="1128"/>
        <v>Avg of 4 NM Projects</v>
      </c>
      <c r="H5571" s="15">
        <f t="shared" si="1130"/>
        <v>24</v>
      </c>
      <c r="I5571" s="93">
        <v>0</v>
      </c>
      <c r="J5571">
        <f t="shared" si="1118"/>
        <v>0</v>
      </c>
      <c r="K5571" s="4">
        <v>19.32</v>
      </c>
      <c r="L5571" s="4">
        <v>17.89</v>
      </c>
      <c r="M5571" s="16">
        <f t="shared" si="1119"/>
        <v>0</v>
      </c>
      <c r="N5571">
        <f t="shared" si="1120"/>
        <v>1</v>
      </c>
      <c r="O5571">
        <f t="shared" si="1121"/>
        <v>0</v>
      </c>
      <c r="P5571" s="63">
        <f t="shared" si="1122"/>
        <v>0</v>
      </c>
    </row>
    <row r="5572" spans="1:18" x14ac:dyDescent="0.3">
      <c r="A5572">
        <f t="shared" si="1123"/>
        <v>2019</v>
      </c>
      <c r="B5572">
        <f t="shared" si="1124"/>
        <v>4</v>
      </c>
      <c r="C5572">
        <f t="shared" si="1125"/>
        <v>21</v>
      </c>
      <c r="D5572">
        <f t="shared" si="1126"/>
        <v>7</v>
      </c>
      <c r="E5572" t="str">
        <f t="shared" si="1127"/>
        <v>OFF</v>
      </c>
      <c r="F5572" s="13">
        <f t="shared" si="1129"/>
        <v>43576</v>
      </c>
      <c r="G5572" s="14" t="str">
        <f t="shared" si="1128"/>
        <v>Avg of 4 NM Projects</v>
      </c>
      <c r="H5572" s="15">
        <f t="shared" si="1130"/>
        <v>1</v>
      </c>
      <c r="I5572" s="93">
        <v>-0.26</v>
      </c>
      <c r="J5572">
        <f t="shared" ref="J5572:J5635" si="1131">+I5572/$I$1</f>
        <v>-1.4606741573033708E-3</v>
      </c>
      <c r="K5572" s="4">
        <v>23.05</v>
      </c>
      <c r="L5572" s="4">
        <v>19.260000000000002</v>
      </c>
      <c r="M5572" s="16">
        <f t="shared" ref="M5572:M5635" si="1132">+L5572*I5572/1000</f>
        <v>-5.0076000000000009E-3</v>
      </c>
      <c r="N5572">
        <f t="shared" ref="N5572:N5635" si="1133">+IF(I5572=0,1,0)</f>
        <v>0</v>
      </c>
      <c r="O5572">
        <f t="shared" ref="O5572:O5635" si="1134">+IF(I5572&gt;=0.5*$I$1,1,0)</f>
        <v>0</v>
      </c>
      <c r="P5572" s="63">
        <f t="shared" ref="P5572:P5635" si="1135">+IF(I5572&gt;MAX(I$3652:I$5859),1,0)</f>
        <v>0</v>
      </c>
      <c r="Q5572" s="34"/>
      <c r="R5572" s="34"/>
    </row>
    <row r="5573" spans="1:18" x14ac:dyDescent="0.3">
      <c r="A5573">
        <f t="shared" ref="A5573:A5636" si="1136">YEAR(F5573)</f>
        <v>2019</v>
      </c>
      <c r="B5573">
        <f t="shared" ref="B5573:B5636" si="1137">+MONTH(F5573)</f>
        <v>4</v>
      </c>
      <c r="C5573">
        <f t="shared" ref="C5573:C5636" si="1138">+DAY(F5573)</f>
        <v>21</v>
      </c>
      <c r="D5573">
        <f t="shared" ref="D5573:D5636" si="1139">WEEKDAY(C5573)</f>
        <v>7</v>
      </c>
      <c r="E5573" t="str">
        <f t="shared" ref="E5573:E5636" si="1140">IF(OR(D5573=1,D5573=7,H5573=1,H5573=2,H5573=3,H5573=4,H5573=5,H5573=6,H5573=7,H5573=24),"OFF","ON")</f>
        <v>OFF</v>
      </c>
      <c r="F5573" s="13">
        <f t="shared" si="1129"/>
        <v>43576</v>
      </c>
      <c r="G5573" s="14" t="str">
        <f t="shared" si="1128"/>
        <v>Avg of 4 NM Projects</v>
      </c>
      <c r="H5573" s="15">
        <f t="shared" si="1130"/>
        <v>2</v>
      </c>
      <c r="I5573" s="93">
        <v>0</v>
      </c>
      <c r="J5573">
        <f t="shared" si="1131"/>
        <v>0</v>
      </c>
      <c r="K5573" s="4">
        <v>21.12</v>
      </c>
      <c r="L5573" s="4">
        <v>20.11</v>
      </c>
      <c r="M5573" s="16">
        <f t="shared" si="1132"/>
        <v>0</v>
      </c>
      <c r="N5573">
        <f t="shared" si="1133"/>
        <v>1</v>
      </c>
      <c r="O5573">
        <f t="shared" si="1134"/>
        <v>0</v>
      </c>
      <c r="P5573" s="63">
        <f t="shared" si="1135"/>
        <v>0</v>
      </c>
    </row>
    <row r="5574" spans="1:18" x14ac:dyDescent="0.3">
      <c r="A5574">
        <f t="shared" si="1136"/>
        <v>2019</v>
      </c>
      <c r="B5574">
        <f t="shared" si="1137"/>
        <v>4</v>
      </c>
      <c r="C5574">
        <f t="shared" si="1138"/>
        <v>21</v>
      </c>
      <c r="D5574">
        <f t="shared" si="1139"/>
        <v>7</v>
      </c>
      <c r="E5574" t="str">
        <f t="shared" si="1140"/>
        <v>OFF</v>
      </c>
      <c r="F5574" s="13">
        <f t="shared" si="1129"/>
        <v>43576</v>
      </c>
      <c r="G5574" s="14" t="str">
        <f t="shared" ref="G5574:G5637" si="1141">+G5573</f>
        <v>Avg of 4 NM Projects</v>
      </c>
      <c r="H5574" s="15">
        <f t="shared" si="1130"/>
        <v>3</v>
      </c>
      <c r="I5574" s="93">
        <v>-0.13</v>
      </c>
      <c r="J5574">
        <f t="shared" si="1131"/>
        <v>-7.3033707865168538E-4</v>
      </c>
      <c r="K5574" s="4">
        <v>20.21</v>
      </c>
      <c r="L5574" s="4">
        <v>18.28</v>
      </c>
      <c r="M5574" s="16">
        <f t="shared" si="1132"/>
        <v>-2.3764000000000003E-3</v>
      </c>
      <c r="N5574">
        <f t="shared" si="1133"/>
        <v>0</v>
      </c>
      <c r="O5574">
        <f t="shared" si="1134"/>
        <v>0</v>
      </c>
      <c r="P5574" s="63">
        <f t="shared" si="1135"/>
        <v>0</v>
      </c>
    </row>
    <row r="5575" spans="1:18" x14ac:dyDescent="0.3">
      <c r="A5575">
        <f t="shared" si="1136"/>
        <v>2019</v>
      </c>
      <c r="B5575">
        <f t="shared" si="1137"/>
        <v>4</v>
      </c>
      <c r="C5575">
        <f t="shared" si="1138"/>
        <v>21</v>
      </c>
      <c r="D5575">
        <f t="shared" si="1139"/>
        <v>7</v>
      </c>
      <c r="E5575" t="str">
        <f t="shared" si="1140"/>
        <v>OFF</v>
      </c>
      <c r="F5575" s="13">
        <f t="shared" si="1129"/>
        <v>43576</v>
      </c>
      <c r="G5575" s="14" t="str">
        <f t="shared" si="1141"/>
        <v>Avg of 4 NM Projects</v>
      </c>
      <c r="H5575" s="15">
        <f t="shared" si="1130"/>
        <v>4</v>
      </c>
      <c r="I5575" s="93">
        <v>-0.26</v>
      </c>
      <c r="J5575">
        <f t="shared" si="1131"/>
        <v>-1.4606741573033708E-3</v>
      </c>
      <c r="K5575" s="4">
        <v>19.149999999999999</v>
      </c>
      <c r="L5575" s="4">
        <v>18.02</v>
      </c>
      <c r="M5575" s="16">
        <f t="shared" si="1132"/>
        <v>-4.6851999999999996E-3</v>
      </c>
      <c r="N5575">
        <f t="shared" si="1133"/>
        <v>0</v>
      </c>
      <c r="O5575">
        <f t="shared" si="1134"/>
        <v>0</v>
      </c>
      <c r="P5575" s="63">
        <f t="shared" si="1135"/>
        <v>0</v>
      </c>
    </row>
    <row r="5576" spans="1:18" x14ac:dyDescent="0.3">
      <c r="A5576">
        <f t="shared" si="1136"/>
        <v>2019</v>
      </c>
      <c r="B5576">
        <f t="shared" si="1137"/>
        <v>4</v>
      </c>
      <c r="C5576">
        <f t="shared" si="1138"/>
        <v>21</v>
      </c>
      <c r="D5576">
        <f t="shared" si="1139"/>
        <v>7</v>
      </c>
      <c r="E5576" t="str">
        <f t="shared" si="1140"/>
        <v>OFF</v>
      </c>
      <c r="F5576" s="13">
        <f t="shared" si="1129"/>
        <v>43576</v>
      </c>
      <c r="G5576" s="14" t="str">
        <f t="shared" si="1141"/>
        <v>Avg of 4 NM Projects</v>
      </c>
      <c r="H5576" s="15">
        <f t="shared" si="1130"/>
        <v>5</v>
      </c>
      <c r="I5576" s="93">
        <v>0</v>
      </c>
      <c r="J5576">
        <f t="shared" si="1131"/>
        <v>0</v>
      </c>
      <c r="K5576" s="4">
        <v>19.3</v>
      </c>
      <c r="L5576" s="4">
        <v>18.62</v>
      </c>
      <c r="M5576" s="16">
        <f t="shared" si="1132"/>
        <v>0</v>
      </c>
      <c r="N5576">
        <f t="shared" si="1133"/>
        <v>1</v>
      </c>
      <c r="O5576">
        <f t="shared" si="1134"/>
        <v>0</v>
      </c>
      <c r="P5576" s="63">
        <f t="shared" si="1135"/>
        <v>0</v>
      </c>
    </row>
    <row r="5577" spans="1:18" x14ac:dyDescent="0.3">
      <c r="A5577">
        <f t="shared" si="1136"/>
        <v>2019</v>
      </c>
      <c r="B5577">
        <f t="shared" si="1137"/>
        <v>4</v>
      </c>
      <c r="C5577">
        <f t="shared" si="1138"/>
        <v>21</v>
      </c>
      <c r="D5577">
        <f t="shared" si="1139"/>
        <v>7</v>
      </c>
      <c r="E5577" t="str">
        <f t="shared" si="1140"/>
        <v>OFF</v>
      </c>
      <c r="F5577" s="13">
        <f t="shared" si="1129"/>
        <v>43576</v>
      </c>
      <c r="G5577" s="14" t="str">
        <f t="shared" si="1141"/>
        <v>Avg of 4 NM Projects</v>
      </c>
      <c r="H5577" s="15">
        <f t="shared" si="1130"/>
        <v>6</v>
      </c>
      <c r="I5577" s="93">
        <v>-0.52</v>
      </c>
      <c r="J5577">
        <f t="shared" si="1131"/>
        <v>-2.9213483146067415E-3</v>
      </c>
      <c r="K5577" s="4">
        <v>19.59</v>
      </c>
      <c r="L5577" s="4">
        <v>19.36</v>
      </c>
      <c r="M5577" s="16">
        <f t="shared" si="1132"/>
        <v>-1.00672E-2</v>
      </c>
      <c r="N5577">
        <f t="shared" si="1133"/>
        <v>0</v>
      </c>
      <c r="O5577">
        <f t="shared" si="1134"/>
        <v>0</v>
      </c>
      <c r="P5577" s="63">
        <f t="shared" si="1135"/>
        <v>0</v>
      </c>
    </row>
    <row r="5578" spans="1:18" x14ac:dyDescent="0.3">
      <c r="A5578">
        <f t="shared" si="1136"/>
        <v>2019</v>
      </c>
      <c r="B5578">
        <f t="shared" si="1137"/>
        <v>4</v>
      </c>
      <c r="C5578">
        <f t="shared" si="1138"/>
        <v>21</v>
      </c>
      <c r="D5578">
        <f t="shared" si="1139"/>
        <v>7</v>
      </c>
      <c r="E5578" t="str">
        <f t="shared" si="1140"/>
        <v>OFF</v>
      </c>
      <c r="F5578" s="13">
        <f t="shared" si="1129"/>
        <v>43576</v>
      </c>
      <c r="G5578" s="14" t="str">
        <f t="shared" si="1141"/>
        <v>Avg of 4 NM Projects</v>
      </c>
      <c r="H5578" s="15">
        <f t="shared" si="1130"/>
        <v>7</v>
      </c>
      <c r="I5578" s="93">
        <v>4.4800000000000004</v>
      </c>
      <c r="J5578">
        <f t="shared" si="1131"/>
        <v>2.51685393258427E-2</v>
      </c>
      <c r="K5578" s="4">
        <v>19.899999999999999</v>
      </c>
      <c r="L5578" s="4">
        <v>18.399999999999999</v>
      </c>
      <c r="M5578" s="16">
        <f t="shared" si="1132"/>
        <v>8.2432000000000005E-2</v>
      </c>
      <c r="N5578">
        <f t="shared" si="1133"/>
        <v>0</v>
      </c>
      <c r="O5578">
        <f t="shared" si="1134"/>
        <v>0</v>
      </c>
      <c r="P5578" s="63">
        <f t="shared" si="1135"/>
        <v>0</v>
      </c>
    </row>
    <row r="5579" spans="1:18" x14ac:dyDescent="0.3">
      <c r="A5579">
        <f t="shared" si="1136"/>
        <v>2019</v>
      </c>
      <c r="B5579">
        <f t="shared" si="1137"/>
        <v>4</v>
      </c>
      <c r="C5579">
        <f t="shared" si="1138"/>
        <v>21</v>
      </c>
      <c r="D5579">
        <f t="shared" si="1139"/>
        <v>7</v>
      </c>
      <c r="E5579" t="str">
        <f t="shared" si="1140"/>
        <v>OFF</v>
      </c>
      <c r="F5579" s="13">
        <f t="shared" si="1129"/>
        <v>43576</v>
      </c>
      <c r="G5579" s="14" t="str">
        <f t="shared" si="1141"/>
        <v>Avg of 4 NM Projects</v>
      </c>
      <c r="H5579" s="15">
        <f t="shared" si="1130"/>
        <v>8</v>
      </c>
      <c r="I5579" s="93">
        <v>34.300000000000004</v>
      </c>
      <c r="J5579">
        <f t="shared" si="1131"/>
        <v>0.19269662921348318</v>
      </c>
      <c r="K5579" s="4">
        <v>19.41</v>
      </c>
      <c r="L5579" s="4">
        <v>17.100000000000001</v>
      </c>
      <c r="M5579" s="16">
        <f t="shared" si="1132"/>
        <v>0.58653000000000011</v>
      </c>
      <c r="N5579">
        <f t="shared" si="1133"/>
        <v>0</v>
      </c>
      <c r="O5579">
        <f t="shared" si="1134"/>
        <v>0</v>
      </c>
      <c r="P5579" s="63">
        <f t="shared" si="1135"/>
        <v>0</v>
      </c>
    </row>
    <row r="5580" spans="1:18" x14ac:dyDescent="0.3">
      <c r="A5580">
        <f t="shared" si="1136"/>
        <v>2019</v>
      </c>
      <c r="B5580">
        <f t="shared" si="1137"/>
        <v>4</v>
      </c>
      <c r="C5580">
        <f t="shared" si="1138"/>
        <v>21</v>
      </c>
      <c r="D5580">
        <f t="shared" si="1139"/>
        <v>7</v>
      </c>
      <c r="E5580" t="str">
        <f t="shared" si="1140"/>
        <v>OFF</v>
      </c>
      <c r="F5580" s="13">
        <f t="shared" si="1129"/>
        <v>43576</v>
      </c>
      <c r="G5580" s="14" t="str">
        <f t="shared" si="1141"/>
        <v>Avg of 4 NM Projects</v>
      </c>
      <c r="H5580" s="15">
        <f t="shared" si="1130"/>
        <v>9</v>
      </c>
      <c r="I5580" s="93">
        <v>76.16</v>
      </c>
      <c r="J5580">
        <f t="shared" si="1131"/>
        <v>0.42786516853932582</v>
      </c>
      <c r="K5580" s="4">
        <v>19.98</v>
      </c>
      <c r="L5580" s="4">
        <v>21.21</v>
      </c>
      <c r="M5580" s="16">
        <f t="shared" si="1132"/>
        <v>1.6153535999999999</v>
      </c>
      <c r="N5580">
        <f t="shared" si="1133"/>
        <v>0</v>
      </c>
      <c r="O5580">
        <f t="shared" si="1134"/>
        <v>0</v>
      </c>
      <c r="P5580" s="63">
        <f t="shared" si="1135"/>
        <v>0</v>
      </c>
    </row>
    <row r="5581" spans="1:18" x14ac:dyDescent="0.3">
      <c r="A5581">
        <f t="shared" si="1136"/>
        <v>2019</v>
      </c>
      <c r="B5581">
        <f t="shared" si="1137"/>
        <v>4</v>
      </c>
      <c r="C5581">
        <f t="shared" si="1138"/>
        <v>21</v>
      </c>
      <c r="D5581">
        <f t="shared" si="1139"/>
        <v>7</v>
      </c>
      <c r="E5581" t="str">
        <f t="shared" si="1140"/>
        <v>OFF</v>
      </c>
      <c r="F5581" s="13">
        <f t="shared" si="1129"/>
        <v>43576</v>
      </c>
      <c r="G5581" s="14" t="str">
        <f t="shared" si="1141"/>
        <v>Avg of 4 NM Projects</v>
      </c>
      <c r="H5581" s="15">
        <f t="shared" si="1130"/>
        <v>10</v>
      </c>
      <c r="I5581" s="93">
        <v>118.785</v>
      </c>
      <c r="J5581">
        <f t="shared" si="1131"/>
        <v>0.66733146067415727</v>
      </c>
      <c r="K5581" s="4">
        <v>23.61</v>
      </c>
      <c r="L5581" s="4">
        <v>26.6</v>
      </c>
      <c r="M5581" s="16">
        <f t="shared" si="1132"/>
        <v>3.159681</v>
      </c>
      <c r="N5581">
        <f t="shared" si="1133"/>
        <v>0</v>
      </c>
      <c r="O5581">
        <f t="shared" si="1134"/>
        <v>1</v>
      </c>
      <c r="P5581" s="63">
        <f t="shared" si="1135"/>
        <v>0</v>
      </c>
    </row>
    <row r="5582" spans="1:18" x14ac:dyDescent="0.3">
      <c r="A5582">
        <f t="shared" si="1136"/>
        <v>2019</v>
      </c>
      <c r="B5582">
        <f t="shared" si="1137"/>
        <v>4</v>
      </c>
      <c r="C5582">
        <f t="shared" si="1138"/>
        <v>21</v>
      </c>
      <c r="D5582">
        <f t="shared" si="1139"/>
        <v>7</v>
      </c>
      <c r="E5582" t="str">
        <f t="shared" si="1140"/>
        <v>OFF</v>
      </c>
      <c r="F5582" s="13">
        <f t="shared" si="1129"/>
        <v>43576</v>
      </c>
      <c r="G5582" s="14" t="str">
        <f t="shared" si="1141"/>
        <v>Avg of 4 NM Projects</v>
      </c>
      <c r="H5582" s="15">
        <f t="shared" si="1130"/>
        <v>11</v>
      </c>
      <c r="I5582" s="93">
        <v>129.15</v>
      </c>
      <c r="J5582">
        <f t="shared" si="1131"/>
        <v>0.72556179775280905</v>
      </c>
      <c r="K5582" s="4">
        <v>23.51</v>
      </c>
      <c r="L5582" s="4">
        <v>32.200000000000003</v>
      </c>
      <c r="M5582" s="16">
        <f t="shared" si="1132"/>
        <v>4.1586300000000005</v>
      </c>
      <c r="N5582">
        <f t="shared" si="1133"/>
        <v>0</v>
      </c>
      <c r="O5582">
        <f t="shared" si="1134"/>
        <v>1</v>
      </c>
      <c r="P5582" s="63">
        <f t="shared" si="1135"/>
        <v>0</v>
      </c>
    </row>
    <row r="5583" spans="1:18" x14ac:dyDescent="0.3">
      <c r="A5583">
        <f t="shared" si="1136"/>
        <v>2019</v>
      </c>
      <c r="B5583">
        <f t="shared" si="1137"/>
        <v>4</v>
      </c>
      <c r="C5583">
        <f t="shared" si="1138"/>
        <v>21</v>
      </c>
      <c r="D5583">
        <f t="shared" si="1139"/>
        <v>7</v>
      </c>
      <c r="E5583" t="str">
        <f t="shared" si="1140"/>
        <v>OFF</v>
      </c>
      <c r="F5583" s="13">
        <f t="shared" si="1129"/>
        <v>43576</v>
      </c>
      <c r="G5583" s="14" t="str">
        <f t="shared" si="1141"/>
        <v>Avg of 4 NM Projects</v>
      </c>
      <c r="H5583" s="15">
        <f t="shared" si="1130"/>
        <v>12</v>
      </c>
      <c r="I5583" s="93">
        <v>134.01499999999999</v>
      </c>
      <c r="J5583">
        <f t="shared" si="1131"/>
        <v>0.75289325842696619</v>
      </c>
      <c r="K5583" s="4">
        <v>20.61</v>
      </c>
      <c r="L5583" s="4">
        <v>35.19</v>
      </c>
      <c r="M5583" s="16">
        <f t="shared" si="1132"/>
        <v>4.7159878499999994</v>
      </c>
      <c r="N5583">
        <f t="shared" si="1133"/>
        <v>0</v>
      </c>
      <c r="O5583">
        <f t="shared" si="1134"/>
        <v>1</v>
      </c>
      <c r="P5583" s="63">
        <f t="shared" si="1135"/>
        <v>0</v>
      </c>
    </row>
    <row r="5584" spans="1:18" x14ac:dyDescent="0.3">
      <c r="A5584">
        <f t="shared" si="1136"/>
        <v>2019</v>
      </c>
      <c r="B5584">
        <f t="shared" si="1137"/>
        <v>4</v>
      </c>
      <c r="C5584">
        <f t="shared" si="1138"/>
        <v>21</v>
      </c>
      <c r="D5584">
        <f t="shared" si="1139"/>
        <v>7</v>
      </c>
      <c r="E5584" t="str">
        <f t="shared" si="1140"/>
        <v>OFF</v>
      </c>
      <c r="F5584" s="13">
        <f t="shared" si="1129"/>
        <v>43576</v>
      </c>
      <c r="G5584" s="14" t="str">
        <f t="shared" si="1141"/>
        <v>Avg of 4 NM Projects</v>
      </c>
      <c r="H5584" s="15">
        <f t="shared" si="1130"/>
        <v>13</v>
      </c>
      <c r="I5584" s="93">
        <v>130.56</v>
      </c>
      <c r="J5584">
        <f t="shared" si="1131"/>
        <v>0.73348314606741571</v>
      </c>
      <c r="K5584" s="4">
        <v>19.87</v>
      </c>
      <c r="L5584" s="4">
        <v>23.6</v>
      </c>
      <c r="M5584" s="16">
        <f t="shared" si="1132"/>
        <v>3.0812160000000004</v>
      </c>
      <c r="N5584">
        <f t="shared" si="1133"/>
        <v>0</v>
      </c>
      <c r="O5584">
        <f t="shared" si="1134"/>
        <v>1</v>
      </c>
      <c r="P5584" s="63">
        <f t="shared" si="1135"/>
        <v>0</v>
      </c>
    </row>
    <row r="5585" spans="1:18" x14ac:dyDescent="0.3">
      <c r="A5585">
        <f t="shared" si="1136"/>
        <v>2019</v>
      </c>
      <c r="B5585">
        <f t="shared" si="1137"/>
        <v>4</v>
      </c>
      <c r="C5585">
        <f t="shared" si="1138"/>
        <v>21</v>
      </c>
      <c r="D5585">
        <f t="shared" si="1139"/>
        <v>7</v>
      </c>
      <c r="E5585" t="str">
        <f t="shared" si="1140"/>
        <v>OFF</v>
      </c>
      <c r="F5585" s="13">
        <f t="shared" si="1129"/>
        <v>43576</v>
      </c>
      <c r="G5585" s="14" t="str">
        <f t="shared" si="1141"/>
        <v>Avg of 4 NM Projects</v>
      </c>
      <c r="H5585" s="15">
        <f t="shared" si="1130"/>
        <v>14</v>
      </c>
      <c r="I5585" s="93">
        <v>127.745</v>
      </c>
      <c r="J5585">
        <f t="shared" si="1131"/>
        <v>0.71766853932584274</v>
      </c>
      <c r="K5585" s="4">
        <v>19.09</v>
      </c>
      <c r="L5585" s="4">
        <v>17.72</v>
      </c>
      <c r="M5585" s="16">
        <f t="shared" si="1132"/>
        <v>2.2636414</v>
      </c>
      <c r="N5585">
        <f t="shared" si="1133"/>
        <v>0</v>
      </c>
      <c r="O5585">
        <f t="shared" si="1134"/>
        <v>1</v>
      </c>
      <c r="P5585" s="63">
        <f t="shared" si="1135"/>
        <v>0</v>
      </c>
    </row>
    <row r="5586" spans="1:18" x14ac:dyDescent="0.3">
      <c r="A5586">
        <f t="shared" si="1136"/>
        <v>2019</v>
      </c>
      <c r="B5586">
        <f t="shared" si="1137"/>
        <v>4</v>
      </c>
      <c r="C5586">
        <f t="shared" si="1138"/>
        <v>21</v>
      </c>
      <c r="D5586">
        <f t="shared" si="1139"/>
        <v>7</v>
      </c>
      <c r="E5586" t="str">
        <f t="shared" si="1140"/>
        <v>OFF</v>
      </c>
      <c r="F5586" s="13">
        <f t="shared" si="1129"/>
        <v>43576</v>
      </c>
      <c r="G5586" s="14" t="str">
        <f t="shared" si="1141"/>
        <v>Avg of 4 NM Projects</v>
      </c>
      <c r="H5586" s="15">
        <f t="shared" si="1130"/>
        <v>15</v>
      </c>
      <c r="I5586" s="93">
        <v>118.91</v>
      </c>
      <c r="J5586">
        <f t="shared" si="1131"/>
        <v>0.66803370786516847</v>
      </c>
      <c r="K5586" s="4">
        <v>18.97</v>
      </c>
      <c r="L5586" s="4">
        <v>15.61</v>
      </c>
      <c r="M5586" s="16">
        <f t="shared" si="1132"/>
        <v>1.8561850999999998</v>
      </c>
      <c r="N5586">
        <f t="shared" si="1133"/>
        <v>0</v>
      </c>
      <c r="O5586">
        <f t="shared" si="1134"/>
        <v>1</v>
      </c>
      <c r="P5586" s="63">
        <f t="shared" si="1135"/>
        <v>0</v>
      </c>
    </row>
    <row r="5587" spans="1:18" x14ac:dyDescent="0.3">
      <c r="A5587">
        <f t="shared" si="1136"/>
        <v>2019</v>
      </c>
      <c r="B5587">
        <f t="shared" si="1137"/>
        <v>4</v>
      </c>
      <c r="C5587">
        <f t="shared" si="1138"/>
        <v>21</v>
      </c>
      <c r="D5587">
        <f t="shared" si="1139"/>
        <v>7</v>
      </c>
      <c r="E5587" t="str">
        <f t="shared" si="1140"/>
        <v>OFF</v>
      </c>
      <c r="F5587" s="13">
        <f t="shared" si="1129"/>
        <v>43576</v>
      </c>
      <c r="G5587" s="14" t="str">
        <f t="shared" si="1141"/>
        <v>Avg of 4 NM Projects</v>
      </c>
      <c r="H5587" s="15">
        <f t="shared" si="1130"/>
        <v>16</v>
      </c>
      <c r="I5587" s="93">
        <v>103.94499999999999</v>
      </c>
      <c r="J5587">
        <f t="shared" si="1131"/>
        <v>0.58396067415730335</v>
      </c>
      <c r="K5587" s="4">
        <v>18.89</v>
      </c>
      <c r="L5587" s="4">
        <v>17.309999999999999</v>
      </c>
      <c r="M5587" s="16">
        <f t="shared" si="1132"/>
        <v>1.7992879499999996</v>
      </c>
      <c r="N5587">
        <f t="shared" si="1133"/>
        <v>0</v>
      </c>
      <c r="O5587">
        <f t="shared" si="1134"/>
        <v>1</v>
      </c>
      <c r="P5587" s="63">
        <f t="shared" si="1135"/>
        <v>0</v>
      </c>
    </row>
    <row r="5588" spans="1:18" x14ac:dyDescent="0.3">
      <c r="A5588">
        <f t="shared" si="1136"/>
        <v>2019</v>
      </c>
      <c r="B5588">
        <f t="shared" si="1137"/>
        <v>4</v>
      </c>
      <c r="C5588">
        <f t="shared" si="1138"/>
        <v>21</v>
      </c>
      <c r="D5588">
        <f t="shared" si="1139"/>
        <v>7</v>
      </c>
      <c r="E5588" t="str">
        <f t="shared" si="1140"/>
        <v>OFF</v>
      </c>
      <c r="F5588" s="13">
        <f t="shared" si="1129"/>
        <v>43576</v>
      </c>
      <c r="G5588" s="14" t="str">
        <f t="shared" si="1141"/>
        <v>Avg of 4 NM Projects</v>
      </c>
      <c r="H5588" s="15">
        <f t="shared" si="1130"/>
        <v>17</v>
      </c>
      <c r="I5588" s="93">
        <v>67.59</v>
      </c>
      <c r="J5588">
        <f t="shared" si="1131"/>
        <v>0.37971910112359553</v>
      </c>
      <c r="K5588" s="4">
        <v>19.04</v>
      </c>
      <c r="L5588" s="4">
        <v>15.63</v>
      </c>
      <c r="M5588" s="16">
        <f t="shared" si="1132"/>
        <v>1.0564317000000001</v>
      </c>
      <c r="N5588">
        <f t="shared" si="1133"/>
        <v>0</v>
      </c>
      <c r="O5588">
        <f t="shared" si="1134"/>
        <v>0</v>
      </c>
      <c r="P5588" s="63">
        <f t="shared" si="1135"/>
        <v>0</v>
      </c>
    </row>
    <row r="5589" spans="1:18" x14ac:dyDescent="0.3">
      <c r="A5589">
        <f t="shared" si="1136"/>
        <v>2019</v>
      </c>
      <c r="B5589">
        <f t="shared" si="1137"/>
        <v>4</v>
      </c>
      <c r="C5589">
        <f t="shared" si="1138"/>
        <v>21</v>
      </c>
      <c r="D5589">
        <f t="shared" si="1139"/>
        <v>7</v>
      </c>
      <c r="E5589" t="str">
        <f t="shared" si="1140"/>
        <v>OFF</v>
      </c>
      <c r="F5589" s="13">
        <f t="shared" si="1129"/>
        <v>43576</v>
      </c>
      <c r="G5589" s="14" t="str">
        <f t="shared" si="1141"/>
        <v>Avg of 4 NM Projects</v>
      </c>
      <c r="H5589" s="15">
        <f t="shared" si="1130"/>
        <v>18</v>
      </c>
      <c r="I5589" s="93">
        <v>29.819999999999997</v>
      </c>
      <c r="J5589">
        <f t="shared" si="1131"/>
        <v>0.16752808988764042</v>
      </c>
      <c r="K5589" s="4">
        <v>20.48</v>
      </c>
      <c r="L5589" s="4">
        <v>16.48</v>
      </c>
      <c r="M5589" s="16">
        <f t="shared" si="1132"/>
        <v>0.49143359999999997</v>
      </c>
      <c r="N5589">
        <f t="shared" si="1133"/>
        <v>0</v>
      </c>
      <c r="O5589">
        <f t="shared" si="1134"/>
        <v>0</v>
      </c>
      <c r="P5589" s="63">
        <f t="shared" si="1135"/>
        <v>0</v>
      </c>
    </row>
    <row r="5590" spans="1:18" x14ac:dyDescent="0.3">
      <c r="A5590">
        <f t="shared" si="1136"/>
        <v>2019</v>
      </c>
      <c r="B5590">
        <f t="shared" si="1137"/>
        <v>4</v>
      </c>
      <c r="C5590">
        <f t="shared" si="1138"/>
        <v>21</v>
      </c>
      <c r="D5590">
        <f t="shared" si="1139"/>
        <v>7</v>
      </c>
      <c r="E5590" t="str">
        <f t="shared" si="1140"/>
        <v>OFF</v>
      </c>
      <c r="F5590" s="13">
        <f t="shared" si="1129"/>
        <v>43576</v>
      </c>
      <c r="G5590" s="14" t="str">
        <f t="shared" si="1141"/>
        <v>Avg of 4 NM Projects</v>
      </c>
      <c r="H5590" s="15">
        <f t="shared" si="1130"/>
        <v>19</v>
      </c>
      <c r="I5590" s="93">
        <v>11.645</v>
      </c>
      <c r="J5590">
        <f t="shared" si="1131"/>
        <v>6.5421348314606734E-2</v>
      </c>
      <c r="K5590" s="4">
        <v>23.7</v>
      </c>
      <c r="L5590" s="4">
        <v>18.22</v>
      </c>
      <c r="M5590" s="16">
        <f t="shared" si="1132"/>
        <v>0.21217189999999997</v>
      </c>
      <c r="N5590">
        <f t="shared" si="1133"/>
        <v>0</v>
      </c>
      <c r="O5590">
        <f t="shared" si="1134"/>
        <v>0</v>
      </c>
      <c r="P5590" s="63">
        <f t="shared" si="1135"/>
        <v>0</v>
      </c>
    </row>
    <row r="5591" spans="1:18" x14ac:dyDescent="0.3">
      <c r="A5591">
        <f t="shared" si="1136"/>
        <v>2019</v>
      </c>
      <c r="B5591">
        <f t="shared" si="1137"/>
        <v>4</v>
      </c>
      <c r="C5591">
        <f t="shared" si="1138"/>
        <v>21</v>
      </c>
      <c r="D5591">
        <f t="shared" si="1139"/>
        <v>7</v>
      </c>
      <c r="E5591" t="str">
        <f t="shared" si="1140"/>
        <v>OFF</v>
      </c>
      <c r="F5591" s="13">
        <f t="shared" si="1129"/>
        <v>43576</v>
      </c>
      <c r="G5591" s="14" t="str">
        <f t="shared" si="1141"/>
        <v>Avg of 4 NM Projects</v>
      </c>
      <c r="H5591" s="15">
        <f t="shared" si="1130"/>
        <v>20</v>
      </c>
      <c r="I5591" s="93">
        <v>1.03</v>
      </c>
      <c r="J5591">
        <f t="shared" si="1131"/>
        <v>5.7865168539325846E-3</v>
      </c>
      <c r="K5591" s="4">
        <v>30.95</v>
      </c>
      <c r="L5591" s="4">
        <v>26.78</v>
      </c>
      <c r="M5591" s="16">
        <f t="shared" si="1132"/>
        <v>2.7583400000000001E-2</v>
      </c>
      <c r="N5591">
        <f t="shared" si="1133"/>
        <v>0</v>
      </c>
      <c r="O5591">
        <f t="shared" si="1134"/>
        <v>0</v>
      </c>
      <c r="P5591" s="63">
        <f t="shared" si="1135"/>
        <v>0</v>
      </c>
    </row>
    <row r="5592" spans="1:18" x14ac:dyDescent="0.3">
      <c r="A5592">
        <f t="shared" si="1136"/>
        <v>2019</v>
      </c>
      <c r="B5592">
        <f t="shared" si="1137"/>
        <v>4</v>
      </c>
      <c r="C5592">
        <f t="shared" si="1138"/>
        <v>21</v>
      </c>
      <c r="D5592">
        <f t="shared" si="1139"/>
        <v>7</v>
      </c>
      <c r="E5592" t="str">
        <f t="shared" si="1140"/>
        <v>OFF</v>
      </c>
      <c r="F5592" s="13">
        <f t="shared" si="1129"/>
        <v>43576</v>
      </c>
      <c r="G5592" s="14" t="str">
        <f t="shared" si="1141"/>
        <v>Avg of 4 NM Projects</v>
      </c>
      <c r="H5592" s="15">
        <f t="shared" si="1130"/>
        <v>21</v>
      </c>
      <c r="I5592" s="93">
        <v>-0.13</v>
      </c>
      <c r="J5592">
        <f t="shared" si="1131"/>
        <v>-7.3033707865168538E-4</v>
      </c>
      <c r="K5592" s="4">
        <v>33.869999999999997</v>
      </c>
      <c r="L5592" s="4">
        <v>36.36</v>
      </c>
      <c r="M5592" s="16">
        <f t="shared" si="1132"/>
        <v>-4.7267999999999998E-3</v>
      </c>
      <c r="N5592">
        <f t="shared" si="1133"/>
        <v>0</v>
      </c>
      <c r="O5592">
        <f t="shared" si="1134"/>
        <v>0</v>
      </c>
      <c r="P5592" s="63">
        <f t="shared" si="1135"/>
        <v>0</v>
      </c>
    </row>
    <row r="5593" spans="1:18" x14ac:dyDescent="0.3">
      <c r="A5593">
        <f t="shared" si="1136"/>
        <v>2019</v>
      </c>
      <c r="B5593">
        <f t="shared" si="1137"/>
        <v>4</v>
      </c>
      <c r="C5593">
        <f t="shared" si="1138"/>
        <v>21</v>
      </c>
      <c r="D5593">
        <f t="shared" si="1139"/>
        <v>7</v>
      </c>
      <c r="E5593" t="str">
        <f t="shared" si="1140"/>
        <v>OFF</v>
      </c>
      <c r="F5593" s="13">
        <f t="shared" si="1129"/>
        <v>43576</v>
      </c>
      <c r="G5593" s="14" t="str">
        <f t="shared" si="1141"/>
        <v>Avg of 4 NM Projects</v>
      </c>
      <c r="H5593" s="15">
        <f t="shared" si="1130"/>
        <v>22</v>
      </c>
      <c r="I5593" s="93">
        <v>-0.13</v>
      </c>
      <c r="J5593">
        <f t="shared" si="1131"/>
        <v>-7.3033707865168538E-4</v>
      </c>
      <c r="K5593" s="4">
        <v>24.6</v>
      </c>
      <c r="L5593" s="4">
        <v>34.270000000000003</v>
      </c>
      <c r="M5593" s="16">
        <f t="shared" si="1132"/>
        <v>-4.4551000000000009E-3</v>
      </c>
      <c r="N5593">
        <f t="shared" si="1133"/>
        <v>0</v>
      </c>
      <c r="O5593">
        <f t="shared" si="1134"/>
        <v>0</v>
      </c>
      <c r="P5593" s="63">
        <f t="shared" si="1135"/>
        <v>0</v>
      </c>
    </row>
    <row r="5594" spans="1:18" x14ac:dyDescent="0.3">
      <c r="A5594">
        <f t="shared" si="1136"/>
        <v>2019</v>
      </c>
      <c r="B5594">
        <f t="shared" si="1137"/>
        <v>4</v>
      </c>
      <c r="C5594">
        <f t="shared" si="1138"/>
        <v>21</v>
      </c>
      <c r="D5594">
        <f t="shared" si="1139"/>
        <v>7</v>
      </c>
      <c r="E5594" t="str">
        <f t="shared" si="1140"/>
        <v>OFF</v>
      </c>
      <c r="F5594" s="13">
        <f t="shared" si="1129"/>
        <v>43576</v>
      </c>
      <c r="G5594" s="14" t="str">
        <f t="shared" si="1141"/>
        <v>Avg of 4 NM Projects</v>
      </c>
      <c r="H5594" s="15">
        <f t="shared" si="1130"/>
        <v>23</v>
      </c>
      <c r="I5594" s="93">
        <v>-0.26</v>
      </c>
      <c r="J5594">
        <f t="shared" si="1131"/>
        <v>-1.4606741573033708E-3</v>
      </c>
      <c r="K5594" s="4">
        <v>21.2</v>
      </c>
      <c r="L5594" s="4">
        <v>29.31</v>
      </c>
      <c r="M5594" s="16">
        <f t="shared" si="1132"/>
        <v>-7.6205999999999999E-3</v>
      </c>
      <c r="N5594">
        <f t="shared" si="1133"/>
        <v>0</v>
      </c>
      <c r="O5594">
        <f t="shared" si="1134"/>
        <v>0</v>
      </c>
      <c r="P5594" s="63">
        <f t="shared" si="1135"/>
        <v>0</v>
      </c>
    </row>
    <row r="5595" spans="1:18" x14ac:dyDescent="0.3">
      <c r="A5595">
        <f t="shared" si="1136"/>
        <v>2019</v>
      </c>
      <c r="B5595">
        <f t="shared" si="1137"/>
        <v>4</v>
      </c>
      <c r="C5595">
        <f t="shared" si="1138"/>
        <v>21</v>
      </c>
      <c r="D5595">
        <f t="shared" si="1139"/>
        <v>7</v>
      </c>
      <c r="E5595" t="str">
        <f t="shared" si="1140"/>
        <v>OFF</v>
      </c>
      <c r="F5595" s="13">
        <f t="shared" si="1129"/>
        <v>43576</v>
      </c>
      <c r="G5595" s="14" t="str">
        <f t="shared" si="1141"/>
        <v>Avg of 4 NM Projects</v>
      </c>
      <c r="H5595" s="15">
        <f t="shared" si="1130"/>
        <v>24</v>
      </c>
      <c r="I5595" s="93">
        <v>0</v>
      </c>
      <c r="J5595">
        <f t="shared" si="1131"/>
        <v>0</v>
      </c>
      <c r="K5595" s="4">
        <v>19.059999999999999</v>
      </c>
      <c r="L5595" s="4">
        <v>18.170000000000002</v>
      </c>
      <c r="M5595" s="16">
        <f t="shared" si="1132"/>
        <v>0</v>
      </c>
      <c r="N5595">
        <f t="shared" si="1133"/>
        <v>1</v>
      </c>
      <c r="O5595">
        <f t="shared" si="1134"/>
        <v>0</v>
      </c>
      <c r="P5595" s="63">
        <f t="shared" si="1135"/>
        <v>0</v>
      </c>
    </row>
    <row r="5596" spans="1:18" x14ac:dyDescent="0.3">
      <c r="A5596">
        <f t="shared" si="1136"/>
        <v>2019</v>
      </c>
      <c r="B5596">
        <f t="shared" si="1137"/>
        <v>4</v>
      </c>
      <c r="C5596">
        <f t="shared" si="1138"/>
        <v>22</v>
      </c>
      <c r="D5596">
        <f t="shared" si="1139"/>
        <v>1</v>
      </c>
      <c r="E5596" t="str">
        <f t="shared" si="1140"/>
        <v>OFF</v>
      </c>
      <c r="F5596" s="13">
        <f t="shared" si="1129"/>
        <v>43577</v>
      </c>
      <c r="G5596" s="14" t="str">
        <f t="shared" si="1141"/>
        <v>Avg of 4 NM Projects</v>
      </c>
      <c r="H5596" s="15">
        <f t="shared" si="1130"/>
        <v>1</v>
      </c>
      <c r="I5596" s="93">
        <v>0</v>
      </c>
      <c r="J5596">
        <f t="shared" si="1131"/>
        <v>0</v>
      </c>
      <c r="K5596" s="4">
        <v>19.059999999999999</v>
      </c>
      <c r="L5596" s="4">
        <v>17.989999999999998</v>
      </c>
      <c r="M5596" s="16">
        <f t="shared" si="1132"/>
        <v>0</v>
      </c>
      <c r="N5596">
        <f t="shared" si="1133"/>
        <v>1</v>
      </c>
      <c r="O5596">
        <f t="shared" si="1134"/>
        <v>0</v>
      </c>
      <c r="P5596" s="63">
        <f t="shared" si="1135"/>
        <v>0</v>
      </c>
      <c r="Q5596" s="34"/>
      <c r="R5596" s="34"/>
    </row>
    <row r="5597" spans="1:18" x14ac:dyDescent="0.3">
      <c r="A5597">
        <f t="shared" si="1136"/>
        <v>2019</v>
      </c>
      <c r="B5597">
        <f t="shared" si="1137"/>
        <v>4</v>
      </c>
      <c r="C5597">
        <f t="shared" si="1138"/>
        <v>22</v>
      </c>
      <c r="D5597">
        <f t="shared" si="1139"/>
        <v>1</v>
      </c>
      <c r="E5597" t="str">
        <f t="shared" si="1140"/>
        <v>OFF</v>
      </c>
      <c r="F5597" s="13">
        <f t="shared" ref="F5597:F5660" si="1142">+F5573+1</f>
        <v>43577</v>
      </c>
      <c r="G5597" s="14" t="str">
        <f t="shared" si="1141"/>
        <v>Avg of 4 NM Projects</v>
      </c>
      <c r="H5597" s="15">
        <f t="shared" ref="H5597:H5660" si="1143">H5573</f>
        <v>2</v>
      </c>
      <c r="I5597" s="93">
        <v>-0.13</v>
      </c>
      <c r="J5597">
        <f t="shared" si="1131"/>
        <v>-7.3033707865168538E-4</v>
      </c>
      <c r="K5597" s="4">
        <v>19.16</v>
      </c>
      <c r="L5597" s="4">
        <v>17.04</v>
      </c>
      <c r="M5597" s="16">
        <f t="shared" si="1132"/>
        <v>-2.2151999999999996E-3</v>
      </c>
      <c r="N5597">
        <f t="shared" si="1133"/>
        <v>0</v>
      </c>
      <c r="O5597">
        <f t="shared" si="1134"/>
        <v>0</v>
      </c>
      <c r="P5597" s="63">
        <f t="shared" si="1135"/>
        <v>0</v>
      </c>
    </row>
    <row r="5598" spans="1:18" x14ac:dyDescent="0.3">
      <c r="A5598">
        <f t="shared" si="1136"/>
        <v>2019</v>
      </c>
      <c r="B5598">
        <f t="shared" si="1137"/>
        <v>4</v>
      </c>
      <c r="C5598">
        <f t="shared" si="1138"/>
        <v>22</v>
      </c>
      <c r="D5598">
        <f t="shared" si="1139"/>
        <v>1</v>
      </c>
      <c r="E5598" t="str">
        <f t="shared" si="1140"/>
        <v>OFF</v>
      </c>
      <c r="F5598" s="13">
        <f t="shared" si="1142"/>
        <v>43577</v>
      </c>
      <c r="G5598" s="14" t="str">
        <f t="shared" si="1141"/>
        <v>Avg of 4 NM Projects</v>
      </c>
      <c r="H5598" s="15">
        <f t="shared" si="1143"/>
        <v>3</v>
      </c>
      <c r="I5598" s="93">
        <v>0</v>
      </c>
      <c r="J5598">
        <f t="shared" si="1131"/>
        <v>0</v>
      </c>
      <c r="K5598" s="4">
        <v>18.93</v>
      </c>
      <c r="L5598" s="4">
        <v>16.36</v>
      </c>
      <c r="M5598" s="16">
        <f t="shared" si="1132"/>
        <v>0</v>
      </c>
      <c r="N5598">
        <f t="shared" si="1133"/>
        <v>1</v>
      </c>
      <c r="O5598">
        <f t="shared" si="1134"/>
        <v>0</v>
      </c>
      <c r="P5598" s="63">
        <f t="shared" si="1135"/>
        <v>0</v>
      </c>
    </row>
    <row r="5599" spans="1:18" x14ac:dyDescent="0.3">
      <c r="A5599">
        <f t="shared" si="1136"/>
        <v>2019</v>
      </c>
      <c r="B5599">
        <f t="shared" si="1137"/>
        <v>4</v>
      </c>
      <c r="C5599">
        <f t="shared" si="1138"/>
        <v>22</v>
      </c>
      <c r="D5599">
        <f t="shared" si="1139"/>
        <v>1</v>
      </c>
      <c r="E5599" t="str">
        <f t="shared" si="1140"/>
        <v>OFF</v>
      </c>
      <c r="F5599" s="13">
        <f t="shared" si="1142"/>
        <v>43577</v>
      </c>
      <c r="G5599" s="14" t="str">
        <f t="shared" si="1141"/>
        <v>Avg of 4 NM Projects</v>
      </c>
      <c r="H5599" s="15">
        <f t="shared" si="1143"/>
        <v>4</v>
      </c>
      <c r="I5599" s="93">
        <v>-0.26</v>
      </c>
      <c r="J5599">
        <f t="shared" si="1131"/>
        <v>-1.4606741573033708E-3</v>
      </c>
      <c r="K5599" s="4">
        <v>18.96</v>
      </c>
      <c r="L5599" s="4">
        <v>15.68</v>
      </c>
      <c r="M5599" s="16">
        <f t="shared" si="1132"/>
        <v>-4.0768000000000002E-3</v>
      </c>
      <c r="N5599">
        <f t="shared" si="1133"/>
        <v>0</v>
      </c>
      <c r="O5599">
        <f t="shared" si="1134"/>
        <v>0</v>
      </c>
      <c r="P5599" s="63">
        <f t="shared" si="1135"/>
        <v>0</v>
      </c>
    </row>
    <row r="5600" spans="1:18" x14ac:dyDescent="0.3">
      <c r="A5600">
        <f t="shared" si="1136"/>
        <v>2019</v>
      </c>
      <c r="B5600">
        <f t="shared" si="1137"/>
        <v>4</v>
      </c>
      <c r="C5600">
        <f t="shared" si="1138"/>
        <v>22</v>
      </c>
      <c r="D5600">
        <f t="shared" si="1139"/>
        <v>1</v>
      </c>
      <c r="E5600" t="str">
        <f t="shared" si="1140"/>
        <v>OFF</v>
      </c>
      <c r="F5600" s="13">
        <f t="shared" si="1142"/>
        <v>43577</v>
      </c>
      <c r="G5600" s="14" t="str">
        <f t="shared" si="1141"/>
        <v>Avg of 4 NM Projects</v>
      </c>
      <c r="H5600" s="15">
        <f t="shared" si="1143"/>
        <v>5</v>
      </c>
      <c r="I5600" s="93">
        <v>-0.39</v>
      </c>
      <c r="J5600">
        <f t="shared" si="1131"/>
        <v>-2.1910112359550564E-3</v>
      </c>
      <c r="K5600" s="4">
        <v>18.989999999999998</v>
      </c>
      <c r="L5600" s="4">
        <v>15.08</v>
      </c>
      <c r="M5600" s="16">
        <f t="shared" si="1132"/>
        <v>-5.8812000000000005E-3</v>
      </c>
      <c r="N5600">
        <f t="shared" si="1133"/>
        <v>0</v>
      </c>
      <c r="O5600">
        <f t="shared" si="1134"/>
        <v>0</v>
      </c>
      <c r="P5600" s="63">
        <f t="shared" si="1135"/>
        <v>0</v>
      </c>
    </row>
    <row r="5601" spans="1:16" x14ac:dyDescent="0.3">
      <c r="A5601">
        <f t="shared" si="1136"/>
        <v>2019</v>
      </c>
      <c r="B5601">
        <f t="shared" si="1137"/>
        <v>4</v>
      </c>
      <c r="C5601">
        <f t="shared" si="1138"/>
        <v>22</v>
      </c>
      <c r="D5601">
        <f t="shared" si="1139"/>
        <v>1</v>
      </c>
      <c r="E5601" t="str">
        <f t="shared" si="1140"/>
        <v>OFF</v>
      </c>
      <c r="F5601" s="13">
        <f t="shared" si="1142"/>
        <v>43577</v>
      </c>
      <c r="G5601" s="14" t="str">
        <f t="shared" si="1141"/>
        <v>Avg of 4 NM Projects</v>
      </c>
      <c r="H5601" s="15">
        <f t="shared" si="1143"/>
        <v>6</v>
      </c>
      <c r="I5601" s="93">
        <v>-0.13</v>
      </c>
      <c r="J5601">
        <f t="shared" si="1131"/>
        <v>-7.3033707865168538E-4</v>
      </c>
      <c r="K5601" s="4">
        <v>20.2</v>
      </c>
      <c r="L5601" s="4">
        <v>15.66</v>
      </c>
      <c r="M5601" s="16">
        <f t="shared" si="1132"/>
        <v>-2.0357999999999999E-3</v>
      </c>
      <c r="N5601">
        <f t="shared" si="1133"/>
        <v>0</v>
      </c>
      <c r="O5601">
        <f t="shared" si="1134"/>
        <v>0</v>
      </c>
      <c r="P5601" s="63">
        <f t="shared" si="1135"/>
        <v>0</v>
      </c>
    </row>
    <row r="5602" spans="1:16" x14ac:dyDescent="0.3">
      <c r="A5602">
        <f t="shared" si="1136"/>
        <v>2019</v>
      </c>
      <c r="B5602">
        <f t="shared" si="1137"/>
        <v>4</v>
      </c>
      <c r="C5602">
        <f t="shared" si="1138"/>
        <v>22</v>
      </c>
      <c r="D5602">
        <f t="shared" si="1139"/>
        <v>1</v>
      </c>
      <c r="E5602" t="str">
        <f t="shared" si="1140"/>
        <v>OFF</v>
      </c>
      <c r="F5602" s="13">
        <f t="shared" si="1142"/>
        <v>43577</v>
      </c>
      <c r="G5602" s="14" t="str">
        <f t="shared" si="1141"/>
        <v>Avg of 4 NM Projects</v>
      </c>
      <c r="H5602" s="15">
        <f t="shared" si="1143"/>
        <v>7</v>
      </c>
      <c r="I5602" s="93">
        <v>4.87</v>
      </c>
      <c r="J5602">
        <f t="shared" si="1131"/>
        <v>2.7359550561797754E-2</v>
      </c>
      <c r="K5602" s="4">
        <v>23.77</v>
      </c>
      <c r="L5602" s="4">
        <v>16.920000000000002</v>
      </c>
      <c r="M5602" s="16">
        <f t="shared" si="1132"/>
        <v>8.2400399999999999E-2</v>
      </c>
      <c r="N5602">
        <f t="shared" si="1133"/>
        <v>0</v>
      </c>
      <c r="O5602">
        <f t="shared" si="1134"/>
        <v>0</v>
      </c>
      <c r="P5602" s="63">
        <f t="shared" si="1135"/>
        <v>0</v>
      </c>
    </row>
    <row r="5603" spans="1:16" x14ac:dyDescent="0.3">
      <c r="A5603">
        <f t="shared" si="1136"/>
        <v>2019</v>
      </c>
      <c r="B5603">
        <f t="shared" si="1137"/>
        <v>4</v>
      </c>
      <c r="C5603">
        <f t="shared" si="1138"/>
        <v>22</v>
      </c>
      <c r="D5603">
        <f t="shared" si="1139"/>
        <v>1</v>
      </c>
      <c r="E5603" t="str">
        <f t="shared" si="1140"/>
        <v>OFF</v>
      </c>
      <c r="F5603" s="13">
        <f t="shared" si="1142"/>
        <v>43577</v>
      </c>
      <c r="G5603" s="14" t="str">
        <f t="shared" si="1141"/>
        <v>Avg of 4 NM Projects</v>
      </c>
      <c r="H5603" s="15">
        <f t="shared" si="1143"/>
        <v>8</v>
      </c>
      <c r="I5603" s="93">
        <v>30.335000000000001</v>
      </c>
      <c r="J5603">
        <f t="shared" si="1131"/>
        <v>0.17042134831460676</v>
      </c>
      <c r="K5603" s="4">
        <v>31.59</v>
      </c>
      <c r="L5603" s="4">
        <v>22.42</v>
      </c>
      <c r="M5603" s="16">
        <f t="shared" si="1132"/>
        <v>0.68011070000000007</v>
      </c>
      <c r="N5603">
        <f t="shared" si="1133"/>
        <v>0</v>
      </c>
      <c r="O5603">
        <f t="shared" si="1134"/>
        <v>0</v>
      </c>
      <c r="P5603" s="63">
        <f t="shared" si="1135"/>
        <v>0</v>
      </c>
    </row>
    <row r="5604" spans="1:16" x14ac:dyDescent="0.3">
      <c r="A5604">
        <f t="shared" si="1136"/>
        <v>2019</v>
      </c>
      <c r="B5604">
        <f t="shared" si="1137"/>
        <v>4</v>
      </c>
      <c r="C5604">
        <f t="shared" si="1138"/>
        <v>22</v>
      </c>
      <c r="D5604">
        <f t="shared" si="1139"/>
        <v>1</v>
      </c>
      <c r="E5604" t="str">
        <f t="shared" si="1140"/>
        <v>OFF</v>
      </c>
      <c r="F5604" s="13">
        <f t="shared" si="1142"/>
        <v>43577</v>
      </c>
      <c r="G5604" s="14" t="str">
        <f t="shared" si="1141"/>
        <v>Avg of 4 NM Projects</v>
      </c>
      <c r="H5604" s="15">
        <f t="shared" si="1143"/>
        <v>9</v>
      </c>
      <c r="I5604" s="93">
        <v>70.525000000000006</v>
      </c>
      <c r="J5604">
        <f t="shared" si="1131"/>
        <v>0.39620786516853934</v>
      </c>
      <c r="K5604" s="4">
        <v>29.42</v>
      </c>
      <c r="L5604" s="4">
        <v>24.07</v>
      </c>
      <c r="M5604" s="16">
        <f t="shared" si="1132"/>
        <v>1.6975367500000003</v>
      </c>
      <c r="N5604">
        <f t="shared" si="1133"/>
        <v>0</v>
      </c>
      <c r="O5604">
        <f t="shared" si="1134"/>
        <v>0</v>
      </c>
      <c r="P5604" s="63">
        <f t="shared" si="1135"/>
        <v>0</v>
      </c>
    </row>
    <row r="5605" spans="1:16" x14ac:dyDescent="0.3">
      <c r="A5605">
        <f t="shared" si="1136"/>
        <v>2019</v>
      </c>
      <c r="B5605">
        <f t="shared" si="1137"/>
        <v>4</v>
      </c>
      <c r="C5605">
        <f t="shared" si="1138"/>
        <v>22</v>
      </c>
      <c r="D5605">
        <f t="shared" si="1139"/>
        <v>1</v>
      </c>
      <c r="E5605" t="str">
        <f t="shared" si="1140"/>
        <v>OFF</v>
      </c>
      <c r="F5605" s="13">
        <f t="shared" si="1142"/>
        <v>43577</v>
      </c>
      <c r="G5605" s="14" t="str">
        <f t="shared" si="1141"/>
        <v>Avg of 4 NM Projects</v>
      </c>
      <c r="H5605" s="15">
        <f t="shared" si="1143"/>
        <v>10</v>
      </c>
      <c r="I5605" s="93">
        <v>96</v>
      </c>
      <c r="J5605">
        <f t="shared" si="1131"/>
        <v>0.5393258426966292</v>
      </c>
      <c r="K5605" s="4">
        <v>29.73</v>
      </c>
      <c r="L5605" s="4">
        <v>20.58</v>
      </c>
      <c r="M5605" s="16">
        <f t="shared" si="1132"/>
        <v>1.9756799999999999</v>
      </c>
      <c r="N5605">
        <f t="shared" si="1133"/>
        <v>0</v>
      </c>
      <c r="O5605">
        <f t="shared" si="1134"/>
        <v>1</v>
      </c>
      <c r="P5605" s="63">
        <f t="shared" si="1135"/>
        <v>0</v>
      </c>
    </row>
    <row r="5606" spans="1:16" x14ac:dyDescent="0.3">
      <c r="A5606">
        <f t="shared" si="1136"/>
        <v>2019</v>
      </c>
      <c r="B5606">
        <f t="shared" si="1137"/>
        <v>4</v>
      </c>
      <c r="C5606">
        <f t="shared" si="1138"/>
        <v>22</v>
      </c>
      <c r="D5606">
        <f t="shared" si="1139"/>
        <v>1</v>
      </c>
      <c r="E5606" t="str">
        <f t="shared" si="1140"/>
        <v>OFF</v>
      </c>
      <c r="F5606" s="13">
        <f t="shared" si="1142"/>
        <v>43577</v>
      </c>
      <c r="G5606" s="14" t="str">
        <f t="shared" si="1141"/>
        <v>Avg of 4 NM Projects</v>
      </c>
      <c r="H5606" s="15">
        <f t="shared" si="1143"/>
        <v>11</v>
      </c>
      <c r="I5606" s="93">
        <v>124.8</v>
      </c>
      <c r="J5606">
        <f t="shared" si="1131"/>
        <v>0.70112359550561798</v>
      </c>
      <c r="K5606" s="4">
        <v>31.77</v>
      </c>
      <c r="L5606" s="4">
        <v>23.21</v>
      </c>
      <c r="M5606" s="16">
        <f t="shared" si="1132"/>
        <v>2.8966080000000001</v>
      </c>
      <c r="N5606">
        <f t="shared" si="1133"/>
        <v>0</v>
      </c>
      <c r="O5606">
        <f t="shared" si="1134"/>
        <v>1</v>
      </c>
      <c r="P5606" s="63">
        <f t="shared" si="1135"/>
        <v>0</v>
      </c>
    </row>
    <row r="5607" spans="1:16" x14ac:dyDescent="0.3">
      <c r="A5607">
        <f t="shared" si="1136"/>
        <v>2019</v>
      </c>
      <c r="B5607">
        <f t="shared" si="1137"/>
        <v>4</v>
      </c>
      <c r="C5607">
        <f t="shared" si="1138"/>
        <v>22</v>
      </c>
      <c r="D5607">
        <f t="shared" si="1139"/>
        <v>1</v>
      </c>
      <c r="E5607" t="str">
        <f t="shared" si="1140"/>
        <v>OFF</v>
      </c>
      <c r="F5607" s="13">
        <f t="shared" si="1142"/>
        <v>43577</v>
      </c>
      <c r="G5607" s="14" t="str">
        <f t="shared" si="1141"/>
        <v>Avg of 4 NM Projects</v>
      </c>
      <c r="H5607" s="15">
        <f t="shared" si="1143"/>
        <v>12</v>
      </c>
      <c r="I5607" s="93">
        <v>145.53499999999997</v>
      </c>
      <c r="J5607">
        <f t="shared" si="1131"/>
        <v>0.81761235955056166</v>
      </c>
      <c r="K5607" s="4">
        <v>31.46</v>
      </c>
      <c r="L5607" s="4">
        <v>35.47</v>
      </c>
      <c r="M5607" s="16">
        <f t="shared" si="1132"/>
        <v>5.1621264499999988</v>
      </c>
      <c r="N5607">
        <f t="shared" si="1133"/>
        <v>0</v>
      </c>
      <c r="O5607">
        <f t="shared" si="1134"/>
        <v>1</v>
      </c>
      <c r="P5607" s="63">
        <f t="shared" si="1135"/>
        <v>0</v>
      </c>
    </row>
    <row r="5608" spans="1:16" x14ac:dyDescent="0.3">
      <c r="A5608">
        <f t="shared" si="1136"/>
        <v>2019</v>
      </c>
      <c r="B5608">
        <f t="shared" si="1137"/>
        <v>4</v>
      </c>
      <c r="C5608">
        <f t="shared" si="1138"/>
        <v>22</v>
      </c>
      <c r="D5608">
        <f t="shared" si="1139"/>
        <v>1</v>
      </c>
      <c r="E5608" t="str">
        <f t="shared" si="1140"/>
        <v>OFF</v>
      </c>
      <c r="F5608" s="13">
        <f t="shared" si="1142"/>
        <v>43577</v>
      </c>
      <c r="G5608" s="14" t="str">
        <f t="shared" si="1141"/>
        <v>Avg of 4 NM Projects</v>
      </c>
      <c r="H5608" s="15">
        <f t="shared" si="1143"/>
        <v>13</v>
      </c>
      <c r="I5608" s="93">
        <v>150.405</v>
      </c>
      <c r="J5608">
        <f t="shared" si="1131"/>
        <v>0.8449719101123595</v>
      </c>
      <c r="K5608" s="4">
        <v>29.93</v>
      </c>
      <c r="L5608" s="4">
        <v>35.770000000000003</v>
      </c>
      <c r="M5608" s="16">
        <f t="shared" si="1132"/>
        <v>5.3799868499999999</v>
      </c>
      <c r="N5608">
        <f t="shared" si="1133"/>
        <v>0</v>
      </c>
      <c r="O5608">
        <f t="shared" si="1134"/>
        <v>1</v>
      </c>
      <c r="P5608" s="63">
        <f t="shared" si="1135"/>
        <v>0</v>
      </c>
    </row>
    <row r="5609" spans="1:16" x14ac:dyDescent="0.3">
      <c r="A5609">
        <f t="shared" si="1136"/>
        <v>2019</v>
      </c>
      <c r="B5609">
        <f t="shared" si="1137"/>
        <v>4</v>
      </c>
      <c r="C5609">
        <f t="shared" si="1138"/>
        <v>22</v>
      </c>
      <c r="D5609">
        <f t="shared" si="1139"/>
        <v>1</v>
      </c>
      <c r="E5609" t="str">
        <f t="shared" si="1140"/>
        <v>OFF</v>
      </c>
      <c r="F5609" s="13">
        <f t="shared" si="1142"/>
        <v>43577</v>
      </c>
      <c r="G5609" s="14" t="str">
        <f t="shared" si="1141"/>
        <v>Avg of 4 NM Projects</v>
      </c>
      <c r="H5609" s="15">
        <f t="shared" si="1143"/>
        <v>14</v>
      </c>
      <c r="I5609" s="93">
        <v>156.67000000000002</v>
      </c>
      <c r="J5609">
        <f t="shared" si="1131"/>
        <v>0.88016853932584282</v>
      </c>
      <c r="K5609" s="4">
        <v>25.73</v>
      </c>
      <c r="L5609" s="4">
        <v>35.68</v>
      </c>
      <c r="M5609" s="16">
        <f t="shared" si="1132"/>
        <v>5.5899856000000012</v>
      </c>
      <c r="N5609">
        <f t="shared" si="1133"/>
        <v>0</v>
      </c>
      <c r="O5609">
        <f t="shared" si="1134"/>
        <v>1</v>
      </c>
      <c r="P5609" s="63">
        <f t="shared" si="1135"/>
        <v>0</v>
      </c>
    </row>
    <row r="5610" spans="1:16" x14ac:dyDescent="0.3">
      <c r="A5610">
        <f t="shared" si="1136"/>
        <v>2019</v>
      </c>
      <c r="B5610">
        <f t="shared" si="1137"/>
        <v>4</v>
      </c>
      <c r="C5610">
        <f t="shared" si="1138"/>
        <v>22</v>
      </c>
      <c r="D5610">
        <f t="shared" si="1139"/>
        <v>1</v>
      </c>
      <c r="E5610" t="str">
        <f t="shared" si="1140"/>
        <v>OFF</v>
      </c>
      <c r="F5610" s="13">
        <f t="shared" si="1142"/>
        <v>43577</v>
      </c>
      <c r="G5610" s="14" t="str">
        <f t="shared" si="1141"/>
        <v>Avg of 4 NM Projects</v>
      </c>
      <c r="H5610" s="15">
        <f t="shared" si="1143"/>
        <v>15</v>
      </c>
      <c r="I5610" s="93">
        <v>149.12</v>
      </c>
      <c r="J5610">
        <f t="shared" si="1131"/>
        <v>0.83775280898876403</v>
      </c>
      <c r="K5610" s="4">
        <v>25.69</v>
      </c>
      <c r="L5610" s="4">
        <v>30.91</v>
      </c>
      <c r="M5610" s="16">
        <f t="shared" si="1132"/>
        <v>4.6092992000000006</v>
      </c>
      <c r="N5610">
        <f t="shared" si="1133"/>
        <v>0</v>
      </c>
      <c r="O5610">
        <f t="shared" si="1134"/>
        <v>1</v>
      </c>
      <c r="P5610" s="63">
        <f t="shared" si="1135"/>
        <v>0</v>
      </c>
    </row>
    <row r="5611" spans="1:16" x14ac:dyDescent="0.3">
      <c r="A5611">
        <f t="shared" si="1136"/>
        <v>2019</v>
      </c>
      <c r="B5611">
        <f t="shared" si="1137"/>
        <v>4</v>
      </c>
      <c r="C5611">
        <f t="shared" si="1138"/>
        <v>22</v>
      </c>
      <c r="D5611">
        <f t="shared" si="1139"/>
        <v>1</v>
      </c>
      <c r="E5611" t="str">
        <f t="shared" si="1140"/>
        <v>OFF</v>
      </c>
      <c r="F5611" s="13">
        <f t="shared" si="1142"/>
        <v>43577</v>
      </c>
      <c r="G5611" s="14" t="str">
        <f t="shared" si="1141"/>
        <v>Avg of 4 NM Projects</v>
      </c>
      <c r="H5611" s="15">
        <f t="shared" si="1143"/>
        <v>16</v>
      </c>
      <c r="I5611" s="93">
        <v>128.38499999999999</v>
      </c>
      <c r="J5611">
        <f t="shared" si="1131"/>
        <v>0.72126404494382013</v>
      </c>
      <c r="K5611" s="4">
        <v>25.69</v>
      </c>
      <c r="L5611" s="4">
        <v>32.479999999999997</v>
      </c>
      <c r="M5611" s="16">
        <f t="shared" si="1132"/>
        <v>4.1699447999999997</v>
      </c>
      <c r="N5611">
        <f t="shared" si="1133"/>
        <v>0</v>
      </c>
      <c r="O5611">
        <f t="shared" si="1134"/>
        <v>1</v>
      </c>
      <c r="P5611" s="63">
        <f t="shared" si="1135"/>
        <v>0</v>
      </c>
    </row>
    <row r="5612" spans="1:16" x14ac:dyDescent="0.3">
      <c r="A5612">
        <f t="shared" si="1136"/>
        <v>2019</v>
      </c>
      <c r="B5612">
        <f t="shared" si="1137"/>
        <v>4</v>
      </c>
      <c r="C5612">
        <f t="shared" si="1138"/>
        <v>22</v>
      </c>
      <c r="D5612">
        <f t="shared" si="1139"/>
        <v>1</v>
      </c>
      <c r="E5612" t="str">
        <f t="shared" si="1140"/>
        <v>OFF</v>
      </c>
      <c r="F5612" s="13">
        <f t="shared" si="1142"/>
        <v>43577</v>
      </c>
      <c r="G5612" s="14" t="str">
        <f t="shared" si="1141"/>
        <v>Avg of 4 NM Projects</v>
      </c>
      <c r="H5612" s="15">
        <f t="shared" si="1143"/>
        <v>17</v>
      </c>
      <c r="I5612" s="93">
        <v>90.504999999999995</v>
      </c>
      <c r="J5612">
        <f t="shared" si="1131"/>
        <v>0.50845505617977527</v>
      </c>
      <c r="K5612" s="4">
        <v>28.41</v>
      </c>
      <c r="L5612" s="4">
        <v>36.770000000000003</v>
      </c>
      <c r="M5612" s="16">
        <f t="shared" si="1132"/>
        <v>3.3278688500000002</v>
      </c>
      <c r="N5612">
        <f t="shared" si="1133"/>
        <v>0</v>
      </c>
      <c r="O5612">
        <f t="shared" si="1134"/>
        <v>1</v>
      </c>
      <c r="P5612" s="63">
        <f t="shared" si="1135"/>
        <v>0</v>
      </c>
    </row>
    <row r="5613" spans="1:16" x14ac:dyDescent="0.3">
      <c r="A5613">
        <f t="shared" si="1136"/>
        <v>2019</v>
      </c>
      <c r="B5613">
        <f t="shared" si="1137"/>
        <v>4</v>
      </c>
      <c r="C5613">
        <f t="shared" si="1138"/>
        <v>22</v>
      </c>
      <c r="D5613">
        <f t="shared" si="1139"/>
        <v>1</v>
      </c>
      <c r="E5613" t="str">
        <f t="shared" si="1140"/>
        <v>OFF</v>
      </c>
      <c r="F5613" s="13">
        <f t="shared" si="1142"/>
        <v>43577</v>
      </c>
      <c r="G5613" s="14" t="str">
        <f t="shared" si="1141"/>
        <v>Avg of 4 NM Projects</v>
      </c>
      <c r="H5613" s="15">
        <f t="shared" si="1143"/>
        <v>18</v>
      </c>
      <c r="I5613" s="93">
        <v>61.575000000000003</v>
      </c>
      <c r="J5613">
        <f t="shared" si="1131"/>
        <v>0.34592696629213487</v>
      </c>
      <c r="K5613" s="4">
        <v>31</v>
      </c>
      <c r="L5613" s="4">
        <v>47.51</v>
      </c>
      <c r="M5613" s="16">
        <f t="shared" si="1132"/>
        <v>2.92542825</v>
      </c>
      <c r="N5613">
        <f t="shared" si="1133"/>
        <v>0</v>
      </c>
      <c r="O5613">
        <f t="shared" si="1134"/>
        <v>0</v>
      </c>
      <c r="P5613" s="63">
        <f t="shared" si="1135"/>
        <v>0</v>
      </c>
    </row>
    <row r="5614" spans="1:16" x14ac:dyDescent="0.3">
      <c r="A5614">
        <f t="shared" si="1136"/>
        <v>2019</v>
      </c>
      <c r="B5614">
        <f t="shared" si="1137"/>
        <v>4</v>
      </c>
      <c r="C5614">
        <f t="shared" si="1138"/>
        <v>22</v>
      </c>
      <c r="D5614">
        <f t="shared" si="1139"/>
        <v>1</v>
      </c>
      <c r="E5614" t="str">
        <f t="shared" si="1140"/>
        <v>OFF</v>
      </c>
      <c r="F5614" s="13">
        <f t="shared" si="1142"/>
        <v>43577</v>
      </c>
      <c r="G5614" s="14" t="str">
        <f t="shared" si="1141"/>
        <v>Avg of 4 NM Projects</v>
      </c>
      <c r="H5614" s="15">
        <f t="shared" si="1143"/>
        <v>19</v>
      </c>
      <c r="I5614" s="93">
        <v>27.13</v>
      </c>
      <c r="J5614">
        <f t="shared" si="1131"/>
        <v>0.15241573033707864</v>
      </c>
      <c r="K5614" s="4">
        <v>32.409999999999997</v>
      </c>
      <c r="L5614" s="4">
        <v>57.88</v>
      </c>
      <c r="M5614" s="16">
        <f t="shared" si="1132"/>
        <v>1.5702844</v>
      </c>
      <c r="N5614">
        <f t="shared" si="1133"/>
        <v>0</v>
      </c>
      <c r="O5614">
        <f t="shared" si="1134"/>
        <v>0</v>
      </c>
      <c r="P5614" s="63">
        <f t="shared" si="1135"/>
        <v>0</v>
      </c>
    </row>
    <row r="5615" spans="1:16" x14ac:dyDescent="0.3">
      <c r="A5615">
        <f t="shared" si="1136"/>
        <v>2019</v>
      </c>
      <c r="B5615">
        <f t="shared" si="1137"/>
        <v>4</v>
      </c>
      <c r="C5615">
        <f t="shared" si="1138"/>
        <v>22</v>
      </c>
      <c r="D5615">
        <f t="shared" si="1139"/>
        <v>1</v>
      </c>
      <c r="E5615" t="str">
        <f t="shared" si="1140"/>
        <v>OFF</v>
      </c>
      <c r="F5615" s="13">
        <f t="shared" si="1142"/>
        <v>43577</v>
      </c>
      <c r="G5615" s="14" t="str">
        <f t="shared" si="1141"/>
        <v>Avg of 4 NM Projects</v>
      </c>
      <c r="H5615" s="15">
        <f t="shared" si="1143"/>
        <v>20</v>
      </c>
      <c r="I5615" s="93">
        <v>2.8249999999999997</v>
      </c>
      <c r="J5615">
        <f t="shared" si="1131"/>
        <v>1.5870786516853932E-2</v>
      </c>
      <c r="K5615" s="4">
        <v>35.56</v>
      </c>
      <c r="L5615" s="4">
        <v>48.63</v>
      </c>
      <c r="M5615" s="16">
        <f t="shared" si="1132"/>
        <v>0.13737974999999999</v>
      </c>
      <c r="N5615">
        <f t="shared" si="1133"/>
        <v>0</v>
      </c>
      <c r="O5615">
        <f t="shared" si="1134"/>
        <v>0</v>
      </c>
      <c r="P5615" s="63">
        <f t="shared" si="1135"/>
        <v>0</v>
      </c>
    </row>
    <row r="5616" spans="1:16" x14ac:dyDescent="0.3">
      <c r="A5616">
        <f t="shared" si="1136"/>
        <v>2019</v>
      </c>
      <c r="B5616">
        <f t="shared" si="1137"/>
        <v>4</v>
      </c>
      <c r="C5616">
        <f t="shared" si="1138"/>
        <v>22</v>
      </c>
      <c r="D5616">
        <f t="shared" si="1139"/>
        <v>1</v>
      </c>
      <c r="E5616" t="str">
        <f t="shared" si="1140"/>
        <v>OFF</v>
      </c>
      <c r="F5616" s="13">
        <f t="shared" si="1142"/>
        <v>43577</v>
      </c>
      <c r="G5616" s="14" t="str">
        <f t="shared" si="1141"/>
        <v>Avg of 4 NM Projects</v>
      </c>
      <c r="H5616" s="15">
        <f t="shared" si="1143"/>
        <v>21</v>
      </c>
      <c r="I5616" s="93">
        <v>0</v>
      </c>
      <c r="J5616">
        <f t="shared" si="1131"/>
        <v>0</v>
      </c>
      <c r="K5616" s="4">
        <v>35.15</v>
      </c>
      <c r="L5616" s="4">
        <v>46.23</v>
      </c>
      <c r="M5616" s="16">
        <f t="shared" si="1132"/>
        <v>0</v>
      </c>
      <c r="N5616">
        <f t="shared" si="1133"/>
        <v>1</v>
      </c>
      <c r="O5616">
        <f t="shared" si="1134"/>
        <v>0</v>
      </c>
      <c r="P5616" s="63">
        <f t="shared" si="1135"/>
        <v>0</v>
      </c>
    </row>
    <row r="5617" spans="1:18" x14ac:dyDescent="0.3">
      <c r="A5617">
        <f t="shared" si="1136"/>
        <v>2019</v>
      </c>
      <c r="B5617">
        <f t="shared" si="1137"/>
        <v>4</v>
      </c>
      <c r="C5617">
        <f t="shared" si="1138"/>
        <v>22</v>
      </c>
      <c r="D5617">
        <f t="shared" si="1139"/>
        <v>1</v>
      </c>
      <c r="E5617" t="str">
        <f t="shared" si="1140"/>
        <v>OFF</v>
      </c>
      <c r="F5617" s="13">
        <f t="shared" si="1142"/>
        <v>43577</v>
      </c>
      <c r="G5617" s="14" t="str">
        <f t="shared" si="1141"/>
        <v>Avg of 4 NM Projects</v>
      </c>
      <c r="H5617" s="15">
        <f t="shared" si="1143"/>
        <v>22</v>
      </c>
      <c r="I5617" s="93">
        <v>-0.26</v>
      </c>
      <c r="J5617">
        <f t="shared" si="1131"/>
        <v>-1.4606741573033708E-3</v>
      </c>
      <c r="K5617" s="4">
        <v>28.06</v>
      </c>
      <c r="L5617" s="4">
        <v>29.71</v>
      </c>
      <c r="M5617" s="16">
        <f t="shared" si="1132"/>
        <v>-7.7246000000000007E-3</v>
      </c>
      <c r="N5617">
        <f t="shared" si="1133"/>
        <v>0</v>
      </c>
      <c r="O5617">
        <f t="shared" si="1134"/>
        <v>0</v>
      </c>
      <c r="P5617" s="63">
        <f t="shared" si="1135"/>
        <v>0</v>
      </c>
    </row>
    <row r="5618" spans="1:18" x14ac:dyDescent="0.3">
      <c r="A5618">
        <f t="shared" si="1136"/>
        <v>2019</v>
      </c>
      <c r="B5618">
        <f t="shared" si="1137"/>
        <v>4</v>
      </c>
      <c r="C5618">
        <f t="shared" si="1138"/>
        <v>22</v>
      </c>
      <c r="D5618">
        <f t="shared" si="1139"/>
        <v>1</v>
      </c>
      <c r="E5618" t="str">
        <f t="shared" si="1140"/>
        <v>OFF</v>
      </c>
      <c r="F5618" s="13">
        <f t="shared" si="1142"/>
        <v>43577</v>
      </c>
      <c r="G5618" s="14" t="str">
        <f t="shared" si="1141"/>
        <v>Avg of 4 NM Projects</v>
      </c>
      <c r="H5618" s="15">
        <f t="shared" si="1143"/>
        <v>23</v>
      </c>
      <c r="I5618" s="93">
        <v>-0.13</v>
      </c>
      <c r="J5618">
        <f t="shared" si="1131"/>
        <v>-7.3033707865168538E-4</v>
      </c>
      <c r="K5618" s="4">
        <v>21.05</v>
      </c>
      <c r="L5618" s="4">
        <v>26.56</v>
      </c>
      <c r="M5618" s="16">
        <f t="shared" si="1132"/>
        <v>-3.4527999999999998E-3</v>
      </c>
      <c r="N5618">
        <f t="shared" si="1133"/>
        <v>0</v>
      </c>
      <c r="O5618">
        <f t="shared" si="1134"/>
        <v>0</v>
      </c>
      <c r="P5618" s="63">
        <f t="shared" si="1135"/>
        <v>0</v>
      </c>
    </row>
    <row r="5619" spans="1:18" x14ac:dyDescent="0.3">
      <c r="A5619">
        <f t="shared" si="1136"/>
        <v>2019</v>
      </c>
      <c r="B5619">
        <f t="shared" si="1137"/>
        <v>4</v>
      </c>
      <c r="C5619">
        <f t="shared" si="1138"/>
        <v>22</v>
      </c>
      <c r="D5619">
        <f t="shared" si="1139"/>
        <v>1</v>
      </c>
      <c r="E5619" t="str">
        <f t="shared" si="1140"/>
        <v>OFF</v>
      </c>
      <c r="F5619" s="13">
        <f t="shared" si="1142"/>
        <v>43577</v>
      </c>
      <c r="G5619" s="14" t="str">
        <f t="shared" si="1141"/>
        <v>Avg of 4 NM Projects</v>
      </c>
      <c r="H5619" s="15">
        <f t="shared" si="1143"/>
        <v>24</v>
      </c>
      <c r="I5619" s="93">
        <v>-0.13</v>
      </c>
      <c r="J5619">
        <f t="shared" si="1131"/>
        <v>-7.3033707865168538E-4</v>
      </c>
      <c r="K5619" s="4">
        <v>19.73</v>
      </c>
      <c r="L5619" s="4">
        <v>19.3</v>
      </c>
      <c r="M5619" s="16">
        <f t="shared" si="1132"/>
        <v>-2.5090000000000004E-3</v>
      </c>
      <c r="N5619">
        <f t="shared" si="1133"/>
        <v>0</v>
      </c>
      <c r="O5619">
        <f t="shared" si="1134"/>
        <v>0</v>
      </c>
      <c r="P5619" s="63">
        <f t="shared" si="1135"/>
        <v>0</v>
      </c>
    </row>
    <row r="5620" spans="1:18" x14ac:dyDescent="0.3">
      <c r="A5620">
        <f t="shared" si="1136"/>
        <v>2019</v>
      </c>
      <c r="B5620">
        <f t="shared" si="1137"/>
        <v>4</v>
      </c>
      <c r="C5620">
        <f t="shared" si="1138"/>
        <v>23</v>
      </c>
      <c r="D5620">
        <f t="shared" si="1139"/>
        <v>2</v>
      </c>
      <c r="E5620" t="str">
        <f t="shared" si="1140"/>
        <v>OFF</v>
      </c>
      <c r="F5620" s="13">
        <f t="shared" si="1142"/>
        <v>43578</v>
      </c>
      <c r="G5620" s="14" t="str">
        <f t="shared" si="1141"/>
        <v>Avg of 4 NM Projects</v>
      </c>
      <c r="H5620" s="15">
        <f t="shared" si="1143"/>
        <v>1</v>
      </c>
      <c r="I5620" s="93">
        <v>-0.13</v>
      </c>
      <c r="J5620">
        <f t="shared" si="1131"/>
        <v>-7.3033707865168538E-4</v>
      </c>
      <c r="K5620" s="4">
        <v>19.7</v>
      </c>
      <c r="L5620" s="4">
        <v>22.2</v>
      </c>
      <c r="M5620" s="16">
        <f t="shared" si="1132"/>
        <v>-2.8860000000000001E-3</v>
      </c>
      <c r="N5620">
        <f t="shared" si="1133"/>
        <v>0</v>
      </c>
      <c r="O5620">
        <f t="shared" si="1134"/>
        <v>0</v>
      </c>
      <c r="P5620" s="63">
        <f t="shared" si="1135"/>
        <v>0</v>
      </c>
      <c r="Q5620" s="34"/>
      <c r="R5620" s="34"/>
    </row>
    <row r="5621" spans="1:18" x14ac:dyDescent="0.3">
      <c r="A5621">
        <f t="shared" si="1136"/>
        <v>2019</v>
      </c>
      <c r="B5621">
        <f t="shared" si="1137"/>
        <v>4</v>
      </c>
      <c r="C5621">
        <f t="shared" si="1138"/>
        <v>23</v>
      </c>
      <c r="D5621">
        <f t="shared" si="1139"/>
        <v>2</v>
      </c>
      <c r="E5621" t="str">
        <f t="shared" si="1140"/>
        <v>OFF</v>
      </c>
      <c r="F5621" s="13">
        <f t="shared" si="1142"/>
        <v>43578</v>
      </c>
      <c r="G5621" s="14" t="str">
        <f t="shared" si="1141"/>
        <v>Avg of 4 NM Projects</v>
      </c>
      <c r="H5621" s="15">
        <f t="shared" si="1143"/>
        <v>2</v>
      </c>
      <c r="I5621" s="93">
        <v>-0.13</v>
      </c>
      <c r="J5621">
        <f t="shared" si="1131"/>
        <v>-7.3033707865168538E-4</v>
      </c>
      <c r="K5621" s="4">
        <v>19.62</v>
      </c>
      <c r="L5621" s="4">
        <v>22.36</v>
      </c>
      <c r="M5621" s="16">
        <f t="shared" si="1132"/>
        <v>-2.9068000000000002E-3</v>
      </c>
      <c r="N5621">
        <f t="shared" si="1133"/>
        <v>0</v>
      </c>
      <c r="O5621">
        <f t="shared" si="1134"/>
        <v>0</v>
      </c>
      <c r="P5621" s="63">
        <f t="shared" si="1135"/>
        <v>0</v>
      </c>
    </row>
    <row r="5622" spans="1:18" x14ac:dyDescent="0.3">
      <c r="A5622">
        <f t="shared" si="1136"/>
        <v>2019</v>
      </c>
      <c r="B5622">
        <f t="shared" si="1137"/>
        <v>4</v>
      </c>
      <c r="C5622">
        <f t="shared" si="1138"/>
        <v>23</v>
      </c>
      <c r="D5622">
        <f t="shared" si="1139"/>
        <v>2</v>
      </c>
      <c r="E5622" t="str">
        <f t="shared" si="1140"/>
        <v>OFF</v>
      </c>
      <c r="F5622" s="13">
        <f t="shared" si="1142"/>
        <v>43578</v>
      </c>
      <c r="G5622" s="14" t="str">
        <f t="shared" si="1141"/>
        <v>Avg of 4 NM Projects</v>
      </c>
      <c r="H5622" s="15">
        <f t="shared" si="1143"/>
        <v>3</v>
      </c>
      <c r="I5622" s="93">
        <v>-0.26</v>
      </c>
      <c r="J5622">
        <f t="shared" si="1131"/>
        <v>-1.4606741573033708E-3</v>
      </c>
      <c r="K5622" s="4">
        <v>19.07</v>
      </c>
      <c r="L5622" s="4">
        <v>20.93</v>
      </c>
      <c r="M5622" s="16">
        <f t="shared" si="1132"/>
        <v>-5.4418000000000001E-3</v>
      </c>
      <c r="N5622">
        <f t="shared" si="1133"/>
        <v>0</v>
      </c>
      <c r="O5622">
        <f t="shared" si="1134"/>
        <v>0</v>
      </c>
      <c r="P5622" s="63">
        <f t="shared" si="1135"/>
        <v>0</v>
      </c>
    </row>
    <row r="5623" spans="1:18" x14ac:dyDescent="0.3">
      <c r="A5623">
        <f t="shared" si="1136"/>
        <v>2019</v>
      </c>
      <c r="B5623">
        <f t="shared" si="1137"/>
        <v>4</v>
      </c>
      <c r="C5623">
        <f t="shared" si="1138"/>
        <v>23</v>
      </c>
      <c r="D5623">
        <f t="shared" si="1139"/>
        <v>2</v>
      </c>
      <c r="E5623" t="str">
        <f t="shared" si="1140"/>
        <v>OFF</v>
      </c>
      <c r="F5623" s="13">
        <f t="shared" si="1142"/>
        <v>43578</v>
      </c>
      <c r="G5623" s="14" t="str">
        <f t="shared" si="1141"/>
        <v>Avg of 4 NM Projects</v>
      </c>
      <c r="H5623" s="15">
        <f t="shared" si="1143"/>
        <v>4</v>
      </c>
      <c r="I5623" s="93">
        <v>0</v>
      </c>
      <c r="J5623">
        <f t="shared" si="1131"/>
        <v>0</v>
      </c>
      <c r="K5623" s="4">
        <v>19.04</v>
      </c>
      <c r="L5623" s="4">
        <v>20.29</v>
      </c>
      <c r="M5623" s="16">
        <f t="shared" si="1132"/>
        <v>0</v>
      </c>
      <c r="N5623">
        <f t="shared" si="1133"/>
        <v>1</v>
      </c>
      <c r="O5623">
        <f t="shared" si="1134"/>
        <v>0</v>
      </c>
      <c r="P5623" s="63">
        <f t="shared" si="1135"/>
        <v>0</v>
      </c>
    </row>
    <row r="5624" spans="1:18" x14ac:dyDescent="0.3">
      <c r="A5624">
        <f t="shared" si="1136"/>
        <v>2019</v>
      </c>
      <c r="B5624">
        <f t="shared" si="1137"/>
        <v>4</v>
      </c>
      <c r="C5624">
        <f t="shared" si="1138"/>
        <v>23</v>
      </c>
      <c r="D5624">
        <f t="shared" si="1139"/>
        <v>2</v>
      </c>
      <c r="E5624" t="str">
        <f t="shared" si="1140"/>
        <v>OFF</v>
      </c>
      <c r="F5624" s="13">
        <f t="shared" si="1142"/>
        <v>43578</v>
      </c>
      <c r="G5624" s="14" t="str">
        <f t="shared" si="1141"/>
        <v>Avg of 4 NM Projects</v>
      </c>
      <c r="H5624" s="15">
        <f t="shared" si="1143"/>
        <v>5</v>
      </c>
      <c r="I5624" s="93">
        <v>0</v>
      </c>
      <c r="J5624">
        <f t="shared" si="1131"/>
        <v>0</v>
      </c>
      <c r="K5624" s="4">
        <v>19.2</v>
      </c>
      <c r="L5624" s="4">
        <v>20.93</v>
      </c>
      <c r="M5624" s="16">
        <f t="shared" si="1132"/>
        <v>0</v>
      </c>
      <c r="N5624">
        <f t="shared" si="1133"/>
        <v>1</v>
      </c>
      <c r="O5624">
        <f t="shared" si="1134"/>
        <v>0</v>
      </c>
      <c r="P5624" s="63">
        <f t="shared" si="1135"/>
        <v>0</v>
      </c>
    </row>
    <row r="5625" spans="1:18" x14ac:dyDescent="0.3">
      <c r="A5625">
        <f t="shared" si="1136"/>
        <v>2019</v>
      </c>
      <c r="B5625">
        <f t="shared" si="1137"/>
        <v>4</v>
      </c>
      <c r="C5625">
        <f t="shared" si="1138"/>
        <v>23</v>
      </c>
      <c r="D5625">
        <f t="shared" si="1139"/>
        <v>2</v>
      </c>
      <c r="E5625" t="str">
        <f t="shared" si="1140"/>
        <v>OFF</v>
      </c>
      <c r="F5625" s="13">
        <f t="shared" si="1142"/>
        <v>43578</v>
      </c>
      <c r="G5625" s="14" t="str">
        <f t="shared" si="1141"/>
        <v>Avg of 4 NM Projects</v>
      </c>
      <c r="H5625" s="15">
        <f t="shared" si="1143"/>
        <v>6</v>
      </c>
      <c r="I5625" s="93">
        <v>-0.51500000000000001</v>
      </c>
      <c r="J5625">
        <f t="shared" si="1131"/>
        <v>-2.8932584269662923E-3</v>
      </c>
      <c r="K5625" s="4">
        <v>20.27</v>
      </c>
      <c r="L5625" s="4">
        <v>19.11</v>
      </c>
      <c r="M5625" s="16">
        <f t="shared" si="1132"/>
        <v>-9.8416500000000004E-3</v>
      </c>
      <c r="N5625">
        <f t="shared" si="1133"/>
        <v>0</v>
      </c>
      <c r="O5625">
        <f t="shared" si="1134"/>
        <v>0</v>
      </c>
      <c r="P5625" s="63">
        <f t="shared" si="1135"/>
        <v>0</v>
      </c>
    </row>
    <row r="5626" spans="1:18" x14ac:dyDescent="0.3">
      <c r="A5626">
        <f t="shared" si="1136"/>
        <v>2019</v>
      </c>
      <c r="B5626">
        <f t="shared" si="1137"/>
        <v>4</v>
      </c>
      <c r="C5626">
        <f t="shared" si="1138"/>
        <v>23</v>
      </c>
      <c r="D5626">
        <f t="shared" si="1139"/>
        <v>2</v>
      </c>
      <c r="E5626" t="str">
        <f t="shared" si="1140"/>
        <v>OFF</v>
      </c>
      <c r="F5626" s="13">
        <f t="shared" si="1142"/>
        <v>43578</v>
      </c>
      <c r="G5626" s="14" t="str">
        <f t="shared" si="1141"/>
        <v>Avg of 4 NM Projects</v>
      </c>
      <c r="H5626" s="15">
        <f t="shared" si="1143"/>
        <v>7</v>
      </c>
      <c r="I5626" s="93">
        <v>3.8449999999999998</v>
      </c>
      <c r="J5626">
        <f t="shared" si="1131"/>
        <v>2.1601123595505617E-2</v>
      </c>
      <c r="K5626" s="4">
        <v>24.97</v>
      </c>
      <c r="L5626" s="4">
        <v>22.01</v>
      </c>
      <c r="M5626" s="16">
        <f t="shared" si="1132"/>
        <v>8.4628449999999994E-2</v>
      </c>
      <c r="N5626">
        <f t="shared" si="1133"/>
        <v>0</v>
      </c>
      <c r="O5626">
        <f t="shared" si="1134"/>
        <v>0</v>
      </c>
      <c r="P5626" s="63">
        <f t="shared" si="1135"/>
        <v>0</v>
      </c>
    </row>
    <row r="5627" spans="1:18" x14ac:dyDescent="0.3">
      <c r="A5627">
        <f t="shared" si="1136"/>
        <v>2019</v>
      </c>
      <c r="B5627">
        <f t="shared" si="1137"/>
        <v>4</v>
      </c>
      <c r="C5627">
        <f t="shared" si="1138"/>
        <v>23</v>
      </c>
      <c r="D5627">
        <f t="shared" si="1139"/>
        <v>2</v>
      </c>
      <c r="E5627" t="str">
        <f t="shared" si="1140"/>
        <v>ON</v>
      </c>
      <c r="F5627" s="13">
        <f t="shared" si="1142"/>
        <v>43578</v>
      </c>
      <c r="G5627" s="14" t="str">
        <f t="shared" si="1141"/>
        <v>Avg of 4 NM Projects</v>
      </c>
      <c r="H5627" s="15">
        <f t="shared" si="1143"/>
        <v>8</v>
      </c>
      <c r="I5627" s="93">
        <v>29.955000000000002</v>
      </c>
      <c r="J5627">
        <f t="shared" si="1131"/>
        <v>0.16828651685393259</v>
      </c>
      <c r="K5627" s="4">
        <v>28.53</v>
      </c>
      <c r="L5627" s="4">
        <v>28.06</v>
      </c>
      <c r="M5627" s="16">
        <f t="shared" si="1132"/>
        <v>0.84053729999999993</v>
      </c>
      <c r="N5627">
        <f t="shared" si="1133"/>
        <v>0</v>
      </c>
      <c r="O5627">
        <f t="shared" si="1134"/>
        <v>0</v>
      </c>
      <c r="P5627" s="63">
        <f t="shared" si="1135"/>
        <v>0</v>
      </c>
    </row>
    <row r="5628" spans="1:18" x14ac:dyDescent="0.3">
      <c r="A5628">
        <f t="shared" si="1136"/>
        <v>2019</v>
      </c>
      <c r="B5628">
        <f t="shared" si="1137"/>
        <v>4</v>
      </c>
      <c r="C5628">
        <f t="shared" si="1138"/>
        <v>23</v>
      </c>
      <c r="D5628">
        <f t="shared" si="1139"/>
        <v>2</v>
      </c>
      <c r="E5628" t="str">
        <f t="shared" si="1140"/>
        <v>ON</v>
      </c>
      <c r="F5628" s="13">
        <f t="shared" si="1142"/>
        <v>43578</v>
      </c>
      <c r="G5628" s="14" t="str">
        <f t="shared" si="1141"/>
        <v>Avg of 4 NM Projects</v>
      </c>
      <c r="H5628" s="15">
        <f t="shared" si="1143"/>
        <v>9</v>
      </c>
      <c r="I5628" s="93">
        <v>75.265000000000001</v>
      </c>
      <c r="J5628">
        <f t="shared" si="1131"/>
        <v>0.42283707865168541</v>
      </c>
      <c r="K5628" s="4">
        <v>25.92</v>
      </c>
      <c r="L5628" s="4">
        <v>23.76</v>
      </c>
      <c r="M5628" s="16">
        <f t="shared" si="1132"/>
        <v>1.7882964000000001</v>
      </c>
      <c r="N5628">
        <f t="shared" si="1133"/>
        <v>0</v>
      </c>
      <c r="O5628">
        <f t="shared" si="1134"/>
        <v>0</v>
      </c>
      <c r="P5628" s="63">
        <f t="shared" si="1135"/>
        <v>0</v>
      </c>
    </row>
    <row r="5629" spans="1:18" x14ac:dyDescent="0.3">
      <c r="A5629">
        <f t="shared" si="1136"/>
        <v>2019</v>
      </c>
      <c r="B5629">
        <f t="shared" si="1137"/>
        <v>4</v>
      </c>
      <c r="C5629">
        <f t="shared" si="1138"/>
        <v>23</v>
      </c>
      <c r="D5629">
        <f t="shared" si="1139"/>
        <v>2</v>
      </c>
      <c r="E5629" t="str">
        <f t="shared" si="1140"/>
        <v>ON</v>
      </c>
      <c r="F5629" s="13">
        <f t="shared" si="1142"/>
        <v>43578</v>
      </c>
      <c r="G5629" s="14" t="str">
        <f t="shared" si="1141"/>
        <v>Avg of 4 NM Projects</v>
      </c>
      <c r="H5629" s="15">
        <f t="shared" si="1143"/>
        <v>10</v>
      </c>
      <c r="I5629" s="93">
        <v>112.77500000000001</v>
      </c>
      <c r="J5629">
        <f t="shared" si="1131"/>
        <v>0.63356741573033715</v>
      </c>
      <c r="K5629" s="4">
        <v>24.91</v>
      </c>
      <c r="L5629" s="4">
        <v>21.95</v>
      </c>
      <c r="M5629" s="16">
        <f t="shared" si="1132"/>
        <v>2.4754112500000001</v>
      </c>
      <c r="N5629">
        <f t="shared" si="1133"/>
        <v>0</v>
      </c>
      <c r="O5629">
        <f t="shared" si="1134"/>
        <v>1</v>
      </c>
      <c r="P5629" s="63">
        <f t="shared" si="1135"/>
        <v>0</v>
      </c>
    </row>
    <row r="5630" spans="1:18" x14ac:dyDescent="0.3">
      <c r="A5630">
        <f t="shared" si="1136"/>
        <v>2019</v>
      </c>
      <c r="B5630">
        <f t="shared" si="1137"/>
        <v>4</v>
      </c>
      <c r="C5630">
        <f t="shared" si="1138"/>
        <v>23</v>
      </c>
      <c r="D5630">
        <f t="shared" si="1139"/>
        <v>2</v>
      </c>
      <c r="E5630" t="str">
        <f t="shared" si="1140"/>
        <v>ON</v>
      </c>
      <c r="F5630" s="13">
        <f t="shared" si="1142"/>
        <v>43578</v>
      </c>
      <c r="G5630" s="14" t="str">
        <f t="shared" si="1141"/>
        <v>Avg of 4 NM Projects</v>
      </c>
      <c r="H5630" s="15">
        <f t="shared" si="1143"/>
        <v>11</v>
      </c>
      <c r="I5630" s="93">
        <v>130.30500000000001</v>
      </c>
      <c r="J5630">
        <f t="shared" si="1131"/>
        <v>0.73205056179775285</v>
      </c>
      <c r="K5630" s="4">
        <v>27.15</v>
      </c>
      <c r="L5630" s="4">
        <v>21.05</v>
      </c>
      <c r="M5630" s="16">
        <f t="shared" si="1132"/>
        <v>2.7429202500000001</v>
      </c>
      <c r="N5630">
        <f t="shared" si="1133"/>
        <v>0</v>
      </c>
      <c r="O5630">
        <f t="shared" si="1134"/>
        <v>1</v>
      </c>
      <c r="P5630" s="63">
        <f t="shared" si="1135"/>
        <v>0</v>
      </c>
    </row>
    <row r="5631" spans="1:18" x14ac:dyDescent="0.3">
      <c r="A5631">
        <f t="shared" si="1136"/>
        <v>2019</v>
      </c>
      <c r="B5631">
        <f t="shared" si="1137"/>
        <v>4</v>
      </c>
      <c r="C5631">
        <f t="shared" si="1138"/>
        <v>23</v>
      </c>
      <c r="D5631">
        <f t="shared" si="1139"/>
        <v>2</v>
      </c>
      <c r="E5631" t="str">
        <f t="shared" si="1140"/>
        <v>ON</v>
      </c>
      <c r="F5631" s="13">
        <f t="shared" si="1142"/>
        <v>43578</v>
      </c>
      <c r="G5631" s="14" t="str">
        <f t="shared" si="1141"/>
        <v>Avg of 4 NM Projects</v>
      </c>
      <c r="H5631" s="15">
        <f t="shared" si="1143"/>
        <v>12</v>
      </c>
      <c r="I5631" s="93">
        <v>151.685</v>
      </c>
      <c r="J5631">
        <f t="shared" si="1131"/>
        <v>0.85216292134831462</v>
      </c>
      <c r="K5631" s="4">
        <v>24.4</v>
      </c>
      <c r="L5631" s="4">
        <v>20.73</v>
      </c>
      <c r="M5631" s="16">
        <f t="shared" si="1132"/>
        <v>3.14443005</v>
      </c>
      <c r="N5631">
        <f t="shared" si="1133"/>
        <v>0</v>
      </c>
      <c r="O5631">
        <f t="shared" si="1134"/>
        <v>1</v>
      </c>
      <c r="P5631" s="63">
        <f t="shared" si="1135"/>
        <v>0</v>
      </c>
    </row>
    <row r="5632" spans="1:18" x14ac:dyDescent="0.3">
      <c r="A5632">
        <f t="shared" si="1136"/>
        <v>2019</v>
      </c>
      <c r="B5632">
        <f t="shared" si="1137"/>
        <v>4</v>
      </c>
      <c r="C5632">
        <f t="shared" si="1138"/>
        <v>23</v>
      </c>
      <c r="D5632">
        <f t="shared" si="1139"/>
        <v>2</v>
      </c>
      <c r="E5632" t="str">
        <f t="shared" si="1140"/>
        <v>ON</v>
      </c>
      <c r="F5632" s="13">
        <f t="shared" si="1142"/>
        <v>43578</v>
      </c>
      <c r="G5632" s="14" t="str">
        <f t="shared" si="1141"/>
        <v>Avg of 4 NM Projects</v>
      </c>
      <c r="H5632" s="15">
        <f t="shared" si="1143"/>
        <v>13</v>
      </c>
      <c r="I5632" s="93">
        <v>156.41499999999999</v>
      </c>
      <c r="J5632">
        <f t="shared" si="1131"/>
        <v>0.87873595505617974</v>
      </c>
      <c r="K5632" s="4">
        <v>22.45</v>
      </c>
      <c r="L5632" s="4">
        <v>21.24</v>
      </c>
      <c r="M5632" s="16">
        <f t="shared" si="1132"/>
        <v>3.3222545999999999</v>
      </c>
      <c r="N5632">
        <f t="shared" si="1133"/>
        <v>0</v>
      </c>
      <c r="O5632">
        <f t="shared" si="1134"/>
        <v>1</v>
      </c>
      <c r="P5632" s="63">
        <f t="shared" si="1135"/>
        <v>0</v>
      </c>
    </row>
    <row r="5633" spans="1:18" x14ac:dyDescent="0.3">
      <c r="A5633">
        <f t="shared" si="1136"/>
        <v>2019</v>
      </c>
      <c r="B5633">
        <f t="shared" si="1137"/>
        <v>4</v>
      </c>
      <c r="C5633">
        <f t="shared" si="1138"/>
        <v>23</v>
      </c>
      <c r="D5633">
        <f t="shared" si="1139"/>
        <v>2</v>
      </c>
      <c r="E5633" t="str">
        <f t="shared" si="1140"/>
        <v>ON</v>
      </c>
      <c r="F5633" s="13">
        <f t="shared" si="1142"/>
        <v>43578</v>
      </c>
      <c r="G5633" s="14" t="str">
        <f t="shared" si="1141"/>
        <v>Avg of 4 NM Projects</v>
      </c>
      <c r="H5633" s="15">
        <f t="shared" si="1143"/>
        <v>14</v>
      </c>
      <c r="I5633" s="93">
        <v>136.96</v>
      </c>
      <c r="J5633">
        <f t="shared" si="1131"/>
        <v>0.76943820224719106</v>
      </c>
      <c r="K5633" s="4">
        <v>21.27</v>
      </c>
      <c r="L5633" s="4">
        <v>20.190000000000001</v>
      </c>
      <c r="M5633" s="16">
        <f t="shared" si="1132"/>
        <v>2.7652224000000007</v>
      </c>
      <c r="N5633">
        <f t="shared" si="1133"/>
        <v>0</v>
      </c>
      <c r="O5633">
        <f t="shared" si="1134"/>
        <v>1</v>
      </c>
      <c r="P5633" s="63">
        <f t="shared" si="1135"/>
        <v>0</v>
      </c>
    </row>
    <row r="5634" spans="1:18" x14ac:dyDescent="0.3">
      <c r="A5634">
        <f t="shared" si="1136"/>
        <v>2019</v>
      </c>
      <c r="B5634">
        <f t="shared" si="1137"/>
        <v>4</v>
      </c>
      <c r="C5634">
        <f t="shared" si="1138"/>
        <v>23</v>
      </c>
      <c r="D5634">
        <f t="shared" si="1139"/>
        <v>2</v>
      </c>
      <c r="E5634" t="str">
        <f t="shared" si="1140"/>
        <v>ON</v>
      </c>
      <c r="F5634" s="13">
        <f t="shared" si="1142"/>
        <v>43578</v>
      </c>
      <c r="G5634" s="14" t="str">
        <f t="shared" si="1141"/>
        <v>Avg of 4 NM Projects</v>
      </c>
      <c r="H5634" s="15">
        <f t="shared" si="1143"/>
        <v>15</v>
      </c>
      <c r="I5634" s="93">
        <v>136.69999999999999</v>
      </c>
      <c r="J5634">
        <f t="shared" si="1131"/>
        <v>0.76797752808988762</v>
      </c>
      <c r="K5634" s="4">
        <v>20.83</v>
      </c>
      <c r="L5634" s="4">
        <v>20.69</v>
      </c>
      <c r="M5634" s="16">
        <f t="shared" si="1132"/>
        <v>2.8283229999999997</v>
      </c>
      <c r="N5634">
        <f t="shared" si="1133"/>
        <v>0</v>
      </c>
      <c r="O5634">
        <f t="shared" si="1134"/>
        <v>1</v>
      </c>
      <c r="P5634" s="63">
        <f t="shared" si="1135"/>
        <v>0</v>
      </c>
    </row>
    <row r="5635" spans="1:18" x14ac:dyDescent="0.3">
      <c r="A5635">
        <f t="shared" si="1136"/>
        <v>2019</v>
      </c>
      <c r="B5635">
        <f t="shared" si="1137"/>
        <v>4</v>
      </c>
      <c r="C5635">
        <f t="shared" si="1138"/>
        <v>23</v>
      </c>
      <c r="D5635">
        <f t="shared" si="1139"/>
        <v>2</v>
      </c>
      <c r="E5635" t="str">
        <f t="shared" si="1140"/>
        <v>ON</v>
      </c>
      <c r="F5635" s="13">
        <f t="shared" si="1142"/>
        <v>43578</v>
      </c>
      <c r="G5635" s="14" t="str">
        <f t="shared" si="1141"/>
        <v>Avg of 4 NM Projects</v>
      </c>
      <c r="H5635" s="15">
        <f t="shared" si="1143"/>
        <v>16</v>
      </c>
      <c r="I5635" s="93">
        <v>111.745</v>
      </c>
      <c r="J5635">
        <f t="shared" si="1131"/>
        <v>0.62778089887640454</v>
      </c>
      <c r="K5635" s="4">
        <v>21.15</v>
      </c>
      <c r="L5635" s="4">
        <v>21.26</v>
      </c>
      <c r="M5635" s="16">
        <f t="shared" si="1132"/>
        <v>2.3756987000000005</v>
      </c>
      <c r="N5635">
        <f t="shared" si="1133"/>
        <v>0</v>
      </c>
      <c r="O5635">
        <f t="shared" si="1134"/>
        <v>1</v>
      </c>
      <c r="P5635" s="63">
        <f t="shared" si="1135"/>
        <v>0</v>
      </c>
    </row>
    <row r="5636" spans="1:18" x14ac:dyDescent="0.3">
      <c r="A5636">
        <f t="shared" si="1136"/>
        <v>2019</v>
      </c>
      <c r="B5636">
        <f t="shared" si="1137"/>
        <v>4</v>
      </c>
      <c r="C5636">
        <f t="shared" si="1138"/>
        <v>23</v>
      </c>
      <c r="D5636">
        <f t="shared" si="1139"/>
        <v>2</v>
      </c>
      <c r="E5636" t="str">
        <f t="shared" si="1140"/>
        <v>ON</v>
      </c>
      <c r="F5636" s="13">
        <f t="shared" si="1142"/>
        <v>43578</v>
      </c>
      <c r="G5636" s="14" t="str">
        <f t="shared" si="1141"/>
        <v>Avg of 4 NM Projects</v>
      </c>
      <c r="H5636" s="15">
        <f t="shared" si="1143"/>
        <v>17</v>
      </c>
      <c r="I5636" s="93">
        <v>97.28</v>
      </c>
      <c r="J5636">
        <f t="shared" ref="J5636:J5699" si="1144">+I5636/$I$1</f>
        <v>0.54651685393258431</v>
      </c>
      <c r="K5636" s="4">
        <v>22.18</v>
      </c>
      <c r="L5636" s="4">
        <v>21.73</v>
      </c>
      <c r="M5636" s="16">
        <f t="shared" ref="M5636:M5699" si="1145">+L5636*I5636/1000</f>
        <v>2.1138944</v>
      </c>
      <c r="N5636">
        <f t="shared" ref="N5636:N5699" si="1146">+IF(I5636=0,1,0)</f>
        <v>0</v>
      </c>
      <c r="O5636">
        <f t="shared" ref="O5636:O5699" si="1147">+IF(I5636&gt;=0.5*$I$1,1,0)</f>
        <v>1</v>
      </c>
      <c r="P5636" s="63">
        <f t="shared" ref="P5636:P5699" si="1148">+IF(I5636&gt;MAX(I$3652:I$5859),1,0)</f>
        <v>0</v>
      </c>
    </row>
    <row r="5637" spans="1:18" x14ac:dyDescent="0.3">
      <c r="A5637">
        <f t="shared" ref="A5637:A5700" si="1149">YEAR(F5637)</f>
        <v>2019</v>
      </c>
      <c r="B5637">
        <f t="shared" ref="B5637:B5700" si="1150">+MONTH(F5637)</f>
        <v>4</v>
      </c>
      <c r="C5637">
        <f t="shared" ref="C5637:C5700" si="1151">+DAY(F5637)</f>
        <v>23</v>
      </c>
      <c r="D5637">
        <f t="shared" ref="D5637:D5700" si="1152">WEEKDAY(C5637)</f>
        <v>2</v>
      </c>
      <c r="E5637" t="str">
        <f t="shared" ref="E5637:E5700" si="1153">IF(OR(D5637=1,D5637=7,H5637=1,H5637=2,H5637=3,H5637=4,H5637=5,H5637=6,H5637=7,H5637=24),"OFF","ON")</f>
        <v>ON</v>
      </c>
      <c r="F5637" s="13">
        <f t="shared" si="1142"/>
        <v>43578</v>
      </c>
      <c r="G5637" s="14" t="str">
        <f t="shared" si="1141"/>
        <v>Avg of 4 NM Projects</v>
      </c>
      <c r="H5637" s="15">
        <f t="shared" si="1143"/>
        <v>18</v>
      </c>
      <c r="I5637" s="93">
        <v>55.3</v>
      </c>
      <c r="J5637">
        <f t="shared" si="1144"/>
        <v>0.31067415730337078</v>
      </c>
      <c r="K5637" s="4">
        <v>28.79</v>
      </c>
      <c r="L5637" s="4">
        <v>25.07</v>
      </c>
      <c r="M5637" s="16">
        <f t="shared" si="1145"/>
        <v>1.3863709999999998</v>
      </c>
      <c r="N5637">
        <f t="shared" si="1146"/>
        <v>0</v>
      </c>
      <c r="O5637">
        <f t="shared" si="1147"/>
        <v>0</v>
      </c>
      <c r="P5637" s="63">
        <f t="shared" si="1148"/>
        <v>0</v>
      </c>
    </row>
    <row r="5638" spans="1:18" x14ac:dyDescent="0.3">
      <c r="A5638">
        <f t="shared" si="1149"/>
        <v>2019</v>
      </c>
      <c r="B5638">
        <f t="shared" si="1150"/>
        <v>4</v>
      </c>
      <c r="C5638">
        <f t="shared" si="1151"/>
        <v>23</v>
      </c>
      <c r="D5638">
        <f t="shared" si="1152"/>
        <v>2</v>
      </c>
      <c r="E5638" t="str">
        <f t="shared" si="1153"/>
        <v>ON</v>
      </c>
      <c r="F5638" s="13">
        <f t="shared" si="1142"/>
        <v>43578</v>
      </c>
      <c r="G5638" s="14" t="str">
        <f t="shared" ref="G5638:G5701" si="1154">+G5637</f>
        <v>Avg of 4 NM Projects</v>
      </c>
      <c r="H5638" s="15">
        <f t="shared" si="1143"/>
        <v>19</v>
      </c>
      <c r="I5638" s="93">
        <v>16.895</v>
      </c>
      <c r="J5638">
        <f t="shared" si="1144"/>
        <v>9.4915730337078646E-2</v>
      </c>
      <c r="K5638" s="4">
        <v>28.75</v>
      </c>
      <c r="L5638" s="4">
        <v>37.130000000000003</v>
      </c>
      <c r="M5638" s="16">
        <f t="shared" si="1145"/>
        <v>0.62731135000000005</v>
      </c>
      <c r="N5638">
        <f t="shared" si="1146"/>
        <v>0</v>
      </c>
      <c r="O5638">
        <f t="shared" si="1147"/>
        <v>0</v>
      </c>
      <c r="P5638" s="63">
        <f t="shared" si="1148"/>
        <v>0</v>
      </c>
    </row>
    <row r="5639" spans="1:18" x14ac:dyDescent="0.3">
      <c r="A5639">
        <f t="shared" si="1149"/>
        <v>2019</v>
      </c>
      <c r="B5639">
        <f t="shared" si="1150"/>
        <v>4</v>
      </c>
      <c r="C5639">
        <f t="shared" si="1151"/>
        <v>23</v>
      </c>
      <c r="D5639">
        <f t="shared" si="1152"/>
        <v>2</v>
      </c>
      <c r="E5639" t="str">
        <f t="shared" si="1153"/>
        <v>ON</v>
      </c>
      <c r="F5639" s="13">
        <f t="shared" si="1142"/>
        <v>43578</v>
      </c>
      <c r="G5639" s="14" t="str">
        <f t="shared" si="1154"/>
        <v>Avg of 4 NM Projects</v>
      </c>
      <c r="H5639" s="15">
        <f t="shared" si="1143"/>
        <v>20</v>
      </c>
      <c r="I5639" s="93">
        <v>1.665</v>
      </c>
      <c r="J5639">
        <f t="shared" si="1144"/>
        <v>9.3539325842696627E-3</v>
      </c>
      <c r="K5639" s="4">
        <v>30.4</v>
      </c>
      <c r="L5639" s="4">
        <v>36.58</v>
      </c>
      <c r="M5639" s="16">
        <f t="shared" si="1145"/>
        <v>6.0905699999999993E-2</v>
      </c>
      <c r="N5639">
        <f t="shared" si="1146"/>
        <v>0</v>
      </c>
      <c r="O5639">
        <f t="shared" si="1147"/>
        <v>0</v>
      </c>
      <c r="P5639" s="63">
        <f t="shared" si="1148"/>
        <v>0</v>
      </c>
    </row>
    <row r="5640" spans="1:18" x14ac:dyDescent="0.3">
      <c r="A5640">
        <f t="shared" si="1149"/>
        <v>2019</v>
      </c>
      <c r="B5640">
        <f t="shared" si="1150"/>
        <v>4</v>
      </c>
      <c r="C5640">
        <f t="shared" si="1151"/>
        <v>23</v>
      </c>
      <c r="D5640">
        <f t="shared" si="1152"/>
        <v>2</v>
      </c>
      <c r="E5640" t="str">
        <f t="shared" si="1153"/>
        <v>ON</v>
      </c>
      <c r="F5640" s="13">
        <f t="shared" si="1142"/>
        <v>43578</v>
      </c>
      <c r="G5640" s="14" t="str">
        <f t="shared" si="1154"/>
        <v>Avg of 4 NM Projects</v>
      </c>
      <c r="H5640" s="15">
        <f t="shared" si="1143"/>
        <v>21</v>
      </c>
      <c r="I5640" s="93">
        <v>-0.26</v>
      </c>
      <c r="J5640">
        <f t="shared" si="1144"/>
        <v>-1.4606741573033708E-3</v>
      </c>
      <c r="K5640" s="4">
        <v>33.26</v>
      </c>
      <c r="L5640" s="4">
        <v>38.57</v>
      </c>
      <c r="M5640" s="16">
        <f t="shared" si="1145"/>
        <v>-1.0028199999999999E-2</v>
      </c>
      <c r="N5640">
        <f t="shared" si="1146"/>
        <v>0</v>
      </c>
      <c r="O5640">
        <f t="shared" si="1147"/>
        <v>0</v>
      </c>
      <c r="P5640" s="63">
        <f t="shared" si="1148"/>
        <v>0</v>
      </c>
    </row>
    <row r="5641" spans="1:18" x14ac:dyDescent="0.3">
      <c r="A5641">
        <f t="shared" si="1149"/>
        <v>2019</v>
      </c>
      <c r="B5641">
        <f t="shared" si="1150"/>
        <v>4</v>
      </c>
      <c r="C5641">
        <f t="shared" si="1151"/>
        <v>23</v>
      </c>
      <c r="D5641">
        <f t="shared" si="1152"/>
        <v>2</v>
      </c>
      <c r="E5641" t="str">
        <f t="shared" si="1153"/>
        <v>ON</v>
      </c>
      <c r="F5641" s="13">
        <f t="shared" si="1142"/>
        <v>43578</v>
      </c>
      <c r="G5641" s="14" t="str">
        <f t="shared" si="1154"/>
        <v>Avg of 4 NM Projects</v>
      </c>
      <c r="H5641" s="15">
        <f t="shared" si="1143"/>
        <v>22</v>
      </c>
      <c r="I5641" s="93">
        <v>0</v>
      </c>
      <c r="J5641">
        <f t="shared" si="1144"/>
        <v>0</v>
      </c>
      <c r="K5641" s="4">
        <v>22.94</v>
      </c>
      <c r="L5641" s="4">
        <v>25.08</v>
      </c>
      <c r="M5641" s="16">
        <f t="shared" si="1145"/>
        <v>0</v>
      </c>
      <c r="N5641">
        <f t="shared" si="1146"/>
        <v>1</v>
      </c>
      <c r="O5641">
        <f t="shared" si="1147"/>
        <v>0</v>
      </c>
      <c r="P5641" s="63">
        <f t="shared" si="1148"/>
        <v>0</v>
      </c>
    </row>
    <row r="5642" spans="1:18" x14ac:dyDescent="0.3">
      <c r="A5642">
        <f t="shared" si="1149"/>
        <v>2019</v>
      </c>
      <c r="B5642">
        <f t="shared" si="1150"/>
        <v>4</v>
      </c>
      <c r="C5642">
        <f t="shared" si="1151"/>
        <v>23</v>
      </c>
      <c r="D5642">
        <f t="shared" si="1152"/>
        <v>2</v>
      </c>
      <c r="E5642" t="str">
        <f t="shared" si="1153"/>
        <v>ON</v>
      </c>
      <c r="F5642" s="13">
        <f t="shared" si="1142"/>
        <v>43578</v>
      </c>
      <c r="G5642" s="14" t="str">
        <f t="shared" si="1154"/>
        <v>Avg of 4 NM Projects</v>
      </c>
      <c r="H5642" s="15">
        <f t="shared" si="1143"/>
        <v>23</v>
      </c>
      <c r="I5642" s="93">
        <v>-0.13</v>
      </c>
      <c r="J5642">
        <f t="shared" si="1144"/>
        <v>-7.3033707865168538E-4</v>
      </c>
      <c r="K5642" s="4">
        <v>21.94</v>
      </c>
      <c r="L5642" s="4">
        <v>22.48</v>
      </c>
      <c r="M5642" s="16">
        <f t="shared" si="1145"/>
        <v>-2.9223999999999999E-3</v>
      </c>
      <c r="N5642">
        <f t="shared" si="1146"/>
        <v>0</v>
      </c>
      <c r="O5642">
        <f t="shared" si="1147"/>
        <v>0</v>
      </c>
      <c r="P5642" s="63">
        <f t="shared" si="1148"/>
        <v>0</v>
      </c>
    </row>
    <row r="5643" spans="1:18" x14ac:dyDescent="0.3">
      <c r="A5643">
        <f t="shared" si="1149"/>
        <v>2019</v>
      </c>
      <c r="B5643">
        <f t="shared" si="1150"/>
        <v>4</v>
      </c>
      <c r="C5643">
        <f t="shared" si="1151"/>
        <v>23</v>
      </c>
      <c r="D5643">
        <f t="shared" si="1152"/>
        <v>2</v>
      </c>
      <c r="E5643" t="str">
        <f t="shared" si="1153"/>
        <v>OFF</v>
      </c>
      <c r="F5643" s="13">
        <f t="shared" si="1142"/>
        <v>43578</v>
      </c>
      <c r="G5643" s="14" t="str">
        <f t="shared" si="1154"/>
        <v>Avg of 4 NM Projects</v>
      </c>
      <c r="H5643" s="15">
        <f t="shared" si="1143"/>
        <v>24</v>
      </c>
      <c r="I5643" s="93">
        <v>-0.13</v>
      </c>
      <c r="J5643">
        <f t="shared" si="1144"/>
        <v>-7.3033707865168538E-4</v>
      </c>
      <c r="K5643" s="4">
        <v>19.89</v>
      </c>
      <c r="L5643" s="4">
        <v>21.31</v>
      </c>
      <c r="M5643" s="16">
        <f t="shared" si="1145"/>
        <v>-2.7702999999999998E-3</v>
      </c>
      <c r="N5643">
        <f t="shared" si="1146"/>
        <v>0</v>
      </c>
      <c r="O5643">
        <f t="shared" si="1147"/>
        <v>0</v>
      </c>
      <c r="P5643" s="63">
        <f t="shared" si="1148"/>
        <v>0</v>
      </c>
    </row>
    <row r="5644" spans="1:18" x14ac:dyDescent="0.3">
      <c r="A5644">
        <f t="shared" si="1149"/>
        <v>2019</v>
      </c>
      <c r="B5644">
        <f t="shared" si="1150"/>
        <v>4</v>
      </c>
      <c r="C5644">
        <f t="shared" si="1151"/>
        <v>24</v>
      </c>
      <c r="D5644">
        <f t="shared" si="1152"/>
        <v>3</v>
      </c>
      <c r="E5644" t="str">
        <f t="shared" si="1153"/>
        <v>OFF</v>
      </c>
      <c r="F5644" s="13">
        <f t="shared" si="1142"/>
        <v>43579</v>
      </c>
      <c r="G5644" s="14" t="str">
        <f t="shared" si="1154"/>
        <v>Avg of 4 NM Projects</v>
      </c>
      <c r="H5644" s="15">
        <f t="shared" si="1143"/>
        <v>1</v>
      </c>
      <c r="I5644" s="93">
        <v>0</v>
      </c>
      <c r="J5644">
        <f t="shared" si="1144"/>
        <v>0</v>
      </c>
      <c r="K5644" s="4">
        <v>22.16</v>
      </c>
      <c r="L5644" s="4">
        <v>20.81</v>
      </c>
      <c r="M5644" s="16">
        <f t="shared" si="1145"/>
        <v>0</v>
      </c>
      <c r="N5644">
        <f t="shared" si="1146"/>
        <v>1</v>
      </c>
      <c r="O5644">
        <f t="shared" si="1147"/>
        <v>0</v>
      </c>
      <c r="P5644" s="63">
        <f t="shared" si="1148"/>
        <v>0</v>
      </c>
      <c r="Q5644" s="34"/>
      <c r="R5644" s="34"/>
    </row>
    <row r="5645" spans="1:18" x14ac:dyDescent="0.3">
      <c r="A5645">
        <f t="shared" si="1149"/>
        <v>2019</v>
      </c>
      <c r="B5645">
        <f t="shared" si="1150"/>
        <v>4</v>
      </c>
      <c r="C5645">
        <f t="shared" si="1151"/>
        <v>24</v>
      </c>
      <c r="D5645">
        <f t="shared" si="1152"/>
        <v>3</v>
      </c>
      <c r="E5645" t="str">
        <f t="shared" si="1153"/>
        <v>OFF</v>
      </c>
      <c r="F5645" s="13">
        <f t="shared" si="1142"/>
        <v>43579</v>
      </c>
      <c r="G5645" s="14" t="str">
        <f t="shared" si="1154"/>
        <v>Avg of 4 NM Projects</v>
      </c>
      <c r="H5645" s="15">
        <f t="shared" si="1143"/>
        <v>2</v>
      </c>
      <c r="I5645" s="93">
        <v>-0.13</v>
      </c>
      <c r="J5645">
        <f t="shared" si="1144"/>
        <v>-7.3033707865168538E-4</v>
      </c>
      <c r="K5645" s="4">
        <v>22.19</v>
      </c>
      <c r="L5645" s="4">
        <v>20.89</v>
      </c>
      <c r="M5645" s="16">
        <f t="shared" si="1145"/>
        <v>-2.7157000000000001E-3</v>
      </c>
      <c r="N5645">
        <f t="shared" si="1146"/>
        <v>0</v>
      </c>
      <c r="O5645">
        <f t="shared" si="1147"/>
        <v>0</v>
      </c>
      <c r="P5645" s="63">
        <f t="shared" si="1148"/>
        <v>0</v>
      </c>
    </row>
    <row r="5646" spans="1:18" x14ac:dyDescent="0.3">
      <c r="A5646">
        <f t="shared" si="1149"/>
        <v>2019</v>
      </c>
      <c r="B5646">
        <f t="shared" si="1150"/>
        <v>4</v>
      </c>
      <c r="C5646">
        <f t="shared" si="1151"/>
        <v>24</v>
      </c>
      <c r="D5646">
        <f t="shared" si="1152"/>
        <v>3</v>
      </c>
      <c r="E5646" t="str">
        <f t="shared" si="1153"/>
        <v>OFF</v>
      </c>
      <c r="F5646" s="13">
        <f t="shared" si="1142"/>
        <v>43579</v>
      </c>
      <c r="G5646" s="14" t="str">
        <f t="shared" si="1154"/>
        <v>Avg of 4 NM Projects</v>
      </c>
      <c r="H5646" s="15">
        <f t="shared" si="1143"/>
        <v>3</v>
      </c>
      <c r="I5646" s="93">
        <v>-0.13</v>
      </c>
      <c r="J5646">
        <f t="shared" si="1144"/>
        <v>-7.3033707865168538E-4</v>
      </c>
      <c r="K5646" s="4">
        <v>23.12</v>
      </c>
      <c r="L5646" s="4">
        <v>20.39</v>
      </c>
      <c r="M5646" s="16">
        <f t="shared" si="1145"/>
        <v>-2.6507000000000002E-3</v>
      </c>
      <c r="N5646">
        <f t="shared" si="1146"/>
        <v>0</v>
      </c>
      <c r="O5646">
        <f t="shared" si="1147"/>
        <v>0</v>
      </c>
      <c r="P5646" s="63">
        <f t="shared" si="1148"/>
        <v>0</v>
      </c>
    </row>
    <row r="5647" spans="1:18" x14ac:dyDescent="0.3">
      <c r="A5647">
        <f t="shared" si="1149"/>
        <v>2019</v>
      </c>
      <c r="B5647">
        <f t="shared" si="1150"/>
        <v>4</v>
      </c>
      <c r="C5647">
        <f t="shared" si="1151"/>
        <v>24</v>
      </c>
      <c r="D5647">
        <f t="shared" si="1152"/>
        <v>3</v>
      </c>
      <c r="E5647" t="str">
        <f t="shared" si="1153"/>
        <v>OFF</v>
      </c>
      <c r="F5647" s="13">
        <f t="shared" si="1142"/>
        <v>43579</v>
      </c>
      <c r="G5647" s="14" t="str">
        <f t="shared" si="1154"/>
        <v>Avg of 4 NM Projects</v>
      </c>
      <c r="H5647" s="15">
        <f t="shared" si="1143"/>
        <v>4</v>
      </c>
      <c r="I5647" s="93">
        <v>-0.13</v>
      </c>
      <c r="J5647">
        <f t="shared" si="1144"/>
        <v>-7.3033707865168538E-4</v>
      </c>
      <c r="K5647" s="4">
        <v>23.55</v>
      </c>
      <c r="L5647" s="4">
        <v>20.36</v>
      </c>
      <c r="M5647" s="16">
        <f t="shared" si="1145"/>
        <v>-2.6467999999999999E-3</v>
      </c>
      <c r="N5647">
        <f t="shared" si="1146"/>
        <v>0</v>
      </c>
      <c r="O5647">
        <f t="shared" si="1147"/>
        <v>0</v>
      </c>
      <c r="P5647" s="63">
        <f t="shared" si="1148"/>
        <v>0</v>
      </c>
    </row>
    <row r="5648" spans="1:18" x14ac:dyDescent="0.3">
      <c r="A5648">
        <f t="shared" si="1149"/>
        <v>2019</v>
      </c>
      <c r="B5648">
        <f t="shared" si="1150"/>
        <v>4</v>
      </c>
      <c r="C5648">
        <f t="shared" si="1151"/>
        <v>24</v>
      </c>
      <c r="D5648">
        <f t="shared" si="1152"/>
        <v>3</v>
      </c>
      <c r="E5648" t="str">
        <f t="shared" si="1153"/>
        <v>OFF</v>
      </c>
      <c r="F5648" s="13">
        <f t="shared" si="1142"/>
        <v>43579</v>
      </c>
      <c r="G5648" s="14" t="str">
        <f t="shared" si="1154"/>
        <v>Avg of 4 NM Projects</v>
      </c>
      <c r="H5648" s="15">
        <f t="shared" si="1143"/>
        <v>5</v>
      </c>
      <c r="I5648" s="93">
        <v>-0.13</v>
      </c>
      <c r="J5648">
        <f t="shared" si="1144"/>
        <v>-7.3033707865168538E-4</v>
      </c>
      <c r="K5648" s="4">
        <v>21.9</v>
      </c>
      <c r="L5648" s="4">
        <v>21.69</v>
      </c>
      <c r="M5648" s="16">
        <f t="shared" si="1145"/>
        <v>-2.8197000000000001E-3</v>
      </c>
      <c r="N5648">
        <f t="shared" si="1146"/>
        <v>0</v>
      </c>
      <c r="O5648">
        <f t="shared" si="1147"/>
        <v>0</v>
      </c>
      <c r="P5648" s="63">
        <f t="shared" si="1148"/>
        <v>0</v>
      </c>
    </row>
    <row r="5649" spans="1:16" x14ac:dyDescent="0.3">
      <c r="A5649">
        <f t="shared" si="1149"/>
        <v>2019</v>
      </c>
      <c r="B5649">
        <f t="shared" si="1150"/>
        <v>4</v>
      </c>
      <c r="C5649">
        <f t="shared" si="1151"/>
        <v>24</v>
      </c>
      <c r="D5649">
        <f t="shared" si="1152"/>
        <v>3</v>
      </c>
      <c r="E5649" t="str">
        <f t="shared" si="1153"/>
        <v>OFF</v>
      </c>
      <c r="F5649" s="13">
        <f t="shared" si="1142"/>
        <v>43579</v>
      </c>
      <c r="G5649" s="14" t="str">
        <f t="shared" si="1154"/>
        <v>Avg of 4 NM Projects</v>
      </c>
      <c r="H5649" s="15">
        <f t="shared" si="1143"/>
        <v>6</v>
      </c>
      <c r="I5649" s="93">
        <v>-0.26</v>
      </c>
      <c r="J5649">
        <f t="shared" si="1144"/>
        <v>-1.4606741573033708E-3</v>
      </c>
      <c r="K5649" s="4">
        <v>26.29</v>
      </c>
      <c r="L5649" s="4">
        <v>21.85</v>
      </c>
      <c r="M5649" s="16">
        <f t="shared" si="1145"/>
        <v>-5.6810000000000012E-3</v>
      </c>
      <c r="N5649">
        <f t="shared" si="1146"/>
        <v>0</v>
      </c>
      <c r="O5649">
        <f t="shared" si="1147"/>
        <v>0</v>
      </c>
      <c r="P5649" s="63">
        <f t="shared" si="1148"/>
        <v>0</v>
      </c>
    </row>
    <row r="5650" spans="1:16" x14ac:dyDescent="0.3">
      <c r="A5650">
        <f t="shared" si="1149"/>
        <v>2019</v>
      </c>
      <c r="B5650">
        <f t="shared" si="1150"/>
        <v>4</v>
      </c>
      <c r="C5650">
        <f t="shared" si="1151"/>
        <v>24</v>
      </c>
      <c r="D5650">
        <f t="shared" si="1152"/>
        <v>3</v>
      </c>
      <c r="E5650" t="str">
        <f t="shared" si="1153"/>
        <v>OFF</v>
      </c>
      <c r="F5650" s="13">
        <f t="shared" si="1142"/>
        <v>43579</v>
      </c>
      <c r="G5650" s="14" t="str">
        <f t="shared" si="1154"/>
        <v>Avg of 4 NM Projects</v>
      </c>
      <c r="H5650" s="15">
        <f t="shared" si="1143"/>
        <v>7</v>
      </c>
      <c r="I5650" s="93">
        <v>3.3299999999999996</v>
      </c>
      <c r="J5650">
        <f t="shared" si="1144"/>
        <v>1.8707865168539325E-2</v>
      </c>
      <c r="K5650" s="4">
        <v>28.73</v>
      </c>
      <c r="L5650" s="4">
        <v>24.82</v>
      </c>
      <c r="M5650" s="16">
        <f t="shared" si="1145"/>
        <v>8.2650599999999991E-2</v>
      </c>
      <c r="N5650">
        <f t="shared" si="1146"/>
        <v>0</v>
      </c>
      <c r="O5650">
        <f t="shared" si="1147"/>
        <v>0</v>
      </c>
      <c r="P5650" s="63">
        <f t="shared" si="1148"/>
        <v>0</v>
      </c>
    </row>
    <row r="5651" spans="1:16" x14ac:dyDescent="0.3">
      <c r="A5651">
        <f t="shared" si="1149"/>
        <v>2019</v>
      </c>
      <c r="B5651">
        <f t="shared" si="1150"/>
        <v>4</v>
      </c>
      <c r="C5651">
        <f t="shared" si="1151"/>
        <v>24</v>
      </c>
      <c r="D5651">
        <f t="shared" si="1152"/>
        <v>3</v>
      </c>
      <c r="E5651" t="str">
        <f t="shared" si="1153"/>
        <v>ON</v>
      </c>
      <c r="F5651" s="13">
        <f t="shared" si="1142"/>
        <v>43579</v>
      </c>
      <c r="G5651" s="14" t="str">
        <f t="shared" si="1154"/>
        <v>Avg of 4 NM Projects</v>
      </c>
      <c r="H5651" s="15">
        <f t="shared" si="1143"/>
        <v>8</v>
      </c>
      <c r="I5651" s="93">
        <v>11.650000000000002</v>
      </c>
      <c r="J5651">
        <f t="shared" si="1144"/>
        <v>6.5449438202247204E-2</v>
      </c>
      <c r="K5651" s="4">
        <v>32.729999999999997</v>
      </c>
      <c r="L5651" s="4">
        <v>24.36</v>
      </c>
      <c r="M5651" s="16">
        <f t="shared" si="1145"/>
        <v>0.28379400000000005</v>
      </c>
      <c r="N5651">
        <f t="shared" si="1146"/>
        <v>0</v>
      </c>
      <c r="O5651">
        <f t="shared" si="1147"/>
        <v>0</v>
      </c>
      <c r="P5651" s="63">
        <f t="shared" si="1148"/>
        <v>0</v>
      </c>
    </row>
    <row r="5652" spans="1:16" x14ac:dyDescent="0.3">
      <c r="A5652">
        <f t="shared" si="1149"/>
        <v>2019</v>
      </c>
      <c r="B5652">
        <f t="shared" si="1150"/>
        <v>4</v>
      </c>
      <c r="C5652">
        <f t="shared" si="1151"/>
        <v>24</v>
      </c>
      <c r="D5652">
        <f t="shared" si="1152"/>
        <v>3</v>
      </c>
      <c r="E5652" t="str">
        <f t="shared" si="1153"/>
        <v>ON</v>
      </c>
      <c r="F5652" s="13">
        <f t="shared" si="1142"/>
        <v>43579</v>
      </c>
      <c r="G5652" s="14" t="str">
        <f t="shared" si="1154"/>
        <v>Avg of 4 NM Projects</v>
      </c>
      <c r="H5652" s="15">
        <f t="shared" si="1143"/>
        <v>9</v>
      </c>
      <c r="I5652" s="93">
        <v>32</v>
      </c>
      <c r="J5652">
        <f t="shared" si="1144"/>
        <v>0.1797752808988764</v>
      </c>
      <c r="K5652" s="4">
        <v>28.6</v>
      </c>
      <c r="L5652" s="4">
        <v>22.1</v>
      </c>
      <c r="M5652" s="16">
        <f t="shared" si="1145"/>
        <v>0.70720000000000005</v>
      </c>
      <c r="N5652">
        <f t="shared" si="1146"/>
        <v>0</v>
      </c>
      <c r="O5652">
        <f t="shared" si="1147"/>
        <v>0</v>
      </c>
      <c r="P5652" s="63">
        <f t="shared" si="1148"/>
        <v>0</v>
      </c>
    </row>
    <row r="5653" spans="1:16" x14ac:dyDescent="0.3">
      <c r="A5653">
        <f t="shared" si="1149"/>
        <v>2019</v>
      </c>
      <c r="B5653">
        <f t="shared" si="1150"/>
        <v>4</v>
      </c>
      <c r="C5653">
        <f t="shared" si="1151"/>
        <v>24</v>
      </c>
      <c r="D5653">
        <f t="shared" si="1152"/>
        <v>3</v>
      </c>
      <c r="E5653" t="str">
        <f t="shared" si="1153"/>
        <v>ON</v>
      </c>
      <c r="F5653" s="13">
        <f t="shared" si="1142"/>
        <v>43579</v>
      </c>
      <c r="G5653" s="14" t="str">
        <f t="shared" si="1154"/>
        <v>Avg of 4 NM Projects</v>
      </c>
      <c r="H5653" s="15">
        <f t="shared" si="1143"/>
        <v>10</v>
      </c>
      <c r="I5653" s="93">
        <v>56.7</v>
      </c>
      <c r="J5653">
        <f t="shared" si="1144"/>
        <v>0.31853932584269662</v>
      </c>
      <c r="K5653" s="4">
        <v>27.69</v>
      </c>
      <c r="L5653" s="4">
        <v>20.76</v>
      </c>
      <c r="M5653" s="16">
        <f t="shared" si="1145"/>
        <v>1.177092</v>
      </c>
      <c r="N5653">
        <f t="shared" si="1146"/>
        <v>0</v>
      </c>
      <c r="O5653">
        <f t="shared" si="1147"/>
        <v>0</v>
      </c>
      <c r="P5653" s="63">
        <f t="shared" si="1148"/>
        <v>0</v>
      </c>
    </row>
    <row r="5654" spans="1:16" x14ac:dyDescent="0.3">
      <c r="A5654">
        <f t="shared" si="1149"/>
        <v>2019</v>
      </c>
      <c r="B5654">
        <f t="shared" si="1150"/>
        <v>4</v>
      </c>
      <c r="C5654">
        <f t="shared" si="1151"/>
        <v>24</v>
      </c>
      <c r="D5654">
        <f t="shared" si="1152"/>
        <v>3</v>
      </c>
      <c r="E5654" t="str">
        <f t="shared" si="1153"/>
        <v>ON</v>
      </c>
      <c r="F5654" s="13">
        <f t="shared" si="1142"/>
        <v>43579</v>
      </c>
      <c r="G5654" s="14" t="str">
        <f t="shared" si="1154"/>
        <v>Avg of 4 NM Projects</v>
      </c>
      <c r="H5654" s="15">
        <f t="shared" si="1143"/>
        <v>11</v>
      </c>
      <c r="I5654" s="93">
        <v>65.41</v>
      </c>
      <c r="J5654">
        <f t="shared" si="1144"/>
        <v>0.36747191011235952</v>
      </c>
      <c r="K5654" s="4">
        <v>27.74</v>
      </c>
      <c r="L5654" s="4">
        <v>20.170000000000002</v>
      </c>
      <c r="M5654" s="16">
        <f t="shared" si="1145"/>
        <v>1.3193197000000001</v>
      </c>
      <c r="N5654">
        <f t="shared" si="1146"/>
        <v>0</v>
      </c>
      <c r="O5654">
        <f t="shared" si="1147"/>
        <v>0</v>
      </c>
      <c r="P5654" s="63">
        <f t="shared" si="1148"/>
        <v>0</v>
      </c>
    </row>
    <row r="5655" spans="1:16" x14ac:dyDescent="0.3">
      <c r="A5655">
        <f t="shared" si="1149"/>
        <v>2019</v>
      </c>
      <c r="B5655">
        <f t="shared" si="1150"/>
        <v>4</v>
      </c>
      <c r="C5655">
        <f t="shared" si="1151"/>
        <v>24</v>
      </c>
      <c r="D5655">
        <f t="shared" si="1152"/>
        <v>3</v>
      </c>
      <c r="E5655" t="str">
        <f t="shared" si="1153"/>
        <v>ON</v>
      </c>
      <c r="F5655" s="13">
        <f t="shared" si="1142"/>
        <v>43579</v>
      </c>
      <c r="G5655" s="14" t="str">
        <f t="shared" si="1154"/>
        <v>Avg of 4 NM Projects</v>
      </c>
      <c r="H5655" s="15">
        <f t="shared" si="1143"/>
        <v>12</v>
      </c>
      <c r="I5655" s="93">
        <v>63.734999999999999</v>
      </c>
      <c r="J5655">
        <f t="shared" si="1144"/>
        <v>0.358061797752809</v>
      </c>
      <c r="K5655" s="4">
        <v>26.22</v>
      </c>
      <c r="L5655" s="4">
        <v>19.190000000000001</v>
      </c>
      <c r="M5655" s="16">
        <f t="shared" si="1145"/>
        <v>1.22307465</v>
      </c>
      <c r="N5655">
        <f t="shared" si="1146"/>
        <v>0</v>
      </c>
      <c r="O5655">
        <f t="shared" si="1147"/>
        <v>0</v>
      </c>
      <c r="P5655" s="63">
        <f t="shared" si="1148"/>
        <v>0</v>
      </c>
    </row>
    <row r="5656" spans="1:16" x14ac:dyDescent="0.3">
      <c r="A5656">
        <f t="shared" si="1149"/>
        <v>2019</v>
      </c>
      <c r="B5656">
        <f t="shared" si="1150"/>
        <v>4</v>
      </c>
      <c r="C5656">
        <f t="shared" si="1151"/>
        <v>24</v>
      </c>
      <c r="D5656">
        <f t="shared" si="1152"/>
        <v>3</v>
      </c>
      <c r="E5656" t="str">
        <f t="shared" si="1153"/>
        <v>ON</v>
      </c>
      <c r="F5656" s="13">
        <f t="shared" si="1142"/>
        <v>43579</v>
      </c>
      <c r="G5656" s="14" t="str">
        <f t="shared" si="1154"/>
        <v>Avg of 4 NM Projects</v>
      </c>
      <c r="H5656" s="15">
        <f t="shared" si="1143"/>
        <v>13</v>
      </c>
      <c r="I5656" s="93">
        <v>97.030000000000015</v>
      </c>
      <c r="J5656">
        <f t="shared" si="1144"/>
        <v>0.54511235955056192</v>
      </c>
      <c r="K5656" s="4">
        <v>22.12</v>
      </c>
      <c r="L5656" s="4">
        <v>19.71</v>
      </c>
      <c r="M5656" s="16">
        <f t="shared" si="1145"/>
        <v>1.9124613000000004</v>
      </c>
      <c r="N5656">
        <f t="shared" si="1146"/>
        <v>0</v>
      </c>
      <c r="O5656">
        <f t="shared" si="1147"/>
        <v>1</v>
      </c>
      <c r="P5656" s="63">
        <f t="shared" si="1148"/>
        <v>0</v>
      </c>
    </row>
    <row r="5657" spans="1:16" x14ac:dyDescent="0.3">
      <c r="A5657">
        <f t="shared" si="1149"/>
        <v>2019</v>
      </c>
      <c r="B5657">
        <f t="shared" si="1150"/>
        <v>4</v>
      </c>
      <c r="C5657">
        <f t="shared" si="1151"/>
        <v>24</v>
      </c>
      <c r="D5657">
        <f t="shared" si="1152"/>
        <v>3</v>
      </c>
      <c r="E5657" t="str">
        <f t="shared" si="1153"/>
        <v>ON</v>
      </c>
      <c r="F5657" s="13">
        <f t="shared" si="1142"/>
        <v>43579</v>
      </c>
      <c r="G5657" s="14" t="str">
        <f t="shared" si="1154"/>
        <v>Avg of 4 NM Projects</v>
      </c>
      <c r="H5657" s="15">
        <f t="shared" si="1143"/>
        <v>14</v>
      </c>
      <c r="I5657" s="93">
        <v>87.17</v>
      </c>
      <c r="J5657">
        <f t="shared" si="1144"/>
        <v>0.48971910112359551</v>
      </c>
      <c r="K5657" s="4">
        <v>21.4</v>
      </c>
      <c r="L5657" s="4">
        <v>18.53</v>
      </c>
      <c r="M5657" s="16">
        <f t="shared" si="1145"/>
        <v>1.6152601000000002</v>
      </c>
      <c r="N5657">
        <f t="shared" si="1146"/>
        <v>0</v>
      </c>
      <c r="O5657">
        <f t="shared" si="1147"/>
        <v>0</v>
      </c>
      <c r="P5657" s="63">
        <f t="shared" si="1148"/>
        <v>0</v>
      </c>
    </row>
    <row r="5658" spans="1:16" x14ac:dyDescent="0.3">
      <c r="A5658">
        <f t="shared" si="1149"/>
        <v>2019</v>
      </c>
      <c r="B5658">
        <f t="shared" si="1150"/>
        <v>4</v>
      </c>
      <c r="C5658">
        <f t="shared" si="1151"/>
        <v>24</v>
      </c>
      <c r="D5658">
        <f t="shared" si="1152"/>
        <v>3</v>
      </c>
      <c r="E5658" t="str">
        <f t="shared" si="1153"/>
        <v>ON</v>
      </c>
      <c r="F5658" s="13">
        <f t="shared" si="1142"/>
        <v>43579</v>
      </c>
      <c r="G5658" s="14" t="str">
        <f t="shared" si="1154"/>
        <v>Avg of 4 NM Projects</v>
      </c>
      <c r="H5658" s="15">
        <f t="shared" si="1143"/>
        <v>15</v>
      </c>
      <c r="I5658" s="93">
        <v>82.944999999999993</v>
      </c>
      <c r="J5658">
        <f t="shared" si="1144"/>
        <v>0.4659831460674157</v>
      </c>
      <c r="K5658" s="4">
        <v>21.33</v>
      </c>
      <c r="L5658" s="4">
        <v>18.170000000000002</v>
      </c>
      <c r="M5658" s="16">
        <f t="shared" si="1145"/>
        <v>1.50711065</v>
      </c>
      <c r="N5658">
        <f t="shared" si="1146"/>
        <v>0</v>
      </c>
      <c r="O5658">
        <f t="shared" si="1147"/>
        <v>0</v>
      </c>
      <c r="P5658" s="63">
        <f t="shared" si="1148"/>
        <v>0</v>
      </c>
    </row>
    <row r="5659" spans="1:16" x14ac:dyDescent="0.3">
      <c r="A5659">
        <f t="shared" si="1149"/>
        <v>2019</v>
      </c>
      <c r="B5659">
        <f t="shared" si="1150"/>
        <v>4</v>
      </c>
      <c r="C5659">
        <f t="shared" si="1151"/>
        <v>24</v>
      </c>
      <c r="D5659">
        <f t="shared" si="1152"/>
        <v>3</v>
      </c>
      <c r="E5659" t="str">
        <f t="shared" si="1153"/>
        <v>ON</v>
      </c>
      <c r="F5659" s="13">
        <f t="shared" si="1142"/>
        <v>43579</v>
      </c>
      <c r="G5659" s="14" t="str">
        <f t="shared" si="1154"/>
        <v>Avg of 4 NM Projects</v>
      </c>
      <c r="H5659" s="15">
        <f t="shared" si="1143"/>
        <v>16</v>
      </c>
      <c r="I5659" s="93">
        <v>58.370000000000005</v>
      </c>
      <c r="J5659">
        <f t="shared" si="1144"/>
        <v>0.32792134831460679</v>
      </c>
      <c r="K5659" s="4">
        <v>21.12</v>
      </c>
      <c r="L5659" s="4">
        <v>18.21</v>
      </c>
      <c r="M5659" s="16">
        <f t="shared" si="1145"/>
        <v>1.0629177000000003</v>
      </c>
      <c r="N5659">
        <f t="shared" si="1146"/>
        <v>0</v>
      </c>
      <c r="O5659">
        <f t="shared" si="1147"/>
        <v>0</v>
      </c>
      <c r="P5659" s="63">
        <f t="shared" si="1148"/>
        <v>0</v>
      </c>
    </row>
    <row r="5660" spans="1:16" x14ac:dyDescent="0.3">
      <c r="A5660">
        <f t="shared" si="1149"/>
        <v>2019</v>
      </c>
      <c r="B5660">
        <f t="shared" si="1150"/>
        <v>4</v>
      </c>
      <c r="C5660">
        <f t="shared" si="1151"/>
        <v>24</v>
      </c>
      <c r="D5660">
        <f t="shared" si="1152"/>
        <v>3</v>
      </c>
      <c r="E5660" t="str">
        <f t="shared" si="1153"/>
        <v>ON</v>
      </c>
      <c r="F5660" s="13">
        <f t="shared" si="1142"/>
        <v>43579</v>
      </c>
      <c r="G5660" s="14" t="str">
        <f t="shared" si="1154"/>
        <v>Avg of 4 NM Projects</v>
      </c>
      <c r="H5660" s="15">
        <f t="shared" si="1143"/>
        <v>17</v>
      </c>
      <c r="I5660" s="93">
        <v>38.149999999999991</v>
      </c>
      <c r="J5660">
        <f t="shared" si="1144"/>
        <v>0.21432584269662916</v>
      </c>
      <c r="K5660" s="4">
        <v>22.38</v>
      </c>
      <c r="L5660" s="4">
        <v>19.22</v>
      </c>
      <c r="M5660" s="16">
        <f t="shared" si="1145"/>
        <v>0.73324299999999987</v>
      </c>
      <c r="N5660">
        <f t="shared" si="1146"/>
        <v>0</v>
      </c>
      <c r="O5660">
        <f t="shared" si="1147"/>
        <v>0</v>
      </c>
      <c r="P5660" s="63">
        <f t="shared" si="1148"/>
        <v>0</v>
      </c>
    </row>
    <row r="5661" spans="1:16" x14ac:dyDescent="0.3">
      <c r="A5661">
        <f t="shared" si="1149"/>
        <v>2019</v>
      </c>
      <c r="B5661">
        <f t="shared" si="1150"/>
        <v>4</v>
      </c>
      <c r="C5661">
        <f t="shared" si="1151"/>
        <v>24</v>
      </c>
      <c r="D5661">
        <f t="shared" si="1152"/>
        <v>3</v>
      </c>
      <c r="E5661" t="str">
        <f t="shared" si="1153"/>
        <v>ON</v>
      </c>
      <c r="F5661" s="13">
        <f t="shared" ref="F5661:F5724" si="1155">+F5637+1</f>
        <v>43579</v>
      </c>
      <c r="G5661" s="14" t="str">
        <f t="shared" si="1154"/>
        <v>Avg of 4 NM Projects</v>
      </c>
      <c r="H5661" s="15">
        <f t="shared" ref="H5661:H5724" si="1156">H5637</f>
        <v>18</v>
      </c>
      <c r="I5661" s="93">
        <v>26.365000000000002</v>
      </c>
      <c r="J5661">
        <f t="shared" si="1144"/>
        <v>0.14811797752808989</v>
      </c>
      <c r="K5661" s="4">
        <v>24.74</v>
      </c>
      <c r="L5661" s="4">
        <v>26.76</v>
      </c>
      <c r="M5661" s="16">
        <f t="shared" si="1145"/>
        <v>0.70552740000000003</v>
      </c>
      <c r="N5661">
        <f t="shared" si="1146"/>
        <v>0</v>
      </c>
      <c r="O5661">
        <f t="shared" si="1147"/>
        <v>0</v>
      </c>
      <c r="P5661" s="63">
        <f t="shared" si="1148"/>
        <v>0</v>
      </c>
    </row>
    <row r="5662" spans="1:16" x14ac:dyDescent="0.3">
      <c r="A5662">
        <f t="shared" si="1149"/>
        <v>2019</v>
      </c>
      <c r="B5662">
        <f t="shared" si="1150"/>
        <v>4</v>
      </c>
      <c r="C5662">
        <f t="shared" si="1151"/>
        <v>24</v>
      </c>
      <c r="D5662">
        <f t="shared" si="1152"/>
        <v>3</v>
      </c>
      <c r="E5662" t="str">
        <f t="shared" si="1153"/>
        <v>ON</v>
      </c>
      <c r="F5662" s="13">
        <f t="shared" si="1155"/>
        <v>43579</v>
      </c>
      <c r="G5662" s="14" t="str">
        <f t="shared" si="1154"/>
        <v>Avg of 4 NM Projects</v>
      </c>
      <c r="H5662" s="15">
        <f t="shared" si="1156"/>
        <v>19</v>
      </c>
      <c r="I5662" s="93">
        <v>12.154999999999999</v>
      </c>
      <c r="J5662">
        <f t="shared" si="1144"/>
        <v>6.8286516853932583E-2</v>
      </c>
      <c r="K5662" s="4">
        <v>27.07</v>
      </c>
      <c r="L5662" s="4">
        <v>34.18</v>
      </c>
      <c r="M5662" s="16">
        <f t="shared" si="1145"/>
        <v>0.41545789999999999</v>
      </c>
      <c r="N5662">
        <f t="shared" si="1146"/>
        <v>0</v>
      </c>
      <c r="O5662">
        <f t="shared" si="1147"/>
        <v>0</v>
      </c>
      <c r="P5662" s="63">
        <f t="shared" si="1148"/>
        <v>0</v>
      </c>
    </row>
    <row r="5663" spans="1:16" x14ac:dyDescent="0.3">
      <c r="A5663">
        <f t="shared" si="1149"/>
        <v>2019</v>
      </c>
      <c r="B5663">
        <f t="shared" si="1150"/>
        <v>4</v>
      </c>
      <c r="C5663">
        <f t="shared" si="1151"/>
        <v>24</v>
      </c>
      <c r="D5663">
        <f t="shared" si="1152"/>
        <v>3</v>
      </c>
      <c r="E5663" t="str">
        <f t="shared" si="1153"/>
        <v>ON</v>
      </c>
      <c r="F5663" s="13">
        <f t="shared" si="1155"/>
        <v>43579</v>
      </c>
      <c r="G5663" s="14" t="str">
        <f t="shared" si="1154"/>
        <v>Avg of 4 NM Projects</v>
      </c>
      <c r="H5663" s="15">
        <f t="shared" si="1156"/>
        <v>20</v>
      </c>
      <c r="I5663" s="93">
        <v>0.65</v>
      </c>
      <c r="J5663">
        <f t="shared" si="1144"/>
        <v>3.6516853932584271E-3</v>
      </c>
      <c r="K5663" s="4">
        <v>31.92</v>
      </c>
      <c r="L5663" s="4">
        <v>30.13</v>
      </c>
      <c r="M5663" s="16">
        <f t="shared" si="1145"/>
        <v>1.9584499999999998E-2</v>
      </c>
      <c r="N5663">
        <f t="shared" si="1146"/>
        <v>0</v>
      </c>
      <c r="O5663">
        <f t="shared" si="1147"/>
        <v>0</v>
      </c>
      <c r="P5663" s="63">
        <f t="shared" si="1148"/>
        <v>0</v>
      </c>
    </row>
    <row r="5664" spans="1:16" x14ac:dyDescent="0.3">
      <c r="A5664">
        <f t="shared" si="1149"/>
        <v>2019</v>
      </c>
      <c r="B5664">
        <f t="shared" si="1150"/>
        <v>4</v>
      </c>
      <c r="C5664">
        <f t="shared" si="1151"/>
        <v>24</v>
      </c>
      <c r="D5664">
        <f t="shared" si="1152"/>
        <v>3</v>
      </c>
      <c r="E5664" t="str">
        <f t="shared" si="1153"/>
        <v>ON</v>
      </c>
      <c r="F5664" s="13">
        <f t="shared" si="1155"/>
        <v>43579</v>
      </c>
      <c r="G5664" s="14" t="str">
        <f t="shared" si="1154"/>
        <v>Avg of 4 NM Projects</v>
      </c>
      <c r="H5664" s="15">
        <f t="shared" si="1156"/>
        <v>21</v>
      </c>
      <c r="I5664" s="93">
        <v>-0.13</v>
      </c>
      <c r="J5664">
        <f t="shared" si="1144"/>
        <v>-7.3033707865168538E-4</v>
      </c>
      <c r="K5664" s="4">
        <v>33.200000000000003</v>
      </c>
      <c r="L5664" s="4">
        <v>34.56</v>
      </c>
      <c r="M5664" s="16">
        <f t="shared" si="1145"/>
        <v>-4.4928000000000008E-3</v>
      </c>
      <c r="N5664">
        <f t="shared" si="1146"/>
        <v>0</v>
      </c>
      <c r="O5664">
        <f t="shared" si="1147"/>
        <v>0</v>
      </c>
      <c r="P5664" s="63">
        <f t="shared" si="1148"/>
        <v>0</v>
      </c>
    </row>
    <row r="5665" spans="1:18" x14ac:dyDescent="0.3">
      <c r="A5665">
        <f t="shared" si="1149"/>
        <v>2019</v>
      </c>
      <c r="B5665">
        <f t="shared" si="1150"/>
        <v>4</v>
      </c>
      <c r="C5665">
        <f t="shared" si="1151"/>
        <v>24</v>
      </c>
      <c r="D5665">
        <f t="shared" si="1152"/>
        <v>3</v>
      </c>
      <c r="E5665" t="str">
        <f t="shared" si="1153"/>
        <v>ON</v>
      </c>
      <c r="F5665" s="13">
        <f t="shared" si="1155"/>
        <v>43579</v>
      </c>
      <c r="G5665" s="14" t="str">
        <f t="shared" si="1154"/>
        <v>Avg of 4 NM Projects</v>
      </c>
      <c r="H5665" s="15">
        <f t="shared" si="1156"/>
        <v>22</v>
      </c>
      <c r="I5665" s="93">
        <v>-0.26</v>
      </c>
      <c r="J5665">
        <f t="shared" si="1144"/>
        <v>-1.4606741573033708E-3</v>
      </c>
      <c r="K5665" s="4">
        <v>29.19</v>
      </c>
      <c r="L5665" s="4">
        <v>22.81</v>
      </c>
      <c r="M5665" s="16">
        <f t="shared" si="1145"/>
        <v>-5.9306000000000003E-3</v>
      </c>
      <c r="N5665">
        <f t="shared" si="1146"/>
        <v>0</v>
      </c>
      <c r="O5665">
        <f t="shared" si="1147"/>
        <v>0</v>
      </c>
      <c r="P5665" s="63">
        <f t="shared" si="1148"/>
        <v>0</v>
      </c>
    </row>
    <row r="5666" spans="1:18" x14ac:dyDescent="0.3">
      <c r="A5666">
        <f t="shared" si="1149"/>
        <v>2019</v>
      </c>
      <c r="B5666">
        <f t="shared" si="1150"/>
        <v>4</v>
      </c>
      <c r="C5666">
        <f t="shared" si="1151"/>
        <v>24</v>
      </c>
      <c r="D5666">
        <f t="shared" si="1152"/>
        <v>3</v>
      </c>
      <c r="E5666" t="str">
        <f t="shared" si="1153"/>
        <v>ON</v>
      </c>
      <c r="F5666" s="13">
        <f t="shared" si="1155"/>
        <v>43579</v>
      </c>
      <c r="G5666" s="14" t="str">
        <f t="shared" si="1154"/>
        <v>Avg of 4 NM Projects</v>
      </c>
      <c r="H5666" s="15">
        <f t="shared" si="1156"/>
        <v>23</v>
      </c>
      <c r="I5666" s="93">
        <v>-0.26</v>
      </c>
      <c r="J5666">
        <f t="shared" si="1144"/>
        <v>-1.4606741573033708E-3</v>
      </c>
      <c r="K5666" s="4">
        <v>21.97</v>
      </c>
      <c r="L5666" s="4">
        <v>22.7</v>
      </c>
      <c r="M5666" s="16">
        <f t="shared" si="1145"/>
        <v>-5.9020000000000001E-3</v>
      </c>
      <c r="N5666">
        <f t="shared" si="1146"/>
        <v>0</v>
      </c>
      <c r="O5666">
        <f t="shared" si="1147"/>
        <v>0</v>
      </c>
      <c r="P5666" s="63">
        <f t="shared" si="1148"/>
        <v>0</v>
      </c>
    </row>
    <row r="5667" spans="1:18" x14ac:dyDescent="0.3">
      <c r="A5667">
        <f t="shared" si="1149"/>
        <v>2019</v>
      </c>
      <c r="B5667">
        <f t="shared" si="1150"/>
        <v>4</v>
      </c>
      <c r="C5667">
        <f t="shared" si="1151"/>
        <v>24</v>
      </c>
      <c r="D5667">
        <f t="shared" si="1152"/>
        <v>3</v>
      </c>
      <c r="E5667" t="str">
        <f t="shared" si="1153"/>
        <v>OFF</v>
      </c>
      <c r="F5667" s="13">
        <f t="shared" si="1155"/>
        <v>43579</v>
      </c>
      <c r="G5667" s="14" t="str">
        <f t="shared" si="1154"/>
        <v>Avg of 4 NM Projects</v>
      </c>
      <c r="H5667" s="15">
        <f t="shared" si="1156"/>
        <v>24</v>
      </c>
      <c r="I5667" s="93">
        <v>0</v>
      </c>
      <c r="J5667">
        <f t="shared" si="1144"/>
        <v>0</v>
      </c>
      <c r="K5667" s="4">
        <v>20.45</v>
      </c>
      <c r="L5667" s="4">
        <v>18.670000000000002</v>
      </c>
      <c r="M5667" s="16">
        <f t="shared" si="1145"/>
        <v>0</v>
      </c>
      <c r="N5667">
        <f t="shared" si="1146"/>
        <v>1</v>
      </c>
      <c r="O5667">
        <f t="shared" si="1147"/>
        <v>0</v>
      </c>
      <c r="P5667" s="63">
        <f t="shared" si="1148"/>
        <v>0</v>
      </c>
    </row>
    <row r="5668" spans="1:18" x14ac:dyDescent="0.3">
      <c r="A5668">
        <f t="shared" si="1149"/>
        <v>2019</v>
      </c>
      <c r="B5668">
        <f t="shared" si="1150"/>
        <v>4</v>
      </c>
      <c r="C5668">
        <f t="shared" si="1151"/>
        <v>25</v>
      </c>
      <c r="D5668">
        <f t="shared" si="1152"/>
        <v>4</v>
      </c>
      <c r="E5668" t="str">
        <f t="shared" si="1153"/>
        <v>OFF</v>
      </c>
      <c r="F5668" s="13">
        <f t="shared" si="1155"/>
        <v>43580</v>
      </c>
      <c r="G5668" s="14" t="str">
        <f t="shared" si="1154"/>
        <v>Avg of 4 NM Projects</v>
      </c>
      <c r="H5668" s="15">
        <f t="shared" si="1156"/>
        <v>1</v>
      </c>
      <c r="I5668" s="93">
        <v>0</v>
      </c>
      <c r="J5668">
        <f t="shared" si="1144"/>
        <v>0</v>
      </c>
      <c r="K5668" s="4">
        <v>20.87</v>
      </c>
      <c r="L5668" s="4">
        <v>21.23</v>
      </c>
      <c r="M5668" s="16">
        <f t="shared" si="1145"/>
        <v>0</v>
      </c>
      <c r="N5668">
        <f t="shared" si="1146"/>
        <v>1</v>
      </c>
      <c r="O5668">
        <f t="shared" si="1147"/>
        <v>0</v>
      </c>
      <c r="P5668" s="63">
        <f t="shared" si="1148"/>
        <v>0</v>
      </c>
      <c r="Q5668" s="34"/>
      <c r="R5668" s="34"/>
    </row>
    <row r="5669" spans="1:18" x14ac:dyDescent="0.3">
      <c r="A5669">
        <f t="shared" si="1149"/>
        <v>2019</v>
      </c>
      <c r="B5669">
        <f t="shared" si="1150"/>
        <v>4</v>
      </c>
      <c r="C5669">
        <f t="shared" si="1151"/>
        <v>25</v>
      </c>
      <c r="D5669">
        <f t="shared" si="1152"/>
        <v>4</v>
      </c>
      <c r="E5669" t="str">
        <f t="shared" si="1153"/>
        <v>OFF</v>
      </c>
      <c r="F5669" s="13">
        <f t="shared" si="1155"/>
        <v>43580</v>
      </c>
      <c r="G5669" s="14" t="str">
        <f t="shared" si="1154"/>
        <v>Avg of 4 NM Projects</v>
      </c>
      <c r="H5669" s="15">
        <f t="shared" si="1156"/>
        <v>2</v>
      </c>
      <c r="I5669" s="93">
        <v>0</v>
      </c>
      <c r="J5669">
        <f t="shared" si="1144"/>
        <v>0</v>
      </c>
      <c r="K5669" s="4">
        <v>21.11</v>
      </c>
      <c r="L5669" s="4">
        <v>20.03</v>
      </c>
      <c r="M5669" s="16">
        <f t="shared" si="1145"/>
        <v>0</v>
      </c>
      <c r="N5669">
        <f t="shared" si="1146"/>
        <v>1</v>
      </c>
      <c r="O5669">
        <f t="shared" si="1147"/>
        <v>0</v>
      </c>
      <c r="P5669" s="63">
        <f t="shared" si="1148"/>
        <v>0</v>
      </c>
    </row>
    <row r="5670" spans="1:18" x14ac:dyDescent="0.3">
      <c r="A5670">
        <f t="shared" si="1149"/>
        <v>2019</v>
      </c>
      <c r="B5670">
        <f t="shared" si="1150"/>
        <v>4</v>
      </c>
      <c r="C5670">
        <f t="shared" si="1151"/>
        <v>25</v>
      </c>
      <c r="D5670">
        <f t="shared" si="1152"/>
        <v>4</v>
      </c>
      <c r="E5670" t="str">
        <f t="shared" si="1153"/>
        <v>OFF</v>
      </c>
      <c r="F5670" s="13">
        <f t="shared" si="1155"/>
        <v>43580</v>
      </c>
      <c r="G5670" s="14" t="str">
        <f t="shared" si="1154"/>
        <v>Avg of 4 NM Projects</v>
      </c>
      <c r="H5670" s="15">
        <f t="shared" si="1156"/>
        <v>3</v>
      </c>
      <c r="I5670" s="93">
        <v>0</v>
      </c>
      <c r="J5670">
        <f t="shared" si="1144"/>
        <v>0</v>
      </c>
      <c r="K5670" s="4">
        <v>20.03</v>
      </c>
      <c r="L5670" s="4">
        <v>19.059999999999999</v>
      </c>
      <c r="M5670" s="16">
        <f t="shared" si="1145"/>
        <v>0</v>
      </c>
      <c r="N5670">
        <f t="shared" si="1146"/>
        <v>1</v>
      </c>
      <c r="O5670">
        <f t="shared" si="1147"/>
        <v>0</v>
      </c>
      <c r="P5670" s="63">
        <f t="shared" si="1148"/>
        <v>0</v>
      </c>
    </row>
    <row r="5671" spans="1:18" x14ac:dyDescent="0.3">
      <c r="A5671">
        <f t="shared" si="1149"/>
        <v>2019</v>
      </c>
      <c r="B5671">
        <f t="shared" si="1150"/>
        <v>4</v>
      </c>
      <c r="C5671">
        <f t="shared" si="1151"/>
        <v>25</v>
      </c>
      <c r="D5671">
        <f t="shared" si="1152"/>
        <v>4</v>
      </c>
      <c r="E5671" t="str">
        <f t="shared" si="1153"/>
        <v>OFF</v>
      </c>
      <c r="F5671" s="13">
        <f t="shared" si="1155"/>
        <v>43580</v>
      </c>
      <c r="G5671" s="14" t="str">
        <f t="shared" si="1154"/>
        <v>Avg of 4 NM Projects</v>
      </c>
      <c r="H5671" s="15">
        <f t="shared" si="1156"/>
        <v>4</v>
      </c>
      <c r="I5671" s="93">
        <v>-0.13</v>
      </c>
      <c r="J5671">
        <f t="shared" si="1144"/>
        <v>-7.3033707865168538E-4</v>
      </c>
      <c r="K5671" s="4">
        <v>19.2</v>
      </c>
      <c r="L5671" s="4">
        <v>18.18</v>
      </c>
      <c r="M5671" s="16">
        <f t="shared" si="1145"/>
        <v>-2.3633999999999999E-3</v>
      </c>
      <c r="N5671">
        <f t="shared" si="1146"/>
        <v>0</v>
      </c>
      <c r="O5671">
        <f t="shared" si="1147"/>
        <v>0</v>
      </c>
      <c r="P5671" s="63">
        <f t="shared" si="1148"/>
        <v>0</v>
      </c>
    </row>
    <row r="5672" spans="1:18" x14ac:dyDescent="0.3">
      <c r="A5672">
        <f t="shared" si="1149"/>
        <v>2019</v>
      </c>
      <c r="B5672">
        <f t="shared" si="1150"/>
        <v>4</v>
      </c>
      <c r="C5672">
        <f t="shared" si="1151"/>
        <v>25</v>
      </c>
      <c r="D5672">
        <f t="shared" si="1152"/>
        <v>4</v>
      </c>
      <c r="E5672" t="str">
        <f t="shared" si="1153"/>
        <v>OFF</v>
      </c>
      <c r="F5672" s="13">
        <f t="shared" si="1155"/>
        <v>43580</v>
      </c>
      <c r="G5672" s="14" t="str">
        <f t="shared" si="1154"/>
        <v>Avg of 4 NM Projects</v>
      </c>
      <c r="H5672" s="15">
        <f t="shared" si="1156"/>
        <v>5</v>
      </c>
      <c r="I5672" s="93">
        <v>-0.26</v>
      </c>
      <c r="J5672">
        <f t="shared" si="1144"/>
        <v>-1.4606741573033708E-3</v>
      </c>
      <c r="K5672" s="4">
        <v>19.989999999999998</v>
      </c>
      <c r="L5672" s="4">
        <v>19.350000000000001</v>
      </c>
      <c r="M5672" s="16">
        <f t="shared" si="1145"/>
        <v>-5.0310000000000007E-3</v>
      </c>
      <c r="N5672">
        <f t="shared" si="1146"/>
        <v>0</v>
      </c>
      <c r="O5672">
        <f t="shared" si="1147"/>
        <v>0</v>
      </c>
      <c r="P5672" s="63">
        <f t="shared" si="1148"/>
        <v>0</v>
      </c>
    </row>
    <row r="5673" spans="1:18" x14ac:dyDescent="0.3">
      <c r="A5673">
        <f t="shared" si="1149"/>
        <v>2019</v>
      </c>
      <c r="B5673">
        <f t="shared" si="1150"/>
        <v>4</v>
      </c>
      <c r="C5673">
        <f t="shared" si="1151"/>
        <v>25</v>
      </c>
      <c r="D5673">
        <f t="shared" si="1152"/>
        <v>4</v>
      </c>
      <c r="E5673" t="str">
        <f t="shared" si="1153"/>
        <v>OFF</v>
      </c>
      <c r="F5673" s="13">
        <f t="shared" si="1155"/>
        <v>43580</v>
      </c>
      <c r="G5673" s="14" t="str">
        <f t="shared" si="1154"/>
        <v>Avg of 4 NM Projects</v>
      </c>
      <c r="H5673" s="15">
        <f t="shared" si="1156"/>
        <v>6</v>
      </c>
      <c r="I5673" s="93">
        <v>-0.39</v>
      </c>
      <c r="J5673">
        <f t="shared" si="1144"/>
        <v>-2.1910112359550564E-3</v>
      </c>
      <c r="K5673" s="4">
        <v>21.72</v>
      </c>
      <c r="L5673" s="4">
        <v>20.75</v>
      </c>
      <c r="M5673" s="16">
        <f t="shared" si="1145"/>
        <v>-8.0925000000000007E-3</v>
      </c>
      <c r="N5673">
        <f t="shared" si="1146"/>
        <v>0</v>
      </c>
      <c r="O5673">
        <f t="shared" si="1147"/>
        <v>0</v>
      </c>
      <c r="P5673" s="63">
        <f t="shared" si="1148"/>
        <v>0</v>
      </c>
    </row>
    <row r="5674" spans="1:18" x14ac:dyDescent="0.3">
      <c r="A5674">
        <f t="shared" si="1149"/>
        <v>2019</v>
      </c>
      <c r="B5674">
        <f t="shared" si="1150"/>
        <v>4</v>
      </c>
      <c r="C5674">
        <f t="shared" si="1151"/>
        <v>25</v>
      </c>
      <c r="D5674">
        <f t="shared" si="1152"/>
        <v>4</v>
      </c>
      <c r="E5674" t="str">
        <f t="shared" si="1153"/>
        <v>OFF</v>
      </c>
      <c r="F5674" s="13">
        <f t="shared" si="1155"/>
        <v>43580</v>
      </c>
      <c r="G5674" s="14" t="str">
        <f t="shared" si="1154"/>
        <v>Avg of 4 NM Projects</v>
      </c>
      <c r="H5674" s="15">
        <f t="shared" si="1156"/>
        <v>7</v>
      </c>
      <c r="I5674" s="93">
        <v>0.9</v>
      </c>
      <c r="J5674">
        <f t="shared" si="1144"/>
        <v>5.0561797752808994E-3</v>
      </c>
      <c r="K5674" s="4">
        <v>27.9</v>
      </c>
      <c r="L5674" s="4">
        <v>30.66</v>
      </c>
      <c r="M5674" s="16">
        <f t="shared" si="1145"/>
        <v>2.7594E-2</v>
      </c>
      <c r="N5674">
        <f t="shared" si="1146"/>
        <v>0</v>
      </c>
      <c r="O5674">
        <f t="shared" si="1147"/>
        <v>0</v>
      </c>
      <c r="P5674" s="63">
        <f t="shared" si="1148"/>
        <v>0</v>
      </c>
    </row>
    <row r="5675" spans="1:18" x14ac:dyDescent="0.3">
      <c r="A5675">
        <f t="shared" si="1149"/>
        <v>2019</v>
      </c>
      <c r="B5675">
        <f t="shared" si="1150"/>
        <v>4</v>
      </c>
      <c r="C5675">
        <f t="shared" si="1151"/>
        <v>25</v>
      </c>
      <c r="D5675">
        <f t="shared" si="1152"/>
        <v>4</v>
      </c>
      <c r="E5675" t="str">
        <f t="shared" si="1153"/>
        <v>ON</v>
      </c>
      <c r="F5675" s="13">
        <f t="shared" si="1155"/>
        <v>43580</v>
      </c>
      <c r="G5675" s="14" t="str">
        <f t="shared" si="1154"/>
        <v>Avg of 4 NM Projects</v>
      </c>
      <c r="H5675" s="15">
        <f t="shared" si="1156"/>
        <v>8</v>
      </c>
      <c r="I5675" s="93">
        <v>11.530000000000001</v>
      </c>
      <c r="J5675">
        <f t="shared" si="1144"/>
        <v>6.4775280898876408E-2</v>
      </c>
      <c r="K5675" s="4">
        <v>31.7</v>
      </c>
      <c r="L5675" s="4">
        <v>29.16</v>
      </c>
      <c r="M5675" s="16">
        <f t="shared" si="1145"/>
        <v>0.33621480000000004</v>
      </c>
      <c r="N5675">
        <f t="shared" si="1146"/>
        <v>0</v>
      </c>
      <c r="O5675">
        <f t="shared" si="1147"/>
        <v>0</v>
      </c>
      <c r="P5675" s="63">
        <f t="shared" si="1148"/>
        <v>0</v>
      </c>
    </row>
    <row r="5676" spans="1:18" x14ac:dyDescent="0.3">
      <c r="A5676">
        <f t="shared" si="1149"/>
        <v>2019</v>
      </c>
      <c r="B5676">
        <f t="shared" si="1150"/>
        <v>4</v>
      </c>
      <c r="C5676">
        <f t="shared" si="1151"/>
        <v>25</v>
      </c>
      <c r="D5676">
        <f t="shared" si="1152"/>
        <v>4</v>
      </c>
      <c r="E5676" t="str">
        <f t="shared" si="1153"/>
        <v>ON</v>
      </c>
      <c r="F5676" s="13">
        <f t="shared" si="1155"/>
        <v>43580</v>
      </c>
      <c r="G5676" s="14" t="str">
        <f t="shared" si="1154"/>
        <v>Avg of 4 NM Projects</v>
      </c>
      <c r="H5676" s="15">
        <f t="shared" si="1156"/>
        <v>9</v>
      </c>
      <c r="I5676" s="93">
        <v>33.664999999999999</v>
      </c>
      <c r="J5676">
        <f t="shared" si="1144"/>
        <v>0.18912921348314607</v>
      </c>
      <c r="K5676" s="4">
        <v>27.34</v>
      </c>
      <c r="L5676" s="4">
        <v>22.06</v>
      </c>
      <c r="M5676" s="16">
        <f t="shared" si="1145"/>
        <v>0.74264989999999986</v>
      </c>
      <c r="N5676">
        <f t="shared" si="1146"/>
        <v>0</v>
      </c>
      <c r="O5676">
        <f t="shared" si="1147"/>
        <v>0</v>
      </c>
      <c r="P5676" s="63">
        <f t="shared" si="1148"/>
        <v>0</v>
      </c>
    </row>
    <row r="5677" spans="1:18" x14ac:dyDescent="0.3">
      <c r="A5677">
        <f t="shared" si="1149"/>
        <v>2019</v>
      </c>
      <c r="B5677">
        <f t="shared" si="1150"/>
        <v>4</v>
      </c>
      <c r="C5677">
        <f t="shared" si="1151"/>
        <v>25</v>
      </c>
      <c r="D5677">
        <f t="shared" si="1152"/>
        <v>4</v>
      </c>
      <c r="E5677" t="str">
        <f t="shared" si="1153"/>
        <v>ON</v>
      </c>
      <c r="F5677" s="13">
        <f t="shared" si="1155"/>
        <v>43580</v>
      </c>
      <c r="G5677" s="14" t="str">
        <f t="shared" si="1154"/>
        <v>Avg of 4 NM Projects</v>
      </c>
      <c r="H5677" s="15">
        <f t="shared" si="1156"/>
        <v>10</v>
      </c>
      <c r="I5677" s="93">
        <v>32.379999999999995</v>
      </c>
      <c r="J5677">
        <f t="shared" si="1144"/>
        <v>0.18191011235955054</v>
      </c>
      <c r="K5677" s="4">
        <v>25.12</v>
      </c>
      <c r="L5677" s="4">
        <v>19.34</v>
      </c>
      <c r="M5677" s="16">
        <f t="shared" si="1145"/>
        <v>0.62622919999999993</v>
      </c>
      <c r="N5677">
        <f t="shared" si="1146"/>
        <v>0</v>
      </c>
      <c r="O5677">
        <f t="shared" si="1147"/>
        <v>0</v>
      </c>
      <c r="P5677" s="63">
        <f t="shared" si="1148"/>
        <v>0</v>
      </c>
    </row>
    <row r="5678" spans="1:18" x14ac:dyDescent="0.3">
      <c r="A5678">
        <f t="shared" si="1149"/>
        <v>2019</v>
      </c>
      <c r="B5678">
        <f t="shared" si="1150"/>
        <v>4</v>
      </c>
      <c r="C5678">
        <f t="shared" si="1151"/>
        <v>25</v>
      </c>
      <c r="D5678">
        <f t="shared" si="1152"/>
        <v>4</v>
      </c>
      <c r="E5678" t="str">
        <f t="shared" si="1153"/>
        <v>ON</v>
      </c>
      <c r="F5678" s="13">
        <f t="shared" si="1155"/>
        <v>43580</v>
      </c>
      <c r="G5678" s="14" t="str">
        <f t="shared" si="1154"/>
        <v>Avg of 4 NM Projects</v>
      </c>
      <c r="H5678" s="15">
        <f t="shared" si="1156"/>
        <v>11</v>
      </c>
      <c r="I5678" s="93">
        <v>41.09</v>
      </c>
      <c r="J5678">
        <f t="shared" si="1144"/>
        <v>0.2308426966292135</v>
      </c>
      <c r="K5678" s="4">
        <v>23.51</v>
      </c>
      <c r="L5678" s="4">
        <v>19.5</v>
      </c>
      <c r="M5678" s="16">
        <f t="shared" si="1145"/>
        <v>0.80125500000000016</v>
      </c>
      <c r="N5678">
        <f t="shared" si="1146"/>
        <v>0</v>
      </c>
      <c r="O5678">
        <f t="shared" si="1147"/>
        <v>0</v>
      </c>
      <c r="P5678" s="63">
        <f t="shared" si="1148"/>
        <v>0</v>
      </c>
    </row>
    <row r="5679" spans="1:18" x14ac:dyDescent="0.3">
      <c r="A5679">
        <f t="shared" si="1149"/>
        <v>2019</v>
      </c>
      <c r="B5679">
        <f t="shared" si="1150"/>
        <v>4</v>
      </c>
      <c r="C5679">
        <f t="shared" si="1151"/>
        <v>25</v>
      </c>
      <c r="D5679">
        <f t="shared" si="1152"/>
        <v>4</v>
      </c>
      <c r="E5679" t="str">
        <f t="shared" si="1153"/>
        <v>ON</v>
      </c>
      <c r="F5679" s="13">
        <f t="shared" si="1155"/>
        <v>43580</v>
      </c>
      <c r="G5679" s="14" t="str">
        <f t="shared" si="1154"/>
        <v>Avg of 4 NM Projects</v>
      </c>
      <c r="H5679" s="15">
        <f t="shared" si="1156"/>
        <v>12</v>
      </c>
      <c r="I5679" s="93">
        <v>45.309999999999995</v>
      </c>
      <c r="J5679">
        <f t="shared" si="1144"/>
        <v>0.25455056179775276</v>
      </c>
      <c r="K5679" s="4">
        <v>22.6</v>
      </c>
      <c r="L5679" s="4">
        <v>19.309999999999999</v>
      </c>
      <c r="M5679" s="16">
        <f t="shared" si="1145"/>
        <v>0.87493609999999988</v>
      </c>
      <c r="N5679">
        <f t="shared" si="1146"/>
        <v>0</v>
      </c>
      <c r="O5679">
        <f t="shared" si="1147"/>
        <v>0</v>
      </c>
      <c r="P5679" s="63">
        <f t="shared" si="1148"/>
        <v>0</v>
      </c>
    </row>
    <row r="5680" spans="1:18" x14ac:dyDescent="0.3">
      <c r="A5680">
        <f t="shared" si="1149"/>
        <v>2019</v>
      </c>
      <c r="B5680">
        <f t="shared" si="1150"/>
        <v>4</v>
      </c>
      <c r="C5680">
        <f t="shared" si="1151"/>
        <v>25</v>
      </c>
      <c r="D5680">
        <f t="shared" si="1152"/>
        <v>4</v>
      </c>
      <c r="E5680" t="str">
        <f t="shared" si="1153"/>
        <v>ON</v>
      </c>
      <c r="F5680" s="13">
        <f t="shared" si="1155"/>
        <v>43580</v>
      </c>
      <c r="G5680" s="14" t="str">
        <f t="shared" si="1154"/>
        <v>Avg of 4 NM Projects</v>
      </c>
      <c r="H5680" s="15">
        <f t="shared" si="1156"/>
        <v>13</v>
      </c>
      <c r="I5680" s="93">
        <v>47.615000000000002</v>
      </c>
      <c r="J5680">
        <f t="shared" si="1144"/>
        <v>0.26750000000000002</v>
      </c>
      <c r="K5680" s="4">
        <v>21.56</v>
      </c>
      <c r="L5680" s="4">
        <v>18.57</v>
      </c>
      <c r="M5680" s="16">
        <f t="shared" si="1145"/>
        <v>0.88421055000000004</v>
      </c>
      <c r="N5680">
        <f t="shared" si="1146"/>
        <v>0</v>
      </c>
      <c r="O5680">
        <f t="shared" si="1147"/>
        <v>0</v>
      </c>
      <c r="P5680" s="63">
        <f t="shared" si="1148"/>
        <v>0</v>
      </c>
    </row>
    <row r="5681" spans="1:18" x14ac:dyDescent="0.3">
      <c r="A5681">
        <f t="shared" si="1149"/>
        <v>2019</v>
      </c>
      <c r="B5681">
        <f t="shared" si="1150"/>
        <v>4</v>
      </c>
      <c r="C5681">
        <f t="shared" si="1151"/>
        <v>25</v>
      </c>
      <c r="D5681">
        <f t="shared" si="1152"/>
        <v>4</v>
      </c>
      <c r="E5681" t="str">
        <f t="shared" si="1153"/>
        <v>ON</v>
      </c>
      <c r="F5681" s="13">
        <f t="shared" si="1155"/>
        <v>43580</v>
      </c>
      <c r="G5681" s="14" t="str">
        <f t="shared" si="1154"/>
        <v>Avg of 4 NM Projects</v>
      </c>
      <c r="H5681" s="15">
        <f t="shared" si="1156"/>
        <v>14</v>
      </c>
      <c r="I5681" s="93">
        <v>42.370000000000005</v>
      </c>
      <c r="J5681">
        <f t="shared" si="1144"/>
        <v>0.23803370786516856</v>
      </c>
      <c r="K5681" s="4">
        <v>21.33</v>
      </c>
      <c r="L5681" s="4">
        <v>18.36</v>
      </c>
      <c r="M5681" s="16">
        <f t="shared" si="1145"/>
        <v>0.77791320000000008</v>
      </c>
      <c r="N5681">
        <f t="shared" si="1146"/>
        <v>0</v>
      </c>
      <c r="O5681">
        <f t="shared" si="1147"/>
        <v>0</v>
      </c>
      <c r="P5681" s="63">
        <f t="shared" si="1148"/>
        <v>0</v>
      </c>
    </row>
    <row r="5682" spans="1:18" x14ac:dyDescent="0.3">
      <c r="A5682">
        <f t="shared" si="1149"/>
        <v>2019</v>
      </c>
      <c r="B5682">
        <f t="shared" si="1150"/>
        <v>4</v>
      </c>
      <c r="C5682">
        <f t="shared" si="1151"/>
        <v>25</v>
      </c>
      <c r="D5682">
        <f t="shared" si="1152"/>
        <v>4</v>
      </c>
      <c r="E5682" t="str">
        <f t="shared" si="1153"/>
        <v>ON</v>
      </c>
      <c r="F5682" s="13">
        <f t="shared" si="1155"/>
        <v>43580</v>
      </c>
      <c r="G5682" s="14" t="str">
        <f t="shared" si="1154"/>
        <v>Avg of 4 NM Projects</v>
      </c>
      <c r="H5682" s="15">
        <f t="shared" si="1156"/>
        <v>15</v>
      </c>
      <c r="I5682" s="93">
        <v>41.09</v>
      </c>
      <c r="J5682">
        <f t="shared" si="1144"/>
        <v>0.2308426966292135</v>
      </c>
      <c r="K5682" s="4">
        <v>21.7</v>
      </c>
      <c r="L5682" s="4">
        <v>17.8</v>
      </c>
      <c r="M5682" s="16">
        <f t="shared" si="1145"/>
        <v>0.731402</v>
      </c>
      <c r="N5682">
        <f t="shared" si="1146"/>
        <v>0</v>
      </c>
      <c r="O5682">
        <f t="shared" si="1147"/>
        <v>0</v>
      </c>
      <c r="P5682" s="63">
        <f t="shared" si="1148"/>
        <v>0</v>
      </c>
    </row>
    <row r="5683" spans="1:18" x14ac:dyDescent="0.3">
      <c r="A5683">
        <f t="shared" si="1149"/>
        <v>2019</v>
      </c>
      <c r="B5683">
        <f t="shared" si="1150"/>
        <v>4</v>
      </c>
      <c r="C5683">
        <f t="shared" si="1151"/>
        <v>25</v>
      </c>
      <c r="D5683">
        <f t="shared" si="1152"/>
        <v>4</v>
      </c>
      <c r="E5683" t="str">
        <f t="shared" si="1153"/>
        <v>ON</v>
      </c>
      <c r="F5683" s="13">
        <f t="shared" si="1155"/>
        <v>43580</v>
      </c>
      <c r="G5683" s="14" t="str">
        <f t="shared" si="1154"/>
        <v>Avg of 4 NM Projects</v>
      </c>
      <c r="H5683" s="15">
        <f t="shared" si="1156"/>
        <v>16</v>
      </c>
      <c r="I5683" s="93">
        <v>40.314999999999998</v>
      </c>
      <c r="J5683">
        <f t="shared" si="1144"/>
        <v>0.22648876404494381</v>
      </c>
      <c r="K5683" s="4">
        <v>21.74</v>
      </c>
      <c r="L5683" s="4">
        <v>19.649999999999999</v>
      </c>
      <c r="M5683" s="16">
        <f t="shared" si="1145"/>
        <v>0.79218974999999991</v>
      </c>
      <c r="N5683">
        <f t="shared" si="1146"/>
        <v>0</v>
      </c>
      <c r="O5683">
        <f t="shared" si="1147"/>
        <v>0</v>
      </c>
      <c r="P5683" s="63">
        <f t="shared" si="1148"/>
        <v>0</v>
      </c>
    </row>
    <row r="5684" spans="1:18" x14ac:dyDescent="0.3">
      <c r="A5684">
        <f t="shared" si="1149"/>
        <v>2019</v>
      </c>
      <c r="B5684">
        <f t="shared" si="1150"/>
        <v>4</v>
      </c>
      <c r="C5684">
        <f t="shared" si="1151"/>
        <v>25</v>
      </c>
      <c r="D5684">
        <f t="shared" si="1152"/>
        <v>4</v>
      </c>
      <c r="E5684" t="str">
        <f t="shared" si="1153"/>
        <v>ON</v>
      </c>
      <c r="F5684" s="13">
        <f t="shared" si="1155"/>
        <v>43580</v>
      </c>
      <c r="G5684" s="14" t="str">
        <f t="shared" si="1154"/>
        <v>Avg of 4 NM Projects</v>
      </c>
      <c r="H5684" s="15">
        <f t="shared" si="1156"/>
        <v>17</v>
      </c>
      <c r="I5684" s="93">
        <v>38.524999999999999</v>
      </c>
      <c r="J5684">
        <f t="shared" si="1144"/>
        <v>0.21643258426966291</v>
      </c>
      <c r="K5684" s="4">
        <v>22.7</v>
      </c>
      <c r="L5684" s="4">
        <v>21.84</v>
      </c>
      <c r="M5684" s="16">
        <f t="shared" si="1145"/>
        <v>0.84138599999999997</v>
      </c>
      <c r="N5684">
        <f t="shared" si="1146"/>
        <v>0</v>
      </c>
      <c r="O5684">
        <f t="shared" si="1147"/>
        <v>0</v>
      </c>
      <c r="P5684" s="63">
        <f t="shared" si="1148"/>
        <v>0</v>
      </c>
    </row>
    <row r="5685" spans="1:18" x14ac:dyDescent="0.3">
      <c r="A5685">
        <f t="shared" si="1149"/>
        <v>2019</v>
      </c>
      <c r="B5685">
        <f t="shared" si="1150"/>
        <v>4</v>
      </c>
      <c r="C5685">
        <f t="shared" si="1151"/>
        <v>25</v>
      </c>
      <c r="D5685">
        <f t="shared" si="1152"/>
        <v>4</v>
      </c>
      <c r="E5685" t="str">
        <f t="shared" si="1153"/>
        <v>ON</v>
      </c>
      <c r="F5685" s="13">
        <f t="shared" si="1155"/>
        <v>43580</v>
      </c>
      <c r="G5685" s="14" t="str">
        <f t="shared" si="1154"/>
        <v>Avg of 4 NM Projects</v>
      </c>
      <c r="H5685" s="15">
        <f t="shared" si="1156"/>
        <v>18</v>
      </c>
      <c r="I5685" s="93">
        <v>28.544999999999998</v>
      </c>
      <c r="J5685">
        <f t="shared" si="1144"/>
        <v>0.16036516853932584</v>
      </c>
      <c r="K5685" s="4">
        <v>23.88</v>
      </c>
      <c r="L5685" s="4">
        <v>25.52</v>
      </c>
      <c r="M5685" s="16">
        <f t="shared" si="1145"/>
        <v>0.72846840000000002</v>
      </c>
      <c r="N5685">
        <f t="shared" si="1146"/>
        <v>0</v>
      </c>
      <c r="O5685">
        <f t="shared" si="1147"/>
        <v>0</v>
      </c>
      <c r="P5685" s="63">
        <f t="shared" si="1148"/>
        <v>0</v>
      </c>
    </row>
    <row r="5686" spans="1:18" x14ac:dyDescent="0.3">
      <c r="A5686">
        <f t="shared" si="1149"/>
        <v>2019</v>
      </c>
      <c r="B5686">
        <f t="shared" si="1150"/>
        <v>4</v>
      </c>
      <c r="C5686">
        <f t="shared" si="1151"/>
        <v>25</v>
      </c>
      <c r="D5686">
        <f t="shared" si="1152"/>
        <v>4</v>
      </c>
      <c r="E5686" t="str">
        <f t="shared" si="1153"/>
        <v>ON</v>
      </c>
      <c r="F5686" s="13">
        <f t="shared" si="1155"/>
        <v>43580</v>
      </c>
      <c r="G5686" s="14" t="str">
        <f t="shared" si="1154"/>
        <v>Avg of 4 NM Projects</v>
      </c>
      <c r="H5686" s="15">
        <f t="shared" si="1156"/>
        <v>19</v>
      </c>
      <c r="I5686" s="93">
        <v>15.11</v>
      </c>
      <c r="J5686">
        <f t="shared" si="1144"/>
        <v>8.4887640449438195E-2</v>
      </c>
      <c r="K5686" s="4">
        <v>26.06</v>
      </c>
      <c r="L5686" s="4">
        <v>27.45</v>
      </c>
      <c r="M5686" s="16">
        <f t="shared" si="1145"/>
        <v>0.41476950000000001</v>
      </c>
      <c r="N5686">
        <f t="shared" si="1146"/>
        <v>0</v>
      </c>
      <c r="O5686">
        <f t="shared" si="1147"/>
        <v>0</v>
      </c>
      <c r="P5686" s="63">
        <f t="shared" si="1148"/>
        <v>0</v>
      </c>
    </row>
    <row r="5687" spans="1:18" x14ac:dyDescent="0.3">
      <c r="A5687">
        <f t="shared" si="1149"/>
        <v>2019</v>
      </c>
      <c r="B5687">
        <f t="shared" si="1150"/>
        <v>4</v>
      </c>
      <c r="C5687">
        <f t="shared" si="1151"/>
        <v>25</v>
      </c>
      <c r="D5687">
        <f t="shared" si="1152"/>
        <v>4</v>
      </c>
      <c r="E5687" t="str">
        <f t="shared" si="1153"/>
        <v>ON</v>
      </c>
      <c r="F5687" s="13">
        <f t="shared" si="1155"/>
        <v>43580</v>
      </c>
      <c r="G5687" s="14" t="str">
        <f t="shared" si="1154"/>
        <v>Avg of 4 NM Projects</v>
      </c>
      <c r="H5687" s="15">
        <f t="shared" si="1156"/>
        <v>20</v>
      </c>
      <c r="I5687" s="93">
        <v>1.67</v>
      </c>
      <c r="J5687">
        <f t="shared" si="1144"/>
        <v>9.382022471910112E-3</v>
      </c>
      <c r="K5687" s="4">
        <v>31.5</v>
      </c>
      <c r="L5687" s="4">
        <v>28.09</v>
      </c>
      <c r="M5687" s="16">
        <f t="shared" si="1145"/>
        <v>4.6910300000000002E-2</v>
      </c>
      <c r="N5687">
        <f t="shared" si="1146"/>
        <v>0</v>
      </c>
      <c r="O5687">
        <f t="shared" si="1147"/>
        <v>0</v>
      </c>
      <c r="P5687" s="63">
        <f t="shared" si="1148"/>
        <v>0</v>
      </c>
    </row>
    <row r="5688" spans="1:18" x14ac:dyDescent="0.3">
      <c r="A5688">
        <f t="shared" si="1149"/>
        <v>2019</v>
      </c>
      <c r="B5688">
        <f t="shared" si="1150"/>
        <v>4</v>
      </c>
      <c r="C5688">
        <f t="shared" si="1151"/>
        <v>25</v>
      </c>
      <c r="D5688">
        <f t="shared" si="1152"/>
        <v>4</v>
      </c>
      <c r="E5688" t="str">
        <f t="shared" si="1153"/>
        <v>ON</v>
      </c>
      <c r="F5688" s="13">
        <f t="shared" si="1155"/>
        <v>43580</v>
      </c>
      <c r="G5688" s="14" t="str">
        <f t="shared" si="1154"/>
        <v>Avg of 4 NM Projects</v>
      </c>
      <c r="H5688" s="15">
        <f t="shared" si="1156"/>
        <v>21</v>
      </c>
      <c r="I5688" s="93">
        <v>-0.13</v>
      </c>
      <c r="J5688">
        <f t="shared" si="1144"/>
        <v>-7.3033707865168538E-4</v>
      </c>
      <c r="K5688" s="4">
        <v>36.6</v>
      </c>
      <c r="L5688" s="4">
        <v>30.2</v>
      </c>
      <c r="M5688" s="16">
        <f t="shared" si="1145"/>
        <v>-3.9259999999999998E-3</v>
      </c>
      <c r="N5688">
        <f t="shared" si="1146"/>
        <v>0</v>
      </c>
      <c r="O5688">
        <f t="shared" si="1147"/>
        <v>0</v>
      </c>
      <c r="P5688" s="63">
        <f t="shared" si="1148"/>
        <v>0</v>
      </c>
    </row>
    <row r="5689" spans="1:18" x14ac:dyDescent="0.3">
      <c r="A5689">
        <f t="shared" si="1149"/>
        <v>2019</v>
      </c>
      <c r="B5689">
        <f t="shared" si="1150"/>
        <v>4</v>
      </c>
      <c r="C5689">
        <f t="shared" si="1151"/>
        <v>25</v>
      </c>
      <c r="D5689">
        <f t="shared" si="1152"/>
        <v>4</v>
      </c>
      <c r="E5689" t="str">
        <f t="shared" si="1153"/>
        <v>ON</v>
      </c>
      <c r="F5689" s="13">
        <f t="shared" si="1155"/>
        <v>43580</v>
      </c>
      <c r="G5689" s="14" t="str">
        <f t="shared" si="1154"/>
        <v>Avg of 4 NM Projects</v>
      </c>
      <c r="H5689" s="15">
        <f t="shared" si="1156"/>
        <v>22</v>
      </c>
      <c r="I5689" s="93">
        <v>0</v>
      </c>
      <c r="J5689">
        <f t="shared" si="1144"/>
        <v>0</v>
      </c>
      <c r="K5689" s="4">
        <v>25.97</v>
      </c>
      <c r="L5689" s="4">
        <v>23.81</v>
      </c>
      <c r="M5689" s="16">
        <f t="shared" si="1145"/>
        <v>0</v>
      </c>
      <c r="N5689">
        <f t="shared" si="1146"/>
        <v>1</v>
      </c>
      <c r="O5689">
        <f t="shared" si="1147"/>
        <v>0</v>
      </c>
      <c r="P5689" s="63">
        <f t="shared" si="1148"/>
        <v>0</v>
      </c>
    </row>
    <row r="5690" spans="1:18" x14ac:dyDescent="0.3">
      <c r="A5690">
        <f t="shared" si="1149"/>
        <v>2019</v>
      </c>
      <c r="B5690">
        <f t="shared" si="1150"/>
        <v>4</v>
      </c>
      <c r="C5690">
        <f t="shared" si="1151"/>
        <v>25</v>
      </c>
      <c r="D5690">
        <f t="shared" si="1152"/>
        <v>4</v>
      </c>
      <c r="E5690" t="str">
        <f t="shared" si="1153"/>
        <v>ON</v>
      </c>
      <c r="F5690" s="13">
        <f t="shared" si="1155"/>
        <v>43580</v>
      </c>
      <c r="G5690" s="14" t="str">
        <f t="shared" si="1154"/>
        <v>Avg of 4 NM Projects</v>
      </c>
      <c r="H5690" s="15">
        <f t="shared" si="1156"/>
        <v>23</v>
      </c>
      <c r="I5690" s="93">
        <v>-0.52</v>
      </c>
      <c r="J5690">
        <f t="shared" si="1144"/>
        <v>-2.9213483146067415E-3</v>
      </c>
      <c r="K5690" s="4">
        <v>23.01</v>
      </c>
      <c r="L5690" s="4">
        <v>20.45</v>
      </c>
      <c r="M5690" s="16">
        <f t="shared" si="1145"/>
        <v>-1.0634000000000001E-2</v>
      </c>
      <c r="N5690">
        <f t="shared" si="1146"/>
        <v>0</v>
      </c>
      <c r="O5690">
        <f t="shared" si="1147"/>
        <v>0</v>
      </c>
      <c r="P5690" s="63">
        <f t="shared" si="1148"/>
        <v>0</v>
      </c>
    </row>
    <row r="5691" spans="1:18" x14ac:dyDescent="0.3">
      <c r="A5691">
        <f t="shared" si="1149"/>
        <v>2019</v>
      </c>
      <c r="B5691">
        <f t="shared" si="1150"/>
        <v>4</v>
      </c>
      <c r="C5691">
        <f t="shared" si="1151"/>
        <v>25</v>
      </c>
      <c r="D5691">
        <f t="shared" si="1152"/>
        <v>4</v>
      </c>
      <c r="E5691" t="str">
        <f t="shared" si="1153"/>
        <v>OFF</v>
      </c>
      <c r="F5691" s="13">
        <f t="shared" si="1155"/>
        <v>43580</v>
      </c>
      <c r="G5691" s="14" t="str">
        <f t="shared" si="1154"/>
        <v>Avg of 4 NM Projects</v>
      </c>
      <c r="H5691" s="15">
        <f t="shared" si="1156"/>
        <v>24</v>
      </c>
      <c r="I5691" s="93">
        <v>0</v>
      </c>
      <c r="J5691">
        <f t="shared" si="1144"/>
        <v>0</v>
      </c>
      <c r="K5691" s="4">
        <v>20.6</v>
      </c>
      <c r="L5691" s="4">
        <v>18.29</v>
      </c>
      <c r="M5691" s="16">
        <f t="shared" si="1145"/>
        <v>0</v>
      </c>
      <c r="N5691">
        <f t="shared" si="1146"/>
        <v>1</v>
      </c>
      <c r="O5691">
        <f t="shared" si="1147"/>
        <v>0</v>
      </c>
      <c r="P5691" s="63">
        <f t="shared" si="1148"/>
        <v>0</v>
      </c>
    </row>
    <row r="5692" spans="1:18" x14ac:dyDescent="0.3">
      <c r="A5692">
        <f t="shared" si="1149"/>
        <v>2019</v>
      </c>
      <c r="B5692">
        <f t="shared" si="1150"/>
        <v>4</v>
      </c>
      <c r="C5692">
        <f t="shared" si="1151"/>
        <v>26</v>
      </c>
      <c r="D5692">
        <f t="shared" si="1152"/>
        <v>5</v>
      </c>
      <c r="E5692" t="str">
        <f t="shared" si="1153"/>
        <v>OFF</v>
      </c>
      <c r="F5692" s="13">
        <f t="shared" si="1155"/>
        <v>43581</v>
      </c>
      <c r="G5692" s="14" t="str">
        <f t="shared" si="1154"/>
        <v>Avg of 4 NM Projects</v>
      </c>
      <c r="H5692" s="15">
        <f t="shared" si="1156"/>
        <v>1</v>
      </c>
      <c r="I5692" s="93">
        <v>-0.13</v>
      </c>
      <c r="J5692">
        <f t="shared" si="1144"/>
        <v>-7.3033707865168538E-4</v>
      </c>
      <c r="K5692" s="4">
        <v>19.989999999999998</v>
      </c>
      <c r="L5692" s="4">
        <v>18.43</v>
      </c>
      <c r="M5692" s="16">
        <f t="shared" si="1145"/>
        <v>-2.3959000000000003E-3</v>
      </c>
      <c r="N5692">
        <f t="shared" si="1146"/>
        <v>0</v>
      </c>
      <c r="O5692">
        <f t="shared" si="1147"/>
        <v>0</v>
      </c>
      <c r="P5692" s="63">
        <f t="shared" si="1148"/>
        <v>0</v>
      </c>
      <c r="Q5692" s="34"/>
      <c r="R5692" s="34"/>
    </row>
    <row r="5693" spans="1:18" x14ac:dyDescent="0.3">
      <c r="A5693">
        <f t="shared" si="1149"/>
        <v>2019</v>
      </c>
      <c r="B5693">
        <f t="shared" si="1150"/>
        <v>4</v>
      </c>
      <c r="C5693">
        <f t="shared" si="1151"/>
        <v>26</v>
      </c>
      <c r="D5693">
        <f t="shared" si="1152"/>
        <v>5</v>
      </c>
      <c r="E5693" t="str">
        <f t="shared" si="1153"/>
        <v>OFF</v>
      </c>
      <c r="F5693" s="13">
        <f t="shared" si="1155"/>
        <v>43581</v>
      </c>
      <c r="G5693" s="14" t="str">
        <f t="shared" si="1154"/>
        <v>Avg of 4 NM Projects</v>
      </c>
      <c r="H5693" s="15">
        <f t="shared" si="1156"/>
        <v>2</v>
      </c>
      <c r="I5693" s="93">
        <v>0</v>
      </c>
      <c r="J5693">
        <f t="shared" si="1144"/>
        <v>0</v>
      </c>
      <c r="K5693" s="4">
        <v>19.55</v>
      </c>
      <c r="L5693" s="4">
        <v>18.63</v>
      </c>
      <c r="M5693" s="16">
        <f t="shared" si="1145"/>
        <v>0</v>
      </c>
      <c r="N5693">
        <f t="shared" si="1146"/>
        <v>1</v>
      </c>
      <c r="O5693">
        <f t="shared" si="1147"/>
        <v>0</v>
      </c>
      <c r="P5693" s="63">
        <f t="shared" si="1148"/>
        <v>0</v>
      </c>
    </row>
    <row r="5694" spans="1:18" x14ac:dyDescent="0.3">
      <c r="A5694">
        <f t="shared" si="1149"/>
        <v>2019</v>
      </c>
      <c r="B5694">
        <f t="shared" si="1150"/>
        <v>4</v>
      </c>
      <c r="C5694">
        <f t="shared" si="1151"/>
        <v>26</v>
      </c>
      <c r="D5694">
        <f t="shared" si="1152"/>
        <v>5</v>
      </c>
      <c r="E5694" t="str">
        <f t="shared" si="1153"/>
        <v>OFF</v>
      </c>
      <c r="F5694" s="13">
        <f t="shared" si="1155"/>
        <v>43581</v>
      </c>
      <c r="G5694" s="14" t="str">
        <f t="shared" si="1154"/>
        <v>Avg of 4 NM Projects</v>
      </c>
      <c r="H5694" s="15">
        <f t="shared" si="1156"/>
        <v>3</v>
      </c>
      <c r="I5694" s="93">
        <v>0</v>
      </c>
      <c r="J5694">
        <f t="shared" si="1144"/>
        <v>0</v>
      </c>
      <c r="K5694" s="4">
        <v>19.18</v>
      </c>
      <c r="L5694" s="4">
        <v>17.2</v>
      </c>
      <c r="M5694" s="16">
        <f t="shared" si="1145"/>
        <v>0</v>
      </c>
      <c r="N5694">
        <f t="shared" si="1146"/>
        <v>1</v>
      </c>
      <c r="O5694">
        <f t="shared" si="1147"/>
        <v>0</v>
      </c>
      <c r="P5694" s="63">
        <f t="shared" si="1148"/>
        <v>0</v>
      </c>
    </row>
    <row r="5695" spans="1:18" x14ac:dyDescent="0.3">
      <c r="A5695">
        <f t="shared" si="1149"/>
        <v>2019</v>
      </c>
      <c r="B5695">
        <f t="shared" si="1150"/>
        <v>4</v>
      </c>
      <c r="C5695">
        <f t="shared" si="1151"/>
        <v>26</v>
      </c>
      <c r="D5695">
        <f t="shared" si="1152"/>
        <v>5</v>
      </c>
      <c r="E5695" t="str">
        <f t="shared" si="1153"/>
        <v>OFF</v>
      </c>
      <c r="F5695" s="13">
        <f t="shared" si="1155"/>
        <v>43581</v>
      </c>
      <c r="G5695" s="14" t="str">
        <f t="shared" si="1154"/>
        <v>Avg of 4 NM Projects</v>
      </c>
      <c r="H5695" s="15">
        <f t="shared" si="1156"/>
        <v>4</v>
      </c>
      <c r="I5695" s="93">
        <v>-0.26</v>
      </c>
      <c r="J5695">
        <f t="shared" si="1144"/>
        <v>-1.4606741573033708E-3</v>
      </c>
      <c r="K5695" s="4">
        <v>19.39</v>
      </c>
      <c r="L5695" s="4">
        <v>16.88</v>
      </c>
      <c r="M5695" s="16">
        <f t="shared" si="1145"/>
        <v>-4.3888E-3</v>
      </c>
      <c r="N5695">
        <f t="shared" si="1146"/>
        <v>0</v>
      </c>
      <c r="O5695">
        <f t="shared" si="1147"/>
        <v>0</v>
      </c>
      <c r="P5695" s="63">
        <f t="shared" si="1148"/>
        <v>0</v>
      </c>
    </row>
    <row r="5696" spans="1:18" x14ac:dyDescent="0.3">
      <c r="A5696">
        <f t="shared" si="1149"/>
        <v>2019</v>
      </c>
      <c r="B5696">
        <f t="shared" si="1150"/>
        <v>4</v>
      </c>
      <c r="C5696">
        <f t="shared" si="1151"/>
        <v>26</v>
      </c>
      <c r="D5696">
        <f t="shared" si="1152"/>
        <v>5</v>
      </c>
      <c r="E5696" t="str">
        <f t="shared" si="1153"/>
        <v>OFF</v>
      </c>
      <c r="F5696" s="13">
        <f t="shared" si="1155"/>
        <v>43581</v>
      </c>
      <c r="G5696" s="14" t="str">
        <f t="shared" si="1154"/>
        <v>Avg of 4 NM Projects</v>
      </c>
      <c r="H5696" s="15">
        <f t="shared" si="1156"/>
        <v>5</v>
      </c>
      <c r="I5696" s="93">
        <v>-0.13</v>
      </c>
      <c r="J5696">
        <f t="shared" si="1144"/>
        <v>-7.3033707865168538E-4</v>
      </c>
      <c r="K5696" s="4">
        <v>19.100000000000001</v>
      </c>
      <c r="L5696" s="4">
        <v>18.079999999999998</v>
      </c>
      <c r="M5696" s="16">
        <f t="shared" si="1145"/>
        <v>-2.3503999999999999E-3</v>
      </c>
      <c r="N5696">
        <f t="shared" si="1146"/>
        <v>0</v>
      </c>
      <c r="O5696">
        <f t="shared" si="1147"/>
        <v>0</v>
      </c>
      <c r="P5696" s="63">
        <f t="shared" si="1148"/>
        <v>0</v>
      </c>
    </row>
    <row r="5697" spans="1:16" x14ac:dyDescent="0.3">
      <c r="A5697">
        <f t="shared" si="1149"/>
        <v>2019</v>
      </c>
      <c r="B5697">
        <f t="shared" si="1150"/>
        <v>4</v>
      </c>
      <c r="C5697">
        <f t="shared" si="1151"/>
        <v>26</v>
      </c>
      <c r="D5697">
        <f t="shared" si="1152"/>
        <v>5</v>
      </c>
      <c r="E5697" t="str">
        <f t="shared" si="1153"/>
        <v>OFF</v>
      </c>
      <c r="F5697" s="13">
        <f t="shared" si="1155"/>
        <v>43581</v>
      </c>
      <c r="G5697" s="14" t="str">
        <f t="shared" si="1154"/>
        <v>Avg of 4 NM Projects</v>
      </c>
      <c r="H5697" s="15">
        <f t="shared" si="1156"/>
        <v>6</v>
      </c>
      <c r="I5697" s="93">
        <v>-0.39</v>
      </c>
      <c r="J5697">
        <f t="shared" si="1144"/>
        <v>-2.1910112359550564E-3</v>
      </c>
      <c r="K5697" s="4">
        <v>20.57</v>
      </c>
      <c r="L5697" s="4">
        <v>18.510000000000002</v>
      </c>
      <c r="M5697" s="16">
        <f t="shared" si="1145"/>
        <v>-7.2189000000000003E-3</v>
      </c>
      <c r="N5697">
        <f t="shared" si="1146"/>
        <v>0</v>
      </c>
      <c r="O5697">
        <f t="shared" si="1147"/>
        <v>0</v>
      </c>
      <c r="P5697" s="63">
        <f t="shared" si="1148"/>
        <v>0</v>
      </c>
    </row>
    <row r="5698" spans="1:16" x14ac:dyDescent="0.3">
      <c r="A5698">
        <f t="shared" si="1149"/>
        <v>2019</v>
      </c>
      <c r="B5698">
        <f t="shared" si="1150"/>
        <v>4</v>
      </c>
      <c r="C5698">
        <f t="shared" si="1151"/>
        <v>26</v>
      </c>
      <c r="D5698">
        <f t="shared" si="1152"/>
        <v>5</v>
      </c>
      <c r="E5698" t="str">
        <f t="shared" si="1153"/>
        <v>OFF</v>
      </c>
      <c r="F5698" s="13">
        <f t="shared" si="1155"/>
        <v>43581</v>
      </c>
      <c r="G5698" s="14" t="str">
        <f t="shared" si="1154"/>
        <v>Avg of 4 NM Projects</v>
      </c>
      <c r="H5698" s="15">
        <f t="shared" si="1156"/>
        <v>7</v>
      </c>
      <c r="I5698" s="93">
        <v>1.54</v>
      </c>
      <c r="J5698">
        <f t="shared" si="1144"/>
        <v>8.6516853932584268E-3</v>
      </c>
      <c r="K5698" s="4">
        <v>26.41</v>
      </c>
      <c r="L5698" s="4">
        <v>20.04</v>
      </c>
      <c r="M5698" s="16">
        <f t="shared" si="1145"/>
        <v>3.0861599999999999E-2</v>
      </c>
      <c r="N5698">
        <f t="shared" si="1146"/>
        <v>0</v>
      </c>
      <c r="O5698">
        <f t="shared" si="1147"/>
        <v>0</v>
      </c>
      <c r="P5698" s="63">
        <f t="shared" si="1148"/>
        <v>0</v>
      </c>
    </row>
    <row r="5699" spans="1:16" x14ac:dyDescent="0.3">
      <c r="A5699">
        <f t="shared" si="1149"/>
        <v>2019</v>
      </c>
      <c r="B5699">
        <f t="shared" si="1150"/>
        <v>4</v>
      </c>
      <c r="C5699">
        <f t="shared" si="1151"/>
        <v>26</v>
      </c>
      <c r="D5699">
        <f t="shared" si="1152"/>
        <v>5</v>
      </c>
      <c r="E5699" t="str">
        <f t="shared" si="1153"/>
        <v>ON</v>
      </c>
      <c r="F5699" s="13">
        <f t="shared" si="1155"/>
        <v>43581</v>
      </c>
      <c r="G5699" s="14" t="str">
        <f t="shared" si="1154"/>
        <v>Avg of 4 NM Projects</v>
      </c>
      <c r="H5699" s="15">
        <f t="shared" si="1156"/>
        <v>8</v>
      </c>
      <c r="I5699" s="93">
        <v>6.91</v>
      </c>
      <c r="J5699">
        <f t="shared" si="1144"/>
        <v>3.8820224719101126E-2</v>
      </c>
      <c r="K5699" s="4">
        <v>26.06</v>
      </c>
      <c r="L5699" s="4">
        <v>21.43</v>
      </c>
      <c r="M5699" s="16">
        <f t="shared" si="1145"/>
        <v>0.1480813</v>
      </c>
      <c r="N5699">
        <f t="shared" si="1146"/>
        <v>0</v>
      </c>
      <c r="O5699">
        <f t="shared" si="1147"/>
        <v>0</v>
      </c>
      <c r="P5699" s="63">
        <f t="shared" si="1148"/>
        <v>0</v>
      </c>
    </row>
    <row r="5700" spans="1:16" x14ac:dyDescent="0.3">
      <c r="A5700">
        <f t="shared" si="1149"/>
        <v>2019</v>
      </c>
      <c r="B5700">
        <f t="shared" si="1150"/>
        <v>4</v>
      </c>
      <c r="C5700">
        <f t="shared" si="1151"/>
        <v>26</v>
      </c>
      <c r="D5700">
        <f t="shared" si="1152"/>
        <v>5</v>
      </c>
      <c r="E5700" t="str">
        <f t="shared" si="1153"/>
        <v>ON</v>
      </c>
      <c r="F5700" s="13">
        <f t="shared" si="1155"/>
        <v>43581</v>
      </c>
      <c r="G5700" s="14" t="str">
        <f t="shared" si="1154"/>
        <v>Avg of 4 NM Projects</v>
      </c>
      <c r="H5700" s="15">
        <f t="shared" si="1156"/>
        <v>9</v>
      </c>
      <c r="I5700" s="93">
        <v>10.75</v>
      </c>
      <c r="J5700">
        <f t="shared" ref="J5700:J5763" si="1157">+I5700/$I$1</f>
        <v>6.0393258426966294E-2</v>
      </c>
      <c r="K5700" s="4">
        <v>31.58</v>
      </c>
      <c r="L5700" s="4">
        <v>24.47</v>
      </c>
      <c r="M5700" s="16">
        <f t="shared" ref="M5700:M5763" si="1158">+L5700*I5700/1000</f>
        <v>0.26305250000000002</v>
      </c>
      <c r="N5700">
        <f t="shared" ref="N5700:N5763" si="1159">+IF(I5700=0,1,0)</f>
        <v>0</v>
      </c>
      <c r="O5700">
        <f t="shared" ref="O5700:O5763" si="1160">+IF(I5700&gt;=0.5*$I$1,1,0)</f>
        <v>0</v>
      </c>
      <c r="P5700" s="63">
        <f t="shared" ref="P5700:P5763" si="1161">+IF(I5700&gt;MAX(I$3652:I$5859),1,0)</f>
        <v>0</v>
      </c>
    </row>
    <row r="5701" spans="1:16" x14ac:dyDescent="0.3">
      <c r="A5701">
        <f t="shared" ref="A5701:A5764" si="1162">YEAR(F5701)</f>
        <v>2019</v>
      </c>
      <c r="B5701">
        <f t="shared" ref="B5701:B5764" si="1163">+MONTH(F5701)</f>
        <v>4</v>
      </c>
      <c r="C5701">
        <f t="shared" ref="C5701:C5764" si="1164">+DAY(F5701)</f>
        <v>26</v>
      </c>
      <c r="D5701">
        <f t="shared" ref="D5701:D5764" si="1165">WEEKDAY(C5701)</f>
        <v>5</v>
      </c>
      <c r="E5701" t="str">
        <f t="shared" ref="E5701:E5764" si="1166">IF(OR(D5701=1,D5701=7,H5701=1,H5701=2,H5701=3,H5701=4,H5701=5,H5701=6,H5701=7,H5701=24),"OFF","ON")</f>
        <v>ON</v>
      </c>
      <c r="F5701" s="13">
        <f t="shared" si="1155"/>
        <v>43581</v>
      </c>
      <c r="G5701" s="14" t="str">
        <f t="shared" si="1154"/>
        <v>Avg of 4 NM Projects</v>
      </c>
      <c r="H5701" s="15">
        <f t="shared" si="1156"/>
        <v>10</v>
      </c>
      <c r="I5701" s="93">
        <v>16.635000000000002</v>
      </c>
      <c r="J5701">
        <f t="shared" si="1157"/>
        <v>9.3455056179775287E-2</v>
      </c>
      <c r="K5701" s="4">
        <v>33.630000000000003</v>
      </c>
      <c r="L5701" s="4">
        <v>26.55</v>
      </c>
      <c r="M5701" s="16">
        <f t="shared" si="1158"/>
        <v>0.44165925000000006</v>
      </c>
      <c r="N5701">
        <f t="shared" si="1159"/>
        <v>0</v>
      </c>
      <c r="O5701">
        <f t="shared" si="1160"/>
        <v>0</v>
      </c>
      <c r="P5701" s="63">
        <f t="shared" si="1161"/>
        <v>0</v>
      </c>
    </row>
    <row r="5702" spans="1:16" x14ac:dyDescent="0.3">
      <c r="A5702">
        <f t="shared" si="1162"/>
        <v>2019</v>
      </c>
      <c r="B5702">
        <f t="shared" si="1163"/>
        <v>4</v>
      </c>
      <c r="C5702">
        <f t="shared" si="1164"/>
        <v>26</v>
      </c>
      <c r="D5702">
        <f t="shared" si="1165"/>
        <v>5</v>
      </c>
      <c r="E5702" t="str">
        <f t="shared" si="1166"/>
        <v>ON</v>
      </c>
      <c r="F5702" s="13">
        <f t="shared" si="1155"/>
        <v>43581</v>
      </c>
      <c r="G5702" s="14" t="str">
        <f t="shared" ref="G5702:G5765" si="1167">+G5701</f>
        <v>Avg of 4 NM Projects</v>
      </c>
      <c r="H5702" s="15">
        <f t="shared" si="1156"/>
        <v>11</v>
      </c>
      <c r="I5702" s="93">
        <v>16.765000000000001</v>
      </c>
      <c r="J5702">
        <f t="shared" si="1157"/>
        <v>9.4185393258426967E-2</v>
      </c>
      <c r="K5702" s="4">
        <v>33.799999999999997</v>
      </c>
      <c r="L5702" s="4">
        <v>24.59</v>
      </c>
      <c r="M5702" s="16">
        <f t="shared" si="1158"/>
        <v>0.41225135000000002</v>
      </c>
      <c r="N5702">
        <f t="shared" si="1159"/>
        <v>0</v>
      </c>
      <c r="O5702">
        <f t="shared" si="1160"/>
        <v>0</v>
      </c>
      <c r="P5702" s="63">
        <f t="shared" si="1161"/>
        <v>0</v>
      </c>
    </row>
    <row r="5703" spans="1:16" x14ac:dyDescent="0.3">
      <c r="A5703">
        <f t="shared" si="1162"/>
        <v>2019</v>
      </c>
      <c r="B5703">
        <f t="shared" si="1163"/>
        <v>4</v>
      </c>
      <c r="C5703">
        <f t="shared" si="1164"/>
        <v>26</v>
      </c>
      <c r="D5703">
        <f t="shared" si="1165"/>
        <v>5</v>
      </c>
      <c r="E5703" t="str">
        <f t="shared" si="1166"/>
        <v>ON</v>
      </c>
      <c r="F5703" s="13">
        <f t="shared" si="1155"/>
        <v>43581</v>
      </c>
      <c r="G5703" s="14" t="str">
        <f t="shared" si="1167"/>
        <v>Avg of 4 NM Projects</v>
      </c>
      <c r="H5703" s="15">
        <f t="shared" si="1156"/>
        <v>12</v>
      </c>
      <c r="I5703" s="93">
        <v>20.734999999999999</v>
      </c>
      <c r="J5703">
        <f t="shared" si="1157"/>
        <v>0.11648876404494382</v>
      </c>
      <c r="K5703" s="4">
        <v>32.200000000000003</v>
      </c>
      <c r="L5703" s="4">
        <v>24.39</v>
      </c>
      <c r="M5703" s="16">
        <f t="shared" si="1158"/>
        <v>0.50572665000000006</v>
      </c>
      <c r="N5703">
        <f t="shared" si="1159"/>
        <v>0</v>
      </c>
      <c r="O5703">
        <f t="shared" si="1160"/>
        <v>0</v>
      </c>
      <c r="P5703" s="63">
        <f t="shared" si="1161"/>
        <v>0</v>
      </c>
    </row>
    <row r="5704" spans="1:16" x14ac:dyDescent="0.3">
      <c r="A5704">
        <f t="shared" si="1162"/>
        <v>2019</v>
      </c>
      <c r="B5704">
        <f t="shared" si="1163"/>
        <v>4</v>
      </c>
      <c r="C5704">
        <f t="shared" si="1164"/>
        <v>26</v>
      </c>
      <c r="D5704">
        <f t="shared" si="1165"/>
        <v>5</v>
      </c>
      <c r="E5704" t="str">
        <f t="shared" si="1166"/>
        <v>ON</v>
      </c>
      <c r="F5704" s="13">
        <f t="shared" si="1155"/>
        <v>43581</v>
      </c>
      <c r="G5704" s="14" t="str">
        <f t="shared" si="1167"/>
        <v>Avg of 4 NM Projects</v>
      </c>
      <c r="H5704" s="15">
        <f t="shared" si="1156"/>
        <v>13</v>
      </c>
      <c r="I5704" s="93">
        <v>40.32</v>
      </c>
      <c r="J5704">
        <f t="shared" si="1157"/>
        <v>0.22651685393258428</v>
      </c>
      <c r="K5704" s="4">
        <v>31.8</v>
      </c>
      <c r="L5704" s="4">
        <v>24.58</v>
      </c>
      <c r="M5704" s="16">
        <f t="shared" si="1158"/>
        <v>0.99106559999999988</v>
      </c>
      <c r="N5704">
        <f t="shared" si="1159"/>
        <v>0</v>
      </c>
      <c r="O5704">
        <f t="shared" si="1160"/>
        <v>0</v>
      </c>
      <c r="P5704" s="63">
        <f t="shared" si="1161"/>
        <v>0</v>
      </c>
    </row>
    <row r="5705" spans="1:16" x14ac:dyDescent="0.3">
      <c r="A5705">
        <f t="shared" si="1162"/>
        <v>2019</v>
      </c>
      <c r="B5705">
        <f t="shared" si="1163"/>
        <v>4</v>
      </c>
      <c r="C5705">
        <f t="shared" si="1164"/>
        <v>26</v>
      </c>
      <c r="D5705">
        <f t="shared" si="1165"/>
        <v>5</v>
      </c>
      <c r="E5705" t="str">
        <f t="shared" si="1166"/>
        <v>ON</v>
      </c>
      <c r="F5705" s="13">
        <f t="shared" si="1155"/>
        <v>43581</v>
      </c>
      <c r="G5705" s="14" t="str">
        <f t="shared" si="1167"/>
        <v>Avg of 4 NM Projects</v>
      </c>
      <c r="H5705" s="15">
        <f t="shared" si="1156"/>
        <v>14</v>
      </c>
      <c r="I5705" s="93">
        <v>34.049999999999997</v>
      </c>
      <c r="J5705">
        <f t="shared" si="1157"/>
        <v>0.19129213483146065</v>
      </c>
      <c r="K5705" s="4">
        <v>29.9</v>
      </c>
      <c r="L5705" s="4">
        <v>24.07</v>
      </c>
      <c r="M5705" s="16">
        <f t="shared" si="1158"/>
        <v>0.81958349999999991</v>
      </c>
      <c r="N5705">
        <f t="shared" si="1159"/>
        <v>0</v>
      </c>
      <c r="O5705">
        <f t="shared" si="1160"/>
        <v>0</v>
      </c>
      <c r="P5705" s="63">
        <f t="shared" si="1161"/>
        <v>0</v>
      </c>
    </row>
    <row r="5706" spans="1:16" x14ac:dyDescent="0.3">
      <c r="A5706">
        <f t="shared" si="1162"/>
        <v>2019</v>
      </c>
      <c r="B5706">
        <f t="shared" si="1163"/>
        <v>4</v>
      </c>
      <c r="C5706">
        <f t="shared" si="1164"/>
        <v>26</v>
      </c>
      <c r="D5706">
        <f t="shared" si="1165"/>
        <v>5</v>
      </c>
      <c r="E5706" t="str">
        <f t="shared" si="1166"/>
        <v>ON</v>
      </c>
      <c r="F5706" s="13">
        <f t="shared" si="1155"/>
        <v>43581</v>
      </c>
      <c r="G5706" s="14" t="str">
        <f t="shared" si="1167"/>
        <v>Avg of 4 NM Projects</v>
      </c>
      <c r="H5706" s="15">
        <f t="shared" si="1156"/>
        <v>15</v>
      </c>
      <c r="I5706" s="93">
        <v>29.439999999999998</v>
      </c>
      <c r="J5706">
        <f t="shared" si="1157"/>
        <v>0.16539325842696628</v>
      </c>
      <c r="K5706" s="4">
        <v>28.55</v>
      </c>
      <c r="L5706" s="4">
        <v>26.26</v>
      </c>
      <c r="M5706" s="16">
        <f t="shared" si="1158"/>
        <v>0.77309439999999996</v>
      </c>
      <c r="N5706">
        <f t="shared" si="1159"/>
        <v>0</v>
      </c>
      <c r="O5706">
        <f t="shared" si="1160"/>
        <v>0</v>
      </c>
      <c r="P5706" s="63">
        <f t="shared" si="1161"/>
        <v>0</v>
      </c>
    </row>
    <row r="5707" spans="1:16" x14ac:dyDescent="0.3">
      <c r="A5707">
        <f t="shared" si="1162"/>
        <v>2019</v>
      </c>
      <c r="B5707">
        <f t="shared" si="1163"/>
        <v>4</v>
      </c>
      <c r="C5707">
        <f t="shared" si="1164"/>
        <v>26</v>
      </c>
      <c r="D5707">
        <f t="shared" si="1165"/>
        <v>5</v>
      </c>
      <c r="E5707" t="str">
        <f t="shared" si="1166"/>
        <v>ON</v>
      </c>
      <c r="F5707" s="13">
        <f t="shared" si="1155"/>
        <v>43581</v>
      </c>
      <c r="G5707" s="14" t="str">
        <f t="shared" si="1167"/>
        <v>Avg of 4 NM Projects</v>
      </c>
      <c r="H5707" s="15">
        <f t="shared" si="1156"/>
        <v>16</v>
      </c>
      <c r="I5707" s="93">
        <v>19.195</v>
      </c>
      <c r="J5707">
        <f t="shared" si="1157"/>
        <v>0.10783707865168539</v>
      </c>
      <c r="K5707" s="4">
        <v>26.5</v>
      </c>
      <c r="L5707" s="4">
        <v>27.13</v>
      </c>
      <c r="M5707" s="16">
        <f t="shared" si="1158"/>
        <v>0.52076034999999998</v>
      </c>
      <c r="N5707">
        <f t="shared" si="1159"/>
        <v>0</v>
      </c>
      <c r="O5707">
        <f t="shared" si="1160"/>
        <v>0</v>
      </c>
      <c r="P5707" s="63">
        <f t="shared" si="1161"/>
        <v>0</v>
      </c>
    </row>
    <row r="5708" spans="1:16" x14ac:dyDescent="0.3">
      <c r="A5708">
        <f t="shared" si="1162"/>
        <v>2019</v>
      </c>
      <c r="B5708">
        <f t="shared" si="1163"/>
        <v>4</v>
      </c>
      <c r="C5708">
        <f t="shared" si="1164"/>
        <v>26</v>
      </c>
      <c r="D5708">
        <f t="shared" si="1165"/>
        <v>5</v>
      </c>
      <c r="E5708" t="str">
        <f t="shared" si="1166"/>
        <v>ON</v>
      </c>
      <c r="F5708" s="13">
        <f t="shared" si="1155"/>
        <v>43581</v>
      </c>
      <c r="G5708" s="14" t="str">
        <f t="shared" si="1167"/>
        <v>Avg of 4 NM Projects</v>
      </c>
      <c r="H5708" s="15">
        <f t="shared" si="1156"/>
        <v>17</v>
      </c>
      <c r="I5708" s="93">
        <v>15.105</v>
      </c>
      <c r="J5708">
        <f t="shared" si="1157"/>
        <v>8.4859550561797753E-2</v>
      </c>
      <c r="K5708" s="4">
        <v>26.49</v>
      </c>
      <c r="L5708" s="4">
        <v>22.45</v>
      </c>
      <c r="M5708" s="16">
        <f t="shared" si="1158"/>
        <v>0.33910725000000003</v>
      </c>
      <c r="N5708">
        <f t="shared" si="1159"/>
        <v>0</v>
      </c>
      <c r="O5708">
        <f t="shared" si="1160"/>
        <v>0</v>
      </c>
      <c r="P5708" s="63">
        <f t="shared" si="1161"/>
        <v>0</v>
      </c>
    </row>
    <row r="5709" spans="1:16" x14ac:dyDescent="0.3">
      <c r="A5709">
        <f t="shared" si="1162"/>
        <v>2019</v>
      </c>
      <c r="B5709">
        <f t="shared" si="1163"/>
        <v>4</v>
      </c>
      <c r="C5709">
        <f t="shared" si="1164"/>
        <v>26</v>
      </c>
      <c r="D5709">
        <f t="shared" si="1165"/>
        <v>5</v>
      </c>
      <c r="E5709" t="str">
        <f t="shared" si="1166"/>
        <v>ON</v>
      </c>
      <c r="F5709" s="13">
        <f t="shared" si="1155"/>
        <v>43581</v>
      </c>
      <c r="G5709" s="14" t="str">
        <f t="shared" si="1167"/>
        <v>Avg of 4 NM Projects</v>
      </c>
      <c r="H5709" s="15">
        <f t="shared" si="1156"/>
        <v>18</v>
      </c>
      <c r="I5709" s="93">
        <v>6.6549999999999994</v>
      </c>
      <c r="J5709">
        <f t="shared" si="1157"/>
        <v>3.7387640449438202E-2</v>
      </c>
      <c r="K5709" s="4">
        <v>26.35</v>
      </c>
      <c r="L5709" s="4">
        <v>20.79</v>
      </c>
      <c r="M5709" s="16">
        <f t="shared" si="1158"/>
        <v>0.13835744999999997</v>
      </c>
      <c r="N5709">
        <f t="shared" si="1159"/>
        <v>0</v>
      </c>
      <c r="O5709">
        <f t="shared" si="1160"/>
        <v>0</v>
      </c>
      <c r="P5709" s="63">
        <f t="shared" si="1161"/>
        <v>0</v>
      </c>
    </row>
    <row r="5710" spans="1:16" x14ac:dyDescent="0.3">
      <c r="A5710">
        <f t="shared" si="1162"/>
        <v>2019</v>
      </c>
      <c r="B5710">
        <f t="shared" si="1163"/>
        <v>4</v>
      </c>
      <c r="C5710">
        <f t="shared" si="1164"/>
        <v>26</v>
      </c>
      <c r="D5710">
        <f t="shared" si="1165"/>
        <v>5</v>
      </c>
      <c r="E5710" t="str">
        <f t="shared" si="1166"/>
        <v>ON</v>
      </c>
      <c r="F5710" s="13">
        <f t="shared" si="1155"/>
        <v>43581</v>
      </c>
      <c r="G5710" s="14" t="str">
        <f t="shared" si="1167"/>
        <v>Avg of 4 NM Projects</v>
      </c>
      <c r="H5710" s="15">
        <f t="shared" si="1156"/>
        <v>19</v>
      </c>
      <c r="I5710" s="93">
        <v>5.6349999999999998</v>
      </c>
      <c r="J5710">
        <f t="shared" si="1157"/>
        <v>3.1657303370786517E-2</v>
      </c>
      <c r="K5710" s="4">
        <v>23.65</v>
      </c>
      <c r="L5710" s="4">
        <v>20.02</v>
      </c>
      <c r="M5710" s="16">
        <f t="shared" si="1158"/>
        <v>0.11281269999999999</v>
      </c>
      <c r="N5710">
        <f t="shared" si="1159"/>
        <v>0</v>
      </c>
      <c r="O5710">
        <f t="shared" si="1160"/>
        <v>0</v>
      </c>
      <c r="P5710" s="63">
        <f t="shared" si="1161"/>
        <v>0</v>
      </c>
    </row>
    <row r="5711" spans="1:16" x14ac:dyDescent="0.3">
      <c r="A5711">
        <f t="shared" si="1162"/>
        <v>2019</v>
      </c>
      <c r="B5711">
        <f t="shared" si="1163"/>
        <v>4</v>
      </c>
      <c r="C5711">
        <f t="shared" si="1164"/>
        <v>26</v>
      </c>
      <c r="D5711">
        <f t="shared" si="1165"/>
        <v>5</v>
      </c>
      <c r="E5711" t="str">
        <f t="shared" si="1166"/>
        <v>ON</v>
      </c>
      <c r="F5711" s="13">
        <f t="shared" si="1155"/>
        <v>43581</v>
      </c>
      <c r="G5711" s="14" t="str">
        <f t="shared" si="1167"/>
        <v>Avg of 4 NM Projects</v>
      </c>
      <c r="H5711" s="15">
        <f t="shared" si="1156"/>
        <v>20</v>
      </c>
      <c r="I5711" s="93">
        <v>0.64</v>
      </c>
      <c r="J5711">
        <f t="shared" si="1157"/>
        <v>3.5955056179775282E-3</v>
      </c>
      <c r="K5711" s="4">
        <v>23.76</v>
      </c>
      <c r="L5711" s="4">
        <v>19.73</v>
      </c>
      <c r="M5711" s="16">
        <f t="shared" si="1158"/>
        <v>1.26272E-2</v>
      </c>
      <c r="N5711">
        <f t="shared" si="1159"/>
        <v>0</v>
      </c>
      <c r="O5711">
        <f t="shared" si="1160"/>
        <v>0</v>
      </c>
      <c r="P5711" s="63">
        <f t="shared" si="1161"/>
        <v>0</v>
      </c>
    </row>
    <row r="5712" spans="1:16" x14ac:dyDescent="0.3">
      <c r="A5712">
        <f t="shared" si="1162"/>
        <v>2019</v>
      </c>
      <c r="B5712">
        <f t="shared" si="1163"/>
        <v>4</v>
      </c>
      <c r="C5712">
        <f t="shared" si="1164"/>
        <v>26</v>
      </c>
      <c r="D5712">
        <f t="shared" si="1165"/>
        <v>5</v>
      </c>
      <c r="E5712" t="str">
        <f t="shared" si="1166"/>
        <v>ON</v>
      </c>
      <c r="F5712" s="13">
        <f t="shared" si="1155"/>
        <v>43581</v>
      </c>
      <c r="G5712" s="14" t="str">
        <f t="shared" si="1167"/>
        <v>Avg of 4 NM Projects</v>
      </c>
      <c r="H5712" s="15">
        <f t="shared" si="1156"/>
        <v>21</v>
      </c>
      <c r="I5712" s="93">
        <v>-0.13</v>
      </c>
      <c r="J5712">
        <f t="shared" si="1157"/>
        <v>-7.3033707865168538E-4</v>
      </c>
      <c r="K5712" s="4">
        <v>23.97</v>
      </c>
      <c r="L5712" s="4">
        <v>19.62</v>
      </c>
      <c r="M5712" s="16">
        <f t="shared" si="1158"/>
        <v>-2.5506000000000001E-3</v>
      </c>
      <c r="N5712">
        <f t="shared" si="1159"/>
        <v>0</v>
      </c>
      <c r="O5712">
        <f t="shared" si="1160"/>
        <v>0</v>
      </c>
      <c r="P5712" s="63">
        <f t="shared" si="1161"/>
        <v>0</v>
      </c>
    </row>
    <row r="5713" spans="1:18" x14ac:dyDescent="0.3">
      <c r="A5713">
        <f t="shared" si="1162"/>
        <v>2019</v>
      </c>
      <c r="B5713">
        <f t="shared" si="1163"/>
        <v>4</v>
      </c>
      <c r="C5713">
        <f t="shared" si="1164"/>
        <v>26</v>
      </c>
      <c r="D5713">
        <f t="shared" si="1165"/>
        <v>5</v>
      </c>
      <c r="E5713" t="str">
        <f t="shared" si="1166"/>
        <v>ON</v>
      </c>
      <c r="F5713" s="13">
        <f t="shared" si="1155"/>
        <v>43581</v>
      </c>
      <c r="G5713" s="14" t="str">
        <f t="shared" si="1167"/>
        <v>Avg of 4 NM Projects</v>
      </c>
      <c r="H5713" s="15">
        <f t="shared" si="1156"/>
        <v>22</v>
      </c>
      <c r="I5713" s="93">
        <v>-0.26</v>
      </c>
      <c r="J5713">
        <f t="shared" si="1157"/>
        <v>-1.4606741573033708E-3</v>
      </c>
      <c r="K5713" s="4">
        <v>22.14</v>
      </c>
      <c r="L5713" s="4">
        <v>19.27</v>
      </c>
      <c r="M5713" s="16">
        <f t="shared" si="1158"/>
        <v>-5.0102000000000002E-3</v>
      </c>
      <c r="N5713">
        <f t="shared" si="1159"/>
        <v>0</v>
      </c>
      <c r="O5713">
        <f t="shared" si="1160"/>
        <v>0</v>
      </c>
      <c r="P5713" s="63">
        <f t="shared" si="1161"/>
        <v>0</v>
      </c>
    </row>
    <row r="5714" spans="1:18" x14ac:dyDescent="0.3">
      <c r="A5714">
        <f t="shared" si="1162"/>
        <v>2019</v>
      </c>
      <c r="B5714">
        <f t="shared" si="1163"/>
        <v>4</v>
      </c>
      <c r="C5714">
        <f t="shared" si="1164"/>
        <v>26</v>
      </c>
      <c r="D5714">
        <f t="shared" si="1165"/>
        <v>5</v>
      </c>
      <c r="E5714" t="str">
        <f t="shared" si="1166"/>
        <v>ON</v>
      </c>
      <c r="F5714" s="13">
        <f t="shared" si="1155"/>
        <v>43581</v>
      </c>
      <c r="G5714" s="14" t="str">
        <f t="shared" si="1167"/>
        <v>Avg of 4 NM Projects</v>
      </c>
      <c r="H5714" s="15">
        <f t="shared" si="1156"/>
        <v>23</v>
      </c>
      <c r="I5714" s="93">
        <v>0</v>
      </c>
      <c r="J5714">
        <f t="shared" si="1157"/>
        <v>0</v>
      </c>
      <c r="K5714" s="4">
        <v>21.25</v>
      </c>
      <c r="L5714" s="4">
        <v>19.12</v>
      </c>
      <c r="M5714" s="16">
        <f t="shared" si="1158"/>
        <v>0</v>
      </c>
      <c r="N5714">
        <f t="shared" si="1159"/>
        <v>1</v>
      </c>
      <c r="O5714">
        <f t="shared" si="1160"/>
        <v>0</v>
      </c>
      <c r="P5714" s="63">
        <f t="shared" si="1161"/>
        <v>0</v>
      </c>
    </row>
    <row r="5715" spans="1:18" x14ac:dyDescent="0.3">
      <c r="A5715">
        <f t="shared" si="1162"/>
        <v>2019</v>
      </c>
      <c r="B5715">
        <f t="shared" si="1163"/>
        <v>4</v>
      </c>
      <c r="C5715">
        <f t="shared" si="1164"/>
        <v>26</v>
      </c>
      <c r="D5715">
        <f t="shared" si="1165"/>
        <v>5</v>
      </c>
      <c r="E5715" t="str">
        <f t="shared" si="1166"/>
        <v>OFF</v>
      </c>
      <c r="F5715" s="13">
        <f t="shared" si="1155"/>
        <v>43581</v>
      </c>
      <c r="G5715" s="14" t="str">
        <f t="shared" si="1167"/>
        <v>Avg of 4 NM Projects</v>
      </c>
      <c r="H5715" s="15">
        <f t="shared" si="1156"/>
        <v>24</v>
      </c>
      <c r="I5715" s="93">
        <v>-0.13</v>
      </c>
      <c r="J5715">
        <f t="shared" si="1157"/>
        <v>-7.3033707865168538E-4</v>
      </c>
      <c r="K5715" s="4">
        <v>25.08</v>
      </c>
      <c r="L5715" s="4">
        <v>16.41</v>
      </c>
      <c r="M5715" s="16">
        <f t="shared" si="1158"/>
        <v>-2.1333000000000003E-3</v>
      </c>
      <c r="N5715">
        <f t="shared" si="1159"/>
        <v>0</v>
      </c>
      <c r="O5715">
        <f t="shared" si="1160"/>
        <v>0</v>
      </c>
      <c r="P5715" s="63">
        <f t="shared" si="1161"/>
        <v>0</v>
      </c>
    </row>
    <row r="5716" spans="1:18" x14ac:dyDescent="0.3">
      <c r="A5716">
        <f t="shared" si="1162"/>
        <v>2019</v>
      </c>
      <c r="B5716">
        <f t="shared" si="1163"/>
        <v>4</v>
      </c>
      <c r="C5716">
        <f t="shared" si="1164"/>
        <v>27</v>
      </c>
      <c r="D5716">
        <f t="shared" si="1165"/>
        <v>6</v>
      </c>
      <c r="E5716" t="str">
        <f t="shared" si="1166"/>
        <v>OFF</v>
      </c>
      <c r="F5716" s="13">
        <f t="shared" si="1155"/>
        <v>43582</v>
      </c>
      <c r="G5716" s="14" t="str">
        <f t="shared" si="1167"/>
        <v>Avg of 4 NM Projects</v>
      </c>
      <c r="H5716" s="15">
        <f t="shared" si="1156"/>
        <v>1</v>
      </c>
      <c r="I5716" s="93">
        <v>-0.13</v>
      </c>
      <c r="J5716">
        <f t="shared" si="1157"/>
        <v>-7.3033707865168538E-4</v>
      </c>
      <c r="K5716" s="4">
        <v>20.55</v>
      </c>
      <c r="L5716" s="4">
        <v>17.559999999999999</v>
      </c>
      <c r="M5716" s="16">
        <f t="shared" si="1158"/>
        <v>-2.2827999999999998E-3</v>
      </c>
      <c r="N5716">
        <f t="shared" si="1159"/>
        <v>0</v>
      </c>
      <c r="O5716">
        <f t="shared" si="1160"/>
        <v>0</v>
      </c>
      <c r="P5716" s="63">
        <f t="shared" si="1161"/>
        <v>0</v>
      </c>
      <c r="Q5716" s="34"/>
      <c r="R5716" s="34"/>
    </row>
    <row r="5717" spans="1:18" x14ac:dyDescent="0.3">
      <c r="A5717">
        <f t="shared" si="1162"/>
        <v>2019</v>
      </c>
      <c r="B5717">
        <f t="shared" si="1163"/>
        <v>4</v>
      </c>
      <c r="C5717">
        <f t="shared" si="1164"/>
        <v>27</v>
      </c>
      <c r="D5717">
        <f t="shared" si="1165"/>
        <v>6</v>
      </c>
      <c r="E5717" t="str">
        <f t="shared" si="1166"/>
        <v>OFF</v>
      </c>
      <c r="F5717" s="13">
        <f t="shared" si="1155"/>
        <v>43582</v>
      </c>
      <c r="G5717" s="14" t="str">
        <f t="shared" si="1167"/>
        <v>Avg of 4 NM Projects</v>
      </c>
      <c r="H5717" s="15">
        <f t="shared" si="1156"/>
        <v>2</v>
      </c>
      <c r="I5717" s="93">
        <v>-0.13</v>
      </c>
      <c r="J5717">
        <f t="shared" si="1157"/>
        <v>-7.3033707865168538E-4</v>
      </c>
      <c r="K5717" s="4">
        <v>19.13</v>
      </c>
      <c r="L5717" s="4">
        <v>20.29</v>
      </c>
      <c r="M5717" s="16">
        <f t="shared" si="1158"/>
        <v>-2.6377000000000002E-3</v>
      </c>
      <c r="N5717">
        <f t="shared" si="1159"/>
        <v>0</v>
      </c>
      <c r="O5717">
        <f t="shared" si="1160"/>
        <v>0</v>
      </c>
      <c r="P5717" s="63">
        <f t="shared" si="1161"/>
        <v>0</v>
      </c>
    </row>
    <row r="5718" spans="1:18" x14ac:dyDescent="0.3">
      <c r="A5718">
        <f t="shared" si="1162"/>
        <v>2019</v>
      </c>
      <c r="B5718">
        <f t="shared" si="1163"/>
        <v>4</v>
      </c>
      <c r="C5718">
        <f t="shared" si="1164"/>
        <v>27</v>
      </c>
      <c r="D5718">
        <f t="shared" si="1165"/>
        <v>6</v>
      </c>
      <c r="E5718" t="str">
        <f t="shared" si="1166"/>
        <v>OFF</v>
      </c>
      <c r="F5718" s="13">
        <f t="shared" si="1155"/>
        <v>43582</v>
      </c>
      <c r="G5718" s="14" t="str">
        <f t="shared" si="1167"/>
        <v>Avg of 4 NM Projects</v>
      </c>
      <c r="H5718" s="15">
        <f t="shared" si="1156"/>
        <v>3</v>
      </c>
      <c r="I5718" s="93">
        <v>-0.13</v>
      </c>
      <c r="J5718">
        <f t="shared" si="1157"/>
        <v>-7.3033707865168538E-4</v>
      </c>
      <c r="K5718" s="4">
        <v>19.12</v>
      </c>
      <c r="L5718" s="4">
        <v>18.73</v>
      </c>
      <c r="M5718" s="16">
        <f t="shared" si="1158"/>
        <v>-2.4349000000000003E-3</v>
      </c>
      <c r="N5718">
        <f t="shared" si="1159"/>
        <v>0</v>
      </c>
      <c r="O5718">
        <f t="shared" si="1160"/>
        <v>0</v>
      </c>
      <c r="P5718" s="63">
        <f t="shared" si="1161"/>
        <v>0</v>
      </c>
    </row>
    <row r="5719" spans="1:18" x14ac:dyDescent="0.3">
      <c r="A5719">
        <f t="shared" si="1162"/>
        <v>2019</v>
      </c>
      <c r="B5719">
        <f t="shared" si="1163"/>
        <v>4</v>
      </c>
      <c r="C5719">
        <f t="shared" si="1164"/>
        <v>27</v>
      </c>
      <c r="D5719">
        <f t="shared" si="1165"/>
        <v>6</v>
      </c>
      <c r="E5719" t="str">
        <f t="shared" si="1166"/>
        <v>OFF</v>
      </c>
      <c r="F5719" s="13">
        <f t="shared" si="1155"/>
        <v>43582</v>
      </c>
      <c r="G5719" s="14" t="str">
        <f t="shared" si="1167"/>
        <v>Avg of 4 NM Projects</v>
      </c>
      <c r="H5719" s="15">
        <f t="shared" si="1156"/>
        <v>4</v>
      </c>
      <c r="I5719" s="93">
        <v>0</v>
      </c>
      <c r="J5719">
        <f t="shared" si="1157"/>
        <v>0</v>
      </c>
      <c r="K5719" s="4">
        <v>19.12</v>
      </c>
      <c r="L5719" s="4">
        <v>16.57</v>
      </c>
      <c r="M5719" s="16">
        <f t="shared" si="1158"/>
        <v>0</v>
      </c>
      <c r="N5719">
        <f t="shared" si="1159"/>
        <v>1</v>
      </c>
      <c r="O5719">
        <f t="shared" si="1160"/>
        <v>0</v>
      </c>
      <c r="P5719" s="63">
        <f t="shared" si="1161"/>
        <v>0</v>
      </c>
    </row>
    <row r="5720" spans="1:18" x14ac:dyDescent="0.3">
      <c r="A5720">
        <f t="shared" si="1162"/>
        <v>2019</v>
      </c>
      <c r="B5720">
        <f t="shared" si="1163"/>
        <v>4</v>
      </c>
      <c r="C5720">
        <f t="shared" si="1164"/>
        <v>27</v>
      </c>
      <c r="D5720">
        <f t="shared" si="1165"/>
        <v>6</v>
      </c>
      <c r="E5720" t="str">
        <f t="shared" si="1166"/>
        <v>OFF</v>
      </c>
      <c r="F5720" s="13">
        <f t="shared" si="1155"/>
        <v>43582</v>
      </c>
      <c r="G5720" s="14" t="str">
        <f t="shared" si="1167"/>
        <v>Avg of 4 NM Projects</v>
      </c>
      <c r="H5720" s="15">
        <f t="shared" si="1156"/>
        <v>5</v>
      </c>
      <c r="I5720" s="93">
        <v>-0.13</v>
      </c>
      <c r="J5720">
        <f t="shared" si="1157"/>
        <v>-7.3033707865168538E-4</v>
      </c>
      <c r="K5720" s="4">
        <v>19.07</v>
      </c>
      <c r="L5720" s="4">
        <v>16.97</v>
      </c>
      <c r="M5720" s="16">
        <f t="shared" si="1158"/>
        <v>-2.2060999999999999E-3</v>
      </c>
      <c r="N5720">
        <f t="shared" si="1159"/>
        <v>0</v>
      </c>
      <c r="O5720">
        <f t="shared" si="1160"/>
        <v>0</v>
      </c>
      <c r="P5720" s="63">
        <f t="shared" si="1161"/>
        <v>0</v>
      </c>
    </row>
    <row r="5721" spans="1:18" x14ac:dyDescent="0.3">
      <c r="A5721">
        <f t="shared" si="1162"/>
        <v>2019</v>
      </c>
      <c r="B5721">
        <f t="shared" si="1163"/>
        <v>4</v>
      </c>
      <c r="C5721">
        <f t="shared" si="1164"/>
        <v>27</v>
      </c>
      <c r="D5721">
        <f t="shared" si="1165"/>
        <v>6</v>
      </c>
      <c r="E5721" t="str">
        <f t="shared" si="1166"/>
        <v>OFF</v>
      </c>
      <c r="F5721" s="13">
        <f t="shared" si="1155"/>
        <v>43582</v>
      </c>
      <c r="G5721" s="14" t="str">
        <f t="shared" si="1167"/>
        <v>Avg of 4 NM Projects</v>
      </c>
      <c r="H5721" s="15">
        <f t="shared" si="1156"/>
        <v>6</v>
      </c>
      <c r="I5721" s="93">
        <v>-0.26</v>
      </c>
      <c r="J5721">
        <f t="shared" si="1157"/>
        <v>-1.4606741573033708E-3</v>
      </c>
      <c r="K5721" s="4">
        <v>20.27</v>
      </c>
      <c r="L5721" s="4">
        <v>18.91</v>
      </c>
      <c r="M5721" s="16">
        <f t="shared" si="1158"/>
        <v>-4.9166000000000001E-3</v>
      </c>
      <c r="N5721">
        <f t="shared" si="1159"/>
        <v>0</v>
      </c>
      <c r="O5721">
        <f t="shared" si="1160"/>
        <v>0</v>
      </c>
      <c r="P5721" s="63">
        <f t="shared" si="1161"/>
        <v>0</v>
      </c>
    </row>
    <row r="5722" spans="1:18" x14ac:dyDescent="0.3">
      <c r="A5722">
        <f t="shared" si="1162"/>
        <v>2019</v>
      </c>
      <c r="B5722">
        <f t="shared" si="1163"/>
        <v>4</v>
      </c>
      <c r="C5722">
        <f t="shared" si="1164"/>
        <v>27</v>
      </c>
      <c r="D5722">
        <f t="shared" si="1165"/>
        <v>6</v>
      </c>
      <c r="E5722" t="str">
        <f t="shared" si="1166"/>
        <v>OFF</v>
      </c>
      <c r="F5722" s="13">
        <f t="shared" si="1155"/>
        <v>43582</v>
      </c>
      <c r="G5722" s="14" t="str">
        <f t="shared" si="1167"/>
        <v>Avg of 4 NM Projects</v>
      </c>
      <c r="H5722" s="15">
        <f t="shared" si="1156"/>
        <v>7</v>
      </c>
      <c r="I5722" s="93">
        <v>4.2350000000000003</v>
      </c>
      <c r="J5722">
        <f t="shared" si="1157"/>
        <v>2.3792134831460678E-2</v>
      </c>
      <c r="K5722" s="4">
        <v>20.81</v>
      </c>
      <c r="L5722" s="4">
        <v>16.16</v>
      </c>
      <c r="M5722" s="16">
        <f t="shared" si="1158"/>
        <v>6.8437600000000001E-2</v>
      </c>
      <c r="N5722">
        <f t="shared" si="1159"/>
        <v>0</v>
      </c>
      <c r="O5722">
        <f t="shared" si="1160"/>
        <v>0</v>
      </c>
      <c r="P5722" s="63">
        <f t="shared" si="1161"/>
        <v>0</v>
      </c>
    </row>
    <row r="5723" spans="1:18" x14ac:dyDescent="0.3">
      <c r="A5723">
        <f t="shared" si="1162"/>
        <v>2019</v>
      </c>
      <c r="B5723">
        <f t="shared" si="1163"/>
        <v>4</v>
      </c>
      <c r="C5723">
        <f t="shared" si="1164"/>
        <v>27</v>
      </c>
      <c r="D5723">
        <f t="shared" si="1165"/>
        <v>6</v>
      </c>
      <c r="E5723" t="str">
        <f t="shared" si="1166"/>
        <v>ON</v>
      </c>
      <c r="F5723" s="13">
        <f t="shared" si="1155"/>
        <v>43582</v>
      </c>
      <c r="G5723" s="14" t="str">
        <f t="shared" si="1167"/>
        <v>Avg of 4 NM Projects</v>
      </c>
      <c r="H5723" s="15">
        <f t="shared" si="1156"/>
        <v>8</v>
      </c>
      <c r="I5723" s="93">
        <v>15.745000000000001</v>
      </c>
      <c r="J5723">
        <f t="shared" si="1157"/>
        <v>8.8455056179775282E-2</v>
      </c>
      <c r="K5723" s="4">
        <v>20.66</v>
      </c>
      <c r="L5723" s="4">
        <v>18.34</v>
      </c>
      <c r="M5723" s="16">
        <f t="shared" si="1158"/>
        <v>0.2887633</v>
      </c>
      <c r="N5723">
        <f t="shared" si="1159"/>
        <v>0</v>
      </c>
      <c r="O5723">
        <f t="shared" si="1160"/>
        <v>0</v>
      </c>
      <c r="P5723" s="63">
        <f t="shared" si="1161"/>
        <v>0</v>
      </c>
    </row>
    <row r="5724" spans="1:18" x14ac:dyDescent="0.3">
      <c r="A5724">
        <f t="shared" si="1162"/>
        <v>2019</v>
      </c>
      <c r="B5724">
        <f t="shared" si="1163"/>
        <v>4</v>
      </c>
      <c r="C5724">
        <f t="shared" si="1164"/>
        <v>27</v>
      </c>
      <c r="D5724">
        <f t="shared" si="1165"/>
        <v>6</v>
      </c>
      <c r="E5724" t="str">
        <f t="shared" si="1166"/>
        <v>ON</v>
      </c>
      <c r="F5724" s="13">
        <f t="shared" si="1155"/>
        <v>43582</v>
      </c>
      <c r="G5724" s="14" t="str">
        <f t="shared" si="1167"/>
        <v>Avg of 4 NM Projects</v>
      </c>
      <c r="H5724" s="15">
        <f t="shared" si="1156"/>
        <v>9</v>
      </c>
      <c r="I5724" s="93">
        <v>30.079999999999991</v>
      </c>
      <c r="J5724">
        <f t="shared" si="1157"/>
        <v>0.16898876404494378</v>
      </c>
      <c r="K5724" s="4">
        <v>25.64</v>
      </c>
      <c r="L5724" s="4">
        <v>17.22</v>
      </c>
      <c r="M5724" s="16">
        <f t="shared" si="1158"/>
        <v>0.51797759999999982</v>
      </c>
      <c r="N5724">
        <f t="shared" si="1159"/>
        <v>0</v>
      </c>
      <c r="O5724">
        <f t="shared" si="1160"/>
        <v>0</v>
      </c>
      <c r="P5724" s="63">
        <f t="shared" si="1161"/>
        <v>0</v>
      </c>
    </row>
    <row r="5725" spans="1:18" x14ac:dyDescent="0.3">
      <c r="A5725">
        <f t="shared" si="1162"/>
        <v>2019</v>
      </c>
      <c r="B5725">
        <f t="shared" si="1163"/>
        <v>4</v>
      </c>
      <c r="C5725">
        <f t="shared" si="1164"/>
        <v>27</v>
      </c>
      <c r="D5725">
        <f t="shared" si="1165"/>
        <v>6</v>
      </c>
      <c r="E5725" t="str">
        <f t="shared" si="1166"/>
        <v>ON</v>
      </c>
      <c r="F5725" s="13">
        <f t="shared" ref="F5725:F5788" si="1168">+F5701+1</f>
        <v>43582</v>
      </c>
      <c r="G5725" s="14" t="str">
        <f t="shared" si="1167"/>
        <v>Avg of 4 NM Projects</v>
      </c>
      <c r="H5725" s="15">
        <f t="shared" ref="H5725:H5788" si="1169">H5701</f>
        <v>10</v>
      </c>
      <c r="I5725" s="93">
        <v>56.06</v>
      </c>
      <c r="J5725">
        <f t="shared" si="1157"/>
        <v>0.31494382022471912</v>
      </c>
      <c r="K5725" s="4">
        <v>31.7</v>
      </c>
      <c r="L5725" s="4">
        <v>18.71</v>
      </c>
      <c r="M5725" s="16">
        <f t="shared" si="1158"/>
        <v>1.0488826000000002</v>
      </c>
      <c r="N5725">
        <f t="shared" si="1159"/>
        <v>0</v>
      </c>
      <c r="O5725">
        <f t="shared" si="1160"/>
        <v>0</v>
      </c>
      <c r="P5725" s="63">
        <f t="shared" si="1161"/>
        <v>0</v>
      </c>
    </row>
    <row r="5726" spans="1:18" x14ac:dyDescent="0.3">
      <c r="A5726">
        <f t="shared" si="1162"/>
        <v>2019</v>
      </c>
      <c r="B5726">
        <f t="shared" si="1163"/>
        <v>4</v>
      </c>
      <c r="C5726">
        <f t="shared" si="1164"/>
        <v>27</v>
      </c>
      <c r="D5726">
        <f t="shared" si="1165"/>
        <v>6</v>
      </c>
      <c r="E5726" t="str">
        <f t="shared" si="1166"/>
        <v>ON</v>
      </c>
      <c r="F5726" s="13">
        <f t="shared" si="1168"/>
        <v>43582</v>
      </c>
      <c r="G5726" s="14" t="str">
        <f t="shared" si="1167"/>
        <v>Avg of 4 NM Projects</v>
      </c>
      <c r="H5726" s="15">
        <f t="shared" si="1169"/>
        <v>11</v>
      </c>
      <c r="I5726" s="93">
        <v>52.74</v>
      </c>
      <c r="J5726">
        <f t="shared" si="1157"/>
        <v>0.29629213483146066</v>
      </c>
      <c r="K5726" s="4">
        <v>32.72</v>
      </c>
      <c r="L5726" s="4">
        <v>18.89</v>
      </c>
      <c r="M5726" s="16">
        <f t="shared" si="1158"/>
        <v>0.99625860000000011</v>
      </c>
      <c r="N5726">
        <f t="shared" si="1159"/>
        <v>0</v>
      </c>
      <c r="O5726">
        <f t="shared" si="1160"/>
        <v>0</v>
      </c>
      <c r="P5726" s="63">
        <f t="shared" si="1161"/>
        <v>0</v>
      </c>
    </row>
    <row r="5727" spans="1:18" x14ac:dyDescent="0.3">
      <c r="A5727">
        <f t="shared" si="1162"/>
        <v>2019</v>
      </c>
      <c r="B5727">
        <f t="shared" si="1163"/>
        <v>4</v>
      </c>
      <c r="C5727">
        <f t="shared" si="1164"/>
        <v>27</v>
      </c>
      <c r="D5727">
        <f t="shared" si="1165"/>
        <v>6</v>
      </c>
      <c r="E5727" t="str">
        <f t="shared" si="1166"/>
        <v>ON</v>
      </c>
      <c r="F5727" s="13">
        <f t="shared" si="1168"/>
        <v>43582</v>
      </c>
      <c r="G5727" s="14" t="str">
        <f t="shared" si="1167"/>
        <v>Avg of 4 NM Projects</v>
      </c>
      <c r="H5727" s="15">
        <f t="shared" si="1169"/>
        <v>12</v>
      </c>
      <c r="I5727" s="93">
        <v>57.209999999999994</v>
      </c>
      <c r="J5727">
        <f t="shared" si="1157"/>
        <v>0.32140449438202245</v>
      </c>
      <c r="K5727" s="4">
        <v>30.46</v>
      </c>
      <c r="L5727" s="4">
        <v>18.32</v>
      </c>
      <c r="M5727" s="16">
        <f t="shared" si="1158"/>
        <v>1.0480871999999999</v>
      </c>
      <c r="N5727">
        <f t="shared" si="1159"/>
        <v>0</v>
      </c>
      <c r="O5727">
        <f t="shared" si="1160"/>
        <v>0</v>
      </c>
      <c r="P5727" s="63">
        <f t="shared" si="1161"/>
        <v>0</v>
      </c>
    </row>
    <row r="5728" spans="1:18" x14ac:dyDescent="0.3">
      <c r="A5728">
        <f t="shared" si="1162"/>
        <v>2019</v>
      </c>
      <c r="B5728">
        <f t="shared" si="1163"/>
        <v>4</v>
      </c>
      <c r="C5728">
        <f t="shared" si="1164"/>
        <v>27</v>
      </c>
      <c r="D5728">
        <f t="shared" si="1165"/>
        <v>6</v>
      </c>
      <c r="E5728" t="str">
        <f t="shared" si="1166"/>
        <v>ON</v>
      </c>
      <c r="F5728" s="13">
        <f t="shared" si="1168"/>
        <v>43582</v>
      </c>
      <c r="G5728" s="14" t="str">
        <f t="shared" si="1167"/>
        <v>Avg of 4 NM Projects</v>
      </c>
      <c r="H5728" s="15">
        <f t="shared" si="1169"/>
        <v>13</v>
      </c>
      <c r="I5728" s="93">
        <v>63.75</v>
      </c>
      <c r="J5728">
        <f t="shared" si="1157"/>
        <v>0.35814606741573035</v>
      </c>
      <c r="K5728" s="4">
        <v>25.04</v>
      </c>
      <c r="L5728" s="4">
        <v>16.010000000000002</v>
      </c>
      <c r="M5728" s="16">
        <f t="shared" si="1158"/>
        <v>1.0206375000000001</v>
      </c>
      <c r="N5728">
        <f t="shared" si="1159"/>
        <v>0</v>
      </c>
      <c r="O5728">
        <f t="shared" si="1160"/>
        <v>0</v>
      </c>
      <c r="P5728" s="63">
        <f t="shared" si="1161"/>
        <v>0</v>
      </c>
    </row>
    <row r="5729" spans="1:18" x14ac:dyDescent="0.3">
      <c r="A5729">
        <f t="shared" si="1162"/>
        <v>2019</v>
      </c>
      <c r="B5729">
        <f t="shared" si="1163"/>
        <v>4</v>
      </c>
      <c r="C5729">
        <f t="shared" si="1164"/>
        <v>27</v>
      </c>
      <c r="D5729">
        <f t="shared" si="1165"/>
        <v>6</v>
      </c>
      <c r="E5729" t="str">
        <f t="shared" si="1166"/>
        <v>ON</v>
      </c>
      <c r="F5729" s="13">
        <f t="shared" si="1168"/>
        <v>43582</v>
      </c>
      <c r="G5729" s="14" t="str">
        <f t="shared" si="1167"/>
        <v>Avg of 4 NM Projects</v>
      </c>
      <c r="H5729" s="15">
        <f t="shared" si="1169"/>
        <v>14</v>
      </c>
      <c r="I5729" s="93">
        <v>57.730000000000004</v>
      </c>
      <c r="J5729">
        <f t="shared" si="1157"/>
        <v>0.32432584269662923</v>
      </c>
      <c r="K5729" s="4">
        <v>23.3</v>
      </c>
      <c r="L5729" s="4">
        <v>18.920000000000002</v>
      </c>
      <c r="M5729" s="16">
        <f t="shared" si="1158"/>
        <v>1.0922516000000002</v>
      </c>
      <c r="N5729">
        <f t="shared" si="1159"/>
        <v>0</v>
      </c>
      <c r="O5729">
        <f t="shared" si="1160"/>
        <v>0</v>
      </c>
      <c r="P5729" s="63">
        <f t="shared" si="1161"/>
        <v>0</v>
      </c>
    </row>
    <row r="5730" spans="1:18" x14ac:dyDescent="0.3">
      <c r="A5730">
        <f t="shared" si="1162"/>
        <v>2019</v>
      </c>
      <c r="B5730">
        <f t="shared" si="1163"/>
        <v>4</v>
      </c>
      <c r="C5730">
        <f t="shared" si="1164"/>
        <v>27</v>
      </c>
      <c r="D5730">
        <f t="shared" si="1165"/>
        <v>6</v>
      </c>
      <c r="E5730" t="str">
        <f t="shared" si="1166"/>
        <v>ON</v>
      </c>
      <c r="F5730" s="13">
        <f t="shared" si="1168"/>
        <v>43582</v>
      </c>
      <c r="G5730" s="14" t="str">
        <f t="shared" si="1167"/>
        <v>Avg of 4 NM Projects</v>
      </c>
      <c r="H5730" s="15">
        <f t="shared" si="1169"/>
        <v>15</v>
      </c>
      <c r="I5730" s="93">
        <v>53.504999999999995</v>
      </c>
      <c r="J5730">
        <f t="shared" si="1157"/>
        <v>0.30058988764044942</v>
      </c>
      <c r="K5730" s="4">
        <v>22.44</v>
      </c>
      <c r="L5730" s="4">
        <v>17.059999999999999</v>
      </c>
      <c r="M5730" s="16">
        <f t="shared" si="1158"/>
        <v>0.91279529999999987</v>
      </c>
      <c r="N5730">
        <f t="shared" si="1159"/>
        <v>0</v>
      </c>
      <c r="O5730">
        <f t="shared" si="1160"/>
        <v>0</v>
      </c>
      <c r="P5730" s="63">
        <f t="shared" si="1161"/>
        <v>0</v>
      </c>
    </row>
    <row r="5731" spans="1:18" x14ac:dyDescent="0.3">
      <c r="A5731">
        <f t="shared" si="1162"/>
        <v>2019</v>
      </c>
      <c r="B5731">
        <f t="shared" si="1163"/>
        <v>4</v>
      </c>
      <c r="C5731">
        <f t="shared" si="1164"/>
        <v>27</v>
      </c>
      <c r="D5731">
        <f t="shared" si="1165"/>
        <v>6</v>
      </c>
      <c r="E5731" t="str">
        <f t="shared" si="1166"/>
        <v>ON</v>
      </c>
      <c r="F5731" s="13">
        <f t="shared" si="1168"/>
        <v>43582</v>
      </c>
      <c r="G5731" s="14" t="str">
        <f t="shared" si="1167"/>
        <v>Avg of 4 NM Projects</v>
      </c>
      <c r="H5731" s="15">
        <f t="shared" si="1169"/>
        <v>16</v>
      </c>
      <c r="I5731" s="93">
        <v>32.64</v>
      </c>
      <c r="J5731">
        <f t="shared" si="1157"/>
        <v>0.18337078651685393</v>
      </c>
      <c r="K5731" s="4">
        <v>22.18</v>
      </c>
      <c r="L5731" s="4">
        <v>15.65</v>
      </c>
      <c r="M5731" s="16">
        <f t="shared" si="1158"/>
        <v>0.51081600000000005</v>
      </c>
      <c r="N5731">
        <f t="shared" si="1159"/>
        <v>0</v>
      </c>
      <c r="O5731">
        <f t="shared" si="1160"/>
        <v>0</v>
      </c>
      <c r="P5731" s="63">
        <f t="shared" si="1161"/>
        <v>0</v>
      </c>
    </row>
    <row r="5732" spans="1:18" x14ac:dyDescent="0.3">
      <c r="A5732">
        <f t="shared" si="1162"/>
        <v>2019</v>
      </c>
      <c r="B5732">
        <f t="shared" si="1163"/>
        <v>4</v>
      </c>
      <c r="C5732">
        <f t="shared" si="1164"/>
        <v>27</v>
      </c>
      <c r="D5732">
        <f t="shared" si="1165"/>
        <v>6</v>
      </c>
      <c r="E5732" t="str">
        <f t="shared" si="1166"/>
        <v>ON</v>
      </c>
      <c r="F5732" s="13">
        <f t="shared" si="1168"/>
        <v>43582</v>
      </c>
      <c r="G5732" s="14" t="str">
        <f t="shared" si="1167"/>
        <v>Avg of 4 NM Projects</v>
      </c>
      <c r="H5732" s="15">
        <f t="shared" si="1169"/>
        <v>17</v>
      </c>
      <c r="I5732" s="93">
        <v>22.019999999999996</v>
      </c>
      <c r="J5732">
        <f t="shared" si="1157"/>
        <v>0.12370786516853931</v>
      </c>
      <c r="K5732" s="4">
        <v>22.82</v>
      </c>
      <c r="L5732" s="4">
        <v>15.26</v>
      </c>
      <c r="M5732" s="16">
        <f t="shared" si="1158"/>
        <v>0.33602519999999991</v>
      </c>
      <c r="N5732">
        <f t="shared" si="1159"/>
        <v>0</v>
      </c>
      <c r="O5732">
        <f t="shared" si="1160"/>
        <v>0</v>
      </c>
      <c r="P5732" s="63">
        <f t="shared" si="1161"/>
        <v>0</v>
      </c>
    </row>
    <row r="5733" spans="1:18" x14ac:dyDescent="0.3">
      <c r="A5733">
        <f t="shared" si="1162"/>
        <v>2019</v>
      </c>
      <c r="B5733">
        <f t="shared" si="1163"/>
        <v>4</v>
      </c>
      <c r="C5733">
        <f t="shared" si="1164"/>
        <v>27</v>
      </c>
      <c r="D5733">
        <f t="shared" si="1165"/>
        <v>6</v>
      </c>
      <c r="E5733" t="str">
        <f t="shared" si="1166"/>
        <v>ON</v>
      </c>
      <c r="F5733" s="13">
        <f t="shared" si="1168"/>
        <v>43582</v>
      </c>
      <c r="G5733" s="14" t="str">
        <f t="shared" si="1167"/>
        <v>Avg of 4 NM Projects</v>
      </c>
      <c r="H5733" s="15">
        <f t="shared" si="1169"/>
        <v>18</v>
      </c>
      <c r="I5733" s="93">
        <v>18.045000000000002</v>
      </c>
      <c r="J5733">
        <f t="shared" si="1157"/>
        <v>0.10137640449438204</v>
      </c>
      <c r="K5733" s="4">
        <v>24.79</v>
      </c>
      <c r="L5733" s="4">
        <v>17.86</v>
      </c>
      <c r="M5733" s="16">
        <f t="shared" si="1158"/>
        <v>0.32228370000000001</v>
      </c>
      <c r="N5733">
        <f t="shared" si="1159"/>
        <v>0</v>
      </c>
      <c r="O5733">
        <f t="shared" si="1160"/>
        <v>0</v>
      </c>
      <c r="P5733" s="63">
        <f t="shared" si="1161"/>
        <v>0</v>
      </c>
    </row>
    <row r="5734" spans="1:18" x14ac:dyDescent="0.3">
      <c r="A5734">
        <f t="shared" si="1162"/>
        <v>2019</v>
      </c>
      <c r="B5734">
        <f t="shared" si="1163"/>
        <v>4</v>
      </c>
      <c r="C5734">
        <f t="shared" si="1164"/>
        <v>27</v>
      </c>
      <c r="D5734">
        <f t="shared" si="1165"/>
        <v>6</v>
      </c>
      <c r="E5734" t="str">
        <f t="shared" si="1166"/>
        <v>ON</v>
      </c>
      <c r="F5734" s="13">
        <f t="shared" si="1168"/>
        <v>43582</v>
      </c>
      <c r="G5734" s="14" t="str">
        <f t="shared" si="1167"/>
        <v>Avg of 4 NM Projects</v>
      </c>
      <c r="H5734" s="15">
        <f t="shared" si="1169"/>
        <v>19</v>
      </c>
      <c r="I5734" s="93">
        <v>8.1900000000000013</v>
      </c>
      <c r="J5734">
        <f t="shared" si="1157"/>
        <v>4.6011235955056184E-2</v>
      </c>
      <c r="K5734" s="4">
        <v>29.88</v>
      </c>
      <c r="L5734" s="4">
        <v>23.12</v>
      </c>
      <c r="M5734" s="16">
        <f t="shared" si="1158"/>
        <v>0.18935280000000004</v>
      </c>
      <c r="N5734">
        <f t="shared" si="1159"/>
        <v>0</v>
      </c>
      <c r="O5734">
        <f t="shared" si="1160"/>
        <v>0</v>
      </c>
      <c r="P5734" s="63">
        <f t="shared" si="1161"/>
        <v>0</v>
      </c>
    </row>
    <row r="5735" spans="1:18" x14ac:dyDescent="0.3">
      <c r="A5735">
        <f t="shared" si="1162"/>
        <v>2019</v>
      </c>
      <c r="B5735">
        <f t="shared" si="1163"/>
        <v>4</v>
      </c>
      <c r="C5735">
        <f t="shared" si="1164"/>
        <v>27</v>
      </c>
      <c r="D5735">
        <f t="shared" si="1165"/>
        <v>6</v>
      </c>
      <c r="E5735" t="str">
        <f t="shared" si="1166"/>
        <v>ON</v>
      </c>
      <c r="F5735" s="13">
        <f t="shared" si="1168"/>
        <v>43582</v>
      </c>
      <c r="G5735" s="14" t="str">
        <f t="shared" si="1167"/>
        <v>Avg of 4 NM Projects</v>
      </c>
      <c r="H5735" s="15">
        <f t="shared" si="1169"/>
        <v>20</v>
      </c>
      <c r="I5735" s="93">
        <v>0.65</v>
      </c>
      <c r="J5735">
        <f t="shared" si="1157"/>
        <v>3.6516853932584271E-3</v>
      </c>
      <c r="K5735" s="4">
        <v>33.49</v>
      </c>
      <c r="L5735" s="4">
        <v>23.28</v>
      </c>
      <c r="M5735" s="16">
        <f t="shared" si="1158"/>
        <v>1.5132000000000001E-2</v>
      </c>
      <c r="N5735">
        <f t="shared" si="1159"/>
        <v>0</v>
      </c>
      <c r="O5735">
        <f t="shared" si="1160"/>
        <v>0</v>
      </c>
      <c r="P5735" s="63">
        <f t="shared" si="1161"/>
        <v>0</v>
      </c>
    </row>
    <row r="5736" spans="1:18" x14ac:dyDescent="0.3">
      <c r="A5736">
        <f t="shared" si="1162"/>
        <v>2019</v>
      </c>
      <c r="B5736">
        <f t="shared" si="1163"/>
        <v>4</v>
      </c>
      <c r="C5736">
        <f t="shared" si="1164"/>
        <v>27</v>
      </c>
      <c r="D5736">
        <f t="shared" si="1165"/>
        <v>6</v>
      </c>
      <c r="E5736" t="str">
        <f t="shared" si="1166"/>
        <v>ON</v>
      </c>
      <c r="F5736" s="13">
        <f t="shared" si="1168"/>
        <v>43582</v>
      </c>
      <c r="G5736" s="14" t="str">
        <f t="shared" si="1167"/>
        <v>Avg of 4 NM Projects</v>
      </c>
      <c r="H5736" s="15">
        <f t="shared" si="1169"/>
        <v>21</v>
      </c>
      <c r="I5736" s="93">
        <v>-0.26</v>
      </c>
      <c r="J5736">
        <f t="shared" si="1157"/>
        <v>-1.4606741573033708E-3</v>
      </c>
      <c r="K5736" s="4">
        <v>36.25</v>
      </c>
      <c r="L5736" s="4">
        <v>27.1</v>
      </c>
      <c r="M5736" s="16">
        <f t="shared" si="1158"/>
        <v>-7.0460000000000002E-3</v>
      </c>
      <c r="N5736">
        <f t="shared" si="1159"/>
        <v>0</v>
      </c>
      <c r="O5736">
        <f t="shared" si="1160"/>
        <v>0</v>
      </c>
      <c r="P5736" s="63">
        <f t="shared" si="1161"/>
        <v>0</v>
      </c>
    </row>
    <row r="5737" spans="1:18" x14ac:dyDescent="0.3">
      <c r="A5737">
        <f t="shared" si="1162"/>
        <v>2019</v>
      </c>
      <c r="B5737">
        <f t="shared" si="1163"/>
        <v>4</v>
      </c>
      <c r="C5737">
        <f t="shared" si="1164"/>
        <v>27</v>
      </c>
      <c r="D5737">
        <f t="shared" si="1165"/>
        <v>6</v>
      </c>
      <c r="E5737" t="str">
        <f t="shared" si="1166"/>
        <v>ON</v>
      </c>
      <c r="F5737" s="13">
        <f t="shared" si="1168"/>
        <v>43582</v>
      </c>
      <c r="G5737" s="14" t="str">
        <f t="shared" si="1167"/>
        <v>Avg of 4 NM Projects</v>
      </c>
      <c r="H5737" s="15">
        <f t="shared" si="1169"/>
        <v>22</v>
      </c>
      <c r="I5737" s="93">
        <v>-0.26</v>
      </c>
      <c r="J5737">
        <f t="shared" si="1157"/>
        <v>-1.4606741573033708E-3</v>
      </c>
      <c r="K5737" s="4">
        <v>29.9</v>
      </c>
      <c r="L5737" s="4">
        <v>21.77</v>
      </c>
      <c r="M5737" s="16">
        <f t="shared" si="1158"/>
        <v>-5.6601999999999998E-3</v>
      </c>
      <c r="N5737">
        <f t="shared" si="1159"/>
        <v>0</v>
      </c>
      <c r="O5737">
        <f t="shared" si="1160"/>
        <v>0</v>
      </c>
      <c r="P5737" s="63">
        <f t="shared" si="1161"/>
        <v>0</v>
      </c>
    </row>
    <row r="5738" spans="1:18" x14ac:dyDescent="0.3">
      <c r="A5738">
        <f t="shared" si="1162"/>
        <v>2019</v>
      </c>
      <c r="B5738">
        <f t="shared" si="1163"/>
        <v>4</v>
      </c>
      <c r="C5738">
        <f t="shared" si="1164"/>
        <v>27</v>
      </c>
      <c r="D5738">
        <f t="shared" si="1165"/>
        <v>6</v>
      </c>
      <c r="E5738" t="str">
        <f t="shared" si="1166"/>
        <v>ON</v>
      </c>
      <c r="F5738" s="13">
        <f t="shared" si="1168"/>
        <v>43582</v>
      </c>
      <c r="G5738" s="14" t="str">
        <f t="shared" si="1167"/>
        <v>Avg of 4 NM Projects</v>
      </c>
      <c r="H5738" s="15">
        <f t="shared" si="1169"/>
        <v>23</v>
      </c>
      <c r="I5738" s="93">
        <v>-0.13</v>
      </c>
      <c r="J5738">
        <f t="shared" si="1157"/>
        <v>-7.3033707865168538E-4</v>
      </c>
      <c r="K5738" s="4">
        <v>26.9</v>
      </c>
      <c r="L5738" s="4">
        <v>21.17</v>
      </c>
      <c r="M5738" s="16">
        <f t="shared" si="1158"/>
        <v>-2.7521000000000004E-3</v>
      </c>
      <c r="N5738">
        <f t="shared" si="1159"/>
        <v>0</v>
      </c>
      <c r="O5738">
        <f t="shared" si="1160"/>
        <v>0</v>
      </c>
      <c r="P5738" s="63">
        <f t="shared" si="1161"/>
        <v>0</v>
      </c>
    </row>
    <row r="5739" spans="1:18" x14ac:dyDescent="0.3">
      <c r="A5739">
        <f t="shared" si="1162"/>
        <v>2019</v>
      </c>
      <c r="B5739">
        <f t="shared" si="1163"/>
        <v>4</v>
      </c>
      <c r="C5739">
        <f t="shared" si="1164"/>
        <v>27</v>
      </c>
      <c r="D5739">
        <f t="shared" si="1165"/>
        <v>6</v>
      </c>
      <c r="E5739" t="str">
        <f t="shared" si="1166"/>
        <v>OFF</v>
      </c>
      <c r="F5739" s="13">
        <f t="shared" si="1168"/>
        <v>43582</v>
      </c>
      <c r="G5739" s="14" t="str">
        <f t="shared" si="1167"/>
        <v>Avg of 4 NM Projects</v>
      </c>
      <c r="H5739" s="15">
        <f t="shared" si="1169"/>
        <v>24</v>
      </c>
      <c r="I5739" s="93">
        <v>-0.13</v>
      </c>
      <c r="J5739">
        <f t="shared" si="1157"/>
        <v>-7.3033707865168538E-4</v>
      </c>
      <c r="K5739" s="4">
        <v>23.45</v>
      </c>
      <c r="L5739" s="4">
        <v>22.03</v>
      </c>
      <c r="M5739" s="16">
        <f t="shared" si="1158"/>
        <v>-2.8639E-3</v>
      </c>
      <c r="N5739">
        <f t="shared" si="1159"/>
        <v>0</v>
      </c>
      <c r="O5739">
        <f t="shared" si="1160"/>
        <v>0</v>
      </c>
      <c r="P5739" s="63">
        <f t="shared" si="1161"/>
        <v>0</v>
      </c>
    </row>
    <row r="5740" spans="1:18" x14ac:dyDescent="0.3">
      <c r="A5740">
        <f t="shared" si="1162"/>
        <v>2019</v>
      </c>
      <c r="B5740">
        <f t="shared" si="1163"/>
        <v>4</v>
      </c>
      <c r="C5740">
        <f t="shared" si="1164"/>
        <v>28</v>
      </c>
      <c r="D5740">
        <f t="shared" si="1165"/>
        <v>7</v>
      </c>
      <c r="E5740" t="str">
        <f t="shared" si="1166"/>
        <v>OFF</v>
      </c>
      <c r="F5740" s="13">
        <f t="shared" si="1168"/>
        <v>43583</v>
      </c>
      <c r="G5740" s="14" t="str">
        <f t="shared" si="1167"/>
        <v>Avg of 4 NM Projects</v>
      </c>
      <c r="H5740" s="15">
        <f t="shared" si="1169"/>
        <v>1</v>
      </c>
      <c r="I5740" s="93">
        <v>-0.13</v>
      </c>
      <c r="J5740">
        <f t="shared" si="1157"/>
        <v>-7.3033707865168538E-4</v>
      </c>
      <c r="K5740" s="4">
        <v>21.08</v>
      </c>
      <c r="L5740" s="4">
        <v>19.93</v>
      </c>
      <c r="M5740" s="16">
        <f t="shared" si="1158"/>
        <v>-2.5909000000000001E-3</v>
      </c>
      <c r="N5740">
        <f t="shared" si="1159"/>
        <v>0</v>
      </c>
      <c r="O5740">
        <f t="shared" si="1160"/>
        <v>0</v>
      </c>
      <c r="P5740" s="63">
        <f t="shared" si="1161"/>
        <v>0</v>
      </c>
      <c r="Q5740" s="34"/>
      <c r="R5740" s="34"/>
    </row>
    <row r="5741" spans="1:18" x14ac:dyDescent="0.3">
      <c r="A5741">
        <f t="shared" si="1162"/>
        <v>2019</v>
      </c>
      <c r="B5741">
        <f t="shared" si="1163"/>
        <v>4</v>
      </c>
      <c r="C5741">
        <f t="shared" si="1164"/>
        <v>28</v>
      </c>
      <c r="D5741">
        <f t="shared" si="1165"/>
        <v>7</v>
      </c>
      <c r="E5741" t="str">
        <f t="shared" si="1166"/>
        <v>OFF</v>
      </c>
      <c r="F5741" s="13">
        <f t="shared" si="1168"/>
        <v>43583</v>
      </c>
      <c r="G5741" s="14" t="str">
        <f t="shared" si="1167"/>
        <v>Avg of 4 NM Projects</v>
      </c>
      <c r="H5741" s="15">
        <f t="shared" si="1169"/>
        <v>2</v>
      </c>
      <c r="I5741" s="93">
        <v>-0.26</v>
      </c>
      <c r="J5741">
        <f t="shared" si="1157"/>
        <v>-1.4606741573033708E-3</v>
      </c>
      <c r="K5741" s="4">
        <v>19.920000000000002</v>
      </c>
      <c r="L5741" s="4">
        <v>18.5</v>
      </c>
      <c r="M5741" s="16">
        <f t="shared" si="1158"/>
        <v>-4.8100000000000009E-3</v>
      </c>
      <c r="N5741">
        <f t="shared" si="1159"/>
        <v>0</v>
      </c>
      <c r="O5741">
        <f t="shared" si="1160"/>
        <v>0</v>
      </c>
      <c r="P5741" s="63">
        <f t="shared" si="1161"/>
        <v>0</v>
      </c>
    </row>
    <row r="5742" spans="1:18" x14ac:dyDescent="0.3">
      <c r="A5742">
        <f t="shared" si="1162"/>
        <v>2019</v>
      </c>
      <c r="B5742">
        <f t="shared" si="1163"/>
        <v>4</v>
      </c>
      <c r="C5742">
        <f t="shared" si="1164"/>
        <v>28</v>
      </c>
      <c r="D5742">
        <f t="shared" si="1165"/>
        <v>7</v>
      </c>
      <c r="E5742" t="str">
        <f t="shared" si="1166"/>
        <v>OFF</v>
      </c>
      <c r="F5742" s="13">
        <f t="shared" si="1168"/>
        <v>43583</v>
      </c>
      <c r="G5742" s="14" t="str">
        <f t="shared" si="1167"/>
        <v>Avg of 4 NM Projects</v>
      </c>
      <c r="H5742" s="15">
        <f t="shared" si="1169"/>
        <v>3</v>
      </c>
      <c r="I5742" s="93">
        <v>0</v>
      </c>
      <c r="J5742">
        <f t="shared" si="1157"/>
        <v>0</v>
      </c>
      <c r="K5742" s="4">
        <v>19.82</v>
      </c>
      <c r="L5742" s="4">
        <v>19.829999999999998</v>
      </c>
      <c r="M5742" s="16">
        <f t="shared" si="1158"/>
        <v>0</v>
      </c>
      <c r="N5742">
        <f t="shared" si="1159"/>
        <v>1</v>
      </c>
      <c r="O5742">
        <f t="shared" si="1160"/>
        <v>0</v>
      </c>
      <c r="P5742" s="63">
        <f t="shared" si="1161"/>
        <v>0</v>
      </c>
    </row>
    <row r="5743" spans="1:18" x14ac:dyDescent="0.3">
      <c r="A5743">
        <f t="shared" si="1162"/>
        <v>2019</v>
      </c>
      <c r="B5743">
        <f t="shared" si="1163"/>
        <v>4</v>
      </c>
      <c r="C5743">
        <f t="shared" si="1164"/>
        <v>28</v>
      </c>
      <c r="D5743">
        <f t="shared" si="1165"/>
        <v>7</v>
      </c>
      <c r="E5743" t="str">
        <f t="shared" si="1166"/>
        <v>OFF</v>
      </c>
      <c r="F5743" s="13">
        <f t="shared" si="1168"/>
        <v>43583</v>
      </c>
      <c r="G5743" s="14" t="str">
        <f t="shared" si="1167"/>
        <v>Avg of 4 NM Projects</v>
      </c>
      <c r="H5743" s="15">
        <f t="shared" si="1169"/>
        <v>4</v>
      </c>
      <c r="I5743" s="93">
        <v>0</v>
      </c>
      <c r="J5743">
        <f t="shared" si="1157"/>
        <v>0</v>
      </c>
      <c r="K5743" s="4">
        <v>19.690000000000001</v>
      </c>
      <c r="L5743" s="4">
        <v>17.55</v>
      </c>
      <c r="M5743" s="16">
        <f t="shared" si="1158"/>
        <v>0</v>
      </c>
      <c r="N5743">
        <f t="shared" si="1159"/>
        <v>1</v>
      </c>
      <c r="O5743">
        <f t="shared" si="1160"/>
        <v>0</v>
      </c>
      <c r="P5743" s="63">
        <f t="shared" si="1161"/>
        <v>0</v>
      </c>
    </row>
    <row r="5744" spans="1:18" x14ac:dyDescent="0.3">
      <c r="A5744">
        <f t="shared" si="1162"/>
        <v>2019</v>
      </c>
      <c r="B5744">
        <f t="shared" si="1163"/>
        <v>4</v>
      </c>
      <c r="C5744">
        <f t="shared" si="1164"/>
        <v>28</v>
      </c>
      <c r="D5744">
        <f t="shared" si="1165"/>
        <v>7</v>
      </c>
      <c r="E5744" t="str">
        <f t="shared" si="1166"/>
        <v>OFF</v>
      </c>
      <c r="F5744" s="13">
        <f t="shared" si="1168"/>
        <v>43583</v>
      </c>
      <c r="G5744" s="14" t="str">
        <f t="shared" si="1167"/>
        <v>Avg of 4 NM Projects</v>
      </c>
      <c r="H5744" s="15">
        <f t="shared" si="1169"/>
        <v>5</v>
      </c>
      <c r="I5744" s="93">
        <v>-0.13</v>
      </c>
      <c r="J5744">
        <f t="shared" si="1157"/>
        <v>-7.3033707865168538E-4</v>
      </c>
      <c r="K5744" s="4">
        <v>19.25</v>
      </c>
      <c r="L5744" s="4">
        <v>17.52</v>
      </c>
      <c r="M5744" s="16">
        <f t="shared" si="1158"/>
        <v>-2.2776000000000003E-3</v>
      </c>
      <c r="N5744">
        <f t="shared" si="1159"/>
        <v>0</v>
      </c>
      <c r="O5744">
        <f t="shared" si="1160"/>
        <v>0</v>
      </c>
      <c r="P5744" s="63">
        <f t="shared" si="1161"/>
        <v>0</v>
      </c>
    </row>
    <row r="5745" spans="1:16" x14ac:dyDescent="0.3">
      <c r="A5745">
        <f t="shared" si="1162"/>
        <v>2019</v>
      </c>
      <c r="B5745">
        <f t="shared" si="1163"/>
        <v>4</v>
      </c>
      <c r="C5745">
        <f t="shared" si="1164"/>
        <v>28</v>
      </c>
      <c r="D5745">
        <f t="shared" si="1165"/>
        <v>7</v>
      </c>
      <c r="E5745" t="str">
        <f t="shared" si="1166"/>
        <v>OFF</v>
      </c>
      <c r="F5745" s="13">
        <f t="shared" si="1168"/>
        <v>43583</v>
      </c>
      <c r="G5745" s="14" t="str">
        <f t="shared" si="1167"/>
        <v>Avg of 4 NM Projects</v>
      </c>
      <c r="H5745" s="15">
        <f t="shared" si="1169"/>
        <v>6</v>
      </c>
      <c r="I5745" s="93">
        <v>-0.26</v>
      </c>
      <c r="J5745">
        <f t="shared" si="1157"/>
        <v>-1.4606741573033708E-3</v>
      </c>
      <c r="K5745" s="4">
        <v>19.7</v>
      </c>
      <c r="L5745" s="4">
        <v>21</v>
      </c>
      <c r="M5745" s="16">
        <f t="shared" si="1158"/>
        <v>-5.4599999999999996E-3</v>
      </c>
      <c r="N5745">
        <f t="shared" si="1159"/>
        <v>0</v>
      </c>
      <c r="O5745">
        <f t="shared" si="1160"/>
        <v>0</v>
      </c>
      <c r="P5745" s="63">
        <f t="shared" si="1161"/>
        <v>0</v>
      </c>
    </row>
    <row r="5746" spans="1:16" x14ac:dyDescent="0.3">
      <c r="A5746">
        <f t="shared" si="1162"/>
        <v>2019</v>
      </c>
      <c r="B5746">
        <f t="shared" si="1163"/>
        <v>4</v>
      </c>
      <c r="C5746">
        <f t="shared" si="1164"/>
        <v>28</v>
      </c>
      <c r="D5746">
        <f t="shared" si="1165"/>
        <v>7</v>
      </c>
      <c r="E5746" t="str">
        <f t="shared" si="1166"/>
        <v>OFF</v>
      </c>
      <c r="F5746" s="13">
        <f t="shared" si="1168"/>
        <v>43583</v>
      </c>
      <c r="G5746" s="14" t="str">
        <f t="shared" si="1167"/>
        <v>Avg of 4 NM Projects</v>
      </c>
      <c r="H5746" s="15">
        <f t="shared" si="1169"/>
        <v>7</v>
      </c>
      <c r="I5746" s="93">
        <v>1.1499999999999999</v>
      </c>
      <c r="J5746">
        <f t="shared" si="1157"/>
        <v>6.4606741573033704E-3</v>
      </c>
      <c r="K5746" s="4">
        <v>20.93</v>
      </c>
      <c r="L5746" s="4">
        <v>20.04</v>
      </c>
      <c r="M5746" s="16">
        <f t="shared" si="1158"/>
        <v>2.3045999999999997E-2</v>
      </c>
      <c r="N5746">
        <f t="shared" si="1159"/>
        <v>0</v>
      </c>
      <c r="O5746">
        <f t="shared" si="1160"/>
        <v>0</v>
      </c>
      <c r="P5746" s="63">
        <f t="shared" si="1161"/>
        <v>0</v>
      </c>
    </row>
    <row r="5747" spans="1:16" x14ac:dyDescent="0.3">
      <c r="A5747">
        <f t="shared" si="1162"/>
        <v>2019</v>
      </c>
      <c r="B5747">
        <f t="shared" si="1163"/>
        <v>4</v>
      </c>
      <c r="C5747">
        <f t="shared" si="1164"/>
        <v>28</v>
      </c>
      <c r="D5747">
        <f t="shared" si="1165"/>
        <v>7</v>
      </c>
      <c r="E5747" t="str">
        <f t="shared" si="1166"/>
        <v>OFF</v>
      </c>
      <c r="F5747" s="13">
        <f t="shared" si="1168"/>
        <v>43583</v>
      </c>
      <c r="G5747" s="14" t="str">
        <f t="shared" si="1167"/>
        <v>Avg of 4 NM Projects</v>
      </c>
      <c r="H5747" s="15">
        <f t="shared" si="1169"/>
        <v>8</v>
      </c>
      <c r="I5747" s="93">
        <v>10.879999999999999</v>
      </c>
      <c r="J5747">
        <f t="shared" si="1157"/>
        <v>6.1123595505617974E-2</v>
      </c>
      <c r="K5747" s="4">
        <v>20.010000000000002</v>
      </c>
      <c r="L5747" s="4">
        <v>18.97</v>
      </c>
      <c r="M5747" s="16">
        <f t="shared" si="1158"/>
        <v>0.20639359999999995</v>
      </c>
      <c r="N5747">
        <f t="shared" si="1159"/>
        <v>0</v>
      </c>
      <c r="O5747">
        <f t="shared" si="1160"/>
        <v>0</v>
      </c>
      <c r="P5747" s="63">
        <f t="shared" si="1161"/>
        <v>0</v>
      </c>
    </row>
    <row r="5748" spans="1:16" x14ac:dyDescent="0.3">
      <c r="A5748">
        <f t="shared" si="1162"/>
        <v>2019</v>
      </c>
      <c r="B5748">
        <f t="shared" si="1163"/>
        <v>4</v>
      </c>
      <c r="C5748">
        <f t="shared" si="1164"/>
        <v>28</v>
      </c>
      <c r="D5748">
        <f t="shared" si="1165"/>
        <v>7</v>
      </c>
      <c r="E5748" t="str">
        <f t="shared" si="1166"/>
        <v>OFF</v>
      </c>
      <c r="F5748" s="13">
        <f t="shared" si="1168"/>
        <v>43583</v>
      </c>
      <c r="G5748" s="14" t="str">
        <f t="shared" si="1167"/>
        <v>Avg of 4 NM Projects</v>
      </c>
      <c r="H5748" s="15">
        <f t="shared" si="1169"/>
        <v>9</v>
      </c>
      <c r="I5748" s="93">
        <v>25.34</v>
      </c>
      <c r="J5748">
        <f t="shared" si="1157"/>
        <v>0.14235955056179775</v>
      </c>
      <c r="K5748" s="4">
        <v>22.44</v>
      </c>
      <c r="L5748" s="4">
        <v>20.260000000000002</v>
      </c>
      <c r="M5748" s="16">
        <f t="shared" si="1158"/>
        <v>0.51338840000000008</v>
      </c>
      <c r="N5748">
        <f t="shared" si="1159"/>
        <v>0</v>
      </c>
      <c r="O5748">
        <f t="shared" si="1160"/>
        <v>0</v>
      </c>
      <c r="P5748" s="63">
        <f t="shared" si="1161"/>
        <v>0</v>
      </c>
    </row>
    <row r="5749" spans="1:16" x14ac:dyDescent="0.3">
      <c r="A5749">
        <f t="shared" si="1162"/>
        <v>2019</v>
      </c>
      <c r="B5749">
        <f t="shared" si="1163"/>
        <v>4</v>
      </c>
      <c r="C5749">
        <f t="shared" si="1164"/>
        <v>28</v>
      </c>
      <c r="D5749">
        <f t="shared" si="1165"/>
        <v>7</v>
      </c>
      <c r="E5749" t="str">
        <f t="shared" si="1166"/>
        <v>OFF</v>
      </c>
      <c r="F5749" s="13">
        <f t="shared" si="1168"/>
        <v>43583</v>
      </c>
      <c r="G5749" s="14" t="str">
        <f t="shared" si="1167"/>
        <v>Avg of 4 NM Projects</v>
      </c>
      <c r="H5749" s="15">
        <f t="shared" si="1169"/>
        <v>10</v>
      </c>
      <c r="I5749" s="93">
        <v>45.7</v>
      </c>
      <c r="J5749">
        <f t="shared" si="1157"/>
        <v>0.25674157303370787</v>
      </c>
      <c r="K5749" s="4">
        <v>23.7</v>
      </c>
      <c r="L5749" s="4">
        <v>20.09</v>
      </c>
      <c r="M5749" s="16">
        <f t="shared" si="1158"/>
        <v>0.91811300000000007</v>
      </c>
      <c r="N5749">
        <f t="shared" si="1159"/>
        <v>0</v>
      </c>
      <c r="O5749">
        <f t="shared" si="1160"/>
        <v>0</v>
      </c>
      <c r="P5749" s="63">
        <f t="shared" si="1161"/>
        <v>0</v>
      </c>
    </row>
    <row r="5750" spans="1:16" x14ac:dyDescent="0.3">
      <c r="A5750">
        <f t="shared" si="1162"/>
        <v>2019</v>
      </c>
      <c r="B5750">
        <f t="shared" si="1163"/>
        <v>4</v>
      </c>
      <c r="C5750">
        <f t="shared" si="1164"/>
        <v>28</v>
      </c>
      <c r="D5750">
        <f t="shared" si="1165"/>
        <v>7</v>
      </c>
      <c r="E5750" t="str">
        <f t="shared" si="1166"/>
        <v>OFF</v>
      </c>
      <c r="F5750" s="13">
        <f t="shared" si="1168"/>
        <v>43583</v>
      </c>
      <c r="G5750" s="14" t="str">
        <f t="shared" si="1167"/>
        <v>Avg of 4 NM Projects</v>
      </c>
      <c r="H5750" s="15">
        <f t="shared" si="1169"/>
        <v>11</v>
      </c>
      <c r="I5750" s="93">
        <v>54.655000000000001</v>
      </c>
      <c r="J5750">
        <f t="shared" si="1157"/>
        <v>0.30705056179775281</v>
      </c>
      <c r="K5750" s="4">
        <v>27.71</v>
      </c>
      <c r="L5750" s="4">
        <v>22.87</v>
      </c>
      <c r="M5750" s="16">
        <f t="shared" si="1158"/>
        <v>1.2499598500000002</v>
      </c>
      <c r="N5750">
        <f t="shared" si="1159"/>
        <v>0</v>
      </c>
      <c r="O5750">
        <f t="shared" si="1160"/>
        <v>0</v>
      </c>
      <c r="P5750" s="63">
        <f t="shared" si="1161"/>
        <v>0</v>
      </c>
    </row>
    <row r="5751" spans="1:16" x14ac:dyDescent="0.3">
      <c r="A5751">
        <f t="shared" si="1162"/>
        <v>2019</v>
      </c>
      <c r="B5751">
        <f t="shared" si="1163"/>
        <v>4</v>
      </c>
      <c r="C5751">
        <f t="shared" si="1164"/>
        <v>28</v>
      </c>
      <c r="D5751">
        <f t="shared" si="1165"/>
        <v>7</v>
      </c>
      <c r="E5751" t="str">
        <f t="shared" si="1166"/>
        <v>OFF</v>
      </c>
      <c r="F5751" s="13">
        <f t="shared" si="1168"/>
        <v>43583</v>
      </c>
      <c r="G5751" s="14" t="str">
        <f t="shared" si="1167"/>
        <v>Avg of 4 NM Projects</v>
      </c>
      <c r="H5751" s="15">
        <f t="shared" si="1169"/>
        <v>12</v>
      </c>
      <c r="I5751" s="93">
        <v>62.459999999999994</v>
      </c>
      <c r="J5751">
        <f t="shared" si="1157"/>
        <v>0.35089887640449435</v>
      </c>
      <c r="K5751" s="4">
        <v>30.85</v>
      </c>
      <c r="L5751" s="4">
        <v>25.18</v>
      </c>
      <c r="M5751" s="16">
        <f t="shared" si="1158"/>
        <v>1.5727427999999997</v>
      </c>
      <c r="N5751">
        <f t="shared" si="1159"/>
        <v>0</v>
      </c>
      <c r="O5751">
        <f t="shared" si="1160"/>
        <v>0</v>
      </c>
      <c r="P5751" s="63">
        <f t="shared" si="1161"/>
        <v>0</v>
      </c>
    </row>
    <row r="5752" spans="1:16" x14ac:dyDescent="0.3">
      <c r="A5752">
        <f t="shared" si="1162"/>
        <v>2019</v>
      </c>
      <c r="B5752">
        <f t="shared" si="1163"/>
        <v>4</v>
      </c>
      <c r="C5752">
        <f t="shared" si="1164"/>
        <v>28</v>
      </c>
      <c r="D5752">
        <f t="shared" si="1165"/>
        <v>7</v>
      </c>
      <c r="E5752" t="str">
        <f t="shared" si="1166"/>
        <v>OFF</v>
      </c>
      <c r="F5752" s="13">
        <f t="shared" si="1168"/>
        <v>43583</v>
      </c>
      <c r="G5752" s="14" t="str">
        <f t="shared" si="1167"/>
        <v>Avg of 4 NM Projects</v>
      </c>
      <c r="H5752" s="15">
        <f t="shared" si="1169"/>
        <v>13</v>
      </c>
      <c r="I5752" s="93">
        <v>80.254999999999995</v>
      </c>
      <c r="J5752">
        <f t="shared" si="1157"/>
        <v>0.45087078651685392</v>
      </c>
      <c r="K5752" s="4">
        <v>26.82</v>
      </c>
      <c r="L5752" s="4">
        <v>22.22</v>
      </c>
      <c r="M5752" s="16">
        <f t="shared" si="1158"/>
        <v>1.7832660999999999</v>
      </c>
      <c r="N5752">
        <f t="shared" si="1159"/>
        <v>0</v>
      </c>
      <c r="O5752">
        <f t="shared" si="1160"/>
        <v>0</v>
      </c>
      <c r="P5752" s="63">
        <f t="shared" si="1161"/>
        <v>0</v>
      </c>
    </row>
    <row r="5753" spans="1:16" x14ac:dyDescent="0.3">
      <c r="A5753">
        <f t="shared" si="1162"/>
        <v>2019</v>
      </c>
      <c r="B5753">
        <f t="shared" si="1163"/>
        <v>4</v>
      </c>
      <c r="C5753">
        <f t="shared" si="1164"/>
        <v>28</v>
      </c>
      <c r="D5753">
        <f t="shared" si="1165"/>
        <v>7</v>
      </c>
      <c r="E5753" t="str">
        <f t="shared" si="1166"/>
        <v>OFF</v>
      </c>
      <c r="F5753" s="13">
        <f t="shared" si="1168"/>
        <v>43583</v>
      </c>
      <c r="G5753" s="14" t="str">
        <f t="shared" si="1167"/>
        <v>Avg of 4 NM Projects</v>
      </c>
      <c r="H5753" s="15">
        <f t="shared" si="1169"/>
        <v>14</v>
      </c>
      <c r="I5753" s="93">
        <v>102.405</v>
      </c>
      <c r="J5753">
        <f t="shared" si="1157"/>
        <v>0.5753089887640449</v>
      </c>
      <c r="K5753" s="4">
        <v>24.29</v>
      </c>
      <c r="L5753" s="4">
        <v>21.23</v>
      </c>
      <c r="M5753" s="16">
        <f t="shared" si="1158"/>
        <v>2.17405815</v>
      </c>
      <c r="N5753">
        <f t="shared" si="1159"/>
        <v>0</v>
      </c>
      <c r="O5753">
        <f t="shared" si="1160"/>
        <v>1</v>
      </c>
      <c r="P5753" s="63">
        <f t="shared" si="1161"/>
        <v>0</v>
      </c>
    </row>
    <row r="5754" spans="1:16" x14ac:dyDescent="0.3">
      <c r="A5754">
        <f t="shared" si="1162"/>
        <v>2019</v>
      </c>
      <c r="B5754">
        <f t="shared" si="1163"/>
        <v>4</v>
      </c>
      <c r="C5754">
        <f t="shared" si="1164"/>
        <v>28</v>
      </c>
      <c r="D5754">
        <f t="shared" si="1165"/>
        <v>7</v>
      </c>
      <c r="E5754" t="str">
        <f t="shared" si="1166"/>
        <v>OFF</v>
      </c>
      <c r="F5754" s="13">
        <f t="shared" si="1168"/>
        <v>43583</v>
      </c>
      <c r="G5754" s="14" t="str">
        <f t="shared" si="1167"/>
        <v>Avg of 4 NM Projects</v>
      </c>
      <c r="H5754" s="15">
        <f t="shared" si="1169"/>
        <v>15</v>
      </c>
      <c r="I5754" s="93">
        <v>100.345</v>
      </c>
      <c r="J5754">
        <f t="shared" si="1157"/>
        <v>0.56373595505617979</v>
      </c>
      <c r="K5754" s="4">
        <v>23.41</v>
      </c>
      <c r="L5754" s="4">
        <v>22.27</v>
      </c>
      <c r="M5754" s="16">
        <f t="shared" si="1158"/>
        <v>2.23468315</v>
      </c>
      <c r="N5754">
        <f t="shared" si="1159"/>
        <v>0</v>
      </c>
      <c r="O5754">
        <f t="shared" si="1160"/>
        <v>1</v>
      </c>
      <c r="P5754" s="63">
        <f t="shared" si="1161"/>
        <v>0</v>
      </c>
    </row>
    <row r="5755" spans="1:16" x14ac:dyDescent="0.3">
      <c r="A5755">
        <f t="shared" si="1162"/>
        <v>2019</v>
      </c>
      <c r="B5755">
        <f t="shared" si="1163"/>
        <v>4</v>
      </c>
      <c r="C5755">
        <f t="shared" si="1164"/>
        <v>28</v>
      </c>
      <c r="D5755">
        <f t="shared" si="1165"/>
        <v>7</v>
      </c>
      <c r="E5755" t="str">
        <f t="shared" si="1166"/>
        <v>OFF</v>
      </c>
      <c r="F5755" s="13">
        <f t="shared" si="1168"/>
        <v>43583</v>
      </c>
      <c r="G5755" s="14" t="str">
        <f t="shared" si="1167"/>
        <v>Avg of 4 NM Projects</v>
      </c>
      <c r="H5755" s="15">
        <f t="shared" si="1169"/>
        <v>16</v>
      </c>
      <c r="I5755" s="93">
        <v>79.875</v>
      </c>
      <c r="J5755">
        <f t="shared" si="1157"/>
        <v>0.4487359550561798</v>
      </c>
      <c r="K5755" s="4">
        <v>22.27</v>
      </c>
      <c r="L5755" s="4">
        <v>19.48</v>
      </c>
      <c r="M5755" s="16">
        <f t="shared" si="1158"/>
        <v>1.555965</v>
      </c>
      <c r="N5755">
        <f t="shared" si="1159"/>
        <v>0</v>
      </c>
      <c r="O5755">
        <f t="shared" si="1160"/>
        <v>0</v>
      </c>
      <c r="P5755" s="63">
        <f t="shared" si="1161"/>
        <v>0</v>
      </c>
    </row>
    <row r="5756" spans="1:16" x14ac:dyDescent="0.3">
      <c r="A5756">
        <f t="shared" si="1162"/>
        <v>2019</v>
      </c>
      <c r="B5756">
        <f t="shared" si="1163"/>
        <v>4</v>
      </c>
      <c r="C5756">
        <f t="shared" si="1164"/>
        <v>28</v>
      </c>
      <c r="D5756">
        <f t="shared" si="1165"/>
        <v>7</v>
      </c>
      <c r="E5756" t="str">
        <f t="shared" si="1166"/>
        <v>OFF</v>
      </c>
      <c r="F5756" s="13">
        <f t="shared" si="1168"/>
        <v>43583</v>
      </c>
      <c r="G5756" s="14" t="str">
        <f t="shared" si="1167"/>
        <v>Avg of 4 NM Projects</v>
      </c>
      <c r="H5756" s="15">
        <f t="shared" si="1169"/>
        <v>17</v>
      </c>
      <c r="I5756" s="93">
        <v>67.59</v>
      </c>
      <c r="J5756">
        <f t="shared" si="1157"/>
        <v>0.37971910112359553</v>
      </c>
      <c r="K5756" s="4">
        <v>24.45</v>
      </c>
      <c r="L5756" s="4">
        <v>23.25</v>
      </c>
      <c r="M5756" s="16">
        <f t="shared" si="1158"/>
        <v>1.5714675</v>
      </c>
      <c r="N5756">
        <f t="shared" si="1159"/>
        <v>0</v>
      </c>
      <c r="O5756">
        <f t="shared" si="1160"/>
        <v>0</v>
      </c>
      <c r="P5756" s="63">
        <f t="shared" si="1161"/>
        <v>0</v>
      </c>
    </row>
    <row r="5757" spans="1:16" x14ac:dyDescent="0.3">
      <c r="A5757">
        <f t="shared" si="1162"/>
        <v>2019</v>
      </c>
      <c r="B5757">
        <f t="shared" si="1163"/>
        <v>4</v>
      </c>
      <c r="C5757">
        <f t="shared" si="1164"/>
        <v>28</v>
      </c>
      <c r="D5757">
        <f t="shared" si="1165"/>
        <v>7</v>
      </c>
      <c r="E5757" t="str">
        <f t="shared" si="1166"/>
        <v>OFF</v>
      </c>
      <c r="F5757" s="13">
        <f t="shared" si="1168"/>
        <v>43583</v>
      </c>
      <c r="G5757" s="14" t="str">
        <f t="shared" si="1167"/>
        <v>Avg of 4 NM Projects</v>
      </c>
      <c r="H5757" s="15">
        <f t="shared" si="1169"/>
        <v>18</v>
      </c>
      <c r="I5757" s="93">
        <v>45.44</v>
      </c>
      <c r="J5757">
        <f t="shared" si="1157"/>
        <v>0.25528089887640448</v>
      </c>
      <c r="K5757" s="4">
        <v>27.1</v>
      </c>
      <c r="L5757" s="4">
        <v>34.97</v>
      </c>
      <c r="M5757" s="16">
        <f t="shared" si="1158"/>
        <v>1.5890367999999999</v>
      </c>
      <c r="N5757">
        <f t="shared" si="1159"/>
        <v>0</v>
      </c>
      <c r="O5757">
        <f t="shared" si="1160"/>
        <v>0</v>
      </c>
      <c r="P5757" s="63">
        <f t="shared" si="1161"/>
        <v>0</v>
      </c>
    </row>
    <row r="5758" spans="1:16" x14ac:dyDescent="0.3">
      <c r="A5758">
        <f t="shared" si="1162"/>
        <v>2019</v>
      </c>
      <c r="B5758">
        <f t="shared" si="1163"/>
        <v>4</v>
      </c>
      <c r="C5758">
        <f t="shared" si="1164"/>
        <v>28</v>
      </c>
      <c r="D5758">
        <f t="shared" si="1165"/>
        <v>7</v>
      </c>
      <c r="E5758" t="str">
        <f t="shared" si="1166"/>
        <v>OFF</v>
      </c>
      <c r="F5758" s="13">
        <f t="shared" si="1168"/>
        <v>43583</v>
      </c>
      <c r="G5758" s="14" t="str">
        <f t="shared" si="1167"/>
        <v>Avg of 4 NM Projects</v>
      </c>
      <c r="H5758" s="15">
        <f t="shared" si="1169"/>
        <v>19</v>
      </c>
      <c r="I5758" s="93">
        <v>15.494999999999999</v>
      </c>
      <c r="J5758">
        <f t="shared" si="1157"/>
        <v>8.7050561797752807E-2</v>
      </c>
      <c r="K5758" s="4">
        <v>27.21</v>
      </c>
      <c r="L5758" s="4">
        <v>32.68</v>
      </c>
      <c r="M5758" s="16">
        <f t="shared" si="1158"/>
        <v>0.50637659999999995</v>
      </c>
      <c r="N5758">
        <f t="shared" si="1159"/>
        <v>0</v>
      </c>
      <c r="O5758">
        <f t="shared" si="1160"/>
        <v>0</v>
      </c>
      <c r="P5758" s="63">
        <f t="shared" si="1161"/>
        <v>0</v>
      </c>
    </row>
    <row r="5759" spans="1:16" x14ac:dyDescent="0.3">
      <c r="A5759">
        <f t="shared" si="1162"/>
        <v>2019</v>
      </c>
      <c r="B5759">
        <f t="shared" si="1163"/>
        <v>4</v>
      </c>
      <c r="C5759">
        <f t="shared" si="1164"/>
        <v>28</v>
      </c>
      <c r="D5759">
        <f t="shared" si="1165"/>
        <v>7</v>
      </c>
      <c r="E5759" t="str">
        <f t="shared" si="1166"/>
        <v>OFF</v>
      </c>
      <c r="F5759" s="13">
        <f t="shared" si="1168"/>
        <v>43583</v>
      </c>
      <c r="G5759" s="14" t="str">
        <f t="shared" si="1167"/>
        <v>Avg of 4 NM Projects</v>
      </c>
      <c r="H5759" s="15">
        <f t="shared" si="1169"/>
        <v>20</v>
      </c>
      <c r="I5759" s="93">
        <v>1.5350000000000001</v>
      </c>
      <c r="J5759">
        <f t="shared" si="1157"/>
        <v>8.6235955056179776E-3</v>
      </c>
      <c r="K5759" s="4">
        <v>31.02</v>
      </c>
      <c r="L5759" s="4">
        <v>31.81</v>
      </c>
      <c r="M5759" s="16">
        <f t="shared" si="1158"/>
        <v>4.882835E-2</v>
      </c>
      <c r="N5759">
        <f t="shared" si="1159"/>
        <v>0</v>
      </c>
      <c r="O5759">
        <f t="shared" si="1160"/>
        <v>0</v>
      </c>
      <c r="P5759" s="63">
        <f t="shared" si="1161"/>
        <v>0</v>
      </c>
    </row>
    <row r="5760" spans="1:16" x14ac:dyDescent="0.3">
      <c r="A5760">
        <f t="shared" si="1162"/>
        <v>2019</v>
      </c>
      <c r="B5760">
        <f t="shared" si="1163"/>
        <v>4</v>
      </c>
      <c r="C5760">
        <f t="shared" si="1164"/>
        <v>28</v>
      </c>
      <c r="D5760">
        <f t="shared" si="1165"/>
        <v>7</v>
      </c>
      <c r="E5760" t="str">
        <f t="shared" si="1166"/>
        <v>OFF</v>
      </c>
      <c r="F5760" s="13">
        <f t="shared" si="1168"/>
        <v>43583</v>
      </c>
      <c r="G5760" s="14" t="str">
        <f t="shared" si="1167"/>
        <v>Avg of 4 NM Projects</v>
      </c>
      <c r="H5760" s="15">
        <f t="shared" si="1169"/>
        <v>21</v>
      </c>
      <c r="I5760" s="93">
        <v>-0.26</v>
      </c>
      <c r="J5760">
        <f t="shared" si="1157"/>
        <v>-1.4606741573033708E-3</v>
      </c>
      <c r="K5760" s="4">
        <v>38.33</v>
      </c>
      <c r="L5760" s="4">
        <v>32.549999999999997</v>
      </c>
      <c r="M5760" s="16">
        <f t="shared" si="1158"/>
        <v>-8.463E-3</v>
      </c>
      <c r="N5760">
        <f t="shared" si="1159"/>
        <v>0</v>
      </c>
      <c r="O5760">
        <f t="shared" si="1160"/>
        <v>0</v>
      </c>
      <c r="P5760" s="63">
        <f t="shared" si="1161"/>
        <v>0</v>
      </c>
    </row>
    <row r="5761" spans="1:18" x14ac:dyDescent="0.3">
      <c r="A5761">
        <f t="shared" si="1162"/>
        <v>2019</v>
      </c>
      <c r="B5761">
        <f t="shared" si="1163"/>
        <v>4</v>
      </c>
      <c r="C5761">
        <f t="shared" si="1164"/>
        <v>28</v>
      </c>
      <c r="D5761">
        <f t="shared" si="1165"/>
        <v>7</v>
      </c>
      <c r="E5761" t="str">
        <f t="shared" si="1166"/>
        <v>OFF</v>
      </c>
      <c r="F5761" s="13">
        <f t="shared" si="1168"/>
        <v>43583</v>
      </c>
      <c r="G5761" s="14" t="str">
        <f t="shared" si="1167"/>
        <v>Avg of 4 NM Projects</v>
      </c>
      <c r="H5761" s="15">
        <f t="shared" si="1169"/>
        <v>22</v>
      </c>
      <c r="I5761" s="93">
        <v>-0.13</v>
      </c>
      <c r="J5761">
        <f t="shared" si="1157"/>
        <v>-7.3033707865168538E-4</v>
      </c>
      <c r="K5761" s="4">
        <v>27.82</v>
      </c>
      <c r="L5761" s="4">
        <v>28.23</v>
      </c>
      <c r="M5761" s="16">
        <f t="shared" si="1158"/>
        <v>-3.6699000000000002E-3</v>
      </c>
      <c r="N5761">
        <f t="shared" si="1159"/>
        <v>0</v>
      </c>
      <c r="O5761">
        <f t="shared" si="1160"/>
        <v>0</v>
      </c>
      <c r="P5761" s="63">
        <f t="shared" si="1161"/>
        <v>0</v>
      </c>
    </row>
    <row r="5762" spans="1:18" x14ac:dyDescent="0.3">
      <c r="A5762">
        <f t="shared" si="1162"/>
        <v>2019</v>
      </c>
      <c r="B5762">
        <f t="shared" si="1163"/>
        <v>4</v>
      </c>
      <c r="C5762">
        <f t="shared" si="1164"/>
        <v>28</v>
      </c>
      <c r="D5762">
        <f t="shared" si="1165"/>
        <v>7</v>
      </c>
      <c r="E5762" t="str">
        <f t="shared" si="1166"/>
        <v>OFF</v>
      </c>
      <c r="F5762" s="13">
        <f t="shared" si="1168"/>
        <v>43583</v>
      </c>
      <c r="G5762" s="14" t="str">
        <f t="shared" si="1167"/>
        <v>Avg of 4 NM Projects</v>
      </c>
      <c r="H5762" s="15">
        <f t="shared" si="1169"/>
        <v>23</v>
      </c>
      <c r="I5762" s="93">
        <v>0</v>
      </c>
      <c r="J5762">
        <f t="shared" si="1157"/>
        <v>0</v>
      </c>
      <c r="K5762" s="4">
        <v>24.05</v>
      </c>
      <c r="L5762" s="4">
        <v>21.03</v>
      </c>
      <c r="M5762" s="16">
        <f t="shared" si="1158"/>
        <v>0</v>
      </c>
      <c r="N5762">
        <f t="shared" si="1159"/>
        <v>1</v>
      </c>
      <c r="O5762">
        <f t="shared" si="1160"/>
        <v>0</v>
      </c>
      <c r="P5762" s="63">
        <f t="shared" si="1161"/>
        <v>0</v>
      </c>
    </row>
    <row r="5763" spans="1:18" x14ac:dyDescent="0.3">
      <c r="A5763">
        <f t="shared" si="1162"/>
        <v>2019</v>
      </c>
      <c r="B5763">
        <f t="shared" si="1163"/>
        <v>4</v>
      </c>
      <c r="C5763">
        <f t="shared" si="1164"/>
        <v>28</v>
      </c>
      <c r="D5763">
        <f t="shared" si="1165"/>
        <v>7</v>
      </c>
      <c r="E5763" t="str">
        <f t="shared" si="1166"/>
        <v>OFF</v>
      </c>
      <c r="F5763" s="13">
        <f t="shared" si="1168"/>
        <v>43583</v>
      </c>
      <c r="G5763" s="14" t="str">
        <f t="shared" si="1167"/>
        <v>Avg of 4 NM Projects</v>
      </c>
      <c r="H5763" s="15">
        <f t="shared" si="1169"/>
        <v>24</v>
      </c>
      <c r="I5763" s="93">
        <v>0</v>
      </c>
      <c r="J5763">
        <f t="shared" si="1157"/>
        <v>0</v>
      </c>
      <c r="K5763" s="4">
        <v>22.53</v>
      </c>
      <c r="L5763" s="4">
        <v>27.37</v>
      </c>
      <c r="M5763" s="16">
        <f t="shared" si="1158"/>
        <v>0</v>
      </c>
      <c r="N5763">
        <f t="shared" si="1159"/>
        <v>1</v>
      </c>
      <c r="O5763">
        <f t="shared" si="1160"/>
        <v>0</v>
      </c>
      <c r="P5763" s="63">
        <f t="shared" si="1161"/>
        <v>0</v>
      </c>
    </row>
    <row r="5764" spans="1:18" x14ac:dyDescent="0.3">
      <c r="A5764">
        <f t="shared" si="1162"/>
        <v>2019</v>
      </c>
      <c r="B5764">
        <f t="shared" si="1163"/>
        <v>4</v>
      </c>
      <c r="C5764">
        <f t="shared" si="1164"/>
        <v>29</v>
      </c>
      <c r="D5764">
        <f t="shared" si="1165"/>
        <v>1</v>
      </c>
      <c r="E5764" t="str">
        <f t="shared" si="1166"/>
        <v>OFF</v>
      </c>
      <c r="F5764" s="13">
        <f t="shared" si="1168"/>
        <v>43584</v>
      </c>
      <c r="G5764" s="14" t="str">
        <f t="shared" si="1167"/>
        <v>Avg of 4 NM Projects</v>
      </c>
      <c r="H5764" s="15">
        <f t="shared" si="1169"/>
        <v>1</v>
      </c>
      <c r="I5764" s="93">
        <v>-0.52</v>
      </c>
      <c r="J5764">
        <f t="shared" ref="J5764:J5827" si="1170">+I5764/$I$1</f>
        <v>-2.9213483146067415E-3</v>
      </c>
      <c r="K5764" s="4">
        <v>22.03</v>
      </c>
      <c r="L5764" s="4">
        <v>22.21</v>
      </c>
      <c r="M5764" s="16">
        <f t="shared" ref="M5764:M5827" si="1171">+L5764*I5764/1000</f>
        <v>-1.1549200000000001E-2</v>
      </c>
      <c r="N5764">
        <f t="shared" ref="N5764:N5827" si="1172">+IF(I5764=0,1,0)</f>
        <v>0</v>
      </c>
      <c r="O5764">
        <f t="shared" ref="O5764:O5827" si="1173">+IF(I5764&gt;=0.5*$I$1,1,0)</f>
        <v>0</v>
      </c>
      <c r="P5764" s="63">
        <f t="shared" ref="P5764:P5827" si="1174">+IF(I5764&gt;MAX(I$3652:I$5859),1,0)</f>
        <v>0</v>
      </c>
      <c r="Q5764" s="34"/>
      <c r="R5764" s="34"/>
    </row>
    <row r="5765" spans="1:18" x14ac:dyDescent="0.3">
      <c r="A5765">
        <f t="shared" ref="A5765:A5828" si="1175">YEAR(F5765)</f>
        <v>2019</v>
      </c>
      <c r="B5765">
        <f t="shared" ref="B5765:B5828" si="1176">+MONTH(F5765)</f>
        <v>4</v>
      </c>
      <c r="C5765">
        <f t="shared" ref="C5765:C5828" si="1177">+DAY(F5765)</f>
        <v>29</v>
      </c>
      <c r="D5765">
        <f t="shared" ref="D5765:D5828" si="1178">WEEKDAY(C5765)</f>
        <v>1</v>
      </c>
      <c r="E5765" t="str">
        <f t="shared" ref="E5765:E5828" si="1179">IF(OR(D5765=1,D5765=7,H5765=1,H5765=2,H5765=3,H5765=4,H5765=5,H5765=6,H5765=7,H5765=24),"OFF","ON")</f>
        <v>OFF</v>
      </c>
      <c r="F5765" s="13">
        <f t="shared" si="1168"/>
        <v>43584</v>
      </c>
      <c r="G5765" s="14" t="str">
        <f t="shared" si="1167"/>
        <v>Avg of 4 NM Projects</v>
      </c>
      <c r="H5765" s="15">
        <f t="shared" si="1169"/>
        <v>2</v>
      </c>
      <c r="I5765" s="93">
        <v>0</v>
      </c>
      <c r="J5765">
        <f t="shared" si="1170"/>
        <v>0</v>
      </c>
      <c r="K5765" s="4">
        <v>21.5</v>
      </c>
      <c r="L5765" s="4">
        <v>18.760000000000002</v>
      </c>
      <c r="M5765" s="16">
        <f t="shared" si="1171"/>
        <v>0</v>
      </c>
      <c r="N5765">
        <f t="shared" si="1172"/>
        <v>1</v>
      </c>
      <c r="O5765">
        <f t="shared" si="1173"/>
        <v>0</v>
      </c>
      <c r="P5765" s="63">
        <f t="shared" si="1174"/>
        <v>0</v>
      </c>
    </row>
    <row r="5766" spans="1:18" x14ac:dyDescent="0.3">
      <c r="A5766">
        <f t="shared" si="1175"/>
        <v>2019</v>
      </c>
      <c r="B5766">
        <f t="shared" si="1176"/>
        <v>4</v>
      </c>
      <c r="C5766">
        <f t="shared" si="1177"/>
        <v>29</v>
      </c>
      <c r="D5766">
        <f t="shared" si="1178"/>
        <v>1</v>
      </c>
      <c r="E5766" t="str">
        <f t="shared" si="1179"/>
        <v>OFF</v>
      </c>
      <c r="F5766" s="13">
        <f t="shared" si="1168"/>
        <v>43584</v>
      </c>
      <c r="G5766" s="14" t="str">
        <f t="shared" ref="G5766:G5829" si="1180">+G5765</f>
        <v>Avg of 4 NM Projects</v>
      </c>
      <c r="H5766" s="15">
        <f t="shared" si="1169"/>
        <v>3</v>
      </c>
      <c r="I5766" s="93">
        <v>0</v>
      </c>
      <c r="J5766">
        <f t="shared" si="1170"/>
        <v>0</v>
      </c>
      <c r="K5766" s="4">
        <v>21.18</v>
      </c>
      <c r="L5766" s="4">
        <v>18.84</v>
      </c>
      <c r="M5766" s="16">
        <f t="shared" si="1171"/>
        <v>0</v>
      </c>
      <c r="N5766">
        <f t="shared" si="1172"/>
        <v>1</v>
      </c>
      <c r="O5766">
        <f t="shared" si="1173"/>
        <v>0</v>
      </c>
      <c r="P5766" s="63">
        <f t="shared" si="1174"/>
        <v>0</v>
      </c>
    </row>
    <row r="5767" spans="1:18" x14ac:dyDescent="0.3">
      <c r="A5767">
        <f t="shared" si="1175"/>
        <v>2019</v>
      </c>
      <c r="B5767">
        <f t="shared" si="1176"/>
        <v>4</v>
      </c>
      <c r="C5767">
        <f t="shared" si="1177"/>
        <v>29</v>
      </c>
      <c r="D5767">
        <f t="shared" si="1178"/>
        <v>1</v>
      </c>
      <c r="E5767" t="str">
        <f t="shared" si="1179"/>
        <v>OFF</v>
      </c>
      <c r="F5767" s="13">
        <f t="shared" si="1168"/>
        <v>43584</v>
      </c>
      <c r="G5767" s="14" t="str">
        <f t="shared" si="1180"/>
        <v>Avg of 4 NM Projects</v>
      </c>
      <c r="H5767" s="15">
        <f t="shared" si="1169"/>
        <v>4</v>
      </c>
      <c r="I5767" s="93">
        <v>0</v>
      </c>
      <c r="J5767">
        <f t="shared" si="1170"/>
        <v>0</v>
      </c>
      <c r="K5767" s="4">
        <v>21.12</v>
      </c>
      <c r="L5767" s="4">
        <v>20.67</v>
      </c>
      <c r="M5767" s="16">
        <f t="shared" si="1171"/>
        <v>0</v>
      </c>
      <c r="N5767">
        <f t="shared" si="1172"/>
        <v>1</v>
      </c>
      <c r="O5767">
        <f t="shared" si="1173"/>
        <v>0</v>
      </c>
      <c r="P5767" s="63">
        <f t="shared" si="1174"/>
        <v>0</v>
      </c>
    </row>
    <row r="5768" spans="1:18" x14ac:dyDescent="0.3">
      <c r="A5768">
        <f t="shared" si="1175"/>
        <v>2019</v>
      </c>
      <c r="B5768">
        <f t="shared" si="1176"/>
        <v>4</v>
      </c>
      <c r="C5768">
        <f t="shared" si="1177"/>
        <v>29</v>
      </c>
      <c r="D5768">
        <f t="shared" si="1178"/>
        <v>1</v>
      </c>
      <c r="E5768" t="str">
        <f t="shared" si="1179"/>
        <v>OFF</v>
      </c>
      <c r="F5768" s="13">
        <f t="shared" si="1168"/>
        <v>43584</v>
      </c>
      <c r="G5768" s="14" t="str">
        <f t="shared" si="1180"/>
        <v>Avg of 4 NM Projects</v>
      </c>
      <c r="H5768" s="15">
        <f t="shared" si="1169"/>
        <v>5</v>
      </c>
      <c r="I5768" s="93">
        <v>-0.13</v>
      </c>
      <c r="J5768">
        <f t="shared" si="1170"/>
        <v>-7.3033707865168538E-4</v>
      </c>
      <c r="K5768" s="4">
        <v>21.2</v>
      </c>
      <c r="L5768" s="4">
        <v>20.02</v>
      </c>
      <c r="M5768" s="16">
        <f t="shared" si="1171"/>
        <v>-2.6026000000000001E-3</v>
      </c>
      <c r="N5768">
        <f t="shared" si="1172"/>
        <v>0</v>
      </c>
      <c r="O5768">
        <f t="shared" si="1173"/>
        <v>0</v>
      </c>
      <c r="P5768" s="63">
        <f t="shared" si="1174"/>
        <v>0</v>
      </c>
    </row>
    <row r="5769" spans="1:18" x14ac:dyDescent="0.3">
      <c r="A5769">
        <f t="shared" si="1175"/>
        <v>2019</v>
      </c>
      <c r="B5769">
        <f t="shared" si="1176"/>
        <v>4</v>
      </c>
      <c r="C5769">
        <f t="shared" si="1177"/>
        <v>29</v>
      </c>
      <c r="D5769">
        <f t="shared" si="1178"/>
        <v>1</v>
      </c>
      <c r="E5769" t="str">
        <f t="shared" si="1179"/>
        <v>OFF</v>
      </c>
      <c r="F5769" s="13">
        <f t="shared" si="1168"/>
        <v>43584</v>
      </c>
      <c r="G5769" s="14" t="str">
        <f t="shared" si="1180"/>
        <v>Avg of 4 NM Projects</v>
      </c>
      <c r="H5769" s="15">
        <f t="shared" si="1169"/>
        <v>6</v>
      </c>
      <c r="I5769" s="93">
        <v>-0.26</v>
      </c>
      <c r="J5769">
        <f t="shared" si="1170"/>
        <v>-1.4606741573033708E-3</v>
      </c>
      <c r="K5769" s="4">
        <v>27.14</v>
      </c>
      <c r="L5769" s="4">
        <v>18.61</v>
      </c>
      <c r="M5769" s="16">
        <f t="shared" si="1171"/>
        <v>-4.8386000000000002E-3</v>
      </c>
      <c r="N5769">
        <f t="shared" si="1172"/>
        <v>0</v>
      </c>
      <c r="O5769">
        <f t="shared" si="1173"/>
        <v>0</v>
      </c>
      <c r="P5769" s="63">
        <f t="shared" si="1174"/>
        <v>0</v>
      </c>
    </row>
    <row r="5770" spans="1:18" x14ac:dyDescent="0.3">
      <c r="A5770">
        <f t="shared" si="1175"/>
        <v>2019</v>
      </c>
      <c r="B5770">
        <f t="shared" si="1176"/>
        <v>4</v>
      </c>
      <c r="C5770">
        <f t="shared" si="1177"/>
        <v>29</v>
      </c>
      <c r="D5770">
        <f t="shared" si="1178"/>
        <v>1</v>
      </c>
      <c r="E5770" t="str">
        <f t="shared" si="1179"/>
        <v>OFF</v>
      </c>
      <c r="F5770" s="13">
        <f t="shared" si="1168"/>
        <v>43584</v>
      </c>
      <c r="G5770" s="14" t="str">
        <f t="shared" si="1180"/>
        <v>Avg of 4 NM Projects</v>
      </c>
      <c r="H5770" s="15">
        <f t="shared" si="1169"/>
        <v>7</v>
      </c>
      <c r="I5770" s="93">
        <v>4.4800000000000004</v>
      </c>
      <c r="J5770">
        <f t="shared" si="1170"/>
        <v>2.51685393258427E-2</v>
      </c>
      <c r="K5770" s="4">
        <v>33.119999999999997</v>
      </c>
      <c r="L5770" s="4">
        <v>24.77</v>
      </c>
      <c r="M5770" s="16">
        <f t="shared" si="1171"/>
        <v>0.11096960000000002</v>
      </c>
      <c r="N5770">
        <f t="shared" si="1172"/>
        <v>0</v>
      </c>
      <c r="O5770">
        <f t="shared" si="1173"/>
        <v>0</v>
      </c>
      <c r="P5770" s="63">
        <f t="shared" si="1174"/>
        <v>0</v>
      </c>
    </row>
    <row r="5771" spans="1:18" x14ac:dyDescent="0.3">
      <c r="A5771">
        <f t="shared" si="1175"/>
        <v>2019</v>
      </c>
      <c r="B5771">
        <f t="shared" si="1176"/>
        <v>4</v>
      </c>
      <c r="C5771">
        <f t="shared" si="1177"/>
        <v>29</v>
      </c>
      <c r="D5771">
        <f t="shared" si="1178"/>
        <v>1</v>
      </c>
      <c r="E5771" t="str">
        <f t="shared" si="1179"/>
        <v>OFF</v>
      </c>
      <c r="F5771" s="13">
        <f t="shared" si="1168"/>
        <v>43584</v>
      </c>
      <c r="G5771" s="14" t="str">
        <f t="shared" si="1180"/>
        <v>Avg of 4 NM Projects</v>
      </c>
      <c r="H5771" s="15">
        <f t="shared" si="1169"/>
        <v>8</v>
      </c>
      <c r="I5771" s="93">
        <v>27.009999999999998</v>
      </c>
      <c r="J5771">
        <f t="shared" si="1170"/>
        <v>0.15174157303370786</v>
      </c>
      <c r="K5771" s="4">
        <v>39.71</v>
      </c>
      <c r="L5771" s="4">
        <v>24.76</v>
      </c>
      <c r="M5771" s="16">
        <f t="shared" si="1171"/>
        <v>0.66876760000000002</v>
      </c>
      <c r="N5771">
        <f t="shared" si="1172"/>
        <v>0</v>
      </c>
      <c r="O5771">
        <f t="shared" si="1173"/>
        <v>0</v>
      </c>
      <c r="P5771" s="63">
        <f t="shared" si="1174"/>
        <v>0</v>
      </c>
    </row>
    <row r="5772" spans="1:18" x14ac:dyDescent="0.3">
      <c r="A5772">
        <f t="shared" si="1175"/>
        <v>2019</v>
      </c>
      <c r="B5772">
        <f t="shared" si="1176"/>
        <v>4</v>
      </c>
      <c r="C5772">
        <f t="shared" si="1177"/>
        <v>29</v>
      </c>
      <c r="D5772">
        <f t="shared" si="1178"/>
        <v>1</v>
      </c>
      <c r="E5772" t="str">
        <f t="shared" si="1179"/>
        <v>OFF</v>
      </c>
      <c r="F5772" s="13">
        <f t="shared" si="1168"/>
        <v>43584</v>
      </c>
      <c r="G5772" s="14" t="str">
        <f t="shared" si="1180"/>
        <v>Avg of 4 NM Projects</v>
      </c>
      <c r="H5772" s="15">
        <f t="shared" si="1169"/>
        <v>9</v>
      </c>
      <c r="I5772" s="93">
        <v>54.395000000000003</v>
      </c>
      <c r="J5772">
        <f t="shared" si="1170"/>
        <v>0.30558988764044948</v>
      </c>
      <c r="K5772" s="4">
        <v>28.42</v>
      </c>
      <c r="L5772" s="4">
        <v>19.579999999999998</v>
      </c>
      <c r="M5772" s="16">
        <f t="shared" si="1171"/>
        <v>1.0650541</v>
      </c>
      <c r="N5772">
        <f t="shared" si="1172"/>
        <v>0</v>
      </c>
      <c r="O5772">
        <f t="shared" si="1173"/>
        <v>0</v>
      </c>
      <c r="P5772" s="63">
        <f t="shared" si="1174"/>
        <v>0</v>
      </c>
    </row>
    <row r="5773" spans="1:18" x14ac:dyDescent="0.3">
      <c r="A5773">
        <f t="shared" si="1175"/>
        <v>2019</v>
      </c>
      <c r="B5773">
        <f t="shared" si="1176"/>
        <v>4</v>
      </c>
      <c r="C5773">
        <f t="shared" si="1177"/>
        <v>29</v>
      </c>
      <c r="D5773">
        <f t="shared" si="1178"/>
        <v>1</v>
      </c>
      <c r="E5773" t="str">
        <f t="shared" si="1179"/>
        <v>OFF</v>
      </c>
      <c r="F5773" s="13">
        <f t="shared" si="1168"/>
        <v>43584</v>
      </c>
      <c r="G5773" s="14" t="str">
        <f t="shared" si="1180"/>
        <v>Avg of 4 NM Projects</v>
      </c>
      <c r="H5773" s="15">
        <f t="shared" si="1169"/>
        <v>10</v>
      </c>
      <c r="I5773" s="93">
        <v>65.155000000000001</v>
      </c>
      <c r="J5773">
        <f t="shared" si="1170"/>
        <v>0.36603932584269666</v>
      </c>
      <c r="K5773" s="4">
        <v>22.78</v>
      </c>
      <c r="L5773" s="4">
        <v>17.34</v>
      </c>
      <c r="M5773" s="16">
        <f t="shared" si="1171"/>
        <v>1.1297877000000001</v>
      </c>
      <c r="N5773">
        <f t="shared" si="1172"/>
        <v>0</v>
      </c>
      <c r="O5773">
        <f t="shared" si="1173"/>
        <v>0</v>
      </c>
      <c r="P5773" s="63">
        <f t="shared" si="1174"/>
        <v>0</v>
      </c>
    </row>
    <row r="5774" spans="1:18" x14ac:dyDescent="0.3">
      <c r="A5774">
        <f t="shared" si="1175"/>
        <v>2019</v>
      </c>
      <c r="B5774">
        <f t="shared" si="1176"/>
        <v>4</v>
      </c>
      <c r="C5774">
        <f t="shared" si="1177"/>
        <v>29</v>
      </c>
      <c r="D5774">
        <f t="shared" si="1178"/>
        <v>1</v>
      </c>
      <c r="E5774" t="str">
        <f t="shared" si="1179"/>
        <v>OFF</v>
      </c>
      <c r="F5774" s="13">
        <f t="shared" si="1168"/>
        <v>43584</v>
      </c>
      <c r="G5774" s="14" t="str">
        <f t="shared" si="1180"/>
        <v>Avg of 4 NM Projects</v>
      </c>
      <c r="H5774" s="15">
        <f t="shared" si="1169"/>
        <v>11</v>
      </c>
      <c r="I5774" s="93">
        <v>81.664999999999992</v>
      </c>
      <c r="J5774">
        <f t="shared" si="1170"/>
        <v>0.45879213483146064</v>
      </c>
      <c r="K5774" s="4">
        <v>21.61</v>
      </c>
      <c r="L5774" s="4">
        <v>17.22</v>
      </c>
      <c r="M5774" s="16">
        <f t="shared" si="1171"/>
        <v>1.4062712999999998</v>
      </c>
      <c r="N5774">
        <f t="shared" si="1172"/>
        <v>0</v>
      </c>
      <c r="O5774">
        <f t="shared" si="1173"/>
        <v>0</v>
      </c>
      <c r="P5774" s="63">
        <f t="shared" si="1174"/>
        <v>0</v>
      </c>
    </row>
    <row r="5775" spans="1:18" x14ac:dyDescent="0.3">
      <c r="A5775">
        <f t="shared" si="1175"/>
        <v>2019</v>
      </c>
      <c r="B5775">
        <f t="shared" si="1176"/>
        <v>4</v>
      </c>
      <c r="C5775">
        <f t="shared" si="1177"/>
        <v>29</v>
      </c>
      <c r="D5775">
        <f t="shared" si="1178"/>
        <v>1</v>
      </c>
      <c r="E5775" t="str">
        <f t="shared" si="1179"/>
        <v>OFF</v>
      </c>
      <c r="F5775" s="13">
        <f t="shared" si="1168"/>
        <v>43584</v>
      </c>
      <c r="G5775" s="14" t="str">
        <f t="shared" si="1180"/>
        <v>Avg of 4 NM Projects</v>
      </c>
      <c r="H5775" s="15">
        <f t="shared" si="1169"/>
        <v>12</v>
      </c>
      <c r="I5775" s="93">
        <v>87.555000000000007</v>
      </c>
      <c r="J5775">
        <f t="shared" si="1170"/>
        <v>0.49188202247191015</v>
      </c>
      <c r="K5775" s="4">
        <v>20.78</v>
      </c>
      <c r="L5775" s="4">
        <v>16.690000000000001</v>
      </c>
      <c r="M5775" s="16">
        <f t="shared" si="1171"/>
        <v>1.4612929500000003</v>
      </c>
      <c r="N5775">
        <f t="shared" si="1172"/>
        <v>0</v>
      </c>
      <c r="O5775">
        <f t="shared" si="1173"/>
        <v>0</v>
      </c>
      <c r="P5775" s="63">
        <f t="shared" si="1174"/>
        <v>0</v>
      </c>
    </row>
    <row r="5776" spans="1:18" x14ac:dyDescent="0.3">
      <c r="A5776">
        <f t="shared" si="1175"/>
        <v>2019</v>
      </c>
      <c r="B5776">
        <f t="shared" si="1176"/>
        <v>4</v>
      </c>
      <c r="C5776">
        <f t="shared" si="1177"/>
        <v>29</v>
      </c>
      <c r="D5776">
        <f t="shared" si="1178"/>
        <v>1</v>
      </c>
      <c r="E5776" t="str">
        <f t="shared" si="1179"/>
        <v>OFF</v>
      </c>
      <c r="F5776" s="13">
        <f t="shared" si="1168"/>
        <v>43584</v>
      </c>
      <c r="G5776" s="14" t="str">
        <f t="shared" si="1180"/>
        <v>Avg of 4 NM Projects</v>
      </c>
      <c r="H5776" s="15">
        <f t="shared" si="1169"/>
        <v>13</v>
      </c>
      <c r="I5776" s="93">
        <v>91.134999999999991</v>
      </c>
      <c r="J5776">
        <f t="shared" si="1170"/>
        <v>0.51199438202247183</v>
      </c>
      <c r="K5776" s="4">
        <v>20.63</v>
      </c>
      <c r="L5776" s="4">
        <v>16.84</v>
      </c>
      <c r="M5776" s="16">
        <f t="shared" si="1171"/>
        <v>1.5347133999999998</v>
      </c>
      <c r="N5776">
        <f t="shared" si="1172"/>
        <v>0</v>
      </c>
      <c r="O5776">
        <f t="shared" si="1173"/>
        <v>1</v>
      </c>
      <c r="P5776" s="63">
        <f t="shared" si="1174"/>
        <v>0</v>
      </c>
    </row>
    <row r="5777" spans="1:18" x14ac:dyDescent="0.3">
      <c r="A5777">
        <f t="shared" si="1175"/>
        <v>2019</v>
      </c>
      <c r="B5777">
        <f t="shared" si="1176"/>
        <v>4</v>
      </c>
      <c r="C5777">
        <f t="shared" si="1177"/>
        <v>29</v>
      </c>
      <c r="D5777">
        <f t="shared" si="1178"/>
        <v>1</v>
      </c>
      <c r="E5777" t="str">
        <f t="shared" si="1179"/>
        <v>OFF</v>
      </c>
      <c r="F5777" s="13">
        <f t="shared" si="1168"/>
        <v>43584</v>
      </c>
      <c r="G5777" s="14" t="str">
        <f t="shared" si="1180"/>
        <v>Avg of 4 NM Projects</v>
      </c>
      <c r="H5777" s="15">
        <f t="shared" si="1169"/>
        <v>14</v>
      </c>
      <c r="I5777" s="93">
        <v>90.364999999999995</v>
      </c>
      <c r="J5777">
        <f t="shared" si="1170"/>
        <v>0.50766853932584266</v>
      </c>
      <c r="K5777" s="4">
        <v>20.87</v>
      </c>
      <c r="L5777" s="4">
        <v>17.27</v>
      </c>
      <c r="M5777" s="16">
        <f t="shared" si="1171"/>
        <v>1.5606035499999997</v>
      </c>
      <c r="N5777">
        <f t="shared" si="1172"/>
        <v>0</v>
      </c>
      <c r="O5777">
        <f t="shared" si="1173"/>
        <v>1</v>
      </c>
      <c r="P5777" s="63">
        <f t="shared" si="1174"/>
        <v>0</v>
      </c>
    </row>
    <row r="5778" spans="1:18" x14ac:dyDescent="0.3">
      <c r="A5778">
        <f t="shared" si="1175"/>
        <v>2019</v>
      </c>
      <c r="B5778">
        <f t="shared" si="1176"/>
        <v>4</v>
      </c>
      <c r="C5778">
        <f t="shared" si="1177"/>
        <v>29</v>
      </c>
      <c r="D5778">
        <f t="shared" si="1178"/>
        <v>1</v>
      </c>
      <c r="E5778" t="str">
        <f t="shared" si="1179"/>
        <v>OFF</v>
      </c>
      <c r="F5778" s="13">
        <f t="shared" si="1168"/>
        <v>43584</v>
      </c>
      <c r="G5778" s="14" t="str">
        <f t="shared" si="1180"/>
        <v>Avg of 4 NM Projects</v>
      </c>
      <c r="H5778" s="15">
        <f t="shared" si="1169"/>
        <v>15</v>
      </c>
      <c r="I5778" s="93">
        <v>84.60499999999999</v>
      </c>
      <c r="J5778">
        <f t="shared" si="1170"/>
        <v>0.47530898876404487</v>
      </c>
      <c r="K5778" s="4">
        <v>20.91</v>
      </c>
      <c r="L5778" s="4">
        <v>18.04</v>
      </c>
      <c r="M5778" s="16">
        <f t="shared" si="1171"/>
        <v>1.5262741999999998</v>
      </c>
      <c r="N5778">
        <f t="shared" si="1172"/>
        <v>0</v>
      </c>
      <c r="O5778">
        <f t="shared" si="1173"/>
        <v>0</v>
      </c>
      <c r="P5778" s="63">
        <f t="shared" si="1174"/>
        <v>0</v>
      </c>
    </row>
    <row r="5779" spans="1:18" x14ac:dyDescent="0.3">
      <c r="A5779">
        <f t="shared" si="1175"/>
        <v>2019</v>
      </c>
      <c r="B5779">
        <f t="shared" si="1176"/>
        <v>4</v>
      </c>
      <c r="C5779">
        <f t="shared" si="1177"/>
        <v>29</v>
      </c>
      <c r="D5779">
        <f t="shared" si="1178"/>
        <v>1</v>
      </c>
      <c r="E5779" t="str">
        <f t="shared" si="1179"/>
        <v>OFF</v>
      </c>
      <c r="F5779" s="13">
        <f t="shared" si="1168"/>
        <v>43584</v>
      </c>
      <c r="G5779" s="14" t="str">
        <f t="shared" si="1180"/>
        <v>Avg of 4 NM Projects</v>
      </c>
      <c r="H5779" s="15">
        <f t="shared" si="1169"/>
        <v>16</v>
      </c>
      <c r="I5779" s="93">
        <v>67.199999999999989</v>
      </c>
      <c r="J5779">
        <f t="shared" si="1170"/>
        <v>0.37752808988764036</v>
      </c>
      <c r="K5779" s="4">
        <v>22.42</v>
      </c>
      <c r="L5779" s="4">
        <v>16.8</v>
      </c>
      <c r="M5779" s="16">
        <f t="shared" si="1171"/>
        <v>1.1289599999999997</v>
      </c>
      <c r="N5779">
        <f t="shared" si="1172"/>
        <v>0</v>
      </c>
      <c r="O5779">
        <f t="shared" si="1173"/>
        <v>0</v>
      </c>
      <c r="P5779" s="63">
        <f t="shared" si="1174"/>
        <v>0</v>
      </c>
    </row>
    <row r="5780" spans="1:18" x14ac:dyDescent="0.3">
      <c r="A5780">
        <f t="shared" si="1175"/>
        <v>2019</v>
      </c>
      <c r="B5780">
        <f t="shared" si="1176"/>
        <v>4</v>
      </c>
      <c r="C5780">
        <f t="shared" si="1177"/>
        <v>29</v>
      </c>
      <c r="D5780">
        <f t="shared" si="1178"/>
        <v>1</v>
      </c>
      <c r="E5780" t="str">
        <f t="shared" si="1179"/>
        <v>OFF</v>
      </c>
      <c r="F5780" s="13">
        <f t="shared" si="1168"/>
        <v>43584</v>
      </c>
      <c r="G5780" s="14" t="str">
        <f t="shared" si="1180"/>
        <v>Avg of 4 NM Projects</v>
      </c>
      <c r="H5780" s="15">
        <f t="shared" si="1169"/>
        <v>17</v>
      </c>
      <c r="I5780" s="93">
        <v>34.299999999999997</v>
      </c>
      <c r="J5780">
        <f t="shared" si="1170"/>
        <v>0.19269662921348313</v>
      </c>
      <c r="K5780" s="4">
        <v>24.38</v>
      </c>
      <c r="L5780" s="4">
        <v>18.45</v>
      </c>
      <c r="M5780" s="16">
        <f t="shared" si="1171"/>
        <v>0.63283499999999993</v>
      </c>
      <c r="N5780">
        <f t="shared" si="1172"/>
        <v>0</v>
      </c>
      <c r="O5780">
        <f t="shared" si="1173"/>
        <v>0</v>
      </c>
      <c r="P5780" s="63">
        <f t="shared" si="1174"/>
        <v>0</v>
      </c>
    </row>
    <row r="5781" spans="1:18" x14ac:dyDescent="0.3">
      <c r="A5781">
        <f t="shared" si="1175"/>
        <v>2019</v>
      </c>
      <c r="B5781">
        <f t="shared" si="1176"/>
        <v>4</v>
      </c>
      <c r="C5781">
        <f t="shared" si="1177"/>
        <v>29</v>
      </c>
      <c r="D5781">
        <f t="shared" si="1178"/>
        <v>1</v>
      </c>
      <c r="E5781" t="str">
        <f t="shared" si="1179"/>
        <v>OFF</v>
      </c>
      <c r="F5781" s="13">
        <f t="shared" si="1168"/>
        <v>43584</v>
      </c>
      <c r="G5781" s="14" t="str">
        <f t="shared" si="1180"/>
        <v>Avg of 4 NM Projects</v>
      </c>
      <c r="H5781" s="15">
        <f t="shared" si="1169"/>
        <v>18</v>
      </c>
      <c r="I5781" s="93">
        <v>34.56</v>
      </c>
      <c r="J5781">
        <f t="shared" si="1170"/>
        <v>0.19415730337078652</v>
      </c>
      <c r="K5781" s="4">
        <v>31.14</v>
      </c>
      <c r="L5781" s="4">
        <v>25.92</v>
      </c>
      <c r="M5781" s="16">
        <f t="shared" si="1171"/>
        <v>0.89579520000000012</v>
      </c>
      <c r="N5781">
        <f t="shared" si="1172"/>
        <v>0</v>
      </c>
      <c r="O5781">
        <f t="shared" si="1173"/>
        <v>0</v>
      </c>
      <c r="P5781" s="63">
        <f t="shared" si="1174"/>
        <v>0</v>
      </c>
    </row>
    <row r="5782" spans="1:18" x14ac:dyDescent="0.3">
      <c r="A5782">
        <f t="shared" si="1175"/>
        <v>2019</v>
      </c>
      <c r="B5782">
        <f t="shared" si="1176"/>
        <v>4</v>
      </c>
      <c r="C5782">
        <f t="shared" si="1177"/>
        <v>29</v>
      </c>
      <c r="D5782">
        <f t="shared" si="1178"/>
        <v>1</v>
      </c>
      <c r="E5782" t="str">
        <f t="shared" si="1179"/>
        <v>OFF</v>
      </c>
      <c r="F5782" s="13">
        <f t="shared" si="1168"/>
        <v>43584</v>
      </c>
      <c r="G5782" s="14" t="str">
        <f t="shared" si="1180"/>
        <v>Avg of 4 NM Projects</v>
      </c>
      <c r="H5782" s="15">
        <f t="shared" si="1169"/>
        <v>19</v>
      </c>
      <c r="I5782" s="93">
        <v>14.21</v>
      </c>
      <c r="J5782">
        <f t="shared" si="1170"/>
        <v>7.9831460674157306E-2</v>
      </c>
      <c r="K5782" s="4">
        <v>38.770000000000003</v>
      </c>
      <c r="L5782" s="4">
        <v>21.61</v>
      </c>
      <c r="M5782" s="16">
        <f t="shared" si="1171"/>
        <v>0.30707810000000002</v>
      </c>
      <c r="N5782">
        <f t="shared" si="1172"/>
        <v>0</v>
      </c>
      <c r="O5782">
        <f t="shared" si="1173"/>
        <v>0</v>
      </c>
      <c r="P5782" s="63">
        <f t="shared" si="1174"/>
        <v>0</v>
      </c>
    </row>
    <row r="5783" spans="1:18" x14ac:dyDescent="0.3">
      <c r="A5783">
        <f t="shared" si="1175"/>
        <v>2019</v>
      </c>
      <c r="B5783">
        <f t="shared" si="1176"/>
        <v>4</v>
      </c>
      <c r="C5783">
        <f t="shared" si="1177"/>
        <v>29</v>
      </c>
      <c r="D5783">
        <f t="shared" si="1178"/>
        <v>1</v>
      </c>
      <c r="E5783" t="str">
        <f t="shared" si="1179"/>
        <v>OFF</v>
      </c>
      <c r="F5783" s="13">
        <f t="shared" si="1168"/>
        <v>43584</v>
      </c>
      <c r="G5783" s="14" t="str">
        <f t="shared" si="1180"/>
        <v>Avg of 4 NM Projects</v>
      </c>
      <c r="H5783" s="15">
        <f t="shared" si="1169"/>
        <v>20</v>
      </c>
      <c r="I5783" s="93">
        <v>1.4100000000000001</v>
      </c>
      <c r="J5783">
        <f t="shared" si="1170"/>
        <v>7.9213483146067416E-3</v>
      </c>
      <c r="K5783" s="4">
        <v>40.67</v>
      </c>
      <c r="L5783" s="4">
        <v>26.9</v>
      </c>
      <c r="M5783" s="16">
        <f t="shared" si="1171"/>
        <v>3.7929000000000004E-2</v>
      </c>
      <c r="N5783">
        <f t="shared" si="1172"/>
        <v>0</v>
      </c>
      <c r="O5783">
        <f t="shared" si="1173"/>
        <v>0</v>
      </c>
      <c r="P5783" s="63">
        <f t="shared" si="1174"/>
        <v>0</v>
      </c>
    </row>
    <row r="5784" spans="1:18" x14ac:dyDescent="0.3">
      <c r="A5784">
        <f t="shared" si="1175"/>
        <v>2019</v>
      </c>
      <c r="B5784">
        <f t="shared" si="1176"/>
        <v>4</v>
      </c>
      <c r="C5784">
        <f t="shared" si="1177"/>
        <v>29</v>
      </c>
      <c r="D5784">
        <f t="shared" si="1178"/>
        <v>1</v>
      </c>
      <c r="E5784" t="str">
        <f t="shared" si="1179"/>
        <v>OFF</v>
      </c>
      <c r="F5784" s="13">
        <f t="shared" si="1168"/>
        <v>43584</v>
      </c>
      <c r="G5784" s="14" t="str">
        <f t="shared" si="1180"/>
        <v>Avg of 4 NM Projects</v>
      </c>
      <c r="H5784" s="15">
        <f t="shared" si="1169"/>
        <v>21</v>
      </c>
      <c r="I5784" s="93">
        <v>-0.26</v>
      </c>
      <c r="J5784">
        <f t="shared" si="1170"/>
        <v>-1.4606741573033708E-3</v>
      </c>
      <c r="K5784" s="4">
        <v>38.369999999999997</v>
      </c>
      <c r="L5784" s="4">
        <v>31.91</v>
      </c>
      <c r="M5784" s="16">
        <f t="shared" si="1171"/>
        <v>-8.2965999999999995E-3</v>
      </c>
      <c r="N5784">
        <f t="shared" si="1172"/>
        <v>0</v>
      </c>
      <c r="O5784">
        <f t="shared" si="1173"/>
        <v>0</v>
      </c>
      <c r="P5784" s="63">
        <f t="shared" si="1174"/>
        <v>0</v>
      </c>
    </row>
    <row r="5785" spans="1:18" x14ac:dyDescent="0.3">
      <c r="A5785">
        <f t="shared" si="1175"/>
        <v>2019</v>
      </c>
      <c r="B5785">
        <f t="shared" si="1176"/>
        <v>4</v>
      </c>
      <c r="C5785">
        <f t="shared" si="1177"/>
        <v>29</v>
      </c>
      <c r="D5785">
        <f t="shared" si="1178"/>
        <v>1</v>
      </c>
      <c r="E5785" t="str">
        <f t="shared" si="1179"/>
        <v>OFF</v>
      </c>
      <c r="F5785" s="13">
        <f t="shared" si="1168"/>
        <v>43584</v>
      </c>
      <c r="G5785" s="14" t="str">
        <f t="shared" si="1180"/>
        <v>Avg of 4 NM Projects</v>
      </c>
      <c r="H5785" s="15">
        <f t="shared" si="1169"/>
        <v>22</v>
      </c>
      <c r="I5785" s="93">
        <v>-0.13</v>
      </c>
      <c r="J5785">
        <f t="shared" si="1170"/>
        <v>-7.3033707865168538E-4</v>
      </c>
      <c r="K5785" s="4">
        <v>29.04</v>
      </c>
      <c r="L5785" s="4">
        <v>22.49</v>
      </c>
      <c r="M5785" s="16">
        <f t="shared" si="1171"/>
        <v>-2.9236999999999996E-3</v>
      </c>
      <c r="N5785">
        <f t="shared" si="1172"/>
        <v>0</v>
      </c>
      <c r="O5785">
        <f t="shared" si="1173"/>
        <v>0</v>
      </c>
      <c r="P5785" s="63">
        <f t="shared" si="1174"/>
        <v>0</v>
      </c>
    </row>
    <row r="5786" spans="1:18" x14ac:dyDescent="0.3">
      <c r="A5786">
        <f t="shared" si="1175"/>
        <v>2019</v>
      </c>
      <c r="B5786">
        <f t="shared" si="1176"/>
        <v>4</v>
      </c>
      <c r="C5786">
        <f t="shared" si="1177"/>
        <v>29</v>
      </c>
      <c r="D5786">
        <f t="shared" si="1178"/>
        <v>1</v>
      </c>
      <c r="E5786" t="str">
        <f t="shared" si="1179"/>
        <v>OFF</v>
      </c>
      <c r="F5786" s="13">
        <f t="shared" si="1168"/>
        <v>43584</v>
      </c>
      <c r="G5786" s="14" t="str">
        <f t="shared" si="1180"/>
        <v>Avg of 4 NM Projects</v>
      </c>
      <c r="H5786" s="15">
        <f t="shared" si="1169"/>
        <v>23</v>
      </c>
      <c r="I5786" s="93">
        <v>-0.13</v>
      </c>
      <c r="J5786">
        <f t="shared" si="1170"/>
        <v>-7.3033707865168538E-4</v>
      </c>
      <c r="K5786" s="4">
        <v>23.15</v>
      </c>
      <c r="L5786" s="4">
        <v>20.09</v>
      </c>
      <c r="M5786" s="16">
        <f t="shared" si="1171"/>
        <v>-2.6116999999999998E-3</v>
      </c>
      <c r="N5786">
        <f t="shared" si="1172"/>
        <v>0</v>
      </c>
      <c r="O5786">
        <f t="shared" si="1173"/>
        <v>0</v>
      </c>
      <c r="P5786" s="63">
        <f t="shared" si="1174"/>
        <v>0</v>
      </c>
    </row>
    <row r="5787" spans="1:18" x14ac:dyDescent="0.3">
      <c r="A5787">
        <f t="shared" si="1175"/>
        <v>2019</v>
      </c>
      <c r="B5787">
        <f t="shared" si="1176"/>
        <v>4</v>
      </c>
      <c r="C5787">
        <f t="shared" si="1177"/>
        <v>29</v>
      </c>
      <c r="D5787">
        <f t="shared" si="1178"/>
        <v>1</v>
      </c>
      <c r="E5787" t="str">
        <f t="shared" si="1179"/>
        <v>OFF</v>
      </c>
      <c r="F5787" s="13">
        <f t="shared" si="1168"/>
        <v>43584</v>
      </c>
      <c r="G5787" s="14" t="str">
        <f t="shared" si="1180"/>
        <v>Avg of 4 NM Projects</v>
      </c>
      <c r="H5787" s="15">
        <f t="shared" si="1169"/>
        <v>24</v>
      </c>
      <c r="I5787" s="93">
        <v>-0.13</v>
      </c>
      <c r="J5787">
        <f t="shared" si="1170"/>
        <v>-7.3033707865168538E-4</v>
      </c>
      <c r="K5787" s="4">
        <v>23.04</v>
      </c>
      <c r="L5787" s="4">
        <v>22.92</v>
      </c>
      <c r="M5787" s="16">
        <f t="shared" si="1171"/>
        <v>-2.9796000000000007E-3</v>
      </c>
      <c r="N5787">
        <f t="shared" si="1172"/>
        <v>0</v>
      </c>
      <c r="O5787">
        <f t="shared" si="1173"/>
        <v>0</v>
      </c>
      <c r="P5787" s="63">
        <f t="shared" si="1174"/>
        <v>0</v>
      </c>
    </row>
    <row r="5788" spans="1:18" x14ac:dyDescent="0.3">
      <c r="A5788">
        <f t="shared" si="1175"/>
        <v>2019</v>
      </c>
      <c r="B5788">
        <f t="shared" si="1176"/>
        <v>4</v>
      </c>
      <c r="C5788">
        <f t="shared" si="1177"/>
        <v>30</v>
      </c>
      <c r="D5788">
        <f t="shared" si="1178"/>
        <v>2</v>
      </c>
      <c r="E5788" t="str">
        <f t="shared" si="1179"/>
        <v>OFF</v>
      </c>
      <c r="F5788" s="13">
        <f t="shared" si="1168"/>
        <v>43585</v>
      </c>
      <c r="G5788" s="14" t="str">
        <f t="shared" si="1180"/>
        <v>Avg of 4 NM Projects</v>
      </c>
      <c r="H5788" s="15">
        <f t="shared" si="1169"/>
        <v>1</v>
      </c>
      <c r="I5788" s="93">
        <v>-0.13</v>
      </c>
      <c r="J5788">
        <f t="shared" si="1170"/>
        <v>-7.3033707865168538E-4</v>
      </c>
      <c r="K5788" s="4">
        <v>20.32</v>
      </c>
      <c r="L5788" s="4">
        <v>19.649999999999999</v>
      </c>
      <c r="M5788" s="16">
        <f t="shared" si="1171"/>
        <v>-2.5544999999999999E-3</v>
      </c>
      <c r="N5788">
        <f t="shared" si="1172"/>
        <v>0</v>
      </c>
      <c r="O5788">
        <f t="shared" si="1173"/>
        <v>0</v>
      </c>
      <c r="P5788" s="63">
        <f t="shared" si="1174"/>
        <v>0</v>
      </c>
      <c r="Q5788" s="34"/>
      <c r="R5788" s="34"/>
    </row>
    <row r="5789" spans="1:18" x14ac:dyDescent="0.3">
      <c r="A5789">
        <f t="shared" si="1175"/>
        <v>2019</v>
      </c>
      <c r="B5789">
        <f t="shared" si="1176"/>
        <v>4</v>
      </c>
      <c r="C5789">
        <f t="shared" si="1177"/>
        <v>30</v>
      </c>
      <c r="D5789">
        <f t="shared" si="1178"/>
        <v>2</v>
      </c>
      <c r="E5789" t="str">
        <f t="shared" si="1179"/>
        <v>OFF</v>
      </c>
      <c r="F5789" s="13">
        <f t="shared" ref="F5789:F5852" si="1181">+F5765+1</f>
        <v>43585</v>
      </c>
      <c r="G5789" s="14" t="str">
        <f t="shared" si="1180"/>
        <v>Avg of 4 NM Projects</v>
      </c>
      <c r="H5789" s="15">
        <f t="shared" ref="H5789:H5852" si="1182">H5765</f>
        <v>2</v>
      </c>
      <c r="I5789" s="93">
        <v>0</v>
      </c>
      <c r="J5789">
        <f t="shared" si="1170"/>
        <v>0</v>
      </c>
      <c r="K5789" s="4">
        <v>19.09</v>
      </c>
      <c r="L5789" s="4">
        <v>16.899999999999999</v>
      </c>
      <c r="M5789" s="16">
        <f t="shared" si="1171"/>
        <v>0</v>
      </c>
      <c r="N5789">
        <f t="shared" si="1172"/>
        <v>1</v>
      </c>
      <c r="O5789">
        <f t="shared" si="1173"/>
        <v>0</v>
      </c>
      <c r="P5789" s="63">
        <f t="shared" si="1174"/>
        <v>0</v>
      </c>
    </row>
    <row r="5790" spans="1:18" x14ac:dyDescent="0.3">
      <c r="A5790">
        <f t="shared" si="1175"/>
        <v>2019</v>
      </c>
      <c r="B5790">
        <f t="shared" si="1176"/>
        <v>4</v>
      </c>
      <c r="C5790">
        <f t="shared" si="1177"/>
        <v>30</v>
      </c>
      <c r="D5790">
        <f t="shared" si="1178"/>
        <v>2</v>
      </c>
      <c r="E5790" t="str">
        <f t="shared" si="1179"/>
        <v>OFF</v>
      </c>
      <c r="F5790" s="13">
        <f t="shared" si="1181"/>
        <v>43585</v>
      </c>
      <c r="G5790" s="14" t="str">
        <f t="shared" si="1180"/>
        <v>Avg of 4 NM Projects</v>
      </c>
      <c r="H5790" s="15">
        <f t="shared" si="1182"/>
        <v>3</v>
      </c>
      <c r="I5790" s="93">
        <v>0</v>
      </c>
      <c r="J5790">
        <f t="shared" si="1170"/>
        <v>0</v>
      </c>
      <c r="K5790" s="4">
        <v>18.96</v>
      </c>
      <c r="L5790" s="4">
        <v>16.850000000000001</v>
      </c>
      <c r="M5790" s="16">
        <f t="shared" si="1171"/>
        <v>0</v>
      </c>
      <c r="N5790">
        <f t="shared" si="1172"/>
        <v>1</v>
      </c>
      <c r="O5790">
        <f t="shared" si="1173"/>
        <v>0</v>
      </c>
      <c r="P5790" s="63">
        <f t="shared" si="1174"/>
        <v>0</v>
      </c>
    </row>
    <row r="5791" spans="1:18" x14ac:dyDescent="0.3">
      <c r="A5791">
        <f t="shared" si="1175"/>
        <v>2019</v>
      </c>
      <c r="B5791">
        <f t="shared" si="1176"/>
        <v>4</v>
      </c>
      <c r="C5791">
        <f t="shared" si="1177"/>
        <v>30</v>
      </c>
      <c r="D5791">
        <f t="shared" si="1178"/>
        <v>2</v>
      </c>
      <c r="E5791" t="str">
        <f t="shared" si="1179"/>
        <v>OFF</v>
      </c>
      <c r="F5791" s="13">
        <f t="shared" si="1181"/>
        <v>43585</v>
      </c>
      <c r="G5791" s="14" t="str">
        <f t="shared" si="1180"/>
        <v>Avg of 4 NM Projects</v>
      </c>
      <c r="H5791" s="15">
        <f t="shared" si="1182"/>
        <v>4</v>
      </c>
      <c r="I5791" s="93">
        <v>-0.13</v>
      </c>
      <c r="J5791">
        <f t="shared" si="1170"/>
        <v>-7.3033707865168538E-4</v>
      </c>
      <c r="K5791" s="4">
        <v>19.03</v>
      </c>
      <c r="L5791" s="4">
        <v>17.239999999999998</v>
      </c>
      <c r="M5791" s="16">
        <f t="shared" si="1171"/>
        <v>-2.2412E-3</v>
      </c>
      <c r="N5791">
        <f t="shared" si="1172"/>
        <v>0</v>
      </c>
      <c r="O5791">
        <f t="shared" si="1173"/>
        <v>0</v>
      </c>
      <c r="P5791" s="63">
        <f t="shared" si="1174"/>
        <v>0</v>
      </c>
    </row>
    <row r="5792" spans="1:18" x14ac:dyDescent="0.3">
      <c r="A5792">
        <f t="shared" si="1175"/>
        <v>2019</v>
      </c>
      <c r="B5792">
        <f t="shared" si="1176"/>
        <v>4</v>
      </c>
      <c r="C5792">
        <f t="shared" si="1177"/>
        <v>30</v>
      </c>
      <c r="D5792">
        <f t="shared" si="1178"/>
        <v>2</v>
      </c>
      <c r="E5792" t="str">
        <f t="shared" si="1179"/>
        <v>OFF</v>
      </c>
      <c r="F5792" s="13">
        <f t="shared" si="1181"/>
        <v>43585</v>
      </c>
      <c r="G5792" s="14" t="str">
        <f t="shared" si="1180"/>
        <v>Avg of 4 NM Projects</v>
      </c>
      <c r="H5792" s="15">
        <f t="shared" si="1182"/>
        <v>5</v>
      </c>
      <c r="I5792" s="93">
        <v>-0.13</v>
      </c>
      <c r="J5792">
        <f t="shared" si="1170"/>
        <v>-7.3033707865168538E-4</v>
      </c>
      <c r="K5792" s="4">
        <v>19.11</v>
      </c>
      <c r="L5792" s="4">
        <v>17.48</v>
      </c>
      <c r="M5792" s="16">
        <f t="shared" si="1171"/>
        <v>-2.2724000000000004E-3</v>
      </c>
      <c r="N5792">
        <f t="shared" si="1172"/>
        <v>0</v>
      </c>
      <c r="O5792">
        <f t="shared" si="1173"/>
        <v>0</v>
      </c>
      <c r="P5792" s="63">
        <f t="shared" si="1174"/>
        <v>0</v>
      </c>
    </row>
    <row r="5793" spans="1:16" x14ac:dyDescent="0.3">
      <c r="A5793">
        <f t="shared" si="1175"/>
        <v>2019</v>
      </c>
      <c r="B5793">
        <f t="shared" si="1176"/>
        <v>4</v>
      </c>
      <c r="C5793">
        <f t="shared" si="1177"/>
        <v>30</v>
      </c>
      <c r="D5793">
        <f t="shared" si="1178"/>
        <v>2</v>
      </c>
      <c r="E5793" t="str">
        <f t="shared" si="1179"/>
        <v>OFF</v>
      </c>
      <c r="F5793" s="13">
        <f t="shared" si="1181"/>
        <v>43585</v>
      </c>
      <c r="G5793" s="14" t="str">
        <f t="shared" si="1180"/>
        <v>Avg of 4 NM Projects</v>
      </c>
      <c r="H5793" s="15">
        <f t="shared" si="1182"/>
        <v>6</v>
      </c>
      <c r="I5793" s="93">
        <v>-0.39</v>
      </c>
      <c r="J5793">
        <f t="shared" si="1170"/>
        <v>-2.1910112359550564E-3</v>
      </c>
      <c r="K5793" s="4">
        <v>21.25</v>
      </c>
      <c r="L5793" s="4">
        <v>18.329999999999998</v>
      </c>
      <c r="M5793" s="16">
        <f t="shared" si="1171"/>
        <v>-7.1487E-3</v>
      </c>
      <c r="N5793">
        <f t="shared" si="1172"/>
        <v>0</v>
      </c>
      <c r="O5793">
        <f t="shared" si="1173"/>
        <v>0</v>
      </c>
      <c r="P5793" s="63">
        <f t="shared" si="1174"/>
        <v>0</v>
      </c>
    </row>
    <row r="5794" spans="1:16" x14ac:dyDescent="0.3">
      <c r="A5794">
        <f t="shared" si="1175"/>
        <v>2019</v>
      </c>
      <c r="B5794">
        <f t="shared" si="1176"/>
        <v>4</v>
      </c>
      <c r="C5794">
        <f t="shared" si="1177"/>
        <v>30</v>
      </c>
      <c r="D5794">
        <f t="shared" si="1178"/>
        <v>2</v>
      </c>
      <c r="E5794" t="str">
        <f t="shared" si="1179"/>
        <v>OFF</v>
      </c>
      <c r="F5794" s="13">
        <f t="shared" si="1181"/>
        <v>43585</v>
      </c>
      <c r="G5794" s="14" t="str">
        <f t="shared" si="1180"/>
        <v>Avg of 4 NM Projects</v>
      </c>
      <c r="H5794" s="15">
        <f t="shared" si="1182"/>
        <v>7</v>
      </c>
      <c r="I5794" s="93">
        <v>1.2850000000000001</v>
      </c>
      <c r="J5794">
        <f t="shared" si="1170"/>
        <v>7.2191011235955066E-3</v>
      </c>
      <c r="K5794" s="4">
        <v>25.48</v>
      </c>
      <c r="L5794" s="4">
        <v>23.08</v>
      </c>
      <c r="M5794" s="16">
        <f t="shared" si="1171"/>
        <v>2.9657800000000002E-2</v>
      </c>
      <c r="N5794">
        <f t="shared" si="1172"/>
        <v>0</v>
      </c>
      <c r="O5794">
        <f t="shared" si="1173"/>
        <v>0</v>
      </c>
      <c r="P5794" s="63">
        <f t="shared" si="1174"/>
        <v>0</v>
      </c>
    </row>
    <row r="5795" spans="1:16" x14ac:dyDescent="0.3">
      <c r="A5795">
        <f t="shared" si="1175"/>
        <v>2019</v>
      </c>
      <c r="B5795">
        <f t="shared" si="1176"/>
        <v>4</v>
      </c>
      <c r="C5795">
        <f t="shared" si="1177"/>
        <v>30</v>
      </c>
      <c r="D5795">
        <f t="shared" si="1178"/>
        <v>2</v>
      </c>
      <c r="E5795" t="str">
        <f t="shared" si="1179"/>
        <v>ON</v>
      </c>
      <c r="F5795" s="13">
        <f t="shared" si="1181"/>
        <v>43585</v>
      </c>
      <c r="G5795" s="14" t="str">
        <f t="shared" si="1180"/>
        <v>Avg of 4 NM Projects</v>
      </c>
      <c r="H5795" s="15">
        <f t="shared" si="1182"/>
        <v>8</v>
      </c>
      <c r="I5795" s="93">
        <v>10.620000000000001</v>
      </c>
      <c r="J5795">
        <f t="shared" si="1170"/>
        <v>5.9662921348314614E-2</v>
      </c>
      <c r="K5795" s="4">
        <v>33.1</v>
      </c>
      <c r="L5795" s="4">
        <v>32.31</v>
      </c>
      <c r="M5795" s="16">
        <f t="shared" si="1171"/>
        <v>0.34313220000000005</v>
      </c>
      <c r="N5795">
        <f t="shared" si="1172"/>
        <v>0</v>
      </c>
      <c r="O5795">
        <f t="shared" si="1173"/>
        <v>0</v>
      </c>
      <c r="P5795" s="63">
        <f t="shared" si="1174"/>
        <v>0</v>
      </c>
    </row>
    <row r="5796" spans="1:16" x14ac:dyDescent="0.3">
      <c r="A5796">
        <f t="shared" si="1175"/>
        <v>2019</v>
      </c>
      <c r="B5796">
        <f t="shared" si="1176"/>
        <v>4</v>
      </c>
      <c r="C5796">
        <f t="shared" si="1177"/>
        <v>30</v>
      </c>
      <c r="D5796">
        <f t="shared" si="1178"/>
        <v>2</v>
      </c>
      <c r="E5796" t="str">
        <f t="shared" si="1179"/>
        <v>ON</v>
      </c>
      <c r="F5796" s="13">
        <f t="shared" si="1181"/>
        <v>43585</v>
      </c>
      <c r="G5796" s="14" t="str">
        <f t="shared" si="1180"/>
        <v>Avg of 4 NM Projects</v>
      </c>
      <c r="H5796" s="15">
        <f t="shared" si="1182"/>
        <v>9</v>
      </c>
      <c r="I5796" s="93">
        <v>14.85</v>
      </c>
      <c r="J5796">
        <f t="shared" si="1170"/>
        <v>8.3426966292134835E-2</v>
      </c>
      <c r="K5796" s="4">
        <v>34.1</v>
      </c>
      <c r="L5796" s="4">
        <v>28.5</v>
      </c>
      <c r="M5796" s="16">
        <f t="shared" si="1171"/>
        <v>0.42322499999999996</v>
      </c>
      <c r="N5796">
        <f t="shared" si="1172"/>
        <v>0</v>
      </c>
      <c r="O5796">
        <f t="shared" si="1173"/>
        <v>0</v>
      </c>
      <c r="P5796" s="63">
        <f t="shared" si="1174"/>
        <v>0</v>
      </c>
    </row>
    <row r="5797" spans="1:16" x14ac:dyDescent="0.3">
      <c r="A5797">
        <f t="shared" si="1175"/>
        <v>2019</v>
      </c>
      <c r="B5797">
        <f t="shared" si="1176"/>
        <v>4</v>
      </c>
      <c r="C5797">
        <f t="shared" si="1177"/>
        <v>30</v>
      </c>
      <c r="D5797">
        <f t="shared" si="1178"/>
        <v>2</v>
      </c>
      <c r="E5797" t="str">
        <f t="shared" si="1179"/>
        <v>ON</v>
      </c>
      <c r="F5797" s="13">
        <f t="shared" si="1181"/>
        <v>43585</v>
      </c>
      <c r="G5797" s="14" t="str">
        <f t="shared" si="1180"/>
        <v>Avg of 4 NM Projects</v>
      </c>
      <c r="H5797" s="15">
        <f t="shared" si="1182"/>
        <v>10</v>
      </c>
      <c r="I5797" s="93">
        <v>18.18</v>
      </c>
      <c r="J5797">
        <f t="shared" si="1170"/>
        <v>0.10213483146067416</v>
      </c>
      <c r="K5797" s="4">
        <v>33.700000000000003</v>
      </c>
      <c r="L5797" s="4">
        <v>24.42</v>
      </c>
      <c r="M5797" s="16">
        <f t="shared" si="1171"/>
        <v>0.44395560000000001</v>
      </c>
      <c r="N5797">
        <f t="shared" si="1172"/>
        <v>0</v>
      </c>
      <c r="O5797">
        <f t="shared" si="1173"/>
        <v>0</v>
      </c>
      <c r="P5797" s="63">
        <f t="shared" si="1174"/>
        <v>0</v>
      </c>
    </row>
    <row r="5798" spans="1:16" x14ac:dyDescent="0.3">
      <c r="A5798">
        <f t="shared" si="1175"/>
        <v>2019</v>
      </c>
      <c r="B5798">
        <f t="shared" si="1176"/>
        <v>4</v>
      </c>
      <c r="C5798">
        <f t="shared" si="1177"/>
        <v>30</v>
      </c>
      <c r="D5798">
        <f t="shared" si="1178"/>
        <v>2</v>
      </c>
      <c r="E5798" t="str">
        <f t="shared" si="1179"/>
        <v>ON</v>
      </c>
      <c r="F5798" s="13">
        <f t="shared" si="1181"/>
        <v>43585</v>
      </c>
      <c r="G5798" s="14" t="str">
        <f t="shared" si="1180"/>
        <v>Avg of 4 NM Projects</v>
      </c>
      <c r="H5798" s="15">
        <f t="shared" si="1182"/>
        <v>11</v>
      </c>
      <c r="I5798" s="93">
        <v>32.384999999999998</v>
      </c>
      <c r="J5798">
        <f t="shared" si="1170"/>
        <v>0.18193820224719101</v>
      </c>
      <c r="K5798" s="4">
        <v>31.04</v>
      </c>
      <c r="L5798" s="4">
        <v>25.02</v>
      </c>
      <c r="M5798" s="16">
        <f t="shared" si="1171"/>
        <v>0.81027269999999996</v>
      </c>
      <c r="N5798">
        <f t="shared" si="1172"/>
        <v>0</v>
      </c>
      <c r="O5798">
        <f t="shared" si="1173"/>
        <v>0</v>
      </c>
      <c r="P5798" s="63">
        <f t="shared" si="1174"/>
        <v>0</v>
      </c>
    </row>
    <row r="5799" spans="1:16" x14ac:dyDescent="0.3">
      <c r="A5799">
        <f t="shared" si="1175"/>
        <v>2019</v>
      </c>
      <c r="B5799">
        <f t="shared" si="1176"/>
        <v>4</v>
      </c>
      <c r="C5799">
        <f t="shared" si="1177"/>
        <v>30</v>
      </c>
      <c r="D5799">
        <f t="shared" si="1178"/>
        <v>2</v>
      </c>
      <c r="E5799" t="str">
        <f t="shared" si="1179"/>
        <v>ON</v>
      </c>
      <c r="F5799" s="13">
        <f t="shared" si="1181"/>
        <v>43585</v>
      </c>
      <c r="G5799" s="14" t="str">
        <f t="shared" si="1180"/>
        <v>Avg of 4 NM Projects</v>
      </c>
      <c r="H5799" s="15">
        <f t="shared" si="1182"/>
        <v>12</v>
      </c>
      <c r="I5799" s="93">
        <v>56.059999999999995</v>
      </c>
      <c r="J5799">
        <f t="shared" si="1170"/>
        <v>0.31494382022471906</v>
      </c>
      <c r="K5799" s="4">
        <v>27.52</v>
      </c>
      <c r="L5799" s="4">
        <v>23.86</v>
      </c>
      <c r="M5799" s="16">
        <f t="shared" si="1171"/>
        <v>1.3375915999999997</v>
      </c>
      <c r="N5799">
        <f t="shared" si="1172"/>
        <v>0</v>
      </c>
      <c r="O5799">
        <f t="shared" si="1173"/>
        <v>0</v>
      </c>
      <c r="P5799" s="63">
        <f t="shared" si="1174"/>
        <v>0</v>
      </c>
    </row>
    <row r="5800" spans="1:16" x14ac:dyDescent="0.3">
      <c r="A5800">
        <f t="shared" si="1175"/>
        <v>2019</v>
      </c>
      <c r="B5800">
        <f t="shared" si="1176"/>
        <v>4</v>
      </c>
      <c r="C5800">
        <f t="shared" si="1177"/>
        <v>30</v>
      </c>
      <c r="D5800">
        <f t="shared" si="1178"/>
        <v>2</v>
      </c>
      <c r="E5800" t="str">
        <f t="shared" si="1179"/>
        <v>ON</v>
      </c>
      <c r="F5800" s="13">
        <f t="shared" si="1181"/>
        <v>43585</v>
      </c>
      <c r="G5800" s="14" t="str">
        <f t="shared" si="1180"/>
        <v>Avg of 4 NM Projects</v>
      </c>
      <c r="H5800" s="15">
        <f t="shared" si="1182"/>
        <v>13</v>
      </c>
      <c r="I5800" s="93">
        <v>89.215000000000003</v>
      </c>
      <c r="J5800">
        <f t="shared" si="1170"/>
        <v>0.50120786516853932</v>
      </c>
      <c r="K5800" s="4">
        <v>24.74</v>
      </c>
      <c r="L5800" s="4">
        <v>21.26</v>
      </c>
      <c r="M5800" s="16">
        <f t="shared" si="1171"/>
        <v>1.8967109000000002</v>
      </c>
      <c r="N5800">
        <f t="shared" si="1172"/>
        <v>0</v>
      </c>
      <c r="O5800">
        <f t="shared" si="1173"/>
        <v>1</v>
      </c>
      <c r="P5800" s="63">
        <f t="shared" si="1174"/>
        <v>0</v>
      </c>
    </row>
    <row r="5801" spans="1:16" x14ac:dyDescent="0.3">
      <c r="A5801">
        <f t="shared" si="1175"/>
        <v>2019</v>
      </c>
      <c r="B5801">
        <f t="shared" si="1176"/>
        <v>4</v>
      </c>
      <c r="C5801">
        <f t="shared" si="1177"/>
        <v>30</v>
      </c>
      <c r="D5801">
        <f t="shared" si="1178"/>
        <v>2</v>
      </c>
      <c r="E5801" t="str">
        <f t="shared" si="1179"/>
        <v>ON</v>
      </c>
      <c r="F5801" s="13">
        <f t="shared" si="1181"/>
        <v>43585</v>
      </c>
      <c r="G5801" s="14" t="str">
        <f t="shared" si="1180"/>
        <v>Avg of 4 NM Projects</v>
      </c>
      <c r="H5801" s="15">
        <f t="shared" si="1182"/>
        <v>14</v>
      </c>
      <c r="I5801" s="93">
        <v>73.085000000000008</v>
      </c>
      <c r="J5801">
        <f t="shared" si="1170"/>
        <v>0.41058988764044946</v>
      </c>
      <c r="K5801" s="4">
        <v>23.58</v>
      </c>
      <c r="L5801" s="4">
        <v>22.68</v>
      </c>
      <c r="M5801" s="16">
        <f t="shared" si="1171"/>
        <v>1.6575678000000003</v>
      </c>
      <c r="N5801">
        <f t="shared" si="1172"/>
        <v>0</v>
      </c>
      <c r="O5801">
        <f t="shared" si="1173"/>
        <v>0</v>
      </c>
      <c r="P5801" s="63">
        <f t="shared" si="1174"/>
        <v>0</v>
      </c>
    </row>
    <row r="5802" spans="1:16" x14ac:dyDescent="0.3">
      <c r="A5802">
        <f t="shared" si="1175"/>
        <v>2019</v>
      </c>
      <c r="B5802">
        <f t="shared" si="1176"/>
        <v>4</v>
      </c>
      <c r="C5802">
        <f t="shared" si="1177"/>
        <v>30</v>
      </c>
      <c r="D5802">
        <f t="shared" si="1178"/>
        <v>2</v>
      </c>
      <c r="E5802" t="str">
        <f t="shared" si="1179"/>
        <v>ON</v>
      </c>
      <c r="F5802" s="13">
        <f t="shared" si="1181"/>
        <v>43585</v>
      </c>
      <c r="G5802" s="14" t="str">
        <f t="shared" si="1180"/>
        <v>Avg of 4 NM Projects</v>
      </c>
      <c r="H5802" s="15">
        <f t="shared" si="1182"/>
        <v>15</v>
      </c>
      <c r="I5802" s="93">
        <v>81.914999999999992</v>
      </c>
      <c r="J5802">
        <f t="shared" si="1170"/>
        <v>0.46019662921348309</v>
      </c>
      <c r="K5802" s="4">
        <v>23.58</v>
      </c>
      <c r="L5802" s="4">
        <v>20.48</v>
      </c>
      <c r="M5802" s="16">
        <f t="shared" si="1171"/>
        <v>1.6776191999999999</v>
      </c>
      <c r="N5802">
        <f t="shared" si="1172"/>
        <v>0</v>
      </c>
      <c r="O5802">
        <f t="shared" si="1173"/>
        <v>0</v>
      </c>
      <c r="P5802" s="63">
        <f t="shared" si="1174"/>
        <v>0</v>
      </c>
    </row>
    <row r="5803" spans="1:16" x14ac:dyDescent="0.3">
      <c r="A5803">
        <f t="shared" si="1175"/>
        <v>2019</v>
      </c>
      <c r="B5803">
        <f t="shared" si="1176"/>
        <v>4</v>
      </c>
      <c r="C5803">
        <f t="shared" si="1177"/>
        <v>30</v>
      </c>
      <c r="D5803">
        <f t="shared" si="1178"/>
        <v>2</v>
      </c>
      <c r="E5803" t="str">
        <f t="shared" si="1179"/>
        <v>ON</v>
      </c>
      <c r="F5803" s="13">
        <f t="shared" si="1181"/>
        <v>43585</v>
      </c>
      <c r="G5803" s="14" t="str">
        <f t="shared" si="1180"/>
        <v>Avg of 4 NM Projects</v>
      </c>
      <c r="H5803" s="15">
        <f t="shared" si="1182"/>
        <v>16</v>
      </c>
      <c r="I5803" s="93">
        <v>75.784999999999997</v>
      </c>
      <c r="J5803">
        <f t="shared" si="1170"/>
        <v>0.42575842696629213</v>
      </c>
      <c r="K5803" s="4">
        <v>23.46</v>
      </c>
      <c r="L5803" s="4">
        <v>18.489999999999998</v>
      </c>
      <c r="M5803" s="16">
        <f t="shared" si="1171"/>
        <v>1.4012646499999999</v>
      </c>
      <c r="N5803">
        <f t="shared" si="1172"/>
        <v>0</v>
      </c>
      <c r="O5803">
        <f t="shared" si="1173"/>
        <v>0</v>
      </c>
      <c r="P5803" s="63">
        <f t="shared" si="1174"/>
        <v>0</v>
      </c>
    </row>
    <row r="5804" spans="1:16" x14ac:dyDescent="0.3">
      <c r="A5804">
        <f t="shared" si="1175"/>
        <v>2019</v>
      </c>
      <c r="B5804">
        <f t="shared" si="1176"/>
        <v>4</v>
      </c>
      <c r="C5804">
        <f t="shared" si="1177"/>
        <v>30</v>
      </c>
      <c r="D5804">
        <f t="shared" si="1178"/>
        <v>2</v>
      </c>
      <c r="E5804" t="str">
        <f t="shared" si="1179"/>
        <v>ON</v>
      </c>
      <c r="F5804" s="13">
        <f t="shared" si="1181"/>
        <v>43585</v>
      </c>
      <c r="G5804" s="14" t="str">
        <f t="shared" si="1180"/>
        <v>Avg of 4 NM Projects</v>
      </c>
      <c r="H5804" s="15">
        <f t="shared" si="1182"/>
        <v>17</v>
      </c>
      <c r="I5804" s="93">
        <v>83.329999999999984</v>
      </c>
      <c r="J5804">
        <f t="shared" si="1170"/>
        <v>0.46814606741573023</v>
      </c>
      <c r="K5804" s="4">
        <v>25.3</v>
      </c>
      <c r="L5804" s="4">
        <v>18.37</v>
      </c>
      <c r="M5804" s="16">
        <f t="shared" si="1171"/>
        <v>1.5307720999999996</v>
      </c>
      <c r="N5804">
        <f t="shared" si="1172"/>
        <v>0</v>
      </c>
      <c r="O5804">
        <f t="shared" si="1173"/>
        <v>0</v>
      </c>
      <c r="P5804" s="63">
        <f t="shared" si="1174"/>
        <v>0</v>
      </c>
    </row>
    <row r="5805" spans="1:16" x14ac:dyDescent="0.3">
      <c r="A5805">
        <f t="shared" si="1175"/>
        <v>2019</v>
      </c>
      <c r="B5805">
        <f t="shared" si="1176"/>
        <v>4</v>
      </c>
      <c r="C5805">
        <f t="shared" si="1177"/>
        <v>30</v>
      </c>
      <c r="D5805">
        <f t="shared" si="1178"/>
        <v>2</v>
      </c>
      <c r="E5805" t="str">
        <f t="shared" si="1179"/>
        <v>ON</v>
      </c>
      <c r="F5805" s="13">
        <f t="shared" si="1181"/>
        <v>43585</v>
      </c>
      <c r="G5805" s="14" t="str">
        <f t="shared" si="1180"/>
        <v>Avg of 4 NM Projects</v>
      </c>
      <c r="H5805" s="15">
        <f t="shared" si="1182"/>
        <v>18</v>
      </c>
      <c r="I5805" s="93">
        <v>41.605000000000004</v>
      </c>
      <c r="J5805">
        <f t="shared" si="1170"/>
        <v>0.23373595505617981</v>
      </c>
      <c r="K5805" s="4">
        <v>28.83</v>
      </c>
      <c r="L5805" s="4">
        <v>19.559999999999999</v>
      </c>
      <c r="M5805" s="16">
        <f t="shared" si="1171"/>
        <v>0.81379380000000001</v>
      </c>
      <c r="N5805">
        <f t="shared" si="1172"/>
        <v>0</v>
      </c>
      <c r="O5805">
        <f t="shared" si="1173"/>
        <v>0</v>
      </c>
      <c r="P5805" s="63">
        <f t="shared" si="1174"/>
        <v>0</v>
      </c>
    </row>
    <row r="5806" spans="1:16" x14ac:dyDescent="0.3">
      <c r="A5806">
        <f t="shared" si="1175"/>
        <v>2019</v>
      </c>
      <c r="B5806">
        <f t="shared" si="1176"/>
        <v>4</v>
      </c>
      <c r="C5806">
        <f t="shared" si="1177"/>
        <v>30</v>
      </c>
      <c r="D5806">
        <f t="shared" si="1178"/>
        <v>2</v>
      </c>
      <c r="E5806" t="str">
        <f t="shared" si="1179"/>
        <v>ON</v>
      </c>
      <c r="F5806" s="13">
        <f t="shared" si="1181"/>
        <v>43585</v>
      </c>
      <c r="G5806" s="14" t="str">
        <f t="shared" si="1180"/>
        <v>Avg of 4 NM Projects</v>
      </c>
      <c r="H5806" s="15">
        <f t="shared" si="1182"/>
        <v>19</v>
      </c>
      <c r="I5806" s="93">
        <v>19.965</v>
      </c>
      <c r="J5806">
        <f t="shared" si="1170"/>
        <v>0.11216292134831461</v>
      </c>
      <c r="K5806" s="4">
        <v>27.66</v>
      </c>
      <c r="L5806" s="4">
        <v>19.63</v>
      </c>
      <c r="M5806" s="16">
        <f t="shared" si="1171"/>
        <v>0.39191294999999998</v>
      </c>
      <c r="N5806">
        <f t="shared" si="1172"/>
        <v>0</v>
      </c>
      <c r="O5806">
        <f t="shared" si="1173"/>
        <v>0</v>
      </c>
      <c r="P5806" s="63">
        <f t="shared" si="1174"/>
        <v>0</v>
      </c>
    </row>
    <row r="5807" spans="1:16" x14ac:dyDescent="0.3">
      <c r="A5807">
        <f t="shared" si="1175"/>
        <v>2019</v>
      </c>
      <c r="B5807">
        <f t="shared" si="1176"/>
        <v>4</v>
      </c>
      <c r="C5807">
        <f t="shared" si="1177"/>
        <v>30</v>
      </c>
      <c r="D5807">
        <f t="shared" si="1178"/>
        <v>2</v>
      </c>
      <c r="E5807" t="str">
        <f t="shared" si="1179"/>
        <v>ON</v>
      </c>
      <c r="F5807" s="13">
        <f t="shared" si="1181"/>
        <v>43585</v>
      </c>
      <c r="G5807" s="14" t="str">
        <f t="shared" si="1180"/>
        <v>Avg of 4 NM Projects</v>
      </c>
      <c r="H5807" s="15">
        <f t="shared" si="1182"/>
        <v>20</v>
      </c>
      <c r="I5807" s="93">
        <v>2.1749999999999998</v>
      </c>
      <c r="J5807">
        <f t="shared" si="1170"/>
        <v>1.2219101123595505E-2</v>
      </c>
      <c r="K5807" s="4">
        <v>27.62</v>
      </c>
      <c r="L5807" s="4">
        <v>20.28</v>
      </c>
      <c r="M5807" s="16">
        <f t="shared" si="1171"/>
        <v>4.4109000000000002E-2</v>
      </c>
      <c r="N5807">
        <f t="shared" si="1172"/>
        <v>0</v>
      </c>
      <c r="O5807">
        <f t="shared" si="1173"/>
        <v>0</v>
      </c>
      <c r="P5807" s="63">
        <f t="shared" si="1174"/>
        <v>0</v>
      </c>
    </row>
    <row r="5808" spans="1:16" x14ac:dyDescent="0.3">
      <c r="A5808">
        <f t="shared" si="1175"/>
        <v>2019</v>
      </c>
      <c r="B5808">
        <f t="shared" si="1176"/>
        <v>4</v>
      </c>
      <c r="C5808">
        <f t="shared" si="1177"/>
        <v>30</v>
      </c>
      <c r="D5808">
        <f t="shared" si="1178"/>
        <v>2</v>
      </c>
      <c r="E5808" t="str">
        <f t="shared" si="1179"/>
        <v>ON</v>
      </c>
      <c r="F5808" s="13">
        <f t="shared" si="1181"/>
        <v>43585</v>
      </c>
      <c r="G5808" s="14" t="str">
        <f t="shared" si="1180"/>
        <v>Avg of 4 NM Projects</v>
      </c>
      <c r="H5808" s="15">
        <f t="shared" si="1182"/>
        <v>21</v>
      </c>
      <c r="I5808" s="93">
        <v>-0.13</v>
      </c>
      <c r="J5808">
        <f t="shared" si="1170"/>
        <v>-7.3033707865168538E-4</v>
      </c>
      <c r="K5808" s="4">
        <v>27.69</v>
      </c>
      <c r="L5808" s="4">
        <v>21.86</v>
      </c>
      <c r="M5808" s="16">
        <f t="shared" si="1171"/>
        <v>-2.8418000000000002E-3</v>
      </c>
      <c r="N5808">
        <f t="shared" si="1172"/>
        <v>0</v>
      </c>
      <c r="O5808">
        <f t="shared" si="1173"/>
        <v>0</v>
      </c>
      <c r="P5808" s="63">
        <f t="shared" si="1174"/>
        <v>0</v>
      </c>
    </row>
    <row r="5809" spans="1:18" x14ac:dyDescent="0.3">
      <c r="A5809">
        <f t="shared" si="1175"/>
        <v>2019</v>
      </c>
      <c r="B5809">
        <f t="shared" si="1176"/>
        <v>4</v>
      </c>
      <c r="C5809">
        <f t="shared" si="1177"/>
        <v>30</v>
      </c>
      <c r="D5809">
        <f t="shared" si="1178"/>
        <v>2</v>
      </c>
      <c r="E5809" t="str">
        <f t="shared" si="1179"/>
        <v>ON</v>
      </c>
      <c r="F5809" s="13">
        <f t="shared" si="1181"/>
        <v>43585</v>
      </c>
      <c r="G5809" s="14" t="str">
        <f t="shared" si="1180"/>
        <v>Avg of 4 NM Projects</v>
      </c>
      <c r="H5809" s="15">
        <f t="shared" si="1182"/>
        <v>22</v>
      </c>
      <c r="I5809" s="93">
        <v>0</v>
      </c>
      <c r="J5809">
        <f t="shared" si="1170"/>
        <v>0</v>
      </c>
      <c r="K5809" s="4">
        <v>26.5</v>
      </c>
      <c r="L5809" s="4">
        <v>27.79</v>
      </c>
      <c r="M5809" s="16">
        <f t="shared" si="1171"/>
        <v>0</v>
      </c>
      <c r="N5809">
        <f t="shared" si="1172"/>
        <v>1</v>
      </c>
      <c r="O5809">
        <f t="shared" si="1173"/>
        <v>0</v>
      </c>
      <c r="P5809" s="63">
        <f t="shared" si="1174"/>
        <v>0</v>
      </c>
    </row>
    <row r="5810" spans="1:18" x14ac:dyDescent="0.3">
      <c r="A5810">
        <f t="shared" si="1175"/>
        <v>2019</v>
      </c>
      <c r="B5810">
        <f t="shared" si="1176"/>
        <v>4</v>
      </c>
      <c r="C5810">
        <f t="shared" si="1177"/>
        <v>30</v>
      </c>
      <c r="D5810">
        <f t="shared" si="1178"/>
        <v>2</v>
      </c>
      <c r="E5810" t="str">
        <f t="shared" si="1179"/>
        <v>ON</v>
      </c>
      <c r="F5810" s="13">
        <f t="shared" si="1181"/>
        <v>43585</v>
      </c>
      <c r="G5810" s="14" t="str">
        <f t="shared" si="1180"/>
        <v>Avg of 4 NM Projects</v>
      </c>
      <c r="H5810" s="15">
        <f t="shared" si="1182"/>
        <v>23</v>
      </c>
      <c r="I5810" s="93">
        <v>-0.39</v>
      </c>
      <c r="J5810">
        <f t="shared" si="1170"/>
        <v>-2.1910112359550564E-3</v>
      </c>
      <c r="K5810" s="4">
        <v>23.9</v>
      </c>
      <c r="L5810" s="4">
        <v>21.61</v>
      </c>
      <c r="M5810" s="16">
        <f t="shared" si="1171"/>
        <v>-8.4278999999999986E-3</v>
      </c>
      <c r="N5810">
        <f t="shared" si="1172"/>
        <v>0</v>
      </c>
      <c r="O5810">
        <f t="shared" si="1173"/>
        <v>0</v>
      </c>
      <c r="P5810" s="63">
        <f t="shared" si="1174"/>
        <v>0</v>
      </c>
    </row>
    <row r="5811" spans="1:18" x14ac:dyDescent="0.3">
      <c r="A5811">
        <f t="shared" si="1175"/>
        <v>2019</v>
      </c>
      <c r="B5811">
        <f t="shared" si="1176"/>
        <v>4</v>
      </c>
      <c r="C5811">
        <f t="shared" si="1177"/>
        <v>30</v>
      </c>
      <c r="D5811">
        <f t="shared" si="1178"/>
        <v>2</v>
      </c>
      <c r="E5811" t="str">
        <f t="shared" si="1179"/>
        <v>OFF</v>
      </c>
      <c r="F5811" s="13">
        <f t="shared" si="1181"/>
        <v>43585</v>
      </c>
      <c r="G5811" s="14" t="str">
        <f t="shared" si="1180"/>
        <v>Avg of 4 NM Projects</v>
      </c>
      <c r="H5811" s="15">
        <f t="shared" si="1182"/>
        <v>24</v>
      </c>
      <c r="I5811" s="93">
        <v>-0.13</v>
      </c>
      <c r="J5811">
        <f t="shared" si="1170"/>
        <v>-7.3033707865168538E-4</v>
      </c>
      <c r="K5811" s="4">
        <v>21.25</v>
      </c>
      <c r="L5811" s="4">
        <v>18.07</v>
      </c>
      <c r="M5811" s="16">
        <f t="shared" si="1171"/>
        <v>-2.3490999999999998E-3</v>
      </c>
      <c r="N5811">
        <f t="shared" si="1172"/>
        <v>0</v>
      </c>
      <c r="O5811">
        <f t="shared" si="1173"/>
        <v>0</v>
      </c>
      <c r="P5811" s="63">
        <f t="shared" si="1174"/>
        <v>0</v>
      </c>
    </row>
    <row r="5812" spans="1:18" x14ac:dyDescent="0.3">
      <c r="A5812">
        <f t="shared" si="1175"/>
        <v>2019</v>
      </c>
      <c r="B5812">
        <f t="shared" si="1176"/>
        <v>5</v>
      </c>
      <c r="C5812">
        <f t="shared" si="1177"/>
        <v>1</v>
      </c>
      <c r="D5812">
        <f t="shared" si="1178"/>
        <v>1</v>
      </c>
      <c r="E5812" t="str">
        <f t="shared" si="1179"/>
        <v>OFF</v>
      </c>
      <c r="F5812" s="13">
        <f t="shared" si="1181"/>
        <v>43586</v>
      </c>
      <c r="G5812" s="14" t="str">
        <f t="shared" si="1180"/>
        <v>Avg of 4 NM Projects</v>
      </c>
      <c r="H5812" s="15">
        <f t="shared" si="1182"/>
        <v>1</v>
      </c>
      <c r="I5812" s="93">
        <v>-0.13</v>
      </c>
      <c r="J5812">
        <f t="shared" si="1170"/>
        <v>-7.3033707865168538E-4</v>
      </c>
      <c r="K5812" s="4">
        <v>21.29</v>
      </c>
      <c r="L5812" s="4">
        <v>19.2</v>
      </c>
      <c r="M5812" s="16">
        <f t="shared" si="1171"/>
        <v>-2.496E-3</v>
      </c>
      <c r="N5812">
        <f t="shared" si="1172"/>
        <v>0</v>
      </c>
      <c r="O5812">
        <f t="shared" si="1173"/>
        <v>0</v>
      </c>
      <c r="P5812" s="63">
        <f t="shared" si="1174"/>
        <v>0</v>
      </c>
      <c r="Q5812" s="34"/>
      <c r="R5812" s="34"/>
    </row>
    <row r="5813" spans="1:18" x14ac:dyDescent="0.3">
      <c r="A5813">
        <f t="shared" si="1175"/>
        <v>2019</v>
      </c>
      <c r="B5813">
        <f t="shared" si="1176"/>
        <v>5</v>
      </c>
      <c r="C5813">
        <f t="shared" si="1177"/>
        <v>1</v>
      </c>
      <c r="D5813">
        <f t="shared" si="1178"/>
        <v>1</v>
      </c>
      <c r="E5813" t="str">
        <f t="shared" si="1179"/>
        <v>OFF</v>
      </c>
      <c r="F5813" s="13">
        <f t="shared" si="1181"/>
        <v>43586</v>
      </c>
      <c r="G5813" s="14" t="str">
        <f t="shared" si="1180"/>
        <v>Avg of 4 NM Projects</v>
      </c>
      <c r="H5813" s="15">
        <f t="shared" si="1182"/>
        <v>2</v>
      </c>
      <c r="I5813" s="93">
        <v>0</v>
      </c>
      <c r="J5813">
        <f t="shared" si="1170"/>
        <v>0</v>
      </c>
      <c r="K5813" s="4">
        <v>20.239999999999998</v>
      </c>
      <c r="L5813" s="4">
        <v>18.079999999999998</v>
      </c>
      <c r="M5813" s="16">
        <f t="shared" si="1171"/>
        <v>0</v>
      </c>
      <c r="N5813">
        <f t="shared" si="1172"/>
        <v>1</v>
      </c>
      <c r="O5813">
        <f t="shared" si="1173"/>
        <v>0</v>
      </c>
      <c r="P5813" s="63">
        <f t="shared" si="1174"/>
        <v>0</v>
      </c>
    </row>
    <row r="5814" spans="1:18" x14ac:dyDescent="0.3">
      <c r="A5814">
        <f t="shared" si="1175"/>
        <v>2019</v>
      </c>
      <c r="B5814">
        <f t="shared" si="1176"/>
        <v>5</v>
      </c>
      <c r="C5814">
        <f t="shared" si="1177"/>
        <v>1</v>
      </c>
      <c r="D5814">
        <f t="shared" si="1178"/>
        <v>1</v>
      </c>
      <c r="E5814" t="str">
        <f t="shared" si="1179"/>
        <v>OFF</v>
      </c>
      <c r="F5814" s="13">
        <f t="shared" si="1181"/>
        <v>43586</v>
      </c>
      <c r="G5814" s="14" t="str">
        <f t="shared" si="1180"/>
        <v>Avg of 4 NM Projects</v>
      </c>
      <c r="H5814" s="15">
        <f t="shared" si="1182"/>
        <v>3</v>
      </c>
      <c r="I5814" s="93">
        <v>-0.13</v>
      </c>
      <c r="J5814">
        <f t="shared" si="1170"/>
        <v>-7.3033707865168538E-4</v>
      </c>
      <c r="K5814" s="4">
        <v>18.739999999999998</v>
      </c>
      <c r="L5814" s="4">
        <v>17.84</v>
      </c>
      <c r="M5814" s="16">
        <f t="shared" si="1171"/>
        <v>-2.3192E-3</v>
      </c>
      <c r="N5814">
        <f t="shared" si="1172"/>
        <v>0</v>
      </c>
      <c r="O5814">
        <f t="shared" si="1173"/>
        <v>0</v>
      </c>
      <c r="P5814" s="63">
        <f t="shared" si="1174"/>
        <v>0</v>
      </c>
    </row>
    <row r="5815" spans="1:18" x14ac:dyDescent="0.3">
      <c r="A5815">
        <f t="shared" si="1175"/>
        <v>2019</v>
      </c>
      <c r="B5815">
        <f t="shared" si="1176"/>
        <v>5</v>
      </c>
      <c r="C5815">
        <f t="shared" si="1177"/>
        <v>1</v>
      </c>
      <c r="D5815">
        <f t="shared" si="1178"/>
        <v>1</v>
      </c>
      <c r="E5815" t="str">
        <f t="shared" si="1179"/>
        <v>OFF</v>
      </c>
      <c r="F5815" s="13">
        <f t="shared" si="1181"/>
        <v>43586</v>
      </c>
      <c r="G5815" s="14" t="str">
        <f t="shared" si="1180"/>
        <v>Avg of 4 NM Projects</v>
      </c>
      <c r="H5815" s="15">
        <f t="shared" si="1182"/>
        <v>4</v>
      </c>
      <c r="I5815" s="93">
        <v>0</v>
      </c>
      <c r="J5815">
        <f t="shared" si="1170"/>
        <v>0</v>
      </c>
      <c r="K5815" s="4">
        <v>18.760000000000002</v>
      </c>
      <c r="L5815" s="4">
        <v>17.27</v>
      </c>
      <c r="M5815" s="16">
        <f t="shared" si="1171"/>
        <v>0</v>
      </c>
      <c r="N5815">
        <f t="shared" si="1172"/>
        <v>1</v>
      </c>
      <c r="O5815">
        <f t="shared" si="1173"/>
        <v>0</v>
      </c>
      <c r="P5815" s="63">
        <f t="shared" si="1174"/>
        <v>0</v>
      </c>
    </row>
    <row r="5816" spans="1:18" x14ac:dyDescent="0.3">
      <c r="A5816">
        <f t="shared" si="1175"/>
        <v>2019</v>
      </c>
      <c r="B5816">
        <f t="shared" si="1176"/>
        <v>5</v>
      </c>
      <c r="C5816">
        <f t="shared" si="1177"/>
        <v>1</v>
      </c>
      <c r="D5816">
        <f t="shared" si="1178"/>
        <v>1</v>
      </c>
      <c r="E5816" t="str">
        <f t="shared" si="1179"/>
        <v>OFF</v>
      </c>
      <c r="F5816" s="13">
        <f t="shared" si="1181"/>
        <v>43586</v>
      </c>
      <c r="G5816" s="14" t="str">
        <f t="shared" si="1180"/>
        <v>Avg of 4 NM Projects</v>
      </c>
      <c r="H5816" s="15">
        <f t="shared" si="1182"/>
        <v>5</v>
      </c>
      <c r="I5816" s="93">
        <v>0</v>
      </c>
      <c r="J5816">
        <f t="shared" si="1170"/>
        <v>0</v>
      </c>
      <c r="K5816" s="4">
        <v>19.32</v>
      </c>
      <c r="L5816" s="4">
        <v>19.149999999999999</v>
      </c>
      <c r="M5816" s="16">
        <f t="shared" si="1171"/>
        <v>0</v>
      </c>
      <c r="N5816">
        <f t="shared" si="1172"/>
        <v>1</v>
      </c>
      <c r="O5816">
        <f t="shared" si="1173"/>
        <v>0</v>
      </c>
      <c r="P5816" s="63">
        <f t="shared" si="1174"/>
        <v>0</v>
      </c>
    </row>
    <row r="5817" spans="1:18" x14ac:dyDescent="0.3">
      <c r="A5817">
        <f t="shared" si="1175"/>
        <v>2019</v>
      </c>
      <c r="B5817">
        <f t="shared" si="1176"/>
        <v>5</v>
      </c>
      <c r="C5817">
        <f t="shared" si="1177"/>
        <v>1</v>
      </c>
      <c r="D5817">
        <f t="shared" si="1178"/>
        <v>1</v>
      </c>
      <c r="E5817" t="str">
        <f t="shared" si="1179"/>
        <v>OFF</v>
      </c>
      <c r="F5817" s="13">
        <f t="shared" si="1181"/>
        <v>43586</v>
      </c>
      <c r="G5817" s="14" t="str">
        <f t="shared" si="1180"/>
        <v>Avg of 4 NM Projects</v>
      </c>
      <c r="H5817" s="15">
        <f t="shared" si="1182"/>
        <v>6</v>
      </c>
      <c r="I5817" s="93">
        <v>-0.26</v>
      </c>
      <c r="J5817">
        <f t="shared" si="1170"/>
        <v>-1.4606741573033708E-3</v>
      </c>
      <c r="K5817" s="4">
        <v>23.37</v>
      </c>
      <c r="L5817" s="4">
        <v>25.91</v>
      </c>
      <c r="M5817" s="16">
        <f t="shared" si="1171"/>
        <v>-6.7366000000000006E-3</v>
      </c>
      <c r="N5817">
        <f t="shared" si="1172"/>
        <v>0</v>
      </c>
      <c r="O5817">
        <f t="shared" si="1173"/>
        <v>0</v>
      </c>
      <c r="P5817" s="63">
        <f t="shared" si="1174"/>
        <v>0</v>
      </c>
    </row>
    <row r="5818" spans="1:18" x14ac:dyDescent="0.3">
      <c r="A5818">
        <f t="shared" si="1175"/>
        <v>2019</v>
      </c>
      <c r="B5818">
        <f t="shared" si="1176"/>
        <v>5</v>
      </c>
      <c r="C5818">
        <f t="shared" si="1177"/>
        <v>1</v>
      </c>
      <c r="D5818">
        <f t="shared" si="1178"/>
        <v>1</v>
      </c>
      <c r="E5818" t="str">
        <f t="shared" si="1179"/>
        <v>OFF</v>
      </c>
      <c r="F5818" s="13">
        <f t="shared" si="1181"/>
        <v>43586</v>
      </c>
      <c r="G5818" s="14" t="str">
        <f t="shared" si="1180"/>
        <v>Avg of 4 NM Projects</v>
      </c>
      <c r="H5818" s="15">
        <f t="shared" si="1182"/>
        <v>7</v>
      </c>
      <c r="I5818" s="93">
        <v>6.3999999999999995</v>
      </c>
      <c r="J5818">
        <f t="shared" si="1170"/>
        <v>3.5955056179775277E-2</v>
      </c>
      <c r="K5818" s="4">
        <v>31.2</v>
      </c>
      <c r="L5818" s="4">
        <v>26.1</v>
      </c>
      <c r="M5818" s="16">
        <f t="shared" si="1171"/>
        <v>0.16703999999999999</v>
      </c>
      <c r="N5818">
        <f t="shared" si="1172"/>
        <v>0</v>
      </c>
      <c r="O5818">
        <f t="shared" si="1173"/>
        <v>0</v>
      </c>
      <c r="P5818" s="63">
        <f t="shared" si="1174"/>
        <v>0</v>
      </c>
    </row>
    <row r="5819" spans="1:18" x14ac:dyDescent="0.3">
      <c r="A5819">
        <f t="shared" si="1175"/>
        <v>2019</v>
      </c>
      <c r="B5819">
        <f t="shared" si="1176"/>
        <v>5</v>
      </c>
      <c r="C5819">
        <f t="shared" si="1177"/>
        <v>1</v>
      </c>
      <c r="D5819">
        <f t="shared" si="1178"/>
        <v>1</v>
      </c>
      <c r="E5819" t="str">
        <f t="shared" si="1179"/>
        <v>OFF</v>
      </c>
      <c r="F5819" s="13">
        <f t="shared" si="1181"/>
        <v>43586</v>
      </c>
      <c r="G5819" s="14" t="str">
        <f t="shared" si="1180"/>
        <v>Avg of 4 NM Projects</v>
      </c>
      <c r="H5819" s="15">
        <f t="shared" si="1182"/>
        <v>8</v>
      </c>
      <c r="I5819" s="93">
        <v>17.914999999999999</v>
      </c>
      <c r="J5819">
        <f t="shared" si="1170"/>
        <v>0.10064606741573033</v>
      </c>
      <c r="K5819" s="4">
        <v>34.549999999999997</v>
      </c>
      <c r="L5819" s="4">
        <v>26.08</v>
      </c>
      <c r="M5819" s="16">
        <f t="shared" si="1171"/>
        <v>0.46722319999999995</v>
      </c>
      <c r="N5819">
        <f t="shared" si="1172"/>
        <v>0</v>
      </c>
      <c r="O5819">
        <f t="shared" si="1173"/>
        <v>0</v>
      </c>
      <c r="P5819" s="63">
        <f t="shared" si="1174"/>
        <v>0</v>
      </c>
    </row>
    <row r="5820" spans="1:18" x14ac:dyDescent="0.3">
      <c r="A5820">
        <f t="shared" si="1175"/>
        <v>2019</v>
      </c>
      <c r="B5820">
        <f t="shared" si="1176"/>
        <v>5</v>
      </c>
      <c r="C5820">
        <f t="shared" si="1177"/>
        <v>1</v>
      </c>
      <c r="D5820">
        <f t="shared" si="1178"/>
        <v>1</v>
      </c>
      <c r="E5820" t="str">
        <f t="shared" si="1179"/>
        <v>OFF</v>
      </c>
      <c r="F5820" s="13">
        <f t="shared" si="1181"/>
        <v>43586</v>
      </c>
      <c r="G5820" s="14" t="str">
        <f t="shared" si="1180"/>
        <v>Avg of 4 NM Projects</v>
      </c>
      <c r="H5820" s="15">
        <f t="shared" si="1182"/>
        <v>9</v>
      </c>
      <c r="I5820" s="93">
        <v>28.925000000000001</v>
      </c>
      <c r="J5820">
        <f t="shared" si="1170"/>
        <v>0.16250000000000001</v>
      </c>
      <c r="K5820" s="4">
        <v>28.2</v>
      </c>
      <c r="L5820" s="4">
        <v>37.409999999999997</v>
      </c>
      <c r="M5820" s="16">
        <f t="shared" si="1171"/>
        <v>1.0820842499999999</v>
      </c>
      <c r="N5820">
        <f t="shared" si="1172"/>
        <v>0</v>
      </c>
      <c r="O5820">
        <f t="shared" si="1173"/>
        <v>0</v>
      </c>
      <c r="P5820" s="63">
        <f t="shared" si="1174"/>
        <v>0</v>
      </c>
    </row>
    <row r="5821" spans="1:18" x14ac:dyDescent="0.3">
      <c r="A5821">
        <f t="shared" si="1175"/>
        <v>2019</v>
      </c>
      <c r="B5821">
        <f t="shared" si="1176"/>
        <v>5</v>
      </c>
      <c r="C5821">
        <f t="shared" si="1177"/>
        <v>1</v>
      </c>
      <c r="D5821">
        <f t="shared" si="1178"/>
        <v>1</v>
      </c>
      <c r="E5821" t="str">
        <f t="shared" si="1179"/>
        <v>OFF</v>
      </c>
      <c r="F5821" s="13">
        <f t="shared" si="1181"/>
        <v>43586</v>
      </c>
      <c r="G5821" s="14" t="str">
        <f t="shared" si="1180"/>
        <v>Avg of 4 NM Projects</v>
      </c>
      <c r="H5821" s="15">
        <f t="shared" si="1182"/>
        <v>10</v>
      </c>
      <c r="I5821" s="93">
        <v>34.174999999999997</v>
      </c>
      <c r="J5821">
        <f t="shared" si="1170"/>
        <v>0.1919943820224719</v>
      </c>
      <c r="K5821" s="4">
        <v>29.55</v>
      </c>
      <c r="L5821" s="4">
        <v>31.56</v>
      </c>
      <c r="M5821" s="16">
        <f t="shared" si="1171"/>
        <v>1.0785629999999999</v>
      </c>
      <c r="N5821">
        <f t="shared" si="1172"/>
        <v>0</v>
      </c>
      <c r="O5821">
        <f t="shared" si="1173"/>
        <v>0</v>
      </c>
      <c r="P5821" s="63">
        <f t="shared" si="1174"/>
        <v>0</v>
      </c>
    </row>
    <row r="5822" spans="1:18" x14ac:dyDescent="0.3">
      <c r="A5822">
        <f t="shared" si="1175"/>
        <v>2019</v>
      </c>
      <c r="B5822">
        <f t="shared" si="1176"/>
        <v>5</v>
      </c>
      <c r="C5822">
        <f t="shared" si="1177"/>
        <v>1</v>
      </c>
      <c r="D5822">
        <f t="shared" si="1178"/>
        <v>1</v>
      </c>
      <c r="E5822" t="str">
        <f t="shared" si="1179"/>
        <v>OFF</v>
      </c>
      <c r="F5822" s="13">
        <f t="shared" si="1181"/>
        <v>43586</v>
      </c>
      <c r="G5822" s="14" t="str">
        <f t="shared" si="1180"/>
        <v>Avg of 4 NM Projects</v>
      </c>
      <c r="H5822" s="15">
        <f t="shared" si="1182"/>
        <v>11</v>
      </c>
      <c r="I5822" s="93">
        <v>56.064999999999998</v>
      </c>
      <c r="J5822">
        <f t="shared" si="1170"/>
        <v>0.31497191011235953</v>
      </c>
      <c r="K5822" s="4">
        <v>32.200000000000003</v>
      </c>
      <c r="L5822" s="4">
        <v>34.130000000000003</v>
      </c>
      <c r="M5822" s="16">
        <f t="shared" si="1171"/>
        <v>1.9134984500000001</v>
      </c>
      <c r="N5822">
        <f t="shared" si="1172"/>
        <v>0</v>
      </c>
      <c r="O5822">
        <f t="shared" si="1173"/>
        <v>0</v>
      </c>
      <c r="P5822" s="63">
        <f t="shared" si="1174"/>
        <v>0</v>
      </c>
    </row>
    <row r="5823" spans="1:18" x14ac:dyDescent="0.3">
      <c r="A5823">
        <f t="shared" si="1175"/>
        <v>2019</v>
      </c>
      <c r="B5823">
        <f t="shared" si="1176"/>
        <v>5</v>
      </c>
      <c r="C5823">
        <f t="shared" si="1177"/>
        <v>1</v>
      </c>
      <c r="D5823">
        <f t="shared" si="1178"/>
        <v>1</v>
      </c>
      <c r="E5823" t="str">
        <f t="shared" si="1179"/>
        <v>OFF</v>
      </c>
      <c r="F5823" s="13">
        <f t="shared" si="1181"/>
        <v>43586</v>
      </c>
      <c r="G5823" s="14" t="str">
        <f t="shared" si="1180"/>
        <v>Avg of 4 NM Projects</v>
      </c>
      <c r="H5823" s="15">
        <f t="shared" si="1182"/>
        <v>12</v>
      </c>
      <c r="I5823" s="93">
        <v>101.75999999999999</v>
      </c>
      <c r="J5823">
        <f t="shared" si="1170"/>
        <v>0.57168539325842693</v>
      </c>
      <c r="K5823" s="4">
        <v>30.9</v>
      </c>
      <c r="L5823" s="4">
        <v>31.32</v>
      </c>
      <c r="M5823" s="16">
        <f t="shared" si="1171"/>
        <v>3.1871231999999994</v>
      </c>
      <c r="N5823">
        <f t="shared" si="1172"/>
        <v>0</v>
      </c>
      <c r="O5823">
        <f t="shared" si="1173"/>
        <v>1</v>
      </c>
      <c r="P5823" s="63">
        <f t="shared" si="1174"/>
        <v>0</v>
      </c>
    </row>
    <row r="5824" spans="1:18" x14ac:dyDescent="0.3">
      <c r="A5824">
        <f t="shared" si="1175"/>
        <v>2019</v>
      </c>
      <c r="B5824">
        <f t="shared" si="1176"/>
        <v>5</v>
      </c>
      <c r="C5824">
        <f t="shared" si="1177"/>
        <v>1</v>
      </c>
      <c r="D5824">
        <f t="shared" si="1178"/>
        <v>1</v>
      </c>
      <c r="E5824" t="str">
        <f t="shared" si="1179"/>
        <v>OFF</v>
      </c>
      <c r="F5824" s="13">
        <f t="shared" si="1181"/>
        <v>43586</v>
      </c>
      <c r="G5824" s="14" t="str">
        <f t="shared" si="1180"/>
        <v>Avg of 4 NM Projects</v>
      </c>
      <c r="H5824" s="15">
        <f t="shared" si="1182"/>
        <v>13</v>
      </c>
      <c r="I5824" s="93">
        <v>106.755</v>
      </c>
      <c r="J5824">
        <f t="shared" si="1170"/>
        <v>0.59974719101123597</v>
      </c>
      <c r="K5824" s="4">
        <v>27.9</v>
      </c>
      <c r="L5824" s="4">
        <v>26.03</v>
      </c>
      <c r="M5824" s="16">
        <f t="shared" si="1171"/>
        <v>2.77883265</v>
      </c>
      <c r="N5824">
        <f t="shared" si="1172"/>
        <v>0</v>
      </c>
      <c r="O5824">
        <f t="shared" si="1173"/>
        <v>1</v>
      </c>
      <c r="P5824" s="63">
        <f t="shared" si="1174"/>
        <v>0</v>
      </c>
    </row>
    <row r="5825" spans="1:18" x14ac:dyDescent="0.3">
      <c r="A5825">
        <f t="shared" si="1175"/>
        <v>2019</v>
      </c>
      <c r="B5825">
        <f t="shared" si="1176"/>
        <v>5</v>
      </c>
      <c r="C5825">
        <f t="shared" si="1177"/>
        <v>1</v>
      </c>
      <c r="D5825">
        <f t="shared" si="1178"/>
        <v>1</v>
      </c>
      <c r="E5825" t="str">
        <f t="shared" si="1179"/>
        <v>OFF</v>
      </c>
      <c r="F5825" s="13">
        <f t="shared" si="1181"/>
        <v>43586</v>
      </c>
      <c r="G5825" s="14" t="str">
        <f t="shared" si="1180"/>
        <v>Avg of 4 NM Projects</v>
      </c>
      <c r="H5825" s="15">
        <f t="shared" si="1182"/>
        <v>14</v>
      </c>
      <c r="I5825" s="93">
        <v>105.47500000000001</v>
      </c>
      <c r="J5825">
        <f t="shared" si="1170"/>
        <v>0.59255617977528097</v>
      </c>
      <c r="K5825" s="4">
        <v>26.73</v>
      </c>
      <c r="L5825" s="4">
        <v>24.86</v>
      </c>
      <c r="M5825" s="16">
        <f t="shared" si="1171"/>
        <v>2.6221085000000004</v>
      </c>
      <c r="N5825">
        <f t="shared" si="1172"/>
        <v>0</v>
      </c>
      <c r="O5825">
        <f t="shared" si="1173"/>
        <v>1</v>
      </c>
      <c r="P5825" s="63">
        <f t="shared" si="1174"/>
        <v>0</v>
      </c>
    </row>
    <row r="5826" spans="1:18" x14ac:dyDescent="0.3">
      <c r="A5826">
        <f t="shared" si="1175"/>
        <v>2019</v>
      </c>
      <c r="B5826">
        <f t="shared" si="1176"/>
        <v>5</v>
      </c>
      <c r="C5826">
        <f t="shared" si="1177"/>
        <v>1</v>
      </c>
      <c r="D5826">
        <f t="shared" si="1178"/>
        <v>1</v>
      </c>
      <c r="E5826" t="str">
        <f t="shared" si="1179"/>
        <v>OFF</v>
      </c>
      <c r="F5826" s="13">
        <f t="shared" si="1181"/>
        <v>43586</v>
      </c>
      <c r="G5826" s="14" t="str">
        <f t="shared" si="1180"/>
        <v>Avg of 4 NM Projects</v>
      </c>
      <c r="H5826" s="15">
        <f t="shared" si="1182"/>
        <v>15</v>
      </c>
      <c r="I5826" s="93">
        <v>65.149999999999991</v>
      </c>
      <c r="J5826">
        <f t="shared" si="1170"/>
        <v>0.36601123595505614</v>
      </c>
      <c r="K5826" s="4">
        <v>25.92</v>
      </c>
      <c r="L5826" s="4">
        <v>33.229999999999997</v>
      </c>
      <c r="M5826" s="16">
        <f t="shared" si="1171"/>
        <v>2.1649344999999993</v>
      </c>
      <c r="N5826">
        <f t="shared" si="1172"/>
        <v>0</v>
      </c>
      <c r="O5826">
        <f t="shared" si="1173"/>
        <v>0</v>
      </c>
      <c r="P5826" s="63">
        <f t="shared" si="1174"/>
        <v>0</v>
      </c>
    </row>
    <row r="5827" spans="1:18" x14ac:dyDescent="0.3">
      <c r="A5827">
        <f t="shared" si="1175"/>
        <v>2019</v>
      </c>
      <c r="B5827">
        <f t="shared" si="1176"/>
        <v>5</v>
      </c>
      <c r="C5827">
        <f t="shared" si="1177"/>
        <v>1</v>
      </c>
      <c r="D5827">
        <f t="shared" si="1178"/>
        <v>1</v>
      </c>
      <c r="E5827" t="str">
        <f t="shared" si="1179"/>
        <v>OFF</v>
      </c>
      <c r="F5827" s="13">
        <f t="shared" si="1181"/>
        <v>43586</v>
      </c>
      <c r="G5827" s="14" t="str">
        <f t="shared" si="1180"/>
        <v>Avg of 4 NM Projects</v>
      </c>
      <c r="H5827" s="15">
        <f t="shared" si="1182"/>
        <v>16</v>
      </c>
      <c r="I5827" s="93">
        <v>72.320000000000007</v>
      </c>
      <c r="J5827">
        <f t="shared" si="1170"/>
        <v>0.40629213483146071</v>
      </c>
      <c r="K5827" s="4">
        <v>25.93</v>
      </c>
      <c r="L5827" s="4">
        <v>29.38</v>
      </c>
      <c r="M5827" s="16">
        <f t="shared" si="1171"/>
        <v>2.1247616000000003</v>
      </c>
      <c r="N5827">
        <f t="shared" si="1172"/>
        <v>0</v>
      </c>
      <c r="O5827">
        <f t="shared" si="1173"/>
        <v>0</v>
      </c>
      <c r="P5827" s="63">
        <f t="shared" si="1174"/>
        <v>0</v>
      </c>
    </row>
    <row r="5828" spans="1:18" x14ac:dyDescent="0.3">
      <c r="A5828">
        <f t="shared" si="1175"/>
        <v>2019</v>
      </c>
      <c r="B5828">
        <f t="shared" si="1176"/>
        <v>5</v>
      </c>
      <c r="C5828">
        <f t="shared" si="1177"/>
        <v>1</v>
      </c>
      <c r="D5828">
        <f t="shared" si="1178"/>
        <v>1</v>
      </c>
      <c r="E5828" t="str">
        <f t="shared" si="1179"/>
        <v>OFF</v>
      </c>
      <c r="F5828" s="13">
        <f t="shared" si="1181"/>
        <v>43586</v>
      </c>
      <c r="G5828" s="14" t="str">
        <f t="shared" si="1180"/>
        <v>Avg of 4 NM Projects</v>
      </c>
      <c r="H5828" s="15">
        <f t="shared" si="1182"/>
        <v>17</v>
      </c>
      <c r="I5828" s="93">
        <v>47.105000000000004</v>
      </c>
      <c r="J5828">
        <f t="shared" ref="J5828:J5891" si="1183">+I5828/$I$1</f>
        <v>0.26463483146067418</v>
      </c>
      <c r="K5828" s="4">
        <v>32.590000000000003</v>
      </c>
      <c r="L5828" s="4">
        <v>25.58</v>
      </c>
      <c r="M5828" s="16">
        <f t="shared" ref="M5828:M5891" si="1184">+L5828*I5828/1000</f>
        <v>1.2049459</v>
      </c>
      <c r="N5828">
        <f t="shared" ref="N5828:N5891" si="1185">+IF(I5828=0,1,0)</f>
        <v>0</v>
      </c>
      <c r="O5828">
        <f t="shared" ref="O5828:O5891" si="1186">+IF(I5828&gt;=0.5*$I$1,1,0)</f>
        <v>0</v>
      </c>
      <c r="P5828" s="63">
        <f t="shared" ref="P5828:P5891" si="1187">+IF(I5828&gt;MAX(I$3652:I$5859),1,0)</f>
        <v>0</v>
      </c>
    </row>
    <row r="5829" spans="1:18" x14ac:dyDescent="0.3">
      <c r="A5829">
        <f t="shared" ref="A5829:A5892" si="1188">YEAR(F5829)</f>
        <v>2019</v>
      </c>
      <c r="B5829">
        <f t="shared" ref="B5829:B5892" si="1189">+MONTH(F5829)</f>
        <v>5</v>
      </c>
      <c r="C5829">
        <f t="shared" ref="C5829:C5892" si="1190">+DAY(F5829)</f>
        <v>1</v>
      </c>
      <c r="D5829">
        <f t="shared" ref="D5829:D5892" si="1191">WEEKDAY(C5829)</f>
        <v>1</v>
      </c>
      <c r="E5829" t="str">
        <f t="shared" ref="E5829:E5892" si="1192">IF(OR(D5829=1,D5829=7,H5829=1,H5829=2,H5829=3,H5829=4,H5829=5,H5829=6,H5829=7,H5829=24),"OFF","ON")</f>
        <v>OFF</v>
      </c>
      <c r="F5829" s="13">
        <f t="shared" si="1181"/>
        <v>43586</v>
      </c>
      <c r="G5829" s="14" t="str">
        <f t="shared" si="1180"/>
        <v>Avg of 4 NM Projects</v>
      </c>
      <c r="H5829" s="15">
        <f t="shared" si="1182"/>
        <v>18</v>
      </c>
      <c r="I5829" s="93">
        <v>14.715000000000002</v>
      </c>
      <c r="J5829">
        <f t="shared" si="1183"/>
        <v>8.2668539325842699E-2</v>
      </c>
      <c r="K5829" s="4">
        <v>33.97</v>
      </c>
      <c r="L5829" s="4">
        <v>37.64</v>
      </c>
      <c r="M5829" s="16">
        <f t="shared" si="1184"/>
        <v>0.55387260000000005</v>
      </c>
      <c r="N5829">
        <f t="shared" si="1185"/>
        <v>0</v>
      </c>
      <c r="O5829">
        <f t="shared" si="1186"/>
        <v>0</v>
      </c>
      <c r="P5829" s="63">
        <f t="shared" si="1187"/>
        <v>0</v>
      </c>
    </row>
    <row r="5830" spans="1:18" x14ac:dyDescent="0.3">
      <c r="A5830">
        <f t="shared" si="1188"/>
        <v>2019</v>
      </c>
      <c r="B5830">
        <f t="shared" si="1189"/>
        <v>5</v>
      </c>
      <c r="C5830">
        <f t="shared" si="1190"/>
        <v>1</v>
      </c>
      <c r="D5830">
        <f t="shared" si="1191"/>
        <v>1</v>
      </c>
      <c r="E5830" t="str">
        <f t="shared" si="1192"/>
        <v>OFF</v>
      </c>
      <c r="F5830" s="13">
        <f t="shared" si="1181"/>
        <v>43586</v>
      </c>
      <c r="G5830" s="14" t="str">
        <f t="shared" ref="G5830:G5893" si="1193">+G5829</f>
        <v>Avg of 4 NM Projects</v>
      </c>
      <c r="H5830" s="15">
        <f t="shared" si="1182"/>
        <v>19</v>
      </c>
      <c r="I5830" s="93">
        <v>3.4599999999999995</v>
      </c>
      <c r="J5830">
        <f t="shared" si="1183"/>
        <v>1.9438202247191009E-2</v>
      </c>
      <c r="K5830" s="4">
        <v>36.409999999999997</v>
      </c>
      <c r="L5830" s="4">
        <v>35.17</v>
      </c>
      <c r="M5830" s="16">
        <f t="shared" si="1184"/>
        <v>0.1216882</v>
      </c>
      <c r="N5830">
        <f t="shared" si="1185"/>
        <v>0</v>
      </c>
      <c r="O5830">
        <f t="shared" si="1186"/>
        <v>0</v>
      </c>
      <c r="P5830" s="63">
        <f t="shared" si="1187"/>
        <v>0</v>
      </c>
    </row>
    <row r="5831" spans="1:18" x14ac:dyDescent="0.3">
      <c r="A5831">
        <f t="shared" si="1188"/>
        <v>2019</v>
      </c>
      <c r="B5831">
        <f t="shared" si="1189"/>
        <v>5</v>
      </c>
      <c r="C5831">
        <f t="shared" si="1190"/>
        <v>1</v>
      </c>
      <c r="D5831">
        <f t="shared" si="1191"/>
        <v>1</v>
      </c>
      <c r="E5831" t="str">
        <f t="shared" si="1192"/>
        <v>OFF</v>
      </c>
      <c r="F5831" s="13">
        <f t="shared" si="1181"/>
        <v>43586</v>
      </c>
      <c r="G5831" s="14" t="str">
        <f t="shared" si="1193"/>
        <v>Avg of 4 NM Projects</v>
      </c>
      <c r="H5831" s="15">
        <f t="shared" si="1182"/>
        <v>20</v>
      </c>
      <c r="I5831" s="93">
        <v>0</v>
      </c>
      <c r="J5831">
        <f t="shared" si="1183"/>
        <v>0</v>
      </c>
      <c r="K5831" s="4">
        <v>36.299999999999997</v>
      </c>
      <c r="L5831" s="4">
        <v>32.61</v>
      </c>
      <c r="M5831" s="16">
        <f t="shared" si="1184"/>
        <v>0</v>
      </c>
      <c r="N5831">
        <f t="shared" si="1185"/>
        <v>1</v>
      </c>
      <c r="O5831">
        <f t="shared" si="1186"/>
        <v>0</v>
      </c>
      <c r="P5831" s="63">
        <f t="shared" si="1187"/>
        <v>0</v>
      </c>
    </row>
    <row r="5832" spans="1:18" x14ac:dyDescent="0.3">
      <c r="A5832">
        <f t="shared" si="1188"/>
        <v>2019</v>
      </c>
      <c r="B5832">
        <f t="shared" si="1189"/>
        <v>5</v>
      </c>
      <c r="C5832">
        <f t="shared" si="1190"/>
        <v>1</v>
      </c>
      <c r="D5832">
        <f t="shared" si="1191"/>
        <v>1</v>
      </c>
      <c r="E5832" t="str">
        <f t="shared" si="1192"/>
        <v>OFF</v>
      </c>
      <c r="F5832" s="13">
        <f t="shared" si="1181"/>
        <v>43586</v>
      </c>
      <c r="G5832" s="14" t="str">
        <f t="shared" si="1193"/>
        <v>Avg of 4 NM Projects</v>
      </c>
      <c r="H5832" s="15">
        <f t="shared" si="1182"/>
        <v>21</v>
      </c>
      <c r="I5832" s="93">
        <v>-0.13</v>
      </c>
      <c r="J5832">
        <f t="shared" si="1183"/>
        <v>-7.3033707865168538E-4</v>
      </c>
      <c r="K5832" s="4">
        <v>34.58</v>
      </c>
      <c r="L5832" s="4">
        <v>37.03</v>
      </c>
      <c r="M5832" s="16">
        <f t="shared" si="1184"/>
        <v>-4.8139000000000003E-3</v>
      </c>
      <c r="N5832">
        <f t="shared" si="1185"/>
        <v>0</v>
      </c>
      <c r="O5832">
        <f t="shared" si="1186"/>
        <v>0</v>
      </c>
      <c r="P5832" s="63">
        <f t="shared" si="1187"/>
        <v>0</v>
      </c>
    </row>
    <row r="5833" spans="1:18" x14ac:dyDescent="0.3">
      <c r="A5833">
        <f t="shared" si="1188"/>
        <v>2019</v>
      </c>
      <c r="B5833">
        <f t="shared" si="1189"/>
        <v>5</v>
      </c>
      <c r="C5833">
        <f t="shared" si="1190"/>
        <v>1</v>
      </c>
      <c r="D5833">
        <f t="shared" si="1191"/>
        <v>1</v>
      </c>
      <c r="E5833" t="str">
        <f t="shared" si="1192"/>
        <v>OFF</v>
      </c>
      <c r="F5833" s="13">
        <f t="shared" si="1181"/>
        <v>43586</v>
      </c>
      <c r="G5833" s="14" t="str">
        <f t="shared" si="1193"/>
        <v>Avg of 4 NM Projects</v>
      </c>
      <c r="H5833" s="15">
        <f t="shared" si="1182"/>
        <v>22</v>
      </c>
      <c r="I5833" s="93">
        <v>-0.13</v>
      </c>
      <c r="J5833">
        <f t="shared" si="1183"/>
        <v>-7.3033707865168538E-4</v>
      </c>
      <c r="K5833" s="4">
        <v>29.17</v>
      </c>
      <c r="L5833" s="4">
        <v>28.41</v>
      </c>
      <c r="M5833" s="16">
        <f t="shared" si="1184"/>
        <v>-3.6933000000000001E-3</v>
      </c>
      <c r="N5833">
        <f t="shared" si="1185"/>
        <v>0</v>
      </c>
      <c r="O5833">
        <f t="shared" si="1186"/>
        <v>0</v>
      </c>
      <c r="P5833" s="63">
        <f t="shared" si="1187"/>
        <v>0</v>
      </c>
    </row>
    <row r="5834" spans="1:18" x14ac:dyDescent="0.3">
      <c r="A5834">
        <f t="shared" si="1188"/>
        <v>2019</v>
      </c>
      <c r="B5834">
        <f t="shared" si="1189"/>
        <v>5</v>
      </c>
      <c r="C5834">
        <f t="shared" si="1190"/>
        <v>1</v>
      </c>
      <c r="D5834">
        <f t="shared" si="1191"/>
        <v>1</v>
      </c>
      <c r="E5834" t="str">
        <f t="shared" si="1192"/>
        <v>OFF</v>
      </c>
      <c r="F5834" s="13">
        <f t="shared" si="1181"/>
        <v>43586</v>
      </c>
      <c r="G5834" s="14" t="str">
        <f t="shared" si="1193"/>
        <v>Avg of 4 NM Projects</v>
      </c>
      <c r="H5834" s="15">
        <f t="shared" si="1182"/>
        <v>23</v>
      </c>
      <c r="I5834" s="93">
        <v>-0.26</v>
      </c>
      <c r="J5834">
        <f t="shared" si="1183"/>
        <v>-1.4606741573033708E-3</v>
      </c>
      <c r="K5834" s="4">
        <v>23.96</v>
      </c>
      <c r="L5834" s="4">
        <v>22.28</v>
      </c>
      <c r="M5834" s="16">
        <f t="shared" si="1184"/>
        <v>-5.7928000000000007E-3</v>
      </c>
      <c r="N5834">
        <f t="shared" si="1185"/>
        <v>0</v>
      </c>
      <c r="O5834">
        <f t="shared" si="1186"/>
        <v>0</v>
      </c>
      <c r="P5834" s="63">
        <f t="shared" si="1187"/>
        <v>0</v>
      </c>
    </row>
    <row r="5835" spans="1:18" x14ac:dyDescent="0.3">
      <c r="A5835">
        <f t="shared" si="1188"/>
        <v>2019</v>
      </c>
      <c r="B5835">
        <f t="shared" si="1189"/>
        <v>5</v>
      </c>
      <c r="C5835">
        <f t="shared" si="1190"/>
        <v>1</v>
      </c>
      <c r="D5835">
        <f t="shared" si="1191"/>
        <v>1</v>
      </c>
      <c r="E5835" t="str">
        <f t="shared" si="1192"/>
        <v>OFF</v>
      </c>
      <c r="F5835" s="13">
        <f t="shared" si="1181"/>
        <v>43586</v>
      </c>
      <c r="G5835" s="14" t="str">
        <f t="shared" si="1193"/>
        <v>Avg of 4 NM Projects</v>
      </c>
      <c r="H5835" s="15">
        <f t="shared" si="1182"/>
        <v>24</v>
      </c>
      <c r="I5835" s="93">
        <v>0</v>
      </c>
      <c r="J5835">
        <f t="shared" si="1183"/>
        <v>0</v>
      </c>
      <c r="K5835" s="4">
        <v>23.19</v>
      </c>
      <c r="L5835" s="4">
        <v>30.95</v>
      </c>
      <c r="M5835" s="16">
        <f t="shared" si="1184"/>
        <v>0</v>
      </c>
      <c r="N5835">
        <f t="shared" si="1185"/>
        <v>1</v>
      </c>
      <c r="O5835">
        <f t="shared" si="1186"/>
        <v>0</v>
      </c>
      <c r="P5835" s="63">
        <f t="shared" si="1187"/>
        <v>0</v>
      </c>
    </row>
    <row r="5836" spans="1:18" x14ac:dyDescent="0.3">
      <c r="A5836">
        <f t="shared" si="1188"/>
        <v>2019</v>
      </c>
      <c r="B5836">
        <f t="shared" si="1189"/>
        <v>5</v>
      </c>
      <c r="C5836">
        <f t="shared" si="1190"/>
        <v>2</v>
      </c>
      <c r="D5836">
        <f t="shared" si="1191"/>
        <v>2</v>
      </c>
      <c r="E5836" t="str">
        <f t="shared" si="1192"/>
        <v>OFF</v>
      </c>
      <c r="F5836" s="13">
        <f t="shared" si="1181"/>
        <v>43587</v>
      </c>
      <c r="G5836" s="14" t="str">
        <f t="shared" si="1193"/>
        <v>Avg of 4 NM Projects</v>
      </c>
      <c r="H5836" s="15">
        <f t="shared" si="1182"/>
        <v>1</v>
      </c>
      <c r="I5836" s="93">
        <v>-0.13</v>
      </c>
      <c r="J5836">
        <f t="shared" si="1183"/>
        <v>-7.3033707865168538E-4</v>
      </c>
      <c r="K5836" s="4">
        <v>21.87</v>
      </c>
      <c r="L5836" s="4">
        <v>21.29</v>
      </c>
      <c r="M5836" s="16">
        <f t="shared" si="1184"/>
        <v>-2.7677000000000001E-3</v>
      </c>
      <c r="N5836">
        <f t="shared" si="1185"/>
        <v>0</v>
      </c>
      <c r="O5836">
        <f t="shared" si="1186"/>
        <v>0</v>
      </c>
      <c r="P5836" s="63">
        <f t="shared" si="1187"/>
        <v>0</v>
      </c>
      <c r="Q5836" s="34"/>
      <c r="R5836" s="34"/>
    </row>
    <row r="5837" spans="1:18" x14ac:dyDescent="0.3">
      <c r="A5837">
        <f t="shared" si="1188"/>
        <v>2019</v>
      </c>
      <c r="B5837">
        <f t="shared" si="1189"/>
        <v>5</v>
      </c>
      <c r="C5837">
        <f t="shared" si="1190"/>
        <v>2</v>
      </c>
      <c r="D5837">
        <f t="shared" si="1191"/>
        <v>2</v>
      </c>
      <c r="E5837" t="str">
        <f t="shared" si="1192"/>
        <v>OFF</v>
      </c>
      <c r="F5837" s="13">
        <f t="shared" si="1181"/>
        <v>43587</v>
      </c>
      <c r="G5837" s="14" t="str">
        <f t="shared" si="1193"/>
        <v>Avg of 4 NM Projects</v>
      </c>
      <c r="H5837" s="15">
        <f t="shared" si="1182"/>
        <v>2</v>
      </c>
      <c r="I5837" s="93">
        <v>0</v>
      </c>
      <c r="J5837">
        <f t="shared" si="1183"/>
        <v>0</v>
      </c>
      <c r="K5837" s="4">
        <v>20.99</v>
      </c>
      <c r="L5837" s="4">
        <v>18.32</v>
      </c>
      <c r="M5837" s="16">
        <f t="shared" si="1184"/>
        <v>0</v>
      </c>
      <c r="N5837">
        <f t="shared" si="1185"/>
        <v>1</v>
      </c>
      <c r="O5837">
        <f t="shared" si="1186"/>
        <v>0</v>
      </c>
      <c r="P5837" s="63">
        <f t="shared" si="1187"/>
        <v>0</v>
      </c>
    </row>
    <row r="5838" spans="1:18" x14ac:dyDescent="0.3">
      <c r="A5838">
        <f t="shared" si="1188"/>
        <v>2019</v>
      </c>
      <c r="B5838">
        <f t="shared" si="1189"/>
        <v>5</v>
      </c>
      <c r="C5838">
        <f t="shared" si="1190"/>
        <v>2</v>
      </c>
      <c r="D5838">
        <f t="shared" si="1191"/>
        <v>2</v>
      </c>
      <c r="E5838" t="str">
        <f t="shared" si="1192"/>
        <v>OFF</v>
      </c>
      <c r="F5838" s="13">
        <f t="shared" si="1181"/>
        <v>43587</v>
      </c>
      <c r="G5838" s="14" t="str">
        <f t="shared" si="1193"/>
        <v>Avg of 4 NM Projects</v>
      </c>
      <c r="H5838" s="15">
        <f t="shared" si="1182"/>
        <v>3</v>
      </c>
      <c r="I5838" s="93">
        <v>0</v>
      </c>
      <c r="J5838">
        <f t="shared" si="1183"/>
        <v>0</v>
      </c>
      <c r="K5838" s="4">
        <v>20.29</v>
      </c>
      <c r="L5838" s="4">
        <v>19.02</v>
      </c>
      <c r="M5838" s="16">
        <f t="shared" si="1184"/>
        <v>0</v>
      </c>
      <c r="N5838">
        <f t="shared" si="1185"/>
        <v>1</v>
      </c>
      <c r="O5838">
        <f t="shared" si="1186"/>
        <v>0</v>
      </c>
      <c r="P5838" s="63">
        <f t="shared" si="1187"/>
        <v>0</v>
      </c>
    </row>
    <row r="5839" spans="1:18" x14ac:dyDescent="0.3">
      <c r="A5839">
        <f t="shared" si="1188"/>
        <v>2019</v>
      </c>
      <c r="B5839">
        <f t="shared" si="1189"/>
        <v>5</v>
      </c>
      <c r="C5839">
        <f t="shared" si="1190"/>
        <v>2</v>
      </c>
      <c r="D5839">
        <f t="shared" si="1191"/>
        <v>2</v>
      </c>
      <c r="E5839" t="str">
        <f t="shared" si="1192"/>
        <v>OFF</v>
      </c>
      <c r="F5839" s="13">
        <f t="shared" si="1181"/>
        <v>43587</v>
      </c>
      <c r="G5839" s="14" t="str">
        <f t="shared" si="1193"/>
        <v>Avg of 4 NM Projects</v>
      </c>
      <c r="H5839" s="15">
        <f t="shared" si="1182"/>
        <v>4</v>
      </c>
      <c r="I5839" s="93">
        <v>-0.26</v>
      </c>
      <c r="J5839">
        <f t="shared" si="1183"/>
        <v>-1.4606741573033708E-3</v>
      </c>
      <c r="K5839" s="4">
        <v>19.559999999999999</v>
      </c>
      <c r="L5839" s="4">
        <v>18.88</v>
      </c>
      <c r="M5839" s="16">
        <f t="shared" si="1184"/>
        <v>-4.9088000000000005E-3</v>
      </c>
      <c r="N5839">
        <f t="shared" si="1185"/>
        <v>0</v>
      </c>
      <c r="O5839">
        <f t="shared" si="1186"/>
        <v>0</v>
      </c>
      <c r="P5839" s="63">
        <f t="shared" si="1187"/>
        <v>0</v>
      </c>
    </row>
    <row r="5840" spans="1:18" x14ac:dyDescent="0.3">
      <c r="A5840">
        <f t="shared" si="1188"/>
        <v>2019</v>
      </c>
      <c r="B5840">
        <f t="shared" si="1189"/>
        <v>5</v>
      </c>
      <c r="C5840">
        <f t="shared" si="1190"/>
        <v>2</v>
      </c>
      <c r="D5840">
        <f t="shared" si="1191"/>
        <v>2</v>
      </c>
      <c r="E5840" t="str">
        <f t="shared" si="1192"/>
        <v>OFF</v>
      </c>
      <c r="F5840" s="13">
        <f t="shared" si="1181"/>
        <v>43587</v>
      </c>
      <c r="G5840" s="14" t="str">
        <f t="shared" si="1193"/>
        <v>Avg of 4 NM Projects</v>
      </c>
      <c r="H5840" s="15">
        <f t="shared" si="1182"/>
        <v>5</v>
      </c>
      <c r="I5840" s="93">
        <v>-0.13</v>
      </c>
      <c r="J5840">
        <f t="shared" si="1183"/>
        <v>-7.3033707865168538E-4</v>
      </c>
      <c r="K5840" s="4">
        <v>20.97</v>
      </c>
      <c r="L5840" s="4">
        <v>18.170000000000002</v>
      </c>
      <c r="M5840" s="16">
        <f t="shared" si="1184"/>
        <v>-2.3621000000000002E-3</v>
      </c>
      <c r="N5840">
        <f t="shared" si="1185"/>
        <v>0</v>
      </c>
      <c r="O5840">
        <f t="shared" si="1186"/>
        <v>0</v>
      </c>
      <c r="P5840" s="63">
        <f t="shared" si="1187"/>
        <v>0</v>
      </c>
    </row>
    <row r="5841" spans="1:16" x14ac:dyDescent="0.3">
      <c r="A5841">
        <f t="shared" si="1188"/>
        <v>2019</v>
      </c>
      <c r="B5841">
        <f t="shared" si="1189"/>
        <v>5</v>
      </c>
      <c r="C5841">
        <f t="shared" si="1190"/>
        <v>2</v>
      </c>
      <c r="D5841">
        <f t="shared" si="1191"/>
        <v>2</v>
      </c>
      <c r="E5841" t="str">
        <f t="shared" si="1192"/>
        <v>OFF</v>
      </c>
      <c r="F5841" s="13">
        <f t="shared" si="1181"/>
        <v>43587</v>
      </c>
      <c r="G5841" s="14" t="str">
        <f t="shared" si="1193"/>
        <v>Avg of 4 NM Projects</v>
      </c>
      <c r="H5841" s="15">
        <f t="shared" si="1182"/>
        <v>6</v>
      </c>
      <c r="I5841" s="93">
        <v>-0.13</v>
      </c>
      <c r="J5841">
        <f t="shared" si="1183"/>
        <v>-7.3033707865168538E-4</v>
      </c>
      <c r="K5841" s="4">
        <v>22.31</v>
      </c>
      <c r="L5841" s="4">
        <v>19.989999999999998</v>
      </c>
      <c r="M5841" s="16">
        <f t="shared" si="1184"/>
        <v>-2.5986999999999998E-3</v>
      </c>
      <c r="N5841">
        <f t="shared" si="1185"/>
        <v>0</v>
      </c>
      <c r="O5841">
        <f t="shared" si="1186"/>
        <v>0</v>
      </c>
      <c r="P5841" s="63">
        <f t="shared" si="1187"/>
        <v>0</v>
      </c>
    </row>
    <row r="5842" spans="1:16" x14ac:dyDescent="0.3">
      <c r="A5842">
        <f t="shared" si="1188"/>
        <v>2019</v>
      </c>
      <c r="B5842">
        <f t="shared" si="1189"/>
        <v>5</v>
      </c>
      <c r="C5842">
        <f t="shared" si="1190"/>
        <v>2</v>
      </c>
      <c r="D5842">
        <f t="shared" si="1191"/>
        <v>2</v>
      </c>
      <c r="E5842" t="str">
        <f t="shared" si="1192"/>
        <v>OFF</v>
      </c>
      <c r="F5842" s="13">
        <f t="shared" si="1181"/>
        <v>43587</v>
      </c>
      <c r="G5842" s="14" t="str">
        <f t="shared" si="1193"/>
        <v>Avg of 4 NM Projects</v>
      </c>
      <c r="H5842" s="15">
        <f t="shared" si="1182"/>
        <v>7</v>
      </c>
      <c r="I5842" s="93">
        <v>4.4799999999999995</v>
      </c>
      <c r="J5842">
        <f t="shared" si="1183"/>
        <v>2.5168539325842693E-2</v>
      </c>
      <c r="K5842" s="4">
        <v>25.19</v>
      </c>
      <c r="L5842" s="4">
        <v>22.51</v>
      </c>
      <c r="M5842" s="16">
        <f t="shared" si="1184"/>
        <v>0.1008448</v>
      </c>
      <c r="N5842">
        <f t="shared" si="1185"/>
        <v>0</v>
      </c>
      <c r="O5842">
        <f t="shared" si="1186"/>
        <v>0</v>
      </c>
      <c r="P5842" s="63">
        <f t="shared" si="1187"/>
        <v>0</v>
      </c>
    </row>
    <row r="5843" spans="1:16" x14ac:dyDescent="0.3">
      <c r="A5843">
        <f t="shared" si="1188"/>
        <v>2019</v>
      </c>
      <c r="B5843">
        <f t="shared" si="1189"/>
        <v>5</v>
      </c>
      <c r="C5843">
        <f t="shared" si="1190"/>
        <v>2</v>
      </c>
      <c r="D5843">
        <f t="shared" si="1191"/>
        <v>2</v>
      </c>
      <c r="E5843" t="str">
        <f t="shared" si="1192"/>
        <v>ON</v>
      </c>
      <c r="F5843" s="13">
        <f t="shared" si="1181"/>
        <v>43587</v>
      </c>
      <c r="G5843" s="14" t="str">
        <f t="shared" si="1193"/>
        <v>Avg of 4 NM Projects</v>
      </c>
      <c r="H5843" s="15">
        <f t="shared" si="1182"/>
        <v>8</v>
      </c>
      <c r="I5843" s="93">
        <v>25.345000000000002</v>
      </c>
      <c r="J5843">
        <f t="shared" si="1183"/>
        <v>0.14238764044943822</v>
      </c>
      <c r="K5843" s="4">
        <v>29.2</v>
      </c>
      <c r="L5843" s="4">
        <v>31.14</v>
      </c>
      <c r="M5843" s="16">
        <f t="shared" si="1184"/>
        <v>0.78924330000000009</v>
      </c>
      <c r="N5843">
        <f t="shared" si="1185"/>
        <v>0</v>
      </c>
      <c r="O5843">
        <f t="shared" si="1186"/>
        <v>0</v>
      </c>
      <c r="P5843" s="63">
        <f t="shared" si="1187"/>
        <v>0</v>
      </c>
    </row>
    <row r="5844" spans="1:16" x14ac:dyDescent="0.3">
      <c r="A5844">
        <f t="shared" si="1188"/>
        <v>2019</v>
      </c>
      <c r="B5844">
        <f t="shared" si="1189"/>
        <v>5</v>
      </c>
      <c r="C5844">
        <f t="shared" si="1190"/>
        <v>2</v>
      </c>
      <c r="D5844">
        <f t="shared" si="1191"/>
        <v>2</v>
      </c>
      <c r="E5844" t="str">
        <f t="shared" si="1192"/>
        <v>ON</v>
      </c>
      <c r="F5844" s="13">
        <f t="shared" si="1181"/>
        <v>43587</v>
      </c>
      <c r="G5844" s="14" t="str">
        <f t="shared" si="1193"/>
        <v>Avg of 4 NM Projects</v>
      </c>
      <c r="H5844" s="15">
        <f t="shared" si="1182"/>
        <v>9</v>
      </c>
      <c r="I5844" s="93">
        <v>46.714999999999996</v>
      </c>
      <c r="J5844">
        <f t="shared" si="1183"/>
        <v>0.26244382022471907</v>
      </c>
      <c r="K5844" s="4">
        <v>30.6</v>
      </c>
      <c r="L5844" s="4">
        <v>29.85</v>
      </c>
      <c r="M5844" s="16">
        <f t="shared" si="1184"/>
        <v>1.3944427499999998</v>
      </c>
      <c r="N5844">
        <f t="shared" si="1185"/>
        <v>0</v>
      </c>
      <c r="O5844">
        <f t="shared" si="1186"/>
        <v>0</v>
      </c>
      <c r="P5844" s="63">
        <f t="shared" si="1187"/>
        <v>0</v>
      </c>
    </row>
    <row r="5845" spans="1:16" x14ac:dyDescent="0.3">
      <c r="A5845">
        <f t="shared" si="1188"/>
        <v>2019</v>
      </c>
      <c r="B5845">
        <f t="shared" si="1189"/>
        <v>5</v>
      </c>
      <c r="C5845">
        <f t="shared" si="1190"/>
        <v>2</v>
      </c>
      <c r="D5845">
        <f t="shared" si="1191"/>
        <v>2</v>
      </c>
      <c r="E5845" t="str">
        <f t="shared" si="1192"/>
        <v>ON</v>
      </c>
      <c r="F5845" s="13">
        <f t="shared" si="1181"/>
        <v>43587</v>
      </c>
      <c r="G5845" s="14" t="str">
        <f t="shared" si="1193"/>
        <v>Avg of 4 NM Projects</v>
      </c>
      <c r="H5845" s="15">
        <f t="shared" si="1182"/>
        <v>10</v>
      </c>
      <c r="I5845" s="93">
        <v>47.36</v>
      </c>
      <c r="J5845">
        <f t="shared" si="1183"/>
        <v>0.2660674157303371</v>
      </c>
      <c r="K5845" s="4">
        <v>31.64</v>
      </c>
      <c r="L5845" s="4">
        <v>24.37</v>
      </c>
      <c r="M5845" s="16">
        <f t="shared" si="1184"/>
        <v>1.1541631999999999</v>
      </c>
      <c r="N5845">
        <f t="shared" si="1185"/>
        <v>0</v>
      </c>
      <c r="O5845">
        <f t="shared" si="1186"/>
        <v>0</v>
      </c>
      <c r="P5845" s="63">
        <f t="shared" si="1187"/>
        <v>0</v>
      </c>
    </row>
    <row r="5846" spans="1:16" x14ac:dyDescent="0.3">
      <c r="A5846">
        <f t="shared" si="1188"/>
        <v>2019</v>
      </c>
      <c r="B5846">
        <f t="shared" si="1189"/>
        <v>5</v>
      </c>
      <c r="C5846">
        <f t="shared" si="1190"/>
        <v>2</v>
      </c>
      <c r="D5846">
        <f t="shared" si="1191"/>
        <v>2</v>
      </c>
      <c r="E5846" t="str">
        <f t="shared" si="1192"/>
        <v>ON</v>
      </c>
      <c r="F5846" s="13">
        <f t="shared" si="1181"/>
        <v>43587</v>
      </c>
      <c r="G5846" s="14" t="str">
        <f t="shared" si="1193"/>
        <v>Avg of 4 NM Projects</v>
      </c>
      <c r="H5846" s="15">
        <f t="shared" si="1182"/>
        <v>11</v>
      </c>
      <c r="I5846" s="93">
        <v>75.515000000000001</v>
      </c>
      <c r="J5846">
        <f t="shared" si="1183"/>
        <v>0.42424157303370785</v>
      </c>
      <c r="K5846" s="4">
        <v>32.9</v>
      </c>
      <c r="L5846" s="4">
        <v>24.18</v>
      </c>
      <c r="M5846" s="16">
        <f t="shared" si="1184"/>
        <v>1.8259527</v>
      </c>
      <c r="N5846">
        <f t="shared" si="1185"/>
        <v>0</v>
      </c>
      <c r="O5846">
        <f t="shared" si="1186"/>
        <v>0</v>
      </c>
      <c r="P5846" s="63">
        <f t="shared" si="1187"/>
        <v>0</v>
      </c>
    </row>
    <row r="5847" spans="1:16" x14ac:dyDescent="0.3">
      <c r="A5847">
        <f t="shared" si="1188"/>
        <v>2019</v>
      </c>
      <c r="B5847">
        <f t="shared" si="1189"/>
        <v>5</v>
      </c>
      <c r="C5847">
        <f t="shared" si="1190"/>
        <v>2</v>
      </c>
      <c r="D5847">
        <f t="shared" si="1191"/>
        <v>2</v>
      </c>
      <c r="E5847" t="str">
        <f t="shared" si="1192"/>
        <v>ON</v>
      </c>
      <c r="F5847" s="13">
        <f t="shared" si="1181"/>
        <v>43587</v>
      </c>
      <c r="G5847" s="14" t="str">
        <f t="shared" si="1193"/>
        <v>Avg of 4 NM Projects</v>
      </c>
      <c r="H5847" s="15">
        <f t="shared" si="1182"/>
        <v>12</v>
      </c>
      <c r="I5847" s="93">
        <v>87.554999999999993</v>
      </c>
      <c r="J5847">
        <f t="shared" si="1183"/>
        <v>0.4918820224719101</v>
      </c>
      <c r="K5847" s="4">
        <v>31.9</v>
      </c>
      <c r="L5847" s="4">
        <v>24.29</v>
      </c>
      <c r="M5847" s="16">
        <f t="shared" si="1184"/>
        <v>2.1267109499999997</v>
      </c>
      <c r="N5847">
        <f t="shared" si="1185"/>
        <v>0</v>
      </c>
      <c r="O5847">
        <f t="shared" si="1186"/>
        <v>0</v>
      </c>
      <c r="P5847" s="63">
        <f t="shared" si="1187"/>
        <v>0</v>
      </c>
    </row>
    <row r="5848" spans="1:16" x14ac:dyDescent="0.3">
      <c r="A5848">
        <f t="shared" si="1188"/>
        <v>2019</v>
      </c>
      <c r="B5848">
        <f t="shared" si="1189"/>
        <v>5</v>
      </c>
      <c r="C5848">
        <f t="shared" si="1190"/>
        <v>2</v>
      </c>
      <c r="D5848">
        <f t="shared" si="1191"/>
        <v>2</v>
      </c>
      <c r="E5848" t="str">
        <f t="shared" si="1192"/>
        <v>ON</v>
      </c>
      <c r="F5848" s="13">
        <f t="shared" si="1181"/>
        <v>43587</v>
      </c>
      <c r="G5848" s="14" t="str">
        <f t="shared" si="1193"/>
        <v>Avg of 4 NM Projects</v>
      </c>
      <c r="H5848" s="15">
        <f t="shared" si="1182"/>
        <v>13</v>
      </c>
      <c r="I5848" s="93">
        <v>93.824999999999989</v>
      </c>
      <c r="J5848">
        <f t="shared" si="1183"/>
        <v>0.52710674157303361</v>
      </c>
      <c r="K5848" s="4">
        <v>29.93</v>
      </c>
      <c r="L5848" s="4">
        <v>23.92</v>
      </c>
      <c r="M5848" s="16">
        <f t="shared" si="1184"/>
        <v>2.244294</v>
      </c>
      <c r="N5848">
        <f t="shared" si="1185"/>
        <v>0</v>
      </c>
      <c r="O5848">
        <f t="shared" si="1186"/>
        <v>1</v>
      </c>
      <c r="P5848" s="63">
        <f t="shared" si="1187"/>
        <v>0</v>
      </c>
    </row>
    <row r="5849" spans="1:16" x14ac:dyDescent="0.3">
      <c r="A5849">
        <f t="shared" si="1188"/>
        <v>2019</v>
      </c>
      <c r="B5849">
        <f t="shared" si="1189"/>
        <v>5</v>
      </c>
      <c r="C5849">
        <f t="shared" si="1190"/>
        <v>2</v>
      </c>
      <c r="D5849">
        <f t="shared" si="1191"/>
        <v>2</v>
      </c>
      <c r="E5849" t="str">
        <f t="shared" si="1192"/>
        <v>ON</v>
      </c>
      <c r="F5849" s="13">
        <f t="shared" si="1181"/>
        <v>43587</v>
      </c>
      <c r="G5849" s="14" t="str">
        <f t="shared" si="1193"/>
        <v>Avg of 4 NM Projects</v>
      </c>
      <c r="H5849" s="15">
        <f t="shared" si="1182"/>
        <v>14</v>
      </c>
      <c r="I5849" s="93">
        <v>90.49</v>
      </c>
      <c r="J5849">
        <f t="shared" si="1183"/>
        <v>0.50837078651685386</v>
      </c>
      <c r="K5849" s="4">
        <v>30.52</v>
      </c>
      <c r="L5849" s="4">
        <v>25.56</v>
      </c>
      <c r="M5849" s="16">
        <f t="shared" si="1184"/>
        <v>2.3129244</v>
      </c>
      <c r="N5849">
        <f t="shared" si="1185"/>
        <v>0</v>
      </c>
      <c r="O5849">
        <f t="shared" si="1186"/>
        <v>1</v>
      </c>
      <c r="P5849" s="63">
        <f t="shared" si="1187"/>
        <v>0</v>
      </c>
    </row>
    <row r="5850" spans="1:16" x14ac:dyDescent="0.3">
      <c r="A5850">
        <f t="shared" si="1188"/>
        <v>2019</v>
      </c>
      <c r="B5850">
        <f t="shared" si="1189"/>
        <v>5</v>
      </c>
      <c r="C5850">
        <f t="shared" si="1190"/>
        <v>2</v>
      </c>
      <c r="D5850">
        <f t="shared" si="1191"/>
        <v>2</v>
      </c>
      <c r="E5850" t="str">
        <f t="shared" si="1192"/>
        <v>ON</v>
      </c>
      <c r="F5850" s="13">
        <f t="shared" si="1181"/>
        <v>43587</v>
      </c>
      <c r="G5850" s="14" t="str">
        <f t="shared" si="1193"/>
        <v>Avg of 4 NM Projects</v>
      </c>
      <c r="H5850" s="15">
        <f t="shared" si="1182"/>
        <v>15</v>
      </c>
      <c r="I5850" s="93">
        <v>70.914999999999992</v>
      </c>
      <c r="J5850">
        <f t="shared" si="1183"/>
        <v>0.39839887640449434</v>
      </c>
      <c r="K5850" s="4">
        <v>29</v>
      </c>
      <c r="L5850" s="4">
        <v>24.77</v>
      </c>
      <c r="M5850" s="16">
        <f t="shared" si="1184"/>
        <v>1.7565645499999998</v>
      </c>
      <c r="N5850">
        <f t="shared" si="1185"/>
        <v>0</v>
      </c>
      <c r="O5850">
        <f t="shared" si="1186"/>
        <v>0</v>
      </c>
      <c r="P5850" s="63">
        <f t="shared" si="1187"/>
        <v>0</v>
      </c>
    </row>
    <row r="5851" spans="1:16" x14ac:dyDescent="0.3">
      <c r="A5851">
        <f t="shared" si="1188"/>
        <v>2019</v>
      </c>
      <c r="B5851">
        <f t="shared" si="1189"/>
        <v>5</v>
      </c>
      <c r="C5851">
        <f t="shared" si="1190"/>
        <v>2</v>
      </c>
      <c r="D5851">
        <f t="shared" si="1191"/>
        <v>2</v>
      </c>
      <c r="E5851" t="str">
        <f t="shared" si="1192"/>
        <v>ON</v>
      </c>
      <c r="F5851" s="13">
        <f t="shared" si="1181"/>
        <v>43587</v>
      </c>
      <c r="G5851" s="14" t="str">
        <f t="shared" si="1193"/>
        <v>Avg of 4 NM Projects</v>
      </c>
      <c r="H5851" s="15">
        <f t="shared" si="1182"/>
        <v>16</v>
      </c>
      <c r="I5851" s="93">
        <v>56.959999999999994</v>
      </c>
      <c r="J5851">
        <f t="shared" si="1183"/>
        <v>0.31999999999999995</v>
      </c>
      <c r="K5851" s="4">
        <v>31.93</v>
      </c>
      <c r="L5851" s="4">
        <v>29.35</v>
      </c>
      <c r="M5851" s="16">
        <f t="shared" si="1184"/>
        <v>1.6717759999999999</v>
      </c>
      <c r="N5851">
        <f t="shared" si="1185"/>
        <v>0</v>
      </c>
      <c r="O5851">
        <f t="shared" si="1186"/>
        <v>0</v>
      </c>
      <c r="P5851" s="63">
        <f t="shared" si="1187"/>
        <v>0</v>
      </c>
    </row>
    <row r="5852" spans="1:16" x14ac:dyDescent="0.3">
      <c r="A5852">
        <f t="shared" si="1188"/>
        <v>2019</v>
      </c>
      <c r="B5852">
        <f t="shared" si="1189"/>
        <v>5</v>
      </c>
      <c r="C5852">
        <f t="shared" si="1190"/>
        <v>2</v>
      </c>
      <c r="D5852">
        <f t="shared" si="1191"/>
        <v>2</v>
      </c>
      <c r="E5852" t="str">
        <f t="shared" si="1192"/>
        <v>ON</v>
      </c>
      <c r="F5852" s="13">
        <f t="shared" si="1181"/>
        <v>43587</v>
      </c>
      <c r="G5852" s="14" t="str">
        <f t="shared" si="1193"/>
        <v>Avg of 4 NM Projects</v>
      </c>
      <c r="H5852" s="15">
        <f t="shared" si="1182"/>
        <v>17</v>
      </c>
      <c r="I5852" s="93">
        <v>29.439999999999998</v>
      </c>
      <c r="J5852">
        <f t="shared" si="1183"/>
        <v>0.16539325842696628</v>
      </c>
      <c r="K5852" s="4">
        <v>31.9</v>
      </c>
      <c r="L5852" s="4">
        <v>29.02</v>
      </c>
      <c r="M5852" s="16">
        <f t="shared" si="1184"/>
        <v>0.85434879999999991</v>
      </c>
      <c r="N5852">
        <f t="shared" si="1185"/>
        <v>0</v>
      </c>
      <c r="O5852">
        <f t="shared" si="1186"/>
        <v>0</v>
      </c>
      <c r="P5852" s="63">
        <f t="shared" si="1187"/>
        <v>0</v>
      </c>
    </row>
    <row r="5853" spans="1:16" x14ac:dyDescent="0.3">
      <c r="A5853">
        <f t="shared" si="1188"/>
        <v>2019</v>
      </c>
      <c r="B5853">
        <f t="shared" si="1189"/>
        <v>5</v>
      </c>
      <c r="C5853">
        <f t="shared" si="1190"/>
        <v>2</v>
      </c>
      <c r="D5853">
        <f t="shared" si="1191"/>
        <v>2</v>
      </c>
      <c r="E5853" t="str">
        <f t="shared" si="1192"/>
        <v>ON</v>
      </c>
      <c r="F5853" s="13">
        <f t="shared" ref="F5853:F5916" si="1194">+F5829+1</f>
        <v>43587</v>
      </c>
      <c r="G5853" s="14" t="str">
        <f t="shared" si="1193"/>
        <v>Avg of 4 NM Projects</v>
      </c>
      <c r="H5853" s="15">
        <f t="shared" ref="H5853:H5916" si="1195">H5829</f>
        <v>18</v>
      </c>
      <c r="I5853" s="93">
        <v>11.774999999999999</v>
      </c>
      <c r="J5853">
        <f t="shared" si="1183"/>
        <v>6.6151685393258414E-2</v>
      </c>
      <c r="K5853" s="4">
        <v>32.25</v>
      </c>
      <c r="L5853" s="4">
        <v>31.34</v>
      </c>
      <c r="M5853" s="16">
        <f t="shared" si="1184"/>
        <v>0.36902849999999993</v>
      </c>
      <c r="N5853">
        <f t="shared" si="1185"/>
        <v>0</v>
      </c>
      <c r="O5853">
        <f t="shared" si="1186"/>
        <v>0</v>
      </c>
      <c r="P5853" s="63">
        <f t="shared" si="1187"/>
        <v>0</v>
      </c>
    </row>
    <row r="5854" spans="1:16" x14ac:dyDescent="0.3">
      <c r="A5854">
        <f t="shared" si="1188"/>
        <v>2019</v>
      </c>
      <c r="B5854">
        <f t="shared" si="1189"/>
        <v>5</v>
      </c>
      <c r="C5854">
        <f t="shared" si="1190"/>
        <v>2</v>
      </c>
      <c r="D5854">
        <f t="shared" si="1191"/>
        <v>2</v>
      </c>
      <c r="E5854" t="str">
        <f t="shared" si="1192"/>
        <v>ON</v>
      </c>
      <c r="F5854" s="13">
        <f t="shared" si="1194"/>
        <v>43587</v>
      </c>
      <c r="G5854" s="14" t="str">
        <f t="shared" si="1193"/>
        <v>Avg of 4 NM Projects</v>
      </c>
      <c r="H5854" s="15">
        <f t="shared" si="1195"/>
        <v>19</v>
      </c>
      <c r="I5854" s="93">
        <v>5.7649999999999997</v>
      </c>
      <c r="J5854">
        <f t="shared" si="1183"/>
        <v>3.2387640449438197E-2</v>
      </c>
      <c r="K5854" s="4">
        <v>30.9</v>
      </c>
      <c r="L5854" s="4">
        <v>25.99</v>
      </c>
      <c r="M5854" s="16">
        <f t="shared" si="1184"/>
        <v>0.14983235</v>
      </c>
      <c r="N5854">
        <f t="shared" si="1185"/>
        <v>0</v>
      </c>
      <c r="O5854">
        <f t="shared" si="1186"/>
        <v>0</v>
      </c>
      <c r="P5854" s="63">
        <f t="shared" si="1187"/>
        <v>0</v>
      </c>
    </row>
    <row r="5855" spans="1:16" x14ac:dyDescent="0.3">
      <c r="A5855">
        <f t="shared" si="1188"/>
        <v>2019</v>
      </c>
      <c r="B5855">
        <f t="shared" si="1189"/>
        <v>5</v>
      </c>
      <c r="C5855">
        <f t="shared" si="1190"/>
        <v>2</v>
      </c>
      <c r="D5855">
        <f t="shared" si="1191"/>
        <v>2</v>
      </c>
      <c r="E5855" t="str">
        <f t="shared" si="1192"/>
        <v>ON</v>
      </c>
      <c r="F5855" s="13">
        <f t="shared" si="1194"/>
        <v>43587</v>
      </c>
      <c r="G5855" s="14" t="str">
        <f t="shared" si="1193"/>
        <v>Avg of 4 NM Projects</v>
      </c>
      <c r="H5855" s="15">
        <f t="shared" si="1195"/>
        <v>20</v>
      </c>
      <c r="I5855" s="93">
        <v>0.26</v>
      </c>
      <c r="J5855">
        <f t="shared" si="1183"/>
        <v>1.4606741573033708E-3</v>
      </c>
      <c r="K5855" s="4">
        <v>30.53</v>
      </c>
      <c r="L5855" s="4">
        <v>28.87</v>
      </c>
      <c r="M5855" s="16">
        <f t="shared" si="1184"/>
        <v>7.5062000000000011E-3</v>
      </c>
      <c r="N5855">
        <f t="shared" si="1185"/>
        <v>0</v>
      </c>
      <c r="O5855">
        <f t="shared" si="1186"/>
        <v>0</v>
      </c>
      <c r="P5855" s="63">
        <f t="shared" si="1187"/>
        <v>0</v>
      </c>
    </row>
    <row r="5856" spans="1:16" x14ac:dyDescent="0.3">
      <c r="A5856">
        <f t="shared" si="1188"/>
        <v>2019</v>
      </c>
      <c r="B5856">
        <f t="shared" si="1189"/>
        <v>5</v>
      </c>
      <c r="C5856">
        <f t="shared" si="1190"/>
        <v>2</v>
      </c>
      <c r="D5856">
        <f t="shared" si="1191"/>
        <v>2</v>
      </c>
      <c r="E5856" t="str">
        <f t="shared" si="1192"/>
        <v>ON</v>
      </c>
      <c r="F5856" s="13">
        <f t="shared" si="1194"/>
        <v>43587</v>
      </c>
      <c r="G5856" s="14" t="str">
        <f t="shared" si="1193"/>
        <v>Avg of 4 NM Projects</v>
      </c>
      <c r="H5856" s="15">
        <f t="shared" si="1195"/>
        <v>21</v>
      </c>
      <c r="I5856" s="93">
        <v>-0.13</v>
      </c>
      <c r="J5856">
        <f t="shared" si="1183"/>
        <v>-7.3033707865168538E-4</v>
      </c>
      <c r="K5856" s="4">
        <v>31.79</v>
      </c>
      <c r="L5856" s="4">
        <v>29.61</v>
      </c>
      <c r="M5856" s="16">
        <f t="shared" si="1184"/>
        <v>-3.8492999999999999E-3</v>
      </c>
      <c r="N5856">
        <f t="shared" si="1185"/>
        <v>0</v>
      </c>
      <c r="O5856">
        <f t="shared" si="1186"/>
        <v>0</v>
      </c>
      <c r="P5856" s="63">
        <f t="shared" si="1187"/>
        <v>0</v>
      </c>
    </row>
    <row r="5857" spans="1:18" x14ac:dyDescent="0.3">
      <c r="A5857">
        <f t="shared" si="1188"/>
        <v>2019</v>
      </c>
      <c r="B5857">
        <f t="shared" si="1189"/>
        <v>5</v>
      </c>
      <c r="C5857">
        <f t="shared" si="1190"/>
        <v>2</v>
      </c>
      <c r="D5857">
        <f t="shared" si="1191"/>
        <v>2</v>
      </c>
      <c r="E5857" t="str">
        <f t="shared" si="1192"/>
        <v>ON</v>
      </c>
      <c r="F5857" s="13">
        <f t="shared" si="1194"/>
        <v>43587</v>
      </c>
      <c r="G5857" s="14" t="str">
        <f t="shared" si="1193"/>
        <v>Avg of 4 NM Projects</v>
      </c>
      <c r="H5857" s="15">
        <f t="shared" si="1195"/>
        <v>22</v>
      </c>
      <c r="I5857" s="93">
        <v>0</v>
      </c>
      <c r="J5857">
        <f t="shared" si="1183"/>
        <v>0</v>
      </c>
      <c r="K5857" s="4">
        <v>26.1</v>
      </c>
      <c r="L5857" s="4">
        <v>24.39</v>
      </c>
      <c r="M5857" s="16">
        <f t="shared" si="1184"/>
        <v>0</v>
      </c>
      <c r="N5857">
        <f t="shared" si="1185"/>
        <v>1</v>
      </c>
      <c r="O5857">
        <f t="shared" si="1186"/>
        <v>0</v>
      </c>
      <c r="P5857" s="63">
        <f t="shared" si="1187"/>
        <v>0</v>
      </c>
    </row>
    <row r="5858" spans="1:18" x14ac:dyDescent="0.3">
      <c r="A5858">
        <f t="shared" si="1188"/>
        <v>2019</v>
      </c>
      <c r="B5858">
        <f t="shared" si="1189"/>
        <v>5</v>
      </c>
      <c r="C5858">
        <f t="shared" si="1190"/>
        <v>2</v>
      </c>
      <c r="D5858">
        <f t="shared" si="1191"/>
        <v>2</v>
      </c>
      <c r="E5858" t="str">
        <f t="shared" si="1192"/>
        <v>ON</v>
      </c>
      <c r="F5858" s="13">
        <f t="shared" si="1194"/>
        <v>43587</v>
      </c>
      <c r="G5858" s="14" t="str">
        <f t="shared" si="1193"/>
        <v>Avg of 4 NM Projects</v>
      </c>
      <c r="H5858" s="15">
        <f t="shared" si="1195"/>
        <v>23</v>
      </c>
      <c r="I5858" s="93">
        <v>0</v>
      </c>
      <c r="J5858">
        <f t="shared" si="1183"/>
        <v>0</v>
      </c>
      <c r="K5858" s="4">
        <v>24.59</v>
      </c>
      <c r="L5858" s="4">
        <v>29.05</v>
      </c>
      <c r="M5858" s="16">
        <f t="shared" si="1184"/>
        <v>0</v>
      </c>
      <c r="N5858">
        <f t="shared" si="1185"/>
        <v>1</v>
      </c>
      <c r="O5858">
        <f t="shared" si="1186"/>
        <v>0</v>
      </c>
      <c r="P5858" s="63">
        <f t="shared" si="1187"/>
        <v>0</v>
      </c>
    </row>
    <row r="5859" spans="1:18" x14ac:dyDescent="0.3">
      <c r="A5859">
        <f t="shared" si="1188"/>
        <v>2019</v>
      </c>
      <c r="B5859">
        <f t="shared" si="1189"/>
        <v>5</v>
      </c>
      <c r="C5859">
        <f t="shared" si="1190"/>
        <v>2</v>
      </c>
      <c r="D5859">
        <f t="shared" si="1191"/>
        <v>2</v>
      </c>
      <c r="E5859" t="str">
        <f t="shared" si="1192"/>
        <v>OFF</v>
      </c>
      <c r="F5859" s="13">
        <f t="shared" si="1194"/>
        <v>43587</v>
      </c>
      <c r="G5859" s="14" t="str">
        <f t="shared" si="1193"/>
        <v>Avg of 4 NM Projects</v>
      </c>
      <c r="H5859" s="15">
        <f t="shared" si="1195"/>
        <v>24</v>
      </c>
      <c r="I5859" s="93">
        <v>-0.13</v>
      </c>
      <c r="J5859">
        <f t="shared" si="1183"/>
        <v>-7.3033707865168538E-4</v>
      </c>
      <c r="K5859" s="4">
        <v>23.06</v>
      </c>
      <c r="L5859" s="4">
        <v>21.6</v>
      </c>
      <c r="M5859" s="16">
        <f t="shared" si="1184"/>
        <v>-2.8080000000000002E-3</v>
      </c>
      <c r="N5859">
        <f t="shared" si="1185"/>
        <v>0</v>
      </c>
      <c r="O5859">
        <f t="shared" si="1186"/>
        <v>0</v>
      </c>
      <c r="P5859" s="63">
        <f t="shared" si="1187"/>
        <v>0</v>
      </c>
    </row>
    <row r="5860" spans="1:18" x14ac:dyDescent="0.3">
      <c r="A5860">
        <f t="shared" si="1188"/>
        <v>2019</v>
      </c>
      <c r="B5860">
        <f t="shared" si="1189"/>
        <v>5</v>
      </c>
      <c r="C5860">
        <f t="shared" si="1190"/>
        <v>3</v>
      </c>
      <c r="D5860">
        <f t="shared" si="1191"/>
        <v>3</v>
      </c>
      <c r="E5860" t="str">
        <f t="shared" si="1192"/>
        <v>OFF</v>
      </c>
      <c r="F5860" s="13">
        <f t="shared" si="1194"/>
        <v>43588</v>
      </c>
      <c r="G5860" s="14" t="str">
        <f t="shared" si="1193"/>
        <v>Avg of 4 NM Projects</v>
      </c>
      <c r="H5860" s="15">
        <f t="shared" si="1195"/>
        <v>1</v>
      </c>
      <c r="I5860" s="93">
        <v>-0.13</v>
      </c>
      <c r="J5860">
        <f t="shared" si="1183"/>
        <v>-7.3033707865168538E-4</v>
      </c>
      <c r="K5860" s="4">
        <v>22.28</v>
      </c>
      <c r="L5860" s="4">
        <v>20.65</v>
      </c>
      <c r="M5860" s="16">
        <f t="shared" si="1184"/>
        <v>-2.6844999999999998E-3</v>
      </c>
      <c r="N5860">
        <f t="shared" si="1185"/>
        <v>0</v>
      </c>
      <c r="O5860">
        <f t="shared" si="1186"/>
        <v>0</v>
      </c>
      <c r="P5860" s="63">
        <f t="shared" si="1187"/>
        <v>0</v>
      </c>
      <c r="Q5860" s="34"/>
      <c r="R5860" s="34"/>
    </row>
    <row r="5861" spans="1:18" x14ac:dyDescent="0.3">
      <c r="A5861">
        <f t="shared" si="1188"/>
        <v>2019</v>
      </c>
      <c r="B5861">
        <f t="shared" si="1189"/>
        <v>5</v>
      </c>
      <c r="C5861">
        <f t="shared" si="1190"/>
        <v>3</v>
      </c>
      <c r="D5861">
        <f t="shared" si="1191"/>
        <v>3</v>
      </c>
      <c r="E5861" t="str">
        <f t="shared" si="1192"/>
        <v>OFF</v>
      </c>
      <c r="F5861" s="13">
        <f t="shared" si="1194"/>
        <v>43588</v>
      </c>
      <c r="G5861" s="14" t="str">
        <f t="shared" si="1193"/>
        <v>Avg of 4 NM Projects</v>
      </c>
      <c r="H5861" s="15">
        <f t="shared" si="1195"/>
        <v>2</v>
      </c>
      <c r="I5861" s="93">
        <v>0</v>
      </c>
      <c r="J5861">
        <f t="shared" si="1183"/>
        <v>0</v>
      </c>
      <c r="K5861" s="4">
        <v>22.29</v>
      </c>
      <c r="L5861" s="4">
        <v>20.38</v>
      </c>
      <c r="M5861" s="16">
        <f t="shared" si="1184"/>
        <v>0</v>
      </c>
      <c r="N5861">
        <f t="shared" si="1185"/>
        <v>1</v>
      </c>
      <c r="O5861">
        <f t="shared" si="1186"/>
        <v>0</v>
      </c>
      <c r="P5861" s="63">
        <f t="shared" si="1187"/>
        <v>0</v>
      </c>
    </row>
    <row r="5862" spans="1:18" x14ac:dyDescent="0.3">
      <c r="A5862">
        <f t="shared" si="1188"/>
        <v>2019</v>
      </c>
      <c r="B5862">
        <f t="shared" si="1189"/>
        <v>5</v>
      </c>
      <c r="C5862">
        <f t="shared" si="1190"/>
        <v>3</v>
      </c>
      <c r="D5862">
        <f t="shared" si="1191"/>
        <v>3</v>
      </c>
      <c r="E5862" t="str">
        <f t="shared" si="1192"/>
        <v>OFF</v>
      </c>
      <c r="F5862" s="13">
        <f t="shared" si="1194"/>
        <v>43588</v>
      </c>
      <c r="G5862" s="14" t="str">
        <f t="shared" si="1193"/>
        <v>Avg of 4 NM Projects</v>
      </c>
      <c r="H5862" s="15">
        <f t="shared" si="1195"/>
        <v>3</v>
      </c>
      <c r="I5862" s="93">
        <v>-0.13</v>
      </c>
      <c r="J5862">
        <f t="shared" si="1183"/>
        <v>-7.3033707865168538E-4</v>
      </c>
      <c r="K5862" s="4">
        <v>21.14</v>
      </c>
      <c r="L5862" s="4">
        <v>19.96</v>
      </c>
      <c r="M5862" s="16">
        <f t="shared" si="1184"/>
        <v>-2.5948000000000004E-3</v>
      </c>
      <c r="N5862">
        <f t="shared" si="1185"/>
        <v>0</v>
      </c>
      <c r="O5862">
        <f t="shared" si="1186"/>
        <v>0</v>
      </c>
      <c r="P5862" s="63">
        <f t="shared" si="1187"/>
        <v>0</v>
      </c>
    </row>
    <row r="5863" spans="1:18" x14ac:dyDescent="0.3">
      <c r="A5863">
        <f t="shared" si="1188"/>
        <v>2019</v>
      </c>
      <c r="B5863">
        <f t="shared" si="1189"/>
        <v>5</v>
      </c>
      <c r="C5863">
        <f t="shared" si="1190"/>
        <v>3</v>
      </c>
      <c r="D5863">
        <f t="shared" si="1191"/>
        <v>3</v>
      </c>
      <c r="E5863" t="str">
        <f t="shared" si="1192"/>
        <v>OFF</v>
      </c>
      <c r="F5863" s="13">
        <f t="shared" si="1194"/>
        <v>43588</v>
      </c>
      <c r="G5863" s="14" t="str">
        <f t="shared" si="1193"/>
        <v>Avg of 4 NM Projects</v>
      </c>
      <c r="H5863" s="15">
        <f t="shared" si="1195"/>
        <v>4</v>
      </c>
      <c r="I5863" s="93">
        <v>-0.26</v>
      </c>
      <c r="J5863">
        <f t="shared" si="1183"/>
        <v>-1.4606741573033708E-3</v>
      </c>
      <c r="K5863" s="4">
        <v>20.95</v>
      </c>
      <c r="L5863" s="4">
        <v>19.53</v>
      </c>
      <c r="M5863" s="16">
        <f t="shared" si="1184"/>
        <v>-5.0778000000000004E-3</v>
      </c>
      <c r="N5863">
        <f t="shared" si="1185"/>
        <v>0</v>
      </c>
      <c r="O5863">
        <f t="shared" si="1186"/>
        <v>0</v>
      </c>
      <c r="P5863" s="63">
        <f t="shared" si="1187"/>
        <v>0</v>
      </c>
    </row>
    <row r="5864" spans="1:18" x14ac:dyDescent="0.3">
      <c r="A5864">
        <f t="shared" si="1188"/>
        <v>2019</v>
      </c>
      <c r="B5864">
        <f t="shared" si="1189"/>
        <v>5</v>
      </c>
      <c r="C5864">
        <f t="shared" si="1190"/>
        <v>3</v>
      </c>
      <c r="D5864">
        <f t="shared" si="1191"/>
        <v>3</v>
      </c>
      <c r="E5864" t="str">
        <f t="shared" si="1192"/>
        <v>OFF</v>
      </c>
      <c r="F5864" s="13">
        <f t="shared" si="1194"/>
        <v>43588</v>
      </c>
      <c r="G5864" s="14" t="str">
        <f t="shared" si="1193"/>
        <v>Avg of 4 NM Projects</v>
      </c>
      <c r="H5864" s="15">
        <f t="shared" si="1195"/>
        <v>5</v>
      </c>
      <c r="I5864" s="93">
        <v>-0.13</v>
      </c>
      <c r="J5864">
        <f t="shared" si="1183"/>
        <v>-7.3033707865168538E-4</v>
      </c>
      <c r="K5864" s="4">
        <v>22.1</v>
      </c>
      <c r="L5864" s="4">
        <v>20.11</v>
      </c>
      <c r="M5864" s="16">
        <f t="shared" si="1184"/>
        <v>-2.6143E-3</v>
      </c>
      <c r="N5864">
        <f t="shared" si="1185"/>
        <v>0</v>
      </c>
      <c r="O5864">
        <f t="shared" si="1186"/>
        <v>0</v>
      </c>
      <c r="P5864" s="63">
        <f t="shared" si="1187"/>
        <v>0</v>
      </c>
    </row>
    <row r="5865" spans="1:18" x14ac:dyDescent="0.3">
      <c r="A5865">
        <f t="shared" si="1188"/>
        <v>2019</v>
      </c>
      <c r="B5865">
        <f t="shared" si="1189"/>
        <v>5</v>
      </c>
      <c r="C5865">
        <f t="shared" si="1190"/>
        <v>3</v>
      </c>
      <c r="D5865">
        <f t="shared" si="1191"/>
        <v>3</v>
      </c>
      <c r="E5865" t="str">
        <f t="shared" si="1192"/>
        <v>OFF</v>
      </c>
      <c r="F5865" s="13">
        <f t="shared" si="1194"/>
        <v>43588</v>
      </c>
      <c r="G5865" s="14" t="str">
        <f t="shared" si="1193"/>
        <v>Avg of 4 NM Projects</v>
      </c>
      <c r="H5865" s="15">
        <f t="shared" si="1195"/>
        <v>6</v>
      </c>
      <c r="I5865" s="93">
        <v>-0.39</v>
      </c>
      <c r="J5865">
        <f t="shared" si="1183"/>
        <v>-2.1910112359550564E-3</v>
      </c>
      <c r="K5865" s="4">
        <v>22.37</v>
      </c>
      <c r="L5865" s="4">
        <v>21.29</v>
      </c>
      <c r="M5865" s="16">
        <f t="shared" si="1184"/>
        <v>-8.3031000000000008E-3</v>
      </c>
      <c r="N5865">
        <f t="shared" si="1185"/>
        <v>0</v>
      </c>
      <c r="O5865">
        <f t="shared" si="1186"/>
        <v>0</v>
      </c>
      <c r="P5865" s="63">
        <f t="shared" si="1187"/>
        <v>0</v>
      </c>
    </row>
    <row r="5866" spans="1:18" x14ac:dyDescent="0.3">
      <c r="A5866">
        <f t="shared" si="1188"/>
        <v>2019</v>
      </c>
      <c r="B5866">
        <f t="shared" si="1189"/>
        <v>5</v>
      </c>
      <c r="C5866">
        <f t="shared" si="1190"/>
        <v>3</v>
      </c>
      <c r="D5866">
        <f t="shared" si="1191"/>
        <v>3</v>
      </c>
      <c r="E5866" t="str">
        <f t="shared" si="1192"/>
        <v>OFF</v>
      </c>
      <c r="F5866" s="13">
        <f t="shared" si="1194"/>
        <v>43588</v>
      </c>
      <c r="G5866" s="14" t="str">
        <f t="shared" si="1193"/>
        <v>Avg of 4 NM Projects</v>
      </c>
      <c r="H5866" s="15">
        <f t="shared" si="1195"/>
        <v>7</v>
      </c>
      <c r="I5866" s="93">
        <v>4.2249999999999996</v>
      </c>
      <c r="J5866">
        <f t="shared" si="1183"/>
        <v>2.3735955056179772E-2</v>
      </c>
      <c r="K5866" s="4">
        <v>31.2</v>
      </c>
      <c r="L5866" s="4">
        <v>25.14</v>
      </c>
      <c r="M5866" s="16">
        <f t="shared" si="1184"/>
        <v>0.10621649999999999</v>
      </c>
      <c r="N5866">
        <f t="shared" si="1185"/>
        <v>0</v>
      </c>
      <c r="O5866">
        <f t="shared" si="1186"/>
        <v>0</v>
      </c>
      <c r="P5866" s="63">
        <f t="shared" si="1187"/>
        <v>0</v>
      </c>
    </row>
    <row r="5867" spans="1:18" x14ac:dyDescent="0.3">
      <c r="A5867">
        <f t="shared" si="1188"/>
        <v>2019</v>
      </c>
      <c r="B5867">
        <f t="shared" si="1189"/>
        <v>5</v>
      </c>
      <c r="C5867">
        <f t="shared" si="1190"/>
        <v>3</v>
      </c>
      <c r="D5867">
        <f t="shared" si="1191"/>
        <v>3</v>
      </c>
      <c r="E5867" t="str">
        <f t="shared" si="1192"/>
        <v>ON</v>
      </c>
      <c r="F5867" s="13">
        <f t="shared" si="1194"/>
        <v>43588</v>
      </c>
      <c r="G5867" s="14" t="str">
        <f t="shared" si="1193"/>
        <v>Avg of 4 NM Projects</v>
      </c>
      <c r="H5867" s="15">
        <f t="shared" si="1195"/>
        <v>8</v>
      </c>
      <c r="I5867" s="93">
        <v>16.64</v>
      </c>
      <c r="J5867">
        <f t="shared" si="1183"/>
        <v>9.3483146067415729E-2</v>
      </c>
      <c r="K5867" s="4">
        <v>28.7</v>
      </c>
      <c r="L5867" s="4">
        <v>27.19</v>
      </c>
      <c r="M5867" s="16">
        <f t="shared" si="1184"/>
        <v>0.45244160000000005</v>
      </c>
      <c r="N5867">
        <f t="shared" si="1185"/>
        <v>0</v>
      </c>
      <c r="O5867">
        <f t="shared" si="1186"/>
        <v>0</v>
      </c>
      <c r="P5867" s="63">
        <f t="shared" si="1187"/>
        <v>0</v>
      </c>
    </row>
    <row r="5868" spans="1:18" x14ac:dyDescent="0.3">
      <c r="A5868">
        <f t="shared" si="1188"/>
        <v>2019</v>
      </c>
      <c r="B5868">
        <f t="shared" si="1189"/>
        <v>5</v>
      </c>
      <c r="C5868">
        <f t="shared" si="1190"/>
        <v>3</v>
      </c>
      <c r="D5868">
        <f t="shared" si="1191"/>
        <v>3</v>
      </c>
      <c r="E5868" t="str">
        <f t="shared" si="1192"/>
        <v>ON</v>
      </c>
      <c r="F5868" s="13">
        <f t="shared" si="1194"/>
        <v>43588</v>
      </c>
      <c r="G5868" s="14" t="str">
        <f t="shared" si="1193"/>
        <v>Avg of 4 NM Projects</v>
      </c>
      <c r="H5868" s="15">
        <f t="shared" si="1195"/>
        <v>9</v>
      </c>
      <c r="I5868" s="93">
        <v>14.844999999999999</v>
      </c>
      <c r="J5868">
        <f t="shared" si="1183"/>
        <v>8.3398876404494379E-2</v>
      </c>
      <c r="K5868" s="4">
        <v>31.4</v>
      </c>
      <c r="L5868" s="4">
        <v>27.69</v>
      </c>
      <c r="M5868" s="16">
        <f t="shared" si="1184"/>
        <v>0.41105804999999995</v>
      </c>
      <c r="N5868">
        <f t="shared" si="1185"/>
        <v>0</v>
      </c>
      <c r="O5868">
        <f t="shared" si="1186"/>
        <v>0</v>
      </c>
      <c r="P5868" s="63">
        <f t="shared" si="1187"/>
        <v>0</v>
      </c>
    </row>
    <row r="5869" spans="1:18" x14ac:dyDescent="0.3">
      <c r="A5869">
        <f t="shared" si="1188"/>
        <v>2019</v>
      </c>
      <c r="B5869">
        <f t="shared" si="1189"/>
        <v>5</v>
      </c>
      <c r="C5869">
        <f t="shared" si="1190"/>
        <v>3</v>
      </c>
      <c r="D5869">
        <f t="shared" si="1191"/>
        <v>3</v>
      </c>
      <c r="E5869" t="str">
        <f t="shared" si="1192"/>
        <v>ON</v>
      </c>
      <c r="F5869" s="13">
        <f t="shared" si="1194"/>
        <v>43588</v>
      </c>
      <c r="G5869" s="14" t="str">
        <f t="shared" si="1193"/>
        <v>Avg of 4 NM Projects</v>
      </c>
      <c r="H5869" s="15">
        <f t="shared" si="1195"/>
        <v>10</v>
      </c>
      <c r="I5869" s="93">
        <v>15.994999999999999</v>
      </c>
      <c r="J5869">
        <f t="shared" si="1183"/>
        <v>8.9859550561797744E-2</v>
      </c>
      <c r="K5869" s="4">
        <v>31.71</v>
      </c>
      <c r="L5869" s="4">
        <v>28.37</v>
      </c>
      <c r="M5869" s="16">
        <f t="shared" si="1184"/>
        <v>0.45377814999999999</v>
      </c>
      <c r="N5869">
        <f t="shared" si="1185"/>
        <v>0</v>
      </c>
      <c r="O5869">
        <f t="shared" si="1186"/>
        <v>0</v>
      </c>
      <c r="P5869" s="63">
        <f t="shared" si="1187"/>
        <v>0</v>
      </c>
    </row>
    <row r="5870" spans="1:18" x14ac:dyDescent="0.3">
      <c r="A5870">
        <f t="shared" si="1188"/>
        <v>2019</v>
      </c>
      <c r="B5870">
        <f t="shared" si="1189"/>
        <v>5</v>
      </c>
      <c r="C5870">
        <f t="shared" si="1190"/>
        <v>3</v>
      </c>
      <c r="D5870">
        <f t="shared" si="1191"/>
        <v>3</v>
      </c>
      <c r="E5870" t="str">
        <f t="shared" si="1192"/>
        <v>ON</v>
      </c>
      <c r="F5870" s="13">
        <f t="shared" si="1194"/>
        <v>43588</v>
      </c>
      <c r="G5870" s="14" t="str">
        <f t="shared" si="1193"/>
        <v>Avg of 4 NM Projects</v>
      </c>
      <c r="H5870" s="15">
        <f t="shared" si="1195"/>
        <v>11</v>
      </c>
      <c r="I5870" s="93">
        <v>22.909999999999997</v>
      </c>
      <c r="J5870">
        <f t="shared" si="1183"/>
        <v>0.1287078651685393</v>
      </c>
      <c r="K5870" s="4">
        <v>31.18</v>
      </c>
      <c r="L5870" s="4">
        <v>24.89</v>
      </c>
      <c r="M5870" s="16">
        <f t="shared" si="1184"/>
        <v>0.57022989999999996</v>
      </c>
      <c r="N5870">
        <f t="shared" si="1185"/>
        <v>0</v>
      </c>
      <c r="O5870">
        <f t="shared" si="1186"/>
        <v>0</v>
      </c>
      <c r="P5870" s="63">
        <f t="shared" si="1187"/>
        <v>0</v>
      </c>
    </row>
    <row r="5871" spans="1:18" x14ac:dyDescent="0.3">
      <c r="A5871">
        <f t="shared" si="1188"/>
        <v>2019</v>
      </c>
      <c r="B5871">
        <f t="shared" si="1189"/>
        <v>5</v>
      </c>
      <c r="C5871">
        <f t="shared" si="1190"/>
        <v>3</v>
      </c>
      <c r="D5871">
        <f t="shared" si="1191"/>
        <v>3</v>
      </c>
      <c r="E5871" t="str">
        <f t="shared" si="1192"/>
        <v>ON</v>
      </c>
      <c r="F5871" s="13">
        <f t="shared" si="1194"/>
        <v>43588</v>
      </c>
      <c r="G5871" s="14" t="str">
        <f t="shared" si="1193"/>
        <v>Avg of 4 NM Projects</v>
      </c>
      <c r="H5871" s="15">
        <f t="shared" si="1195"/>
        <v>12</v>
      </c>
      <c r="I5871" s="93">
        <v>25.984999999999999</v>
      </c>
      <c r="J5871">
        <f t="shared" si="1183"/>
        <v>0.14598314606741572</v>
      </c>
      <c r="K5871" s="4">
        <v>30.61</v>
      </c>
      <c r="L5871" s="4">
        <v>22.47</v>
      </c>
      <c r="M5871" s="16">
        <f t="shared" si="1184"/>
        <v>0.5838829499999999</v>
      </c>
      <c r="N5871">
        <f t="shared" si="1185"/>
        <v>0</v>
      </c>
      <c r="O5871">
        <f t="shared" si="1186"/>
        <v>0</v>
      </c>
      <c r="P5871" s="63">
        <f t="shared" si="1187"/>
        <v>0</v>
      </c>
    </row>
    <row r="5872" spans="1:18" x14ac:dyDescent="0.3">
      <c r="A5872">
        <f t="shared" si="1188"/>
        <v>2019</v>
      </c>
      <c r="B5872">
        <f t="shared" si="1189"/>
        <v>5</v>
      </c>
      <c r="C5872">
        <f t="shared" si="1190"/>
        <v>3</v>
      </c>
      <c r="D5872">
        <f t="shared" si="1191"/>
        <v>3</v>
      </c>
      <c r="E5872" t="str">
        <f t="shared" si="1192"/>
        <v>ON</v>
      </c>
      <c r="F5872" s="13">
        <f t="shared" si="1194"/>
        <v>43588</v>
      </c>
      <c r="G5872" s="14" t="str">
        <f t="shared" si="1193"/>
        <v>Avg of 4 NM Projects</v>
      </c>
      <c r="H5872" s="15">
        <f t="shared" si="1195"/>
        <v>13</v>
      </c>
      <c r="I5872" s="93">
        <v>21.509999999999998</v>
      </c>
      <c r="J5872">
        <f t="shared" si="1183"/>
        <v>0.12084269662921347</v>
      </c>
      <c r="K5872" s="4">
        <v>27.22</v>
      </c>
      <c r="L5872" s="4">
        <v>21.46</v>
      </c>
      <c r="M5872" s="16">
        <f t="shared" si="1184"/>
        <v>0.46160459999999992</v>
      </c>
      <c r="N5872">
        <f t="shared" si="1185"/>
        <v>0</v>
      </c>
      <c r="O5872">
        <f t="shared" si="1186"/>
        <v>0</v>
      </c>
      <c r="P5872" s="63">
        <f t="shared" si="1187"/>
        <v>0</v>
      </c>
    </row>
    <row r="5873" spans="1:18" x14ac:dyDescent="0.3">
      <c r="A5873">
        <f t="shared" si="1188"/>
        <v>2019</v>
      </c>
      <c r="B5873">
        <f t="shared" si="1189"/>
        <v>5</v>
      </c>
      <c r="C5873">
        <f t="shared" si="1190"/>
        <v>3</v>
      </c>
      <c r="D5873">
        <f t="shared" si="1191"/>
        <v>3</v>
      </c>
      <c r="E5873" t="str">
        <f t="shared" si="1192"/>
        <v>ON</v>
      </c>
      <c r="F5873" s="13">
        <f t="shared" si="1194"/>
        <v>43588</v>
      </c>
      <c r="G5873" s="14" t="str">
        <f t="shared" si="1193"/>
        <v>Avg of 4 NM Projects</v>
      </c>
      <c r="H5873" s="15">
        <f t="shared" si="1195"/>
        <v>14</v>
      </c>
      <c r="I5873" s="93">
        <v>21.244999999999997</v>
      </c>
      <c r="J5873">
        <f t="shared" si="1183"/>
        <v>0.11935393258426964</v>
      </c>
      <c r="K5873" s="4">
        <v>25.86</v>
      </c>
      <c r="L5873" s="4">
        <v>27.31</v>
      </c>
      <c r="M5873" s="16">
        <f t="shared" si="1184"/>
        <v>0.58020094999999994</v>
      </c>
      <c r="N5873">
        <f t="shared" si="1185"/>
        <v>0</v>
      </c>
      <c r="O5873">
        <f t="shared" si="1186"/>
        <v>0</v>
      </c>
      <c r="P5873" s="63">
        <f t="shared" si="1187"/>
        <v>0</v>
      </c>
    </row>
    <row r="5874" spans="1:18" x14ac:dyDescent="0.3">
      <c r="A5874">
        <f t="shared" si="1188"/>
        <v>2019</v>
      </c>
      <c r="B5874">
        <f t="shared" si="1189"/>
        <v>5</v>
      </c>
      <c r="C5874">
        <f t="shared" si="1190"/>
        <v>3</v>
      </c>
      <c r="D5874">
        <f t="shared" si="1191"/>
        <v>3</v>
      </c>
      <c r="E5874" t="str">
        <f t="shared" si="1192"/>
        <v>ON</v>
      </c>
      <c r="F5874" s="13">
        <f t="shared" si="1194"/>
        <v>43588</v>
      </c>
      <c r="G5874" s="14" t="str">
        <f t="shared" si="1193"/>
        <v>Avg of 4 NM Projects</v>
      </c>
      <c r="H5874" s="15">
        <f t="shared" si="1195"/>
        <v>15</v>
      </c>
      <c r="I5874" s="93">
        <v>19.71</v>
      </c>
      <c r="J5874">
        <f t="shared" si="1183"/>
        <v>0.11073033707865169</v>
      </c>
      <c r="K5874" s="4">
        <v>24.56</v>
      </c>
      <c r="L5874" s="4">
        <v>30.32</v>
      </c>
      <c r="M5874" s="16">
        <f t="shared" si="1184"/>
        <v>0.59760720000000001</v>
      </c>
      <c r="N5874">
        <f t="shared" si="1185"/>
        <v>0</v>
      </c>
      <c r="O5874">
        <f t="shared" si="1186"/>
        <v>0</v>
      </c>
      <c r="P5874" s="63">
        <f t="shared" si="1187"/>
        <v>0</v>
      </c>
    </row>
    <row r="5875" spans="1:18" x14ac:dyDescent="0.3">
      <c r="A5875">
        <f t="shared" si="1188"/>
        <v>2019</v>
      </c>
      <c r="B5875">
        <f t="shared" si="1189"/>
        <v>5</v>
      </c>
      <c r="C5875">
        <f t="shared" si="1190"/>
        <v>3</v>
      </c>
      <c r="D5875">
        <f t="shared" si="1191"/>
        <v>3</v>
      </c>
      <c r="E5875" t="str">
        <f t="shared" si="1192"/>
        <v>ON</v>
      </c>
      <c r="F5875" s="13">
        <f t="shared" si="1194"/>
        <v>43588</v>
      </c>
      <c r="G5875" s="14" t="str">
        <f t="shared" si="1193"/>
        <v>Avg of 4 NM Projects</v>
      </c>
      <c r="H5875" s="15">
        <f t="shared" si="1195"/>
        <v>16</v>
      </c>
      <c r="I5875" s="93">
        <v>17.024999999999999</v>
      </c>
      <c r="J5875">
        <f t="shared" si="1183"/>
        <v>9.5646067415730326E-2</v>
      </c>
      <c r="K5875" s="4">
        <v>25.07</v>
      </c>
      <c r="L5875" s="4">
        <v>22.94</v>
      </c>
      <c r="M5875" s="16">
        <f t="shared" si="1184"/>
        <v>0.3905535</v>
      </c>
      <c r="N5875">
        <f t="shared" si="1185"/>
        <v>0</v>
      </c>
      <c r="O5875">
        <f t="shared" si="1186"/>
        <v>0</v>
      </c>
      <c r="P5875" s="63">
        <f t="shared" si="1187"/>
        <v>0</v>
      </c>
    </row>
    <row r="5876" spans="1:18" x14ac:dyDescent="0.3">
      <c r="A5876">
        <f t="shared" si="1188"/>
        <v>2019</v>
      </c>
      <c r="B5876">
        <f t="shared" si="1189"/>
        <v>5</v>
      </c>
      <c r="C5876">
        <f t="shared" si="1190"/>
        <v>3</v>
      </c>
      <c r="D5876">
        <f t="shared" si="1191"/>
        <v>3</v>
      </c>
      <c r="E5876" t="str">
        <f t="shared" si="1192"/>
        <v>ON</v>
      </c>
      <c r="F5876" s="13">
        <f t="shared" si="1194"/>
        <v>43588</v>
      </c>
      <c r="G5876" s="14" t="str">
        <f t="shared" si="1193"/>
        <v>Avg of 4 NM Projects</v>
      </c>
      <c r="H5876" s="15">
        <f t="shared" si="1195"/>
        <v>17</v>
      </c>
      <c r="I5876" s="93">
        <v>15.87</v>
      </c>
      <c r="J5876">
        <f t="shared" si="1183"/>
        <v>8.9157303370786506E-2</v>
      </c>
      <c r="K5876" s="4">
        <v>26.7</v>
      </c>
      <c r="L5876" s="4">
        <v>23.7</v>
      </c>
      <c r="M5876" s="16">
        <f t="shared" si="1184"/>
        <v>0.37611899999999998</v>
      </c>
      <c r="N5876">
        <f t="shared" si="1185"/>
        <v>0</v>
      </c>
      <c r="O5876">
        <f t="shared" si="1186"/>
        <v>0</v>
      </c>
      <c r="P5876" s="63">
        <f t="shared" si="1187"/>
        <v>0</v>
      </c>
    </row>
    <row r="5877" spans="1:18" x14ac:dyDescent="0.3">
      <c r="A5877">
        <f t="shared" si="1188"/>
        <v>2019</v>
      </c>
      <c r="B5877">
        <f t="shared" si="1189"/>
        <v>5</v>
      </c>
      <c r="C5877">
        <f t="shared" si="1190"/>
        <v>3</v>
      </c>
      <c r="D5877">
        <f t="shared" si="1191"/>
        <v>3</v>
      </c>
      <c r="E5877" t="str">
        <f t="shared" si="1192"/>
        <v>ON</v>
      </c>
      <c r="F5877" s="13">
        <f t="shared" si="1194"/>
        <v>43588</v>
      </c>
      <c r="G5877" s="14" t="str">
        <f t="shared" si="1193"/>
        <v>Avg of 4 NM Projects</v>
      </c>
      <c r="H5877" s="15">
        <f t="shared" si="1195"/>
        <v>18</v>
      </c>
      <c r="I5877" s="93">
        <v>8.8299999999999983</v>
      </c>
      <c r="J5877">
        <f t="shared" si="1183"/>
        <v>4.96067415730337E-2</v>
      </c>
      <c r="K5877" s="4">
        <v>26.93</v>
      </c>
      <c r="L5877" s="4">
        <v>22.47</v>
      </c>
      <c r="M5877" s="16">
        <f t="shared" si="1184"/>
        <v>0.19841009999999995</v>
      </c>
      <c r="N5877">
        <f t="shared" si="1185"/>
        <v>0</v>
      </c>
      <c r="O5877">
        <f t="shared" si="1186"/>
        <v>0</v>
      </c>
      <c r="P5877" s="63">
        <f t="shared" si="1187"/>
        <v>0</v>
      </c>
    </row>
    <row r="5878" spans="1:18" x14ac:dyDescent="0.3">
      <c r="A5878">
        <f t="shared" si="1188"/>
        <v>2019</v>
      </c>
      <c r="B5878">
        <f t="shared" si="1189"/>
        <v>5</v>
      </c>
      <c r="C5878">
        <f t="shared" si="1190"/>
        <v>3</v>
      </c>
      <c r="D5878">
        <f t="shared" si="1191"/>
        <v>3</v>
      </c>
      <c r="E5878" t="str">
        <f t="shared" si="1192"/>
        <v>ON</v>
      </c>
      <c r="F5878" s="13">
        <f t="shared" si="1194"/>
        <v>43588</v>
      </c>
      <c r="G5878" s="14" t="str">
        <f t="shared" si="1193"/>
        <v>Avg of 4 NM Projects</v>
      </c>
      <c r="H5878" s="15">
        <f t="shared" si="1195"/>
        <v>19</v>
      </c>
      <c r="I5878" s="93">
        <v>3.2049999999999996</v>
      </c>
      <c r="J5878">
        <f t="shared" si="1183"/>
        <v>1.8005617977528088E-2</v>
      </c>
      <c r="K5878" s="4">
        <v>29.5</v>
      </c>
      <c r="L5878" s="4">
        <v>22.44</v>
      </c>
      <c r="M5878" s="16">
        <f t="shared" si="1184"/>
        <v>7.192019999999999E-2</v>
      </c>
      <c r="N5878">
        <f t="shared" si="1185"/>
        <v>0</v>
      </c>
      <c r="O5878">
        <f t="shared" si="1186"/>
        <v>0</v>
      </c>
      <c r="P5878" s="63">
        <f t="shared" si="1187"/>
        <v>0</v>
      </c>
    </row>
    <row r="5879" spans="1:18" x14ac:dyDescent="0.3">
      <c r="A5879">
        <f t="shared" si="1188"/>
        <v>2019</v>
      </c>
      <c r="B5879">
        <f t="shared" si="1189"/>
        <v>5</v>
      </c>
      <c r="C5879">
        <f t="shared" si="1190"/>
        <v>3</v>
      </c>
      <c r="D5879">
        <f t="shared" si="1191"/>
        <v>3</v>
      </c>
      <c r="E5879" t="str">
        <f t="shared" si="1192"/>
        <v>ON</v>
      </c>
      <c r="F5879" s="13">
        <f t="shared" si="1194"/>
        <v>43588</v>
      </c>
      <c r="G5879" s="14" t="str">
        <f t="shared" si="1193"/>
        <v>Avg of 4 NM Projects</v>
      </c>
      <c r="H5879" s="15">
        <f t="shared" si="1195"/>
        <v>20</v>
      </c>
      <c r="I5879" s="93">
        <v>0.13</v>
      </c>
      <c r="J5879">
        <f t="shared" si="1183"/>
        <v>7.3033707865168538E-4</v>
      </c>
      <c r="K5879" s="4">
        <v>30.44</v>
      </c>
      <c r="L5879" s="4">
        <v>22.64</v>
      </c>
      <c r="M5879" s="16">
        <f t="shared" si="1184"/>
        <v>2.9432E-3</v>
      </c>
      <c r="N5879">
        <f t="shared" si="1185"/>
        <v>0</v>
      </c>
      <c r="O5879">
        <f t="shared" si="1186"/>
        <v>0</v>
      </c>
      <c r="P5879" s="63">
        <f t="shared" si="1187"/>
        <v>0</v>
      </c>
    </row>
    <row r="5880" spans="1:18" x14ac:dyDescent="0.3">
      <c r="A5880">
        <f t="shared" si="1188"/>
        <v>2019</v>
      </c>
      <c r="B5880">
        <f t="shared" si="1189"/>
        <v>5</v>
      </c>
      <c r="C5880">
        <f t="shared" si="1190"/>
        <v>3</v>
      </c>
      <c r="D5880">
        <f t="shared" si="1191"/>
        <v>3</v>
      </c>
      <c r="E5880" t="str">
        <f t="shared" si="1192"/>
        <v>ON</v>
      </c>
      <c r="F5880" s="13">
        <f t="shared" si="1194"/>
        <v>43588</v>
      </c>
      <c r="G5880" s="14" t="str">
        <f t="shared" si="1193"/>
        <v>Avg of 4 NM Projects</v>
      </c>
      <c r="H5880" s="15">
        <f t="shared" si="1195"/>
        <v>21</v>
      </c>
      <c r="I5880" s="93">
        <v>-0.13</v>
      </c>
      <c r="J5880">
        <f t="shared" si="1183"/>
        <v>-7.3033707865168538E-4</v>
      </c>
      <c r="K5880" s="4">
        <v>31.41</v>
      </c>
      <c r="L5880" s="4">
        <v>23.51</v>
      </c>
      <c r="M5880" s="16">
        <f t="shared" si="1184"/>
        <v>-3.0563000000000001E-3</v>
      </c>
      <c r="N5880">
        <f t="shared" si="1185"/>
        <v>0</v>
      </c>
      <c r="O5880">
        <f t="shared" si="1186"/>
        <v>0</v>
      </c>
      <c r="P5880" s="63">
        <f t="shared" si="1187"/>
        <v>0</v>
      </c>
    </row>
    <row r="5881" spans="1:18" x14ac:dyDescent="0.3">
      <c r="A5881">
        <f t="shared" si="1188"/>
        <v>2019</v>
      </c>
      <c r="B5881">
        <f t="shared" si="1189"/>
        <v>5</v>
      </c>
      <c r="C5881">
        <f t="shared" si="1190"/>
        <v>3</v>
      </c>
      <c r="D5881">
        <f t="shared" si="1191"/>
        <v>3</v>
      </c>
      <c r="E5881" t="str">
        <f t="shared" si="1192"/>
        <v>ON</v>
      </c>
      <c r="F5881" s="13">
        <f t="shared" si="1194"/>
        <v>43588</v>
      </c>
      <c r="G5881" s="14" t="str">
        <f t="shared" si="1193"/>
        <v>Avg of 4 NM Projects</v>
      </c>
      <c r="H5881" s="15">
        <f t="shared" si="1195"/>
        <v>22</v>
      </c>
      <c r="I5881" s="93">
        <v>-0.26</v>
      </c>
      <c r="J5881">
        <f t="shared" si="1183"/>
        <v>-1.4606741573033708E-3</v>
      </c>
      <c r="K5881" s="4">
        <v>24.16</v>
      </c>
      <c r="L5881" s="4">
        <v>27.15</v>
      </c>
      <c r="M5881" s="16">
        <f t="shared" si="1184"/>
        <v>-7.0590000000000002E-3</v>
      </c>
      <c r="N5881">
        <f t="shared" si="1185"/>
        <v>0</v>
      </c>
      <c r="O5881">
        <f t="shared" si="1186"/>
        <v>0</v>
      </c>
      <c r="P5881" s="63">
        <f t="shared" si="1187"/>
        <v>0</v>
      </c>
    </row>
    <row r="5882" spans="1:18" x14ac:dyDescent="0.3">
      <c r="A5882">
        <f t="shared" si="1188"/>
        <v>2019</v>
      </c>
      <c r="B5882">
        <f t="shared" si="1189"/>
        <v>5</v>
      </c>
      <c r="C5882">
        <f t="shared" si="1190"/>
        <v>3</v>
      </c>
      <c r="D5882">
        <f t="shared" si="1191"/>
        <v>3</v>
      </c>
      <c r="E5882" t="str">
        <f t="shared" si="1192"/>
        <v>ON</v>
      </c>
      <c r="F5882" s="13">
        <f t="shared" si="1194"/>
        <v>43588</v>
      </c>
      <c r="G5882" s="14" t="str">
        <f t="shared" si="1193"/>
        <v>Avg of 4 NM Projects</v>
      </c>
      <c r="H5882" s="15">
        <f t="shared" si="1195"/>
        <v>23</v>
      </c>
      <c r="I5882" s="93">
        <v>0</v>
      </c>
      <c r="J5882">
        <f t="shared" si="1183"/>
        <v>0</v>
      </c>
      <c r="K5882" s="4">
        <v>22.56</v>
      </c>
      <c r="L5882" s="4">
        <v>28.91</v>
      </c>
      <c r="M5882" s="16">
        <f t="shared" si="1184"/>
        <v>0</v>
      </c>
      <c r="N5882">
        <f t="shared" si="1185"/>
        <v>1</v>
      </c>
      <c r="O5882">
        <f t="shared" si="1186"/>
        <v>0</v>
      </c>
      <c r="P5882" s="63">
        <f t="shared" si="1187"/>
        <v>0</v>
      </c>
    </row>
    <row r="5883" spans="1:18" x14ac:dyDescent="0.3">
      <c r="A5883">
        <f t="shared" si="1188"/>
        <v>2019</v>
      </c>
      <c r="B5883">
        <f t="shared" si="1189"/>
        <v>5</v>
      </c>
      <c r="C5883">
        <f t="shared" si="1190"/>
        <v>3</v>
      </c>
      <c r="D5883">
        <f t="shared" si="1191"/>
        <v>3</v>
      </c>
      <c r="E5883" t="str">
        <f t="shared" si="1192"/>
        <v>OFF</v>
      </c>
      <c r="F5883" s="13">
        <f t="shared" si="1194"/>
        <v>43588</v>
      </c>
      <c r="G5883" s="14" t="str">
        <f t="shared" si="1193"/>
        <v>Avg of 4 NM Projects</v>
      </c>
      <c r="H5883" s="15">
        <f t="shared" si="1195"/>
        <v>24</v>
      </c>
      <c r="I5883" s="93">
        <v>0</v>
      </c>
      <c r="J5883">
        <f t="shared" si="1183"/>
        <v>0</v>
      </c>
      <c r="K5883" s="4">
        <v>22.47</v>
      </c>
      <c r="L5883" s="4">
        <v>22.18</v>
      </c>
      <c r="M5883" s="16">
        <f t="shared" si="1184"/>
        <v>0</v>
      </c>
      <c r="N5883">
        <f t="shared" si="1185"/>
        <v>1</v>
      </c>
      <c r="O5883">
        <f t="shared" si="1186"/>
        <v>0</v>
      </c>
      <c r="P5883" s="63">
        <f t="shared" si="1187"/>
        <v>0</v>
      </c>
    </row>
    <row r="5884" spans="1:18" x14ac:dyDescent="0.3">
      <c r="A5884">
        <f t="shared" si="1188"/>
        <v>2019</v>
      </c>
      <c r="B5884">
        <f t="shared" si="1189"/>
        <v>5</v>
      </c>
      <c r="C5884">
        <f t="shared" si="1190"/>
        <v>4</v>
      </c>
      <c r="D5884">
        <f t="shared" si="1191"/>
        <v>4</v>
      </c>
      <c r="E5884" t="str">
        <f t="shared" si="1192"/>
        <v>OFF</v>
      </c>
      <c r="F5884" s="13">
        <f t="shared" si="1194"/>
        <v>43589</v>
      </c>
      <c r="G5884" s="14" t="str">
        <f t="shared" si="1193"/>
        <v>Avg of 4 NM Projects</v>
      </c>
      <c r="H5884" s="15">
        <f t="shared" si="1195"/>
        <v>1</v>
      </c>
      <c r="I5884" s="93">
        <v>-0.13</v>
      </c>
      <c r="J5884">
        <f t="shared" si="1183"/>
        <v>-7.3033707865168538E-4</v>
      </c>
      <c r="K5884" s="4">
        <v>22.83</v>
      </c>
      <c r="L5884" s="4">
        <v>20.21</v>
      </c>
      <c r="M5884" s="16">
        <f t="shared" si="1184"/>
        <v>-2.6273000000000004E-3</v>
      </c>
      <c r="N5884">
        <f t="shared" si="1185"/>
        <v>0</v>
      </c>
      <c r="O5884">
        <f t="shared" si="1186"/>
        <v>0</v>
      </c>
      <c r="P5884" s="63">
        <f t="shared" si="1187"/>
        <v>0</v>
      </c>
      <c r="Q5884" s="34"/>
      <c r="R5884" s="34"/>
    </row>
    <row r="5885" spans="1:18" x14ac:dyDescent="0.3">
      <c r="A5885">
        <f t="shared" si="1188"/>
        <v>2019</v>
      </c>
      <c r="B5885">
        <f t="shared" si="1189"/>
        <v>5</v>
      </c>
      <c r="C5885">
        <f t="shared" si="1190"/>
        <v>4</v>
      </c>
      <c r="D5885">
        <f t="shared" si="1191"/>
        <v>4</v>
      </c>
      <c r="E5885" t="str">
        <f t="shared" si="1192"/>
        <v>OFF</v>
      </c>
      <c r="F5885" s="13">
        <f t="shared" si="1194"/>
        <v>43589</v>
      </c>
      <c r="G5885" s="14" t="str">
        <f t="shared" si="1193"/>
        <v>Avg of 4 NM Projects</v>
      </c>
      <c r="H5885" s="15">
        <f t="shared" si="1195"/>
        <v>2</v>
      </c>
      <c r="I5885" s="93">
        <v>-0.39</v>
      </c>
      <c r="J5885">
        <f t="shared" si="1183"/>
        <v>-2.1910112359550564E-3</v>
      </c>
      <c r="K5885" s="4">
        <v>21.41</v>
      </c>
      <c r="L5885" s="4">
        <v>19.34</v>
      </c>
      <c r="M5885" s="16">
        <f t="shared" si="1184"/>
        <v>-7.5426E-3</v>
      </c>
      <c r="N5885">
        <f t="shared" si="1185"/>
        <v>0</v>
      </c>
      <c r="O5885">
        <f t="shared" si="1186"/>
        <v>0</v>
      </c>
      <c r="P5885" s="63">
        <f t="shared" si="1187"/>
        <v>0</v>
      </c>
    </row>
    <row r="5886" spans="1:18" x14ac:dyDescent="0.3">
      <c r="A5886">
        <f t="shared" si="1188"/>
        <v>2019</v>
      </c>
      <c r="B5886">
        <f t="shared" si="1189"/>
        <v>5</v>
      </c>
      <c r="C5886">
        <f t="shared" si="1190"/>
        <v>4</v>
      </c>
      <c r="D5886">
        <f t="shared" si="1191"/>
        <v>4</v>
      </c>
      <c r="E5886" t="str">
        <f t="shared" si="1192"/>
        <v>OFF</v>
      </c>
      <c r="F5886" s="13">
        <f t="shared" si="1194"/>
        <v>43589</v>
      </c>
      <c r="G5886" s="14" t="str">
        <f t="shared" si="1193"/>
        <v>Avg of 4 NM Projects</v>
      </c>
      <c r="H5886" s="15">
        <f t="shared" si="1195"/>
        <v>3</v>
      </c>
      <c r="I5886" s="93">
        <v>-0.13</v>
      </c>
      <c r="J5886">
        <f t="shared" si="1183"/>
        <v>-7.3033707865168538E-4</v>
      </c>
      <c r="K5886" s="4">
        <v>21.43</v>
      </c>
      <c r="L5886" s="4">
        <v>20.29</v>
      </c>
      <c r="M5886" s="16">
        <f t="shared" si="1184"/>
        <v>-2.6377000000000002E-3</v>
      </c>
      <c r="N5886">
        <f t="shared" si="1185"/>
        <v>0</v>
      </c>
      <c r="O5886">
        <f t="shared" si="1186"/>
        <v>0</v>
      </c>
      <c r="P5886" s="63">
        <f t="shared" si="1187"/>
        <v>0</v>
      </c>
    </row>
    <row r="5887" spans="1:18" x14ac:dyDescent="0.3">
      <c r="A5887">
        <f t="shared" si="1188"/>
        <v>2019</v>
      </c>
      <c r="B5887">
        <f t="shared" si="1189"/>
        <v>5</v>
      </c>
      <c r="C5887">
        <f t="shared" si="1190"/>
        <v>4</v>
      </c>
      <c r="D5887">
        <f t="shared" si="1191"/>
        <v>4</v>
      </c>
      <c r="E5887" t="str">
        <f t="shared" si="1192"/>
        <v>OFF</v>
      </c>
      <c r="F5887" s="13">
        <f t="shared" si="1194"/>
        <v>43589</v>
      </c>
      <c r="G5887" s="14" t="str">
        <f t="shared" si="1193"/>
        <v>Avg of 4 NM Projects</v>
      </c>
      <c r="H5887" s="15">
        <f t="shared" si="1195"/>
        <v>4</v>
      </c>
      <c r="I5887" s="93">
        <v>-0.13</v>
      </c>
      <c r="J5887">
        <f t="shared" si="1183"/>
        <v>-7.3033707865168538E-4</v>
      </c>
      <c r="K5887" s="4">
        <v>21.28</v>
      </c>
      <c r="L5887" s="4">
        <v>20.350000000000001</v>
      </c>
      <c r="M5887" s="16">
        <f t="shared" si="1184"/>
        <v>-2.6455000000000003E-3</v>
      </c>
      <c r="N5887">
        <f t="shared" si="1185"/>
        <v>0</v>
      </c>
      <c r="O5887">
        <f t="shared" si="1186"/>
        <v>0</v>
      </c>
      <c r="P5887" s="63">
        <f t="shared" si="1187"/>
        <v>0</v>
      </c>
    </row>
    <row r="5888" spans="1:18" x14ac:dyDescent="0.3">
      <c r="A5888">
        <f t="shared" si="1188"/>
        <v>2019</v>
      </c>
      <c r="B5888">
        <f t="shared" si="1189"/>
        <v>5</v>
      </c>
      <c r="C5888">
        <f t="shared" si="1190"/>
        <v>4</v>
      </c>
      <c r="D5888">
        <f t="shared" si="1191"/>
        <v>4</v>
      </c>
      <c r="E5888" t="str">
        <f t="shared" si="1192"/>
        <v>OFF</v>
      </c>
      <c r="F5888" s="13">
        <f t="shared" si="1194"/>
        <v>43589</v>
      </c>
      <c r="G5888" s="14" t="str">
        <f t="shared" si="1193"/>
        <v>Avg of 4 NM Projects</v>
      </c>
      <c r="H5888" s="15">
        <f t="shared" si="1195"/>
        <v>5</v>
      </c>
      <c r="I5888" s="93">
        <v>0</v>
      </c>
      <c r="J5888">
        <f t="shared" si="1183"/>
        <v>0</v>
      </c>
      <c r="K5888" s="4">
        <v>21.04</v>
      </c>
      <c r="L5888" s="4">
        <v>21.15</v>
      </c>
      <c r="M5888" s="16">
        <f t="shared" si="1184"/>
        <v>0</v>
      </c>
      <c r="N5888">
        <f t="shared" si="1185"/>
        <v>1</v>
      </c>
      <c r="O5888">
        <f t="shared" si="1186"/>
        <v>0</v>
      </c>
      <c r="P5888" s="63">
        <f t="shared" si="1187"/>
        <v>0</v>
      </c>
    </row>
    <row r="5889" spans="1:16" x14ac:dyDescent="0.3">
      <c r="A5889">
        <f t="shared" si="1188"/>
        <v>2019</v>
      </c>
      <c r="B5889">
        <f t="shared" si="1189"/>
        <v>5</v>
      </c>
      <c r="C5889">
        <f t="shared" si="1190"/>
        <v>4</v>
      </c>
      <c r="D5889">
        <f t="shared" si="1191"/>
        <v>4</v>
      </c>
      <c r="E5889" t="str">
        <f t="shared" si="1192"/>
        <v>OFF</v>
      </c>
      <c r="F5889" s="13">
        <f t="shared" si="1194"/>
        <v>43589</v>
      </c>
      <c r="G5889" s="14" t="str">
        <f t="shared" si="1193"/>
        <v>Avg of 4 NM Projects</v>
      </c>
      <c r="H5889" s="15">
        <f t="shared" si="1195"/>
        <v>6</v>
      </c>
      <c r="I5889" s="93">
        <v>-0.26</v>
      </c>
      <c r="J5889">
        <f t="shared" si="1183"/>
        <v>-1.4606741573033708E-3</v>
      </c>
      <c r="K5889" s="4">
        <v>21.1</v>
      </c>
      <c r="L5889" s="4">
        <v>20.149999999999999</v>
      </c>
      <c r="M5889" s="16">
        <f t="shared" si="1184"/>
        <v>-5.2389999999999997E-3</v>
      </c>
      <c r="N5889">
        <f t="shared" si="1185"/>
        <v>0</v>
      </c>
      <c r="O5889">
        <f t="shared" si="1186"/>
        <v>0</v>
      </c>
      <c r="P5889" s="63">
        <f t="shared" si="1187"/>
        <v>0</v>
      </c>
    </row>
    <row r="5890" spans="1:16" x14ac:dyDescent="0.3">
      <c r="A5890">
        <f t="shared" si="1188"/>
        <v>2019</v>
      </c>
      <c r="B5890">
        <f t="shared" si="1189"/>
        <v>5</v>
      </c>
      <c r="C5890">
        <f t="shared" si="1190"/>
        <v>4</v>
      </c>
      <c r="D5890">
        <f t="shared" si="1191"/>
        <v>4</v>
      </c>
      <c r="E5890" t="str">
        <f t="shared" si="1192"/>
        <v>OFF</v>
      </c>
      <c r="F5890" s="13">
        <f t="shared" si="1194"/>
        <v>43589</v>
      </c>
      <c r="G5890" s="14" t="str">
        <f t="shared" si="1193"/>
        <v>Avg of 4 NM Projects</v>
      </c>
      <c r="H5890" s="15">
        <f t="shared" si="1195"/>
        <v>7</v>
      </c>
      <c r="I5890" s="93">
        <v>1.5350000000000001</v>
      </c>
      <c r="J5890">
        <f t="shared" si="1183"/>
        <v>8.6235955056179776E-3</v>
      </c>
      <c r="K5890" s="4">
        <v>21.54</v>
      </c>
      <c r="L5890" s="4">
        <v>21.89</v>
      </c>
      <c r="M5890" s="16">
        <f t="shared" si="1184"/>
        <v>3.3601150000000003E-2</v>
      </c>
      <c r="N5890">
        <f t="shared" si="1185"/>
        <v>0</v>
      </c>
      <c r="O5890">
        <f t="shared" si="1186"/>
        <v>0</v>
      </c>
      <c r="P5890" s="63">
        <f t="shared" si="1187"/>
        <v>0</v>
      </c>
    </row>
    <row r="5891" spans="1:16" x14ac:dyDescent="0.3">
      <c r="A5891">
        <f t="shared" si="1188"/>
        <v>2019</v>
      </c>
      <c r="B5891">
        <f t="shared" si="1189"/>
        <v>5</v>
      </c>
      <c r="C5891">
        <f t="shared" si="1190"/>
        <v>4</v>
      </c>
      <c r="D5891">
        <f t="shared" si="1191"/>
        <v>4</v>
      </c>
      <c r="E5891" t="str">
        <f t="shared" si="1192"/>
        <v>ON</v>
      </c>
      <c r="F5891" s="13">
        <f t="shared" si="1194"/>
        <v>43589</v>
      </c>
      <c r="G5891" s="14" t="str">
        <f t="shared" si="1193"/>
        <v>Avg of 4 NM Projects</v>
      </c>
      <c r="H5891" s="15">
        <f t="shared" si="1195"/>
        <v>8</v>
      </c>
      <c r="I5891" s="93">
        <v>13.06</v>
      </c>
      <c r="J5891">
        <f t="shared" si="1183"/>
        <v>7.3370786516853942E-2</v>
      </c>
      <c r="K5891" s="4">
        <v>22.11</v>
      </c>
      <c r="L5891" s="4">
        <v>28.6</v>
      </c>
      <c r="M5891" s="16">
        <f t="shared" si="1184"/>
        <v>0.37351600000000001</v>
      </c>
      <c r="N5891">
        <f t="shared" si="1185"/>
        <v>0</v>
      </c>
      <c r="O5891">
        <f t="shared" si="1186"/>
        <v>0</v>
      </c>
      <c r="P5891" s="63">
        <f t="shared" si="1187"/>
        <v>0</v>
      </c>
    </row>
    <row r="5892" spans="1:16" x14ac:dyDescent="0.3">
      <c r="A5892">
        <f t="shared" si="1188"/>
        <v>2019</v>
      </c>
      <c r="B5892">
        <f t="shared" si="1189"/>
        <v>5</v>
      </c>
      <c r="C5892">
        <f t="shared" si="1190"/>
        <v>4</v>
      </c>
      <c r="D5892">
        <f t="shared" si="1191"/>
        <v>4</v>
      </c>
      <c r="E5892" t="str">
        <f t="shared" si="1192"/>
        <v>ON</v>
      </c>
      <c r="F5892" s="13">
        <f t="shared" si="1194"/>
        <v>43589</v>
      </c>
      <c r="G5892" s="14" t="str">
        <f t="shared" si="1193"/>
        <v>Avg of 4 NM Projects</v>
      </c>
      <c r="H5892" s="15">
        <f t="shared" si="1195"/>
        <v>9</v>
      </c>
      <c r="I5892" s="93">
        <v>27.909999999999997</v>
      </c>
      <c r="J5892">
        <f t="shared" ref="J5892:J5955" si="1196">+I5892/$I$1</f>
        <v>0.15679775280898875</v>
      </c>
      <c r="K5892" s="4">
        <v>24.51</v>
      </c>
      <c r="L5892" s="4">
        <v>26.56</v>
      </c>
      <c r="M5892" s="16">
        <f t="shared" ref="M5892:M5955" si="1197">+L5892*I5892/1000</f>
        <v>0.74128959999999988</v>
      </c>
      <c r="N5892">
        <f t="shared" ref="N5892:N5955" si="1198">+IF(I5892=0,1,0)</f>
        <v>0</v>
      </c>
      <c r="O5892">
        <f t="shared" ref="O5892:O5955" si="1199">+IF(I5892&gt;=0.5*$I$1,1,0)</f>
        <v>0</v>
      </c>
      <c r="P5892" s="63">
        <f t="shared" ref="P5892:P5955" si="1200">+IF(I5892&gt;MAX(I$3652:I$5859),1,0)</f>
        <v>0</v>
      </c>
    </row>
    <row r="5893" spans="1:16" x14ac:dyDescent="0.3">
      <c r="A5893">
        <f t="shared" ref="A5893:A5956" si="1201">YEAR(F5893)</f>
        <v>2019</v>
      </c>
      <c r="B5893">
        <f t="shared" ref="B5893:B5956" si="1202">+MONTH(F5893)</f>
        <v>5</v>
      </c>
      <c r="C5893">
        <f t="shared" ref="C5893:C5956" si="1203">+DAY(F5893)</f>
        <v>4</v>
      </c>
      <c r="D5893">
        <f t="shared" ref="D5893:D5956" si="1204">WEEKDAY(C5893)</f>
        <v>4</v>
      </c>
      <c r="E5893" t="str">
        <f t="shared" ref="E5893:E5956" si="1205">IF(OR(D5893=1,D5893=7,H5893=1,H5893=2,H5893=3,H5893=4,H5893=5,H5893=6,H5893=7,H5893=24),"OFF","ON")</f>
        <v>ON</v>
      </c>
      <c r="F5893" s="13">
        <f t="shared" si="1194"/>
        <v>43589</v>
      </c>
      <c r="G5893" s="14" t="str">
        <f t="shared" si="1193"/>
        <v>Avg of 4 NM Projects</v>
      </c>
      <c r="H5893" s="15">
        <f t="shared" si="1195"/>
        <v>10</v>
      </c>
      <c r="I5893" s="93">
        <v>32.64</v>
      </c>
      <c r="J5893">
        <f t="shared" si="1196"/>
        <v>0.18337078651685393</v>
      </c>
      <c r="K5893" s="4">
        <v>31.69</v>
      </c>
      <c r="L5893" s="4">
        <v>28.8</v>
      </c>
      <c r="M5893" s="16">
        <f t="shared" si="1197"/>
        <v>0.94003200000000009</v>
      </c>
      <c r="N5893">
        <f t="shared" si="1198"/>
        <v>0</v>
      </c>
      <c r="O5893">
        <f t="shared" si="1199"/>
        <v>0</v>
      </c>
      <c r="P5893" s="63">
        <f t="shared" si="1200"/>
        <v>0</v>
      </c>
    </row>
    <row r="5894" spans="1:16" x14ac:dyDescent="0.3">
      <c r="A5894">
        <f t="shared" si="1201"/>
        <v>2019</v>
      </c>
      <c r="B5894">
        <f t="shared" si="1202"/>
        <v>5</v>
      </c>
      <c r="C5894">
        <f t="shared" si="1203"/>
        <v>4</v>
      </c>
      <c r="D5894">
        <f t="shared" si="1204"/>
        <v>4</v>
      </c>
      <c r="E5894" t="str">
        <f t="shared" si="1205"/>
        <v>ON</v>
      </c>
      <c r="F5894" s="13">
        <f t="shared" si="1194"/>
        <v>43589</v>
      </c>
      <c r="G5894" s="14" t="str">
        <f t="shared" ref="G5894:G5957" si="1206">+G5893</f>
        <v>Avg of 4 NM Projects</v>
      </c>
      <c r="H5894" s="15">
        <f t="shared" si="1195"/>
        <v>11</v>
      </c>
      <c r="I5894" s="93">
        <v>46.34</v>
      </c>
      <c r="J5894">
        <f t="shared" si="1196"/>
        <v>0.26033707865168543</v>
      </c>
      <c r="K5894" s="4">
        <v>30.39</v>
      </c>
      <c r="L5894" s="4">
        <v>28.94</v>
      </c>
      <c r="M5894" s="16">
        <f t="shared" si="1197"/>
        <v>1.3410796000000003</v>
      </c>
      <c r="N5894">
        <f t="shared" si="1198"/>
        <v>0</v>
      </c>
      <c r="O5894">
        <f t="shared" si="1199"/>
        <v>0</v>
      </c>
      <c r="P5894" s="63">
        <f t="shared" si="1200"/>
        <v>0</v>
      </c>
    </row>
    <row r="5895" spans="1:16" x14ac:dyDescent="0.3">
      <c r="A5895">
        <f t="shared" si="1201"/>
        <v>2019</v>
      </c>
      <c r="B5895">
        <f t="shared" si="1202"/>
        <v>5</v>
      </c>
      <c r="C5895">
        <f t="shared" si="1203"/>
        <v>4</v>
      </c>
      <c r="D5895">
        <f t="shared" si="1204"/>
        <v>4</v>
      </c>
      <c r="E5895" t="str">
        <f t="shared" si="1205"/>
        <v>ON</v>
      </c>
      <c r="F5895" s="13">
        <f t="shared" si="1194"/>
        <v>43589</v>
      </c>
      <c r="G5895" s="14" t="str">
        <f t="shared" si="1206"/>
        <v>Avg of 4 NM Projects</v>
      </c>
      <c r="H5895" s="15">
        <f t="shared" si="1195"/>
        <v>12</v>
      </c>
      <c r="I5895" s="93">
        <v>52.480000000000004</v>
      </c>
      <c r="J5895">
        <f t="shared" si="1196"/>
        <v>0.29483146067415733</v>
      </c>
      <c r="K5895" s="4">
        <v>30.36</v>
      </c>
      <c r="L5895" s="4">
        <v>31.15</v>
      </c>
      <c r="M5895" s="16">
        <f t="shared" si="1197"/>
        <v>1.634752</v>
      </c>
      <c r="N5895">
        <f t="shared" si="1198"/>
        <v>0</v>
      </c>
      <c r="O5895">
        <f t="shared" si="1199"/>
        <v>0</v>
      </c>
      <c r="P5895" s="63">
        <f t="shared" si="1200"/>
        <v>0</v>
      </c>
    </row>
    <row r="5896" spans="1:16" x14ac:dyDescent="0.3">
      <c r="A5896">
        <f t="shared" si="1201"/>
        <v>2019</v>
      </c>
      <c r="B5896">
        <f t="shared" si="1202"/>
        <v>5</v>
      </c>
      <c r="C5896">
        <f t="shared" si="1203"/>
        <v>4</v>
      </c>
      <c r="D5896">
        <f t="shared" si="1204"/>
        <v>4</v>
      </c>
      <c r="E5896" t="str">
        <f t="shared" si="1205"/>
        <v>ON</v>
      </c>
      <c r="F5896" s="13">
        <f t="shared" si="1194"/>
        <v>43589</v>
      </c>
      <c r="G5896" s="14" t="str">
        <f t="shared" si="1206"/>
        <v>Avg of 4 NM Projects</v>
      </c>
      <c r="H5896" s="15">
        <f t="shared" si="1195"/>
        <v>13</v>
      </c>
      <c r="I5896" s="93">
        <v>52.225000000000001</v>
      </c>
      <c r="J5896">
        <f t="shared" si="1196"/>
        <v>0.29339887640449441</v>
      </c>
      <c r="K5896" s="4">
        <v>26.84</v>
      </c>
      <c r="L5896" s="4">
        <v>26.97</v>
      </c>
      <c r="M5896" s="16">
        <f t="shared" si="1197"/>
        <v>1.4085082500000001</v>
      </c>
      <c r="N5896">
        <f t="shared" si="1198"/>
        <v>0</v>
      </c>
      <c r="O5896">
        <f t="shared" si="1199"/>
        <v>0</v>
      </c>
      <c r="P5896" s="63">
        <f t="shared" si="1200"/>
        <v>0</v>
      </c>
    </row>
    <row r="5897" spans="1:16" x14ac:dyDescent="0.3">
      <c r="A5897">
        <f t="shared" si="1201"/>
        <v>2019</v>
      </c>
      <c r="B5897">
        <f t="shared" si="1202"/>
        <v>5</v>
      </c>
      <c r="C5897">
        <f t="shared" si="1203"/>
        <v>4</v>
      </c>
      <c r="D5897">
        <f t="shared" si="1204"/>
        <v>4</v>
      </c>
      <c r="E5897" t="str">
        <f t="shared" si="1205"/>
        <v>ON</v>
      </c>
      <c r="F5897" s="13">
        <f t="shared" si="1194"/>
        <v>43589</v>
      </c>
      <c r="G5897" s="14" t="str">
        <f t="shared" si="1206"/>
        <v>Avg of 4 NM Projects</v>
      </c>
      <c r="H5897" s="15">
        <f t="shared" si="1195"/>
        <v>14</v>
      </c>
      <c r="I5897" s="93">
        <v>35.840000000000003</v>
      </c>
      <c r="J5897">
        <f t="shared" si="1196"/>
        <v>0.2013483146067416</v>
      </c>
      <c r="K5897" s="4">
        <v>25.32</v>
      </c>
      <c r="L5897" s="4">
        <v>29.19</v>
      </c>
      <c r="M5897" s="16">
        <f t="shared" si="1197"/>
        <v>1.0461696000000003</v>
      </c>
      <c r="N5897">
        <f t="shared" si="1198"/>
        <v>0</v>
      </c>
      <c r="O5897">
        <f t="shared" si="1199"/>
        <v>0</v>
      </c>
      <c r="P5897" s="63">
        <f t="shared" si="1200"/>
        <v>0</v>
      </c>
    </row>
    <row r="5898" spans="1:16" x14ac:dyDescent="0.3">
      <c r="A5898">
        <f t="shared" si="1201"/>
        <v>2019</v>
      </c>
      <c r="B5898">
        <f t="shared" si="1202"/>
        <v>5</v>
      </c>
      <c r="C5898">
        <f t="shared" si="1203"/>
        <v>4</v>
      </c>
      <c r="D5898">
        <f t="shared" si="1204"/>
        <v>4</v>
      </c>
      <c r="E5898" t="str">
        <f t="shared" si="1205"/>
        <v>ON</v>
      </c>
      <c r="F5898" s="13">
        <f t="shared" si="1194"/>
        <v>43589</v>
      </c>
      <c r="G5898" s="14" t="str">
        <f t="shared" si="1206"/>
        <v>Avg of 4 NM Projects</v>
      </c>
      <c r="H5898" s="15">
        <f t="shared" si="1195"/>
        <v>15</v>
      </c>
      <c r="I5898" s="93">
        <v>44.164999999999999</v>
      </c>
      <c r="J5898">
        <f t="shared" si="1196"/>
        <v>0.24811797752808989</v>
      </c>
      <c r="K5898" s="4">
        <v>25.34</v>
      </c>
      <c r="L5898" s="4">
        <v>20.350000000000001</v>
      </c>
      <c r="M5898" s="16">
        <f t="shared" si="1197"/>
        <v>0.89875775000000013</v>
      </c>
      <c r="N5898">
        <f t="shared" si="1198"/>
        <v>0</v>
      </c>
      <c r="O5898">
        <f t="shared" si="1199"/>
        <v>0</v>
      </c>
      <c r="P5898" s="63">
        <f t="shared" si="1200"/>
        <v>0</v>
      </c>
    </row>
    <row r="5899" spans="1:16" x14ac:dyDescent="0.3">
      <c r="A5899">
        <f t="shared" si="1201"/>
        <v>2019</v>
      </c>
      <c r="B5899">
        <f t="shared" si="1202"/>
        <v>5</v>
      </c>
      <c r="C5899">
        <f t="shared" si="1203"/>
        <v>4</v>
      </c>
      <c r="D5899">
        <f t="shared" si="1204"/>
        <v>4</v>
      </c>
      <c r="E5899" t="str">
        <f t="shared" si="1205"/>
        <v>ON</v>
      </c>
      <c r="F5899" s="13">
        <f t="shared" si="1194"/>
        <v>43589</v>
      </c>
      <c r="G5899" s="14" t="str">
        <f t="shared" si="1206"/>
        <v>Avg of 4 NM Projects</v>
      </c>
      <c r="H5899" s="15">
        <f t="shared" si="1195"/>
        <v>16</v>
      </c>
      <c r="I5899" s="93">
        <v>46.34</v>
      </c>
      <c r="J5899">
        <f t="shared" si="1196"/>
        <v>0.26033707865168543</v>
      </c>
      <c r="K5899" s="4">
        <v>25.44</v>
      </c>
      <c r="L5899" s="4">
        <v>20.28</v>
      </c>
      <c r="M5899" s="16">
        <f t="shared" si="1197"/>
        <v>0.93977520000000014</v>
      </c>
      <c r="N5899">
        <f t="shared" si="1198"/>
        <v>0</v>
      </c>
      <c r="O5899">
        <f t="shared" si="1199"/>
        <v>0</v>
      </c>
      <c r="P5899" s="63">
        <f t="shared" si="1200"/>
        <v>0</v>
      </c>
    </row>
    <row r="5900" spans="1:16" x14ac:dyDescent="0.3">
      <c r="A5900">
        <f t="shared" si="1201"/>
        <v>2019</v>
      </c>
      <c r="B5900">
        <f t="shared" si="1202"/>
        <v>5</v>
      </c>
      <c r="C5900">
        <f t="shared" si="1203"/>
        <v>4</v>
      </c>
      <c r="D5900">
        <f t="shared" si="1204"/>
        <v>4</v>
      </c>
      <c r="E5900" t="str">
        <f t="shared" si="1205"/>
        <v>ON</v>
      </c>
      <c r="F5900" s="13">
        <f t="shared" si="1194"/>
        <v>43589</v>
      </c>
      <c r="G5900" s="14" t="str">
        <f t="shared" si="1206"/>
        <v>Avg of 4 NM Projects</v>
      </c>
      <c r="H5900" s="15">
        <f t="shared" si="1195"/>
        <v>17</v>
      </c>
      <c r="I5900" s="93">
        <v>29.18</v>
      </c>
      <c r="J5900">
        <f t="shared" si="1196"/>
        <v>0.16393258426966292</v>
      </c>
      <c r="K5900" s="4">
        <v>25.85</v>
      </c>
      <c r="L5900" s="4">
        <v>26.54</v>
      </c>
      <c r="M5900" s="16">
        <f t="shared" si="1197"/>
        <v>0.77443719999999994</v>
      </c>
      <c r="N5900">
        <f t="shared" si="1198"/>
        <v>0</v>
      </c>
      <c r="O5900">
        <f t="shared" si="1199"/>
        <v>0</v>
      </c>
      <c r="P5900" s="63">
        <f t="shared" si="1200"/>
        <v>0</v>
      </c>
    </row>
    <row r="5901" spans="1:16" x14ac:dyDescent="0.3">
      <c r="A5901">
        <f t="shared" si="1201"/>
        <v>2019</v>
      </c>
      <c r="B5901">
        <f t="shared" si="1202"/>
        <v>5</v>
      </c>
      <c r="C5901">
        <f t="shared" si="1203"/>
        <v>4</v>
      </c>
      <c r="D5901">
        <f t="shared" si="1204"/>
        <v>4</v>
      </c>
      <c r="E5901" t="str">
        <f t="shared" si="1205"/>
        <v>ON</v>
      </c>
      <c r="F5901" s="13">
        <f t="shared" si="1194"/>
        <v>43589</v>
      </c>
      <c r="G5901" s="14" t="str">
        <f t="shared" si="1206"/>
        <v>Avg of 4 NM Projects</v>
      </c>
      <c r="H5901" s="15">
        <f t="shared" si="1195"/>
        <v>18</v>
      </c>
      <c r="I5901" s="93">
        <v>21.895</v>
      </c>
      <c r="J5901">
        <f t="shared" si="1196"/>
        <v>0.12300561797752808</v>
      </c>
      <c r="K5901" s="4">
        <v>31.22</v>
      </c>
      <c r="L5901" s="4">
        <v>23.96</v>
      </c>
      <c r="M5901" s="16">
        <f t="shared" si="1197"/>
        <v>0.52460419999999996</v>
      </c>
      <c r="N5901">
        <f t="shared" si="1198"/>
        <v>0</v>
      </c>
      <c r="O5901">
        <f t="shared" si="1199"/>
        <v>0</v>
      </c>
      <c r="P5901" s="63">
        <f t="shared" si="1200"/>
        <v>0</v>
      </c>
    </row>
    <row r="5902" spans="1:16" x14ac:dyDescent="0.3">
      <c r="A5902">
        <f t="shared" si="1201"/>
        <v>2019</v>
      </c>
      <c r="B5902">
        <f t="shared" si="1202"/>
        <v>5</v>
      </c>
      <c r="C5902">
        <f t="shared" si="1203"/>
        <v>4</v>
      </c>
      <c r="D5902">
        <f t="shared" si="1204"/>
        <v>4</v>
      </c>
      <c r="E5902" t="str">
        <f t="shared" si="1205"/>
        <v>ON</v>
      </c>
      <c r="F5902" s="13">
        <f t="shared" si="1194"/>
        <v>43589</v>
      </c>
      <c r="G5902" s="14" t="str">
        <f t="shared" si="1206"/>
        <v>Avg of 4 NM Projects</v>
      </c>
      <c r="H5902" s="15">
        <f t="shared" si="1195"/>
        <v>19</v>
      </c>
      <c r="I5902" s="93">
        <v>5.8949999999999996</v>
      </c>
      <c r="J5902">
        <f t="shared" si="1196"/>
        <v>3.3117977528089884E-2</v>
      </c>
      <c r="K5902" s="4">
        <v>28.26</v>
      </c>
      <c r="L5902" s="4">
        <v>21.74</v>
      </c>
      <c r="M5902" s="16">
        <f t="shared" si="1197"/>
        <v>0.1281573</v>
      </c>
      <c r="N5902">
        <f t="shared" si="1198"/>
        <v>0</v>
      </c>
      <c r="O5902">
        <f t="shared" si="1199"/>
        <v>0</v>
      </c>
      <c r="P5902" s="63">
        <f t="shared" si="1200"/>
        <v>0</v>
      </c>
    </row>
    <row r="5903" spans="1:16" x14ac:dyDescent="0.3">
      <c r="A5903">
        <f t="shared" si="1201"/>
        <v>2019</v>
      </c>
      <c r="B5903">
        <f t="shared" si="1202"/>
        <v>5</v>
      </c>
      <c r="C5903">
        <f t="shared" si="1203"/>
        <v>4</v>
      </c>
      <c r="D5903">
        <f t="shared" si="1204"/>
        <v>4</v>
      </c>
      <c r="E5903" t="str">
        <f t="shared" si="1205"/>
        <v>ON</v>
      </c>
      <c r="F5903" s="13">
        <f t="shared" si="1194"/>
        <v>43589</v>
      </c>
      <c r="G5903" s="14" t="str">
        <f t="shared" si="1206"/>
        <v>Avg of 4 NM Projects</v>
      </c>
      <c r="H5903" s="15">
        <f t="shared" si="1195"/>
        <v>20</v>
      </c>
      <c r="I5903" s="93">
        <v>1.2799999999999998</v>
      </c>
      <c r="J5903">
        <f t="shared" si="1196"/>
        <v>7.1910112359550547E-3</v>
      </c>
      <c r="K5903" s="4">
        <v>29.73</v>
      </c>
      <c r="L5903" s="4">
        <v>22.51</v>
      </c>
      <c r="M5903" s="16">
        <f t="shared" si="1197"/>
        <v>2.88128E-2</v>
      </c>
      <c r="N5903">
        <f t="shared" si="1198"/>
        <v>0</v>
      </c>
      <c r="O5903">
        <f t="shared" si="1199"/>
        <v>0</v>
      </c>
      <c r="P5903" s="63">
        <f t="shared" si="1200"/>
        <v>0</v>
      </c>
    </row>
    <row r="5904" spans="1:16" x14ac:dyDescent="0.3">
      <c r="A5904">
        <f t="shared" si="1201"/>
        <v>2019</v>
      </c>
      <c r="B5904">
        <f t="shared" si="1202"/>
        <v>5</v>
      </c>
      <c r="C5904">
        <f t="shared" si="1203"/>
        <v>4</v>
      </c>
      <c r="D5904">
        <f t="shared" si="1204"/>
        <v>4</v>
      </c>
      <c r="E5904" t="str">
        <f t="shared" si="1205"/>
        <v>ON</v>
      </c>
      <c r="F5904" s="13">
        <f t="shared" si="1194"/>
        <v>43589</v>
      </c>
      <c r="G5904" s="14" t="str">
        <f t="shared" si="1206"/>
        <v>Avg of 4 NM Projects</v>
      </c>
      <c r="H5904" s="15">
        <f t="shared" si="1195"/>
        <v>21</v>
      </c>
      <c r="I5904" s="93">
        <v>-0.13</v>
      </c>
      <c r="J5904">
        <f t="shared" si="1196"/>
        <v>-7.3033707865168538E-4</v>
      </c>
      <c r="K5904" s="4">
        <v>31.11</v>
      </c>
      <c r="L5904" s="4">
        <v>33.409999999999997</v>
      </c>
      <c r="M5904" s="16">
        <f t="shared" si="1197"/>
        <v>-4.3432999999999996E-3</v>
      </c>
      <c r="N5904">
        <f t="shared" si="1198"/>
        <v>0</v>
      </c>
      <c r="O5904">
        <f t="shared" si="1199"/>
        <v>0</v>
      </c>
      <c r="P5904" s="63">
        <f t="shared" si="1200"/>
        <v>0</v>
      </c>
    </row>
    <row r="5905" spans="1:18" x14ac:dyDescent="0.3">
      <c r="A5905">
        <f t="shared" si="1201"/>
        <v>2019</v>
      </c>
      <c r="B5905">
        <f t="shared" si="1202"/>
        <v>5</v>
      </c>
      <c r="C5905">
        <f t="shared" si="1203"/>
        <v>4</v>
      </c>
      <c r="D5905">
        <f t="shared" si="1204"/>
        <v>4</v>
      </c>
      <c r="E5905" t="str">
        <f t="shared" si="1205"/>
        <v>ON</v>
      </c>
      <c r="F5905" s="13">
        <f t="shared" si="1194"/>
        <v>43589</v>
      </c>
      <c r="G5905" s="14" t="str">
        <f t="shared" si="1206"/>
        <v>Avg of 4 NM Projects</v>
      </c>
      <c r="H5905" s="15">
        <f t="shared" si="1195"/>
        <v>22</v>
      </c>
      <c r="I5905" s="93">
        <v>-0.26</v>
      </c>
      <c r="J5905">
        <f t="shared" si="1196"/>
        <v>-1.4606741573033708E-3</v>
      </c>
      <c r="K5905" s="4">
        <v>27.7</v>
      </c>
      <c r="L5905" s="4">
        <v>27.36</v>
      </c>
      <c r="M5905" s="16">
        <f t="shared" si="1197"/>
        <v>-7.1136000000000003E-3</v>
      </c>
      <c r="N5905">
        <f t="shared" si="1198"/>
        <v>0</v>
      </c>
      <c r="O5905">
        <f t="shared" si="1199"/>
        <v>0</v>
      </c>
      <c r="P5905" s="63">
        <f t="shared" si="1200"/>
        <v>0</v>
      </c>
    </row>
    <row r="5906" spans="1:18" x14ac:dyDescent="0.3">
      <c r="A5906">
        <f t="shared" si="1201"/>
        <v>2019</v>
      </c>
      <c r="B5906">
        <f t="shared" si="1202"/>
        <v>5</v>
      </c>
      <c r="C5906">
        <f t="shared" si="1203"/>
        <v>4</v>
      </c>
      <c r="D5906">
        <f t="shared" si="1204"/>
        <v>4</v>
      </c>
      <c r="E5906" t="str">
        <f t="shared" si="1205"/>
        <v>ON</v>
      </c>
      <c r="F5906" s="13">
        <f t="shared" si="1194"/>
        <v>43589</v>
      </c>
      <c r="G5906" s="14" t="str">
        <f t="shared" si="1206"/>
        <v>Avg of 4 NM Projects</v>
      </c>
      <c r="H5906" s="15">
        <f t="shared" si="1195"/>
        <v>23</v>
      </c>
      <c r="I5906" s="93">
        <v>0</v>
      </c>
      <c r="J5906">
        <f t="shared" si="1196"/>
        <v>0</v>
      </c>
      <c r="K5906" s="4">
        <v>22.67</v>
      </c>
      <c r="L5906" s="4">
        <v>22.71</v>
      </c>
      <c r="M5906" s="16">
        <f t="shared" si="1197"/>
        <v>0</v>
      </c>
      <c r="N5906">
        <f t="shared" si="1198"/>
        <v>1</v>
      </c>
      <c r="O5906">
        <f t="shared" si="1199"/>
        <v>0</v>
      </c>
      <c r="P5906" s="63">
        <f t="shared" si="1200"/>
        <v>0</v>
      </c>
    </row>
    <row r="5907" spans="1:18" x14ac:dyDescent="0.3">
      <c r="A5907">
        <f t="shared" si="1201"/>
        <v>2019</v>
      </c>
      <c r="B5907">
        <f t="shared" si="1202"/>
        <v>5</v>
      </c>
      <c r="C5907">
        <f t="shared" si="1203"/>
        <v>4</v>
      </c>
      <c r="D5907">
        <f t="shared" si="1204"/>
        <v>4</v>
      </c>
      <c r="E5907" t="str">
        <f t="shared" si="1205"/>
        <v>OFF</v>
      </c>
      <c r="F5907" s="13">
        <f t="shared" si="1194"/>
        <v>43589</v>
      </c>
      <c r="G5907" s="14" t="str">
        <f t="shared" si="1206"/>
        <v>Avg of 4 NM Projects</v>
      </c>
      <c r="H5907" s="15">
        <f t="shared" si="1195"/>
        <v>24</v>
      </c>
      <c r="I5907" s="93">
        <v>-0.13</v>
      </c>
      <c r="J5907">
        <f t="shared" si="1196"/>
        <v>-7.3033707865168538E-4</v>
      </c>
      <c r="K5907" s="4">
        <v>21.74</v>
      </c>
      <c r="L5907" s="4">
        <v>20.51</v>
      </c>
      <c r="M5907" s="16">
        <f t="shared" si="1197"/>
        <v>-2.6662999999999999E-3</v>
      </c>
      <c r="N5907">
        <f t="shared" si="1198"/>
        <v>0</v>
      </c>
      <c r="O5907">
        <f t="shared" si="1199"/>
        <v>0</v>
      </c>
      <c r="P5907" s="63">
        <f t="shared" si="1200"/>
        <v>0</v>
      </c>
    </row>
    <row r="5908" spans="1:18" x14ac:dyDescent="0.3">
      <c r="A5908">
        <f t="shared" si="1201"/>
        <v>2019</v>
      </c>
      <c r="B5908">
        <f t="shared" si="1202"/>
        <v>5</v>
      </c>
      <c r="C5908">
        <f t="shared" si="1203"/>
        <v>5</v>
      </c>
      <c r="D5908">
        <f t="shared" si="1204"/>
        <v>5</v>
      </c>
      <c r="E5908" t="str">
        <f t="shared" si="1205"/>
        <v>OFF</v>
      </c>
      <c r="F5908" s="13">
        <f t="shared" si="1194"/>
        <v>43590</v>
      </c>
      <c r="G5908" s="14" t="str">
        <f t="shared" si="1206"/>
        <v>Avg of 4 NM Projects</v>
      </c>
      <c r="H5908" s="15">
        <f t="shared" si="1195"/>
        <v>1</v>
      </c>
      <c r="I5908" s="93">
        <v>0</v>
      </c>
      <c r="J5908">
        <f t="shared" si="1196"/>
        <v>0</v>
      </c>
      <c r="K5908" s="4">
        <v>21.89</v>
      </c>
      <c r="L5908" s="4">
        <v>22.02</v>
      </c>
      <c r="M5908" s="16">
        <f t="shared" si="1197"/>
        <v>0</v>
      </c>
      <c r="N5908">
        <f t="shared" si="1198"/>
        <v>1</v>
      </c>
      <c r="O5908">
        <f t="shared" si="1199"/>
        <v>0</v>
      </c>
      <c r="P5908" s="63">
        <f t="shared" si="1200"/>
        <v>0</v>
      </c>
      <c r="Q5908" s="34"/>
      <c r="R5908" s="34"/>
    </row>
    <row r="5909" spans="1:18" x14ac:dyDescent="0.3">
      <c r="A5909">
        <f t="shared" si="1201"/>
        <v>2019</v>
      </c>
      <c r="B5909">
        <f t="shared" si="1202"/>
        <v>5</v>
      </c>
      <c r="C5909">
        <f t="shared" si="1203"/>
        <v>5</v>
      </c>
      <c r="D5909">
        <f t="shared" si="1204"/>
        <v>5</v>
      </c>
      <c r="E5909" t="str">
        <f t="shared" si="1205"/>
        <v>OFF</v>
      </c>
      <c r="F5909" s="13">
        <f t="shared" si="1194"/>
        <v>43590</v>
      </c>
      <c r="G5909" s="14" t="str">
        <f t="shared" si="1206"/>
        <v>Avg of 4 NM Projects</v>
      </c>
      <c r="H5909" s="15">
        <f t="shared" si="1195"/>
        <v>2</v>
      </c>
      <c r="I5909" s="93">
        <v>0</v>
      </c>
      <c r="J5909">
        <f t="shared" si="1196"/>
        <v>0</v>
      </c>
      <c r="K5909" s="4">
        <v>20.59</v>
      </c>
      <c r="L5909" s="4">
        <v>19.66</v>
      </c>
      <c r="M5909" s="16">
        <f t="shared" si="1197"/>
        <v>0</v>
      </c>
      <c r="N5909">
        <f t="shared" si="1198"/>
        <v>1</v>
      </c>
      <c r="O5909">
        <f t="shared" si="1199"/>
        <v>0</v>
      </c>
      <c r="P5909" s="63">
        <f t="shared" si="1200"/>
        <v>0</v>
      </c>
    </row>
    <row r="5910" spans="1:18" x14ac:dyDescent="0.3">
      <c r="A5910">
        <f t="shared" si="1201"/>
        <v>2019</v>
      </c>
      <c r="B5910">
        <f t="shared" si="1202"/>
        <v>5</v>
      </c>
      <c r="C5910">
        <f t="shared" si="1203"/>
        <v>5</v>
      </c>
      <c r="D5910">
        <f t="shared" si="1204"/>
        <v>5</v>
      </c>
      <c r="E5910" t="str">
        <f t="shared" si="1205"/>
        <v>OFF</v>
      </c>
      <c r="F5910" s="13">
        <f t="shared" si="1194"/>
        <v>43590</v>
      </c>
      <c r="G5910" s="14" t="str">
        <f t="shared" si="1206"/>
        <v>Avg of 4 NM Projects</v>
      </c>
      <c r="H5910" s="15">
        <f t="shared" si="1195"/>
        <v>3</v>
      </c>
      <c r="I5910" s="93">
        <v>0</v>
      </c>
      <c r="J5910">
        <f t="shared" si="1196"/>
        <v>0</v>
      </c>
      <c r="K5910" s="4">
        <v>19.89</v>
      </c>
      <c r="L5910" s="4">
        <v>19.48</v>
      </c>
      <c r="M5910" s="16">
        <f t="shared" si="1197"/>
        <v>0</v>
      </c>
      <c r="N5910">
        <f t="shared" si="1198"/>
        <v>1</v>
      </c>
      <c r="O5910">
        <f t="shared" si="1199"/>
        <v>0</v>
      </c>
      <c r="P5910" s="63">
        <f t="shared" si="1200"/>
        <v>0</v>
      </c>
    </row>
    <row r="5911" spans="1:18" x14ac:dyDescent="0.3">
      <c r="A5911">
        <f t="shared" si="1201"/>
        <v>2019</v>
      </c>
      <c r="B5911">
        <f t="shared" si="1202"/>
        <v>5</v>
      </c>
      <c r="C5911">
        <f t="shared" si="1203"/>
        <v>5</v>
      </c>
      <c r="D5911">
        <f t="shared" si="1204"/>
        <v>5</v>
      </c>
      <c r="E5911" t="str">
        <f t="shared" si="1205"/>
        <v>OFF</v>
      </c>
      <c r="F5911" s="13">
        <f t="shared" si="1194"/>
        <v>43590</v>
      </c>
      <c r="G5911" s="14" t="str">
        <f t="shared" si="1206"/>
        <v>Avg of 4 NM Projects</v>
      </c>
      <c r="H5911" s="15">
        <f t="shared" si="1195"/>
        <v>4</v>
      </c>
      <c r="I5911" s="93">
        <v>-0.39</v>
      </c>
      <c r="J5911">
        <f t="shared" si="1196"/>
        <v>-2.1910112359550564E-3</v>
      </c>
      <c r="K5911" s="4">
        <v>19.920000000000002</v>
      </c>
      <c r="L5911" s="4">
        <v>17.98</v>
      </c>
      <c r="M5911" s="16">
        <f t="shared" si="1197"/>
        <v>-7.0121999999999997E-3</v>
      </c>
      <c r="N5911">
        <f t="shared" si="1198"/>
        <v>0</v>
      </c>
      <c r="O5911">
        <f t="shared" si="1199"/>
        <v>0</v>
      </c>
      <c r="P5911" s="63">
        <f t="shared" si="1200"/>
        <v>0</v>
      </c>
    </row>
    <row r="5912" spans="1:18" x14ac:dyDescent="0.3">
      <c r="A5912">
        <f t="shared" si="1201"/>
        <v>2019</v>
      </c>
      <c r="B5912">
        <f t="shared" si="1202"/>
        <v>5</v>
      </c>
      <c r="C5912">
        <f t="shared" si="1203"/>
        <v>5</v>
      </c>
      <c r="D5912">
        <f t="shared" si="1204"/>
        <v>5</v>
      </c>
      <c r="E5912" t="str">
        <f t="shared" si="1205"/>
        <v>OFF</v>
      </c>
      <c r="F5912" s="13">
        <f t="shared" si="1194"/>
        <v>43590</v>
      </c>
      <c r="G5912" s="14" t="str">
        <f t="shared" si="1206"/>
        <v>Avg of 4 NM Projects</v>
      </c>
      <c r="H5912" s="15">
        <f t="shared" si="1195"/>
        <v>5</v>
      </c>
      <c r="I5912" s="93">
        <v>0</v>
      </c>
      <c r="J5912">
        <f t="shared" si="1196"/>
        <v>0</v>
      </c>
      <c r="K5912" s="4">
        <v>18.55</v>
      </c>
      <c r="L5912" s="4">
        <v>17.010000000000002</v>
      </c>
      <c r="M5912" s="16">
        <f t="shared" si="1197"/>
        <v>0</v>
      </c>
      <c r="N5912">
        <f t="shared" si="1198"/>
        <v>1</v>
      </c>
      <c r="O5912">
        <f t="shared" si="1199"/>
        <v>0</v>
      </c>
      <c r="P5912" s="63">
        <f t="shared" si="1200"/>
        <v>0</v>
      </c>
    </row>
    <row r="5913" spans="1:18" x14ac:dyDescent="0.3">
      <c r="A5913">
        <f t="shared" si="1201"/>
        <v>2019</v>
      </c>
      <c r="B5913">
        <f t="shared" si="1202"/>
        <v>5</v>
      </c>
      <c r="C5913">
        <f t="shared" si="1203"/>
        <v>5</v>
      </c>
      <c r="D5913">
        <f t="shared" si="1204"/>
        <v>5</v>
      </c>
      <c r="E5913" t="str">
        <f t="shared" si="1205"/>
        <v>OFF</v>
      </c>
      <c r="F5913" s="13">
        <f t="shared" si="1194"/>
        <v>43590</v>
      </c>
      <c r="G5913" s="14" t="str">
        <f t="shared" si="1206"/>
        <v>Avg of 4 NM Projects</v>
      </c>
      <c r="H5913" s="15">
        <f t="shared" si="1195"/>
        <v>6</v>
      </c>
      <c r="I5913" s="93">
        <v>-0.38500000000000001</v>
      </c>
      <c r="J5913">
        <f t="shared" si="1196"/>
        <v>-2.1629213483146067E-3</v>
      </c>
      <c r="K5913" s="4">
        <v>18.61</v>
      </c>
      <c r="L5913" s="4">
        <v>18.170000000000002</v>
      </c>
      <c r="M5913" s="16">
        <f t="shared" si="1197"/>
        <v>-6.9954500000000011E-3</v>
      </c>
      <c r="N5913">
        <f t="shared" si="1198"/>
        <v>0</v>
      </c>
      <c r="O5913">
        <f t="shared" si="1199"/>
        <v>0</v>
      </c>
      <c r="P5913" s="63">
        <f t="shared" si="1200"/>
        <v>0</v>
      </c>
    </row>
    <row r="5914" spans="1:18" x14ac:dyDescent="0.3">
      <c r="A5914">
        <f t="shared" si="1201"/>
        <v>2019</v>
      </c>
      <c r="B5914">
        <f t="shared" si="1202"/>
        <v>5</v>
      </c>
      <c r="C5914">
        <f t="shared" si="1203"/>
        <v>5</v>
      </c>
      <c r="D5914">
        <f t="shared" si="1204"/>
        <v>5</v>
      </c>
      <c r="E5914" t="str">
        <f t="shared" si="1205"/>
        <v>OFF</v>
      </c>
      <c r="F5914" s="13">
        <f t="shared" si="1194"/>
        <v>43590</v>
      </c>
      <c r="G5914" s="14" t="str">
        <f t="shared" si="1206"/>
        <v>Avg of 4 NM Projects</v>
      </c>
      <c r="H5914" s="15">
        <f t="shared" si="1195"/>
        <v>7</v>
      </c>
      <c r="I5914" s="93">
        <v>9.2149999999999999</v>
      </c>
      <c r="J5914">
        <f t="shared" si="1196"/>
        <v>5.1769662921348311E-2</v>
      </c>
      <c r="K5914" s="4">
        <v>18.25</v>
      </c>
      <c r="L5914" s="4">
        <v>18.61</v>
      </c>
      <c r="M5914" s="16">
        <f t="shared" si="1197"/>
        <v>0.17149115000000001</v>
      </c>
      <c r="N5914">
        <f t="shared" si="1198"/>
        <v>0</v>
      </c>
      <c r="O5914">
        <f t="shared" si="1199"/>
        <v>0</v>
      </c>
      <c r="P5914" s="63">
        <f t="shared" si="1200"/>
        <v>0</v>
      </c>
    </row>
    <row r="5915" spans="1:18" x14ac:dyDescent="0.3">
      <c r="A5915">
        <f t="shared" si="1201"/>
        <v>2019</v>
      </c>
      <c r="B5915">
        <f t="shared" si="1202"/>
        <v>5</v>
      </c>
      <c r="C5915">
        <f t="shared" si="1203"/>
        <v>5</v>
      </c>
      <c r="D5915">
        <f t="shared" si="1204"/>
        <v>5</v>
      </c>
      <c r="E5915" t="str">
        <f t="shared" si="1205"/>
        <v>ON</v>
      </c>
      <c r="F5915" s="13">
        <f t="shared" si="1194"/>
        <v>43590</v>
      </c>
      <c r="G5915" s="14" t="str">
        <f t="shared" si="1206"/>
        <v>Avg of 4 NM Projects</v>
      </c>
      <c r="H5915" s="15">
        <f t="shared" si="1195"/>
        <v>8</v>
      </c>
      <c r="I5915" s="93">
        <v>31.739999999999995</v>
      </c>
      <c r="J5915">
        <f t="shared" si="1196"/>
        <v>0.17831460674157301</v>
      </c>
      <c r="K5915" s="4">
        <v>19.87</v>
      </c>
      <c r="L5915" s="4">
        <v>19.21</v>
      </c>
      <c r="M5915" s="16">
        <f t="shared" si="1197"/>
        <v>0.60972539999999997</v>
      </c>
      <c r="N5915">
        <f t="shared" si="1198"/>
        <v>0</v>
      </c>
      <c r="O5915">
        <f t="shared" si="1199"/>
        <v>0</v>
      </c>
      <c r="P5915" s="63">
        <f t="shared" si="1200"/>
        <v>0</v>
      </c>
    </row>
    <row r="5916" spans="1:18" x14ac:dyDescent="0.3">
      <c r="A5916">
        <f t="shared" si="1201"/>
        <v>2019</v>
      </c>
      <c r="B5916">
        <f t="shared" si="1202"/>
        <v>5</v>
      </c>
      <c r="C5916">
        <f t="shared" si="1203"/>
        <v>5</v>
      </c>
      <c r="D5916">
        <f t="shared" si="1204"/>
        <v>5</v>
      </c>
      <c r="E5916" t="str">
        <f t="shared" si="1205"/>
        <v>ON</v>
      </c>
      <c r="F5916" s="13">
        <f t="shared" si="1194"/>
        <v>43590</v>
      </c>
      <c r="G5916" s="14" t="str">
        <f t="shared" si="1206"/>
        <v>Avg of 4 NM Projects</v>
      </c>
      <c r="H5916" s="15">
        <f t="shared" si="1195"/>
        <v>9</v>
      </c>
      <c r="I5916" s="93">
        <v>57.215000000000003</v>
      </c>
      <c r="J5916">
        <f t="shared" si="1196"/>
        <v>0.32143258426966292</v>
      </c>
      <c r="K5916" s="4">
        <v>21.19</v>
      </c>
      <c r="L5916" s="4">
        <v>20.5</v>
      </c>
      <c r="M5916" s="16">
        <f t="shared" si="1197"/>
        <v>1.1729075</v>
      </c>
      <c r="N5916">
        <f t="shared" si="1198"/>
        <v>0</v>
      </c>
      <c r="O5916">
        <f t="shared" si="1199"/>
        <v>0</v>
      </c>
      <c r="P5916" s="63">
        <f t="shared" si="1200"/>
        <v>0</v>
      </c>
    </row>
    <row r="5917" spans="1:18" x14ac:dyDescent="0.3">
      <c r="A5917">
        <f t="shared" si="1201"/>
        <v>2019</v>
      </c>
      <c r="B5917">
        <f t="shared" si="1202"/>
        <v>5</v>
      </c>
      <c r="C5917">
        <f t="shared" si="1203"/>
        <v>5</v>
      </c>
      <c r="D5917">
        <f t="shared" si="1204"/>
        <v>5</v>
      </c>
      <c r="E5917" t="str">
        <f t="shared" si="1205"/>
        <v>ON</v>
      </c>
      <c r="F5917" s="13">
        <f t="shared" ref="F5917:F5980" si="1207">+F5893+1</f>
        <v>43590</v>
      </c>
      <c r="G5917" s="14" t="str">
        <f t="shared" si="1206"/>
        <v>Avg of 4 NM Projects</v>
      </c>
      <c r="H5917" s="15">
        <f t="shared" ref="H5917:H5980" si="1208">H5893</f>
        <v>10</v>
      </c>
      <c r="I5917" s="93">
        <v>76.029999999999987</v>
      </c>
      <c r="J5917">
        <f t="shared" si="1196"/>
        <v>0.4271348314606741</v>
      </c>
      <c r="K5917" s="4">
        <v>22.52</v>
      </c>
      <c r="L5917" s="4">
        <v>22.93</v>
      </c>
      <c r="M5917" s="16">
        <f t="shared" si="1197"/>
        <v>1.7433678999999997</v>
      </c>
      <c r="N5917">
        <f t="shared" si="1198"/>
        <v>0</v>
      </c>
      <c r="O5917">
        <f t="shared" si="1199"/>
        <v>0</v>
      </c>
      <c r="P5917" s="63">
        <f t="shared" si="1200"/>
        <v>0</v>
      </c>
    </row>
    <row r="5918" spans="1:18" x14ac:dyDescent="0.3">
      <c r="A5918">
        <f t="shared" si="1201"/>
        <v>2019</v>
      </c>
      <c r="B5918">
        <f t="shared" si="1202"/>
        <v>5</v>
      </c>
      <c r="C5918">
        <f t="shared" si="1203"/>
        <v>5</v>
      </c>
      <c r="D5918">
        <f t="shared" si="1204"/>
        <v>5</v>
      </c>
      <c r="E5918" t="str">
        <f t="shared" si="1205"/>
        <v>ON</v>
      </c>
      <c r="F5918" s="13">
        <f t="shared" si="1207"/>
        <v>43590</v>
      </c>
      <c r="G5918" s="14" t="str">
        <f t="shared" si="1206"/>
        <v>Avg of 4 NM Projects</v>
      </c>
      <c r="H5918" s="15">
        <f t="shared" si="1208"/>
        <v>11</v>
      </c>
      <c r="I5918" s="93">
        <v>106.22999999999999</v>
      </c>
      <c r="J5918">
        <f t="shared" si="1196"/>
        <v>0.59679775280898872</v>
      </c>
      <c r="K5918" s="4">
        <v>25.5</v>
      </c>
      <c r="L5918" s="4">
        <v>22.52</v>
      </c>
      <c r="M5918" s="16">
        <f t="shared" si="1197"/>
        <v>2.3922995999999999</v>
      </c>
      <c r="N5918">
        <f t="shared" si="1198"/>
        <v>0</v>
      </c>
      <c r="O5918">
        <f t="shared" si="1199"/>
        <v>1</v>
      </c>
      <c r="P5918" s="63">
        <f t="shared" si="1200"/>
        <v>0</v>
      </c>
    </row>
    <row r="5919" spans="1:18" x14ac:dyDescent="0.3">
      <c r="A5919">
        <f t="shared" si="1201"/>
        <v>2019</v>
      </c>
      <c r="B5919">
        <f t="shared" si="1202"/>
        <v>5</v>
      </c>
      <c r="C5919">
        <f t="shared" si="1203"/>
        <v>5</v>
      </c>
      <c r="D5919">
        <f t="shared" si="1204"/>
        <v>5</v>
      </c>
      <c r="E5919" t="str">
        <f t="shared" si="1205"/>
        <v>ON</v>
      </c>
      <c r="F5919" s="13">
        <f t="shared" si="1207"/>
        <v>43590</v>
      </c>
      <c r="G5919" s="14" t="str">
        <f t="shared" si="1206"/>
        <v>Avg of 4 NM Projects</v>
      </c>
      <c r="H5919" s="15">
        <f t="shared" si="1208"/>
        <v>12</v>
      </c>
      <c r="I5919" s="93">
        <v>125.05999999999999</v>
      </c>
      <c r="J5919">
        <f t="shared" si="1196"/>
        <v>0.70258426966292131</v>
      </c>
      <c r="K5919" s="4">
        <v>25.45</v>
      </c>
      <c r="L5919" s="4">
        <v>25.65</v>
      </c>
      <c r="M5919" s="16">
        <f t="shared" si="1197"/>
        <v>3.2077889999999991</v>
      </c>
      <c r="N5919">
        <f t="shared" si="1198"/>
        <v>0</v>
      </c>
      <c r="O5919">
        <f t="shared" si="1199"/>
        <v>1</v>
      </c>
      <c r="P5919" s="63">
        <f t="shared" si="1200"/>
        <v>0</v>
      </c>
    </row>
    <row r="5920" spans="1:18" x14ac:dyDescent="0.3">
      <c r="A5920">
        <f t="shared" si="1201"/>
        <v>2019</v>
      </c>
      <c r="B5920">
        <f t="shared" si="1202"/>
        <v>5</v>
      </c>
      <c r="C5920">
        <f t="shared" si="1203"/>
        <v>5</v>
      </c>
      <c r="D5920">
        <f t="shared" si="1204"/>
        <v>5</v>
      </c>
      <c r="E5920" t="str">
        <f t="shared" si="1205"/>
        <v>ON</v>
      </c>
      <c r="F5920" s="13">
        <f t="shared" si="1207"/>
        <v>43590</v>
      </c>
      <c r="G5920" s="14" t="str">
        <f t="shared" si="1206"/>
        <v>Avg of 4 NM Projects</v>
      </c>
      <c r="H5920" s="15">
        <f t="shared" si="1208"/>
        <v>13</v>
      </c>
      <c r="I5920" s="93">
        <v>125.95</v>
      </c>
      <c r="J5920">
        <f t="shared" si="1196"/>
        <v>0.70758426966292132</v>
      </c>
      <c r="K5920" s="4">
        <v>23.69</v>
      </c>
      <c r="L5920" s="4">
        <v>35.92</v>
      </c>
      <c r="M5920" s="16">
        <f t="shared" si="1197"/>
        <v>4.5241240000000005</v>
      </c>
      <c r="N5920">
        <f t="shared" si="1198"/>
        <v>0</v>
      </c>
      <c r="O5920">
        <f t="shared" si="1199"/>
        <v>1</v>
      </c>
      <c r="P5920" s="63">
        <f t="shared" si="1200"/>
        <v>0</v>
      </c>
    </row>
    <row r="5921" spans="1:18" x14ac:dyDescent="0.3">
      <c r="A5921">
        <f t="shared" si="1201"/>
        <v>2019</v>
      </c>
      <c r="B5921">
        <f t="shared" si="1202"/>
        <v>5</v>
      </c>
      <c r="C5921">
        <f t="shared" si="1203"/>
        <v>5</v>
      </c>
      <c r="D5921">
        <f t="shared" si="1204"/>
        <v>5</v>
      </c>
      <c r="E5921" t="str">
        <f t="shared" si="1205"/>
        <v>ON</v>
      </c>
      <c r="F5921" s="13">
        <f t="shared" si="1207"/>
        <v>43590</v>
      </c>
      <c r="G5921" s="14" t="str">
        <f t="shared" si="1206"/>
        <v>Avg of 4 NM Projects</v>
      </c>
      <c r="H5921" s="15">
        <f t="shared" si="1208"/>
        <v>14</v>
      </c>
      <c r="I5921" s="93">
        <v>117.5</v>
      </c>
      <c r="J5921">
        <f t="shared" si="1196"/>
        <v>0.6601123595505618</v>
      </c>
      <c r="K5921" s="4">
        <v>22.51</v>
      </c>
      <c r="L5921" s="4">
        <v>38.53</v>
      </c>
      <c r="M5921" s="16">
        <f t="shared" si="1197"/>
        <v>4.5272750000000004</v>
      </c>
      <c r="N5921">
        <f t="shared" si="1198"/>
        <v>0</v>
      </c>
      <c r="O5921">
        <f t="shared" si="1199"/>
        <v>1</v>
      </c>
      <c r="P5921" s="63">
        <f t="shared" si="1200"/>
        <v>0</v>
      </c>
    </row>
    <row r="5922" spans="1:18" x14ac:dyDescent="0.3">
      <c r="A5922">
        <f t="shared" si="1201"/>
        <v>2019</v>
      </c>
      <c r="B5922">
        <f t="shared" si="1202"/>
        <v>5</v>
      </c>
      <c r="C5922">
        <f t="shared" si="1203"/>
        <v>5</v>
      </c>
      <c r="D5922">
        <f t="shared" si="1204"/>
        <v>5</v>
      </c>
      <c r="E5922" t="str">
        <f t="shared" si="1205"/>
        <v>ON</v>
      </c>
      <c r="F5922" s="13">
        <f t="shared" si="1207"/>
        <v>43590</v>
      </c>
      <c r="G5922" s="14" t="str">
        <f t="shared" si="1206"/>
        <v>Avg of 4 NM Projects</v>
      </c>
      <c r="H5922" s="15">
        <f t="shared" si="1208"/>
        <v>15</v>
      </c>
      <c r="I5922" s="93">
        <v>103.80499999999999</v>
      </c>
      <c r="J5922">
        <f t="shared" si="1196"/>
        <v>0.58317415730337074</v>
      </c>
      <c r="K5922" s="4">
        <v>22.35</v>
      </c>
      <c r="L5922" s="4">
        <v>38.49</v>
      </c>
      <c r="M5922" s="16">
        <f t="shared" si="1197"/>
        <v>3.9954544499999995</v>
      </c>
      <c r="N5922">
        <f t="shared" si="1198"/>
        <v>0</v>
      </c>
      <c r="O5922">
        <f t="shared" si="1199"/>
        <v>1</v>
      </c>
      <c r="P5922" s="63">
        <f t="shared" si="1200"/>
        <v>0</v>
      </c>
    </row>
    <row r="5923" spans="1:18" x14ac:dyDescent="0.3">
      <c r="A5923">
        <f t="shared" si="1201"/>
        <v>2019</v>
      </c>
      <c r="B5923">
        <f t="shared" si="1202"/>
        <v>5</v>
      </c>
      <c r="C5923">
        <f t="shared" si="1203"/>
        <v>5</v>
      </c>
      <c r="D5923">
        <f t="shared" si="1204"/>
        <v>5</v>
      </c>
      <c r="E5923" t="str">
        <f t="shared" si="1205"/>
        <v>ON</v>
      </c>
      <c r="F5923" s="13">
        <f t="shared" si="1207"/>
        <v>43590</v>
      </c>
      <c r="G5923" s="14" t="str">
        <f t="shared" si="1206"/>
        <v>Avg of 4 NM Projects</v>
      </c>
      <c r="H5923" s="15">
        <f t="shared" si="1208"/>
        <v>16</v>
      </c>
      <c r="I5923" s="93">
        <v>86.91</v>
      </c>
      <c r="J5923">
        <f t="shared" si="1196"/>
        <v>0.48825842696629213</v>
      </c>
      <c r="K5923" s="4">
        <v>23.37</v>
      </c>
      <c r="L5923" s="4">
        <v>27.1</v>
      </c>
      <c r="M5923" s="16">
        <f t="shared" si="1197"/>
        <v>2.355261</v>
      </c>
      <c r="N5923">
        <f t="shared" si="1198"/>
        <v>0</v>
      </c>
      <c r="O5923">
        <f t="shared" si="1199"/>
        <v>0</v>
      </c>
      <c r="P5923" s="63">
        <f t="shared" si="1200"/>
        <v>0</v>
      </c>
    </row>
    <row r="5924" spans="1:18" x14ac:dyDescent="0.3">
      <c r="A5924">
        <f t="shared" si="1201"/>
        <v>2019</v>
      </c>
      <c r="B5924">
        <f t="shared" si="1202"/>
        <v>5</v>
      </c>
      <c r="C5924">
        <f t="shared" si="1203"/>
        <v>5</v>
      </c>
      <c r="D5924">
        <f t="shared" si="1204"/>
        <v>5</v>
      </c>
      <c r="E5924" t="str">
        <f t="shared" si="1205"/>
        <v>ON</v>
      </c>
      <c r="F5924" s="13">
        <f t="shared" si="1207"/>
        <v>43590</v>
      </c>
      <c r="G5924" s="14" t="str">
        <f t="shared" si="1206"/>
        <v>Avg of 4 NM Projects</v>
      </c>
      <c r="H5924" s="15">
        <f t="shared" si="1208"/>
        <v>17</v>
      </c>
      <c r="I5924" s="93">
        <v>60.67</v>
      </c>
      <c r="J5924">
        <f t="shared" si="1196"/>
        <v>0.34084269662921352</v>
      </c>
      <c r="K5924" s="4">
        <v>25.53</v>
      </c>
      <c r="L5924" s="4">
        <v>30.49</v>
      </c>
      <c r="M5924" s="16">
        <f t="shared" si="1197"/>
        <v>1.8498283</v>
      </c>
      <c r="N5924">
        <f t="shared" si="1198"/>
        <v>0</v>
      </c>
      <c r="O5924">
        <f t="shared" si="1199"/>
        <v>0</v>
      </c>
      <c r="P5924" s="63">
        <f t="shared" si="1200"/>
        <v>0</v>
      </c>
    </row>
    <row r="5925" spans="1:18" x14ac:dyDescent="0.3">
      <c r="A5925">
        <f t="shared" si="1201"/>
        <v>2019</v>
      </c>
      <c r="B5925">
        <f t="shared" si="1202"/>
        <v>5</v>
      </c>
      <c r="C5925">
        <f t="shared" si="1203"/>
        <v>5</v>
      </c>
      <c r="D5925">
        <f t="shared" si="1204"/>
        <v>5</v>
      </c>
      <c r="E5925" t="str">
        <f t="shared" si="1205"/>
        <v>ON</v>
      </c>
      <c r="F5925" s="13">
        <f t="shared" si="1207"/>
        <v>43590</v>
      </c>
      <c r="G5925" s="14" t="str">
        <f t="shared" si="1206"/>
        <v>Avg of 4 NM Projects</v>
      </c>
      <c r="H5925" s="15">
        <f t="shared" si="1208"/>
        <v>18</v>
      </c>
      <c r="I5925" s="93">
        <v>46.850000000000009</v>
      </c>
      <c r="J5925">
        <f t="shared" si="1196"/>
        <v>0.26320224719101126</v>
      </c>
      <c r="K5925" s="4">
        <v>29.31</v>
      </c>
      <c r="L5925" s="4">
        <v>32.270000000000003</v>
      </c>
      <c r="M5925" s="16">
        <f t="shared" si="1197"/>
        <v>1.5118495000000005</v>
      </c>
      <c r="N5925">
        <f t="shared" si="1198"/>
        <v>0</v>
      </c>
      <c r="O5925">
        <f t="shared" si="1199"/>
        <v>0</v>
      </c>
      <c r="P5925" s="63">
        <f t="shared" si="1200"/>
        <v>0</v>
      </c>
    </row>
    <row r="5926" spans="1:18" x14ac:dyDescent="0.3">
      <c r="A5926">
        <f t="shared" si="1201"/>
        <v>2019</v>
      </c>
      <c r="B5926">
        <f t="shared" si="1202"/>
        <v>5</v>
      </c>
      <c r="C5926">
        <f t="shared" si="1203"/>
        <v>5</v>
      </c>
      <c r="D5926">
        <f t="shared" si="1204"/>
        <v>5</v>
      </c>
      <c r="E5926" t="str">
        <f t="shared" si="1205"/>
        <v>ON</v>
      </c>
      <c r="F5926" s="13">
        <f t="shared" si="1207"/>
        <v>43590</v>
      </c>
      <c r="G5926" s="14" t="str">
        <f t="shared" si="1206"/>
        <v>Avg of 4 NM Projects</v>
      </c>
      <c r="H5926" s="15">
        <f t="shared" si="1208"/>
        <v>19</v>
      </c>
      <c r="I5926" s="93">
        <v>22.525000000000002</v>
      </c>
      <c r="J5926">
        <f t="shared" si="1196"/>
        <v>0.12654494382022474</v>
      </c>
      <c r="K5926" s="4">
        <v>30.7</v>
      </c>
      <c r="L5926" s="4">
        <v>32.96</v>
      </c>
      <c r="M5926" s="16">
        <f t="shared" si="1197"/>
        <v>0.74242400000000008</v>
      </c>
      <c r="N5926">
        <f t="shared" si="1198"/>
        <v>0</v>
      </c>
      <c r="O5926">
        <f t="shared" si="1199"/>
        <v>0</v>
      </c>
      <c r="P5926" s="63">
        <f t="shared" si="1200"/>
        <v>0</v>
      </c>
    </row>
    <row r="5927" spans="1:18" x14ac:dyDescent="0.3">
      <c r="A5927">
        <f t="shared" si="1201"/>
        <v>2019</v>
      </c>
      <c r="B5927">
        <f t="shared" si="1202"/>
        <v>5</v>
      </c>
      <c r="C5927">
        <f t="shared" si="1203"/>
        <v>5</v>
      </c>
      <c r="D5927">
        <f t="shared" si="1204"/>
        <v>5</v>
      </c>
      <c r="E5927" t="str">
        <f t="shared" si="1205"/>
        <v>ON</v>
      </c>
      <c r="F5927" s="13">
        <f t="shared" si="1207"/>
        <v>43590</v>
      </c>
      <c r="G5927" s="14" t="str">
        <f t="shared" si="1206"/>
        <v>Avg of 4 NM Projects</v>
      </c>
      <c r="H5927" s="15">
        <f t="shared" si="1208"/>
        <v>20</v>
      </c>
      <c r="I5927" s="93">
        <v>3.1999999999999997</v>
      </c>
      <c r="J5927">
        <f t="shared" si="1196"/>
        <v>1.7977528089887639E-2</v>
      </c>
      <c r="K5927" s="4">
        <v>32.61</v>
      </c>
      <c r="L5927" s="4">
        <v>34.1</v>
      </c>
      <c r="M5927" s="16">
        <f t="shared" si="1197"/>
        <v>0.10911999999999999</v>
      </c>
      <c r="N5927">
        <f t="shared" si="1198"/>
        <v>0</v>
      </c>
      <c r="O5927">
        <f t="shared" si="1199"/>
        <v>0</v>
      </c>
      <c r="P5927" s="63">
        <f t="shared" si="1200"/>
        <v>0</v>
      </c>
    </row>
    <row r="5928" spans="1:18" x14ac:dyDescent="0.3">
      <c r="A5928">
        <f t="shared" si="1201"/>
        <v>2019</v>
      </c>
      <c r="B5928">
        <f t="shared" si="1202"/>
        <v>5</v>
      </c>
      <c r="C5928">
        <f t="shared" si="1203"/>
        <v>5</v>
      </c>
      <c r="D5928">
        <f t="shared" si="1204"/>
        <v>5</v>
      </c>
      <c r="E5928" t="str">
        <f t="shared" si="1205"/>
        <v>ON</v>
      </c>
      <c r="F5928" s="13">
        <f t="shared" si="1207"/>
        <v>43590</v>
      </c>
      <c r="G5928" s="14" t="str">
        <f t="shared" si="1206"/>
        <v>Avg of 4 NM Projects</v>
      </c>
      <c r="H5928" s="15">
        <f t="shared" si="1208"/>
        <v>21</v>
      </c>
      <c r="I5928" s="93">
        <v>-0.13</v>
      </c>
      <c r="J5928">
        <f t="shared" si="1196"/>
        <v>-7.3033707865168538E-4</v>
      </c>
      <c r="K5928" s="4">
        <v>33.53</v>
      </c>
      <c r="L5928" s="4">
        <v>36.590000000000003</v>
      </c>
      <c r="M5928" s="16">
        <f t="shared" si="1197"/>
        <v>-4.7567E-3</v>
      </c>
      <c r="N5928">
        <f t="shared" si="1198"/>
        <v>0</v>
      </c>
      <c r="O5928">
        <f t="shared" si="1199"/>
        <v>0</v>
      </c>
      <c r="P5928" s="63">
        <f t="shared" si="1200"/>
        <v>0</v>
      </c>
    </row>
    <row r="5929" spans="1:18" x14ac:dyDescent="0.3">
      <c r="A5929">
        <f t="shared" si="1201"/>
        <v>2019</v>
      </c>
      <c r="B5929">
        <f t="shared" si="1202"/>
        <v>5</v>
      </c>
      <c r="C5929">
        <f t="shared" si="1203"/>
        <v>5</v>
      </c>
      <c r="D5929">
        <f t="shared" si="1204"/>
        <v>5</v>
      </c>
      <c r="E5929" t="str">
        <f t="shared" si="1205"/>
        <v>ON</v>
      </c>
      <c r="F5929" s="13">
        <f t="shared" si="1207"/>
        <v>43590</v>
      </c>
      <c r="G5929" s="14" t="str">
        <f t="shared" si="1206"/>
        <v>Avg of 4 NM Projects</v>
      </c>
      <c r="H5929" s="15">
        <f t="shared" si="1208"/>
        <v>22</v>
      </c>
      <c r="I5929" s="93">
        <v>-0.13</v>
      </c>
      <c r="J5929">
        <f t="shared" si="1196"/>
        <v>-7.3033707865168538E-4</v>
      </c>
      <c r="K5929" s="4">
        <v>26.15</v>
      </c>
      <c r="L5929" s="4">
        <v>27.23</v>
      </c>
      <c r="M5929" s="16">
        <f t="shared" si="1197"/>
        <v>-3.5399000000000003E-3</v>
      </c>
      <c r="N5929">
        <f t="shared" si="1198"/>
        <v>0</v>
      </c>
      <c r="O5929">
        <f t="shared" si="1199"/>
        <v>0</v>
      </c>
      <c r="P5929" s="63">
        <f t="shared" si="1200"/>
        <v>0</v>
      </c>
    </row>
    <row r="5930" spans="1:18" x14ac:dyDescent="0.3">
      <c r="A5930">
        <f t="shared" si="1201"/>
        <v>2019</v>
      </c>
      <c r="B5930">
        <f t="shared" si="1202"/>
        <v>5</v>
      </c>
      <c r="C5930">
        <f t="shared" si="1203"/>
        <v>5</v>
      </c>
      <c r="D5930">
        <f t="shared" si="1204"/>
        <v>5</v>
      </c>
      <c r="E5930" t="str">
        <f t="shared" si="1205"/>
        <v>ON</v>
      </c>
      <c r="F5930" s="13">
        <f t="shared" si="1207"/>
        <v>43590</v>
      </c>
      <c r="G5930" s="14" t="str">
        <f t="shared" si="1206"/>
        <v>Avg of 4 NM Projects</v>
      </c>
      <c r="H5930" s="15">
        <f t="shared" si="1208"/>
        <v>23</v>
      </c>
      <c r="I5930" s="93">
        <v>0</v>
      </c>
      <c r="J5930">
        <f t="shared" si="1196"/>
        <v>0</v>
      </c>
      <c r="K5930" s="4">
        <v>21.25</v>
      </c>
      <c r="L5930" s="4">
        <v>21.02</v>
      </c>
      <c r="M5930" s="16">
        <f t="shared" si="1197"/>
        <v>0</v>
      </c>
      <c r="N5930">
        <f t="shared" si="1198"/>
        <v>1</v>
      </c>
      <c r="O5930">
        <f t="shared" si="1199"/>
        <v>0</v>
      </c>
      <c r="P5930" s="63">
        <f t="shared" si="1200"/>
        <v>0</v>
      </c>
    </row>
    <row r="5931" spans="1:18" x14ac:dyDescent="0.3">
      <c r="A5931">
        <f t="shared" si="1201"/>
        <v>2019</v>
      </c>
      <c r="B5931">
        <f t="shared" si="1202"/>
        <v>5</v>
      </c>
      <c r="C5931">
        <f t="shared" si="1203"/>
        <v>5</v>
      </c>
      <c r="D5931">
        <f t="shared" si="1204"/>
        <v>5</v>
      </c>
      <c r="E5931" t="str">
        <f t="shared" si="1205"/>
        <v>OFF</v>
      </c>
      <c r="F5931" s="13">
        <f t="shared" si="1207"/>
        <v>43590</v>
      </c>
      <c r="G5931" s="14" t="str">
        <f t="shared" si="1206"/>
        <v>Avg of 4 NM Projects</v>
      </c>
      <c r="H5931" s="15">
        <f t="shared" si="1208"/>
        <v>24</v>
      </c>
      <c r="I5931" s="93">
        <v>0</v>
      </c>
      <c r="J5931">
        <f t="shared" si="1196"/>
        <v>0</v>
      </c>
      <c r="K5931" s="4">
        <v>22.44</v>
      </c>
      <c r="L5931" s="4">
        <v>19.260000000000002</v>
      </c>
      <c r="M5931" s="16">
        <f t="shared" si="1197"/>
        <v>0</v>
      </c>
      <c r="N5931">
        <f t="shared" si="1198"/>
        <v>1</v>
      </c>
      <c r="O5931">
        <f t="shared" si="1199"/>
        <v>0</v>
      </c>
      <c r="P5931" s="63">
        <f t="shared" si="1200"/>
        <v>0</v>
      </c>
    </row>
    <row r="5932" spans="1:18" x14ac:dyDescent="0.3">
      <c r="A5932">
        <f t="shared" si="1201"/>
        <v>2019</v>
      </c>
      <c r="B5932">
        <f t="shared" si="1202"/>
        <v>5</v>
      </c>
      <c r="C5932">
        <f t="shared" si="1203"/>
        <v>6</v>
      </c>
      <c r="D5932">
        <f t="shared" si="1204"/>
        <v>6</v>
      </c>
      <c r="E5932" t="str">
        <f t="shared" si="1205"/>
        <v>OFF</v>
      </c>
      <c r="F5932" s="13">
        <f t="shared" si="1207"/>
        <v>43591</v>
      </c>
      <c r="G5932" s="14" t="str">
        <f t="shared" si="1206"/>
        <v>Avg of 4 NM Projects</v>
      </c>
      <c r="H5932" s="15">
        <f t="shared" si="1208"/>
        <v>1</v>
      </c>
      <c r="I5932" s="93">
        <v>-0.13</v>
      </c>
      <c r="J5932">
        <f t="shared" si="1196"/>
        <v>-7.3033707865168538E-4</v>
      </c>
      <c r="K5932" s="4">
        <v>20.55</v>
      </c>
      <c r="L5932" s="4">
        <v>19.32</v>
      </c>
      <c r="M5932" s="16">
        <f t="shared" si="1197"/>
        <v>-2.5116000000000001E-3</v>
      </c>
      <c r="N5932">
        <f t="shared" si="1198"/>
        <v>0</v>
      </c>
      <c r="O5932">
        <f t="shared" si="1199"/>
        <v>0</v>
      </c>
      <c r="P5932" s="63">
        <f t="shared" si="1200"/>
        <v>0</v>
      </c>
      <c r="Q5932" s="34"/>
      <c r="R5932" s="34"/>
    </row>
    <row r="5933" spans="1:18" x14ac:dyDescent="0.3">
      <c r="A5933">
        <f t="shared" si="1201"/>
        <v>2019</v>
      </c>
      <c r="B5933">
        <f t="shared" si="1202"/>
        <v>5</v>
      </c>
      <c r="C5933">
        <f t="shared" si="1203"/>
        <v>6</v>
      </c>
      <c r="D5933">
        <f t="shared" si="1204"/>
        <v>6</v>
      </c>
      <c r="E5933" t="str">
        <f t="shared" si="1205"/>
        <v>OFF</v>
      </c>
      <c r="F5933" s="13">
        <f t="shared" si="1207"/>
        <v>43591</v>
      </c>
      <c r="G5933" s="14" t="str">
        <f t="shared" si="1206"/>
        <v>Avg of 4 NM Projects</v>
      </c>
      <c r="H5933" s="15">
        <f t="shared" si="1208"/>
        <v>2</v>
      </c>
      <c r="I5933" s="93">
        <v>-0.39</v>
      </c>
      <c r="J5933">
        <f t="shared" si="1196"/>
        <v>-2.1910112359550564E-3</v>
      </c>
      <c r="K5933" s="4">
        <v>17.89</v>
      </c>
      <c r="L5933" s="4">
        <v>17.920000000000002</v>
      </c>
      <c r="M5933" s="16">
        <f t="shared" si="1197"/>
        <v>-6.9888000000000016E-3</v>
      </c>
      <c r="N5933">
        <f t="shared" si="1198"/>
        <v>0</v>
      </c>
      <c r="O5933">
        <f t="shared" si="1199"/>
        <v>0</v>
      </c>
      <c r="P5933" s="63">
        <f t="shared" si="1200"/>
        <v>0</v>
      </c>
    </row>
    <row r="5934" spans="1:18" x14ac:dyDescent="0.3">
      <c r="A5934">
        <f t="shared" si="1201"/>
        <v>2019</v>
      </c>
      <c r="B5934">
        <f t="shared" si="1202"/>
        <v>5</v>
      </c>
      <c r="C5934">
        <f t="shared" si="1203"/>
        <v>6</v>
      </c>
      <c r="D5934">
        <f t="shared" si="1204"/>
        <v>6</v>
      </c>
      <c r="E5934" t="str">
        <f t="shared" si="1205"/>
        <v>OFF</v>
      </c>
      <c r="F5934" s="13">
        <f t="shared" si="1207"/>
        <v>43591</v>
      </c>
      <c r="G5934" s="14" t="str">
        <f t="shared" si="1206"/>
        <v>Avg of 4 NM Projects</v>
      </c>
      <c r="H5934" s="15">
        <f t="shared" si="1208"/>
        <v>3</v>
      </c>
      <c r="I5934" s="93">
        <v>0</v>
      </c>
      <c r="J5934">
        <f t="shared" si="1196"/>
        <v>0</v>
      </c>
      <c r="K5934" s="4">
        <v>16.899999999999999</v>
      </c>
      <c r="L5934" s="4">
        <v>16.309999999999999</v>
      </c>
      <c r="M5934" s="16">
        <f t="shared" si="1197"/>
        <v>0</v>
      </c>
      <c r="N5934">
        <f t="shared" si="1198"/>
        <v>1</v>
      </c>
      <c r="O5934">
        <f t="shared" si="1199"/>
        <v>0</v>
      </c>
      <c r="P5934" s="63">
        <f t="shared" si="1200"/>
        <v>0</v>
      </c>
    </row>
    <row r="5935" spans="1:18" x14ac:dyDescent="0.3">
      <c r="A5935">
        <f t="shared" si="1201"/>
        <v>2019</v>
      </c>
      <c r="B5935">
        <f t="shared" si="1202"/>
        <v>5</v>
      </c>
      <c r="C5935">
        <f t="shared" si="1203"/>
        <v>6</v>
      </c>
      <c r="D5935">
        <f t="shared" si="1204"/>
        <v>6</v>
      </c>
      <c r="E5935" t="str">
        <f t="shared" si="1205"/>
        <v>OFF</v>
      </c>
      <c r="F5935" s="13">
        <f t="shared" si="1207"/>
        <v>43591</v>
      </c>
      <c r="G5935" s="14" t="str">
        <f t="shared" si="1206"/>
        <v>Avg of 4 NM Projects</v>
      </c>
      <c r="H5935" s="15">
        <f t="shared" si="1208"/>
        <v>4</v>
      </c>
      <c r="I5935" s="93">
        <v>0</v>
      </c>
      <c r="J5935">
        <f t="shared" si="1196"/>
        <v>0</v>
      </c>
      <c r="K5935" s="4">
        <v>16.86</v>
      </c>
      <c r="L5935" s="4">
        <v>17.010000000000002</v>
      </c>
      <c r="M5935" s="16">
        <f t="shared" si="1197"/>
        <v>0</v>
      </c>
      <c r="N5935">
        <f t="shared" si="1198"/>
        <v>1</v>
      </c>
      <c r="O5935">
        <f t="shared" si="1199"/>
        <v>0</v>
      </c>
      <c r="P5935" s="63">
        <f t="shared" si="1200"/>
        <v>0</v>
      </c>
    </row>
    <row r="5936" spans="1:18" x14ac:dyDescent="0.3">
      <c r="A5936">
        <f t="shared" si="1201"/>
        <v>2019</v>
      </c>
      <c r="B5936">
        <f t="shared" si="1202"/>
        <v>5</v>
      </c>
      <c r="C5936">
        <f t="shared" si="1203"/>
        <v>6</v>
      </c>
      <c r="D5936">
        <f t="shared" si="1204"/>
        <v>6</v>
      </c>
      <c r="E5936" t="str">
        <f t="shared" si="1205"/>
        <v>OFF</v>
      </c>
      <c r="F5936" s="13">
        <f t="shared" si="1207"/>
        <v>43591</v>
      </c>
      <c r="G5936" s="14" t="str">
        <f t="shared" si="1206"/>
        <v>Avg of 4 NM Projects</v>
      </c>
      <c r="H5936" s="15">
        <f t="shared" si="1208"/>
        <v>5</v>
      </c>
      <c r="I5936" s="93">
        <v>0</v>
      </c>
      <c r="J5936">
        <f t="shared" si="1196"/>
        <v>0</v>
      </c>
      <c r="K5936" s="4">
        <v>16.899999999999999</v>
      </c>
      <c r="L5936" s="4">
        <v>17.670000000000002</v>
      </c>
      <c r="M5936" s="16">
        <f t="shared" si="1197"/>
        <v>0</v>
      </c>
      <c r="N5936">
        <f t="shared" si="1198"/>
        <v>1</v>
      </c>
      <c r="O5936">
        <f t="shared" si="1199"/>
        <v>0</v>
      </c>
      <c r="P5936" s="63">
        <f t="shared" si="1200"/>
        <v>0</v>
      </c>
    </row>
    <row r="5937" spans="1:16" x14ac:dyDescent="0.3">
      <c r="A5937">
        <f t="shared" si="1201"/>
        <v>2019</v>
      </c>
      <c r="B5937">
        <f t="shared" si="1202"/>
        <v>5</v>
      </c>
      <c r="C5937">
        <f t="shared" si="1203"/>
        <v>6</v>
      </c>
      <c r="D5937">
        <f t="shared" si="1204"/>
        <v>6</v>
      </c>
      <c r="E5937" t="str">
        <f t="shared" si="1205"/>
        <v>OFF</v>
      </c>
      <c r="F5937" s="13">
        <f t="shared" si="1207"/>
        <v>43591</v>
      </c>
      <c r="G5937" s="14" t="str">
        <f t="shared" si="1206"/>
        <v>Avg of 4 NM Projects</v>
      </c>
      <c r="H5937" s="15">
        <f t="shared" si="1208"/>
        <v>6</v>
      </c>
      <c r="I5937" s="93">
        <v>-0.26</v>
      </c>
      <c r="J5937">
        <f t="shared" si="1196"/>
        <v>-1.4606741573033708E-3</v>
      </c>
      <c r="K5937" s="4">
        <v>20.92</v>
      </c>
      <c r="L5937" s="4">
        <v>19.809999999999999</v>
      </c>
      <c r="M5937" s="16">
        <f t="shared" si="1197"/>
        <v>-5.1506E-3</v>
      </c>
      <c r="N5937">
        <f t="shared" si="1198"/>
        <v>0</v>
      </c>
      <c r="O5937">
        <f t="shared" si="1199"/>
        <v>0</v>
      </c>
      <c r="P5937" s="63">
        <f t="shared" si="1200"/>
        <v>0</v>
      </c>
    </row>
    <row r="5938" spans="1:16" x14ac:dyDescent="0.3">
      <c r="A5938">
        <f t="shared" si="1201"/>
        <v>2019</v>
      </c>
      <c r="B5938">
        <f t="shared" si="1202"/>
        <v>5</v>
      </c>
      <c r="C5938">
        <f t="shared" si="1203"/>
        <v>6</v>
      </c>
      <c r="D5938">
        <f t="shared" si="1204"/>
        <v>6</v>
      </c>
      <c r="E5938" t="str">
        <f t="shared" si="1205"/>
        <v>OFF</v>
      </c>
      <c r="F5938" s="13">
        <f t="shared" si="1207"/>
        <v>43591</v>
      </c>
      <c r="G5938" s="14" t="str">
        <f t="shared" si="1206"/>
        <v>Avg of 4 NM Projects</v>
      </c>
      <c r="H5938" s="15">
        <f t="shared" si="1208"/>
        <v>7</v>
      </c>
      <c r="I5938" s="93">
        <v>7.81</v>
      </c>
      <c r="J5938">
        <f t="shared" si="1196"/>
        <v>4.3876404494382022E-2</v>
      </c>
      <c r="K5938" s="4">
        <v>24.8</v>
      </c>
      <c r="L5938" s="4">
        <v>22.05</v>
      </c>
      <c r="M5938" s="16">
        <f t="shared" si="1197"/>
        <v>0.17221049999999999</v>
      </c>
      <c r="N5938">
        <f t="shared" si="1198"/>
        <v>0</v>
      </c>
      <c r="O5938">
        <f t="shared" si="1199"/>
        <v>0</v>
      </c>
      <c r="P5938" s="63">
        <f t="shared" si="1200"/>
        <v>0</v>
      </c>
    </row>
    <row r="5939" spans="1:16" x14ac:dyDescent="0.3">
      <c r="A5939">
        <f t="shared" si="1201"/>
        <v>2019</v>
      </c>
      <c r="B5939">
        <f t="shared" si="1202"/>
        <v>5</v>
      </c>
      <c r="C5939">
        <f t="shared" si="1203"/>
        <v>6</v>
      </c>
      <c r="D5939">
        <f t="shared" si="1204"/>
        <v>6</v>
      </c>
      <c r="E5939" t="str">
        <f t="shared" si="1205"/>
        <v>ON</v>
      </c>
      <c r="F5939" s="13">
        <f t="shared" si="1207"/>
        <v>43591</v>
      </c>
      <c r="G5939" s="14" t="str">
        <f t="shared" si="1206"/>
        <v>Avg of 4 NM Projects</v>
      </c>
      <c r="H5939" s="15">
        <f t="shared" si="1208"/>
        <v>8</v>
      </c>
      <c r="I5939" s="93">
        <v>33.795000000000002</v>
      </c>
      <c r="J5939">
        <f t="shared" si="1196"/>
        <v>0.18985955056179776</v>
      </c>
      <c r="K5939" s="4">
        <v>29.6</v>
      </c>
      <c r="L5939" s="4">
        <v>25.65</v>
      </c>
      <c r="M5939" s="16">
        <f t="shared" si="1197"/>
        <v>0.86684175000000008</v>
      </c>
      <c r="N5939">
        <f t="shared" si="1198"/>
        <v>0</v>
      </c>
      <c r="O5939">
        <f t="shared" si="1199"/>
        <v>0</v>
      </c>
      <c r="P5939" s="63">
        <f t="shared" si="1200"/>
        <v>0</v>
      </c>
    </row>
    <row r="5940" spans="1:16" x14ac:dyDescent="0.3">
      <c r="A5940">
        <f t="shared" si="1201"/>
        <v>2019</v>
      </c>
      <c r="B5940">
        <f t="shared" si="1202"/>
        <v>5</v>
      </c>
      <c r="C5940">
        <f t="shared" si="1203"/>
        <v>6</v>
      </c>
      <c r="D5940">
        <f t="shared" si="1204"/>
        <v>6</v>
      </c>
      <c r="E5940" t="str">
        <f t="shared" si="1205"/>
        <v>ON</v>
      </c>
      <c r="F5940" s="13">
        <f t="shared" si="1207"/>
        <v>43591</v>
      </c>
      <c r="G5940" s="14" t="str">
        <f t="shared" si="1206"/>
        <v>Avg of 4 NM Projects</v>
      </c>
      <c r="H5940" s="15">
        <f t="shared" si="1208"/>
        <v>9</v>
      </c>
      <c r="I5940" s="93">
        <v>65.92</v>
      </c>
      <c r="J5940">
        <f t="shared" si="1196"/>
        <v>0.37033707865168541</v>
      </c>
      <c r="K5940" s="4">
        <v>24.79</v>
      </c>
      <c r="L5940" s="4">
        <v>22.79</v>
      </c>
      <c r="M5940" s="16">
        <f t="shared" si="1197"/>
        <v>1.5023168</v>
      </c>
      <c r="N5940">
        <f t="shared" si="1198"/>
        <v>0</v>
      </c>
      <c r="O5940">
        <f t="shared" si="1199"/>
        <v>0</v>
      </c>
      <c r="P5940" s="63">
        <f t="shared" si="1200"/>
        <v>0</v>
      </c>
    </row>
    <row r="5941" spans="1:16" x14ac:dyDescent="0.3">
      <c r="A5941">
        <f t="shared" si="1201"/>
        <v>2019</v>
      </c>
      <c r="B5941">
        <f t="shared" si="1202"/>
        <v>5</v>
      </c>
      <c r="C5941">
        <f t="shared" si="1203"/>
        <v>6</v>
      </c>
      <c r="D5941">
        <f t="shared" si="1204"/>
        <v>6</v>
      </c>
      <c r="E5941" t="str">
        <f t="shared" si="1205"/>
        <v>ON</v>
      </c>
      <c r="F5941" s="13">
        <f t="shared" si="1207"/>
        <v>43591</v>
      </c>
      <c r="G5941" s="14" t="str">
        <f t="shared" si="1206"/>
        <v>Avg of 4 NM Projects</v>
      </c>
      <c r="H5941" s="15">
        <f t="shared" si="1208"/>
        <v>10</v>
      </c>
      <c r="I5941" s="93">
        <v>84.094999999999999</v>
      </c>
      <c r="J5941">
        <f t="shared" si="1196"/>
        <v>0.47244382022471909</v>
      </c>
      <c r="K5941" s="4">
        <v>24.47</v>
      </c>
      <c r="L5941" s="4">
        <v>20.329999999999998</v>
      </c>
      <c r="M5941" s="16">
        <f t="shared" si="1197"/>
        <v>1.7096513499999999</v>
      </c>
      <c r="N5941">
        <f t="shared" si="1198"/>
        <v>0</v>
      </c>
      <c r="O5941">
        <f t="shared" si="1199"/>
        <v>0</v>
      </c>
      <c r="P5941" s="63">
        <f t="shared" si="1200"/>
        <v>0</v>
      </c>
    </row>
    <row r="5942" spans="1:16" x14ac:dyDescent="0.3">
      <c r="A5942">
        <f t="shared" si="1201"/>
        <v>2019</v>
      </c>
      <c r="B5942">
        <f t="shared" si="1202"/>
        <v>5</v>
      </c>
      <c r="C5942">
        <f t="shared" si="1203"/>
        <v>6</v>
      </c>
      <c r="D5942">
        <f t="shared" si="1204"/>
        <v>6</v>
      </c>
      <c r="E5942" t="str">
        <f t="shared" si="1205"/>
        <v>ON</v>
      </c>
      <c r="F5942" s="13">
        <f t="shared" si="1207"/>
        <v>43591</v>
      </c>
      <c r="G5942" s="14" t="str">
        <f t="shared" si="1206"/>
        <v>Avg of 4 NM Projects</v>
      </c>
      <c r="H5942" s="15">
        <f t="shared" si="1208"/>
        <v>11</v>
      </c>
      <c r="I5942" s="93">
        <v>100.60499999999999</v>
      </c>
      <c r="J5942">
        <f t="shared" si="1196"/>
        <v>0.56519662921348313</v>
      </c>
      <c r="K5942" s="4">
        <v>22.14</v>
      </c>
      <c r="L5942" s="4">
        <v>22.2</v>
      </c>
      <c r="M5942" s="16">
        <f t="shared" si="1197"/>
        <v>2.2334309999999995</v>
      </c>
      <c r="N5942">
        <f t="shared" si="1198"/>
        <v>0</v>
      </c>
      <c r="O5942">
        <f t="shared" si="1199"/>
        <v>1</v>
      </c>
      <c r="P5942" s="63">
        <f t="shared" si="1200"/>
        <v>0</v>
      </c>
    </row>
    <row r="5943" spans="1:16" x14ac:dyDescent="0.3">
      <c r="A5943">
        <f t="shared" si="1201"/>
        <v>2019</v>
      </c>
      <c r="B5943">
        <f t="shared" si="1202"/>
        <v>5</v>
      </c>
      <c r="C5943">
        <f t="shared" si="1203"/>
        <v>6</v>
      </c>
      <c r="D5943">
        <f t="shared" si="1204"/>
        <v>6</v>
      </c>
      <c r="E5943" t="str">
        <f t="shared" si="1205"/>
        <v>ON</v>
      </c>
      <c r="F5943" s="13">
        <f t="shared" si="1207"/>
        <v>43591</v>
      </c>
      <c r="G5943" s="14" t="str">
        <f t="shared" si="1206"/>
        <v>Avg of 4 NM Projects</v>
      </c>
      <c r="H5943" s="15">
        <f t="shared" si="1208"/>
        <v>12</v>
      </c>
      <c r="I5943" s="93">
        <v>130.82</v>
      </c>
      <c r="J5943">
        <f t="shared" si="1196"/>
        <v>0.73494382022471905</v>
      </c>
      <c r="K5943" s="4">
        <v>21.65</v>
      </c>
      <c r="L5943" s="4">
        <v>19.52</v>
      </c>
      <c r="M5943" s="16">
        <f t="shared" si="1197"/>
        <v>2.5536063999999996</v>
      </c>
      <c r="N5943">
        <f t="shared" si="1198"/>
        <v>0</v>
      </c>
      <c r="O5943">
        <f t="shared" si="1199"/>
        <v>1</v>
      </c>
      <c r="P5943" s="63">
        <f t="shared" si="1200"/>
        <v>0</v>
      </c>
    </row>
    <row r="5944" spans="1:16" x14ac:dyDescent="0.3">
      <c r="A5944">
        <f t="shared" si="1201"/>
        <v>2019</v>
      </c>
      <c r="B5944">
        <f t="shared" si="1202"/>
        <v>5</v>
      </c>
      <c r="C5944">
        <f t="shared" si="1203"/>
        <v>6</v>
      </c>
      <c r="D5944">
        <f t="shared" si="1204"/>
        <v>6</v>
      </c>
      <c r="E5944" t="str">
        <f t="shared" si="1205"/>
        <v>ON</v>
      </c>
      <c r="F5944" s="13">
        <f t="shared" si="1207"/>
        <v>43591</v>
      </c>
      <c r="G5944" s="14" t="str">
        <f t="shared" si="1206"/>
        <v>Avg of 4 NM Projects</v>
      </c>
      <c r="H5944" s="15">
        <f t="shared" si="1208"/>
        <v>13</v>
      </c>
      <c r="I5944" s="93">
        <v>137.47</v>
      </c>
      <c r="J5944">
        <f t="shared" si="1196"/>
        <v>0.7723033707865169</v>
      </c>
      <c r="K5944" s="4">
        <v>21.85</v>
      </c>
      <c r="L5944" s="4">
        <v>17.38</v>
      </c>
      <c r="M5944" s="16">
        <f t="shared" si="1197"/>
        <v>2.3892286</v>
      </c>
      <c r="N5944">
        <f t="shared" si="1198"/>
        <v>0</v>
      </c>
      <c r="O5944">
        <f t="shared" si="1199"/>
        <v>1</v>
      </c>
      <c r="P5944" s="63">
        <f t="shared" si="1200"/>
        <v>0</v>
      </c>
    </row>
    <row r="5945" spans="1:16" x14ac:dyDescent="0.3">
      <c r="A5945">
        <f t="shared" si="1201"/>
        <v>2019</v>
      </c>
      <c r="B5945">
        <f t="shared" si="1202"/>
        <v>5</v>
      </c>
      <c r="C5945">
        <f t="shared" si="1203"/>
        <v>6</v>
      </c>
      <c r="D5945">
        <f t="shared" si="1204"/>
        <v>6</v>
      </c>
      <c r="E5945" t="str">
        <f t="shared" si="1205"/>
        <v>ON</v>
      </c>
      <c r="F5945" s="13">
        <f t="shared" si="1207"/>
        <v>43591</v>
      </c>
      <c r="G5945" s="14" t="str">
        <f t="shared" si="1206"/>
        <v>Avg of 4 NM Projects</v>
      </c>
      <c r="H5945" s="15">
        <f t="shared" si="1208"/>
        <v>14</v>
      </c>
      <c r="I5945" s="93">
        <v>141.44499999999999</v>
      </c>
      <c r="J5945">
        <f t="shared" si="1196"/>
        <v>0.79463483146067415</v>
      </c>
      <c r="K5945" s="4">
        <v>21.3</v>
      </c>
      <c r="L5945" s="4">
        <v>17.13</v>
      </c>
      <c r="M5945" s="16">
        <f t="shared" si="1197"/>
        <v>2.4229528499999997</v>
      </c>
      <c r="N5945">
        <f t="shared" si="1198"/>
        <v>0</v>
      </c>
      <c r="O5945">
        <f t="shared" si="1199"/>
        <v>1</v>
      </c>
      <c r="P5945" s="63">
        <f t="shared" si="1200"/>
        <v>0</v>
      </c>
    </row>
    <row r="5946" spans="1:16" x14ac:dyDescent="0.3">
      <c r="A5946">
        <f t="shared" si="1201"/>
        <v>2019</v>
      </c>
      <c r="B5946">
        <f t="shared" si="1202"/>
        <v>5</v>
      </c>
      <c r="C5946">
        <f t="shared" si="1203"/>
        <v>6</v>
      </c>
      <c r="D5946">
        <f t="shared" si="1204"/>
        <v>6</v>
      </c>
      <c r="E5946" t="str">
        <f t="shared" si="1205"/>
        <v>ON</v>
      </c>
      <c r="F5946" s="13">
        <f t="shared" si="1207"/>
        <v>43591</v>
      </c>
      <c r="G5946" s="14" t="str">
        <f t="shared" si="1206"/>
        <v>Avg of 4 NM Projects</v>
      </c>
      <c r="H5946" s="15">
        <f t="shared" si="1208"/>
        <v>15</v>
      </c>
      <c r="I5946" s="93">
        <v>112.645</v>
      </c>
      <c r="J5946">
        <f t="shared" si="1196"/>
        <v>0.63283707865168537</v>
      </c>
      <c r="K5946" s="4">
        <v>21.32</v>
      </c>
      <c r="L5946" s="4">
        <v>16.98</v>
      </c>
      <c r="M5946" s="16">
        <f t="shared" si="1197"/>
        <v>1.9127121</v>
      </c>
      <c r="N5946">
        <f t="shared" si="1198"/>
        <v>0</v>
      </c>
      <c r="O5946">
        <f t="shared" si="1199"/>
        <v>1</v>
      </c>
      <c r="P5946" s="63">
        <f t="shared" si="1200"/>
        <v>0</v>
      </c>
    </row>
    <row r="5947" spans="1:16" x14ac:dyDescent="0.3">
      <c r="A5947">
        <f t="shared" si="1201"/>
        <v>2019</v>
      </c>
      <c r="B5947">
        <f t="shared" si="1202"/>
        <v>5</v>
      </c>
      <c r="C5947">
        <f t="shared" si="1203"/>
        <v>6</v>
      </c>
      <c r="D5947">
        <f t="shared" si="1204"/>
        <v>6</v>
      </c>
      <c r="E5947" t="str">
        <f t="shared" si="1205"/>
        <v>ON</v>
      </c>
      <c r="F5947" s="13">
        <f t="shared" si="1207"/>
        <v>43591</v>
      </c>
      <c r="G5947" s="14" t="str">
        <f t="shared" si="1206"/>
        <v>Avg of 4 NM Projects</v>
      </c>
      <c r="H5947" s="15">
        <f t="shared" si="1208"/>
        <v>16</v>
      </c>
      <c r="I5947" s="93">
        <v>80.639999999999986</v>
      </c>
      <c r="J5947">
        <f t="shared" si="1196"/>
        <v>0.45303370786516844</v>
      </c>
      <c r="K5947" s="4">
        <v>21.83</v>
      </c>
      <c r="L5947" s="4">
        <v>16.7</v>
      </c>
      <c r="M5947" s="16">
        <f t="shared" si="1197"/>
        <v>1.3466879999999997</v>
      </c>
      <c r="N5947">
        <f t="shared" si="1198"/>
        <v>0</v>
      </c>
      <c r="O5947">
        <f t="shared" si="1199"/>
        <v>0</v>
      </c>
      <c r="P5947" s="63">
        <f t="shared" si="1200"/>
        <v>0</v>
      </c>
    </row>
    <row r="5948" spans="1:16" x14ac:dyDescent="0.3">
      <c r="A5948">
        <f t="shared" si="1201"/>
        <v>2019</v>
      </c>
      <c r="B5948">
        <f t="shared" si="1202"/>
        <v>5</v>
      </c>
      <c r="C5948">
        <f t="shared" si="1203"/>
        <v>6</v>
      </c>
      <c r="D5948">
        <f t="shared" si="1204"/>
        <v>6</v>
      </c>
      <c r="E5948" t="str">
        <f t="shared" si="1205"/>
        <v>ON</v>
      </c>
      <c r="F5948" s="13">
        <f t="shared" si="1207"/>
        <v>43591</v>
      </c>
      <c r="G5948" s="14" t="str">
        <f t="shared" si="1206"/>
        <v>Avg of 4 NM Projects</v>
      </c>
      <c r="H5948" s="15">
        <f t="shared" si="1208"/>
        <v>17</v>
      </c>
      <c r="I5948" s="93">
        <v>59.775000000000006</v>
      </c>
      <c r="J5948">
        <f t="shared" si="1196"/>
        <v>0.33581460674157304</v>
      </c>
      <c r="K5948" s="4">
        <v>22.79</v>
      </c>
      <c r="L5948" s="4">
        <v>17.600000000000001</v>
      </c>
      <c r="M5948" s="16">
        <f t="shared" si="1197"/>
        <v>1.0520400000000001</v>
      </c>
      <c r="N5948">
        <f t="shared" si="1198"/>
        <v>0</v>
      </c>
      <c r="O5948">
        <f t="shared" si="1199"/>
        <v>0</v>
      </c>
      <c r="P5948" s="63">
        <f t="shared" si="1200"/>
        <v>0</v>
      </c>
    </row>
    <row r="5949" spans="1:16" x14ac:dyDescent="0.3">
      <c r="A5949">
        <f t="shared" si="1201"/>
        <v>2019</v>
      </c>
      <c r="B5949">
        <f t="shared" si="1202"/>
        <v>5</v>
      </c>
      <c r="C5949">
        <f t="shared" si="1203"/>
        <v>6</v>
      </c>
      <c r="D5949">
        <f t="shared" si="1204"/>
        <v>6</v>
      </c>
      <c r="E5949" t="str">
        <f t="shared" si="1205"/>
        <v>ON</v>
      </c>
      <c r="F5949" s="13">
        <f t="shared" si="1207"/>
        <v>43591</v>
      </c>
      <c r="G5949" s="14" t="str">
        <f t="shared" si="1206"/>
        <v>Avg of 4 NM Projects</v>
      </c>
      <c r="H5949" s="15">
        <f t="shared" si="1208"/>
        <v>18</v>
      </c>
      <c r="I5949" s="93">
        <v>38.4</v>
      </c>
      <c r="J5949">
        <f t="shared" si="1196"/>
        <v>0.21573033707865169</v>
      </c>
      <c r="K5949" s="4">
        <v>29.77</v>
      </c>
      <c r="L5949" s="4">
        <v>19.21</v>
      </c>
      <c r="M5949" s="16">
        <f t="shared" si="1197"/>
        <v>0.73766399999999999</v>
      </c>
      <c r="N5949">
        <f t="shared" si="1198"/>
        <v>0</v>
      </c>
      <c r="O5949">
        <f t="shared" si="1199"/>
        <v>0</v>
      </c>
      <c r="P5949" s="63">
        <f t="shared" si="1200"/>
        <v>0</v>
      </c>
    </row>
    <row r="5950" spans="1:16" x14ac:dyDescent="0.3">
      <c r="A5950">
        <f t="shared" si="1201"/>
        <v>2019</v>
      </c>
      <c r="B5950">
        <f t="shared" si="1202"/>
        <v>5</v>
      </c>
      <c r="C5950">
        <f t="shared" si="1203"/>
        <v>6</v>
      </c>
      <c r="D5950">
        <f t="shared" si="1204"/>
        <v>6</v>
      </c>
      <c r="E5950" t="str">
        <f t="shared" si="1205"/>
        <v>ON</v>
      </c>
      <c r="F5950" s="13">
        <f t="shared" si="1207"/>
        <v>43591</v>
      </c>
      <c r="G5950" s="14" t="str">
        <f t="shared" si="1206"/>
        <v>Avg of 4 NM Projects</v>
      </c>
      <c r="H5950" s="15">
        <f t="shared" si="1208"/>
        <v>19</v>
      </c>
      <c r="I5950" s="93">
        <v>17.405000000000001</v>
      </c>
      <c r="J5950">
        <f t="shared" si="1196"/>
        <v>9.7780898876404496E-2</v>
      </c>
      <c r="K5950" s="4">
        <v>27.67</v>
      </c>
      <c r="L5950" s="4">
        <v>24.27</v>
      </c>
      <c r="M5950" s="16">
        <f t="shared" si="1197"/>
        <v>0.42241935000000003</v>
      </c>
      <c r="N5950">
        <f t="shared" si="1198"/>
        <v>0</v>
      </c>
      <c r="O5950">
        <f t="shared" si="1199"/>
        <v>0</v>
      </c>
      <c r="P5950" s="63">
        <f t="shared" si="1200"/>
        <v>0</v>
      </c>
    </row>
    <row r="5951" spans="1:16" x14ac:dyDescent="0.3">
      <c r="A5951">
        <f t="shared" si="1201"/>
        <v>2019</v>
      </c>
      <c r="B5951">
        <f t="shared" si="1202"/>
        <v>5</v>
      </c>
      <c r="C5951">
        <f t="shared" si="1203"/>
        <v>6</v>
      </c>
      <c r="D5951">
        <f t="shared" si="1204"/>
        <v>6</v>
      </c>
      <c r="E5951" t="str">
        <f t="shared" si="1205"/>
        <v>ON</v>
      </c>
      <c r="F5951" s="13">
        <f t="shared" si="1207"/>
        <v>43591</v>
      </c>
      <c r="G5951" s="14" t="str">
        <f t="shared" si="1206"/>
        <v>Avg of 4 NM Projects</v>
      </c>
      <c r="H5951" s="15">
        <f t="shared" si="1208"/>
        <v>20</v>
      </c>
      <c r="I5951" s="93">
        <v>2.4249999999999998</v>
      </c>
      <c r="J5951">
        <f t="shared" si="1196"/>
        <v>1.3623595505617977E-2</v>
      </c>
      <c r="K5951" s="4">
        <v>30.1</v>
      </c>
      <c r="L5951" s="4">
        <v>22.18</v>
      </c>
      <c r="M5951" s="16">
        <f t="shared" si="1197"/>
        <v>5.3786499999999994E-2</v>
      </c>
      <c r="N5951">
        <f t="shared" si="1198"/>
        <v>0</v>
      </c>
      <c r="O5951">
        <f t="shared" si="1199"/>
        <v>0</v>
      </c>
      <c r="P5951" s="63">
        <f t="shared" si="1200"/>
        <v>0</v>
      </c>
    </row>
    <row r="5952" spans="1:16" x14ac:dyDescent="0.3">
      <c r="A5952">
        <f t="shared" si="1201"/>
        <v>2019</v>
      </c>
      <c r="B5952">
        <f t="shared" si="1202"/>
        <v>5</v>
      </c>
      <c r="C5952">
        <f t="shared" si="1203"/>
        <v>6</v>
      </c>
      <c r="D5952">
        <f t="shared" si="1204"/>
        <v>6</v>
      </c>
      <c r="E5952" t="str">
        <f t="shared" si="1205"/>
        <v>ON</v>
      </c>
      <c r="F5952" s="13">
        <f t="shared" si="1207"/>
        <v>43591</v>
      </c>
      <c r="G5952" s="14" t="str">
        <f t="shared" si="1206"/>
        <v>Avg of 4 NM Projects</v>
      </c>
      <c r="H5952" s="15">
        <f t="shared" si="1208"/>
        <v>21</v>
      </c>
      <c r="I5952" s="93">
        <v>-0.13</v>
      </c>
      <c r="J5952">
        <f t="shared" si="1196"/>
        <v>-7.3033707865168538E-4</v>
      </c>
      <c r="K5952" s="4">
        <v>31.23</v>
      </c>
      <c r="L5952" s="4">
        <v>22.98</v>
      </c>
      <c r="M5952" s="16">
        <f t="shared" si="1197"/>
        <v>-2.9873999999999999E-3</v>
      </c>
      <c r="N5952">
        <f t="shared" si="1198"/>
        <v>0</v>
      </c>
      <c r="O5952">
        <f t="shared" si="1199"/>
        <v>0</v>
      </c>
      <c r="P5952" s="63">
        <f t="shared" si="1200"/>
        <v>0</v>
      </c>
    </row>
    <row r="5953" spans="1:18" x14ac:dyDescent="0.3">
      <c r="A5953">
        <f t="shared" si="1201"/>
        <v>2019</v>
      </c>
      <c r="B5953">
        <f t="shared" si="1202"/>
        <v>5</v>
      </c>
      <c r="C5953">
        <f t="shared" si="1203"/>
        <v>6</v>
      </c>
      <c r="D5953">
        <f t="shared" si="1204"/>
        <v>6</v>
      </c>
      <c r="E5953" t="str">
        <f t="shared" si="1205"/>
        <v>ON</v>
      </c>
      <c r="F5953" s="13">
        <f t="shared" si="1207"/>
        <v>43591</v>
      </c>
      <c r="G5953" s="14" t="str">
        <f t="shared" si="1206"/>
        <v>Avg of 4 NM Projects</v>
      </c>
      <c r="H5953" s="15">
        <f t="shared" si="1208"/>
        <v>22</v>
      </c>
      <c r="I5953" s="93">
        <v>0</v>
      </c>
      <c r="J5953">
        <f t="shared" si="1196"/>
        <v>0</v>
      </c>
      <c r="K5953" s="4">
        <v>22.7</v>
      </c>
      <c r="L5953" s="4">
        <v>19.79</v>
      </c>
      <c r="M5953" s="16">
        <f t="shared" si="1197"/>
        <v>0</v>
      </c>
      <c r="N5953">
        <f t="shared" si="1198"/>
        <v>1</v>
      </c>
      <c r="O5953">
        <f t="shared" si="1199"/>
        <v>0</v>
      </c>
      <c r="P5953" s="63">
        <f t="shared" si="1200"/>
        <v>0</v>
      </c>
    </row>
    <row r="5954" spans="1:18" x14ac:dyDescent="0.3">
      <c r="A5954">
        <f t="shared" si="1201"/>
        <v>2019</v>
      </c>
      <c r="B5954">
        <f t="shared" si="1202"/>
        <v>5</v>
      </c>
      <c r="C5954">
        <f t="shared" si="1203"/>
        <v>6</v>
      </c>
      <c r="D5954">
        <f t="shared" si="1204"/>
        <v>6</v>
      </c>
      <c r="E5954" t="str">
        <f t="shared" si="1205"/>
        <v>ON</v>
      </c>
      <c r="F5954" s="13">
        <f t="shared" si="1207"/>
        <v>43591</v>
      </c>
      <c r="G5954" s="14" t="str">
        <f t="shared" si="1206"/>
        <v>Avg of 4 NM Projects</v>
      </c>
      <c r="H5954" s="15">
        <f t="shared" si="1208"/>
        <v>23</v>
      </c>
      <c r="I5954" s="93">
        <v>0</v>
      </c>
      <c r="J5954">
        <f t="shared" si="1196"/>
        <v>0</v>
      </c>
      <c r="K5954" s="4">
        <v>21.88</v>
      </c>
      <c r="L5954" s="4">
        <v>16.59</v>
      </c>
      <c r="M5954" s="16">
        <f t="shared" si="1197"/>
        <v>0</v>
      </c>
      <c r="N5954">
        <f t="shared" si="1198"/>
        <v>1</v>
      </c>
      <c r="O5954">
        <f t="shared" si="1199"/>
        <v>0</v>
      </c>
      <c r="P5954" s="63">
        <f t="shared" si="1200"/>
        <v>0</v>
      </c>
    </row>
    <row r="5955" spans="1:18" x14ac:dyDescent="0.3">
      <c r="A5955">
        <f t="shared" si="1201"/>
        <v>2019</v>
      </c>
      <c r="B5955">
        <f t="shared" si="1202"/>
        <v>5</v>
      </c>
      <c r="C5955">
        <f t="shared" si="1203"/>
        <v>6</v>
      </c>
      <c r="D5955">
        <f t="shared" si="1204"/>
        <v>6</v>
      </c>
      <c r="E5955" t="str">
        <f t="shared" si="1205"/>
        <v>OFF</v>
      </c>
      <c r="F5955" s="13">
        <f t="shared" si="1207"/>
        <v>43591</v>
      </c>
      <c r="G5955" s="14" t="str">
        <f t="shared" si="1206"/>
        <v>Avg of 4 NM Projects</v>
      </c>
      <c r="H5955" s="15">
        <f t="shared" si="1208"/>
        <v>24</v>
      </c>
      <c r="I5955" s="93">
        <v>-0.39</v>
      </c>
      <c r="J5955">
        <f t="shared" si="1196"/>
        <v>-2.1910112359550564E-3</v>
      </c>
      <c r="K5955" s="4">
        <v>20.49</v>
      </c>
      <c r="L5955" s="4">
        <v>14.03</v>
      </c>
      <c r="M5955" s="16">
        <f t="shared" si="1197"/>
        <v>-5.4717000000000003E-3</v>
      </c>
      <c r="N5955">
        <f t="shared" si="1198"/>
        <v>0</v>
      </c>
      <c r="O5955">
        <f t="shared" si="1199"/>
        <v>0</v>
      </c>
      <c r="P5955" s="63">
        <f t="shared" si="1200"/>
        <v>0</v>
      </c>
    </row>
    <row r="5956" spans="1:18" x14ac:dyDescent="0.3">
      <c r="A5956">
        <f t="shared" si="1201"/>
        <v>2019</v>
      </c>
      <c r="B5956">
        <f t="shared" si="1202"/>
        <v>5</v>
      </c>
      <c r="C5956">
        <f t="shared" si="1203"/>
        <v>7</v>
      </c>
      <c r="D5956">
        <f t="shared" si="1204"/>
        <v>7</v>
      </c>
      <c r="E5956" t="str">
        <f t="shared" si="1205"/>
        <v>OFF</v>
      </c>
      <c r="F5956" s="13">
        <f t="shared" si="1207"/>
        <v>43592</v>
      </c>
      <c r="G5956" s="14" t="str">
        <f t="shared" si="1206"/>
        <v>Avg of 4 NM Projects</v>
      </c>
      <c r="H5956" s="15">
        <f t="shared" si="1208"/>
        <v>1</v>
      </c>
      <c r="I5956" s="93">
        <v>-0.13</v>
      </c>
      <c r="J5956">
        <f t="shared" ref="J5956:J6019" si="1209">+I5956/$I$1</f>
        <v>-7.3033707865168538E-4</v>
      </c>
      <c r="K5956" s="4">
        <v>20.34</v>
      </c>
      <c r="L5956" s="4">
        <v>15.29</v>
      </c>
      <c r="M5956" s="16">
        <f t="shared" ref="M5956:M6019" si="1210">+L5956*I5956/1000</f>
        <v>-1.9877000000000002E-3</v>
      </c>
      <c r="N5956">
        <f t="shared" ref="N5956:N6019" si="1211">+IF(I5956=0,1,0)</f>
        <v>0</v>
      </c>
      <c r="O5956">
        <f t="shared" ref="O5956:O6019" si="1212">+IF(I5956&gt;=0.5*$I$1,1,0)</f>
        <v>0</v>
      </c>
      <c r="P5956" s="63">
        <f t="shared" ref="P5956:P6019" si="1213">+IF(I5956&gt;MAX(I$3652:I$5859),1,0)</f>
        <v>0</v>
      </c>
      <c r="Q5956" s="34"/>
      <c r="R5956" s="34"/>
    </row>
    <row r="5957" spans="1:18" x14ac:dyDescent="0.3">
      <c r="A5957">
        <f t="shared" ref="A5957:A6020" si="1214">YEAR(F5957)</f>
        <v>2019</v>
      </c>
      <c r="B5957">
        <f t="shared" ref="B5957:B6020" si="1215">+MONTH(F5957)</f>
        <v>5</v>
      </c>
      <c r="C5957">
        <f t="shared" ref="C5957:C6020" si="1216">+DAY(F5957)</f>
        <v>7</v>
      </c>
      <c r="D5957">
        <f t="shared" ref="D5957:D6020" si="1217">WEEKDAY(C5957)</f>
        <v>7</v>
      </c>
      <c r="E5957" t="str">
        <f t="shared" ref="E5957:E6020" si="1218">IF(OR(D5957=1,D5957=7,H5957=1,H5957=2,H5957=3,H5957=4,H5957=5,H5957=6,H5957=7,H5957=24),"OFF","ON")</f>
        <v>OFF</v>
      </c>
      <c r="F5957" s="13">
        <f t="shared" si="1207"/>
        <v>43592</v>
      </c>
      <c r="G5957" s="14" t="str">
        <f t="shared" si="1206"/>
        <v>Avg of 4 NM Projects</v>
      </c>
      <c r="H5957" s="15">
        <f t="shared" si="1208"/>
        <v>2</v>
      </c>
      <c r="I5957" s="93">
        <v>0</v>
      </c>
      <c r="J5957">
        <f t="shared" si="1209"/>
        <v>0</v>
      </c>
      <c r="K5957" s="4">
        <v>19.27</v>
      </c>
      <c r="L5957" s="4">
        <v>16.34</v>
      </c>
      <c r="M5957" s="16">
        <f t="shared" si="1210"/>
        <v>0</v>
      </c>
      <c r="N5957">
        <f t="shared" si="1211"/>
        <v>1</v>
      </c>
      <c r="O5957">
        <f t="shared" si="1212"/>
        <v>0</v>
      </c>
      <c r="P5957" s="63">
        <f t="shared" si="1213"/>
        <v>0</v>
      </c>
    </row>
    <row r="5958" spans="1:18" x14ac:dyDescent="0.3">
      <c r="A5958">
        <f t="shared" si="1214"/>
        <v>2019</v>
      </c>
      <c r="B5958">
        <f t="shared" si="1215"/>
        <v>5</v>
      </c>
      <c r="C5958">
        <f t="shared" si="1216"/>
        <v>7</v>
      </c>
      <c r="D5958">
        <f t="shared" si="1217"/>
        <v>7</v>
      </c>
      <c r="E5958" t="str">
        <f t="shared" si="1218"/>
        <v>OFF</v>
      </c>
      <c r="F5958" s="13">
        <f t="shared" si="1207"/>
        <v>43592</v>
      </c>
      <c r="G5958" s="14" t="str">
        <f t="shared" ref="G5958:G6021" si="1219">+G5957</f>
        <v>Avg of 4 NM Projects</v>
      </c>
      <c r="H5958" s="15">
        <f t="shared" si="1208"/>
        <v>3</v>
      </c>
      <c r="I5958" s="93">
        <v>0</v>
      </c>
      <c r="J5958">
        <f t="shared" si="1209"/>
        <v>0</v>
      </c>
      <c r="K5958" s="4">
        <v>16.87</v>
      </c>
      <c r="L5958" s="4">
        <v>14.18</v>
      </c>
      <c r="M5958" s="16">
        <f t="shared" si="1210"/>
        <v>0</v>
      </c>
      <c r="N5958">
        <f t="shared" si="1211"/>
        <v>1</v>
      </c>
      <c r="O5958">
        <f t="shared" si="1212"/>
        <v>0</v>
      </c>
      <c r="P5958" s="63">
        <f t="shared" si="1213"/>
        <v>0</v>
      </c>
    </row>
    <row r="5959" spans="1:18" x14ac:dyDescent="0.3">
      <c r="A5959">
        <f t="shared" si="1214"/>
        <v>2019</v>
      </c>
      <c r="B5959">
        <f t="shared" si="1215"/>
        <v>5</v>
      </c>
      <c r="C5959">
        <f t="shared" si="1216"/>
        <v>7</v>
      </c>
      <c r="D5959">
        <f t="shared" si="1217"/>
        <v>7</v>
      </c>
      <c r="E5959" t="str">
        <f t="shared" si="1218"/>
        <v>OFF</v>
      </c>
      <c r="F5959" s="13">
        <f t="shared" si="1207"/>
        <v>43592</v>
      </c>
      <c r="G5959" s="14" t="str">
        <f t="shared" si="1219"/>
        <v>Avg of 4 NM Projects</v>
      </c>
      <c r="H5959" s="15">
        <f t="shared" si="1208"/>
        <v>4</v>
      </c>
      <c r="I5959" s="93">
        <v>-0.26</v>
      </c>
      <c r="J5959">
        <f t="shared" si="1209"/>
        <v>-1.4606741573033708E-3</v>
      </c>
      <c r="K5959" s="4">
        <v>16.88</v>
      </c>
      <c r="L5959" s="4">
        <v>15.52</v>
      </c>
      <c r="M5959" s="16">
        <f t="shared" si="1210"/>
        <v>-4.0352000000000001E-3</v>
      </c>
      <c r="N5959">
        <f t="shared" si="1211"/>
        <v>0</v>
      </c>
      <c r="O5959">
        <f t="shared" si="1212"/>
        <v>0</v>
      </c>
      <c r="P5959" s="63">
        <f t="shared" si="1213"/>
        <v>0</v>
      </c>
    </row>
    <row r="5960" spans="1:18" x14ac:dyDescent="0.3">
      <c r="A5960">
        <f t="shared" si="1214"/>
        <v>2019</v>
      </c>
      <c r="B5960">
        <f t="shared" si="1215"/>
        <v>5</v>
      </c>
      <c r="C5960">
        <f t="shared" si="1216"/>
        <v>7</v>
      </c>
      <c r="D5960">
        <f t="shared" si="1217"/>
        <v>7</v>
      </c>
      <c r="E5960" t="str">
        <f t="shared" si="1218"/>
        <v>OFF</v>
      </c>
      <c r="F5960" s="13">
        <f t="shared" si="1207"/>
        <v>43592</v>
      </c>
      <c r="G5960" s="14" t="str">
        <f t="shared" si="1219"/>
        <v>Avg of 4 NM Projects</v>
      </c>
      <c r="H5960" s="15">
        <f t="shared" si="1208"/>
        <v>5</v>
      </c>
      <c r="I5960" s="93">
        <v>-0.13</v>
      </c>
      <c r="J5960">
        <f t="shared" si="1209"/>
        <v>-7.3033707865168538E-4</v>
      </c>
      <c r="K5960" s="4">
        <v>17.97</v>
      </c>
      <c r="L5960" s="4">
        <v>16.21</v>
      </c>
      <c r="M5960" s="16">
        <f t="shared" si="1210"/>
        <v>-2.1073000000000003E-3</v>
      </c>
      <c r="N5960">
        <f t="shared" si="1211"/>
        <v>0</v>
      </c>
      <c r="O5960">
        <f t="shared" si="1212"/>
        <v>0</v>
      </c>
      <c r="P5960" s="63">
        <f t="shared" si="1213"/>
        <v>0</v>
      </c>
    </row>
    <row r="5961" spans="1:18" x14ac:dyDescent="0.3">
      <c r="A5961">
        <f t="shared" si="1214"/>
        <v>2019</v>
      </c>
      <c r="B5961">
        <f t="shared" si="1215"/>
        <v>5</v>
      </c>
      <c r="C5961">
        <f t="shared" si="1216"/>
        <v>7</v>
      </c>
      <c r="D5961">
        <f t="shared" si="1217"/>
        <v>7</v>
      </c>
      <c r="E5961" t="str">
        <f t="shared" si="1218"/>
        <v>OFF</v>
      </c>
      <c r="F5961" s="13">
        <f t="shared" si="1207"/>
        <v>43592</v>
      </c>
      <c r="G5961" s="14" t="str">
        <f t="shared" si="1219"/>
        <v>Avg of 4 NM Projects</v>
      </c>
      <c r="H5961" s="15">
        <f t="shared" si="1208"/>
        <v>6</v>
      </c>
      <c r="I5961" s="93">
        <v>-0.26</v>
      </c>
      <c r="J5961">
        <f t="shared" si="1209"/>
        <v>-1.4606741573033708E-3</v>
      </c>
      <c r="K5961" s="4">
        <v>19.489999999999998</v>
      </c>
      <c r="L5961" s="4">
        <v>17.05</v>
      </c>
      <c r="M5961" s="16">
        <f t="shared" si="1210"/>
        <v>-4.4330000000000003E-3</v>
      </c>
      <c r="N5961">
        <f t="shared" si="1211"/>
        <v>0</v>
      </c>
      <c r="O5961">
        <f t="shared" si="1212"/>
        <v>0</v>
      </c>
      <c r="P5961" s="63">
        <f t="shared" si="1213"/>
        <v>0</v>
      </c>
    </row>
    <row r="5962" spans="1:18" x14ac:dyDescent="0.3">
      <c r="A5962">
        <f t="shared" si="1214"/>
        <v>2019</v>
      </c>
      <c r="B5962">
        <f t="shared" si="1215"/>
        <v>5</v>
      </c>
      <c r="C5962">
        <f t="shared" si="1216"/>
        <v>7</v>
      </c>
      <c r="D5962">
        <f t="shared" si="1217"/>
        <v>7</v>
      </c>
      <c r="E5962" t="str">
        <f t="shared" si="1218"/>
        <v>OFF</v>
      </c>
      <c r="F5962" s="13">
        <f t="shared" si="1207"/>
        <v>43592</v>
      </c>
      <c r="G5962" s="14" t="str">
        <f t="shared" si="1219"/>
        <v>Avg of 4 NM Projects</v>
      </c>
      <c r="H5962" s="15">
        <f t="shared" si="1208"/>
        <v>7</v>
      </c>
      <c r="I5962" s="93">
        <v>6.02</v>
      </c>
      <c r="J5962">
        <f t="shared" si="1209"/>
        <v>3.3820224719101122E-2</v>
      </c>
      <c r="K5962" s="4">
        <v>24.65</v>
      </c>
      <c r="L5962" s="4">
        <v>18.38</v>
      </c>
      <c r="M5962" s="16">
        <f t="shared" si="1210"/>
        <v>0.11064759999999998</v>
      </c>
      <c r="N5962">
        <f t="shared" si="1211"/>
        <v>0</v>
      </c>
      <c r="O5962">
        <f t="shared" si="1212"/>
        <v>0</v>
      </c>
      <c r="P5962" s="63">
        <f t="shared" si="1213"/>
        <v>0</v>
      </c>
    </row>
    <row r="5963" spans="1:18" x14ac:dyDescent="0.3">
      <c r="A5963">
        <f t="shared" si="1214"/>
        <v>2019</v>
      </c>
      <c r="B5963">
        <f t="shared" si="1215"/>
        <v>5</v>
      </c>
      <c r="C5963">
        <f t="shared" si="1216"/>
        <v>7</v>
      </c>
      <c r="D5963">
        <f t="shared" si="1217"/>
        <v>7</v>
      </c>
      <c r="E5963" t="str">
        <f t="shared" si="1218"/>
        <v>OFF</v>
      </c>
      <c r="F5963" s="13">
        <f t="shared" si="1207"/>
        <v>43592</v>
      </c>
      <c r="G5963" s="14" t="str">
        <f t="shared" si="1219"/>
        <v>Avg of 4 NM Projects</v>
      </c>
      <c r="H5963" s="15">
        <f t="shared" si="1208"/>
        <v>8</v>
      </c>
      <c r="I5963" s="93">
        <v>29.175000000000001</v>
      </c>
      <c r="J5963">
        <f t="shared" si="1209"/>
        <v>0.16390449438202248</v>
      </c>
      <c r="K5963" s="4">
        <v>30.92</v>
      </c>
      <c r="L5963" s="4">
        <v>20</v>
      </c>
      <c r="M5963" s="16">
        <f t="shared" si="1210"/>
        <v>0.58350000000000002</v>
      </c>
      <c r="N5963">
        <f t="shared" si="1211"/>
        <v>0</v>
      </c>
      <c r="O5963">
        <f t="shared" si="1212"/>
        <v>0</v>
      </c>
      <c r="P5963" s="63">
        <f t="shared" si="1213"/>
        <v>0</v>
      </c>
    </row>
    <row r="5964" spans="1:18" x14ac:dyDescent="0.3">
      <c r="A5964">
        <f t="shared" si="1214"/>
        <v>2019</v>
      </c>
      <c r="B5964">
        <f t="shared" si="1215"/>
        <v>5</v>
      </c>
      <c r="C5964">
        <f t="shared" si="1216"/>
        <v>7</v>
      </c>
      <c r="D5964">
        <f t="shared" si="1217"/>
        <v>7</v>
      </c>
      <c r="E5964" t="str">
        <f t="shared" si="1218"/>
        <v>OFF</v>
      </c>
      <c r="F5964" s="13">
        <f t="shared" si="1207"/>
        <v>43592</v>
      </c>
      <c r="G5964" s="14" t="str">
        <f t="shared" si="1219"/>
        <v>Avg of 4 NM Projects</v>
      </c>
      <c r="H5964" s="15">
        <f t="shared" si="1208"/>
        <v>9</v>
      </c>
      <c r="I5964" s="93">
        <v>54.784999999999997</v>
      </c>
      <c r="J5964">
        <f t="shared" si="1209"/>
        <v>0.30778089887640447</v>
      </c>
      <c r="K5964" s="4">
        <v>24.71</v>
      </c>
      <c r="L5964" s="4">
        <v>19.32</v>
      </c>
      <c r="M5964" s="16">
        <f t="shared" si="1210"/>
        <v>1.0584461999999999</v>
      </c>
      <c r="N5964">
        <f t="shared" si="1211"/>
        <v>0</v>
      </c>
      <c r="O5964">
        <f t="shared" si="1212"/>
        <v>0</v>
      </c>
      <c r="P5964" s="63">
        <f t="shared" si="1213"/>
        <v>0</v>
      </c>
    </row>
    <row r="5965" spans="1:18" x14ac:dyDescent="0.3">
      <c r="A5965">
        <f t="shared" si="1214"/>
        <v>2019</v>
      </c>
      <c r="B5965">
        <f t="shared" si="1215"/>
        <v>5</v>
      </c>
      <c r="C5965">
        <f t="shared" si="1216"/>
        <v>7</v>
      </c>
      <c r="D5965">
        <f t="shared" si="1217"/>
        <v>7</v>
      </c>
      <c r="E5965" t="str">
        <f t="shared" si="1218"/>
        <v>OFF</v>
      </c>
      <c r="F5965" s="13">
        <f t="shared" si="1207"/>
        <v>43592</v>
      </c>
      <c r="G5965" s="14" t="str">
        <f t="shared" si="1219"/>
        <v>Avg of 4 NM Projects</v>
      </c>
      <c r="H5965" s="15">
        <f t="shared" si="1208"/>
        <v>10</v>
      </c>
      <c r="I5965" s="93">
        <v>69.63000000000001</v>
      </c>
      <c r="J5965">
        <f t="shared" si="1209"/>
        <v>0.39117977528089892</v>
      </c>
      <c r="K5965" s="4">
        <v>21.46</v>
      </c>
      <c r="L5965" s="4">
        <v>18.489999999999998</v>
      </c>
      <c r="M5965" s="16">
        <f t="shared" si="1210"/>
        <v>1.2874587000000002</v>
      </c>
      <c r="N5965">
        <f t="shared" si="1211"/>
        <v>0</v>
      </c>
      <c r="O5965">
        <f t="shared" si="1212"/>
        <v>0</v>
      </c>
      <c r="P5965" s="63">
        <f t="shared" si="1213"/>
        <v>0</v>
      </c>
    </row>
    <row r="5966" spans="1:18" x14ac:dyDescent="0.3">
      <c r="A5966">
        <f t="shared" si="1214"/>
        <v>2019</v>
      </c>
      <c r="B5966">
        <f t="shared" si="1215"/>
        <v>5</v>
      </c>
      <c r="C5966">
        <f t="shared" si="1216"/>
        <v>7</v>
      </c>
      <c r="D5966">
        <f t="shared" si="1217"/>
        <v>7</v>
      </c>
      <c r="E5966" t="str">
        <f t="shared" si="1218"/>
        <v>OFF</v>
      </c>
      <c r="F5966" s="13">
        <f t="shared" si="1207"/>
        <v>43592</v>
      </c>
      <c r="G5966" s="14" t="str">
        <f t="shared" si="1219"/>
        <v>Avg of 4 NM Projects</v>
      </c>
      <c r="H5966" s="15">
        <f t="shared" si="1208"/>
        <v>11</v>
      </c>
      <c r="I5966" s="93">
        <v>78.72999999999999</v>
      </c>
      <c r="J5966">
        <f t="shared" si="1209"/>
        <v>0.44230337078651677</v>
      </c>
      <c r="K5966" s="4">
        <v>24.47</v>
      </c>
      <c r="L5966" s="4">
        <v>17.489999999999998</v>
      </c>
      <c r="M5966" s="16">
        <f t="shared" si="1210"/>
        <v>1.3769876999999997</v>
      </c>
      <c r="N5966">
        <f t="shared" si="1211"/>
        <v>0</v>
      </c>
      <c r="O5966">
        <f t="shared" si="1212"/>
        <v>0</v>
      </c>
      <c r="P5966" s="63">
        <f t="shared" si="1213"/>
        <v>0</v>
      </c>
    </row>
    <row r="5967" spans="1:18" x14ac:dyDescent="0.3">
      <c r="A5967">
        <f t="shared" si="1214"/>
        <v>2019</v>
      </c>
      <c r="B5967">
        <f t="shared" si="1215"/>
        <v>5</v>
      </c>
      <c r="C5967">
        <f t="shared" si="1216"/>
        <v>7</v>
      </c>
      <c r="D5967">
        <f t="shared" si="1217"/>
        <v>7</v>
      </c>
      <c r="E5967" t="str">
        <f t="shared" si="1218"/>
        <v>OFF</v>
      </c>
      <c r="F5967" s="13">
        <f t="shared" si="1207"/>
        <v>43592</v>
      </c>
      <c r="G5967" s="14" t="str">
        <f t="shared" si="1219"/>
        <v>Avg of 4 NM Projects</v>
      </c>
      <c r="H5967" s="15">
        <f t="shared" si="1208"/>
        <v>12</v>
      </c>
      <c r="I5967" s="93">
        <v>88.32</v>
      </c>
      <c r="J5967">
        <f t="shared" si="1209"/>
        <v>0.49617977528089885</v>
      </c>
      <c r="K5967" s="4">
        <v>22.69</v>
      </c>
      <c r="L5967" s="4">
        <v>18.100000000000001</v>
      </c>
      <c r="M5967" s="16">
        <f t="shared" si="1210"/>
        <v>1.598592</v>
      </c>
      <c r="N5967">
        <f t="shared" si="1211"/>
        <v>0</v>
      </c>
      <c r="O5967">
        <f t="shared" si="1212"/>
        <v>0</v>
      </c>
      <c r="P5967" s="63">
        <f t="shared" si="1213"/>
        <v>0</v>
      </c>
    </row>
    <row r="5968" spans="1:18" x14ac:dyDescent="0.3">
      <c r="A5968">
        <f t="shared" si="1214"/>
        <v>2019</v>
      </c>
      <c r="B5968">
        <f t="shared" si="1215"/>
        <v>5</v>
      </c>
      <c r="C5968">
        <f t="shared" si="1216"/>
        <v>7</v>
      </c>
      <c r="D5968">
        <f t="shared" si="1217"/>
        <v>7</v>
      </c>
      <c r="E5968" t="str">
        <f t="shared" si="1218"/>
        <v>OFF</v>
      </c>
      <c r="F5968" s="13">
        <f t="shared" si="1207"/>
        <v>43592</v>
      </c>
      <c r="G5968" s="14" t="str">
        <f t="shared" si="1219"/>
        <v>Avg of 4 NM Projects</v>
      </c>
      <c r="H5968" s="15">
        <f t="shared" si="1208"/>
        <v>13</v>
      </c>
      <c r="I5968" s="93">
        <v>92.414999999999992</v>
      </c>
      <c r="J5968">
        <f t="shared" si="1209"/>
        <v>0.51918539325842694</v>
      </c>
      <c r="K5968" s="4">
        <v>22.24</v>
      </c>
      <c r="L5968" s="4">
        <v>19.89</v>
      </c>
      <c r="M5968" s="16">
        <f t="shared" si="1210"/>
        <v>1.8381343499999998</v>
      </c>
      <c r="N5968">
        <f t="shared" si="1211"/>
        <v>0</v>
      </c>
      <c r="O5968">
        <f t="shared" si="1212"/>
        <v>1</v>
      </c>
      <c r="P5968" s="63">
        <f t="shared" si="1213"/>
        <v>0</v>
      </c>
    </row>
    <row r="5969" spans="1:18" x14ac:dyDescent="0.3">
      <c r="A5969">
        <f t="shared" si="1214"/>
        <v>2019</v>
      </c>
      <c r="B5969">
        <f t="shared" si="1215"/>
        <v>5</v>
      </c>
      <c r="C5969">
        <f t="shared" si="1216"/>
        <v>7</v>
      </c>
      <c r="D5969">
        <f t="shared" si="1217"/>
        <v>7</v>
      </c>
      <c r="E5969" t="str">
        <f t="shared" si="1218"/>
        <v>OFF</v>
      </c>
      <c r="F5969" s="13">
        <f t="shared" si="1207"/>
        <v>43592</v>
      </c>
      <c r="G5969" s="14" t="str">
        <f t="shared" si="1219"/>
        <v>Avg of 4 NM Projects</v>
      </c>
      <c r="H5969" s="15">
        <f t="shared" si="1208"/>
        <v>14</v>
      </c>
      <c r="I5969" s="93">
        <v>96</v>
      </c>
      <c r="J5969">
        <f t="shared" si="1209"/>
        <v>0.5393258426966292</v>
      </c>
      <c r="K5969" s="4">
        <v>22.01</v>
      </c>
      <c r="L5969" s="4">
        <v>19.53</v>
      </c>
      <c r="M5969" s="16">
        <f t="shared" si="1210"/>
        <v>1.8748800000000001</v>
      </c>
      <c r="N5969">
        <f t="shared" si="1211"/>
        <v>0</v>
      </c>
      <c r="O5969">
        <f t="shared" si="1212"/>
        <v>1</v>
      </c>
      <c r="P5969" s="63">
        <f t="shared" si="1213"/>
        <v>0</v>
      </c>
    </row>
    <row r="5970" spans="1:18" x14ac:dyDescent="0.3">
      <c r="A5970">
        <f t="shared" si="1214"/>
        <v>2019</v>
      </c>
      <c r="B5970">
        <f t="shared" si="1215"/>
        <v>5</v>
      </c>
      <c r="C5970">
        <f t="shared" si="1216"/>
        <v>7</v>
      </c>
      <c r="D5970">
        <f t="shared" si="1217"/>
        <v>7</v>
      </c>
      <c r="E5970" t="str">
        <f t="shared" si="1218"/>
        <v>OFF</v>
      </c>
      <c r="F5970" s="13">
        <f t="shared" si="1207"/>
        <v>43592</v>
      </c>
      <c r="G5970" s="14" t="str">
        <f t="shared" si="1219"/>
        <v>Avg of 4 NM Projects</v>
      </c>
      <c r="H5970" s="15">
        <f t="shared" si="1208"/>
        <v>15</v>
      </c>
      <c r="I5970" s="93">
        <v>94.59</v>
      </c>
      <c r="J5970">
        <f t="shared" si="1209"/>
        <v>0.53140449438202253</v>
      </c>
      <c r="K5970" s="4">
        <v>24.9</v>
      </c>
      <c r="L5970" s="4">
        <v>17.22</v>
      </c>
      <c r="M5970" s="16">
        <f t="shared" si="1210"/>
        <v>1.6288397999999999</v>
      </c>
      <c r="N5970">
        <f t="shared" si="1211"/>
        <v>0</v>
      </c>
      <c r="O5970">
        <f t="shared" si="1212"/>
        <v>1</v>
      </c>
      <c r="P5970" s="63">
        <f t="shared" si="1213"/>
        <v>0</v>
      </c>
    </row>
    <row r="5971" spans="1:18" x14ac:dyDescent="0.3">
      <c r="A5971">
        <f t="shared" si="1214"/>
        <v>2019</v>
      </c>
      <c r="B5971">
        <f t="shared" si="1215"/>
        <v>5</v>
      </c>
      <c r="C5971">
        <f t="shared" si="1216"/>
        <v>7</v>
      </c>
      <c r="D5971">
        <f t="shared" si="1217"/>
        <v>7</v>
      </c>
      <c r="E5971" t="str">
        <f t="shared" si="1218"/>
        <v>OFF</v>
      </c>
      <c r="F5971" s="13">
        <f t="shared" si="1207"/>
        <v>43592</v>
      </c>
      <c r="G5971" s="14" t="str">
        <f t="shared" si="1219"/>
        <v>Avg of 4 NM Projects</v>
      </c>
      <c r="H5971" s="15">
        <f t="shared" si="1208"/>
        <v>16</v>
      </c>
      <c r="I5971" s="93">
        <v>106.37</v>
      </c>
      <c r="J5971">
        <f t="shared" si="1209"/>
        <v>0.59758426966292133</v>
      </c>
      <c r="K5971" s="4">
        <v>25.66</v>
      </c>
      <c r="L5971" s="4">
        <v>17</v>
      </c>
      <c r="M5971" s="16">
        <f t="shared" si="1210"/>
        <v>1.80829</v>
      </c>
      <c r="N5971">
        <f t="shared" si="1211"/>
        <v>0</v>
      </c>
      <c r="O5971">
        <f t="shared" si="1212"/>
        <v>1</v>
      </c>
      <c r="P5971" s="63">
        <f t="shared" si="1213"/>
        <v>0</v>
      </c>
    </row>
    <row r="5972" spans="1:18" x14ac:dyDescent="0.3">
      <c r="A5972">
        <f t="shared" si="1214"/>
        <v>2019</v>
      </c>
      <c r="B5972">
        <f t="shared" si="1215"/>
        <v>5</v>
      </c>
      <c r="C5972">
        <f t="shared" si="1216"/>
        <v>7</v>
      </c>
      <c r="D5972">
        <f t="shared" si="1217"/>
        <v>7</v>
      </c>
      <c r="E5972" t="str">
        <f t="shared" si="1218"/>
        <v>OFF</v>
      </c>
      <c r="F5972" s="13">
        <f t="shared" si="1207"/>
        <v>43592</v>
      </c>
      <c r="G5972" s="14" t="str">
        <f t="shared" si="1219"/>
        <v>Avg of 4 NM Projects</v>
      </c>
      <c r="H5972" s="15">
        <f t="shared" si="1208"/>
        <v>17</v>
      </c>
      <c r="I5972" s="93">
        <v>82.044999999999987</v>
      </c>
      <c r="J5972">
        <f t="shared" si="1209"/>
        <v>0.46092696629213475</v>
      </c>
      <c r="K5972" s="4">
        <v>28.11</v>
      </c>
      <c r="L5972" s="4">
        <v>18.82</v>
      </c>
      <c r="M5972" s="16">
        <f t="shared" si="1210"/>
        <v>1.5440868999999997</v>
      </c>
      <c r="N5972">
        <f t="shared" si="1211"/>
        <v>0</v>
      </c>
      <c r="O5972">
        <f t="shared" si="1212"/>
        <v>0</v>
      </c>
      <c r="P5972" s="63">
        <f t="shared" si="1213"/>
        <v>0</v>
      </c>
    </row>
    <row r="5973" spans="1:18" x14ac:dyDescent="0.3">
      <c r="A5973">
        <f t="shared" si="1214"/>
        <v>2019</v>
      </c>
      <c r="B5973">
        <f t="shared" si="1215"/>
        <v>5</v>
      </c>
      <c r="C5973">
        <f t="shared" si="1216"/>
        <v>7</v>
      </c>
      <c r="D5973">
        <f t="shared" si="1217"/>
        <v>7</v>
      </c>
      <c r="E5973" t="str">
        <f t="shared" si="1218"/>
        <v>OFF</v>
      </c>
      <c r="F5973" s="13">
        <f t="shared" si="1207"/>
        <v>43592</v>
      </c>
      <c r="G5973" s="14" t="str">
        <f t="shared" si="1219"/>
        <v>Avg of 4 NM Projects</v>
      </c>
      <c r="H5973" s="15">
        <f t="shared" si="1208"/>
        <v>18</v>
      </c>
      <c r="I5973" s="93">
        <v>54.66</v>
      </c>
      <c r="J5973">
        <f t="shared" si="1209"/>
        <v>0.30707865168539322</v>
      </c>
      <c r="K5973" s="4">
        <v>29.18</v>
      </c>
      <c r="L5973" s="4">
        <v>28.29</v>
      </c>
      <c r="M5973" s="16">
        <f t="shared" si="1210"/>
        <v>1.5463313999999999</v>
      </c>
      <c r="N5973">
        <f t="shared" si="1211"/>
        <v>0</v>
      </c>
      <c r="O5973">
        <f t="shared" si="1212"/>
        <v>0</v>
      </c>
      <c r="P5973" s="63">
        <f t="shared" si="1213"/>
        <v>0</v>
      </c>
    </row>
    <row r="5974" spans="1:18" x14ac:dyDescent="0.3">
      <c r="A5974">
        <f t="shared" si="1214"/>
        <v>2019</v>
      </c>
      <c r="B5974">
        <f t="shared" si="1215"/>
        <v>5</v>
      </c>
      <c r="C5974">
        <f t="shared" si="1216"/>
        <v>7</v>
      </c>
      <c r="D5974">
        <f t="shared" si="1217"/>
        <v>7</v>
      </c>
      <c r="E5974" t="str">
        <f t="shared" si="1218"/>
        <v>OFF</v>
      </c>
      <c r="F5974" s="13">
        <f t="shared" si="1207"/>
        <v>43592</v>
      </c>
      <c r="G5974" s="14" t="str">
        <f t="shared" si="1219"/>
        <v>Avg of 4 NM Projects</v>
      </c>
      <c r="H5974" s="15">
        <f t="shared" si="1208"/>
        <v>19</v>
      </c>
      <c r="I5974" s="93">
        <v>25.47</v>
      </c>
      <c r="J5974">
        <f t="shared" si="1209"/>
        <v>0.14308988764044944</v>
      </c>
      <c r="K5974" s="4">
        <v>31.34</v>
      </c>
      <c r="L5974" s="4">
        <v>30.41</v>
      </c>
      <c r="M5974" s="16">
        <f t="shared" si="1210"/>
        <v>0.77454269999999992</v>
      </c>
      <c r="N5974">
        <f t="shared" si="1211"/>
        <v>0</v>
      </c>
      <c r="O5974">
        <f t="shared" si="1212"/>
        <v>0</v>
      </c>
      <c r="P5974" s="63">
        <f t="shared" si="1213"/>
        <v>0</v>
      </c>
    </row>
    <row r="5975" spans="1:18" x14ac:dyDescent="0.3">
      <c r="A5975">
        <f t="shared" si="1214"/>
        <v>2019</v>
      </c>
      <c r="B5975">
        <f t="shared" si="1215"/>
        <v>5</v>
      </c>
      <c r="C5975">
        <f t="shared" si="1216"/>
        <v>7</v>
      </c>
      <c r="D5975">
        <f t="shared" si="1217"/>
        <v>7</v>
      </c>
      <c r="E5975" t="str">
        <f t="shared" si="1218"/>
        <v>OFF</v>
      </c>
      <c r="F5975" s="13">
        <f t="shared" si="1207"/>
        <v>43592</v>
      </c>
      <c r="G5975" s="14" t="str">
        <f t="shared" si="1219"/>
        <v>Avg of 4 NM Projects</v>
      </c>
      <c r="H5975" s="15">
        <f t="shared" si="1208"/>
        <v>20</v>
      </c>
      <c r="I5975" s="93">
        <v>4.7350000000000003</v>
      </c>
      <c r="J5975">
        <f t="shared" si="1209"/>
        <v>2.6601123595505621E-2</v>
      </c>
      <c r="K5975" s="4">
        <v>31.3</v>
      </c>
      <c r="L5975" s="4">
        <v>31.45</v>
      </c>
      <c r="M5975" s="16">
        <f t="shared" si="1210"/>
        <v>0.14891575000000001</v>
      </c>
      <c r="N5975">
        <f t="shared" si="1211"/>
        <v>0</v>
      </c>
      <c r="O5975">
        <f t="shared" si="1212"/>
        <v>0</v>
      </c>
      <c r="P5975" s="63">
        <f t="shared" si="1213"/>
        <v>0</v>
      </c>
    </row>
    <row r="5976" spans="1:18" x14ac:dyDescent="0.3">
      <c r="A5976">
        <f t="shared" si="1214"/>
        <v>2019</v>
      </c>
      <c r="B5976">
        <f t="shared" si="1215"/>
        <v>5</v>
      </c>
      <c r="C5976">
        <f t="shared" si="1216"/>
        <v>7</v>
      </c>
      <c r="D5976">
        <f t="shared" si="1217"/>
        <v>7</v>
      </c>
      <c r="E5976" t="str">
        <f t="shared" si="1218"/>
        <v>OFF</v>
      </c>
      <c r="F5976" s="13">
        <f t="shared" si="1207"/>
        <v>43592</v>
      </c>
      <c r="G5976" s="14" t="str">
        <f t="shared" si="1219"/>
        <v>Avg of 4 NM Projects</v>
      </c>
      <c r="H5976" s="15">
        <f t="shared" si="1208"/>
        <v>21</v>
      </c>
      <c r="I5976" s="93">
        <v>-0.13</v>
      </c>
      <c r="J5976">
        <f t="shared" si="1209"/>
        <v>-7.3033707865168538E-4</v>
      </c>
      <c r="K5976" s="4">
        <v>32.21</v>
      </c>
      <c r="L5976" s="4">
        <v>33.78</v>
      </c>
      <c r="M5976" s="16">
        <f t="shared" si="1210"/>
        <v>-4.3914000000000002E-3</v>
      </c>
      <c r="N5976">
        <f t="shared" si="1211"/>
        <v>0</v>
      </c>
      <c r="O5976">
        <f t="shared" si="1212"/>
        <v>0</v>
      </c>
      <c r="P5976" s="63">
        <f t="shared" si="1213"/>
        <v>0</v>
      </c>
    </row>
    <row r="5977" spans="1:18" x14ac:dyDescent="0.3">
      <c r="A5977">
        <f t="shared" si="1214"/>
        <v>2019</v>
      </c>
      <c r="B5977">
        <f t="shared" si="1215"/>
        <v>5</v>
      </c>
      <c r="C5977">
        <f t="shared" si="1216"/>
        <v>7</v>
      </c>
      <c r="D5977">
        <f t="shared" si="1217"/>
        <v>7</v>
      </c>
      <c r="E5977" t="str">
        <f t="shared" si="1218"/>
        <v>OFF</v>
      </c>
      <c r="F5977" s="13">
        <f t="shared" si="1207"/>
        <v>43592</v>
      </c>
      <c r="G5977" s="14" t="str">
        <f t="shared" si="1219"/>
        <v>Avg of 4 NM Projects</v>
      </c>
      <c r="H5977" s="15">
        <f t="shared" si="1208"/>
        <v>22</v>
      </c>
      <c r="I5977" s="93">
        <v>0</v>
      </c>
      <c r="J5977">
        <f t="shared" si="1209"/>
        <v>0</v>
      </c>
      <c r="K5977" s="4">
        <v>25.82</v>
      </c>
      <c r="L5977" s="4">
        <v>27.32</v>
      </c>
      <c r="M5977" s="16">
        <f t="shared" si="1210"/>
        <v>0</v>
      </c>
      <c r="N5977">
        <f t="shared" si="1211"/>
        <v>1</v>
      </c>
      <c r="O5977">
        <f t="shared" si="1212"/>
        <v>0</v>
      </c>
      <c r="P5977" s="63">
        <f t="shared" si="1213"/>
        <v>0</v>
      </c>
    </row>
    <row r="5978" spans="1:18" x14ac:dyDescent="0.3">
      <c r="A5978">
        <f t="shared" si="1214"/>
        <v>2019</v>
      </c>
      <c r="B5978">
        <f t="shared" si="1215"/>
        <v>5</v>
      </c>
      <c r="C5978">
        <f t="shared" si="1216"/>
        <v>7</v>
      </c>
      <c r="D5978">
        <f t="shared" si="1217"/>
        <v>7</v>
      </c>
      <c r="E5978" t="str">
        <f t="shared" si="1218"/>
        <v>OFF</v>
      </c>
      <c r="F5978" s="13">
        <f t="shared" si="1207"/>
        <v>43592</v>
      </c>
      <c r="G5978" s="14" t="str">
        <f t="shared" si="1219"/>
        <v>Avg of 4 NM Projects</v>
      </c>
      <c r="H5978" s="15">
        <f t="shared" si="1208"/>
        <v>23</v>
      </c>
      <c r="I5978" s="93">
        <v>0</v>
      </c>
      <c r="J5978">
        <f t="shared" si="1209"/>
        <v>0</v>
      </c>
      <c r="K5978" s="4">
        <v>21.32</v>
      </c>
      <c r="L5978" s="4">
        <v>21.64</v>
      </c>
      <c r="M5978" s="16">
        <f t="shared" si="1210"/>
        <v>0</v>
      </c>
      <c r="N5978">
        <f t="shared" si="1211"/>
        <v>1</v>
      </c>
      <c r="O5978">
        <f t="shared" si="1212"/>
        <v>0</v>
      </c>
      <c r="P5978" s="63">
        <f t="shared" si="1213"/>
        <v>0</v>
      </c>
    </row>
    <row r="5979" spans="1:18" x14ac:dyDescent="0.3">
      <c r="A5979">
        <f t="shared" si="1214"/>
        <v>2019</v>
      </c>
      <c r="B5979">
        <f t="shared" si="1215"/>
        <v>5</v>
      </c>
      <c r="C5979">
        <f t="shared" si="1216"/>
        <v>7</v>
      </c>
      <c r="D5979">
        <f t="shared" si="1217"/>
        <v>7</v>
      </c>
      <c r="E5979" t="str">
        <f t="shared" si="1218"/>
        <v>OFF</v>
      </c>
      <c r="F5979" s="13">
        <f t="shared" si="1207"/>
        <v>43592</v>
      </c>
      <c r="G5979" s="14" t="str">
        <f t="shared" si="1219"/>
        <v>Avg of 4 NM Projects</v>
      </c>
      <c r="H5979" s="15">
        <f t="shared" si="1208"/>
        <v>24</v>
      </c>
      <c r="I5979" s="93">
        <v>-0.26</v>
      </c>
      <c r="J5979">
        <f t="shared" si="1209"/>
        <v>-1.4606741573033708E-3</v>
      </c>
      <c r="K5979" s="4">
        <v>21.16</v>
      </c>
      <c r="L5979" s="4">
        <v>15.98</v>
      </c>
      <c r="M5979" s="16">
        <f t="shared" si="1210"/>
        <v>-4.1548000000000002E-3</v>
      </c>
      <c r="N5979">
        <f t="shared" si="1211"/>
        <v>0</v>
      </c>
      <c r="O5979">
        <f t="shared" si="1212"/>
        <v>0</v>
      </c>
      <c r="P5979" s="63">
        <f t="shared" si="1213"/>
        <v>0</v>
      </c>
    </row>
    <row r="5980" spans="1:18" x14ac:dyDescent="0.3">
      <c r="A5980">
        <f t="shared" si="1214"/>
        <v>2019</v>
      </c>
      <c r="B5980">
        <f t="shared" si="1215"/>
        <v>5</v>
      </c>
      <c r="C5980">
        <f t="shared" si="1216"/>
        <v>8</v>
      </c>
      <c r="D5980">
        <f t="shared" si="1217"/>
        <v>1</v>
      </c>
      <c r="E5980" t="str">
        <f t="shared" si="1218"/>
        <v>OFF</v>
      </c>
      <c r="F5980" s="13">
        <f t="shared" si="1207"/>
        <v>43593</v>
      </c>
      <c r="G5980" s="14" t="str">
        <f t="shared" si="1219"/>
        <v>Avg of 4 NM Projects</v>
      </c>
      <c r="H5980" s="15">
        <f t="shared" si="1208"/>
        <v>1</v>
      </c>
      <c r="I5980" s="93">
        <v>-0.13</v>
      </c>
      <c r="J5980">
        <f t="shared" si="1209"/>
        <v>-7.3033707865168538E-4</v>
      </c>
      <c r="K5980" s="4">
        <v>20.02</v>
      </c>
      <c r="L5980" s="4">
        <v>15.97</v>
      </c>
      <c r="M5980" s="16">
        <f t="shared" si="1210"/>
        <v>-2.0761000000000004E-3</v>
      </c>
      <c r="N5980">
        <f t="shared" si="1211"/>
        <v>0</v>
      </c>
      <c r="O5980">
        <f t="shared" si="1212"/>
        <v>0</v>
      </c>
      <c r="P5980" s="63">
        <f t="shared" si="1213"/>
        <v>0</v>
      </c>
      <c r="Q5980" s="34"/>
      <c r="R5980" s="34"/>
    </row>
    <row r="5981" spans="1:18" x14ac:dyDescent="0.3">
      <c r="A5981">
        <f t="shared" si="1214"/>
        <v>2019</v>
      </c>
      <c r="B5981">
        <f t="shared" si="1215"/>
        <v>5</v>
      </c>
      <c r="C5981">
        <f t="shared" si="1216"/>
        <v>8</v>
      </c>
      <c r="D5981">
        <f t="shared" si="1217"/>
        <v>1</v>
      </c>
      <c r="E5981" t="str">
        <f t="shared" si="1218"/>
        <v>OFF</v>
      </c>
      <c r="F5981" s="13">
        <f t="shared" ref="F5981:F6044" si="1220">+F5957+1</f>
        <v>43593</v>
      </c>
      <c r="G5981" s="14" t="str">
        <f t="shared" si="1219"/>
        <v>Avg of 4 NM Projects</v>
      </c>
      <c r="H5981" s="15">
        <f t="shared" ref="H5981:H6044" si="1221">H5957</f>
        <v>2</v>
      </c>
      <c r="I5981" s="93">
        <v>-0.26</v>
      </c>
      <c r="J5981">
        <f t="shared" si="1209"/>
        <v>-1.4606741573033708E-3</v>
      </c>
      <c r="K5981" s="4">
        <v>16.5</v>
      </c>
      <c r="L5981" s="4">
        <v>15.52</v>
      </c>
      <c r="M5981" s="16">
        <f t="shared" si="1210"/>
        <v>-4.0352000000000001E-3</v>
      </c>
      <c r="N5981">
        <f t="shared" si="1211"/>
        <v>0</v>
      </c>
      <c r="O5981">
        <f t="shared" si="1212"/>
        <v>0</v>
      </c>
      <c r="P5981" s="63">
        <f t="shared" si="1213"/>
        <v>0</v>
      </c>
    </row>
    <row r="5982" spans="1:18" x14ac:dyDescent="0.3">
      <c r="A5982">
        <f t="shared" si="1214"/>
        <v>2019</v>
      </c>
      <c r="B5982">
        <f t="shared" si="1215"/>
        <v>5</v>
      </c>
      <c r="C5982">
        <f t="shared" si="1216"/>
        <v>8</v>
      </c>
      <c r="D5982">
        <f t="shared" si="1217"/>
        <v>1</v>
      </c>
      <c r="E5982" t="str">
        <f t="shared" si="1218"/>
        <v>OFF</v>
      </c>
      <c r="F5982" s="13">
        <f t="shared" si="1220"/>
        <v>43593</v>
      </c>
      <c r="G5982" s="14" t="str">
        <f t="shared" si="1219"/>
        <v>Avg of 4 NM Projects</v>
      </c>
      <c r="H5982" s="15">
        <f t="shared" si="1221"/>
        <v>3</v>
      </c>
      <c r="I5982" s="93">
        <v>0</v>
      </c>
      <c r="J5982">
        <f t="shared" si="1209"/>
        <v>0</v>
      </c>
      <c r="K5982" s="4">
        <v>16.260000000000002</v>
      </c>
      <c r="L5982" s="4">
        <v>12.87</v>
      </c>
      <c r="M5982" s="16">
        <f t="shared" si="1210"/>
        <v>0</v>
      </c>
      <c r="N5982">
        <f t="shared" si="1211"/>
        <v>1</v>
      </c>
      <c r="O5982">
        <f t="shared" si="1212"/>
        <v>0</v>
      </c>
      <c r="P5982" s="63">
        <f t="shared" si="1213"/>
        <v>0</v>
      </c>
    </row>
    <row r="5983" spans="1:18" x14ac:dyDescent="0.3">
      <c r="A5983">
        <f t="shared" si="1214"/>
        <v>2019</v>
      </c>
      <c r="B5983">
        <f t="shared" si="1215"/>
        <v>5</v>
      </c>
      <c r="C5983">
        <f t="shared" si="1216"/>
        <v>8</v>
      </c>
      <c r="D5983">
        <f t="shared" si="1217"/>
        <v>1</v>
      </c>
      <c r="E5983" t="str">
        <f t="shared" si="1218"/>
        <v>OFF</v>
      </c>
      <c r="F5983" s="13">
        <f t="shared" si="1220"/>
        <v>43593</v>
      </c>
      <c r="G5983" s="14" t="str">
        <f t="shared" si="1219"/>
        <v>Avg of 4 NM Projects</v>
      </c>
      <c r="H5983" s="15">
        <f t="shared" si="1221"/>
        <v>4</v>
      </c>
      <c r="I5983" s="93">
        <v>-0.26</v>
      </c>
      <c r="J5983">
        <f t="shared" si="1209"/>
        <v>-1.4606741573033708E-3</v>
      </c>
      <c r="K5983" s="4">
        <v>16.02</v>
      </c>
      <c r="L5983" s="4">
        <v>15.67</v>
      </c>
      <c r="M5983" s="16">
        <f t="shared" si="1210"/>
        <v>-4.0742E-3</v>
      </c>
      <c r="N5983">
        <f t="shared" si="1211"/>
        <v>0</v>
      </c>
      <c r="O5983">
        <f t="shared" si="1212"/>
        <v>0</v>
      </c>
      <c r="P5983" s="63">
        <f t="shared" si="1213"/>
        <v>0</v>
      </c>
    </row>
    <row r="5984" spans="1:18" x14ac:dyDescent="0.3">
      <c r="A5984">
        <f t="shared" si="1214"/>
        <v>2019</v>
      </c>
      <c r="B5984">
        <f t="shared" si="1215"/>
        <v>5</v>
      </c>
      <c r="C5984">
        <f t="shared" si="1216"/>
        <v>8</v>
      </c>
      <c r="D5984">
        <f t="shared" si="1217"/>
        <v>1</v>
      </c>
      <c r="E5984" t="str">
        <f t="shared" si="1218"/>
        <v>OFF</v>
      </c>
      <c r="F5984" s="13">
        <f t="shared" si="1220"/>
        <v>43593</v>
      </c>
      <c r="G5984" s="14" t="str">
        <f t="shared" si="1219"/>
        <v>Avg of 4 NM Projects</v>
      </c>
      <c r="H5984" s="15">
        <f t="shared" si="1221"/>
        <v>5</v>
      </c>
      <c r="I5984" s="93">
        <v>0</v>
      </c>
      <c r="J5984">
        <f t="shared" si="1209"/>
        <v>0</v>
      </c>
      <c r="K5984" s="4">
        <v>17.41</v>
      </c>
      <c r="L5984" s="4">
        <v>16.47</v>
      </c>
      <c r="M5984" s="16">
        <f t="shared" si="1210"/>
        <v>0</v>
      </c>
      <c r="N5984">
        <f t="shared" si="1211"/>
        <v>1</v>
      </c>
      <c r="O5984">
        <f t="shared" si="1212"/>
        <v>0</v>
      </c>
      <c r="P5984" s="63">
        <f t="shared" si="1213"/>
        <v>0</v>
      </c>
    </row>
    <row r="5985" spans="1:16" x14ac:dyDescent="0.3">
      <c r="A5985">
        <f t="shared" si="1214"/>
        <v>2019</v>
      </c>
      <c r="B5985">
        <f t="shared" si="1215"/>
        <v>5</v>
      </c>
      <c r="C5985">
        <f t="shared" si="1216"/>
        <v>8</v>
      </c>
      <c r="D5985">
        <f t="shared" si="1217"/>
        <v>1</v>
      </c>
      <c r="E5985" t="str">
        <f t="shared" si="1218"/>
        <v>OFF</v>
      </c>
      <c r="F5985" s="13">
        <f t="shared" si="1220"/>
        <v>43593</v>
      </c>
      <c r="G5985" s="14" t="str">
        <f t="shared" si="1219"/>
        <v>Avg of 4 NM Projects</v>
      </c>
      <c r="H5985" s="15">
        <f t="shared" si="1221"/>
        <v>6</v>
      </c>
      <c r="I5985" s="93">
        <v>-0.26</v>
      </c>
      <c r="J5985">
        <f t="shared" si="1209"/>
        <v>-1.4606741573033708E-3</v>
      </c>
      <c r="K5985" s="4">
        <v>19.25</v>
      </c>
      <c r="L5985" s="4">
        <v>20.88</v>
      </c>
      <c r="M5985" s="16">
        <f t="shared" si="1210"/>
        <v>-5.4288000000000001E-3</v>
      </c>
      <c r="N5985">
        <f t="shared" si="1211"/>
        <v>0</v>
      </c>
      <c r="O5985">
        <f t="shared" si="1212"/>
        <v>0</v>
      </c>
      <c r="P5985" s="63">
        <f t="shared" si="1213"/>
        <v>0</v>
      </c>
    </row>
    <row r="5986" spans="1:16" x14ac:dyDescent="0.3">
      <c r="A5986">
        <f t="shared" si="1214"/>
        <v>2019</v>
      </c>
      <c r="B5986">
        <f t="shared" si="1215"/>
        <v>5</v>
      </c>
      <c r="C5986">
        <f t="shared" si="1216"/>
        <v>8</v>
      </c>
      <c r="D5986">
        <f t="shared" si="1217"/>
        <v>1</v>
      </c>
      <c r="E5986" t="str">
        <f t="shared" si="1218"/>
        <v>OFF</v>
      </c>
      <c r="F5986" s="13">
        <f t="shared" si="1220"/>
        <v>43593</v>
      </c>
      <c r="G5986" s="14" t="str">
        <f t="shared" si="1219"/>
        <v>Avg of 4 NM Projects</v>
      </c>
      <c r="H5986" s="15">
        <f t="shared" si="1221"/>
        <v>7</v>
      </c>
      <c r="I5986" s="93">
        <v>12.03</v>
      </c>
      <c r="J5986">
        <f t="shared" si="1209"/>
        <v>6.7584269662921345E-2</v>
      </c>
      <c r="K5986" s="4">
        <v>21.62</v>
      </c>
      <c r="L5986" s="4">
        <v>33.909999999999997</v>
      </c>
      <c r="M5986" s="16">
        <f t="shared" si="1210"/>
        <v>0.40793729999999995</v>
      </c>
      <c r="N5986">
        <f t="shared" si="1211"/>
        <v>0</v>
      </c>
      <c r="O5986">
        <f t="shared" si="1212"/>
        <v>0</v>
      </c>
      <c r="P5986" s="63">
        <f t="shared" si="1213"/>
        <v>0</v>
      </c>
    </row>
    <row r="5987" spans="1:16" x14ac:dyDescent="0.3">
      <c r="A5987">
        <f t="shared" si="1214"/>
        <v>2019</v>
      </c>
      <c r="B5987">
        <f t="shared" si="1215"/>
        <v>5</v>
      </c>
      <c r="C5987">
        <f t="shared" si="1216"/>
        <v>8</v>
      </c>
      <c r="D5987">
        <f t="shared" si="1217"/>
        <v>1</v>
      </c>
      <c r="E5987" t="str">
        <f t="shared" si="1218"/>
        <v>OFF</v>
      </c>
      <c r="F5987" s="13">
        <f t="shared" si="1220"/>
        <v>43593</v>
      </c>
      <c r="G5987" s="14" t="str">
        <f t="shared" si="1219"/>
        <v>Avg of 4 NM Projects</v>
      </c>
      <c r="H5987" s="15">
        <f t="shared" si="1221"/>
        <v>8</v>
      </c>
      <c r="I5987" s="93">
        <v>57.09</v>
      </c>
      <c r="J5987">
        <f t="shared" si="1209"/>
        <v>0.32073033707865173</v>
      </c>
      <c r="K5987" s="4">
        <v>26.49</v>
      </c>
      <c r="L5987" s="4">
        <v>33.04</v>
      </c>
      <c r="M5987" s="16">
        <f t="shared" si="1210"/>
        <v>1.8862536000000001</v>
      </c>
      <c r="N5987">
        <f t="shared" si="1211"/>
        <v>0</v>
      </c>
      <c r="O5987">
        <f t="shared" si="1212"/>
        <v>0</v>
      </c>
      <c r="P5987" s="63">
        <f t="shared" si="1213"/>
        <v>0</v>
      </c>
    </row>
    <row r="5988" spans="1:16" x14ac:dyDescent="0.3">
      <c r="A5988">
        <f t="shared" si="1214"/>
        <v>2019</v>
      </c>
      <c r="B5988">
        <f t="shared" si="1215"/>
        <v>5</v>
      </c>
      <c r="C5988">
        <f t="shared" si="1216"/>
        <v>8</v>
      </c>
      <c r="D5988">
        <f t="shared" si="1217"/>
        <v>1</v>
      </c>
      <c r="E5988" t="str">
        <f t="shared" si="1218"/>
        <v>OFF</v>
      </c>
      <c r="F5988" s="13">
        <f t="shared" si="1220"/>
        <v>43593</v>
      </c>
      <c r="G5988" s="14" t="str">
        <f t="shared" si="1219"/>
        <v>Avg of 4 NM Projects</v>
      </c>
      <c r="H5988" s="15">
        <f t="shared" si="1221"/>
        <v>9</v>
      </c>
      <c r="I5988" s="93">
        <v>106.24</v>
      </c>
      <c r="J5988">
        <f t="shared" si="1209"/>
        <v>0.59685393258426966</v>
      </c>
      <c r="K5988" s="4">
        <v>23.61</v>
      </c>
      <c r="L5988" s="4">
        <v>25.45</v>
      </c>
      <c r="M5988" s="16">
        <f t="shared" si="1210"/>
        <v>2.703808</v>
      </c>
      <c r="N5988">
        <f t="shared" si="1211"/>
        <v>0</v>
      </c>
      <c r="O5988">
        <f t="shared" si="1212"/>
        <v>1</v>
      </c>
      <c r="P5988" s="63">
        <f t="shared" si="1213"/>
        <v>0</v>
      </c>
    </row>
    <row r="5989" spans="1:16" x14ac:dyDescent="0.3">
      <c r="A5989">
        <f t="shared" si="1214"/>
        <v>2019</v>
      </c>
      <c r="B5989">
        <f t="shared" si="1215"/>
        <v>5</v>
      </c>
      <c r="C5989">
        <f t="shared" si="1216"/>
        <v>8</v>
      </c>
      <c r="D5989">
        <f t="shared" si="1217"/>
        <v>1</v>
      </c>
      <c r="E5989" t="str">
        <f t="shared" si="1218"/>
        <v>OFF</v>
      </c>
      <c r="F5989" s="13">
        <f t="shared" si="1220"/>
        <v>43593</v>
      </c>
      <c r="G5989" s="14" t="str">
        <f t="shared" si="1219"/>
        <v>Avg of 4 NM Projects</v>
      </c>
      <c r="H5989" s="15">
        <f t="shared" si="1221"/>
        <v>10</v>
      </c>
      <c r="I5989" s="93">
        <v>133.76499999999999</v>
      </c>
      <c r="J5989">
        <f t="shared" si="1209"/>
        <v>0.75148876404494369</v>
      </c>
      <c r="K5989" s="4">
        <v>23.44</v>
      </c>
      <c r="L5989" s="4">
        <v>19.04</v>
      </c>
      <c r="M5989" s="16">
        <f t="shared" si="1210"/>
        <v>2.5468855999999995</v>
      </c>
      <c r="N5989">
        <f t="shared" si="1211"/>
        <v>0</v>
      </c>
      <c r="O5989">
        <f t="shared" si="1212"/>
        <v>1</v>
      </c>
      <c r="P5989" s="63">
        <f t="shared" si="1213"/>
        <v>0</v>
      </c>
    </row>
    <row r="5990" spans="1:16" x14ac:dyDescent="0.3">
      <c r="A5990">
        <f t="shared" si="1214"/>
        <v>2019</v>
      </c>
      <c r="B5990">
        <f t="shared" si="1215"/>
        <v>5</v>
      </c>
      <c r="C5990">
        <f t="shared" si="1216"/>
        <v>8</v>
      </c>
      <c r="D5990">
        <f t="shared" si="1217"/>
        <v>1</v>
      </c>
      <c r="E5990" t="str">
        <f t="shared" si="1218"/>
        <v>OFF</v>
      </c>
      <c r="F5990" s="13">
        <f t="shared" si="1220"/>
        <v>43593</v>
      </c>
      <c r="G5990" s="14" t="str">
        <f t="shared" si="1219"/>
        <v>Avg of 4 NM Projects</v>
      </c>
      <c r="H5990" s="15">
        <f t="shared" si="1221"/>
        <v>11</v>
      </c>
      <c r="I5990" s="93">
        <v>152.69999999999999</v>
      </c>
      <c r="J5990">
        <f t="shared" si="1209"/>
        <v>0.85786516853932582</v>
      </c>
      <c r="K5990" s="4">
        <v>22.72</v>
      </c>
      <c r="L5990" s="4">
        <v>18.16</v>
      </c>
      <c r="M5990" s="16">
        <f t="shared" si="1210"/>
        <v>2.7730319999999997</v>
      </c>
      <c r="N5990">
        <f t="shared" si="1211"/>
        <v>0</v>
      </c>
      <c r="O5990">
        <f t="shared" si="1212"/>
        <v>1</v>
      </c>
      <c r="P5990" s="63">
        <f t="shared" si="1213"/>
        <v>0</v>
      </c>
    </row>
    <row r="5991" spans="1:16" x14ac:dyDescent="0.3">
      <c r="A5991">
        <f t="shared" si="1214"/>
        <v>2019</v>
      </c>
      <c r="B5991">
        <f t="shared" si="1215"/>
        <v>5</v>
      </c>
      <c r="C5991">
        <f t="shared" si="1216"/>
        <v>8</v>
      </c>
      <c r="D5991">
        <f t="shared" si="1217"/>
        <v>1</v>
      </c>
      <c r="E5991" t="str">
        <f t="shared" si="1218"/>
        <v>OFF</v>
      </c>
      <c r="F5991" s="13">
        <f t="shared" si="1220"/>
        <v>43593</v>
      </c>
      <c r="G5991" s="14" t="str">
        <f t="shared" si="1219"/>
        <v>Avg of 4 NM Projects</v>
      </c>
      <c r="H5991" s="15">
        <f t="shared" si="1221"/>
        <v>12</v>
      </c>
      <c r="I5991" s="93">
        <v>163.19999999999999</v>
      </c>
      <c r="J5991">
        <f t="shared" si="1209"/>
        <v>0.91685393258426962</v>
      </c>
      <c r="K5991" s="4">
        <v>21.69</v>
      </c>
      <c r="L5991" s="4">
        <v>17.510000000000002</v>
      </c>
      <c r="M5991" s="16">
        <f t="shared" si="1210"/>
        <v>2.8576320000000002</v>
      </c>
      <c r="N5991">
        <f t="shared" si="1211"/>
        <v>0</v>
      </c>
      <c r="O5991">
        <f t="shared" si="1212"/>
        <v>1</v>
      </c>
      <c r="P5991" s="63">
        <f t="shared" si="1213"/>
        <v>1</v>
      </c>
    </row>
    <row r="5992" spans="1:16" x14ac:dyDescent="0.3">
      <c r="A5992">
        <f t="shared" si="1214"/>
        <v>2019</v>
      </c>
      <c r="B5992">
        <f t="shared" si="1215"/>
        <v>5</v>
      </c>
      <c r="C5992">
        <f t="shared" si="1216"/>
        <v>8</v>
      </c>
      <c r="D5992">
        <f t="shared" si="1217"/>
        <v>1</v>
      </c>
      <c r="E5992" t="str">
        <f t="shared" si="1218"/>
        <v>OFF</v>
      </c>
      <c r="F5992" s="13">
        <f t="shared" si="1220"/>
        <v>43593</v>
      </c>
      <c r="G5992" s="14" t="str">
        <f t="shared" si="1219"/>
        <v>Avg of 4 NM Projects</v>
      </c>
      <c r="H5992" s="15">
        <f t="shared" si="1221"/>
        <v>13</v>
      </c>
      <c r="I5992" s="93">
        <v>164.73</v>
      </c>
      <c r="J5992">
        <f t="shared" si="1209"/>
        <v>0.92544943820224712</v>
      </c>
      <c r="K5992" s="4">
        <v>21.78</v>
      </c>
      <c r="L5992" s="4">
        <v>18.12</v>
      </c>
      <c r="M5992" s="16">
        <f t="shared" si="1210"/>
        <v>2.9849076000000001</v>
      </c>
      <c r="N5992">
        <f t="shared" si="1211"/>
        <v>0</v>
      </c>
      <c r="O5992">
        <f t="shared" si="1212"/>
        <v>1</v>
      </c>
      <c r="P5992" s="63">
        <f t="shared" si="1213"/>
        <v>1</v>
      </c>
    </row>
    <row r="5993" spans="1:16" x14ac:dyDescent="0.3">
      <c r="A5993">
        <f t="shared" si="1214"/>
        <v>2019</v>
      </c>
      <c r="B5993">
        <f t="shared" si="1215"/>
        <v>5</v>
      </c>
      <c r="C5993">
        <f t="shared" si="1216"/>
        <v>8</v>
      </c>
      <c r="D5993">
        <f t="shared" si="1217"/>
        <v>1</v>
      </c>
      <c r="E5993" t="str">
        <f t="shared" si="1218"/>
        <v>OFF</v>
      </c>
      <c r="F5993" s="13">
        <f t="shared" si="1220"/>
        <v>43593</v>
      </c>
      <c r="G5993" s="14" t="str">
        <f t="shared" si="1219"/>
        <v>Avg of 4 NM Projects</v>
      </c>
      <c r="H5993" s="15">
        <f t="shared" si="1221"/>
        <v>14</v>
      </c>
      <c r="I5993" s="93">
        <v>161.155</v>
      </c>
      <c r="J5993">
        <f t="shared" si="1209"/>
        <v>0.9053651685393258</v>
      </c>
      <c r="K5993" s="4">
        <v>21.79</v>
      </c>
      <c r="L5993" s="4">
        <v>16.78</v>
      </c>
      <c r="M5993" s="16">
        <f t="shared" si="1210"/>
        <v>2.7041809000000003</v>
      </c>
      <c r="N5993">
        <f t="shared" si="1211"/>
        <v>0</v>
      </c>
      <c r="O5993">
        <f t="shared" si="1212"/>
        <v>1</v>
      </c>
      <c r="P5993" s="63">
        <f t="shared" si="1213"/>
        <v>1</v>
      </c>
    </row>
    <row r="5994" spans="1:16" x14ac:dyDescent="0.3">
      <c r="A5994">
        <f t="shared" si="1214"/>
        <v>2019</v>
      </c>
      <c r="B5994">
        <f t="shared" si="1215"/>
        <v>5</v>
      </c>
      <c r="C5994">
        <f t="shared" si="1216"/>
        <v>8</v>
      </c>
      <c r="D5994">
        <f t="shared" si="1217"/>
        <v>1</v>
      </c>
      <c r="E5994" t="str">
        <f t="shared" si="1218"/>
        <v>OFF</v>
      </c>
      <c r="F5994" s="13">
        <f t="shared" si="1220"/>
        <v>43593</v>
      </c>
      <c r="G5994" s="14" t="str">
        <f t="shared" si="1219"/>
        <v>Avg of 4 NM Projects</v>
      </c>
      <c r="H5994" s="15">
        <f t="shared" si="1221"/>
        <v>15</v>
      </c>
      <c r="I5994" s="93">
        <v>149.62</v>
      </c>
      <c r="J5994">
        <f t="shared" si="1209"/>
        <v>0.84056179775280904</v>
      </c>
      <c r="K5994" s="4">
        <v>22.47</v>
      </c>
      <c r="L5994" s="4">
        <v>15.47</v>
      </c>
      <c r="M5994" s="16">
        <f t="shared" si="1210"/>
        <v>2.3146214000000001</v>
      </c>
      <c r="N5994">
        <f t="shared" si="1211"/>
        <v>0</v>
      </c>
      <c r="O5994">
        <f t="shared" si="1212"/>
        <v>1</v>
      </c>
      <c r="P5994" s="63">
        <f t="shared" si="1213"/>
        <v>0</v>
      </c>
    </row>
    <row r="5995" spans="1:16" x14ac:dyDescent="0.3">
      <c r="A5995">
        <f t="shared" si="1214"/>
        <v>2019</v>
      </c>
      <c r="B5995">
        <f t="shared" si="1215"/>
        <v>5</v>
      </c>
      <c r="C5995">
        <f t="shared" si="1216"/>
        <v>8</v>
      </c>
      <c r="D5995">
        <f t="shared" si="1217"/>
        <v>1</v>
      </c>
      <c r="E5995" t="str">
        <f t="shared" si="1218"/>
        <v>OFF</v>
      </c>
      <c r="F5995" s="13">
        <f t="shared" si="1220"/>
        <v>43593</v>
      </c>
      <c r="G5995" s="14" t="str">
        <f t="shared" si="1219"/>
        <v>Avg of 4 NM Projects</v>
      </c>
      <c r="H5995" s="15">
        <f t="shared" si="1221"/>
        <v>16</v>
      </c>
      <c r="I5995" s="93">
        <v>131.32999999999998</v>
      </c>
      <c r="J5995">
        <f t="shared" si="1209"/>
        <v>0.73780898876404488</v>
      </c>
      <c r="K5995" s="4">
        <v>22.05</v>
      </c>
      <c r="L5995" s="4">
        <v>15.31</v>
      </c>
      <c r="M5995" s="16">
        <f t="shared" si="1210"/>
        <v>2.0106622999999999</v>
      </c>
      <c r="N5995">
        <f t="shared" si="1211"/>
        <v>0</v>
      </c>
      <c r="O5995">
        <f t="shared" si="1212"/>
        <v>1</v>
      </c>
      <c r="P5995" s="63">
        <f t="shared" si="1213"/>
        <v>0</v>
      </c>
    </row>
    <row r="5996" spans="1:16" x14ac:dyDescent="0.3">
      <c r="A5996">
        <f t="shared" si="1214"/>
        <v>2019</v>
      </c>
      <c r="B5996">
        <f t="shared" si="1215"/>
        <v>5</v>
      </c>
      <c r="C5996">
        <f t="shared" si="1216"/>
        <v>8</v>
      </c>
      <c r="D5996">
        <f t="shared" si="1217"/>
        <v>1</v>
      </c>
      <c r="E5996" t="str">
        <f t="shared" si="1218"/>
        <v>OFF</v>
      </c>
      <c r="F5996" s="13">
        <f t="shared" si="1220"/>
        <v>43593</v>
      </c>
      <c r="G5996" s="14" t="str">
        <f t="shared" si="1219"/>
        <v>Avg of 4 NM Projects</v>
      </c>
      <c r="H5996" s="15">
        <f t="shared" si="1221"/>
        <v>17</v>
      </c>
      <c r="I5996" s="93">
        <v>105.35499999999999</v>
      </c>
      <c r="J5996">
        <f t="shared" si="1209"/>
        <v>0.59188202247191002</v>
      </c>
      <c r="K5996" s="4">
        <v>22.32</v>
      </c>
      <c r="L5996" s="4">
        <v>15.59</v>
      </c>
      <c r="M5996" s="16">
        <f t="shared" si="1210"/>
        <v>1.64248445</v>
      </c>
      <c r="N5996">
        <f t="shared" si="1211"/>
        <v>0</v>
      </c>
      <c r="O5996">
        <f t="shared" si="1212"/>
        <v>1</v>
      </c>
      <c r="P5996" s="63">
        <f t="shared" si="1213"/>
        <v>0</v>
      </c>
    </row>
    <row r="5997" spans="1:16" x14ac:dyDescent="0.3">
      <c r="A5997">
        <f t="shared" si="1214"/>
        <v>2019</v>
      </c>
      <c r="B5997">
        <f t="shared" si="1215"/>
        <v>5</v>
      </c>
      <c r="C5997">
        <f t="shared" si="1216"/>
        <v>8</v>
      </c>
      <c r="D5997">
        <f t="shared" si="1217"/>
        <v>1</v>
      </c>
      <c r="E5997" t="str">
        <f t="shared" si="1218"/>
        <v>OFF</v>
      </c>
      <c r="F5997" s="13">
        <f t="shared" si="1220"/>
        <v>43593</v>
      </c>
      <c r="G5997" s="14" t="str">
        <f t="shared" si="1219"/>
        <v>Avg of 4 NM Projects</v>
      </c>
      <c r="H5997" s="15">
        <f t="shared" si="1221"/>
        <v>18</v>
      </c>
      <c r="I5997" s="93">
        <v>71.295000000000002</v>
      </c>
      <c r="J5997">
        <f t="shared" si="1209"/>
        <v>0.40053370786516856</v>
      </c>
      <c r="K5997" s="4">
        <v>25.74</v>
      </c>
      <c r="L5997" s="4">
        <v>17.23</v>
      </c>
      <c r="M5997" s="16">
        <f t="shared" si="1210"/>
        <v>1.2284128500000002</v>
      </c>
      <c r="N5997">
        <f t="shared" si="1211"/>
        <v>0</v>
      </c>
      <c r="O5997">
        <f t="shared" si="1212"/>
        <v>0</v>
      </c>
      <c r="P5997" s="63">
        <f t="shared" si="1213"/>
        <v>0</v>
      </c>
    </row>
    <row r="5998" spans="1:16" x14ac:dyDescent="0.3">
      <c r="A5998">
        <f t="shared" si="1214"/>
        <v>2019</v>
      </c>
      <c r="B5998">
        <f t="shared" si="1215"/>
        <v>5</v>
      </c>
      <c r="C5998">
        <f t="shared" si="1216"/>
        <v>8</v>
      </c>
      <c r="D5998">
        <f t="shared" si="1217"/>
        <v>1</v>
      </c>
      <c r="E5998" t="str">
        <f t="shared" si="1218"/>
        <v>OFF</v>
      </c>
      <c r="F5998" s="13">
        <f t="shared" si="1220"/>
        <v>43593</v>
      </c>
      <c r="G5998" s="14" t="str">
        <f t="shared" si="1219"/>
        <v>Avg of 4 NM Projects</v>
      </c>
      <c r="H5998" s="15">
        <f t="shared" si="1221"/>
        <v>19</v>
      </c>
      <c r="I5998" s="93">
        <v>31.49</v>
      </c>
      <c r="J5998">
        <f t="shared" si="1209"/>
        <v>0.17691011235955056</v>
      </c>
      <c r="K5998" s="4">
        <v>28.43</v>
      </c>
      <c r="L5998" s="4">
        <v>20.420000000000002</v>
      </c>
      <c r="M5998" s="16">
        <f t="shared" si="1210"/>
        <v>0.64302579999999998</v>
      </c>
      <c r="N5998">
        <f t="shared" si="1211"/>
        <v>0</v>
      </c>
      <c r="O5998">
        <f t="shared" si="1212"/>
        <v>0</v>
      </c>
      <c r="P5998" s="63">
        <f t="shared" si="1213"/>
        <v>0</v>
      </c>
    </row>
    <row r="5999" spans="1:16" x14ac:dyDescent="0.3">
      <c r="A5999">
        <f t="shared" si="1214"/>
        <v>2019</v>
      </c>
      <c r="B5999">
        <f t="shared" si="1215"/>
        <v>5</v>
      </c>
      <c r="C5999">
        <f t="shared" si="1216"/>
        <v>8</v>
      </c>
      <c r="D5999">
        <f t="shared" si="1217"/>
        <v>1</v>
      </c>
      <c r="E5999" t="str">
        <f t="shared" si="1218"/>
        <v>OFF</v>
      </c>
      <c r="F5999" s="13">
        <f t="shared" si="1220"/>
        <v>43593</v>
      </c>
      <c r="G5999" s="14" t="str">
        <f t="shared" si="1219"/>
        <v>Avg of 4 NM Projects</v>
      </c>
      <c r="H5999" s="15">
        <f t="shared" si="1221"/>
        <v>20</v>
      </c>
      <c r="I5999" s="93">
        <v>6.1450000000000005</v>
      </c>
      <c r="J5999">
        <f t="shared" si="1209"/>
        <v>3.4522471910112359E-2</v>
      </c>
      <c r="K5999" s="4">
        <v>29.93</v>
      </c>
      <c r="L5999" s="4">
        <v>25.68</v>
      </c>
      <c r="M5999" s="16">
        <f t="shared" si="1210"/>
        <v>0.15780360000000002</v>
      </c>
      <c r="N5999">
        <f t="shared" si="1211"/>
        <v>0</v>
      </c>
      <c r="O5999">
        <f t="shared" si="1212"/>
        <v>0</v>
      </c>
      <c r="P5999" s="63">
        <f t="shared" si="1213"/>
        <v>0</v>
      </c>
    </row>
    <row r="6000" spans="1:16" x14ac:dyDescent="0.3">
      <c r="A6000">
        <f t="shared" si="1214"/>
        <v>2019</v>
      </c>
      <c r="B6000">
        <f t="shared" si="1215"/>
        <v>5</v>
      </c>
      <c r="C6000">
        <f t="shared" si="1216"/>
        <v>8</v>
      </c>
      <c r="D6000">
        <f t="shared" si="1217"/>
        <v>1</v>
      </c>
      <c r="E6000" t="str">
        <f t="shared" si="1218"/>
        <v>OFF</v>
      </c>
      <c r="F6000" s="13">
        <f t="shared" si="1220"/>
        <v>43593</v>
      </c>
      <c r="G6000" s="14" t="str">
        <f t="shared" si="1219"/>
        <v>Avg of 4 NM Projects</v>
      </c>
      <c r="H6000" s="15">
        <f t="shared" si="1221"/>
        <v>21</v>
      </c>
      <c r="I6000" s="93">
        <v>-0.26</v>
      </c>
      <c r="J6000">
        <f t="shared" si="1209"/>
        <v>-1.4606741573033708E-3</v>
      </c>
      <c r="K6000" s="4">
        <v>32.6</v>
      </c>
      <c r="L6000" s="4">
        <v>33.99</v>
      </c>
      <c r="M6000" s="16">
        <f t="shared" si="1210"/>
        <v>-8.8374000000000005E-3</v>
      </c>
      <c r="N6000">
        <f t="shared" si="1211"/>
        <v>0</v>
      </c>
      <c r="O6000">
        <f t="shared" si="1212"/>
        <v>0</v>
      </c>
      <c r="P6000" s="63">
        <f t="shared" si="1213"/>
        <v>0</v>
      </c>
    </row>
    <row r="6001" spans="1:18" x14ac:dyDescent="0.3">
      <c r="A6001">
        <f t="shared" si="1214"/>
        <v>2019</v>
      </c>
      <c r="B6001">
        <f t="shared" si="1215"/>
        <v>5</v>
      </c>
      <c r="C6001">
        <f t="shared" si="1216"/>
        <v>8</v>
      </c>
      <c r="D6001">
        <f t="shared" si="1217"/>
        <v>1</v>
      </c>
      <c r="E6001" t="str">
        <f t="shared" si="1218"/>
        <v>OFF</v>
      </c>
      <c r="F6001" s="13">
        <f t="shared" si="1220"/>
        <v>43593</v>
      </c>
      <c r="G6001" s="14" t="str">
        <f t="shared" si="1219"/>
        <v>Avg of 4 NM Projects</v>
      </c>
      <c r="H6001" s="15">
        <f t="shared" si="1221"/>
        <v>22</v>
      </c>
      <c r="I6001" s="93">
        <v>-0.26</v>
      </c>
      <c r="J6001">
        <f t="shared" si="1209"/>
        <v>-1.4606741573033708E-3</v>
      </c>
      <c r="K6001" s="4">
        <v>24.03</v>
      </c>
      <c r="L6001" s="4">
        <v>25.47</v>
      </c>
      <c r="M6001" s="16">
        <f t="shared" si="1210"/>
        <v>-6.6222E-3</v>
      </c>
      <c r="N6001">
        <f t="shared" si="1211"/>
        <v>0</v>
      </c>
      <c r="O6001">
        <f t="shared" si="1212"/>
        <v>0</v>
      </c>
      <c r="P6001" s="63">
        <f t="shared" si="1213"/>
        <v>0</v>
      </c>
    </row>
    <row r="6002" spans="1:18" x14ac:dyDescent="0.3">
      <c r="A6002">
        <f t="shared" si="1214"/>
        <v>2019</v>
      </c>
      <c r="B6002">
        <f t="shared" si="1215"/>
        <v>5</v>
      </c>
      <c r="C6002">
        <f t="shared" si="1216"/>
        <v>8</v>
      </c>
      <c r="D6002">
        <f t="shared" si="1217"/>
        <v>1</v>
      </c>
      <c r="E6002" t="str">
        <f t="shared" si="1218"/>
        <v>OFF</v>
      </c>
      <c r="F6002" s="13">
        <f t="shared" si="1220"/>
        <v>43593</v>
      </c>
      <c r="G6002" s="14" t="str">
        <f t="shared" si="1219"/>
        <v>Avg of 4 NM Projects</v>
      </c>
      <c r="H6002" s="15">
        <f t="shared" si="1221"/>
        <v>23</v>
      </c>
      <c r="I6002" s="93">
        <v>0</v>
      </c>
      <c r="J6002">
        <f t="shared" si="1209"/>
        <v>0</v>
      </c>
      <c r="K6002" s="4">
        <v>22.21</v>
      </c>
      <c r="L6002" s="4">
        <v>16.91</v>
      </c>
      <c r="M6002" s="16">
        <f t="shared" si="1210"/>
        <v>0</v>
      </c>
      <c r="N6002">
        <f t="shared" si="1211"/>
        <v>1</v>
      </c>
      <c r="O6002">
        <f t="shared" si="1212"/>
        <v>0</v>
      </c>
      <c r="P6002" s="63">
        <f t="shared" si="1213"/>
        <v>0</v>
      </c>
    </row>
    <row r="6003" spans="1:18" x14ac:dyDescent="0.3">
      <c r="A6003">
        <f t="shared" si="1214"/>
        <v>2019</v>
      </c>
      <c r="B6003">
        <f t="shared" si="1215"/>
        <v>5</v>
      </c>
      <c r="C6003">
        <f t="shared" si="1216"/>
        <v>8</v>
      </c>
      <c r="D6003">
        <f t="shared" si="1217"/>
        <v>1</v>
      </c>
      <c r="E6003" t="str">
        <f t="shared" si="1218"/>
        <v>OFF</v>
      </c>
      <c r="F6003" s="13">
        <f t="shared" si="1220"/>
        <v>43593</v>
      </c>
      <c r="G6003" s="14" t="str">
        <f t="shared" si="1219"/>
        <v>Avg of 4 NM Projects</v>
      </c>
      <c r="H6003" s="15">
        <f t="shared" si="1221"/>
        <v>24</v>
      </c>
      <c r="I6003" s="93">
        <v>0</v>
      </c>
      <c r="J6003">
        <f t="shared" si="1209"/>
        <v>0</v>
      </c>
      <c r="K6003" s="4">
        <v>20.52</v>
      </c>
      <c r="L6003" s="4">
        <v>17.11</v>
      </c>
      <c r="M6003" s="16">
        <f t="shared" si="1210"/>
        <v>0</v>
      </c>
      <c r="N6003">
        <f t="shared" si="1211"/>
        <v>1</v>
      </c>
      <c r="O6003">
        <f t="shared" si="1212"/>
        <v>0</v>
      </c>
      <c r="P6003" s="63">
        <f t="shared" si="1213"/>
        <v>0</v>
      </c>
    </row>
    <row r="6004" spans="1:18" x14ac:dyDescent="0.3">
      <c r="A6004">
        <f t="shared" si="1214"/>
        <v>2019</v>
      </c>
      <c r="B6004">
        <f t="shared" si="1215"/>
        <v>5</v>
      </c>
      <c r="C6004">
        <f t="shared" si="1216"/>
        <v>9</v>
      </c>
      <c r="D6004">
        <f t="shared" si="1217"/>
        <v>2</v>
      </c>
      <c r="E6004" t="str">
        <f t="shared" si="1218"/>
        <v>OFF</v>
      </c>
      <c r="F6004" s="13">
        <f t="shared" si="1220"/>
        <v>43594</v>
      </c>
      <c r="G6004" s="14" t="str">
        <f t="shared" si="1219"/>
        <v>Avg of 4 NM Projects</v>
      </c>
      <c r="H6004" s="15">
        <f t="shared" si="1221"/>
        <v>1</v>
      </c>
      <c r="I6004" s="93">
        <v>0</v>
      </c>
      <c r="J6004">
        <f t="shared" si="1209"/>
        <v>0</v>
      </c>
      <c r="K6004" s="4">
        <v>18</v>
      </c>
      <c r="L6004" s="4">
        <v>9.85</v>
      </c>
      <c r="M6004" s="16">
        <f t="shared" si="1210"/>
        <v>0</v>
      </c>
      <c r="N6004">
        <f t="shared" si="1211"/>
        <v>1</v>
      </c>
      <c r="O6004">
        <f t="shared" si="1212"/>
        <v>0</v>
      </c>
      <c r="P6004" s="63">
        <f t="shared" si="1213"/>
        <v>0</v>
      </c>
      <c r="Q6004" s="34"/>
      <c r="R6004" s="34"/>
    </row>
    <row r="6005" spans="1:18" x14ac:dyDescent="0.3">
      <c r="A6005">
        <f t="shared" si="1214"/>
        <v>2019</v>
      </c>
      <c r="B6005">
        <f t="shared" si="1215"/>
        <v>5</v>
      </c>
      <c r="C6005">
        <f t="shared" si="1216"/>
        <v>9</v>
      </c>
      <c r="D6005">
        <f t="shared" si="1217"/>
        <v>2</v>
      </c>
      <c r="E6005" t="str">
        <f t="shared" si="1218"/>
        <v>OFF</v>
      </c>
      <c r="F6005" s="13">
        <f t="shared" si="1220"/>
        <v>43594</v>
      </c>
      <c r="G6005" s="14" t="str">
        <f t="shared" si="1219"/>
        <v>Avg of 4 NM Projects</v>
      </c>
      <c r="H6005" s="15">
        <f t="shared" si="1221"/>
        <v>2</v>
      </c>
      <c r="I6005" s="93">
        <v>0</v>
      </c>
      <c r="J6005">
        <f t="shared" si="1209"/>
        <v>0</v>
      </c>
      <c r="K6005" s="4">
        <v>17.5</v>
      </c>
      <c r="L6005" s="4">
        <v>14.3</v>
      </c>
      <c r="M6005" s="16">
        <f t="shared" si="1210"/>
        <v>0</v>
      </c>
      <c r="N6005">
        <f t="shared" si="1211"/>
        <v>1</v>
      </c>
      <c r="O6005">
        <f t="shared" si="1212"/>
        <v>0</v>
      </c>
      <c r="P6005" s="63">
        <f t="shared" si="1213"/>
        <v>0</v>
      </c>
    </row>
    <row r="6006" spans="1:18" x14ac:dyDescent="0.3">
      <c r="A6006">
        <f t="shared" si="1214"/>
        <v>2019</v>
      </c>
      <c r="B6006">
        <f t="shared" si="1215"/>
        <v>5</v>
      </c>
      <c r="C6006">
        <f t="shared" si="1216"/>
        <v>9</v>
      </c>
      <c r="D6006">
        <f t="shared" si="1217"/>
        <v>2</v>
      </c>
      <c r="E6006" t="str">
        <f t="shared" si="1218"/>
        <v>OFF</v>
      </c>
      <c r="F6006" s="13">
        <f t="shared" si="1220"/>
        <v>43594</v>
      </c>
      <c r="G6006" s="14" t="str">
        <f t="shared" si="1219"/>
        <v>Avg of 4 NM Projects</v>
      </c>
      <c r="H6006" s="15">
        <f t="shared" si="1221"/>
        <v>3</v>
      </c>
      <c r="I6006" s="93">
        <v>-0.26</v>
      </c>
      <c r="J6006">
        <f t="shared" si="1209"/>
        <v>-1.4606741573033708E-3</v>
      </c>
      <c r="K6006" s="4">
        <v>17.510000000000002</v>
      </c>
      <c r="L6006" s="4">
        <v>9.5500000000000007</v>
      </c>
      <c r="M6006" s="16">
        <f t="shared" si="1210"/>
        <v>-2.483E-3</v>
      </c>
      <c r="N6006">
        <f t="shared" si="1211"/>
        <v>0</v>
      </c>
      <c r="O6006">
        <f t="shared" si="1212"/>
        <v>0</v>
      </c>
      <c r="P6006" s="63">
        <f t="shared" si="1213"/>
        <v>0</v>
      </c>
    </row>
    <row r="6007" spans="1:18" x14ac:dyDescent="0.3">
      <c r="A6007">
        <f t="shared" si="1214"/>
        <v>2019</v>
      </c>
      <c r="B6007">
        <f t="shared" si="1215"/>
        <v>5</v>
      </c>
      <c r="C6007">
        <f t="shared" si="1216"/>
        <v>9</v>
      </c>
      <c r="D6007">
        <f t="shared" si="1217"/>
        <v>2</v>
      </c>
      <c r="E6007" t="str">
        <f t="shared" si="1218"/>
        <v>OFF</v>
      </c>
      <c r="F6007" s="13">
        <f t="shared" si="1220"/>
        <v>43594</v>
      </c>
      <c r="G6007" s="14" t="str">
        <f t="shared" si="1219"/>
        <v>Avg of 4 NM Projects</v>
      </c>
      <c r="H6007" s="15">
        <f t="shared" si="1221"/>
        <v>4</v>
      </c>
      <c r="I6007" s="93">
        <v>-0.13</v>
      </c>
      <c r="J6007">
        <f t="shared" si="1209"/>
        <v>-7.3033707865168538E-4</v>
      </c>
      <c r="K6007" s="4">
        <v>16.850000000000001</v>
      </c>
      <c r="L6007" s="4">
        <v>12.83</v>
      </c>
      <c r="M6007" s="16">
        <f t="shared" si="1210"/>
        <v>-1.6679000000000002E-3</v>
      </c>
      <c r="N6007">
        <f t="shared" si="1211"/>
        <v>0</v>
      </c>
      <c r="O6007">
        <f t="shared" si="1212"/>
        <v>0</v>
      </c>
      <c r="P6007" s="63">
        <f t="shared" si="1213"/>
        <v>0</v>
      </c>
    </row>
    <row r="6008" spans="1:18" x14ac:dyDescent="0.3">
      <c r="A6008">
        <f t="shared" si="1214"/>
        <v>2019</v>
      </c>
      <c r="B6008">
        <f t="shared" si="1215"/>
        <v>5</v>
      </c>
      <c r="C6008">
        <f t="shared" si="1216"/>
        <v>9</v>
      </c>
      <c r="D6008">
        <f t="shared" si="1217"/>
        <v>2</v>
      </c>
      <c r="E6008" t="str">
        <f t="shared" si="1218"/>
        <v>OFF</v>
      </c>
      <c r="F6008" s="13">
        <f t="shared" si="1220"/>
        <v>43594</v>
      </c>
      <c r="G6008" s="14" t="str">
        <f t="shared" si="1219"/>
        <v>Avg of 4 NM Projects</v>
      </c>
      <c r="H6008" s="15">
        <f t="shared" si="1221"/>
        <v>5</v>
      </c>
      <c r="I6008" s="93">
        <v>-0.13</v>
      </c>
      <c r="J6008">
        <f t="shared" si="1209"/>
        <v>-7.3033707865168538E-4</v>
      </c>
      <c r="K6008" s="4">
        <v>17.5</v>
      </c>
      <c r="L6008" s="4">
        <v>16.02</v>
      </c>
      <c r="M6008" s="16">
        <f t="shared" si="1210"/>
        <v>-2.0826000000000004E-3</v>
      </c>
      <c r="N6008">
        <f t="shared" si="1211"/>
        <v>0</v>
      </c>
      <c r="O6008">
        <f t="shared" si="1212"/>
        <v>0</v>
      </c>
      <c r="P6008" s="63">
        <f t="shared" si="1213"/>
        <v>0</v>
      </c>
    </row>
    <row r="6009" spans="1:18" x14ac:dyDescent="0.3">
      <c r="A6009">
        <f t="shared" si="1214"/>
        <v>2019</v>
      </c>
      <c r="B6009">
        <f t="shared" si="1215"/>
        <v>5</v>
      </c>
      <c r="C6009">
        <f t="shared" si="1216"/>
        <v>9</v>
      </c>
      <c r="D6009">
        <f t="shared" si="1217"/>
        <v>2</v>
      </c>
      <c r="E6009" t="str">
        <f t="shared" si="1218"/>
        <v>OFF</v>
      </c>
      <c r="F6009" s="13">
        <f t="shared" si="1220"/>
        <v>43594</v>
      </c>
      <c r="G6009" s="14" t="str">
        <f t="shared" si="1219"/>
        <v>Avg of 4 NM Projects</v>
      </c>
      <c r="H6009" s="15">
        <f t="shared" si="1221"/>
        <v>6</v>
      </c>
      <c r="I6009" s="93">
        <v>-0.13</v>
      </c>
      <c r="J6009">
        <f t="shared" si="1209"/>
        <v>-7.3033707865168538E-4</v>
      </c>
      <c r="K6009" s="4">
        <v>20.260000000000002</v>
      </c>
      <c r="L6009" s="4">
        <v>17.23</v>
      </c>
      <c r="M6009" s="16">
        <f t="shared" si="1210"/>
        <v>-2.2399E-3</v>
      </c>
      <c r="N6009">
        <f t="shared" si="1211"/>
        <v>0</v>
      </c>
      <c r="O6009">
        <f t="shared" si="1212"/>
        <v>0</v>
      </c>
      <c r="P6009" s="63">
        <f t="shared" si="1213"/>
        <v>0</v>
      </c>
    </row>
    <row r="6010" spans="1:18" x14ac:dyDescent="0.3">
      <c r="A6010">
        <f t="shared" si="1214"/>
        <v>2019</v>
      </c>
      <c r="B6010">
        <f t="shared" si="1215"/>
        <v>5</v>
      </c>
      <c r="C6010">
        <f t="shared" si="1216"/>
        <v>9</v>
      </c>
      <c r="D6010">
        <f t="shared" si="1217"/>
        <v>2</v>
      </c>
      <c r="E6010" t="str">
        <f t="shared" si="1218"/>
        <v>OFF</v>
      </c>
      <c r="F6010" s="13">
        <f t="shared" si="1220"/>
        <v>43594</v>
      </c>
      <c r="G6010" s="14" t="str">
        <f t="shared" si="1219"/>
        <v>Avg of 4 NM Projects</v>
      </c>
      <c r="H6010" s="15">
        <f t="shared" si="1221"/>
        <v>7</v>
      </c>
      <c r="I6010" s="93">
        <v>11.905000000000001</v>
      </c>
      <c r="J6010">
        <f t="shared" si="1209"/>
        <v>6.6882022471910121E-2</v>
      </c>
      <c r="K6010" s="4">
        <v>22.4</v>
      </c>
      <c r="L6010" s="4">
        <v>17.62</v>
      </c>
      <c r="M6010" s="16">
        <f t="shared" si="1210"/>
        <v>0.20976610000000001</v>
      </c>
      <c r="N6010">
        <f t="shared" si="1211"/>
        <v>0</v>
      </c>
      <c r="O6010">
        <f t="shared" si="1212"/>
        <v>0</v>
      </c>
      <c r="P6010" s="63">
        <f t="shared" si="1213"/>
        <v>0</v>
      </c>
    </row>
    <row r="6011" spans="1:18" x14ac:dyDescent="0.3">
      <c r="A6011">
        <f t="shared" si="1214"/>
        <v>2019</v>
      </c>
      <c r="B6011">
        <f t="shared" si="1215"/>
        <v>5</v>
      </c>
      <c r="C6011">
        <f t="shared" si="1216"/>
        <v>9</v>
      </c>
      <c r="D6011">
        <f t="shared" si="1217"/>
        <v>2</v>
      </c>
      <c r="E6011" t="str">
        <f t="shared" si="1218"/>
        <v>ON</v>
      </c>
      <c r="F6011" s="13">
        <f t="shared" si="1220"/>
        <v>43594</v>
      </c>
      <c r="G6011" s="14" t="str">
        <f t="shared" si="1219"/>
        <v>Avg of 4 NM Projects</v>
      </c>
      <c r="H6011" s="15">
        <f t="shared" si="1221"/>
        <v>8</v>
      </c>
      <c r="I6011" s="93">
        <v>57.984999999999999</v>
      </c>
      <c r="J6011">
        <f t="shared" si="1209"/>
        <v>0.32575842696629215</v>
      </c>
      <c r="K6011" s="4">
        <v>32.5</v>
      </c>
      <c r="L6011" s="4">
        <v>20.37</v>
      </c>
      <c r="M6011" s="16">
        <f t="shared" si="1210"/>
        <v>1.18115445</v>
      </c>
      <c r="N6011">
        <f t="shared" si="1211"/>
        <v>0</v>
      </c>
      <c r="O6011">
        <f t="shared" si="1212"/>
        <v>0</v>
      </c>
      <c r="P6011" s="63">
        <f t="shared" si="1213"/>
        <v>0</v>
      </c>
    </row>
    <row r="6012" spans="1:18" x14ac:dyDescent="0.3">
      <c r="A6012">
        <f t="shared" si="1214"/>
        <v>2019</v>
      </c>
      <c r="B6012">
        <f t="shared" si="1215"/>
        <v>5</v>
      </c>
      <c r="C6012">
        <f t="shared" si="1216"/>
        <v>9</v>
      </c>
      <c r="D6012">
        <f t="shared" si="1217"/>
        <v>2</v>
      </c>
      <c r="E6012" t="str">
        <f t="shared" si="1218"/>
        <v>ON</v>
      </c>
      <c r="F6012" s="13">
        <f t="shared" si="1220"/>
        <v>43594</v>
      </c>
      <c r="G6012" s="14" t="str">
        <f t="shared" si="1219"/>
        <v>Avg of 4 NM Projects</v>
      </c>
      <c r="H6012" s="15">
        <f t="shared" si="1221"/>
        <v>9</v>
      </c>
      <c r="I6012" s="93">
        <v>91.26</v>
      </c>
      <c r="J6012">
        <f t="shared" si="1209"/>
        <v>0.51269662921348313</v>
      </c>
      <c r="K6012" s="4">
        <v>30</v>
      </c>
      <c r="L6012" s="4">
        <v>19.45</v>
      </c>
      <c r="M6012" s="16">
        <f t="shared" si="1210"/>
        <v>1.775007</v>
      </c>
      <c r="N6012">
        <f t="shared" si="1211"/>
        <v>0</v>
      </c>
      <c r="O6012">
        <f t="shared" si="1212"/>
        <v>1</v>
      </c>
      <c r="P6012" s="63">
        <f t="shared" si="1213"/>
        <v>0</v>
      </c>
    </row>
    <row r="6013" spans="1:18" x14ac:dyDescent="0.3">
      <c r="A6013">
        <f t="shared" si="1214"/>
        <v>2019</v>
      </c>
      <c r="B6013">
        <f t="shared" si="1215"/>
        <v>5</v>
      </c>
      <c r="C6013">
        <f t="shared" si="1216"/>
        <v>9</v>
      </c>
      <c r="D6013">
        <f t="shared" si="1217"/>
        <v>2</v>
      </c>
      <c r="E6013" t="str">
        <f t="shared" si="1218"/>
        <v>ON</v>
      </c>
      <c r="F6013" s="13">
        <f t="shared" si="1220"/>
        <v>43594</v>
      </c>
      <c r="G6013" s="14" t="str">
        <f t="shared" si="1219"/>
        <v>Avg of 4 NM Projects</v>
      </c>
      <c r="H6013" s="15">
        <f t="shared" si="1221"/>
        <v>10</v>
      </c>
      <c r="I6013" s="93">
        <v>122.62</v>
      </c>
      <c r="J6013">
        <f t="shared" si="1209"/>
        <v>0.68887640449438203</v>
      </c>
      <c r="K6013" s="4">
        <v>27.3</v>
      </c>
      <c r="L6013" s="4">
        <v>16.39</v>
      </c>
      <c r="M6013" s="16">
        <f t="shared" si="1210"/>
        <v>2.0097418</v>
      </c>
      <c r="N6013">
        <f t="shared" si="1211"/>
        <v>0</v>
      </c>
      <c r="O6013">
        <f t="shared" si="1212"/>
        <v>1</v>
      </c>
      <c r="P6013" s="63">
        <f t="shared" si="1213"/>
        <v>0</v>
      </c>
    </row>
    <row r="6014" spans="1:18" x14ac:dyDescent="0.3">
      <c r="A6014">
        <f t="shared" si="1214"/>
        <v>2019</v>
      </c>
      <c r="B6014">
        <f t="shared" si="1215"/>
        <v>5</v>
      </c>
      <c r="C6014">
        <f t="shared" si="1216"/>
        <v>9</v>
      </c>
      <c r="D6014">
        <f t="shared" si="1217"/>
        <v>2</v>
      </c>
      <c r="E6014" t="str">
        <f t="shared" si="1218"/>
        <v>ON</v>
      </c>
      <c r="F6014" s="13">
        <f t="shared" si="1220"/>
        <v>43594</v>
      </c>
      <c r="G6014" s="14" t="str">
        <f t="shared" si="1219"/>
        <v>Avg of 4 NM Projects</v>
      </c>
      <c r="H6014" s="15">
        <f t="shared" si="1221"/>
        <v>11</v>
      </c>
      <c r="I6014" s="93">
        <v>140.54500000000002</v>
      </c>
      <c r="J6014">
        <f t="shared" si="1209"/>
        <v>0.78957865168539332</v>
      </c>
      <c r="K6014" s="4">
        <v>28.31</v>
      </c>
      <c r="L6014" s="4">
        <v>16.54</v>
      </c>
      <c r="M6014" s="16">
        <f t="shared" si="1210"/>
        <v>2.3246143000000004</v>
      </c>
      <c r="N6014">
        <f t="shared" si="1211"/>
        <v>0</v>
      </c>
      <c r="O6014">
        <f t="shared" si="1212"/>
        <v>1</v>
      </c>
      <c r="P6014" s="63">
        <f t="shared" si="1213"/>
        <v>0</v>
      </c>
    </row>
    <row r="6015" spans="1:18" x14ac:dyDescent="0.3">
      <c r="A6015">
        <f t="shared" si="1214"/>
        <v>2019</v>
      </c>
      <c r="B6015">
        <f t="shared" si="1215"/>
        <v>5</v>
      </c>
      <c r="C6015">
        <f t="shared" si="1216"/>
        <v>9</v>
      </c>
      <c r="D6015">
        <f t="shared" si="1217"/>
        <v>2</v>
      </c>
      <c r="E6015" t="str">
        <f t="shared" si="1218"/>
        <v>ON</v>
      </c>
      <c r="F6015" s="13">
        <f t="shared" si="1220"/>
        <v>43594</v>
      </c>
      <c r="G6015" s="14" t="str">
        <f t="shared" si="1219"/>
        <v>Avg of 4 NM Projects</v>
      </c>
      <c r="H6015" s="15">
        <f t="shared" si="1221"/>
        <v>12</v>
      </c>
      <c r="I6015" s="93">
        <v>149.5</v>
      </c>
      <c r="J6015">
        <f t="shared" si="1209"/>
        <v>0.8398876404494382</v>
      </c>
      <c r="K6015" s="4">
        <v>23.1</v>
      </c>
      <c r="L6015" s="4">
        <v>15.85</v>
      </c>
      <c r="M6015" s="16">
        <f t="shared" si="1210"/>
        <v>2.3695749999999998</v>
      </c>
      <c r="N6015">
        <f t="shared" si="1211"/>
        <v>0</v>
      </c>
      <c r="O6015">
        <f t="shared" si="1212"/>
        <v>1</v>
      </c>
      <c r="P6015" s="63">
        <f t="shared" si="1213"/>
        <v>0</v>
      </c>
    </row>
    <row r="6016" spans="1:18" x14ac:dyDescent="0.3">
      <c r="A6016">
        <f t="shared" si="1214"/>
        <v>2019</v>
      </c>
      <c r="B6016">
        <f t="shared" si="1215"/>
        <v>5</v>
      </c>
      <c r="C6016">
        <f t="shared" si="1216"/>
        <v>9</v>
      </c>
      <c r="D6016">
        <f t="shared" si="1217"/>
        <v>2</v>
      </c>
      <c r="E6016" t="str">
        <f t="shared" si="1218"/>
        <v>ON</v>
      </c>
      <c r="F6016" s="13">
        <f t="shared" si="1220"/>
        <v>43594</v>
      </c>
      <c r="G6016" s="14" t="str">
        <f t="shared" si="1219"/>
        <v>Avg of 4 NM Projects</v>
      </c>
      <c r="H6016" s="15">
        <f t="shared" si="1221"/>
        <v>13</v>
      </c>
      <c r="I6016" s="93">
        <v>150.39500000000001</v>
      </c>
      <c r="J6016">
        <f t="shared" si="1209"/>
        <v>0.84491573033707867</v>
      </c>
      <c r="K6016" s="4">
        <v>22.43</v>
      </c>
      <c r="L6016" s="4">
        <v>15.58</v>
      </c>
      <c r="M6016" s="16">
        <f t="shared" si="1210"/>
        <v>2.3431541</v>
      </c>
      <c r="N6016">
        <f t="shared" si="1211"/>
        <v>0</v>
      </c>
      <c r="O6016">
        <f t="shared" si="1212"/>
        <v>1</v>
      </c>
      <c r="P6016" s="63">
        <f t="shared" si="1213"/>
        <v>0</v>
      </c>
    </row>
    <row r="6017" spans="1:18" x14ac:dyDescent="0.3">
      <c r="A6017">
        <f t="shared" si="1214"/>
        <v>2019</v>
      </c>
      <c r="B6017">
        <f t="shared" si="1215"/>
        <v>5</v>
      </c>
      <c r="C6017">
        <f t="shared" si="1216"/>
        <v>9</v>
      </c>
      <c r="D6017">
        <f t="shared" si="1217"/>
        <v>2</v>
      </c>
      <c r="E6017" t="str">
        <f t="shared" si="1218"/>
        <v>ON</v>
      </c>
      <c r="F6017" s="13">
        <f t="shared" si="1220"/>
        <v>43594</v>
      </c>
      <c r="G6017" s="14" t="str">
        <f t="shared" si="1219"/>
        <v>Avg of 4 NM Projects</v>
      </c>
      <c r="H6017" s="15">
        <f t="shared" si="1221"/>
        <v>14</v>
      </c>
      <c r="I6017" s="93">
        <v>146.815</v>
      </c>
      <c r="J6017">
        <f t="shared" si="1209"/>
        <v>0.82480337078651689</v>
      </c>
      <c r="K6017" s="4">
        <v>22.11</v>
      </c>
      <c r="L6017" s="4">
        <v>15.66</v>
      </c>
      <c r="M6017" s="16">
        <f t="shared" si="1210"/>
        <v>2.2991229</v>
      </c>
      <c r="N6017">
        <f t="shared" si="1211"/>
        <v>0</v>
      </c>
      <c r="O6017">
        <f t="shared" si="1212"/>
        <v>1</v>
      </c>
      <c r="P6017" s="63">
        <f t="shared" si="1213"/>
        <v>0</v>
      </c>
    </row>
    <row r="6018" spans="1:18" x14ac:dyDescent="0.3">
      <c r="A6018">
        <f t="shared" si="1214"/>
        <v>2019</v>
      </c>
      <c r="B6018">
        <f t="shared" si="1215"/>
        <v>5</v>
      </c>
      <c r="C6018">
        <f t="shared" si="1216"/>
        <v>9</v>
      </c>
      <c r="D6018">
        <f t="shared" si="1217"/>
        <v>2</v>
      </c>
      <c r="E6018" t="str">
        <f t="shared" si="1218"/>
        <v>ON</v>
      </c>
      <c r="F6018" s="13">
        <f t="shared" si="1220"/>
        <v>43594</v>
      </c>
      <c r="G6018" s="14" t="str">
        <f t="shared" si="1219"/>
        <v>Avg of 4 NM Projects</v>
      </c>
      <c r="H6018" s="15">
        <f t="shared" si="1221"/>
        <v>15</v>
      </c>
      <c r="I6018" s="93">
        <v>133.88999999999999</v>
      </c>
      <c r="J6018">
        <f t="shared" si="1209"/>
        <v>0.752191011235955</v>
      </c>
      <c r="K6018" s="4">
        <v>22.65</v>
      </c>
      <c r="L6018" s="4">
        <v>15.86</v>
      </c>
      <c r="M6018" s="16">
        <f t="shared" si="1210"/>
        <v>2.1234953999999999</v>
      </c>
      <c r="N6018">
        <f t="shared" si="1211"/>
        <v>0</v>
      </c>
      <c r="O6018">
        <f t="shared" si="1212"/>
        <v>1</v>
      </c>
      <c r="P6018" s="63">
        <f t="shared" si="1213"/>
        <v>0</v>
      </c>
    </row>
    <row r="6019" spans="1:18" x14ac:dyDescent="0.3">
      <c r="A6019">
        <f t="shared" si="1214"/>
        <v>2019</v>
      </c>
      <c r="B6019">
        <f t="shared" si="1215"/>
        <v>5</v>
      </c>
      <c r="C6019">
        <f t="shared" si="1216"/>
        <v>9</v>
      </c>
      <c r="D6019">
        <f t="shared" si="1217"/>
        <v>2</v>
      </c>
      <c r="E6019" t="str">
        <f t="shared" si="1218"/>
        <v>ON</v>
      </c>
      <c r="F6019" s="13">
        <f t="shared" si="1220"/>
        <v>43594</v>
      </c>
      <c r="G6019" s="14" t="str">
        <f t="shared" si="1219"/>
        <v>Avg of 4 NM Projects</v>
      </c>
      <c r="H6019" s="15">
        <f t="shared" si="1221"/>
        <v>16</v>
      </c>
      <c r="I6019" s="93">
        <v>107.65499999999999</v>
      </c>
      <c r="J6019">
        <f t="shared" si="1209"/>
        <v>0.6048033707865168</v>
      </c>
      <c r="K6019" s="4">
        <v>25.9</v>
      </c>
      <c r="L6019" s="4">
        <v>17.72</v>
      </c>
      <c r="M6019" s="16">
        <f t="shared" si="1210"/>
        <v>1.9076465999999996</v>
      </c>
      <c r="N6019">
        <f t="shared" si="1211"/>
        <v>0</v>
      </c>
      <c r="O6019">
        <f t="shared" si="1212"/>
        <v>1</v>
      </c>
      <c r="P6019" s="63">
        <f t="shared" si="1213"/>
        <v>0</v>
      </c>
    </row>
    <row r="6020" spans="1:18" x14ac:dyDescent="0.3">
      <c r="A6020">
        <f t="shared" si="1214"/>
        <v>2019</v>
      </c>
      <c r="B6020">
        <f t="shared" si="1215"/>
        <v>5</v>
      </c>
      <c r="C6020">
        <f t="shared" si="1216"/>
        <v>9</v>
      </c>
      <c r="D6020">
        <f t="shared" si="1217"/>
        <v>2</v>
      </c>
      <c r="E6020" t="str">
        <f t="shared" si="1218"/>
        <v>ON</v>
      </c>
      <c r="F6020" s="13">
        <f t="shared" si="1220"/>
        <v>43594</v>
      </c>
      <c r="G6020" s="14" t="str">
        <f t="shared" si="1219"/>
        <v>Avg of 4 NM Projects</v>
      </c>
      <c r="H6020" s="15">
        <f t="shared" si="1221"/>
        <v>17</v>
      </c>
      <c r="I6020" s="93">
        <v>83.07</v>
      </c>
      <c r="J6020">
        <f t="shared" ref="J6020:J6083" si="1222">+I6020/$I$1</f>
        <v>0.46668539325842695</v>
      </c>
      <c r="K6020" s="4">
        <v>22.7</v>
      </c>
      <c r="L6020" s="4">
        <v>20.100000000000001</v>
      </c>
      <c r="M6020" s="16">
        <f t="shared" ref="M6020:M6083" si="1223">+L6020*I6020/1000</f>
        <v>1.6697069999999998</v>
      </c>
      <c r="N6020">
        <f t="shared" ref="N6020:N6083" si="1224">+IF(I6020=0,1,0)</f>
        <v>0</v>
      </c>
      <c r="O6020">
        <f t="shared" ref="O6020:O6083" si="1225">+IF(I6020&gt;=0.5*$I$1,1,0)</f>
        <v>0</v>
      </c>
      <c r="P6020" s="63">
        <f t="shared" ref="P6020:P6083" si="1226">+IF(I6020&gt;MAX(I$3652:I$5859),1,0)</f>
        <v>0</v>
      </c>
    </row>
    <row r="6021" spans="1:18" x14ac:dyDescent="0.3">
      <c r="A6021">
        <f t="shared" ref="A6021:A6084" si="1227">YEAR(F6021)</f>
        <v>2019</v>
      </c>
      <c r="B6021">
        <f t="shared" ref="B6021:B6084" si="1228">+MONTH(F6021)</f>
        <v>5</v>
      </c>
      <c r="C6021">
        <f t="shared" ref="C6021:C6084" si="1229">+DAY(F6021)</f>
        <v>9</v>
      </c>
      <c r="D6021">
        <f t="shared" ref="D6021:D6084" si="1230">WEEKDAY(C6021)</f>
        <v>2</v>
      </c>
      <c r="E6021" t="str">
        <f t="shared" ref="E6021:E6084" si="1231">IF(OR(D6021=1,D6021=7,H6021=1,H6021=2,H6021=3,H6021=4,H6021=5,H6021=6,H6021=7,H6021=24),"OFF","ON")</f>
        <v>ON</v>
      </c>
      <c r="F6021" s="13">
        <f t="shared" si="1220"/>
        <v>43594</v>
      </c>
      <c r="G6021" s="14" t="str">
        <f t="shared" si="1219"/>
        <v>Avg of 4 NM Projects</v>
      </c>
      <c r="H6021" s="15">
        <f t="shared" si="1221"/>
        <v>18</v>
      </c>
      <c r="I6021" s="93">
        <v>39.549999999999997</v>
      </c>
      <c r="J6021">
        <f t="shared" si="1222"/>
        <v>0.22219101123595503</v>
      </c>
      <c r="K6021" s="4">
        <v>28.65</v>
      </c>
      <c r="L6021" s="4">
        <v>25.62</v>
      </c>
      <c r="M6021" s="16">
        <f t="shared" si="1223"/>
        <v>1.013271</v>
      </c>
      <c r="N6021">
        <f t="shared" si="1224"/>
        <v>0</v>
      </c>
      <c r="O6021">
        <f t="shared" si="1225"/>
        <v>0</v>
      </c>
      <c r="P6021" s="63">
        <f t="shared" si="1226"/>
        <v>0</v>
      </c>
    </row>
    <row r="6022" spans="1:18" x14ac:dyDescent="0.3">
      <c r="A6022">
        <f t="shared" si="1227"/>
        <v>2019</v>
      </c>
      <c r="B6022">
        <f t="shared" si="1228"/>
        <v>5</v>
      </c>
      <c r="C6022">
        <f t="shared" si="1229"/>
        <v>9</v>
      </c>
      <c r="D6022">
        <f t="shared" si="1230"/>
        <v>2</v>
      </c>
      <c r="E6022" t="str">
        <f t="shared" si="1231"/>
        <v>ON</v>
      </c>
      <c r="F6022" s="13">
        <f t="shared" si="1220"/>
        <v>43594</v>
      </c>
      <c r="G6022" s="14" t="str">
        <f t="shared" ref="G6022:G6085" si="1232">+G6021</f>
        <v>Avg of 4 NM Projects</v>
      </c>
      <c r="H6022" s="15">
        <f t="shared" si="1221"/>
        <v>19</v>
      </c>
      <c r="I6022" s="93">
        <v>18.684999999999999</v>
      </c>
      <c r="J6022">
        <f t="shared" si="1222"/>
        <v>0.10497191011235954</v>
      </c>
      <c r="K6022" s="4">
        <v>30.1</v>
      </c>
      <c r="L6022" s="4">
        <v>23.37</v>
      </c>
      <c r="M6022" s="16">
        <f t="shared" si="1223"/>
        <v>0.43666844999999999</v>
      </c>
      <c r="N6022">
        <f t="shared" si="1224"/>
        <v>0</v>
      </c>
      <c r="O6022">
        <f t="shared" si="1225"/>
        <v>0</v>
      </c>
      <c r="P6022" s="63">
        <f t="shared" si="1226"/>
        <v>0</v>
      </c>
    </row>
    <row r="6023" spans="1:18" x14ac:dyDescent="0.3">
      <c r="A6023">
        <f t="shared" si="1227"/>
        <v>2019</v>
      </c>
      <c r="B6023">
        <f t="shared" si="1228"/>
        <v>5</v>
      </c>
      <c r="C6023">
        <f t="shared" si="1229"/>
        <v>9</v>
      </c>
      <c r="D6023">
        <f t="shared" si="1230"/>
        <v>2</v>
      </c>
      <c r="E6023" t="str">
        <f t="shared" si="1231"/>
        <v>ON</v>
      </c>
      <c r="F6023" s="13">
        <f t="shared" si="1220"/>
        <v>43594</v>
      </c>
      <c r="G6023" s="14" t="str">
        <f t="shared" si="1232"/>
        <v>Avg of 4 NM Projects</v>
      </c>
      <c r="H6023" s="15">
        <f t="shared" si="1221"/>
        <v>20</v>
      </c>
      <c r="I6023" s="93">
        <v>2.94</v>
      </c>
      <c r="J6023">
        <f t="shared" si="1222"/>
        <v>1.6516853932584268E-2</v>
      </c>
      <c r="K6023" s="4">
        <v>32.200000000000003</v>
      </c>
      <c r="L6023" s="4">
        <v>22.95</v>
      </c>
      <c r="M6023" s="16">
        <f t="shared" si="1223"/>
        <v>6.7473000000000005E-2</v>
      </c>
      <c r="N6023">
        <f t="shared" si="1224"/>
        <v>0</v>
      </c>
      <c r="O6023">
        <f t="shared" si="1225"/>
        <v>0</v>
      </c>
      <c r="P6023" s="63">
        <f t="shared" si="1226"/>
        <v>0</v>
      </c>
    </row>
    <row r="6024" spans="1:18" x14ac:dyDescent="0.3">
      <c r="A6024">
        <f t="shared" si="1227"/>
        <v>2019</v>
      </c>
      <c r="B6024">
        <f t="shared" si="1228"/>
        <v>5</v>
      </c>
      <c r="C6024">
        <f t="shared" si="1229"/>
        <v>9</v>
      </c>
      <c r="D6024">
        <f t="shared" si="1230"/>
        <v>2</v>
      </c>
      <c r="E6024" t="str">
        <f t="shared" si="1231"/>
        <v>ON</v>
      </c>
      <c r="F6024" s="13">
        <f t="shared" si="1220"/>
        <v>43594</v>
      </c>
      <c r="G6024" s="14" t="str">
        <f t="shared" si="1232"/>
        <v>Avg of 4 NM Projects</v>
      </c>
      <c r="H6024" s="15">
        <f t="shared" si="1221"/>
        <v>21</v>
      </c>
      <c r="I6024" s="93">
        <v>-0.13</v>
      </c>
      <c r="J6024">
        <f t="shared" si="1222"/>
        <v>-7.3033707865168538E-4</v>
      </c>
      <c r="K6024" s="4">
        <v>32.94</v>
      </c>
      <c r="L6024" s="4">
        <v>26.59</v>
      </c>
      <c r="M6024" s="16">
        <f t="shared" si="1223"/>
        <v>-3.4567000000000001E-3</v>
      </c>
      <c r="N6024">
        <f t="shared" si="1224"/>
        <v>0</v>
      </c>
      <c r="O6024">
        <f t="shared" si="1225"/>
        <v>0</v>
      </c>
      <c r="P6024" s="63">
        <f t="shared" si="1226"/>
        <v>0</v>
      </c>
    </row>
    <row r="6025" spans="1:18" x14ac:dyDescent="0.3">
      <c r="A6025">
        <f t="shared" si="1227"/>
        <v>2019</v>
      </c>
      <c r="B6025">
        <f t="shared" si="1228"/>
        <v>5</v>
      </c>
      <c r="C6025">
        <f t="shared" si="1229"/>
        <v>9</v>
      </c>
      <c r="D6025">
        <f t="shared" si="1230"/>
        <v>2</v>
      </c>
      <c r="E6025" t="str">
        <f t="shared" si="1231"/>
        <v>ON</v>
      </c>
      <c r="F6025" s="13">
        <f t="shared" si="1220"/>
        <v>43594</v>
      </c>
      <c r="G6025" s="14" t="str">
        <f t="shared" si="1232"/>
        <v>Avg of 4 NM Projects</v>
      </c>
      <c r="H6025" s="15">
        <f t="shared" si="1221"/>
        <v>22</v>
      </c>
      <c r="I6025" s="93">
        <v>0</v>
      </c>
      <c r="J6025">
        <f t="shared" si="1222"/>
        <v>0</v>
      </c>
      <c r="K6025" s="4">
        <v>26.63</v>
      </c>
      <c r="L6025" s="4">
        <v>20.2</v>
      </c>
      <c r="M6025" s="16">
        <f t="shared" si="1223"/>
        <v>0</v>
      </c>
      <c r="N6025">
        <f t="shared" si="1224"/>
        <v>1</v>
      </c>
      <c r="O6025">
        <f t="shared" si="1225"/>
        <v>0</v>
      </c>
      <c r="P6025" s="63">
        <f t="shared" si="1226"/>
        <v>0</v>
      </c>
    </row>
    <row r="6026" spans="1:18" x14ac:dyDescent="0.3">
      <c r="A6026">
        <f t="shared" si="1227"/>
        <v>2019</v>
      </c>
      <c r="B6026">
        <f t="shared" si="1228"/>
        <v>5</v>
      </c>
      <c r="C6026">
        <f t="shared" si="1229"/>
        <v>9</v>
      </c>
      <c r="D6026">
        <f t="shared" si="1230"/>
        <v>2</v>
      </c>
      <c r="E6026" t="str">
        <f t="shared" si="1231"/>
        <v>ON</v>
      </c>
      <c r="F6026" s="13">
        <f t="shared" si="1220"/>
        <v>43594</v>
      </c>
      <c r="G6026" s="14" t="str">
        <f t="shared" si="1232"/>
        <v>Avg of 4 NM Projects</v>
      </c>
      <c r="H6026" s="15">
        <f t="shared" si="1221"/>
        <v>23</v>
      </c>
      <c r="I6026" s="93">
        <v>-0.26</v>
      </c>
      <c r="J6026">
        <f t="shared" si="1222"/>
        <v>-1.4606741573033708E-3</v>
      </c>
      <c r="K6026" s="4">
        <v>21.8</v>
      </c>
      <c r="L6026" s="4">
        <v>23.47</v>
      </c>
      <c r="M6026" s="16">
        <f t="shared" si="1223"/>
        <v>-6.1021999999999995E-3</v>
      </c>
      <c r="N6026">
        <f t="shared" si="1224"/>
        <v>0</v>
      </c>
      <c r="O6026">
        <f t="shared" si="1225"/>
        <v>0</v>
      </c>
      <c r="P6026" s="63">
        <f t="shared" si="1226"/>
        <v>0</v>
      </c>
    </row>
    <row r="6027" spans="1:18" x14ac:dyDescent="0.3">
      <c r="A6027">
        <f t="shared" si="1227"/>
        <v>2019</v>
      </c>
      <c r="B6027">
        <f t="shared" si="1228"/>
        <v>5</v>
      </c>
      <c r="C6027">
        <f t="shared" si="1229"/>
        <v>9</v>
      </c>
      <c r="D6027">
        <f t="shared" si="1230"/>
        <v>2</v>
      </c>
      <c r="E6027" t="str">
        <f t="shared" si="1231"/>
        <v>OFF</v>
      </c>
      <c r="F6027" s="13">
        <f t="shared" si="1220"/>
        <v>43594</v>
      </c>
      <c r="G6027" s="14" t="str">
        <f t="shared" si="1232"/>
        <v>Avg of 4 NM Projects</v>
      </c>
      <c r="H6027" s="15">
        <f t="shared" si="1221"/>
        <v>24</v>
      </c>
      <c r="I6027" s="93">
        <v>-0.13</v>
      </c>
      <c r="J6027">
        <f t="shared" si="1222"/>
        <v>-7.3033707865168538E-4</v>
      </c>
      <c r="K6027" s="4">
        <v>21.55</v>
      </c>
      <c r="L6027" s="4">
        <v>21.92</v>
      </c>
      <c r="M6027" s="16">
        <f t="shared" si="1223"/>
        <v>-2.8496000000000003E-3</v>
      </c>
      <c r="N6027">
        <f t="shared" si="1224"/>
        <v>0</v>
      </c>
      <c r="O6027">
        <f t="shared" si="1225"/>
        <v>0</v>
      </c>
      <c r="P6027" s="63">
        <f t="shared" si="1226"/>
        <v>0</v>
      </c>
    </row>
    <row r="6028" spans="1:18" x14ac:dyDescent="0.3">
      <c r="A6028">
        <f t="shared" si="1227"/>
        <v>2019</v>
      </c>
      <c r="B6028">
        <f t="shared" si="1228"/>
        <v>5</v>
      </c>
      <c r="C6028">
        <f t="shared" si="1229"/>
        <v>10</v>
      </c>
      <c r="D6028">
        <f t="shared" si="1230"/>
        <v>3</v>
      </c>
      <c r="E6028" t="str">
        <f t="shared" si="1231"/>
        <v>OFF</v>
      </c>
      <c r="F6028" s="13">
        <f t="shared" si="1220"/>
        <v>43595</v>
      </c>
      <c r="G6028" s="14" t="str">
        <f t="shared" si="1232"/>
        <v>Avg of 4 NM Projects</v>
      </c>
      <c r="H6028" s="15">
        <f t="shared" si="1221"/>
        <v>1</v>
      </c>
      <c r="I6028" s="93">
        <v>0</v>
      </c>
      <c r="J6028">
        <f t="shared" si="1222"/>
        <v>0</v>
      </c>
      <c r="K6028" s="4">
        <v>17.73</v>
      </c>
      <c r="L6028" s="4">
        <v>20.41</v>
      </c>
      <c r="M6028" s="16">
        <f t="shared" si="1223"/>
        <v>0</v>
      </c>
      <c r="N6028">
        <f t="shared" si="1224"/>
        <v>1</v>
      </c>
      <c r="O6028">
        <f t="shared" si="1225"/>
        <v>0</v>
      </c>
      <c r="P6028" s="63">
        <f t="shared" si="1226"/>
        <v>0</v>
      </c>
      <c r="Q6028" s="34"/>
      <c r="R6028" s="34"/>
    </row>
    <row r="6029" spans="1:18" x14ac:dyDescent="0.3">
      <c r="A6029">
        <f t="shared" si="1227"/>
        <v>2019</v>
      </c>
      <c r="B6029">
        <f t="shared" si="1228"/>
        <v>5</v>
      </c>
      <c r="C6029">
        <f t="shared" si="1229"/>
        <v>10</v>
      </c>
      <c r="D6029">
        <f t="shared" si="1230"/>
        <v>3</v>
      </c>
      <c r="E6029" t="str">
        <f t="shared" si="1231"/>
        <v>OFF</v>
      </c>
      <c r="F6029" s="13">
        <f t="shared" si="1220"/>
        <v>43595</v>
      </c>
      <c r="G6029" s="14" t="str">
        <f t="shared" si="1232"/>
        <v>Avg of 4 NM Projects</v>
      </c>
      <c r="H6029" s="15">
        <f t="shared" si="1221"/>
        <v>2</v>
      </c>
      <c r="I6029" s="93">
        <v>-0.26</v>
      </c>
      <c r="J6029">
        <f t="shared" si="1222"/>
        <v>-1.4606741573033708E-3</v>
      </c>
      <c r="K6029" s="4">
        <v>16.11</v>
      </c>
      <c r="L6029" s="4">
        <v>16.89</v>
      </c>
      <c r="M6029" s="16">
        <f t="shared" si="1223"/>
        <v>-4.3914000000000002E-3</v>
      </c>
      <c r="N6029">
        <f t="shared" si="1224"/>
        <v>0</v>
      </c>
      <c r="O6029">
        <f t="shared" si="1225"/>
        <v>0</v>
      </c>
      <c r="P6029" s="63">
        <f t="shared" si="1226"/>
        <v>0</v>
      </c>
    </row>
    <row r="6030" spans="1:18" x14ac:dyDescent="0.3">
      <c r="A6030">
        <f t="shared" si="1227"/>
        <v>2019</v>
      </c>
      <c r="B6030">
        <f t="shared" si="1228"/>
        <v>5</v>
      </c>
      <c r="C6030">
        <f t="shared" si="1229"/>
        <v>10</v>
      </c>
      <c r="D6030">
        <f t="shared" si="1230"/>
        <v>3</v>
      </c>
      <c r="E6030" t="str">
        <f t="shared" si="1231"/>
        <v>OFF</v>
      </c>
      <c r="F6030" s="13">
        <f t="shared" si="1220"/>
        <v>43595</v>
      </c>
      <c r="G6030" s="14" t="str">
        <f t="shared" si="1232"/>
        <v>Avg of 4 NM Projects</v>
      </c>
      <c r="H6030" s="15">
        <f t="shared" si="1221"/>
        <v>3</v>
      </c>
      <c r="I6030" s="93">
        <v>-0.13</v>
      </c>
      <c r="J6030">
        <f t="shared" si="1222"/>
        <v>-7.3033707865168538E-4</v>
      </c>
      <c r="K6030" s="4">
        <v>15.79</v>
      </c>
      <c r="L6030" s="4">
        <v>16.239999999999998</v>
      </c>
      <c r="M6030" s="16">
        <f t="shared" si="1223"/>
        <v>-2.1111999999999997E-3</v>
      </c>
      <c r="N6030">
        <f t="shared" si="1224"/>
        <v>0</v>
      </c>
      <c r="O6030">
        <f t="shared" si="1225"/>
        <v>0</v>
      </c>
      <c r="P6030" s="63">
        <f t="shared" si="1226"/>
        <v>0</v>
      </c>
    </row>
    <row r="6031" spans="1:18" x14ac:dyDescent="0.3">
      <c r="A6031">
        <f t="shared" si="1227"/>
        <v>2019</v>
      </c>
      <c r="B6031">
        <f t="shared" si="1228"/>
        <v>5</v>
      </c>
      <c r="C6031">
        <f t="shared" si="1229"/>
        <v>10</v>
      </c>
      <c r="D6031">
        <f t="shared" si="1230"/>
        <v>3</v>
      </c>
      <c r="E6031" t="str">
        <f t="shared" si="1231"/>
        <v>OFF</v>
      </c>
      <c r="F6031" s="13">
        <f t="shared" si="1220"/>
        <v>43595</v>
      </c>
      <c r="G6031" s="14" t="str">
        <f t="shared" si="1232"/>
        <v>Avg of 4 NM Projects</v>
      </c>
      <c r="H6031" s="15">
        <f t="shared" si="1221"/>
        <v>4</v>
      </c>
      <c r="I6031" s="93">
        <v>-0.13</v>
      </c>
      <c r="J6031">
        <f t="shared" si="1222"/>
        <v>-7.3033707865168538E-4</v>
      </c>
      <c r="K6031" s="4">
        <v>15.92</v>
      </c>
      <c r="L6031" s="4">
        <v>16.16</v>
      </c>
      <c r="M6031" s="16">
        <f t="shared" si="1223"/>
        <v>-2.1007999999999999E-3</v>
      </c>
      <c r="N6031">
        <f t="shared" si="1224"/>
        <v>0</v>
      </c>
      <c r="O6031">
        <f t="shared" si="1225"/>
        <v>0</v>
      </c>
      <c r="P6031" s="63">
        <f t="shared" si="1226"/>
        <v>0</v>
      </c>
    </row>
    <row r="6032" spans="1:18" x14ac:dyDescent="0.3">
      <c r="A6032">
        <f t="shared" si="1227"/>
        <v>2019</v>
      </c>
      <c r="B6032">
        <f t="shared" si="1228"/>
        <v>5</v>
      </c>
      <c r="C6032">
        <f t="shared" si="1229"/>
        <v>10</v>
      </c>
      <c r="D6032">
        <f t="shared" si="1230"/>
        <v>3</v>
      </c>
      <c r="E6032" t="str">
        <f t="shared" si="1231"/>
        <v>OFF</v>
      </c>
      <c r="F6032" s="13">
        <f t="shared" si="1220"/>
        <v>43595</v>
      </c>
      <c r="G6032" s="14" t="str">
        <f t="shared" si="1232"/>
        <v>Avg of 4 NM Projects</v>
      </c>
      <c r="H6032" s="15">
        <f t="shared" si="1221"/>
        <v>5</v>
      </c>
      <c r="I6032" s="93">
        <v>0</v>
      </c>
      <c r="J6032">
        <f t="shared" si="1222"/>
        <v>0</v>
      </c>
      <c r="K6032" s="4">
        <v>16.100000000000001</v>
      </c>
      <c r="L6032" s="4">
        <v>16.37</v>
      </c>
      <c r="M6032" s="16">
        <f t="shared" si="1223"/>
        <v>0</v>
      </c>
      <c r="N6032">
        <f t="shared" si="1224"/>
        <v>1</v>
      </c>
      <c r="O6032">
        <f t="shared" si="1225"/>
        <v>0</v>
      </c>
      <c r="P6032" s="63">
        <f t="shared" si="1226"/>
        <v>0</v>
      </c>
    </row>
    <row r="6033" spans="1:16" x14ac:dyDescent="0.3">
      <c r="A6033">
        <f t="shared" si="1227"/>
        <v>2019</v>
      </c>
      <c r="B6033">
        <f t="shared" si="1228"/>
        <v>5</v>
      </c>
      <c r="C6033">
        <f t="shared" si="1229"/>
        <v>10</v>
      </c>
      <c r="D6033">
        <f t="shared" si="1230"/>
        <v>3</v>
      </c>
      <c r="E6033" t="str">
        <f t="shared" si="1231"/>
        <v>OFF</v>
      </c>
      <c r="F6033" s="13">
        <f t="shared" si="1220"/>
        <v>43595</v>
      </c>
      <c r="G6033" s="14" t="str">
        <f t="shared" si="1232"/>
        <v>Avg of 4 NM Projects</v>
      </c>
      <c r="H6033" s="15">
        <f t="shared" si="1221"/>
        <v>6</v>
      </c>
      <c r="I6033" s="93">
        <v>-0.13</v>
      </c>
      <c r="J6033">
        <f t="shared" si="1222"/>
        <v>-7.3033707865168538E-4</v>
      </c>
      <c r="K6033" s="4">
        <v>19.91</v>
      </c>
      <c r="L6033" s="4">
        <v>17.809999999999999</v>
      </c>
      <c r="M6033" s="16">
        <f t="shared" si="1223"/>
        <v>-2.3152999999999997E-3</v>
      </c>
      <c r="N6033">
        <f t="shared" si="1224"/>
        <v>0</v>
      </c>
      <c r="O6033">
        <f t="shared" si="1225"/>
        <v>0</v>
      </c>
      <c r="P6033" s="63">
        <f t="shared" si="1226"/>
        <v>0</v>
      </c>
    </row>
    <row r="6034" spans="1:16" x14ac:dyDescent="0.3">
      <c r="A6034">
        <f t="shared" si="1227"/>
        <v>2019</v>
      </c>
      <c r="B6034">
        <f t="shared" si="1228"/>
        <v>5</v>
      </c>
      <c r="C6034">
        <f t="shared" si="1229"/>
        <v>10</v>
      </c>
      <c r="D6034">
        <f t="shared" si="1230"/>
        <v>3</v>
      </c>
      <c r="E6034" t="str">
        <f t="shared" si="1231"/>
        <v>OFF</v>
      </c>
      <c r="F6034" s="13">
        <f t="shared" si="1220"/>
        <v>43595</v>
      </c>
      <c r="G6034" s="14" t="str">
        <f t="shared" si="1232"/>
        <v>Avg of 4 NM Projects</v>
      </c>
      <c r="H6034" s="15">
        <f t="shared" si="1221"/>
        <v>7</v>
      </c>
      <c r="I6034" s="93">
        <v>5.4999999999999991</v>
      </c>
      <c r="J6034">
        <f t="shared" si="1222"/>
        <v>3.0898876404494378E-2</v>
      </c>
      <c r="K6034" s="4">
        <v>25.84</v>
      </c>
      <c r="L6034" s="4">
        <v>27.91</v>
      </c>
      <c r="M6034" s="16">
        <f t="shared" si="1223"/>
        <v>0.15350499999999997</v>
      </c>
      <c r="N6034">
        <f t="shared" si="1224"/>
        <v>0</v>
      </c>
      <c r="O6034">
        <f t="shared" si="1225"/>
        <v>0</v>
      </c>
      <c r="P6034" s="63">
        <f t="shared" si="1226"/>
        <v>0</v>
      </c>
    </row>
    <row r="6035" spans="1:16" x14ac:dyDescent="0.3">
      <c r="A6035">
        <f t="shared" si="1227"/>
        <v>2019</v>
      </c>
      <c r="B6035">
        <f t="shared" si="1228"/>
        <v>5</v>
      </c>
      <c r="C6035">
        <f t="shared" si="1229"/>
        <v>10</v>
      </c>
      <c r="D6035">
        <f t="shared" si="1230"/>
        <v>3</v>
      </c>
      <c r="E6035" t="str">
        <f t="shared" si="1231"/>
        <v>ON</v>
      </c>
      <c r="F6035" s="13">
        <f t="shared" si="1220"/>
        <v>43595</v>
      </c>
      <c r="G6035" s="14" t="str">
        <f t="shared" si="1232"/>
        <v>Avg of 4 NM Projects</v>
      </c>
      <c r="H6035" s="15">
        <f t="shared" si="1221"/>
        <v>8</v>
      </c>
      <c r="I6035" s="93">
        <v>28.42</v>
      </c>
      <c r="J6035">
        <f t="shared" si="1222"/>
        <v>0.15966292134831461</v>
      </c>
      <c r="K6035" s="4">
        <v>27.03</v>
      </c>
      <c r="L6035" s="4">
        <v>22.91</v>
      </c>
      <c r="M6035" s="16">
        <f t="shared" si="1223"/>
        <v>0.65110220000000008</v>
      </c>
      <c r="N6035">
        <f t="shared" si="1224"/>
        <v>0</v>
      </c>
      <c r="O6035">
        <f t="shared" si="1225"/>
        <v>0</v>
      </c>
      <c r="P6035" s="63">
        <f t="shared" si="1226"/>
        <v>0</v>
      </c>
    </row>
    <row r="6036" spans="1:16" x14ac:dyDescent="0.3">
      <c r="A6036">
        <f t="shared" si="1227"/>
        <v>2019</v>
      </c>
      <c r="B6036">
        <f t="shared" si="1228"/>
        <v>5</v>
      </c>
      <c r="C6036">
        <f t="shared" si="1229"/>
        <v>10</v>
      </c>
      <c r="D6036">
        <f t="shared" si="1230"/>
        <v>3</v>
      </c>
      <c r="E6036" t="str">
        <f t="shared" si="1231"/>
        <v>ON</v>
      </c>
      <c r="F6036" s="13">
        <f t="shared" si="1220"/>
        <v>43595</v>
      </c>
      <c r="G6036" s="14" t="str">
        <f t="shared" si="1232"/>
        <v>Avg of 4 NM Projects</v>
      </c>
      <c r="H6036" s="15">
        <f t="shared" si="1221"/>
        <v>9</v>
      </c>
      <c r="I6036" s="93">
        <v>53.765000000000001</v>
      </c>
      <c r="J6036">
        <f t="shared" si="1222"/>
        <v>0.3020505617977528</v>
      </c>
      <c r="K6036" s="4">
        <v>26.64</v>
      </c>
      <c r="L6036" s="4">
        <v>27.81</v>
      </c>
      <c r="M6036" s="16">
        <f t="shared" si="1223"/>
        <v>1.4952046499999998</v>
      </c>
      <c r="N6036">
        <f t="shared" si="1224"/>
        <v>0</v>
      </c>
      <c r="O6036">
        <f t="shared" si="1225"/>
        <v>0</v>
      </c>
      <c r="P6036" s="63">
        <f t="shared" si="1226"/>
        <v>0</v>
      </c>
    </row>
    <row r="6037" spans="1:16" x14ac:dyDescent="0.3">
      <c r="A6037">
        <f t="shared" si="1227"/>
        <v>2019</v>
      </c>
      <c r="B6037">
        <f t="shared" si="1228"/>
        <v>5</v>
      </c>
      <c r="C6037">
        <f t="shared" si="1229"/>
        <v>10</v>
      </c>
      <c r="D6037">
        <f t="shared" si="1230"/>
        <v>3</v>
      </c>
      <c r="E6037" t="str">
        <f t="shared" si="1231"/>
        <v>ON</v>
      </c>
      <c r="F6037" s="13">
        <f t="shared" si="1220"/>
        <v>43595</v>
      </c>
      <c r="G6037" s="14" t="str">
        <f t="shared" si="1232"/>
        <v>Avg of 4 NM Projects</v>
      </c>
      <c r="H6037" s="15">
        <f t="shared" si="1221"/>
        <v>10</v>
      </c>
      <c r="I6037" s="93">
        <v>68.87</v>
      </c>
      <c r="J6037">
        <f t="shared" si="1222"/>
        <v>0.38691011235955058</v>
      </c>
      <c r="K6037" s="4">
        <v>29.06</v>
      </c>
      <c r="L6037" s="4">
        <v>23.95</v>
      </c>
      <c r="M6037" s="16">
        <f t="shared" si="1223"/>
        <v>1.6494365</v>
      </c>
      <c r="N6037">
        <f t="shared" si="1224"/>
        <v>0</v>
      </c>
      <c r="O6037">
        <f t="shared" si="1225"/>
        <v>0</v>
      </c>
      <c r="P6037" s="63">
        <f t="shared" si="1226"/>
        <v>0</v>
      </c>
    </row>
    <row r="6038" spans="1:16" x14ac:dyDescent="0.3">
      <c r="A6038">
        <f t="shared" si="1227"/>
        <v>2019</v>
      </c>
      <c r="B6038">
        <f t="shared" si="1228"/>
        <v>5</v>
      </c>
      <c r="C6038">
        <f t="shared" si="1229"/>
        <v>10</v>
      </c>
      <c r="D6038">
        <f t="shared" si="1230"/>
        <v>3</v>
      </c>
      <c r="E6038" t="str">
        <f t="shared" si="1231"/>
        <v>ON</v>
      </c>
      <c r="F6038" s="13">
        <f t="shared" si="1220"/>
        <v>43595</v>
      </c>
      <c r="G6038" s="14" t="str">
        <f t="shared" si="1232"/>
        <v>Avg of 4 NM Projects</v>
      </c>
      <c r="H6038" s="15">
        <f t="shared" si="1221"/>
        <v>11</v>
      </c>
      <c r="I6038" s="93">
        <v>71.295000000000002</v>
      </c>
      <c r="J6038">
        <f t="shared" si="1222"/>
        <v>0.40053370786516856</v>
      </c>
      <c r="K6038" s="4">
        <v>30.41</v>
      </c>
      <c r="L6038" s="4">
        <v>26.18</v>
      </c>
      <c r="M6038" s="16">
        <f t="shared" si="1223"/>
        <v>1.8665031000000001</v>
      </c>
      <c r="N6038">
        <f t="shared" si="1224"/>
        <v>0</v>
      </c>
      <c r="O6038">
        <f t="shared" si="1225"/>
        <v>0</v>
      </c>
      <c r="P6038" s="63">
        <f t="shared" si="1226"/>
        <v>0</v>
      </c>
    </row>
    <row r="6039" spans="1:16" x14ac:dyDescent="0.3">
      <c r="A6039">
        <f t="shared" si="1227"/>
        <v>2019</v>
      </c>
      <c r="B6039">
        <f t="shared" si="1228"/>
        <v>5</v>
      </c>
      <c r="C6039">
        <f t="shared" si="1229"/>
        <v>10</v>
      </c>
      <c r="D6039">
        <f t="shared" si="1230"/>
        <v>3</v>
      </c>
      <c r="E6039" t="str">
        <f t="shared" si="1231"/>
        <v>ON</v>
      </c>
      <c r="F6039" s="13">
        <f t="shared" si="1220"/>
        <v>43595</v>
      </c>
      <c r="G6039" s="14" t="str">
        <f t="shared" si="1232"/>
        <v>Avg of 4 NM Projects</v>
      </c>
      <c r="H6039" s="15">
        <f t="shared" si="1221"/>
        <v>12</v>
      </c>
      <c r="I6039" s="93">
        <v>65.02</v>
      </c>
      <c r="J6039">
        <f t="shared" si="1222"/>
        <v>0.36528089887640447</v>
      </c>
      <c r="K6039" s="4">
        <v>30.37</v>
      </c>
      <c r="L6039" s="4">
        <v>31.73</v>
      </c>
      <c r="M6039" s="16">
        <f t="shared" si="1223"/>
        <v>2.0630845999999998</v>
      </c>
      <c r="N6039">
        <f t="shared" si="1224"/>
        <v>0</v>
      </c>
      <c r="O6039">
        <f t="shared" si="1225"/>
        <v>0</v>
      </c>
      <c r="P6039" s="63">
        <f t="shared" si="1226"/>
        <v>0</v>
      </c>
    </row>
    <row r="6040" spans="1:16" x14ac:dyDescent="0.3">
      <c r="A6040">
        <f t="shared" si="1227"/>
        <v>2019</v>
      </c>
      <c r="B6040">
        <f t="shared" si="1228"/>
        <v>5</v>
      </c>
      <c r="C6040">
        <f t="shared" si="1229"/>
        <v>10</v>
      </c>
      <c r="D6040">
        <f t="shared" si="1230"/>
        <v>3</v>
      </c>
      <c r="E6040" t="str">
        <f t="shared" si="1231"/>
        <v>ON</v>
      </c>
      <c r="F6040" s="13">
        <f t="shared" si="1220"/>
        <v>43595</v>
      </c>
      <c r="G6040" s="14" t="str">
        <f t="shared" si="1232"/>
        <v>Avg of 4 NM Projects</v>
      </c>
      <c r="H6040" s="15">
        <f t="shared" si="1221"/>
        <v>13</v>
      </c>
      <c r="I6040" s="93">
        <v>30.845000000000002</v>
      </c>
      <c r="J6040">
        <f t="shared" si="1222"/>
        <v>0.17328651685393259</v>
      </c>
      <c r="K6040" s="4">
        <v>26.26</v>
      </c>
      <c r="L6040" s="4">
        <v>32.43</v>
      </c>
      <c r="M6040" s="16">
        <f t="shared" si="1223"/>
        <v>1.00030335</v>
      </c>
      <c r="N6040">
        <f t="shared" si="1224"/>
        <v>0</v>
      </c>
      <c r="O6040">
        <f t="shared" si="1225"/>
        <v>0</v>
      </c>
      <c r="P6040" s="63">
        <f t="shared" si="1226"/>
        <v>0</v>
      </c>
    </row>
    <row r="6041" spans="1:16" x14ac:dyDescent="0.3">
      <c r="A6041">
        <f t="shared" si="1227"/>
        <v>2019</v>
      </c>
      <c r="B6041">
        <f t="shared" si="1228"/>
        <v>5</v>
      </c>
      <c r="C6041">
        <f t="shared" si="1229"/>
        <v>10</v>
      </c>
      <c r="D6041">
        <f t="shared" si="1230"/>
        <v>3</v>
      </c>
      <c r="E6041" t="str">
        <f t="shared" si="1231"/>
        <v>ON</v>
      </c>
      <c r="F6041" s="13">
        <f t="shared" si="1220"/>
        <v>43595</v>
      </c>
      <c r="G6041" s="14" t="str">
        <f t="shared" si="1232"/>
        <v>Avg of 4 NM Projects</v>
      </c>
      <c r="H6041" s="15">
        <f t="shared" si="1221"/>
        <v>14</v>
      </c>
      <c r="I6041" s="93">
        <v>29.189999999999998</v>
      </c>
      <c r="J6041">
        <f t="shared" si="1222"/>
        <v>0.16398876404494381</v>
      </c>
      <c r="K6041" s="4">
        <v>26.01</v>
      </c>
      <c r="L6041" s="4">
        <v>32.799999999999997</v>
      </c>
      <c r="M6041" s="16">
        <f t="shared" si="1223"/>
        <v>0.95743199999999984</v>
      </c>
      <c r="N6041">
        <f t="shared" si="1224"/>
        <v>0</v>
      </c>
      <c r="O6041">
        <f t="shared" si="1225"/>
        <v>0</v>
      </c>
      <c r="P6041" s="63">
        <f t="shared" si="1226"/>
        <v>0</v>
      </c>
    </row>
    <row r="6042" spans="1:16" x14ac:dyDescent="0.3">
      <c r="A6042">
        <f t="shared" si="1227"/>
        <v>2019</v>
      </c>
      <c r="B6042">
        <f t="shared" si="1228"/>
        <v>5</v>
      </c>
      <c r="C6042">
        <f t="shared" si="1229"/>
        <v>10</v>
      </c>
      <c r="D6042">
        <f t="shared" si="1230"/>
        <v>3</v>
      </c>
      <c r="E6042" t="str">
        <f t="shared" si="1231"/>
        <v>ON</v>
      </c>
      <c r="F6042" s="13">
        <f t="shared" si="1220"/>
        <v>43595</v>
      </c>
      <c r="G6042" s="14" t="str">
        <f t="shared" si="1232"/>
        <v>Avg of 4 NM Projects</v>
      </c>
      <c r="H6042" s="15">
        <f t="shared" si="1221"/>
        <v>15</v>
      </c>
      <c r="I6042" s="93">
        <v>29.06</v>
      </c>
      <c r="J6042">
        <f t="shared" si="1222"/>
        <v>0.16325842696629211</v>
      </c>
      <c r="K6042" s="4">
        <v>25.84</v>
      </c>
      <c r="L6042" s="4">
        <v>32.61</v>
      </c>
      <c r="M6042" s="16">
        <f t="shared" si="1223"/>
        <v>0.94764659999999989</v>
      </c>
      <c r="N6042">
        <f t="shared" si="1224"/>
        <v>0</v>
      </c>
      <c r="O6042">
        <f t="shared" si="1225"/>
        <v>0</v>
      </c>
      <c r="P6042" s="63">
        <f t="shared" si="1226"/>
        <v>0</v>
      </c>
    </row>
    <row r="6043" spans="1:16" x14ac:dyDescent="0.3">
      <c r="A6043">
        <f t="shared" si="1227"/>
        <v>2019</v>
      </c>
      <c r="B6043">
        <f t="shared" si="1228"/>
        <v>5</v>
      </c>
      <c r="C6043">
        <f t="shared" si="1229"/>
        <v>10</v>
      </c>
      <c r="D6043">
        <f t="shared" si="1230"/>
        <v>3</v>
      </c>
      <c r="E6043" t="str">
        <f t="shared" si="1231"/>
        <v>ON</v>
      </c>
      <c r="F6043" s="13">
        <f t="shared" si="1220"/>
        <v>43595</v>
      </c>
      <c r="G6043" s="14" t="str">
        <f t="shared" si="1232"/>
        <v>Avg of 4 NM Projects</v>
      </c>
      <c r="H6043" s="15">
        <f t="shared" si="1221"/>
        <v>16</v>
      </c>
      <c r="I6043" s="93">
        <v>30.855000000000004</v>
      </c>
      <c r="J6043">
        <f t="shared" si="1222"/>
        <v>0.17334269662921351</v>
      </c>
      <c r="K6043" s="4">
        <v>25</v>
      </c>
      <c r="L6043" s="4">
        <v>30.58</v>
      </c>
      <c r="M6043" s="16">
        <f t="shared" si="1223"/>
        <v>0.94354590000000005</v>
      </c>
      <c r="N6043">
        <f t="shared" si="1224"/>
        <v>0</v>
      </c>
      <c r="O6043">
        <f t="shared" si="1225"/>
        <v>0</v>
      </c>
      <c r="P6043" s="63">
        <f t="shared" si="1226"/>
        <v>0</v>
      </c>
    </row>
    <row r="6044" spans="1:16" x14ac:dyDescent="0.3">
      <c r="A6044">
        <f t="shared" si="1227"/>
        <v>2019</v>
      </c>
      <c r="B6044">
        <f t="shared" si="1228"/>
        <v>5</v>
      </c>
      <c r="C6044">
        <f t="shared" si="1229"/>
        <v>10</v>
      </c>
      <c r="D6044">
        <f t="shared" si="1230"/>
        <v>3</v>
      </c>
      <c r="E6044" t="str">
        <f t="shared" si="1231"/>
        <v>ON</v>
      </c>
      <c r="F6044" s="13">
        <f t="shared" si="1220"/>
        <v>43595</v>
      </c>
      <c r="G6044" s="14" t="str">
        <f t="shared" si="1232"/>
        <v>Avg of 4 NM Projects</v>
      </c>
      <c r="H6044" s="15">
        <f t="shared" si="1221"/>
        <v>17</v>
      </c>
      <c r="I6044" s="93">
        <v>28.8</v>
      </c>
      <c r="J6044">
        <f t="shared" si="1222"/>
        <v>0.16179775280898878</v>
      </c>
      <c r="K6044" s="4">
        <v>27.67</v>
      </c>
      <c r="L6044" s="4">
        <v>25.16</v>
      </c>
      <c r="M6044" s="16">
        <f t="shared" si="1223"/>
        <v>0.72460800000000003</v>
      </c>
      <c r="N6044">
        <f t="shared" si="1224"/>
        <v>0</v>
      </c>
      <c r="O6044">
        <f t="shared" si="1225"/>
        <v>0</v>
      </c>
      <c r="P6044" s="63">
        <f t="shared" si="1226"/>
        <v>0</v>
      </c>
    </row>
    <row r="6045" spans="1:16" x14ac:dyDescent="0.3">
      <c r="A6045">
        <f t="shared" si="1227"/>
        <v>2019</v>
      </c>
      <c r="B6045">
        <f t="shared" si="1228"/>
        <v>5</v>
      </c>
      <c r="C6045">
        <f t="shared" si="1229"/>
        <v>10</v>
      </c>
      <c r="D6045">
        <f t="shared" si="1230"/>
        <v>3</v>
      </c>
      <c r="E6045" t="str">
        <f t="shared" si="1231"/>
        <v>ON</v>
      </c>
      <c r="F6045" s="13">
        <f t="shared" ref="F6045:F6108" si="1233">+F6021+1</f>
        <v>43595</v>
      </c>
      <c r="G6045" s="14" t="str">
        <f t="shared" si="1232"/>
        <v>Avg of 4 NM Projects</v>
      </c>
      <c r="H6045" s="15">
        <f t="shared" ref="H6045:H6108" si="1234">H6021</f>
        <v>18</v>
      </c>
      <c r="I6045" s="93">
        <v>17.025000000000002</v>
      </c>
      <c r="J6045">
        <f t="shared" si="1222"/>
        <v>9.5646067415730354E-2</v>
      </c>
      <c r="K6045" s="4">
        <v>26.74</v>
      </c>
      <c r="L6045" s="4">
        <v>31.72</v>
      </c>
      <c r="M6045" s="16">
        <f t="shared" si="1223"/>
        <v>0.54003299999999999</v>
      </c>
      <c r="N6045">
        <f t="shared" si="1224"/>
        <v>0</v>
      </c>
      <c r="O6045">
        <f t="shared" si="1225"/>
        <v>0</v>
      </c>
      <c r="P6045" s="63">
        <f t="shared" si="1226"/>
        <v>0</v>
      </c>
    </row>
    <row r="6046" spans="1:16" x14ac:dyDescent="0.3">
      <c r="A6046">
        <f t="shared" si="1227"/>
        <v>2019</v>
      </c>
      <c r="B6046">
        <f t="shared" si="1228"/>
        <v>5</v>
      </c>
      <c r="C6046">
        <f t="shared" si="1229"/>
        <v>10</v>
      </c>
      <c r="D6046">
        <f t="shared" si="1230"/>
        <v>3</v>
      </c>
      <c r="E6046" t="str">
        <f t="shared" si="1231"/>
        <v>ON</v>
      </c>
      <c r="F6046" s="13">
        <f t="shared" si="1233"/>
        <v>43595</v>
      </c>
      <c r="G6046" s="14" t="str">
        <f t="shared" si="1232"/>
        <v>Avg of 4 NM Projects</v>
      </c>
      <c r="H6046" s="15">
        <f t="shared" si="1234"/>
        <v>19</v>
      </c>
      <c r="I6046" s="93">
        <v>9.86</v>
      </c>
      <c r="J6046">
        <f t="shared" si="1222"/>
        <v>5.5393258426966289E-2</v>
      </c>
      <c r="K6046" s="4">
        <v>28.04</v>
      </c>
      <c r="L6046" s="4">
        <v>26.97</v>
      </c>
      <c r="M6046" s="16">
        <f t="shared" si="1223"/>
        <v>0.2659242</v>
      </c>
      <c r="N6046">
        <f t="shared" si="1224"/>
        <v>0</v>
      </c>
      <c r="O6046">
        <f t="shared" si="1225"/>
        <v>0</v>
      </c>
      <c r="P6046" s="63">
        <f t="shared" si="1226"/>
        <v>0</v>
      </c>
    </row>
    <row r="6047" spans="1:16" x14ac:dyDescent="0.3">
      <c r="A6047">
        <f t="shared" si="1227"/>
        <v>2019</v>
      </c>
      <c r="B6047">
        <f t="shared" si="1228"/>
        <v>5</v>
      </c>
      <c r="C6047">
        <f t="shared" si="1229"/>
        <v>10</v>
      </c>
      <c r="D6047">
        <f t="shared" si="1230"/>
        <v>3</v>
      </c>
      <c r="E6047" t="str">
        <f t="shared" si="1231"/>
        <v>ON</v>
      </c>
      <c r="F6047" s="13">
        <f t="shared" si="1233"/>
        <v>43595</v>
      </c>
      <c r="G6047" s="14" t="str">
        <f t="shared" si="1232"/>
        <v>Avg of 4 NM Projects</v>
      </c>
      <c r="H6047" s="15">
        <f t="shared" si="1234"/>
        <v>20</v>
      </c>
      <c r="I6047" s="93">
        <v>1.7949999999999999</v>
      </c>
      <c r="J6047">
        <f t="shared" si="1222"/>
        <v>1.0084269662921348E-2</v>
      </c>
      <c r="K6047" s="4">
        <v>28.3</v>
      </c>
      <c r="L6047" s="4">
        <v>23.07</v>
      </c>
      <c r="M6047" s="16">
        <f t="shared" si="1223"/>
        <v>4.141065E-2</v>
      </c>
      <c r="N6047">
        <f t="shared" si="1224"/>
        <v>0</v>
      </c>
      <c r="O6047">
        <f t="shared" si="1225"/>
        <v>0</v>
      </c>
      <c r="P6047" s="63">
        <f t="shared" si="1226"/>
        <v>0</v>
      </c>
    </row>
    <row r="6048" spans="1:16" x14ac:dyDescent="0.3">
      <c r="A6048">
        <f t="shared" si="1227"/>
        <v>2019</v>
      </c>
      <c r="B6048">
        <f t="shared" si="1228"/>
        <v>5</v>
      </c>
      <c r="C6048">
        <f t="shared" si="1229"/>
        <v>10</v>
      </c>
      <c r="D6048">
        <f t="shared" si="1230"/>
        <v>3</v>
      </c>
      <c r="E6048" t="str">
        <f t="shared" si="1231"/>
        <v>ON</v>
      </c>
      <c r="F6048" s="13">
        <f t="shared" si="1233"/>
        <v>43595</v>
      </c>
      <c r="G6048" s="14" t="str">
        <f t="shared" si="1232"/>
        <v>Avg of 4 NM Projects</v>
      </c>
      <c r="H6048" s="15">
        <f t="shared" si="1234"/>
        <v>21</v>
      </c>
      <c r="I6048" s="93">
        <v>-0.39</v>
      </c>
      <c r="J6048">
        <f t="shared" si="1222"/>
        <v>-2.1910112359550564E-3</v>
      </c>
      <c r="K6048" s="4">
        <v>27.85</v>
      </c>
      <c r="L6048" s="4">
        <v>37.880000000000003</v>
      </c>
      <c r="M6048" s="16">
        <f t="shared" si="1223"/>
        <v>-1.47732E-2</v>
      </c>
      <c r="N6048">
        <f t="shared" si="1224"/>
        <v>0</v>
      </c>
      <c r="O6048">
        <f t="shared" si="1225"/>
        <v>0</v>
      </c>
      <c r="P6048" s="63">
        <f t="shared" si="1226"/>
        <v>0</v>
      </c>
    </row>
    <row r="6049" spans="1:18" x14ac:dyDescent="0.3">
      <c r="A6049">
        <f t="shared" si="1227"/>
        <v>2019</v>
      </c>
      <c r="B6049">
        <f t="shared" si="1228"/>
        <v>5</v>
      </c>
      <c r="C6049">
        <f t="shared" si="1229"/>
        <v>10</v>
      </c>
      <c r="D6049">
        <f t="shared" si="1230"/>
        <v>3</v>
      </c>
      <c r="E6049" t="str">
        <f t="shared" si="1231"/>
        <v>ON</v>
      </c>
      <c r="F6049" s="13">
        <f t="shared" si="1233"/>
        <v>43595</v>
      </c>
      <c r="G6049" s="14" t="str">
        <f t="shared" si="1232"/>
        <v>Avg of 4 NM Projects</v>
      </c>
      <c r="H6049" s="15">
        <f t="shared" si="1234"/>
        <v>22</v>
      </c>
      <c r="I6049" s="93">
        <v>-0.13</v>
      </c>
      <c r="J6049">
        <f t="shared" si="1222"/>
        <v>-7.3033707865168538E-4</v>
      </c>
      <c r="K6049" s="4">
        <v>24.21</v>
      </c>
      <c r="L6049" s="4">
        <v>32.76</v>
      </c>
      <c r="M6049" s="16">
        <f t="shared" si="1223"/>
        <v>-4.2588000000000001E-3</v>
      </c>
      <c r="N6049">
        <f t="shared" si="1224"/>
        <v>0</v>
      </c>
      <c r="O6049">
        <f t="shared" si="1225"/>
        <v>0</v>
      </c>
      <c r="P6049" s="63">
        <f t="shared" si="1226"/>
        <v>0</v>
      </c>
    </row>
    <row r="6050" spans="1:18" x14ac:dyDescent="0.3">
      <c r="A6050">
        <f t="shared" si="1227"/>
        <v>2019</v>
      </c>
      <c r="B6050">
        <f t="shared" si="1228"/>
        <v>5</v>
      </c>
      <c r="C6050">
        <f t="shared" si="1229"/>
        <v>10</v>
      </c>
      <c r="D6050">
        <f t="shared" si="1230"/>
        <v>3</v>
      </c>
      <c r="E6050" t="str">
        <f t="shared" si="1231"/>
        <v>ON</v>
      </c>
      <c r="F6050" s="13">
        <f t="shared" si="1233"/>
        <v>43595</v>
      </c>
      <c r="G6050" s="14" t="str">
        <f t="shared" si="1232"/>
        <v>Avg of 4 NM Projects</v>
      </c>
      <c r="H6050" s="15">
        <f t="shared" si="1234"/>
        <v>23</v>
      </c>
      <c r="I6050" s="93">
        <v>-0.13</v>
      </c>
      <c r="J6050">
        <f t="shared" si="1222"/>
        <v>-7.3033707865168538E-4</v>
      </c>
      <c r="K6050" s="4">
        <v>22.65</v>
      </c>
      <c r="L6050" s="4">
        <v>30.28</v>
      </c>
      <c r="M6050" s="16">
        <f t="shared" si="1223"/>
        <v>-3.9364000000000005E-3</v>
      </c>
      <c r="N6050">
        <f t="shared" si="1224"/>
        <v>0</v>
      </c>
      <c r="O6050">
        <f t="shared" si="1225"/>
        <v>0</v>
      </c>
      <c r="P6050" s="63">
        <f t="shared" si="1226"/>
        <v>0</v>
      </c>
    </row>
    <row r="6051" spans="1:18" x14ac:dyDescent="0.3">
      <c r="A6051">
        <f t="shared" si="1227"/>
        <v>2019</v>
      </c>
      <c r="B6051">
        <f t="shared" si="1228"/>
        <v>5</v>
      </c>
      <c r="C6051">
        <f t="shared" si="1229"/>
        <v>10</v>
      </c>
      <c r="D6051">
        <f t="shared" si="1230"/>
        <v>3</v>
      </c>
      <c r="E6051" t="str">
        <f t="shared" si="1231"/>
        <v>OFF</v>
      </c>
      <c r="F6051" s="13">
        <f t="shared" si="1233"/>
        <v>43595</v>
      </c>
      <c r="G6051" s="14" t="str">
        <f t="shared" si="1232"/>
        <v>Avg of 4 NM Projects</v>
      </c>
      <c r="H6051" s="15">
        <f t="shared" si="1234"/>
        <v>24</v>
      </c>
      <c r="I6051" s="93">
        <v>0</v>
      </c>
      <c r="J6051">
        <f t="shared" si="1222"/>
        <v>0</v>
      </c>
      <c r="K6051" s="4">
        <v>20.79</v>
      </c>
      <c r="L6051" s="4">
        <v>25.94</v>
      </c>
      <c r="M6051" s="16">
        <f t="shared" si="1223"/>
        <v>0</v>
      </c>
      <c r="N6051">
        <f t="shared" si="1224"/>
        <v>1</v>
      </c>
      <c r="O6051">
        <f t="shared" si="1225"/>
        <v>0</v>
      </c>
      <c r="P6051" s="63">
        <f t="shared" si="1226"/>
        <v>0</v>
      </c>
    </row>
    <row r="6052" spans="1:18" x14ac:dyDescent="0.3">
      <c r="A6052">
        <f t="shared" si="1227"/>
        <v>2019</v>
      </c>
      <c r="B6052">
        <f t="shared" si="1228"/>
        <v>5</v>
      </c>
      <c r="C6052">
        <f t="shared" si="1229"/>
        <v>11</v>
      </c>
      <c r="D6052">
        <f t="shared" si="1230"/>
        <v>4</v>
      </c>
      <c r="E6052" t="str">
        <f t="shared" si="1231"/>
        <v>OFF</v>
      </c>
      <c r="F6052" s="13">
        <f t="shared" si="1233"/>
        <v>43596</v>
      </c>
      <c r="G6052" s="14" t="str">
        <f t="shared" si="1232"/>
        <v>Avg of 4 NM Projects</v>
      </c>
      <c r="H6052" s="15">
        <f t="shared" si="1234"/>
        <v>1</v>
      </c>
      <c r="I6052" s="93">
        <v>-0.39</v>
      </c>
      <c r="J6052">
        <f t="shared" si="1222"/>
        <v>-2.1910112359550564E-3</v>
      </c>
      <c r="K6052" s="4">
        <v>22.9</v>
      </c>
      <c r="L6052" s="4">
        <v>30.1</v>
      </c>
      <c r="M6052" s="16">
        <f t="shared" si="1223"/>
        <v>-1.1739000000000001E-2</v>
      </c>
      <c r="N6052">
        <f t="shared" si="1224"/>
        <v>0</v>
      </c>
      <c r="O6052">
        <f t="shared" si="1225"/>
        <v>0</v>
      </c>
      <c r="P6052" s="63">
        <f t="shared" si="1226"/>
        <v>0</v>
      </c>
      <c r="Q6052" s="34"/>
      <c r="R6052" s="34"/>
    </row>
    <row r="6053" spans="1:18" x14ac:dyDescent="0.3">
      <c r="A6053">
        <f t="shared" si="1227"/>
        <v>2019</v>
      </c>
      <c r="B6053">
        <f t="shared" si="1228"/>
        <v>5</v>
      </c>
      <c r="C6053">
        <f t="shared" si="1229"/>
        <v>11</v>
      </c>
      <c r="D6053">
        <f t="shared" si="1230"/>
        <v>4</v>
      </c>
      <c r="E6053" t="str">
        <f t="shared" si="1231"/>
        <v>OFF</v>
      </c>
      <c r="F6053" s="13">
        <f t="shared" si="1233"/>
        <v>43596</v>
      </c>
      <c r="G6053" s="14" t="str">
        <f t="shared" si="1232"/>
        <v>Avg of 4 NM Projects</v>
      </c>
      <c r="H6053" s="15">
        <f t="shared" si="1234"/>
        <v>2</v>
      </c>
      <c r="I6053" s="93">
        <v>0</v>
      </c>
      <c r="J6053">
        <f t="shared" si="1222"/>
        <v>0</v>
      </c>
      <c r="K6053" s="4">
        <v>18.7</v>
      </c>
      <c r="L6053" s="4">
        <v>18.3</v>
      </c>
      <c r="M6053" s="16">
        <f t="shared" si="1223"/>
        <v>0</v>
      </c>
      <c r="N6053">
        <f t="shared" si="1224"/>
        <v>1</v>
      </c>
      <c r="O6053">
        <f t="shared" si="1225"/>
        <v>0</v>
      </c>
      <c r="P6053" s="63">
        <f t="shared" si="1226"/>
        <v>0</v>
      </c>
    </row>
    <row r="6054" spans="1:18" x14ac:dyDescent="0.3">
      <c r="A6054">
        <f t="shared" si="1227"/>
        <v>2019</v>
      </c>
      <c r="B6054">
        <f t="shared" si="1228"/>
        <v>5</v>
      </c>
      <c r="C6054">
        <f t="shared" si="1229"/>
        <v>11</v>
      </c>
      <c r="D6054">
        <f t="shared" si="1230"/>
        <v>4</v>
      </c>
      <c r="E6054" t="str">
        <f t="shared" si="1231"/>
        <v>OFF</v>
      </c>
      <c r="F6054" s="13">
        <f t="shared" si="1233"/>
        <v>43596</v>
      </c>
      <c r="G6054" s="14" t="str">
        <f t="shared" si="1232"/>
        <v>Avg of 4 NM Projects</v>
      </c>
      <c r="H6054" s="15">
        <f t="shared" si="1234"/>
        <v>3</v>
      </c>
      <c r="I6054" s="93">
        <v>0</v>
      </c>
      <c r="J6054">
        <f t="shared" si="1222"/>
        <v>0</v>
      </c>
      <c r="K6054" s="4">
        <v>17.399999999999999</v>
      </c>
      <c r="L6054" s="4">
        <v>17.600000000000001</v>
      </c>
      <c r="M6054" s="16">
        <f t="shared" si="1223"/>
        <v>0</v>
      </c>
      <c r="N6054">
        <f t="shared" si="1224"/>
        <v>1</v>
      </c>
      <c r="O6054">
        <f t="shared" si="1225"/>
        <v>0</v>
      </c>
      <c r="P6054" s="63">
        <f t="shared" si="1226"/>
        <v>0</v>
      </c>
    </row>
    <row r="6055" spans="1:18" x14ac:dyDescent="0.3">
      <c r="A6055">
        <f t="shared" si="1227"/>
        <v>2019</v>
      </c>
      <c r="B6055">
        <f t="shared" si="1228"/>
        <v>5</v>
      </c>
      <c r="C6055">
        <f t="shared" si="1229"/>
        <v>11</v>
      </c>
      <c r="D6055">
        <f t="shared" si="1230"/>
        <v>4</v>
      </c>
      <c r="E6055" t="str">
        <f t="shared" si="1231"/>
        <v>OFF</v>
      </c>
      <c r="F6055" s="13">
        <f t="shared" si="1233"/>
        <v>43596</v>
      </c>
      <c r="G6055" s="14" t="str">
        <f t="shared" si="1232"/>
        <v>Avg of 4 NM Projects</v>
      </c>
      <c r="H6055" s="15">
        <f t="shared" si="1234"/>
        <v>4</v>
      </c>
      <c r="I6055" s="93">
        <v>-0.13</v>
      </c>
      <c r="J6055">
        <f t="shared" si="1222"/>
        <v>-7.3033707865168538E-4</v>
      </c>
      <c r="K6055" s="4">
        <v>17.399999999999999</v>
      </c>
      <c r="L6055" s="4">
        <v>19.12</v>
      </c>
      <c r="M6055" s="16">
        <f t="shared" si="1223"/>
        <v>-2.4856000000000001E-3</v>
      </c>
      <c r="N6055">
        <f t="shared" si="1224"/>
        <v>0</v>
      </c>
      <c r="O6055">
        <f t="shared" si="1225"/>
        <v>0</v>
      </c>
      <c r="P6055" s="63">
        <f t="shared" si="1226"/>
        <v>0</v>
      </c>
    </row>
    <row r="6056" spans="1:18" x14ac:dyDescent="0.3">
      <c r="A6056">
        <f t="shared" si="1227"/>
        <v>2019</v>
      </c>
      <c r="B6056">
        <f t="shared" si="1228"/>
        <v>5</v>
      </c>
      <c r="C6056">
        <f t="shared" si="1229"/>
        <v>11</v>
      </c>
      <c r="D6056">
        <f t="shared" si="1230"/>
        <v>4</v>
      </c>
      <c r="E6056" t="str">
        <f t="shared" si="1231"/>
        <v>OFF</v>
      </c>
      <c r="F6056" s="13">
        <f t="shared" si="1233"/>
        <v>43596</v>
      </c>
      <c r="G6056" s="14" t="str">
        <f t="shared" si="1232"/>
        <v>Avg of 4 NM Projects</v>
      </c>
      <c r="H6056" s="15">
        <f t="shared" si="1234"/>
        <v>5</v>
      </c>
      <c r="I6056" s="93">
        <v>-0.13</v>
      </c>
      <c r="J6056">
        <f t="shared" si="1222"/>
        <v>-7.3033707865168538E-4</v>
      </c>
      <c r="K6056" s="4">
        <v>16.89</v>
      </c>
      <c r="L6056" s="4">
        <v>20.190000000000001</v>
      </c>
      <c r="M6056" s="16">
        <f t="shared" si="1223"/>
        <v>-2.6247000000000002E-3</v>
      </c>
      <c r="N6056">
        <f t="shared" si="1224"/>
        <v>0</v>
      </c>
      <c r="O6056">
        <f t="shared" si="1225"/>
        <v>0</v>
      </c>
      <c r="P6056" s="63">
        <f t="shared" si="1226"/>
        <v>0</v>
      </c>
    </row>
    <row r="6057" spans="1:18" x14ac:dyDescent="0.3">
      <c r="A6057">
        <f t="shared" si="1227"/>
        <v>2019</v>
      </c>
      <c r="B6057">
        <f t="shared" si="1228"/>
        <v>5</v>
      </c>
      <c r="C6057">
        <f t="shared" si="1229"/>
        <v>11</v>
      </c>
      <c r="D6057">
        <f t="shared" si="1230"/>
        <v>4</v>
      </c>
      <c r="E6057" t="str">
        <f t="shared" si="1231"/>
        <v>OFF</v>
      </c>
      <c r="F6057" s="13">
        <f t="shared" si="1233"/>
        <v>43596</v>
      </c>
      <c r="G6057" s="14" t="str">
        <f t="shared" si="1232"/>
        <v>Avg of 4 NM Projects</v>
      </c>
      <c r="H6057" s="15">
        <f t="shared" si="1234"/>
        <v>6</v>
      </c>
      <c r="I6057" s="93">
        <v>-5.0000000000000044E-3</v>
      </c>
      <c r="J6057">
        <f t="shared" si="1222"/>
        <v>-2.8089887640449463E-5</v>
      </c>
      <c r="K6057" s="4">
        <v>19.04</v>
      </c>
      <c r="L6057" s="4">
        <v>19.57</v>
      </c>
      <c r="M6057" s="16">
        <f t="shared" si="1223"/>
        <v>-9.7850000000000088E-5</v>
      </c>
      <c r="N6057">
        <f t="shared" si="1224"/>
        <v>0</v>
      </c>
      <c r="O6057">
        <f t="shared" si="1225"/>
        <v>0</v>
      </c>
      <c r="P6057" s="63">
        <f t="shared" si="1226"/>
        <v>0</v>
      </c>
    </row>
    <row r="6058" spans="1:18" x14ac:dyDescent="0.3">
      <c r="A6058">
        <f t="shared" si="1227"/>
        <v>2019</v>
      </c>
      <c r="B6058">
        <f t="shared" si="1228"/>
        <v>5</v>
      </c>
      <c r="C6058">
        <f t="shared" si="1229"/>
        <v>11</v>
      </c>
      <c r="D6058">
        <f t="shared" si="1230"/>
        <v>4</v>
      </c>
      <c r="E6058" t="str">
        <f t="shared" si="1231"/>
        <v>OFF</v>
      </c>
      <c r="F6058" s="13">
        <f t="shared" si="1233"/>
        <v>43596</v>
      </c>
      <c r="G6058" s="14" t="str">
        <f t="shared" si="1232"/>
        <v>Avg of 4 NM Projects</v>
      </c>
      <c r="H6058" s="15">
        <f t="shared" si="1234"/>
        <v>7</v>
      </c>
      <c r="I6058" s="93">
        <v>9.6000000000000014</v>
      </c>
      <c r="J6058">
        <f t="shared" si="1222"/>
        <v>5.393258426966293E-2</v>
      </c>
      <c r="K6058" s="4">
        <v>16.48</v>
      </c>
      <c r="L6058" s="4">
        <v>17.809999999999999</v>
      </c>
      <c r="M6058" s="16">
        <f t="shared" si="1223"/>
        <v>0.17097599999999999</v>
      </c>
      <c r="N6058">
        <f t="shared" si="1224"/>
        <v>0</v>
      </c>
      <c r="O6058">
        <f t="shared" si="1225"/>
        <v>0</v>
      </c>
      <c r="P6058" s="63">
        <f t="shared" si="1226"/>
        <v>0</v>
      </c>
    </row>
    <row r="6059" spans="1:18" x14ac:dyDescent="0.3">
      <c r="A6059">
        <f t="shared" si="1227"/>
        <v>2019</v>
      </c>
      <c r="B6059">
        <f t="shared" si="1228"/>
        <v>5</v>
      </c>
      <c r="C6059">
        <f t="shared" si="1229"/>
        <v>11</v>
      </c>
      <c r="D6059">
        <f t="shared" si="1230"/>
        <v>4</v>
      </c>
      <c r="E6059" t="str">
        <f t="shared" si="1231"/>
        <v>ON</v>
      </c>
      <c r="F6059" s="13">
        <f t="shared" si="1233"/>
        <v>43596</v>
      </c>
      <c r="G6059" s="14" t="str">
        <f t="shared" si="1232"/>
        <v>Avg of 4 NM Projects</v>
      </c>
      <c r="H6059" s="15">
        <f t="shared" si="1234"/>
        <v>8</v>
      </c>
      <c r="I6059" s="93">
        <v>33.67</v>
      </c>
      <c r="J6059">
        <f t="shared" si="1222"/>
        <v>0.18915730337078654</v>
      </c>
      <c r="K6059" s="4">
        <v>21.06</v>
      </c>
      <c r="L6059" s="4">
        <v>30.96</v>
      </c>
      <c r="M6059" s="16">
        <f t="shared" si="1223"/>
        <v>1.0424232000000002</v>
      </c>
      <c r="N6059">
        <f t="shared" si="1224"/>
        <v>0</v>
      </c>
      <c r="O6059">
        <f t="shared" si="1225"/>
        <v>0</v>
      </c>
      <c r="P6059" s="63">
        <f t="shared" si="1226"/>
        <v>0</v>
      </c>
    </row>
    <row r="6060" spans="1:18" x14ac:dyDescent="0.3">
      <c r="A6060">
        <f t="shared" si="1227"/>
        <v>2019</v>
      </c>
      <c r="B6060">
        <f t="shared" si="1228"/>
        <v>5</v>
      </c>
      <c r="C6060">
        <f t="shared" si="1229"/>
        <v>11</v>
      </c>
      <c r="D6060">
        <f t="shared" si="1230"/>
        <v>4</v>
      </c>
      <c r="E6060" t="str">
        <f t="shared" si="1231"/>
        <v>ON</v>
      </c>
      <c r="F6060" s="13">
        <f t="shared" si="1233"/>
        <v>43596</v>
      </c>
      <c r="G6060" s="14" t="str">
        <f t="shared" si="1232"/>
        <v>Avg of 4 NM Projects</v>
      </c>
      <c r="H6060" s="15">
        <f t="shared" si="1234"/>
        <v>9</v>
      </c>
      <c r="I6060" s="93">
        <v>81.275000000000006</v>
      </c>
      <c r="J6060">
        <f t="shared" si="1222"/>
        <v>0.45660112359550564</v>
      </c>
      <c r="K6060" s="4">
        <v>22.53</v>
      </c>
      <c r="L6060" s="4">
        <v>25.35</v>
      </c>
      <c r="M6060" s="16">
        <f t="shared" si="1223"/>
        <v>2.0603212500000003</v>
      </c>
      <c r="N6060">
        <f t="shared" si="1224"/>
        <v>0</v>
      </c>
      <c r="O6060">
        <f t="shared" si="1225"/>
        <v>0</v>
      </c>
      <c r="P6060" s="63">
        <f t="shared" si="1226"/>
        <v>0</v>
      </c>
    </row>
    <row r="6061" spans="1:18" x14ac:dyDescent="0.3">
      <c r="A6061">
        <f t="shared" si="1227"/>
        <v>2019</v>
      </c>
      <c r="B6061">
        <f t="shared" si="1228"/>
        <v>5</v>
      </c>
      <c r="C6061">
        <f t="shared" si="1229"/>
        <v>11</v>
      </c>
      <c r="D6061">
        <f t="shared" si="1230"/>
        <v>4</v>
      </c>
      <c r="E6061" t="str">
        <f t="shared" si="1231"/>
        <v>ON</v>
      </c>
      <c r="F6061" s="13">
        <f t="shared" si="1233"/>
        <v>43596</v>
      </c>
      <c r="G6061" s="14" t="str">
        <f t="shared" si="1232"/>
        <v>Avg of 4 NM Projects</v>
      </c>
      <c r="H6061" s="15">
        <f t="shared" si="1234"/>
        <v>10</v>
      </c>
      <c r="I6061" s="93">
        <v>98.175000000000011</v>
      </c>
      <c r="J6061">
        <f t="shared" si="1222"/>
        <v>0.55154494382022479</v>
      </c>
      <c r="K6061" s="4">
        <v>22.27</v>
      </c>
      <c r="L6061" s="4">
        <v>16.47</v>
      </c>
      <c r="M6061" s="16">
        <f t="shared" si="1223"/>
        <v>1.6169422500000001</v>
      </c>
      <c r="N6061">
        <f t="shared" si="1224"/>
        <v>0</v>
      </c>
      <c r="O6061">
        <f t="shared" si="1225"/>
        <v>1</v>
      </c>
      <c r="P6061" s="63">
        <f t="shared" si="1226"/>
        <v>0</v>
      </c>
    </row>
    <row r="6062" spans="1:18" x14ac:dyDescent="0.3">
      <c r="A6062">
        <f t="shared" si="1227"/>
        <v>2019</v>
      </c>
      <c r="B6062">
        <f t="shared" si="1228"/>
        <v>5</v>
      </c>
      <c r="C6062">
        <f t="shared" si="1229"/>
        <v>11</v>
      </c>
      <c r="D6062">
        <f t="shared" si="1230"/>
        <v>4</v>
      </c>
      <c r="E6062" t="str">
        <f t="shared" si="1231"/>
        <v>ON</v>
      </c>
      <c r="F6062" s="13">
        <f t="shared" si="1233"/>
        <v>43596</v>
      </c>
      <c r="G6062" s="14" t="str">
        <f t="shared" si="1232"/>
        <v>Avg of 4 NM Projects</v>
      </c>
      <c r="H6062" s="15">
        <f t="shared" si="1234"/>
        <v>11</v>
      </c>
      <c r="I6062" s="93">
        <v>122.88</v>
      </c>
      <c r="J6062">
        <f t="shared" si="1222"/>
        <v>0.69033707865168537</v>
      </c>
      <c r="K6062" s="4">
        <v>22.37</v>
      </c>
      <c r="L6062" s="4">
        <v>14.81</v>
      </c>
      <c r="M6062" s="16">
        <f t="shared" si="1223"/>
        <v>1.8198527999999998</v>
      </c>
      <c r="N6062">
        <f t="shared" si="1224"/>
        <v>0</v>
      </c>
      <c r="O6062">
        <f t="shared" si="1225"/>
        <v>1</v>
      </c>
      <c r="P6062" s="63">
        <f t="shared" si="1226"/>
        <v>0</v>
      </c>
    </row>
    <row r="6063" spans="1:18" x14ac:dyDescent="0.3">
      <c r="A6063">
        <f t="shared" si="1227"/>
        <v>2019</v>
      </c>
      <c r="B6063">
        <f t="shared" si="1228"/>
        <v>5</v>
      </c>
      <c r="C6063">
        <f t="shared" si="1229"/>
        <v>11</v>
      </c>
      <c r="D6063">
        <f t="shared" si="1230"/>
        <v>4</v>
      </c>
      <c r="E6063" t="str">
        <f t="shared" si="1231"/>
        <v>ON</v>
      </c>
      <c r="F6063" s="13">
        <f t="shared" si="1233"/>
        <v>43596</v>
      </c>
      <c r="G6063" s="14" t="str">
        <f t="shared" si="1232"/>
        <v>Avg of 4 NM Projects</v>
      </c>
      <c r="H6063" s="15">
        <f t="shared" si="1234"/>
        <v>12</v>
      </c>
      <c r="I6063" s="93">
        <v>114.94500000000001</v>
      </c>
      <c r="J6063">
        <f t="shared" si="1222"/>
        <v>0.64575842696629215</v>
      </c>
      <c r="K6063" s="4">
        <v>21.75</v>
      </c>
      <c r="L6063" s="4">
        <v>14.46</v>
      </c>
      <c r="M6063" s="16">
        <f t="shared" si="1223"/>
        <v>1.6621047</v>
      </c>
      <c r="N6063">
        <f t="shared" si="1224"/>
        <v>0</v>
      </c>
      <c r="O6063">
        <f t="shared" si="1225"/>
        <v>1</v>
      </c>
      <c r="P6063" s="63">
        <f t="shared" si="1226"/>
        <v>0</v>
      </c>
    </row>
    <row r="6064" spans="1:18" x14ac:dyDescent="0.3">
      <c r="A6064">
        <f t="shared" si="1227"/>
        <v>2019</v>
      </c>
      <c r="B6064">
        <f t="shared" si="1228"/>
        <v>5</v>
      </c>
      <c r="C6064">
        <f t="shared" si="1229"/>
        <v>11</v>
      </c>
      <c r="D6064">
        <f t="shared" si="1230"/>
        <v>4</v>
      </c>
      <c r="E6064" t="str">
        <f t="shared" si="1231"/>
        <v>ON</v>
      </c>
      <c r="F6064" s="13">
        <f t="shared" si="1233"/>
        <v>43596</v>
      </c>
      <c r="G6064" s="14" t="str">
        <f t="shared" si="1232"/>
        <v>Avg of 4 NM Projects</v>
      </c>
      <c r="H6064" s="15">
        <f t="shared" si="1234"/>
        <v>13</v>
      </c>
      <c r="I6064" s="93">
        <v>123.00999999999999</v>
      </c>
      <c r="J6064">
        <f t="shared" si="1222"/>
        <v>0.69106741573033703</v>
      </c>
      <c r="K6064" s="4">
        <v>21.2</v>
      </c>
      <c r="L6064" s="4">
        <v>11.69</v>
      </c>
      <c r="M6064" s="16">
        <f t="shared" si="1223"/>
        <v>1.4379868999999998</v>
      </c>
      <c r="N6064">
        <f t="shared" si="1224"/>
        <v>0</v>
      </c>
      <c r="O6064">
        <f t="shared" si="1225"/>
        <v>1</v>
      </c>
      <c r="P6064" s="63">
        <f t="shared" si="1226"/>
        <v>0</v>
      </c>
    </row>
    <row r="6065" spans="1:18" x14ac:dyDescent="0.3">
      <c r="A6065">
        <f t="shared" si="1227"/>
        <v>2019</v>
      </c>
      <c r="B6065">
        <f t="shared" si="1228"/>
        <v>5</v>
      </c>
      <c r="C6065">
        <f t="shared" si="1229"/>
        <v>11</v>
      </c>
      <c r="D6065">
        <f t="shared" si="1230"/>
        <v>4</v>
      </c>
      <c r="E6065" t="str">
        <f t="shared" si="1231"/>
        <v>ON</v>
      </c>
      <c r="F6065" s="13">
        <f t="shared" si="1233"/>
        <v>43596</v>
      </c>
      <c r="G6065" s="14" t="str">
        <f t="shared" si="1232"/>
        <v>Avg of 4 NM Projects</v>
      </c>
      <c r="H6065" s="15">
        <f t="shared" si="1234"/>
        <v>14</v>
      </c>
      <c r="I6065" s="93">
        <v>122.11000000000001</v>
      </c>
      <c r="J6065">
        <f t="shared" si="1222"/>
        <v>0.68601123595505631</v>
      </c>
      <c r="K6065" s="4">
        <v>20.14</v>
      </c>
      <c r="L6065" s="4">
        <v>3.79</v>
      </c>
      <c r="M6065" s="16">
        <f t="shared" si="1223"/>
        <v>0.46279690000000007</v>
      </c>
      <c r="N6065">
        <f t="shared" si="1224"/>
        <v>0</v>
      </c>
      <c r="O6065">
        <f t="shared" si="1225"/>
        <v>1</v>
      </c>
      <c r="P6065" s="63">
        <f t="shared" si="1226"/>
        <v>0</v>
      </c>
    </row>
    <row r="6066" spans="1:18" x14ac:dyDescent="0.3">
      <c r="A6066">
        <f t="shared" si="1227"/>
        <v>2019</v>
      </c>
      <c r="B6066">
        <f t="shared" si="1228"/>
        <v>5</v>
      </c>
      <c r="C6066">
        <f t="shared" si="1229"/>
        <v>11</v>
      </c>
      <c r="D6066">
        <f t="shared" si="1230"/>
        <v>4</v>
      </c>
      <c r="E6066" t="str">
        <f t="shared" si="1231"/>
        <v>ON</v>
      </c>
      <c r="F6066" s="13">
        <f t="shared" si="1233"/>
        <v>43596</v>
      </c>
      <c r="G6066" s="14" t="str">
        <f t="shared" si="1232"/>
        <v>Avg of 4 NM Projects</v>
      </c>
      <c r="H6066" s="15">
        <f t="shared" si="1234"/>
        <v>15</v>
      </c>
      <c r="I6066" s="93">
        <v>114.30499999999999</v>
      </c>
      <c r="J6066">
        <f t="shared" si="1222"/>
        <v>0.64216292134831454</v>
      </c>
      <c r="K6066" s="4">
        <v>20.13</v>
      </c>
      <c r="L6066" s="4">
        <v>-10.33</v>
      </c>
      <c r="M6066" s="16">
        <f t="shared" si="1223"/>
        <v>-1.1807706499999999</v>
      </c>
      <c r="N6066">
        <f t="shared" si="1224"/>
        <v>0</v>
      </c>
      <c r="O6066">
        <f t="shared" si="1225"/>
        <v>1</v>
      </c>
      <c r="P6066" s="63">
        <f t="shared" si="1226"/>
        <v>0</v>
      </c>
    </row>
    <row r="6067" spans="1:18" x14ac:dyDescent="0.3">
      <c r="A6067">
        <f t="shared" si="1227"/>
        <v>2019</v>
      </c>
      <c r="B6067">
        <f t="shared" si="1228"/>
        <v>5</v>
      </c>
      <c r="C6067">
        <f t="shared" si="1229"/>
        <v>11</v>
      </c>
      <c r="D6067">
        <f t="shared" si="1230"/>
        <v>4</v>
      </c>
      <c r="E6067" t="str">
        <f t="shared" si="1231"/>
        <v>ON</v>
      </c>
      <c r="F6067" s="13">
        <f t="shared" si="1233"/>
        <v>43596</v>
      </c>
      <c r="G6067" s="14" t="str">
        <f t="shared" si="1232"/>
        <v>Avg of 4 NM Projects</v>
      </c>
      <c r="H6067" s="15">
        <f t="shared" si="1234"/>
        <v>16</v>
      </c>
      <c r="I6067" s="93">
        <v>104.065</v>
      </c>
      <c r="J6067">
        <f t="shared" si="1222"/>
        <v>0.58463483146067419</v>
      </c>
      <c r="K6067" s="4">
        <v>21.36</v>
      </c>
      <c r="L6067" s="4">
        <v>3.03</v>
      </c>
      <c r="M6067" s="16">
        <f t="shared" si="1223"/>
        <v>0.31531694999999998</v>
      </c>
      <c r="N6067">
        <f t="shared" si="1224"/>
        <v>0</v>
      </c>
      <c r="O6067">
        <f t="shared" si="1225"/>
        <v>1</v>
      </c>
      <c r="P6067" s="63">
        <f t="shared" si="1226"/>
        <v>0</v>
      </c>
    </row>
    <row r="6068" spans="1:18" x14ac:dyDescent="0.3">
      <c r="A6068">
        <f t="shared" si="1227"/>
        <v>2019</v>
      </c>
      <c r="B6068">
        <f t="shared" si="1228"/>
        <v>5</v>
      </c>
      <c r="C6068">
        <f t="shared" si="1229"/>
        <v>11</v>
      </c>
      <c r="D6068">
        <f t="shared" si="1230"/>
        <v>4</v>
      </c>
      <c r="E6068" t="str">
        <f t="shared" si="1231"/>
        <v>ON</v>
      </c>
      <c r="F6068" s="13">
        <f t="shared" si="1233"/>
        <v>43596</v>
      </c>
      <c r="G6068" s="14" t="str">
        <f t="shared" si="1232"/>
        <v>Avg of 4 NM Projects</v>
      </c>
      <c r="H6068" s="15">
        <f t="shared" si="1234"/>
        <v>17</v>
      </c>
      <c r="I6068" s="93">
        <v>74.875</v>
      </c>
      <c r="J6068">
        <f t="shared" si="1222"/>
        <v>0.42064606741573035</v>
      </c>
      <c r="K6068" s="4">
        <v>21.58</v>
      </c>
      <c r="L6068" s="4">
        <v>10.42</v>
      </c>
      <c r="M6068" s="16">
        <f t="shared" si="1223"/>
        <v>0.78019749999999999</v>
      </c>
      <c r="N6068">
        <f t="shared" si="1224"/>
        <v>0</v>
      </c>
      <c r="O6068">
        <f t="shared" si="1225"/>
        <v>0</v>
      </c>
      <c r="P6068" s="63">
        <f t="shared" si="1226"/>
        <v>0</v>
      </c>
    </row>
    <row r="6069" spans="1:18" x14ac:dyDescent="0.3">
      <c r="A6069">
        <f t="shared" si="1227"/>
        <v>2019</v>
      </c>
      <c r="B6069">
        <f t="shared" si="1228"/>
        <v>5</v>
      </c>
      <c r="C6069">
        <f t="shared" si="1229"/>
        <v>11</v>
      </c>
      <c r="D6069">
        <f t="shared" si="1230"/>
        <v>4</v>
      </c>
      <c r="E6069" t="str">
        <f t="shared" si="1231"/>
        <v>ON</v>
      </c>
      <c r="F6069" s="13">
        <f t="shared" si="1233"/>
        <v>43596</v>
      </c>
      <c r="G6069" s="14" t="str">
        <f t="shared" si="1232"/>
        <v>Avg of 4 NM Projects</v>
      </c>
      <c r="H6069" s="15">
        <f t="shared" si="1234"/>
        <v>18</v>
      </c>
      <c r="I6069" s="93">
        <v>50.174999999999997</v>
      </c>
      <c r="J6069">
        <f t="shared" si="1222"/>
        <v>0.28188202247191008</v>
      </c>
      <c r="K6069" s="4">
        <v>22.82</v>
      </c>
      <c r="L6069" s="4">
        <v>16.190000000000001</v>
      </c>
      <c r="M6069" s="16">
        <f t="shared" si="1223"/>
        <v>0.81233325000000001</v>
      </c>
      <c r="N6069">
        <f t="shared" si="1224"/>
        <v>0</v>
      </c>
      <c r="O6069">
        <f t="shared" si="1225"/>
        <v>0</v>
      </c>
      <c r="P6069" s="63">
        <f t="shared" si="1226"/>
        <v>0</v>
      </c>
    </row>
    <row r="6070" spans="1:18" x14ac:dyDescent="0.3">
      <c r="A6070">
        <f t="shared" si="1227"/>
        <v>2019</v>
      </c>
      <c r="B6070">
        <f t="shared" si="1228"/>
        <v>5</v>
      </c>
      <c r="C6070">
        <f t="shared" si="1229"/>
        <v>11</v>
      </c>
      <c r="D6070">
        <f t="shared" si="1230"/>
        <v>4</v>
      </c>
      <c r="E6070" t="str">
        <f t="shared" si="1231"/>
        <v>ON</v>
      </c>
      <c r="F6070" s="13">
        <f t="shared" si="1233"/>
        <v>43596</v>
      </c>
      <c r="G6070" s="14" t="str">
        <f t="shared" si="1232"/>
        <v>Avg of 4 NM Projects</v>
      </c>
      <c r="H6070" s="15">
        <f t="shared" si="1234"/>
        <v>19</v>
      </c>
      <c r="I6070" s="93">
        <v>24.32</v>
      </c>
      <c r="J6070">
        <f t="shared" si="1222"/>
        <v>0.13662921348314608</v>
      </c>
      <c r="K6070" s="4">
        <v>24.92</v>
      </c>
      <c r="L6070" s="4">
        <v>24.57</v>
      </c>
      <c r="M6070" s="16">
        <f t="shared" si="1223"/>
        <v>0.59754240000000003</v>
      </c>
      <c r="N6070">
        <f t="shared" si="1224"/>
        <v>0</v>
      </c>
      <c r="O6070">
        <f t="shared" si="1225"/>
        <v>0</v>
      </c>
      <c r="P6070" s="63">
        <f t="shared" si="1226"/>
        <v>0</v>
      </c>
    </row>
    <row r="6071" spans="1:18" x14ac:dyDescent="0.3">
      <c r="A6071">
        <f t="shared" si="1227"/>
        <v>2019</v>
      </c>
      <c r="B6071">
        <f t="shared" si="1228"/>
        <v>5</v>
      </c>
      <c r="C6071">
        <f t="shared" si="1229"/>
        <v>11</v>
      </c>
      <c r="D6071">
        <f t="shared" si="1230"/>
        <v>4</v>
      </c>
      <c r="E6071" t="str">
        <f t="shared" si="1231"/>
        <v>ON</v>
      </c>
      <c r="F6071" s="13">
        <f t="shared" si="1233"/>
        <v>43596</v>
      </c>
      <c r="G6071" s="14" t="str">
        <f t="shared" si="1232"/>
        <v>Avg of 4 NM Projects</v>
      </c>
      <c r="H6071" s="15">
        <f t="shared" si="1234"/>
        <v>20</v>
      </c>
      <c r="I6071" s="93">
        <v>5.5</v>
      </c>
      <c r="J6071">
        <f t="shared" si="1222"/>
        <v>3.0898876404494381E-2</v>
      </c>
      <c r="K6071" s="4">
        <v>26.22</v>
      </c>
      <c r="L6071" s="4">
        <v>27.97</v>
      </c>
      <c r="M6071" s="16">
        <f t="shared" si="1223"/>
        <v>0.15383499999999997</v>
      </c>
      <c r="N6071">
        <f t="shared" si="1224"/>
        <v>0</v>
      </c>
      <c r="O6071">
        <f t="shared" si="1225"/>
        <v>0</v>
      </c>
      <c r="P6071" s="63">
        <f t="shared" si="1226"/>
        <v>0</v>
      </c>
    </row>
    <row r="6072" spans="1:18" x14ac:dyDescent="0.3">
      <c r="A6072">
        <f t="shared" si="1227"/>
        <v>2019</v>
      </c>
      <c r="B6072">
        <f t="shared" si="1228"/>
        <v>5</v>
      </c>
      <c r="C6072">
        <f t="shared" si="1229"/>
        <v>11</v>
      </c>
      <c r="D6072">
        <f t="shared" si="1230"/>
        <v>4</v>
      </c>
      <c r="E6072" t="str">
        <f t="shared" si="1231"/>
        <v>ON</v>
      </c>
      <c r="F6072" s="13">
        <f t="shared" si="1233"/>
        <v>43596</v>
      </c>
      <c r="G6072" s="14" t="str">
        <f t="shared" si="1232"/>
        <v>Avg of 4 NM Projects</v>
      </c>
      <c r="H6072" s="15">
        <f t="shared" si="1234"/>
        <v>21</v>
      </c>
      <c r="I6072" s="93">
        <v>-0.13</v>
      </c>
      <c r="J6072">
        <f t="shared" si="1222"/>
        <v>-7.3033707865168538E-4</v>
      </c>
      <c r="K6072" s="4">
        <v>26.83</v>
      </c>
      <c r="L6072" s="4">
        <v>26.81</v>
      </c>
      <c r="M6072" s="16">
        <f t="shared" si="1223"/>
        <v>-3.4853000000000002E-3</v>
      </c>
      <c r="N6072">
        <f t="shared" si="1224"/>
        <v>0</v>
      </c>
      <c r="O6072">
        <f t="shared" si="1225"/>
        <v>0</v>
      </c>
      <c r="P6072" s="63">
        <f t="shared" si="1226"/>
        <v>0</v>
      </c>
    </row>
    <row r="6073" spans="1:18" x14ac:dyDescent="0.3">
      <c r="A6073">
        <f t="shared" si="1227"/>
        <v>2019</v>
      </c>
      <c r="B6073">
        <f t="shared" si="1228"/>
        <v>5</v>
      </c>
      <c r="C6073">
        <f t="shared" si="1229"/>
        <v>11</v>
      </c>
      <c r="D6073">
        <f t="shared" si="1230"/>
        <v>4</v>
      </c>
      <c r="E6073" t="str">
        <f t="shared" si="1231"/>
        <v>ON</v>
      </c>
      <c r="F6073" s="13">
        <f t="shared" si="1233"/>
        <v>43596</v>
      </c>
      <c r="G6073" s="14" t="str">
        <f t="shared" si="1232"/>
        <v>Avg of 4 NM Projects</v>
      </c>
      <c r="H6073" s="15">
        <f t="shared" si="1234"/>
        <v>22</v>
      </c>
      <c r="I6073" s="93">
        <v>0</v>
      </c>
      <c r="J6073">
        <f t="shared" si="1222"/>
        <v>0</v>
      </c>
      <c r="K6073" s="4">
        <v>22.1</v>
      </c>
      <c r="L6073" s="4">
        <v>25.98</v>
      </c>
      <c r="M6073" s="16">
        <f t="shared" si="1223"/>
        <v>0</v>
      </c>
      <c r="N6073">
        <f t="shared" si="1224"/>
        <v>1</v>
      </c>
      <c r="O6073">
        <f t="shared" si="1225"/>
        <v>0</v>
      </c>
      <c r="P6073" s="63">
        <f t="shared" si="1226"/>
        <v>0</v>
      </c>
    </row>
    <row r="6074" spans="1:18" x14ac:dyDescent="0.3">
      <c r="A6074">
        <f t="shared" si="1227"/>
        <v>2019</v>
      </c>
      <c r="B6074">
        <f t="shared" si="1228"/>
        <v>5</v>
      </c>
      <c r="C6074">
        <f t="shared" si="1229"/>
        <v>11</v>
      </c>
      <c r="D6074">
        <f t="shared" si="1230"/>
        <v>4</v>
      </c>
      <c r="E6074" t="str">
        <f t="shared" si="1231"/>
        <v>ON</v>
      </c>
      <c r="F6074" s="13">
        <f t="shared" si="1233"/>
        <v>43596</v>
      </c>
      <c r="G6074" s="14" t="str">
        <f t="shared" si="1232"/>
        <v>Avg of 4 NM Projects</v>
      </c>
      <c r="H6074" s="15">
        <f t="shared" si="1234"/>
        <v>23</v>
      </c>
      <c r="I6074" s="93">
        <v>-0.26</v>
      </c>
      <c r="J6074">
        <f t="shared" si="1222"/>
        <v>-1.4606741573033708E-3</v>
      </c>
      <c r="K6074" s="4">
        <v>21.07</v>
      </c>
      <c r="L6074" s="4">
        <v>20.82</v>
      </c>
      <c r="M6074" s="16">
        <f t="shared" si="1223"/>
        <v>-5.4132000000000008E-3</v>
      </c>
      <c r="N6074">
        <f t="shared" si="1224"/>
        <v>0</v>
      </c>
      <c r="O6074">
        <f t="shared" si="1225"/>
        <v>0</v>
      </c>
      <c r="P6074" s="63">
        <f t="shared" si="1226"/>
        <v>0</v>
      </c>
    </row>
    <row r="6075" spans="1:18" x14ac:dyDescent="0.3">
      <c r="A6075">
        <f t="shared" si="1227"/>
        <v>2019</v>
      </c>
      <c r="B6075">
        <f t="shared" si="1228"/>
        <v>5</v>
      </c>
      <c r="C6075">
        <f t="shared" si="1229"/>
        <v>11</v>
      </c>
      <c r="D6075">
        <f t="shared" si="1230"/>
        <v>4</v>
      </c>
      <c r="E6075" t="str">
        <f t="shared" si="1231"/>
        <v>OFF</v>
      </c>
      <c r="F6075" s="13">
        <f t="shared" si="1233"/>
        <v>43596</v>
      </c>
      <c r="G6075" s="14" t="str">
        <f t="shared" si="1232"/>
        <v>Avg of 4 NM Projects</v>
      </c>
      <c r="H6075" s="15">
        <f t="shared" si="1234"/>
        <v>24</v>
      </c>
      <c r="I6075" s="93">
        <v>-0.26</v>
      </c>
      <c r="J6075">
        <f t="shared" si="1222"/>
        <v>-1.4606741573033708E-3</v>
      </c>
      <c r="K6075" s="4">
        <v>18.09</v>
      </c>
      <c r="L6075" s="4">
        <v>16.09</v>
      </c>
      <c r="M6075" s="16">
        <f t="shared" si="1223"/>
        <v>-4.1833999999999994E-3</v>
      </c>
      <c r="N6075">
        <f t="shared" si="1224"/>
        <v>0</v>
      </c>
      <c r="O6075">
        <f t="shared" si="1225"/>
        <v>0</v>
      </c>
      <c r="P6075" s="63">
        <f t="shared" si="1226"/>
        <v>0</v>
      </c>
    </row>
    <row r="6076" spans="1:18" x14ac:dyDescent="0.3">
      <c r="A6076">
        <f t="shared" si="1227"/>
        <v>2019</v>
      </c>
      <c r="B6076">
        <f t="shared" si="1228"/>
        <v>5</v>
      </c>
      <c r="C6076">
        <f t="shared" si="1229"/>
        <v>12</v>
      </c>
      <c r="D6076">
        <f t="shared" si="1230"/>
        <v>5</v>
      </c>
      <c r="E6076" t="str">
        <f t="shared" si="1231"/>
        <v>OFF</v>
      </c>
      <c r="F6076" s="13">
        <f t="shared" si="1233"/>
        <v>43597</v>
      </c>
      <c r="G6076" s="14" t="str">
        <f t="shared" si="1232"/>
        <v>Avg of 4 NM Projects</v>
      </c>
      <c r="H6076" s="15">
        <f t="shared" si="1234"/>
        <v>1</v>
      </c>
      <c r="I6076" s="93">
        <v>0</v>
      </c>
      <c r="J6076">
        <f t="shared" si="1222"/>
        <v>0</v>
      </c>
      <c r="K6076" s="4">
        <v>20.88</v>
      </c>
      <c r="L6076" s="4">
        <v>15.7</v>
      </c>
      <c r="M6076" s="16">
        <f t="shared" si="1223"/>
        <v>0</v>
      </c>
      <c r="N6076">
        <f t="shared" si="1224"/>
        <v>1</v>
      </c>
      <c r="O6076">
        <f t="shared" si="1225"/>
        <v>0</v>
      </c>
      <c r="P6076" s="63">
        <f t="shared" si="1226"/>
        <v>0</v>
      </c>
      <c r="Q6076" s="34"/>
      <c r="R6076" s="34"/>
    </row>
    <row r="6077" spans="1:18" x14ac:dyDescent="0.3">
      <c r="A6077">
        <f t="shared" si="1227"/>
        <v>2019</v>
      </c>
      <c r="B6077">
        <f t="shared" si="1228"/>
        <v>5</v>
      </c>
      <c r="C6077">
        <f t="shared" si="1229"/>
        <v>12</v>
      </c>
      <c r="D6077">
        <f t="shared" si="1230"/>
        <v>5</v>
      </c>
      <c r="E6077" t="str">
        <f t="shared" si="1231"/>
        <v>OFF</v>
      </c>
      <c r="F6077" s="13">
        <f t="shared" si="1233"/>
        <v>43597</v>
      </c>
      <c r="G6077" s="14" t="str">
        <f t="shared" si="1232"/>
        <v>Avg of 4 NM Projects</v>
      </c>
      <c r="H6077" s="15">
        <f t="shared" si="1234"/>
        <v>2</v>
      </c>
      <c r="I6077" s="93">
        <v>0</v>
      </c>
      <c r="J6077">
        <f t="shared" si="1222"/>
        <v>0</v>
      </c>
      <c r="K6077" s="4">
        <v>17.23</v>
      </c>
      <c r="L6077" s="4">
        <v>14.84</v>
      </c>
      <c r="M6077" s="16">
        <f t="shared" si="1223"/>
        <v>0</v>
      </c>
      <c r="N6077">
        <f t="shared" si="1224"/>
        <v>1</v>
      </c>
      <c r="O6077">
        <f t="shared" si="1225"/>
        <v>0</v>
      </c>
      <c r="P6077" s="63">
        <f t="shared" si="1226"/>
        <v>0</v>
      </c>
    </row>
    <row r="6078" spans="1:18" x14ac:dyDescent="0.3">
      <c r="A6078">
        <f t="shared" si="1227"/>
        <v>2019</v>
      </c>
      <c r="B6078">
        <f t="shared" si="1228"/>
        <v>5</v>
      </c>
      <c r="C6078">
        <f t="shared" si="1229"/>
        <v>12</v>
      </c>
      <c r="D6078">
        <f t="shared" si="1230"/>
        <v>5</v>
      </c>
      <c r="E6078" t="str">
        <f t="shared" si="1231"/>
        <v>OFF</v>
      </c>
      <c r="F6078" s="13">
        <f t="shared" si="1233"/>
        <v>43597</v>
      </c>
      <c r="G6078" s="14" t="str">
        <f t="shared" si="1232"/>
        <v>Avg of 4 NM Projects</v>
      </c>
      <c r="H6078" s="15">
        <f t="shared" si="1234"/>
        <v>3</v>
      </c>
      <c r="I6078" s="93">
        <v>-0.13</v>
      </c>
      <c r="J6078">
        <f t="shared" si="1222"/>
        <v>-7.3033707865168538E-4</v>
      </c>
      <c r="K6078" s="4">
        <v>16.86</v>
      </c>
      <c r="L6078" s="4">
        <v>15.67</v>
      </c>
      <c r="M6078" s="16">
        <f t="shared" si="1223"/>
        <v>-2.0371E-3</v>
      </c>
      <c r="N6078">
        <f t="shared" si="1224"/>
        <v>0</v>
      </c>
      <c r="O6078">
        <f t="shared" si="1225"/>
        <v>0</v>
      </c>
      <c r="P6078" s="63">
        <f t="shared" si="1226"/>
        <v>0</v>
      </c>
    </row>
    <row r="6079" spans="1:18" x14ac:dyDescent="0.3">
      <c r="A6079">
        <f t="shared" si="1227"/>
        <v>2019</v>
      </c>
      <c r="B6079">
        <f t="shared" si="1228"/>
        <v>5</v>
      </c>
      <c r="C6079">
        <f t="shared" si="1229"/>
        <v>12</v>
      </c>
      <c r="D6079">
        <f t="shared" si="1230"/>
        <v>5</v>
      </c>
      <c r="E6079" t="str">
        <f t="shared" si="1231"/>
        <v>OFF</v>
      </c>
      <c r="F6079" s="13">
        <f t="shared" si="1233"/>
        <v>43597</v>
      </c>
      <c r="G6079" s="14" t="str">
        <f t="shared" si="1232"/>
        <v>Avg of 4 NM Projects</v>
      </c>
      <c r="H6079" s="15">
        <f t="shared" si="1234"/>
        <v>4</v>
      </c>
      <c r="I6079" s="93">
        <v>-0.26</v>
      </c>
      <c r="J6079">
        <f t="shared" si="1222"/>
        <v>-1.4606741573033708E-3</v>
      </c>
      <c r="K6079" s="4">
        <v>15.95</v>
      </c>
      <c r="L6079" s="4">
        <v>15.81</v>
      </c>
      <c r="M6079" s="16">
        <f t="shared" si="1223"/>
        <v>-4.1106000000000007E-3</v>
      </c>
      <c r="N6079">
        <f t="shared" si="1224"/>
        <v>0</v>
      </c>
      <c r="O6079">
        <f t="shared" si="1225"/>
        <v>0</v>
      </c>
      <c r="P6079" s="63">
        <f t="shared" si="1226"/>
        <v>0</v>
      </c>
    </row>
    <row r="6080" spans="1:18" x14ac:dyDescent="0.3">
      <c r="A6080">
        <f t="shared" si="1227"/>
        <v>2019</v>
      </c>
      <c r="B6080">
        <f t="shared" si="1228"/>
        <v>5</v>
      </c>
      <c r="C6080">
        <f t="shared" si="1229"/>
        <v>12</v>
      </c>
      <c r="D6080">
        <f t="shared" si="1230"/>
        <v>5</v>
      </c>
      <c r="E6080" t="str">
        <f t="shared" si="1231"/>
        <v>OFF</v>
      </c>
      <c r="F6080" s="13">
        <f t="shared" si="1233"/>
        <v>43597</v>
      </c>
      <c r="G6080" s="14" t="str">
        <f t="shared" si="1232"/>
        <v>Avg of 4 NM Projects</v>
      </c>
      <c r="H6080" s="15">
        <f t="shared" si="1234"/>
        <v>5</v>
      </c>
      <c r="I6080" s="93">
        <v>-0.13</v>
      </c>
      <c r="J6080">
        <f t="shared" si="1222"/>
        <v>-7.3033707865168538E-4</v>
      </c>
      <c r="K6080" s="4">
        <v>16.43</v>
      </c>
      <c r="L6080" s="4">
        <v>16.22</v>
      </c>
      <c r="M6080" s="16">
        <f t="shared" si="1223"/>
        <v>-2.1086E-3</v>
      </c>
      <c r="N6080">
        <f t="shared" si="1224"/>
        <v>0</v>
      </c>
      <c r="O6080">
        <f t="shared" si="1225"/>
        <v>0</v>
      </c>
      <c r="P6080" s="63">
        <f t="shared" si="1226"/>
        <v>0</v>
      </c>
    </row>
    <row r="6081" spans="1:16" x14ac:dyDescent="0.3">
      <c r="A6081">
        <f t="shared" si="1227"/>
        <v>2019</v>
      </c>
      <c r="B6081">
        <f t="shared" si="1228"/>
        <v>5</v>
      </c>
      <c r="C6081">
        <f t="shared" si="1229"/>
        <v>12</v>
      </c>
      <c r="D6081">
        <f t="shared" si="1230"/>
        <v>5</v>
      </c>
      <c r="E6081" t="str">
        <f t="shared" si="1231"/>
        <v>OFF</v>
      </c>
      <c r="F6081" s="13">
        <f t="shared" si="1233"/>
        <v>43597</v>
      </c>
      <c r="G6081" s="14" t="str">
        <f t="shared" si="1232"/>
        <v>Avg of 4 NM Projects</v>
      </c>
      <c r="H6081" s="15">
        <f t="shared" si="1234"/>
        <v>6</v>
      </c>
      <c r="I6081" s="93">
        <v>0</v>
      </c>
      <c r="J6081">
        <f t="shared" si="1222"/>
        <v>0</v>
      </c>
      <c r="K6081" s="4">
        <v>16.07</v>
      </c>
      <c r="L6081" s="4">
        <v>17.25</v>
      </c>
      <c r="M6081" s="16">
        <f t="shared" si="1223"/>
        <v>0</v>
      </c>
      <c r="N6081">
        <f t="shared" si="1224"/>
        <v>1</v>
      </c>
      <c r="O6081">
        <f t="shared" si="1225"/>
        <v>0</v>
      </c>
      <c r="P6081" s="63">
        <f t="shared" si="1226"/>
        <v>0</v>
      </c>
    </row>
    <row r="6082" spans="1:16" x14ac:dyDescent="0.3">
      <c r="A6082">
        <f t="shared" si="1227"/>
        <v>2019</v>
      </c>
      <c r="B6082">
        <f t="shared" si="1228"/>
        <v>5</v>
      </c>
      <c r="C6082">
        <f t="shared" si="1229"/>
        <v>12</v>
      </c>
      <c r="D6082">
        <f t="shared" si="1230"/>
        <v>5</v>
      </c>
      <c r="E6082" t="str">
        <f t="shared" si="1231"/>
        <v>OFF</v>
      </c>
      <c r="F6082" s="13">
        <f t="shared" si="1233"/>
        <v>43597</v>
      </c>
      <c r="G6082" s="14" t="str">
        <f t="shared" si="1232"/>
        <v>Avg of 4 NM Projects</v>
      </c>
      <c r="H6082" s="15">
        <f t="shared" si="1234"/>
        <v>7</v>
      </c>
      <c r="I6082" s="93">
        <v>11.904999999999999</v>
      </c>
      <c r="J6082">
        <f t="shared" si="1222"/>
        <v>6.6882022471910108E-2</v>
      </c>
      <c r="K6082" s="4">
        <v>17.309999999999999</v>
      </c>
      <c r="L6082" s="4">
        <v>16.98</v>
      </c>
      <c r="M6082" s="16">
        <f t="shared" si="1223"/>
        <v>0.20214689999999999</v>
      </c>
      <c r="N6082">
        <f t="shared" si="1224"/>
        <v>0</v>
      </c>
      <c r="O6082">
        <f t="shared" si="1225"/>
        <v>0</v>
      </c>
      <c r="P6082" s="63">
        <f t="shared" si="1226"/>
        <v>0</v>
      </c>
    </row>
    <row r="6083" spans="1:16" x14ac:dyDescent="0.3">
      <c r="A6083">
        <f t="shared" si="1227"/>
        <v>2019</v>
      </c>
      <c r="B6083">
        <f t="shared" si="1228"/>
        <v>5</v>
      </c>
      <c r="C6083">
        <f t="shared" si="1229"/>
        <v>12</v>
      </c>
      <c r="D6083">
        <f t="shared" si="1230"/>
        <v>5</v>
      </c>
      <c r="E6083" t="str">
        <f t="shared" si="1231"/>
        <v>ON</v>
      </c>
      <c r="F6083" s="13">
        <f t="shared" si="1233"/>
        <v>43597</v>
      </c>
      <c r="G6083" s="14" t="str">
        <f t="shared" si="1232"/>
        <v>Avg of 4 NM Projects</v>
      </c>
      <c r="H6083" s="15">
        <f t="shared" si="1234"/>
        <v>8</v>
      </c>
      <c r="I6083" s="93">
        <v>41.604999999999997</v>
      </c>
      <c r="J6083">
        <f t="shared" si="1222"/>
        <v>0.23373595505617975</v>
      </c>
      <c r="K6083" s="4">
        <v>20.5</v>
      </c>
      <c r="L6083" s="4">
        <v>17.28</v>
      </c>
      <c r="M6083" s="16">
        <f t="shared" si="1223"/>
        <v>0.71893439999999997</v>
      </c>
      <c r="N6083">
        <f t="shared" si="1224"/>
        <v>0</v>
      </c>
      <c r="O6083">
        <f t="shared" si="1225"/>
        <v>0</v>
      </c>
      <c r="P6083" s="63">
        <f t="shared" si="1226"/>
        <v>0</v>
      </c>
    </row>
    <row r="6084" spans="1:16" x14ac:dyDescent="0.3">
      <c r="A6084">
        <f t="shared" si="1227"/>
        <v>2019</v>
      </c>
      <c r="B6084">
        <f t="shared" si="1228"/>
        <v>5</v>
      </c>
      <c r="C6084">
        <f t="shared" si="1229"/>
        <v>12</v>
      </c>
      <c r="D6084">
        <f t="shared" si="1230"/>
        <v>5</v>
      </c>
      <c r="E6084" t="str">
        <f t="shared" si="1231"/>
        <v>ON</v>
      </c>
      <c r="F6084" s="13">
        <f t="shared" si="1233"/>
        <v>43597</v>
      </c>
      <c r="G6084" s="14" t="str">
        <f t="shared" si="1232"/>
        <v>Avg of 4 NM Projects</v>
      </c>
      <c r="H6084" s="15">
        <f t="shared" si="1234"/>
        <v>9</v>
      </c>
      <c r="I6084" s="93">
        <v>76.550000000000011</v>
      </c>
      <c r="J6084">
        <f t="shared" ref="J6084:J6147" si="1235">+I6084/$I$1</f>
        <v>0.43005617977528099</v>
      </c>
      <c r="K6084" s="4">
        <v>21.8</v>
      </c>
      <c r="L6084" s="4">
        <v>16.55</v>
      </c>
      <c r="M6084" s="16">
        <f t="shared" ref="M6084:M6147" si="1236">+L6084*I6084/1000</f>
        <v>1.2669025</v>
      </c>
      <c r="N6084">
        <f t="shared" ref="N6084:N6147" si="1237">+IF(I6084=0,1,0)</f>
        <v>0</v>
      </c>
      <c r="O6084">
        <f t="shared" ref="O6084:O6147" si="1238">+IF(I6084&gt;=0.5*$I$1,1,0)</f>
        <v>0</v>
      </c>
      <c r="P6084" s="63">
        <f t="shared" ref="P6084:P6147" si="1239">+IF(I6084&gt;MAX(I$3652:I$5859),1,0)</f>
        <v>0</v>
      </c>
    </row>
    <row r="6085" spans="1:16" x14ac:dyDescent="0.3">
      <c r="A6085">
        <f t="shared" ref="A6085:A6148" si="1240">YEAR(F6085)</f>
        <v>2019</v>
      </c>
      <c r="B6085">
        <f t="shared" ref="B6085:B6148" si="1241">+MONTH(F6085)</f>
        <v>5</v>
      </c>
      <c r="C6085">
        <f t="shared" ref="C6085:C6148" si="1242">+DAY(F6085)</f>
        <v>12</v>
      </c>
      <c r="D6085">
        <f t="shared" ref="D6085:D6148" si="1243">WEEKDAY(C6085)</f>
        <v>5</v>
      </c>
      <c r="E6085" t="str">
        <f t="shared" ref="E6085:E6148" si="1244">IF(OR(D6085=1,D6085=7,H6085=1,H6085=2,H6085=3,H6085=4,H6085=5,H6085=6,H6085=7,H6085=24),"OFF","ON")</f>
        <v>ON</v>
      </c>
      <c r="F6085" s="13">
        <f t="shared" si="1233"/>
        <v>43597</v>
      </c>
      <c r="G6085" s="14" t="str">
        <f t="shared" si="1232"/>
        <v>Avg of 4 NM Projects</v>
      </c>
      <c r="H6085" s="15">
        <f t="shared" si="1234"/>
        <v>10</v>
      </c>
      <c r="I6085" s="93">
        <v>103.80500000000001</v>
      </c>
      <c r="J6085">
        <f t="shared" si="1235"/>
        <v>0.58317415730337085</v>
      </c>
      <c r="K6085" s="4">
        <v>22.58</v>
      </c>
      <c r="L6085" s="4">
        <v>17.41</v>
      </c>
      <c r="M6085" s="16">
        <f t="shared" si="1236"/>
        <v>1.8072450500000001</v>
      </c>
      <c r="N6085">
        <f t="shared" si="1237"/>
        <v>0</v>
      </c>
      <c r="O6085">
        <f t="shared" si="1238"/>
        <v>1</v>
      </c>
      <c r="P6085" s="63">
        <f t="shared" si="1239"/>
        <v>0</v>
      </c>
    </row>
    <row r="6086" spans="1:16" x14ac:dyDescent="0.3">
      <c r="A6086">
        <f t="shared" si="1240"/>
        <v>2019</v>
      </c>
      <c r="B6086">
        <f t="shared" si="1241"/>
        <v>5</v>
      </c>
      <c r="C6086">
        <f t="shared" si="1242"/>
        <v>12</v>
      </c>
      <c r="D6086">
        <f t="shared" si="1243"/>
        <v>5</v>
      </c>
      <c r="E6086" t="str">
        <f t="shared" si="1244"/>
        <v>ON</v>
      </c>
      <c r="F6086" s="13">
        <f t="shared" si="1233"/>
        <v>43597</v>
      </c>
      <c r="G6086" s="14" t="str">
        <f t="shared" ref="G6086:G6149" si="1245">+G6085</f>
        <v>Avg of 4 NM Projects</v>
      </c>
      <c r="H6086" s="15">
        <f t="shared" si="1234"/>
        <v>11</v>
      </c>
      <c r="I6086" s="93">
        <v>118.66</v>
      </c>
      <c r="J6086">
        <f t="shared" si="1235"/>
        <v>0.66662921348314608</v>
      </c>
      <c r="K6086" s="4">
        <v>26.46</v>
      </c>
      <c r="L6086" s="4">
        <v>35.799999999999997</v>
      </c>
      <c r="M6086" s="16">
        <f t="shared" si="1236"/>
        <v>4.2480279999999997</v>
      </c>
      <c r="N6086">
        <f t="shared" si="1237"/>
        <v>0</v>
      </c>
      <c r="O6086">
        <f t="shared" si="1238"/>
        <v>1</v>
      </c>
      <c r="P6086" s="63">
        <f t="shared" si="1239"/>
        <v>0</v>
      </c>
    </row>
    <row r="6087" spans="1:16" x14ac:dyDescent="0.3">
      <c r="A6087">
        <f t="shared" si="1240"/>
        <v>2019</v>
      </c>
      <c r="B6087">
        <f t="shared" si="1241"/>
        <v>5</v>
      </c>
      <c r="C6087">
        <f t="shared" si="1242"/>
        <v>12</v>
      </c>
      <c r="D6087">
        <f t="shared" si="1243"/>
        <v>5</v>
      </c>
      <c r="E6087" t="str">
        <f t="shared" si="1244"/>
        <v>ON</v>
      </c>
      <c r="F6087" s="13">
        <f t="shared" si="1233"/>
        <v>43597</v>
      </c>
      <c r="G6087" s="14" t="str">
        <f t="shared" si="1245"/>
        <v>Avg of 4 NM Projects</v>
      </c>
      <c r="H6087" s="15">
        <f t="shared" si="1234"/>
        <v>12</v>
      </c>
      <c r="I6087" s="93">
        <v>123.01</v>
      </c>
      <c r="J6087">
        <f t="shared" si="1235"/>
        <v>0.69106741573033714</v>
      </c>
      <c r="K6087" s="4">
        <v>26</v>
      </c>
      <c r="L6087" s="4">
        <v>21.59</v>
      </c>
      <c r="M6087" s="16">
        <f t="shared" si="1236"/>
        <v>2.6557859000000001</v>
      </c>
      <c r="N6087">
        <f t="shared" si="1237"/>
        <v>0</v>
      </c>
      <c r="O6087">
        <f t="shared" si="1238"/>
        <v>1</v>
      </c>
      <c r="P6087" s="63">
        <f t="shared" si="1239"/>
        <v>0</v>
      </c>
    </row>
    <row r="6088" spans="1:16" x14ac:dyDescent="0.3">
      <c r="A6088">
        <f t="shared" si="1240"/>
        <v>2019</v>
      </c>
      <c r="B6088">
        <f t="shared" si="1241"/>
        <v>5</v>
      </c>
      <c r="C6088">
        <f t="shared" si="1242"/>
        <v>12</v>
      </c>
      <c r="D6088">
        <f t="shared" si="1243"/>
        <v>5</v>
      </c>
      <c r="E6088" t="str">
        <f t="shared" si="1244"/>
        <v>ON</v>
      </c>
      <c r="F6088" s="13">
        <f t="shared" si="1233"/>
        <v>43597</v>
      </c>
      <c r="G6088" s="14" t="str">
        <f t="shared" si="1245"/>
        <v>Avg of 4 NM Projects</v>
      </c>
      <c r="H6088" s="15">
        <f t="shared" si="1234"/>
        <v>13</v>
      </c>
      <c r="I6088" s="93">
        <v>126.20999999999998</v>
      </c>
      <c r="J6088">
        <f t="shared" si="1235"/>
        <v>0.70904494382022465</v>
      </c>
      <c r="K6088" s="4">
        <v>23.99</v>
      </c>
      <c r="L6088" s="4">
        <v>21.89</v>
      </c>
      <c r="M6088" s="16">
        <f t="shared" si="1236"/>
        <v>2.7627368999999993</v>
      </c>
      <c r="N6088">
        <f t="shared" si="1237"/>
        <v>0</v>
      </c>
      <c r="O6088">
        <f t="shared" si="1238"/>
        <v>1</v>
      </c>
      <c r="P6088" s="63">
        <f t="shared" si="1239"/>
        <v>0</v>
      </c>
    </row>
    <row r="6089" spans="1:16" x14ac:dyDescent="0.3">
      <c r="A6089">
        <f t="shared" si="1240"/>
        <v>2019</v>
      </c>
      <c r="B6089">
        <f t="shared" si="1241"/>
        <v>5</v>
      </c>
      <c r="C6089">
        <f t="shared" si="1242"/>
        <v>12</v>
      </c>
      <c r="D6089">
        <f t="shared" si="1243"/>
        <v>5</v>
      </c>
      <c r="E6089" t="str">
        <f t="shared" si="1244"/>
        <v>ON</v>
      </c>
      <c r="F6089" s="13">
        <f t="shared" si="1233"/>
        <v>43597</v>
      </c>
      <c r="G6089" s="14" t="str">
        <f t="shared" si="1245"/>
        <v>Avg of 4 NM Projects</v>
      </c>
      <c r="H6089" s="15">
        <f t="shared" si="1234"/>
        <v>14</v>
      </c>
      <c r="I6089" s="93">
        <v>128.38499999999999</v>
      </c>
      <c r="J6089">
        <f t="shared" si="1235"/>
        <v>0.72126404494382013</v>
      </c>
      <c r="K6089" s="4">
        <v>23.93</v>
      </c>
      <c r="L6089" s="4">
        <v>21.83</v>
      </c>
      <c r="M6089" s="16">
        <f t="shared" si="1236"/>
        <v>2.8026445499999997</v>
      </c>
      <c r="N6089">
        <f t="shared" si="1237"/>
        <v>0</v>
      </c>
      <c r="O6089">
        <f t="shared" si="1238"/>
        <v>1</v>
      </c>
      <c r="P6089" s="63">
        <f t="shared" si="1239"/>
        <v>0</v>
      </c>
    </row>
    <row r="6090" spans="1:16" x14ac:dyDescent="0.3">
      <c r="A6090">
        <f t="shared" si="1240"/>
        <v>2019</v>
      </c>
      <c r="B6090">
        <f t="shared" si="1241"/>
        <v>5</v>
      </c>
      <c r="C6090">
        <f t="shared" si="1242"/>
        <v>12</v>
      </c>
      <c r="D6090">
        <f t="shared" si="1243"/>
        <v>5</v>
      </c>
      <c r="E6090" t="str">
        <f t="shared" si="1244"/>
        <v>ON</v>
      </c>
      <c r="F6090" s="13">
        <f t="shared" si="1233"/>
        <v>43597</v>
      </c>
      <c r="G6090" s="14" t="str">
        <f t="shared" si="1245"/>
        <v>Avg of 4 NM Projects</v>
      </c>
      <c r="H6090" s="15">
        <f t="shared" si="1234"/>
        <v>15</v>
      </c>
      <c r="I6090" s="93">
        <v>118.66499999999999</v>
      </c>
      <c r="J6090">
        <f t="shared" si="1235"/>
        <v>0.66665730337078644</v>
      </c>
      <c r="K6090" s="4">
        <v>23.44</v>
      </c>
      <c r="L6090" s="4">
        <v>20.34</v>
      </c>
      <c r="M6090" s="16">
        <f t="shared" si="1236"/>
        <v>2.4136460999999998</v>
      </c>
      <c r="N6090">
        <f t="shared" si="1237"/>
        <v>0</v>
      </c>
      <c r="O6090">
        <f t="shared" si="1238"/>
        <v>1</v>
      </c>
      <c r="P6090" s="63">
        <f t="shared" si="1239"/>
        <v>0</v>
      </c>
    </row>
    <row r="6091" spans="1:16" x14ac:dyDescent="0.3">
      <c r="A6091">
        <f t="shared" si="1240"/>
        <v>2019</v>
      </c>
      <c r="B6091">
        <f t="shared" si="1241"/>
        <v>5</v>
      </c>
      <c r="C6091">
        <f t="shared" si="1242"/>
        <v>12</v>
      </c>
      <c r="D6091">
        <f t="shared" si="1243"/>
        <v>5</v>
      </c>
      <c r="E6091" t="str">
        <f t="shared" si="1244"/>
        <v>ON</v>
      </c>
      <c r="F6091" s="13">
        <f t="shared" si="1233"/>
        <v>43597</v>
      </c>
      <c r="G6091" s="14" t="str">
        <f t="shared" si="1245"/>
        <v>Avg of 4 NM Projects</v>
      </c>
      <c r="H6091" s="15">
        <f t="shared" si="1234"/>
        <v>16</v>
      </c>
      <c r="I6091" s="93">
        <v>98.56</v>
      </c>
      <c r="J6091">
        <f t="shared" si="1235"/>
        <v>0.55370786516853931</v>
      </c>
      <c r="K6091" s="4">
        <v>23.92</v>
      </c>
      <c r="L6091" s="4">
        <v>21.87</v>
      </c>
      <c r="M6091" s="16">
        <f t="shared" si="1236"/>
        <v>2.1555072000000002</v>
      </c>
      <c r="N6091">
        <f t="shared" si="1237"/>
        <v>0</v>
      </c>
      <c r="O6091">
        <f t="shared" si="1238"/>
        <v>1</v>
      </c>
      <c r="P6091" s="63">
        <f t="shared" si="1239"/>
        <v>0</v>
      </c>
    </row>
    <row r="6092" spans="1:16" x14ac:dyDescent="0.3">
      <c r="A6092">
        <f t="shared" si="1240"/>
        <v>2019</v>
      </c>
      <c r="B6092">
        <f t="shared" si="1241"/>
        <v>5</v>
      </c>
      <c r="C6092">
        <f t="shared" si="1242"/>
        <v>12</v>
      </c>
      <c r="D6092">
        <f t="shared" si="1243"/>
        <v>5</v>
      </c>
      <c r="E6092" t="str">
        <f t="shared" si="1244"/>
        <v>ON</v>
      </c>
      <c r="F6092" s="13">
        <f t="shared" si="1233"/>
        <v>43597</v>
      </c>
      <c r="G6092" s="14" t="str">
        <f t="shared" si="1245"/>
        <v>Avg of 4 NM Projects</v>
      </c>
      <c r="H6092" s="15">
        <f t="shared" si="1234"/>
        <v>17</v>
      </c>
      <c r="I6092" s="93">
        <v>73.724999999999994</v>
      </c>
      <c r="J6092">
        <f t="shared" si="1235"/>
        <v>0.41418539325842696</v>
      </c>
      <c r="K6092" s="4">
        <v>22.52</v>
      </c>
      <c r="L6092" s="4">
        <v>32.520000000000003</v>
      </c>
      <c r="M6092" s="16">
        <f t="shared" si="1236"/>
        <v>2.3975370000000003</v>
      </c>
      <c r="N6092">
        <f t="shared" si="1237"/>
        <v>0</v>
      </c>
      <c r="O6092">
        <f t="shared" si="1238"/>
        <v>0</v>
      </c>
      <c r="P6092" s="63">
        <f t="shared" si="1239"/>
        <v>0</v>
      </c>
    </row>
    <row r="6093" spans="1:16" x14ac:dyDescent="0.3">
      <c r="A6093">
        <f t="shared" si="1240"/>
        <v>2019</v>
      </c>
      <c r="B6093">
        <f t="shared" si="1241"/>
        <v>5</v>
      </c>
      <c r="C6093">
        <f t="shared" si="1242"/>
        <v>12</v>
      </c>
      <c r="D6093">
        <f t="shared" si="1243"/>
        <v>5</v>
      </c>
      <c r="E6093" t="str">
        <f t="shared" si="1244"/>
        <v>ON</v>
      </c>
      <c r="F6093" s="13">
        <f t="shared" si="1233"/>
        <v>43597</v>
      </c>
      <c r="G6093" s="14" t="str">
        <f t="shared" si="1245"/>
        <v>Avg of 4 NM Projects</v>
      </c>
      <c r="H6093" s="15">
        <f t="shared" si="1234"/>
        <v>18</v>
      </c>
      <c r="I6093" s="93">
        <v>53.120000000000005</v>
      </c>
      <c r="J6093">
        <f t="shared" si="1235"/>
        <v>0.29842696629213483</v>
      </c>
      <c r="K6093" s="4">
        <v>26.04</v>
      </c>
      <c r="L6093" s="4">
        <v>40.619999999999997</v>
      </c>
      <c r="M6093" s="16">
        <f t="shared" si="1236"/>
        <v>2.1577343999999998</v>
      </c>
      <c r="N6093">
        <f t="shared" si="1237"/>
        <v>0</v>
      </c>
      <c r="O6093">
        <f t="shared" si="1238"/>
        <v>0</v>
      </c>
      <c r="P6093" s="63">
        <f t="shared" si="1239"/>
        <v>0</v>
      </c>
    </row>
    <row r="6094" spans="1:16" x14ac:dyDescent="0.3">
      <c r="A6094">
        <f t="shared" si="1240"/>
        <v>2019</v>
      </c>
      <c r="B6094">
        <f t="shared" si="1241"/>
        <v>5</v>
      </c>
      <c r="C6094">
        <f t="shared" si="1242"/>
        <v>12</v>
      </c>
      <c r="D6094">
        <f t="shared" si="1243"/>
        <v>5</v>
      </c>
      <c r="E6094" t="str">
        <f t="shared" si="1244"/>
        <v>ON</v>
      </c>
      <c r="F6094" s="13">
        <f t="shared" si="1233"/>
        <v>43597</v>
      </c>
      <c r="G6094" s="14" t="str">
        <f t="shared" si="1245"/>
        <v>Avg of 4 NM Projects</v>
      </c>
      <c r="H6094" s="15">
        <f t="shared" si="1234"/>
        <v>19</v>
      </c>
      <c r="I6094" s="93">
        <v>32.630000000000003</v>
      </c>
      <c r="J6094">
        <f t="shared" si="1235"/>
        <v>0.18331460674157304</v>
      </c>
      <c r="K6094" s="4">
        <v>28.25</v>
      </c>
      <c r="L6094" s="4">
        <v>35.53</v>
      </c>
      <c r="M6094" s="16">
        <f t="shared" si="1236"/>
        <v>1.1593439000000001</v>
      </c>
      <c r="N6094">
        <f t="shared" si="1237"/>
        <v>0</v>
      </c>
      <c r="O6094">
        <f t="shared" si="1238"/>
        <v>0</v>
      </c>
      <c r="P6094" s="63">
        <f t="shared" si="1239"/>
        <v>0</v>
      </c>
    </row>
    <row r="6095" spans="1:16" x14ac:dyDescent="0.3">
      <c r="A6095">
        <f t="shared" si="1240"/>
        <v>2019</v>
      </c>
      <c r="B6095">
        <f t="shared" si="1241"/>
        <v>5</v>
      </c>
      <c r="C6095">
        <f t="shared" si="1242"/>
        <v>12</v>
      </c>
      <c r="D6095">
        <f t="shared" si="1243"/>
        <v>5</v>
      </c>
      <c r="E6095" t="str">
        <f t="shared" si="1244"/>
        <v>ON</v>
      </c>
      <c r="F6095" s="13">
        <f t="shared" si="1233"/>
        <v>43597</v>
      </c>
      <c r="G6095" s="14" t="str">
        <f t="shared" si="1245"/>
        <v>Avg of 4 NM Projects</v>
      </c>
      <c r="H6095" s="15">
        <f t="shared" si="1234"/>
        <v>20</v>
      </c>
      <c r="I6095" s="93">
        <v>7.8149999999999995</v>
      </c>
      <c r="J6095">
        <f t="shared" si="1235"/>
        <v>4.3904494382022471E-2</v>
      </c>
      <c r="K6095" s="4">
        <v>32.35</v>
      </c>
      <c r="L6095" s="4">
        <v>31.74</v>
      </c>
      <c r="M6095" s="16">
        <f t="shared" si="1236"/>
        <v>0.24804809999999997</v>
      </c>
      <c r="N6095">
        <f t="shared" si="1237"/>
        <v>0</v>
      </c>
      <c r="O6095">
        <f t="shared" si="1238"/>
        <v>0</v>
      </c>
      <c r="P6095" s="63">
        <f t="shared" si="1239"/>
        <v>0</v>
      </c>
    </row>
    <row r="6096" spans="1:16" x14ac:dyDescent="0.3">
      <c r="A6096">
        <f t="shared" si="1240"/>
        <v>2019</v>
      </c>
      <c r="B6096">
        <f t="shared" si="1241"/>
        <v>5</v>
      </c>
      <c r="C6096">
        <f t="shared" si="1242"/>
        <v>12</v>
      </c>
      <c r="D6096">
        <f t="shared" si="1243"/>
        <v>5</v>
      </c>
      <c r="E6096" t="str">
        <f t="shared" si="1244"/>
        <v>ON</v>
      </c>
      <c r="F6096" s="13">
        <f t="shared" si="1233"/>
        <v>43597</v>
      </c>
      <c r="G6096" s="14" t="str">
        <f t="shared" si="1245"/>
        <v>Avg of 4 NM Projects</v>
      </c>
      <c r="H6096" s="15">
        <f t="shared" si="1234"/>
        <v>21</v>
      </c>
      <c r="I6096" s="93">
        <v>-0.13</v>
      </c>
      <c r="J6096">
        <f t="shared" si="1235"/>
        <v>-7.3033707865168538E-4</v>
      </c>
      <c r="K6096" s="4">
        <v>34.53</v>
      </c>
      <c r="L6096" s="4">
        <v>32.409999999999997</v>
      </c>
      <c r="M6096" s="16">
        <f t="shared" si="1236"/>
        <v>-4.2132999999999997E-3</v>
      </c>
      <c r="N6096">
        <f t="shared" si="1237"/>
        <v>0</v>
      </c>
      <c r="O6096">
        <f t="shared" si="1238"/>
        <v>0</v>
      </c>
      <c r="P6096" s="63">
        <f t="shared" si="1239"/>
        <v>0</v>
      </c>
    </row>
    <row r="6097" spans="1:18" x14ac:dyDescent="0.3">
      <c r="A6097">
        <f t="shared" si="1240"/>
        <v>2019</v>
      </c>
      <c r="B6097">
        <f t="shared" si="1241"/>
        <v>5</v>
      </c>
      <c r="C6097">
        <f t="shared" si="1242"/>
        <v>12</v>
      </c>
      <c r="D6097">
        <f t="shared" si="1243"/>
        <v>5</v>
      </c>
      <c r="E6097" t="str">
        <f t="shared" si="1244"/>
        <v>ON</v>
      </c>
      <c r="F6097" s="13">
        <f t="shared" si="1233"/>
        <v>43597</v>
      </c>
      <c r="G6097" s="14" t="str">
        <f t="shared" si="1245"/>
        <v>Avg of 4 NM Projects</v>
      </c>
      <c r="H6097" s="15">
        <f t="shared" si="1234"/>
        <v>22</v>
      </c>
      <c r="I6097" s="93">
        <v>0</v>
      </c>
      <c r="J6097">
        <f t="shared" si="1235"/>
        <v>0</v>
      </c>
      <c r="K6097" s="4">
        <v>24.44</v>
      </c>
      <c r="L6097" s="4">
        <v>26.35</v>
      </c>
      <c r="M6097" s="16">
        <f t="shared" si="1236"/>
        <v>0</v>
      </c>
      <c r="N6097">
        <f t="shared" si="1237"/>
        <v>1</v>
      </c>
      <c r="O6097">
        <f t="shared" si="1238"/>
        <v>0</v>
      </c>
      <c r="P6097" s="63">
        <f t="shared" si="1239"/>
        <v>0</v>
      </c>
    </row>
    <row r="6098" spans="1:18" x14ac:dyDescent="0.3">
      <c r="A6098">
        <f t="shared" si="1240"/>
        <v>2019</v>
      </c>
      <c r="B6098">
        <f t="shared" si="1241"/>
        <v>5</v>
      </c>
      <c r="C6098">
        <f t="shared" si="1242"/>
        <v>12</v>
      </c>
      <c r="D6098">
        <f t="shared" si="1243"/>
        <v>5</v>
      </c>
      <c r="E6098" t="str">
        <f t="shared" si="1244"/>
        <v>ON</v>
      </c>
      <c r="F6098" s="13">
        <f t="shared" si="1233"/>
        <v>43597</v>
      </c>
      <c r="G6098" s="14" t="str">
        <f t="shared" si="1245"/>
        <v>Avg of 4 NM Projects</v>
      </c>
      <c r="H6098" s="15">
        <f t="shared" si="1234"/>
        <v>23</v>
      </c>
      <c r="I6098" s="93">
        <v>0</v>
      </c>
      <c r="J6098">
        <f t="shared" si="1235"/>
        <v>0</v>
      </c>
      <c r="K6098" s="4">
        <v>22.5</v>
      </c>
      <c r="L6098" s="4">
        <v>20.29</v>
      </c>
      <c r="M6098" s="16">
        <f t="shared" si="1236"/>
        <v>0</v>
      </c>
      <c r="N6098">
        <f t="shared" si="1237"/>
        <v>1</v>
      </c>
      <c r="O6098">
        <f t="shared" si="1238"/>
        <v>0</v>
      </c>
      <c r="P6098" s="63">
        <f t="shared" si="1239"/>
        <v>0</v>
      </c>
    </row>
    <row r="6099" spans="1:18" x14ac:dyDescent="0.3">
      <c r="A6099">
        <f t="shared" si="1240"/>
        <v>2019</v>
      </c>
      <c r="B6099">
        <f t="shared" si="1241"/>
        <v>5</v>
      </c>
      <c r="C6099">
        <f t="shared" si="1242"/>
        <v>12</v>
      </c>
      <c r="D6099">
        <f t="shared" si="1243"/>
        <v>5</v>
      </c>
      <c r="E6099" t="str">
        <f t="shared" si="1244"/>
        <v>OFF</v>
      </c>
      <c r="F6099" s="13">
        <f t="shared" si="1233"/>
        <v>43597</v>
      </c>
      <c r="G6099" s="14" t="str">
        <f t="shared" si="1245"/>
        <v>Avg of 4 NM Projects</v>
      </c>
      <c r="H6099" s="15">
        <f t="shared" si="1234"/>
        <v>24</v>
      </c>
      <c r="I6099" s="93">
        <v>0</v>
      </c>
      <c r="J6099">
        <f t="shared" si="1235"/>
        <v>0</v>
      </c>
      <c r="K6099" s="4">
        <v>21.7</v>
      </c>
      <c r="L6099" s="4">
        <v>21.95</v>
      </c>
      <c r="M6099" s="16">
        <f t="shared" si="1236"/>
        <v>0</v>
      </c>
      <c r="N6099">
        <f t="shared" si="1237"/>
        <v>1</v>
      </c>
      <c r="O6099">
        <f t="shared" si="1238"/>
        <v>0</v>
      </c>
      <c r="P6099" s="63">
        <f t="shared" si="1239"/>
        <v>0</v>
      </c>
    </row>
    <row r="6100" spans="1:18" x14ac:dyDescent="0.3">
      <c r="A6100">
        <f t="shared" si="1240"/>
        <v>2019</v>
      </c>
      <c r="B6100">
        <f t="shared" si="1241"/>
        <v>5</v>
      </c>
      <c r="C6100">
        <f t="shared" si="1242"/>
        <v>13</v>
      </c>
      <c r="D6100">
        <f t="shared" si="1243"/>
        <v>6</v>
      </c>
      <c r="E6100" t="str">
        <f t="shared" si="1244"/>
        <v>OFF</v>
      </c>
      <c r="F6100" s="13">
        <f t="shared" si="1233"/>
        <v>43598</v>
      </c>
      <c r="G6100" s="14" t="str">
        <f t="shared" si="1245"/>
        <v>Avg of 4 NM Projects</v>
      </c>
      <c r="H6100" s="15">
        <f t="shared" si="1234"/>
        <v>1</v>
      </c>
      <c r="I6100" s="93">
        <v>-0.26</v>
      </c>
      <c r="J6100">
        <f t="shared" si="1235"/>
        <v>-1.4606741573033708E-3</v>
      </c>
      <c r="K6100" s="4">
        <v>17.28</v>
      </c>
      <c r="L6100" s="4">
        <v>17.07</v>
      </c>
      <c r="M6100" s="16">
        <f t="shared" si="1236"/>
        <v>-4.4381999999999998E-3</v>
      </c>
      <c r="N6100">
        <f t="shared" si="1237"/>
        <v>0</v>
      </c>
      <c r="O6100">
        <f t="shared" si="1238"/>
        <v>0</v>
      </c>
      <c r="P6100" s="63">
        <f t="shared" si="1239"/>
        <v>0</v>
      </c>
      <c r="Q6100" s="34"/>
      <c r="R6100" s="34"/>
    </row>
    <row r="6101" spans="1:18" x14ac:dyDescent="0.3">
      <c r="A6101">
        <f t="shared" si="1240"/>
        <v>2019</v>
      </c>
      <c r="B6101">
        <f t="shared" si="1241"/>
        <v>5</v>
      </c>
      <c r="C6101">
        <f t="shared" si="1242"/>
        <v>13</v>
      </c>
      <c r="D6101">
        <f t="shared" si="1243"/>
        <v>6</v>
      </c>
      <c r="E6101" t="str">
        <f t="shared" si="1244"/>
        <v>OFF</v>
      </c>
      <c r="F6101" s="13">
        <f t="shared" si="1233"/>
        <v>43598</v>
      </c>
      <c r="G6101" s="14" t="str">
        <f t="shared" si="1245"/>
        <v>Avg of 4 NM Projects</v>
      </c>
      <c r="H6101" s="15">
        <f t="shared" si="1234"/>
        <v>2</v>
      </c>
      <c r="I6101" s="93">
        <v>-0.13</v>
      </c>
      <c r="J6101">
        <f t="shared" si="1235"/>
        <v>-7.3033707865168538E-4</v>
      </c>
      <c r="K6101" s="4">
        <v>16.37</v>
      </c>
      <c r="L6101" s="4">
        <v>16.84</v>
      </c>
      <c r="M6101" s="16">
        <f t="shared" si="1236"/>
        <v>-2.1892000000000001E-3</v>
      </c>
      <c r="N6101">
        <f t="shared" si="1237"/>
        <v>0</v>
      </c>
      <c r="O6101">
        <f t="shared" si="1238"/>
        <v>0</v>
      </c>
      <c r="P6101" s="63">
        <f t="shared" si="1239"/>
        <v>0</v>
      </c>
    </row>
    <row r="6102" spans="1:18" x14ac:dyDescent="0.3">
      <c r="A6102">
        <f t="shared" si="1240"/>
        <v>2019</v>
      </c>
      <c r="B6102">
        <f t="shared" si="1241"/>
        <v>5</v>
      </c>
      <c r="C6102">
        <f t="shared" si="1242"/>
        <v>13</v>
      </c>
      <c r="D6102">
        <f t="shared" si="1243"/>
        <v>6</v>
      </c>
      <c r="E6102" t="str">
        <f t="shared" si="1244"/>
        <v>OFF</v>
      </c>
      <c r="F6102" s="13">
        <f t="shared" si="1233"/>
        <v>43598</v>
      </c>
      <c r="G6102" s="14" t="str">
        <f t="shared" si="1245"/>
        <v>Avg of 4 NM Projects</v>
      </c>
      <c r="H6102" s="15">
        <f t="shared" si="1234"/>
        <v>3</v>
      </c>
      <c r="I6102" s="93">
        <v>-0.13</v>
      </c>
      <c r="J6102">
        <f t="shared" si="1235"/>
        <v>-7.3033707865168538E-4</v>
      </c>
      <c r="K6102" s="4">
        <v>15.92</v>
      </c>
      <c r="L6102" s="4">
        <v>15.98</v>
      </c>
      <c r="M6102" s="16">
        <f t="shared" si="1236"/>
        <v>-2.0774000000000001E-3</v>
      </c>
      <c r="N6102">
        <f t="shared" si="1237"/>
        <v>0</v>
      </c>
      <c r="O6102">
        <f t="shared" si="1238"/>
        <v>0</v>
      </c>
      <c r="P6102" s="63">
        <f t="shared" si="1239"/>
        <v>0</v>
      </c>
    </row>
    <row r="6103" spans="1:18" x14ac:dyDescent="0.3">
      <c r="A6103">
        <f t="shared" si="1240"/>
        <v>2019</v>
      </c>
      <c r="B6103">
        <f t="shared" si="1241"/>
        <v>5</v>
      </c>
      <c r="C6103">
        <f t="shared" si="1242"/>
        <v>13</v>
      </c>
      <c r="D6103">
        <f t="shared" si="1243"/>
        <v>6</v>
      </c>
      <c r="E6103" t="str">
        <f t="shared" si="1244"/>
        <v>OFF</v>
      </c>
      <c r="F6103" s="13">
        <f t="shared" si="1233"/>
        <v>43598</v>
      </c>
      <c r="G6103" s="14" t="str">
        <f t="shared" si="1245"/>
        <v>Avg of 4 NM Projects</v>
      </c>
      <c r="H6103" s="15">
        <f t="shared" si="1234"/>
        <v>4</v>
      </c>
      <c r="I6103" s="93">
        <v>0</v>
      </c>
      <c r="J6103">
        <f t="shared" si="1235"/>
        <v>0</v>
      </c>
      <c r="K6103" s="4">
        <v>16.14</v>
      </c>
      <c r="L6103" s="4">
        <v>16.309999999999999</v>
      </c>
      <c r="M6103" s="16">
        <f t="shared" si="1236"/>
        <v>0</v>
      </c>
      <c r="N6103">
        <f t="shared" si="1237"/>
        <v>1</v>
      </c>
      <c r="O6103">
        <f t="shared" si="1238"/>
        <v>0</v>
      </c>
      <c r="P6103" s="63">
        <f t="shared" si="1239"/>
        <v>0</v>
      </c>
    </row>
    <row r="6104" spans="1:18" x14ac:dyDescent="0.3">
      <c r="A6104">
        <f t="shared" si="1240"/>
        <v>2019</v>
      </c>
      <c r="B6104">
        <f t="shared" si="1241"/>
        <v>5</v>
      </c>
      <c r="C6104">
        <f t="shared" si="1242"/>
        <v>13</v>
      </c>
      <c r="D6104">
        <f t="shared" si="1243"/>
        <v>6</v>
      </c>
      <c r="E6104" t="str">
        <f t="shared" si="1244"/>
        <v>OFF</v>
      </c>
      <c r="F6104" s="13">
        <f t="shared" si="1233"/>
        <v>43598</v>
      </c>
      <c r="G6104" s="14" t="str">
        <f t="shared" si="1245"/>
        <v>Avg of 4 NM Projects</v>
      </c>
      <c r="H6104" s="15">
        <f t="shared" si="1234"/>
        <v>5</v>
      </c>
      <c r="I6104" s="93">
        <v>-0.13</v>
      </c>
      <c r="J6104">
        <f t="shared" si="1235"/>
        <v>-7.3033707865168538E-4</v>
      </c>
      <c r="K6104" s="4">
        <v>16.38</v>
      </c>
      <c r="L6104" s="4">
        <v>16.75</v>
      </c>
      <c r="M6104" s="16">
        <f t="shared" si="1236"/>
        <v>-2.1775000000000002E-3</v>
      </c>
      <c r="N6104">
        <f t="shared" si="1237"/>
        <v>0</v>
      </c>
      <c r="O6104">
        <f t="shared" si="1238"/>
        <v>0</v>
      </c>
      <c r="P6104" s="63">
        <f t="shared" si="1239"/>
        <v>0</v>
      </c>
    </row>
    <row r="6105" spans="1:18" x14ac:dyDescent="0.3">
      <c r="A6105">
        <f t="shared" si="1240"/>
        <v>2019</v>
      </c>
      <c r="B6105">
        <f t="shared" si="1241"/>
        <v>5</v>
      </c>
      <c r="C6105">
        <f t="shared" si="1242"/>
        <v>13</v>
      </c>
      <c r="D6105">
        <f t="shared" si="1243"/>
        <v>6</v>
      </c>
      <c r="E6105" t="str">
        <f t="shared" si="1244"/>
        <v>OFF</v>
      </c>
      <c r="F6105" s="13">
        <f t="shared" si="1233"/>
        <v>43598</v>
      </c>
      <c r="G6105" s="14" t="str">
        <f t="shared" si="1245"/>
        <v>Avg of 4 NM Projects</v>
      </c>
      <c r="H6105" s="15">
        <f t="shared" si="1234"/>
        <v>6</v>
      </c>
      <c r="I6105" s="93">
        <v>0.125</v>
      </c>
      <c r="J6105">
        <f t="shared" si="1235"/>
        <v>7.0224719101123594E-4</v>
      </c>
      <c r="K6105" s="4">
        <v>20.96</v>
      </c>
      <c r="L6105" s="4">
        <v>19.55</v>
      </c>
      <c r="M6105" s="16">
        <f t="shared" si="1236"/>
        <v>2.4437500000000002E-3</v>
      </c>
      <c r="N6105">
        <f t="shared" si="1237"/>
        <v>0</v>
      </c>
      <c r="O6105">
        <f t="shared" si="1238"/>
        <v>0</v>
      </c>
      <c r="P6105" s="63">
        <f t="shared" si="1239"/>
        <v>0</v>
      </c>
    </row>
    <row r="6106" spans="1:18" x14ac:dyDescent="0.3">
      <c r="A6106">
        <f t="shared" si="1240"/>
        <v>2019</v>
      </c>
      <c r="B6106">
        <f t="shared" si="1241"/>
        <v>5</v>
      </c>
      <c r="C6106">
        <f t="shared" si="1242"/>
        <v>13</v>
      </c>
      <c r="D6106">
        <f t="shared" si="1243"/>
        <v>6</v>
      </c>
      <c r="E6106" t="str">
        <f t="shared" si="1244"/>
        <v>OFF</v>
      </c>
      <c r="F6106" s="13">
        <f t="shared" si="1233"/>
        <v>43598</v>
      </c>
      <c r="G6106" s="14" t="str">
        <f t="shared" si="1245"/>
        <v>Avg of 4 NM Projects</v>
      </c>
      <c r="H6106" s="15">
        <f t="shared" si="1234"/>
        <v>7</v>
      </c>
      <c r="I6106" s="93">
        <v>12.030000000000001</v>
      </c>
      <c r="J6106">
        <f t="shared" si="1235"/>
        <v>6.7584269662921359E-2</v>
      </c>
      <c r="K6106" s="4">
        <v>23.65</v>
      </c>
      <c r="L6106" s="4">
        <v>19.89</v>
      </c>
      <c r="M6106" s="16">
        <f t="shared" si="1236"/>
        <v>0.23927670000000004</v>
      </c>
      <c r="N6106">
        <f t="shared" si="1237"/>
        <v>0</v>
      </c>
      <c r="O6106">
        <f t="shared" si="1238"/>
        <v>0</v>
      </c>
      <c r="P6106" s="63">
        <f t="shared" si="1239"/>
        <v>0</v>
      </c>
    </row>
    <row r="6107" spans="1:18" x14ac:dyDescent="0.3">
      <c r="A6107">
        <f t="shared" si="1240"/>
        <v>2019</v>
      </c>
      <c r="B6107">
        <f t="shared" si="1241"/>
        <v>5</v>
      </c>
      <c r="C6107">
        <f t="shared" si="1242"/>
        <v>13</v>
      </c>
      <c r="D6107">
        <f t="shared" si="1243"/>
        <v>6</v>
      </c>
      <c r="E6107" t="str">
        <f t="shared" si="1244"/>
        <v>ON</v>
      </c>
      <c r="F6107" s="13">
        <f t="shared" si="1233"/>
        <v>43598</v>
      </c>
      <c r="G6107" s="14" t="str">
        <f t="shared" si="1245"/>
        <v>Avg of 4 NM Projects</v>
      </c>
      <c r="H6107" s="15">
        <f t="shared" si="1234"/>
        <v>8</v>
      </c>
      <c r="I6107" s="93">
        <v>42.76</v>
      </c>
      <c r="J6107">
        <f t="shared" si="1235"/>
        <v>0.24022471910112358</v>
      </c>
      <c r="K6107" s="4">
        <v>31</v>
      </c>
      <c r="L6107" s="4">
        <v>23.3</v>
      </c>
      <c r="M6107" s="16">
        <f t="shared" si="1236"/>
        <v>0.99630799999999997</v>
      </c>
      <c r="N6107">
        <f t="shared" si="1237"/>
        <v>0</v>
      </c>
      <c r="O6107">
        <f t="shared" si="1238"/>
        <v>0</v>
      </c>
      <c r="P6107" s="63">
        <f t="shared" si="1239"/>
        <v>0</v>
      </c>
    </row>
    <row r="6108" spans="1:18" x14ac:dyDescent="0.3">
      <c r="A6108">
        <f t="shared" si="1240"/>
        <v>2019</v>
      </c>
      <c r="B6108">
        <f t="shared" si="1241"/>
        <v>5</v>
      </c>
      <c r="C6108">
        <f t="shared" si="1242"/>
        <v>13</v>
      </c>
      <c r="D6108">
        <f t="shared" si="1243"/>
        <v>6</v>
      </c>
      <c r="E6108" t="str">
        <f t="shared" si="1244"/>
        <v>ON</v>
      </c>
      <c r="F6108" s="13">
        <f t="shared" si="1233"/>
        <v>43598</v>
      </c>
      <c r="G6108" s="14" t="str">
        <f t="shared" si="1245"/>
        <v>Avg of 4 NM Projects</v>
      </c>
      <c r="H6108" s="15">
        <f t="shared" si="1234"/>
        <v>9</v>
      </c>
      <c r="I6108" s="93">
        <v>85.38</v>
      </c>
      <c r="J6108">
        <f t="shared" si="1235"/>
        <v>0.47966292134831456</v>
      </c>
      <c r="K6108" s="4">
        <v>31</v>
      </c>
      <c r="L6108" s="4">
        <v>22.82</v>
      </c>
      <c r="M6108" s="16">
        <f t="shared" si="1236"/>
        <v>1.9483716</v>
      </c>
      <c r="N6108">
        <f t="shared" si="1237"/>
        <v>0</v>
      </c>
      <c r="O6108">
        <f t="shared" si="1238"/>
        <v>0</v>
      </c>
      <c r="P6108" s="63">
        <f t="shared" si="1239"/>
        <v>0</v>
      </c>
    </row>
    <row r="6109" spans="1:18" x14ac:dyDescent="0.3">
      <c r="A6109">
        <f t="shared" si="1240"/>
        <v>2019</v>
      </c>
      <c r="B6109">
        <f t="shared" si="1241"/>
        <v>5</v>
      </c>
      <c r="C6109">
        <f t="shared" si="1242"/>
        <v>13</v>
      </c>
      <c r="D6109">
        <f t="shared" si="1243"/>
        <v>6</v>
      </c>
      <c r="E6109" t="str">
        <f t="shared" si="1244"/>
        <v>ON</v>
      </c>
      <c r="F6109" s="13">
        <f t="shared" ref="F6109:F6172" si="1246">+F6085+1</f>
        <v>43598</v>
      </c>
      <c r="G6109" s="14" t="str">
        <f t="shared" si="1245"/>
        <v>Avg of 4 NM Projects</v>
      </c>
      <c r="H6109" s="15">
        <f t="shared" ref="H6109:H6172" si="1247">H6085</f>
        <v>10</v>
      </c>
      <c r="I6109" s="93">
        <v>109.05</v>
      </c>
      <c r="J6109">
        <f t="shared" si="1235"/>
        <v>0.61264044943820228</v>
      </c>
      <c r="K6109" s="4">
        <v>31.17</v>
      </c>
      <c r="L6109" s="4">
        <v>23.04</v>
      </c>
      <c r="M6109" s="16">
        <f t="shared" si="1236"/>
        <v>2.5125119999999996</v>
      </c>
      <c r="N6109">
        <f t="shared" si="1237"/>
        <v>0</v>
      </c>
      <c r="O6109">
        <f t="shared" si="1238"/>
        <v>1</v>
      </c>
      <c r="P6109" s="63">
        <f t="shared" si="1239"/>
        <v>0</v>
      </c>
    </row>
    <row r="6110" spans="1:18" x14ac:dyDescent="0.3">
      <c r="A6110">
        <f t="shared" si="1240"/>
        <v>2019</v>
      </c>
      <c r="B6110">
        <f t="shared" si="1241"/>
        <v>5</v>
      </c>
      <c r="C6110">
        <f t="shared" si="1242"/>
        <v>13</v>
      </c>
      <c r="D6110">
        <f t="shared" si="1243"/>
        <v>6</v>
      </c>
      <c r="E6110" t="str">
        <f t="shared" si="1244"/>
        <v>ON</v>
      </c>
      <c r="F6110" s="13">
        <f t="shared" si="1246"/>
        <v>43598</v>
      </c>
      <c r="G6110" s="14" t="str">
        <f t="shared" si="1245"/>
        <v>Avg of 4 NM Projects</v>
      </c>
      <c r="H6110" s="15">
        <f t="shared" si="1247"/>
        <v>11</v>
      </c>
      <c r="I6110" s="93">
        <v>112.12499999999999</v>
      </c>
      <c r="J6110">
        <f t="shared" si="1235"/>
        <v>0.62991573033707859</v>
      </c>
      <c r="K6110" s="4">
        <v>30.84</v>
      </c>
      <c r="L6110" s="4">
        <v>21.99</v>
      </c>
      <c r="M6110" s="16">
        <f t="shared" si="1236"/>
        <v>2.4656287499999996</v>
      </c>
      <c r="N6110">
        <f t="shared" si="1237"/>
        <v>0</v>
      </c>
      <c r="O6110">
        <f t="shared" si="1238"/>
        <v>1</v>
      </c>
      <c r="P6110" s="63">
        <f t="shared" si="1239"/>
        <v>0</v>
      </c>
    </row>
    <row r="6111" spans="1:18" x14ac:dyDescent="0.3">
      <c r="A6111">
        <f t="shared" si="1240"/>
        <v>2019</v>
      </c>
      <c r="B6111">
        <f t="shared" si="1241"/>
        <v>5</v>
      </c>
      <c r="C6111">
        <f t="shared" si="1242"/>
        <v>13</v>
      </c>
      <c r="D6111">
        <f t="shared" si="1243"/>
        <v>6</v>
      </c>
      <c r="E6111" t="str">
        <f t="shared" si="1244"/>
        <v>ON</v>
      </c>
      <c r="F6111" s="13">
        <f t="shared" si="1246"/>
        <v>43598</v>
      </c>
      <c r="G6111" s="14" t="str">
        <f t="shared" si="1245"/>
        <v>Avg of 4 NM Projects</v>
      </c>
      <c r="H6111" s="15">
        <f t="shared" si="1247"/>
        <v>12</v>
      </c>
      <c r="I6111" s="93">
        <v>128</v>
      </c>
      <c r="J6111">
        <f t="shared" si="1235"/>
        <v>0.7191011235955056</v>
      </c>
      <c r="K6111" s="4">
        <v>31</v>
      </c>
      <c r="L6111" s="4">
        <v>21.2</v>
      </c>
      <c r="M6111" s="16">
        <f t="shared" si="1236"/>
        <v>2.7136</v>
      </c>
      <c r="N6111">
        <f t="shared" si="1237"/>
        <v>0</v>
      </c>
      <c r="O6111">
        <f t="shared" si="1238"/>
        <v>1</v>
      </c>
      <c r="P6111" s="63">
        <f t="shared" si="1239"/>
        <v>0</v>
      </c>
    </row>
    <row r="6112" spans="1:18" x14ac:dyDescent="0.3">
      <c r="A6112">
        <f t="shared" si="1240"/>
        <v>2019</v>
      </c>
      <c r="B6112">
        <f t="shared" si="1241"/>
        <v>5</v>
      </c>
      <c r="C6112">
        <f t="shared" si="1242"/>
        <v>13</v>
      </c>
      <c r="D6112">
        <f t="shared" si="1243"/>
        <v>6</v>
      </c>
      <c r="E6112" t="str">
        <f t="shared" si="1244"/>
        <v>ON</v>
      </c>
      <c r="F6112" s="13">
        <f t="shared" si="1246"/>
        <v>43598</v>
      </c>
      <c r="G6112" s="14" t="str">
        <f t="shared" si="1245"/>
        <v>Avg of 4 NM Projects</v>
      </c>
      <c r="H6112" s="15">
        <f t="shared" si="1247"/>
        <v>13</v>
      </c>
      <c r="I6112" s="93">
        <v>130.81</v>
      </c>
      <c r="J6112">
        <f t="shared" si="1235"/>
        <v>0.73488764044943822</v>
      </c>
      <c r="K6112" s="4">
        <v>27.5</v>
      </c>
      <c r="L6112" s="4">
        <v>20.99</v>
      </c>
      <c r="M6112" s="16">
        <f t="shared" si="1236"/>
        <v>2.7457018999999998</v>
      </c>
      <c r="N6112">
        <f t="shared" si="1237"/>
        <v>0</v>
      </c>
      <c r="O6112">
        <f t="shared" si="1238"/>
        <v>1</v>
      </c>
      <c r="P6112" s="63">
        <f t="shared" si="1239"/>
        <v>0</v>
      </c>
    </row>
    <row r="6113" spans="1:18" x14ac:dyDescent="0.3">
      <c r="A6113">
        <f t="shared" si="1240"/>
        <v>2019</v>
      </c>
      <c r="B6113">
        <f t="shared" si="1241"/>
        <v>5</v>
      </c>
      <c r="C6113">
        <f t="shared" si="1242"/>
        <v>13</v>
      </c>
      <c r="D6113">
        <f t="shared" si="1243"/>
        <v>6</v>
      </c>
      <c r="E6113" t="str">
        <f t="shared" si="1244"/>
        <v>ON</v>
      </c>
      <c r="F6113" s="13">
        <f t="shared" si="1246"/>
        <v>43598</v>
      </c>
      <c r="G6113" s="14" t="str">
        <f t="shared" si="1245"/>
        <v>Avg of 4 NM Projects</v>
      </c>
      <c r="H6113" s="15">
        <f t="shared" si="1247"/>
        <v>14</v>
      </c>
      <c r="I6113" s="93">
        <v>109.31</v>
      </c>
      <c r="J6113">
        <f t="shared" si="1235"/>
        <v>0.61410112359550562</v>
      </c>
      <c r="K6113" s="4">
        <v>26.5</v>
      </c>
      <c r="L6113" s="4">
        <v>21.21</v>
      </c>
      <c r="M6113" s="16">
        <f t="shared" si="1236"/>
        <v>2.3184651000000005</v>
      </c>
      <c r="N6113">
        <f t="shared" si="1237"/>
        <v>0</v>
      </c>
      <c r="O6113">
        <f t="shared" si="1238"/>
        <v>1</v>
      </c>
      <c r="P6113" s="63">
        <f t="shared" si="1239"/>
        <v>0</v>
      </c>
    </row>
    <row r="6114" spans="1:18" x14ac:dyDescent="0.3">
      <c r="A6114">
        <f t="shared" si="1240"/>
        <v>2019</v>
      </c>
      <c r="B6114">
        <f t="shared" si="1241"/>
        <v>5</v>
      </c>
      <c r="C6114">
        <f t="shared" si="1242"/>
        <v>13</v>
      </c>
      <c r="D6114">
        <f t="shared" si="1243"/>
        <v>6</v>
      </c>
      <c r="E6114" t="str">
        <f t="shared" si="1244"/>
        <v>ON</v>
      </c>
      <c r="F6114" s="13">
        <f t="shared" si="1246"/>
        <v>43598</v>
      </c>
      <c r="G6114" s="14" t="str">
        <f t="shared" si="1245"/>
        <v>Avg of 4 NM Projects</v>
      </c>
      <c r="H6114" s="15">
        <f t="shared" si="1247"/>
        <v>15</v>
      </c>
      <c r="I6114" s="93">
        <v>107.39499999999998</v>
      </c>
      <c r="J6114">
        <f t="shared" si="1235"/>
        <v>0.60334269662921336</v>
      </c>
      <c r="K6114" s="4">
        <v>26.5</v>
      </c>
      <c r="L6114" s="4">
        <v>21.11</v>
      </c>
      <c r="M6114" s="16">
        <f t="shared" si="1236"/>
        <v>2.2671084499999998</v>
      </c>
      <c r="N6114">
        <f t="shared" si="1237"/>
        <v>0</v>
      </c>
      <c r="O6114">
        <f t="shared" si="1238"/>
        <v>1</v>
      </c>
      <c r="P6114" s="63">
        <f t="shared" si="1239"/>
        <v>0</v>
      </c>
    </row>
    <row r="6115" spans="1:18" x14ac:dyDescent="0.3">
      <c r="A6115">
        <f t="shared" si="1240"/>
        <v>2019</v>
      </c>
      <c r="B6115">
        <f t="shared" si="1241"/>
        <v>5</v>
      </c>
      <c r="C6115">
        <f t="shared" si="1242"/>
        <v>13</v>
      </c>
      <c r="D6115">
        <f t="shared" si="1243"/>
        <v>6</v>
      </c>
      <c r="E6115" t="str">
        <f t="shared" si="1244"/>
        <v>ON</v>
      </c>
      <c r="F6115" s="13">
        <f t="shared" si="1246"/>
        <v>43598</v>
      </c>
      <c r="G6115" s="14" t="str">
        <f t="shared" si="1245"/>
        <v>Avg of 4 NM Projects</v>
      </c>
      <c r="H6115" s="15">
        <f t="shared" si="1247"/>
        <v>16</v>
      </c>
      <c r="I6115" s="93">
        <v>88.58</v>
      </c>
      <c r="J6115">
        <f t="shared" si="1235"/>
        <v>0.49764044943820224</v>
      </c>
      <c r="K6115" s="4">
        <v>27.5</v>
      </c>
      <c r="L6115" s="4">
        <v>23.49</v>
      </c>
      <c r="M6115" s="16">
        <f t="shared" si="1236"/>
        <v>2.0807441999999998</v>
      </c>
      <c r="N6115">
        <f t="shared" si="1237"/>
        <v>0</v>
      </c>
      <c r="O6115">
        <f t="shared" si="1238"/>
        <v>0</v>
      </c>
      <c r="P6115" s="63">
        <f t="shared" si="1239"/>
        <v>0</v>
      </c>
    </row>
    <row r="6116" spans="1:18" x14ac:dyDescent="0.3">
      <c r="A6116">
        <f t="shared" si="1240"/>
        <v>2019</v>
      </c>
      <c r="B6116">
        <f t="shared" si="1241"/>
        <v>5</v>
      </c>
      <c r="C6116">
        <f t="shared" si="1242"/>
        <v>13</v>
      </c>
      <c r="D6116">
        <f t="shared" si="1243"/>
        <v>6</v>
      </c>
      <c r="E6116" t="str">
        <f t="shared" si="1244"/>
        <v>ON</v>
      </c>
      <c r="F6116" s="13">
        <f t="shared" si="1246"/>
        <v>43598</v>
      </c>
      <c r="G6116" s="14" t="str">
        <f t="shared" si="1245"/>
        <v>Avg of 4 NM Projects</v>
      </c>
      <c r="H6116" s="15">
        <f t="shared" si="1247"/>
        <v>17</v>
      </c>
      <c r="I6116" s="93">
        <v>62.084999999999994</v>
      </c>
      <c r="J6116">
        <f t="shared" si="1235"/>
        <v>0.34879213483146065</v>
      </c>
      <c r="K6116" s="4">
        <v>29.93</v>
      </c>
      <c r="L6116" s="4">
        <v>31.27</v>
      </c>
      <c r="M6116" s="16">
        <f t="shared" si="1236"/>
        <v>1.9413979499999998</v>
      </c>
      <c r="N6116">
        <f t="shared" si="1237"/>
        <v>0</v>
      </c>
      <c r="O6116">
        <f t="shared" si="1238"/>
        <v>0</v>
      </c>
      <c r="P6116" s="63">
        <f t="shared" si="1239"/>
        <v>0</v>
      </c>
    </row>
    <row r="6117" spans="1:18" x14ac:dyDescent="0.3">
      <c r="A6117">
        <f t="shared" si="1240"/>
        <v>2019</v>
      </c>
      <c r="B6117">
        <f t="shared" si="1241"/>
        <v>5</v>
      </c>
      <c r="C6117">
        <f t="shared" si="1242"/>
        <v>13</v>
      </c>
      <c r="D6117">
        <f t="shared" si="1243"/>
        <v>6</v>
      </c>
      <c r="E6117" t="str">
        <f t="shared" si="1244"/>
        <v>ON</v>
      </c>
      <c r="F6117" s="13">
        <f t="shared" si="1246"/>
        <v>43598</v>
      </c>
      <c r="G6117" s="14" t="str">
        <f t="shared" si="1245"/>
        <v>Avg of 4 NM Projects</v>
      </c>
      <c r="H6117" s="15">
        <f t="shared" si="1247"/>
        <v>18</v>
      </c>
      <c r="I6117" s="93">
        <v>46.595000000000006</v>
      </c>
      <c r="J6117">
        <f t="shared" si="1235"/>
        <v>0.26176966292134835</v>
      </c>
      <c r="K6117" s="4">
        <v>32.590000000000003</v>
      </c>
      <c r="L6117" s="4">
        <v>31.95</v>
      </c>
      <c r="M6117" s="16">
        <f t="shared" si="1236"/>
        <v>1.48871025</v>
      </c>
      <c r="N6117">
        <f t="shared" si="1237"/>
        <v>0</v>
      </c>
      <c r="O6117">
        <f t="shared" si="1238"/>
        <v>0</v>
      </c>
      <c r="P6117" s="63">
        <f t="shared" si="1239"/>
        <v>0</v>
      </c>
    </row>
    <row r="6118" spans="1:18" x14ac:dyDescent="0.3">
      <c r="A6118">
        <f t="shared" si="1240"/>
        <v>2019</v>
      </c>
      <c r="B6118">
        <f t="shared" si="1241"/>
        <v>5</v>
      </c>
      <c r="C6118">
        <f t="shared" si="1242"/>
        <v>13</v>
      </c>
      <c r="D6118">
        <f t="shared" si="1243"/>
        <v>6</v>
      </c>
      <c r="E6118" t="str">
        <f t="shared" si="1244"/>
        <v>ON</v>
      </c>
      <c r="F6118" s="13">
        <f t="shared" si="1246"/>
        <v>43598</v>
      </c>
      <c r="G6118" s="14" t="str">
        <f t="shared" si="1245"/>
        <v>Avg of 4 NM Projects</v>
      </c>
      <c r="H6118" s="15">
        <f t="shared" si="1247"/>
        <v>19</v>
      </c>
      <c r="I6118" s="93">
        <v>19.975000000000001</v>
      </c>
      <c r="J6118">
        <f t="shared" si="1235"/>
        <v>0.11221910112359551</v>
      </c>
      <c r="K6118" s="4">
        <v>35.200000000000003</v>
      </c>
      <c r="L6118" s="4">
        <v>33.31</v>
      </c>
      <c r="M6118" s="16">
        <f t="shared" si="1236"/>
        <v>0.66536725000000008</v>
      </c>
      <c r="N6118">
        <f t="shared" si="1237"/>
        <v>0</v>
      </c>
      <c r="O6118">
        <f t="shared" si="1238"/>
        <v>0</v>
      </c>
      <c r="P6118" s="63">
        <f t="shared" si="1239"/>
        <v>0</v>
      </c>
    </row>
    <row r="6119" spans="1:18" x14ac:dyDescent="0.3">
      <c r="A6119">
        <f t="shared" si="1240"/>
        <v>2019</v>
      </c>
      <c r="B6119">
        <f t="shared" si="1241"/>
        <v>5</v>
      </c>
      <c r="C6119">
        <f t="shared" si="1242"/>
        <v>13</v>
      </c>
      <c r="D6119">
        <f t="shared" si="1243"/>
        <v>6</v>
      </c>
      <c r="E6119" t="str">
        <f t="shared" si="1244"/>
        <v>ON</v>
      </c>
      <c r="F6119" s="13">
        <f t="shared" si="1246"/>
        <v>43598</v>
      </c>
      <c r="G6119" s="14" t="str">
        <f t="shared" si="1245"/>
        <v>Avg of 4 NM Projects</v>
      </c>
      <c r="H6119" s="15">
        <f t="shared" si="1247"/>
        <v>20</v>
      </c>
      <c r="I6119" s="93">
        <v>3.8449999999999998</v>
      </c>
      <c r="J6119">
        <f t="shared" si="1235"/>
        <v>2.1601123595505617E-2</v>
      </c>
      <c r="K6119" s="4">
        <v>35.840000000000003</v>
      </c>
      <c r="L6119" s="4">
        <v>31.6</v>
      </c>
      <c r="M6119" s="16">
        <f t="shared" si="1236"/>
        <v>0.121502</v>
      </c>
      <c r="N6119">
        <f t="shared" si="1237"/>
        <v>0</v>
      </c>
      <c r="O6119">
        <f t="shared" si="1238"/>
        <v>0</v>
      </c>
      <c r="P6119" s="63">
        <f t="shared" si="1239"/>
        <v>0</v>
      </c>
    </row>
    <row r="6120" spans="1:18" x14ac:dyDescent="0.3">
      <c r="A6120">
        <f t="shared" si="1240"/>
        <v>2019</v>
      </c>
      <c r="B6120">
        <f t="shared" si="1241"/>
        <v>5</v>
      </c>
      <c r="C6120">
        <f t="shared" si="1242"/>
        <v>13</v>
      </c>
      <c r="D6120">
        <f t="shared" si="1243"/>
        <v>6</v>
      </c>
      <c r="E6120" t="str">
        <f t="shared" si="1244"/>
        <v>ON</v>
      </c>
      <c r="F6120" s="13">
        <f t="shared" si="1246"/>
        <v>43598</v>
      </c>
      <c r="G6120" s="14" t="str">
        <f t="shared" si="1245"/>
        <v>Avg of 4 NM Projects</v>
      </c>
      <c r="H6120" s="15">
        <f t="shared" si="1247"/>
        <v>21</v>
      </c>
      <c r="I6120" s="93">
        <v>-0.26</v>
      </c>
      <c r="J6120">
        <f t="shared" si="1235"/>
        <v>-1.4606741573033708E-3</v>
      </c>
      <c r="K6120" s="4">
        <v>35.89</v>
      </c>
      <c r="L6120" s="4">
        <v>27.17</v>
      </c>
      <c r="M6120" s="16">
        <f t="shared" si="1236"/>
        <v>-7.0642000000000005E-3</v>
      </c>
      <c r="N6120">
        <f t="shared" si="1237"/>
        <v>0</v>
      </c>
      <c r="O6120">
        <f t="shared" si="1238"/>
        <v>0</v>
      </c>
      <c r="P6120" s="63">
        <f t="shared" si="1239"/>
        <v>0</v>
      </c>
    </row>
    <row r="6121" spans="1:18" x14ac:dyDescent="0.3">
      <c r="A6121">
        <f t="shared" si="1240"/>
        <v>2019</v>
      </c>
      <c r="B6121">
        <f t="shared" si="1241"/>
        <v>5</v>
      </c>
      <c r="C6121">
        <f t="shared" si="1242"/>
        <v>13</v>
      </c>
      <c r="D6121">
        <f t="shared" si="1243"/>
        <v>6</v>
      </c>
      <c r="E6121" t="str">
        <f t="shared" si="1244"/>
        <v>ON</v>
      </c>
      <c r="F6121" s="13">
        <f t="shared" si="1246"/>
        <v>43598</v>
      </c>
      <c r="G6121" s="14" t="str">
        <f t="shared" si="1245"/>
        <v>Avg of 4 NM Projects</v>
      </c>
      <c r="H6121" s="15">
        <f t="shared" si="1247"/>
        <v>22</v>
      </c>
      <c r="I6121" s="93">
        <v>-0.13</v>
      </c>
      <c r="J6121">
        <f t="shared" si="1235"/>
        <v>-7.3033707865168538E-4</v>
      </c>
      <c r="K6121" s="4">
        <v>28.6</v>
      </c>
      <c r="L6121" s="4">
        <v>27.69</v>
      </c>
      <c r="M6121" s="16">
        <f t="shared" si="1236"/>
        <v>-3.5997000000000004E-3</v>
      </c>
      <c r="N6121">
        <f t="shared" si="1237"/>
        <v>0</v>
      </c>
      <c r="O6121">
        <f t="shared" si="1238"/>
        <v>0</v>
      </c>
      <c r="P6121" s="63">
        <f t="shared" si="1239"/>
        <v>0</v>
      </c>
    </row>
    <row r="6122" spans="1:18" x14ac:dyDescent="0.3">
      <c r="A6122">
        <f t="shared" si="1240"/>
        <v>2019</v>
      </c>
      <c r="B6122">
        <f t="shared" si="1241"/>
        <v>5</v>
      </c>
      <c r="C6122">
        <f t="shared" si="1242"/>
        <v>13</v>
      </c>
      <c r="D6122">
        <f t="shared" si="1243"/>
        <v>6</v>
      </c>
      <c r="E6122" t="str">
        <f t="shared" si="1244"/>
        <v>ON</v>
      </c>
      <c r="F6122" s="13">
        <f t="shared" si="1246"/>
        <v>43598</v>
      </c>
      <c r="G6122" s="14" t="str">
        <f t="shared" si="1245"/>
        <v>Avg of 4 NM Projects</v>
      </c>
      <c r="H6122" s="15">
        <f t="shared" si="1247"/>
        <v>23</v>
      </c>
      <c r="I6122" s="93">
        <v>0</v>
      </c>
      <c r="J6122">
        <f t="shared" si="1235"/>
        <v>0</v>
      </c>
      <c r="K6122" s="4">
        <v>23.16</v>
      </c>
      <c r="L6122" s="4">
        <v>21.8</v>
      </c>
      <c r="M6122" s="16">
        <f t="shared" si="1236"/>
        <v>0</v>
      </c>
      <c r="N6122">
        <f t="shared" si="1237"/>
        <v>1</v>
      </c>
      <c r="O6122">
        <f t="shared" si="1238"/>
        <v>0</v>
      </c>
      <c r="P6122" s="63">
        <f t="shared" si="1239"/>
        <v>0</v>
      </c>
    </row>
    <row r="6123" spans="1:18" x14ac:dyDescent="0.3">
      <c r="A6123">
        <f t="shared" si="1240"/>
        <v>2019</v>
      </c>
      <c r="B6123">
        <f t="shared" si="1241"/>
        <v>5</v>
      </c>
      <c r="C6123">
        <f t="shared" si="1242"/>
        <v>13</v>
      </c>
      <c r="D6123">
        <f t="shared" si="1243"/>
        <v>6</v>
      </c>
      <c r="E6123" t="str">
        <f t="shared" si="1244"/>
        <v>OFF</v>
      </c>
      <c r="F6123" s="13">
        <f t="shared" si="1246"/>
        <v>43598</v>
      </c>
      <c r="G6123" s="14" t="str">
        <f t="shared" si="1245"/>
        <v>Avg of 4 NM Projects</v>
      </c>
      <c r="H6123" s="15">
        <f t="shared" si="1247"/>
        <v>24</v>
      </c>
      <c r="I6123" s="93">
        <v>-0.13</v>
      </c>
      <c r="J6123">
        <f t="shared" si="1235"/>
        <v>-7.3033707865168538E-4</v>
      </c>
      <c r="K6123" s="4">
        <v>22.54</v>
      </c>
      <c r="L6123" s="4">
        <v>27.06</v>
      </c>
      <c r="M6123" s="16">
        <f t="shared" si="1236"/>
        <v>-3.5177999999999997E-3</v>
      </c>
      <c r="N6123">
        <f t="shared" si="1237"/>
        <v>0</v>
      </c>
      <c r="O6123">
        <f t="shared" si="1238"/>
        <v>0</v>
      </c>
      <c r="P6123" s="63">
        <f t="shared" si="1239"/>
        <v>0</v>
      </c>
    </row>
    <row r="6124" spans="1:18" x14ac:dyDescent="0.3">
      <c r="A6124">
        <f t="shared" si="1240"/>
        <v>2019</v>
      </c>
      <c r="B6124">
        <f t="shared" si="1241"/>
        <v>5</v>
      </c>
      <c r="C6124">
        <f t="shared" si="1242"/>
        <v>14</v>
      </c>
      <c r="D6124">
        <f t="shared" si="1243"/>
        <v>7</v>
      </c>
      <c r="E6124" t="str">
        <f t="shared" si="1244"/>
        <v>OFF</v>
      </c>
      <c r="F6124" s="13">
        <f t="shared" si="1246"/>
        <v>43599</v>
      </c>
      <c r="G6124" s="14" t="str">
        <f t="shared" si="1245"/>
        <v>Avg of 4 NM Projects</v>
      </c>
      <c r="H6124" s="15">
        <f t="shared" si="1247"/>
        <v>1</v>
      </c>
      <c r="I6124" s="93">
        <v>0</v>
      </c>
      <c r="J6124">
        <f t="shared" si="1235"/>
        <v>0</v>
      </c>
      <c r="K6124" s="4">
        <v>22.02</v>
      </c>
      <c r="L6124" s="4">
        <v>21.53</v>
      </c>
      <c r="M6124" s="16">
        <f t="shared" si="1236"/>
        <v>0</v>
      </c>
      <c r="N6124">
        <f t="shared" si="1237"/>
        <v>1</v>
      </c>
      <c r="O6124">
        <f t="shared" si="1238"/>
        <v>0</v>
      </c>
      <c r="P6124" s="63">
        <f t="shared" si="1239"/>
        <v>0</v>
      </c>
      <c r="Q6124" s="34"/>
      <c r="R6124" s="34"/>
    </row>
    <row r="6125" spans="1:18" x14ac:dyDescent="0.3">
      <c r="A6125">
        <f t="shared" si="1240"/>
        <v>2019</v>
      </c>
      <c r="B6125">
        <f t="shared" si="1241"/>
        <v>5</v>
      </c>
      <c r="C6125">
        <f t="shared" si="1242"/>
        <v>14</v>
      </c>
      <c r="D6125">
        <f t="shared" si="1243"/>
        <v>7</v>
      </c>
      <c r="E6125" t="str">
        <f t="shared" si="1244"/>
        <v>OFF</v>
      </c>
      <c r="F6125" s="13">
        <f t="shared" si="1246"/>
        <v>43599</v>
      </c>
      <c r="G6125" s="14" t="str">
        <f t="shared" si="1245"/>
        <v>Avg of 4 NM Projects</v>
      </c>
      <c r="H6125" s="15">
        <f t="shared" si="1247"/>
        <v>2</v>
      </c>
      <c r="I6125" s="93">
        <v>-0.26</v>
      </c>
      <c r="J6125">
        <f t="shared" si="1235"/>
        <v>-1.4606741573033708E-3</v>
      </c>
      <c r="K6125" s="4">
        <v>21.67</v>
      </c>
      <c r="L6125" s="4">
        <v>18.809999999999999</v>
      </c>
      <c r="M6125" s="16">
        <f t="shared" si="1236"/>
        <v>-4.8906000000000002E-3</v>
      </c>
      <c r="N6125">
        <f t="shared" si="1237"/>
        <v>0</v>
      </c>
      <c r="O6125">
        <f t="shared" si="1238"/>
        <v>0</v>
      </c>
      <c r="P6125" s="63">
        <f t="shared" si="1239"/>
        <v>0</v>
      </c>
    </row>
    <row r="6126" spans="1:18" x14ac:dyDescent="0.3">
      <c r="A6126">
        <f t="shared" si="1240"/>
        <v>2019</v>
      </c>
      <c r="B6126">
        <f t="shared" si="1241"/>
        <v>5</v>
      </c>
      <c r="C6126">
        <f t="shared" si="1242"/>
        <v>14</v>
      </c>
      <c r="D6126">
        <f t="shared" si="1243"/>
        <v>7</v>
      </c>
      <c r="E6126" t="str">
        <f t="shared" si="1244"/>
        <v>OFF</v>
      </c>
      <c r="F6126" s="13">
        <f t="shared" si="1246"/>
        <v>43599</v>
      </c>
      <c r="G6126" s="14" t="str">
        <f t="shared" si="1245"/>
        <v>Avg of 4 NM Projects</v>
      </c>
      <c r="H6126" s="15">
        <f t="shared" si="1247"/>
        <v>3</v>
      </c>
      <c r="I6126" s="93">
        <v>-0.13</v>
      </c>
      <c r="J6126">
        <f t="shared" si="1235"/>
        <v>-7.3033707865168538E-4</v>
      </c>
      <c r="K6126" s="4">
        <v>21.3</v>
      </c>
      <c r="L6126" s="4">
        <v>18.91</v>
      </c>
      <c r="M6126" s="16">
        <f t="shared" si="1236"/>
        <v>-2.4583000000000001E-3</v>
      </c>
      <c r="N6126">
        <f t="shared" si="1237"/>
        <v>0</v>
      </c>
      <c r="O6126">
        <f t="shared" si="1238"/>
        <v>0</v>
      </c>
      <c r="P6126" s="63">
        <f t="shared" si="1239"/>
        <v>0</v>
      </c>
    </row>
    <row r="6127" spans="1:18" x14ac:dyDescent="0.3">
      <c r="A6127">
        <f t="shared" si="1240"/>
        <v>2019</v>
      </c>
      <c r="B6127">
        <f t="shared" si="1241"/>
        <v>5</v>
      </c>
      <c r="C6127">
        <f t="shared" si="1242"/>
        <v>14</v>
      </c>
      <c r="D6127">
        <f t="shared" si="1243"/>
        <v>7</v>
      </c>
      <c r="E6127" t="str">
        <f t="shared" si="1244"/>
        <v>OFF</v>
      </c>
      <c r="F6127" s="13">
        <f t="shared" si="1246"/>
        <v>43599</v>
      </c>
      <c r="G6127" s="14" t="str">
        <f t="shared" si="1245"/>
        <v>Avg of 4 NM Projects</v>
      </c>
      <c r="H6127" s="15">
        <f t="shared" si="1247"/>
        <v>4</v>
      </c>
      <c r="I6127" s="93">
        <v>-0.39</v>
      </c>
      <c r="J6127">
        <f t="shared" si="1235"/>
        <v>-2.1910112359550564E-3</v>
      </c>
      <c r="K6127" s="4">
        <v>21.3</v>
      </c>
      <c r="L6127" s="4">
        <v>18.989999999999998</v>
      </c>
      <c r="M6127" s="16">
        <f t="shared" si="1236"/>
        <v>-7.4060999999999997E-3</v>
      </c>
      <c r="N6127">
        <f t="shared" si="1237"/>
        <v>0</v>
      </c>
      <c r="O6127">
        <f t="shared" si="1238"/>
        <v>0</v>
      </c>
      <c r="P6127" s="63">
        <f t="shared" si="1239"/>
        <v>0</v>
      </c>
    </row>
    <row r="6128" spans="1:18" x14ac:dyDescent="0.3">
      <c r="A6128">
        <f t="shared" si="1240"/>
        <v>2019</v>
      </c>
      <c r="B6128">
        <f t="shared" si="1241"/>
        <v>5</v>
      </c>
      <c r="C6128">
        <f t="shared" si="1242"/>
        <v>14</v>
      </c>
      <c r="D6128">
        <f t="shared" si="1243"/>
        <v>7</v>
      </c>
      <c r="E6128" t="str">
        <f t="shared" si="1244"/>
        <v>OFF</v>
      </c>
      <c r="F6128" s="13">
        <f t="shared" si="1246"/>
        <v>43599</v>
      </c>
      <c r="G6128" s="14" t="str">
        <f t="shared" si="1245"/>
        <v>Avg of 4 NM Projects</v>
      </c>
      <c r="H6128" s="15">
        <f t="shared" si="1247"/>
        <v>5</v>
      </c>
      <c r="I6128" s="93">
        <v>0</v>
      </c>
      <c r="J6128">
        <f t="shared" si="1235"/>
        <v>0</v>
      </c>
      <c r="K6128" s="4">
        <v>21.38</v>
      </c>
      <c r="L6128" s="4">
        <v>18.72</v>
      </c>
      <c r="M6128" s="16">
        <f t="shared" si="1236"/>
        <v>0</v>
      </c>
      <c r="N6128">
        <f t="shared" si="1237"/>
        <v>1</v>
      </c>
      <c r="O6128">
        <f t="shared" si="1238"/>
        <v>0</v>
      </c>
      <c r="P6128" s="63">
        <f t="shared" si="1239"/>
        <v>0</v>
      </c>
    </row>
    <row r="6129" spans="1:16" x14ac:dyDescent="0.3">
      <c r="A6129">
        <f t="shared" si="1240"/>
        <v>2019</v>
      </c>
      <c r="B6129">
        <f t="shared" si="1241"/>
        <v>5</v>
      </c>
      <c r="C6129">
        <f t="shared" si="1242"/>
        <v>14</v>
      </c>
      <c r="D6129">
        <f t="shared" si="1243"/>
        <v>7</v>
      </c>
      <c r="E6129" t="str">
        <f t="shared" si="1244"/>
        <v>OFF</v>
      </c>
      <c r="F6129" s="13">
        <f t="shared" si="1246"/>
        <v>43599</v>
      </c>
      <c r="G6129" s="14" t="str">
        <f t="shared" si="1245"/>
        <v>Avg of 4 NM Projects</v>
      </c>
      <c r="H6129" s="15">
        <f t="shared" si="1247"/>
        <v>6</v>
      </c>
      <c r="I6129" s="93">
        <v>0</v>
      </c>
      <c r="J6129">
        <f t="shared" si="1235"/>
        <v>0</v>
      </c>
      <c r="K6129" s="4">
        <v>23.4</v>
      </c>
      <c r="L6129" s="4">
        <v>18.72</v>
      </c>
      <c r="M6129" s="16">
        <f t="shared" si="1236"/>
        <v>0</v>
      </c>
      <c r="N6129">
        <f t="shared" si="1237"/>
        <v>1</v>
      </c>
      <c r="O6129">
        <f t="shared" si="1238"/>
        <v>0</v>
      </c>
      <c r="P6129" s="63">
        <f t="shared" si="1239"/>
        <v>0</v>
      </c>
    </row>
    <row r="6130" spans="1:16" x14ac:dyDescent="0.3">
      <c r="A6130">
        <f t="shared" si="1240"/>
        <v>2019</v>
      </c>
      <c r="B6130">
        <f t="shared" si="1241"/>
        <v>5</v>
      </c>
      <c r="C6130">
        <f t="shared" si="1242"/>
        <v>14</v>
      </c>
      <c r="D6130">
        <f t="shared" si="1243"/>
        <v>7</v>
      </c>
      <c r="E6130" t="str">
        <f t="shared" si="1244"/>
        <v>OFF</v>
      </c>
      <c r="F6130" s="13">
        <f t="shared" si="1246"/>
        <v>43599</v>
      </c>
      <c r="G6130" s="14" t="str">
        <f t="shared" si="1245"/>
        <v>Avg of 4 NM Projects</v>
      </c>
      <c r="H6130" s="15">
        <f t="shared" si="1247"/>
        <v>7</v>
      </c>
      <c r="I6130" s="93">
        <v>8.7050000000000001</v>
      </c>
      <c r="J6130">
        <f t="shared" si="1235"/>
        <v>4.8904494382022469E-2</v>
      </c>
      <c r="K6130" s="4">
        <v>28.88</v>
      </c>
      <c r="L6130" s="4">
        <v>32.39</v>
      </c>
      <c r="M6130" s="16">
        <f t="shared" si="1236"/>
        <v>0.28195494999999998</v>
      </c>
      <c r="N6130">
        <f t="shared" si="1237"/>
        <v>0</v>
      </c>
      <c r="O6130">
        <f t="shared" si="1238"/>
        <v>0</v>
      </c>
      <c r="P6130" s="63">
        <f t="shared" si="1239"/>
        <v>0</v>
      </c>
    </row>
    <row r="6131" spans="1:16" x14ac:dyDescent="0.3">
      <c r="A6131">
        <f t="shared" si="1240"/>
        <v>2019</v>
      </c>
      <c r="B6131">
        <f t="shared" si="1241"/>
        <v>5</v>
      </c>
      <c r="C6131">
        <f t="shared" si="1242"/>
        <v>14</v>
      </c>
      <c r="D6131">
        <f t="shared" si="1243"/>
        <v>7</v>
      </c>
      <c r="E6131" t="str">
        <f t="shared" si="1244"/>
        <v>OFF</v>
      </c>
      <c r="F6131" s="13">
        <f t="shared" si="1246"/>
        <v>43599</v>
      </c>
      <c r="G6131" s="14" t="str">
        <f t="shared" si="1245"/>
        <v>Avg of 4 NM Projects</v>
      </c>
      <c r="H6131" s="15">
        <f t="shared" si="1247"/>
        <v>8</v>
      </c>
      <c r="I6131" s="93">
        <v>37.765000000000001</v>
      </c>
      <c r="J6131">
        <f t="shared" si="1235"/>
        <v>0.2121629213483146</v>
      </c>
      <c r="K6131" s="4">
        <v>26.95</v>
      </c>
      <c r="L6131" s="4">
        <v>27.12</v>
      </c>
      <c r="M6131" s="16">
        <f t="shared" si="1236"/>
        <v>1.0241867999999998</v>
      </c>
      <c r="N6131">
        <f t="shared" si="1237"/>
        <v>0</v>
      </c>
      <c r="O6131">
        <f t="shared" si="1238"/>
        <v>0</v>
      </c>
      <c r="P6131" s="63">
        <f t="shared" si="1239"/>
        <v>0</v>
      </c>
    </row>
    <row r="6132" spans="1:16" x14ac:dyDescent="0.3">
      <c r="A6132">
        <f t="shared" si="1240"/>
        <v>2019</v>
      </c>
      <c r="B6132">
        <f t="shared" si="1241"/>
        <v>5</v>
      </c>
      <c r="C6132">
        <f t="shared" si="1242"/>
        <v>14</v>
      </c>
      <c r="D6132">
        <f t="shared" si="1243"/>
        <v>7</v>
      </c>
      <c r="E6132" t="str">
        <f t="shared" si="1244"/>
        <v>OFF</v>
      </c>
      <c r="F6132" s="13">
        <f t="shared" si="1246"/>
        <v>43599</v>
      </c>
      <c r="G6132" s="14" t="str">
        <f t="shared" si="1245"/>
        <v>Avg of 4 NM Projects</v>
      </c>
      <c r="H6132" s="15">
        <f t="shared" si="1247"/>
        <v>9</v>
      </c>
      <c r="I6132" s="93">
        <v>68.224999999999994</v>
      </c>
      <c r="J6132">
        <f t="shared" si="1235"/>
        <v>0.38328651685393256</v>
      </c>
      <c r="K6132" s="4">
        <v>28.5</v>
      </c>
      <c r="L6132" s="4">
        <v>23.57</v>
      </c>
      <c r="M6132" s="16">
        <f t="shared" si="1236"/>
        <v>1.6080632499999998</v>
      </c>
      <c r="N6132">
        <f t="shared" si="1237"/>
        <v>0</v>
      </c>
      <c r="O6132">
        <f t="shared" si="1238"/>
        <v>0</v>
      </c>
      <c r="P6132" s="63">
        <f t="shared" si="1239"/>
        <v>0</v>
      </c>
    </row>
    <row r="6133" spans="1:16" x14ac:dyDescent="0.3">
      <c r="A6133">
        <f t="shared" si="1240"/>
        <v>2019</v>
      </c>
      <c r="B6133">
        <f t="shared" si="1241"/>
        <v>5</v>
      </c>
      <c r="C6133">
        <f t="shared" si="1242"/>
        <v>14</v>
      </c>
      <c r="D6133">
        <f t="shared" si="1243"/>
        <v>7</v>
      </c>
      <c r="E6133" t="str">
        <f t="shared" si="1244"/>
        <v>OFF</v>
      </c>
      <c r="F6133" s="13">
        <f t="shared" si="1246"/>
        <v>43599</v>
      </c>
      <c r="G6133" s="14" t="str">
        <f t="shared" si="1245"/>
        <v>Avg of 4 NM Projects</v>
      </c>
      <c r="H6133" s="15">
        <f t="shared" si="1247"/>
        <v>10</v>
      </c>
      <c r="I6133" s="93">
        <v>81.284999999999997</v>
      </c>
      <c r="J6133">
        <f t="shared" si="1235"/>
        <v>0.45665730337078647</v>
      </c>
      <c r="K6133" s="4">
        <v>29.7</v>
      </c>
      <c r="L6133" s="4">
        <v>20.49</v>
      </c>
      <c r="M6133" s="16">
        <f t="shared" si="1236"/>
        <v>1.6655296499999996</v>
      </c>
      <c r="N6133">
        <f t="shared" si="1237"/>
        <v>0</v>
      </c>
      <c r="O6133">
        <f t="shared" si="1238"/>
        <v>0</v>
      </c>
      <c r="P6133" s="63">
        <f t="shared" si="1239"/>
        <v>0</v>
      </c>
    </row>
    <row r="6134" spans="1:16" x14ac:dyDescent="0.3">
      <c r="A6134">
        <f t="shared" si="1240"/>
        <v>2019</v>
      </c>
      <c r="B6134">
        <f t="shared" si="1241"/>
        <v>5</v>
      </c>
      <c r="C6134">
        <f t="shared" si="1242"/>
        <v>14</v>
      </c>
      <c r="D6134">
        <f t="shared" si="1243"/>
        <v>7</v>
      </c>
      <c r="E6134" t="str">
        <f t="shared" si="1244"/>
        <v>OFF</v>
      </c>
      <c r="F6134" s="13">
        <f t="shared" si="1246"/>
        <v>43599</v>
      </c>
      <c r="G6134" s="14" t="str">
        <f t="shared" si="1245"/>
        <v>Avg of 4 NM Projects</v>
      </c>
      <c r="H6134" s="15">
        <f t="shared" si="1247"/>
        <v>11</v>
      </c>
      <c r="I6134" s="93">
        <v>94.080000000000013</v>
      </c>
      <c r="J6134">
        <f t="shared" si="1235"/>
        <v>0.52853932584269669</v>
      </c>
      <c r="K6134" s="4">
        <v>29.67</v>
      </c>
      <c r="L6134" s="4">
        <v>20.83</v>
      </c>
      <c r="M6134" s="16">
        <f t="shared" si="1236"/>
        <v>1.9596864000000001</v>
      </c>
      <c r="N6134">
        <f t="shared" si="1237"/>
        <v>0</v>
      </c>
      <c r="O6134">
        <f t="shared" si="1238"/>
        <v>1</v>
      </c>
      <c r="P6134" s="63">
        <f t="shared" si="1239"/>
        <v>0</v>
      </c>
    </row>
    <row r="6135" spans="1:16" x14ac:dyDescent="0.3">
      <c r="A6135">
        <f t="shared" si="1240"/>
        <v>2019</v>
      </c>
      <c r="B6135">
        <f t="shared" si="1241"/>
        <v>5</v>
      </c>
      <c r="C6135">
        <f t="shared" si="1242"/>
        <v>14</v>
      </c>
      <c r="D6135">
        <f t="shared" si="1243"/>
        <v>7</v>
      </c>
      <c r="E6135" t="str">
        <f t="shared" si="1244"/>
        <v>OFF</v>
      </c>
      <c r="F6135" s="13">
        <f t="shared" si="1246"/>
        <v>43599</v>
      </c>
      <c r="G6135" s="14" t="str">
        <f t="shared" si="1245"/>
        <v>Avg of 4 NM Projects</v>
      </c>
      <c r="H6135" s="15">
        <f t="shared" si="1247"/>
        <v>12</v>
      </c>
      <c r="I6135" s="93">
        <v>105.35500000000002</v>
      </c>
      <c r="J6135">
        <f t="shared" si="1235"/>
        <v>0.59188202247191024</v>
      </c>
      <c r="K6135" s="4">
        <v>29.65</v>
      </c>
      <c r="L6135" s="4">
        <v>21.97</v>
      </c>
      <c r="M6135" s="16">
        <f t="shared" si="1236"/>
        <v>2.3146493500000003</v>
      </c>
      <c r="N6135">
        <f t="shared" si="1237"/>
        <v>0</v>
      </c>
      <c r="O6135">
        <f t="shared" si="1238"/>
        <v>1</v>
      </c>
      <c r="P6135" s="63">
        <f t="shared" si="1239"/>
        <v>0</v>
      </c>
    </row>
    <row r="6136" spans="1:16" x14ac:dyDescent="0.3">
      <c r="A6136">
        <f t="shared" si="1240"/>
        <v>2019</v>
      </c>
      <c r="B6136">
        <f t="shared" si="1241"/>
        <v>5</v>
      </c>
      <c r="C6136">
        <f t="shared" si="1242"/>
        <v>14</v>
      </c>
      <c r="D6136">
        <f t="shared" si="1243"/>
        <v>7</v>
      </c>
      <c r="E6136" t="str">
        <f t="shared" si="1244"/>
        <v>OFF</v>
      </c>
      <c r="F6136" s="13">
        <f t="shared" si="1246"/>
        <v>43599</v>
      </c>
      <c r="G6136" s="14" t="str">
        <f t="shared" si="1245"/>
        <v>Avg of 4 NM Projects</v>
      </c>
      <c r="H6136" s="15">
        <f t="shared" si="1247"/>
        <v>13</v>
      </c>
      <c r="I6136" s="93">
        <v>110.85</v>
      </c>
      <c r="J6136">
        <f t="shared" si="1235"/>
        <v>0.62275280898876406</v>
      </c>
      <c r="K6136" s="4">
        <v>25.71</v>
      </c>
      <c r="L6136" s="4">
        <v>22.15</v>
      </c>
      <c r="M6136" s="16">
        <f t="shared" si="1236"/>
        <v>2.4553274999999997</v>
      </c>
      <c r="N6136">
        <f t="shared" si="1237"/>
        <v>0</v>
      </c>
      <c r="O6136">
        <f t="shared" si="1238"/>
        <v>1</v>
      </c>
      <c r="P6136" s="63">
        <f t="shared" si="1239"/>
        <v>0</v>
      </c>
    </row>
    <row r="6137" spans="1:16" x14ac:dyDescent="0.3">
      <c r="A6137">
        <f t="shared" si="1240"/>
        <v>2019</v>
      </c>
      <c r="B6137">
        <f t="shared" si="1241"/>
        <v>5</v>
      </c>
      <c r="C6137">
        <f t="shared" si="1242"/>
        <v>14</v>
      </c>
      <c r="D6137">
        <f t="shared" si="1243"/>
        <v>7</v>
      </c>
      <c r="E6137" t="str">
        <f t="shared" si="1244"/>
        <v>OFF</v>
      </c>
      <c r="F6137" s="13">
        <f t="shared" si="1246"/>
        <v>43599</v>
      </c>
      <c r="G6137" s="14" t="str">
        <f t="shared" si="1245"/>
        <v>Avg of 4 NM Projects</v>
      </c>
      <c r="H6137" s="15">
        <f t="shared" si="1247"/>
        <v>14</v>
      </c>
      <c r="I6137" s="93">
        <v>107.38500000000001</v>
      </c>
      <c r="J6137">
        <f t="shared" si="1235"/>
        <v>0.60328651685393264</v>
      </c>
      <c r="K6137" s="4">
        <v>23.8</v>
      </c>
      <c r="L6137" s="4">
        <v>22.01</v>
      </c>
      <c r="M6137" s="16">
        <f t="shared" si="1236"/>
        <v>2.3635438500000006</v>
      </c>
      <c r="N6137">
        <f t="shared" si="1237"/>
        <v>0</v>
      </c>
      <c r="O6137">
        <f t="shared" si="1238"/>
        <v>1</v>
      </c>
      <c r="P6137" s="63">
        <f t="shared" si="1239"/>
        <v>0</v>
      </c>
    </row>
    <row r="6138" spans="1:16" x14ac:dyDescent="0.3">
      <c r="A6138">
        <f t="shared" si="1240"/>
        <v>2019</v>
      </c>
      <c r="B6138">
        <f t="shared" si="1241"/>
        <v>5</v>
      </c>
      <c r="C6138">
        <f t="shared" si="1242"/>
        <v>14</v>
      </c>
      <c r="D6138">
        <f t="shared" si="1243"/>
        <v>7</v>
      </c>
      <c r="E6138" t="str">
        <f t="shared" si="1244"/>
        <v>OFF</v>
      </c>
      <c r="F6138" s="13">
        <f t="shared" si="1246"/>
        <v>43599</v>
      </c>
      <c r="G6138" s="14" t="str">
        <f t="shared" si="1245"/>
        <v>Avg of 4 NM Projects</v>
      </c>
      <c r="H6138" s="15">
        <f t="shared" si="1247"/>
        <v>15</v>
      </c>
      <c r="I6138" s="93">
        <v>99.584999999999994</v>
      </c>
      <c r="J6138">
        <f t="shared" si="1235"/>
        <v>0.55946629213483146</v>
      </c>
      <c r="K6138" s="4">
        <v>23.53</v>
      </c>
      <c r="L6138" s="4">
        <v>21.95</v>
      </c>
      <c r="M6138" s="16">
        <f t="shared" si="1236"/>
        <v>2.1858907499999995</v>
      </c>
      <c r="N6138">
        <f t="shared" si="1237"/>
        <v>0</v>
      </c>
      <c r="O6138">
        <f t="shared" si="1238"/>
        <v>1</v>
      </c>
      <c r="P6138" s="63">
        <f t="shared" si="1239"/>
        <v>0</v>
      </c>
    </row>
    <row r="6139" spans="1:16" x14ac:dyDescent="0.3">
      <c r="A6139">
        <f t="shared" si="1240"/>
        <v>2019</v>
      </c>
      <c r="B6139">
        <f t="shared" si="1241"/>
        <v>5</v>
      </c>
      <c r="C6139">
        <f t="shared" si="1242"/>
        <v>14</v>
      </c>
      <c r="D6139">
        <f t="shared" si="1243"/>
        <v>7</v>
      </c>
      <c r="E6139" t="str">
        <f t="shared" si="1244"/>
        <v>OFF</v>
      </c>
      <c r="F6139" s="13">
        <f t="shared" si="1246"/>
        <v>43599</v>
      </c>
      <c r="G6139" s="14" t="str">
        <f t="shared" si="1245"/>
        <v>Avg of 4 NM Projects</v>
      </c>
      <c r="H6139" s="15">
        <f t="shared" si="1247"/>
        <v>16</v>
      </c>
      <c r="I6139" s="93">
        <v>79.865000000000009</v>
      </c>
      <c r="J6139">
        <f t="shared" si="1235"/>
        <v>0.44867977528089892</v>
      </c>
      <c r="K6139" s="4">
        <v>23.65</v>
      </c>
      <c r="L6139" s="4">
        <v>21.6</v>
      </c>
      <c r="M6139" s="16">
        <f t="shared" si="1236"/>
        <v>1.7250840000000003</v>
      </c>
      <c r="N6139">
        <f t="shared" si="1237"/>
        <v>0</v>
      </c>
      <c r="O6139">
        <f t="shared" si="1238"/>
        <v>0</v>
      </c>
      <c r="P6139" s="63">
        <f t="shared" si="1239"/>
        <v>0</v>
      </c>
    </row>
    <row r="6140" spans="1:16" x14ac:dyDescent="0.3">
      <c r="A6140">
        <f t="shared" si="1240"/>
        <v>2019</v>
      </c>
      <c r="B6140">
        <f t="shared" si="1241"/>
        <v>5</v>
      </c>
      <c r="C6140">
        <f t="shared" si="1242"/>
        <v>14</v>
      </c>
      <c r="D6140">
        <f t="shared" si="1243"/>
        <v>7</v>
      </c>
      <c r="E6140" t="str">
        <f t="shared" si="1244"/>
        <v>OFF</v>
      </c>
      <c r="F6140" s="13">
        <f t="shared" si="1246"/>
        <v>43599</v>
      </c>
      <c r="G6140" s="14" t="str">
        <f t="shared" si="1245"/>
        <v>Avg of 4 NM Projects</v>
      </c>
      <c r="H6140" s="15">
        <f t="shared" si="1247"/>
        <v>17</v>
      </c>
      <c r="I6140" s="93">
        <v>62.975000000000001</v>
      </c>
      <c r="J6140">
        <f t="shared" si="1235"/>
        <v>0.35379213483146066</v>
      </c>
      <c r="K6140" s="4">
        <v>25.58</v>
      </c>
      <c r="L6140" s="4">
        <v>21.84</v>
      </c>
      <c r="M6140" s="16">
        <f t="shared" si="1236"/>
        <v>1.3753740000000001</v>
      </c>
      <c r="N6140">
        <f t="shared" si="1237"/>
        <v>0</v>
      </c>
      <c r="O6140">
        <f t="shared" si="1238"/>
        <v>0</v>
      </c>
      <c r="P6140" s="63">
        <f t="shared" si="1239"/>
        <v>0</v>
      </c>
    </row>
    <row r="6141" spans="1:16" x14ac:dyDescent="0.3">
      <c r="A6141">
        <f t="shared" si="1240"/>
        <v>2019</v>
      </c>
      <c r="B6141">
        <f t="shared" si="1241"/>
        <v>5</v>
      </c>
      <c r="C6141">
        <f t="shared" si="1242"/>
        <v>14</v>
      </c>
      <c r="D6141">
        <f t="shared" si="1243"/>
        <v>7</v>
      </c>
      <c r="E6141" t="str">
        <f t="shared" si="1244"/>
        <v>OFF</v>
      </c>
      <c r="F6141" s="13">
        <f t="shared" si="1246"/>
        <v>43599</v>
      </c>
      <c r="G6141" s="14" t="str">
        <f t="shared" si="1245"/>
        <v>Avg of 4 NM Projects</v>
      </c>
      <c r="H6141" s="15">
        <f t="shared" si="1247"/>
        <v>18</v>
      </c>
      <c r="I6141" s="93">
        <v>42.879999999999995</v>
      </c>
      <c r="J6141">
        <f t="shared" si="1235"/>
        <v>0.24089887640449437</v>
      </c>
      <c r="K6141" s="4">
        <v>29.33</v>
      </c>
      <c r="L6141" s="4">
        <v>27.92</v>
      </c>
      <c r="M6141" s="16">
        <f t="shared" si="1236"/>
        <v>1.1972095999999999</v>
      </c>
      <c r="N6141">
        <f t="shared" si="1237"/>
        <v>0</v>
      </c>
      <c r="O6141">
        <f t="shared" si="1238"/>
        <v>0</v>
      </c>
      <c r="P6141" s="63">
        <f t="shared" si="1239"/>
        <v>0</v>
      </c>
    </row>
    <row r="6142" spans="1:16" x14ac:dyDescent="0.3">
      <c r="A6142">
        <f t="shared" si="1240"/>
        <v>2019</v>
      </c>
      <c r="B6142">
        <f t="shared" si="1241"/>
        <v>5</v>
      </c>
      <c r="C6142">
        <f t="shared" si="1242"/>
        <v>14</v>
      </c>
      <c r="D6142">
        <f t="shared" si="1243"/>
        <v>7</v>
      </c>
      <c r="E6142" t="str">
        <f t="shared" si="1244"/>
        <v>OFF</v>
      </c>
      <c r="F6142" s="13">
        <f t="shared" si="1246"/>
        <v>43599</v>
      </c>
      <c r="G6142" s="14" t="str">
        <f t="shared" si="1245"/>
        <v>Avg of 4 NM Projects</v>
      </c>
      <c r="H6142" s="15">
        <f t="shared" si="1247"/>
        <v>19</v>
      </c>
      <c r="I6142" s="93">
        <v>21.369999999999997</v>
      </c>
      <c r="J6142">
        <f t="shared" si="1235"/>
        <v>0.12005617977528088</v>
      </c>
      <c r="K6142" s="4">
        <v>30.91</v>
      </c>
      <c r="L6142" s="4">
        <v>32.54</v>
      </c>
      <c r="M6142" s="16">
        <f t="shared" si="1236"/>
        <v>0.69537979999999988</v>
      </c>
      <c r="N6142">
        <f t="shared" si="1237"/>
        <v>0</v>
      </c>
      <c r="O6142">
        <f t="shared" si="1238"/>
        <v>0</v>
      </c>
      <c r="P6142" s="63">
        <f t="shared" si="1239"/>
        <v>0</v>
      </c>
    </row>
    <row r="6143" spans="1:16" x14ac:dyDescent="0.3">
      <c r="A6143">
        <f t="shared" si="1240"/>
        <v>2019</v>
      </c>
      <c r="B6143">
        <f t="shared" si="1241"/>
        <v>5</v>
      </c>
      <c r="C6143">
        <f t="shared" si="1242"/>
        <v>14</v>
      </c>
      <c r="D6143">
        <f t="shared" si="1243"/>
        <v>7</v>
      </c>
      <c r="E6143" t="str">
        <f t="shared" si="1244"/>
        <v>OFF</v>
      </c>
      <c r="F6143" s="13">
        <f t="shared" si="1246"/>
        <v>43599</v>
      </c>
      <c r="G6143" s="14" t="str">
        <f t="shared" si="1245"/>
        <v>Avg of 4 NM Projects</v>
      </c>
      <c r="H6143" s="15">
        <f t="shared" si="1247"/>
        <v>20</v>
      </c>
      <c r="I6143" s="93">
        <v>5.125</v>
      </c>
      <c r="J6143">
        <f t="shared" si="1235"/>
        <v>2.8792134831460675E-2</v>
      </c>
      <c r="K6143" s="4">
        <v>30.93</v>
      </c>
      <c r="L6143" s="4">
        <v>29.82</v>
      </c>
      <c r="M6143" s="16">
        <f t="shared" si="1236"/>
        <v>0.15282750000000001</v>
      </c>
      <c r="N6143">
        <f t="shared" si="1237"/>
        <v>0</v>
      </c>
      <c r="O6143">
        <f t="shared" si="1238"/>
        <v>0</v>
      </c>
      <c r="P6143" s="63">
        <f t="shared" si="1239"/>
        <v>0</v>
      </c>
    </row>
    <row r="6144" spans="1:16" x14ac:dyDescent="0.3">
      <c r="A6144">
        <f t="shared" si="1240"/>
        <v>2019</v>
      </c>
      <c r="B6144">
        <f t="shared" si="1241"/>
        <v>5</v>
      </c>
      <c r="C6144">
        <f t="shared" si="1242"/>
        <v>14</v>
      </c>
      <c r="D6144">
        <f t="shared" si="1243"/>
        <v>7</v>
      </c>
      <c r="E6144" t="str">
        <f t="shared" si="1244"/>
        <v>OFF</v>
      </c>
      <c r="F6144" s="13">
        <f t="shared" si="1246"/>
        <v>43599</v>
      </c>
      <c r="G6144" s="14" t="str">
        <f t="shared" si="1245"/>
        <v>Avg of 4 NM Projects</v>
      </c>
      <c r="H6144" s="15">
        <f t="shared" si="1247"/>
        <v>21</v>
      </c>
      <c r="I6144" s="93">
        <v>-0.26</v>
      </c>
      <c r="J6144">
        <f t="shared" si="1235"/>
        <v>-1.4606741573033708E-3</v>
      </c>
      <c r="K6144" s="4">
        <v>30.91</v>
      </c>
      <c r="L6144" s="4">
        <v>27.37</v>
      </c>
      <c r="M6144" s="16">
        <f t="shared" si="1236"/>
        <v>-7.1162000000000005E-3</v>
      </c>
      <c r="N6144">
        <f t="shared" si="1237"/>
        <v>0</v>
      </c>
      <c r="O6144">
        <f t="shared" si="1238"/>
        <v>0</v>
      </c>
      <c r="P6144" s="63">
        <f t="shared" si="1239"/>
        <v>0</v>
      </c>
    </row>
    <row r="6145" spans="1:18" x14ac:dyDescent="0.3">
      <c r="A6145">
        <f t="shared" si="1240"/>
        <v>2019</v>
      </c>
      <c r="B6145">
        <f t="shared" si="1241"/>
        <v>5</v>
      </c>
      <c r="C6145">
        <f t="shared" si="1242"/>
        <v>14</v>
      </c>
      <c r="D6145">
        <f t="shared" si="1243"/>
        <v>7</v>
      </c>
      <c r="E6145" t="str">
        <f t="shared" si="1244"/>
        <v>OFF</v>
      </c>
      <c r="F6145" s="13">
        <f t="shared" si="1246"/>
        <v>43599</v>
      </c>
      <c r="G6145" s="14" t="str">
        <f t="shared" si="1245"/>
        <v>Avg of 4 NM Projects</v>
      </c>
      <c r="H6145" s="15">
        <f t="shared" si="1247"/>
        <v>22</v>
      </c>
      <c r="I6145" s="93">
        <v>-0.13</v>
      </c>
      <c r="J6145">
        <f t="shared" si="1235"/>
        <v>-7.3033707865168538E-4</v>
      </c>
      <c r="K6145" s="4">
        <v>26.3</v>
      </c>
      <c r="L6145" s="4">
        <v>26.43</v>
      </c>
      <c r="M6145" s="16">
        <f t="shared" si="1236"/>
        <v>-3.4359E-3</v>
      </c>
      <c r="N6145">
        <f t="shared" si="1237"/>
        <v>0</v>
      </c>
      <c r="O6145">
        <f t="shared" si="1238"/>
        <v>0</v>
      </c>
      <c r="P6145" s="63">
        <f t="shared" si="1239"/>
        <v>0</v>
      </c>
    </row>
    <row r="6146" spans="1:18" x14ac:dyDescent="0.3">
      <c r="A6146">
        <f t="shared" si="1240"/>
        <v>2019</v>
      </c>
      <c r="B6146">
        <f t="shared" si="1241"/>
        <v>5</v>
      </c>
      <c r="C6146">
        <f t="shared" si="1242"/>
        <v>14</v>
      </c>
      <c r="D6146">
        <f t="shared" si="1243"/>
        <v>7</v>
      </c>
      <c r="E6146" t="str">
        <f t="shared" si="1244"/>
        <v>OFF</v>
      </c>
      <c r="F6146" s="13">
        <f t="shared" si="1246"/>
        <v>43599</v>
      </c>
      <c r="G6146" s="14" t="str">
        <f t="shared" si="1245"/>
        <v>Avg of 4 NM Projects</v>
      </c>
      <c r="H6146" s="15">
        <f t="shared" si="1247"/>
        <v>23</v>
      </c>
      <c r="I6146" s="93">
        <v>-0.13</v>
      </c>
      <c r="J6146">
        <f t="shared" si="1235"/>
        <v>-7.3033707865168538E-4</v>
      </c>
      <c r="K6146" s="4">
        <v>22.99</v>
      </c>
      <c r="L6146" s="4">
        <v>39.090000000000003</v>
      </c>
      <c r="M6146" s="16">
        <f t="shared" si="1236"/>
        <v>-5.0817000000000006E-3</v>
      </c>
      <c r="N6146">
        <f t="shared" si="1237"/>
        <v>0</v>
      </c>
      <c r="O6146">
        <f t="shared" si="1238"/>
        <v>0</v>
      </c>
      <c r="P6146" s="63">
        <f t="shared" si="1239"/>
        <v>0</v>
      </c>
    </row>
    <row r="6147" spans="1:18" x14ac:dyDescent="0.3">
      <c r="A6147">
        <f t="shared" si="1240"/>
        <v>2019</v>
      </c>
      <c r="B6147">
        <f t="shared" si="1241"/>
        <v>5</v>
      </c>
      <c r="C6147">
        <f t="shared" si="1242"/>
        <v>14</v>
      </c>
      <c r="D6147">
        <f t="shared" si="1243"/>
        <v>7</v>
      </c>
      <c r="E6147" t="str">
        <f t="shared" si="1244"/>
        <v>OFF</v>
      </c>
      <c r="F6147" s="13">
        <f t="shared" si="1246"/>
        <v>43599</v>
      </c>
      <c r="G6147" s="14" t="str">
        <f t="shared" si="1245"/>
        <v>Avg of 4 NM Projects</v>
      </c>
      <c r="H6147" s="15">
        <f t="shared" si="1247"/>
        <v>24</v>
      </c>
      <c r="I6147" s="93">
        <v>-0.26</v>
      </c>
      <c r="J6147">
        <f t="shared" si="1235"/>
        <v>-1.4606741573033708E-3</v>
      </c>
      <c r="K6147" s="4">
        <v>22.12</v>
      </c>
      <c r="L6147" s="4">
        <v>34.17</v>
      </c>
      <c r="M6147" s="16">
        <f t="shared" si="1236"/>
        <v>-8.8842000000000001E-3</v>
      </c>
      <c r="N6147">
        <f t="shared" si="1237"/>
        <v>0</v>
      </c>
      <c r="O6147">
        <f t="shared" si="1238"/>
        <v>0</v>
      </c>
      <c r="P6147" s="63">
        <f t="shared" si="1239"/>
        <v>0</v>
      </c>
    </row>
    <row r="6148" spans="1:18" x14ac:dyDescent="0.3">
      <c r="A6148">
        <f t="shared" si="1240"/>
        <v>2019</v>
      </c>
      <c r="B6148">
        <f t="shared" si="1241"/>
        <v>5</v>
      </c>
      <c r="C6148">
        <f t="shared" si="1242"/>
        <v>15</v>
      </c>
      <c r="D6148">
        <f t="shared" si="1243"/>
        <v>1</v>
      </c>
      <c r="E6148" t="str">
        <f t="shared" si="1244"/>
        <v>OFF</v>
      </c>
      <c r="F6148" s="13">
        <f t="shared" si="1246"/>
        <v>43600</v>
      </c>
      <c r="G6148" s="14" t="str">
        <f t="shared" si="1245"/>
        <v>Avg of 4 NM Projects</v>
      </c>
      <c r="H6148" s="15">
        <f t="shared" si="1247"/>
        <v>1</v>
      </c>
      <c r="I6148" s="93">
        <v>0</v>
      </c>
      <c r="J6148">
        <f t="shared" ref="J6148:J6211" si="1248">+I6148/$I$1</f>
        <v>0</v>
      </c>
      <c r="K6148" s="4">
        <v>22.99</v>
      </c>
      <c r="L6148" s="4">
        <v>42.7</v>
      </c>
      <c r="M6148" s="16">
        <f t="shared" ref="M6148:M6211" si="1249">+L6148*I6148/1000</f>
        <v>0</v>
      </c>
      <c r="N6148">
        <f t="shared" ref="N6148:N6211" si="1250">+IF(I6148=0,1,0)</f>
        <v>1</v>
      </c>
      <c r="O6148">
        <f t="shared" ref="O6148:O6211" si="1251">+IF(I6148&gt;=0.5*$I$1,1,0)</f>
        <v>0</v>
      </c>
      <c r="P6148" s="63">
        <f t="shared" ref="P6148:P6211" si="1252">+IF(I6148&gt;MAX(I$3652:I$5859),1,0)</f>
        <v>0</v>
      </c>
      <c r="Q6148" s="34"/>
      <c r="R6148" s="34"/>
    </row>
    <row r="6149" spans="1:18" x14ac:dyDescent="0.3">
      <c r="A6149">
        <f t="shared" ref="A6149:A6212" si="1253">YEAR(F6149)</f>
        <v>2019</v>
      </c>
      <c r="B6149">
        <f t="shared" ref="B6149:B6212" si="1254">+MONTH(F6149)</f>
        <v>5</v>
      </c>
      <c r="C6149">
        <f t="shared" ref="C6149:C6212" si="1255">+DAY(F6149)</f>
        <v>15</v>
      </c>
      <c r="D6149">
        <f t="shared" ref="D6149:D6212" si="1256">WEEKDAY(C6149)</f>
        <v>1</v>
      </c>
      <c r="E6149" t="str">
        <f t="shared" ref="E6149:E6212" si="1257">IF(OR(D6149=1,D6149=7,H6149=1,H6149=2,H6149=3,H6149=4,H6149=5,H6149=6,H6149=7,H6149=24),"OFF","ON")</f>
        <v>OFF</v>
      </c>
      <c r="F6149" s="13">
        <f t="shared" si="1246"/>
        <v>43600</v>
      </c>
      <c r="G6149" s="14" t="str">
        <f t="shared" si="1245"/>
        <v>Avg of 4 NM Projects</v>
      </c>
      <c r="H6149" s="15">
        <f t="shared" si="1247"/>
        <v>2</v>
      </c>
      <c r="I6149" s="93">
        <v>-0.13</v>
      </c>
      <c r="J6149">
        <f t="shared" si="1248"/>
        <v>-7.3033707865168538E-4</v>
      </c>
      <c r="K6149" s="4">
        <v>21.13</v>
      </c>
      <c r="L6149" s="4">
        <v>20.81</v>
      </c>
      <c r="M6149" s="16">
        <f t="shared" si="1249"/>
        <v>-2.7052999999999999E-3</v>
      </c>
      <c r="N6149">
        <f t="shared" si="1250"/>
        <v>0</v>
      </c>
      <c r="O6149">
        <f t="shared" si="1251"/>
        <v>0</v>
      </c>
      <c r="P6149" s="63">
        <f t="shared" si="1252"/>
        <v>0</v>
      </c>
    </row>
    <row r="6150" spans="1:18" x14ac:dyDescent="0.3">
      <c r="A6150">
        <f t="shared" si="1253"/>
        <v>2019</v>
      </c>
      <c r="B6150">
        <f t="shared" si="1254"/>
        <v>5</v>
      </c>
      <c r="C6150">
        <f t="shared" si="1255"/>
        <v>15</v>
      </c>
      <c r="D6150">
        <f t="shared" si="1256"/>
        <v>1</v>
      </c>
      <c r="E6150" t="str">
        <f t="shared" si="1257"/>
        <v>OFF</v>
      </c>
      <c r="F6150" s="13">
        <f t="shared" si="1246"/>
        <v>43600</v>
      </c>
      <c r="G6150" s="14" t="str">
        <f t="shared" ref="G6150:G6213" si="1258">+G6149</f>
        <v>Avg of 4 NM Projects</v>
      </c>
      <c r="H6150" s="15">
        <f t="shared" si="1247"/>
        <v>3</v>
      </c>
      <c r="I6150" s="93">
        <v>-0.13</v>
      </c>
      <c r="J6150">
        <f t="shared" si="1248"/>
        <v>-7.3033707865168538E-4</v>
      </c>
      <c r="K6150" s="4">
        <v>20.79</v>
      </c>
      <c r="L6150" s="4">
        <v>17.940000000000001</v>
      </c>
      <c r="M6150" s="16">
        <f t="shared" si="1249"/>
        <v>-2.3322000000000004E-3</v>
      </c>
      <c r="N6150">
        <f t="shared" si="1250"/>
        <v>0</v>
      </c>
      <c r="O6150">
        <f t="shared" si="1251"/>
        <v>0</v>
      </c>
      <c r="P6150" s="63">
        <f t="shared" si="1252"/>
        <v>0</v>
      </c>
    </row>
    <row r="6151" spans="1:18" x14ac:dyDescent="0.3">
      <c r="A6151">
        <f t="shared" si="1253"/>
        <v>2019</v>
      </c>
      <c r="B6151">
        <f t="shared" si="1254"/>
        <v>5</v>
      </c>
      <c r="C6151">
        <f t="shared" si="1255"/>
        <v>15</v>
      </c>
      <c r="D6151">
        <f t="shared" si="1256"/>
        <v>1</v>
      </c>
      <c r="E6151" t="str">
        <f t="shared" si="1257"/>
        <v>OFF</v>
      </c>
      <c r="F6151" s="13">
        <f t="shared" si="1246"/>
        <v>43600</v>
      </c>
      <c r="G6151" s="14" t="str">
        <f t="shared" si="1258"/>
        <v>Avg of 4 NM Projects</v>
      </c>
      <c r="H6151" s="15">
        <f t="shared" si="1247"/>
        <v>4</v>
      </c>
      <c r="I6151" s="93">
        <v>0</v>
      </c>
      <c r="J6151">
        <f t="shared" si="1248"/>
        <v>0</v>
      </c>
      <c r="K6151" s="4">
        <v>21.63</v>
      </c>
      <c r="L6151" s="4">
        <v>20.94</v>
      </c>
      <c r="M6151" s="16">
        <f t="shared" si="1249"/>
        <v>0</v>
      </c>
      <c r="N6151">
        <f t="shared" si="1250"/>
        <v>1</v>
      </c>
      <c r="O6151">
        <f t="shared" si="1251"/>
        <v>0</v>
      </c>
      <c r="P6151" s="63">
        <f t="shared" si="1252"/>
        <v>0</v>
      </c>
    </row>
    <row r="6152" spans="1:18" x14ac:dyDescent="0.3">
      <c r="A6152">
        <f t="shared" si="1253"/>
        <v>2019</v>
      </c>
      <c r="B6152">
        <f t="shared" si="1254"/>
        <v>5</v>
      </c>
      <c r="C6152">
        <f t="shared" si="1255"/>
        <v>15</v>
      </c>
      <c r="D6152">
        <f t="shared" si="1256"/>
        <v>1</v>
      </c>
      <c r="E6152" t="str">
        <f t="shared" si="1257"/>
        <v>OFF</v>
      </c>
      <c r="F6152" s="13">
        <f t="shared" si="1246"/>
        <v>43600</v>
      </c>
      <c r="G6152" s="14" t="str">
        <f t="shared" si="1258"/>
        <v>Avg of 4 NM Projects</v>
      </c>
      <c r="H6152" s="15">
        <f t="shared" si="1247"/>
        <v>5</v>
      </c>
      <c r="I6152" s="93">
        <v>0</v>
      </c>
      <c r="J6152">
        <f t="shared" si="1248"/>
        <v>0</v>
      </c>
      <c r="K6152" s="4">
        <v>21.14</v>
      </c>
      <c r="L6152" s="4">
        <v>26.97</v>
      </c>
      <c r="M6152" s="16">
        <f t="shared" si="1249"/>
        <v>0</v>
      </c>
      <c r="N6152">
        <f t="shared" si="1250"/>
        <v>1</v>
      </c>
      <c r="O6152">
        <f t="shared" si="1251"/>
        <v>0</v>
      </c>
      <c r="P6152" s="63">
        <f t="shared" si="1252"/>
        <v>0</v>
      </c>
    </row>
    <row r="6153" spans="1:18" x14ac:dyDescent="0.3">
      <c r="A6153">
        <f t="shared" si="1253"/>
        <v>2019</v>
      </c>
      <c r="B6153">
        <f t="shared" si="1254"/>
        <v>5</v>
      </c>
      <c r="C6153">
        <f t="shared" si="1255"/>
        <v>15</v>
      </c>
      <c r="D6153">
        <f t="shared" si="1256"/>
        <v>1</v>
      </c>
      <c r="E6153" t="str">
        <f t="shared" si="1257"/>
        <v>OFF</v>
      </c>
      <c r="F6153" s="13">
        <f t="shared" si="1246"/>
        <v>43600</v>
      </c>
      <c r="G6153" s="14" t="str">
        <f t="shared" si="1258"/>
        <v>Avg of 4 NM Projects</v>
      </c>
      <c r="H6153" s="15">
        <f t="shared" si="1247"/>
        <v>6</v>
      </c>
      <c r="I6153" s="93">
        <v>-0.13</v>
      </c>
      <c r="J6153">
        <f t="shared" si="1248"/>
        <v>-7.3033707865168538E-4</v>
      </c>
      <c r="K6153" s="4">
        <v>22.43</v>
      </c>
      <c r="L6153" s="4">
        <v>36.86</v>
      </c>
      <c r="M6153" s="16">
        <f t="shared" si="1249"/>
        <v>-4.7918000000000006E-3</v>
      </c>
      <c r="N6153">
        <f t="shared" si="1250"/>
        <v>0</v>
      </c>
      <c r="O6153">
        <f t="shared" si="1251"/>
        <v>0</v>
      </c>
      <c r="P6153" s="63">
        <f t="shared" si="1252"/>
        <v>0</v>
      </c>
    </row>
    <row r="6154" spans="1:18" x14ac:dyDescent="0.3">
      <c r="A6154">
        <f t="shared" si="1253"/>
        <v>2019</v>
      </c>
      <c r="B6154">
        <f t="shared" si="1254"/>
        <v>5</v>
      </c>
      <c r="C6154">
        <f t="shared" si="1255"/>
        <v>15</v>
      </c>
      <c r="D6154">
        <f t="shared" si="1256"/>
        <v>1</v>
      </c>
      <c r="E6154" t="str">
        <f t="shared" si="1257"/>
        <v>OFF</v>
      </c>
      <c r="F6154" s="13">
        <f t="shared" si="1246"/>
        <v>43600</v>
      </c>
      <c r="G6154" s="14" t="str">
        <f t="shared" si="1258"/>
        <v>Avg of 4 NM Projects</v>
      </c>
      <c r="H6154" s="15">
        <f t="shared" si="1247"/>
        <v>7</v>
      </c>
      <c r="I6154" s="93">
        <v>4.3499999999999996</v>
      </c>
      <c r="J6154">
        <f t="shared" si="1248"/>
        <v>2.443820224719101E-2</v>
      </c>
      <c r="K6154" s="4">
        <v>30.9</v>
      </c>
      <c r="L6154" s="4">
        <v>25.17</v>
      </c>
      <c r="M6154" s="16">
        <f t="shared" si="1249"/>
        <v>0.10948949999999999</v>
      </c>
      <c r="N6154">
        <f t="shared" si="1250"/>
        <v>0</v>
      </c>
      <c r="O6154">
        <f t="shared" si="1251"/>
        <v>0</v>
      </c>
      <c r="P6154" s="63">
        <f t="shared" si="1252"/>
        <v>0</v>
      </c>
    </row>
    <row r="6155" spans="1:18" x14ac:dyDescent="0.3">
      <c r="A6155">
        <f t="shared" si="1253"/>
        <v>2019</v>
      </c>
      <c r="B6155">
        <f t="shared" si="1254"/>
        <v>5</v>
      </c>
      <c r="C6155">
        <f t="shared" si="1255"/>
        <v>15</v>
      </c>
      <c r="D6155">
        <f t="shared" si="1256"/>
        <v>1</v>
      </c>
      <c r="E6155" t="str">
        <f t="shared" si="1257"/>
        <v>OFF</v>
      </c>
      <c r="F6155" s="13">
        <f t="shared" si="1246"/>
        <v>43600</v>
      </c>
      <c r="G6155" s="14" t="str">
        <f t="shared" si="1258"/>
        <v>Avg of 4 NM Projects</v>
      </c>
      <c r="H6155" s="15">
        <f t="shared" si="1247"/>
        <v>8</v>
      </c>
      <c r="I6155" s="93">
        <v>17.149999999999999</v>
      </c>
      <c r="J6155">
        <f t="shared" si="1248"/>
        <v>9.6348314606741564E-2</v>
      </c>
      <c r="K6155" s="4">
        <v>34.630000000000003</v>
      </c>
      <c r="L6155" s="4">
        <v>32.06</v>
      </c>
      <c r="M6155" s="16">
        <f t="shared" si="1249"/>
        <v>0.5498289999999999</v>
      </c>
      <c r="N6155">
        <f t="shared" si="1250"/>
        <v>0</v>
      </c>
      <c r="O6155">
        <f t="shared" si="1251"/>
        <v>0</v>
      </c>
      <c r="P6155" s="63">
        <f t="shared" si="1252"/>
        <v>0</v>
      </c>
    </row>
    <row r="6156" spans="1:18" x14ac:dyDescent="0.3">
      <c r="A6156">
        <f t="shared" si="1253"/>
        <v>2019</v>
      </c>
      <c r="B6156">
        <f t="shared" si="1254"/>
        <v>5</v>
      </c>
      <c r="C6156">
        <f t="shared" si="1255"/>
        <v>15</v>
      </c>
      <c r="D6156">
        <f t="shared" si="1256"/>
        <v>1</v>
      </c>
      <c r="E6156" t="str">
        <f t="shared" si="1257"/>
        <v>OFF</v>
      </c>
      <c r="F6156" s="13">
        <f t="shared" si="1246"/>
        <v>43600</v>
      </c>
      <c r="G6156" s="14" t="str">
        <f t="shared" si="1258"/>
        <v>Avg of 4 NM Projects</v>
      </c>
      <c r="H6156" s="15">
        <f t="shared" si="1247"/>
        <v>9</v>
      </c>
      <c r="I6156" s="93">
        <v>27.265000000000001</v>
      </c>
      <c r="J6156">
        <f t="shared" si="1248"/>
        <v>0.15317415730337078</v>
      </c>
      <c r="K6156" s="4">
        <v>27.02</v>
      </c>
      <c r="L6156" s="4">
        <v>21.15</v>
      </c>
      <c r="M6156" s="16">
        <f t="shared" si="1249"/>
        <v>0.57665474999999988</v>
      </c>
      <c r="N6156">
        <f t="shared" si="1250"/>
        <v>0</v>
      </c>
      <c r="O6156">
        <f t="shared" si="1251"/>
        <v>0</v>
      </c>
      <c r="P6156" s="63">
        <f t="shared" si="1252"/>
        <v>0</v>
      </c>
    </row>
    <row r="6157" spans="1:18" x14ac:dyDescent="0.3">
      <c r="A6157">
        <f t="shared" si="1253"/>
        <v>2019</v>
      </c>
      <c r="B6157">
        <f t="shared" si="1254"/>
        <v>5</v>
      </c>
      <c r="C6157">
        <f t="shared" si="1255"/>
        <v>15</v>
      </c>
      <c r="D6157">
        <f t="shared" si="1256"/>
        <v>1</v>
      </c>
      <c r="E6157" t="str">
        <f t="shared" si="1257"/>
        <v>OFF</v>
      </c>
      <c r="F6157" s="13">
        <f t="shared" si="1246"/>
        <v>43600</v>
      </c>
      <c r="G6157" s="14" t="str">
        <f t="shared" si="1258"/>
        <v>Avg of 4 NM Projects</v>
      </c>
      <c r="H6157" s="15">
        <f t="shared" si="1247"/>
        <v>10</v>
      </c>
      <c r="I6157" s="93">
        <v>41.480000000000004</v>
      </c>
      <c r="J6157">
        <f t="shared" si="1248"/>
        <v>0.23303370786516855</v>
      </c>
      <c r="K6157" s="4">
        <v>24.02</v>
      </c>
      <c r="L6157" s="4">
        <v>20.89</v>
      </c>
      <c r="M6157" s="16">
        <f t="shared" si="1249"/>
        <v>0.8665172000000001</v>
      </c>
      <c r="N6157">
        <f t="shared" si="1250"/>
        <v>0</v>
      </c>
      <c r="O6157">
        <f t="shared" si="1251"/>
        <v>0</v>
      </c>
      <c r="P6157" s="63">
        <f t="shared" si="1252"/>
        <v>0</v>
      </c>
    </row>
    <row r="6158" spans="1:18" x14ac:dyDescent="0.3">
      <c r="A6158">
        <f t="shared" si="1253"/>
        <v>2019</v>
      </c>
      <c r="B6158">
        <f t="shared" si="1254"/>
        <v>5</v>
      </c>
      <c r="C6158">
        <f t="shared" si="1255"/>
        <v>15</v>
      </c>
      <c r="D6158">
        <f t="shared" si="1256"/>
        <v>1</v>
      </c>
      <c r="E6158" t="str">
        <f t="shared" si="1257"/>
        <v>OFF</v>
      </c>
      <c r="F6158" s="13">
        <f t="shared" si="1246"/>
        <v>43600</v>
      </c>
      <c r="G6158" s="14" t="str">
        <f t="shared" si="1258"/>
        <v>Avg of 4 NM Projects</v>
      </c>
      <c r="H6158" s="15">
        <f t="shared" si="1247"/>
        <v>11</v>
      </c>
      <c r="I6158" s="93">
        <v>52.1</v>
      </c>
      <c r="J6158">
        <f t="shared" si="1248"/>
        <v>0.29269662921348316</v>
      </c>
      <c r="K6158" s="4">
        <v>21.9</v>
      </c>
      <c r="L6158" s="4">
        <v>20.56</v>
      </c>
      <c r="M6158" s="16">
        <f t="shared" si="1249"/>
        <v>1.0711759999999999</v>
      </c>
      <c r="N6158">
        <f t="shared" si="1250"/>
        <v>0</v>
      </c>
      <c r="O6158">
        <f t="shared" si="1251"/>
        <v>0</v>
      </c>
      <c r="P6158" s="63">
        <f t="shared" si="1252"/>
        <v>0</v>
      </c>
    </row>
    <row r="6159" spans="1:18" x14ac:dyDescent="0.3">
      <c r="A6159">
        <f t="shared" si="1253"/>
        <v>2019</v>
      </c>
      <c r="B6159">
        <f t="shared" si="1254"/>
        <v>5</v>
      </c>
      <c r="C6159">
        <f t="shared" si="1255"/>
        <v>15</v>
      </c>
      <c r="D6159">
        <f t="shared" si="1256"/>
        <v>1</v>
      </c>
      <c r="E6159" t="str">
        <f t="shared" si="1257"/>
        <v>OFF</v>
      </c>
      <c r="F6159" s="13">
        <f t="shared" si="1246"/>
        <v>43600</v>
      </c>
      <c r="G6159" s="14" t="str">
        <f t="shared" si="1258"/>
        <v>Avg of 4 NM Projects</v>
      </c>
      <c r="H6159" s="15">
        <f t="shared" si="1247"/>
        <v>12</v>
      </c>
      <c r="I6159" s="93">
        <v>39.424999999999997</v>
      </c>
      <c r="J6159">
        <f t="shared" si="1248"/>
        <v>0.2214887640449438</v>
      </c>
      <c r="K6159" s="4">
        <v>22.1</v>
      </c>
      <c r="L6159" s="4">
        <v>19</v>
      </c>
      <c r="M6159" s="16">
        <f t="shared" si="1249"/>
        <v>0.74907499999999994</v>
      </c>
      <c r="N6159">
        <f t="shared" si="1250"/>
        <v>0</v>
      </c>
      <c r="O6159">
        <f t="shared" si="1251"/>
        <v>0</v>
      </c>
      <c r="P6159" s="63">
        <f t="shared" si="1252"/>
        <v>0</v>
      </c>
    </row>
    <row r="6160" spans="1:18" x14ac:dyDescent="0.3">
      <c r="A6160">
        <f t="shared" si="1253"/>
        <v>2019</v>
      </c>
      <c r="B6160">
        <f t="shared" si="1254"/>
        <v>5</v>
      </c>
      <c r="C6160">
        <f t="shared" si="1255"/>
        <v>15</v>
      </c>
      <c r="D6160">
        <f t="shared" si="1256"/>
        <v>1</v>
      </c>
      <c r="E6160" t="str">
        <f t="shared" si="1257"/>
        <v>OFF</v>
      </c>
      <c r="F6160" s="13">
        <f t="shared" si="1246"/>
        <v>43600</v>
      </c>
      <c r="G6160" s="14" t="str">
        <f t="shared" si="1258"/>
        <v>Avg of 4 NM Projects</v>
      </c>
      <c r="H6160" s="15">
        <f t="shared" si="1247"/>
        <v>13</v>
      </c>
      <c r="I6160" s="93">
        <v>51.965000000000003</v>
      </c>
      <c r="J6160">
        <f t="shared" si="1248"/>
        <v>0.29193820224719103</v>
      </c>
      <c r="K6160" s="4">
        <v>21.98</v>
      </c>
      <c r="L6160" s="4">
        <v>19.3</v>
      </c>
      <c r="M6160" s="16">
        <f t="shared" si="1249"/>
        <v>1.0029245</v>
      </c>
      <c r="N6160">
        <f t="shared" si="1250"/>
        <v>0</v>
      </c>
      <c r="O6160">
        <f t="shared" si="1251"/>
        <v>0</v>
      </c>
      <c r="P6160" s="63">
        <f t="shared" si="1252"/>
        <v>0</v>
      </c>
    </row>
    <row r="6161" spans="1:18" x14ac:dyDescent="0.3">
      <c r="A6161">
        <f t="shared" si="1253"/>
        <v>2019</v>
      </c>
      <c r="B6161">
        <f t="shared" si="1254"/>
        <v>5</v>
      </c>
      <c r="C6161">
        <f t="shared" si="1255"/>
        <v>15</v>
      </c>
      <c r="D6161">
        <f t="shared" si="1256"/>
        <v>1</v>
      </c>
      <c r="E6161" t="str">
        <f t="shared" si="1257"/>
        <v>OFF</v>
      </c>
      <c r="F6161" s="13">
        <f t="shared" si="1246"/>
        <v>43600</v>
      </c>
      <c r="G6161" s="14" t="str">
        <f t="shared" si="1258"/>
        <v>Avg of 4 NM Projects</v>
      </c>
      <c r="H6161" s="15">
        <f t="shared" si="1247"/>
        <v>14</v>
      </c>
      <c r="I6161" s="93">
        <v>57.995000000000005</v>
      </c>
      <c r="J6161">
        <f t="shared" si="1248"/>
        <v>0.32581460674157303</v>
      </c>
      <c r="K6161" s="4">
        <v>22.91</v>
      </c>
      <c r="L6161" s="4">
        <v>20.64</v>
      </c>
      <c r="M6161" s="16">
        <f t="shared" si="1249"/>
        <v>1.1970168000000001</v>
      </c>
      <c r="N6161">
        <f t="shared" si="1250"/>
        <v>0</v>
      </c>
      <c r="O6161">
        <f t="shared" si="1251"/>
        <v>0</v>
      </c>
      <c r="P6161" s="63">
        <f t="shared" si="1252"/>
        <v>0</v>
      </c>
    </row>
    <row r="6162" spans="1:18" x14ac:dyDescent="0.3">
      <c r="A6162">
        <f t="shared" si="1253"/>
        <v>2019</v>
      </c>
      <c r="B6162">
        <f t="shared" si="1254"/>
        <v>5</v>
      </c>
      <c r="C6162">
        <f t="shared" si="1255"/>
        <v>15</v>
      </c>
      <c r="D6162">
        <f t="shared" si="1256"/>
        <v>1</v>
      </c>
      <c r="E6162" t="str">
        <f t="shared" si="1257"/>
        <v>OFF</v>
      </c>
      <c r="F6162" s="13">
        <f t="shared" si="1246"/>
        <v>43600</v>
      </c>
      <c r="G6162" s="14" t="str">
        <f t="shared" si="1258"/>
        <v>Avg of 4 NM Projects</v>
      </c>
      <c r="H6162" s="15">
        <f t="shared" si="1247"/>
        <v>15</v>
      </c>
      <c r="I6162" s="93">
        <v>45.445</v>
      </c>
      <c r="J6162">
        <f t="shared" si="1248"/>
        <v>0.25530898876404495</v>
      </c>
      <c r="K6162" s="4">
        <v>22.2</v>
      </c>
      <c r="L6162" s="4">
        <v>22.49</v>
      </c>
      <c r="M6162" s="16">
        <f t="shared" si="1249"/>
        <v>1.0220580500000001</v>
      </c>
      <c r="N6162">
        <f t="shared" si="1250"/>
        <v>0</v>
      </c>
      <c r="O6162">
        <f t="shared" si="1251"/>
        <v>0</v>
      </c>
      <c r="P6162" s="63">
        <f t="shared" si="1252"/>
        <v>0</v>
      </c>
    </row>
    <row r="6163" spans="1:18" x14ac:dyDescent="0.3">
      <c r="A6163">
        <f t="shared" si="1253"/>
        <v>2019</v>
      </c>
      <c r="B6163">
        <f t="shared" si="1254"/>
        <v>5</v>
      </c>
      <c r="C6163">
        <f t="shared" si="1255"/>
        <v>15</v>
      </c>
      <c r="D6163">
        <f t="shared" si="1256"/>
        <v>1</v>
      </c>
      <c r="E6163" t="str">
        <f t="shared" si="1257"/>
        <v>OFF</v>
      </c>
      <c r="F6163" s="13">
        <f t="shared" si="1246"/>
        <v>43600</v>
      </c>
      <c r="G6163" s="14" t="str">
        <f t="shared" si="1258"/>
        <v>Avg of 4 NM Projects</v>
      </c>
      <c r="H6163" s="15">
        <f t="shared" si="1247"/>
        <v>16</v>
      </c>
      <c r="I6163" s="93">
        <v>52.734999999999999</v>
      </c>
      <c r="J6163">
        <f t="shared" si="1248"/>
        <v>0.29626404494382025</v>
      </c>
      <c r="K6163" s="4">
        <v>22.02</v>
      </c>
      <c r="L6163" s="4">
        <v>19.239999999999998</v>
      </c>
      <c r="M6163" s="16">
        <f t="shared" si="1249"/>
        <v>1.0146213999999998</v>
      </c>
      <c r="N6163">
        <f t="shared" si="1250"/>
        <v>0</v>
      </c>
      <c r="O6163">
        <f t="shared" si="1251"/>
        <v>0</v>
      </c>
      <c r="P6163" s="63">
        <f t="shared" si="1252"/>
        <v>0</v>
      </c>
    </row>
    <row r="6164" spans="1:18" x14ac:dyDescent="0.3">
      <c r="A6164">
        <f t="shared" si="1253"/>
        <v>2019</v>
      </c>
      <c r="B6164">
        <f t="shared" si="1254"/>
        <v>5</v>
      </c>
      <c r="C6164">
        <f t="shared" si="1255"/>
        <v>15</v>
      </c>
      <c r="D6164">
        <f t="shared" si="1256"/>
        <v>1</v>
      </c>
      <c r="E6164" t="str">
        <f t="shared" si="1257"/>
        <v>OFF</v>
      </c>
      <c r="F6164" s="13">
        <f t="shared" si="1246"/>
        <v>43600</v>
      </c>
      <c r="G6164" s="14" t="str">
        <f t="shared" si="1258"/>
        <v>Avg of 4 NM Projects</v>
      </c>
      <c r="H6164" s="15">
        <f t="shared" si="1247"/>
        <v>17</v>
      </c>
      <c r="I6164" s="93">
        <v>47.489999999999995</v>
      </c>
      <c r="J6164">
        <f t="shared" si="1248"/>
        <v>0.26679775280898871</v>
      </c>
      <c r="K6164" s="4">
        <v>23.28</v>
      </c>
      <c r="L6164" s="4">
        <v>19.97</v>
      </c>
      <c r="M6164" s="16">
        <f t="shared" si="1249"/>
        <v>0.94837529999999981</v>
      </c>
      <c r="N6164">
        <f t="shared" si="1250"/>
        <v>0</v>
      </c>
      <c r="O6164">
        <f t="shared" si="1251"/>
        <v>0</v>
      </c>
      <c r="P6164" s="63">
        <f t="shared" si="1252"/>
        <v>0</v>
      </c>
    </row>
    <row r="6165" spans="1:18" x14ac:dyDescent="0.3">
      <c r="A6165">
        <f t="shared" si="1253"/>
        <v>2019</v>
      </c>
      <c r="B6165">
        <f t="shared" si="1254"/>
        <v>5</v>
      </c>
      <c r="C6165">
        <f t="shared" si="1255"/>
        <v>15</v>
      </c>
      <c r="D6165">
        <f t="shared" si="1256"/>
        <v>1</v>
      </c>
      <c r="E6165" t="str">
        <f t="shared" si="1257"/>
        <v>OFF</v>
      </c>
      <c r="F6165" s="13">
        <f t="shared" si="1246"/>
        <v>43600</v>
      </c>
      <c r="G6165" s="14" t="str">
        <f t="shared" si="1258"/>
        <v>Avg of 4 NM Projects</v>
      </c>
      <c r="H6165" s="15">
        <f t="shared" si="1247"/>
        <v>18</v>
      </c>
      <c r="I6165" s="93">
        <v>30.98</v>
      </c>
      <c r="J6165">
        <f t="shared" si="1248"/>
        <v>0.17404494382022473</v>
      </c>
      <c r="K6165" s="4">
        <v>26.45</v>
      </c>
      <c r="L6165" s="4">
        <v>20.87</v>
      </c>
      <c r="M6165" s="16">
        <f t="shared" si="1249"/>
        <v>0.64655260000000003</v>
      </c>
      <c r="N6165">
        <f t="shared" si="1250"/>
        <v>0</v>
      </c>
      <c r="O6165">
        <f t="shared" si="1251"/>
        <v>0</v>
      </c>
      <c r="P6165" s="63">
        <f t="shared" si="1252"/>
        <v>0</v>
      </c>
    </row>
    <row r="6166" spans="1:18" x14ac:dyDescent="0.3">
      <c r="A6166">
        <f t="shared" si="1253"/>
        <v>2019</v>
      </c>
      <c r="B6166">
        <f t="shared" si="1254"/>
        <v>5</v>
      </c>
      <c r="C6166">
        <f t="shared" si="1255"/>
        <v>15</v>
      </c>
      <c r="D6166">
        <f t="shared" si="1256"/>
        <v>1</v>
      </c>
      <c r="E6166" t="str">
        <f t="shared" si="1257"/>
        <v>OFF</v>
      </c>
      <c r="F6166" s="13">
        <f t="shared" si="1246"/>
        <v>43600</v>
      </c>
      <c r="G6166" s="14" t="str">
        <f t="shared" si="1258"/>
        <v>Avg of 4 NM Projects</v>
      </c>
      <c r="H6166" s="15">
        <f t="shared" si="1247"/>
        <v>19</v>
      </c>
      <c r="I6166" s="93">
        <v>16.254999999999999</v>
      </c>
      <c r="J6166">
        <f t="shared" si="1248"/>
        <v>9.1320224719101117E-2</v>
      </c>
      <c r="K6166" s="4">
        <v>29.34</v>
      </c>
      <c r="L6166" s="4">
        <v>23.21</v>
      </c>
      <c r="M6166" s="16">
        <f t="shared" si="1249"/>
        <v>0.37727854999999999</v>
      </c>
      <c r="N6166">
        <f t="shared" si="1250"/>
        <v>0</v>
      </c>
      <c r="O6166">
        <f t="shared" si="1251"/>
        <v>0</v>
      </c>
      <c r="P6166" s="63">
        <f t="shared" si="1252"/>
        <v>0</v>
      </c>
    </row>
    <row r="6167" spans="1:18" x14ac:dyDescent="0.3">
      <c r="A6167">
        <f t="shared" si="1253"/>
        <v>2019</v>
      </c>
      <c r="B6167">
        <f t="shared" si="1254"/>
        <v>5</v>
      </c>
      <c r="C6167">
        <f t="shared" si="1255"/>
        <v>15</v>
      </c>
      <c r="D6167">
        <f t="shared" si="1256"/>
        <v>1</v>
      </c>
      <c r="E6167" t="str">
        <f t="shared" si="1257"/>
        <v>OFF</v>
      </c>
      <c r="F6167" s="13">
        <f t="shared" si="1246"/>
        <v>43600</v>
      </c>
      <c r="G6167" s="14" t="str">
        <f t="shared" si="1258"/>
        <v>Avg of 4 NM Projects</v>
      </c>
      <c r="H6167" s="15">
        <f t="shared" si="1247"/>
        <v>20</v>
      </c>
      <c r="I6167" s="93">
        <v>2.9449999999999998</v>
      </c>
      <c r="J6167">
        <f t="shared" si="1248"/>
        <v>1.6544943820224717E-2</v>
      </c>
      <c r="K6167" s="4">
        <v>30</v>
      </c>
      <c r="L6167" s="4">
        <v>34.28</v>
      </c>
      <c r="M6167" s="16">
        <f t="shared" si="1249"/>
        <v>0.10095460000000001</v>
      </c>
      <c r="N6167">
        <f t="shared" si="1250"/>
        <v>0</v>
      </c>
      <c r="O6167">
        <f t="shared" si="1251"/>
        <v>0</v>
      </c>
      <c r="P6167" s="63">
        <f t="shared" si="1252"/>
        <v>0</v>
      </c>
    </row>
    <row r="6168" spans="1:18" x14ac:dyDescent="0.3">
      <c r="A6168">
        <f t="shared" si="1253"/>
        <v>2019</v>
      </c>
      <c r="B6168">
        <f t="shared" si="1254"/>
        <v>5</v>
      </c>
      <c r="C6168">
        <f t="shared" si="1255"/>
        <v>15</v>
      </c>
      <c r="D6168">
        <f t="shared" si="1256"/>
        <v>1</v>
      </c>
      <c r="E6168" t="str">
        <f t="shared" si="1257"/>
        <v>OFF</v>
      </c>
      <c r="F6168" s="13">
        <f t="shared" si="1246"/>
        <v>43600</v>
      </c>
      <c r="G6168" s="14" t="str">
        <f t="shared" si="1258"/>
        <v>Avg of 4 NM Projects</v>
      </c>
      <c r="H6168" s="15">
        <f t="shared" si="1247"/>
        <v>21</v>
      </c>
      <c r="I6168" s="93">
        <v>0</v>
      </c>
      <c r="J6168">
        <f t="shared" si="1248"/>
        <v>0</v>
      </c>
      <c r="K6168" s="4">
        <v>32.700000000000003</v>
      </c>
      <c r="L6168" s="4">
        <v>42.86</v>
      </c>
      <c r="M6168" s="16">
        <f t="shared" si="1249"/>
        <v>0</v>
      </c>
      <c r="N6168">
        <f t="shared" si="1250"/>
        <v>1</v>
      </c>
      <c r="O6168">
        <f t="shared" si="1251"/>
        <v>0</v>
      </c>
      <c r="P6168" s="63">
        <f t="shared" si="1252"/>
        <v>0</v>
      </c>
    </row>
    <row r="6169" spans="1:18" x14ac:dyDescent="0.3">
      <c r="A6169">
        <f t="shared" si="1253"/>
        <v>2019</v>
      </c>
      <c r="B6169">
        <f t="shared" si="1254"/>
        <v>5</v>
      </c>
      <c r="C6169">
        <f t="shared" si="1255"/>
        <v>15</v>
      </c>
      <c r="D6169">
        <f t="shared" si="1256"/>
        <v>1</v>
      </c>
      <c r="E6169" t="str">
        <f t="shared" si="1257"/>
        <v>OFF</v>
      </c>
      <c r="F6169" s="13">
        <f t="shared" si="1246"/>
        <v>43600</v>
      </c>
      <c r="G6169" s="14" t="str">
        <f t="shared" si="1258"/>
        <v>Avg of 4 NM Projects</v>
      </c>
      <c r="H6169" s="15">
        <f t="shared" si="1247"/>
        <v>22</v>
      </c>
      <c r="I6169" s="93">
        <v>0</v>
      </c>
      <c r="J6169">
        <f t="shared" si="1248"/>
        <v>0</v>
      </c>
      <c r="K6169" s="4">
        <v>26.63</v>
      </c>
      <c r="L6169" s="4">
        <v>38.29</v>
      </c>
      <c r="M6169" s="16">
        <f t="shared" si="1249"/>
        <v>0</v>
      </c>
      <c r="N6169">
        <f t="shared" si="1250"/>
        <v>1</v>
      </c>
      <c r="O6169">
        <f t="shared" si="1251"/>
        <v>0</v>
      </c>
      <c r="P6169" s="63">
        <f t="shared" si="1252"/>
        <v>0</v>
      </c>
    </row>
    <row r="6170" spans="1:18" x14ac:dyDescent="0.3">
      <c r="A6170">
        <f t="shared" si="1253"/>
        <v>2019</v>
      </c>
      <c r="B6170">
        <f t="shared" si="1254"/>
        <v>5</v>
      </c>
      <c r="C6170">
        <f t="shared" si="1255"/>
        <v>15</v>
      </c>
      <c r="D6170">
        <f t="shared" si="1256"/>
        <v>1</v>
      </c>
      <c r="E6170" t="str">
        <f t="shared" si="1257"/>
        <v>OFF</v>
      </c>
      <c r="F6170" s="13">
        <f t="shared" si="1246"/>
        <v>43600</v>
      </c>
      <c r="G6170" s="14" t="str">
        <f t="shared" si="1258"/>
        <v>Avg of 4 NM Projects</v>
      </c>
      <c r="H6170" s="15">
        <f t="shared" si="1247"/>
        <v>23</v>
      </c>
      <c r="I6170" s="93">
        <v>-0.26</v>
      </c>
      <c r="J6170">
        <f t="shared" si="1248"/>
        <v>-1.4606741573033708E-3</v>
      </c>
      <c r="K6170" s="4">
        <v>23.3</v>
      </c>
      <c r="L6170" s="4">
        <v>36.869999999999997</v>
      </c>
      <c r="M6170" s="16">
        <f t="shared" si="1249"/>
        <v>-9.5861999999999996E-3</v>
      </c>
      <c r="N6170">
        <f t="shared" si="1250"/>
        <v>0</v>
      </c>
      <c r="O6170">
        <f t="shared" si="1251"/>
        <v>0</v>
      </c>
      <c r="P6170" s="63">
        <f t="shared" si="1252"/>
        <v>0</v>
      </c>
    </row>
    <row r="6171" spans="1:18" x14ac:dyDescent="0.3">
      <c r="A6171">
        <f t="shared" si="1253"/>
        <v>2019</v>
      </c>
      <c r="B6171">
        <f t="shared" si="1254"/>
        <v>5</v>
      </c>
      <c r="C6171">
        <f t="shared" si="1255"/>
        <v>15</v>
      </c>
      <c r="D6171">
        <f t="shared" si="1256"/>
        <v>1</v>
      </c>
      <c r="E6171" t="str">
        <f t="shared" si="1257"/>
        <v>OFF</v>
      </c>
      <c r="F6171" s="13">
        <f t="shared" si="1246"/>
        <v>43600</v>
      </c>
      <c r="G6171" s="14" t="str">
        <f t="shared" si="1258"/>
        <v>Avg of 4 NM Projects</v>
      </c>
      <c r="H6171" s="15">
        <f t="shared" si="1247"/>
        <v>24</v>
      </c>
      <c r="I6171" s="93">
        <v>-0.13</v>
      </c>
      <c r="J6171">
        <f t="shared" si="1248"/>
        <v>-7.3033707865168538E-4</v>
      </c>
      <c r="K6171" s="4">
        <v>23.62</v>
      </c>
      <c r="L6171" s="4">
        <v>20.45</v>
      </c>
      <c r="M6171" s="16">
        <f t="shared" si="1249"/>
        <v>-2.6585000000000003E-3</v>
      </c>
      <c r="N6171">
        <f t="shared" si="1250"/>
        <v>0</v>
      </c>
      <c r="O6171">
        <f t="shared" si="1251"/>
        <v>0</v>
      </c>
      <c r="P6171" s="63">
        <f t="shared" si="1252"/>
        <v>0</v>
      </c>
    </row>
    <row r="6172" spans="1:18" x14ac:dyDescent="0.3">
      <c r="A6172">
        <f t="shared" si="1253"/>
        <v>2019</v>
      </c>
      <c r="B6172">
        <f t="shared" si="1254"/>
        <v>5</v>
      </c>
      <c r="C6172">
        <f t="shared" si="1255"/>
        <v>16</v>
      </c>
      <c r="D6172">
        <f t="shared" si="1256"/>
        <v>2</v>
      </c>
      <c r="E6172" t="str">
        <f t="shared" si="1257"/>
        <v>OFF</v>
      </c>
      <c r="F6172" s="13">
        <f t="shared" si="1246"/>
        <v>43601</v>
      </c>
      <c r="G6172" s="14" t="str">
        <f t="shared" si="1258"/>
        <v>Avg of 4 NM Projects</v>
      </c>
      <c r="H6172" s="15">
        <f t="shared" si="1247"/>
        <v>1</v>
      </c>
      <c r="I6172" s="93">
        <v>-0.26</v>
      </c>
      <c r="J6172">
        <f t="shared" si="1248"/>
        <v>-1.4606741573033708E-3</v>
      </c>
      <c r="K6172" s="4">
        <v>21.63</v>
      </c>
      <c r="L6172" s="4">
        <v>23.8</v>
      </c>
      <c r="M6172" s="16">
        <f t="shared" si="1249"/>
        <v>-6.1880000000000008E-3</v>
      </c>
      <c r="N6172">
        <f t="shared" si="1250"/>
        <v>0</v>
      </c>
      <c r="O6172">
        <f t="shared" si="1251"/>
        <v>0</v>
      </c>
      <c r="P6172" s="63">
        <f t="shared" si="1252"/>
        <v>0</v>
      </c>
      <c r="Q6172" s="34"/>
      <c r="R6172" s="34"/>
    </row>
    <row r="6173" spans="1:18" x14ac:dyDescent="0.3">
      <c r="A6173">
        <f t="shared" si="1253"/>
        <v>2019</v>
      </c>
      <c r="B6173">
        <f t="shared" si="1254"/>
        <v>5</v>
      </c>
      <c r="C6173">
        <f t="shared" si="1255"/>
        <v>16</v>
      </c>
      <c r="D6173">
        <f t="shared" si="1256"/>
        <v>2</v>
      </c>
      <c r="E6173" t="str">
        <f t="shared" si="1257"/>
        <v>OFF</v>
      </c>
      <c r="F6173" s="13">
        <f t="shared" ref="F6173:F6236" si="1259">+F6149+1</f>
        <v>43601</v>
      </c>
      <c r="G6173" s="14" t="str">
        <f t="shared" si="1258"/>
        <v>Avg of 4 NM Projects</v>
      </c>
      <c r="H6173" s="15">
        <f t="shared" ref="H6173:H6236" si="1260">H6149</f>
        <v>2</v>
      </c>
      <c r="I6173" s="93">
        <v>0</v>
      </c>
      <c r="J6173">
        <f t="shared" si="1248"/>
        <v>0</v>
      </c>
      <c r="K6173" s="4">
        <v>22.11</v>
      </c>
      <c r="L6173" s="4">
        <v>31.24</v>
      </c>
      <c r="M6173" s="16">
        <f t="shared" si="1249"/>
        <v>0</v>
      </c>
      <c r="N6173">
        <f t="shared" si="1250"/>
        <v>1</v>
      </c>
      <c r="O6173">
        <f t="shared" si="1251"/>
        <v>0</v>
      </c>
      <c r="P6173" s="63">
        <f t="shared" si="1252"/>
        <v>0</v>
      </c>
    </row>
    <row r="6174" spans="1:18" x14ac:dyDescent="0.3">
      <c r="A6174">
        <f t="shared" si="1253"/>
        <v>2019</v>
      </c>
      <c r="B6174">
        <f t="shared" si="1254"/>
        <v>5</v>
      </c>
      <c r="C6174">
        <f t="shared" si="1255"/>
        <v>16</v>
      </c>
      <c r="D6174">
        <f t="shared" si="1256"/>
        <v>2</v>
      </c>
      <c r="E6174" t="str">
        <f t="shared" si="1257"/>
        <v>OFF</v>
      </c>
      <c r="F6174" s="13">
        <f t="shared" si="1259"/>
        <v>43601</v>
      </c>
      <c r="G6174" s="14" t="str">
        <f t="shared" si="1258"/>
        <v>Avg of 4 NM Projects</v>
      </c>
      <c r="H6174" s="15">
        <f t="shared" si="1260"/>
        <v>3</v>
      </c>
      <c r="I6174" s="93">
        <v>-0.13</v>
      </c>
      <c r="J6174">
        <f t="shared" si="1248"/>
        <v>-7.3033707865168538E-4</v>
      </c>
      <c r="K6174" s="4">
        <v>20.9</v>
      </c>
      <c r="L6174" s="4">
        <v>21.36</v>
      </c>
      <c r="M6174" s="16">
        <f t="shared" si="1249"/>
        <v>-2.7768000000000003E-3</v>
      </c>
      <c r="N6174">
        <f t="shared" si="1250"/>
        <v>0</v>
      </c>
      <c r="O6174">
        <f t="shared" si="1251"/>
        <v>0</v>
      </c>
      <c r="P6174" s="63">
        <f t="shared" si="1252"/>
        <v>0</v>
      </c>
    </row>
    <row r="6175" spans="1:18" x14ac:dyDescent="0.3">
      <c r="A6175">
        <f t="shared" si="1253"/>
        <v>2019</v>
      </c>
      <c r="B6175">
        <f t="shared" si="1254"/>
        <v>5</v>
      </c>
      <c r="C6175">
        <f t="shared" si="1255"/>
        <v>16</v>
      </c>
      <c r="D6175">
        <f t="shared" si="1256"/>
        <v>2</v>
      </c>
      <c r="E6175" t="str">
        <f t="shared" si="1257"/>
        <v>OFF</v>
      </c>
      <c r="F6175" s="13">
        <f t="shared" si="1259"/>
        <v>43601</v>
      </c>
      <c r="G6175" s="14" t="str">
        <f t="shared" si="1258"/>
        <v>Avg of 4 NM Projects</v>
      </c>
      <c r="H6175" s="15">
        <f t="shared" si="1260"/>
        <v>4</v>
      </c>
      <c r="I6175" s="93">
        <v>-0.26</v>
      </c>
      <c r="J6175">
        <f t="shared" si="1248"/>
        <v>-1.4606741573033708E-3</v>
      </c>
      <c r="K6175" s="4">
        <v>21.43</v>
      </c>
      <c r="L6175" s="4">
        <v>20.010000000000002</v>
      </c>
      <c r="M6175" s="16">
        <f t="shared" si="1249"/>
        <v>-5.2025999999999999E-3</v>
      </c>
      <c r="N6175">
        <f t="shared" si="1250"/>
        <v>0</v>
      </c>
      <c r="O6175">
        <f t="shared" si="1251"/>
        <v>0</v>
      </c>
      <c r="P6175" s="63">
        <f t="shared" si="1252"/>
        <v>0</v>
      </c>
    </row>
    <row r="6176" spans="1:18" x14ac:dyDescent="0.3">
      <c r="A6176">
        <f t="shared" si="1253"/>
        <v>2019</v>
      </c>
      <c r="B6176">
        <f t="shared" si="1254"/>
        <v>5</v>
      </c>
      <c r="C6176">
        <f t="shared" si="1255"/>
        <v>16</v>
      </c>
      <c r="D6176">
        <f t="shared" si="1256"/>
        <v>2</v>
      </c>
      <c r="E6176" t="str">
        <f t="shared" si="1257"/>
        <v>OFF</v>
      </c>
      <c r="F6176" s="13">
        <f t="shared" si="1259"/>
        <v>43601</v>
      </c>
      <c r="G6176" s="14" t="str">
        <f t="shared" si="1258"/>
        <v>Avg of 4 NM Projects</v>
      </c>
      <c r="H6176" s="15">
        <f t="shared" si="1260"/>
        <v>5</v>
      </c>
      <c r="I6176" s="93">
        <v>0</v>
      </c>
      <c r="J6176">
        <f t="shared" si="1248"/>
        <v>0</v>
      </c>
      <c r="K6176" s="4">
        <v>21.89</v>
      </c>
      <c r="L6176" s="4">
        <v>18.78</v>
      </c>
      <c r="M6176" s="16">
        <f t="shared" si="1249"/>
        <v>0</v>
      </c>
      <c r="N6176">
        <f t="shared" si="1250"/>
        <v>1</v>
      </c>
      <c r="O6176">
        <f t="shared" si="1251"/>
        <v>0</v>
      </c>
      <c r="P6176" s="63">
        <f t="shared" si="1252"/>
        <v>0</v>
      </c>
    </row>
    <row r="6177" spans="1:16" x14ac:dyDescent="0.3">
      <c r="A6177">
        <f t="shared" si="1253"/>
        <v>2019</v>
      </c>
      <c r="B6177">
        <f t="shared" si="1254"/>
        <v>5</v>
      </c>
      <c r="C6177">
        <f t="shared" si="1255"/>
        <v>16</v>
      </c>
      <c r="D6177">
        <f t="shared" si="1256"/>
        <v>2</v>
      </c>
      <c r="E6177" t="str">
        <f t="shared" si="1257"/>
        <v>OFF</v>
      </c>
      <c r="F6177" s="13">
        <f t="shared" si="1259"/>
        <v>43601</v>
      </c>
      <c r="G6177" s="14" t="str">
        <f t="shared" si="1258"/>
        <v>Avg of 4 NM Projects</v>
      </c>
      <c r="H6177" s="15">
        <f t="shared" si="1260"/>
        <v>6</v>
      </c>
      <c r="I6177" s="93">
        <v>0</v>
      </c>
      <c r="J6177">
        <f t="shared" si="1248"/>
        <v>0</v>
      </c>
      <c r="K6177" s="4">
        <v>26.19</v>
      </c>
      <c r="L6177" s="4">
        <v>21.24</v>
      </c>
      <c r="M6177" s="16">
        <f t="shared" si="1249"/>
        <v>0</v>
      </c>
      <c r="N6177">
        <f t="shared" si="1250"/>
        <v>1</v>
      </c>
      <c r="O6177">
        <f t="shared" si="1251"/>
        <v>0</v>
      </c>
      <c r="P6177" s="63">
        <f t="shared" si="1252"/>
        <v>0</v>
      </c>
    </row>
    <row r="6178" spans="1:16" x14ac:dyDescent="0.3">
      <c r="A6178">
        <f t="shared" si="1253"/>
        <v>2019</v>
      </c>
      <c r="B6178">
        <f t="shared" si="1254"/>
        <v>5</v>
      </c>
      <c r="C6178">
        <f t="shared" si="1255"/>
        <v>16</v>
      </c>
      <c r="D6178">
        <f t="shared" si="1256"/>
        <v>2</v>
      </c>
      <c r="E6178" t="str">
        <f t="shared" si="1257"/>
        <v>OFF</v>
      </c>
      <c r="F6178" s="13">
        <f t="shared" si="1259"/>
        <v>43601</v>
      </c>
      <c r="G6178" s="14" t="str">
        <f t="shared" si="1258"/>
        <v>Avg of 4 NM Projects</v>
      </c>
      <c r="H6178" s="15">
        <f t="shared" si="1260"/>
        <v>7</v>
      </c>
      <c r="I6178" s="93">
        <v>13.185</v>
      </c>
      <c r="J6178">
        <f t="shared" si="1248"/>
        <v>7.4073033707865166E-2</v>
      </c>
      <c r="K6178" s="4">
        <v>24.9</v>
      </c>
      <c r="L6178" s="4">
        <v>20.8</v>
      </c>
      <c r="M6178" s="16">
        <f t="shared" si="1249"/>
        <v>0.27424800000000005</v>
      </c>
      <c r="N6178">
        <f t="shared" si="1250"/>
        <v>0</v>
      </c>
      <c r="O6178">
        <f t="shared" si="1251"/>
        <v>0</v>
      </c>
      <c r="P6178" s="63">
        <f t="shared" si="1252"/>
        <v>0</v>
      </c>
    </row>
    <row r="6179" spans="1:16" x14ac:dyDescent="0.3">
      <c r="A6179">
        <f t="shared" si="1253"/>
        <v>2019</v>
      </c>
      <c r="B6179">
        <f t="shared" si="1254"/>
        <v>5</v>
      </c>
      <c r="C6179">
        <f t="shared" si="1255"/>
        <v>16</v>
      </c>
      <c r="D6179">
        <f t="shared" si="1256"/>
        <v>2</v>
      </c>
      <c r="E6179" t="str">
        <f t="shared" si="1257"/>
        <v>ON</v>
      </c>
      <c r="F6179" s="13">
        <f t="shared" si="1259"/>
        <v>43601</v>
      </c>
      <c r="G6179" s="14" t="str">
        <f t="shared" si="1258"/>
        <v>Avg of 4 NM Projects</v>
      </c>
      <c r="H6179" s="15">
        <f t="shared" si="1260"/>
        <v>8</v>
      </c>
      <c r="I6179" s="93">
        <v>46.074999999999996</v>
      </c>
      <c r="J6179">
        <f t="shared" si="1248"/>
        <v>0.25884831460674157</v>
      </c>
      <c r="K6179" s="4">
        <v>29.9</v>
      </c>
      <c r="L6179" s="4">
        <v>22.36</v>
      </c>
      <c r="M6179" s="16">
        <f t="shared" si="1249"/>
        <v>1.0302369999999998</v>
      </c>
      <c r="N6179">
        <f t="shared" si="1250"/>
        <v>0</v>
      </c>
      <c r="O6179">
        <f t="shared" si="1251"/>
        <v>0</v>
      </c>
      <c r="P6179" s="63">
        <f t="shared" si="1252"/>
        <v>0</v>
      </c>
    </row>
    <row r="6180" spans="1:16" x14ac:dyDescent="0.3">
      <c r="A6180">
        <f t="shared" si="1253"/>
        <v>2019</v>
      </c>
      <c r="B6180">
        <f t="shared" si="1254"/>
        <v>5</v>
      </c>
      <c r="C6180">
        <f t="shared" si="1255"/>
        <v>16</v>
      </c>
      <c r="D6180">
        <f t="shared" si="1256"/>
        <v>2</v>
      </c>
      <c r="E6180" t="str">
        <f t="shared" si="1257"/>
        <v>ON</v>
      </c>
      <c r="F6180" s="13">
        <f t="shared" si="1259"/>
        <v>43601</v>
      </c>
      <c r="G6180" s="14" t="str">
        <f t="shared" si="1258"/>
        <v>Avg of 4 NM Projects</v>
      </c>
      <c r="H6180" s="15">
        <f t="shared" si="1260"/>
        <v>9</v>
      </c>
      <c r="I6180" s="93">
        <v>67.070000000000007</v>
      </c>
      <c r="J6180">
        <f t="shared" si="1248"/>
        <v>0.37679775280898881</v>
      </c>
      <c r="K6180" s="4">
        <v>23.19</v>
      </c>
      <c r="L6180" s="4">
        <v>20.78</v>
      </c>
      <c r="M6180" s="16">
        <f t="shared" si="1249"/>
        <v>1.3937146000000002</v>
      </c>
      <c r="N6180">
        <f t="shared" si="1250"/>
        <v>0</v>
      </c>
      <c r="O6180">
        <f t="shared" si="1251"/>
        <v>0</v>
      </c>
      <c r="P6180" s="63">
        <f t="shared" si="1252"/>
        <v>0</v>
      </c>
    </row>
    <row r="6181" spans="1:16" x14ac:dyDescent="0.3">
      <c r="A6181">
        <f t="shared" si="1253"/>
        <v>2019</v>
      </c>
      <c r="B6181">
        <f t="shared" si="1254"/>
        <v>5</v>
      </c>
      <c r="C6181">
        <f t="shared" si="1255"/>
        <v>16</v>
      </c>
      <c r="D6181">
        <f t="shared" si="1256"/>
        <v>2</v>
      </c>
      <c r="E6181" t="str">
        <f t="shared" si="1257"/>
        <v>ON</v>
      </c>
      <c r="F6181" s="13">
        <f t="shared" si="1259"/>
        <v>43601</v>
      </c>
      <c r="G6181" s="14" t="str">
        <f t="shared" si="1258"/>
        <v>Avg of 4 NM Projects</v>
      </c>
      <c r="H6181" s="15">
        <f t="shared" si="1260"/>
        <v>10</v>
      </c>
      <c r="I6181" s="93">
        <v>83.580000000000013</v>
      </c>
      <c r="J6181">
        <f t="shared" si="1248"/>
        <v>0.4695505617977529</v>
      </c>
      <c r="K6181" s="4">
        <v>22.99</v>
      </c>
      <c r="L6181" s="4">
        <v>20.36</v>
      </c>
      <c r="M6181" s="16">
        <f t="shared" si="1249"/>
        <v>1.7016888000000001</v>
      </c>
      <c r="N6181">
        <f t="shared" si="1250"/>
        <v>0</v>
      </c>
      <c r="O6181">
        <f t="shared" si="1251"/>
        <v>0</v>
      </c>
      <c r="P6181" s="63">
        <f t="shared" si="1252"/>
        <v>0</v>
      </c>
    </row>
    <row r="6182" spans="1:16" x14ac:dyDescent="0.3">
      <c r="A6182">
        <f t="shared" si="1253"/>
        <v>2019</v>
      </c>
      <c r="B6182">
        <f t="shared" si="1254"/>
        <v>5</v>
      </c>
      <c r="C6182">
        <f t="shared" si="1255"/>
        <v>16</v>
      </c>
      <c r="D6182">
        <f t="shared" si="1256"/>
        <v>2</v>
      </c>
      <c r="E6182" t="str">
        <f t="shared" si="1257"/>
        <v>ON</v>
      </c>
      <c r="F6182" s="13">
        <f t="shared" si="1259"/>
        <v>43601</v>
      </c>
      <c r="G6182" s="14" t="str">
        <f t="shared" si="1258"/>
        <v>Avg of 4 NM Projects</v>
      </c>
      <c r="H6182" s="15">
        <f t="shared" si="1260"/>
        <v>11</v>
      </c>
      <c r="I6182" s="93">
        <v>121.09</v>
      </c>
      <c r="J6182">
        <f t="shared" si="1248"/>
        <v>0.68028089887640453</v>
      </c>
      <c r="K6182" s="4">
        <v>23.83</v>
      </c>
      <c r="L6182" s="4">
        <v>19.59</v>
      </c>
      <c r="M6182" s="16">
        <f t="shared" si="1249"/>
        <v>2.3721530999999998</v>
      </c>
      <c r="N6182">
        <f t="shared" si="1250"/>
        <v>0</v>
      </c>
      <c r="O6182">
        <f t="shared" si="1251"/>
        <v>1</v>
      </c>
      <c r="P6182" s="63">
        <f t="shared" si="1252"/>
        <v>0</v>
      </c>
    </row>
    <row r="6183" spans="1:16" x14ac:dyDescent="0.3">
      <c r="A6183">
        <f t="shared" si="1253"/>
        <v>2019</v>
      </c>
      <c r="B6183">
        <f t="shared" si="1254"/>
        <v>5</v>
      </c>
      <c r="C6183">
        <f t="shared" si="1255"/>
        <v>16</v>
      </c>
      <c r="D6183">
        <f t="shared" si="1256"/>
        <v>2</v>
      </c>
      <c r="E6183" t="str">
        <f t="shared" si="1257"/>
        <v>ON</v>
      </c>
      <c r="F6183" s="13">
        <f t="shared" si="1259"/>
        <v>43601</v>
      </c>
      <c r="G6183" s="14" t="str">
        <f t="shared" si="1258"/>
        <v>Avg of 4 NM Projects</v>
      </c>
      <c r="H6183" s="15">
        <f t="shared" si="1260"/>
        <v>12</v>
      </c>
      <c r="I6183" s="93">
        <v>129.79499999999999</v>
      </c>
      <c r="J6183">
        <f t="shared" si="1248"/>
        <v>0.72918539325842691</v>
      </c>
      <c r="K6183" s="4">
        <v>22.19</v>
      </c>
      <c r="L6183" s="4">
        <v>21.07</v>
      </c>
      <c r="M6183" s="16">
        <f t="shared" si="1249"/>
        <v>2.7347806499999998</v>
      </c>
      <c r="N6183">
        <f t="shared" si="1250"/>
        <v>0</v>
      </c>
      <c r="O6183">
        <f t="shared" si="1251"/>
        <v>1</v>
      </c>
      <c r="P6183" s="63">
        <f t="shared" si="1252"/>
        <v>0</v>
      </c>
    </row>
    <row r="6184" spans="1:16" x14ac:dyDescent="0.3">
      <c r="A6184">
        <f t="shared" si="1253"/>
        <v>2019</v>
      </c>
      <c r="B6184">
        <f t="shared" si="1254"/>
        <v>5</v>
      </c>
      <c r="C6184">
        <f t="shared" si="1255"/>
        <v>16</v>
      </c>
      <c r="D6184">
        <f t="shared" si="1256"/>
        <v>2</v>
      </c>
      <c r="E6184" t="str">
        <f t="shared" si="1257"/>
        <v>ON</v>
      </c>
      <c r="F6184" s="13">
        <f t="shared" si="1259"/>
        <v>43601</v>
      </c>
      <c r="G6184" s="14" t="str">
        <f t="shared" si="1258"/>
        <v>Avg of 4 NM Projects</v>
      </c>
      <c r="H6184" s="15">
        <f t="shared" si="1260"/>
        <v>13</v>
      </c>
      <c r="I6184" s="93">
        <v>140.03000000000003</v>
      </c>
      <c r="J6184">
        <f t="shared" si="1248"/>
        <v>0.78668539325842712</v>
      </c>
      <c r="K6184" s="4">
        <v>22.69</v>
      </c>
      <c r="L6184" s="4">
        <v>21.12</v>
      </c>
      <c r="M6184" s="16">
        <f t="shared" si="1249"/>
        <v>2.9574336000000008</v>
      </c>
      <c r="N6184">
        <f t="shared" si="1250"/>
        <v>0</v>
      </c>
      <c r="O6184">
        <f t="shared" si="1251"/>
        <v>1</v>
      </c>
      <c r="P6184" s="63">
        <f t="shared" si="1252"/>
        <v>0</v>
      </c>
    </row>
    <row r="6185" spans="1:16" x14ac:dyDescent="0.3">
      <c r="A6185">
        <f t="shared" si="1253"/>
        <v>2019</v>
      </c>
      <c r="B6185">
        <f t="shared" si="1254"/>
        <v>5</v>
      </c>
      <c r="C6185">
        <f t="shared" si="1255"/>
        <v>16</v>
      </c>
      <c r="D6185">
        <f t="shared" si="1256"/>
        <v>2</v>
      </c>
      <c r="E6185" t="str">
        <f t="shared" si="1257"/>
        <v>ON</v>
      </c>
      <c r="F6185" s="13">
        <f t="shared" si="1259"/>
        <v>43601</v>
      </c>
      <c r="G6185" s="14" t="str">
        <f t="shared" si="1258"/>
        <v>Avg of 4 NM Projects</v>
      </c>
      <c r="H6185" s="15">
        <f t="shared" si="1260"/>
        <v>14</v>
      </c>
      <c r="I6185" s="93">
        <v>135.30000000000001</v>
      </c>
      <c r="J6185">
        <f t="shared" si="1248"/>
        <v>0.76011235955056189</v>
      </c>
      <c r="K6185" s="4">
        <v>22.99</v>
      </c>
      <c r="L6185" s="4">
        <v>19.77</v>
      </c>
      <c r="M6185" s="16">
        <f t="shared" si="1249"/>
        <v>2.6748810000000005</v>
      </c>
      <c r="N6185">
        <f t="shared" si="1250"/>
        <v>0</v>
      </c>
      <c r="O6185">
        <f t="shared" si="1251"/>
        <v>1</v>
      </c>
      <c r="P6185" s="63">
        <f t="shared" si="1252"/>
        <v>0</v>
      </c>
    </row>
    <row r="6186" spans="1:16" x14ac:dyDescent="0.3">
      <c r="A6186">
        <f t="shared" si="1253"/>
        <v>2019</v>
      </c>
      <c r="B6186">
        <f t="shared" si="1254"/>
        <v>5</v>
      </c>
      <c r="C6186">
        <f t="shared" si="1255"/>
        <v>16</v>
      </c>
      <c r="D6186">
        <f t="shared" si="1256"/>
        <v>2</v>
      </c>
      <c r="E6186" t="str">
        <f t="shared" si="1257"/>
        <v>ON</v>
      </c>
      <c r="F6186" s="13">
        <f t="shared" si="1259"/>
        <v>43601</v>
      </c>
      <c r="G6186" s="14" t="str">
        <f t="shared" si="1258"/>
        <v>Avg of 4 NM Projects</v>
      </c>
      <c r="H6186" s="15">
        <f t="shared" si="1260"/>
        <v>15</v>
      </c>
      <c r="I6186" s="93">
        <v>123.005</v>
      </c>
      <c r="J6186">
        <f t="shared" si="1248"/>
        <v>0.69103932584269656</v>
      </c>
      <c r="K6186" s="4">
        <v>23.03</v>
      </c>
      <c r="L6186" s="4">
        <v>20.43</v>
      </c>
      <c r="M6186" s="16">
        <f t="shared" si="1249"/>
        <v>2.5129921500000001</v>
      </c>
      <c r="N6186">
        <f t="shared" si="1250"/>
        <v>0</v>
      </c>
      <c r="O6186">
        <f t="shared" si="1251"/>
        <v>1</v>
      </c>
      <c r="P6186" s="63">
        <f t="shared" si="1252"/>
        <v>0</v>
      </c>
    </row>
    <row r="6187" spans="1:16" x14ac:dyDescent="0.3">
      <c r="A6187">
        <f t="shared" si="1253"/>
        <v>2019</v>
      </c>
      <c r="B6187">
        <f t="shared" si="1254"/>
        <v>5</v>
      </c>
      <c r="C6187">
        <f t="shared" si="1255"/>
        <v>16</v>
      </c>
      <c r="D6187">
        <f t="shared" si="1256"/>
        <v>2</v>
      </c>
      <c r="E6187" t="str">
        <f t="shared" si="1257"/>
        <v>ON</v>
      </c>
      <c r="F6187" s="13">
        <f t="shared" si="1259"/>
        <v>43601</v>
      </c>
      <c r="G6187" s="14" t="str">
        <f t="shared" si="1258"/>
        <v>Avg of 4 NM Projects</v>
      </c>
      <c r="H6187" s="15">
        <f t="shared" si="1260"/>
        <v>16</v>
      </c>
      <c r="I6187" s="93">
        <v>113.405</v>
      </c>
      <c r="J6187">
        <f t="shared" si="1248"/>
        <v>0.63710674157303371</v>
      </c>
      <c r="K6187" s="4">
        <v>23.02</v>
      </c>
      <c r="L6187" s="4">
        <v>20.74</v>
      </c>
      <c r="M6187" s="16">
        <f t="shared" si="1249"/>
        <v>2.3520197</v>
      </c>
      <c r="N6187">
        <f t="shared" si="1250"/>
        <v>0</v>
      </c>
      <c r="O6187">
        <f t="shared" si="1251"/>
        <v>1</v>
      </c>
      <c r="P6187" s="63">
        <f t="shared" si="1252"/>
        <v>0</v>
      </c>
    </row>
    <row r="6188" spans="1:16" x14ac:dyDescent="0.3">
      <c r="A6188">
        <f t="shared" si="1253"/>
        <v>2019</v>
      </c>
      <c r="B6188">
        <f t="shared" si="1254"/>
        <v>5</v>
      </c>
      <c r="C6188">
        <f t="shared" si="1255"/>
        <v>16</v>
      </c>
      <c r="D6188">
        <f t="shared" si="1256"/>
        <v>2</v>
      </c>
      <c r="E6188" t="str">
        <f t="shared" si="1257"/>
        <v>ON</v>
      </c>
      <c r="F6188" s="13">
        <f t="shared" si="1259"/>
        <v>43601</v>
      </c>
      <c r="G6188" s="14" t="str">
        <f t="shared" si="1258"/>
        <v>Avg of 4 NM Projects</v>
      </c>
      <c r="H6188" s="15">
        <f t="shared" si="1260"/>
        <v>17</v>
      </c>
      <c r="I6188" s="93">
        <v>91.39</v>
      </c>
      <c r="J6188">
        <f t="shared" si="1248"/>
        <v>0.5134269662921348</v>
      </c>
      <c r="K6188" s="4">
        <v>23.72</v>
      </c>
      <c r="L6188" s="4">
        <v>30.87</v>
      </c>
      <c r="M6188" s="16">
        <f t="shared" si="1249"/>
        <v>2.8212093</v>
      </c>
      <c r="N6188">
        <f t="shared" si="1250"/>
        <v>0</v>
      </c>
      <c r="O6188">
        <f t="shared" si="1251"/>
        <v>1</v>
      </c>
      <c r="P6188" s="63">
        <f t="shared" si="1252"/>
        <v>0</v>
      </c>
    </row>
    <row r="6189" spans="1:16" x14ac:dyDescent="0.3">
      <c r="A6189">
        <f t="shared" si="1253"/>
        <v>2019</v>
      </c>
      <c r="B6189">
        <f t="shared" si="1254"/>
        <v>5</v>
      </c>
      <c r="C6189">
        <f t="shared" si="1255"/>
        <v>16</v>
      </c>
      <c r="D6189">
        <f t="shared" si="1256"/>
        <v>2</v>
      </c>
      <c r="E6189" t="str">
        <f t="shared" si="1257"/>
        <v>ON</v>
      </c>
      <c r="F6189" s="13">
        <f t="shared" si="1259"/>
        <v>43601</v>
      </c>
      <c r="G6189" s="14" t="str">
        <f t="shared" si="1258"/>
        <v>Avg of 4 NM Projects</v>
      </c>
      <c r="H6189" s="15">
        <f t="shared" si="1260"/>
        <v>18</v>
      </c>
      <c r="I6189" s="93">
        <v>66.685000000000002</v>
      </c>
      <c r="J6189">
        <f t="shared" si="1248"/>
        <v>0.37463483146067417</v>
      </c>
      <c r="K6189" s="4">
        <v>25.76</v>
      </c>
      <c r="L6189" s="4">
        <v>34.35</v>
      </c>
      <c r="M6189" s="16">
        <f t="shared" si="1249"/>
        <v>2.2906297499999999</v>
      </c>
      <c r="N6189">
        <f t="shared" si="1250"/>
        <v>0</v>
      </c>
      <c r="O6189">
        <f t="shared" si="1251"/>
        <v>0</v>
      </c>
      <c r="P6189" s="63">
        <f t="shared" si="1252"/>
        <v>0</v>
      </c>
    </row>
    <row r="6190" spans="1:16" x14ac:dyDescent="0.3">
      <c r="A6190">
        <f t="shared" si="1253"/>
        <v>2019</v>
      </c>
      <c r="B6190">
        <f t="shared" si="1254"/>
        <v>5</v>
      </c>
      <c r="C6190">
        <f t="shared" si="1255"/>
        <v>16</v>
      </c>
      <c r="D6190">
        <f t="shared" si="1256"/>
        <v>2</v>
      </c>
      <c r="E6190" t="str">
        <f t="shared" si="1257"/>
        <v>ON</v>
      </c>
      <c r="F6190" s="13">
        <f t="shared" si="1259"/>
        <v>43601</v>
      </c>
      <c r="G6190" s="14" t="str">
        <f t="shared" si="1258"/>
        <v>Avg of 4 NM Projects</v>
      </c>
      <c r="H6190" s="15">
        <f t="shared" si="1260"/>
        <v>19</v>
      </c>
      <c r="I6190" s="93">
        <v>29.574999999999999</v>
      </c>
      <c r="J6190">
        <f t="shared" si="1248"/>
        <v>0.16615168539325842</v>
      </c>
      <c r="K6190" s="4">
        <v>26.1</v>
      </c>
      <c r="L6190" s="4">
        <v>35.020000000000003</v>
      </c>
      <c r="M6190" s="16">
        <f t="shared" si="1249"/>
        <v>1.0357164999999999</v>
      </c>
      <c r="N6190">
        <f t="shared" si="1250"/>
        <v>0</v>
      </c>
      <c r="O6190">
        <f t="shared" si="1251"/>
        <v>0</v>
      </c>
      <c r="P6190" s="63">
        <f t="shared" si="1252"/>
        <v>0</v>
      </c>
    </row>
    <row r="6191" spans="1:16" x14ac:dyDescent="0.3">
      <c r="A6191">
        <f t="shared" si="1253"/>
        <v>2019</v>
      </c>
      <c r="B6191">
        <f t="shared" si="1254"/>
        <v>5</v>
      </c>
      <c r="C6191">
        <f t="shared" si="1255"/>
        <v>16</v>
      </c>
      <c r="D6191">
        <f t="shared" si="1256"/>
        <v>2</v>
      </c>
      <c r="E6191" t="str">
        <f t="shared" si="1257"/>
        <v>ON</v>
      </c>
      <c r="F6191" s="13">
        <f t="shared" si="1259"/>
        <v>43601</v>
      </c>
      <c r="G6191" s="14" t="str">
        <f t="shared" si="1258"/>
        <v>Avg of 4 NM Projects</v>
      </c>
      <c r="H6191" s="15">
        <f t="shared" si="1260"/>
        <v>20</v>
      </c>
      <c r="I6191" s="93">
        <v>8.06</v>
      </c>
      <c r="J6191">
        <f t="shared" si="1248"/>
        <v>4.5280898876404498E-2</v>
      </c>
      <c r="K6191" s="4">
        <v>27.9</v>
      </c>
      <c r="L6191" s="4">
        <v>36.64</v>
      </c>
      <c r="M6191" s="16">
        <f t="shared" si="1249"/>
        <v>0.29531839999999998</v>
      </c>
      <c r="N6191">
        <f t="shared" si="1250"/>
        <v>0</v>
      </c>
      <c r="O6191">
        <f t="shared" si="1251"/>
        <v>0</v>
      </c>
      <c r="P6191" s="63">
        <f t="shared" si="1252"/>
        <v>0</v>
      </c>
    </row>
    <row r="6192" spans="1:16" x14ac:dyDescent="0.3">
      <c r="A6192">
        <f t="shared" si="1253"/>
        <v>2019</v>
      </c>
      <c r="B6192">
        <f t="shared" si="1254"/>
        <v>5</v>
      </c>
      <c r="C6192">
        <f t="shared" si="1255"/>
        <v>16</v>
      </c>
      <c r="D6192">
        <f t="shared" si="1256"/>
        <v>2</v>
      </c>
      <c r="E6192" t="str">
        <f t="shared" si="1257"/>
        <v>ON</v>
      </c>
      <c r="F6192" s="13">
        <f t="shared" si="1259"/>
        <v>43601</v>
      </c>
      <c r="G6192" s="14" t="str">
        <f t="shared" si="1258"/>
        <v>Avg of 4 NM Projects</v>
      </c>
      <c r="H6192" s="15">
        <f t="shared" si="1260"/>
        <v>21</v>
      </c>
      <c r="I6192" s="93">
        <v>-0.26</v>
      </c>
      <c r="J6192">
        <f t="shared" si="1248"/>
        <v>-1.4606741573033708E-3</v>
      </c>
      <c r="K6192" s="4">
        <v>32.86</v>
      </c>
      <c r="L6192" s="4">
        <v>49.15</v>
      </c>
      <c r="M6192" s="16">
        <f t="shared" si="1249"/>
        <v>-1.2779E-2</v>
      </c>
      <c r="N6192">
        <f t="shared" si="1250"/>
        <v>0</v>
      </c>
      <c r="O6192">
        <f t="shared" si="1251"/>
        <v>0</v>
      </c>
      <c r="P6192" s="63">
        <f t="shared" si="1252"/>
        <v>0</v>
      </c>
    </row>
    <row r="6193" spans="1:18" x14ac:dyDescent="0.3">
      <c r="A6193">
        <f t="shared" si="1253"/>
        <v>2019</v>
      </c>
      <c r="B6193">
        <f t="shared" si="1254"/>
        <v>5</v>
      </c>
      <c r="C6193">
        <f t="shared" si="1255"/>
        <v>16</v>
      </c>
      <c r="D6193">
        <f t="shared" si="1256"/>
        <v>2</v>
      </c>
      <c r="E6193" t="str">
        <f t="shared" si="1257"/>
        <v>ON</v>
      </c>
      <c r="F6193" s="13">
        <f t="shared" si="1259"/>
        <v>43601</v>
      </c>
      <c r="G6193" s="14" t="str">
        <f t="shared" si="1258"/>
        <v>Avg of 4 NM Projects</v>
      </c>
      <c r="H6193" s="15">
        <f t="shared" si="1260"/>
        <v>22</v>
      </c>
      <c r="I6193" s="93">
        <v>-0.13</v>
      </c>
      <c r="J6193">
        <f t="shared" si="1248"/>
        <v>-7.3033707865168538E-4</v>
      </c>
      <c r="K6193" s="4">
        <v>25.78</v>
      </c>
      <c r="L6193" s="4">
        <v>31.76</v>
      </c>
      <c r="M6193" s="16">
        <f t="shared" si="1249"/>
        <v>-4.1288000000000002E-3</v>
      </c>
      <c r="N6193">
        <f t="shared" si="1250"/>
        <v>0</v>
      </c>
      <c r="O6193">
        <f t="shared" si="1251"/>
        <v>0</v>
      </c>
      <c r="P6193" s="63">
        <f t="shared" si="1252"/>
        <v>0</v>
      </c>
    </row>
    <row r="6194" spans="1:18" x14ac:dyDescent="0.3">
      <c r="A6194">
        <f t="shared" si="1253"/>
        <v>2019</v>
      </c>
      <c r="B6194">
        <f t="shared" si="1254"/>
        <v>5</v>
      </c>
      <c r="C6194">
        <f t="shared" si="1255"/>
        <v>16</v>
      </c>
      <c r="D6194">
        <f t="shared" si="1256"/>
        <v>2</v>
      </c>
      <c r="E6194" t="str">
        <f t="shared" si="1257"/>
        <v>ON</v>
      </c>
      <c r="F6194" s="13">
        <f t="shared" si="1259"/>
        <v>43601</v>
      </c>
      <c r="G6194" s="14" t="str">
        <f t="shared" si="1258"/>
        <v>Avg of 4 NM Projects</v>
      </c>
      <c r="H6194" s="15">
        <f t="shared" si="1260"/>
        <v>23</v>
      </c>
      <c r="I6194" s="93">
        <v>-0.13</v>
      </c>
      <c r="J6194">
        <f t="shared" si="1248"/>
        <v>-7.3033707865168538E-4</v>
      </c>
      <c r="K6194" s="4">
        <v>22.41</v>
      </c>
      <c r="L6194" s="4">
        <v>29.8</v>
      </c>
      <c r="M6194" s="16">
        <f t="shared" si="1249"/>
        <v>-3.8740000000000003E-3</v>
      </c>
      <c r="N6194">
        <f t="shared" si="1250"/>
        <v>0</v>
      </c>
      <c r="O6194">
        <f t="shared" si="1251"/>
        <v>0</v>
      </c>
      <c r="P6194" s="63">
        <f t="shared" si="1252"/>
        <v>0</v>
      </c>
    </row>
    <row r="6195" spans="1:18" x14ac:dyDescent="0.3">
      <c r="A6195">
        <f t="shared" si="1253"/>
        <v>2019</v>
      </c>
      <c r="B6195">
        <f t="shared" si="1254"/>
        <v>5</v>
      </c>
      <c r="C6195">
        <f t="shared" si="1255"/>
        <v>16</v>
      </c>
      <c r="D6195">
        <f t="shared" si="1256"/>
        <v>2</v>
      </c>
      <c r="E6195" t="str">
        <f t="shared" si="1257"/>
        <v>OFF</v>
      </c>
      <c r="F6195" s="13">
        <f t="shared" si="1259"/>
        <v>43601</v>
      </c>
      <c r="G6195" s="14" t="str">
        <f t="shared" si="1258"/>
        <v>Avg of 4 NM Projects</v>
      </c>
      <c r="H6195" s="15">
        <f t="shared" si="1260"/>
        <v>24</v>
      </c>
      <c r="I6195" s="93">
        <v>0</v>
      </c>
      <c r="J6195">
        <f t="shared" si="1248"/>
        <v>0</v>
      </c>
      <c r="K6195" s="4">
        <v>22.99</v>
      </c>
      <c r="L6195" s="4">
        <v>18.989999999999998</v>
      </c>
      <c r="M6195" s="16">
        <f t="shared" si="1249"/>
        <v>0</v>
      </c>
      <c r="N6195">
        <f t="shared" si="1250"/>
        <v>1</v>
      </c>
      <c r="O6195">
        <f t="shared" si="1251"/>
        <v>0</v>
      </c>
      <c r="P6195" s="63">
        <f t="shared" si="1252"/>
        <v>0</v>
      </c>
    </row>
    <row r="6196" spans="1:18" x14ac:dyDescent="0.3">
      <c r="A6196">
        <f t="shared" si="1253"/>
        <v>2019</v>
      </c>
      <c r="B6196">
        <f t="shared" si="1254"/>
        <v>5</v>
      </c>
      <c r="C6196">
        <f t="shared" si="1255"/>
        <v>17</v>
      </c>
      <c r="D6196">
        <f t="shared" si="1256"/>
        <v>3</v>
      </c>
      <c r="E6196" t="str">
        <f t="shared" si="1257"/>
        <v>OFF</v>
      </c>
      <c r="F6196" s="13">
        <f t="shared" si="1259"/>
        <v>43602</v>
      </c>
      <c r="G6196" s="14" t="str">
        <f t="shared" si="1258"/>
        <v>Avg of 4 NM Projects</v>
      </c>
      <c r="H6196" s="15">
        <f t="shared" si="1260"/>
        <v>1</v>
      </c>
      <c r="I6196" s="93">
        <v>-0.13</v>
      </c>
      <c r="J6196">
        <f t="shared" si="1248"/>
        <v>-7.3033707865168538E-4</v>
      </c>
      <c r="K6196" s="4">
        <v>21.13</v>
      </c>
      <c r="L6196" s="4">
        <v>17.71</v>
      </c>
      <c r="M6196" s="16">
        <f t="shared" si="1249"/>
        <v>-2.3023000000000002E-3</v>
      </c>
      <c r="N6196">
        <f t="shared" si="1250"/>
        <v>0</v>
      </c>
      <c r="O6196">
        <f t="shared" si="1251"/>
        <v>0</v>
      </c>
      <c r="P6196" s="63">
        <f t="shared" si="1252"/>
        <v>0</v>
      </c>
      <c r="Q6196" s="34"/>
      <c r="R6196" s="34"/>
    </row>
    <row r="6197" spans="1:18" x14ac:dyDescent="0.3">
      <c r="A6197">
        <f t="shared" si="1253"/>
        <v>2019</v>
      </c>
      <c r="B6197">
        <f t="shared" si="1254"/>
        <v>5</v>
      </c>
      <c r="C6197">
        <f t="shared" si="1255"/>
        <v>17</v>
      </c>
      <c r="D6197">
        <f t="shared" si="1256"/>
        <v>3</v>
      </c>
      <c r="E6197" t="str">
        <f t="shared" si="1257"/>
        <v>OFF</v>
      </c>
      <c r="F6197" s="13">
        <f t="shared" si="1259"/>
        <v>43602</v>
      </c>
      <c r="G6197" s="14" t="str">
        <f t="shared" si="1258"/>
        <v>Avg of 4 NM Projects</v>
      </c>
      <c r="H6197" s="15">
        <f t="shared" si="1260"/>
        <v>2</v>
      </c>
      <c r="I6197" s="93">
        <v>-0.13</v>
      </c>
      <c r="J6197">
        <f t="shared" si="1248"/>
        <v>-7.3033707865168538E-4</v>
      </c>
      <c r="K6197" s="4">
        <v>20.54</v>
      </c>
      <c r="L6197" s="4">
        <v>19.12</v>
      </c>
      <c r="M6197" s="16">
        <f t="shared" si="1249"/>
        <v>-2.4856000000000001E-3</v>
      </c>
      <c r="N6197">
        <f t="shared" si="1250"/>
        <v>0</v>
      </c>
      <c r="O6197">
        <f t="shared" si="1251"/>
        <v>0</v>
      </c>
      <c r="P6197" s="63">
        <f t="shared" si="1252"/>
        <v>0</v>
      </c>
    </row>
    <row r="6198" spans="1:18" x14ac:dyDescent="0.3">
      <c r="A6198">
        <f t="shared" si="1253"/>
        <v>2019</v>
      </c>
      <c r="B6198">
        <f t="shared" si="1254"/>
        <v>5</v>
      </c>
      <c r="C6198">
        <f t="shared" si="1255"/>
        <v>17</v>
      </c>
      <c r="D6198">
        <f t="shared" si="1256"/>
        <v>3</v>
      </c>
      <c r="E6198" t="str">
        <f t="shared" si="1257"/>
        <v>OFF</v>
      </c>
      <c r="F6198" s="13">
        <f t="shared" si="1259"/>
        <v>43602</v>
      </c>
      <c r="G6198" s="14" t="str">
        <f t="shared" si="1258"/>
        <v>Avg of 4 NM Projects</v>
      </c>
      <c r="H6198" s="15">
        <f t="shared" si="1260"/>
        <v>3</v>
      </c>
      <c r="I6198" s="93">
        <v>-0.13</v>
      </c>
      <c r="J6198">
        <f t="shared" si="1248"/>
        <v>-7.3033707865168538E-4</v>
      </c>
      <c r="K6198" s="4">
        <v>19.5</v>
      </c>
      <c r="L6198" s="4">
        <v>17.55</v>
      </c>
      <c r="M6198" s="16">
        <f t="shared" si="1249"/>
        <v>-2.2815000000000001E-3</v>
      </c>
      <c r="N6198">
        <f t="shared" si="1250"/>
        <v>0</v>
      </c>
      <c r="O6198">
        <f t="shared" si="1251"/>
        <v>0</v>
      </c>
      <c r="P6198" s="63">
        <f t="shared" si="1252"/>
        <v>0</v>
      </c>
    </row>
    <row r="6199" spans="1:18" x14ac:dyDescent="0.3">
      <c r="A6199">
        <f t="shared" si="1253"/>
        <v>2019</v>
      </c>
      <c r="B6199">
        <f t="shared" si="1254"/>
        <v>5</v>
      </c>
      <c r="C6199">
        <f t="shared" si="1255"/>
        <v>17</v>
      </c>
      <c r="D6199">
        <f t="shared" si="1256"/>
        <v>3</v>
      </c>
      <c r="E6199" t="str">
        <f t="shared" si="1257"/>
        <v>OFF</v>
      </c>
      <c r="F6199" s="13">
        <f t="shared" si="1259"/>
        <v>43602</v>
      </c>
      <c r="G6199" s="14" t="str">
        <f t="shared" si="1258"/>
        <v>Avg of 4 NM Projects</v>
      </c>
      <c r="H6199" s="15">
        <f t="shared" si="1260"/>
        <v>4</v>
      </c>
      <c r="I6199" s="93">
        <v>0</v>
      </c>
      <c r="J6199">
        <f t="shared" si="1248"/>
        <v>0</v>
      </c>
      <c r="K6199" s="4">
        <v>19.5</v>
      </c>
      <c r="L6199" s="4">
        <v>18.48</v>
      </c>
      <c r="M6199" s="16">
        <f t="shared" si="1249"/>
        <v>0</v>
      </c>
      <c r="N6199">
        <f t="shared" si="1250"/>
        <v>1</v>
      </c>
      <c r="O6199">
        <f t="shared" si="1251"/>
        <v>0</v>
      </c>
      <c r="P6199" s="63">
        <f t="shared" si="1252"/>
        <v>0</v>
      </c>
    </row>
    <row r="6200" spans="1:18" x14ac:dyDescent="0.3">
      <c r="A6200">
        <f t="shared" si="1253"/>
        <v>2019</v>
      </c>
      <c r="B6200">
        <f t="shared" si="1254"/>
        <v>5</v>
      </c>
      <c r="C6200">
        <f t="shared" si="1255"/>
        <v>17</v>
      </c>
      <c r="D6200">
        <f t="shared" si="1256"/>
        <v>3</v>
      </c>
      <c r="E6200" t="str">
        <f t="shared" si="1257"/>
        <v>OFF</v>
      </c>
      <c r="F6200" s="13">
        <f t="shared" si="1259"/>
        <v>43602</v>
      </c>
      <c r="G6200" s="14" t="str">
        <f t="shared" si="1258"/>
        <v>Avg of 4 NM Projects</v>
      </c>
      <c r="H6200" s="15">
        <f t="shared" si="1260"/>
        <v>5</v>
      </c>
      <c r="I6200" s="93">
        <v>-0.13</v>
      </c>
      <c r="J6200">
        <f t="shared" si="1248"/>
        <v>-7.3033707865168538E-4</v>
      </c>
      <c r="K6200" s="4">
        <v>19.739999999999998</v>
      </c>
      <c r="L6200" s="4">
        <v>19.43</v>
      </c>
      <c r="M6200" s="16">
        <f t="shared" si="1249"/>
        <v>-2.5259000000000002E-3</v>
      </c>
      <c r="N6200">
        <f t="shared" si="1250"/>
        <v>0</v>
      </c>
      <c r="O6200">
        <f t="shared" si="1251"/>
        <v>0</v>
      </c>
      <c r="P6200" s="63">
        <f t="shared" si="1252"/>
        <v>0</v>
      </c>
    </row>
    <row r="6201" spans="1:18" x14ac:dyDescent="0.3">
      <c r="A6201">
        <f t="shared" si="1253"/>
        <v>2019</v>
      </c>
      <c r="B6201">
        <f t="shared" si="1254"/>
        <v>5</v>
      </c>
      <c r="C6201">
        <f t="shared" si="1255"/>
        <v>17</v>
      </c>
      <c r="D6201">
        <f t="shared" si="1256"/>
        <v>3</v>
      </c>
      <c r="E6201" t="str">
        <f t="shared" si="1257"/>
        <v>OFF</v>
      </c>
      <c r="F6201" s="13">
        <f t="shared" si="1259"/>
        <v>43602</v>
      </c>
      <c r="G6201" s="14" t="str">
        <f t="shared" si="1258"/>
        <v>Avg of 4 NM Projects</v>
      </c>
      <c r="H6201" s="15">
        <f t="shared" si="1260"/>
        <v>6</v>
      </c>
      <c r="I6201" s="93">
        <v>0.26</v>
      </c>
      <c r="J6201">
        <f t="shared" si="1248"/>
        <v>1.4606741573033708E-3</v>
      </c>
      <c r="K6201" s="4">
        <v>20.64</v>
      </c>
      <c r="L6201" s="4">
        <v>19.989999999999998</v>
      </c>
      <c r="M6201" s="16">
        <f t="shared" si="1249"/>
        <v>5.1973999999999996E-3</v>
      </c>
      <c r="N6201">
        <f t="shared" si="1250"/>
        <v>0</v>
      </c>
      <c r="O6201">
        <f t="shared" si="1251"/>
        <v>0</v>
      </c>
      <c r="P6201" s="63">
        <f t="shared" si="1252"/>
        <v>0</v>
      </c>
    </row>
    <row r="6202" spans="1:18" x14ac:dyDescent="0.3">
      <c r="A6202">
        <f t="shared" si="1253"/>
        <v>2019</v>
      </c>
      <c r="B6202">
        <f t="shared" si="1254"/>
        <v>5</v>
      </c>
      <c r="C6202">
        <f t="shared" si="1255"/>
        <v>17</v>
      </c>
      <c r="D6202">
        <f t="shared" si="1256"/>
        <v>3</v>
      </c>
      <c r="E6202" t="str">
        <f t="shared" si="1257"/>
        <v>OFF</v>
      </c>
      <c r="F6202" s="13">
        <f t="shared" si="1259"/>
        <v>43602</v>
      </c>
      <c r="G6202" s="14" t="str">
        <f t="shared" si="1258"/>
        <v>Avg of 4 NM Projects</v>
      </c>
      <c r="H6202" s="15">
        <f t="shared" si="1260"/>
        <v>7</v>
      </c>
      <c r="I6202" s="93">
        <v>4.99</v>
      </c>
      <c r="J6202">
        <f t="shared" si="1248"/>
        <v>2.8033707865168539E-2</v>
      </c>
      <c r="K6202" s="4">
        <v>21.39</v>
      </c>
      <c r="L6202" s="4">
        <v>19.07</v>
      </c>
      <c r="M6202" s="16">
        <f t="shared" si="1249"/>
        <v>9.5159300000000002E-2</v>
      </c>
      <c r="N6202">
        <f t="shared" si="1250"/>
        <v>0</v>
      </c>
      <c r="O6202">
        <f t="shared" si="1251"/>
        <v>0</v>
      </c>
      <c r="P6202" s="63">
        <f t="shared" si="1252"/>
        <v>0</v>
      </c>
    </row>
    <row r="6203" spans="1:18" x14ac:dyDescent="0.3">
      <c r="A6203">
        <f t="shared" si="1253"/>
        <v>2019</v>
      </c>
      <c r="B6203">
        <f t="shared" si="1254"/>
        <v>5</v>
      </c>
      <c r="C6203">
        <f t="shared" si="1255"/>
        <v>17</v>
      </c>
      <c r="D6203">
        <f t="shared" si="1256"/>
        <v>3</v>
      </c>
      <c r="E6203" t="str">
        <f t="shared" si="1257"/>
        <v>ON</v>
      </c>
      <c r="F6203" s="13">
        <f t="shared" si="1259"/>
        <v>43602</v>
      </c>
      <c r="G6203" s="14" t="str">
        <f t="shared" si="1258"/>
        <v>Avg of 4 NM Projects</v>
      </c>
      <c r="H6203" s="15">
        <f t="shared" si="1260"/>
        <v>8</v>
      </c>
      <c r="I6203" s="93">
        <v>11.135000000000002</v>
      </c>
      <c r="J6203">
        <f t="shared" si="1248"/>
        <v>6.2556179775280912E-2</v>
      </c>
      <c r="K6203" s="4">
        <v>27.3</v>
      </c>
      <c r="L6203" s="4">
        <v>27.32</v>
      </c>
      <c r="M6203" s="16">
        <f t="shared" si="1249"/>
        <v>0.30420820000000004</v>
      </c>
      <c r="N6203">
        <f t="shared" si="1250"/>
        <v>0</v>
      </c>
      <c r="O6203">
        <f t="shared" si="1251"/>
        <v>0</v>
      </c>
      <c r="P6203" s="63">
        <f t="shared" si="1252"/>
        <v>0</v>
      </c>
    </row>
    <row r="6204" spans="1:18" x14ac:dyDescent="0.3">
      <c r="A6204">
        <f t="shared" si="1253"/>
        <v>2019</v>
      </c>
      <c r="B6204">
        <f t="shared" si="1254"/>
        <v>5</v>
      </c>
      <c r="C6204">
        <f t="shared" si="1255"/>
        <v>17</v>
      </c>
      <c r="D6204">
        <f t="shared" si="1256"/>
        <v>3</v>
      </c>
      <c r="E6204" t="str">
        <f t="shared" si="1257"/>
        <v>ON</v>
      </c>
      <c r="F6204" s="13">
        <f t="shared" si="1259"/>
        <v>43602</v>
      </c>
      <c r="G6204" s="14" t="str">
        <f t="shared" si="1258"/>
        <v>Avg of 4 NM Projects</v>
      </c>
      <c r="H6204" s="15">
        <f t="shared" si="1260"/>
        <v>9</v>
      </c>
      <c r="I6204" s="93">
        <v>19.714999999999996</v>
      </c>
      <c r="J6204">
        <f t="shared" si="1248"/>
        <v>0.11075842696629211</v>
      </c>
      <c r="K6204" s="4">
        <v>27.87</v>
      </c>
      <c r="L6204" s="4">
        <v>33.86</v>
      </c>
      <c r="M6204" s="16">
        <f t="shared" si="1249"/>
        <v>0.66754989999999992</v>
      </c>
      <c r="N6204">
        <f t="shared" si="1250"/>
        <v>0</v>
      </c>
      <c r="O6204">
        <f t="shared" si="1251"/>
        <v>0</v>
      </c>
      <c r="P6204" s="63">
        <f t="shared" si="1252"/>
        <v>0</v>
      </c>
    </row>
    <row r="6205" spans="1:18" x14ac:dyDescent="0.3">
      <c r="A6205">
        <f t="shared" si="1253"/>
        <v>2019</v>
      </c>
      <c r="B6205">
        <f t="shared" si="1254"/>
        <v>5</v>
      </c>
      <c r="C6205">
        <f t="shared" si="1255"/>
        <v>17</v>
      </c>
      <c r="D6205">
        <f t="shared" si="1256"/>
        <v>3</v>
      </c>
      <c r="E6205" t="str">
        <f t="shared" si="1257"/>
        <v>ON</v>
      </c>
      <c r="F6205" s="13">
        <f t="shared" si="1259"/>
        <v>43602</v>
      </c>
      <c r="G6205" s="14" t="str">
        <f t="shared" si="1258"/>
        <v>Avg of 4 NM Projects</v>
      </c>
      <c r="H6205" s="15">
        <f t="shared" si="1260"/>
        <v>10</v>
      </c>
      <c r="I6205" s="93">
        <v>38.274999999999999</v>
      </c>
      <c r="J6205">
        <f t="shared" si="1248"/>
        <v>0.21502808988764044</v>
      </c>
      <c r="K6205" s="4">
        <v>27.87</v>
      </c>
      <c r="L6205" s="4">
        <v>36.65</v>
      </c>
      <c r="M6205" s="16">
        <f t="shared" si="1249"/>
        <v>1.40277875</v>
      </c>
      <c r="N6205">
        <f t="shared" si="1250"/>
        <v>0</v>
      </c>
      <c r="O6205">
        <f t="shared" si="1251"/>
        <v>0</v>
      </c>
      <c r="P6205" s="63">
        <f t="shared" si="1252"/>
        <v>0</v>
      </c>
    </row>
    <row r="6206" spans="1:18" x14ac:dyDescent="0.3">
      <c r="A6206">
        <f t="shared" si="1253"/>
        <v>2019</v>
      </c>
      <c r="B6206">
        <f t="shared" si="1254"/>
        <v>5</v>
      </c>
      <c r="C6206">
        <f t="shared" si="1255"/>
        <v>17</v>
      </c>
      <c r="D6206">
        <f t="shared" si="1256"/>
        <v>3</v>
      </c>
      <c r="E6206" t="str">
        <f t="shared" si="1257"/>
        <v>ON</v>
      </c>
      <c r="F6206" s="13">
        <f t="shared" si="1259"/>
        <v>43602</v>
      </c>
      <c r="G6206" s="14" t="str">
        <f t="shared" si="1258"/>
        <v>Avg of 4 NM Projects</v>
      </c>
      <c r="H6206" s="15">
        <f t="shared" si="1260"/>
        <v>11</v>
      </c>
      <c r="I6206" s="93">
        <v>46.855000000000004</v>
      </c>
      <c r="J6206">
        <f t="shared" si="1248"/>
        <v>0.26323033707865173</v>
      </c>
      <c r="K6206" s="4">
        <v>29.8</v>
      </c>
      <c r="L6206" s="4">
        <v>35.21</v>
      </c>
      <c r="M6206" s="16">
        <f t="shared" si="1249"/>
        <v>1.64976455</v>
      </c>
      <c r="N6206">
        <f t="shared" si="1250"/>
        <v>0</v>
      </c>
      <c r="O6206">
        <f t="shared" si="1251"/>
        <v>0</v>
      </c>
      <c r="P6206" s="63">
        <f t="shared" si="1252"/>
        <v>0</v>
      </c>
    </row>
    <row r="6207" spans="1:18" x14ac:dyDescent="0.3">
      <c r="A6207">
        <f t="shared" si="1253"/>
        <v>2019</v>
      </c>
      <c r="B6207">
        <f t="shared" si="1254"/>
        <v>5</v>
      </c>
      <c r="C6207">
        <f t="shared" si="1255"/>
        <v>17</v>
      </c>
      <c r="D6207">
        <f t="shared" si="1256"/>
        <v>3</v>
      </c>
      <c r="E6207" t="str">
        <f t="shared" si="1257"/>
        <v>ON</v>
      </c>
      <c r="F6207" s="13">
        <f t="shared" si="1259"/>
        <v>43602</v>
      </c>
      <c r="G6207" s="14" t="str">
        <f t="shared" si="1258"/>
        <v>Avg of 4 NM Projects</v>
      </c>
      <c r="H6207" s="15">
        <f t="shared" si="1260"/>
        <v>12</v>
      </c>
      <c r="I6207" s="93">
        <v>76.415000000000006</v>
      </c>
      <c r="J6207">
        <f t="shared" si="1248"/>
        <v>0.4292977528089888</v>
      </c>
      <c r="K6207" s="4">
        <v>29.4</v>
      </c>
      <c r="L6207" s="4">
        <v>40.53</v>
      </c>
      <c r="M6207" s="16">
        <f t="shared" si="1249"/>
        <v>3.09709995</v>
      </c>
      <c r="N6207">
        <f t="shared" si="1250"/>
        <v>0</v>
      </c>
      <c r="O6207">
        <f t="shared" si="1251"/>
        <v>0</v>
      </c>
      <c r="P6207" s="63">
        <f t="shared" si="1252"/>
        <v>0</v>
      </c>
    </row>
    <row r="6208" spans="1:18" x14ac:dyDescent="0.3">
      <c r="A6208">
        <f t="shared" si="1253"/>
        <v>2019</v>
      </c>
      <c r="B6208">
        <f t="shared" si="1254"/>
        <v>5</v>
      </c>
      <c r="C6208">
        <f t="shared" si="1255"/>
        <v>17</v>
      </c>
      <c r="D6208">
        <f t="shared" si="1256"/>
        <v>3</v>
      </c>
      <c r="E6208" t="str">
        <f t="shared" si="1257"/>
        <v>ON</v>
      </c>
      <c r="F6208" s="13">
        <f t="shared" si="1259"/>
        <v>43602</v>
      </c>
      <c r="G6208" s="14" t="str">
        <f t="shared" si="1258"/>
        <v>Avg of 4 NM Projects</v>
      </c>
      <c r="H6208" s="15">
        <f t="shared" si="1260"/>
        <v>13</v>
      </c>
      <c r="I6208" s="93">
        <v>78.199999999999989</v>
      </c>
      <c r="J6208">
        <f t="shared" si="1248"/>
        <v>0.43932584269662917</v>
      </c>
      <c r="K6208" s="4">
        <v>25.73</v>
      </c>
      <c r="L6208" s="4">
        <v>31.09</v>
      </c>
      <c r="M6208" s="16">
        <f t="shared" si="1249"/>
        <v>2.431238</v>
      </c>
      <c r="N6208">
        <f t="shared" si="1250"/>
        <v>0</v>
      </c>
      <c r="O6208">
        <f t="shared" si="1251"/>
        <v>0</v>
      </c>
      <c r="P6208" s="63">
        <f t="shared" si="1252"/>
        <v>0</v>
      </c>
    </row>
    <row r="6209" spans="1:18" x14ac:dyDescent="0.3">
      <c r="A6209">
        <f t="shared" si="1253"/>
        <v>2019</v>
      </c>
      <c r="B6209">
        <f t="shared" si="1254"/>
        <v>5</v>
      </c>
      <c r="C6209">
        <f t="shared" si="1255"/>
        <v>17</v>
      </c>
      <c r="D6209">
        <f t="shared" si="1256"/>
        <v>3</v>
      </c>
      <c r="E6209" t="str">
        <f t="shared" si="1257"/>
        <v>ON</v>
      </c>
      <c r="F6209" s="13">
        <f t="shared" si="1259"/>
        <v>43602</v>
      </c>
      <c r="G6209" s="14" t="str">
        <f t="shared" si="1258"/>
        <v>Avg of 4 NM Projects</v>
      </c>
      <c r="H6209" s="15">
        <f t="shared" si="1260"/>
        <v>14</v>
      </c>
      <c r="I6209" s="93">
        <v>114.3</v>
      </c>
      <c r="J6209">
        <f t="shared" si="1248"/>
        <v>0.64213483146067418</v>
      </c>
      <c r="K6209" s="4">
        <v>25.45</v>
      </c>
      <c r="L6209" s="4">
        <v>35.380000000000003</v>
      </c>
      <c r="M6209" s="16">
        <f t="shared" si="1249"/>
        <v>4.0439340000000001</v>
      </c>
      <c r="N6209">
        <f t="shared" si="1250"/>
        <v>0</v>
      </c>
      <c r="O6209">
        <f t="shared" si="1251"/>
        <v>1</v>
      </c>
      <c r="P6209" s="63">
        <f t="shared" si="1252"/>
        <v>0</v>
      </c>
    </row>
    <row r="6210" spans="1:18" x14ac:dyDescent="0.3">
      <c r="A6210">
        <f t="shared" si="1253"/>
        <v>2019</v>
      </c>
      <c r="B6210">
        <f t="shared" si="1254"/>
        <v>5</v>
      </c>
      <c r="C6210">
        <f t="shared" si="1255"/>
        <v>17</v>
      </c>
      <c r="D6210">
        <f t="shared" si="1256"/>
        <v>3</v>
      </c>
      <c r="E6210" t="str">
        <f t="shared" si="1257"/>
        <v>ON</v>
      </c>
      <c r="F6210" s="13">
        <f t="shared" si="1259"/>
        <v>43602</v>
      </c>
      <c r="G6210" s="14" t="str">
        <f t="shared" si="1258"/>
        <v>Avg of 4 NM Projects</v>
      </c>
      <c r="H6210" s="15">
        <f t="shared" si="1260"/>
        <v>15</v>
      </c>
      <c r="I6210" s="93">
        <v>111.35499999999999</v>
      </c>
      <c r="J6210">
        <f t="shared" si="1248"/>
        <v>0.62558988764044943</v>
      </c>
      <c r="K6210" s="4">
        <v>25.59</v>
      </c>
      <c r="L6210" s="4">
        <v>37.18</v>
      </c>
      <c r="M6210" s="16">
        <f t="shared" si="1249"/>
        <v>4.1401788999999996</v>
      </c>
      <c r="N6210">
        <f t="shared" si="1250"/>
        <v>0</v>
      </c>
      <c r="O6210">
        <f t="shared" si="1251"/>
        <v>1</v>
      </c>
      <c r="P6210" s="63">
        <f t="shared" si="1252"/>
        <v>0</v>
      </c>
    </row>
    <row r="6211" spans="1:18" x14ac:dyDescent="0.3">
      <c r="A6211">
        <f t="shared" si="1253"/>
        <v>2019</v>
      </c>
      <c r="B6211">
        <f t="shared" si="1254"/>
        <v>5</v>
      </c>
      <c r="C6211">
        <f t="shared" si="1255"/>
        <v>17</v>
      </c>
      <c r="D6211">
        <f t="shared" si="1256"/>
        <v>3</v>
      </c>
      <c r="E6211" t="str">
        <f t="shared" si="1257"/>
        <v>ON</v>
      </c>
      <c r="F6211" s="13">
        <f t="shared" si="1259"/>
        <v>43602</v>
      </c>
      <c r="G6211" s="14" t="str">
        <f t="shared" si="1258"/>
        <v>Avg of 4 NM Projects</v>
      </c>
      <c r="H6211" s="15">
        <f t="shared" si="1260"/>
        <v>16</v>
      </c>
      <c r="I6211" s="93">
        <v>87.43</v>
      </c>
      <c r="J6211">
        <f t="shared" si="1248"/>
        <v>0.4911797752808989</v>
      </c>
      <c r="K6211" s="4">
        <v>25.38</v>
      </c>
      <c r="L6211" s="4">
        <v>39.299999999999997</v>
      </c>
      <c r="M6211" s="16">
        <f t="shared" si="1249"/>
        <v>3.4359989999999998</v>
      </c>
      <c r="N6211">
        <f t="shared" si="1250"/>
        <v>0</v>
      </c>
      <c r="O6211">
        <f t="shared" si="1251"/>
        <v>0</v>
      </c>
      <c r="P6211" s="63">
        <f t="shared" si="1252"/>
        <v>0</v>
      </c>
    </row>
    <row r="6212" spans="1:18" x14ac:dyDescent="0.3">
      <c r="A6212">
        <f t="shared" si="1253"/>
        <v>2019</v>
      </c>
      <c r="B6212">
        <f t="shared" si="1254"/>
        <v>5</v>
      </c>
      <c r="C6212">
        <f t="shared" si="1255"/>
        <v>17</v>
      </c>
      <c r="D6212">
        <f t="shared" si="1256"/>
        <v>3</v>
      </c>
      <c r="E6212" t="str">
        <f t="shared" si="1257"/>
        <v>ON</v>
      </c>
      <c r="F6212" s="13">
        <f t="shared" si="1259"/>
        <v>43602</v>
      </c>
      <c r="G6212" s="14" t="str">
        <f t="shared" si="1258"/>
        <v>Avg of 4 NM Projects</v>
      </c>
      <c r="H6212" s="15">
        <f t="shared" si="1260"/>
        <v>17</v>
      </c>
      <c r="I6212" s="93">
        <v>69.88</v>
      </c>
      <c r="J6212">
        <f t="shared" ref="J6212:J6275" si="1261">+I6212/$I$1</f>
        <v>0.39258426966292131</v>
      </c>
      <c r="K6212" s="4">
        <v>25.33</v>
      </c>
      <c r="L6212" s="4">
        <v>37.049999999999997</v>
      </c>
      <c r="M6212" s="16">
        <f t="shared" ref="M6212:M6275" si="1262">+L6212*I6212/1000</f>
        <v>2.5890539999999995</v>
      </c>
      <c r="N6212">
        <f t="shared" ref="N6212:N6275" si="1263">+IF(I6212=0,1,0)</f>
        <v>0</v>
      </c>
      <c r="O6212">
        <f t="shared" ref="O6212:O6275" si="1264">+IF(I6212&gt;=0.5*$I$1,1,0)</f>
        <v>0</v>
      </c>
      <c r="P6212" s="63">
        <f t="shared" ref="P6212:P6275" si="1265">+IF(I6212&gt;MAX(I$3652:I$5859),1,0)</f>
        <v>0</v>
      </c>
    </row>
    <row r="6213" spans="1:18" x14ac:dyDescent="0.3">
      <c r="A6213">
        <f t="shared" ref="A6213:A6276" si="1266">YEAR(F6213)</f>
        <v>2019</v>
      </c>
      <c r="B6213">
        <f t="shared" ref="B6213:B6276" si="1267">+MONTH(F6213)</f>
        <v>5</v>
      </c>
      <c r="C6213">
        <f t="shared" ref="C6213:C6276" si="1268">+DAY(F6213)</f>
        <v>17</v>
      </c>
      <c r="D6213">
        <f t="shared" ref="D6213:D6276" si="1269">WEEKDAY(C6213)</f>
        <v>3</v>
      </c>
      <c r="E6213" t="str">
        <f t="shared" ref="E6213:E6276" si="1270">IF(OR(D6213=1,D6213=7,H6213=1,H6213=2,H6213=3,H6213=4,H6213=5,H6213=6,H6213=7,H6213=24),"OFF","ON")</f>
        <v>ON</v>
      </c>
      <c r="F6213" s="13">
        <f t="shared" si="1259"/>
        <v>43602</v>
      </c>
      <c r="G6213" s="14" t="str">
        <f t="shared" si="1258"/>
        <v>Avg of 4 NM Projects</v>
      </c>
      <c r="H6213" s="15">
        <f t="shared" si="1260"/>
        <v>18</v>
      </c>
      <c r="I6213" s="93">
        <v>57.72</v>
      </c>
      <c r="J6213">
        <f t="shared" si="1261"/>
        <v>0.32426966292134829</v>
      </c>
      <c r="K6213" s="4">
        <v>25.86</v>
      </c>
      <c r="L6213" s="4">
        <v>25.64</v>
      </c>
      <c r="M6213" s="16">
        <f t="shared" si="1262"/>
        <v>1.4799408000000001</v>
      </c>
      <c r="N6213">
        <f t="shared" si="1263"/>
        <v>0</v>
      </c>
      <c r="O6213">
        <f t="shared" si="1264"/>
        <v>0</v>
      </c>
      <c r="P6213" s="63">
        <f t="shared" si="1265"/>
        <v>0</v>
      </c>
    </row>
    <row r="6214" spans="1:18" x14ac:dyDescent="0.3">
      <c r="A6214">
        <f t="shared" si="1266"/>
        <v>2019</v>
      </c>
      <c r="B6214">
        <f t="shared" si="1267"/>
        <v>5</v>
      </c>
      <c r="C6214">
        <f t="shared" si="1268"/>
        <v>17</v>
      </c>
      <c r="D6214">
        <f t="shared" si="1269"/>
        <v>3</v>
      </c>
      <c r="E6214" t="str">
        <f t="shared" si="1270"/>
        <v>ON</v>
      </c>
      <c r="F6214" s="13">
        <f t="shared" si="1259"/>
        <v>43602</v>
      </c>
      <c r="G6214" s="14" t="str">
        <f t="shared" ref="G6214:G6277" si="1271">+G6213</f>
        <v>Avg of 4 NM Projects</v>
      </c>
      <c r="H6214" s="15">
        <f t="shared" si="1260"/>
        <v>19</v>
      </c>
      <c r="I6214" s="93">
        <v>29.569999999999997</v>
      </c>
      <c r="J6214">
        <f t="shared" si="1261"/>
        <v>0.16612359550561795</v>
      </c>
      <c r="K6214" s="4">
        <v>25.97</v>
      </c>
      <c r="L6214" s="4">
        <v>24.46</v>
      </c>
      <c r="M6214" s="16">
        <f t="shared" si="1262"/>
        <v>0.72328219999999999</v>
      </c>
      <c r="N6214">
        <f t="shared" si="1263"/>
        <v>0</v>
      </c>
      <c r="O6214">
        <f t="shared" si="1264"/>
        <v>0</v>
      </c>
      <c r="P6214" s="63">
        <f t="shared" si="1265"/>
        <v>0</v>
      </c>
    </row>
    <row r="6215" spans="1:18" x14ac:dyDescent="0.3">
      <c r="A6215">
        <f t="shared" si="1266"/>
        <v>2019</v>
      </c>
      <c r="B6215">
        <f t="shared" si="1267"/>
        <v>5</v>
      </c>
      <c r="C6215">
        <f t="shared" si="1268"/>
        <v>17</v>
      </c>
      <c r="D6215">
        <f t="shared" si="1269"/>
        <v>3</v>
      </c>
      <c r="E6215" t="str">
        <f t="shared" si="1270"/>
        <v>ON</v>
      </c>
      <c r="F6215" s="13">
        <f t="shared" si="1259"/>
        <v>43602</v>
      </c>
      <c r="G6215" s="14" t="str">
        <f t="shared" si="1271"/>
        <v>Avg of 4 NM Projects</v>
      </c>
      <c r="H6215" s="15">
        <f t="shared" si="1260"/>
        <v>20</v>
      </c>
      <c r="I6215" s="93">
        <v>6.28</v>
      </c>
      <c r="J6215">
        <f t="shared" si="1261"/>
        <v>3.5280898876404496E-2</v>
      </c>
      <c r="K6215" s="4">
        <v>27.79</v>
      </c>
      <c r="L6215" s="4">
        <v>31.53</v>
      </c>
      <c r="M6215" s="16">
        <f t="shared" si="1262"/>
        <v>0.19800840000000003</v>
      </c>
      <c r="N6215">
        <f t="shared" si="1263"/>
        <v>0</v>
      </c>
      <c r="O6215">
        <f t="shared" si="1264"/>
        <v>0</v>
      </c>
      <c r="P6215" s="63">
        <f t="shared" si="1265"/>
        <v>0</v>
      </c>
    </row>
    <row r="6216" spans="1:18" x14ac:dyDescent="0.3">
      <c r="A6216">
        <f t="shared" si="1266"/>
        <v>2019</v>
      </c>
      <c r="B6216">
        <f t="shared" si="1267"/>
        <v>5</v>
      </c>
      <c r="C6216">
        <f t="shared" si="1268"/>
        <v>17</v>
      </c>
      <c r="D6216">
        <f t="shared" si="1269"/>
        <v>3</v>
      </c>
      <c r="E6216" t="str">
        <f t="shared" si="1270"/>
        <v>ON</v>
      </c>
      <c r="F6216" s="13">
        <f t="shared" si="1259"/>
        <v>43602</v>
      </c>
      <c r="G6216" s="14" t="str">
        <f t="shared" si="1271"/>
        <v>Avg of 4 NM Projects</v>
      </c>
      <c r="H6216" s="15">
        <f t="shared" si="1260"/>
        <v>21</v>
      </c>
      <c r="I6216" s="93">
        <v>0</v>
      </c>
      <c r="J6216">
        <f t="shared" si="1261"/>
        <v>0</v>
      </c>
      <c r="K6216" s="4">
        <v>26.4</v>
      </c>
      <c r="L6216" s="4">
        <v>36.83</v>
      </c>
      <c r="M6216" s="16">
        <f t="shared" si="1262"/>
        <v>0</v>
      </c>
      <c r="N6216">
        <f t="shared" si="1263"/>
        <v>1</v>
      </c>
      <c r="O6216">
        <f t="shared" si="1264"/>
        <v>0</v>
      </c>
      <c r="P6216" s="63">
        <f t="shared" si="1265"/>
        <v>0</v>
      </c>
    </row>
    <row r="6217" spans="1:18" x14ac:dyDescent="0.3">
      <c r="A6217">
        <f t="shared" si="1266"/>
        <v>2019</v>
      </c>
      <c r="B6217">
        <f t="shared" si="1267"/>
        <v>5</v>
      </c>
      <c r="C6217">
        <f t="shared" si="1268"/>
        <v>17</v>
      </c>
      <c r="D6217">
        <f t="shared" si="1269"/>
        <v>3</v>
      </c>
      <c r="E6217" t="str">
        <f t="shared" si="1270"/>
        <v>ON</v>
      </c>
      <c r="F6217" s="13">
        <f t="shared" si="1259"/>
        <v>43602</v>
      </c>
      <c r="G6217" s="14" t="str">
        <f t="shared" si="1271"/>
        <v>Avg of 4 NM Projects</v>
      </c>
      <c r="H6217" s="15">
        <f t="shared" si="1260"/>
        <v>22</v>
      </c>
      <c r="I6217" s="93">
        <v>-0.13</v>
      </c>
      <c r="J6217">
        <f t="shared" si="1261"/>
        <v>-7.3033707865168538E-4</v>
      </c>
      <c r="K6217" s="4">
        <v>26.04</v>
      </c>
      <c r="L6217" s="4">
        <v>49.1</v>
      </c>
      <c r="M6217" s="16">
        <f t="shared" si="1262"/>
        <v>-6.3829999999999998E-3</v>
      </c>
      <c r="N6217">
        <f t="shared" si="1263"/>
        <v>0</v>
      </c>
      <c r="O6217">
        <f t="shared" si="1264"/>
        <v>0</v>
      </c>
      <c r="P6217" s="63">
        <f t="shared" si="1265"/>
        <v>0</v>
      </c>
    </row>
    <row r="6218" spans="1:18" x14ac:dyDescent="0.3">
      <c r="A6218">
        <f t="shared" si="1266"/>
        <v>2019</v>
      </c>
      <c r="B6218">
        <f t="shared" si="1267"/>
        <v>5</v>
      </c>
      <c r="C6218">
        <f t="shared" si="1268"/>
        <v>17</v>
      </c>
      <c r="D6218">
        <f t="shared" si="1269"/>
        <v>3</v>
      </c>
      <c r="E6218" t="str">
        <f t="shared" si="1270"/>
        <v>ON</v>
      </c>
      <c r="F6218" s="13">
        <f t="shared" si="1259"/>
        <v>43602</v>
      </c>
      <c r="G6218" s="14" t="str">
        <f t="shared" si="1271"/>
        <v>Avg of 4 NM Projects</v>
      </c>
      <c r="H6218" s="15">
        <f t="shared" si="1260"/>
        <v>23</v>
      </c>
      <c r="I6218" s="93">
        <v>0</v>
      </c>
      <c r="J6218">
        <f t="shared" si="1261"/>
        <v>0</v>
      </c>
      <c r="K6218" s="4">
        <v>25.62</v>
      </c>
      <c r="L6218" s="4">
        <v>43.64</v>
      </c>
      <c r="M6218" s="16">
        <f t="shared" si="1262"/>
        <v>0</v>
      </c>
      <c r="N6218">
        <f t="shared" si="1263"/>
        <v>1</v>
      </c>
      <c r="O6218">
        <f t="shared" si="1264"/>
        <v>0</v>
      </c>
      <c r="P6218" s="63">
        <f t="shared" si="1265"/>
        <v>0</v>
      </c>
    </row>
    <row r="6219" spans="1:18" x14ac:dyDescent="0.3">
      <c r="A6219">
        <f t="shared" si="1266"/>
        <v>2019</v>
      </c>
      <c r="B6219">
        <f t="shared" si="1267"/>
        <v>5</v>
      </c>
      <c r="C6219">
        <f t="shared" si="1268"/>
        <v>17</v>
      </c>
      <c r="D6219">
        <f t="shared" si="1269"/>
        <v>3</v>
      </c>
      <c r="E6219" t="str">
        <f t="shared" si="1270"/>
        <v>OFF</v>
      </c>
      <c r="F6219" s="13">
        <f t="shared" si="1259"/>
        <v>43602</v>
      </c>
      <c r="G6219" s="14" t="str">
        <f t="shared" si="1271"/>
        <v>Avg of 4 NM Projects</v>
      </c>
      <c r="H6219" s="15">
        <f t="shared" si="1260"/>
        <v>24</v>
      </c>
      <c r="I6219" s="93">
        <v>-0.26</v>
      </c>
      <c r="J6219">
        <f t="shared" si="1261"/>
        <v>-1.4606741573033708E-3</v>
      </c>
      <c r="K6219" s="4">
        <v>21.31</v>
      </c>
      <c r="L6219" s="4">
        <v>64.52</v>
      </c>
      <c r="M6219" s="16">
        <f t="shared" si="1262"/>
        <v>-1.6775199999999997E-2</v>
      </c>
      <c r="N6219">
        <f t="shared" si="1263"/>
        <v>0</v>
      </c>
      <c r="O6219">
        <f t="shared" si="1264"/>
        <v>0</v>
      </c>
      <c r="P6219" s="63">
        <f t="shared" si="1265"/>
        <v>0</v>
      </c>
    </row>
    <row r="6220" spans="1:18" x14ac:dyDescent="0.3">
      <c r="A6220">
        <f t="shared" si="1266"/>
        <v>2019</v>
      </c>
      <c r="B6220">
        <f t="shared" si="1267"/>
        <v>5</v>
      </c>
      <c r="C6220">
        <f t="shared" si="1268"/>
        <v>18</v>
      </c>
      <c r="D6220">
        <f t="shared" si="1269"/>
        <v>4</v>
      </c>
      <c r="E6220" t="str">
        <f t="shared" si="1270"/>
        <v>OFF</v>
      </c>
      <c r="F6220" s="13">
        <f t="shared" si="1259"/>
        <v>43603</v>
      </c>
      <c r="G6220" s="14" t="str">
        <f t="shared" si="1271"/>
        <v>Avg of 4 NM Projects</v>
      </c>
      <c r="H6220" s="15">
        <f t="shared" si="1260"/>
        <v>1</v>
      </c>
      <c r="I6220" s="93">
        <v>0</v>
      </c>
      <c r="J6220">
        <f t="shared" si="1261"/>
        <v>0</v>
      </c>
      <c r="K6220" s="4">
        <v>21.49</v>
      </c>
      <c r="L6220" s="4">
        <v>32.64</v>
      </c>
      <c r="M6220" s="16">
        <f t="shared" si="1262"/>
        <v>0</v>
      </c>
      <c r="N6220">
        <f t="shared" si="1263"/>
        <v>1</v>
      </c>
      <c r="O6220">
        <f t="shared" si="1264"/>
        <v>0</v>
      </c>
      <c r="P6220" s="63">
        <f t="shared" si="1265"/>
        <v>0</v>
      </c>
      <c r="Q6220" s="34"/>
      <c r="R6220" s="34"/>
    </row>
    <row r="6221" spans="1:18" x14ac:dyDescent="0.3">
      <c r="A6221">
        <f t="shared" si="1266"/>
        <v>2019</v>
      </c>
      <c r="B6221">
        <f t="shared" si="1267"/>
        <v>5</v>
      </c>
      <c r="C6221">
        <f t="shared" si="1268"/>
        <v>18</v>
      </c>
      <c r="D6221">
        <f t="shared" si="1269"/>
        <v>4</v>
      </c>
      <c r="E6221" t="str">
        <f t="shared" si="1270"/>
        <v>OFF</v>
      </c>
      <c r="F6221" s="13">
        <f t="shared" si="1259"/>
        <v>43603</v>
      </c>
      <c r="G6221" s="14" t="str">
        <f t="shared" si="1271"/>
        <v>Avg of 4 NM Projects</v>
      </c>
      <c r="H6221" s="15">
        <f t="shared" si="1260"/>
        <v>2</v>
      </c>
      <c r="I6221" s="93">
        <v>-0.13</v>
      </c>
      <c r="J6221">
        <f t="shared" si="1261"/>
        <v>-7.3033707865168538E-4</v>
      </c>
      <c r="K6221" s="4">
        <v>16.809999999999999</v>
      </c>
      <c r="L6221" s="4">
        <v>17.82</v>
      </c>
      <c r="M6221" s="16">
        <f t="shared" si="1262"/>
        <v>-2.3166000000000003E-3</v>
      </c>
      <c r="N6221">
        <f t="shared" si="1263"/>
        <v>0</v>
      </c>
      <c r="O6221">
        <f t="shared" si="1264"/>
        <v>0</v>
      </c>
      <c r="P6221" s="63">
        <f t="shared" si="1265"/>
        <v>0</v>
      </c>
    </row>
    <row r="6222" spans="1:18" x14ac:dyDescent="0.3">
      <c r="A6222">
        <f t="shared" si="1266"/>
        <v>2019</v>
      </c>
      <c r="B6222">
        <f t="shared" si="1267"/>
        <v>5</v>
      </c>
      <c r="C6222">
        <f t="shared" si="1268"/>
        <v>18</v>
      </c>
      <c r="D6222">
        <f t="shared" si="1269"/>
        <v>4</v>
      </c>
      <c r="E6222" t="str">
        <f t="shared" si="1270"/>
        <v>OFF</v>
      </c>
      <c r="F6222" s="13">
        <f t="shared" si="1259"/>
        <v>43603</v>
      </c>
      <c r="G6222" s="14" t="str">
        <f t="shared" si="1271"/>
        <v>Avg of 4 NM Projects</v>
      </c>
      <c r="H6222" s="15">
        <f t="shared" si="1260"/>
        <v>3</v>
      </c>
      <c r="I6222" s="93">
        <v>0</v>
      </c>
      <c r="J6222">
        <f t="shared" si="1261"/>
        <v>0</v>
      </c>
      <c r="K6222" s="4">
        <v>16.78</v>
      </c>
      <c r="L6222" s="4">
        <v>17.32</v>
      </c>
      <c r="M6222" s="16">
        <f t="shared" si="1262"/>
        <v>0</v>
      </c>
      <c r="N6222">
        <f t="shared" si="1263"/>
        <v>1</v>
      </c>
      <c r="O6222">
        <f t="shared" si="1264"/>
        <v>0</v>
      </c>
      <c r="P6222" s="63">
        <f t="shared" si="1265"/>
        <v>0</v>
      </c>
    </row>
    <row r="6223" spans="1:18" x14ac:dyDescent="0.3">
      <c r="A6223">
        <f t="shared" si="1266"/>
        <v>2019</v>
      </c>
      <c r="B6223">
        <f t="shared" si="1267"/>
        <v>5</v>
      </c>
      <c r="C6223">
        <f t="shared" si="1268"/>
        <v>18</v>
      </c>
      <c r="D6223">
        <f t="shared" si="1269"/>
        <v>4</v>
      </c>
      <c r="E6223" t="str">
        <f t="shared" si="1270"/>
        <v>OFF</v>
      </c>
      <c r="F6223" s="13">
        <f t="shared" si="1259"/>
        <v>43603</v>
      </c>
      <c r="G6223" s="14" t="str">
        <f t="shared" si="1271"/>
        <v>Avg of 4 NM Projects</v>
      </c>
      <c r="H6223" s="15">
        <f t="shared" si="1260"/>
        <v>4</v>
      </c>
      <c r="I6223" s="93">
        <v>-0.26</v>
      </c>
      <c r="J6223">
        <f t="shared" si="1261"/>
        <v>-1.4606741573033708E-3</v>
      </c>
      <c r="K6223" s="4">
        <v>16.29</v>
      </c>
      <c r="L6223" s="4">
        <v>17.260000000000002</v>
      </c>
      <c r="M6223" s="16">
        <f t="shared" si="1262"/>
        <v>-4.4876000000000004E-3</v>
      </c>
      <c r="N6223">
        <f t="shared" si="1263"/>
        <v>0</v>
      </c>
      <c r="O6223">
        <f t="shared" si="1264"/>
        <v>0</v>
      </c>
      <c r="P6223" s="63">
        <f t="shared" si="1265"/>
        <v>0</v>
      </c>
    </row>
    <row r="6224" spans="1:18" x14ac:dyDescent="0.3">
      <c r="A6224">
        <f t="shared" si="1266"/>
        <v>2019</v>
      </c>
      <c r="B6224">
        <f t="shared" si="1267"/>
        <v>5</v>
      </c>
      <c r="C6224">
        <f t="shared" si="1268"/>
        <v>18</v>
      </c>
      <c r="D6224">
        <f t="shared" si="1269"/>
        <v>4</v>
      </c>
      <c r="E6224" t="str">
        <f t="shared" si="1270"/>
        <v>OFF</v>
      </c>
      <c r="F6224" s="13">
        <f t="shared" si="1259"/>
        <v>43603</v>
      </c>
      <c r="G6224" s="14" t="str">
        <f t="shared" si="1271"/>
        <v>Avg of 4 NM Projects</v>
      </c>
      <c r="H6224" s="15">
        <f t="shared" si="1260"/>
        <v>5</v>
      </c>
      <c r="I6224" s="93">
        <v>-0.13</v>
      </c>
      <c r="J6224">
        <f t="shared" si="1261"/>
        <v>-7.3033707865168538E-4</v>
      </c>
      <c r="K6224" s="4">
        <v>14.92</v>
      </c>
      <c r="L6224" s="4">
        <v>17.95</v>
      </c>
      <c r="M6224" s="16">
        <f t="shared" si="1262"/>
        <v>-2.3335000000000001E-3</v>
      </c>
      <c r="N6224">
        <f t="shared" si="1263"/>
        <v>0</v>
      </c>
      <c r="O6224">
        <f t="shared" si="1264"/>
        <v>0</v>
      </c>
      <c r="P6224" s="63">
        <f t="shared" si="1265"/>
        <v>0</v>
      </c>
    </row>
    <row r="6225" spans="1:16" x14ac:dyDescent="0.3">
      <c r="A6225">
        <f t="shared" si="1266"/>
        <v>2019</v>
      </c>
      <c r="B6225">
        <f t="shared" si="1267"/>
        <v>5</v>
      </c>
      <c r="C6225">
        <f t="shared" si="1268"/>
        <v>18</v>
      </c>
      <c r="D6225">
        <f t="shared" si="1269"/>
        <v>4</v>
      </c>
      <c r="E6225" t="str">
        <f t="shared" si="1270"/>
        <v>OFF</v>
      </c>
      <c r="F6225" s="13">
        <f t="shared" si="1259"/>
        <v>43603</v>
      </c>
      <c r="G6225" s="14" t="str">
        <f t="shared" si="1271"/>
        <v>Avg of 4 NM Projects</v>
      </c>
      <c r="H6225" s="15">
        <f t="shared" si="1260"/>
        <v>6</v>
      </c>
      <c r="I6225" s="93">
        <v>0.255</v>
      </c>
      <c r="J6225">
        <f t="shared" si="1261"/>
        <v>1.4325842696629213E-3</v>
      </c>
      <c r="K6225" s="4">
        <v>16.05</v>
      </c>
      <c r="L6225" s="4">
        <v>20.399999999999999</v>
      </c>
      <c r="M6225" s="16">
        <f t="shared" si="1262"/>
        <v>5.202E-3</v>
      </c>
      <c r="N6225">
        <f t="shared" si="1263"/>
        <v>0</v>
      </c>
      <c r="O6225">
        <f t="shared" si="1264"/>
        <v>0</v>
      </c>
      <c r="P6225" s="63">
        <f t="shared" si="1265"/>
        <v>0</v>
      </c>
    </row>
    <row r="6226" spans="1:16" x14ac:dyDescent="0.3">
      <c r="A6226">
        <f t="shared" si="1266"/>
        <v>2019</v>
      </c>
      <c r="B6226">
        <f t="shared" si="1267"/>
        <v>5</v>
      </c>
      <c r="C6226">
        <f t="shared" si="1268"/>
        <v>18</v>
      </c>
      <c r="D6226">
        <f t="shared" si="1269"/>
        <v>4</v>
      </c>
      <c r="E6226" t="str">
        <f t="shared" si="1270"/>
        <v>OFF</v>
      </c>
      <c r="F6226" s="13">
        <f t="shared" si="1259"/>
        <v>43603</v>
      </c>
      <c r="G6226" s="14" t="str">
        <f t="shared" si="1271"/>
        <v>Avg of 4 NM Projects</v>
      </c>
      <c r="H6226" s="15">
        <f t="shared" si="1260"/>
        <v>7</v>
      </c>
      <c r="I6226" s="93">
        <v>9.86</v>
      </c>
      <c r="J6226">
        <f t="shared" si="1261"/>
        <v>5.5393258426966289E-2</v>
      </c>
      <c r="K6226" s="4">
        <v>18.88</v>
      </c>
      <c r="L6226" s="4">
        <v>56.33</v>
      </c>
      <c r="M6226" s="16">
        <f t="shared" si="1262"/>
        <v>0.55541379999999996</v>
      </c>
      <c r="N6226">
        <f t="shared" si="1263"/>
        <v>0</v>
      </c>
      <c r="O6226">
        <f t="shared" si="1264"/>
        <v>0</v>
      </c>
      <c r="P6226" s="63">
        <f t="shared" si="1265"/>
        <v>0</v>
      </c>
    </row>
    <row r="6227" spans="1:16" x14ac:dyDescent="0.3">
      <c r="A6227">
        <f t="shared" si="1266"/>
        <v>2019</v>
      </c>
      <c r="B6227">
        <f t="shared" si="1267"/>
        <v>5</v>
      </c>
      <c r="C6227">
        <f t="shared" si="1268"/>
        <v>18</v>
      </c>
      <c r="D6227">
        <f t="shared" si="1269"/>
        <v>4</v>
      </c>
      <c r="E6227" t="str">
        <f t="shared" si="1270"/>
        <v>ON</v>
      </c>
      <c r="F6227" s="13">
        <f t="shared" si="1259"/>
        <v>43603</v>
      </c>
      <c r="G6227" s="14" t="str">
        <f t="shared" si="1271"/>
        <v>Avg of 4 NM Projects</v>
      </c>
      <c r="H6227" s="15">
        <f t="shared" si="1260"/>
        <v>8</v>
      </c>
      <c r="I6227" s="93">
        <v>41.734999999999999</v>
      </c>
      <c r="J6227">
        <f t="shared" si="1261"/>
        <v>0.23446629213483144</v>
      </c>
      <c r="K6227" s="4">
        <v>20.350000000000001</v>
      </c>
      <c r="L6227" s="4">
        <v>33.869999999999997</v>
      </c>
      <c r="M6227" s="16">
        <f t="shared" si="1262"/>
        <v>1.4135644499999998</v>
      </c>
      <c r="N6227">
        <f t="shared" si="1263"/>
        <v>0</v>
      </c>
      <c r="O6227">
        <f t="shared" si="1264"/>
        <v>0</v>
      </c>
      <c r="P6227" s="63">
        <f t="shared" si="1265"/>
        <v>0</v>
      </c>
    </row>
    <row r="6228" spans="1:16" x14ac:dyDescent="0.3">
      <c r="A6228">
        <f t="shared" si="1266"/>
        <v>2019</v>
      </c>
      <c r="B6228">
        <f t="shared" si="1267"/>
        <v>5</v>
      </c>
      <c r="C6228">
        <f t="shared" si="1268"/>
        <v>18</v>
      </c>
      <c r="D6228">
        <f t="shared" si="1269"/>
        <v>4</v>
      </c>
      <c r="E6228" t="str">
        <f t="shared" si="1270"/>
        <v>ON</v>
      </c>
      <c r="F6228" s="13">
        <f t="shared" si="1259"/>
        <v>43603</v>
      </c>
      <c r="G6228" s="14" t="str">
        <f t="shared" si="1271"/>
        <v>Avg of 4 NM Projects</v>
      </c>
      <c r="H6228" s="15">
        <f t="shared" si="1260"/>
        <v>9</v>
      </c>
      <c r="I6228" s="93">
        <v>71.805000000000007</v>
      </c>
      <c r="J6228">
        <f t="shared" si="1261"/>
        <v>0.4033988764044944</v>
      </c>
      <c r="K6228" s="4">
        <v>21.02</v>
      </c>
      <c r="L6228" s="4">
        <v>15.95</v>
      </c>
      <c r="M6228" s="16">
        <f t="shared" si="1262"/>
        <v>1.1452897500000001</v>
      </c>
      <c r="N6228">
        <f t="shared" si="1263"/>
        <v>0</v>
      </c>
      <c r="O6228">
        <f t="shared" si="1264"/>
        <v>0</v>
      </c>
      <c r="P6228" s="63">
        <f t="shared" si="1265"/>
        <v>0</v>
      </c>
    </row>
    <row r="6229" spans="1:16" x14ac:dyDescent="0.3">
      <c r="A6229">
        <f t="shared" si="1266"/>
        <v>2019</v>
      </c>
      <c r="B6229">
        <f t="shared" si="1267"/>
        <v>5</v>
      </c>
      <c r="C6229">
        <f t="shared" si="1268"/>
        <v>18</v>
      </c>
      <c r="D6229">
        <f t="shared" si="1269"/>
        <v>4</v>
      </c>
      <c r="E6229" t="str">
        <f t="shared" si="1270"/>
        <v>ON</v>
      </c>
      <c r="F6229" s="13">
        <f t="shared" si="1259"/>
        <v>43603</v>
      </c>
      <c r="G6229" s="14" t="str">
        <f t="shared" si="1271"/>
        <v>Avg of 4 NM Projects</v>
      </c>
      <c r="H6229" s="15">
        <f t="shared" si="1260"/>
        <v>10</v>
      </c>
      <c r="I6229" s="93">
        <v>93.824999999999989</v>
      </c>
      <c r="J6229">
        <f t="shared" si="1261"/>
        <v>0.52710674157303361</v>
      </c>
      <c r="K6229" s="4">
        <v>21.49</v>
      </c>
      <c r="L6229" s="4">
        <v>18.760000000000002</v>
      </c>
      <c r="M6229" s="16">
        <f t="shared" si="1262"/>
        <v>1.760157</v>
      </c>
      <c r="N6229">
        <f t="shared" si="1263"/>
        <v>0</v>
      </c>
      <c r="O6229">
        <f t="shared" si="1264"/>
        <v>1</v>
      </c>
      <c r="P6229" s="63">
        <f t="shared" si="1265"/>
        <v>0</v>
      </c>
    </row>
    <row r="6230" spans="1:16" x14ac:dyDescent="0.3">
      <c r="A6230">
        <f t="shared" si="1266"/>
        <v>2019</v>
      </c>
      <c r="B6230">
        <f t="shared" si="1267"/>
        <v>5</v>
      </c>
      <c r="C6230">
        <f t="shared" si="1268"/>
        <v>18</v>
      </c>
      <c r="D6230">
        <f t="shared" si="1269"/>
        <v>4</v>
      </c>
      <c r="E6230" t="str">
        <f t="shared" si="1270"/>
        <v>ON</v>
      </c>
      <c r="F6230" s="13">
        <f t="shared" si="1259"/>
        <v>43603</v>
      </c>
      <c r="G6230" s="14" t="str">
        <f t="shared" si="1271"/>
        <v>Avg of 4 NM Projects</v>
      </c>
      <c r="H6230" s="15">
        <f t="shared" si="1260"/>
        <v>11</v>
      </c>
      <c r="I6230" s="93">
        <v>116.86499999999999</v>
      </c>
      <c r="J6230">
        <f t="shared" si="1261"/>
        <v>0.65654494382022466</v>
      </c>
      <c r="K6230" s="4">
        <v>21.28</v>
      </c>
      <c r="L6230" s="4">
        <v>18.989999999999998</v>
      </c>
      <c r="M6230" s="16">
        <f t="shared" si="1262"/>
        <v>2.2192663499999998</v>
      </c>
      <c r="N6230">
        <f t="shared" si="1263"/>
        <v>0</v>
      </c>
      <c r="O6230">
        <f t="shared" si="1264"/>
        <v>1</v>
      </c>
      <c r="P6230" s="63">
        <f t="shared" si="1265"/>
        <v>0</v>
      </c>
    </row>
    <row r="6231" spans="1:16" x14ac:dyDescent="0.3">
      <c r="A6231">
        <f t="shared" si="1266"/>
        <v>2019</v>
      </c>
      <c r="B6231">
        <f t="shared" si="1267"/>
        <v>5</v>
      </c>
      <c r="C6231">
        <f t="shared" si="1268"/>
        <v>18</v>
      </c>
      <c r="D6231">
        <f t="shared" si="1269"/>
        <v>4</v>
      </c>
      <c r="E6231" t="str">
        <f t="shared" si="1270"/>
        <v>ON</v>
      </c>
      <c r="F6231" s="13">
        <f t="shared" si="1259"/>
        <v>43603</v>
      </c>
      <c r="G6231" s="14" t="str">
        <f t="shared" si="1271"/>
        <v>Avg of 4 NM Projects</v>
      </c>
      <c r="H6231" s="15">
        <f t="shared" si="1260"/>
        <v>12</v>
      </c>
      <c r="I6231" s="93">
        <v>123.65</v>
      </c>
      <c r="J6231">
        <f t="shared" si="1261"/>
        <v>0.69466292134831464</v>
      </c>
      <c r="K6231" s="4">
        <v>20.6</v>
      </c>
      <c r="L6231" s="4">
        <v>16.829999999999998</v>
      </c>
      <c r="M6231" s="16">
        <f t="shared" si="1262"/>
        <v>2.0810295000000001</v>
      </c>
      <c r="N6231">
        <f t="shared" si="1263"/>
        <v>0</v>
      </c>
      <c r="O6231">
        <f t="shared" si="1264"/>
        <v>1</v>
      </c>
      <c r="P6231" s="63">
        <f t="shared" si="1265"/>
        <v>0</v>
      </c>
    </row>
    <row r="6232" spans="1:16" x14ac:dyDescent="0.3">
      <c r="A6232">
        <f t="shared" si="1266"/>
        <v>2019</v>
      </c>
      <c r="B6232">
        <f t="shared" si="1267"/>
        <v>5</v>
      </c>
      <c r="C6232">
        <f t="shared" si="1268"/>
        <v>18</v>
      </c>
      <c r="D6232">
        <f t="shared" si="1269"/>
        <v>4</v>
      </c>
      <c r="E6232" t="str">
        <f t="shared" si="1270"/>
        <v>ON</v>
      </c>
      <c r="F6232" s="13">
        <f t="shared" si="1259"/>
        <v>43603</v>
      </c>
      <c r="G6232" s="14" t="str">
        <f t="shared" si="1271"/>
        <v>Avg of 4 NM Projects</v>
      </c>
      <c r="H6232" s="15">
        <f t="shared" si="1260"/>
        <v>13</v>
      </c>
      <c r="I6232" s="93">
        <v>116.355</v>
      </c>
      <c r="J6232">
        <f t="shared" si="1261"/>
        <v>0.65367977528089893</v>
      </c>
      <c r="K6232" s="4">
        <v>20.6</v>
      </c>
      <c r="L6232" s="4">
        <v>20.170000000000002</v>
      </c>
      <c r="M6232" s="16">
        <f t="shared" si="1262"/>
        <v>2.3468803500000002</v>
      </c>
      <c r="N6232">
        <f t="shared" si="1263"/>
        <v>0</v>
      </c>
      <c r="O6232">
        <f t="shared" si="1264"/>
        <v>1</v>
      </c>
      <c r="P6232" s="63">
        <f t="shared" si="1265"/>
        <v>0</v>
      </c>
    </row>
    <row r="6233" spans="1:16" x14ac:dyDescent="0.3">
      <c r="A6233">
        <f t="shared" si="1266"/>
        <v>2019</v>
      </c>
      <c r="B6233">
        <f t="shared" si="1267"/>
        <v>5</v>
      </c>
      <c r="C6233">
        <f t="shared" si="1268"/>
        <v>18</v>
      </c>
      <c r="D6233">
        <f t="shared" si="1269"/>
        <v>4</v>
      </c>
      <c r="E6233" t="str">
        <f t="shared" si="1270"/>
        <v>ON</v>
      </c>
      <c r="F6233" s="13">
        <f t="shared" si="1259"/>
        <v>43603</v>
      </c>
      <c r="G6233" s="14" t="str">
        <f t="shared" si="1271"/>
        <v>Avg of 4 NM Projects</v>
      </c>
      <c r="H6233" s="15">
        <f t="shared" si="1260"/>
        <v>14</v>
      </c>
      <c r="I6233" s="93">
        <v>109.82000000000001</v>
      </c>
      <c r="J6233">
        <f t="shared" si="1261"/>
        <v>0.61696629213483145</v>
      </c>
      <c r="K6233" s="4">
        <v>19.84</v>
      </c>
      <c r="L6233" s="4">
        <v>19.34</v>
      </c>
      <c r="M6233" s="16">
        <f t="shared" si="1262"/>
        <v>2.1239187999999998</v>
      </c>
      <c r="N6233">
        <f t="shared" si="1263"/>
        <v>0</v>
      </c>
      <c r="O6233">
        <f t="shared" si="1264"/>
        <v>1</v>
      </c>
      <c r="P6233" s="63">
        <f t="shared" si="1265"/>
        <v>0</v>
      </c>
    </row>
    <row r="6234" spans="1:16" x14ac:dyDescent="0.3">
      <c r="A6234">
        <f t="shared" si="1266"/>
        <v>2019</v>
      </c>
      <c r="B6234">
        <f t="shared" si="1267"/>
        <v>5</v>
      </c>
      <c r="C6234">
        <f t="shared" si="1268"/>
        <v>18</v>
      </c>
      <c r="D6234">
        <f t="shared" si="1269"/>
        <v>4</v>
      </c>
      <c r="E6234" t="str">
        <f t="shared" si="1270"/>
        <v>ON</v>
      </c>
      <c r="F6234" s="13">
        <f t="shared" si="1259"/>
        <v>43603</v>
      </c>
      <c r="G6234" s="14" t="str">
        <f t="shared" si="1271"/>
        <v>Avg of 4 NM Projects</v>
      </c>
      <c r="H6234" s="15">
        <f t="shared" si="1260"/>
        <v>15</v>
      </c>
      <c r="I6234" s="93">
        <v>104.965</v>
      </c>
      <c r="J6234">
        <f t="shared" si="1261"/>
        <v>0.58969101123595502</v>
      </c>
      <c r="K6234" s="4">
        <v>20.74</v>
      </c>
      <c r="L6234" s="4">
        <v>21.47</v>
      </c>
      <c r="M6234" s="16">
        <f t="shared" si="1262"/>
        <v>2.25359855</v>
      </c>
      <c r="N6234">
        <f t="shared" si="1263"/>
        <v>0</v>
      </c>
      <c r="O6234">
        <f t="shared" si="1264"/>
        <v>1</v>
      </c>
      <c r="P6234" s="63">
        <f t="shared" si="1265"/>
        <v>0</v>
      </c>
    </row>
    <row r="6235" spans="1:16" x14ac:dyDescent="0.3">
      <c r="A6235">
        <f t="shared" si="1266"/>
        <v>2019</v>
      </c>
      <c r="B6235">
        <f t="shared" si="1267"/>
        <v>5</v>
      </c>
      <c r="C6235">
        <f t="shared" si="1268"/>
        <v>18</v>
      </c>
      <c r="D6235">
        <f t="shared" si="1269"/>
        <v>4</v>
      </c>
      <c r="E6235" t="str">
        <f t="shared" si="1270"/>
        <v>ON</v>
      </c>
      <c r="F6235" s="13">
        <f t="shared" si="1259"/>
        <v>43603</v>
      </c>
      <c r="G6235" s="14" t="str">
        <f t="shared" si="1271"/>
        <v>Avg of 4 NM Projects</v>
      </c>
      <c r="H6235" s="15">
        <f t="shared" si="1260"/>
        <v>16</v>
      </c>
      <c r="I6235" s="93">
        <v>89.600000000000009</v>
      </c>
      <c r="J6235">
        <f t="shared" si="1261"/>
        <v>0.50337078651685396</v>
      </c>
      <c r="K6235" s="4">
        <v>21.72</v>
      </c>
      <c r="L6235" s="4">
        <v>20.3</v>
      </c>
      <c r="M6235" s="16">
        <f t="shared" si="1262"/>
        <v>1.8188800000000003</v>
      </c>
      <c r="N6235">
        <f t="shared" si="1263"/>
        <v>0</v>
      </c>
      <c r="O6235">
        <f t="shared" si="1264"/>
        <v>1</v>
      </c>
      <c r="P6235" s="63">
        <f t="shared" si="1265"/>
        <v>0</v>
      </c>
    </row>
    <row r="6236" spans="1:16" x14ac:dyDescent="0.3">
      <c r="A6236">
        <f t="shared" si="1266"/>
        <v>2019</v>
      </c>
      <c r="B6236">
        <f t="shared" si="1267"/>
        <v>5</v>
      </c>
      <c r="C6236">
        <f t="shared" si="1268"/>
        <v>18</v>
      </c>
      <c r="D6236">
        <f t="shared" si="1269"/>
        <v>4</v>
      </c>
      <c r="E6236" t="str">
        <f t="shared" si="1270"/>
        <v>ON</v>
      </c>
      <c r="F6236" s="13">
        <f t="shared" si="1259"/>
        <v>43603</v>
      </c>
      <c r="G6236" s="14" t="str">
        <f t="shared" si="1271"/>
        <v>Avg of 4 NM Projects</v>
      </c>
      <c r="H6236" s="15">
        <f t="shared" si="1260"/>
        <v>17</v>
      </c>
      <c r="I6236" s="93">
        <v>75.394999999999996</v>
      </c>
      <c r="J6236">
        <f t="shared" si="1261"/>
        <v>0.42356741573033707</v>
      </c>
      <c r="K6236" s="4">
        <v>25.96</v>
      </c>
      <c r="L6236" s="4">
        <v>36.659999999999997</v>
      </c>
      <c r="M6236" s="16">
        <f t="shared" si="1262"/>
        <v>2.7639806999999994</v>
      </c>
      <c r="N6236">
        <f t="shared" si="1263"/>
        <v>0</v>
      </c>
      <c r="O6236">
        <f t="shared" si="1264"/>
        <v>0</v>
      </c>
      <c r="P6236" s="63">
        <f t="shared" si="1265"/>
        <v>0</v>
      </c>
    </row>
    <row r="6237" spans="1:16" x14ac:dyDescent="0.3">
      <c r="A6237">
        <f t="shared" si="1266"/>
        <v>2019</v>
      </c>
      <c r="B6237">
        <f t="shared" si="1267"/>
        <v>5</v>
      </c>
      <c r="C6237">
        <f t="shared" si="1268"/>
        <v>18</v>
      </c>
      <c r="D6237">
        <f t="shared" si="1269"/>
        <v>4</v>
      </c>
      <c r="E6237" t="str">
        <f t="shared" si="1270"/>
        <v>ON</v>
      </c>
      <c r="F6237" s="13">
        <f t="shared" ref="F6237:F6300" si="1272">+F6213+1</f>
        <v>43603</v>
      </c>
      <c r="G6237" s="14" t="str">
        <f t="shared" si="1271"/>
        <v>Avg of 4 NM Projects</v>
      </c>
      <c r="H6237" s="15">
        <f t="shared" ref="H6237:H6300" si="1273">H6213</f>
        <v>18</v>
      </c>
      <c r="I6237" s="93">
        <v>54.144999999999996</v>
      </c>
      <c r="J6237">
        <f t="shared" si="1261"/>
        <v>0.30418539325842692</v>
      </c>
      <c r="K6237" s="4">
        <v>26.16</v>
      </c>
      <c r="L6237" s="4">
        <v>39.56</v>
      </c>
      <c r="M6237" s="16">
        <f t="shared" si="1262"/>
        <v>2.1419762000000002</v>
      </c>
      <c r="N6237">
        <f t="shared" si="1263"/>
        <v>0</v>
      </c>
      <c r="O6237">
        <f t="shared" si="1264"/>
        <v>0</v>
      </c>
      <c r="P6237" s="63">
        <f t="shared" si="1265"/>
        <v>0</v>
      </c>
    </row>
    <row r="6238" spans="1:16" x14ac:dyDescent="0.3">
      <c r="A6238">
        <f t="shared" si="1266"/>
        <v>2019</v>
      </c>
      <c r="B6238">
        <f t="shared" si="1267"/>
        <v>5</v>
      </c>
      <c r="C6238">
        <f t="shared" si="1268"/>
        <v>18</v>
      </c>
      <c r="D6238">
        <f t="shared" si="1269"/>
        <v>4</v>
      </c>
      <c r="E6238" t="str">
        <f t="shared" si="1270"/>
        <v>ON</v>
      </c>
      <c r="F6238" s="13">
        <f t="shared" si="1272"/>
        <v>43603</v>
      </c>
      <c r="G6238" s="14" t="str">
        <f t="shared" si="1271"/>
        <v>Avg of 4 NM Projects</v>
      </c>
      <c r="H6238" s="15">
        <f t="shared" si="1273"/>
        <v>19</v>
      </c>
      <c r="I6238" s="93">
        <v>25.599999999999998</v>
      </c>
      <c r="J6238">
        <f t="shared" si="1261"/>
        <v>0.14382022471910111</v>
      </c>
      <c r="K6238" s="4">
        <v>26.82</v>
      </c>
      <c r="L6238" s="4">
        <v>40.090000000000003</v>
      </c>
      <c r="M6238" s="16">
        <f t="shared" si="1262"/>
        <v>1.0263040000000001</v>
      </c>
      <c r="N6238">
        <f t="shared" si="1263"/>
        <v>0</v>
      </c>
      <c r="O6238">
        <f t="shared" si="1264"/>
        <v>0</v>
      </c>
      <c r="P6238" s="63">
        <f t="shared" si="1265"/>
        <v>0</v>
      </c>
    </row>
    <row r="6239" spans="1:16" x14ac:dyDescent="0.3">
      <c r="A6239">
        <f t="shared" si="1266"/>
        <v>2019</v>
      </c>
      <c r="B6239">
        <f t="shared" si="1267"/>
        <v>5</v>
      </c>
      <c r="C6239">
        <f t="shared" si="1268"/>
        <v>18</v>
      </c>
      <c r="D6239">
        <f t="shared" si="1269"/>
        <v>4</v>
      </c>
      <c r="E6239" t="str">
        <f t="shared" si="1270"/>
        <v>ON</v>
      </c>
      <c r="F6239" s="13">
        <f t="shared" si="1272"/>
        <v>43603</v>
      </c>
      <c r="G6239" s="14" t="str">
        <f t="shared" si="1271"/>
        <v>Avg of 4 NM Projects</v>
      </c>
      <c r="H6239" s="15">
        <f t="shared" si="1273"/>
        <v>20</v>
      </c>
      <c r="I6239" s="93">
        <v>6.0150000000000006</v>
      </c>
      <c r="J6239">
        <f t="shared" si="1261"/>
        <v>3.379213483146068E-2</v>
      </c>
      <c r="K6239" s="4">
        <v>28.72</v>
      </c>
      <c r="L6239" s="4">
        <v>42.07</v>
      </c>
      <c r="M6239" s="16">
        <f t="shared" si="1262"/>
        <v>0.25305105000000006</v>
      </c>
      <c r="N6239">
        <f t="shared" si="1263"/>
        <v>0</v>
      </c>
      <c r="O6239">
        <f t="shared" si="1264"/>
        <v>0</v>
      </c>
      <c r="P6239" s="63">
        <f t="shared" si="1265"/>
        <v>0</v>
      </c>
    </row>
    <row r="6240" spans="1:16" x14ac:dyDescent="0.3">
      <c r="A6240">
        <f t="shared" si="1266"/>
        <v>2019</v>
      </c>
      <c r="B6240">
        <f t="shared" si="1267"/>
        <v>5</v>
      </c>
      <c r="C6240">
        <f t="shared" si="1268"/>
        <v>18</v>
      </c>
      <c r="D6240">
        <f t="shared" si="1269"/>
        <v>4</v>
      </c>
      <c r="E6240" t="str">
        <f t="shared" si="1270"/>
        <v>ON</v>
      </c>
      <c r="F6240" s="13">
        <f t="shared" si="1272"/>
        <v>43603</v>
      </c>
      <c r="G6240" s="14" t="str">
        <f t="shared" si="1271"/>
        <v>Avg of 4 NM Projects</v>
      </c>
      <c r="H6240" s="15">
        <f t="shared" si="1273"/>
        <v>21</v>
      </c>
      <c r="I6240" s="93">
        <v>-0.26</v>
      </c>
      <c r="J6240">
        <f t="shared" si="1261"/>
        <v>-1.4606741573033708E-3</v>
      </c>
      <c r="K6240" s="4">
        <v>26.74</v>
      </c>
      <c r="L6240" s="4">
        <v>41.56</v>
      </c>
      <c r="M6240" s="16">
        <f t="shared" si="1262"/>
        <v>-1.08056E-2</v>
      </c>
      <c r="N6240">
        <f t="shared" si="1263"/>
        <v>0</v>
      </c>
      <c r="O6240">
        <f t="shared" si="1264"/>
        <v>0</v>
      </c>
      <c r="P6240" s="63">
        <f t="shared" si="1265"/>
        <v>0</v>
      </c>
    </row>
    <row r="6241" spans="1:18" x14ac:dyDescent="0.3">
      <c r="A6241">
        <f t="shared" si="1266"/>
        <v>2019</v>
      </c>
      <c r="B6241">
        <f t="shared" si="1267"/>
        <v>5</v>
      </c>
      <c r="C6241">
        <f t="shared" si="1268"/>
        <v>18</v>
      </c>
      <c r="D6241">
        <f t="shared" si="1269"/>
        <v>4</v>
      </c>
      <c r="E6241" t="str">
        <f t="shared" si="1270"/>
        <v>ON</v>
      </c>
      <c r="F6241" s="13">
        <f t="shared" si="1272"/>
        <v>43603</v>
      </c>
      <c r="G6241" s="14" t="str">
        <f t="shared" si="1271"/>
        <v>Avg of 4 NM Projects</v>
      </c>
      <c r="H6241" s="15">
        <f t="shared" si="1273"/>
        <v>22</v>
      </c>
      <c r="I6241" s="93">
        <v>-0.39</v>
      </c>
      <c r="J6241">
        <f t="shared" si="1261"/>
        <v>-2.1910112359550564E-3</v>
      </c>
      <c r="K6241" s="4">
        <v>26.39</v>
      </c>
      <c r="L6241" s="4">
        <v>38.07</v>
      </c>
      <c r="M6241" s="16">
        <f t="shared" si="1262"/>
        <v>-1.4847300000000001E-2</v>
      </c>
      <c r="N6241">
        <f t="shared" si="1263"/>
        <v>0</v>
      </c>
      <c r="O6241">
        <f t="shared" si="1264"/>
        <v>0</v>
      </c>
      <c r="P6241" s="63">
        <f t="shared" si="1265"/>
        <v>0</v>
      </c>
    </row>
    <row r="6242" spans="1:18" x14ac:dyDescent="0.3">
      <c r="A6242">
        <f t="shared" si="1266"/>
        <v>2019</v>
      </c>
      <c r="B6242">
        <f t="shared" si="1267"/>
        <v>5</v>
      </c>
      <c r="C6242">
        <f t="shared" si="1268"/>
        <v>18</v>
      </c>
      <c r="D6242">
        <f t="shared" si="1269"/>
        <v>4</v>
      </c>
      <c r="E6242" t="str">
        <f t="shared" si="1270"/>
        <v>ON</v>
      </c>
      <c r="F6242" s="13">
        <f t="shared" si="1272"/>
        <v>43603</v>
      </c>
      <c r="G6242" s="14" t="str">
        <f t="shared" si="1271"/>
        <v>Avg of 4 NM Projects</v>
      </c>
      <c r="H6242" s="15">
        <f t="shared" si="1273"/>
        <v>23</v>
      </c>
      <c r="I6242" s="93">
        <v>-0.13</v>
      </c>
      <c r="J6242">
        <f t="shared" si="1261"/>
        <v>-7.3033707865168538E-4</v>
      </c>
      <c r="K6242" s="4">
        <v>21.14</v>
      </c>
      <c r="L6242" s="4">
        <v>23.87</v>
      </c>
      <c r="M6242" s="16">
        <f t="shared" si="1262"/>
        <v>-3.1031000000000006E-3</v>
      </c>
      <c r="N6242">
        <f t="shared" si="1263"/>
        <v>0</v>
      </c>
      <c r="O6242">
        <f t="shared" si="1264"/>
        <v>0</v>
      </c>
      <c r="P6242" s="63">
        <f t="shared" si="1265"/>
        <v>0</v>
      </c>
    </row>
    <row r="6243" spans="1:18" x14ac:dyDescent="0.3">
      <c r="A6243">
        <f t="shared" si="1266"/>
        <v>2019</v>
      </c>
      <c r="B6243">
        <f t="shared" si="1267"/>
        <v>5</v>
      </c>
      <c r="C6243">
        <f t="shared" si="1268"/>
        <v>18</v>
      </c>
      <c r="D6243">
        <f t="shared" si="1269"/>
        <v>4</v>
      </c>
      <c r="E6243" t="str">
        <f t="shared" si="1270"/>
        <v>OFF</v>
      </c>
      <c r="F6243" s="13">
        <f t="shared" si="1272"/>
        <v>43603</v>
      </c>
      <c r="G6243" s="14" t="str">
        <f t="shared" si="1271"/>
        <v>Avg of 4 NM Projects</v>
      </c>
      <c r="H6243" s="15">
        <f t="shared" si="1273"/>
        <v>24</v>
      </c>
      <c r="I6243" s="93">
        <v>0</v>
      </c>
      <c r="J6243">
        <f t="shared" si="1261"/>
        <v>0</v>
      </c>
      <c r="K6243" s="4">
        <v>20.079999999999998</v>
      </c>
      <c r="L6243" s="4">
        <v>21.9</v>
      </c>
      <c r="M6243" s="16">
        <f t="shared" si="1262"/>
        <v>0</v>
      </c>
      <c r="N6243">
        <f t="shared" si="1263"/>
        <v>1</v>
      </c>
      <c r="O6243">
        <f t="shared" si="1264"/>
        <v>0</v>
      </c>
      <c r="P6243" s="63">
        <f t="shared" si="1265"/>
        <v>0</v>
      </c>
    </row>
    <row r="6244" spans="1:18" x14ac:dyDescent="0.3">
      <c r="A6244">
        <f t="shared" si="1266"/>
        <v>2019</v>
      </c>
      <c r="B6244">
        <f t="shared" si="1267"/>
        <v>5</v>
      </c>
      <c r="C6244">
        <f t="shared" si="1268"/>
        <v>19</v>
      </c>
      <c r="D6244">
        <f t="shared" si="1269"/>
        <v>5</v>
      </c>
      <c r="E6244" t="str">
        <f t="shared" si="1270"/>
        <v>OFF</v>
      </c>
      <c r="F6244" s="13">
        <f t="shared" si="1272"/>
        <v>43604</v>
      </c>
      <c r="G6244" s="14" t="str">
        <f t="shared" si="1271"/>
        <v>Avg of 4 NM Projects</v>
      </c>
      <c r="H6244" s="15">
        <f t="shared" si="1273"/>
        <v>1</v>
      </c>
      <c r="I6244" s="93">
        <v>-0.13</v>
      </c>
      <c r="J6244">
        <f t="shared" si="1261"/>
        <v>-7.3033707865168538E-4</v>
      </c>
      <c r="K6244" s="4">
        <v>19.62</v>
      </c>
      <c r="L6244" s="4">
        <v>17.71</v>
      </c>
      <c r="M6244" s="16">
        <f t="shared" si="1262"/>
        <v>-2.3023000000000002E-3</v>
      </c>
      <c r="N6244">
        <f t="shared" si="1263"/>
        <v>0</v>
      </c>
      <c r="O6244">
        <f t="shared" si="1264"/>
        <v>0</v>
      </c>
      <c r="P6244" s="63">
        <f t="shared" si="1265"/>
        <v>0</v>
      </c>
      <c r="Q6244" s="34"/>
      <c r="R6244" s="34"/>
    </row>
    <row r="6245" spans="1:18" x14ac:dyDescent="0.3">
      <c r="A6245">
        <f t="shared" si="1266"/>
        <v>2019</v>
      </c>
      <c r="B6245">
        <f t="shared" si="1267"/>
        <v>5</v>
      </c>
      <c r="C6245">
        <f t="shared" si="1268"/>
        <v>19</v>
      </c>
      <c r="D6245">
        <f t="shared" si="1269"/>
        <v>5</v>
      </c>
      <c r="E6245" t="str">
        <f t="shared" si="1270"/>
        <v>OFF</v>
      </c>
      <c r="F6245" s="13">
        <f t="shared" si="1272"/>
        <v>43604</v>
      </c>
      <c r="G6245" s="14" t="str">
        <f t="shared" si="1271"/>
        <v>Avg of 4 NM Projects</v>
      </c>
      <c r="H6245" s="15">
        <f t="shared" si="1273"/>
        <v>2</v>
      </c>
      <c r="I6245" s="93">
        <v>-0.13</v>
      </c>
      <c r="J6245">
        <f t="shared" si="1261"/>
        <v>-7.3033707865168538E-4</v>
      </c>
      <c r="K6245" s="4">
        <v>20.420000000000002</v>
      </c>
      <c r="L6245" s="4">
        <v>19.43</v>
      </c>
      <c r="M6245" s="16">
        <f t="shared" si="1262"/>
        <v>-2.5259000000000002E-3</v>
      </c>
      <c r="N6245">
        <f t="shared" si="1263"/>
        <v>0</v>
      </c>
      <c r="O6245">
        <f t="shared" si="1264"/>
        <v>0</v>
      </c>
      <c r="P6245" s="63">
        <f t="shared" si="1265"/>
        <v>0</v>
      </c>
    </row>
    <row r="6246" spans="1:18" x14ac:dyDescent="0.3">
      <c r="A6246">
        <f t="shared" si="1266"/>
        <v>2019</v>
      </c>
      <c r="B6246">
        <f t="shared" si="1267"/>
        <v>5</v>
      </c>
      <c r="C6246">
        <f t="shared" si="1268"/>
        <v>19</v>
      </c>
      <c r="D6246">
        <f t="shared" si="1269"/>
        <v>5</v>
      </c>
      <c r="E6246" t="str">
        <f t="shared" si="1270"/>
        <v>OFF</v>
      </c>
      <c r="F6246" s="13">
        <f t="shared" si="1272"/>
        <v>43604</v>
      </c>
      <c r="G6246" s="14" t="str">
        <f t="shared" si="1271"/>
        <v>Avg of 4 NM Projects</v>
      </c>
      <c r="H6246" s="15">
        <f t="shared" si="1273"/>
        <v>3</v>
      </c>
      <c r="I6246" s="93">
        <v>0</v>
      </c>
      <c r="J6246">
        <f t="shared" si="1261"/>
        <v>0</v>
      </c>
      <c r="K6246" s="4">
        <v>18.579999999999998</v>
      </c>
      <c r="L6246" s="4">
        <v>19.940000000000001</v>
      </c>
      <c r="M6246" s="16">
        <f t="shared" si="1262"/>
        <v>0</v>
      </c>
      <c r="N6246">
        <f t="shared" si="1263"/>
        <v>1</v>
      </c>
      <c r="O6246">
        <f t="shared" si="1264"/>
        <v>0</v>
      </c>
      <c r="P6246" s="63">
        <f t="shared" si="1265"/>
        <v>0</v>
      </c>
    </row>
    <row r="6247" spans="1:18" x14ac:dyDescent="0.3">
      <c r="A6247">
        <f t="shared" si="1266"/>
        <v>2019</v>
      </c>
      <c r="B6247">
        <f t="shared" si="1267"/>
        <v>5</v>
      </c>
      <c r="C6247">
        <f t="shared" si="1268"/>
        <v>19</v>
      </c>
      <c r="D6247">
        <f t="shared" si="1269"/>
        <v>5</v>
      </c>
      <c r="E6247" t="str">
        <f t="shared" si="1270"/>
        <v>OFF</v>
      </c>
      <c r="F6247" s="13">
        <f t="shared" si="1272"/>
        <v>43604</v>
      </c>
      <c r="G6247" s="14" t="str">
        <f t="shared" si="1271"/>
        <v>Avg of 4 NM Projects</v>
      </c>
      <c r="H6247" s="15">
        <f t="shared" si="1273"/>
        <v>4</v>
      </c>
      <c r="I6247" s="93">
        <v>-0.26</v>
      </c>
      <c r="J6247">
        <f t="shared" si="1261"/>
        <v>-1.4606741573033708E-3</v>
      </c>
      <c r="K6247" s="4">
        <v>19.62</v>
      </c>
      <c r="L6247" s="4">
        <v>18.29</v>
      </c>
      <c r="M6247" s="16">
        <f t="shared" si="1262"/>
        <v>-4.7553999999999999E-3</v>
      </c>
      <c r="N6247">
        <f t="shared" si="1263"/>
        <v>0</v>
      </c>
      <c r="O6247">
        <f t="shared" si="1264"/>
        <v>0</v>
      </c>
      <c r="P6247" s="63">
        <f t="shared" si="1265"/>
        <v>0</v>
      </c>
    </row>
    <row r="6248" spans="1:18" x14ac:dyDescent="0.3">
      <c r="A6248">
        <f t="shared" si="1266"/>
        <v>2019</v>
      </c>
      <c r="B6248">
        <f t="shared" si="1267"/>
        <v>5</v>
      </c>
      <c r="C6248">
        <f t="shared" si="1268"/>
        <v>19</v>
      </c>
      <c r="D6248">
        <f t="shared" si="1269"/>
        <v>5</v>
      </c>
      <c r="E6248" t="str">
        <f t="shared" si="1270"/>
        <v>OFF</v>
      </c>
      <c r="F6248" s="13">
        <f t="shared" si="1272"/>
        <v>43604</v>
      </c>
      <c r="G6248" s="14" t="str">
        <f t="shared" si="1271"/>
        <v>Avg of 4 NM Projects</v>
      </c>
      <c r="H6248" s="15">
        <f t="shared" si="1273"/>
        <v>5</v>
      </c>
      <c r="I6248" s="93">
        <v>0</v>
      </c>
      <c r="J6248">
        <f t="shared" si="1261"/>
        <v>0</v>
      </c>
      <c r="K6248" s="4">
        <v>19.61</v>
      </c>
      <c r="L6248" s="4">
        <v>23.28</v>
      </c>
      <c r="M6248" s="16">
        <f t="shared" si="1262"/>
        <v>0</v>
      </c>
      <c r="N6248">
        <f t="shared" si="1263"/>
        <v>1</v>
      </c>
      <c r="O6248">
        <f t="shared" si="1264"/>
        <v>0</v>
      </c>
      <c r="P6248" s="63">
        <f t="shared" si="1265"/>
        <v>0</v>
      </c>
    </row>
    <row r="6249" spans="1:18" x14ac:dyDescent="0.3">
      <c r="A6249">
        <f t="shared" si="1266"/>
        <v>2019</v>
      </c>
      <c r="B6249">
        <f t="shared" si="1267"/>
        <v>5</v>
      </c>
      <c r="C6249">
        <f t="shared" si="1268"/>
        <v>19</v>
      </c>
      <c r="D6249">
        <f t="shared" si="1269"/>
        <v>5</v>
      </c>
      <c r="E6249" t="str">
        <f t="shared" si="1270"/>
        <v>OFF</v>
      </c>
      <c r="F6249" s="13">
        <f t="shared" si="1272"/>
        <v>43604</v>
      </c>
      <c r="G6249" s="14" t="str">
        <f t="shared" si="1271"/>
        <v>Avg of 4 NM Projects</v>
      </c>
      <c r="H6249" s="15">
        <f t="shared" si="1273"/>
        <v>6</v>
      </c>
      <c r="I6249" s="93">
        <v>0.26</v>
      </c>
      <c r="J6249">
        <f t="shared" si="1261"/>
        <v>1.4606741573033708E-3</v>
      </c>
      <c r="K6249" s="4">
        <v>18.559999999999999</v>
      </c>
      <c r="L6249" s="4">
        <v>19.25</v>
      </c>
      <c r="M6249" s="16">
        <f t="shared" si="1262"/>
        <v>5.0049999999999999E-3</v>
      </c>
      <c r="N6249">
        <f t="shared" si="1263"/>
        <v>0</v>
      </c>
      <c r="O6249">
        <f t="shared" si="1264"/>
        <v>0</v>
      </c>
      <c r="P6249" s="63">
        <f t="shared" si="1265"/>
        <v>0</v>
      </c>
    </row>
    <row r="6250" spans="1:18" x14ac:dyDescent="0.3">
      <c r="A6250">
        <f t="shared" si="1266"/>
        <v>2019</v>
      </c>
      <c r="B6250">
        <f t="shared" si="1267"/>
        <v>5</v>
      </c>
      <c r="C6250">
        <f t="shared" si="1268"/>
        <v>19</v>
      </c>
      <c r="D6250">
        <f t="shared" si="1269"/>
        <v>5</v>
      </c>
      <c r="E6250" t="str">
        <f t="shared" si="1270"/>
        <v>OFF</v>
      </c>
      <c r="F6250" s="13">
        <f t="shared" si="1272"/>
        <v>43604</v>
      </c>
      <c r="G6250" s="14" t="str">
        <f t="shared" si="1271"/>
        <v>Avg of 4 NM Projects</v>
      </c>
      <c r="H6250" s="15">
        <f t="shared" si="1273"/>
        <v>7</v>
      </c>
      <c r="I6250" s="93">
        <v>7.0350000000000001</v>
      </c>
      <c r="J6250">
        <f t="shared" si="1261"/>
        <v>3.9522471910112357E-2</v>
      </c>
      <c r="K6250" s="4">
        <v>18.43</v>
      </c>
      <c r="L6250" s="4">
        <v>18.75</v>
      </c>
      <c r="M6250" s="16">
        <f t="shared" si="1262"/>
        <v>0.13190625</v>
      </c>
      <c r="N6250">
        <f t="shared" si="1263"/>
        <v>0</v>
      </c>
      <c r="O6250">
        <f t="shared" si="1264"/>
        <v>0</v>
      </c>
      <c r="P6250" s="63">
        <f t="shared" si="1265"/>
        <v>0</v>
      </c>
    </row>
    <row r="6251" spans="1:18" x14ac:dyDescent="0.3">
      <c r="A6251">
        <f t="shared" si="1266"/>
        <v>2019</v>
      </c>
      <c r="B6251">
        <f t="shared" si="1267"/>
        <v>5</v>
      </c>
      <c r="C6251">
        <f t="shared" si="1268"/>
        <v>19</v>
      </c>
      <c r="D6251">
        <f t="shared" si="1269"/>
        <v>5</v>
      </c>
      <c r="E6251" t="str">
        <f t="shared" si="1270"/>
        <v>ON</v>
      </c>
      <c r="F6251" s="13">
        <f t="shared" si="1272"/>
        <v>43604</v>
      </c>
      <c r="G6251" s="14" t="str">
        <f t="shared" si="1271"/>
        <v>Avg of 4 NM Projects</v>
      </c>
      <c r="H6251" s="15">
        <f t="shared" si="1273"/>
        <v>8</v>
      </c>
      <c r="I6251" s="93">
        <v>32.770000000000003</v>
      </c>
      <c r="J6251">
        <f t="shared" si="1261"/>
        <v>0.18410112359550562</v>
      </c>
      <c r="K6251" s="4">
        <v>21.41</v>
      </c>
      <c r="L6251" s="4">
        <v>18.03</v>
      </c>
      <c r="M6251" s="16">
        <f t="shared" si="1262"/>
        <v>0.59084310000000007</v>
      </c>
      <c r="N6251">
        <f t="shared" si="1263"/>
        <v>0</v>
      </c>
      <c r="O6251">
        <f t="shared" si="1264"/>
        <v>0</v>
      </c>
      <c r="P6251" s="63">
        <f t="shared" si="1265"/>
        <v>0</v>
      </c>
    </row>
    <row r="6252" spans="1:18" x14ac:dyDescent="0.3">
      <c r="A6252">
        <f t="shared" si="1266"/>
        <v>2019</v>
      </c>
      <c r="B6252">
        <f t="shared" si="1267"/>
        <v>5</v>
      </c>
      <c r="C6252">
        <f t="shared" si="1268"/>
        <v>19</v>
      </c>
      <c r="D6252">
        <f t="shared" si="1269"/>
        <v>5</v>
      </c>
      <c r="E6252" t="str">
        <f t="shared" si="1270"/>
        <v>ON</v>
      </c>
      <c r="F6252" s="13">
        <f t="shared" si="1272"/>
        <v>43604</v>
      </c>
      <c r="G6252" s="14" t="str">
        <f t="shared" si="1271"/>
        <v>Avg of 4 NM Projects</v>
      </c>
      <c r="H6252" s="15">
        <f t="shared" si="1273"/>
        <v>9</v>
      </c>
      <c r="I6252" s="93">
        <v>48.385000000000005</v>
      </c>
      <c r="J6252">
        <f t="shared" si="1261"/>
        <v>0.27182584269662924</v>
      </c>
      <c r="K6252" s="4">
        <v>21.05</v>
      </c>
      <c r="L6252" s="4">
        <v>18.71</v>
      </c>
      <c r="M6252" s="16">
        <f t="shared" si="1262"/>
        <v>0.90528335000000015</v>
      </c>
      <c r="N6252">
        <f t="shared" si="1263"/>
        <v>0</v>
      </c>
      <c r="O6252">
        <f t="shared" si="1264"/>
        <v>0</v>
      </c>
      <c r="P6252" s="63">
        <f t="shared" si="1265"/>
        <v>0</v>
      </c>
    </row>
    <row r="6253" spans="1:18" x14ac:dyDescent="0.3">
      <c r="A6253">
        <f t="shared" si="1266"/>
        <v>2019</v>
      </c>
      <c r="B6253">
        <f t="shared" si="1267"/>
        <v>5</v>
      </c>
      <c r="C6253">
        <f t="shared" si="1268"/>
        <v>19</v>
      </c>
      <c r="D6253">
        <f t="shared" si="1269"/>
        <v>5</v>
      </c>
      <c r="E6253" t="str">
        <f t="shared" si="1270"/>
        <v>ON</v>
      </c>
      <c r="F6253" s="13">
        <f t="shared" si="1272"/>
        <v>43604</v>
      </c>
      <c r="G6253" s="14" t="str">
        <f t="shared" si="1271"/>
        <v>Avg of 4 NM Projects</v>
      </c>
      <c r="H6253" s="15">
        <f t="shared" si="1273"/>
        <v>10</v>
      </c>
      <c r="I6253" s="93">
        <v>61.31</v>
      </c>
      <c r="J6253">
        <f t="shared" si="1261"/>
        <v>0.34443820224719102</v>
      </c>
      <c r="K6253" s="4">
        <v>21.01</v>
      </c>
      <c r="L6253" s="4">
        <v>21.78</v>
      </c>
      <c r="M6253" s="16">
        <f t="shared" si="1262"/>
        <v>1.3353318000000001</v>
      </c>
      <c r="N6253">
        <f t="shared" si="1263"/>
        <v>0</v>
      </c>
      <c r="O6253">
        <f t="shared" si="1264"/>
        <v>0</v>
      </c>
      <c r="P6253" s="63">
        <f t="shared" si="1265"/>
        <v>0</v>
      </c>
    </row>
    <row r="6254" spans="1:18" x14ac:dyDescent="0.3">
      <c r="A6254">
        <f t="shared" si="1266"/>
        <v>2019</v>
      </c>
      <c r="B6254">
        <f t="shared" si="1267"/>
        <v>5</v>
      </c>
      <c r="C6254">
        <f t="shared" si="1268"/>
        <v>19</v>
      </c>
      <c r="D6254">
        <f t="shared" si="1269"/>
        <v>5</v>
      </c>
      <c r="E6254" t="str">
        <f t="shared" si="1270"/>
        <v>ON</v>
      </c>
      <c r="F6254" s="13">
        <f t="shared" si="1272"/>
        <v>43604</v>
      </c>
      <c r="G6254" s="14" t="str">
        <f t="shared" si="1271"/>
        <v>Avg of 4 NM Projects</v>
      </c>
      <c r="H6254" s="15">
        <f t="shared" si="1273"/>
        <v>11</v>
      </c>
      <c r="I6254" s="93">
        <v>69.245000000000005</v>
      </c>
      <c r="J6254">
        <f t="shared" si="1261"/>
        <v>0.38901685393258428</v>
      </c>
      <c r="K6254" s="4">
        <v>21.37</v>
      </c>
      <c r="L6254" s="4">
        <v>25</v>
      </c>
      <c r="M6254" s="16">
        <f t="shared" si="1262"/>
        <v>1.731125</v>
      </c>
      <c r="N6254">
        <f t="shared" si="1263"/>
        <v>0</v>
      </c>
      <c r="O6254">
        <f t="shared" si="1264"/>
        <v>0</v>
      </c>
      <c r="P6254" s="63">
        <f t="shared" si="1265"/>
        <v>0</v>
      </c>
    </row>
    <row r="6255" spans="1:18" x14ac:dyDescent="0.3">
      <c r="A6255">
        <f t="shared" si="1266"/>
        <v>2019</v>
      </c>
      <c r="B6255">
        <f t="shared" si="1267"/>
        <v>5</v>
      </c>
      <c r="C6255">
        <f t="shared" si="1268"/>
        <v>19</v>
      </c>
      <c r="D6255">
        <f t="shared" si="1269"/>
        <v>5</v>
      </c>
      <c r="E6255" t="str">
        <f t="shared" si="1270"/>
        <v>ON</v>
      </c>
      <c r="F6255" s="13">
        <f t="shared" si="1272"/>
        <v>43604</v>
      </c>
      <c r="G6255" s="14" t="str">
        <f t="shared" si="1271"/>
        <v>Avg of 4 NM Projects</v>
      </c>
      <c r="H6255" s="15">
        <f t="shared" si="1273"/>
        <v>12</v>
      </c>
      <c r="I6255" s="93">
        <v>58.234999999999992</v>
      </c>
      <c r="J6255">
        <f t="shared" si="1261"/>
        <v>0.32716292134831454</v>
      </c>
      <c r="K6255" s="4">
        <v>24.71</v>
      </c>
      <c r="L6255" s="4">
        <v>32.159999999999997</v>
      </c>
      <c r="M6255" s="16">
        <f t="shared" si="1262"/>
        <v>1.8728375999999995</v>
      </c>
      <c r="N6255">
        <f t="shared" si="1263"/>
        <v>0</v>
      </c>
      <c r="O6255">
        <f t="shared" si="1264"/>
        <v>0</v>
      </c>
      <c r="P6255" s="63">
        <f t="shared" si="1265"/>
        <v>0</v>
      </c>
    </row>
    <row r="6256" spans="1:18" x14ac:dyDescent="0.3">
      <c r="A6256">
        <f t="shared" si="1266"/>
        <v>2019</v>
      </c>
      <c r="B6256">
        <f t="shared" si="1267"/>
        <v>5</v>
      </c>
      <c r="C6256">
        <f t="shared" si="1268"/>
        <v>19</v>
      </c>
      <c r="D6256">
        <f t="shared" si="1269"/>
        <v>5</v>
      </c>
      <c r="E6256" t="str">
        <f t="shared" si="1270"/>
        <v>ON</v>
      </c>
      <c r="F6256" s="13">
        <f t="shared" si="1272"/>
        <v>43604</v>
      </c>
      <c r="G6256" s="14" t="str">
        <f t="shared" si="1271"/>
        <v>Avg of 4 NM Projects</v>
      </c>
      <c r="H6256" s="15">
        <f t="shared" si="1273"/>
        <v>13</v>
      </c>
      <c r="I6256" s="93">
        <v>69.25</v>
      </c>
      <c r="J6256">
        <f t="shared" si="1261"/>
        <v>0.3890449438202247</v>
      </c>
      <c r="K6256" s="4">
        <v>21.34</v>
      </c>
      <c r="L6256" s="4">
        <v>19.579999999999998</v>
      </c>
      <c r="M6256" s="16">
        <f t="shared" si="1262"/>
        <v>1.355915</v>
      </c>
      <c r="N6256">
        <f t="shared" si="1263"/>
        <v>0</v>
      </c>
      <c r="O6256">
        <f t="shared" si="1264"/>
        <v>0</v>
      </c>
      <c r="P6256" s="63">
        <f t="shared" si="1265"/>
        <v>0</v>
      </c>
    </row>
    <row r="6257" spans="1:18" x14ac:dyDescent="0.3">
      <c r="A6257">
        <f t="shared" si="1266"/>
        <v>2019</v>
      </c>
      <c r="B6257">
        <f t="shared" si="1267"/>
        <v>5</v>
      </c>
      <c r="C6257">
        <f t="shared" si="1268"/>
        <v>19</v>
      </c>
      <c r="D6257">
        <f t="shared" si="1269"/>
        <v>5</v>
      </c>
      <c r="E6257" t="str">
        <f t="shared" si="1270"/>
        <v>ON</v>
      </c>
      <c r="F6257" s="13">
        <f t="shared" si="1272"/>
        <v>43604</v>
      </c>
      <c r="G6257" s="14" t="str">
        <f t="shared" si="1271"/>
        <v>Avg of 4 NM Projects</v>
      </c>
      <c r="H6257" s="15">
        <f t="shared" si="1273"/>
        <v>14</v>
      </c>
      <c r="I6257" s="93">
        <v>61.694999999999993</v>
      </c>
      <c r="J6257">
        <f t="shared" si="1261"/>
        <v>0.3466011235955056</v>
      </c>
      <c r="K6257" s="4">
        <v>21.51</v>
      </c>
      <c r="L6257" s="4">
        <v>17.73</v>
      </c>
      <c r="M6257" s="16">
        <f t="shared" si="1262"/>
        <v>1.0938523499999999</v>
      </c>
      <c r="N6257">
        <f t="shared" si="1263"/>
        <v>0</v>
      </c>
      <c r="O6257">
        <f t="shared" si="1264"/>
        <v>0</v>
      </c>
      <c r="P6257" s="63">
        <f t="shared" si="1265"/>
        <v>0</v>
      </c>
    </row>
    <row r="6258" spans="1:18" x14ac:dyDescent="0.3">
      <c r="A6258">
        <f t="shared" si="1266"/>
        <v>2019</v>
      </c>
      <c r="B6258">
        <f t="shared" si="1267"/>
        <v>5</v>
      </c>
      <c r="C6258">
        <f t="shared" si="1268"/>
        <v>19</v>
      </c>
      <c r="D6258">
        <f t="shared" si="1269"/>
        <v>5</v>
      </c>
      <c r="E6258" t="str">
        <f t="shared" si="1270"/>
        <v>ON</v>
      </c>
      <c r="F6258" s="13">
        <f t="shared" si="1272"/>
        <v>43604</v>
      </c>
      <c r="G6258" s="14" t="str">
        <f t="shared" si="1271"/>
        <v>Avg of 4 NM Projects</v>
      </c>
      <c r="H6258" s="15">
        <f t="shared" si="1273"/>
        <v>15</v>
      </c>
      <c r="I6258" s="93">
        <v>77.185000000000002</v>
      </c>
      <c r="J6258">
        <f t="shared" si="1261"/>
        <v>0.43362359550561796</v>
      </c>
      <c r="K6258" s="4">
        <v>24.7</v>
      </c>
      <c r="L6258" s="4">
        <v>19.010000000000002</v>
      </c>
      <c r="M6258" s="16">
        <f t="shared" si="1262"/>
        <v>1.4672868500000003</v>
      </c>
      <c r="N6258">
        <f t="shared" si="1263"/>
        <v>0</v>
      </c>
      <c r="O6258">
        <f t="shared" si="1264"/>
        <v>0</v>
      </c>
      <c r="P6258" s="63">
        <f t="shared" si="1265"/>
        <v>0</v>
      </c>
    </row>
    <row r="6259" spans="1:18" x14ac:dyDescent="0.3">
      <c r="A6259">
        <f t="shared" si="1266"/>
        <v>2019</v>
      </c>
      <c r="B6259">
        <f t="shared" si="1267"/>
        <v>5</v>
      </c>
      <c r="C6259">
        <f t="shared" si="1268"/>
        <v>19</v>
      </c>
      <c r="D6259">
        <f t="shared" si="1269"/>
        <v>5</v>
      </c>
      <c r="E6259" t="str">
        <f t="shared" si="1270"/>
        <v>ON</v>
      </c>
      <c r="F6259" s="13">
        <f t="shared" si="1272"/>
        <v>43604</v>
      </c>
      <c r="G6259" s="14" t="str">
        <f t="shared" si="1271"/>
        <v>Avg of 4 NM Projects</v>
      </c>
      <c r="H6259" s="15">
        <f t="shared" si="1273"/>
        <v>16</v>
      </c>
      <c r="I6259" s="93">
        <v>72.444999999999993</v>
      </c>
      <c r="J6259">
        <f t="shared" si="1261"/>
        <v>0.40699438202247185</v>
      </c>
      <c r="K6259" s="4">
        <v>26.04</v>
      </c>
      <c r="L6259" s="4">
        <v>17.72</v>
      </c>
      <c r="M6259" s="16">
        <f t="shared" si="1262"/>
        <v>1.2837253999999998</v>
      </c>
      <c r="N6259">
        <f t="shared" si="1263"/>
        <v>0</v>
      </c>
      <c r="O6259">
        <f t="shared" si="1264"/>
        <v>0</v>
      </c>
      <c r="P6259" s="63">
        <f t="shared" si="1265"/>
        <v>0</v>
      </c>
    </row>
    <row r="6260" spans="1:18" x14ac:dyDescent="0.3">
      <c r="A6260">
        <f t="shared" si="1266"/>
        <v>2019</v>
      </c>
      <c r="B6260">
        <f t="shared" si="1267"/>
        <v>5</v>
      </c>
      <c r="C6260">
        <f t="shared" si="1268"/>
        <v>19</v>
      </c>
      <c r="D6260">
        <f t="shared" si="1269"/>
        <v>5</v>
      </c>
      <c r="E6260" t="str">
        <f t="shared" si="1270"/>
        <v>ON</v>
      </c>
      <c r="F6260" s="13">
        <f t="shared" si="1272"/>
        <v>43604</v>
      </c>
      <c r="G6260" s="14" t="str">
        <f t="shared" si="1271"/>
        <v>Avg of 4 NM Projects</v>
      </c>
      <c r="H6260" s="15">
        <f t="shared" si="1273"/>
        <v>17</v>
      </c>
      <c r="I6260" s="93">
        <v>56.325000000000003</v>
      </c>
      <c r="J6260">
        <f t="shared" si="1261"/>
        <v>0.31643258426966292</v>
      </c>
      <c r="K6260" s="4">
        <v>25.64</v>
      </c>
      <c r="L6260" s="4">
        <v>22.82</v>
      </c>
      <c r="M6260" s="16">
        <f t="shared" si="1262"/>
        <v>1.2853365000000001</v>
      </c>
      <c r="N6260">
        <f t="shared" si="1263"/>
        <v>0</v>
      </c>
      <c r="O6260">
        <f t="shared" si="1264"/>
        <v>0</v>
      </c>
      <c r="P6260" s="63">
        <f t="shared" si="1265"/>
        <v>0</v>
      </c>
    </row>
    <row r="6261" spans="1:18" x14ac:dyDescent="0.3">
      <c r="A6261">
        <f t="shared" si="1266"/>
        <v>2019</v>
      </c>
      <c r="B6261">
        <f t="shared" si="1267"/>
        <v>5</v>
      </c>
      <c r="C6261">
        <f t="shared" si="1268"/>
        <v>19</v>
      </c>
      <c r="D6261">
        <f t="shared" si="1269"/>
        <v>5</v>
      </c>
      <c r="E6261" t="str">
        <f t="shared" si="1270"/>
        <v>ON</v>
      </c>
      <c r="F6261" s="13">
        <f t="shared" si="1272"/>
        <v>43604</v>
      </c>
      <c r="G6261" s="14" t="str">
        <f t="shared" si="1271"/>
        <v>Avg of 4 NM Projects</v>
      </c>
      <c r="H6261" s="15">
        <f t="shared" si="1273"/>
        <v>18</v>
      </c>
      <c r="I6261" s="93">
        <v>25.47</v>
      </c>
      <c r="J6261">
        <f t="shared" si="1261"/>
        <v>0.14308988764044944</v>
      </c>
      <c r="K6261" s="4">
        <v>26.32</v>
      </c>
      <c r="L6261" s="4">
        <v>31.07</v>
      </c>
      <c r="M6261" s="16">
        <f t="shared" si="1262"/>
        <v>0.79135290000000003</v>
      </c>
      <c r="N6261">
        <f t="shared" si="1263"/>
        <v>0</v>
      </c>
      <c r="O6261">
        <f t="shared" si="1264"/>
        <v>0</v>
      </c>
      <c r="P6261" s="63">
        <f t="shared" si="1265"/>
        <v>0</v>
      </c>
    </row>
    <row r="6262" spans="1:18" x14ac:dyDescent="0.3">
      <c r="A6262">
        <f t="shared" si="1266"/>
        <v>2019</v>
      </c>
      <c r="B6262">
        <f t="shared" si="1267"/>
        <v>5</v>
      </c>
      <c r="C6262">
        <f t="shared" si="1268"/>
        <v>19</v>
      </c>
      <c r="D6262">
        <f t="shared" si="1269"/>
        <v>5</v>
      </c>
      <c r="E6262" t="str">
        <f t="shared" si="1270"/>
        <v>ON</v>
      </c>
      <c r="F6262" s="13">
        <f t="shared" si="1272"/>
        <v>43604</v>
      </c>
      <c r="G6262" s="14" t="str">
        <f t="shared" si="1271"/>
        <v>Avg of 4 NM Projects</v>
      </c>
      <c r="H6262" s="15">
        <f t="shared" si="1273"/>
        <v>19</v>
      </c>
      <c r="I6262" s="93">
        <v>11.770000000000001</v>
      </c>
      <c r="J6262">
        <f t="shared" si="1261"/>
        <v>6.6123595505617985E-2</v>
      </c>
      <c r="K6262" s="4">
        <v>26.7</v>
      </c>
      <c r="L6262" s="4">
        <v>32.46</v>
      </c>
      <c r="M6262" s="16">
        <f t="shared" si="1262"/>
        <v>0.38205420000000001</v>
      </c>
      <c r="N6262">
        <f t="shared" si="1263"/>
        <v>0</v>
      </c>
      <c r="O6262">
        <f t="shared" si="1264"/>
        <v>0</v>
      </c>
      <c r="P6262" s="63">
        <f t="shared" si="1265"/>
        <v>0</v>
      </c>
    </row>
    <row r="6263" spans="1:18" x14ac:dyDescent="0.3">
      <c r="A6263">
        <f t="shared" si="1266"/>
        <v>2019</v>
      </c>
      <c r="B6263">
        <f t="shared" si="1267"/>
        <v>5</v>
      </c>
      <c r="C6263">
        <f t="shared" si="1268"/>
        <v>19</v>
      </c>
      <c r="D6263">
        <f t="shared" si="1269"/>
        <v>5</v>
      </c>
      <c r="E6263" t="str">
        <f t="shared" si="1270"/>
        <v>ON</v>
      </c>
      <c r="F6263" s="13">
        <f t="shared" si="1272"/>
        <v>43604</v>
      </c>
      <c r="G6263" s="14" t="str">
        <f t="shared" si="1271"/>
        <v>Avg of 4 NM Projects</v>
      </c>
      <c r="H6263" s="15">
        <f t="shared" si="1273"/>
        <v>20</v>
      </c>
      <c r="I6263" s="93">
        <v>4.1049999999999995</v>
      </c>
      <c r="J6263">
        <f t="shared" si="1261"/>
        <v>2.3061797752808987E-2</v>
      </c>
      <c r="K6263" s="4">
        <v>26.55</v>
      </c>
      <c r="L6263" s="4">
        <v>36.47</v>
      </c>
      <c r="M6263" s="16">
        <f t="shared" si="1262"/>
        <v>0.14970934999999996</v>
      </c>
      <c r="N6263">
        <f t="shared" si="1263"/>
        <v>0</v>
      </c>
      <c r="O6263">
        <f t="shared" si="1264"/>
        <v>0</v>
      </c>
      <c r="P6263" s="63">
        <f t="shared" si="1265"/>
        <v>0</v>
      </c>
    </row>
    <row r="6264" spans="1:18" x14ac:dyDescent="0.3">
      <c r="A6264">
        <f t="shared" si="1266"/>
        <v>2019</v>
      </c>
      <c r="B6264">
        <f t="shared" si="1267"/>
        <v>5</v>
      </c>
      <c r="C6264">
        <f t="shared" si="1268"/>
        <v>19</v>
      </c>
      <c r="D6264">
        <f t="shared" si="1269"/>
        <v>5</v>
      </c>
      <c r="E6264" t="str">
        <f t="shared" si="1270"/>
        <v>ON</v>
      </c>
      <c r="F6264" s="13">
        <f t="shared" si="1272"/>
        <v>43604</v>
      </c>
      <c r="G6264" s="14" t="str">
        <f t="shared" si="1271"/>
        <v>Avg of 4 NM Projects</v>
      </c>
      <c r="H6264" s="15">
        <f t="shared" si="1273"/>
        <v>21</v>
      </c>
      <c r="I6264" s="93">
        <v>-0.39</v>
      </c>
      <c r="J6264">
        <f t="shared" si="1261"/>
        <v>-2.1910112359550564E-3</v>
      </c>
      <c r="K6264" s="4">
        <v>29.24</v>
      </c>
      <c r="L6264" s="4">
        <v>38.47</v>
      </c>
      <c r="M6264" s="16">
        <f t="shared" si="1262"/>
        <v>-1.5003299999999999E-2</v>
      </c>
      <c r="N6264">
        <f t="shared" si="1263"/>
        <v>0</v>
      </c>
      <c r="O6264">
        <f t="shared" si="1264"/>
        <v>0</v>
      </c>
      <c r="P6264" s="63">
        <f t="shared" si="1265"/>
        <v>0</v>
      </c>
    </row>
    <row r="6265" spans="1:18" x14ac:dyDescent="0.3">
      <c r="A6265">
        <f t="shared" si="1266"/>
        <v>2019</v>
      </c>
      <c r="B6265">
        <f t="shared" si="1267"/>
        <v>5</v>
      </c>
      <c r="C6265">
        <f t="shared" si="1268"/>
        <v>19</v>
      </c>
      <c r="D6265">
        <f t="shared" si="1269"/>
        <v>5</v>
      </c>
      <c r="E6265" t="str">
        <f t="shared" si="1270"/>
        <v>ON</v>
      </c>
      <c r="F6265" s="13">
        <f t="shared" si="1272"/>
        <v>43604</v>
      </c>
      <c r="G6265" s="14" t="str">
        <f t="shared" si="1271"/>
        <v>Avg of 4 NM Projects</v>
      </c>
      <c r="H6265" s="15">
        <f t="shared" si="1273"/>
        <v>22</v>
      </c>
      <c r="I6265" s="93">
        <v>0</v>
      </c>
      <c r="J6265">
        <f t="shared" si="1261"/>
        <v>0</v>
      </c>
      <c r="K6265" s="4">
        <v>27.07</v>
      </c>
      <c r="L6265" s="4">
        <v>30.99</v>
      </c>
      <c r="M6265" s="16">
        <f t="shared" si="1262"/>
        <v>0</v>
      </c>
      <c r="N6265">
        <f t="shared" si="1263"/>
        <v>1</v>
      </c>
      <c r="O6265">
        <f t="shared" si="1264"/>
        <v>0</v>
      </c>
      <c r="P6265" s="63">
        <f t="shared" si="1265"/>
        <v>0</v>
      </c>
    </row>
    <row r="6266" spans="1:18" x14ac:dyDescent="0.3">
      <c r="A6266">
        <f t="shared" si="1266"/>
        <v>2019</v>
      </c>
      <c r="B6266">
        <f t="shared" si="1267"/>
        <v>5</v>
      </c>
      <c r="C6266">
        <f t="shared" si="1268"/>
        <v>19</v>
      </c>
      <c r="D6266">
        <f t="shared" si="1269"/>
        <v>5</v>
      </c>
      <c r="E6266" t="str">
        <f t="shared" si="1270"/>
        <v>ON</v>
      </c>
      <c r="F6266" s="13">
        <f t="shared" si="1272"/>
        <v>43604</v>
      </c>
      <c r="G6266" s="14" t="str">
        <f t="shared" si="1271"/>
        <v>Avg of 4 NM Projects</v>
      </c>
      <c r="H6266" s="15">
        <f t="shared" si="1273"/>
        <v>23</v>
      </c>
      <c r="I6266" s="93">
        <v>-0.13</v>
      </c>
      <c r="J6266">
        <f t="shared" si="1261"/>
        <v>-7.3033707865168538E-4</v>
      </c>
      <c r="K6266" s="4">
        <v>22.21</v>
      </c>
      <c r="L6266" s="4">
        <v>20.350000000000001</v>
      </c>
      <c r="M6266" s="16">
        <f t="shared" si="1262"/>
        <v>-2.6455000000000003E-3</v>
      </c>
      <c r="N6266">
        <f t="shared" si="1263"/>
        <v>0</v>
      </c>
      <c r="O6266">
        <f t="shared" si="1264"/>
        <v>0</v>
      </c>
      <c r="P6266" s="63">
        <f t="shared" si="1265"/>
        <v>0</v>
      </c>
    </row>
    <row r="6267" spans="1:18" x14ac:dyDescent="0.3">
      <c r="A6267">
        <f t="shared" si="1266"/>
        <v>2019</v>
      </c>
      <c r="B6267">
        <f t="shared" si="1267"/>
        <v>5</v>
      </c>
      <c r="C6267">
        <f t="shared" si="1268"/>
        <v>19</v>
      </c>
      <c r="D6267">
        <f t="shared" si="1269"/>
        <v>5</v>
      </c>
      <c r="E6267" t="str">
        <f t="shared" si="1270"/>
        <v>OFF</v>
      </c>
      <c r="F6267" s="13">
        <f t="shared" si="1272"/>
        <v>43604</v>
      </c>
      <c r="G6267" s="14" t="str">
        <f t="shared" si="1271"/>
        <v>Avg of 4 NM Projects</v>
      </c>
      <c r="H6267" s="15">
        <f t="shared" si="1273"/>
        <v>24</v>
      </c>
      <c r="I6267" s="93">
        <v>-0.13</v>
      </c>
      <c r="J6267">
        <f t="shared" si="1261"/>
        <v>-7.3033707865168538E-4</v>
      </c>
      <c r="K6267" s="4">
        <v>25.11</v>
      </c>
      <c r="L6267" s="4">
        <v>45.26</v>
      </c>
      <c r="M6267" s="16">
        <f t="shared" si="1262"/>
        <v>-5.8837999999999998E-3</v>
      </c>
      <c r="N6267">
        <f t="shared" si="1263"/>
        <v>0</v>
      </c>
      <c r="O6267">
        <f t="shared" si="1264"/>
        <v>0</v>
      </c>
      <c r="P6267" s="63">
        <f t="shared" si="1265"/>
        <v>0</v>
      </c>
    </row>
    <row r="6268" spans="1:18" x14ac:dyDescent="0.3">
      <c r="A6268">
        <f t="shared" si="1266"/>
        <v>2019</v>
      </c>
      <c r="B6268">
        <f t="shared" si="1267"/>
        <v>5</v>
      </c>
      <c r="C6268">
        <f t="shared" si="1268"/>
        <v>20</v>
      </c>
      <c r="D6268">
        <f t="shared" si="1269"/>
        <v>6</v>
      </c>
      <c r="E6268" t="str">
        <f t="shared" si="1270"/>
        <v>OFF</v>
      </c>
      <c r="F6268" s="13">
        <f t="shared" si="1272"/>
        <v>43605</v>
      </c>
      <c r="G6268" s="14" t="str">
        <f t="shared" si="1271"/>
        <v>Avg of 4 NM Projects</v>
      </c>
      <c r="H6268" s="15">
        <f t="shared" si="1273"/>
        <v>1</v>
      </c>
      <c r="I6268" s="93">
        <v>0</v>
      </c>
      <c r="J6268">
        <f t="shared" si="1261"/>
        <v>0</v>
      </c>
      <c r="K6268" s="4">
        <v>22.87</v>
      </c>
      <c r="L6268" s="4">
        <v>20.86</v>
      </c>
      <c r="M6268" s="16">
        <f t="shared" si="1262"/>
        <v>0</v>
      </c>
      <c r="N6268">
        <f t="shared" si="1263"/>
        <v>1</v>
      </c>
      <c r="O6268">
        <f t="shared" si="1264"/>
        <v>0</v>
      </c>
      <c r="P6268" s="63">
        <f t="shared" si="1265"/>
        <v>0</v>
      </c>
      <c r="Q6268" s="34"/>
      <c r="R6268" s="34"/>
    </row>
    <row r="6269" spans="1:18" x14ac:dyDescent="0.3">
      <c r="A6269">
        <f t="shared" si="1266"/>
        <v>2019</v>
      </c>
      <c r="B6269">
        <f t="shared" si="1267"/>
        <v>5</v>
      </c>
      <c r="C6269">
        <f t="shared" si="1268"/>
        <v>20</v>
      </c>
      <c r="D6269">
        <f t="shared" si="1269"/>
        <v>6</v>
      </c>
      <c r="E6269" t="str">
        <f t="shared" si="1270"/>
        <v>OFF</v>
      </c>
      <c r="F6269" s="13">
        <f t="shared" si="1272"/>
        <v>43605</v>
      </c>
      <c r="G6269" s="14" t="str">
        <f t="shared" si="1271"/>
        <v>Avg of 4 NM Projects</v>
      </c>
      <c r="H6269" s="15">
        <f t="shared" si="1273"/>
        <v>2</v>
      </c>
      <c r="I6269" s="93">
        <v>0</v>
      </c>
      <c r="J6269">
        <f t="shared" si="1261"/>
        <v>0</v>
      </c>
      <c r="K6269" s="4">
        <v>20.46</v>
      </c>
      <c r="L6269" s="4">
        <v>19.739999999999998</v>
      </c>
      <c r="M6269" s="16">
        <f t="shared" si="1262"/>
        <v>0</v>
      </c>
      <c r="N6269">
        <f t="shared" si="1263"/>
        <v>1</v>
      </c>
      <c r="O6269">
        <f t="shared" si="1264"/>
        <v>0</v>
      </c>
      <c r="P6269" s="63">
        <f t="shared" si="1265"/>
        <v>0</v>
      </c>
    </row>
    <row r="6270" spans="1:18" x14ac:dyDescent="0.3">
      <c r="A6270">
        <f t="shared" si="1266"/>
        <v>2019</v>
      </c>
      <c r="B6270">
        <f t="shared" si="1267"/>
        <v>5</v>
      </c>
      <c r="C6270">
        <f t="shared" si="1268"/>
        <v>20</v>
      </c>
      <c r="D6270">
        <f t="shared" si="1269"/>
        <v>6</v>
      </c>
      <c r="E6270" t="str">
        <f t="shared" si="1270"/>
        <v>OFF</v>
      </c>
      <c r="F6270" s="13">
        <f t="shared" si="1272"/>
        <v>43605</v>
      </c>
      <c r="G6270" s="14" t="str">
        <f t="shared" si="1271"/>
        <v>Avg of 4 NM Projects</v>
      </c>
      <c r="H6270" s="15">
        <f t="shared" si="1273"/>
        <v>3</v>
      </c>
      <c r="I6270" s="93">
        <v>-0.26</v>
      </c>
      <c r="J6270">
        <f t="shared" si="1261"/>
        <v>-1.4606741573033708E-3</v>
      </c>
      <c r="K6270" s="4">
        <v>20.48</v>
      </c>
      <c r="L6270" s="4">
        <v>20.079999999999998</v>
      </c>
      <c r="M6270" s="16">
        <f t="shared" si="1262"/>
        <v>-5.2207999999999994E-3</v>
      </c>
      <c r="N6270">
        <f t="shared" si="1263"/>
        <v>0</v>
      </c>
      <c r="O6270">
        <f t="shared" si="1264"/>
        <v>0</v>
      </c>
      <c r="P6270" s="63">
        <f t="shared" si="1265"/>
        <v>0</v>
      </c>
    </row>
    <row r="6271" spans="1:18" x14ac:dyDescent="0.3">
      <c r="A6271">
        <f t="shared" si="1266"/>
        <v>2019</v>
      </c>
      <c r="B6271">
        <f t="shared" si="1267"/>
        <v>5</v>
      </c>
      <c r="C6271">
        <f t="shared" si="1268"/>
        <v>20</v>
      </c>
      <c r="D6271">
        <f t="shared" si="1269"/>
        <v>6</v>
      </c>
      <c r="E6271" t="str">
        <f t="shared" si="1270"/>
        <v>OFF</v>
      </c>
      <c r="F6271" s="13">
        <f t="shared" si="1272"/>
        <v>43605</v>
      </c>
      <c r="G6271" s="14" t="str">
        <f t="shared" si="1271"/>
        <v>Avg of 4 NM Projects</v>
      </c>
      <c r="H6271" s="15">
        <f t="shared" si="1273"/>
        <v>4</v>
      </c>
      <c r="I6271" s="93">
        <v>-0.26</v>
      </c>
      <c r="J6271">
        <f t="shared" si="1261"/>
        <v>-1.4606741573033708E-3</v>
      </c>
      <c r="K6271" s="4">
        <v>20.11</v>
      </c>
      <c r="L6271" s="4">
        <v>22.35</v>
      </c>
      <c r="M6271" s="16">
        <f t="shared" si="1262"/>
        <v>-5.8110000000000011E-3</v>
      </c>
      <c r="N6271">
        <f t="shared" si="1263"/>
        <v>0</v>
      </c>
      <c r="O6271">
        <f t="shared" si="1264"/>
        <v>0</v>
      </c>
      <c r="P6271" s="63">
        <f t="shared" si="1265"/>
        <v>0</v>
      </c>
    </row>
    <row r="6272" spans="1:18" x14ac:dyDescent="0.3">
      <c r="A6272">
        <f t="shared" si="1266"/>
        <v>2019</v>
      </c>
      <c r="B6272">
        <f t="shared" si="1267"/>
        <v>5</v>
      </c>
      <c r="C6272">
        <f t="shared" si="1268"/>
        <v>20</v>
      </c>
      <c r="D6272">
        <f t="shared" si="1269"/>
        <v>6</v>
      </c>
      <c r="E6272" t="str">
        <f t="shared" si="1270"/>
        <v>OFF</v>
      </c>
      <c r="F6272" s="13">
        <f t="shared" si="1272"/>
        <v>43605</v>
      </c>
      <c r="G6272" s="14" t="str">
        <f t="shared" si="1271"/>
        <v>Avg of 4 NM Projects</v>
      </c>
      <c r="H6272" s="15">
        <f t="shared" si="1273"/>
        <v>5</v>
      </c>
      <c r="I6272" s="93">
        <v>0</v>
      </c>
      <c r="J6272">
        <f t="shared" si="1261"/>
        <v>0</v>
      </c>
      <c r="K6272" s="4">
        <v>20.46</v>
      </c>
      <c r="L6272" s="4">
        <v>20.95</v>
      </c>
      <c r="M6272" s="16">
        <f t="shared" si="1262"/>
        <v>0</v>
      </c>
      <c r="N6272">
        <f t="shared" si="1263"/>
        <v>1</v>
      </c>
      <c r="O6272">
        <f t="shared" si="1264"/>
        <v>0</v>
      </c>
      <c r="P6272" s="63">
        <f t="shared" si="1265"/>
        <v>0</v>
      </c>
    </row>
    <row r="6273" spans="1:16" x14ac:dyDescent="0.3">
      <c r="A6273">
        <f t="shared" si="1266"/>
        <v>2019</v>
      </c>
      <c r="B6273">
        <f t="shared" si="1267"/>
        <v>5</v>
      </c>
      <c r="C6273">
        <f t="shared" si="1268"/>
        <v>20</v>
      </c>
      <c r="D6273">
        <f t="shared" si="1269"/>
        <v>6</v>
      </c>
      <c r="E6273" t="str">
        <f t="shared" si="1270"/>
        <v>OFF</v>
      </c>
      <c r="F6273" s="13">
        <f t="shared" si="1272"/>
        <v>43605</v>
      </c>
      <c r="G6273" s="14" t="str">
        <f t="shared" si="1271"/>
        <v>Avg of 4 NM Projects</v>
      </c>
      <c r="H6273" s="15">
        <f t="shared" si="1273"/>
        <v>6</v>
      </c>
      <c r="I6273" s="93">
        <v>-0.13</v>
      </c>
      <c r="J6273">
        <f t="shared" si="1261"/>
        <v>-7.3033707865168538E-4</v>
      </c>
      <c r="K6273" s="4">
        <v>22.16</v>
      </c>
      <c r="L6273" s="4">
        <v>20.57</v>
      </c>
      <c r="M6273" s="16">
        <f t="shared" si="1262"/>
        <v>-2.6741E-3</v>
      </c>
      <c r="N6273">
        <f t="shared" si="1263"/>
        <v>0</v>
      </c>
      <c r="O6273">
        <f t="shared" si="1264"/>
        <v>0</v>
      </c>
      <c r="P6273" s="63">
        <f t="shared" si="1265"/>
        <v>0</v>
      </c>
    </row>
    <row r="6274" spans="1:16" x14ac:dyDescent="0.3">
      <c r="A6274">
        <f t="shared" si="1266"/>
        <v>2019</v>
      </c>
      <c r="B6274">
        <f t="shared" si="1267"/>
        <v>5</v>
      </c>
      <c r="C6274">
        <f t="shared" si="1268"/>
        <v>20</v>
      </c>
      <c r="D6274">
        <f t="shared" si="1269"/>
        <v>6</v>
      </c>
      <c r="E6274" t="str">
        <f t="shared" si="1270"/>
        <v>OFF</v>
      </c>
      <c r="F6274" s="13">
        <f t="shared" si="1272"/>
        <v>43605</v>
      </c>
      <c r="G6274" s="14" t="str">
        <f t="shared" si="1271"/>
        <v>Avg of 4 NM Projects</v>
      </c>
      <c r="H6274" s="15">
        <f t="shared" si="1273"/>
        <v>7</v>
      </c>
      <c r="I6274" s="93">
        <v>1.665</v>
      </c>
      <c r="J6274">
        <f t="shared" si="1261"/>
        <v>9.3539325842696627E-3</v>
      </c>
      <c r="K6274" s="4">
        <v>25.94</v>
      </c>
      <c r="L6274" s="4">
        <v>26.51</v>
      </c>
      <c r="M6274" s="16">
        <f t="shared" si="1262"/>
        <v>4.4139150000000002E-2</v>
      </c>
      <c r="N6274">
        <f t="shared" si="1263"/>
        <v>0</v>
      </c>
      <c r="O6274">
        <f t="shared" si="1264"/>
        <v>0</v>
      </c>
      <c r="P6274" s="63">
        <f t="shared" si="1265"/>
        <v>0</v>
      </c>
    </row>
    <row r="6275" spans="1:16" x14ac:dyDescent="0.3">
      <c r="A6275">
        <f t="shared" si="1266"/>
        <v>2019</v>
      </c>
      <c r="B6275">
        <f t="shared" si="1267"/>
        <v>5</v>
      </c>
      <c r="C6275">
        <f t="shared" si="1268"/>
        <v>20</v>
      </c>
      <c r="D6275">
        <f t="shared" si="1269"/>
        <v>6</v>
      </c>
      <c r="E6275" t="str">
        <f t="shared" si="1270"/>
        <v>ON</v>
      </c>
      <c r="F6275" s="13">
        <f t="shared" si="1272"/>
        <v>43605</v>
      </c>
      <c r="G6275" s="14" t="str">
        <f t="shared" si="1271"/>
        <v>Avg of 4 NM Projects</v>
      </c>
      <c r="H6275" s="15">
        <f t="shared" si="1273"/>
        <v>8</v>
      </c>
      <c r="I6275" s="93">
        <v>14.09</v>
      </c>
      <c r="J6275">
        <f t="shared" si="1261"/>
        <v>7.9157303370786511E-2</v>
      </c>
      <c r="K6275" s="4">
        <v>25.69</v>
      </c>
      <c r="L6275" s="4">
        <v>22.16</v>
      </c>
      <c r="M6275" s="16">
        <f t="shared" si="1262"/>
        <v>0.31223439999999997</v>
      </c>
      <c r="N6275">
        <f t="shared" si="1263"/>
        <v>0</v>
      </c>
      <c r="O6275">
        <f t="shared" si="1264"/>
        <v>0</v>
      </c>
      <c r="P6275" s="63">
        <f t="shared" si="1265"/>
        <v>0</v>
      </c>
    </row>
    <row r="6276" spans="1:16" x14ac:dyDescent="0.3">
      <c r="A6276">
        <f t="shared" si="1266"/>
        <v>2019</v>
      </c>
      <c r="B6276">
        <f t="shared" si="1267"/>
        <v>5</v>
      </c>
      <c r="C6276">
        <f t="shared" si="1268"/>
        <v>20</v>
      </c>
      <c r="D6276">
        <f t="shared" si="1269"/>
        <v>6</v>
      </c>
      <c r="E6276" t="str">
        <f t="shared" si="1270"/>
        <v>ON</v>
      </c>
      <c r="F6276" s="13">
        <f t="shared" si="1272"/>
        <v>43605</v>
      </c>
      <c r="G6276" s="14" t="str">
        <f t="shared" si="1271"/>
        <v>Avg of 4 NM Projects</v>
      </c>
      <c r="H6276" s="15">
        <f t="shared" si="1273"/>
        <v>9</v>
      </c>
      <c r="I6276" s="93">
        <v>20.094999999999999</v>
      </c>
      <c r="J6276">
        <f t="shared" ref="J6276:J6339" si="1274">+I6276/$I$1</f>
        <v>0.11289325842696629</v>
      </c>
      <c r="K6276" s="4">
        <v>26.67</v>
      </c>
      <c r="L6276" s="4">
        <v>21.98</v>
      </c>
      <c r="M6276" s="16">
        <f t="shared" ref="M6276:M6339" si="1275">+L6276*I6276/1000</f>
        <v>0.44168809999999997</v>
      </c>
      <c r="N6276">
        <f t="shared" ref="N6276:N6339" si="1276">+IF(I6276=0,1,0)</f>
        <v>0</v>
      </c>
      <c r="O6276">
        <f t="shared" ref="O6276:O6339" si="1277">+IF(I6276&gt;=0.5*$I$1,1,0)</f>
        <v>0</v>
      </c>
      <c r="P6276" s="63">
        <f t="shared" ref="P6276:P6339" si="1278">+IF(I6276&gt;MAX(I$3652:I$5859),1,0)</f>
        <v>0</v>
      </c>
    </row>
    <row r="6277" spans="1:16" x14ac:dyDescent="0.3">
      <c r="A6277">
        <f t="shared" ref="A6277:A6340" si="1279">YEAR(F6277)</f>
        <v>2019</v>
      </c>
      <c r="B6277">
        <f t="shared" ref="B6277:B6340" si="1280">+MONTH(F6277)</f>
        <v>5</v>
      </c>
      <c r="C6277">
        <f t="shared" ref="C6277:C6340" si="1281">+DAY(F6277)</f>
        <v>20</v>
      </c>
      <c r="D6277">
        <f t="shared" ref="D6277:D6340" si="1282">WEEKDAY(C6277)</f>
        <v>6</v>
      </c>
      <c r="E6277" t="str">
        <f t="shared" ref="E6277:E6340" si="1283">IF(OR(D6277=1,D6277=7,H6277=1,H6277=2,H6277=3,H6277=4,H6277=5,H6277=6,H6277=7,H6277=24),"OFF","ON")</f>
        <v>ON</v>
      </c>
      <c r="F6277" s="13">
        <f t="shared" si="1272"/>
        <v>43605</v>
      </c>
      <c r="G6277" s="14" t="str">
        <f t="shared" si="1271"/>
        <v>Avg of 4 NM Projects</v>
      </c>
      <c r="H6277" s="15">
        <f t="shared" si="1273"/>
        <v>10</v>
      </c>
      <c r="I6277" s="93">
        <v>39.040000000000006</v>
      </c>
      <c r="J6277">
        <f t="shared" si="1274"/>
        <v>0.21932584269662925</v>
      </c>
      <c r="K6277" s="4">
        <v>28.91</v>
      </c>
      <c r="L6277" s="4">
        <v>29.79</v>
      </c>
      <c r="M6277" s="16">
        <f t="shared" si="1275"/>
        <v>1.1630016000000001</v>
      </c>
      <c r="N6277">
        <f t="shared" si="1276"/>
        <v>0</v>
      </c>
      <c r="O6277">
        <f t="shared" si="1277"/>
        <v>0</v>
      </c>
      <c r="P6277" s="63">
        <f t="shared" si="1278"/>
        <v>0</v>
      </c>
    </row>
    <row r="6278" spans="1:16" x14ac:dyDescent="0.3">
      <c r="A6278">
        <f t="shared" si="1279"/>
        <v>2019</v>
      </c>
      <c r="B6278">
        <f t="shared" si="1280"/>
        <v>5</v>
      </c>
      <c r="C6278">
        <f t="shared" si="1281"/>
        <v>20</v>
      </c>
      <c r="D6278">
        <f t="shared" si="1282"/>
        <v>6</v>
      </c>
      <c r="E6278" t="str">
        <f t="shared" si="1283"/>
        <v>ON</v>
      </c>
      <c r="F6278" s="13">
        <f t="shared" si="1272"/>
        <v>43605</v>
      </c>
      <c r="G6278" s="14" t="str">
        <f t="shared" ref="G6278:G6341" si="1284">+G6277</f>
        <v>Avg of 4 NM Projects</v>
      </c>
      <c r="H6278" s="15">
        <f t="shared" si="1273"/>
        <v>11</v>
      </c>
      <c r="I6278" s="93">
        <v>69.88</v>
      </c>
      <c r="J6278">
        <f t="shared" si="1274"/>
        <v>0.39258426966292131</v>
      </c>
      <c r="K6278" s="4">
        <v>29.81</v>
      </c>
      <c r="L6278" s="4">
        <v>22.96</v>
      </c>
      <c r="M6278" s="16">
        <f t="shared" si="1275"/>
        <v>1.6044448</v>
      </c>
      <c r="N6278">
        <f t="shared" si="1276"/>
        <v>0</v>
      </c>
      <c r="O6278">
        <f t="shared" si="1277"/>
        <v>0</v>
      </c>
      <c r="P6278" s="63">
        <f t="shared" si="1278"/>
        <v>0</v>
      </c>
    </row>
    <row r="6279" spans="1:16" x14ac:dyDescent="0.3">
      <c r="A6279">
        <f t="shared" si="1279"/>
        <v>2019</v>
      </c>
      <c r="B6279">
        <f t="shared" si="1280"/>
        <v>5</v>
      </c>
      <c r="C6279">
        <f t="shared" si="1281"/>
        <v>20</v>
      </c>
      <c r="D6279">
        <f t="shared" si="1282"/>
        <v>6</v>
      </c>
      <c r="E6279" t="str">
        <f t="shared" si="1283"/>
        <v>ON</v>
      </c>
      <c r="F6279" s="13">
        <f t="shared" si="1272"/>
        <v>43605</v>
      </c>
      <c r="G6279" s="14" t="str">
        <f t="shared" si="1284"/>
        <v>Avg of 4 NM Projects</v>
      </c>
      <c r="H6279" s="15">
        <f t="shared" si="1273"/>
        <v>12</v>
      </c>
      <c r="I6279" s="93">
        <v>83.844999999999999</v>
      </c>
      <c r="J6279">
        <f t="shared" si="1274"/>
        <v>0.47103932584269664</v>
      </c>
      <c r="K6279" s="4">
        <v>31.71</v>
      </c>
      <c r="L6279" s="4">
        <v>21.3</v>
      </c>
      <c r="M6279" s="16">
        <f t="shared" si="1275"/>
        <v>1.7858985000000001</v>
      </c>
      <c r="N6279">
        <f t="shared" si="1276"/>
        <v>0</v>
      </c>
      <c r="O6279">
        <f t="shared" si="1277"/>
        <v>0</v>
      </c>
      <c r="P6279" s="63">
        <f t="shared" si="1278"/>
        <v>0</v>
      </c>
    </row>
    <row r="6280" spans="1:16" x14ac:dyDescent="0.3">
      <c r="A6280">
        <f t="shared" si="1279"/>
        <v>2019</v>
      </c>
      <c r="B6280">
        <f t="shared" si="1280"/>
        <v>5</v>
      </c>
      <c r="C6280">
        <f t="shared" si="1281"/>
        <v>20</v>
      </c>
      <c r="D6280">
        <f t="shared" si="1282"/>
        <v>6</v>
      </c>
      <c r="E6280" t="str">
        <f t="shared" si="1283"/>
        <v>ON</v>
      </c>
      <c r="F6280" s="13">
        <f t="shared" si="1272"/>
        <v>43605</v>
      </c>
      <c r="G6280" s="14" t="str">
        <f t="shared" si="1284"/>
        <v>Avg of 4 NM Projects</v>
      </c>
      <c r="H6280" s="15">
        <f t="shared" si="1273"/>
        <v>13</v>
      </c>
      <c r="I6280" s="93">
        <v>81.144999999999996</v>
      </c>
      <c r="J6280">
        <f t="shared" si="1274"/>
        <v>0.45587078651685392</v>
      </c>
      <c r="K6280" s="4">
        <v>34.74</v>
      </c>
      <c r="L6280" s="4">
        <v>21.45</v>
      </c>
      <c r="M6280" s="16">
        <f t="shared" si="1275"/>
        <v>1.7405602499999997</v>
      </c>
      <c r="N6280">
        <f t="shared" si="1276"/>
        <v>0</v>
      </c>
      <c r="O6280">
        <f t="shared" si="1277"/>
        <v>0</v>
      </c>
      <c r="P6280" s="63">
        <f t="shared" si="1278"/>
        <v>0</v>
      </c>
    </row>
    <row r="6281" spans="1:16" x14ac:dyDescent="0.3">
      <c r="A6281">
        <f t="shared" si="1279"/>
        <v>2019</v>
      </c>
      <c r="B6281">
        <f t="shared" si="1280"/>
        <v>5</v>
      </c>
      <c r="C6281">
        <f t="shared" si="1281"/>
        <v>20</v>
      </c>
      <c r="D6281">
        <f t="shared" si="1282"/>
        <v>6</v>
      </c>
      <c r="E6281" t="str">
        <f t="shared" si="1283"/>
        <v>ON</v>
      </c>
      <c r="F6281" s="13">
        <f t="shared" si="1272"/>
        <v>43605</v>
      </c>
      <c r="G6281" s="14" t="str">
        <f t="shared" si="1284"/>
        <v>Avg of 4 NM Projects</v>
      </c>
      <c r="H6281" s="15">
        <f t="shared" si="1273"/>
        <v>14</v>
      </c>
      <c r="I6281" s="93">
        <v>56.834999999999994</v>
      </c>
      <c r="J6281">
        <f t="shared" si="1274"/>
        <v>0.31929775280898876</v>
      </c>
      <c r="K6281" s="4">
        <v>37.479999999999997</v>
      </c>
      <c r="L6281" s="4">
        <v>24.7</v>
      </c>
      <c r="M6281" s="16">
        <f t="shared" si="1275"/>
        <v>1.4038244999999998</v>
      </c>
      <c r="N6281">
        <f t="shared" si="1276"/>
        <v>0</v>
      </c>
      <c r="O6281">
        <f t="shared" si="1277"/>
        <v>0</v>
      </c>
      <c r="P6281" s="63">
        <f t="shared" si="1278"/>
        <v>0</v>
      </c>
    </row>
    <row r="6282" spans="1:16" x14ac:dyDescent="0.3">
      <c r="A6282">
        <f t="shared" si="1279"/>
        <v>2019</v>
      </c>
      <c r="B6282">
        <f t="shared" si="1280"/>
        <v>5</v>
      </c>
      <c r="C6282">
        <f t="shared" si="1281"/>
        <v>20</v>
      </c>
      <c r="D6282">
        <f t="shared" si="1282"/>
        <v>6</v>
      </c>
      <c r="E6282" t="str">
        <f t="shared" si="1283"/>
        <v>ON</v>
      </c>
      <c r="F6282" s="13">
        <f t="shared" si="1272"/>
        <v>43605</v>
      </c>
      <c r="G6282" s="14" t="str">
        <f t="shared" si="1284"/>
        <v>Avg of 4 NM Projects</v>
      </c>
      <c r="H6282" s="15">
        <f t="shared" si="1273"/>
        <v>15</v>
      </c>
      <c r="I6282" s="93">
        <v>60.67</v>
      </c>
      <c r="J6282">
        <f t="shared" si="1274"/>
        <v>0.34084269662921352</v>
      </c>
      <c r="K6282" s="4">
        <v>36.840000000000003</v>
      </c>
      <c r="L6282" s="4">
        <v>27.1</v>
      </c>
      <c r="M6282" s="16">
        <f t="shared" si="1275"/>
        <v>1.6441570000000001</v>
      </c>
      <c r="N6282">
        <f t="shared" si="1276"/>
        <v>0</v>
      </c>
      <c r="O6282">
        <f t="shared" si="1277"/>
        <v>0</v>
      </c>
      <c r="P6282" s="63">
        <f t="shared" si="1278"/>
        <v>0</v>
      </c>
    </row>
    <row r="6283" spans="1:16" x14ac:dyDescent="0.3">
      <c r="A6283">
        <f t="shared" si="1279"/>
        <v>2019</v>
      </c>
      <c r="B6283">
        <f t="shared" si="1280"/>
        <v>5</v>
      </c>
      <c r="C6283">
        <f t="shared" si="1281"/>
        <v>20</v>
      </c>
      <c r="D6283">
        <f t="shared" si="1282"/>
        <v>6</v>
      </c>
      <c r="E6283" t="str">
        <f t="shared" si="1283"/>
        <v>ON</v>
      </c>
      <c r="F6283" s="13">
        <f t="shared" si="1272"/>
        <v>43605</v>
      </c>
      <c r="G6283" s="14" t="str">
        <f t="shared" si="1284"/>
        <v>Avg of 4 NM Projects</v>
      </c>
      <c r="H6283" s="15">
        <f t="shared" si="1273"/>
        <v>16</v>
      </c>
      <c r="I6283" s="93">
        <v>75.134999999999991</v>
      </c>
      <c r="J6283">
        <f t="shared" si="1274"/>
        <v>0.42210674157303368</v>
      </c>
      <c r="K6283" s="4">
        <v>40</v>
      </c>
      <c r="L6283" s="4">
        <v>25.2</v>
      </c>
      <c r="M6283" s="16">
        <f t="shared" si="1275"/>
        <v>1.8934019999999998</v>
      </c>
      <c r="N6283">
        <f t="shared" si="1276"/>
        <v>0</v>
      </c>
      <c r="O6283">
        <f t="shared" si="1277"/>
        <v>0</v>
      </c>
      <c r="P6283" s="63">
        <f t="shared" si="1278"/>
        <v>0</v>
      </c>
    </row>
    <row r="6284" spans="1:16" x14ac:dyDescent="0.3">
      <c r="A6284">
        <f t="shared" si="1279"/>
        <v>2019</v>
      </c>
      <c r="B6284">
        <f t="shared" si="1280"/>
        <v>5</v>
      </c>
      <c r="C6284">
        <f t="shared" si="1281"/>
        <v>20</v>
      </c>
      <c r="D6284">
        <f t="shared" si="1282"/>
        <v>6</v>
      </c>
      <c r="E6284" t="str">
        <f t="shared" si="1283"/>
        <v>ON</v>
      </c>
      <c r="F6284" s="13">
        <f t="shared" si="1272"/>
        <v>43605</v>
      </c>
      <c r="G6284" s="14" t="str">
        <f t="shared" si="1284"/>
        <v>Avg of 4 NM Projects</v>
      </c>
      <c r="H6284" s="15">
        <f t="shared" si="1273"/>
        <v>17</v>
      </c>
      <c r="I6284" s="93">
        <v>63.614999999999995</v>
      </c>
      <c r="J6284">
        <f t="shared" si="1274"/>
        <v>0.35738764044943816</v>
      </c>
      <c r="K6284" s="4">
        <v>44.26</v>
      </c>
      <c r="L6284" s="4">
        <v>23.96</v>
      </c>
      <c r="M6284" s="16">
        <f t="shared" si="1275"/>
        <v>1.5242154000000001</v>
      </c>
      <c r="N6284">
        <f t="shared" si="1276"/>
        <v>0</v>
      </c>
      <c r="O6284">
        <f t="shared" si="1277"/>
        <v>0</v>
      </c>
      <c r="P6284" s="63">
        <f t="shared" si="1278"/>
        <v>0</v>
      </c>
    </row>
    <row r="6285" spans="1:16" x14ac:dyDescent="0.3">
      <c r="A6285">
        <f t="shared" si="1279"/>
        <v>2019</v>
      </c>
      <c r="B6285">
        <f t="shared" si="1280"/>
        <v>5</v>
      </c>
      <c r="C6285">
        <f t="shared" si="1281"/>
        <v>20</v>
      </c>
      <c r="D6285">
        <f t="shared" si="1282"/>
        <v>6</v>
      </c>
      <c r="E6285" t="str">
        <f t="shared" si="1283"/>
        <v>ON</v>
      </c>
      <c r="F6285" s="13">
        <f t="shared" si="1272"/>
        <v>43605</v>
      </c>
      <c r="G6285" s="14" t="str">
        <f t="shared" si="1284"/>
        <v>Avg of 4 NM Projects</v>
      </c>
      <c r="H6285" s="15">
        <f t="shared" si="1273"/>
        <v>18</v>
      </c>
      <c r="I6285" s="93">
        <v>55.685000000000002</v>
      </c>
      <c r="J6285">
        <f t="shared" si="1274"/>
        <v>0.31283707865168542</v>
      </c>
      <c r="K6285" s="4">
        <v>40.1</v>
      </c>
      <c r="L6285" s="4">
        <v>29.81</v>
      </c>
      <c r="M6285" s="16">
        <f t="shared" si="1275"/>
        <v>1.65996985</v>
      </c>
      <c r="N6285">
        <f t="shared" si="1276"/>
        <v>0</v>
      </c>
      <c r="O6285">
        <f t="shared" si="1277"/>
        <v>0</v>
      </c>
      <c r="P6285" s="63">
        <f t="shared" si="1278"/>
        <v>0</v>
      </c>
    </row>
    <row r="6286" spans="1:16" x14ac:dyDescent="0.3">
      <c r="A6286">
        <f t="shared" si="1279"/>
        <v>2019</v>
      </c>
      <c r="B6286">
        <f t="shared" si="1280"/>
        <v>5</v>
      </c>
      <c r="C6286">
        <f t="shared" si="1281"/>
        <v>20</v>
      </c>
      <c r="D6286">
        <f t="shared" si="1282"/>
        <v>6</v>
      </c>
      <c r="E6286" t="str">
        <f t="shared" si="1283"/>
        <v>ON</v>
      </c>
      <c r="F6286" s="13">
        <f t="shared" si="1272"/>
        <v>43605</v>
      </c>
      <c r="G6286" s="14" t="str">
        <f t="shared" si="1284"/>
        <v>Avg of 4 NM Projects</v>
      </c>
      <c r="H6286" s="15">
        <f t="shared" si="1273"/>
        <v>19</v>
      </c>
      <c r="I6286" s="93">
        <v>27.644999999999996</v>
      </c>
      <c r="J6286">
        <f t="shared" si="1274"/>
        <v>0.15530898876404492</v>
      </c>
      <c r="K6286" s="4">
        <v>36.409999999999997</v>
      </c>
      <c r="L6286" s="4">
        <v>36.950000000000003</v>
      </c>
      <c r="M6286" s="16">
        <f t="shared" si="1275"/>
        <v>1.0214827499999999</v>
      </c>
      <c r="N6286">
        <f t="shared" si="1276"/>
        <v>0</v>
      </c>
      <c r="O6286">
        <f t="shared" si="1277"/>
        <v>0</v>
      </c>
      <c r="P6286" s="63">
        <f t="shared" si="1278"/>
        <v>0</v>
      </c>
    </row>
    <row r="6287" spans="1:16" x14ac:dyDescent="0.3">
      <c r="A6287">
        <f t="shared" si="1279"/>
        <v>2019</v>
      </c>
      <c r="B6287">
        <f t="shared" si="1280"/>
        <v>5</v>
      </c>
      <c r="C6287">
        <f t="shared" si="1281"/>
        <v>20</v>
      </c>
      <c r="D6287">
        <f t="shared" si="1282"/>
        <v>6</v>
      </c>
      <c r="E6287" t="str">
        <f t="shared" si="1283"/>
        <v>ON</v>
      </c>
      <c r="F6287" s="13">
        <f t="shared" si="1272"/>
        <v>43605</v>
      </c>
      <c r="G6287" s="14" t="str">
        <f t="shared" si="1284"/>
        <v>Avg of 4 NM Projects</v>
      </c>
      <c r="H6287" s="15">
        <f t="shared" si="1273"/>
        <v>20</v>
      </c>
      <c r="I6287" s="93">
        <v>5.5</v>
      </c>
      <c r="J6287">
        <f t="shared" si="1274"/>
        <v>3.0898876404494381E-2</v>
      </c>
      <c r="K6287" s="4">
        <v>34.840000000000003</v>
      </c>
      <c r="L6287" s="4">
        <v>35.92</v>
      </c>
      <c r="M6287" s="16">
        <f t="shared" si="1275"/>
        <v>0.19756000000000001</v>
      </c>
      <c r="N6287">
        <f t="shared" si="1276"/>
        <v>0</v>
      </c>
      <c r="O6287">
        <f t="shared" si="1277"/>
        <v>0</v>
      </c>
      <c r="P6287" s="63">
        <f t="shared" si="1278"/>
        <v>0</v>
      </c>
    </row>
    <row r="6288" spans="1:16" x14ac:dyDescent="0.3">
      <c r="A6288">
        <f t="shared" si="1279"/>
        <v>2019</v>
      </c>
      <c r="B6288">
        <f t="shared" si="1280"/>
        <v>5</v>
      </c>
      <c r="C6288">
        <f t="shared" si="1281"/>
        <v>20</v>
      </c>
      <c r="D6288">
        <f t="shared" si="1282"/>
        <v>6</v>
      </c>
      <c r="E6288" t="str">
        <f t="shared" si="1283"/>
        <v>ON</v>
      </c>
      <c r="F6288" s="13">
        <f t="shared" si="1272"/>
        <v>43605</v>
      </c>
      <c r="G6288" s="14" t="str">
        <f t="shared" si="1284"/>
        <v>Avg of 4 NM Projects</v>
      </c>
      <c r="H6288" s="15">
        <f t="shared" si="1273"/>
        <v>21</v>
      </c>
      <c r="I6288" s="93">
        <v>-0.13</v>
      </c>
      <c r="J6288">
        <f t="shared" si="1274"/>
        <v>-7.3033707865168538E-4</v>
      </c>
      <c r="K6288" s="4">
        <v>34.86</v>
      </c>
      <c r="L6288" s="4">
        <v>38.909999999999997</v>
      </c>
      <c r="M6288" s="16">
        <f t="shared" si="1275"/>
        <v>-5.0582999999999999E-3</v>
      </c>
      <c r="N6288">
        <f t="shared" si="1276"/>
        <v>0</v>
      </c>
      <c r="O6288">
        <f t="shared" si="1277"/>
        <v>0</v>
      </c>
      <c r="P6288" s="63">
        <f t="shared" si="1278"/>
        <v>0</v>
      </c>
    </row>
    <row r="6289" spans="1:18" x14ac:dyDescent="0.3">
      <c r="A6289">
        <f t="shared" si="1279"/>
        <v>2019</v>
      </c>
      <c r="B6289">
        <f t="shared" si="1280"/>
        <v>5</v>
      </c>
      <c r="C6289">
        <f t="shared" si="1281"/>
        <v>20</v>
      </c>
      <c r="D6289">
        <f t="shared" si="1282"/>
        <v>6</v>
      </c>
      <c r="E6289" t="str">
        <f t="shared" si="1283"/>
        <v>ON</v>
      </c>
      <c r="F6289" s="13">
        <f t="shared" si="1272"/>
        <v>43605</v>
      </c>
      <c r="G6289" s="14" t="str">
        <f t="shared" si="1284"/>
        <v>Avg of 4 NM Projects</v>
      </c>
      <c r="H6289" s="15">
        <f t="shared" si="1273"/>
        <v>22</v>
      </c>
      <c r="I6289" s="93">
        <v>-0.13</v>
      </c>
      <c r="J6289">
        <f t="shared" si="1274"/>
        <v>-7.3033707865168538E-4</v>
      </c>
      <c r="K6289" s="4">
        <v>33.06</v>
      </c>
      <c r="L6289" s="4">
        <v>35.409999999999997</v>
      </c>
      <c r="M6289" s="16">
        <f t="shared" si="1275"/>
        <v>-4.6033000000000003E-3</v>
      </c>
      <c r="N6289">
        <f t="shared" si="1276"/>
        <v>0</v>
      </c>
      <c r="O6289">
        <f t="shared" si="1277"/>
        <v>0</v>
      </c>
      <c r="P6289" s="63">
        <f t="shared" si="1278"/>
        <v>0</v>
      </c>
    </row>
    <row r="6290" spans="1:18" x14ac:dyDescent="0.3">
      <c r="A6290">
        <f t="shared" si="1279"/>
        <v>2019</v>
      </c>
      <c r="B6290">
        <f t="shared" si="1280"/>
        <v>5</v>
      </c>
      <c r="C6290">
        <f t="shared" si="1281"/>
        <v>20</v>
      </c>
      <c r="D6290">
        <f t="shared" si="1282"/>
        <v>6</v>
      </c>
      <c r="E6290" t="str">
        <f t="shared" si="1283"/>
        <v>ON</v>
      </c>
      <c r="F6290" s="13">
        <f t="shared" si="1272"/>
        <v>43605</v>
      </c>
      <c r="G6290" s="14" t="str">
        <f t="shared" si="1284"/>
        <v>Avg of 4 NM Projects</v>
      </c>
      <c r="H6290" s="15">
        <f t="shared" si="1273"/>
        <v>23</v>
      </c>
      <c r="I6290" s="93">
        <v>-0.26</v>
      </c>
      <c r="J6290">
        <f t="shared" si="1274"/>
        <v>-1.4606741573033708E-3</v>
      </c>
      <c r="K6290" s="4">
        <v>27.18</v>
      </c>
      <c r="L6290" s="4">
        <v>29.52</v>
      </c>
      <c r="M6290" s="16">
        <f t="shared" si="1275"/>
        <v>-7.6752000000000001E-3</v>
      </c>
      <c r="N6290">
        <f t="shared" si="1276"/>
        <v>0</v>
      </c>
      <c r="O6290">
        <f t="shared" si="1277"/>
        <v>0</v>
      </c>
      <c r="P6290" s="63">
        <f t="shared" si="1278"/>
        <v>0</v>
      </c>
    </row>
    <row r="6291" spans="1:18" x14ac:dyDescent="0.3">
      <c r="A6291">
        <f t="shared" si="1279"/>
        <v>2019</v>
      </c>
      <c r="B6291">
        <f t="shared" si="1280"/>
        <v>5</v>
      </c>
      <c r="C6291">
        <f t="shared" si="1281"/>
        <v>20</v>
      </c>
      <c r="D6291">
        <f t="shared" si="1282"/>
        <v>6</v>
      </c>
      <c r="E6291" t="str">
        <f t="shared" si="1283"/>
        <v>OFF</v>
      </c>
      <c r="F6291" s="13">
        <f t="shared" si="1272"/>
        <v>43605</v>
      </c>
      <c r="G6291" s="14" t="str">
        <f t="shared" si="1284"/>
        <v>Avg of 4 NM Projects</v>
      </c>
      <c r="H6291" s="15">
        <f t="shared" si="1273"/>
        <v>24</v>
      </c>
      <c r="I6291" s="93">
        <v>-0.26</v>
      </c>
      <c r="J6291">
        <f t="shared" si="1274"/>
        <v>-1.4606741573033708E-3</v>
      </c>
      <c r="K6291" s="4">
        <v>25.06</v>
      </c>
      <c r="L6291" s="4">
        <v>21.78</v>
      </c>
      <c r="M6291" s="16">
        <f t="shared" si="1275"/>
        <v>-5.6628000000000008E-3</v>
      </c>
      <c r="N6291">
        <f t="shared" si="1276"/>
        <v>0</v>
      </c>
      <c r="O6291">
        <f t="shared" si="1277"/>
        <v>0</v>
      </c>
      <c r="P6291" s="63">
        <f t="shared" si="1278"/>
        <v>0</v>
      </c>
    </row>
    <row r="6292" spans="1:18" x14ac:dyDescent="0.3">
      <c r="A6292">
        <f t="shared" si="1279"/>
        <v>2019</v>
      </c>
      <c r="B6292">
        <f t="shared" si="1280"/>
        <v>5</v>
      </c>
      <c r="C6292">
        <f t="shared" si="1281"/>
        <v>21</v>
      </c>
      <c r="D6292">
        <f t="shared" si="1282"/>
        <v>7</v>
      </c>
      <c r="E6292" t="str">
        <f t="shared" si="1283"/>
        <v>OFF</v>
      </c>
      <c r="F6292" s="13">
        <f t="shared" si="1272"/>
        <v>43606</v>
      </c>
      <c r="G6292" s="14" t="str">
        <f t="shared" si="1284"/>
        <v>Avg of 4 NM Projects</v>
      </c>
      <c r="H6292" s="15">
        <f t="shared" si="1273"/>
        <v>1</v>
      </c>
      <c r="I6292" s="93">
        <v>0</v>
      </c>
      <c r="J6292">
        <f t="shared" si="1274"/>
        <v>0</v>
      </c>
      <c r="K6292" s="4">
        <v>23.48</v>
      </c>
      <c r="L6292" s="4">
        <v>22.19</v>
      </c>
      <c r="M6292" s="16">
        <f t="shared" si="1275"/>
        <v>0</v>
      </c>
      <c r="N6292">
        <f t="shared" si="1276"/>
        <v>1</v>
      </c>
      <c r="O6292">
        <f t="shared" si="1277"/>
        <v>0</v>
      </c>
      <c r="P6292" s="63">
        <f t="shared" si="1278"/>
        <v>0</v>
      </c>
      <c r="Q6292" s="34"/>
      <c r="R6292" s="34"/>
    </row>
    <row r="6293" spans="1:18" x14ac:dyDescent="0.3">
      <c r="A6293">
        <f t="shared" si="1279"/>
        <v>2019</v>
      </c>
      <c r="B6293">
        <f t="shared" si="1280"/>
        <v>5</v>
      </c>
      <c r="C6293">
        <f t="shared" si="1281"/>
        <v>21</v>
      </c>
      <c r="D6293">
        <f t="shared" si="1282"/>
        <v>7</v>
      </c>
      <c r="E6293" t="str">
        <f t="shared" si="1283"/>
        <v>OFF</v>
      </c>
      <c r="F6293" s="13">
        <f t="shared" si="1272"/>
        <v>43606</v>
      </c>
      <c r="G6293" s="14" t="str">
        <f t="shared" si="1284"/>
        <v>Avg of 4 NM Projects</v>
      </c>
      <c r="H6293" s="15">
        <f t="shared" si="1273"/>
        <v>2</v>
      </c>
      <c r="I6293" s="93">
        <v>-0.13</v>
      </c>
      <c r="J6293">
        <f t="shared" si="1274"/>
        <v>-7.3033707865168538E-4</v>
      </c>
      <c r="K6293" s="4">
        <v>23.01</v>
      </c>
      <c r="L6293" s="4">
        <v>21.24</v>
      </c>
      <c r="M6293" s="16">
        <f t="shared" si="1275"/>
        <v>-2.7612000000000001E-3</v>
      </c>
      <c r="N6293">
        <f t="shared" si="1276"/>
        <v>0</v>
      </c>
      <c r="O6293">
        <f t="shared" si="1277"/>
        <v>0</v>
      </c>
      <c r="P6293" s="63">
        <f t="shared" si="1278"/>
        <v>0</v>
      </c>
    </row>
    <row r="6294" spans="1:18" x14ac:dyDescent="0.3">
      <c r="A6294">
        <f t="shared" si="1279"/>
        <v>2019</v>
      </c>
      <c r="B6294">
        <f t="shared" si="1280"/>
        <v>5</v>
      </c>
      <c r="C6294">
        <f t="shared" si="1281"/>
        <v>21</v>
      </c>
      <c r="D6294">
        <f t="shared" si="1282"/>
        <v>7</v>
      </c>
      <c r="E6294" t="str">
        <f t="shared" si="1283"/>
        <v>OFF</v>
      </c>
      <c r="F6294" s="13">
        <f t="shared" si="1272"/>
        <v>43606</v>
      </c>
      <c r="G6294" s="14" t="str">
        <f t="shared" si="1284"/>
        <v>Avg of 4 NM Projects</v>
      </c>
      <c r="H6294" s="15">
        <f t="shared" si="1273"/>
        <v>3</v>
      </c>
      <c r="I6294" s="93">
        <v>0</v>
      </c>
      <c r="J6294">
        <f t="shared" si="1274"/>
        <v>0</v>
      </c>
      <c r="K6294" s="4">
        <v>21.95</v>
      </c>
      <c r="L6294" s="4">
        <v>21.91</v>
      </c>
      <c r="M6294" s="16">
        <f t="shared" si="1275"/>
        <v>0</v>
      </c>
      <c r="N6294">
        <f t="shared" si="1276"/>
        <v>1</v>
      </c>
      <c r="O6294">
        <f t="shared" si="1277"/>
        <v>0</v>
      </c>
      <c r="P6294" s="63">
        <f t="shared" si="1278"/>
        <v>0</v>
      </c>
    </row>
    <row r="6295" spans="1:18" x14ac:dyDescent="0.3">
      <c r="A6295">
        <f t="shared" si="1279"/>
        <v>2019</v>
      </c>
      <c r="B6295">
        <f t="shared" si="1280"/>
        <v>5</v>
      </c>
      <c r="C6295">
        <f t="shared" si="1281"/>
        <v>21</v>
      </c>
      <c r="D6295">
        <f t="shared" si="1282"/>
        <v>7</v>
      </c>
      <c r="E6295" t="str">
        <f t="shared" si="1283"/>
        <v>OFF</v>
      </c>
      <c r="F6295" s="13">
        <f t="shared" si="1272"/>
        <v>43606</v>
      </c>
      <c r="G6295" s="14" t="str">
        <f t="shared" si="1284"/>
        <v>Avg of 4 NM Projects</v>
      </c>
      <c r="H6295" s="15">
        <f t="shared" si="1273"/>
        <v>4</v>
      </c>
      <c r="I6295" s="93">
        <v>-0.13</v>
      </c>
      <c r="J6295">
        <f t="shared" si="1274"/>
        <v>-7.3033707865168538E-4</v>
      </c>
      <c r="K6295" s="4">
        <v>21.21</v>
      </c>
      <c r="L6295" s="4">
        <v>21.17</v>
      </c>
      <c r="M6295" s="16">
        <f t="shared" si="1275"/>
        <v>-2.7521000000000004E-3</v>
      </c>
      <c r="N6295">
        <f t="shared" si="1276"/>
        <v>0</v>
      </c>
      <c r="O6295">
        <f t="shared" si="1277"/>
        <v>0</v>
      </c>
      <c r="P6295" s="63">
        <f t="shared" si="1278"/>
        <v>0</v>
      </c>
    </row>
    <row r="6296" spans="1:18" x14ac:dyDescent="0.3">
      <c r="A6296">
        <f t="shared" si="1279"/>
        <v>2019</v>
      </c>
      <c r="B6296">
        <f t="shared" si="1280"/>
        <v>5</v>
      </c>
      <c r="C6296">
        <f t="shared" si="1281"/>
        <v>21</v>
      </c>
      <c r="D6296">
        <f t="shared" si="1282"/>
        <v>7</v>
      </c>
      <c r="E6296" t="str">
        <f t="shared" si="1283"/>
        <v>OFF</v>
      </c>
      <c r="F6296" s="13">
        <f t="shared" si="1272"/>
        <v>43606</v>
      </c>
      <c r="G6296" s="14" t="str">
        <f t="shared" si="1284"/>
        <v>Avg of 4 NM Projects</v>
      </c>
      <c r="H6296" s="15">
        <f t="shared" si="1273"/>
        <v>5</v>
      </c>
      <c r="I6296" s="93">
        <v>-0.26</v>
      </c>
      <c r="J6296">
        <f t="shared" si="1274"/>
        <v>-1.4606741573033708E-3</v>
      </c>
      <c r="K6296" s="4">
        <v>20.97</v>
      </c>
      <c r="L6296" s="4">
        <v>21.15</v>
      </c>
      <c r="M6296" s="16">
        <f t="shared" si="1275"/>
        <v>-5.4989999999999995E-3</v>
      </c>
      <c r="N6296">
        <f t="shared" si="1276"/>
        <v>0</v>
      </c>
      <c r="O6296">
        <f t="shared" si="1277"/>
        <v>0</v>
      </c>
      <c r="P6296" s="63">
        <f t="shared" si="1278"/>
        <v>0</v>
      </c>
    </row>
    <row r="6297" spans="1:18" x14ac:dyDescent="0.3">
      <c r="A6297">
        <f t="shared" si="1279"/>
        <v>2019</v>
      </c>
      <c r="B6297">
        <f t="shared" si="1280"/>
        <v>5</v>
      </c>
      <c r="C6297">
        <f t="shared" si="1281"/>
        <v>21</v>
      </c>
      <c r="D6297">
        <f t="shared" si="1282"/>
        <v>7</v>
      </c>
      <c r="E6297" t="str">
        <f t="shared" si="1283"/>
        <v>OFF</v>
      </c>
      <c r="F6297" s="13">
        <f t="shared" si="1272"/>
        <v>43606</v>
      </c>
      <c r="G6297" s="14" t="str">
        <f t="shared" si="1284"/>
        <v>Avg of 4 NM Projects</v>
      </c>
      <c r="H6297" s="15">
        <f t="shared" si="1273"/>
        <v>6</v>
      </c>
      <c r="I6297" s="93">
        <v>0.255</v>
      </c>
      <c r="J6297">
        <f t="shared" si="1274"/>
        <v>1.4325842696629213E-3</v>
      </c>
      <c r="K6297" s="4">
        <v>21.61</v>
      </c>
      <c r="L6297" s="4">
        <v>24.41</v>
      </c>
      <c r="M6297" s="16">
        <f t="shared" si="1275"/>
        <v>6.2245499999999997E-3</v>
      </c>
      <c r="N6297">
        <f t="shared" si="1276"/>
        <v>0</v>
      </c>
      <c r="O6297">
        <f t="shared" si="1277"/>
        <v>0</v>
      </c>
      <c r="P6297" s="63">
        <f t="shared" si="1278"/>
        <v>0</v>
      </c>
    </row>
    <row r="6298" spans="1:18" x14ac:dyDescent="0.3">
      <c r="A6298">
        <f t="shared" si="1279"/>
        <v>2019</v>
      </c>
      <c r="B6298">
        <f t="shared" si="1280"/>
        <v>5</v>
      </c>
      <c r="C6298">
        <f t="shared" si="1281"/>
        <v>21</v>
      </c>
      <c r="D6298">
        <f t="shared" si="1282"/>
        <v>7</v>
      </c>
      <c r="E6298" t="str">
        <f t="shared" si="1283"/>
        <v>OFF</v>
      </c>
      <c r="F6298" s="13">
        <f t="shared" si="1272"/>
        <v>43606</v>
      </c>
      <c r="G6298" s="14" t="str">
        <f t="shared" si="1284"/>
        <v>Avg of 4 NM Projects</v>
      </c>
      <c r="H6298" s="15">
        <f t="shared" si="1273"/>
        <v>7</v>
      </c>
      <c r="I6298" s="93">
        <v>9.6</v>
      </c>
      <c r="J6298">
        <f t="shared" si="1274"/>
        <v>5.3932584269662923E-2</v>
      </c>
      <c r="K6298" s="4">
        <v>26.01</v>
      </c>
      <c r="L6298" s="4">
        <v>33.950000000000003</v>
      </c>
      <c r="M6298" s="16">
        <f t="shared" si="1275"/>
        <v>0.32592000000000004</v>
      </c>
      <c r="N6298">
        <f t="shared" si="1276"/>
        <v>0</v>
      </c>
      <c r="O6298">
        <f t="shared" si="1277"/>
        <v>0</v>
      </c>
      <c r="P6298" s="63">
        <f t="shared" si="1278"/>
        <v>0</v>
      </c>
    </row>
    <row r="6299" spans="1:18" x14ac:dyDescent="0.3">
      <c r="A6299">
        <f t="shared" si="1279"/>
        <v>2019</v>
      </c>
      <c r="B6299">
        <f t="shared" si="1280"/>
        <v>5</v>
      </c>
      <c r="C6299">
        <f t="shared" si="1281"/>
        <v>21</v>
      </c>
      <c r="D6299">
        <f t="shared" si="1282"/>
        <v>7</v>
      </c>
      <c r="E6299" t="str">
        <f t="shared" si="1283"/>
        <v>OFF</v>
      </c>
      <c r="F6299" s="13">
        <f t="shared" si="1272"/>
        <v>43606</v>
      </c>
      <c r="G6299" s="14" t="str">
        <f t="shared" si="1284"/>
        <v>Avg of 4 NM Projects</v>
      </c>
      <c r="H6299" s="15">
        <f t="shared" si="1273"/>
        <v>8</v>
      </c>
      <c r="I6299" s="93">
        <v>39.814999999999998</v>
      </c>
      <c r="J6299">
        <f t="shared" si="1274"/>
        <v>0.22367977528089886</v>
      </c>
      <c r="K6299" s="4">
        <v>24.46</v>
      </c>
      <c r="L6299" s="4">
        <v>25.56</v>
      </c>
      <c r="M6299" s="16">
        <f t="shared" si="1275"/>
        <v>1.0176713999999998</v>
      </c>
      <c r="N6299">
        <f t="shared" si="1276"/>
        <v>0</v>
      </c>
      <c r="O6299">
        <f t="shared" si="1277"/>
        <v>0</v>
      </c>
      <c r="P6299" s="63">
        <f t="shared" si="1278"/>
        <v>0</v>
      </c>
    </row>
    <row r="6300" spans="1:18" x14ac:dyDescent="0.3">
      <c r="A6300">
        <f t="shared" si="1279"/>
        <v>2019</v>
      </c>
      <c r="B6300">
        <f t="shared" si="1280"/>
        <v>5</v>
      </c>
      <c r="C6300">
        <f t="shared" si="1281"/>
        <v>21</v>
      </c>
      <c r="D6300">
        <f t="shared" si="1282"/>
        <v>7</v>
      </c>
      <c r="E6300" t="str">
        <f t="shared" si="1283"/>
        <v>OFF</v>
      </c>
      <c r="F6300" s="13">
        <f t="shared" si="1272"/>
        <v>43606</v>
      </c>
      <c r="G6300" s="14" t="str">
        <f t="shared" si="1284"/>
        <v>Avg of 4 NM Projects</v>
      </c>
      <c r="H6300" s="15">
        <f t="shared" si="1273"/>
        <v>9</v>
      </c>
      <c r="I6300" s="93">
        <v>64.504999999999995</v>
      </c>
      <c r="J6300">
        <f t="shared" si="1274"/>
        <v>0.36238764044943816</v>
      </c>
      <c r="K6300" s="4">
        <v>23.66</v>
      </c>
      <c r="L6300" s="4">
        <v>18.53</v>
      </c>
      <c r="M6300" s="16">
        <f t="shared" si="1275"/>
        <v>1.19527765</v>
      </c>
      <c r="N6300">
        <f t="shared" si="1276"/>
        <v>0</v>
      </c>
      <c r="O6300">
        <f t="shared" si="1277"/>
        <v>0</v>
      </c>
      <c r="P6300" s="63">
        <f t="shared" si="1278"/>
        <v>0</v>
      </c>
    </row>
    <row r="6301" spans="1:18" x14ac:dyDescent="0.3">
      <c r="A6301">
        <f t="shared" si="1279"/>
        <v>2019</v>
      </c>
      <c r="B6301">
        <f t="shared" si="1280"/>
        <v>5</v>
      </c>
      <c r="C6301">
        <f t="shared" si="1281"/>
        <v>21</v>
      </c>
      <c r="D6301">
        <f t="shared" si="1282"/>
        <v>7</v>
      </c>
      <c r="E6301" t="str">
        <f t="shared" si="1283"/>
        <v>OFF</v>
      </c>
      <c r="F6301" s="13">
        <f t="shared" ref="F6301:F6364" si="1285">+F6277+1</f>
        <v>43606</v>
      </c>
      <c r="G6301" s="14" t="str">
        <f t="shared" si="1284"/>
        <v>Avg of 4 NM Projects</v>
      </c>
      <c r="H6301" s="15">
        <f t="shared" ref="H6301:H6364" si="1286">H6277</f>
        <v>10</v>
      </c>
      <c r="I6301" s="93">
        <v>83.460000000000008</v>
      </c>
      <c r="J6301">
        <f t="shared" si="1274"/>
        <v>0.46887640449438206</v>
      </c>
      <c r="K6301" s="4">
        <v>22.1</v>
      </c>
      <c r="L6301" s="4">
        <v>16.8</v>
      </c>
      <c r="M6301" s="16">
        <f t="shared" si="1275"/>
        <v>1.4021280000000003</v>
      </c>
      <c r="N6301">
        <f t="shared" si="1276"/>
        <v>0</v>
      </c>
      <c r="O6301">
        <f t="shared" si="1277"/>
        <v>0</v>
      </c>
      <c r="P6301" s="63">
        <f t="shared" si="1278"/>
        <v>0</v>
      </c>
    </row>
    <row r="6302" spans="1:18" x14ac:dyDescent="0.3">
      <c r="A6302">
        <f t="shared" si="1279"/>
        <v>2019</v>
      </c>
      <c r="B6302">
        <f t="shared" si="1280"/>
        <v>5</v>
      </c>
      <c r="C6302">
        <f t="shared" si="1281"/>
        <v>21</v>
      </c>
      <c r="D6302">
        <f t="shared" si="1282"/>
        <v>7</v>
      </c>
      <c r="E6302" t="str">
        <f t="shared" si="1283"/>
        <v>OFF</v>
      </c>
      <c r="F6302" s="13">
        <f t="shared" si="1285"/>
        <v>43606</v>
      </c>
      <c r="G6302" s="14" t="str">
        <f t="shared" si="1284"/>
        <v>Avg of 4 NM Projects</v>
      </c>
      <c r="H6302" s="15">
        <f t="shared" si="1286"/>
        <v>11</v>
      </c>
      <c r="I6302" s="93">
        <v>100.22</v>
      </c>
      <c r="J6302">
        <f t="shared" si="1274"/>
        <v>0.56303370786516849</v>
      </c>
      <c r="K6302" s="4">
        <v>22.22</v>
      </c>
      <c r="L6302" s="4">
        <v>17.29</v>
      </c>
      <c r="M6302" s="16">
        <f t="shared" si="1275"/>
        <v>1.7328037999999999</v>
      </c>
      <c r="N6302">
        <f t="shared" si="1276"/>
        <v>0</v>
      </c>
      <c r="O6302">
        <f t="shared" si="1277"/>
        <v>1</v>
      </c>
      <c r="P6302" s="63">
        <f t="shared" si="1278"/>
        <v>0</v>
      </c>
    </row>
    <row r="6303" spans="1:18" x14ac:dyDescent="0.3">
      <c r="A6303">
        <f t="shared" si="1279"/>
        <v>2019</v>
      </c>
      <c r="B6303">
        <f t="shared" si="1280"/>
        <v>5</v>
      </c>
      <c r="C6303">
        <f t="shared" si="1281"/>
        <v>21</v>
      </c>
      <c r="D6303">
        <f t="shared" si="1282"/>
        <v>7</v>
      </c>
      <c r="E6303" t="str">
        <f t="shared" si="1283"/>
        <v>OFF</v>
      </c>
      <c r="F6303" s="13">
        <f t="shared" si="1285"/>
        <v>43606</v>
      </c>
      <c r="G6303" s="14" t="str">
        <f t="shared" si="1284"/>
        <v>Avg of 4 NM Projects</v>
      </c>
      <c r="H6303" s="15">
        <f t="shared" si="1286"/>
        <v>12</v>
      </c>
      <c r="I6303" s="93">
        <v>110.075</v>
      </c>
      <c r="J6303">
        <f t="shared" si="1274"/>
        <v>0.61839887640449442</v>
      </c>
      <c r="K6303" s="4">
        <v>22.06</v>
      </c>
      <c r="L6303" s="4">
        <v>16.940000000000001</v>
      </c>
      <c r="M6303" s="16">
        <f t="shared" si="1275"/>
        <v>1.8646705000000001</v>
      </c>
      <c r="N6303">
        <f t="shared" si="1276"/>
        <v>0</v>
      </c>
      <c r="O6303">
        <f t="shared" si="1277"/>
        <v>1</v>
      </c>
      <c r="P6303" s="63">
        <f t="shared" si="1278"/>
        <v>0</v>
      </c>
    </row>
    <row r="6304" spans="1:18" x14ac:dyDescent="0.3">
      <c r="A6304">
        <f t="shared" si="1279"/>
        <v>2019</v>
      </c>
      <c r="B6304">
        <f t="shared" si="1280"/>
        <v>5</v>
      </c>
      <c r="C6304">
        <f t="shared" si="1281"/>
        <v>21</v>
      </c>
      <c r="D6304">
        <f t="shared" si="1282"/>
        <v>7</v>
      </c>
      <c r="E6304" t="str">
        <f t="shared" si="1283"/>
        <v>OFF</v>
      </c>
      <c r="F6304" s="13">
        <f t="shared" si="1285"/>
        <v>43606</v>
      </c>
      <c r="G6304" s="14" t="str">
        <f t="shared" si="1284"/>
        <v>Avg of 4 NM Projects</v>
      </c>
      <c r="H6304" s="15">
        <f t="shared" si="1286"/>
        <v>13</v>
      </c>
      <c r="I6304" s="93">
        <v>123.13</v>
      </c>
      <c r="J6304">
        <f t="shared" si="1274"/>
        <v>0.69174157303370787</v>
      </c>
      <c r="K6304" s="4">
        <v>22.15</v>
      </c>
      <c r="L6304" s="4">
        <v>17.149999999999999</v>
      </c>
      <c r="M6304" s="16">
        <f t="shared" si="1275"/>
        <v>2.1116794999999997</v>
      </c>
      <c r="N6304">
        <f t="shared" si="1276"/>
        <v>0</v>
      </c>
      <c r="O6304">
        <f t="shared" si="1277"/>
        <v>1</v>
      </c>
      <c r="P6304" s="63">
        <f t="shared" si="1278"/>
        <v>0</v>
      </c>
    </row>
    <row r="6305" spans="1:18" x14ac:dyDescent="0.3">
      <c r="A6305">
        <f t="shared" si="1279"/>
        <v>2019</v>
      </c>
      <c r="B6305">
        <f t="shared" si="1280"/>
        <v>5</v>
      </c>
      <c r="C6305">
        <f t="shared" si="1281"/>
        <v>21</v>
      </c>
      <c r="D6305">
        <f t="shared" si="1282"/>
        <v>7</v>
      </c>
      <c r="E6305" t="str">
        <f t="shared" si="1283"/>
        <v>OFF</v>
      </c>
      <c r="F6305" s="13">
        <f t="shared" si="1285"/>
        <v>43606</v>
      </c>
      <c r="G6305" s="14" t="str">
        <f t="shared" si="1284"/>
        <v>Avg of 4 NM Projects</v>
      </c>
      <c r="H6305" s="15">
        <f t="shared" si="1286"/>
        <v>14</v>
      </c>
      <c r="I6305" s="93">
        <v>123.515</v>
      </c>
      <c r="J6305">
        <f t="shared" si="1274"/>
        <v>0.69390449438202251</v>
      </c>
      <c r="K6305" s="4">
        <v>22.13</v>
      </c>
      <c r="L6305" s="4">
        <v>18.88</v>
      </c>
      <c r="M6305" s="16">
        <f t="shared" si="1275"/>
        <v>2.3319631999999997</v>
      </c>
      <c r="N6305">
        <f t="shared" si="1276"/>
        <v>0</v>
      </c>
      <c r="O6305">
        <f t="shared" si="1277"/>
        <v>1</v>
      </c>
      <c r="P6305" s="63">
        <f t="shared" si="1278"/>
        <v>0</v>
      </c>
    </row>
    <row r="6306" spans="1:18" x14ac:dyDescent="0.3">
      <c r="A6306">
        <f t="shared" si="1279"/>
        <v>2019</v>
      </c>
      <c r="B6306">
        <f t="shared" si="1280"/>
        <v>5</v>
      </c>
      <c r="C6306">
        <f t="shared" si="1281"/>
        <v>21</v>
      </c>
      <c r="D6306">
        <f t="shared" si="1282"/>
        <v>7</v>
      </c>
      <c r="E6306" t="str">
        <f t="shared" si="1283"/>
        <v>OFF</v>
      </c>
      <c r="F6306" s="13">
        <f t="shared" si="1285"/>
        <v>43606</v>
      </c>
      <c r="G6306" s="14" t="str">
        <f t="shared" si="1284"/>
        <v>Avg of 4 NM Projects</v>
      </c>
      <c r="H6306" s="15">
        <f t="shared" si="1286"/>
        <v>15</v>
      </c>
      <c r="I6306" s="93">
        <v>116.605</v>
      </c>
      <c r="J6306">
        <f t="shared" si="1274"/>
        <v>0.65508426966292133</v>
      </c>
      <c r="K6306" s="4">
        <v>22.43</v>
      </c>
      <c r="L6306" s="4">
        <v>16.88</v>
      </c>
      <c r="M6306" s="16">
        <f t="shared" si="1275"/>
        <v>1.9682923999999999</v>
      </c>
      <c r="N6306">
        <f t="shared" si="1276"/>
        <v>0</v>
      </c>
      <c r="O6306">
        <f t="shared" si="1277"/>
        <v>1</v>
      </c>
      <c r="P6306" s="63">
        <f t="shared" si="1278"/>
        <v>0</v>
      </c>
    </row>
    <row r="6307" spans="1:18" x14ac:dyDescent="0.3">
      <c r="A6307">
        <f t="shared" si="1279"/>
        <v>2019</v>
      </c>
      <c r="B6307">
        <f t="shared" si="1280"/>
        <v>5</v>
      </c>
      <c r="C6307">
        <f t="shared" si="1281"/>
        <v>21</v>
      </c>
      <c r="D6307">
        <f t="shared" si="1282"/>
        <v>7</v>
      </c>
      <c r="E6307" t="str">
        <f t="shared" si="1283"/>
        <v>OFF</v>
      </c>
      <c r="F6307" s="13">
        <f t="shared" si="1285"/>
        <v>43606</v>
      </c>
      <c r="G6307" s="14" t="str">
        <f t="shared" si="1284"/>
        <v>Avg of 4 NM Projects</v>
      </c>
      <c r="H6307" s="15">
        <f t="shared" si="1286"/>
        <v>16</v>
      </c>
      <c r="I6307" s="93">
        <v>109.69499999999999</v>
      </c>
      <c r="J6307">
        <f t="shared" si="1274"/>
        <v>0.61626404494382014</v>
      </c>
      <c r="K6307" s="4">
        <v>22.49</v>
      </c>
      <c r="L6307" s="4">
        <v>19.149999999999999</v>
      </c>
      <c r="M6307" s="16">
        <f t="shared" si="1275"/>
        <v>2.1006592499999996</v>
      </c>
      <c r="N6307">
        <f t="shared" si="1276"/>
        <v>0</v>
      </c>
      <c r="O6307">
        <f t="shared" si="1277"/>
        <v>1</v>
      </c>
      <c r="P6307" s="63">
        <f t="shared" si="1278"/>
        <v>0</v>
      </c>
    </row>
    <row r="6308" spans="1:18" x14ac:dyDescent="0.3">
      <c r="A6308">
        <f t="shared" si="1279"/>
        <v>2019</v>
      </c>
      <c r="B6308">
        <f t="shared" si="1280"/>
        <v>5</v>
      </c>
      <c r="C6308">
        <f t="shared" si="1281"/>
        <v>21</v>
      </c>
      <c r="D6308">
        <f t="shared" si="1282"/>
        <v>7</v>
      </c>
      <c r="E6308" t="str">
        <f t="shared" si="1283"/>
        <v>OFF</v>
      </c>
      <c r="F6308" s="13">
        <f t="shared" si="1285"/>
        <v>43606</v>
      </c>
      <c r="G6308" s="14" t="str">
        <f t="shared" si="1284"/>
        <v>Avg of 4 NM Projects</v>
      </c>
      <c r="H6308" s="15">
        <f t="shared" si="1286"/>
        <v>17</v>
      </c>
      <c r="I6308" s="93">
        <v>84.22</v>
      </c>
      <c r="J6308">
        <f t="shared" si="1274"/>
        <v>0.47314606741573034</v>
      </c>
      <c r="K6308" s="4">
        <v>26.7</v>
      </c>
      <c r="L6308" s="4">
        <v>20.92</v>
      </c>
      <c r="M6308" s="16">
        <f t="shared" si="1275"/>
        <v>1.7618824000000002</v>
      </c>
      <c r="N6308">
        <f t="shared" si="1276"/>
        <v>0</v>
      </c>
      <c r="O6308">
        <f t="shared" si="1277"/>
        <v>0</v>
      </c>
      <c r="P6308" s="63">
        <f t="shared" si="1278"/>
        <v>0</v>
      </c>
    </row>
    <row r="6309" spans="1:18" x14ac:dyDescent="0.3">
      <c r="A6309">
        <f t="shared" si="1279"/>
        <v>2019</v>
      </c>
      <c r="B6309">
        <f t="shared" si="1280"/>
        <v>5</v>
      </c>
      <c r="C6309">
        <f t="shared" si="1281"/>
        <v>21</v>
      </c>
      <c r="D6309">
        <f t="shared" si="1282"/>
        <v>7</v>
      </c>
      <c r="E6309" t="str">
        <f t="shared" si="1283"/>
        <v>OFF</v>
      </c>
      <c r="F6309" s="13">
        <f t="shared" si="1285"/>
        <v>43606</v>
      </c>
      <c r="G6309" s="14" t="str">
        <f t="shared" si="1284"/>
        <v>Avg of 4 NM Projects</v>
      </c>
      <c r="H6309" s="15">
        <f t="shared" si="1286"/>
        <v>18</v>
      </c>
      <c r="I6309" s="93">
        <v>57.984999999999999</v>
      </c>
      <c r="J6309">
        <f t="shared" si="1274"/>
        <v>0.32575842696629215</v>
      </c>
      <c r="K6309" s="4">
        <v>28.64</v>
      </c>
      <c r="L6309" s="4">
        <v>24.14</v>
      </c>
      <c r="M6309" s="16">
        <f t="shared" si="1275"/>
        <v>1.3997579</v>
      </c>
      <c r="N6309">
        <f t="shared" si="1276"/>
        <v>0</v>
      </c>
      <c r="O6309">
        <f t="shared" si="1277"/>
        <v>0</v>
      </c>
      <c r="P6309" s="63">
        <f t="shared" si="1278"/>
        <v>0</v>
      </c>
    </row>
    <row r="6310" spans="1:18" x14ac:dyDescent="0.3">
      <c r="A6310">
        <f t="shared" si="1279"/>
        <v>2019</v>
      </c>
      <c r="B6310">
        <f t="shared" si="1280"/>
        <v>5</v>
      </c>
      <c r="C6310">
        <f t="shared" si="1281"/>
        <v>21</v>
      </c>
      <c r="D6310">
        <f t="shared" si="1282"/>
        <v>7</v>
      </c>
      <c r="E6310" t="str">
        <f t="shared" si="1283"/>
        <v>OFF</v>
      </c>
      <c r="F6310" s="13">
        <f t="shared" si="1285"/>
        <v>43606</v>
      </c>
      <c r="G6310" s="14" t="str">
        <f t="shared" si="1284"/>
        <v>Avg of 4 NM Projects</v>
      </c>
      <c r="H6310" s="15">
        <f t="shared" si="1286"/>
        <v>19</v>
      </c>
      <c r="I6310" s="93">
        <v>26.24</v>
      </c>
      <c r="J6310">
        <f t="shared" si="1274"/>
        <v>0.14741573033707864</v>
      </c>
      <c r="K6310" s="4">
        <v>28.04</v>
      </c>
      <c r="L6310" s="4">
        <v>31.64</v>
      </c>
      <c r="M6310" s="16">
        <f t="shared" si="1275"/>
        <v>0.8302335999999999</v>
      </c>
      <c r="N6310">
        <f t="shared" si="1276"/>
        <v>0</v>
      </c>
      <c r="O6310">
        <f t="shared" si="1277"/>
        <v>0</v>
      </c>
      <c r="P6310" s="63">
        <f t="shared" si="1278"/>
        <v>0</v>
      </c>
    </row>
    <row r="6311" spans="1:18" x14ac:dyDescent="0.3">
      <c r="A6311">
        <f t="shared" si="1279"/>
        <v>2019</v>
      </c>
      <c r="B6311">
        <f t="shared" si="1280"/>
        <v>5</v>
      </c>
      <c r="C6311">
        <f t="shared" si="1281"/>
        <v>21</v>
      </c>
      <c r="D6311">
        <f t="shared" si="1282"/>
        <v>7</v>
      </c>
      <c r="E6311" t="str">
        <f t="shared" si="1283"/>
        <v>OFF</v>
      </c>
      <c r="F6311" s="13">
        <f t="shared" si="1285"/>
        <v>43606</v>
      </c>
      <c r="G6311" s="14" t="str">
        <f t="shared" si="1284"/>
        <v>Avg of 4 NM Projects</v>
      </c>
      <c r="H6311" s="15">
        <f t="shared" si="1286"/>
        <v>20</v>
      </c>
      <c r="I6311" s="93">
        <v>4.8600000000000003</v>
      </c>
      <c r="J6311">
        <f t="shared" si="1274"/>
        <v>2.7303370786516856E-2</v>
      </c>
      <c r="K6311" s="4">
        <v>27.57</v>
      </c>
      <c r="L6311" s="4">
        <v>31.32</v>
      </c>
      <c r="M6311" s="16">
        <f t="shared" si="1275"/>
        <v>0.15221520000000002</v>
      </c>
      <c r="N6311">
        <f t="shared" si="1276"/>
        <v>0</v>
      </c>
      <c r="O6311">
        <f t="shared" si="1277"/>
        <v>0</v>
      </c>
      <c r="P6311" s="63">
        <f t="shared" si="1278"/>
        <v>0</v>
      </c>
    </row>
    <row r="6312" spans="1:18" x14ac:dyDescent="0.3">
      <c r="A6312">
        <f t="shared" si="1279"/>
        <v>2019</v>
      </c>
      <c r="B6312">
        <f t="shared" si="1280"/>
        <v>5</v>
      </c>
      <c r="C6312">
        <f t="shared" si="1281"/>
        <v>21</v>
      </c>
      <c r="D6312">
        <f t="shared" si="1282"/>
        <v>7</v>
      </c>
      <c r="E6312" t="str">
        <f t="shared" si="1283"/>
        <v>OFF</v>
      </c>
      <c r="F6312" s="13">
        <f t="shared" si="1285"/>
        <v>43606</v>
      </c>
      <c r="G6312" s="14" t="str">
        <f t="shared" si="1284"/>
        <v>Avg of 4 NM Projects</v>
      </c>
      <c r="H6312" s="15">
        <f t="shared" si="1286"/>
        <v>21</v>
      </c>
      <c r="I6312" s="93">
        <v>-0.26</v>
      </c>
      <c r="J6312">
        <f t="shared" si="1274"/>
        <v>-1.4606741573033708E-3</v>
      </c>
      <c r="K6312" s="4">
        <v>29.78</v>
      </c>
      <c r="L6312" s="4">
        <v>29.19</v>
      </c>
      <c r="M6312" s="16">
        <f t="shared" si="1275"/>
        <v>-7.5894000000000005E-3</v>
      </c>
      <c r="N6312">
        <f t="shared" si="1276"/>
        <v>0</v>
      </c>
      <c r="O6312">
        <f t="shared" si="1277"/>
        <v>0</v>
      </c>
      <c r="P6312" s="63">
        <f t="shared" si="1278"/>
        <v>0</v>
      </c>
    </row>
    <row r="6313" spans="1:18" x14ac:dyDescent="0.3">
      <c r="A6313">
        <f t="shared" si="1279"/>
        <v>2019</v>
      </c>
      <c r="B6313">
        <f t="shared" si="1280"/>
        <v>5</v>
      </c>
      <c r="C6313">
        <f t="shared" si="1281"/>
        <v>21</v>
      </c>
      <c r="D6313">
        <f t="shared" si="1282"/>
        <v>7</v>
      </c>
      <c r="E6313" t="str">
        <f t="shared" si="1283"/>
        <v>OFF</v>
      </c>
      <c r="F6313" s="13">
        <f t="shared" si="1285"/>
        <v>43606</v>
      </c>
      <c r="G6313" s="14" t="str">
        <f t="shared" si="1284"/>
        <v>Avg of 4 NM Projects</v>
      </c>
      <c r="H6313" s="15">
        <f t="shared" si="1286"/>
        <v>22</v>
      </c>
      <c r="I6313" s="93">
        <v>-0.13</v>
      </c>
      <c r="J6313">
        <f t="shared" si="1274"/>
        <v>-7.3033707865168538E-4</v>
      </c>
      <c r="K6313" s="4">
        <v>22.52</v>
      </c>
      <c r="L6313" s="4">
        <v>27.25</v>
      </c>
      <c r="M6313" s="16">
        <f t="shared" si="1275"/>
        <v>-3.5425000000000001E-3</v>
      </c>
      <c r="N6313">
        <f t="shared" si="1276"/>
        <v>0</v>
      </c>
      <c r="O6313">
        <f t="shared" si="1277"/>
        <v>0</v>
      </c>
      <c r="P6313" s="63">
        <f t="shared" si="1278"/>
        <v>0</v>
      </c>
    </row>
    <row r="6314" spans="1:18" x14ac:dyDescent="0.3">
      <c r="A6314">
        <f t="shared" si="1279"/>
        <v>2019</v>
      </c>
      <c r="B6314">
        <f t="shared" si="1280"/>
        <v>5</v>
      </c>
      <c r="C6314">
        <f t="shared" si="1281"/>
        <v>21</v>
      </c>
      <c r="D6314">
        <f t="shared" si="1282"/>
        <v>7</v>
      </c>
      <c r="E6314" t="str">
        <f t="shared" si="1283"/>
        <v>OFF</v>
      </c>
      <c r="F6314" s="13">
        <f t="shared" si="1285"/>
        <v>43606</v>
      </c>
      <c r="G6314" s="14" t="str">
        <f t="shared" si="1284"/>
        <v>Avg of 4 NM Projects</v>
      </c>
      <c r="H6314" s="15">
        <f t="shared" si="1286"/>
        <v>23</v>
      </c>
      <c r="I6314" s="93">
        <v>0</v>
      </c>
      <c r="J6314">
        <f t="shared" si="1274"/>
        <v>0</v>
      </c>
      <c r="K6314" s="4">
        <v>21</v>
      </c>
      <c r="L6314" s="4">
        <v>25.89</v>
      </c>
      <c r="M6314" s="16">
        <f t="shared" si="1275"/>
        <v>0</v>
      </c>
      <c r="N6314">
        <f t="shared" si="1276"/>
        <v>1</v>
      </c>
      <c r="O6314">
        <f t="shared" si="1277"/>
        <v>0</v>
      </c>
      <c r="P6314" s="63">
        <f t="shared" si="1278"/>
        <v>0</v>
      </c>
    </row>
    <row r="6315" spans="1:18" x14ac:dyDescent="0.3">
      <c r="A6315">
        <f t="shared" si="1279"/>
        <v>2019</v>
      </c>
      <c r="B6315">
        <f t="shared" si="1280"/>
        <v>5</v>
      </c>
      <c r="C6315">
        <f t="shared" si="1281"/>
        <v>21</v>
      </c>
      <c r="D6315">
        <f t="shared" si="1282"/>
        <v>7</v>
      </c>
      <c r="E6315" t="str">
        <f t="shared" si="1283"/>
        <v>OFF</v>
      </c>
      <c r="F6315" s="13">
        <f t="shared" si="1285"/>
        <v>43606</v>
      </c>
      <c r="G6315" s="14" t="str">
        <f t="shared" si="1284"/>
        <v>Avg of 4 NM Projects</v>
      </c>
      <c r="H6315" s="15">
        <f t="shared" si="1286"/>
        <v>24</v>
      </c>
      <c r="I6315" s="93">
        <v>0</v>
      </c>
      <c r="J6315">
        <f t="shared" si="1274"/>
        <v>0</v>
      </c>
      <c r="K6315" s="4">
        <v>19.48</v>
      </c>
      <c r="L6315" s="4">
        <v>16.55</v>
      </c>
      <c r="M6315" s="16">
        <f t="shared" si="1275"/>
        <v>0</v>
      </c>
      <c r="N6315">
        <f t="shared" si="1276"/>
        <v>1</v>
      </c>
      <c r="O6315">
        <f t="shared" si="1277"/>
        <v>0</v>
      </c>
      <c r="P6315" s="63">
        <f t="shared" si="1278"/>
        <v>0</v>
      </c>
    </row>
    <row r="6316" spans="1:18" x14ac:dyDescent="0.3">
      <c r="A6316">
        <f t="shared" si="1279"/>
        <v>2019</v>
      </c>
      <c r="B6316">
        <f t="shared" si="1280"/>
        <v>5</v>
      </c>
      <c r="C6316">
        <f t="shared" si="1281"/>
        <v>22</v>
      </c>
      <c r="D6316">
        <f t="shared" si="1282"/>
        <v>1</v>
      </c>
      <c r="E6316" t="str">
        <f t="shared" si="1283"/>
        <v>OFF</v>
      </c>
      <c r="F6316" s="13">
        <f t="shared" si="1285"/>
        <v>43607</v>
      </c>
      <c r="G6316" s="14" t="str">
        <f t="shared" si="1284"/>
        <v>Avg of 4 NM Projects</v>
      </c>
      <c r="H6316" s="15">
        <f t="shared" si="1286"/>
        <v>1</v>
      </c>
      <c r="I6316" s="93">
        <v>-0.26</v>
      </c>
      <c r="J6316">
        <f t="shared" si="1274"/>
        <v>-1.4606741573033708E-3</v>
      </c>
      <c r="K6316" s="4">
        <v>19.04</v>
      </c>
      <c r="L6316" s="4">
        <v>7.57</v>
      </c>
      <c r="M6316" s="16">
        <f t="shared" si="1275"/>
        <v>-1.9682000000000002E-3</v>
      </c>
      <c r="N6316">
        <f t="shared" si="1276"/>
        <v>0</v>
      </c>
      <c r="O6316">
        <f t="shared" si="1277"/>
        <v>0</v>
      </c>
      <c r="P6316" s="63">
        <f t="shared" si="1278"/>
        <v>0</v>
      </c>
      <c r="Q6316" s="34"/>
      <c r="R6316" s="34"/>
    </row>
    <row r="6317" spans="1:18" x14ac:dyDescent="0.3">
      <c r="A6317">
        <f t="shared" si="1279"/>
        <v>2019</v>
      </c>
      <c r="B6317">
        <f t="shared" si="1280"/>
        <v>5</v>
      </c>
      <c r="C6317">
        <f t="shared" si="1281"/>
        <v>22</v>
      </c>
      <c r="D6317">
        <f t="shared" si="1282"/>
        <v>1</v>
      </c>
      <c r="E6317" t="str">
        <f t="shared" si="1283"/>
        <v>OFF</v>
      </c>
      <c r="F6317" s="13">
        <f t="shared" si="1285"/>
        <v>43607</v>
      </c>
      <c r="G6317" s="14" t="str">
        <f t="shared" si="1284"/>
        <v>Avg of 4 NM Projects</v>
      </c>
      <c r="H6317" s="15">
        <f t="shared" si="1286"/>
        <v>2</v>
      </c>
      <c r="I6317" s="93">
        <v>-0.13</v>
      </c>
      <c r="J6317">
        <f t="shared" si="1274"/>
        <v>-7.3033707865168538E-4</v>
      </c>
      <c r="K6317" s="4">
        <v>17.239999999999998</v>
      </c>
      <c r="L6317" s="4">
        <v>15.94</v>
      </c>
      <c r="M6317" s="16">
        <f t="shared" si="1275"/>
        <v>-2.0722000000000002E-3</v>
      </c>
      <c r="N6317">
        <f t="shared" si="1276"/>
        <v>0</v>
      </c>
      <c r="O6317">
        <f t="shared" si="1277"/>
        <v>0</v>
      </c>
      <c r="P6317" s="63">
        <f t="shared" si="1278"/>
        <v>0</v>
      </c>
    </row>
    <row r="6318" spans="1:18" x14ac:dyDescent="0.3">
      <c r="A6318">
        <f t="shared" si="1279"/>
        <v>2019</v>
      </c>
      <c r="B6318">
        <f t="shared" si="1280"/>
        <v>5</v>
      </c>
      <c r="C6318">
        <f t="shared" si="1281"/>
        <v>22</v>
      </c>
      <c r="D6318">
        <f t="shared" si="1282"/>
        <v>1</v>
      </c>
      <c r="E6318" t="str">
        <f t="shared" si="1283"/>
        <v>OFF</v>
      </c>
      <c r="F6318" s="13">
        <f t="shared" si="1285"/>
        <v>43607</v>
      </c>
      <c r="G6318" s="14" t="str">
        <f t="shared" si="1284"/>
        <v>Avg of 4 NM Projects</v>
      </c>
      <c r="H6318" s="15">
        <f t="shared" si="1286"/>
        <v>3</v>
      </c>
      <c r="I6318" s="93">
        <v>0</v>
      </c>
      <c r="J6318">
        <f t="shared" si="1274"/>
        <v>0</v>
      </c>
      <c r="K6318" s="4">
        <v>13.11</v>
      </c>
      <c r="L6318" s="4">
        <v>17.739999999999998</v>
      </c>
      <c r="M6318" s="16">
        <f t="shared" si="1275"/>
        <v>0</v>
      </c>
      <c r="N6318">
        <f t="shared" si="1276"/>
        <v>1</v>
      </c>
      <c r="O6318">
        <f t="shared" si="1277"/>
        <v>0</v>
      </c>
      <c r="P6318" s="63">
        <f t="shared" si="1278"/>
        <v>0</v>
      </c>
    </row>
    <row r="6319" spans="1:18" x14ac:dyDescent="0.3">
      <c r="A6319">
        <f t="shared" si="1279"/>
        <v>2019</v>
      </c>
      <c r="B6319">
        <f t="shared" si="1280"/>
        <v>5</v>
      </c>
      <c r="C6319">
        <f t="shared" si="1281"/>
        <v>22</v>
      </c>
      <c r="D6319">
        <f t="shared" si="1282"/>
        <v>1</v>
      </c>
      <c r="E6319" t="str">
        <f t="shared" si="1283"/>
        <v>OFF</v>
      </c>
      <c r="F6319" s="13">
        <f t="shared" si="1285"/>
        <v>43607</v>
      </c>
      <c r="G6319" s="14" t="str">
        <f t="shared" si="1284"/>
        <v>Avg of 4 NM Projects</v>
      </c>
      <c r="H6319" s="15">
        <f t="shared" si="1286"/>
        <v>4</v>
      </c>
      <c r="I6319" s="93">
        <v>0</v>
      </c>
      <c r="J6319">
        <f t="shared" si="1274"/>
        <v>0</v>
      </c>
      <c r="K6319" s="4">
        <v>12.5</v>
      </c>
      <c r="L6319" s="4">
        <v>17.5</v>
      </c>
      <c r="M6319" s="16">
        <f t="shared" si="1275"/>
        <v>0</v>
      </c>
      <c r="N6319">
        <f t="shared" si="1276"/>
        <v>1</v>
      </c>
      <c r="O6319">
        <f t="shared" si="1277"/>
        <v>0</v>
      </c>
      <c r="P6319" s="63">
        <f t="shared" si="1278"/>
        <v>0</v>
      </c>
    </row>
    <row r="6320" spans="1:18" x14ac:dyDescent="0.3">
      <c r="A6320">
        <f t="shared" si="1279"/>
        <v>2019</v>
      </c>
      <c r="B6320">
        <f t="shared" si="1280"/>
        <v>5</v>
      </c>
      <c r="C6320">
        <f t="shared" si="1281"/>
        <v>22</v>
      </c>
      <c r="D6320">
        <f t="shared" si="1282"/>
        <v>1</v>
      </c>
      <c r="E6320" t="str">
        <f t="shared" si="1283"/>
        <v>OFF</v>
      </c>
      <c r="F6320" s="13">
        <f t="shared" si="1285"/>
        <v>43607</v>
      </c>
      <c r="G6320" s="14" t="str">
        <f t="shared" si="1284"/>
        <v>Avg of 4 NM Projects</v>
      </c>
      <c r="H6320" s="15">
        <f t="shared" si="1286"/>
        <v>5</v>
      </c>
      <c r="I6320" s="93">
        <v>-0.13</v>
      </c>
      <c r="J6320">
        <f t="shared" si="1274"/>
        <v>-7.3033707865168538E-4</v>
      </c>
      <c r="K6320" s="4">
        <v>13.97</v>
      </c>
      <c r="L6320" s="4">
        <v>17.07</v>
      </c>
      <c r="M6320" s="16">
        <f t="shared" si="1275"/>
        <v>-2.2190999999999999E-3</v>
      </c>
      <c r="N6320">
        <f t="shared" si="1276"/>
        <v>0</v>
      </c>
      <c r="O6320">
        <f t="shared" si="1277"/>
        <v>0</v>
      </c>
      <c r="P6320" s="63">
        <f t="shared" si="1278"/>
        <v>0</v>
      </c>
    </row>
    <row r="6321" spans="1:16" x14ac:dyDescent="0.3">
      <c r="A6321">
        <f t="shared" si="1279"/>
        <v>2019</v>
      </c>
      <c r="B6321">
        <f t="shared" si="1280"/>
        <v>5</v>
      </c>
      <c r="C6321">
        <f t="shared" si="1281"/>
        <v>22</v>
      </c>
      <c r="D6321">
        <f t="shared" si="1282"/>
        <v>1</v>
      </c>
      <c r="E6321" t="str">
        <f t="shared" si="1283"/>
        <v>OFF</v>
      </c>
      <c r="F6321" s="13">
        <f t="shared" si="1285"/>
        <v>43607</v>
      </c>
      <c r="G6321" s="14" t="str">
        <f t="shared" si="1284"/>
        <v>Avg of 4 NM Projects</v>
      </c>
      <c r="H6321" s="15">
        <f t="shared" si="1286"/>
        <v>6</v>
      </c>
      <c r="I6321" s="93">
        <v>0.255</v>
      </c>
      <c r="J6321">
        <f t="shared" si="1274"/>
        <v>1.4325842696629213E-3</v>
      </c>
      <c r="K6321" s="4">
        <v>17.690000000000001</v>
      </c>
      <c r="L6321" s="4">
        <v>12.31</v>
      </c>
      <c r="M6321" s="16">
        <f t="shared" si="1275"/>
        <v>3.13905E-3</v>
      </c>
      <c r="N6321">
        <f t="shared" si="1276"/>
        <v>0</v>
      </c>
      <c r="O6321">
        <f t="shared" si="1277"/>
        <v>0</v>
      </c>
      <c r="P6321" s="63">
        <f t="shared" si="1278"/>
        <v>0</v>
      </c>
    </row>
    <row r="6322" spans="1:16" x14ac:dyDescent="0.3">
      <c r="A6322">
        <f t="shared" si="1279"/>
        <v>2019</v>
      </c>
      <c r="B6322">
        <f t="shared" si="1280"/>
        <v>5</v>
      </c>
      <c r="C6322">
        <f t="shared" si="1281"/>
        <v>22</v>
      </c>
      <c r="D6322">
        <f t="shared" si="1282"/>
        <v>1</v>
      </c>
      <c r="E6322" t="str">
        <f t="shared" si="1283"/>
        <v>OFF</v>
      </c>
      <c r="F6322" s="13">
        <f t="shared" si="1285"/>
        <v>43607</v>
      </c>
      <c r="G6322" s="14" t="str">
        <f t="shared" si="1284"/>
        <v>Avg of 4 NM Projects</v>
      </c>
      <c r="H6322" s="15">
        <f t="shared" si="1286"/>
        <v>7</v>
      </c>
      <c r="I6322" s="93">
        <v>13.184999999999999</v>
      </c>
      <c r="J6322">
        <f t="shared" si="1274"/>
        <v>7.4073033707865166E-2</v>
      </c>
      <c r="K6322" s="4">
        <v>22.38</v>
      </c>
      <c r="L6322" s="4">
        <v>18.7</v>
      </c>
      <c r="M6322" s="16">
        <f t="shared" si="1275"/>
        <v>0.24655949999999996</v>
      </c>
      <c r="N6322">
        <f t="shared" si="1276"/>
        <v>0</v>
      </c>
      <c r="O6322">
        <f t="shared" si="1277"/>
        <v>0</v>
      </c>
      <c r="P6322" s="63">
        <f t="shared" si="1278"/>
        <v>0</v>
      </c>
    </row>
    <row r="6323" spans="1:16" x14ac:dyDescent="0.3">
      <c r="A6323">
        <f t="shared" si="1279"/>
        <v>2019</v>
      </c>
      <c r="B6323">
        <f t="shared" si="1280"/>
        <v>5</v>
      </c>
      <c r="C6323">
        <f t="shared" si="1281"/>
        <v>22</v>
      </c>
      <c r="D6323">
        <f t="shared" si="1282"/>
        <v>1</v>
      </c>
      <c r="E6323" t="str">
        <f t="shared" si="1283"/>
        <v>OFF</v>
      </c>
      <c r="F6323" s="13">
        <f t="shared" si="1285"/>
        <v>43607</v>
      </c>
      <c r="G6323" s="14" t="str">
        <f t="shared" si="1284"/>
        <v>Avg of 4 NM Projects</v>
      </c>
      <c r="H6323" s="15">
        <f t="shared" si="1286"/>
        <v>8</v>
      </c>
      <c r="I6323" s="93">
        <v>44.54</v>
      </c>
      <c r="J6323">
        <f t="shared" si="1274"/>
        <v>0.25022471910112359</v>
      </c>
      <c r="K6323" s="4">
        <v>26.75</v>
      </c>
      <c r="L6323" s="4">
        <v>18.75</v>
      </c>
      <c r="M6323" s="16">
        <f t="shared" si="1275"/>
        <v>0.83512500000000001</v>
      </c>
      <c r="N6323">
        <f t="shared" si="1276"/>
        <v>0</v>
      </c>
      <c r="O6323">
        <f t="shared" si="1277"/>
        <v>0</v>
      </c>
      <c r="P6323" s="63">
        <f t="shared" si="1278"/>
        <v>0</v>
      </c>
    </row>
    <row r="6324" spans="1:16" x14ac:dyDescent="0.3">
      <c r="A6324">
        <f t="shared" si="1279"/>
        <v>2019</v>
      </c>
      <c r="B6324">
        <f t="shared" si="1280"/>
        <v>5</v>
      </c>
      <c r="C6324">
        <f t="shared" si="1281"/>
        <v>22</v>
      </c>
      <c r="D6324">
        <f t="shared" si="1282"/>
        <v>1</v>
      </c>
      <c r="E6324" t="str">
        <f t="shared" si="1283"/>
        <v>OFF</v>
      </c>
      <c r="F6324" s="13">
        <f t="shared" si="1285"/>
        <v>43607</v>
      </c>
      <c r="G6324" s="14" t="str">
        <f t="shared" si="1284"/>
        <v>Avg of 4 NM Projects</v>
      </c>
      <c r="H6324" s="15">
        <f t="shared" si="1286"/>
        <v>9</v>
      </c>
      <c r="I6324" s="93">
        <v>72.574999999999989</v>
      </c>
      <c r="J6324">
        <f t="shared" si="1274"/>
        <v>0.40772471910112351</v>
      </c>
      <c r="K6324" s="4">
        <v>21.95</v>
      </c>
      <c r="L6324" s="4">
        <v>19.43</v>
      </c>
      <c r="M6324" s="16">
        <f t="shared" si="1275"/>
        <v>1.4101322499999998</v>
      </c>
      <c r="N6324">
        <f t="shared" si="1276"/>
        <v>0</v>
      </c>
      <c r="O6324">
        <f t="shared" si="1277"/>
        <v>0</v>
      </c>
      <c r="P6324" s="63">
        <f t="shared" si="1278"/>
        <v>0</v>
      </c>
    </row>
    <row r="6325" spans="1:16" x14ac:dyDescent="0.3">
      <c r="A6325">
        <f t="shared" si="1279"/>
        <v>2019</v>
      </c>
      <c r="B6325">
        <f t="shared" si="1280"/>
        <v>5</v>
      </c>
      <c r="C6325">
        <f t="shared" si="1281"/>
        <v>22</v>
      </c>
      <c r="D6325">
        <f t="shared" si="1282"/>
        <v>1</v>
      </c>
      <c r="E6325" t="str">
        <f t="shared" si="1283"/>
        <v>OFF</v>
      </c>
      <c r="F6325" s="13">
        <f t="shared" si="1285"/>
        <v>43607</v>
      </c>
      <c r="G6325" s="14" t="str">
        <f t="shared" si="1284"/>
        <v>Avg of 4 NM Projects</v>
      </c>
      <c r="H6325" s="15">
        <f t="shared" si="1286"/>
        <v>10</v>
      </c>
      <c r="I6325" s="93">
        <v>95.10499999999999</v>
      </c>
      <c r="J6325">
        <f t="shared" si="1274"/>
        <v>0.53429775280898872</v>
      </c>
      <c r="K6325" s="4">
        <v>21.51</v>
      </c>
      <c r="L6325" s="4">
        <v>16.82</v>
      </c>
      <c r="M6325" s="16">
        <f t="shared" si="1275"/>
        <v>1.5996660999999999</v>
      </c>
      <c r="N6325">
        <f t="shared" si="1276"/>
        <v>0</v>
      </c>
      <c r="O6325">
        <f t="shared" si="1277"/>
        <v>1</v>
      </c>
      <c r="P6325" s="63">
        <f t="shared" si="1278"/>
        <v>0</v>
      </c>
    </row>
    <row r="6326" spans="1:16" x14ac:dyDescent="0.3">
      <c r="A6326">
        <f t="shared" si="1279"/>
        <v>2019</v>
      </c>
      <c r="B6326">
        <f t="shared" si="1280"/>
        <v>5</v>
      </c>
      <c r="C6326">
        <f t="shared" si="1281"/>
        <v>22</v>
      </c>
      <c r="D6326">
        <f t="shared" si="1282"/>
        <v>1</v>
      </c>
      <c r="E6326" t="str">
        <f t="shared" si="1283"/>
        <v>OFF</v>
      </c>
      <c r="F6326" s="13">
        <f t="shared" si="1285"/>
        <v>43607</v>
      </c>
      <c r="G6326" s="14" t="str">
        <f t="shared" si="1284"/>
        <v>Avg of 4 NM Projects</v>
      </c>
      <c r="H6326" s="15">
        <f t="shared" si="1286"/>
        <v>11</v>
      </c>
      <c r="I6326" s="93">
        <v>112.12499999999999</v>
      </c>
      <c r="J6326">
        <f t="shared" si="1274"/>
        <v>0.62991573033707859</v>
      </c>
      <c r="K6326" s="4">
        <v>21.21</v>
      </c>
      <c r="L6326" s="4">
        <v>17.23</v>
      </c>
      <c r="M6326" s="16">
        <f t="shared" si="1275"/>
        <v>1.9319137499999997</v>
      </c>
      <c r="N6326">
        <f t="shared" si="1276"/>
        <v>0</v>
      </c>
      <c r="O6326">
        <f t="shared" si="1277"/>
        <v>1</v>
      </c>
      <c r="P6326" s="63">
        <f t="shared" si="1278"/>
        <v>0</v>
      </c>
    </row>
    <row r="6327" spans="1:16" x14ac:dyDescent="0.3">
      <c r="A6327">
        <f t="shared" si="1279"/>
        <v>2019</v>
      </c>
      <c r="B6327">
        <f t="shared" si="1280"/>
        <v>5</v>
      </c>
      <c r="C6327">
        <f t="shared" si="1281"/>
        <v>22</v>
      </c>
      <c r="D6327">
        <f t="shared" si="1282"/>
        <v>1</v>
      </c>
      <c r="E6327" t="str">
        <f t="shared" si="1283"/>
        <v>OFF</v>
      </c>
      <c r="F6327" s="13">
        <f t="shared" si="1285"/>
        <v>43607</v>
      </c>
      <c r="G6327" s="14" t="str">
        <f t="shared" si="1284"/>
        <v>Avg of 4 NM Projects</v>
      </c>
      <c r="H6327" s="15">
        <f t="shared" si="1286"/>
        <v>12</v>
      </c>
      <c r="I6327" s="93">
        <v>116.60499999999999</v>
      </c>
      <c r="J6327">
        <f t="shared" si="1274"/>
        <v>0.65508426966292133</v>
      </c>
      <c r="K6327" s="4">
        <v>21.16</v>
      </c>
      <c r="L6327" s="4">
        <v>20.57</v>
      </c>
      <c r="M6327" s="16">
        <f t="shared" si="1275"/>
        <v>2.3985648499999996</v>
      </c>
      <c r="N6327">
        <f t="shared" si="1276"/>
        <v>0</v>
      </c>
      <c r="O6327">
        <f t="shared" si="1277"/>
        <v>1</v>
      </c>
      <c r="P6327" s="63">
        <f t="shared" si="1278"/>
        <v>0</v>
      </c>
    </row>
    <row r="6328" spans="1:16" x14ac:dyDescent="0.3">
      <c r="A6328">
        <f t="shared" si="1279"/>
        <v>2019</v>
      </c>
      <c r="B6328">
        <f t="shared" si="1280"/>
        <v>5</v>
      </c>
      <c r="C6328">
        <f t="shared" si="1281"/>
        <v>22</v>
      </c>
      <c r="D6328">
        <f t="shared" si="1282"/>
        <v>1</v>
      </c>
      <c r="E6328" t="str">
        <f t="shared" si="1283"/>
        <v>OFF</v>
      </c>
      <c r="F6328" s="13">
        <f t="shared" si="1285"/>
        <v>43607</v>
      </c>
      <c r="G6328" s="14" t="str">
        <f t="shared" si="1284"/>
        <v>Avg of 4 NM Projects</v>
      </c>
      <c r="H6328" s="15">
        <f t="shared" si="1286"/>
        <v>13</v>
      </c>
      <c r="I6328" s="93">
        <v>104.57499999999999</v>
      </c>
      <c r="J6328">
        <f t="shared" si="1274"/>
        <v>0.58749999999999991</v>
      </c>
      <c r="K6328" s="4">
        <v>21.09</v>
      </c>
      <c r="L6328" s="4">
        <v>26.72</v>
      </c>
      <c r="M6328" s="16">
        <f t="shared" si="1275"/>
        <v>2.7942439999999995</v>
      </c>
      <c r="N6328">
        <f t="shared" si="1276"/>
        <v>0</v>
      </c>
      <c r="O6328">
        <f t="shared" si="1277"/>
        <v>1</v>
      </c>
      <c r="P6328" s="63">
        <f t="shared" si="1278"/>
        <v>0</v>
      </c>
    </row>
    <row r="6329" spans="1:16" x14ac:dyDescent="0.3">
      <c r="A6329">
        <f t="shared" si="1279"/>
        <v>2019</v>
      </c>
      <c r="B6329">
        <f t="shared" si="1280"/>
        <v>5</v>
      </c>
      <c r="C6329">
        <f t="shared" si="1281"/>
        <v>22</v>
      </c>
      <c r="D6329">
        <f t="shared" si="1282"/>
        <v>1</v>
      </c>
      <c r="E6329" t="str">
        <f t="shared" si="1283"/>
        <v>OFF</v>
      </c>
      <c r="F6329" s="13">
        <f t="shared" si="1285"/>
        <v>43607</v>
      </c>
      <c r="G6329" s="14" t="str">
        <f t="shared" si="1284"/>
        <v>Avg of 4 NM Projects</v>
      </c>
      <c r="H6329" s="15">
        <f t="shared" si="1286"/>
        <v>14</v>
      </c>
      <c r="I6329" s="93">
        <v>94.72</v>
      </c>
      <c r="J6329">
        <f t="shared" si="1274"/>
        <v>0.5321348314606742</v>
      </c>
      <c r="K6329" s="4">
        <v>21.35</v>
      </c>
      <c r="L6329" s="4">
        <v>33.229999999999997</v>
      </c>
      <c r="M6329" s="16">
        <f t="shared" si="1275"/>
        <v>3.1475455999999995</v>
      </c>
      <c r="N6329">
        <f t="shared" si="1276"/>
        <v>0</v>
      </c>
      <c r="O6329">
        <f t="shared" si="1277"/>
        <v>1</v>
      </c>
      <c r="P6329" s="63">
        <f t="shared" si="1278"/>
        <v>0</v>
      </c>
    </row>
    <row r="6330" spans="1:16" x14ac:dyDescent="0.3">
      <c r="A6330">
        <f t="shared" si="1279"/>
        <v>2019</v>
      </c>
      <c r="B6330">
        <f t="shared" si="1280"/>
        <v>5</v>
      </c>
      <c r="C6330">
        <f t="shared" si="1281"/>
        <v>22</v>
      </c>
      <c r="D6330">
        <f t="shared" si="1282"/>
        <v>1</v>
      </c>
      <c r="E6330" t="str">
        <f t="shared" si="1283"/>
        <v>OFF</v>
      </c>
      <c r="F6330" s="13">
        <f t="shared" si="1285"/>
        <v>43607</v>
      </c>
      <c r="G6330" s="14" t="str">
        <f t="shared" si="1284"/>
        <v>Avg of 4 NM Projects</v>
      </c>
      <c r="H6330" s="15">
        <f t="shared" si="1286"/>
        <v>15</v>
      </c>
      <c r="I6330" s="93">
        <v>87.81</v>
      </c>
      <c r="J6330">
        <f t="shared" si="1274"/>
        <v>0.49331460674157307</v>
      </c>
      <c r="K6330" s="4">
        <v>22.49</v>
      </c>
      <c r="L6330" s="4">
        <v>30.03</v>
      </c>
      <c r="M6330" s="16">
        <f t="shared" si="1275"/>
        <v>2.6369343000000005</v>
      </c>
      <c r="N6330">
        <f t="shared" si="1276"/>
        <v>0</v>
      </c>
      <c r="O6330">
        <f t="shared" si="1277"/>
        <v>0</v>
      </c>
      <c r="P6330" s="63">
        <f t="shared" si="1278"/>
        <v>0</v>
      </c>
    </row>
    <row r="6331" spans="1:16" x14ac:dyDescent="0.3">
      <c r="A6331">
        <f t="shared" si="1279"/>
        <v>2019</v>
      </c>
      <c r="B6331">
        <f t="shared" si="1280"/>
        <v>5</v>
      </c>
      <c r="C6331">
        <f t="shared" si="1281"/>
        <v>22</v>
      </c>
      <c r="D6331">
        <f t="shared" si="1282"/>
        <v>1</v>
      </c>
      <c r="E6331" t="str">
        <f t="shared" si="1283"/>
        <v>OFF</v>
      </c>
      <c r="F6331" s="13">
        <f t="shared" si="1285"/>
        <v>43607</v>
      </c>
      <c r="G6331" s="14" t="str">
        <f t="shared" si="1284"/>
        <v>Avg of 4 NM Projects</v>
      </c>
      <c r="H6331" s="15">
        <f t="shared" si="1286"/>
        <v>16</v>
      </c>
      <c r="I6331" s="93">
        <v>74.375</v>
      </c>
      <c r="J6331">
        <f t="shared" si="1274"/>
        <v>0.4178370786516854</v>
      </c>
      <c r="K6331" s="4">
        <v>22.05</v>
      </c>
      <c r="L6331" s="4">
        <v>20.010000000000002</v>
      </c>
      <c r="M6331" s="16">
        <f t="shared" si="1275"/>
        <v>1.4882437500000001</v>
      </c>
      <c r="N6331">
        <f t="shared" si="1276"/>
        <v>0</v>
      </c>
      <c r="O6331">
        <f t="shared" si="1277"/>
        <v>0</v>
      </c>
      <c r="P6331" s="63">
        <f t="shared" si="1278"/>
        <v>0</v>
      </c>
    </row>
    <row r="6332" spans="1:16" x14ac:dyDescent="0.3">
      <c r="A6332">
        <f t="shared" si="1279"/>
        <v>2019</v>
      </c>
      <c r="B6332">
        <f t="shared" si="1280"/>
        <v>5</v>
      </c>
      <c r="C6332">
        <f t="shared" si="1281"/>
        <v>22</v>
      </c>
      <c r="D6332">
        <f t="shared" si="1282"/>
        <v>1</v>
      </c>
      <c r="E6332" t="str">
        <f t="shared" si="1283"/>
        <v>OFF</v>
      </c>
      <c r="F6332" s="13">
        <f t="shared" si="1285"/>
        <v>43607</v>
      </c>
      <c r="G6332" s="14" t="str">
        <f t="shared" si="1284"/>
        <v>Avg of 4 NM Projects</v>
      </c>
      <c r="H6332" s="15">
        <f t="shared" si="1286"/>
        <v>17</v>
      </c>
      <c r="I6332" s="93">
        <v>49.66</v>
      </c>
      <c r="J6332">
        <f t="shared" si="1274"/>
        <v>0.27898876404494383</v>
      </c>
      <c r="K6332" s="4">
        <v>26.09</v>
      </c>
      <c r="L6332" s="4">
        <v>31.21</v>
      </c>
      <c r="M6332" s="16">
        <f t="shared" si="1275"/>
        <v>1.5498886000000001</v>
      </c>
      <c r="N6332">
        <f t="shared" si="1276"/>
        <v>0</v>
      </c>
      <c r="O6332">
        <f t="shared" si="1277"/>
        <v>0</v>
      </c>
      <c r="P6332" s="63">
        <f t="shared" si="1278"/>
        <v>0</v>
      </c>
    </row>
    <row r="6333" spans="1:16" x14ac:dyDescent="0.3">
      <c r="A6333">
        <f t="shared" si="1279"/>
        <v>2019</v>
      </c>
      <c r="B6333">
        <f t="shared" si="1280"/>
        <v>5</v>
      </c>
      <c r="C6333">
        <f t="shared" si="1281"/>
        <v>22</v>
      </c>
      <c r="D6333">
        <f t="shared" si="1282"/>
        <v>1</v>
      </c>
      <c r="E6333" t="str">
        <f t="shared" si="1283"/>
        <v>OFF</v>
      </c>
      <c r="F6333" s="13">
        <f t="shared" si="1285"/>
        <v>43607</v>
      </c>
      <c r="G6333" s="14" t="str">
        <f t="shared" si="1284"/>
        <v>Avg of 4 NM Projects</v>
      </c>
      <c r="H6333" s="15">
        <f t="shared" si="1286"/>
        <v>18</v>
      </c>
      <c r="I6333" s="93">
        <v>39.549999999999997</v>
      </c>
      <c r="J6333">
        <f t="shared" si="1274"/>
        <v>0.22219101123595503</v>
      </c>
      <c r="K6333" s="4">
        <v>29.25</v>
      </c>
      <c r="L6333" s="4">
        <v>30.98</v>
      </c>
      <c r="M6333" s="16">
        <f t="shared" si="1275"/>
        <v>1.2252590000000001</v>
      </c>
      <c r="N6333">
        <f t="shared" si="1276"/>
        <v>0</v>
      </c>
      <c r="O6333">
        <f t="shared" si="1277"/>
        <v>0</v>
      </c>
      <c r="P6333" s="63">
        <f t="shared" si="1278"/>
        <v>0</v>
      </c>
    </row>
    <row r="6334" spans="1:16" x14ac:dyDescent="0.3">
      <c r="A6334">
        <f t="shared" si="1279"/>
        <v>2019</v>
      </c>
      <c r="B6334">
        <f t="shared" si="1280"/>
        <v>5</v>
      </c>
      <c r="C6334">
        <f t="shared" si="1281"/>
        <v>22</v>
      </c>
      <c r="D6334">
        <f t="shared" si="1282"/>
        <v>1</v>
      </c>
      <c r="E6334" t="str">
        <f t="shared" si="1283"/>
        <v>OFF</v>
      </c>
      <c r="F6334" s="13">
        <f t="shared" si="1285"/>
        <v>43607</v>
      </c>
      <c r="G6334" s="14" t="str">
        <f t="shared" si="1284"/>
        <v>Avg of 4 NM Projects</v>
      </c>
      <c r="H6334" s="15">
        <f t="shared" si="1286"/>
        <v>19</v>
      </c>
      <c r="I6334" s="93">
        <v>16.510000000000002</v>
      </c>
      <c r="J6334">
        <f t="shared" si="1274"/>
        <v>9.2752808988764049E-2</v>
      </c>
      <c r="K6334" s="4">
        <v>28.1</v>
      </c>
      <c r="L6334" s="4">
        <v>30.81</v>
      </c>
      <c r="M6334" s="16">
        <f t="shared" si="1275"/>
        <v>0.50867309999999999</v>
      </c>
      <c r="N6334">
        <f t="shared" si="1276"/>
        <v>0</v>
      </c>
      <c r="O6334">
        <f t="shared" si="1277"/>
        <v>0</v>
      </c>
      <c r="P6334" s="63">
        <f t="shared" si="1278"/>
        <v>0</v>
      </c>
    </row>
    <row r="6335" spans="1:16" x14ac:dyDescent="0.3">
      <c r="A6335">
        <f t="shared" si="1279"/>
        <v>2019</v>
      </c>
      <c r="B6335">
        <f t="shared" si="1280"/>
        <v>5</v>
      </c>
      <c r="C6335">
        <f t="shared" si="1281"/>
        <v>22</v>
      </c>
      <c r="D6335">
        <f t="shared" si="1282"/>
        <v>1</v>
      </c>
      <c r="E6335" t="str">
        <f t="shared" si="1283"/>
        <v>OFF</v>
      </c>
      <c r="F6335" s="13">
        <f t="shared" si="1285"/>
        <v>43607</v>
      </c>
      <c r="G6335" s="14" t="str">
        <f t="shared" si="1284"/>
        <v>Avg of 4 NM Projects</v>
      </c>
      <c r="H6335" s="15">
        <f t="shared" si="1286"/>
        <v>20</v>
      </c>
      <c r="I6335" s="93">
        <v>3.2</v>
      </c>
      <c r="J6335">
        <f t="shared" si="1274"/>
        <v>1.7977528089887642E-2</v>
      </c>
      <c r="K6335" s="4">
        <v>28.5</v>
      </c>
      <c r="L6335" s="4">
        <v>32.56</v>
      </c>
      <c r="M6335" s="16">
        <f t="shared" si="1275"/>
        <v>0.10419200000000001</v>
      </c>
      <c r="N6335">
        <f t="shared" si="1276"/>
        <v>0</v>
      </c>
      <c r="O6335">
        <f t="shared" si="1277"/>
        <v>0</v>
      </c>
      <c r="P6335" s="63">
        <f t="shared" si="1278"/>
        <v>0</v>
      </c>
    </row>
    <row r="6336" spans="1:16" x14ac:dyDescent="0.3">
      <c r="A6336">
        <f t="shared" si="1279"/>
        <v>2019</v>
      </c>
      <c r="B6336">
        <f t="shared" si="1280"/>
        <v>5</v>
      </c>
      <c r="C6336">
        <f t="shared" si="1281"/>
        <v>22</v>
      </c>
      <c r="D6336">
        <f t="shared" si="1282"/>
        <v>1</v>
      </c>
      <c r="E6336" t="str">
        <f t="shared" si="1283"/>
        <v>OFF</v>
      </c>
      <c r="F6336" s="13">
        <f t="shared" si="1285"/>
        <v>43607</v>
      </c>
      <c r="G6336" s="14" t="str">
        <f t="shared" si="1284"/>
        <v>Avg of 4 NM Projects</v>
      </c>
      <c r="H6336" s="15">
        <f t="shared" si="1286"/>
        <v>21</v>
      </c>
      <c r="I6336" s="93">
        <v>0</v>
      </c>
      <c r="J6336">
        <f t="shared" si="1274"/>
        <v>0</v>
      </c>
      <c r="K6336" s="4">
        <v>33.42</v>
      </c>
      <c r="L6336" s="4">
        <v>29.23</v>
      </c>
      <c r="M6336" s="16">
        <f t="shared" si="1275"/>
        <v>0</v>
      </c>
      <c r="N6336">
        <f t="shared" si="1276"/>
        <v>1</v>
      </c>
      <c r="O6336">
        <f t="shared" si="1277"/>
        <v>0</v>
      </c>
      <c r="P6336" s="63">
        <f t="shared" si="1278"/>
        <v>0</v>
      </c>
    </row>
    <row r="6337" spans="1:18" x14ac:dyDescent="0.3">
      <c r="A6337">
        <f t="shared" si="1279"/>
        <v>2019</v>
      </c>
      <c r="B6337">
        <f t="shared" si="1280"/>
        <v>5</v>
      </c>
      <c r="C6337">
        <f t="shared" si="1281"/>
        <v>22</v>
      </c>
      <c r="D6337">
        <f t="shared" si="1282"/>
        <v>1</v>
      </c>
      <c r="E6337" t="str">
        <f t="shared" si="1283"/>
        <v>OFF</v>
      </c>
      <c r="F6337" s="13">
        <f t="shared" si="1285"/>
        <v>43607</v>
      </c>
      <c r="G6337" s="14" t="str">
        <f t="shared" si="1284"/>
        <v>Avg of 4 NM Projects</v>
      </c>
      <c r="H6337" s="15">
        <f t="shared" si="1286"/>
        <v>22</v>
      </c>
      <c r="I6337" s="93">
        <v>0</v>
      </c>
      <c r="J6337">
        <f t="shared" si="1274"/>
        <v>0</v>
      </c>
      <c r="K6337" s="4">
        <v>27.79</v>
      </c>
      <c r="L6337" s="4">
        <v>23.97</v>
      </c>
      <c r="M6337" s="16">
        <f t="shared" si="1275"/>
        <v>0</v>
      </c>
      <c r="N6337">
        <f t="shared" si="1276"/>
        <v>1</v>
      </c>
      <c r="O6337">
        <f t="shared" si="1277"/>
        <v>0</v>
      </c>
      <c r="P6337" s="63">
        <f t="shared" si="1278"/>
        <v>0</v>
      </c>
    </row>
    <row r="6338" spans="1:18" x14ac:dyDescent="0.3">
      <c r="A6338">
        <f t="shared" si="1279"/>
        <v>2019</v>
      </c>
      <c r="B6338">
        <f t="shared" si="1280"/>
        <v>5</v>
      </c>
      <c r="C6338">
        <f t="shared" si="1281"/>
        <v>22</v>
      </c>
      <c r="D6338">
        <f t="shared" si="1282"/>
        <v>1</v>
      </c>
      <c r="E6338" t="str">
        <f t="shared" si="1283"/>
        <v>OFF</v>
      </c>
      <c r="F6338" s="13">
        <f t="shared" si="1285"/>
        <v>43607</v>
      </c>
      <c r="G6338" s="14" t="str">
        <f t="shared" si="1284"/>
        <v>Avg of 4 NM Projects</v>
      </c>
      <c r="H6338" s="15">
        <f t="shared" si="1286"/>
        <v>23</v>
      </c>
      <c r="I6338" s="93">
        <v>-0.13</v>
      </c>
      <c r="J6338">
        <f t="shared" si="1274"/>
        <v>-7.3033707865168538E-4</v>
      </c>
      <c r="K6338" s="4">
        <v>23.34</v>
      </c>
      <c r="L6338" s="4">
        <v>31.15</v>
      </c>
      <c r="M6338" s="16">
        <f t="shared" si="1275"/>
        <v>-4.0495000000000001E-3</v>
      </c>
      <c r="N6338">
        <f t="shared" si="1276"/>
        <v>0</v>
      </c>
      <c r="O6338">
        <f t="shared" si="1277"/>
        <v>0</v>
      </c>
      <c r="P6338" s="63">
        <f t="shared" si="1278"/>
        <v>0</v>
      </c>
    </row>
    <row r="6339" spans="1:18" x14ac:dyDescent="0.3">
      <c r="A6339">
        <f t="shared" si="1279"/>
        <v>2019</v>
      </c>
      <c r="B6339">
        <f t="shared" si="1280"/>
        <v>5</v>
      </c>
      <c r="C6339">
        <f t="shared" si="1281"/>
        <v>22</v>
      </c>
      <c r="D6339">
        <f t="shared" si="1282"/>
        <v>1</v>
      </c>
      <c r="E6339" t="str">
        <f t="shared" si="1283"/>
        <v>OFF</v>
      </c>
      <c r="F6339" s="13">
        <f t="shared" si="1285"/>
        <v>43607</v>
      </c>
      <c r="G6339" s="14" t="str">
        <f t="shared" si="1284"/>
        <v>Avg of 4 NM Projects</v>
      </c>
      <c r="H6339" s="15">
        <f t="shared" si="1286"/>
        <v>24</v>
      </c>
      <c r="I6339" s="93">
        <v>-0.39</v>
      </c>
      <c r="J6339">
        <f t="shared" si="1274"/>
        <v>-2.1910112359550564E-3</v>
      </c>
      <c r="K6339" s="4">
        <v>22.82</v>
      </c>
      <c r="L6339" s="4">
        <v>17.79</v>
      </c>
      <c r="M6339" s="16">
        <f t="shared" si="1275"/>
        <v>-6.9380999999999991E-3</v>
      </c>
      <c r="N6339">
        <f t="shared" si="1276"/>
        <v>0</v>
      </c>
      <c r="O6339">
        <f t="shared" si="1277"/>
        <v>0</v>
      </c>
      <c r="P6339" s="63">
        <f t="shared" si="1278"/>
        <v>0</v>
      </c>
    </row>
    <row r="6340" spans="1:18" x14ac:dyDescent="0.3">
      <c r="A6340">
        <f t="shared" si="1279"/>
        <v>2019</v>
      </c>
      <c r="B6340">
        <f t="shared" si="1280"/>
        <v>5</v>
      </c>
      <c r="C6340">
        <f t="shared" si="1281"/>
        <v>23</v>
      </c>
      <c r="D6340">
        <f t="shared" si="1282"/>
        <v>2</v>
      </c>
      <c r="E6340" t="str">
        <f t="shared" si="1283"/>
        <v>OFF</v>
      </c>
      <c r="F6340" s="13">
        <f t="shared" si="1285"/>
        <v>43608</v>
      </c>
      <c r="G6340" s="14" t="str">
        <f t="shared" si="1284"/>
        <v>Avg of 4 NM Projects</v>
      </c>
      <c r="H6340" s="15">
        <f t="shared" si="1286"/>
        <v>1</v>
      </c>
      <c r="I6340" s="93">
        <v>-0.26</v>
      </c>
      <c r="J6340">
        <f t="shared" ref="J6340:J6403" si="1287">+I6340/$I$1</f>
        <v>-1.4606741573033708E-3</v>
      </c>
      <c r="K6340" s="4">
        <v>20.61</v>
      </c>
      <c r="L6340" s="4">
        <v>18.47</v>
      </c>
      <c r="M6340" s="16">
        <f t="shared" ref="M6340:M6403" si="1288">+L6340*I6340/1000</f>
        <v>-4.8022000000000004E-3</v>
      </c>
      <c r="N6340">
        <f t="shared" ref="N6340:N6403" si="1289">+IF(I6340=0,1,0)</f>
        <v>0</v>
      </c>
      <c r="O6340">
        <f t="shared" ref="O6340:O6403" si="1290">+IF(I6340&gt;=0.5*$I$1,1,0)</f>
        <v>0</v>
      </c>
      <c r="P6340" s="63">
        <f t="shared" ref="P6340:P6403" si="1291">+IF(I6340&gt;MAX(I$3652:I$5859),1,0)</f>
        <v>0</v>
      </c>
      <c r="Q6340" s="34"/>
      <c r="R6340" s="34"/>
    </row>
    <row r="6341" spans="1:18" x14ac:dyDescent="0.3">
      <c r="A6341">
        <f t="shared" ref="A6341:A6404" si="1292">YEAR(F6341)</f>
        <v>2019</v>
      </c>
      <c r="B6341">
        <f t="shared" ref="B6341:B6404" si="1293">+MONTH(F6341)</f>
        <v>5</v>
      </c>
      <c r="C6341">
        <f t="shared" ref="C6341:C6404" si="1294">+DAY(F6341)</f>
        <v>23</v>
      </c>
      <c r="D6341">
        <f t="shared" ref="D6341:D6404" si="1295">WEEKDAY(C6341)</f>
        <v>2</v>
      </c>
      <c r="E6341" t="str">
        <f t="shared" ref="E6341:E6404" si="1296">IF(OR(D6341=1,D6341=7,H6341=1,H6341=2,H6341=3,H6341=4,H6341=5,H6341=6,H6341=7,H6341=24),"OFF","ON")</f>
        <v>OFF</v>
      </c>
      <c r="F6341" s="13">
        <f t="shared" si="1285"/>
        <v>43608</v>
      </c>
      <c r="G6341" s="14" t="str">
        <f t="shared" si="1284"/>
        <v>Avg of 4 NM Projects</v>
      </c>
      <c r="H6341" s="15">
        <f t="shared" si="1286"/>
        <v>2</v>
      </c>
      <c r="I6341" s="93">
        <v>-0.26</v>
      </c>
      <c r="J6341">
        <f t="shared" si="1287"/>
        <v>-1.4606741573033708E-3</v>
      </c>
      <c r="K6341" s="4">
        <v>19.05</v>
      </c>
      <c r="L6341" s="4">
        <v>19.36</v>
      </c>
      <c r="M6341" s="16">
        <f t="shared" si="1288"/>
        <v>-5.0336000000000001E-3</v>
      </c>
      <c r="N6341">
        <f t="shared" si="1289"/>
        <v>0</v>
      </c>
      <c r="O6341">
        <f t="shared" si="1290"/>
        <v>0</v>
      </c>
      <c r="P6341" s="63">
        <f t="shared" si="1291"/>
        <v>0</v>
      </c>
    </row>
    <row r="6342" spans="1:18" x14ac:dyDescent="0.3">
      <c r="A6342">
        <f t="shared" si="1292"/>
        <v>2019</v>
      </c>
      <c r="B6342">
        <f t="shared" si="1293"/>
        <v>5</v>
      </c>
      <c r="C6342">
        <f t="shared" si="1294"/>
        <v>23</v>
      </c>
      <c r="D6342">
        <f t="shared" si="1295"/>
        <v>2</v>
      </c>
      <c r="E6342" t="str">
        <f t="shared" si="1296"/>
        <v>OFF</v>
      </c>
      <c r="F6342" s="13">
        <f t="shared" si="1285"/>
        <v>43608</v>
      </c>
      <c r="G6342" s="14" t="str">
        <f t="shared" ref="G6342:G6405" si="1297">+G6341</f>
        <v>Avg of 4 NM Projects</v>
      </c>
      <c r="H6342" s="15">
        <f t="shared" si="1286"/>
        <v>3</v>
      </c>
      <c r="I6342" s="93">
        <v>0</v>
      </c>
      <c r="J6342">
        <f t="shared" si="1287"/>
        <v>0</v>
      </c>
      <c r="K6342" s="4">
        <v>18.63</v>
      </c>
      <c r="L6342" s="4">
        <v>17.27</v>
      </c>
      <c r="M6342" s="16">
        <f t="shared" si="1288"/>
        <v>0</v>
      </c>
      <c r="N6342">
        <f t="shared" si="1289"/>
        <v>1</v>
      </c>
      <c r="O6342">
        <f t="shared" si="1290"/>
        <v>0</v>
      </c>
      <c r="P6342" s="63">
        <f t="shared" si="1291"/>
        <v>0</v>
      </c>
    </row>
    <row r="6343" spans="1:18" x14ac:dyDescent="0.3">
      <c r="A6343">
        <f t="shared" si="1292"/>
        <v>2019</v>
      </c>
      <c r="B6343">
        <f t="shared" si="1293"/>
        <v>5</v>
      </c>
      <c r="C6343">
        <f t="shared" si="1294"/>
        <v>23</v>
      </c>
      <c r="D6343">
        <f t="shared" si="1295"/>
        <v>2</v>
      </c>
      <c r="E6343" t="str">
        <f t="shared" si="1296"/>
        <v>OFF</v>
      </c>
      <c r="F6343" s="13">
        <f t="shared" si="1285"/>
        <v>43608</v>
      </c>
      <c r="G6343" s="14" t="str">
        <f t="shared" si="1297"/>
        <v>Avg of 4 NM Projects</v>
      </c>
      <c r="H6343" s="15">
        <f t="shared" si="1286"/>
        <v>4</v>
      </c>
      <c r="I6343" s="93">
        <v>-0.13</v>
      </c>
      <c r="J6343">
        <f t="shared" si="1287"/>
        <v>-7.3033707865168538E-4</v>
      </c>
      <c r="K6343" s="4">
        <v>18.7</v>
      </c>
      <c r="L6343" s="4">
        <v>18.739999999999998</v>
      </c>
      <c r="M6343" s="16">
        <f t="shared" si="1288"/>
        <v>-2.4361999999999999E-3</v>
      </c>
      <c r="N6343">
        <f t="shared" si="1289"/>
        <v>0</v>
      </c>
      <c r="O6343">
        <f t="shared" si="1290"/>
        <v>0</v>
      </c>
      <c r="P6343" s="63">
        <f t="shared" si="1291"/>
        <v>0</v>
      </c>
    </row>
    <row r="6344" spans="1:18" x14ac:dyDescent="0.3">
      <c r="A6344">
        <f t="shared" si="1292"/>
        <v>2019</v>
      </c>
      <c r="B6344">
        <f t="shared" si="1293"/>
        <v>5</v>
      </c>
      <c r="C6344">
        <f t="shared" si="1294"/>
        <v>23</v>
      </c>
      <c r="D6344">
        <f t="shared" si="1295"/>
        <v>2</v>
      </c>
      <c r="E6344" t="str">
        <f t="shared" si="1296"/>
        <v>OFF</v>
      </c>
      <c r="F6344" s="13">
        <f t="shared" si="1285"/>
        <v>43608</v>
      </c>
      <c r="G6344" s="14" t="str">
        <f t="shared" si="1297"/>
        <v>Avg of 4 NM Projects</v>
      </c>
      <c r="H6344" s="15">
        <f t="shared" si="1286"/>
        <v>5</v>
      </c>
      <c r="I6344" s="93">
        <v>0</v>
      </c>
      <c r="J6344">
        <f t="shared" si="1287"/>
        <v>0</v>
      </c>
      <c r="K6344" s="4">
        <v>19.05</v>
      </c>
      <c r="L6344" s="4">
        <v>20.170000000000002</v>
      </c>
      <c r="M6344" s="16">
        <f t="shared" si="1288"/>
        <v>0</v>
      </c>
      <c r="N6344">
        <f t="shared" si="1289"/>
        <v>1</v>
      </c>
      <c r="O6344">
        <f t="shared" si="1290"/>
        <v>0</v>
      </c>
      <c r="P6344" s="63">
        <f t="shared" si="1291"/>
        <v>0</v>
      </c>
    </row>
    <row r="6345" spans="1:18" x14ac:dyDescent="0.3">
      <c r="A6345">
        <f t="shared" si="1292"/>
        <v>2019</v>
      </c>
      <c r="B6345">
        <f t="shared" si="1293"/>
        <v>5</v>
      </c>
      <c r="C6345">
        <f t="shared" si="1294"/>
        <v>23</v>
      </c>
      <c r="D6345">
        <f t="shared" si="1295"/>
        <v>2</v>
      </c>
      <c r="E6345" t="str">
        <f t="shared" si="1296"/>
        <v>OFF</v>
      </c>
      <c r="F6345" s="13">
        <f t="shared" si="1285"/>
        <v>43608</v>
      </c>
      <c r="G6345" s="14" t="str">
        <f t="shared" si="1297"/>
        <v>Avg of 4 NM Projects</v>
      </c>
      <c r="H6345" s="15">
        <f t="shared" si="1286"/>
        <v>6</v>
      </c>
      <c r="I6345" s="93">
        <v>0.38500000000000001</v>
      </c>
      <c r="J6345">
        <f t="shared" si="1287"/>
        <v>2.1629213483146067E-3</v>
      </c>
      <c r="K6345" s="4">
        <v>20.5</v>
      </c>
      <c r="L6345" s="4">
        <v>19.89</v>
      </c>
      <c r="M6345" s="16">
        <f t="shared" si="1288"/>
        <v>7.6576500000000002E-3</v>
      </c>
      <c r="N6345">
        <f t="shared" si="1289"/>
        <v>0</v>
      </c>
      <c r="O6345">
        <f t="shared" si="1290"/>
        <v>0</v>
      </c>
      <c r="P6345" s="63">
        <f t="shared" si="1291"/>
        <v>0</v>
      </c>
    </row>
    <row r="6346" spans="1:18" x14ac:dyDescent="0.3">
      <c r="A6346">
        <f t="shared" si="1292"/>
        <v>2019</v>
      </c>
      <c r="B6346">
        <f t="shared" si="1293"/>
        <v>5</v>
      </c>
      <c r="C6346">
        <f t="shared" si="1294"/>
        <v>23</v>
      </c>
      <c r="D6346">
        <f t="shared" si="1295"/>
        <v>2</v>
      </c>
      <c r="E6346" t="str">
        <f t="shared" si="1296"/>
        <v>OFF</v>
      </c>
      <c r="F6346" s="13">
        <f t="shared" si="1285"/>
        <v>43608</v>
      </c>
      <c r="G6346" s="14" t="str">
        <f t="shared" si="1297"/>
        <v>Avg of 4 NM Projects</v>
      </c>
      <c r="H6346" s="15">
        <f t="shared" si="1286"/>
        <v>7</v>
      </c>
      <c r="I6346" s="93">
        <v>14.719999999999999</v>
      </c>
      <c r="J6346">
        <f t="shared" si="1287"/>
        <v>8.2696629213483142E-2</v>
      </c>
      <c r="K6346" s="4">
        <v>24.04</v>
      </c>
      <c r="L6346" s="4">
        <v>26.58</v>
      </c>
      <c r="M6346" s="16">
        <f t="shared" si="1288"/>
        <v>0.39125759999999998</v>
      </c>
      <c r="N6346">
        <f t="shared" si="1289"/>
        <v>0</v>
      </c>
      <c r="O6346">
        <f t="shared" si="1290"/>
        <v>0</v>
      </c>
      <c r="P6346" s="63">
        <f t="shared" si="1291"/>
        <v>0</v>
      </c>
    </row>
    <row r="6347" spans="1:18" x14ac:dyDescent="0.3">
      <c r="A6347">
        <f t="shared" si="1292"/>
        <v>2019</v>
      </c>
      <c r="B6347">
        <f t="shared" si="1293"/>
        <v>5</v>
      </c>
      <c r="C6347">
        <f t="shared" si="1294"/>
        <v>23</v>
      </c>
      <c r="D6347">
        <f t="shared" si="1295"/>
        <v>2</v>
      </c>
      <c r="E6347" t="str">
        <f t="shared" si="1296"/>
        <v>ON</v>
      </c>
      <c r="F6347" s="13">
        <f t="shared" si="1285"/>
        <v>43608</v>
      </c>
      <c r="G6347" s="14" t="str">
        <f t="shared" si="1297"/>
        <v>Avg of 4 NM Projects</v>
      </c>
      <c r="H6347" s="15">
        <f t="shared" si="1286"/>
        <v>8</v>
      </c>
      <c r="I6347" s="93">
        <v>58.875</v>
      </c>
      <c r="J6347">
        <f t="shared" si="1287"/>
        <v>0.33075842696629215</v>
      </c>
      <c r="K6347" s="4">
        <v>23.66</v>
      </c>
      <c r="L6347" s="4">
        <v>24.7</v>
      </c>
      <c r="M6347" s="16">
        <f t="shared" si="1288"/>
        <v>1.4542124999999999</v>
      </c>
      <c r="N6347">
        <f t="shared" si="1289"/>
        <v>0</v>
      </c>
      <c r="O6347">
        <f t="shared" si="1290"/>
        <v>0</v>
      </c>
      <c r="P6347" s="63">
        <f t="shared" si="1291"/>
        <v>0</v>
      </c>
    </row>
    <row r="6348" spans="1:18" x14ac:dyDescent="0.3">
      <c r="A6348">
        <f t="shared" si="1292"/>
        <v>2019</v>
      </c>
      <c r="B6348">
        <f t="shared" si="1293"/>
        <v>5</v>
      </c>
      <c r="C6348">
        <f t="shared" si="1294"/>
        <v>23</v>
      </c>
      <c r="D6348">
        <f t="shared" si="1295"/>
        <v>2</v>
      </c>
      <c r="E6348" t="str">
        <f t="shared" si="1296"/>
        <v>ON</v>
      </c>
      <c r="F6348" s="13">
        <f t="shared" si="1285"/>
        <v>43608</v>
      </c>
      <c r="G6348" s="14" t="str">
        <f t="shared" si="1297"/>
        <v>Avg of 4 NM Projects</v>
      </c>
      <c r="H6348" s="15">
        <f t="shared" si="1286"/>
        <v>9</v>
      </c>
      <c r="I6348" s="93">
        <v>97.795000000000002</v>
      </c>
      <c r="J6348">
        <f t="shared" si="1287"/>
        <v>0.54941011235955062</v>
      </c>
      <c r="K6348" s="4">
        <v>22.6</v>
      </c>
      <c r="L6348" s="4">
        <v>22.17</v>
      </c>
      <c r="M6348" s="16">
        <f t="shared" si="1288"/>
        <v>2.1681151500000002</v>
      </c>
      <c r="N6348">
        <f t="shared" si="1289"/>
        <v>0</v>
      </c>
      <c r="O6348">
        <f t="shared" si="1290"/>
        <v>1</v>
      </c>
      <c r="P6348" s="63">
        <f t="shared" si="1291"/>
        <v>0</v>
      </c>
    </row>
    <row r="6349" spans="1:18" x14ac:dyDescent="0.3">
      <c r="A6349">
        <f t="shared" si="1292"/>
        <v>2019</v>
      </c>
      <c r="B6349">
        <f t="shared" si="1293"/>
        <v>5</v>
      </c>
      <c r="C6349">
        <f t="shared" si="1294"/>
        <v>23</v>
      </c>
      <c r="D6349">
        <f t="shared" si="1295"/>
        <v>2</v>
      </c>
      <c r="E6349" t="str">
        <f t="shared" si="1296"/>
        <v>ON</v>
      </c>
      <c r="F6349" s="13">
        <f t="shared" si="1285"/>
        <v>43608</v>
      </c>
      <c r="G6349" s="14" t="str">
        <f t="shared" si="1297"/>
        <v>Avg of 4 NM Projects</v>
      </c>
      <c r="H6349" s="15">
        <f t="shared" si="1286"/>
        <v>10</v>
      </c>
      <c r="I6349" s="93">
        <v>113.27500000000001</v>
      </c>
      <c r="J6349">
        <f t="shared" si="1287"/>
        <v>0.63637640449438204</v>
      </c>
      <c r="K6349" s="4">
        <v>24.62</v>
      </c>
      <c r="L6349" s="4">
        <v>24.44</v>
      </c>
      <c r="M6349" s="16">
        <f t="shared" si="1288"/>
        <v>2.7684410000000002</v>
      </c>
      <c r="N6349">
        <f t="shared" si="1289"/>
        <v>0</v>
      </c>
      <c r="O6349">
        <f t="shared" si="1290"/>
        <v>1</v>
      </c>
      <c r="P6349" s="63">
        <f t="shared" si="1291"/>
        <v>0</v>
      </c>
    </row>
    <row r="6350" spans="1:18" x14ac:dyDescent="0.3">
      <c r="A6350">
        <f t="shared" si="1292"/>
        <v>2019</v>
      </c>
      <c r="B6350">
        <f t="shared" si="1293"/>
        <v>5</v>
      </c>
      <c r="C6350">
        <f t="shared" si="1294"/>
        <v>23</v>
      </c>
      <c r="D6350">
        <f t="shared" si="1295"/>
        <v>2</v>
      </c>
      <c r="E6350" t="str">
        <f t="shared" si="1296"/>
        <v>ON</v>
      </c>
      <c r="F6350" s="13">
        <f t="shared" si="1285"/>
        <v>43608</v>
      </c>
      <c r="G6350" s="14" t="str">
        <f t="shared" si="1297"/>
        <v>Avg of 4 NM Projects</v>
      </c>
      <c r="H6350" s="15">
        <f t="shared" si="1286"/>
        <v>11</v>
      </c>
      <c r="I6350" s="93">
        <v>103.80500000000001</v>
      </c>
      <c r="J6350">
        <f t="shared" si="1287"/>
        <v>0.58317415730337085</v>
      </c>
      <c r="K6350" s="4">
        <v>23.6</v>
      </c>
      <c r="L6350" s="4">
        <v>24.83</v>
      </c>
      <c r="M6350" s="16">
        <f t="shared" si="1288"/>
        <v>2.5774781500000001</v>
      </c>
      <c r="N6350">
        <f t="shared" si="1289"/>
        <v>0</v>
      </c>
      <c r="O6350">
        <f t="shared" si="1290"/>
        <v>1</v>
      </c>
      <c r="P6350" s="63">
        <f t="shared" si="1291"/>
        <v>0</v>
      </c>
    </row>
    <row r="6351" spans="1:18" x14ac:dyDescent="0.3">
      <c r="A6351">
        <f t="shared" si="1292"/>
        <v>2019</v>
      </c>
      <c r="B6351">
        <f t="shared" si="1293"/>
        <v>5</v>
      </c>
      <c r="C6351">
        <f t="shared" si="1294"/>
        <v>23</v>
      </c>
      <c r="D6351">
        <f t="shared" si="1295"/>
        <v>2</v>
      </c>
      <c r="E6351" t="str">
        <f t="shared" si="1296"/>
        <v>ON</v>
      </c>
      <c r="F6351" s="13">
        <f t="shared" si="1285"/>
        <v>43608</v>
      </c>
      <c r="G6351" s="14" t="str">
        <f t="shared" si="1297"/>
        <v>Avg of 4 NM Projects</v>
      </c>
      <c r="H6351" s="15">
        <f t="shared" si="1286"/>
        <v>12</v>
      </c>
      <c r="I6351" s="93">
        <v>99.460000000000008</v>
      </c>
      <c r="J6351">
        <f t="shared" si="1287"/>
        <v>0.55876404494382026</v>
      </c>
      <c r="K6351" s="4">
        <v>23.55</v>
      </c>
      <c r="L6351" s="4">
        <v>21.37</v>
      </c>
      <c r="M6351" s="16">
        <f t="shared" si="1288"/>
        <v>2.1254602000000005</v>
      </c>
      <c r="N6351">
        <f t="shared" si="1289"/>
        <v>0</v>
      </c>
      <c r="O6351">
        <f t="shared" si="1290"/>
        <v>1</v>
      </c>
      <c r="P6351" s="63">
        <f t="shared" si="1291"/>
        <v>0</v>
      </c>
    </row>
    <row r="6352" spans="1:18" x14ac:dyDescent="0.3">
      <c r="A6352">
        <f t="shared" si="1292"/>
        <v>2019</v>
      </c>
      <c r="B6352">
        <f t="shared" si="1293"/>
        <v>5</v>
      </c>
      <c r="C6352">
        <f t="shared" si="1294"/>
        <v>23</v>
      </c>
      <c r="D6352">
        <f t="shared" si="1295"/>
        <v>2</v>
      </c>
      <c r="E6352" t="str">
        <f t="shared" si="1296"/>
        <v>ON</v>
      </c>
      <c r="F6352" s="13">
        <f t="shared" si="1285"/>
        <v>43608</v>
      </c>
      <c r="G6352" s="14" t="str">
        <f t="shared" si="1297"/>
        <v>Avg of 4 NM Projects</v>
      </c>
      <c r="H6352" s="15">
        <f t="shared" si="1286"/>
        <v>13</v>
      </c>
      <c r="I6352" s="93">
        <v>94.844999999999999</v>
      </c>
      <c r="J6352">
        <f t="shared" si="1287"/>
        <v>0.53283707865168539</v>
      </c>
      <c r="K6352" s="4">
        <v>23.22</v>
      </c>
      <c r="L6352" s="4">
        <v>20.27</v>
      </c>
      <c r="M6352" s="16">
        <f t="shared" si="1288"/>
        <v>1.9225081499999999</v>
      </c>
      <c r="N6352">
        <f t="shared" si="1289"/>
        <v>0</v>
      </c>
      <c r="O6352">
        <f t="shared" si="1290"/>
        <v>1</v>
      </c>
      <c r="P6352" s="63">
        <f t="shared" si="1291"/>
        <v>0</v>
      </c>
    </row>
    <row r="6353" spans="1:18" x14ac:dyDescent="0.3">
      <c r="A6353">
        <f t="shared" si="1292"/>
        <v>2019</v>
      </c>
      <c r="B6353">
        <f t="shared" si="1293"/>
        <v>5</v>
      </c>
      <c r="C6353">
        <f t="shared" si="1294"/>
        <v>23</v>
      </c>
      <c r="D6353">
        <f t="shared" si="1295"/>
        <v>2</v>
      </c>
      <c r="E6353" t="str">
        <f t="shared" si="1296"/>
        <v>ON</v>
      </c>
      <c r="F6353" s="13">
        <f t="shared" si="1285"/>
        <v>43608</v>
      </c>
      <c r="G6353" s="14" t="str">
        <f t="shared" si="1297"/>
        <v>Avg of 4 NM Projects</v>
      </c>
      <c r="H6353" s="15">
        <f t="shared" si="1286"/>
        <v>14</v>
      </c>
      <c r="I6353" s="93">
        <v>79.875</v>
      </c>
      <c r="J6353">
        <f t="shared" si="1287"/>
        <v>0.4487359550561798</v>
      </c>
      <c r="K6353" s="4">
        <v>23.65</v>
      </c>
      <c r="L6353" s="4">
        <v>19.920000000000002</v>
      </c>
      <c r="M6353" s="16">
        <f t="shared" si="1288"/>
        <v>1.59111</v>
      </c>
      <c r="N6353">
        <f t="shared" si="1289"/>
        <v>0</v>
      </c>
      <c r="O6353">
        <f t="shared" si="1290"/>
        <v>0</v>
      </c>
      <c r="P6353" s="63">
        <f t="shared" si="1291"/>
        <v>0</v>
      </c>
    </row>
    <row r="6354" spans="1:18" x14ac:dyDescent="0.3">
      <c r="A6354">
        <f t="shared" si="1292"/>
        <v>2019</v>
      </c>
      <c r="B6354">
        <f t="shared" si="1293"/>
        <v>5</v>
      </c>
      <c r="C6354">
        <f t="shared" si="1294"/>
        <v>23</v>
      </c>
      <c r="D6354">
        <f t="shared" si="1295"/>
        <v>2</v>
      </c>
      <c r="E6354" t="str">
        <f t="shared" si="1296"/>
        <v>ON</v>
      </c>
      <c r="F6354" s="13">
        <f t="shared" si="1285"/>
        <v>43608</v>
      </c>
      <c r="G6354" s="14" t="str">
        <f t="shared" si="1297"/>
        <v>Avg of 4 NM Projects</v>
      </c>
      <c r="H6354" s="15">
        <f t="shared" si="1286"/>
        <v>15</v>
      </c>
      <c r="I6354" s="93">
        <v>71.81</v>
      </c>
      <c r="J6354">
        <f t="shared" si="1287"/>
        <v>0.40342696629213487</v>
      </c>
      <c r="K6354" s="4">
        <v>24.55</v>
      </c>
      <c r="L6354" s="4">
        <v>19.82</v>
      </c>
      <c r="M6354" s="16">
        <f t="shared" si="1288"/>
        <v>1.4232742</v>
      </c>
      <c r="N6354">
        <f t="shared" si="1289"/>
        <v>0</v>
      </c>
      <c r="O6354">
        <f t="shared" si="1290"/>
        <v>0</v>
      </c>
      <c r="P6354" s="63">
        <f t="shared" si="1291"/>
        <v>0</v>
      </c>
    </row>
    <row r="6355" spans="1:18" x14ac:dyDescent="0.3">
      <c r="A6355">
        <f t="shared" si="1292"/>
        <v>2019</v>
      </c>
      <c r="B6355">
        <f t="shared" si="1293"/>
        <v>5</v>
      </c>
      <c r="C6355">
        <f t="shared" si="1294"/>
        <v>23</v>
      </c>
      <c r="D6355">
        <f t="shared" si="1295"/>
        <v>2</v>
      </c>
      <c r="E6355" t="str">
        <f t="shared" si="1296"/>
        <v>ON</v>
      </c>
      <c r="F6355" s="13">
        <f t="shared" si="1285"/>
        <v>43608</v>
      </c>
      <c r="G6355" s="14" t="str">
        <f t="shared" si="1297"/>
        <v>Avg of 4 NM Projects</v>
      </c>
      <c r="H6355" s="15">
        <f t="shared" si="1286"/>
        <v>16</v>
      </c>
      <c r="I6355" s="93">
        <v>68.355000000000004</v>
      </c>
      <c r="J6355">
        <f t="shared" si="1287"/>
        <v>0.38401685393258428</v>
      </c>
      <c r="K6355" s="4">
        <v>28.27</v>
      </c>
      <c r="L6355" s="4">
        <v>23.07</v>
      </c>
      <c r="M6355" s="16">
        <f t="shared" si="1288"/>
        <v>1.5769498500000001</v>
      </c>
      <c r="N6355">
        <f t="shared" si="1289"/>
        <v>0</v>
      </c>
      <c r="O6355">
        <f t="shared" si="1290"/>
        <v>0</v>
      </c>
      <c r="P6355" s="63">
        <f t="shared" si="1291"/>
        <v>0</v>
      </c>
    </row>
    <row r="6356" spans="1:18" x14ac:dyDescent="0.3">
      <c r="A6356">
        <f t="shared" si="1292"/>
        <v>2019</v>
      </c>
      <c r="B6356">
        <f t="shared" si="1293"/>
        <v>5</v>
      </c>
      <c r="C6356">
        <f t="shared" si="1294"/>
        <v>23</v>
      </c>
      <c r="D6356">
        <f t="shared" si="1295"/>
        <v>2</v>
      </c>
      <c r="E6356" t="str">
        <f t="shared" si="1296"/>
        <v>ON</v>
      </c>
      <c r="F6356" s="13">
        <f t="shared" si="1285"/>
        <v>43608</v>
      </c>
      <c r="G6356" s="14" t="str">
        <f t="shared" si="1297"/>
        <v>Avg of 4 NM Projects</v>
      </c>
      <c r="H6356" s="15">
        <f t="shared" si="1286"/>
        <v>17</v>
      </c>
      <c r="I6356" s="93">
        <v>54.139999999999993</v>
      </c>
      <c r="J6356">
        <f t="shared" si="1287"/>
        <v>0.3041573033707865</v>
      </c>
      <c r="K6356" s="4">
        <v>29.19</v>
      </c>
      <c r="L6356" s="4">
        <v>25.08</v>
      </c>
      <c r="M6356" s="16">
        <f t="shared" si="1288"/>
        <v>1.3578311999999999</v>
      </c>
      <c r="N6356">
        <f t="shared" si="1289"/>
        <v>0</v>
      </c>
      <c r="O6356">
        <f t="shared" si="1290"/>
        <v>0</v>
      </c>
      <c r="P6356" s="63">
        <f t="shared" si="1291"/>
        <v>0</v>
      </c>
    </row>
    <row r="6357" spans="1:18" x14ac:dyDescent="0.3">
      <c r="A6357">
        <f t="shared" si="1292"/>
        <v>2019</v>
      </c>
      <c r="B6357">
        <f t="shared" si="1293"/>
        <v>5</v>
      </c>
      <c r="C6357">
        <f t="shared" si="1294"/>
        <v>23</v>
      </c>
      <c r="D6357">
        <f t="shared" si="1295"/>
        <v>2</v>
      </c>
      <c r="E6357" t="str">
        <f t="shared" si="1296"/>
        <v>ON</v>
      </c>
      <c r="F6357" s="13">
        <f t="shared" si="1285"/>
        <v>43608</v>
      </c>
      <c r="G6357" s="14" t="str">
        <f t="shared" si="1297"/>
        <v>Avg of 4 NM Projects</v>
      </c>
      <c r="H6357" s="15">
        <f t="shared" si="1286"/>
        <v>18</v>
      </c>
      <c r="I6357" s="93">
        <v>32.774999999999999</v>
      </c>
      <c r="J6357">
        <f t="shared" si="1287"/>
        <v>0.18412921348314606</v>
      </c>
      <c r="K6357" s="4">
        <v>32.93</v>
      </c>
      <c r="L6357" s="4">
        <v>19.86</v>
      </c>
      <c r="M6357" s="16">
        <f t="shared" si="1288"/>
        <v>0.65091149999999998</v>
      </c>
      <c r="N6357">
        <f t="shared" si="1289"/>
        <v>0</v>
      </c>
      <c r="O6357">
        <f t="shared" si="1290"/>
        <v>0</v>
      </c>
      <c r="P6357" s="63">
        <f t="shared" si="1291"/>
        <v>0</v>
      </c>
    </row>
    <row r="6358" spans="1:18" x14ac:dyDescent="0.3">
      <c r="A6358">
        <f t="shared" si="1292"/>
        <v>2019</v>
      </c>
      <c r="B6358">
        <f t="shared" si="1293"/>
        <v>5</v>
      </c>
      <c r="C6358">
        <f t="shared" si="1294"/>
        <v>23</v>
      </c>
      <c r="D6358">
        <f t="shared" si="1295"/>
        <v>2</v>
      </c>
      <c r="E6358" t="str">
        <f t="shared" si="1296"/>
        <v>ON</v>
      </c>
      <c r="F6358" s="13">
        <f t="shared" si="1285"/>
        <v>43608</v>
      </c>
      <c r="G6358" s="14" t="str">
        <f t="shared" si="1297"/>
        <v>Avg of 4 NM Projects</v>
      </c>
      <c r="H6358" s="15">
        <f t="shared" si="1286"/>
        <v>19</v>
      </c>
      <c r="I6358" s="93">
        <v>11.010000000000002</v>
      </c>
      <c r="J6358">
        <f t="shared" si="1287"/>
        <v>6.1853932584269675E-2</v>
      </c>
      <c r="K6358" s="4">
        <v>30.38</v>
      </c>
      <c r="L6358" s="4">
        <v>19.29</v>
      </c>
      <c r="M6358" s="16">
        <f t="shared" si="1288"/>
        <v>0.21238290000000004</v>
      </c>
      <c r="N6358">
        <f t="shared" si="1289"/>
        <v>0</v>
      </c>
      <c r="O6358">
        <f t="shared" si="1290"/>
        <v>0</v>
      </c>
      <c r="P6358" s="63">
        <f t="shared" si="1291"/>
        <v>0</v>
      </c>
    </row>
    <row r="6359" spans="1:18" x14ac:dyDescent="0.3">
      <c r="A6359">
        <f t="shared" si="1292"/>
        <v>2019</v>
      </c>
      <c r="B6359">
        <f t="shared" si="1293"/>
        <v>5</v>
      </c>
      <c r="C6359">
        <f t="shared" si="1294"/>
        <v>23</v>
      </c>
      <c r="D6359">
        <f t="shared" si="1295"/>
        <v>2</v>
      </c>
      <c r="E6359" t="str">
        <f t="shared" si="1296"/>
        <v>ON</v>
      </c>
      <c r="F6359" s="13">
        <f t="shared" si="1285"/>
        <v>43608</v>
      </c>
      <c r="G6359" s="14" t="str">
        <f t="shared" si="1297"/>
        <v>Avg of 4 NM Projects</v>
      </c>
      <c r="H6359" s="15">
        <f t="shared" si="1286"/>
        <v>20</v>
      </c>
      <c r="I6359" s="93">
        <v>1.7850000000000001</v>
      </c>
      <c r="J6359">
        <f t="shared" si="1287"/>
        <v>1.0028089887640449E-2</v>
      </c>
      <c r="K6359" s="4">
        <v>29.73</v>
      </c>
      <c r="L6359" s="4">
        <v>18.46</v>
      </c>
      <c r="M6359" s="16">
        <f t="shared" si="1288"/>
        <v>3.2951100000000004E-2</v>
      </c>
      <c r="N6359">
        <f t="shared" si="1289"/>
        <v>0</v>
      </c>
      <c r="O6359">
        <f t="shared" si="1290"/>
        <v>0</v>
      </c>
      <c r="P6359" s="63">
        <f t="shared" si="1291"/>
        <v>0</v>
      </c>
    </row>
    <row r="6360" spans="1:18" x14ac:dyDescent="0.3">
      <c r="A6360">
        <f t="shared" si="1292"/>
        <v>2019</v>
      </c>
      <c r="B6360">
        <f t="shared" si="1293"/>
        <v>5</v>
      </c>
      <c r="C6360">
        <f t="shared" si="1294"/>
        <v>23</v>
      </c>
      <c r="D6360">
        <f t="shared" si="1295"/>
        <v>2</v>
      </c>
      <c r="E6360" t="str">
        <f t="shared" si="1296"/>
        <v>ON</v>
      </c>
      <c r="F6360" s="13">
        <f t="shared" si="1285"/>
        <v>43608</v>
      </c>
      <c r="G6360" s="14" t="str">
        <f t="shared" si="1297"/>
        <v>Avg of 4 NM Projects</v>
      </c>
      <c r="H6360" s="15">
        <f t="shared" si="1286"/>
        <v>21</v>
      </c>
      <c r="I6360" s="93">
        <v>-0.13</v>
      </c>
      <c r="J6360">
        <f t="shared" si="1287"/>
        <v>-7.3033707865168538E-4</v>
      </c>
      <c r="K6360" s="4">
        <v>29.5</v>
      </c>
      <c r="L6360" s="4">
        <v>18.239999999999998</v>
      </c>
      <c r="M6360" s="16">
        <f t="shared" si="1288"/>
        <v>-2.3712E-3</v>
      </c>
      <c r="N6360">
        <f t="shared" si="1289"/>
        <v>0</v>
      </c>
      <c r="O6360">
        <f t="shared" si="1290"/>
        <v>0</v>
      </c>
      <c r="P6360" s="63">
        <f t="shared" si="1291"/>
        <v>0</v>
      </c>
    </row>
    <row r="6361" spans="1:18" x14ac:dyDescent="0.3">
      <c r="A6361">
        <f t="shared" si="1292"/>
        <v>2019</v>
      </c>
      <c r="B6361">
        <f t="shared" si="1293"/>
        <v>5</v>
      </c>
      <c r="C6361">
        <f t="shared" si="1294"/>
        <v>23</v>
      </c>
      <c r="D6361">
        <f t="shared" si="1295"/>
        <v>2</v>
      </c>
      <c r="E6361" t="str">
        <f t="shared" si="1296"/>
        <v>ON</v>
      </c>
      <c r="F6361" s="13">
        <f t="shared" si="1285"/>
        <v>43608</v>
      </c>
      <c r="G6361" s="14" t="str">
        <f t="shared" si="1297"/>
        <v>Avg of 4 NM Projects</v>
      </c>
      <c r="H6361" s="15">
        <f t="shared" si="1286"/>
        <v>22</v>
      </c>
      <c r="I6361" s="93">
        <v>-0.13</v>
      </c>
      <c r="J6361">
        <f t="shared" si="1287"/>
        <v>-7.3033707865168538E-4</v>
      </c>
      <c r="K6361" s="4">
        <v>27.91</v>
      </c>
      <c r="L6361" s="4">
        <v>19.75</v>
      </c>
      <c r="M6361" s="16">
        <f t="shared" si="1288"/>
        <v>-2.5674999999999999E-3</v>
      </c>
      <c r="N6361">
        <f t="shared" si="1289"/>
        <v>0</v>
      </c>
      <c r="O6361">
        <f t="shared" si="1290"/>
        <v>0</v>
      </c>
      <c r="P6361" s="63">
        <f t="shared" si="1291"/>
        <v>0</v>
      </c>
    </row>
    <row r="6362" spans="1:18" x14ac:dyDescent="0.3">
      <c r="A6362">
        <f t="shared" si="1292"/>
        <v>2019</v>
      </c>
      <c r="B6362">
        <f t="shared" si="1293"/>
        <v>5</v>
      </c>
      <c r="C6362">
        <f t="shared" si="1294"/>
        <v>23</v>
      </c>
      <c r="D6362">
        <f t="shared" si="1295"/>
        <v>2</v>
      </c>
      <c r="E6362" t="str">
        <f t="shared" si="1296"/>
        <v>ON</v>
      </c>
      <c r="F6362" s="13">
        <f t="shared" si="1285"/>
        <v>43608</v>
      </c>
      <c r="G6362" s="14" t="str">
        <f t="shared" si="1297"/>
        <v>Avg of 4 NM Projects</v>
      </c>
      <c r="H6362" s="15">
        <f t="shared" si="1286"/>
        <v>23</v>
      </c>
      <c r="I6362" s="93">
        <v>-0.13</v>
      </c>
      <c r="J6362">
        <f t="shared" si="1287"/>
        <v>-7.3033707865168538E-4</v>
      </c>
      <c r="K6362" s="4">
        <v>21.42</v>
      </c>
      <c r="L6362" s="4">
        <v>18.84</v>
      </c>
      <c r="M6362" s="16">
        <f t="shared" si="1288"/>
        <v>-2.4492000000000003E-3</v>
      </c>
      <c r="N6362">
        <f t="shared" si="1289"/>
        <v>0</v>
      </c>
      <c r="O6362">
        <f t="shared" si="1290"/>
        <v>0</v>
      </c>
      <c r="P6362" s="63">
        <f t="shared" si="1291"/>
        <v>0</v>
      </c>
    </row>
    <row r="6363" spans="1:18" x14ac:dyDescent="0.3">
      <c r="A6363">
        <f t="shared" si="1292"/>
        <v>2019</v>
      </c>
      <c r="B6363">
        <f t="shared" si="1293"/>
        <v>5</v>
      </c>
      <c r="C6363">
        <f t="shared" si="1294"/>
        <v>23</v>
      </c>
      <c r="D6363">
        <f t="shared" si="1295"/>
        <v>2</v>
      </c>
      <c r="E6363" t="str">
        <f t="shared" si="1296"/>
        <v>OFF</v>
      </c>
      <c r="F6363" s="13">
        <f t="shared" si="1285"/>
        <v>43608</v>
      </c>
      <c r="G6363" s="14" t="str">
        <f t="shared" si="1297"/>
        <v>Avg of 4 NM Projects</v>
      </c>
      <c r="H6363" s="15">
        <f t="shared" si="1286"/>
        <v>24</v>
      </c>
      <c r="I6363" s="93">
        <v>0</v>
      </c>
      <c r="J6363">
        <f t="shared" si="1287"/>
        <v>0</v>
      </c>
      <c r="K6363" s="4">
        <v>22.52</v>
      </c>
      <c r="L6363" s="4">
        <v>19.739999999999998</v>
      </c>
      <c r="M6363" s="16">
        <f t="shared" si="1288"/>
        <v>0</v>
      </c>
      <c r="N6363">
        <f t="shared" si="1289"/>
        <v>1</v>
      </c>
      <c r="O6363">
        <f t="shared" si="1290"/>
        <v>0</v>
      </c>
      <c r="P6363" s="63">
        <f t="shared" si="1291"/>
        <v>0</v>
      </c>
    </row>
    <row r="6364" spans="1:18" x14ac:dyDescent="0.3">
      <c r="A6364">
        <f t="shared" si="1292"/>
        <v>2019</v>
      </c>
      <c r="B6364">
        <f t="shared" si="1293"/>
        <v>5</v>
      </c>
      <c r="C6364">
        <f t="shared" si="1294"/>
        <v>24</v>
      </c>
      <c r="D6364">
        <f t="shared" si="1295"/>
        <v>3</v>
      </c>
      <c r="E6364" t="str">
        <f t="shared" si="1296"/>
        <v>OFF</v>
      </c>
      <c r="F6364" s="13">
        <f t="shared" si="1285"/>
        <v>43609</v>
      </c>
      <c r="G6364" s="14" t="str">
        <f t="shared" si="1297"/>
        <v>Avg of 4 NM Projects</v>
      </c>
      <c r="H6364" s="15">
        <f t="shared" si="1286"/>
        <v>1</v>
      </c>
      <c r="I6364" s="93">
        <v>0</v>
      </c>
      <c r="J6364">
        <f t="shared" si="1287"/>
        <v>0</v>
      </c>
      <c r="K6364" s="4">
        <v>20.74</v>
      </c>
      <c r="L6364" s="4">
        <v>15.08</v>
      </c>
      <c r="M6364" s="16">
        <f t="shared" si="1288"/>
        <v>0</v>
      </c>
      <c r="N6364">
        <f t="shared" si="1289"/>
        <v>1</v>
      </c>
      <c r="O6364">
        <f t="shared" si="1290"/>
        <v>0</v>
      </c>
      <c r="P6364" s="63">
        <f t="shared" si="1291"/>
        <v>0</v>
      </c>
      <c r="Q6364" s="34"/>
      <c r="R6364" s="34"/>
    </row>
    <row r="6365" spans="1:18" x14ac:dyDescent="0.3">
      <c r="A6365">
        <f t="shared" si="1292"/>
        <v>2019</v>
      </c>
      <c r="B6365">
        <f t="shared" si="1293"/>
        <v>5</v>
      </c>
      <c r="C6365">
        <f t="shared" si="1294"/>
        <v>24</v>
      </c>
      <c r="D6365">
        <f t="shared" si="1295"/>
        <v>3</v>
      </c>
      <c r="E6365" t="str">
        <f t="shared" si="1296"/>
        <v>OFF</v>
      </c>
      <c r="F6365" s="13">
        <f t="shared" ref="F6365:F6428" si="1298">+F6341+1</f>
        <v>43609</v>
      </c>
      <c r="G6365" s="14" t="str">
        <f t="shared" si="1297"/>
        <v>Avg of 4 NM Projects</v>
      </c>
      <c r="H6365" s="15">
        <f t="shared" ref="H6365:H6428" si="1299">H6341</f>
        <v>2</v>
      </c>
      <c r="I6365" s="93">
        <v>-0.13</v>
      </c>
      <c r="J6365">
        <f t="shared" si="1287"/>
        <v>-7.3033707865168538E-4</v>
      </c>
      <c r="K6365" s="4">
        <v>18</v>
      </c>
      <c r="L6365" s="4">
        <v>15.95</v>
      </c>
      <c r="M6365" s="16">
        <f t="shared" si="1288"/>
        <v>-2.0735000000000003E-3</v>
      </c>
      <c r="N6365">
        <f t="shared" si="1289"/>
        <v>0</v>
      </c>
      <c r="O6365">
        <f t="shared" si="1290"/>
        <v>0</v>
      </c>
      <c r="P6365" s="63">
        <f t="shared" si="1291"/>
        <v>0</v>
      </c>
    </row>
    <row r="6366" spans="1:18" x14ac:dyDescent="0.3">
      <c r="A6366">
        <f t="shared" si="1292"/>
        <v>2019</v>
      </c>
      <c r="B6366">
        <f t="shared" si="1293"/>
        <v>5</v>
      </c>
      <c r="C6366">
        <f t="shared" si="1294"/>
        <v>24</v>
      </c>
      <c r="D6366">
        <f t="shared" si="1295"/>
        <v>3</v>
      </c>
      <c r="E6366" t="str">
        <f t="shared" si="1296"/>
        <v>OFF</v>
      </c>
      <c r="F6366" s="13">
        <f t="shared" si="1298"/>
        <v>43609</v>
      </c>
      <c r="G6366" s="14" t="str">
        <f t="shared" si="1297"/>
        <v>Avg of 4 NM Projects</v>
      </c>
      <c r="H6366" s="15">
        <f t="shared" si="1299"/>
        <v>3</v>
      </c>
      <c r="I6366" s="93">
        <v>-0.26</v>
      </c>
      <c r="J6366">
        <f t="shared" si="1287"/>
        <v>-1.4606741573033708E-3</v>
      </c>
      <c r="K6366" s="4">
        <v>17.57</v>
      </c>
      <c r="L6366" s="4">
        <v>16.39</v>
      </c>
      <c r="M6366" s="16">
        <f t="shared" si="1288"/>
        <v>-4.2614000000000003E-3</v>
      </c>
      <c r="N6366">
        <f t="shared" si="1289"/>
        <v>0</v>
      </c>
      <c r="O6366">
        <f t="shared" si="1290"/>
        <v>0</v>
      </c>
      <c r="P6366" s="63">
        <f t="shared" si="1291"/>
        <v>0</v>
      </c>
    </row>
    <row r="6367" spans="1:18" x14ac:dyDescent="0.3">
      <c r="A6367">
        <f t="shared" si="1292"/>
        <v>2019</v>
      </c>
      <c r="B6367">
        <f t="shared" si="1293"/>
        <v>5</v>
      </c>
      <c r="C6367">
        <f t="shared" si="1294"/>
        <v>24</v>
      </c>
      <c r="D6367">
        <f t="shared" si="1295"/>
        <v>3</v>
      </c>
      <c r="E6367" t="str">
        <f t="shared" si="1296"/>
        <v>OFF</v>
      </c>
      <c r="F6367" s="13">
        <f t="shared" si="1298"/>
        <v>43609</v>
      </c>
      <c r="G6367" s="14" t="str">
        <f t="shared" si="1297"/>
        <v>Avg of 4 NM Projects</v>
      </c>
      <c r="H6367" s="15">
        <f t="shared" si="1299"/>
        <v>4</v>
      </c>
      <c r="I6367" s="93">
        <v>-0.26</v>
      </c>
      <c r="J6367">
        <f t="shared" si="1287"/>
        <v>-1.4606741573033708E-3</v>
      </c>
      <c r="K6367" s="4">
        <v>16.72</v>
      </c>
      <c r="L6367" s="4">
        <v>15.12</v>
      </c>
      <c r="M6367" s="16">
        <f t="shared" si="1288"/>
        <v>-3.9312000000000001E-3</v>
      </c>
      <c r="N6367">
        <f t="shared" si="1289"/>
        <v>0</v>
      </c>
      <c r="O6367">
        <f t="shared" si="1290"/>
        <v>0</v>
      </c>
      <c r="P6367" s="63">
        <f t="shared" si="1291"/>
        <v>0</v>
      </c>
    </row>
    <row r="6368" spans="1:18" x14ac:dyDescent="0.3">
      <c r="A6368">
        <f t="shared" si="1292"/>
        <v>2019</v>
      </c>
      <c r="B6368">
        <f t="shared" si="1293"/>
        <v>5</v>
      </c>
      <c r="C6368">
        <f t="shared" si="1294"/>
        <v>24</v>
      </c>
      <c r="D6368">
        <f t="shared" si="1295"/>
        <v>3</v>
      </c>
      <c r="E6368" t="str">
        <f t="shared" si="1296"/>
        <v>OFF</v>
      </c>
      <c r="F6368" s="13">
        <f t="shared" si="1298"/>
        <v>43609</v>
      </c>
      <c r="G6368" s="14" t="str">
        <f t="shared" si="1297"/>
        <v>Avg of 4 NM Projects</v>
      </c>
      <c r="H6368" s="15">
        <f t="shared" si="1299"/>
        <v>5</v>
      </c>
      <c r="I6368" s="93">
        <v>-0.13</v>
      </c>
      <c r="J6368">
        <f t="shared" si="1287"/>
        <v>-7.3033707865168538E-4</v>
      </c>
      <c r="K6368" s="4">
        <v>16.62</v>
      </c>
      <c r="L6368" s="4">
        <v>16.21</v>
      </c>
      <c r="M6368" s="16">
        <f t="shared" si="1288"/>
        <v>-2.1073000000000003E-3</v>
      </c>
      <c r="N6368">
        <f t="shared" si="1289"/>
        <v>0</v>
      </c>
      <c r="O6368">
        <f t="shared" si="1290"/>
        <v>0</v>
      </c>
      <c r="P6368" s="63">
        <f t="shared" si="1291"/>
        <v>0</v>
      </c>
    </row>
    <row r="6369" spans="1:16" x14ac:dyDescent="0.3">
      <c r="A6369">
        <f t="shared" si="1292"/>
        <v>2019</v>
      </c>
      <c r="B6369">
        <f t="shared" si="1293"/>
        <v>5</v>
      </c>
      <c r="C6369">
        <f t="shared" si="1294"/>
        <v>24</v>
      </c>
      <c r="D6369">
        <f t="shared" si="1295"/>
        <v>3</v>
      </c>
      <c r="E6369" t="str">
        <f t="shared" si="1296"/>
        <v>OFF</v>
      </c>
      <c r="F6369" s="13">
        <f t="shared" si="1298"/>
        <v>43609</v>
      </c>
      <c r="G6369" s="14" t="str">
        <f t="shared" si="1297"/>
        <v>Avg of 4 NM Projects</v>
      </c>
      <c r="H6369" s="15">
        <f t="shared" si="1299"/>
        <v>6</v>
      </c>
      <c r="I6369" s="93">
        <v>-0.26</v>
      </c>
      <c r="J6369">
        <f t="shared" si="1287"/>
        <v>-1.4606741573033708E-3</v>
      </c>
      <c r="K6369" s="4">
        <v>18.61</v>
      </c>
      <c r="L6369" s="4">
        <v>16.27</v>
      </c>
      <c r="M6369" s="16">
        <f t="shared" si="1288"/>
        <v>-4.2301999999999999E-3</v>
      </c>
      <c r="N6369">
        <f t="shared" si="1289"/>
        <v>0</v>
      </c>
      <c r="O6369">
        <f t="shared" si="1290"/>
        <v>0</v>
      </c>
      <c r="P6369" s="63">
        <f t="shared" si="1291"/>
        <v>0</v>
      </c>
    </row>
    <row r="6370" spans="1:16" x14ac:dyDescent="0.3">
      <c r="A6370">
        <f t="shared" si="1292"/>
        <v>2019</v>
      </c>
      <c r="B6370">
        <f t="shared" si="1293"/>
        <v>5</v>
      </c>
      <c r="C6370">
        <f t="shared" si="1294"/>
        <v>24</v>
      </c>
      <c r="D6370">
        <f t="shared" si="1295"/>
        <v>3</v>
      </c>
      <c r="E6370" t="str">
        <f t="shared" si="1296"/>
        <v>OFF</v>
      </c>
      <c r="F6370" s="13">
        <f t="shared" si="1298"/>
        <v>43609</v>
      </c>
      <c r="G6370" s="14" t="str">
        <f t="shared" si="1297"/>
        <v>Avg of 4 NM Projects</v>
      </c>
      <c r="H6370" s="15">
        <f t="shared" si="1299"/>
        <v>7</v>
      </c>
      <c r="I6370" s="93">
        <v>5.8900000000000006</v>
      </c>
      <c r="J6370">
        <f t="shared" si="1287"/>
        <v>3.3089887640449442E-2</v>
      </c>
      <c r="K6370" s="4">
        <v>23.19</v>
      </c>
      <c r="L6370" s="4">
        <v>14.55</v>
      </c>
      <c r="M6370" s="16">
        <f t="shared" si="1288"/>
        <v>8.5699500000000012E-2</v>
      </c>
      <c r="N6370">
        <f t="shared" si="1289"/>
        <v>0</v>
      </c>
      <c r="O6370">
        <f t="shared" si="1290"/>
        <v>0</v>
      </c>
      <c r="P6370" s="63">
        <f t="shared" si="1291"/>
        <v>0</v>
      </c>
    </row>
    <row r="6371" spans="1:16" x14ac:dyDescent="0.3">
      <c r="A6371">
        <f t="shared" si="1292"/>
        <v>2019</v>
      </c>
      <c r="B6371">
        <f t="shared" si="1293"/>
        <v>5</v>
      </c>
      <c r="C6371">
        <f t="shared" si="1294"/>
        <v>24</v>
      </c>
      <c r="D6371">
        <f t="shared" si="1295"/>
        <v>3</v>
      </c>
      <c r="E6371" t="str">
        <f t="shared" si="1296"/>
        <v>ON</v>
      </c>
      <c r="F6371" s="13">
        <f t="shared" si="1298"/>
        <v>43609</v>
      </c>
      <c r="G6371" s="14" t="str">
        <f t="shared" si="1297"/>
        <v>Avg of 4 NM Projects</v>
      </c>
      <c r="H6371" s="15">
        <f t="shared" si="1299"/>
        <v>8</v>
      </c>
      <c r="I6371" s="93">
        <v>23.3</v>
      </c>
      <c r="J6371">
        <f t="shared" si="1287"/>
        <v>0.13089887640449438</v>
      </c>
      <c r="K6371" s="4">
        <v>24.5</v>
      </c>
      <c r="L6371" s="4">
        <v>16.64</v>
      </c>
      <c r="M6371" s="16">
        <f t="shared" si="1288"/>
        <v>0.38771200000000006</v>
      </c>
      <c r="N6371">
        <f t="shared" si="1289"/>
        <v>0</v>
      </c>
      <c r="O6371">
        <f t="shared" si="1290"/>
        <v>0</v>
      </c>
      <c r="P6371" s="63">
        <f t="shared" si="1291"/>
        <v>0</v>
      </c>
    </row>
    <row r="6372" spans="1:16" x14ac:dyDescent="0.3">
      <c r="A6372">
        <f t="shared" si="1292"/>
        <v>2019</v>
      </c>
      <c r="B6372">
        <f t="shared" si="1293"/>
        <v>5</v>
      </c>
      <c r="C6372">
        <f t="shared" si="1294"/>
        <v>24</v>
      </c>
      <c r="D6372">
        <f t="shared" si="1295"/>
        <v>3</v>
      </c>
      <c r="E6372" t="str">
        <f t="shared" si="1296"/>
        <v>ON</v>
      </c>
      <c r="F6372" s="13">
        <f t="shared" si="1298"/>
        <v>43609</v>
      </c>
      <c r="G6372" s="14" t="str">
        <f t="shared" si="1297"/>
        <v>Avg of 4 NM Projects</v>
      </c>
      <c r="H6372" s="15">
        <f t="shared" si="1299"/>
        <v>9</v>
      </c>
      <c r="I6372" s="93">
        <v>33.924999999999997</v>
      </c>
      <c r="J6372">
        <f t="shared" si="1287"/>
        <v>0.19058988764044943</v>
      </c>
      <c r="K6372" s="4">
        <v>25.17</v>
      </c>
      <c r="L6372" s="4">
        <v>17.97</v>
      </c>
      <c r="M6372" s="16">
        <f t="shared" si="1288"/>
        <v>0.60963224999999988</v>
      </c>
      <c r="N6372">
        <f t="shared" si="1289"/>
        <v>0</v>
      </c>
      <c r="O6372">
        <f t="shared" si="1290"/>
        <v>0</v>
      </c>
      <c r="P6372" s="63">
        <f t="shared" si="1291"/>
        <v>0</v>
      </c>
    </row>
    <row r="6373" spans="1:16" x14ac:dyDescent="0.3">
      <c r="A6373">
        <f t="shared" si="1292"/>
        <v>2019</v>
      </c>
      <c r="B6373">
        <f t="shared" si="1293"/>
        <v>5</v>
      </c>
      <c r="C6373">
        <f t="shared" si="1294"/>
        <v>24</v>
      </c>
      <c r="D6373">
        <f t="shared" si="1295"/>
        <v>3</v>
      </c>
      <c r="E6373" t="str">
        <f t="shared" si="1296"/>
        <v>ON</v>
      </c>
      <c r="F6373" s="13">
        <f t="shared" si="1298"/>
        <v>43609</v>
      </c>
      <c r="G6373" s="14" t="str">
        <f t="shared" si="1297"/>
        <v>Avg of 4 NM Projects</v>
      </c>
      <c r="H6373" s="15">
        <f t="shared" si="1299"/>
        <v>10</v>
      </c>
      <c r="I6373" s="93">
        <v>44.804999999999993</v>
      </c>
      <c r="J6373">
        <f t="shared" si="1287"/>
        <v>0.2517134831460674</v>
      </c>
      <c r="K6373" s="4">
        <v>25.23</v>
      </c>
      <c r="L6373" s="4">
        <v>18.53</v>
      </c>
      <c r="M6373" s="16">
        <f t="shared" si="1288"/>
        <v>0.83023664999999991</v>
      </c>
      <c r="N6373">
        <f t="shared" si="1289"/>
        <v>0</v>
      </c>
      <c r="O6373">
        <f t="shared" si="1290"/>
        <v>0</v>
      </c>
      <c r="P6373" s="63">
        <f t="shared" si="1291"/>
        <v>0</v>
      </c>
    </row>
    <row r="6374" spans="1:16" x14ac:dyDescent="0.3">
      <c r="A6374">
        <f t="shared" si="1292"/>
        <v>2019</v>
      </c>
      <c r="B6374">
        <f t="shared" si="1293"/>
        <v>5</v>
      </c>
      <c r="C6374">
        <f t="shared" si="1294"/>
        <v>24</v>
      </c>
      <c r="D6374">
        <f t="shared" si="1295"/>
        <v>3</v>
      </c>
      <c r="E6374" t="str">
        <f t="shared" si="1296"/>
        <v>ON</v>
      </c>
      <c r="F6374" s="13">
        <f t="shared" si="1298"/>
        <v>43609</v>
      </c>
      <c r="G6374" s="14" t="str">
        <f t="shared" si="1297"/>
        <v>Avg of 4 NM Projects</v>
      </c>
      <c r="H6374" s="15">
        <f t="shared" si="1299"/>
        <v>11</v>
      </c>
      <c r="I6374" s="93">
        <v>79.10499999999999</v>
      </c>
      <c r="J6374">
        <f t="shared" si="1287"/>
        <v>0.44441011235955052</v>
      </c>
      <c r="K6374" s="4">
        <v>24.37</v>
      </c>
      <c r="L6374" s="4">
        <v>19.09</v>
      </c>
      <c r="M6374" s="16">
        <f t="shared" si="1288"/>
        <v>1.5101144499999999</v>
      </c>
      <c r="N6374">
        <f t="shared" si="1289"/>
        <v>0</v>
      </c>
      <c r="O6374">
        <f t="shared" si="1290"/>
        <v>0</v>
      </c>
      <c r="P6374" s="63">
        <f t="shared" si="1291"/>
        <v>0</v>
      </c>
    </row>
    <row r="6375" spans="1:16" x14ac:dyDescent="0.3">
      <c r="A6375">
        <f t="shared" si="1292"/>
        <v>2019</v>
      </c>
      <c r="B6375">
        <f t="shared" si="1293"/>
        <v>5</v>
      </c>
      <c r="C6375">
        <f t="shared" si="1294"/>
        <v>24</v>
      </c>
      <c r="D6375">
        <f t="shared" si="1295"/>
        <v>3</v>
      </c>
      <c r="E6375" t="str">
        <f t="shared" si="1296"/>
        <v>ON</v>
      </c>
      <c r="F6375" s="13">
        <f t="shared" si="1298"/>
        <v>43609</v>
      </c>
      <c r="G6375" s="14" t="str">
        <f t="shared" si="1297"/>
        <v>Avg of 4 NM Projects</v>
      </c>
      <c r="H6375" s="15">
        <f t="shared" si="1299"/>
        <v>12</v>
      </c>
      <c r="I6375" s="93">
        <v>91.135000000000005</v>
      </c>
      <c r="J6375">
        <f t="shared" si="1287"/>
        <v>0.51199438202247194</v>
      </c>
      <c r="K6375" s="4">
        <v>25.15</v>
      </c>
      <c r="L6375" s="4">
        <v>18.22</v>
      </c>
      <c r="M6375" s="16">
        <f t="shared" si="1288"/>
        <v>1.6604797</v>
      </c>
      <c r="N6375">
        <f t="shared" si="1289"/>
        <v>0</v>
      </c>
      <c r="O6375">
        <f t="shared" si="1290"/>
        <v>1</v>
      </c>
      <c r="P6375" s="63">
        <f t="shared" si="1291"/>
        <v>0</v>
      </c>
    </row>
    <row r="6376" spans="1:16" x14ac:dyDescent="0.3">
      <c r="A6376">
        <f t="shared" si="1292"/>
        <v>2019</v>
      </c>
      <c r="B6376">
        <f t="shared" si="1293"/>
        <v>5</v>
      </c>
      <c r="C6376">
        <f t="shared" si="1294"/>
        <v>24</v>
      </c>
      <c r="D6376">
        <f t="shared" si="1295"/>
        <v>3</v>
      </c>
      <c r="E6376" t="str">
        <f t="shared" si="1296"/>
        <v>ON</v>
      </c>
      <c r="F6376" s="13">
        <f t="shared" si="1298"/>
        <v>43609</v>
      </c>
      <c r="G6376" s="14" t="str">
        <f t="shared" si="1297"/>
        <v>Avg of 4 NM Projects</v>
      </c>
      <c r="H6376" s="15">
        <f t="shared" si="1299"/>
        <v>13</v>
      </c>
      <c r="I6376" s="93">
        <v>92.155000000000001</v>
      </c>
      <c r="J6376">
        <f t="shared" si="1287"/>
        <v>0.51772471910112361</v>
      </c>
      <c r="K6376" s="4">
        <v>24.78</v>
      </c>
      <c r="L6376" s="4">
        <v>17.27</v>
      </c>
      <c r="M6376" s="16">
        <f t="shared" si="1288"/>
        <v>1.5915168499999999</v>
      </c>
      <c r="N6376">
        <f t="shared" si="1289"/>
        <v>0</v>
      </c>
      <c r="O6376">
        <f t="shared" si="1290"/>
        <v>1</v>
      </c>
      <c r="P6376" s="63">
        <f t="shared" si="1291"/>
        <v>0</v>
      </c>
    </row>
    <row r="6377" spans="1:16" x14ac:dyDescent="0.3">
      <c r="A6377">
        <f t="shared" si="1292"/>
        <v>2019</v>
      </c>
      <c r="B6377">
        <f t="shared" si="1293"/>
        <v>5</v>
      </c>
      <c r="C6377">
        <f t="shared" si="1294"/>
        <v>24</v>
      </c>
      <c r="D6377">
        <f t="shared" si="1295"/>
        <v>3</v>
      </c>
      <c r="E6377" t="str">
        <f t="shared" si="1296"/>
        <v>ON</v>
      </c>
      <c r="F6377" s="13">
        <f t="shared" si="1298"/>
        <v>43609</v>
      </c>
      <c r="G6377" s="14" t="str">
        <f t="shared" si="1297"/>
        <v>Avg of 4 NM Projects</v>
      </c>
      <c r="H6377" s="15">
        <f t="shared" si="1299"/>
        <v>14</v>
      </c>
      <c r="I6377" s="93">
        <v>92.795000000000002</v>
      </c>
      <c r="J6377">
        <f t="shared" si="1287"/>
        <v>0.52132022471910111</v>
      </c>
      <c r="K6377" s="4">
        <v>24.83</v>
      </c>
      <c r="L6377" s="4">
        <v>17.96</v>
      </c>
      <c r="M6377" s="16">
        <f t="shared" si="1288"/>
        <v>1.6665982000000001</v>
      </c>
      <c r="N6377">
        <f t="shared" si="1289"/>
        <v>0</v>
      </c>
      <c r="O6377">
        <f t="shared" si="1290"/>
        <v>1</v>
      </c>
      <c r="P6377" s="63">
        <f t="shared" si="1291"/>
        <v>0</v>
      </c>
    </row>
    <row r="6378" spans="1:16" x14ac:dyDescent="0.3">
      <c r="A6378">
        <f t="shared" si="1292"/>
        <v>2019</v>
      </c>
      <c r="B6378">
        <f t="shared" si="1293"/>
        <v>5</v>
      </c>
      <c r="C6378">
        <f t="shared" si="1294"/>
        <v>24</v>
      </c>
      <c r="D6378">
        <f t="shared" si="1295"/>
        <v>3</v>
      </c>
      <c r="E6378" t="str">
        <f t="shared" si="1296"/>
        <v>ON</v>
      </c>
      <c r="F6378" s="13">
        <f t="shared" si="1298"/>
        <v>43609</v>
      </c>
      <c r="G6378" s="14" t="str">
        <f t="shared" si="1297"/>
        <v>Avg of 4 NM Projects</v>
      </c>
      <c r="H6378" s="15">
        <f t="shared" si="1299"/>
        <v>15</v>
      </c>
      <c r="I6378" s="93">
        <v>98.94</v>
      </c>
      <c r="J6378">
        <f t="shared" si="1287"/>
        <v>0.55584269662921348</v>
      </c>
      <c r="K6378" s="4">
        <v>26.23</v>
      </c>
      <c r="L6378" s="4">
        <v>17.739999999999998</v>
      </c>
      <c r="M6378" s="16">
        <f t="shared" si="1288"/>
        <v>1.7551955999999997</v>
      </c>
      <c r="N6378">
        <f t="shared" si="1289"/>
        <v>0</v>
      </c>
      <c r="O6378">
        <f t="shared" si="1290"/>
        <v>1</v>
      </c>
      <c r="P6378" s="63">
        <f t="shared" si="1291"/>
        <v>0</v>
      </c>
    </row>
    <row r="6379" spans="1:16" x14ac:dyDescent="0.3">
      <c r="A6379">
        <f t="shared" si="1292"/>
        <v>2019</v>
      </c>
      <c r="B6379">
        <f t="shared" si="1293"/>
        <v>5</v>
      </c>
      <c r="C6379">
        <f t="shared" si="1294"/>
        <v>24</v>
      </c>
      <c r="D6379">
        <f t="shared" si="1295"/>
        <v>3</v>
      </c>
      <c r="E6379" t="str">
        <f t="shared" si="1296"/>
        <v>ON</v>
      </c>
      <c r="F6379" s="13">
        <f t="shared" si="1298"/>
        <v>43609</v>
      </c>
      <c r="G6379" s="14" t="str">
        <f t="shared" si="1297"/>
        <v>Avg of 4 NM Projects</v>
      </c>
      <c r="H6379" s="15">
        <f t="shared" si="1299"/>
        <v>16</v>
      </c>
      <c r="I6379" s="93">
        <v>83.84</v>
      </c>
      <c r="J6379">
        <f t="shared" si="1287"/>
        <v>0.47101123595505617</v>
      </c>
      <c r="K6379" s="4">
        <v>26.18</v>
      </c>
      <c r="L6379" s="4">
        <v>20.67</v>
      </c>
      <c r="M6379" s="16">
        <f t="shared" si="1288"/>
        <v>1.7329728000000002</v>
      </c>
      <c r="N6379">
        <f t="shared" si="1289"/>
        <v>0</v>
      </c>
      <c r="O6379">
        <f t="shared" si="1290"/>
        <v>0</v>
      </c>
      <c r="P6379" s="63">
        <f t="shared" si="1291"/>
        <v>0</v>
      </c>
    </row>
    <row r="6380" spans="1:16" x14ac:dyDescent="0.3">
      <c r="A6380">
        <f t="shared" si="1292"/>
        <v>2019</v>
      </c>
      <c r="B6380">
        <f t="shared" si="1293"/>
        <v>5</v>
      </c>
      <c r="C6380">
        <f t="shared" si="1294"/>
        <v>24</v>
      </c>
      <c r="D6380">
        <f t="shared" si="1295"/>
        <v>3</v>
      </c>
      <c r="E6380" t="str">
        <f t="shared" si="1296"/>
        <v>ON</v>
      </c>
      <c r="F6380" s="13">
        <f t="shared" si="1298"/>
        <v>43609</v>
      </c>
      <c r="G6380" s="14" t="str">
        <f t="shared" si="1297"/>
        <v>Avg of 4 NM Projects</v>
      </c>
      <c r="H6380" s="15">
        <f t="shared" si="1299"/>
        <v>17</v>
      </c>
      <c r="I6380" s="93">
        <v>60.415000000000006</v>
      </c>
      <c r="J6380">
        <f t="shared" si="1287"/>
        <v>0.3394101123595506</v>
      </c>
      <c r="K6380" s="4">
        <v>25.63</v>
      </c>
      <c r="L6380" s="4">
        <v>29.33</v>
      </c>
      <c r="M6380" s="16">
        <f t="shared" si="1288"/>
        <v>1.7719719500000002</v>
      </c>
      <c r="N6380">
        <f t="shared" si="1289"/>
        <v>0</v>
      </c>
      <c r="O6380">
        <f t="shared" si="1290"/>
        <v>0</v>
      </c>
      <c r="P6380" s="63">
        <f t="shared" si="1291"/>
        <v>0</v>
      </c>
    </row>
    <row r="6381" spans="1:16" x14ac:dyDescent="0.3">
      <c r="A6381">
        <f t="shared" si="1292"/>
        <v>2019</v>
      </c>
      <c r="B6381">
        <f t="shared" si="1293"/>
        <v>5</v>
      </c>
      <c r="C6381">
        <f t="shared" si="1294"/>
        <v>24</v>
      </c>
      <c r="D6381">
        <f t="shared" si="1295"/>
        <v>3</v>
      </c>
      <c r="E6381" t="str">
        <f t="shared" si="1296"/>
        <v>ON</v>
      </c>
      <c r="F6381" s="13">
        <f t="shared" si="1298"/>
        <v>43609</v>
      </c>
      <c r="G6381" s="14" t="str">
        <f t="shared" si="1297"/>
        <v>Avg of 4 NM Projects</v>
      </c>
      <c r="H6381" s="15">
        <f t="shared" si="1299"/>
        <v>18</v>
      </c>
      <c r="I6381" s="93">
        <v>41.35</v>
      </c>
      <c r="J6381">
        <f t="shared" si="1287"/>
        <v>0.23230337078651686</v>
      </c>
      <c r="K6381" s="4">
        <v>29.06</v>
      </c>
      <c r="L6381" s="4">
        <v>20.36</v>
      </c>
      <c r="M6381" s="16">
        <f t="shared" si="1288"/>
        <v>0.84188599999999991</v>
      </c>
      <c r="N6381">
        <f t="shared" si="1289"/>
        <v>0</v>
      </c>
      <c r="O6381">
        <f t="shared" si="1290"/>
        <v>0</v>
      </c>
      <c r="P6381" s="63">
        <f t="shared" si="1291"/>
        <v>0</v>
      </c>
    </row>
    <row r="6382" spans="1:16" x14ac:dyDescent="0.3">
      <c r="A6382">
        <f t="shared" si="1292"/>
        <v>2019</v>
      </c>
      <c r="B6382">
        <f t="shared" si="1293"/>
        <v>5</v>
      </c>
      <c r="C6382">
        <f t="shared" si="1294"/>
        <v>24</v>
      </c>
      <c r="D6382">
        <f t="shared" si="1295"/>
        <v>3</v>
      </c>
      <c r="E6382" t="str">
        <f t="shared" si="1296"/>
        <v>ON</v>
      </c>
      <c r="F6382" s="13">
        <f t="shared" si="1298"/>
        <v>43609</v>
      </c>
      <c r="G6382" s="14" t="str">
        <f t="shared" si="1297"/>
        <v>Avg of 4 NM Projects</v>
      </c>
      <c r="H6382" s="15">
        <f t="shared" si="1299"/>
        <v>19</v>
      </c>
      <c r="I6382" s="93">
        <v>28.67</v>
      </c>
      <c r="J6382">
        <f t="shared" si="1287"/>
        <v>0.16106741573033709</v>
      </c>
      <c r="K6382" s="4">
        <v>27.2</v>
      </c>
      <c r="L6382" s="4">
        <v>20.239999999999998</v>
      </c>
      <c r="M6382" s="16">
        <f t="shared" si="1288"/>
        <v>0.58028080000000004</v>
      </c>
      <c r="N6382">
        <f t="shared" si="1289"/>
        <v>0</v>
      </c>
      <c r="O6382">
        <f t="shared" si="1290"/>
        <v>0</v>
      </c>
      <c r="P6382" s="63">
        <f t="shared" si="1291"/>
        <v>0</v>
      </c>
    </row>
    <row r="6383" spans="1:16" x14ac:dyDescent="0.3">
      <c r="A6383">
        <f t="shared" si="1292"/>
        <v>2019</v>
      </c>
      <c r="B6383">
        <f t="shared" si="1293"/>
        <v>5</v>
      </c>
      <c r="C6383">
        <f t="shared" si="1294"/>
        <v>24</v>
      </c>
      <c r="D6383">
        <f t="shared" si="1295"/>
        <v>3</v>
      </c>
      <c r="E6383" t="str">
        <f t="shared" si="1296"/>
        <v>ON</v>
      </c>
      <c r="F6383" s="13">
        <f t="shared" si="1298"/>
        <v>43609</v>
      </c>
      <c r="G6383" s="14" t="str">
        <f t="shared" si="1297"/>
        <v>Avg of 4 NM Projects</v>
      </c>
      <c r="H6383" s="15">
        <f t="shared" si="1299"/>
        <v>20</v>
      </c>
      <c r="I6383" s="93">
        <v>7.4250000000000007</v>
      </c>
      <c r="J6383">
        <f t="shared" si="1287"/>
        <v>4.1713483146067418E-2</v>
      </c>
      <c r="K6383" s="4">
        <v>26.19</v>
      </c>
      <c r="L6383" s="4">
        <v>19.64</v>
      </c>
      <c r="M6383" s="16">
        <f t="shared" si="1288"/>
        <v>0.14582700000000004</v>
      </c>
      <c r="N6383">
        <f t="shared" si="1289"/>
        <v>0</v>
      </c>
      <c r="O6383">
        <f t="shared" si="1290"/>
        <v>0</v>
      </c>
      <c r="P6383" s="63">
        <f t="shared" si="1291"/>
        <v>0</v>
      </c>
    </row>
    <row r="6384" spans="1:16" x14ac:dyDescent="0.3">
      <c r="A6384">
        <f t="shared" si="1292"/>
        <v>2019</v>
      </c>
      <c r="B6384">
        <f t="shared" si="1293"/>
        <v>5</v>
      </c>
      <c r="C6384">
        <f t="shared" si="1294"/>
        <v>24</v>
      </c>
      <c r="D6384">
        <f t="shared" si="1295"/>
        <v>3</v>
      </c>
      <c r="E6384" t="str">
        <f t="shared" si="1296"/>
        <v>ON</v>
      </c>
      <c r="F6384" s="13">
        <f t="shared" si="1298"/>
        <v>43609</v>
      </c>
      <c r="G6384" s="14" t="str">
        <f t="shared" si="1297"/>
        <v>Avg of 4 NM Projects</v>
      </c>
      <c r="H6384" s="15">
        <f t="shared" si="1299"/>
        <v>21</v>
      </c>
      <c r="I6384" s="93">
        <v>-0.13</v>
      </c>
      <c r="J6384">
        <f t="shared" si="1287"/>
        <v>-7.3033707865168538E-4</v>
      </c>
      <c r="K6384" s="4">
        <v>27.98</v>
      </c>
      <c r="L6384" s="4">
        <v>21.84</v>
      </c>
      <c r="M6384" s="16">
        <f t="shared" si="1288"/>
        <v>-2.8392000000000001E-3</v>
      </c>
      <c r="N6384">
        <f t="shared" si="1289"/>
        <v>0</v>
      </c>
      <c r="O6384">
        <f t="shared" si="1290"/>
        <v>0</v>
      </c>
      <c r="P6384" s="63">
        <f t="shared" si="1291"/>
        <v>0</v>
      </c>
    </row>
    <row r="6385" spans="1:18" x14ac:dyDescent="0.3">
      <c r="A6385">
        <f t="shared" si="1292"/>
        <v>2019</v>
      </c>
      <c r="B6385">
        <f t="shared" si="1293"/>
        <v>5</v>
      </c>
      <c r="C6385">
        <f t="shared" si="1294"/>
        <v>24</v>
      </c>
      <c r="D6385">
        <f t="shared" si="1295"/>
        <v>3</v>
      </c>
      <c r="E6385" t="str">
        <f t="shared" si="1296"/>
        <v>ON</v>
      </c>
      <c r="F6385" s="13">
        <f t="shared" si="1298"/>
        <v>43609</v>
      </c>
      <c r="G6385" s="14" t="str">
        <f t="shared" si="1297"/>
        <v>Avg of 4 NM Projects</v>
      </c>
      <c r="H6385" s="15">
        <f t="shared" si="1299"/>
        <v>22</v>
      </c>
      <c r="I6385" s="93">
        <v>0</v>
      </c>
      <c r="J6385">
        <f t="shared" si="1287"/>
        <v>0</v>
      </c>
      <c r="K6385" s="4">
        <v>26.16</v>
      </c>
      <c r="L6385" s="4">
        <v>21.35</v>
      </c>
      <c r="M6385" s="16">
        <f t="shared" si="1288"/>
        <v>0</v>
      </c>
      <c r="N6385">
        <f t="shared" si="1289"/>
        <v>1</v>
      </c>
      <c r="O6385">
        <f t="shared" si="1290"/>
        <v>0</v>
      </c>
      <c r="P6385" s="63">
        <f t="shared" si="1291"/>
        <v>0</v>
      </c>
    </row>
    <row r="6386" spans="1:18" x14ac:dyDescent="0.3">
      <c r="A6386">
        <f t="shared" si="1292"/>
        <v>2019</v>
      </c>
      <c r="B6386">
        <f t="shared" si="1293"/>
        <v>5</v>
      </c>
      <c r="C6386">
        <f t="shared" si="1294"/>
        <v>24</v>
      </c>
      <c r="D6386">
        <f t="shared" si="1295"/>
        <v>3</v>
      </c>
      <c r="E6386" t="str">
        <f t="shared" si="1296"/>
        <v>ON</v>
      </c>
      <c r="F6386" s="13">
        <f t="shared" si="1298"/>
        <v>43609</v>
      </c>
      <c r="G6386" s="14" t="str">
        <f t="shared" si="1297"/>
        <v>Avg of 4 NM Projects</v>
      </c>
      <c r="H6386" s="15">
        <f t="shared" si="1299"/>
        <v>23</v>
      </c>
      <c r="I6386" s="93">
        <v>-0.13</v>
      </c>
      <c r="J6386">
        <f t="shared" si="1287"/>
        <v>-7.3033707865168538E-4</v>
      </c>
      <c r="K6386" s="4">
        <v>22.15</v>
      </c>
      <c r="L6386" s="4">
        <v>24.48</v>
      </c>
      <c r="M6386" s="16">
        <f t="shared" si="1288"/>
        <v>-3.1824000000000002E-3</v>
      </c>
      <c r="N6386">
        <f t="shared" si="1289"/>
        <v>0</v>
      </c>
      <c r="O6386">
        <f t="shared" si="1290"/>
        <v>0</v>
      </c>
      <c r="P6386" s="63">
        <f t="shared" si="1291"/>
        <v>0</v>
      </c>
    </row>
    <row r="6387" spans="1:18" x14ac:dyDescent="0.3">
      <c r="A6387">
        <f t="shared" si="1292"/>
        <v>2019</v>
      </c>
      <c r="B6387">
        <f t="shared" si="1293"/>
        <v>5</v>
      </c>
      <c r="C6387">
        <f t="shared" si="1294"/>
        <v>24</v>
      </c>
      <c r="D6387">
        <f t="shared" si="1295"/>
        <v>3</v>
      </c>
      <c r="E6387" t="str">
        <f t="shared" si="1296"/>
        <v>OFF</v>
      </c>
      <c r="F6387" s="13">
        <f t="shared" si="1298"/>
        <v>43609</v>
      </c>
      <c r="G6387" s="14" t="str">
        <f t="shared" si="1297"/>
        <v>Avg of 4 NM Projects</v>
      </c>
      <c r="H6387" s="15">
        <f t="shared" si="1299"/>
        <v>24</v>
      </c>
      <c r="I6387" s="93">
        <v>-0.26</v>
      </c>
      <c r="J6387">
        <f t="shared" si="1287"/>
        <v>-1.4606741573033708E-3</v>
      </c>
      <c r="K6387" s="4">
        <v>22.13</v>
      </c>
      <c r="L6387" s="4">
        <v>24.73</v>
      </c>
      <c r="M6387" s="16">
        <f t="shared" si="1288"/>
        <v>-6.4298000000000003E-3</v>
      </c>
      <c r="N6387">
        <f t="shared" si="1289"/>
        <v>0</v>
      </c>
      <c r="O6387">
        <f t="shared" si="1290"/>
        <v>0</v>
      </c>
      <c r="P6387" s="63">
        <f t="shared" si="1291"/>
        <v>0</v>
      </c>
    </row>
    <row r="6388" spans="1:18" x14ac:dyDescent="0.3">
      <c r="A6388">
        <f t="shared" si="1292"/>
        <v>2019</v>
      </c>
      <c r="B6388">
        <f t="shared" si="1293"/>
        <v>5</v>
      </c>
      <c r="C6388">
        <f t="shared" si="1294"/>
        <v>25</v>
      </c>
      <c r="D6388">
        <f t="shared" si="1295"/>
        <v>4</v>
      </c>
      <c r="E6388" t="str">
        <f t="shared" si="1296"/>
        <v>OFF</v>
      </c>
      <c r="F6388" s="13">
        <f t="shared" si="1298"/>
        <v>43610</v>
      </c>
      <c r="G6388" s="14" t="str">
        <f t="shared" si="1297"/>
        <v>Avg of 4 NM Projects</v>
      </c>
      <c r="H6388" s="15">
        <f t="shared" si="1299"/>
        <v>1</v>
      </c>
      <c r="I6388" s="93">
        <v>-0.13</v>
      </c>
      <c r="J6388">
        <f t="shared" si="1287"/>
        <v>-7.3033707865168538E-4</v>
      </c>
      <c r="K6388" s="4">
        <v>23.14</v>
      </c>
      <c r="L6388" s="4">
        <v>19.399999999999999</v>
      </c>
      <c r="M6388" s="16">
        <f t="shared" si="1288"/>
        <v>-2.5219999999999999E-3</v>
      </c>
      <c r="N6388">
        <f t="shared" si="1289"/>
        <v>0</v>
      </c>
      <c r="O6388">
        <f t="shared" si="1290"/>
        <v>0</v>
      </c>
      <c r="P6388" s="63">
        <f t="shared" si="1291"/>
        <v>0</v>
      </c>
      <c r="Q6388" s="34"/>
      <c r="R6388" s="34"/>
    </row>
    <row r="6389" spans="1:18" x14ac:dyDescent="0.3">
      <c r="A6389">
        <f t="shared" si="1292"/>
        <v>2019</v>
      </c>
      <c r="B6389">
        <f t="shared" si="1293"/>
        <v>5</v>
      </c>
      <c r="C6389">
        <f t="shared" si="1294"/>
        <v>25</v>
      </c>
      <c r="D6389">
        <f t="shared" si="1295"/>
        <v>4</v>
      </c>
      <c r="E6389" t="str">
        <f t="shared" si="1296"/>
        <v>OFF</v>
      </c>
      <c r="F6389" s="13">
        <f t="shared" si="1298"/>
        <v>43610</v>
      </c>
      <c r="G6389" s="14" t="str">
        <f t="shared" si="1297"/>
        <v>Avg of 4 NM Projects</v>
      </c>
      <c r="H6389" s="15">
        <f t="shared" si="1299"/>
        <v>2</v>
      </c>
      <c r="I6389" s="93">
        <v>-0.13</v>
      </c>
      <c r="J6389">
        <f t="shared" si="1287"/>
        <v>-7.3033707865168538E-4</v>
      </c>
      <c r="K6389" s="4">
        <v>21.08</v>
      </c>
      <c r="L6389" s="4">
        <v>17.920000000000002</v>
      </c>
      <c r="M6389" s="16">
        <f t="shared" si="1288"/>
        <v>-2.3296000000000002E-3</v>
      </c>
      <c r="N6389">
        <f t="shared" si="1289"/>
        <v>0</v>
      </c>
      <c r="O6389">
        <f t="shared" si="1290"/>
        <v>0</v>
      </c>
      <c r="P6389" s="63">
        <f t="shared" si="1291"/>
        <v>0</v>
      </c>
    </row>
    <row r="6390" spans="1:18" x14ac:dyDescent="0.3">
      <c r="A6390">
        <f t="shared" si="1292"/>
        <v>2019</v>
      </c>
      <c r="B6390">
        <f t="shared" si="1293"/>
        <v>5</v>
      </c>
      <c r="C6390">
        <f t="shared" si="1294"/>
        <v>25</v>
      </c>
      <c r="D6390">
        <f t="shared" si="1295"/>
        <v>4</v>
      </c>
      <c r="E6390" t="str">
        <f t="shared" si="1296"/>
        <v>OFF</v>
      </c>
      <c r="F6390" s="13">
        <f t="shared" si="1298"/>
        <v>43610</v>
      </c>
      <c r="G6390" s="14" t="str">
        <f t="shared" si="1297"/>
        <v>Avg of 4 NM Projects</v>
      </c>
      <c r="H6390" s="15">
        <f t="shared" si="1299"/>
        <v>3</v>
      </c>
      <c r="I6390" s="93">
        <v>-0.13</v>
      </c>
      <c r="J6390">
        <f t="shared" si="1287"/>
        <v>-7.3033707865168538E-4</v>
      </c>
      <c r="K6390" s="4">
        <v>18.37</v>
      </c>
      <c r="L6390" s="4">
        <v>18.12</v>
      </c>
      <c r="M6390" s="16">
        <f t="shared" si="1288"/>
        <v>-2.3556000000000002E-3</v>
      </c>
      <c r="N6390">
        <f t="shared" si="1289"/>
        <v>0</v>
      </c>
      <c r="O6390">
        <f t="shared" si="1290"/>
        <v>0</v>
      </c>
      <c r="P6390" s="63">
        <f t="shared" si="1291"/>
        <v>0</v>
      </c>
    </row>
    <row r="6391" spans="1:18" x14ac:dyDescent="0.3">
      <c r="A6391">
        <f t="shared" si="1292"/>
        <v>2019</v>
      </c>
      <c r="B6391">
        <f t="shared" si="1293"/>
        <v>5</v>
      </c>
      <c r="C6391">
        <f t="shared" si="1294"/>
        <v>25</v>
      </c>
      <c r="D6391">
        <f t="shared" si="1295"/>
        <v>4</v>
      </c>
      <c r="E6391" t="str">
        <f t="shared" si="1296"/>
        <v>OFF</v>
      </c>
      <c r="F6391" s="13">
        <f t="shared" si="1298"/>
        <v>43610</v>
      </c>
      <c r="G6391" s="14" t="str">
        <f t="shared" si="1297"/>
        <v>Avg of 4 NM Projects</v>
      </c>
      <c r="H6391" s="15">
        <f t="shared" si="1299"/>
        <v>4</v>
      </c>
      <c r="I6391" s="93">
        <v>0</v>
      </c>
      <c r="J6391">
        <f t="shared" si="1287"/>
        <v>0</v>
      </c>
      <c r="K6391" s="4">
        <v>18.329999999999998</v>
      </c>
      <c r="L6391" s="4">
        <v>16.27</v>
      </c>
      <c r="M6391" s="16">
        <f t="shared" si="1288"/>
        <v>0</v>
      </c>
      <c r="N6391">
        <f t="shared" si="1289"/>
        <v>1</v>
      </c>
      <c r="O6391">
        <f t="shared" si="1290"/>
        <v>0</v>
      </c>
      <c r="P6391" s="63">
        <f t="shared" si="1291"/>
        <v>0</v>
      </c>
    </row>
    <row r="6392" spans="1:18" x14ac:dyDescent="0.3">
      <c r="A6392">
        <f t="shared" si="1292"/>
        <v>2019</v>
      </c>
      <c r="B6392">
        <f t="shared" si="1293"/>
        <v>5</v>
      </c>
      <c r="C6392">
        <f t="shared" si="1294"/>
        <v>25</v>
      </c>
      <c r="D6392">
        <f t="shared" si="1295"/>
        <v>4</v>
      </c>
      <c r="E6392" t="str">
        <f t="shared" si="1296"/>
        <v>OFF</v>
      </c>
      <c r="F6392" s="13">
        <f t="shared" si="1298"/>
        <v>43610</v>
      </c>
      <c r="G6392" s="14" t="str">
        <f t="shared" si="1297"/>
        <v>Avg of 4 NM Projects</v>
      </c>
      <c r="H6392" s="15">
        <f t="shared" si="1299"/>
        <v>5</v>
      </c>
      <c r="I6392" s="93">
        <v>-0.26</v>
      </c>
      <c r="J6392">
        <f t="shared" si="1287"/>
        <v>-1.4606741573033708E-3</v>
      </c>
      <c r="K6392" s="4">
        <v>18.3</v>
      </c>
      <c r="L6392" s="4">
        <v>16.02</v>
      </c>
      <c r="M6392" s="16">
        <f t="shared" si="1288"/>
        <v>-4.1652000000000008E-3</v>
      </c>
      <c r="N6392">
        <f t="shared" si="1289"/>
        <v>0</v>
      </c>
      <c r="O6392">
        <f t="shared" si="1290"/>
        <v>0</v>
      </c>
      <c r="P6392" s="63">
        <f t="shared" si="1291"/>
        <v>0</v>
      </c>
    </row>
    <row r="6393" spans="1:18" x14ac:dyDescent="0.3">
      <c r="A6393">
        <f t="shared" si="1292"/>
        <v>2019</v>
      </c>
      <c r="B6393">
        <f t="shared" si="1293"/>
        <v>5</v>
      </c>
      <c r="C6393">
        <f t="shared" si="1294"/>
        <v>25</v>
      </c>
      <c r="D6393">
        <f t="shared" si="1295"/>
        <v>4</v>
      </c>
      <c r="E6393" t="str">
        <f t="shared" si="1296"/>
        <v>OFF</v>
      </c>
      <c r="F6393" s="13">
        <f t="shared" si="1298"/>
        <v>43610</v>
      </c>
      <c r="G6393" s="14" t="str">
        <f t="shared" si="1297"/>
        <v>Avg of 4 NM Projects</v>
      </c>
      <c r="H6393" s="15">
        <f t="shared" si="1299"/>
        <v>6</v>
      </c>
      <c r="I6393" s="93">
        <v>1.2850000000000001</v>
      </c>
      <c r="J6393">
        <f t="shared" si="1287"/>
        <v>7.2191011235955066E-3</v>
      </c>
      <c r="K6393" s="4">
        <v>20.74</v>
      </c>
      <c r="L6393" s="4">
        <v>16.93</v>
      </c>
      <c r="M6393" s="16">
        <f t="shared" si="1288"/>
        <v>2.1755050000000001E-2</v>
      </c>
      <c r="N6393">
        <f t="shared" si="1289"/>
        <v>0</v>
      </c>
      <c r="O6393">
        <f t="shared" si="1290"/>
        <v>0</v>
      </c>
      <c r="P6393" s="63">
        <f t="shared" si="1291"/>
        <v>0</v>
      </c>
    </row>
    <row r="6394" spans="1:18" x14ac:dyDescent="0.3">
      <c r="A6394">
        <f t="shared" si="1292"/>
        <v>2019</v>
      </c>
      <c r="B6394">
        <f t="shared" si="1293"/>
        <v>5</v>
      </c>
      <c r="C6394">
        <f t="shared" si="1294"/>
        <v>25</v>
      </c>
      <c r="D6394">
        <f t="shared" si="1295"/>
        <v>4</v>
      </c>
      <c r="E6394" t="str">
        <f t="shared" si="1296"/>
        <v>OFF</v>
      </c>
      <c r="F6394" s="13">
        <f t="shared" si="1298"/>
        <v>43610</v>
      </c>
      <c r="G6394" s="14" t="str">
        <f t="shared" si="1297"/>
        <v>Avg of 4 NM Projects</v>
      </c>
      <c r="H6394" s="15">
        <f t="shared" si="1299"/>
        <v>7</v>
      </c>
      <c r="I6394" s="93">
        <v>16.649999999999999</v>
      </c>
      <c r="J6394">
        <f t="shared" si="1287"/>
        <v>9.3539325842696627E-2</v>
      </c>
      <c r="K6394" s="4">
        <v>21.4</v>
      </c>
      <c r="L6394" s="4">
        <v>19.149999999999999</v>
      </c>
      <c r="M6394" s="16">
        <f t="shared" si="1288"/>
        <v>0.31884749999999995</v>
      </c>
      <c r="N6394">
        <f t="shared" si="1289"/>
        <v>0</v>
      </c>
      <c r="O6394">
        <f t="shared" si="1290"/>
        <v>0</v>
      </c>
      <c r="P6394" s="63">
        <f t="shared" si="1291"/>
        <v>0</v>
      </c>
    </row>
    <row r="6395" spans="1:18" x14ac:dyDescent="0.3">
      <c r="A6395">
        <f t="shared" si="1292"/>
        <v>2019</v>
      </c>
      <c r="B6395">
        <f t="shared" si="1293"/>
        <v>5</v>
      </c>
      <c r="C6395">
        <f t="shared" si="1294"/>
        <v>25</v>
      </c>
      <c r="D6395">
        <f t="shared" si="1295"/>
        <v>4</v>
      </c>
      <c r="E6395" t="str">
        <f t="shared" si="1296"/>
        <v>ON</v>
      </c>
      <c r="F6395" s="13">
        <f t="shared" si="1298"/>
        <v>43610</v>
      </c>
      <c r="G6395" s="14" t="str">
        <f t="shared" si="1297"/>
        <v>Avg of 4 NM Projects</v>
      </c>
      <c r="H6395" s="15">
        <f t="shared" si="1299"/>
        <v>8</v>
      </c>
      <c r="I6395" s="93">
        <v>42.37</v>
      </c>
      <c r="J6395">
        <f t="shared" si="1287"/>
        <v>0.23803370786516853</v>
      </c>
      <c r="K6395" s="4">
        <v>19.420000000000002</v>
      </c>
      <c r="L6395" s="4">
        <v>21.92</v>
      </c>
      <c r="M6395" s="16">
        <f t="shared" si="1288"/>
        <v>0.92875039999999998</v>
      </c>
      <c r="N6395">
        <f t="shared" si="1289"/>
        <v>0</v>
      </c>
      <c r="O6395">
        <f t="shared" si="1290"/>
        <v>0</v>
      </c>
      <c r="P6395" s="63">
        <f t="shared" si="1291"/>
        <v>0</v>
      </c>
    </row>
    <row r="6396" spans="1:18" x14ac:dyDescent="0.3">
      <c r="A6396">
        <f t="shared" si="1292"/>
        <v>2019</v>
      </c>
      <c r="B6396">
        <f t="shared" si="1293"/>
        <v>5</v>
      </c>
      <c r="C6396">
        <f t="shared" si="1294"/>
        <v>25</v>
      </c>
      <c r="D6396">
        <f t="shared" si="1295"/>
        <v>4</v>
      </c>
      <c r="E6396" t="str">
        <f t="shared" si="1296"/>
        <v>ON</v>
      </c>
      <c r="F6396" s="13">
        <f t="shared" si="1298"/>
        <v>43610</v>
      </c>
      <c r="G6396" s="14" t="str">
        <f t="shared" si="1297"/>
        <v>Avg of 4 NM Projects</v>
      </c>
      <c r="H6396" s="15">
        <f t="shared" si="1299"/>
        <v>9</v>
      </c>
      <c r="I6396" s="93">
        <v>73.349999999999994</v>
      </c>
      <c r="J6396">
        <f t="shared" si="1287"/>
        <v>0.4120786516853932</v>
      </c>
      <c r="K6396" s="4">
        <v>20.94</v>
      </c>
      <c r="L6396" s="4">
        <v>23.08</v>
      </c>
      <c r="M6396" s="16">
        <f t="shared" si="1288"/>
        <v>1.6929179999999997</v>
      </c>
      <c r="N6396">
        <f t="shared" si="1289"/>
        <v>0</v>
      </c>
      <c r="O6396">
        <f t="shared" si="1290"/>
        <v>0</v>
      </c>
      <c r="P6396" s="63">
        <f t="shared" si="1291"/>
        <v>0</v>
      </c>
    </row>
    <row r="6397" spans="1:18" x14ac:dyDescent="0.3">
      <c r="A6397">
        <f t="shared" si="1292"/>
        <v>2019</v>
      </c>
      <c r="B6397">
        <f t="shared" si="1293"/>
        <v>5</v>
      </c>
      <c r="C6397">
        <f t="shared" si="1294"/>
        <v>25</v>
      </c>
      <c r="D6397">
        <f t="shared" si="1295"/>
        <v>4</v>
      </c>
      <c r="E6397" t="str">
        <f t="shared" si="1296"/>
        <v>ON</v>
      </c>
      <c r="F6397" s="13">
        <f t="shared" si="1298"/>
        <v>43610</v>
      </c>
      <c r="G6397" s="14" t="str">
        <f t="shared" si="1297"/>
        <v>Avg of 4 NM Projects</v>
      </c>
      <c r="H6397" s="15">
        <f t="shared" si="1299"/>
        <v>10</v>
      </c>
      <c r="I6397" s="93">
        <v>116.735</v>
      </c>
      <c r="J6397">
        <f t="shared" si="1287"/>
        <v>0.65581460674157299</v>
      </c>
      <c r="K6397" s="4">
        <v>21.6</v>
      </c>
      <c r="L6397" s="4">
        <v>18.8</v>
      </c>
      <c r="M6397" s="16">
        <f t="shared" si="1288"/>
        <v>2.1946179999999997</v>
      </c>
      <c r="N6397">
        <f t="shared" si="1289"/>
        <v>0</v>
      </c>
      <c r="O6397">
        <f t="shared" si="1290"/>
        <v>1</v>
      </c>
      <c r="P6397" s="63">
        <f t="shared" si="1291"/>
        <v>0</v>
      </c>
    </row>
    <row r="6398" spans="1:18" x14ac:dyDescent="0.3">
      <c r="A6398">
        <f t="shared" si="1292"/>
        <v>2019</v>
      </c>
      <c r="B6398">
        <f t="shared" si="1293"/>
        <v>5</v>
      </c>
      <c r="C6398">
        <f t="shared" si="1294"/>
        <v>25</v>
      </c>
      <c r="D6398">
        <f t="shared" si="1295"/>
        <v>4</v>
      </c>
      <c r="E6398" t="str">
        <f t="shared" si="1296"/>
        <v>ON</v>
      </c>
      <c r="F6398" s="13">
        <f t="shared" si="1298"/>
        <v>43610</v>
      </c>
      <c r="G6398" s="14" t="str">
        <f t="shared" si="1297"/>
        <v>Avg of 4 NM Projects</v>
      </c>
      <c r="H6398" s="15">
        <f t="shared" si="1299"/>
        <v>11</v>
      </c>
      <c r="I6398" s="93">
        <v>139.52000000000001</v>
      </c>
      <c r="J6398">
        <f t="shared" si="1287"/>
        <v>0.78382022471910118</v>
      </c>
      <c r="K6398" s="4">
        <v>21.87</v>
      </c>
      <c r="L6398" s="4">
        <v>16.690000000000001</v>
      </c>
      <c r="M6398" s="16">
        <f t="shared" si="1288"/>
        <v>2.3285888000000003</v>
      </c>
      <c r="N6398">
        <f t="shared" si="1289"/>
        <v>0</v>
      </c>
      <c r="O6398">
        <f t="shared" si="1290"/>
        <v>1</v>
      </c>
      <c r="P6398" s="63">
        <f t="shared" si="1291"/>
        <v>0</v>
      </c>
    </row>
    <row r="6399" spans="1:18" x14ac:dyDescent="0.3">
      <c r="A6399">
        <f t="shared" si="1292"/>
        <v>2019</v>
      </c>
      <c r="B6399">
        <f t="shared" si="1293"/>
        <v>5</v>
      </c>
      <c r="C6399">
        <f t="shared" si="1294"/>
        <v>25</v>
      </c>
      <c r="D6399">
        <f t="shared" si="1295"/>
        <v>4</v>
      </c>
      <c r="E6399" t="str">
        <f t="shared" si="1296"/>
        <v>ON</v>
      </c>
      <c r="F6399" s="13">
        <f t="shared" si="1298"/>
        <v>43610</v>
      </c>
      <c r="G6399" s="14" t="str">
        <f t="shared" si="1297"/>
        <v>Avg of 4 NM Projects</v>
      </c>
      <c r="H6399" s="15">
        <f t="shared" si="1299"/>
        <v>12</v>
      </c>
      <c r="I6399" s="93">
        <v>139.13499999999999</v>
      </c>
      <c r="J6399">
        <f t="shared" si="1287"/>
        <v>0.78165730337078643</v>
      </c>
      <c r="K6399" s="4">
        <v>21.37</v>
      </c>
      <c r="L6399" s="4">
        <v>17.920000000000002</v>
      </c>
      <c r="M6399" s="16">
        <f t="shared" si="1288"/>
        <v>2.4932992</v>
      </c>
      <c r="N6399">
        <f t="shared" si="1289"/>
        <v>0</v>
      </c>
      <c r="O6399">
        <f t="shared" si="1290"/>
        <v>1</v>
      </c>
      <c r="P6399" s="63">
        <f t="shared" si="1291"/>
        <v>0</v>
      </c>
    </row>
    <row r="6400" spans="1:18" x14ac:dyDescent="0.3">
      <c r="A6400">
        <f t="shared" si="1292"/>
        <v>2019</v>
      </c>
      <c r="B6400">
        <f t="shared" si="1293"/>
        <v>5</v>
      </c>
      <c r="C6400">
        <f t="shared" si="1294"/>
        <v>25</v>
      </c>
      <c r="D6400">
        <f t="shared" si="1295"/>
        <v>4</v>
      </c>
      <c r="E6400" t="str">
        <f t="shared" si="1296"/>
        <v>ON</v>
      </c>
      <c r="F6400" s="13">
        <f t="shared" si="1298"/>
        <v>43610</v>
      </c>
      <c r="G6400" s="14" t="str">
        <f t="shared" si="1297"/>
        <v>Avg of 4 NM Projects</v>
      </c>
      <c r="H6400" s="15">
        <f t="shared" si="1299"/>
        <v>13</v>
      </c>
      <c r="I6400" s="93">
        <v>106.24</v>
      </c>
      <c r="J6400">
        <f t="shared" si="1287"/>
        <v>0.59685393258426966</v>
      </c>
      <c r="K6400" s="4">
        <v>21.99</v>
      </c>
      <c r="L6400" s="4">
        <v>20.02</v>
      </c>
      <c r="M6400" s="16">
        <f t="shared" si="1288"/>
        <v>2.1269247999999998</v>
      </c>
      <c r="N6400">
        <f t="shared" si="1289"/>
        <v>0</v>
      </c>
      <c r="O6400">
        <f t="shared" si="1290"/>
        <v>1</v>
      </c>
      <c r="P6400" s="63">
        <f t="shared" si="1291"/>
        <v>0</v>
      </c>
    </row>
    <row r="6401" spans="1:18" x14ac:dyDescent="0.3">
      <c r="A6401">
        <f t="shared" si="1292"/>
        <v>2019</v>
      </c>
      <c r="B6401">
        <f t="shared" si="1293"/>
        <v>5</v>
      </c>
      <c r="C6401">
        <f t="shared" si="1294"/>
        <v>25</v>
      </c>
      <c r="D6401">
        <f t="shared" si="1295"/>
        <v>4</v>
      </c>
      <c r="E6401" t="str">
        <f t="shared" si="1296"/>
        <v>ON</v>
      </c>
      <c r="F6401" s="13">
        <f t="shared" si="1298"/>
        <v>43610</v>
      </c>
      <c r="G6401" s="14" t="str">
        <f t="shared" si="1297"/>
        <v>Avg of 4 NM Projects</v>
      </c>
      <c r="H6401" s="15">
        <f t="shared" si="1299"/>
        <v>14</v>
      </c>
      <c r="I6401" s="93">
        <v>74.245000000000005</v>
      </c>
      <c r="J6401">
        <f t="shared" si="1287"/>
        <v>0.41710674157303373</v>
      </c>
      <c r="K6401" s="4">
        <v>22.59</v>
      </c>
      <c r="L6401" s="4">
        <v>17.89</v>
      </c>
      <c r="M6401" s="16">
        <f t="shared" si="1288"/>
        <v>1.32824305</v>
      </c>
      <c r="N6401">
        <f t="shared" si="1289"/>
        <v>0</v>
      </c>
      <c r="O6401">
        <f t="shared" si="1290"/>
        <v>0</v>
      </c>
      <c r="P6401" s="63">
        <f t="shared" si="1291"/>
        <v>0</v>
      </c>
    </row>
    <row r="6402" spans="1:18" x14ac:dyDescent="0.3">
      <c r="A6402">
        <f t="shared" si="1292"/>
        <v>2019</v>
      </c>
      <c r="B6402">
        <f t="shared" si="1293"/>
        <v>5</v>
      </c>
      <c r="C6402">
        <f t="shared" si="1294"/>
        <v>25</v>
      </c>
      <c r="D6402">
        <f t="shared" si="1295"/>
        <v>4</v>
      </c>
      <c r="E6402" t="str">
        <f t="shared" si="1296"/>
        <v>ON</v>
      </c>
      <c r="F6402" s="13">
        <f t="shared" si="1298"/>
        <v>43610</v>
      </c>
      <c r="G6402" s="14" t="str">
        <f t="shared" si="1297"/>
        <v>Avg of 4 NM Projects</v>
      </c>
      <c r="H6402" s="15">
        <f t="shared" si="1299"/>
        <v>15</v>
      </c>
      <c r="I6402" s="93">
        <v>64.39</v>
      </c>
      <c r="J6402">
        <f t="shared" si="1287"/>
        <v>0.36174157303370785</v>
      </c>
      <c r="K6402" s="4">
        <v>23.31</v>
      </c>
      <c r="L6402" s="4">
        <v>19.22</v>
      </c>
      <c r="M6402" s="16">
        <f t="shared" si="1288"/>
        <v>1.2375757999999999</v>
      </c>
      <c r="N6402">
        <f t="shared" si="1289"/>
        <v>0</v>
      </c>
      <c r="O6402">
        <f t="shared" si="1290"/>
        <v>0</v>
      </c>
      <c r="P6402" s="63">
        <f t="shared" si="1291"/>
        <v>0</v>
      </c>
    </row>
    <row r="6403" spans="1:18" x14ac:dyDescent="0.3">
      <c r="A6403">
        <f t="shared" si="1292"/>
        <v>2019</v>
      </c>
      <c r="B6403">
        <f t="shared" si="1293"/>
        <v>5</v>
      </c>
      <c r="C6403">
        <f t="shared" si="1294"/>
        <v>25</v>
      </c>
      <c r="D6403">
        <f t="shared" si="1295"/>
        <v>4</v>
      </c>
      <c r="E6403" t="str">
        <f t="shared" si="1296"/>
        <v>ON</v>
      </c>
      <c r="F6403" s="13">
        <f t="shared" si="1298"/>
        <v>43610</v>
      </c>
      <c r="G6403" s="14" t="str">
        <f t="shared" si="1297"/>
        <v>Avg of 4 NM Projects</v>
      </c>
      <c r="H6403" s="15">
        <f t="shared" si="1299"/>
        <v>16</v>
      </c>
      <c r="I6403" s="93">
        <v>61.95</v>
      </c>
      <c r="J6403">
        <f t="shared" si="1287"/>
        <v>0.34803370786516857</v>
      </c>
      <c r="K6403" s="4">
        <v>26.03</v>
      </c>
      <c r="L6403" s="4">
        <v>23.31</v>
      </c>
      <c r="M6403" s="16">
        <f t="shared" si="1288"/>
        <v>1.4440545</v>
      </c>
      <c r="N6403">
        <f t="shared" si="1289"/>
        <v>0</v>
      </c>
      <c r="O6403">
        <f t="shared" si="1290"/>
        <v>0</v>
      </c>
      <c r="P6403" s="63">
        <f t="shared" si="1291"/>
        <v>0</v>
      </c>
    </row>
    <row r="6404" spans="1:18" x14ac:dyDescent="0.3">
      <c r="A6404">
        <f t="shared" si="1292"/>
        <v>2019</v>
      </c>
      <c r="B6404">
        <f t="shared" si="1293"/>
        <v>5</v>
      </c>
      <c r="C6404">
        <f t="shared" si="1294"/>
        <v>25</v>
      </c>
      <c r="D6404">
        <f t="shared" si="1295"/>
        <v>4</v>
      </c>
      <c r="E6404" t="str">
        <f t="shared" si="1296"/>
        <v>ON</v>
      </c>
      <c r="F6404" s="13">
        <f t="shared" si="1298"/>
        <v>43610</v>
      </c>
      <c r="G6404" s="14" t="str">
        <f t="shared" si="1297"/>
        <v>Avg of 4 NM Projects</v>
      </c>
      <c r="H6404" s="15">
        <f t="shared" si="1299"/>
        <v>17</v>
      </c>
      <c r="I6404" s="93">
        <v>50.169999999999995</v>
      </c>
      <c r="J6404">
        <f t="shared" ref="J6404:J6467" si="1300">+I6404/$I$1</f>
        <v>0.28185393258426961</v>
      </c>
      <c r="K6404" s="4">
        <v>30.29</v>
      </c>
      <c r="L6404" s="4">
        <v>21.76</v>
      </c>
      <c r="M6404" s="16">
        <f t="shared" ref="M6404:M6467" si="1301">+L6404*I6404/1000</f>
        <v>1.0916992000000001</v>
      </c>
      <c r="N6404">
        <f t="shared" ref="N6404:N6467" si="1302">+IF(I6404=0,1,0)</f>
        <v>0</v>
      </c>
      <c r="O6404">
        <f t="shared" ref="O6404:O6467" si="1303">+IF(I6404&gt;=0.5*$I$1,1,0)</f>
        <v>0</v>
      </c>
      <c r="P6404" s="63">
        <f t="shared" ref="P6404:P6467" si="1304">+IF(I6404&gt;MAX(I$3652:I$5859),1,0)</f>
        <v>0</v>
      </c>
    </row>
    <row r="6405" spans="1:18" x14ac:dyDescent="0.3">
      <c r="A6405">
        <f t="shared" ref="A6405:A6468" si="1305">YEAR(F6405)</f>
        <v>2019</v>
      </c>
      <c r="B6405">
        <f t="shared" ref="B6405:B6468" si="1306">+MONTH(F6405)</f>
        <v>5</v>
      </c>
      <c r="C6405">
        <f t="shared" ref="C6405:C6468" si="1307">+DAY(F6405)</f>
        <v>25</v>
      </c>
      <c r="D6405">
        <f t="shared" ref="D6405:D6468" si="1308">WEEKDAY(C6405)</f>
        <v>4</v>
      </c>
      <c r="E6405" t="str">
        <f t="shared" ref="E6405:E6468" si="1309">IF(OR(D6405=1,D6405=7,H6405=1,H6405=2,H6405=3,H6405=4,H6405=5,H6405=6,H6405=7,H6405=24),"OFF","ON")</f>
        <v>ON</v>
      </c>
      <c r="F6405" s="13">
        <f t="shared" si="1298"/>
        <v>43610</v>
      </c>
      <c r="G6405" s="14" t="str">
        <f t="shared" si="1297"/>
        <v>Avg of 4 NM Projects</v>
      </c>
      <c r="H6405" s="15">
        <f t="shared" si="1299"/>
        <v>18</v>
      </c>
      <c r="I6405" s="93">
        <v>38.269999999999996</v>
      </c>
      <c r="J6405">
        <f t="shared" si="1300"/>
        <v>0.21499999999999997</v>
      </c>
      <c r="K6405" s="4">
        <v>30.1</v>
      </c>
      <c r="L6405" s="4">
        <v>19.73</v>
      </c>
      <c r="M6405" s="16">
        <f t="shared" si="1301"/>
        <v>0.75506709999999999</v>
      </c>
      <c r="N6405">
        <f t="shared" si="1302"/>
        <v>0</v>
      </c>
      <c r="O6405">
        <f t="shared" si="1303"/>
        <v>0</v>
      </c>
      <c r="P6405" s="63">
        <f t="shared" si="1304"/>
        <v>0</v>
      </c>
    </row>
    <row r="6406" spans="1:18" x14ac:dyDescent="0.3">
      <c r="A6406">
        <f t="shared" si="1305"/>
        <v>2019</v>
      </c>
      <c r="B6406">
        <f t="shared" si="1306"/>
        <v>5</v>
      </c>
      <c r="C6406">
        <f t="shared" si="1307"/>
        <v>25</v>
      </c>
      <c r="D6406">
        <f t="shared" si="1308"/>
        <v>4</v>
      </c>
      <c r="E6406" t="str">
        <f t="shared" si="1309"/>
        <v>ON</v>
      </c>
      <c r="F6406" s="13">
        <f t="shared" si="1298"/>
        <v>43610</v>
      </c>
      <c r="G6406" s="14" t="str">
        <f t="shared" ref="G6406:G6469" si="1310">+G6405</f>
        <v>Avg of 4 NM Projects</v>
      </c>
      <c r="H6406" s="15">
        <f t="shared" si="1299"/>
        <v>19</v>
      </c>
      <c r="I6406" s="93">
        <v>14.72</v>
      </c>
      <c r="J6406">
        <f t="shared" si="1300"/>
        <v>8.2696629213483155E-2</v>
      </c>
      <c r="K6406" s="4">
        <v>28.83</v>
      </c>
      <c r="L6406" s="4">
        <v>17.03</v>
      </c>
      <c r="M6406" s="16">
        <f t="shared" si="1301"/>
        <v>0.2506816</v>
      </c>
      <c r="N6406">
        <f t="shared" si="1302"/>
        <v>0</v>
      </c>
      <c r="O6406">
        <f t="shared" si="1303"/>
        <v>0</v>
      </c>
      <c r="P6406" s="63">
        <f t="shared" si="1304"/>
        <v>0</v>
      </c>
    </row>
    <row r="6407" spans="1:18" x14ac:dyDescent="0.3">
      <c r="A6407">
        <f t="shared" si="1305"/>
        <v>2019</v>
      </c>
      <c r="B6407">
        <f t="shared" si="1306"/>
        <v>5</v>
      </c>
      <c r="C6407">
        <f t="shared" si="1307"/>
        <v>25</v>
      </c>
      <c r="D6407">
        <f t="shared" si="1308"/>
        <v>4</v>
      </c>
      <c r="E6407" t="str">
        <f t="shared" si="1309"/>
        <v>ON</v>
      </c>
      <c r="F6407" s="13">
        <f t="shared" si="1298"/>
        <v>43610</v>
      </c>
      <c r="G6407" s="14" t="str">
        <f t="shared" si="1310"/>
        <v>Avg of 4 NM Projects</v>
      </c>
      <c r="H6407" s="15">
        <f t="shared" si="1299"/>
        <v>20</v>
      </c>
      <c r="I6407" s="93">
        <v>3.33</v>
      </c>
      <c r="J6407">
        <f t="shared" si="1300"/>
        <v>1.8707865168539325E-2</v>
      </c>
      <c r="K6407" s="4">
        <v>27.84</v>
      </c>
      <c r="L6407" s="4">
        <v>14.41</v>
      </c>
      <c r="M6407" s="16">
        <f t="shared" si="1301"/>
        <v>4.7985300000000002E-2</v>
      </c>
      <c r="N6407">
        <f t="shared" si="1302"/>
        <v>0</v>
      </c>
      <c r="O6407">
        <f t="shared" si="1303"/>
        <v>0</v>
      </c>
      <c r="P6407" s="63">
        <f t="shared" si="1304"/>
        <v>0</v>
      </c>
    </row>
    <row r="6408" spans="1:18" x14ac:dyDescent="0.3">
      <c r="A6408">
        <f t="shared" si="1305"/>
        <v>2019</v>
      </c>
      <c r="B6408">
        <f t="shared" si="1306"/>
        <v>5</v>
      </c>
      <c r="C6408">
        <f t="shared" si="1307"/>
        <v>25</v>
      </c>
      <c r="D6408">
        <f t="shared" si="1308"/>
        <v>4</v>
      </c>
      <c r="E6408" t="str">
        <f t="shared" si="1309"/>
        <v>ON</v>
      </c>
      <c r="F6408" s="13">
        <f t="shared" si="1298"/>
        <v>43610</v>
      </c>
      <c r="G6408" s="14" t="str">
        <f t="shared" si="1310"/>
        <v>Avg of 4 NM Projects</v>
      </c>
      <c r="H6408" s="15">
        <f t="shared" si="1299"/>
        <v>21</v>
      </c>
      <c r="I6408" s="93">
        <v>-0.13</v>
      </c>
      <c r="J6408">
        <f t="shared" si="1300"/>
        <v>-7.3033707865168538E-4</v>
      </c>
      <c r="K6408" s="4">
        <v>29.1</v>
      </c>
      <c r="L6408" s="4">
        <v>14.83</v>
      </c>
      <c r="M6408" s="16">
        <f t="shared" si="1301"/>
        <v>-1.9279000000000002E-3</v>
      </c>
      <c r="N6408">
        <f t="shared" si="1302"/>
        <v>0</v>
      </c>
      <c r="O6408">
        <f t="shared" si="1303"/>
        <v>0</v>
      </c>
      <c r="P6408" s="63">
        <f t="shared" si="1304"/>
        <v>0</v>
      </c>
    </row>
    <row r="6409" spans="1:18" x14ac:dyDescent="0.3">
      <c r="A6409">
        <f t="shared" si="1305"/>
        <v>2019</v>
      </c>
      <c r="B6409">
        <f t="shared" si="1306"/>
        <v>5</v>
      </c>
      <c r="C6409">
        <f t="shared" si="1307"/>
        <v>25</v>
      </c>
      <c r="D6409">
        <f t="shared" si="1308"/>
        <v>4</v>
      </c>
      <c r="E6409" t="str">
        <f t="shared" si="1309"/>
        <v>ON</v>
      </c>
      <c r="F6409" s="13">
        <f t="shared" si="1298"/>
        <v>43610</v>
      </c>
      <c r="G6409" s="14" t="str">
        <f t="shared" si="1310"/>
        <v>Avg of 4 NM Projects</v>
      </c>
      <c r="H6409" s="15">
        <f t="shared" si="1299"/>
        <v>22</v>
      </c>
      <c r="I6409" s="93">
        <v>-0.13</v>
      </c>
      <c r="J6409">
        <f t="shared" si="1300"/>
        <v>-7.3033707865168538E-4</v>
      </c>
      <c r="K6409" s="4">
        <v>25.13</v>
      </c>
      <c r="L6409" s="4">
        <v>15.06</v>
      </c>
      <c r="M6409" s="16">
        <f t="shared" si="1301"/>
        <v>-1.9578E-3</v>
      </c>
      <c r="N6409">
        <f t="shared" si="1302"/>
        <v>0</v>
      </c>
      <c r="O6409">
        <f t="shared" si="1303"/>
        <v>0</v>
      </c>
      <c r="P6409" s="63">
        <f t="shared" si="1304"/>
        <v>0</v>
      </c>
    </row>
    <row r="6410" spans="1:18" x14ac:dyDescent="0.3">
      <c r="A6410">
        <f t="shared" si="1305"/>
        <v>2019</v>
      </c>
      <c r="B6410">
        <f t="shared" si="1306"/>
        <v>5</v>
      </c>
      <c r="C6410">
        <f t="shared" si="1307"/>
        <v>25</v>
      </c>
      <c r="D6410">
        <f t="shared" si="1308"/>
        <v>4</v>
      </c>
      <c r="E6410" t="str">
        <f t="shared" si="1309"/>
        <v>ON</v>
      </c>
      <c r="F6410" s="13">
        <f t="shared" si="1298"/>
        <v>43610</v>
      </c>
      <c r="G6410" s="14" t="str">
        <f t="shared" si="1310"/>
        <v>Avg of 4 NM Projects</v>
      </c>
      <c r="H6410" s="15">
        <f t="shared" si="1299"/>
        <v>23</v>
      </c>
      <c r="I6410" s="93">
        <v>-0.26</v>
      </c>
      <c r="J6410">
        <f t="shared" si="1300"/>
        <v>-1.4606741573033708E-3</v>
      </c>
      <c r="K6410" s="4">
        <v>22.14</v>
      </c>
      <c r="L6410" s="4">
        <v>17.170000000000002</v>
      </c>
      <c r="M6410" s="16">
        <f t="shared" si="1301"/>
        <v>-4.4642000000000006E-3</v>
      </c>
      <c r="N6410">
        <f t="shared" si="1302"/>
        <v>0</v>
      </c>
      <c r="O6410">
        <f t="shared" si="1303"/>
        <v>0</v>
      </c>
      <c r="P6410" s="63">
        <f t="shared" si="1304"/>
        <v>0</v>
      </c>
    </row>
    <row r="6411" spans="1:18" x14ac:dyDescent="0.3">
      <c r="A6411">
        <f t="shared" si="1305"/>
        <v>2019</v>
      </c>
      <c r="B6411">
        <f t="shared" si="1306"/>
        <v>5</v>
      </c>
      <c r="C6411">
        <f t="shared" si="1307"/>
        <v>25</v>
      </c>
      <c r="D6411">
        <f t="shared" si="1308"/>
        <v>4</v>
      </c>
      <c r="E6411" t="str">
        <f t="shared" si="1309"/>
        <v>OFF</v>
      </c>
      <c r="F6411" s="13">
        <f t="shared" si="1298"/>
        <v>43610</v>
      </c>
      <c r="G6411" s="14" t="str">
        <f t="shared" si="1310"/>
        <v>Avg of 4 NM Projects</v>
      </c>
      <c r="H6411" s="15">
        <f t="shared" si="1299"/>
        <v>24</v>
      </c>
      <c r="I6411" s="93">
        <v>-0.26</v>
      </c>
      <c r="J6411">
        <f t="shared" si="1300"/>
        <v>-1.4606741573033708E-3</v>
      </c>
      <c r="K6411" s="4">
        <v>19.93</v>
      </c>
      <c r="L6411" s="4">
        <v>11.96</v>
      </c>
      <c r="M6411" s="16">
        <f t="shared" si="1301"/>
        <v>-3.1096000000000006E-3</v>
      </c>
      <c r="N6411">
        <f t="shared" si="1302"/>
        <v>0</v>
      </c>
      <c r="O6411">
        <f t="shared" si="1303"/>
        <v>0</v>
      </c>
      <c r="P6411" s="63">
        <f t="shared" si="1304"/>
        <v>0</v>
      </c>
    </row>
    <row r="6412" spans="1:18" x14ac:dyDescent="0.3">
      <c r="A6412">
        <f t="shared" si="1305"/>
        <v>2019</v>
      </c>
      <c r="B6412">
        <f t="shared" si="1306"/>
        <v>5</v>
      </c>
      <c r="C6412">
        <f t="shared" si="1307"/>
        <v>26</v>
      </c>
      <c r="D6412">
        <f t="shared" si="1308"/>
        <v>5</v>
      </c>
      <c r="E6412" t="str">
        <f t="shared" si="1309"/>
        <v>OFF</v>
      </c>
      <c r="F6412" s="13">
        <f t="shared" si="1298"/>
        <v>43611</v>
      </c>
      <c r="G6412" s="14" t="str">
        <f t="shared" si="1310"/>
        <v>Avg of 4 NM Projects</v>
      </c>
      <c r="H6412" s="15">
        <f t="shared" si="1299"/>
        <v>1</v>
      </c>
      <c r="I6412" s="93">
        <v>0</v>
      </c>
      <c r="J6412">
        <f t="shared" si="1300"/>
        <v>0</v>
      </c>
      <c r="K6412" s="4">
        <v>19.850000000000001</v>
      </c>
      <c r="L6412" s="4">
        <v>15.69</v>
      </c>
      <c r="M6412" s="16">
        <f t="shared" si="1301"/>
        <v>0</v>
      </c>
      <c r="N6412">
        <f t="shared" si="1302"/>
        <v>1</v>
      </c>
      <c r="O6412">
        <f t="shared" si="1303"/>
        <v>0</v>
      </c>
      <c r="P6412" s="63">
        <f t="shared" si="1304"/>
        <v>0</v>
      </c>
      <c r="Q6412" s="34"/>
      <c r="R6412" s="34"/>
    </row>
    <row r="6413" spans="1:18" x14ac:dyDescent="0.3">
      <c r="A6413">
        <f t="shared" si="1305"/>
        <v>2019</v>
      </c>
      <c r="B6413">
        <f t="shared" si="1306"/>
        <v>5</v>
      </c>
      <c r="C6413">
        <f t="shared" si="1307"/>
        <v>26</v>
      </c>
      <c r="D6413">
        <f t="shared" si="1308"/>
        <v>5</v>
      </c>
      <c r="E6413" t="str">
        <f t="shared" si="1309"/>
        <v>OFF</v>
      </c>
      <c r="F6413" s="13">
        <f t="shared" si="1298"/>
        <v>43611</v>
      </c>
      <c r="G6413" s="14" t="str">
        <f t="shared" si="1310"/>
        <v>Avg of 4 NM Projects</v>
      </c>
      <c r="H6413" s="15">
        <f t="shared" si="1299"/>
        <v>2</v>
      </c>
      <c r="I6413" s="93">
        <v>0</v>
      </c>
      <c r="J6413">
        <f t="shared" si="1300"/>
        <v>0</v>
      </c>
      <c r="K6413" s="4">
        <v>18.739999999999998</v>
      </c>
      <c r="L6413" s="4">
        <v>8.35</v>
      </c>
      <c r="M6413" s="16">
        <f t="shared" si="1301"/>
        <v>0</v>
      </c>
      <c r="N6413">
        <f t="shared" si="1302"/>
        <v>1</v>
      </c>
      <c r="O6413">
        <f t="shared" si="1303"/>
        <v>0</v>
      </c>
      <c r="P6413" s="63">
        <f t="shared" si="1304"/>
        <v>0</v>
      </c>
    </row>
    <row r="6414" spans="1:18" x14ac:dyDescent="0.3">
      <c r="A6414">
        <f t="shared" si="1305"/>
        <v>2019</v>
      </c>
      <c r="B6414">
        <f t="shared" si="1306"/>
        <v>5</v>
      </c>
      <c r="C6414">
        <f t="shared" si="1307"/>
        <v>26</v>
      </c>
      <c r="D6414">
        <f t="shared" si="1308"/>
        <v>5</v>
      </c>
      <c r="E6414" t="str">
        <f t="shared" si="1309"/>
        <v>OFF</v>
      </c>
      <c r="F6414" s="13">
        <f t="shared" si="1298"/>
        <v>43611</v>
      </c>
      <c r="G6414" s="14" t="str">
        <f t="shared" si="1310"/>
        <v>Avg of 4 NM Projects</v>
      </c>
      <c r="H6414" s="15">
        <f t="shared" si="1299"/>
        <v>3</v>
      </c>
      <c r="I6414" s="93">
        <v>0</v>
      </c>
      <c r="J6414">
        <f t="shared" si="1300"/>
        <v>0</v>
      </c>
      <c r="K6414" s="4">
        <v>17.239999999999998</v>
      </c>
      <c r="L6414" s="4">
        <v>-0.54</v>
      </c>
      <c r="M6414" s="16">
        <f t="shared" si="1301"/>
        <v>0</v>
      </c>
      <c r="N6414">
        <f t="shared" si="1302"/>
        <v>1</v>
      </c>
      <c r="O6414">
        <f t="shared" si="1303"/>
        <v>0</v>
      </c>
      <c r="P6414" s="63">
        <f t="shared" si="1304"/>
        <v>0</v>
      </c>
    </row>
    <row r="6415" spans="1:18" x14ac:dyDescent="0.3">
      <c r="A6415">
        <f t="shared" si="1305"/>
        <v>2019</v>
      </c>
      <c r="B6415">
        <f t="shared" si="1306"/>
        <v>5</v>
      </c>
      <c r="C6415">
        <f t="shared" si="1307"/>
        <v>26</v>
      </c>
      <c r="D6415">
        <f t="shared" si="1308"/>
        <v>5</v>
      </c>
      <c r="E6415" t="str">
        <f t="shared" si="1309"/>
        <v>OFF</v>
      </c>
      <c r="F6415" s="13">
        <f t="shared" si="1298"/>
        <v>43611</v>
      </c>
      <c r="G6415" s="14" t="str">
        <f t="shared" si="1310"/>
        <v>Avg of 4 NM Projects</v>
      </c>
      <c r="H6415" s="15">
        <f t="shared" si="1299"/>
        <v>4</v>
      </c>
      <c r="I6415" s="93">
        <v>0</v>
      </c>
      <c r="J6415">
        <f t="shared" si="1300"/>
        <v>0</v>
      </c>
      <c r="K6415" s="4">
        <v>17.04</v>
      </c>
      <c r="L6415" s="4">
        <v>-8.18</v>
      </c>
      <c r="M6415" s="16">
        <f t="shared" si="1301"/>
        <v>0</v>
      </c>
      <c r="N6415">
        <f t="shared" si="1302"/>
        <v>1</v>
      </c>
      <c r="O6415">
        <f t="shared" si="1303"/>
        <v>0</v>
      </c>
      <c r="P6415" s="63">
        <f t="shared" si="1304"/>
        <v>0</v>
      </c>
    </row>
    <row r="6416" spans="1:18" x14ac:dyDescent="0.3">
      <c r="A6416">
        <f t="shared" si="1305"/>
        <v>2019</v>
      </c>
      <c r="B6416">
        <f t="shared" si="1306"/>
        <v>5</v>
      </c>
      <c r="C6416">
        <f t="shared" si="1307"/>
        <v>26</v>
      </c>
      <c r="D6416">
        <f t="shared" si="1308"/>
        <v>5</v>
      </c>
      <c r="E6416" t="str">
        <f t="shared" si="1309"/>
        <v>OFF</v>
      </c>
      <c r="F6416" s="13">
        <f t="shared" si="1298"/>
        <v>43611</v>
      </c>
      <c r="G6416" s="14" t="str">
        <f t="shared" si="1310"/>
        <v>Avg of 4 NM Projects</v>
      </c>
      <c r="H6416" s="15">
        <f t="shared" si="1299"/>
        <v>5</v>
      </c>
      <c r="I6416" s="93">
        <v>-0.13</v>
      </c>
      <c r="J6416">
        <f t="shared" si="1300"/>
        <v>-7.3033707865168538E-4</v>
      </c>
      <c r="K6416" s="4">
        <v>16.66</v>
      </c>
      <c r="L6416" s="4">
        <v>0.44</v>
      </c>
      <c r="M6416" s="16">
        <f t="shared" si="1301"/>
        <v>-5.7200000000000001E-5</v>
      </c>
      <c r="N6416">
        <f t="shared" si="1302"/>
        <v>0</v>
      </c>
      <c r="O6416">
        <f t="shared" si="1303"/>
        <v>0</v>
      </c>
      <c r="P6416" s="63">
        <f t="shared" si="1304"/>
        <v>0</v>
      </c>
    </row>
    <row r="6417" spans="1:16" x14ac:dyDescent="0.3">
      <c r="A6417">
        <f t="shared" si="1305"/>
        <v>2019</v>
      </c>
      <c r="B6417">
        <f t="shared" si="1306"/>
        <v>5</v>
      </c>
      <c r="C6417">
        <f t="shared" si="1307"/>
        <v>26</v>
      </c>
      <c r="D6417">
        <f t="shared" si="1308"/>
        <v>5</v>
      </c>
      <c r="E6417" t="str">
        <f t="shared" si="1309"/>
        <v>OFF</v>
      </c>
      <c r="F6417" s="13">
        <f t="shared" si="1298"/>
        <v>43611</v>
      </c>
      <c r="G6417" s="14" t="str">
        <f t="shared" si="1310"/>
        <v>Avg of 4 NM Projects</v>
      </c>
      <c r="H6417" s="15">
        <f t="shared" si="1299"/>
        <v>6</v>
      </c>
      <c r="I6417" s="93">
        <v>0.13</v>
      </c>
      <c r="J6417">
        <f t="shared" si="1300"/>
        <v>7.3033707865168538E-4</v>
      </c>
      <c r="K6417" s="4">
        <v>17.510000000000002</v>
      </c>
      <c r="L6417" s="4">
        <v>8.31</v>
      </c>
      <c r="M6417" s="16">
        <f t="shared" si="1301"/>
        <v>1.0803E-3</v>
      </c>
      <c r="N6417">
        <f t="shared" si="1302"/>
        <v>0</v>
      </c>
      <c r="O6417">
        <f t="shared" si="1303"/>
        <v>0</v>
      </c>
      <c r="P6417" s="63">
        <f t="shared" si="1304"/>
        <v>0</v>
      </c>
    </row>
    <row r="6418" spans="1:16" x14ac:dyDescent="0.3">
      <c r="A6418">
        <f t="shared" si="1305"/>
        <v>2019</v>
      </c>
      <c r="B6418">
        <f t="shared" si="1306"/>
        <v>5</v>
      </c>
      <c r="C6418">
        <f t="shared" si="1307"/>
        <v>26</v>
      </c>
      <c r="D6418">
        <f t="shared" si="1308"/>
        <v>5</v>
      </c>
      <c r="E6418" t="str">
        <f t="shared" si="1309"/>
        <v>OFF</v>
      </c>
      <c r="F6418" s="13">
        <f t="shared" si="1298"/>
        <v>43611</v>
      </c>
      <c r="G6418" s="14" t="str">
        <f t="shared" si="1310"/>
        <v>Avg of 4 NM Projects</v>
      </c>
      <c r="H6418" s="15">
        <f t="shared" si="1299"/>
        <v>7</v>
      </c>
      <c r="I6418" s="93">
        <v>4.6100000000000003</v>
      </c>
      <c r="J6418">
        <f t="shared" si="1300"/>
        <v>2.5898876404494384E-2</v>
      </c>
      <c r="K6418" s="4">
        <v>17.510000000000002</v>
      </c>
      <c r="L6418" s="4">
        <v>-13.14</v>
      </c>
      <c r="M6418" s="16">
        <f t="shared" si="1301"/>
        <v>-6.0575400000000008E-2</v>
      </c>
      <c r="N6418">
        <f t="shared" si="1302"/>
        <v>0</v>
      </c>
      <c r="O6418">
        <f t="shared" si="1303"/>
        <v>0</v>
      </c>
      <c r="P6418" s="63">
        <f t="shared" si="1304"/>
        <v>0</v>
      </c>
    </row>
    <row r="6419" spans="1:16" x14ac:dyDescent="0.3">
      <c r="A6419">
        <f t="shared" si="1305"/>
        <v>2019</v>
      </c>
      <c r="B6419">
        <f t="shared" si="1306"/>
        <v>5</v>
      </c>
      <c r="C6419">
        <f t="shared" si="1307"/>
        <v>26</v>
      </c>
      <c r="D6419">
        <f t="shared" si="1308"/>
        <v>5</v>
      </c>
      <c r="E6419" t="str">
        <f t="shared" si="1309"/>
        <v>ON</v>
      </c>
      <c r="F6419" s="13">
        <f t="shared" si="1298"/>
        <v>43611</v>
      </c>
      <c r="G6419" s="14" t="str">
        <f t="shared" si="1310"/>
        <v>Avg of 4 NM Projects</v>
      </c>
      <c r="H6419" s="15">
        <f t="shared" si="1299"/>
        <v>8</v>
      </c>
      <c r="I6419" s="93">
        <v>16.509999999999998</v>
      </c>
      <c r="J6419">
        <f t="shared" si="1300"/>
        <v>9.2752808988764035E-2</v>
      </c>
      <c r="K6419" s="4">
        <v>20.7</v>
      </c>
      <c r="L6419" s="4">
        <v>-25.73</v>
      </c>
      <c r="M6419" s="16">
        <f t="shared" si="1301"/>
        <v>-0.42480229999999997</v>
      </c>
      <c r="N6419">
        <f t="shared" si="1302"/>
        <v>0</v>
      </c>
      <c r="O6419">
        <f t="shared" si="1303"/>
        <v>0</v>
      </c>
      <c r="P6419" s="63">
        <f t="shared" si="1304"/>
        <v>0</v>
      </c>
    </row>
    <row r="6420" spans="1:16" x14ac:dyDescent="0.3">
      <c r="A6420">
        <f t="shared" si="1305"/>
        <v>2019</v>
      </c>
      <c r="B6420">
        <f t="shared" si="1306"/>
        <v>5</v>
      </c>
      <c r="C6420">
        <f t="shared" si="1307"/>
        <v>26</v>
      </c>
      <c r="D6420">
        <f t="shared" si="1308"/>
        <v>5</v>
      </c>
      <c r="E6420" t="str">
        <f t="shared" si="1309"/>
        <v>ON</v>
      </c>
      <c r="F6420" s="13">
        <f t="shared" si="1298"/>
        <v>43611</v>
      </c>
      <c r="G6420" s="14" t="str">
        <f t="shared" si="1310"/>
        <v>Avg of 4 NM Projects</v>
      </c>
      <c r="H6420" s="15">
        <f t="shared" si="1299"/>
        <v>9</v>
      </c>
      <c r="I6420" s="93">
        <v>55.814999999999998</v>
      </c>
      <c r="J6420">
        <f t="shared" si="1300"/>
        <v>0.31356741573033708</v>
      </c>
      <c r="K6420" s="4">
        <v>20.97</v>
      </c>
      <c r="L6420" s="4">
        <v>-17.07</v>
      </c>
      <c r="M6420" s="16">
        <f t="shared" si="1301"/>
        <v>-0.95276204999999992</v>
      </c>
      <c r="N6420">
        <f t="shared" si="1302"/>
        <v>0</v>
      </c>
      <c r="O6420">
        <f t="shared" si="1303"/>
        <v>0</v>
      </c>
      <c r="P6420" s="63">
        <f t="shared" si="1304"/>
        <v>0</v>
      </c>
    </row>
    <row r="6421" spans="1:16" x14ac:dyDescent="0.3">
      <c r="A6421">
        <f t="shared" si="1305"/>
        <v>2019</v>
      </c>
      <c r="B6421">
        <f t="shared" si="1306"/>
        <v>5</v>
      </c>
      <c r="C6421">
        <f t="shared" si="1307"/>
        <v>26</v>
      </c>
      <c r="D6421">
        <f t="shared" si="1308"/>
        <v>5</v>
      </c>
      <c r="E6421" t="str">
        <f t="shared" si="1309"/>
        <v>ON</v>
      </c>
      <c r="F6421" s="13">
        <f t="shared" si="1298"/>
        <v>43611</v>
      </c>
      <c r="G6421" s="14" t="str">
        <f t="shared" si="1310"/>
        <v>Avg of 4 NM Projects</v>
      </c>
      <c r="H6421" s="15">
        <f t="shared" si="1299"/>
        <v>10</v>
      </c>
      <c r="I6421" s="93">
        <v>56.314999999999998</v>
      </c>
      <c r="J6421">
        <f t="shared" si="1300"/>
        <v>0.31637640449438204</v>
      </c>
      <c r="K6421" s="4">
        <v>22.04</v>
      </c>
      <c r="L6421" s="4">
        <v>-24.59</v>
      </c>
      <c r="M6421" s="16">
        <f t="shared" si="1301"/>
        <v>-1.3847858499999999</v>
      </c>
      <c r="N6421">
        <f t="shared" si="1302"/>
        <v>0</v>
      </c>
      <c r="O6421">
        <f t="shared" si="1303"/>
        <v>0</v>
      </c>
      <c r="P6421" s="63">
        <f t="shared" si="1304"/>
        <v>0</v>
      </c>
    </row>
    <row r="6422" spans="1:16" x14ac:dyDescent="0.3">
      <c r="A6422">
        <f t="shared" si="1305"/>
        <v>2019</v>
      </c>
      <c r="B6422">
        <f t="shared" si="1306"/>
        <v>5</v>
      </c>
      <c r="C6422">
        <f t="shared" si="1307"/>
        <v>26</v>
      </c>
      <c r="D6422">
        <f t="shared" si="1308"/>
        <v>5</v>
      </c>
      <c r="E6422" t="str">
        <f t="shared" si="1309"/>
        <v>ON</v>
      </c>
      <c r="F6422" s="13">
        <f t="shared" si="1298"/>
        <v>43611</v>
      </c>
      <c r="G6422" s="14" t="str">
        <f t="shared" si="1310"/>
        <v>Avg of 4 NM Projects</v>
      </c>
      <c r="H6422" s="15">
        <f t="shared" si="1299"/>
        <v>11</v>
      </c>
      <c r="I6422" s="93">
        <v>45.435000000000002</v>
      </c>
      <c r="J6422">
        <f t="shared" si="1300"/>
        <v>0.25525280898876407</v>
      </c>
      <c r="K6422" s="4">
        <v>24.78</v>
      </c>
      <c r="L6422" s="4">
        <v>6.52</v>
      </c>
      <c r="M6422" s="16">
        <f t="shared" si="1301"/>
        <v>0.29623620000000001</v>
      </c>
      <c r="N6422">
        <f t="shared" si="1302"/>
        <v>0</v>
      </c>
      <c r="O6422">
        <f t="shared" si="1303"/>
        <v>0</v>
      </c>
      <c r="P6422" s="63">
        <f t="shared" si="1304"/>
        <v>0</v>
      </c>
    </row>
    <row r="6423" spans="1:16" x14ac:dyDescent="0.3">
      <c r="A6423">
        <f t="shared" si="1305"/>
        <v>2019</v>
      </c>
      <c r="B6423">
        <f t="shared" si="1306"/>
        <v>5</v>
      </c>
      <c r="C6423">
        <f t="shared" si="1307"/>
        <v>26</v>
      </c>
      <c r="D6423">
        <f t="shared" si="1308"/>
        <v>5</v>
      </c>
      <c r="E6423" t="str">
        <f t="shared" si="1309"/>
        <v>ON</v>
      </c>
      <c r="F6423" s="13">
        <f t="shared" si="1298"/>
        <v>43611</v>
      </c>
      <c r="G6423" s="14" t="str">
        <f t="shared" si="1310"/>
        <v>Avg of 4 NM Projects</v>
      </c>
      <c r="H6423" s="15">
        <f t="shared" si="1299"/>
        <v>12</v>
      </c>
      <c r="I6423" s="93">
        <v>62.974999999999994</v>
      </c>
      <c r="J6423">
        <f t="shared" si="1300"/>
        <v>0.35379213483146066</v>
      </c>
      <c r="K6423" s="4">
        <v>23.47</v>
      </c>
      <c r="L6423" s="4">
        <v>-1.37</v>
      </c>
      <c r="M6423" s="16">
        <f t="shared" si="1301"/>
        <v>-8.6275749999999998E-2</v>
      </c>
      <c r="N6423">
        <f t="shared" si="1302"/>
        <v>0</v>
      </c>
      <c r="O6423">
        <f t="shared" si="1303"/>
        <v>0</v>
      </c>
      <c r="P6423" s="63">
        <f t="shared" si="1304"/>
        <v>0</v>
      </c>
    </row>
    <row r="6424" spans="1:16" x14ac:dyDescent="0.3">
      <c r="A6424">
        <f t="shared" si="1305"/>
        <v>2019</v>
      </c>
      <c r="B6424">
        <f t="shared" si="1306"/>
        <v>5</v>
      </c>
      <c r="C6424">
        <f t="shared" si="1307"/>
        <v>26</v>
      </c>
      <c r="D6424">
        <f t="shared" si="1308"/>
        <v>5</v>
      </c>
      <c r="E6424" t="str">
        <f t="shared" si="1309"/>
        <v>ON</v>
      </c>
      <c r="F6424" s="13">
        <f t="shared" si="1298"/>
        <v>43611</v>
      </c>
      <c r="G6424" s="14" t="str">
        <f t="shared" si="1310"/>
        <v>Avg of 4 NM Projects</v>
      </c>
      <c r="H6424" s="15">
        <f t="shared" si="1299"/>
        <v>13</v>
      </c>
      <c r="I6424" s="93">
        <v>75.649999999999991</v>
      </c>
      <c r="J6424">
        <f t="shared" si="1300"/>
        <v>0.42499999999999993</v>
      </c>
      <c r="K6424" s="4">
        <v>25.04</v>
      </c>
      <c r="L6424" s="4">
        <v>14.89</v>
      </c>
      <c r="M6424" s="16">
        <f t="shared" si="1301"/>
        <v>1.1264285000000001</v>
      </c>
      <c r="N6424">
        <f t="shared" si="1302"/>
        <v>0</v>
      </c>
      <c r="O6424">
        <f t="shared" si="1303"/>
        <v>0</v>
      </c>
      <c r="P6424" s="63">
        <f t="shared" si="1304"/>
        <v>0</v>
      </c>
    </row>
    <row r="6425" spans="1:16" x14ac:dyDescent="0.3">
      <c r="A6425">
        <f t="shared" si="1305"/>
        <v>2019</v>
      </c>
      <c r="B6425">
        <f t="shared" si="1306"/>
        <v>5</v>
      </c>
      <c r="C6425">
        <f t="shared" si="1307"/>
        <v>26</v>
      </c>
      <c r="D6425">
        <f t="shared" si="1308"/>
        <v>5</v>
      </c>
      <c r="E6425" t="str">
        <f t="shared" si="1309"/>
        <v>ON</v>
      </c>
      <c r="F6425" s="13">
        <f t="shared" si="1298"/>
        <v>43611</v>
      </c>
      <c r="G6425" s="14" t="str">
        <f t="shared" si="1310"/>
        <v>Avg of 4 NM Projects</v>
      </c>
      <c r="H6425" s="15">
        <f t="shared" si="1299"/>
        <v>14</v>
      </c>
      <c r="I6425" s="93">
        <v>63.099999999999994</v>
      </c>
      <c r="J6425">
        <f t="shared" si="1300"/>
        <v>0.35449438202247185</v>
      </c>
      <c r="K6425" s="4">
        <v>27</v>
      </c>
      <c r="L6425" s="4">
        <v>-11.47</v>
      </c>
      <c r="M6425" s="16">
        <f t="shared" si="1301"/>
        <v>-0.72375699999999998</v>
      </c>
      <c r="N6425">
        <f t="shared" si="1302"/>
        <v>0</v>
      </c>
      <c r="O6425">
        <f t="shared" si="1303"/>
        <v>0</v>
      </c>
      <c r="P6425" s="63">
        <f t="shared" si="1304"/>
        <v>0</v>
      </c>
    </row>
    <row r="6426" spans="1:16" x14ac:dyDescent="0.3">
      <c r="A6426">
        <f t="shared" si="1305"/>
        <v>2019</v>
      </c>
      <c r="B6426">
        <f t="shared" si="1306"/>
        <v>5</v>
      </c>
      <c r="C6426">
        <f t="shared" si="1307"/>
        <v>26</v>
      </c>
      <c r="D6426">
        <f t="shared" si="1308"/>
        <v>5</v>
      </c>
      <c r="E6426" t="str">
        <f t="shared" si="1309"/>
        <v>ON</v>
      </c>
      <c r="F6426" s="13">
        <f t="shared" si="1298"/>
        <v>43611</v>
      </c>
      <c r="G6426" s="14" t="str">
        <f t="shared" si="1310"/>
        <v>Avg of 4 NM Projects</v>
      </c>
      <c r="H6426" s="15">
        <f t="shared" si="1299"/>
        <v>15</v>
      </c>
      <c r="I6426" s="93">
        <v>75.784999999999997</v>
      </c>
      <c r="J6426">
        <f t="shared" si="1300"/>
        <v>0.42575842696629213</v>
      </c>
      <c r="K6426" s="4">
        <v>28</v>
      </c>
      <c r="L6426" s="4">
        <v>-4.5599999999999996</v>
      </c>
      <c r="M6426" s="16">
        <f t="shared" si="1301"/>
        <v>-0.34557959999999999</v>
      </c>
      <c r="N6426">
        <f t="shared" si="1302"/>
        <v>0</v>
      </c>
      <c r="O6426">
        <f t="shared" si="1303"/>
        <v>0</v>
      </c>
      <c r="P6426" s="63">
        <f t="shared" si="1304"/>
        <v>0</v>
      </c>
    </row>
    <row r="6427" spans="1:16" x14ac:dyDescent="0.3">
      <c r="A6427">
        <f t="shared" si="1305"/>
        <v>2019</v>
      </c>
      <c r="B6427">
        <f t="shared" si="1306"/>
        <v>5</v>
      </c>
      <c r="C6427">
        <f t="shared" si="1307"/>
        <v>26</v>
      </c>
      <c r="D6427">
        <f t="shared" si="1308"/>
        <v>5</v>
      </c>
      <c r="E6427" t="str">
        <f t="shared" si="1309"/>
        <v>ON</v>
      </c>
      <c r="F6427" s="13">
        <f t="shared" si="1298"/>
        <v>43611</v>
      </c>
      <c r="G6427" s="14" t="str">
        <f t="shared" si="1310"/>
        <v>Avg of 4 NM Projects</v>
      </c>
      <c r="H6427" s="15">
        <f t="shared" si="1299"/>
        <v>16</v>
      </c>
      <c r="I6427" s="93">
        <v>84.734999999999999</v>
      </c>
      <c r="J6427">
        <f t="shared" si="1300"/>
        <v>0.47603932584269665</v>
      </c>
      <c r="K6427" s="4">
        <v>31</v>
      </c>
      <c r="L6427" s="4">
        <v>9.94</v>
      </c>
      <c r="M6427" s="16">
        <f t="shared" si="1301"/>
        <v>0.84226590000000001</v>
      </c>
      <c r="N6427">
        <f t="shared" si="1302"/>
        <v>0</v>
      </c>
      <c r="O6427">
        <f t="shared" si="1303"/>
        <v>0</v>
      </c>
      <c r="P6427" s="63">
        <f t="shared" si="1304"/>
        <v>0</v>
      </c>
    </row>
    <row r="6428" spans="1:16" x14ac:dyDescent="0.3">
      <c r="A6428">
        <f t="shared" si="1305"/>
        <v>2019</v>
      </c>
      <c r="B6428">
        <f t="shared" si="1306"/>
        <v>5</v>
      </c>
      <c r="C6428">
        <f t="shared" si="1307"/>
        <v>26</v>
      </c>
      <c r="D6428">
        <f t="shared" si="1308"/>
        <v>5</v>
      </c>
      <c r="E6428" t="str">
        <f t="shared" si="1309"/>
        <v>ON</v>
      </c>
      <c r="F6428" s="13">
        <f t="shared" si="1298"/>
        <v>43611</v>
      </c>
      <c r="G6428" s="14" t="str">
        <f t="shared" si="1310"/>
        <v>Avg of 4 NM Projects</v>
      </c>
      <c r="H6428" s="15">
        <f t="shared" si="1299"/>
        <v>17</v>
      </c>
      <c r="I6428" s="93">
        <v>66.299999999999983</v>
      </c>
      <c r="J6428">
        <f t="shared" si="1300"/>
        <v>0.37247191011235947</v>
      </c>
      <c r="K6428" s="4">
        <v>34.159999999999997</v>
      </c>
      <c r="L6428" s="4">
        <v>15.57</v>
      </c>
      <c r="M6428" s="16">
        <f t="shared" si="1301"/>
        <v>1.0322909999999996</v>
      </c>
      <c r="N6428">
        <f t="shared" si="1302"/>
        <v>0</v>
      </c>
      <c r="O6428">
        <f t="shared" si="1303"/>
        <v>0</v>
      </c>
      <c r="P6428" s="63">
        <f t="shared" si="1304"/>
        <v>0</v>
      </c>
    </row>
    <row r="6429" spans="1:16" x14ac:dyDescent="0.3">
      <c r="A6429">
        <f t="shared" si="1305"/>
        <v>2019</v>
      </c>
      <c r="B6429">
        <f t="shared" si="1306"/>
        <v>5</v>
      </c>
      <c r="C6429">
        <f t="shared" si="1307"/>
        <v>26</v>
      </c>
      <c r="D6429">
        <f t="shared" si="1308"/>
        <v>5</v>
      </c>
      <c r="E6429" t="str">
        <f t="shared" si="1309"/>
        <v>ON</v>
      </c>
      <c r="F6429" s="13">
        <f t="shared" ref="F6429:F6492" si="1311">+F6405+1</f>
        <v>43611</v>
      </c>
      <c r="G6429" s="14" t="str">
        <f t="shared" si="1310"/>
        <v>Avg of 4 NM Projects</v>
      </c>
      <c r="H6429" s="15">
        <f t="shared" ref="H6429:H6492" si="1312">H6405</f>
        <v>18</v>
      </c>
      <c r="I6429" s="93">
        <v>45.695</v>
      </c>
      <c r="J6429">
        <f t="shared" si="1300"/>
        <v>0.2567134831460674</v>
      </c>
      <c r="K6429" s="4">
        <v>37.5</v>
      </c>
      <c r="L6429" s="4">
        <v>16.78</v>
      </c>
      <c r="M6429" s="16">
        <f t="shared" si="1301"/>
        <v>0.7667621</v>
      </c>
      <c r="N6429">
        <f t="shared" si="1302"/>
        <v>0</v>
      </c>
      <c r="O6429">
        <f t="shared" si="1303"/>
        <v>0</v>
      </c>
      <c r="P6429" s="63">
        <f t="shared" si="1304"/>
        <v>0</v>
      </c>
    </row>
    <row r="6430" spans="1:16" x14ac:dyDescent="0.3">
      <c r="A6430">
        <f t="shared" si="1305"/>
        <v>2019</v>
      </c>
      <c r="B6430">
        <f t="shared" si="1306"/>
        <v>5</v>
      </c>
      <c r="C6430">
        <f t="shared" si="1307"/>
        <v>26</v>
      </c>
      <c r="D6430">
        <f t="shared" si="1308"/>
        <v>5</v>
      </c>
      <c r="E6430" t="str">
        <f t="shared" si="1309"/>
        <v>ON</v>
      </c>
      <c r="F6430" s="13">
        <f t="shared" si="1311"/>
        <v>43611</v>
      </c>
      <c r="G6430" s="14" t="str">
        <f t="shared" si="1310"/>
        <v>Avg of 4 NM Projects</v>
      </c>
      <c r="H6430" s="15">
        <f t="shared" si="1312"/>
        <v>19</v>
      </c>
      <c r="I6430" s="93">
        <v>27.004999999999999</v>
      </c>
      <c r="J6430">
        <f t="shared" si="1300"/>
        <v>0.15171348314606742</v>
      </c>
      <c r="K6430" s="4">
        <v>36.78</v>
      </c>
      <c r="L6430" s="4">
        <v>16.41</v>
      </c>
      <c r="M6430" s="16">
        <f t="shared" si="1301"/>
        <v>0.44315204999999996</v>
      </c>
      <c r="N6430">
        <f t="shared" si="1302"/>
        <v>0</v>
      </c>
      <c r="O6430">
        <f t="shared" si="1303"/>
        <v>0</v>
      </c>
      <c r="P6430" s="63">
        <f t="shared" si="1304"/>
        <v>0</v>
      </c>
    </row>
    <row r="6431" spans="1:16" x14ac:dyDescent="0.3">
      <c r="A6431">
        <f t="shared" si="1305"/>
        <v>2019</v>
      </c>
      <c r="B6431">
        <f t="shared" si="1306"/>
        <v>5</v>
      </c>
      <c r="C6431">
        <f t="shared" si="1307"/>
        <v>26</v>
      </c>
      <c r="D6431">
        <f t="shared" si="1308"/>
        <v>5</v>
      </c>
      <c r="E6431" t="str">
        <f t="shared" si="1309"/>
        <v>ON</v>
      </c>
      <c r="F6431" s="13">
        <f t="shared" si="1311"/>
        <v>43611</v>
      </c>
      <c r="G6431" s="14" t="str">
        <f t="shared" si="1310"/>
        <v>Avg of 4 NM Projects</v>
      </c>
      <c r="H6431" s="15">
        <f t="shared" si="1312"/>
        <v>20</v>
      </c>
      <c r="I6431" s="93">
        <v>6.66</v>
      </c>
      <c r="J6431">
        <f t="shared" si="1300"/>
        <v>3.7415730337078651E-2</v>
      </c>
      <c r="K6431" s="4">
        <v>34.729999999999997</v>
      </c>
      <c r="L6431" s="4">
        <v>16.670000000000002</v>
      </c>
      <c r="M6431" s="16">
        <f t="shared" si="1301"/>
        <v>0.11102220000000002</v>
      </c>
      <c r="N6431">
        <f t="shared" si="1302"/>
        <v>0</v>
      </c>
      <c r="O6431">
        <f t="shared" si="1303"/>
        <v>0</v>
      </c>
      <c r="P6431" s="63">
        <f t="shared" si="1304"/>
        <v>0</v>
      </c>
    </row>
    <row r="6432" spans="1:16" x14ac:dyDescent="0.3">
      <c r="A6432">
        <f t="shared" si="1305"/>
        <v>2019</v>
      </c>
      <c r="B6432">
        <f t="shared" si="1306"/>
        <v>5</v>
      </c>
      <c r="C6432">
        <f t="shared" si="1307"/>
        <v>26</v>
      </c>
      <c r="D6432">
        <f t="shared" si="1308"/>
        <v>5</v>
      </c>
      <c r="E6432" t="str">
        <f t="shared" si="1309"/>
        <v>ON</v>
      </c>
      <c r="F6432" s="13">
        <f t="shared" si="1311"/>
        <v>43611</v>
      </c>
      <c r="G6432" s="14" t="str">
        <f t="shared" si="1310"/>
        <v>Avg of 4 NM Projects</v>
      </c>
      <c r="H6432" s="15">
        <f t="shared" si="1312"/>
        <v>21</v>
      </c>
      <c r="I6432" s="93">
        <v>-0.13</v>
      </c>
      <c r="J6432">
        <f t="shared" si="1300"/>
        <v>-7.3033707865168538E-4</v>
      </c>
      <c r="K6432" s="4">
        <v>37.520000000000003</v>
      </c>
      <c r="L6432" s="4">
        <v>16.649999999999999</v>
      </c>
      <c r="M6432" s="16">
        <f t="shared" si="1301"/>
        <v>-2.1644999999999998E-3</v>
      </c>
      <c r="N6432">
        <f t="shared" si="1302"/>
        <v>0</v>
      </c>
      <c r="O6432">
        <f t="shared" si="1303"/>
        <v>0</v>
      </c>
      <c r="P6432" s="63">
        <f t="shared" si="1304"/>
        <v>0</v>
      </c>
    </row>
    <row r="6433" spans="1:18" x14ac:dyDescent="0.3">
      <c r="A6433">
        <f t="shared" si="1305"/>
        <v>2019</v>
      </c>
      <c r="B6433">
        <f t="shared" si="1306"/>
        <v>5</v>
      </c>
      <c r="C6433">
        <f t="shared" si="1307"/>
        <v>26</v>
      </c>
      <c r="D6433">
        <f t="shared" si="1308"/>
        <v>5</v>
      </c>
      <c r="E6433" t="str">
        <f t="shared" si="1309"/>
        <v>ON</v>
      </c>
      <c r="F6433" s="13">
        <f t="shared" si="1311"/>
        <v>43611</v>
      </c>
      <c r="G6433" s="14" t="str">
        <f t="shared" si="1310"/>
        <v>Avg of 4 NM Projects</v>
      </c>
      <c r="H6433" s="15">
        <f t="shared" si="1312"/>
        <v>22</v>
      </c>
      <c r="I6433" s="93">
        <v>-0.13</v>
      </c>
      <c r="J6433">
        <f t="shared" si="1300"/>
        <v>-7.3033707865168538E-4</v>
      </c>
      <c r="K6433" s="4">
        <v>28.58</v>
      </c>
      <c r="L6433" s="4">
        <v>16.100000000000001</v>
      </c>
      <c r="M6433" s="16">
        <f t="shared" si="1301"/>
        <v>-2.0930000000000002E-3</v>
      </c>
      <c r="N6433">
        <f t="shared" si="1302"/>
        <v>0</v>
      </c>
      <c r="O6433">
        <f t="shared" si="1303"/>
        <v>0</v>
      </c>
      <c r="P6433" s="63">
        <f t="shared" si="1304"/>
        <v>0</v>
      </c>
    </row>
    <row r="6434" spans="1:18" x14ac:dyDescent="0.3">
      <c r="A6434">
        <f t="shared" si="1305"/>
        <v>2019</v>
      </c>
      <c r="B6434">
        <f t="shared" si="1306"/>
        <v>5</v>
      </c>
      <c r="C6434">
        <f t="shared" si="1307"/>
        <v>26</v>
      </c>
      <c r="D6434">
        <f t="shared" si="1308"/>
        <v>5</v>
      </c>
      <c r="E6434" t="str">
        <f t="shared" si="1309"/>
        <v>ON</v>
      </c>
      <c r="F6434" s="13">
        <f t="shared" si="1311"/>
        <v>43611</v>
      </c>
      <c r="G6434" s="14" t="str">
        <f t="shared" si="1310"/>
        <v>Avg of 4 NM Projects</v>
      </c>
      <c r="H6434" s="15">
        <f t="shared" si="1312"/>
        <v>23</v>
      </c>
      <c r="I6434" s="93">
        <v>-0.13</v>
      </c>
      <c r="J6434">
        <f t="shared" si="1300"/>
        <v>-7.3033707865168538E-4</v>
      </c>
      <c r="K6434" s="4">
        <v>30</v>
      </c>
      <c r="L6434" s="4">
        <v>17.66</v>
      </c>
      <c r="M6434" s="16">
        <f t="shared" si="1301"/>
        <v>-2.2958000000000002E-3</v>
      </c>
      <c r="N6434">
        <f t="shared" si="1302"/>
        <v>0</v>
      </c>
      <c r="O6434">
        <f t="shared" si="1303"/>
        <v>0</v>
      </c>
      <c r="P6434" s="63">
        <f t="shared" si="1304"/>
        <v>0</v>
      </c>
    </row>
    <row r="6435" spans="1:18" x14ac:dyDescent="0.3">
      <c r="A6435">
        <f t="shared" si="1305"/>
        <v>2019</v>
      </c>
      <c r="B6435">
        <f t="shared" si="1306"/>
        <v>5</v>
      </c>
      <c r="C6435">
        <f t="shared" si="1307"/>
        <v>26</v>
      </c>
      <c r="D6435">
        <f t="shared" si="1308"/>
        <v>5</v>
      </c>
      <c r="E6435" t="str">
        <f t="shared" si="1309"/>
        <v>OFF</v>
      </c>
      <c r="F6435" s="13">
        <f t="shared" si="1311"/>
        <v>43611</v>
      </c>
      <c r="G6435" s="14" t="str">
        <f t="shared" si="1310"/>
        <v>Avg of 4 NM Projects</v>
      </c>
      <c r="H6435" s="15">
        <f t="shared" si="1312"/>
        <v>24</v>
      </c>
      <c r="I6435" s="93">
        <v>0</v>
      </c>
      <c r="J6435">
        <f t="shared" si="1300"/>
        <v>0</v>
      </c>
      <c r="K6435" s="4">
        <v>25.69</v>
      </c>
      <c r="L6435" s="4">
        <v>17.170000000000002</v>
      </c>
      <c r="M6435" s="16">
        <f t="shared" si="1301"/>
        <v>0</v>
      </c>
      <c r="N6435">
        <f t="shared" si="1302"/>
        <v>1</v>
      </c>
      <c r="O6435">
        <f t="shared" si="1303"/>
        <v>0</v>
      </c>
      <c r="P6435" s="63">
        <f t="shared" si="1304"/>
        <v>0</v>
      </c>
    </row>
    <row r="6436" spans="1:18" x14ac:dyDescent="0.3">
      <c r="A6436">
        <f t="shared" si="1305"/>
        <v>2019</v>
      </c>
      <c r="B6436">
        <f t="shared" si="1306"/>
        <v>5</v>
      </c>
      <c r="C6436">
        <f t="shared" si="1307"/>
        <v>27</v>
      </c>
      <c r="D6436">
        <f t="shared" si="1308"/>
        <v>6</v>
      </c>
      <c r="E6436" t="str">
        <f t="shared" si="1309"/>
        <v>OFF</v>
      </c>
      <c r="F6436" s="13">
        <f t="shared" si="1311"/>
        <v>43612</v>
      </c>
      <c r="G6436" s="14" t="str">
        <f t="shared" si="1310"/>
        <v>Avg of 4 NM Projects</v>
      </c>
      <c r="H6436" s="15">
        <f t="shared" si="1312"/>
        <v>1</v>
      </c>
      <c r="I6436" s="93">
        <v>0</v>
      </c>
      <c r="J6436">
        <f t="shared" si="1300"/>
        <v>0</v>
      </c>
      <c r="K6436" s="4">
        <v>21.1</v>
      </c>
      <c r="L6436" s="4">
        <v>20.74</v>
      </c>
      <c r="M6436" s="16">
        <f t="shared" si="1301"/>
        <v>0</v>
      </c>
      <c r="N6436">
        <f t="shared" si="1302"/>
        <v>1</v>
      </c>
      <c r="O6436">
        <f t="shared" si="1303"/>
        <v>0</v>
      </c>
      <c r="P6436" s="63">
        <f t="shared" si="1304"/>
        <v>0</v>
      </c>
      <c r="Q6436" s="34"/>
      <c r="R6436" s="34"/>
    </row>
    <row r="6437" spans="1:18" x14ac:dyDescent="0.3">
      <c r="A6437">
        <f t="shared" si="1305"/>
        <v>2019</v>
      </c>
      <c r="B6437">
        <f t="shared" si="1306"/>
        <v>5</v>
      </c>
      <c r="C6437">
        <f t="shared" si="1307"/>
        <v>27</v>
      </c>
      <c r="D6437">
        <f t="shared" si="1308"/>
        <v>6</v>
      </c>
      <c r="E6437" t="str">
        <f t="shared" si="1309"/>
        <v>OFF</v>
      </c>
      <c r="F6437" s="13">
        <f t="shared" si="1311"/>
        <v>43612</v>
      </c>
      <c r="G6437" s="14" t="str">
        <f t="shared" si="1310"/>
        <v>Avg of 4 NM Projects</v>
      </c>
      <c r="H6437" s="15">
        <f t="shared" si="1312"/>
        <v>2</v>
      </c>
      <c r="I6437" s="93">
        <v>-0.13</v>
      </c>
      <c r="J6437">
        <f t="shared" si="1300"/>
        <v>-7.3033707865168538E-4</v>
      </c>
      <c r="K6437" s="4">
        <v>21.11</v>
      </c>
      <c r="L6437" s="4">
        <v>36.46</v>
      </c>
      <c r="M6437" s="16">
        <f t="shared" si="1301"/>
        <v>-4.7398000000000006E-3</v>
      </c>
      <c r="N6437">
        <f t="shared" si="1302"/>
        <v>0</v>
      </c>
      <c r="O6437">
        <f t="shared" si="1303"/>
        <v>0</v>
      </c>
      <c r="P6437" s="63">
        <f t="shared" si="1304"/>
        <v>0</v>
      </c>
    </row>
    <row r="6438" spans="1:18" x14ac:dyDescent="0.3">
      <c r="A6438">
        <f t="shared" si="1305"/>
        <v>2019</v>
      </c>
      <c r="B6438">
        <f t="shared" si="1306"/>
        <v>5</v>
      </c>
      <c r="C6438">
        <f t="shared" si="1307"/>
        <v>27</v>
      </c>
      <c r="D6438">
        <f t="shared" si="1308"/>
        <v>6</v>
      </c>
      <c r="E6438" t="str">
        <f t="shared" si="1309"/>
        <v>OFF</v>
      </c>
      <c r="F6438" s="13">
        <f t="shared" si="1311"/>
        <v>43612</v>
      </c>
      <c r="G6438" s="14" t="str">
        <f t="shared" si="1310"/>
        <v>Avg of 4 NM Projects</v>
      </c>
      <c r="H6438" s="15">
        <f t="shared" si="1312"/>
        <v>3</v>
      </c>
      <c r="I6438" s="93">
        <v>0</v>
      </c>
      <c r="J6438">
        <f t="shared" si="1300"/>
        <v>0</v>
      </c>
      <c r="K6438" s="4">
        <v>18</v>
      </c>
      <c r="L6438" s="4">
        <v>18.850000000000001</v>
      </c>
      <c r="M6438" s="16">
        <f t="shared" si="1301"/>
        <v>0</v>
      </c>
      <c r="N6438">
        <f t="shared" si="1302"/>
        <v>1</v>
      </c>
      <c r="O6438">
        <f t="shared" si="1303"/>
        <v>0</v>
      </c>
      <c r="P6438" s="63">
        <f t="shared" si="1304"/>
        <v>0</v>
      </c>
    </row>
    <row r="6439" spans="1:18" x14ac:dyDescent="0.3">
      <c r="A6439">
        <f t="shared" si="1305"/>
        <v>2019</v>
      </c>
      <c r="B6439">
        <f t="shared" si="1306"/>
        <v>5</v>
      </c>
      <c r="C6439">
        <f t="shared" si="1307"/>
        <v>27</v>
      </c>
      <c r="D6439">
        <f t="shared" si="1308"/>
        <v>6</v>
      </c>
      <c r="E6439" t="str">
        <f t="shared" si="1309"/>
        <v>OFF</v>
      </c>
      <c r="F6439" s="13">
        <f t="shared" si="1311"/>
        <v>43612</v>
      </c>
      <c r="G6439" s="14" t="str">
        <f t="shared" si="1310"/>
        <v>Avg of 4 NM Projects</v>
      </c>
      <c r="H6439" s="15">
        <f t="shared" si="1312"/>
        <v>4</v>
      </c>
      <c r="I6439" s="93">
        <v>0</v>
      </c>
      <c r="J6439">
        <f t="shared" si="1300"/>
        <v>0</v>
      </c>
      <c r="K6439" s="4">
        <v>16.09</v>
      </c>
      <c r="L6439" s="4">
        <v>14.27</v>
      </c>
      <c r="M6439" s="16">
        <f t="shared" si="1301"/>
        <v>0</v>
      </c>
      <c r="N6439">
        <f t="shared" si="1302"/>
        <v>1</v>
      </c>
      <c r="O6439">
        <f t="shared" si="1303"/>
        <v>0</v>
      </c>
      <c r="P6439" s="63">
        <f t="shared" si="1304"/>
        <v>0</v>
      </c>
    </row>
    <row r="6440" spans="1:18" x14ac:dyDescent="0.3">
      <c r="A6440">
        <f t="shared" si="1305"/>
        <v>2019</v>
      </c>
      <c r="B6440">
        <f t="shared" si="1306"/>
        <v>5</v>
      </c>
      <c r="C6440">
        <f t="shared" si="1307"/>
        <v>27</v>
      </c>
      <c r="D6440">
        <f t="shared" si="1308"/>
        <v>6</v>
      </c>
      <c r="E6440" t="str">
        <f t="shared" si="1309"/>
        <v>OFF</v>
      </c>
      <c r="F6440" s="13">
        <f t="shared" si="1311"/>
        <v>43612</v>
      </c>
      <c r="G6440" s="14" t="str">
        <f t="shared" si="1310"/>
        <v>Avg of 4 NM Projects</v>
      </c>
      <c r="H6440" s="15">
        <f t="shared" si="1312"/>
        <v>5</v>
      </c>
      <c r="I6440" s="93">
        <v>0</v>
      </c>
      <c r="J6440">
        <f t="shared" si="1300"/>
        <v>0</v>
      </c>
      <c r="K6440" s="4">
        <v>15.49</v>
      </c>
      <c r="L6440" s="4">
        <v>14.49</v>
      </c>
      <c r="M6440" s="16">
        <f t="shared" si="1301"/>
        <v>0</v>
      </c>
      <c r="N6440">
        <f t="shared" si="1302"/>
        <v>1</v>
      </c>
      <c r="O6440">
        <f t="shared" si="1303"/>
        <v>0</v>
      </c>
      <c r="P6440" s="63">
        <f t="shared" si="1304"/>
        <v>0</v>
      </c>
    </row>
    <row r="6441" spans="1:18" x14ac:dyDescent="0.3">
      <c r="A6441">
        <f t="shared" si="1305"/>
        <v>2019</v>
      </c>
      <c r="B6441">
        <f t="shared" si="1306"/>
        <v>5</v>
      </c>
      <c r="C6441">
        <f t="shared" si="1307"/>
        <v>27</v>
      </c>
      <c r="D6441">
        <f t="shared" si="1308"/>
        <v>6</v>
      </c>
      <c r="E6441" t="str">
        <f t="shared" si="1309"/>
        <v>OFF</v>
      </c>
      <c r="F6441" s="13">
        <f t="shared" si="1311"/>
        <v>43612</v>
      </c>
      <c r="G6441" s="14" t="str">
        <f t="shared" si="1310"/>
        <v>Avg of 4 NM Projects</v>
      </c>
      <c r="H6441" s="15">
        <f t="shared" si="1312"/>
        <v>6</v>
      </c>
      <c r="I6441" s="93">
        <v>0.255</v>
      </c>
      <c r="J6441">
        <f t="shared" si="1300"/>
        <v>1.4325842696629213E-3</v>
      </c>
      <c r="K6441" s="4">
        <v>16.11</v>
      </c>
      <c r="L6441" s="4">
        <v>14.87</v>
      </c>
      <c r="M6441" s="16">
        <f t="shared" si="1301"/>
        <v>3.7918499999999998E-3</v>
      </c>
      <c r="N6441">
        <f t="shared" si="1302"/>
        <v>0</v>
      </c>
      <c r="O6441">
        <f t="shared" si="1303"/>
        <v>0</v>
      </c>
      <c r="P6441" s="63">
        <f t="shared" si="1304"/>
        <v>0</v>
      </c>
    </row>
    <row r="6442" spans="1:18" x14ac:dyDescent="0.3">
      <c r="A6442">
        <f t="shared" si="1305"/>
        <v>2019</v>
      </c>
      <c r="B6442">
        <f t="shared" si="1306"/>
        <v>5</v>
      </c>
      <c r="C6442">
        <f t="shared" si="1307"/>
        <v>27</v>
      </c>
      <c r="D6442">
        <f t="shared" si="1308"/>
        <v>6</v>
      </c>
      <c r="E6442" t="str">
        <f t="shared" si="1309"/>
        <v>OFF</v>
      </c>
      <c r="F6442" s="13">
        <f t="shared" si="1311"/>
        <v>43612</v>
      </c>
      <c r="G6442" s="14" t="str">
        <f t="shared" si="1310"/>
        <v>Avg of 4 NM Projects</v>
      </c>
      <c r="H6442" s="15">
        <f t="shared" si="1312"/>
        <v>7</v>
      </c>
      <c r="I6442" s="93">
        <v>13.184999999999999</v>
      </c>
      <c r="J6442">
        <f t="shared" si="1300"/>
        <v>7.4073033707865166E-2</v>
      </c>
      <c r="K6442" s="4">
        <v>17.739999999999998</v>
      </c>
      <c r="L6442" s="4">
        <v>14.48</v>
      </c>
      <c r="M6442" s="16">
        <f t="shared" si="1301"/>
        <v>0.19091879999999997</v>
      </c>
      <c r="N6442">
        <f t="shared" si="1302"/>
        <v>0</v>
      </c>
      <c r="O6442">
        <f t="shared" si="1303"/>
        <v>0</v>
      </c>
      <c r="P6442" s="63">
        <f t="shared" si="1304"/>
        <v>0</v>
      </c>
    </row>
    <row r="6443" spans="1:18" x14ac:dyDescent="0.3">
      <c r="A6443">
        <f t="shared" si="1305"/>
        <v>2019</v>
      </c>
      <c r="B6443">
        <f t="shared" si="1306"/>
        <v>5</v>
      </c>
      <c r="C6443">
        <f t="shared" si="1307"/>
        <v>27</v>
      </c>
      <c r="D6443">
        <f t="shared" si="1308"/>
        <v>6</v>
      </c>
      <c r="E6443" t="str">
        <f t="shared" si="1309"/>
        <v>ON</v>
      </c>
      <c r="F6443" s="13">
        <f t="shared" si="1311"/>
        <v>43612</v>
      </c>
      <c r="G6443" s="14" t="str">
        <f t="shared" si="1310"/>
        <v>Avg of 4 NM Projects</v>
      </c>
      <c r="H6443" s="15">
        <f t="shared" si="1312"/>
        <v>8</v>
      </c>
      <c r="I6443" s="93">
        <v>51.204999999999998</v>
      </c>
      <c r="J6443">
        <f t="shared" si="1300"/>
        <v>0.28766853932584269</v>
      </c>
      <c r="K6443" s="4">
        <v>18.05</v>
      </c>
      <c r="L6443" s="4">
        <v>14.41</v>
      </c>
      <c r="M6443" s="16">
        <f t="shared" si="1301"/>
        <v>0.73786404999999999</v>
      </c>
      <c r="N6443">
        <f t="shared" si="1302"/>
        <v>0</v>
      </c>
      <c r="O6443">
        <f t="shared" si="1303"/>
        <v>0</v>
      </c>
      <c r="P6443" s="63">
        <f t="shared" si="1304"/>
        <v>0</v>
      </c>
    </row>
    <row r="6444" spans="1:18" x14ac:dyDescent="0.3">
      <c r="A6444">
        <f t="shared" si="1305"/>
        <v>2019</v>
      </c>
      <c r="B6444">
        <f t="shared" si="1306"/>
        <v>5</v>
      </c>
      <c r="C6444">
        <f t="shared" si="1307"/>
        <v>27</v>
      </c>
      <c r="D6444">
        <f t="shared" si="1308"/>
        <v>6</v>
      </c>
      <c r="E6444" t="str">
        <f t="shared" si="1309"/>
        <v>ON</v>
      </c>
      <c r="F6444" s="13">
        <f t="shared" si="1311"/>
        <v>43612</v>
      </c>
      <c r="G6444" s="14" t="str">
        <f t="shared" si="1310"/>
        <v>Avg of 4 NM Projects</v>
      </c>
      <c r="H6444" s="15">
        <f t="shared" si="1312"/>
        <v>9</v>
      </c>
      <c r="I6444" s="93">
        <v>76.545000000000002</v>
      </c>
      <c r="J6444">
        <f t="shared" si="1300"/>
        <v>0.43002808988764046</v>
      </c>
      <c r="K6444" s="4">
        <v>20.81</v>
      </c>
      <c r="L6444" s="4">
        <v>14.65</v>
      </c>
      <c r="M6444" s="16">
        <f t="shared" si="1301"/>
        <v>1.12138425</v>
      </c>
      <c r="N6444">
        <f t="shared" si="1302"/>
        <v>0</v>
      </c>
      <c r="O6444">
        <f t="shared" si="1303"/>
        <v>0</v>
      </c>
      <c r="P6444" s="63">
        <f t="shared" si="1304"/>
        <v>0</v>
      </c>
    </row>
    <row r="6445" spans="1:18" x14ac:dyDescent="0.3">
      <c r="A6445">
        <f t="shared" si="1305"/>
        <v>2019</v>
      </c>
      <c r="B6445">
        <f t="shared" si="1306"/>
        <v>5</v>
      </c>
      <c r="C6445">
        <f t="shared" si="1307"/>
        <v>27</v>
      </c>
      <c r="D6445">
        <f t="shared" si="1308"/>
        <v>6</v>
      </c>
      <c r="E6445" t="str">
        <f t="shared" si="1309"/>
        <v>ON</v>
      </c>
      <c r="F6445" s="13">
        <f t="shared" si="1311"/>
        <v>43612</v>
      </c>
      <c r="G6445" s="14" t="str">
        <f t="shared" si="1310"/>
        <v>Avg of 4 NM Projects</v>
      </c>
      <c r="H6445" s="15">
        <f t="shared" si="1312"/>
        <v>10</v>
      </c>
      <c r="I6445" s="93">
        <v>97.03</v>
      </c>
      <c r="J6445">
        <f t="shared" si="1300"/>
        <v>0.54511235955056181</v>
      </c>
      <c r="K6445" s="4">
        <v>20.93</v>
      </c>
      <c r="L6445" s="4">
        <v>16.059999999999999</v>
      </c>
      <c r="M6445" s="16">
        <f t="shared" si="1301"/>
        <v>1.5583018</v>
      </c>
      <c r="N6445">
        <f t="shared" si="1302"/>
        <v>0</v>
      </c>
      <c r="O6445">
        <f t="shared" si="1303"/>
        <v>1</v>
      </c>
      <c r="P6445" s="63">
        <f t="shared" si="1304"/>
        <v>0</v>
      </c>
    </row>
    <row r="6446" spans="1:18" x14ac:dyDescent="0.3">
      <c r="A6446">
        <f t="shared" si="1305"/>
        <v>2019</v>
      </c>
      <c r="B6446">
        <f t="shared" si="1306"/>
        <v>5</v>
      </c>
      <c r="C6446">
        <f t="shared" si="1307"/>
        <v>27</v>
      </c>
      <c r="D6446">
        <f t="shared" si="1308"/>
        <v>6</v>
      </c>
      <c r="E6446" t="str">
        <f t="shared" si="1309"/>
        <v>ON</v>
      </c>
      <c r="F6446" s="13">
        <f t="shared" si="1311"/>
        <v>43612</v>
      </c>
      <c r="G6446" s="14" t="str">
        <f t="shared" si="1310"/>
        <v>Avg of 4 NM Projects</v>
      </c>
      <c r="H6446" s="15">
        <f t="shared" si="1312"/>
        <v>11</v>
      </c>
      <c r="I6446" s="93">
        <v>76.155000000000001</v>
      </c>
      <c r="J6446">
        <f t="shared" si="1300"/>
        <v>0.42783707865168541</v>
      </c>
      <c r="K6446" s="4">
        <v>20.97</v>
      </c>
      <c r="L6446" s="4">
        <v>11.04</v>
      </c>
      <c r="M6446" s="16">
        <f t="shared" si="1301"/>
        <v>0.84075119999999992</v>
      </c>
      <c r="N6446">
        <f t="shared" si="1302"/>
        <v>0</v>
      </c>
      <c r="O6446">
        <f t="shared" si="1303"/>
        <v>0</v>
      </c>
      <c r="P6446" s="63">
        <f t="shared" si="1304"/>
        <v>0</v>
      </c>
    </row>
    <row r="6447" spans="1:18" x14ac:dyDescent="0.3">
      <c r="A6447">
        <f t="shared" si="1305"/>
        <v>2019</v>
      </c>
      <c r="B6447">
        <f t="shared" si="1306"/>
        <v>5</v>
      </c>
      <c r="C6447">
        <f t="shared" si="1307"/>
        <v>27</v>
      </c>
      <c r="D6447">
        <f t="shared" si="1308"/>
        <v>6</v>
      </c>
      <c r="E6447" t="str">
        <f t="shared" si="1309"/>
        <v>ON</v>
      </c>
      <c r="F6447" s="13">
        <f t="shared" si="1311"/>
        <v>43612</v>
      </c>
      <c r="G6447" s="14" t="str">
        <f t="shared" si="1310"/>
        <v>Avg of 4 NM Projects</v>
      </c>
      <c r="H6447" s="15">
        <f t="shared" si="1312"/>
        <v>12</v>
      </c>
      <c r="I6447" s="93">
        <v>69.245000000000005</v>
      </c>
      <c r="J6447">
        <f t="shared" si="1300"/>
        <v>0.38901685393258428</v>
      </c>
      <c r="K6447" s="4">
        <v>21.61</v>
      </c>
      <c r="L6447" s="4">
        <v>17.29</v>
      </c>
      <c r="M6447" s="16">
        <f t="shared" si="1301"/>
        <v>1.19724605</v>
      </c>
      <c r="N6447">
        <f t="shared" si="1302"/>
        <v>0</v>
      </c>
      <c r="O6447">
        <f t="shared" si="1303"/>
        <v>0</v>
      </c>
      <c r="P6447" s="63">
        <f t="shared" si="1304"/>
        <v>0</v>
      </c>
    </row>
    <row r="6448" spans="1:18" x14ac:dyDescent="0.3">
      <c r="A6448">
        <f t="shared" si="1305"/>
        <v>2019</v>
      </c>
      <c r="B6448">
        <f t="shared" si="1306"/>
        <v>5</v>
      </c>
      <c r="C6448">
        <f t="shared" si="1307"/>
        <v>27</v>
      </c>
      <c r="D6448">
        <f t="shared" si="1308"/>
        <v>6</v>
      </c>
      <c r="E6448" t="str">
        <f t="shared" si="1309"/>
        <v>ON</v>
      </c>
      <c r="F6448" s="13">
        <f t="shared" si="1311"/>
        <v>43612</v>
      </c>
      <c r="G6448" s="14" t="str">
        <f t="shared" si="1310"/>
        <v>Avg of 4 NM Projects</v>
      </c>
      <c r="H6448" s="15">
        <f t="shared" si="1312"/>
        <v>13</v>
      </c>
      <c r="I6448" s="93">
        <v>47.230000000000004</v>
      </c>
      <c r="J6448">
        <f t="shared" si="1300"/>
        <v>0.26533707865168543</v>
      </c>
      <c r="K6448" s="4">
        <v>22.57</v>
      </c>
      <c r="L6448" s="4">
        <v>16.22</v>
      </c>
      <c r="M6448" s="16">
        <f t="shared" si="1301"/>
        <v>0.76607060000000005</v>
      </c>
      <c r="N6448">
        <f t="shared" si="1302"/>
        <v>0</v>
      </c>
      <c r="O6448">
        <f t="shared" si="1303"/>
        <v>0</v>
      </c>
      <c r="P6448" s="63">
        <f t="shared" si="1304"/>
        <v>0</v>
      </c>
    </row>
    <row r="6449" spans="1:18" x14ac:dyDescent="0.3">
      <c r="A6449">
        <f t="shared" si="1305"/>
        <v>2019</v>
      </c>
      <c r="B6449">
        <f t="shared" si="1306"/>
        <v>5</v>
      </c>
      <c r="C6449">
        <f t="shared" si="1307"/>
        <v>27</v>
      </c>
      <c r="D6449">
        <f t="shared" si="1308"/>
        <v>6</v>
      </c>
      <c r="E6449" t="str">
        <f t="shared" si="1309"/>
        <v>ON</v>
      </c>
      <c r="F6449" s="13">
        <f t="shared" si="1311"/>
        <v>43612</v>
      </c>
      <c r="G6449" s="14" t="str">
        <f t="shared" si="1310"/>
        <v>Avg of 4 NM Projects</v>
      </c>
      <c r="H6449" s="15">
        <f t="shared" si="1312"/>
        <v>14</v>
      </c>
      <c r="I6449" s="93">
        <v>47.875</v>
      </c>
      <c r="J6449">
        <f t="shared" si="1300"/>
        <v>0.26896067415730335</v>
      </c>
      <c r="K6449" s="4">
        <v>23.33</v>
      </c>
      <c r="L6449" s="4">
        <v>11.19</v>
      </c>
      <c r="M6449" s="16">
        <f t="shared" si="1301"/>
        <v>0.53572124999999993</v>
      </c>
      <c r="N6449">
        <f t="shared" si="1302"/>
        <v>0</v>
      </c>
      <c r="O6449">
        <f t="shared" si="1303"/>
        <v>0</v>
      </c>
      <c r="P6449" s="63">
        <f t="shared" si="1304"/>
        <v>0</v>
      </c>
    </row>
    <row r="6450" spans="1:18" x14ac:dyDescent="0.3">
      <c r="A6450">
        <f t="shared" si="1305"/>
        <v>2019</v>
      </c>
      <c r="B6450">
        <f t="shared" si="1306"/>
        <v>5</v>
      </c>
      <c r="C6450">
        <f t="shared" si="1307"/>
        <v>27</v>
      </c>
      <c r="D6450">
        <f t="shared" si="1308"/>
        <v>6</v>
      </c>
      <c r="E6450" t="str">
        <f t="shared" si="1309"/>
        <v>ON</v>
      </c>
      <c r="F6450" s="13">
        <f t="shared" si="1311"/>
        <v>43612</v>
      </c>
      <c r="G6450" s="14" t="str">
        <f t="shared" si="1310"/>
        <v>Avg of 4 NM Projects</v>
      </c>
      <c r="H6450" s="15">
        <f t="shared" si="1312"/>
        <v>15</v>
      </c>
      <c r="I6450" s="93">
        <v>62.334999999999994</v>
      </c>
      <c r="J6450">
        <f t="shared" si="1300"/>
        <v>0.3501966292134831</v>
      </c>
      <c r="K6450" s="4">
        <v>22.89</v>
      </c>
      <c r="L6450" s="4">
        <v>15.4</v>
      </c>
      <c r="M6450" s="16">
        <f t="shared" si="1301"/>
        <v>0.9599589999999999</v>
      </c>
      <c r="N6450">
        <f t="shared" si="1302"/>
        <v>0</v>
      </c>
      <c r="O6450">
        <f t="shared" si="1303"/>
        <v>0</v>
      </c>
      <c r="P6450" s="63">
        <f t="shared" si="1304"/>
        <v>0</v>
      </c>
    </row>
    <row r="6451" spans="1:18" x14ac:dyDescent="0.3">
      <c r="A6451">
        <f t="shared" si="1305"/>
        <v>2019</v>
      </c>
      <c r="B6451">
        <f t="shared" si="1306"/>
        <v>5</v>
      </c>
      <c r="C6451">
        <f t="shared" si="1307"/>
        <v>27</v>
      </c>
      <c r="D6451">
        <f t="shared" si="1308"/>
        <v>6</v>
      </c>
      <c r="E6451" t="str">
        <f t="shared" si="1309"/>
        <v>ON</v>
      </c>
      <c r="F6451" s="13">
        <f t="shared" si="1311"/>
        <v>43612</v>
      </c>
      <c r="G6451" s="14" t="str">
        <f t="shared" si="1310"/>
        <v>Avg of 4 NM Projects</v>
      </c>
      <c r="H6451" s="15">
        <f t="shared" si="1312"/>
        <v>16</v>
      </c>
      <c r="I6451" s="93">
        <v>68.474999999999994</v>
      </c>
      <c r="J6451">
        <f t="shared" si="1300"/>
        <v>0.384691011235955</v>
      </c>
      <c r="K6451" s="4">
        <v>24.23</v>
      </c>
      <c r="L6451" s="4">
        <v>17.11</v>
      </c>
      <c r="M6451" s="16">
        <f t="shared" si="1301"/>
        <v>1.1716072499999999</v>
      </c>
      <c r="N6451">
        <f t="shared" si="1302"/>
        <v>0</v>
      </c>
      <c r="O6451">
        <f t="shared" si="1303"/>
        <v>0</v>
      </c>
      <c r="P6451" s="63">
        <f t="shared" si="1304"/>
        <v>0</v>
      </c>
    </row>
    <row r="6452" spans="1:18" x14ac:dyDescent="0.3">
      <c r="A6452">
        <f t="shared" si="1305"/>
        <v>2019</v>
      </c>
      <c r="B6452">
        <f t="shared" si="1306"/>
        <v>5</v>
      </c>
      <c r="C6452">
        <f t="shared" si="1307"/>
        <v>27</v>
      </c>
      <c r="D6452">
        <f t="shared" si="1308"/>
        <v>6</v>
      </c>
      <c r="E6452" t="str">
        <f t="shared" si="1309"/>
        <v>ON</v>
      </c>
      <c r="F6452" s="13">
        <f t="shared" si="1311"/>
        <v>43612</v>
      </c>
      <c r="G6452" s="14" t="str">
        <f t="shared" si="1310"/>
        <v>Avg of 4 NM Projects</v>
      </c>
      <c r="H6452" s="15">
        <f t="shared" si="1312"/>
        <v>17</v>
      </c>
      <c r="I6452" s="93">
        <v>50.945</v>
      </c>
      <c r="J6452">
        <f t="shared" si="1300"/>
        <v>0.28620786516853935</v>
      </c>
      <c r="K6452" s="4">
        <v>30</v>
      </c>
      <c r="L6452" s="4">
        <v>22.76</v>
      </c>
      <c r="M6452" s="16">
        <f t="shared" si="1301"/>
        <v>1.1595081999999999</v>
      </c>
      <c r="N6452">
        <f t="shared" si="1302"/>
        <v>0</v>
      </c>
      <c r="O6452">
        <f t="shared" si="1303"/>
        <v>0</v>
      </c>
      <c r="P6452" s="63">
        <f t="shared" si="1304"/>
        <v>0</v>
      </c>
    </row>
    <row r="6453" spans="1:18" x14ac:dyDescent="0.3">
      <c r="A6453">
        <f t="shared" si="1305"/>
        <v>2019</v>
      </c>
      <c r="B6453">
        <f t="shared" si="1306"/>
        <v>5</v>
      </c>
      <c r="C6453">
        <f t="shared" si="1307"/>
        <v>27</v>
      </c>
      <c r="D6453">
        <f t="shared" si="1308"/>
        <v>6</v>
      </c>
      <c r="E6453" t="str">
        <f t="shared" si="1309"/>
        <v>ON</v>
      </c>
      <c r="F6453" s="13">
        <f t="shared" si="1311"/>
        <v>43612</v>
      </c>
      <c r="G6453" s="14" t="str">
        <f t="shared" si="1310"/>
        <v>Avg of 4 NM Projects</v>
      </c>
      <c r="H6453" s="15">
        <f t="shared" si="1312"/>
        <v>18</v>
      </c>
      <c r="I6453" s="93">
        <v>40.450000000000003</v>
      </c>
      <c r="J6453">
        <f t="shared" si="1300"/>
        <v>0.22724719101123597</v>
      </c>
      <c r="K6453" s="4">
        <v>32.700000000000003</v>
      </c>
      <c r="L6453" s="4">
        <v>29.67</v>
      </c>
      <c r="M6453" s="16">
        <f t="shared" si="1301"/>
        <v>1.2001515000000003</v>
      </c>
      <c r="N6453">
        <f t="shared" si="1302"/>
        <v>0</v>
      </c>
      <c r="O6453">
        <f t="shared" si="1303"/>
        <v>0</v>
      </c>
      <c r="P6453" s="63">
        <f t="shared" si="1304"/>
        <v>0</v>
      </c>
    </row>
    <row r="6454" spans="1:18" x14ac:dyDescent="0.3">
      <c r="A6454">
        <f t="shared" si="1305"/>
        <v>2019</v>
      </c>
      <c r="B6454">
        <f t="shared" si="1306"/>
        <v>5</v>
      </c>
      <c r="C6454">
        <f t="shared" si="1307"/>
        <v>27</v>
      </c>
      <c r="D6454">
        <f t="shared" si="1308"/>
        <v>6</v>
      </c>
      <c r="E6454" t="str">
        <f t="shared" si="1309"/>
        <v>ON</v>
      </c>
      <c r="F6454" s="13">
        <f t="shared" si="1311"/>
        <v>43612</v>
      </c>
      <c r="G6454" s="14" t="str">
        <f t="shared" si="1310"/>
        <v>Avg of 4 NM Projects</v>
      </c>
      <c r="H6454" s="15">
        <f t="shared" si="1312"/>
        <v>19</v>
      </c>
      <c r="I6454" s="93">
        <v>20.094999999999999</v>
      </c>
      <c r="J6454">
        <f t="shared" si="1300"/>
        <v>0.11289325842696629</v>
      </c>
      <c r="K6454" s="4">
        <v>30</v>
      </c>
      <c r="L6454" s="4">
        <v>35.46</v>
      </c>
      <c r="M6454" s="16">
        <f t="shared" si="1301"/>
        <v>0.71256869999999994</v>
      </c>
      <c r="N6454">
        <f t="shared" si="1302"/>
        <v>0</v>
      </c>
      <c r="O6454">
        <f t="shared" si="1303"/>
        <v>0</v>
      </c>
      <c r="P6454" s="63">
        <f t="shared" si="1304"/>
        <v>0</v>
      </c>
    </row>
    <row r="6455" spans="1:18" x14ac:dyDescent="0.3">
      <c r="A6455">
        <f t="shared" si="1305"/>
        <v>2019</v>
      </c>
      <c r="B6455">
        <f t="shared" si="1306"/>
        <v>5</v>
      </c>
      <c r="C6455">
        <f t="shared" si="1307"/>
        <v>27</v>
      </c>
      <c r="D6455">
        <f t="shared" si="1308"/>
        <v>6</v>
      </c>
      <c r="E6455" t="str">
        <f t="shared" si="1309"/>
        <v>ON</v>
      </c>
      <c r="F6455" s="13">
        <f t="shared" si="1311"/>
        <v>43612</v>
      </c>
      <c r="G6455" s="14" t="str">
        <f t="shared" si="1310"/>
        <v>Avg of 4 NM Projects</v>
      </c>
      <c r="H6455" s="15">
        <f t="shared" si="1312"/>
        <v>20</v>
      </c>
      <c r="I6455" s="93">
        <v>4.99</v>
      </c>
      <c r="J6455">
        <f t="shared" si="1300"/>
        <v>2.8033707865168539E-2</v>
      </c>
      <c r="K6455" s="4">
        <v>27.42</v>
      </c>
      <c r="L6455" s="4">
        <v>27.14</v>
      </c>
      <c r="M6455" s="16">
        <f t="shared" si="1301"/>
        <v>0.13542860000000001</v>
      </c>
      <c r="N6455">
        <f t="shared" si="1302"/>
        <v>0</v>
      </c>
      <c r="O6455">
        <f t="shared" si="1303"/>
        <v>0</v>
      </c>
      <c r="P6455" s="63">
        <f t="shared" si="1304"/>
        <v>0</v>
      </c>
    </row>
    <row r="6456" spans="1:18" x14ac:dyDescent="0.3">
      <c r="A6456">
        <f t="shared" si="1305"/>
        <v>2019</v>
      </c>
      <c r="B6456">
        <f t="shared" si="1306"/>
        <v>5</v>
      </c>
      <c r="C6456">
        <f t="shared" si="1307"/>
        <v>27</v>
      </c>
      <c r="D6456">
        <f t="shared" si="1308"/>
        <v>6</v>
      </c>
      <c r="E6456" t="str">
        <f t="shared" si="1309"/>
        <v>ON</v>
      </c>
      <c r="F6456" s="13">
        <f t="shared" si="1311"/>
        <v>43612</v>
      </c>
      <c r="G6456" s="14" t="str">
        <f t="shared" si="1310"/>
        <v>Avg of 4 NM Projects</v>
      </c>
      <c r="H6456" s="15">
        <f t="shared" si="1312"/>
        <v>21</v>
      </c>
      <c r="I6456" s="93">
        <v>-0.26</v>
      </c>
      <c r="J6456">
        <f t="shared" si="1300"/>
        <v>-1.4606741573033708E-3</v>
      </c>
      <c r="K6456" s="4">
        <v>30.25</v>
      </c>
      <c r="L6456" s="4">
        <v>25.32</v>
      </c>
      <c r="M6456" s="16">
        <f t="shared" si="1301"/>
        <v>-6.5832000000000009E-3</v>
      </c>
      <c r="N6456">
        <f t="shared" si="1302"/>
        <v>0</v>
      </c>
      <c r="O6456">
        <f t="shared" si="1303"/>
        <v>0</v>
      </c>
      <c r="P6456" s="63">
        <f t="shared" si="1304"/>
        <v>0</v>
      </c>
    </row>
    <row r="6457" spans="1:18" x14ac:dyDescent="0.3">
      <c r="A6457">
        <f t="shared" si="1305"/>
        <v>2019</v>
      </c>
      <c r="B6457">
        <f t="shared" si="1306"/>
        <v>5</v>
      </c>
      <c r="C6457">
        <f t="shared" si="1307"/>
        <v>27</v>
      </c>
      <c r="D6457">
        <f t="shared" si="1308"/>
        <v>6</v>
      </c>
      <c r="E6457" t="str">
        <f t="shared" si="1309"/>
        <v>ON</v>
      </c>
      <c r="F6457" s="13">
        <f t="shared" si="1311"/>
        <v>43612</v>
      </c>
      <c r="G6457" s="14" t="str">
        <f t="shared" si="1310"/>
        <v>Avg of 4 NM Projects</v>
      </c>
      <c r="H6457" s="15">
        <f t="shared" si="1312"/>
        <v>22</v>
      </c>
      <c r="I6457" s="93">
        <v>-0.13</v>
      </c>
      <c r="J6457">
        <f t="shared" si="1300"/>
        <v>-7.3033707865168538E-4</v>
      </c>
      <c r="K6457" s="4">
        <v>23.57</v>
      </c>
      <c r="L6457" s="4">
        <v>31.79</v>
      </c>
      <c r="M6457" s="16">
        <f t="shared" si="1301"/>
        <v>-4.1326999999999996E-3</v>
      </c>
      <c r="N6457">
        <f t="shared" si="1302"/>
        <v>0</v>
      </c>
      <c r="O6457">
        <f t="shared" si="1303"/>
        <v>0</v>
      </c>
      <c r="P6457" s="63">
        <f t="shared" si="1304"/>
        <v>0</v>
      </c>
    </row>
    <row r="6458" spans="1:18" x14ac:dyDescent="0.3">
      <c r="A6458">
        <f t="shared" si="1305"/>
        <v>2019</v>
      </c>
      <c r="B6458">
        <f t="shared" si="1306"/>
        <v>5</v>
      </c>
      <c r="C6458">
        <f t="shared" si="1307"/>
        <v>27</v>
      </c>
      <c r="D6458">
        <f t="shared" si="1308"/>
        <v>6</v>
      </c>
      <c r="E6458" t="str">
        <f t="shared" si="1309"/>
        <v>ON</v>
      </c>
      <c r="F6458" s="13">
        <f t="shared" si="1311"/>
        <v>43612</v>
      </c>
      <c r="G6458" s="14" t="str">
        <f t="shared" si="1310"/>
        <v>Avg of 4 NM Projects</v>
      </c>
      <c r="H6458" s="15">
        <f t="shared" si="1312"/>
        <v>23</v>
      </c>
      <c r="I6458" s="93">
        <v>0</v>
      </c>
      <c r="J6458">
        <f t="shared" si="1300"/>
        <v>0</v>
      </c>
      <c r="K6458" s="4">
        <v>21.59</v>
      </c>
      <c r="L6458" s="4">
        <v>19.91</v>
      </c>
      <c r="M6458" s="16">
        <f t="shared" si="1301"/>
        <v>0</v>
      </c>
      <c r="N6458">
        <f t="shared" si="1302"/>
        <v>1</v>
      </c>
      <c r="O6458">
        <f t="shared" si="1303"/>
        <v>0</v>
      </c>
      <c r="P6458" s="63">
        <f t="shared" si="1304"/>
        <v>0</v>
      </c>
    </row>
    <row r="6459" spans="1:18" x14ac:dyDescent="0.3">
      <c r="A6459">
        <f t="shared" si="1305"/>
        <v>2019</v>
      </c>
      <c r="B6459">
        <f t="shared" si="1306"/>
        <v>5</v>
      </c>
      <c r="C6459">
        <f t="shared" si="1307"/>
        <v>27</v>
      </c>
      <c r="D6459">
        <f t="shared" si="1308"/>
        <v>6</v>
      </c>
      <c r="E6459" t="str">
        <f t="shared" si="1309"/>
        <v>OFF</v>
      </c>
      <c r="F6459" s="13">
        <f t="shared" si="1311"/>
        <v>43612</v>
      </c>
      <c r="G6459" s="14" t="str">
        <f t="shared" si="1310"/>
        <v>Avg of 4 NM Projects</v>
      </c>
      <c r="H6459" s="15">
        <f t="shared" si="1312"/>
        <v>24</v>
      </c>
      <c r="I6459" s="93">
        <v>-0.13</v>
      </c>
      <c r="J6459">
        <f t="shared" si="1300"/>
        <v>-7.3033707865168538E-4</v>
      </c>
      <c r="K6459" s="4">
        <v>21.18</v>
      </c>
      <c r="L6459" s="4">
        <v>15.01</v>
      </c>
      <c r="M6459" s="16">
        <f t="shared" si="1301"/>
        <v>-1.9513E-3</v>
      </c>
      <c r="N6459">
        <f t="shared" si="1302"/>
        <v>0</v>
      </c>
      <c r="O6459">
        <f t="shared" si="1303"/>
        <v>0</v>
      </c>
      <c r="P6459" s="63">
        <f t="shared" si="1304"/>
        <v>0</v>
      </c>
    </row>
    <row r="6460" spans="1:18" x14ac:dyDescent="0.3">
      <c r="A6460">
        <f t="shared" si="1305"/>
        <v>2019</v>
      </c>
      <c r="B6460">
        <f t="shared" si="1306"/>
        <v>5</v>
      </c>
      <c r="C6460">
        <f t="shared" si="1307"/>
        <v>28</v>
      </c>
      <c r="D6460">
        <f t="shared" si="1308"/>
        <v>7</v>
      </c>
      <c r="E6460" t="str">
        <f t="shared" si="1309"/>
        <v>OFF</v>
      </c>
      <c r="F6460" s="13">
        <f t="shared" si="1311"/>
        <v>43613</v>
      </c>
      <c r="G6460" s="14" t="str">
        <f t="shared" si="1310"/>
        <v>Avg of 4 NM Projects</v>
      </c>
      <c r="H6460" s="15">
        <f t="shared" si="1312"/>
        <v>1</v>
      </c>
      <c r="I6460" s="93">
        <v>0</v>
      </c>
      <c r="J6460">
        <f t="shared" si="1300"/>
        <v>0</v>
      </c>
      <c r="K6460" s="4">
        <v>21.01</v>
      </c>
      <c r="L6460" s="4">
        <v>18.62</v>
      </c>
      <c r="M6460" s="16">
        <f t="shared" si="1301"/>
        <v>0</v>
      </c>
      <c r="N6460">
        <f t="shared" si="1302"/>
        <v>1</v>
      </c>
      <c r="O6460">
        <f t="shared" si="1303"/>
        <v>0</v>
      </c>
      <c r="P6460" s="63">
        <f t="shared" si="1304"/>
        <v>0</v>
      </c>
      <c r="Q6460" s="34"/>
      <c r="R6460" s="34"/>
    </row>
    <row r="6461" spans="1:18" x14ac:dyDescent="0.3">
      <c r="A6461">
        <f t="shared" si="1305"/>
        <v>2019</v>
      </c>
      <c r="B6461">
        <f t="shared" si="1306"/>
        <v>5</v>
      </c>
      <c r="C6461">
        <f t="shared" si="1307"/>
        <v>28</v>
      </c>
      <c r="D6461">
        <f t="shared" si="1308"/>
        <v>7</v>
      </c>
      <c r="E6461" t="str">
        <f t="shared" si="1309"/>
        <v>OFF</v>
      </c>
      <c r="F6461" s="13">
        <f t="shared" si="1311"/>
        <v>43613</v>
      </c>
      <c r="G6461" s="14" t="str">
        <f t="shared" si="1310"/>
        <v>Avg of 4 NM Projects</v>
      </c>
      <c r="H6461" s="15">
        <f t="shared" si="1312"/>
        <v>2</v>
      </c>
      <c r="I6461" s="93">
        <v>0</v>
      </c>
      <c r="J6461">
        <f t="shared" si="1300"/>
        <v>0</v>
      </c>
      <c r="K6461" s="4">
        <v>20.9</v>
      </c>
      <c r="L6461" s="4">
        <v>15.44</v>
      </c>
      <c r="M6461" s="16">
        <f t="shared" si="1301"/>
        <v>0</v>
      </c>
      <c r="N6461">
        <f t="shared" si="1302"/>
        <v>1</v>
      </c>
      <c r="O6461">
        <f t="shared" si="1303"/>
        <v>0</v>
      </c>
      <c r="P6461" s="63">
        <f t="shared" si="1304"/>
        <v>0</v>
      </c>
    </row>
    <row r="6462" spans="1:18" x14ac:dyDescent="0.3">
      <c r="A6462">
        <f t="shared" si="1305"/>
        <v>2019</v>
      </c>
      <c r="B6462">
        <f t="shared" si="1306"/>
        <v>5</v>
      </c>
      <c r="C6462">
        <f t="shared" si="1307"/>
        <v>28</v>
      </c>
      <c r="D6462">
        <f t="shared" si="1308"/>
        <v>7</v>
      </c>
      <c r="E6462" t="str">
        <f t="shared" si="1309"/>
        <v>OFF</v>
      </c>
      <c r="F6462" s="13">
        <f t="shared" si="1311"/>
        <v>43613</v>
      </c>
      <c r="G6462" s="14" t="str">
        <f t="shared" si="1310"/>
        <v>Avg of 4 NM Projects</v>
      </c>
      <c r="H6462" s="15">
        <f t="shared" si="1312"/>
        <v>3</v>
      </c>
      <c r="I6462" s="93">
        <v>0</v>
      </c>
      <c r="J6462">
        <f t="shared" si="1300"/>
        <v>0</v>
      </c>
      <c r="K6462" s="4">
        <v>19.8</v>
      </c>
      <c r="L6462" s="4">
        <v>14.93</v>
      </c>
      <c r="M6462" s="16">
        <f t="shared" si="1301"/>
        <v>0</v>
      </c>
      <c r="N6462">
        <f t="shared" si="1302"/>
        <v>1</v>
      </c>
      <c r="O6462">
        <f t="shared" si="1303"/>
        <v>0</v>
      </c>
      <c r="P6462" s="63">
        <f t="shared" si="1304"/>
        <v>0</v>
      </c>
    </row>
    <row r="6463" spans="1:18" x14ac:dyDescent="0.3">
      <c r="A6463">
        <f t="shared" si="1305"/>
        <v>2019</v>
      </c>
      <c r="B6463">
        <f t="shared" si="1306"/>
        <v>5</v>
      </c>
      <c r="C6463">
        <f t="shared" si="1307"/>
        <v>28</v>
      </c>
      <c r="D6463">
        <f t="shared" si="1308"/>
        <v>7</v>
      </c>
      <c r="E6463" t="str">
        <f t="shared" si="1309"/>
        <v>OFF</v>
      </c>
      <c r="F6463" s="13">
        <f t="shared" si="1311"/>
        <v>43613</v>
      </c>
      <c r="G6463" s="14" t="str">
        <f t="shared" si="1310"/>
        <v>Avg of 4 NM Projects</v>
      </c>
      <c r="H6463" s="15">
        <f t="shared" si="1312"/>
        <v>4</v>
      </c>
      <c r="I6463" s="93">
        <v>0</v>
      </c>
      <c r="J6463">
        <f t="shared" si="1300"/>
        <v>0</v>
      </c>
      <c r="K6463" s="4">
        <v>19.149999999999999</v>
      </c>
      <c r="L6463" s="4">
        <v>18.66</v>
      </c>
      <c r="M6463" s="16">
        <f t="shared" si="1301"/>
        <v>0</v>
      </c>
      <c r="N6463">
        <f t="shared" si="1302"/>
        <v>1</v>
      </c>
      <c r="O6463">
        <f t="shared" si="1303"/>
        <v>0</v>
      </c>
      <c r="P6463" s="63">
        <f t="shared" si="1304"/>
        <v>0</v>
      </c>
    </row>
    <row r="6464" spans="1:18" x14ac:dyDescent="0.3">
      <c r="A6464">
        <f t="shared" si="1305"/>
        <v>2019</v>
      </c>
      <c r="B6464">
        <f t="shared" si="1306"/>
        <v>5</v>
      </c>
      <c r="C6464">
        <f t="shared" si="1307"/>
        <v>28</v>
      </c>
      <c r="D6464">
        <f t="shared" si="1308"/>
        <v>7</v>
      </c>
      <c r="E6464" t="str">
        <f t="shared" si="1309"/>
        <v>OFF</v>
      </c>
      <c r="F6464" s="13">
        <f t="shared" si="1311"/>
        <v>43613</v>
      </c>
      <c r="G6464" s="14" t="str">
        <f t="shared" si="1310"/>
        <v>Avg of 4 NM Projects</v>
      </c>
      <c r="H6464" s="15">
        <f t="shared" si="1312"/>
        <v>5</v>
      </c>
      <c r="I6464" s="93">
        <v>-0.39</v>
      </c>
      <c r="J6464">
        <f t="shared" si="1300"/>
        <v>-2.1910112359550564E-3</v>
      </c>
      <c r="K6464" s="4">
        <v>19.86</v>
      </c>
      <c r="L6464" s="4">
        <v>29.51</v>
      </c>
      <c r="M6464" s="16">
        <f t="shared" si="1301"/>
        <v>-1.1508900000000001E-2</v>
      </c>
      <c r="N6464">
        <f t="shared" si="1302"/>
        <v>0</v>
      </c>
      <c r="O6464">
        <f t="shared" si="1303"/>
        <v>0</v>
      </c>
      <c r="P6464" s="63">
        <f t="shared" si="1304"/>
        <v>0</v>
      </c>
    </row>
    <row r="6465" spans="1:16" x14ac:dyDescent="0.3">
      <c r="A6465">
        <f t="shared" si="1305"/>
        <v>2019</v>
      </c>
      <c r="B6465">
        <f t="shared" si="1306"/>
        <v>5</v>
      </c>
      <c r="C6465">
        <f t="shared" si="1307"/>
        <v>28</v>
      </c>
      <c r="D6465">
        <f t="shared" si="1308"/>
        <v>7</v>
      </c>
      <c r="E6465" t="str">
        <f t="shared" si="1309"/>
        <v>OFF</v>
      </c>
      <c r="F6465" s="13">
        <f t="shared" si="1311"/>
        <v>43613</v>
      </c>
      <c r="G6465" s="14" t="str">
        <f t="shared" si="1310"/>
        <v>Avg of 4 NM Projects</v>
      </c>
      <c r="H6465" s="15">
        <f t="shared" si="1312"/>
        <v>6</v>
      </c>
      <c r="I6465" s="93">
        <v>0.64500000000000002</v>
      </c>
      <c r="J6465">
        <f t="shared" si="1300"/>
        <v>3.6235955056179775E-3</v>
      </c>
      <c r="K6465" s="4">
        <v>20.170000000000002</v>
      </c>
      <c r="L6465" s="4">
        <v>24.47</v>
      </c>
      <c r="M6465" s="16">
        <f t="shared" si="1301"/>
        <v>1.5783149999999999E-2</v>
      </c>
      <c r="N6465">
        <f t="shared" si="1302"/>
        <v>0</v>
      </c>
      <c r="O6465">
        <f t="shared" si="1303"/>
        <v>0</v>
      </c>
      <c r="P6465" s="63">
        <f t="shared" si="1304"/>
        <v>0</v>
      </c>
    </row>
    <row r="6466" spans="1:16" x14ac:dyDescent="0.3">
      <c r="A6466">
        <f t="shared" si="1305"/>
        <v>2019</v>
      </c>
      <c r="B6466">
        <f t="shared" si="1306"/>
        <v>5</v>
      </c>
      <c r="C6466">
        <f t="shared" si="1307"/>
        <v>28</v>
      </c>
      <c r="D6466">
        <f t="shared" si="1308"/>
        <v>7</v>
      </c>
      <c r="E6466" t="str">
        <f t="shared" si="1309"/>
        <v>OFF</v>
      </c>
      <c r="F6466" s="13">
        <f t="shared" si="1311"/>
        <v>43613</v>
      </c>
      <c r="G6466" s="14" t="str">
        <f t="shared" si="1310"/>
        <v>Avg of 4 NM Projects</v>
      </c>
      <c r="H6466" s="15">
        <f t="shared" si="1312"/>
        <v>7</v>
      </c>
      <c r="I6466" s="93">
        <v>10.114999999999998</v>
      </c>
      <c r="J6466">
        <f t="shared" si="1300"/>
        <v>5.6825842696629207E-2</v>
      </c>
      <c r="K6466" s="4">
        <v>23.12</v>
      </c>
      <c r="L6466" s="4">
        <v>26.99</v>
      </c>
      <c r="M6466" s="16">
        <f t="shared" si="1301"/>
        <v>0.27300384999999994</v>
      </c>
      <c r="N6466">
        <f t="shared" si="1302"/>
        <v>0</v>
      </c>
      <c r="O6466">
        <f t="shared" si="1303"/>
        <v>0</v>
      </c>
      <c r="P6466" s="63">
        <f t="shared" si="1304"/>
        <v>0</v>
      </c>
    </row>
    <row r="6467" spans="1:16" x14ac:dyDescent="0.3">
      <c r="A6467">
        <f t="shared" si="1305"/>
        <v>2019</v>
      </c>
      <c r="B6467">
        <f t="shared" si="1306"/>
        <v>5</v>
      </c>
      <c r="C6467">
        <f t="shared" si="1307"/>
        <v>28</v>
      </c>
      <c r="D6467">
        <f t="shared" si="1308"/>
        <v>7</v>
      </c>
      <c r="E6467" t="str">
        <f t="shared" si="1309"/>
        <v>OFF</v>
      </c>
      <c r="F6467" s="13">
        <f t="shared" si="1311"/>
        <v>43613</v>
      </c>
      <c r="G6467" s="14" t="str">
        <f t="shared" si="1310"/>
        <v>Avg of 4 NM Projects</v>
      </c>
      <c r="H6467" s="15">
        <f t="shared" si="1312"/>
        <v>8</v>
      </c>
      <c r="I6467" s="93">
        <v>17.795000000000002</v>
      </c>
      <c r="J6467">
        <f t="shared" si="1300"/>
        <v>9.9971910112359563E-2</v>
      </c>
      <c r="K6467" s="4">
        <v>25.96</v>
      </c>
      <c r="L6467" s="4">
        <v>28.97</v>
      </c>
      <c r="M6467" s="16">
        <f t="shared" si="1301"/>
        <v>0.51552114999999998</v>
      </c>
      <c r="N6467">
        <f t="shared" si="1302"/>
        <v>0</v>
      </c>
      <c r="O6467">
        <f t="shared" si="1303"/>
        <v>0</v>
      </c>
      <c r="P6467" s="63">
        <f t="shared" si="1304"/>
        <v>0</v>
      </c>
    </row>
    <row r="6468" spans="1:16" x14ac:dyDescent="0.3">
      <c r="A6468">
        <f t="shared" si="1305"/>
        <v>2019</v>
      </c>
      <c r="B6468">
        <f t="shared" si="1306"/>
        <v>5</v>
      </c>
      <c r="C6468">
        <f t="shared" si="1307"/>
        <v>28</v>
      </c>
      <c r="D6468">
        <f t="shared" si="1308"/>
        <v>7</v>
      </c>
      <c r="E6468" t="str">
        <f t="shared" si="1309"/>
        <v>OFF</v>
      </c>
      <c r="F6468" s="13">
        <f t="shared" si="1311"/>
        <v>43613</v>
      </c>
      <c r="G6468" s="14" t="str">
        <f t="shared" si="1310"/>
        <v>Avg of 4 NM Projects</v>
      </c>
      <c r="H6468" s="15">
        <f t="shared" si="1312"/>
        <v>9</v>
      </c>
      <c r="I6468" s="93">
        <v>27.52</v>
      </c>
      <c r="J6468">
        <f t="shared" ref="J6468:J6531" si="1313">+I6468/$I$1</f>
        <v>0.1546067415730337</v>
      </c>
      <c r="K6468" s="4">
        <v>23.19</v>
      </c>
      <c r="L6468" s="4">
        <v>24.45</v>
      </c>
      <c r="M6468" s="16">
        <f t="shared" ref="M6468:M6531" si="1314">+L6468*I6468/1000</f>
        <v>0.67286399999999991</v>
      </c>
      <c r="N6468">
        <f t="shared" ref="N6468:N6531" si="1315">+IF(I6468=0,1,0)</f>
        <v>0</v>
      </c>
      <c r="O6468">
        <f t="shared" ref="O6468:O6531" si="1316">+IF(I6468&gt;=0.5*$I$1,1,0)</f>
        <v>0</v>
      </c>
      <c r="P6468" s="63">
        <f t="shared" ref="P6468:P6531" si="1317">+IF(I6468&gt;MAX(I$3652:I$5859),1,0)</f>
        <v>0</v>
      </c>
    </row>
    <row r="6469" spans="1:16" x14ac:dyDescent="0.3">
      <c r="A6469">
        <f t="shared" ref="A6469:A6532" si="1318">YEAR(F6469)</f>
        <v>2019</v>
      </c>
      <c r="B6469">
        <f t="shared" ref="B6469:B6532" si="1319">+MONTH(F6469)</f>
        <v>5</v>
      </c>
      <c r="C6469">
        <f t="shared" ref="C6469:C6532" si="1320">+DAY(F6469)</f>
        <v>28</v>
      </c>
      <c r="D6469">
        <f t="shared" ref="D6469:D6532" si="1321">WEEKDAY(C6469)</f>
        <v>7</v>
      </c>
      <c r="E6469" t="str">
        <f t="shared" ref="E6469:E6532" si="1322">IF(OR(D6469=1,D6469=7,H6469=1,H6469=2,H6469=3,H6469=4,H6469=5,H6469=6,H6469=7,H6469=24),"OFF","ON")</f>
        <v>OFF</v>
      </c>
      <c r="F6469" s="13">
        <f t="shared" si="1311"/>
        <v>43613</v>
      </c>
      <c r="G6469" s="14" t="str">
        <f t="shared" si="1310"/>
        <v>Avg of 4 NM Projects</v>
      </c>
      <c r="H6469" s="15">
        <f t="shared" si="1312"/>
        <v>10</v>
      </c>
      <c r="I6469" s="93">
        <v>51.97</v>
      </c>
      <c r="J6469">
        <f t="shared" si="1313"/>
        <v>0.29196629213483144</v>
      </c>
      <c r="K6469" s="4">
        <v>25.8</v>
      </c>
      <c r="L6469" s="4">
        <v>27.08</v>
      </c>
      <c r="M6469" s="16">
        <f t="shared" si="1314"/>
        <v>1.4073475999999998</v>
      </c>
      <c r="N6469">
        <f t="shared" si="1315"/>
        <v>0</v>
      </c>
      <c r="O6469">
        <f t="shared" si="1316"/>
        <v>0</v>
      </c>
      <c r="P6469" s="63">
        <f t="shared" si="1317"/>
        <v>0</v>
      </c>
    </row>
    <row r="6470" spans="1:16" x14ac:dyDescent="0.3">
      <c r="A6470">
        <f t="shared" si="1318"/>
        <v>2019</v>
      </c>
      <c r="B6470">
        <f t="shared" si="1319"/>
        <v>5</v>
      </c>
      <c r="C6470">
        <f t="shared" si="1320"/>
        <v>28</v>
      </c>
      <c r="D6470">
        <f t="shared" si="1321"/>
        <v>7</v>
      </c>
      <c r="E6470" t="str">
        <f t="shared" si="1322"/>
        <v>OFF</v>
      </c>
      <c r="F6470" s="13">
        <f t="shared" si="1311"/>
        <v>43613</v>
      </c>
      <c r="G6470" s="14" t="str">
        <f t="shared" ref="G6470:G6533" si="1323">+G6469</f>
        <v>Avg of 4 NM Projects</v>
      </c>
      <c r="H6470" s="15">
        <f t="shared" si="1312"/>
        <v>11</v>
      </c>
      <c r="I6470" s="93">
        <v>43.78</v>
      </c>
      <c r="J6470">
        <f t="shared" si="1313"/>
        <v>0.24595505617977528</v>
      </c>
      <c r="K6470" s="4">
        <v>25</v>
      </c>
      <c r="L6470" s="4">
        <v>35.9</v>
      </c>
      <c r="M6470" s="16">
        <f t="shared" si="1314"/>
        <v>1.5717019999999999</v>
      </c>
      <c r="N6470">
        <f t="shared" si="1315"/>
        <v>0</v>
      </c>
      <c r="O6470">
        <f t="shared" si="1316"/>
        <v>0</v>
      </c>
      <c r="P6470" s="63">
        <f t="shared" si="1317"/>
        <v>0</v>
      </c>
    </row>
    <row r="6471" spans="1:16" x14ac:dyDescent="0.3">
      <c r="A6471">
        <f t="shared" si="1318"/>
        <v>2019</v>
      </c>
      <c r="B6471">
        <f t="shared" si="1319"/>
        <v>5</v>
      </c>
      <c r="C6471">
        <f t="shared" si="1320"/>
        <v>28</v>
      </c>
      <c r="D6471">
        <f t="shared" si="1321"/>
        <v>7</v>
      </c>
      <c r="E6471" t="str">
        <f t="shared" si="1322"/>
        <v>OFF</v>
      </c>
      <c r="F6471" s="13">
        <f t="shared" si="1311"/>
        <v>43613</v>
      </c>
      <c r="G6471" s="14" t="str">
        <f t="shared" si="1323"/>
        <v>Avg of 4 NM Projects</v>
      </c>
      <c r="H6471" s="15">
        <f t="shared" si="1312"/>
        <v>12</v>
      </c>
      <c r="I6471" s="93">
        <v>65.92</v>
      </c>
      <c r="J6471">
        <f t="shared" si="1313"/>
        <v>0.37033707865168541</v>
      </c>
      <c r="K6471" s="4">
        <v>25.08</v>
      </c>
      <c r="L6471" s="4">
        <v>36.56</v>
      </c>
      <c r="M6471" s="16">
        <f t="shared" si="1314"/>
        <v>2.4100352000000003</v>
      </c>
      <c r="N6471">
        <f t="shared" si="1315"/>
        <v>0</v>
      </c>
      <c r="O6471">
        <f t="shared" si="1316"/>
        <v>0</v>
      </c>
      <c r="P6471" s="63">
        <f t="shared" si="1317"/>
        <v>0</v>
      </c>
    </row>
    <row r="6472" spans="1:16" x14ac:dyDescent="0.3">
      <c r="A6472">
        <f t="shared" si="1318"/>
        <v>2019</v>
      </c>
      <c r="B6472">
        <f t="shared" si="1319"/>
        <v>5</v>
      </c>
      <c r="C6472">
        <f t="shared" si="1320"/>
        <v>28</v>
      </c>
      <c r="D6472">
        <f t="shared" si="1321"/>
        <v>7</v>
      </c>
      <c r="E6472" t="str">
        <f t="shared" si="1322"/>
        <v>OFF</v>
      </c>
      <c r="F6472" s="13">
        <f t="shared" si="1311"/>
        <v>43613</v>
      </c>
      <c r="G6472" s="14" t="str">
        <f t="shared" si="1323"/>
        <v>Avg of 4 NM Projects</v>
      </c>
      <c r="H6472" s="15">
        <f t="shared" si="1312"/>
        <v>13</v>
      </c>
      <c r="I6472" s="93">
        <v>83.454999999999984</v>
      </c>
      <c r="J6472">
        <f t="shared" si="1313"/>
        <v>0.46884831460674148</v>
      </c>
      <c r="K6472" s="4">
        <v>27</v>
      </c>
      <c r="L6472" s="4">
        <v>28.36</v>
      </c>
      <c r="M6472" s="16">
        <f t="shared" si="1314"/>
        <v>2.3667837999999999</v>
      </c>
      <c r="N6472">
        <f t="shared" si="1315"/>
        <v>0</v>
      </c>
      <c r="O6472">
        <f t="shared" si="1316"/>
        <v>0</v>
      </c>
      <c r="P6472" s="63">
        <f t="shared" si="1317"/>
        <v>0</v>
      </c>
    </row>
    <row r="6473" spans="1:16" x14ac:dyDescent="0.3">
      <c r="A6473">
        <f t="shared" si="1318"/>
        <v>2019</v>
      </c>
      <c r="B6473">
        <f t="shared" si="1319"/>
        <v>5</v>
      </c>
      <c r="C6473">
        <f t="shared" si="1320"/>
        <v>28</v>
      </c>
      <c r="D6473">
        <f t="shared" si="1321"/>
        <v>7</v>
      </c>
      <c r="E6473" t="str">
        <f t="shared" si="1322"/>
        <v>OFF</v>
      </c>
      <c r="F6473" s="13">
        <f t="shared" si="1311"/>
        <v>43613</v>
      </c>
      <c r="G6473" s="14" t="str">
        <f t="shared" si="1323"/>
        <v>Avg of 4 NM Projects</v>
      </c>
      <c r="H6473" s="15">
        <f t="shared" si="1312"/>
        <v>14</v>
      </c>
      <c r="I6473" s="93">
        <v>88.314999999999998</v>
      </c>
      <c r="J6473">
        <f t="shared" si="1313"/>
        <v>0.49615168539325843</v>
      </c>
      <c r="K6473" s="4">
        <v>28.88</v>
      </c>
      <c r="L6473" s="4">
        <v>24.37</v>
      </c>
      <c r="M6473" s="16">
        <f t="shared" si="1314"/>
        <v>2.15223655</v>
      </c>
      <c r="N6473">
        <f t="shared" si="1315"/>
        <v>0</v>
      </c>
      <c r="O6473">
        <f t="shared" si="1316"/>
        <v>0</v>
      </c>
      <c r="P6473" s="63">
        <f t="shared" si="1317"/>
        <v>0</v>
      </c>
    </row>
    <row r="6474" spans="1:16" x14ac:dyDescent="0.3">
      <c r="A6474">
        <f t="shared" si="1318"/>
        <v>2019</v>
      </c>
      <c r="B6474">
        <f t="shared" si="1319"/>
        <v>5</v>
      </c>
      <c r="C6474">
        <f t="shared" si="1320"/>
        <v>28</v>
      </c>
      <c r="D6474">
        <f t="shared" si="1321"/>
        <v>7</v>
      </c>
      <c r="E6474" t="str">
        <f t="shared" si="1322"/>
        <v>OFF</v>
      </c>
      <c r="F6474" s="13">
        <f t="shared" si="1311"/>
        <v>43613</v>
      </c>
      <c r="G6474" s="14" t="str">
        <f t="shared" si="1323"/>
        <v>Avg of 4 NM Projects</v>
      </c>
      <c r="H6474" s="15">
        <f t="shared" si="1312"/>
        <v>15</v>
      </c>
      <c r="I6474" s="93">
        <v>76.155000000000001</v>
      </c>
      <c r="J6474">
        <f t="shared" si="1313"/>
        <v>0.42783707865168541</v>
      </c>
      <c r="K6474" s="4">
        <v>28</v>
      </c>
      <c r="L6474" s="4">
        <v>29.07</v>
      </c>
      <c r="M6474" s="16">
        <f t="shared" si="1314"/>
        <v>2.2138258500000001</v>
      </c>
      <c r="N6474">
        <f t="shared" si="1315"/>
        <v>0</v>
      </c>
      <c r="O6474">
        <f t="shared" si="1316"/>
        <v>0</v>
      </c>
      <c r="P6474" s="63">
        <f t="shared" si="1317"/>
        <v>0</v>
      </c>
    </row>
    <row r="6475" spans="1:16" x14ac:dyDescent="0.3">
      <c r="A6475">
        <f t="shared" si="1318"/>
        <v>2019</v>
      </c>
      <c r="B6475">
        <f t="shared" si="1319"/>
        <v>5</v>
      </c>
      <c r="C6475">
        <f t="shared" si="1320"/>
        <v>28</v>
      </c>
      <c r="D6475">
        <f t="shared" si="1321"/>
        <v>7</v>
      </c>
      <c r="E6475" t="str">
        <f t="shared" si="1322"/>
        <v>OFF</v>
      </c>
      <c r="F6475" s="13">
        <f t="shared" si="1311"/>
        <v>43613</v>
      </c>
      <c r="G6475" s="14" t="str">
        <f t="shared" si="1323"/>
        <v>Avg of 4 NM Projects</v>
      </c>
      <c r="H6475" s="15">
        <f t="shared" si="1312"/>
        <v>16</v>
      </c>
      <c r="I6475" s="93">
        <v>47.864999999999995</v>
      </c>
      <c r="J6475">
        <f t="shared" si="1313"/>
        <v>0.26890449438202246</v>
      </c>
      <c r="K6475" s="4">
        <v>26.38</v>
      </c>
      <c r="L6475" s="4">
        <v>26.21</v>
      </c>
      <c r="M6475" s="16">
        <f t="shared" si="1314"/>
        <v>1.25454165</v>
      </c>
      <c r="N6475">
        <f t="shared" si="1315"/>
        <v>0</v>
      </c>
      <c r="O6475">
        <f t="shared" si="1316"/>
        <v>0</v>
      </c>
      <c r="P6475" s="63">
        <f t="shared" si="1317"/>
        <v>0</v>
      </c>
    </row>
    <row r="6476" spans="1:16" x14ac:dyDescent="0.3">
      <c r="A6476">
        <f t="shared" si="1318"/>
        <v>2019</v>
      </c>
      <c r="B6476">
        <f t="shared" si="1319"/>
        <v>5</v>
      </c>
      <c r="C6476">
        <f t="shared" si="1320"/>
        <v>28</v>
      </c>
      <c r="D6476">
        <f t="shared" si="1321"/>
        <v>7</v>
      </c>
      <c r="E6476" t="str">
        <f t="shared" si="1322"/>
        <v>OFF</v>
      </c>
      <c r="F6476" s="13">
        <f t="shared" si="1311"/>
        <v>43613</v>
      </c>
      <c r="G6476" s="14" t="str">
        <f t="shared" si="1323"/>
        <v>Avg of 4 NM Projects</v>
      </c>
      <c r="H6476" s="15">
        <f t="shared" si="1312"/>
        <v>17</v>
      </c>
      <c r="I6476" s="93">
        <v>36.864999999999995</v>
      </c>
      <c r="J6476">
        <f t="shared" si="1313"/>
        <v>0.20710674157303369</v>
      </c>
      <c r="K6476" s="4">
        <v>30.43</v>
      </c>
      <c r="L6476" s="4">
        <v>35.82</v>
      </c>
      <c r="M6476" s="16">
        <f t="shared" si="1314"/>
        <v>1.3205042999999999</v>
      </c>
      <c r="N6476">
        <f t="shared" si="1315"/>
        <v>0</v>
      </c>
      <c r="O6476">
        <f t="shared" si="1316"/>
        <v>0</v>
      </c>
      <c r="P6476" s="63">
        <f t="shared" si="1317"/>
        <v>0</v>
      </c>
    </row>
    <row r="6477" spans="1:16" x14ac:dyDescent="0.3">
      <c r="A6477">
        <f t="shared" si="1318"/>
        <v>2019</v>
      </c>
      <c r="B6477">
        <f t="shared" si="1319"/>
        <v>5</v>
      </c>
      <c r="C6477">
        <f t="shared" si="1320"/>
        <v>28</v>
      </c>
      <c r="D6477">
        <f t="shared" si="1321"/>
        <v>7</v>
      </c>
      <c r="E6477" t="str">
        <f t="shared" si="1322"/>
        <v>OFF</v>
      </c>
      <c r="F6477" s="13">
        <f t="shared" si="1311"/>
        <v>43613</v>
      </c>
      <c r="G6477" s="14" t="str">
        <f t="shared" si="1323"/>
        <v>Avg of 4 NM Projects</v>
      </c>
      <c r="H6477" s="15">
        <f t="shared" si="1312"/>
        <v>18</v>
      </c>
      <c r="I6477" s="93">
        <v>33.785000000000004</v>
      </c>
      <c r="J6477">
        <f t="shared" si="1313"/>
        <v>0.18980337078651688</v>
      </c>
      <c r="K6477" s="4">
        <v>32.590000000000003</v>
      </c>
      <c r="L6477" s="4">
        <v>35.96</v>
      </c>
      <c r="M6477" s="16">
        <f t="shared" si="1314"/>
        <v>1.2149086000000002</v>
      </c>
      <c r="N6477">
        <f t="shared" si="1315"/>
        <v>0</v>
      </c>
      <c r="O6477">
        <f t="shared" si="1316"/>
        <v>0</v>
      </c>
      <c r="P6477" s="63">
        <f t="shared" si="1317"/>
        <v>0</v>
      </c>
    </row>
    <row r="6478" spans="1:16" x14ac:dyDescent="0.3">
      <c r="A6478">
        <f t="shared" si="1318"/>
        <v>2019</v>
      </c>
      <c r="B6478">
        <f t="shared" si="1319"/>
        <v>5</v>
      </c>
      <c r="C6478">
        <f t="shared" si="1320"/>
        <v>28</v>
      </c>
      <c r="D6478">
        <f t="shared" si="1321"/>
        <v>7</v>
      </c>
      <c r="E6478" t="str">
        <f t="shared" si="1322"/>
        <v>OFF</v>
      </c>
      <c r="F6478" s="13">
        <f t="shared" si="1311"/>
        <v>43613</v>
      </c>
      <c r="G6478" s="14" t="str">
        <f t="shared" si="1323"/>
        <v>Avg of 4 NM Projects</v>
      </c>
      <c r="H6478" s="15">
        <f t="shared" si="1312"/>
        <v>19</v>
      </c>
      <c r="I6478" s="93">
        <v>14.594999999999999</v>
      </c>
      <c r="J6478">
        <f t="shared" si="1313"/>
        <v>8.1994382022471904E-2</v>
      </c>
      <c r="K6478" s="4">
        <v>29.67</v>
      </c>
      <c r="L6478" s="4">
        <v>36.229999999999997</v>
      </c>
      <c r="M6478" s="16">
        <f t="shared" si="1314"/>
        <v>0.52877684999999996</v>
      </c>
      <c r="N6478">
        <f t="shared" si="1315"/>
        <v>0</v>
      </c>
      <c r="O6478">
        <f t="shared" si="1316"/>
        <v>0</v>
      </c>
      <c r="P6478" s="63">
        <f t="shared" si="1317"/>
        <v>0</v>
      </c>
    </row>
    <row r="6479" spans="1:16" x14ac:dyDescent="0.3">
      <c r="A6479">
        <f t="shared" si="1318"/>
        <v>2019</v>
      </c>
      <c r="B6479">
        <f t="shared" si="1319"/>
        <v>5</v>
      </c>
      <c r="C6479">
        <f t="shared" si="1320"/>
        <v>28</v>
      </c>
      <c r="D6479">
        <f t="shared" si="1321"/>
        <v>7</v>
      </c>
      <c r="E6479" t="str">
        <f t="shared" si="1322"/>
        <v>OFF</v>
      </c>
      <c r="F6479" s="13">
        <f t="shared" si="1311"/>
        <v>43613</v>
      </c>
      <c r="G6479" s="14" t="str">
        <f t="shared" si="1323"/>
        <v>Avg of 4 NM Projects</v>
      </c>
      <c r="H6479" s="15">
        <f t="shared" si="1312"/>
        <v>20</v>
      </c>
      <c r="I6479" s="93">
        <v>3.5799999999999996</v>
      </c>
      <c r="J6479">
        <f t="shared" si="1313"/>
        <v>2.0112359550561797E-2</v>
      </c>
      <c r="K6479" s="4">
        <v>24.99</v>
      </c>
      <c r="L6479" s="4">
        <v>34.03</v>
      </c>
      <c r="M6479" s="16">
        <f t="shared" si="1314"/>
        <v>0.1218274</v>
      </c>
      <c r="N6479">
        <f t="shared" si="1315"/>
        <v>0</v>
      </c>
      <c r="O6479">
        <f t="shared" si="1316"/>
        <v>0</v>
      </c>
      <c r="P6479" s="63">
        <f t="shared" si="1317"/>
        <v>0</v>
      </c>
    </row>
    <row r="6480" spans="1:16" x14ac:dyDescent="0.3">
      <c r="A6480">
        <f t="shared" si="1318"/>
        <v>2019</v>
      </c>
      <c r="B6480">
        <f t="shared" si="1319"/>
        <v>5</v>
      </c>
      <c r="C6480">
        <f t="shared" si="1320"/>
        <v>28</v>
      </c>
      <c r="D6480">
        <f t="shared" si="1321"/>
        <v>7</v>
      </c>
      <c r="E6480" t="str">
        <f t="shared" si="1322"/>
        <v>OFF</v>
      </c>
      <c r="F6480" s="13">
        <f t="shared" si="1311"/>
        <v>43613</v>
      </c>
      <c r="G6480" s="14" t="str">
        <f t="shared" si="1323"/>
        <v>Avg of 4 NM Projects</v>
      </c>
      <c r="H6480" s="15">
        <f t="shared" si="1312"/>
        <v>21</v>
      </c>
      <c r="I6480" s="93">
        <v>-0.13</v>
      </c>
      <c r="J6480">
        <f t="shared" si="1313"/>
        <v>-7.3033707865168538E-4</v>
      </c>
      <c r="K6480" s="4">
        <v>29.4</v>
      </c>
      <c r="L6480" s="4">
        <v>27.65</v>
      </c>
      <c r="M6480" s="16">
        <f t="shared" si="1314"/>
        <v>-3.5945E-3</v>
      </c>
      <c r="N6480">
        <f t="shared" si="1315"/>
        <v>0</v>
      </c>
      <c r="O6480">
        <f t="shared" si="1316"/>
        <v>0</v>
      </c>
      <c r="P6480" s="63">
        <f t="shared" si="1317"/>
        <v>0</v>
      </c>
    </row>
    <row r="6481" spans="1:18" x14ac:dyDescent="0.3">
      <c r="A6481">
        <f t="shared" si="1318"/>
        <v>2019</v>
      </c>
      <c r="B6481">
        <f t="shared" si="1319"/>
        <v>5</v>
      </c>
      <c r="C6481">
        <f t="shared" si="1320"/>
        <v>28</v>
      </c>
      <c r="D6481">
        <f t="shared" si="1321"/>
        <v>7</v>
      </c>
      <c r="E6481" t="str">
        <f t="shared" si="1322"/>
        <v>OFF</v>
      </c>
      <c r="F6481" s="13">
        <f t="shared" si="1311"/>
        <v>43613</v>
      </c>
      <c r="G6481" s="14" t="str">
        <f t="shared" si="1323"/>
        <v>Avg of 4 NM Projects</v>
      </c>
      <c r="H6481" s="15">
        <f t="shared" si="1312"/>
        <v>22</v>
      </c>
      <c r="I6481" s="93">
        <v>-0.26</v>
      </c>
      <c r="J6481">
        <f t="shared" si="1313"/>
        <v>-1.4606741573033708E-3</v>
      </c>
      <c r="K6481" s="4">
        <v>23.7</v>
      </c>
      <c r="L6481" s="4">
        <v>29.08</v>
      </c>
      <c r="M6481" s="16">
        <f t="shared" si="1314"/>
        <v>-7.5607999999999995E-3</v>
      </c>
      <c r="N6481">
        <f t="shared" si="1315"/>
        <v>0</v>
      </c>
      <c r="O6481">
        <f t="shared" si="1316"/>
        <v>0</v>
      </c>
      <c r="P6481" s="63">
        <f t="shared" si="1317"/>
        <v>0</v>
      </c>
    </row>
    <row r="6482" spans="1:18" x14ac:dyDescent="0.3">
      <c r="A6482">
        <f t="shared" si="1318"/>
        <v>2019</v>
      </c>
      <c r="B6482">
        <f t="shared" si="1319"/>
        <v>5</v>
      </c>
      <c r="C6482">
        <f t="shared" si="1320"/>
        <v>28</v>
      </c>
      <c r="D6482">
        <f t="shared" si="1321"/>
        <v>7</v>
      </c>
      <c r="E6482" t="str">
        <f t="shared" si="1322"/>
        <v>OFF</v>
      </c>
      <c r="F6482" s="13">
        <f t="shared" si="1311"/>
        <v>43613</v>
      </c>
      <c r="G6482" s="14" t="str">
        <f t="shared" si="1323"/>
        <v>Avg of 4 NM Projects</v>
      </c>
      <c r="H6482" s="15">
        <f t="shared" si="1312"/>
        <v>23</v>
      </c>
      <c r="I6482" s="93">
        <v>0</v>
      </c>
      <c r="J6482">
        <f t="shared" si="1313"/>
        <v>0</v>
      </c>
      <c r="K6482" s="4">
        <v>21.08</v>
      </c>
      <c r="L6482" s="4">
        <v>27.29</v>
      </c>
      <c r="M6482" s="16">
        <f t="shared" si="1314"/>
        <v>0</v>
      </c>
      <c r="N6482">
        <f t="shared" si="1315"/>
        <v>1</v>
      </c>
      <c r="O6482">
        <f t="shared" si="1316"/>
        <v>0</v>
      </c>
      <c r="P6482" s="63">
        <f t="shared" si="1317"/>
        <v>0</v>
      </c>
    </row>
    <row r="6483" spans="1:18" x14ac:dyDescent="0.3">
      <c r="A6483">
        <f t="shared" si="1318"/>
        <v>2019</v>
      </c>
      <c r="B6483">
        <f t="shared" si="1319"/>
        <v>5</v>
      </c>
      <c r="C6483">
        <f t="shared" si="1320"/>
        <v>28</v>
      </c>
      <c r="D6483">
        <f t="shared" si="1321"/>
        <v>7</v>
      </c>
      <c r="E6483" t="str">
        <f t="shared" si="1322"/>
        <v>OFF</v>
      </c>
      <c r="F6483" s="13">
        <f t="shared" si="1311"/>
        <v>43613</v>
      </c>
      <c r="G6483" s="14" t="str">
        <f t="shared" si="1323"/>
        <v>Avg of 4 NM Projects</v>
      </c>
      <c r="H6483" s="15">
        <f t="shared" si="1312"/>
        <v>24</v>
      </c>
      <c r="I6483" s="93">
        <v>0</v>
      </c>
      <c r="J6483">
        <f t="shared" si="1313"/>
        <v>0</v>
      </c>
      <c r="K6483" s="4">
        <v>20.85</v>
      </c>
      <c r="L6483" s="4">
        <v>32.85</v>
      </c>
      <c r="M6483" s="16">
        <f t="shared" si="1314"/>
        <v>0</v>
      </c>
      <c r="N6483">
        <f t="shared" si="1315"/>
        <v>1</v>
      </c>
      <c r="O6483">
        <f t="shared" si="1316"/>
        <v>0</v>
      </c>
      <c r="P6483" s="63">
        <f t="shared" si="1317"/>
        <v>0</v>
      </c>
    </row>
    <row r="6484" spans="1:18" x14ac:dyDescent="0.3">
      <c r="A6484">
        <f t="shared" si="1318"/>
        <v>2019</v>
      </c>
      <c r="B6484">
        <f t="shared" si="1319"/>
        <v>5</v>
      </c>
      <c r="C6484">
        <f t="shared" si="1320"/>
        <v>29</v>
      </c>
      <c r="D6484">
        <f t="shared" si="1321"/>
        <v>1</v>
      </c>
      <c r="E6484" t="str">
        <f t="shared" si="1322"/>
        <v>OFF</v>
      </c>
      <c r="F6484" s="13">
        <f t="shared" si="1311"/>
        <v>43614</v>
      </c>
      <c r="G6484" s="14" t="str">
        <f t="shared" si="1323"/>
        <v>Avg of 4 NM Projects</v>
      </c>
      <c r="H6484" s="15">
        <f t="shared" si="1312"/>
        <v>1</v>
      </c>
      <c r="I6484" s="93">
        <v>-0.26</v>
      </c>
      <c r="J6484">
        <f t="shared" si="1313"/>
        <v>-1.4606741573033708E-3</v>
      </c>
      <c r="K6484" s="4">
        <v>23.14</v>
      </c>
      <c r="L6484" s="4">
        <v>19.28</v>
      </c>
      <c r="M6484" s="16">
        <f t="shared" si="1314"/>
        <v>-5.0128000000000004E-3</v>
      </c>
      <c r="N6484">
        <f t="shared" si="1315"/>
        <v>0</v>
      </c>
      <c r="O6484">
        <f t="shared" si="1316"/>
        <v>0</v>
      </c>
      <c r="P6484" s="63">
        <f t="shared" si="1317"/>
        <v>0</v>
      </c>
      <c r="Q6484" s="34"/>
      <c r="R6484" s="34"/>
    </row>
    <row r="6485" spans="1:18" x14ac:dyDescent="0.3">
      <c r="A6485">
        <f t="shared" si="1318"/>
        <v>2019</v>
      </c>
      <c r="B6485">
        <f t="shared" si="1319"/>
        <v>5</v>
      </c>
      <c r="C6485">
        <f t="shared" si="1320"/>
        <v>29</v>
      </c>
      <c r="D6485">
        <f t="shared" si="1321"/>
        <v>1</v>
      </c>
      <c r="E6485" t="str">
        <f t="shared" si="1322"/>
        <v>OFF</v>
      </c>
      <c r="F6485" s="13">
        <f t="shared" si="1311"/>
        <v>43614</v>
      </c>
      <c r="G6485" s="14" t="str">
        <f t="shared" si="1323"/>
        <v>Avg of 4 NM Projects</v>
      </c>
      <c r="H6485" s="15">
        <f t="shared" si="1312"/>
        <v>2</v>
      </c>
      <c r="I6485" s="93">
        <v>0</v>
      </c>
      <c r="J6485">
        <f t="shared" si="1313"/>
        <v>0</v>
      </c>
      <c r="K6485" s="4">
        <v>21.52</v>
      </c>
      <c r="L6485" s="4">
        <v>18.93</v>
      </c>
      <c r="M6485" s="16">
        <f t="shared" si="1314"/>
        <v>0</v>
      </c>
      <c r="N6485">
        <f t="shared" si="1315"/>
        <v>1</v>
      </c>
      <c r="O6485">
        <f t="shared" si="1316"/>
        <v>0</v>
      </c>
      <c r="P6485" s="63">
        <f t="shared" si="1317"/>
        <v>0</v>
      </c>
    </row>
    <row r="6486" spans="1:18" x14ac:dyDescent="0.3">
      <c r="A6486">
        <f t="shared" si="1318"/>
        <v>2019</v>
      </c>
      <c r="B6486">
        <f t="shared" si="1319"/>
        <v>5</v>
      </c>
      <c r="C6486">
        <f t="shared" si="1320"/>
        <v>29</v>
      </c>
      <c r="D6486">
        <f t="shared" si="1321"/>
        <v>1</v>
      </c>
      <c r="E6486" t="str">
        <f t="shared" si="1322"/>
        <v>OFF</v>
      </c>
      <c r="F6486" s="13">
        <f t="shared" si="1311"/>
        <v>43614</v>
      </c>
      <c r="G6486" s="14" t="str">
        <f t="shared" si="1323"/>
        <v>Avg of 4 NM Projects</v>
      </c>
      <c r="H6486" s="15">
        <f t="shared" si="1312"/>
        <v>3</v>
      </c>
      <c r="I6486" s="93">
        <v>-0.26</v>
      </c>
      <c r="J6486">
        <f t="shared" si="1313"/>
        <v>-1.4606741573033708E-3</v>
      </c>
      <c r="K6486" s="4">
        <v>20.95</v>
      </c>
      <c r="L6486" s="4">
        <v>19.47</v>
      </c>
      <c r="M6486" s="16">
        <f t="shared" si="1314"/>
        <v>-5.0622000000000002E-3</v>
      </c>
      <c r="N6486">
        <f t="shared" si="1315"/>
        <v>0</v>
      </c>
      <c r="O6486">
        <f t="shared" si="1316"/>
        <v>0</v>
      </c>
      <c r="P6486" s="63">
        <f t="shared" si="1317"/>
        <v>0</v>
      </c>
    </row>
    <row r="6487" spans="1:18" x14ac:dyDescent="0.3">
      <c r="A6487">
        <f t="shared" si="1318"/>
        <v>2019</v>
      </c>
      <c r="B6487">
        <f t="shared" si="1319"/>
        <v>5</v>
      </c>
      <c r="C6487">
        <f t="shared" si="1320"/>
        <v>29</v>
      </c>
      <c r="D6487">
        <f t="shared" si="1321"/>
        <v>1</v>
      </c>
      <c r="E6487" t="str">
        <f t="shared" si="1322"/>
        <v>OFF</v>
      </c>
      <c r="F6487" s="13">
        <f t="shared" si="1311"/>
        <v>43614</v>
      </c>
      <c r="G6487" s="14" t="str">
        <f t="shared" si="1323"/>
        <v>Avg of 4 NM Projects</v>
      </c>
      <c r="H6487" s="15">
        <f t="shared" si="1312"/>
        <v>4</v>
      </c>
      <c r="I6487" s="93">
        <v>-0.13</v>
      </c>
      <c r="J6487">
        <f t="shared" si="1313"/>
        <v>-7.3033707865168538E-4</v>
      </c>
      <c r="K6487" s="4">
        <v>21.01</v>
      </c>
      <c r="L6487" s="4">
        <v>19.82</v>
      </c>
      <c r="M6487" s="16">
        <f t="shared" si="1314"/>
        <v>-2.5766000000000001E-3</v>
      </c>
      <c r="N6487">
        <f t="shared" si="1315"/>
        <v>0</v>
      </c>
      <c r="O6487">
        <f t="shared" si="1316"/>
        <v>0</v>
      </c>
      <c r="P6487" s="63">
        <f t="shared" si="1317"/>
        <v>0</v>
      </c>
    </row>
    <row r="6488" spans="1:18" x14ac:dyDescent="0.3">
      <c r="A6488">
        <f t="shared" si="1318"/>
        <v>2019</v>
      </c>
      <c r="B6488">
        <f t="shared" si="1319"/>
        <v>5</v>
      </c>
      <c r="C6488">
        <f t="shared" si="1320"/>
        <v>29</v>
      </c>
      <c r="D6488">
        <f t="shared" si="1321"/>
        <v>1</v>
      </c>
      <c r="E6488" t="str">
        <f t="shared" si="1322"/>
        <v>OFF</v>
      </c>
      <c r="F6488" s="13">
        <f t="shared" si="1311"/>
        <v>43614</v>
      </c>
      <c r="G6488" s="14" t="str">
        <f t="shared" si="1323"/>
        <v>Avg of 4 NM Projects</v>
      </c>
      <c r="H6488" s="15">
        <f t="shared" si="1312"/>
        <v>5</v>
      </c>
      <c r="I6488" s="93">
        <v>-0.13</v>
      </c>
      <c r="J6488">
        <f t="shared" si="1313"/>
        <v>-7.3033707865168538E-4</v>
      </c>
      <c r="K6488" s="4">
        <v>20.97</v>
      </c>
      <c r="L6488" s="4">
        <v>20.82</v>
      </c>
      <c r="M6488" s="16">
        <f t="shared" si="1314"/>
        <v>-2.7066000000000004E-3</v>
      </c>
      <c r="N6488">
        <f t="shared" si="1315"/>
        <v>0</v>
      </c>
      <c r="O6488">
        <f t="shared" si="1316"/>
        <v>0</v>
      </c>
      <c r="P6488" s="63">
        <f t="shared" si="1317"/>
        <v>0</v>
      </c>
    </row>
    <row r="6489" spans="1:18" x14ac:dyDescent="0.3">
      <c r="A6489">
        <f t="shared" si="1318"/>
        <v>2019</v>
      </c>
      <c r="B6489">
        <f t="shared" si="1319"/>
        <v>5</v>
      </c>
      <c r="C6489">
        <f t="shared" si="1320"/>
        <v>29</v>
      </c>
      <c r="D6489">
        <f t="shared" si="1321"/>
        <v>1</v>
      </c>
      <c r="E6489" t="str">
        <f t="shared" si="1322"/>
        <v>OFF</v>
      </c>
      <c r="F6489" s="13">
        <f t="shared" si="1311"/>
        <v>43614</v>
      </c>
      <c r="G6489" s="14" t="str">
        <f t="shared" si="1323"/>
        <v>Avg of 4 NM Projects</v>
      </c>
      <c r="H6489" s="15">
        <f t="shared" si="1312"/>
        <v>6</v>
      </c>
      <c r="I6489" s="93">
        <v>1.41</v>
      </c>
      <c r="J6489">
        <f t="shared" si="1313"/>
        <v>7.9213483146067416E-3</v>
      </c>
      <c r="K6489" s="4">
        <v>21.24</v>
      </c>
      <c r="L6489" s="4">
        <v>20.95</v>
      </c>
      <c r="M6489" s="16">
        <f t="shared" si="1314"/>
        <v>2.9539499999999996E-2</v>
      </c>
      <c r="N6489">
        <f t="shared" si="1315"/>
        <v>0</v>
      </c>
      <c r="O6489">
        <f t="shared" si="1316"/>
        <v>0</v>
      </c>
      <c r="P6489" s="63">
        <f t="shared" si="1317"/>
        <v>0</v>
      </c>
    </row>
    <row r="6490" spans="1:18" x14ac:dyDescent="0.3">
      <c r="A6490">
        <f t="shared" si="1318"/>
        <v>2019</v>
      </c>
      <c r="B6490">
        <f t="shared" si="1319"/>
        <v>5</v>
      </c>
      <c r="C6490">
        <f t="shared" si="1320"/>
        <v>29</v>
      </c>
      <c r="D6490">
        <f t="shared" si="1321"/>
        <v>1</v>
      </c>
      <c r="E6490" t="str">
        <f t="shared" si="1322"/>
        <v>OFF</v>
      </c>
      <c r="F6490" s="13">
        <f t="shared" si="1311"/>
        <v>43614</v>
      </c>
      <c r="G6490" s="14" t="str">
        <f t="shared" si="1323"/>
        <v>Avg of 4 NM Projects</v>
      </c>
      <c r="H6490" s="15">
        <f t="shared" si="1312"/>
        <v>7</v>
      </c>
      <c r="I6490" s="93">
        <v>13.824999999999999</v>
      </c>
      <c r="J6490">
        <f t="shared" si="1313"/>
        <v>7.7668539325842695E-2</v>
      </c>
      <c r="K6490" s="4">
        <v>26</v>
      </c>
      <c r="L6490" s="4">
        <v>21.18</v>
      </c>
      <c r="M6490" s="16">
        <f t="shared" si="1314"/>
        <v>0.29281349999999995</v>
      </c>
      <c r="N6490">
        <f t="shared" si="1315"/>
        <v>0</v>
      </c>
      <c r="O6490">
        <f t="shared" si="1316"/>
        <v>0</v>
      </c>
      <c r="P6490" s="63">
        <f t="shared" si="1317"/>
        <v>0</v>
      </c>
    </row>
    <row r="6491" spans="1:18" x14ac:dyDescent="0.3">
      <c r="A6491">
        <f t="shared" si="1318"/>
        <v>2019</v>
      </c>
      <c r="B6491">
        <f t="shared" si="1319"/>
        <v>5</v>
      </c>
      <c r="C6491">
        <f t="shared" si="1320"/>
        <v>29</v>
      </c>
      <c r="D6491">
        <f t="shared" si="1321"/>
        <v>1</v>
      </c>
      <c r="E6491" t="str">
        <f t="shared" si="1322"/>
        <v>OFF</v>
      </c>
      <c r="F6491" s="13">
        <f t="shared" si="1311"/>
        <v>43614</v>
      </c>
      <c r="G6491" s="14" t="str">
        <f t="shared" si="1323"/>
        <v>Avg of 4 NM Projects</v>
      </c>
      <c r="H6491" s="15">
        <f t="shared" si="1312"/>
        <v>8</v>
      </c>
      <c r="I6491" s="93">
        <v>45.57</v>
      </c>
      <c r="J6491">
        <f t="shared" si="1313"/>
        <v>0.2560112359550562</v>
      </c>
      <c r="K6491" s="4">
        <v>32.78</v>
      </c>
      <c r="L6491" s="4">
        <v>25.45</v>
      </c>
      <c r="M6491" s="16">
        <f t="shared" si="1314"/>
        <v>1.1597564999999999</v>
      </c>
      <c r="N6491">
        <f t="shared" si="1315"/>
        <v>0</v>
      </c>
      <c r="O6491">
        <f t="shared" si="1316"/>
        <v>0</v>
      </c>
      <c r="P6491" s="63">
        <f t="shared" si="1317"/>
        <v>0</v>
      </c>
    </row>
    <row r="6492" spans="1:18" x14ac:dyDescent="0.3">
      <c r="A6492">
        <f t="shared" si="1318"/>
        <v>2019</v>
      </c>
      <c r="B6492">
        <f t="shared" si="1319"/>
        <v>5</v>
      </c>
      <c r="C6492">
        <f t="shared" si="1320"/>
        <v>29</v>
      </c>
      <c r="D6492">
        <f t="shared" si="1321"/>
        <v>1</v>
      </c>
      <c r="E6492" t="str">
        <f t="shared" si="1322"/>
        <v>OFF</v>
      </c>
      <c r="F6492" s="13">
        <f t="shared" si="1311"/>
        <v>43614</v>
      </c>
      <c r="G6492" s="14" t="str">
        <f t="shared" si="1323"/>
        <v>Avg of 4 NM Projects</v>
      </c>
      <c r="H6492" s="15">
        <f t="shared" si="1312"/>
        <v>9</v>
      </c>
      <c r="I6492" s="93">
        <v>78.209999999999994</v>
      </c>
      <c r="J6492">
        <f t="shared" si="1313"/>
        <v>0.43938202247191005</v>
      </c>
      <c r="K6492" s="4">
        <v>29.2</v>
      </c>
      <c r="L6492" s="4">
        <v>24.29</v>
      </c>
      <c r="M6492" s="16">
        <f t="shared" si="1314"/>
        <v>1.8997208999999997</v>
      </c>
      <c r="N6492">
        <f t="shared" si="1315"/>
        <v>0</v>
      </c>
      <c r="O6492">
        <f t="shared" si="1316"/>
        <v>0</v>
      </c>
      <c r="P6492" s="63">
        <f t="shared" si="1317"/>
        <v>0</v>
      </c>
    </row>
    <row r="6493" spans="1:18" x14ac:dyDescent="0.3">
      <c r="A6493">
        <f t="shared" si="1318"/>
        <v>2019</v>
      </c>
      <c r="B6493">
        <f t="shared" si="1319"/>
        <v>5</v>
      </c>
      <c r="C6493">
        <f t="shared" si="1320"/>
        <v>29</v>
      </c>
      <c r="D6493">
        <f t="shared" si="1321"/>
        <v>1</v>
      </c>
      <c r="E6493" t="str">
        <f t="shared" si="1322"/>
        <v>OFF</v>
      </c>
      <c r="F6493" s="13">
        <f t="shared" ref="F6493:F6556" si="1324">+F6469+1</f>
        <v>43614</v>
      </c>
      <c r="G6493" s="14" t="str">
        <f t="shared" si="1323"/>
        <v>Avg of 4 NM Projects</v>
      </c>
      <c r="H6493" s="15">
        <f t="shared" ref="H6493:H6556" si="1325">H6469</f>
        <v>10</v>
      </c>
      <c r="I6493" s="93">
        <v>87.295000000000002</v>
      </c>
      <c r="J6493">
        <f t="shared" si="1313"/>
        <v>0.49042134831460676</v>
      </c>
      <c r="K6493" s="4">
        <v>27.33</v>
      </c>
      <c r="L6493" s="4">
        <v>22.61</v>
      </c>
      <c r="M6493" s="16">
        <f t="shared" si="1314"/>
        <v>1.9737399499999999</v>
      </c>
      <c r="N6493">
        <f t="shared" si="1315"/>
        <v>0</v>
      </c>
      <c r="O6493">
        <f t="shared" si="1316"/>
        <v>0</v>
      </c>
      <c r="P6493" s="63">
        <f t="shared" si="1317"/>
        <v>0</v>
      </c>
    </row>
    <row r="6494" spans="1:18" x14ac:dyDescent="0.3">
      <c r="A6494">
        <f t="shared" si="1318"/>
        <v>2019</v>
      </c>
      <c r="B6494">
        <f t="shared" si="1319"/>
        <v>5</v>
      </c>
      <c r="C6494">
        <f t="shared" si="1320"/>
        <v>29</v>
      </c>
      <c r="D6494">
        <f t="shared" si="1321"/>
        <v>1</v>
      </c>
      <c r="E6494" t="str">
        <f t="shared" si="1322"/>
        <v>OFF</v>
      </c>
      <c r="F6494" s="13">
        <f t="shared" si="1324"/>
        <v>43614</v>
      </c>
      <c r="G6494" s="14" t="str">
        <f t="shared" si="1323"/>
        <v>Avg of 4 NM Projects</v>
      </c>
      <c r="H6494" s="15">
        <f t="shared" si="1325"/>
        <v>11</v>
      </c>
      <c r="I6494" s="93">
        <v>102.78999999999999</v>
      </c>
      <c r="J6494">
        <f t="shared" si="1313"/>
        <v>0.57747191011235954</v>
      </c>
      <c r="K6494" s="4">
        <v>29.91</v>
      </c>
      <c r="L6494" s="4">
        <v>21.6</v>
      </c>
      <c r="M6494" s="16">
        <f t="shared" si="1314"/>
        <v>2.2202640000000002</v>
      </c>
      <c r="N6494">
        <f t="shared" si="1315"/>
        <v>0</v>
      </c>
      <c r="O6494">
        <f t="shared" si="1316"/>
        <v>1</v>
      </c>
      <c r="P6494" s="63">
        <f t="shared" si="1317"/>
        <v>0</v>
      </c>
    </row>
    <row r="6495" spans="1:18" x14ac:dyDescent="0.3">
      <c r="A6495">
        <f t="shared" si="1318"/>
        <v>2019</v>
      </c>
      <c r="B6495">
        <f t="shared" si="1319"/>
        <v>5</v>
      </c>
      <c r="C6495">
        <f t="shared" si="1320"/>
        <v>29</v>
      </c>
      <c r="D6495">
        <f t="shared" si="1321"/>
        <v>1</v>
      </c>
      <c r="E6495" t="str">
        <f t="shared" si="1322"/>
        <v>OFF</v>
      </c>
      <c r="F6495" s="13">
        <f t="shared" si="1324"/>
        <v>43614</v>
      </c>
      <c r="G6495" s="14" t="str">
        <f t="shared" si="1323"/>
        <v>Avg of 4 NM Projects</v>
      </c>
      <c r="H6495" s="15">
        <f t="shared" si="1325"/>
        <v>12</v>
      </c>
      <c r="I6495" s="93">
        <v>110.08</v>
      </c>
      <c r="J6495">
        <f t="shared" si="1313"/>
        <v>0.61842696629213478</v>
      </c>
      <c r="K6495" s="4">
        <v>28.87</v>
      </c>
      <c r="L6495" s="4">
        <v>20.84</v>
      </c>
      <c r="M6495" s="16">
        <f t="shared" si="1314"/>
        <v>2.2940671999999998</v>
      </c>
      <c r="N6495">
        <f t="shared" si="1315"/>
        <v>0</v>
      </c>
      <c r="O6495">
        <f t="shared" si="1316"/>
        <v>1</v>
      </c>
      <c r="P6495" s="63">
        <f t="shared" si="1317"/>
        <v>0</v>
      </c>
    </row>
    <row r="6496" spans="1:18" x14ac:dyDescent="0.3">
      <c r="A6496">
        <f t="shared" si="1318"/>
        <v>2019</v>
      </c>
      <c r="B6496">
        <f t="shared" si="1319"/>
        <v>5</v>
      </c>
      <c r="C6496">
        <f t="shared" si="1320"/>
        <v>29</v>
      </c>
      <c r="D6496">
        <f t="shared" si="1321"/>
        <v>1</v>
      </c>
      <c r="E6496" t="str">
        <f t="shared" si="1322"/>
        <v>OFF</v>
      </c>
      <c r="F6496" s="13">
        <f t="shared" si="1324"/>
        <v>43614</v>
      </c>
      <c r="G6496" s="14" t="str">
        <f t="shared" si="1323"/>
        <v>Avg of 4 NM Projects</v>
      </c>
      <c r="H6496" s="15">
        <f t="shared" si="1325"/>
        <v>13</v>
      </c>
      <c r="I6496" s="93">
        <v>114.815</v>
      </c>
      <c r="J6496">
        <f t="shared" si="1313"/>
        <v>0.64502808988764049</v>
      </c>
      <c r="K6496" s="4">
        <v>25.49</v>
      </c>
      <c r="L6496" s="4">
        <v>21.59</v>
      </c>
      <c r="M6496" s="16">
        <f t="shared" si="1314"/>
        <v>2.47885585</v>
      </c>
      <c r="N6496">
        <f t="shared" si="1315"/>
        <v>0</v>
      </c>
      <c r="O6496">
        <f t="shared" si="1316"/>
        <v>1</v>
      </c>
      <c r="P6496" s="63">
        <f t="shared" si="1317"/>
        <v>0</v>
      </c>
    </row>
    <row r="6497" spans="1:18" x14ac:dyDescent="0.3">
      <c r="A6497">
        <f t="shared" si="1318"/>
        <v>2019</v>
      </c>
      <c r="B6497">
        <f t="shared" si="1319"/>
        <v>5</v>
      </c>
      <c r="C6497">
        <f t="shared" si="1320"/>
        <v>29</v>
      </c>
      <c r="D6497">
        <f t="shared" si="1321"/>
        <v>1</v>
      </c>
      <c r="E6497" t="str">
        <f t="shared" si="1322"/>
        <v>OFF</v>
      </c>
      <c r="F6497" s="13">
        <f t="shared" si="1324"/>
        <v>43614</v>
      </c>
      <c r="G6497" s="14" t="str">
        <f t="shared" si="1323"/>
        <v>Avg of 4 NM Projects</v>
      </c>
      <c r="H6497" s="15">
        <f t="shared" si="1325"/>
        <v>14</v>
      </c>
      <c r="I6497" s="93">
        <v>117.75999999999999</v>
      </c>
      <c r="J6497">
        <f t="shared" si="1313"/>
        <v>0.66157303370786513</v>
      </c>
      <c r="K6497" s="4">
        <v>25.62</v>
      </c>
      <c r="L6497" s="4">
        <v>20.62</v>
      </c>
      <c r="M6497" s="16">
        <f t="shared" si="1314"/>
        <v>2.4282111999999998</v>
      </c>
      <c r="N6497">
        <f t="shared" si="1315"/>
        <v>0</v>
      </c>
      <c r="O6497">
        <f t="shared" si="1316"/>
        <v>1</v>
      </c>
      <c r="P6497" s="63">
        <f t="shared" si="1317"/>
        <v>0</v>
      </c>
    </row>
    <row r="6498" spans="1:18" x14ac:dyDescent="0.3">
      <c r="A6498">
        <f t="shared" si="1318"/>
        <v>2019</v>
      </c>
      <c r="B6498">
        <f t="shared" si="1319"/>
        <v>5</v>
      </c>
      <c r="C6498">
        <f t="shared" si="1320"/>
        <v>29</v>
      </c>
      <c r="D6498">
        <f t="shared" si="1321"/>
        <v>1</v>
      </c>
      <c r="E6498" t="str">
        <f t="shared" si="1322"/>
        <v>OFF</v>
      </c>
      <c r="F6498" s="13">
        <f t="shared" si="1324"/>
        <v>43614</v>
      </c>
      <c r="G6498" s="14" t="str">
        <f t="shared" si="1323"/>
        <v>Avg of 4 NM Projects</v>
      </c>
      <c r="H6498" s="15">
        <f t="shared" si="1325"/>
        <v>15</v>
      </c>
      <c r="I6498" s="93">
        <v>122.63</v>
      </c>
      <c r="J6498">
        <f t="shared" si="1313"/>
        <v>0.68893258426966286</v>
      </c>
      <c r="K6498" s="4">
        <v>26.1</v>
      </c>
      <c r="L6498" s="4">
        <v>19.649999999999999</v>
      </c>
      <c r="M6498" s="16">
        <f t="shared" si="1314"/>
        <v>2.4096794999999998</v>
      </c>
      <c r="N6498">
        <f t="shared" si="1315"/>
        <v>0</v>
      </c>
      <c r="O6498">
        <f t="shared" si="1316"/>
        <v>1</v>
      </c>
      <c r="P6498" s="63">
        <f t="shared" si="1317"/>
        <v>0</v>
      </c>
    </row>
    <row r="6499" spans="1:18" x14ac:dyDescent="0.3">
      <c r="A6499">
        <f t="shared" si="1318"/>
        <v>2019</v>
      </c>
      <c r="B6499">
        <f t="shared" si="1319"/>
        <v>5</v>
      </c>
      <c r="C6499">
        <f t="shared" si="1320"/>
        <v>29</v>
      </c>
      <c r="D6499">
        <f t="shared" si="1321"/>
        <v>1</v>
      </c>
      <c r="E6499" t="str">
        <f t="shared" si="1322"/>
        <v>OFF</v>
      </c>
      <c r="F6499" s="13">
        <f t="shared" si="1324"/>
        <v>43614</v>
      </c>
      <c r="G6499" s="14" t="str">
        <f t="shared" si="1323"/>
        <v>Avg of 4 NM Projects</v>
      </c>
      <c r="H6499" s="15">
        <f t="shared" si="1325"/>
        <v>16</v>
      </c>
      <c r="I6499" s="93">
        <v>111.49</v>
      </c>
      <c r="J6499">
        <f t="shared" si="1313"/>
        <v>0.62634831460674156</v>
      </c>
      <c r="K6499" s="4">
        <v>26.27</v>
      </c>
      <c r="L6499" s="4">
        <v>19.690000000000001</v>
      </c>
      <c r="M6499" s="16">
        <f t="shared" si="1314"/>
        <v>2.1952381000000001</v>
      </c>
      <c r="N6499">
        <f t="shared" si="1315"/>
        <v>0</v>
      </c>
      <c r="O6499">
        <f t="shared" si="1316"/>
        <v>1</v>
      </c>
      <c r="P6499" s="63">
        <f t="shared" si="1317"/>
        <v>0</v>
      </c>
    </row>
    <row r="6500" spans="1:18" x14ac:dyDescent="0.3">
      <c r="A6500">
        <f t="shared" si="1318"/>
        <v>2019</v>
      </c>
      <c r="B6500">
        <f t="shared" si="1319"/>
        <v>5</v>
      </c>
      <c r="C6500">
        <f t="shared" si="1320"/>
        <v>29</v>
      </c>
      <c r="D6500">
        <f t="shared" si="1321"/>
        <v>1</v>
      </c>
      <c r="E6500" t="str">
        <f t="shared" si="1322"/>
        <v>OFF</v>
      </c>
      <c r="F6500" s="13">
        <f t="shared" si="1324"/>
        <v>43614</v>
      </c>
      <c r="G6500" s="14" t="str">
        <f t="shared" si="1323"/>
        <v>Avg of 4 NM Projects</v>
      </c>
      <c r="H6500" s="15">
        <f t="shared" si="1325"/>
        <v>17</v>
      </c>
      <c r="I6500" s="93">
        <v>92.93</v>
      </c>
      <c r="J6500">
        <f t="shared" si="1313"/>
        <v>0.52207865168539325</v>
      </c>
      <c r="K6500" s="4">
        <v>26.19</v>
      </c>
      <c r="L6500" s="4">
        <v>19.95</v>
      </c>
      <c r="M6500" s="16">
        <f t="shared" si="1314"/>
        <v>1.8539535</v>
      </c>
      <c r="N6500">
        <f t="shared" si="1315"/>
        <v>0</v>
      </c>
      <c r="O6500">
        <f t="shared" si="1316"/>
        <v>1</v>
      </c>
      <c r="P6500" s="63">
        <f t="shared" si="1317"/>
        <v>0</v>
      </c>
    </row>
    <row r="6501" spans="1:18" x14ac:dyDescent="0.3">
      <c r="A6501">
        <f t="shared" si="1318"/>
        <v>2019</v>
      </c>
      <c r="B6501">
        <f t="shared" si="1319"/>
        <v>5</v>
      </c>
      <c r="C6501">
        <f t="shared" si="1320"/>
        <v>29</v>
      </c>
      <c r="D6501">
        <f t="shared" si="1321"/>
        <v>1</v>
      </c>
      <c r="E6501" t="str">
        <f t="shared" si="1322"/>
        <v>OFF</v>
      </c>
      <c r="F6501" s="13">
        <f t="shared" si="1324"/>
        <v>43614</v>
      </c>
      <c r="G6501" s="14" t="str">
        <f t="shared" si="1323"/>
        <v>Avg of 4 NM Projects</v>
      </c>
      <c r="H6501" s="15">
        <f t="shared" si="1325"/>
        <v>18</v>
      </c>
      <c r="I6501" s="93">
        <v>73.084999999999994</v>
      </c>
      <c r="J6501">
        <f t="shared" si="1313"/>
        <v>0.4105898876404494</v>
      </c>
      <c r="K6501" s="4">
        <v>30.47</v>
      </c>
      <c r="L6501" s="4">
        <v>18.600000000000001</v>
      </c>
      <c r="M6501" s="16">
        <f t="shared" si="1314"/>
        <v>1.3593810000000002</v>
      </c>
      <c r="N6501">
        <f t="shared" si="1315"/>
        <v>0</v>
      </c>
      <c r="O6501">
        <f t="shared" si="1316"/>
        <v>0</v>
      </c>
      <c r="P6501" s="63">
        <f t="shared" si="1317"/>
        <v>0</v>
      </c>
    </row>
    <row r="6502" spans="1:18" x14ac:dyDescent="0.3">
      <c r="A6502">
        <f t="shared" si="1318"/>
        <v>2019</v>
      </c>
      <c r="B6502">
        <f t="shared" si="1319"/>
        <v>5</v>
      </c>
      <c r="C6502">
        <f t="shared" si="1320"/>
        <v>29</v>
      </c>
      <c r="D6502">
        <f t="shared" si="1321"/>
        <v>1</v>
      </c>
      <c r="E6502" t="str">
        <f t="shared" si="1322"/>
        <v>OFF</v>
      </c>
      <c r="F6502" s="13">
        <f t="shared" si="1324"/>
        <v>43614</v>
      </c>
      <c r="G6502" s="14" t="str">
        <f t="shared" si="1323"/>
        <v>Avg of 4 NM Projects</v>
      </c>
      <c r="H6502" s="15">
        <f t="shared" si="1325"/>
        <v>19</v>
      </c>
      <c r="I6502" s="93">
        <v>33.534999999999997</v>
      </c>
      <c r="J6502">
        <f t="shared" si="1313"/>
        <v>0.18839887640449438</v>
      </c>
      <c r="K6502" s="4">
        <v>27.53</v>
      </c>
      <c r="L6502" s="4">
        <v>18.87</v>
      </c>
      <c r="M6502" s="16">
        <f t="shared" si="1314"/>
        <v>0.63280544999999999</v>
      </c>
      <c r="N6502">
        <f t="shared" si="1315"/>
        <v>0</v>
      </c>
      <c r="O6502">
        <f t="shared" si="1316"/>
        <v>0</v>
      </c>
      <c r="P6502" s="63">
        <f t="shared" si="1317"/>
        <v>0</v>
      </c>
    </row>
    <row r="6503" spans="1:18" x14ac:dyDescent="0.3">
      <c r="A6503">
        <f t="shared" si="1318"/>
        <v>2019</v>
      </c>
      <c r="B6503">
        <f t="shared" si="1319"/>
        <v>5</v>
      </c>
      <c r="C6503">
        <f t="shared" si="1320"/>
        <v>29</v>
      </c>
      <c r="D6503">
        <f t="shared" si="1321"/>
        <v>1</v>
      </c>
      <c r="E6503" t="str">
        <f t="shared" si="1322"/>
        <v>OFF</v>
      </c>
      <c r="F6503" s="13">
        <f t="shared" si="1324"/>
        <v>43614</v>
      </c>
      <c r="G6503" s="14" t="str">
        <f t="shared" si="1323"/>
        <v>Avg of 4 NM Projects</v>
      </c>
      <c r="H6503" s="15">
        <f t="shared" si="1325"/>
        <v>20</v>
      </c>
      <c r="I6503" s="93">
        <v>9.08</v>
      </c>
      <c r="J6503">
        <f t="shared" si="1313"/>
        <v>5.1011235955056182E-2</v>
      </c>
      <c r="K6503" s="4">
        <v>26.9</v>
      </c>
      <c r="L6503" s="4">
        <v>19.89</v>
      </c>
      <c r="M6503" s="16">
        <f t="shared" si="1314"/>
        <v>0.18060120000000002</v>
      </c>
      <c r="N6503">
        <f t="shared" si="1315"/>
        <v>0</v>
      </c>
      <c r="O6503">
        <f t="shared" si="1316"/>
        <v>0</v>
      </c>
      <c r="P6503" s="63">
        <f t="shared" si="1317"/>
        <v>0</v>
      </c>
    </row>
    <row r="6504" spans="1:18" x14ac:dyDescent="0.3">
      <c r="A6504">
        <f t="shared" si="1318"/>
        <v>2019</v>
      </c>
      <c r="B6504">
        <f t="shared" si="1319"/>
        <v>5</v>
      </c>
      <c r="C6504">
        <f t="shared" si="1320"/>
        <v>29</v>
      </c>
      <c r="D6504">
        <f t="shared" si="1321"/>
        <v>1</v>
      </c>
      <c r="E6504" t="str">
        <f t="shared" si="1322"/>
        <v>OFF</v>
      </c>
      <c r="F6504" s="13">
        <f t="shared" si="1324"/>
        <v>43614</v>
      </c>
      <c r="G6504" s="14" t="str">
        <f t="shared" si="1323"/>
        <v>Avg of 4 NM Projects</v>
      </c>
      <c r="H6504" s="15">
        <f t="shared" si="1325"/>
        <v>21</v>
      </c>
      <c r="I6504" s="93">
        <v>-0.13</v>
      </c>
      <c r="J6504">
        <f t="shared" si="1313"/>
        <v>-7.3033707865168538E-4</v>
      </c>
      <c r="K6504" s="4">
        <v>28.51</v>
      </c>
      <c r="L6504" s="4">
        <v>20.170000000000002</v>
      </c>
      <c r="M6504" s="16">
        <f t="shared" si="1314"/>
        <v>-2.6221E-3</v>
      </c>
      <c r="N6504">
        <f t="shared" si="1315"/>
        <v>0</v>
      </c>
      <c r="O6504">
        <f t="shared" si="1316"/>
        <v>0</v>
      </c>
      <c r="P6504" s="63">
        <f t="shared" si="1317"/>
        <v>0</v>
      </c>
    </row>
    <row r="6505" spans="1:18" x14ac:dyDescent="0.3">
      <c r="A6505">
        <f t="shared" si="1318"/>
        <v>2019</v>
      </c>
      <c r="B6505">
        <f t="shared" si="1319"/>
        <v>5</v>
      </c>
      <c r="C6505">
        <f t="shared" si="1320"/>
        <v>29</v>
      </c>
      <c r="D6505">
        <f t="shared" si="1321"/>
        <v>1</v>
      </c>
      <c r="E6505" t="str">
        <f t="shared" si="1322"/>
        <v>OFF</v>
      </c>
      <c r="F6505" s="13">
        <f t="shared" si="1324"/>
        <v>43614</v>
      </c>
      <c r="G6505" s="14" t="str">
        <f t="shared" si="1323"/>
        <v>Avg of 4 NM Projects</v>
      </c>
      <c r="H6505" s="15">
        <f t="shared" si="1325"/>
        <v>22</v>
      </c>
      <c r="I6505" s="93">
        <v>0</v>
      </c>
      <c r="J6505">
        <f t="shared" si="1313"/>
        <v>0</v>
      </c>
      <c r="K6505" s="4">
        <v>26.92</v>
      </c>
      <c r="L6505" s="4">
        <v>18.89</v>
      </c>
      <c r="M6505" s="16">
        <f t="shared" si="1314"/>
        <v>0</v>
      </c>
      <c r="N6505">
        <f t="shared" si="1315"/>
        <v>1</v>
      </c>
      <c r="O6505">
        <f t="shared" si="1316"/>
        <v>0</v>
      </c>
      <c r="P6505" s="63">
        <f t="shared" si="1317"/>
        <v>0</v>
      </c>
    </row>
    <row r="6506" spans="1:18" x14ac:dyDescent="0.3">
      <c r="A6506">
        <f t="shared" si="1318"/>
        <v>2019</v>
      </c>
      <c r="B6506">
        <f t="shared" si="1319"/>
        <v>5</v>
      </c>
      <c r="C6506">
        <f t="shared" si="1320"/>
        <v>29</v>
      </c>
      <c r="D6506">
        <f t="shared" si="1321"/>
        <v>1</v>
      </c>
      <c r="E6506" t="str">
        <f t="shared" si="1322"/>
        <v>OFF</v>
      </c>
      <c r="F6506" s="13">
        <f t="shared" si="1324"/>
        <v>43614</v>
      </c>
      <c r="G6506" s="14" t="str">
        <f t="shared" si="1323"/>
        <v>Avg of 4 NM Projects</v>
      </c>
      <c r="H6506" s="15">
        <f t="shared" si="1325"/>
        <v>23</v>
      </c>
      <c r="I6506" s="93">
        <v>0</v>
      </c>
      <c r="J6506">
        <f t="shared" si="1313"/>
        <v>0</v>
      </c>
      <c r="K6506" s="4">
        <v>23.4</v>
      </c>
      <c r="L6506" s="4">
        <v>16.36</v>
      </c>
      <c r="M6506" s="16">
        <f t="shared" si="1314"/>
        <v>0</v>
      </c>
      <c r="N6506">
        <f t="shared" si="1315"/>
        <v>1</v>
      </c>
      <c r="O6506">
        <f t="shared" si="1316"/>
        <v>0</v>
      </c>
      <c r="P6506" s="63">
        <f t="shared" si="1317"/>
        <v>0</v>
      </c>
    </row>
    <row r="6507" spans="1:18" x14ac:dyDescent="0.3">
      <c r="A6507">
        <f t="shared" si="1318"/>
        <v>2019</v>
      </c>
      <c r="B6507">
        <f t="shared" si="1319"/>
        <v>5</v>
      </c>
      <c r="C6507">
        <f t="shared" si="1320"/>
        <v>29</v>
      </c>
      <c r="D6507">
        <f t="shared" si="1321"/>
        <v>1</v>
      </c>
      <c r="E6507" t="str">
        <f t="shared" si="1322"/>
        <v>OFF</v>
      </c>
      <c r="F6507" s="13">
        <f t="shared" si="1324"/>
        <v>43614</v>
      </c>
      <c r="G6507" s="14" t="str">
        <f t="shared" si="1323"/>
        <v>Avg of 4 NM Projects</v>
      </c>
      <c r="H6507" s="15">
        <f t="shared" si="1325"/>
        <v>24</v>
      </c>
      <c r="I6507" s="93">
        <v>0</v>
      </c>
      <c r="J6507">
        <f t="shared" si="1313"/>
        <v>0</v>
      </c>
      <c r="K6507" s="4">
        <v>22.2</v>
      </c>
      <c r="L6507" s="4">
        <v>15.2</v>
      </c>
      <c r="M6507" s="16">
        <f t="shared" si="1314"/>
        <v>0</v>
      </c>
      <c r="N6507">
        <f t="shared" si="1315"/>
        <v>1</v>
      </c>
      <c r="O6507">
        <f t="shared" si="1316"/>
        <v>0</v>
      </c>
      <c r="P6507" s="63">
        <f t="shared" si="1317"/>
        <v>0</v>
      </c>
    </row>
    <row r="6508" spans="1:18" x14ac:dyDescent="0.3">
      <c r="A6508">
        <f t="shared" si="1318"/>
        <v>2019</v>
      </c>
      <c r="B6508">
        <f t="shared" si="1319"/>
        <v>5</v>
      </c>
      <c r="C6508">
        <f t="shared" si="1320"/>
        <v>30</v>
      </c>
      <c r="D6508">
        <f t="shared" si="1321"/>
        <v>2</v>
      </c>
      <c r="E6508" t="str">
        <f t="shared" si="1322"/>
        <v>OFF</v>
      </c>
      <c r="F6508" s="13">
        <f t="shared" si="1324"/>
        <v>43615</v>
      </c>
      <c r="G6508" s="14" t="str">
        <f t="shared" si="1323"/>
        <v>Avg of 4 NM Projects</v>
      </c>
      <c r="H6508" s="15">
        <f t="shared" si="1325"/>
        <v>1</v>
      </c>
      <c r="I6508" s="93">
        <v>-0.26</v>
      </c>
      <c r="J6508">
        <f t="shared" si="1313"/>
        <v>-1.4606741573033708E-3</v>
      </c>
      <c r="K6508" s="4">
        <v>21</v>
      </c>
      <c r="L6508" s="4">
        <v>12</v>
      </c>
      <c r="M6508" s="16">
        <f t="shared" si="1314"/>
        <v>-3.1199999999999999E-3</v>
      </c>
      <c r="N6508">
        <f t="shared" si="1315"/>
        <v>0</v>
      </c>
      <c r="O6508">
        <f t="shared" si="1316"/>
        <v>0</v>
      </c>
      <c r="P6508" s="63">
        <f t="shared" si="1317"/>
        <v>0</v>
      </c>
      <c r="Q6508" s="34"/>
      <c r="R6508" s="34"/>
    </row>
    <row r="6509" spans="1:18" x14ac:dyDescent="0.3">
      <c r="A6509">
        <f t="shared" si="1318"/>
        <v>2019</v>
      </c>
      <c r="B6509">
        <f t="shared" si="1319"/>
        <v>5</v>
      </c>
      <c r="C6509">
        <f t="shared" si="1320"/>
        <v>30</v>
      </c>
      <c r="D6509">
        <f t="shared" si="1321"/>
        <v>2</v>
      </c>
      <c r="E6509" t="str">
        <f t="shared" si="1322"/>
        <v>OFF</v>
      </c>
      <c r="F6509" s="13">
        <f t="shared" si="1324"/>
        <v>43615</v>
      </c>
      <c r="G6509" s="14" t="str">
        <f t="shared" si="1323"/>
        <v>Avg of 4 NM Projects</v>
      </c>
      <c r="H6509" s="15">
        <f t="shared" si="1325"/>
        <v>2</v>
      </c>
      <c r="I6509" s="93">
        <v>-0.13</v>
      </c>
      <c r="J6509">
        <f t="shared" si="1313"/>
        <v>-7.3033707865168538E-4</v>
      </c>
      <c r="K6509" s="4">
        <v>20.66</v>
      </c>
      <c r="L6509" s="4">
        <v>14.87</v>
      </c>
      <c r="M6509" s="16">
        <f t="shared" si="1314"/>
        <v>-1.9331000000000001E-3</v>
      </c>
      <c r="N6509">
        <f t="shared" si="1315"/>
        <v>0</v>
      </c>
      <c r="O6509">
        <f t="shared" si="1316"/>
        <v>0</v>
      </c>
      <c r="P6509" s="63">
        <f t="shared" si="1317"/>
        <v>0</v>
      </c>
    </row>
    <row r="6510" spans="1:18" x14ac:dyDescent="0.3">
      <c r="A6510">
        <f t="shared" si="1318"/>
        <v>2019</v>
      </c>
      <c r="B6510">
        <f t="shared" si="1319"/>
        <v>5</v>
      </c>
      <c r="C6510">
        <f t="shared" si="1320"/>
        <v>30</v>
      </c>
      <c r="D6510">
        <f t="shared" si="1321"/>
        <v>2</v>
      </c>
      <c r="E6510" t="str">
        <f t="shared" si="1322"/>
        <v>OFF</v>
      </c>
      <c r="F6510" s="13">
        <f t="shared" si="1324"/>
        <v>43615</v>
      </c>
      <c r="G6510" s="14" t="str">
        <f t="shared" si="1323"/>
        <v>Avg of 4 NM Projects</v>
      </c>
      <c r="H6510" s="15">
        <f t="shared" si="1325"/>
        <v>3</v>
      </c>
      <c r="I6510" s="93">
        <v>-0.13</v>
      </c>
      <c r="J6510">
        <f t="shared" si="1313"/>
        <v>-7.3033707865168538E-4</v>
      </c>
      <c r="K6510" s="4">
        <v>19.87</v>
      </c>
      <c r="L6510" s="4">
        <v>16.239999999999998</v>
      </c>
      <c r="M6510" s="16">
        <f t="shared" si="1314"/>
        <v>-2.1111999999999997E-3</v>
      </c>
      <c r="N6510">
        <f t="shared" si="1315"/>
        <v>0</v>
      </c>
      <c r="O6510">
        <f t="shared" si="1316"/>
        <v>0</v>
      </c>
      <c r="P6510" s="63">
        <f t="shared" si="1317"/>
        <v>0</v>
      </c>
    </row>
    <row r="6511" spans="1:18" x14ac:dyDescent="0.3">
      <c r="A6511">
        <f t="shared" si="1318"/>
        <v>2019</v>
      </c>
      <c r="B6511">
        <f t="shared" si="1319"/>
        <v>5</v>
      </c>
      <c r="C6511">
        <f t="shared" si="1320"/>
        <v>30</v>
      </c>
      <c r="D6511">
        <f t="shared" si="1321"/>
        <v>2</v>
      </c>
      <c r="E6511" t="str">
        <f t="shared" si="1322"/>
        <v>OFF</v>
      </c>
      <c r="F6511" s="13">
        <f t="shared" si="1324"/>
        <v>43615</v>
      </c>
      <c r="G6511" s="14" t="str">
        <f t="shared" si="1323"/>
        <v>Avg of 4 NM Projects</v>
      </c>
      <c r="H6511" s="15">
        <f t="shared" si="1325"/>
        <v>4</v>
      </c>
      <c r="I6511" s="93">
        <v>-0.13</v>
      </c>
      <c r="J6511">
        <f t="shared" si="1313"/>
        <v>-7.3033707865168538E-4</v>
      </c>
      <c r="K6511" s="4">
        <v>20.5</v>
      </c>
      <c r="L6511" s="4">
        <v>17.04</v>
      </c>
      <c r="M6511" s="16">
        <f t="shared" si="1314"/>
        <v>-2.2151999999999996E-3</v>
      </c>
      <c r="N6511">
        <f t="shared" si="1315"/>
        <v>0</v>
      </c>
      <c r="O6511">
        <f t="shared" si="1316"/>
        <v>0</v>
      </c>
      <c r="P6511" s="63">
        <f t="shared" si="1317"/>
        <v>0</v>
      </c>
    </row>
    <row r="6512" spans="1:18" x14ac:dyDescent="0.3">
      <c r="A6512">
        <f t="shared" si="1318"/>
        <v>2019</v>
      </c>
      <c r="B6512">
        <f t="shared" si="1319"/>
        <v>5</v>
      </c>
      <c r="C6512">
        <f t="shared" si="1320"/>
        <v>30</v>
      </c>
      <c r="D6512">
        <f t="shared" si="1321"/>
        <v>2</v>
      </c>
      <c r="E6512" t="str">
        <f t="shared" si="1322"/>
        <v>OFF</v>
      </c>
      <c r="F6512" s="13">
        <f t="shared" si="1324"/>
        <v>43615</v>
      </c>
      <c r="G6512" s="14" t="str">
        <f t="shared" si="1323"/>
        <v>Avg of 4 NM Projects</v>
      </c>
      <c r="H6512" s="15">
        <f t="shared" si="1325"/>
        <v>5</v>
      </c>
      <c r="I6512" s="93">
        <v>-0.13</v>
      </c>
      <c r="J6512">
        <f t="shared" si="1313"/>
        <v>-7.3033707865168538E-4</v>
      </c>
      <c r="K6512" s="4">
        <v>17.95</v>
      </c>
      <c r="L6512" s="4">
        <v>16.55</v>
      </c>
      <c r="M6512" s="16">
        <f t="shared" si="1314"/>
        <v>-2.1514999999999998E-3</v>
      </c>
      <c r="N6512">
        <f t="shared" si="1315"/>
        <v>0</v>
      </c>
      <c r="O6512">
        <f t="shared" si="1316"/>
        <v>0</v>
      </c>
      <c r="P6512" s="63">
        <f t="shared" si="1317"/>
        <v>0</v>
      </c>
    </row>
    <row r="6513" spans="1:16" x14ac:dyDescent="0.3">
      <c r="A6513">
        <f t="shared" si="1318"/>
        <v>2019</v>
      </c>
      <c r="B6513">
        <f t="shared" si="1319"/>
        <v>5</v>
      </c>
      <c r="C6513">
        <f t="shared" si="1320"/>
        <v>30</v>
      </c>
      <c r="D6513">
        <f t="shared" si="1321"/>
        <v>2</v>
      </c>
      <c r="E6513" t="str">
        <f t="shared" si="1322"/>
        <v>OFF</v>
      </c>
      <c r="F6513" s="13">
        <f t="shared" si="1324"/>
        <v>43615</v>
      </c>
      <c r="G6513" s="14" t="str">
        <f t="shared" si="1323"/>
        <v>Avg of 4 NM Projects</v>
      </c>
      <c r="H6513" s="15">
        <f t="shared" si="1325"/>
        <v>6</v>
      </c>
      <c r="I6513" s="93">
        <v>1.03</v>
      </c>
      <c r="J6513">
        <f t="shared" si="1313"/>
        <v>5.7865168539325846E-3</v>
      </c>
      <c r="K6513" s="4">
        <v>20.57</v>
      </c>
      <c r="L6513" s="4">
        <v>18.12</v>
      </c>
      <c r="M6513" s="16">
        <f t="shared" si="1314"/>
        <v>1.8663600000000002E-2</v>
      </c>
      <c r="N6513">
        <f t="shared" si="1315"/>
        <v>0</v>
      </c>
      <c r="O6513">
        <f t="shared" si="1316"/>
        <v>0</v>
      </c>
      <c r="P6513" s="63">
        <f t="shared" si="1317"/>
        <v>0</v>
      </c>
    </row>
    <row r="6514" spans="1:16" x14ac:dyDescent="0.3">
      <c r="A6514">
        <f t="shared" si="1318"/>
        <v>2019</v>
      </c>
      <c r="B6514">
        <f t="shared" si="1319"/>
        <v>5</v>
      </c>
      <c r="C6514">
        <f t="shared" si="1320"/>
        <v>30</v>
      </c>
      <c r="D6514">
        <f t="shared" si="1321"/>
        <v>2</v>
      </c>
      <c r="E6514" t="str">
        <f t="shared" si="1322"/>
        <v>OFF</v>
      </c>
      <c r="F6514" s="13">
        <f t="shared" si="1324"/>
        <v>43615</v>
      </c>
      <c r="G6514" s="14" t="str">
        <f t="shared" si="1323"/>
        <v>Avg of 4 NM Projects</v>
      </c>
      <c r="H6514" s="15">
        <f t="shared" si="1325"/>
        <v>7</v>
      </c>
      <c r="I6514" s="93">
        <v>14.969999999999999</v>
      </c>
      <c r="J6514">
        <f t="shared" si="1313"/>
        <v>8.4101123595505617E-2</v>
      </c>
      <c r="K6514" s="4">
        <v>22.69</v>
      </c>
      <c r="L6514" s="4">
        <v>15.93</v>
      </c>
      <c r="M6514" s="16">
        <f t="shared" si="1314"/>
        <v>0.23847209999999999</v>
      </c>
      <c r="N6514">
        <f t="shared" si="1315"/>
        <v>0</v>
      </c>
      <c r="O6514">
        <f t="shared" si="1316"/>
        <v>0</v>
      </c>
      <c r="P6514" s="63">
        <f t="shared" si="1317"/>
        <v>0</v>
      </c>
    </row>
    <row r="6515" spans="1:16" x14ac:dyDescent="0.3">
      <c r="A6515">
        <f t="shared" si="1318"/>
        <v>2019</v>
      </c>
      <c r="B6515">
        <f t="shared" si="1319"/>
        <v>5</v>
      </c>
      <c r="C6515">
        <f t="shared" si="1320"/>
        <v>30</v>
      </c>
      <c r="D6515">
        <f t="shared" si="1321"/>
        <v>2</v>
      </c>
      <c r="E6515" t="str">
        <f t="shared" si="1322"/>
        <v>ON</v>
      </c>
      <c r="F6515" s="13">
        <f t="shared" si="1324"/>
        <v>43615</v>
      </c>
      <c r="G6515" s="14" t="str">
        <f t="shared" si="1323"/>
        <v>Avg of 4 NM Projects</v>
      </c>
      <c r="H6515" s="15">
        <f t="shared" si="1325"/>
        <v>8</v>
      </c>
      <c r="I6515" s="93">
        <v>52.475000000000001</v>
      </c>
      <c r="J6515">
        <f t="shared" si="1313"/>
        <v>0.29480337078651686</v>
      </c>
      <c r="K6515" s="4">
        <v>22.47</v>
      </c>
      <c r="L6515" s="4">
        <v>17.77</v>
      </c>
      <c r="M6515" s="16">
        <f t="shared" si="1314"/>
        <v>0.93248075000000008</v>
      </c>
      <c r="N6515">
        <f t="shared" si="1315"/>
        <v>0</v>
      </c>
      <c r="O6515">
        <f t="shared" si="1316"/>
        <v>0</v>
      </c>
      <c r="P6515" s="63">
        <f t="shared" si="1317"/>
        <v>0</v>
      </c>
    </row>
    <row r="6516" spans="1:16" x14ac:dyDescent="0.3">
      <c r="A6516">
        <f t="shared" si="1318"/>
        <v>2019</v>
      </c>
      <c r="B6516">
        <f t="shared" si="1319"/>
        <v>5</v>
      </c>
      <c r="C6516">
        <f t="shared" si="1320"/>
        <v>30</v>
      </c>
      <c r="D6516">
        <f t="shared" si="1321"/>
        <v>2</v>
      </c>
      <c r="E6516" t="str">
        <f t="shared" si="1322"/>
        <v>ON</v>
      </c>
      <c r="F6516" s="13">
        <f t="shared" si="1324"/>
        <v>43615</v>
      </c>
      <c r="G6516" s="14" t="str">
        <f t="shared" si="1323"/>
        <v>Avg of 4 NM Projects</v>
      </c>
      <c r="H6516" s="15">
        <f t="shared" si="1325"/>
        <v>9</v>
      </c>
      <c r="I6516" s="93">
        <v>96.385000000000005</v>
      </c>
      <c r="J6516">
        <f t="shared" si="1313"/>
        <v>0.54148876404494384</v>
      </c>
      <c r="K6516" s="4">
        <v>24.2</v>
      </c>
      <c r="L6516" s="4">
        <v>17.29</v>
      </c>
      <c r="M6516" s="16">
        <f t="shared" si="1314"/>
        <v>1.66649665</v>
      </c>
      <c r="N6516">
        <f t="shared" si="1315"/>
        <v>0</v>
      </c>
      <c r="O6516">
        <f t="shared" si="1316"/>
        <v>1</v>
      </c>
      <c r="P6516" s="63">
        <f t="shared" si="1317"/>
        <v>0</v>
      </c>
    </row>
    <row r="6517" spans="1:16" x14ac:dyDescent="0.3">
      <c r="A6517">
        <f t="shared" si="1318"/>
        <v>2019</v>
      </c>
      <c r="B6517">
        <f t="shared" si="1319"/>
        <v>5</v>
      </c>
      <c r="C6517">
        <f t="shared" si="1320"/>
        <v>30</v>
      </c>
      <c r="D6517">
        <f t="shared" si="1321"/>
        <v>2</v>
      </c>
      <c r="E6517" t="str">
        <f t="shared" si="1322"/>
        <v>ON</v>
      </c>
      <c r="F6517" s="13">
        <f t="shared" si="1324"/>
        <v>43615</v>
      </c>
      <c r="G6517" s="14" t="str">
        <f t="shared" si="1323"/>
        <v>Avg of 4 NM Projects</v>
      </c>
      <c r="H6517" s="15">
        <f t="shared" si="1325"/>
        <v>10</v>
      </c>
      <c r="I6517" s="93">
        <v>123.00999999999999</v>
      </c>
      <c r="J6517">
        <f t="shared" si="1313"/>
        <v>0.69106741573033703</v>
      </c>
      <c r="K6517" s="4">
        <v>24.5</v>
      </c>
      <c r="L6517" s="4">
        <v>18.36</v>
      </c>
      <c r="M6517" s="16">
        <f t="shared" si="1314"/>
        <v>2.2584635999999998</v>
      </c>
      <c r="N6517">
        <f t="shared" si="1315"/>
        <v>0</v>
      </c>
      <c r="O6517">
        <f t="shared" si="1316"/>
        <v>1</v>
      </c>
      <c r="P6517" s="63">
        <f t="shared" si="1317"/>
        <v>0</v>
      </c>
    </row>
    <row r="6518" spans="1:16" x14ac:dyDescent="0.3">
      <c r="A6518">
        <f t="shared" si="1318"/>
        <v>2019</v>
      </c>
      <c r="B6518">
        <f t="shared" si="1319"/>
        <v>5</v>
      </c>
      <c r="C6518">
        <f t="shared" si="1320"/>
        <v>30</v>
      </c>
      <c r="D6518">
        <f t="shared" si="1321"/>
        <v>2</v>
      </c>
      <c r="E6518" t="str">
        <f t="shared" si="1322"/>
        <v>ON</v>
      </c>
      <c r="F6518" s="13">
        <f t="shared" si="1324"/>
        <v>43615</v>
      </c>
      <c r="G6518" s="14" t="str">
        <f t="shared" si="1323"/>
        <v>Avg of 4 NM Projects</v>
      </c>
      <c r="H6518" s="15">
        <f t="shared" si="1325"/>
        <v>11</v>
      </c>
      <c r="I6518" s="93">
        <v>131.45499999999998</v>
      </c>
      <c r="J6518">
        <f t="shared" si="1313"/>
        <v>0.73851123595505608</v>
      </c>
      <c r="K6518" s="4">
        <v>23.5</v>
      </c>
      <c r="L6518" s="4">
        <v>17.71</v>
      </c>
      <c r="M6518" s="16">
        <f t="shared" si="1314"/>
        <v>2.3280680499999997</v>
      </c>
      <c r="N6518">
        <f t="shared" si="1315"/>
        <v>0</v>
      </c>
      <c r="O6518">
        <f t="shared" si="1316"/>
        <v>1</v>
      </c>
      <c r="P6518" s="63">
        <f t="shared" si="1317"/>
        <v>0</v>
      </c>
    </row>
    <row r="6519" spans="1:16" x14ac:dyDescent="0.3">
      <c r="A6519">
        <f t="shared" si="1318"/>
        <v>2019</v>
      </c>
      <c r="B6519">
        <f t="shared" si="1319"/>
        <v>5</v>
      </c>
      <c r="C6519">
        <f t="shared" si="1320"/>
        <v>30</v>
      </c>
      <c r="D6519">
        <f t="shared" si="1321"/>
        <v>2</v>
      </c>
      <c r="E6519" t="str">
        <f t="shared" si="1322"/>
        <v>ON</v>
      </c>
      <c r="F6519" s="13">
        <f t="shared" si="1324"/>
        <v>43615</v>
      </c>
      <c r="G6519" s="14" t="str">
        <f t="shared" si="1323"/>
        <v>Avg of 4 NM Projects</v>
      </c>
      <c r="H6519" s="15">
        <f t="shared" si="1325"/>
        <v>12</v>
      </c>
      <c r="I6519" s="93">
        <v>132.47499999999999</v>
      </c>
      <c r="J6519">
        <f t="shared" si="1313"/>
        <v>0.74424157303370786</v>
      </c>
      <c r="K6519" s="4">
        <v>23.72</v>
      </c>
      <c r="L6519" s="4">
        <v>17.73</v>
      </c>
      <c r="M6519" s="16">
        <f t="shared" si="1314"/>
        <v>2.3487817500000001</v>
      </c>
      <c r="N6519">
        <f t="shared" si="1315"/>
        <v>0</v>
      </c>
      <c r="O6519">
        <f t="shared" si="1316"/>
        <v>1</v>
      </c>
      <c r="P6519" s="63">
        <f t="shared" si="1317"/>
        <v>0</v>
      </c>
    </row>
    <row r="6520" spans="1:16" x14ac:dyDescent="0.3">
      <c r="A6520">
        <f t="shared" si="1318"/>
        <v>2019</v>
      </c>
      <c r="B6520">
        <f t="shared" si="1319"/>
        <v>5</v>
      </c>
      <c r="C6520">
        <f t="shared" si="1320"/>
        <v>30</v>
      </c>
      <c r="D6520">
        <f t="shared" si="1321"/>
        <v>2</v>
      </c>
      <c r="E6520" t="str">
        <f t="shared" si="1322"/>
        <v>ON</v>
      </c>
      <c r="F6520" s="13">
        <f t="shared" si="1324"/>
        <v>43615</v>
      </c>
      <c r="G6520" s="14" t="str">
        <f t="shared" si="1323"/>
        <v>Avg of 4 NM Projects</v>
      </c>
      <c r="H6520" s="15">
        <f t="shared" si="1325"/>
        <v>13</v>
      </c>
      <c r="I6520" s="93">
        <v>119.55</v>
      </c>
      <c r="J6520">
        <f t="shared" si="1313"/>
        <v>0.67162921348314608</v>
      </c>
      <c r="K6520" s="4">
        <v>22.45</v>
      </c>
      <c r="L6520" s="4">
        <v>18.64</v>
      </c>
      <c r="M6520" s="16">
        <f t="shared" si="1314"/>
        <v>2.2284119999999996</v>
      </c>
      <c r="N6520">
        <f t="shared" si="1315"/>
        <v>0</v>
      </c>
      <c r="O6520">
        <f t="shared" si="1316"/>
        <v>1</v>
      </c>
      <c r="P6520" s="63">
        <f t="shared" si="1317"/>
        <v>0</v>
      </c>
    </row>
    <row r="6521" spans="1:16" x14ac:dyDescent="0.3">
      <c r="A6521">
        <f t="shared" si="1318"/>
        <v>2019</v>
      </c>
      <c r="B6521">
        <f t="shared" si="1319"/>
        <v>5</v>
      </c>
      <c r="C6521">
        <f t="shared" si="1320"/>
        <v>30</v>
      </c>
      <c r="D6521">
        <f t="shared" si="1321"/>
        <v>2</v>
      </c>
      <c r="E6521" t="str">
        <f t="shared" si="1322"/>
        <v>ON</v>
      </c>
      <c r="F6521" s="13">
        <f t="shared" si="1324"/>
        <v>43615</v>
      </c>
      <c r="G6521" s="14" t="str">
        <f t="shared" si="1323"/>
        <v>Avg of 4 NM Projects</v>
      </c>
      <c r="H6521" s="15">
        <f t="shared" si="1325"/>
        <v>14</v>
      </c>
      <c r="I6521" s="93">
        <v>142.85</v>
      </c>
      <c r="J6521">
        <f t="shared" si="1313"/>
        <v>0.80252808988764046</v>
      </c>
      <c r="K6521" s="4">
        <v>22.96</v>
      </c>
      <c r="L6521" s="4">
        <v>19.309999999999999</v>
      </c>
      <c r="M6521" s="16">
        <f t="shared" si="1314"/>
        <v>2.7584334999999998</v>
      </c>
      <c r="N6521">
        <f t="shared" si="1315"/>
        <v>0</v>
      </c>
      <c r="O6521">
        <f t="shared" si="1316"/>
        <v>1</v>
      </c>
      <c r="P6521" s="63">
        <f t="shared" si="1317"/>
        <v>0</v>
      </c>
    </row>
    <row r="6522" spans="1:16" x14ac:dyDescent="0.3">
      <c r="A6522">
        <f t="shared" si="1318"/>
        <v>2019</v>
      </c>
      <c r="B6522">
        <f t="shared" si="1319"/>
        <v>5</v>
      </c>
      <c r="C6522">
        <f t="shared" si="1320"/>
        <v>30</v>
      </c>
      <c r="D6522">
        <f t="shared" si="1321"/>
        <v>2</v>
      </c>
      <c r="E6522" t="str">
        <f t="shared" si="1322"/>
        <v>ON</v>
      </c>
      <c r="F6522" s="13">
        <f t="shared" si="1324"/>
        <v>43615</v>
      </c>
      <c r="G6522" s="14" t="str">
        <f t="shared" si="1323"/>
        <v>Avg of 4 NM Projects</v>
      </c>
      <c r="H6522" s="15">
        <f t="shared" si="1325"/>
        <v>15</v>
      </c>
      <c r="I6522" s="93">
        <v>130.82</v>
      </c>
      <c r="J6522">
        <f t="shared" si="1313"/>
        <v>0.73494382022471905</v>
      </c>
      <c r="K6522" s="4">
        <v>24.02</v>
      </c>
      <c r="L6522" s="4">
        <v>17.059999999999999</v>
      </c>
      <c r="M6522" s="16">
        <f t="shared" si="1314"/>
        <v>2.2317891999999997</v>
      </c>
      <c r="N6522">
        <f t="shared" si="1315"/>
        <v>0</v>
      </c>
      <c r="O6522">
        <f t="shared" si="1316"/>
        <v>1</v>
      </c>
      <c r="P6522" s="63">
        <f t="shared" si="1317"/>
        <v>0</v>
      </c>
    </row>
    <row r="6523" spans="1:16" x14ac:dyDescent="0.3">
      <c r="A6523">
        <f t="shared" si="1318"/>
        <v>2019</v>
      </c>
      <c r="B6523">
        <f t="shared" si="1319"/>
        <v>5</v>
      </c>
      <c r="C6523">
        <f t="shared" si="1320"/>
        <v>30</v>
      </c>
      <c r="D6523">
        <f t="shared" si="1321"/>
        <v>2</v>
      </c>
      <c r="E6523" t="str">
        <f t="shared" si="1322"/>
        <v>ON</v>
      </c>
      <c r="F6523" s="13">
        <f t="shared" si="1324"/>
        <v>43615</v>
      </c>
      <c r="G6523" s="14" t="str">
        <f t="shared" si="1323"/>
        <v>Avg of 4 NM Projects</v>
      </c>
      <c r="H6523" s="15">
        <f t="shared" si="1325"/>
        <v>16</v>
      </c>
      <c r="I6523" s="93">
        <v>108.16</v>
      </c>
      <c r="J6523">
        <f t="shared" si="1313"/>
        <v>0.60764044943820228</v>
      </c>
      <c r="K6523" s="4">
        <v>23.03</v>
      </c>
      <c r="L6523" s="4">
        <v>16.25</v>
      </c>
      <c r="M6523" s="16">
        <f t="shared" si="1314"/>
        <v>1.7575999999999998</v>
      </c>
      <c r="N6523">
        <f t="shared" si="1315"/>
        <v>0</v>
      </c>
      <c r="O6523">
        <f t="shared" si="1316"/>
        <v>1</v>
      </c>
      <c r="P6523" s="63">
        <f t="shared" si="1317"/>
        <v>0</v>
      </c>
    </row>
    <row r="6524" spans="1:16" x14ac:dyDescent="0.3">
      <c r="A6524">
        <f t="shared" si="1318"/>
        <v>2019</v>
      </c>
      <c r="B6524">
        <f t="shared" si="1319"/>
        <v>5</v>
      </c>
      <c r="C6524">
        <f t="shared" si="1320"/>
        <v>30</v>
      </c>
      <c r="D6524">
        <f t="shared" si="1321"/>
        <v>2</v>
      </c>
      <c r="E6524" t="str">
        <f t="shared" si="1322"/>
        <v>ON</v>
      </c>
      <c r="F6524" s="13">
        <f t="shared" si="1324"/>
        <v>43615</v>
      </c>
      <c r="G6524" s="14" t="str">
        <f t="shared" si="1323"/>
        <v>Avg of 4 NM Projects</v>
      </c>
      <c r="H6524" s="15">
        <f t="shared" si="1325"/>
        <v>17</v>
      </c>
      <c r="I6524" s="93">
        <v>74.884999999999991</v>
      </c>
      <c r="J6524">
        <f t="shared" si="1313"/>
        <v>0.42070224719101118</v>
      </c>
      <c r="K6524" s="4">
        <v>24.66</v>
      </c>
      <c r="L6524" s="4">
        <v>17.440000000000001</v>
      </c>
      <c r="M6524" s="16">
        <f t="shared" si="1314"/>
        <v>1.3059944000000001</v>
      </c>
      <c r="N6524">
        <f t="shared" si="1315"/>
        <v>0</v>
      </c>
      <c r="O6524">
        <f t="shared" si="1316"/>
        <v>0</v>
      </c>
      <c r="P6524" s="63">
        <f t="shared" si="1317"/>
        <v>0</v>
      </c>
    </row>
    <row r="6525" spans="1:16" x14ac:dyDescent="0.3">
      <c r="A6525">
        <f t="shared" si="1318"/>
        <v>2019</v>
      </c>
      <c r="B6525">
        <f t="shared" si="1319"/>
        <v>5</v>
      </c>
      <c r="C6525">
        <f t="shared" si="1320"/>
        <v>30</v>
      </c>
      <c r="D6525">
        <f t="shared" si="1321"/>
        <v>2</v>
      </c>
      <c r="E6525" t="str">
        <f t="shared" si="1322"/>
        <v>ON</v>
      </c>
      <c r="F6525" s="13">
        <f t="shared" si="1324"/>
        <v>43615</v>
      </c>
      <c r="G6525" s="14" t="str">
        <f t="shared" si="1323"/>
        <v>Avg of 4 NM Projects</v>
      </c>
      <c r="H6525" s="15">
        <f t="shared" si="1325"/>
        <v>18</v>
      </c>
      <c r="I6525" s="93">
        <v>53.120000000000005</v>
      </c>
      <c r="J6525">
        <f t="shared" si="1313"/>
        <v>0.29842696629213483</v>
      </c>
      <c r="K6525" s="4">
        <v>24.65</v>
      </c>
      <c r="L6525" s="4">
        <v>16.059999999999999</v>
      </c>
      <c r="M6525" s="16">
        <f t="shared" si="1314"/>
        <v>0.85310720000000007</v>
      </c>
      <c r="N6525">
        <f t="shared" si="1315"/>
        <v>0</v>
      </c>
      <c r="O6525">
        <f t="shared" si="1316"/>
        <v>0</v>
      </c>
      <c r="P6525" s="63">
        <f t="shared" si="1317"/>
        <v>0</v>
      </c>
    </row>
    <row r="6526" spans="1:16" x14ac:dyDescent="0.3">
      <c r="A6526">
        <f t="shared" si="1318"/>
        <v>2019</v>
      </c>
      <c r="B6526">
        <f t="shared" si="1319"/>
        <v>5</v>
      </c>
      <c r="C6526">
        <f t="shared" si="1320"/>
        <v>30</v>
      </c>
      <c r="D6526">
        <f t="shared" si="1321"/>
        <v>2</v>
      </c>
      <c r="E6526" t="str">
        <f t="shared" si="1322"/>
        <v>ON</v>
      </c>
      <c r="F6526" s="13">
        <f t="shared" si="1324"/>
        <v>43615</v>
      </c>
      <c r="G6526" s="14" t="str">
        <f t="shared" si="1323"/>
        <v>Avg of 4 NM Projects</v>
      </c>
      <c r="H6526" s="15">
        <f t="shared" si="1325"/>
        <v>19</v>
      </c>
      <c r="I6526" s="93">
        <v>29.700000000000003</v>
      </c>
      <c r="J6526">
        <f t="shared" si="1313"/>
        <v>0.16685393258426967</v>
      </c>
      <c r="K6526" s="4">
        <v>24.77</v>
      </c>
      <c r="L6526" s="4">
        <v>16.190000000000001</v>
      </c>
      <c r="M6526" s="16">
        <f t="shared" si="1314"/>
        <v>0.48084300000000008</v>
      </c>
      <c r="N6526">
        <f t="shared" si="1315"/>
        <v>0</v>
      </c>
      <c r="O6526">
        <f t="shared" si="1316"/>
        <v>0</v>
      </c>
      <c r="P6526" s="63">
        <f t="shared" si="1317"/>
        <v>0</v>
      </c>
    </row>
    <row r="6527" spans="1:16" x14ac:dyDescent="0.3">
      <c r="A6527">
        <f t="shared" si="1318"/>
        <v>2019</v>
      </c>
      <c r="B6527">
        <f t="shared" si="1319"/>
        <v>5</v>
      </c>
      <c r="C6527">
        <f t="shared" si="1320"/>
        <v>30</v>
      </c>
      <c r="D6527">
        <f t="shared" si="1321"/>
        <v>2</v>
      </c>
      <c r="E6527" t="str">
        <f t="shared" si="1322"/>
        <v>ON</v>
      </c>
      <c r="F6527" s="13">
        <f t="shared" si="1324"/>
        <v>43615</v>
      </c>
      <c r="G6527" s="14" t="str">
        <f t="shared" si="1323"/>
        <v>Avg of 4 NM Projects</v>
      </c>
      <c r="H6527" s="15">
        <f t="shared" si="1325"/>
        <v>20</v>
      </c>
      <c r="I6527" s="93">
        <v>10.625</v>
      </c>
      <c r="J6527">
        <f t="shared" si="1313"/>
        <v>5.9691011235955056E-2</v>
      </c>
      <c r="K6527" s="4">
        <v>24.71</v>
      </c>
      <c r="L6527" s="4">
        <v>17.57</v>
      </c>
      <c r="M6527" s="16">
        <f t="shared" si="1314"/>
        <v>0.18668124999999999</v>
      </c>
      <c r="N6527">
        <f t="shared" si="1315"/>
        <v>0</v>
      </c>
      <c r="O6527">
        <f t="shared" si="1316"/>
        <v>0</v>
      </c>
      <c r="P6527" s="63">
        <f t="shared" si="1317"/>
        <v>0</v>
      </c>
    </row>
    <row r="6528" spans="1:16" x14ac:dyDescent="0.3">
      <c r="A6528">
        <f t="shared" si="1318"/>
        <v>2019</v>
      </c>
      <c r="B6528">
        <f t="shared" si="1319"/>
        <v>5</v>
      </c>
      <c r="C6528">
        <f t="shared" si="1320"/>
        <v>30</v>
      </c>
      <c r="D6528">
        <f t="shared" si="1321"/>
        <v>2</v>
      </c>
      <c r="E6528" t="str">
        <f t="shared" si="1322"/>
        <v>ON</v>
      </c>
      <c r="F6528" s="13">
        <f t="shared" si="1324"/>
        <v>43615</v>
      </c>
      <c r="G6528" s="14" t="str">
        <f t="shared" si="1323"/>
        <v>Avg of 4 NM Projects</v>
      </c>
      <c r="H6528" s="15">
        <f t="shared" si="1325"/>
        <v>21</v>
      </c>
      <c r="I6528" s="93">
        <v>-0.13</v>
      </c>
      <c r="J6528">
        <f t="shared" si="1313"/>
        <v>-7.3033707865168538E-4</v>
      </c>
      <c r="K6528" s="4">
        <v>26.19</v>
      </c>
      <c r="L6528" s="4">
        <v>16.71</v>
      </c>
      <c r="M6528" s="16">
        <f t="shared" si="1314"/>
        <v>-2.1723000000000003E-3</v>
      </c>
      <c r="N6528">
        <f t="shared" si="1315"/>
        <v>0</v>
      </c>
      <c r="O6528">
        <f t="shared" si="1316"/>
        <v>0</v>
      </c>
      <c r="P6528" s="63">
        <f t="shared" si="1317"/>
        <v>0</v>
      </c>
    </row>
    <row r="6529" spans="1:18" x14ac:dyDescent="0.3">
      <c r="A6529">
        <f t="shared" si="1318"/>
        <v>2019</v>
      </c>
      <c r="B6529">
        <f t="shared" si="1319"/>
        <v>5</v>
      </c>
      <c r="C6529">
        <f t="shared" si="1320"/>
        <v>30</v>
      </c>
      <c r="D6529">
        <f t="shared" si="1321"/>
        <v>2</v>
      </c>
      <c r="E6529" t="str">
        <f t="shared" si="1322"/>
        <v>ON</v>
      </c>
      <c r="F6529" s="13">
        <f t="shared" si="1324"/>
        <v>43615</v>
      </c>
      <c r="G6529" s="14" t="str">
        <f t="shared" si="1323"/>
        <v>Avg of 4 NM Projects</v>
      </c>
      <c r="H6529" s="15">
        <f t="shared" si="1325"/>
        <v>22</v>
      </c>
      <c r="I6529" s="93">
        <v>0</v>
      </c>
      <c r="J6529">
        <f t="shared" si="1313"/>
        <v>0</v>
      </c>
      <c r="K6529" s="4">
        <v>22.16</v>
      </c>
      <c r="L6529" s="4">
        <v>13.26</v>
      </c>
      <c r="M6529" s="16">
        <f t="shared" si="1314"/>
        <v>0</v>
      </c>
      <c r="N6529">
        <f t="shared" si="1315"/>
        <v>1</v>
      </c>
      <c r="O6529">
        <f t="shared" si="1316"/>
        <v>0</v>
      </c>
      <c r="P6529" s="63">
        <f t="shared" si="1317"/>
        <v>0</v>
      </c>
    </row>
    <row r="6530" spans="1:18" x14ac:dyDescent="0.3">
      <c r="A6530">
        <f t="shared" si="1318"/>
        <v>2019</v>
      </c>
      <c r="B6530">
        <f t="shared" si="1319"/>
        <v>5</v>
      </c>
      <c r="C6530">
        <f t="shared" si="1320"/>
        <v>30</v>
      </c>
      <c r="D6530">
        <f t="shared" si="1321"/>
        <v>2</v>
      </c>
      <c r="E6530" t="str">
        <f t="shared" si="1322"/>
        <v>ON</v>
      </c>
      <c r="F6530" s="13">
        <f t="shared" si="1324"/>
        <v>43615</v>
      </c>
      <c r="G6530" s="14" t="str">
        <f t="shared" si="1323"/>
        <v>Avg of 4 NM Projects</v>
      </c>
      <c r="H6530" s="15">
        <f t="shared" si="1325"/>
        <v>23</v>
      </c>
      <c r="I6530" s="93">
        <v>0</v>
      </c>
      <c r="J6530">
        <f t="shared" si="1313"/>
        <v>0</v>
      </c>
      <c r="K6530" s="4">
        <v>21.15</v>
      </c>
      <c r="L6530" s="4">
        <v>5.78</v>
      </c>
      <c r="M6530" s="16">
        <f t="shared" si="1314"/>
        <v>0</v>
      </c>
      <c r="N6530">
        <f t="shared" si="1315"/>
        <v>1</v>
      </c>
      <c r="O6530">
        <f t="shared" si="1316"/>
        <v>0</v>
      </c>
      <c r="P6530" s="63">
        <f t="shared" si="1317"/>
        <v>0</v>
      </c>
    </row>
    <row r="6531" spans="1:18" x14ac:dyDescent="0.3">
      <c r="A6531">
        <f t="shared" si="1318"/>
        <v>2019</v>
      </c>
      <c r="B6531">
        <f t="shared" si="1319"/>
        <v>5</v>
      </c>
      <c r="C6531">
        <f t="shared" si="1320"/>
        <v>30</v>
      </c>
      <c r="D6531">
        <f t="shared" si="1321"/>
        <v>2</v>
      </c>
      <c r="E6531" t="str">
        <f t="shared" si="1322"/>
        <v>OFF</v>
      </c>
      <c r="F6531" s="13">
        <f t="shared" si="1324"/>
        <v>43615</v>
      </c>
      <c r="G6531" s="14" t="str">
        <f t="shared" si="1323"/>
        <v>Avg of 4 NM Projects</v>
      </c>
      <c r="H6531" s="15">
        <f t="shared" si="1325"/>
        <v>24</v>
      </c>
      <c r="I6531" s="93">
        <v>-0.26</v>
      </c>
      <c r="J6531">
        <f t="shared" si="1313"/>
        <v>-1.4606741573033708E-3</v>
      </c>
      <c r="K6531" s="4">
        <v>20.93</v>
      </c>
      <c r="L6531" s="4">
        <v>0.68</v>
      </c>
      <c r="M6531" s="16">
        <f t="shared" si="1314"/>
        <v>-1.7680000000000001E-4</v>
      </c>
      <c r="N6531">
        <f t="shared" si="1315"/>
        <v>0</v>
      </c>
      <c r="O6531">
        <f t="shared" si="1316"/>
        <v>0</v>
      </c>
      <c r="P6531" s="63">
        <f t="shared" si="1317"/>
        <v>0</v>
      </c>
    </row>
    <row r="6532" spans="1:18" x14ac:dyDescent="0.3">
      <c r="A6532">
        <f t="shared" si="1318"/>
        <v>2019</v>
      </c>
      <c r="B6532">
        <f t="shared" si="1319"/>
        <v>5</v>
      </c>
      <c r="C6532">
        <f t="shared" si="1320"/>
        <v>31</v>
      </c>
      <c r="D6532">
        <f t="shared" si="1321"/>
        <v>3</v>
      </c>
      <c r="E6532" t="str">
        <f t="shared" si="1322"/>
        <v>OFF</v>
      </c>
      <c r="F6532" s="13">
        <f t="shared" si="1324"/>
        <v>43616</v>
      </c>
      <c r="G6532" s="14" t="str">
        <f t="shared" si="1323"/>
        <v>Avg of 4 NM Projects</v>
      </c>
      <c r="H6532" s="15">
        <f t="shared" si="1325"/>
        <v>1</v>
      </c>
      <c r="I6532" s="93">
        <v>-0.13</v>
      </c>
      <c r="J6532">
        <f t="shared" ref="J6532:J6595" si="1326">+I6532/$I$1</f>
        <v>-7.3033707865168538E-4</v>
      </c>
      <c r="K6532" s="4">
        <v>16.96</v>
      </c>
      <c r="L6532" s="4">
        <v>7.32</v>
      </c>
      <c r="M6532" s="16">
        <f t="shared" ref="M6532:M6595" si="1327">+L6532*I6532/1000</f>
        <v>-9.5160000000000015E-4</v>
      </c>
      <c r="N6532">
        <f t="shared" ref="N6532:N6595" si="1328">+IF(I6532=0,1,0)</f>
        <v>0</v>
      </c>
      <c r="O6532">
        <f t="shared" ref="O6532:O6595" si="1329">+IF(I6532&gt;=0.5*$I$1,1,0)</f>
        <v>0</v>
      </c>
      <c r="P6532" s="63">
        <f t="shared" ref="P6532:P6595" si="1330">+IF(I6532&gt;MAX(I$3652:I$5859),1,0)</f>
        <v>0</v>
      </c>
      <c r="Q6532" s="34"/>
      <c r="R6532" s="34"/>
    </row>
    <row r="6533" spans="1:18" x14ac:dyDescent="0.3">
      <c r="A6533">
        <f t="shared" ref="A6533:A6596" si="1331">YEAR(F6533)</f>
        <v>2019</v>
      </c>
      <c r="B6533">
        <f t="shared" ref="B6533:B6596" si="1332">+MONTH(F6533)</f>
        <v>5</v>
      </c>
      <c r="C6533">
        <f t="shared" ref="C6533:C6596" si="1333">+DAY(F6533)</f>
        <v>31</v>
      </c>
      <c r="D6533">
        <f t="shared" ref="D6533:D6596" si="1334">WEEKDAY(C6533)</f>
        <v>3</v>
      </c>
      <c r="E6533" t="str">
        <f t="shared" ref="E6533:E6596" si="1335">IF(OR(D6533=1,D6533=7,H6533=1,H6533=2,H6533=3,H6533=4,H6533=5,H6533=6,H6533=7,H6533=24),"OFF","ON")</f>
        <v>OFF</v>
      </c>
      <c r="F6533" s="13">
        <f t="shared" si="1324"/>
        <v>43616</v>
      </c>
      <c r="G6533" s="14" t="str">
        <f t="shared" si="1323"/>
        <v>Avg of 4 NM Projects</v>
      </c>
      <c r="H6533" s="15">
        <f t="shared" si="1325"/>
        <v>2</v>
      </c>
      <c r="I6533" s="93">
        <v>-0.13</v>
      </c>
      <c r="J6533">
        <f t="shared" si="1326"/>
        <v>-7.3033707865168538E-4</v>
      </c>
      <c r="K6533" s="4">
        <v>15.32</v>
      </c>
      <c r="L6533" s="4">
        <v>-0.13</v>
      </c>
      <c r="M6533" s="16">
        <f t="shared" si="1327"/>
        <v>1.6900000000000001E-5</v>
      </c>
      <c r="N6533">
        <f t="shared" si="1328"/>
        <v>0</v>
      </c>
      <c r="O6533">
        <f t="shared" si="1329"/>
        <v>0</v>
      </c>
      <c r="P6533" s="63">
        <f t="shared" si="1330"/>
        <v>0</v>
      </c>
    </row>
    <row r="6534" spans="1:18" x14ac:dyDescent="0.3">
      <c r="A6534">
        <f t="shared" si="1331"/>
        <v>2019</v>
      </c>
      <c r="B6534">
        <f t="shared" si="1332"/>
        <v>5</v>
      </c>
      <c r="C6534">
        <f t="shared" si="1333"/>
        <v>31</v>
      </c>
      <c r="D6534">
        <f t="shared" si="1334"/>
        <v>3</v>
      </c>
      <c r="E6534" t="str">
        <f t="shared" si="1335"/>
        <v>OFF</v>
      </c>
      <c r="F6534" s="13">
        <f t="shared" si="1324"/>
        <v>43616</v>
      </c>
      <c r="G6534" s="14" t="str">
        <f t="shared" ref="G6534:G6597" si="1336">+G6533</f>
        <v>Avg of 4 NM Projects</v>
      </c>
      <c r="H6534" s="15">
        <f t="shared" si="1325"/>
        <v>3</v>
      </c>
      <c r="I6534" s="93">
        <v>-0.13</v>
      </c>
      <c r="J6534">
        <f t="shared" si="1326"/>
        <v>-7.3033707865168538E-4</v>
      </c>
      <c r="K6534" s="4">
        <v>14.34</v>
      </c>
      <c r="L6534" s="4">
        <v>-2.5499999999999998</v>
      </c>
      <c r="M6534" s="16">
        <f t="shared" si="1327"/>
        <v>3.3149999999999998E-4</v>
      </c>
      <c r="N6534">
        <f t="shared" si="1328"/>
        <v>0</v>
      </c>
      <c r="O6534">
        <f t="shared" si="1329"/>
        <v>0</v>
      </c>
      <c r="P6534" s="63">
        <f t="shared" si="1330"/>
        <v>0</v>
      </c>
    </row>
    <row r="6535" spans="1:18" x14ac:dyDescent="0.3">
      <c r="A6535">
        <f t="shared" si="1331"/>
        <v>2019</v>
      </c>
      <c r="B6535">
        <f t="shared" si="1332"/>
        <v>5</v>
      </c>
      <c r="C6535">
        <f t="shared" si="1333"/>
        <v>31</v>
      </c>
      <c r="D6535">
        <f t="shared" si="1334"/>
        <v>3</v>
      </c>
      <c r="E6535" t="str">
        <f t="shared" si="1335"/>
        <v>OFF</v>
      </c>
      <c r="F6535" s="13">
        <f t="shared" si="1324"/>
        <v>43616</v>
      </c>
      <c r="G6535" s="14" t="str">
        <f t="shared" si="1336"/>
        <v>Avg of 4 NM Projects</v>
      </c>
      <c r="H6535" s="15">
        <f t="shared" si="1325"/>
        <v>4</v>
      </c>
      <c r="I6535" s="93">
        <v>-0.26</v>
      </c>
      <c r="J6535">
        <f t="shared" si="1326"/>
        <v>-1.4606741573033708E-3</v>
      </c>
      <c r="K6535" s="4">
        <v>15</v>
      </c>
      <c r="L6535" s="4">
        <v>2.35</v>
      </c>
      <c r="M6535" s="16">
        <f t="shared" si="1327"/>
        <v>-6.1100000000000011E-4</v>
      </c>
      <c r="N6535">
        <f t="shared" si="1328"/>
        <v>0</v>
      </c>
      <c r="O6535">
        <f t="shared" si="1329"/>
        <v>0</v>
      </c>
      <c r="P6535" s="63">
        <f t="shared" si="1330"/>
        <v>0</v>
      </c>
    </row>
    <row r="6536" spans="1:18" x14ac:dyDescent="0.3">
      <c r="A6536">
        <f t="shared" si="1331"/>
        <v>2019</v>
      </c>
      <c r="B6536">
        <f t="shared" si="1332"/>
        <v>5</v>
      </c>
      <c r="C6536">
        <f t="shared" si="1333"/>
        <v>31</v>
      </c>
      <c r="D6536">
        <f t="shared" si="1334"/>
        <v>3</v>
      </c>
      <c r="E6536" t="str">
        <f t="shared" si="1335"/>
        <v>OFF</v>
      </c>
      <c r="F6536" s="13">
        <f t="shared" si="1324"/>
        <v>43616</v>
      </c>
      <c r="G6536" s="14" t="str">
        <f t="shared" si="1336"/>
        <v>Avg of 4 NM Projects</v>
      </c>
      <c r="H6536" s="15">
        <f t="shared" si="1325"/>
        <v>5</v>
      </c>
      <c r="I6536" s="93">
        <v>-0.13</v>
      </c>
      <c r="J6536">
        <f t="shared" si="1326"/>
        <v>-7.3033707865168538E-4</v>
      </c>
      <c r="K6536" s="4">
        <v>14.87</v>
      </c>
      <c r="L6536" s="4">
        <v>2.82</v>
      </c>
      <c r="M6536" s="16">
        <f t="shared" si="1327"/>
        <v>-3.6659999999999997E-4</v>
      </c>
      <c r="N6536">
        <f t="shared" si="1328"/>
        <v>0</v>
      </c>
      <c r="O6536">
        <f t="shared" si="1329"/>
        <v>0</v>
      </c>
      <c r="P6536" s="63">
        <f t="shared" si="1330"/>
        <v>0</v>
      </c>
    </row>
    <row r="6537" spans="1:18" x14ac:dyDescent="0.3">
      <c r="A6537">
        <f t="shared" si="1331"/>
        <v>2019</v>
      </c>
      <c r="B6537">
        <f t="shared" si="1332"/>
        <v>5</v>
      </c>
      <c r="C6537">
        <f t="shared" si="1333"/>
        <v>31</v>
      </c>
      <c r="D6537">
        <f t="shared" si="1334"/>
        <v>3</v>
      </c>
      <c r="E6537" t="str">
        <f t="shared" si="1335"/>
        <v>OFF</v>
      </c>
      <c r="F6537" s="13">
        <f t="shared" si="1324"/>
        <v>43616</v>
      </c>
      <c r="G6537" s="14" t="str">
        <f t="shared" si="1336"/>
        <v>Avg of 4 NM Projects</v>
      </c>
      <c r="H6537" s="15">
        <f t="shared" si="1325"/>
        <v>6</v>
      </c>
      <c r="I6537" s="93">
        <v>1.415</v>
      </c>
      <c r="J6537">
        <f t="shared" si="1326"/>
        <v>7.9494382022471909E-3</v>
      </c>
      <c r="K6537" s="4">
        <v>16.239999999999998</v>
      </c>
      <c r="L6537" s="4">
        <v>14.79</v>
      </c>
      <c r="M6537" s="16">
        <f t="shared" si="1327"/>
        <v>2.0927849999999998E-2</v>
      </c>
      <c r="N6537">
        <f t="shared" si="1328"/>
        <v>0</v>
      </c>
      <c r="O6537">
        <f t="shared" si="1329"/>
        <v>0</v>
      </c>
      <c r="P6537" s="63">
        <f t="shared" si="1330"/>
        <v>0</v>
      </c>
    </row>
    <row r="6538" spans="1:18" x14ac:dyDescent="0.3">
      <c r="A6538">
        <f t="shared" si="1331"/>
        <v>2019</v>
      </c>
      <c r="B6538">
        <f t="shared" si="1332"/>
        <v>5</v>
      </c>
      <c r="C6538">
        <f t="shared" si="1333"/>
        <v>31</v>
      </c>
      <c r="D6538">
        <f t="shared" si="1334"/>
        <v>3</v>
      </c>
      <c r="E6538" t="str">
        <f t="shared" si="1335"/>
        <v>OFF</v>
      </c>
      <c r="F6538" s="13">
        <f t="shared" si="1324"/>
        <v>43616</v>
      </c>
      <c r="G6538" s="14" t="str">
        <f t="shared" si="1336"/>
        <v>Avg of 4 NM Projects</v>
      </c>
      <c r="H6538" s="15">
        <f t="shared" si="1325"/>
        <v>7</v>
      </c>
      <c r="I6538" s="93">
        <v>13.569999999999997</v>
      </c>
      <c r="J6538">
        <f t="shared" si="1326"/>
        <v>7.6235955056179763E-2</v>
      </c>
      <c r="K6538" s="4">
        <v>20.94</v>
      </c>
      <c r="L6538" s="4">
        <v>16.91</v>
      </c>
      <c r="M6538" s="16">
        <f t="shared" si="1327"/>
        <v>0.22946869999999994</v>
      </c>
      <c r="N6538">
        <f t="shared" si="1328"/>
        <v>0</v>
      </c>
      <c r="O6538">
        <f t="shared" si="1329"/>
        <v>0</v>
      </c>
      <c r="P6538" s="63">
        <f t="shared" si="1330"/>
        <v>0</v>
      </c>
    </row>
    <row r="6539" spans="1:18" x14ac:dyDescent="0.3">
      <c r="A6539">
        <f t="shared" si="1331"/>
        <v>2019</v>
      </c>
      <c r="B6539">
        <f t="shared" si="1332"/>
        <v>5</v>
      </c>
      <c r="C6539">
        <f t="shared" si="1333"/>
        <v>31</v>
      </c>
      <c r="D6539">
        <f t="shared" si="1334"/>
        <v>3</v>
      </c>
      <c r="E6539" t="str">
        <f t="shared" si="1335"/>
        <v>ON</v>
      </c>
      <c r="F6539" s="13">
        <f t="shared" si="1324"/>
        <v>43616</v>
      </c>
      <c r="G6539" s="14" t="str">
        <f t="shared" si="1336"/>
        <v>Avg of 4 NM Projects</v>
      </c>
      <c r="H6539" s="15">
        <f t="shared" si="1325"/>
        <v>8</v>
      </c>
      <c r="I6539" s="93">
        <v>45.57</v>
      </c>
      <c r="J6539">
        <f t="shared" si="1326"/>
        <v>0.2560112359550562</v>
      </c>
      <c r="K6539" s="4">
        <v>21.5</v>
      </c>
      <c r="L6539" s="4">
        <v>22.59</v>
      </c>
      <c r="M6539" s="16">
        <f t="shared" si="1327"/>
        <v>1.0294263000000001</v>
      </c>
      <c r="N6539">
        <f t="shared" si="1328"/>
        <v>0</v>
      </c>
      <c r="O6539">
        <f t="shared" si="1329"/>
        <v>0</v>
      </c>
      <c r="P6539" s="63">
        <f t="shared" si="1330"/>
        <v>0</v>
      </c>
    </row>
    <row r="6540" spans="1:18" x14ac:dyDescent="0.3">
      <c r="A6540">
        <f t="shared" si="1331"/>
        <v>2019</v>
      </c>
      <c r="B6540">
        <f t="shared" si="1332"/>
        <v>5</v>
      </c>
      <c r="C6540">
        <f t="shared" si="1333"/>
        <v>31</v>
      </c>
      <c r="D6540">
        <f t="shared" si="1334"/>
        <v>3</v>
      </c>
      <c r="E6540" t="str">
        <f t="shared" si="1335"/>
        <v>ON</v>
      </c>
      <c r="F6540" s="13">
        <f t="shared" si="1324"/>
        <v>43616</v>
      </c>
      <c r="G6540" s="14" t="str">
        <f t="shared" si="1336"/>
        <v>Avg of 4 NM Projects</v>
      </c>
      <c r="H6540" s="15">
        <f t="shared" si="1325"/>
        <v>9</v>
      </c>
      <c r="I6540" s="93">
        <v>81.664999999999992</v>
      </c>
      <c r="J6540">
        <f t="shared" si="1326"/>
        <v>0.45879213483146064</v>
      </c>
      <c r="K6540" s="4">
        <v>20.96</v>
      </c>
      <c r="L6540" s="4">
        <v>18.3</v>
      </c>
      <c r="M6540" s="16">
        <f t="shared" si="1327"/>
        <v>1.4944694999999999</v>
      </c>
      <c r="N6540">
        <f t="shared" si="1328"/>
        <v>0</v>
      </c>
      <c r="O6540">
        <f t="shared" si="1329"/>
        <v>0</v>
      </c>
      <c r="P6540" s="63">
        <f t="shared" si="1330"/>
        <v>0</v>
      </c>
    </row>
    <row r="6541" spans="1:18" x14ac:dyDescent="0.3">
      <c r="A6541">
        <f t="shared" si="1331"/>
        <v>2019</v>
      </c>
      <c r="B6541">
        <f t="shared" si="1332"/>
        <v>5</v>
      </c>
      <c r="C6541">
        <f t="shared" si="1333"/>
        <v>31</v>
      </c>
      <c r="D6541">
        <f t="shared" si="1334"/>
        <v>3</v>
      </c>
      <c r="E6541" t="str">
        <f t="shared" si="1335"/>
        <v>ON</v>
      </c>
      <c r="F6541" s="13">
        <f t="shared" si="1324"/>
        <v>43616</v>
      </c>
      <c r="G6541" s="14" t="str">
        <f t="shared" si="1336"/>
        <v>Avg of 4 NM Projects</v>
      </c>
      <c r="H6541" s="15">
        <f t="shared" si="1325"/>
        <v>10</v>
      </c>
      <c r="I6541" s="93">
        <v>115.07</v>
      </c>
      <c r="J6541">
        <f t="shared" si="1326"/>
        <v>0.64646067415730335</v>
      </c>
      <c r="K6541" s="4">
        <v>23</v>
      </c>
      <c r="L6541" s="4">
        <v>25.63</v>
      </c>
      <c r="M6541" s="16">
        <f t="shared" si="1327"/>
        <v>2.9492441</v>
      </c>
      <c r="N6541">
        <f t="shared" si="1328"/>
        <v>0</v>
      </c>
      <c r="O6541">
        <f t="shared" si="1329"/>
        <v>1</v>
      </c>
      <c r="P6541" s="63">
        <f t="shared" si="1330"/>
        <v>0</v>
      </c>
    </row>
    <row r="6542" spans="1:18" x14ac:dyDescent="0.3">
      <c r="A6542">
        <f t="shared" si="1331"/>
        <v>2019</v>
      </c>
      <c r="B6542">
        <f t="shared" si="1332"/>
        <v>5</v>
      </c>
      <c r="C6542">
        <f t="shared" si="1333"/>
        <v>31</v>
      </c>
      <c r="D6542">
        <f t="shared" si="1334"/>
        <v>3</v>
      </c>
      <c r="E6542" t="str">
        <f t="shared" si="1335"/>
        <v>ON</v>
      </c>
      <c r="F6542" s="13">
        <f t="shared" si="1324"/>
        <v>43616</v>
      </c>
      <c r="G6542" s="14" t="str">
        <f t="shared" si="1336"/>
        <v>Avg of 4 NM Projects</v>
      </c>
      <c r="H6542" s="15">
        <f t="shared" si="1325"/>
        <v>11</v>
      </c>
      <c r="I6542" s="93">
        <v>133.51</v>
      </c>
      <c r="J6542">
        <f t="shared" si="1326"/>
        <v>0.75005617977528083</v>
      </c>
      <c r="K6542" s="4">
        <v>21.92</v>
      </c>
      <c r="L6542" s="4">
        <v>26.08</v>
      </c>
      <c r="M6542" s="16">
        <f t="shared" si="1327"/>
        <v>3.4819407999999994</v>
      </c>
      <c r="N6542">
        <f t="shared" si="1328"/>
        <v>0</v>
      </c>
      <c r="O6542">
        <f t="shared" si="1329"/>
        <v>1</v>
      </c>
      <c r="P6542" s="63">
        <f t="shared" si="1330"/>
        <v>0</v>
      </c>
    </row>
    <row r="6543" spans="1:18" x14ac:dyDescent="0.3">
      <c r="A6543">
        <f t="shared" si="1331"/>
        <v>2019</v>
      </c>
      <c r="B6543">
        <f t="shared" si="1332"/>
        <v>5</v>
      </c>
      <c r="C6543">
        <f t="shared" si="1333"/>
        <v>31</v>
      </c>
      <c r="D6543">
        <f t="shared" si="1334"/>
        <v>3</v>
      </c>
      <c r="E6543" t="str">
        <f t="shared" si="1335"/>
        <v>ON</v>
      </c>
      <c r="F6543" s="13">
        <f t="shared" si="1324"/>
        <v>43616</v>
      </c>
      <c r="G6543" s="14" t="str">
        <f t="shared" si="1336"/>
        <v>Avg of 4 NM Projects</v>
      </c>
      <c r="H6543" s="15">
        <f t="shared" si="1325"/>
        <v>12</v>
      </c>
      <c r="I6543" s="93">
        <v>146.68</v>
      </c>
      <c r="J6543">
        <f t="shared" si="1326"/>
        <v>0.82404494382022475</v>
      </c>
      <c r="K6543" s="4">
        <v>22.18</v>
      </c>
      <c r="L6543" s="4">
        <v>30.41</v>
      </c>
      <c r="M6543" s="16">
        <f t="shared" si="1327"/>
        <v>4.4605388000000001</v>
      </c>
      <c r="N6543">
        <f t="shared" si="1328"/>
        <v>0</v>
      </c>
      <c r="O6543">
        <f t="shared" si="1329"/>
        <v>1</v>
      </c>
      <c r="P6543" s="63">
        <f t="shared" si="1330"/>
        <v>0</v>
      </c>
    </row>
    <row r="6544" spans="1:18" x14ac:dyDescent="0.3">
      <c r="A6544">
        <f t="shared" si="1331"/>
        <v>2019</v>
      </c>
      <c r="B6544">
        <f t="shared" si="1332"/>
        <v>5</v>
      </c>
      <c r="C6544">
        <f t="shared" si="1333"/>
        <v>31</v>
      </c>
      <c r="D6544">
        <f t="shared" si="1334"/>
        <v>3</v>
      </c>
      <c r="E6544" t="str">
        <f t="shared" si="1335"/>
        <v>ON</v>
      </c>
      <c r="F6544" s="13">
        <f t="shared" si="1324"/>
        <v>43616</v>
      </c>
      <c r="G6544" s="14" t="str">
        <f t="shared" si="1336"/>
        <v>Avg of 4 NM Projects</v>
      </c>
      <c r="H6544" s="15">
        <f t="shared" si="1325"/>
        <v>13</v>
      </c>
      <c r="I6544" s="93">
        <v>148.09</v>
      </c>
      <c r="J6544">
        <f t="shared" si="1326"/>
        <v>0.83196629213483153</v>
      </c>
      <c r="K6544" s="4">
        <v>21.87</v>
      </c>
      <c r="L6544" s="4">
        <v>26.86</v>
      </c>
      <c r="M6544" s="16">
        <f t="shared" si="1327"/>
        <v>3.9776973999999998</v>
      </c>
      <c r="N6544">
        <f t="shared" si="1328"/>
        <v>0</v>
      </c>
      <c r="O6544">
        <f t="shared" si="1329"/>
        <v>1</v>
      </c>
      <c r="P6544" s="63">
        <f t="shared" si="1330"/>
        <v>0</v>
      </c>
    </row>
    <row r="6545" spans="1:18" x14ac:dyDescent="0.3">
      <c r="A6545">
        <f t="shared" si="1331"/>
        <v>2019</v>
      </c>
      <c r="B6545">
        <f t="shared" si="1332"/>
        <v>5</v>
      </c>
      <c r="C6545">
        <f t="shared" si="1333"/>
        <v>31</v>
      </c>
      <c r="D6545">
        <f t="shared" si="1334"/>
        <v>3</v>
      </c>
      <c r="E6545" t="str">
        <f t="shared" si="1335"/>
        <v>ON</v>
      </c>
      <c r="F6545" s="13">
        <f t="shared" si="1324"/>
        <v>43616</v>
      </c>
      <c r="G6545" s="14" t="str">
        <f t="shared" si="1336"/>
        <v>Avg of 4 NM Projects</v>
      </c>
      <c r="H6545" s="15">
        <f t="shared" si="1325"/>
        <v>14</v>
      </c>
      <c r="I6545" s="93">
        <v>141.185</v>
      </c>
      <c r="J6545">
        <f t="shared" si="1326"/>
        <v>0.79317415730337082</v>
      </c>
      <c r="K6545" s="4">
        <v>21.53</v>
      </c>
      <c r="L6545" s="4">
        <v>25.17</v>
      </c>
      <c r="M6545" s="16">
        <f t="shared" si="1327"/>
        <v>3.5536264500000003</v>
      </c>
      <c r="N6545">
        <f t="shared" si="1328"/>
        <v>0</v>
      </c>
      <c r="O6545">
        <f t="shared" si="1329"/>
        <v>1</v>
      </c>
      <c r="P6545" s="63">
        <f t="shared" si="1330"/>
        <v>0</v>
      </c>
    </row>
    <row r="6546" spans="1:18" x14ac:dyDescent="0.3">
      <c r="A6546">
        <f t="shared" si="1331"/>
        <v>2019</v>
      </c>
      <c r="B6546">
        <f t="shared" si="1332"/>
        <v>5</v>
      </c>
      <c r="C6546">
        <f t="shared" si="1333"/>
        <v>31</v>
      </c>
      <c r="D6546">
        <f t="shared" si="1334"/>
        <v>3</v>
      </c>
      <c r="E6546" t="str">
        <f t="shared" si="1335"/>
        <v>ON</v>
      </c>
      <c r="F6546" s="13">
        <f t="shared" si="1324"/>
        <v>43616</v>
      </c>
      <c r="G6546" s="14" t="str">
        <f t="shared" si="1336"/>
        <v>Avg of 4 NM Projects</v>
      </c>
      <c r="H6546" s="15">
        <f t="shared" si="1325"/>
        <v>15</v>
      </c>
      <c r="I6546" s="93">
        <v>124.035</v>
      </c>
      <c r="J6546">
        <f t="shared" si="1326"/>
        <v>0.69682584269662917</v>
      </c>
      <c r="K6546" s="4">
        <v>22.96</v>
      </c>
      <c r="L6546" s="4">
        <v>20.79</v>
      </c>
      <c r="M6546" s="16">
        <f t="shared" si="1327"/>
        <v>2.57868765</v>
      </c>
      <c r="N6546">
        <f t="shared" si="1328"/>
        <v>0</v>
      </c>
      <c r="O6546">
        <f t="shared" si="1329"/>
        <v>1</v>
      </c>
      <c r="P6546" s="63">
        <f t="shared" si="1330"/>
        <v>0</v>
      </c>
    </row>
    <row r="6547" spans="1:18" x14ac:dyDescent="0.3">
      <c r="A6547">
        <f t="shared" si="1331"/>
        <v>2019</v>
      </c>
      <c r="B6547">
        <f t="shared" si="1332"/>
        <v>5</v>
      </c>
      <c r="C6547">
        <f t="shared" si="1333"/>
        <v>31</v>
      </c>
      <c r="D6547">
        <f t="shared" si="1334"/>
        <v>3</v>
      </c>
      <c r="E6547" t="str">
        <f t="shared" si="1335"/>
        <v>ON</v>
      </c>
      <c r="F6547" s="13">
        <f t="shared" si="1324"/>
        <v>43616</v>
      </c>
      <c r="G6547" s="14" t="str">
        <f t="shared" si="1336"/>
        <v>Avg of 4 NM Projects</v>
      </c>
      <c r="H6547" s="15">
        <f t="shared" si="1325"/>
        <v>16</v>
      </c>
      <c r="I6547" s="93">
        <v>82.304999999999993</v>
      </c>
      <c r="J6547">
        <f t="shared" si="1326"/>
        <v>0.46238764044943814</v>
      </c>
      <c r="K6547" s="4">
        <v>23.72</v>
      </c>
      <c r="L6547" s="4">
        <v>19.68</v>
      </c>
      <c r="M6547" s="16">
        <f t="shared" si="1327"/>
        <v>1.6197623999999999</v>
      </c>
      <c r="N6547">
        <f t="shared" si="1328"/>
        <v>0</v>
      </c>
      <c r="O6547">
        <f t="shared" si="1329"/>
        <v>0</v>
      </c>
      <c r="P6547" s="63">
        <f t="shared" si="1330"/>
        <v>0</v>
      </c>
    </row>
    <row r="6548" spans="1:18" x14ac:dyDescent="0.3">
      <c r="A6548">
        <f t="shared" si="1331"/>
        <v>2019</v>
      </c>
      <c r="B6548">
        <f t="shared" si="1332"/>
        <v>5</v>
      </c>
      <c r="C6548">
        <f t="shared" si="1333"/>
        <v>31</v>
      </c>
      <c r="D6548">
        <f t="shared" si="1334"/>
        <v>3</v>
      </c>
      <c r="E6548" t="str">
        <f t="shared" si="1335"/>
        <v>ON</v>
      </c>
      <c r="F6548" s="13">
        <f t="shared" si="1324"/>
        <v>43616</v>
      </c>
      <c r="G6548" s="14" t="str">
        <f t="shared" si="1336"/>
        <v>Avg of 4 NM Projects</v>
      </c>
      <c r="H6548" s="15">
        <f t="shared" si="1325"/>
        <v>17</v>
      </c>
      <c r="I6548" s="93">
        <v>58.37</v>
      </c>
      <c r="J6548">
        <f t="shared" si="1326"/>
        <v>0.32792134831460673</v>
      </c>
      <c r="K6548" s="4">
        <v>25.83</v>
      </c>
      <c r="L6548" s="4">
        <v>29.55</v>
      </c>
      <c r="M6548" s="16">
        <f t="shared" si="1327"/>
        <v>1.7248334999999999</v>
      </c>
      <c r="N6548">
        <f t="shared" si="1328"/>
        <v>0</v>
      </c>
      <c r="O6548">
        <f t="shared" si="1329"/>
        <v>0</v>
      </c>
      <c r="P6548" s="63">
        <f t="shared" si="1330"/>
        <v>0</v>
      </c>
    </row>
    <row r="6549" spans="1:18" x14ac:dyDescent="0.3">
      <c r="A6549">
        <f t="shared" si="1331"/>
        <v>2019</v>
      </c>
      <c r="B6549">
        <f t="shared" si="1332"/>
        <v>5</v>
      </c>
      <c r="C6549">
        <f t="shared" si="1333"/>
        <v>31</v>
      </c>
      <c r="D6549">
        <f t="shared" si="1334"/>
        <v>3</v>
      </c>
      <c r="E6549" t="str">
        <f t="shared" si="1335"/>
        <v>ON</v>
      </c>
      <c r="F6549" s="13">
        <f t="shared" si="1324"/>
        <v>43616</v>
      </c>
      <c r="G6549" s="14" t="str">
        <f t="shared" si="1336"/>
        <v>Avg of 4 NM Projects</v>
      </c>
      <c r="H6549" s="15">
        <f t="shared" si="1325"/>
        <v>18</v>
      </c>
      <c r="I6549" s="93">
        <v>37.76</v>
      </c>
      <c r="J6549">
        <f t="shared" si="1326"/>
        <v>0.21213483146067413</v>
      </c>
      <c r="K6549" s="4">
        <v>29.58</v>
      </c>
      <c r="L6549" s="4">
        <v>36.4</v>
      </c>
      <c r="M6549" s="16">
        <f t="shared" si="1327"/>
        <v>1.3744639999999999</v>
      </c>
      <c r="N6549">
        <f t="shared" si="1328"/>
        <v>0</v>
      </c>
      <c r="O6549">
        <f t="shared" si="1329"/>
        <v>0</v>
      </c>
      <c r="P6549" s="63">
        <f t="shared" si="1330"/>
        <v>0</v>
      </c>
    </row>
    <row r="6550" spans="1:18" x14ac:dyDescent="0.3">
      <c r="A6550">
        <f t="shared" si="1331"/>
        <v>2019</v>
      </c>
      <c r="B6550">
        <f t="shared" si="1332"/>
        <v>5</v>
      </c>
      <c r="C6550">
        <f t="shared" si="1333"/>
        <v>31</v>
      </c>
      <c r="D6550">
        <f t="shared" si="1334"/>
        <v>3</v>
      </c>
      <c r="E6550" t="str">
        <f t="shared" si="1335"/>
        <v>ON</v>
      </c>
      <c r="F6550" s="13">
        <f t="shared" si="1324"/>
        <v>43616</v>
      </c>
      <c r="G6550" s="14" t="str">
        <f t="shared" si="1336"/>
        <v>Avg of 4 NM Projects</v>
      </c>
      <c r="H6550" s="15">
        <f t="shared" si="1325"/>
        <v>19</v>
      </c>
      <c r="I6550" s="93">
        <v>19.975000000000001</v>
      </c>
      <c r="J6550">
        <f t="shared" si="1326"/>
        <v>0.11221910112359551</v>
      </c>
      <c r="K6550" s="4">
        <v>24.11</v>
      </c>
      <c r="L6550" s="4">
        <v>30.3</v>
      </c>
      <c r="M6550" s="16">
        <f t="shared" si="1327"/>
        <v>0.60524250000000002</v>
      </c>
      <c r="N6550">
        <f t="shared" si="1328"/>
        <v>0</v>
      </c>
      <c r="O6550">
        <f t="shared" si="1329"/>
        <v>0</v>
      </c>
      <c r="P6550" s="63">
        <f t="shared" si="1330"/>
        <v>0</v>
      </c>
    </row>
    <row r="6551" spans="1:18" x14ac:dyDescent="0.3">
      <c r="A6551">
        <f t="shared" si="1331"/>
        <v>2019</v>
      </c>
      <c r="B6551">
        <f t="shared" si="1332"/>
        <v>5</v>
      </c>
      <c r="C6551">
        <f t="shared" si="1333"/>
        <v>31</v>
      </c>
      <c r="D6551">
        <f t="shared" si="1334"/>
        <v>3</v>
      </c>
      <c r="E6551" t="str">
        <f t="shared" si="1335"/>
        <v>ON</v>
      </c>
      <c r="F6551" s="13">
        <f t="shared" si="1324"/>
        <v>43616</v>
      </c>
      <c r="G6551" s="14" t="str">
        <f t="shared" si="1336"/>
        <v>Avg of 4 NM Projects</v>
      </c>
      <c r="H6551" s="15">
        <f t="shared" si="1325"/>
        <v>20</v>
      </c>
      <c r="I6551" s="93">
        <v>5.7549999999999999</v>
      </c>
      <c r="J6551">
        <f t="shared" si="1326"/>
        <v>3.2331460674157306E-2</v>
      </c>
      <c r="K6551" s="4">
        <v>22.1</v>
      </c>
      <c r="L6551" s="4">
        <v>28.43</v>
      </c>
      <c r="M6551" s="16">
        <f t="shared" si="1327"/>
        <v>0.16361464999999997</v>
      </c>
      <c r="N6551">
        <f t="shared" si="1328"/>
        <v>0</v>
      </c>
      <c r="O6551">
        <f t="shared" si="1329"/>
        <v>0</v>
      </c>
      <c r="P6551" s="63">
        <f t="shared" si="1330"/>
        <v>0</v>
      </c>
    </row>
    <row r="6552" spans="1:18" x14ac:dyDescent="0.3">
      <c r="A6552">
        <f t="shared" si="1331"/>
        <v>2019</v>
      </c>
      <c r="B6552">
        <f t="shared" si="1332"/>
        <v>5</v>
      </c>
      <c r="C6552">
        <f t="shared" si="1333"/>
        <v>31</v>
      </c>
      <c r="D6552">
        <f t="shared" si="1334"/>
        <v>3</v>
      </c>
      <c r="E6552" t="str">
        <f t="shared" si="1335"/>
        <v>ON</v>
      </c>
      <c r="F6552" s="13">
        <f t="shared" si="1324"/>
        <v>43616</v>
      </c>
      <c r="G6552" s="14" t="str">
        <f t="shared" si="1336"/>
        <v>Avg of 4 NM Projects</v>
      </c>
      <c r="H6552" s="15">
        <f t="shared" si="1325"/>
        <v>21</v>
      </c>
      <c r="I6552" s="93">
        <v>0.13</v>
      </c>
      <c r="J6552">
        <f t="shared" si="1326"/>
        <v>7.3033707865168538E-4</v>
      </c>
      <c r="K6552" s="4">
        <v>22.03</v>
      </c>
      <c r="L6552" s="4">
        <v>29.57</v>
      </c>
      <c r="M6552" s="16">
        <f t="shared" si="1327"/>
        <v>3.8441E-3</v>
      </c>
      <c r="N6552">
        <f t="shared" si="1328"/>
        <v>0</v>
      </c>
      <c r="O6552">
        <f t="shared" si="1329"/>
        <v>0</v>
      </c>
      <c r="P6552" s="63">
        <f t="shared" si="1330"/>
        <v>0</v>
      </c>
    </row>
    <row r="6553" spans="1:18" x14ac:dyDescent="0.3">
      <c r="A6553">
        <f t="shared" si="1331"/>
        <v>2019</v>
      </c>
      <c r="B6553">
        <f t="shared" si="1332"/>
        <v>5</v>
      </c>
      <c r="C6553">
        <f t="shared" si="1333"/>
        <v>31</v>
      </c>
      <c r="D6553">
        <f t="shared" si="1334"/>
        <v>3</v>
      </c>
      <c r="E6553" t="str">
        <f t="shared" si="1335"/>
        <v>ON</v>
      </c>
      <c r="F6553" s="13">
        <f t="shared" si="1324"/>
        <v>43616</v>
      </c>
      <c r="G6553" s="14" t="str">
        <f t="shared" si="1336"/>
        <v>Avg of 4 NM Projects</v>
      </c>
      <c r="H6553" s="15">
        <f t="shared" si="1325"/>
        <v>22</v>
      </c>
      <c r="I6553" s="93">
        <v>-0.13</v>
      </c>
      <c r="J6553">
        <f t="shared" si="1326"/>
        <v>-7.3033707865168538E-4</v>
      </c>
      <c r="K6553" s="4">
        <v>22.03</v>
      </c>
      <c r="L6553" s="4">
        <v>29.39</v>
      </c>
      <c r="M6553" s="16">
        <f t="shared" si="1327"/>
        <v>-3.8206999999999998E-3</v>
      </c>
      <c r="N6553">
        <f t="shared" si="1328"/>
        <v>0</v>
      </c>
      <c r="O6553">
        <f t="shared" si="1329"/>
        <v>0</v>
      </c>
      <c r="P6553" s="63">
        <f t="shared" si="1330"/>
        <v>0</v>
      </c>
    </row>
    <row r="6554" spans="1:18" x14ac:dyDescent="0.3">
      <c r="A6554">
        <f t="shared" si="1331"/>
        <v>2019</v>
      </c>
      <c r="B6554">
        <f t="shared" si="1332"/>
        <v>5</v>
      </c>
      <c r="C6554">
        <f t="shared" si="1333"/>
        <v>31</v>
      </c>
      <c r="D6554">
        <f t="shared" si="1334"/>
        <v>3</v>
      </c>
      <c r="E6554" t="str">
        <f t="shared" si="1335"/>
        <v>ON</v>
      </c>
      <c r="F6554" s="13">
        <f t="shared" si="1324"/>
        <v>43616</v>
      </c>
      <c r="G6554" s="14" t="str">
        <f t="shared" si="1336"/>
        <v>Avg of 4 NM Projects</v>
      </c>
      <c r="H6554" s="15">
        <f t="shared" si="1325"/>
        <v>23</v>
      </c>
      <c r="I6554" s="93">
        <v>-0.13</v>
      </c>
      <c r="J6554">
        <f t="shared" si="1326"/>
        <v>-7.3033707865168538E-4</v>
      </c>
      <c r="K6554" s="4">
        <v>22.03</v>
      </c>
      <c r="L6554" s="4">
        <v>31.82</v>
      </c>
      <c r="M6554" s="16">
        <f t="shared" si="1327"/>
        <v>-4.1366000000000007E-3</v>
      </c>
      <c r="N6554">
        <f t="shared" si="1328"/>
        <v>0</v>
      </c>
      <c r="O6554">
        <f t="shared" si="1329"/>
        <v>0</v>
      </c>
      <c r="P6554" s="63">
        <f t="shared" si="1330"/>
        <v>0</v>
      </c>
    </row>
    <row r="6555" spans="1:18" x14ac:dyDescent="0.3">
      <c r="A6555">
        <f t="shared" si="1331"/>
        <v>2019</v>
      </c>
      <c r="B6555">
        <f t="shared" si="1332"/>
        <v>5</v>
      </c>
      <c r="C6555">
        <f t="shared" si="1333"/>
        <v>31</v>
      </c>
      <c r="D6555">
        <f t="shared" si="1334"/>
        <v>3</v>
      </c>
      <c r="E6555" t="str">
        <f t="shared" si="1335"/>
        <v>OFF</v>
      </c>
      <c r="F6555" s="13">
        <f t="shared" si="1324"/>
        <v>43616</v>
      </c>
      <c r="G6555" s="14" t="str">
        <f t="shared" si="1336"/>
        <v>Avg of 4 NM Projects</v>
      </c>
      <c r="H6555" s="15">
        <f t="shared" si="1325"/>
        <v>24</v>
      </c>
      <c r="I6555" s="93">
        <v>-0.13</v>
      </c>
      <c r="J6555">
        <f t="shared" si="1326"/>
        <v>-7.3033707865168538E-4</v>
      </c>
      <c r="K6555" s="4">
        <v>21</v>
      </c>
      <c r="L6555" s="4">
        <v>30.8</v>
      </c>
      <c r="M6555" s="16">
        <f t="shared" si="1327"/>
        <v>-4.0040000000000006E-3</v>
      </c>
      <c r="N6555">
        <f t="shared" si="1328"/>
        <v>0</v>
      </c>
      <c r="O6555">
        <f t="shared" si="1329"/>
        <v>0</v>
      </c>
      <c r="P6555" s="63">
        <f t="shared" si="1330"/>
        <v>0</v>
      </c>
    </row>
    <row r="6556" spans="1:18" x14ac:dyDescent="0.3">
      <c r="A6556">
        <f t="shared" si="1331"/>
        <v>2019</v>
      </c>
      <c r="B6556">
        <f t="shared" si="1332"/>
        <v>6</v>
      </c>
      <c r="C6556">
        <f t="shared" si="1333"/>
        <v>1</v>
      </c>
      <c r="D6556">
        <f t="shared" si="1334"/>
        <v>1</v>
      </c>
      <c r="E6556" t="str">
        <f t="shared" si="1335"/>
        <v>OFF</v>
      </c>
      <c r="F6556" s="13">
        <f t="shared" si="1324"/>
        <v>43617</v>
      </c>
      <c r="G6556" s="14" t="str">
        <f t="shared" si="1336"/>
        <v>Avg of 4 NM Projects</v>
      </c>
      <c r="H6556" s="15">
        <f t="shared" si="1325"/>
        <v>1</v>
      </c>
      <c r="I6556" s="93">
        <v>0</v>
      </c>
      <c r="J6556">
        <f t="shared" si="1326"/>
        <v>0</v>
      </c>
      <c r="K6556" s="4">
        <v>18.510000000000002</v>
      </c>
      <c r="L6556" s="4">
        <v>39.07</v>
      </c>
      <c r="M6556" s="16">
        <f t="shared" si="1327"/>
        <v>0</v>
      </c>
      <c r="N6556">
        <f t="shared" si="1328"/>
        <v>1</v>
      </c>
      <c r="O6556">
        <f t="shared" si="1329"/>
        <v>0</v>
      </c>
      <c r="P6556" s="63">
        <f t="shared" si="1330"/>
        <v>0</v>
      </c>
      <c r="Q6556" s="34"/>
      <c r="R6556" s="34"/>
    </row>
    <row r="6557" spans="1:18" x14ac:dyDescent="0.3">
      <c r="A6557">
        <f t="shared" si="1331"/>
        <v>2019</v>
      </c>
      <c r="B6557">
        <f t="shared" si="1332"/>
        <v>6</v>
      </c>
      <c r="C6557">
        <f t="shared" si="1333"/>
        <v>1</v>
      </c>
      <c r="D6557">
        <f t="shared" si="1334"/>
        <v>1</v>
      </c>
      <c r="E6557" t="str">
        <f t="shared" si="1335"/>
        <v>OFF</v>
      </c>
      <c r="F6557" s="13">
        <f t="shared" ref="F6557:F6620" si="1337">+F6533+1</f>
        <v>43617</v>
      </c>
      <c r="G6557" s="14" t="str">
        <f t="shared" si="1336"/>
        <v>Avg of 4 NM Projects</v>
      </c>
      <c r="H6557" s="15">
        <f t="shared" ref="H6557:H6620" si="1338">H6533</f>
        <v>2</v>
      </c>
      <c r="I6557" s="93">
        <v>-0.39</v>
      </c>
      <c r="J6557">
        <f t="shared" si="1326"/>
        <v>-2.1910112359550564E-3</v>
      </c>
      <c r="K6557" s="4">
        <v>16.579999999999998</v>
      </c>
      <c r="L6557" s="4">
        <v>21.31</v>
      </c>
      <c r="M6557" s="16">
        <f t="shared" si="1327"/>
        <v>-8.3108999999999995E-3</v>
      </c>
      <c r="N6557">
        <f t="shared" si="1328"/>
        <v>0</v>
      </c>
      <c r="O6557">
        <f t="shared" si="1329"/>
        <v>0</v>
      </c>
      <c r="P6557" s="63">
        <f t="shared" si="1330"/>
        <v>0</v>
      </c>
    </row>
    <row r="6558" spans="1:18" x14ac:dyDescent="0.3">
      <c r="A6558">
        <f t="shared" si="1331"/>
        <v>2019</v>
      </c>
      <c r="B6558">
        <f t="shared" si="1332"/>
        <v>6</v>
      </c>
      <c r="C6558">
        <f t="shared" si="1333"/>
        <v>1</v>
      </c>
      <c r="D6558">
        <f t="shared" si="1334"/>
        <v>1</v>
      </c>
      <c r="E6558" t="str">
        <f t="shared" si="1335"/>
        <v>OFF</v>
      </c>
      <c r="F6558" s="13">
        <f t="shared" si="1337"/>
        <v>43617</v>
      </c>
      <c r="G6558" s="14" t="str">
        <f t="shared" si="1336"/>
        <v>Avg of 4 NM Projects</v>
      </c>
      <c r="H6558" s="15">
        <f t="shared" si="1338"/>
        <v>3</v>
      </c>
      <c r="I6558" s="93">
        <v>0</v>
      </c>
      <c r="J6558">
        <f t="shared" si="1326"/>
        <v>0</v>
      </c>
      <c r="K6558" s="4">
        <v>15</v>
      </c>
      <c r="L6558" s="4">
        <v>16.2</v>
      </c>
      <c r="M6558" s="16">
        <f t="shared" si="1327"/>
        <v>0</v>
      </c>
      <c r="N6558">
        <f t="shared" si="1328"/>
        <v>1</v>
      </c>
      <c r="O6558">
        <f t="shared" si="1329"/>
        <v>0</v>
      </c>
      <c r="P6558" s="63">
        <f t="shared" si="1330"/>
        <v>0</v>
      </c>
    </row>
    <row r="6559" spans="1:18" x14ac:dyDescent="0.3">
      <c r="A6559">
        <f t="shared" si="1331"/>
        <v>2019</v>
      </c>
      <c r="B6559">
        <f t="shared" si="1332"/>
        <v>6</v>
      </c>
      <c r="C6559">
        <f t="shared" si="1333"/>
        <v>1</v>
      </c>
      <c r="D6559">
        <f t="shared" si="1334"/>
        <v>1</v>
      </c>
      <c r="E6559" t="str">
        <f t="shared" si="1335"/>
        <v>OFF</v>
      </c>
      <c r="F6559" s="13">
        <f t="shared" si="1337"/>
        <v>43617</v>
      </c>
      <c r="G6559" s="14" t="str">
        <f t="shared" si="1336"/>
        <v>Avg of 4 NM Projects</v>
      </c>
      <c r="H6559" s="15">
        <f t="shared" si="1338"/>
        <v>4</v>
      </c>
      <c r="I6559" s="93">
        <v>0</v>
      </c>
      <c r="J6559">
        <f t="shared" si="1326"/>
        <v>0</v>
      </c>
      <c r="K6559" s="4">
        <v>15.57</v>
      </c>
      <c r="L6559" s="4">
        <v>18.350000000000001</v>
      </c>
      <c r="M6559" s="16">
        <f t="shared" si="1327"/>
        <v>0</v>
      </c>
      <c r="N6559">
        <f t="shared" si="1328"/>
        <v>1</v>
      </c>
      <c r="O6559">
        <f t="shared" si="1329"/>
        <v>0</v>
      </c>
      <c r="P6559" s="63">
        <f t="shared" si="1330"/>
        <v>0</v>
      </c>
    </row>
    <row r="6560" spans="1:18" x14ac:dyDescent="0.3">
      <c r="A6560">
        <f t="shared" si="1331"/>
        <v>2019</v>
      </c>
      <c r="B6560">
        <f t="shared" si="1332"/>
        <v>6</v>
      </c>
      <c r="C6560">
        <f t="shared" si="1333"/>
        <v>1</v>
      </c>
      <c r="D6560">
        <f t="shared" si="1334"/>
        <v>1</v>
      </c>
      <c r="E6560" t="str">
        <f t="shared" si="1335"/>
        <v>OFF</v>
      </c>
      <c r="F6560" s="13">
        <f t="shared" si="1337"/>
        <v>43617</v>
      </c>
      <c r="G6560" s="14" t="str">
        <f t="shared" si="1336"/>
        <v>Avg of 4 NM Projects</v>
      </c>
      <c r="H6560" s="15">
        <f t="shared" si="1338"/>
        <v>5</v>
      </c>
      <c r="I6560" s="93">
        <v>0</v>
      </c>
      <c r="J6560">
        <f t="shared" si="1326"/>
        <v>0</v>
      </c>
      <c r="K6560" s="4">
        <v>15</v>
      </c>
      <c r="L6560" s="4">
        <v>19.5</v>
      </c>
      <c r="M6560" s="16">
        <f t="shared" si="1327"/>
        <v>0</v>
      </c>
      <c r="N6560">
        <f t="shared" si="1328"/>
        <v>1</v>
      </c>
      <c r="O6560">
        <f t="shared" si="1329"/>
        <v>0</v>
      </c>
      <c r="P6560" s="63">
        <f t="shared" si="1330"/>
        <v>0</v>
      </c>
    </row>
    <row r="6561" spans="1:16" x14ac:dyDescent="0.3">
      <c r="A6561">
        <f t="shared" si="1331"/>
        <v>2019</v>
      </c>
      <c r="B6561">
        <f t="shared" si="1332"/>
        <v>6</v>
      </c>
      <c r="C6561">
        <f t="shared" si="1333"/>
        <v>1</v>
      </c>
      <c r="D6561">
        <f t="shared" si="1334"/>
        <v>1</v>
      </c>
      <c r="E6561" t="str">
        <f t="shared" si="1335"/>
        <v>OFF</v>
      </c>
      <c r="F6561" s="13">
        <f t="shared" si="1337"/>
        <v>43617</v>
      </c>
      <c r="G6561" s="14" t="str">
        <f t="shared" si="1336"/>
        <v>Avg of 4 NM Projects</v>
      </c>
      <c r="H6561" s="15">
        <f t="shared" si="1338"/>
        <v>6</v>
      </c>
      <c r="I6561" s="93">
        <v>-0.13</v>
      </c>
      <c r="J6561">
        <f t="shared" si="1326"/>
        <v>-7.3033707865168538E-4</v>
      </c>
      <c r="K6561" s="4">
        <v>15.27</v>
      </c>
      <c r="L6561" s="4">
        <v>19.989999999999998</v>
      </c>
      <c r="M6561" s="16">
        <f t="shared" si="1327"/>
        <v>-2.5986999999999998E-3</v>
      </c>
      <c r="N6561">
        <f t="shared" si="1328"/>
        <v>0</v>
      </c>
      <c r="O6561">
        <f t="shared" si="1329"/>
        <v>0</v>
      </c>
      <c r="P6561" s="63">
        <f t="shared" si="1330"/>
        <v>0</v>
      </c>
    </row>
    <row r="6562" spans="1:16" x14ac:dyDescent="0.3">
      <c r="A6562">
        <f t="shared" si="1331"/>
        <v>2019</v>
      </c>
      <c r="B6562">
        <f t="shared" si="1332"/>
        <v>6</v>
      </c>
      <c r="C6562">
        <f t="shared" si="1333"/>
        <v>1</v>
      </c>
      <c r="D6562">
        <f t="shared" si="1334"/>
        <v>1</v>
      </c>
      <c r="E6562" t="str">
        <f t="shared" si="1335"/>
        <v>OFF</v>
      </c>
      <c r="F6562" s="13">
        <f t="shared" si="1337"/>
        <v>43617</v>
      </c>
      <c r="G6562" s="14" t="str">
        <f t="shared" si="1336"/>
        <v>Avg of 4 NM Projects</v>
      </c>
      <c r="H6562" s="15">
        <f t="shared" si="1338"/>
        <v>7</v>
      </c>
      <c r="I6562" s="93">
        <v>5.629999999999999</v>
      </c>
      <c r="J6562">
        <f t="shared" si="1326"/>
        <v>3.1629213483146061E-2</v>
      </c>
      <c r="K6562" s="4">
        <v>16.3</v>
      </c>
      <c r="L6562" s="4">
        <v>21.13</v>
      </c>
      <c r="M6562" s="16">
        <f t="shared" si="1327"/>
        <v>0.11896189999999997</v>
      </c>
      <c r="N6562">
        <f t="shared" si="1328"/>
        <v>0</v>
      </c>
      <c r="O6562">
        <f t="shared" si="1329"/>
        <v>0</v>
      </c>
      <c r="P6562" s="63">
        <f t="shared" si="1330"/>
        <v>0</v>
      </c>
    </row>
    <row r="6563" spans="1:16" x14ac:dyDescent="0.3">
      <c r="A6563">
        <f t="shared" si="1331"/>
        <v>2019</v>
      </c>
      <c r="B6563">
        <f t="shared" si="1332"/>
        <v>6</v>
      </c>
      <c r="C6563">
        <f t="shared" si="1333"/>
        <v>1</v>
      </c>
      <c r="D6563">
        <f t="shared" si="1334"/>
        <v>1</v>
      </c>
      <c r="E6563" t="str">
        <f t="shared" si="1335"/>
        <v>OFF</v>
      </c>
      <c r="F6563" s="13">
        <f t="shared" si="1337"/>
        <v>43617</v>
      </c>
      <c r="G6563" s="14" t="str">
        <f t="shared" si="1336"/>
        <v>Avg of 4 NM Projects</v>
      </c>
      <c r="H6563" s="15">
        <f t="shared" si="1338"/>
        <v>8</v>
      </c>
      <c r="I6563" s="93">
        <v>17.024999999999999</v>
      </c>
      <c r="J6563">
        <f t="shared" si="1326"/>
        <v>9.5646067415730326E-2</v>
      </c>
      <c r="K6563" s="4">
        <v>19.02</v>
      </c>
      <c r="L6563" s="4">
        <v>19.93</v>
      </c>
      <c r="M6563" s="16">
        <f t="shared" si="1327"/>
        <v>0.33930824999999998</v>
      </c>
      <c r="N6563">
        <f t="shared" si="1328"/>
        <v>0</v>
      </c>
      <c r="O6563">
        <f t="shared" si="1329"/>
        <v>0</v>
      </c>
      <c r="P6563" s="63">
        <f t="shared" si="1330"/>
        <v>0</v>
      </c>
    </row>
    <row r="6564" spans="1:16" x14ac:dyDescent="0.3">
      <c r="A6564">
        <f t="shared" si="1331"/>
        <v>2019</v>
      </c>
      <c r="B6564">
        <f t="shared" si="1332"/>
        <v>6</v>
      </c>
      <c r="C6564">
        <f t="shared" si="1333"/>
        <v>1</v>
      </c>
      <c r="D6564">
        <f t="shared" si="1334"/>
        <v>1</v>
      </c>
      <c r="E6564" t="str">
        <f t="shared" si="1335"/>
        <v>OFF</v>
      </c>
      <c r="F6564" s="13">
        <f t="shared" si="1337"/>
        <v>43617</v>
      </c>
      <c r="G6564" s="14" t="str">
        <f t="shared" si="1336"/>
        <v>Avg of 4 NM Projects</v>
      </c>
      <c r="H6564" s="15">
        <f t="shared" si="1338"/>
        <v>9</v>
      </c>
      <c r="I6564" s="93">
        <v>17.785</v>
      </c>
      <c r="J6564">
        <f t="shared" si="1326"/>
        <v>9.9915730337078651E-2</v>
      </c>
      <c r="K6564" s="4">
        <v>19.05</v>
      </c>
      <c r="L6564" s="4">
        <v>21.48</v>
      </c>
      <c r="M6564" s="16">
        <f t="shared" si="1327"/>
        <v>0.38202179999999997</v>
      </c>
      <c r="N6564">
        <f t="shared" si="1328"/>
        <v>0</v>
      </c>
      <c r="O6564">
        <f t="shared" si="1329"/>
        <v>0</v>
      </c>
      <c r="P6564" s="63">
        <f t="shared" si="1330"/>
        <v>0</v>
      </c>
    </row>
    <row r="6565" spans="1:16" x14ac:dyDescent="0.3">
      <c r="A6565">
        <f t="shared" si="1331"/>
        <v>2019</v>
      </c>
      <c r="B6565">
        <f t="shared" si="1332"/>
        <v>6</v>
      </c>
      <c r="C6565">
        <f t="shared" si="1333"/>
        <v>1</v>
      </c>
      <c r="D6565">
        <f t="shared" si="1334"/>
        <v>1</v>
      </c>
      <c r="E6565" t="str">
        <f t="shared" si="1335"/>
        <v>OFF</v>
      </c>
      <c r="F6565" s="13">
        <f t="shared" si="1337"/>
        <v>43617</v>
      </c>
      <c r="G6565" s="14" t="str">
        <f t="shared" si="1336"/>
        <v>Avg of 4 NM Projects</v>
      </c>
      <c r="H6565" s="15">
        <f t="shared" si="1338"/>
        <v>10</v>
      </c>
      <c r="I6565" s="93">
        <v>27.015000000000001</v>
      </c>
      <c r="J6565">
        <f t="shared" si="1326"/>
        <v>0.15176966292134833</v>
      </c>
      <c r="K6565" s="4">
        <v>20.89</v>
      </c>
      <c r="L6565" s="4">
        <v>25.24</v>
      </c>
      <c r="M6565" s="16">
        <f t="shared" si="1327"/>
        <v>0.68185859999999998</v>
      </c>
      <c r="N6565">
        <f t="shared" si="1328"/>
        <v>0</v>
      </c>
      <c r="O6565">
        <f t="shared" si="1329"/>
        <v>0</v>
      </c>
      <c r="P6565" s="63">
        <f t="shared" si="1330"/>
        <v>0</v>
      </c>
    </row>
    <row r="6566" spans="1:16" x14ac:dyDescent="0.3">
      <c r="A6566">
        <f t="shared" si="1331"/>
        <v>2019</v>
      </c>
      <c r="B6566">
        <f t="shared" si="1332"/>
        <v>6</v>
      </c>
      <c r="C6566">
        <f t="shared" si="1333"/>
        <v>1</v>
      </c>
      <c r="D6566">
        <f t="shared" si="1334"/>
        <v>1</v>
      </c>
      <c r="E6566" t="str">
        <f t="shared" si="1335"/>
        <v>OFF</v>
      </c>
      <c r="F6566" s="13">
        <f t="shared" si="1337"/>
        <v>43617</v>
      </c>
      <c r="G6566" s="14" t="str">
        <f t="shared" si="1336"/>
        <v>Avg of 4 NM Projects</v>
      </c>
      <c r="H6566" s="15">
        <f t="shared" si="1338"/>
        <v>11</v>
      </c>
      <c r="I6566" s="93">
        <v>45.185000000000002</v>
      </c>
      <c r="J6566">
        <f t="shared" si="1326"/>
        <v>0.25384831460674157</v>
      </c>
      <c r="K6566" s="4">
        <v>20.89</v>
      </c>
      <c r="L6566" s="4">
        <v>20.02</v>
      </c>
      <c r="M6566" s="16">
        <f t="shared" si="1327"/>
        <v>0.90460370000000001</v>
      </c>
      <c r="N6566">
        <f t="shared" si="1328"/>
        <v>0</v>
      </c>
      <c r="O6566">
        <f t="shared" si="1329"/>
        <v>0</v>
      </c>
      <c r="P6566" s="63">
        <f t="shared" si="1330"/>
        <v>0</v>
      </c>
    </row>
    <row r="6567" spans="1:16" x14ac:dyDescent="0.3">
      <c r="A6567">
        <f t="shared" si="1331"/>
        <v>2019</v>
      </c>
      <c r="B6567">
        <f t="shared" si="1332"/>
        <v>6</v>
      </c>
      <c r="C6567">
        <f t="shared" si="1333"/>
        <v>1</v>
      </c>
      <c r="D6567">
        <f t="shared" si="1334"/>
        <v>1</v>
      </c>
      <c r="E6567" t="str">
        <f t="shared" si="1335"/>
        <v>OFF</v>
      </c>
      <c r="F6567" s="13">
        <f t="shared" si="1337"/>
        <v>43617</v>
      </c>
      <c r="G6567" s="14" t="str">
        <f t="shared" si="1336"/>
        <v>Avg of 4 NM Projects</v>
      </c>
      <c r="H6567" s="15">
        <f t="shared" si="1338"/>
        <v>12</v>
      </c>
      <c r="I6567" s="93">
        <v>57.989999999999995</v>
      </c>
      <c r="J6567">
        <f t="shared" si="1326"/>
        <v>0.32578651685393256</v>
      </c>
      <c r="K6567" s="4">
        <v>20.88</v>
      </c>
      <c r="L6567" s="4">
        <v>17.260000000000002</v>
      </c>
      <c r="M6567" s="16">
        <f t="shared" si="1327"/>
        <v>1.0009074</v>
      </c>
      <c r="N6567">
        <f t="shared" si="1328"/>
        <v>0</v>
      </c>
      <c r="O6567">
        <f t="shared" si="1329"/>
        <v>0</v>
      </c>
      <c r="P6567" s="63">
        <f t="shared" si="1330"/>
        <v>0</v>
      </c>
    </row>
    <row r="6568" spans="1:16" x14ac:dyDescent="0.3">
      <c r="A6568">
        <f t="shared" si="1331"/>
        <v>2019</v>
      </c>
      <c r="B6568">
        <f t="shared" si="1332"/>
        <v>6</v>
      </c>
      <c r="C6568">
        <f t="shared" si="1333"/>
        <v>1</v>
      </c>
      <c r="D6568">
        <f t="shared" si="1334"/>
        <v>1</v>
      </c>
      <c r="E6568" t="str">
        <f t="shared" si="1335"/>
        <v>OFF</v>
      </c>
      <c r="F6568" s="13">
        <f t="shared" si="1337"/>
        <v>43617</v>
      </c>
      <c r="G6568" s="14" t="str">
        <f t="shared" si="1336"/>
        <v>Avg of 4 NM Projects</v>
      </c>
      <c r="H6568" s="15">
        <f t="shared" si="1338"/>
        <v>13</v>
      </c>
      <c r="I6568" s="93">
        <v>67.709999999999994</v>
      </c>
      <c r="J6568">
        <f t="shared" si="1326"/>
        <v>0.38039325842696625</v>
      </c>
      <c r="K6568" s="4">
        <v>20.89</v>
      </c>
      <c r="L6568" s="4">
        <v>16.920000000000002</v>
      </c>
      <c r="M6568" s="16">
        <f t="shared" si="1327"/>
        <v>1.1456531999999999</v>
      </c>
      <c r="N6568">
        <f t="shared" si="1328"/>
        <v>0</v>
      </c>
      <c r="O6568">
        <f t="shared" si="1329"/>
        <v>0</v>
      </c>
      <c r="P6568" s="63">
        <f t="shared" si="1330"/>
        <v>0</v>
      </c>
    </row>
    <row r="6569" spans="1:16" x14ac:dyDescent="0.3">
      <c r="A6569">
        <f t="shared" si="1331"/>
        <v>2019</v>
      </c>
      <c r="B6569">
        <f t="shared" si="1332"/>
        <v>6</v>
      </c>
      <c r="C6569">
        <f t="shared" si="1333"/>
        <v>1</v>
      </c>
      <c r="D6569">
        <f t="shared" si="1334"/>
        <v>1</v>
      </c>
      <c r="E6569" t="str">
        <f t="shared" si="1335"/>
        <v>OFF</v>
      </c>
      <c r="F6569" s="13">
        <f t="shared" si="1337"/>
        <v>43617</v>
      </c>
      <c r="G6569" s="14" t="str">
        <f t="shared" si="1336"/>
        <v>Avg of 4 NM Projects</v>
      </c>
      <c r="H6569" s="15">
        <f t="shared" si="1338"/>
        <v>14</v>
      </c>
      <c r="I6569" s="93">
        <v>93.06</v>
      </c>
      <c r="J6569">
        <f t="shared" si="1326"/>
        <v>0.52280898876404491</v>
      </c>
      <c r="K6569" s="4">
        <v>20.89</v>
      </c>
      <c r="L6569" s="4">
        <v>19.41</v>
      </c>
      <c r="M6569" s="16">
        <f t="shared" si="1327"/>
        <v>1.8062946</v>
      </c>
      <c r="N6569">
        <f t="shared" si="1328"/>
        <v>0</v>
      </c>
      <c r="O6569">
        <f t="shared" si="1329"/>
        <v>1</v>
      </c>
      <c r="P6569" s="63">
        <f t="shared" si="1330"/>
        <v>0</v>
      </c>
    </row>
    <row r="6570" spans="1:16" x14ac:dyDescent="0.3">
      <c r="A6570">
        <f t="shared" si="1331"/>
        <v>2019</v>
      </c>
      <c r="B6570">
        <f t="shared" si="1332"/>
        <v>6</v>
      </c>
      <c r="C6570">
        <f t="shared" si="1333"/>
        <v>1</v>
      </c>
      <c r="D6570">
        <f t="shared" si="1334"/>
        <v>1</v>
      </c>
      <c r="E6570" t="str">
        <f t="shared" si="1335"/>
        <v>OFF</v>
      </c>
      <c r="F6570" s="13">
        <f t="shared" si="1337"/>
        <v>43617</v>
      </c>
      <c r="G6570" s="14" t="str">
        <f t="shared" si="1336"/>
        <v>Avg of 4 NM Projects</v>
      </c>
      <c r="H6570" s="15">
        <f t="shared" si="1338"/>
        <v>15</v>
      </c>
      <c r="I6570" s="93">
        <v>80.905000000000001</v>
      </c>
      <c r="J6570">
        <f t="shared" si="1326"/>
        <v>0.45452247191011236</v>
      </c>
      <c r="K6570" s="4">
        <v>20.81</v>
      </c>
      <c r="L6570" s="4">
        <v>21.52</v>
      </c>
      <c r="M6570" s="16">
        <f t="shared" si="1327"/>
        <v>1.7410755999999998</v>
      </c>
      <c r="N6570">
        <f t="shared" si="1328"/>
        <v>0</v>
      </c>
      <c r="O6570">
        <f t="shared" si="1329"/>
        <v>0</v>
      </c>
      <c r="P6570" s="63">
        <f t="shared" si="1330"/>
        <v>0</v>
      </c>
    </row>
    <row r="6571" spans="1:16" x14ac:dyDescent="0.3">
      <c r="A6571">
        <f t="shared" si="1331"/>
        <v>2019</v>
      </c>
      <c r="B6571">
        <f t="shared" si="1332"/>
        <v>6</v>
      </c>
      <c r="C6571">
        <f t="shared" si="1333"/>
        <v>1</v>
      </c>
      <c r="D6571">
        <f t="shared" si="1334"/>
        <v>1</v>
      </c>
      <c r="E6571" t="str">
        <f t="shared" si="1335"/>
        <v>OFF</v>
      </c>
      <c r="F6571" s="13">
        <f t="shared" si="1337"/>
        <v>43617</v>
      </c>
      <c r="G6571" s="14" t="str">
        <f t="shared" si="1336"/>
        <v>Avg of 4 NM Projects</v>
      </c>
      <c r="H6571" s="15">
        <f t="shared" si="1338"/>
        <v>16</v>
      </c>
      <c r="I6571" s="93">
        <v>57.604999999999997</v>
      </c>
      <c r="J6571">
        <f t="shared" si="1326"/>
        <v>0.32362359550561798</v>
      </c>
      <c r="K6571" s="4">
        <v>20.98</v>
      </c>
      <c r="L6571" s="4">
        <v>23.48</v>
      </c>
      <c r="M6571" s="16">
        <f t="shared" si="1327"/>
        <v>1.3525654</v>
      </c>
      <c r="N6571">
        <f t="shared" si="1328"/>
        <v>0</v>
      </c>
      <c r="O6571">
        <f t="shared" si="1329"/>
        <v>0</v>
      </c>
      <c r="P6571" s="63">
        <f t="shared" si="1330"/>
        <v>0</v>
      </c>
    </row>
    <row r="6572" spans="1:16" x14ac:dyDescent="0.3">
      <c r="A6572">
        <f t="shared" si="1331"/>
        <v>2019</v>
      </c>
      <c r="B6572">
        <f t="shared" si="1332"/>
        <v>6</v>
      </c>
      <c r="C6572">
        <f t="shared" si="1333"/>
        <v>1</v>
      </c>
      <c r="D6572">
        <f t="shared" si="1334"/>
        <v>1</v>
      </c>
      <c r="E6572" t="str">
        <f t="shared" si="1335"/>
        <v>OFF</v>
      </c>
      <c r="F6572" s="13">
        <f t="shared" si="1337"/>
        <v>43617</v>
      </c>
      <c r="G6572" s="14" t="str">
        <f t="shared" si="1336"/>
        <v>Avg of 4 NM Projects</v>
      </c>
      <c r="H6572" s="15">
        <f t="shared" si="1338"/>
        <v>17</v>
      </c>
      <c r="I6572" s="93">
        <v>41.22</v>
      </c>
      <c r="J6572">
        <f t="shared" si="1326"/>
        <v>0.23157303370786517</v>
      </c>
      <c r="K6572" s="4">
        <v>23.6</v>
      </c>
      <c r="L6572" s="4">
        <v>23.94</v>
      </c>
      <c r="M6572" s="16">
        <f t="shared" si="1327"/>
        <v>0.98680680000000009</v>
      </c>
      <c r="N6572">
        <f t="shared" si="1328"/>
        <v>0</v>
      </c>
      <c r="O6572">
        <f t="shared" si="1329"/>
        <v>0</v>
      </c>
      <c r="P6572" s="63">
        <f t="shared" si="1330"/>
        <v>0</v>
      </c>
    </row>
    <row r="6573" spans="1:16" x14ac:dyDescent="0.3">
      <c r="A6573">
        <f t="shared" si="1331"/>
        <v>2019</v>
      </c>
      <c r="B6573">
        <f t="shared" si="1332"/>
        <v>6</v>
      </c>
      <c r="C6573">
        <f t="shared" si="1333"/>
        <v>1</v>
      </c>
      <c r="D6573">
        <f t="shared" si="1334"/>
        <v>1</v>
      </c>
      <c r="E6573" t="str">
        <f t="shared" si="1335"/>
        <v>OFF</v>
      </c>
      <c r="F6573" s="13">
        <f t="shared" si="1337"/>
        <v>43617</v>
      </c>
      <c r="G6573" s="14" t="str">
        <f t="shared" si="1336"/>
        <v>Avg of 4 NM Projects</v>
      </c>
      <c r="H6573" s="15">
        <f t="shared" si="1338"/>
        <v>18</v>
      </c>
      <c r="I6573" s="93">
        <v>27.905000000000001</v>
      </c>
      <c r="J6573">
        <f t="shared" si="1326"/>
        <v>0.15676966292134831</v>
      </c>
      <c r="K6573" s="4">
        <v>26.26</v>
      </c>
      <c r="L6573" s="4">
        <v>35.479999999999997</v>
      </c>
      <c r="M6573" s="16">
        <f t="shared" si="1327"/>
        <v>0.99006939999999999</v>
      </c>
      <c r="N6573">
        <f t="shared" si="1328"/>
        <v>0</v>
      </c>
      <c r="O6573">
        <f t="shared" si="1329"/>
        <v>0</v>
      </c>
      <c r="P6573" s="63">
        <f t="shared" si="1330"/>
        <v>0</v>
      </c>
    </row>
    <row r="6574" spans="1:16" x14ac:dyDescent="0.3">
      <c r="A6574">
        <f t="shared" si="1331"/>
        <v>2019</v>
      </c>
      <c r="B6574">
        <f t="shared" si="1332"/>
        <v>6</v>
      </c>
      <c r="C6574">
        <f t="shared" si="1333"/>
        <v>1</v>
      </c>
      <c r="D6574">
        <f t="shared" si="1334"/>
        <v>1</v>
      </c>
      <c r="E6574" t="str">
        <f t="shared" si="1335"/>
        <v>OFF</v>
      </c>
      <c r="F6574" s="13">
        <f t="shared" si="1337"/>
        <v>43617</v>
      </c>
      <c r="G6574" s="14" t="str">
        <f t="shared" si="1336"/>
        <v>Avg of 4 NM Projects</v>
      </c>
      <c r="H6574" s="15">
        <f t="shared" si="1338"/>
        <v>19</v>
      </c>
      <c r="I6574" s="93">
        <v>13.57</v>
      </c>
      <c r="J6574">
        <f t="shared" si="1326"/>
        <v>7.6235955056179777E-2</v>
      </c>
      <c r="K6574" s="4">
        <v>23.73</v>
      </c>
      <c r="L6574" s="4">
        <v>26.13</v>
      </c>
      <c r="M6574" s="16">
        <f t="shared" si="1327"/>
        <v>0.35458409999999996</v>
      </c>
      <c r="N6574">
        <f t="shared" si="1328"/>
        <v>0</v>
      </c>
      <c r="O6574">
        <f t="shared" si="1329"/>
        <v>0</v>
      </c>
      <c r="P6574" s="63">
        <f t="shared" si="1330"/>
        <v>0</v>
      </c>
    </row>
    <row r="6575" spans="1:16" x14ac:dyDescent="0.3">
      <c r="A6575">
        <f t="shared" si="1331"/>
        <v>2019</v>
      </c>
      <c r="B6575">
        <f t="shared" si="1332"/>
        <v>6</v>
      </c>
      <c r="C6575">
        <f t="shared" si="1333"/>
        <v>1</v>
      </c>
      <c r="D6575">
        <f t="shared" si="1334"/>
        <v>1</v>
      </c>
      <c r="E6575" t="str">
        <f t="shared" si="1335"/>
        <v>OFF</v>
      </c>
      <c r="F6575" s="13">
        <f t="shared" si="1337"/>
        <v>43617</v>
      </c>
      <c r="G6575" s="14" t="str">
        <f t="shared" si="1336"/>
        <v>Avg of 4 NM Projects</v>
      </c>
      <c r="H6575" s="15">
        <f t="shared" si="1338"/>
        <v>20</v>
      </c>
      <c r="I6575" s="93">
        <v>4.0949999999999998</v>
      </c>
      <c r="J6575">
        <f t="shared" si="1326"/>
        <v>2.3005617977528089E-2</v>
      </c>
      <c r="K6575" s="4">
        <v>22</v>
      </c>
      <c r="L6575" s="4">
        <v>24.76</v>
      </c>
      <c r="M6575" s="16">
        <f t="shared" si="1327"/>
        <v>0.1013922</v>
      </c>
      <c r="N6575">
        <f t="shared" si="1328"/>
        <v>0</v>
      </c>
      <c r="O6575">
        <f t="shared" si="1329"/>
        <v>0</v>
      </c>
      <c r="P6575" s="63">
        <f t="shared" si="1330"/>
        <v>0</v>
      </c>
    </row>
    <row r="6576" spans="1:16" x14ac:dyDescent="0.3">
      <c r="A6576">
        <f t="shared" si="1331"/>
        <v>2019</v>
      </c>
      <c r="B6576">
        <f t="shared" si="1332"/>
        <v>6</v>
      </c>
      <c r="C6576">
        <f t="shared" si="1333"/>
        <v>1</v>
      </c>
      <c r="D6576">
        <f t="shared" si="1334"/>
        <v>1</v>
      </c>
      <c r="E6576" t="str">
        <f t="shared" si="1335"/>
        <v>OFF</v>
      </c>
      <c r="F6576" s="13">
        <f t="shared" si="1337"/>
        <v>43617</v>
      </c>
      <c r="G6576" s="14" t="str">
        <f t="shared" si="1336"/>
        <v>Avg of 4 NM Projects</v>
      </c>
      <c r="H6576" s="15">
        <f t="shared" si="1338"/>
        <v>21</v>
      </c>
      <c r="I6576" s="93">
        <v>0.13</v>
      </c>
      <c r="J6576">
        <f t="shared" si="1326"/>
        <v>7.3033707865168538E-4</v>
      </c>
      <c r="K6576" s="4">
        <v>24.29</v>
      </c>
      <c r="L6576" s="4">
        <v>21.41</v>
      </c>
      <c r="M6576" s="16">
        <f t="shared" si="1327"/>
        <v>2.7833000000000003E-3</v>
      </c>
      <c r="N6576">
        <f t="shared" si="1328"/>
        <v>0</v>
      </c>
      <c r="O6576">
        <f t="shared" si="1329"/>
        <v>0</v>
      </c>
      <c r="P6576" s="63">
        <f t="shared" si="1330"/>
        <v>0</v>
      </c>
    </row>
    <row r="6577" spans="1:18" x14ac:dyDescent="0.3">
      <c r="A6577">
        <f t="shared" si="1331"/>
        <v>2019</v>
      </c>
      <c r="B6577">
        <f t="shared" si="1332"/>
        <v>6</v>
      </c>
      <c r="C6577">
        <f t="shared" si="1333"/>
        <v>1</v>
      </c>
      <c r="D6577">
        <f t="shared" si="1334"/>
        <v>1</v>
      </c>
      <c r="E6577" t="str">
        <f t="shared" si="1335"/>
        <v>OFF</v>
      </c>
      <c r="F6577" s="13">
        <f t="shared" si="1337"/>
        <v>43617</v>
      </c>
      <c r="G6577" s="14" t="str">
        <f t="shared" si="1336"/>
        <v>Avg of 4 NM Projects</v>
      </c>
      <c r="H6577" s="15">
        <f t="shared" si="1338"/>
        <v>22</v>
      </c>
      <c r="I6577" s="93">
        <v>-0.26</v>
      </c>
      <c r="J6577">
        <f t="shared" si="1326"/>
        <v>-1.4606741573033708E-3</v>
      </c>
      <c r="K6577" s="4">
        <v>20.99</v>
      </c>
      <c r="L6577" s="4">
        <v>21.95</v>
      </c>
      <c r="M6577" s="16">
        <f t="shared" si="1327"/>
        <v>-5.7070000000000003E-3</v>
      </c>
      <c r="N6577">
        <f t="shared" si="1328"/>
        <v>0</v>
      </c>
      <c r="O6577">
        <f t="shared" si="1329"/>
        <v>0</v>
      </c>
      <c r="P6577" s="63">
        <f t="shared" si="1330"/>
        <v>0</v>
      </c>
    </row>
    <row r="6578" spans="1:18" x14ac:dyDescent="0.3">
      <c r="A6578">
        <f t="shared" si="1331"/>
        <v>2019</v>
      </c>
      <c r="B6578">
        <f t="shared" si="1332"/>
        <v>6</v>
      </c>
      <c r="C6578">
        <f t="shared" si="1333"/>
        <v>1</v>
      </c>
      <c r="D6578">
        <f t="shared" si="1334"/>
        <v>1</v>
      </c>
      <c r="E6578" t="str">
        <f t="shared" si="1335"/>
        <v>OFF</v>
      </c>
      <c r="F6578" s="13">
        <f t="shared" si="1337"/>
        <v>43617</v>
      </c>
      <c r="G6578" s="14" t="str">
        <f t="shared" si="1336"/>
        <v>Avg of 4 NM Projects</v>
      </c>
      <c r="H6578" s="15">
        <f t="shared" si="1338"/>
        <v>23</v>
      </c>
      <c r="I6578" s="93">
        <v>-0.39</v>
      </c>
      <c r="J6578">
        <f t="shared" si="1326"/>
        <v>-2.1910112359550564E-3</v>
      </c>
      <c r="K6578" s="4">
        <v>20.99</v>
      </c>
      <c r="L6578" s="4">
        <v>19.97</v>
      </c>
      <c r="M6578" s="16">
        <f t="shared" si="1327"/>
        <v>-7.7882999999999997E-3</v>
      </c>
      <c r="N6578">
        <f t="shared" si="1328"/>
        <v>0</v>
      </c>
      <c r="O6578">
        <f t="shared" si="1329"/>
        <v>0</v>
      </c>
      <c r="P6578" s="63">
        <f t="shared" si="1330"/>
        <v>0</v>
      </c>
    </row>
    <row r="6579" spans="1:18" x14ac:dyDescent="0.3">
      <c r="A6579">
        <f t="shared" si="1331"/>
        <v>2019</v>
      </c>
      <c r="B6579">
        <f t="shared" si="1332"/>
        <v>6</v>
      </c>
      <c r="C6579">
        <f t="shared" si="1333"/>
        <v>1</v>
      </c>
      <c r="D6579">
        <f t="shared" si="1334"/>
        <v>1</v>
      </c>
      <c r="E6579" t="str">
        <f t="shared" si="1335"/>
        <v>OFF</v>
      </c>
      <c r="F6579" s="13">
        <f t="shared" si="1337"/>
        <v>43617</v>
      </c>
      <c r="G6579" s="14" t="str">
        <f t="shared" si="1336"/>
        <v>Avg of 4 NM Projects</v>
      </c>
      <c r="H6579" s="15">
        <f t="shared" si="1338"/>
        <v>24</v>
      </c>
      <c r="I6579" s="93">
        <v>-0.13</v>
      </c>
      <c r="J6579">
        <f t="shared" si="1326"/>
        <v>-7.3033707865168538E-4</v>
      </c>
      <c r="K6579" s="4">
        <v>21.03</v>
      </c>
      <c r="L6579" s="4">
        <v>18.21</v>
      </c>
      <c r="M6579" s="16">
        <f t="shared" si="1327"/>
        <v>-2.3673000000000001E-3</v>
      </c>
      <c r="N6579">
        <f t="shared" si="1328"/>
        <v>0</v>
      </c>
      <c r="O6579">
        <f t="shared" si="1329"/>
        <v>0</v>
      </c>
      <c r="P6579" s="63">
        <f t="shared" si="1330"/>
        <v>0</v>
      </c>
    </row>
    <row r="6580" spans="1:18" x14ac:dyDescent="0.3">
      <c r="A6580">
        <f t="shared" si="1331"/>
        <v>2019</v>
      </c>
      <c r="B6580">
        <f t="shared" si="1332"/>
        <v>6</v>
      </c>
      <c r="C6580">
        <f t="shared" si="1333"/>
        <v>2</v>
      </c>
      <c r="D6580">
        <f t="shared" si="1334"/>
        <v>2</v>
      </c>
      <c r="E6580" t="str">
        <f t="shared" si="1335"/>
        <v>OFF</v>
      </c>
      <c r="F6580" s="13">
        <f t="shared" si="1337"/>
        <v>43618</v>
      </c>
      <c r="G6580" s="14" t="str">
        <f t="shared" si="1336"/>
        <v>Avg of 4 NM Projects</v>
      </c>
      <c r="H6580" s="15">
        <f t="shared" si="1338"/>
        <v>1</v>
      </c>
      <c r="I6580" s="93">
        <v>-0.13</v>
      </c>
      <c r="J6580">
        <f t="shared" si="1326"/>
        <v>-7.3033707865168538E-4</v>
      </c>
      <c r="K6580" s="4">
        <v>19.190000000000001</v>
      </c>
      <c r="L6580" s="4">
        <v>16.7</v>
      </c>
      <c r="M6580" s="16">
        <f t="shared" si="1327"/>
        <v>-2.1709999999999998E-3</v>
      </c>
      <c r="N6580">
        <f t="shared" si="1328"/>
        <v>0</v>
      </c>
      <c r="O6580">
        <f t="shared" si="1329"/>
        <v>0</v>
      </c>
      <c r="P6580" s="63">
        <f t="shared" si="1330"/>
        <v>0</v>
      </c>
      <c r="Q6580" s="34"/>
      <c r="R6580" s="34"/>
    </row>
    <row r="6581" spans="1:18" x14ac:dyDescent="0.3">
      <c r="A6581">
        <f t="shared" si="1331"/>
        <v>2019</v>
      </c>
      <c r="B6581">
        <f t="shared" si="1332"/>
        <v>6</v>
      </c>
      <c r="C6581">
        <f t="shared" si="1333"/>
        <v>2</v>
      </c>
      <c r="D6581">
        <f t="shared" si="1334"/>
        <v>2</v>
      </c>
      <c r="E6581" t="str">
        <f t="shared" si="1335"/>
        <v>OFF</v>
      </c>
      <c r="F6581" s="13">
        <f t="shared" si="1337"/>
        <v>43618</v>
      </c>
      <c r="G6581" s="14" t="str">
        <f t="shared" si="1336"/>
        <v>Avg of 4 NM Projects</v>
      </c>
      <c r="H6581" s="15">
        <f t="shared" si="1338"/>
        <v>2</v>
      </c>
      <c r="I6581" s="93">
        <v>0</v>
      </c>
      <c r="J6581">
        <f t="shared" si="1326"/>
        <v>0</v>
      </c>
      <c r="K6581" s="4">
        <v>18.43</v>
      </c>
      <c r="L6581" s="4">
        <v>15.64</v>
      </c>
      <c r="M6581" s="16">
        <f t="shared" si="1327"/>
        <v>0</v>
      </c>
      <c r="N6581">
        <f t="shared" si="1328"/>
        <v>1</v>
      </c>
      <c r="O6581">
        <f t="shared" si="1329"/>
        <v>0</v>
      </c>
      <c r="P6581" s="63">
        <f t="shared" si="1330"/>
        <v>0</v>
      </c>
    </row>
    <row r="6582" spans="1:18" x14ac:dyDescent="0.3">
      <c r="A6582">
        <f t="shared" si="1331"/>
        <v>2019</v>
      </c>
      <c r="B6582">
        <f t="shared" si="1332"/>
        <v>6</v>
      </c>
      <c r="C6582">
        <f t="shared" si="1333"/>
        <v>2</v>
      </c>
      <c r="D6582">
        <f t="shared" si="1334"/>
        <v>2</v>
      </c>
      <c r="E6582" t="str">
        <f t="shared" si="1335"/>
        <v>OFF</v>
      </c>
      <c r="F6582" s="13">
        <f t="shared" si="1337"/>
        <v>43618</v>
      </c>
      <c r="G6582" s="14" t="str">
        <f t="shared" si="1336"/>
        <v>Avg of 4 NM Projects</v>
      </c>
      <c r="H6582" s="15">
        <f t="shared" si="1338"/>
        <v>3</v>
      </c>
      <c r="I6582" s="93">
        <v>0</v>
      </c>
      <c r="J6582">
        <f t="shared" si="1326"/>
        <v>0</v>
      </c>
      <c r="K6582" s="4">
        <v>16.739999999999998</v>
      </c>
      <c r="L6582" s="4">
        <v>16.420000000000002</v>
      </c>
      <c r="M6582" s="16">
        <f t="shared" si="1327"/>
        <v>0</v>
      </c>
      <c r="N6582">
        <f t="shared" si="1328"/>
        <v>1</v>
      </c>
      <c r="O6582">
        <f t="shared" si="1329"/>
        <v>0</v>
      </c>
      <c r="P6582" s="63">
        <f t="shared" si="1330"/>
        <v>0</v>
      </c>
    </row>
    <row r="6583" spans="1:18" x14ac:dyDescent="0.3">
      <c r="A6583">
        <f t="shared" si="1331"/>
        <v>2019</v>
      </c>
      <c r="B6583">
        <f t="shared" si="1332"/>
        <v>6</v>
      </c>
      <c r="C6583">
        <f t="shared" si="1333"/>
        <v>2</v>
      </c>
      <c r="D6583">
        <f t="shared" si="1334"/>
        <v>2</v>
      </c>
      <c r="E6583" t="str">
        <f t="shared" si="1335"/>
        <v>OFF</v>
      </c>
      <c r="F6583" s="13">
        <f t="shared" si="1337"/>
        <v>43618</v>
      </c>
      <c r="G6583" s="14" t="str">
        <f t="shared" si="1336"/>
        <v>Avg of 4 NM Projects</v>
      </c>
      <c r="H6583" s="15">
        <f t="shared" si="1338"/>
        <v>4</v>
      </c>
      <c r="I6583" s="93">
        <v>0</v>
      </c>
      <c r="J6583">
        <f t="shared" si="1326"/>
        <v>0</v>
      </c>
      <c r="K6583" s="4">
        <v>16.95</v>
      </c>
      <c r="L6583" s="4">
        <v>15.66</v>
      </c>
      <c r="M6583" s="16">
        <f t="shared" si="1327"/>
        <v>0</v>
      </c>
      <c r="N6583">
        <f t="shared" si="1328"/>
        <v>1</v>
      </c>
      <c r="O6583">
        <f t="shared" si="1329"/>
        <v>0</v>
      </c>
      <c r="P6583" s="63">
        <f t="shared" si="1330"/>
        <v>0</v>
      </c>
    </row>
    <row r="6584" spans="1:18" x14ac:dyDescent="0.3">
      <c r="A6584">
        <f t="shared" si="1331"/>
        <v>2019</v>
      </c>
      <c r="B6584">
        <f t="shared" si="1332"/>
        <v>6</v>
      </c>
      <c r="C6584">
        <f t="shared" si="1333"/>
        <v>2</v>
      </c>
      <c r="D6584">
        <f t="shared" si="1334"/>
        <v>2</v>
      </c>
      <c r="E6584" t="str">
        <f t="shared" si="1335"/>
        <v>OFF</v>
      </c>
      <c r="F6584" s="13">
        <f t="shared" si="1337"/>
        <v>43618</v>
      </c>
      <c r="G6584" s="14" t="str">
        <f t="shared" si="1336"/>
        <v>Avg of 4 NM Projects</v>
      </c>
      <c r="H6584" s="15">
        <f t="shared" si="1338"/>
        <v>5</v>
      </c>
      <c r="I6584" s="93">
        <v>0</v>
      </c>
      <c r="J6584">
        <f t="shared" si="1326"/>
        <v>0</v>
      </c>
      <c r="K6584" s="4">
        <v>16.850000000000001</v>
      </c>
      <c r="L6584" s="4">
        <v>17.22</v>
      </c>
      <c r="M6584" s="16">
        <f t="shared" si="1327"/>
        <v>0</v>
      </c>
      <c r="N6584">
        <f t="shared" si="1328"/>
        <v>1</v>
      </c>
      <c r="O6584">
        <f t="shared" si="1329"/>
        <v>0</v>
      </c>
      <c r="P6584" s="63">
        <f t="shared" si="1330"/>
        <v>0</v>
      </c>
    </row>
    <row r="6585" spans="1:18" x14ac:dyDescent="0.3">
      <c r="A6585">
        <f t="shared" si="1331"/>
        <v>2019</v>
      </c>
      <c r="B6585">
        <f t="shared" si="1332"/>
        <v>6</v>
      </c>
      <c r="C6585">
        <f t="shared" si="1333"/>
        <v>2</v>
      </c>
      <c r="D6585">
        <f t="shared" si="1334"/>
        <v>2</v>
      </c>
      <c r="E6585" t="str">
        <f t="shared" si="1335"/>
        <v>OFF</v>
      </c>
      <c r="F6585" s="13">
        <f t="shared" si="1337"/>
        <v>43618</v>
      </c>
      <c r="G6585" s="14" t="str">
        <f t="shared" si="1336"/>
        <v>Avg of 4 NM Projects</v>
      </c>
      <c r="H6585" s="15">
        <f t="shared" si="1338"/>
        <v>6</v>
      </c>
      <c r="I6585" s="93">
        <v>-0.39</v>
      </c>
      <c r="J6585">
        <f t="shared" si="1326"/>
        <v>-2.1910112359550564E-3</v>
      </c>
      <c r="K6585" s="4">
        <v>16.059999999999999</v>
      </c>
      <c r="L6585" s="4">
        <v>18.489999999999998</v>
      </c>
      <c r="M6585" s="16">
        <f t="shared" si="1327"/>
        <v>-7.2110999999999998E-3</v>
      </c>
      <c r="N6585">
        <f t="shared" si="1328"/>
        <v>0</v>
      </c>
      <c r="O6585">
        <f t="shared" si="1329"/>
        <v>0</v>
      </c>
      <c r="P6585" s="63">
        <f t="shared" si="1330"/>
        <v>0</v>
      </c>
    </row>
    <row r="6586" spans="1:18" x14ac:dyDescent="0.3">
      <c r="A6586">
        <f t="shared" si="1331"/>
        <v>2019</v>
      </c>
      <c r="B6586">
        <f t="shared" si="1332"/>
        <v>6</v>
      </c>
      <c r="C6586">
        <f t="shared" si="1333"/>
        <v>2</v>
      </c>
      <c r="D6586">
        <f t="shared" si="1334"/>
        <v>2</v>
      </c>
      <c r="E6586" t="str">
        <f t="shared" si="1335"/>
        <v>OFF</v>
      </c>
      <c r="F6586" s="13">
        <f t="shared" si="1337"/>
        <v>43618</v>
      </c>
      <c r="G6586" s="14" t="str">
        <f t="shared" si="1336"/>
        <v>Avg of 4 NM Projects</v>
      </c>
      <c r="H6586" s="15">
        <f t="shared" si="1338"/>
        <v>7</v>
      </c>
      <c r="I6586" s="93">
        <v>2.4350000000000001</v>
      </c>
      <c r="J6586">
        <f t="shared" si="1326"/>
        <v>1.3679775280898877E-2</v>
      </c>
      <c r="K6586" s="4">
        <v>16.79</v>
      </c>
      <c r="L6586" s="4">
        <v>19.93</v>
      </c>
      <c r="M6586" s="16">
        <f t="shared" si="1327"/>
        <v>4.8529549999999998E-2</v>
      </c>
      <c r="N6586">
        <f t="shared" si="1328"/>
        <v>0</v>
      </c>
      <c r="O6586">
        <f t="shared" si="1329"/>
        <v>0</v>
      </c>
      <c r="P6586" s="63">
        <f t="shared" si="1330"/>
        <v>0</v>
      </c>
    </row>
    <row r="6587" spans="1:18" x14ac:dyDescent="0.3">
      <c r="A6587">
        <f t="shared" si="1331"/>
        <v>2019</v>
      </c>
      <c r="B6587">
        <f t="shared" si="1332"/>
        <v>6</v>
      </c>
      <c r="C6587">
        <f t="shared" si="1333"/>
        <v>2</v>
      </c>
      <c r="D6587">
        <f t="shared" si="1334"/>
        <v>2</v>
      </c>
      <c r="E6587" t="str">
        <f t="shared" si="1335"/>
        <v>ON</v>
      </c>
      <c r="F6587" s="13">
        <f t="shared" si="1337"/>
        <v>43618</v>
      </c>
      <c r="G6587" s="14" t="str">
        <f t="shared" si="1336"/>
        <v>Avg of 4 NM Projects</v>
      </c>
      <c r="H6587" s="15">
        <f t="shared" si="1338"/>
        <v>8</v>
      </c>
      <c r="I6587" s="93">
        <v>16</v>
      </c>
      <c r="J6587">
        <f t="shared" si="1326"/>
        <v>8.98876404494382E-2</v>
      </c>
      <c r="K6587" s="4">
        <v>18.420000000000002</v>
      </c>
      <c r="L6587" s="4">
        <v>21.75</v>
      </c>
      <c r="M6587" s="16">
        <f t="shared" si="1327"/>
        <v>0.34799999999999998</v>
      </c>
      <c r="N6587">
        <f t="shared" si="1328"/>
        <v>0</v>
      </c>
      <c r="O6587">
        <f t="shared" si="1329"/>
        <v>0</v>
      </c>
      <c r="P6587" s="63">
        <f t="shared" si="1330"/>
        <v>0</v>
      </c>
    </row>
    <row r="6588" spans="1:18" x14ac:dyDescent="0.3">
      <c r="A6588">
        <f t="shared" si="1331"/>
        <v>2019</v>
      </c>
      <c r="B6588">
        <f t="shared" si="1332"/>
        <v>6</v>
      </c>
      <c r="C6588">
        <f t="shared" si="1333"/>
        <v>2</v>
      </c>
      <c r="D6588">
        <f t="shared" si="1334"/>
        <v>2</v>
      </c>
      <c r="E6588" t="str">
        <f t="shared" si="1335"/>
        <v>ON</v>
      </c>
      <c r="F6588" s="13">
        <f t="shared" si="1337"/>
        <v>43618</v>
      </c>
      <c r="G6588" s="14" t="str">
        <f t="shared" si="1336"/>
        <v>Avg of 4 NM Projects</v>
      </c>
      <c r="H6588" s="15">
        <f t="shared" si="1338"/>
        <v>9</v>
      </c>
      <c r="I6588" s="93">
        <v>37.89</v>
      </c>
      <c r="J6588">
        <f t="shared" si="1326"/>
        <v>0.21286516853932586</v>
      </c>
      <c r="K6588" s="4">
        <v>20.62</v>
      </c>
      <c r="L6588" s="4">
        <v>29.66</v>
      </c>
      <c r="M6588" s="16">
        <f t="shared" si="1327"/>
        <v>1.1238174000000001</v>
      </c>
      <c r="N6588">
        <f t="shared" si="1328"/>
        <v>0</v>
      </c>
      <c r="O6588">
        <f t="shared" si="1329"/>
        <v>0</v>
      </c>
      <c r="P6588" s="63">
        <f t="shared" si="1330"/>
        <v>0</v>
      </c>
    </row>
    <row r="6589" spans="1:18" x14ac:dyDescent="0.3">
      <c r="A6589">
        <f t="shared" si="1331"/>
        <v>2019</v>
      </c>
      <c r="B6589">
        <f t="shared" si="1332"/>
        <v>6</v>
      </c>
      <c r="C6589">
        <f t="shared" si="1333"/>
        <v>2</v>
      </c>
      <c r="D6589">
        <f t="shared" si="1334"/>
        <v>2</v>
      </c>
      <c r="E6589" t="str">
        <f t="shared" si="1335"/>
        <v>ON</v>
      </c>
      <c r="F6589" s="13">
        <f t="shared" si="1337"/>
        <v>43618</v>
      </c>
      <c r="G6589" s="14" t="str">
        <f t="shared" si="1336"/>
        <v>Avg of 4 NM Projects</v>
      </c>
      <c r="H6589" s="15">
        <f t="shared" si="1338"/>
        <v>10</v>
      </c>
      <c r="I6589" s="93">
        <v>52.86</v>
      </c>
      <c r="J6589">
        <f t="shared" si="1326"/>
        <v>0.29696629213483144</v>
      </c>
      <c r="K6589" s="4">
        <v>21.05</v>
      </c>
      <c r="L6589" s="4">
        <v>18.55</v>
      </c>
      <c r="M6589" s="16">
        <f t="shared" si="1327"/>
        <v>0.98055300000000001</v>
      </c>
      <c r="N6589">
        <f t="shared" si="1328"/>
        <v>0</v>
      </c>
      <c r="O6589">
        <f t="shared" si="1329"/>
        <v>0</v>
      </c>
      <c r="P6589" s="63">
        <f t="shared" si="1330"/>
        <v>0</v>
      </c>
    </row>
    <row r="6590" spans="1:18" x14ac:dyDescent="0.3">
      <c r="A6590">
        <f t="shared" si="1331"/>
        <v>2019</v>
      </c>
      <c r="B6590">
        <f t="shared" si="1332"/>
        <v>6</v>
      </c>
      <c r="C6590">
        <f t="shared" si="1333"/>
        <v>2</v>
      </c>
      <c r="D6590">
        <f t="shared" si="1334"/>
        <v>2</v>
      </c>
      <c r="E6590" t="str">
        <f t="shared" si="1335"/>
        <v>ON</v>
      </c>
      <c r="F6590" s="13">
        <f t="shared" si="1337"/>
        <v>43618</v>
      </c>
      <c r="G6590" s="14" t="str">
        <f t="shared" si="1336"/>
        <v>Avg of 4 NM Projects</v>
      </c>
      <c r="H6590" s="15">
        <f t="shared" si="1338"/>
        <v>11</v>
      </c>
      <c r="I6590" s="93">
        <v>62.339999999999996</v>
      </c>
      <c r="J6590">
        <f t="shared" si="1326"/>
        <v>0.35022471910112357</v>
      </c>
      <c r="K6590" s="4">
        <v>20.36</v>
      </c>
      <c r="L6590" s="4">
        <v>20.25</v>
      </c>
      <c r="M6590" s="16">
        <f t="shared" si="1327"/>
        <v>1.2623850000000001</v>
      </c>
      <c r="N6590">
        <f t="shared" si="1328"/>
        <v>0</v>
      </c>
      <c r="O6590">
        <f t="shared" si="1329"/>
        <v>0</v>
      </c>
      <c r="P6590" s="63">
        <f t="shared" si="1330"/>
        <v>0</v>
      </c>
    </row>
    <row r="6591" spans="1:18" x14ac:dyDescent="0.3">
      <c r="A6591">
        <f t="shared" si="1331"/>
        <v>2019</v>
      </c>
      <c r="B6591">
        <f t="shared" si="1332"/>
        <v>6</v>
      </c>
      <c r="C6591">
        <f t="shared" si="1333"/>
        <v>2</v>
      </c>
      <c r="D6591">
        <f t="shared" si="1334"/>
        <v>2</v>
      </c>
      <c r="E6591" t="str">
        <f t="shared" si="1335"/>
        <v>ON</v>
      </c>
      <c r="F6591" s="13">
        <f t="shared" si="1337"/>
        <v>43618</v>
      </c>
      <c r="G6591" s="14" t="str">
        <f t="shared" si="1336"/>
        <v>Avg of 4 NM Projects</v>
      </c>
      <c r="H6591" s="15">
        <f t="shared" si="1338"/>
        <v>12</v>
      </c>
      <c r="I6591" s="93">
        <v>84.740000000000009</v>
      </c>
      <c r="J6591">
        <f t="shared" si="1326"/>
        <v>0.47606741573033712</v>
      </c>
      <c r="K6591" s="4">
        <v>20.77</v>
      </c>
      <c r="L6591" s="4">
        <v>19.12</v>
      </c>
      <c r="M6591" s="16">
        <f t="shared" si="1327"/>
        <v>1.6202288000000002</v>
      </c>
      <c r="N6591">
        <f t="shared" si="1328"/>
        <v>0</v>
      </c>
      <c r="O6591">
        <f t="shared" si="1329"/>
        <v>0</v>
      </c>
      <c r="P6591" s="63">
        <f t="shared" si="1330"/>
        <v>0</v>
      </c>
    </row>
    <row r="6592" spans="1:18" x14ac:dyDescent="0.3">
      <c r="A6592">
        <f t="shared" si="1331"/>
        <v>2019</v>
      </c>
      <c r="B6592">
        <f t="shared" si="1332"/>
        <v>6</v>
      </c>
      <c r="C6592">
        <f t="shared" si="1333"/>
        <v>2</v>
      </c>
      <c r="D6592">
        <f t="shared" si="1334"/>
        <v>2</v>
      </c>
      <c r="E6592" t="str">
        <f t="shared" si="1335"/>
        <v>ON</v>
      </c>
      <c r="F6592" s="13">
        <f t="shared" si="1337"/>
        <v>43618</v>
      </c>
      <c r="G6592" s="14" t="str">
        <f t="shared" si="1336"/>
        <v>Avg of 4 NM Projects</v>
      </c>
      <c r="H6592" s="15">
        <f t="shared" si="1338"/>
        <v>13</v>
      </c>
      <c r="I6592" s="93">
        <v>57.344999999999999</v>
      </c>
      <c r="J6592">
        <f t="shared" si="1326"/>
        <v>0.32216292134831459</v>
      </c>
      <c r="K6592" s="4">
        <v>21.17</v>
      </c>
      <c r="L6592" s="4">
        <v>19.41</v>
      </c>
      <c r="M6592" s="16">
        <f t="shared" si="1327"/>
        <v>1.11306645</v>
      </c>
      <c r="N6592">
        <f t="shared" si="1328"/>
        <v>0</v>
      </c>
      <c r="O6592">
        <f t="shared" si="1329"/>
        <v>0</v>
      </c>
      <c r="P6592" s="63">
        <f t="shared" si="1330"/>
        <v>0</v>
      </c>
    </row>
    <row r="6593" spans="1:18" x14ac:dyDescent="0.3">
      <c r="A6593">
        <f t="shared" si="1331"/>
        <v>2019</v>
      </c>
      <c r="B6593">
        <f t="shared" si="1332"/>
        <v>6</v>
      </c>
      <c r="C6593">
        <f t="shared" si="1333"/>
        <v>2</v>
      </c>
      <c r="D6593">
        <f t="shared" si="1334"/>
        <v>2</v>
      </c>
      <c r="E6593" t="str">
        <f t="shared" si="1335"/>
        <v>ON</v>
      </c>
      <c r="F6593" s="13">
        <f t="shared" si="1337"/>
        <v>43618</v>
      </c>
      <c r="G6593" s="14" t="str">
        <f t="shared" si="1336"/>
        <v>Avg of 4 NM Projects</v>
      </c>
      <c r="H6593" s="15">
        <f t="shared" si="1338"/>
        <v>14</v>
      </c>
      <c r="I6593" s="93">
        <v>59.645000000000003</v>
      </c>
      <c r="J6593">
        <f t="shared" si="1326"/>
        <v>0.33508426966292137</v>
      </c>
      <c r="K6593" s="4">
        <v>21.19</v>
      </c>
      <c r="L6593" s="4">
        <v>22.32</v>
      </c>
      <c r="M6593" s="16">
        <f t="shared" si="1327"/>
        <v>1.3312764000000001</v>
      </c>
      <c r="N6593">
        <f t="shared" si="1328"/>
        <v>0</v>
      </c>
      <c r="O6593">
        <f t="shared" si="1329"/>
        <v>0</v>
      </c>
      <c r="P6593" s="63">
        <f t="shared" si="1330"/>
        <v>0</v>
      </c>
    </row>
    <row r="6594" spans="1:18" x14ac:dyDescent="0.3">
      <c r="A6594">
        <f t="shared" si="1331"/>
        <v>2019</v>
      </c>
      <c r="B6594">
        <f t="shared" si="1332"/>
        <v>6</v>
      </c>
      <c r="C6594">
        <f t="shared" si="1333"/>
        <v>2</v>
      </c>
      <c r="D6594">
        <f t="shared" si="1334"/>
        <v>2</v>
      </c>
      <c r="E6594" t="str">
        <f t="shared" si="1335"/>
        <v>ON</v>
      </c>
      <c r="F6594" s="13">
        <f t="shared" si="1337"/>
        <v>43618</v>
      </c>
      <c r="G6594" s="14" t="str">
        <f t="shared" si="1336"/>
        <v>Avg of 4 NM Projects</v>
      </c>
      <c r="H6594" s="15">
        <f t="shared" si="1338"/>
        <v>15</v>
      </c>
      <c r="I6594" s="93">
        <v>96.254999999999995</v>
      </c>
      <c r="J6594">
        <f t="shared" si="1326"/>
        <v>0.54075842696629206</v>
      </c>
      <c r="K6594" s="4">
        <v>20.86</v>
      </c>
      <c r="L6594" s="4">
        <v>24.89</v>
      </c>
      <c r="M6594" s="16">
        <f t="shared" si="1327"/>
        <v>2.3957869500000002</v>
      </c>
      <c r="N6594">
        <f t="shared" si="1328"/>
        <v>0</v>
      </c>
      <c r="O6594">
        <f t="shared" si="1329"/>
        <v>1</v>
      </c>
      <c r="P6594" s="63">
        <f t="shared" si="1330"/>
        <v>0</v>
      </c>
    </row>
    <row r="6595" spans="1:18" x14ac:dyDescent="0.3">
      <c r="A6595">
        <f t="shared" si="1331"/>
        <v>2019</v>
      </c>
      <c r="B6595">
        <f t="shared" si="1332"/>
        <v>6</v>
      </c>
      <c r="C6595">
        <f t="shared" si="1333"/>
        <v>2</v>
      </c>
      <c r="D6595">
        <f t="shared" si="1334"/>
        <v>2</v>
      </c>
      <c r="E6595" t="str">
        <f t="shared" si="1335"/>
        <v>ON</v>
      </c>
      <c r="F6595" s="13">
        <f t="shared" si="1337"/>
        <v>43618</v>
      </c>
      <c r="G6595" s="14" t="str">
        <f t="shared" si="1336"/>
        <v>Avg of 4 NM Projects</v>
      </c>
      <c r="H6595" s="15">
        <f t="shared" si="1338"/>
        <v>16</v>
      </c>
      <c r="I6595" s="93">
        <v>95.234999999999999</v>
      </c>
      <c r="J6595">
        <f t="shared" si="1326"/>
        <v>0.5350280898876405</v>
      </c>
      <c r="K6595" s="4">
        <v>22.38</v>
      </c>
      <c r="L6595" s="4">
        <v>22.88</v>
      </c>
      <c r="M6595" s="16">
        <f t="shared" si="1327"/>
        <v>2.1789768</v>
      </c>
      <c r="N6595">
        <f t="shared" si="1328"/>
        <v>0</v>
      </c>
      <c r="O6595">
        <f t="shared" si="1329"/>
        <v>1</v>
      </c>
      <c r="P6595" s="63">
        <f t="shared" si="1330"/>
        <v>0</v>
      </c>
    </row>
    <row r="6596" spans="1:18" x14ac:dyDescent="0.3">
      <c r="A6596">
        <f t="shared" si="1331"/>
        <v>2019</v>
      </c>
      <c r="B6596">
        <f t="shared" si="1332"/>
        <v>6</v>
      </c>
      <c r="C6596">
        <f t="shared" si="1333"/>
        <v>2</v>
      </c>
      <c r="D6596">
        <f t="shared" si="1334"/>
        <v>2</v>
      </c>
      <c r="E6596" t="str">
        <f t="shared" si="1335"/>
        <v>ON</v>
      </c>
      <c r="F6596" s="13">
        <f t="shared" si="1337"/>
        <v>43618</v>
      </c>
      <c r="G6596" s="14" t="str">
        <f t="shared" si="1336"/>
        <v>Avg of 4 NM Projects</v>
      </c>
      <c r="H6596" s="15">
        <f t="shared" si="1338"/>
        <v>17</v>
      </c>
      <c r="I6596" s="93">
        <v>66.435000000000002</v>
      </c>
      <c r="J6596">
        <f t="shared" ref="J6596:J6659" si="1339">+I6596/$I$1</f>
        <v>0.37323033707865172</v>
      </c>
      <c r="K6596" s="4">
        <v>23.59</v>
      </c>
      <c r="L6596" s="4">
        <v>30.21</v>
      </c>
      <c r="M6596" s="16">
        <f t="shared" ref="M6596:M6659" si="1340">+L6596*I6596/1000</f>
        <v>2.0070013500000004</v>
      </c>
      <c r="N6596">
        <f t="shared" ref="N6596:N6659" si="1341">+IF(I6596=0,1,0)</f>
        <v>0</v>
      </c>
      <c r="O6596">
        <f t="shared" ref="O6596:O6659" si="1342">+IF(I6596&gt;=0.5*$I$1,1,0)</f>
        <v>0</v>
      </c>
      <c r="P6596" s="63">
        <f t="shared" ref="P6596:P6659" si="1343">+IF(I6596&gt;MAX(I$3652:I$5859),1,0)</f>
        <v>0</v>
      </c>
    </row>
    <row r="6597" spans="1:18" x14ac:dyDescent="0.3">
      <c r="A6597">
        <f t="shared" ref="A6597:A6660" si="1344">YEAR(F6597)</f>
        <v>2019</v>
      </c>
      <c r="B6597">
        <f t="shared" ref="B6597:B6660" si="1345">+MONTH(F6597)</f>
        <v>6</v>
      </c>
      <c r="C6597">
        <f t="shared" ref="C6597:C6660" si="1346">+DAY(F6597)</f>
        <v>2</v>
      </c>
      <c r="D6597">
        <f t="shared" ref="D6597:D6660" si="1347">WEEKDAY(C6597)</f>
        <v>2</v>
      </c>
      <c r="E6597" t="str">
        <f t="shared" ref="E6597:E6660" si="1348">IF(OR(D6597=1,D6597=7,H6597=1,H6597=2,H6597=3,H6597=4,H6597=5,H6597=6,H6597=7,H6597=24),"OFF","ON")</f>
        <v>ON</v>
      </c>
      <c r="F6597" s="13">
        <f t="shared" si="1337"/>
        <v>43618</v>
      </c>
      <c r="G6597" s="14" t="str">
        <f t="shared" si="1336"/>
        <v>Avg of 4 NM Projects</v>
      </c>
      <c r="H6597" s="15">
        <f t="shared" si="1338"/>
        <v>18</v>
      </c>
      <c r="I6597" s="93">
        <v>50.695</v>
      </c>
      <c r="J6597">
        <f t="shared" si="1339"/>
        <v>0.28480337078651685</v>
      </c>
      <c r="K6597" s="4">
        <v>25.77</v>
      </c>
      <c r="L6597" s="4">
        <v>38.14</v>
      </c>
      <c r="M6597" s="16">
        <f t="shared" si="1340"/>
        <v>1.9335073</v>
      </c>
      <c r="N6597">
        <f t="shared" si="1341"/>
        <v>0</v>
      </c>
      <c r="O6597">
        <f t="shared" si="1342"/>
        <v>0</v>
      </c>
      <c r="P6597" s="63">
        <f t="shared" si="1343"/>
        <v>0</v>
      </c>
    </row>
    <row r="6598" spans="1:18" x14ac:dyDescent="0.3">
      <c r="A6598">
        <f t="shared" si="1344"/>
        <v>2019</v>
      </c>
      <c r="B6598">
        <f t="shared" si="1345"/>
        <v>6</v>
      </c>
      <c r="C6598">
        <f t="shared" si="1346"/>
        <v>2</v>
      </c>
      <c r="D6598">
        <f t="shared" si="1347"/>
        <v>2</v>
      </c>
      <c r="E6598" t="str">
        <f t="shared" si="1348"/>
        <v>ON</v>
      </c>
      <c r="F6598" s="13">
        <f t="shared" si="1337"/>
        <v>43618</v>
      </c>
      <c r="G6598" s="14" t="str">
        <f t="shared" ref="G6598:G6661" si="1349">+G6597</f>
        <v>Avg of 4 NM Projects</v>
      </c>
      <c r="H6598" s="15">
        <f t="shared" si="1338"/>
        <v>19</v>
      </c>
      <c r="I6598" s="93">
        <v>30.72</v>
      </c>
      <c r="J6598">
        <f t="shared" si="1339"/>
        <v>0.17258426966292134</v>
      </c>
      <c r="K6598" s="4">
        <v>24.74</v>
      </c>
      <c r="L6598" s="4">
        <v>41.01</v>
      </c>
      <c r="M6598" s="16">
        <f t="shared" si="1340"/>
        <v>1.2598271999999999</v>
      </c>
      <c r="N6598">
        <f t="shared" si="1341"/>
        <v>0</v>
      </c>
      <c r="O6598">
        <f t="shared" si="1342"/>
        <v>0</v>
      </c>
      <c r="P6598" s="63">
        <f t="shared" si="1343"/>
        <v>0</v>
      </c>
    </row>
    <row r="6599" spans="1:18" x14ac:dyDescent="0.3">
      <c r="A6599">
        <f t="shared" si="1344"/>
        <v>2019</v>
      </c>
      <c r="B6599">
        <f t="shared" si="1345"/>
        <v>6</v>
      </c>
      <c r="C6599">
        <f t="shared" si="1346"/>
        <v>2</v>
      </c>
      <c r="D6599">
        <f t="shared" si="1347"/>
        <v>2</v>
      </c>
      <c r="E6599" t="str">
        <f t="shared" si="1348"/>
        <v>ON</v>
      </c>
      <c r="F6599" s="13">
        <f t="shared" si="1337"/>
        <v>43618</v>
      </c>
      <c r="G6599" s="14" t="str">
        <f t="shared" si="1349"/>
        <v>Avg of 4 NM Projects</v>
      </c>
      <c r="H6599" s="15">
        <f t="shared" si="1338"/>
        <v>20</v>
      </c>
      <c r="I6599" s="93">
        <v>7.9349999999999996</v>
      </c>
      <c r="J6599">
        <f t="shared" si="1339"/>
        <v>4.4578651685393253E-2</v>
      </c>
      <c r="K6599" s="4">
        <v>25.7</v>
      </c>
      <c r="L6599" s="4">
        <v>36.28</v>
      </c>
      <c r="M6599" s="16">
        <f t="shared" si="1340"/>
        <v>0.28788180000000002</v>
      </c>
      <c r="N6599">
        <f t="shared" si="1341"/>
        <v>0</v>
      </c>
      <c r="O6599">
        <f t="shared" si="1342"/>
        <v>0</v>
      </c>
      <c r="P6599" s="63">
        <f t="shared" si="1343"/>
        <v>0</v>
      </c>
    </row>
    <row r="6600" spans="1:18" x14ac:dyDescent="0.3">
      <c r="A6600">
        <f t="shared" si="1344"/>
        <v>2019</v>
      </c>
      <c r="B6600">
        <f t="shared" si="1345"/>
        <v>6</v>
      </c>
      <c r="C6600">
        <f t="shared" si="1346"/>
        <v>2</v>
      </c>
      <c r="D6600">
        <f t="shared" si="1347"/>
        <v>2</v>
      </c>
      <c r="E6600" t="str">
        <f t="shared" si="1348"/>
        <v>ON</v>
      </c>
      <c r="F6600" s="13">
        <f t="shared" si="1337"/>
        <v>43618</v>
      </c>
      <c r="G6600" s="14" t="str">
        <f t="shared" si="1349"/>
        <v>Avg of 4 NM Projects</v>
      </c>
      <c r="H6600" s="15">
        <f t="shared" si="1338"/>
        <v>21</v>
      </c>
      <c r="I6600" s="93">
        <v>0.39</v>
      </c>
      <c r="J6600">
        <f t="shared" si="1339"/>
        <v>2.1910112359550564E-3</v>
      </c>
      <c r="K6600" s="4">
        <v>30.69</v>
      </c>
      <c r="L6600" s="4">
        <v>38.26</v>
      </c>
      <c r="M6600" s="16">
        <f t="shared" si="1340"/>
        <v>1.49214E-2</v>
      </c>
      <c r="N6600">
        <f t="shared" si="1341"/>
        <v>0</v>
      </c>
      <c r="O6600">
        <f t="shared" si="1342"/>
        <v>0</v>
      </c>
      <c r="P6600" s="63">
        <f t="shared" si="1343"/>
        <v>0</v>
      </c>
    </row>
    <row r="6601" spans="1:18" x14ac:dyDescent="0.3">
      <c r="A6601">
        <f t="shared" si="1344"/>
        <v>2019</v>
      </c>
      <c r="B6601">
        <f t="shared" si="1345"/>
        <v>6</v>
      </c>
      <c r="C6601">
        <f t="shared" si="1346"/>
        <v>2</v>
      </c>
      <c r="D6601">
        <f t="shared" si="1347"/>
        <v>2</v>
      </c>
      <c r="E6601" t="str">
        <f t="shared" si="1348"/>
        <v>ON</v>
      </c>
      <c r="F6601" s="13">
        <f t="shared" si="1337"/>
        <v>43618</v>
      </c>
      <c r="G6601" s="14" t="str">
        <f t="shared" si="1349"/>
        <v>Avg of 4 NM Projects</v>
      </c>
      <c r="H6601" s="15">
        <f t="shared" si="1338"/>
        <v>22</v>
      </c>
      <c r="I6601" s="93">
        <v>-0.26</v>
      </c>
      <c r="J6601">
        <f t="shared" si="1339"/>
        <v>-1.4606741573033708E-3</v>
      </c>
      <c r="K6601" s="4">
        <v>23.86</v>
      </c>
      <c r="L6601" s="4">
        <v>40.08</v>
      </c>
      <c r="M6601" s="16">
        <f t="shared" si="1340"/>
        <v>-1.0420799999999999E-2</v>
      </c>
      <c r="N6601">
        <f t="shared" si="1341"/>
        <v>0</v>
      </c>
      <c r="O6601">
        <f t="shared" si="1342"/>
        <v>0</v>
      </c>
      <c r="P6601" s="63">
        <f t="shared" si="1343"/>
        <v>0</v>
      </c>
    </row>
    <row r="6602" spans="1:18" x14ac:dyDescent="0.3">
      <c r="A6602">
        <f t="shared" si="1344"/>
        <v>2019</v>
      </c>
      <c r="B6602">
        <f t="shared" si="1345"/>
        <v>6</v>
      </c>
      <c r="C6602">
        <f t="shared" si="1346"/>
        <v>2</v>
      </c>
      <c r="D6602">
        <f t="shared" si="1347"/>
        <v>2</v>
      </c>
      <c r="E6602" t="str">
        <f t="shared" si="1348"/>
        <v>ON</v>
      </c>
      <c r="F6602" s="13">
        <f t="shared" si="1337"/>
        <v>43618</v>
      </c>
      <c r="G6602" s="14" t="str">
        <f t="shared" si="1349"/>
        <v>Avg of 4 NM Projects</v>
      </c>
      <c r="H6602" s="15">
        <f t="shared" si="1338"/>
        <v>23</v>
      </c>
      <c r="I6602" s="93">
        <v>-0.13</v>
      </c>
      <c r="J6602">
        <f t="shared" si="1339"/>
        <v>-7.3033707865168538E-4</v>
      </c>
      <c r="K6602" s="4">
        <v>20.350000000000001</v>
      </c>
      <c r="L6602" s="4">
        <v>34.909999999999997</v>
      </c>
      <c r="M6602" s="16">
        <f t="shared" si="1340"/>
        <v>-4.5382999999999995E-3</v>
      </c>
      <c r="N6602">
        <f t="shared" si="1341"/>
        <v>0</v>
      </c>
      <c r="O6602">
        <f t="shared" si="1342"/>
        <v>0</v>
      </c>
      <c r="P6602" s="63">
        <f t="shared" si="1343"/>
        <v>0</v>
      </c>
    </row>
    <row r="6603" spans="1:18" x14ac:dyDescent="0.3">
      <c r="A6603">
        <f t="shared" si="1344"/>
        <v>2019</v>
      </c>
      <c r="B6603">
        <f t="shared" si="1345"/>
        <v>6</v>
      </c>
      <c r="C6603">
        <f t="shared" si="1346"/>
        <v>2</v>
      </c>
      <c r="D6603">
        <f t="shared" si="1347"/>
        <v>2</v>
      </c>
      <c r="E6603" t="str">
        <f t="shared" si="1348"/>
        <v>OFF</v>
      </c>
      <c r="F6603" s="13">
        <f t="shared" si="1337"/>
        <v>43618</v>
      </c>
      <c r="G6603" s="14" t="str">
        <f t="shared" si="1349"/>
        <v>Avg of 4 NM Projects</v>
      </c>
      <c r="H6603" s="15">
        <f t="shared" si="1338"/>
        <v>24</v>
      </c>
      <c r="I6603" s="93">
        <v>0</v>
      </c>
      <c r="J6603">
        <f t="shared" si="1339"/>
        <v>0</v>
      </c>
      <c r="K6603" s="4">
        <v>20.41</v>
      </c>
      <c r="L6603" s="4">
        <v>26.2</v>
      </c>
      <c r="M6603" s="16">
        <f t="shared" si="1340"/>
        <v>0</v>
      </c>
      <c r="N6603">
        <f t="shared" si="1341"/>
        <v>1</v>
      </c>
      <c r="O6603">
        <f t="shared" si="1342"/>
        <v>0</v>
      </c>
      <c r="P6603" s="63">
        <f t="shared" si="1343"/>
        <v>0</v>
      </c>
    </row>
    <row r="6604" spans="1:18" x14ac:dyDescent="0.3">
      <c r="A6604">
        <f t="shared" si="1344"/>
        <v>2019</v>
      </c>
      <c r="B6604">
        <f t="shared" si="1345"/>
        <v>6</v>
      </c>
      <c r="C6604">
        <f t="shared" si="1346"/>
        <v>3</v>
      </c>
      <c r="D6604">
        <f t="shared" si="1347"/>
        <v>3</v>
      </c>
      <c r="E6604" t="str">
        <f t="shared" si="1348"/>
        <v>OFF</v>
      </c>
      <c r="F6604" s="13">
        <f t="shared" si="1337"/>
        <v>43619</v>
      </c>
      <c r="G6604" s="14" t="str">
        <f t="shared" si="1349"/>
        <v>Avg of 4 NM Projects</v>
      </c>
      <c r="H6604" s="15">
        <f t="shared" si="1338"/>
        <v>1</v>
      </c>
      <c r="I6604" s="93">
        <v>0</v>
      </c>
      <c r="J6604">
        <f t="shared" si="1339"/>
        <v>0</v>
      </c>
      <c r="K6604" s="4">
        <v>20.59</v>
      </c>
      <c r="L6604" s="4">
        <v>18.72</v>
      </c>
      <c r="M6604" s="16">
        <f t="shared" si="1340"/>
        <v>0</v>
      </c>
      <c r="N6604">
        <f t="shared" si="1341"/>
        <v>1</v>
      </c>
      <c r="O6604">
        <f t="shared" si="1342"/>
        <v>0</v>
      </c>
      <c r="P6604" s="63">
        <f t="shared" si="1343"/>
        <v>0</v>
      </c>
      <c r="Q6604" s="34"/>
      <c r="R6604" s="34"/>
    </row>
    <row r="6605" spans="1:18" x14ac:dyDescent="0.3">
      <c r="A6605">
        <f t="shared" si="1344"/>
        <v>2019</v>
      </c>
      <c r="B6605">
        <f t="shared" si="1345"/>
        <v>6</v>
      </c>
      <c r="C6605">
        <f t="shared" si="1346"/>
        <v>3</v>
      </c>
      <c r="D6605">
        <f t="shared" si="1347"/>
        <v>3</v>
      </c>
      <c r="E6605" t="str">
        <f t="shared" si="1348"/>
        <v>OFF</v>
      </c>
      <c r="F6605" s="13">
        <f t="shared" si="1337"/>
        <v>43619</v>
      </c>
      <c r="G6605" s="14" t="str">
        <f t="shared" si="1349"/>
        <v>Avg of 4 NM Projects</v>
      </c>
      <c r="H6605" s="15">
        <f t="shared" si="1338"/>
        <v>2</v>
      </c>
      <c r="I6605" s="93">
        <v>-0.13</v>
      </c>
      <c r="J6605">
        <f t="shared" si="1339"/>
        <v>-7.3033707865168538E-4</v>
      </c>
      <c r="K6605" s="4">
        <v>18.22</v>
      </c>
      <c r="L6605" s="4">
        <v>18.07</v>
      </c>
      <c r="M6605" s="16">
        <f t="shared" si="1340"/>
        <v>-2.3490999999999998E-3</v>
      </c>
      <c r="N6605">
        <f t="shared" si="1341"/>
        <v>0</v>
      </c>
      <c r="O6605">
        <f t="shared" si="1342"/>
        <v>0</v>
      </c>
      <c r="P6605" s="63">
        <f t="shared" si="1343"/>
        <v>0</v>
      </c>
    </row>
    <row r="6606" spans="1:18" x14ac:dyDescent="0.3">
      <c r="A6606">
        <f t="shared" si="1344"/>
        <v>2019</v>
      </c>
      <c r="B6606">
        <f t="shared" si="1345"/>
        <v>6</v>
      </c>
      <c r="C6606">
        <f t="shared" si="1346"/>
        <v>3</v>
      </c>
      <c r="D6606">
        <f t="shared" si="1347"/>
        <v>3</v>
      </c>
      <c r="E6606" t="str">
        <f t="shared" si="1348"/>
        <v>OFF</v>
      </c>
      <c r="F6606" s="13">
        <f t="shared" si="1337"/>
        <v>43619</v>
      </c>
      <c r="G6606" s="14" t="str">
        <f t="shared" si="1349"/>
        <v>Avg of 4 NM Projects</v>
      </c>
      <c r="H6606" s="15">
        <f t="shared" si="1338"/>
        <v>3</v>
      </c>
      <c r="I6606" s="93">
        <v>0</v>
      </c>
      <c r="J6606">
        <f t="shared" si="1339"/>
        <v>0</v>
      </c>
      <c r="K6606" s="4">
        <v>18.21</v>
      </c>
      <c r="L6606" s="4">
        <v>17.16</v>
      </c>
      <c r="M6606" s="16">
        <f t="shared" si="1340"/>
        <v>0</v>
      </c>
      <c r="N6606">
        <f t="shared" si="1341"/>
        <v>1</v>
      </c>
      <c r="O6606">
        <f t="shared" si="1342"/>
        <v>0</v>
      </c>
      <c r="P6606" s="63">
        <f t="shared" si="1343"/>
        <v>0</v>
      </c>
    </row>
    <row r="6607" spans="1:18" x14ac:dyDescent="0.3">
      <c r="A6607">
        <f t="shared" si="1344"/>
        <v>2019</v>
      </c>
      <c r="B6607">
        <f t="shared" si="1345"/>
        <v>6</v>
      </c>
      <c r="C6607">
        <f t="shared" si="1346"/>
        <v>3</v>
      </c>
      <c r="D6607">
        <f t="shared" si="1347"/>
        <v>3</v>
      </c>
      <c r="E6607" t="str">
        <f t="shared" si="1348"/>
        <v>OFF</v>
      </c>
      <c r="F6607" s="13">
        <f t="shared" si="1337"/>
        <v>43619</v>
      </c>
      <c r="G6607" s="14" t="str">
        <f t="shared" si="1349"/>
        <v>Avg of 4 NM Projects</v>
      </c>
      <c r="H6607" s="15">
        <f t="shared" si="1338"/>
        <v>4</v>
      </c>
      <c r="I6607" s="93">
        <v>-0.13</v>
      </c>
      <c r="J6607">
        <f t="shared" si="1339"/>
        <v>-7.3033707865168538E-4</v>
      </c>
      <c r="K6607" s="4">
        <v>16.79</v>
      </c>
      <c r="L6607" s="4">
        <v>18.149999999999999</v>
      </c>
      <c r="M6607" s="16">
        <f t="shared" si="1340"/>
        <v>-2.3594999999999996E-3</v>
      </c>
      <c r="N6607">
        <f t="shared" si="1341"/>
        <v>0</v>
      </c>
      <c r="O6607">
        <f t="shared" si="1342"/>
        <v>0</v>
      </c>
      <c r="P6607" s="63">
        <f t="shared" si="1343"/>
        <v>0</v>
      </c>
    </row>
    <row r="6608" spans="1:18" x14ac:dyDescent="0.3">
      <c r="A6608">
        <f t="shared" si="1344"/>
        <v>2019</v>
      </c>
      <c r="B6608">
        <f t="shared" si="1345"/>
        <v>6</v>
      </c>
      <c r="C6608">
        <f t="shared" si="1346"/>
        <v>3</v>
      </c>
      <c r="D6608">
        <f t="shared" si="1347"/>
        <v>3</v>
      </c>
      <c r="E6608" t="str">
        <f t="shared" si="1348"/>
        <v>OFF</v>
      </c>
      <c r="F6608" s="13">
        <f t="shared" si="1337"/>
        <v>43619</v>
      </c>
      <c r="G6608" s="14" t="str">
        <f t="shared" si="1349"/>
        <v>Avg of 4 NM Projects</v>
      </c>
      <c r="H6608" s="15">
        <f t="shared" si="1338"/>
        <v>5</v>
      </c>
      <c r="I6608" s="93">
        <v>0</v>
      </c>
      <c r="J6608">
        <f t="shared" si="1339"/>
        <v>0</v>
      </c>
      <c r="K6608" s="4">
        <v>16.690000000000001</v>
      </c>
      <c r="L6608" s="4">
        <v>19.079999999999998</v>
      </c>
      <c r="M6608" s="16">
        <f t="shared" si="1340"/>
        <v>0</v>
      </c>
      <c r="N6608">
        <f t="shared" si="1341"/>
        <v>1</v>
      </c>
      <c r="O6608">
        <f t="shared" si="1342"/>
        <v>0</v>
      </c>
      <c r="P6608" s="63">
        <f t="shared" si="1343"/>
        <v>0</v>
      </c>
    </row>
    <row r="6609" spans="1:16" x14ac:dyDescent="0.3">
      <c r="A6609">
        <f t="shared" si="1344"/>
        <v>2019</v>
      </c>
      <c r="B6609">
        <f t="shared" si="1345"/>
        <v>6</v>
      </c>
      <c r="C6609">
        <f t="shared" si="1346"/>
        <v>3</v>
      </c>
      <c r="D6609">
        <f t="shared" si="1347"/>
        <v>3</v>
      </c>
      <c r="E6609" t="str">
        <f t="shared" si="1348"/>
        <v>OFF</v>
      </c>
      <c r="F6609" s="13">
        <f t="shared" si="1337"/>
        <v>43619</v>
      </c>
      <c r="G6609" s="14" t="str">
        <f t="shared" si="1349"/>
        <v>Avg of 4 NM Projects</v>
      </c>
      <c r="H6609" s="15">
        <f t="shared" si="1338"/>
        <v>6</v>
      </c>
      <c r="I6609" s="93">
        <v>0.77</v>
      </c>
      <c r="J6609">
        <f t="shared" si="1339"/>
        <v>4.3258426966292134E-3</v>
      </c>
      <c r="K6609" s="4">
        <v>18.190000000000001</v>
      </c>
      <c r="L6609" s="4">
        <v>21.33</v>
      </c>
      <c r="M6609" s="16">
        <f t="shared" si="1340"/>
        <v>1.6424100000000001E-2</v>
      </c>
      <c r="N6609">
        <f t="shared" si="1341"/>
        <v>0</v>
      </c>
      <c r="O6609">
        <f t="shared" si="1342"/>
        <v>0</v>
      </c>
      <c r="P6609" s="63">
        <f t="shared" si="1343"/>
        <v>0</v>
      </c>
    </row>
    <row r="6610" spans="1:16" x14ac:dyDescent="0.3">
      <c r="A6610">
        <f t="shared" si="1344"/>
        <v>2019</v>
      </c>
      <c r="B6610">
        <f t="shared" si="1345"/>
        <v>6</v>
      </c>
      <c r="C6610">
        <f t="shared" si="1346"/>
        <v>3</v>
      </c>
      <c r="D6610">
        <f t="shared" si="1347"/>
        <v>3</v>
      </c>
      <c r="E6610" t="str">
        <f t="shared" si="1348"/>
        <v>OFF</v>
      </c>
      <c r="F6610" s="13">
        <f t="shared" si="1337"/>
        <v>43619</v>
      </c>
      <c r="G6610" s="14" t="str">
        <f t="shared" si="1349"/>
        <v>Avg of 4 NM Projects</v>
      </c>
      <c r="H6610" s="15">
        <f t="shared" si="1338"/>
        <v>7</v>
      </c>
      <c r="I6610" s="93">
        <v>17.149999999999999</v>
      </c>
      <c r="J6610">
        <f t="shared" si="1339"/>
        <v>9.6348314606741564E-2</v>
      </c>
      <c r="K6610" s="4">
        <v>22.18</v>
      </c>
      <c r="L6610" s="4">
        <v>34.97</v>
      </c>
      <c r="M6610" s="16">
        <f t="shared" si="1340"/>
        <v>0.59973549999999987</v>
      </c>
      <c r="N6610">
        <f t="shared" si="1341"/>
        <v>0</v>
      </c>
      <c r="O6610">
        <f t="shared" si="1342"/>
        <v>0</v>
      </c>
      <c r="P6610" s="63">
        <f t="shared" si="1343"/>
        <v>0</v>
      </c>
    </row>
    <row r="6611" spans="1:16" x14ac:dyDescent="0.3">
      <c r="A6611">
        <f t="shared" si="1344"/>
        <v>2019</v>
      </c>
      <c r="B6611">
        <f t="shared" si="1345"/>
        <v>6</v>
      </c>
      <c r="C6611">
        <f t="shared" si="1346"/>
        <v>3</v>
      </c>
      <c r="D6611">
        <f t="shared" si="1347"/>
        <v>3</v>
      </c>
      <c r="E6611" t="str">
        <f t="shared" si="1348"/>
        <v>ON</v>
      </c>
      <c r="F6611" s="13">
        <f t="shared" si="1337"/>
        <v>43619</v>
      </c>
      <c r="G6611" s="14" t="str">
        <f t="shared" si="1349"/>
        <v>Avg of 4 NM Projects</v>
      </c>
      <c r="H6611" s="15">
        <f t="shared" si="1338"/>
        <v>8</v>
      </c>
      <c r="I6611" s="93">
        <v>63.61</v>
      </c>
      <c r="J6611">
        <f t="shared" si="1339"/>
        <v>0.35735955056179775</v>
      </c>
      <c r="K6611" s="4">
        <v>27.65</v>
      </c>
      <c r="L6611" s="4">
        <v>41.15</v>
      </c>
      <c r="M6611" s="16">
        <f t="shared" si="1340"/>
        <v>2.6175515000000003</v>
      </c>
      <c r="N6611">
        <f t="shared" si="1341"/>
        <v>0</v>
      </c>
      <c r="O6611">
        <f t="shared" si="1342"/>
        <v>0</v>
      </c>
      <c r="P6611" s="63">
        <f t="shared" si="1343"/>
        <v>0</v>
      </c>
    </row>
    <row r="6612" spans="1:16" x14ac:dyDescent="0.3">
      <c r="A6612">
        <f t="shared" si="1344"/>
        <v>2019</v>
      </c>
      <c r="B6612">
        <f t="shared" si="1345"/>
        <v>6</v>
      </c>
      <c r="C6612">
        <f t="shared" si="1346"/>
        <v>3</v>
      </c>
      <c r="D6612">
        <f t="shared" si="1347"/>
        <v>3</v>
      </c>
      <c r="E6612" t="str">
        <f t="shared" si="1348"/>
        <v>ON</v>
      </c>
      <c r="F6612" s="13">
        <f t="shared" si="1337"/>
        <v>43619</v>
      </c>
      <c r="G6612" s="14" t="str">
        <f t="shared" si="1349"/>
        <v>Avg of 4 NM Projects</v>
      </c>
      <c r="H6612" s="15">
        <f t="shared" si="1338"/>
        <v>9</v>
      </c>
      <c r="I6612" s="93">
        <v>100.61000000000001</v>
      </c>
      <c r="J6612">
        <f t="shared" si="1339"/>
        <v>0.56522471910112371</v>
      </c>
      <c r="K6612" s="4">
        <v>24.58</v>
      </c>
      <c r="L6612" s="4">
        <v>33.46</v>
      </c>
      <c r="M6612" s="16">
        <f t="shared" si="1340"/>
        <v>3.3664106000000005</v>
      </c>
      <c r="N6612">
        <f t="shared" si="1341"/>
        <v>0</v>
      </c>
      <c r="O6612">
        <f t="shared" si="1342"/>
        <v>1</v>
      </c>
      <c r="P6612" s="63">
        <f t="shared" si="1343"/>
        <v>0</v>
      </c>
    </row>
    <row r="6613" spans="1:16" x14ac:dyDescent="0.3">
      <c r="A6613">
        <f t="shared" si="1344"/>
        <v>2019</v>
      </c>
      <c r="B6613">
        <f t="shared" si="1345"/>
        <v>6</v>
      </c>
      <c r="C6613">
        <f t="shared" si="1346"/>
        <v>3</v>
      </c>
      <c r="D6613">
        <f t="shared" si="1347"/>
        <v>3</v>
      </c>
      <c r="E6613" t="str">
        <f t="shared" si="1348"/>
        <v>ON</v>
      </c>
      <c r="F6613" s="13">
        <f t="shared" si="1337"/>
        <v>43619</v>
      </c>
      <c r="G6613" s="14" t="str">
        <f t="shared" si="1349"/>
        <v>Avg of 4 NM Projects</v>
      </c>
      <c r="H6613" s="15">
        <f t="shared" si="1338"/>
        <v>10</v>
      </c>
      <c r="I6613" s="93">
        <v>116.735</v>
      </c>
      <c r="J6613">
        <f t="shared" si="1339"/>
        <v>0.65581460674157299</v>
      </c>
      <c r="K6613" s="4">
        <v>21.57</v>
      </c>
      <c r="L6613" s="4">
        <v>27.53</v>
      </c>
      <c r="M6613" s="16">
        <f t="shared" si="1340"/>
        <v>3.2137145500000002</v>
      </c>
      <c r="N6613">
        <f t="shared" si="1341"/>
        <v>0</v>
      </c>
      <c r="O6613">
        <f t="shared" si="1342"/>
        <v>1</v>
      </c>
      <c r="P6613" s="63">
        <f t="shared" si="1343"/>
        <v>0</v>
      </c>
    </row>
    <row r="6614" spans="1:16" x14ac:dyDescent="0.3">
      <c r="A6614">
        <f t="shared" si="1344"/>
        <v>2019</v>
      </c>
      <c r="B6614">
        <f t="shared" si="1345"/>
        <v>6</v>
      </c>
      <c r="C6614">
        <f t="shared" si="1346"/>
        <v>3</v>
      </c>
      <c r="D6614">
        <f t="shared" si="1347"/>
        <v>3</v>
      </c>
      <c r="E6614" t="str">
        <f t="shared" si="1348"/>
        <v>ON</v>
      </c>
      <c r="F6614" s="13">
        <f t="shared" si="1337"/>
        <v>43619</v>
      </c>
      <c r="G6614" s="14" t="str">
        <f t="shared" si="1349"/>
        <v>Avg of 4 NM Projects</v>
      </c>
      <c r="H6614" s="15">
        <f t="shared" si="1338"/>
        <v>11</v>
      </c>
      <c r="I6614" s="93">
        <v>121.98500000000001</v>
      </c>
      <c r="J6614">
        <f t="shared" si="1339"/>
        <v>0.685308988764045</v>
      </c>
      <c r="K6614" s="4">
        <v>22.14</v>
      </c>
      <c r="L6614" s="4">
        <v>20.420000000000002</v>
      </c>
      <c r="M6614" s="16">
        <f t="shared" si="1340"/>
        <v>2.4909337000000007</v>
      </c>
      <c r="N6614">
        <f t="shared" si="1341"/>
        <v>0</v>
      </c>
      <c r="O6614">
        <f t="shared" si="1342"/>
        <v>1</v>
      </c>
      <c r="P6614" s="63">
        <f t="shared" si="1343"/>
        <v>0</v>
      </c>
    </row>
    <row r="6615" spans="1:16" x14ac:dyDescent="0.3">
      <c r="A6615">
        <f t="shared" si="1344"/>
        <v>2019</v>
      </c>
      <c r="B6615">
        <f t="shared" si="1345"/>
        <v>6</v>
      </c>
      <c r="C6615">
        <f t="shared" si="1346"/>
        <v>3</v>
      </c>
      <c r="D6615">
        <f t="shared" si="1347"/>
        <v>3</v>
      </c>
      <c r="E6615" t="str">
        <f t="shared" si="1348"/>
        <v>ON</v>
      </c>
      <c r="F6615" s="13">
        <f t="shared" si="1337"/>
        <v>43619</v>
      </c>
      <c r="G6615" s="14" t="str">
        <f t="shared" si="1349"/>
        <v>Avg of 4 NM Projects</v>
      </c>
      <c r="H6615" s="15">
        <f t="shared" si="1338"/>
        <v>12</v>
      </c>
      <c r="I6615" s="93">
        <v>136.69999999999999</v>
      </c>
      <c r="J6615">
        <f t="shared" si="1339"/>
        <v>0.76797752808988762</v>
      </c>
      <c r="K6615" s="4">
        <v>22.41</v>
      </c>
      <c r="L6615" s="4">
        <v>30.84</v>
      </c>
      <c r="M6615" s="16">
        <f t="shared" si="1340"/>
        <v>4.2158279999999992</v>
      </c>
      <c r="N6615">
        <f t="shared" si="1341"/>
        <v>0</v>
      </c>
      <c r="O6615">
        <f t="shared" si="1342"/>
        <v>1</v>
      </c>
      <c r="P6615" s="63">
        <f t="shared" si="1343"/>
        <v>0</v>
      </c>
    </row>
    <row r="6616" spans="1:16" x14ac:dyDescent="0.3">
      <c r="A6616">
        <f t="shared" si="1344"/>
        <v>2019</v>
      </c>
      <c r="B6616">
        <f t="shared" si="1345"/>
        <v>6</v>
      </c>
      <c r="C6616">
        <f t="shared" si="1346"/>
        <v>3</v>
      </c>
      <c r="D6616">
        <f t="shared" si="1347"/>
        <v>3</v>
      </c>
      <c r="E6616" t="str">
        <f t="shared" si="1348"/>
        <v>ON</v>
      </c>
      <c r="F6616" s="13">
        <f t="shared" si="1337"/>
        <v>43619</v>
      </c>
      <c r="G6616" s="14" t="str">
        <f t="shared" si="1349"/>
        <v>Avg of 4 NM Projects</v>
      </c>
      <c r="H6616" s="15">
        <f t="shared" si="1338"/>
        <v>13</v>
      </c>
      <c r="I6616" s="93">
        <v>121.86</v>
      </c>
      <c r="J6616">
        <f t="shared" si="1339"/>
        <v>0.68460674157303369</v>
      </c>
      <c r="K6616" s="4">
        <v>21.58</v>
      </c>
      <c r="L6616" s="4">
        <v>25.72</v>
      </c>
      <c r="M6616" s="16">
        <f t="shared" si="1340"/>
        <v>3.1342392000000001</v>
      </c>
      <c r="N6616">
        <f t="shared" si="1341"/>
        <v>0</v>
      </c>
      <c r="O6616">
        <f t="shared" si="1342"/>
        <v>1</v>
      </c>
      <c r="P6616" s="63">
        <f t="shared" si="1343"/>
        <v>0</v>
      </c>
    </row>
    <row r="6617" spans="1:16" x14ac:dyDescent="0.3">
      <c r="A6617">
        <f t="shared" si="1344"/>
        <v>2019</v>
      </c>
      <c r="B6617">
        <f t="shared" si="1345"/>
        <v>6</v>
      </c>
      <c r="C6617">
        <f t="shared" si="1346"/>
        <v>3</v>
      </c>
      <c r="D6617">
        <f t="shared" si="1347"/>
        <v>3</v>
      </c>
      <c r="E6617" t="str">
        <f t="shared" si="1348"/>
        <v>ON</v>
      </c>
      <c r="F6617" s="13">
        <f t="shared" si="1337"/>
        <v>43619</v>
      </c>
      <c r="G6617" s="14" t="str">
        <f t="shared" si="1349"/>
        <v>Avg of 4 NM Projects</v>
      </c>
      <c r="H6617" s="15">
        <f t="shared" si="1338"/>
        <v>14</v>
      </c>
      <c r="I6617" s="93">
        <v>109.95</v>
      </c>
      <c r="J6617">
        <f t="shared" si="1339"/>
        <v>0.61769662921348312</v>
      </c>
      <c r="K6617" s="4">
        <v>22.7</v>
      </c>
      <c r="L6617" s="4">
        <v>24.2</v>
      </c>
      <c r="M6617" s="16">
        <f t="shared" si="1340"/>
        <v>2.66079</v>
      </c>
      <c r="N6617">
        <f t="shared" si="1341"/>
        <v>0</v>
      </c>
      <c r="O6617">
        <f t="shared" si="1342"/>
        <v>1</v>
      </c>
      <c r="P6617" s="63">
        <f t="shared" si="1343"/>
        <v>0</v>
      </c>
    </row>
    <row r="6618" spans="1:16" x14ac:dyDescent="0.3">
      <c r="A6618">
        <f t="shared" si="1344"/>
        <v>2019</v>
      </c>
      <c r="B6618">
        <f t="shared" si="1345"/>
        <v>6</v>
      </c>
      <c r="C6618">
        <f t="shared" si="1346"/>
        <v>3</v>
      </c>
      <c r="D6618">
        <f t="shared" si="1347"/>
        <v>3</v>
      </c>
      <c r="E6618" t="str">
        <f t="shared" si="1348"/>
        <v>ON</v>
      </c>
      <c r="F6618" s="13">
        <f t="shared" si="1337"/>
        <v>43619</v>
      </c>
      <c r="G6618" s="14" t="str">
        <f t="shared" si="1349"/>
        <v>Avg of 4 NM Projects</v>
      </c>
      <c r="H6618" s="15">
        <f t="shared" si="1338"/>
        <v>15</v>
      </c>
      <c r="I6618" s="93">
        <v>104.58000000000001</v>
      </c>
      <c r="J6618">
        <f t="shared" si="1339"/>
        <v>0.58752808988764049</v>
      </c>
      <c r="K6618" s="4">
        <v>22.85</v>
      </c>
      <c r="L6618" s="4">
        <v>19.149999999999999</v>
      </c>
      <c r="M6618" s="16">
        <f t="shared" si="1340"/>
        <v>2.002707</v>
      </c>
      <c r="N6618">
        <f t="shared" si="1341"/>
        <v>0</v>
      </c>
      <c r="O6618">
        <f t="shared" si="1342"/>
        <v>1</v>
      </c>
      <c r="P6618" s="63">
        <f t="shared" si="1343"/>
        <v>0</v>
      </c>
    </row>
    <row r="6619" spans="1:16" x14ac:dyDescent="0.3">
      <c r="A6619">
        <f t="shared" si="1344"/>
        <v>2019</v>
      </c>
      <c r="B6619">
        <f t="shared" si="1345"/>
        <v>6</v>
      </c>
      <c r="C6619">
        <f t="shared" si="1346"/>
        <v>3</v>
      </c>
      <c r="D6619">
        <f t="shared" si="1347"/>
        <v>3</v>
      </c>
      <c r="E6619" t="str">
        <f t="shared" si="1348"/>
        <v>ON</v>
      </c>
      <c r="F6619" s="13">
        <f t="shared" si="1337"/>
        <v>43619</v>
      </c>
      <c r="G6619" s="14" t="str">
        <f t="shared" si="1349"/>
        <v>Avg of 4 NM Projects</v>
      </c>
      <c r="H6619" s="15">
        <f t="shared" si="1338"/>
        <v>16</v>
      </c>
      <c r="I6619" s="93">
        <v>81.66</v>
      </c>
      <c r="J6619">
        <f t="shared" si="1339"/>
        <v>0.45876404494382023</v>
      </c>
      <c r="K6619" s="4">
        <v>22.71</v>
      </c>
      <c r="L6619" s="4">
        <v>22.18</v>
      </c>
      <c r="M6619" s="16">
        <f t="shared" si="1340"/>
        <v>1.8112187999999998</v>
      </c>
      <c r="N6619">
        <f t="shared" si="1341"/>
        <v>0</v>
      </c>
      <c r="O6619">
        <f t="shared" si="1342"/>
        <v>0</v>
      </c>
      <c r="P6619" s="63">
        <f t="shared" si="1343"/>
        <v>0</v>
      </c>
    </row>
    <row r="6620" spans="1:16" x14ac:dyDescent="0.3">
      <c r="A6620">
        <f t="shared" si="1344"/>
        <v>2019</v>
      </c>
      <c r="B6620">
        <f t="shared" si="1345"/>
        <v>6</v>
      </c>
      <c r="C6620">
        <f t="shared" si="1346"/>
        <v>3</v>
      </c>
      <c r="D6620">
        <f t="shared" si="1347"/>
        <v>3</v>
      </c>
      <c r="E6620" t="str">
        <f t="shared" si="1348"/>
        <v>ON</v>
      </c>
      <c r="F6620" s="13">
        <f t="shared" si="1337"/>
        <v>43619</v>
      </c>
      <c r="G6620" s="14" t="str">
        <f t="shared" si="1349"/>
        <v>Avg of 4 NM Projects</v>
      </c>
      <c r="H6620" s="15">
        <f t="shared" si="1338"/>
        <v>17</v>
      </c>
      <c r="I6620" s="93">
        <v>64.77000000000001</v>
      </c>
      <c r="J6620">
        <f t="shared" si="1339"/>
        <v>0.36387640449438208</v>
      </c>
      <c r="K6620" s="4">
        <v>24.43</v>
      </c>
      <c r="L6620" s="4">
        <v>34.39</v>
      </c>
      <c r="M6620" s="16">
        <f t="shared" si="1340"/>
        <v>2.2274403</v>
      </c>
      <c r="N6620">
        <f t="shared" si="1341"/>
        <v>0</v>
      </c>
      <c r="O6620">
        <f t="shared" si="1342"/>
        <v>0</v>
      </c>
      <c r="P6620" s="63">
        <f t="shared" si="1343"/>
        <v>0</v>
      </c>
    </row>
    <row r="6621" spans="1:16" x14ac:dyDescent="0.3">
      <c r="A6621">
        <f t="shared" si="1344"/>
        <v>2019</v>
      </c>
      <c r="B6621">
        <f t="shared" si="1345"/>
        <v>6</v>
      </c>
      <c r="C6621">
        <f t="shared" si="1346"/>
        <v>3</v>
      </c>
      <c r="D6621">
        <f t="shared" si="1347"/>
        <v>3</v>
      </c>
      <c r="E6621" t="str">
        <f t="shared" si="1348"/>
        <v>ON</v>
      </c>
      <c r="F6621" s="13">
        <f t="shared" ref="F6621:F6684" si="1350">+F6597+1</f>
        <v>43619</v>
      </c>
      <c r="G6621" s="14" t="str">
        <f t="shared" si="1349"/>
        <v>Avg of 4 NM Projects</v>
      </c>
      <c r="H6621" s="15">
        <f t="shared" ref="H6621:H6684" si="1351">H6597</f>
        <v>18</v>
      </c>
      <c r="I6621" s="93">
        <v>45.575000000000003</v>
      </c>
      <c r="J6621">
        <f t="shared" si="1339"/>
        <v>0.25603932584269662</v>
      </c>
      <c r="K6621" s="4">
        <v>28.08</v>
      </c>
      <c r="L6621" s="4">
        <v>35.369999999999997</v>
      </c>
      <c r="M6621" s="16">
        <f t="shared" si="1340"/>
        <v>1.6119877499999999</v>
      </c>
      <c r="N6621">
        <f t="shared" si="1341"/>
        <v>0</v>
      </c>
      <c r="O6621">
        <f t="shared" si="1342"/>
        <v>0</v>
      </c>
      <c r="P6621" s="63">
        <f t="shared" si="1343"/>
        <v>0</v>
      </c>
    </row>
    <row r="6622" spans="1:16" x14ac:dyDescent="0.3">
      <c r="A6622">
        <f t="shared" si="1344"/>
        <v>2019</v>
      </c>
      <c r="B6622">
        <f t="shared" si="1345"/>
        <v>6</v>
      </c>
      <c r="C6622">
        <f t="shared" si="1346"/>
        <v>3</v>
      </c>
      <c r="D6622">
        <f t="shared" si="1347"/>
        <v>3</v>
      </c>
      <c r="E6622" t="str">
        <f t="shared" si="1348"/>
        <v>ON</v>
      </c>
      <c r="F6622" s="13">
        <f t="shared" si="1350"/>
        <v>43619</v>
      </c>
      <c r="G6622" s="14" t="str">
        <f t="shared" si="1349"/>
        <v>Avg of 4 NM Projects</v>
      </c>
      <c r="H6622" s="15">
        <f t="shared" si="1351"/>
        <v>19</v>
      </c>
      <c r="I6622" s="93">
        <v>22.27</v>
      </c>
      <c r="J6622">
        <f t="shared" si="1339"/>
        <v>0.1251123595505618</v>
      </c>
      <c r="K6622" s="4">
        <v>31.28</v>
      </c>
      <c r="L6622" s="4">
        <v>37.24</v>
      </c>
      <c r="M6622" s="16">
        <f t="shared" si="1340"/>
        <v>0.82933479999999993</v>
      </c>
      <c r="N6622">
        <f t="shared" si="1341"/>
        <v>0</v>
      </c>
      <c r="O6622">
        <f t="shared" si="1342"/>
        <v>0</v>
      </c>
      <c r="P6622" s="63">
        <f t="shared" si="1343"/>
        <v>0</v>
      </c>
    </row>
    <row r="6623" spans="1:16" x14ac:dyDescent="0.3">
      <c r="A6623">
        <f t="shared" si="1344"/>
        <v>2019</v>
      </c>
      <c r="B6623">
        <f t="shared" si="1345"/>
        <v>6</v>
      </c>
      <c r="C6623">
        <f t="shared" si="1346"/>
        <v>3</v>
      </c>
      <c r="D6623">
        <f t="shared" si="1347"/>
        <v>3</v>
      </c>
      <c r="E6623" t="str">
        <f t="shared" si="1348"/>
        <v>ON</v>
      </c>
      <c r="F6623" s="13">
        <f t="shared" si="1350"/>
        <v>43619</v>
      </c>
      <c r="G6623" s="14" t="str">
        <f t="shared" si="1349"/>
        <v>Avg of 4 NM Projects</v>
      </c>
      <c r="H6623" s="15">
        <f t="shared" si="1351"/>
        <v>20</v>
      </c>
      <c r="I6623" s="93">
        <v>5.76</v>
      </c>
      <c r="J6623">
        <f t="shared" si="1339"/>
        <v>3.2359550561797755E-2</v>
      </c>
      <c r="K6623" s="4">
        <v>27.59</v>
      </c>
      <c r="L6623" s="4">
        <v>43.44</v>
      </c>
      <c r="M6623" s="16">
        <f t="shared" si="1340"/>
        <v>0.2502144</v>
      </c>
      <c r="N6623">
        <f t="shared" si="1341"/>
        <v>0</v>
      </c>
      <c r="O6623">
        <f t="shared" si="1342"/>
        <v>0</v>
      </c>
      <c r="P6623" s="63">
        <f t="shared" si="1343"/>
        <v>0</v>
      </c>
    </row>
    <row r="6624" spans="1:16" x14ac:dyDescent="0.3">
      <c r="A6624">
        <f t="shared" si="1344"/>
        <v>2019</v>
      </c>
      <c r="B6624">
        <f t="shared" si="1345"/>
        <v>6</v>
      </c>
      <c r="C6624">
        <f t="shared" si="1346"/>
        <v>3</v>
      </c>
      <c r="D6624">
        <f t="shared" si="1347"/>
        <v>3</v>
      </c>
      <c r="E6624" t="str">
        <f t="shared" si="1348"/>
        <v>ON</v>
      </c>
      <c r="F6624" s="13">
        <f t="shared" si="1350"/>
        <v>43619</v>
      </c>
      <c r="G6624" s="14" t="str">
        <f t="shared" si="1349"/>
        <v>Avg of 4 NM Projects</v>
      </c>
      <c r="H6624" s="15">
        <f t="shared" si="1351"/>
        <v>21</v>
      </c>
      <c r="I6624" s="93">
        <v>0</v>
      </c>
      <c r="J6624">
        <f t="shared" si="1339"/>
        <v>0</v>
      </c>
      <c r="K6624" s="4">
        <v>29.98</v>
      </c>
      <c r="L6624" s="4">
        <v>41.97</v>
      </c>
      <c r="M6624" s="16">
        <f t="shared" si="1340"/>
        <v>0</v>
      </c>
      <c r="N6624">
        <f t="shared" si="1341"/>
        <v>1</v>
      </c>
      <c r="O6624">
        <f t="shared" si="1342"/>
        <v>0</v>
      </c>
      <c r="P6624" s="63">
        <f t="shared" si="1343"/>
        <v>0</v>
      </c>
    </row>
    <row r="6625" spans="1:18" x14ac:dyDescent="0.3">
      <c r="A6625">
        <f t="shared" si="1344"/>
        <v>2019</v>
      </c>
      <c r="B6625">
        <f t="shared" si="1345"/>
        <v>6</v>
      </c>
      <c r="C6625">
        <f t="shared" si="1346"/>
        <v>3</v>
      </c>
      <c r="D6625">
        <f t="shared" si="1347"/>
        <v>3</v>
      </c>
      <c r="E6625" t="str">
        <f t="shared" si="1348"/>
        <v>ON</v>
      </c>
      <c r="F6625" s="13">
        <f t="shared" si="1350"/>
        <v>43619</v>
      </c>
      <c r="G6625" s="14" t="str">
        <f t="shared" si="1349"/>
        <v>Avg of 4 NM Projects</v>
      </c>
      <c r="H6625" s="15">
        <f t="shared" si="1351"/>
        <v>22</v>
      </c>
      <c r="I6625" s="93">
        <v>-0.13</v>
      </c>
      <c r="J6625">
        <f t="shared" si="1339"/>
        <v>-7.3033707865168538E-4</v>
      </c>
      <c r="K6625" s="4">
        <v>26.61</v>
      </c>
      <c r="L6625" s="4">
        <v>33.159999999999997</v>
      </c>
      <c r="M6625" s="16">
        <f t="shared" si="1340"/>
        <v>-4.3107999999999992E-3</v>
      </c>
      <c r="N6625">
        <f t="shared" si="1341"/>
        <v>0</v>
      </c>
      <c r="O6625">
        <f t="shared" si="1342"/>
        <v>0</v>
      </c>
      <c r="P6625" s="63">
        <f t="shared" si="1343"/>
        <v>0</v>
      </c>
    </row>
    <row r="6626" spans="1:18" x14ac:dyDescent="0.3">
      <c r="A6626">
        <f t="shared" si="1344"/>
        <v>2019</v>
      </c>
      <c r="B6626">
        <f t="shared" si="1345"/>
        <v>6</v>
      </c>
      <c r="C6626">
        <f t="shared" si="1346"/>
        <v>3</v>
      </c>
      <c r="D6626">
        <f t="shared" si="1347"/>
        <v>3</v>
      </c>
      <c r="E6626" t="str">
        <f t="shared" si="1348"/>
        <v>ON</v>
      </c>
      <c r="F6626" s="13">
        <f t="shared" si="1350"/>
        <v>43619</v>
      </c>
      <c r="G6626" s="14" t="str">
        <f t="shared" si="1349"/>
        <v>Avg of 4 NM Projects</v>
      </c>
      <c r="H6626" s="15">
        <f t="shared" si="1351"/>
        <v>23</v>
      </c>
      <c r="I6626" s="93">
        <v>-0.39</v>
      </c>
      <c r="J6626">
        <f t="shared" si="1339"/>
        <v>-2.1910112359550564E-3</v>
      </c>
      <c r="K6626" s="4">
        <v>23.15</v>
      </c>
      <c r="L6626" s="4">
        <v>26.59</v>
      </c>
      <c r="M6626" s="16">
        <f t="shared" si="1340"/>
        <v>-1.03701E-2</v>
      </c>
      <c r="N6626">
        <f t="shared" si="1341"/>
        <v>0</v>
      </c>
      <c r="O6626">
        <f t="shared" si="1342"/>
        <v>0</v>
      </c>
      <c r="P6626" s="63">
        <f t="shared" si="1343"/>
        <v>0</v>
      </c>
    </row>
    <row r="6627" spans="1:18" x14ac:dyDescent="0.3">
      <c r="A6627">
        <f t="shared" si="1344"/>
        <v>2019</v>
      </c>
      <c r="B6627">
        <f t="shared" si="1345"/>
        <v>6</v>
      </c>
      <c r="C6627">
        <f t="shared" si="1346"/>
        <v>3</v>
      </c>
      <c r="D6627">
        <f t="shared" si="1347"/>
        <v>3</v>
      </c>
      <c r="E6627" t="str">
        <f t="shared" si="1348"/>
        <v>OFF</v>
      </c>
      <c r="F6627" s="13">
        <f t="shared" si="1350"/>
        <v>43619</v>
      </c>
      <c r="G6627" s="14" t="str">
        <f t="shared" si="1349"/>
        <v>Avg of 4 NM Projects</v>
      </c>
      <c r="H6627" s="15">
        <f t="shared" si="1351"/>
        <v>24</v>
      </c>
      <c r="I6627" s="93">
        <v>0</v>
      </c>
      <c r="J6627">
        <f t="shared" si="1339"/>
        <v>0</v>
      </c>
      <c r="K6627" s="4">
        <v>22.53</v>
      </c>
      <c r="L6627" s="4">
        <v>16.46</v>
      </c>
      <c r="M6627" s="16">
        <f t="shared" si="1340"/>
        <v>0</v>
      </c>
      <c r="N6627">
        <f t="shared" si="1341"/>
        <v>1</v>
      </c>
      <c r="O6627">
        <f t="shared" si="1342"/>
        <v>0</v>
      </c>
      <c r="P6627" s="63">
        <f t="shared" si="1343"/>
        <v>0</v>
      </c>
    </row>
    <row r="6628" spans="1:18" x14ac:dyDescent="0.3">
      <c r="A6628">
        <f t="shared" si="1344"/>
        <v>2019</v>
      </c>
      <c r="B6628">
        <f t="shared" si="1345"/>
        <v>6</v>
      </c>
      <c r="C6628">
        <f t="shared" si="1346"/>
        <v>4</v>
      </c>
      <c r="D6628">
        <f t="shared" si="1347"/>
        <v>4</v>
      </c>
      <c r="E6628" t="str">
        <f t="shared" si="1348"/>
        <v>OFF</v>
      </c>
      <c r="F6628" s="13">
        <f t="shared" si="1350"/>
        <v>43620</v>
      </c>
      <c r="G6628" s="14" t="str">
        <f t="shared" si="1349"/>
        <v>Avg of 4 NM Projects</v>
      </c>
      <c r="H6628" s="15">
        <f t="shared" si="1351"/>
        <v>1</v>
      </c>
      <c r="I6628" s="93">
        <v>-0.13</v>
      </c>
      <c r="J6628">
        <f t="shared" si="1339"/>
        <v>-7.3033707865168538E-4</v>
      </c>
      <c r="K6628" s="4">
        <v>20.66</v>
      </c>
      <c r="L6628" s="4">
        <v>19.09</v>
      </c>
      <c r="M6628" s="16">
        <f t="shared" si="1340"/>
        <v>-2.4816999999999999E-3</v>
      </c>
      <c r="N6628">
        <f t="shared" si="1341"/>
        <v>0</v>
      </c>
      <c r="O6628">
        <f t="shared" si="1342"/>
        <v>0</v>
      </c>
      <c r="P6628" s="63">
        <f t="shared" si="1343"/>
        <v>0</v>
      </c>
      <c r="Q6628" s="34"/>
      <c r="R6628" s="34"/>
    </row>
    <row r="6629" spans="1:18" x14ac:dyDescent="0.3">
      <c r="A6629">
        <f t="shared" si="1344"/>
        <v>2019</v>
      </c>
      <c r="B6629">
        <f t="shared" si="1345"/>
        <v>6</v>
      </c>
      <c r="C6629">
        <f t="shared" si="1346"/>
        <v>4</v>
      </c>
      <c r="D6629">
        <f t="shared" si="1347"/>
        <v>4</v>
      </c>
      <c r="E6629" t="str">
        <f t="shared" si="1348"/>
        <v>OFF</v>
      </c>
      <c r="F6629" s="13">
        <f t="shared" si="1350"/>
        <v>43620</v>
      </c>
      <c r="G6629" s="14" t="str">
        <f t="shared" si="1349"/>
        <v>Avg of 4 NM Projects</v>
      </c>
      <c r="H6629" s="15">
        <f t="shared" si="1351"/>
        <v>2</v>
      </c>
      <c r="I6629" s="93">
        <v>-0.13</v>
      </c>
      <c r="J6629">
        <f t="shared" si="1339"/>
        <v>-7.3033707865168538E-4</v>
      </c>
      <c r="K6629" s="4">
        <v>19.5</v>
      </c>
      <c r="L6629" s="4">
        <v>18.84</v>
      </c>
      <c r="M6629" s="16">
        <f t="shared" si="1340"/>
        <v>-2.4492000000000003E-3</v>
      </c>
      <c r="N6629">
        <f t="shared" si="1341"/>
        <v>0</v>
      </c>
      <c r="O6629">
        <f t="shared" si="1342"/>
        <v>0</v>
      </c>
      <c r="P6629" s="63">
        <f t="shared" si="1343"/>
        <v>0</v>
      </c>
    </row>
    <row r="6630" spans="1:18" x14ac:dyDescent="0.3">
      <c r="A6630">
        <f t="shared" si="1344"/>
        <v>2019</v>
      </c>
      <c r="B6630">
        <f t="shared" si="1345"/>
        <v>6</v>
      </c>
      <c r="C6630">
        <f t="shared" si="1346"/>
        <v>4</v>
      </c>
      <c r="D6630">
        <f t="shared" si="1347"/>
        <v>4</v>
      </c>
      <c r="E6630" t="str">
        <f t="shared" si="1348"/>
        <v>OFF</v>
      </c>
      <c r="F6630" s="13">
        <f t="shared" si="1350"/>
        <v>43620</v>
      </c>
      <c r="G6630" s="14" t="str">
        <f t="shared" si="1349"/>
        <v>Avg of 4 NM Projects</v>
      </c>
      <c r="H6630" s="15">
        <f t="shared" si="1351"/>
        <v>3</v>
      </c>
      <c r="I6630" s="93">
        <v>0</v>
      </c>
      <c r="J6630">
        <f t="shared" si="1339"/>
        <v>0</v>
      </c>
      <c r="K6630" s="4">
        <v>18.41</v>
      </c>
      <c r="L6630" s="4">
        <v>18.920000000000002</v>
      </c>
      <c r="M6630" s="16">
        <f t="shared" si="1340"/>
        <v>0</v>
      </c>
      <c r="N6630">
        <f t="shared" si="1341"/>
        <v>1</v>
      </c>
      <c r="O6630">
        <f t="shared" si="1342"/>
        <v>0</v>
      </c>
      <c r="P6630" s="63">
        <f t="shared" si="1343"/>
        <v>0</v>
      </c>
    </row>
    <row r="6631" spans="1:18" x14ac:dyDescent="0.3">
      <c r="A6631">
        <f t="shared" si="1344"/>
        <v>2019</v>
      </c>
      <c r="B6631">
        <f t="shared" si="1345"/>
        <v>6</v>
      </c>
      <c r="C6631">
        <f t="shared" si="1346"/>
        <v>4</v>
      </c>
      <c r="D6631">
        <f t="shared" si="1347"/>
        <v>4</v>
      </c>
      <c r="E6631" t="str">
        <f t="shared" si="1348"/>
        <v>OFF</v>
      </c>
      <c r="F6631" s="13">
        <f t="shared" si="1350"/>
        <v>43620</v>
      </c>
      <c r="G6631" s="14" t="str">
        <f t="shared" si="1349"/>
        <v>Avg of 4 NM Projects</v>
      </c>
      <c r="H6631" s="15">
        <f t="shared" si="1351"/>
        <v>4</v>
      </c>
      <c r="I6631" s="93">
        <v>0</v>
      </c>
      <c r="J6631">
        <f t="shared" si="1339"/>
        <v>0</v>
      </c>
      <c r="K6631" s="4">
        <v>18.399999999999999</v>
      </c>
      <c r="L6631" s="4">
        <v>18.71</v>
      </c>
      <c r="M6631" s="16">
        <f t="shared" si="1340"/>
        <v>0</v>
      </c>
      <c r="N6631">
        <f t="shared" si="1341"/>
        <v>1</v>
      </c>
      <c r="O6631">
        <f t="shared" si="1342"/>
        <v>0</v>
      </c>
      <c r="P6631" s="63">
        <f t="shared" si="1343"/>
        <v>0</v>
      </c>
    </row>
    <row r="6632" spans="1:18" x14ac:dyDescent="0.3">
      <c r="A6632">
        <f t="shared" si="1344"/>
        <v>2019</v>
      </c>
      <c r="B6632">
        <f t="shared" si="1345"/>
        <v>6</v>
      </c>
      <c r="C6632">
        <f t="shared" si="1346"/>
        <v>4</v>
      </c>
      <c r="D6632">
        <f t="shared" si="1347"/>
        <v>4</v>
      </c>
      <c r="E6632" t="str">
        <f t="shared" si="1348"/>
        <v>OFF</v>
      </c>
      <c r="F6632" s="13">
        <f t="shared" si="1350"/>
        <v>43620</v>
      </c>
      <c r="G6632" s="14" t="str">
        <f t="shared" si="1349"/>
        <v>Avg of 4 NM Projects</v>
      </c>
      <c r="H6632" s="15">
        <f t="shared" si="1351"/>
        <v>5</v>
      </c>
      <c r="I6632" s="93">
        <v>-0.13</v>
      </c>
      <c r="J6632">
        <f t="shared" si="1339"/>
        <v>-7.3033707865168538E-4</v>
      </c>
      <c r="K6632" s="4">
        <v>18.559999999999999</v>
      </c>
      <c r="L6632" s="4">
        <v>18.690000000000001</v>
      </c>
      <c r="M6632" s="16">
        <f t="shared" si="1340"/>
        <v>-2.4297000000000003E-3</v>
      </c>
      <c r="N6632">
        <f t="shared" si="1341"/>
        <v>0</v>
      </c>
      <c r="O6632">
        <f t="shared" si="1342"/>
        <v>0</v>
      </c>
      <c r="P6632" s="63">
        <f t="shared" si="1343"/>
        <v>0</v>
      </c>
    </row>
    <row r="6633" spans="1:18" x14ac:dyDescent="0.3">
      <c r="A6633">
        <f t="shared" si="1344"/>
        <v>2019</v>
      </c>
      <c r="B6633">
        <f t="shared" si="1345"/>
        <v>6</v>
      </c>
      <c r="C6633">
        <f t="shared" si="1346"/>
        <v>4</v>
      </c>
      <c r="D6633">
        <f t="shared" si="1347"/>
        <v>4</v>
      </c>
      <c r="E6633" t="str">
        <f t="shared" si="1348"/>
        <v>OFF</v>
      </c>
      <c r="F6633" s="13">
        <f t="shared" si="1350"/>
        <v>43620</v>
      </c>
      <c r="G6633" s="14" t="str">
        <f t="shared" si="1349"/>
        <v>Avg of 4 NM Projects</v>
      </c>
      <c r="H6633" s="15">
        <f t="shared" si="1351"/>
        <v>6</v>
      </c>
      <c r="I6633" s="93">
        <v>0.51</v>
      </c>
      <c r="J6633">
        <f t="shared" si="1339"/>
        <v>2.8651685393258426E-3</v>
      </c>
      <c r="K6633" s="4">
        <v>22.43</v>
      </c>
      <c r="L6633" s="4">
        <v>19.239999999999998</v>
      </c>
      <c r="M6633" s="16">
        <f t="shared" si="1340"/>
        <v>9.8124000000000006E-3</v>
      </c>
      <c r="N6633">
        <f t="shared" si="1341"/>
        <v>0</v>
      </c>
      <c r="O6633">
        <f t="shared" si="1342"/>
        <v>0</v>
      </c>
      <c r="P6633" s="63">
        <f t="shared" si="1343"/>
        <v>0</v>
      </c>
    </row>
    <row r="6634" spans="1:18" x14ac:dyDescent="0.3">
      <c r="A6634">
        <f t="shared" si="1344"/>
        <v>2019</v>
      </c>
      <c r="B6634">
        <f t="shared" si="1345"/>
        <v>6</v>
      </c>
      <c r="C6634">
        <f t="shared" si="1346"/>
        <v>4</v>
      </c>
      <c r="D6634">
        <f t="shared" si="1347"/>
        <v>4</v>
      </c>
      <c r="E6634" t="str">
        <f t="shared" si="1348"/>
        <v>OFF</v>
      </c>
      <c r="F6634" s="13">
        <f t="shared" si="1350"/>
        <v>43620</v>
      </c>
      <c r="G6634" s="14" t="str">
        <f t="shared" si="1349"/>
        <v>Avg of 4 NM Projects</v>
      </c>
      <c r="H6634" s="15">
        <f t="shared" si="1351"/>
        <v>7</v>
      </c>
      <c r="I6634" s="93">
        <v>9.0850000000000009</v>
      </c>
      <c r="J6634">
        <f t="shared" si="1339"/>
        <v>5.1039325842696631E-2</v>
      </c>
      <c r="K6634" s="4">
        <v>24.89</v>
      </c>
      <c r="L6634" s="4">
        <v>4.1900000000000004</v>
      </c>
      <c r="M6634" s="16">
        <f t="shared" si="1340"/>
        <v>3.8066150000000007E-2</v>
      </c>
      <c r="N6634">
        <f t="shared" si="1341"/>
        <v>0</v>
      </c>
      <c r="O6634">
        <f t="shared" si="1342"/>
        <v>0</v>
      </c>
      <c r="P6634" s="63">
        <f t="shared" si="1343"/>
        <v>0</v>
      </c>
    </row>
    <row r="6635" spans="1:18" x14ac:dyDescent="0.3">
      <c r="A6635">
        <f t="shared" si="1344"/>
        <v>2019</v>
      </c>
      <c r="B6635">
        <f t="shared" si="1345"/>
        <v>6</v>
      </c>
      <c r="C6635">
        <f t="shared" si="1346"/>
        <v>4</v>
      </c>
      <c r="D6635">
        <f t="shared" si="1347"/>
        <v>4</v>
      </c>
      <c r="E6635" t="str">
        <f t="shared" si="1348"/>
        <v>ON</v>
      </c>
      <c r="F6635" s="13">
        <f t="shared" si="1350"/>
        <v>43620</v>
      </c>
      <c r="G6635" s="14" t="str">
        <f t="shared" si="1349"/>
        <v>Avg of 4 NM Projects</v>
      </c>
      <c r="H6635" s="15">
        <f t="shared" si="1351"/>
        <v>8</v>
      </c>
      <c r="I6635" s="93">
        <v>30.594999999999999</v>
      </c>
      <c r="J6635">
        <f t="shared" si="1339"/>
        <v>0.17188202247191012</v>
      </c>
      <c r="K6635" s="4">
        <v>29.6</v>
      </c>
      <c r="L6635" s="4">
        <v>18.21</v>
      </c>
      <c r="M6635" s="16">
        <f t="shared" si="1340"/>
        <v>0.55713495000000002</v>
      </c>
      <c r="N6635">
        <f t="shared" si="1341"/>
        <v>0</v>
      </c>
      <c r="O6635">
        <f t="shared" si="1342"/>
        <v>0</v>
      </c>
      <c r="P6635" s="63">
        <f t="shared" si="1343"/>
        <v>0</v>
      </c>
    </row>
    <row r="6636" spans="1:18" x14ac:dyDescent="0.3">
      <c r="A6636">
        <f t="shared" si="1344"/>
        <v>2019</v>
      </c>
      <c r="B6636">
        <f t="shared" si="1345"/>
        <v>6</v>
      </c>
      <c r="C6636">
        <f t="shared" si="1346"/>
        <v>4</v>
      </c>
      <c r="D6636">
        <f t="shared" si="1347"/>
        <v>4</v>
      </c>
      <c r="E6636" t="str">
        <f t="shared" si="1348"/>
        <v>ON</v>
      </c>
      <c r="F6636" s="13">
        <f t="shared" si="1350"/>
        <v>43620</v>
      </c>
      <c r="G6636" s="14" t="str">
        <f t="shared" si="1349"/>
        <v>Avg of 4 NM Projects</v>
      </c>
      <c r="H6636" s="15">
        <f t="shared" si="1351"/>
        <v>9</v>
      </c>
      <c r="I6636" s="93">
        <v>51.714999999999996</v>
      </c>
      <c r="J6636">
        <f t="shared" si="1339"/>
        <v>0.29053370786516852</v>
      </c>
      <c r="K6636" s="4">
        <v>23.51</v>
      </c>
      <c r="L6636" s="4">
        <v>17.149999999999999</v>
      </c>
      <c r="M6636" s="16">
        <f t="shared" si="1340"/>
        <v>0.88691224999999985</v>
      </c>
      <c r="N6636">
        <f t="shared" si="1341"/>
        <v>0</v>
      </c>
      <c r="O6636">
        <f t="shared" si="1342"/>
        <v>0</v>
      </c>
      <c r="P6636" s="63">
        <f t="shared" si="1343"/>
        <v>0</v>
      </c>
    </row>
    <row r="6637" spans="1:18" x14ac:dyDescent="0.3">
      <c r="A6637">
        <f t="shared" si="1344"/>
        <v>2019</v>
      </c>
      <c r="B6637">
        <f t="shared" si="1345"/>
        <v>6</v>
      </c>
      <c r="C6637">
        <f t="shared" si="1346"/>
        <v>4</v>
      </c>
      <c r="D6637">
        <f t="shared" si="1347"/>
        <v>4</v>
      </c>
      <c r="E6637" t="str">
        <f t="shared" si="1348"/>
        <v>ON</v>
      </c>
      <c r="F6637" s="13">
        <f t="shared" si="1350"/>
        <v>43620</v>
      </c>
      <c r="G6637" s="14" t="str">
        <f t="shared" si="1349"/>
        <v>Avg of 4 NM Projects</v>
      </c>
      <c r="H6637" s="15">
        <f t="shared" si="1351"/>
        <v>10</v>
      </c>
      <c r="I6637" s="93">
        <v>57.725000000000009</v>
      </c>
      <c r="J6637">
        <f t="shared" si="1339"/>
        <v>0.32429775280898882</v>
      </c>
      <c r="K6637" s="4">
        <v>21.19</v>
      </c>
      <c r="L6637" s="4">
        <v>14.43</v>
      </c>
      <c r="M6637" s="16">
        <f t="shared" si="1340"/>
        <v>0.83297175000000012</v>
      </c>
      <c r="N6637">
        <f t="shared" si="1341"/>
        <v>0</v>
      </c>
      <c r="O6637">
        <f t="shared" si="1342"/>
        <v>0</v>
      </c>
      <c r="P6637" s="63">
        <f t="shared" si="1343"/>
        <v>0</v>
      </c>
    </row>
    <row r="6638" spans="1:18" x14ac:dyDescent="0.3">
      <c r="A6638">
        <f t="shared" si="1344"/>
        <v>2019</v>
      </c>
      <c r="B6638">
        <f t="shared" si="1345"/>
        <v>6</v>
      </c>
      <c r="C6638">
        <f t="shared" si="1346"/>
        <v>4</v>
      </c>
      <c r="D6638">
        <f t="shared" si="1347"/>
        <v>4</v>
      </c>
      <c r="E6638" t="str">
        <f t="shared" si="1348"/>
        <v>ON</v>
      </c>
      <c r="F6638" s="13">
        <f t="shared" si="1350"/>
        <v>43620</v>
      </c>
      <c r="G6638" s="14" t="str">
        <f t="shared" si="1349"/>
        <v>Avg of 4 NM Projects</v>
      </c>
      <c r="H6638" s="15">
        <f t="shared" si="1351"/>
        <v>11</v>
      </c>
      <c r="I6638" s="93">
        <v>71.42</v>
      </c>
      <c r="J6638">
        <f t="shared" si="1339"/>
        <v>0.40123595505617976</v>
      </c>
      <c r="K6638" s="4">
        <v>21.47</v>
      </c>
      <c r="L6638" s="4">
        <v>4.8</v>
      </c>
      <c r="M6638" s="16">
        <f t="shared" si="1340"/>
        <v>0.34281599999999995</v>
      </c>
      <c r="N6638">
        <f t="shared" si="1341"/>
        <v>0</v>
      </c>
      <c r="O6638">
        <f t="shared" si="1342"/>
        <v>0</v>
      </c>
      <c r="P6638" s="63">
        <f t="shared" si="1343"/>
        <v>0</v>
      </c>
    </row>
    <row r="6639" spans="1:18" x14ac:dyDescent="0.3">
      <c r="A6639">
        <f t="shared" si="1344"/>
        <v>2019</v>
      </c>
      <c r="B6639">
        <f t="shared" si="1345"/>
        <v>6</v>
      </c>
      <c r="C6639">
        <f t="shared" si="1346"/>
        <v>4</v>
      </c>
      <c r="D6639">
        <f t="shared" si="1347"/>
        <v>4</v>
      </c>
      <c r="E6639" t="str">
        <f t="shared" si="1348"/>
        <v>ON</v>
      </c>
      <c r="F6639" s="13">
        <f t="shared" si="1350"/>
        <v>43620</v>
      </c>
      <c r="G6639" s="14" t="str">
        <f t="shared" si="1349"/>
        <v>Avg of 4 NM Projects</v>
      </c>
      <c r="H6639" s="15">
        <f t="shared" si="1351"/>
        <v>12</v>
      </c>
      <c r="I6639" s="93">
        <v>68.475000000000009</v>
      </c>
      <c r="J6639">
        <f t="shared" si="1339"/>
        <v>0.38469101123595512</v>
      </c>
      <c r="K6639" s="4">
        <v>21.04</v>
      </c>
      <c r="L6639" s="4">
        <v>10.34</v>
      </c>
      <c r="M6639" s="16">
        <f t="shared" si="1340"/>
        <v>0.70803150000000004</v>
      </c>
      <c r="N6639">
        <f t="shared" si="1341"/>
        <v>0</v>
      </c>
      <c r="O6639">
        <f t="shared" si="1342"/>
        <v>0</v>
      </c>
      <c r="P6639" s="63">
        <f t="shared" si="1343"/>
        <v>0</v>
      </c>
    </row>
    <row r="6640" spans="1:18" x14ac:dyDescent="0.3">
      <c r="A6640">
        <f t="shared" si="1344"/>
        <v>2019</v>
      </c>
      <c r="B6640">
        <f t="shared" si="1345"/>
        <v>6</v>
      </c>
      <c r="C6640">
        <f t="shared" si="1346"/>
        <v>4</v>
      </c>
      <c r="D6640">
        <f t="shared" si="1347"/>
        <v>4</v>
      </c>
      <c r="E6640" t="str">
        <f t="shared" si="1348"/>
        <v>ON</v>
      </c>
      <c r="F6640" s="13">
        <f t="shared" si="1350"/>
        <v>43620</v>
      </c>
      <c r="G6640" s="14" t="str">
        <f t="shared" si="1349"/>
        <v>Avg of 4 NM Projects</v>
      </c>
      <c r="H6640" s="15">
        <f t="shared" si="1351"/>
        <v>13</v>
      </c>
      <c r="I6640" s="93">
        <v>74.88</v>
      </c>
      <c r="J6640">
        <f t="shared" si="1339"/>
        <v>0.42067415730337077</v>
      </c>
      <c r="K6640" s="4">
        <v>21.07</v>
      </c>
      <c r="L6640" s="4">
        <v>16.96</v>
      </c>
      <c r="M6640" s="16">
        <f t="shared" si="1340"/>
        <v>1.2699647999999999</v>
      </c>
      <c r="N6640">
        <f t="shared" si="1341"/>
        <v>0</v>
      </c>
      <c r="O6640">
        <f t="shared" si="1342"/>
        <v>0</v>
      </c>
      <c r="P6640" s="63">
        <f t="shared" si="1343"/>
        <v>0</v>
      </c>
    </row>
    <row r="6641" spans="1:18" x14ac:dyDescent="0.3">
      <c r="A6641">
        <f t="shared" si="1344"/>
        <v>2019</v>
      </c>
      <c r="B6641">
        <f t="shared" si="1345"/>
        <v>6</v>
      </c>
      <c r="C6641">
        <f t="shared" si="1346"/>
        <v>4</v>
      </c>
      <c r="D6641">
        <f t="shared" si="1347"/>
        <v>4</v>
      </c>
      <c r="E6641" t="str">
        <f t="shared" si="1348"/>
        <v>ON</v>
      </c>
      <c r="F6641" s="13">
        <f t="shared" si="1350"/>
        <v>43620</v>
      </c>
      <c r="G6641" s="14" t="str">
        <f t="shared" si="1349"/>
        <v>Avg of 4 NM Projects</v>
      </c>
      <c r="H6641" s="15">
        <f t="shared" si="1351"/>
        <v>14</v>
      </c>
      <c r="I6641" s="93">
        <v>54.524999999999999</v>
      </c>
      <c r="J6641">
        <f t="shared" si="1339"/>
        <v>0.30632022471910114</v>
      </c>
      <c r="K6641" s="4">
        <v>22.6</v>
      </c>
      <c r="L6641" s="4">
        <v>12.85</v>
      </c>
      <c r="M6641" s="16">
        <f t="shared" si="1340"/>
        <v>0.70064625000000003</v>
      </c>
      <c r="N6641">
        <f t="shared" si="1341"/>
        <v>0</v>
      </c>
      <c r="O6641">
        <f t="shared" si="1342"/>
        <v>0</v>
      </c>
      <c r="P6641" s="63">
        <f t="shared" si="1343"/>
        <v>0</v>
      </c>
    </row>
    <row r="6642" spans="1:18" x14ac:dyDescent="0.3">
      <c r="A6642">
        <f t="shared" si="1344"/>
        <v>2019</v>
      </c>
      <c r="B6642">
        <f t="shared" si="1345"/>
        <v>6</v>
      </c>
      <c r="C6642">
        <f t="shared" si="1346"/>
        <v>4</v>
      </c>
      <c r="D6642">
        <f t="shared" si="1347"/>
        <v>4</v>
      </c>
      <c r="E6642" t="str">
        <f t="shared" si="1348"/>
        <v>ON</v>
      </c>
      <c r="F6642" s="13">
        <f t="shared" si="1350"/>
        <v>43620</v>
      </c>
      <c r="G6642" s="14" t="str">
        <f t="shared" si="1349"/>
        <v>Avg of 4 NM Projects</v>
      </c>
      <c r="H6642" s="15">
        <f t="shared" si="1351"/>
        <v>15</v>
      </c>
      <c r="I6642" s="93">
        <v>59.91</v>
      </c>
      <c r="J6642">
        <f t="shared" si="1339"/>
        <v>0.33657303370786518</v>
      </c>
      <c r="K6642" s="4">
        <v>24.57</v>
      </c>
      <c r="L6642" s="4">
        <v>1.24</v>
      </c>
      <c r="M6642" s="16">
        <f t="shared" si="1340"/>
        <v>7.4288399999999991E-2</v>
      </c>
      <c r="N6642">
        <f t="shared" si="1341"/>
        <v>0</v>
      </c>
      <c r="O6642">
        <f t="shared" si="1342"/>
        <v>0</v>
      </c>
      <c r="P6642" s="63">
        <f t="shared" si="1343"/>
        <v>0</v>
      </c>
    </row>
    <row r="6643" spans="1:18" x14ac:dyDescent="0.3">
      <c r="A6643">
        <f t="shared" si="1344"/>
        <v>2019</v>
      </c>
      <c r="B6643">
        <f t="shared" si="1345"/>
        <v>6</v>
      </c>
      <c r="C6643">
        <f t="shared" si="1346"/>
        <v>4</v>
      </c>
      <c r="D6643">
        <f t="shared" si="1347"/>
        <v>4</v>
      </c>
      <c r="E6643" t="str">
        <f t="shared" si="1348"/>
        <v>ON</v>
      </c>
      <c r="F6643" s="13">
        <f t="shared" si="1350"/>
        <v>43620</v>
      </c>
      <c r="G6643" s="14" t="str">
        <f t="shared" si="1349"/>
        <v>Avg of 4 NM Projects</v>
      </c>
      <c r="H6643" s="15">
        <f t="shared" si="1351"/>
        <v>16</v>
      </c>
      <c r="I6643" s="93">
        <v>51.835000000000001</v>
      </c>
      <c r="J6643">
        <f t="shared" si="1339"/>
        <v>0.2912078651685393</v>
      </c>
      <c r="K6643" s="4">
        <v>23.57</v>
      </c>
      <c r="L6643" s="4">
        <v>10</v>
      </c>
      <c r="M6643" s="16">
        <f t="shared" si="1340"/>
        <v>0.51834999999999998</v>
      </c>
      <c r="N6643">
        <f t="shared" si="1341"/>
        <v>0</v>
      </c>
      <c r="O6643">
        <f t="shared" si="1342"/>
        <v>0</v>
      </c>
      <c r="P6643" s="63">
        <f t="shared" si="1343"/>
        <v>0</v>
      </c>
    </row>
    <row r="6644" spans="1:18" x14ac:dyDescent="0.3">
      <c r="A6644">
        <f t="shared" si="1344"/>
        <v>2019</v>
      </c>
      <c r="B6644">
        <f t="shared" si="1345"/>
        <v>6</v>
      </c>
      <c r="C6644">
        <f t="shared" si="1346"/>
        <v>4</v>
      </c>
      <c r="D6644">
        <f t="shared" si="1347"/>
        <v>4</v>
      </c>
      <c r="E6644" t="str">
        <f t="shared" si="1348"/>
        <v>ON</v>
      </c>
      <c r="F6644" s="13">
        <f t="shared" si="1350"/>
        <v>43620</v>
      </c>
      <c r="G6644" s="14" t="str">
        <f t="shared" si="1349"/>
        <v>Avg of 4 NM Projects</v>
      </c>
      <c r="H6644" s="15">
        <f t="shared" si="1351"/>
        <v>17</v>
      </c>
      <c r="I6644" s="93">
        <v>33.414999999999992</v>
      </c>
      <c r="J6644">
        <f t="shared" si="1339"/>
        <v>0.18772471910112354</v>
      </c>
      <c r="K6644" s="4">
        <v>28.05</v>
      </c>
      <c r="L6644" s="4">
        <v>15.82</v>
      </c>
      <c r="M6644" s="16">
        <f t="shared" si="1340"/>
        <v>0.52862529999999996</v>
      </c>
      <c r="N6644">
        <f t="shared" si="1341"/>
        <v>0</v>
      </c>
      <c r="O6644">
        <f t="shared" si="1342"/>
        <v>0</v>
      </c>
      <c r="P6644" s="63">
        <f t="shared" si="1343"/>
        <v>0</v>
      </c>
    </row>
    <row r="6645" spans="1:18" x14ac:dyDescent="0.3">
      <c r="A6645">
        <f t="shared" si="1344"/>
        <v>2019</v>
      </c>
      <c r="B6645">
        <f t="shared" si="1345"/>
        <v>6</v>
      </c>
      <c r="C6645">
        <f t="shared" si="1346"/>
        <v>4</v>
      </c>
      <c r="D6645">
        <f t="shared" si="1347"/>
        <v>4</v>
      </c>
      <c r="E6645" t="str">
        <f t="shared" si="1348"/>
        <v>ON</v>
      </c>
      <c r="F6645" s="13">
        <f t="shared" si="1350"/>
        <v>43620</v>
      </c>
      <c r="G6645" s="14" t="str">
        <f t="shared" si="1349"/>
        <v>Avg of 4 NM Projects</v>
      </c>
      <c r="H6645" s="15">
        <f t="shared" si="1351"/>
        <v>18</v>
      </c>
      <c r="I6645" s="93">
        <v>16.515000000000001</v>
      </c>
      <c r="J6645">
        <f t="shared" si="1339"/>
        <v>9.2780898876404491E-2</v>
      </c>
      <c r="K6645" s="4">
        <v>29.02</v>
      </c>
      <c r="L6645" s="4">
        <v>17.690000000000001</v>
      </c>
      <c r="M6645" s="16">
        <f t="shared" si="1340"/>
        <v>0.29215035</v>
      </c>
      <c r="N6645">
        <f t="shared" si="1341"/>
        <v>0</v>
      </c>
      <c r="O6645">
        <f t="shared" si="1342"/>
        <v>0</v>
      </c>
      <c r="P6645" s="63">
        <f t="shared" si="1343"/>
        <v>0</v>
      </c>
    </row>
    <row r="6646" spans="1:18" x14ac:dyDescent="0.3">
      <c r="A6646">
        <f t="shared" si="1344"/>
        <v>2019</v>
      </c>
      <c r="B6646">
        <f t="shared" si="1345"/>
        <v>6</v>
      </c>
      <c r="C6646">
        <f t="shared" si="1346"/>
        <v>4</v>
      </c>
      <c r="D6646">
        <f t="shared" si="1347"/>
        <v>4</v>
      </c>
      <c r="E6646" t="str">
        <f t="shared" si="1348"/>
        <v>ON</v>
      </c>
      <c r="F6646" s="13">
        <f t="shared" si="1350"/>
        <v>43620</v>
      </c>
      <c r="G6646" s="14" t="str">
        <f t="shared" si="1349"/>
        <v>Avg of 4 NM Projects</v>
      </c>
      <c r="H6646" s="15">
        <f t="shared" si="1351"/>
        <v>19</v>
      </c>
      <c r="I6646" s="93">
        <v>13.96</v>
      </c>
      <c r="J6646">
        <f t="shared" si="1339"/>
        <v>7.8426966292134831E-2</v>
      </c>
      <c r="K6646" s="4">
        <v>28.77</v>
      </c>
      <c r="L6646" s="4">
        <v>19.489999999999998</v>
      </c>
      <c r="M6646" s="16">
        <f t="shared" si="1340"/>
        <v>0.2720804</v>
      </c>
      <c r="N6646">
        <f t="shared" si="1341"/>
        <v>0</v>
      </c>
      <c r="O6646">
        <f t="shared" si="1342"/>
        <v>0</v>
      </c>
      <c r="P6646" s="63">
        <f t="shared" si="1343"/>
        <v>0</v>
      </c>
    </row>
    <row r="6647" spans="1:18" x14ac:dyDescent="0.3">
      <c r="A6647">
        <f t="shared" si="1344"/>
        <v>2019</v>
      </c>
      <c r="B6647">
        <f t="shared" si="1345"/>
        <v>6</v>
      </c>
      <c r="C6647">
        <f t="shared" si="1346"/>
        <v>4</v>
      </c>
      <c r="D6647">
        <f t="shared" si="1347"/>
        <v>4</v>
      </c>
      <c r="E6647" t="str">
        <f t="shared" si="1348"/>
        <v>ON</v>
      </c>
      <c r="F6647" s="13">
        <f t="shared" si="1350"/>
        <v>43620</v>
      </c>
      <c r="G6647" s="14" t="str">
        <f t="shared" si="1349"/>
        <v>Avg of 4 NM Projects</v>
      </c>
      <c r="H6647" s="15">
        <f t="shared" si="1351"/>
        <v>20</v>
      </c>
      <c r="I6647" s="93">
        <v>5.12</v>
      </c>
      <c r="J6647">
        <f t="shared" si="1339"/>
        <v>2.8764044943820226E-2</v>
      </c>
      <c r="K6647" s="4">
        <v>27.6</v>
      </c>
      <c r="L6647" s="4">
        <v>20.57</v>
      </c>
      <c r="M6647" s="16">
        <f t="shared" si="1340"/>
        <v>0.10531839999999999</v>
      </c>
      <c r="N6647">
        <f t="shared" si="1341"/>
        <v>0</v>
      </c>
      <c r="O6647">
        <f t="shared" si="1342"/>
        <v>0</v>
      </c>
      <c r="P6647" s="63">
        <f t="shared" si="1343"/>
        <v>0</v>
      </c>
    </row>
    <row r="6648" spans="1:18" x14ac:dyDescent="0.3">
      <c r="A6648">
        <f t="shared" si="1344"/>
        <v>2019</v>
      </c>
      <c r="B6648">
        <f t="shared" si="1345"/>
        <v>6</v>
      </c>
      <c r="C6648">
        <f t="shared" si="1346"/>
        <v>4</v>
      </c>
      <c r="D6648">
        <f t="shared" si="1347"/>
        <v>4</v>
      </c>
      <c r="E6648" t="str">
        <f t="shared" si="1348"/>
        <v>ON</v>
      </c>
      <c r="F6648" s="13">
        <f t="shared" si="1350"/>
        <v>43620</v>
      </c>
      <c r="G6648" s="14" t="str">
        <f t="shared" si="1349"/>
        <v>Avg of 4 NM Projects</v>
      </c>
      <c r="H6648" s="15">
        <f t="shared" si="1351"/>
        <v>21</v>
      </c>
      <c r="I6648" s="93">
        <v>0.13</v>
      </c>
      <c r="J6648">
        <f t="shared" si="1339"/>
        <v>7.3033707865168538E-4</v>
      </c>
      <c r="K6648" s="4">
        <v>31.33</v>
      </c>
      <c r="L6648" s="4">
        <v>20.420000000000002</v>
      </c>
      <c r="M6648" s="16">
        <f t="shared" si="1340"/>
        <v>2.6546000000000004E-3</v>
      </c>
      <c r="N6648">
        <f t="shared" si="1341"/>
        <v>0</v>
      </c>
      <c r="O6648">
        <f t="shared" si="1342"/>
        <v>0</v>
      </c>
      <c r="P6648" s="63">
        <f t="shared" si="1343"/>
        <v>0</v>
      </c>
    </row>
    <row r="6649" spans="1:18" x14ac:dyDescent="0.3">
      <c r="A6649">
        <f t="shared" si="1344"/>
        <v>2019</v>
      </c>
      <c r="B6649">
        <f t="shared" si="1345"/>
        <v>6</v>
      </c>
      <c r="C6649">
        <f t="shared" si="1346"/>
        <v>4</v>
      </c>
      <c r="D6649">
        <f t="shared" si="1347"/>
        <v>4</v>
      </c>
      <c r="E6649" t="str">
        <f t="shared" si="1348"/>
        <v>ON</v>
      </c>
      <c r="F6649" s="13">
        <f t="shared" si="1350"/>
        <v>43620</v>
      </c>
      <c r="G6649" s="14" t="str">
        <f t="shared" si="1349"/>
        <v>Avg of 4 NM Projects</v>
      </c>
      <c r="H6649" s="15">
        <f t="shared" si="1351"/>
        <v>22</v>
      </c>
      <c r="I6649" s="93">
        <v>-0.13</v>
      </c>
      <c r="J6649">
        <f t="shared" si="1339"/>
        <v>-7.3033707865168538E-4</v>
      </c>
      <c r="K6649" s="4">
        <v>29.16</v>
      </c>
      <c r="L6649" s="4">
        <v>19.07</v>
      </c>
      <c r="M6649" s="16">
        <f t="shared" si="1340"/>
        <v>-2.4791000000000001E-3</v>
      </c>
      <c r="N6649">
        <f t="shared" si="1341"/>
        <v>0</v>
      </c>
      <c r="O6649">
        <f t="shared" si="1342"/>
        <v>0</v>
      </c>
      <c r="P6649" s="63">
        <f t="shared" si="1343"/>
        <v>0</v>
      </c>
    </row>
    <row r="6650" spans="1:18" x14ac:dyDescent="0.3">
      <c r="A6650">
        <f t="shared" si="1344"/>
        <v>2019</v>
      </c>
      <c r="B6650">
        <f t="shared" si="1345"/>
        <v>6</v>
      </c>
      <c r="C6650">
        <f t="shared" si="1346"/>
        <v>4</v>
      </c>
      <c r="D6650">
        <f t="shared" si="1347"/>
        <v>4</v>
      </c>
      <c r="E6650" t="str">
        <f t="shared" si="1348"/>
        <v>ON</v>
      </c>
      <c r="F6650" s="13">
        <f t="shared" si="1350"/>
        <v>43620</v>
      </c>
      <c r="G6650" s="14" t="str">
        <f t="shared" si="1349"/>
        <v>Avg of 4 NM Projects</v>
      </c>
      <c r="H6650" s="15">
        <f t="shared" si="1351"/>
        <v>23</v>
      </c>
      <c r="I6650" s="93">
        <v>-0.39</v>
      </c>
      <c r="J6650">
        <f t="shared" si="1339"/>
        <v>-2.1910112359550564E-3</v>
      </c>
      <c r="K6650" s="4">
        <v>21.7</v>
      </c>
      <c r="L6650" s="4">
        <v>17.420000000000002</v>
      </c>
      <c r="M6650" s="16">
        <f t="shared" si="1340"/>
        <v>-6.7938000000000009E-3</v>
      </c>
      <c r="N6650">
        <f t="shared" si="1341"/>
        <v>0</v>
      </c>
      <c r="O6650">
        <f t="shared" si="1342"/>
        <v>0</v>
      </c>
      <c r="P6650" s="63">
        <f t="shared" si="1343"/>
        <v>0</v>
      </c>
    </row>
    <row r="6651" spans="1:18" x14ac:dyDescent="0.3">
      <c r="A6651">
        <f t="shared" si="1344"/>
        <v>2019</v>
      </c>
      <c r="B6651">
        <f t="shared" si="1345"/>
        <v>6</v>
      </c>
      <c r="C6651">
        <f t="shared" si="1346"/>
        <v>4</v>
      </c>
      <c r="D6651">
        <f t="shared" si="1347"/>
        <v>4</v>
      </c>
      <c r="E6651" t="str">
        <f t="shared" si="1348"/>
        <v>OFF</v>
      </c>
      <c r="F6651" s="13">
        <f t="shared" si="1350"/>
        <v>43620</v>
      </c>
      <c r="G6651" s="14" t="str">
        <f t="shared" si="1349"/>
        <v>Avg of 4 NM Projects</v>
      </c>
      <c r="H6651" s="15">
        <f t="shared" si="1351"/>
        <v>24</v>
      </c>
      <c r="I6651" s="93">
        <v>0</v>
      </c>
      <c r="J6651">
        <f t="shared" si="1339"/>
        <v>0</v>
      </c>
      <c r="K6651" s="4">
        <v>23.06</v>
      </c>
      <c r="L6651" s="4">
        <v>13.44</v>
      </c>
      <c r="M6651" s="16">
        <f t="shared" si="1340"/>
        <v>0</v>
      </c>
      <c r="N6651">
        <f t="shared" si="1341"/>
        <v>1</v>
      </c>
      <c r="O6651">
        <f t="shared" si="1342"/>
        <v>0</v>
      </c>
      <c r="P6651" s="63">
        <f t="shared" si="1343"/>
        <v>0</v>
      </c>
    </row>
    <row r="6652" spans="1:18" x14ac:dyDescent="0.3">
      <c r="A6652">
        <f t="shared" si="1344"/>
        <v>2019</v>
      </c>
      <c r="B6652">
        <f t="shared" si="1345"/>
        <v>6</v>
      </c>
      <c r="C6652">
        <f t="shared" si="1346"/>
        <v>5</v>
      </c>
      <c r="D6652">
        <f t="shared" si="1347"/>
        <v>5</v>
      </c>
      <c r="E6652" t="str">
        <f t="shared" si="1348"/>
        <v>OFF</v>
      </c>
      <c r="F6652" s="13">
        <f t="shared" si="1350"/>
        <v>43621</v>
      </c>
      <c r="G6652" s="14" t="str">
        <f t="shared" si="1349"/>
        <v>Avg of 4 NM Projects</v>
      </c>
      <c r="H6652" s="15">
        <f t="shared" si="1351"/>
        <v>1</v>
      </c>
      <c r="I6652" s="93">
        <v>0</v>
      </c>
      <c r="J6652">
        <f t="shared" si="1339"/>
        <v>0</v>
      </c>
      <c r="K6652" s="4">
        <v>19.5</v>
      </c>
      <c r="L6652" s="4">
        <v>14.83</v>
      </c>
      <c r="M6652" s="16">
        <f t="shared" si="1340"/>
        <v>0</v>
      </c>
      <c r="N6652">
        <f t="shared" si="1341"/>
        <v>1</v>
      </c>
      <c r="O6652">
        <f t="shared" si="1342"/>
        <v>0</v>
      </c>
      <c r="P6652" s="63">
        <f t="shared" si="1343"/>
        <v>0</v>
      </c>
      <c r="Q6652" s="34"/>
      <c r="R6652" s="34"/>
    </row>
    <row r="6653" spans="1:18" x14ac:dyDescent="0.3">
      <c r="A6653">
        <f t="shared" si="1344"/>
        <v>2019</v>
      </c>
      <c r="B6653">
        <f t="shared" si="1345"/>
        <v>6</v>
      </c>
      <c r="C6653">
        <f t="shared" si="1346"/>
        <v>5</v>
      </c>
      <c r="D6653">
        <f t="shared" si="1347"/>
        <v>5</v>
      </c>
      <c r="E6653" t="str">
        <f t="shared" si="1348"/>
        <v>OFF</v>
      </c>
      <c r="F6653" s="13">
        <f t="shared" si="1350"/>
        <v>43621</v>
      </c>
      <c r="G6653" s="14" t="str">
        <f t="shared" si="1349"/>
        <v>Avg of 4 NM Projects</v>
      </c>
      <c r="H6653" s="15">
        <f t="shared" si="1351"/>
        <v>2</v>
      </c>
      <c r="I6653" s="93">
        <v>0</v>
      </c>
      <c r="J6653">
        <f t="shared" si="1339"/>
        <v>0</v>
      </c>
      <c r="K6653" s="4">
        <v>19.04</v>
      </c>
      <c r="L6653" s="4">
        <v>16.68</v>
      </c>
      <c r="M6653" s="16">
        <f t="shared" si="1340"/>
        <v>0</v>
      </c>
      <c r="N6653">
        <f t="shared" si="1341"/>
        <v>1</v>
      </c>
      <c r="O6653">
        <f t="shared" si="1342"/>
        <v>0</v>
      </c>
      <c r="P6653" s="63">
        <f t="shared" si="1343"/>
        <v>0</v>
      </c>
    </row>
    <row r="6654" spans="1:18" x14ac:dyDescent="0.3">
      <c r="A6654">
        <f t="shared" si="1344"/>
        <v>2019</v>
      </c>
      <c r="B6654">
        <f t="shared" si="1345"/>
        <v>6</v>
      </c>
      <c r="C6654">
        <f t="shared" si="1346"/>
        <v>5</v>
      </c>
      <c r="D6654">
        <f t="shared" si="1347"/>
        <v>5</v>
      </c>
      <c r="E6654" t="str">
        <f t="shared" si="1348"/>
        <v>OFF</v>
      </c>
      <c r="F6654" s="13">
        <f t="shared" si="1350"/>
        <v>43621</v>
      </c>
      <c r="G6654" s="14" t="str">
        <f t="shared" si="1349"/>
        <v>Avg of 4 NM Projects</v>
      </c>
      <c r="H6654" s="15">
        <f t="shared" si="1351"/>
        <v>3</v>
      </c>
      <c r="I6654" s="93">
        <v>-0.26</v>
      </c>
      <c r="J6654">
        <f t="shared" si="1339"/>
        <v>-1.4606741573033708E-3</v>
      </c>
      <c r="K6654" s="4">
        <v>17.649999999999999</v>
      </c>
      <c r="L6654" s="4">
        <v>16.559999999999999</v>
      </c>
      <c r="M6654" s="16">
        <f t="shared" si="1340"/>
        <v>-4.3055999999999997E-3</v>
      </c>
      <c r="N6654">
        <f t="shared" si="1341"/>
        <v>0</v>
      </c>
      <c r="O6654">
        <f t="shared" si="1342"/>
        <v>0</v>
      </c>
      <c r="P6654" s="63">
        <f t="shared" si="1343"/>
        <v>0</v>
      </c>
    </row>
    <row r="6655" spans="1:18" x14ac:dyDescent="0.3">
      <c r="A6655">
        <f t="shared" si="1344"/>
        <v>2019</v>
      </c>
      <c r="B6655">
        <f t="shared" si="1345"/>
        <v>6</v>
      </c>
      <c r="C6655">
        <f t="shared" si="1346"/>
        <v>5</v>
      </c>
      <c r="D6655">
        <f t="shared" si="1347"/>
        <v>5</v>
      </c>
      <c r="E6655" t="str">
        <f t="shared" si="1348"/>
        <v>OFF</v>
      </c>
      <c r="F6655" s="13">
        <f t="shared" si="1350"/>
        <v>43621</v>
      </c>
      <c r="G6655" s="14" t="str">
        <f t="shared" si="1349"/>
        <v>Avg of 4 NM Projects</v>
      </c>
      <c r="H6655" s="15">
        <f t="shared" si="1351"/>
        <v>4</v>
      </c>
      <c r="I6655" s="93">
        <v>0</v>
      </c>
      <c r="J6655">
        <f t="shared" si="1339"/>
        <v>0</v>
      </c>
      <c r="K6655" s="4">
        <v>17.559999999999999</v>
      </c>
      <c r="L6655" s="4">
        <v>16.36</v>
      </c>
      <c r="M6655" s="16">
        <f t="shared" si="1340"/>
        <v>0</v>
      </c>
      <c r="N6655">
        <f t="shared" si="1341"/>
        <v>1</v>
      </c>
      <c r="O6655">
        <f t="shared" si="1342"/>
        <v>0</v>
      </c>
      <c r="P6655" s="63">
        <f t="shared" si="1343"/>
        <v>0</v>
      </c>
    </row>
    <row r="6656" spans="1:18" x14ac:dyDescent="0.3">
      <c r="A6656">
        <f t="shared" si="1344"/>
        <v>2019</v>
      </c>
      <c r="B6656">
        <f t="shared" si="1345"/>
        <v>6</v>
      </c>
      <c r="C6656">
        <f t="shared" si="1346"/>
        <v>5</v>
      </c>
      <c r="D6656">
        <f t="shared" si="1347"/>
        <v>5</v>
      </c>
      <c r="E6656" t="str">
        <f t="shared" si="1348"/>
        <v>OFF</v>
      </c>
      <c r="F6656" s="13">
        <f t="shared" si="1350"/>
        <v>43621</v>
      </c>
      <c r="G6656" s="14" t="str">
        <f t="shared" si="1349"/>
        <v>Avg of 4 NM Projects</v>
      </c>
      <c r="H6656" s="15">
        <f t="shared" si="1351"/>
        <v>5</v>
      </c>
      <c r="I6656" s="93">
        <v>0</v>
      </c>
      <c r="J6656">
        <f t="shared" si="1339"/>
        <v>0</v>
      </c>
      <c r="K6656" s="4">
        <v>17.84</v>
      </c>
      <c r="L6656" s="4">
        <v>17.36</v>
      </c>
      <c r="M6656" s="16">
        <f t="shared" si="1340"/>
        <v>0</v>
      </c>
      <c r="N6656">
        <f t="shared" si="1341"/>
        <v>1</v>
      </c>
      <c r="O6656">
        <f t="shared" si="1342"/>
        <v>0</v>
      </c>
      <c r="P6656" s="63">
        <f t="shared" si="1343"/>
        <v>0</v>
      </c>
    </row>
    <row r="6657" spans="1:16" x14ac:dyDescent="0.3">
      <c r="A6657">
        <f t="shared" si="1344"/>
        <v>2019</v>
      </c>
      <c r="B6657">
        <f t="shared" si="1345"/>
        <v>6</v>
      </c>
      <c r="C6657">
        <f t="shared" si="1346"/>
        <v>5</v>
      </c>
      <c r="D6657">
        <f t="shared" si="1347"/>
        <v>5</v>
      </c>
      <c r="E6657" t="str">
        <f t="shared" si="1348"/>
        <v>OFF</v>
      </c>
      <c r="F6657" s="13">
        <f t="shared" si="1350"/>
        <v>43621</v>
      </c>
      <c r="G6657" s="14" t="str">
        <f t="shared" si="1349"/>
        <v>Avg of 4 NM Projects</v>
      </c>
      <c r="H6657" s="15">
        <f t="shared" si="1351"/>
        <v>6</v>
      </c>
      <c r="I6657" s="93">
        <v>-0.39</v>
      </c>
      <c r="J6657">
        <f t="shared" si="1339"/>
        <v>-2.1910112359550564E-3</v>
      </c>
      <c r="K6657" s="4">
        <v>19.75</v>
      </c>
      <c r="L6657" s="4">
        <v>16.02</v>
      </c>
      <c r="M6657" s="16">
        <f t="shared" si="1340"/>
        <v>-6.2477999999999995E-3</v>
      </c>
      <c r="N6657">
        <f t="shared" si="1341"/>
        <v>0</v>
      </c>
      <c r="O6657">
        <f t="shared" si="1342"/>
        <v>0</v>
      </c>
      <c r="P6657" s="63">
        <f t="shared" si="1343"/>
        <v>0</v>
      </c>
    </row>
    <row r="6658" spans="1:16" x14ac:dyDescent="0.3">
      <c r="A6658">
        <f t="shared" si="1344"/>
        <v>2019</v>
      </c>
      <c r="B6658">
        <f t="shared" si="1345"/>
        <v>6</v>
      </c>
      <c r="C6658">
        <f t="shared" si="1346"/>
        <v>5</v>
      </c>
      <c r="D6658">
        <f t="shared" si="1347"/>
        <v>5</v>
      </c>
      <c r="E6658" t="str">
        <f t="shared" si="1348"/>
        <v>OFF</v>
      </c>
      <c r="F6658" s="13">
        <f t="shared" si="1350"/>
        <v>43621</v>
      </c>
      <c r="G6658" s="14" t="str">
        <f t="shared" si="1349"/>
        <v>Avg of 4 NM Projects</v>
      </c>
      <c r="H6658" s="15">
        <f t="shared" si="1351"/>
        <v>7</v>
      </c>
      <c r="I6658" s="93">
        <v>3.585</v>
      </c>
      <c r="J6658">
        <f t="shared" si="1339"/>
        <v>2.0140449438202247E-2</v>
      </c>
      <c r="K6658" s="4">
        <v>22.8</v>
      </c>
      <c r="L6658" s="4">
        <v>19.399999999999999</v>
      </c>
      <c r="M6658" s="16">
        <f t="shared" si="1340"/>
        <v>6.9548999999999986E-2</v>
      </c>
      <c r="N6658">
        <f t="shared" si="1341"/>
        <v>0</v>
      </c>
      <c r="O6658">
        <f t="shared" si="1342"/>
        <v>0</v>
      </c>
      <c r="P6658" s="63">
        <f t="shared" si="1343"/>
        <v>0</v>
      </c>
    </row>
    <row r="6659" spans="1:16" x14ac:dyDescent="0.3">
      <c r="A6659">
        <f t="shared" si="1344"/>
        <v>2019</v>
      </c>
      <c r="B6659">
        <f t="shared" si="1345"/>
        <v>6</v>
      </c>
      <c r="C6659">
        <f t="shared" si="1346"/>
        <v>5</v>
      </c>
      <c r="D6659">
        <f t="shared" si="1347"/>
        <v>5</v>
      </c>
      <c r="E6659" t="str">
        <f t="shared" si="1348"/>
        <v>ON</v>
      </c>
      <c r="F6659" s="13">
        <f t="shared" si="1350"/>
        <v>43621</v>
      </c>
      <c r="G6659" s="14" t="str">
        <f t="shared" si="1349"/>
        <v>Avg of 4 NM Projects</v>
      </c>
      <c r="H6659" s="15">
        <f t="shared" si="1351"/>
        <v>8</v>
      </c>
      <c r="I6659" s="93">
        <v>22.659999999999997</v>
      </c>
      <c r="J6659">
        <f t="shared" si="1339"/>
        <v>0.12730337078651682</v>
      </c>
      <c r="K6659" s="4">
        <v>26.2</v>
      </c>
      <c r="L6659" s="4">
        <v>21.27</v>
      </c>
      <c r="M6659" s="16">
        <f t="shared" si="1340"/>
        <v>0.48197819999999991</v>
      </c>
      <c r="N6659">
        <f t="shared" si="1341"/>
        <v>0</v>
      </c>
      <c r="O6659">
        <f t="shared" si="1342"/>
        <v>0</v>
      </c>
      <c r="P6659" s="63">
        <f t="shared" si="1343"/>
        <v>0</v>
      </c>
    </row>
    <row r="6660" spans="1:16" x14ac:dyDescent="0.3">
      <c r="A6660">
        <f t="shared" si="1344"/>
        <v>2019</v>
      </c>
      <c r="B6660">
        <f t="shared" si="1345"/>
        <v>6</v>
      </c>
      <c r="C6660">
        <f t="shared" si="1346"/>
        <v>5</v>
      </c>
      <c r="D6660">
        <f t="shared" si="1347"/>
        <v>5</v>
      </c>
      <c r="E6660" t="str">
        <f t="shared" si="1348"/>
        <v>ON</v>
      </c>
      <c r="F6660" s="13">
        <f t="shared" si="1350"/>
        <v>43621</v>
      </c>
      <c r="G6660" s="14" t="str">
        <f t="shared" si="1349"/>
        <v>Avg of 4 NM Projects</v>
      </c>
      <c r="H6660" s="15">
        <f t="shared" si="1351"/>
        <v>9</v>
      </c>
      <c r="I6660" s="93">
        <v>42.615000000000002</v>
      </c>
      <c r="J6660">
        <f t="shared" ref="J6660:J6723" si="1352">+I6660/$I$1</f>
        <v>0.23941011235955056</v>
      </c>
      <c r="K6660" s="4">
        <v>22.5</v>
      </c>
      <c r="L6660" s="4">
        <v>18.86</v>
      </c>
      <c r="M6660" s="16">
        <f t="shared" ref="M6660:M6723" si="1353">+L6660*I6660/1000</f>
        <v>0.80371890000000001</v>
      </c>
      <c r="N6660">
        <f t="shared" ref="N6660:N6723" si="1354">+IF(I6660=0,1,0)</f>
        <v>0</v>
      </c>
      <c r="O6660">
        <f t="shared" ref="O6660:O6723" si="1355">+IF(I6660&gt;=0.5*$I$1,1,0)</f>
        <v>0</v>
      </c>
      <c r="P6660" s="63">
        <f t="shared" ref="P6660:P6723" si="1356">+IF(I6660&gt;MAX(I$3652:I$5859),1,0)</f>
        <v>0</v>
      </c>
    </row>
    <row r="6661" spans="1:16" x14ac:dyDescent="0.3">
      <c r="A6661">
        <f t="shared" ref="A6661:A6724" si="1357">YEAR(F6661)</f>
        <v>2019</v>
      </c>
      <c r="B6661">
        <f t="shared" ref="B6661:B6724" si="1358">+MONTH(F6661)</f>
        <v>6</v>
      </c>
      <c r="C6661">
        <f t="shared" ref="C6661:C6724" si="1359">+DAY(F6661)</f>
        <v>5</v>
      </c>
      <c r="D6661">
        <f t="shared" ref="D6661:D6724" si="1360">WEEKDAY(C6661)</f>
        <v>5</v>
      </c>
      <c r="E6661" t="str">
        <f t="shared" ref="E6661:E6724" si="1361">IF(OR(D6661=1,D6661=7,H6661=1,H6661=2,H6661=3,H6661=4,H6661=5,H6661=6,H6661=7,H6661=24),"OFF","ON")</f>
        <v>ON</v>
      </c>
      <c r="F6661" s="13">
        <f t="shared" si="1350"/>
        <v>43621</v>
      </c>
      <c r="G6661" s="14" t="str">
        <f t="shared" si="1349"/>
        <v>Avg of 4 NM Projects</v>
      </c>
      <c r="H6661" s="15">
        <f t="shared" si="1351"/>
        <v>10</v>
      </c>
      <c r="I6661" s="93">
        <v>62.595000000000006</v>
      </c>
      <c r="J6661">
        <f t="shared" si="1352"/>
        <v>0.35165730337078654</v>
      </c>
      <c r="K6661" s="4">
        <v>25.4</v>
      </c>
      <c r="L6661" s="4">
        <v>20.16</v>
      </c>
      <c r="M6661" s="16">
        <f t="shared" si="1353"/>
        <v>1.2619152000000002</v>
      </c>
      <c r="N6661">
        <f t="shared" si="1354"/>
        <v>0</v>
      </c>
      <c r="O6661">
        <f t="shared" si="1355"/>
        <v>0</v>
      </c>
      <c r="P6661" s="63">
        <f t="shared" si="1356"/>
        <v>0</v>
      </c>
    </row>
    <row r="6662" spans="1:16" x14ac:dyDescent="0.3">
      <c r="A6662">
        <f t="shared" si="1357"/>
        <v>2019</v>
      </c>
      <c r="B6662">
        <f t="shared" si="1358"/>
        <v>6</v>
      </c>
      <c r="C6662">
        <f t="shared" si="1359"/>
        <v>5</v>
      </c>
      <c r="D6662">
        <f t="shared" si="1360"/>
        <v>5</v>
      </c>
      <c r="E6662" t="str">
        <f t="shared" si="1361"/>
        <v>ON</v>
      </c>
      <c r="F6662" s="13">
        <f t="shared" si="1350"/>
        <v>43621</v>
      </c>
      <c r="G6662" s="14" t="str">
        <f t="shared" ref="G6662:G6725" si="1362">+G6661</f>
        <v>Avg of 4 NM Projects</v>
      </c>
      <c r="H6662" s="15">
        <f t="shared" si="1351"/>
        <v>11</v>
      </c>
      <c r="I6662" s="93">
        <v>77.305000000000007</v>
      </c>
      <c r="J6662">
        <f t="shared" si="1352"/>
        <v>0.4342977528089888</v>
      </c>
      <c r="K6662" s="4">
        <v>22.84</v>
      </c>
      <c r="L6662" s="4">
        <v>17.68</v>
      </c>
      <c r="M6662" s="16">
        <f t="shared" si="1353"/>
        <v>1.3667524</v>
      </c>
      <c r="N6662">
        <f t="shared" si="1354"/>
        <v>0</v>
      </c>
      <c r="O6662">
        <f t="shared" si="1355"/>
        <v>0</v>
      </c>
      <c r="P6662" s="63">
        <f t="shared" si="1356"/>
        <v>0</v>
      </c>
    </row>
    <row r="6663" spans="1:16" x14ac:dyDescent="0.3">
      <c r="A6663">
        <f t="shared" si="1357"/>
        <v>2019</v>
      </c>
      <c r="B6663">
        <f t="shared" si="1358"/>
        <v>6</v>
      </c>
      <c r="C6663">
        <f t="shared" si="1359"/>
        <v>5</v>
      </c>
      <c r="D6663">
        <f t="shared" si="1360"/>
        <v>5</v>
      </c>
      <c r="E6663" t="str">
        <f t="shared" si="1361"/>
        <v>ON</v>
      </c>
      <c r="F6663" s="13">
        <f t="shared" si="1350"/>
        <v>43621</v>
      </c>
      <c r="G6663" s="14" t="str">
        <f t="shared" si="1362"/>
        <v>Avg of 4 NM Projects</v>
      </c>
      <c r="H6663" s="15">
        <f t="shared" si="1351"/>
        <v>12</v>
      </c>
      <c r="I6663" s="93">
        <v>81.284999999999997</v>
      </c>
      <c r="J6663">
        <f t="shared" si="1352"/>
        <v>0.45665730337078647</v>
      </c>
      <c r="K6663" s="4">
        <v>24.22</v>
      </c>
      <c r="L6663" s="4">
        <v>16.149999999999999</v>
      </c>
      <c r="M6663" s="16">
        <f t="shared" si="1353"/>
        <v>1.3127527499999998</v>
      </c>
      <c r="N6663">
        <f t="shared" si="1354"/>
        <v>0</v>
      </c>
      <c r="O6663">
        <f t="shared" si="1355"/>
        <v>0</v>
      </c>
      <c r="P6663" s="63">
        <f t="shared" si="1356"/>
        <v>0</v>
      </c>
    </row>
    <row r="6664" spans="1:16" x14ac:dyDescent="0.3">
      <c r="A6664">
        <f t="shared" si="1357"/>
        <v>2019</v>
      </c>
      <c r="B6664">
        <f t="shared" si="1358"/>
        <v>6</v>
      </c>
      <c r="C6664">
        <f t="shared" si="1359"/>
        <v>5</v>
      </c>
      <c r="D6664">
        <f t="shared" si="1360"/>
        <v>5</v>
      </c>
      <c r="E6664" t="str">
        <f t="shared" si="1361"/>
        <v>ON</v>
      </c>
      <c r="F6664" s="13">
        <f t="shared" si="1350"/>
        <v>43621</v>
      </c>
      <c r="G6664" s="14" t="str">
        <f t="shared" si="1362"/>
        <v>Avg of 4 NM Projects</v>
      </c>
      <c r="H6664" s="15">
        <f t="shared" si="1351"/>
        <v>13</v>
      </c>
      <c r="I6664" s="93">
        <v>77.185000000000002</v>
      </c>
      <c r="J6664">
        <f t="shared" si="1352"/>
        <v>0.43362359550561796</v>
      </c>
      <c r="K6664" s="4">
        <v>24.85</v>
      </c>
      <c r="L6664" s="4">
        <v>16.3</v>
      </c>
      <c r="M6664" s="16">
        <f t="shared" si="1353"/>
        <v>1.2581155000000002</v>
      </c>
      <c r="N6664">
        <f t="shared" si="1354"/>
        <v>0</v>
      </c>
      <c r="O6664">
        <f t="shared" si="1355"/>
        <v>0</v>
      </c>
      <c r="P6664" s="63">
        <f t="shared" si="1356"/>
        <v>0</v>
      </c>
    </row>
    <row r="6665" spans="1:16" x14ac:dyDescent="0.3">
      <c r="A6665">
        <f t="shared" si="1357"/>
        <v>2019</v>
      </c>
      <c r="B6665">
        <f t="shared" si="1358"/>
        <v>6</v>
      </c>
      <c r="C6665">
        <f t="shared" si="1359"/>
        <v>5</v>
      </c>
      <c r="D6665">
        <f t="shared" si="1360"/>
        <v>5</v>
      </c>
      <c r="E6665" t="str">
        <f t="shared" si="1361"/>
        <v>ON</v>
      </c>
      <c r="F6665" s="13">
        <f t="shared" si="1350"/>
        <v>43621</v>
      </c>
      <c r="G6665" s="14" t="str">
        <f t="shared" si="1362"/>
        <v>Avg of 4 NM Projects</v>
      </c>
      <c r="H6665" s="15">
        <f t="shared" si="1351"/>
        <v>14</v>
      </c>
      <c r="I6665" s="93">
        <v>71.944999999999993</v>
      </c>
      <c r="J6665">
        <f t="shared" si="1352"/>
        <v>0.40418539325842695</v>
      </c>
      <c r="K6665" s="4">
        <v>29</v>
      </c>
      <c r="L6665" s="4">
        <v>19.18</v>
      </c>
      <c r="M6665" s="16">
        <f t="shared" si="1353"/>
        <v>1.3799051</v>
      </c>
      <c r="N6665">
        <f t="shared" si="1354"/>
        <v>0</v>
      </c>
      <c r="O6665">
        <f t="shared" si="1355"/>
        <v>0</v>
      </c>
      <c r="P6665" s="63">
        <f t="shared" si="1356"/>
        <v>0</v>
      </c>
    </row>
    <row r="6666" spans="1:16" x14ac:dyDescent="0.3">
      <c r="A6666">
        <f t="shared" si="1357"/>
        <v>2019</v>
      </c>
      <c r="B6666">
        <f t="shared" si="1358"/>
        <v>6</v>
      </c>
      <c r="C6666">
        <f t="shared" si="1359"/>
        <v>5</v>
      </c>
      <c r="D6666">
        <f t="shared" si="1360"/>
        <v>5</v>
      </c>
      <c r="E6666" t="str">
        <f t="shared" si="1361"/>
        <v>ON</v>
      </c>
      <c r="F6666" s="13">
        <f t="shared" si="1350"/>
        <v>43621</v>
      </c>
      <c r="G6666" s="14" t="str">
        <f t="shared" si="1362"/>
        <v>Avg of 4 NM Projects</v>
      </c>
      <c r="H6666" s="15">
        <f t="shared" si="1351"/>
        <v>15</v>
      </c>
      <c r="I6666" s="93">
        <v>62.844999999999999</v>
      </c>
      <c r="J6666">
        <f t="shared" si="1352"/>
        <v>0.35306179775280899</v>
      </c>
      <c r="K6666" s="4">
        <v>27.93</v>
      </c>
      <c r="L6666" s="4">
        <v>22.29</v>
      </c>
      <c r="M6666" s="16">
        <f t="shared" si="1353"/>
        <v>1.4008150499999998</v>
      </c>
      <c r="N6666">
        <f t="shared" si="1354"/>
        <v>0</v>
      </c>
      <c r="O6666">
        <f t="shared" si="1355"/>
        <v>0</v>
      </c>
      <c r="P6666" s="63">
        <f t="shared" si="1356"/>
        <v>0</v>
      </c>
    </row>
    <row r="6667" spans="1:16" x14ac:dyDescent="0.3">
      <c r="A6667">
        <f t="shared" si="1357"/>
        <v>2019</v>
      </c>
      <c r="B6667">
        <f t="shared" si="1358"/>
        <v>6</v>
      </c>
      <c r="C6667">
        <f t="shared" si="1359"/>
        <v>5</v>
      </c>
      <c r="D6667">
        <f t="shared" si="1360"/>
        <v>5</v>
      </c>
      <c r="E6667" t="str">
        <f t="shared" si="1361"/>
        <v>ON</v>
      </c>
      <c r="F6667" s="13">
        <f t="shared" si="1350"/>
        <v>43621</v>
      </c>
      <c r="G6667" s="14" t="str">
        <f t="shared" si="1362"/>
        <v>Avg of 4 NM Projects</v>
      </c>
      <c r="H6667" s="15">
        <f t="shared" si="1351"/>
        <v>16</v>
      </c>
      <c r="I6667" s="93">
        <v>51.454999999999998</v>
      </c>
      <c r="J6667">
        <f t="shared" si="1352"/>
        <v>0.28907303370786513</v>
      </c>
      <c r="K6667" s="4">
        <v>29.57</v>
      </c>
      <c r="L6667" s="4">
        <v>27.58</v>
      </c>
      <c r="M6667" s="16">
        <f t="shared" si="1353"/>
        <v>1.4191289</v>
      </c>
      <c r="N6667">
        <f t="shared" si="1354"/>
        <v>0</v>
      </c>
      <c r="O6667">
        <f t="shared" si="1355"/>
        <v>0</v>
      </c>
      <c r="P6667" s="63">
        <f t="shared" si="1356"/>
        <v>0</v>
      </c>
    </row>
    <row r="6668" spans="1:16" x14ac:dyDescent="0.3">
      <c r="A6668">
        <f t="shared" si="1357"/>
        <v>2019</v>
      </c>
      <c r="B6668">
        <f t="shared" si="1358"/>
        <v>6</v>
      </c>
      <c r="C6668">
        <f t="shared" si="1359"/>
        <v>5</v>
      </c>
      <c r="D6668">
        <f t="shared" si="1360"/>
        <v>5</v>
      </c>
      <c r="E6668" t="str">
        <f t="shared" si="1361"/>
        <v>ON</v>
      </c>
      <c r="F6668" s="13">
        <f t="shared" si="1350"/>
        <v>43621</v>
      </c>
      <c r="G6668" s="14" t="str">
        <f t="shared" si="1362"/>
        <v>Avg of 4 NM Projects</v>
      </c>
      <c r="H6668" s="15">
        <f t="shared" si="1351"/>
        <v>17</v>
      </c>
      <c r="I6668" s="93">
        <v>40.450000000000003</v>
      </c>
      <c r="J6668">
        <f t="shared" si="1352"/>
        <v>0.22724719101123597</v>
      </c>
      <c r="K6668" s="4">
        <v>30.86</v>
      </c>
      <c r="L6668" s="4">
        <v>24.11</v>
      </c>
      <c r="M6668" s="16">
        <f t="shared" si="1353"/>
        <v>0.97524949999999999</v>
      </c>
      <c r="N6668">
        <f t="shared" si="1354"/>
        <v>0</v>
      </c>
      <c r="O6668">
        <f t="shared" si="1355"/>
        <v>0</v>
      </c>
      <c r="P6668" s="63">
        <f t="shared" si="1356"/>
        <v>0</v>
      </c>
    </row>
    <row r="6669" spans="1:16" x14ac:dyDescent="0.3">
      <c r="A6669">
        <f t="shared" si="1357"/>
        <v>2019</v>
      </c>
      <c r="B6669">
        <f t="shared" si="1358"/>
        <v>6</v>
      </c>
      <c r="C6669">
        <f t="shared" si="1359"/>
        <v>5</v>
      </c>
      <c r="D6669">
        <f t="shared" si="1360"/>
        <v>5</v>
      </c>
      <c r="E6669" t="str">
        <f t="shared" si="1361"/>
        <v>ON</v>
      </c>
      <c r="F6669" s="13">
        <f t="shared" si="1350"/>
        <v>43621</v>
      </c>
      <c r="G6669" s="14" t="str">
        <f t="shared" si="1362"/>
        <v>Avg of 4 NM Projects</v>
      </c>
      <c r="H6669" s="15">
        <f t="shared" si="1351"/>
        <v>18</v>
      </c>
      <c r="I6669" s="93">
        <v>28.29</v>
      </c>
      <c r="J6669">
        <f t="shared" si="1352"/>
        <v>0.15893258426966292</v>
      </c>
      <c r="K6669" s="4">
        <v>29.56</v>
      </c>
      <c r="L6669" s="4">
        <v>21.34</v>
      </c>
      <c r="M6669" s="16">
        <f t="shared" si="1353"/>
        <v>0.60370859999999993</v>
      </c>
      <c r="N6669">
        <f t="shared" si="1354"/>
        <v>0</v>
      </c>
      <c r="O6669">
        <f t="shared" si="1355"/>
        <v>0</v>
      </c>
      <c r="P6669" s="63">
        <f t="shared" si="1356"/>
        <v>0</v>
      </c>
    </row>
    <row r="6670" spans="1:16" x14ac:dyDescent="0.3">
      <c r="A6670">
        <f t="shared" si="1357"/>
        <v>2019</v>
      </c>
      <c r="B6670">
        <f t="shared" si="1358"/>
        <v>6</v>
      </c>
      <c r="C6670">
        <f t="shared" si="1359"/>
        <v>5</v>
      </c>
      <c r="D6670">
        <f t="shared" si="1360"/>
        <v>5</v>
      </c>
      <c r="E6670" t="str">
        <f t="shared" si="1361"/>
        <v>ON</v>
      </c>
      <c r="F6670" s="13">
        <f t="shared" si="1350"/>
        <v>43621</v>
      </c>
      <c r="G6670" s="14" t="str">
        <f t="shared" si="1362"/>
        <v>Avg of 4 NM Projects</v>
      </c>
      <c r="H6670" s="15">
        <f t="shared" si="1351"/>
        <v>19</v>
      </c>
      <c r="I6670" s="93">
        <v>16.64</v>
      </c>
      <c r="J6670">
        <f t="shared" si="1352"/>
        <v>9.3483146067415729E-2</v>
      </c>
      <c r="K6670" s="4">
        <v>31.1</v>
      </c>
      <c r="L6670" s="4">
        <v>21.09</v>
      </c>
      <c r="M6670" s="16">
        <f t="shared" si="1353"/>
        <v>0.35093760000000002</v>
      </c>
      <c r="N6670">
        <f t="shared" si="1354"/>
        <v>0</v>
      </c>
      <c r="O6670">
        <f t="shared" si="1355"/>
        <v>0</v>
      </c>
      <c r="P6670" s="63">
        <f t="shared" si="1356"/>
        <v>0</v>
      </c>
    </row>
    <row r="6671" spans="1:16" x14ac:dyDescent="0.3">
      <c r="A6671">
        <f t="shared" si="1357"/>
        <v>2019</v>
      </c>
      <c r="B6671">
        <f t="shared" si="1358"/>
        <v>6</v>
      </c>
      <c r="C6671">
        <f t="shared" si="1359"/>
        <v>5</v>
      </c>
      <c r="D6671">
        <f t="shared" si="1360"/>
        <v>5</v>
      </c>
      <c r="E6671" t="str">
        <f t="shared" si="1361"/>
        <v>ON</v>
      </c>
      <c r="F6671" s="13">
        <f t="shared" si="1350"/>
        <v>43621</v>
      </c>
      <c r="G6671" s="14" t="str">
        <f t="shared" si="1362"/>
        <v>Avg of 4 NM Projects</v>
      </c>
      <c r="H6671" s="15">
        <f t="shared" si="1351"/>
        <v>20</v>
      </c>
      <c r="I6671" s="93">
        <v>4.0949999999999989</v>
      </c>
      <c r="J6671">
        <f t="shared" si="1352"/>
        <v>2.3005617977528082E-2</v>
      </c>
      <c r="K6671" s="4">
        <v>31.1</v>
      </c>
      <c r="L6671" s="4">
        <v>20.95</v>
      </c>
      <c r="M6671" s="16">
        <f t="shared" si="1353"/>
        <v>8.5790249999999971E-2</v>
      </c>
      <c r="N6671">
        <f t="shared" si="1354"/>
        <v>0</v>
      </c>
      <c r="O6671">
        <f t="shared" si="1355"/>
        <v>0</v>
      </c>
      <c r="P6671" s="63">
        <f t="shared" si="1356"/>
        <v>0</v>
      </c>
    </row>
    <row r="6672" spans="1:16" x14ac:dyDescent="0.3">
      <c r="A6672">
        <f t="shared" si="1357"/>
        <v>2019</v>
      </c>
      <c r="B6672">
        <f t="shared" si="1358"/>
        <v>6</v>
      </c>
      <c r="C6672">
        <f t="shared" si="1359"/>
        <v>5</v>
      </c>
      <c r="D6672">
        <f t="shared" si="1360"/>
        <v>5</v>
      </c>
      <c r="E6672" t="str">
        <f t="shared" si="1361"/>
        <v>ON</v>
      </c>
      <c r="F6672" s="13">
        <f t="shared" si="1350"/>
        <v>43621</v>
      </c>
      <c r="G6672" s="14" t="str">
        <f t="shared" si="1362"/>
        <v>Avg of 4 NM Projects</v>
      </c>
      <c r="H6672" s="15">
        <f t="shared" si="1351"/>
        <v>21</v>
      </c>
      <c r="I6672" s="93">
        <v>0.13</v>
      </c>
      <c r="J6672">
        <f t="shared" si="1352"/>
        <v>7.3033707865168538E-4</v>
      </c>
      <c r="K6672" s="4">
        <v>29</v>
      </c>
      <c r="L6672" s="4">
        <v>25.64</v>
      </c>
      <c r="M6672" s="16">
        <f t="shared" si="1353"/>
        <v>3.3332000000000001E-3</v>
      </c>
      <c r="N6672">
        <f t="shared" si="1354"/>
        <v>0</v>
      </c>
      <c r="O6672">
        <f t="shared" si="1355"/>
        <v>0</v>
      </c>
      <c r="P6672" s="63">
        <f t="shared" si="1356"/>
        <v>0</v>
      </c>
    </row>
    <row r="6673" spans="1:18" x14ac:dyDescent="0.3">
      <c r="A6673">
        <f t="shared" si="1357"/>
        <v>2019</v>
      </c>
      <c r="B6673">
        <f t="shared" si="1358"/>
        <v>6</v>
      </c>
      <c r="C6673">
        <f t="shared" si="1359"/>
        <v>5</v>
      </c>
      <c r="D6673">
        <f t="shared" si="1360"/>
        <v>5</v>
      </c>
      <c r="E6673" t="str">
        <f t="shared" si="1361"/>
        <v>ON</v>
      </c>
      <c r="F6673" s="13">
        <f t="shared" si="1350"/>
        <v>43621</v>
      </c>
      <c r="G6673" s="14" t="str">
        <f t="shared" si="1362"/>
        <v>Avg of 4 NM Projects</v>
      </c>
      <c r="H6673" s="15">
        <f t="shared" si="1351"/>
        <v>22</v>
      </c>
      <c r="I6673" s="93">
        <v>-0.13</v>
      </c>
      <c r="J6673">
        <f t="shared" si="1352"/>
        <v>-7.3033707865168538E-4</v>
      </c>
      <c r="K6673" s="4">
        <v>27.93</v>
      </c>
      <c r="L6673" s="4">
        <v>21.92</v>
      </c>
      <c r="M6673" s="16">
        <f t="shared" si="1353"/>
        <v>-2.8496000000000003E-3</v>
      </c>
      <c r="N6673">
        <f t="shared" si="1354"/>
        <v>0</v>
      </c>
      <c r="O6673">
        <f t="shared" si="1355"/>
        <v>0</v>
      </c>
      <c r="P6673" s="63">
        <f t="shared" si="1356"/>
        <v>0</v>
      </c>
    </row>
    <row r="6674" spans="1:18" x14ac:dyDescent="0.3">
      <c r="A6674">
        <f t="shared" si="1357"/>
        <v>2019</v>
      </c>
      <c r="B6674">
        <f t="shared" si="1358"/>
        <v>6</v>
      </c>
      <c r="C6674">
        <f t="shared" si="1359"/>
        <v>5</v>
      </c>
      <c r="D6674">
        <f t="shared" si="1360"/>
        <v>5</v>
      </c>
      <c r="E6674" t="str">
        <f t="shared" si="1361"/>
        <v>ON</v>
      </c>
      <c r="F6674" s="13">
        <f t="shared" si="1350"/>
        <v>43621</v>
      </c>
      <c r="G6674" s="14" t="str">
        <f t="shared" si="1362"/>
        <v>Avg of 4 NM Projects</v>
      </c>
      <c r="H6674" s="15">
        <f t="shared" si="1351"/>
        <v>23</v>
      </c>
      <c r="I6674" s="93">
        <v>-0.13</v>
      </c>
      <c r="J6674">
        <f t="shared" si="1352"/>
        <v>-7.3033707865168538E-4</v>
      </c>
      <c r="K6674" s="4">
        <v>24.75</v>
      </c>
      <c r="L6674" s="4">
        <v>18.260000000000002</v>
      </c>
      <c r="M6674" s="16">
        <f t="shared" si="1353"/>
        <v>-2.3738000000000001E-3</v>
      </c>
      <c r="N6674">
        <f t="shared" si="1354"/>
        <v>0</v>
      </c>
      <c r="O6674">
        <f t="shared" si="1355"/>
        <v>0</v>
      </c>
      <c r="P6674" s="63">
        <f t="shared" si="1356"/>
        <v>0</v>
      </c>
    </row>
    <row r="6675" spans="1:18" x14ac:dyDescent="0.3">
      <c r="A6675">
        <f t="shared" si="1357"/>
        <v>2019</v>
      </c>
      <c r="B6675">
        <f t="shared" si="1358"/>
        <v>6</v>
      </c>
      <c r="C6675">
        <f t="shared" si="1359"/>
        <v>5</v>
      </c>
      <c r="D6675">
        <f t="shared" si="1360"/>
        <v>5</v>
      </c>
      <c r="E6675" t="str">
        <f t="shared" si="1361"/>
        <v>OFF</v>
      </c>
      <c r="F6675" s="13">
        <f t="shared" si="1350"/>
        <v>43621</v>
      </c>
      <c r="G6675" s="14" t="str">
        <f t="shared" si="1362"/>
        <v>Avg of 4 NM Projects</v>
      </c>
      <c r="H6675" s="15">
        <f t="shared" si="1351"/>
        <v>24</v>
      </c>
      <c r="I6675" s="93">
        <v>-0.13</v>
      </c>
      <c r="J6675">
        <f t="shared" si="1352"/>
        <v>-7.3033707865168538E-4</v>
      </c>
      <c r="K6675" s="4">
        <v>24.78</v>
      </c>
      <c r="L6675" s="4">
        <v>15.46</v>
      </c>
      <c r="M6675" s="16">
        <f t="shared" si="1353"/>
        <v>-2.0098000000000004E-3</v>
      </c>
      <c r="N6675">
        <f t="shared" si="1354"/>
        <v>0</v>
      </c>
      <c r="O6675">
        <f t="shared" si="1355"/>
        <v>0</v>
      </c>
      <c r="P6675" s="63">
        <f t="shared" si="1356"/>
        <v>0</v>
      </c>
    </row>
    <row r="6676" spans="1:18" x14ac:dyDescent="0.3">
      <c r="A6676">
        <f t="shared" si="1357"/>
        <v>2019</v>
      </c>
      <c r="B6676">
        <f t="shared" si="1358"/>
        <v>6</v>
      </c>
      <c r="C6676">
        <f t="shared" si="1359"/>
        <v>6</v>
      </c>
      <c r="D6676">
        <f t="shared" si="1360"/>
        <v>6</v>
      </c>
      <c r="E6676" t="str">
        <f t="shared" si="1361"/>
        <v>OFF</v>
      </c>
      <c r="F6676" s="13">
        <f t="shared" si="1350"/>
        <v>43622</v>
      </c>
      <c r="G6676" s="14" t="str">
        <f t="shared" si="1362"/>
        <v>Avg of 4 NM Projects</v>
      </c>
      <c r="H6676" s="15">
        <f t="shared" si="1351"/>
        <v>1</v>
      </c>
      <c r="I6676" s="93">
        <v>-0.13</v>
      </c>
      <c r="J6676">
        <f t="shared" si="1352"/>
        <v>-7.3033707865168538E-4</v>
      </c>
      <c r="K6676" s="4">
        <v>20.46</v>
      </c>
      <c r="L6676" s="4">
        <v>13.93</v>
      </c>
      <c r="M6676" s="16">
        <f t="shared" si="1353"/>
        <v>-1.8109000000000001E-3</v>
      </c>
      <c r="N6676">
        <f t="shared" si="1354"/>
        <v>0</v>
      </c>
      <c r="O6676">
        <f t="shared" si="1355"/>
        <v>0</v>
      </c>
      <c r="P6676" s="63">
        <f t="shared" si="1356"/>
        <v>0</v>
      </c>
      <c r="Q6676" s="34"/>
      <c r="R6676" s="34"/>
    </row>
    <row r="6677" spans="1:18" x14ac:dyDescent="0.3">
      <c r="A6677">
        <f t="shared" si="1357"/>
        <v>2019</v>
      </c>
      <c r="B6677">
        <f t="shared" si="1358"/>
        <v>6</v>
      </c>
      <c r="C6677">
        <f t="shared" si="1359"/>
        <v>6</v>
      </c>
      <c r="D6677">
        <f t="shared" si="1360"/>
        <v>6</v>
      </c>
      <c r="E6677" t="str">
        <f t="shared" si="1361"/>
        <v>OFF</v>
      </c>
      <c r="F6677" s="13">
        <f t="shared" si="1350"/>
        <v>43622</v>
      </c>
      <c r="G6677" s="14" t="str">
        <f t="shared" si="1362"/>
        <v>Avg of 4 NM Projects</v>
      </c>
      <c r="H6677" s="15">
        <f t="shared" si="1351"/>
        <v>2</v>
      </c>
      <c r="I6677" s="93">
        <v>-0.13</v>
      </c>
      <c r="J6677">
        <f t="shared" si="1352"/>
        <v>-7.3033707865168538E-4</v>
      </c>
      <c r="K6677" s="4">
        <v>18.760000000000002</v>
      </c>
      <c r="L6677" s="4">
        <v>17.12</v>
      </c>
      <c r="M6677" s="16">
        <f t="shared" si="1353"/>
        <v>-2.2255999999999999E-3</v>
      </c>
      <c r="N6677">
        <f t="shared" si="1354"/>
        <v>0</v>
      </c>
      <c r="O6677">
        <f t="shared" si="1355"/>
        <v>0</v>
      </c>
      <c r="P6677" s="63">
        <f t="shared" si="1356"/>
        <v>0</v>
      </c>
    </row>
    <row r="6678" spans="1:18" x14ac:dyDescent="0.3">
      <c r="A6678">
        <f t="shared" si="1357"/>
        <v>2019</v>
      </c>
      <c r="B6678">
        <f t="shared" si="1358"/>
        <v>6</v>
      </c>
      <c r="C6678">
        <f t="shared" si="1359"/>
        <v>6</v>
      </c>
      <c r="D6678">
        <f t="shared" si="1360"/>
        <v>6</v>
      </c>
      <c r="E6678" t="str">
        <f t="shared" si="1361"/>
        <v>OFF</v>
      </c>
      <c r="F6678" s="13">
        <f t="shared" si="1350"/>
        <v>43622</v>
      </c>
      <c r="G6678" s="14" t="str">
        <f t="shared" si="1362"/>
        <v>Avg of 4 NM Projects</v>
      </c>
      <c r="H6678" s="15">
        <f t="shared" si="1351"/>
        <v>3</v>
      </c>
      <c r="I6678" s="93">
        <v>-0.13</v>
      </c>
      <c r="J6678">
        <f t="shared" si="1352"/>
        <v>-7.3033707865168538E-4</v>
      </c>
      <c r="K6678" s="4">
        <v>17.75</v>
      </c>
      <c r="L6678" s="4">
        <v>17.18</v>
      </c>
      <c r="M6678" s="16">
        <f t="shared" si="1353"/>
        <v>-2.2334E-3</v>
      </c>
      <c r="N6678">
        <f t="shared" si="1354"/>
        <v>0</v>
      </c>
      <c r="O6678">
        <f t="shared" si="1355"/>
        <v>0</v>
      </c>
      <c r="P6678" s="63">
        <f t="shared" si="1356"/>
        <v>0</v>
      </c>
    </row>
    <row r="6679" spans="1:18" x14ac:dyDescent="0.3">
      <c r="A6679">
        <f t="shared" si="1357"/>
        <v>2019</v>
      </c>
      <c r="B6679">
        <f t="shared" si="1358"/>
        <v>6</v>
      </c>
      <c r="C6679">
        <f t="shared" si="1359"/>
        <v>6</v>
      </c>
      <c r="D6679">
        <f t="shared" si="1360"/>
        <v>6</v>
      </c>
      <c r="E6679" t="str">
        <f t="shared" si="1361"/>
        <v>OFF</v>
      </c>
      <c r="F6679" s="13">
        <f t="shared" si="1350"/>
        <v>43622</v>
      </c>
      <c r="G6679" s="14" t="str">
        <f t="shared" si="1362"/>
        <v>Avg of 4 NM Projects</v>
      </c>
      <c r="H6679" s="15">
        <f t="shared" si="1351"/>
        <v>4</v>
      </c>
      <c r="I6679" s="93">
        <v>-0.13</v>
      </c>
      <c r="J6679">
        <f t="shared" si="1352"/>
        <v>-7.3033707865168538E-4</v>
      </c>
      <c r="K6679" s="4">
        <v>17.46</v>
      </c>
      <c r="L6679" s="4">
        <v>16.350000000000001</v>
      </c>
      <c r="M6679" s="16">
        <f t="shared" si="1353"/>
        <v>-2.1255000000000002E-3</v>
      </c>
      <c r="N6679">
        <f t="shared" si="1354"/>
        <v>0</v>
      </c>
      <c r="O6679">
        <f t="shared" si="1355"/>
        <v>0</v>
      </c>
      <c r="P6679" s="63">
        <f t="shared" si="1356"/>
        <v>0</v>
      </c>
    </row>
    <row r="6680" spans="1:18" x14ac:dyDescent="0.3">
      <c r="A6680">
        <f t="shared" si="1357"/>
        <v>2019</v>
      </c>
      <c r="B6680">
        <f t="shared" si="1358"/>
        <v>6</v>
      </c>
      <c r="C6680">
        <f t="shared" si="1359"/>
        <v>6</v>
      </c>
      <c r="D6680">
        <f t="shared" si="1360"/>
        <v>6</v>
      </c>
      <c r="E6680" t="str">
        <f t="shared" si="1361"/>
        <v>OFF</v>
      </c>
      <c r="F6680" s="13">
        <f t="shared" si="1350"/>
        <v>43622</v>
      </c>
      <c r="G6680" s="14" t="str">
        <f t="shared" si="1362"/>
        <v>Avg of 4 NM Projects</v>
      </c>
      <c r="H6680" s="15">
        <f t="shared" si="1351"/>
        <v>5</v>
      </c>
      <c r="I6680" s="93">
        <v>0</v>
      </c>
      <c r="J6680">
        <f t="shared" si="1352"/>
        <v>0</v>
      </c>
      <c r="K6680" s="4">
        <v>17.47</v>
      </c>
      <c r="L6680" s="4">
        <v>17.170000000000002</v>
      </c>
      <c r="M6680" s="16">
        <f t="shared" si="1353"/>
        <v>0</v>
      </c>
      <c r="N6680">
        <f t="shared" si="1354"/>
        <v>1</v>
      </c>
      <c r="O6680">
        <f t="shared" si="1355"/>
        <v>0</v>
      </c>
      <c r="P6680" s="63">
        <f t="shared" si="1356"/>
        <v>0</v>
      </c>
    </row>
    <row r="6681" spans="1:18" x14ac:dyDescent="0.3">
      <c r="A6681">
        <f t="shared" si="1357"/>
        <v>2019</v>
      </c>
      <c r="B6681">
        <f t="shared" si="1358"/>
        <v>6</v>
      </c>
      <c r="C6681">
        <f t="shared" si="1359"/>
        <v>6</v>
      </c>
      <c r="D6681">
        <f t="shared" si="1360"/>
        <v>6</v>
      </c>
      <c r="E6681" t="str">
        <f t="shared" si="1361"/>
        <v>OFF</v>
      </c>
      <c r="F6681" s="13">
        <f t="shared" si="1350"/>
        <v>43622</v>
      </c>
      <c r="G6681" s="14" t="str">
        <f t="shared" si="1362"/>
        <v>Avg of 4 NM Projects</v>
      </c>
      <c r="H6681" s="15">
        <f t="shared" si="1351"/>
        <v>6</v>
      </c>
      <c r="I6681" s="93">
        <v>0.51</v>
      </c>
      <c r="J6681">
        <f t="shared" si="1352"/>
        <v>2.8651685393258426E-3</v>
      </c>
      <c r="K6681" s="4">
        <v>18.940000000000001</v>
      </c>
      <c r="L6681" s="4">
        <v>16.89</v>
      </c>
      <c r="M6681" s="16">
        <f t="shared" si="1353"/>
        <v>8.6139000000000007E-3</v>
      </c>
      <c r="N6681">
        <f t="shared" si="1354"/>
        <v>0</v>
      </c>
      <c r="O6681">
        <f t="shared" si="1355"/>
        <v>0</v>
      </c>
      <c r="P6681" s="63">
        <f t="shared" si="1356"/>
        <v>0</v>
      </c>
    </row>
    <row r="6682" spans="1:18" x14ac:dyDescent="0.3">
      <c r="A6682">
        <f t="shared" si="1357"/>
        <v>2019</v>
      </c>
      <c r="B6682">
        <f t="shared" si="1358"/>
        <v>6</v>
      </c>
      <c r="C6682">
        <f t="shared" si="1359"/>
        <v>6</v>
      </c>
      <c r="D6682">
        <f t="shared" si="1360"/>
        <v>6</v>
      </c>
      <c r="E6682" t="str">
        <f t="shared" si="1361"/>
        <v>OFF</v>
      </c>
      <c r="F6682" s="13">
        <f t="shared" si="1350"/>
        <v>43622</v>
      </c>
      <c r="G6682" s="14" t="str">
        <f t="shared" si="1362"/>
        <v>Avg of 4 NM Projects</v>
      </c>
      <c r="H6682" s="15">
        <f t="shared" si="1351"/>
        <v>7</v>
      </c>
      <c r="I6682" s="93">
        <v>8.06</v>
      </c>
      <c r="J6682">
        <f t="shared" si="1352"/>
        <v>4.5280898876404498E-2</v>
      </c>
      <c r="K6682" s="4">
        <v>21.66</v>
      </c>
      <c r="L6682" s="4">
        <v>18.38</v>
      </c>
      <c r="M6682" s="16">
        <f t="shared" si="1353"/>
        <v>0.14814279999999999</v>
      </c>
      <c r="N6682">
        <f t="shared" si="1354"/>
        <v>0</v>
      </c>
      <c r="O6682">
        <f t="shared" si="1355"/>
        <v>0</v>
      </c>
      <c r="P6682" s="63">
        <f t="shared" si="1356"/>
        <v>0</v>
      </c>
    </row>
    <row r="6683" spans="1:18" x14ac:dyDescent="0.3">
      <c r="A6683">
        <f t="shared" si="1357"/>
        <v>2019</v>
      </c>
      <c r="B6683">
        <f t="shared" si="1358"/>
        <v>6</v>
      </c>
      <c r="C6683">
        <f t="shared" si="1359"/>
        <v>6</v>
      </c>
      <c r="D6683">
        <f t="shared" si="1360"/>
        <v>6</v>
      </c>
      <c r="E6683" t="str">
        <f t="shared" si="1361"/>
        <v>ON</v>
      </c>
      <c r="F6683" s="13">
        <f t="shared" si="1350"/>
        <v>43622</v>
      </c>
      <c r="G6683" s="14" t="str">
        <f t="shared" si="1362"/>
        <v>Avg of 4 NM Projects</v>
      </c>
      <c r="H6683" s="15">
        <f t="shared" si="1351"/>
        <v>8</v>
      </c>
      <c r="I6683" s="93">
        <v>23.169999999999998</v>
      </c>
      <c r="J6683">
        <f t="shared" si="1352"/>
        <v>0.13016853932584269</v>
      </c>
      <c r="K6683" s="4">
        <v>25.7</v>
      </c>
      <c r="L6683" s="4">
        <v>22.23</v>
      </c>
      <c r="M6683" s="16">
        <f t="shared" si="1353"/>
        <v>0.51506909999999995</v>
      </c>
      <c r="N6683">
        <f t="shared" si="1354"/>
        <v>0</v>
      </c>
      <c r="O6683">
        <f t="shared" si="1355"/>
        <v>0</v>
      </c>
      <c r="P6683" s="63">
        <f t="shared" si="1356"/>
        <v>0</v>
      </c>
    </row>
    <row r="6684" spans="1:18" x14ac:dyDescent="0.3">
      <c r="A6684">
        <f t="shared" si="1357"/>
        <v>2019</v>
      </c>
      <c r="B6684">
        <f t="shared" si="1358"/>
        <v>6</v>
      </c>
      <c r="C6684">
        <f t="shared" si="1359"/>
        <v>6</v>
      </c>
      <c r="D6684">
        <f t="shared" si="1360"/>
        <v>6</v>
      </c>
      <c r="E6684" t="str">
        <f t="shared" si="1361"/>
        <v>ON</v>
      </c>
      <c r="F6684" s="13">
        <f t="shared" si="1350"/>
        <v>43622</v>
      </c>
      <c r="G6684" s="14" t="str">
        <f t="shared" si="1362"/>
        <v>Avg of 4 NM Projects</v>
      </c>
      <c r="H6684" s="15">
        <f t="shared" si="1351"/>
        <v>9</v>
      </c>
      <c r="I6684" s="93">
        <v>63.745000000000005</v>
      </c>
      <c r="J6684">
        <f t="shared" si="1352"/>
        <v>0.35811797752808994</v>
      </c>
      <c r="K6684" s="4">
        <v>24.43</v>
      </c>
      <c r="L6684" s="4">
        <v>22.13</v>
      </c>
      <c r="M6684" s="16">
        <f t="shared" si="1353"/>
        <v>1.41067685</v>
      </c>
      <c r="N6684">
        <f t="shared" si="1354"/>
        <v>0</v>
      </c>
      <c r="O6684">
        <f t="shared" si="1355"/>
        <v>0</v>
      </c>
      <c r="P6684" s="63">
        <f t="shared" si="1356"/>
        <v>0</v>
      </c>
    </row>
    <row r="6685" spans="1:18" x14ac:dyDescent="0.3">
      <c r="A6685">
        <f t="shared" si="1357"/>
        <v>2019</v>
      </c>
      <c r="B6685">
        <f t="shared" si="1358"/>
        <v>6</v>
      </c>
      <c r="C6685">
        <f t="shared" si="1359"/>
        <v>6</v>
      </c>
      <c r="D6685">
        <f t="shared" si="1360"/>
        <v>6</v>
      </c>
      <c r="E6685" t="str">
        <f t="shared" si="1361"/>
        <v>ON</v>
      </c>
      <c r="F6685" s="13">
        <f t="shared" ref="F6685:F6748" si="1363">+F6661+1</f>
        <v>43622</v>
      </c>
      <c r="G6685" s="14" t="str">
        <f t="shared" si="1362"/>
        <v>Avg of 4 NM Projects</v>
      </c>
      <c r="H6685" s="15">
        <f t="shared" ref="H6685:H6748" si="1364">H6661</f>
        <v>10</v>
      </c>
      <c r="I6685" s="93">
        <v>82.69</v>
      </c>
      <c r="J6685">
        <f t="shared" si="1352"/>
        <v>0.46455056179775278</v>
      </c>
      <c r="K6685" s="4">
        <v>22.62</v>
      </c>
      <c r="L6685" s="4">
        <v>20.23</v>
      </c>
      <c r="M6685" s="16">
        <f t="shared" si="1353"/>
        <v>1.6728187000000001</v>
      </c>
      <c r="N6685">
        <f t="shared" si="1354"/>
        <v>0</v>
      </c>
      <c r="O6685">
        <f t="shared" si="1355"/>
        <v>0</v>
      </c>
      <c r="P6685" s="63">
        <f t="shared" si="1356"/>
        <v>0</v>
      </c>
    </row>
    <row r="6686" spans="1:18" x14ac:dyDescent="0.3">
      <c r="A6686">
        <f t="shared" si="1357"/>
        <v>2019</v>
      </c>
      <c r="B6686">
        <f t="shared" si="1358"/>
        <v>6</v>
      </c>
      <c r="C6686">
        <f t="shared" si="1359"/>
        <v>6</v>
      </c>
      <c r="D6686">
        <f t="shared" si="1360"/>
        <v>6</v>
      </c>
      <c r="E6686" t="str">
        <f t="shared" si="1361"/>
        <v>ON</v>
      </c>
      <c r="F6686" s="13">
        <f t="shared" si="1363"/>
        <v>43622</v>
      </c>
      <c r="G6686" s="14" t="str">
        <f t="shared" si="1362"/>
        <v>Avg of 4 NM Projects</v>
      </c>
      <c r="H6686" s="15">
        <f t="shared" si="1364"/>
        <v>11</v>
      </c>
      <c r="I6686" s="93">
        <v>104.315</v>
      </c>
      <c r="J6686">
        <f t="shared" si="1352"/>
        <v>0.58603932584269658</v>
      </c>
      <c r="K6686" s="4">
        <v>24.81</v>
      </c>
      <c r="L6686" s="4">
        <v>21.74</v>
      </c>
      <c r="M6686" s="16">
        <f t="shared" si="1353"/>
        <v>2.2678080999999999</v>
      </c>
      <c r="N6686">
        <f t="shared" si="1354"/>
        <v>0</v>
      </c>
      <c r="O6686">
        <f t="shared" si="1355"/>
        <v>1</v>
      </c>
      <c r="P6686" s="63">
        <f t="shared" si="1356"/>
        <v>0</v>
      </c>
    </row>
    <row r="6687" spans="1:18" x14ac:dyDescent="0.3">
      <c r="A6687">
        <f t="shared" si="1357"/>
        <v>2019</v>
      </c>
      <c r="B6687">
        <f t="shared" si="1358"/>
        <v>6</v>
      </c>
      <c r="C6687">
        <f t="shared" si="1359"/>
        <v>6</v>
      </c>
      <c r="D6687">
        <f t="shared" si="1360"/>
        <v>6</v>
      </c>
      <c r="E6687" t="str">
        <f t="shared" si="1361"/>
        <v>ON</v>
      </c>
      <c r="F6687" s="13">
        <f t="shared" si="1363"/>
        <v>43622</v>
      </c>
      <c r="G6687" s="14" t="str">
        <f t="shared" si="1362"/>
        <v>Avg of 4 NM Projects</v>
      </c>
      <c r="H6687" s="15">
        <f t="shared" si="1364"/>
        <v>12</v>
      </c>
      <c r="I6687" s="93">
        <v>123.13500000000001</v>
      </c>
      <c r="J6687">
        <f t="shared" si="1352"/>
        <v>0.69176966292134834</v>
      </c>
      <c r="K6687" s="4">
        <v>23.79</v>
      </c>
      <c r="L6687" s="4">
        <v>20.87</v>
      </c>
      <c r="M6687" s="16">
        <f t="shared" si="1353"/>
        <v>2.56982745</v>
      </c>
      <c r="N6687">
        <f t="shared" si="1354"/>
        <v>0</v>
      </c>
      <c r="O6687">
        <f t="shared" si="1355"/>
        <v>1</v>
      </c>
      <c r="P6687" s="63">
        <f t="shared" si="1356"/>
        <v>0</v>
      </c>
    </row>
    <row r="6688" spans="1:18" x14ac:dyDescent="0.3">
      <c r="A6688">
        <f t="shared" si="1357"/>
        <v>2019</v>
      </c>
      <c r="B6688">
        <f t="shared" si="1358"/>
        <v>6</v>
      </c>
      <c r="C6688">
        <f t="shared" si="1359"/>
        <v>6</v>
      </c>
      <c r="D6688">
        <f t="shared" si="1360"/>
        <v>6</v>
      </c>
      <c r="E6688" t="str">
        <f t="shared" si="1361"/>
        <v>ON</v>
      </c>
      <c r="F6688" s="13">
        <f t="shared" si="1363"/>
        <v>43622</v>
      </c>
      <c r="G6688" s="14" t="str">
        <f t="shared" si="1362"/>
        <v>Avg of 4 NM Projects</v>
      </c>
      <c r="H6688" s="15">
        <f t="shared" si="1364"/>
        <v>13</v>
      </c>
      <c r="I6688" s="93">
        <v>114.56</v>
      </c>
      <c r="J6688">
        <f t="shared" si="1352"/>
        <v>0.64359550561797751</v>
      </c>
      <c r="K6688" s="4">
        <v>24.38</v>
      </c>
      <c r="L6688" s="4">
        <v>18.739999999999998</v>
      </c>
      <c r="M6688" s="16">
        <f t="shared" si="1353"/>
        <v>2.1468543999999996</v>
      </c>
      <c r="N6688">
        <f t="shared" si="1354"/>
        <v>0</v>
      </c>
      <c r="O6688">
        <f t="shared" si="1355"/>
        <v>1</v>
      </c>
      <c r="P6688" s="63">
        <f t="shared" si="1356"/>
        <v>0</v>
      </c>
    </row>
    <row r="6689" spans="1:18" x14ac:dyDescent="0.3">
      <c r="A6689">
        <f t="shared" si="1357"/>
        <v>2019</v>
      </c>
      <c r="B6689">
        <f t="shared" si="1358"/>
        <v>6</v>
      </c>
      <c r="C6689">
        <f t="shared" si="1359"/>
        <v>6</v>
      </c>
      <c r="D6689">
        <f t="shared" si="1360"/>
        <v>6</v>
      </c>
      <c r="E6689" t="str">
        <f t="shared" si="1361"/>
        <v>ON</v>
      </c>
      <c r="F6689" s="13">
        <f t="shared" si="1363"/>
        <v>43622</v>
      </c>
      <c r="G6689" s="14" t="str">
        <f t="shared" si="1362"/>
        <v>Avg of 4 NM Projects</v>
      </c>
      <c r="H6689" s="15">
        <f t="shared" si="1364"/>
        <v>14</v>
      </c>
      <c r="I6689" s="93">
        <v>105.72499999999999</v>
      </c>
      <c r="J6689">
        <f t="shared" si="1352"/>
        <v>0.59396067415730336</v>
      </c>
      <c r="K6689" s="4">
        <v>25.3</v>
      </c>
      <c r="L6689" s="4">
        <v>19.63</v>
      </c>
      <c r="M6689" s="16">
        <f t="shared" si="1353"/>
        <v>2.0753817499999996</v>
      </c>
      <c r="N6689">
        <f t="shared" si="1354"/>
        <v>0</v>
      </c>
      <c r="O6689">
        <f t="shared" si="1355"/>
        <v>1</v>
      </c>
      <c r="P6689" s="63">
        <f t="shared" si="1356"/>
        <v>0</v>
      </c>
    </row>
    <row r="6690" spans="1:18" x14ac:dyDescent="0.3">
      <c r="A6690">
        <f t="shared" si="1357"/>
        <v>2019</v>
      </c>
      <c r="B6690">
        <f t="shared" si="1358"/>
        <v>6</v>
      </c>
      <c r="C6690">
        <f t="shared" si="1359"/>
        <v>6</v>
      </c>
      <c r="D6690">
        <f t="shared" si="1360"/>
        <v>6</v>
      </c>
      <c r="E6690" t="str">
        <f t="shared" si="1361"/>
        <v>ON</v>
      </c>
      <c r="F6690" s="13">
        <f t="shared" si="1363"/>
        <v>43622</v>
      </c>
      <c r="G6690" s="14" t="str">
        <f t="shared" si="1362"/>
        <v>Avg of 4 NM Projects</v>
      </c>
      <c r="H6690" s="15">
        <f t="shared" si="1364"/>
        <v>15</v>
      </c>
      <c r="I6690" s="93">
        <v>106.495</v>
      </c>
      <c r="J6690">
        <f t="shared" si="1352"/>
        <v>0.59828651685393264</v>
      </c>
      <c r="K6690" s="4">
        <v>25.5</v>
      </c>
      <c r="L6690" s="4">
        <v>19</v>
      </c>
      <c r="M6690" s="16">
        <f t="shared" si="1353"/>
        <v>2.0234050000000003</v>
      </c>
      <c r="N6690">
        <f t="shared" si="1354"/>
        <v>0</v>
      </c>
      <c r="O6690">
        <f t="shared" si="1355"/>
        <v>1</v>
      </c>
      <c r="P6690" s="63">
        <f t="shared" si="1356"/>
        <v>0</v>
      </c>
    </row>
    <row r="6691" spans="1:18" x14ac:dyDescent="0.3">
      <c r="A6691">
        <f t="shared" si="1357"/>
        <v>2019</v>
      </c>
      <c r="B6691">
        <f t="shared" si="1358"/>
        <v>6</v>
      </c>
      <c r="C6691">
        <f t="shared" si="1359"/>
        <v>6</v>
      </c>
      <c r="D6691">
        <f t="shared" si="1360"/>
        <v>6</v>
      </c>
      <c r="E6691" t="str">
        <f t="shared" si="1361"/>
        <v>ON</v>
      </c>
      <c r="F6691" s="13">
        <f t="shared" si="1363"/>
        <v>43622</v>
      </c>
      <c r="G6691" s="14" t="str">
        <f t="shared" si="1362"/>
        <v>Avg of 4 NM Projects</v>
      </c>
      <c r="H6691" s="15">
        <f t="shared" si="1364"/>
        <v>16</v>
      </c>
      <c r="I6691" s="93">
        <v>104.71</v>
      </c>
      <c r="J6691">
        <f t="shared" si="1352"/>
        <v>0.58825842696629205</v>
      </c>
      <c r="K6691" s="4">
        <v>25.53</v>
      </c>
      <c r="L6691" s="4">
        <v>19.25</v>
      </c>
      <c r="M6691" s="16">
        <f t="shared" si="1353"/>
        <v>2.0156674999999997</v>
      </c>
      <c r="N6691">
        <f t="shared" si="1354"/>
        <v>0</v>
      </c>
      <c r="O6691">
        <f t="shared" si="1355"/>
        <v>1</v>
      </c>
      <c r="P6691" s="63">
        <f t="shared" si="1356"/>
        <v>0</v>
      </c>
    </row>
    <row r="6692" spans="1:18" x14ac:dyDescent="0.3">
      <c r="A6692">
        <f t="shared" si="1357"/>
        <v>2019</v>
      </c>
      <c r="B6692">
        <f t="shared" si="1358"/>
        <v>6</v>
      </c>
      <c r="C6692">
        <f t="shared" si="1359"/>
        <v>6</v>
      </c>
      <c r="D6692">
        <f t="shared" si="1360"/>
        <v>6</v>
      </c>
      <c r="E6692" t="str">
        <f t="shared" si="1361"/>
        <v>ON</v>
      </c>
      <c r="F6692" s="13">
        <f t="shared" si="1363"/>
        <v>43622</v>
      </c>
      <c r="G6692" s="14" t="str">
        <f t="shared" si="1362"/>
        <v>Avg of 4 NM Projects</v>
      </c>
      <c r="H6692" s="15">
        <f t="shared" si="1364"/>
        <v>17</v>
      </c>
      <c r="I6692" s="93">
        <v>87.69</v>
      </c>
      <c r="J6692">
        <f t="shared" si="1352"/>
        <v>0.49264044943820223</v>
      </c>
      <c r="K6692" s="4">
        <v>30.13</v>
      </c>
      <c r="L6692" s="4">
        <v>25.89</v>
      </c>
      <c r="M6692" s="16">
        <f t="shared" si="1353"/>
        <v>2.2702941000000001</v>
      </c>
      <c r="N6692">
        <f t="shared" si="1354"/>
        <v>0</v>
      </c>
      <c r="O6692">
        <f t="shared" si="1355"/>
        <v>0</v>
      </c>
      <c r="P6692" s="63">
        <f t="shared" si="1356"/>
        <v>0</v>
      </c>
    </row>
    <row r="6693" spans="1:18" x14ac:dyDescent="0.3">
      <c r="A6693">
        <f t="shared" si="1357"/>
        <v>2019</v>
      </c>
      <c r="B6693">
        <f t="shared" si="1358"/>
        <v>6</v>
      </c>
      <c r="C6693">
        <f t="shared" si="1359"/>
        <v>6</v>
      </c>
      <c r="D6693">
        <f t="shared" si="1360"/>
        <v>6</v>
      </c>
      <c r="E6693" t="str">
        <f t="shared" si="1361"/>
        <v>ON</v>
      </c>
      <c r="F6693" s="13">
        <f t="shared" si="1363"/>
        <v>43622</v>
      </c>
      <c r="G6693" s="14" t="str">
        <f t="shared" si="1362"/>
        <v>Avg of 4 NM Projects</v>
      </c>
      <c r="H6693" s="15">
        <f t="shared" si="1364"/>
        <v>18</v>
      </c>
      <c r="I6693" s="93">
        <v>56.96</v>
      </c>
      <c r="J6693">
        <f t="shared" si="1352"/>
        <v>0.32</v>
      </c>
      <c r="K6693" s="4">
        <v>32.43</v>
      </c>
      <c r="L6693" s="4">
        <v>21.73</v>
      </c>
      <c r="M6693" s="16">
        <f t="shared" si="1353"/>
        <v>1.2377408000000001</v>
      </c>
      <c r="N6693">
        <f t="shared" si="1354"/>
        <v>0</v>
      </c>
      <c r="O6693">
        <f t="shared" si="1355"/>
        <v>0</v>
      </c>
      <c r="P6693" s="63">
        <f t="shared" si="1356"/>
        <v>0</v>
      </c>
    </row>
    <row r="6694" spans="1:18" x14ac:dyDescent="0.3">
      <c r="A6694">
        <f t="shared" si="1357"/>
        <v>2019</v>
      </c>
      <c r="B6694">
        <f t="shared" si="1358"/>
        <v>6</v>
      </c>
      <c r="C6694">
        <f t="shared" si="1359"/>
        <v>6</v>
      </c>
      <c r="D6694">
        <f t="shared" si="1360"/>
        <v>6</v>
      </c>
      <c r="E6694" t="str">
        <f t="shared" si="1361"/>
        <v>ON</v>
      </c>
      <c r="F6694" s="13">
        <f t="shared" si="1363"/>
        <v>43622</v>
      </c>
      <c r="G6694" s="14" t="str">
        <f t="shared" si="1362"/>
        <v>Avg of 4 NM Projects</v>
      </c>
      <c r="H6694" s="15">
        <f t="shared" si="1364"/>
        <v>19</v>
      </c>
      <c r="I6694" s="93">
        <v>32.125</v>
      </c>
      <c r="J6694">
        <f t="shared" si="1352"/>
        <v>0.18047752808988765</v>
      </c>
      <c r="K6694" s="4">
        <v>29.12</v>
      </c>
      <c r="L6694" s="4">
        <v>21.13</v>
      </c>
      <c r="M6694" s="16">
        <f t="shared" si="1353"/>
        <v>0.67880125000000002</v>
      </c>
      <c r="N6694">
        <f t="shared" si="1354"/>
        <v>0</v>
      </c>
      <c r="O6694">
        <f t="shared" si="1355"/>
        <v>0</v>
      </c>
      <c r="P6694" s="63">
        <f t="shared" si="1356"/>
        <v>0</v>
      </c>
    </row>
    <row r="6695" spans="1:18" x14ac:dyDescent="0.3">
      <c r="A6695">
        <f t="shared" si="1357"/>
        <v>2019</v>
      </c>
      <c r="B6695">
        <f t="shared" si="1358"/>
        <v>6</v>
      </c>
      <c r="C6695">
        <f t="shared" si="1359"/>
        <v>6</v>
      </c>
      <c r="D6695">
        <f t="shared" si="1360"/>
        <v>6</v>
      </c>
      <c r="E6695" t="str">
        <f t="shared" si="1361"/>
        <v>ON</v>
      </c>
      <c r="F6695" s="13">
        <f t="shared" si="1363"/>
        <v>43622</v>
      </c>
      <c r="G6695" s="14" t="str">
        <f t="shared" si="1362"/>
        <v>Avg of 4 NM Projects</v>
      </c>
      <c r="H6695" s="15">
        <f t="shared" si="1364"/>
        <v>20</v>
      </c>
      <c r="I6695" s="93">
        <v>7.42</v>
      </c>
      <c r="J6695">
        <f t="shared" si="1352"/>
        <v>4.1685393258426968E-2</v>
      </c>
      <c r="K6695" s="4">
        <v>26.05</v>
      </c>
      <c r="L6695" s="4">
        <v>23.68</v>
      </c>
      <c r="M6695" s="16">
        <f t="shared" si="1353"/>
        <v>0.17570560000000002</v>
      </c>
      <c r="N6695">
        <f t="shared" si="1354"/>
        <v>0</v>
      </c>
      <c r="O6695">
        <f t="shared" si="1355"/>
        <v>0</v>
      </c>
      <c r="P6695" s="63">
        <f t="shared" si="1356"/>
        <v>0</v>
      </c>
    </row>
    <row r="6696" spans="1:18" x14ac:dyDescent="0.3">
      <c r="A6696">
        <f t="shared" si="1357"/>
        <v>2019</v>
      </c>
      <c r="B6696">
        <f t="shared" si="1358"/>
        <v>6</v>
      </c>
      <c r="C6696">
        <f t="shared" si="1359"/>
        <v>6</v>
      </c>
      <c r="D6696">
        <f t="shared" si="1360"/>
        <v>6</v>
      </c>
      <c r="E6696" t="str">
        <f t="shared" si="1361"/>
        <v>ON</v>
      </c>
      <c r="F6696" s="13">
        <f t="shared" si="1363"/>
        <v>43622</v>
      </c>
      <c r="G6696" s="14" t="str">
        <f t="shared" si="1362"/>
        <v>Avg of 4 NM Projects</v>
      </c>
      <c r="H6696" s="15">
        <f t="shared" si="1364"/>
        <v>21</v>
      </c>
      <c r="I6696" s="93">
        <v>0.13</v>
      </c>
      <c r="J6696">
        <f t="shared" si="1352"/>
        <v>7.3033707865168538E-4</v>
      </c>
      <c r="K6696" s="4">
        <v>25.73</v>
      </c>
      <c r="L6696" s="4">
        <v>21.61</v>
      </c>
      <c r="M6696" s="16">
        <f t="shared" si="1353"/>
        <v>2.8092999999999998E-3</v>
      </c>
      <c r="N6696">
        <f t="shared" si="1354"/>
        <v>0</v>
      </c>
      <c r="O6696">
        <f t="shared" si="1355"/>
        <v>0</v>
      </c>
      <c r="P6696" s="63">
        <f t="shared" si="1356"/>
        <v>0</v>
      </c>
    </row>
    <row r="6697" spans="1:18" x14ac:dyDescent="0.3">
      <c r="A6697">
        <f t="shared" si="1357"/>
        <v>2019</v>
      </c>
      <c r="B6697">
        <f t="shared" si="1358"/>
        <v>6</v>
      </c>
      <c r="C6697">
        <f t="shared" si="1359"/>
        <v>6</v>
      </c>
      <c r="D6697">
        <f t="shared" si="1360"/>
        <v>6</v>
      </c>
      <c r="E6697" t="str">
        <f t="shared" si="1361"/>
        <v>ON</v>
      </c>
      <c r="F6697" s="13">
        <f t="shared" si="1363"/>
        <v>43622</v>
      </c>
      <c r="G6697" s="14" t="str">
        <f t="shared" si="1362"/>
        <v>Avg of 4 NM Projects</v>
      </c>
      <c r="H6697" s="15">
        <f t="shared" si="1364"/>
        <v>22</v>
      </c>
      <c r="I6697" s="93">
        <v>-0.13</v>
      </c>
      <c r="J6697">
        <f t="shared" si="1352"/>
        <v>-7.3033707865168538E-4</v>
      </c>
      <c r="K6697" s="4">
        <v>22.69</v>
      </c>
      <c r="L6697" s="4">
        <v>20.62</v>
      </c>
      <c r="M6697" s="16">
        <f t="shared" si="1353"/>
        <v>-2.6806E-3</v>
      </c>
      <c r="N6697">
        <f t="shared" si="1354"/>
        <v>0</v>
      </c>
      <c r="O6697">
        <f t="shared" si="1355"/>
        <v>0</v>
      </c>
      <c r="P6697" s="63">
        <f t="shared" si="1356"/>
        <v>0</v>
      </c>
    </row>
    <row r="6698" spans="1:18" x14ac:dyDescent="0.3">
      <c r="A6698">
        <f t="shared" si="1357"/>
        <v>2019</v>
      </c>
      <c r="B6698">
        <f t="shared" si="1358"/>
        <v>6</v>
      </c>
      <c r="C6698">
        <f t="shared" si="1359"/>
        <v>6</v>
      </c>
      <c r="D6698">
        <f t="shared" si="1360"/>
        <v>6</v>
      </c>
      <c r="E6698" t="str">
        <f t="shared" si="1361"/>
        <v>ON</v>
      </c>
      <c r="F6698" s="13">
        <f t="shared" si="1363"/>
        <v>43622</v>
      </c>
      <c r="G6698" s="14" t="str">
        <f t="shared" si="1362"/>
        <v>Avg of 4 NM Projects</v>
      </c>
      <c r="H6698" s="15">
        <f t="shared" si="1364"/>
        <v>23</v>
      </c>
      <c r="I6698" s="93">
        <v>0</v>
      </c>
      <c r="J6698">
        <f t="shared" si="1352"/>
        <v>0</v>
      </c>
      <c r="K6698" s="4">
        <v>21.01</v>
      </c>
      <c r="L6698" s="4">
        <v>20.94</v>
      </c>
      <c r="M6698" s="16">
        <f t="shared" si="1353"/>
        <v>0</v>
      </c>
      <c r="N6698">
        <f t="shared" si="1354"/>
        <v>1</v>
      </c>
      <c r="O6698">
        <f t="shared" si="1355"/>
        <v>0</v>
      </c>
      <c r="P6698" s="63">
        <f t="shared" si="1356"/>
        <v>0</v>
      </c>
    </row>
    <row r="6699" spans="1:18" x14ac:dyDescent="0.3">
      <c r="A6699">
        <f t="shared" si="1357"/>
        <v>2019</v>
      </c>
      <c r="B6699">
        <f t="shared" si="1358"/>
        <v>6</v>
      </c>
      <c r="C6699">
        <f t="shared" si="1359"/>
        <v>6</v>
      </c>
      <c r="D6699">
        <f t="shared" si="1360"/>
        <v>6</v>
      </c>
      <c r="E6699" t="str">
        <f t="shared" si="1361"/>
        <v>OFF</v>
      </c>
      <c r="F6699" s="13">
        <f t="shared" si="1363"/>
        <v>43622</v>
      </c>
      <c r="G6699" s="14" t="str">
        <f t="shared" si="1362"/>
        <v>Avg of 4 NM Projects</v>
      </c>
      <c r="H6699" s="15">
        <f t="shared" si="1364"/>
        <v>24</v>
      </c>
      <c r="I6699" s="93">
        <v>0</v>
      </c>
      <c r="J6699">
        <f t="shared" si="1352"/>
        <v>0</v>
      </c>
      <c r="K6699" s="4">
        <v>20.239999999999998</v>
      </c>
      <c r="L6699" s="4">
        <v>18.72</v>
      </c>
      <c r="M6699" s="16">
        <f t="shared" si="1353"/>
        <v>0</v>
      </c>
      <c r="N6699">
        <f t="shared" si="1354"/>
        <v>1</v>
      </c>
      <c r="O6699">
        <f t="shared" si="1355"/>
        <v>0</v>
      </c>
      <c r="P6699" s="63">
        <f t="shared" si="1356"/>
        <v>0</v>
      </c>
    </row>
    <row r="6700" spans="1:18" x14ac:dyDescent="0.3">
      <c r="A6700">
        <f t="shared" si="1357"/>
        <v>2019</v>
      </c>
      <c r="B6700">
        <f t="shared" si="1358"/>
        <v>6</v>
      </c>
      <c r="C6700">
        <f t="shared" si="1359"/>
        <v>7</v>
      </c>
      <c r="D6700">
        <f t="shared" si="1360"/>
        <v>7</v>
      </c>
      <c r="E6700" t="str">
        <f t="shared" si="1361"/>
        <v>OFF</v>
      </c>
      <c r="F6700" s="13">
        <f t="shared" si="1363"/>
        <v>43623</v>
      </c>
      <c r="G6700" s="14" t="str">
        <f t="shared" si="1362"/>
        <v>Avg of 4 NM Projects</v>
      </c>
      <c r="H6700" s="15">
        <f t="shared" si="1364"/>
        <v>1</v>
      </c>
      <c r="I6700" s="93">
        <v>-0.13</v>
      </c>
      <c r="J6700">
        <f t="shared" si="1352"/>
        <v>-7.3033707865168538E-4</v>
      </c>
      <c r="K6700" s="4">
        <v>18.07</v>
      </c>
      <c r="L6700" s="4">
        <v>16.5</v>
      </c>
      <c r="M6700" s="16">
        <f t="shared" si="1353"/>
        <v>-2.1450000000000002E-3</v>
      </c>
      <c r="N6700">
        <f t="shared" si="1354"/>
        <v>0</v>
      </c>
      <c r="O6700">
        <f t="shared" si="1355"/>
        <v>0</v>
      </c>
      <c r="P6700" s="63">
        <f t="shared" si="1356"/>
        <v>0</v>
      </c>
      <c r="Q6700" s="34"/>
      <c r="R6700" s="34"/>
    </row>
    <row r="6701" spans="1:18" x14ac:dyDescent="0.3">
      <c r="A6701">
        <f t="shared" si="1357"/>
        <v>2019</v>
      </c>
      <c r="B6701">
        <f t="shared" si="1358"/>
        <v>6</v>
      </c>
      <c r="C6701">
        <f t="shared" si="1359"/>
        <v>7</v>
      </c>
      <c r="D6701">
        <f t="shared" si="1360"/>
        <v>7</v>
      </c>
      <c r="E6701" t="str">
        <f t="shared" si="1361"/>
        <v>OFF</v>
      </c>
      <c r="F6701" s="13">
        <f t="shared" si="1363"/>
        <v>43623</v>
      </c>
      <c r="G6701" s="14" t="str">
        <f t="shared" si="1362"/>
        <v>Avg of 4 NM Projects</v>
      </c>
      <c r="H6701" s="15">
        <f t="shared" si="1364"/>
        <v>2</v>
      </c>
      <c r="I6701" s="93">
        <v>-0.13</v>
      </c>
      <c r="J6701">
        <f t="shared" si="1352"/>
        <v>-7.3033707865168538E-4</v>
      </c>
      <c r="K6701" s="4">
        <v>16.36</v>
      </c>
      <c r="L6701" s="4">
        <v>17.09</v>
      </c>
      <c r="M6701" s="16">
        <f t="shared" si="1353"/>
        <v>-2.2217000000000001E-3</v>
      </c>
      <c r="N6701">
        <f t="shared" si="1354"/>
        <v>0</v>
      </c>
      <c r="O6701">
        <f t="shared" si="1355"/>
        <v>0</v>
      </c>
      <c r="P6701" s="63">
        <f t="shared" si="1356"/>
        <v>0</v>
      </c>
    </row>
    <row r="6702" spans="1:18" x14ac:dyDescent="0.3">
      <c r="A6702">
        <f t="shared" si="1357"/>
        <v>2019</v>
      </c>
      <c r="B6702">
        <f t="shared" si="1358"/>
        <v>6</v>
      </c>
      <c r="C6702">
        <f t="shared" si="1359"/>
        <v>7</v>
      </c>
      <c r="D6702">
        <f t="shared" si="1360"/>
        <v>7</v>
      </c>
      <c r="E6702" t="str">
        <f t="shared" si="1361"/>
        <v>OFF</v>
      </c>
      <c r="F6702" s="13">
        <f t="shared" si="1363"/>
        <v>43623</v>
      </c>
      <c r="G6702" s="14" t="str">
        <f t="shared" si="1362"/>
        <v>Avg of 4 NM Projects</v>
      </c>
      <c r="H6702" s="15">
        <f t="shared" si="1364"/>
        <v>3</v>
      </c>
      <c r="I6702" s="93">
        <v>0</v>
      </c>
      <c r="J6702">
        <f t="shared" si="1352"/>
        <v>0</v>
      </c>
      <c r="K6702" s="4">
        <v>15.57</v>
      </c>
      <c r="L6702" s="4">
        <v>15.87</v>
      </c>
      <c r="M6702" s="16">
        <f t="shared" si="1353"/>
        <v>0</v>
      </c>
      <c r="N6702">
        <f t="shared" si="1354"/>
        <v>1</v>
      </c>
      <c r="O6702">
        <f t="shared" si="1355"/>
        <v>0</v>
      </c>
      <c r="P6702" s="63">
        <f t="shared" si="1356"/>
        <v>0</v>
      </c>
    </row>
    <row r="6703" spans="1:18" x14ac:dyDescent="0.3">
      <c r="A6703">
        <f t="shared" si="1357"/>
        <v>2019</v>
      </c>
      <c r="B6703">
        <f t="shared" si="1358"/>
        <v>6</v>
      </c>
      <c r="C6703">
        <f t="shared" si="1359"/>
        <v>7</v>
      </c>
      <c r="D6703">
        <f t="shared" si="1360"/>
        <v>7</v>
      </c>
      <c r="E6703" t="str">
        <f t="shared" si="1361"/>
        <v>OFF</v>
      </c>
      <c r="F6703" s="13">
        <f t="shared" si="1363"/>
        <v>43623</v>
      </c>
      <c r="G6703" s="14" t="str">
        <f t="shared" si="1362"/>
        <v>Avg of 4 NM Projects</v>
      </c>
      <c r="H6703" s="15">
        <f t="shared" si="1364"/>
        <v>4</v>
      </c>
      <c r="I6703" s="93">
        <v>-0.26</v>
      </c>
      <c r="J6703">
        <f t="shared" si="1352"/>
        <v>-1.4606741573033708E-3</v>
      </c>
      <c r="K6703" s="4">
        <v>14.32</v>
      </c>
      <c r="L6703" s="4">
        <v>8.2799999999999994</v>
      </c>
      <c r="M6703" s="16">
        <f t="shared" si="1353"/>
        <v>-2.1527999999999999E-3</v>
      </c>
      <c r="N6703">
        <f t="shared" si="1354"/>
        <v>0</v>
      </c>
      <c r="O6703">
        <f t="shared" si="1355"/>
        <v>0</v>
      </c>
      <c r="P6703" s="63">
        <f t="shared" si="1356"/>
        <v>0</v>
      </c>
    </row>
    <row r="6704" spans="1:18" x14ac:dyDescent="0.3">
      <c r="A6704">
        <f t="shared" si="1357"/>
        <v>2019</v>
      </c>
      <c r="B6704">
        <f t="shared" si="1358"/>
        <v>6</v>
      </c>
      <c r="C6704">
        <f t="shared" si="1359"/>
        <v>7</v>
      </c>
      <c r="D6704">
        <f t="shared" si="1360"/>
        <v>7</v>
      </c>
      <c r="E6704" t="str">
        <f t="shared" si="1361"/>
        <v>OFF</v>
      </c>
      <c r="F6704" s="13">
        <f t="shared" si="1363"/>
        <v>43623</v>
      </c>
      <c r="G6704" s="14" t="str">
        <f t="shared" si="1362"/>
        <v>Avg of 4 NM Projects</v>
      </c>
      <c r="H6704" s="15">
        <f t="shared" si="1364"/>
        <v>5</v>
      </c>
      <c r="I6704" s="93">
        <v>-0.13</v>
      </c>
      <c r="J6704">
        <f t="shared" si="1352"/>
        <v>-7.3033707865168538E-4</v>
      </c>
      <c r="K6704" s="4">
        <v>15.02</v>
      </c>
      <c r="L6704" s="4">
        <v>6.59</v>
      </c>
      <c r="M6704" s="16">
        <f t="shared" si="1353"/>
        <v>-8.5670000000000006E-4</v>
      </c>
      <c r="N6704">
        <f t="shared" si="1354"/>
        <v>0</v>
      </c>
      <c r="O6704">
        <f t="shared" si="1355"/>
        <v>0</v>
      </c>
      <c r="P6704" s="63">
        <f t="shared" si="1356"/>
        <v>0</v>
      </c>
    </row>
    <row r="6705" spans="1:16" x14ac:dyDescent="0.3">
      <c r="A6705">
        <f t="shared" si="1357"/>
        <v>2019</v>
      </c>
      <c r="B6705">
        <f t="shared" si="1358"/>
        <v>6</v>
      </c>
      <c r="C6705">
        <f t="shared" si="1359"/>
        <v>7</v>
      </c>
      <c r="D6705">
        <f t="shared" si="1360"/>
        <v>7</v>
      </c>
      <c r="E6705" t="str">
        <f t="shared" si="1361"/>
        <v>OFF</v>
      </c>
      <c r="F6705" s="13">
        <f t="shared" si="1363"/>
        <v>43623</v>
      </c>
      <c r="G6705" s="14" t="str">
        <f t="shared" si="1362"/>
        <v>Avg of 4 NM Projects</v>
      </c>
      <c r="H6705" s="15">
        <f t="shared" si="1364"/>
        <v>6</v>
      </c>
      <c r="I6705" s="93">
        <v>0.38500000000000001</v>
      </c>
      <c r="J6705">
        <f t="shared" si="1352"/>
        <v>2.1629213483146067E-3</v>
      </c>
      <c r="K6705" s="4">
        <v>16.489999999999998</v>
      </c>
      <c r="L6705" s="4">
        <v>15.94</v>
      </c>
      <c r="M6705" s="16">
        <f t="shared" si="1353"/>
        <v>6.1368999999999998E-3</v>
      </c>
      <c r="N6705">
        <f t="shared" si="1354"/>
        <v>0</v>
      </c>
      <c r="O6705">
        <f t="shared" si="1355"/>
        <v>0</v>
      </c>
      <c r="P6705" s="63">
        <f t="shared" si="1356"/>
        <v>0</v>
      </c>
    </row>
    <row r="6706" spans="1:16" x14ac:dyDescent="0.3">
      <c r="A6706">
        <f t="shared" si="1357"/>
        <v>2019</v>
      </c>
      <c r="B6706">
        <f t="shared" si="1358"/>
        <v>6</v>
      </c>
      <c r="C6706">
        <f t="shared" si="1359"/>
        <v>7</v>
      </c>
      <c r="D6706">
        <f t="shared" si="1360"/>
        <v>7</v>
      </c>
      <c r="E6706" t="str">
        <f t="shared" si="1361"/>
        <v>OFF</v>
      </c>
      <c r="F6706" s="13">
        <f t="shared" si="1363"/>
        <v>43623</v>
      </c>
      <c r="G6706" s="14" t="str">
        <f t="shared" si="1362"/>
        <v>Avg of 4 NM Projects</v>
      </c>
      <c r="H6706" s="15">
        <f t="shared" si="1364"/>
        <v>7</v>
      </c>
      <c r="I6706" s="93">
        <v>11.514999999999999</v>
      </c>
      <c r="J6706">
        <f t="shared" si="1352"/>
        <v>6.4691011235955054E-2</v>
      </c>
      <c r="K6706" s="4">
        <v>19.940000000000001</v>
      </c>
      <c r="L6706" s="4">
        <v>18.940000000000001</v>
      </c>
      <c r="M6706" s="16">
        <f t="shared" si="1353"/>
        <v>0.21809409999999999</v>
      </c>
      <c r="N6706">
        <f t="shared" si="1354"/>
        <v>0</v>
      </c>
      <c r="O6706">
        <f t="shared" si="1355"/>
        <v>0</v>
      </c>
      <c r="P6706" s="63">
        <f t="shared" si="1356"/>
        <v>0</v>
      </c>
    </row>
    <row r="6707" spans="1:16" x14ac:dyDescent="0.3">
      <c r="A6707">
        <f t="shared" si="1357"/>
        <v>2019</v>
      </c>
      <c r="B6707">
        <f t="shared" si="1358"/>
        <v>6</v>
      </c>
      <c r="C6707">
        <f t="shared" si="1359"/>
        <v>7</v>
      </c>
      <c r="D6707">
        <f t="shared" si="1360"/>
        <v>7</v>
      </c>
      <c r="E6707" t="str">
        <f t="shared" si="1361"/>
        <v>OFF</v>
      </c>
      <c r="F6707" s="13">
        <f t="shared" si="1363"/>
        <v>43623</v>
      </c>
      <c r="G6707" s="14" t="str">
        <f t="shared" si="1362"/>
        <v>Avg of 4 NM Projects</v>
      </c>
      <c r="H6707" s="15">
        <f t="shared" si="1364"/>
        <v>8</v>
      </c>
      <c r="I6707" s="93">
        <v>42.620000000000005</v>
      </c>
      <c r="J6707">
        <f t="shared" si="1352"/>
        <v>0.23943820224719103</v>
      </c>
      <c r="K6707" s="4">
        <v>22.19</v>
      </c>
      <c r="L6707" s="4">
        <v>23.58</v>
      </c>
      <c r="M6707" s="16">
        <f t="shared" si="1353"/>
        <v>1.0049796</v>
      </c>
      <c r="N6707">
        <f t="shared" si="1354"/>
        <v>0</v>
      </c>
      <c r="O6707">
        <f t="shared" si="1355"/>
        <v>0</v>
      </c>
      <c r="P6707" s="63">
        <f t="shared" si="1356"/>
        <v>0</v>
      </c>
    </row>
    <row r="6708" spans="1:16" x14ac:dyDescent="0.3">
      <c r="A6708">
        <f t="shared" si="1357"/>
        <v>2019</v>
      </c>
      <c r="B6708">
        <f t="shared" si="1358"/>
        <v>6</v>
      </c>
      <c r="C6708">
        <f t="shared" si="1359"/>
        <v>7</v>
      </c>
      <c r="D6708">
        <f t="shared" si="1360"/>
        <v>7</v>
      </c>
      <c r="E6708" t="str">
        <f t="shared" si="1361"/>
        <v>OFF</v>
      </c>
      <c r="F6708" s="13">
        <f t="shared" si="1363"/>
        <v>43623</v>
      </c>
      <c r="G6708" s="14" t="str">
        <f t="shared" si="1362"/>
        <v>Avg of 4 NM Projects</v>
      </c>
      <c r="H6708" s="15">
        <f t="shared" si="1364"/>
        <v>9</v>
      </c>
      <c r="I6708" s="93">
        <v>64.134999999999991</v>
      </c>
      <c r="J6708">
        <f t="shared" si="1352"/>
        <v>0.36030898876404488</v>
      </c>
      <c r="K6708" s="4">
        <v>21.81</v>
      </c>
      <c r="L6708" s="4">
        <v>22.89</v>
      </c>
      <c r="M6708" s="16">
        <f t="shared" si="1353"/>
        <v>1.4680501499999998</v>
      </c>
      <c r="N6708">
        <f t="shared" si="1354"/>
        <v>0</v>
      </c>
      <c r="O6708">
        <f t="shared" si="1355"/>
        <v>0</v>
      </c>
      <c r="P6708" s="63">
        <f t="shared" si="1356"/>
        <v>0</v>
      </c>
    </row>
    <row r="6709" spans="1:16" x14ac:dyDescent="0.3">
      <c r="A6709">
        <f t="shared" si="1357"/>
        <v>2019</v>
      </c>
      <c r="B6709">
        <f t="shared" si="1358"/>
        <v>6</v>
      </c>
      <c r="C6709">
        <f t="shared" si="1359"/>
        <v>7</v>
      </c>
      <c r="D6709">
        <f t="shared" si="1360"/>
        <v>7</v>
      </c>
      <c r="E6709" t="str">
        <f t="shared" si="1361"/>
        <v>OFF</v>
      </c>
      <c r="F6709" s="13">
        <f t="shared" si="1363"/>
        <v>43623</v>
      </c>
      <c r="G6709" s="14" t="str">
        <f t="shared" si="1362"/>
        <v>Avg of 4 NM Projects</v>
      </c>
      <c r="H6709" s="15">
        <f t="shared" si="1364"/>
        <v>10</v>
      </c>
      <c r="I6709" s="93">
        <v>96.50500000000001</v>
      </c>
      <c r="J6709">
        <f t="shared" si="1352"/>
        <v>0.54216292134831467</v>
      </c>
      <c r="K6709" s="4">
        <v>21.91</v>
      </c>
      <c r="L6709" s="4">
        <v>20.83</v>
      </c>
      <c r="M6709" s="16">
        <f t="shared" si="1353"/>
        <v>2.01019915</v>
      </c>
      <c r="N6709">
        <f t="shared" si="1354"/>
        <v>0</v>
      </c>
      <c r="O6709">
        <f t="shared" si="1355"/>
        <v>1</v>
      </c>
      <c r="P6709" s="63">
        <f t="shared" si="1356"/>
        <v>0</v>
      </c>
    </row>
    <row r="6710" spans="1:16" x14ac:dyDescent="0.3">
      <c r="A6710">
        <f t="shared" si="1357"/>
        <v>2019</v>
      </c>
      <c r="B6710">
        <f t="shared" si="1358"/>
        <v>6</v>
      </c>
      <c r="C6710">
        <f t="shared" si="1359"/>
        <v>7</v>
      </c>
      <c r="D6710">
        <f t="shared" si="1360"/>
        <v>7</v>
      </c>
      <c r="E6710" t="str">
        <f t="shared" si="1361"/>
        <v>OFF</v>
      </c>
      <c r="F6710" s="13">
        <f t="shared" si="1363"/>
        <v>43623</v>
      </c>
      <c r="G6710" s="14" t="str">
        <f t="shared" si="1362"/>
        <v>Avg of 4 NM Projects</v>
      </c>
      <c r="H6710" s="15">
        <f t="shared" si="1364"/>
        <v>11</v>
      </c>
      <c r="I6710" s="93">
        <v>104.83999999999999</v>
      </c>
      <c r="J6710">
        <f t="shared" si="1352"/>
        <v>0.58898876404494371</v>
      </c>
      <c r="K6710" s="4">
        <v>20.71</v>
      </c>
      <c r="L6710" s="4">
        <v>28.08</v>
      </c>
      <c r="M6710" s="16">
        <f t="shared" si="1353"/>
        <v>2.9439071999999995</v>
      </c>
      <c r="N6710">
        <f t="shared" si="1354"/>
        <v>0</v>
      </c>
      <c r="O6710">
        <f t="shared" si="1355"/>
        <v>1</v>
      </c>
      <c r="P6710" s="63">
        <f t="shared" si="1356"/>
        <v>0</v>
      </c>
    </row>
    <row r="6711" spans="1:16" x14ac:dyDescent="0.3">
      <c r="A6711">
        <f t="shared" si="1357"/>
        <v>2019</v>
      </c>
      <c r="B6711">
        <f t="shared" si="1358"/>
        <v>6</v>
      </c>
      <c r="C6711">
        <f t="shared" si="1359"/>
        <v>7</v>
      </c>
      <c r="D6711">
        <f t="shared" si="1360"/>
        <v>7</v>
      </c>
      <c r="E6711" t="str">
        <f t="shared" si="1361"/>
        <v>OFF</v>
      </c>
      <c r="F6711" s="13">
        <f t="shared" si="1363"/>
        <v>43623</v>
      </c>
      <c r="G6711" s="14" t="str">
        <f t="shared" si="1362"/>
        <v>Avg of 4 NM Projects</v>
      </c>
      <c r="H6711" s="15">
        <f t="shared" si="1364"/>
        <v>12</v>
      </c>
      <c r="I6711" s="93">
        <v>109.955</v>
      </c>
      <c r="J6711">
        <f t="shared" si="1352"/>
        <v>0.61772471910112359</v>
      </c>
      <c r="K6711" s="4">
        <v>21.4</v>
      </c>
      <c r="L6711" s="4">
        <v>23.09</v>
      </c>
      <c r="M6711" s="16">
        <f t="shared" si="1353"/>
        <v>2.5388609499999997</v>
      </c>
      <c r="N6711">
        <f t="shared" si="1354"/>
        <v>0</v>
      </c>
      <c r="O6711">
        <f t="shared" si="1355"/>
        <v>1</v>
      </c>
      <c r="P6711" s="63">
        <f t="shared" si="1356"/>
        <v>0</v>
      </c>
    </row>
    <row r="6712" spans="1:16" x14ac:dyDescent="0.3">
      <c r="A6712">
        <f t="shared" si="1357"/>
        <v>2019</v>
      </c>
      <c r="B6712">
        <f t="shared" si="1358"/>
        <v>6</v>
      </c>
      <c r="C6712">
        <f t="shared" si="1359"/>
        <v>7</v>
      </c>
      <c r="D6712">
        <f t="shared" si="1360"/>
        <v>7</v>
      </c>
      <c r="E6712" t="str">
        <f t="shared" si="1361"/>
        <v>OFF</v>
      </c>
      <c r="F6712" s="13">
        <f t="shared" si="1363"/>
        <v>43623</v>
      </c>
      <c r="G6712" s="14" t="str">
        <f t="shared" si="1362"/>
        <v>Avg of 4 NM Projects</v>
      </c>
      <c r="H6712" s="15">
        <f t="shared" si="1364"/>
        <v>13</v>
      </c>
      <c r="I6712" s="93">
        <v>129.28500000000003</v>
      </c>
      <c r="J6712">
        <f t="shared" si="1352"/>
        <v>0.72632022471910129</v>
      </c>
      <c r="K6712" s="4">
        <v>20.5</v>
      </c>
      <c r="L6712" s="4">
        <v>20.8</v>
      </c>
      <c r="M6712" s="16">
        <f t="shared" si="1353"/>
        <v>2.6891280000000006</v>
      </c>
      <c r="N6712">
        <f t="shared" si="1354"/>
        <v>0</v>
      </c>
      <c r="O6712">
        <f t="shared" si="1355"/>
        <v>1</v>
      </c>
      <c r="P6712" s="63">
        <f t="shared" si="1356"/>
        <v>0</v>
      </c>
    </row>
    <row r="6713" spans="1:16" x14ac:dyDescent="0.3">
      <c r="A6713">
        <f t="shared" si="1357"/>
        <v>2019</v>
      </c>
      <c r="B6713">
        <f t="shared" si="1358"/>
        <v>6</v>
      </c>
      <c r="C6713">
        <f t="shared" si="1359"/>
        <v>7</v>
      </c>
      <c r="D6713">
        <f t="shared" si="1360"/>
        <v>7</v>
      </c>
      <c r="E6713" t="str">
        <f t="shared" si="1361"/>
        <v>OFF</v>
      </c>
      <c r="F6713" s="13">
        <f t="shared" si="1363"/>
        <v>43623</v>
      </c>
      <c r="G6713" s="14" t="str">
        <f t="shared" si="1362"/>
        <v>Avg of 4 NM Projects</v>
      </c>
      <c r="H6713" s="15">
        <f t="shared" si="1364"/>
        <v>14</v>
      </c>
      <c r="I6713" s="93">
        <v>134.26999999999998</v>
      </c>
      <c r="J6713">
        <f t="shared" si="1352"/>
        <v>0.75432584269662906</v>
      </c>
      <c r="K6713" s="4">
        <v>24.02</v>
      </c>
      <c r="L6713" s="4">
        <v>20.51</v>
      </c>
      <c r="M6713" s="16">
        <f t="shared" si="1353"/>
        <v>2.7538776999999999</v>
      </c>
      <c r="N6713">
        <f t="shared" si="1354"/>
        <v>0</v>
      </c>
      <c r="O6713">
        <f t="shared" si="1355"/>
        <v>1</v>
      </c>
      <c r="P6713" s="63">
        <f t="shared" si="1356"/>
        <v>0</v>
      </c>
    </row>
    <row r="6714" spans="1:16" x14ac:dyDescent="0.3">
      <c r="A6714">
        <f t="shared" si="1357"/>
        <v>2019</v>
      </c>
      <c r="B6714">
        <f t="shared" si="1358"/>
        <v>6</v>
      </c>
      <c r="C6714">
        <f t="shared" si="1359"/>
        <v>7</v>
      </c>
      <c r="D6714">
        <f t="shared" si="1360"/>
        <v>7</v>
      </c>
      <c r="E6714" t="str">
        <f t="shared" si="1361"/>
        <v>OFF</v>
      </c>
      <c r="F6714" s="13">
        <f t="shared" si="1363"/>
        <v>43623</v>
      </c>
      <c r="G6714" s="14" t="str">
        <f t="shared" si="1362"/>
        <v>Avg of 4 NM Projects</v>
      </c>
      <c r="H6714" s="15">
        <f t="shared" si="1364"/>
        <v>15</v>
      </c>
      <c r="I6714" s="93">
        <v>103.935</v>
      </c>
      <c r="J6714">
        <f t="shared" si="1352"/>
        <v>0.58390449438202252</v>
      </c>
      <c r="K6714" s="4">
        <v>22.61</v>
      </c>
      <c r="L6714" s="4">
        <v>25.02</v>
      </c>
      <c r="M6714" s="16">
        <f t="shared" si="1353"/>
        <v>2.6004537000000001</v>
      </c>
      <c r="N6714">
        <f t="shared" si="1354"/>
        <v>0</v>
      </c>
      <c r="O6714">
        <f t="shared" si="1355"/>
        <v>1</v>
      </c>
      <c r="P6714" s="63">
        <f t="shared" si="1356"/>
        <v>0</v>
      </c>
    </row>
    <row r="6715" spans="1:16" x14ac:dyDescent="0.3">
      <c r="A6715">
        <f t="shared" si="1357"/>
        <v>2019</v>
      </c>
      <c r="B6715">
        <f t="shared" si="1358"/>
        <v>6</v>
      </c>
      <c r="C6715">
        <f t="shared" si="1359"/>
        <v>7</v>
      </c>
      <c r="D6715">
        <f t="shared" si="1360"/>
        <v>7</v>
      </c>
      <c r="E6715" t="str">
        <f t="shared" si="1361"/>
        <v>OFF</v>
      </c>
      <c r="F6715" s="13">
        <f t="shared" si="1363"/>
        <v>43623</v>
      </c>
      <c r="G6715" s="14" t="str">
        <f t="shared" si="1362"/>
        <v>Avg of 4 NM Projects</v>
      </c>
      <c r="H6715" s="15">
        <f t="shared" si="1364"/>
        <v>16</v>
      </c>
      <c r="I6715" s="93">
        <v>93.954999999999998</v>
      </c>
      <c r="J6715">
        <f t="shared" si="1352"/>
        <v>0.52783707865168539</v>
      </c>
      <c r="K6715" s="4">
        <v>22.39</v>
      </c>
      <c r="L6715" s="4">
        <v>23.9</v>
      </c>
      <c r="M6715" s="16">
        <f t="shared" si="1353"/>
        <v>2.2455245000000001</v>
      </c>
      <c r="N6715">
        <f t="shared" si="1354"/>
        <v>0</v>
      </c>
      <c r="O6715">
        <f t="shared" si="1355"/>
        <v>1</v>
      </c>
      <c r="P6715" s="63">
        <f t="shared" si="1356"/>
        <v>0</v>
      </c>
    </row>
    <row r="6716" spans="1:16" x14ac:dyDescent="0.3">
      <c r="A6716">
        <f t="shared" si="1357"/>
        <v>2019</v>
      </c>
      <c r="B6716">
        <f t="shared" si="1358"/>
        <v>6</v>
      </c>
      <c r="C6716">
        <f t="shared" si="1359"/>
        <v>7</v>
      </c>
      <c r="D6716">
        <f t="shared" si="1360"/>
        <v>7</v>
      </c>
      <c r="E6716" t="str">
        <f t="shared" si="1361"/>
        <v>OFF</v>
      </c>
      <c r="F6716" s="13">
        <f t="shared" si="1363"/>
        <v>43623</v>
      </c>
      <c r="G6716" s="14" t="str">
        <f t="shared" si="1362"/>
        <v>Avg of 4 NM Projects</v>
      </c>
      <c r="H6716" s="15">
        <f t="shared" si="1364"/>
        <v>17</v>
      </c>
      <c r="I6716" s="93">
        <v>87.68</v>
      </c>
      <c r="J6716">
        <f t="shared" si="1352"/>
        <v>0.4925842696629214</v>
      </c>
      <c r="K6716" s="4">
        <v>24.9</v>
      </c>
      <c r="L6716" s="4">
        <v>28.63</v>
      </c>
      <c r="M6716" s="16">
        <f t="shared" si="1353"/>
        <v>2.5102784000000002</v>
      </c>
      <c r="N6716">
        <f t="shared" si="1354"/>
        <v>0</v>
      </c>
      <c r="O6716">
        <f t="shared" si="1355"/>
        <v>0</v>
      </c>
      <c r="P6716" s="63">
        <f t="shared" si="1356"/>
        <v>0</v>
      </c>
    </row>
    <row r="6717" spans="1:16" x14ac:dyDescent="0.3">
      <c r="A6717">
        <f t="shared" si="1357"/>
        <v>2019</v>
      </c>
      <c r="B6717">
        <f t="shared" si="1358"/>
        <v>6</v>
      </c>
      <c r="C6717">
        <f t="shared" si="1359"/>
        <v>7</v>
      </c>
      <c r="D6717">
        <f t="shared" si="1360"/>
        <v>7</v>
      </c>
      <c r="E6717" t="str">
        <f t="shared" si="1361"/>
        <v>OFF</v>
      </c>
      <c r="F6717" s="13">
        <f t="shared" si="1363"/>
        <v>43623</v>
      </c>
      <c r="G6717" s="14" t="str">
        <f t="shared" si="1362"/>
        <v>Avg of 4 NM Projects</v>
      </c>
      <c r="H6717" s="15">
        <f t="shared" si="1364"/>
        <v>18</v>
      </c>
      <c r="I6717" s="93">
        <v>49.284999999999997</v>
      </c>
      <c r="J6717">
        <f t="shared" si="1352"/>
        <v>0.27688202247191007</v>
      </c>
      <c r="K6717" s="4">
        <v>26.19</v>
      </c>
      <c r="L6717" s="4">
        <v>23.15</v>
      </c>
      <c r="M6717" s="16">
        <f t="shared" si="1353"/>
        <v>1.1409477499999998</v>
      </c>
      <c r="N6717">
        <f t="shared" si="1354"/>
        <v>0</v>
      </c>
      <c r="O6717">
        <f t="shared" si="1355"/>
        <v>0</v>
      </c>
      <c r="P6717" s="63">
        <f t="shared" si="1356"/>
        <v>0</v>
      </c>
    </row>
    <row r="6718" spans="1:16" x14ac:dyDescent="0.3">
      <c r="A6718">
        <f t="shared" si="1357"/>
        <v>2019</v>
      </c>
      <c r="B6718">
        <f t="shared" si="1358"/>
        <v>6</v>
      </c>
      <c r="C6718">
        <f t="shared" si="1359"/>
        <v>7</v>
      </c>
      <c r="D6718">
        <f t="shared" si="1360"/>
        <v>7</v>
      </c>
      <c r="E6718" t="str">
        <f t="shared" si="1361"/>
        <v>OFF</v>
      </c>
      <c r="F6718" s="13">
        <f t="shared" si="1363"/>
        <v>43623</v>
      </c>
      <c r="G6718" s="14" t="str">
        <f t="shared" si="1362"/>
        <v>Avg of 4 NM Projects</v>
      </c>
      <c r="H6718" s="15">
        <f t="shared" si="1364"/>
        <v>19</v>
      </c>
      <c r="I6718" s="93">
        <v>27.650000000000002</v>
      </c>
      <c r="J6718">
        <f t="shared" si="1352"/>
        <v>0.15533707865168542</v>
      </c>
      <c r="K6718" s="4">
        <v>24.86</v>
      </c>
      <c r="L6718" s="4">
        <v>25.28</v>
      </c>
      <c r="M6718" s="16">
        <f t="shared" si="1353"/>
        <v>0.69899200000000006</v>
      </c>
      <c r="N6718">
        <f t="shared" si="1354"/>
        <v>0</v>
      </c>
      <c r="O6718">
        <f t="shared" si="1355"/>
        <v>0</v>
      </c>
      <c r="P6718" s="63">
        <f t="shared" si="1356"/>
        <v>0</v>
      </c>
    </row>
    <row r="6719" spans="1:16" x14ac:dyDescent="0.3">
      <c r="A6719">
        <f t="shared" si="1357"/>
        <v>2019</v>
      </c>
      <c r="B6719">
        <f t="shared" si="1358"/>
        <v>6</v>
      </c>
      <c r="C6719">
        <f t="shared" si="1359"/>
        <v>7</v>
      </c>
      <c r="D6719">
        <f t="shared" si="1360"/>
        <v>7</v>
      </c>
      <c r="E6719" t="str">
        <f t="shared" si="1361"/>
        <v>OFF</v>
      </c>
      <c r="F6719" s="13">
        <f t="shared" si="1363"/>
        <v>43623</v>
      </c>
      <c r="G6719" s="14" t="str">
        <f t="shared" si="1362"/>
        <v>Avg of 4 NM Projects</v>
      </c>
      <c r="H6719" s="15">
        <f t="shared" si="1364"/>
        <v>20</v>
      </c>
      <c r="I6719" s="93">
        <v>5.7650000000000006</v>
      </c>
      <c r="J6719">
        <f t="shared" si="1352"/>
        <v>3.2387640449438204E-2</v>
      </c>
      <c r="K6719" s="4">
        <v>23.43</v>
      </c>
      <c r="L6719" s="4">
        <v>21.76</v>
      </c>
      <c r="M6719" s="16">
        <f t="shared" si="1353"/>
        <v>0.12544640000000001</v>
      </c>
      <c r="N6719">
        <f t="shared" si="1354"/>
        <v>0</v>
      </c>
      <c r="O6719">
        <f t="shared" si="1355"/>
        <v>0</v>
      </c>
      <c r="P6719" s="63">
        <f t="shared" si="1356"/>
        <v>0</v>
      </c>
    </row>
    <row r="6720" spans="1:16" x14ac:dyDescent="0.3">
      <c r="A6720">
        <f t="shared" si="1357"/>
        <v>2019</v>
      </c>
      <c r="B6720">
        <f t="shared" si="1358"/>
        <v>6</v>
      </c>
      <c r="C6720">
        <f t="shared" si="1359"/>
        <v>7</v>
      </c>
      <c r="D6720">
        <f t="shared" si="1360"/>
        <v>7</v>
      </c>
      <c r="E6720" t="str">
        <f t="shared" si="1361"/>
        <v>OFF</v>
      </c>
      <c r="F6720" s="13">
        <f t="shared" si="1363"/>
        <v>43623</v>
      </c>
      <c r="G6720" s="14" t="str">
        <f t="shared" si="1362"/>
        <v>Avg of 4 NM Projects</v>
      </c>
      <c r="H6720" s="15">
        <f t="shared" si="1364"/>
        <v>21</v>
      </c>
      <c r="I6720" s="93">
        <v>0.26</v>
      </c>
      <c r="J6720">
        <f t="shared" si="1352"/>
        <v>1.4606741573033708E-3</v>
      </c>
      <c r="K6720" s="4">
        <v>24.51</v>
      </c>
      <c r="L6720" s="4">
        <v>20.68</v>
      </c>
      <c r="M6720" s="16">
        <f t="shared" si="1353"/>
        <v>5.3768000000000002E-3</v>
      </c>
      <c r="N6720">
        <f t="shared" si="1354"/>
        <v>0</v>
      </c>
      <c r="O6720">
        <f t="shared" si="1355"/>
        <v>0</v>
      </c>
      <c r="P6720" s="63">
        <f t="shared" si="1356"/>
        <v>0</v>
      </c>
    </row>
    <row r="6721" spans="1:18" x14ac:dyDescent="0.3">
      <c r="A6721">
        <f t="shared" si="1357"/>
        <v>2019</v>
      </c>
      <c r="B6721">
        <f t="shared" si="1358"/>
        <v>6</v>
      </c>
      <c r="C6721">
        <f t="shared" si="1359"/>
        <v>7</v>
      </c>
      <c r="D6721">
        <f t="shared" si="1360"/>
        <v>7</v>
      </c>
      <c r="E6721" t="str">
        <f t="shared" si="1361"/>
        <v>OFF</v>
      </c>
      <c r="F6721" s="13">
        <f t="shared" si="1363"/>
        <v>43623</v>
      </c>
      <c r="G6721" s="14" t="str">
        <f t="shared" si="1362"/>
        <v>Avg of 4 NM Projects</v>
      </c>
      <c r="H6721" s="15">
        <f t="shared" si="1364"/>
        <v>22</v>
      </c>
      <c r="I6721" s="93">
        <v>0</v>
      </c>
      <c r="J6721">
        <f t="shared" si="1352"/>
        <v>0</v>
      </c>
      <c r="K6721" s="4">
        <v>23.24</v>
      </c>
      <c r="L6721" s="4">
        <v>21.56</v>
      </c>
      <c r="M6721" s="16">
        <f t="shared" si="1353"/>
        <v>0</v>
      </c>
      <c r="N6721">
        <f t="shared" si="1354"/>
        <v>1</v>
      </c>
      <c r="O6721">
        <f t="shared" si="1355"/>
        <v>0</v>
      </c>
      <c r="P6721" s="63">
        <f t="shared" si="1356"/>
        <v>0</v>
      </c>
    </row>
    <row r="6722" spans="1:18" x14ac:dyDescent="0.3">
      <c r="A6722">
        <f t="shared" si="1357"/>
        <v>2019</v>
      </c>
      <c r="B6722">
        <f t="shared" si="1358"/>
        <v>6</v>
      </c>
      <c r="C6722">
        <f t="shared" si="1359"/>
        <v>7</v>
      </c>
      <c r="D6722">
        <f t="shared" si="1360"/>
        <v>7</v>
      </c>
      <c r="E6722" t="str">
        <f t="shared" si="1361"/>
        <v>OFF</v>
      </c>
      <c r="F6722" s="13">
        <f t="shared" si="1363"/>
        <v>43623</v>
      </c>
      <c r="G6722" s="14" t="str">
        <f t="shared" si="1362"/>
        <v>Avg of 4 NM Projects</v>
      </c>
      <c r="H6722" s="15">
        <f t="shared" si="1364"/>
        <v>23</v>
      </c>
      <c r="I6722" s="93">
        <v>-0.13</v>
      </c>
      <c r="J6722">
        <f t="shared" si="1352"/>
        <v>-7.3033707865168538E-4</v>
      </c>
      <c r="K6722" s="4">
        <v>22.52</v>
      </c>
      <c r="L6722" s="4">
        <v>24.21</v>
      </c>
      <c r="M6722" s="16">
        <f t="shared" si="1353"/>
        <v>-3.1473000000000004E-3</v>
      </c>
      <c r="N6722">
        <f t="shared" si="1354"/>
        <v>0</v>
      </c>
      <c r="O6722">
        <f t="shared" si="1355"/>
        <v>0</v>
      </c>
      <c r="P6722" s="63">
        <f t="shared" si="1356"/>
        <v>0</v>
      </c>
    </row>
    <row r="6723" spans="1:18" x14ac:dyDescent="0.3">
      <c r="A6723">
        <f t="shared" si="1357"/>
        <v>2019</v>
      </c>
      <c r="B6723">
        <f t="shared" si="1358"/>
        <v>6</v>
      </c>
      <c r="C6723">
        <f t="shared" si="1359"/>
        <v>7</v>
      </c>
      <c r="D6723">
        <f t="shared" si="1360"/>
        <v>7</v>
      </c>
      <c r="E6723" t="str">
        <f t="shared" si="1361"/>
        <v>OFF</v>
      </c>
      <c r="F6723" s="13">
        <f t="shared" si="1363"/>
        <v>43623</v>
      </c>
      <c r="G6723" s="14" t="str">
        <f t="shared" si="1362"/>
        <v>Avg of 4 NM Projects</v>
      </c>
      <c r="H6723" s="15">
        <f t="shared" si="1364"/>
        <v>24</v>
      </c>
      <c r="I6723" s="93">
        <v>0</v>
      </c>
      <c r="J6723">
        <f t="shared" si="1352"/>
        <v>0</v>
      </c>
      <c r="K6723" s="4">
        <v>21.68</v>
      </c>
      <c r="L6723" s="4">
        <v>19.72</v>
      </c>
      <c r="M6723" s="16">
        <f t="shared" si="1353"/>
        <v>0</v>
      </c>
      <c r="N6723">
        <f t="shared" si="1354"/>
        <v>1</v>
      </c>
      <c r="O6723">
        <f t="shared" si="1355"/>
        <v>0</v>
      </c>
      <c r="P6723" s="63">
        <f t="shared" si="1356"/>
        <v>0</v>
      </c>
    </row>
    <row r="6724" spans="1:18" x14ac:dyDescent="0.3">
      <c r="A6724">
        <f t="shared" si="1357"/>
        <v>2019</v>
      </c>
      <c r="B6724">
        <f t="shared" si="1358"/>
        <v>6</v>
      </c>
      <c r="C6724">
        <f t="shared" si="1359"/>
        <v>8</v>
      </c>
      <c r="D6724">
        <f t="shared" si="1360"/>
        <v>1</v>
      </c>
      <c r="E6724" t="str">
        <f t="shared" si="1361"/>
        <v>OFF</v>
      </c>
      <c r="F6724" s="13">
        <f t="shared" si="1363"/>
        <v>43624</v>
      </c>
      <c r="G6724" s="14" t="str">
        <f t="shared" si="1362"/>
        <v>Avg of 4 NM Projects</v>
      </c>
      <c r="H6724" s="15">
        <f t="shared" si="1364"/>
        <v>1</v>
      </c>
      <c r="I6724" s="93">
        <v>-0.13</v>
      </c>
      <c r="J6724">
        <f t="shared" ref="J6724:J6787" si="1365">+I6724/$I$1</f>
        <v>-7.3033707865168538E-4</v>
      </c>
      <c r="K6724" s="4">
        <v>18.64</v>
      </c>
      <c r="L6724" s="4">
        <v>24.08</v>
      </c>
      <c r="M6724" s="16">
        <f t="shared" ref="M6724:M6787" si="1366">+L6724*I6724/1000</f>
        <v>-3.1303999999999998E-3</v>
      </c>
      <c r="N6724">
        <f t="shared" ref="N6724:N6787" si="1367">+IF(I6724=0,1,0)</f>
        <v>0</v>
      </c>
      <c r="O6724">
        <f t="shared" ref="O6724:O6787" si="1368">+IF(I6724&gt;=0.5*$I$1,1,0)</f>
        <v>0</v>
      </c>
      <c r="P6724" s="63">
        <f t="shared" ref="P6724:P6787" si="1369">+IF(I6724&gt;MAX(I$3652:I$5859),1,0)</f>
        <v>0</v>
      </c>
      <c r="Q6724" s="34"/>
      <c r="R6724" s="34"/>
    </row>
    <row r="6725" spans="1:18" x14ac:dyDescent="0.3">
      <c r="A6725">
        <f t="shared" ref="A6725:A6788" si="1370">YEAR(F6725)</f>
        <v>2019</v>
      </c>
      <c r="B6725">
        <f t="shared" ref="B6725:B6788" si="1371">+MONTH(F6725)</f>
        <v>6</v>
      </c>
      <c r="C6725">
        <f t="shared" ref="C6725:C6788" si="1372">+DAY(F6725)</f>
        <v>8</v>
      </c>
      <c r="D6725">
        <f t="shared" ref="D6725:D6788" si="1373">WEEKDAY(C6725)</f>
        <v>1</v>
      </c>
      <c r="E6725" t="str">
        <f t="shared" ref="E6725:E6788" si="1374">IF(OR(D6725=1,D6725=7,H6725=1,H6725=2,H6725=3,H6725=4,H6725=5,H6725=6,H6725=7,H6725=24),"OFF","ON")</f>
        <v>OFF</v>
      </c>
      <c r="F6725" s="13">
        <f t="shared" si="1363"/>
        <v>43624</v>
      </c>
      <c r="G6725" s="14" t="str">
        <f t="shared" si="1362"/>
        <v>Avg of 4 NM Projects</v>
      </c>
      <c r="H6725" s="15">
        <f t="shared" si="1364"/>
        <v>2</v>
      </c>
      <c r="I6725" s="93">
        <v>0</v>
      </c>
      <c r="J6725">
        <f t="shared" si="1365"/>
        <v>0</v>
      </c>
      <c r="K6725" s="4">
        <v>16.829999999999998</v>
      </c>
      <c r="L6725" s="4">
        <v>18.329999999999998</v>
      </c>
      <c r="M6725" s="16">
        <f t="shared" si="1366"/>
        <v>0</v>
      </c>
      <c r="N6725">
        <f t="shared" si="1367"/>
        <v>1</v>
      </c>
      <c r="O6725">
        <f t="shared" si="1368"/>
        <v>0</v>
      </c>
      <c r="P6725" s="63">
        <f t="shared" si="1369"/>
        <v>0</v>
      </c>
    </row>
    <row r="6726" spans="1:18" x14ac:dyDescent="0.3">
      <c r="A6726">
        <f t="shared" si="1370"/>
        <v>2019</v>
      </c>
      <c r="B6726">
        <f t="shared" si="1371"/>
        <v>6</v>
      </c>
      <c r="C6726">
        <f t="shared" si="1372"/>
        <v>8</v>
      </c>
      <c r="D6726">
        <f t="shared" si="1373"/>
        <v>1</v>
      </c>
      <c r="E6726" t="str">
        <f t="shared" si="1374"/>
        <v>OFF</v>
      </c>
      <c r="F6726" s="13">
        <f t="shared" si="1363"/>
        <v>43624</v>
      </c>
      <c r="G6726" s="14" t="str">
        <f t="shared" ref="G6726:G6789" si="1375">+G6725</f>
        <v>Avg of 4 NM Projects</v>
      </c>
      <c r="H6726" s="15">
        <f t="shared" si="1364"/>
        <v>3</v>
      </c>
      <c r="I6726" s="93">
        <v>-0.13</v>
      </c>
      <c r="J6726">
        <f t="shared" si="1365"/>
        <v>-7.3033707865168538E-4</v>
      </c>
      <c r="K6726" s="4">
        <v>15.33</v>
      </c>
      <c r="L6726" s="4">
        <v>16.93</v>
      </c>
      <c r="M6726" s="16">
        <f t="shared" si="1366"/>
        <v>-2.2009E-3</v>
      </c>
      <c r="N6726">
        <f t="shared" si="1367"/>
        <v>0</v>
      </c>
      <c r="O6726">
        <f t="shared" si="1368"/>
        <v>0</v>
      </c>
      <c r="P6726" s="63">
        <f t="shared" si="1369"/>
        <v>0</v>
      </c>
    </row>
    <row r="6727" spans="1:18" x14ac:dyDescent="0.3">
      <c r="A6727">
        <f t="shared" si="1370"/>
        <v>2019</v>
      </c>
      <c r="B6727">
        <f t="shared" si="1371"/>
        <v>6</v>
      </c>
      <c r="C6727">
        <f t="shared" si="1372"/>
        <v>8</v>
      </c>
      <c r="D6727">
        <f t="shared" si="1373"/>
        <v>1</v>
      </c>
      <c r="E6727" t="str">
        <f t="shared" si="1374"/>
        <v>OFF</v>
      </c>
      <c r="F6727" s="13">
        <f t="shared" si="1363"/>
        <v>43624</v>
      </c>
      <c r="G6727" s="14" t="str">
        <f t="shared" si="1375"/>
        <v>Avg of 4 NM Projects</v>
      </c>
      <c r="H6727" s="15">
        <f t="shared" si="1364"/>
        <v>4</v>
      </c>
      <c r="I6727" s="93">
        <v>-0.13</v>
      </c>
      <c r="J6727">
        <f t="shared" si="1365"/>
        <v>-7.3033707865168538E-4</v>
      </c>
      <c r="K6727" s="4">
        <v>15.17</v>
      </c>
      <c r="L6727" s="4">
        <v>16.8</v>
      </c>
      <c r="M6727" s="16">
        <f t="shared" si="1366"/>
        <v>-2.1840000000000002E-3</v>
      </c>
      <c r="N6727">
        <f t="shared" si="1367"/>
        <v>0</v>
      </c>
      <c r="O6727">
        <f t="shared" si="1368"/>
        <v>0</v>
      </c>
      <c r="P6727" s="63">
        <f t="shared" si="1369"/>
        <v>0</v>
      </c>
    </row>
    <row r="6728" spans="1:18" x14ac:dyDescent="0.3">
      <c r="A6728">
        <f t="shared" si="1370"/>
        <v>2019</v>
      </c>
      <c r="B6728">
        <f t="shared" si="1371"/>
        <v>6</v>
      </c>
      <c r="C6728">
        <f t="shared" si="1372"/>
        <v>8</v>
      </c>
      <c r="D6728">
        <f t="shared" si="1373"/>
        <v>1</v>
      </c>
      <c r="E6728" t="str">
        <f t="shared" si="1374"/>
        <v>OFF</v>
      </c>
      <c r="F6728" s="13">
        <f t="shared" si="1363"/>
        <v>43624</v>
      </c>
      <c r="G6728" s="14" t="str">
        <f t="shared" si="1375"/>
        <v>Avg of 4 NM Projects</v>
      </c>
      <c r="H6728" s="15">
        <f t="shared" si="1364"/>
        <v>5</v>
      </c>
      <c r="I6728" s="93">
        <v>-0.13</v>
      </c>
      <c r="J6728">
        <f t="shared" si="1365"/>
        <v>-7.3033707865168538E-4</v>
      </c>
      <c r="K6728" s="4">
        <v>15</v>
      </c>
      <c r="L6728" s="4">
        <v>15.47</v>
      </c>
      <c r="M6728" s="16">
        <f t="shared" si="1366"/>
        <v>-2.0111000000000005E-3</v>
      </c>
      <c r="N6728">
        <f t="shared" si="1367"/>
        <v>0</v>
      </c>
      <c r="O6728">
        <f t="shared" si="1368"/>
        <v>0</v>
      </c>
      <c r="P6728" s="63">
        <f t="shared" si="1369"/>
        <v>0</v>
      </c>
    </row>
    <row r="6729" spans="1:18" x14ac:dyDescent="0.3">
      <c r="A6729">
        <f t="shared" si="1370"/>
        <v>2019</v>
      </c>
      <c r="B6729">
        <f t="shared" si="1371"/>
        <v>6</v>
      </c>
      <c r="C6729">
        <f t="shared" si="1372"/>
        <v>8</v>
      </c>
      <c r="D6729">
        <f t="shared" si="1373"/>
        <v>1</v>
      </c>
      <c r="E6729" t="str">
        <f t="shared" si="1374"/>
        <v>OFF</v>
      </c>
      <c r="F6729" s="13">
        <f t="shared" si="1363"/>
        <v>43624</v>
      </c>
      <c r="G6729" s="14" t="str">
        <f t="shared" si="1375"/>
        <v>Avg of 4 NM Projects</v>
      </c>
      <c r="H6729" s="15">
        <f t="shared" si="1364"/>
        <v>6</v>
      </c>
      <c r="I6729" s="93">
        <v>0.255</v>
      </c>
      <c r="J6729">
        <f t="shared" si="1365"/>
        <v>1.4325842696629213E-3</v>
      </c>
      <c r="K6729" s="4">
        <v>15.25</v>
      </c>
      <c r="L6729" s="4">
        <v>15.99</v>
      </c>
      <c r="M6729" s="16">
        <f t="shared" si="1366"/>
        <v>4.0774499999999998E-3</v>
      </c>
      <c r="N6729">
        <f t="shared" si="1367"/>
        <v>0</v>
      </c>
      <c r="O6729">
        <f t="shared" si="1368"/>
        <v>0</v>
      </c>
      <c r="P6729" s="63">
        <f t="shared" si="1369"/>
        <v>0</v>
      </c>
    </row>
    <row r="6730" spans="1:18" x14ac:dyDescent="0.3">
      <c r="A6730">
        <f t="shared" si="1370"/>
        <v>2019</v>
      </c>
      <c r="B6730">
        <f t="shared" si="1371"/>
        <v>6</v>
      </c>
      <c r="C6730">
        <f t="shared" si="1372"/>
        <v>8</v>
      </c>
      <c r="D6730">
        <f t="shared" si="1373"/>
        <v>1</v>
      </c>
      <c r="E6730" t="str">
        <f t="shared" si="1374"/>
        <v>OFF</v>
      </c>
      <c r="F6730" s="13">
        <f t="shared" si="1363"/>
        <v>43624</v>
      </c>
      <c r="G6730" s="14" t="str">
        <f t="shared" si="1375"/>
        <v>Avg of 4 NM Projects</v>
      </c>
      <c r="H6730" s="15">
        <f t="shared" si="1364"/>
        <v>7</v>
      </c>
      <c r="I6730" s="93">
        <v>12.925000000000001</v>
      </c>
      <c r="J6730">
        <f t="shared" si="1365"/>
        <v>7.2612359550561806E-2</v>
      </c>
      <c r="K6730" s="4">
        <v>15.15</v>
      </c>
      <c r="L6730" s="4">
        <v>18.82</v>
      </c>
      <c r="M6730" s="16">
        <f t="shared" si="1366"/>
        <v>0.24324850000000001</v>
      </c>
      <c r="N6730">
        <f t="shared" si="1367"/>
        <v>0</v>
      </c>
      <c r="O6730">
        <f t="shared" si="1368"/>
        <v>0</v>
      </c>
      <c r="P6730" s="63">
        <f t="shared" si="1369"/>
        <v>0</v>
      </c>
    </row>
    <row r="6731" spans="1:18" x14ac:dyDescent="0.3">
      <c r="A6731">
        <f t="shared" si="1370"/>
        <v>2019</v>
      </c>
      <c r="B6731">
        <f t="shared" si="1371"/>
        <v>6</v>
      </c>
      <c r="C6731">
        <f t="shared" si="1372"/>
        <v>8</v>
      </c>
      <c r="D6731">
        <f t="shared" si="1373"/>
        <v>1</v>
      </c>
      <c r="E6731" t="str">
        <f t="shared" si="1374"/>
        <v>OFF</v>
      </c>
      <c r="F6731" s="13">
        <f t="shared" si="1363"/>
        <v>43624</v>
      </c>
      <c r="G6731" s="14" t="str">
        <f t="shared" si="1375"/>
        <v>Avg of 4 NM Projects</v>
      </c>
      <c r="H6731" s="15">
        <f t="shared" si="1364"/>
        <v>8</v>
      </c>
      <c r="I6731" s="93">
        <v>48.125</v>
      </c>
      <c r="J6731">
        <f t="shared" si="1365"/>
        <v>0.27036516853932585</v>
      </c>
      <c r="K6731" s="4">
        <v>16.75</v>
      </c>
      <c r="L6731" s="4">
        <v>22.95</v>
      </c>
      <c r="M6731" s="16">
        <f t="shared" si="1366"/>
        <v>1.1044687500000001</v>
      </c>
      <c r="N6731">
        <f t="shared" si="1367"/>
        <v>0</v>
      </c>
      <c r="O6731">
        <f t="shared" si="1368"/>
        <v>0</v>
      </c>
      <c r="P6731" s="63">
        <f t="shared" si="1369"/>
        <v>0</v>
      </c>
    </row>
    <row r="6732" spans="1:18" x14ac:dyDescent="0.3">
      <c r="A6732">
        <f t="shared" si="1370"/>
        <v>2019</v>
      </c>
      <c r="B6732">
        <f t="shared" si="1371"/>
        <v>6</v>
      </c>
      <c r="C6732">
        <f t="shared" si="1372"/>
        <v>8</v>
      </c>
      <c r="D6732">
        <f t="shared" si="1373"/>
        <v>1</v>
      </c>
      <c r="E6732" t="str">
        <f t="shared" si="1374"/>
        <v>OFF</v>
      </c>
      <c r="F6732" s="13">
        <f t="shared" si="1363"/>
        <v>43624</v>
      </c>
      <c r="G6732" s="14" t="str">
        <f t="shared" si="1375"/>
        <v>Avg of 4 NM Projects</v>
      </c>
      <c r="H6732" s="15">
        <f t="shared" si="1364"/>
        <v>9</v>
      </c>
      <c r="I6732" s="93">
        <v>96.515000000000001</v>
      </c>
      <c r="J6732">
        <f t="shared" si="1365"/>
        <v>0.5422191011235955</v>
      </c>
      <c r="K6732" s="4">
        <v>17.21</v>
      </c>
      <c r="L6732" s="4">
        <v>25.35</v>
      </c>
      <c r="M6732" s="16">
        <f t="shared" si="1366"/>
        <v>2.4466552500000001</v>
      </c>
      <c r="N6732">
        <f t="shared" si="1367"/>
        <v>0</v>
      </c>
      <c r="O6732">
        <f t="shared" si="1368"/>
        <v>1</v>
      </c>
      <c r="P6732" s="63">
        <f t="shared" si="1369"/>
        <v>0</v>
      </c>
    </row>
    <row r="6733" spans="1:18" x14ac:dyDescent="0.3">
      <c r="A6733">
        <f t="shared" si="1370"/>
        <v>2019</v>
      </c>
      <c r="B6733">
        <f t="shared" si="1371"/>
        <v>6</v>
      </c>
      <c r="C6733">
        <f t="shared" si="1372"/>
        <v>8</v>
      </c>
      <c r="D6733">
        <f t="shared" si="1373"/>
        <v>1</v>
      </c>
      <c r="E6733" t="str">
        <f t="shared" si="1374"/>
        <v>OFF</v>
      </c>
      <c r="F6733" s="13">
        <f t="shared" si="1363"/>
        <v>43624</v>
      </c>
      <c r="G6733" s="14" t="str">
        <f t="shared" si="1375"/>
        <v>Avg of 4 NM Projects</v>
      </c>
      <c r="H6733" s="15">
        <f t="shared" si="1364"/>
        <v>10</v>
      </c>
      <c r="I6733" s="93">
        <v>102.14500000000001</v>
      </c>
      <c r="J6733">
        <f t="shared" si="1365"/>
        <v>0.57384831460674168</v>
      </c>
      <c r="K6733" s="4">
        <v>18.73</v>
      </c>
      <c r="L6733" s="4">
        <v>20.97</v>
      </c>
      <c r="M6733" s="16">
        <f t="shared" si="1366"/>
        <v>2.1419806499999998</v>
      </c>
      <c r="N6733">
        <f t="shared" si="1367"/>
        <v>0</v>
      </c>
      <c r="O6733">
        <f t="shared" si="1368"/>
        <v>1</v>
      </c>
      <c r="P6733" s="63">
        <f t="shared" si="1369"/>
        <v>0</v>
      </c>
    </row>
    <row r="6734" spans="1:18" x14ac:dyDescent="0.3">
      <c r="A6734">
        <f t="shared" si="1370"/>
        <v>2019</v>
      </c>
      <c r="B6734">
        <f t="shared" si="1371"/>
        <v>6</v>
      </c>
      <c r="C6734">
        <f t="shared" si="1372"/>
        <v>8</v>
      </c>
      <c r="D6734">
        <f t="shared" si="1373"/>
        <v>1</v>
      </c>
      <c r="E6734" t="str">
        <f t="shared" si="1374"/>
        <v>OFF</v>
      </c>
      <c r="F6734" s="13">
        <f t="shared" si="1363"/>
        <v>43624</v>
      </c>
      <c r="G6734" s="14" t="str">
        <f t="shared" si="1375"/>
        <v>Avg of 4 NM Projects</v>
      </c>
      <c r="H6734" s="15">
        <f t="shared" si="1364"/>
        <v>11</v>
      </c>
      <c r="I6734" s="93">
        <v>119.93</v>
      </c>
      <c r="J6734">
        <f t="shared" si="1365"/>
        <v>0.67376404494382025</v>
      </c>
      <c r="K6734" s="4">
        <v>19.68</v>
      </c>
      <c r="L6734" s="4">
        <v>17.649999999999999</v>
      </c>
      <c r="M6734" s="16">
        <f t="shared" si="1366"/>
        <v>2.1167644999999999</v>
      </c>
      <c r="N6734">
        <f t="shared" si="1367"/>
        <v>0</v>
      </c>
      <c r="O6734">
        <f t="shared" si="1368"/>
        <v>1</v>
      </c>
      <c r="P6734" s="63">
        <f t="shared" si="1369"/>
        <v>0</v>
      </c>
    </row>
    <row r="6735" spans="1:18" x14ac:dyDescent="0.3">
      <c r="A6735">
        <f t="shared" si="1370"/>
        <v>2019</v>
      </c>
      <c r="B6735">
        <f t="shared" si="1371"/>
        <v>6</v>
      </c>
      <c r="C6735">
        <f t="shared" si="1372"/>
        <v>8</v>
      </c>
      <c r="D6735">
        <f t="shared" si="1373"/>
        <v>1</v>
      </c>
      <c r="E6735" t="str">
        <f t="shared" si="1374"/>
        <v>OFF</v>
      </c>
      <c r="F6735" s="13">
        <f t="shared" si="1363"/>
        <v>43624</v>
      </c>
      <c r="G6735" s="14" t="str">
        <f t="shared" si="1375"/>
        <v>Avg of 4 NM Projects</v>
      </c>
      <c r="H6735" s="15">
        <f t="shared" si="1364"/>
        <v>12</v>
      </c>
      <c r="I6735" s="93">
        <v>127.87500000000001</v>
      </c>
      <c r="J6735">
        <f t="shared" si="1365"/>
        <v>0.71839887640449451</v>
      </c>
      <c r="K6735" s="4">
        <v>19.7</v>
      </c>
      <c r="L6735" s="4">
        <v>20.309999999999999</v>
      </c>
      <c r="M6735" s="16">
        <f t="shared" si="1366"/>
        <v>2.59714125</v>
      </c>
      <c r="N6735">
        <f t="shared" si="1367"/>
        <v>0</v>
      </c>
      <c r="O6735">
        <f t="shared" si="1368"/>
        <v>1</v>
      </c>
      <c r="P6735" s="63">
        <f t="shared" si="1369"/>
        <v>0</v>
      </c>
    </row>
    <row r="6736" spans="1:18" x14ac:dyDescent="0.3">
      <c r="A6736">
        <f t="shared" si="1370"/>
        <v>2019</v>
      </c>
      <c r="B6736">
        <f t="shared" si="1371"/>
        <v>6</v>
      </c>
      <c r="C6736">
        <f t="shared" si="1372"/>
        <v>8</v>
      </c>
      <c r="D6736">
        <f t="shared" si="1373"/>
        <v>1</v>
      </c>
      <c r="E6736" t="str">
        <f t="shared" si="1374"/>
        <v>OFF</v>
      </c>
      <c r="F6736" s="13">
        <f t="shared" si="1363"/>
        <v>43624</v>
      </c>
      <c r="G6736" s="14" t="str">
        <f t="shared" si="1375"/>
        <v>Avg of 4 NM Projects</v>
      </c>
      <c r="H6736" s="15">
        <f t="shared" si="1364"/>
        <v>13</v>
      </c>
      <c r="I6736" s="93">
        <v>152.57499999999999</v>
      </c>
      <c r="J6736">
        <f t="shared" si="1365"/>
        <v>0.85716292134831451</v>
      </c>
      <c r="K6736" s="4">
        <v>19.82</v>
      </c>
      <c r="L6736" s="4">
        <v>30.54</v>
      </c>
      <c r="M6736" s="16">
        <f t="shared" si="1366"/>
        <v>4.6596404999999992</v>
      </c>
      <c r="N6736">
        <f t="shared" si="1367"/>
        <v>0</v>
      </c>
      <c r="O6736">
        <f t="shared" si="1368"/>
        <v>1</v>
      </c>
      <c r="P6736" s="63">
        <f t="shared" si="1369"/>
        <v>0</v>
      </c>
    </row>
    <row r="6737" spans="1:18" x14ac:dyDescent="0.3">
      <c r="A6737">
        <f t="shared" si="1370"/>
        <v>2019</v>
      </c>
      <c r="B6737">
        <f t="shared" si="1371"/>
        <v>6</v>
      </c>
      <c r="C6737">
        <f t="shared" si="1372"/>
        <v>8</v>
      </c>
      <c r="D6737">
        <f t="shared" si="1373"/>
        <v>1</v>
      </c>
      <c r="E6737" t="str">
        <f t="shared" si="1374"/>
        <v>OFF</v>
      </c>
      <c r="F6737" s="13">
        <f t="shared" si="1363"/>
        <v>43624</v>
      </c>
      <c r="G6737" s="14" t="str">
        <f t="shared" si="1375"/>
        <v>Avg of 4 NM Projects</v>
      </c>
      <c r="H6737" s="15">
        <f t="shared" si="1364"/>
        <v>14</v>
      </c>
      <c r="I6737" s="93">
        <v>147.46</v>
      </c>
      <c r="J6737">
        <f t="shared" si="1365"/>
        <v>0.82842696629213486</v>
      </c>
      <c r="K6737" s="4">
        <v>19.14</v>
      </c>
      <c r="L6737" s="4">
        <v>23.15</v>
      </c>
      <c r="M6737" s="16">
        <f t="shared" si="1366"/>
        <v>3.4136990000000003</v>
      </c>
      <c r="N6737">
        <f t="shared" si="1367"/>
        <v>0</v>
      </c>
      <c r="O6737">
        <f t="shared" si="1368"/>
        <v>1</v>
      </c>
      <c r="P6737" s="63">
        <f t="shared" si="1369"/>
        <v>0</v>
      </c>
    </row>
    <row r="6738" spans="1:18" x14ac:dyDescent="0.3">
      <c r="A6738">
        <f t="shared" si="1370"/>
        <v>2019</v>
      </c>
      <c r="B6738">
        <f t="shared" si="1371"/>
        <v>6</v>
      </c>
      <c r="C6738">
        <f t="shared" si="1372"/>
        <v>8</v>
      </c>
      <c r="D6738">
        <f t="shared" si="1373"/>
        <v>1</v>
      </c>
      <c r="E6738" t="str">
        <f t="shared" si="1374"/>
        <v>OFF</v>
      </c>
      <c r="F6738" s="13">
        <f t="shared" si="1363"/>
        <v>43624</v>
      </c>
      <c r="G6738" s="14" t="str">
        <f t="shared" si="1375"/>
        <v>Avg of 4 NM Projects</v>
      </c>
      <c r="H6738" s="15">
        <f t="shared" si="1364"/>
        <v>15</v>
      </c>
      <c r="I6738" s="93">
        <v>138.88499999999999</v>
      </c>
      <c r="J6738">
        <f t="shared" si="1365"/>
        <v>0.78025280898876404</v>
      </c>
      <c r="K6738" s="4">
        <v>22.36</v>
      </c>
      <c r="L6738" s="4">
        <v>17.72</v>
      </c>
      <c r="M6738" s="16">
        <f t="shared" si="1366"/>
        <v>2.4610422000000001</v>
      </c>
      <c r="N6738">
        <f t="shared" si="1367"/>
        <v>0</v>
      </c>
      <c r="O6738">
        <f t="shared" si="1368"/>
        <v>1</v>
      </c>
      <c r="P6738" s="63">
        <f t="shared" si="1369"/>
        <v>0</v>
      </c>
    </row>
    <row r="6739" spans="1:18" x14ac:dyDescent="0.3">
      <c r="A6739">
        <f t="shared" si="1370"/>
        <v>2019</v>
      </c>
      <c r="B6739">
        <f t="shared" si="1371"/>
        <v>6</v>
      </c>
      <c r="C6739">
        <f t="shared" si="1372"/>
        <v>8</v>
      </c>
      <c r="D6739">
        <f t="shared" si="1373"/>
        <v>1</v>
      </c>
      <c r="E6739" t="str">
        <f t="shared" si="1374"/>
        <v>OFF</v>
      </c>
      <c r="F6739" s="13">
        <f t="shared" si="1363"/>
        <v>43624</v>
      </c>
      <c r="G6739" s="14" t="str">
        <f t="shared" si="1375"/>
        <v>Avg of 4 NM Projects</v>
      </c>
      <c r="H6739" s="15">
        <f t="shared" si="1364"/>
        <v>16</v>
      </c>
      <c r="I6739" s="93">
        <v>126.46499999999999</v>
      </c>
      <c r="J6739">
        <f t="shared" si="1365"/>
        <v>0.71047752808988762</v>
      </c>
      <c r="K6739" s="4">
        <v>27.33</v>
      </c>
      <c r="L6739" s="4">
        <v>20</v>
      </c>
      <c r="M6739" s="16">
        <f t="shared" si="1366"/>
        <v>2.5292999999999997</v>
      </c>
      <c r="N6739">
        <f t="shared" si="1367"/>
        <v>0</v>
      </c>
      <c r="O6739">
        <f t="shared" si="1368"/>
        <v>1</v>
      </c>
      <c r="P6739" s="63">
        <f t="shared" si="1369"/>
        <v>0</v>
      </c>
    </row>
    <row r="6740" spans="1:18" x14ac:dyDescent="0.3">
      <c r="A6740">
        <f t="shared" si="1370"/>
        <v>2019</v>
      </c>
      <c r="B6740">
        <f t="shared" si="1371"/>
        <v>6</v>
      </c>
      <c r="C6740">
        <f t="shared" si="1372"/>
        <v>8</v>
      </c>
      <c r="D6740">
        <f t="shared" si="1373"/>
        <v>1</v>
      </c>
      <c r="E6740" t="str">
        <f t="shared" si="1374"/>
        <v>OFF</v>
      </c>
      <c r="F6740" s="13">
        <f t="shared" si="1363"/>
        <v>43624</v>
      </c>
      <c r="G6740" s="14" t="str">
        <f t="shared" si="1375"/>
        <v>Avg of 4 NM Projects</v>
      </c>
      <c r="H6740" s="15">
        <f t="shared" si="1364"/>
        <v>17</v>
      </c>
      <c r="I6740" s="93">
        <v>99.070000000000007</v>
      </c>
      <c r="J6740">
        <f t="shared" si="1365"/>
        <v>0.55657303370786526</v>
      </c>
      <c r="K6740" s="4">
        <v>29.1</v>
      </c>
      <c r="L6740" s="4">
        <v>22.94</v>
      </c>
      <c r="M6740" s="16">
        <f t="shared" si="1366"/>
        <v>2.2726658000000004</v>
      </c>
      <c r="N6740">
        <f t="shared" si="1367"/>
        <v>0</v>
      </c>
      <c r="O6740">
        <f t="shared" si="1368"/>
        <v>1</v>
      </c>
      <c r="P6740" s="63">
        <f t="shared" si="1369"/>
        <v>0</v>
      </c>
    </row>
    <row r="6741" spans="1:18" x14ac:dyDescent="0.3">
      <c r="A6741">
        <f t="shared" si="1370"/>
        <v>2019</v>
      </c>
      <c r="B6741">
        <f t="shared" si="1371"/>
        <v>6</v>
      </c>
      <c r="C6741">
        <f t="shared" si="1372"/>
        <v>8</v>
      </c>
      <c r="D6741">
        <f t="shared" si="1373"/>
        <v>1</v>
      </c>
      <c r="E6741" t="str">
        <f t="shared" si="1374"/>
        <v>OFF</v>
      </c>
      <c r="F6741" s="13">
        <f t="shared" si="1363"/>
        <v>43624</v>
      </c>
      <c r="G6741" s="14" t="str">
        <f t="shared" si="1375"/>
        <v>Avg of 4 NM Projects</v>
      </c>
      <c r="H6741" s="15">
        <f t="shared" si="1364"/>
        <v>18</v>
      </c>
      <c r="I6741" s="93">
        <v>71.680000000000007</v>
      </c>
      <c r="J6741">
        <f t="shared" si="1365"/>
        <v>0.4026966292134832</v>
      </c>
      <c r="K6741" s="4">
        <v>30.41</v>
      </c>
      <c r="L6741" s="4">
        <v>33.35</v>
      </c>
      <c r="M6741" s="16">
        <f t="shared" si="1366"/>
        <v>2.3905280000000002</v>
      </c>
      <c r="N6741">
        <f t="shared" si="1367"/>
        <v>0</v>
      </c>
      <c r="O6741">
        <f t="shared" si="1368"/>
        <v>0</v>
      </c>
      <c r="P6741" s="63">
        <f t="shared" si="1369"/>
        <v>0</v>
      </c>
    </row>
    <row r="6742" spans="1:18" x14ac:dyDescent="0.3">
      <c r="A6742">
        <f t="shared" si="1370"/>
        <v>2019</v>
      </c>
      <c r="B6742">
        <f t="shared" si="1371"/>
        <v>6</v>
      </c>
      <c r="C6742">
        <f t="shared" si="1372"/>
        <v>8</v>
      </c>
      <c r="D6742">
        <f t="shared" si="1373"/>
        <v>1</v>
      </c>
      <c r="E6742" t="str">
        <f t="shared" si="1374"/>
        <v>OFF</v>
      </c>
      <c r="F6742" s="13">
        <f t="shared" si="1363"/>
        <v>43624</v>
      </c>
      <c r="G6742" s="14" t="str">
        <f t="shared" si="1375"/>
        <v>Avg of 4 NM Projects</v>
      </c>
      <c r="H6742" s="15">
        <f t="shared" si="1364"/>
        <v>19</v>
      </c>
      <c r="I6742" s="93">
        <v>38.4</v>
      </c>
      <c r="J6742">
        <f t="shared" si="1365"/>
        <v>0.21573033707865169</v>
      </c>
      <c r="K6742" s="4">
        <v>29.41</v>
      </c>
      <c r="L6742" s="4">
        <v>35.07</v>
      </c>
      <c r="M6742" s="16">
        <f t="shared" si="1366"/>
        <v>1.3466879999999999</v>
      </c>
      <c r="N6742">
        <f t="shared" si="1367"/>
        <v>0</v>
      </c>
      <c r="O6742">
        <f t="shared" si="1368"/>
        <v>0</v>
      </c>
      <c r="P6742" s="63">
        <f t="shared" si="1369"/>
        <v>0</v>
      </c>
    </row>
    <row r="6743" spans="1:18" x14ac:dyDescent="0.3">
      <c r="A6743">
        <f t="shared" si="1370"/>
        <v>2019</v>
      </c>
      <c r="B6743">
        <f t="shared" si="1371"/>
        <v>6</v>
      </c>
      <c r="C6743">
        <f t="shared" si="1372"/>
        <v>8</v>
      </c>
      <c r="D6743">
        <f t="shared" si="1373"/>
        <v>1</v>
      </c>
      <c r="E6743" t="str">
        <f t="shared" si="1374"/>
        <v>OFF</v>
      </c>
      <c r="F6743" s="13">
        <f t="shared" si="1363"/>
        <v>43624</v>
      </c>
      <c r="G6743" s="14" t="str">
        <f t="shared" si="1375"/>
        <v>Avg of 4 NM Projects</v>
      </c>
      <c r="H6743" s="15">
        <f t="shared" si="1364"/>
        <v>20</v>
      </c>
      <c r="I6743" s="93">
        <v>8.5649999999999995</v>
      </c>
      <c r="J6743">
        <f t="shared" si="1365"/>
        <v>4.8117977528089884E-2</v>
      </c>
      <c r="K6743" s="4">
        <v>28.4</v>
      </c>
      <c r="L6743" s="4">
        <v>31.18</v>
      </c>
      <c r="M6743" s="16">
        <f t="shared" si="1366"/>
        <v>0.26705669999999998</v>
      </c>
      <c r="N6743">
        <f t="shared" si="1367"/>
        <v>0</v>
      </c>
      <c r="O6743">
        <f t="shared" si="1368"/>
        <v>0</v>
      </c>
      <c r="P6743" s="63">
        <f t="shared" si="1369"/>
        <v>0</v>
      </c>
    </row>
    <row r="6744" spans="1:18" x14ac:dyDescent="0.3">
      <c r="A6744">
        <f t="shared" si="1370"/>
        <v>2019</v>
      </c>
      <c r="B6744">
        <f t="shared" si="1371"/>
        <v>6</v>
      </c>
      <c r="C6744">
        <f t="shared" si="1372"/>
        <v>8</v>
      </c>
      <c r="D6744">
        <f t="shared" si="1373"/>
        <v>1</v>
      </c>
      <c r="E6744" t="str">
        <f t="shared" si="1374"/>
        <v>OFF</v>
      </c>
      <c r="F6744" s="13">
        <f t="shared" si="1363"/>
        <v>43624</v>
      </c>
      <c r="G6744" s="14" t="str">
        <f t="shared" si="1375"/>
        <v>Avg of 4 NM Projects</v>
      </c>
      <c r="H6744" s="15">
        <f t="shared" si="1364"/>
        <v>21</v>
      </c>
      <c r="I6744" s="93">
        <v>0.39</v>
      </c>
      <c r="J6744">
        <f t="shared" si="1365"/>
        <v>2.1910112359550564E-3</v>
      </c>
      <c r="K6744" s="4">
        <v>29.46</v>
      </c>
      <c r="L6744" s="4">
        <v>29.97</v>
      </c>
      <c r="M6744" s="16">
        <f t="shared" si="1366"/>
        <v>1.16883E-2</v>
      </c>
      <c r="N6744">
        <f t="shared" si="1367"/>
        <v>0</v>
      </c>
      <c r="O6744">
        <f t="shared" si="1368"/>
        <v>0</v>
      </c>
      <c r="P6744" s="63">
        <f t="shared" si="1369"/>
        <v>0</v>
      </c>
    </row>
    <row r="6745" spans="1:18" x14ac:dyDescent="0.3">
      <c r="A6745">
        <f t="shared" si="1370"/>
        <v>2019</v>
      </c>
      <c r="B6745">
        <f t="shared" si="1371"/>
        <v>6</v>
      </c>
      <c r="C6745">
        <f t="shared" si="1372"/>
        <v>8</v>
      </c>
      <c r="D6745">
        <f t="shared" si="1373"/>
        <v>1</v>
      </c>
      <c r="E6745" t="str">
        <f t="shared" si="1374"/>
        <v>OFF</v>
      </c>
      <c r="F6745" s="13">
        <f t="shared" si="1363"/>
        <v>43624</v>
      </c>
      <c r="G6745" s="14" t="str">
        <f t="shared" si="1375"/>
        <v>Avg of 4 NM Projects</v>
      </c>
      <c r="H6745" s="15">
        <f t="shared" si="1364"/>
        <v>22</v>
      </c>
      <c r="I6745" s="93">
        <v>-0.13</v>
      </c>
      <c r="J6745">
        <f t="shared" si="1365"/>
        <v>-7.3033707865168538E-4</v>
      </c>
      <c r="K6745" s="4">
        <v>25.62</v>
      </c>
      <c r="L6745" s="4">
        <v>23.27</v>
      </c>
      <c r="M6745" s="16">
        <f t="shared" si="1366"/>
        <v>-3.0251000000000002E-3</v>
      </c>
      <c r="N6745">
        <f t="shared" si="1367"/>
        <v>0</v>
      </c>
      <c r="O6745">
        <f t="shared" si="1368"/>
        <v>0</v>
      </c>
      <c r="P6745" s="63">
        <f t="shared" si="1369"/>
        <v>0</v>
      </c>
    </row>
    <row r="6746" spans="1:18" x14ac:dyDescent="0.3">
      <c r="A6746">
        <f t="shared" si="1370"/>
        <v>2019</v>
      </c>
      <c r="B6746">
        <f t="shared" si="1371"/>
        <v>6</v>
      </c>
      <c r="C6746">
        <f t="shared" si="1372"/>
        <v>8</v>
      </c>
      <c r="D6746">
        <f t="shared" si="1373"/>
        <v>1</v>
      </c>
      <c r="E6746" t="str">
        <f t="shared" si="1374"/>
        <v>OFF</v>
      </c>
      <c r="F6746" s="13">
        <f t="shared" si="1363"/>
        <v>43624</v>
      </c>
      <c r="G6746" s="14" t="str">
        <f t="shared" si="1375"/>
        <v>Avg of 4 NM Projects</v>
      </c>
      <c r="H6746" s="15">
        <f t="shared" si="1364"/>
        <v>23</v>
      </c>
      <c r="I6746" s="93">
        <v>-0.13</v>
      </c>
      <c r="J6746">
        <f t="shared" si="1365"/>
        <v>-7.3033707865168538E-4</v>
      </c>
      <c r="K6746" s="4">
        <v>19.05</v>
      </c>
      <c r="L6746" s="4">
        <v>21.38</v>
      </c>
      <c r="M6746" s="16">
        <f t="shared" si="1366"/>
        <v>-2.7794E-3</v>
      </c>
      <c r="N6746">
        <f t="shared" si="1367"/>
        <v>0</v>
      </c>
      <c r="O6746">
        <f t="shared" si="1368"/>
        <v>0</v>
      </c>
      <c r="P6746" s="63">
        <f t="shared" si="1369"/>
        <v>0</v>
      </c>
    </row>
    <row r="6747" spans="1:18" x14ac:dyDescent="0.3">
      <c r="A6747">
        <f t="shared" si="1370"/>
        <v>2019</v>
      </c>
      <c r="B6747">
        <f t="shared" si="1371"/>
        <v>6</v>
      </c>
      <c r="C6747">
        <f t="shared" si="1372"/>
        <v>8</v>
      </c>
      <c r="D6747">
        <f t="shared" si="1373"/>
        <v>1</v>
      </c>
      <c r="E6747" t="str">
        <f t="shared" si="1374"/>
        <v>OFF</v>
      </c>
      <c r="F6747" s="13">
        <f t="shared" si="1363"/>
        <v>43624</v>
      </c>
      <c r="G6747" s="14" t="str">
        <f t="shared" si="1375"/>
        <v>Avg of 4 NM Projects</v>
      </c>
      <c r="H6747" s="15">
        <f t="shared" si="1364"/>
        <v>24</v>
      </c>
      <c r="I6747" s="93">
        <v>0</v>
      </c>
      <c r="J6747">
        <f t="shared" si="1365"/>
        <v>0</v>
      </c>
      <c r="K6747" s="4">
        <v>18.78</v>
      </c>
      <c r="L6747" s="4">
        <v>19.52</v>
      </c>
      <c r="M6747" s="16">
        <f t="shared" si="1366"/>
        <v>0</v>
      </c>
      <c r="N6747">
        <f t="shared" si="1367"/>
        <v>1</v>
      </c>
      <c r="O6747">
        <f t="shared" si="1368"/>
        <v>0</v>
      </c>
      <c r="P6747" s="63">
        <f t="shared" si="1369"/>
        <v>0</v>
      </c>
    </row>
    <row r="6748" spans="1:18" x14ac:dyDescent="0.3">
      <c r="A6748">
        <f t="shared" si="1370"/>
        <v>2019</v>
      </c>
      <c r="B6748">
        <f t="shared" si="1371"/>
        <v>6</v>
      </c>
      <c r="C6748">
        <f t="shared" si="1372"/>
        <v>9</v>
      </c>
      <c r="D6748">
        <f t="shared" si="1373"/>
        <v>2</v>
      </c>
      <c r="E6748" t="str">
        <f t="shared" si="1374"/>
        <v>OFF</v>
      </c>
      <c r="F6748" s="13">
        <f t="shared" si="1363"/>
        <v>43625</v>
      </c>
      <c r="G6748" s="14" t="str">
        <f t="shared" si="1375"/>
        <v>Avg of 4 NM Projects</v>
      </c>
      <c r="H6748" s="15">
        <f t="shared" si="1364"/>
        <v>1</v>
      </c>
      <c r="I6748" s="93">
        <v>0</v>
      </c>
      <c r="J6748">
        <f t="shared" si="1365"/>
        <v>0</v>
      </c>
      <c r="K6748" s="4">
        <v>18.809999999999999</v>
      </c>
      <c r="L6748" s="4">
        <v>24.66</v>
      </c>
      <c r="M6748" s="16">
        <f t="shared" si="1366"/>
        <v>0</v>
      </c>
      <c r="N6748">
        <f t="shared" si="1367"/>
        <v>1</v>
      </c>
      <c r="O6748">
        <f t="shared" si="1368"/>
        <v>0</v>
      </c>
      <c r="P6748" s="63">
        <f t="shared" si="1369"/>
        <v>0</v>
      </c>
      <c r="Q6748" s="34"/>
      <c r="R6748" s="34"/>
    </row>
    <row r="6749" spans="1:18" x14ac:dyDescent="0.3">
      <c r="A6749">
        <f t="shared" si="1370"/>
        <v>2019</v>
      </c>
      <c r="B6749">
        <f t="shared" si="1371"/>
        <v>6</v>
      </c>
      <c r="C6749">
        <f t="shared" si="1372"/>
        <v>9</v>
      </c>
      <c r="D6749">
        <f t="shared" si="1373"/>
        <v>2</v>
      </c>
      <c r="E6749" t="str">
        <f t="shared" si="1374"/>
        <v>OFF</v>
      </c>
      <c r="F6749" s="13">
        <f t="shared" ref="F6749:F6812" si="1376">+F6725+1</f>
        <v>43625</v>
      </c>
      <c r="G6749" s="14" t="str">
        <f t="shared" si="1375"/>
        <v>Avg of 4 NM Projects</v>
      </c>
      <c r="H6749" s="15">
        <f t="shared" ref="H6749:H6812" si="1377">H6725</f>
        <v>2</v>
      </c>
      <c r="I6749" s="93">
        <v>0</v>
      </c>
      <c r="J6749">
        <f t="shared" si="1365"/>
        <v>0</v>
      </c>
      <c r="K6749" s="4">
        <v>16.850000000000001</v>
      </c>
      <c r="L6749" s="4">
        <v>19.309999999999999</v>
      </c>
      <c r="M6749" s="16">
        <f t="shared" si="1366"/>
        <v>0</v>
      </c>
      <c r="N6749">
        <f t="shared" si="1367"/>
        <v>1</v>
      </c>
      <c r="O6749">
        <f t="shared" si="1368"/>
        <v>0</v>
      </c>
      <c r="P6749" s="63">
        <f t="shared" si="1369"/>
        <v>0</v>
      </c>
    </row>
    <row r="6750" spans="1:18" x14ac:dyDescent="0.3">
      <c r="A6750">
        <f t="shared" si="1370"/>
        <v>2019</v>
      </c>
      <c r="B6750">
        <f t="shared" si="1371"/>
        <v>6</v>
      </c>
      <c r="C6750">
        <f t="shared" si="1372"/>
        <v>9</v>
      </c>
      <c r="D6750">
        <f t="shared" si="1373"/>
        <v>2</v>
      </c>
      <c r="E6750" t="str">
        <f t="shared" si="1374"/>
        <v>OFF</v>
      </c>
      <c r="F6750" s="13">
        <f t="shared" si="1376"/>
        <v>43625</v>
      </c>
      <c r="G6750" s="14" t="str">
        <f t="shared" si="1375"/>
        <v>Avg of 4 NM Projects</v>
      </c>
      <c r="H6750" s="15">
        <f t="shared" si="1377"/>
        <v>3</v>
      </c>
      <c r="I6750" s="93">
        <v>-0.13</v>
      </c>
      <c r="J6750">
        <f t="shared" si="1365"/>
        <v>-7.3033707865168538E-4</v>
      </c>
      <c r="K6750" s="4">
        <v>16.82</v>
      </c>
      <c r="L6750" s="4">
        <v>18.05</v>
      </c>
      <c r="M6750" s="16">
        <f t="shared" si="1366"/>
        <v>-2.3465000000000001E-3</v>
      </c>
      <c r="N6750">
        <f t="shared" si="1367"/>
        <v>0</v>
      </c>
      <c r="O6750">
        <f t="shared" si="1368"/>
        <v>0</v>
      </c>
      <c r="P6750" s="63">
        <f t="shared" si="1369"/>
        <v>0</v>
      </c>
    </row>
    <row r="6751" spans="1:18" x14ac:dyDescent="0.3">
      <c r="A6751">
        <f t="shared" si="1370"/>
        <v>2019</v>
      </c>
      <c r="B6751">
        <f t="shared" si="1371"/>
        <v>6</v>
      </c>
      <c r="C6751">
        <f t="shared" si="1372"/>
        <v>9</v>
      </c>
      <c r="D6751">
        <f t="shared" si="1373"/>
        <v>2</v>
      </c>
      <c r="E6751" t="str">
        <f t="shared" si="1374"/>
        <v>OFF</v>
      </c>
      <c r="F6751" s="13">
        <f t="shared" si="1376"/>
        <v>43625</v>
      </c>
      <c r="G6751" s="14" t="str">
        <f t="shared" si="1375"/>
        <v>Avg of 4 NM Projects</v>
      </c>
      <c r="H6751" s="15">
        <f t="shared" si="1377"/>
        <v>4</v>
      </c>
      <c r="I6751" s="93">
        <v>-0.13</v>
      </c>
      <c r="J6751">
        <f t="shared" si="1365"/>
        <v>-7.3033707865168538E-4</v>
      </c>
      <c r="K6751" s="4">
        <v>17.09</v>
      </c>
      <c r="L6751" s="4">
        <v>16.559999999999999</v>
      </c>
      <c r="M6751" s="16">
        <f t="shared" si="1366"/>
        <v>-2.1527999999999999E-3</v>
      </c>
      <c r="N6751">
        <f t="shared" si="1367"/>
        <v>0</v>
      </c>
      <c r="O6751">
        <f t="shared" si="1368"/>
        <v>0</v>
      </c>
      <c r="P6751" s="63">
        <f t="shared" si="1369"/>
        <v>0</v>
      </c>
    </row>
    <row r="6752" spans="1:18" x14ac:dyDescent="0.3">
      <c r="A6752">
        <f t="shared" si="1370"/>
        <v>2019</v>
      </c>
      <c r="B6752">
        <f t="shared" si="1371"/>
        <v>6</v>
      </c>
      <c r="C6752">
        <f t="shared" si="1372"/>
        <v>9</v>
      </c>
      <c r="D6752">
        <f t="shared" si="1373"/>
        <v>2</v>
      </c>
      <c r="E6752" t="str">
        <f t="shared" si="1374"/>
        <v>OFF</v>
      </c>
      <c r="F6752" s="13">
        <f t="shared" si="1376"/>
        <v>43625</v>
      </c>
      <c r="G6752" s="14" t="str">
        <f t="shared" si="1375"/>
        <v>Avg of 4 NM Projects</v>
      </c>
      <c r="H6752" s="15">
        <f t="shared" si="1377"/>
        <v>5</v>
      </c>
      <c r="I6752" s="93">
        <v>0</v>
      </c>
      <c r="J6752">
        <f t="shared" si="1365"/>
        <v>0</v>
      </c>
      <c r="K6752" s="4">
        <v>16.39</v>
      </c>
      <c r="L6752" s="4">
        <v>16.46</v>
      </c>
      <c r="M6752" s="16">
        <f t="shared" si="1366"/>
        <v>0</v>
      </c>
      <c r="N6752">
        <f t="shared" si="1367"/>
        <v>1</v>
      </c>
      <c r="O6752">
        <f t="shared" si="1368"/>
        <v>0</v>
      </c>
      <c r="P6752" s="63">
        <f t="shared" si="1369"/>
        <v>0</v>
      </c>
    </row>
    <row r="6753" spans="1:16" x14ac:dyDescent="0.3">
      <c r="A6753">
        <f t="shared" si="1370"/>
        <v>2019</v>
      </c>
      <c r="B6753">
        <f t="shared" si="1371"/>
        <v>6</v>
      </c>
      <c r="C6753">
        <f t="shared" si="1372"/>
        <v>9</v>
      </c>
      <c r="D6753">
        <f t="shared" si="1373"/>
        <v>2</v>
      </c>
      <c r="E6753" t="str">
        <f t="shared" si="1374"/>
        <v>OFF</v>
      </c>
      <c r="F6753" s="13">
        <f t="shared" si="1376"/>
        <v>43625</v>
      </c>
      <c r="G6753" s="14" t="str">
        <f t="shared" si="1375"/>
        <v>Avg of 4 NM Projects</v>
      </c>
      <c r="H6753" s="15">
        <f t="shared" si="1377"/>
        <v>6</v>
      </c>
      <c r="I6753" s="93">
        <v>1.03</v>
      </c>
      <c r="J6753">
        <f t="shared" si="1365"/>
        <v>5.7865168539325846E-3</v>
      </c>
      <c r="K6753" s="4">
        <v>16.46</v>
      </c>
      <c r="L6753" s="4">
        <v>16.48</v>
      </c>
      <c r="M6753" s="16">
        <f t="shared" si="1366"/>
        <v>1.6974400000000001E-2</v>
      </c>
      <c r="N6753">
        <f t="shared" si="1367"/>
        <v>0</v>
      </c>
      <c r="O6753">
        <f t="shared" si="1368"/>
        <v>0</v>
      </c>
      <c r="P6753" s="63">
        <f t="shared" si="1369"/>
        <v>0</v>
      </c>
    </row>
    <row r="6754" spans="1:16" x14ac:dyDescent="0.3">
      <c r="A6754">
        <f t="shared" si="1370"/>
        <v>2019</v>
      </c>
      <c r="B6754">
        <f t="shared" si="1371"/>
        <v>6</v>
      </c>
      <c r="C6754">
        <f t="shared" si="1372"/>
        <v>9</v>
      </c>
      <c r="D6754">
        <f t="shared" si="1373"/>
        <v>2</v>
      </c>
      <c r="E6754" t="str">
        <f t="shared" si="1374"/>
        <v>OFF</v>
      </c>
      <c r="F6754" s="13">
        <f t="shared" si="1376"/>
        <v>43625</v>
      </c>
      <c r="G6754" s="14" t="str">
        <f t="shared" si="1375"/>
        <v>Avg of 4 NM Projects</v>
      </c>
      <c r="H6754" s="15">
        <f t="shared" si="1377"/>
        <v>7</v>
      </c>
      <c r="I6754" s="93">
        <v>16.254999999999999</v>
      </c>
      <c r="J6754">
        <f t="shared" si="1365"/>
        <v>9.1320224719101117E-2</v>
      </c>
      <c r="K6754" s="4">
        <v>16.02</v>
      </c>
      <c r="L6754" s="4">
        <v>18.3</v>
      </c>
      <c r="M6754" s="16">
        <f t="shared" si="1366"/>
        <v>0.29746650000000002</v>
      </c>
      <c r="N6754">
        <f t="shared" si="1367"/>
        <v>0</v>
      </c>
      <c r="O6754">
        <f t="shared" si="1368"/>
        <v>0</v>
      </c>
      <c r="P6754" s="63">
        <f t="shared" si="1369"/>
        <v>0</v>
      </c>
    </row>
    <row r="6755" spans="1:16" x14ac:dyDescent="0.3">
      <c r="A6755">
        <f t="shared" si="1370"/>
        <v>2019</v>
      </c>
      <c r="B6755">
        <f t="shared" si="1371"/>
        <v>6</v>
      </c>
      <c r="C6755">
        <f t="shared" si="1372"/>
        <v>9</v>
      </c>
      <c r="D6755">
        <f t="shared" si="1373"/>
        <v>2</v>
      </c>
      <c r="E6755" t="str">
        <f t="shared" si="1374"/>
        <v>ON</v>
      </c>
      <c r="F6755" s="13">
        <f t="shared" si="1376"/>
        <v>43625</v>
      </c>
      <c r="G6755" s="14" t="str">
        <f t="shared" si="1375"/>
        <v>Avg of 4 NM Projects</v>
      </c>
      <c r="H6755" s="15">
        <f t="shared" si="1377"/>
        <v>8</v>
      </c>
      <c r="I6755" s="93">
        <v>59.004999999999995</v>
      </c>
      <c r="J6755">
        <f t="shared" si="1365"/>
        <v>0.33148876404494382</v>
      </c>
      <c r="K6755" s="4">
        <v>15.53</v>
      </c>
      <c r="L6755" s="4">
        <v>16.43</v>
      </c>
      <c r="M6755" s="16">
        <f t="shared" si="1366"/>
        <v>0.96945214999999996</v>
      </c>
      <c r="N6755">
        <f t="shared" si="1367"/>
        <v>0</v>
      </c>
      <c r="O6755">
        <f t="shared" si="1368"/>
        <v>0</v>
      </c>
      <c r="P6755" s="63">
        <f t="shared" si="1369"/>
        <v>0</v>
      </c>
    </row>
    <row r="6756" spans="1:16" x14ac:dyDescent="0.3">
      <c r="A6756">
        <f t="shared" si="1370"/>
        <v>2019</v>
      </c>
      <c r="B6756">
        <f t="shared" si="1371"/>
        <v>6</v>
      </c>
      <c r="C6756">
        <f t="shared" si="1372"/>
        <v>9</v>
      </c>
      <c r="D6756">
        <f t="shared" si="1373"/>
        <v>2</v>
      </c>
      <c r="E6756" t="str">
        <f t="shared" si="1374"/>
        <v>ON</v>
      </c>
      <c r="F6756" s="13">
        <f t="shared" si="1376"/>
        <v>43625</v>
      </c>
      <c r="G6756" s="14" t="str">
        <f t="shared" si="1375"/>
        <v>Avg of 4 NM Projects</v>
      </c>
      <c r="H6756" s="15">
        <f t="shared" si="1377"/>
        <v>9</v>
      </c>
      <c r="I6756" s="93">
        <v>93.174999999999997</v>
      </c>
      <c r="J6756">
        <f t="shared" si="1365"/>
        <v>0.52345505617977528</v>
      </c>
      <c r="K6756" s="4">
        <v>16.95</v>
      </c>
      <c r="L6756" s="4">
        <v>20.62</v>
      </c>
      <c r="M6756" s="16">
        <f t="shared" si="1366"/>
        <v>1.9212685</v>
      </c>
      <c r="N6756">
        <f t="shared" si="1367"/>
        <v>0</v>
      </c>
      <c r="O6756">
        <f t="shared" si="1368"/>
        <v>1</v>
      </c>
      <c r="P6756" s="63">
        <f t="shared" si="1369"/>
        <v>0</v>
      </c>
    </row>
    <row r="6757" spans="1:16" x14ac:dyDescent="0.3">
      <c r="A6757">
        <f t="shared" si="1370"/>
        <v>2019</v>
      </c>
      <c r="B6757">
        <f t="shared" si="1371"/>
        <v>6</v>
      </c>
      <c r="C6757">
        <f t="shared" si="1372"/>
        <v>9</v>
      </c>
      <c r="D6757">
        <f t="shared" si="1373"/>
        <v>2</v>
      </c>
      <c r="E6757" t="str">
        <f t="shared" si="1374"/>
        <v>ON</v>
      </c>
      <c r="F6757" s="13">
        <f t="shared" si="1376"/>
        <v>43625</v>
      </c>
      <c r="G6757" s="14" t="str">
        <f t="shared" si="1375"/>
        <v>Avg of 4 NM Projects</v>
      </c>
      <c r="H6757" s="15">
        <f t="shared" si="1377"/>
        <v>10</v>
      </c>
      <c r="I6757" s="93">
        <v>120.705</v>
      </c>
      <c r="J6757">
        <f t="shared" si="1365"/>
        <v>0.67811797752808989</v>
      </c>
      <c r="K6757" s="4">
        <v>19.57</v>
      </c>
      <c r="L6757" s="4">
        <v>18.690000000000001</v>
      </c>
      <c r="M6757" s="16">
        <f t="shared" si="1366"/>
        <v>2.2559764499999999</v>
      </c>
      <c r="N6757">
        <f t="shared" si="1367"/>
        <v>0</v>
      </c>
      <c r="O6757">
        <f t="shared" si="1368"/>
        <v>1</v>
      </c>
      <c r="P6757" s="63">
        <f t="shared" si="1369"/>
        <v>0</v>
      </c>
    </row>
    <row r="6758" spans="1:16" x14ac:dyDescent="0.3">
      <c r="A6758">
        <f t="shared" si="1370"/>
        <v>2019</v>
      </c>
      <c r="B6758">
        <f t="shared" si="1371"/>
        <v>6</v>
      </c>
      <c r="C6758">
        <f t="shared" si="1372"/>
        <v>9</v>
      </c>
      <c r="D6758">
        <f t="shared" si="1373"/>
        <v>2</v>
      </c>
      <c r="E6758" t="str">
        <f t="shared" si="1374"/>
        <v>ON</v>
      </c>
      <c r="F6758" s="13">
        <f t="shared" si="1376"/>
        <v>43625</v>
      </c>
      <c r="G6758" s="14" t="str">
        <f t="shared" si="1375"/>
        <v>Avg of 4 NM Projects</v>
      </c>
      <c r="H6758" s="15">
        <f t="shared" si="1377"/>
        <v>11</v>
      </c>
      <c r="I6758" s="93">
        <v>136.82999999999998</v>
      </c>
      <c r="J6758">
        <f t="shared" si="1365"/>
        <v>0.76870786516853928</v>
      </c>
      <c r="K6758" s="4">
        <v>17.63</v>
      </c>
      <c r="L6758" s="4">
        <v>16.260000000000002</v>
      </c>
      <c r="M6758" s="16">
        <f t="shared" si="1366"/>
        <v>2.2248557999999998</v>
      </c>
      <c r="N6758">
        <f t="shared" si="1367"/>
        <v>0</v>
      </c>
      <c r="O6758">
        <f t="shared" si="1368"/>
        <v>1</v>
      </c>
      <c r="P6758" s="63">
        <f t="shared" si="1369"/>
        <v>0</v>
      </c>
    </row>
    <row r="6759" spans="1:16" x14ac:dyDescent="0.3">
      <c r="A6759">
        <f t="shared" si="1370"/>
        <v>2019</v>
      </c>
      <c r="B6759">
        <f t="shared" si="1371"/>
        <v>6</v>
      </c>
      <c r="C6759">
        <f t="shared" si="1372"/>
        <v>9</v>
      </c>
      <c r="D6759">
        <f t="shared" si="1373"/>
        <v>2</v>
      </c>
      <c r="E6759" t="str">
        <f t="shared" si="1374"/>
        <v>ON</v>
      </c>
      <c r="F6759" s="13">
        <f t="shared" si="1376"/>
        <v>43625</v>
      </c>
      <c r="G6759" s="14" t="str">
        <f t="shared" si="1375"/>
        <v>Avg of 4 NM Projects</v>
      </c>
      <c r="H6759" s="15">
        <f t="shared" si="1377"/>
        <v>12</v>
      </c>
      <c r="I6759" s="93">
        <v>133.11500000000001</v>
      </c>
      <c r="J6759">
        <f t="shared" si="1365"/>
        <v>0.74783707865168547</v>
      </c>
      <c r="K6759" s="4">
        <v>18.68</v>
      </c>
      <c r="L6759" s="4">
        <v>17</v>
      </c>
      <c r="M6759" s="16">
        <f t="shared" si="1366"/>
        <v>2.2629549999999998</v>
      </c>
      <c r="N6759">
        <f t="shared" si="1367"/>
        <v>0</v>
      </c>
      <c r="O6759">
        <f t="shared" si="1368"/>
        <v>1</v>
      </c>
      <c r="P6759" s="63">
        <f t="shared" si="1369"/>
        <v>0</v>
      </c>
    </row>
    <row r="6760" spans="1:16" x14ac:dyDescent="0.3">
      <c r="A6760">
        <f t="shared" si="1370"/>
        <v>2019</v>
      </c>
      <c r="B6760">
        <f t="shared" si="1371"/>
        <v>6</v>
      </c>
      <c r="C6760">
        <f t="shared" si="1372"/>
        <v>9</v>
      </c>
      <c r="D6760">
        <f t="shared" si="1373"/>
        <v>2</v>
      </c>
      <c r="E6760" t="str">
        <f t="shared" si="1374"/>
        <v>ON</v>
      </c>
      <c r="F6760" s="13">
        <f t="shared" si="1376"/>
        <v>43625</v>
      </c>
      <c r="G6760" s="14" t="str">
        <f t="shared" si="1375"/>
        <v>Avg of 4 NM Projects</v>
      </c>
      <c r="H6760" s="15">
        <f t="shared" si="1377"/>
        <v>13</v>
      </c>
      <c r="I6760" s="93">
        <v>138.495</v>
      </c>
      <c r="J6760">
        <f t="shared" si="1365"/>
        <v>0.77806179775280904</v>
      </c>
      <c r="K6760" s="4">
        <v>20.37</v>
      </c>
      <c r="L6760" s="4">
        <v>17.79</v>
      </c>
      <c r="M6760" s="16">
        <f t="shared" si="1366"/>
        <v>2.4638260500000002</v>
      </c>
      <c r="N6760">
        <f t="shared" si="1367"/>
        <v>0</v>
      </c>
      <c r="O6760">
        <f t="shared" si="1368"/>
        <v>1</v>
      </c>
      <c r="P6760" s="63">
        <f t="shared" si="1369"/>
        <v>0</v>
      </c>
    </row>
    <row r="6761" spans="1:16" x14ac:dyDescent="0.3">
      <c r="A6761">
        <f t="shared" si="1370"/>
        <v>2019</v>
      </c>
      <c r="B6761">
        <f t="shared" si="1371"/>
        <v>6</v>
      </c>
      <c r="C6761">
        <f t="shared" si="1372"/>
        <v>9</v>
      </c>
      <c r="D6761">
        <f t="shared" si="1373"/>
        <v>2</v>
      </c>
      <c r="E6761" t="str">
        <f t="shared" si="1374"/>
        <v>ON</v>
      </c>
      <c r="F6761" s="13">
        <f t="shared" si="1376"/>
        <v>43625</v>
      </c>
      <c r="G6761" s="14" t="str">
        <f t="shared" si="1375"/>
        <v>Avg of 4 NM Projects</v>
      </c>
      <c r="H6761" s="15">
        <f t="shared" si="1377"/>
        <v>14</v>
      </c>
      <c r="I6761" s="93">
        <v>145.14999999999998</v>
      </c>
      <c r="J6761">
        <f t="shared" si="1365"/>
        <v>0.81544943820224702</v>
      </c>
      <c r="K6761" s="4">
        <v>20.91</v>
      </c>
      <c r="L6761" s="4">
        <v>17.07</v>
      </c>
      <c r="M6761" s="16">
        <f t="shared" si="1366"/>
        <v>2.4777104999999997</v>
      </c>
      <c r="N6761">
        <f t="shared" si="1367"/>
        <v>0</v>
      </c>
      <c r="O6761">
        <f t="shared" si="1368"/>
        <v>1</v>
      </c>
      <c r="P6761" s="63">
        <f t="shared" si="1369"/>
        <v>0</v>
      </c>
    </row>
    <row r="6762" spans="1:16" x14ac:dyDescent="0.3">
      <c r="A6762">
        <f t="shared" si="1370"/>
        <v>2019</v>
      </c>
      <c r="B6762">
        <f t="shared" si="1371"/>
        <v>6</v>
      </c>
      <c r="C6762">
        <f t="shared" si="1372"/>
        <v>9</v>
      </c>
      <c r="D6762">
        <f t="shared" si="1373"/>
        <v>2</v>
      </c>
      <c r="E6762" t="str">
        <f t="shared" si="1374"/>
        <v>ON</v>
      </c>
      <c r="F6762" s="13">
        <f t="shared" si="1376"/>
        <v>43625</v>
      </c>
      <c r="G6762" s="14" t="str">
        <f t="shared" si="1375"/>
        <v>Avg of 4 NM Projects</v>
      </c>
      <c r="H6762" s="15">
        <f t="shared" si="1377"/>
        <v>15</v>
      </c>
      <c r="I6762" s="93">
        <v>135.67999999999998</v>
      </c>
      <c r="J6762">
        <f t="shared" si="1365"/>
        <v>0.76224719101123584</v>
      </c>
      <c r="K6762" s="4">
        <v>18.940000000000001</v>
      </c>
      <c r="L6762" s="4">
        <v>17.690000000000001</v>
      </c>
      <c r="M6762" s="16">
        <f t="shared" si="1366"/>
        <v>2.4001791999999997</v>
      </c>
      <c r="N6762">
        <f t="shared" si="1367"/>
        <v>0</v>
      </c>
      <c r="O6762">
        <f t="shared" si="1368"/>
        <v>1</v>
      </c>
      <c r="P6762" s="63">
        <f t="shared" si="1369"/>
        <v>0</v>
      </c>
    </row>
    <row r="6763" spans="1:16" x14ac:dyDescent="0.3">
      <c r="A6763">
        <f t="shared" si="1370"/>
        <v>2019</v>
      </c>
      <c r="B6763">
        <f t="shared" si="1371"/>
        <v>6</v>
      </c>
      <c r="C6763">
        <f t="shared" si="1372"/>
        <v>9</v>
      </c>
      <c r="D6763">
        <f t="shared" si="1373"/>
        <v>2</v>
      </c>
      <c r="E6763" t="str">
        <f t="shared" si="1374"/>
        <v>ON</v>
      </c>
      <c r="F6763" s="13">
        <f t="shared" si="1376"/>
        <v>43625</v>
      </c>
      <c r="G6763" s="14" t="str">
        <f t="shared" si="1375"/>
        <v>Avg of 4 NM Projects</v>
      </c>
      <c r="H6763" s="15">
        <f t="shared" si="1377"/>
        <v>16</v>
      </c>
      <c r="I6763" s="93">
        <v>117.12</v>
      </c>
      <c r="J6763">
        <f t="shared" si="1365"/>
        <v>0.65797752808988763</v>
      </c>
      <c r="K6763" s="4">
        <v>21.13</v>
      </c>
      <c r="L6763" s="4">
        <v>22.02</v>
      </c>
      <c r="M6763" s="16">
        <f t="shared" si="1366"/>
        <v>2.5789823999999997</v>
      </c>
      <c r="N6763">
        <f t="shared" si="1367"/>
        <v>0</v>
      </c>
      <c r="O6763">
        <f t="shared" si="1368"/>
        <v>1</v>
      </c>
      <c r="P6763" s="63">
        <f t="shared" si="1369"/>
        <v>0</v>
      </c>
    </row>
    <row r="6764" spans="1:16" x14ac:dyDescent="0.3">
      <c r="A6764">
        <f t="shared" si="1370"/>
        <v>2019</v>
      </c>
      <c r="B6764">
        <f t="shared" si="1371"/>
        <v>6</v>
      </c>
      <c r="C6764">
        <f t="shared" si="1372"/>
        <v>9</v>
      </c>
      <c r="D6764">
        <f t="shared" si="1373"/>
        <v>2</v>
      </c>
      <c r="E6764" t="str">
        <f t="shared" si="1374"/>
        <v>ON</v>
      </c>
      <c r="F6764" s="13">
        <f t="shared" si="1376"/>
        <v>43625</v>
      </c>
      <c r="G6764" s="14" t="str">
        <f t="shared" si="1375"/>
        <v>Avg of 4 NM Projects</v>
      </c>
      <c r="H6764" s="15">
        <f t="shared" si="1377"/>
        <v>17</v>
      </c>
      <c r="I6764" s="93">
        <v>96</v>
      </c>
      <c r="J6764">
        <f t="shared" si="1365"/>
        <v>0.5393258426966292</v>
      </c>
      <c r="K6764" s="4">
        <v>24.49</v>
      </c>
      <c r="L6764" s="4">
        <v>30.79</v>
      </c>
      <c r="M6764" s="16">
        <f t="shared" si="1366"/>
        <v>2.9558400000000002</v>
      </c>
      <c r="N6764">
        <f t="shared" si="1367"/>
        <v>0</v>
      </c>
      <c r="O6764">
        <f t="shared" si="1368"/>
        <v>1</v>
      </c>
      <c r="P6764" s="63">
        <f t="shared" si="1369"/>
        <v>0</v>
      </c>
    </row>
    <row r="6765" spans="1:16" x14ac:dyDescent="0.3">
      <c r="A6765">
        <f t="shared" si="1370"/>
        <v>2019</v>
      </c>
      <c r="B6765">
        <f t="shared" si="1371"/>
        <v>6</v>
      </c>
      <c r="C6765">
        <f t="shared" si="1372"/>
        <v>9</v>
      </c>
      <c r="D6765">
        <f t="shared" si="1373"/>
        <v>2</v>
      </c>
      <c r="E6765" t="str">
        <f t="shared" si="1374"/>
        <v>ON</v>
      </c>
      <c r="F6765" s="13">
        <f t="shared" si="1376"/>
        <v>43625</v>
      </c>
      <c r="G6765" s="14" t="str">
        <f t="shared" si="1375"/>
        <v>Avg of 4 NM Projects</v>
      </c>
      <c r="H6765" s="15">
        <f t="shared" si="1377"/>
        <v>18</v>
      </c>
      <c r="I6765" s="93">
        <v>72.954999999999998</v>
      </c>
      <c r="J6765">
        <f t="shared" si="1365"/>
        <v>0.40985955056179774</v>
      </c>
      <c r="K6765" s="4">
        <v>26.45</v>
      </c>
      <c r="L6765" s="4">
        <v>39.43</v>
      </c>
      <c r="M6765" s="16">
        <f t="shared" si="1366"/>
        <v>2.8766156499999997</v>
      </c>
      <c r="N6765">
        <f t="shared" si="1367"/>
        <v>0</v>
      </c>
      <c r="O6765">
        <f t="shared" si="1368"/>
        <v>0</v>
      </c>
      <c r="P6765" s="63">
        <f t="shared" si="1369"/>
        <v>0</v>
      </c>
    </row>
    <row r="6766" spans="1:16" x14ac:dyDescent="0.3">
      <c r="A6766">
        <f t="shared" si="1370"/>
        <v>2019</v>
      </c>
      <c r="B6766">
        <f t="shared" si="1371"/>
        <v>6</v>
      </c>
      <c r="C6766">
        <f t="shared" si="1372"/>
        <v>9</v>
      </c>
      <c r="D6766">
        <f t="shared" si="1373"/>
        <v>2</v>
      </c>
      <c r="E6766" t="str">
        <f t="shared" si="1374"/>
        <v>ON</v>
      </c>
      <c r="F6766" s="13">
        <f t="shared" si="1376"/>
        <v>43625</v>
      </c>
      <c r="G6766" s="14" t="str">
        <f t="shared" si="1375"/>
        <v>Avg of 4 NM Projects</v>
      </c>
      <c r="H6766" s="15">
        <f t="shared" si="1377"/>
        <v>19</v>
      </c>
      <c r="I6766" s="93">
        <v>34.179999999999993</v>
      </c>
      <c r="J6766">
        <f t="shared" si="1365"/>
        <v>0.19202247191011232</v>
      </c>
      <c r="K6766" s="4">
        <v>25.16</v>
      </c>
      <c r="L6766" s="4">
        <v>43.29</v>
      </c>
      <c r="M6766" s="16">
        <f t="shared" si="1366"/>
        <v>1.4796521999999996</v>
      </c>
      <c r="N6766">
        <f t="shared" si="1367"/>
        <v>0</v>
      </c>
      <c r="O6766">
        <f t="shared" si="1368"/>
        <v>0</v>
      </c>
      <c r="P6766" s="63">
        <f t="shared" si="1369"/>
        <v>0</v>
      </c>
    </row>
    <row r="6767" spans="1:16" x14ac:dyDescent="0.3">
      <c r="A6767">
        <f t="shared" si="1370"/>
        <v>2019</v>
      </c>
      <c r="B6767">
        <f t="shared" si="1371"/>
        <v>6</v>
      </c>
      <c r="C6767">
        <f t="shared" si="1372"/>
        <v>9</v>
      </c>
      <c r="D6767">
        <f t="shared" si="1373"/>
        <v>2</v>
      </c>
      <c r="E6767" t="str">
        <f t="shared" si="1374"/>
        <v>ON</v>
      </c>
      <c r="F6767" s="13">
        <f t="shared" si="1376"/>
        <v>43625</v>
      </c>
      <c r="G6767" s="14" t="str">
        <f t="shared" si="1375"/>
        <v>Avg of 4 NM Projects</v>
      </c>
      <c r="H6767" s="15">
        <f t="shared" si="1377"/>
        <v>20</v>
      </c>
      <c r="I6767" s="93">
        <v>8.7050000000000018</v>
      </c>
      <c r="J6767">
        <f t="shared" si="1365"/>
        <v>4.8904494382022483E-2</v>
      </c>
      <c r="K6767" s="4">
        <v>24.6</v>
      </c>
      <c r="L6767" s="4">
        <v>32.96</v>
      </c>
      <c r="M6767" s="16">
        <f t="shared" si="1366"/>
        <v>0.28691680000000008</v>
      </c>
      <c r="N6767">
        <f t="shared" si="1367"/>
        <v>0</v>
      </c>
      <c r="O6767">
        <f t="shared" si="1368"/>
        <v>0</v>
      </c>
      <c r="P6767" s="63">
        <f t="shared" si="1369"/>
        <v>0</v>
      </c>
    </row>
    <row r="6768" spans="1:16" x14ac:dyDescent="0.3">
      <c r="A6768">
        <f t="shared" si="1370"/>
        <v>2019</v>
      </c>
      <c r="B6768">
        <f t="shared" si="1371"/>
        <v>6</v>
      </c>
      <c r="C6768">
        <f t="shared" si="1372"/>
        <v>9</v>
      </c>
      <c r="D6768">
        <f t="shared" si="1373"/>
        <v>2</v>
      </c>
      <c r="E6768" t="str">
        <f t="shared" si="1374"/>
        <v>ON</v>
      </c>
      <c r="F6768" s="13">
        <f t="shared" si="1376"/>
        <v>43625</v>
      </c>
      <c r="G6768" s="14" t="str">
        <f t="shared" si="1375"/>
        <v>Avg of 4 NM Projects</v>
      </c>
      <c r="H6768" s="15">
        <f t="shared" si="1377"/>
        <v>21</v>
      </c>
      <c r="I6768" s="93">
        <v>0.90500000000000003</v>
      </c>
      <c r="J6768">
        <f t="shared" si="1365"/>
        <v>5.0842696629213487E-3</v>
      </c>
      <c r="K6768" s="4">
        <v>25.35</v>
      </c>
      <c r="L6768" s="4">
        <v>32.479999999999997</v>
      </c>
      <c r="M6768" s="16">
        <f t="shared" si="1366"/>
        <v>2.9394399999999998E-2</v>
      </c>
      <c r="N6768">
        <f t="shared" si="1367"/>
        <v>0</v>
      </c>
      <c r="O6768">
        <f t="shared" si="1368"/>
        <v>0</v>
      </c>
      <c r="P6768" s="63">
        <f t="shared" si="1369"/>
        <v>0</v>
      </c>
    </row>
    <row r="6769" spans="1:18" x14ac:dyDescent="0.3">
      <c r="A6769">
        <f t="shared" si="1370"/>
        <v>2019</v>
      </c>
      <c r="B6769">
        <f t="shared" si="1371"/>
        <v>6</v>
      </c>
      <c r="C6769">
        <f t="shared" si="1372"/>
        <v>9</v>
      </c>
      <c r="D6769">
        <f t="shared" si="1373"/>
        <v>2</v>
      </c>
      <c r="E6769" t="str">
        <f t="shared" si="1374"/>
        <v>ON</v>
      </c>
      <c r="F6769" s="13">
        <f t="shared" si="1376"/>
        <v>43625</v>
      </c>
      <c r="G6769" s="14" t="str">
        <f t="shared" si="1375"/>
        <v>Avg of 4 NM Projects</v>
      </c>
      <c r="H6769" s="15">
        <f t="shared" si="1377"/>
        <v>22</v>
      </c>
      <c r="I6769" s="93">
        <v>-0.13</v>
      </c>
      <c r="J6769">
        <f t="shared" si="1365"/>
        <v>-7.3033707865168538E-4</v>
      </c>
      <c r="K6769" s="4">
        <v>21.34</v>
      </c>
      <c r="L6769" s="4">
        <v>27.37</v>
      </c>
      <c r="M6769" s="16">
        <f t="shared" si="1366"/>
        <v>-3.5581000000000002E-3</v>
      </c>
      <c r="N6769">
        <f t="shared" si="1367"/>
        <v>0</v>
      </c>
      <c r="O6769">
        <f t="shared" si="1368"/>
        <v>0</v>
      </c>
      <c r="P6769" s="63">
        <f t="shared" si="1369"/>
        <v>0</v>
      </c>
    </row>
    <row r="6770" spans="1:18" x14ac:dyDescent="0.3">
      <c r="A6770">
        <f t="shared" si="1370"/>
        <v>2019</v>
      </c>
      <c r="B6770">
        <f t="shared" si="1371"/>
        <v>6</v>
      </c>
      <c r="C6770">
        <f t="shared" si="1372"/>
        <v>9</v>
      </c>
      <c r="D6770">
        <f t="shared" si="1373"/>
        <v>2</v>
      </c>
      <c r="E6770" t="str">
        <f t="shared" si="1374"/>
        <v>ON</v>
      </c>
      <c r="F6770" s="13">
        <f t="shared" si="1376"/>
        <v>43625</v>
      </c>
      <c r="G6770" s="14" t="str">
        <f t="shared" si="1375"/>
        <v>Avg of 4 NM Projects</v>
      </c>
      <c r="H6770" s="15">
        <f t="shared" si="1377"/>
        <v>23</v>
      </c>
      <c r="I6770" s="93">
        <v>-0.26</v>
      </c>
      <c r="J6770">
        <f t="shared" si="1365"/>
        <v>-1.4606741573033708E-3</v>
      </c>
      <c r="K6770" s="4">
        <v>19.190000000000001</v>
      </c>
      <c r="L6770" s="4">
        <v>16.97</v>
      </c>
      <c r="M6770" s="16">
        <f t="shared" si="1366"/>
        <v>-4.4121999999999998E-3</v>
      </c>
      <c r="N6770">
        <f t="shared" si="1367"/>
        <v>0</v>
      </c>
      <c r="O6770">
        <f t="shared" si="1368"/>
        <v>0</v>
      </c>
      <c r="P6770" s="63">
        <f t="shared" si="1369"/>
        <v>0</v>
      </c>
    </row>
    <row r="6771" spans="1:18" x14ac:dyDescent="0.3">
      <c r="A6771">
        <f t="shared" si="1370"/>
        <v>2019</v>
      </c>
      <c r="B6771">
        <f t="shared" si="1371"/>
        <v>6</v>
      </c>
      <c r="C6771">
        <f t="shared" si="1372"/>
        <v>9</v>
      </c>
      <c r="D6771">
        <f t="shared" si="1373"/>
        <v>2</v>
      </c>
      <c r="E6771" t="str">
        <f t="shared" si="1374"/>
        <v>OFF</v>
      </c>
      <c r="F6771" s="13">
        <f t="shared" si="1376"/>
        <v>43625</v>
      </c>
      <c r="G6771" s="14" t="str">
        <f t="shared" si="1375"/>
        <v>Avg of 4 NM Projects</v>
      </c>
      <c r="H6771" s="15">
        <f t="shared" si="1377"/>
        <v>24</v>
      </c>
      <c r="I6771" s="93">
        <v>-0.13</v>
      </c>
      <c r="J6771">
        <f t="shared" si="1365"/>
        <v>-7.3033707865168538E-4</v>
      </c>
      <c r="K6771" s="4">
        <v>18.54</v>
      </c>
      <c r="L6771" s="4">
        <v>15.47</v>
      </c>
      <c r="M6771" s="16">
        <f t="shared" si="1366"/>
        <v>-2.0111000000000005E-3</v>
      </c>
      <c r="N6771">
        <f t="shared" si="1367"/>
        <v>0</v>
      </c>
      <c r="O6771">
        <f t="shared" si="1368"/>
        <v>0</v>
      </c>
      <c r="P6771" s="63">
        <f t="shared" si="1369"/>
        <v>0</v>
      </c>
    </row>
    <row r="6772" spans="1:18" x14ac:dyDescent="0.3">
      <c r="A6772">
        <f t="shared" si="1370"/>
        <v>2019</v>
      </c>
      <c r="B6772">
        <f t="shared" si="1371"/>
        <v>6</v>
      </c>
      <c r="C6772">
        <f t="shared" si="1372"/>
        <v>10</v>
      </c>
      <c r="D6772">
        <f t="shared" si="1373"/>
        <v>3</v>
      </c>
      <c r="E6772" t="str">
        <f t="shared" si="1374"/>
        <v>OFF</v>
      </c>
      <c r="F6772" s="13">
        <f t="shared" si="1376"/>
        <v>43626</v>
      </c>
      <c r="G6772" s="14" t="str">
        <f t="shared" si="1375"/>
        <v>Avg of 4 NM Projects</v>
      </c>
      <c r="H6772" s="15">
        <f t="shared" si="1377"/>
        <v>1</v>
      </c>
      <c r="I6772" s="93">
        <v>0</v>
      </c>
      <c r="J6772">
        <f t="shared" si="1365"/>
        <v>0</v>
      </c>
      <c r="K6772" s="4">
        <v>16.61</v>
      </c>
      <c r="L6772" s="4">
        <v>15.65</v>
      </c>
      <c r="M6772" s="16">
        <f t="shared" si="1366"/>
        <v>0</v>
      </c>
      <c r="N6772">
        <f t="shared" si="1367"/>
        <v>1</v>
      </c>
      <c r="O6772">
        <f t="shared" si="1368"/>
        <v>0</v>
      </c>
      <c r="P6772" s="63">
        <f t="shared" si="1369"/>
        <v>0</v>
      </c>
      <c r="Q6772" s="34"/>
      <c r="R6772" s="34"/>
    </row>
    <row r="6773" spans="1:18" x14ac:dyDescent="0.3">
      <c r="A6773">
        <f t="shared" si="1370"/>
        <v>2019</v>
      </c>
      <c r="B6773">
        <f t="shared" si="1371"/>
        <v>6</v>
      </c>
      <c r="C6773">
        <f t="shared" si="1372"/>
        <v>10</v>
      </c>
      <c r="D6773">
        <f t="shared" si="1373"/>
        <v>3</v>
      </c>
      <c r="E6773" t="str">
        <f t="shared" si="1374"/>
        <v>OFF</v>
      </c>
      <c r="F6773" s="13">
        <f t="shared" si="1376"/>
        <v>43626</v>
      </c>
      <c r="G6773" s="14" t="str">
        <f t="shared" si="1375"/>
        <v>Avg of 4 NM Projects</v>
      </c>
      <c r="H6773" s="15">
        <f t="shared" si="1377"/>
        <v>2</v>
      </c>
      <c r="I6773" s="93">
        <v>0</v>
      </c>
      <c r="J6773">
        <f t="shared" si="1365"/>
        <v>0</v>
      </c>
      <c r="K6773" s="4">
        <v>15.24</v>
      </c>
      <c r="L6773" s="4">
        <v>16.010000000000002</v>
      </c>
      <c r="M6773" s="16">
        <f t="shared" si="1366"/>
        <v>0</v>
      </c>
      <c r="N6773">
        <f t="shared" si="1367"/>
        <v>1</v>
      </c>
      <c r="O6773">
        <f t="shared" si="1368"/>
        <v>0</v>
      </c>
      <c r="P6773" s="63">
        <f t="shared" si="1369"/>
        <v>0</v>
      </c>
    </row>
    <row r="6774" spans="1:18" x14ac:dyDescent="0.3">
      <c r="A6774">
        <f t="shared" si="1370"/>
        <v>2019</v>
      </c>
      <c r="B6774">
        <f t="shared" si="1371"/>
        <v>6</v>
      </c>
      <c r="C6774">
        <f t="shared" si="1372"/>
        <v>10</v>
      </c>
      <c r="D6774">
        <f t="shared" si="1373"/>
        <v>3</v>
      </c>
      <c r="E6774" t="str">
        <f t="shared" si="1374"/>
        <v>OFF</v>
      </c>
      <c r="F6774" s="13">
        <f t="shared" si="1376"/>
        <v>43626</v>
      </c>
      <c r="G6774" s="14" t="str">
        <f t="shared" si="1375"/>
        <v>Avg of 4 NM Projects</v>
      </c>
      <c r="H6774" s="15">
        <f t="shared" si="1377"/>
        <v>3</v>
      </c>
      <c r="I6774" s="93">
        <v>-0.13</v>
      </c>
      <c r="J6774">
        <f t="shared" si="1365"/>
        <v>-7.3033707865168538E-4</v>
      </c>
      <c r="K6774" s="4">
        <v>15.08</v>
      </c>
      <c r="L6774" s="4">
        <v>15.88</v>
      </c>
      <c r="M6774" s="16">
        <f t="shared" si="1366"/>
        <v>-2.0644000000000001E-3</v>
      </c>
      <c r="N6774">
        <f t="shared" si="1367"/>
        <v>0</v>
      </c>
      <c r="O6774">
        <f t="shared" si="1368"/>
        <v>0</v>
      </c>
      <c r="P6774" s="63">
        <f t="shared" si="1369"/>
        <v>0</v>
      </c>
    </row>
    <row r="6775" spans="1:18" x14ac:dyDescent="0.3">
      <c r="A6775">
        <f t="shared" si="1370"/>
        <v>2019</v>
      </c>
      <c r="B6775">
        <f t="shared" si="1371"/>
        <v>6</v>
      </c>
      <c r="C6775">
        <f t="shared" si="1372"/>
        <v>10</v>
      </c>
      <c r="D6775">
        <f t="shared" si="1373"/>
        <v>3</v>
      </c>
      <c r="E6775" t="str">
        <f t="shared" si="1374"/>
        <v>OFF</v>
      </c>
      <c r="F6775" s="13">
        <f t="shared" si="1376"/>
        <v>43626</v>
      </c>
      <c r="G6775" s="14" t="str">
        <f t="shared" si="1375"/>
        <v>Avg of 4 NM Projects</v>
      </c>
      <c r="H6775" s="15">
        <f t="shared" si="1377"/>
        <v>4</v>
      </c>
      <c r="I6775" s="93">
        <v>-0.13</v>
      </c>
      <c r="J6775">
        <f t="shared" si="1365"/>
        <v>-7.3033707865168538E-4</v>
      </c>
      <c r="K6775" s="4">
        <v>13.77</v>
      </c>
      <c r="L6775" s="4">
        <v>15.76</v>
      </c>
      <c r="M6775" s="16">
        <f t="shared" si="1366"/>
        <v>-2.0487999999999999E-3</v>
      </c>
      <c r="N6775">
        <f t="shared" si="1367"/>
        <v>0</v>
      </c>
      <c r="O6775">
        <f t="shared" si="1368"/>
        <v>0</v>
      </c>
      <c r="P6775" s="63">
        <f t="shared" si="1369"/>
        <v>0</v>
      </c>
    </row>
    <row r="6776" spans="1:18" x14ac:dyDescent="0.3">
      <c r="A6776">
        <f t="shared" si="1370"/>
        <v>2019</v>
      </c>
      <c r="B6776">
        <f t="shared" si="1371"/>
        <v>6</v>
      </c>
      <c r="C6776">
        <f t="shared" si="1372"/>
        <v>10</v>
      </c>
      <c r="D6776">
        <f t="shared" si="1373"/>
        <v>3</v>
      </c>
      <c r="E6776" t="str">
        <f t="shared" si="1374"/>
        <v>OFF</v>
      </c>
      <c r="F6776" s="13">
        <f t="shared" si="1376"/>
        <v>43626</v>
      </c>
      <c r="G6776" s="14" t="str">
        <f t="shared" si="1375"/>
        <v>Avg of 4 NM Projects</v>
      </c>
      <c r="H6776" s="15">
        <f t="shared" si="1377"/>
        <v>5</v>
      </c>
      <c r="I6776" s="93">
        <v>-0.39</v>
      </c>
      <c r="J6776">
        <f t="shared" si="1365"/>
        <v>-2.1910112359550564E-3</v>
      </c>
      <c r="K6776" s="4">
        <v>15.12</v>
      </c>
      <c r="L6776" s="4">
        <v>15.84</v>
      </c>
      <c r="M6776" s="16">
        <f t="shared" si="1366"/>
        <v>-6.1776000000000001E-3</v>
      </c>
      <c r="N6776">
        <f t="shared" si="1367"/>
        <v>0</v>
      </c>
      <c r="O6776">
        <f t="shared" si="1368"/>
        <v>0</v>
      </c>
      <c r="P6776" s="63">
        <f t="shared" si="1369"/>
        <v>0</v>
      </c>
    </row>
    <row r="6777" spans="1:18" x14ac:dyDescent="0.3">
      <c r="A6777">
        <f t="shared" si="1370"/>
        <v>2019</v>
      </c>
      <c r="B6777">
        <f t="shared" si="1371"/>
        <v>6</v>
      </c>
      <c r="C6777">
        <f t="shared" si="1372"/>
        <v>10</v>
      </c>
      <c r="D6777">
        <f t="shared" si="1373"/>
        <v>3</v>
      </c>
      <c r="E6777" t="str">
        <f t="shared" si="1374"/>
        <v>OFF</v>
      </c>
      <c r="F6777" s="13">
        <f t="shared" si="1376"/>
        <v>43626</v>
      </c>
      <c r="G6777" s="14" t="str">
        <f t="shared" si="1375"/>
        <v>Avg of 4 NM Projects</v>
      </c>
      <c r="H6777" s="15">
        <f t="shared" si="1377"/>
        <v>6</v>
      </c>
      <c r="I6777" s="93">
        <v>1.5349999999999999</v>
      </c>
      <c r="J6777">
        <f t="shared" si="1365"/>
        <v>8.6235955056179776E-3</v>
      </c>
      <c r="K6777" s="4">
        <v>15.52</v>
      </c>
      <c r="L6777" s="4">
        <v>18.29</v>
      </c>
      <c r="M6777" s="16">
        <f t="shared" si="1366"/>
        <v>2.8075149999999997E-2</v>
      </c>
      <c r="N6777">
        <f t="shared" si="1367"/>
        <v>0</v>
      </c>
      <c r="O6777">
        <f t="shared" si="1368"/>
        <v>0</v>
      </c>
      <c r="P6777" s="63">
        <f t="shared" si="1369"/>
        <v>0</v>
      </c>
    </row>
    <row r="6778" spans="1:18" x14ac:dyDescent="0.3">
      <c r="A6778">
        <f t="shared" si="1370"/>
        <v>2019</v>
      </c>
      <c r="B6778">
        <f t="shared" si="1371"/>
        <v>6</v>
      </c>
      <c r="C6778">
        <f t="shared" si="1372"/>
        <v>10</v>
      </c>
      <c r="D6778">
        <f t="shared" si="1373"/>
        <v>3</v>
      </c>
      <c r="E6778" t="str">
        <f t="shared" si="1374"/>
        <v>OFF</v>
      </c>
      <c r="F6778" s="13">
        <f t="shared" si="1376"/>
        <v>43626</v>
      </c>
      <c r="G6778" s="14" t="str">
        <f t="shared" si="1375"/>
        <v>Avg of 4 NM Projects</v>
      </c>
      <c r="H6778" s="15">
        <f t="shared" si="1377"/>
        <v>7</v>
      </c>
      <c r="I6778" s="93">
        <v>19.330000000000002</v>
      </c>
      <c r="J6778">
        <f t="shared" si="1365"/>
        <v>0.10859550561797754</v>
      </c>
      <c r="K6778" s="4">
        <v>18.940000000000001</v>
      </c>
      <c r="L6778" s="4">
        <v>24.18</v>
      </c>
      <c r="M6778" s="16">
        <f t="shared" si="1366"/>
        <v>0.46739940000000002</v>
      </c>
      <c r="N6778">
        <f t="shared" si="1367"/>
        <v>0</v>
      </c>
      <c r="O6778">
        <f t="shared" si="1368"/>
        <v>0</v>
      </c>
      <c r="P6778" s="63">
        <f t="shared" si="1369"/>
        <v>0</v>
      </c>
    </row>
    <row r="6779" spans="1:18" x14ac:dyDescent="0.3">
      <c r="A6779">
        <f t="shared" si="1370"/>
        <v>2019</v>
      </c>
      <c r="B6779">
        <f t="shared" si="1371"/>
        <v>6</v>
      </c>
      <c r="C6779">
        <f t="shared" si="1372"/>
        <v>10</v>
      </c>
      <c r="D6779">
        <f t="shared" si="1373"/>
        <v>3</v>
      </c>
      <c r="E6779" t="str">
        <f t="shared" si="1374"/>
        <v>ON</v>
      </c>
      <c r="F6779" s="13">
        <f t="shared" si="1376"/>
        <v>43626</v>
      </c>
      <c r="G6779" s="14" t="str">
        <f t="shared" si="1375"/>
        <v>Avg of 4 NM Projects</v>
      </c>
      <c r="H6779" s="15">
        <f t="shared" si="1377"/>
        <v>8</v>
      </c>
      <c r="I6779" s="93">
        <v>66.045000000000002</v>
      </c>
      <c r="J6779">
        <f t="shared" si="1365"/>
        <v>0.37103932584269667</v>
      </c>
      <c r="K6779" s="4">
        <v>23.71</v>
      </c>
      <c r="L6779" s="4">
        <v>24.97</v>
      </c>
      <c r="M6779" s="16">
        <f t="shared" si="1366"/>
        <v>1.6491436500000001</v>
      </c>
      <c r="N6779">
        <f t="shared" si="1367"/>
        <v>0</v>
      </c>
      <c r="O6779">
        <f t="shared" si="1368"/>
        <v>0</v>
      </c>
      <c r="P6779" s="63">
        <f t="shared" si="1369"/>
        <v>0</v>
      </c>
    </row>
    <row r="6780" spans="1:18" x14ac:dyDescent="0.3">
      <c r="A6780">
        <f t="shared" si="1370"/>
        <v>2019</v>
      </c>
      <c r="B6780">
        <f t="shared" si="1371"/>
        <v>6</v>
      </c>
      <c r="C6780">
        <f t="shared" si="1372"/>
        <v>10</v>
      </c>
      <c r="D6780">
        <f t="shared" si="1373"/>
        <v>3</v>
      </c>
      <c r="E6780" t="str">
        <f t="shared" si="1374"/>
        <v>ON</v>
      </c>
      <c r="F6780" s="13">
        <f t="shared" si="1376"/>
        <v>43626</v>
      </c>
      <c r="G6780" s="14" t="str">
        <f t="shared" si="1375"/>
        <v>Avg of 4 NM Projects</v>
      </c>
      <c r="H6780" s="15">
        <f t="shared" si="1377"/>
        <v>9</v>
      </c>
      <c r="I6780" s="93">
        <v>100.095</v>
      </c>
      <c r="J6780">
        <f t="shared" si="1365"/>
        <v>0.56233146067415729</v>
      </c>
      <c r="K6780" s="4">
        <v>22.87</v>
      </c>
      <c r="L6780" s="4">
        <v>20.420000000000002</v>
      </c>
      <c r="M6780" s="16">
        <f t="shared" si="1366"/>
        <v>2.0439399000000003</v>
      </c>
      <c r="N6780">
        <f t="shared" si="1367"/>
        <v>0</v>
      </c>
      <c r="O6780">
        <f t="shared" si="1368"/>
        <v>1</v>
      </c>
      <c r="P6780" s="63">
        <f t="shared" si="1369"/>
        <v>0</v>
      </c>
    </row>
    <row r="6781" spans="1:18" x14ac:dyDescent="0.3">
      <c r="A6781">
        <f t="shared" si="1370"/>
        <v>2019</v>
      </c>
      <c r="B6781">
        <f t="shared" si="1371"/>
        <v>6</v>
      </c>
      <c r="C6781">
        <f t="shared" si="1372"/>
        <v>10</v>
      </c>
      <c r="D6781">
        <f t="shared" si="1373"/>
        <v>3</v>
      </c>
      <c r="E6781" t="str">
        <f t="shared" si="1374"/>
        <v>ON</v>
      </c>
      <c r="F6781" s="13">
        <f t="shared" si="1376"/>
        <v>43626</v>
      </c>
      <c r="G6781" s="14" t="str">
        <f t="shared" si="1375"/>
        <v>Avg of 4 NM Projects</v>
      </c>
      <c r="H6781" s="15">
        <f t="shared" si="1377"/>
        <v>10</v>
      </c>
      <c r="I6781" s="93">
        <v>124.54999999999998</v>
      </c>
      <c r="J6781">
        <f t="shared" si="1365"/>
        <v>0.69971910112359537</v>
      </c>
      <c r="K6781" s="4">
        <v>23.26</v>
      </c>
      <c r="L6781" s="4">
        <v>23.51</v>
      </c>
      <c r="M6781" s="16">
        <f t="shared" si="1366"/>
        <v>2.9281704999999998</v>
      </c>
      <c r="N6781">
        <f t="shared" si="1367"/>
        <v>0</v>
      </c>
      <c r="O6781">
        <f t="shared" si="1368"/>
        <v>1</v>
      </c>
      <c r="P6781" s="63">
        <f t="shared" si="1369"/>
        <v>0</v>
      </c>
    </row>
    <row r="6782" spans="1:18" x14ac:dyDescent="0.3">
      <c r="A6782">
        <f t="shared" si="1370"/>
        <v>2019</v>
      </c>
      <c r="B6782">
        <f t="shared" si="1371"/>
        <v>6</v>
      </c>
      <c r="C6782">
        <f t="shared" si="1372"/>
        <v>10</v>
      </c>
      <c r="D6782">
        <f t="shared" si="1373"/>
        <v>3</v>
      </c>
      <c r="E6782" t="str">
        <f t="shared" si="1374"/>
        <v>ON</v>
      </c>
      <c r="F6782" s="13">
        <f t="shared" si="1376"/>
        <v>43626</v>
      </c>
      <c r="G6782" s="14" t="str">
        <f t="shared" si="1375"/>
        <v>Avg of 4 NM Projects</v>
      </c>
      <c r="H6782" s="15">
        <f t="shared" si="1377"/>
        <v>11</v>
      </c>
      <c r="I6782" s="93">
        <v>140.41000000000003</v>
      </c>
      <c r="J6782">
        <f t="shared" si="1365"/>
        <v>0.78882022471910129</v>
      </c>
      <c r="K6782" s="4">
        <v>24.64</v>
      </c>
      <c r="L6782" s="4">
        <v>26.3</v>
      </c>
      <c r="M6782" s="16">
        <f t="shared" si="1366"/>
        <v>3.6927830000000008</v>
      </c>
      <c r="N6782">
        <f t="shared" si="1367"/>
        <v>0</v>
      </c>
      <c r="O6782">
        <f t="shared" si="1368"/>
        <v>1</v>
      </c>
      <c r="P6782" s="63">
        <f t="shared" si="1369"/>
        <v>0</v>
      </c>
    </row>
    <row r="6783" spans="1:18" x14ac:dyDescent="0.3">
      <c r="A6783">
        <f t="shared" si="1370"/>
        <v>2019</v>
      </c>
      <c r="B6783">
        <f t="shared" si="1371"/>
        <v>6</v>
      </c>
      <c r="C6783">
        <f t="shared" si="1372"/>
        <v>10</v>
      </c>
      <c r="D6783">
        <f t="shared" si="1373"/>
        <v>3</v>
      </c>
      <c r="E6783" t="str">
        <f t="shared" si="1374"/>
        <v>ON</v>
      </c>
      <c r="F6783" s="13">
        <f t="shared" si="1376"/>
        <v>43626</v>
      </c>
      <c r="G6783" s="14" t="str">
        <f t="shared" si="1375"/>
        <v>Avg of 4 NM Projects</v>
      </c>
      <c r="H6783" s="15">
        <f t="shared" si="1377"/>
        <v>12</v>
      </c>
      <c r="I6783" s="93">
        <v>149.76</v>
      </c>
      <c r="J6783">
        <f t="shared" si="1365"/>
        <v>0.84134831460674153</v>
      </c>
      <c r="K6783" s="4">
        <v>24.8</v>
      </c>
      <c r="L6783" s="4">
        <v>30.1</v>
      </c>
      <c r="M6783" s="16">
        <f t="shared" si="1366"/>
        <v>4.5077759999999998</v>
      </c>
      <c r="N6783">
        <f t="shared" si="1367"/>
        <v>0</v>
      </c>
      <c r="O6783">
        <f t="shared" si="1368"/>
        <v>1</v>
      </c>
      <c r="P6783" s="63">
        <f t="shared" si="1369"/>
        <v>0</v>
      </c>
    </row>
    <row r="6784" spans="1:18" x14ac:dyDescent="0.3">
      <c r="A6784">
        <f t="shared" si="1370"/>
        <v>2019</v>
      </c>
      <c r="B6784">
        <f t="shared" si="1371"/>
        <v>6</v>
      </c>
      <c r="C6784">
        <f t="shared" si="1372"/>
        <v>10</v>
      </c>
      <c r="D6784">
        <f t="shared" si="1373"/>
        <v>3</v>
      </c>
      <c r="E6784" t="str">
        <f t="shared" si="1374"/>
        <v>ON</v>
      </c>
      <c r="F6784" s="13">
        <f t="shared" si="1376"/>
        <v>43626</v>
      </c>
      <c r="G6784" s="14" t="str">
        <f t="shared" si="1375"/>
        <v>Avg of 4 NM Projects</v>
      </c>
      <c r="H6784" s="15">
        <f t="shared" si="1377"/>
        <v>13</v>
      </c>
      <c r="I6784" s="93">
        <v>154.88</v>
      </c>
      <c r="J6784">
        <f t="shared" si="1365"/>
        <v>0.87011235955056176</v>
      </c>
      <c r="K6784" s="4">
        <v>24.22</v>
      </c>
      <c r="L6784" s="4">
        <v>31.9</v>
      </c>
      <c r="M6784" s="16">
        <f t="shared" si="1366"/>
        <v>4.9406719999999993</v>
      </c>
      <c r="N6784">
        <f t="shared" si="1367"/>
        <v>0</v>
      </c>
      <c r="O6784">
        <f t="shared" si="1368"/>
        <v>1</v>
      </c>
      <c r="P6784" s="63">
        <f t="shared" si="1369"/>
        <v>0</v>
      </c>
    </row>
    <row r="6785" spans="1:18" x14ac:dyDescent="0.3">
      <c r="A6785">
        <f t="shared" si="1370"/>
        <v>2019</v>
      </c>
      <c r="B6785">
        <f t="shared" si="1371"/>
        <v>6</v>
      </c>
      <c r="C6785">
        <f t="shared" si="1372"/>
        <v>10</v>
      </c>
      <c r="D6785">
        <f t="shared" si="1373"/>
        <v>3</v>
      </c>
      <c r="E6785" t="str">
        <f t="shared" si="1374"/>
        <v>ON</v>
      </c>
      <c r="F6785" s="13">
        <f t="shared" si="1376"/>
        <v>43626</v>
      </c>
      <c r="G6785" s="14" t="str">
        <f t="shared" si="1375"/>
        <v>Avg of 4 NM Projects</v>
      </c>
      <c r="H6785" s="15">
        <f t="shared" si="1377"/>
        <v>14</v>
      </c>
      <c r="I6785" s="93">
        <v>126.08</v>
      </c>
      <c r="J6785">
        <f t="shared" si="1365"/>
        <v>0.70831460674157298</v>
      </c>
      <c r="K6785" s="4">
        <v>28.32</v>
      </c>
      <c r="L6785" s="4">
        <v>31.23</v>
      </c>
      <c r="M6785" s="16">
        <f t="shared" si="1366"/>
        <v>3.9374783999999998</v>
      </c>
      <c r="N6785">
        <f t="shared" si="1367"/>
        <v>0</v>
      </c>
      <c r="O6785">
        <f t="shared" si="1368"/>
        <v>1</v>
      </c>
      <c r="P6785" s="63">
        <f t="shared" si="1369"/>
        <v>0</v>
      </c>
    </row>
    <row r="6786" spans="1:18" x14ac:dyDescent="0.3">
      <c r="A6786">
        <f t="shared" si="1370"/>
        <v>2019</v>
      </c>
      <c r="B6786">
        <f t="shared" si="1371"/>
        <v>6</v>
      </c>
      <c r="C6786">
        <f t="shared" si="1372"/>
        <v>10</v>
      </c>
      <c r="D6786">
        <f t="shared" si="1373"/>
        <v>3</v>
      </c>
      <c r="E6786" t="str">
        <f t="shared" si="1374"/>
        <v>ON</v>
      </c>
      <c r="F6786" s="13">
        <f t="shared" si="1376"/>
        <v>43626</v>
      </c>
      <c r="G6786" s="14" t="str">
        <f t="shared" si="1375"/>
        <v>Avg of 4 NM Projects</v>
      </c>
      <c r="H6786" s="15">
        <f t="shared" si="1377"/>
        <v>15</v>
      </c>
      <c r="I6786" s="93">
        <v>133.11500000000001</v>
      </c>
      <c r="J6786">
        <f t="shared" si="1365"/>
        <v>0.74783707865168547</v>
      </c>
      <c r="K6786" s="4">
        <v>28.68</v>
      </c>
      <c r="L6786" s="4">
        <v>25.86</v>
      </c>
      <c r="M6786" s="16">
        <f t="shared" si="1366"/>
        <v>3.4423539000000001</v>
      </c>
      <c r="N6786">
        <f t="shared" si="1367"/>
        <v>0</v>
      </c>
      <c r="O6786">
        <f t="shared" si="1368"/>
        <v>1</v>
      </c>
      <c r="P6786" s="63">
        <f t="shared" si="1369"/>
        <v>0</v>
      </c>
    </row>
    <row r="6787" spans="1:18" x14ac:dyDescent="0.3">
      <c r="A6787">
        <f t="shared" si="1370"/>
        <v>2019</v>
      </c>
      <c r="B6787">
        <f t="shared" si="1371"/>
        <v>6</v>
      </c>
      <c r="C6787">
        <f t="shared" si="1372"/>
        <v>10</v>
      </c>
      <c r="D6787">
        <f t="shared" si="1373"/>
        <v>3</v>
      </c>
      <c r="E6787" t="str">
        <f t="shared" si="1374"/>
        <v>ON</v>
      </c>
      <c r="F6787" s="13">
        <f t="shared" si="1376"/>
        <v>43626</v>
      </c>
      <c r="G6787" s="14" t="str">
        <f t="shared" si="1375"/>
        <v>Avg of 4 NM Projects</v>
      </c>
      <c r="H6787" s="15">
        <f t="shared" si="1377"/>
        <v>16</v>
      </c>
      <c r="I6787" s="93">
        <v>115.71499999999999</v>
      </c>
      <c r="J6787">
        <f t="shared" si="1365"/>
        <v>0.65008426966292132</v>
      </c>
      <c r="K6787" s="4">
        <v>29.55</v>
      </c>
      <c r="L6787" s="4">
        <v>38.57</v>
      </c>
      <c r="M6787" s="16">
        <f t="shared" si="1366"/>
        <v>4.4631275499999994</v>
      </c>
      <c r="N6787">
        <f t="shared" si="1367"/>
        <v>0</v>
      </c>
      <c r="O6787">
        <f t="shared" si="1368"/>
        <v>1</v>
      </c>
      <c r="P6787" s="63">
        <f t="shared" si="1369"/>
        <v>0</v>
      </c>
    </row>
    <row r="6788" spans="1:18" x14ac:dyDescent="0.3">
      <c r="A6788">
        <f t="shared" si="1370"/>
        <v>2019</v>
      </c>
      <c r="B6788">
        <f t="shared" si="1371"/>
        <v>6</v>
      </c>
      <c r="C6788">
        <f t="shared" si="1372"/>
        <v>10</v>
      </c>
      <c r="D6788">
        <f t="shared" si="1373"/>
        <v>3</v>
      </c>
      <c r="E6788" t="str">
        <f t="shared" si="1374"/>
        <v>ON</v>
      </c>
      <c r="F6788" s="13">
        <f t="shared" si="1376"/>
        <v>43626</v>
      </c>
      <c r="G6788" s="14" t="str">
        <f t="shared" si="1375"/>
        <v>Avg of 4 NM Projects</v>
      </c>
      <c r="H6788" s="15">
        <f t="shared" si="1377"/>
        <v>17</v>
      </c>
      <c r="I6788" s="93">
        <v>72.699999999999989</v>
      </c>
      <c r="J6788">
        <f t="shared" ref="J6788:J6851" si="1378">+I6788/$I$1</f>
        <v>0.40842696629213476</v>
      </c>
      <c r="K6788" s="4">
        <v>31.26</v>
      </c>
      <c r="L6788" s="4">
        <v>39.15</v>
      </c>
      <c r="M6788" s="16">
        <f t="shared" ref="M6788:M6851" si="1379">+L6788*I6788/1000</f>
        <v>2.8462049999999994</v>
      </c>
      <c r="N6788">
        <f t="shared" ref="N6788:N6851" si="1380">+IF(I6788=0,1,0)</f>
        <v>0</v>
      </c>
      <c r="O6788">
        <f t="shared" ref="O6788:O6851" si="1381">+IF(I6788&gt;=0.5*$I$1,1,0)</f>
        <v>0</v>
      </c>
      <c r="P6788" s="63">
        <f t="shared" ref="P6788:P6851" si="1382">+IF(I6788&gt;MAX(I$3652:I$5859),1,0)</f>
        <v>0</v>
      </c>
    </row>
    <row r="6789" spans="1:18" x14ac:dyDescent="0.3">
      <c r="A6789">
        <f t="shared" ref="A6789:A6852" si="1383">YEAR(F6789)</f>
        <v>2019</v>
      </c>
      <c r="B6789">
        <f t="shared" ref="B6789:B6852" si="1384">+MONTH(F6789)</f>
        <v>6</v>
      </c>
      <c r="C6789">
        <f t="shared" ref="C6789:C6852" si="1385">+DAY(F6789)</f>
        <v>10</v>
      </c>
      <c r="D6789">
        <f t="shared" ref="D6789:D6852" si="1386">WEEKDAY(C6789)</f>
        <v>3</v>
      </c>
      <c r="E6789" t="str">
        <f t="shared" ref="E6789:E6852" si="1387">IF(OR(D6789=1,D6789=7,H6789=1,H6789=2,H6789=3,H6789=4,H6789=5,H6789=6,H6789=7,H6789=24),"OFF","ON")</f>
        <v>ON</v>
      </c>
      <c r="F6789" s="13">
        <f t="shared" si="1376"/>
        <v>43626</v>
      </c>
      <c r="G6789" s="14" t="str">
        <f t="shared" si="1375"/>
        <v>Avg of 4 NM Projects</v>
      </c>
      <c r="H6789" s="15">
        <f t="shared" si="1377"/>
        <v>18</v>
      </c>
      <c r="I6789" s="93">
        <v>54.53</v>
      </c>
      <c r="J6789">
        <f t="shared" si="1378"/>
        <v>0.30634831460674156</v>
      </c>
      <c r="K6789" s="4">
        <v>30.77</v>
      </c>
      <c r="L6789" s="4">
        <v>30.4</v>
      </c>
      <c r="M6789" s="16">
        <f t="shared" si="1379"/>
        <v>1.6577120000000001</v>
      </c>
      <c r="N6789">
        <f t="shared" si="1380"/>
        <v>0</v>
      </c>
      <c r="O6789">
        <f t="shared" si="1381"/>
        <v>0</v>
      </c>
      <c r="P6789" s="63">
        <f t="shared" si="1382"/>
        <v>0</v>
      </c>
    </row>
    <row r="6790" spans="1:18" x14ac:dyDescent="0.3">
      <c r="A6790">
        <f t="shared" si="1383"/>
        <v>2019</v>
      </c>
      <c r="B6790">
        <f t="shared" si="1384"/>
        <v>6</v>
      </c>
      <c r="C6790">
        <f t="shared" si="1385"/>
        <v>10</v>
      </c>
      <c r="D6790">
        <f t="shared" si="1386"/>
        <v>3</v>
      </c>
      <c r="E6790" t="str">
        <f t="shared" si="1387"/>
        <v>ON</v>
      </c>
      <c r="F6790" s="13">
        <f t="shared" si="1376"/>
        <v>43626</v>
      </c>
      <c r="G6790" s="14" t="str">
        <f t="shared" ref="G6790:G6853" si="1388">+G6789</f>
        <v>Avg of 4 NM Projects</v>
      </c>
      <c r="H6790" s="15">
        <f t="shared" si="1377"/>
        <v>19</v>
      </c>
      <c r="I6790" s="93">
        <v>33.29</v>
      </c>
      <c r="J6790">
        <f t="shared" si="1378"/>
        <v>0.18702247191011234</v>
      </c>
      <c r="K6790" s="4">
        <v>26.95</v>
      </c>
      <c r="L6790" s="4">
        <v>34.659999999999997</v>
      </c>
      <c r="M6790" s="16">
        <f t="shared" si="1379"/>
        <v>1.1538313999999998</v>
      </c>
      <c r="N6790">
        <f t="shared" si="1380"/>
        <v>0</v>
      </c>
      <c r="O6790">
        <f t="shared" si="1381"/>
        <v>0</v>
      </c>
      <c r="P6790" s="63">
        <f t="shared" si="1382"/>
        <v>0</v>
      </c>
    </row>
    <row r="6791" spans="1:18" x14ac:dyDescent="0.3">
      <c r="A6791">
        <f t="shared" si="1383"/>
        <v>2019</v>
      </c>
      <c r="B6791">
        <f t="shared" si="1384"/>
        <v>6</v>
      </c>
      <c r="C6791">
        <f t="shared" si="1385"/>
        <v>10</v>
      </c>
      <c r="D6791">
        <f t="shared" si="1386"/>
        <v>3</v>
      </c>
      <c r="E6791" t="str">
        <f t="shared" si="1387"/>
        <v>ON</v>
      </c>
      <c r="F6791" s="13">
        <f t="shared" si="1376"/>
        <v>43626</v>
      </c>
      <c r="G6791" s="14" t="str">
        <f t="shared" si="1388"/>
        <v>Avg of 4 NM Projects</v>
      </c>
      <c r="H6791" s="15">
        <f t="shared" si="1377"/>
        <v>20</v>
      </c>
      <c r="I6791" s="93">
        <v>8.32</v>
      </c>
      <c r="J6791">
        <f t="shared" si="1378"/>
        <v>4.6741573033707864E-2</v>
      </c>
      <c r="K6791" s="4">
        <v>26.34</v>
      </c>
      <c r="L6791" s="4">
        <v>30.49</v>
      </c>
      <c r="M6791" s="16">
        <f t="shared" si="1379"/>
        <v>0.25367679999999998</v>
      </c>
      <c r="N6791">
        <f t="shared" si="1380"/>
        <v>0</v>
      </c>
      <c r="O6791">
        <f t="shared" si="1381"/>
        <v>0</v>
      </c>
      <c r="P6791" s="63">
        <f t="shared" si="1382"/>
        <v>0</v>
      </c>
    </row>
    <row r="6792" spans="1:18" x14ac:dyDescent="0.3">
      <c r="A6792">
        <f t="shared" si="1383"/>
        <v>2019</v>
      </c>
      <c r="B6792">
        <f t="shared" si="1384"/>
        <v>6</v>
      </c>
      <c r="C6792">
        <f t="shared" si="1385"/>
        <v>10</v>
      </c>
      <c r="D6792">
        <f t="shared" si="1386"/>
        <v>3</v>
      </c>
      <c r="E6792" t="str">
        <f t="shared" si="1387"/>
        <v>ON</v>
      </c>
      <c r="F6792" s="13">
        <f t="shared" si="1376"/>
        <v>43626</v>
      </c>
      <c r="G6792" s="14" t="str">
        <f t="shared" si="1388"/>
        <v>Avg of 4 NM Projects</v>
      </c>
      <c r="H6792" s="15">
        <f t="shared" si="1377"/>
        <v>21</v>
      </c>
      <c r="I6792" s="93">
        <v>0.26</v>
      </c>
      <c r="J6792">
        <f t="shared" si="1378"/>
        <v>1.4606741573033708E-3</v>
      </c>
      <c r="K6792" s="4">
        <v>28.84</v>
      </c>
      <c r="L6792" s="4">
        <v>31.48</v>
      </c>
      <c r="M6792" s="16">
        <f t="shared" si="1379"/>
        <v>8.1848000000000008E-3</v>
      </c>
      <c r="N6792">
        <f t="shared" si="1380"/>
        <v>0</v>
      </c>
      <c r="O6792">
        <f t="shared" si="1381"/>
        <v>0</v>
      </c>
      <c r="P6792" s="63">
        <f t="shared" si="1382"/>
        <v>0</v>
      </c>
    </row>
    <row r="6793" spans="1:18" x14ac:dyDescent="0.3">
      <c r="A6793">
        <f t="shared" si="1383"/>
        <v>2019</v>
      </c>
      <c r="B6793">
        <f t="shared" si="1384"/>
        <v>6</v>
      </c>
      <c r="C6793">
        <f t="shared" si="1385"/>
        <v>10</v>
      </c>
      <c r="D6793">
        <f t="shared" si="1386"/>
        <v>3</v>
      </c>
      <c r="E6793" t="str">
        <f t="shared" si="1387"/>
        <v>ON</v>
      </c>
      <c r="F6793" s="13">
        <f t="shared" si="1376"/>
        <v>43626</v>
      </c>
      <c r="G6793" s="14" t="str">
        <f t="shared" si="1388"/>
        <v>Avg of 4 NM Projects</v>
      </c>
      <c r="H6793" s="15">
        <f t="shared" si="1377"/>
        <v>22</v>
      </c>
      <c r="I6793" s="93">
        <v>-0.13</v>
      </c>
      <c r="J6793">
        <f t="shared" si="1378"/>
        <v>-7.3033707865168538E-4</v>
      </c>
      <c r="K6793" s="4">
        <v>24.56</v>
      </c>
      <c r="L6793" s="4">
        <v>30.01</v>
      </c>
      <c r="M6793" s="16">
        <f t="shared" si="1379"/>
        <v>-3.9013000000000003E-3</v>
      </c>
      <c r="N6793">
        <f t="shared" si="1380"/>
        <v>0</v>
      </c>
      <c r="O6793">
        <f t="shared" si="1381"/>
        <v>0</v>
      </c>
      <c r="P6793" s="63">
        <f t="shared" si="1382"/>
        <v>0</v>
      </c>
    </row>
    <row r="6794" spans="1:18" x14ac:dyDescent="0.3">
      <c r="A6794">
        <f t="shared" si="1383"/>
        <v>2019</v>
      </c>
      <c r="B6794">
        <f t="shared" si="1384"/>
        <v>6</v>
      </c>
      <c r="C6794">
        <f t="shared" si="1385"/>
        <v>10</v>
      </c>
      <c r="D6794">
        <f t="shared" si="1386"/>
        <v>3</v>
      </c>
      <c r="E6794" t="str">
        <f t="shared" si="1387"/>
        <v>ON</v>
      </c>
      <c r="F6794" s="13">
        <f t="shared" si="1376"/>
        <v>43626</v>
      </c>
      <c r="G6794" s="14" t="str">
        <f t="shared" si="1388"/>
        <v>Avg of 4 NM Projects</v>
      </c>
      <c r="H6794" s="15">
        <f t="shared" si="1377"/>
        <v>23</v>
      </c>
      <c r="I6794" s="93">
        <v>-0.13</v>
      </c>
      <c r="J6794">
        <f t="shared" si="1378"/>
        <v>-7.3033707865168538E-4</v>
      </c>
      <c r="K6794" s="4">
        <v>20.6</v>
      </c>
      <c r="L6794" s="4">
        <v>27.44</v>
      </c>
      <c r="M6794" s="16">
        <f t="shared" si="1379"/>
        <v>-3.5672E-3</v>
      </c>
      <c r="N6794">
        <f t="shared" si="1380"/>
        <v>0</v>
      </c>
      <c r="O6794">
        <f t="shared" si="1381"/>
        <v>0</v>
      </c>
      <c r="P6794" s="63">
        <f t="shared" si="1382"/>
        <v>0</v>
      </c>
    </row>
    <row r="6795" spans="1:18" x14ac:dyDescent="0.3">
      <c r="A6795">
        <f t="shared" si="1383"/>
        <v>2019</v>
      </c>
      <c r="B6795">
        <f t="shared" si="1384"/>
        <v>6</v>
      </c>
      <c r="C6795">
        <f t="shared" si="1385"/>
        <v>10</v>
      </c>
      <c r="D6795">
        <f t="shared" si="1386"/>
        <v>3</v>
      </c>
      <c r="E6795" t="str">
        <f t="shared" si="1387"/>
        <v>OFF</v>
      </c>
      <c r="F6795" s="13">
        <f t="shared" si="1376"/>
        <v>43626</v>
      </c>
      <c r="G6795" s="14" t="str">
        <f t="shared" si="1388"/>
        <v>Avg of 4 NM Projects</v>
      </c>
      <c r="H6795" s="15">
        <f t="shared" si="1377"/>
        <v>24</v>
      </c>
      <c r="I6795" s="93">
        <v>-0.13</v>
      </c>
      <c r="J6795">
        <f t="shared" si="1378"/>
        <v>-7.3033707865168538E-4</v>
      </c>
      <c r="K6795" s="4">
        <v>19.29</v>
      </c>
      <c r="L6795" s="4">
        <v>25.37</v>
      </c>
      <c r="M6795" s="16">
        <f t="shared" si="1379"/>
        <v>-3.2981000000000004E-3</v>
      </c>
      <c r="N6795">
        <f t="shared" si="1380"/>
        <v>0</v>
      </c>
      <c r="O6795">
        <f t="shared" si="1381"/>
        <v>0</v>
      </c>
      <c r="P6795" s="63">
        <f t="shared" si="1382"/>
        <v>0</v>
      </c>
    </row>
    <row r="6796" spans="1:18" x14ac:dyDescent="0.3">
      <c r="A6796">
        <f t="shared" si="1383"/>
        <v>2019</v>
      </c>
      <c r="B6796">
        <f t="shared" si="1384"/>
        <v>6</v>
      </c>
      <c r="C6796">
        <f t="shared" si="1385"/>
        <v>11</v>
      </c>
      <c r="D6796">
        <f t="shared" si="1386"/>
        <v>4</v>
      </c>
      <c r="E6796" t="str">
        <f t="shared" si="1387"/>
        <v>OFF</v>
      </c>
      <c r="F6796" s="13">
        <f t="shared" si="1376"/>
        <v>43627</v>
      </c>
      <c r="G6796" s="14" t="str">
        <f t="shared" si="1388"/>
        <v>Avg of 4 NM Projects</v>
      </c>
      <c r="H6796" s="15">
        <f t="shared" si="1377"/>
        <v>1</v>
      </c>
      <c r="I6796" s="93">
        <v>-0.13</v>
      </c>
      <c r="J6796">
        <f t="shared" si="1378"/>
        <v>-7.3033707865168538E-4</v>
      </c>
      <c r="K6796" s="4">
        <v>19.77</v>
      </c>
      <c r="L6796" s="4">
        <v>19.41</v>
      </c>
      <c r="M6796" s="16">
        <f t="shared" si="1379"/>
        <v>-2.5233000000000005E-3</v>
      </c>
      <c r="N6796">
        <f t="shared" si="1380"/>
        <v>0</v>
      </c>
      <c r="O6796">
        <f t="shared" si="1381"/>
        <v>0</v>
      </c>
      <c r="P6796" s="63">
        <f t="shared" si="1382"/>
        <v>0</v>
      </c>
      <c r="Q6796" s="34"/>
      <c r="R6796" s="34"/>
    </row>
    <row r="6797" spans="1:18" x14ac:dyDescent="0.3">
      <c r="A6797">
        <f t="shared" si="1383"/>
        <v>2019</v>
      </c>
      <c r="B6797">
        <f t="shared" si="1384"/>
        <v>6</v>
      </c>
      <c r="C6797">
        <f t="shared" si="1385"/>
        <v>11</v>
      </c>
      <c r="D6797">
        <f t="shared" si="1386"/>
        <v>4</v>
      </c>
      <c r="E6797" t="str">
        <f t="shared" si="1387"/>
        <v>OFF</v>
      </c>
      <c r="F6797" s="13">
        <f t="shared" si="1376"/>
        <v>43627</v>
      </c>
      <c r="G6797" s="14" t="str">
        <f t="shared" si="1388"/>
        <v>Avg of 4 NM Projects</v>
      </c>
      <c r="H6797" s="15">
        <f t="shared" si="1377"/>
        <v>2</v>
      </c>
      <c r="I6797" s="93">
        <v>0</v>
      </c>
      <c r="J6797">
        <f t="shared" si="1378"/>
        <v>0</v>
      </c>
      <c r="K6797" s="4">
        <v>18.22</v>
      </c>
      <c r="L6797" s="4">
        <v>19.11</v>
      </c>
      <c r="M6797" s="16">
        <f t="shared" si="1379"/>
        <v>0</v>
      </c>
      <c r="N6797">
        <f t="shared" si="1380"/>
        <v>1</v>
      </c>
      <c r="O6797">
        <f t="shared" si="1381"/>
        <v>0</v>
      </c>
      <c r="P6797" s="63">
        <f t="shared" si="1382"/>
        <v>0</v>
      </c>
    </row>
    <row r="6798" spans="1:18" x14ac:dyDescent="0.3">
      <c r="A6798">
        <f t="shared" si="1383"/>
        <v>2019</v>
      </c>
      <c r="B6798">
        <f t="shared" si="1384"/>
        <v>6</v>
      </c>
      <c r="C6798">
        <f t="shared" si="1385"/>
        <v>11</v>
      </c>
      <c r="D6798">
        <f t="shared" si="1386"/>
        <v>4</v>
      </c>
      <c r="E6798" t="str">
        <f t="shared" si="1387"/>
        <v>OFF</v>
      </c>
      <c r="F6798" s="13">
        <f t="shared" si="1376"/>
        <v>43627</v>
      </c>
      <c r="G6798" s="14" t="str">
        <f t="shared" si="1388"/>
        <v>Avg of 4 NM Projects</v>
      </c>
      <c r="H6798" s="15">
        <f t="shared" si="1377"/>
        <v>3</v>
      </c>
      <c r="I6798" s="93">
        <v>-0.13</v>
      </c>
      <c r="J6798">
        <f t="shared" si="1378"/>
        <v>-7.3033707865168538E-4</v>
      </c>
      <c r="K6798" s="4">
        <v>17.940000000000001</v>
      </c>
      <c r="L6798" s="4">
        <v>19.53</v>
      </c>
      <c r="M6798" s="16">
        <f t="shared" si="1379"/>
        <v>-2.5389000000000002E-3</v>
      </c>
      <c r="N6798">
        <f t="shared" si="1380"/>
        <v>0</v>
      </c>
      <c r="O6798">
        <f t="shared" si="1381"/>
        <v>0</v>
      </c>
      <c r="P6798" s="63">
        <f t="shared" si="1382"/>
        <v>0</v>
      </c>
    </row>
    <row r="6799" spans="1:18" x14ac:dyDescent="0.3">
      <c r="A6799">
        <f t="shared" si="1383"/>
        <v>2019</v>
      </c>
      <c r="B6799">
        <f t="shared" si="1384"/>
        <v>6</v>
      </c>
      <c r="C6799">
        <f t="shared" si="1385"/>
        <v>11</v>
      </c>
      <c r="D6799">
        <f t="shared" si="1386"/>
        <v>4</v>
      </c>
      <c r="E6799" t="str">
        <f t="shared" si="1387"/>
        <v>OFF</v>
      </c>
      <c r="F6799" s="13">
        <f t="shared" si="1376"/>
        <v>43627</v>
      </c>
      <c r="G6799" s="14" t="str">
        <f t="shared" si="1388"/>
        <v>Avg of 4 NM Projects</v>
      </c>
      <c r="H6799" s="15">
        <f t="shared" si="1377"/>
        <v>4</v>
      </c>
      <c r="I6799" s="93">
        <v>0</v>
      </c>
      <c r="J6799">
        <f t="shared" si="1378"/>
        <v>0</v>
      </c>
      <c r="K6799" s="4">
        <v>17.899999999999999</v>
      </c>
      <c r="L6799" s="4">
        <v>19.14</v>
      </c>
      <c r="M6799" s="16">
        <f t="shared" si="1379"/>
        <v>0</v>
      </c>
      <c r="N6799">
        <f t="shared" si="1380"/>
        <v>1</v>
      </c>
      <c r="O6799">
        <f t="shared" si="1381"/>
        <v>0</v>
      </c>
      <c r="P6799" s="63">
        <f t="shared" si="1382"/>
        <v>0</v>
      </c>
    </row>
    <row r="6800" spans="1:18" x14ac:dyDescent="0.3">
      <c r="A6800">
        <f t="shared" si="1383"/>
        <v>2019</v>
      </c>
      <c r="B6800">
        <f t="shared" si="1384"/>
        <v>6</v>
      </c>
      <c r="C6800">
        <f t="shared" si="1385"/>
        <v>11</v>
      </c>
      <c r="D6800">
        <f t="shared" si="1386"/>
        <v>4</v>
      </c>
      <c r="E6800" t="str">
        <f t="shared" si="1387"/>
        <v>OFF</v>
      </c>
      <c r="F6800" s="13">
        <f t="shared" si="1376"/>
        <v>43627</v>
      </c>
      <c r="G6800" s="14" t="str">
        <f t="shared" si="1388"/>
        <v>Avg of 4 NM Projects</v>
      </c>
      <c r="H6800" s="15">
        <f t="shared" si="1377"/>
        <v>5</v>
      </c>
      <c r="I6800" s="93">
        <v>-0.13</v>
      </c>
      <c r="J6800">
        <f t="shared" si="1378"/>
        <v>-7.3033707865168538E-4</v>
      </c>
      <c r="K6800" s="4">
        <v>18.79</v>
      </c>
      <c r="L6800" s="4">
        <v>19.75</v>
      </c>
      <c r="M6800" s="16">
        <f t="shared" si="1379"/>
        <v>-2.5674999999999999E-3</v>
      </c>
      <c r="N6800">
        <f t="shared" si="1380"/>
        <v>0</v>
      </c>
      <c r="O6800">
        <f t="shared" si="1381"/>
        <v>0</v>
      </c>
      <c r="P6800" s="63">
        <f t="shared" si="1382"/>
        <v>0</v>
      </c>
    </row>
    <row r="6801" spans="1:16" x14ac:dyDescent="0.3">
      <c r="A6801">
        <f t="shared" si="1383"/>
        <v>2019</v>
      </c>
      <c r="B6801">
        <f t="shared" si="1384"/>
        <v>6</v>
      </c>
      <c r="C6801">
        <f t="shared" si="1385"/>
        <v>11</v>
      </c>
      <c r="D6801">
        <f t="shared" si="1386"/>
        <v>4</v>
      </c>
      <c r="E6801" t="str">
        <f t="shared" si="1387"/>
        <v>OFF</v>
      </c>
      <c r="F6801" s="13">
        <f t="shared" si="1376"/>
        <v>43627</v>
      </c>
      <c r="G6801" s="14" t="str">
        <f t="shared" si="1388"/>
        <v>Avg of 4 NM Projects</v>
      </c>
      <c r="H6801" s="15">
        <f t="shared" si="1377"/>
        <v>6</v>
      </c>
      <c r="I6801" s="93">
        <v>0.125</v>
      </c>
      <c r="J6801">
        <f t="shared" si="1378"/>
        <v>7.0224719101123594E-4</v>
      </c>
      <c r="K6801" s="4">
        <v>20.64</v>
      </c>
      <c r="L6801" s="4">
        <v>36.99</v>
      </c>
      <c r="M6801" s="16">
        <f t="shared" si="1379"/>
        <v>4.6237500000000003E-3</v>
      </c>
      <c r="N6801">
        <f t="shared" si="1380"/>
        <v>0</v>
      </c>
      <c r="O6801">
        <f t="shared" si="1381"/>
        <v>0</v>
      </c>
      <c r="P6801" s="63">
        <f t="shared" si="1382"/>
        <v>0</v>
      </c>
    </row>
    <row r="6802" spans="1:16" x14ac:dyDescent="0.3">
      <c r="A6802">
        <f t="shared" si="1383"/>
        <v>2019</v>
      </c>
      <c r="B6802">
        <f t="shared" si="1384"/>
        <v>6</v>
      </c>
      <c r="C6802">
        <f t="shared" si="1385"/>
        <v>11</v>
      </c>
      <c r="D6802">
        <f t="shared" si="1386"/>
        <v>4</v>
      </c>
      <c r="E6802" t="str">
        <f t="shared" si="1387"/>
        <v>OFF</v>
      </c>
      <c r="F6802" s="13">
        <f t="shared" si="1376"/>
        <v>43627</v>
      </c>
      <c r="G6802" s="14" t="str">
        <f t="shared" si="1388"/>
        <v>Avg of 4 NM Projects</v>
      </c>
      <c r="H6802" s="15">
        <f t="shared" si="1377"/>
        <v>7</v>
      </c>
      <c r="I6802" s="93">
        <v>9.7299999999999986</v>
      </c>
      <c r="J6802">
        <f t="shared" si="1378"/>
        <v>5.4662921348314603E-2</v>
      </c>
      <c r="K6802" s="4">
        <v>25.91</v>
      </c>
      <c r="L6802" s="4">
        <v>64.47</v>
      </c>
      <c r="M6802" s="16">
        <f t="shared" si="1379"/>
        <v>0.62729309999999983</v>
      </c>
      <c r="N6802">
        <f t="shared" si="1380"/>
        <v>0</v>
      </c>
      <c r="O6802">
        <f t="shared" si="1381"/>
        <v>0</v>
      </c>
      <c r="P6802" s="63">
        <f t="shared" si="1382"/>
        <v>0</v>
      </c>
    </row>
    <row r="6803" spans="1:16" x14ac:dyDescent="0.3">
      <c r="A6803">
        <f t="shared" si="1383"/>
        <v>2019</v>
      </c>
      <c r="B6803">
        <f t="shared" si="1384"/>
        <v>6</v>
      </c>
      <c r="C6803">
        <f t="shared" si="1385"/>
        <v>11</v>
      </c>
      <c r="D6803">
        <f t="shared" si="1386"/>
        <v>4</v>
      </c>
      <c r="E6803" t="str">
        <f t="shared" si="1387"/>
        <v>ON</v>
      </c>
      <c r="F6803" s="13">
        <f t="shared" si="1376"/>
        <v>43627</v>
      </c>
      <c r="G6803" s="14" t="str">
        <f t="shared" si="1388"/>
        <v>Avg of 4 NM Projects</v>
      </c>
      <c r="H6803" s="15">
        <f t="shared" si="1377"/>
        <v>8</v>
      </c>
      <c r="I6803" s="93">
        <v>38.015000000000008</v>
      </c>
      <c r="J6803">
        <f t="shared" si="1378"/>
        <v>0.21356741573033713</v>
      </c>
      <c r="K6803" s="4">
        <v>29.5</v>
      </c>
      <c r="L6803" s="4">
        <v>40.07</v>
      </c>
      <c r="M6803" s="16">
        <f t="shared" si="1379"/>
        <v>1.5232610500000003</v>
      </c>
      <c r="N6803">
        <f t="shared" si="1380"/>
        <v>0</v>
      </c>
      <c r="O6803">
        <f t="shared" si="1381"/>
        <v>0</v>
      </c>
      <c r="P6803" s="63">
        <f t="shared" si="1382"/>
        <v>0</v>
      </c>
    </row>
    <row r="6804" spans="1:16" x14ac:dyDescent="0.3">
      <c r="A6804">
        <f t="shared" si="1383"/>
        <v>2019</v>
      </c>
      <c r="B6804">
        <f t="shared" si="1384"/>
        <v>6</v>
      </c>
      <c r="C6804">
        <f t="shared" si="1385"/>
        <v>11</v>
      </c>
      <c r="D6804">
        <f t="shared" si="1386"/>
        <v>4</v>
      </c>
      <c r="E6804" t="str">
        <f t="shared" si="1387"/>
        <v>ON</v>
      </c>
      <c r="F6804" s="13">
        <f t="shared" si="1376"/>
        <v>43627</v>
      </c>
      <c r="G6804" s="14" t="str">
        <f t="shared" si="1388"/>
        <v>Avg of 4 NM Projects</v>
      </c>
      <c r="H6804" s="15">
        <f t="shared" si="1377"/>
        <v>9</v>
      </c>
      <c r="I6804" s="93">
        <v>60.67</v>
      </c>
      <c r="J6804">
        <f t="shared" si="1378"/>
        <v>0.34084269662921352</v>
      </c>
      <c r="K6804" s="4">
        <v>29.23</v>
      </c>
      <c r="L6804" s="4">
        <v>50.48</v>
      </c>
      <c r="M6804" s="16">
        <f t="shared" si="1379"/>
        <v>3.0626215999999999</v>
      </c>
      <c r="N6804">
        <f t="shared" si="1380"/>
        <v>0</v>
      </c>
      <c r="O6804">
        <f t="shared" si="1381"/>
        <v>0</v>
      </c>
      <c r="P6804" s="63">
        <f t="shared" si="1382"/>
        <v>0</v>
      </c>
    </row>
    <row r="6805" spans="1:16" x14ac:dyDescent="0.3">
      <c r="A6805">
        <f t="shared" si="1383"/>
        <v>2019</v>
      </c>
      <c r="B6805">
        <f t="shared" si="1384"/>
        <v>6</v>
      </c>
      <c r="C6805">
        <f t="shared" si="1385"/>
        <v>11</v>
      </c>
      <c r="D6805">
        <f t="shared" si="1386"/>
        <v>4</v>
      </c>
      <c r="E6805" t="str">
        <f t="shared" si="1387"/>
        <v>ON</v>
      </c>
      <c r="F6805" s="13">
        <f t="shared" si="1376"/>
        <v>43627</v>
      </c>
      <c r="G6805" s="14" t="str">
        <f t="shared" si="1388"/>
        <v>Avg of 4 NM Projects</v>
      </c>
      <c r="H6805" s="15">
        <f t="shared" si="1377"/>
        <v>10</v>
      </c>
      <c r="I6805" s="93">
        <v>73.86</v>
      </c>
      <c r="J6805">
        <f t="shared" si="1378"/>
        <v>0.4149438202247191</v>
      </c>
      <c r="K6805" s="4">
        <v>25.84</v>
      </c>
      <c r="L6805" s="4">
        <v>58.73</v>
      </c>
      <c r="M6805" s="16">
        <f t="shared" si="1379"/>
        <v>4.3377977999999997</v>
      </c>
      <c r="N6805">
        <f t="shared" si="1380"/>
        <v>0</v>
      </c>
      <c r="O6805">
        <f t="shared" si="1381"/>
        <v>0</v>
      </c>
      <c r="P6805" s="63">
        <f t="shared" si="1382"/>
        <v>0</v>
      </c>
    </row>
    <row r="6806" spans="1:16" x14ac:dyDescent="0.3">
      <c r="A6806">
        <f t="shared" si="1383"/>
        <v>2019</v>
      </c>
      <c r="B6806">
        <f t="shared" si="1384"/>
        <v>6</v>
      </c>
      <c r="C6806">
        <f t="shared" si="1385"/>
        <v>11</v>
      </c>
      <c r="D6806">
        <f t="shared" si="1386"/>
        <v>4</v>
      </c>
      <c r="E6806" t="str">
        <f t="shared" si="1387"/>
        <v>ON</v>
      </c>
      <c r="F6806" s="13">
        <f t="shared" si="1376"/>
        <v>43627</v>
      </c>
      <c r="G6806" s="14" t="str">
        <f t="shared" si="1388"/>
        <v>Avg of 4 NM Projects</v>
      </c>
      <c r="H6806" s="15">
        <f t="shared" si="1377"/>
        <v>11</v>
      </c>
      <c r="I6806" s="93">
        <v>85.625</v>
      </c>
      <c r="J6806">
        <f t="shared" si="1378"/>
        <v>0.48103932584269665</v>
      </c>
      <c r="K6806" s="4">
        <v>25.14</v>
      </c>
      <c r="L6806" s="4">
        <v>45.17</v>
      </c>
      <c r="M6806" s="16">
        <f t="shared" si="1379"/>
        <v>3.86768125</v>
      </c>
      <c r="N6806">
        <f t="shared" si="1380"/>
        <v>0</v>
      </c>
      <c r="O6806">
        <f t="shared" si="1381"/>
        <v>0</v>
      </c>
      <c r="P6806" s="63">
        <f t="shared" si="1382"/>
        <v>0</v>
      </c>
    </row>
    <row r="6807" spans="1:16" x14ac:dyDescent="0.3">
      <c r="A6807">
        <f t="shared" si="1383"/>
        <v>2019</v>
      </c>
      <c r="B6807">
        <f t="shared" si="1384"/>
        <v>6</v>
      </c>
      <c r="C6807">
        <f t="shared" si="1385"/>
        <v>11</v>
      </c>
      <c r="D6807">
        <f t="shared" si="1386"/>
        <v>4</v>
      </c>
      <c r="E6807" t="str">
        <f t="shared" si="1387"/>
        <v>ON</v>
      </c>
      <c r="F6807" s="13">
        <f t="shared" si="1376"/>
        <v>43627</v>
      </c>
      <c r="G6807" s="14" t="str">
        <f t="shared" si="1388"/>
        <v>Avg of 4 NM Projects</v>
      </c>
      <c r="H6807" s="15">
        <f t="shared" si="1377"/>
        <v>12</v>
      </c>
      <c r="I6807" s="93">
        <v>93.949999999999989</v>
      </c>
      <c r="J6807">
        <f t="shared" si="1378"/>
        <v>0.52780898876404492</v>
      </c>
      <c r="K6807" s="4">
        <v>24.76</v>
      </c>
      <c r="L6807" s="4">
        <v>23.43</v>
      </c>
      <c r="M6807" s="16">
        <f t="shared" si="1379"/>
        <v>2.2012484999999997</v>
      </c>
      <c r="N6807">
        <f t="shared" si="1380"/>
        <v>0</v>
      </c>
      <c r="O6807">
        <f t="shared" si="1381"/>
        <v>1</v>
      </c>
      <c r="P6807" s="63">
        <f t="shared" si="1382"/>
        <v>0</v>
      </c>
    </row>
    <row r="6808" spans="1:16" x14ac:dyDescent="0.3">
      <c r="A6808">
        <f t="shared" si="1383"/>
        <v>2019</v>
      </c>
      <c r="B6808">
        <f t="shared" si="1384"/>
        <v>6</v>
      </c>
      <c r="C6808">
        <f t="shared" si="1385"/>
        <v>11</v>
      </c>
      <c r="D6808">
        <f t="shared" si="1386"/>
        <v>4</v>
      </c>
      <c r="E6808" t="str">
        <f t="shared" si="1387"/>
        <v>ON</v>
      </c>
      <c r="F6808" s="13">
        <f t="shared" si="1376"/>
        <v>43627</v>
      </c>
      <c r="G6808" s="14" t="str">
        <f t="shared" si="1388"/>
        <v>Avg of 4 NM Projects</v>
      </c>
      <c r="H6808" s="15">
        <f t="shared" si="1377"/>
        <v>13</v>
      </c>
      <c r="I6808" s="93">
        <v>103.16500000000002</v>
      </c>
      <c r="J6808">
        <f t="shared" si="1378"/>
        <v>0.57957865168539335</v>
      </c>
      <c r="K6808" s="4">
        <v>23.37</v>
      </c>
      <c r="L6808" s="4">
        <v>17.600000000000001</v>
      </c>
      <c r="M6808" s="16">
        <f t="shared" si="1379"/>
        <v>1.8157040000000004</v>
      </c>
      <c r="N6808">
        <f t="shared" si="1380"/>
        <v>0</v>
      </c>
      <c r="O6808">
        <f t="shared" si="1381"/>
        <v>1</v>
      </c>
      <c r="P6808" s="63">
        <f t="shared" si="1382"/>
        <v>0</v>
      </c>
    </row>
    <row r="6809" spans="1:16" x14ac:dyDescent="0.3">
      <c r="A6809">
        <f t="shared" si="1383"/>
        <v>2019</v>
      </c>
      <c r="B6809">
        <f t="shared" si="1384"/>
        <v>6</v>
      </c>
      <c r="C6809">
        <f t="shared" si="1385"/>
        <v>11</v>
      </c>
      <c r="D6809">
        <f t="shared" si="1386"/>
        <v>4</v>
      </c>
      <c r="E6809" t="str">
        <f t="shared" si="1387"/>
        <v>ON</v>
      </c>
      <c r="F6809" s="13">
        <f t="shared" si="1376"/>
        <v>43627</v>
      </c>
      <c r="G6809" s="14" t="str">
        <f t="shared" si="1388"/>
        <v>Avg of 4 NM Projects</v>
      </c>
      <c r="H6809" s="15">
        <f t="shared" si="1377"/>
        <v>14</v>
      </c>
      <c r="I6809" s="93">
        <v>97.03</v>
      </c>
      <c r="J6809">
        <f t="shared" si="1378"/>
        <v>0.54511235955056181</v>
      </c>
      <c r="K6809" s="4">
        <v>22.76</v>
      </c>
      <c r="L6809" s="4">
        <v>18.45</v>
      </c>
      <c r="M6809" s="16">
        <f t="shared" si="1379"/>
        <v>1.7902034999999998</v>
      </c>
      <c r="N6809">
        <f t="shared" si="1380"/>
        <v>0</v>
      </c>
      <c r="O6809">
        <f t="shared" si="1381"/>
        <v>1</v>
      </c>
      <c r="P6809" s="63">
        <f t="shared" si="1382"/>
        <v>0</v>
      </c>
    </row>
    <row r="6810" spans="1:16" x14ac:dyDescent="0.3">
      <c r="A6810">
        <f t="shared" si="1383"/>
        <v>2019</v>
      </c>
      <c r="B6810">
        <f t="shared" si="1384"/>
        <v>6</v>
      </c>
      <c r="C6810">
        <f t="shared" si="1385"/>
        <v>11</v>
      </c>
      <c r="D6810">
        <f t="shared" si="1386"/>
        <v>4</v>
      </c>
      <c r="E6810" t="str">
        <f t="shared" si="1387"/>
        <v>ON</v>
      </c>
      <c r="F6810" s="13">
        <f t="shared" si="1376"/>
        <v>43627</v>
      </c>
      <c r="G6810" s="14" t="str">
        <f t="shared" si="1388"/>
        <v>Avg of 4 NM Projects</v>
      </c>
      <c r="H6810" s="15">
        <f t="shared" si="1377"/>
        <v>15</v>
      </c>
      <c r="I6810" s="93">
        <v>103.17</v>
      </c>
      <c r="J6810">
        <f t="shared" si="1378"/>
        <v>0.57960674157303371</v>
      </c>
      <c r="K6810" s="4">
        <v>24.27</v>
      </c>
      <c r="L6810" s="4">
        <v>17.47</v>
      </c>
      <c r="M6810" s="16">
        <f t="shared" si="1379"/>
        <v>1.8023798999999998</v>
      </c>
      <c r="N6810">
        <f t="shared" si="1380"/>
        <v>0</v>
      </c>
      <c r="O6810">
        <f t="shared" si="1381"/>
        <v>1</v>
      </c>
      <c r="P6810" s="63">
        <f t="shared" si="1382"/>
        <v>0</v>
      </c>
    </row>
    <row r="6811" spans="1:16" x14ac:dyDescent="0.3">
      <c r="A6811">
        <f t="shared" si="1383"/>
        <v>2019</v>
      </c>
      <c r="B6811">
        <f t="shared" si="1384"/>
        <v>6</v>
      </c>
      <c r="C6811">
        <f t="shared" si="1385"/>
        <v>11</v>
      </c>
      <c r="D6811">
        <f t="shared" si="1386"/>
        <v>4</v>
      </c>
      <c r="E6811" t="str">
        <f t="shared" si="1387"/>
        <v>ON</v>
      </c>
      <c r="F6811" s="13">
        <f t="shared" si="1376"/>
        <v>43627</v>
      </c>
      <c r="G6811" s="14" t="str">
        <f t="shared" si="1388"/>
        <v>Avg of 4 NM Projects</v>
      </c>
      <c r="H6811" s="15">
        <f t="shared" si="1377"/>
        <v>16</v>
      </c>
      <c r="I6811" s="93">
        <v>88.19</v>
      </c>
      <c r="J6811">
        <f t="shared" si="1378"/>
        <v>0.49544943820224718</v>
      </c>
      <c r="K6811" s="4">
        <v>24.73</v>
      </c>
      <c r="L6811" s="4">
        <v>17.2</v>
      </c>
      <c r="M6811" s="16">
        <f t="shared" si="1379"/>
        <v>1.5168679999999999</v>
      </c>
      <c r="N6811">
        <f t="shared" si="1380"/>
        <v>0</v>
      </c>
      <c r="O6811">
        <f t="shared" si="1381"/>
        <v>0</v>
      </c>
      <c r="P6811" s="63">
        <f t="shared" si="1382"/>
        <v>0</v>
      </c>
    </row>
    <row r="6812" spans="1:16" x14ac:dyDescent="0.3">
      <c r="A6812">
        <f t="shared" si="1383"/>
        <v>2019</v>
      </c>
      <c r="B6812">
        <f t="shared" si="1384"/>
        <v>6</v>
      </c>
      <c r="C6812">
        <f t="shared" si="1385"/>
        <v>11</v>
      </c>
      <c r="D6812">
        <f t="shared" si="1386"/>
        <v>4</v>
      </c>
      <c r="E6812" t="str">
        <f t="shared" si="1387"/>
        <v>ON</v>
      </c>
      <c r="F6812" s="13">
        <f t="shared" si="1376"/>
        <v>43627</v>
      </c>
      <c r="G6812" s="14" t="str">
        <f t="shared" si="1388"/>
        <v>Avg of 4 NM Projects</v>
      </c>
      <c r="H6812" s="15">
        <f t="shared" si="1377"/>
        <v>17</v>
      </c>
      <c r="I6812" s="93">
        <v>70.14500000000001</v>
      </c>
      <c r="J6812">
        <f t="shared" si="1378"/>
        <v>0.39407303370786523</v>
      </c>
      <c r="K6812" s="4">
        <v>25.19</v>
      </c>
      <c r="L6812" s="4">
        <v>18.21</v>
      </c>
      <c r="M6812" s="16">
        <f t="shared" si="1379"/>
        <v>1.2773404500000001</v>
      </c>
      <c r="N6812">
        <f t="shared" si="1380"/>
        <v>0</v>
      </c>
      <c r="O6812">
        <f t="shared" si="1381"/>
        <v>0</v>
      </c>
      <c r="P6812" s="63">
        <f t="shared" si="1382"/>
        <v>0</v>
      </c>
    </row>
    <row r="6813" spans="1:16" x14ac:dyDescent="0.3">
      <c r="A6813">
        <f t="shared" si="1383"/>
        <v>2019</v>
      </c>
      <c r="B6813">
        <f t="shared" si="1384"/>
        <v>6</v>
      </c>
      <c r="C6813">
        <f t="shared" si="1385"/>
        <v>11</v>
      </c>
      <c r="D6813">
        <f t="shared" si="1386"/>
        <v>4</v>
      </c>
      <c r="E6813" t="str">
        <f t="shared" si="1387"/>
        <v>ON</v>
      </c>
      <c r="F6813" s="13">
        <f t="shared" ref="F6813:F6876" si="1389">+F6789+1</f>
        <v>43627</v>
      </c>
      <c r="G6813" s="14" t="str">
        <f t="shared" si="1388"/>
        <v>Avg of 4 NM Projects</v>
      </c>
      <c r="H6813" s="15">
        <f t="shared" ref="H6813:H6876" si="1390">H6789</f>
        <v>18</v>
      </c>
      <c r="I6813" s="93">
        <v>53.505000000000003</v>
      </c>
      <c r="J6813">
        <f t="shared" si="1378"/>
        <v>0.30058988764044947</v>
      </c>
      <c r="K6813" s="4">
        <v>29.03</v>
      </c>
      <c r="L6813" s="4">
        <v>28.5</v>
      </c>
      <c r="M6813" s="16">
        <f t="shared" si="1379"/>
        <v>1.5248925000000002</v>
      </c>
      <c r="N6813">
        <f t="shared" si="1380"/>
        <v>0</v>
      </c>
      <c r="O6813">
        <f t="shared" si="1381"/>
        <v>0</v>
      </c>
      <c r="P6813" s="63">
        <f t="shared" si="1382"/>
        <v>0</v>
      </c>
    </row>
    <row r="6814" spans="1:16" x14ac:dyDescent="0.3">
      <c r="A6814">
        <f t="shared" si="1383"/>
        <v>2019</v>
      </c>
      <c r="B6814">
        <f t="shared" si="1384"/>
        <v>6</v>
      </c>
      <c r="C6814">
        <f t="shared" si="1385"/>
        <v>11</v>
      </c>
      <c r="D6814">
        <f t="shared" si="1386"/>
        <v>4</v>
      </c>
      <c r="E6814" t="str">
        <f t="shared" si="1387"/>
        <v>ON</v>
      </c>
      <c r="F6814" s="13">
        <f t="shared" si="1389"/>
        <v>43627</v>
      </c>
      <c r="G6814" s="14" t="str">
        <f t="shared" si="1388"/>
        <v>Avg of 4 NM Projects</v>
      </c>
      <c r="H6814" s="15">
        <f t="shared" si="1390"/>
        <v>19</v>
      </c>
      <c r="I6814" s="93">
        <v>35.204999999999998</v>
      </c>
      <c r="J6814">
        <f t="shared" si="1378"/>
        <v>0.19778089887640449</v>
      </c>
      <c r="K6814" s="4">
        <v>27.83</v>
      </c>
      <c r="L6814" s="4">
        <v>29.68</v>
      </c>
      <c r="M6814" s="16">
        <f t="shared" si="1379"/>
        <v>1.0448843999999999</v>
      </c>
      <c r="N6814">
        <f t="shared" si="1380"/>
        <v>0</v>
      </c>
      <c r="O6814">
        <f t="shared" si="1381"/>
        <v>0</v>
      </c>
      <c r="P6814" s="63">
        <f t="shared" si="1382"/>
        <v>0</v>
      </c>
    </row>
    <row r="6815" spans="1:16" x14ac:dyDescent="0.3">
      <c r="A6815">
        <f t="shared" si="1383"/>
        <v>2019</v>
      </c>
      <c r="B6815">
        <f t="shared" si="1384"/>
        <v>6</v>
      </c>
      <c r="C6815">
        <f t="shared" si="1385"/>
        <v>11</v>
      </c>
      <c r="D6815">
        <f t="shared" si="1386"/>
        <v>4</v>
      </c>
      <c r="E6815" t="str">
        <f t="shared" si="1387"/>
        <v>ON</v>
      </c>
      <c r="F6815" s="13">
        <f t="shared" si="1389"/>
        <v>43627</v>
      </c>
      <c r="G6815" s="14" t="str">
        <f t="shared" si="1388"/>
        <v>Avg of 4 NM Projects</v>
      </c>
      <c r="H6815" s="15">
        <f t="shared" si="1390"/>
        <v>20</v>
      </c>
      <c r="I6815" s="93">
        <v>8.19</v>
      </c>
      <c r="J6815">
        <f t="shared" si="1378"/>
        <v>4.6011235955056178E-2</v>
      </c>
      <c r="K6815" s="4">
        <v>24.77</v>
      </c>
      <c r="L6815" s="4">
        <v>20.74</v>
      </c>
      <c r="M6815" s="16">
        <f t="shared" si="1379"/>
        <v>0.16986059999999997</v>
      </c>
      <c r="N6815">
        <f t="shared" si="1380"/>
        <v>0</v>
      </c>
      <c r="O6815">
        <f t="shared" si="1381"/>
        <v>0</v>
      </c>
      <c r="P6815" s="63">
        <f t="shared" si="1382"/>
        <v>0</v>
      </c>
    </row>
    <row r="6816" spans="1:16" x14ac:dyDescent="0.3">
      <c r="A6816">
        <f t="shared" si="1383"/>
        <v>2019</v>
      </c>
      <c r="B6816">
        <f t="shared" si="1384"/>
        <v>6</v>
      </c>
      <c r="C6816">
        <f t="shared" si="1385"/>
        <v>11</v>
      </c>
      <c r="D6816">
        <f t="shared" si="1386"/>
        <v>4</v>
      </c>
      <c r="E6816" t="str">
        <f t="shared" si="1387"/>
        <v>ON</v>
      </c>
      <c r="F6816" s="13">
        <f t="shared" si="1389"/>
        <v>43627</v>
      </c>
      <c r="G6816" s="14" t="str">
        <f t="shared" si="1388"/>
        <v>Avg of 4 NM Projects</v>
      </c>
      <c r="H6816" s="15">
        <f t="shared" si="1390"/>
        <v>21</v>
      </c>
      <c r="I6816" s="93">
        <v>0.13</v>
      </c>
      <c r="J6816">
        <f t="shared" si="1378"/>
        <v>7.3033707865168538E-4</v>
      </c>
      <c r="K6816" s="4">
        <v>23.31</v>
      </c>
      <c r="L6816" s="4">
        <v>21.33</v>
      </c>
      <c r="M6816" s="16">
        <f t="shared" si="1379"/>
        <v>2.7729E-3</v>
      </c>
      <c r="N6816">
        <f t="shared" si="1380"/>
        <v>0</v>
      </c>
      <c r="O6816">
        <f t="shared" si="1381"/>
        <v>0</v>
      </c>
      <c r="P6816" s="63">
        <f t="shared" si="1382"/>
        <v>0</v>
      </c>
    </row>
    <row r="6817" spans="1:18" x14ac:dyDescent="0.3">
      <c r="A6817">
        <f t="shared" si="1383"/>
        <v>2019</v>
      </c>
      <c r="B6817">
        <f t="shared" si="1384"/>
        <v>6</v>
      </c>
      <c r="C6817">
        <f t="shared" si="1385"/>
        <v>11</v>
      </c>
      <c r="D6817">
        <f t="shared" si="1386"/>
        <v>4</v>
      </c>
      <c r="E6817" t="str">
        <f t="shared" si="1387"/>
        <v>ON</v>
      </c>
      <c r="F6817" s="13">
        <f t="shared" si="1389"/>
        <v>43627</v>
      </c>
      <c r="G6817" s="14" t="str">
        <f t="shared" si="1388"/>
        <v>Avg of 4 NM Projects</v>
      </c>
      <c r="H6817" s="15">
        <f t="shared" si="1390"/>
        <v>22</v>
      </c>
      <c r="I6817" s="93">
        <v>0</v>
      </c>
      <c r="J6817">
        <f t="shared" si="1378"/>
        <v>0</v>
      </c>
      <c r="K6817" s="4">
        <v>22.55</v>
      </c>
      <c r="L6817" s="4">
        <v>27.72</v>
      </c>
      <c r="M6817" s="16">
        <f t="shared" si="1379"/>
        <v>0</v>
      </c>
      <c r="N6817">
        <f t="shared" si="1380"/>
        <v>1</v>
      </c>
      <c r="O6817">
        <f t="shared" si="1381"/>
        <v>0</v>
      </c>
      <c r="P6817" s="63">
        <f t="shared" si="1382"/>
        <v>0</v>
      </c>
    </row>
    <row r="6818" spans="1:18" x14ac:dyDescent="0.3">
      <c r="A6818">
        <f t="shared" si="1383"/>
        <v>2019</v>
      </c>
      <c r="B6818">
        <f t="shared" si="1384"/>
        <v>6</v>
      </c>
      <c r="C6818">
        <f t="shared" si="1385"/>
        <v>11</v>
      </c>
      <c r="D6818">
        <f t="shared" si="1386"/>
        <v>4</v>
      </c>
      <c r="E6818" t="str">
        <f t="shared" si="1387"/>
        <v>ON</v>
      </c>
      <c r="F6818" s="13">
        <f t="shared" si="1389"/>
        <v>43627</v>
      </c>
      <c r="G6818" s="14" t="str">
        <f t="shared" si="1388"/>
        <v>Avg of 4 NM Projects</v>
      </c>
      <c r="H6818" s="15">
        <f t="shared" si="1390"/>
        <v>23</v>
      </c>
      <c r="I6818" s="93">
        <v>0</v>
      </c>
      <c r="J6818">
        <f t="shared" si="1378"/>
        <v>0</v>
      </c>
      <c r="K6818" s="4">
        <v>17.940000000000001</v>
      </c>
      <c r="L6818" s="4">
        <v>18.97</v>
      </c>
      <c r="M6818" s="16">
        <f t="shared" si="1379"/>
        <v>0</v>
      </c>
      <c r="N6818">
        <f t="shared" si="1380"/>
        <v>1</v>
      </c>
      <c r="O6818">
        <f t="shared" si="1381"/>
        <v>0</v>
      </c>
      <c r="P6818" s="63">
        <f t="shared" si="1382"/>
        <v>0</v>
      </c>
    </row>
    <row r="6819" spans="1:18" x14ac:dyDescent="0.3">
      <c r="A6819">
        <f t="shared" si="1383"/>
        <v>2019</v>
      </c>
      <c r="B6819">
        <f t="shared" si="1384"/>
        <v>6</v>
      </c>
      <c r="C6819">
        <f t="shared" si="1385"/>
        <v>11</v>
      </c>
      <c r="D6819">
        <f t="shared" si="1386"/>
        <v>4</v>
      </c>
      <c r="E6819" t="str">
        <f t="shared" si="1387"/>
        <v>OFF</v>
      </c>
      <c r="F6819" s="13">
        <f t="shared" si="1389"/>
        <v>43627</v>
      </c>
      <c r="G6819" s="14" t="str">
        <f t="shared" si="1388"/>
        <v>Avg of 4 NM Projects</v>
      </c>
      <c r="H6819" s="15">
        <f t="shared" si="1390"/>
        <v>24</v>
      </c>
      <c r="I6819" s="93">
        <v>0</v>
      </c>
      <c r="J6819">
        <f t="shared" si="1378"/>
        <v>0</v>
      </c>
      <c r="K6819" s="4">
        <v>17.53</v>
      </c>
      <c r="L6819" s="4">
        <v>21.87</v>
      </c>
      <c r="M6819" s="16">
        <f t="shared" si="1379"/>
        <v>0</v>
      </c>
      <c r="N6819">
        <f t="shared" si="1380"/>
        <v>1</v>
      </c>
      <c r="O6819">
        <f t="shared" si="1381"/>
        <v>0</v>
      </c>
      <c r="P6819" s="63">
        <f t="shared" si="1382"/>
        <v>0</v>
      </c>
    </row>
    <row r="6820" spans="1:18" x14ac:dyDescent="0.3">
      <c r="A6820">
        <f t="shared" si="1383"/>
        <v>2019</v>
      </c>
      <c r="B6820">
        <f t="shared" si="1384"/>
        <v>6</v>
      </c>
      <c r="C6820">
        <f t="shared" si="1385"/>
        <v>12</v>
      </c>
      <c r="D6820">
        <f t="shared" si="1386"/>
        <v>5</v>
      </c>
      <c r="E6820" t="str">
        <f t="shared" si="1387"/>
        <v>OFF</v>
      </c>
      <c r="F6820" s="13">
        <f t="shared" si="1389"/>
        <v>43628</v>
      </c>
      <c r="G6820" s="14" t="str">
        <f t="shared" si="1388"/>
        <v>Avg of 4 NM Projects</v>
      </c>
      <c r="H6820" s="15">
        <f t="shared" si="1390"/>
        <v>1</v>
      </c>
      <c r="I6820" s="93">
        <v>-0.26</v>
      </c>
      <c r="J6820">
        <f t="shared" si="1378"/>
        <v>-1.4606741573033708E-3</v>
      </c>
      <c r="K6820" s="4">
        <v>17.97</v>
      </c>
      <c r="L6820" s="4">
        <v>18.95</v>
      </c>
      <c r="M6820" s="16">
        <f t="shared" si="1379"/>
        <v>-4.927E-3</v>
      </c>
      <c r="N6820">
        <f t="shared" si="1380"/>
        <v>0</v>
      </c>
      <c r="O6820">
        <f t="shared" si="1381"/>
        <v>0</v>
      </c>
      <c r="P6820" s="63">
        <f t="shared" si="1382"/>
        <v>0</v>
      </c>
      <c r="Q6820" s="34"/>
      <c r="R6820" s="34"/>
    </row>
    <row r="6821" spans="1:18" x14ac:dyDescent="0.3">
      <c r="A6821">
        <f t="shared" si="1383"/>
        <v>2019</v>
      </c>
      <c r="B6821">
        <f t="shared" si="1384"/>
        <v>6</v>
      </c>
      <c r="C6821">
        <f t="shared" si="1385"/>
        <v>12</v>
      </c>
      <c r="D6821">
        <f t="shared" si="1386"/>
        <v>5</v>
      </c>
      <c r="E6821" t="str">
        <f t="shared" si="1387"/>
        <v>OFF</v>
      </c>
      <c r="F6821" s="13">
        <f t="shared" si="1389"/>
        <v>43628</v>
      </c>
      <c r="G6821" s="14" t="str">
        <f t="shared" si="1388"/>
        <v>Avg of 4 NM Projects</v>
      </c>
      <c r="H6821" s="15">
        <f t="shared" si="1390"/>
        <v>2</v>
      </c>
      <c r="I6821" s="93">
        <v>-0.26</v>
      </c>
      <c r="J6821">
        <f t="shared" si="1378"/>
        <v>-1.4606741573033708E-3</v>
      </c>
      <c r="K6821" s="4">
        <v>17.11</v>
      </c>
      <c r="L6821" s="4">
        <v>15.92</v>
      </c>
      <c r="M6821" s="16">
        <f t="shared" si="1379"/>
        <v>-4.1392E-3</v>
      </c>
      <c r="N6821">
        <f t="shared" si="1380"/>
        <v>0</v>
      </c>
      <c r="O6821">
        <f t="shared" si="1381"/>
        <v>0</v>
      </c>
      <c r="P6821" s="63">
        <f t="shared" si="1382"/>
        <v>0</v>
      </c>
    </row>
    <row r="6822" spans="1:18" x14ac:dyDescent="0.3">
      <c r="A6822">
        <f t="shared" si="1383"/>
        <v>2019</v>
      </c>
      <c r="B6822">
        <f t="shared" si="1384"/>
        <v>6</v>
      </c>
      <c r="C6822">
        <f t="shared" si="1385"/>
        <v>12</v>
      </c>
      <c r="D6822">
        <f t="shared" si="1386"/>
        <v>5</v>
      </c>
      <c r="E6822" t="str">
        <f t="shared" si="1387"/>
        <v>OFF</v>
      </c>
      <c r="F6822" s="13">
        <f t="shared" si="1389"/>
        <v>43628</v>
      </c>
      <c r="G6822" s="14" t="str">
        <f t="shared" si="1388"/>
        <v>Avg of 4 NM Projects</v>
      </c>
      <c r="H6822" s="15">
        <f t="shared" si="1390"/>
        <v>3</v>
      </c>
      <c r="I6822" s="93">
        <v>-0.13</v>
      </c>
      <c r="J6822">
        <f t="shared" si="1378"/>
        <v>-7.3033707865168538E-4</v>
      </c>
      <c r="K6822" s="4">
        <v>16.37</v>
      </c>
      <c r="L6822" s="4">
        <v>13.96</v>
      </c>
      <c r="M6822" s="16">
        <f t="shared" si="1379"/>
        <v>-1.8148000000000001E-3</v>
      </c>
      <c r="N6822">
        <f t="shared" si="1380"/>
        <v>0</v>
      </c>
      <c r="O6822">
        <f t="shared" si="1381"/>
        <v>0</v>
      </c>
      <c r="P6822" s="63">
        <f t="shared" si="1382"/>
        <v>0</v>
      </c>
    </row>
    <row r="6823" spans="1:18" x14ac:dyDescent="0.3">
      <c r="A6823">
        <f t="shared" si="1383"/>
        <v>2019</v>
      </c>
      <c r="B6823">
        <f t="shared" si="1384"/>
        <v>6</v>
      </c>
      <c r="C6823">
        <f t="shared" si="1385"/>
        <v>12</v>
      </c>
      <c r="D6823">
        <f t="shared" si="1386"/>
        <v>5</v>
      </c>
      <c r="E6823" t="str">
        <f t="shared" si="1387"/>
        <v>OFF</v>
      </c>
      <c r="F6823" s="13">
        <f t="shared" si="1389"/>
        <v>43628</v>
      </c>
      <c r="G6823" s="14" t="str">
        <f t="shared" si="1388"/>
        <v>Avg of 4 NM Projects</v>
      </c>
      <c r="H6823" s="15">
        <f t="shared" si="1390"/>
        <v>4</v>
      </c>
      <c r="I6823" s="93">
        <v>-0.13</v>
      </c>
      <c r="J6823">
        <f t="shared" si="1378"/>
        <v>-7.3033707865168538E-4</v>
      </c>
      <c r="K6823" s="4">
        <v>15.77</v>
      </c>
      <c r="L6823" s="4">
        <v>15.54</v>
      </c>
      <c r="M6823" s="16">
        <f t="shared" si="1379"/>
        <v>-2.0202000000000002E-3</v>
      </c>
      <c r="N6823">
        <f t="shared" si="1380"/>
        <v>0</v>
      </c>
      <c r="O6823">
        <f t="shared" si="1381"/>
        <v>0</v>
      </c>
      <c r="P6823" s="63">
        <f t="shared" si="1382"/>
        <v>0</v>
      </c>
    </row>
    <row r="6824" spans="1:18" x14ac:dyDescent="0.3">
      <c r="A6824">
        <f t="shared" si="1383"/>
        <v>2019</v>
      </c>
      <c r="B6824">
        <f t="shared" si="1384"/>
        <v>6</v>
      </c>
      <c r="C6824">
        <f t="shared" si="1385"/>
        <v>12</v>
      </c>
      <c r="D6824">
        <f t="shared" si="1386"/>
        <v>5</v>
      </c>
      <c r="E6824" t="str">
        <f t="shared" si="1387"/>
        <v>OFF</v>
      </c>
      <c r="F6824" s="13">
        <f t="shared" si="1389"/>
        <v>43628</v>
      </c>
      <c r="G6824" s="14" t="str">
        <f t="shared" si="1388"/>
        <v>Avg of 4 NM Projects</v>
      </c>
      <c r="H6824" s="15">
        <f t="shared" si="1390"/>
        <v>5</v>
      </c>
      <c r="I6824" s="93">
        <v>-0.13</v>
      </c>
      <c r="J6824">
        <f t="shared" si="1378"/>
        <v>-7.3033707865168538E-4</v>
      </c>
      <c r="K6824" s="4">
        <v>16.149999999999999</v>
      </c>
      <c r="L6824" s="4">
        <v>15.53</v>
      </c>
      <c r="M6824" s="16">
        <f t="shared" si="1379"/>
        <v>-2.0189000000000001E-3</v>
      </c>
      <c r="N6824">
        <f t="shared" si="1380"/>
        <v>0</v>
      </c>
      <c r="O6824">
        <f t="shared" si="1381"/>
        <v>0</v>
      </c>
      <c r="P6824" s="63">
        <f t="shared" si="1382"/>
        <v>0</v>
      </c>
    </row>
    <row r="6825" spans="1:18" x14ac:dyDescent="0.3">
      <c r="A6825">
        <f t="shared" si="1383"/>
        <v>2019</v>
      </c>
      <c r="B6825">
        <f t="shared" si="1384"/>
        <v>6</v>
      </c>
      <c r="C6825">
        <f t="shared" si="1385"/>
        <v>12</v>
      </c>
      <c r="D6825">
        <f t="shared" si="1386"/>
        <v>5</v>
      </c>
      <c r="E6825" t="str">
        <f t="shared" si="1387"/>
        <v>OFF</v>
      </c>
      <c r="F6825" s="13">
        <f t="shared" si="1389"/>
        <v>43628</v>
      </c>
      <c r="G6825" s="14" t="str">
        <f t="shared" si="1388"/>
        <v>Avg of 4 NM Projects</v>
      </c>
      <c r="H6825" s="15">
        <f t="shared" si="1390"/>
        <v>6</v>
      </c>
      <c r="I6825" s="93">
        <v>1.1600000000000001</v>
      </c>
      <c r="J6825">
        <f t="shared" si="1378"/>
        <v>6.5168539325842706E-3</v>
      </c>
      <c r="K6825" s="4">
        <v>18.04</v>
      </c>
      <c r="L6825" s="4">
        <v>15.79</v>
      </c>
      <c r="M6825" s="16">
        <f t="shared" si="1379"/>
        <v>1.83164E-2</v>
      </c>
      <c r="N6825">
        <f t="shared" si="1380"/>
        <v>0</v>
      </c>
      <c r="O6825">
        <f t="shared" si="1381"/>
        <v>0</v>
      </c>
      <c r="P6825" s="63">
        <f t="shared" si="1382"/>
        <v>0</v>
      </c>
    </row>
    <row r="6826" spans="1:18" x14ac:dyDescent="0.3">
      <c r="A6826">
        <f t="shared" si="1383"/>
        <v>2019</v>
      </c>
      <c r="B6826">
        <f t="shared" si="1384"/>
        <v>6</v>
      </c>
      <c r="C6826">
        <f t="shared" si="1385"/>
        <v>12</v>
      </c>
      <c r="D6826">
        <f t="shared" si="1386"/>
        <v>5</v>
      </c>
      <c r="E6826" t="str">
        <f t="shared" si="1387"/>
        <v>OFF</v>
      </c>
      <c r="F6826" s="13">
        <f t="shared" si="1389"/>
        <v>43628</v>
      </c>
      <c r="G6826" s="14" t="str">
        <f t="shared" si="1388"/>
        <v>Avg of 4 NM Projects</v>
      </c>
      <c r="H6826" s="15">
        <f t="shared" si="1390"/>
        <v>7</v>
      </c>
      <c r="I6826" s="93">
        <v>17.664999999999999</v>
      </c>
      <c r="J6826">
        <f t="shared" si="1378"/>
        <v>9.9241573033707856E-2</v>
      </c>
      <c r="K6826" s="4">
        <v>19.12</v>
      </c>
      <c r="L6826" s="4">
        <v>14.85</v>
      </c>
      <c r="M6826" s="16">
        <f t="shared" si="1379"/>
        <v>0.26232525000000001</v>
      </c>
      <c r="N6826">
        <f t="shared" si="1380"/>
        <v>0</v>
      </c>
      <c r="O6826">
        <f t="shared" si="1381"/>
        <v>0</v>
      </c>
      <c r="P6826" s="63">
        <f t="shared" si="1382"/>
        <v>0</v>
      </c>
    </row>
    <row r="6827" spans="1:18" x14ac:dyDescent="0.3">
      <c r="A6827">
        <f t="shared" si="1383"/>
        <v>2019</v>
      </c>
      <c r="B6827">
        <f t="shared" si="1384"/>
        <v>6</v>
      </c>
      <c r="C6827">
        <f t="shared" si="1385"/>
        <v>12</v>
      </c>
      <c r="D6827">
        <f t="shared" si="1386"/>
        <v>5</v>
      </c>
      <c r="E6827" t="str">
        <f t="shared" si="1387"/>
        <v>ON</v>
      </c>
      <c r="F6827" s="13">
        <f t="shared" si="1389"/>
        <v>43628</v>
      </c>
      <c r="G6827" s="14" t="str">
        <f t="shared" si="1388"/>
        <v>Avg of 4 NM Projects</v>
      </c>
      <c r="H6827" s="15">
        <f t="shared" si="1390"/>
        <v>8</v>
      </c>
      <c r="I6827" s="93">
        <v>60.03</v>
      </c>
      <c r="J6827">
        <f t="shared" si="1378"/>
        <v>0.33724719101123596</v>
      </c>
      <c r="K6827" s="4">
        <v>21.01</v>
      </c>
      <c r="L6827" s="4">
        <v>15.49</v>
      </c>
      <c r="M6827" s="16">
        <f t="shared" si="1379"/>
        <v>0.9298647000000001</v>
      </c>
      <c r="N6827">
        <f t="shared" si="1380"/>
        <v>0</v>
      </c>
      <c r="O6827">
        <f t="shared" si="1381"/>
        <v>0</v>
      </c>
      <c r="P6827" s="63">
        <f t="shared" si="1382"/>
        <v>0</v>
      </c>
    </row>
    <row r="6828" spans="1:18" x14ac:dyDescent="0.3">
      <c r="A6828">
        <f t="shared" si="1383"/>
        <v>2019</v>
      </c>
      <c r="B6828">
        <f t="shared" si="1384"/>
        <v>6</v>
      </c>
      <c r="C6828">
        <f t="shared" si="1385"/>
        <v>12</v>
      </c>
      <c r="D6828">
        <f t="shared" si="1386"/>
        <v>5</v>
      </c>
      <c r="E6828" t="str">
        <f t="shared" si="1387"/>
        <v>ON</v>
      </c>
      <c r="F6828" s="13">
        <f t="shared" si="1389"/>
        <v>43628</v>
      </c>
      <c r="G6828" s="14" t="str">
        <f t="shared" si="1388"/>
        <v>Avg of 4 NM Projects</v>
      </c>
      <c r="H6828" s="15">
        <f t="shared" si="1390"/>
        <v>9</v>
      </c>
      <c r="I6828" s="93">
        <v>95.24</v>
      </c>
      <c r="J6828">
        <f t="shared" si="1378"/>
        <v>0.53505617977528086</v>
      </c>
      <c r="K6828" s="4">
        <v>19.96</v>
      </c>
      <c r="L6828" s="4">
        <v>15.31</v>
      </c>
      <c r="M6828" s="16">
        <f t="shared" si="1379"/>
        <v>1.4581244</v>
      </c>
      <c r="N6828">
        <f t="shared" si="1380"/>
        <v>0</v>
      </c>
      <c r="O6828">
        <f t="shared" si="1381"/>
        <v>1</v>
      </c>
      <c r="P6828" s="63">
        <f t="shared" si="1382"/>
        <v>0</v>
      </c>
    </row>
    <row r="6829" spans="1:18" x14ac:dyDescent="0.3">
      <c r="A6829">
        <f t="shared" si="1383"/>
        <v>2019</v>
      </c>
      <c r="B6829">
        <f t="shared" si="1384"/>
        <v>6</v>
      </c>
      <c r="C6829">
        <f t="shared" si="1385"/>
        <v>12</v>
      </c>
      <c r="D6829">
        <f t="shared" si="1386"/>
        <v>5</v>
      </c>
      <c r="E6829" t="str">
        <f t="shared" si="1387"/>
        <v>ON</v>
      </c>
      <c r="F6829" s="13">
        <f t="shared" si="1389"/>
        <v>43628</v>
      </c>
      <c r="G6829" s="14" t="str">
        <f t="shared" si="1388"/>
        <v>Avg of 4 NM Projects</v>
      </c>
      <c r="H6829" s="15">
        <f t="shared" si="1390"/>
        <v>10</v>
      </c>
      <c r="I6829" s="93">
        <v>122.765</v>
      </c>
      <c r="J6829">
        <f t="shared" si="1378"/>
        <v>0.68969101123595511</v>
      </c>
      <c r="K6829" s="4">
        <v>20</v>
      </c>
      <c r="L6829" s="4">
        <v>15.39</v>
      </c>
      <c r="M6829" s="16">
        <f t="shared" si="1379"/>
        <v>1.8893533500000002</v>
      </c>
      <c r="N6829">
        <f t="shared" si="1380"/>
        <v>0</v>
      </c>
      <c r="O6829">
        <f t="shared" si="1381"/>
        <v>1</v>
      </c>
      <c r="P6829" s="63">
        <f t="shared" si="1382"/>
        <v>0</v>
      </c>
    </row>
    <row r="6830" spans="1:18" x14ac:dyDescent="0.3">
      <c r="A6830">
        <f t="shared" si="1383"/>
        <v>2019</v>
      </c>
      <c r="B6830">
        <f t="shared" si="1384"/>
        <v>6</v>
      </c>
      <c r="C6830">
        <f t="shared" si="1385"/>
        <v>12</v>
      </c>
      <c r="D6830">
        <f t="shared" si="1386"/>
        <v>5</v>
      </c>
      <c r="E6830" t="str">
        <f t="shared" si="1387"/>
        <v>ON</v>
      </c>
      <c r="F6830" s="13">
        <f t="shared" si="1389"/>
        <v>43628</v>
      </c>
      <c r="G6830" s="14" t="str">
        <f t="shared" si="1388"/>
        <v>Avg of 4 NM Projects</v>
      </c>
      <c r="H6830" s="15">
        <f t="shared" si="1390"/>
        <v>11</v>
      </c>
      <c r="I6830" s="93">
        <v>140.67500000000001</v>
      </c>
      <c r="J6830">
        <f t="shared" si="1378"/>
        <v>0.79030898876404498</v>
      </c>
      <c r="K6830" s="4">
        <v>19.13</v>
      </c>
      <c r="L6830" s="4">
        <v>15.15</v>
      </c>
      <c r="M6830" s="16">
        <f t="shared" si="1379"/>
        <v>2.1312262500000001</v>
      </c>
      <c r="N6830">
        <f t="shared" si="1380"/>
        <v>0</v>
      </c>
      <c r="O6830">
        <f t="shared" si="1381"/>
        <v>1</v>
      </c>
      <c r="P6830" s="63">
        <f t="shared" si="1382"/>
        <v>0</v>
      </c>
    </row>
    <row r="6831" spans="1:18" x14ac:dyDescent="0.3">
      <c r="A6831">
        <f t="shared" si="1383"/>
        <v>2019</v>
      </c>
      <c r="B6831">
        <f t="shared" si="1384"/>
        <v>6</v>
      </c>
      <c r="C6831">
        <f t="shared" si="1385"/>
        <v>12</v>
      </c>
      <c r="D6831">
        <f t="shared" si="1386"/>
        <v>5</v>
      </c>
      <c r="E6831" t="str">
        <f t="shared" si="1387"/>
        <v>ON</v>
      </c>
      <c r="F6831" s="13">
        <f t="shared" si="1389"/>
        <v>43628</v>
      </c>
      <c r="G6831" s="14" t="str">
        <f t="shared" si="1388"/>
        <v>Avg of 4 NM Projects</v>
      </c>
      <c r="H6831" s="15">
        <f t="shared" si="1390"/>
        <v>12</v>
      </c>
      <c r="I6831" s="93">
        <v>152.83500000000001</v>
      </c>
      <c r="J6831">
        <f t="shared" si="1378"/>
        <v>0.85862359550561806</v>
      </c>
      <c r="K6831" s="4">
        <v>22.24</v>
      </c>
      <c r="L6831" s="4">
        <v>16.32</v>
      </c>
      <c r="M6831" s="16">
        <f t="shared" si="1379"/>
        <v>2.4942672000000004</v>
      </c>
      <c r="N6831">
        <f t="shared" si="1380"/>
        <v>0</v>
      </c>
      <c r="O6831">
        <f t="shared" si="1381"/>
        <v>1</v>
      </c>
      <c r="P6831" s="63">
        <f t="shared" si="1382"/>
        <v>0</v>
      </c>
    </row>
    <row r="6832" spans="1:18" x14ac:dyDescent="0.3">
      <c r="A6832">
        <f t="shared" si="1383"/>
        <v>2019</v>
      </c>
      <c r="B6832">
        <f t="shared" si="1384"/>
        <v>6</v>
      </c>
      <c r="C6832">
        <f t="shared" si="1385"/>
        <v>12</v>
      </c>
      <c r="D6832">
        <f t="shared" si="1386"/>
        <v>5</v>
      </c>
      <c r="E6832" t="str">
        <f t="shared" si="1387"/>
        <v>ON</v>
      </c>
      <c r="F6832" s="13">
        <f t="shared" si="1389"/>
        <v>43628</v>
      </c>
      <c r="G6832" s="14" t="str">
        <f t="shared" si="1388"/>
        <v>Avg of 4 NM Projects</v>
      </c>
      <c r="H6832" s="15">
        <f t="shared" si="1390"/>
        <v>13</v>
      </c>
      <c r="I6832" s="93">
        <v>155.13999999999999</v>
      </c>
      <c r="J6832">
        <f t="shared" si="1378"/>
        <v>0.8715730337078651</v>
      </c>
      <c r="K6832" s="4">
        <v>22.67</v>
      </c>
      <c r="L6832" s="4">
        <v>16.59</v>
      </c>
      <c r="M6832" s="16">
        <f t="shared" si="1379"/>
        <v>2.5737725999999999</v>
      </c>
      <c r="N6832">
        <f t="shared" si="1380"/>
        <v>0</v>
      </c>
      <c r="O6832">
        <f t="shared" si="1381"/>
        <v>1</v>
      </c>
      <c r="P6832" s="63">
        <f t="shared" si="1382"/>
        <v>0</v>
      </c>
    </row>
    <row r="6833" spans="1:18" x14ac:dyDescent="0.3">
      <c r="A6833">
        <f t="shared" si="1383"/>
        <v>2019</v>
      </c>
      <c r="B6833">
        <f t="shared" si="1384"/>
        <v>6</v>
      </c>
      <c r="C6833">
        <f t="shared" si="1385"/>
        <v>12</v>
      </c>
      <c r="D6833">
        <f t="shared" si="1386"/>
        <v>5</v>
      </c>
      <c r="E6833" t="str">
        <f t="shared" si="1387"/>
        <v>ON</v>
      </c>
      <c r="F6833" s="13">
        <f t="shared" si="1389"/>
        <v>43628</v>
      </c>
      <c r="G6833" s="14" t="str">
        <f t="shared" si="1388"/>
        <v>Avg of 4 NM Projects</v>
      </c>
      <c r="H6833" s="15">
        <f t="shared" si="1390"/>
        <v>14</v>
      </c>
      <c r="I6833" s="93">
        <v>153.97999999999999</v>
      </c>
      <c r="J6833">
        <f t="shared" si="1378"/>
        <v>0.86505617977528082</v>
      </c>
      <c r="K6833" s="4">
        <v>23.12</v>
      </c>
      <c r="L6833" s="4">
        <v>15.94</v>
      </c>
      <c r="M6833" s="16">
        <f t="shared" si="1379"/>
        <v>2.4544411999999998</v>
      </c>
      <c r="N6833">
        <f t="shared" si="1380"/>
        <v>0</v>
      </c>
      <c r="O6833">
        <f t="shared" si="1381"/>
        <v>1</v>
      </c>
      <c r="P6833" s="63">
        <f t="shared" si="1382"/>
        <v>0</v>
      </c>
    </row>
    <row r="6834" spans="1:18" x14ac:dyDescent="0.3">
      <c r="A6834">
        <f t="shared" si="1383"/>
        <v>2019</v>
      </c>
      <c r="B6834">
        <f t="shared" si="1384"/>
        <v>6</v>
      </c>
      <c r="C6834">
        <f t="shared" si="1385"/>
        <v>12</v>
      </c>
      <c r="D6834">
        <f t="shared" si="1386"/>
        <v>5</v>
      </c>
      <c r="E6834" t="str">
        <f t="shared" si="1387"/>
        <v>ON</v>
      </c>
      <c r="F6834" s="13">
        <f t="shared" si="1389"/>
        <v>43628</v>
      </c>
      <c r="G6834" s="14" t="str">
        <f t="shared" si="1388"/>
        <v>Avg of 4 NM Projects</v>
      </c>
      <c r="H6834" s="15">
        <f t="shared" si="1390"/>
        <v>15</v>
      </c>
      <c r="I6834" s="93">
        <v>141.82500000000002</v>
      </c>
      <c r="J6834">
        <f t="shared" si="1378"/>
        <v>0.79676966292134843</v>
      </c>
      <c r="K6834" s="4">
        <v>23.93</v>
      </c>
      <c r="L6834" s="4">
        <v>15.93</v>
      </c>
      <c r="M6834" s="16">
        <f t="shared" si="1379"/>
        <v>2.2592722500000004</v>
      </c>
      <c r="N6834">
        <f t="shared" si="1380"/>
        <v>0</v>
      </c>
      <c r="O6834">
        <f t="shared" si="1381"/>
        <v>1</v>
      </c>
      <c r="P6834" s="63">
        <f t="shared" si="1382"/>
        <v>0</v>
      </c>
    </row>
    <row r="6835" spans="1:18" x14ac:dyDescent="0.3">
      <c r="A6835">
        <f t="shared" si="1383"/>
        <v>2019</v>
      </c>
      <c r="B6835">
        <f t="shared" si="1384"/>
        <v>6</v>
      </c>
      <c r="C6835">
        <f t="shared" si="1385"/>
        <v>12</v>
      </c>
      <c r="D6835">
        <f t="shared" si="1386"/>
        <v>5</v>
      </c>
      <c r="E6835" t="str">
        <f t="shared" si="1387"/>
        <v>ON</v>
      </c>
      <c r="F6835" s="13">
        <f t="shared" si="1389"/>
        <v>43628</v>
      </c>
      <c r="G6835" s="14" t="str">
        <f t="shared" si="1388"/>
        <v>Avg of 4 NM Projects</v>
      </c>
      <c r="H6835" s="15">
        <f t="shared" si="1390"/>
        <v>16</v>
      </c>
      <c r="I6835" s="93">
        <v>120.58000000000001</v>
      </c>
      <c r="J6835">
        <f t="shared" si="1378"/>
        <v>0.67741573033707869</v>
      </c>
      <c r="K6835" s="4">
        <v>26.66</v>
      </c>
      <c r="L6835" s="4">
        <v>16.28</v>
      </c>
      <c r="M6835" s="16">
        <f t="shared" si="1379"/>
        <v>1.9630424000000002</v>
      </c>
      <c r="N6835">
        <f t="shared" si="1380"/>
        <v>0</v>
      </c>
      <c r="O6835">
        <f t="shared" si="1381"/>
        <v>1</v>
      </c>
      <c r="P6835" s="63">
        <f t="shared" si="1382"/>
        <v>0</v>
      </c>
    </row>
    <row r="6836" spans="1:18" x14ac:dyDescent="0.3">
      <c r="A6836">
        <f t="shared" si="1383"/>
        <v>2019</v>
      </c>
      <c r="B6836">
        <f t="shared" si="1384"/>
        <v>6</v>
      </c>
      <c r="C6836">
        <f t="shared" si="1385"/>
        <v>12</v>
      </c>
      <c r="D6836">
        <f t="shared" si="1386"/>
        <v>5</v>
      </c>
      <c r="E6836" t="str">
        <f t="shared" si="1387"/>
        <v>ON</v>
      </c>
      <c r="F6836" s="13">
        <f t="shared" si="1389"/>
        <v>43628</v>
      </c>
      <c r="G6836" s="14" t="str">
        <f t="shared" si="1388"/>
        <v>Avg of 4 NM Projects</v>
      </c>
      <c r="H6836" s="15">
        <f t="shared" si="1390"/>
        <v>17</v>
      </c>
      <c r="I6836" s="93">
        <v>96.894999999999996</v>
      </c>
      <c r="J6836">
        <f t="shared" si="1378"/>
        <v>0.54435393258426967</v>
      </c>
      <c r="K6836" s="4">
        <v>27.01</v>
      </c>
      <c r="L6836" s="4">
        <v>16.829999999999998</v>
      </c>
      <c r="M6836" s="16">
        <f t="shared" si="1379"/>
        <v>1.6307428499999999</v>
      </c>
      <c r="N6836">
        <f t="shared" si="1380"/>
        <v>0</v>
      </c>
      <c r="O6836">
        <f t="shared" si="1381"/>
        <v>1</v>
      </c>
      <c r="P6836" s="63">
        <f t="shared" si="1382"/>
        <v>0</v>
      </c>
    </row>
    <row r="6837" spans="1:18" x14ac:dyDescent="0.3">
      <c r="A6837">
        <f t="shared" si="1383"/>
        <v>2019</v>
      </c>
      <c r="B6837">
        <f t="shared" si="1384"/>
        <v>6</v>
      </c>
      <c r="C6837">
        <f t="shared" si="1385"/>
        <v>12</v>
      </c>
      <c r="D6837">
        <f t="shared" si="1386"/>
        <v>5</v>
      </c>
      <c r="E6837" t="str">
        <f t="shared" si="1387"/>
        <v>ON</v>
      </c>
      <c r="F6837" s="13">
        <f t="shared" si="1389"/>
        <v>43628</v>
      </c>
      <c r="G6837" s="14" t="str">
        <f t="shared" si="1388"/>
        <v>Avg of 4 NM Projects</v>
      </c>
      <c r="H6837" s="15">
        <f t="shared" si="1390"/>
        <v>18</v>
      </c>
      <c r="I6837" s="93">
        <v>71.685000000000002</v>
      </c>
      <c r="J6837">
        <f t="shared" si="1378"/>
        <v>0.40272471910112362</v>
      </c>
      <c r="K6837" s="4">
        <v>28.36</v>
      </c>
      <c r="L6837" s="4">
        <v>19.22</v>
      </c>
      <c r="M6837" s="16">
        <f t="shared" si="1379"/>
        <v>1.3777857</v>
      </c>
      <c r="N6837">
        <f t="shared" si="1380"/>
        <v>0</v>
      </c>
      <c r="O6837">
        <f t="shared" si="1381"/>
        <v>0</v>
      </c>
      <c r="P6837" s="63">
        <f t="shared" si="1382"/>
        <v>0</v>
      </c>
    </row>
    <row r="6838" spans="1:18" x14ac:dyDescent="0.3">
      <c r="A6838">
        <f t="shared" si="1383"/>
        <v>2019</v>
      </c>
      <c r="B6838">
        <f t="shared" si="1384"/>
        <v>6</v>
      </c>
      <c r="C6838">
        <f t="shared" si="1385"/>
        <v>12</v>
      </c>
      <c r="D6838">
        <f t="shared" si="1386"/>
        <v>5</v>
      </c>
      <c r="E6838" t="str">
        <f t="shared" si="1387"/>
        <v>ON</v>
      </c>
      <c r="F6838" s="13">
        <f t="shared" si="1389"/>
        <v>43628</v>
      </c>
      <c r="G6838" s="14" t="str">
        <f t="shared" si="1388"/>
        <v>Avg of 4 NM Projects</v>
      </c>
      <c r="H6838" s="15">
        <f t="shared" si="1390"/>
        <v>19</v>
      </c>
      <c r="I6838" s="93">
        <v>37</v>
      </c>
      <c r="J6838">
        <f t="shared" si="1378"/>
        <v>0.20786516853932585</v>
      </c>
      <c r="K6838" s="4">
        <v>29.52</v>
      </c>
      <c r="L6838" s="4">
        <v>27.32</v>
      </c>
      <c r="M6838" s="16">
        <f t="shared" si="1379"/>
        <v>1.01084</v>
      </c>
      <c r="N6838">
        <f t="shared" si="1380"/>
        <v>0</v>
      </c>
      <c r="O6838">
        <f t="shared" si="1381"/>
        <v>0</v>
      </c>
      <c r="P6838" s="63">
        <f t="shared" si="1382"/>
        <v>0</v>
      </c>
    </row>
    <row r="6839" spans="1:18" x14ac:dyDescent="0.3">
      <c r="A6839">
        <f t="shared" si="1383"/>
        <v>2019</v>
      </c>
      <c r="B6839">
        <f t="shared" si="1384"/>
        <v>6</v>
      </c>
      <c r="C6839">
        <f t="shared" si="1385"/>
        <v>12</v>
      </c>
      <c r="D6839">
        <f t="shared" si="1386"/>
        <v>5</v>
      </c>
      <c r="E6839" t="str">
        <f t="shared" si="1387"/>
        <v>ON</v>
      </c>
      <c r="F6839" s="13">
        <f t="shared" si="1389"/>
        <v>43628</v>
      </c>
      <c r="G6839" s="14" t="str">
        <f t="shared" si="1388"/>
        <v>Avg of 4 NM Projects</v>
      </c>
      <c r="H6839" s="15">
        <f t="shared" si="1390"/>
        <v>20</v>
      </c>
      <c r="I6839" s="93">
        <v>8.57</v>
      </c>
      <c r="J6839">
        <f t="shared" si="1378"/>
        <v>4.814606741573034E-2</v>
      </c>
      <c r="K6839" s="4">
        <v>25.93</v>
      </c>
      <c r="L6839" s="4">
        <v>20.22</v>
      </c>
      <c r="M6839" s="16">
        <f t="shared" si="1379"/>
        <v>0.17328540000000001</v>
      </c>
      <c r="N6839">
        <f t="shared" si="1380"/>
        <v>0</v>
      </c>
      <c r="O6839">
        <f t="shared" si="1381"/>
        <v>0</v>
      </c>
      <c r="P6839" s="63">
        <f t="shared" si="1382"/>
        <v>0</v>
      </c>
    </row>
    <row r="6840" spans="1:18" x14ac:dyDescent="0.3">
      <c r="A6840">
        <f t="shared" si="1383"/>
        <v>2019</v>
      </c>
      <c r="B6840">
        <f t="shared" si="1384"/>
        <v>6</v>
      </c>
      <c r="C6840">
        <f t="shared" si="1385"/>
        <v>12</v>
      </c>
      <c r="D6840">
        <f t="shared" si="1386"/>
        <v>5</v>
      </c>
      <c r="E6840" t="str">
        <f t="shared" si="1387"/>
        <v>ON</v>
      </c>
      <c r="F6840" s="13">
        <f t="shared" si="1389"/>
        <v>43628</v>
      </c>
      <c r="G6840" s="14" t="str">
        <f t="shared" si="1388"/>
        <v>Avg of 4 NM Projects</v>
      </c>
      <c r="H6840" s="15">
        <f t="shared" si="1390"/>
        <v>21</v>
      </c>
      <c r="I6840" s="93">
        <v>0.26</v>
      </c>
      <c r="J6840">
        <f t="shared" si="1378"/>
        <v>1.4606741573033708E-3</v>
      </c>
      <c r="K6840" s="4">
        <v>25.46</v>
      </c>
      <c r="L6840" s="4">
        <v>19.399999999999999</v>
      </c>
      <c r="M6840" s="16">
        <f t="shared" si="1379"/>
        <v>5.0439999999999999E-3</v>
      </c>
      <c r="N6840">
        <f t="shared" si="1380"/>
        <v>0</v>
      </c>
      <c r="O6840">
        <f t="shared" si="1381"/>
        <v>0</v>
      </c>
      <c r="P6840" s="63">
        <f t="shared" si="1382"/>
        <v>0</v>
      </c>
    </row>
    <row r="6841" spans="1:18" x14ac:dyDescent="0.3">
      <c r="A6841">
        <f t="shared" si="1383"/>
        <v>2019</v>
      </c>
      <c r="B6841">
        <f t="shared" si="1384"/>
        <v>6</v>
      </c>
      <c r="C6841">
        <f t="shared" si="1385"/>
        <v>12</v>
      </c>
      <c r="D6841">
        <f t="shared" si="1386"/>
        <v>5</v>
      </c>
      <c r="E6841" t="str">
        <f t="shared" si="1387"/>
        <v>ON</v>
      </c>
      <c r="F6841" s="13">
        <f t="shared" si="1389"/>
        <v>43628</v>
      </c>
      <c r="G6841" s="14" t="str">
        <f t="shared" si="1388"/>
        <v>Avg of 4 NM Projects</v>
      </c>
      <c r="H6841" s="15">
        <f t="shared" si="1390"/>
        <v>22</v>
      </c>
      <c r="I6841" s="93">
        <v>-0.13</v>
      </c>
      <c r="J6841">
        <f t="shared" si="1378"/>
        <v>-7.3033707865168538E-4</v>
      </c>
      <c r="K6841" s="4">
        <v>25.51</v>
      </c>
      <c r="L6841" s="4">
        <v>17.739999999999998</v>
      </c>
      <c r="M6841" s="16">
        <f t="shared" si="1379"/>
        <v>-2.3062E-3</v>
      </c>
      <c r="N6841">
        <f t="shared" si="1380"/>
        <v>0</v>
      </c>
      <c r="O6841">
        <f t="shared" si="1381"/>
        <v>0</v>
      </c>
      <c r="P6841" s="63">
        <f t="shared" si="1382"/>
        <v>0</v>
      </c>
    </row>
    <row r="6842" spans="1:18" x14ac:dyDescent="0.3">
      <c r="A6842">
        <f t="shared" si="1383"/>
        <v>2019</v>
      </c>
      <c r="B6842">
        <f t="shared" si="1384"/>
        <v>6</v>
      </c>
      <c r="C6842">
        <f t="shared" si="1385"/>
        <v>12</v>
      </c>
      <c r="D6842">
        <f t="shared" si="1386"/>
        <v>5</v>
      </c>
      <c r="E6842" t="str">
        <f t="shared" si="1387"/>
        <v>ON</v>
      </c>
      <c r="F6842" s="13">
        <f t="shared" si="1389"/>
        <v>43628</v>
      </c>
      <c r="G6842" s="14" t="str">
        <f t="shared" si="1388"/>
        <v>Avg of 4 NM Projects</v>
      </c>
      <c r="H6842" s="15">
        <f t="shared" si="1390"/>
        <v>23</v>
      </c>
      <c r="I6842" s="93">
        <v>-0.26</v>
      </c>
      <c r="J6842">
        <f t="shared" si="1378"/>
        <v>-1.4606741573033708E-3</v>
      </c>
      <c r="K6842" s="4">
        <v>19.36</v>
      </c>
      <c r="L6842" s="4">
        <v>16.53</v>
      </c>
      <c r="M6842" s="16">
        <f t="shared" si="1379"/>
        <v>-4.2978000000000009E-3</v>
      </c>
      <c r="N6842">
        <f t="shared" si="1380"/>
        <v>0</v>
      </c>
      <c r="O6842">
        <f t="shared" si="1381"/>
        <v>0</v>
      </c>
      <c r="P6842" s="63">
        <f t="shared" si="1382"/>
        <v>0</v>
      </c>
    </row>
    <row r="6843" spans="1:18" x14ac:dyDescent="0.3">
      <c r="A6843">
        <f t="shared" si="1383"/>
        <v>2019</v>
      </c>
      <c r="B6843">
        <f t="shared" si="1384"/>
        <v>6</v>
      </c>
      <c r="C6843">
        <f t="shared" si="1385"/>
        <v>12</v>
      </c>
      <c r="D6843">
        <f t="shared" si="1386"/>
        <v>5</v>
      </c>
      <c r="E6843" t="str">
        <f t="shared" si="1387"/>
        <v>OFF</v>
      </c>
      <c r="F6843" s="13">
        <f t="shared" si="1389"/>
        <v>43628</v>
      </c>
      <c r="G6843" s="14" t="str">
        <f t="shared" si="1388"/>
        <v>Avg of 4 NM Projects</v>
      </c>
      <c r="H6843" s="15">
        <f t="shared" si="1390"/>
        <v>24</v>
      </c>
      <c r="I6843" s="93">
        <v>0</v>
      </c>
      <c r="J6843">
        <f t="shared" si="1378"/>
        <v>0</v>
      </c>
      <c r="K6843" s="4">
        <v>19.329999999999998</v>
      </c>
      <c r="L6843" s="4">
        <v>16.079999999999998</v>
      </c>
      <c r="M6843" s="16">
        <f t="shared" si="1379"/>
        <v>0</v>
      </c>
      <c r="N6843">
        <f t="shared" si="1380"/>
        <v>1</v>
      </c>
      <c r="O6843">
        <f t="shared" si="1381"/>
        <v>0</v>
      </c>
      <c r="P6843" s="63">
        <f t="shared" si="1382"/>
        <v>0</v>
      </c>
    </row>
    <row r="6844" spans="1:18" x14ac:dyDescent="0.3">
      <c r="A6844">
        <f t="shared" si="1383"/>
        <v>2019</v>
      </c>
      <c r="B6844">
        <f t="shared" si="1384"/>
        <v>6</v>
      </c>
      <c r="C6844">
        <f t="shared" si="1385"/>
        <v>13</v>
      </c>
      <c r="D6844">
        <f t="shared" si="1386"/>
        <v>6</v>
      </c>
      <c r="E6844" t="str">
        <f t="shared" si="1387"/>
        <v>OFF</v>
      </c>
      <c r="F6844" s="13">
        <f t="shared" si="1389"/>
        <v>43629</v>
      </c>
      <c r="G6844" s="14" t="str">
        <f t="shared" si="1388"/>
        <v>Avg of 4 NM Projects</v>
      </c>
      <c r="H6844" s="15">
        <f t="shared" si="1390"/>
        <v>1</v>
      </c>
      <c r="I6844" s="93">
        <v>0</v>
      </c>
      <c r="J6844">
        <f t="shared" si="1378"/>
        <v>0</v>
      </c>
      <c r="K6844" s="4">
        <v>17.010000000000002</v>
      </c>
      <c r="L6844" s="4">
        <v>16.5</v>
      </c>
      <c r="M6844" s="16">
        <f t="shared" si="1379"/>
        <v>0</v>
      </c>
      <c r="N6844">
        <f t="shared" si="1380"/>
        <v>1</v>
      </c>
      <c r="O6844">
        <f t="shared" si="1381"/>
        <v>0</v>
      </c>
      <c r="P6844" s="63">
        <f t="shared" si="1382"/>
        <v>0</v>
      </c>
      <c r="Q6844" s="34"/>
      <c r="R6844" s="34"/>
    </row>
    <row r="6845" spans="1:18" x14ac:dyDescent="0.3">
      <c r="A6845">
        <f t="shared" si="1383"/>
        <v>2019</v>
      </c>
      <c r="B6845">
        <f t="shared" si="1384"/>
        <v>6</v>
      </c>
      <c r="C6845">
        <f t="shared" si="1385"/>
        <v>13</v>
      </c>
      <c r="D6845">
        <f t="shared" si="1386"/>
        <v>6</v>
      </c>
      <c r="E6845" t="str">
        <f t="shared" si="1387"/>
        <v>OFF</v>
      </c>
      <c r="F6845" s="13">
        <f t="shared" si="1389"/>
        <v>43629</v>
      </c>
      <c r="G6845" s="14" t="str">
        <f t="shared" si="1388"/>
        <v>Avg of 4 NM Projects</v>
      </c>
      <c r="H6845" s="15">
        <f t="shared" si="1390"/>
        <v>2</v>
      </c>
      <c r="I6845" s="93">
        <v>0</v>
      </c>
      <c r="J6845">
        <f t="shared" si="1378"/>
        <v>0</v>
      </c>
      <c r="K6845" s="4">
        <v>15.4</v>
      </c>
      <c r="L6845" s="4">
        <v>15.32</v>
      </c>
      <c r="M6845" s="16">
        <f t="shared" si="1379"/>
        <v>0</v>
      </c>
      <c r="N6845">
        <f t="shared" si="1380"/>
        <v>1</v>
      </c>
      <c r="O6845">
        <f t="shared" si="1381"/>
        <v>0</v>
      </c>
      <c r="P6845" s="63">
        <f t="shared" si="1382"/>
        <v>0</v>
      </c>
    </row>
    <row r="6846" spans="1:18" x14ac:dyDescent="0.3">
      <c r="A6846">
        <f t="shared" si="1383"/>
        <v>2019</v>
      </c>
      <c r="B6846">
        <f t="shared" si="1384"/>
        <v>6</v>
      </c>
      <c r="C6846">
        <f t="shared" si="1385"/>
        <v>13</v>
      </c>
      <c r="D6846">
        <f t="shared" si="1386"/>
        <v>6</v>
      </c>
      <c r="E6846" t="str">
        <f t="shared" si="1387"/>
        <v>OFF</v>
      </c>
      <c r="F6846" s="13">
        <f t="shared" si="1389"/>
        <v>43629</v>
      </c>
      <c r="G6846" s="14" t="str">
        <f t="shared" si="1388"/>
        <v>Avg of 4 NM Projects</v>
      </c>
      <c r="H6846" s="15">
        <f t="shared" si="1390"/>
        <v>3</v>
      </c>
      <c r="I6846" s="93">
        <v>0</v>
      </c>
      <c r="J6846">
        <f t="shared" si="1378"/>
        <v>0</v>
      </c>
      <c r="K6846" s="4">
        <v>15.16</v>
      </c>
      <c r="L6846" s="4">
        <v>15.2</v>
      </c>
      <c r="M6846" s="16">
        <f t="shared" si="1379"/>
        <v>0</v>
      </c>
      <c r="N6846">
        <f t="shared" si="1380"/>
        <v>1</v>
      </c>
      <c r="O6846">
        <f t="shared" si="1381"/>
        <v>0</v>
      </c>
      <c r="P6846" s="63">
        <f t="shared" si="1382"/>
        <v>0</v>
      </c>
    </row>
    <row r="6847" spans="1:18" x14ac:dyDescent="0.3">
      <c r="A6847">
        <f t="shared" si="1383"/>
        <v>2019</v>
      </c>
      <c r="B6847">
        <f t="shared" si="1384"/>
        <v>6</v>
      </c>
      <c r="C6847">
        <f t="shared" si="1385"/>
        <v>13</v>
      </c>
      <c r="D6847">
        <f t="shared" si="1386"/>
        <v>6</v>
      </c>
      <c r="E6847" t="str">
        <f t="shared" si="1387"/>
        <v>OFF</v>
      </c>
      <c r="F6847" s="13">
        <f t="shared" si="1389"/>
        <v>43629</v>
      </c>
      <c r="G6847" s="14" t="str">
        <f t="shared" si="1388"/>
        <v>Avg of 4 NM Projects</v>
      </c>
      <c r="H6847" s="15">
        <f t="shared" si="1390"/>
        <v>4</v>
      </c>
      <c r="I6847" s="93">
        <v>-0.13</v>
      </c>
      <c r="J6847">
        <f t="shared" si="1378"/>
        <v>-7.3033707865168538E-4</v>
      </c>
      <c r="K6847" s="4">
        <v>15.24</v>
      </c>
      <c r="L6847" s="4">
        <v>15.11</v>
      </c>
      <c r="M6847" s="16">
        <f t="shared" si="1379"/>
        <v>-1.9643E-3</v>
      </c>
      <c r="N6847">
        <f t="shared" si="1380"/>
        <v>0</v>
      </c>
      <c r="O6847">
        <f t="shared" si="1381"/>
        <v>0</v>
      </c>
      <c r="P6847" s="63">
        <f t="shared" si="1382"/>
        <v>0</v>
      </c>
    </row>
    <row r="6848" spans="1:18" x14ac:dyDescent="0.3">
      <c r="A6848">
        <f t="shared" si="1383"/>
        <v>2019</v>
      </c>
      <c r="B6848">
        <f t="shared" si="1384"/>
        <v>6</v>
      </c>
      <c r="C6848">
        <f t="shared" si="1385"/>
        <v>13</v>
      </c>
      <c r="D6848">
        <f t="shared" si="1386"/>
        <v>6</v>
      </c>
      <c r="E6848" t="str">
        <f t="shared" si="1387"/>
        <v>OFF</v>
      </c>
      <c r="F6848" s="13">
        <f t="shared" si="1389"/>
        <v>43629</v>
      </c>
      <c r="G6848" s="14" t="str">
        <f t="shared" si="1388"/>
        <v>Avg of 4 NM Projects</v>
      </c>
      <c r="H6848" s="15">
        <f t="shared" si="1390"/>
        <v>5</v>
      </c>
      <c r="I6848" s="93">
        <v>-0.26</v>
      </c>
      <c r="J6848">
        <f t="shared" si="1378"/>
        <v>-1.4606741573033708E-3</v>
      </c>
      <c r="K6848" s="4">
        <v>15.46</v>
      </c>
      <c r="L6848" s="4">
        <v>15.1</v>
      </c>
      <c r="M6848" s="16">
        <f t="shared" si="1379"/>
        <v>-3.9259999999999998E-3</v>
      </c>
      <c r="N6848">
        <f t="shared" si="1380"/>
        <v>0</v>
      </c>
      <c r="O6848">
        <f t="shared" si="1381"/>
        <v>0</v>
      </c>
      <c r="P6848" s="63">
        <f t="shared" si="1382"/>
        <v>0</v>
      </c>
    </row>
    <row r="6849" spans="1:16" x14ac:dyDescent="0.3">
      <c r="A6849">
        <f t="shared" si="1383"/>
        <v>2019</v>
      </c>
      <c r="B6849">
        <f t="shared" si="1384"/>
        <v>6</v>
      </c>
      <c r="C6849">
        <f t="shared" si="1385"/>
        <v>13</v>
      </c>
      <c r="D6849">
        <f t="shared" si="1386"/>
        <v>6</v>
      </c>
      <c r="E6849" t="str">
        <f t="shared" si="1387"/>
        <v>OFF</v>
      </c>
      <c r="F6849" s="13">
        <f t="shared" si="1389"/>
        <v>43629</v>
      </c>
      <c r="G6849" s="14" t="str">
        <f t="shared" si="1388"/>
        <v>Avg of 4 NM Projects</v>
      </c>
      <c r="H6849" s="15">
        <f t="shared" si="1390"/>
        <v>6</v>
      </c>
      <c r="I6849" s="93">
        <v>1.29</v>
      </c>
      <c r="J6849">
        <f t="shared" si="1378"/>
        <v>7.2471910112359549E-3</v>
      </c>
      <c r="K6849" s="4">
        <v>17.309999999999999</v>
      </c>
      <c r="L6849" s="4">
        <v>15.35</v>
      </c>
      <c r="M6849" s="16">
        <f t="shared" si="1379"/>
        <v>1.98015E-2</v>
      </c>
      <c r="N6849">
        <f t="shared" si="1380"/>
        <v>0</v>
      </c>
      <c r="O6849">
        <f t="shared" si="1381"/>
        <v>0</v>
      </c>
      <c r="P6849" s="63">
        <f t="shared" si="1382"/>
        <v>0</v>
      </c>
    </row>
    <row r="6850" spans="1:16" x14ac:dyDescent="0.3">
      <c r="A6850">
        <f t="shared" si="1383"/>
        <v>2019</v>
      </c>
      <c r="B6850">
        <f t="shared" si="1384"/>
        <v>6</v>
      </c>
      <c r="C6850">
        <f t="shared" si="1385"/>
        <v>13</v>
      </c>
      <c r="D6850">
        <f t="shared" si="1386"/>
        <v>6</v>
      </c>
      <c r="E6850" t="str">
        <f t="shared" si="1387"/>
        <v>OFF</v>
      </c>
      <c r="F6850" s="13">
        <f t="shared" si="1389"/>
        <v>43629</v>
      </c>
      <c r="G6850" s="14" t="str">
        <f t="shared" si="1388"/>
        <v>Avg of 4 NM Projects</v>
      </c>
      <c r="H6850" s="15">
        <f t="shared" si="1390"/>
        <v>7</v>
      </c>
      <c r="I6850" s="93">
        <v>15.865000000000002</v>
      </c>
      <c r="J6850">
        <f t="shared" si="1378"/>
        <v>8.9129213483146078E-2</v>
      </c>
      <c r="K6850" s="4">
        <v>21.65</v>
      </c>
      <c r="L6850" s="4">
        <v>25.88</v>
      </c>
      <c r="M6850" s="16">
        <f t="shared" si="1379"/>
        <v>0.41058620000000001</v>
      </c>
      <c r="N6850">
        <f t="shared" si="1380"/>
        <v>0</v>
      </c>
      <c r="O6850">
        <f t="shared" si="1381"/>
        <v>0</v>
      </c>
      <c r="P6850" s="63">
        <f t="shared" si="1382"/>
        <v>0</v>
      </c>
    </row>
    <row r="6851" spans="1:16" x14ac:dyDescent="0.3">
      <c r="A6851">
        <f t="shared" si="1383"/>
        <v>2019</v>
      </c>
      <c r="B6851">
        <f t="shared" si="1384"/>
        <v>6</v>
      </c>
      <c r="C6851">
        <f t="shared" si="1385"/>
        <v>13</v>
      </c>
      <c r="D6851">
        <f t="shared" si="1386"/>
        <v>6</v>
      </c>
      <c r="E6851" t="str">
        <f t="shared" si="1387"/>
        <v>ON</v>
      </c>
      <c r="F6851" s="13">
        <f t="shared" si="1389"/>
        <v>43629</v>
      </c>
      <c r="G6851" s="14" t="str">
        <f t="shared" si="1388"/>
        <v>Avg of 4 NM Projects</v>
      </c>
      <c r="H6851" s="15">
        <f t="shared" si="1390"/>
        <v>8</v>
      </c>
      <c r="I6851" s="93">
        <v>45.06</v>
      </c>
      <c r="J6851">
        <f t="shared" si="1378"/>
        <v>0.25314606741573037</v>
      </c>
      <c r="K6851" s="4">
        <v>29.5</v>
      </c>
      <c r="L6851" s="4">
        <v>30.39</v>
      </c>
      <c r="M6851" s="16">
        <f t="shared" si="1379"/>
        <v>1.3693734000000002</v>
      </c>
      <c r="N6851">
        <f t="shared" si="1380"/>
        <v>0</v>
      </c>
      <c r="O6851">
        <f t="shared" si="1381"/>
        <v>0</v>
      </c>
      <c r="P6851" s="63">
        <f t="shared" si="1382"/>
        <v>0</v>
      </c>
    </row>
    <row r="6852" spans="1:16" x14ac:dyDescent="0.3">
      <c r="A6852">
        <f t="shared" si="1383"/>
        <v>2019</v>
      </c>
      <c r="B6852">
        <f t="shared" si="1384"/>
        <v>6</v>
      </c>
      <c r="C6852">
        <f t="shared" si="1385"/>
        <v>13</v>
      </c>
      <c r="D6852">
        <f t="shared" si="1386"/>
        <v>6</v>
      </c>
      <c r="E6852" t="str">
        <f t="shared" si="1387"/>
        <v>ON</v>
      </c>
      <c r="F6852" s="13">
        <f t="shared" si="1389"/>
        <v>43629</v>
      </c>
      <c r="G6852" s="14" t="str">
        <f t="shared" si="1388"/>
        <v>Avg of 4 NM Projects</v>
      </c>
      <c r="H6852" s="15">
        <f t="shared" si="1390"/>
        <v>9</v>
      </c>
      <c r="I6852" s="93">
        <v>65.025000000000006</v>
      </c>
      <c r="J6852">
        <f t="shared" ref="J6852:J6915" si="1391">+I6852/$I$1</f>
        <v>0.365308988764045</v>
      </c>
      <c r="K6852" s="4">
        <v>25.44</v>
      </c>
      <c r="L6852" s="4">
        <v>25.66</v>
      </c>
      <c r="M6852" s="16">
        <f t="shared" ref="M6852:M6915" si="1392">+L6852*I6852/1000</f>
        <v>1.6685415000000001</v>
      </c>
      <c r="N6852">
        <f t="shared" ref="N6852:N6915" si="1393">+IF(I6852=0,1,0)</f>
        <v>0</v>
      </c>
      <c r="O6852">
        <f t="shared" ref="O6852:O6915" si="1394">+IF(I6852&gt;=0.5*$I$1,1,0)</f>
        <v>0</v>
      </c>
      <c r="P6852" s="63">
        <f t="shared" ref="P6852:P6915" si="1395">+IF(I6852&gt;MAX(I$3652:I$5859),1,0)</f>
        <v>0</v>
      </c>
    </row>
    <row r="6853" spans="1:16" x14ac:dyDescent="0.3">
      <c r="A6853">
        <f t="shared" ref="A6853:A6916" si="1396">YEAR(F6853)</f>
        <v>2019</v>
      </c>
      <c r="B6853">
        <f t="shared" ref="B6853:B6916" si="1397">+MONTH(F6853)</f>
        <v>6</v>
      </c>
      <c r="C6853">
        <f t="shared" ref="C6853:C6916" si="1398">+DAY(F6853)</f>
        <v>13</v>
      </c>
      <c r="D6853">
        <f t="shared" ref="D6853:D6916" si="1399">WEEKDAY(C6853)</f>
        <v>6</v>
      </c>
      <c r="E6853" t="str">
        <f t="shared" ref="E6853:E6916" si="1400">IF(OR(D6853=1,D6853=7,H6853=1,H6853=2,H6853=3,H6853=4,H6853=5,H6853=6,H6853=7,H6853=24),"OFF","ON")</f>
        <v>ON</v>
      </c>
      <c r="F6853" s="13">
        <f t="shared" si="1389"/>
        <v>43629</v>
      </c>
      <c r="G6853" s="14" t="str">
        <f t="shared" si="1388"/>
        <v>Avg of 4 NM Projects</v>
      </c>
      <c r="H6853" s="15">
        <f t="shared" si="1390"/>
        <v>10</v>
      </c>
      <c r="I6853" s="93">
        <v>81.534999999999997</v>
      </c>
      <c r="J6853">
        <f t="shared" si="1391"/>
        <v>0.45806179775280897</v>
      </c>
      <c r="K6853" s="4">
        <v>25.35</v>
      </c>
      <c r="L6853" s="4">
        <v>21.01</v>
      </c>
      <c r="M6853" s="16">
        <f t="shared" si="1392"/>
        <v>1.7130503500000001</v>
      </c>
      <c r="N6853">
        <f t="shared" si="1393"/>
        <v>0</v>
      </c>
      <c r="O6853">
        <f t="shared" si="1394"/>
        <v>0</v>
      </c>
      <c r="P6853" s="63">
        <f t="shared" si="1395"/>
        <v>0</v>
      </c>
    </row>
    <row r="6854" spans="1:16" x14ac:dyDescent="0.3">
      <c r="A6854">
        <f t="shared" si="1396"/>
        <v>2019</v>
      </c>
      <c r="B6854">
        <f t="shared" si="1397"/>
        <v>6</v>
      </c>
      <c r="C6854">
        <f t="shared" si="1398"/>
        <v>13</v>
      </c>
      <c r="D6854">
        <f t="shared" si="1399"/>
        <v>6</v>
      </c>
      <c r="E6854" t="str">
        <f t="shared" si="1400"/>
        <v>ON</v>
      </c>
      <c r="F6854" s="13">
        <f t="shared" si="1389"/>
        <v>43629</v>
      </c>
      <c r="G6854" s="14" t="str">
        <f t="shared" ref="G6854:G6917" si="1401">+G6853</f>
        <v>Avg of 4 NM Projects</v>
      </c>
      <c r="H6854" s="15">
        <f t="shared" si="1390"/>
        <v>11</v>
      </c>
      <c r="I6854" s="93">
        <v>74.875</v>
      </c>
      <c r="J6854">
        <f t="shared" si="1391"/>
        <v>0.42064606741573035</v>
      </c>
      <c r="K6854" s="4">
        <v>26.99</v>
      </c>
      <c r="L6854" s="4">
        <v>21.09</v>
      </c>
      <c r="M6854" s="16">
        <f t="shared" si="1392"/>
        <v>1.5791137499999999</v>
      </c>
      <c r="N6854">
        <f t="shared" si="1393"/>
        <v>0</v>
      </c>
      <c r="O6854">
        <f t="shared" si="1394"/>
        <v>0</v>
      </c>
      <c r="P6854" s="63">
        <f t="shared" si="1395"/>
        <v>0</v>
      </c>
    </row>
    <row r="6855" spans="1:16" x14ac:dyDescent="0.3">
      <c r="A6855">
        <f t="shared" si="1396"/>
        <v>2019</v>
      </c>
      <c r="B6855">
        <f t="shared" si="1397"/>
        <v>6</v>
      </c>
      <c r="C6855">
        <f t="shared" si="1398"/>
        <v>13</v>
      </c>
      <c r="D6855">
        <f t="shared" si="1399"/>
        <v>6</v>
      </c>
      <c r="E6855" t="str">
        <f t="shared" si="1400"/>
        <v>ON</v>
      </c>
      <c r="F6855" s="13">
        <f t="shared" si="1389"/>
        <v>43629</v>
      </c>
      <c r="G6855" s="14" t="str">
        <f t="shared" si="1401"/>
        <v>Avg of 4 NM Projects</v>
      </c>
      <c r="H6855" s="15">
        <f t="shared" si="1390"/>
        <v>12</v>
      </c>
      <c r="I6855" s="93">
        <v>68.864999999999995</v>
      </c>
      <c r="J6855">
        <f t="shared" si="1391"/>
        <v>0.38688202247191006</v>
      </c>
      <c r="K6855" s="4">
        <v>28.8</v>
      </c>
      <c r="L6855" s="4">
        <v>23.66</v>
      </c>
      <c r="M6855" s="16">
        <f t="shared" si="1392"/>
        <v>1.6293458999999999</v>
      </c>
      <c r="N6855">
        <f t="shared" si="1393"/>
        <v>0</v>
      </c>
      <c r="O6855">
        <f t="shared" si="1394"/>
        <v>0</v>
      </c>
      <c r="P6855" s="63">
        <f t="shared" si="1395"/>
        <v>0</v>
      </c>
    </row>
    <row r="6856" spans="1:16" x14ac:dyDescent="0.3">
      <c r="A6856">
        <f t="shared" si="1396"/>
        <v>2019</v>
      </c>
      <c r="B6856">
        <f t="shared" si="1397"/>
        <v>6</v>
      </c>
      <c r="C6856">
        <f t="shared" si="1398"/>
        <v>13</v>
      </c>
      <c r="D6856">
        <f t="shared" si="1399"/>
        <v>6</v>
      </c>
      <c r="E6856" t="str">
        <f t="shared" si="1400"/>
        <v>ON</v>
      </c>
      <c r="F6856" s="13">
        <f t="shared" si="1389"/>
        <v>43629</v>
      </c>
      <c r="G6856" s="14" t="str">
        <f t="shared" si="1401"/>
        <v>Avg of 4 NM Projects</v>
      </c>
      <c r="H6856" s="15">
        <f t="shared" si="1390"/>
        <v>13</v>
      </c>
      <c r="I6856" s="93">
        <v>56.2</v>
      </c>
      <c r="J6856">
        <f t="shared" si="1391"/>
        <v>0.31573033707865172</v>
      </c>
      <c r="K6856" s="4">
        <v>26.57</v>
      </c>
      <c r="L6856" s="4">
        <v>19.88</v>
      </c>
      <c r="M6856" s="16">
        <f t="shared" si="1392"/>
        <v>1.117256</v>
      </c>
      <c r="N6856">
        <f t="shared" si="1393"/>
        <v>0</v>
      </c>
      <c r="O6856">
        <f t="shared" si="1394"/>
        <v>0</v>
      </c>
      <c r="P6856" s="63">
        <f t="shared" si="1395"/>
        <v>0</v>
      </c>
    </row>
    <row r="6857" spans="1:16" x14ac:dyDescent="0.3">
      <c r="A6857">
        <f t="shared" si="1396"/>
        <v>2019</v>
      </c>
      <c r="B6857">
        <f t="shared" si="1397"/>
        <v>6</v>
      </c>
      <c r="C6857">
        <f t="shared" si="1398"/>
        <v>13</v>
      </c>
      <c r="D6857">
        <f t="shared" si="1399"/>
        <v>6</v>
      </c>
      <c r="E6857" t="str">
        <f t="shared" si="1400"/>
        <v>ON</v>
      </c>
      <c r="F6857" s="13">
        <f t="shared" si="1389"/>
        <v>43629</v>
      </c>
      <c r="G6857" s="14" t="str">
        <f t="shared" si="1401"/>
        <v>Avg of 4 NM Projects</v>
      </c>
      <c r="H6857" s="15">
        <f t="shared" si="1390"/>
        <v>14</v>
      </c>
      <c r="I6857" s="93">
        <v>49.534999999999997</v>
      </c>
      <c r="J6857">
        <f t="shared" si="1391"/>
        <v>0.27828651685393258</v>
      </c>
      <c r="K6857" s="4">
        <v>25.9</v>
      </c>
      <c r="L6857" s="4">
        <v>24.44</v>
      </c>
      <c r="M6857" s="16">
        <f t="shared" si="1392"/>
        <v>1.2106353999999999</v>
      </c>
      <c r="N6857">
        <f t="shared" si="1393"/>
        <v>0</v>
      </c>
      <c r="O6857">
        <f t="shared" si="1394"/>
        <v>0</v>
      </c>
      <c r="P6857" s="63">
        <f t="shared" si="1395"/>
        <v>0</v>
      </c>
    </row>
    <row r="6858" spans="1:16" x14ac:dyDescent="0.3">
      <c r="A6858">
        <f t="shared" si="1396"/>
        <v>2019</v>
      </c>
      <c r="B6858">
        <f t="shared" si="1397"/>
        <v>6</v>
      </c>
      <c r="C6858">
        <f t="shared" si="1398"/>
        <v>13</v>
      </c>
      <c r="D6858">
        <f t="shared" si="1399"/>
        <v>6</v>
      </c>
      <c r="E6858" t="str">
        <f t="shared" si="1400"/>
        <v>ON</v>
      </c>
      <c r="F6858" s="13">
        <f t="shared" si="1389"/>
        <v>43629</v>
      </c>
      <c r="G6858" s="14" t="str">
        <f t="shared" si="1401"/>
        <v>Avg of 4 NM Projects</v>
      </c>
      <c r="H6858" s="15">
        <f t="shared" si="1390"/>
        <v>15</v>
      </c>
      <c r="I6858" s="93">
        <v>87.685000000000002</v>
      </c>
      <c r="J6858">
        <f t="shared" si="1391"/>
        <v>0.49261235955056182</v>
      </c>
      <c r="K6858" s="4">
        <v>24.24</v>
      </c>
      <c r="L6858" s="4">
        <v>22.83</v>
      </c>
      <c r="M6858" s="16">
        <f t="shared" si="1392"/>
        <v>2.0018485500000001</v>
      </c>
      <c r="N6858">
        <f t="shared" si="1393"/>
        <v>0</v>
      </c>
      <c r="O6858">
        <f t="shared" si="1394"/>
        <v>0</v>
      </c>
      <c r="P6858" s="63">
        <f t="shared" si="1395"/>
        <v>0</v>
      </c>
    </row>
    <row r="6859" spans="1:16" x14ac:dyDescent="0.3">
      <c r="A6859">
        <f t="shared" si="1396"/>
        <v>2019</v>
      </c>
      <c r="B6859">
        <f t="shared" si="1397"/>
        <v>6</v>
      </c>
      <c r="C6859">
        <f t="shared" si="1398"/>
        <v>13</v>
      </c>
      <c r="D6859">
        <f t="shared" si="1399"/>
        <v>6</v>
      </c>
      <c r="E6859" t="str">
        <f t="shared" si="1400"/>
        <v>ON</v>
      </c>
      <c r="F6859" s="13">
        <f t="shared" si="1389"/>
        <v>43629</v>
      </c>
      <c r="G6859" s="14" t="str">
        <f t="shared" si="1401"/>
        <v>Avg of 4 NM Projects</v>
      </c>
      <c r="H6859" s="15">
        <f t="shared" si="1390"/>
        <v>16</v>
      </c>
      <c r="I6859" s="93">
        <v>66.429999999999993</v>
      </c>
      <c r="J6859">
        <f t="shared" si="1391"/>
        <v>0.37320224719101119</v>
      </c>
      <c r="K6859" s="4">
        <v>23.12</v>
      </c>
      <c r="L6859" s="4">
        <v>20.25</v>
      </c>
      <c r="M6859" s="16">
        <f t="shared" si="1392"/>
        <v>1.3452074999999997</v>
      </c>
      <c r="N6859">
        <f t="shared" si="1393"/>
        <v>0</v>
      </c>
      <c r="O6859">
        <f t="shared" si="1394"/>
        <v>0</v>
      </c>
      <c r="P6859" s="63">
        <f t="shared" si="1395"/>
        <v>0</v>
      </c>
    </row>
    <row r="6860" spans="1:16" x14ac:dyDescent="0.3">
      <c r="A6860">
        <f t="shared" si="1396"/>
        <v>2019</v>
      </c>
      <c r="B6860">
        <f t="shared" si="1397"/>
        <v>6</v>
      </c>
      <c r="C6860">
        <f t="shared" si="1398"/>
        <v>13</v>
      </c>
      <c r="D6860">
        <f t="shared" si="1399"/>
        <v>6</v>
      </c>
      <c r="E6860" t="str">
        <f t="shared" si="1400"/>
        <v>ON</v>
      </c>
      <c r="F6860" s="13">
        <f t="shared" si="1389"/>
        <v>43629</v>
      </c>
      <c r="G6860" s="14" t="str">
        <f t="shared" si="1401"/>
        <v>Avg of 4 NM Projects</v>
      </c>
      <c r="H6860" s="15">
        <f t="shared" si="1390"/>
        <v>17</v>
      </c>
      <c r="I6860" s="93">
        <v>44.67</v>
      </c>
      <c r="J6860">
        <f t="shared" si="1391"/>
        <v>0.25095505617977532</v>
      </c>
      <c r="K6860" s="4">
        <v>24.09</v>
      </c>
      <c r="L6860" s="4">
        <v>19.29</v>
      </c>
      <c r="M6860" s="16">
        <f t="shared" si="1392"/>
        <v>0.86168429999999996</v>
      </c>
      <c r="N6860">
        <f t="shared" si="1393"/>
        <v>0</v>
      </c>
      <c r="O6860">
        <f t="shared" si="1394"/>
        <v>0</v>
      </c>
      <c r="P6860" s="63">
        <f t="shared" si="1395"/>
        <v>0</v>
      </c>
    </row>
    <row r="6861" spans="1:16" x14ac:dyDescent="0.3">
      <c r="A6861">
        <f t="shared" si="1396"/>
        <v>2019</v>
      </c>
      <c r="B6861">
        <f t="shared" si="1397"/>
        <v>6</v>
      </c>
      <c r="C6861">
        <f t="shared" si="1398"/>
        <v>13</v>
      </c>
      <c r="D6861">
        <f t="shared" si="1399"/>
        <v>6</v>
      </c>
      <c r="E6861" t="str">
        <f t="shared" si="1400"/>
        <v>ON</v>
      </c>
      <c r="F6861" s="13">
        <f t="shared" si="1389"/>
        <v>43629</v>
      </c>
      <c r="G6861" s="14" t="str">
        <f t="shared" si="1401"/>
        <v>Avg of 4 NM Projects</v>
      </c>
      <c r="H6861" s="15">
        <f t="shared" si="1390"/>
        <v>18</v>
      </c>
      <c r="I6861" s="93">
        <v>20.48</v>
      </c>
      <c r="J6861">
        <f t="shared" si="1391"/>
        <v>0.1150561797752809</v>
      </c>
      <c r="K6861" s="4">
        <v>23.35</v>
      </c>
      <c r="L6861" s="4">
        <v>19.63</v>
      </c>
      <c r="M6861" s="16">
        <f t="shared" si="1392"/>
        <v>0.4020224</v>
      </c>
      <c r="N6861">
        <f t="shared" si="1393"/>
        <v>0</v>
      </c>
      <c r="O6861">
        <f t="shared" si="1394"/>
        <v>0</v>
      </c>
      <c r="P6861" s="63">
        <f t="shared" si="1395"/>
        <v>0</v>
      </c>
    </row>
    <row r="6862" spans="1:16" x14ac:dyDescent="0.3">
      <c r="A6862">
        <f t="shared" si="1396"/>
        <v>2019</v>
      </c>
      <c r="B6862">
        <f t="shared" si="1397"/>
        <v>6</v>
      </c>
      <c r="C6862">
        <f t="shared" si="1398"/>
        <v>13</v>
      </c>
      <c r="D6862">
        <f t="shared" si="1399"/>
        <v>6</v>
      </c>
      <c r="E6862" t="str">
        <f t="shared" si="1400"/>
        <v>ON</v>
      </c>
      <c r="F6862" s="13">
        <f t="shared" si="1389"/>
        <v>43629</v>
      </c>
      <c r="G6862" s="14" t="str">
        <f t="shared" si="1401"/>
        <v>Avg of 4 NM Projects</v>
      </c>
      <c r="H6862" s="15">
        <f t="shared" si="1390"/>
        <v>19</v>
      </c>
      <c r="I6862" s="93">
        <v>6.665</v>
      </c>
      <c r="J6862">
        <f t="shared" si="1391"/>
        <v>3.74438202247191E-2</v>
      </c>
      <c r="K6862" s="4">
        <v>22.87</v>
      </c>
      <c r="L6862" s="4">
        <v>19.87</v>
      </c>
      <c r="M6862" s="16">
        <f t="shared" si="1392"/>
        <v>0.13243354999999998</v>
      </c>
      <c r="N6862">
        <f t="shared" si="1393"/>
        <v>0</v>
      </c>
      <c r="O6862">
        <f t="shared" si="1394"/>
        <v>0</v>
      </c>
      <c r="P6862" s="63">
        <f t="shared" si="1395"/>
        <v>0</v>
      </c>
    </row>
    <row r="6863" spans="1:16" x14ac:dyDescent="0.3">
      <c r="A6863">
        <f t="shared" si="1396"/>
        <v>2019</v>
      </c>
      <c r="B6863">
        <f t="shared" si="1397"/>
        <v>6</v>
      </c>
      <c r="C6863">
        <f t="shared" si="1398"/>
        <v>13</v>
      </c>
      <c r="D6863">
        <f t="shared" si="1399"/>
        <v>6</v>
      </c>
      <c r="E6863" t="str">
        <f t="shared" si="1400"/>
        <v>ON</v>
      </c>
      <c r="F6863" s="13">
        <f t="shared" si="1389"/>
        <v>43629</v>
      </c>
      <c r="G6863" s="14" t="str">
        <f t="shared" si="1401"/>
        <v>Avg of 4 NM Projects</v>
      </c>
      <c r="H6863" s="15">
        <f t="shared" si="1390"/>
        <v>20</v>
      </c>
      <c r="I6863" s="93">
        <v>3.33</v>
      </c>
      <c r="J6863">
        <f t="shared" si="1391"/>
        <v>1.8707865168539325E-2</v>
      </c>
      <c r="K6863" s="4">
        <v>23.52</v>
      </c>
      <c r="L6863" s="4">
        <v>19.329999999999998</v>
      </c>
      <c r="M6863" s="16">
        <f t="shared" si="1392"/>
        <v>6.4368899999999993E-2</v>
      </c>
      <c r="N6863">
        <f t="shared" si="1393"/>
        <v>0</v>
      </c>
      <c r="O6863">
        <f t="shared" si="1394"/>
        <v>0</v>
      </c>
      <c r="P6863" s="63">
        <f t="shared" si="1395"/>
        <v>0</v>
      </c>
    </row>
    <row r="6864" spans="1:16" x14ac:dyDescent="0.3">
      <c r="A6864">
        <f t="shared" si="1396"/>
        <v>2019</v>
      </c>
      <c r="B6864">
        <f t="shared" si="1397"/>
        <v>6</v>
      </c>
      <c r="C6864">
        <f t="shared" si="1398"/>
        <v>13</v>
      </c>
      <c r="D6864">
        <f t="shared" si="1399"/>
        <v>6</v>
      </c>
      <c r="E6864" t="str">
        <f t="shared" si="1400"/>
        <v>ON</v>
      </c>
      <c r="F6864" s="13">
        <f t="shared" si="1389"/>
        <v>43629</v>
      </c>
      <c r="G6864" s="14" t="str">
        <f t="shared" si="1401"/>
        <v>Avg of 4 NM Projects</v>
      </c>
      <c r="H6864" s="15">
        <f t="shared" si="1390"/>
        <v>21</v>
      </c>
      <c r="I6864" s="93">
        <v>0</v>
      </c>
      <c r="J6864">
        <f t="shared" si="1391"/>
        <v>0</v>
      </c>
      <c r="K6864" s="4">
        <v>24.02</v>
      </c>
      <c r="L6864" s="4">
        <v>25.01</v>
      </c>
      <c r="M6864" s="16">
        <f t="shared" si="1392"/>
        <v>0</v>
      </c>
      <c r="N6864">
        <f t="shared" si="1393"/>
        <v>1</v>
      </c>
      <c r="O6864">
        <f t="shared" si="1394"/>
        <v>0</v>
      </c>
      <c r="P6864" s="63">
        <f t="shared" si="1395"/>
        <v>0</v>
      </c>
    </row>
    <row r="6865" spans="1:18" x14ac:dyDescent="0.3">
      <c r="A6865">
        <f t="shared" si="1396"/>
        <v>2019</v>
      </c>
      <c r="B6865">
        <f t="shared" si="1397"/>
        <v>6</v>
      </c>
      <c r="C6865">
        <f t="shared" si="1398"/>
        <v>13</v>
      </c>
      <c r="D6865">
        <f t="shared" si="1399"/>
        <v>6</v>
      </c>
      <c r="E6865" t="str">
        <f t="shared" si="1400"/>
        <v>ON</v>
      </c>
      <c r="F6865" s="13">
        <f t="shared" si="1389"/>
        <v>43629</v>
      </c>
      <c r="G6865" s="14" t="str">
        <f t="shared" si="1401"/>
        <v>Avg of 4 NM Projects</v>
      </c>
      <c r="H6865" s="15">
        <f t="shared" si="1390"/>
        <v>22</v>
      </c>
      <c r="I6865" s="93">
        <v>0</v>
      </c>
      <c r="J6865">
        <f t="shared" si="1391"/>
        <v>0</v>
      </c>
      <c r="K6865" s="4">
        <v>21.19</v>
      </c>
      <c r="L6865" s="4">
        <v>18.850000000000001</v>
      </c>
      <c r="M6865" s="16">
        <f t="shared" si="1392"/>
        <v>0</v>
      </c>
      <c r="N6865">
        <f t="shared" si="1393"/>
        <v>1</v>
      </c>
      <c r="O6865">
        <f t="shared" si="1394"/>
        <v>0</v>
      </c>
      <c r="P6865" s="63">
        <f t="shared" si="1395"/>
        <v>0</v>
      </c>
    </row>
    <row r="6866" spans="1:18" x14ac:dyDescent="0.3">
      <c r="A6866">
        <f t="shared" si="1396"/>
        <v>2019</v>
      </c>
      <c r="B6866">
        <f t="shared" si="1397"/>
        <v>6</v>
      </c>
      <c r="C6866">
        <f t="shared" si="1398"/>
        <v>13</v>
      </c>
      <c r="D6866">
        <f t="shared" si="1399"/>
        <v>6</v>
      </c>
      <c r="E6866" t="str">
        <f t="shared" si="1400"/>
        <v>ON</v>
      </c>
      <c r="F6866" s="13">
        <f t="shared" si="1389"/>
        <v>43629</v>
      </c>
      <c r="G6866" s="14" t="str">
        <f t="shared" si="1401"/>
        <v>Avg of 4 NM Projects</v>
      </c>
      <c r="H6866" s="15">
        <f t="shared" si="1390"/>
        <v>23</v>
      </c>
      <c r="I6866" s="93">
        <v>0</v>
      </c>
      <c r="J6866">
        <f t="shared" si="1391"/>
        <v>0</v>
      </c>
      <c r="K6866" s="4">
        <v>19.600000000000001</v>
      </c>
      <c r="L6866" s="4">
        <v>16.91</v>
      </c>
      <c r="M6866" s="16">
        <f t="shared" si="1392"/>
        <v>0</v>
      </c>
      <c r="N6866">
        <f t="shared" si="1393"/>
        <v>1</v>
      </c>
      <c r="O6866">
        <f t="shared" si="1394"/>
        <v>0</v>
      </c>
      <c r="P6866" s="63">
        <f t="shared" si="1395"/>
        <v>0</v>
      </c>
    </row>
    <row r="6867" spans="1:18" x14ac:dyDescent="0.3">
      <c r="A6867">
        <f t="shared" si="1396"/>
        <v>2019</v>
      </c>
      <c r="B6867">
        <f t="shared" si="1397"/>
        <v>6</v>
      </c>
      <c r="C6867">
        <f t="shared" si="1398"/>
        <v>13</v>
      </c>
      <c r="D6867">
        <f t="shared" si="1399"/>
        <v>6</v>
      </c>
      <c r="E6867" t="str">
        <f t="shared" si="1400"/>
        <v>OFF</v>
      </c>
      <c r="F6867" s="13">
        <f t="shared" si="1389"/>
        <v>43629</v>
      </c>
      <c r="G6867" s="14" t="str">
        <f t="shared" si="1401"/>
        <v>Avg of 4 NM Projects</v>
      </c>
      <c r="H6867" s="15">
        <f t="shared" si="1390"/>
        <v>24</v>
      </c>
      <c r="I6867" s="93">
        <v>-0.13</v>
      </c>
      <c r="J6867">
        <f t="shared" si="1391"/>
        <v>-7.3033707865168538E-4</v>
      </c>
      <c r="K6867" s="4">
        <v>16.87</v>
      </c>
      <c r="L6867" s="4">
        <v>15.65</v>
      </c>
      <c r="M6867" s="16">
        <f t="shared" si="1392"/>
        <v>-2.0344999999999999E-3</v>
      </c>
      <c r="N6867">
        <f t="shared" si="1393"/>
        <v>0</v>
      </c>
      <c r="O6867">
        <f t="shared" si="1394"/>
        <v>0</v>
      </c>
      <c r="P6867" s="63">
        <f t="shared" si="1395"/>
        <v>0</v>
      </c>
    </row>
    <row r="6868" spans="1:18" x14ac:dyDescent="0.3">
      <c r="A6868">
        <f t="shared" si="1396"/>
        <v>2019</v>
      </c>
      <c r="B6868">
        <f t="shared" si="1397"/>
        <v>6</v>
      </c>
      <c r="C6868">
        <f t="shared" si="1398"/>
        <v>14</v>
      </c>
      <c r="D6868">
        <f t="shared" si="1399"/>
        <v>7</v>
      </c>
      <c r="E6868" t="str">
        <f t="shared" si="1400"/>
        <v>OFF</v>
      </c>
      <c r="F6868" s="13">
        <f t="shared" si="1389"/>
        <v>43630</v>
      </c>
      <c r="G6868" s="14" t="str">
        <f t="shared" si="1401"/>
        <v>Avg of 4 NM Projects</v>
      </c>
      <c r="H6868" s="15">
        <f t="shared" si="1390"/>
        <v>1</v>
      </c>
      <c r="I6868" s="93">
        <v>0</v>
      </c>
      <c r="J6868">
        <f t="shared" si="1391"/>
        <v>0</v>
      </c>
      <c r="K6868" s="4">
        <v>15.89</v>
      </c>
      <c r="L6868" s="4">
        <v>5.17</v>
      </c>
      <c r="M6868" s="16">
        <f t="shared" si="1392"/>
        <v>0</v>
      </c>
      <c r="N6868">
        <f t="shared" si="1393"/>
        <v>1</v>
      </c>
      <c r="O6868">
        <f t="shared" si="1394"/>
        <v>0</v>
      </c>
      <c r="P6868" s="63">
        <f t="shared" si="1395"/>
        <v>0</v>
      </c>
      <c r="Q6868" s="34"/>
      <c r="R6868" s="34"/>
    </row>
    <row r="6869" spans="1:18" x14ac:dyDescent="0.3">
      <c r="A6869">
        <f t="shared" si="1396"/>
        <v>2019</v>
      </c>
      <c r="B6869">
        <f t="shared" si="1397"/>
        <v>6</v>
      </c>
      <c r="C6869">
        <f t="shared" si="1398"/>
        <v>14</v>
      </c>
      <c r="D6869">
        <f t="shared" si="1399"/>
        <v>7</v>
      </c>
      <c r="E6869" t="str">
        <f t="shared" si="1400"/>
        <v>OFF</v>
      </c>
      <c r="F6869" s="13">
        <f t="shared" si="1389"/>
        <v>43630</v>
      </c>
      <c r="G6869" s="14" t="str">
        <f t="shared" si="1401"/>
        <v>Avg of 4 NM Projects</v>
      </c>
      <c r="H6869" s="15">
        <f t="shared" si="1390"/>
        <v>2</v>
      </c>
      <c r="I6869" s="93">
        <v>-0.13</v>
      </c>
      <c r="J6869">
        <f t="shared" si="1391"/>
        <v>-7.3033707865168538E-4</v>
      </c>
      <c r="K6869" s="4">
        <v>15.43</v>
      </c>
      <c r="L6869" s="4">
        <v>10.48</v>
      </c>
      <c r="M6869" s="16">
        <f t="shared" si="1392"/>
        <v>-1.3624000000000002E-3</v>
      </c>
      <c r="N6869">
        <f t="shared" si="1393"/>
        <v>0</v>
      </c>
      <c r="O6869">
        <f t="shared" si="1394"/>
        <v>0</v>
      </c>
      <c r="P6869" s="63">
        <f t="shared" si="1395"/>
        <v>0</v>
      </c>
    </row>
    <row r="6870" spans="1:18" x14ac:dyDescent="0.3">
      <c r="A6870">
        <f t="shared" si="1396"/>
        <v>2019</v>
      </c>
      <c r="B6870">
        <f t="shared" si="1397"/>
        <v>6</v>
      </c>
      <c r="C6870">
        <f t="shared" si="1398"/>
        <v>14</v>
      </c>
      <c r="D6870">
        <f t="shared" si="1399"/>
        <v>7</v>
      </c>
      <c r="E6870" t="str">
        <f t="shared" si="1400"/>
        <v>OFF</v>
      </c>
      <c r="F6870" s="13">
        <f t="shared" si="1389"/>
        <v>43630</v>
      </c>
      <c r="G6870" s="14" t="str">
        <f t="shared" si="1401"/>
        <v>Avg of 4 NM Projects</v>
      </c>
      <c r="H6870" s="15">
        <f t="shared" si="1390"/>
        <v>3</v>
      </c>
      <c r="I6870" s="93">
        <v>-0.13</v>
      </c>
      <c r="J6870">
        <f t="shared" si="1391"/>
        <v>-7.3033707865168538E-4</v>
      </c>
      <c r="K6870" s="4">
        <v>13.98</v>
      </c>
      <c r="L6870" s="4">
        <v>8.74</v>
      </c>
      <c r="M6870" s="16">
        <f t="shared" si="1392"/>
        <v>-1.1362000000000002E-3</v>
      </c>
      <c r="N6870">
        <f t="shared" si="1393"/>
        <v>0</v>
      </c>
      <c r="O6870">
        <f t="shared" si="1394"/>
        <v>0</v>
      </c>
      <c r="P6870" s="63">
        <f t="shared" si="1395"/>
        <v>0</v>
      </c>
    </row>
    <row r="6871" spans="1:18" x14ac:dyDescent="0.3">
      <c r="A6871">
        <f t="shared" si="1396"/>
        <v>2019</v>
      </c>
      <c r="B6871">
        <f t="shared" si="1397"/>
        <v>6</v>
      </c>
      <c r="C6871">
        <f t="shared" si="1398"/>
        <v>14</v>
      </c>
      <c r="D6871">
        <f t="shared" si="1399"/>
        <v>7</v>
      </c>
      <c r="E6871" t="str">
        <f t="shared" si="1400"/>
        <v>OFF</v>
      </c>
      <c r="F6871" s="13">
        <f t="shared" si="1389"/>
        <v>43630</v>
      </c>
      <c r="G6871" s="14" t="str">
        <f t="shared" si="1401"/>
        <v>Avg of 4 NM Projects</v>
      </c>
      <c r="H6871" s="15">
        <f t="shared" si="1390"/>
        <v>4</v>
      </c>
      <c r="I6871" s="93">
        <v>0</v>
      </c>
      <c r="J6871">
        <f t="shared" si="1391"/>
        <v>0</v>
      </c>
      <c r="K6871" s="4">
        <v>15.35</v>
      </c>
      <c r="L6871" s="4">
        <v>9.06</v>
      </c>
      <c r="M6871" s="16">
        <f t="shared" si="1392"/>
        <v>0</v>
      </c>
      <c r="N6871">
        <f t="shared" si="1393"/>
        <v>1</v>
      </c>
      <c r="O6871">
        <f t="shared" si="1394"/>
        <v>0</v>
      </c>
      <c r="P6871" s="63">
        <f t="shared" si="1395"/>
        <v>0</v>
      </c>
    </row>
    <row r="6872" spans="1:18" x14ac:dyDescent="0.3">
      <c r="A6872">
        <f t="shared" si="1396"/>
        <v>2019</v>
      </c>
      <c r="B6872">
        <f t="shared" si="1397"/>
        <v>6</v>
      </c>
      <c r="C6872">
        <f t="shared" si="1398"/>
        <v>14</v>
      </c>
      <c r="D6872">
        <f t="shared" si="1399"/>
        <v>7</v>
      </c>
      <c r="E6872" t="str">
        <f t="shared" si="1400"/>
        <v>OFF</v>
      </c>
      <c r="F6872" s="13">
        <f t="shared" si="1389"/>
        <v>43630</v>
      </c>
      <c r="G6872" s="14" t="str">
        <f t="shared" si="1401"/>
        <v>Avg of 4 NM Projects</v>
      </c>
      <c r="H6872" s="15">
        <f t="shared" si="1390"/>
        <v>5</v>
      </c>
      <c r="I6872" s="93">
        <v>-0.26</v>
      </c>
      <c r="J6872">
        <f t="shared" si="1391"/>
        <v>-1.4606741573033708E-3</v>
      </c>
      <c r="K6872" s="4">
        <v>14.97</v>
      </c>
      <c r="L6872" s="4">
        <v>13.25</v>
      </c>
      <c r="M6872" s="16">
        <f t="shared" si="1392"/>
        <v>-3.4450000000000001E-3</v>
      </c>
      <c r="N6872">
        <f t="shared" si="1393"/>
        <v>0</v>
      </c>
      <c r="O6872">
        <f t="shared" si="1394"/>
        <v>0</v>
      </c>
      <c r="P6872" s="63">
        <f t="shared" si="1395"/>
        <v>0</v>
      </c>
    </row>
    <row r="6873" spans="1:18" x14ac:dyDescent="0.3">
      <c r="A6873">
        <f t="shared" si="1396"/>
        <v>2019</v>
      </c>
      <c r="B6873">
        <f t="shared" si="1397"/>
        <v>6</v>
      </c>
      <c r="C6873">
        <f t="shared" si="1398"/>
        <v>14</v>
      </c>
      <c r="D6873">
        <f t="shared" si="1399"/>
        <v>7</v>
      </c>
      <c r="E6873" t="str">
        <f t="shared" si="1400"/>
        <v>OFF</v>
      </c>
      <c r="F6873" s="13">
        <f t="shared" si="1389"/>
        <v>43630</v>
      </c>
      <c r="G6873" s="14" t="str">
        <f t="shared" si="1401"/>
        <v>Avg of 4 NM Projects</v>
      </c>
      <c r="H6873" s="15">
        <f t="shared" si="1390"/>
        <v>6</v>
      </c>
      <c r="I6873" s="93">
        <v>0.51500000000000001</v>
      </c>
      <c r="J6873">
        <f t="shared" si="1391"/>
        <v>2.8932584269662923E-3</v>
      </c>
      <c r="K6873" s="4">
        <v>15.69</v>
      </c>
      <c r="L6873" s="4">
        <v>14.98</v>
      </c>
      <c r="M6873" s="16">
        <f t="shared" si="1392"/>
        <v>7.7147000000000006E-3</v>
      </c>
      <c r="N6873">
        <f t="shared" si="1393"/>
        <v>0</v>
      </c>
      <c r="O6873">
        <f t="shared" si="1394"/>
        <v>0</v>
      </c>
      <c r="P6873" s="63">
        <f t="shared" si="1395"/>
        <v>0</v>
      </c>
    </row>
    <row r="6874" spans="1:18" x14ac:dyDescent="0.3">
      <c r="A6874">
        <f t="shared" si="1396"/>
        <v>2019</v>
      </c>
      <c r="B6874">
        <f t="shared" si="1397"/>
        <v>6</v>
      </c>
      <c r="C6874">
        <f t="shared" si="1398"/>
        <v>14</v>
      </c>
      <c r="D6874">
        <f t="shared" si="1399"/>
        <v>7</v>
      </c>
      <c r="E6874" t="str">
        <f t="shared" si="1400"/>
        <v>OFF</v>
      </c>
      <c r="F6874" s="13">
        <f t="shared" si="1389"/>
        <v>43630</v>
      </c>
      <c r="G6874" s="14" t="str">
        <f t="shared" si="1401"/>
        <v>Avg of 4 NM Projects</v>
      </c>
      <c r="H6874" s="15">
        <f t="shared" si="1390"/>
        <v>7</v>
      </c>
      <c r="I6874" s="93">
        <v>7.9450000000000003</v>
      </c>
      <c r="J6874">
        <f t="shared" si="1391"/>
        <v>4.4634831460674158E-2</v>
      </c>
      <c r="K6874" s="4">
        <v>20.2</v>
      </c>
      <c r="L6874" s="4">
        <v>15.09</v>
      </c>
      <c r="M6874" s="16">
        <f t="shared" si="1392"/>
        <v>0.11989005</v>
      </c>
      <c r="N6874">
        <f t="shared" si="1393"/>
        <v>0</v>
      </c>
      <c r="O6874">
        <f t="shared" si="1394"/>
        <v>0</v>
      </c>
      <c r="P6874" s="63">
        <f t="shared" si="1395"/>
        <v>0</v>
      </c>
    </row>
    <row r="6875" spans="1:18" x14ac:dyDescent="0.3">
      <c r="A6875">
        <f t="shared" si="1396"/>
        <v>2019</v>
      </c>
      <c r="B6875">
        <f t="shared" si="1397"/>
        <v>6</v>
      </c>
      <c r="C6875">
        <f t="shared" si="1398"/>
        <v>14</v>
      </c>
      <c r="D6875">
        <f t="shared" si="1399"/>
        <v>7</v>
      </c>
      <c r="E6875" t="str">
        <f t="shared" si="1400"/>
        <v>OFF</v>
      </c>
      <c r="F6875" s="13">
        <f t="shared" si="1389"/>
        <v>43630</v>
      </c>
      <c r="G6875" s="14" t="str">
        <f t="shared" si="1401"/>
        <v>Avg of 4 NM Projects</v>
      </c>
      <c r="H6875" s="15">
        <f t="shared" si="1390"/>
        <v>8</v>
      </c>
      <c r="I6875" s="93">
        <v>28.674999999999997</v>
      </c>
      <c r="J6875">
        <f t="shared" si="1391"/>
        <v>0.1610955056179775</v>
      </c>
      <c r="K6875" s="4">
        <v>20.78</v>
      </c>
      <c r="L6875" s="4">
        <v>15.49</v>
      </c>
      <c r="M6875" s="16">
        <f t="shared" si="1392"/>
        <v>0.44417574999999992</v>
      </c>
      <c r="N6875">
        <f t="shared" si="1393"/>
        <v>0</v>
      </c>
      <c r="O6875">
        <f t="shared" si="1394"/>
        <v>0</v>
      </c>
      <c r="P6875" s="63">
        <f t="shared" si="1395"/>
        <v>0</v>
      </c>
    </row>
    <row r="6876" spans="1:18" x14ac:dyDescent="0.3">
      <c r="A6876">
        <f t="shared" si="1396"/>
        <v>2019</v>
      </c>
      <c r="B6876">
        <f t="shared" si="1397"/>
        <v>6</v>
      </c>
      <c r="C6876">
        <f t="shared" si="1398"/>
        <v>14</v>
      </c>
      <c r="D6876">
        <f t="shared" si="1399"/>
        <v>7</v>
      </c>
      <c r="E6876" t="str">
        <f t="shared" si="1400"/>
        <v>OFF</v>
      </c>
      <c r="F6876" s="13">
        <f t="shared" si="1389"/>
        <v>43630</v>
      </c>
      <c r="G6876" s="14" t="str">
        <f t="shared" si="1401"/>
        <v>Avg of 4 NM Projects</v>
      </c>
      <c r="H6876" s="15">
        <f t="shared" si="1390"/>
        <v>9</v>
      </c>
      <c r="I6876" s="93">
        <v>45.95</v>
      </c>
      <c r="J6876">
        <f t="shared" si="1391"/>
        <v>0.25814606741573037</v>
      </c>
      <c r="K6876" s="4">
        <v>20.22</v>
      </c>
      <c r="L6876" s="4">
        <v>15.52</v>
      </c>
      <c r="M6876" s="16">
        <f t="shared" si="1392"/>
        <v>0.713144</v>
      </c>
      <c r="N6876">
        <f t="shared" si="1393"/>
        <v>0</v>
      </c>
      <c r="O6876">
        <f t="shared" si="1394"/>
        <v>0</v>
      </c>
      <c r="P6876" s="63">
        <f t="shared" si="1395"/>
        <v>0</v>
      </c>
    </row>
    <row r="6877" spans="1:18" x14ac:dyDescent="0.3">
      <c r="A6877">
        <f t="shared" si="1396"/>
        <v>2019</v>
      </c>
      <c r="B6877">
        <f t="shared" si="1397"/>
        <v>6</v>
      </c>
      <c r="C6877">
        <f t="shared" si="1398"/>
        <v>14</v>
      </c>
      <c r="D6877">
        <f t="shared" si="1399"/>
        <v>7</v>
      </c>
      <c r="E6877" t="str">
        <f t="shared" si="1400"/>
        <v>OFF</v>
      </c>
      <c r="F6877" s="13">
        <f t="shared" ref="F6877:F6940" si="1402">+F6853+1</f>
        <v>43630</v>
      </c>
      <c r="G6877" s="14" t="str">
        <f t="shared" si="1401"/>
        <v>Avg of 4 NM Projects</v>
      </c>
      <c r="H6877" s="15">
        <f t="shared" ref="H6877:H6940" si="1403">H6853</f>
        <v>10</v>
      </c>
      <c r="I6877" s="93">
        <v>70.91</v>
      </c>
      <c r="J6877">
        <f t="shared" si="1391"/>
        <v>0.39837078651685393</v>
      </c>
      <c r="K6877" s="4">
        <v>20.25</v>
      </c>
      <c r="L6877" s="4">
        <v>15.39</v>
      </c>
      <c r="M6877" s="16">
        <f t="shared" si="1392"/>
        <v>1.0913049000000001</v>
      </c>
      <c r="N6877">
        <f t="shared" si="1393"/>
        <v>0</v>
      </c>
      <c r="O6877">
        <f t="shared" si="1394"/>
        <v>0</v>
      </c>
      <c r="P6877" s="63">
        <f t="shared" si="1395"/>
        <v>0</v>
      </c>
    </row>
    <row r="6878" spans="1:18" x14ac:dyDescent="0.3">
      <c r="A6878">
        <f t="shared" si="1396"/>
        <v>2019</v>
      </c>
      <c r="B6878">
        <f t="shared" si="1397"/>
        <v>6</v>
      </c>
      <c r="C6878">
        <f t="shared" si="1398"/>
        <v>14</v>
      </c>
      <c r="D6878">
        <f t="shared" si="1399"/>
        <v>7</v>
      </c>
      <c r="E6878" t="str">
        <f t="shared" si="1400"/>
        <v>OFF</v>
      </c>
      <c r="F6878" s="13">
        <f t="shared" si="1402"/>
        <v>43630</v>
      </c>
      <c r="G6878" s="14" t="str">
        <f t="shared" si="1401"/>
        <v>Avg of 4 NM Projects</v>
      </c>
      <c r="H6878" s="15">
        <f t="shared" si="1403"/>
        <v>11</v>
      </c>
      <c r="I6878" s="93">
        <v>65.284999999999997</v>
      </c>
      <c r="J6878">
        <f t="shared" si="1391"/>
        <v>0.36676966292134827</v>
      </c>
      <c r="K6878" s="4">
        <v>20.51</v>
      </c>
      <c r="L6878" s="4">
        <v>16.28</v>
      </c>
      <c r="M6878" s="16">
        <f t="shared" si="1392"/>
        <v>1.0628397999999999</v>
      </c>
      <c r="N6878">
        <f t="shared" si="1393"/>
        <v>0</v>
      </c>
      <c r="O6878">
        <f t="shared" si="1394"/>
        <v>0</v>
      </c>
      <c r="P6878" s="63">
        <f t="shared" si="1395"/>
        <v>0</v>
      </c>
    </row>
    <row r="6879" spans="1:18" x14ac:dyDescent="0.3">
      <c r="A6879">
        <f t="shared" si="1396"/>
        <v>2019</v>
      </c>
      <c r="B6879">
        <f t="shared" si="1397"/>
        <v>6</v>
      </c>
      <c r="C6879">
        <f t="shared" si="1398"/>
        <v>14</v>
      </c>
      <c r="D6879">
        <f t="shared" si="1399"/>
        <v>7</v>
      </c>
      <c r="E6879" t="str">
        <f t="shared" si="1400"/>
        <v>OFF</v>
      </c>
      <c r="F6879" s="13">
        <f t="shared" si="1402"/>
        <v>43630</v>
      </c>
      <c r="G6879" s="14" t="str">
        <f t="shared" si="1401"/>
        <v>Avg of 4 NM Projects</v>
      </c>
      <c r="H6879" s="15">
        <f t="shared" si="1403"/>
        <v>12</v>
      </c>
      <c r="I6879" s="93">
        <v>74.495000000000005</v>
      </c>
      <c r="J6879">
        <f t="shared" si="1391"/>
        <v>0.41851123595505618</v>
      </c>
      <c r="K6879" s="4">
        <v>21.61</v>
      </c>
      <c r="L6879" s="4">
        <v>18.54</v>
      </c>
      <c r="M6879" s="16">
        <f t="shared" si="1392"/>
        <v>1.3811373</v>
      </c>
      <c r="N6879">
        <f t="shared" si="1393"/>
        <v>0</v>
      </c>
      <c r="O6879">
        <f t="shared" si="1394"/>
        <v>0</v>
      </c>
      <c r="P6879" s="63">
        <f t="shared" si="1395"/>
        <v>0</v>
      </c>
    </row>
    <row r="6880" spans="1:18" x14ac:dyDescent="0.3">
      <c r="A6880">
        <f t="shared" si="1396"/>
        <v>2019</v>
      </c>
      <c r="B6880">
        <f t="shared" si="1397"/>
        <v>6</v>
      </c>
      <c r="C6880">
        <f t="shared" si="1398"/>
        <v>14</v>
      </c>
      <c r="D6880">
        <f t="shared" si="1399"/>
        <v>7</v>
      </c>
      <c r="E6880" t="str">
        <f t="shared" si="1400"/>
        <v>OFF</v>
      </c>
      <c r="F6880" s="13">
        <f t="shared" si="1402"/>
        <v>43630</v>
      </c>
      <c r="G6880" s="14" t="str">
        <f t="shared" si="1401"/>
        <v>Avg of 4 NM Projects</v>
      </c>
      <c r="H6880" s="15">
        <f t="shared" si="1403"/>
        <v>13</v>
      </c>
      <c r="I6880" s="93">
        <v>57.22</v>
      </c>
      <c r="J6880">
        <f t="shared" si="1391"/>
        <v>0.32146067415730334</v>
      </c>
      <c r="K6880" s="4">
        <v>20.440000000000001</v>
      </c>
      <c r="L6880" s="4">
        <v>18.579999999999998</v>
      </c>
      <c r="M6880" s="16">
        <f t="shared" si="1392"/>
        <v>1.0631475999999997</v>
      </c>
      <c r="N6880">
        <f t="shared" si="1393"/>
        <v>0</v>
      </c>
      <c r="O6880">
        <f t="shared" si="1394"/>
        <v>0</v>
      </c>
      <c r="P6880" s="63">
        <f t="shared" si="1395"/>
        <v>0</v>
      </c>
    </row>
    <row r="6881" spans="1:18" x14ac:dyDescent="0.3">
      <c r="A6881">
        <f t="shared" si="1396"/>
        <v>2019</v>
      </c>
      <c r="B6881">
        <f t="shared" si="1397"/>
        <v>6</v>
      </c>
      <c r="C6881">
        <f t="shared" si="1398"/>
        <v>14</v>
      </c>
      <c r="D6881">
        <f t="shared" si="1399"/>
        <v>7</v>
      </c>
      <c r="E6881" t="str">
        <f t="shared" si="1400"/>
        <v>OFF</v>
      </c>
      <c r="F6881" s="13">
        <f t="shared" si="1402"/>
        <v>43630</v>
      </c>
      <c r="G6881" s="14" t="str">
        <f t="shared" si="1401"/>
        <v>Avg of 4 NM Projects</v>
      </c>
      <c r="H6881" s="15">
        <f t="shared" si="1403"/>
        <v>14</v>
      </c>
      <c r="I6881" s="93">
        <v>48.005000000000003</v>
      </c>
      <c r="J6881">
        <f t="shared" si="1391"/>
        <v>0.26969101123595507</v>
      </c>
      <c r="K6881" s="4">
        <v>20.92</v>
      </c>
      <c r="L6881" s="4">
        <v>17.43</v>
      </c>
      <c r="M6881" s="16">
        <f t="shared" si="1392"/>
        <v>0.83672715000000009</v>
      </c>
      <c r="N6881">
        <f t="shared" si="1393"/>
        <v>0</v>
      </c>
      <c r="O6881">
        <f t="shared" si="1394"/>
        <v>0</v>
      </c>
      <c r="P6881" s="63">
        <f t="shared" si="1395"/>
        <v>0</v>
      </c>
    </row>
    <row r="6882" spans="1:18" x14ac:dyDescent="0.3">
      <c r="A6882">
        <f t="shared" si="1396"/>
        <v>2019</v>
      </c>
      <c r="B6882">
        <f t="shared" si="1397"/>
        <v>6</v>
      </c>
      <c r="C6882">
        <f t="shared" si="1398"/>
        <v>14</v>
      </c>
      <c r="D6882">
        <f t="shared" si="1399"/>
        <v>7</v>
      </c>
      <c r="E6882" t="str">
        <f t="shared" si="1400"/>
        <v>OFF</v>
      </c>
      <c r="F6882" s="13">
        <f t="shared" si="1402"/>
        <v>43630</v>
      </c>
      <c r="G6882" s="14" t="str">
        <f t="shared" si="1401"/>
        <v>Avg of 4 NM Projects</v>
      </c>
      <c r="H6882" s="15">
        <f t="shared" si="1403"/>
        <v>15</v>
      </c>
      <c r="I6882" s="93">
        <v>54.78</v>
      </c>
      <c r="J6882">
        <f t="shared" si="1391"/>
        <v>0.30775280898876406</v>
      </c>
      <c r="K6882" s="4">
        <v>22.23</v>
      </c>
      <c r="L6882" s="4">
        <v>17.25</v>
      </c>
      <c r="M6882" s="16">
        <f t="shared" si="1392"/>
        <v>0.94495499999999999</v>
      </c>
      <c r="N6882">
        <f t="shared" si="1393"/>
        <v>0</v>
      </c>
      <c r="O6882">
        <f t="shared" si="1394"/>
        <v>0</v>
      </c>
      <c r="P6882" s="63">
        <f t="shared" si="1395"/>
        <v>0</v>
      </c>
    </row>
    <row r="6883" spans="1:18" x14ac:dyDescent="0.3">
      <c r="A6883">
        <f t="shared" si="1396"/>
        <v>2019</v>
      </c>
      <c r="B6883">
        <f t="shared" si="1397"/>
        <v>6</v>
      </c>
      <c r="C6883">
        <f t="shared" si="1398"/>
        <v>14</v>
      </c>
      <c r="D6883">
        <f t="shared" si="1399"/>
        <v>7</v>
      </c>
      <c r="E6883" t="str">
        <f t="shared" si="1400"/>
        <v>OFF</v>
      </c>
      <c r="F6883" s="13">
        <f t="shared" si="1402"/>
        <v>43630</v>
      </c>
      <c r="G6883" s="14" t="str">
        <f t="shared" si="1401"/>
        <v>Avg of 4 NM Projects</v>
      </c>
      <c r="H6883" s="15">
        <f t="shared" si="1403"/>
        <v>16</v>
      </c>
      <c r="I6883" s="93">
        <v>41.734999999999999</v>
      </c>
      <c r="J6883">
        <f t="shared" si="1391"/>
        <v>0.23446629213483144</v>
      </c>
      <c r="K6883" s="4">
        <v>21.94</v>
      </c>
      <c r="L6883" s="4">
        <v>16.68</v>
      </c>
      <c r="M6883" s="16">
        <f t="shared" si="1392"/>
        <v>0.69613979999999998</v>
      </c>
      <c r="N6883">
        <f t="shared" si="1393"/>
        <v>0</v>
      </c>
      <c r="O6883">
        <f t="shared" si="1394"/>
        <v>0</v>
      </c>
      <c r="P6883" s="63">
        <f t="shared" si="1395"/>
        <v>0</v>
      </c>
    </row>
    <row r="6884" spans="1:18" x14ac:dyDescent="0.3">
      <c r="A6884">
        <f t="shared" si="1396"/>
        <v>2019</v>
      </c>
      <c r="B6884">
        <f t="shared" si="1397"/>
        <v>6</v>
      </c>
      <c r="C6884">
        <f t="shared" si="1398"/>
        <v>14</v>
      </c>
      <c r="D6884">
        <f t="shared" si="1399"/>
        <v>7</v>
      </c>
      <c r="E6884" t="str">
        <f t="shared" si="1400"/>
        <v>OFF</v>
      </c>
      <c r="F6884" s="13">
        <f t="shared" si="1402"/>
        <v>43630</v>
      </c>
      <c r="G6884" s="14" t="str">
        <f t="shared" si="1401"/>
        <v>Avg of 4 NM Projects</v>
      </c>
      <c r="H6884" s="15">
        <f t="shared" si="1403"/>
        <v>17</v>
      </c>
      <c r="I6884" s="93">
        <v>43.129999999999995</v>
      </c>
      <c r="J6884">
        <f t="shared" si="1391"/>
        <v>0.24230337078651684</v>
      </c>
      <c r="K6884" s="4">
        <v>23.7</v>
      </c>
      <c r="L6884" s="4">
        <v>16.72</v>
      </c>
      <c r="M6884" s="16">
        <f t="shared" si="1392"/>
        <v>0.72113359999999993</v>
      </c>
      <c r="N6884">
        <f t="shared" si="1393"/>
        <v>0</v>
      </c>
      <c r="O6884">
        <f t="shared" si="1394"/>
        <v>0</v>
      </c>
      <c r="P6884" s="63">
        <f t="shared" si="1395"/>
        <v>0</v>
      </c>
    </row>
    <row r="6885" spans="1:18" x14ac:dyDescent="0.3">
      <c r="A6885">
        <f t="shared" si="1396"/>
        <v>2019</v>
      </c>
      <c r="B6885">
        <f t="shared" si="1397"/>
        <v>6</v>
      </c>
      <c r="C6885">
        <f t="shared" si="1398"/>
        <v>14</v>
      </c>
      <c r="D6885">
        <f t="shared" si="1399"/>
        <v>7</v>
      </c>
      <c r="E6885" t="str">
        <f t="shared" si="1400"/>
        <v>OFF</v>
      </c>
      <c r="F6885" s="13">
        <f t="shared" si="1402"/>
        <v>43630</v>
      </c>
      <c r="G6885" s="14" t="str">
        <f t="shared" si="1401"/>
        <v>Avg of 4 NM Projects</v>
      </c>
      <c r="H6885" s="15">
        <f t="shared" si="1403"/>
        <v>18</v>
      </c>
      <c r="I6885" s="93">
        <v>21.245000000000001</v>
      </c>
      <c r="J6885">
        <f t="shared" si="1391"/>
        <v>0.11935393258426967</v>
      </c>
      <c r="K6885" s="4">
        <v>25.97</v>
      </c>
      <c r="L6885" s="4">
        <v>16.899999999999999</v>
      </c>
      <c r="M6885" s="16">
        <f t="shared" si="1392"/>
        <v>0.35904049999999998</v>
      </c>
      <c r="N6885">
        <f t="shared" si="1393"/>
        <v>0</v>
      </c>
      <c r="O6885">
        <f t="shared" si="1394"/>
        <v>0</v>
      </c>
      <c r="P6885" s="63">
        <f t="shared" si="1395"/>
        <v>0</v>
      </c>
    </row>
    <row r="6886" spans="1:18" x14ac:dyDescent="0.3">
      <c r="A6886">
        <f t="shared" si="1396"/>
        <v>2019</v>
      </c>
      <c r="B6886">
        <f t="shared" si="1397"/>
        <v>6</v>
      </c>
      <c r="C6886">
        <f t="shared" si="1398"/>
        <v>14</v>
      </c>
      <c r="D6886">
        <f t="shared" si="1399"/>
        <v>7</v>
      </c>
      <c r="E6886" t="str">
        <f t="shared" si="1400"/>
        <v>OFF</v>
      </c>
      <c r="F6886" s="13">
        <f t="shared" si="1402"/>
        <v>43630</v>
      </c>
      <c r="G6886" s="14" t="str">
        <f t="shared" si="1401"/>
        <v>Avg of 4 NM Projects</v>
      </c>
      <c r="H6886" s="15">
        <f t="shared" si="1403"/>
        <v>19</v>
      </c>
      <c r="I6886" s="93">
        <v>9.09</v>
      </c>
      <c r="J6886">
        <f t="shared" si="1391"/>
        <v>5.106741573033708E-2</v>
      </c>
      <c r="K6886" s="4">
        <v>25.89</v>
      </c>
      <c r="L6886" s="4">
        <v>17.54</v>
      </c>
      <c r="M6886" s="16">
        <f t="shared" si="1392"/>
        <v>0.15943859999999999</v>
      </c>
      <c r="N6886">
        <f t="shared" si="1393"/>
        <v>0</v>
      </c>
      <c r="O6886">
        <f t="shared" si="1394"/>
        <v>0</v>
      </c>
      <c r="P6886" s="63">
        <f t="shared" si="1395"/>
        <v>0</v>
      </c>
    </row>
    <row r="6887" spans="1:18" x14ac:dyDescent="0.3">
      <c r="A6887">
        <f t="shared" si="1396"/>
        <v>2019</v>
      </c>
      <c r="B6887">
        <f t="shared" si="1397"/>
        <v>6</v>
      </c>
      <c r="C6887">
        <f t="shared" si="1398"/>
        <v>14</v>
      </c>
      <c r="D6887">
        <f t="shared" si="1399"/>
        <v>7</v>
      </c>
      <c r="E6887" t="str">
        <f t="shared" si="1400"/>
        <v>OFF</v>
      </c>
      <c r="F6887" s="13">
        <f t="shared" si="1402"/>
        <v>43630</v>
      </c>
      <c r="G6887" s="14" t="str">
        <f t="shared" si="1401"/>
        <v>Avg of 4 NM Projects</v>
      </c>
      <c r="H6887" s="15">
        <f t="shared" si="1403"/>
        <v>20</v>
      </c>
      <c r="I6887" s="93">
        <v>2.4299999999999997</v>
      </c>
      <c r="J6887">
        <f t="shared" si="1391"/>
        <v>1.3651685393258426E-2</v>
      </c>
      <c r="K6887" s="4">
        <v>21.83</v>
      </c>
      <c r="L6887" s="4">
        <v>17.23</v>
      </c>
      <c r="M6887" s="16">
        <f t="shared" si="1392"/>
        <v>4.1868899999999994E-2</v>
      </c>
      <c r="N6887">
        <f t="shared" si="1393"/>
        <v>0</v>
      </c>
      <c r="O6887">
        <f t="shared" si="1394"/>
        <v>0</v>
      </c>
      <c r="P6887" s="63">
        <f t="shared" si="1395"/>
        <v>0</v>
      </c>
    </row>
    <row r="6888" spans="1:18" x14ac:dyDescent="0.3">
      <c r="A6888">
        <f t="shared" si="1396"/>
        <v>2019</v>
      </c>
      <c r="B6888">
        <f t="shared" si="1397"/>
        <v>6</v>
      </c>
      <c r="C6888">
        <f t="shared" si="1398"/>
        <v>14</v>
      </c>
      <c r="D6888">
        <f t="shared" si="1399"/>
        <v>7</v>
      </c>
      <c r="E6888" t="str">
        <f t="shared" si="1400"/>
        <v>OFF</v>
      </c>
      <c r="F6888" s="13">
        <f t="shared" si="1402"/>
        <v>43630</v>
      </c>
      <c r="G6888" s="14" t="str">
        <f t="shared" si="1401"/>
        <v>Avg of 4 NM Projects</v>
      </c>
      <c r="H6888" s="15">
        <f t="shared" si="1403"/>
        <v>21</v>
      </c>
      <c r="I6888" s="93">
        <v>-0.26</v>
      </c>
      <c r="J6888">
        <f t="shared" si="1391"/>
        <v>-1.4606741573033708E-3</v>
      </c>
      <c r="K6888" s="4">
        <v>23.29</v>
      </c>
      <c r="L6888" s="4">
        <v>21.35</v>
      </c>
      <c r="M6888" s="16">
        <f t="shared" si="1392"/>
        <v>-5.5510000000000004E-3</v>
      </c>
      <c r="N6888">
        <f t="shared" si="1393"/>
        <v>0</v>
      </c>
      <c r="O6888">
        <f t="shared" si="1394"/>
        <v>0</v>
      </c>
      <c r="P6888" s="63">
        <f t="shared" si="1395"/>
        <v>0</v>
      </c>
    </row>
    <row r="6889" spans="1:18" x14ac:dyDescent="0.3">
      <c r="A6889">
        <f t="shared" si="1396"/>
        <v>2019</v>
      </c>
      <c r="B6889">
        <f t="shared" si="1397"/>
        <v>6</v>
      </c>
      <c r="C6889">
        <f t="shared" si="1398"/>
        <v>14</v>
      </c>
      <c r="D6889">
        <f t="shared" si="1399"/>
        <v>7</v>
      </c>
      <c r="E6889" t="str">
        <f t="shared" si="1400"/>
        <v>OFF</v>
      </c>
      <c r="F6889" s="13">
        <f t="shared" si="1402"/>
        <v>43630</v>
      </c>
      <c r="G6889" s="14" t="str">
        <f t="shared" si="1401"/>
        <v>Avg of 4 NM Projects</v>
      </c>
      <c r="H6889" s="15">
        <f t="shared" si="1403"/>
        <v>22</v>
      </c>
      <c r="I6889" s="93">
        <v>0</v>
      </c>
      <c r="J6889">
        <f t="shared" si="1391"/>
        <v>0</v>
      </c>
      <c r="K6889" s="4">
        <v>22.13</v>
      </c>
      <c r="L6889" s="4">
        <v>20.43</v>
      </c>
      <c r="M6889" s="16">
        <f t="shared" si="1392"/>
        <v>0</v>
      </c>
      <c r="N6889">
        <f t="shared" si="1393"/>
        <v>1</v>
      </c>
      <c r="O6889">
        <f t="shared" si="1394"/>
        <v>0</v>
      </c>
      <c r="P6889" s="63">
        <f t="shared" si="1395"/>
        <v>0</v>
      </c>
    </row>
    <row r="6890" spans="1:18" x14ac:dyDescent="0.3">
      <c r="A6890">
        <f t="shared" si="1396"/>
        <v>2019</v>
      </c>
      <c r="B6890">
        <f t="shared" si="1397"/>
        <v>6</v>
      </c>
      <c r="C6890">
        <f t="shared" si="1398"/>
        <v>14</v>
      </c>
      <c r="D6890">
        <f t="shared" si="1399"/>
        <v>7</v>
      </c>
      <c r="E6890" t="str">
        <f t="shared" si="1400"/>
        <v>OFF</v>
      </c>
      <c r="F6890" s="13">
        <f t="shared" si="1402"/>
        <v>43630</v>
      </c>
      <c r="G6890" s="14" t="str">
        <f t="shared" si="1401"/>
        <v>Avg of 4 NM Projects</v>
      </c>
      <c r="H6890" s="15">
        <f t="shared" si="1403"/>
        <v>23</v>
      </c>
      <c r="I6890" s="93">
        <v>0</v>
      </c>
      <c r="J6890">
        <f t="shared" si="1391"/>
        <v>0</v>
      </c>
      <c r="K6890" s="4">
        <v>19.36</v>
      </c>
      <c r="L6890" s="4">
        <v>16.22</v>
      </c>
      <c r="M6890" s="16">
        <f t="shared" si="1392"/>
        <v>0</v>
      </c>
      <c r="N6890">
        <f t="shared" si="1393"/>
        <v>1</v>
      </c>
      <c r="O6890">
        <f t="shared" si="1394"/>
        <v>0</v>
      </c>
      <c r="P6890" s="63">
        <f t="shared" si="1395"/>
        <v>0</v>
      </c>
    </row>
    <row r="6891" spans="1:18" x14ac:dyDescent="0.3">
      <c r="A6891">
        <f t="shared" si="1396"/>
        <v>2019</v>
      </c>
      <c r="B6891">
        <f t="shared" si="1397"/>
        <v>6</v>
      </c>
      <c r="C6891">
        <f t="shared" si="1398"/>
        <v>14</v>
      </c>
      <c r="D6891">
        <f t="shared" si="1399"/>
        <v>7</v>
      </c>
      <c r="E6891" t="str">
        <f t="shared" si="1400"/>
        <v>OFF</v>
      </c>
      <c r="F6891" s="13">
        <f t="shared" si="1402"/>
        <v>43630</v>
      </c>
      <c r="G6891" s="14" t="str">
        <f t="shared" si="1401"/>
        <v>Avg of 4 NM Projects</v>
      </c>
      <c r="H6891" s="15">
        <f t="shared" si="1403"/>
        <v>24</v>
      </c>
      <c r="I6891" s="93">
        <v>-0.26</v>
      </c>
      <c r="J6891">
        <f t="shared" si="1391"/>
        <v>-1.4606741573033708E-3</v>
      </c>
      <c r="K6891" s="4">
        <v>19.77</v>
      </c>
      <c r="L6891" s="4">
        <v>16.7</v>
      </c>
      <c r="M6891" s="16">
        <f t="shared" si="1392"/>
        <v>-4.3419999999999995E-3</v>
      </c>
      <c r="N6891">
        <f t="shared" si="1393"/>
        <v>0</v>
      </c>
      <c r="O6891">
        <f t="shared" si="1394"/>
        <v>0</v>
      </c>
      <c r="P6891" s="63">
        <f t="shared" si="1395"/>
        <v>0</v>
      </c>
    </row>
    <row r="6892" spans="1:18" x14ac:dyDescent="0.3">
      <c r="A6892">
        <f t="shared" si="1396"/>
        <v>2019</v>
      </c>
      <c r="B6892">
        <f t="shared" si="1397"/>
        <v>6</v>
      </c>
      <c r="C6892">
        <f t="shared" si="1398"/>
        <v>15</v>
      </c>
      <c r="D6892">
        <f t="shared" si="1399"/>
        <v>1</v>
      </c>
      <c r="E6892" t="str">
        <f t="shared" si="1400"/>
        <v>OFF</v>
      </c>
      <c r="F6892" s="13">
        <f t="shared" si="1402"/>
        <v>43631</v>
      </c>
      <c r="G6892" s="14" t="str">
        <f t="shared" si="1401"/>
        <v>Avg of 4 NM Projects</v>
      </c>
      <c r="H6892" s="15">
        <f t="shared" si="1403"/>
        <v>1</v>
      </c>
      <c r="I6892" s="93">
        <v>0</v>
      </c>
      <c r="J6892">
        <f t="shared" si="1391"/>
        <v>0</v>
      </c>
      <c r="K6892" s="4">
        <v>15.7</v>
      </c>
      <c r="L6892" s="4">
        <v>15.24</v>
      </c>
      <c r="M6892" s="16">
        <f t="shared" si="1392"/>
        <v>0</v>
      </c>
      <c r="N6892">
        <f t="shared" si="1393"/>
        <v>1</v>
      </c>
      <c r="O6892">
        <f t="shared" si="1394"/>
        <v>0</v>
      </c>
      <c r="P6892" s="63">
        <f t="shared" si="1395"/>
        <v>0</v>
      </c>
      <c r="Q6892" s="34"/>
      <c r="R6892" s="34"/>
    </row>
    <row r="6893" spans="1:18" x14ac:dyDescent="0.3">
      <c r="A6893">
        <f t="shared" si="1396"/>
        <v>2019</v>
      </c>
      <c r="B6893">
        <f t="shared" si="1397"/>
        <v>6</v>
      </c>
      <c r="C6893">
        <f t="shared" si="1398"/>
        <v>15</v>
      </c>
      <c r="D6893">
        <f t="shared" si="1399"/>
        <v>1</v>
      </c>
      <c r="E6893" t="str">
        <f t="shared" si="1400"/>
        <v>OFF</v>
      </c>
      <c r="F6893" s="13">
        <f t="shared" si="1402"/>
        <v>43631</v>
      </c>
      <c r="G6893" s="14" t="str">
        <f t="shared" si="1401"/>
        <v>Avg of 4 NM Projects</v>
      </c>
      <c r="H6893" s="15">
        <f t="shared" si="1403"/>
        <v>2</v>
      </c>
      <c r="I6893" s="93">
        <v>-0.13</v>
      </c>
      <c r="J6893">
        <f t="shared" si="1391"/>
        <v>-7.3033707865168538E-4</v>
      </c>
      <c r="K6893" s="4">
        <v>14.85</v>
      </c>
      <c r="L6893" s="4">
        <v>15.07</v>
      </c>
      <c r="M6893" s="16">
        <f t="shared" si="1392"/>
        <v>-1.9591000000000001E-3</v>
      </c>
      <c r="N6893">
        <f t="shared" si="1393"/>
        <v>0</v>
      </c>
      <c r="O6893">
        <f t="shared" si="1394"/>
        <v>0</v>
      </c>
      <c r="P6893" s="63">
        <f t="shared" si="1395"/>
        <v>0</v>
      </c>
    </row>
    <row r="6894" spans="1:18" x14ac:dyDescent="0.3">
      <c r="A6894">
        <f t="shared" si="1396"/>
        <v>2019</v>
      </c>
      <c r="B6894">
        <f t="shared" si="1397"/>
        <v>6</v>
      </c>
      <c r="C6894">
        <f t="shared" si="1398"/>
        <v>15</v>
      </c>
      <c r="D6894">
        <f t="shared" si="1399"/>
        <v>1</v>
      </c>
      <c r="E6894" t="str">
        <f t="shared" si="1400"/>
        <v>OFF</v>
      </c>
      <c r="F6894" s="13">
        <f t="shared" si="1402"/>
        <v>43631</v>
      </c>
      <c r="G6894" s="14" t="str">
        <f t="shared" si="1401"/>
        <v>Avg of 4 NM Projects</v>
      </c>
      <c r="H6894" s="15">
        <f t="shared" si="1403"/>
        <v>3</v>
      </c>
      <c r="I6894" s="93">
        <v>-0.13</v>
      </c>
      <c r="J6894">
        <f t="shared" si="1391"/>
        <v>-7.3033707865168538E-4</v>
      </c>
      <c r="K6894" s="4">
        <v>14.23</v>
      </c>
      <c r="L6894" s="4">
        <v>14.7</v>
      </c>
      <c r="M6894" s="16">
        <f t="shared" si="1392"/>
        <v>-1.9109999999999999E-3</v>
      </c>
      <c r="N6894">
        <f t="shared" si="1393"/>
        <v>0</v>
      </c>
      <c r="O6894">
        <f t="shared" si="1394"/>
        <v>0</v>
      </c>
      <c r="P6894" s="63">
        <f t="shared" si="1395"/>
        <v>0</v>
      </c>
    </row>
    <row r="6895" spans="1:18" x14ac:dyDescent="0.3">
      <c r="A6895">
        <f t="shared" si="1396"/>
        <v>2019</v>
      </c>
      <c r="B6895">
        <f t="shared" si="1397"/>
        <v>6</v>
      </c>
      <c r="C6895">
        <f t="shared" si="1398"/>
        <v>15</v>
      </c>
      <c r="D6895">
        <f t="shared" si="1399"/>
        <v>1</v>
      </c>
      <c r="E6895" t="str">
        <f t="shared" si="1400"/>
        <v>OFF</v>
      </c>
      <c r="F6895" s="13">
        <f t="shared" si="1402"/>
        <v>43631</v>
      </c>
      <c r="G6895" s="14" t="str">
        <f t="shared" si="1401"/>
        <v>Avg of 4 NM Projects</v>
      </c>
      <c r="H6895" s="15">
        <f t="shared" si="1403"/>
        <v>4</v>
      </c>
      <c r="I6895" s="93">
        <v>0</v>
      </c>
      <c r="J6895">
        <f t="shared" si="1391"/>
        <v>0</v>
      </c>
      <c r="K6895" s="4">
        <v>14.55</v>
      </c>
      <c r="L6895" s="4">
        <v>13.85</v>
      </c>
      <c r="M6895" s="16">
        <f t="shared" si="1392"/>
        <v>0</v>
      </c>
      <c r="N6895">
        <f t="shared" si="1393"/>
        <v>1</v>
      </c>
      <c r="O6895">
        <f t="shared" si="1394"/>
        <v>0</v>
      </c>
      <c r="P6895" s="63">
        <f t="shared" si="1395"/>
        <v>0</v>
      </c>
    </row>
    <row r="6896" spans="1:18" x14ac:dyDescent="0.3">
      <c r="A6896">
        <f t="shared" si="1396"/>
        <v>2019</v>
      </c>
      <c r="B6896">
        <f t="shared" si="1397"/>
        <v>6</v>
      </c>
      <c r="C6896">
        <f t="shared" si="1398"/>
        <v>15</v>
      </c>
      <c r="D6896">
        <f t="shared" si="1399"/>
        <v>1</v>
      </c>
      <c r="E6896" t="str">
        <f t="shared" si="1400"/>
        <v>OFF</v>
      </c>
      <c r="F6896" s="13">
        <f t="shared" si="1402"/>
        <v>43631</v>
      </c>
      <c r="G6896" s="14" t="str">
        <f t="shared" si="1401"/>
        <v>Avg of 4 NM Projects</v>
      </c>
      <c r="H6896" s="15">
        <f t="shared" si="1403"/>
        <v>5</v>
      </c>
      <c r="I6896" s="93">
        <v>-0.13</v>
      </c>
      <c r="J6896">
        <f t="shared" si="1391"/>
        <v>-7.3033707865168538E-4</v>
      </c>
      <c r="K6896" s="4">
        <v>14.19</v>
      </c>
      <c r="L6896" s="4">
        <v>14.27</v>
      </c>
      <c r="M6896" s="16">
        <f t="shared" si="1392"/>
        <v>-1.8550999999999999E-3</v>
      </c>
      <c r="N6896">
        <f t="shared" si="1393"/>
        <v>0</v>
      </c>
      <c r="O6896">
        <f t="shared" si="1394"/>
        <v>0</v>
      </c>
      <c r="P6896" s="63">
        <f t="shared" si="1395"/>
        <v>0</v>
      </c>
    </row>
    <row r="6897" spans="1:16" x14ac:dyDescent="0.3">
      <c r="A6897">
        <f t="shared" si="1396"/>
        <v>2019</v>
      </c>
      <c r="B6897">
        <f t="shared" si="1397"/>
        <v>6</v>
      </c>
      <c r="C6897">
        <f t="shared" si="1398"/>
        <v>15</v>
      </c>
      <c r="D6897">
        <f t="shared" si="1399"/>
        <v>1</v>
      </c>
      <c r="E6897" t="str">
        <f t="shared" si="1400"/>
        <v>OFF</v>
      </c>
      <c r="F6897" s="13">
        <f t="shared" si="1402"/>
        <v>43631</v>
      </c>
      <c r="G6897" s="14" t="str">
        <f t="shared" si="1401"/>
        <v>Avg of 4 NM Projects</v>
      </c>
      <c r="H6897" s="15">
        <f t="shared" si="1403"/>
        <v>6</v>
      </c>
      <c r="I6897" s="93">
        <v>-5.0000000000000044E-3</v>
      </c>
      <c r="J6897">
        <f t="shared" si="1391"/>
        <v>-2.8089887640449463E-5</v>
      </c>
      <c r="K6897" s="4">
        <v>14.04</v>
      </c>
      <c r="L6897" s="4">
        <v>14.29</v>
      </c>
      <c r="M6897" s="16">
        <f t="shared" si="1392"/>
        <v>-7.1450000000000056E-5</v>
      </c>
      <c r="N6897">
        <f t="shared" si="1393"/>
        <v>0</v>
      </c>
      <c r="O6897">
        <f t="shared" si="1394"/>
        <v>0</v>
      </c>
      <c r="P6897" s="63">
        <f t="shared" si="1395"/>
        <v>0</v>
      </c>
    </row>
    <row r="6898" spans="1:16" x14ac:dyDescent="0.3">
      <c r="A6898">
        <f t="shared" si="1396"/>
        <v>2019</v>
      </c>
      <c r="B6898">
        <f t="shared" si="1397"/>
        <v>6</v>
      </c>
      <c r="C6898">
        <f t="shared" si="1398"/>
        <v>15</v>
      </c>
      <c r="D6898">
        <f t="shared" si="1399"/>
        <v>1</v>
      </c>
      <c r="E6898" t="str">
        <f t="shared" si="1400"/>
        <v>OFF</v>
      </c>
      <c r="F6898" s="13">
        <f t="shared" si="1402"/>
        <v>43631</v>
      </c>
      <c r="G6898" s="14" t="str">
        <f t="shared" si="1401"/>
        <v>Avg of 4 NM Projects</v>
      </c>
      <c r="H6898" s="15">
        <f t="shared" si="1403"/>
        <v>7</v>
      </c>
      <c r="I6898" s="93">
        <v>6.7850000000000001</v>
      </c>
      <c r="J6898">
        <f t="shared" si="1391"/>
        <v>3.8117977528089889E-2</v>
      </c>
      <c r="K6898" s="4">
        <v>14.87</v>
      </c>
      <c r="L6898" s="4">
        <v>14.71</v>
      </c>
      <c r="M6898" s="16">
        <f t="shared" si="1392"/>
        <v>9.9807350000000017E-2</v>
      </c>
      <c r="N6898">
        <f t="shared" si="1393"/>
        <v>0</v>
      </c>
      <c r="O6898">
        <f t="shared" si="1394"/>
        <v>0</v>
      </c>
      <c r="P6898" s="63">
        <f t="shared" si="1395"/>
        <v>0</v>
      </c>
    </row>
    <row r="6899" spans="1:16" x14ac:dyDescent="0.3">
      <c r="A6899">
        <f t="shared" si="1396"/>
        <v>2019</v>
      </c>
      <c r="B6899">
        <f t="shared" si="1397"/>
        <v>6</v>
      </c>
      <c r="C6899">
        <f t="shared" si="1398"/>
        <v>15</v>
      </c>
      <c r="D6899">
        <f t="shared" si="1399"/>
        <v>1</v>
      </c>
      <c r="E6899" t="str">
        <f t="shared" si="1400"/>
        <v>OFF</v>
      </c>
      <c r="F6899" s="13">
        <f t="shared" si="1402"/>
        <v>43631</v>
      </c>
      <c r="G6899" s="14" t="str">
        <f t="shared" si="1401"/>
        <v>Avg of 4 NM Projects</v>
      </c>
      <c r="H6899" s="15">
        <f t="shared" si="1403"/>
        <v>8</v>
      </c>
      <c r="I6899" s="93">
        <v>16.765000000000001</v>
      </c>
      <c r="J6899">
        <f t="shared" si="1391"/>
        <v>9.4185393258426967E-2</v>
      </c>
      <c r="K6899" s="4">
        <v>15.36</v>
      </c>
      <c r="L6899" s="4">
        <v>14.85</v>
      </c>
      <c r="M6899" s="16">
        <f t="shared" si="1392"/>
        <v>0.24896024999999999</v>
      </c>
      <c r="N6899">
        <f t="shared" si="1393"/>
        <v>0</v>
      </c>
      <c r="O6899">
        <f t="shared" si="1394"/>
        <v>0</v>
      </c>
      <c r="P6899" s="63">
        <f t="shared" si="1395"/>
        <v>0</v>
      </c>
    </row>
    <row r="6900" spans="1:16" x14ac:dyDescent="0.3">
      <c r="A6900">
        <f t="shared" si="1396"/>
        <v>2019</v>
      </c>
      <c r="B6900">
        <f t="shared" si="1397"/>
        <v>6</v>
      </c>
      <c r="C6900">
        <f t="shared" si="1398"/>
        <v>15</v>
      </c>
      <c r="D6900">
        <f t="shared" si="1399"/>
        <v>1</v>
      </c>
      <c r="E6900" t="str">
        <f t="shared" si="1400"/>
        <v>OFF</v>
      </c>
      <c r="F6900" s="13">
        <f t="shared" si="1402"/>
        <v>43631</v>
      </c>
      <c r="G6900" s="14" t="str">
        <f t="shared" si="1401"/>
        <v>Avg of 4 NM Projects</v>
      </c>
      <c r="H6900" s="15">
        <f t="shared" si="1403"/>
        <v>9</v>
      </c>
      <c r="I6900" s="93">
        <v>47.234999999999999</v>
      </c>
      <c r="J6900">
        <f t="shared" si="1391"/>
        <v>0.26536516853932585</v>
      </c>
      <c r="K6900" s="4">
        <v>15.89</v>
      </c>
      <c r="L6900" s="4">
        <v>18.73</v>
      </c>
      <c r="M6900" s="16">
        <f t="shared" si="1392"/>
        <v>0.88471155000000001</v>
      </c>
      <c r="N6900">
        <f t="shared" si="1393"/>
        <v>0</v>
      </c>
      <c r="O6900">
        <f t="shared" si="1394"/>
        <v>0</v>
      </c>
      <c r="P6900" s="63">
        <f t="shared" si="1395"/>
        <v>0</v>
      </c>
    </row>
    <row r="6901" spans="1:16" x14ac:dyDescent="0.3">
      <c r="A6901">
        <f t="shared" si="1396"/>
        <v>2019</v>
      </c>
      <c r="B6901">
        <f t="shared" si="1397"/>
        <v>6</v>
      </c>
      <c r="C6901">
        <f t="shared" si="1398"/>
        <v>15</v>
      </c>
      <c r="D6901">
        <f t="shared" si="1399"/>
        <v>1</v>
      </c>
      <c r="E6901" t="str">
        <f t="shared" si="1400"/>
        <v>OFF</v>
      </c>
      <c r="F6901" s="13">
        <f t="shared" si="1402"/>
        <v>43631</v>
      </c>
      <c r="G6901" s="14" t="str">
        <f t="shared" si="1401"/>
        <v>Avg of 4 NM Projects</v>
      </c>
      <c r="H6901" s="15">
        <f t="shared" si="1403"/>
        <v>10</v>
      </c>
      <c r="I6901" s="93">
        <v>60.924999999999997</v>
      </c>
      <c r="J6901">
        <f t="shared" si="1391"/>
        <v>0.34227528089887638</v>
      </c>
      <c r="K6901" s="4">
        <v>19.34</v>
      </c>
      <c r="L6901" s="4">
        <v>17.47</v>
      </c>
      <c r="M6901" s="16">
        <f t="shared" si="1392"/>
        <v>1.0643597499999999</v>
      </c>
      <c r="N6901">
        <f t="shared" si="1393"/>
        <v>0</v>
      </c>
      <c r="O6901">
        <f t="shared" si="1394"/>
        <v>0</v>
      </c>
      <c r="P6901" s="63">
        <f t="shared" si="1395"/>
        <v>0</v>
      </c>
    </row>
    <row r="6902" spans="1:16" x14ac:dyDescent="0.3">
      <c r="A6902">
        <f t="shared" si="1396"/>
        <v>2019</v>
      </c>
      <c r="B6902">
        <f t="shared" si="1397"/>
        <v>6</v>
      </c>
      <c r="C6902">
        <f t="shared" si="1398"/>
        <v>15</v>
      </c>
      <c r="D6902">
        <f t="shared" si="1399"/>
        <v>1</v>
      </c>
      <c r="E6902" t="str">
        <f t="shared" si="1400"/>
        <v>OFF</v>
      </c>
      <c r="F6902" s="13">
        <f t="shared" si="1402"/>
        <v>43631</v>
      </c>
      <c r="G6902" s="14" t="str">
        <f t="shared" si="1401"/>
        <v>Avg of 4 NM Projects</v>
      </c>
      <c r="H6902" s="15">
        <f t="shared" si="1403"/>
        <v>11</v>
      </c>
      <c r="I6902" s="93">
        <v>97.789999999999992</v>
      </c>
      <c r="J6902">
        <f t="shared" si="1391"/>
        <v>0.54938202247191004</v>
      </c>
      <c r="K6902" s="4">
        <v>19.53</v>
      </c>
      <c r="L6902" s="4">
        <v>15.32</v>
      </c>
      <c r="M6902" s="16">
        <f t="shared" si="1392"/>
        <v>1.4981427999999999</v>
      </c>
      <c r="N6902">
        <f t="shared" si="1393"/>
        <v>0</v>
      </c>
      <c r="O6902">
        <f t="shared" si="1394"/>
        <v>1</v>
      </c>
      <c r="P6902" s="63">
        <f t="shared" si="1395"/>
        <v>0</v>
      </c>
    </row>
    <row r="6903" spans="1:16" x14ac:dyDescent="0.3">
      <c r="A6903">
        <f t="shared" si="1396"/>
        <v>2019</v>
      </c>
      <c r="B6903">
        <f t="shared" si="1397"/>
        <v>6</v>
      </c>
      <c r="C6903">
        <f t="shared" si="1398"/>
        <v>15</v>
      </c>
      <c r="D6903">
        <f t="shared" si="1399"/>
        <v>1</v>
      </c>
      <c r="E6903" t="str">
        <f t="shared" si="1400"/>
        <v>OFF</v>
      </c>
      <c r="F6903" s="13">
        <f t="shared" si="1402"/>
        <v>43631</v>
      </c>
      <c r="G6903" s="14" t="str">
        <f t="shared" si="1401"/>
        <v>Avg of 4 NM Projects</v>
      </c>
      <c r="H6903" s="15">
        <f t="shared" si="1403"/>
        <v>12</v>
      </c>
      <c r="I6903" s="93">
        <v>121.98500000000001</v>
      </c>
      <c r="J6903">
        <f t="shared" si="1391"/>
        <v>0.685308988764045</v>
      </c>
      <c r="K6903" s="4">
        <v>19.97</v>
      </c>
      <c r="L6903" s="4">
        <v>15.05</v>
      </c>
      <c r="M6903" s="16">
        <f t="shared" si="1392"/>
        <v>1.8358742500000003</v>
      </c>
      <c r="N6903">
        <f t="shared" si="1393"/>
        <v>0</v>
      </c>
      <c r="O6903">
        <f t="shared" si="1394"/>
        <v>1</v>
      </c>
      <c r="P6903" s="63">
        <f t="shared" si="1395"/>
        <v>0</v>
      </c>
    </row>
    <row r="6904" spans="1:16" x14ac:dyDescent="0.3">
      <c r="A6904">
        <f t="shared" si="1396"/>
        <v>2019</v>
      </c>
      <c r="B6904">
        <f t="shared" si="1397"/>
        <v>6</v>
      </c>
      <c r="C6904">
        <f t="shared" si="1398"/>
        <v>15</v>
      </c>
      <c r="D6904">
        <f t="shared" si="1399"/>
        <v>1</v>
      </c>
      <c r="E6904" t="str">
        <f t="shared" si="1400"/>
        <v>OFF</v>
      </c>
      <c r="F6904" s="13">
        <f t="shared" si="1402"/>
        <v>43631</v>
      </c>
      <c r="G6904" s="14" t="str">
        <f t="shared" si="1401"/>
        <v>Avg of 4 NM Projects</v>
      </c>
      <c r="H6904" s="15">
        <f t="shared" si="1403"/>
        <v>13</v>
      </c>
      <c r="I6904" s="93">
        <v>125.94499999999999</v>
      </c>
      <c r="J6904">
        <f t="shared" si="1391"/>
        <v>0.70755617977528085</v>
      </c>
      <c r="K6904" s="4">
        <v>21.14</v>
      </c>
      <c r="L6904" s="4">
        <v>14.65</v>
      </c>
      <c r="M6904" s="16">
        <f t="shared" si="1392"/>
        <v>1.8450942499999998</v>
      </c>
      <c r="N6904">
        <f t="shared" si="1393"/>
        <v>0</v>
      </c>
      <c r="O6904">
        <f t="shared" si="1394"/>
        <v>1</v>
      </c>
      <c r="P6904" s="63">
        <f t="shared" si="1395"/>
        <v>0</v>
      </c>
    </row>
    <row r="6905" spans="1:16" x14ac:dyDescent="0.3">
      <c r="A6905">
        <f t="shared" si="1396"/>
        <v>2019</v>
      </c>
      <c r="B6905">
        <f t="shared" si="1397"/>
        <v>6</v>
      </c>
      <c r="C6905">
        <f t="shared" si="1398"/>
        <v>15</v>
      </c>
      <c r="D6905">
        <f t="shared" si="1399"/>
        <v>1</v>
      </c>
      <c r="E6905" t="str">
        <f t="shared" si="1400"/>
        <v>OFF</v>
      </c>
      <c r="F6905" s="13">
        <f t="shared" si="1402"/>
        <v>43631</v>
      </c>
      <c r="G6905" s="14" t="str">
        <f t="shared" si="1401"/>
        <v>Avg of 4 NM Projects</v>
      </c>
      <c r="H6905" s="15">
        <f t="shared" si="1403"/>
        <v>14</v>
      </c>
      <c r="I6905" s="93">
        <v>124.15499999999999</v>
      </c>
      <c r="J6905">
        <f t="shared" si="1391"/>
        <v>0.6974999999999999</v>
      </c>
      <c r="K6905" s="4">
        <v>21.37</v>
      </c>
      <c r="L6905" s="4">
        <v>14.44</v>
      </c>
      <c r="M6905" s="16">
        <f t="shared" si="1392"/>
        <v>1.7927981999999998</v>
      </c>
      <c r="N6905">
        <f t="shared" si="1393"/>
        <v>0</v>
      </c>
      <c r="O6905">
        <f t="shared" si="1394"/>
        <v>1</v>
      </c>
      <c r="P6905" s="63">
        <f t="shared" si="1395"/>
        <v>0</v>
      </c>
    </row>
    <row r="6906" spans="1:16" x14ac:dyDescent="0.3">
      <c r="A6906">
        <f t="shared" si="1396"/>
        <v>2019</v>
      </c>
      <c r="B6906">
        <f t="shared" si="1397"/>
        <v>6</v>
      </c>
      <c r="C6906">
        <f t="shared" si="1398"/>
        <v>15</v>
      </c>
      <c r="D6906">
        <f t="shared" si="1399"/>
        <v>1</v>
      </c>
      <c r="E6906" t="str">
        <f t="shared" si="1400"/>
        <v>OFF</v>
      </c>
      <c r="F6906" s="13">
        <f t="shared" si="1402"/>
        <v>43631</v>
      </c>
      <c r="G6906" s="14" t="str">
        <f t="shared" si="1401"/>
        <v>Avg of 4 NM Projects</v>
      </c>
      <c r="H6906" s="15">
        <f t="shared" si="1403"/>
        <v>15</v>
      </c>
      <c r="I6906" s="93">
        <v>109.315</v>
      </c>
      <c r="J6906">
        <f t="shared" si="1391"/>
        <v>0.61412921348314609</v>
      </c>
      <c r="K6906" s="4">
        <v>20.93</v>
      </c>
      <c r="L6906" s="4">
        <v>14.57</v>
      </c>
      <c r="M6906" s="16">
        <f t="shared" si="1392"/>
        <v>1.59271955</v>
      </c>
      <c r="N6906">
        <f t="shared" si="1393"/>
        <v>0</v>
      </c>
      <c r="O6906">
        <f t="shared" si="1394"/>
        <v>1</v>
      </c>
      <c r="P6906" s="63">
        <f t="shared" si="1395"/>
        <v>0</v>
      </c>
    </row>
    <row r="6907" spans="1:16" x14ac:dyDescent="0.3">
      <c r="A6907">
        <f t="shared" si="1396"/>
        <v>2019</v>
      </c>
      <c r="B6907">
        <f t="shared" si="1397"/>
        <v>6</v>
      </c>
      <c r="C6907">
        <f t="shared" si="1398"/>
        <v>15</v>
      </c>
      <c r="D6907">
        <f t="shared" si="1399"/>
        <v>1</v>
      </c>
      <c r="E6907" t="str">
        <f t="shared" si="1400"/>
        <v>OFF</v>
      </c>
      <c r="F6907" s="13">
        <f t="shared" si="1402"/>
        <v>43631</v>
      </c>
      <c r="G6907" s="14" t="str">
        <f t="shared" si="1401"/>
        <v>Avg of 4 NM Projects</v>
      </c>
      <c r="H6907" s="15">
        <f t="shared" si="1403"/>
        <v>16</v>
      </c>
      <c r="I6907" s="93">
        <v>88.830000000000013</v>
      </c>
      <c r="J6907">
        <f t="shared" si="1391"/>
        <v>0.4990449438202248</v>
      </c>
      <c r="K6907" s="4">
        <v>21.08</v>
      </c>
      <c r="L6907" s="4">
        <v>15.36</v>
      </c>
      <c r="M6907" s="16">
        <f t="shared" si="1392"/>
        <v>1.3644288000000002</v>
      </c>
      <c r="N6907">
        <f t="shared" si="1393"/>
        <v>0</v>
      </c>
      <c r="O6907">
        <f t="shared" si="1394"/>
        <v>0</v>
      </c>
      <c r="P6907" s="63">
        <f t="shared" si="1395"/>
        <v>0</v>
      </c>
    </row>
    <row r="6908" spans="1:16" x14ac:dyDescent="0.3">
      <c r="A6908">
        <f t="shared" si="1396"/>
        <v>2019</v>
      </c>
      <c r="B6908">
        <f t="shared" si="1397"/>
        <v>6</v>
      </c>
      <c r="C6908">
        <f t="shared" si="1398"/>
        <v>15</v>
      </c>
      <c r="D6908">
        <f t="shared" si="1399"/>
        <v>1</v>
      </c>
      <c r="E6908" t="str">
        <f t="shared" si="1400"/>
        <v>OFF</v>
      </c>
      <c r="F6908" s="13">
        <f t="shared" si="1402"/>
        <v>43631</v>
      </c>
      <c r="G6908" s="14" t="str">
        <f t="shared" si="1401"/>
        <v>Avg of 4 NM Projects</v>
      </c>
      <c r="H6908" s="15">
        <f t="shared" si="1403"/>
        <v>17</v>
      </c>
      <c r="I6908" s="93">
        <v>73.984999999999999</v>
      </c>
      <c r="J6908">
        <f t="shared" si="1391"/>
        <v>0.41564606741573035</v>
      </c>
      <c r="K6908" s="4">
        <v>24.15</v>
      </c>
      <c r="L6908" s="4">
        <v>15.77</v>
      </c>
      <c r="M6908" s="16">
        <f t="shared" si="1392"/>
        <v>1.16674345</v>
      </c>
      <c r="N6908">
        <f t="shared" si="1393"/>
        <v>0</v>
      </c>
      <c r="O6908">
        <f t="shared" si="1394"/>
        <v>0</v>
      </c>
      <c r="P6908" s="63">
        <f t="shared" si="1395"/>
        <v>0</v>
      </c>
    </row>
    <row r="6909" spans="1:16" x14ac:dyDescent="0.3">
      <c r="A6909">
        <f t="shared" si="1396"/>
        <v>2019</v>
      </c>
      <c r="B6909">
        <f t="shared" si="1397"/>
        <v>6</v>
      </c>
      <c r="C6909">
        <f t="shared" si="1398"/>
        <v>15</v>
      </c>
      <c r="D6909">
        <f t="shared" si="1399"/>
        <v>1</v>
      </c>
      <c r="E6909" t="str">
        <f t="shared" si="1400"/>
        <v>OFF</v>
      </c>
      <c r="F6909" s="13">
        <f t="shared" si="1402"/>
        <v>43631</v>
      </c>
      <c r="G6909" s="14" t="str">
        <f t="shared" si="1401"/>
        <v>Avg of 4 NM Projects</v>
      </c>
      <c r="H6909" s="15">
        <f t="shared" si="1403"/>
        <v>18</v>
      </c>
      <c r="I6909" s="93">
        <v>41.34</v>
      </c>
      <c r="J6909">
        <f t="shared" si="1391"/>
        <v>0.23224719101123598</v>
      </c>
      <c r="K6909" s="4">
        <v>28.71</v>
      </c>
      <c r="L6909" s="4">
        <v>15.7</v>
      </c>
      <c r="M6909" s="16">
        <f t="shared" si="1392"/>
        <v>0.649038</v>
      </c>
      <c r="N6909">
        <f t="shared" si="1393"/>
        <v>0</v>
      </c>
      <c r="O6909">
        <f t="shared" si="1394"/>
        <v>0</v>
      </c>
      <c r="P6909" s="63">
        <f t="shared" si="1395"/>
        <v>0</v>
      </c>
    </row>
    <row r="6910" spans="1:16" x14ac:dyDescent="0.3">
      <c r="A6910">
        <f t="shared" si="1396"/>
        <v>2019</v>
      </c>
      <c r="B6910">
        <f t="shared" si="1397"/>
        <v>6</v>
      </c>
      <c r="C6910">
        <f t="shared" si="1398"/>
        <v>15</v>
      </c>
      <c r="D6910">
        <f t="shared" si="1399"/>
        <v>1</v>
      </c>
      <c r="E6910" t="str">
        <f t="shared" si="1400"/>
        <v>OFF</v>
      </c>
      <c r="F6910" s="13">
        <f t="shared" si="1402"/>
        <v>43631</v>
      </c>
      <c r="G6910" s="14" t="str">
        <f t="shared" si="1401"/>
        <v>Avg of 4 NM Projects</v>
      </c>
      <c r="H6910" s="15">
        <f t="shared" si="1403"/>
        <v>19</v>
      </c>
      <c r="I6910" s="93">
        <v>20.995000000000001</v>
      </c>
      <c r="J6910">
        <f t="shared" si="1391"/>
        <v>0.11794943820224719</v>
      </c>
      <c r="K6910" s="4">
        <v>27.68</v>
      </c>
      <c r="L6910" s="4">
        <v>16.22</v>
      </c>
      <c r="M6910" s="16">
        <f t="shared" si="1392"/>
        <v>0.34053890000000003</v>
      </c>
      <c r="N6910">
        <f t="shared" si="1393"/>
        <v>0</v>
      </c>
      <c r="O6910">
        <f t="shared" si="1394"/>
        <v>0</v>
      </c>
      <c r="P6910" s="63">
        <f t="shared" si="1395"/>
        <v>0</v>
      </c>
    </row>
    <row r="6911" spans="1:16" x14ac:dyDescent="0.3">
      <c r="A6911">
        <f t="shared" si="1396"/>
        <v>2019</v>
      </c>
      <c r="B6911">
        <f t="shared" si="1397"/>
        <v>6</v>
      </c>
      <c r="C6911">
        <f t="shared" si="1398"/>
        <v>15</v>
      </c>
      <c r="D6911">
        <f t="shared" si="1399"/>
        <v>1</v>
      </c>
      <c r="E6911" t="str">
        <f t="shared" si="1400"/>
        <v>OFF</v>
      </c>
      <c r="F6911" s="13">
        <f t="shared" si="1402"/>
        <v>43631</v>
      </c>
      <c r="G6911" s="14" t="str">
        <f t="shared" si="1401"/>
        <v>Avg of 4 NM Projects</v>
      </c>
      <c r="H6911" s="15">
        <f t="shared" si="1403"/>
        <v>20</v>
      </c>
      <c r="I6911" s="93">
        <v>4.7350000000000003</v>
      </c>
      <c r="J6911">
        <f t="shared" si="1391"/>
        <v>2.6601123595505621E-2</v>
      </c>
      <c r="K6911" s="4">
        <v>25.07</v>
      </c>
      <c r="L6911" s="4">
        <v>16.14</v>
      </c>
      <c r="M6911" s="16">
        <f t="shared" si="1392"/>
        <v>7.6422900000000016E-2</v>
      </c>
      <c r="N6911">
        <f t="shared" si="1393"/>
        <v>0</v>
      </c>
      <c r="O6911">
        <f t="shared" si="1394"/>
        <v>0</v>
      </c>
      <c r="P6911" s="63">
        <f t="shared" si="1395"/>
        <v>0</v>
      </c>
    </row>
    <row r="6912" spans="1:16" x14ac:dyDescent="0.3">
      <c r="A6912">
        <f t="shared" si="1396"/>
        <v>2019</v>
      </c>
      <c r="B6912">
        <f t="shared" si="1397"/>
        <v>6</v>
      </c>
      <c r="C6912">
        <f t="shared" si="1398"/>
        <v>15</v>
      </c>
      <c r="D6912">
        <f t="shared" si="1399"/>
        <v>1</v>
      </c>
      <c r="E6912" t="str">
        <f t="shared" si="1400"/>
        <v>OFF</v>
      </c>
      <c r="F6912" s="13">
        <f t="shared" si="1402"/>
        <v>43631</v>
      </c>
      <c r="G6912" s="14" t="str">
        <f t="shared" si="1401"/>
        <v>Avg of 4 NM Projects</v>
      </c>
      <c r="H6912" s="15">
        <f t="shared" si="1403"/>
        <v>21</v>
      </c>
      <c r="I6912" s="93">
        <v>0.13</v>
      </c>
      <c r="J6912">
        <f t="shared" si="1391"/>
        <v>7.3033707865168538E-4</v>
      </c>
      <c r="K6912" s="4">
        <v>22.19</v>
      </c>
      <c r="L6912" s="4">
        <v>15.52</v>
      </c>
      <c r="M6912" s="16">
        <f t="shared" si="1392"/>
        <v>2.0176E-3</v>
      </c>
      <c r="N6912">
        <f t="shared" si="1393"/>
        <v>0</v>
      </c>
      <c r="O6912">
        <f t="shared" si="1394"/>
        <v>0</v>
      </c>
      <c r="P6912" s="63">
        <f t="shared" si="1395"/>
        <v>0</v>
      </c>
    </row>
    <row r="6913" spans="1:18" x14ac:dyDescent="0.3">
      <c r="A6913">
        <f t="shared" si="1396"/>
        <v>2019</v>
      </c>
      <c r="B6913">
        <f t="shared" si="1397"/>
        <v>6</v>
      </c>
      <c r="C6913">
        <f t="shared" si="1398"/>
        <v>15</v>
      </c>
      <c r="D6913">
        <f t="shared" si="1399"/>
        <v>1</v>
      </c>
      <c r="E6913" t="str">
        <f t="shared" si="1400"/>
        <v>OFF</v>
      </c>
      <c r="F6913" s="13">
        <f t="shared" si="1402"/>
        <v>43631</v>
      </c>
      <c r="G6913" s="14" t="str">
        <f t="shared" si="1401"/>
        <v>Avg of 4 NM Projects</v>
      </c>
      <c r="H6913" s="15">
        <f t="shared" si="1403"/>
        <v>22</v>
      </c>
      <c r="I6913" s="93">
        <v>0</v>
      </c>
      <c r="J6913">
        <f t="shared" si="1391"/>
        <v>0</v>
      </c>
      <c r="K6913" s="4">
        <v>21.48</v>
      </c>
      <c r="L6913" s="4">
        <v>16.010000000000002</v>
      </c>
      <c r="M6913" s="16">
        <f t="shared" si="1392"/>
        <v>0</v>
      </c>
      <c r="N6913">
        <f t="shared" si="1393"/>
        <v>1</v>
      </c>
      <c r="O6913">
        <f t="shared" si="1394"/>
        <v>0</v>
      </c>
      <c r="P6913" s="63">
        <f t="shared" si="1395"/>
        <v>0</v>
      </c>
    </row>
    <row r="6914" spans="1:18" x14ac:dyDescent="0.3">
      <c r="A6914">
        <f t="shared" si="1396"/>
        <v>2019</v>
      </c>
      <c r="B6914">
        <f t="shared" si="1397"/>
        <v>6</v>
      </c>
      <c r="C6914">
        <f t="shared" si="1398"/>
        <v>15</v>
      </c>
      <c r="D6914">
        <f t="shared" si="1399"/>
        <v>1</v>
      </c>
      <c r="E6914" t="str">
        <f t="shared" si="1400"/>
        <v>OFF</v>
      </c>
      <c r="F6914" s="13">
        <f t="shared" si="1402"/>
        <v>43631</v>
      </c>
      <c r="G6914" s="14" t="str">
        <f t="shared" si="1401"/>
        <v>Avg of 4 NM Projects</v>
      </c>
      <c r="H6914" s="15">
        <f t="shared" si="1403"/>
        <v>23</v>
      </c>
      <c r="I6914" s="93">
        <v>0</v>
      </c>
      <c r="J6914">
        <f t="shared" si="1391"/>
        <v>0</v>
      </c>
      <c r="K6914" s="4">
        <v>20.14</v>
      </c>
      <c r="L6914" s="4">
        <v>15.7</v>
      </c>
      <c r="M6914" s="16">
        <f t="shared" si="1392"/>
        <v>0</v>
      </c>
      <c r="N6914">
        <f t="shared" si="1393"/>
        <v>1</v>
      </c>
      <c r="O6914">
        <f t="shared" si="1394"/>
        <v>0</v>
      </c>
      <c r="P6914" s="63">
        <f t="shared" si="1395"/>
        <v>0</v>
      </c>
    </row>
    <row r="6915" spans="1:18" x14ac:dyDescent="0.3">
      <c r="A6915">
        <f t="shared" si="1396"/>
        <v>2019</v>
      </c>
      <c r="B6915">
        <f t="shared" si="1397"/>
        <v>6</v>
      </c>
      <c r="C6915">
        <f t="shared" si="1398"/>
        <v>15</v>
      </c>
      <c r="D6915">
        <f t="shared" si="1399"/>
        <v>1</v>
      </c>
      <c r="E6915" t="str">
        <f t="shared" si="1400"/>
        <v>OFF</v>
      </c>
      <c r="F6915" s="13">
        <f t="shared" si="1402"/>
        <v>43631</v>
      </c>
      <c r="G6915" s="14" t="str">
        <f t="shared" si="1401"/>
        <v>Avg of 4 NM Projects</v>
      </c>
      <c r="H6915" s="15">
        <f t="shared" si="1403"/>
        <v>24</v>
      </c>
      <c r="I6915" s="93">
        <v>-0.13</v>
      </c>
      <c r="J6915">
        <f t="shared" si="1391"/>
        <v>-7.3033707865168538E-4</v>
      </c>
      <c r="K6915" s="4">
        <v>20.010000000000002</v>
      </c>
      <c r="L6915" s="4">
        <v>14.62</v>
      </c>
      <c r="M6915" s="16">
        <f t="shared" si="1392"/>
        <v>-1.9006000000000001E-3</v>
      </c>
      <c r="N6915">
        <f t="shared" si="1393"/>
        <v>0</v>
      </c>
      <c r="O6915">
        <f t="shared" si="1394"/>
        <v>0</v>
      </c>
      <c r="P6915" s="63">
        <f t="shared" si="1395"/>
        <v>0</v>
      </c>
    </row>
    <row r="6916" spans="1:18" x14ac:dyDescent="0.3">
      <c r="A6916">
        <f t="shared" si="1396"/>
        <v>2019</v>
      </c>
      <c r="B6916">
        <f t="shared" si="1397"/>
        <v>6</v>
      </c>
      <c r="C6916">
        <f t="shared" si="1398"/>
        <v>16</v>
      </c>
      <c r="D6916">
        <f t="shared" si="1399"/>
        <v>2</v>
      </c>
      <c r="E6916" t="str">
        <f t="shared" si="1400"/>
        <v>OFF</v>
      </c>
      <c r="F6916" s="13">
        <f t="shared" si="1402"/>
        <v>43632</v>
      </c>
      <c r="G6916" s="14" t="str">
        <f t="shared" si="1401"/>
        <v>Avg of 4 NM Projects</v>
      </c>
      <c r="H6916" s="15">
        <f t="shared" si="1403"/>
        <v>1</v>
      </c>
      <c r="I6916" s="93">
        <v>-0.13</v>
      </c>
      <c r="J6916">
        <f t="shared" ref="J6916:J6979" si="1404">+I6916/$I$1</f>
        <v>-7.3033707865168538E-4</v>
      </c>
      <c r="K6916" s="4">
        <v>20.56</v>
      </c>
      <c r="L6916" s="4">
        <v>14.57</v>
      </c>
      <c r="M6916" s="16">
        <f t="shared" ref="M6916:M6979" si="1405">+L6916*I6916/1000</f>
        <v>-1.8941000000000001E-3</v>
      </c>
      <c r="N6916">
        <f t="shared" ref="N6916:N6979" si="1406">+IF(I6916=0,1,0)</f>
        <v>0</v>
      </c>
      <c r="O6916">
        <f t="shared" ref="O6916:O6979" si="1407">+IF(I6916&gt;=0.5*$I$1,1,0)</f>
        <v>0</v>
      </c>
      <c r="P6916" s="63">
        <f t="shared" ref="P6916:P6979" si="1408">+IF(I6916&gt;MAX(I$3652:I$5859),1,0)</f>
        <v>0</v>
      </c>
      <c r="Q6916" s="34"/>
      <c r="R6916" s="34"/>
    </row>
    <row r="6917" spans="1:18" x14ac:dyDescent="0.3">
      <c r="A6917">
        <f t="shared" ref="A6917:A6980" si="1409">YEAR(F6917)</f>
        <v>2019</v>
      </c>
      <c r="B6917">
        <f t="shared" ref="B6917:B6980" si="1410">+MONTH(F6917)</f>
        <v>6</v>
      </c>
      <c r="C6917">
        <f t="shared" ref="C6917:C6980" si="1411">+DAY(F6917)</f>
        <v>16</v>
      </c>
      <c r="D6917">
        <f t="shared" ref="D6917:D6980" si="1412">WEEKDAY(C6917)</f>
        <v>2</v>
      </c>
      <c r="E6917" t="str">
        <f t="shared" ref="E6917:E6980" si="1413">IF(OR(D6917=1,D6917=7,H6917=1,H6917=2,H6917=3,H6917=4,H6917=5,H6917=6,H6917=7,H6917=24),"OFF","ON")</f>
        <v>OFF</v>
      </c>
      <c r="F6917" s="13">
        <f t="shared" si="1402"/>
        <v>43632</v>
      </c>
      <c r="G6917" s="14" t="str">
        <f t="shared" si="1401"/>
        <v>Avg of 4 NM Projects</v>
      </c>
      <c r="H6917" s="15">
        <f t="shared" si="1403"/>
        <v>2</v>
      </c>
      <c r="I6917" s="93">
        <v>-0.13</v>
      </c>
      <c r="J6917">
        <f t="shared" si="1404"/>
        <v>-7.3033707865168538E-4</v>
      </c>
      <c r="K6917" s="4">
        <v>19.899999999999999</v>
      </c>
      <c r="L6917" s="4">
        <v>14.35</v>
      </c>
      <c r="M6917" s="16">
        <f t="shared" si="1405"/>
        <v>-1.8655E-3</v>
      </c>
      <c r="N6917">
        <f t="shared" si="1406"/>
        <v>0</v>
      </c>
      <c r="O6917">
        <f t="shared" si="1407"/>
        <v>0</v>
      </c>
      <c r="P6917" s="63">
        <f t="shared" si="1408"/>
        <v>0</v>
      </c>
    </row>
    <row r="6918" spans="1:18" x14ac:dyDescent="0.3">
      <c r="A6918">
        <f t="shared" si="1409"/>
        <v>2019</v>
      </c>
      <c r="B6918">
        <f t="shared" si="1410"/>
        <v>6</v>
      </c>
      <c r="C6918">
        <f t="shared" si="1411"/>
        <v>16</v>
      </c>
      <c r="D6918">
        <f t="shared" si="1412"/>
        <v>2</v>
      </c>
      <c r="E6918" t="str">
        <f t="shared" si="1413"/>
        <v>OFF</v>
      </c>
      <c r="F6918" s="13">
        <f t="shared" si="1402"/>
        <v>43632</v>
      </c>
      <c r="G6918" s="14" t="str">
        <f t="shared" ref="G6918:G6981" si="1414">+G6917</f>
        <v>Avg of 4 NM Projects</v>
      </c>
      <c r="H6918" s="15">
        <f t="shared" si="1403"/>
        <v>3</v>
      </c>
      <c r="I6918" s="93">
        <v>-0.13</v>
      </c>
      <c r="J6918">
        <f t="shared" si="1404"/>
        <v>-7.3033707865168538E-4</v>
      </c>
      <c r="K6918" s="4">
        <v>16.32</v>
      </c>
      <c r="L6918" s="4">
        <v>6.34</v>
      </c>
      <c r="M6918" s="16">
        <f t="shared" si="1405"/>
        <v>-8.2420000000000008E-4</v>
      </c>
      <c r="N6918">
        <f t="shared" si="1406"/>
        <v>0</v>
      </c>
      <c r="O6918">
        <f t="shared" si="1407"/>
        <v>0</v>
      </c>
      <c r="P6918" s="63">
        <f t="shared" si="1408"/>
        <v>0</v>
      </c>
    </row>
    <row r="6919" spans="1:18" x14ac:dyDescent="0.3">
      <c r="A6919">
        <f t="shared" si="1409"/>
        <v>2019</v>
      </c>
      <c r="B6919">
        <f t="shared" si="1410"/>
        <v>6</v>
      </c>
      <c r="C6919">
        <f t="shared" si="1411"/>
        <v>16</v>
      </c>
      <c r="D6919">
        <f t="shared" si="1412"/>
        <v>2</v>
      </c>
      <c r="E6919" t="str">
        <f t="shared" si="1413"/>
        <v>OFF</v>
      </c>
      <c r="F6919" s="13">
        <f t="shared" si="1402"/>
        <v>43632</v>
      </c>
      <c r="G6919" s="14" t="str">
        <f t="shared" si="1414"/>
        <v>Avg of 4 NM Projects</v>
      </c>
      <c r="H6919" s="15">
        <f t="shared" si="1403"/>
        <v>4</v>
      </c>
      <c r="I6919" s="93">
        <v>-0.13</v>
      </c>
      <c r="J6919">
        <f t="shared" si="1404"/>
        <v>-7.3033707865168538E-4</v>
      </c>
      <c r="K6919" s="4">
        <v>15.58</v>
      </c>
      <c r="L6919" s="4">
        <v>-7.84</v>
      </c>
      <c r="M6919" s="16">
        <f t="shared" si="1405"/>
        <v>1.0192000000000001E-3</v>
      </c>
      <c r="N6919">
        <f t="shared" si="1406"/>
        <v>0</v>
      </c>
      <c r="O6919">
        <f t="shared" si="1407"/>
        <v>0</v>
      </c>
      <c r="P6919" s="63">
        <f t="shared" si="1408"/>
        <v>0</v>
      </c>
    </row>
    <row r="6920" spans="1:18" x14ac:dyDescent="0.3">
      <c r="A6920">
        <f t="shared" si="1409"/>
        <v>2019</v>
      </c>
      <c r="B6920">
        <f t="shared" si="1410"/>
        <v>6</v>
      </c>
      <c r="C6920">
        <f t="shared" si="1411"/>
        <v>16</v>
      </c>
      <c r="D6920">
        <f t="shared" si="1412"/>
        <v>2</v>
      </c>
      <c r="E6920" t="str">
        <f t="shared" si="1413"/>
        <v>OFF</v>
      </c>
      <c r="F6920" s="13">
        <f t="shared" si="1402"/>
        <v>43632</v>
      </c>
      <c r="G6920" s="14" t="str">
        <f t="shared" si="1414"/>
        <v>Avg of 4 NM Projects</v>
      </c>
      <c r="H6920" s="15">
        <f t="shared" si="1403"/>
        <v>5</v>
      </c>
      <c r="I6920" s="93">
        <v>-0.26</v>
      </c>
      <c r="J6920">
        <f t="shared" si="1404"/>
        <v>-1.4606741573033708E-3</v>
      </c>
      <c r="K6920" s="4">
        <v>15.66</v>
      </c>
      <c r="L6920" s="4">
        <v>2.25</v>
      </c>
      <c r="M6920" s="16">
        <f t="shared" si="1405"/>
        <v>-5.8500000000000002E-4</v>
      </c>
      <c r="N6920">
        <f t="shared" si="1406"/>
        <v>0</v>
      </c>
      <c r="O6920">
        <f t="shared" si="1407"/>
        <v>0</v>
      </c>
      <c r="P6920" s="63">
        <f t="shared" si="1408"/>
        <v>0</v>
      </c>
    </row>
    <row r="6921" spans="1:18" x14ac:dyDescent="0.3">
      <c r="A6921">
        <f t="shared" si="1409"/>
        <v>2019</v>
      </c>
      <c r="B6921">
        <f t="shared" si="1410"/>
        <v>6</v>
      </c>
      <c r="C6921">
        <f t="shared" si="1411"/>
        <v>16</v>
      </c>
      <c r="D6921">
        <f t="shared" si="1412"/>
        <v>2</v>
      </c>
      <c r="E6921" t="str">
        <f t="shared" si="1413"/>
        <v>OFF</v>
      </c>
      <c r="F6921" s="13">
        <f t="shared" si="1402"/>
        <v>43632</v>
      </c>
      <c r="G6921" s="14" t="str">
        <f t="shared" si="1414"/>
        <v>Avg of 4 NM Projects</v>
      </c>
      <c r="H6921" s="15">
        <f t="shared" si="1403"/>
        <v>6</v>
      </c>
      <c r="I6921" s="93">
        <v>1.665</v>
      </c>
      <c r="J6921">
        <f t="shared" si="1404"/>
        <v>9.3539325842696627E-3</v>
      </c>
      <c r="K6921" s="4">
        <v>15.83</v>
      </c>
      <c r="L6921" s="4">
        <v>8.9</v>
      </c>
      <c r="M6921" s="16">
        <f t="shared" si="1405"/>
        <v>1.48185E-2</v>
      </c>
      <c r="N6921">
        <f t="shared" si="1406"/>
        <v>0</v>
      </c>
      <c r="O6921">
        <f t="shared" si="1407"/>
        <v>0</v>
      </c>
      <c r="P6921" s="63">
        <f t="shared" si="1408"/>
        <v>0</v>
      </c>
    </row>
    <row r="6922" spans="1:18" x14ac:dyDescent="0.3">
      <c r="A6922">
        <f t="shared" si="1409"/>
        <v>2019</v>
      </c>
      <c r="B6922">
        <f t="shared" si="1410"/>
        <v>6</v>
      </c>
      <c r="C6922">
        <f t="shared" si="1411"/>
        <v>16</v>
      </c>
      <c r="D6922">
        <f t="shared" si="1412"/>
        <v>2</v>
      </c>
      <c r="E6922" t="str">
        <f t="shared" si="1413"/>
        <v>OFF</v>
      </c>
      <c r="F6922" s="13">
        <f t="shared" si="1402"/>
        <v>43632</v>
      </c>
      <c r="G6922" s="14" t="str">
        <f t="shared" si="1414"/>
        <v>Avg of 4 NM Projects</v>
      </c>
      <c r="H6922" s="15">
        <f t="shared" si="1403"/>
        <v>7</v>
      </c>
      <c r="I6922" s="93">
        <v>15.870000000000001</v>
      </c>
      <c r="J6922">
        <f t="shared" si="1404"/>
        <v>8.915730337078652E-2</v>
      </c>
      <c r="K6922" s="4">
        <v>15.72</v>
      </c>
      <c r="L6922" s="4">
        <v>15.34</v>
      </c>
      <c r="M6922" s="16">
        <f t="shared" si="1405"/>
        <v>0.24344580000000002</v>
      </c>
      <c r="N6922">
        <f t="shared" si="1406"/>
        <v>0</v>
      </c>
      <c r="O6922">
        <f t="shared" si="1407"/>
        <v>0</v>
      </c>
      <c r="P6922" s="63">
        <f t="shared" si="1408"/>
        <v>0</v>
      </c>
    </row>
    <row r="6923" spans="1:18" x14ac:dyDescent="0.3">
      <c r="A6923">
        <f t="shared" si="1409"/>
        <v>2019</v>
      </c>
      <c r="B6923">
        <f t="shared" si="1410"/>
        <v>6</v>
      </c>
      <c r="C6923">
        <f t="shared" si="1411"/>
        <v>16</v>
      </c>
      <c r="D6923">
        <f t="shared" si="1412"/>
        <v>2</v>
      </c>
      <c r="E6923" t="str">
        <f t="shared" si="1413"/>
        <v>ON</v>
      </c>
      <c r="F6923" s="13">
        <f t="shared" si="1402"/>
        <v>43632</v>
      </c>
      <c r="G6923" s="14" t="str">
        <f t="shared" si="1414"/>
        <v>Avg of 4 NM Projects</v>
      </c>
      <c r="H6923" s="15">
        <f t="shared" si="1403"/>
        <v>8</v>
      </c>
      <c r="I6923" s="93">
        <v>43.515000000000001</v>
      </c>
      <c r="J6923">
        <f t="shared" si="1404"/>
        <v>0.24446629213483145</v>
      </c>
      <c r="K6923" s="4">
        <v>17.96</v>
      </c>
      <c r="L6923" s="4">
        <v>15.09</v>
      </c>
      <c r="M6923" s="16">
        <f t="shared" si="1405"/>
        <v>0.65664135000000001</v>
      </c>
      <c r="N6923">
        <f t="shared" si="1406"/>
        <v>0</v>
      </c>
      <c r="O6923">
        <f t="shared" si="1407"/>
        <v>0</v>
      </c>
      <c r="P6923" s="63">
        <f t="shared" si="1408"/>
        <v>0</v>
      </c>
    </row>
    <row r="6924" spans="1:18" x14ac:dyDescent="0.3">
      <c r="A6924">
        <f t="shared" si="1409"/>
        <v>2019</v>
      </c>
      <c r="B6924">
        <f t="shared" si="1410"/>
        <v>6</v>
      </c>
      <c r="C6924">
        <f t="shared" si="1411"/>
        <v>16</v>
      </c>
      <c r="D6924">
        <f t="shared" si="1412"/>
        <v>2</v>
      </c>
      <c r="E6924" t="str">
        <f t="shared" si="1413"/>
        <v>ON</v>
      </c>
      <c r="F6924" s="13">
        <f t="shared" si="1402"/>
        <v>43632</v>
      </c>
      <c r="G6924" s="14" t="str">
        <f t="shared" si="1414"/>
        <v>Avg of 4 NM Projects</v>
      </c>
      <c r="H6924" s="15">
        <f t="shared" si="1403"/>
        <v>9</v>
      </c>
      <c r="I6924" s="93">
        <v>78.594999999999999</v>
      </c>
      <c r="J6924">
        <f t="shared" si="1404"/>
        <v>0.44154494382022469</v>
      </c>
      <c r="K6924" s="4">
        <v>22.37</v>
      </c>
      <c r="L6924" s="4">
        <v>14.79</v>
      </c>
      <c r="M6924" s="16">
        <f t="shared" si="1405"/>
        <v>1.1624200499999999</v>
      </c>
      <c r="N6924">
        <f t="shared" si="1406"/>
        <v>0</v>
      </c>
      <c r="O6924">
        <f t="shared" si="1407"/>
        <v>0</v>
      </c>
      <c r="P6924" s="63">
        <f t="shared" si="1408"/>
        <v>0</v>
      </c>
    </row>
    <row r="6925" spans="1:18" x14ac:dyDescent="0.3">
      <c r="A6925">
        <f t="shared" si="1409"/>
        <v>2019</v>
      </c>
      <c r="B6925">
        <f t="shared" si="1410"/>
        <v>6</v>
      </c>
      <c r="C6925">
        <f t="shared" si="1411"/>
        <v>16</v>
      </c>
      <c r="D6925">
        <f t="shared" si="1412"/>
        <v>2</v>
      </c>
      <c r="E6925" t="str">
        <f t="shared" si="1413"/>
        <v>ON</v>
      </c>
      <c r="F6925" s="13">
        <f t="shared" si="1402"/>
        <v>43632</v>
      </c>
      <c r="G6925" s="14" t="str">
        <f t="shared" si="1414"/>
        <v>Avg of 4 NM Projects</v>
      </c>
      <c r="H6925" s="15">
        <f t="shared" si="1403"/>
        <v>10</v>
      </c>
      <c r="I6925" s="93">
        <v>111.86999999999999</v>
      </c>
      <c r="J6925">
        <f t="shared" si="1404"/>
        <v>0.62848314606741562</v>
      </c>
      <c r="K6925" s="4">
        <v>23.53</v>
      </c>
      <c r="L6925" s="4">
        <v>15.14</v>
      </c>
      <c r="M6925" s="16">
        <f t="shared" si="1405"/>
        <v>1.6937117999999998</v>
      </c>
      <c r="N6925">
        <f t="shared" si="1406"/>
        <v>0</v>
      </c>
      <c r="O6925">
        <f t="shared" si="1407"/>
        <v>1</v>
      </c>
      <c r="P6925" s="63">
        <f t="shared" si="1408"/>
        <v>0</v>
      </c>
    </row>
    <row r="6926" spans="1:18" x14ac:dyDescent="0.3">
      <c r="A6926">
        <f t="shared" si="1409"/>
        <v>2019</v>
      </c>
      <c r="B6926">
        <f t="shared" si="1410"/>
        <v>6</v>
      </c>
      <c r="C6926">
        <f t="shared" si="1411"/>
        <v>16</v>
      </c>
      <c r="D6926">
        <f t="shared" si="1412"/>
        <v>2</v>
      </c>
      <c r="E6926" t="str">
        <f t="shared" si="1413"/>
        <v>ON</v>
      </c>
      <c r="F6926" s="13">
        <f t="shared" si="1402"/>
        <v>43632</v>
      </c>
      <c r="G6926" s="14" t="str">
        <f t="shared" si="1414"/>
        <v>Avg of 4 NM Projects</v>
      </c>
      <c r="H6926" s="15">
        <f t="shared" si="1403"/>
        <v>11</v>
      </c>
      <c r="I6926" s="93">
        <v>133.12499999999997</v>
      </c>
      <c r="J6926">
        <f t="shared" si="1404"/>
        <v>0.74789325842696608</v>
      </c>
      <c r="K6926" s="4">
        <v>23.32</v>
      </c>
      <c r="L6926" s="4">
        <v>18.37</v>
      </c>
      <c r="M6926" s="16">
        <f t="shared" si="1405"/>
        <v>2.4455062499999993</v>
      </c>
      <c r="N6926">
        <f t="shared" si="1406"/>
        <v>0</v>
      </c>
      <c r="O6926">
        <f t="shared" si="1407"/>
        <v>1</v>
      </c>
      <c r="P6926" s="63">
        <f t="shared" si="1408"/>
        <v>0</v>
      </c>
    </row>
    <row r="6927" spans="1:18" x14ac:dyDescent="0.3">
      <c r="A6927">
        <f t="shared" si="1409"/>
        <v>2019</v>
      </c>
      <c r="B6927">
        <f t="shared" si="1410"/>
        <v>6</v>
      </c>
      <c r="C6927">
        <f t="shared" si="1411"/>
        <v>16</v>
      </c>
      <c r="D6927">
        <f t="shared" si="1412"/>
        <v>2</v>
      </c>
      <c r="E6927" t="str">
        <f t="shared" si="1413"/>
        <v>ON</v>
      </c>
      <c r="F6927" s="13">
        <f t="shared" si="1402"/>
        <v>43632</v>
      </c>
      <c r="G6927" s="14" t="str">
        <f t="shared" si="1414"/>
        <v>Avg of 4 NM Projects</v>
      </c>
      <c r="H6927" s="15">
        <f t="shared" si="1403"/>
        <v>12</v>
      </c>
      <c r="I6927" s="93">
        <v>141.185</v>
      </c>
      <c r="J6927">
        <f t="shared" si="1404"/>
        <v>0.79317415730337082</v>
      </c>
      <c r="K6927" s="4">
        <v>23.86</v>
      </c>
      <c r="L6927" s="4">
        <v>26.41</v>
      </c>
      <c r="M6927" s="16">
        <f t="shared" si="1405"/>
        <v>3.7286958500000003</v>
      </c>
      <c r="N6927">
        <f t="shared" si="1406"/>
        <v>0</v>
      </c>
      <c r="O6927">
        <f t="shared" si="1407"/>
        <v>1</v>
      </c>
      <c r="P6927" s="63">
        <f t="shared" si="1408"/>
        <v>0</v>
      </c>
    </row>
    <row r="6928" spans="1:18" x14ac:dyDescent="0.3">
      <c r="A6928">
        <f t="shared" si="1409"/>
        <v>2019</v>
      </c>
      <c r="B6928">
        <f t="shared" si="1410"/>
        <v>6</v>
      </c>
      <c r="C6928">
        <f t="shared" si="1411"/>
        <v>16</v>
      </c>
      <c r="D6928">
        <f t="shared" si="1412"/>
        <v>2</v>
      </c>
      <c r="E6928" t="str">
        <f t="shared" si="1413"/>
        <v>ON</v>
      </c>
      <c r="F6928" s="13">
        <f t="shared" si="1402"/>
        <v>43632</v>
      </c>
      <c r="G6928" s="14" t="str">
        <f t="shared" si="1414"/>
        <v>Avg of 4 NM Projects</v>
      </c>
      <c r="H6928" s="15">
        <f t="shared" si="1403"/>
        <v>13</v>
      </c>
      <c r="I6928" s="93">
        <v>124.55</v>
      </c>
      <c r="J6928">
        <f t="shared" si="1404"/>
        <v>0.69971910112359548</v>
      </c>
      <c r="K6928" s="4">
        <v>23.93</v>
      </c>
      <c r="L6928" s="4">
        <v>29.21</v>
      </c>
      <c r="M6928" s="16">
        <f t="shared" si="1405"/>
        <v>3.6381055</v>
      </c>
      <c r="N6928">
        <f t="shared" si="1406"/>
        <v>0</v>
      </c>
      <c r="O6928">
        <f t="shared" si="1407"/>
        <v>1</v>
      </c>
      <c r="P6928" s="63">
        <f t="shared" si="1408"/>
        <v>0</v>
      </c>
    </row>
    <row r="6929" spans="1:18" x14ac:dyDescent="0.3">
      <c r="A6929">
        <f t="shared" si="1409"/>
        <v>2019</v>
      </c>
      <c r="B6929">
        <f t="shared" si="1410"/>
        <v>6</v>
      </c>
      <c r="C6929">
        <f t="shared" si="1411"/>
        <v>16</v>
      </c>
      <c r="D6929">
        <f t="shared" si="1412"/>
        <v>2</v>
      </c>
      <c r="E6929" t="str">
        <f t="shared" si="1413"/>
        <v>ON</v>
      </c>
      <c r="F6929" s="13">
        <f t="shared" si="1402"/>
        <v>43632</v>
      </c>
      <c r="G6929" s="14" t="str">
        <f t="shared" si="1414"/>
        <v>Avg of 4 NM Projects</v>
      </c>
      <c r="H6929" s="15">
        <f t="shared" si="1403"/>
        <v>14</v>
      </c>
      <c r="I6929" s="93">
        <v>133.25</v>
      </c>
      <c r="J6929">
        <f t="shared" si="1404"/>
        <v>0.7485955056179775</v>
      </c>
      <c r="K6929" s="4">
        <v>23.42</v>
      </c>
      <c r="L6929" s="4">
        <v>29.03</v>
      </c>
      <c r="M6929" s="16">
        <f t="shared" si="1405"/>
        <v>3.8682474999999998</v>
      </c>
      <c r="N6929">
        <f t="shared" si="1406"/>
        <v>0</v>
      </c>
      <c r="O6929">
        <f t="shared" si="1407"/>
        <v>1</v>
      </c>
      <c r="P6929" s="63">
        <f t="shared" si="1408"/>
        <v>0</v>
      </c>
    </row>
    <row r="6930" spans="1:18" x14ac:dyDescent="0.3">
      <c r="A6930">
        <f t="shared" si="1409"/>
        <v>2019</v>
      </c>
      <c r="B6930">
        <f t="shared" si="1410"/>
        <v>6</v>
      </c>
      <c r="C6930">
        <f t="shared" si="1411"/>
        <v>16</v>
      </c>
      <c r="D6930">
        <f t="shared" si="1412"/>
        <v>2</v>
      </c>
      <c r="E6930" t="str">
        <f t="shared" si="1413"/>
        <v>ON</v>
      </c>
      <c r="F6930" s="13">
        <f t="shared" si="1402"/>
        <v>43632</v>
      </c>
      <c r="G6930" s="14" t="str">
        <f t="shared" si="1414"/>
        <v>Avg of 4 NM Projects</v>
      </c>
      <c r="H6930" s="15">
        <f t="shared" si="1403"/>
        <v>15</v>
      </c>
      <c r="I6930" s="93">
        <v>125.44000000000001</v>
      </c>
      <c r="J6930">
        <f t="shared" si="1404"/>
        <v>0.70471910112359559</v>
      </c>
      <c r="K6930" s="4">
        <v>24.24</v>
      </c>
      <c r="L6930" s="4">
        <v>26.12</v>
      </c>
      <c r="M6930" s="16">
        <f t="shared" si="1405"/>
        <v>3.2764928000000006</v>
      </c>
      <c r="N6930">
        <f t="shared" si="1406"/>
        <v>0</v>
      </c>
      <c r="O6930">
        <f t="shared" si="1407"/>
        <v>1</v>
      </c>
      <c r="P6930" s="63">
        <f t="shared" si="1408"/>
        <v>0</v>
      </c>
    </row>
    <row r="6931" spans="1:18" x14ac:dyDescent="0.3">
      <c r="A6931">
        <f t="shared" si="1409"/>
        <v>2019</v>
      </c>
      <c r="B6931">
        <f t="shared" si="1410"/>
        <v>6</v>
      </c>
      <c r="C6931">
        <f t="shared" si="1411"/>
        <v>16</v>
      </c>
      <c r="D6931">
        <f t="shared" si="1412"/>
        <v>2</v>
      </c>
      <c r="E6931" t="str">
        <f t="shared" si="1413"/>
        <v>ON</v>
      </c>
      <c r="F6931" s="13">
        <f t="shared" si="1402"/>
        <v>43632</v>
      </c>
      <c r="G6931" s="14" t="str">
        <f t="shared" si="1414"/>
        <v>Avg of 4 NM Projects</v>
      </c>
      <c r="H6931" s="15">
        <f t="shared" si="1403"/>
        <v>16</v>
      </c>
      <c r="I6931" s="93">
        <v>110.465</v>
      </c>
      <c r="J6931">
        <f t="shared" si="1404"/>
        <v>0.62058988764044942</v>
      </c>
      <c r="K6931" s="4">
        <v>24.86</v>
      </c>
      <c r="L6931" s="4">
        <v>24.34</v>
      </c>
      <c r="M6931" s="16">
        <f t="shared" si="1405"/>
        <v>2.6887181</v>
      </c>
      <c r="N6931">
        <f t="shared" si="1406"/>
        <v>0</v>
      </c>
      <c r="O6931">
        <f t="shared" si="1407"/>
        <v>1</v>
      </c>
      <c r="P6931" s="63">
        <f t="shared" si="1408"/>
        <v>0</v>
      </c>
    </row>
    <row r="6932" spans="1:18" x14ac:dyDescent="0.3">
      <c r="A6932">
        <f t="shared" si="1409"/>
        <v>2019</v>
      </c>
      <c r="B6932">
        <f t="shared" si="1410"/>
        <v>6</v>
      </c>
      <c r="C6932">
        <f t="shared" si="1411"/>
        <v>16</v>
      </c>
      <c r="D6932">
        <f t="shared" si="1412"/>
        <v>2</v>
      </c>
      <c r="E6932" t="str">
        <f t="shared" si="1413"/>
        <v>ON</v>
      </c>
      <c r="F6932" s="13">
        <f t="shared" si="1402"/>
        <v>43632</v>
      </c>
      <c r="G6932" s="14" t="str">
        <f t="shared" si="1414"/>
        <v>Avg of 4 NM Projects</v>
      </c>
      <c r="H6932" s="15">
        <f t="shared" si="1403"/>
        <v>17</v>
      </c>
      <c r="I6932" s="93">
        <v>76.03</v>
      </c>
      <c r="J6932">
        <f t="shared" si="1404"/>
        <v>0.42713483146067416</v>
      </c>
      <c r="K6932" s="4">
        <v>27.07</v>
      </c>
      <c r="L6932" s="4">
        <v>20.309999999999999</v>
      </c>
      <c r="M6932" s="16">
        <f t="shared" si="1405"/>
        <v>1.5441693000000001</v>
      </c>
      <c r="N6932">
        <f t="shared" si="1406"/>
        <v>0</v>
      </c>
      <c r="O6932">
        <f t="shared" si="1407"/>
        <v>0</v>
      </c>
      <c r="P6932" s="63">
        <f t="shared" si="1408"/>
        <v>0</v>
      </c>
    </row>
    <row r="6933" spans="1:18" x14ac:dyDescent="0.3">
      <c r="A6933">
        <f t="shared" si="1409"/>
        <v>2019</v>
      </c>
      <c r="B6933">
        <f t="shared" si="1410"/>
        <v>6</v>
      </c>
      <c r="C6933">
        <f t="shared" si="1411"/>
        <v>16</v>
      </c>
      <c r="D6933">
        <f t="shared" si="1412"/>
        <v>2</v>
      </c>
      <c r="E6933" t="str">
        <f t="shared" si="1413"/>
        <v>ON</v>
      </c>
      <c r="F6933" s="13">
        <f t="shared" si="1402"/>
        <v>43632</v>
      </c>
      <c r="G6933" s="14" t="str">
        <f t="shared" si="1414"/>
        <v>Avg of 4 NM Projects</v>
      </c>
      <c r="H6933" s="15">
        <f t="shared" si="1403"/>
        <v>18</v>
      </c>
      <c r="I6933" s="93">
        <v>59.774999999999991</v>
      </c>
      <c r="J6933">
        <f t="shared" si="1404"/>
        <v>0.33581460674157299</v>
      </c>
      <c r="K6933" s="4">
        <v>27.84</v>
      </c>
      <c r="L6933" s="4">
        <v>18.47</v>
      </c>
      <c r="M6933" s="16">
        <f t="shared" si="1405"/>
        <v>1.1040442499999996</v>
      </c>
      <c r="N6933">
        <f t="shared" si="1406"/>
        <v>0</v>
      </c>
      <c r="O6933">
        <f t="shared" si="1407"/>
        <v>0</v>
      </c>
      <c r="P6933" s="63">
        <f t="shared" si="1408"/>
        <v>0</v>
      </c>
    </row>
    <row r="6934" spans="1:18" x14ac:dyDescent="0.3">
      <c r="A6934">
        <f t="shared" si="1409"/>
        <v>2019</v>
      </c>
      <c r="B6934">
        <f t="shared" si="1410"/>
        <v>6</v>
      </c>
      <c r="C6934">
        <f t="shared" si="1411"/>
        <v>16</v>
      </c>
      <c r="D6934">
        <f t="shared" si="1412"/>
        <v>2</v>
      </c>
      <c r="E6934" t="str">
        <f t="shared" si="1413"/>
        <v>ON</v>
      </c>
      <c r="F6934" s="13">
        <f t="shared" si="1402"/>
        <v>43632</v>
      </c>
      <c r="G6934" s="14" t="str">
        <f t="shared" si="1414"/>
        <v>Avg of 4 NM Projects</v>
      </c>
      <c r="H6934" s="15">
        <f t="shared" si="1403"/>
        <v>19</v>
      </c>
      <c r="I6934" s="93">
        <v>30.844999999999999</v>
      </c>
      <c r="J6934">
        <f t="shared" si="1404"/>
        <v>0.17328651685393257</v>
      </c>
      <c r="K6934" s="4">
        <v>26.22</v>
      </c>
      <c r="L6934" s="4">
        <v>18.510000000000002</v>
      </c>
      <c r="M6934" s="16">
        <f t="shared" si="1405"/>
        <v>0.57094095</v>
      </c>
      <c r="N6934">
        <f t="shared" si="1406"/>
        <v>0</v>
      </c>
      <c r="O6934">
        <f t="shared" si="1407"/>
        <v>0</v>
      </c>
      <c r="P6934" s="63">
        <f t="shared" si="1408"/>
        <v>0</v>
      </c>
    </row>
    <row r="6935" spans="1:18" x14ac:dyDescent="0.3">
      <c r="A6935">
        <f t="shared" si="1409"/>
        <v>2019</v>
      </c>
      <c r="B6935">
        <f t="shared" si="1410"/>
        <v>6</v>
      </c>
      <c r="C6935">
        <f t="shared" si="1411"/>
        <v>16</v>
      </c>
      <c r="D6935">
        <f t="shared" si="1412"/>
        <v>2</v>
      </c>
      <c r="E6935" t="str">
        <f t="shared" si="1413"/>
        <v>ON</v>
      </c>
      <c r="F6935" s="13">
        <f t="shared" si="1402"/>
        <v>43632</v>
      </c>
      <c r="G6935" s="14" t="str">
        <f t="shared" si="1414"/>
        <v>Avg of 4 NM Projects</v>
      </c>
      <c r="H6935" s="15">
        <f t="shared" si="1403"/>
        <v>20</v>
      </c>
      <c r="I6935" s="93">
        <v>8.6999999999999993</v>
      </c>
      <c r="J6935">
        <f t="shared" si="1404"/>
        <v>4.887640449438202E-2</v>
      </c>
      <c r="K6935" s="4">
        <v>29.58</v>
      </c>
      <c r="L6935" s="4">
        <v>18.16</v>
      </c>
      <c r="M6935" s="16">
        <f t="shared" si="1405"/>
        <v>0.15799199999999999</v>
      </c>
      <c r="N6935">
        <f t="shared" si="1406"/>
        <v>0</v>
      </c>
      <c r="O6935">
        <f t="shared" si="1407"/>
        <v>0</v>
      </c>
      <c r="P6935" s="63">
        <f t="shared" si="1408"/>
        <v>0</v>
      </c>
    </row>
    <row r="6936" spans="1:18" x14ac:dyDescent="0.3">
      <c r="A6936">
        <f t="shared" si="1409"/>
        <v>2019</v>
      </c>
      <c r="B6936">
        <f t="shared" si="1410"/>
        <v>6</v>
      </c>
      <c r="C6936">
        <f t="shared" si="1411"/>
        <v>16</v>
      </c>
      <c r="D6936">
        <f t="shared" si="1412"/>
        <v>2</v>
      </c>
      <c r="E6936" t="str">
        <f t="shared" si="1413"/>
        <v>ON</v>
      </c>
      <c r="F6936" s="13">
        <f t="shared" si="1402"/>
        <v>43632</v>
      </c>
      <c r="G6936" s="14" t="str">
        <f t="shared" si="1414"/>
        <v>Avg of 4 NM Projects</v>
      </c>
      <c r="H6936" s="15">
        <f t="shared" si="1403"/>
        <v>21</v>
      </c>
      <c r="I6936" s="93">
        <v>0.51500000000000001</v>
      </c>
      <c r="J6936">
        <f t="shared" si="1404"/>
        <v>2.8932584269662923E-3</v>
      </c>
      <c r="K6936" s="4">
        <v>30.66</v>
      </c>
      <c r="L6936" s="4">
        <v>19.34</v>
      </c>
      <c r="M6936" s="16">
        <f t="shared" si="1405"/>
        <v>9.9601000000000012E-3</v>
      </c>
      <c r="N6936">
        <f t="shared" si="1406"/>
        <v>0</v>
      </c>
      <c r="O6936">
        <f t="shared" si="1407"/>
        <v>0</v>
      </c>
      <c r="P6936" s="63">
        <f t="shared" si="1408"/>
        <v>0</v>
      </c>
    </row>
    <row r="6937" spans="1:18" x14ac:dyDescent="0.3">
      <c r="A6937">
        <f t="shared" si="1409"/>
        <v>2019</v>
      </c>
      <c r="B6937">
        <f t="shared" si="1410"/>
        <v>6</v>
      </c>
      <c r="C6937">
        <f t="shared" si="1411"/>
        <v>16</v>
      </c>
      <c r="D6937">
        <f t="shared" si="1412"/>
        <v>2</v>
      </c>
      <c r="E6937" t="str">
        <f t="shared" si="1413"/>
        <v>ON</v>
      </c>
      <c r="F6937" s="13">
        <f t="shared" si="1402"/>
        <v>43632</v>
      </c>
      <c r="G6937" s="14" t="str">
        <f t="shared" si="1414"/>
        <v>Avg of 4 NM Projects</v>
      </c>
      <c r="H6937" s="15">
        <f t="shared" si="1403"/>
        <v>22</v>
      </c>
      <c r="I6937" s="93">
        <v>-0.13</v>
      </c>
      <c r="J6937">
        <f t="shared" si="1404"/>
        <v>-7.3033707865168538E-4</v>
      </c>
      <c r="K6937" s="4">
        <v>28.21</v>
      </c>
      <c r="L6937" s="4">
        <v>19.25</v>
      </c>
      <c r="M6937" s="16">
        <f t="shared" si="1405"/>
        <v>-2.5025E-3</v>
      </c>
      <c r="N6937">
        <f t="shared" si="1406"/>
        <v>0</v>
      </c>
      <c r="O6937">
        <f t="shared" si="1407"/>
        <v>0</v>
      </c>
      <c r="P6937" s="63">
        <f t="shared" si="1408"/>
        <v>0</v>
      </c>
    </row>
    <row r="6938" spans="1:18" x14ac:dyDescent="0.3">
      <c r="A6938">
        <f t="shared" si="1409"/>
        <v>2019</v>
      </c>
      <c r="B6938">
        <f t="shared" si="1410"/>
        <v>6</v>
      </c>
      <c r="C6938">
        <f t="shared" si="1411"/>
        <v>16</v>
      </c>
      <c r="D6938">
        <f t="shared" si="1412"/>
        <v>2</v>
      </c>
      <c r="E6938" t="str">
        <f t="shared" si="1413"/>
        <v>ON</v>
      </c>
      <c r="F6938" s="13">
        <f t="shared" si="1402"/>
        <v>43632</v>
      </c>
      <c r="G6938" s="14" t="str">
        <f t="shared" si="1414"/>
        <v>Avg of 4 NM Projects</v>
      </c>
      <c r="H6938" s="15">
        <f t="shared" si="1403"/>
        <v>23</v>
      </c>
      <c r="I6938" s="93">
        <v>0</v>
      </c>
      <c r="J6938">
        <f t="shared" si="1404"/>
        <v>0</v>
      </c>
      <c r="K6938" s="4">
        <v>23.14</v>
      </c>
      <c r="L6938" s="4">
        <v>17.52</v>
      </c>
      <c r="M6938" s="16">
        <f t="shared" si="1405"/>
        <v>0</v>
      </c>
      <c r="N6938">
        <f t="shared" si="1406"/>
        <v>1</v>
      </c>
      <c r="O6938">
        <f t="shared" si="1407"/>
        <v>0</v>
      </c>
      <c r="P6938" s="63">
        <f t="shared" si="1408"/>
        <v>0</v>
      </c>
    </row>
    <row r="6939" spans="1:18" x14ac:dyDescent="0.3">
      <c r="A6939">
        <f t="shared" si="1409"/>
        <v>2019</v>
      </c>
      <c r="B6939">
        <f t="shared" si="1410"/>
        <v>6</v>
      </c>
      <c r="C6939">
        <f t="shared" si="1411"/>
        <v>16</v>
      </c>
      <c r="D6939">
        <f t="shared" si="1412"/>
        <v>2</v>
      </c>
      <c r="E6939" t="str">
        <f t="shared" si="1413"/>
        <v>OFF</v>
      </c>
      <c r="F6939" s="13">
        <f t="shared" si="1402"/>
        <v>43632</v>
      </c>
      <c r="G6939" s="14" t="str">
        <f t="shared" si="1414"/>
        <v>Avg of 4 NM Projects</v>
      </c>
      <c r="H6939" s="15">
        <f t="shared" si="1403"/>
        <v>24</v>
      </c>
      <c r="I6939" s="93">
        <v>0</v>
      </c>
      <c r="J6939">
        <f t="shared" si="1404"/>
        <v>0</v>
      </c>
      <c r="K6939" s="4">
        <v>20.81</v>
      </c>
      <c r="L6939" s="4">
        <v>18.170000000000002</v>
      </c>
      <c r="M6939" s="16">
        <f t="shared" si="1405"/>
        <v>0</v>
      </c>
      <c r="N6939">
        <f t="shared" si="1406"/>
        <v>1</v>
      </c>
      <c r="O6939">
        <f t="shared" si="1407"/>
        <v>0</v>
      </c>
      <c r="P6939" s="63">
        <f t="shared" si="1408"/>
        <v>0</v>
      </c>
    </row>
    <row r="6940" spans="1:18" x14ac:dyDescent="0.3">
      <c r="A6940">
        <f t="shared" si="1409"/>
        <v>2019</v>
      </c>
      <c r="B6940">
        <f t="shared" si="1410"/>
        <v>6</v>
      </c>
      <c r="C6940">
        <f t="shared" si="1411"/>
        <v>17</v>
      </c>
      <c r="D6940">
        <f t="shared" si="1412"/>
        <v>3</v>
      </c>
      <c r="E6940" t="str">
        <f t="shared" si="1413"/>
        <v>OFF</v>
      </c>
      <c r="F6940" s="13">
        <f t="shared" si="1402"/>
        <v>43633</v>
      </c>
      <c r="G6940" s="14" t="str">
        <f t="shared" si="1414"/>
        <v>Avg of 4 NM Projects</v>
      </c>
      <c r="H6940" s="15">
        <f t="shared" si="1403"/>
        <v>1</v>
      </c>
      <c r="I6940" s="93">
        <v>-0.13</v>
      </c>
      <c r="J6940">
        <f t="shared" si="1404"/>
        <v>-7.3033707865168538E-4</v>
      </c>
      <c r="K6940" s="4">
        <v>19.95</v>
      </c>
      <c r="L6940" s="4">
        <v>17.3</v>
      </c>
      <c r="M6940" s="16">
        <f t="shared" si="1405"/>
        <v>-2.2490000000000001E-3</v>
      </c>
      <c r="N6940">
        <f t="shared" si="1406"/>
        <v>0</v>
      </c>
      <c r="O6940">
        <f t="shared" si="1407"/>
        <v>0</v>
      </c>
      <c r="P6940" s="63">
        <f t="shared" si="1408"/>
        <v>0</v>
      </c>
      <c r="Q6940" s="34"/>
      <c r="R6940" s="34"/>
    </row>
    <row r="6941" spans="1:18" x14ac:dyDescent="0.3">
      <c r="A6941">
        <f t="shared" si="1409"/>
        <v>2019</v>
      </c>
      <c r="B6941">
        <f t="shared" si="1410"/>
        <v>6</v>
      </c>
      <c r="C6941">
        <f t="shared" si="1411"/>
        <v>17</v>
      </c>
      <c r="D6941">
        <f t="shared" si="1412"/>
        <v>3</v>
      </c>
      <c r="E6941" t="str">
        <f t="shared" si="1413"/>
        <v>OFF</v>
      </c>
      <c r="F6941" s="13">
        <f t="shared" ref="F6941:F7004" si="1415">+F6917+1</f>
        <v>43633</v>
      </c>
      <c r="G6941" s="14" t="str">
        <f t="shared" si="1414"/>
        <v>Avg of 4 NM Projects</v>
      </c>
      <c r="H6941" s="15">
        <f t="shared" ref="H6941:H7004" si="1416">H6917</f>
        <v>2</v>
      </c>
      <c r="I6941" s="93">
        <v>0</v>
      </c>
      <c r="J6941">
        <f t="shared" si="1404"/>
        <v>0</v>
      </c>
      <c r="K6941" s="4">
        <v>19.12</v>
      </c>
      <c r="L6941" s="4">
        <v>16.600000000000001</v>
      </c>
      <c r="M6941" s="16">
        <f t="shared" si="1405"/>
        <v>0</v>
      </c>
      <c r="N6941">
        <f t="shared" si="1406"/>
        <v>1</v>
      </c>
      <c r="O6941">
        <f t="shared" si="1407"/>
        <v>0</v>
      </c>
      <c r="P6941" s="63">
        <f t="shared" si="1408"/>
        <v>0</v>
      </c>
    </row>
    <row r="6942" spans="1:18" x14ac:dyDescent="0.3">
      <c r="A6942">
        <f t="shared" si="1409"/>
        <v>2019</v>
      </c>
      <c r="B6942">
        <f t="shared" si="1410"/>
        <v>6</v>
      </c>
      <c r="C6942">
        <f t="shared" si="1411"/>
        <v>17</v>
      </c>
      <c r="D6942">
        <f t="shared" si="1412"/>
        <v>3</v>
      </c>
      <c r="E6942" t="str">
        <f t="shared" si="1413"/>
        <v>OFF</v>
      </c>
      <c r="F6942" s="13">
        <f t="shared" si="1415"/>
        <v>43633</v>
      </c>
      <c r="G6942" s="14" t="str">
        <f t="shared" si="1414"/>
        <v>Avg of 4 NM Projects</v>
      </c>
      <c r="H6942" s="15">
        <f t="shared" si="1416"/>
        <v>3</v>
      </c>
      <c r="I6942" s="93">
        <v>-0.13</v>
      </c>
      <c r="J6942">
        <f t="shared" si="1404"/>
        <v>-7.3033707865168538E-4</v>
      </c>
      <c r="K6942" s="4">
        <v>16.57</v>
      </c>
      <c r="L6942" s="4">
        <v>15.2</v>
      </c>
      <c r="M6942" s="16">
        <f t="shared" si="1405"/>
        <v>-1.9759999999999999E-3</v>
      </c>
      <c r="N6942">
        <f t="shared" si="1406"/>
        <v>0</v>
      </c>
      <c r="O6942">
        <f t="shared" si="1407"/>
        <v>0</v>
      </c>
      <c r="P6942" s="63">
        <f t="shared" si="1408"/>
        <v>0</v>
      </c>
    </row>
    <row r="6943" spans="1:18" x14ac:dyDescent="0.3">
      <c r="A6943">
        <f t="shared" si="1409"/>
        <v>2019</v>
      </c>
      <c r="B6943">
        <f t="shared" si="1410"/>
        <v>6</v>
      </c>
      <c r="C6943">
        <f t="shared" si="1411"/>
        <v>17</v>
      </c>
      <c r="D6943">
        <f t="shared" si="1412"/>
        <v>3</v>
      </c>
      <c r="E6943" t="str">
        <f t="shared" si="1413"/>
        <v>OFF</v>
      </c>
      <c r="F6943" s="13">
        <f t="shared" si="1415"/>
        <v>43633</v>
      </c>
      <c r="G6943" s="14" t="str">
        <f t="shared" si="1414"/>
        <v>Avg of 4 NM Projects</v>
      </c>
      <c r="H6943" s="15">
        <f t="shared" si="1416"/>
        <v>4</v>
      </c>
      <c r="I6943" s="93">
        <v>-0.26</v>
      </c>
      <c r="J6943">
        <f t="shared" si="1404"/>
        <v>-1.4606741573033708E-3</v>
      </c>
      <c r="K6943" s="4">
        <v>15.86</v>
      </c>
      <c r="L6943" s="4">
        <v>14.74</v>
      </c>
      <c r="M6943" s="16">
        <f t="shared" si="1405"/>
        <v>-3.8324000000000001E-3</v>
      </c>
      <c r="N6943">
        <f t="shared" si="1406"/>
        <v>0</v>
      </c>
      <c r="O6943">
        <f t="shared" si="1407"/>
        <v>0</v>
      </c>
      <c r="P6943" s="63">
        <f t="shared" si="1408"/>
        <v>0</v>
      </c>
    </row>
    <row r="6944" spans="1:18" x14ac:dyDescent="0.3">
      <c r="A6944">
        <f t="shared" si="1409"/>
        <v>2019</v>
      </c>
      <c r="B6944">
        <f t="shared" si="1410"/>
        <v>6</v>
      </c>
      <c r="C6944">
        <f t="shared" si="1411"/>
        <v>17</v>
      </c>
      <c r="D6944">
        <f t="shared" si="1412"/>
        <v>3</v>
      </c>
      <c r="E6944" t="str">
        <f t="shared" si="1413"/>
        <v>OFF</v>
      </c>
      <c r="F6944" s="13">
        <f t="shared" si="1415"/>
        <v>43633</v>
      </c>
      <c r="G6944" s="14" t="str">
        <f t="shared" si="1414"/>
        <v>Avg of 4 NM Projects</v>
      </c>
      <c r="H6944" s="15">
        <f t="shared" si="1416"/>
        <v>5</v>
      </c>
      <c r="I6944" s="93">
        <v>-0.13</v>
      </c>
      <c r="J6944">
        <f t="shared" si="1404"/>
        <v>-7.3033707865168538E-4</v>
      </c>
      <c r="K6944" s="4">
        <v>16.239999999999998</v>
      </c>
      <c r="L6944" s="4">
        <v>14.65</v>
      </c>
      <c r="M6944" s="16">
        <f t="shared" si="1405"/>
        <v>-1.9045000000000002E-3</v>
      </c>
      <c r="N6944">
        <f t="shared" si="1406"/>
        <v>0</v>
      </c>
      <c r="O6944">
        <f t="shared" si="1407"/>
        <v>0</v>
      </c>
      <c r="P6944" s="63">
        <f t="shared" si="1408"/>
        <v>0</v>
      </c>
    </row>
    <row r="6945" spans="1:16" x14ac:dyDescent="0.3">
      <c r="A6945">
        <f t="shared" si="1409"/>
        <v>2019</v>
      </c>
      <c r="B6945">
        <f t="shared" si="1410"/>
        <v>6</v>
      </c>
      <c r="C6945">
        <f t="shared" si="1411"/>
        <v>17</v>
      </c>
      <c r="D6945">
        <f t="shared" si="1412"/>
        <v>3</v>
      </c>
      <c r="E6945" t="str">
        <f t="shared" si="1413"/>
        <v>OFF</v>
      </c>
      <c r="F6945" s="13">
        <f t="shared" si="1415"/>
        <v>43633</v>
      </c>
      <c r="G6945" s="14" t="str">
        <f t="shared" si="1414"/>
        <v>Avg of 4 NM Projects</v>
      </c>
      <c r="H6945" s="15">
        <f t="shared" si="1416"/>
        <v>6</v>
      </c>
      <c r="I6945" s="93">
        <v>1.03</v>
      </c>
      <c r="J6945">
        <f t="shared" si="1404"/>
        <v>5.7865168539325846E-3</v>
      </c>
      <c r="K6945" s="4">
        <v>19.04</v>
      </c>
      <c r="L6945" s="4">
        <v>14.7</v>
      </c>
      <c r="M6945" s="16">
        <f t="shared" si="1405"/>
        <v>1.5141E-2</v>
      </c>
      <c r="N6945">
        <f t="shared" si="1406"/>
        <v>0</v>
      </c>
      <c r="O6945">
        <f t="shared" si="1407"/>
        <v>0</v>
      </c>
      <c r="P6945" s="63">
        <f t="shared" si="1408"/>
        <v>0</v>
      </c>
    </row>
    <row r="6946" spans="1:16" x14ac:dyDescent="0.3">
      <c r="A6946">
        <f t="shared" si="1409"/>
        <v>2019</v>
      </c>
      <c r="B6946">
        <f t="shared" si="1410"/>
        <v>6</v>
      </c>
      <c r="C6946">
        <f t="shared" si="1411"/>
        <v>17</v>
      </c>
      <c r="D6946">
        <f t="shared" si="1412"/>
        <v>3</v>
      </c>
      <c r="E6946" t="str">
        <f t="shared" si="1413"/>
        <v>OFF</v>
      </c>
      <c r="F6946" s="13">
        <f t="shared" si="1415"/>
        <v>43633</v>
      </c>
      <c r="G6946" s="14" t="str">
        <f t="shared" si="1414"/>
        <v>Avg of 4 NM Projects</v>
      </c>
      <c r="H6946" s="15">
        <f t="shared" si="1416"/>
        <v>7</v>
      </c>
      <c r="I6946" s="93">
        <v>16.38</v>
      </c>
      <c r="J6946">
        <f t="shared" si="1404"/>
        <v>9.2022471910112355E-2</v>
      </c>
      <c r="K6946" s="4">
        <v>21.51</v>
      </c>
      <c r="L6946" s="4">
        <v>14.77</v>
      </c>
      <c r="M6946" s="16">
        <f t="shared" si="1405"/>
        <v>0.24193259999999997</v>
      </c>
      <c r="N6946">
        <f t="shared" si="1406"/>
        <v>0</v>
      </c>
      <c r="O6946">
        <f t="shared" si="1407"/>
        <v>0</v>
      </c>
      <c r="P6946" s="63">
        <f t="shared" si="1408"/>
        <v>0</v>
      </c>
    </row>
    <row r="6947" spans="1:16" x14ac:dyDescent="0.3">
      <c r="A6947">
        <f t="shared" si="1409"/>
        <v>2019</v>
      </c>
      <c r="B6947">
        <f t="shared" si="1410"/>
        <v>6</v>
      </c>
      <c r="C6947">
        <f t="shared" si="1411"/>
        <v>17</v>
      </c>
      <c r="D6947">
        <f t="shared" si="1412"/>
        <v>3</v>
      </c>
      <c r="E6947" t="str">
        <f t="shared" si="1413"/>
        <v>ON</v>
      </c>
      <c r="F6947" s="13">
        <f t="shared" si="1415"/>
        <v>43633</v>
      </c>
      <c r="G6947" s="14" t="str">
        <f t="shared" si="1414"/>
        <v>Avg of 4 NM Projects</v>
      </c>
      <c r="H6947" s="15">
        <f t="shared" si="1416"/>
        <v>8</v>
      </c>
      <c r="I6947" s="93">
        <v>60.924999999999997</v>
      </c>
      <c r="J6947">
        <f t="shared" si="1404"/>
        <v>0.34227528089887638</v>
      </c>
      <c r="K6947" s="4">
        <v>24.39</v>
      </c>
      <c r="L6947" s="4">
        <v>18.43</v>
      </c>
      <c r="M6947" s="16">
        <f t="shared" si="1405"/>
        <v>1.1228477499999998</v>
      </c>
      <c r="N6947">
        <f t="shared" si="1406"/>
        <v>0</v>
      </c>
      <c r="O6947">
        <f t="shared" si="1407"/>
        <v>0</v>
      </c>
      <c r="P6947" s="63">
        <f t="shared" si="1408"/>
        <v>0</v>
      </c>
    </row>
    <row r="6948" spans="1:16" x14ac:dyDescent="0.3">
      <c r="A6948">
        <f t="shared" si="1409"/>
        <v>2019</v>
      </c>
      <c r="B6948">
        <f t="shared" si="1410"/>
        <v>6</v>
      </c>
      <c r="C6948">
        <f t="shared" si="1411"/>
        <v>17</v>
      </c>
      <c r="D6948">
        <f t="shared" si="1412"/>
        <v>3</v>
      </c>
      <c r="E6948" t="str">
        <f t="shared" si="1413"/>
        <v>ON</v>
      </c>
      <c r="F6948" s="13">
        <f t="shared" si="1415"/>
        <v>43633</v>
      </c>
      <c r="G6948" s="14" t="str">
        <f t="shared" si="1414"/>
        <v>Avg of 4 NM Projects</v>
      </c>
      <c r="H6948" s="15">
        <f t="shared" si="1416"/>
        <v>9</v>
      </c>
      <c r="I6948" s="93">
        <v>98.685000000000002</v>
      </c>
      <c r="J6948">
        <f t="shared" si="1404"/>
        <v>0.55441011235955062</v>
      </c>
      <c r="K6948" s="4">
        <v>21.18</v>
      </c>
      <c r="L6948" s="4">
        <v>16.34</v>
      </c>
      <c r="M6948" s="16">
        <f t="shared" si="1405"/>
        <v>1.6125129</v>
      </c>
      <c r="N6948">
        <f t="shared" si="1406"/>
        <v>0</v>
      </c>
      <c r="O6948">
        <f t="shared" si="1407"/>
        <v>1</v>
      </c>
      <c r="P6948" s="63">
        <f t="shared" si="1408"/>
        <v>0</v>
      </c>
    </row>
    <row r="6949" spans="1:16" x14ac:dyDescent="0.3">
      <c r="A6949">
        <f t="shared" si="1409"/>
        <v>2019</v>
      </c>
      <c r="B6949">
        <f t="shared" si="1410"/>
        <v>6</v>
      </c>
      <c r="C6949">
        <f t="shared" si="1411"/>
        <v>17</v>
      </c>
      <c r="D6949">
        <f t="shared" si="1412"/>
        <v>3</v>
      </c>
      <c r="E6949" t="str">
        <f t="shared" si="1413"/>
        <v>ON</v>
      </c>
      <c r="F6949" s="13">
        <f t="shared" si="1415"/>
        <v>43633</v>
      </c>
      <c r="G6949" s="14" t="str">
        <f t="shared" si="1414"/>
        <v>Avg of 4 NM Projects</v>
      </c>
      <c r="H6949" s="15">
        <f t="shared" si="1416"/>
        <v>10</v>
      </c>
      <c r="I6949" s="93">
        <v>109.69499999999999</v>
      </c>
      <c r="J6949">
        <f t="shared" si="1404"/>
        <v>0.61626404494382014</v>
      </c>
      <c r="K6949" s="4">
        <v>22.09</v>
      </c>
      <c r="L6949" s="4">
        <v>16</v>
      </c>
      <c r="M6949" s="16">
        <f t="shared" si="1405"/>
        <v>1.7551199999999998</v>
      </c>
      <c r="N6949">
        <f t="shared" si="1406"/>
        <v>0</v>
      </c>
      <c r="O6949">
        <f t="shared" si="1407"/>
        <v>1</v>
      </c>
      <c r="P6949" s="63">
        <f t="shared" si="1408"/>
        <v>0</v>
      </c>
    </row>
    <row r="6950" spans="1:16" x14ac:dyDescent="0.3">
      <c r="A6950">
        <f t="shared" si="1409"/>
        <v>2019</v>
      </c>
      <c r="B6950">
        <f t="shared" si="1410"/>
        <v>6</v>
      </c>
      <c r="C6950">
        <f t="shared" si="1411"/>
        <v>17</v>
      </c>
      <c r="D6950">
        <f t="shared" si="1412"/>
        <v>3</v>
      </c>
      <c r="E6950" t="str">
        <f t="shared" si="1413"/>
        <v>ON</v>
      </c>
      <c r="F6950" s="13">
        <f t="shared" si="1415"/>
        <v>43633</v>
      </c>
      <c r="G6950" s="14" t="str">
        <f t="shared" si="1414"/>
        <v>Avg of 4 NM Projects</v>
      </c>
      <c r="H6950" s="15">
        <f t="shared" si="1416"/>
        <v>11</v>
      </c>
      <c r="I6950" s="93">
        <v>131.72000000000003</v>
      </c>
      <c r="J6950">
        <f t="shared" si="1404"/>
        <v>0.7400000000000001</v>
      </c>
      <c r="K6950" s="4">
        <v>22.89</v>
      </c>
      <c r="L6950" s="4">
        <v>16.420000000000002</v>
      </c>
      <c r="M6950" s="16">
        <f t="shared" si="1405"/>
        <v>2.1628424000000006</v>
      </c>
      <c r="N6950">
        <f t="shared" si="1406"/>
        <v>0</v>
      </c>
      <c r="O6950">
        <f t="shared" si="1407"/>
        <v>1</v>
      </c>
      <c r="P6950" s="63">
        <f t="shared" si="1408"/>
        <v>0</v>
      </c>
    </row>
    <row r="6951" spans="1:16" x14ac:dyDescent="0.3">
      <c r="A6951">
        <f t="shared" si="1409"/>
        <v>2019</v>
      </c>
      <c r="B6951">
        <f t="shared" si="1410"/>
        <v>6</v>
      </c>
      <c r="C6951">
        <f t="shared" si="1411"/>
        <v>17</v>
      </c>
      <c r="D6951">
        <f t="shared" si="1412"/>
        <v>3</v>
      </c>
      <c r="E6951" t="str">
        <f t="shared" si="1413"/>
        <v>ON</v>
      </c>
      <c r="F6951" s="13">
        <f t="shared" si="1415"/>
        <v>43633</v>
      </c>
      <c r="G6951" s="14" t="str">
        <f t="shared" si="1414"/>
        <v>Avg of 4 NM Projects</v>
      </c>
      <c r="H6951" s="15">
        <f t="shared" si="1416"/>
        <v>12</v>
      </c>
      <c r="I6951" s="93">
        <v>142.85499999999999</v>
      </c>
      <c r="J6951">
        <f t="shared" si="1404"/>
        <v>0.80255617977528082</v>
      </c>
      <c r="K6951" s="4">
        <v>24.41</v>
      </c>
      <c r="L6951" s="4">
        <v>17.77</v>
      </c>
      <c r="M6951" s="16">
        <f t="shared" si="1405"/>
        <v>2.5385333499999998</v>
      </c>
      <c r="N6951">
        <f t="shared" si="1406"/>
        <v>0</v>
      </c>
      <c r="O6951">
        <f t="shared" si="1407"/>
        <v>1</v>
      </c>
      <c r="P6951" s="63">
        <f t="shared" si="1408"/>
        <v>0</v>
      </c>
    </row>
    <row r="6952" spans="1:16" x14ac:dyDescent="0.3">
      <c r="A6952">
        <f t="shared" si="1409"/>
        <v>2019</v>
      </c>
      <c r="B6952">
        <f t="shared" si="1410"/>
        <v>6</v>
      </c>
      <c r="C6952">
        <f t="shared" si="1411"/>
        <v>17</v>
      </c>
      <c r="D6952">
        <f t="shared" si="1412"/>
        <v>3</v>
      </c>
      <c r="E6952" t="str">
        <f t="shared" si="1413"/>
        <v>ON</v>
      </c>
      <c r="F6952" s="13">
        <f t="shared" si="1415"/>
        <v>43633</v>
      </c>
      <c r="G6952" s="14" t="str">
        <f t="shared" si="1414"/>
        <v>Avg of 4 NM Projects</v>
      </c>
      <c r="H6952" s="15">
        <f t="shared" si="1416"/>
        <v>13</v>
      </c>
      <c r="I6952" s="93">
        <v>145.79499999999999</v>
      </c>
      <c r="J6952">
        <f t="shared" si="1404"/>
        <v>0.81907303370786511</v>
      </c>
      <c r="K6952" s="4">
        <v>25.06</v>
      </c>
      <c r="L6952" s="4">
        <v>18.77</v>
      </c>
      <c r="M6952" s="16">
        <f t="shared" si="1405"/>
        <v>2.7365721499999993</v>
      </c>
      <c r="N6952">
        <f t="shared" si="1406"/>
        <v>0</v>
      </c>
      <c r="O6952">
        <f t="shared" si="1407"/>
        <v>1</v>
      </c>
      <c r="P6952" s="63">
        <f t="shared" si="1408"/>
        <v>0</v>
      </c>
    </row>
    <row r="6953" spans="1:16" x14ac:dyDescent="0.3">
      <c r="A6953">
        <f t="shared" si="1409"/>
        <v>2019</v>
      </c>
      <c r="B6953">
        <f t="shared" si="1410"/>
        <v>6</v>
      </c>
      <c r="C6953">
        <f t="shared" si="1411"/>
        <v>17</v>
      </c>
      <c r="D6953">
        <f t="shared" si="1412"/>
        <v>3</v>
      </c>
      <c r="E6953" t="str">
        <f t="shared" si="1413"/>
        <v>ON</v>
      </c>
      <c r="F6953" s="13">
        <f t="shared" si="1415"/>
        <v>43633</v>
      </c>
      <c r="G6953" s="14" t="str">
        <f t="shared" si="1414"/>
        <v>Avg of 4 NM Projects</v>
      </c>
      <c r="H6953" s="15">
        <f t="shared" si="1416"/>
        <v>14</v>
      </c>
      <c r="I6953" s="93">
        <v>140.29</v>
      </c>
      <c r="J6953">
        <f t="shared" si="1404"/>
        <v>0.78814606741573034</v>
      </c>
      <c r="K6953" s="4">
        <v>27.11</v>
      </c>
      <c r="L6953" s="4">
        <v>18.71</v>
      </c>
      <c r="M6953" s="16">
        <f t="shared" si="1405"/>
        <v>2.6248258999999998</v>
      </c>
      <c r="N6953">
        <f t="shared" si="1406"/>
        <v>0</v>
      </c>
      <c r="O6953">
        <f t="shared" si="1407"/>
        <v>1</v>
      </c>
      <c r="P6953" s="63">
        <f t="shared" si="1408"/>
        <v>0</v>
      </c>
    </row>
    <row r="6954" spans="1:16" x14ac:dyDescent="0.3">
      <c r="A6954">
        <f t="shared" si="1409"/>
        <v>2019</v>
      </c>
      <c r="B6954">
        <f t="shared" si="1410"/>
        <v>6</v>
      </c>
      <c r="C6954">
        <f t="shared" si="1411"/>
        <v>17</v>
      </c>
      <c r="D6954">
        <f t="shared" si="1412"/>
        <v>3</v>
      </c>
      <c r="E6954" t="str">
        <f t="shared" si="1413"/>
        <v>ON</v>
      </c>
      <c r="F6954" s="13">
        <f t="shared" si="1415"/>
        <v>43633</v>
      </c>
      <c r="G6954" s="14" t="str">
        <f t="shared" si="1414"/>
        <v>Avg of 4 NM Projects</v>
      </c>
      <c r="H6954" s="15">
        <f t="shared" si="1416"/>
        <v>15</v>
      </c>
      <c r="I6954" s="93">
        <v>130.69</v>
      </c>
      <c r="J6954">
        <f t="shared" si="1404"/>
        <v>0.73421348314606738</v>
      </c>
      <c r="K6954" s="4">
        <v>27.46</v>
      </c>
      <c r="L6954" s="4">
        <v>16.899999999999999</v>
      </c>
      <c r="M6954" s="16">
        <f t="shared" si="1405"/>
        <v>2.2086609999999998</v>
      </c>
      <c r="N6954">
        <f t="shared" si="1406"/>
        <v>0</v>
      </c>
      <c r="O6954">
        <f t="shared" si="1407"/>
        <v>1</v>
      </c>
      <c r="P6954" s="63">
        <f t="shared" si="1408"/>
        <v>0</v>
      </c>
    </row>
    <row r="6955" spans="1:16" x14ac:dyDescent="0.3">
      <c r="A6955">
        <f t="shared" si="1409"/>
        <v>2019</v>
      </c>
      <c r="B6955">
        <f t="shared" si="1410"/>
        <v>6</v>
      </c>
      <c r="C6955">
        <f t="shared" si="1411"/>
        <v>17</v>
      </c>
      <c r="D6955">
        <f t="shared" si="1412"/>
        <v>3</v>
      </c>
      <c r="E6955" t="str">
        <f t="shared" si="1413"/>
        <v>ON</v>
      </c>
      <c r="F6955" s="13">
        <f t="shared" si="1415"/>
        <v>43633</v>
      </c>
      <c r="G6955" s="14" t="str">
        <f t="shared" si="1414"/>
        <v>Avg of 4 NM Projects</v>
      </c>
      <c r="H6955" s="15">
        <f t="shared" si="1416"/>
        <v>16</v>
      </c>
      <c r="I6955" s="93">
        <v>115.46</v>
      </c>
      <c r="J6955">
        <f t="shared" si="1404"/>
        <v>0.64865168539325835</v>
      </c>
      <c r="K6955" s="4">
        <v>29.45</v>
      </c>
      <c r="L6955" s="4">
        <v>17.38</v>
      </c>
      <c r="M6955" s="16">
        <f t="shared" si="1405"/>
        <v>2.0066947999999996</v>
      </c>
      <c r="N6955">
        <f t="shared" si="1406"/>
        <v>0</v>
      </c>
      <c r="O6955">
        <f t="shared" si="1407"/>
        <v>1</v>
      </c>
      <c r="P6955" s="63">
        <f t="shared" si="1408"/>
        <v>0</v>
      </c>
    </row>
    <row r="6956" spans="1:16" x14ac:dyDescent="0.3">
      <c r="A6956">
        <f t="shared" si="1409"/>
        <v>2019</v>
      </c>
      <c r="B6956">
        <f t="shared" si="1410"/>
        <v>6</v>
      </c>
      <c r="C6956">
        <f t="shared" si="1411"/>
        <v>17</v>
      </c>
      <c r="D6956">
        <f t="shared" si="1412"/>
        <v>3</v>
      </c>
      <c r="E6956" t="str">
        <f t="shared" si="1413"/>
        <v>ON</v>
      </c>
      <c r="F6956" s="13">
        <f t="shared" si="1415"/>
        <v>43633</v>
      </c>
      <c r="G6956" s="14" t="str">
        <f t="shared" si="1414"/>
        <v>Avg of 4 NM Projects</v>
      </c>
      <c r="H6956" s="15">
        <f t="shared" si="1416"/>
        <v>17</v>
      </c>
      <c r="I6956" s="93">
        <v>94.585000000000008</v>
      </c>
      <c r="J6956">
        <f t="shared" si="1404"/>
        <v>0.53137640449438206</v>
      </c>
      <c r="K6956" s="4">
        <v>30.99</v>
      </c>
      <c r="L6956" s="4">
        <v>18.13</v>
      </c>
      <c r="M6956" s="16">
        <f t="shared" si="1405"/>
        <v>1.7148260500000001</v>
      </c>
      <c r="N6956">
        <f t="shared" si="1406"/>
        <v>0</v>
      </c>
      <c r="O6956">
        <f t="shared" si="1407"/>
        <v>1</v>
      </c>
      <c r="P6956" s="63">
        <f t="shared" si="1408"/>
        <v>0</v>
      </c>
    </row>
    <row r="6957" spans="1:16" x14ac:dyDescent="0.3">
      <c r="A6957">
        <f t="shared" si="1409"/>
        <v>2019</v>
      </c>
      <c r="B6957">
        <f t="shared" si="1410"/>
        <v>6</v>
      </c>
      <c r="C6957">
        <f t="shared" si="1411"/>
        <v>17</v>
      </c>
      <c r="D6957">
        <f t="shared" si="1412"/>
        <v>3</v>
      </c>
      <c r="E6957" t="str">
        <f t="shared" si="1413"/>
        <v>ON</v>
      </c>
      <c r="F6957" s="13">
        <f t="shared" si="1415"/>
        <v>43633</v>
      </c>
      <c r="G6957" s="14" t="str">
        <f t="shared" si="1414"/>
        <v>Avg of 4 NM Projects</v>
      </c>
      <c r="H6957" s="15">
        <f t="shared" si="1416"/>
        <v>18</v>
      </c>
      <c r="I6957" s="93">
        <v>68.61</v>
      </c>
      <c r="J6957">
        <f t="shared" si="1404"/>
        <v>0.3854494382022472</v>
      </c>
      <c r="K6957" s="4">
        <v>30.8</v>
      </c>
      <c r="L6957" s="4">
        <v>18.2</v>
      </c>
      <c r="M6957" s="16">
        <f t="shared" si="1405"/>
        <v>1.248702</v>
      </c>
      <c r="N6957">
        <f t="shared" si="1406"/>
        <v>0</v>
      </c>
      <c r="O6957">
        <f t="shared" si="1407"/>
        <v>0</v>
      </c>
      <c r="P6957" s="63">
        <f t="shared" si="1408"/>
        <v>0</v>
      </c>
    </row>
    <row r="6958" spans="1:16" x14ac:dyDescent="0.3">
      <c r="A6958">
        <f t="shared" si="1409"/>
        <v>2019</v>
      </c>
      <c r="B6958">
        <f t="shared" si="1410"/>
        <v>6</v>
      </c>
      <c r="C6958">
        <f t="shared" si="1411"/>
        <v>17</v>
      </c>
      <c r="D6958">
        <f t="shared" si="1412"/>
        <v>3</v>
      </c>
      <c r="E6958" t="str">
        <f t="shared" si="1413"/>
        <v>ON</v>
      </c>
      <c r="F6958" s="13">
        <f t="shared" si="1415"/>
        <v>43633</v>
      </c>
      <c r="G6958" s="14" t="str">
        <f t="shared" si="1414"/>
        <v>Avg of 4 NM Projects</v>
      </c>
      <c r="H6958" s="15">
        <f t="shared" si="1416"/>
        <v>19</v>
      </c>
      <c r="I6958" s="93">
        <v>32.644999999999996</v>
      </c>
      <c r="J6958">
        <f t="shared" si="1404"/>
        <v>0.18339887640449437</v>
      </c>
      <c r="K6958" s="4">
        <v>28.37</v>
      </c>
      <c r="L6958" s="4">
        <v>19.72</v>
      </c>
      <c r="M6958" s="16">
        <f t="shared" si="1405"/>
        <v>0.64375939999999987</v>
      </c>
      <c r="N6958">
        <f t="shared" si="1406"/>
        <v>0</v>
      </c>
      <c r="O6958">
        <f t="shared" si="1407"/>
        <v>0</v>
      </c>
      <c r="P6958" s="63">
        <f t="shared" si="1408"/>
        <v>0</v>
      </c>
    </row>
    <row r="6959" spans="1:16" x14ac:dyDescent="0.3">
      <c r="A6959">
        <f t="shared" si="1409"/>
        <v>2019</v>
      </c>
      <c r="B6959">
        <f t="shared" si="1410"/>
        <v>6</v>
      </c>
      <c r="C6959">
        <f t="shared" si="1411"/>
        <v>17</v>
      </c>
      <c r="D6959">
        <f t="shared" si="1412"/>
        <v>3</v>
      </c>
      <c r="E6959" t="str">
        <f t="shared" si="1413"/>
        <v>ON</v>
      </c>
      <c r="F6959" s="13">
        <f t="shared" si="1415"/>
        <v>43633</v>
      </c>
      <c r="G6959" s="14" t="str">
        <f t="shared" si="1414"/>
        <v>Avg of 4 NM Projects</v>
      </c>
      <c r="H6959" s="15">
        <f t="shared" si="1416"/>
        <v>20</v>
      </c>
      <c r="I6959" s="93">
        <v>10.5</v>
      </c>
      <c r="J6959">
        <f t="shared" si="1404"/>
        <v>5.8988764044943819E-2</v>
      </c>
      <c r="K6959" s="4">
        <v>27.6</v>
      </c>
      <c r="L6959" s="4">
        <v>19.13</v>
      </c>
      <c r="M6959" s="16">
        <f t="shared" si="1405"/>
        <v>0.20086499999999999</v>
      </c>
      <c r="N6959">
        <f t="shared" si="1406"/>
        <v>0</v>
      </c>
      <c r="O6959">
        <f t="shared" si="1407"/>
        <v>0</v>
      </c>
      <c r="P6959" s="63">
        <f t="shared" si="1408"/>
        <v>0</v>
      </c>
    </row>
    <row r="6960" spans="1:16" x14ac:dyDescent="0.3">
      <c r="A6960">
        <f t="shared" si="1409"/>
        <v>2019</v>
      </c>
      <c r="B6960">
        <f t="shared" si="1410"/>
        <v>6</v>
      </c>
      <c r="C6960">
        <f t="shared" si="1411"/>
        <v>17</v>
      </c>
      <c r="D6960">
        <f t="shared" si="1412"/>
        <v>3</v>
      </c>
      <c r="E6960" t="str">
        <f t="shared" si="1413"/>
        <v>ON</v>
      </c>
      <c r="F6960" s="13">
        <f t="shared" si="1415"/>
        <v>43633</v>
      </c>
      <c r="G6960" s="14" t="str">
        <f t="shared" si="1414"/>
        <v>Avg of 4 NM Projects</v>
      </c>
      <c r="H6960" s="15">
        <f t="shared" si="1416"/>
        <v>21</v>
      </c>
      <c r="I6960" s="93">
        <v>0.89500000000000002</v>
      </c>
      <c r="J6960">
        <f t="shared" si="1404"/>
        <v>5.0280898876404493E-3</v>
      </c>
      <c r="K6960" s="4">
        <v>28.25</v>
      </c>
      <c r="L6960" s="4">
        <v>18.45</v>
      </c>
      <c r="M6960" s="16">
        <f t="shared" si="1405"/>
        <v>1.651275E-2</v>
      </c>
      <c r="N6960">
        <f t="shared" si="1406"/>
        <v>0</v>
      </c>
      <c r="O6960">
        <f t="shared" si="1407"/>
        <v>0</v>
      </c>
      <c r="P6960" s="63">
        <f t="shared" si="1408"/>
        <v>0</v>
      </c>
    </row>
    <row r="6961" spans="1:18" x14ac:dyDescent="0.3">
      <c r="A6961">
        <f t="shared" si="1409"/>
        <v>2019</v>
      </c>
      <c r="B6961">
        <f t="shared" si="1410"/>
        <v>6</v>
      </c>
      <c r="C6961">
        <f t="shared" si="1411"/>
        <v>17</v>
      </c>
      <c r="D6961">
        <f t="shared" si="1412"/>
        <v>3</v>
      </c>
      <c r="E6961" t="str">
        <f t="shared" si="1413"/>
        <v>ON</v>
      </c>
      <c r="F6961" s="13">
        <f t="shared" si="1415"/>
        <v>43633</v>
      </c>
      <c r="G6961" s="14" t="str">
        <f t="shared" si="1414"/>
        <v>Avg of 4 NM Projects</v>
      </c>
      <c r="H6961" s="15">
        <f t="shared" si="1416"/>
        <v>22</v>
      </c>
      <c r="I6961" s="93">
        <v>-0.13</v>
      </c>
      <c r="J6961">
        <f t="shared" si="1404"/>
        <v>-7.3033707865168538E-4</v>
      </c>
      <c r="K6961" s="4">
        <v>27.6</v>
      </c>
      <c r="L6961" s="4">
        <v>23.22</v>
      </c>
      <c r="M6961" s="16">
        <f t="shared" si="1405"/>
        <v>-3.0186000000000002E-3</v>
      </c>
      <c r="N6961">
        <f t="shared" si="1406"/>
        <v>0</v>
      </c>
      <c r="O6961">
        <f t="shared" si="1407"/>
        <v>0</v>
      </c>
      <c r="P6961" s="63">
        <f t="shared" si="1408"/>
        <v>0</v>
      </c>
    </row>
    <row r="6962" spans="1:18" x14ac:dyDescent="0.3">
      <c r="A6962">
        <f t="shared" si="1409"/>
        <v>2019</v>
      </c>
      <c r="B6962">
        <f t="shared" si="1410"/>
        <v>6</v>
      </c>
      <c r="C6962">
        <f t="shared" si="1411"/>
        <v>17</v>
      </c>
      <c r="D6962">
        <f t="shared" si="1412"/>
        <v>3</v>
      </c>
      <c r="E6962" t="str">
        <f t="shared" si="1413"/>
        <v>ON</v>
      </c>
      <c r="F6962" s="13">
        <f t="shared" si="1415"/>
        <v>43633</v>
      </c>
      <c r="G6962" s="14" t="str">
        <f t="shared" si="1414"/>
        <v>Avg of 4 NM Projects</v>
      </c>
      <c r="H6962" s="15">
        <f t="shared" si="1416"/>
        <v>23</v>
      </c>
      <c r="I6962" s="93">
        <v>-0.26</v>
      </c>
      <c r="J6962">
        <f t="shared" si="1404"/>
        <v>-1.4606741573033708E-3</v>
      </c>
      <c r="K6962" s="4">
        <v>24.96</v>
      </c>
      <c r="L6962" s="4">
        <v>19.05</v>
      </c>
      <c r="M6962" s="16">
        <f t="shared" si="1405"/>
        <v>-4.9529999999999999E-3</v>
      </c>
      <c r="N6962">
        <f t="shared" si="1406"/>
        <v>0</v>
      </c>
      <c r="O6962">
        <f t="shared" si="1407"/>
        <v>0</v>
      </c>
      <c r="P6962" s="63">
        <f t="shared" si="1408"/>
        <v>0</v>
      </c>
    </row>
    <row r="6963" spans="1:18" x14ac:dyDescent="0.3">
      <c r="A6963">
        <f t="shared" si="1409"/>
        <v>2019</v>
      </c>
      <c r="B6963">
        <f t="shared" si="1410"/>
        <v>6</v>
      </c>
      <c r="C6963">
        <f t="shared" si="1411"/>
        <v>17</v>
      </c>
      <c r="D6963">
        <f t="shared" si="1412"/>
        <v>3</v>
      </c>
      <c r="E6963" t="str">
        <f t="shared" si="1413"/>
        <v>OFF</v>
      </c>
      <c r="F6963" s="13">
        <f t="shared" si="1415"/>
        <v>43633</v>
      </c>
      <c r="G6963" s="14" t="str">
        <f t="shared" si="1414"/>
        <v>Avg of 4 NM Projects</v>
      </c>
      <c r="H6963" s="15">
        <f t="shared" si="1416"/>
        <v>24</v>
      </c>
      <c r="I6963" s="93">
        <v>0</v>
      </c>
      <c r="J6963">
        <f t="shared" si="1404"/>
        <v>0</v>
      </c>
      <c r="K6963" s="4">
        <v>23.15</v>
      </c>
      <c r="L6963" s="4">
        <v>19.11</v>
      </c>
      <c r="M6963" s="16">
        <f t="shared" si="1405"/>
        <v>0</v>
      </c>
      <c r="N6963">
        <f t="shared" si="1406"/>
        <v>1</v>
      </c>
      <c r="O6963">
        <f t="shared" si="1407"/>
        <v>0</v>
      </c>
      <c r="P6963" s="63">
        <f t="shared" si="1408"/>
        <v>0</v>
      </c>
    </row>
    <row r="6964" spans="1:18" x14ac:dyDescent="0.3">
      <c r="A6964">
        <f t="shared" si="1409"/>
        <v>2019</v>
      </c>
      <c r="B6964">
        <f t="shared" si="1410"/>
        <v>6</v>
      </c>
      <c r="C6964">
        <f t="shared" si="1411"/>
        <v>18</v>
      </c>
      <c r="D6964">
        <f t="shared" si="1412"/>
        <v>4</v>
      </c>
      <c r="E6964" t="str">
        <f t="shared" si="1413"/>
        <v>OFF</v>
      </c>
      <c r="F6964" s="13">
        <f t="shared" si="1415"/>
        <v>43634</v>
      </c>
      <c r="G6964" s="14" t="str">
        <f t="shared" si="1414"/>
        <v>Avg of 4 NM Projects</v>
      </c>
      <c r="H6964" s="15">
        <f t="shared" si="1416"/>
        <v>1</v>
      </c>
      <c r="I6964" s="93">
        <v>0</v>
      </c>
      <c r="J6964">
        <f t="shared" si="1404"/>
        <v>0</v>
      </c>
      <c r="K6964" s="4">
        <v>19.28</v>
      </c>
      <c r="L6964" s="4">
        <v>17.48</v>
      </c>
      <c r="M6964" s="16">
        <f t="shared" si="1405"/>
        <v>0</v>
      </c>
      <c r="N6964">
        <f t="shared" si="1406"/>
        <v>1</v>
      </c>
      <c r="O6964">
        <f t="shared" si="1407"/>
        <v>0</v>
      </c>
      <c r="P6964" s="63">
        <f t="shared" si="1408"/>
        <v>0</v>
      </c>
      <c r="Q6964" s="34"/>
      <c r="R6964" s="34"/>
    </row>
    <row r="6965" spans="1:18" x14ac:dyDescent="0.3">
      <c r="A6965">
        <f t="shared" si="1409"/>
        <v>2019</v>
      </c>
      <c r="B6965">
        <f t="shared" si="1410"/>
        <v>6</v>
      </c>
      <c r="C6965">
        <f t="shared" si="1411"/>
        <v>18</v>
      </c>
      <c r="D6965">
        <f t="shared" si="1412"/>
        <v>4</v>
      </c>
      <c r="E6965" t="str">
        <f t="shared" si="1413"/>
        <v>OFF</v>
      </c>
      <c r="F6965" s="13">
        <f t="shared" si="1415"/>
        <v>43634</v>
      </c>
      <c r="G6965" s="14" t="str">
        <f t="shared" si="1414"/>
        <v>Avg of 4 NM Projects</v>
      </c>
      <c r="H6965" s="15">
        <f t="shared" si="1416"/>
        <v>2</v>
      </c>
      <c r="I6965" s="93">
        <v>-0.13</v>
      </c>
      <c r="J6965">
        <f t="shared" si="1404"/>
        <v>-7.3033707865168538E-4</v>
      </c>
      <c r="K6965" s="4">
        <v>15.94</v>
      </c>
      <c r="L6965" s="4">
        <v>15.81</v>
      </c>
      <c r="M6965" s="16">
        <f t="shared" si="1405"/>
        <v>-2.0553000000000004E-3</v>
      </c>
      <c r="N6965">
        <f t="shared" si="1406"/>
        <v>0</v>
      </c>
      <c r="O6965">
        <f t="shared" si="1407"/>
        <v>0</v>
      </c>
      <c r="P6965" s="63">
        <f t="shared" si="1408"/>
        <v>0</v>
      </c>
    </row>
    <row r="6966" spans="1:18" x14ac:dyDescent="0.3">
      <c r="A6966">
        <f t="shared" si="1409"/>
        <v>2019</v>
      </c>
      <c r="B6966">
        <f t="shared" si="1410"/>
        <v>6</v>
      </c>
      <c r="C6966">
        <f t="shared" si="1411"/>
        <v>18</v>
      </c>
      <c r="D6966">
        <f t="shared" si="1412"/>
        <v>4</v>
      </c>
      <c r="E6966" t="str">
        <f t="shared" si="1413"/>
        <v>OFF</v>
      </c>
      <c r="F6966" s="13">
        <f t="shared" si="1415"/>
        <v>43634</v>
      </c>
      <c r="G6966" s="14" t="str">
        <f t="shared" si="1414"/>
        <v>Avg of 4 NM Projects</v>
      </c>
      <c r="H6966" s="15">
        <f t="shared" si="1416"/>
        <v>3</v>
      </c>
      <c r="I6966" s="93">
        <v>-0.13</v>
      </c>
      <c r="J6966">
        <f t="shared" si="1404"/>
        <v>-7.3033707865168538E-4</v>
      </c>
      <c r="K6966" s="4">
        <v>15.66</v>
      </c>
      <c r="L6966" s="4">
        <v>16.010000000000002</v>
      </c>
      <c r="M6966" s="16">
        <f t="shared" si="1405"/>
        <v>-2.0813000000000003E-3</v>
      </c>
      <c r="N6966">
        <f t="shared" si="1406"/>
        <v>0</v>
      </c>
      <c r="O6966">
        <f t="shared" si="1407"/>
        <v>0</v>
      </c>
      <c r="P6966" s="63">
        <f t="shared" si="1408"/>
        <v>0</v>
      </c>
    </row>
    <row r="6967" spans="1:18" x14ac:dyDescent="0.3">
      <c r="A6967">
        <f t="shared" si="1409"/>
        <v>2019</v>
      </c>
      <c r="B6967">
        <f t="shared" si="1410"/>
        <v>6</v>
      </c>
      <c r="C6967">
        <f t="shared" si="1411"/>
        <v>18</v>
      </c>
      <c r="D6967">
        <f t="shared" si="1412"/>
        <v>4</v>
      </c>
      <c r="E6967" t="str">
        <f t="shared" si="1413"/>
        <v>OFF</v>
      </c>
      <c r="F6967" s="13">
        <f t="shared" si="1415"/>
        <v>43634</v>
      </c>
      <c r="G6967" s="14" t="str">
        <f t="shared" si="1414"/>
        <v>Avg of 4 NM Projects</v>
      </c>
      <c r="H6967" s="15">
        <f t="shared" si="1416"/>
        <v>4</v>
      </c>
      <c r="I6967" s="93">
        <v>0</v>
      </c>
      <c r="J6967">
        <f t="shared" si="1404"/>
        <v>0</v>
      </c>
      <c r="K6967" s="4">
        <v>15.61</v>
      </c>
      <c r="L6967" s="4">
        <v>15.67</v>
      </c>
      <c r="M6967" s="16">
        <f t="shared" si="1405"/>
        <v>0</v>
      </c>
      <c r="N6967">
        <f t="shared" si="1406"/>
        <v>1</v>
      </c>
      <c r="O6967">
        <f t="shared" si="1407"/>
        <v>0</v>
      </c>
      <c r="P6967" s="63">
        <f t="shared" si="1408"/>
        <v>0</v>
      </c>
    </row>
    <row r="6968" spans="1:18" x14ac:dyDescent="0.3">
      <c r="A6968">
        <f t="shared" si="1409"/>
        <v>2019</v>
      </c>
      <c r="B6968">
        <f t="shared" si="1410"/>
        <v>6</v>
      </c>
      <c r="C6968">
        <f t="shared" si="1411"/>
        <v>18</v>
      </c>
      <c r="D6968">
        <f t="shared" si="1412"/>
        <v>4</v>
      </c>
      <c r="E6968" t="str">
        <f t="shared" si="1413"/>
        <v>OFF</v>
      </c>
      <c r="F6968" s="13">
        <f t="shared" si="1415"/>
        <v>43634</v>
      </c>
      <c r="G6968" s="14" t="str">
        <f t="shared" si="1414"/>
        <v>Avg of 4 NM Projects</v>
      </c>
      <c r="H6968" s="15">
        <f t="shared" si="1416"/>
        <v>5</v>
      </c>
      <c r="I6968" s="93">
        <v>-0.26</v>
      </c>
      <c r="J6968">
        <f t="shared" si="1404"/>
        <v>-1.4606741573033708E-3</v>
      </c>
      <c r="K6968" s="4">
        <v>15.45</v>
      </c>
      <c r="L6968" s="4">
        <v>15.98</v>
      </c>
      <c r="M6968" s="16">
        <f t="shared" si="1405"/>
        <v>-4.1548000000000002E-3</v>
      </c>
      <c r="N6968">
        <f t="shared" si="1406"/>
        <v>0</v>
      </c>
      <c r="O6968">
        <f t="shared" si="1407"/>
        <v>0</v>
      </c>
      <c r="P6968" s="63">
        <f t="shared" si="1408"/>
        <v>0</v>
      </c>
    </row>
    <row r="6969" spans="1:18" x14ac:dyDescent="0.3">
      <c r="A6969">
        <f t="shared" si="1409"/>
        <v>2019</v>
      </c>
      <c r="B6969">
        <f t="shared" si="1410"/>
        <v>6</v>
      </c>
      <c r="C6969">
        <f t="shared" si="1411"/>
        <v>18</v>
      </c>
      <c r="D6969">
        <f t="shared" si="1412"/>
        <v>4</v>
      </c>
      <c r="E6969" t="str">
        <f t="shared" si="1413"/>
        <v>OFF</v>
      </c>
      <c r="F6969" s="13">
        <f t="shared" si="1415"/>
        <v>43634</v>
      </c>
      <c r="G6969" s="14" t="str">
        <f t="shared" si="1414"/>
        <v>Avg of 4 NM Projects</v>
      </c>
      <c r="H6969" s="15">
        <f t="shared" si="1416"/>
        <v>6</v>
      </c>
      <c r="I6969" s="93">
        <v>1.9200000000000002</v>
      </c>
      <c r="J6969">
        <f t="shared" si="1404"/>
        <v>1.0786516853932586E-2</v>
      </c>
      <c r="K6969" s="4">
        <v>16.739999999999998</v>
      </c>
      <c r="L6969" s="4">
        <v>18.47</v>
      </c>
      <c r="M6969" s="16">
        <f t="shared" si="1405"/>
        <v>3.5462400000000005E-2</v>
      </c>
      <c r="N6969">
        <f t="shared" si="1406"/>
        <v>0</v>
      </c>
      <c r="O6969">
        <f t="shared" si="1407"/>
        <v>0</v>
      </c>
      <c r="P6969" s="63">
        <f t="shared" si="1408"/>
        <v>0</v>
      </c>
    </row>
    <row r="6970" spans="1:18" x14ac:dyDescent="0.3">
      <c r="A6970">
        <f t="shared" si="1409"/>
        <v>2019</v>
      </c>
      <c r="B6970">
        <f t="shared" si="1410"/>
        <v>6</v>
      </c>
      <c r="C6970">
        <f t="shared" si="1411"/>
        <v>18</v>
      </c>
      <c r="D6970">
        <f t="shared" si="1412"/>
        <v>4</v>
      </c>
      <c r="E6970" t="str">
        <f t="shared" si="1413"/>
        <v>OFF</v>
      </c>
      <c r="F6970" s="13">
        <f t="shared" si="1415"/>
        <v>43634</v>
      </c>
      <c r="G6970" s="14" t="str">
        <f t="shared" si="1414"/>
        <v>Avg of 4 NM Projects</v>
      </c>
      <c r="H6970" s="15">
        <f t="shared" si="1416"/>
        <v>7</v>
      </c>
      <c r="I6970" s="93">
        <v>14.33</v>
      </c>
      <c r="J6970">
        <f t="shared" si="1404"/>
        <v>8.0505617977528088E-2</v>
      </c>
      <c r="K6970" s="4">
        <v>21.87</v>
      </c>
      <c r="L6970" s="4">
        <v>21.1</v>
      </c>
      <c r="M6970" s="16">
        <f t="shared" si="1405"/>
        <v>0.30236299999999999</v>
      </c>
      <c r="N6970">
        <f t="shared" si="1406"/>
        <v>0</v>
      </c>
      <c r="O6970">
        <f t="shared" si="1407"/>
        <v>0</v>
      </c>
      <c r="P6970" s="63">
        <f t="shared" si="1408"/>
        <v>0</v>
      </c>
    </row>
    <row r="6971" spans="1:18" x14ac:dyDescent="0.3">
      <c r="A6971">
        <f t="shared" si="1409"/>
        <v>2019</v>
      </c>
      <c r="B6971">
        <f t="shared" si="1410"/>
        <v>6</v>
      </c>
      <c r="C6971">
        <f t="shared" si="1411"/>
        <v>18</v>
      </c>
      <c r="D6971">
        <f t="shared" si="1412"/>
        <v>4</v>
      </c>
      <c r="E6971" t="str">
        <f t="shared" si="1413"/>
        <v>ON</v>
      </c>
      <c r="F6971" s="13">
        <f t="shared" si="1415"/>
        <v>43634</v>
      </c>
      <c r="G6971" s="14" t="str">
        <f t="shared" si="1414"/>
        <v>Avg of 4 NM Projects</v>
      </c>
      <c r="H6971" s="15">
        <f t="shared" si="1416"/>
        <v>8</v>
      </c>
      <c r="I6971" s="93">
        <v>37.25</v>
      </c>
      <c r="J6971">
        <f t="shared" si="1404"/>
        <v>0.20926966292134833</v>
      </c>
      <c r="K6971" s="4">
        <v>23.96</v>
      </c>
      <c r="L6971" s="4">
        <v>18.91</v>
      </c>
      <c r="M6971" s="16">
        <f t="shared" si="1405"/>
        <v>0.70439750000000001</v>
      </c>
      <c r="N6971">
        <f t="shared" si="1406"/>
        <v>0</v>
      </c>
      <c r="O6971">
        <f t="shared" si="1407"/>
        <v>0</v>
      </c>
      <c r="P6971" s="63">
        <f t="shared" si="1408"/>
        <v>0</v>
      </c>
    </row>
    <row r="6972" spans="1:18" x14ac:dyDescent="0.3">
      <c r="A6972">
        <f t="shared" si="1409"/>
        <v>2019</v>
      </c>
      <c r="B6972">
        <f t="shared" si="1410"/>
        <v>6</v>
      </c>
      <c r="C6972">
        <f t="shared" si="1411"/>
        <v>18</v>
      </c>
      <c r="D6972">
        <f t="shared" si="1412"/>
        <v>4</v>
      </c>
      <c r="E6972" t="str">
        <f t="shared" si="1413"/>
        <v>ON</v>
      </c>
      <c r="F6972" s="13">
        <f t="shared" si="1415"/>
        <v>43634</v>
      </c>
      <c r="G6972" s="14" t="str">
        <f t="shared" si="1414"/>
        <v>Avg of 4 NM Projects</v>
      </c>
      <c r="H6972" s="15">
        <f t="shared" si="1416"/>
        <v>9</v>
      </c>
      <c r="I6972" s="93">
        <v>60.29</v>
      </c>
      <c r="J6972">
        <f t="shared" si="1404"/>
        <v>0.33870786516853935</v>
      </c>
      <c r="K6972" s="4">
        <v>22.47</v>
      </c>
      <c r="L6972" s="4">
        <v>20.21</v>
      </c>
      <c r="M6972" s="16">
        <f t="shared" si="1405"/>
        <v>1.2184609</v>
      </c>
      <c r="N6972">
        <f t="shared" si="1406"/>
        <v>0</v>
      </c>
      <c r="O6972">
        <f t="shared" si="1407"/>
        <v>0</v>
      </c>
      <c r="P6972" s="63">
        <f t="shared" si="1408"/>
        <v>0</v>
      </c>
    </row>
    <row r="6973" spans="1:18" x14ac:dyDescent="0.3">
      <c r="A6973">
        <f t="shared" si="1409"/>
        <v>2019</v>
      </c>
      <c r="B6973">
        <f t="shared" si="1410"/>
        <v>6</v>
      </c>
      <c r="C6973">
        <f t="shared" si="1411"/>
        <v>18</v>
      </c>
      <c r="D6973">
        <f t="shared" si="1412"/>
        <v>4</v>
      </c>
      <c r="E6973" t="str">
        <f t="shared" si="1413"/>
        <v>ON</v>
      </c>
      <c r="F6973" s="13">
        <f t="shared" si="1415"/>
        <v>43634</v>
      </c>
      <c r="G6973" s="14" t="str">
        <f t="shared" si="1414"/>
        <v>Avg of 4 NM Projects</v>
      </c>
      <c r="H6973" s="15">
        <f t="shared" si="1416"/>
        <v>10</v>
      </c>
      <c r="I6973" s="93">
        <v>84.72999999999999</v>
      </c>
      <c r="J6973">
        <f t="shared" si="1404"/>
        <v>0.47601123595505612</v>
      </c>
      <c r="K6973" s="4">
        <v>23.96</v>
      </c>
      <c r="L6973" s="4">
        <v>29.42</v>
      </c>
      <c r="M6973" s="16">
        <f t="shared" si="1405"/>
        <v>2.4927565999999999</v>
      </c>
      <c r="N6973">
        <f t="shared" si="1406"/>
        <v>0</v>
      </c>
      <c r="O6973">
        <f t="shared" si="1407"/>
        <v>0</v>
      </c>
      <c r="P6973" s="63">
        <f t="shared" si="1408"/>
        <v>0</v>
      </c>
    </row>
    <row r="6974" spans="1:18" x14ac:dyDescent="0.3">
      <c r="A6974">
        <f t="shared" si="1409"/>
        <v>2019</v>
      </c>
      <c r="B6974">
        <f t="shared" si="1410"/>
        <v>6</v>
      </c>
      <c r="C6974">
        <f t="shared" si="1411"/>
        <v>18</v>
      </c>
      <c r="D6974">
        <f t="shared" si="1412"/>
        <v>4</v>
      </c>
      <c r="E6974" t="str">
        <f t="shared" si="1413"/>
        <v>ON</v>
      </c>
      <c r="F6974" s="13">
        <f t="shared" si="1415"/>
        <v>43634</v>
      </c>
      <c r="G6974" s="14" t="str">
        <f t="shared" si="1414"/>
        <v>Avg of 4 NM Projects</v>
      </c>
      <c r="H6974" s="15">
        <f t="shared" si="1416"/>
        <v>11</v>
      </c>
      <c r="I6974" s="93">
        <v>109.185</v>
      </c>
      <c r="J6974">
        <f t="shared" si="1404"/>
        <v>0.61339887640449442</v>
      </c>
      <c r="K6974" s="4">
        <v>22.44</v>
      </c>
      <c r="L6974" s="4">
        <v>26.2</v>
      </c>
      <c r="M6974" s="16">
        <f t="shared" si="1405"/>
        <v>2.8606469999999997</v>
      </c>
      <c r="N6974">
        <f t="shared" si="1406"/>
        <v>0</v>
      </c>
      <c r="O6974">
        <f t="shared" si="1407"/>
        <v>1</v>
      </c>
      <c r="P6974" s="63">
        <f t="shared" si="1408"/>
        <v>0</v>
      </c>
    </row>
    <row r="6975" spans="1:18" x14ac:dyDescent="0.3">
      <c r="A6975">
        <f t="shared" si="1409"/>
        <v>2019</v>
      </c>
      <c r="B6975">
        <f t="shared" si="1410"/>
        <v>6</v>
      </c>
      <c r="C6975">
        <f t="shared" si="1411"/>
        <v>18</v>
      </c>
      <c r="D6975">
        <f t="shared" si="1412"/>
        <v>4</v>
      </c>
      <c r="E6975" t="str">
        <f t="shared" si="1413"/>
        <v>ON</v>
      </c>
      <c r="F6975" s="13">
        <f t="shared" si="1415"/>
        <v>43634</v>
      </c>
      <c r="G6975" s="14" t="str">
        <f t="shared" si="1414"/>
        <v>Avg of 4 NM Projects</v>
      </c>
      <c r="H6975" s="15">
        <f t="shared" si="1416"/>
        <v>12</v>
      </c>
      <c r="I6975" s="93">
        <v>97.534999999999982</v>
      </c>
      <c r="J6975">
        <f t="shared" si="1404"/>
        <v>0.54794943820224706</v>
      </c>
      <c r="K6975" s="4">
        <v>25</v>
      </c>
      <c r="L6975" s="4">
        <v>26.88</v>
      </c>
      <c r="M6975" s="16">
        <f t="shared" si="1405"/>
        <v>2.6217407999999995</v>
      </c>
      <c r="N6975">
        <f t="shared" si="1406"/>
        <v>0</v>
      </c>
      <c r="O6975">
        <f t="shared" si="1407"/>
        <v>1</v>
      </c>
      <c r="P6975" s="63">
        <f t="shared" si="1408"/>
        <v>0</v>
      </c>
    </row>
    <row r="6976" spans="1:18" x14ac:dyDescent="0.3">
      <c r="A6976">
        <f t="shared" si="1409"/>
        <v>2019</v>
      </c>
      <c r="B6976">
        <f t="shared" si="1410"/>
        <v>6</v>
      </c>
      <c r="C6976">
        <f t="shared" si="1411"/>
        <v>18</v>
      </c>
      <c r="D6976">
        <f t="shared" si="1412"/>
        <v>4</v>
      </c>
      <c r="E6976" t="str">
        <f t="shared" si="1413"/>
        <v>ON</v>
      </c>
      <c r="F6976" s="13">
        <f t="shared" si="1415"/>
        <v>43634</v>
      </c>
      <c r="G6976" s="14" t="str">
        <f t="shared" si="1414"/>
        <v>Avg of 4 NM Projects</v>
      </c>
      <c r="H6976" s="15">
        <f t="shared" si="1416"/>
        <v>13</v>
      </c>
      <c r="I6976" s="93">
        <v>80.13</v>
      </c>
      <c r="J6976">
        <f t="shared" si="1404"/>
        <v>0.45016853932584266</v>
      </c>
      <c r="K6976" s="4">
        <v>25</v>
      </c>
      <c r="L6976" s="4">
        <v>27.66</v>
      </c>
      <c r="M6976" s="16">
        <f t="shared" si="1405"/>
        <v>2.2163957999999999</v>
      </c>
      <c r="N6976">
        <f t="shared" si="1406"/>
        <v>0</v>
      </c>
      <c r="O6976">
        <f t="shared" si="1407"/>
        <v>0</v>
      </c>
      <c r="P6976" s="63">
        <f t="shared" si="1408"/>
        <v>0</v>
      </c>
    </row>
    <row r="6977" spans="1:18" x14ac:dyDescent="0.3">
      <c r="A6977">
        <f t="shared" si="1409"/>
        <v>2019</v>
      </c>
      <c r="B6977">
        <f t="shared" si="1410"/>
        <v>6</v>
      </c>
      <c r="C6977">
        <f t="shared" si="1411"/>
        <v>18</v>
      </c>
      <c r="D6977">
        <f t="shared" si="1412"/>
        <v>4</v>
      </c>
      <c r="E6977" t="str">
        <f t="shared" si="1413"/>
        <v>ON</v>
      </c>
      <c r="F6977" s="13">
        <f t="shared" si="1415"/>
        <v>43634</v>
      </c>
      <c r="G6977" s="14" t="str">
        <f t="shared" si="1414"/>
        <v>Avg of 4 NM Projects</v>
      </c>
      <c r="H6977" s="15">
        <f t="shared" si="1416"/>
        <v>14</v>
      </c>
      <c r="I6977" s="93">
        <v>77.699999999999989</v>
      </c>
      <c r="J6977">
        <f t="shared" si="1404"/>
        <v>0.43651685393258421</v>
      </c>
      <c r="K6977" s="4">
        <v>24.97</v>
      </c>
      <c r="L6977" s="4">
        <v>29.46</v>
      </c>
      <c r="M6977" s="16">
        <f t="shared" si="1405"/>
        <v>2.2890419999999998</v>
      </c>
      <c r="N6977">
        <f t="shared" si="1406"/>
        <v>0</v>
      </c>
      <c r="O6977">
        <f t="shared" si="1407"/>
        <v>0</v>
      </c>
      <c r="P6977" s="63">
        <f t="shared" si="1408"/>
        <v>0</v>
      </c>
    </row>
    <row r="6978" spans="1:18" x14ac:dyDescent="0.3">
      <c r="A6978">
        <f t="shared" si="1409"/>
        <v>2019</v>
      </c>
      <c r="B6978">
        <f t="shared" si="1410"/>
        <v>6</v>
      </c>
      <c r="C6978">
        <f t="shared" si="1411"/>
        <v>18</v>
      </c>
      <c r="D6978">
        <f t="shared" si="1412"/>
        <v>4</v>
      </c>
      <c r="E6978" t="str">
        <f t="shared" si="1413"/>
        <v>ON</v>
      </c>
      <c r="F6978" s="13">
        <f t="shared" si="1415"/>
        <v>43634</v>
      </c>
      <c r="G6978" s="14" t="str">
        <f t="shared" si="1414"/>
        <v>Avg of 4 NM Projects</v>
      </c>
      <c r="H6978" s="15">
        <f t="shared" si="1416"/>
        <v>15</v>
      </c>
      <c r="I6978" s="93">
        <v>86.79</v>
      </c>
      <c r="J6978">
        <f t="shared" si="1404"/>
        <v>0.4875842696629214</v>
      </c>
      <c r="K6978" s="4">
        <v>24.86</v>
      </c>
      <c r="L6978" s="4">
        <v>33.01</v>
      </c>
      <c r="M6978" s="16">
        <f t="shared" si="1405"/>
        <v>2.8649378999999997</v>
      </c>
      <c r="N6978">
        <f t="shared" si="1406"/>
        <v>0</v>
      </c>
      <c r="O6978">
        <f t="shared" si="1407"/>
        <v>0</v>
      </c>
      <c r="P6978" s="63">
        <f t="shared" si="1408"/>
        <v>0</v>
      </c>
    </row>
    <row r="6979" spans="1:18" x14ac:dyDescent="0.3">
      <c r="A6979">
        <f t="shared" si="1409"/>
        <v>2019</v>
      </c>
      <c r="B6979">
        <f t="shared" si="1410"/>
        <v>6</v>
      </c>
      <c r="C6979">
        <f t="shared" si="1411"/>
        <v>18</v>
      </c>
      <c r="D6979">
        <f t="shared" si="1412"/>
        <v>4</v>
      </c>
      <c r="E6979" t="str">
        <f t="shared" si="1413"/>
        <v>ON</v>
      </c>
      <c r="F6979" s="13">
        <f t="shared" si="1415"/>
        <v>43634</v>
      </c>
      <c r="G6979" s="14" t="str">
        <f t="shared" si="1414"/>
        <v>Avg of 4 NM Projects</v>
      </c>
      <c r="H6979" s="15">
        <f t="shared" si="1416"/>
        <v>16</v>
      </c>
      <c r="I6979" s="93">
        <v>81.28</v>
      </c>
      <c r="J6979">
        <f t="shared" si="1404"/>
        <v>0.45662921348314606</v>
      </c>
      <c r="K6979" s="4">
        <v>23.13</v>
      </c>
      <c r="L6979" s="4">
        <v>24.79</v>
      </c>
      <c r="M6979" s="16">
        <f t="shared" si="1405"/>
        <v>2.0149311999999999</v>
      </c>
      <c r="N6979">
        <f t="shared" si="1406"/>
        <v>0</v>
      </c>
      <c r="O6979">
        <f t="shared" si="1407"/>
        <v>0</v>
      </c>
      <c r="P6979" s="63">
        <f t="shared" si="1408"/>
        <v>0</v>
      </c>
    </row>
    <row r="6980" spans="1:18" x14ac:dyDescent="0.3">
      <c r="A6980">
        <f t="shared" si="1409"/>
        <v>2019</v>
      </c>
      <c r="B6980">
        <f t="shared" si="1410"/>
        <v>6</v>
      </c>
      <c r="C6980">
        <f t="shared" si="1411"/>
        <v>18</v>
      </c>
      <c r="D6980">
        <f t="shared" si="1412"/>
        <v>4</v>
      </c>
      <c r="E6980" t="str">
        <f t="shared" si="1413"/>
        <v>ON</v>
      </c>
      <c r="F6980" s="13">
        <f t="shared" si="1415"/>
        <v>43634</v>
      </c>
      <c r="G6980" s="14" t="str">
        <f t="shared" si="1414"/>
        <v>Avg of 4 NM Projects</v>
      </c>
      <c r="H6980" s="15">
        <f t="shared" si="1416"/>
        <v>17</v>
      </c>
      <c r="I6980" s="93">
        <v>59.39</v>
      </c>
      <c r="J6980">
        <f t="shared" ref="J6980:J7043" si="1417">+I6980/$I$1</f>
        <v>0.33365168539325846</v>
      </c>
      <c r="K6980" s="4">
        <v>23.56</v>
      </c>
      <c r="L6980" s="4">
        <v>25.32</v>
      </c>
      <c r="M6980" s="16">
        <f t="shared" ref="M6980:M7043" si="1418">+L6980*I6980/1000</f>
        <v>1.5037547999999998</v>
      </c>
      <c r="N6980">
        <f t="shared" ref="N6980:N7043" si="1419">+IF(I6980=0,1,0)</f>
        <v>0</v>
      </c>
      <c r="O6980">
        <f t="shared" ref="O6980:O7043" si="1420">+IF(I6980&gt;=0.5*$I$1,1,0)</f>
        <v>0</v>
      </c>
      <c r="P6980" s="63">
        <f t="shared" ref="P6980:P7043" si="1421">+IF(I6980&gt;MAX(I$3652:I$5859),1,0)</f>
        <v>0</v>
      </c>
    </row>
    <row r="6981" spans="1:18" x14ac:dyDescent="0.3">
      <c r="A6981">
        <f t="shared" ref="A6981:A7044" si="1422">YEAR(F6981)</f>
        <v>2019</v>
      </c>
      <c r="B6981">
        <f t="shared" ref="B6981:B7044" si="1423">+MONTH(F6981)</f>
        <v>6</v>
      </c>
      <c r="C6981">
        <f t="shared" ref="C6981:C7044" si="1424">+DAY(F6981)</f>
        <v>18</v>
      </c>
      <c r="D6981">
        <f t="shared" ref="D6981:D7044" si="1425">WEEKDAY(C6981)</f>
        <v>4</v>
      </c>
      <c r="E6981" t="str">
        <f t="shared" ref="E6981:E7044" si="1426">IF(OR(D6981=1,D6981=7,H6981=1,H6981=2,H6981=3,H6981=4,H6981=5,H6981=6,H6981=7,H6981=24),"OFF","ON")</f>
        <v>ON</v>
      </c>
      <c r="F6981" s="13">
        <f t="shared" si="1415"/>
        <v>43634</v>
      </c>
      <c r="G6981" s="14" t="str">
        <f t="shared" si="1414"/>
        <v>Avg of 4 NM Projects</v>
      </c>
      <c r="H6981" s="15">
        <f t="shared" si="1416"/>
        <v>18</v>
      </c>
      <c r="I6981" s="93">
        <v>36.094999999999999</v>
      </c>
      <c r="J6981">
        <f t="shared" si="1417"/>
        <v>0.20278089887640449</v>
      </c>
      <c r="K6981" s="4">
        <v>26.02</v>
      </c>
      <c r="L6981" s="4">
        <v>24.3</v>
      </c>
      <c r="M6981" s="16">
        <f t="shared" si="1418"/>
        <v>0.87710850000000007</v>
      </c>
      <c r="N6981">
        <f t="shared" si="1419"/>
        <v>0</v>
      </c>
      <c r="O6981">
        <f t="shared" si="1420"/>
        <v>0</v>
      </c>
      <c r="P6981" s="63">
        <f t="shared" si="1421"/>
        <v>0</v>
      </c>
    </row>
    <row r="6982" spans="1:18" x14ac:dyDescent="0.3">
      <c r="A6982">
        <f t="shared" si="1422"/>
        <v>2019</v>
      </c>
      <c r="B6982">
        <f t="shared" si="1423"/>
        <v>6</v>
      </c>
      <c r="C6982">
        <f t="shared" si="1424"/>
        <v>18</v>
      </c>
      <c r="D6982">
        <f t="shared" si="1425"/>
        <v>4</v>
      </c>
      <c r="E6982" t="str">
        <f t="shared" si="1426"/>
        <v>ON</v>
      </c>
      <c r="F6982" s="13">
        <f t="shared" si="1415"/>
        <v>43634</v>
      </c>
      <c r="G6982" s="14" t="str">
        <f t="shared" ref="G6982:G7045" si="1427">+G6981</f>
        <v>Avg of 4 NM Projects</v>
      </c>
      <c r="H6982" s="15">
        <f t="shared" si="1416"/>
        <v>19</v>
      </c>
      <c r="I6982" s="93">
        <v>16.899999999999999</v>
      </c>
      <c r="J6982">
        <f t="shared" si="1417"/>
        <v>9.4943820224719089E-2</v>
      </c>
      <c r="K6982" s="4">
        <v>23.97</v>
      </c>
      <c r="L6982" s="4">
        <v>28.23</v>
      </c>
      <c r="M6982" s="16">
        <f t="shared" si="1418"/>
        <v>0.47708699999999998</v>
      </c>
      <c r="N6982">
        <f t="shared" si="1419"/>
        <v>0</v>
      </c>
      <c r="O6982">
        <f t="shared" si="1420"/>
        <v>0</v>
      </c>
      <c r="P6982" s="63">
        <f t="shared" si="1421"/>
        <v>0</v>
      </c>
    </row>
    <row r="6983" spans="1:18" x14ac:dyDescent="0.3">
      <c r="A6983">
        <f t="shared" si="1422"/>
        <v>2019</v>
      </c>
      <c r="B6983">
        <f t="shared" si="1423"/>
        <v>6</v>
      </c>
      <c r="C6983">
        <f t="shared" si="1424"/>
        <v>18</v>
      </c>
      <c r="D6983">
        <f t="shared" si="1425"/>
        <v>4</v>
      </c>
      <c r="E6983" t="str">
        <f t="shared" si="1426"/>
        <v>ON</v>
      </c>
      <c r="F6983" s="13">
        <f t="shared" si="1415"/>
        <v>43634</v>
      </c>
      <c r="G6983" s="14" t="str">
        <f t="shared" si="1427"/>
        <v>Avg of 4 NM Projects</v>
      </c>
      <c r="H6983" s="15">
        <f t="shared" si="1416"/>
        <v>20</v>
      </c>
      <c r="I6983" s="93">
        <v>5.4999999999999991</v>
      </c>
      <c r="J6983">
        <f t="shared" si="1417"/>
        <v>3.0898876404494378E-2</v>
      </c>
      <c r="K6983" s="4">
        <v>22.91</v>
      </c>
      <c r="L6983" s="4">
        <v>21.26</v>
      </c>
      <c r="M6983" s="16">
        <f t="shared" si="1418"/>
        <v>0.11692999999999999</v>
      </c>
      <c r="N6983">
        <f t="shared" si="1419"/>
        <v>0</v>
      </c>
      <c r="O6983">
        <f t="shared" si="1420"/>
        <v>0</v>
      </c>
      <c r="P6983" s="63">
        <f t="shared" si="1421"/>
        <v>0</v>
      </c>
    </row>
    <row r="6984" spans="1:18" x14ac:dyDescent="0.3">
      <c r="A6984">
        <f t="shared" si="1422"/>
        <v>2019</v>
      </c>
      <c r="B6984">
        <f t="shared" si="1423"/>
        <v>6</v>
      </c>
      <c r="C6984">
        <f t="shared" si="1424"/>
        <v>18</v>
      </c>
      <c r="D6984">
        <f t="shared" si="1425"/>
        <v>4</v>
      </c>
      <c r="E6984" t="str">
        <f t="shared" si="1426"/>
        <v>ON</v>
      </c>
      <c r="F6984" s="13">
        <f t="shared" si="1415"/>
        <v>43634</v>
      </c>
      <c r="G6984" s="14" t="str">
        <f t="shared" si="1427"/>
        <v>Avg of 4 NM Projects</v>
      </c>
      <c r="H6984" s="15">
        <f t="shared" si="1416"/>
        <v>21</v>
      </c>
      <c r="I6984" s="93">
        <v>0.13</v>
      </c>
      <c r="J6984">
        <f t="shared" si="1417"/>
        <v>7.3033707865168538E-4</v>
      </c>
      <c r="K6984" s="4">
        <v>25.7</v>
      </c>
      <c r="L6984" s="4">
        <v>24.39</v>
      </c>
      <c r="M6984" s="16">
        <f t="shared" si="1418"/>
        <v>3.1707000000000003E-3</v>
      </c>
      <c r="N6984">
        <f t="shared" si="1419"/>
        <v>0</v>
      </c>
      <c r="O6984">
        <f t="shared" si="1420"/>
        <v>0</v>
      </c>
      <c r="P6984" s="63">
        <f t="shared" si="1421"/>
        <v>0</v>
      </c>
    </row>
    <row r="6985" spans="1:18" x14ac:dyDescent="0.3">
      <c r="A6985">
        <f t="shared" si="1422"/>
        <v>2019</v>
      </c>
      <c r="B6985">
        <f t="shared" si="1423"/>
        <v>6</v>
      </c>
      <c r="C6985">
        <f t="shared" si="1424"/>
        <v>18</v>
      </c>
      <c r="D6985">
        <f t="shared" si="1425"/>
        <v>4</v>
      </c>
      <c r="E6985" t="str">
        <f t="shared" si="1426"/>
        <v>ON</v>
      </c>
      <c r="F6985" s="13">
        <f t="shared" si="1415"/>
        <v>43634</v>
      </c>
      <c r="G6985" s="14" t="str">
        <f t="shared" si="1427"/>
        <v>Avg of 4 NM Projects</v>
      </c>
      <c r="H6985" s="15">
        <f t="shared" si="1416"/>
        <v>22</v>
      </c>
      <c r="I6985" s="93">
        <v>-0.13</v>
      </c>
      <c r="J6985">
        <f t="shared" si="1417"/>
        <v>-7.3033707865168538E-4</v>
      </c>
      <c r="K6985" s="4">
        <v>23.31</v>
      </c>
      <c r="L6985" s="4">
        <v>26.5</v>
      </c>
      <c r="M6985" s="16">
        <f t="shared" si="1418"/>
        <v>-3.4450000000000001E-3</v>
      </c>
      <c r="N6985">
        <f t="shared" si="1419"/>
        <v>0</v>
      </c>
      <c r="O6985">
        <f t="shared" si="1420"/>
        <v>0</v>
      </c>
      <c r="P6985" s="63">
        <f t="shared" si="1421"/>
        <v>0</v>
      </c>
    </row>
    <row r="6986" spans="1:18" x14ac:dyDescent="0.3">
      <c r="A6986">
        <f t="shared" si="1422"/>
        <v>2019</v>
      </c>
      <c r="B6986">
        <f t="shared" si="1423"/>
        <v>6</v>
      </c>
      <c r="C6986">
        <f t="shared" si="1424"/>
        <v>18</v>
      </c>
      <c r="D6986">
        <f t="shared" si="1425"/>
        <v>4</v>
      </c>
      <c r="E6986" t="str">
        <f t="shared" si="1426"/>
        <v>ON</v>
      </c>
      <c r="F6986" s="13">
        <f t="shared" si="1415"/>
        <v>43634</v>
      </c>
      <c r="G6986" s="14" t="str">
        <f t="shared" si="1427"/>
        <v>Avg of 4 NM Projects</v>
      </c>
      <c r="H6986" s="15">
        <f t="shared" si="1416"/>
        <v>23</v>
      </c>
      <c r="I6986" s="93">
        <v>0</v>
      </c>
      <c r="J6986">
        <f t="shared" si="1417"/>
        <v>0</v>
      </c>
      <c r="K6986" s="4">
        <v>21.51</v>
      </c>
      <c r="L6986" s="4">
        <v>18.05</v>
      </c>
      <c r="M6986" s="16">
        <f t="shared" si="1418"/>
        <v>0</v>
      </c>
      <c r="N6986">
        <f t="shared" si="1419"/>
        <v>1</v>
      </c>
      <c r="O6986">
        <f t="shared" si="1420"/>
        <v>0</v>
      </c>
      <c r="P6986" s="63">
        <f t="shared" si="1421"/>
        <v>0</v>
      </c>
    </row>
    <row r="6987" spans="1:18" x14ac:dyDescent="0.3">
      <c r="A6987">
        <f t="shared" si="1422"/>
        <v>2019</v>
      </c>
      <c r="B6987">
        <f t="shared" si="1423"/>
        <v>6</v>
      </c>
      <c r="C6987">
        <f t="shared" si="1424"/>
        <v>18</v>
      </c>
      <c r="D6987">
        <f t="shared" si="1425"/>
        <v>4</v>
      </c>
      <c r="E6987" t="str">
        <f t="shared" si="1426"/>
        <v>OFF</v>
      </c>
      <c r="F6987" s="13">
        <f t="shared" si="1415"/>
        <v>43634</v>
      </c>
      <c r="G6987" s="14" t="str">
        <f t="shared" si="1427"/>
        <v>Avg of 4 NM Projects</v>
      </c>
      <c r="H6987" s="15">
        <f t="shared" si="1416"/>
        <v>24</v>
      </c>
      <c r="I6987" s="93">
        <v>-0.13</v>
      </c>
      <c r="J6987">
        <f t="shared" si="1417"/>
        <v>-7.3033707865168538E-4</v>
      </c>
      <c r="K6987" s="4">
        <v>20.16</v>
      </c>
      <c r="L6987" s="4">
        <v>20.350000000000001</v>
      </c>
      <c r="M6987" s="16">
        <f t="shared" si="1418"/>
        <v>-2.6455000000000003E-3</v>
      </c>
      <c r="N6987">
        <f t="shared" si="1419"/>
        <v>0</v>
      </c>
      <c r="O6987">
        <f t="shared" si="1420"/>
        <v>0</v>
      </c>
      <c r="P6987" s="63">
        <f t="shared" si="1421"/>
        <v>0</v>
      </c>
    </row>
    <row r="6988" spans="1:18" x14ac:dyDescent="0.3">
      <c r="A6988">
        <f t="shared" si="1422"/>
        <v>2019</v>
      </c>
      <c r="B6988">
        <f t="shared" si="1423"/>
        <v>6</v>
      </c>
      <c r="C6988">
        <f t="shared" si="1424"/>
        <v>19</v>
      </c>
      <c r="D6988">
        <f t="shared" si="1425"/>
        <v>5</v>
      </c>
      <c r="E6988" t="str">
        <f t="shared" si="1426"/>
        <v>OFF</v>
      </c>
      <c r="F6988" s="13">
        <f t="shared" si="1415"/>
        <v>43635</v>
      </c>
      <c r="G6988" s="14" t="str">
        <f t="shared" si="1427"/>
        <v>Avg of 4 NM Projects</v>
      </c>
      <c r="H6988" s="15">
        <f t="shared" si="1416"/>
        <v>1</v>
      </c>
      <c r="I6988" s="93">
        <v>0</v>
      </c>
      <c r="J6988">
        <f t="shared" si="1417"/>
        <v>0</v>
      </c>
      <c r="K6988" s="4">
        <v>18.16</v>
      </c>
      <c r="L6988" s="4">
        <v>17.96</v>
      </c>
      <c r="M6988" s="16">
        <f t="shared" si="1418"/>
        <v>0</v>
      </c>
      <c r="N6988">
        <f t="shared" si="1419"/>
        <v>1</v>
      </c>
      <c r="O6988">
        <f t="shared" si="1420"/>
        <v>0</v>
      </c>
      <c r="P6988" s="63">
        <f t="shared" si="1421"/>
        <v>0</v>
      </c>
      <c r="Q6988" s="34"/>
      <c r="R6988" s="34"/>
    </row>
    <row r="6989" spans="1:18" x14ac:dyDescent="0.3">
      <c r="A6989">
        <f t="shared" si="1422"/>
        <v>2019</v>
      </c>
      <c r="B6989">
        <f t="shared" si="1423"/>
        <v>6</v>
      </c>
      <c r="C6989">
        <f t="shared" si="1424"/>
        <v>19</v>
      </c>
      <c r="D6989">
        <f t="shared" si="1425"/>
        <v>5</v>
      </c>
      <c r="E6989" t="str">
        <f t="shared" si="1426"/>
        <v>OFF</v>
      </c>
      <c r="F6989" s="13">
        <f t="shared" si="1415"/>
        <v>43635</v>
      </c>
      <c r="G6989" s="14" t="str">
        <f t="shared" si="1427"/>
        <v>Avg of 4 NM Projects</v>
      </c>
      <c r="H6989" s="15">
        <f t="shared" si="1416"/>
        <v>2</v>
      </c>
      <c r="I6989" s="93">
        <v>-0.13</v>
      </c>
      <c r="J6989">
        <f t="shared" si="1417"/>
        <v>-7.3033707865168538E-4</v>
      </c>
      <c r="K6989" s="4">
        <v>17.02</v>
      </c>
      <c r="L6989" s="4">
        <v>16.690000000000001</v>
      </c>
      <c r="M6989" s="16">
        <f t="shared" si="1418"/>
        <v>-2.1697000000000001E-3</v>
      </c>
      <c r="N6989">
        <f t="shared" si="1419"/>
        <v>0</v>
      </c>
      <c r="O6989">
        <f t="shared" si="1420"/>
        <v>0</v>
      </c>
      <c r="P6989" s="63">
        <f t="shared" si="1421"/>
        <v>0</v>
      </c>
    </row>
    <row r="6990" spans="1:18" x14ac:dyDescent="0.3">
      <c r="A6990">
        <f t="shared" si="1422"/>
        <v>2019</v>
      </c>
      <c r="B6990">
        <f t="shared" si="1423"/>
        <v>6</v>
      </c>
      <c r="C6990">
        <f t="shared" si="1424"/>
        <v>19</v>
      </c>
      <c r="D6990">
        <f t="shared" si="1425"/>
        <v>5</v>
      </c>
      <c r="E6990" t="str">
        <f t="shared" si="1426"/>
        <v>OFF</v>
      </c>
      <c r="F6990" s="13">
        <f t="shared" si="1415"/>
        <v>43635</v>
      </c>
      <c r="G6990" s="14" t="str">
        <f t="shared" si="1427"/>
        <v>Avg of 4 NM Projects</v>
      </c>
      <c r="H6990" s="15">
        <f t="shared" si="1416"/>
        <v>3</v>
      </c>
      <c r="I6990" s="93">
        <v>0</v>
      </c>
      <c r="J6990">
        <f t="shared" si="1417"/>
        <v>0</v>
      </c>
      <c r="K6990" s="4">
        <v>15.74</v>
      </c>
      <c r="L6990" s="4">
        <v>16.350000000000001</v>
      </c>
      <c r="M6990" s="16">
        <f t="shared" si="1418"/>
        <v>0</v>
      </c>
      <c r="N6990">
        <f t="shared" si="1419"/>
        <v>1</v>
      </c>
      <c r="O6990">
        <f t="shared" si="1420"/>
        <v>0</v>
      </c>
      <c r="P6990" s="63">
        <f t="shared" si="1421"/>
        <v>0</v>
      </c>
    </row>
    <row r="6991" spans="1:18" x14ac:dyDescent="0.3">
      <c r="A6991">
        <f t="shared" si="1422"/>
        <v>2019</v>
      </c>
      <c r="B6991">
        <f t="shared" si="1423"/>
        <v>6</v>
      </c>
      <c r="C6991">
        <f t="shared" si="1424"/>
        <v>19</v>
      </c>
      <c r="D6991">
        <f t="shared" si="1425"/>
        <v>5</v>
      </c>
      <c r="E6991" t="str">
        <f t="shared" si="1426"/>
        <v>OFF</v>
      </c>
      <c r="F6991" s="13">
        <f t="shared" si="1415"/>
        <v>43635</v>
      </c>
      <c r="G6991" s="14" t="str">
        <f t="shared" si="1427"/>
        <v>Avg of 4 NM Projects</v>
      </c>
      <c r="H6991" s="15">
        <f t="shared" si="1416"/>
        <v>4</v>
      </c>
      <c r="I6991" s="93">
        <v>0</v>
      </c>
      <c r="J6991">
        <f t="shared" si="1417"/>
        <v>0</v>
      </c>
      <c r="K6991" s="4">
        <v>13.89</v>
      </c>
      <c r="L6991" s="4">
        <v>15.88</v>
      </c>
      <c r="M6991" s="16">
        <f t="shared" si="1418"/>
        <v>0</v>
      </c>
      <c r="N6991">
        <f t="shared" si="1419"/>
        <v>1</v>
      </c>
      <c r="O6991">
        <f t="shared" si="1420"/>
        <v>0</v>
      </c>
      <c r="P6991" s="63">
        <f t="shared" si="1421"/>
        <v>0</v>
      </c>
    </row>
    <row r="6992" spans="1:18" x14ac:dyDescent="0.3">
      <c r="A6992">
        <f t="shared" si="1422"/>
        <v>2019</v>
      </c>
      <c r="B6992">
        <f t="shared" si="1423"/>
        <v>6</v>
      </c>
      <c r="C6992">
        <f t="shared" si="1424"/>
        <v>19</v>
      </c>
      <c r="D6992">
        <f t="shared" si="1425"/>
        <v>5</v>
      </c>
      <c r="E6992" t="str">
        <f t="shared" si="1426"/>
        <v>OFF</v>
      </c>
      <c r="F6992" s="13">
        <f t="shared" si="1415"/>
        <v>43635</v>
      </c>
      <c r="G6992" s="14" t="str">
        <f t="shared" si="1427"/>
        <v>Avg of 4 NM Projects</v>
      </c>
      <c r="H6992" s="15">
        <f t="shared" si="1416"/>
        <v>5</v>
      </c>
      <c r="I6992" s="93">
        <v>-0.26</v>
      </c>
      <c r="J6992">
        <f t="shared" si="1417"/>
        <v>-1.4606741573033708E-3</v>
      </c>
      <c r="K6992" s="4">
        <v>15.08</v>
      </c>
      <c r="L6992" s="4">
        <v>16.09</v>
      </c>
      <c r="M6992" s="16">
        <f t="shared" si="1418"/>
        <v>-4.1833999999999994E-3</v>
      </c>
      <c r="N6992">
        <f t="shared" si="1419"/>
        <v>0</v>
      </c>
      <c r="O6992">
        <f t="shared" si="1420"/>
        <v>0</v>
      </c>
      <c r="P6992" s="63">
        <f t="shared" si="1421"/>
        <v>0</v>
      </c>
    </row>
    <row r="6993" spans="1:16" x14ac:dyDescent="0.3">
      <c r="A6993">
        <f t="shared" si="1422"/>
        <v>2019</v>
      </c>
      <c r="B6993">
        <f t="shared" si="1423"/>
        <v>6</v>
      </c>
      <c r="C6993">
        <f t="shared" si="1424"/>
        <v>19</v>
      </c>
      <c r="D6993">
        <f t="shared" si="1425"/>
        <v>5</v>
      </c>
      <c r="E6993" t="str">
        <f t="shared" si="1426"/>
        <v>OFF</v>
      </c>
      <c r="F6993" s="13">
        <f t="shared" si="1415"/>
        <v>43635</v>
      </c>
      <c r="G6993" s="14" t="str">
        <f t="shared" si="1427"/>
        <v>Avg of 4 NM Projects</v>
      </c>
      <c r="H6993" s="15">
        <f t="shared" si="1416"/>
        <v>6</v>
      </c>
      <c r="I6993" s="93">
        <v>1.0249999999999999</v>
      </c>
      <c r="J6993">
        <f t="shared" si="1417"/>
        <v>5.7584269662921345E-3</v>
      </c>
      <c r="K6993" s="4">
        <v>16.93</v>
      </c>
      <c r="L6993" s="4">
        <v>16.41</v>
      </c>
      <c r="M6993" s="16">
        <f t="shared" si="1418"/>
        <v>1.6820249999999998E-2</v>
      </c>
      <c r="N6993">
        <f t="shared" si="1419"/>
        <v>0</v>
      </c>
      <c r="O6993">
        <f t="shared" si="1420"/>
        <v>0</v>
      </c>
      <c r="P6993" s="63">
        <f t="shared" si="1421"/>
        <v>0</v>
      </c>
    </row>
    <row r="6994" spans="1:16" x14ac:dyDescent="0.3">
      <c r="A6994">
        <f t="shared" si="1422"/>
        <v>2019</v>
      </c>
      <c r="B6994">
        <f t="shared" si="1423"/>
        <v>6</v>
      </c>
      <c r="C6994">
        <f t="shared" si="1424"/>
        <v>19</v>
      </c>
      <c r="D6994">
        <f t="shared" si="1425"/>
        <v>5</v>
      </c>
      <c r="E6994" t="str">
        <f t="shared" si="1426"/>
        <v>OFF</v>
      </c>
      <c r="F6994" s="13">
        <f t="shared" si="1415"/>
        <v>43635</v>
      </c>
      <c r="G6994" s="14" t="str">
        <f t="shared" si="1427"/>
        <v>Avg of 4 NM Projects</v>
      </c>
      <c r="H6994" s="15">
        <f t="shared" si="1416"/>
        <v>7</v>
      </c>
      <c r="I6994" s="93">
        <v>10.629999999999999</v>
      </c>
      <c r="J6994">
        <f t="shared" si="1417"/>
        <v>5.9719101123595499E-2</v>
      </c>
      <c r="K6994" s="4">
        <v>22.42</v>
      </c>
      <c r="L6994" s="4">
        <v>17.04</v>
      </c>
      <c r="M6994" s="16">
        <f t="shared" si="1418"/>
        <v>0.18113519999999997</v>
      </c>
      <c r="N6994">
        <f t="shared" si="1419"/>
        <v>0</v>
      </c>
      <c r="O6994">
        <f t="shared" si="1420"/>
        <v>0</v>
      </c>
      <c r="P6994" s="63">
        <f t="shared" si="1421"/>
        <v>0</v>
      </c>
    </row>
    <row r="6995" spans="1:16" x14ac:dyDescent="0.3">
      <c r="A6995">
        <f t="shared" si="1422"/>
        <v>2019</v>
      </c>
      <c r="B6995">
        <f t="shared" si="1423"/>
        <v>6</v>
      </c>
      <c r="C6995">
        <f t="shared" si="1424"/>
        <v>19</v>
      </c>
      <c r="D6995">
        <f t="shared" si="1425"/>
        <v>5</v>
      </c>
      <c r="E6995" t="str">
        <f t="shared" si="1426"/>
        <v>ON</v>
      </c>
      <c r="F6995" s="13">
        <f t="shared" si="1415"/>
        <v>43635</v>
      </c>
      <c r="G6995" s="14" t="str">
        <f t="shared" si="1427"/>
        <v>Avg of 4 NM Projects</v>
      </c>
      <c r="H6995" s="15">
        <f t="shared" si="1416"/>
        <v>8</v>
      </c>
      <c r="I6995" s="93">
        <v>35.08</v>
      </c>
      <c r="J6995">
        <f t="shared" si="1417"/>
        <v>0.19707865168539324</v>
      </c>
      <c r="K6995" s="4">
        <v>22.75</v>
      </c>
      <c r="L6995" s="4">
        <v>18.690000000000001</v>
      </c>
      <c r="M6995" s="16">
        <f t="shared" si="1418"/>
        <v>0.65564520000000004</v>
      </c>
      <c r="N6995">
        <f t="shared" si="1419"/>
        <v>0</v>
      </c>
      <c r="O6995">
        <f t="shared" si="1420"/>
        <v>0</v>
      </c>
      <c r="P6995" s="63">
        <f t="shared" si="1421"/>
        <v>0</v>
      </c>
    </row>
    <row r="6996" spans="1:16" x14ac:dyDescent="0.3">
      <c r="A6996">
        <f t="shared" si="1422"/>
        <v>2019</v>
      </c>
      <c r="B6996">
        <f t="shared" si="1423"/>
        <v>6</v>
      </c>
      <c r="C6996">
        <f t="shared" si="1424"/>
        <v>19</v>
      </c>
      <c r="D6996">
        <f t="shared" si="1425"/>
        <v>5</v>
      </c>
      <c r="E6996" t="str">
        <f t="shared" si="1426"/>
        <v>ON</v>
      </c>
      <c r="F6996" s="13">
        <f t="shared" si="1415"/>
        <v>43635</v>
      </c>
      <c r="G6996" s="14" t="str">
        <f t="shared" si="1427"/>
        <v>Avg of 4 NM Projects</v>
      </c>
      <c r="H6996" s="15">
        <f t="shared" si="1416"/>
        <v>9</v>
      </c>
      <c r="I6996" s="93">
        <v>56.699999999999996</v>
      </c>
      <c r="J6996">
        <f t="shared" si="1417"/>
        <v>0.31853932584269662</v>
      </c>
      <c r="K6996" s="4">
        <v>22.95</v>
      </c>
      <c r="L6996" s="4">
        <v>19.940000000000001</v>
      </c>
      <c r="M6996" s="16">
        <f t="shared" si="1418"/>
        <v>1.130598</v>
      </c>
      <c r="N6996">
        <f t="shared" si="1419"/>
        <v>0</v>
      </c>
      <c r="O6996">
        <f t="shared" si="1420"/>
        <v>0</v>
      </c>
      <c r="P6996" s="63">
        <f t="shared" si="1421"/>
        <v>0</v>
      </c>
    </row>
    <row r="6997" spans="1:16" x14ac:dyDescent="0.3">
      <c r="A6997">
        <f t="shared" si="1422"/>
        <v>2019</v>
      </c>
      <c r="B6997">
        <f t="shared" si="1423"/>
        <v>6</v>
      </c>
      <c r="C6997">
        <f t="shared" si="1424"/>
        <v>19</v>
      </c>
      <c r="D6997">
        <f t="shared" si="1425"/>
        <v>5</v>
      </c>
      <c r="E6997" t="str">
        <f t="shared" si="1426"/>
        <v>ON</v>
      </c>
      <c r="F6997" s="13">
        <f t="shared" si="1415"/>
        <v>43635</v>
      </c>
      <c r="G6997" s="14" t="str">
        <f t="shared" si="1427"/>
        <v>Avg of 4 NM Projects</v>
      </c>
      <c r="H6997" s="15">
        <f t="shared" si="1416"/>
        <v>10</v>
      </c>
      <c r="I6997" s="93">
        <v>80.385000000000005</v>
      </c>
      <c r="J6997">
        <f t="shared" si="1417"/>
        <v>0.45160112359550564</v>
      </c>
      <c r="K6997" s="4">
        <v>22.64</v>
      </c>
      <c r="L6997" s="4">
        <v>26.9</v>
      </c>
      <c r="M6997" s="16">
        <f t="shared" si="1418"/>
        <v>2.1623565</v>
      </c>
      <c r="N6997">
        <f t="shared" si="1419"/>
        <v>0</v>
      </c>
      <c r="O6997">
        <f t="shared" si="1420"/>
        <v>0</v>
      </c>
      <c r="P6997" s="63">
        <f t="shared" si="1421"/>
        <v>0</v>
      </c>
    </row>
    <row r="6998" spans="1:16" x14ac:dyDescent="0.3">
      <c r="A6998">
        <f t="shared" si="1422"/>
        <v>2019</v>
      </c>
      <c r="B6998">
        <f t="shared" si="1423"/>
        <v>6</v>
      </c>
      <c r="C6998">
        <f t="shared" si="1424"/>
        <v>19</v>
      </c>
      <c r="D6998">
        <f t="shared" si="1425"/>
        <v>5</v>
      </c>
      <c r="E6998" t="str">
        <f t="shared" si="1426"/>
        <v>ON</v>
      </c>
      <c r="F6998" s="13">
        <f t="shared" si="1415"/>
        <v>43635</v>
      </c>
      <c r="G6998" s="14" t="str">
        <f t="shared" si="1427"/>
        <v>Avg of 4 NM Projects</v>
      </c>
      <c r="H6998" s="15">
        <f t="shared" si="1416"/>
        <v>11</v>
      </c>
      <c r="I6998" s="93">
        <v>91.135000000000005</v>
      </c>
      <c r="J6998">
        <f t="shared" si="1417"/>
        <v>0.51199438202247194</v>
      </c>
      <c r="K6998" s="4">
        <v>23.24</v>
      </c>
      <c r="L6998" s="4">
        <v>36.9</v>
      </c>
      <c r="M6998" s="16">
        <f t="shared" si="1418"/>
        <v>3.3628814999999999</v>
      </c>
      <c r="N6998">
        <f t="shared" si="1419"/>
        <v>0</v>
      </c>
      <c r="O6998">
        <f t="shared" si="1420"/>
        <v>1</v>
      </c>
      <c r="P6998" s="63">
        <f t="shared" si="1421"/>
        <v>0</v>
      </c>
    </row>
    <row r="6999" spans="1:16" x14ac:dyDescent="0.3">
      <c r="A6999">
        <f t="shared" si="1422"/>
        <v>2019</v>
      </c>
      <c r="B6999">
        <f t="shared" si="1423"/>
        <v>6</v>
      </c>
      <c r="C6999">
        <f t="shared" si="1424"/>
        <v>19</v>
      </c>
      <c r="D6999">
        <f t="shared" si="1425"/>
        <v>5</v>
      </c>
      <c r="E6999" t="str">
        <f t="shared" si="1426"/>
        <v>ON</v>
      </c>
      <c r="F6999" s="13">
        <f t="shared" si="1415"/>
        <v>43635</v>
      </c>
      <c r="G6999" s="14" t="str">
        <f t="shared" si="1427"/>
        <v>Avg of 4 NM Projects</v>
      </c>
      <c r="H6999" s="15">
        <f t="shared" si="1416"/>
        <v>12</v>
      </c>
      <c r="I6999" s="93">
        <v>91.134999999999991</v>
      </c>
      <c r="J6999">
        <f t="shared" si="1417"/>
        <v>0.51199438202247183</v>
      </c>
      <c r="K6999" s="4">
        <v>23.14</v>
      </c>
      <c r="L6999" s="4">
        <v>32.799999999999997</v>
      </c>
      <c r="M6999" s="16">
        <f t="shared" si="1418"/>
        <v>2.9892279999999998</v>
      </c>
      <c r="N6999">
        <f t="shared" si="1419"/>
        <v>0</v>
      </c>
      <c r="O6999">
        <f t="shared" si="1420"/>
        <v>1</v>
      </c>
      <c r="P6999" s="63">
        <f t="shared" si="1421"/>
        <v>0</v>
      </c>
    </row>
    <row r="7000" spans="1:16" x14ac:dyDescent="0.3">
      <c r="A7000">
        <f t="shared" si="1422"/>
        <v>2019</v>
      </c>
      <c r="B7000">
        <f t="shared" si="1423"/>
        <v>6</v>
      </c>
      <c r="C7000">
        <f t="shared" si="1424"/>
        <v>19</v>
      </c>
      <c r="D7000">
        <f t="shared" si="1425"/>
        <v>5</v>
      </c>
      <c r="E7000" t="str">
        <f t="shared" si="1426"/>
        <v>ON</v>
      </c>
      <c r="F7000" s="13">
        <f t="shared" si="1415"/>
        <v>43635</v>
      </c>
      <c r="G7000" s="14" t="str">
        <f t="shared" si="1427"/>
        <v>Avg of 4 NM Projects</v>
      </c>
      <c r="H7000" s="15">
        <f t="shared" si="1416"/>
        <v>13</v>
      </c>
      <c r="I7000" s="93">
        <v>128.25</v>
      </c>
      <c r="J7000">
        <f t="shared" si="1417"/>
        <v>0.7205056179775281</v>
      </c>
      <c r="K7000" s="4">
        <v>22.7</v>
      </c>
      <c r="L7000" s="4">
        <v>25.59</v>
      </c>
      <c r="M7000" s="16">
        <f t="shared" si="1418"/>
        <v>3.2819175</v>
      </c>
      <c r="N7000">
        <f t="shared" si="1419"/>
        <v>0</v>
      </c>
      <c r="O7000">
        <f t="shared" si="1420"/>
        <v>1</v>
      </c>
      <c r="P7000" s="63">
        <f t="shared" si="1421"/>
        <v>0</v>
      </c>
    </row>
    <row r="7001" spans="1:16" x14ac:dyDescent="0.3">
      <c r="A7001">
        <f t="shared" si="1422"/>
        <v>2019</v>
      </c>
      <c r="B7001">
        <f t="shared" si="1423"/>
        <v>6</v>
      </c>
      <c r="C7001">
        <f t="shared" si="1424"/>
        <v>19</v>
      </c>
      <c r="D7001">
        <f t="shared" si="1425"/>
        <v>5</v>
      </c>
      <c r="E7001" t="str">
        <f t="shared" si="1426"/>
        <v>ON</v>
      </c>
      <c r="F7001" s="13">
        <f t="shared" si="1415"/>
        <v>43635</v>
      </c>
      <c r="G7001" s="14" t="str">
        <f t="shared" si="1427"/>
        <v>Avg of 4 NM Projects</v>
      </c>
      <c r="H7001" s="15">
        <f t="shared" si="1416"/>
        <v>14</v>
      </c>
      <c r="I7001" s="93">
        <v>101.36999999999999</v>
      </c>
      <c r="J7001">
        <f t="shared" si="1417"/>
        <v>0.56949438202247182</v>
      </c>
      <c r="K7001" s="4">
        <v>23.2</v>
      </c>
      <c r="L7001" s="4">
        <v>28.32</v>
      </c>
      <c r="M7001" s="16">
        <f t="shared" si="1418"/>
        <v>2.8707983999999995</v>
      </c>
      <c r="N7001">
        <f t="shared" si="1419"/>
        <v>0</v>
      </c>
      <c r="O7001">
        <f t="shared" si="1420"/>
        <v>1</v>
      </c>
      <c r="P7001" s="63">
        <f t="shared" si="1421"/>
        <v>0</v>
      </c>
    </row>
    <row r="7002" spans="1:16" x14ac:dyDescent="0.3">
      <c r="A7002">
        <f t="shared" si="1422"/>
        <v>2019</v>
      </c>
      <c r="B7002">
        <f t="shared" si="1423"/>
        <v>6</v>
      </c>
      <c r="C7002">
        <f t="shared" si="1424"/>
        <v>19</v>
      </c>
      <c r="D7002">
        <f t="shared" si="1425"/>
        <v>5</v>
      </c>
      <c r="E7002" t="str">
        <f t="shared" si="1426"/>
        <v>ON</v>
      </c>
      <c r="F7002" s="13">
        <f t="shared" si="1415"/>
        <v>43635</v>
      </c>
      <c r="G7002" s="14" t="str">
        <f t="shared" si="1427"/>
        <v>Avg of 4 NM Projects</v>
      </c>
      <c r="H7002" s="15">
        <f t="shared" si="1416"/>
        <v>15</v>
      </c>
      <c r="I7002" s="93">
        <v>104.44</v>
      </c>
      <c r="J7002">
        <f t="shared" si="1417"/>
        <v>0.58674157303370789</v>
      </c>
      <c r="K7002" s="4">
        <v>25.5</v>
      </c>
      <c r="L7002" s="4">
        <v>40.549999999999997</v>
      </c>
      <c r="M7002" s="16">
        <f t="shared" si="1418"/>
        <v>4.2350419999999991</v>
      </c>
      <c r="N7002">
        <f t="shared" si="1419"/>
        <v>0</v>
      </c>
      <c r="O7002">
        <f t="shared" si="1420"/>
        <v>1</v>
      </c>
      <c r="P7002" s="63">
        <f t="shared" si="1421"/>
        <v>0</v>
      </c>
    </row>
    <row r="7003" spans="1:16" x14ac:dyDescent="0.3">
      <c r="A7003">
        <f t="shared" si="1422"/>
        <v>2019</v>
      </c>
      <c r="B7003">
        <f t="shared" si="1423"/>
        <v>6</v>
      </c>
      <c r="C7003">
        <f t="shared" si="1424"/>
        <v>19</v>
      </c>
      <c r="D7003">
        <f t="shared" si="1425"/>
        <v>5</v>
      </c>
      <c r="E7003" t="str">
        <f t="shared" si="1426"/>
        <v>ON</v>
      </c>
      <c r="F7003" s="13">
        <f t="shared" si="1415"/>
        <v>43635</v>
      </c>
      <c r="G7003" s="14" t="str">
        <f t="shared" si="1427"/>
        <v>Avg of 4 NM Projects</v>
      </c>
      <c r="H7003" s="15">
        <f t="shared" si="1416"/>
        <v>16</v>
      </c>
      <c r="I7003" s="93">
        <v>83.585000000000008</v>
      </c>
      <c r="J7003">
        <f t="shared" si="1417"/>
        <v>0.46957865168539331</v>
      </c>
      <c r="K7003" s="4">
        <v>27.42</v>
      </c>
      <c r="L7003" s="4">
        <v>49.61</v>
      </c>
      <c r="M7003" s="16">
        <f t="shared" si="1418"/>
        <v>4.1466518500000005</v>
      </c>
      <c r="N7003">
        <f t="shared" si="1419"/>
        <v>0</v>
      </c>
      <c r="O7003">
        <f t="shared" si="1420"/>
        <v>0</v>
      </c>
      <c r="P7003" s="63">
        <f t="shared" si="1421"/>
        <v>0</v>
      </c>
    </row>
    <row r="7004" spans="1:16" x14ac:dyDescent="0.3">
      <c r="A7004">
        <f t="shared" si="1422"/>
        <v>2019</v>
      </c>
      <c r="B7004">
        <f t="shared" si="1423"/>
        <v>6</v>
      </c>
      <c r="C7004">
        <f t="shared" si="1424"/>
        <v>19</v>
      </c>
      <c r="D7004">
        <f t="shared" si="1425"/>
        <v>5</v>
      </c>
      <c r="E7004" t="str">
        <f t="shared" si="1426"/>
        <v>ON</v>
      </c>
      <c r="F7004" s="13">
        <f t="shared" si="1415"/>
        <v>43635</v>
      </c>
      <c r="G7004" s="14" t="str">
        <f t="shared" si="1427"/>
        <v>Avg of 4 NM Projects</v>
      </c>
      <c r="H7004" s="15">
        <f t="shared" si="1416"/>
        <v>17</v>
      </c>
      <c r="I7004" s="93">
        <v>80.13</v>
      </c>
      <c r="J7004">
        <f t="shared" si="1417"/>
        <v>0.45016853932584266</v>
      </c>
      <c r="K7004" s="4">
        <v>29.59</v>
      </c>
      <c r="L7004" s="4">
        <v>61.99</v>
      </c>
      <c r="M7004" s="16">
        <f t="shared" si="1418"/>
        <v>4.9672587000000004</v>
      </c>
      <c r="N7004">
        <f t="shared" si="1419"/>
        <v>0</v>
      </c>
      <c r="O7004">
        <f t="shared" si="1420"/>
        <v>0</v>
      </c>
      <c r="P7004" s="63">
        <f t="shared" si="1421"/>
        <v>0</v>
      </c>
    </row>
    <row r="7005" spans="1:16" x14ac:dyDescent="0.3">
      <c r="A7005">
        <f t="shared" si="1422"/>
        <v>2019</v>
      </c>
      <c r="B7005">
        <f t="shared" si="1423"/>
        <v>6</v>
      </c>
      <c r="C7005">
        <f t="shared" si="1424"/>
        <v>19</v>
      </c>
      <c r="D7005">
        <f t="shared" si="1425"/>
        <v>5</v>
      </c>
      <c r="E7005" t="str">
        <f t="shared" si="1426"/>
        <v>ON</v>
      </c>
      <c r="F7005" s="13">
        <f t="shared" ref="F7005:F7068" si="1428">+F6981+1</f>
        <v>43635</v>
      </c>
      <c r="G7005" s="14" t="str">
        <f t="shared" si="1427"/>
        <v>Avg of 4 NM Projects</v>
      </c>
      <c r="H7005" s="15">
        <f t="shared" ref="H7005:H7068" si="1429">H6981</f>
        <v>18</v>
      </c>
      <c r="I7005" s="93">
        <v>60.28</v>
      </c>
      <c r="J7005">
        <f t="shared" si="1417"/>
        <v>0.33865168539325841</v>
      </c>
      <c r="K7005" s="4">
        <v>27.51</v>
      </c>
      <c r="L7005" s="4">
        <v>45.86</v>
      </c>
      <c r="M7005" s="16">
        <f t="shared" si="1418"/>
        <v>2.7644408</v>
      </c>
      <c r="N7005">
        <f t="shared" si="1419"/>
        <v>0</v>
      </c>
      <c r="O7005">
        <f t="shared" si="1420"/>
        <v>0</v>
      </c>
      <c r="P7005" s="63">
        <f t="shared" si="1421"/>
        <v>0</v>
      </c>
    </row>
    <row r="7006" spans="1:16" x14ac:dyDescent="0.3">
      <c r="A7006">
        <f t="shared" si="1422"/>
        <v>2019</v>
      </c>
      <c r="B7006">
        <f t="shared" si="1423"/>
        <v>6</v>
      </c>
      <c r="C7006">
        <f t="shared" si="1424"/>
        <v>19</v>
      </c>
      <c r="D7006">
        <f t="shared" si="1425"/>
        <v>5</v>
      </c>
      <c r="E7006" t="str">
        <f t="shared" si="1426"/>
        <v>ON</v>
      </c>
      <c r="F7006" s="13">
        <f t="shared" si="1428"/>
        <v>43635</v>
      </c>
      <c r="G7006" s="14" t="str">
        <f t="shared" si="1427"/>
        <v>Avg of 4 NM Projects</v>
      </c>
      <c r="H7006" s="15">
        <f t="shared" si="1429"/>
        <v>19</v>
      </c>
      <c r="I7006" s="93">
        <v>32.130000000000003</v>
      </c>
      <c r="J7006">
        <f t="shared" si="1417"/>
        <v>0.18050561797752809</v>
      </c>
      <c r="K7006" s="4">
        <v>26.1</v>
      </c>
      <c r="L7006" s="4">
        <v>40.369999999999997</v>
      </c>
      <c r="M7006" s="16">
        <f t="shared" si="1418"/>
        <v>1.2970880999999999</v>
      </c>
      <c r="N7006">
        <f t="shared" si="1419"/>
        <v>0</v>
      </c>
      <c r="O7006">
        <f t="shared" si="1420"/>
        <v>0</v>
      </c>
      <c r="P7006" s="63">
        <f t="shared" si="1421"/>
        <v>0</v>
      </c>
    </row>
    <row r="7007" spans="1:16" x14ac:dyDescent="0.3">
      <c r="A7007">
        <f t="shared" si="1422"/>
        <v>2019</v>
      </c>
      <c r="B7007">
        <f t="shared" si="1423"/>
        <v>6</v>
      </c>
      <c r="C7007">
        <f t="shared" si="1424"/>
        <v>19</v>
      </c>
      <c r="D7007">
        <f t="shared" si="1425"/>
        <v>5</v>
      </c>
      <c r="E7007" t="str">
        <f t="shared" si="1426"/>
        <v>ON</v>
      </c>
      <c r="F7007" s="13">
        <f t="shared" si="1428"/>
        <v>43635</v>
      </c>
      <c r="G7007" s="14" t="str">
        <f t="shared" si="1427"/>
        <v>Avg of 4 NM Projects</v>
      </c>
      <c r="H7007" s="15">
        <f t="shared" si="1429"/>
        <v>20</v>
      </c>
      <c r="I7007" s="93">
        <v>7.4150000000000009</v>
      </c>
      <c r="J7007">
        <f t="shared" si="1417"/>
        <v>4.1657303370786519E-2</v>
      </c>
      <c r="K7007" s="4">
        <v>27.14</v>
      </c>
      <c r="L7007" s="4">
        <v>45.4</v>
      </c>
      <c r="M7007" s="16">
        <f t="shared" si="1418"/>
        <v>0.33664100000000002</v>
      </c>
      <c r="N7007">
        <f t="shared" si="1419"/>
        <v>0</v>
      </c>
      <c r="O7007">
        <f t="shared" si="1420"/>
        <v>0</v>
      </c>
      <c r="P7007" s="63">
        <f t="shared" si="1421"/>
        <v>0</v>
      </c>
    </row>
    <row r="7008" spans="1:16" x14ac:dyDescent="0.3">
      <c r="A7008">
        <f t="shared" si="1422"/>
        <v>2019</v>
      </c>
      <c r="B7008">
        <f t="shared" si="1423"/>
        <v>6</v>
      </c>
      <c r="C7008">
        <f t="shared" si="1424"/>
        <v>19</v>
      </c>
      <c r="D7008">
        <f t="shared" si="1425"/>
        <v>5</v>
      </c>
      <c r="E7008" t="str">
        <f t="shared" si="1426"/>
        <v>ON</v>
      </c>
      <c r="F7008" s="13">
        <f t="shared" si="1428"/>
        <v>43635</v>
      </c>
      <c r="G7008" s="14" t="str">
        <f t="shared" si="1427"/>
        <v>Avg of 4 NM Projects</v>
      </c>
      <c r="H7008" s="15">
        <f t="shared" si="1429"/>
        <v>21</v>
      </c>
      <c r="I7008" s="93">
        <v>0.26</v>
      </c>
      <c r="J7008">
        <f t="shared" si="1417"/>
        <v>1.4606741573033708E-3</v>
      </c>
      <c r="K7008" s="4">
        <v>25.29</v>
      </c>
      <c r="L7008" s="4">
        <v>47.2</v>
      </c>
      <c r="M7008" s="16">
        <f t="shared" si="1418"/>
        <v>1.2272000000000002E-2</v>
      </c>
      <c r="N7008">
        <f t="shared" si="1419"/>
        <v>0</v>
      </c>
      <c r="O7008">
        <f t="shared" si="1420"/>
        <v>0</v>
      </c>
      <c r="P7008" s="63">
        <f t="shared" si="1421"/>
        <v>0</v>
      </c>
    </row>
    <row r="7009" spans="1:18" x14ac:dyDescent="0.3">
      <c r="A7009">
        <f t="shared" si="1422"/>
        <v>2019</v>
      </c>
      <c r="B7009">
        <f t="shared" si="1423"/>
        <v>6</v>
      </c>
      <c r="C7009">
        <f t="shared" si="1424"/>
        <v>19</v>
      </c>
      <c r="D7009">
        <f t="shared" si="1425"/>
        <v>5</v>
      </c>
      <c r="E7009" t="str">
        <f t="shared" si="1426"/>
        <v>ON</v>
      </c>
      <c r="F7009" s="13">
        <f t="shared" si="1428"/>
        <v>43635</v>
      </c>
      <c r="G7009" s="14" t="str">
        <f t="shared" si="1427"/>
        <v>Avg of 4 NM Projects</v>
      </c>
      <c r="H7009" s="15">
        <f t="shared" si="1429"/>
        <v>22</v>
      </c>
      <c r="I7009" s="93">
        <v>-0.13</v>
      </c>
      <c r="J7009">
        <f t="shared" si="1417"/>
        <v>-7.3033707865168538E-4</v>
      </c>
      <c r="K7009" s="4">
        <v>22.96</v>
      </c>
      <c r="L7009" s="4">
        <v>33.880000000000003</v>
      </c>
      <c r="M7009" s="16">
        <f t="shared" si="1418"/>
        <v>-4.404400000000001E-3</v>
      </c>
      <c r="N7009">
        <f t="shared" si="1419"/>
        <v>0</v>
      </c>
      <c r="O7009">
        <f t="shared" si="1420"/>
        <v>0</v>
      </c>
      <c r="P7009" s="63">
        <f t="shared" si="1421"/>
        <v>0</v>
      </c>
    </row>
    <row r="7010" spans="1:18" x14ac:dyDescent="0.3">
      <c r="A7010">
        <f t="shared" si="1422"/>
        <v>2019</v>
      </c>
      <c r="B7010">
        <f t="shared" si="1423"/>
        <v>6</v>
      </c>
      <c r="C7010">
        <f t="shared" si="1424"/>
        <v>19</v>
      </c>
      <c r="D7010">
        <f t="shared" si="1425"/>
        <v>5</v>
      </c>
      <c r="E7010" t="str">
        <f t="shared" si="1426"/>
        <v>ON</v>
      </c>
      <c r="F7010" s="13">
        <f t="shared" si="1428"/>
        <v>43635</v>
      </c>
      <c r="G7010" s="14" t="str">
        <f t="shared" si="1427"/>
        <v>Avg of 4 NM Projects</v>
      </c>
      <c r="H7010" s="15">
        <f t="shared" si="1429"/>
        <v>23</v>
      </c>
      <c r="I7010" s="93">
        <v>0</v>
      </c>
      <c r="J7010">
        <f t="shared" si="1417"/>
        <v>0</v>
      </c>
      <c r="K7010" s="4">
        <v>20.010000000000002</v>
      </c>
      <c r="L7010" s="4">
        <v>18.61</v>
      </c>
      <c r="M7010" s="16">
        <f t="shared" si="1418"/>
        <v>0</v>
      </c>
      <c r="N7010">
        <f t="shared" si="1419"/>
        <v>1</v>
      </c>
      <c r="O7010">
        <f t="shared" si="1420"/>
        <v>0</v>
      </c>
      <c r="P7010" s="63">
        <f t="shared" si="1421"/>
        <v>0</v>
      </c>
    </row>
    <row r="7011" spans="1:18" x14ac:dyDescent="0.3">
      <c r="A7011">
        <f t="shared" si="1422"/>
        <v>2019</v>
      </c>
      <c r="B7011">
        <f t="shared" si="1423"/>
        <v>6</v>
      </c>
      <c r="C7011">
        <f t="shared" si="1424"/>
        <v>19</v>
      </c>
      <c r="D7011">
        <f t="shared" si="1425"/>
        <v>5</v>
      </c>
      <c r="E7011" t="str">
        <f t="shared" si="1426"/>
        <v>OFF</v>
      </c>
      <c r="F7011" s="13">
        <f t="shared" si="1428"/>
        <v>43635</v>
      </c>
      <c r="G7011" s="14" t="str">
        <f t="shared" si="1427"/>
        <v>Avg of 4 NM Projects</v>
      </c>
      <c r="H7011" s="15">
        <f t="shared" si="1429"/>
        <v>24</v>
      </c>
      <c r="I7011" s="93">
        <v>0</v>
      </c>
      <c r="J7011">
        <f t="shared" si="1417"/>
        <v>0</v>
      </c>
      <c r="K7011" s="4">
        <v>19.829999999999998</v>
      </c>
      <c r="L7011" s="4">
        <v>26.52</v>
      </c>
      <c r="M7011" s="16">
        <f t="shared" si="1418"/>
        <v>0</v>
      </c>
      <c r="N7011">
        <f t="shared" si="1419"/>
        <v>1</v>
      </c>
      <c r="O7011">
        <f t="shared" si="1420"/>
        <v>0</v>
      </c>
      <c r="P7011" s="63">
        <f t="shared" si="1421"/>
        <v>0</v>
      </c>
    </row>
    <row r="7012" spans="1:18" x14ac:dyDescent="0.3">
      <c r="A7012">
        <f t="shared" si="1422"/>
        <v>2019</v>
      </c>
      <c r="B7012">
        <f t="shared" si="1423"/>
        <v>6</v>
      </c>
      <c r="C7012">
        <f t="shared" si="1424"/>
        <v>20</v>
      </c>
      <c r="D7012">
        <f t="shared" si="1425"/>
        <v>6</v>
      </c>
      <c r="E7012" t="str">
        <f t="shared" si="1426"/>
        <v>OFF</v>
      </c>
      <c r="F7012" s="13">
        <f t="shared" si="1428"/>
        <v>43636</v>
      </c>
      <c r="G7012" s="14" t="str">
        <f t="shared" si="1427"/>
        <v>Avg of 4 NM Projects</v>
      </c>
      <c r="H7012" s="15">
        <f t="shared" si="1429"/>
        <v>1</v>
      </c>
      <c r="I7012" s="93">
        <v>-0.13</v>
      </c>
      <c r="J7012">
        <f t="shared" si="1417"/>
        <v>-7.3033707865168538E-4</v>
      </c>
      <c r="K7012" s="4">
        <v>18.34</v>
      </c>
      <c r="L7012" s="4">
        <v>19.89</v>
      </c>
      <c r="M7012" s="16">
        <f t="shared" si="1418"/>
        <v>-2.5857000000000002E-3</v>
      </c>
      <c r="N7012">
        <f t="shared" si="1419"/>
        <v>0</v>
      </c>
      <c r="O7012">
        <f t="shared" si="1420"/>
        <v>0</v>
      </c>
      <c r="P7012" s="63">
        <f t="shared" si="1421"/>
        <v>0</v>
      </c>
      <c r="Q7012" s="34"/>
      <c r="R7012" s="34"/>
    </row>
    <row r="7013" spans="1:18" x14ac:dyDescent="0.3">
      <c r="A7013">
        <f t="shared" si="1422"/>
        <v>2019</v>
      </c>
      <c r="B7013">
        <f t="shared" si="1423"/>
        <v>6</v>
      </c>
      <c r="C7013">
        <f t="shared" si="1424"/>
        <v>20</v>
      </c>
      <c r="D7013">
        <f t="shared" si="1425"/>
        <v>6</v>
      </c>
      <c r="E7013" t="str">
        <f t="shared" si="1426"/>
        <v>OFF</v>
      </c>
      <c r="F7013" s="13">
        <f t="shared" si="1428"/>
        <v>43636</v>
      </c>
      <c r="G7013" s="14" t="str">
        <f t="shared" si="1427"/>
        <v>Avg of 4 NM Projects</v>
      </c>
      <c r="H7013" s="15">
        <f t="shared" si="1429"/>
        <v>2</v>
      </c>
      <c r="I7013" s="93">
        <v>-0.13</v>
      </c>
      <c r="J7013">
        <f t="shared" si="1417"/>
        <v>-7.3033707865168538E-4</v>
      </c>
      <c r="K7013" s="4">
        <v>17.7</v>
      </c>
      <c r="L7013" s="4">
        <v>18.13</v>
      </c>
      <c r="M7013" s="16">
        <f t="shared" si="1418"/>
        <v>-2.3568999999999999E-3</v>
      </c>
      <c r="N7013">
        <f t="shared" si="1419"/>
        <v>0</v>
      </c>
      <c r="O7013">
        <f t="shared" si="1420"/>
        <v>0</v>
      </c>
      <c r="P7013" s="63">
        <f t="shared" si="1421"/>
        <v>0</v>
      </c>
    </row>
    <row r="7014" spans="1:18" x14ac:dyDescent="0.3">
      <c r="A7014">
        <f t="shared" si="1422"/>
        <v>2019</v>
      </c>
      <c r="B7014">
        <f t="shared" si="1423"/>
        <v>6</v>
      </c>
      <c r="C7014">
        <f t="shared" si="1424"/>
        <v>20</v>
      </c>
      <c r="D7014">
        <f t="shared" si="1425"/>
        <v>6</v>
      </c>
      <c r="E7014" t="str">
        <f t="shared" si="1426"/>
        <v>OFF</v>
      </c>
      <c r="F7014" s="13">
        <f t="shared" si="1428"/>
        <v>43636</v>
      </c>
      <c r="G7014" s="14" t="str">
        <f t="shared" si="1427"/>
        <v>Avg of 4 NM Projects</v>
      </c>
      <c r="H7014" s="15">
        <f t="shared" si="1429"/>
        <v>3</v>
      </c>
      <c r="I7014" s="93">
        <v>-0.13</v>
      </c>
      <c r="J7014">
        <f t="shared" si="1417"/>
        <v>-7.3033707865168538E-4</v>
      </c>
      <c r="K7014" s="4">
        <v>15.96</v>
      </c>
      <c r="L7014" s="4">
        <v>18.399999999999999</v>
      </c>
      <c r="M7014" s="16">
        <f t="shared" si="1418"/>
        <v>-2.392E-3</v>
      </c>
      <c r="N7014">
        <f t="shared" si="1419"/>
        <v>0</v>
      </c>
      <c r="O7014">
        <f t="shared" si="1420"/>
        <v>0</v>
      </c>
      <c r="P7014" s="63">
        <f t="shared" si="1421"/>
        <v>0</v>
      </c>
    </row>
    <row r="7015" spans="1:18" x14ac:dyDescent="0.3">
      <c r="A7015">
        <f t="shared" si="1422"/>
        <v>2019</v>
      </c>
      <c r="B7015">
        <f t="shared" si="1423"/>
        <v>6</v>
      </c>
      <c r="C7015">
        <f t="shared" si="1424"/>
        <v>20</v>
      </c>
      <c r="D7015">
        <f t="shared" si="1425"/>
        <v>6</v>
      </c>
      <c r="E7015" t="str">
        <f t="shared" si="1426"/>
        <v>OFF</v>
      </c>
      <c r="F7015" s="13">
        <f t="shared" si="1428"/>
        <v>43636</v>
      </c>
      <c r="G7015" s="14" t="str">
        <f t="shared" si="1427"/>
        <v>Avg of 4 NM Projects</v>
      </c>
      <c r="H7015" s="15">
        <f t="shared" si="1429"/>
        <v>4</v>
      </c>
      <c r="I7015" s="93">
        <v>0</v>
      </c>
      <c r="J7015">
        <f t="shared" si="1417"/>
        <v>0</v>
      </c>
      <c r="K7015" s="4">
        <v>15.98</v>
      </c>
      <c r="L7015" s="4">
        <v>18.899999999999999</v>
      </c>
      <c r="M7015" s="16">
        <f t="shared" si="1418"/>
        <v>0</v>
      </c>
      <c r="N7015">
        <f t="shared" si="1419"/>
        <v>1</v>
      </c>
      <c r="O7015">
        <f t="shared" si="1420"/>
        <v>0</v>
      </c>
      <c r="P7015" s="63">
        <f t="shared" si="1421"/>
        <v>0</v>
      </c>
    </row>
    <row r="7016" spans="1:18" x14ac:dyDescent="0.3">
      <c r="A7016">
        <f t="shared" si="1422"/>
        <v>2019</v>
      </c>
      <c r="B7016">
        <f t="shared" si="1423"/>
        <v>6</v>
      </c>
      <c r="C7016">
        <f t="shared" si="1424"/>
        <v>20</v>
      </c>
      <c r="D7016">
        <f t="shared" si="1425"/>
        <v>6</v>
      </c>
      <c r="E7016" t="str">
        <f t="shared" si="1426"/>
        <v>OFF</v>
      </c>
      <c r="F7016" s="13">
        <f t="shared" si="1428"/>
        <v>43636</v>
      </c>
      <c r="G7016" s="14" t="str">
        <f t="shared" si="1427"/>
        <v>Avg of 4 NM Projects</v>
      </c>
      <c r="H7016" s="15">
        <f t="shared" si="1429"/>
        <v>5</v>
      </c>
      <c r="I7016" s="93">
        <v>-0.13</v>
      </c>
      <c r="J7016">
        <f t="shared" si="1417"/>
        <v>-7.3033707865168538E-4</v>
      </c>
      <c r="K7016" s="4">
        <v>16.579999999999998</v>
      </c>
      <c r="L7016" s="4">
        <v>18.25</v>
      </c>
      <c r="M7016" s="16">
        <f t="shared" si="1418"/>
        <v>-2.3725E-3</v>
      </c>
      <c r="N7016">
        <f t="shared" si="1419"/>
        <v>0</v>
      </c>
      <c r="O7016">
        <f t="shared" si="1420"/>
        <v>0</v>
      </c>
      <c r="P7016" s="63">
        <f t="shared" si="1421"/>
        <v>0</v>
      </c>
    </row>
    <row r="7017" spans="1:18" x14ac:dyDescent="0.3">
      <c r="A7017">
        <f t="shared" si="1422"/>
        <v>2019</v>
      </c>
      <c r="B7017">
        <f t="shared" si="1423"/>
        <v>6</v>
      </c>
      <c r="C7017">
        <f t="shared" si="1424"/>
        <v>20</v>
      </c>
      <c r="D7017">
        <f t="shared" si="1425"/>
        <v>6</v>
      </c>
      <c r="E7017" t="str">
        <f t="shared" si="1426"/>
        <v>OFF</v>
      </c>
      <c r="F7017" s="13">
        <f t="shared" si="1428"/>
        <v>43636</v>
      </c>
      <c r="G7017" s="14" t="str">
        <f t="shared" si="1427"/>
        <v>Avg of 4 NM Projects</v>
      </c>
      <c r="H7017" s="15">
        <f t="shared" si="1429"/>
        <v>6</v>
      </c>
      <c r="I7017" s="93">
        <v>1.1499999999999999</v>
      </c>
      <c r="J7017">
        <f t="shared" si="1417"/>
        <v>6.4606741573033704E-3</v>
      </c>
      <c r="K7017" s="4">
        <v>17.25</v>
      </c>
      <c r="L7017" s="4">
        <v>18.79</v>
      </c>
      <c r="M7017" s="16">
        <f t="shared" si="1418"/>
        <v>2.1608499999999996E-2</v>
      </c>
      <c r="N7017">
        <f t="shared" si="1419"/>
        <v>0</v>
      </c>
      <c r="O7017">
        <f t="shared" si="1420"/>
        <v>0</v>
      </c>
      <c r="P7017" s="63">
        <f t="shared" si="1421"/>
        <v>0</v>
      </c>
    </row>
    <row r="7018" spans="1:18" x14ac:dyDescent="0.3">
      <c r="A7018">
        <f t="shared" si="1422"/>
        <v>2019</v>
      </c>
      <c r="B7018">
        <f t="shared" si="1423"/>
        <v>6</v>
      </c>
      <c r="C7018">
        <f t="shared" si="1424"/>
        <v>20</v>
      </c>
      <c r="D7018">
        <f t="shared" si="1425"/>
        <v>6</v>
      </c>
      <c r="E7018" t="str">
        <f t="shared" si="1426"/>
        <v>OFF</v>
      </c>
      <c r="F7018" s="13">
        <f t="shared" si="1428"/>
        <v>43636</v>
      </c>
      <c r="G7018" s="14" t="str">
        <f t="shared" si="1427"/>
        <v>Avg of 4 NM Projects</v>
      </c>
      <c r="H7018" s="15">
        <f t="shared" si="1429"/>
        <v>7</v>
      </c>
      <c r="I7018" s="93">
        <v>11.145</v>
      </c>
      <c r="J7018">
        <f t="shared" si="1417"/>
        <v>6.2612359550561797E-2</v>
      </c>
      <c r="K7018" s="4">
        <v>20.29</v>
      </c>
      <c r="L7018" s="4">
        <v>20.47</v>
      </c>
      <c r="M7018" s="16">
        <f t="shared" si="1418"/>
        <v>0.22813814999999996</v>
      </c>
      <c r="N7018">
        <f t="shared" si="1419"/>
        <v>0</v>
      </c>
      <c r="O7018">
        <f t="shared" si="1420"/>
        <v>0</v>
      </c>
      <c r="P7018" s="63">
        <f t="shared" si="1421"/>
        <v>0</v>
      </c>
    </row>
    <row r="7019" spans="1:18" x14ac:dyDescent="0.3">
      <c r="A7019">
        <f t="shared" si="1422"/>
        <v>2019</v>
      </c>
      <c r="B7019">
        <f t="shared" si="1423"/>
        <v>6</v>
      </c>
      <c r="C7019">
        <f t="shared" si="1424"/>
        <v>20</v>
      </c>
      <c r="D7019">
        <f t="shared" si="1425"/>
        <v>6</v>
      </c>
      <c r="E7019" t="str">
        <f t="shared" si="1426"/>
        <v>ON</v>
      </c>
      <c r="F7019" s="13">
        <f t="shared" si="1428"/>
        <v>43636</v>
      </c>
      <c r="G7019" s="14" t="str">
        <f t="shared" si="1427"/>
        <v>Avg of 4 NM Projects</v>
      </c>
      <c r="H7019" s="15">
        <f t="shared" si="1429"/>
        <v>8</v>
      </c>
      <c r="I7019" s="93">
        <v>36.089999999999996</v>
      </c>
      <c r="J7019">
        <f t="shared" si="1417"/>
        <v>0.20275280898876402</v>
      </c>
      <c r="K7019" s="4">
        <v>25.64</v>
      </c>
      <c r="L7019" s="4">
        <v>35.799999999999997</v>
      </c>
      <c r="M7019" s="16">
        <f t="shared" si="1418"/>
        <v>1.2920219999999998</v>
      </c>
      <c r="N7019">
        <f t="shared" si="1419"/>
        <v>0</v>
      </c>
      <c r="O7019">
        <f t="shared" si="1420"/>
        <v>0</v>
      </c>
      <c r="P7019" s="63">
        <f t="shared" si="1421"/>
        <v>0</v>
      </c>
    </row>
    <row r="7020" spans="1:18" x14ac:dyDescent="0.3">
      <c r="A7020">
        <f t="shared" si="1422"/>
        <v>2019</v>
      </c>
      <c r="B7020">
        <f t="shared" si="1423"/>
        <v>6</v>
      </c>
      <c r="C7020">
        <f t="shared" si="1424"/>
        <v>20</v>
      </c>
      <c r="D7020">
        <f t="shared" si="1425"/>
        <v>6</v>
      </c>
      <c r="E7020" t="str">
        <f t="shared" si="1426"/>
        <v>ON</v>
      </c>
      <c r="F7020" s="13">
        <f t="shared" si="1428"/>
        <v>43636</v>
      </c>
      <c r="G7020" s="14" t="str">
        <f t="shared" si="1427"/>
        <v>Avg of 4 NM Projects</v>
      </c>
      <c r="H7020" s="15">
        <f t="shared" si="1429"/>
        <v>9</v>
      </c>
      <c r="I7020" s="93">
        <v>58.755000000000003</v>
      </c>
      <c r="J7020">
        <f t="shared" si="1417"/>
        <v>0.33008426966292137</v>
      </c>
      <c r="K7020" s="4">
        <v>25.82</v>
      </c>
      <c r="L7020" s="4">
        <v>39.31</v>
      </c>
      <c r="M7020" s="16">
        <f t="shared" si="1418"/>
        <v>2.30965905</v>
      </c>
      <c r="N7020">
        <f t="shared" si="1419"/>
        <v>0</v>
      </c>
      <c r="O7020">
        <f t="shared" si="1420"/>
        <v>0</v>
      </c>
      <c r="P7020" s="63">
        <f t="shared" si="1421"/>
        <v>0</v>
      </c>
    </row>
    <row r="7021" spans="1:18" x14ac:dyDescent="0.3">
      <c r="A7021">
        <f t="shared" si="1422"/>
        <v>2019</v>
      </c>
      <c r="B7021">
        <f t="shared" si="1423"/>
        <v>6</v>
      </c>
      <c r="C7021">
        <f t="shared" si="1424"/>
        <v>20</v>
      </c>
      <c r="D7021">
        <f t="shared" si="1425"/>
        <v>6</v>
      </c>
      <c r="E7021" t="str">
        <f t="shared" si="1426"/>
        <v>ON</v>
      </c>
      <c r="F7021" s="13">
        <f t="shared" si="1428"/>
        <v>43636</v>
      </c>
      <c r="G7021" s="14" t="str">
        <f t="shared" si="1427"/>
        <v>Avg of 4 NM Projects</v>
      </c>
      <c r="H7021" s="15">
        <f t="shared" si="1429"/>
        <v>10</v>
      </c>
      <c r="I7021" s="93">
        <v>69.885000000000005</v>
      </c>
      <c r="J7021">
        <f t="shared" si="1417"/>
        <v>0.39261235955056184</v>
      </c>
      <c r="K7021" s="4">
        <v>24.23</v>
      </c>
      <c r="L7021" s="4">
        <v>35.99</v>
      </c>
      <c r="M7021" s="16">
        <f t="shared" si="1418"/>
        <v>2.5151611500000004</v>
      </c>
      <c r="N7021">
        <f t="shared" si="1419"/>
        <v>0</v>
      </c>
      <c r="O7021">
        <f t="shared" si="1420"/>
        <v>0</v>
      </c>
      <c r="P7021" s="63">
        <f t="shared" si="1421"/>
        <v>0</v>
      </c>
    </row>
    <row r="7022" spans="1:18" x14ac:dyDescent="0.3">
      <c r="A7022">
        <f t="shared" si="1422"/>
        <v>2019</v>
      </c>
      <c r="B7022">
        <f t="shared" si="1423"/>
        <v>6</v>
      </c>
      <c r="C7022">
        <f t="shared" si="1424"/>
        <v>20</v>
      </c>
      <c r="D7022">
        <f t="shared" si="1425"/>
        <v>6</v>
      </c>
      <c r="E7022" t="str">
        <f t="shared" si="1426"/>
        <v>ON</v>
      </c>
      <c r="F7022" s="13">
        <f t="shared" si="1428"/>
        <v>43636</v>
      </c>
      <c r="G7022" s="14" t="str">
        <f t="shared" si="1427"/>
        <v>Avg of 4 NM Projects</v>
      </c>
      <c r="H7022" s="15">
        <f t="shared" si="1429"/>
        <v>11</v>
      </c>
      <c r="I7022" s="93">
        <v>72.319999999999993</v>
      </c>
      <c r="J7022">
        <f t="shared" si="1417"/>
        <v>0.40629213483146065</v>
      </c>
      <c r="K7022" s="4">
        <v>27.41</v>
      </c>
      <c r="L7022" s="4">
        <v>29.3</v>
      </c>
      <c r="M7022" s="16">
        <f t="shared" si="1418"/>
        <v>2.1189759999999995</v>
      </c>
      <c r="N7022">
        <f t="shared" si="1419"/>
        <v>0</v>
      </c>
      <c r="O7022">
        <f t="shared" si="1420"/>
        <v>0</v>
      </c>
      <c r="P7022" s="63">
        <f t="shared" si="1421"/>
        <v>0</v>
      </c>
    </row>
    <row r="7023" spans="1:18" x14ac:dyDescent="0.3">
      <c r="A7023">
        <f t="shared" si="1422"/>
        <v>2019</v>
      </c>
      <c r="B7023">
        <f t="shared" si="1423"/>
        <v>6</v>
      </c>
      <c r="C7023">
        <f t="shared" si="1424"/>
        <v>20</v>
      </c>
      <c r="D7023">
        <f t="shared" si="1425"/>
        <v>6</v>
      </c>
      <c r="E7023" t="str">
        <f t="shared" si="1426"/>
        <v>ON</v>
      </c>
      <c r="F7023" s="13">
        <f t="shared" si="1428"/>
        <v>43636</v>
      </c>
      <c r="G7023" s="14" t="str">
        <f t="shared" si="1427"/>
        <v>Avg of 4 NM Projects</v>
      </c>
      <c r="H7023" s="15">
        <f t="shared" si="1429"/>
        <v>12</v>
      </c>
      <c r="I7023" s="93">
        <v>78.464999999999989</v>
      </c>
      <c r="J7023">
        <f t="shared" si="1417"/>
        <v>0.44081460674157297</v>
      </c>
      <c r="K7023" s="4">
        <v>29.5</v>
      </c>
      <c r="L7023" s="4">
        <v>35.03</v>
      </c>
      <c r="M7023" s="16">
        <f t="shared" si="1418"/>
        <v>2.7486289499999996</v>
      </c>
      <c r="N7023">
        <f t="shared" si="1419"/>
        <v>0</v>
      </c>
      <c r="O7023">
        <f t="shared" si="1420"/>
        <v>0</v>
      </c>
      <c r="P7023" s="63">
        <f t="shared" si="1421"/>
        <v>0</v>
      </c>
    </row>
    <row r="7024" spans="1:18" x14ac:dyDescent="0.3">
      <c r="A7024">
        <f t="shared" si="1422"/>
        <v>2019</v>
      </c>
      <c r="B7024">
        <f t="shared" si="1423"/>
        <v>6</v>
      </c>
      <c r="C7024">
        <f t="shared" si="1424"/>
        <v>20</v>
      </c>
      <c r="D7024">
        <f t="shared" si="1425"/>
        <v>6</v>
      </c>
      <c r="E7024" t="str">
        <f t="shared" si="1426"/>
        <v>ON</v>
      </c>
      <c r="F7024" s="13">
        <f t="shared" si="1428"/>
        <v>43636</v>
      </c>
      <c r="G7024" s="14" t="str">
        <f t="shared" si="1427"/>
        <v>Avg of 4 NM Projects</v>
      </c>
      <c r="H7024" s="15">
        <f t="shared" si="1429"/>
        <v>13</v>
      </c>
      <c r="I7024" s="93">
        <v>83.335000000000008</v>
      </c>
      <c r="J7024">
        <f t="shared" si="1417"/>
        <v>0.46817415730337081</v>
      </c>
      <c r="K7024" s="4">
        <v>28.57</v>
      </c>
      <c r="L7024" s="4">
        <v>36.619999999999997</v>
      </c>
      <c r="M7024" s="16">
        <f t="shared" si="1418"/>
        <v>3.0517276999999998</v>
      </c>
      <c r="N7024">
        <f t="shared" si="1419"/>
        <v>0</v>
      </c>
      <c r="O7024">
        <f t="shared" si="1420"/>
        <v>0</v>
      </c>
      <c r="P7024" s="63">
        <f t="shared" si="1421"/>
        <v>0</v>
      </c>
    </row>
    <row r="7025" spans="1:18" x14ac:dyDescent="0.3">
      <c r="A7025">
        <f t="shared" si="1422"/>
        <v>2019</v>
      </c>
      <c r="B7025">
        <f t="shared" si="1423"/>
        <v>6</v>
      </c>
      <c r="C7025">
        <f t="shared" si="1424"/>
        <v>20</v>
      </c>
      <c r="D7025">
        <f t="shared" si="1425"/>
        <v>6</v>
      </c>
      <c r="E7025" t="str">
        <f t="shared" si="1426"/>
        <v>ON</v>
      </c>
      <c r="F7025" s="13">
        <f t="shared" si="1428"/>
        <v>43636</v>
      </c>
      <c r="G7025" s="14" t="str">
        <f t="shared" si="1427"/>
        <v>Avg of 4 NM Projects</v>
      </c>
      <c r="H7025" s="15">
        <f t="shared" si="1429"/>
        <v>14</v>
      </c>
      <c r="I7025" s="93">
        <v>72.954999999999998</v>
      </c>
      <c r="J7025">
        <f t="shared" si="1417"/>
        <v>0.40985955056179774</v>
      </c>
      <c r="K7025" s="4">
        <v>29.72</v>
      </c>
      <c r="L7025" s="4">
        <v>26.85</v>
      </c>
      <c r="M7025" s="16">
        <f t="shared" si="1418"/>
        <v>1.9588417499999999</v>
      </c>
      <c r="N7025">
        <f t="shared" si="1419"/>
        <v>0</v>
      </c>
      <c r="O7025">
        <f t="shared" si="1420"/>
        <v>0</v>
      </c>
      <c r="P7025" s="63">
        <f t="shared" si="1421"/>
        <v>0</v>
      </c>
    </row>
    <row r="7026" spans="1:18" x14ac:dyDescent="0.3">
      <c r="A7026">
        <f t="shared" si="1422"/>
        <v>2019</v>
      </c>
      <c r="B7026">
        <f t="shared" si="1423"/>
        <v>6</v>
      </c>
      <c r="C7026">
        <f t="shared" si="1424"/>
        <v>20</v>
      </c>
      <c r="D7026">
        <f t="shared" si="1425"/>
        <v>6</v>
      </c>
      <c r="E7026" t="str">
        <f t="shared" si="1426"/>
        <v>ON</v>
      </c>
      <c r="F7026" s="13">
        <f t="shared" si="1428"/>
        <v>43636</v>
      </c>
      <c r="G7026" s="14" t="str">
        <f t="shared" si="1427"/>
        <v>Avg of 4 NM Projects</v>
      </c>
      <c r="H7026" s="15">
        <f t="shared" si="1429"/>
        <v>15</v>
      </c>
      <c r="I7026" s="93">
        <v>67.45</v>
      </c>
      <c r="J7026">
        <f t="shared" si="1417"/>
        <v>0.37893258426966292</v>
      </c>
      <c r="K7026" s="4">
        <v>29.68</v>
      </c>
      <c r="L7026" s="4">
        <v>25.35</v>
      </c>
      <c r="M7026" s="16">
        <f t="shared" si="1418"/>
        <v>1.7098575</v>
      </c>
      <c r="N7026">
        <f t="shared" si="1419"/>
        <v>0</v>
      </c>
      <c r="O7026">
        <f t="shared" si="1420"/>
        <v>0</v>
      </c>
      <c r="P7026" s="63">
        <f t="shared" si="1421"/>
        <v>0</v>
      </c>
    </row>
    <row r="7027" spans="1:18" x14ac:dyDescent="0.3">
      <c r="A7027">
        <f t="shared" si="1422"/>
        <v>2019</v>
      </c>
      <c r="B7027">
        <f t="shared" si="1423"/>
        <v>6</v>
      </c>
      <c r="C7027">
        <f t="shared" si="1424"/>
        <v>20</v>
      </c>
      <c r="D7027">
        <f t="shared" si="1425"/>
        <v>6</v>
      </c>
      <c r="E7027" t="str">
        <f t="shared" si="1426"/>
        <v>ON</v>
      </c>
      <c r="F7027" s="13">
        <f t="shared" si="1428"/>
        <v>43636</v>
      </c>
      <c r="G7027" s="14" t="str">
        <f t="shared" si="1427"/>
        <v>Avg of 4 NM Projects</v>
      </c>
      <c r="H7027" s="15">
        <f t="shared" si="1429"/>
        <v>16</v>
      </c>
      <c r="I7027" s="93">
        <v>67.33</v>
      </c>
      <c r="J7027">
        <f t="shared" si="1417"/>
        <v>0.37825842696629214</v>
      </c>
      <c r="K7027" s="4">
        <v>29.6</v>
      </c>
      <c r="L7027" s="4">
        <v>33.94</v>
      </c>
      <c r="M7027" s="16">
        <f t="shared" si="1418"/>
        <v>2.2851801999999997</v>
      </c>
      <c r="N7027">
        <f t="shared" si="1419"/>
        <v>0</v>
      </c>
      <c r="O7027">
        <f t="shared" si="1420"/>
        <v>0</v>
      </c>
      <c r="P7027" s="63">
        <f t="shared" si="1421"/>
        <v>0</v>
      </c>
    </row>
    <row r="7028" spans="1:18" x14ac:dyDescent="0.3">
      <c r="A7028">
        <f t="shared" si="1422"/>
        <v>2019</v>
      </c>
      <c r="B7028">
        <f t="shared" si="1423"/>
        <v>6</v>
      </c>
      <c r="C7028">
        <f t="shared" si="1424"/>
        <v>20</v>
      </c>
      <c r="D7028">
        <f t="shared" si="1425"/>
        <v>6</v>
      </c>
      <c r="E7028" t="str">
        <f t="shared" si="1426"/>
        <v>ON</v>
      </c>
      <c r="F7028" s="13">
        <f t="shared" si="1428"/>
        <v>43636</v>
      </c>
      <c r="G7028" s="14" t="str">
        <f t="shared" si="1427"/>
        <v>Avg of 4 NM Projects</v>
      </c>
      <c r="H7028" s="15">
        <f t="shared" si="1429"/>
        <v>17</v>
      </c>
      <c r="I7028" s="93">
        <v>58.11</v>
      </c>
      <c r="J7028">
        <f t="shared" si="1417"/>
        <v>0.32646067415730334</v>
      </c>
      <c r="K7028" s="4">
        <v>27.59</v>
      </c>
      <c r="L7028" s="4">
        <v>36.83</v>
      </c>
      <c r="M7028" s="16">
        <f t="shared" si="1418"/>
        <v>2.1401913000000001</v>
      </c>
      <c r="N7028">
        <f t="shared" si="1419"/>
        <v>0</v>
      </c>
      <c r="O7028">
        <f t="shared" si="1420"/>
        <v>0</v>
      </c>
      <c r="P7028" s="63">
        <f t="shared" si="1421"/>
        <v>0</v>
      </c>
    </row>
    <row r="7029" spans="1:18" x14ac:dyDescent="0.3">
      <c r="A7029">
        <f t="shared" si="1422"/>
        <v>2019</v>
      </c>
      <c r="B7029">
        <f t="shared" si="1423"/>
        <v>6</v>
      </c>
      <c r="C7029">
        <f t="shared" si="1424"/>
        <v>20</v>
      </c>
      <c r="D7029">
        <f t="shared" si="1425"/>
        <v>6</v>
      </c>
      <c r="E7029" t="str">
        <f t="shared" si="1426"/>
        <v>ON</v>
      </c>
      <c r="F7029" s="13">
        <f t="shared" si="1428"/>
        <v>43636</v>
      </c>
      <c r="G7029" s="14" t="str">
        <f t="shared" si="1427"/>
        <v>Avg of 4 NM Projects</v>
      </c>
      <c r="H7029" s="15">
        <f t="shared" si="1429"/>
        <v>18</v>
      </c>
      <c r="I7029" s="93">
        <v>47.744999999999997</v>
      </c>
      <c r="J7029">
        <f t="shared" si="1417"/>
        <v>0.26823033707865168</v>
      </c>
      <c r="K7029" s="4">
        <v>27.62</v>
      </c>
      <c r="L7029" s="4">
        <v>51.46</v>
      </c>
      <c r="M7029" s="16">
        <f t="shared" si="1418"/>
        <v>2.4569576999999998</v>
      </c>
      <c r="N7029">
        <f t="shared" si="1419"/>
        <v>0</v>
      </c>
      <c r="O7029">
        <f t="shared" si="1420"/>
        <v>0</v>
      </c>
      <c r="P7029" s="63">
        <f t="shared" si="1421"/>
        <v>0</v>
      </c>
    </row>
    <row r="7030" spans="1:18" x14ac:dyDescent="0.3">
      <c r="A7030">
        <f t="shared" si="1422"/>
        <v>2019</v>
      </c>
      <c r="B7030">
        <f t="shared" si="1423"/>
        <v>6</v>
      </c>
      <c r="C7030">
        <f t="shared" si="1424"/>
        <v>20</v>
      </c>
      <c r="D7030">
        <f t="shared" si="1425"/>
        <v>6</v>
      </c>
      <c r="E7030" t="str">
        <f t="shared" si="1426"/>
        <v>ON</v>
      </c>
      <c r="F7030" s="13">
        <f t="shared" si="1428"/>
        <v>43636</v>
      </c>
      <c r="G7030" s="14" t="str">
        <f t="shared" si="1427"/>
        <v>Avg of 4 NM Projects</v>
      </c>
      <c r="H7030" s="15">
        <f t="shared" si="1429"/>
        <v>19</v>
      </c>
      <c r="I7030" s="93">
        <v>28.414999999999999</v>
      </c>
      <c r="J7030">
        <f t="shared" si="1417"/>
        <v>0.15963483146067414</v>
      </c>
      <c r="K7030" s="4">
        <v>27.58</v>
      </c>
      <c r="L7030" s="4">
        <v>35.549999999999997</v>
      </c>
      <c r="M7030" s="16">
        <f t="shared" si="1418"/>
        <v>1.0101532499999999</v>
      </c>
      <c r="N7030">
        <f t="shared" si="1419"/>
        <v>0</v>
      </c>
      <c r="O7030">
        <f t="shared" si="1420"/>
        <v>0</v>
      </c>
      <c r="P7030" s="63">
        <f t="shared" si="1421"/>
        <v>0</v>
      </c>
    </row>
    <row r="7031" spans="1:18" x14ac:dyDescent="0.3">
      <c r="A7031">
        <f t="shared" si="1422"/>
        <v>2019</v>
      </c>
      <c r="B7031">
        <f t="shared" si="1423"/>
        <v>6</v>
      </c>
      <c r="C7031">
        <f t="shared" si="1424"/>
        <v>20</v>
      </c>
      <c r="D7031">
        <f t="shared" si="1425"/>
        <v>6</v>
      </c>
      <c r="E7031" t="str">
        <f t="shared" si="1426"/>
        <v>ON</v>
      </c>
      <c r="F7031" s="13">
        <f t="shared" si="1428"/>
        <v>43636</v>
      </c>
      <c r="G7031" s="14" t="str">
        <f t="shared" si="1427"/>
        <v>Avg of 4 NM Projects</v>
      </c>
      <c r="H7031" s="15">
        <f t="shared" si="1429"/>
        <v>20</v>
      </c>
      <c r="I7031" s="93">
        <v>8.3199999999999985</v>
      </c>
      <c r="J7031">
        <f t="shared" si="1417"/>
        <v>4.6741573033707857E-2</v>
      </c>
      <c r="K7031" s="4">
        <v>25.8</v>
      </c>
      <c r="L7031" s="4">
        <v>38.92</v>
      </c>
      <c r="M7031" s="16">
        <f t="shared" si="1418"/>
        <v>0.3238144</v>
      </c>
      <c r="N7031">
        <f t="shared" si="1419"/>
        <v>0</v>
      </c>
      <c r="O7031">
        <f t="shared" si="1420"/>
        <v>0</v>
      </c>
      <c r="P7031" s="63">
        <f t="shared" si="1421"/>
        <v>0</v>
      </c>
    </row>
    <row r="7032" spans="1:18" x14ac:dyDescent="0.3">
      <c r="A7032">
        <f t="shared" si="1422"/>
        <v>2019</v>
      </c>
      <c r="B7032">
        <f t="shared" si="1423"/>
        <v>6</v>
      </c>
      <c r="C7032">
        <f t="shared" si="1424"/>
        <v>20</v>
      </c>
      <c r="D7032">
        <f t="shared" si="1425"/>
        <v>6</v>
      </c>
      <c r="E7032" t="str">
        <f t="shared" si="1426"/>
        <v>ON</v>
      </c>
      <c r="F7032" s="13">
        <f t="shared" si="1428"/>
        <v>43636</v>
      </c>
      <c r="G7032" s="14" t="str">
        <f t="shared" si="1427"/>
        <v>Avg of 4 NM Projects</v>
      </c>
      <c r="H7032" s="15">
        <f t="shared" si="1429"/>
        <v>21</v>
      </c>
      <c r="I7032" s="93">
        <v>0.26</v>
      </c>
      <c r="J7032">
        <f t="shared" si="1417"/>
        <v>1.4606741573033708E-3</v>
      </c>
      <c r="K7032" s="4">
        <v>26.4</v>
      </c>
      <c r="L7032" s="4">
        <v>25.84</v>
      </c>
      <c r="M7032" s="16">
        <f t="shared" si="1418"/>
        <v>6.7184000000000002E-3</v>
      </c>
      <c r="N7032">
        <f t="shared" si="1419"/>
        <v>0</v>
      </c>
      <c r="O7032">
        <f t="shared" si="1420"/>
        <v>0</v>
      </c>
      <c r="P7032" s="63">
        <f t="shared" si="1421"/>
        <v>0</v>
      </c>
    </row>
    <row r="7033" spans="1:18" x14ac:dyDescent="0.3">
      <c r="A7033">
        <f t="shared" si="1422"/>
        <v>2019</v>
      </c>
      <c r="B7033">
        <f t="shared" si="1423"/>
        <v>6</v>
      </c>
      <c r="C7033">
        <f t="shared" si="1424"/>
        <v>20</v>
      </c>
      <c r="D7033">
        <f t="shared" si="1425"/>
        <v>6</v>
      </c>
      <c r="E7033" t="str">
        <f t="shared" si="1426"/>
        <v>ON</v>
      </c>
      <c r="F7033" s="13">
        <f t="shared" si="1428"/>
        <v>43636</v>
      </c>
      <c r="G7033" s="14" t="str">
        <f t="shared" si="1427"/>
        <v>Avg of 4 NM Projects</v>
      </c>
      <c r="H7033" s="15">
        <f t="shared" si="1429"/>
        <v>22</v>
      </c>
      <c r="I7033" s="93">
        <v>0</v>
      </c>
      <c r="J7033">
        <f t="shared" si="1417"/>
        <v>0</v>
      </c>
      <c r="K7033" s="4">
        <v>24.9</v>
      </c>
      <c r="L7033" s="4">
        <v>24.04</v>
      </c>
      <c r="M7033" s="16">
        <f t="shared" si="1418"/>
        <v>0</v>
      </c>
      <c r="N7033">
        <f t="shared" si="1419"/>
        <v>1</v>
      </c>
      <c r="O7033">
        <f t="shared" si="1420"/>
        <v>0</v>
      </c>
      <c r="P7033" s="63">
        <f t="shared" si="1421"/>
        <v>0</v>
      </c>
    </row>
    <row r="7034" spans="1:18" x14ac:dyDescent="0.3">
      <c r="A7034">
        <f t="shared" si="1422"/>
        <v>2019</v>
      </c>
      <c r="B7034">
        <f t="shared" si="1423"/>
        <v>6</v>
      </c>
      <c r="C7034">
        <f t="shared" si="1424"/>
        <v>20</v>
      </c>
      <c r="D7034">
        <f t="shared" si="1425"/>
        <v>6</v>
      </c>
      <c r="E7034" t="str">
        <f t="shared" si="1426"/>
        <v>ON</v>
      </c>
      <c r="F7034" s="13">
        <f t="shared" si="1428"/>
        <v>43636</v>
      </c>
      <c r="G7034" s="14" t="str">
        <f t="shared" si="1427"/>
        <v>Avg of 4 NM Projects</v>
      </c>
      <c r="H7034" s="15">
        <f t="shared" si="1429"/>
        <v>23</v>
      </c>
      <c r="I7034" s="93">
        <v>-0.13</v>
      </c>
      <c r="J7034">
        <f t="shared" si="1417"/>
        <v>-7.3033707865168538E-4</v>
      </c>
      <c r="K7034" s="4">
        <v>22.62</v>
      </c>
      <c r="L7034" s="4">
        <v>32.24</v>
      </c>
      <c r="M7034" s="16">
        <f t="shared" si="1418"/>
        <v>-4.1912E-3</v>
      </c>
      <c r="N7034">
        <f t="shared" si="1419"/>
        <v>0</v>
      </c>
      <c r="O7034">
        <f t="shared" si="1420"/>
        <v>0</v>
      </c>
      <c r="P7034" s="63">
        <f t="shared" si="1421"/>
        <v>0</v>
      </c>
    </row>
    <row r="7035" spans="1:18" x14ac:dyDescent="0.3">
      <c r="A7035">
        <f t="shared" si="1422"/>
        <v>2019</v>
      </c>
      <c r="B7035">
        <f t="shared" si="1423"/>
        <v>6</v>
      </c>
      <c r="C7035">
        <f t="shared" si="1424"/>
        <v>20</v>
      </c>
      <c r="D7035">
        <f t="shared" si="1425"/>
        <v>6</v>
      </c>
      <c r="E7035" t="str">
        <f t="shared" si="1426"/>
        <v>OFF</v>
      </c>
      <c r="F7035" s="13">
        <f t="shared" si="1428"/>
        <v>43636</v>
      </c>
      <c r="G7035" s="14" t="str">
        <f t="shared" si="1427"/>
        <v>Avg of 4 NM Projects</v>
      </c>
      <c r="H7035" s="15">
        <f t="shared" si="1429"/>
        <v>24</v>
      </c>
      <c r="I7035" s="93">
        <v>-0.26</v>
      </c>
      <c r="J7035">
        <f t="shared" si="1417"/>
        <v>-1.4606741573033708E-3</v>
      </c>
      <c r="K7035" s="4">
        <v>21.5</v>
      </c>
      <c r="L7035" s="4">
        <v>49.61</v>
      </c>
      <c r="M7035" s="16">
        <f t="shared" si="1418"/>
        <v>-1.28986E-2</v>
      </c>
      <c r="N7035">
        <f t="shared" si="1419"/>
        <v>0</v>
      </c>
      <c r="O7035">
        <f t="shared" si="1420"/>
        <v>0</v>
      </c>
      <c r="P7035" s="63">
        <f t="shared" si="1421"/>
        <v>0</v>
      </c>
    </row>
    <row r="7036" spans="1:18" x14ac:dyDescent="0.3">
      <c r="A7036">
        <f t="shared" si="1422"/>
        <v>2019</v>
      </c>
      <c r="B7036">
        <f t="shared" si="1423"/>
        <v>6</v>
      </c>
      <c r="C7036">
        <f t="shared" si="1424"/>
        <v>21</v>
      </c>
      <c r="D7036">
        <f t="shared" si="1425"/>
        <v>7</v>
      </c>
      <c r="E7036" t="str">
        <f t="shared" si="1426"/>
        <v>OFF</v>
      </c>
      <c r="F7036" s="13">
        <f t="shared" si="1428"/>
        <v>43637</v>
      </c>
      <c r="G7036" s="14" t="str">
        <f t="shared" si="1427"/>
        <v>Avg of 4 NM Projects</v>
      </c>
      <c r="H7036" s="15">
        <f t="shared" si="1429"/>
        <v>1</v>
      </c>
      <c r="I7036" s="93">
        <v>0</v>
      </c>
      <c r="J7036">
        <f t="shared" si="1417"/>
        <v>0</v>
      </c>
      <c r="K7036" s="4">
        <v>24.12</v>
      </c>
      <c r="L7036" s="4">
        <v>22.54</v>
      </c>
      <c r="M7036" s="16">
        <f t="shared" si="1418"/>
        <v>0</v>
      </c>
      <c r="N7036">
        <f t="shared" si="1419"/>
        <v>1</v>
      </c>
      <c r="O7036">
        <f t="shared" si="1420"/>
        <v>0</v>
      </c>
      <c r="P7036" s="63">
        <f t="shared" si="1421"/>
        <v>0</v>
      </c>
      <c r="Q7036" s="34"/>
      <c r="R7036" s="34"/>
    </row>
    <row r="7037" spans="1:18" x14ac:dyDescent="0.3">
      <c r="A7037">
        <f t="shared" si="1422"/>
        <v>2019</v>
      </c>
      <c r="B7037">
        <f t="shared" si="1423"/>
        <v>6</v>
      </c>
      <c r="C7037">
        <f t="shared" si="1424"/>
        <v>21</v>
      </c>
      <c r="D7037">
        <f t="shared" si="1425"/>
        <v>7</v>
      </c>
      <c r="E7037" t="str">
        <f t="shared" si="1426"/>
        <v>OFF</v>
      </c>
      <c r="F7037" s="13">
        <f t="shared" si="1428"/>
        <v>43637</v>
      </c>
      <c r="G7037" s="14" t="str">
        <f t="shared" si="1427"/>
        <v>Avg of 4 NM Projects</v>
      </c>
      <c r="H7037" s="15">
        <f t="shared" si="1429"/>
        <v>2</v>
      </c>
      <c r="I7037" s="93">
        <v>-0.26</v>
      </c>
      <c r="J7037">
        <f t="shared" si="1417"/>
        <v>-1.4606741573033708E-3</v>
      </c>
      <c r="K7037" s="4">
        <v>20.079999999999998</v>
      </c>
      <c r="L7037" s="4">
        <v>20.09</v>
      </c>
      <c r="M7037" s="16">
        <f t="shared" si="1418"/>
        <v>-5.2233999999999996E-3</v>
      </c>
      <c r="N7037">
        <f t="shared" si="1419"/>
        <v>0</v>
      </c>
      <c r="O7037">
        <f t="shared" si="1420"/>
        <v>0</v>
      </c>
      <c r="P7037" s="63">
        <f t="shared" si="1421"/>
        <v>0</v>
      </c>
    </row>
    <row r="7038" spans="1:18" x14ac:dyDescent="0.3">
      <c r="A7038">
        <f t="shared" si="1422"/>
        <v>2019</v>
      </c>
      <c r="B7038">
        <f t="shared" si="1423"/>
        <v>6</v>
      </c>
      <c r="C7038">
        <f t="shared" si="1424"/>
        <v>21</v>
      </c>
      <c r="D7038">
        <f t="shared" si="1425"/>
        <v>7</v>
      </c>
      <c r="E7038" t="str">
        <f t="shared" si="1426"/>
        <v>OFF</v>
      </c>
      <c r="F7038" s="13">
        <f t="shared" si="1428"/>
        <v>43637</v>
      </c>
      <c r="G7038" s="14" t="str">
        <f t="shared" si="1427"/>
        <v>Avg of 4 NM Projects</v>
      </c>
      <c r="H7038" s="15">
        <f t="shared" si="1429"/>
        <v>3</v>
      </c>
      <c r="I7038" s="93">
        <v>0</v>
      </c>
      <c r="J7038">
        <f t="shared" si="1417"/>
        <v>0</v>
      </c>
      <c r="K7038" s="4">
        <v>19.87</v>
      </c>
      <c r="L7038" s="4">
        <v>19.47</v>
      </c>
      <c r="M7038" s="16">
        <f t="shared" si="1418"/>
        <v>0</v>
      </c>
      <c r="N7038">
        <f t="shared" si="1419"/>
        <v>1</v>
      </c>
      <c r="O7038">
        <f t="shared" si="1420"/>
        <v>0</v>
      </c>
      <c r="P7038" s="63">
        <f t="shared" si="1421"/>
        <v>0</v>
      </c>
    </row>
    <row r="7039" spans="1:18" x14ac:dyDescent="0.3">
      <c r="A7039">
        <f t="shared" si="1422"/>
        <v>2019</v>
      </c>
      <c r="B7039">
        <f t="shared" si="1423"/>
        <v>6</v>
      </c>
      <c r="C7039">
        <f t="shared" si="1424"/>
        <v>21</v>
      </c>
      <c r="D7039">
        <f t="shared" si="1425"/>
        <v>7</v>
      </c>
      <c r="E7039" t="str">
        <f t="shared" si="1426"/>
        <v>OFF</v>
      </c>
      <c r="F7039" s="13">
        <f t="shared" si="1428"/>
        <v>43637</v>
      </c>
      <c r="G7039" s="14" t="str">
        <f t="shared" si="1427"/>
        <v>Avg of 4 NM Projects</v>
      </c>
      <c r="H7039" s="15">
        <f t="shared" si="1429"/>
        <v>4</v>
      </c>
      <c r="I7039" s="93">
        <v>-0.13</v>
      </c>
      <c r="J7039">
        <f t="shared" si="1417"/>
        <v>-7.3033707865168538E-4</v>
      </c>
      <c r="K7039" s="4">
        <v>19.53</v>
      </c>
      <c r="L7039" s="4">
        <v>19.78</v>
      </c>
      <c r="M7039" s="16">
        <f t="shared" si="1418"/>
        <v>-2.5714000000000002E-3</v>
      </c>
      <c r="N7039">
        <f t="shared" si="1419"/>
        <v>0</v>
      </c>
      <c r="O7039">
        <f t="shared" si="1420"/>
        <v>0</v>
      </c>
      <c r="P7039" s="63">
        <f t="shared" si="1421"/>
        <v>0</v>
      </c>
    </row>
    <row r="7040" spans="1:18" x14ac:dyDescent="0.3">
      <c r="A7040">
        <f t="shared" si="1422"/>
        <v>2019</v>
      </c>
      <c r="B7040">
        <f t="shared" si="1423"/>
        <v>6</v>
      </c>
      <c r="C7040">
        <f t="shared" si="1424"/>
        <v>21</v>
      </c>
      <c r="D7040">
        <f t="shared" si="1425"/>
        <v>7</v>
      </c>
      <c r="E7040" t="str">
        <f t="shared" si="1426"/>
        <v>OFF</v>
      </c>
      <c r="F7040" s="13">
        <f t="shared" si="1428"/>
        <v>43637</v>
      </c>
      <c r="G7040" s="14" t="str">
        <f t="shared" si="1427"/>
        <v>Avg of 4 NM Projects</v>
      </c>
      <c r="H7040" s="15">
        <f t="shared" si="1429"/>
        <v>5</v>
      </c>
      <c r="I7040" s="93">
        <v>-0.13</v>
      </c>
      <c r="J7040">
        <f t="shared" si="1417"/>
        <v>-7.3033707865168538E-4</v>
      </c>
      <c r="K7040" s="4">
        <v>19.75</v>
      </c>
      <c r="L7040" s="4">
        <v>19.48</v>
      </c>
      <c r="M7040" s="16">
        <f t="shared" si="1418"/>
        <v>-2.5324000000000002E-3</v>
      </c>
      <c r="N7040">
        <f t="shared" si="1419"/>
        <v>0</v>
      </c>
      <c r="O7040">
        <f t="shared" si="1420"/>
        <v>0</v>
      </c>
      <c r="P7040" s="63">
        <f t="shared" si="1421"/>
        <v>0</v>
      </c>
    </row>
    <row r="7041" spans="1:16" x14ac:dyDescent="0.3">
      <c r="A7041">
        <f t="shared" si="1422"/>
        <v>2019</v>
      </c>
      <c r="B7041">
        <f t="shared" si="1423"/>
        <v>6</v>
      </c>
      <c r="C7041">
        <f t="shared" si="1424"/>
        <v>21</v>
      </c>
      <c r="D7041">
        <f t="shared" si="1425"/>
        <v>7</v>
      </c>
      <c r="E7041" t="str">
        <f t="shared" si="1426"/>
        <v>OFF</v>
      </c>
      <c r="F7041" s="13">
        <f t="shared" si="1428"/>
        <v>43637</v>
      </c>
      <c r="G7041" s="14" t="str">
        <f t="shared" si="1427"/>
        <v>Avg of 4 NM Projects</v>
      </c>
      <c r="H7041" s="15">
        <f t="shared" si="1429"/>
        <v>6</v>
      </c>
      <c r="I7041" s="93">
        <v>0.51500000000000001</v>
      </c>
      <c r="J7041">
        <f t="shared" si="1417"/>
        <v>2.8932584269662923E-3</v>
      </c>
      <c r="K7041" s="4">
        <v>19.829999999999998</v>
      </c>
      <c r="L7041" s="4">
        <v>18.38</v>
      </c>
      <c r="M7041" s="16">
        <f t="shared" si="1418"/>
        <v>9.4657000000000005E-3</v>
      </c>
      <c r="N7041">
        <f t="shared" si="1419"/>
        <v>0</v>
      </c>
      <c r="O7041">
        <f t="shared" si="1420"/>
        <v>0</v>
      </c>
      <c r="P7041" s="63">
        <f t="shared" si="1421"/>
        <v>0</v>
      </c>
    </row>
    <row r="7042" spans="1:16" x14ac:dyDescent="0.3">
      <c r="A7042">
        <f t="shared" si="1422"/>
        <v>2019</v>
      </c>
      <c r="B7042">
        <f t="shared" si="1423"/>
        <v>6</v>
      </c>
      <c r="C7042">
        <f t="shared" si="1424"/>
        <v>21</v>
      </c>
      <c r="D7042">
        <f t="shared" si="1425"/>
        <v>7</v>
      </c>
      <c r="E7042" t="str">
        <f t="shared" si="1426"/>
        <v>OFF</v>
      </c>
      <c r="F7042" s="13">
        <f t="shared" si="1428"/>
        <v>43637</v>
      </c>
      <c r="G7042" s="14" t="str">
        <f t="shared" si="1427"/>
        <v>Avg of 4 NM Projects</v>
      </c>
      <c r="H7042" s="15">
        <f t="shared" si="1429"/>
        <v>7</v>
      </c>
      <c r="I7042" s="93">
        <v>11.899999999999999</v>
      </c>
      <c r="J7042">
        <f t="shared" si="1417"/>
        <v>6.6853932584269651E-2</v>
      </c>
      <c r="K7042" s="4">
        <v>23.98</v>
      </c>
      <c r="L7042" s="4">
        <v>18.059999999999999</v>
      </c>
      <c r="M7042" s="16">
        <f t="shared" si="1418"/>
        <v>0.21491399999999997</v>
      </c>
      <c r="N7042">
        <f t="shared" si="1419"/>
        <v>0</v>
      </c>
      <c r="O7042">
        <f t="shared" si="1420"/>
        <v>0</v>
      </c>
      <c r="P7042" s="63">
        <f t="shared" si="1421"/>
        <v>0</v>
      </c>
    </row>
    <row r="7043" spans="1:16" x14ac:dyDescent="0.3">
      <c r="A7043">
        <f t="shared" si="1422"/>
        <v>2019</v>
      </c>
      <c r="B7043">
        <f t="shared" si="1423"/>
        <v>6</v>
      </c>
      <c r="C7043">
        <f t="shared" si="1424"/>
        <v>21</v>
      </c>
      <c r="D7043">
        <f t="shared" si="1425"/>
        <v>7</v>
      </c>
      <c r="E7043" t="str">
        <f t="shared" si="1426"/>
        <v>OFF</v>
      </c>
      <c r="F7043" s="13">
        <f t="shared" si="1428"/>
        <v>43637</v>
      </c>
      <c r="G7043" s="14" t="str">
        <f t="shared" si="1427"/>
        <v>Avg of 4 NM Projects</v>
      </c>
      <c r="H7043" s="15">
        <f t="shared" si="1429"/>
        <v>8</v>
      </c>
      <c r="I7043" s="93">
        <v>40.58</v>
      </c>
      <c r="J7043">
        <f t="shared" si="1417"/>
        <v>0.22797752808988764</v>
      </c>
      <c r="K7043" s="4">
        <v>24.66</v>
      </c>
      <c r="L7043" s="4">
        <v>16.63</v>
      </c>
      <c r="M7043" s="16">
        <f t="shared" si="1418"/>
        <v>0.67484539999999993</v>
      </c>
      <c r="N7043">
        <f t="shared" si="1419"/>
        <v>0</v>
      </c>
      <c r="O7043">
        <f t="shared" si="1420"/>
        <v>0</v>
      </c>
      <c r="P7043" s="63">
        <f t="shared" si="1421"/>
        <v>0</v>
      </c>
    </row>
    <row r="7044" spans="1:16" x14ac:dyDescent="0.3">
      <c r="A7044">
        <f t="shared" si="1422"/>
        <v>2019</v>
      </c>
      <c r="B7044">
        <f t="shared" si="1423"/>
        <v>6</v>
      </c>
      <c r="C7044">
        <f t="shared" si="1424"/>
        <v>21</v>
      </c>
      <c r="D7044">
        <f t="shared" si="1425"/>
        <v>7</v>
      </c>
      <c r="E7044" t="str">
        <f t="shared" si="1426"/>
        <v>OFF</v>
      </c>
      <c r="F7044" s="13">
        <f t="shared" si="1428"/>
        <v>43637</v>
      </c>
      <c r="G7044" s="14" t="str">
        <f t="shared" si="1427"/>
        <v>Avg of 4 NM Projects</v>
      </c>
      <c r="H7044" s="15">
        <f t="shared" si="1429"/>
        <v>9</v>
      </c>
      <c r="I7044" s="93">
        <v>70.66</v>
      </c>
      <c r="J7044">
        <f t="shared" ref="J7044:J7107" si="1430">+I7044/$I$1</f>
        <v>0.39696629213483142</v>
      </c>
      <c r="K7044" s="4">
        <v>25.72</v>
      </c>
      <c r="L7044" s="4">
        <v>18.61</v>
      </c>
      <c r="M7044" s="16">
        <f t="shared" ref="M7044:M7107" si="1431">+L7044*I7044/1000</f>
        <v>1.3149825999999998</v>
      </c>
      <c r="N7044">
        <f t="shared" ref="N7044:N7107" si="1432">+IF(I7044=0,1,0)</f>
        <v>0</v>
      </c>
      <c r="O7044">
        <f t="shared" ref="O7044:O7107" si="1433">+IF(I7044&gt;=0.5*$I$1,1,0)</f>
        <v>0</v>
      </c>
      <c r="P7044" s="63">
        <f t="shared" ref="P7044:P7107" si="1434">+IF(I7044&gt;MAX(I$3652:I$5859),1,0)</f>
        <v>0</v>
      </c>
    </row>
    <row r="7045" spans="1:16" x14ac:dyDescent="0.3">
      <c r="A7045">
        <f t="shared" ref="A7045:A7108" si="1435">YEAR(F7045)</f>
        <v>2019</v>
      </c>
      <c r="B7045">
        <f t="shared" ref="B7045:B7108" si="1436">+MONTH(F7045)</f>
        <v>6</v>
      </c>
      <c r="C7045">
        <f t="shared" ref="C7045:C7108" si="1437">+DAY(F7045)</f>
        <v>21</v>
      </c>
      <c r="D7045">
        <f t="shared" ref="D7045:D7108" si="1438">WEEKDAY(C7045)</f>
        <v>7</v>
      </c>
      <c r="E7045" t="str">
        <f t="shared" ref="E7045:E7108" si="1439">IF(OR(D7045=1,D7045=7,H7045=1,H7045=2,H7045=3,H7045=4,H7045=5,H7045=6,H7045=7,H7045=24),"OFF","ON")</f>
        <v>OFF</v>
      </c>
      <c r="F7045" s="13">
        <f t="shared" si="1428"/>
        <v>43637</v>
      </c>
      <c r="G7045" s="14" t="str">
        <f t="shared" si="1427"/>
        <v>Avg of 4 NM Projects</v>
      </c>
      <c r="H7045" s="15">
        <f t="shared" si="1429"/>
        <v>10</v>
      </c>
      <c r="I7045" s="93">
        <v>81.914999999999992</v>
      </c>
      <c r="J7045">
        <f t="shared" si="1430"/>
        <v>0.46019662921348309</v>
      </c>
      <c r="K7045" s="4">
        <v>26.75</v>
      </c>
      <c r="L7045" s="4">
        <v>20.07</v>
      </c>
      <c r="M7045" s="16">
        <f t="shared" si="1431"/>
        <v>1.6440340499999997</v>
      </c>
      <c r="N7045">
        <f t="shared" si="1432"/>
        <v>0</v>
      </c>
      <c r="O7045">
        <f t="shared" si="1433"/>
        <v>0</v>
      </c>
      <c r="P7045" s="63">
        <f t="shared" si="1434"/>
        <v>0</v>
      </c>
    </row>
    <row r="7046" spans="1:16" x14ac:dyDescent="0.3">
      <c r="A7046">
        <f t="shared" si="1435"/>
        <v>2019</v>
      </c>
      <c r="B7046">
        <f t="shared" si="1436"/>
        <v>6</v>
      </c>
      <c r="C7046">
        <f t="shared" si="1437"/>
        <v>21</v>
      </c>
      <c r="D7046">
        <f t="shared" si="1438"/>
        <v>7</v>
      </c>
      <c r="E7046" t="str">
        <f t="shared" si="1439"/>
        <v>OFF</v>
      </c>
      <c r="F7046" s="13">
        <f t="shared" si="1428"/>
        <v>43637</v>
      </c>
      <c r="G7046" s="14" t="str">
        <f t="shared" ref="G7046:G7109" si="1440">+G7045</f>
        <v>Avg of 4 NM Projects</v>
      </c>
      <c r="H7046" s="15">
        <f t="shared" si="1429"/>
        <v>11</v>
      </c>
      <c r="I7046" s="93">
        <v>113.79499999999999</v>
      </c>
      <c r="J7046">
        <f t="shared" si="1430"/>
        <v>0.63929775280898871</v>
      </c>
      <c r="K7046" s="4">
        <v>26.9</v>
      </c>
      <c r="L7046" s="4">
        <v>20.12</v>
      </c>
      <c r="M7046" s="16">
        <f t="shared" si="1431"/>
        <v>2.2895553999999998</v>
      </c>
      <c r="N7046">
        <f t="shared" si="1432"/>
        <v>0</v>
      </c>
      <c r="O7046">
        <f t="shared" si="1433"/>
        <v>1</v>
      </c>
      <c r="P7046" s="63">
        <f t="shared" si="1434"/>
        <v>0</v>
      </c>
    </row>
    <row r="7047" spans="1:16" x14ac:dyDescent="0.3">
      <c r="A7047">
        <f t="shared" si="1435"/>
        <v>2019</v>
      </c>
      <c r="B7047">
        <f t="shared" si="1436"/>
        <v>6</v>
      </c>
      <c r="C7047">
        <f t="shared" si="1437"/>
        <v>21</v>
      </c>
      <c r="D7047">
        <f t="shared" si="1438"/>
        <v>7</v>
      </c>
      <c r="E7047" t="str">
        <f t="shared" si="1439"/>
        <v>OFF</v>
      </c>
      <c r="F7047" s="13">
        <f t="shared" si="1428"/>
        <v>43637</v>
      </c>
      <c r="G7047" s="14" t="str">
        <f t="shared" si="1440"/>
        <v>Avg of 4 NM Projects</v>
      </c>
      <c r="H7047" s="15">
        <f t="shared" si="1429"/>
        <v>12</v>
      </c>
      <c r="I7047" s="93">
        <v>124.03500000000001</v>
      </c>
      <c r="J7047">
        <f t="shared" si="1430"/>
        <v>0.69682584269662928</v>
      </c>
      <c r="K7047" s="4">
        <v>24.9</v>
      </c>
      <c r="L7047" s="4">
        <v>17.93</v>
      </c>
      <c r="M7047" s="16">
        <f t="shared" si="1431"/>
        <v>2.2239475500000001</v>
      </c>
      <c r="N7047">
        <f t="shared" si="1432"/>
        <v>0</v>
      </c>
      <c r="O7047">
        <f t="shared" si="1433"/>
        <v>1</v>
      </c>
      <c r="P7047" s="63">
        <f t="shared" si="1434"/>
        <v>0</v>
      </c>
    </row>
    <row r="7048" spans="1:16" x14ac:dyDescent="0.3">
      <c r="A7048">
        <f t="shared" si="1435"/>
        <v>2019</v>
      </c>
      <c r="B7048">
        <f t="shared" si="1436"/>
        <v>6</v>
      </c>
      <c r="C7048">
        <f t="shared" si="1437"/>
        <v>21</v>
      </c>
      <c r="D7048">
        <f t="shared" si="1438"/>
        <v>7</v>
      </c>
      <c r="E7048" t="str">
        <f t="shared" si="1439"/>
        <v>OFF</v>
      </c>
      <c r="F7048" s="13">
        <f t="shared" si="1428"/>
        <v>43637</v>
      </c>
      <c r="G7048" s="14" t="str">
        <f t="shared" si="1440"/>
        <v>Avg of 4 NM Projects</v>
      </c>
      <c r="H7048" s="15">
        <f t="shared" si="1429"/>
        <v>13</v>
      </c>
      <c r="I7048" s="93">
        <v>141.05500000000001</v>
      </c>
      <c r="J7048">
        <f t="shared" si="1430"/>
        <v>0.79244382022471915</v>
      </c>
      <c r="K7048" s="4">
        <v>22.62</v>
      </c>
      <c r="L7048" s="4">
        <v>17.46</v>
      </c>
      <c r="M7048" s="16">
        <f t="shared" si="1431"/>
        <v>2.4628203000000002</v>
      </c>
      <c r="N7048">
        <f t="shared" si="1432"/>
        <v>0</v>
      </c>
      <c r="O7048">
        <f t="shared" si="1433"/>
        <v>1</v>
      </c>
      <c r="P7048" s="63">
        <f t="shared" si="1434"/>
        <v>0</v>
      </c>
    </row>
    <row r="7049" spans="1:16" x14ac:dyDescent="0.3">
      <c r="A7049">
        <f t="shared" si="1435"/>
        <v>2019</v>
      </c>
      <c r="B7049">
        <f t="shared" si="1436"/>
        <v>6</v>
      </c>
      <c r="C7049">
        <f t="shared" si="1437"/>
        <v>21</v>
      </c>
      <c r="D7049">
        <f t="shared" si="1438"/>
        <v>7</v>
      </c>
      <c r="E7049" t="str">
        <f t="shared" si="1439"/>
        <v>OFF</v>
      </c>
      <c r="F7049" s="13">
        <f t="shared" si="1428"/>
        <v>43637</v>
      </c>
      <c r="G7049" s="14" t="str">
        <f t="shared" si="1440"/>
        <v>Avg of 4 NM Projects</v>
      </c>
      <c r="H7049" s="15">
        <f t="shared" si="1429"/>
        <v>14</v>
      </c>
      <c r="I7049" s="93">
        <v>137.97499999999999</v>
      </c>
      <c r="J7049">
        <f t="shared" si="1430"/>
        <v>0.77514044943820226</v>
      </c>
      <c r="K7049" s="4">
        <v>24.27</v>
      </c>
      <c r="L7049" s="4">
        <v>17.05</v>
      </c>
      <c r="M7049" s="16">
        <f t="shared" si="1431"/>
        <v>2.3524737500000001</v>
      </c>
      <c r="N7049">
        <f t="shared" si="1432"/>
        <v>0</v>
      </c>
      <c r="O7049">
        <f t="shared" si="1433"/>
        <v>1</v>
      </c>
      <c r="P7049" s="63">
        <f t="shared" si="1434"/>
        <v>0</v>
      </c>
    </row>
    <row r="7050" spans="1:16" x14ac:dyDescent="0.3">
      <c r="A7050">
        <f t="shared" si="1435"/>
        <v>2019</v>
      </c>
      <c r="B7050">
        <f t="shared" si="1436"/>
        <v>6</v>
      </c>
      <c r="C7050">
        <f t="shared" si="1437"/>
        <v>21</v>
      </c>
      <c r="D7050">
        <f t="shared" si="1438"/>
        <v>7</v>
      </c>
      <c r="E7050" t="str">
        <f t="shared" si="1439"/>
        <v>OFF</v>
      </c>
      <c r="F7050" s="13">
        <f t="shared" si="1428"/>
        <v>43637</v>
      </c>
      <c r="G7050" s="14" t="str">
        <f t="shared" si="1440"/>
        <v>Avg of 4 NM Projects</v>
      </c>
      <c r="H7050" s="15">
        <f t="shared" si="1429"/>
        <v>15</v>
      </c>
      <c r="I7050" s="93">
        <v>126.97</v>
      </c>
      <c r="J7050">
        <f t="shared" si="1430"/>
        <v>0.71331460674157299</v>
      </c>
      <c r="K7050" s="4">
        <v>24.21</v>
      </c>
      <c r="L7050" s="4">
        <v>17.22</v>
      </c>
      <c r="M7050" s="16">
        <f t="shared" si="1431"/>
        <v>2.1864233999999998</v>
      </c>
      <c r="N7050">
        <f t="shared" si="1432"/>
        <v>0</v>
      </c>
      <c r="O7050">
        <f t="shared" si="1433"/>
        <v>1</v>
      </c>
      <c r="P7050" s="63">
        <f t="shared" si="1434"/>
        <v>0</v>
      </c>
    </row>
    <row r="7051" spans="1:16" x14ac:dyDescent="0.3">
      <c r="A7051">
        <f t="shared" si="1435"/>
        <v>2019</v>
      </c>
      <c r="B7051">
        <f t="shared" si="1436"/>
        <v>6</v>
      </c>
      <c r="C7051">
        <f t="shared" si="1437"/>
        <v>21</v>
      </c>
      <c r="D7051">
        <f t="shared" si="1438"/>
        <v>7</v>
      </c>
      <c r="E7051" t="str">
        <f t="shared" si="1439"/>
        <v>OFF</v>
      </c>
      <c r="F7051" s="13">
        <f t="shared" si="1428"/>
        <v>43637</v>
      </c>
      <c r="G7051" s="14" t="str">
        <f t="shared" si="1440"/>
        <v>Avg of 4 NM Projects</v>
      </c>
      <c r="H7051" s="15">
        <f t="shared" si="1429"/>
        <v>16</v>
      </c>
      <c r="I7051" s="93">
        <v>101.375</v>
      </c>
      <c r="J7051">
        <f t="shared" si="1430"/>
        <v>0.5695224719101124</v>
      </c>
      <c r="K7051" s="4">
        <v>23.02</v>
      </c>
      <c r="L7051" s="4">
        <v>17.940000000000001</v>
      </c>
      <c r="M7051" s="16">
        <f t="shared" si="1431"/>
        <v>1.8186675000000001</v>
      </c>
      <c r="N7051">
        <f t="shared" si="1432"/>
        <v>0</v>
      </c>
      <c r="O7051">
        <f t="shared" si="1433"/>
        <v>1</v>
      </c>
      <c r="P7051" s="63">
        <f t="shared" si="1434"/>
        <v>0</v>
      </c>
    </row>
    <row r="7052" spans="1:16" x14ac:dyDescent="0.3">
      <c r="A7052">
        <f t="shared" si="1435"/>
        <v>2019</v>
      </c>
      <c r="B7052">
        <f t="shared" si="1436"/>
        <v>6</v>
      </c>
      <c r="C7052">
        <f t="shared" si="1437"/>
        <v>21</v>
      </c>
      <c r="D7052">
        <f t="shared" si="1438"/>
        <v>7</v>
      </c>
      <c r="E7052" t="str">
        <f t="shared" si="1439"/>
        <v>OFF</v>
      </c>
      <c r="F7052" s="13">
        <f t="shared" si="1428"/>
        <v>43637</v>
      </c>
      <c r="G7052" s="14" t="str">
        <f t="shared" si="1440"/>
        <v>Avg of 4 NM Projects</v>
      </c>
      <c r="H7052" s="15">
        <f t="shared" si="1429"/>
        <v>17</v>
      </c>
      <c r="I7052" s="93">
        <v>86.264999999999986</v>
      </c>
      <c r="J7052">
        <f t="shared" si="1430"/>
        <v>0.4846348314606741</v>
      </c>
      <c r="K7052" s="4">
        <v>26.47</v>
      </c>
      <c r="L7052" s="4">
        <v>19.100000000000001</v>
      </c>
      <c r="M7052" s="16">
        <f t="shared" si="1431"/>
        <v>1.6476614999999999</v>
      </c>
      <c r="N7052">
        <f t="shared" si="1432"/>
        <v>0</v>
      </c>
      <c r="O7052">
        <f t="shared" si="1433"/>
        <v>0</v>
      </c>
      <c r="P7052" s="63">
        <f t="shared" si="1434"/>
        <v>0</v>
      </c>
    </row>
    <row r="7053" spans="1:16" x14ac:dyDescent="0.3">
      <c r="A7053">
        <f t="shared" si="1435"/>
        <v>2019</v>
      </c>
      <c r="B7053">
        <f t="shared" si="1436"/>
        <v>6</v>
      </c>
      <c r="C7053">
        <f t="shared" si="1437"/>
        <v>21</v>
      </c>
      <c r="D7053">
        <f t="shared" si="1438"/>
        <v>7</v>
      </c>
      <c r="E7053" t="str">
        <f t="shared" si="1439"/>
        <v>OFF</v>
      </c>
      <c r="F7053" s="13">
        <f t="shared" si="1428"/>
        <v>43637</v>
      </c>
      <c r="G7053" s="14" t="str">
        <f t="shared" si="1440"/>
        <v>Avg of 4 NM Projects</v>
      </c>
      <c r="H7053" s="15">
        <f t="shared" si="1429"/>
        <v>18</v>
      </c>
      <c r="I7053" s="93">
        <v>61.82</v>
      </c>
      <c r="J7053">
        <f t="shared" si="1430"/>
        <v>0.34730337078651685</v>
      </c>
      <c r="K7053" s="4">
        <v>26.45</v>
      </c>
      <c r="L7053" s="4">
        <v>17.91</v>
      </c>
      <c r="M7053" s="16">
        <f t="shared" si="1431"/>
        <v>1.1071962000000002</v>
      </c>
      <c r="N7053">
        <f t="shared" si="1432"/>
        <v>0</v>
      </c>
      <c r="O7053">
        <f t="shared" si="1433"/>
        <v>0</v>
      </c>
      <c r="P7053" s="63">
        <f t="shared" si="1434"/>
        <v>0</v>
      </c>
    </row>
    <row r="7054" spans="1:16" x14ac:dyDescent="0.3">
      <c r="A7054">
        <f t="shared" si="1435"/>
        <v>2019</v>
      </c>
      <c r="B7054">
        <f t="shared" si="1436"/>
        <v>6</v>
      </c>
      <c r="C7054">
        <f t="shared" si="1437"/>
        <v>21</v>
      </c>
      <c r="D7054">
        <f t="shared" si="1438"/>
        <v>7</v>
      </c>
      <c r="E7054" t="str">
        <f t="shared" si="1439"/>
        <v>OFF</v>
      </c>
      <c r="F7054" s="13">
        <f t="shared" si="1428"/>
        <v>43637</v>
      </c>
      <c r="G7054" s="14" t="str">
        <f t="shared" si="1440"/>
        <v>Avg of 4 NM Projects</v>
      </c>
      <c r="H7054" s="15">
        <f t="shared" si="1429"/>
        <v>19</v>
      </c>
      <c r="I7054" s="93">
        <v>32.25</v>
      </c>
      <c r="J7054">
        <f t="shared" si="1430"/>
        <v>0.18117977528089887</v>
      </c>
      <c r="K7054" s="4">
        <v>23.74</v>
      </c>
      <c r="L7054" s="4">
        <v>17.52</v>
      </c>
      <c r="M7054" s="16">
        <f t="shared" si="1431"/>
        <v>0.56501999999999997</v>
      </c>
      <c r="N7054">
        <f t="shared" si="1432"/>
        <v>0</v>
      </c>
      <c r="O7054">
        <f t="shared" si="1433"/>
        <v>0</v>
      </c>
      <c r="P7054" s="63">
        <f t="shared" si="1434"/>
        <v>0</v>
      </c>
    </row>
    <row r="7055" spans="1:16" x14ac:dyDescent="0.3">
      <c r="A7055">
        <f t="shared" si="1435"/>
        <v>2019</v>
      </c>
      <c r="B7055">
        <f t="shared" si="1436"/>
        <v>6</v>
      </c>
      <c r="C7055">
        <f t="shared" si="1437"/>
        <v>21</v>
      </c>
      <c r="D7055">
        <f t="shared" si="1438"/>
        <v>7</v>
      </c>
      <c r="E7055" t="str">
        <f t="shared" si="1439"/>
        <v>OFF</v>
      </c>
      <c r="F7055" s="13">
        <f t="shared" si="1428"/>
        <v>43637</v>
      </c>
      <c r="G7055" s="14" t="str">
        <f t="shared" si="1440"/>
        <v>Avg of 4 NM Projects</v>
      </c>
      <c r="H7055" s="15">
        <f t="shared" si="1429"/>
        <v>20</v>
      </c>
      <c r="I7055" s="93">
        <v>7.55</v>
      </c>
      <c r="J7055">
        <f t="shared" si="1430"/>
        <v>4.2415730337078648E-2</v>
      </c>
      <c r="K7055" s="4">
        <v>23.08</v>
      </c>
      <c r="L7055" s="4">
        <v>18.68</v>
      </c>
      <c r="M7055" s="16">
        <f t="shared" si="1431"/>
        <v>0.14103399999999999</v>
      </c>
      <c r="N7055">
        <f t="shared" si="1432"/>
        <v>0</v>
      </c>
      <c r="O7055">
        <f t="shared" si="1433"/>
        <v>0</v>
      </c>
      <c r="P7055" s="63">
        <f t="shared" si="1434"/>
        <v>0</v>
      </c>
    </row>
    <row r="7056" spans="1:16" x14ac:dyDescent="0.3">
      <c r="A7056">
        <f t="shared" si="1435"/>
        <v>2019</v>
      </c>
      <c r="B7056">
        <f t="shared" si="1436"/>
        <v>6</v>
      </c>
      <c r="C7056">
        <f t="shared" si="1437"/>
        <v>21</v>
      </c>
      <c r="D7056">
        <f t="shared" si="1438"/>
        <v>7</v>
      </c>
      <c r="E7056" t="str">
        <f t="shared" si="1439"/>
        <v>OFF</v>
      </c>
      <c r="F7056" s="13">
        <f t="shared" si="1428"/>
        <v>43637</v>
      </c>
      <c r="G7056" s="14" t="str">
        <f t="shared" si="1440"/>
        <v>Avg of 4 NM Projects</v>
      </c>
      <c r="H7056" s="15">
        <f t="shared" si="1429"/>
        <v>21</v>
      </c>
      <c r="I7056" s="93">
        <v>0.125</v>
      </c>
      <c r="J7056">
        <f t="shared" si="1430"/>
        <v>7.0224719101123594E-4</v>
      </c>
      <c r="K7056" s="4">
        <v>23.94</v>
      </c>
      <c r="L7056" s="4">
        <v>17.420000000000002</v>
      </c>
      <c r="M7056" s="16">
        <f t="shared" si="1431"/>
        <v>2.1775000000000002E-3</v>
      </c>
      <c r="N7056">
        <f t="shared" si="1432"/>
        <v>0</v>
      </c>
      <c r="O7056">
        <f t="shared" si="1433"/>
        <v>0</v>
      </c>
      <c r="P7056" s="63">
        <f t="shared" si="1434"/>
        <v>0</v>
      </c>
    </row>
    <row r="7057" spans="1:18" x14ac:dyDescent="0.3">
      <c r="A7057">
        <f t="shared" si="1435"/>
        <v>2019</v>
      </c>
      <c r="B7057">
        <f t="shared" si="1436"/>
        <v>6</v>
      </c>
      <c r="C7057">
        <f t="shared" si="1437"/>
        <v>21</v>
      </c>
      <c r="D7057">
        <f t="shared" si="1438"/>
        <v>7</v>
      </c>
      <c r="E7057" t="str">
        <f t="shared" si="1439"/>
        <v>OFF</v>
      </c>
      <c r="F7057" s="13">
        <f t="shared" si="1428"/>
        <v>43637</v>
      </c>
      <c r="G7057" s="14" t="str">
        <f t="shared" si="1440"/>
        <v>Avg of 4 NM Projects</v>
      </c>
      <c r="H7057" s="15">
        <f t="shared" si="1429"/>
        <v>22</v>
      </c>
      <c r="I7057" s="93">
        <v>0</v>
      </c>
      <c r="J7057">
        <f t="shared" si="1430"/>
        <v>0</v>
      </c>
      <c r="K7057" s="4">
        <v>21.36</v>
      </c>
      <c r="L7057" s="4">
        <v>16.68</v>
      </c>
      <c r="M7057" s="16">
        <f t="shared" si="1431"/>
        <v>0</v>
      </c>
      <c r="N7057">
        <f t="shared" si="1432"/>
        <v>1</v>
      </c>
      <c r="O7057">
        <f t="shared" si="1433"/>
        <v>0</v>
      </c>
      <c r="P7057" s="63">
        <f t="shared" si="1434"/>
        <v>0</v>
      </c>
    </row>
    <row r="7058" spans="1:18" x14ac:dyDescent="0.3">
      <c r="A7058">
        <f t="shared" si="1435"/>
        <v>2019</v>
      </c>
      <c r="B7058">
        <f t="shared" si="1436"/>
        <v>6</v>
      </c>
      <c r="C7058">
        <f t="shared" si="1437"/>
        <v>21</v>
      </c>
      <c r="D7058">
        <f t="shared" si="1438"/>
        <v>7</v>
      </c>
      <c r="E7058" t="str">
        <f t="shared" si="1439"/>
        <v>OFF</v>
      </c>
      <c r="F7058" s="13">
        <f t="shared" si="1428"/>
        <v>43637</v>
      </c>
      <c r="G7058" s="14" t="str">
        <f t="shared" si="1440"/>
        <v>Avg of 4 NM Projects</v>
      </c>
      <c r="H7058" s="15">
        <f t="shared" si="1429"/>
        <v>23</v>
      </c>
      <c r="I7058" s="93">
        <v>-0.26</v>
      </c>
      <c r="J7058">
        <f t="shared" si="1430"/>
        <v>-1.4606741573033708E-3</v>
      </c>
      <c r="K7058" s="4">
        <v>21.19</v>
      </c>
      <c r="L7058" s="4">
        <v>17.5</v>
      </c>
      <c r="M7058" s="16">
        <f t="shared" si="1431"/>
        <v>-4.5500000000000002E-3</v>
      </c>
      <c r="N7058">
        <f t="shared" si="1432"/>
        <v>0</v>
      </c>
      <c r="O7058">
        <f t="shared" si="1433"/>
        <v>0</v>
      </c>
      <c r="P7058" s="63">
        <f t="shared" si="1434"/>
        <v>0</v>
      </c>
    </row>
    <row r="7059" spans="1:18" x14ac:dyDescent="0.3">
      <c r="A7059">
        <f t="shared" si="1435"/>
        <v>2019</v>
      </c>
      <c r="B7059">
        <f t="shared" si="1436"/>
        <v>6</v>
      </c>
      <c r="C7059">
        <f t="shared" si="1437"/>
        <v>21</v>
      </c>
      <c r="D7059">
        <f t="shared" si="1438"/>
        <v>7</v>
      </c>
      <c r="E7059" t="str">
        <f t="shared" si="1439"/>
        <v>OFF</v>
      </c>
      <c r="F7059" s="13">
        <f t="shared" si="1428"/>
        <v>43637</v>
      </c>
      <c r="G7059" s="14" t="str">
        <f t="shared" si="1440"/>
        <v>Avg of 4 NM Projects</v>
      </c>
      <c r="H7059" s="15">
        <f t="shared" si="1429"/>
        <v>24</v>
      </c>
      <c r="I7059" s="93">
        <v>0</v>
      </c>
      <c r="J7059">
        <f t="shared" si="1430"/>
        <v>0</v>
      </c>
      <c r="K7059" s="4">
        <v>19.47</v>
      </c>
      <c r="L7059" s="4">
        <v>14.83</v>
      </c>
      <c r="M7059" s="16">
        <f t="shared" si="1431"/>
        <v>0</v>
      </c>
      <c r="N7059">
        <f t="shared" si="1432"/>
        <v>1</v>
      </c>
      <c r="O7059">
        <f t="shared" si="1433"/>
        <v>0</v>
      </c>
      <c r="P7059" s="63">
        <f t="shared" si="1434"/>
        <v>0</v>
      </c>
    </row>
    <row r="7060" spans="1:18" x14ac:dyDescent="0.3">
      <c r="A7060">
        <f t="shared" si="1435"/>
        <v>2019</v>
      </c>
      <c r="B7060">
        <f t="shared" si="1436"/>
        <v>6</v>
      </c>
      <c r="C7060">
        <f t="shared" si="1437"/>
        <v>22</v>
      </c>
      <c r="D7060">
        <f t="shared" si="1438"/>
        <v>1</v>
      </c>
      <c r="E7060" t="str">
        <f t="shared" si="1439"/>
        <v>OFF</v>
      </c>
      <c r="F7060" s="13">
        <f t="shared" si="1428"/>
        <v>43638</v>
      </c>
      <c r="G7060" s="14" t="str">
        <f t="shared" si="1440"/>
        <v>Avg of 4 NM Projects</v>
      </c>
      <c r="H7060" s="15">
        <f t="shared" si="1429"/>
        <v>1</v>
      </c>
      <c r="I7060" s="93">
        <v>0</v>
      </c>
      <c r="J7060">
        <f t="shared" si="1430"/>
        <v>0</v>
      </c>
      <c r="K7060" s="4">
        <v>19.23</v>
      </c>
      <c r="L7060" s="4">
        <v>8.15</v>
      </c>
      <c r="M7060" s="16">
        <f t="shared" si="1431"/>
        <v>0</v>
      </c>
      <c r="N7060">
        <f t="shared" si="1432"/>
        <v>1</v>
      </c>
      <c r="O7060">
        <f t="shared" si="1433"/>
        <v>0</v>
      </c>
      <c r="P7060" s="63">
        <f t="shared" si="1434"/>
        <v>0</v>
      </c>
      <c r="Q7060" s="34"/>
      <c r="R7060" s="34"/>
    </row>
    <row r="7061" spans="1:18" x14ac:dyDescent="0.3">
      <c r="A7061">
        <f t="shared" si="1435"/>
        <v>2019</v>
      </c>
      <c r="B7061">
        <f t="shared" si="1436"/>
        <v>6</v>
      </c>
      <c r="C7061">
        <f t="shared" si="1437"/>
        <v>22</v>
      </c>
      <c r="D7061">
        <f t="shared" si="1438"/>
        <v>1</v>
      </c>
      <c r="E7061" t="str">
        <f t="shared" si="1439"/>
        <v>OFF</v>
      </c>
      <c r="F7061" s="13">
        <f t="shared" si="1428"/>
        <v>43638</v>
      </c>
      <c r="G7061" s="14" t="str">
        <f t="shared" si="1440"/>
        <v>Avg of 4 NM Projects</v>
      </c>
      <c r="H7061" s="15">
        <f t="shared" si="1429"/>
        <v>2</v>
      </c>
      <c r="I7061" s="93">
        <v>-0.26</v>
      </c>
      <c r="J7061">
        <f t="shared" si="1430"/>
        <v>-1.4606741573033708E-3</v>
      </c>
      <c r="K7061" s="4">
        <v>17.5</v>
      </c>
      <c r="L7061" s="4">
        <v>12.59</v>
      </c>
      <c r="M7061" s="16">
        <f t="shared" si="1431"/>
        <v>-3.2734000000000001E-3</v>
      </c>
      <c r="N7061">
        <f t="shared" si="1432"/>
        <v>0</v>
      </c>
      <c r="O7061">
        <f t="shared" si="1433"/>
        <v>0</v>
      </c>
      <c r="P7061" s="63">
        <f t="shared" si="1434"/>
        <v>0</v>
      </c>
    </row>
    <row r="7062" spans="1:18" x14ac:dyDescent="0.3">
      <c r="A7062">
        <f t="shared" si="1435"/>
        <v>2019</v>
      </c>
      <c r="B7062">
        <f t="shared" si="1436"/>
        <v>6</v>
      </c>
      <c r="C7062">
        <f t="shared" si="1437"/>
        <v>22</v>
      </c>
      <c r="D7062">
        <f t="shared" si="1438"/>
        <v>1</v>
      </c>
      <c r="E7062" t="str">
        <f t="shared" si="1439"/>
        <v>OFF</v>
      </c>
      <c r="F7062" s="13">
        <f t="shared" si="1428"/>
        <v>43638</v>
      </c>
      <c r="G7062" s="14" t="str">
        <f t="shared" si="1440"/>
        <v>Avg of 4 NM Projects</v>
      </c>
      <c r="H7062" s="15">
        <f t="shared" si="1429"/>
        <v>3</v>
      </c>
      <c r="I7062" s="93">
        <v>-0.13</v>
      </c>
      <c r="J7062">
        <f t="shared" si="1430"/>
        <v>-7.3033707865168538E-4</v>
      </c>
      <c r="K7062" s="4">
        <v>16.5</v>
      </c>
      <c r="L7062" s="4">
        <v>12.25</v>
      </c>
      <c r="M7062" s="16">
        <f t="shared" si="1431"/>
        <v>-1.5924999999999999E-3</v>
      </c>
      <c r="N7062">
        <f t="shared" si="1432"/>
        <v>0</v>
      </c>
      <c r="O7062">
        <f t="shared" si="1433"/>
        <v>0</v>
      </c>
      <c r="P7062" s="63">
        <f t="shared" si="1434"/>
        <v>0</v>
      </c>
    </row>
    <row r="7063" spans="1:18" x14ac:dyDescent="0.3">
      <c r="A7063">
        <f t="shared" si="1435"/>
        <v>2019</v>
      </c>
      <c r="B7063">
        <f t="shared" si="1436"/>
        <v>6</v>
      </c>
      <c r="C7063">
        <f t="shared" si="1437"/>
        <v>22</v>
      </c>
      <c r="D7063">
        <f t="shared" si="1438"/>
        <v>1</v>
      </c>
      <c r="E7063" t="str">
        <f t="shared" si="1439"/>
        <v>OFF</v>
      </c>
      <c r="F7063" s="13">
        <f t="shared" si="1428"/>
        <v>43638</v>
      </c>
      <c r="G7063" s="14" t="str">
        <f t="shared" si="1440"/>
        <v>Avg of 4 NM Projects</v>
      </c>
      <c r="H7063" s="15">
        <f t="shared" si="1429"/>
        <v>4</v>
      </c>
      <c r="I7063" s="93">
        <v>-0.13</v>
      </c>
      <c r="J7063">
        <f t="shared" si="1430"/>
        <v>-7.3033707865168538E-4</v>
      </c>
      <c r="K7063" s="4">
        <v>15.37</v>
      </c>
      <c r="L7063" s="4">
        <v>13.63</v>
      </c>
      <c r="M7063" s="16">
        <f t="shared" si="1431"/>
        <v>-1.7719000000000003E-3</v>
      </c>
      <c r="N7063">
        <f t="shared" si="1432"/>
        <v>0</v>
      </c>
      <c r="O7063">
        <f t="shared" si="1433"/>
        <v>0</v>
      </c>
      <c r="P7063" s="63">
        <f t="shared" si="1434"/>
        <v>0</v>
      </c>
    </row>
    <row r="7064" spans="1:18" x14ac:dyDescent="0.3">
      <c r="A7064">
        <f t="shared" si="1435"/>
        <v>2019</v>
      </c>
      <c r="B7064">
        <f t="shared" si="1436"/>
        <v>6</v>
      </c>
      <c r="C7064">
        <f t="shared" si="1437"/>
        <v>22</v>
      </c>
      <c r="D7064">
        <f t="shared" si="1438"/>
        <v>1</v>
      </c>
      <c r="E7064" t="str">
        <f t="shared" si="1439"/>
        <v>OFF</v>
      </c>
      <c r="F7064" s="13">
        <f t="shared" si="1428"/>
        <v>43638</v>
      </c>
      <c r="G7064" s="14" t="str">
        <f t="shared" si="1440"/>
        <v>Avg of 4 NM Projects</v>
      </c>
      <c r="H7064" s="15">
        <f t="shared" si="1429"/>
        <v>5</v>
      </c>
      <c r="I7064" s="93">
        <v>0</v>
      </c>
      <c r="J7064">
        <f t="shared" si="1430"/>
        <v>0</v>
      </c>
      <c r="K7064" s="4">
        <v>14.59</v>
      </c>
      <c r="L7064" s="4">
        <v>13.91</v>
      </c>
      <c r="M7064" s="16">
        <f t="shared" si="1431"/>
        <v>0</v>
      </c>
      <c r="N7064">
        <f t="shared" si="1432"/>
        <v>1</v>
      </c>
      <c r="O7064">
        <f t="shared" si="1433"/>
        <v>0</v>
      </c>
      <c r="P7064" s="63">
        <f t="shared" si="1434"/>
        <v>0</v>
      </c>
    </row>
    <row r="7065" spans="1:18" x14ac:dyDescent="0.3">
      <c r="A7065">
        <f t="shared" si="1435"/>
        <v>2019</v>
      </c>
      <c r="B7065">
        <f t="shared" si="1436"/>
        <v>6</v>
      </c>
      <c r="C7065">
        <f t="shared" si="1437"/>
        <v>22</v>
      </c>
      <c r="D7065">
        <f t="shared" si="1438"/>
        <v>1</v>
      </c>
      <c r="E7065" t="str">
        <f t="shared" si="1439"/>
        <v>OFF</v>
      </c>
      <c r="F7065" s="13">
        <f t="shared" si="1428"/>
        <v>43638</v>
      </c>
      <c r="G7065" s="14" t="str">
        <f t="shared" si="1440"/>
        <v>Avg of 4 NM Projects</v>
      </c>
      <c r="H7065" s="15">
        <f t="shared" si="1429"/>
        <v>6</v>
      </c>
      <c r="I7065" s="93">
        <v>1.0249999999999999</v>
      </c>
      <c r="J7065">
        <f t="shared" si="1430"/>
        <v>5.7584269662921345E-3</v>
      </c>
      <c r="K7065" s="4">
        <v>15.64</v>
      </c>
      <c r="L7065" s="4">
        <v>9.57</v>
      </c>
      <c r="M7065" s="16">
        <f t="shared" si="1431"/>
        <v>9.8092499999999985E-3</v>
      </c>
      <c r="N7065">
        <f t="shared" si="1432"/>
        <v>0</v>
      </c>
      <c r="O7065">
        <f t="shared" si="1433"/>
        <v>0</v>
      </c>
      <c r="P7065" s="63">
        <f t="shared" si="1434"/>
        <v>0</v>
      </c>
    </row>
    <row r="7066" spans="1:18" x14ac:dyDescent="0.3">
      <c r="A7066">
        <f t="shared" si="1435"/>
        <v>2019</v>
      </c>
      <c r="B7066">
        <f t="shared" si="1436"/>
        <v>6</v>
      </c>
      <c r="C7066">
        <f t="shared" si="1437"/>
        <v>22</v>
      </c>
      <c r="D7066">
        <f t="shared" si="1438"/>
        <v>1</v>
      </c>
      <c r="E7066" t="str">
        <f t="shared" si="1439"/>
        <v>OFF</v>
      </c>
      <c r="F7066" s="13">
        <f t="shared" si="1428"/>
        <v>43638</v>
      </c>
      <c r="G7066" s="14" t="str">
        <f t="shared" si="1440"/>
        <v>Avg of 4 NM Projects</v>
      </c>
      <c r="H7066" s="15">
        <f t="shared" si="1429"/>
        <v>7</v>
      </c>
      <c r="I7066" s="93">
        <v>15.105</v>
      </c>
      <c r="J7066">
        <f t="shared" si="1430"/>
        <v>8.4859550561797753E-2</v>
      </c>
      <c r="K7066" s="4">
        <v>12.47</v>
      </c>
      <c r="L7066" s="4">
        <v>8.09</v>
      </c>
      <c r="M7066" s="16">
        <f t="shared" si="1431"/>
        <v>0.12219945</v>
      </c>
      <c r="N7066">
        <f t="shared" si="1432"/>
        <v>0</v>
      </c>
      <c r="O7066">
        <f t="shared" si="1433"/>
        <v>0</v>
      </c>
      <c r="P7066" s="63">
        <f t="shared" si="1434"/>
        <v>0</v>
      </c>
    </row>
    <row r="7067" spans="1:18" x14ac:dyDescent="0.3">
      <c r="A7067">
        <f t="shared" si="1435"/>
        <v>2019</v>
      </c>
      <c r="B7067">
        <f t="shared" si="1436"/>
        <v>6</v>
      </c>
      <c r="C7067">
        <f t="shared" si="1437"/>
        <v>22</v>
      </c>
      <c r="D7067">
        <f t="shared" si="1438"/>
        <v>1</v>
      </c>
      <c r="E7067" t="str">
        <f t="shared" si="1439"/>
        <v>OFF</v>
      </c>
      <c r="F7067" s="13">
        <f t="shared" si="1428"/>
        <v>43638</v>
      </c>
      <c r="G7067" s="14" t="str">
        <f t="shared" si="1440"/>
        <v>Avg of 4 NM Projects</v>
      </c>
      <c r="H7067" s="15">
        <f t="shared" si="1429"/>
        <v>8</v>
      </c>
      <c r="I7067" s="93">
        <v>51.199999999999996</v>
      </c>
      <c r="J7067">
        <f t="shared" si="1430"/>
        <v>0.28764044943820222</v>
      </c>
      <c r="K7067" s="4">
        <v>13.92</v>
      </c>
      <c r="L7067" s="4">
        <v>8.85</v>
      </c>
      <c r="M7067" s="16">
        <f t="shared" si="1431"/>
        <v>0.45311999999999997</v>
      </c>
      <c r="N7067">
        <f t="shared" si="1432"/>
        <v>0</v>
      </c>
      <c r="O7067">
        <f t="shared" si="1433"/>
        <v>0</v>
      </c>
      <c r="P7067" s="63">
        <f t="shared" si="1434"/>
        <v>0</v>
      </c>
    </row>
    <row r="7068" spans="1:18" x14ac:dyDescent="0.3">
      <c r="A7068">
        <f t="shared" si="1435"/>
        <v>2019</v>
      </c>
      <c r="B7068">
        <f t="shared" si="1436"/>
        <v>6</v>
      </c>
      <c r="C7068">
        <f t="shared" si="1437"/>
        <v>22</v>
      </c>
      <c r="D7068">
        <f t="shared" si="1438"/>
        <v>1</v>
      </c>
      <c r="E7068" t="str">
        <f t="shared" si="1439"/>
        <v>OFF</v>
      </c>
      <c r="F7068" s="13">
        <f t="shared" si="1428"/>
        <v>43638</v>
      </c>
      <c r="G7068" s="14" t="str">
        <f t="shared" si="1440"/>
        <v>Avg of 4 NM Projects</v>
      </c>
      <c r="H7068" s="15">
        <f t="shared" si="1429"/>
        <v>9</v>
      </c>
      <c r="I7068" s="93">
        <v>101.11500000000001</v>
      </c>
      <c r="J7068">
        <f t="shared" si="1430"/>
        <v>0.56806179775280907</v>
      </c>
      <c r="K7068" s="4">
        <v>15.21</v>
      </c>
      <c r="L7068" s="4">
        <v>14.57</v>
      </c>
      <c r="M7068" s="16">
        <f t="shared" si="1431"/>
        <v>1.4732455500000001</v>
      </c>
      <c r="N7068">
        <f t="shared" si="1432"/>
        <v>0</v>
      </c>
      <c r="O7068">
        <f t="shared" si="1433"/>
        <v>1</v>
      </c>
      <c r="P7068" s="63">
        <f t="shared" si="1434"/>
        <v>0</v>
      </c>
    </row>
    <row r="7069" spans="1:18" x14ac:dyDescent="0.3">
      <c r="A7069">
        <f t="shared" si="1435"/>
        <v>2019</v>
      </c>
      <c r="B7069">
        <f t="shared" si="1436"/>
        <v>6</v>
      </c>
      <c r="C7069">
        <f t="shared" si="1437"/>
        <v>22</v>
      </c>
      <c r="D7069">
        <f t="shared" si="1438"/>
        <v>1</v>
      </c>
      <c r="E7069" t="str">
        <f t="shared" si="1439"/>
        <v>OFF</v>
      </c>
      <c r="F7069" s="13">
        <f t="shared" ref="F7069:F7132" si="1441">+F7045+1</f>
        <v>43638</v>
      </c>
      <c r="G7069" s="14" t="str">
        <f t="shared" si="1440"/>
        <v>Avg of 4 NM Projects</v>
      </c>
      <c r="H7069" s="15">
        <f t="shared" ref="H7069:H7132" si="1442">H7045</f>
        <v>10</v>
      </c>
      <c r="I7069" s="93">
        <v>121.22</v>
      </c>
      <c r="J7069">
        <f t="shared" si="1430"/>
        <v>0.68101123595505619</v>
      </c>
      <c r="K7069" s="4">
        <v>16.059999999999999</v>
      </c>
      <c r="L7069" s="4">
        <v>14.27</v>
      </c>
      <c r="M7069" s="16">
        <f t="shared" si="1431"/>
        <v>1.7298093999999999</v>
      </c>
      <c r="N7069">
        <f t="shared" si="1432"/>
        <v>0</v>
      </c>
      <c r="O7069">
        <f t="shared" si="1433"/>
        <v>1</v>
      </c>
      <c r="P7069" s="63">
        <f t="shared" si="1434"/>
        <v>0</v>
      </c>
    </row>
    <row r="7070" spans="1:18" x14ac:dyDescent="0.3">
      <c r="A7070">
        <f t="shared" si="1435"/>
        <v>2019</v>
      </c>
      <c r="B7070">
        <f t="shared" si="1436"/>
        <v>6</v>
      </c>
      <c r="C7070">
        <f t="shared" si="1437"/>
        <v>22</v>
      </c>
      <c r="D7070">
        <f t="shared" si="1438"/>
        <v>1</v>
      </c>
      <c r="E7070" t="str">
        <f t="shared" si="1439"/>
        <v>OFF</v>
      </c>
      <c r="F7070" s="13">
        <f t="shared" si="1441"/>
        <v>43638</v>
      </c>
      <c r="G7070" s="14" t="str">
        <f t="shared" si="1440"/>
        <v>Avg of 4 NM Projects</v>
      </c>
      <c r="H7070" s="15">
        <f t="shared" si="1442"/>
        <v>11</v>
      </c>
      <c r="I7070" s="93">
        <v>143.1</v>
      </c>
      <c r="J7070">
        <f t="shared" si="1430"/>
        <v>0.80393258426966285</v>
      </c>
      <c r="K7070" s="4">
        <v>17.45</v>
      </c>
      <c r="L7070" s="4">
        <v>12.49</v>
      </c>
      <c r="M7070" s="16">
        <f t="shared" si="1431"/>
        <v>1.7873189999999999</v>
      </c>
      <c r="N7070">
        <f t="shared" si="1432"/>
        <v>0</v>
      </c>
      <c r="O7070">
        <f t="shared" si="1433"/>
        <v>1</v>
      </c>
      <c r="P7070" s="63">
        <f t="shared" si="1434"/>
        <v>0</v>
      </c>
    </row>
    <row r="7071" spans="1:18" x14ac:dyDescent="0.3">
      <c r="A7071">
        <f t="shared" si="1435"/>
        <v>2019</v>
      </c>
      <c r="B7071">
        <f t="shared" si="1436"/>
        <v>6</v>
      </c>
      <c r="C7071">
        <f t="shared" si="1437"/>
        <v>22</v>
      </c>
      <c r="D7071">
        <f t="shared" si="1438"/>
        <v>1</v>
      </c>
      <c r="E7071" t="str">
        <f t="shared" si="1439"/>
        <v>OFF</v>
      </c>
      <c r="F7071" s="13">
        <f t="shared" si="1441"/>
        <v>43638</v>
      </c>
      <c r="G7071" s="14" t="str">
        <f t="shared" si="1440"/>
        <v>Avg of 4 NM Projects</v>
      </c>
      <c r="H7071" s="15">
        <f t="shared" si="1442"/>
        <v>12</v>
      </c>
      <c r="I7071" s="93">
        <v>149.505</v>
      </c>
      <c r="J7071">
        <f t="shared" si="1430"/>
        <v>0.83991573033707867</v>
      </c>
      <c r="K7071" s="4">
        <v>17.77</v>
      </c>
      <c r="L7071" s="4">
        <v>13.42</v>
      </c>
      <c r="M7071" s="16">
        <f t="shared" si="1431"/>
        <v>2.0063570999999998</v>
      </c>
      <c r="N7071">
        <f t="shared" si="1432"/>
        <v>0</v>
      </c>
      <c r="O7071">
        <f t="shared" si="1433"/>
        <v>1</v>
      </c>
      <c r="P7071" s="63">
        <f t="shared" si="1434"/>
        <v>0</v>
      </c>
    </row>
    <row r="7072" spans="1:18" x14ac:dyDescent="0.3">
      <c r="A7072">
        <f t="shared" si="1435"/>
        <v>2019</v>
      </c>
      <c r="B7072">
        <f t="shared" si="1436"/>
        <v>6</v>
      </c>
      <c r="C7072">
        <f t="shared" si="1437"/>
        <v>22</v>
      </c>
      <c r="D7072">
        <f t="shared" si="1438"/>
        <v>1</v>
      </c>
      <c r="E7072" t="str">
        <f t="shared" si="1439"/>
        <v>OFF</v>
      </c>
      <c r="F7072" s="13">
        <f t="shared" si="1441"/>
        <v>43638</v>
      </c>
      <c r="G7072" s="14" t="str">
        <f t="shared" si="1440"/>
        <v>Avg of 4 NM Projects</v>
      </c>
      <c r="H7072" s="15">
        <f t="shared" si="1442"/>
        <v>13</v>
      </c>
      <c r="I7072" s="93">
        <v>147.71</v>
      </c>
      <c r="J7072">
        <f t="shared" si="1430"/>
        <v>0.82983146067415736</v>
      </c>
      <c r="K7072" s="4">
        <v>19.7</v>
      </c>
      <c r="L7072" s="4">
        <v>13.77</v>
      </c>
      <c r="M7072" s="16">
        <f t="shared" si="1431"/>
        <v>2.0339667000000001</v>
      </c>
      <c r="N7072">
        <f t="shared" si="1432"/>
        <v>0</v>
      </c>
      <c r="O7072">
        <f t="shared" si="1433"/>
        <v>1</v>
      </c>
      <c r="P7072" s="63">
        <f t="shared" si="1434"/>
        <v>0</v>
      </c>
    </row>
    <row r="7073" spans="1:18" x14ac:dyDescent="0.3">
      <c r="A7073">
        <f t="shared" si="1435"/>
        <v>2019</v>
      </c>
      <c r="B7073">
        <f t="shared" si="1436"/>
        <v>6</v>
      </c>
      <c r="C7073">
        <f t="shared" si="1437"/>
        <v>22</v>
      </c>
      <c r="D7073">
        <f t="shared" si="1438"/>
        <v>1</v>
      </c>
      <c r="E7073" t="str">
        <f t="shared" si="1439"/>
        <v>OFF</v>
      </c>
      <c r="F7073" s="13">
        <f t="shared" si="1441"/>
        <v>43638</v>
      </c>
      <c r="G7073" s="14" t="str">
        <f t="shared" si="1440"/>
        <v>Avg of 4 NM Projects</v>
      </c>
      <c r="H7073" s="15">
        <f t="shared" si="1442"/>
        <v>14</v>
      </c>
      <c r="I7073" s="93">
        <v>142.33500000000001</v>
      </c>
      <c r="J7073">
        <f t="shared" si="1430"/>
        <v>0.79963483146067416</v>
      </c>
      <c r="K7073" s="4">
        <v>19.940000000000001</v>
      </c>
      <c r="L7073" s="4">
        <v>15.81</v>
      </c>
      <c r="M7073" s="16">
        <f t="shared" si="1431"/>
        <v>2.2503163499999999</v>
      </c>
      <c r="N7073">
        <f t="shared" si="1432"/>
        <v>0</v>
      </c>
      <c r="O7073">
        <f t="shared" si="1433"/>
        <v>1</v>
      </c>
      <c r="P7073" s="63">
        <f t="shared" si="1434"/>
        <v>0</v>
      </c>
    </row>
    <row r="7074" spans="1:18" x14ac:dyDescent="0.3">
      <c r="A7074">
        <f t="shared" si="1435"/>
        <v>2019</v>
      </c>
      <c r="B7074">
        <f t="shared" si="1436"/>
        <v>6</v>
      </c>
      <c r="C7074">
        <f t="shared" si="1437"/>
        <v>22</v>
      </c>
      <c r="D7074">
        <f t="shared" si="1438"/>
        <v>1</v>
      </c>
      <c r="E7074" t="str">
        <f t="shared" si="1439"/>
        <v>OFF</v>
      </c>
      <c r="F7074" s="13">
        <f t="shared" si="1441"/>
        <v>43638</v>
      </c>
      <c r="G7074" s="14" t="str">
        <f t="shared" si="1440"/>
        <v>Avg of 4 NM Projects</v>
      </c>
      <c r="H7074" s="15">
        <f t="shared" si="1442"/>
        <v>15</v>
      </c>
      <c r="I7074" s="93">
        <v>126.84500000000001</v>
      </c>
      <c r="J7074">
        <f t="shared" si="1430"/>
        <v>0.7126123595505619</v>
      </c>
      <c r="K7074" s="4">
        <v>19.239999999999998</v>
      </c>
      <c r="L7074" s="4">
        <v>15.67</v>
      </c>
      <c r="M7074" s="16">
        <f t="shared" si="1431"/>
        <v>1.9876611500000001</v>
      </c>
      <c r="N7074">
        <f t="shared" si="1432"/>
        <v>0</v>
      </c>
      <c r="O7074">
        <f t="shared" si="1433"/>
        <v>1</v>
      </c>
      <c r="P7074" s="63">
        <f t="shared" si="1434"/>
        <v>0</v>
      </c>
    </row>
    <row r="7075" spans="1:18" x14ac:dyDescent="0.3">
      <c r="A7075">
        <f t="shared" si="1435"/>
        <v>2019</v>
      </c>
      <c r="B7075">
        <f t="shared" si="1436"/>
        <v>6</v>
      </c>
      <c r="C7075">
        <f t="shared" si="1437"/>
        <v>22</v>
      </c>
      <c r="D7075">
        <f t="shared" si="1438"/>
        <v>1</v>
      </c>
      <c r="E7075" t="str">
        <f t="shared" si="1439"/>
        <v>OFF</v>
      </c>
      <c r="F7075" s="13">
        <f t="shared" si="1441"/>
        <v>43638</v>
      </c>
      <c r="G7075" s="14" t="str">
        <f t="shared" si="1440"/>
        <v>Avg of 4 NM Projects</v>
      </c>
      <c r="H7075" s="15">
        <f t="shared" si="1442"/>
        <v>16</v>
      </c>
      <c r="I7075" s="93">
        <v>121.34</v>
      </c>
      <c r="J7075">
        <f t="shared" si="1430"/>
        <v>0.68168539325842703</v>
      </c>
      <c r="K7075" s="4">
        <v>19.78</v>
      </c>
      <c r="L7075" s="4">
        <v>15.92</v>
      </c>
      <c r="M7075" s="16">
        <f t="shared" si="1431"/>
        <v>1.9317328</v>
      </c>
      <c r="N7075">
        <f t="shared" si="1432"/>
        <v>0</v>
      </c>
      <c r="O7075">
        <f t="shared" si="1433"/>
        <v>1</v>
      </c>
      <c r="P7075" s="63">
        <f t="shared" si="1434"/>
        <v>0</v>
      </c>
    </row>
    <row r="7076" spans="1:18" x14ac:dyDescent="0.3">
      <c r="A7076">
        <f t="shared" si="1435"/>
        <v>2019</v>
      </c>
      <c r="B7076">
        <f t="shared" si="1436"/>
        <v>6</v>
      </c>
      <c r="C7076">
        <f t="shared" si="1437"/>
        <v>22</v>
      </c>
      <c r="D7076">
        <f t="shared" si="1438"/>
        <v>1</v>
      </c>
      <c r="E7076" t="str">
        <f t="shared" si="1439"/>
        <v>OFF</v>
      </c>
      <c r="F7076" s="13">
        <f t="shared" si="1441"/>
        <v>43638</v>
      </c>
      <c r="G7076" s="14" t="str">
        <f t="shared" si="1440"/>
        <v>Avg of 4 NM Projects</v>
      </c>
      <c r="H7076" s="15">
        <f t="shared" si="1442"/>
        <v>17</v>
      </c>
      <c r="I7076" s="93">
        <v>98.045000000000002</v>
      </c>
      <c r="J7076">
        <f t="shared" si="1430"/>
        <v>0.55081460674157301</v>
      </c>
      <c r="K7076" s="4">
        <v>21.16</v>
      </c>
      <c r="L7076" s="4">
        <v>15.54</v>
      </c>
      <c r="M7076" s="16">
        <f t="shared" si="1431"/>
        <v>1.5236192999999998</v>
      </c>
      <c r="N7076">
        <f t="shared" si="1432"/>
        <v>0</v>
      </c>
      <c r="O7076">
        <f t="shared" si="1433"/>
        <v>1</v>
      </c>
      <c r="P7076" s="63">
        <f t="shared" si="1434"/>
        <v>0</v>
      </c>
    </row>
    <row r="7077" spans="1:18" x14ac:dyDescent="0.3">
      <c r="A7077">
        <f t="shared" si="1435"/>
        <v>2019</v>
      </c>
      <c r="B7077">
        <f t="shared" si="1436"/>
        <v>6</v>
      </c>
      <c r="C7077">
        <f t="shared" si="1437"/>
        <v>22</v>
      </c>
      <c r="D7077">
        <f t="shared" si="1438"/>
        <v>1</v>
      </c>
      <c r="E7077" t="str">
        <f t="shared" si="1439"/>
        <v>OFF</v>
      </c>
      <c r="F7077" s="13">
        <f t="shared" si="1441"/>
        <v>43638</v>
      </c>
      <c r="G7077" s="14" t="str">
        <f t="shared" si="1440"/>
        <v>Avg of 4 NM Projects</v>
      </c>
      <c r="H7077" s="15">
        <f t="shared" si="1442"/>
        <v>18</v>
      </c>
      <c r="I7077" s="93">
        <v>66.039999999999992</v>
      </c>
      <c r="J7077">
        <f t="shared" si="1430"/>
        <v>0.37101123595505614</v>
      </c>
      <c r="K7077" s="4">
        <v>23.78</v>
      </c>
      <c r="L7077" s="4">
        <v>16.54</v>
      </c>
      <c r="M7077" s="16">
        <f t="shared" si="1431"/>
        <v>1.0923015999999999</v>
      </c>
      <c r="N7077">
        <f t="shared" si="1432"/>
        <v>0</v>
      </c>
      <c r="O7077">
        <f t="shared" si="1433"/>
        <v>0</v>
      </c>
      <c r="P7077" s="63">
        <f t="shared" si="1434"/>
        <v>0</v>
      </c>
    </row>
    <row r="7078" spans="1:18" x14ac:dyDescent="0.3">
      <c r="A7078">
        <f t="shared" si="1435"/>
        <v>2019</v>
      </c>
      <c r="B7078">
        <f t="shared" si="1436"/>
        <v>6</v>
      </c>
      <c r="C7078">
        <f t="shared" si="1437"/>
        <v>22</v>
      </c>
      <c r="D7078">
        <f t="shared" si="1438"/>
        <v>1</v>
      </c>
      <c r="E7078" t="str">
        <f t="shared" si="1439"/>
        <v>OFF</v>
      </c>
      <c r="F7078" s="13">
        <f t="shared" si="1441"/>
        <v>43638</v>
      </c>
      <c r="G7078" s="14" t="str">
        <f t="shared" si="1440"/>
        <v>Avg of 4 NM Projects</v>
      </c>
      <c r="H7078" s="15">
        <f t="shared" si="1442"/>
        <v>19</v>
      </c>
      <c r="I7078" s="93">
        <v>30.344999999999999</v>
      </c>
      <c r="J7078">
        <f t="shared" si="1430"/>
        <v>0.17047752808988764</v>
      </c>
      <c r="K7078" s="4">
        <v>24</v>
      </c>
      <c r="L7078" s="4">
        <v>17.09</v>
      </c>
      <c r="M7078" s="16">
        <f t="shared" si="1431"/>
        <v>0.51859604999999998</v>
      </c>
      <c r="N7078">
        <f t="shared" si="1432"/>
        <v>0</v>
      </c>
      <c r="O7078">
        <f t="shared" si="1433"/>
        <v>0</v>
      </c>
      <c r="P7078" s="63">
        <f t="shared" si="1434"/>
        <v>0</v>
      </c>
    </row>
    <row r="7079" spans="1:18" x14ac:dyDescent="0.3">
      <c r="A7079">
        <f t="shared" si="1435"/>
        <v>2019</v>
      </c>
      <c r="B7079">
        <f t="shared" si="1436"/>
        <v>6</v>
      </c>
      <c r="C7079">
        <f t="shared" si="1437"/>
        <v>22</v>
      </c>
      <c r="D7079">
        <f t="shared" si="1438"/>
        <v>1</v>
      </c>
      <c r="E7079" t="str">
        <f t="shared" si="1439"/>
        <v>OFF</v>
      </c>
      <c r="F7079" s="13">
        <f t="shared" si="1441"/>
        <v>43638</v>
      </c>
      <c r="G7079" s="14" t="str">
        <f t="shared" si="1440"/>
        <v>Avg of 4 NM Projects</v>
      </c>
      <c r="H7079" s="15">
        <f t="shared" si="1442"/>
        <v>20</v>
      </c>
      <c r="I7079" s="93">
        <v>10.37</v>
      </c>
      <c r="J7079">
        <f t="shared" si="1430"/>
        <v>5.8258426966292132E-2</v>
      </c>
      <c r="K7079" s="4">
        <v>22.11</v>
      </c>
      <c r="L7079" s="4">
        <v>15.76</v>
      </c>
      <c r="M7079" s="16">
        <f t="shared" si="1431"/>
        <v>0.1634312</v>
      </c>
      <c r="N7079">
        <f t="shared" si="1432"/>
        <v>0</v>
      </c>
      <c r="O7079">
        <f t="shared" si="1433"/>
        <v>0</v>
      </c>
      <c r="P7079" s="63">
        <f t="shared" si="1434"/>
        <v>0</v>
      </c>
    </row>
    <row r="7080" spans="1:18" x14ac:dyDescent="0.3">
      <c r="A7080">
        <f t="shared" si="1435"/>
        <v>2019</v>
      </c>
      <c r="B7080">
        <f t="shared" si="1436"/>
        <v>6</v>
      </c>
      <c r="C7080">
        <f t="shared" si="1437"/>
        <v>22</v>
      </c>
      <c r="D7080">
        <f t="shared" si="1438"/>
        <v>1</v>
      </c>
      <c r="E7080" t="str">
        <f t="shared" si="1439"/>
        <v>OFF</v>
      </c>
      <c r="F7080" s="13">
        <f t="shared" si="1441"/>
        <v>43638</v>
      </c>
      <c r="G7080" s="14" t="str">
        <f t="shared" si="1440"/>
        <v>Avg of 4 NM Projects</v>
      </c>
      <c r="H7080" s="15">
        <f t="shared" si="1442"/>
        <v>21</v>
      </c>
      <c r="I7080" s="93">
        <v>1.165</v>
      </c>
      <c r="J7080">
        <f t="shared" si="1430"/>
        <v>6.544943820224719E-3</v>
      </c>
      <c r="K7080" s="4">
        <v>22.05</v>
      </c>
      <c r="L7080" s="4">
        <v>15.95</v>
      </c>
      <c r="M7080" s="16">
        <f t="shared" si="1431"/>
        <v>1.8581750000000001E-2</v>
      </c>
      <c r="N7080">
        <f t="shared" si="1432"/>
        <v>0</v>
      </c>
      <c r="O7080">
        <f t="shared" si="1433"/>
        <v>0</v>
      </c>
      <c r="P7080" s="63">
        <f t="shared" si="1434"/>
        <v>0</v>
      </c>
    </row>
    <row r="7081" spans="1:18" x14ac:dyDescent="0.3">
      <c r="A7081">
        <f t="shared" si="1435"/>
        <v>2019</v>
      </c>
      <c r="B7081">
        <f t="shared" si="1436"/>
        <v>6</v>
      </c>
      <c r="C7081">
        <f t="shared" si="1437"/>
        <v>22</v>
      </c>
      <c r="D7081">
        <f t="shared" si="1438"/>
        <v>1</v>
      </c>
      <c r="E7081" t="str">
        <f t="shared" si="1439"/>
        <v>OFF</v>
      </c>
      <c r="F7081" s="13">
        <f t="shared" si="1441"/>
        <v>43638</v>
      </c>
      <c r="G7081" s="14" t="str">
        <f t="shared" si="1440"/>
        <v>Avg of 4 NM Projects</v>
      </c>
      <c r="H7081" s="15">
        <f t="shared" si="1442"/>
        <v>22</v>
      </c>
      <c r="I7081" s="93">
        <v>0</v>
      </c>
      <c r="J7081">
        <f t="shared" si="1430"/>
        <v>0</v>
      </c>
      <c r="K7081" s="4">
        <v>21.47</v>
      </c>
      <c r="L7081" s="4">
        <v>15.74</v>
      </c>
      <c r="M7081" s="16">
        <f t="shared" si="1431"/>
        <v>0</v>
      </c>
      <c r="N7081">
        <f t="shared" si="1432"/>
        <v>1</v>
      </c>
      <c r="O7081">
        <f t="shared" si="1433"/>
        <v>0</v>
      </c>
      <c r="P7081" s="63">
        <f t="shared" si="1434"/>
        <v>0</v>
      </c>
    </row>
    <row r="7082" spans="1:18" x14ac:dyDescent="0.3">
      <c r="A7082">
        <f t="shared" si="1435"/>
        <v>2019</v>
      </c>
      <c r="B7082">
        <f t="shared" si="1436"/>
        <v>6</v>
      </c>
      <c r="C7082">
        <f t="shared" si="1437"/>
        <v>22</v>
      </c>
      <c r="D7082">
        <f t="shared" si="1438"/>
        <v>1</v>
      </c>
      <c r="E7082" t="str">
        <f t="shared" si="1439"/>
        <v>OFF</v>
      </c>
      <c r="F7082" s="13">
        <f t="shared" si="1441"/>
        <v>43638</v>
      </c>
      <c r="G7082" s="14" t="str">
        <f t="shared" si="1440"/>
        <v>Avg of 4 NM Projects</v>
      </c>
      <c r="H7082" s="15">
        <f t="shared" si="1442"/>
        <v>23</v>
      </c>
      <c r="I7082" s="93">
        <v>0</v>
      </c>
      <c r="J7082">
        <f t="shared" si="1430"/>
        <v>0</v>
      </c>
      <c r="K7082" s="4">
        <v>19.12</v>
      </c>
      <c r="L7082" s="4">
        <v>13.17</v>
      </c>
      <c r="M7082" s="16">
        <f t="shared" si="1431"/>
        <v>0</v>
      </c>
      <c r="N7082">
        <f t="shared" si="1432"/>
        <v>1</v>
      </c>
      <c r="O7082">
        <f t="shared" si="1433"/>
        <v>0</v>
      </c>
      <c r="P7082" s="63">
        <f t="shared" si="1434"/>
        <v>0</v>
      </c>
    </row>
    <row r="7083" spans="1:18" x14ac:dyDescent="0.3">
      <c r="A7083">
        <f t="shared" si="1435"/>
        <v>2019</v>
      </c>
      <c r="B7083">
        <f t="shared" si="1436"/>
        <v>6</v>
      </c>
      <c r="C7083">
        <f t="shared" si="1437"/>
        <v>22</v>
      </c>
      <c r="D7083">
        <f t="shared" si="1438"/>
        <v>1</v>
      </c>
      <c r="E7083" t="str">
        <f t="shared" si="1439"/>
        <v>OFF</v>
      </c>
      <c r="F7083" s="13">
        <f t="shared" si="1441"/>
        <v>43638</v>
      </c>
      <c r="G7083" s="14" t="str">
        <f t="shared" si="1440"/>
        <v>Avg of 4 NM Projects</v>
      </c>
      <c r="H7083" s="15">
        <f t="shared" si="1442"/>
        <v>24</v>
      </c>
      <c r="I7083" s="93">
        <v>-0.13</v>
      </c>
      <c r="J7083">
        <f t="shared" si="1430"/>
        <v>-7.3033707865168538E-4</v>
      </c>
      <c r="K7083" s="4">
        <v>18.52</v>
      </c>
      <c r="L7083" s="4">
        <v>10.54</v>
      </c>
      <c r="M7083" s="16">
        <f t="shared" si="1431"/>
        <v>-1.3701999999999998E-3</v>
      </c>
      <c r="N7083">
        <f t="shared" si="1432"/>
        <v>0</v>
      </c>
      <c r="O7083">
        <f t="shared" si="1433"/>
        <v>0</v>
      </c>
      <c r="P7083" s="63">
        <f t="shared" si="1434"/>
        <v>0</v>
      </c>
    </row>
    <row r="7084" spans="1:18" x14ac:dyDescent="0.3">
      <c r="A7084">
        <f t="shared" si="1435"/>
        <v>2019</v>
      </c>
      <c r="B7084">
        <f t="shared" si="1436"/>
        <v>6</v>
      </c>
      <c r="C7084">
        <f t="shared" si="1437"/>
        <v>23</v>
      </c>
      <c r="D7084">
        <f t="shared" si="1438"/>
        <v>2</v>
      </c>
      <c r="E7084" t="str">
        <f t="shared" si="1439"/>
        <v>OFF</v>
      </c>
      <c r="F7084" s="13">
        <f t="shared" si="1441"/>
        <v>43639</v>
      </c>
      <c r="G7084" s="14" t="str">
        <f t="shared" si="1440"/>
        <v>Avg of 4 NM Projects</v>
      </c>
      <c r="H7084" s="15">
        <f t="shared" si="1442"/>
        <v>1</v>
      </c>
      <c r="I7084" s="93">
        <v>-0.26</v>
      </c>
      <c r="J7084">
        <f t="shared" si="1430"/>
        <v>-1.4606741573033708E-3</v>
      </c>
      <c r="K7084" s="4">
        <v>16.170000000000002</v>
      </c>
      <c r="L7084" s="4">
        <v>10.19</v>
      </c>
      <c r="M7084" s="16">
        <f t="shared" si="1431"/>
        <v>-2.6494000000000001E-3</v>
      </c>
      <c r="N7084">
        <f t="shared" si="1432"/>
        <v>0</v>
      </c>
      <c r="O7084">
        <f t="shared" si="1433"/>
        <v>0</v>
      </c>
      <c r="P7084" s="63">
        <f t="shared" si="1434"/>
        <v>0</v>
      </c>
      <c r="Q7084" s="34"/>
      <c r="R7084" s="34"/>
    </row>
    <row r="7085" spans="1:18" x14ac:dyDescent="0.3">
      <c r="A7085">
        <f t="shared" si="1435"/>
        <v>2019</v>
      </c>
      <c r="B7085">
        <f t="shared" si="1436"/>
        <v>6</v>
      </c>
      <c r="C7085">
        <f t="shared" si="1437"/>
        <v>23</v>
      </c>
      <c r="D7085">
        <f t="shared" si="1438"/>
        <v>2</v>
      </c>
      <c r="E7085" t="str">
        <f t="shared" si="1439"/>
        <v>OFF</v>
      </c>
      <c r="F7085" s="13">
        <f t="shared" si="1441"/>
        <v>43639</v>
      </c>
      <c r="G7085" s="14" t="str">
        <f t="shared" si="1440"/>
        <v>Avg of 4 NM Projects</v>
      </c>
      <c r="H7085" s="15">
        <f t="shared" si="1442"/>
        <v>2</v>
      </c>
      <c r="I7085" s="93">
        <v>0</v>
      </c>
      <c r="J7085">
        <f t="shared" si="1430"/>
        <v>0</v>
      </c>
      <c r="K7085" s="4">
        <v>14.06</v>
      </c>
      <c r="L7085" s="4">
        <v>11.72</v>
      </c>
      <c r="M7085" s="16">
        <f t="shared" si="1431"/>
        <v>0</v>
      </c>
      <c r="N7085">
        <f t="shared" si="1432"/>
        <v>1</v>
      </c>
      <c r="O7085">
        <f t="shared" si="1433"/>
        <v>0</v>
      </c>
      <c r="P7085" s="63">
        <f t="shared" si="1434"/>
        <v>0</v>
      </c>
    </row>
    <row r="7086" spans="1:18" x14ac:dyDescent="0.3">
      <c r="A7086">
        <f t="shared" si="1435"/>
        <v>2019</v>
      </c>
      <c r="B7086">
        <f t="shared" si="1436"/>
        <v>6</v>
      </c>
      <c r="C7086">
        <f t="shared" si="1437"/>
        <v>23</v>
      </c>
      <c r="D7086">
        <f t="shared" si="1438"/>
        <v>2</v>
      </c>
      <c r="E7086" t="str">
        <f t="shared" si="1439"/>
        <v>OFF</v>
      </c>
      <c r="F7086" s="13">
        <f t="shared" si="1441"/>
        <v>43639</v>
      </c>
      <c r="G7086" s="14" t="str">
        <f t="shared" si="1440"/>
        <v>Avg of 4 NM Projects</v>
      </c>
      <c r="H7086" s="15">
        <f t="shared" si="1442"/>
        <v>3</v>
      </c>
      <c r="I7086" s="93">
        <v>0</v>
      </c>
      <c r="J7086">
        <f t="shared" si="1430"/>
        <v>0</v>
      </c>
      <c r="K7086" s="4">
        <v>13.77</v>
      </c>
      <c r="L7086" s="4">
        <v>12.91</v>
      </c>
      <c r="M7086" s="16">
        <f t="shared" si="1431"/>
        <v>0</v>
      </c>
      <c r="N7086">
        <f t="shared" si="1432"/>
        <v>1</v>
      </c>
      <c r="O7086">
        <f t="shared" si="1433"/>
        <v>0</v>
      </c>
      <c r="P7086" s="63">
        <f t="shared" si="1434"/>
        <v>0</v>
      </c>
    </row>
    <row r="7087" spans="1:18" x14ac:dyDescent="0.3">
      <c r="A7087">
        <f t="shared" si="1435"/>
        <v>2019</v>
      </c>
      <c r="B7087">
        <f t="shared" si="1436"/>
        <v>6</v>
      </c>
      <c r="C7087">
        <f t="shared" si="1437"/>
        <v>23</v>
      </c>
      <c r="D7087">
        <f t="shared" si="1438"/>
        <v>2</v>
      </c>
      <c r="E7087" t="str">
        <f t="shared" si="1439"/>
        <v>OFF</v>
      </c>
      <c r="F7087" s="13">
        <f t="shared" si="1441"/>
        <v>43639</v>
      </c>
      <c r="G7087" s="14" t="str">
        <f t="shared" si="1440"/>
        <v>Avg of 4 NM Projects</v>
      </c>
      <c r="H7087" s="15">
        <f t="shared" si="1442"/>
        <v>4</v>
      </c>
      <c r="I7087" s="93">
        <v>-0.26</v>
      </c>
      <c r="J7087">
        <f t="shared" si="1430"/>
        <v>-1.4606741573033708E-3</v>
      </c>
      <c r="K7087" s="4">
        <v>12.06</v>
      </c>
      <c r="L7087" s="4">
        <v>4.05</v>
      </c>
      <c r="M7087" s="16">
        <f t="shared" si="1431"/>
        <v>-1.0529999999999999E-3</v>
      </c>
      <c r="N7087">
        <f t="shared" si="1432"/>
        <v>0</v>
      </c>
      <c r="O7087">
        <f t="shared" si="1433"/>
        <v>0</v>
      </c>
      <c r="P7087" s="63">
        <f t="shared" si="1434"/>
        <v>0</v>
      </c>
    </row>
    <row r="7088" spans="1:18" x14ac:dyDescent="0.3">
      <c r="A7088">
        <f t="shared" si="1435"/>
        <v>2019</v>
      </c>
      <c r="B7088">
        <f t="shared" si="1436"/>
        <v>6</v>
      </c>
      <c r="C7088">
        <f t="shared" si="1437"/>
        <v>23</v>
      </c>
      <c r="D7088">
        <f t="shared" si="1438"/>
        <v>2</v>
      </c>
      <c r="E7088" t="str">
        <f t="shared" si="1439"/>
        <v>OFF</v>
      </c>
      <c r="F7088" s="13">
        <f t="shared" si="1441"/>
        <v>43639</v>
      </c>
      <c r="G7088" s="14" t="str">
        <f t="shared" si="1440"/>
        <v>Avg of 4 NM Projects</v>
      </c>
      <c r="H7088" s="15">
        <f t="shared" si="1442"/>
        <v>5</v>
      </c>
      <c r="I7088" s="93">
        <v>-0.26</v>
      </c>
      <c r="J7088">
        <f t="shared" si="1430"/>
        <v>-1.4606741573033708E-3</v>
      </c>
      <c r="K7088" s="4">
        <v>10.91</v>
      </c>
      <c r="L7088" s="4">
        <v>14.43</v>
      </c>
      <c r="M7088" s="16">
        <f t="shared" si="1431"/>
        <v>-3.7518000000000004E-3</v>
      </c>
      <c r="N7088">
        <f t="shared" si="1432"/>
        <v>0</v>
      </c>
      <c r="O7088">
        <f t="shared" si="1433"/>
        <v>0</v>
      </c>
      <c r="P7088" s="63">
        <f t="shared" si="1434"/>
        <v>0</v>
      </c>
    </row>
    <row r="7089" spans="1:16" x14ac:dyDescent="0.3">
      <c r="A7089">
        <f t="shared" si="1435"/>
        <v>2019</v>
      </c>
      <c r="B7089">
        <f t="shared" si="1436"/>
        <v>6</v>
      </c>
      <c r="C7089">
        <f t="shared" si="1437"/>
        <v>23</v>
      </c>
      <c r="D7089">
        <f t="shared" si="1438"/>
        <v>2</v>
      </c>
      <c r="E7089" t="str">
        <f t="shared" si="1439"/>
        <v>OFF</v>
      </c>
      <c r="F7089" s="13">
        <f t="shared" si="1441"/>
        <v>43639</v>
      </c>
      <c r="G7089" s="14" t="str">
        <f t="shared" si="1440"/>
        <v>Avg of 4 NM Projects</v>
      </c>
      <c r="H7089" s="15">
        <f t="shared" si="1442"/>
        <v>6</v>
      </c>
      <c r="I7089" s="93">
        <v>0.77500000000000002</v>
      </c>
      <c r="J7089">
        <f t="shared" si="1430"/>
        <v>4.3539325842696626E-3</v>
      </c>
      <c r="K7089" s="4">
        <v>9.1199999999999992</v>
      </c>
      <c r="L7089" s="4">
        <v>-4.07</v>
      </c>
      <c r="M7089" s="16">
        <f t="shared" si="1431"/>
        <v>-3.1542500000000004E-3</v>
      </c>
      <c r="N7089">
        <f t="shared" si="1432"/>
        <v>0</v>
      </c>
      <c r="O7089">
        <f t="shared" si="1433"/>
        <v>0</v>
      </c>
      <c r="P7089" s="63">
        <f t="shared" si="1434"/>
        <v>0</v>
      </c>
    </row>
    <row r="7090" spans="1:16" x14ac:dyDescent="0.3">
      <c r="A7090">
        <f t="shared" si="1435"/>
        <v>2019</v>
      </c>
      <c r="B7090">
        <f t="shared" si="1436"/>
        <v>6</v>
      </c>
      <c r="C7090">
        <f t="shared" si="1437"/>
        <v>23</v>
      </c>
      <c r="D7090">
        <f t="shared" si="1438"/>
        <v>2</v>
      </c>
      <c r="E7090" t="str">
        <f t="shared" si="1439"/>
        <v>OFF</v>
      </c>
      <c r="F7090" s="13">
        <f t="shared" si="1441"/>
        <v>43639</v>
      </c>
      <c r="G7090" s="14" t="str">
        <f t="shared" si="1440"/>
        <v>Avg of 4 NM Projects</v>
      </c>
      <c r="H7090" s="15">
        <f t="shared" si="1442"/>
        <v>7</v>
      </c>
      <c r="I7090" s="93">
        <v>11.774999999999999</v>
      </c>
      <c r="J7090">
        <f t="shared" si="1430"/>
        <v>6.6151685393258414E-2</v>
      </c>
      <c r="K7090" s="4">
        <v>8.3000000000000007</v>
      </c>
      <c r="L7090" s="4">
        <v>-20.190000000000001</v>
      </c>
      <c r="M7090" s="16">
        <f t="shared" si="1431"/>
        <v>-0.23773724999999998</v>
      </c>
      <c r="N7090">
        <f t="shared" si="1432"/>
        <v>0</v>
      </c>
      <c r="O7090">
        <f t="shared" si="1433"/>
        <v>0</v>
      </c>
      <c r="P7090" s="63">
        <f t="shared" si="1434"/>
        <v>0</v>
      </c>
    </row>
    <row r="7091" spans="1:16" x14ac:dyDescent="0.3">
      <c r="A7091">
        <f t="shared" si="1435"/>
        <v>2019</v>
      </c>
      <c r="B7091">
        <f t="shared" si="1436"/>
        <v>6</v>
      </c>
      <c r="C7091">
        <f t="shared" si="1437"/>
        <v>23</v>
      </c>
      <c r="D7091">
        <f t="shared" si="1438"/>
        <v>2</v>
      </c>
      <c r="E7091" t="str">
        <f t="shared" si="1439"/>
        <v>ON</v>
      </c>
      <c r="F7091" s="13">
        <f t="shared" si="1441"/>
        <v>43639</v>
      </c>
      <c r="G7091" s="14" t="str">
        <f t="shared" si="1440"/>
        <v>Avg of 4 NM Projects</v>
      </c>
      <c r="H7091" s="15">
        <f t="shared" si="1442"/>
        <v>8</v>
      </c>
      <c r="I7091" s="93">
        <v>48.379999999999995</v>
      </c>
      <c r="J7091">
        <f t="shared" si="1430"/>
        <v>0.27179775280898871</v>
      </c>
      <c r="K7091" s="4">
        <v>9.98</v>
      </c>
      <c r="L7091" s="4">
        <v>10.65</v>
      </c>
      <c r="M7091" s="16">
        <f t="shared" si="1431"/>
        <v>0.51524700000000001</v>
      </c>
      <c r="N7091">
        <f t="shared" si="1432"/>
        <v>0</v>
      </c>
      <c r="O7091">
        <f t="shared" si="1433"/>
        <v>0</v>
      </c>
      <c r="P7091" s="63">
        <f t="shared" si="1434"/>
        <v>0</v>
      </c>
    </row>
    <row r="7092" spans="1:16" x14ac:dyDescent="0.3">
      <c r="A7092">
        <f t="shared" si="1435"/>
        <v>2019</v>
      </c>
      <c r="B7092">
        <f t="shared" si="1436"/>
        <v>6</v>
      </c>
      <c r="C7092">
        <f t="shared" si="1437"/>
        <v>23</v>
      </c>
      <c r="D7092">
        <f t="shared" si="1438"/>
        <v>2</v>
      </c>
      <c r="E7092" t="str">
        <f t="shared" si="1439"/>
        <v>ON</v>
      </c>
      <c r="F7092" s="13">
        <f t="shared" si="1441"/>
        <v>43639</v>
      </c>
      <c r="G7092" s="14" t="str">
        <f t="shared" si="1440"/>
        <v>Avg of 4 NM Projects</v>
      </c>
      <c r="H7092" s="15">
        <f t="shared" si="1442"/>
        <v>9</v>
      </c>
      <c r="I7092" s="93">
        <v>75.52000000000001</v>
      </c>
      <c r="J7092">
        <f t="shared" si="1430"/>
        <v>0.42426966292134838</v>
      </c>
      <c r="K7092" s="4">
        <v>13.28</v>
      </c>
      <c r="L7092" s="4">
        <v>15.12</v>
      </c>
      <c r="M7092" s="16">
        <f t="shared" si="1431"/>
        <v>1.1418624000000002</v>
      </c>
      <c r="N7092">
        <f t="shared" si="1432"/>
        <v>0</v>
      </c>
      <c r="O7092">
        <f t="shared" si="1433"/>
        <v>0</v>
      </c>
      <c r="P7092" s="63">
        <f t="shared" si="1434"/>
        <v>0</v>
      </c>
    </row>
    <row r="7093" spans="1:16" x14ac:dyDescent="0.3">
      <c r="A7093">
        <f t="shared" si="1435"/>
        <v>2019</v>
      </c>
      <c r="B7093">
        <f t="shared" si="1436"/>
        <v>6</v>
      </c>
      <c r="C7093">
        <f t="shared" si="1437"/>
        <v>23</v>
      </c>
      <c r="D7093">
        <f t="shared" si="1438"/>
        <v>2</v>
      </c>
      <c r="E7093" t="str">
        <f t="shared" si="1439"/>
        <v>ON</v>
      </c>
      <c r="F7093" s="13">
        <f t="shared" si="1441"/>
        <v>43639</v>
      </c>
      <c r="G7093" s="14" t="str">
        <f t="shared" si="1440"/>
        <v>Avg of 4 NM Projects</v>
      </c>
      <c r="H7093" s="15">
        <f t="shared" si="1442"/>
        <v>10</v>
      </c>
      <c r="I7093" s="93">
        <v>80</v>
      </c>
      <c r="J7093">
        <f t="shared" si="1430"/>
        <v>0.449438202247191</v>
      </c>
      <c r="K7093" s="4">
        <v>14.43</v>
      </c>
      <c r="L7093" s="4">
        <v>14.51</v>
      </c>
      <c r="M7093" s="16">
        <f t="shared" si="1431"/>
        <v>1.1608000000000001</v>
      </c>
      <c r="N7093">
        <f t="shared" si="1432"/>
        <v>0</v>
      </c>
      <c r="O7093">
        <f t="shared" si="1433"/>
        <v>0</v>
      </c>
      <c r="P7093" s="63">
        <f t="shared" si="1434"/>
        <v>0</v>
      </c>
    </row>
    <row r="7094" spans="1:16" x14ac:dyDescent="0.3">
      <c r="A7094">
        <f t="shared" si="1435"/>
        <v>2019</v>
      </c>
      <c r="B7094">
        <f t="shared" si="1436"/>
        <v>6</v>
      </c>
      <c r="C7094">
        <f t="shared" si="1437"/>
        <v>23</v>
      </c>
      <c r="D7094">
        <f t="shared" si="1438"/>
        <v>2</v>
      </c>
      <c r="E7094" t="str">
        <f t="shared" si="1439"/>
        <v>ON</v>
      </c>
      <c r="F7094" s="13">
        <f t="shared" si="1441"/>
        <v>43639</v>
      </c>
      <c r="G7094" s="14" t="str">
        <f t="shared" si="1440"/>
        <v>Avg of 4 NM Projects</v>
      </c>
      <c r="H7094" s="15">
        <f t="shared" si="1442"/>
        <v>11</v>
      </c>
      <c r="I7094" s="93">
        <v>88.694999999999993</v>
      </c>
      <c r="J7094">
        <f t="shared" si="1430"/>
        <v>0.49828651685393255</v>
      </c>
      <c r="K7094" s="4">
        <v>16.96</v>
      </c>
      <c r="L7094" s="4">
        <v>14.39</v>
      </c>
      <c r="M7094" s="16">
        <f t="shared" si="1431"/>
        <v>1.27632105</v>
      </c>
      <c r="N7094">
        <f t="shared" si="1432"/>
        <v>0</v>
      </c>
      <c r="O7094">
        <f t="shared" si="1433"/>
        <v>0</v>
      </c>
      <c r="P7094" s="63">
        <f t="shared" si="1434"/>
        <v>0</v>
      </c>
    </row>
    <row r="7095" spans="1:16" x14ac:dyDescent="0.3">
      <c r="A7095">
        <f t="shared" si="1435"/>
        <v>2019</v>
      </c>
      <c r="B7095">
        <f t="shared" si="1436"/>
        <v>6</v>
      </c>
      <c r="C7095">
        <f t="shared" si="1437"/>
        <v>23</v>
      </c>
      <c r="D7095">
        <f t="shared" si="1438"/>
        <v>2</v>
      </c>
      <c r="E7095" t="str">
        <f t="shared" si="1439"/>
        <v>ON</v>
      </c>
      <c r="F7095" s="13">
        <f t="shared" si="1441"/>
        <v>43639</v>
      </c>
      <c r="G7095" s="14" t="str">
        <f t="shared" si="1440"/>
        <v>Avg of 4 NM Projects</v>
      </c>
      <c r="H7095" s="15">
        <f t="shared" si="1442"/>
        <v>12</v>
      </c>
      <c r="I7095" s="93">
        <v>94.85499999999999</v>
      </c>
      <c r="J7095">
        <f t="shared" si="1430"/>
        <v>0.53289325842696622</v>
      </c>
      <c r="K7095" s="4">
        <v>17.82</v>
      </c>
      <c r="L7095" s="4">
        <v>14.94</v>
      </c>
      <c r="M7095" s="16">
        <f t="shared" si="1431"/>
        <v>1.4171336999999999</v>
      </c>
      <c r="N7095">
        <f t="shared" si="1432"/>
        <v>0</v>
      </c>
      <c r="O7095">
        <f t="shared" si="1433"/>
        <v>1</v>
      </c>
      <c r="P7095" s="63">
        <f t="shared" si="1434"/>
        <v>0</v>
      </c>
    </row>
    <row r="7096" spans="1:16" x14ac:dyDescent="0.3">
      <c r="A7096">
        <f t="shared" si="1435"/>
        <v>2019</v>
      </c>
      <c r="B7096">
        <f t="shared" si="1436"/>
        <v>6</v>
      </c>
      <c r="C7096">
        <f t="shared" si="1437"/>
        <v>23</v>
      </c>
      <c r="D7096">
        <f t="shared" si="1438"/>
        <v>2</v>
      </c>
      <c r="E7096" t="str">
        <f t="shared" si="1439"/>
        <v>ON</v>
      </c>
      <c r="F7096" s="13">
        <f t="shared" si="1441"/>
        <v>43639</v>
      </c>
      <c r="G7096" s="14" t="str">
        <f t="shared" si="1440"/>
        <v>Avg of 4 NM Projects</v>
      </c>
      <c r="H7096" s="15">
        <f t="shared" si="1442"/>
        <v>13</v>
      </c>
      <c r="I7096" s="93">
        <v>104.06500000000001</v>
      </c>
      <c r="J7096">
        <f t="shared" si="1430"/>
        <v>0.58463483146067419</v>
      </c>
      <c r="K7096" s="4">
        <v>18.239999999999998</v>
      </c>
      <c r="L7096" s="4">
        <v>14</v>
      </c>
      <c r="M7096" s="16">
        <f t="shared" si="1431"/>
        <v>1.4569100000000001</v>
      </c>
      <c r="N7096">
        <f t="shared" si="1432"/>
        <v>0</v>
      </c>
      <c r="O7096">
        <f t="shared" si="1433"/>
        <v>1</v>
      </c>
      <c r="P7096" s="63">
        <f t="shared" si="1434"/>
        <v>0</v>
      </c>
    </row>
    <row r="7097" spans="1:16" x14ac:dyDescent="0.3">
      <c r="A7097">
        <f t="shared" si="1435"/>
        <v>2019</v>
      </c>
      <c r="B7097">
        <f t="shared" si="1436"/>
        <v>6</v>
      </c>
      <c r="C7097">
        <f t="shared" si="1437"/>
        <v>23</v>
      </c>
      <c r="D7097">
        <f t="shared" si="1438"/>
        <v>2</v>
      </c>
      <c r="E7097" t="str">
        <f t="shared" si="1439"/>
        <v>ON</v>
      </c>
      <c r="F7097" s="13">
        <f t="shared" si="1441"/>
        <v>43639</v>
      </c>
      <c r="G7097" s="14" t="str">
        <f t="shared" si="1440"/>
        <v>Avg of 4 NM Projects</v>
      </c>
      <c r="H7097" s="15">
        <f t="shared" si="1442"/>
        <v>14</v>
      </c>
      <c r="I7097" s="93">
        <v>86.399999999999991</v>
      </c>
      <c r="J7097">
        <f t="shared" si="1430"/>
        <v>0.48539325842696623</v>
      </c>
      <c r="K7097" s="4">
        <v>20.63</v>
      </c>
      <c r="L7097" s="4">
        <v>14.56</v>
      </c>
      <c r="M7097" s="16">
        <f t="shared" si="1431"/>
        <v>1.257984</v>
      </c>
      <c r="N7097">
        <f t="shared" si="1432"/>
        <v>0</v>
      </c>
      <c r="O7097">
        <f t="shared" si="1433"/>
        <v>0</v>
      </c>
      <c r="P7097" s="63">
        <f t="shared" si="1434"/>
        <v>0</v>
      </c>
    </row>
    <row r="7098" spans="1:16" x14ac:dyDescent="0.3">
      <c r="A7098">
        <f t="shared" si="1435"/>
        <v>2019</v>
      </c>
      <c r="B7098">
        <f t="shared" si="1436"/>
        <v>6</v>
      </c>
      <c r="C7098">
        <f t="shared" si="1437"/>
        <v>23</v>
      </c>
      <c r="D7098">
        <f t="shared" si="1438"/>
        <v>2</v>
      </c>
      <c r="E7098" t="str">
        <f t="shared" si="1439"/>
        <v>ON</v>
      </c>
      <c r="F7098" s="13">
        <f t="shared" si="1441"/>
        <v>43639</v>
      </c>
      <c r="G7098" s="14" t="str">
        <f t="shared" si="1440"/>
        <v>Avg of 4 NM Projects</v>
      </c>
      <c r="H7098" s="15">
        <f t="shared" si="1442"/>
        <v>15</v>
      </c>
      <c r="I7098" s="93">
        <v>106.63</v>
      </c>
      <c r="J7098">
        <f t="shared" si="1430"/>
        <v>0.59904494382022466</v>
      </c>
      <c r="K7098" s="4">
        <v>20.239999999999998</v>
      </c>
      <c r="L7098" s="4">
        <v>5.89</v>
      </c>
      <c r="M7098" s="16">
        <f t="shared" si="1431"/>
        <v>0.62805069999999985</v>
      </c>
      <c r="N7098">
        <f t="shared" si="1432"/>
        <v>0</v>
      </c>
      <c r="O7098">
        <f t="shared" si="1433"/>
        <v>1</v>
      </c>
      <c r="P7098" s="63">
        <f t="shared" si="1434"/>
        <v>0</v>
      </c>
    </row>
    <row r="7099" spans="1:16" x14ac:dyDescent="0.3">
      <c r="A7099">
        <f t="shared" si="1435"/>
        <v>2019</v>
      </c>
      <c r="B7099">
        <f t="shared" si="1436"/>
        <v>6</v>
      </c>
      <c r="C7099">
        <f t="shared" si="1437"/>
        <v>23</v>
      </c>
      <c r="D7099">
        <f t="shared" si="1438"/>
        <v>2</v>
      </c>
      <c r="E7099" t="str">
        <f t="shared" si="1439"/>
        <v>ON</v>
      </c>
      <c r="F7099" s="13">
        <f t="shared" si="1441"/>
        <v>43639</v>
      </c>
      <c r="G7099" s="14" t="str">
        <f t="shared" si="1440"/>
        <v>Avg of 4 NM Projects</v>
      </c>
      <c r="H7099" s="15">
        <f t="shared" si="1442"/>
        <v>16</v>
      </c>
      <c r="I7099" s="93">
        <v>94.585000000000008</v>
      </c>
      <c r="J7099">
        <f t="shared" si="1430"/>
        <v>0.53137640449438206</v>
      </c>
      <c r="K7099" s="4">
        <v>22.02</v>
      </c>
      <c r="L7099" s="4">
        <v>15.14</v>
      </c>
      <c r="M7099" s="16">
        <f t="shared" si="1431"/>
        <v>1.4320169</v>
      </c>
      <c r="N7099">
        <f t="shared" si="1432"/>
        <v>0</v>
      </c>
      <c r="O7099">
        <f t="shared" si="1433"/>
        <v>1</v>
      </c>
      <c r="P7099" s="63">
        <f t="shared" si="1434"/>
        <v>0</v>
      </c>
    </row>
    <row r="7100" spans="1:16" x14ac:dyDescent="0.3">
      <c r="A7100">
        <f t="shared" si="1435"/>
        <v>2019</v>
      </c>
      <c r="B7100">
        <f t="shared" si="1436"/>
        <v>6</v>
      </c>
      <c r="C7100">
        <f t="shared" si="1437"/>
        <v>23</v>
      </c>
      <c r="D7100">
        <f t="shared" si="1438"/>
        <v>2</v>
      </c>
      <c r="E7100" t="str">
        <f t="shared" si="1439"/>
        <v>ON</v>
      </c>
      <c r="F7100" s="13">
        <f t="shared" si="1441"/>
        <v>43639</v>
      </c>
      <c r="G7100" s="14" t="str">
        <f t="shared" si="1440"/>
        <v>Avg of 4 NM Projects</v>
      </c>
      <c r="H7100" s="15">
        <f t="shared" si="1442"/>
        <v>17</v>
      </c>
      <c r="I7100" s="93">
        <v>73.47</v>
      </c>
      <c r="J7100">
        <f t="shared" si="1430"/>
        <v>0.41275280898876404</v>
      </c>
      <c r="K7100" s="4">
        <v>24</v>
      </c>
      <c r="L7100" s="4">
        <v>23.92</v>
      </c>
      <c r="M7100" s="16">
        <f t="shared" si="1431"/>
        <v>1.7574024000000001</v>
      </c>
      <c r="N7100">
        <f t="shared" si="1432"/>
        <v>0</v>
      </c>
      <c r="O7100">
        <f t="shared" si="1433"/>
        <v>0</v>
      </c>
      <c r="P7100" s="63">
        <f t="shared" si="1434"/>
        <v>0</v>
      </c>
    </row>
    <row r="7101" spans="1:16" x14ac:dyDescent="0.3">
      <c r="A7101">
        <f t="shared" si="1435"/>
        <v>2019</v>
      </c>
      <c r="B7101">
        <f t="shared" si="1436"/>
        <v>6</v>
      </c>
      <c r="C7101">
        <f t="shared" si="1437"/>
        <v>23</v>
      </c>
      <c r="D7101">
        <f t="shared" si="1438"/>
        <v>2</v>
      </c>
      <c r="E7101" t="str">
        <f t="shared" si="1439"/>
        <v>ON</v>
      </c>
      <c r="F7101" s="13">
        <f t="shared" si="1441"/>
        <v>43639</v>
      </c>
      <c r="G7101" s="14" t="str">
        <f t="shared" si="1440"/>
        <v>Avg of 4 NM Projects</v>
      </c>
      <c r="H7101" s="15">
        <f t="shared" si="1442"/>
        <v>18</v>
      </c>
      <c r="I7101" s="93">
        <v>51.074999999999996</v>
      </c>
      <c r="J7101">
        <f t="shared" si="1430"/>
        <v>0.28693820224719097</v>
      </c>
      <c r="K7101" s="4">
        <v>28.69</v>
      </c>
      <c r="L7101" s="4">
        <v>24.19</v>
      </c>
      <c r="M7101" s="16">
        <f t="shared" si="1431"/>
        <v>1.23550425</v>
      </c>
      <c r="N7101">
        <f t="shared" si="1432"/>
        <v>0</v>
      </c>
      <c r="O7101">
        <f t="shared" si="1433"/>
        <v>0</v>
      </c>
      <c r="P7101" s="63">
        <f t="shared" si="1434"/>
        <v>0</v>
      </c>
    </row>
    <row r="7102" spans="1:16" x14ac:dyDescent="0.3">
      <c r="A7102">
        <f t="shared" si="1435"/>
        <v>2019</v>
      </c>
      <c r="B7102">
        <f t="shared" si="1436"/>
        <v>6</v>
      </c>
      <c r="C7102">
        <f t="shared" si="1437"/>
        <v>23</v>
      </c>
      <c r="D7102">
        <f t="shared" si="1438"/>
        <v>2</v>
      </c>
      <c r="E7102" t="str">
        <f t="shared" si="1439"/>
        <v>ON</v>
      </c>
      <c r="F7102" s="13">
        <f t="shared" si="1441"/>
        <v>43639</v>
      </c>
      <c r="G7102" s="14" t="str">
        <f t="shared" si="1440"/>
        <v>Avg of 4 NM Projects</v>
      </c>
      <c r="H7102" s="15">
        <f t="shared" si="1442"/>
        <v>19</v>
      </c>
      <c r="I7102" s="93">
        <v>22.914999999999999</v>
      </c>
      <c r="J7102">
        <f t="shared" si="1430"/>
        <v>0.12873595505617977</v>
      </c>
      <c r="K7102" s="4">
        <v>28.9</v>
      </c>
      <c r="L7102" s="4">
        <v>29.15</v>
      </c>
      <c r="M7102" s="16">
        <f t="shared" si="1431"/>
        <v>0.66797224999999993</v>
      </c>
      <c r="N7102">
        <f t="shared" si="1432"/>
        <v>0</v>
      </c>
      <c r="O7102">
        <f t="shared" si="1433"/>
        <v>0</v>
      </c>
      <c r="P7102" s="63">
        <f t="shared" si="1434"/>
        <v>0</v>
      </c>
    </row>
    <row r="7103" spans="1:16" x14ac:dyDescent="0.3">
      <c r="A7103">
        <f t="shared" si="1435"/>
        <v>2019</v>
      </c>
      <c r="B7103">
        <f t="shared" si="1436"/>
        <v>6</v>
      </c>
      <c r="C7103">
        <f t="shared" si="1437"/>
        <v>23</v>
      </c>
      <c r="D7103">
        <f t="shared" si="1438"/>
        <v>2</v>
      </c>
      <c r="E7103" t="str">
        <f t="shared" si="1439"/>
        <v>ON</v>
      </c>
      <c r="F7103" s="13">
        <f t="shared" si="1441"/>
        <v>43639</v>
      </c>
      <c r="G7103" s="14" t="str">
        <f t="shared" si="1440"/>
        <v>Avg of 4 NM Projects</v>
      </c>
      <c r="H7103" s="15">
        <f t="shared" si="1442"/>
        <v>20</v>
      </c>
      <c r="I7103" s="93">
        <v>6.6550000000000002</v>
      </c>
      <c r="J7103">
        <f t="shared" si="1430"/>
        <v>3.7387640449438202E-2</v>
      </c>
      <c r="K7103" s="4">
        <v>23.94</v>
      </c>
      <c r="L7103" s="4">
        <v>28.48</v>
      </c>
      <c r="M7103" s="16">
        <f t="shared" si="1431"/>
        <v>0.18953439999999999</v>
      </c>
      <c r="N7103">
        <f t="shared" si="1432"/>
        <v>0</v>
      </c>
      <c r="O7103">
        <f t="shared" si="1433"/>
        <v>0</v>
      </c>
      <c r="P7103" s="63">
        <f t="shared" si="1434"/>
        <v>0</v>
      </c>
    </row>
    <row r="7104" spans="1:16" x14ac:dyDescent="0.3">
      <c r="A7104">
        <f t="shared" si="1435"/>
        <v>2019</v>
      </c>
      <c r="B7104">
        <f t="shared" si="1436"/>
        <v>6</v>
      </c>
      <c r="C7104">
        <f t="shared" si="1437"/>
        <v>23</v>
      </c>
      <c r="D7104">
        <f t="shared" si="1438"/>
        <v>2</v>
      </c>
      <c r="E7104" t="str">
        <f t="shared" si="1439"/>
        <v>ON</v>
      </c>
      <c r="F7104" s="13">
        <f t="shared" si="1441"/>
        <v>43639</v>
      </c>
      <c r="G7104" s="14" t="str">
        <f t="shared" si="1440"/>
        <v>Avg of 4 NM Projects</v>
      </c>
      <c r="H7104" s="15">
        <f t="shared" si="1442"/>
        <v>21</v>
      </c>
      <c r="I7104" s="93">
        <v>0.13</v>
      </c>
      <c r="J7104">
        <f t="shared" si="1430"/>
        <v>7.3033707865168538E-4</v>
      </c>
      <c r="K7104" s="4">
        <v>23.7</v>
      </c>
      <c r="L7104" s="4">
        <v>28.2</v>
      </c>
      <c r="M7104" s="16">
        <f t="shared" si="1431"/>
        <v>3.666E-3</v>
      </c>
      <c r="N7104">
        <f t="shared" si="1432"/>
        <v>0</v>
      </c>
      <c r="O7104">
        <f t="shared" si="1433"/>
        <v>0</v>
      </c>
      <c r="P7104" s="63">
        <f t="shared" si="1434"/>
        <v>0</v>
      </c>
    </row>
    <row r="7105" spans="1:18" x14ac:dyDescent="0.3">
      <c r="A7105">
        <f t="shared" si="1435"/>
        <v>2019</v>
      </c>
      <c r="B7105">
        <f t="shared" si="1436"/>
        <v>6</v>
      </c>
      <c r="C7105">
        <f t="shared" si="1437"/>
        <v>23</v>
      </c>
      <c r="D7105">
        <f t="shared" si="1438"/>
        <v>2</v>
      </c>
      <c r="E7105" t="str">
        <f t="shared" si="1439"/>
        <v>ON</v>
      </c>
      <c r="F7105" s="13">
        <f t="shared" si="1441"/>
        <v>43639</v>
      </c>
      <c r="G7105" s="14" t="str">
        <f t="shared" si="1440"/>
        <v>Avg of 4 NM Projects</v>
      </c>
      <c r="H7105" s="15">
        <f t="shared" si="1442"/>
        <v>22</v>
      </c>
      <c r="I7105" s="93">
        <v>0</v>
      </c>
      <c r="J7105">
        <f t="shared" si="1430"/>
        <v>0</v>
      </c>
      <c r="K7105" s="4">
        <v>22.06</v>
      </c>
      <c r="L7105" s="4">
        <v>26.18</v>
      </c>
      <c r="M7105" s="16">
        <f t="shared" si="1431"/>
        <v>0</v>
      </c>
      <c r="N7105">
        <f t="shared" si="1432"/>
        <v>1</v>
      </c>
      <c r="O7105">
        <f t="shared" si="1433"/>
        <v>0</v>
      </c>
      <c r="P7105" s="63">
        <f t="shared" si="1434"/>
        <v>0</v>
      </c>
    </row>
    <row r="7106" spans="1:18" x14ac:dyDescent="0.3">
      <c r="A7106">
        <f t="shared" si="1435"/>
        <v>2019</v>
      </c>
      <c r="B7106">
        <f t="shared" si="1436"/>
        <v>6</v>
      </c>
      <c r="C7106">
        <f t="shared" si="1437"/>
        <v>23</v>
      </c>
      <c r="D7106">
        <f t="shared" si="1438"/>
        <v>2</v>
      </c>
      <c r="E7106" t="str">
        <f t="shared" si="1439"/>
        <v>ON</v>
      </c>
      <c r="F7106" s="13">
        <f t="shared" si="1441"/>
        <v>43639</v>
      </c>
      <c r="G7106" s="14" t="str">
        <f t="shared" si="1440"/>
        <v>Avg of 4 NM Projects</v>
      </c>
      <c r="H7106" s="15">
        <f t="shared" si="1442"/>
        <v>23</v>
      </c>
      <c r="I7106" s="93">
        <v>-0.13</v>
      </c>
      <c r="J7106">
        <f t="shared" si="1430"/>
        <v>-7.3033707865168538E-4</v>
      </c>
      <c r="K7106" s="4">
        <v>18.04</v>
      </c>
      <c r="L7106" s="4">
        <v>28.02</v>
      </c>
      <c r="M7106" s="16">
        <f t="shared" si="1431"/>
        <v>-3.6426000000000002E-3</v>
      </c>
      <c r="N7106">
        <f t="shared" si="1432"/>
        <v>0</v>
      </c>
      <c r="O7106">
        <f t="shared" si="1433"/>
        <v>0</v>
      </c>
      <c r="P7106" s="63">
        <f t="shared" si="1434"/>
        <v>0</v>
      </c>
    </row>
    <row r="7107" spans="1:18" x14ac:dyDescent="0.3">
      <c r="A7107">
        <f t="shared" si="1435"/>
        <v>2019</v>
      </c>
      <c r="B7107">
        <f t="shared" si="1436"/>
        <v>6</v>
      </c>
      <c r="C7107">
        <f t="shared" si="1437"/>
        <v>23</v>
      </c>
      <c r="D7107">
        <f t="shared" si="1438"/>
        <v>2</v>
      </c>
      <c r="E7107" t="str">
        <f t="shared" si="1439"/>
        <v>OFF</v>
      </c>
      <c r="F7107" s="13">
        <f t="shared" si="1441"/>
        <v>43639</v>
      </c>
      <c r="G7107" s="14" t="str">
        <f t="shared" si="1440"/>
        <v>Avg of 4 NM Projects</v>
      </c>
      <c r="H7107" s="15">
        <f t="shared" si="1442"/>
        <v>24</v>
      </c>
      <c r="I7107" s="93">
        <v>0</v>
      </c>
      <c r="J7107">
        <f t="shared" si="1430"/>
        <v>0</v>
      </c>
      <c r="K7107" s="4">
        <v>17.5</v>
      </c>
      <c r="L7107" s="4">
        <v>27.94</v>
      </c>
      <c r="M7107" s="16">
        <f t="shared" si="1431"/>
        <v>0</v>
      </c>
      <c r="N7107">
        <f t="shared" si="1432"/>
        <v>1</v>
      </c>
      <c r="O7107">
        <f t="shared" si="1433"/>
        <v>0</v>
      </c>
      <c r="P7107" s="63">
        <f t="shared" si="1434"/>
        <v>0</v>
      </c>
    </row>
    <row r="7108" spans="1:18" x14ac:dyDescent="0.3">
      <c r="A7108">
        <f t="shared" si="1435"/>
        <v>2019</v>
      </c>
      <c r="B7108">
        <f t="shared" si="1436"/>
        <v>6</v>
      </c>
      <c r="C7108">
        <f t="shared" si="1437"/>
        <v>24</v>
      </c>
      <c r="D7108">
        <f t="shared" si="1438"/>
        <v>3</v>
      </c>
      <c r="E7108" t="str">
        <f t="shared" si="1439"/>
        <v>OFF</v>
      </c>
      <c r="F7108" s="13">
        <f t="shared" si="1441"/>
        <v>43640</v>
      </c>
      <c r="G7108" s="14" t="str">
        <f t="shared" si="1440"/>
        <v>Avg of 4 NM Projects</v>
      </c>
      <c r="H7108" s="15">
        <f t="shared" si="1442"/>
        <v>1</v>
      </c>
      <c r="I7108" s="93">
        <v>-0.26</v>
      </c>
      <c r="J7108">
        <f t="shared" ref="J7108:J7171" si="1443">+I7108/$I$1</f>
        <v>-1.4606741573033708E-3</v>
      </c>
      <c r="K7108" s="4">
        <v>19.7</v>
      </c>
      <c r="L7108" s="4">
        <v>23.25</v>
      </c>
      <c r="M7108" s="16">
        <f t="shared" ref="M7108:M7171" si="1444">+L7108*I7108/1000</f>
        <v>-6.045E-3</v>
      </c>
      <c r="N7108">
        <f t="shared" ref="N7108:N7171" si="1445">+IF(I7108=0,1,0)</f>
        <v>0</v>
      </c>
      <c r="O7108">
        <f t="shared" ref="O7108:O7171" si="1446">+IF(I7108&gt;=0.5*$I$1,1,0)</f>
        <v>0</v>
      </c>
      <c r="P7108" s="63">
        <f t="shared" ref="P7108:P7171" si="1447">+IF(I7108&gt;MAX(I$3652:I$5859),1,0)</f>
        <v>0</v>
      </c>
      <c r="Q7108" s="34"/>
      <c r="R7108" s="34"/>
    </row>
    <row r="7109" spans="1:18" x14ac:dyDescent="0.3">
      <c r="A7109">
        <f t="shared" ref="A7109:A7172" si="1448">YEAR(F7109)</f>
        <v>2019</v>
      </c>
      <c r="B7109">
        <f t="shared" ref="B7109:B7172" si="1449">+MONTH(F7109)</f>
        <v>6</v>
      </c>
      <c r="C7109">
        <f t="shared" ref="C7109:C7172" si="1450">+DAY(F7109)</f>
        <v>24</v>
      </c>
      <c r="D7109">
        <f t="shared" ref="D7109:D7172" si="1451">WEEKDAY(C7109)</f>
        <v>3</v>
      </c>
      <c r="E7109" t="str">
        <f t="shared" ref="E7109:E7172" si="1452">IF(OR(D7109=1,D7109=7,H7109=1,H7109=2,H7109=3,H7109=4,H7109=5,H7109=6,H7109=7,H7109=24),"OFF","ON")</f>
        <v>OFF</v>
      </c>
      <c r="F7109" s="13">
        <f t="shared" si="1441"/>
        <v>43640</v>
      </c>
      <c r="G7109" s="14" t="str">
        <f t="shared" si="1440"/>
        <v>Avg of 4 NM Projects</v>
      </c>
      <c r="H7109" s="15">
        <f t="shared" si="1442"/>
        <v>2</v>
      </c>
      <c r="I7109" s="93">
        <v>0</v>
      </c>
      <c r="J7109">
        <f t="shared" si="1443"/>
        <v>0</v>
      </c>
      <c r="K7109" s="4">
        <v>14.99</v>
      </c>
      <c r="L7109" s="4">
        <v>16.399999999999999</v>
      </c>
      <c r="M7109" s="16">
        <f t="shared" si="1444"/>
        <v>0</v>
      </c>
      <c r="N7109">
        <f t="shared" si="1445"/>
        <v>1</v>
      </c>
      <c r="O7109">
        <f t="shared" si="1446"/>
        <v>0</v>
      </c>
      <c r="P7109" s="63">
        <f t="shared" si="1447"/>
        <v>0</v>
      </c>
    </row>
    <row r="7110" spans="1:18" x14ac:dyDescent="0.3">
      <c r="A7110">
        <f t="shared" si="1448"/>
        <v>2019</v>
      </c>
      <c r="B7110">
        <f t="shared" si="1449"/>
        <v>6</v>
      </c>
      <c r="C7110">
        <f t="shared" si="1450"/>
        <v>24</v>
      </c>
      <c r="D7110">
        <f t="shared" si="1451"/>
        <v>3</v>
      </c>
      <c r="E7110" t="str">
        <f t="shared" si="1452"/>
        <v>OFF</v>
      </c>
      <c r="F7110" s="13">
        <f t="shared" si="1441"/>
        <v>43640</v>
      </c>
      <c r="G7110" s="14" t="str">
        <f t="shared" ref="G7110:G7173" si="1453">+G7109</f>
        <v>Avg of 4 NM Projects</v>
      </c>
      <c r="H7110" s="15">
        <f t="shared" si="1442"/>
        <v>3</v>
      </c>
      <c r="I7110" s="93">
        <v>0</v>
      </c>
      <c r="J7110">
        <f t="shared" si="1443"/>
        <v>0</v>
      </c>
      <c r="K7110" s="4">
        <v>14.04</v>
      </c>
      <c r="L7110" s="4">
        <v>17.32</v>
      </c>
      <c r="M7110" s="16">
        <f t="shared" si="1444"/>
        <v>0</v>
      </c>
      <c r="N7110">
        <f t="shared" si="1445"/>
        <v>1</v>
      </c>
      <c r="O7110">
        <f t="shared" si="1446"/>
        <v>0</v>
      </c>
      <c r="P7110" s="63">
        <f t="shared" si="1447"/>
        <v>0</v>
      </c>
    </row>
    <row r="7111" spans="1:18" x14ac:dyDescent="0.3">
      <c r="A7111">
        <f t="shared" si="1448"/>
        <v>2019</v>
      </c>
      <c r="B7111">
        <f t="shared" si="1449"/>
        <v>6</v>
      </c>
      <c r="C7111">
        <f t="shared" si="1450"/>
        <v>24</v>
      </c>
      <c r="D7111">
        <f t="shared" si="1451"/>
        <v>3</v>
      </c>
      <c r="E7111" t="str">
        <f t="shared" si="1452"/>
        <v>OFF</v>
      </c>
      <c r="F7111" s="13">
        <f t="shared" si="1441"/>
        <v>43640</v>
      </c>
      <c r="G7111" s="14" t="str">
        <f t="shared" si="1453"/>
        <v>Avg of 4 NM Projects</v>
      </c>
      <c r="H7111" s="15">
        <f t="shared" si="1442"/>
        <v>4</v>
      </c>
      <c r="I7111" s="93">
        <v>-0.13</v>
      </c>
      <c r="J7111">
        <f t="shared" si="1443"/>
        <v>-7.3033707865168538E-4</v>
      </c>
      <c r="K7111" s="4">
        <v>13.57</v>
      </c>
      <c r="L7111" s="4">
        <v>16.11</v>
      </c>
      <c r="M7111" s="16">
        <f t="shared" si="1444"/>
        <v>-2.0942999999999999E-3</v>
      </c>
      <c r="N7111">
        <f t="shared" si="1445"/>
        <v>0</v>
      </c>
      <c r="O7111">
        <f t="shared" si="1446"/>
        <v>0</v>
      </c>
      <c r="P7111" s="63">
        <f t="shared" si="1447"/>
        <v>0</v>
      </c>
    </row>
    <row r="7112" spans="1:18" x14ac:dyDescent="0.3">
      <c r="A7112">
        <f t="shared" si="1448"/>
        <v>2019</v>
      </c>
      <c r="B7112">
        <f t="shared" si="1449"/>
        <v>6</v>
      </c>
      <c r="C7112">
        <f t="shared" si="1450"/>
        <v>24</v>
      </c>
      <c r="D7112">
        <f t="shared" si="1451"/>
        <v>3</v>
      </c>
      <c r="E7112" t="str">
        <f t="shared" si="1452"/>
        <v>OFF</v>
      </c>
      <c r="F7112" s="13">
        <f t="shared" si="1441"/>
        <v>43640</v>
      </c>
      <c r="G7112" s="14" t="str">
        <f t="shared" si="1453"/>
        <v>Avg of 4 NM Projects</v>
      </c>
      <c r="H7112" s="15">
        <f t="shared" si="1442"/>
        <v>5</v>
      </c>
      <c r="I7112" s="93">
        <v>-0.26</v>
      </c>
      <c r="J7112">
        <f t="shared" si="1443"/>
        <v>-1.4606741573033708E-3</v>
      </c>
      <c r="K7112" s="4">
        <v>13.56</v>
      </c>
      <c r="L7112" s="4">
        <v>15.83</v>
      </c>
      <c r="M7112" s="16">
        <f t="shared" si="1444"/>
        <v>-4.1158000000000002E-3</v>
      </c>
      <c r="N7112">
        <f t="shared" si="1445"/>
        <v>0</v>
      </c>
      <c r="O7112">
        <f t="shared" si="1446"/>
        <v>0</v>
      </c>
      <c r="P7112" s="63">
        <f t="shared" si="1447"/>
        <v>0</v>
      </c>
    </row>
    <row r="7113" spans="1:18" x14ac:dyDescent="0.3">
      <c r="A7113">
        <f t="shared" si="1448"/>
        <v>2019</v>
      </c>
      <c r="B7113">
        <f t="shared" si="1449"/>
        <v>6</v>
      </c>
      <c r="C7113">
        <f t="shared" si="1450"/>
        <v>24</v>
      </c>
      <c r="D7113">
        <f t="shared" si="1451"/>
        <v>3</v>
      </c>
      <c r="E7113" t="str">
        <f t="shared" si="1452"/>
        <v>OFF</v>
      </c>
      <c r="F7113" s="13">
        <f t="shared" si="1441"/>
        <v>43640</v>
      </c>
      <c r="G7113" s="14" t="str">
        <f t="shared" si="1453"/>
        <v>Avg of 4 NM Projects</v>
      </c>
      <c r="H7113" s="15">
        <f t="shared" si="1442"/>
        <v>6</v>
      </c>
      <c r="I7113" s="93">
        <v>0.255</v>
      </c>
      <c r="J7113">
        <f t="shared" si="1443"/>
        <v>1.4325842696629213E-3</v>
      </c>
      <c r="K7113" s="4">
        <v>14.39</v>
      </c>
      <c r="L7113" s="4">
        <v>19.739999999999998</v>
      </c>
      <c r="M7113" s="16">
        <f t="shared" si="1444"/>
        <v>5.0336999999999995E-3</v>
      </c>
      <c r="N7113">
        <f t="shared" si="1445"/>
        <v>0</v>
      </c>
      <c r="O7113">
        <f t="shared" si="1446"/>
        <v>0</v>
      </c>
      <c r="P7113" s="63">
        <f t="shared" si="1447"/>
        <v>0</v>
      </c>
    </row>
    <row r="7114" spans="1:18" x14ac:dyDescent="0.3">
      <c r="A7114">
        <f t="shared" si="1448"/>
        <v>2019</v>
      </c>
      <c r="B7114">
        <f t="shared" si="1449"/>
        <v>6</v>
      </c>
      <c r="C7114">
        <f t="shared" si="1450"/>
        <v>24</v>
      </c>
      <c r="D7114">
        <f t="shared" si="1451"/>
        <v>3</v>
      </c>
      <c r="E7114" t="str">
        <f t="shared" si="1452"/>
        <v>OFF</v>
      </c>
      <c r="F7114" s="13">
        <f t="shared" si="1441"/>
        <v>43640</v>
      </c>
      <c r="G7114" s="14" t="str">
        <f t="shared" si="1453"/>
        <v>Avg of 4 NM Projects</v>
      </c>
      <c r="H7114" s="15">
        <f t="shared" si="1442"/>
        <v>7</v>
      </c>
      <c r="I7114" s="93">
        <v>8.9600000000000009</v>
      </c>
      <c r="J7114">
        <f t="shared" si="1443"/>
        <v>5.03370786516854E-2</v>
      </c>
      <c r="K7114" s="4">
        <v>17.52</v>
      </c>
      <c r="L7114" s="4">
        <v>19.829999999999998</v>
      </c>
      <c r="M7114" s="16">
        <f t="shared" si="1444"/>
        <v>0.17767680000000002</v>
      </c>
      <c r="N7114">
        <f t="shared" si="1445"/>
        <v>0</v>
      </c>
      <c r="O7114">
        <f t="shared" si="1446"/>
        <v>0</v>
      </c>
      <c r="P7114" s="63">
        <f t="shared" si="1447"/>
        <v>0</v>
      </c>
    </row>
    <row r="7115" spans="1:18" x14ac:dyDescent="0.3">
      <c r="A7115">
        <f t="shared" si="1448"/>
        <v>2019</v>
      </c>
      <c r="B7115">
        <f t="shared" si="1449"/>
        <v>6</v>
      </c>
      <c r="C7115">
        <f t="shared" si="1450"/>
        <v>24</v>
      </c>
      <c r="D7115">
        <f t="shared" si="1451"/>
        <v>3</v>
      </c>
      <c r="E7115" t="str">
        <f t="shared" si="1452"/>
        <v>ON</v>
      </c>
      <c r="F7115" s="13">
        <f t="shared" si="1441"/>
        <v>43640</v>
      </c>
      <c r="G7115" s="14" t="str">
        <f t="shared" si="1453"/>
        <v>Avg of 4 NM Projects</v>
      </c>
      <c r="H7115" s="15">
        <f t="shared" si="1442"/>
        <v>8</v>
      </c>
      <c r="I7115" s="93">
        <v>36.344999999999999</v>
      </c>
      <c r="J7115">
        <f t="shared" si="1443"/>
        <v>0.20418539325842697</v>
      </c>
      <c r="K7115" s="4">
        <v>21.11</v>
      </c>
      <c r="L7115" s="4">
        <v>19.22</v>
      </c>
      <c r="M7115" s="16">
        <f t="shared" si="1444"/>
        <v>0.69855089999999997</v>
      </c>
      <c r="N7115">
        <f t="shared" si="1445"/>
        <v>0</v>
      </c>
      <c r="O7115">
        <f t="shared" si="1446"/>
        <v>0</v>
      </c>
      <c r="P7115" s="63">
        <f t="shared" si="1447"/>
        <v>0</v>
      </c>
    </row>
    <row r="7116" spans="1:18" x14ac:dyDescent="0.3">
      <c r="A7116">
        <f t="shared" si="1448"/>
        <v>2019</v>
      </c>
      <c r="B7116">
        <f t="shared" si="1449"/>
        <v>6</v>
      </c>
      <c r="C7116">
        <f t="shared" si="1450"/>
        <v>24</v>
      </c>
      <c r="D7116">
        <f t="shared" si="1451"/>
        <v>3</v>
      </c>
      <c r="E7116" t="str">
        <f t="shared" si="1452"/>
        <v>ON</v>
      </c>
      <c r="F7116" s="13">
        <f t="shared" si="1441"/>
        <v>43640</v>
      </c>
      <c r="G7116" s="14" t="str">
        <f t="shared" si="1453"/>
        <v>Avg of 4 NM Projects</v>
      </c>
      <c r="H7116" s="15">
        <f t="shared" si="1442"/>
        <v>9</v>
      </c>
      <c r="I7116" s="93">
        <v>56.96</v>
      </c>
      <c r="J7116">
        <f t="shared" si="1443"/>
        <v>0.32</v>
      </c>
      <c r="K7116" s="4">
        <v>19.79</v>
      </c>
      <c r="L7116" s="4">
        <v>19.02</v>
      </c>
      <c r="M7116" s="16">
        <f t="shared" si="1444"/>
        <v>1.0833792</v>
      </c>
      <c r="N7116">
        <f t="shared" si="1445"/>
        <v>0</v>
      </c>
      <c r="O7116">
        <f t="shared" si="1446"/>
        <v>0</v>
      </c>
      <c r="P7116" s="63">
        <f t="shared" si="1447"/>
        <v>0</v>
      </c>
    </row>
    <row r="7117" spans="1:18" x14ac:dyDescent="0.3">
      <c r="A7117">
        <f t="shared" si="1448"/>
        <v>2019</v>
      </c>
      <c r="B7117">
        <f t="shared" si="1449"/>
        <v>6</v>
      </c>
      <c r="C7117">
        <f t="shared" si="1450"/>
        <v>24</v>
      </c>
      <c r="D7117">
        <f t="shared" si="1451"/>
        <v>3</v>
      </c>
      <c r="E7117" t="str">
        <f t="shared" si="1452"/>
        <v>ON</v>
      </c>
      <c r="F7117" s="13">
        <f t="shared" si="1441"/>
        <v>43640</v>
      </c>
      <c r="G7117" s="14" t="str">
        <f t="shared" si="1453"/>
        <v>Avg of 4 NM Projects</v>
      </c>
      <c r="H7117" s="15">
        <f t="shared" si="1442"/>
        <v>10</v>
      </c>
      <c r="I7117" s="93">
        <v>73.349999999999994</v>
      </c>
      <c r="J7117">
        <f t="shared" si="1443"/>
        <v>0.4120786516853932</v>
      </c>
      <c r="K7117" s="4">
        <v>19.62</v>
      </c>
      <c r="L7117" s="4">
        <v>20.48</v>
      </c>
      <c r="M7117" s="16">
        <f t="shared" si="1444"/>
        <v>1.5022079999999998</v>
      </c>
      <c r="N7117">
        <f t="shared" si="1445"/>
        <v>0</v>
      </c>
      <c r="O7117">
        <f t="shared" si="1446"/>
        <v>0</v>
      </c>
      <c r="P7117" s="63">
        <f t="shared" si="1447"/>
        <v>0</v>
      </c>
    </row>
    <row r="7118" spans="1:18" x14ac:dyDescent="0.3">
      <c r="A7118">
        <f t="shared" si="1448"/>
        <v>2019</v>
      </c>
      <c r="B7118">
        <f t="shared" si="1449"/>
        <v>6</v>
      </c>
      <c r="C7118">
        <f t="shared" si="1450"/>
        <v>24</v>
      </c>
      <c r="D7118">
        <f t="shared" si="1451"/>
        <v>3</v>
      </c>
      <c r="E7118" t="str">
        <f t="shared" si="1452"/>
        <v>ON</v>
      </c>
      <c r="F7118" s="13">
        <f t="shared" si="1441"/>
        <v>43640</v>
      </c>
      <c r="G7118" s="14" t="str">
        <f t="shared" si="1453"/>
        <v>Avg of 4 NM Projects</v>
      </c>
      <c r="H7118" s="15">
        <f t="shared" si="1442"/>
        <v>11</v>
      </c>
      <c r="I7118" s="93">
        <v>100.22999999999999</v>
      </c>
      <c r="J7118">
        <f t="shared" si="1443"/>
        <v>0.56308988764044943</v>
      </c>
      <c r="K7118" s="4">
        <v>21.63</v>
      </c>
      <c r="L7118" s="4">
        <v>27.89</v>
      </c>
      <c r="M7118" s="16">
        <f t="shared" si="1444"/>
        <v>2.7954146999999998</v>
      </c>
      <c r="N7118">
        <f t="shared" si="1445"/>
        <v>0</v>
      </c>
      <c r="O7118">
        <f t="shared" si="1446"/>
        <v>1</v>
      </c>
      <c r="P7118" s="63">
        <f t="shared" si="1447"/>
        <v>0</v>
      </c>
    </row>
    <row r="7119" spans="1:18" x14ac:dyDescent="0.3">
      <c r="A7119">
        <f t="shared" si="1448"/>
        <v>2019</v>
      </c>
      <c r="B7119">
        <f t="shared" si="1449"/>
        <v>6</v>
      </c>
      <c r="C7119">
        <f t="shared" si="1450"/>
        <v>24</v>
      </c>
      <c r="D7119">
        <f t="shared" si="1451"/>
        <v>3</v>
      </c>
      <c r="E7119" t="str">
        <f t="shared" si="1452"/>
        <v>ON</v>
      </c>
      <c r="F7119" s="13">
        <f t="shared" si="1441"/>
        <v>43640</v>
      </c>
      <c r="G7119" s="14" t="str">
        <f t="shared" si="1453"/>
        <v>Avg of 4 NM Projects</v>
      </c>
      <c r="H7119" s="15">
        <f t="shared" si="1442"/>
        <v>12</v>
      </c>
      <c r="I7119" s="93">
        <v>102.905</v>
      </c>
      <c r="J7119">
        <f t="shared" si="1443"/>
        <v>0.57811797752808991</v>
      </c>
      <c r="K7119" s="4">
        <v>21.17</v>
      </c>
      <c r="L7119" s="4">
        <v>21.43</v>
      </c>
      <c r="M7119" s="16">
        <f t="shared" si="1444"/>
        <v>2.20525415</v>
      </c>
      <c r="N7119">
        <f t="shared" si="1445"/>
        <v>0</v>
      </c>
      <c r="O7119">
        <f t="shared" si="1446"/>
        <v>1</v>
      </c>
      <c r="P7119" s="63">
        <f t="shared" si="1447"/>
        <v>0</v>
      </c>
    </row>
    <row r="7120" spans="1:18" x14ac:dyDescent="0.3">
      <c r="A7120">
        <f t="shared" si="1448"/>
        <v>2019</v>
      </c>
      <c r="B7120">
        <f t="shared" si="1449"/>
        <v>6</v>
      </c>
      <c r="C7120">
        <f t="shared" si="1450"/>
        <v>24</v>
      </c>
      <c r="D7120">
        <f t="shared" si="1451"/>
        <v>3</v>
      </c>
      <c r="E7120" t="str">
        <f t="shared" si="1452"/>
        <v>ON</v>
      </c>
      <c r="F7120" s="13">
        <f t="shared" si="1441"/>
        <v>43640</v>
      </c>
      <c r="G7120" s="14" t="str">
        <f t="shared" si="1453"/>
        <v>Avg of 4 NM Projects</v>
      </c>
      <c r="H7120" s="15">
        <f t="shared" si="1442"/>
        <v>13</v>
      </c>
      <c r="I7120" s="93">
        <v>97.025000000000006</v>
      </c>
      <c r="J7120">
        <f t="shared" si="1443"/>
        <v>0.54508426966292134</v>
      </c>
      <c r="K7120" s="4">
        <v>22.21</v>
      </c>
      <c r="L7120" s="4">
        <v>23.89</v>
      </c>
      <c r="M7120" s="16">
        <f t="shared" si="1444"/>
        <v>2.3179272500000003</v>
      </c>
      <c r="N7120">
        <f t="shared" si="1445"/>
        <v>0</v>
      </c>
      <c r="O7120">
        <f t="shared" si="1446"/>
        <v>1</v>
      </c>
      <c r="P7120" s="63">
        <f t="shared" si="1447"/>
        <v>0</v>
      </c>
    </row>
    <row r="7121" spans="1:18" x14ac:dyDescent="0.3">
      <c r="A7121">
        <f t="shared" si="1448"/>
        <v>2019</v>
      </c>
      <c r="B7121">
        <f t="shared" si="1449"/>
        <v>6</v>
      </c>
      <c r="C7121">
        <f t="shared" si="1450"/>
        <v>24</v>
      </c>
      <c r="D7121">
        <f t="shared" si="1451"/>
        <v>3</v>
      </c>
      <c r="E7121" t="str">
        <f t="shared" si="1452"/>
        <v>ON</v>
      </c>
      <c r="F7121" s="13">
        <f t="shared" si="1441"/>
        <v>43640</v>
      </c>
      <c r="G7121" s="14" t="str">
        <f t="shared" si="1453"/>
        <v>Avg of 4 NM Projects</v>
      </c>
      <c r="H7121" s="15">
        <f t="shared" si="1442"/>
        <v>14</v>
      </c>
      <c r="I7121" s="93">
        <v>98.814999999999998</v>
      </c>
      <c r="J7121">
        <f t="shared" si="1443"/>
        <v>0.55514044943820229</v>
      </c>
      <c r="K7121" s="4">
        <v>21.82</v>
      </c>
      <c r="L7121" s="4">
        <v>35.1</v>
      </c>
      <c r="M7121" s="16">
        <f t="shared" si="1444"/>
        <v>3.4684064999999999</v>
      </c>
      <c r="N7121">
        <f t="shared" si="1445"/>
        <v>0</v>
      </c>
      <c r="O7121">
        <f t="shared" si="1446"/>
        <v>1</v>
      </c>
      <c r="P7121" s="63">
        <f t="shared" si="1447"/>
        <v>0</v>
      </c>
    </row>
    <row r="7122" spans="1:18" x14ac:dyDescent="0.3">
      <c r="A7122">
        <f t="shared" si="1448"/>
        <v>2019</v>
      </c>
      <c r="B7122">
        <f t="shared" si="1449"/>
        <v>6</v>
      </c>
      <c r="C7122">
        <f t="shared" si="1450"/>
        <v>24</v>
      </c>
      <c r="D7122">
        <f t="shared" si="1451"/>
        <v>3</v>
      </c>
      <c r="E7122" t="str">
        <f t="shared" si="1452"/>
        <v>ON</v>
      </c>
      <c r="F7122" s="13">
        <f t="shared" si="1441"/>
        <v>43640</v>
      </c>
      <c r="G7122" s="14" t="str">
        <f t="shared" si="1453"/>
        <v>Avg of 4 NM Projects</v>
      </c>
      <c r="H7122" s="15">
        <f t="shared" si="1442"/>
        <v>15</v>
      </c>
      <c r="I7122" s="93">
        <v>99.584999999999994</v>
      </c>
      <c r="J7122">
        <f t="shared" si="1443"/>
        <v>0.55946629213483146</v>
      </c>
      <c r="K7122" s="4">
        <v>28.46</v>
      </c>
      <c r="L7122" s="4">
        <v>34.700000000000003</v>
      </c>
      <c r="M7122" s="16">
        <f t="shared" si="1444"/>
        <v>3.4555995000000004</v>
      </c>
      <c r="N7122">
        <f t="shared" si="1445"/>
        <v>0</v>
      </c>
      <c r="O7122">
        <f t="shared" si="1446"/>
        <v>1</v>
      </c>
      <c r="P7122" s="63">
        <f t="shared" si="1447"/>
        <v>0</v>
      </c>
    </row>
    <row r="7123" spans="1:18" x14ac:dyDescent="0.3">
      <c r="A7123">
        <f t="shared" si="1448"/>
        <v>2019</v>
      </c>
      <c r="B7123">
        <f t="shared" si="1449"/>
        <v>6</v>
      </c>
      <c r="C7123">
        <f t="shared" si="1450"/>
        <v>24</v>
      </c>
      <c r="D7123">
        <f t="shared" si="1451"/>
        <v>3</v>
      </c>
      <c r="E7123" t="str">
        <f t="shared" si="1452"/>
        <v>ON</v>
      </c>
      <c r="F7123" s="13">
        <f t="shared" si="1441"/>
        <v>43640</v>
      </c>
      <c r="G7123" s="14" t="str">
        <f t="shared" si="1453"/>
        <v>Avg of 4 NM Projects</v>
      </c>
      <c r="H7123" s="15">
        <f t="shared" si="1442"/>
        <v>16</v>
      </c>
      <c r="I7123" s="93">
        <v>78.465000000000003</v>
      </c>
      <c r="J7123">
        <f t="shared" si="1443"/>
        <v>0.44081460674157308</v>
      </c>
      <c r="K7123" s="4">
        <v>28.73</v>
      </c>
      <c r="L7123" s="4">
        <v>36.700000000000003</v>
      </c>
      <c r="M7123" s="16">
        <f t="shared" si="1444"/>
        <v>2.8796655000000007</v>
      </c>
      <c r="N7123">
        <f t="shared" si="1445"/>
        <v>0</v>
      </c>
      <c r="O7123">
        <f t="shared" si="1446"/>
        <v>0</v>
      </c>
      <c r="P7123" s="63">
        <f t="shared" si="1447"/>
        <v>0</v>
      </c>
    </row>
    <row r="7124" spans="1:18" x14ac:dyDescent="0.3">
      <c r="A7124">
        <f t="shared" si="1448"/>
        <v>2019</v>
      </c>
      <c r="B7124">
        <f t="shared" si="1449"/>
        <v>6</v>
      </c>
      <c r="C7124">
        <f t="shared" si="1450"/>
        <v>24</v>
      </c>
      <c r="D7124">
        <f t="shared" si="1451"/>
        <v>3</v>
      </c>
      <c r="E7124" t="str">
        <f t="shared" si="1452"/>
        <v>ON</v>
      </c>
      <c r="F7124" s="13">
        <f t="shared" si="1441"/>
        <v>43640</v>
      </c>
      <c r="G7124" s="14" t="str">
        <f t="shared" si="1453"/>
        <v>Avg of 4 NM Projects</v>
      </c>
      <c r="H7124" s="15">
        <f t="shared" si="1442"/>
        <v>17</v>
      </c>
      <c r="I7124" s="93">
        <v>60.674999999999997</v>
      </c>
      <c r="J7124">
        <f t="shared" si="1443"/>
        <v>0.34087078651685393</v>
      </c>
      <c r="K7124" s="4">
        <v>30.49</v>
      </c>
      <c r="L7124" s="4">
        <v>38.11</v>
      </c>
      <c r="M7124" s="16">
        <f t="shared" si="1444"/>
        <v>2.3123242499999996</v>
      </c>
      <c r="N7124">
        <f t="shared" si="1445"/>
        <v>0</v>
      </c>
      <c r="O7124">
        <f t="shared" si="1446"/>
        <v>0</v>
      </c>
      <c r="P7124" s="63">
        <f t="shared" si="1447"/>
        <v>0</v>
      </c>
    </row>
    <row r="7125" spans="1:18" x14ac:dyDescent="0.3">
      <c r="A7125">
        <f t="shared" si="1448"/>
        <v>2019</v>
      </c>
      <c r="B7125">
        <f t="shared" si="1449"/>
        <v>6</v>
      </c>
      <c r="C7125">
        <f t="shared" si="1450"/>
        <v>24</v>
      </c>
      <c r="D7125">
        <f t="shared" si="1451"/>
        <v>3</v>
      </c>
      <c r="E7125" t="str">
        <f t="shared" si="1452"/>
        <v>ON</v>
      </c>
      <c r="F7125" s="13">
        <f t="shared" si="1441"/>
        <v>43640</v>
      </c>
      <c r="G7125" s="14" t="str">
        <f t="shared" si="1453"/>
        <v>Avg of 4 NM Projects</v>
      </c>
      <c r="H7125" s="15">
        <f t="shared" si="1442"/>
        <v>18</v>
      </c>
      <c r="I7125" s="93">
        <v>42.115000000000009</v>
      </c>
      <c r="J7125">
        <f t="shared" si="1443"/>
        <v>0.23660112359550567</v>
      </c>
      <c r="K7125" s="4">
        <v>30.42</v>
      </c>
      <c r="L7125" s="4">
        <v>38.72</v>
      </c>
      <c r="M7125" s="16">
        <f t="shared" si="1444"/>
        <v>1.6306928000000003</v>
      </c>
      <c r="N7125">
        <f t="shared" si="1445"/>
        <v>0</v>
      </c>
      <c r="O7125">
        <f t="shared" si="1446"/>
        <v>0</v>
      </c>
      <c r="P7125" s="63">
        <f t="shared" si="1447"/>
        <v>0</v>
      </c>
    </row>
    <row r="7126" spans="1:18" x14ac:dyDescent="0.3">
      <c r="A7126">
        <f t="shared" si="1448"/>
        <v>2019</v>
      </c>
      <c r="B7126">
        <f t="shared" si="1449"/>
        <v>6</v>
      </c>
      <c r="C7126">
        <f t="shared" si="1450"/>
        <v>24</v>
      </c>
      <c r="D7126">
        <f t="shared" si="1451"/>
        <v>3</v>
      </c>
      <c r="E7126" t="str">
        <f t="shared" si="1452"/>
        <v>ON</v>
      </c>
      <c r="F7126" s="13">
        <f t="shared" si="1441"/>
        <v>43640</v>
      </c>
      <c r="G7126" s="14" t="str">
        <f t="shared" si="1453"/>
        <v>Avg of 4 NM Projects</v>
      </c>
      <c r="H7126" s="15">
        <f t="shared" si="1442"/>
        <v>19</v>
      </c>
      <c r="I7126" s="93">
        <v>21.25</v>
      </c>
      <c r="J7126">
        <f t="shared" si="1443"/>
        <v>0.11938202247191011</v>
      </c>
      <c r="K7126" s="4">
        <v>28.71</v>
      </c>
      <c r="L7126" s="4">
        <v>37.14</v>
      </c>
      <c r="M7126" s="16">
        <f t="shared" si="1444"/>
        <v>0.78922500000000007</v>
      </c>
      <c r="N7126">
        <f t="shared" si="1445"/>
        <v>0</v>
      </c>
      <c r="O7126">
        <f t="shared" si="1446"/>
        <v>0</v>
      </c>
      <c r="P7126" s="63">
        <f t="shared" si="1447"/>
        <v>0</v>
      </c>
    </row>
    <row r="7127" spans="1:18" x14ac:dyDescent="0.3">
      <c r="A7127">
        <f t="shared" si="1448"/>
        <v>2019</v>
      </c>
      <c r="B7127">
        <f t="shared" si="1449"/>
        <v>6</v>
      </c>
      <c r="C7127">
        <f t="shared" si="1450"/>
        <v>24</v>
      </c>
      <c r="D7127">
        <f t="shared" si="1451"/>
        <v>3</v>
      </c>
      <c r="E7127" t="str">
        <f t="shared" si="1452"/>
        <v>ON</v>
      </c>
      <c r="F7127" s="13">
        <f t="shared" si="1441"/>
        <v>43640</v>
      </c>
      <c r="G7127" s="14" t="str">
        <f t="shared" si="1453"/>
        <v>Avg of 4 NM Projects</v>
      </c>
      <c r="H7127" s="15">
        <f t="shared" si="1442"/>
        <v>20</v>
      </c>
      <c r="I7127" s="93">
        <v>6.4049999999999994</v>
      </c>
      <c r="J7127">
        <f t="shared" si="1443"/>
        <v>3.5983146067415726E-2</v>
      </c>
      <c r="K7127" s="4">
        <v>27.49</v>
      </c>
      <c r="L7127" s="4">
        <v>31</v>
      </c>
      <c r="M7127" s="16">
        <f t="shared" si="1444"/>
        <v>0.19855499999999998</v>
      </c>
      <c r="N7127">
        <f t="shared" si="1445"/>
        <v>0</v>
      </c>
      <c r="O7127">
        <f t="shared" si="1446"/>
        <v>0</v>
      </c>
      <c r="P7127" s="63">
        <f t="shared" si="1447"/>
        <v>0</v>
      </c>
    </row>
    <row r="7128" spans="1:18" x14ac:dyDescent="0.3">
      <c r="A7128">
        <f t="shared" si="1448"/>
        <v>2019</v>
      </c>
      <c r="B7128">
        <f t="shared" si="1449"/>
        <v>6</v>
      </c>
      <c r="C7128">
        <f t="shared" si="1450"/>
        <v>24</v>
      </c>
      <c r="D7128">
        <f t="shared" si="1451"/>
        <v>3</v>
      </c>
      <c r="E7128" t="str">
        <f t="shared" si="1452"/>
        <v>ON</v>
      </c>
      <c r="F7128" s="13">
        <f t="shared" si="1441"/>
        <v>43640</v>
      </c>
      <c r="G7128" s="14" t="str">
        <f t="shared" si="1453"/>
        <v>Avg of 4 NM Projects</v>
      </c>
      <c r="H7128" s="15">
        <f t="shared" si="1442"/>
        <v>21</v>
      </c>
      <c r="I7128" s="93">
        <v>0.13</v>
      </c>
      <c r="J7128">
        <f t="shared" si="1443"/>
        <v>7.3033707865168538E-4</v>
      </c>
      <c r="K7128" s="4">
        <v>23.88</v>
      </c>
      <c r="L7128" s="4">
        <v>34.9</v>
      </c>
      <c r="M7128" s="16">
        <f t="shared" si="1444"/>
        <v>4.5370000000000002E-3</v>
      </c>
      <c r="N7128">
        <f t="shared" si="1445"/>
        <v>0</v>
      </c>
      <c r="O7128">
        <f t="shared" si="1446"/>
        <v>0</v>
      </c>
      <c r="P7128" s="63">
        <f t="shared" si="1447"/>
        <v>0</v>
      </c>
    </row>
    <row r="7129" spans="1:18" x14ac:dyDescent="0.3">
      <c r="A7129">
        <f t="shared" si="1448"/>
        <v>2019</v>
      </c>
      <c r="B7129">
        <f t="shared" si="1449"/>
        <v>6</v>
      </c>
      <c r="C7129">
        <f t="shared" si="1450"/>
        <v>24</v>
      </c>
      <c r="D7129">
        <f t="shared" si="1451"/>
        <v>3</v>
      </c>
      <c r="E7129" t="str">
        <f t="shared" si="1452"/>
        <v>ON</v>
      </c>
      <c r="F7129" s="13">
        <f t="shared" si="1441"/>
        <v>43640</v>
      </c>
      <c r="G7129" s="14" t="str">
        <f t="shared" si="1453"/>
        <v>Avg of 4 NM Projects</v>
      </c>
      <c r="H7129" s="15">
        <f t="shared" si="1442"/>
        <v>22</v>
      </c>
      <c r="I7129" s="93">
        <v>0</v>
      </c>
      <c r="J7129">
        <f t="shared" si="1443"/>
        <v>0</v>
      </c>
      <c r="K7129" s="4">
        <v>22.82</v>
      </c>
      <c r="L7129" s="4">
        <v>33.119999999999997</v>
      </c>
      <c r="M7129" s="16">
        <f t="shared" si="1444"/>
        <v>0</v>
      </c>
      <c r="N7129">
        <f t="shared" si="1445"/>
        <v>1</v>
      </c>
      <c r="O7129">
        <f t="shared" si="1446"/>
        <v>0</v>
      </c>
      <c r="P7129" s="63">
        <f t="shared" si="1447"/>
        <v>0</v>
      </c>
    </row>
    <row r="7130" spans="1:18" x14ac:dyDescent="0.3">
      <c r="A7130">
        <f t="shared" si="1448"/>
        <v>2019</v>
      </c>
      <c r="B7130">
        <f t="shared" si="1449"/>
        <v>6</v>
      </c>
      <c r="C7130">
        <f t="shared" si="1450"/>
        <v>24</v>
      </c>
      <c r="D7130">
        <f t="shared" si="1451"/>
        <v>3</v>
      </c>
      <c r="E7130" t="str">
        <f t="shared" si="1452"/>
        <v>ON</v>
      </c>
      <c r="F7130" s="13">
        <f t="shared" si="1441"/>
        <v>43640</v>
      </c>
      <c r="G7130" s="14" t="str">
        <f t="shared" si="1453"/>
        <v>Avg of 4 NM Projects</v>
      </c>
      <c r="H7130" s="15">
        <f t="shared" si="1442"/>
        <v>23</v>
      </c>
      <c r="I7130" s="93">
        <v>0</v>
      </c>
      <c r="J7130">
        <f t="shared" si="1443"/>
        <v>0</v>
      </c>
      <c r="K7130" s="4">
        <v>20.440000000000001</v>
      </c>
      <c r="L7130" s="4">
        <v>19.93</v>
      </c>
      <c r="M7130" s="16">
        <f t="shared" si="1444"/>
        <v>0</v>
      </c>
      <c r="N7130">
        <f t="shared" si="1445"/>
        <v>1</v>
      </c>
      <c r="O7130">
        <f t="shared" si="1446"/>
        <v>0</v>
      </c>
      <c r="P7130" s="63">
        <f t="shared" si="1447"/>
        <v>0</v>
      </c>
    </row>
    <row r="7131" spans="1:18" x14ac:dyDescent="0.3">
      <c r="A7131">
        <f t="shared" si="1448"/>
        <v>2019</v>
      </c>
      <c r="B7131">
        <f t="shared" si="1449"/>
        <v>6</v>
      </c>
      <c r="C7131">
        <f t="shared" si="1450"/>
        <v>24</v>
      </c>
      <c r="D7131">
        <f t="shared" si="1451"/>
        <v>3</v>
      </c>
      <c r="E7131" t="str">
        <f t="shared" si="1452"/>
        <v>OFF</v>
      </c>
      <c r="F7131" s="13">
        <f t="shared" si="1441"/>
        <v>43640</v>
      </c>
      <c r="G7131" s="14" t="str">
        <f t="shared" si="1453"/>
        <v>Avg of 4 NM Projects</v>
      </c>
      <c r="H7131" s="15">
        <f t="shared" si="1442"/>
        <v>24</v>
      </c>
      <c r="I7131" s="93">
        <v>0</v>
      </c>
      <c r="J7131">
        <f t="shared" si="1443"/>
        <v>0</v>
      </c>
      <c r="K7131" s="4">
        <v>25.48</v>
      </c>
      <c r="L7131" s="4">
        <v>36.32</v>
      </c>
      <c r="M7131" s="16">
        <f t="shared" si="1444"/>
        <v>0</v>
      </c>
      <c r="N7131">
        <f t="shared" si="1445"/>
        <v>1</v>
      </c>
      <c r="O7131">
        <f t="shared" si="1446"/>
        <v>0</v>
      </c>
      <c r="P7131" s="63">
        <f t="shared" si="1447"/>
        <v>0</v>
      </c>
    </row>
    <row r="7132" spans="1:18" x14ac:dyDescent="0.3">
      <c r="A7132">
        <f t="shared" si="1448"/>
        <v>2019</v>
      </c>
      <c r="B7132">
        <f t="shared" si="1449"/>
        <v>6</v>
      </c>
      <c r="C7132">
        <f t="shared" si="1450"/>
        <v>25</v>
      </c>
      <c r="D7132">
        <f t="shared" si="1451"/>
        <v>4</v>
      </c>
      <c r="E7132" t="str">
        <f t="shared" si="1452"/>
        <v>OFF</v>
      </c>
      <c r="F7132" s="13">
        <f t="shared" si="1441"/>
        <v>43641</v>
      </c>
      <c r="G7132" s="14" t="str">
        <f t="shared" si="1453"/>
        <v>Avg of 4 NM Projects</v>
      </c>
      <c r="H7132" s="15">
        <f t="shared" si="1442"/>
        <v>1</v>
      </c>
      <c r="I7132" s="93">
        <v>0</v>
      </c>
      <c r="J7132">
        <f t="shared" si="1443"/>
        <v>0</v>
      </c>
      <c r="K7132" s="4">
        <v>22.44</v>
      </c>
      <c r="L7132" s="4">
        <v>20.73</v>
      </c>
      <c r="M7132" s="16">
        <f t="shared" si="1444"/>
        <v>0</v>
      </c>
      <c r="N7132">
        <f t="shared" si="1445"/>
        <v>1</v>
      </c>
      <c r="O7132">
        <f t="shared" si="1446"/>
        <v>0</v>
      </c>
      <c r="P7132" s="63">
        <f t="shared" si="1447"/>
        <v>0</v>
      </c>
      <c r="Q7132" s="34"/>
      <c r="R7132" s="34"/>
    </row>
    <row r="7133" spans="1:18" x14ac:dyDescent="0.3">
      <c r="A7133">
        <f t="shared" si="1448"/>
        <v>2019</v>
      </c>
      <c r="B7133">
        <f t="shared" si="1449"/>
        <v>6</v>
      </c>
      <c r="C7133">
        <f t="shared" si="1450"/>
        <v>25</v>
      </c>
      <c r="D7133">
        <f t="shared" si="1451"/>
        <v>4</v>
      </c>
      <c r="E7133" t="str">
        <f t="shared" si="1452"/>
        <v>OFF</v>
      </c>
      <c r="F7133" s="13">
        <f t="shared" ref="F7133:F7196" si="1454">+F7109+1</f>
        <v>43641</v>
      </c>
      <c r="G7133" s="14" t="str">
        <f t="shared" si="1453"/>
        <v>Avg of 4 NM Projects</v>
      </c>
      <c r="H7133" s="15">
        <f t="shared" ref="H7133:H7196" si="1455">H7109</f>
        <v>2</v>
      </c>
      <c r="I7133" s="93">
        <v>-0.39</v>
      </c>
      <c r="J7133">
        <f t="shared" si="1443"/>
        <v>-2.1910112359550564E-3</v>
      </c>
      <c r="K7133" s="4">
        <v>22.79</v>
      </c>
      <c r="L7133" s="4">
        <v>22.59</v>
      </c>
      <c r="M7133" s="16">
        <f t="shared" si="1444"/>
        <v>-8.8100999999999995E-3</v>
      </c>
      <c r="N7133">
        <f t="shared" si="1445"/>
        <v>0</v>
      </c>
      <c r="O7133">
        <f t="shared" si="1446"/>
        <v>0</v>
      </c>
      <c r="P7133" s="63">
        <f t="shared" si="1447"/>
        <v>0</v>
      </c>
    </row>
    <row r="7134" spans="1:18" x14ac:dyDescent="0.3">
      <c r="A7134">
        <f t="shared" si="1448"/>
        <v>2019</v>
      </c>
      <c r="B7134">
        <f t="shared" si="1449"/>
        <v>6</v>
      </c>
      <c r="C7134">
        <f t="shared" si="1450"/>
        <v>25</v>
      </c>
      <c r="D7134">
        <f t="shared" si="1451"/>
        <v>4</v>
      </c>
      <c r="E7134" t="str">
        <f t="shared" si="1452"/>
        <v>OFF</v>
      </c>
      <c r="F7134" s="13">
        <f t="shared" si="1454"/>
        <v>43641</v>
      </c>
      <c r="G7134" s="14" t="str">
        <f t="shared" si="1453"/>
        <v>Avg of 4 NM Projects</v>
      </c>
      <c r="H7134" s="15">
        <f t="shared" si="1455"/>
        <v>3</v>
      </c>
      <c r="I7134" s="93">
        <v>-0.26</v>
      </c>
      <c r="J7134">
        <f t="shared" si="1443"/>
        <v>-1.4606741573033708E-3</v>
      </c>
      <c r="K7134" s="4">
        <v>21.5</v>
      </c>
      <c r="L7134" s="4">
        <v>22.6</v>
      </c>
      <c r="M7134" s="16">
        <f t="shared" si="1444"/>
        <v>-5.8760000000000001E-3</v>
      </c>
      <c r="N7134">
        <f t="shared" si="1445"/>
        <v>0</v>
      </c>
      <c r="O7134">
        <f t="shared" si="1446"/>
        <v>0</v>
      </c>
      <c r="P7134" s="63">
        <f t="shared" si="1447"/>
        <v>0</v>
      </c>
    </row>
    <row r="7135" spans="1:18" x14ac:dyDescent="0.3">
      <c r="A7135">
        <f t="shared" si="1448"/>
        <v>2019</v>
      </c>
      <c r="B7135">
        <f t="shared" si="1449"/>
        <v>6</v>
      </c>
      <c r="C7135">
        <f t="shared" si="1450"/>
        <v>25</v>
      </c>
      <c r="D7135">
        <f t="shared" si="1451"/>
        <v>4</v>
      </c>
      <c r="E7135" t="str">
        <f t="shared" si="1452"/>
        <v>OFF</v>
      </c>
      <c r="F7135" s="13">
        <f t="shared" si="1454"/>
        <v>43641</v>
      </c>
      <c r="G7135" s="14" t="str">
        <f t="shared" si="1453"/>
        <v>Avg of 4 NM Projects</v>
      </c>
      <c r="H7135" s="15">
        <f t="shared" si="1455"/>
        <v>4</v>
      </c>
      <c r="I7135" s="93">
        <v>0</v>
      </c>
      <c r="J7135">
        <f t="shared" si="1443"/>
        <v>0</v>
      </c>
      <c r="K7135" s="4">
        <v>18.899999999999999</v>
      </c>
      <c r="L7135" s="4">
        <v>21.67</v>
      </c>
      <c r="M7135" s="16">
        <f t="shared" si="1444"/>
        <v>0</v>
      </c>
      <c r="N7135">
        <f t="shared" si="1445"/>
        <v>1</v>
      </c>
      <c r="O7135">
        <f t="shared" si="1446"/>
        <v>0</v>
      </c>
      <c r="P7135" s="63">
        <f t="shared" si="1447"/>
        <v>0</v>
      </c>
    </row>
    <row r="7136" spans="1:18" x14ac:dyDescent="0.3">
      <c r="A7136">
        <f t="shared" si="1448"/>
        <v>2019</v>
      </c>
      <c r="B7136">
        <f t="shared" si="1449"/>
        <v>6</v>
      </c>
      <c r="C7136">
        <f t="shared" si="1450"/>
        <v>25</v>
      </c>
      <c r="D7136">
        <f t="shared" si="1451"/>
        <v>4</v>
      </c>
      <c r="E7136" t="str">
        <f t="shared" si="1452"/>
        <v>OFF</v>
      </c>
      <c r="F7136" s="13">
        <f t="shared" si="1454"/>
        <v>43641</v>
      </c>
      <c r="G7136" s="14" t="str">
        <f t="shared" si="1453"/>
        <v>Avg of 4 NM Projects</v>
      </c>
      <c r="H7136" s="15">
        <f t="shared" si="1455"/>
        <v>5</v>
      </c>
      <c r="I7136" s="93">
        <v>0</v>
      </c>
      <c r="J7136">
        <f t="shared" si="1443"/>
        <v>0</v>
      </c>
      <c r="K7136" s="4">
        <v>17.54</v>
      </c>
      <c r="L7136" s="4">
        <v>20.88</v>
      </c>
      <c r="M7136" s="16">
        <f t="shared" si="1444"/>
        <v>0</v>
      </c>
      <c r="N7136">
        <f t="shared" si="1445"/>
        <v>1</v>
      </c>
      <c r="O7136">
        <f t="shared" si="1446"/>
        <v>0</v>
      </c>
      <c r="P7136" s="63">
        <f t="shared" si="1447"/>
        <v>0</v>
      </c>
    </row>
    <row r="7137" spans="1:16" x14ac:dyDescent="0.3">
      <c r="A7137">
        <f t="shared" si="1448"/>
        <v>2019</v>
      </c>
      <c r="B7137">
        <f t="shared" si="1449"/>
        <v>6</v>
      </c>
      <c r="C7137">
        <f t="shared" si="1450"/>
        <v>25</v>
      </c>
      <c r="D7137">
        <f t="shared" si="1451"/>
        <v>4</v>
      </c>
      <c r="E7137" t="str">
        <f t="shared" si="1452"/>
        <v>OFF</v>
      </c>
      <c r="F7137" s="13">
        <f t="shared" si="1454"/>
        <v>43641</v>
      </c>
      <c r="G7137" s="14" t="str">
        <f t="shared" si="1453"/>
        <v>Avg of 4 NM Projects</v>
      </c>
      <c r="H7137" s="15">
        <f t="shared" si="1455"/>
        <v>6</v>
      </c>
      <c r="I7137" s="93">
        <v>2.3049999999999997</v>
      </c>
      <c r="J7137">
        <f t="shared" si="1443"/>
        <v>1.294943820224719E-2</v>
      </c>
      <c r="K7137" s="4">
        <v>22.9</v>
      </c>
      <c r="L7137" s="4">
        <v>23.9</v>
      </c>
      <c r="M7137" s="16">
        <f t="shared" si="1444"/>
        <v>5.5089499999999986E-2</v>
      </c>
      <c r="N7137">
        <f t="shared" si="1445"/>
        <v>0</v>
      </c>
      <c r="O7137">
        <f t="shared" si="1446"/>
        <v>0</v>
      </c>
      <c r="P7137" s="63">
        <f t="shared" si="1447"/>
        <v>0</v>
      </c>
    </row>
    <row r="7138" spans="1:16" x14ac:dyDescent="0.3">
      <c r="A7138">
        <f t="shared" si="1448"/>
        <v>2019</v>
      </c>
      <c r="B7138">
        <f t="shared" si="1449"/>
        <v>6</v>
      </c>
      <c r="C7138">
        <f t="shared" si="1450"/>
        <v>25</v>
      </c>
      <c r="D7138">
        <f t="shared" si="1451"/>
        <v>4</v>
      </c>
      <c r="E7138" t="str">
        <f t="shared" si="1452"/>
        <v>OFF</v>
      </c>
      <c r="F7138" s="13">
        <f t="shared" si="1454"/>
        <v>43641</v>
      </c>
      <c r="G7138" s="14" t="str">
        <f t="shared" si="1453"/>
        <v>Avg of 4 NM Projects</v>
      </c>
      <c r="H7138" s="15">
        <f t="shared" si="1455"/>
        <v>7</v>
      </c>
      <c r="I7138" s="93">
        <v>10.614999999999998</v>
      </c>
      <c r="J7138">
        <f t="shared" si="1443"/>
        <v>5.9634831460674151E-2</v>
      </c>
      <c r="K7138" s="4">
        <v>22.03</v>
      </c>
      <c r="L7138" s="4">
        <v>19.100000000000001</v>
      </c>
      <c r="M7138" s="16">
        <f t="shared" si="1444"/>
        <v>0.2027465</v>
      </c>
      <c r="N7138">
        <f t="shared" si="1445"/>
        <v>0</v>
      </c>
      <c r="O7138">
        <f t="shared" si="1446"/>
        <v>0</v>
      </c>
      <c r="P7138" s="63">
        <f t="shared" si="1447"/>
        <v>0</v>
      </c>
    </row>
    <row r="7139" spans="1:16" x14ac:dyDescent="0.3">
      <c r="A7139">
        <f t="shared" si="1448"/>
        <v>2019</v>
      </c>
      <c r="B7139">
        <f t="shared" si="1449"/>
        <v>6</v>
      </c>
      <c r="C7139">
        <f t="shared" si="1450"/>
        <v>25</v>
      </c>
      <c r="D7139">
        <f t="shared" si="1451"/>
        <v>4</v>
      </c>
      <c r="E7139" t="str">
        <f t="shared" si="1452"/>
        <v>ON</v>
      </c>
      <c r="F7139" s="13">
        <f t="shared" si="1454"/>
        <v>43641</v>
      </c>
      <c r="G7139" s="14" t="str">
        <f t="shared" si="1453"/>
        <v>Avg of 4 NM Projects</v>
      </c>
      <c r="H7139" s="15">
        <f t="shared" si="1455"/>
        <v>8</v>
      </c>
      <c r="I7139" s="93">
        <v>34.43</v>
      </c>
      <c r="J7139">
        <f t="shared" si="1443"/>
        <v>0.19342696629213482</v>
      </c>
      <c r="K7139" s="4">
        <v>21.91</v>
      </c>
      <c r="L7139" s="4">
        <v>18.77</v>
      </c>
      <c r="M7139" s="16">
        <f t="shared" si="1444"/>
        <v>0.64625109999999997</v>
      </c>
      <c r="N7139">
        <f t="shared" si="1445"/>
        <v>0</v>
      </c>
      <c r="O7139">
        <f t="shared" si="1446"/>
        <v>0</v>
      </c>
      <c r="P7139" s="63">
        <f t="shared" si="1447"/>
        <v>0</v>
      </c>
    </row>
    <row r="7140" spans="1:16" x14ac:dyDescent="0.3">
      <c r="A7140">
        <f t="shared" si="1448"/>
        <v>2019</v>
      </c>
      <c r="B7140">
        <f t="shared" si="1449"/>
        <v>6</v>
      </c>
      <c r="C7140">
        <f t="shared" si="1450"/>
        <v>25</v>
      </c>
      <c r="D7140">
        <f t="shared" si="1451"/>
        <v>4</v>
      </c>
      <c r="E7140" t="str">
        <f t="shared" si="1452"/>
        <v>ON</v>
      </c>
      <c r="F7140" s="13">
        <f t="shared" si="1454"/>
        <v>43641</v>
      </c>
      <c r="G7140" s="14" t="str">
        <f t="shared" si="1453"/>
        <v>Avg of 4 NM Projects</v>
      </c>
      <c r="H7140" s="15">
        <f t="shared" si="1455"/>
        <v>9</v>
      </c>
      <c r="I7140" s="93">
        <v>45.7</v>
      </c>
      <c r="J7140">
        <f t="shared" si="1443"/>
        <v>0.25674157303370787</v>
      </c>
      <c r="K7140" s="4">
        <v>21.88</v>
      </c>
      <c r="L7140" s="4">
        <v>20.63</v>
      </c>
      <c r="M7140" s="16">
        <f t="shared" si="1444"/>
        <v>0.94279100000000005</v>
      </c>
      <c r="N7140">
        <f t="shared" si="1445"/>
        <v>0</v>
      </c>
      <c r="O7140">
        <f t="shared" si="1446"/>
        <v>0</v>
      </c>
      <c r="P7140" s="63">
        <f t="shared" si="1447"/>
        <v>0</v>
      </c>
    </row>
    <row r="7141" spans="1:16" x14ac:dyDescent="0.3">
      <c r="A7141">
        <f t="shared" si="1448"/>
        <v>2019</v>
      </c>
      <c r="B7141">
        <f t="shared" si="1449"/>
        <v>6</v>
      </c>
      <c r="C7141">
        <f t="shared" si="1450"/>
        <v>25</v>
      </c>
      <c r="D7141">
        <f t="shared" si="1451"/>
        <v>4</v>
      </c>
      <c r="E7141" t="str">
        <f t="shared" si="1452"/>
        <v>ON</v>
      </c>
      <c r="F7141" s="13">
        <f t="shared" si="1454"/>
        <v>43641</v>
      </c>
      <c r="G7141" s="14" t="str">
        <f t="shared" si="1453"/>
        <v>Avg of 4 NM Projects</v>
      </c>
      <c r="H7141" s="15">
        <f t="shared" si="1455"/>
        <v>10</v>
      </c>
      <c r="I7141" s="93">
        <v>63.620000000000005</v>
      </c>
      <c r="J7141">
        <f t="shared" si="1443"/>
        <v>0.35741573033707869</v>
      </c>
      <c r="K7141" s="4">
        <v>23.7</v>
      </c>
      <c r="L7141" s="4">
        <v>21.63</v>
      </c>
      <c r="M7141" s="16">
        <f t="shared" si="1444"/>
        <v>1.3761006</v>
      </c>
      <c r="N7141">
        <f t="shared" si="1445"/>
        <v>0</v>
      </c>
      <c r="O7141">
        <f t="shared" si="1446"/>
        <v>0</v>
      </c>
      <c r="P7141" s="63">
        <f t="shared" si="1447"/>
        <v>0</v>
      </c>
    </row>
    <row r="7142" spans="1:16" x14ac:dyDescent="0.3">
      <c r="A7142">
        <f t="shared" si="1448"/>
        <v>2019</v>
      </c>
      <c r="B7142">
        <f t="shared" si="1449"/>
        <v>6</v>
      </c>
      <c r="C7142">
        <f t="shared" si="1450"/>
        <v>25</v>
      </c>
      <c r="D7142">
        <f t="shared" si="1451"/>
        <v>4</v>
      </c>
      <c r="E7142" t="str">
        <f t="shared" si="1452"/>
        <v>ON</v>
      </c>
      <c r="F7142" s="13">
        <f t="shared" si="1454"/>
        <v>43641</v>
      </c>
      <c r="G7142" s="14" t="str">
        <f t="shared" si="1453"/>
        <v>Avg of 4 NM Projects</v>
      </c>
      <c r="H7142" s="15">
        <f t="shared" si="1455"/>
        <v>11</v>
      </c>
      <c r="I7142" s="93">
        <v>81.03</v>
      </c>
      <c r="J7142">
        <f t="shared" si="1443"/>
        <v>0.45522471910112361</v>
      </c>
      <c r="K7142" s="4">
        <v>25.04</v>
      </c>
      <c r="L7142" s="4">
        <v>21.11</v>
      </c>
      <c r="M7142" s="16">
        <f t="shared" si="1444"/>
        <v>1.7105433000000001</v>
      </c>
      <c r="N7142">
        <f t="shared" si="1445"/>
        <v>0</v>
      </c>
      <c r="O7142">
        <f t="shared" si="1446"/>
        <v>0</v>
      </c>
      <c r="P7142" s="63">
        <f t="shared" si="1447"/>
        <v>0</v>
      </c>
    </row>
    <row r="7143" spans="1:16" x14ac:dyDescent="0.3">
      <c r="A7143">
        <f t="shared" si="1448"/>
        <v>2019</v>
      </c>
      <c r="B7143">
        <f t="shared" si="1449"/>
        <v>6</v>
      </c>
      <c r="C7143">
        <f t="shared" si="1450"/>
        <v>25</v>
      </c>
      <c r="D7143">
        <f t="shared" si="1451"/>
        <v>4</v>
      </c>
      <c r="E7143" t="str">
        <f t="shared" si="1452"/>
        <v>ON</v>
      </c>
      <c r="F7143" s="13">
        <f t="shared" si="1454"/>
        <v>43641</v>
      </c>
      <c r="G7143" s="14" t="str">
        <f t="shared" si="1453"/>
        <v>Avg of 4 NM Projects</v>
      </c>
      <c r="H7143" s="15">
        <f t="shared" si="1455"/>
        <v>12</v>
      </c>
      <c r="I7143" s="93">
        <v>84.48</v>
      </c>
      <c r="J7143">
        <f t="shared" si="1443"/>
        <v>0.47460674157303373</v>
      </c>
      <c r="K7143" s="4">
        <v>27.69</v>
      </c>
      <c r="L7143" s="4">
        <v>20.21</v>
      </c>
      <c r="M7143" s="16">
        <f t="shared" si="1444"/>
        <v>1.7073408000000001</v>
      </c>
      <c r="N7143">
        <f t="shared" si="1445"/>
        <v>0</v>
      </c>
      <c r="O7143">
        <f t="shared" si="1446"/>
        <v>0</v>
      </c>
      <c r="P7143" s="63">
        <f t="shared" si="1447"/>
        <v>0</v>
      </c>
    </row>
    <row r="7144" spans="1:16" x14ac:dyDescent="0.3">
      <c r="A7144">
        <f t="shared" si="1448"/>
        <v>2019</v>
      </c>
      <c r="B7144">
        <f t="shared" si="1449"/>
        <v>6</v>
      </c>
      <c r="C7144">
        <f t="shared" si="1450"/>
        <v>25</v>
      </c>
      <c r="D7144">
        <f t="shared" si="1451"/>
        <v>4</v>
      </c>
      <c r="E7144" t="str">
        <f t="shared" si="1452"/>
        <v>ON</v>
      </c>
      <c r="F7144" s="13">
        <f t="shared" si="1454"/>
        <v>43641</v>
      </c>
      <c r="G7144" s="14" t="str">
        <f t="shared" si="1453"/>
        <v>Avg of 4 NM Projects</v>
      </c>
      <c r="H7144" s="15">
        <f t="shared" si="1455"/>
        <v>13</v>
      </c>
      <c r="I7144" s="93">
        <v>91.14</v>
      </c>
      <c r="J7144">
        <f t="shared" si="1443"/>
        <v>0.51202247191011241</v>
      </c>
      <c r="K7144" s="4">
        <v>29.84</v>
      </c>
      <c r="L7144" s="4">
        <v>26.26</v>
      </c>
      <c r="M7144" s="16">
        <f t="shared" si="1444"/>
        <v>2.3933363999999999</v>
      </c>
      <c r="N7144">
        <f t="shared" si="1445"/>
        <v>0</v>
      </c>
      <c r="O7144">
        <f t="shared" si="1446"/>
        <v>1</v>
      </c>
      <c r="P7144" s="63">
        <f t="shared" si="1447"/>
        <v>0</v>
      </c>
    </row>
    <row r="7145" spans="1:16" x14ac:dyDescent="0.3">
      <c r="A7145">
        <f t="shared" si="1448"/>
        <v>2019</v>
      </c>
      <c r="B7145">
        <f t="shared" si="1449"/>
        <v>6</v>
      </c>
      <c r="C7145">
        <f t="shared" si="1450"/>
        <v>25</v>
      </c>
      <c r="D7145">
        <f t="shared" si="1451"/>
        <v>4</v>
      </c>
      <c r="E7145" t="str">
        <f t="shared" si="1452"/>
        <v>ON</v>
      </c>
      <c r="F7145" s="13">
        <f t="shared" si="1454"/>
        <v>43641</v>
      </c>
      <c r="G7145" s="14" t="str">
        <f t="shared" si="1453"/>
        <v>Avg of 4 NM Projects</v>
      </c>
      <c r="H7145" s="15">
        <f t="shared" si="1455"/>
        <v>14</v>
      </c>
      <c r="I7145" s="93">
        <v>97.41</v>
      </c>
      <c r="J7145">
        <f t="shared" si="1443"/>
        <v>0.54724719101123598</v>
      </c>
      <c r="K7145" s="4">
        <v>28.44</v>
      </c>
      <c r="L7145" s="4">
        <v>35.68</v>
      </c>
      <c r="M7145" s="16">
        <f t="shared" si="1444"/>
        <v>3.4755888000000001</v>
      </c>
      <c r="N7145">
        <f t="shared" si="1445"/>
        <v>0</v>
      </c>
      <c r="O7145">
        <f t="shared" si="1446"/>
        <v>1</v>
      </c>
      <c r="P7145" s="63">
        <f t="shared" si="1447"/>
        <v>0</v>
      </c>
    </row>
    <row r="7146" spans="1:16" x14ac:dyDescent="0.3">
      <c r="A7146">
        <f t="shared" si="1448"/>
        <v>2019</v>
      </c>
      <c r="B7146">
        <f t="shared" si="1449"/>
        <v>6</v>
      </c>
      <c r="C7146">
        <f t="shared" si="1450"/>
        <v>25</v>
      </c>
      <c r="D7146">
        <f t="shared" si="1451"/>
        <v>4</v>
      </c>
      <c r="E7146" t="str">
        <f t="shared" si="1452"/>
        <v>ON</v>
      </c>
      <c r="F7146" s="13">
        <f t="shared" si="1454"/>
        <v>43641</v>
      </c>
      <c r="G7146" s="14" t="str">
        <f t="shared" si="1453"/>
        <v>Avg of 4 NM Projects</v>
      </c>
      <c r="H7146" s="15">
        <f t="shared" si="1455"/>
        <v>15</v>
      </c>
      <c r="I7146" s="93">
        <v>84.734999999999985</v>
      </c>
      <c r="J7146">
        <f t="shared" si="1443"/>
        <v>0.47603932584269654</v>
      </c>
      <c r="K7146" s="4">
        <v>27.96</v>
      </c>
      <c r="L7146" s="4">
        <v>27.73</v>
      </c>
      <c r="M7146" s="16">
        <f t="shared" si="1444"/>
        <v>2.3497015499999998</v>
      </c>
      <c r="N7146">
        <f t="shared" si="1445"/>
        <v>0</v>
      </c>
      <c r="O7146">
        <f t="shared" si="1446"/>
        <v>0</v>
      </c>
      <c r="P7146" s="63">
        <f t="shared" si="1447"/>
        <v>0</v>
      </c>
    </row>
    <row r="7147" spans="1:16" x14ac:dyDescent="0.3">
      <c r="A7147">
        <f t="shared" si="1448"/>
        <v>2019</v>
      </c>
      <c r="B7147">
        <f t="shared" si="1449"/>
        <v>6</v>
      </c>
      <c r="C7147">
        <f t="shared" si="1450"/>
        <v>25</v>
      </c>
      <c r="D7147">
        <f t="shared" si="1451"/>
        <v>4</v>
      </c>
      <c r="E7147" t="str">
        <f t="shared" si="1452"/>
        <v>ON</v>
      </c>
      <c r="F7147" s="13">
        <f t="shared" si="1454"/>
        <v>43641</v>
      </c>
      <c r="G7147" s="14" t="str">
        <f t="shared" si="1453"/>
        <v>Avg of 4 NM Projects</v>
      </c>
      <c r="H7147" s="15">
        <f t="shared" si="1455"/>
        <v>16</v>
      </c>
      <c r="I7147" s="93">
        <v>74.875</v>
      </c>
      <c r="J7147">
        <f t="shared" si="1443"/>
        <v>0.42064606741573035</v>
      </c>
      <c r="K7147" s="4">
        <v>27.11</v>
      </c>
      <c r="L7147" s="4">
        <v>30.73</v>
      </c>
      <c r="M7147" s="16">
        <f t="shared" si="1444"/>
        <v>2.3009087500000001</v>
      </c>
      <c r="N7147">
        <f t="shared" si="1445"/>
        <v>0</v>
      </c>
      <c r="O7147">
        <f t="shared" si="1446"/>
        <v>0</v>
      </c>
      <c r="P7147" s="63">
        <f t="shared" si="1447"/>
        <v>0</v>
      </c>
    </row>
    <row r="7148" spans="1:16" x14ac:dyDescent="0.3">
      <c r="A7148">
        <f t="shared" si="1448"/>
        <v>2019</v>
      </c>
      <c r="B7148">
        <f t="shared" si="1449"/>
        <v>6</v>
      </c>
      <c r="C7148">
        <f t="shared" si="1450"/>
        <v>25</v>
      </c>
      <c r="D7148">
        <f t="shared" si="1451"/>
        <v>4</v>
      </c>
      <c r="E7148" t="str">
        <f t="shared" si="1452"/>
        <v>ON</v>
      </c>
      <c r="F7148" s="13">
        <f t="shared" si="1454"/>
        <v>43641</v>
      </c>
      <c r="G7148" s="14" t="str">
        <f t="shared" si="1453"/>
        <v>Avg of 4 NM Projects</v>
      </c>
      <c r="H7148" s="15">
        <f t="shared" si="1455"/>
        <v>17</v>
      </c>
      <c r="I7148" s="93">
        <v>69.12</v>
      </c>
      <c r="J7148">
        <f t="shared" si="1443"/>
        <v>0.38831460674157303</v>
      </c>
      <c r="K7148" s="4">
        <v>27.7</v>
      </c>
      <c r="L7148" s="4">
        <v>22.13</v>
      </c>
      <c r="M7148" s="16">
        <f t="shared" si="1444"/>
        <v>1.5296256000000001</v>
      </c>
      <c r="N7148">
        <f t="shared" si="1445"/>
        <v>0</v>
      </c>
      <c r="O7148">
        <f t="shared" si="1446"/>
        <v>0</v>
      </c>
      <c r="P7148" s="63">
        <f t="shared" si="1447"/>
        <v>0</v>
      </c>
    </row>
    <row r="7149" spans="1:16" x14ac:dyDescent="0.3">
      <c r="A7149">
        <f t="shared" si="1448"/>
        <v>2019</v>
      </c>
      <c r="B7149">
        <f t="shared" si="1449"/>
        <v>6</v>
      </c>
      <c r="C7149">
        <f t="shared" si="1450"/>
        <v>25</v>
      </c>
      <c r="D7149">
        <f t="shared" si="1451"/>
        <v>4</v>
      </c>
      <c r="E7149" t="str">
        <f t="shared" si="1452"/>
        <v>ON</v>
      </c>
      <c r="F7149" s="13">
        <f t="shared" si="1454"/>
        <v>43641</v>
      </c>
      <c r="G7149" s="14" t="str">
        <f t="shared" si="1453"/>
        <v>Avg of 4 NM Projects</v>
      </c>
      <c r="H7149" s="15">
        <f t="shared" si="1455"/>
        <v>18</v>
      </c>
      <c r="I7149" s="93">
        <v>59.394999999999996</v>
      </c>
      <c r="J7149">
        <f t="shared" si="1443"/>
        <v>0.33367977528089887</v>
      </c>
      <c r="K7149" s="4">
        <v>29.65</v>
      </c>
      <c r="L7149" s="4">
        <v>28.49</v>
      </c>
      <c r="M7149" s="16">
        <f t="shared" si="1444"/>
        <v>1.6921635499999998</v>
      </c>
      <c r="N7149">
        <f t="shared" si="1445"/>
        <v>0</v>
      </c>
      <c r="O7149">
        <f t="shared" si="1446"/>
        <v>0</v>
      </c>
      <c r="P7149" s="63">
        <f t="shared" si="1447"/>
        <v>0</v>
      </c>
    </row>
    <row r="7150" spans="1:16" x14ac:dyDescent="0.3">
      <c r="A7150">
        <f t="shared" si="1448"/>
        <v>2019</v>
      </c>
      <c r="B7150">
        <f t="shared" si="1449"/>
        <v>6</v>
      </c>
      <c r="C7150">
        <f t="shared" si="1450"/>
        <v>25</v>
      </c>
      <c r="D7150">
        <f t="shared" si="1451"/>
        <v>4</v>
      </c>
      <c r="E7150" t="str">
        <f t="shared" si="1452"/>
        <v>ON</v>
      </c>
      <c r="F7150" s="13">
        <f t="shared" si="1454"/>
        <v>43641</v>
      </c>
      <c r="G7150" s="14" t="str">
        <f t="shared" si="1453"/>
        <v>Avg of 4 NM Projects</v>
      </c>
      <c r="H7150" s="15">
        <f t="shared" si="1455"/>
        <v>19</v>
      </c>
      <c r="I7150" s="93">
        <v>35.454999999999998</v>
      </c>
      <c r="J7150">
        <f t="shared" si="1443"/>
        <v>0.19918539325842696</v>
      </c>
      <c r="K7150" s="4">
        <v>28.77</v>
      </c>
      <c r="L7150" s="4">
        <v>28.95</v>
      </c>
      <c r="M7150" s="16">
        <f t="shared" si="1444"/>
        <v>1.0264222499999998</v>
      </c>
      <c r="N7150">
        <f t="shared" si="1445"/>
        <v>0</v>
      </c>
      <c r="O7150">
        <f t="shared" si="1446"/>
        <v>0</v>
      </c>
      <c r="P7150" s="63">
        <f t="shared" si="1447"/>
        <v>0</v>
      </c>
    </row>
    <row r="7151" spans="1:16" x14ac:dyDescent="0.3">
      <c r="A7151">
        <f t="shared" si="1448"/>
        <v>2019</v>
      </c>
      <c r="B7151">
        <f t="shared" si="1449"/>
        <v>6</v>
      </c>
      <c r="C7151">
        <f t="shared" si="1450"/>
        <v>25</v>
      </c>
      <c r="D7151">
        <f t="shared" si="1451"/>
        <v>4</v>
      </c>
      <c r="E7151" t="str">
        <f t="shared" si="1452"/>
        <v>ON</v>
      </c>
      <c r="F7151" s="13">
        <f t="shared" si="1454"/>
        <v>43641</v>
      </c>
      <c r="G7151" s="14" t="str">
        <f t="shared" si="1453"/>
        <v>Avg of 4 NM Projects</v>
      </c>
      <c r="H7151" s="15">
        <f t="shared" si="1455"/>
        <v>20</v>
      </c>
      <c r="I7151" s="93">
        <v>9.6</v>
      </c>
      <c r="J7151">
        <f t="shared" si="1443"/>
        <v>5.3932584269662923E-2</v>
      </c>
      <c r="K7151" s="4">
        <v>28.09</v>
      </c>
      <c r="L7151" s="4">
        <v>30.46</v>
      </c>
      <c r="M7151" s="16">
        <f t="shared" si="1444"/>
        <v>0.29241600000000001</v>
      </c>
      <c r="N7151">
        <f t="shared" si="1445"/>
        <v>0</v>
      </c>
      <c r="O7151">
        <f t="shared" si="1446"/>
        <v>0</v>
      </c>
      <c r="P7151" s="63">
        <f t="shared" si="1447"/>
        <v>0</v>
      </c>
    </row>
    <row r="7152" spans="1:16" x14ac:dyDescent="0.3">
      <c r="A7152">
        <f t="shared" si="1448"/>
        <v>2019</v>
      </c>
      <c r="B7152">
        <f t="shared" si="1449"/>
        <v>6</v>
      </c>
      <c r="C7152">
        <f t="shared" si="1450"/>
        <v>25</v>
      </c>
      <c r="D7152">
        <f t="shared" si="1451"/>
        <v>4</v>
      </c>
      <c r="E7152" t="str">
        <f t="shared" si="1452"/>
        <v>ON</v>
      </c>
      <c r="F7152" s="13">
        <f t="shared" si="1454"/>
        <v>43641</v>
      </c>
      <c r="G7152" s="14" t="str">
        <f t="shared" si="1453"/>
        <v>Avg of 4 NM Projects</v>
      </c>
      <c r="H7152" s="15">
        <f t="shared" si="1455"/>
        <v>21</v>
      </c>
      <c r="I7152" s="93">
        <v>0.64500000000000002</v>
      </c>
      <c r="J7152">
        <f t="shared" si="1443"/>
        <v>3.6235955056179775E-3</v>
      </c>
      <c r="K7152" s="4">
        <v>25</v>
      </c>
      <c r="L7152" s="4">
        <v>28.48</v>
      </c>
      <c r="M7152" s="16">
        <f t="shared" si="1444"/>
        <v>1.8369600000000003E-2</v>
      </c>
      <c r="N7152">
        <f t="shared" si="1445"/>
        <v>0</v>
      </c>
      <c r="O7152">
        <f t="shared" si="1446"/>
        <v>0</v>
      </c>
      <c r="P7152" s="63">
        <f t="shared" si="1447"/>
        <v>0</v>
      </c>
    </row>
    <row r="7153" spans="1:18" x14ac:dyDescent="0.3">
      <c r="A7153">
        <f t="shared" si="1448"/>
        <v>2019</v>
      </c>
      <c r="B7153">
        <f t="shared" si="1449"/>
        <v>6</v>
      </c>
      <c r="C7153">
        <f t="shared" si="1450"/>
        <v>25</v>
      </c>
      <c r="D7153">
        <f t="shared" si="1451"/>
        <v>4</v>
      </c>
      <c r="E7153" t="str">
        <f t="shared" si="1452"/>
        <v>ON</v>
      </c>
      <c r="F7153" s="13">
        <f t="shared" si="1454"/>
        <v>43641</v>
      </c>
      <c r="G7153" s="14" t="str">
        <f t="shared" si="1453"/>
        <v>Avg of 4 NM Projects</v>
      </c>
      <c r="H7153" s="15">
        <f t="shared" si="1455"/>
        <v>22</v>
      </c>
      <c r="I7153" s="93">
        <v>-0.13</v>
      </c>
      <c r="J7153">
        <f t="shared" si="1443"/>
        <v>-7.3033707865168538E-4</v>
      </c>
      <c r="K7153" s="4">
        <v>24.86</v>
      </c>
      <c r="L7153" s="4">
        <v>23.36</v>
      </c>
      <c r="M7153" s="16">
        <f t="shared" si="1444"/>
        <v>-3.0368000000000001E-3</v>
      </c>
      <c r="N7153">
        <f t="shared" si="1445"/>
        <v>0</v>
      </c>
      <c r="O7153">
        <f t="shared" si="1446"/>
        <v>0</v>
      </c>
      <c r="P7153" s="63">
        <f t="shared" si="1447"/>
        <v>0</v>
      </c>
    </row>
    <row r="7154" spans="1:18" x14ac:dyDescent="0.3">
      <c r="A7154">
        <f t="shared" si="1448"/>
        <v>2019</v>
      </c>
      <c r="B7154">
        <f t="shared" si="1449"/>
        <v>6</v>
      </c>
      <c r="C7154">
        <f t="shared" si="1450"/>
        <v>25</v>
      </c>
      <c r="D7154">
        <f t="shared" si="1451"/>
        <v>4</v>
      </c>
      <c r="E7154" t="str">
        <f t="shared" si="1452"/>
        <v>ON</v>
      </c>
      <c r="F7154" s="13">
        <f t="shared" si="1454"/>
        <v>43641</v>
      </c>
      <c r="G7154" s="14" t="str">
        <f t="shared" si="1453"/>
        <v>Avg of 4 NM Projects</v>
      </c>
      <c r="H7154" s="15">
        <f t="shared" si="1455"/>
        <v>23</v>
      </c>
      <c r="I7154" s="93">
        <v>0</v>
      </c>
      <c r="J7154">
        <f t="shared" si="1443"/>
        <v>0</v>
      </c>
      <c r="K7154" s="4">
        <v>19.82</v>
      </c>
      <c r="L7154" s="4">
        <v>18.91</v>
      </c>
      <c r="M7154" s="16">
        <f t="shared" si="1444"/>
        <v>0</v>
      </c>
      <c r="N7154">
        <f t="shared" si="1445"/>
        <v>1</v>
      </c>
      <c r="O7154">
        <f t="shared" si="1446"/>
        <v>0</v>
      </c>
      <c r="P7154" s="63">
        <f t="shared" si="1447"/>
        <v>0</v>
      </c>
    </row>
    <row r="7155" spans="1:18" x14ac:dyDescent="0.3">
      <c r="A7155">
        <f t="shared" si="1448"/>
        <v>2019</v>
      </c>
      <c r="B7155">
        <f t="shared" si="1449"/>
        <v>6</v>
      </c>
      <c r="C7155">
        <f t="shared" si="1450"/>
        <v>25</v>
      </c>
      <c r="D7155">
        <f t="shared" si="1451"/>
        <v>4</v>
      </c>
      <c r="E7155" t="str">
        <f t="shared" si="1452"/>
        <v>OFF</v>
      </c>
      <c r="F7155" s="13">
        <f t="shared" si="1454"/>
        <v>43641</v>
      </c>
      <c r="G7155" s="14" t="str">
        <f t="shared" si="1453"/>
        <v>Avg of 4 NM Projects</v>
      </c>
      <c r="H7155" s="15">
        <f t="shared" si="1455"/>
        <v>24</v>
      </c>
      <c r="I7155" s="93">
        <v>-0.13</v>
      </c>
      <c r="J7155">
        <f t="shared" si="1443"/>
        <v>-7.3033707865168538E-4</v>
      </c>
      <c r="K7155" s="4">
        <v>21.6</v>
      </c>
      <c r="L7155" s="4">
        <v>26.06</v>
      </c>
      <c r="M7155" s="16">
        <f t="shared" si="1444"/>
        <v>-3.3877999999999998E-3</v>
      </c>
      <c r="N7155">
        <f t="shared" si="1445"/>
        <v>0</v>
      </c>
      <c r="O7155">
        <f t="shared" si="1446"/>
        <v>0</v>
      </c>
      <c r="P7155" s="63">
        <f t="shared" si="1447"/>
        <v>0</v>
      </c>
    </row>
    <row r="7156" spans="1:18" x14ac:dyDescent="0.3">
      <c r="A7156">
        <f t="shared" si="1448"/>
        <v>2019</v>
      </c>
      <c r="B7156">
        <f t="shared" si="1449"/>
        <v>6</v>
      </c>
      <c r="C7156">
        <f t="shared" si="1450"/>
        <v>26</v>
      </c>
      <c r="D7156">
        <f t="shared" si="1451"/>
        <v>5</v>
      </c>
      <c r="E7156" t="str">
        <f t="shared" si="1452"/>
        <v>OFF</v>
      </c>
      <c r="F7156" s="13">
        <f t="shared" si="1454"/>
        <v>43642</v>
      </c>
      <c r="G7156" s="14" t="str">
        <f t="shared" si="1453"/>
        <v>Avg of 4 NM Projects</v>
      </c>
      <c r="H7156" s="15">
        <f t="shared" si="1455"/>
        <v>1</v>
      </c>
      <c r="I7156" s="93">
        <v>-0.13</v>
      </c>
      <c r="J7156">
        <f t="shared" si="1443"/>
        <v>-7.3033707865168538E-4</v>
      </c>
      <c r="K7156" s="4">
        <v>20.11</v>
      </c>
      <c r="L7156" s="4">
        <v>19.239999999999998</v>
      </c>
      <c r="M7156" s="16">
        <f t="shared" si="1444"/>
        <v>-2.5011999999999999E-3</v>
      </c>
      <c r="N7156">
        <f t="shared" si="1445"/>
        <v>0</v>
      </c>
      <c r="O7156">
        <f t="shared" si="1446"/>
        <v>0</v>
      </c>
      <c r="P7156" s="63">
        <f t="shared" si="1447"/>
        <v>0</v>
      </c>
      <c r="Q7156" s="34"/>
      <c r="R7156" s="34"/>
    </row>
    <row r="7157" spans="1:18" x14ac:dyDescent="0.3">
      <c r="A7157">
        <f t="shared" si="1448"/>
        <v>2019</v>
      </c>
      <c r="B7157">
        <f t="shared" si="1449"/>
        <v>6</v>
      </c>
      <c r="C7157">
        <f t="shared" si="1450"/>
        <v>26</v>
      </c>
      <c r="D7157">
        <f t="shared" si="1451"/>
        <v>5</v>
      </c>
      <c r="E7157" t="str">
        <f t="shared" si="1452"/>
        <v>OFF</v>
      </c>
      <c r="F7157" s="13">
        <f t="shared" si="1454"/>
        <v>43642</v>
      </c>
      <c r="G7157" s="14" t="str">
        <f t="shared" si="1453"/>
        <v>Avg of 4 NM Projects</v>
      </c>
      <c r="H7157" s="15">
        <f t="shared" si="1455"/>
        <v>2</v>
      </c>
      <c r="I7157" s="93">
        <v>-0.26</v>
      </c>
      <c r="J7157">
        <f t="shared" si="1443"/>
        <v>-1.4606741573033708E-3</v>
      </c>
      <c r="K7157" s="4">
        <v>18.5</v>
      </c>
      <c r="L7157" s="4">
        <v>18.7</v>
      </c>
      <c r="M7157" s="16">
        <f t="shared" si="1444"/>
        <v>-4.862E-3</v>
      </c>
      <c r="N7157">
        <f t="shared" si="1445"/>
        <v>0</v>
      </c>
      <c r="O7157">
        <f t="shared" si="1446"/>
        <v>0</v>
      </c>
      <c r="P7157" s="63">
        <f t="shared" si="1447"/>
        <v>0</v>
      </c>
    </row>
    <row r="7158" spans="1:18" x14ac:dyDescent="0.3">
      <c r="A7158">
        <f t="shared" si="1448"/>
        <v>2019</v>
      </c>
      <c r="B7158">
        <f t="shared" si="1449"/>
        <v>6</v>
      </c>
      <c r="C7158">
        <f t="shared" si="1450"/>
        <v>26</v>
      </c>
      <c r="D7158">
        <f t="shared" si="1451"/>
        <v>5</v>
      </c>
      <c r="E7158" t="str">
        <f t="shared" si="1452"/>
        <v>OFF</v>
      </c>
      <c r="F7158" s="13">
        <f t="shared" si="1454"/>
        <v>43642</v>
      </c>
      <c r="G7158" s="14" t="str">
        <f t="shared" si="1453"/>
        <v>Avg of 4 NM Projects</v>
      </c>
      <c r="H7158" s="15">
        <f t="shared" si="1455"/>
        <v>3</v>
      </c>
      <c r="I7158" s="93">
        <v>0</v>
      </c>
      <c r="J7158">
        <f t="shared" si="1443"/>
        <v>0</v>
      </c>
      <c r="K7158" s="4">
        <v>17.440000000000001</v>
      </c>
      <c r="L7158" s="4">
        <v>17.93</v>
      </c>
      <c r="M7158" s="16">
        <f t="shared" si="1444"/>
        <v>0</v>
      </c>
      <c r="N7158">
        <f t="shared" si="1445"/>
        <v>1</v>
      </c>
      <c r="O7158">
        <f t="shared" si="1446"/>
        <v>0</v>
      </c>
      <c r="P7158" s="63">
        <f t="shared" si="1447"/>
        <v>0</v>
      </c>
    </row>
    <row r="7159" spans="1:18" x14ac:dyDescent="0.3">
      <c r="A7159">
        <f t="shared" si="1448"/>
        <v>2019</v>
      </c>
      <c r="B7159">
        <f t="shared" si="1449"/>
        <v>6</v>
      </c>
      <c r="C7159">
        <f t="shared" si="1450"/>
        <v>26</v>
      </c>
      <c r="D7159">
        <f t="shared" si="1451"/>
        <v>5</v>
      </c>
      <c r="E7159" t="str">
        <f t="shared" si="1452"/>
        <v>OFF</v>
      </c>
      <c r="F7159" s="13">
        <f t="shared" si="1454"/>
        <v>43642</v>
      </c>
      <c r="G7159" s="14" t="str">
        <f t="shared" si="1453"/>
        <v>Avg of 4 NM Projects</v>
      </c>
      <c r="H7159" s="15">
        <f t="shared" si="1455"/>
        <v>4</v>
      </c>
      <c r="I7159" s="93">
        <v>0</v>
      </c>
      <c r="J7159">
        <f t="shared" si="1443"/>
        <v>0</v>
      </c>
      <c r="K7159" s="4">
        <v>17.68</v>
      </c>
      <c r="L7159" s="4">
        <v>16.23</v>
      </c>
      <c r="M7159" s="16">
        <f t="shared" si="1444"/>
        <v>0</v>
      </c>
      <c r="N7159">
        <f t="shared" si="1445"/>
        <v>1</v>
      </c>
      <c r="O7159">
        <f t="shared" si="1446"/>
        <v>0</v>
      </c>
      <c r="P7159" s="63">
        <f t="shared" si="1447"/>
        <v>0</v>
      </c>
    </row>
    <row r="7160" spans="1:18" x14ac:dyDescent="0.3">
      <c r="A7160">
        <f t="shared" si="1448"/>
        <v>2019</v>
      </c>
      <c r="B7160">
        <f t="shared" si="1449"/>
        <v>6</v>
      </c>
      <c r="C7160">
        <f t="shared" si="1450"/>
        <v>26</v>
      </c>
      <c r="D7160">
        <f t="shared" si="1451"/>
        <v>5</v>
      </c>
      <c r="E7160" t="str">
        <f t="shared" si="1452"/>
        <v>OFF</v>
      </c>
      <c r="F7160" s="13">
        <f t="shared" si="1454"/>
        <v>43642</v>
      </c>
      <c r="G7160" s="14" t="str">
        <f t="shared" si="1453"/>
        <v>Avg of 4 NM Projects</v>
      </c>
      <c r="H7160" s="15">
        <f t="shared" si="1455"/>
        <v>5</v>
      </c>
      <c r="I7160" s="93">
        <v>0</v>
      </c>
      <c r="J7160">
        <f t="shared" si="1443"/>
        <v>0</v>
      </c>
      <c r="K7160" s="4">
        <v>17.93</v>
      </c>
      <c r="L7160" s="4">
        <v>16.079999999999998</v>
      </c>
      <c r="M7160" s="16">
        <f t="shared" si="1444"/>
        <v>0</v>
      </c>
      <c r="N7160">
        <f t="shared" si="1445"/>
        <v>1</v>
      </c>
      <c r="O7160">
        <f t="shared" si="1446"/>
        <v>0</v>
      </c>
      <c r="P7160" s="63">
        <f t="shared" si="1447"/>
        <v>0</v>
      </c>
    </row>
    <row r="7161" spans="1:18" x14ac:dyDescent="0.3">
      <c r="A7161">
        <f t="shared" si="1448"/>
        <v>2019</v>
      </c>
      <c r="B7161">
        <f t="shared" si="1449"/>
        <v>6</v>
      </c>
      <c r="C7161">
        <f t="shared" si="1450"/>
        <v>26</v>
      </c>
      <c r="D7161">
        <f t="shared" si="1451"/>
        <v>5</v>
      </c>
      <c r="E7161" t="str">
        <f t="shared" si="1452"/>
        <v>OFF</v>
      </c>
      <c r="F7161" s="13">
        <f t="shared" si="1454"/>
        <v>43642</v>
      </c>
      <c r="G7161" s="14" t="str">
        <f t="shared" si="1453"/>
        <v>Avg of 4 NM Projects</v>
      </c>
      <c r="H7161" s="15">
        <f t="shared" si="1455"/>
        <v>6</v>
      </c>
      <c r="I7161" s="93">
        <v>0.51</v>
      </c>
      <c r="J7161">
        <f t="shared" si="1443"/>
        <v>2.8651685393258426E-3</v>
      </c>
      <c r="K7161" s="4">
        <v>17.38</v>
      </c>
      <c r="L7161" s="4">
        <v>18.149999999999999</v>
      </c>
      <c r="M7161" s="16">
        <f t="shared" si="1444"/>
        <v>9.2564999999999991E-3</v>
      </c>
      <c r="N7161">
        <f t="shared" si="1445"/>
        <v>0</v>
      </c>
      <c r="O7161">
        <f t="shared" si="1446"/>
        <v>0</v>
      </c>
      <c r="P7161" s="63">
        <f t="shared" si="1447"/>
        <v>0</v>
      </c>
    </row>
    <row r="7162" spans="1:18" x14ac:dyDescent="0.3">
      <c r="A7162">
        <f t="shared" si="1448"/>
        <v>2019</v>
      </c>
      <c r="B7162">
        <f t="shared" si="1449"/>
        <v>6</v>
      </c>
      <c r="C7162">
        <f t="shared" si="1450"/>
        <v>26</v>
      </c>
      <c r="D7162">
        <f t="shared" si="1451"/>
        <v>5</v>
      </c>
      <c r="E7162" t="str">
        <f t="shared" si="1452"/>
        <v>OFF</v>
      </c>
      <c r="F7162" s="13">
        <f t="shared" si="1454"/>
        <v>43642</v>
      </c>
      <c r="G7162" s="14" t="str">
        <f t="shared" si="1453"/>
        <v>Avg of 4 NM Projects</v>
      </c>
      <c r="H7162" s="15">
        <f t="shared" si="1455"/>
        <v>7</v>
      </c>
      <c r="I7162" s="93">
        <v>14.719999999999999</v>
      </c>
      <c r="J7162">
        <f t="shared" si="1443"/>
        <v>8.2696629213483142E-2</v>
      </c>
      <c r="K7162" s="4">
        <v>20.51</v>
      </c>
      <c r="L7162" s="4">
        <v>19.37</v>
      </c>
      <c r="M7162" s="16">
        <f t="shared" si="1444"/>
        <v>0.2851264</v>
      </c>
      <c r="N7162">
        <f t="shared" si="1445"/>
        <v>0</v>
      </c>
      <c r="O7162">
        <f t="shared" si="1446"/>
        <v>0</v>
      </c>
      <c r="P7162" s="63">
        <f t="shared" si="1447"/>
        <v>0</v>
      </c>
    </row>
    <row r="7163" spans="1:18" x14ac:dyDescent="0.3">
      <c r="A7163">
        <f t="shared" si="1448"/>
        <v>2019</v>
      </c>
      <c r="B7163">
        <f t="shared" si="1449"/>
        <v>6</v>
      </c>
      <c r="C7163">
        <f t="shared" si="1450"/>
        <v>26</v>
      </c>
      <c r="D7163">
        <f t="shared" si="1451"/>
        <v>5</v>
      </c>
      <c r="E7163" t="str">
        <f t="shared" si="1452"/>
        <v>ON</v>
      </c>
      <c r="F7163" s="13">
        <f t="shared" si="1454"/>
        <v>43642</v>
      </c>
      <c r="G7163" s="14" t="str">
        <f t="shared" si="1453"/>
        <v>Avg of 4 NM Projects</v>
      </c>
      <c r="H7163" s="15">
        <f t="shared" si="1455"/>
        <v>8</v>
      </c>
      <c r="I7163" s="93">
        <v>60.8</v>
      </c>
      <c r="J7163">
        <f t="shared" si="1443"/>
        <v>0.34157303370786513</v>
      </c>
      <c r="K7163" s="4">
        <v>20.03</v>
      </c>
      <c r="L7163" s="4">
        <v>19.059999999999999</v>
      </c>
      <c r="M7163" s="16">
        <f t="shared" si="1444"/>
        <v>1.1588479999999999</v>
      </c>
      <c r="N7163">
        <f t="shared" si="1445"/>
        <v>0</v>
      </c>
      <c r="O7163">
        <f t="shared" si="1446"/>
        <v>0</v>
      </c>
      <c r="P7163" s="63">
        <f t="shared" si="1447"/>
        <v>0</v>
      </c>
    </row>
    <row r="7164" spans="1:18" x14ac:dyDescent="0.3">
      <c r="A7164">
        <f t="shared" si="1448"/>
        <v>2019</v>
      </c>
      <c r="B7164">
        <f t="shared" si="1449"/>
        <v>6</v>
      </c>
      <c r="C7164">
        <f t="shared" si="1450"/>
        <v>26</v>
      </c>
      <c r="D7164">
        <f t="shared" si="1451"/>
        <v>5</v>
      </c>
      <c r="E7164" t="str">
        <f t="shared" si="1452"/>
        <v>ON</v>
      </c>
      <c r="F7164" s="13">
        <f t="shared" si="1454"/>
        <v>43642</v>
      </c>
      <c r="G7164" s="14" t="str">
        <f t="shared" si="1453"/>
        <v>Avg of 4 NM Projects</v>
      </c>
      <c r="H7164" s="15">
        <f t="shared" si="1455"/>
        <v>9</v>
      </c>
      <c r="I7164" s="93">
        <v>99.2</v>
      </c>
      <c r="J7164">
        <f t="shared" si="1443"/>
        <v>0.55730337078651682</v>
      </c>
      <c r="K7164" s="4">
        <v>19.04</v>
      </c>
      <c r="L7164" s="4">
        <v>18.25</v>
      </c>
      <c r="M7164" s="16">
        <f t="shared" si="1444"/>
        <v>1.8104</v>
      </c>
      <c r="N7164">
        <f t="shared" si="1445"/>
        <v>0</v>
      </c>
      <c r="O7164">
        <f t="shared" si="1446"/>
        <v>1</v>
      </c>
      <c r="P7164" s="63">
        <f t="shared" si="1447"/>
        <v>0</v>
      </c>
    </row>
    <row r="7165" spans="1:18" x14ac:dyDescent="0.3">
      <c r="A7165">
        <f t="shared" si="1448"/>
        <v>2019</v>
      </c>
      <c r="B7165">
        <f t="shared" si="1449"/>
        <v>6</v>
      </c>
      <c r="C7165">
        <f t="shared" si="1450"/>
        <v>26</v>
      </c>
      <c r="D7165">
        <f t="shared" si="1451"/>
        <v>5</v>
      </c>
      <c r="E7165" t="str">
        <f t="shared" si="1452"/>
        <v>ON</v>
      </c>
      <c r="F7165" s="13">
        <f t="shared" si="1454"/>
        <v>43642</v>
      </c>
      <c r="G7165" s="14" t="str">
        <f t="shared" si="1453"/>
        <v>Avg of 4 NM Projects</v>
      </c>
      <c r="H7165" s="15">
        <f t="shared" si="1455"/>
        <v>10</v>
      </c>
      <c r="I7165" s="93">
        <v>120.965</v>
      </c>
      <c r="J7165">
        <f t="shared" si="1443"/>
        <v>0.67957865168539333</v>
      </c>
      <c r="K7165" s="4">
        <v>19.940000000000001</v>
      </c>
      <c r="L7165" s="4">
        <v>19.489999999999998</v>
      </c>
      <c r="M7165" s="16">
        <f t="shared" si="1444"/>
        <v>2.3576078499999999</v>
      </c>
      <c r="N7165">
        <f t="shared" si="1445"/>
        <v>0</v>
      </c>
      <c r="O7165">
        <f t="shared" si="1446"/>
        <v>1</v>
      </c>
      <c r="P7165" s="63">
        <f t="shared" si="1447"/>
        <v>0</v>
      </c>
    </row>
    <row r="7166" spans="1:18" x14ac:dyDescent="0.3">
      <c r="A7166">
        <f t="shared" si="1448"/>
        <v>2019</v>
      </c>
      <c r="B7166">
        <f t="shared" si="1449"/>
        <v>6</v>
      </c>
      <c r="C7166">
        <f t="shared" si="1450"/>
        <v>26</v>
      </c>
      <c r="D7166">
        <f t="shared" si="1451"/>
        <v>5</v>
      </c>
      <c r="E7166" t="str">
        <f t="shared" si="1452"/>
        <v>ON</v>
      </c>
      <c r="F7166" s="13">
        <f t="shared" si="1454"/>
        <v>43642</v>
      </c>
      <c r="G7166" s="14" t="str">
        <f t="shared" si="1453"/>
        <v>Avg of 4 NM Projects</v>
      </c>
      <c r="H7166" s="15">
        <f t="shared" si="1455"/>
        <v>11</v>
      </c>
      <c r="I7166" s="93">
        <v>138.5</v>
      </c>
      <c r="J7166">
        <f t="shared" si="1443"/>
        <v>0.7780898876404494</v>
      </c>
      <c r="K7166" s="4">
        <v>20.98</v>
      </c>
      <c r="L7166" s="4">
        <v>20.350000000000001</v>
      </c>
      <c r="M7166" s="16">
        <f t="shared" si="1444"/>
        <v>2.8184750000000003</v>
      </c>
      <c r="N7166">
        <f t="shared" si="1445"/>
        <v>0</v>
      </c>
      <c r="O7166">
        <f t="shared" si="1446"/>
        <v>1</v>
      </c>
      <c r="P7166" s="63">
        <f t="shared" si="1447"/>
        <v>0</v>
      </c>
    </row>
    <row r="7167" spans="1:18" x14ac:dyDescent="0.3">
      <c r="A7167">
        <f t="shared" si="1448"/>
        <v>2019</v>
      </c>
      <c r="B7167">
        <f t="shared" si="1449"/>
        <v>6</v>
      </c>
      <c r="C7167">
        <f t="shared" si="1450"/>
        <v>26</v>
      </c>
      <c r="D7167">
        <f t="shared" si="1451"/>
        <v>5</v>
      </c>
      <c r="E7167" t="str">
        <f t="shared" si="1452"/>
        <v>ON</v>
      </c>
      <c r="F7167" s="13">
        <f t="shared" si="1454"/>
        <v>43642</v>
      </c>
      <c r="G7167" s="14" t="str">
        <f t="shared" si="1453"/>
        <v>Avg of 4 NM Projects</v>
      </c>
      <c r="H7167" s="15">
        <f t="shared" si="1455"/>
        <v>12</v>
      </c>
      <c r="I7167" s="93">
        <v>151.81</v>
      </c>
      <c r="J7167">
        <f t="shared" si="1443"/>
        <v>0.85286516853932581</v>
      </c>
      <c r="K7167" s="4">
        <v>21.28</v>
      </c>
      <c r="L7167" s="4">
        <v>19.36</v>
      </c>
      <c r="M7167" s="16">
        <f t="shared" si="1444"/>
        <v>2.9390415999999999</v>
      </c>
      <c r="N7167">
        <f t="shared" si="1445"/>
        <v>0</v>
      </c>
      <c r="O7167">
        <f t="shared" si="1446"/>
        <v>1</v>
      </c>
      <c r="P7167" s="63">
        <f t="shared" si="1447"/>
        <v>0</v>
      </c>
    </row>
    <row r="7168" spans="1:18" x14ac:dyDescent="0.3">
      <c r="A7168">
        <f t="shared" si="1448"/>
        <v>2019</v>
      </c>
      <c r="B7168">
        <f t="shared" si="1449"/>
        <v>6</v>
      </c>
      <c r="C7168">
        <f t="shared" si="1450"/>
        <v>26</v>
      </c>
      <c r="D7168">
        <f t="shared" si="1451"/>
        <v>5</v>
      </c>
      <c r="E7168" t="str">
        <f t="shared" si="1452"/>
        <v>ON</v>
      </c>
      <c r="F7168" s="13">
        <f t="shared" si="1454"/>
        <v>43642</v>
      </c>
      <c r="G7168" s="14" t="str">
        <f t="shared" si="1453"/>
        <v>Avg of 4 NM Projects</v>
      </c>
      <c r="H7168" s="15">
        <f t="shared" si="1455"/>
        <v>13</v>
      </c>
      <c r="I7168" s="93">
        <v>146.04</v>
      </c>
      <c r="J7168">
        <f t="shared" si="1443"/>
        <v>0.82044943820224714</v>
      </c>
      <c r="K7168" s="4">
        <v>20.96</v>
      </c>
      <c r="L7168" s="4">
        <v>18.66</v>
      </c>
      <c r="M7168" s="16">
        <f t="shared" si="1444"/>
        <v>2.7251063999999996</v>
      </c>
      <c r="N7168">
        <f t="shared" si="1445"/>
        <v>0</v>
      </c>
      <c r="O7168">
        <f t="shared" si="1446"/>
        <v>1</v>
      </c>
      <c r="P7168" s="63">
        <f t="shared" si="1447"/>
        <v>0</v>
      </c>
    </row>
    <row r="7169" spans="1:18" x14ac:dyDescent="0.3">
      <c r="A7169">
        <f t="shared" si="1448"/>
        <v>2019</v>
      </c>
      <c r="B7169">
        <f t="shared" si="1449"/>
        <v>6</v>
      </c>
      <c r="C7169">
        <f t="shared" si="1450"/>
        <v>26</v>
      </c>
      <c r="D7169">
        <f t="shared" si="1451"/>
        <v>5</v>
      </c>
      <c r="E7169" t="str">
        <f t="shared" si="1452"/>
        <v>ON</v>
      </c>
      <c r="F7169" s="13">
        <f t="shared" si="1454"/>
        <v>43642</v>
      </c>
      <c r="G7169" s="14" t="str">
        <f t="shared" si="1453"/>
        <v>Avg of 4 NM Projects</v>
      </c>
      <c r="H7169" s="15">
        <f t="shared" si="1455"/>
        <v>14</v>
      </c>
      <c r="I7169" s="93">
        <v>140.80000000000001</v>
      </c>
      <c r="J7169">
        <f t="shared" si="1443"/>
        <v>0.79101123595505629</v>
      </c>
      <c r="K7169" s="4">
        <v>22.25</v>
      </c>
      <c r="L7169" s="4">
        <v>19.12</v>
      </c>
      <c r="M7169" s="16">
        <f t="shared" si="1444"/>
        <v>2.6920960000000003</v>
      </c>
      <c r="N7169">
        <f t="shared" si="1445"/>
        <v>0</v>
      </c>
      <c r="O7169">
        <f t="shared" si="1446"/>
        <v>1</v>
      </c>
      <c r="P7169" s="63">
        <f t="shared" si="1447"/>
        <v>0</v>
      </c>
    </row>
    <row r="7170" spans="1:18" x14ac:dyDescent="0.3">
      <c r="A7170">
        <f t="shared" si="1448"/>
        <v>2019</v>
      </c>
      <c r="B7170">
        <f t="shared" si="1449"/>
        <v>6</v>
      </c>
      <c r="C7170">
        <f t="shared" si="1450"/>
        <v>26</v>
      </c>
      <c r="D7170">
        <f t="shared" si="1451"/>
        <v>5</v>
      </c>
      <c r="E7170" t="str">
        <f t="shared" si="1452"/>
        <v>ON</v>
      </c>
      <c r="F7170" s="13">
        <f t="shared" si="1454"/>
        <v>43642</v>
      </c>
      <c r="G7170" s="14" t="str">
        <f t="shared" si="1453"/>
        <v>Avg of 4 NM Projects</v>
      </c>
      <c r="H7170" s="15">
        <f t="shared" si="1455"/>
        <v>15</v>
      </c>
      <c r="I7170" s="93">
        <v>137.85500000000002</v>
      </c>
      <c r="J7170">
        <f t="shared" si="1443"/>
        <v>0.77446629213483154</v>
      </c>
      <c r="K7170" s="4">
        <v>23.53</v>
      </c>
      <c r="L7170" s="4">
        <v>19.46</v>
      </c>
      <c r="M7170" s="16">
        <f t="shared" si="1444"/>
        <v>2.6826583000000004</v>
      </c>
      <c r="N7170">
        <f t="shared" si="1445"/>
        <v>0</v>
      </c>
      <c r="O7170">
        <f t="shared" si="1446"/>
        <v>1</v>
      </c>
      <c r="P7170" s="63">
        <f t="shared" si="1447"/>
        <v>0</v>
      </c>
    </row>
    <row r="7171" spans="1:18" x14ac:dyDescent="0.3">
      <c r="A7171">
        <f t="shared" si="1448"/>
        <v>2019</v>
      </c>
      <c r="B7171">
        <f t="shared" si="1449"/>
        <v>6</v>
      </c>
      <c r="C7171">
        <f t="shared" si="1450"/>
        <v>26</v>
      </c>
      <c r="D7171">
        <f t="shared" si="1451"/>
        <v>5</v>
      </c>
      <c r="E7171" t="str">
        <f t="shared" si="1452"/>
        <v>ON</v>
      </c>
      <c r="F7171" s="13">
        <f t="shared" si="1454"/>
        <v>43642</v>
      </c>
      <c r="G7171" s="14" t="str">
        <f t="shared" si="1453"/>
        <v>Avg of 4 NM Projects</v>
      </c>
      <c r="H7171" s="15">
        <f t="shared" si="1455"/>
        <v>16</v>
      </c>
      <c r="I7171" s="93">
        <v>118.27</v>
      </c>
      <c r="J7171">
        <f t="shared" si="1443"/>
        <v>0.66443820224719097</v>
      </c>
      <c r="K7171" s="4">
        <v>30.32</v>
      </c>
      <c r="L7171" s="4">
        <v>20.95</v>
      </c>
      <c r="M7171" s="16">
        <f t="shared" si="1444"/>
        <v>2.4777564999999999</v>
      </c>
      <c r="N7171">
        <f t="shared" si="1445"/>
        <v>0</v>
      </c>
      <c r="O7171">
        <f t="shared" si="1446"/>
        <v>1</v>
      </c>
      <c r="P7171" s="63">
        <f t="shared" si="1447"/>
        <v>0</v>
      </c>
    </row>
    <row r="7172" spans="1:18" x14ac:dyDescent="0.3">
      <c r="A7172">
        <f t="shared" si="1448"/>
        <v>2019</v>
      </c>
      <c r="B7172">
        <f t="shared" si="1449"/>
        <v>6</v>
      </c>
      <c r="C7172">
        <f t="shared" si="1450"/>
        <v>26</v>
      </c>
      <c r="D7172">
        <f t="shared" si="1451"/>
        <v>5</v>
      </c>
      <c r="E7172" t="str">
        <f t="shared" si="1452"/>
        <v>ON</v>
      </c>
      <c r="F7172" s="13">
        <f t="shared" si="1454"/>
        <v>43642</v>
      </c>
      <c r="G7172" s="14" t="str">
        <f t="shared" si="1453"/>
        <v>Avg of 4 NM Projects</v>
      </c>
      <c r="H7172" s="15">
        <f t="shared" si="1455"/>
        <v>17</v>
      </c>
      <c r="I7172" s="93">
        <v>87.935000000000002</v>
      </c>
      <c r="J7172">
        <f t="shared" ref="J7172:J7235" si="1456">+I7172/$I$1</f>
        <v>0.49401685393258427</v>
      </c>
      <c r="K7172" s="4">
        <v>33.869999999999997</v>
      </c>
      <c r="L7172" s="4">
        <v>22.22</v>
      </c>
      <c r="M7172" s="16">
        <f t="shared" ref="M7172:M7235" si="1457">+L7172*I7172/1000</f>
        <v>1.9539157</v>
      </c>
      <c r="N7172">
        <f t="shared" ref="N7172:N7235" si="1458">+IF(I7172=0,1,0)</f>
        <v>0</v>
      </c>
      <c r="O7172">
        <f t="shared" ref="O7172:O7235" si="1459">+IF(I7172&gt;=0.5*$I$1,1,0)</f>
        <v>0</v>
      </c>
      <c r="P7172" s="63">
        <f t="shared" ref="P7172:P7235" si="1460">+IF(I7172&gt;MAX(I$3652:I$5859),1,0)</f>
        <v>0</v>
      </c>
    </row>
    <row r="7173" spans="1:18" x14ac:dyDescent="0.3">
      <c r="A7173">
        <f t="shared" ref="A7173:A7236" si="1461">YEAR(F7173)</f>
        <v>2019</v>
      </c>
      <c r="B7173">
        <f t="shared" ref="B7173:B7236" si="1462">+MONTH(F7173)</f>
        <v>6</v>
      </c>
      <c r="C7173">
        <f t="shared" ref="C7173:C7236" si="1463">+DAY(F7173)</f>
        <v>26</v>
      </c>
      <c r="D7173">
        <f t="shared" ref="D7173:D7236" si="1464">WEEKDAY(C7173)</f>
        <v>5</v>
      </c>
      <c r="E7173" t="str">
        <f t="shared" ref="E7173:E7236" si="1465">IF(OR(D7173=1,D7173=7,H7173=1,H7173=2,H7173=3,H7173=4,H7173=5,H7173=6,H7173=7,H7173=24),"OFF","ON")</f>
        <v>ON</v>
      </c>
      <c r="F7173" s="13">
        <f t="shared" si="1454"/>
        <v>43642</v>
      </c>
      <c r="G7173" s="14" t="str">
        <f t="shared" si="1453"/>
        <v>Avg of 4 NM Projects</v>
      </c>
      <c r="H7173" s="15">
        <f t="shared" si="1455"/>
        <v>18</v>
      </c>
      <c r="I7173" s="93">
        <v>53.51</v>
      </c>
      <c r="J7173">
        <f t="shared" si="1456"/>
        <v>0.30061797752808989</v>
      </c>
      <c r="K7173" s="4">
        <v>31.56</v>
      </c>
      <c r="L7173" s="4">
        <v>21.65</v>
      </c>
      <c r="M7173" s="16">
        <f t="shared" si="1457"/>
        <v>1.1584914999999998</v>
      </c>
      <c r="N7173">
        <f t="shared" si="1458"/>
        <v>0</v>
      </c>
      <c r="O7173">
        <f t="shared" si="1459"/>
        <v>0</v>
      </c>
      <c r="P7173" s="63">
        <f t="shared" si="1460"/>
        <v>0</v>
      </c>
    </row>
    <row r="7174" spans="1:18" x14ac:dyDescent="0.3">
      <c r="A7174">
        <f t="shared" si="1461"/>
        <v>2019</v>
      </c>
      <c r="B7174">
        <f t="shared" si="1462"/>
        <v>6</v>
      </c>
      <c r="C7174">
        <f t="shared" si="1463"/>
        <v>26</v>
      </c>
      <c r="D7174">
        <f t="shared" si="1464"/>
        <v>5</v>
      </c>
      <c r="E7174" t="str">
        <f t="shared" si="1465"/>
        <v>ON</v>
      </c>
      <c r="F7174" s="13">
        <f t="shared" si="1454"/>
        <v>43642</v>
      </c>
      <c r="G7174" s="14" t="str">
        <f t="shared" ref="G7174:G7237" si="1466">+G7173</f>
        <v>Avg of 4 NM Projects</v>
      </c>
      <c r="H7174" s="15">
        <f t="shared" si="1455"/>
        <v>19</v>
      </c>
      <c r="I7174" s="93">
        <v>25.61</v>
      </c>
      <c r="J7174">
        <f t="shared" si="1456"/>
        <v>0.14387640449438202</v>
      </c>
      <c r="K7174" s="4">
        <v>30.11</v>
      </c>
      <c r="L7174" s="4">
        <v>27.25</v>
      </c>
      <c r="M7174" s="16">
        <f t="shared" si="1457"/>
        <v>0.6978724999999999</v>
      </c>
      <c r="N7174">
        <f t="shared" si="1458"/>
        <v>0</v>
      </c>
      <c r="O7174">
        <f t="shared" si="1459"/>
        <v>0</v>
      </c>
      <c r="P7174" s="63">
        <f t="shared" si="1460"/>
        <v>0</v>
      </c>
    </row>
    <row r="7175" spans="1:18" x14ac:dyDescent="0.3">
      <c r="A7175">
        <f t="shared" si="1461"/>
        <v>2019</v>
      </c>
      <c r="B7175">
        <f t="shared" si="1462"/>
        <v>6</v>
      </c>
      <c r="C7175">
        <f t="shared" si="1463"/>
        <v>26</v>
      </c>
      <c r="D7175">
        <f t="shared" si="1464"/>
        <v>5</v>
      </c>
      <c r="E7175" t="str">
        <f t="shared" si="1465"/>
        <v>ON</v>
      </c>
      <c r="F7175" s="13">
        <f t="shared" si="1454"/>
        <v>43642</v>
      </c>
      <c r="G7175" s="14" t="str">
        <f t="shared" si="1466"/>
        <v>Avg of 4 NM Projects</v>
      </c>
      <c r="H7175" s="15">
        <f t="shared" si="1455"/>
        <v>20</v>
      </c>
      <c r="I7175" s="93">
        <v>7.2949999999999999</v>
      </c>
      <c r="J7175">
        <f t="shared" si="1456"/>
        <v>4.0983146067415731E-2</v>
      </c>
      <c r="K7175" s="4">
        <v>25.39</v>
      </c>
      <c r="L7175" s="4">
        <v>24.78</v>
      </c>
      <c r="M7175" s="16">
        <f t="shared" si="1457"/>
        <v>0.18077010000000002</v>
      </c>
      <c r="N7175">
        <f t="shared" si="1458"/>
        <v>0</v>
      </c>
      <c r="O7175">
        <f t="shared" si="1459"/>
        <v>0</v>
      </c>
      <c r="P7175" s="63">
        <f t="shared" si="1460"/>
        <v>0</v>
      </c>
    </row>
    <row r="7176" spans="1:18" x14ac:dyDescent="0.3">
      <c r="A7176">
        <f t="shared" si="1461"/>
        <v>2019</v>
      </c>
      <c r="B7176">
        <f t="shared" si="1462"/>
        <v>6</v>
      </c>
      <c r="C7176">
        <f t="shared" si="1463"/>
        <v>26</v>
      </c>
      <c r="D7176">
        <f t="shared" si="1464"/>
        <v>5</v>
      </c>
      <c r="E7176" t="str">
        <f t="shared" si="1465"/>
        <v>ON</v>
      </c>
      <c r="F7176" s="13">
        <f t="shared" si="1454"/>
        <v>43642</v>
      </c>
      <c r="G7176" s="14" t="str">
        <f t="shared" si="1466"/>
        <v>Avg of 4 NM Projects</v>
      </c>
      <c r="H7176" s="15">
        <f t="shared" si="1455"/>
        <v>21</v>
      </c>
      <c r="I7176" s="93">
        <v>1.4100000000000001</v>
      </c>
      <c r="J7176">
        <f t="shared" si="1456"/>
        <v>7.9213483146067416E-3</v>
      </c>
      <c r="K7176" s="4">
        <v>23.41</v>
      </c>
      <c r="L7176" s="4">
        <v>21.42</v>
      </c>
      <c r="M7176" s="16">
        <f t="shared" si="1457"/>
        <v>3.0202200000000005E-2</v>
      </c>
      <c r="N7176">
        <f t="shared" si="1458"/>
        <v>0</v>
      </c>
      <c r="O7176">
        <f t="shared" si="1459"/>
        <v>0</v>
      </c>
      <c r="P7176" s="63">
        <f t="shared" si="1460"/>
        <v>0</v>
      </c>
    </row>
    <row r="7177" spans="1:18" x14ac:dyDescent="0.3">
      <c r="A7177">
        <f t="shared" si="1461"/>
        <v>2019</v>
      </c>
      <c r="B7177">
        <f t="shared" si="1462"/>
        <v>6</v>
      </c>
      <c r="C7177">
        <f t="shared" si="1463"/>
        <v>26</v>
      </c>
      <c r="D7177">
        <f t="shared" si="1464"/>
        <v>5</v>
      </c>
      <c r="E7177" t="str">
        <f t="shared" si="1465"/>
        <v>ON</v>
      </c>
      <c r="F7177" s="13">
        <f t="shared" si="1454"/>
        <v>43642</v>
      </c>
      <c r="G7177" s="14" t="str">
        <f t="shared" si="1466"/>
        <v>Avg of 4 NM Projects</v>
      </c>
      <c r="H7177" s="15">
        <f t="shared" si="1455"/>
        <v>22</v>
      </c>
      <c r="I7177" s="93">
        <v>-0.26</v>
      </c>
      <c r="J7177">
        <f t="shared" si="1456"/>
        <v>-1.4606741573033708E-3</v>
      </c>
      <c r="K7177" s="4">
        <v>22.64</v>
      </c>
      <c r="L7177" s="4">
        <v>22.22</v>
      </c>
      <c r="M7177" s="16">
        <f t="shared" si="1457"/>
        <v>-5.7771999999999997E-3</v>
      </c>
      <c r="N7177">
        <f t="shared" si="1458"/>
        <v>0</v>
      </c>
      <c r="O7177">
        <f t="shared" si="1459"/>
        <v>0</v>
      </c>
      <c r="P7177" s="63">
        <f t="shared" si="1460"/>
        <v>0</v>
      </c>
    </row>
    <row r="7178" spans="1:18" x14ac:dyDescent="0.3">
      <c r="A7178">
        <f t="shared" si="1461"/>
        <v>2019</v>
      </c>
      <c r="B7178">
        <f t="shared" si="1462"/>
        <v>6</v>
      </c>
      <c r="C7178">
        <f t="shared" si="1463"/>
        <v>26</v>
      </c>
      <c r="D7178">
        <f t="shared" si="1464"/>
        <v>5</v>
      </c>
      <c r="E7178" t="str">
        <f t="shared" si="1465"/>
        <v>ON</v>
      </c>
      <c r="F7178" s="13">
        <f t="shared" si="1454"/>
        <v>43642</v>
      </c>
      <c r="G7178" s="14" t="str">
        <f t="shared" si="1466"/>
        <v>Avg of 4 NM Projects</v>
      </c>
      <c r="H7178" s="15">
        <f t="shared" si="1455"/>
        <v>23</v>
      </c>
      <c r="I7178" s="93">
        <v>0</v>
      </c>
      <c r="J7178">
        <f t="shared" si="1456"/>
        <v>0</v>
      </c>
      <c r="K7178" s="4">
        <v>20.3</v>
      </c>
      <c r="L7178" s="4">
        <v>19.170000000000002</v>
      </c>
      <c r="M7178" s="16">
        <f t="shared" si="1457"/>
        <v>0</v>
      </c>
      <c r="N7178">
        <f t="shared" si="1458"/>
        <v>1</v>
      </c>
      <c r="O7178">
        <f t="shared" si="1459"/>
        <v>0</v>
      </c>
      <c r="P7178" s="63">
        <f t="shared" si="1460"/>
        <v>0</v>
      </c>
    </row>
    <row r="7179" spans="1:18" x14ac:dyDescent="0.3">
      <c r="A7179">
        <f t="shared" si="1461"/>
        <v>2019</v>
      </c>
      <c r="B7179">
        <f t="shared" si="1462"/>
        <v>6</v>
      </c>
      <c r="C7179">
        <f t="shared" si="1463"/>
        <v>26</v>
      </c>
      <c r="D7179">
        <f t="shared" si="1464"/>
        <v>5</v>
      </c>
      <c r="E7179" t="str">
        <f t="shared" si="1465"/>
        <v>OFF</v>
      </c>
      <c r="F7179" s="13">
        <f t="shared" si="1454"/>
        <v>43642</v>
      </c>
      <c r="G7179" s="14" t="str">
        <f t="shared" si="1466"/>
        <v>Avg of 4 NM Projects</v>
      </c>
      <c r="H7179" s="15">
        <f t="shared" si="1455"/>
        <v>24</v>
      </c>
      <c r="I7179" s="93">
        <v>0</v>
      </c>
      <c r="J7179">
        <f t="shared" si="1456"/>
        <v>0</v>
      </c>
      <c r="K7179" s="4">
        <v>21.5</v>
      </c>
      <c r="L7179" s="4">
        <v>25.71</v>
      </c>
      <c r="M7179" s="16">
        <f t="shared" si="1457"/>
        <v>0</v>
      </c>
      <c r="N7179">
        <f t="shared" si="1458"/>
        <v>1</v>
      </c>
      <c r="O7179">
        <f t="shared" si="1459"/>
        <v>0</v>
      </c>
      <c r="P7179" s="63">
        <f t="shared" si="1460"/>
        <v>0</v>
      </c>
    </row>
    <row r="7180" spans="1:18" x14ac:dyDescent="0.3">
      <c r="A7180">
        <f t="shared" si="1461"/>
        <v>2019</v>
      </c>
      <c r="B7180">
        <f t="shared" si="1462"/>
        <v>6</v>
      </c>
      <c r="C7180">
        <f t="shared" si="1463"/>
        <v>27</v>
      </c>
      <c r="D7180">
        <f t="shared" si="1464"/>
        <v>6</v>
      </c>
      <c r="E7180" t="str">
        <f t="shared" si="1465"/>
        <v>OFF</v>
      </c>
      <c r="F7180" s="13">
        <f t="shared" si="1454"/>
        <v>43643</v>
      </c>
      <c r="G7180" s="14" t="str">
        <f t="shared" si="1466"/>
        <v>Avg of 4 NM Projects</v>
      </c>
      <c r="H7180" s="15">
        <f t="shared" si="1455"/>
        <v>1</v>
      </c>
      <c r="I7180" s="93">
        <v>0</v>
      </c>
      <c r="J7180">
        <f t="shared" si="1456"/>
        <v>0</v>
      </c>
      <c r="K7180" s="4">
        <v>18.760000000000002</v>
      </c>
      <c r="L7180" s="4">
        <v>17.73</v>
      </c>
      <c r="M7180" s="16">
        <f t="shared" si="1457"/>
        <v>0</v>
      </c>
      <c r="N7180">
        <f t="shared" si="1458"/>
        <v>1</v>
      </c>
      <c r="O7180">
        <f t="shared" si="1459"/>
        <v>0</v>
      </c>
      <c r="P7180" s="63">
        <f t="shared" si="1460"/>
        <v>0</v>
      </c>
      <c r="Q7180" s="34"/>
      <c r="R7180" s="34"/>
    </row>
    <row r="7181" spans="1:18" x14ac:dyDescent="0.3">
      <c r="A7181">
        <f t="shared" si="1461"/>
        <v>2019</v>
      </c>
      <c r="B7181">
        <f t="shared" si="1462"/>
        <v>6</v>
      </c>
      <c r="C7181">
        <f t="shared" si="1463"/>
        <v>27</v>
      </c>
      <c r="D7181">
        <f t="shared" si="1464"/>
        <v>6</v>
      </c>
      <c r="E7181" t="str">
        <f t="shared" si="1465"/>
        <v>OFF</v>
      </c>
      <c r="F7181" s="13">
        <f t="shared" si="1454"/>
        <v>43643</v>
      </c>
      <c r="G7181" s="14" t="str">
        <f t="shared" si="1466"/>
        <v>Avg of 4 NM Projects</v>
      </c>
      <c r="H7181" s="15">
        <f t="shared" si="1455"/>
        <v>2</v>
      </c>
      <c r="I7181" s="93">
        <v>-0.13</v>
      </c>
      <c r="J7181">
        <f t="shared" si="1456"/>
        <v>-7.3033707865168538E-4</v>
      </c>
      <c r="K7181" s="4">
        <v>17.48</v>
      </c>
      <c r="L7181" s="4">
        <v>16.239999999999998</v>
      </c>
      <c r="M7181" s="16">
        <f t="shared" si="1457"/>
        <v>-2.1111999999999997E-3</v>
      </c>
      <c r="N7181">
        <f t="shared" si="1458"/>
        <v>0</v>
      </c>
      <c r="O7181">
        <f t="shared" si="1459"/>
        <v>0</v>
      </c>
      <c r="P7181" s="63">
        <f t="shared" si="1460"/>
        <v>0</v>
      </c>
    </row>
    <row r="7182" spans="1:18" x14ac:dyDescent="0.3">
      <c r="A7182">
        <f t="shared" si="1461"/>
        <v>2019</v>
      </c>
      <c r="B7182">
        <f t="shared" si="1462"/>
        <v>6</v>
      </c>
      <c r="C7182">
        <f t="shared" si="1463"/>
        <v>27</v>
      </c>
      <c r="D7182">
        <f t="shared" si="1464"/>
        <v>6</v>
      </c>
      <c r="E7182" t="str">
        <f t="shared" si="1465"/>
        <v>OFF</v>
      </c>
      <c r="F7182" s="13">
        <f t="shared" si="1454"/>
        <v>43643</v>
      </c>
      <c r="G7182" s="14" t="str">
        <f t="shared" si="1466"/>
        <v>Avg of 4 NM Projects</v>
      </c>
      <c r="H7182" s="15">
        <f t="shared" si="1455"/>
        <v>3</v>
      </c>
      <c r="I7182" s="93">
        <v>0</v>
      </c>
      <c r="J7182">
        <f t="shared" si="1456"/>
        <v>0</v>
      </c>
      <c r="K7182" s="4">
        <v>15.56</v>
      </c>
      <c r="L7182" s="4">
        <v>16.46</v>
      </c>
      <c r="M7182" s="16">
        <f t="shared" si="1457"/>
        <v>0</v>
      </c>
      <c r="N7182">
        <f t="shared" si="1458"/>
        <v>1</v>
      </c>
      <c r="O7182">
        <f t="shared" si="1459"/>
        <v>0</v>
      </c>
      <c r="P7182" s="63">
        <f t="shared" si="1460"/>
        <v>0</v>
      </c>
    </row>
    <row r="7183" spans="1:18" x14ac:dyDescent="0.3">
      <c r="A7183">
        <f t="shared" si="1461"/>
        <v>2019</v>
      </c>
      <c r="B7183">
        <f t="shared" si="1462"/>
        <v>6</v>
      </c>
      <c r="C7183">
        <f t="shared" si="1463"/>
        <v>27</v>
      </c>
      <c r="D7183">
        <f t="shared" si="1464"/>
        <v>6</v>
      </c>
      <c r="E7183" t="str">
        <f t="shared" si="1465"/>
        <v>OFF</v>
      </c>
      <c r="F7183" s="13">
        <f t="shared" si="1454"/>
        <v>43643</v>
      </c>
      <c r="G7183" s="14" t="str">
        <f t="shared" si="1466"/>
        <v>Avg of 4 NM Projects</v>
      </c>
      <c r="H7183" s="15">
        <f t="shared" si="1455"/>
        <v>4</v>
      </c>
      <c r="I7183" s="93">
        <v>-0.13</v>
      </c>
      <c r="J7183">
        <f t="shared" si="1456"/>
        <v>-7.3033707865168538E-4</v>
      </c>
      <c r="K7183" s="4">
        <v>15.35</v>
      </c>
      <c r="L7183" s="4">
        <v>12.39</v>
      </c>
      <c r="M7183" s="16">
        <f t="shared" si="1457"/>
        <v>-1.6107000000000001E-3</v>
      </c>
      <c r="N7183">
        <f t="shared" si="1458"/>
        <v>0</v>
      </c>
      <c r="O7183">
        <f t="shared" si="1459"/>
        <v>0</v>
      </c>
      <c r="P7183" s="63">
        <f t="shared" si="1460"/>
        <v>0</v>
      </c>
    </row>
    <row r="7184" spans="1:18" x14ac:dyDescent="0.3">
      <c r="A7184">
        <f t="shared" si="1461"/>
        <v>2019</v>
      </c>
      <c r="B7184">
        <f t="shared" si="1462"/>
        <v>6</v>
      </c>
      <c r="C7184">
        <f t="shared" si="1463"/>
        <v>27</v>
      </c>
      <c r="D7184">
        <f t="shared" si="1464"/>
        <v>6</v>
      </c>
      <c r="E7184" t="str">
        <f t="shared" si="1465"/>
        <v>OFF</v>
      </c>
      <c r="F7184" s="13">
        <f t="shared" si="1454"/>
        <v>43643</v>
      </c>
      <c r="G7184" s="14" t="str">
        <f t="shared" si="1466"/>
        <v>Avg of 4 NM Projects</v>
      </c>
      <c r="H7184" s="15">
        <f t="shared" si="1455"/>
        <v>5</v>
      </c>
      <c r="I7184" s="93">
        <v>-0.13</v>
      </c>
      <c r="J7184">
        <f t="shared" si="1456"/>
        <v>-7.3033707865168538E-4</v>
      </c>
      <c r="K7184" s="4">
        <v>14.27</v>
      </c>
      <c r="L7184" s="4">
        <v>14.63</v>
      </c>
      <c r="M7184" s="16">
        <f t="shared" si="1457"/>
        <v>-1.9019000000000002E-3</v>
      </c>
      <c r="N7184">
        <f t="shared" si="1458"/>
        <v>0</v>
      </c>
      <c r="O7184">
        <f t="shared" si="1459"/>
        <v>0</v>
      </c>
      <c r="P7184" s="63">
        <f t="shared" si="1460"/>
        <v>0</v>
      </c>
    </row>
    <row r="7185" spans="1:16" x14ac:dyDescent="0.3">
      <c r="A7185">
        <f t="shared" si="1461"/>
        <v>2019</v>
      </c>
      <c r="B7185">
        <f t="shared" si="1462"/>
        <v>6</v>
      </c>
      <c r="C7185">
        <f t="shared" si="1463"/>
        <v>27</v>
      </c>
      <c r="D7185">
        <f t="shared" si="1464"/>
        <v>6</v>
      </c>
      <c r="E7185" t="str">
        <f t="shared" si="1465"/>
        <v>OFF</v>
      </c>
      <c r="F7185" s="13">
        <f t="shared" si="1454"/>
        <v>43643</v>
      </c>
      <c r="G7185" s="14" t="str">
        <f t="shared" si="1466"/>
        <v>Avg of 4 NM Projects</v>
      </c>
      <c r="H7185" s="15">
        <f t="shared" si="1455"/>
        <v>6</v>
      </c>
      <c r="I7185" s="93">
        <v>1.2849999999999999</v>
      </c>
      <c r="J7185">
        <f t="shared" si="1456"/>
        <v>7.2191011235955048E-3</v>
      </c>
      <c r="K7185" s="4">
        <v>16.77</v>
      </c>
      <c r="L7185" s="4">
        <v>16</v>
      </c>
      <c r="M7185" s="16">
        <f t="shared" si="1457"/>
        <v>2.0559999999999998E-2</v>
      </c>
      <c r="N7185">
        <f t="shared" si="1458"/>
        <v>0</v>
      </c>
      <c r="O7185">
        <f t="shared" si="1459"/>
        <v>0</v>
      </c>
      <c r="P7185" s="63">
        <f t="shared" si="1460"/>
        <v>0</v>
      </c>
    </row>
    <row r="7186" spans="1:16" x14ac:dyDescent="0.3">
      <c r="A7186">
        <f t="shared" si="1461"/>
        <v>2019</v>
      </c>
      <c r="B7186">
        <f t="shared" si="1462"/>
        <v>6</v>
      </c>
      <c r="C7186">
        <f t="shared" si="1463"/>
        <v>27</v>
      </c>
      <c r="D7186">
        <f t="shared" si="1464"/>
        <v>6</v>
      </c>
      <c r="E7186" t="str">
        <f t="shared" si="1465"/>
        <v>OFF</v>
      </c>
      <c r="F7186" s="13">
        <f t="shared" si="1454"/>
        <v>43643</v>
      </c>
      <c r="G7186" s="14" t="str">
        <f t="shared" si="1466"/>
        <v>Avg of 4 NM Projects</v>
      </c>
      <c r="H7186" s="15">
        <f t="shared" si="1455"/>
        <v>7</v>
      </c>
      <c r="I7186" s="93">
        <v>15.104999999999999</v>
      </c>
      <c r="J7186">
        <f t="shared" si="1456"/>
        <v>8.4859550561797739E-2</v>
      </c>
      <c r="K7186" s="4">
        <v>20.45</v>
      </c>
      <c r="L7186" s="4">
        <v>15.24</v>
      </c>
      <c r="M7186" s="16">
        <f t="shared" si="1457"/>
        <v>0.23020019999999999</v>
      </c>
      <c r="N7186">
        <f t="shared" si="1458"/>
        <v>0</v>
      </c>
      <c r="O7186">
        <f t="shared" si="1459"/>
        <v>0</v>
      </c>
      <c r="P7186" s="63">
        <f t="shared" si="1460"/>
        <v>0</v>
      </c>
    </row>
    <row r="7187" spans="1:16" x14ac:dyDescent="0.3">
      <c r="A7187">
        <f t="shared" si="1461"/>
        <v>2019</v>
      </c>
      <c r="B7187">
        <f t="shared" si="1462"/>
        <v>6</v>
      </c>
      <c r="C7187">
        <f t="shared" si="1463"/>
        <v>27</v>
      </c>
      <c r="D7187">
        <f t="shared" si="1464"/>
        <v>6</v>
      </c>
      <c r="E7187" t="str">
        <f t="shared" si="1465"/>
        <v>ON</v>
      </c>
      <c r="F7187" s="13">
        <f t="shared" si="1454"/>
        <v>43643</v>
      </c>
      <c r="G7187" s="14" t="str">
        <f t="shared" si="1466"/>
        <v>Avg of 4 NM Projects</v>
      </c>
      <c r="H7187" s="15">
        <f t="shared" si="1455"/>
        <v>8</v>
      </c>
      <c r="I7187" s="93">
        <v>49.924999999999997</v>
      </c>
      <c r="J7187">
        <f t="shared" si="1456"/>
        <v>0.28047752808988763</v>
      </c>
      <c r="K7187" s="4">
        <v>21.07</v>
      </c>
      <c r="L7187" s="4">
        <v>16.399999999999999</v>
      </c>
      <c r="M7187" s="16">
        <f t="shared" si="1457"/>
        <v>0.81876999999999989</v>
      </c>
      <c r="N7187">
        <f t="shared" si="1458"/>
        <v>0</v>
      </c>
      <c r="O7187">
        <f t="shared" si="1459"/>
        <v>0</v>
      </c>
      <c r="P7187" s="63">
        <f t="shared" si="1460"/>
        <v>0</v>
      </c>
    </row>
    <row r="7188" spans="1:16" x14ac:dyDescent="0.3">
      <c r="A7188">
        <f t="shared" si="1461"/>
        <v>2019</v>
      </c>
      <c r="B7188">
        <f t="shared" si="1462"/>
        <v>6</v>
      </c>
      <c r="C7188">
        <f t="shared" si="1463"/>
        <v>27</v>
      </c>
      <c r="D7188">
        <f t="shared" si="1464"/>
        <v>6</v>
      </c>
      <c r="E7188" t="str">
        <f t="shared" si="1465"/>
        <v>ON</v>
      </c>
      <c r="F7188" s="13">
        <f t="shared" si="1454"/>
        <v>43643</v>
      </c>
      <c r="G7188" s="14" t="str">
        <f t="shared" si="1466"/>
        <v>Avg of 4 NM Projects</v>
      </c>
      <c r="H7188" s="15">
        <f t="shared" si="1455"/>
        <v>9</v>
      </c>
      <c r="I7188" s="93">
        <v>78.97</v>
      </c>
      <c r="J7188">
        <f t="shared" si="1456"/>
        <v>0.44365168539325844</v>
      </c>
      <c r="K7188" s="4">
        <v>21.25</v>
      </c>
      <c r="L7188" s="4">
        <v>17.46</v>
      </c>
      <c r="M7188" s="16">
        <f t="shared" si="1457"/>
        <v>1.3788161999999999</v>
      </c>
      <c r="N7188">
        <f t="shared" si="1458"/>
        <v>0</v>
      </c>
      <c r="O7188">
        <f t="shared" si="1459"/>
        <v>0</v>
      </c>
      <c r="P7188" s="63">
        <f t="shared" si="1460"/>
        <v>0</v>
      </c>
    </row>
    <row r="7189" spans="1:16" x14ac:dyDescent="0.3">
      <c r="A7189">
        <f t="shared" si="1461"/>
        <v>2019</v>
      </c>
      <c r="B7189">
        <f t="shared" si="1462"/>
        <v>6</v>
      </c>
      <c r="C7189">
        <f t="shared" si="1463"/>
        <v>27</v>
      </c>
      <c r="D7189">
        <f t="shared" si="1464"/>
        <v>6</v>
      </c>
      <c r="E7189" t="str">
        <f t="shared" si="1465"/>
        <v>ON</v>
      </c>
      <c r="F7189" s="13">
        <f t="shared" si="1454"/>
        <v>43643</v>
      </c>
      <c r="G7189" s="14" t="str">
        <f t="shared" si="1466"/>
        <v>Avg of 4 NM Projects</v>
      </c>
      <c r="H7189" s="15">
        <f t="shared" si="1455"/>
        <v>10</v>
      </c>
      <c r="I7189" s="93">
        <v>104.185</v>
      </c>
      <c r="J7189">
        <f t="shared" si="1456"/>
        <v>0.58530898876404491</v>
      </c>
      <c r="K7189" s="4">
        <v>21.26</v>
      </c>
      <c r="L7189" s="4">
        <v>17.16</v>
      </c>
      <c r="M7189" s="16">
        <f t="shared" si="1457"/>
        <v>1.7878146000000001</v>
      </c>
      <c r="N7189">
        <f t="shared" si="1458"/>
        <v>0</v>
      </c>
      <c r="O7189">
        <f t="shared" si="1459"/>
        <v>1</v>
      </c>
      <c r="P7189" s="63">
        <f t="shared" si="1460"/>
        <v>0</v>
      </c>
    </row>
    <row r="7190" spans="1:16" x14ac:dyDescent="0.3">
      <c r="A7190">
        <f t="shared" si="1461"/>
        <v>2019</v>
      </c>
      <c r="B7190">
        <f t="shared" si="1462"/>
        <v>6</v>
      </c>
      <c r="C7190">
        <f t="shared" si="1463"/>
        <v>27</v>
      </c>
      <c r="D7190">
        <f t="shared" si="1464"/>
        <v>6</v>
      </c>
      <c r="E7190" t="str">
        <f t="shared" si="1465"/>
        <v>ON</v>
      </c>
      <c r="F7190" s="13">
        <f t="shared" si="1454"/>
        <v>43643</v>
      </c>
      <c r="G7190" s="14" t="str">
        <f t="shared" si="1466"/>
        <v>Avg of 4 NM Projects</v>
      </c>
      <c r="H7190" s="15">
        <f t="shared" si="1455"/>
        <v>11</v>
      </c>
      <c r="I7190" s="93">
        <v>123.645</v>
      </c>
      <c r="J7190">
        <f t="shared" si="1456"/>
        <v>0.69463483146067417</v>
      </c>
      <c r="K7190" s="4">
        <v>21.41</v>
      </c>
      <c r="L7190" s="4">
        <v>19.16</v>
      </c>
      <c r="M7190" s="16">
        <f t="shared" si="1457"/>
        <v>2.3690381999999999</v>
      </c>
      <c r="N7190">
        <f t="shared" si="1458"/>
        <v>0</v>
      </c>
      <c r="O7190">
        <f t="shared" si="1459"/>
        <v>1</v>
      </c>
      <c r="P7190" s="63">
        <f t="shared" si="1460"/>
        <v>0</v>
      </c>
    </row>
    <row r="7191" spans="1:16" x14ac:dyDescent="0.3">
      <c r="A7191">
        <f t="shared" si="1461"/>
        <v>2019</v>
      </c>
      <c r="B7191">
        <f t="shared" si="1462"/>
        <v>6</v>
      </c>
      <c r="C7191">
        <f t="shared" si="1463"/>
        <v>27</v>
      </c>
      <c r="D7191">
        <f t="shared" si="1464"/>
        <v>6</v>
      </c>
      <c r="E7191" t="str">
        <f t="shared" si="1465"/>
        <v>ON</v>
      </c>
      <c r="F7191" s="13">
        <f t="shared" si="1454"/>
        <v>43643</v>
      </c>
      <c r="G7191" s="14" t="str">
        <f t="shared" si="1466"/>
        <v>Avg of 4 NM Projects</v>
      </c>
      <c r="H7191" s="15">
        <f t="shared" si="1455"/>
        <v>12</v>
      </c>
      <c r="I7191" s="93">
        <v>138.10499999999999</v>
      </c>
      <c r="J7191">
        <f t="shared" si="1456"/>
        <v>0.77587078651685393</v>
      </c>
      <c r="K7191" s="4">
        <v>23.45</v>
      </c>
      <c r="L7191" s="4">
        <v>21.02</v>
      </c>
      <c r="M7191" s="16">
        <f t="shared" si="1457"/>
        <v>2.9029670999999997</v>
      </c>
      <c r="N7191">
        <f t="shared" si="1458"/>
        <v>0</v>
      </c>
      <c r="O7191">
        <f t="shared" si="1459"/>
        <v>1</v>
      </c>
      <c r="P7191" s="63">
        <f t="shared" si="1460"/>
        <v>0</v>
      </c>
    </row>
    <row r="7192" spans="1:16" x14ac:dyDescent="0.3">
      <c r="A7192">
        <f t="shared" si="1461"/>
        <v>2019</v>
      </c>
      <c r="B7192">
        <f t="shared" si="1462"/>
        <v>6</v>
      </c>
      <c r="C7192">
        <f t="shared" si="1463"/>
        <v>27</v>
      </c>
      <c r="D7192">
        <f t="shared" si="1464"/>
        <v>6</v>
      </c>
      <c r="E7192" t="str">
        <f t="shared" si="1465"/>
        <v>ON</v>
      </c>
      <c r="F7192" s="13">
        <f t="shared" si="1454"/>
        <v>43643</v>
      </c>
      <c r="G7192" s="14" t="str">
        <f t="shared" si="1466"/>
        <v>Avg of 4 NM Projects</v>
      </c>
      <c r="H7192" s="15">
        <f t="shared" si="1455"/>
        <v>13</v>
      </c>
      <c r="I7192" s="93">
        <v>135.035</v>
      </c>
      <c r="J7192">
        <f t="shared" si="1456"/>
        <v>0.75862359550561798</v>
      </c>
      <c r="K7192" s="4">
        <v>25.93</v>
      </c>
      <c r="L7192" s="4">
        <v>21.43</v>
      </c>
      <c r="M7192" s="16">
        <f t="shared" si="1457"/>
        <v>2.8938000499999998</v>
      </c>
      <c r="N7192">
        <f t="shared" si="1458"/>
        <v>0</v>
      </c>
      <c r="O7192">
        <f t="shared" si="1459"/>
        <v>1</v>
      </c>
      <c r="P7192" s="63">
        <f t="shared" si="1460"/>
        <v>0</v>
      </c>
    </row>
    <row r="7193" spans="1:16" x14ac:dyDescent="0.3">
      <c r="A7193">
        <f t="shared" si="1461"/>
        <v>2019</v>
      </c>
      <c r="B7193">
        <f t="shared" si="1462"/>
        <v>6</v>
      </c>
      <c r="C7193">
        <f t="shared" si="1463"/>
        <v>27</v>
      </c>
      <c r="D7193">
        <f t="shared" si="1464"/>
        <v>6</v>
      </c>
      <c r="E7193" t="str">
        <f t="shared" si="1465"/>
        <v>ON</v>
      </c>
      <c r="F7193" s="13">
        <f t="shared" si="1454"/>
        <v>43643</v>
      </c>
      <c r="G7193" s="14" t="str">
        <f t="shared" si="1466"/>
        <v>Avg of 4 NM Projects</v>
      </c>
      <c r="H7193" s="15">
        <f t="shared" si="1455"/>
        <v>14</v>
      </c>
      <c r="I7193" s="93">
        <v>122.755</v>
      </c>
      <c r="J7193">
        <f t="shared" si="1456"/>
        <v>0.68963483146067417</v>
      </c>
      <c r="K7193" s="4">
        <v>28.05</v>
      </c>
      <c r="L7193" s="4">
        <v>22.69</v>
      </c>
      <c r="M7193" s="16">
        <f t="shared" si="1457"/>
        <v>2.78531095</v>
      </c>
      <c r="N7193">
        <f t="shared" si="1458"/>
        <v>0</v>
      </c>
      <c r="O7193">
        <f t="shared" si="1459"/>
        <v>1</v>
      </c>
      <c r="P7193" s="63">
        <f t="shared" si="1460"/>
        <v>0</v>
      </c>
    </row>
    <row r="7194" spans="1:16" x14ac:dyDescent="0.3">
      <c r="A7194">
        <f t="shared" si="1461"/>
        <v>2019</v>
      </c>
      <c r="B7194">
        <f t="shared" si="1462"/>
        <v>6</v>
      </c>
      <c r="C7194">
        <f t="shared" si="1463"/>
        <v>27</v>
      </c>
      <c r="D7194">
        <f t="shared" si="1464"/>
        <v>6</v>
      </c>
      <c r="E7194" t="str">
        <f t="shared" si="1465"/>
        <v>ON</v>
      </c>
      <c r="F7194" s="13">
        <f t="shared" si="1454"/>
        <v>43643</v>
      </c>
      <c r="G7194" s="14" t="str">
        <f t="shared" si="1466"/>
        <v>Avg of 4 NM Projects</v>
      </c>
      <c r="H7194" s="15">
        <f t="shared" si="1455"/>
        <v>15</v>
      </c>
      <c r="I7194" s="93">
        <v>95.36</v>
      </c>
      <c r="J7194">
        <f t="shared" si="1456"/>
        <v>0.5357303370786517</v>
      </c>
      <c r="K7194" s="4">
        <v>30.88</v>
      </c>
      <c r="L7194" s="4">
        <v>22.75</v>
      </c>
      <c r="M7194" s="16">
        <f t="shared" si="1457"/>
        <v>2.1694400000000003</v>
      </c>
      <c r="N7194">
        <f t="shared" si="1458"/>
        <v>0</v>
      </c>
      <c r="O7194">
        <f t="shared" si="1459"/>
        <v>1</v>
      </c>
      <c r="P7194" s="63">
        <f t="shared" si="1460"/>
        <v>0</v>
      </c>
    </row>
    <row r="7195" spans="1:16" x14ac:dyDescent="0.3">
      <c r="A7195">
        <f t="shared" si="1461"/>
        <v>2019</v>
      </c>
      <c r="B7195">
        <f t="shared" si="1462"/>
        <v>6</v>
      </c>
      <c r="C7195">
        <f t="shared" si="1463"/>
        <v>27</v>
      </c>
      <c r="D7195">
        <f t="shared" si="1464"/>
        <v>6</v>
      </c>
      <c r="E7195" t="str">
        <f t="shared" si="1465"/>
        <v>ON</v>
      </c>
      <c r="F7195" s="13">
        <f t="shared" si="1454"/>
        <v>43643</v>
      </c>
      <c r="G7195" s="14" t="str">
        <f t="shared" si="1466"/>
        <v>Avg of 4 NM Projects</v>
      </c>
      <c r="H7195" s="15">
        <f t="shared" si="1455"/>
        <v>16</v>
      </c>
      <c r="I7195" s="93">
        <v>92.795000000000002</v>
      </c>
      <c r="J7195">
        <f t="shared" si="1456"/>
        <v>0.52132022471910111</v>
      </c>
      <c r="K7195" s="4">
        <v>31.9</v>
      </c>
      <c r="L7195" s="4">
        <v>22.04</v>
      </c>
      <c r="M7195" s="16">
        <f t="shared" si="1457"/>
        <v>2.0452018000000001</v>
      </c>
      <c r="N7195">
        <f t="shared" si="1458"/>
        <v>0</v>
      </c>
      <c r="O7195">
        <f t="shared" si="1459"/>
        <v>1</v>
      </c>
      <c r="P7195" s="63">
        <f t="shared" si="1460"/>
        <v>0</v>
      </c>
    </row>
    <row r="7196" spans="1:16" x14ac:dyDescent="0.3">
      <c r="A7196">
        <f t="shared" si="1461"/>
        <v>2019</v>
      </c>
      <c r="B7196">
        <f t="shared" si="1462"/>
        <v>6</v>
      </c>
      <c r="C7196">
        <f t="shared" si="1463"/>
        <v>27</v>
      </c>
      <c r="D7196">
        <f t="shared" si="1464"/>
        <v>6</v>
      </c>
      <c r="E7196" t="str">
        <f t="shared" si="1465"/>
        <v>ON</v>
      </c>
      <c r="F7196" s="13">
        <f t="shared" si="1454"/>
        <v>43643</v>
      </c>
      <c r="G7196" s="14" t="str">
        <f t="shared" si="1466"/>
        <v>Avg of 4 NM Projects</v>
      </c>
      <c r="H7196" s="15">
        <f t="shared" si="1455"/>
        <v>17</v>
      </c>
      <c r="I7196" s="93">
        <v>82.305000000000007</v>
      </c>
      <c r="J7196">
        <f t="shared" si="1456"/>
        <v>0.46238764044943825</v>
      </c>
      <c r="K7196" s="4">
        <v>36</v>
      </c>
      <c r="L7196" s="4">
        <v>21.47</v>
      </c>
      <c r="M7196" s="16">
        <f t="shared" si="1457"/>
        <v>1.7670883500000001</v>
      </c>
      <c r="N7196">
        <f t="shared" si="1458"/>
        <v>0</v>
      </c>
      <c r="O7196">
        <f t="shared" si="1459"/>
        <v>0</v>
      </c>
      <c r="P7196" s="63">
        <f t="shared" si="1460"/>
        <v>0</v>
      </c>
    </row>
    <row r="7197" spans="1:16" x14ac:dyDescent="0.3">
      <c r="A7197">
        <f t="shared" si="1461"/>
        <v>2019</v>
      </c>
      <c r="B7197">
        <f t="shared" si="1462"/>
        <v>6</v>
      </c>
      <c r="C7197">
        <f t="shared" si="1463"/>
        <v>27</v>
      </c>
      <c r="D7197">
        <f t="shared" si="1464"/>
        <v>6</v>
      </c>
      <c r="E7197" t="str">
        <f t="shared" si="1465"/>
        <v>ON</v>
      </c>
      <c r="F7197" s="13">
        <f t="shared" ref="F7197:F7260" si="1467">+F7173+1</f>
        <v>43643</v>
      </c>
      <c r="G7197" s="14" t="str">
        <f t="shared" si="1466"/>
        <v>Avg of 4 NM Projects</v>
      </c>
      <c r="H7197" s="15">
        <f t="shared" ref="H7197:H7260" si="1468">H7173</f>
        <v>18</v>
      </c>
      <c r="I7197" s="93">
        <v>54.405000000000001</v>
      </c>
      <c r="J7197">
        <f t="shared" si="1456"/>
        <v>0.30564606741573036</v>
      </c>
      <c r="K7197" s="4">
        <v>35.65</v>
      </c>
      <c r="L7197" s="4">
        <v>22.05</v>
      </c>
      <c r="M7197" s="16">
        <f t="shared" si="1457"/>
        <v>1.1996302500000002</v>
      </c>
      <c r="N7197">
        <f t="shared" si="1458"/>
        <v>0</v>
      </c>
      <c r="O7197">
        <f t="shared" si="1459"/>
        <v>0</v>
      </c>
      <c r="P7197" s="63">
        <f t="shared" si="1460"/>
        <v>0</v>
      </c>
    </row>
    <row r="7198" spans="1:16" x14ac:dyDescent="0.3">
      <c r="A7198">
        <f t="shared" si="1461"/>
        <v>2019</v>
      </c>
      <c r="B7198">
        <f t="shared" si="1462"/>
        <v>6</v>
      </c>
      <c r="C7198">
        <f t="shared" si="1463"/>
        <v>27</v>
      </c>
      <c r="D7198">
        <f t="shared" si="1464"/>
        <v>6</v>
      </c>
      <c r="E7198" t="str">
        <f t="shared" si="1465"/>
        <v>ON</v>
      </c>
      <c r="F7198" s="13">
        <f t="shared" si="1467"/>
        <v>43643</v>
      </c>
      <c r="G7198" s="14" t="str">
        <f t="shared" si="1466"/>
        <v>Avg of 4 NM Projects</v>
      </c>
      <c r="H7198" s="15">
        <f t="shared" si="1468"/>
        <v>19</v>
      </c>
      <c r="I7198" s="93">
        <v>24.439999999999998</v>
      </c>
      <c r="J7198">
        <f t="shared" si="1456"/>
        <v>0.13730337078651683</v>
      </c>
      <c r="K7198" s="4">
        <v>32.200000000000003</v>
      </c>
      <c r="L7198" s="4">
        <v>24.45</v>
      </c>
      <c r="M7198" s="16">
        <f t="shared" si="1457"/>
        <v>0.59755799999999992</v>
      </c>
      <c r="N7198">
        <f t="shared" si="1458"/>
        <v>0</v>
      </c>
      <c r="O7198">
        <f t="shared" si="1459"/>
        <v>0</v>
      </c>
      <c r="P7198" s="63">
        <f t="shared" si="1460"/>
        <v>0</v>
      </c>
    </row>
    <row r="7199" spans="1:16" x14ac:dyDescent="0.3">
      <c r="A7199">
        <f t="shared" si="1461"/>
        <v>2019</v>
      </c>
      <c r="B7199">
        <f t="shared" si="1462"/>
        <v>6</v>
      </c>
      <c r="C7199">
        <f t="shared" si="1463"/>
        <v>27</v>
      </c>
      <c r="D7199">
        <f t="shared" si="1464"/>
        <v>6</v>
      </c>
      <c r="E7199" t="str">
        <f t="shared" si="1465"/>
        <v>ON</v>
      </c>
      <c r="F7199" s="13">
        <f t="shared" si="1467"/>
        <v>43643</v>
      </c>
      <c r="G7199" s="14" t="str">
        <f t="shared" si="1466"/>
        <v>Avg of 4 NM Projects</v>
      </c>
      <c r="H7199" s="15">
        <f t="shared" si="1468"/>
        <v>20</v>
      </c>
      <c r="I7199" s="93">
        <v>5.6349999999999998</v>
      </c>
      <c r="J7199">
        <f t="shared" si="1456"/>
        <v>3.1657303370786517E-2</v>
      </c>
      <c r="K7199" s="4">
        <v>30.42</v>
      </c>
      <c r="L7199" s="4">
        <v>24.88</v>
      </c>
      <c r="M7199" s="16">
        <f t="shared" si="1457"/>
        <v>0.14019879999999998</v>
      </c>
      <c r="N7199">
        <f t="shared" si="1458"/>
        <v>0</v>
      </c>
      <c r="O7199">
        <f t="shared" si="1459"/>
        <v>0</v>
      </c>
      <c r="P7199" s="63">
        <f t="shared" si="1460"/>
        <v>0</v>
      </c>
    </row>
    <row r="7200" spans="1:16" x14ac:dyDescent="0.3">
      <c r="A7200">
        <f t="shared" si="1461"/>
        <v>2019</v>
      </c>
      <c r="B7200">
        <f t="shared" si="1462"/>
        <v>6</v>
      </c>
      <c r="C7200">
        <f t="shared" si="1463"/>
        <v>27</v>
      </c>
      <c r="D7200">
        <f t="shared" si="1464"/>
        <v>6</v>
      </c>
      <c r="E7200" t="str">
        <f t="shared" si="1465"/>
        <v>ON</v>
      </c>
      <c r="F7200" s="13">
        <f t="shared" si="1467"/>
        <v>43643</v>
      </c>
      <c r="G7200" s="14" t="str">
        <f t="shared" si="1466"/>
        <v>Avg of 4 NM Projects</v>
      </c>
      <c r="H7200" s="15">
        <f t="shared" si="1468"/>
        <v>21</v>
      </c>
      <c r="I7200" s="93">
        <v>0.13</v>
      </c>
      <c r="J7200">
        <f t="shared" si="1456"/>
        <v>7.3033707865168538E-4</v>
      </c>
      <c r="K7200" s="4">
        <v>28.4</v>
      </c>
      <c r="L7200" s="4">
        <v>24.83</v>
      </c>
      <c r="M7200" s="16">
        <f t="shared" si="1457"/>
        <v>3.2279000000000001E-3</v>
      </c>
      <c r="N7200">
        <f t="shared" si="1458"/>
        <v>0</v>
      </c>
      <c r="O7200">
        <f t="shared" si="1459"/>
        <v>0</v>
      </c>
      <c r="P7200" s="63">
        <f t="shared" si="1460"/>
        <v>0</v>
      </c>
    </row>
    <row r="7201" spans="1:18" x14ac:dyDescent="0.3">
      <c r="A7201">
        <f t="shared" si="1461"/>
        <v>2019</v>
      </c>
      <c r="B7201">
        <f t="shared" si="1462"/>
        <v>6</v>
      </c>
      <c r="C7201">
        <f t="shared" si="1463"/>
        <v>27</v>
      </c>
      <c r="D7201">
        <f t="shared" si="1464"/>
        <v>6</v>
      </c>
      <c r="E7201" t="str">
        <f t="shared" si="1465"/>
        <v>ON</v>
      </c>
      <c r="F7201" s="13">
        <f t="shared" si="1467"/>
        <v>43643</v>
      </c>
      <c r="G7201" s="14" t="str">
        <f t="shared" si="1466"/>
        <v>Avg of 4 NM Projects</v>
      </c>
      <c r="H7201" s="15">
        <f t="shared" si="1468"/>
        <v>22</v>
      </c>
      <c r="I7201" s="93">
        <v>0</v>
      </c>
      <c r="J7201">
        <f t="shared" si="1456"/>
        <v>0</v>
      </c>
      <c r="K7201" s="4">
        <v>26.05</v>
      </c>
      <c r="L7201" s="4">
        <v>24.1</v>
      </c>
      <c r="M7201" s="16">
        <f t="shared" si="1457"/>
        <v>0</v>
      </c>
      <c r="N7201">
        <f t="shared" si="1458"/>
        <v>1</v>
      </c>
      <c r="O7201">
        <f t="shared" si="1459"/>
        <v>0</v>
      </c>
      <c r="P7201" s="63">
        <f t="shared" si="1460"/>
        <v>0</v>
      </c>
    </row>
    <row r="7202" spans="1:18" x14ac:dyDescent="0.3">
      <c r="A7202">
        <f t="shared" si="1461"/>
        <v>2019</v>
      </c>
      <c r="B7202">
        <f t="shared" si="1462"/>
        <v>6</v>
      </c>
      <c r="C7202">
        <f t="shared" si="1463"/>
        <v>27</v>
      </c>
      <c r="D7202">
        <f t="shared" si="1464"/>
        <v>6</v>
      </c>
      <c r="E7202" t="str">
        <f t="shared" si="1465"/>
        <v>ON</v>
      </c>
      <c r="F7202" s="13">
        <f t="shared" si="1467"/>
        <v>43643</v>
      </c>
      <c r="G7202" s="14" t="str">
        <f t="shared" si="1466"/>
        <v>Avg of 4 NM Projects</v>
      </c>
      <c r="H7202" s="15">
        <f t="shared" si="1468"/>
        <v>23</v>
      </c>
      <c r="I7202" s="93">
        <v>-0.13</v>
      </c>
      <c r="J7202">
        <f t="shared" si="1456"/>
        <v>-7.3033707865168538E-4</v>
      </c>
      <c r="K7202" s="4">
        <v>20.62</v>
      </c>
      <c r="L7202" s="4">
        <v>19.260000000000002</v>
      </c>
      <c r="M7202" s="16">
        <f t="shared" si="1457"/>
        <v>-2.5038000000000005E-3</v>
      </c>
      <c r="N7202">
        <f t="shared" si="1458"/>
        <v>0</v>
      </c>
      <c r="O7202">
        <f t="shared" si="1459"/>
        <v>0</v>
      </c>
      <c r="P7202" s="63">
        <f t="shared" si="1460"/>
        <v>0</v>
      </c>
    </row>
    <row r="7203" spans="1:18" x14ac:dyDescent="0.3">
      <c r="A7203">
        <f t="shared" si="1461"/>
        <v>2019</v>
      </c>
      <c r="B7203">
        <f t="shared" si="1462"/>
        <v>6</v>
      </c>
      <c r="C7203">
        <f t="shared" si="1463"/>
        <v>27</v>
      </c>
      <c r="D7203">
        <f t="shared" si="1464"/>
        <v>6</v>
      </c>
      <c r="E7203" t="str">
        <f t="shared" si="1465"/>
        <v>OFF</v>
      </c>
      <c r="F7203" s="13">
        <f t="shared" si="1467"/>
        <v>43643</v>
      </c>
      <c r="G7203" s="14" t="str">
        <f t="shared" si="1466"/>
        <v>Avg of 4 NM Projects</v>
      </c>
      <c r="H7203" s="15">
        <f t="shared" si="1468"/>
        <v>24</v>
      </c>
      <c r="I7203" s="93">
        <v>-0.13</v>
      </c>
      <c r="J7203">
        <f t="shared" si="1456"/>
        <v>-7.3033707865168538E-4</v>
      </c>
      <c r="K7203" s="4">
        <v>22.03</v>
      </c>
      <c r="L7203" s="4">
        <v>19.489999999999998</v>
      </c>
      <c r="M7203" s="16">
        <f t="shared" si="1457"/>
        <v>-2.5337000000000003E-3</v>
      </c>
      <c r="N7203">
        <f t="shared" si="1458"/>
        <v>0</v>
      </c>
      <c r="O7203">
        <f t="shared" si="1459"/>
        <v>0</v>
      </c>
      <c r="P7203" s="63">
        <f t="shared" si="1460"/>
        <v>0</v>
      </c>
    </row>
    <row r="7204" spans="1:18" x14ac:dyDescent="0.3">
      <c r="A7204">
        <f t="shared" si="1461"/>
        <v>2019</v>
      </c>
      <c r="B7204">
        <f t="shared" si="1462"/>
        <v>6</v>
      </c>
      <c r="C7204">
        <f t="shared" si="1463"/>
        <v>28</v>
      </c>
      <c r="D7204">
        <f t="shared" si="1464"/>
        <v>7</v>
      </c>
      <c r="E7204" t="str">
        <f t="shared" si="1465"/>
        <v>OFF</v>
      </c>
      <c r="F7204" s="13">
        <f t="shared" si="1467"/>
        <v>43644</v>
      </c>
      <c r="G7204" s="14" t="str">
        <f t="shared" si="1466"/>
        <v>Avg of 4 NM Projects</v>
      </c>
      <c r="H7204" s="15">
        <f t="shared" si="1468"/>
        <v>1</v>
      </c>
      <c r="I7204" s="93">
        <v>-0.13</v>
      </c>
      <c r="J7204">
        <f t="shared" si="1456"/>
        <v>-7.3033707865168538E-4</v>
      </c>
      <c r="K7204" s="4">
        <v>20.48</v>
      </c>
      <c r="L7204" s="4">
        <v>22.73</v>
      </c>
      <c r="M7204" s="16">
        <f t="shared" si="1457"/>
        <v>-2.9549000000000003E-3</v>
      </c>
      <c r="N7204">
        <f t="shared" si="1458"/>
        <v>0</v>
      </c>
      <c r="O7204">
        <f t="shared" si="1459"/>
        <v>0</v>
      </c>
      <c r="P7204" s="63">
        <f t="shared" si="1460"/>
        <v>0</v>
      </c>
      <c r="Q7204" s="34"/>
      <c r="R7204" s="34"/>
    </row>
    <row r="7205" spans="1:18" x14ac:dyDescent="0.3">
      <c r="A7205">
        <f t="shared" si="1461"/>
        <v>2019</v>
      </c>
      <c r="B7205">
        <f t="shared" si="1462"/>
        <v>6</v>
      </c>
      <c r="C7205">
        <f t="shared" si="1463"/>
        <v>28</v>
      </c>
      <c r="D7205">
        <f t="shared" si="1464"/>
        <v>7</v>
      </c>
      <c r="E7205" t="str">
        <f t="shared" si="1465"/>
        <v>OFF</v>
      </c>
      <c r="F7205" s="13">
        <f t="shared" si="1467"/>
        <v>43644</v>
      </c>
      <c r="G7205" s="14" t="str">
        <f t="shared" si="1466"/>
        <v>Avg of 4 NM Projects</v>
      </c>
      <c r="H7205" s="15">
        <f t="shared" si="1468"/>
        <v>2</v>
      </c>
      <c r="I7205" s="93">
        <v>-0.26</v>
      </c>
      <c r="J7205">
        <f t="shared" si="1456"/>
        <v>-1.4606741573033708E-3</v>
      </c>
      <c r="K7205" s="4">
        <v>18.37</v>
      </c>
      <c r="L7205" s="4">
        <v>19.239999999999998</v>
      </c>
      <c r="M7205" s="16">
        <f t="shared" si="1457"/>
        <v>-5.0023999999999997E-3</v>
      </c>
      <c r="N7205">
        <f t="shared" si="1458"/>
        <v>0</v>
      </c>
      <c r="O7205">
        <f t="shared" si="1459"/>
        <v>0</v>
      </c>
      <c r="P7205" s="63">
        <f t="shared" si="1460"/>
        <v>0</v>
      </c>
    </row>
    <row r="7206" spans="1:18" x14ac:dyDescent="0.3">
      <c r="A7206">
        <f t="shared" si="1461"/>
        <v>2019</v>
      </c>
      <c r="B7206">
        <f t="shared" si="1462"/>
        <v>6</v>
      </c>
      <c r="C7206">
        <f t="shared" si="1463"/>
        <v>28</v>
      </c>
      <c r="D7206">
        <f t="shared" si="1464"/>
        <v>7</v>
      </c>
      <c r="E7206" t="str">
        <f t="shared" si="1465"/>
        <v>OFF</v>
      </c>
      <c r="F7206" s="13">
        <f t="shared" si="1467"/>
        <v>43644</v>
      </c>
      <c r="G7206" s="14" t="str">
        <f t="shared" si="1466"/>
        <v>Avg of 4 NM Projects</v>
      </c>
      <c r="H7206" s="15">
        <f t="shared" si="1468"/>
        <v>3</v>
      </c>
      <c r="I7206" s="93">
        <v>0</v>
      </c>
      <c r="J7206">
        <f t="shared" si="1456"/>
        <v>0</v>
      </c>
      <c r="K7206" s="4">
        <v>15.7</v>
      </c>
      <c r="L7206" s="4">
        <v>17.149999999999999</v>
      </c>
      <c r="M7206" s="16">
        <f t="shared" si="1457"/>
        <v>0</v>
      </c>
      <c r="N7206">
        <f t="shared" si="1458"/>
        <v>1</v>
      </c>
      <c r="O7206">
        <f t="shared" si="1459"/>
        <v>0</v>
      </c>
      <c r="P7206" s="63">
        <f t="shared" si="1460"/>
        <v>0</v>
      </c>
    </row>
    <row r="7207" spans="1:18" x14ac:dyDescent="0.3">
      <c r="A7207">
        <f t="shared" si="1461"/>
        <v>2019</v>
      </c>
      <c r="B7207">
        <f t="shared" si="1462"/>
        <v>6</v>
      </c>
      <c r="C7207">
        <f t="shared" si="1463"/>
        <v>28</v>
      </c>
      <c r="D7207">
        <f t="shared" si="1464"/>
        <v>7</v>
      </c>
      <c r="E7207" t="str">
        <f t="shared" si="1465"/>
        <v>OFF</v>
      </c>
      <c r="F7207" s="13">
        <f t="shared" si="1467"/>
        <v>43644</v>
      </c>
      <c r="G7207" s="14" t="str">
        <f t="shared" si="1466"/>
        <v>Avg of 4 NM Projects</v>
      </c>
      <c r="H7207" s="15">
        <f t="shared" si="1468"/>
        <v>4</v>
      </c>
      <c r="I7207" s="93">
        <v>0</v>
      </c>
      <c r="J7207">
        <f t="shared" si="1456"/>
        <v>0</v>
      </c>
      <c r="K7207" s="4">
        <v>16.39</v>
      </c>
      <c r="L7207" s="4">
        <v>17.32</v>
      </c>
      <c r="M7207" s="16">
        <f t="shared" si="1457"/>
        <v>0</v>
      </c>
      <c r="N7207">
        <f t="shared" si="1458"/>
        <v>1</v>
      </c>
      <c r="O7207">
        <f t="shared" si="1459"/>
        <v>0</v>
      </c>
      <c r="P7207" s="63">
        <f t="shared" si="1460"/>
        <v>0</v>
      </c>
    </row>
    <row r="7208" spans="1:18" x14ac:dyDescent="0.3">
      <c r="A7208">
        <f t="shared" si="1461"/>
        <v>2019</v>
      </c>
      <c r="B7208">
        <f t="shared" si="1462"/>
        <v>6</v>
      </c>
      <c r="C7208">
        <f t="shared" si="1463"/>
        <v>28</v>
      </c>
      <c r="D7208">
        <f t="shared" si="1464"/>
        <v>7</v>
      </c>
      <c r="E7208" t="str">
        <f t="shared" si="1465"/>
        <v>OFF</v>
      </c>
      <c r="F7208" s="13">
        <f t="shared" si="1467"/>
        <v>43644</v>
      </c>
      <c r="G7208" s="14" t="str">
        <f t="shared" si="1466"/>
        <v>Avg of 4 NM Projects</v>
      </c>
      <c r="H7208" s="15">
        <f t="shared" si="1468"/>
        <v>5</v>
      </c>
      <c r="I7208" s="93">
        <v>0</v>
      </c>
      <c r="J7208">
        <f t="shared" si="1456"/>
        <v>0</v>
      </c>
      <c r="K7208" s="4">
        <v>15.71</v>
      </c>
      <c r="L7208" s="4">
        <v>15.34</v>
      </c>
      <c r="M7208" s="16">
        <f t="shared" si="1457"/>
        <v>0</v>
      </c>
      <c r="N7208">
        <f t="shared" si="1458"/>
        <v>1</v>
      </c>
      <c r="O7208">
        <f t="shared" si="1459"/>
        <v>0</v>
      </c>
      <c r="P7208" s="63">
        <f t="shared" si="1460"/>
        <v>0</v>
      </c>
    </row>
    <row r="7209" spans="1:18" x14ac:dyDescent="0.3">
      <c r="A7209">
        <f t="shared" si="1461"/>
        <v>2019</v>
      </c>
      <c r="B7209">
        <f t="shared" si="1462"/>
        <v>6</v>
      </c>
      <c r="C7209">
        <f t="shared" si="1463"/>
        <v>28</v>
      </c>
      <c r="D7209">
        <f t="shared" si="1464"/>
        <v>7</v>
      </c>
      <c r="E7209" t="str">
        <f t="shared" si="1465"/>
        <v>OFF</v>
      </c>
      <c r="F7209" s="13">
        <f t="shared" si="1467"/>
        <v>43644</v>
      </c>
      <c r="G7209" s="14" t="str">
        <f t="shared" si="1466"/>
        <v>Avg of 4 NM Projects</v>
      </c>
      <c r="H7209" s="15">
        <f t="shared" si="1468"/>
        <v>6</v>
      </c>
      <c r="I7209" s="93">
        <v>0.38500000000000001</v>
      </c>
      <c r="J7209">
        <f t="shared" si="1456"/>
        <v>2.1629213483146067E-3</v>
      </c>
      <c r="K7209" s="4">
        <v>17.5</v>
      </c>
      <c r="L7209" s="4">
        <v>12.6</v>
      </c>
      <c r="M7209" s="16">
        <f t="shared" si="1457"/>
        <v>4.8510000000000003E-3</v>
      </c>
      <c r="N7209">
        <f t="shared" si="1458"/>
        <v>0</v>
      </c>
      <c r="O7209">
        <f t="shared" si="1459"/>
        <v>0</v>
      </c>
      <c r="P7209" s="63">
        <f t="shared" si="1460"/>
        <v>0</v>
      </c>
    </row>
    <row r="7210" spans="1:18" x14ac:dyDescent="0.3">
      <c r="A7210">
        <f t="shared" si="1461"/>
        <v>2019</v>
      </c>
      <c r="B7210">
        <f t="shared" si="1462"/>
        <v>6</v>
      </c>
      <c r="C7210">
        <f t="shared" si="1463"/>
        <v>28</v>
      </c>
      <c r="D7210">
        <f t="shared" si="1464"/>
        <v>7</v>
      </c>
      <c r="E7210" t="str">
        <f t="shared" si="1465"/>
        <v>OFF</v>
      </c>
      <c r="F7210" s="13">
        <f t="shared" si="1467"/>
        <v>43644</v>
      </c>
      <c r="G7210" s="14" t="str">
        <f t="shared" si="1466"/>
        <v>Avg of 4 NM Projects</v>
      </c>
      <c r="H7210" s="15">
        <f t="shared" si="1468"/>
        <v>7</v>
      </c>
      <c r="I7210" s="93">
        <v>8.58</v>
      </c>
      <c r="J7210">
        <f t="shared" si="1456"/>
        <v>4.8202247191011238E-2</v>
      </c>
      <c r="K7210" s="4">
        <v>19.420000000000002</v>
      </c>
      <c r="L7210" s="4">
        <v>14.88</v>
      </c>
      <c r="M7210" s="16">
        <f t="shared" si="1457"/>
        <v>0.12767039999999999</v>
      </c>
      <c r="N7210">
        <f t="shared" si="1458"/>
        <v>0</v>
      </c>
      <c r="O7210">
        <f t="shared" si="1459"/>
        <v>0</v>
      </c>
      <c r="P7210" s="63">
        <f t="shared" si="1460"/>
        <v>0</v>
      </c>
    </row>
    <row r="7211" spans="1:18" x14ac:dyDescent="0.3">
      <c r="A7211">
        <f t="shared" si="1461"/>
        <v>2019</v>
      </c>
      <c r="B7211">
        <f t="shared" si="1462"/>
        <v>6</v>
      </c>
      <c r="C7211">
        <f t="shared" si="1463"/>
        <v>28</v>
      </c>
      <c r="D7211">
        <f t="shared" si="1464"/>
        <v>7</v>
      </c>
      <c r="E7211" t="str">
        <f t="shared" si="1465"/>
        <v>OFF</v>
      </c>
      <c r="F7211" s="13">
        <f t="shared" si="1467"/>
        <v>43644</v>
      </c>
      <c r="G7211" s="14" t="str">
        <f t="shared" si="1466"/>
        <v>Avg of 4 NM Projects</v>
      </c>
      <c r="H7211" s="15">
        <f t="shared" si="1468"/>
        <v>8</v>
      </c>
      <c r="I7211" s="93">
        <v>35.204999999999998</v>
      </c>
      <c r="J7211">
        <f t="shared" si="1456"/>
        <v>0.19778089887640449</v>
      </c>
      <c r="K7211" s="4">
        <v>20.56</v>
      </c>
      <c r="L7211" s="4">
        <v>15.73</v>
      </c>
      <c r="M7211" s="16">
        <f t="shared" si="1457"/>
        <v>0.55377464999999992</v>
      </c>
      <c r="N7211">
        <f t="shared" si="1458"/>
        <v>0</v>
      </c>
      <c r="O7211">
        <f t="shared" si="1459"/>
        <v>0</v>
      </c>
      <c r="P7211" s="63">
        <f t="shared" si="1460"/>
        <v>0</v>
      </c>
    </row>
    <row r="7212" spans="1:18" x14ac:dyDescent="0.3">
      <c r="A7212">
        <f t="shared" si="1461"/>
        <v>2019</v>
      </c>
      <c r="B7212">
        <f t="shared" si="1462"/>
        <v>6</v>
      </c>
      <c r="C7212">
        <f t="shared" si="1463"/>
        <v>28</v>
      </c>
      <c r="D7212">
        <f t="shared" si="1464"/>
        <v>7</v>
      </c>
      <c r="E7212" t="str">
        <f t="shared" si="1465"/>
        <v>OFF</v>
      </c>
      <c r="F7212" s="13">
        <f t="shared" si="1467"/>
        <v>43644</v>
      </c>
      <c r="G7212" s="14" t="str">
        <f t="shared" si="1466"/>
        <v>Avg of 4 NM Projects</v>
      </c>
      <c r="H7212" s="15">
        <f t="shared" si="1468"/>
        <v>9</v>
      </c>
      <c r="I7212" s="93">
        <v>54.400000000000006</v>
      </c>
      <c r="J7212">
        <f t="shared" si="1456"/>
        <v>0.30561797752808995</v>
      </c>
      <c r="K7212" s="4">
        <v>21.13</v>
      </c>
      <c r="L7212" s="4">
        <v>15.62</v>
      </c>
      <c r="M7212" s="16">
        <f t="shared" si="1457"/>
        <v>0.84972800000000004</v>
      </c>
      <c r="N7212">
        <f t="shared" si="1458"/>
        <v>0</v>
      </c>
      <c r="O7212">
        <f t="shared" si="1459"/>
        <v>0</v>
      </c>
      <c r="P7212" s="63">
        <f t="shared" si="1460"/>
        <v>0</v>
      </c>
    </row>
    <row r="7213" spans="1:18" x14ac:dyDescent="0.3">
      <c r="A7213">
        <f t="shared" si="1461"/>
        <v>2019</v>
      </c>
      <c r="B7213">
        <f t="shared" si="1462"/>
        <v>6</v>
      </c>
      <c r="C7213">
        <f t="shared" si="1463"/>
        <v>28</v>
      </c>
      <c r="D7213">
        <f t="shared" si="1464"/>
        <v>7</v>
      </c>
      <c r="E7213" t="str">
        <f t="shared" si="1465"/>
        <v>OFF</v>
      </c>
      <c r="F7213" s="13">
        <f t="shared" si="1467"/>
        <v>43644</v>
      </c>
      <c r="G7213" s="14" t="str">
        <f t="shared" si="1466"/>
        <v>Avg of 4 NM Projects</v>
      </c>
      <c r="H7213" s="15">
        <f t="shared" si="1468"/>
        <v>10</v>
      </c>
      <c r="I7213" s="93">
        <v>69.245000000000005</v>
      </c>
      <c r="J7213">
        <f t="shared" si="1456"/>
        <v>0.38901685393258428</v>
      </c>
      <c r="K7213" s="4">
        <v>23.14</v>
      </c>
      <c r="L7213" s="4">
        <v>17.86</v>
      </c>
      <c r="M7213" s="16">
        <f t="shared" si="1457"/>
        <v>1.2367157</v>
      </c>
      <c r="N7213">
        <f t="shared" si="1458"/>
        <v>0</v>
      </c>
      <c r="O7213">
        <f t="shared" si="1459"/>
        <v>0</v>
      </c>
      <c r="P7213" s="63">
        <f t="shared" si="1460"/>
        <v>0</v>
      </c>
    </row>
    <row r="7214" spans="1:18" x14ac:dyDescent="0.3">
      <c r="A7214">
        <f t="shared" si="1461"/>
        <v>2019</v>
      </c>
      <c r="B7214">
        <f t="shared" si="1462"/>
        <v>6</v>
      </c>
      <c r="C7214">
        <f t="shared" si="1463"/>
        <v>28</v>
      </c>
      <c r="D7214">
        <f t="shared" si="1464"/>
        <v>7</v>
      </c>
      <c r="E7214" t="str">
        <f t="shared" si="1465"/>
        <v>OFF</v>
      </c>
      <c r="F7214" s="13">
        <f t="shared" si="1467"/>
        <v>43644</v>
      </c>
      <c r="G7214" s="14" t="str">
        <f t="shared" si="1466"/>
        <v>Avg of 4 NM Projects</v>
      </c>
      <c r="H7214" s="15">
        <f t="shared" si="1468"/>
        <v>11</v>
      </c>
      <c r="I7214" s="93">
        <v>89.97999999999999</v>
      </c>
      <c r="J7214">
        <f t="shared" si="1456"/>
        <v>0.50550561797752802</v>
      </c>
      <c r="K7214" s="4">
        <v>24.37</v>
      </c>
      <c r="L7214" s="4">
        <v>19.27</v>
      </c>
      <c r="M7214" s="16">
        <f t="shared" si="1457"/>
        <v>1.7339145999999999</v>
      </c>
      <c r="N7214">
        <f t="shared" si="1458"/>
        <v>0</v>
      </c>
      <c r="O7214">
        <f t="shared" si="1459"/>
        <v>1</v>
      </c>
      <c r="P7214" s="63">
        <f t="shared" si="1460"/>
        <v>0</v>
      </c>
    </row>
    <row r="7215" spans="1:18" x14ac:dyDescent="0.3">
      <c r="A7215">
        <f t="shared" si="1461"/>
        <v>2019</v>
      </c>
      <c r="B7215">
        <f t="shared" si="1462"/>
        <v>6</v>
      </c>
      <c r="C7215">
        <f t="shared" si="1463"/>
        <v>28</v>
      </c>
      <c r="D7215">
        <f t="shared" si="1464"/>
        <v>7</v>
      </c>
      <c r="E7215" t="str">
        <f t="shared" si="1465"/>
        <v>OFF</v>
      </c>
      <c r="F7215" s="13">
        <f t="shared" si="1467"/>
        <v>43644</v>
      </c>
      <c r="G7215" s="14" t="str">
        <f t="shared" si="1466"/>
        <v>Avg of 4 NM Projects</v>
      </c>
      <c r="H7215" s="15">
        <f t="shared" si="1468"/>
        <v>12</v>
      </c>
      <c r="I7215" s="93">
        <v>95.864999999999995</v>
      </c>
      <c r="J7215">
        <f t="shared" si="1456"/>
        <v>0.53856741573033706</v>
      </c>
      <c r="K7215" s="4">
        <v>26.95</v>
      </c>
      <c r="L7215" s="4">
        <v>21.9</v>
      </c>
      <c r="M7215" s="16">
        <f t="shared" si="1457"/>
        <v>2.0994435</v>
      </c>
      <c r="N7215">
        <f t="shared" si="1458"/>
        <v>0</v>
      </c>
      <c r="O7215">
        <f t="shared" si="1459"/>
        <v>1</v>
      </c>
      <c r="P7215" s="63">
        <f t="shared" si="1460"/>
        <v>0</v>
      </c>
    </row>
    <row r="7216" spans="1:18" x14ac:dyDescent="0.3">
      <c r="A7216">
        <f t="shared" si="1461"/>
        <v>2019</v>
      </c>
      <c r="B7216">
        <f t="shared" si="1462"/>
        <v>6</v>
      </c>
      <c r="C7216">
        <f t="shared" si="1463"/>
        <v>28</v>
      </c>
      <c r="D7216">
        <f t="shared" si="1464"/>
        <v>7</v>
      </c>
      <c r="E7216" t="str">
        <f t="shared" si="1465"/>
        <v>OFF</v>
      </c>
      <c r="F7216" s="13">
        <f t="shared" si="1467"/>
        <v>43644</v>
      </c>
      <c r="G7216" s="14" t="str">
        <f t="shared" si="1466"/>
        <v>Avg of 4 NM Projects</v>
      </c>
      <c r="H7216" s="15">
        <f t="shared" si="1468"/>
        <v>13</v>
      </c>
      <c r="I7216" s="93">
        <v>96.385000000000005</v>
      </c>
      <c r="J7216">
        <f t="shared" si="1456"/>
        <v>0.54148876404494384</v>
      </c>
      <c r="K7216" s="4">
        <v>29</v>
      </c>
      <c r="L7216" s="4">
        <v>33.47</v>
      </c>
      <c r="M7216" s="16">
        <f t="shared" si="1457"/>
        <v>3.2260059500000002</v>
      </c>
      <c r="N7216">
        <f t="shared" si="1458"/>
        <v>0</v>
      </c>
      <c r="O7216">
        <f t="shared" si="1459"/>
        <v>1</v>
      </c>
      <c r="P7216" s="63">
        <f t="shared" si="1460"/>
        <v>0</v>
      </c>
    </row>
    <row r="7217" spans="1:18" x14ac:dyDescent="0.3">
      <c r="A7217">
        <f t="shared" si="1461"/>
        <v>2019</v>
      </c>
      <c r="B7217">
        <f t="shared" si="1462"/>
        <v>6</v>
      </c>
      <c r="C7217">
        <f t="shared" si="1463"/>
        <v>28</v>
      </c>
      <c r="D7217">
        <f t="shared" si="1464"/>
        <v>7</v>
      </c>
      <c r="E7217" t="str">
        <f t="shared" si="1465"/>
        <v>OFF</v>
      </c>
      <c r="F7217" s="13">
        <f t="shared" si="1467"/>
        <v>43644</v>
      </c>
      <c r="G7217" s="14" t="str">
        <f t="shared" si="1466"/>
        <v>Avg of 4 NM Projects</v>
      </c>
      <c r="H7217" s="15">
        <f t="shared" si="1468"/>
        <v>14</v>
      </c>
      <c r="I7217" s="93">
        <v>88.06</v>
      </c>
      <c r="J7217">
        <f t="shared" si="1456"/>
        <v>0.49471910112359552</v>
      </c>
      <c r="K7217" s="4">
        <v>31</v>
      </c>
      <c r="L7217" s="4">
        <v>33.72</v>
      </c>
      <c r="M7217" s="16">
        <f t="shared" si="1457"/>
        <v>2.9693831999999998</v>
      </c>
      <c r="N7217">
        <f t="shared" si="1458"/>
        <v>0</v>
      </c>
      <c r="O7217">
        <f t="shared" si="1459"/>
        <v>0</v>
      </c>
      <c r="P7217" s="63">
        <f t="shared" si="1460"/>
        <v>0</v>
      </c>
    </row>
    <row r="7218" spans="1:18" x14ac:dyDescent="0.3">
      <c r="A7218">
        <f t="shared" si="1461"/>
        <v>2019</v>
      </c>
      <c r="B7218">
        <f t="shared" si="1462"/>
        <v>6</v>
      </c>
      <c r="C7218">
        <f t="shared" si="1463"/>
        <v>28</v>
      </c>
      <c r="D7218">
        <f t="shared" si="1464"/>
        <v>7</v>
      </c>
      <c r="E7218" t="str">
        <f t="shared" si="1465"/>
        <v>OFF</v>
      </c>
      <c r="F7218" s="13">
        <f t="shared" si="1467"/>
        <v>43644</v>
      </c>
      <c r="G7218" s="14" t="str">
        <f t="shared" si="1466"/>
        <v>Avg of 4 NM Projects</v>
      </c>
      <c r="H7218" s="15">
        <f t="shared" si="1468"/>
        <v>15</v>
      </c>
      <c r="I7218" s="93">
        <v>87.300000000000011</v>
      </c>
      <c r="J7218">
        <f t="shared" si="1456"/>
        <v>0.49044943820224723</v>
      </c>
      <c r="K7218" s="4">
        <v>33</v>
      </c>
      <c r="L7218" s="4">
        <v>36.01</v>
      </c>
      <c r="M7218" s="16">
        <f t="shared" si="1457"/>
        <v>3.1436730000000002</v>
      </c>
      <c r="N7218">
        <f t="shared" si="1458"/>
        <v>0</v>
      </c>
      <c r="O7218">
        <f t="shared" si="1459"/>
        <v>0</v>
      </c>
      <c r="P7218" s="63">
        <f t="shared" si="1460"/>
        <v>0</v>
      </c>
    </row>
    <row r="7219" spans="1:18" x14ac:dyDescent="0.3">
      <c r="A7219">
        <f t="shared" si="1461"/>
        <v>2019</v>
      </c>
      <c r="B7219">
        <f t="shared" si="1462"/>
        <v>6</v>
      </c>
      <c r="C7219">
        <f t="shared" si="1463"/>
        <v>28</v>
      </c>
      <c r="D7219">
        <f t="shared" si="1464"/>
        <v>7</v>
      </c>
      <c r="E7219" t="str">
        <f t="shared" si="1465"/>
        <v>OFF</v>
      </c>
      <c r="F7219" s="13">
        <f t="shared" si="1467"/>
        <v>43644</v>
      </c>
      <c r="G7219" s="14" t="str">
        <f t="shared" si="1466"/>
        <v>Avg of 4 NM Projects</v>
      </c>
      <c r="H7219" s="15">
        <f t="shared" si="1468"/>
        <v>16</v>
      </c>
      <c r="I7219" s="93">
        <v>65.144999999999996</v>
      </c>
      <c r="J7219">
        <f t="shared" si="1456"/>
        <v>0.36598314606741572</v>
      </c>
      <c r="K7219" s="4">
        <v>35.49</v>
      </c>
      <c r="L7219" s="4">
        <v>46.82</v>
      </c>
      <c r="M7219" s="16">
        <f t="shared" si="1457"/>
        <v>3.0500888999999995</v>
      </c>
      <c r="N7219">
        <f t="shared" si="1458"/>
        <v>0</v>
      </c>
      <c r="O7219">
        <f t="shared" si="1459"/>
        <v>0</v>
      </c>
      <c r="P7219" s="63">
        <f t="shared" si="1460"/>
        <v>0</v>
      </c>
    </row>
    <row r="7220" spans="1:18" x14ac:dyDescent="0.3">
      <c r="A7220">
        <f t="shared" si="1461"/>
        <v>2019</v>
      </c>
      <c r="B7220">
        <f t="shared" si="1462"/>
        <v>6</v>
      </c>
      <c r="C7220">
        <f t="shared" si="1463"/>
        <v>28</v>
      </c>
      <c r="D7220">
        <f t="shared" si="1464"/>
        <v>7</v>
      </c>
      <c r="E7220" t="str">
        <f t="shared" si="1465"/>
        <v>OFF</v>
      </c>
      <c r="F7220" s="13">
        <f t="shared" si="1467"/>
        <v>43644</v>
      </c>
      <c r="G7220" s="14" t="str">
        <f t="shared" si="1466"/>
        <v>Avg of 4 NM Projects</v>
      </c>
      <c r="H7220" s="15">
        <f t="shared" si="1468"/>
        <v>17</v>
      </c>
      <c r="I7220" s="93">
        <v>43.77</v>
      </c>
      <c r="J7220">
        <f t="shared" si="1456"/>
        <v>0.2458988764044944</v>
      </c>
      <c r="K7220" s="4">
        <v>37</v>
      </c>
      <c r="L7220" s="4">
        <v>49.09</v>
      </c>
      <c r="M7220" s="16">
        <f t="shared" si="1457"/>
        <v>2.1486693000000003</v>
      </c>
      <c r="N7220">
        <f t="shared" si="1458"/>
        <v>0</v>
      </c>
      <c r="O7220">
        <f t="shared" si="1459"/>
        <v>0</v>
      </c>
      <c r="P7220" s="63">
        <f t="shared" si="1460"/>
        <v>0</v>
      </c>
    </row>
    <row r="7221" spans="1:18" x14ac:dyDescent="0.3">
      <c r="A7221">
        <f t="shared" si="1461"/>
        <v>2019</v>
      </c>
      <c r="B7221">
        <f t="shared" si="1462"/>
        <v>6</v>
      </c>
      <c r="C7221">
        <f t="shared" si="1463"/>
        <v>28</v>
      </c>
      <c r="D7221">
        <f t="shared" si="1464"/>
        <v>7</v>
      </c>
      <c r="E7221" t="str">
        <f t="shared" si="1465"/>
        <v>OFF</v>
      </c>
      <c r="F7221" s="13">
        <f t="shared" si="1467"/>
        <v>43644</v>
      </c>
      <c r="G7221" s="14" t="str">
        <f t="shared" si="1466"/>
        <v>Avg of 4 NM Projects</v>
      </c>
      <c r="H7221" s="15">
        <f t="shared" si="1468"/>
        <v>18</v>
      </c>
      <c r="I7221" s="93">
        <v>31.614999999999998</v>
      </c>
      <c r="J7221">
        <f t="shared" si="1456"/>
        <v>0.17761235955056179</v>
      </c>
      <c r="K7221" s="4">
        <v>35.68</v>
      </c>
      <c r="L7221" s="4">
        <v>45.45</v>
      </c>
      <c r="M7221" s="16">
        <f t="shared" si="1457"/>
        <v>1.4369017500000001</v>
      </c>
      <c r="N7221">
        <f t="shared" si="1458"/>
        <v>0</v>
      </c>
      <c r="O7221">
        <f t="shared" si="1459"/>
        <v>0</v>
      </c>
      <c r="P7221" s="63">
        <f t="shared" si="1460"/>
        <v>0</v>
      </c>
    </row>
    <row r="7222" spans="1:18" x14ac:dyDescent="0.3">
      <c r="A7222">
        <f t="shared" si="1461"/>
        <v>2019</v>
      </c>
      <c r="B7222">
        <f t="shared" si="1462"/>
        <v>6</v>
      </c>
      <c r="C7222">
        <f t="shared" si="1463"/>
        <v>28</v>
      </c>
      <c r="D7222">
        <f t="shared" si="1464"/>
        <v>7</v>
      </c>
      <c r="E7222" t="str">
        <f t="shared" si="1465"/>
        <v>OFF</v>
      </c>
      <c r="F7222" s="13">
        <f t="shared" si="1467"/>
        <v>43644</v>
      </c>
      <c r="G7222" s="14" t="str">
        <f t="shared" si="1466"/>
        <v>Avg of 4 NM Projects</v>
      </c>
      <c r="H7222" s="15">
        <f t="shared" si="1468"/>
        <v>19</v>
      </c>
      <c r="I7222" s="93">
        <v>25.594999999999999</v>
      </c>
      <c r="J7222">
        <f t="shared" si="1456"/>
        <v>0.14379213483146067</v>
      </c>
      <c r="K7222" s="4">
        <v>33</v>
      </c>
      <c r="L7222" s="4">
        <v>42.25</v>
      </c>
      <c r="M7222" s="16">
        <f t="shared" si="1457"/>
        <v>1.0813887499999999</v>
      </c>
      <c r="N7222">
        <f t="shared" si="1458"/>
        <v>0</v>
      </c>
      <c r="O7222">
        <f t="shared" si="1459"/>
        <v>0</v>
      </c>
      <c r="P7222" s="63">
        <f t="shared" si="1460"/>
        <v>0</v>
      </c>
    </row>
    <row r="7223" spans="1:18" x14ac:dyDescent="0.3">
      <c r="A7223">
        <f t="shared" si="1461"/>
        <v>2019</v>
      </c>
      <c r="B7223">
        <f t="shared" si="1462"/>
        <v>6</v>
      </c>
      <c r="C7223">
        <f t="shared" si="1463"/>
        <v>28</v>
      </c>
      <c r="D7223">
        <f t="shared" si="1464"/>
        <v>7</v>
      </c>
      <c r="E7223" t="str">
        <f t="shared" si="1465"/>
        <v>OFF</v>
      </c>
      <c r="F7223" s="13">
        <f t="shared" si="1467"/>
        <v>43644</v>
      </c>
      <c r="G7223" s="14" t="str">
        <f t="shared" si="1466"/>
        <v>Avg of 4 NM Projects</v>
      </c>
      <c r="H7223" s="15">
        <f t="shared" si="1468"/>
        <v>20</v>
      </c>
      <c r="I7223" s="93">
        <v>6.27</v>
      </c>
      <c r="J7223">
        <f t="shared" si="1456"/>
        <v>3.522471910112359E-2</v>
      </c>
      <c r="K7223" s="4">
        <v>29.62</v>
      </c>
      <c r="L7223" s="4">
        <v>36.47</v>
      </c>
      <c r="M7223" s="16">
        <f t="shared" si="1457"/>
        <v>0.22866689999999998</v>
      </c>
      <c r="N7223">
        <f t="shared" si="1458"/>
        <v>0</v>
      </c>
      <c r="O7223">
        <f t="shared" si="1459"/>
        <v>0</v>
      </c>
      <c r="P7223" s="63">
        <f t="shared" si="1460"/>
        <v>0</v>
      </c>
    </row>
    <row r="7224" spans="1:18" x14ac:dyDescent="0.3">
      <c r="A7224">
        <f t="shared" si="1461"/>
        <v>2019</v>
      </c>
      <c r="B7224">
        <f t="shared" si="1462"/>
        <v>6</v>
      </c>
      <c r="C7224">
        <f t="shared" si="1463"/>
        <v>28</v>
      </c>
      <c r="D7224">
        <f t="shared" si="1464"/>
        <v>7</v>
      </c>
      <c r="E7224" t="str">
        <f t="shared" si="1465"/>
        <v>OFF</v>
      </c>
      <c r="F7224" s="13">
        <f t="shared" si="1467"/>
        <v>43644</v>
      </c>
      <c r="G7224" s="14" t="str">
        <f t="shared" si="1466"/>
        <v>Avg of 4 NM Projects</v>
      </c>
      <c r="H7224" s="15">
        <f t="shared" si="1468"/>
        <v>21</v>
      </c>
      <c r="I7224" s="93">
        <v>-0.13</v>
      </c>
      <c r="J7224">
        <f t="shared" si="1456"/>
        <v>-7.3033707865168538E-4</v>
      </c>
      <c r="K7224" s="4">
        <v>25.76</v>
      </c>
      <c r="L7224" s="4">
        <v>35.85</v>
      </c>
      <c r="M7224" s="16">
        <f t="shared" si="1457"/>
        <v>-4.6605000000000006E-3</v>
      </c>
      <c r="N7224">
        <f t="shared" si="1458"/>
        <v>0</v>
      </c>
      <c r="O7224">
        <f t="shared" si="1459"/>
        <v>0</v>
      </c>
      <c r="P7224" s="63">
        <f t="shared" si="1460"/>
        <v>0</v>
      </c>
    </row>
    <row r="7225" spans="1:18" x14ac:dyDescent="0.3">
      <c r="A7225">
        <f t="shared" si="1461"/>
        <v>2019</v>
      </c>
      <c r="B7225">
        <f t="shared" si="1462"/>
        <v>6</v>
      </c>
      <c r="C7225">
        <f t="shared" si="1463"/>
        <v>28</v>
      </c>
      <c r="D7225">
        <f t="shared" si="1464"/>
        <v>7</v>
      </c>
      <c r="E7225" t="str">
        <f t="shared" si="1465"/>
        <v>OFF</v>
      </c>
      <c r="F7225" s="13">
        <f t="shared" si="1467"/>
        <v>43644</v>
      </c>
      <c r="G7225" s="14" t="str">
        <f t="shared" si="1466"/>
        <v>Avg of 4 NM Projects</v>
      </c>
      <c r="H7225" s="15">
        <f t="shared" si="1468"/>
        <v>22</v>
      </c>
      <c r="I7225" s="93">
        <v>0</v>
      </c>
      <c r="J7225">
        <f t="shared" si="1456"/>
        <v>0</v>
      </c>
      <c r="K7225" s="4">
        <v>25.05</v>
      </c>
      <c r="L7225" s="4">
        <v>30.17</v>
      </c>
      <c r="M7225" s="16">
        <f t="shared" si="1457"/>
        <v>0</v>
      </c>
      <c r="N7225">
        <f t="shared" si="1458"/>
        <v>1</v>
      </c>
      <c r="O7225">
        <f t="shared" si="1459"/>
        <v>0</v>
      </c>
      <c r="P7225" s="63">
        <f t="shared" si="1460"/>
        <v>0</v>
      </c>
    </row>
    <row r="7226" spans="1:18" x14ac:dyDescent="0.3">
      <c r="A7226">
        <f t="shared" si="1461"/>
        <v>2019</v>
      </c>
      <c r="B7226">
        <f t="shared" si="1462"/>
        <v>6</v>
      </c>
      <c r="C7226">
        <f t="shared" si="1463"/>
        <v>28</v>
      </c>
      <c r="D7226">
        <f t="shared" si="1464"/>
        <v>7</v>
      </c>
      <c r="E7226" t="str">
        <f t="shared" si="1465"/>
        <v>OFF</v>
      </c>
      <c r="F7226" s="13">
        <f t="shared" si="1467"/>
        <v>43644</v>
      </c>
      <c r="G7226" s="14" t="str">
        <f t="shared" si="1466"/>
        <v>Avg of 4 NM Projects</v>
      </c>
      <c r="H7226" s="15">
        <f t="shared" si="1468"/>
        <v>23</v>
      </c>
      <c r="I7226" s="93">
        <v>-0.13</v>
      </c>
      <c r="J7226">
        <f t="shared" si="1456"/>
        <v>-7.3033707865168538E-4</v>
      </c>
      <c r="K7226" s="4">
        <v>22.26</v>
      </c>
      <c r="L7226" s="4">
        <v>28.66</v>
      </c>
      <c r="M7226" s="16">
        <f t="shared" si="1457"/>
        <v>-3.7258E-3</v>
      </c>
      <c r="N7226">
        <f t="shared" si="1458"/>
        <v>0</v>
      </c>
      <c r="O7226">
        <f t="shared" si="1459"/>
        <v>0</v>
      </c>
      <c r="P7226" s="63">
        <f t="shared" si="1460"/>
        <v>0</v>
      </c>
    </row>
    <row r="7227" spans="1:18" x14ac:dyDescent="0.3">
      <c r="A7227">
        <f t="shared" si="1461"/>
        <v>2019</v>
      </c>
      <c r="B7227">
        <f t="shared" si="1462"/>
        <v>6</v>
      </c>
      <c r="C7227">
        <f t="shared" si="1463"/>
        <v>28</v>
      </c>
      <c r="D7227">
        <f t="shared" si="1464"/>
        <v>7</v>
      </c>
      <c r="E7227" t="str">
        <f t="shared" si="1465"/>
        <v>OFF</v>
      </c>
      <c r="F7227" s="13">
        <f t="shared" si="1467"/>
        <v>43644</v>
      </c>
      <c r="G7227" s="14" t="str">
        <f t="shared" si="1466"/>
        <v>Avg of 4 NM Projects</v>
      </c>
      <c r="H7227" s="15">
        <f t="shared" si="1468"/>
        <v>24</v>
      </c>
      <c r="I7227" s="93">
        <v>0</v>
      </c>
      <c r="J7227">
        <f t="shared" si="1456"/>
        <v>0</v>
      </c>
      <c r="K7227" s="4">
        <v>23.14</v>
      </c>
      <c r="L7227" s="4">
        <v>30.12</v>
      </c>
      <c r="M7227" s="16">
        <f t="shared" si="1457"/>
        <v>0</v>
      </c>
      <c r="N7227">
        <f t="shared" si="1458"/>
        <v>1</v>
      </c>
      <c r="O7227">
        <f t="shared" si="1459"/>
        <v>0</v>
      </c>
      <c r="P7227" s="63">
        <f t="shared" si="1460"/>
        <v>0</v>
      </c>
    </row>
    <row r="7228" spans="1:18" x14ac:dyDescent="0.3">
      <c r="A7228">
        <f t="shared" si="1461"/>
        <v>2019</v>
      </c>
      <c r="B7228">
        <f t="shared" si="1462"/>
        <v>6</v>
      </c>
      <c r="C7228">
        <f t="shared" si="1463"/>
        <v>29</v>
      </c>
      <c r="D7228">
        <f t="shared" si="1464"/>
        <v>1</v>
      </c>
      <c r="E7228" t="str">
        <f t="shared" si="1465"/>
        <v>OFF</v>
      </c>
      <c r="F7228" s="13">
        <f t="shared" si="1467"/>
        <v>43645</v>
      </c>
      <c r="G7228" s="14" t="str">
        <f t="shared" si="1466"/>
        <v>Avg of 4 NM Projects</v>
      </c>
      <c r="H7228" s="15">
        <f t="shared" si="1468"/>
        <v>1</v>
      </c>
      <c r="I7228" s="93">
        <v>0</v>
      </c>
      <c r="J7228">
        <f t="shared" si="1456"/>
        <v>0</v>
      </c>
      <c r="K7228" s="4">
        <v>22.99</v>
      </c>
      <c r="L7228" s="4">
        <v>37.869999999999997</v>
      </c>
      <c r="M7228" s="16">
        <f t="shared" si="1457"/>
        <v>0</v>
      </c>
      <c r="N7228">
        <f t="shared" si="1458"/>
        <v>1</v>
      </c>
      <c r="O7228">
        <f t="shared" si="1459"/>
        <v>0</v>
      </c>
      <c r="P7228" s="63">
        <f t="shared" si="1460"/>
        <v>0</v>
      </c>
      <c r="Q7228" s="34"/>
      <c r="R7228" s="34"/>
    </row>
    <row r="7229" spans="1:18" x14ac:dyDescent="0.3">
      <c r="A7229">
        <f t="shared" si="1461"/>
        <v>2019</v>
      </c>
      <c r="B7229">
        <f t="shared" si="1462"/>
        <v>6</v>
      </c>
      <c r="C7229">
        <f t="shared" si="1463"/>
        <v>29</v>
      </c>
      <c r="D7229">
        <f t="shared" si="1464"/>
        <v>1</v>
      </c>
      <c r="E7229" t="str">
        <f t="shared" si="1465"/>
        <v>OFF</v>
      </c>
      <c r="F7229" s="13">
        <f t="shared" si="1467"/>
        <v>43645</v>
      </c>
      <c r="G7229" s="14" t="str">
        <f t="shared" si="1466"/>
        <v>Avg of 4 NM Projects</v>
      </c>
      <c r="H7229" s="15">
        <f t="shared" si="1468"/>
        <v>2</v>
      </c>
      <c r="I7229" s="93">
        <v>0</v>
      </c>
      <c r="J7229">
        <f t="shared" si="1456"/>
        <v>0</v>
      </c>
      <c r="K7229" s="4">
        <v>23.67</v>
      </c>
      <c r="L7229" s="4">
        <v>40.78</v>
      </c>
      <c r="M7229" s="16">
        <f t="shared" si="1457"/>
        <v>0</v>
      </c>
      <c r="N7229">
        <f t="shared" si="1458"/>
        <v>1</v>
      </c>
      <c r="O7229">
        <f t="shared" si="1459"/>
        <v>0</v>
      </c>
      <c r="P7229" s="63">
        <f t="shared" si="1460"/>
        <v>0</v>
      </c>
    </row>
    <row r="7230" spans="1:18" x14ac:dyDescent="0.3">
      <c r="A7230">
        <f t="shared" si="1461"/>
        <v>2019</v>
      </c>
      <c r="B7230">
        <f t="shared" si="1462"/>
        <v>6</v>
      </c>
      <c r="C7230">
        <f t="shared" si="1463"/>
        <v>29</v>
      </c>
      <c r="D7230">
        <f t="shared" si="1464"/>
        <v>1</v>
      </c>
      <c r="E7230" t="str">
        <f t="shared" si="1465"/>
        <v>OFF</v>
      </c>
      <c r="F7230" s="13">
        <f t="shared" si="1467"/>
        <v>43645</v>
      </c>
      <c r="G7230" s="14" t="str">
        <f t="shared" si="1466"/>
        <v>Avg of 4 NM Projects</v>
      </c>
      <c r="H7230" s="15">
        <f t="shared" si="1468"/>
        <v>3</v>
      </c>
      <c r="I7230" s="93">
        <v>-0.13</v>
      </c>
      <c r="J7230">
        <f t="shared" si="1456"/>
        <v>-7.3033707865168538E-4</v>
      </c>
      <c r="K7230" s="4">
        <v>19.91</v>
      </c>
      <c r="L7230" s="4">
        <v>20.49</v>
      </c>
      <c r="M7230" s="16">
        <f t="shared" si="1457"/>
        <v>-2.6636999999999997E-3</v>
      </c>
      <c r="N7230">
        <f t="shared" si="1458"/>
        <v>0</v>
      </c>
      <c r="O7230">
        <f t="shared" si="1459"/>
        <v>0</v>
      </c>
      <c r="P7230" s="63">
        <f t="shared" si="1460"/>
        <v>0</v>
      </c>
    </row>
    <row r="7231" spans="1:18" x14ac:dyDescent="0.3">
      <c r="A7231">
        <f t="shared" si="1461"/>
        <v>2019</v>
      </c>
      <c r="B7231">
        <f t="shared" si="1462"/>
        <v>6</v>
      </c>
      <c r="C7231">
        <f t="shared" si="1463"/>
        <v>29</v>
      </c>
      <c r="D7231">
        <f t="shared" si="1464"/>
        <v>1</v>
      </c>
      <c r="E7231" t="str">
        <f t="shared" si="1465"/>
        <v>OFF</v>
      </c>
      <c r="F7231" s="13">
        <f t="shared" si="1467"/>
        <v>43645</v>
      </c>
      <c r="G7231" s="14" t="str">
        <f t="shared" si="1466"/>
        <v>Avg of 4 NM Projects</v>
      </c>
      <c r="H7231" s="15">
        <f t="shared" si="1468"/>
        <v>4</v>
      </c>
      <c r="I7231" s="93">
        <v>-0.39</v>
      </c>
      <c r="J7231">
        <f t="shared" si="1456"/>
        <v>-2.1910112359550564E-3</v>
      </c>
      <c r="K7231" s="4">
        <v>18.45</v>
      </c>
      <c r="L7231" s="4">
        <v>20.350000000000001</v>
      </c>
      <c r="M7231" s="16">
        <f t="shared" si="1457"/>
        <v>-7.9365000000000008E-3</v>
      </c>
      <c r="N7231">
        <f t="shared" si="1458"/>
        <v>0</v>
      </c>
      <c r="O7231">
        <f t="shared" si="1459"/>
        <v>0</v>
      </c>
      <c r="P7231" s="63">
        <f t="shared" si="1460"/>
        <v>0</v>
      </c>
    </row>
    <row r="7232" spans="1:18" x14ac:dyDescent="0.3">
      <c r="A7232">
        <f t="shared" si="1461"/>
        <v>2019</v>
      </c>
      <c r="B7232">
        <f t="shared" si="1462"/>
        <v>6</v>
      </c>
      <c r="C7232">
        <f t="shared" si="1463"/>
        <v>29</v>
      </c>
      <c r="D7232">
        <f t="shared" si="1464"/>
        <v>1</v>
      </c>
      <c r="E7232" t="str">
        <f t="shared" si="1465"/>
        <v>OFF</v>
      </c>
      <c r="F7232" s="13">
        <f t="shared" si="1467"/>
        <v>43645</v>
      </c>
      <c r="G7232" s="14" t="str">
        <f t="shared" si="1466"/>
        <v>Avg of 4 NM Projects</v>
      </c>
      <c r="H7232" s="15">
        <f t="shared" si="1468"/>
        <v>5</v>
      </c>
      <c r="I7232" s="93">
        <v>0</v>
      </c>
      <c r="J7232">
        <f t="shared" si="1456"/>
        <v>0</v>
      </c>
      <c r="K7232" s="4">
        <v>17.93</v>
      </c>
      <c r="L7232" s="4">
        <v>22.25</v>
      </c>
      <c r="M7232" s="16">
        <f t="shared" si="1457"/>
        <v>0</v>
      </c>
      <c r="N7232">
        <f t="shared" si="1458"/>
        <v>1</v>
      </c>
      <c r="O7232">
        <f t="shared" si="1459"/>
        <v>0</v>
      </c>
      <c r="P7232" s="63">
        <f t="shared" si="1460"/>
        <v>0</v>
      </c>
    </row>
    <row r="7233" spans="1:16" x14ac:dyDescent="0.3">
      <c r="A7233">
        <f t="shared" si="1461"/>
        <v>2019</v>
      </c>
      <c r="B7233">
        <f t="shared" si="1462"/>
        <v>6</v>
      </c>
      <c r="C7233">
        <f t="shared" si="1463"/>
        <v>29</v>
      </c>
      <c r="D7233">
        <f t="shared" si="1464"/>
        <v>1</v>
      </c>
      <c r="E7233" t="str">
        <f t="shared" si="1465"/>
        <v>OFF</v>
      </c>
      <c r="F7233" s="13">
        <f t="shared" si="1467"/>
        <v>43645</v>
      </c>
      <c r="G7233" s="14" t="str">
        <f t="shared" si="1466"/>
        <v>Avg of 4 NM Projects</v>
      </c>
      <c r="H7233" s="15">
        <f t="shared" si="1468"/>
        <v>6</v>
      </c>
      <c r="I7233" s="93">
        <v>0.51500000000000001</v>
      </c>
      <c r="J7233">
        <f t="shared" si="1456"/>
        <v>2.8932584269662923E-3</v>
      </c>
      <c r="K7233" s="4">
        <v>17.600000000000001</v>
      </c>
      <c r="L7233" s="4">
        <v>21.08</v>
      </c>
      <c r="M7233" s="16">
        <f t="shared" si="1457"/>
        <v>1.08562E-2</v>
      </c>
      <c r="N7233">
        <f t="shared" si="1458"/>
        <v>0</v>
      </c>
      <c r="O7233">
        <f t="shared" si="1459"/>
        <v>0</v>
      </c>
      <c r="P7233" s="63">
        <f t="shared" si="1460"/>
        <v>0</v>
      </c>
    </row>
    <row r="7234" spans="1:16" x14ac:dyDescent="0.3">
      <c r="A7234">
        <f t="shared" si="1461"/>
        <v>2019</v>
      </c>
      <c r="B7234">
        <f t="shared" si="1462"/>
        <v>6</v>
      </c>
      <c r="C7234">
        <f t="shared" si="1463"/>
        <v>29</v>
      </c>
      <c r="D7234">
        <f t="shared" si="1464"/>
        <v>1</v>
      </c>
      <c r="E7234" t="str">
        <f t="shared" si="1465"/>
        <v>OFF</v>
      </c>
      <c r="F7234" s="13">
        <f t="shared" si="1467"/>
        <v>43645</v>
      </c>
      <c r="G7234" s="14" t="str">
        <f t="shared" si="1466"/>
        <v>Avg of 4 NM Projects</v>
      </c>
      <c r="H7234" s="15">
        <f t="shared" si="1468"/>
        <v>7</v>
      </c>
      <c r="I7234" s="93">
        <v>9.5949999999999989</v>
      </c>
      <c r="J7234">
        <f t="shared" si="1456"/>
        <v>5.3904494382022466E-2</v>
      </c>
      <c r="K7234" s="4">
        <v>18.5</v>
      </c>
      <c r="L7234" s="4">
        <v>26.51</v>
      </c>
      <c r="M7234" s="16">
        <f t="shared" si="1457"/>
        <v>0.25436344999999999</v>
      </c>
      <c r="N7234">
        <f t="shared" si="1458"/>
        <v>0</v>
      </c>
      <c r="O7234">
        <f t="shared" si="1459"/>
        <v>0</v>
      </c>
      <c r="P7234" s="63">
        <f t="shared" si="1460"/>
        <v>0</v>
      </c>
    </row>
    <row r="7235" spans="1:16" x14ac:dyDescent="0.3">
      <c r="A7235">
        <f t="shared" si="1461"/>
        <v>2019</v>
      </c>
      <c r="B7235">
        <f t="shared" si="1462"/>
        <v>6</v>
      </c>
      <c r="C7235">
        <f t="shared" si="1463"/>
        <v>29</v>
      </c>
      <c r="D7235">
        <f t="shared" si="1464"/>
        <v>1</v>
      </c>
      <c r="E7235" t="str">
        <f t="shared" si="1465"/>
        <v>OFF</v>
      </c>
      <c r="F7235" s="13">
        <f t="shared" si="1467"/>
        <v>43645</v>
      </c>
      <c r="G7235" s="14" t="str">
        <f t="shared" si="1466"/>
        <v>Avg of 4 NM Projects</v>
      </c>
      <c r="H7235" s="15">
        <f t="shared" si="1468"/>
        <v>8</v>
      </c>
      <c r="I7235" s="93">
        <v>35.33</v>
      </c>
      <c r="J7235">
        <f t="shared" si="1456"/>
        <v>0.19848314606741571</v>
      </c>
      <c r="K7235" s="4">
        <v>19.5</v>
      </c>
      <c r="L7235" s="4">
        <v>21.9</v>
      </c>
      <c r="M7235" s="16">
        <f t="shared" si="1457"/>
        <v>0.77372699999999983</v>
      </c>
      <c r="N7235">
        <f t="shared" si="1458"/>
        <v>0</v>
      </c>
      <c r="O7235">
        <f t="shared" si="1459"/>
        <v>0</v>
      </c>
      <c r="P7235" s="63">
        <f t="shared" si="1460"/>
        <v>0</v>
      </c>
    </row>
    <row r="7236" spans="1:16" x14ac:dyDescent="0.3">
      <c r="A7236">
        <f t="shared" si="1461"/>
        <v>2019</v>
      </c>
      <c r="B7236">
        <f t="shared" si="1462"/>
        <v>6</v>
      </c>
      <c r="C7236">
        <f t="shared" si="1463"/>
        <v>29</v>
      </c>
      <c r="D7236">
        <f t="shared" si="1464"/>
        <v>1</v>
      </c>
      <c r="E7236" t="str">
        <f t="shared" si="1465"/>
        <v>OFF</v>
      </c>
      <c r="F7236" s="13">
        <f t="shared" si="1467"/>
        <v>43645</v>
      </c>
      <c r="G7236" s="14" t="str">
        <f t="shared" si="1466"/>
        <v>Avg of 4 NM Projects</v>
      </c>
      <c r="H7236" s="15">
        <f t="shared" si="1468"/>
        <v>9</v>
      </c>
      <c r="I7236" s="93">
        <v>51.97</v>
      </c>
      <c r="J7236">
        <f t="shared" ref="J7236:J7299" si="1469">+I7236/$I$1</f>
        <v>0.29196629213483144</v>
      </c>
      <c r="K7236" s="4">
        <v>20.3</v>
      </c>
      <c r="L7236" s="4">
        <v>28.6</v>
      </c>
      <c r="M7236" s="16">
        <f t="shared" ref="M7236:M7299" si="1470">+L7236*I7236/1000</f>
        <v>1.4863420000000001</v>
      </c>
      <c r="N7236">
        <f t="shared" ref="N7236:N7299" si="1471">+IF(I7236=0,1,0)</f>
        <v>0</v>
      </c>
      <c r="O7236">
        <f t="shared" ref="O7236:O7299" si="1472">+IF(I7236&gt;=0.5*$I$1,1,0)</f>
        <v>0</v>
      </c>
      <c r="P7236" s="63">
        <f t="shared" ref="P7236:P7299" si="1473">+IF(I7236&gt;MAX(I$3652:I$5859),1,0)</f>
        <v>0</v>
      </c>
    </row>
    <row r="7237" spans="1:16" x14ac:dyDescent="0.3">
      <c r="A7237">
        <f t="shared" ref="A7237:A7300" si="1474">YEAR(F7237)</f>
        <v>2019</v>
      </c>
      <c r="B7237">
        <f t="shared" ref="B7237:B7300" si="1475">+MONTH(F7237)</f>
        <v>6</v>
      </c>
      <c r="C7237">
        <f t="shared" ref="C7237:C7300" si="1476">+DAY(F7237)</f>
        <v>29</v>
      </c>
      <c r="D7237">
        <f t="shared" ref="D7237:D7300" si="1477">WEEKDAY(C7237)</f>
        <v>1</v>
      </c>
      <c r="E7237" t="str">
        <f t="shared" ref="E7237:E7300" si="1478">IF(OR(D7237=1,D7237=7,H7237=1,H7237=2,H7237=3,H7237=4,H7237=5,H7237=6,H7237=7,H7237=24),"OFF","ON")</f>
        <v>OFF</v>
      </c>
      <c r="F7237" s="13">
        <f t="shared" si="1467"/>
        <v>43645</v>
      </c>
      <c r="G7237" s="14" t="str">
        <f t="shared" si="1466"/>
        <v>Avg of 4 NM Projects</v>
      </c>
      <c r="H7237" s="15">
        <f t="shared" si="1468"/>
        <v>10</v>
      </c>
      <c r="I7237" s="93">
        <v>62.334999999999994</v>
      </c>
      <c r="J7237">
        <f t="shared" si="1469"/>
        <v>0.3501966292134831</v>
      </c>
      <c r="K7237" s="4">
        <v>21.88</v>
      </c>
      <c r="L7237" s="4">
        <v>30.9</v>
      </c>
      <c r="M7237" s="16">
        <f t="shared" si="1470"/>
        <v>1.9261514999999998</v>
      </c>
      <c r="N7237">
        <f t="shared" si="1471"/>
        <v>0</v>
      </c>
      <c r="O7237">
        <f t="shared" si="1472"/>
        <v>0</v>
      </c>
      <c r="P7237" s="63">
        <f t="shared" si="1473"/>
        <v>0</v>
      </c>
    </row>
    <row r="7238" spans="1:16" x14ac:dyDescent="0.3">
      <c r="A7238">
        <f t="shared" si="1474"/>
        <v>2019</v>
      </c>
      <c r="B7238">
        <f t="shared" si="1475"/>
        <v>6</v>
      </c>
      <c r="C7238">
        <f t="shared" si="1476"/>
        <v>29</v>
      </c>
      <c r="D7238">
        <f t="shared" si="1477"/>
        <v>1</v>
      </c>
      <c r="E7238" t="str">
        <f t="shared" si="1478"/>
        <v>OFF</v>
      </c>
      <c r="F7238" s="13">
        <f t="shared" si="1467"/>
        <v>43645</v>
      </c>
      <c r="G7238" s="14" t="str">
        <f t="shared" ref="G7238:G7301" si="1479">+G7237</f>
        <v>Avg of 4 NM Projects</v>
      </c>
      <c r="H7238" s="15">
        <f t="shared" si="1468"/>
        <v>11</v>
      </c>
      <c r="I7238" s="93">
        <v>79.105000000000004</v>
      </c>
      <c r="J7238">
        <f t="shared" si="1469"/>
        <v>0.44441011235955058</v>
      </c>
      <c r="K7238" s="4">
        <v>23.24</v>
      </c>
      <c r="L7238" s="4">
        <v>34.58</v>
      </c>
      <c r="M7238" s="16">
        <f t="shared" si="1470"/>
        <v>2.7354509</v>
      </c>
      <c r="N7238">
        <f t="shared" si="1471"/>
        <v>0</v>
      </c>
      <c r="O7238">
        <f t="shared" si="1472"/>
        <v>0</v>
      </c>
      <c r="P7238" s="63">
        <f t="shared" si="1473"/>
        <v>0</v>
      </c>
    </row>
    <row r="7239" spans="1:16" x14ac:dyDescent="0.3">
      <c r="A7239">
        <f t="shared" si="1474"/>
        <v>2019</v>
      </c>
      <c r="B7239">
        <f t="shared" si="1475"/>
        <v>6</v>
      </c>
      <c r="C7239">
        <f t="shared" si="1476"/>
        <v>29</v>
      </c>
      <c r="D7239">
        <f t="shared" si="1477"/>
        <v>1</v>
      </c>
      <c r="E7239" t="str">
        <f t="shared" si="1478"/>
        <v>OFF</v>
      </c>
      <c r="F7239" s="13">
        <f t="shared" si="1467"/>
        <v>43645</v>
      </c>
      <c r="G7239" s="14" t="str">
        <f t="shared" si="1479"/>
        <v>Avg of 4 NM Projects</v>
      </c>
      <c r="H7239" s="15">
        <f t="shared" si="1468"/>
        <v>12</v>
      </c>
      <c r="I7239" s="93">
        <v>86.91</v>
      </c>
      <c r="J7239">
        <f t="shared" si="1469"/>
        <v>0.48825842696629213</v>
      </c>
      <c r="K7239" s="4">
        <v>27.13</v>
      </c>
      <c r="L7239" s="4">
        <v>46.96</v>
      </c>
      <c r="M7239" s="16">
        <f t="shared" si="1470"/>
        <v>4.0812936000000004</v>
      </c>
      <c r="N7239">
        <f t="shared" si="1471"/>
        <v>0</v>
      </c>
      <c r="O7239">
        <f t="shared" si="1472"/>
        <v>0</v>
      </c>
      <c r="P7239" s="63">
        <f t="shared" si="1473"/>
        <v>0</v>
      </c>
    </row>
    <row r="7240" spans="1:16" x14ac:dyDescent="0.3">
      <c r="A7240">
        <f t="shared" si="1474"/>
        <v>2019</v>
      </c>
      <c r="B7240">
        <f t="shared" si="1475"/>
        <v>6</v>
      </c>
      <c r="C7240">
        <f t="shared" si="1476"/>
        <v>29</v>
      </c>
      <c r="D7240">
        <f t="shared" si="1477"/>
        <v>1</v>
      </c>
      <c r="E7240" t="str">
        <f t="shared" si="1478"/>
        <v>OFF</v>
      </c>
      <c r="F7240" s="13">
        <f t="shared" si="1467"/>
        <v>43645</v>
      </c>
      <c r="G7240" s="14" t="str">
        <f t="shared" si="1479"/>
        <v>Avg of 4 NM Projects</v>
      </c>
      <c r="H7240" s="15">
        <f t="shared" si="1468"/>
        <v>13</v>
      </c>
      <c r="I7240" s="93">
        <v>80.77</v>
      </c>
      <c r="J7240">
        <f t="shared" si="1469"/>
        <v>0.45376404494382022</v>
      </c>
      <c r="K7240" s="4">
        <v>28.26</v>
      </c>
      <c r="L7240" s="4">
        <v>39.67</v>
      </c>
      <c r="M7240" s="16">
        <f t="shared" si="1470"/>
        <v>3.2041458999999999</v>
      </c>
      <c r="N7240">
        <f t="shared" si="1471"/>
        <v>0</v>
      </c>
      <c r="O7240">
        <f t="shared" si="1472"/>
        <v>0</v>
      </c>
      <c r="P7240" s="63">
        <f t="shared" si="1473"/>
        <v>0</v>
      </c>
    </row>
    <row r="7241" spans="1:16" x14ac:dyDescent="0.3">
      <c r="A7241">
        <f t="shared" si="1474"/>
        <v>2019</v>
      </c>
      <c r="B7241">
        <f t="shared" si="1475"/>
        <v>6</v>
      </c>
      <c r="C7241">
        <f t="shared" si="1476"/>
        <v>29</v>
      </c>
      <c r="D7241">
        <f t="shared" si="1477"/>
        <v>1</v>
      </c>
      <c r="E7241" t="str">
        <f t="shared" si="1478"/>
        <v>OFF</v>
      </c>
      <c r="F7241" s="13">
        <f t="shared" si="1467"/>
        <v>43645</v>
      </c>
      <c r="G7241" s="14" t="str">
        <f t="shared" si="1479"/>
        <v>Avg of 4 NM Projects</v>
      </c>
      <c r="H7241" s="15">
        <f t="shared" si="1468"/>
        <v>14</v>
      </c>
      <c r="I7241" s="93">
        <v>89.344999999999999</v>
      </c>
      <c r="J7241">
        <f t="shared" si="1469"/>
        <v>0.50193820224719099</v>
      </c>
      <c r="K7241" s="4">
        <v>28.89</v>
      </c>
      <c r="L7241" s="4">
        <v>44.65</v>
      </c>
      <c r="M7241" s="16">
        <f t="shared" si="1470"/>
        <v>3.9892542500000001</v>
      </c>
      <c r="N7241">
        <f t="shared" si="1471"/>
        <v>0</v>
      </c>
      <c r="O7241">
        <f t="shared" si="1472"/>
        <v>1</v>
      </c>
      <c r="P7241" s="63">
        <f t="shared" si="1473"/>
        <v>0</v>
      </c>
    </row>
    <row r="7242" spans="1:16" x14ac:dyDescent="0.3">
      <c r="A7242">
        <f t="shared" si="1474"/>
        <v>2019</v>
      </c>
      <c r="B7242">
        <f t="shared" si="1475"/>
        <v>6</v>
      </c>
      <c r="C7242">
        <f t="shared" si="1476"/>
        <v>29</v>
      </c>
      <c r="D7242">
        <f t="shared" si="1477"/>
        <v>1</v>
      </c>
      <c r="E7242" t="str">
        <f t="shared" si="1478"/>
        <v>OFF</v>
      </c>
      <c r="F7242" s="13">
        <f t="shared" si="1467"/>
        <v>43645</v>
      </c>
      <c r="G7242" s="14" t="str">
        <f t="shared" si="1479"/>
        <v>Avg of 4 NM Projects</v>
      </c>
      <c r="H7242" s="15">
        <f t="shared" si="1468"/>
        <v>15</v>
      </c>
      <c r="I7242" s="93">
        <v>99.199999999999989</v>
      </c>
      <c r="J7242">
        <f t="shared" si="1469"/>
        <v>0.55730337078651682</v>
      </c>
      <c r="K7242" s="4">
        <v>29.77</v>
      </c>
      <c r="L7242" s="4">
        <v>39.58</v>
      </c>
      <c r="M7242" s="16">
        <f t="shared" si="1470"/>
        <v>3.9263359999999992</v>
      </c>
      <c r="N7242">
        <f t="shared" si="1471"/>
        <v>0</v>
      </c>
      <c r="O7242">
        <f t="shared" si="1472"/>
        <v>1</v>
      </c>
      <c r="P7242" s="63">
        <f t="shared" si="1473"/>
        <v>0</v>
      </c>
    </row>
    <row r="7243" spans="1:16" x14ac:dyDescent="0.3">
      <c r="A7243">
        <f t="shared" si="1474"/>
        <v>2019</v>
      </c>
      <c r="B7243">
        <f t="shared" si="1475"/>
        <v>6</v>
      </c>
      <c r="C7243">
        <f t="shared" si="1476"/>
        <v>29</v>
      </c>
      <c r="D7243">
        <f t="shared" si="1477"/>
        <v>1</v>
      </c>
      <c r="E7243" t="str">
        <f t="shared" si="1478"/>
        <v>OFF</v>
      </c>
      <c r="F7243" s="13">
        <f t="shared" si="1467"/>
        <v>43645</v>
      </c>
      <c r="G7243" s="14" t="str">
        <f t="shared" si="1479"/>
        <v>Avg of 4 NM Projects</v>
      </c>
      <c r="H7243" s="15">
        <f t="shared" si="1468"/>
        <v>16</v>
      </c>
      <c r="I7243" s="93">
        <v>79.490000000000009</v>
      </c>
      <c r="J7243">
        <f t="shared" si="1469"/>
        <v>0.44657303370786522</v>
      </c>
      <c r="K7243" s="4">
        <v>30.2</v>
      </c>
      <c r="L7243" s="4">
        <v>36.36</v>
      </c>
      <c r="M7243" s="16">
        <f t="shared" si="1470"/>
        <v>2.8902564000000002</v>
      </c>
      <c r="N7243">
        <f t="shared" si="1471"/>
        <v>0</v>
      </c>
      <c r="O7243">
        <f t="shared" si="1472"/>
        <v>0</v>
      </c>
      <c r="P7243" s="63">
        <f t="shared" si="1473"/>
        <v>0</v>
      </c>
    </row>
    <row r="7244" spans="1:16" x14ac:dyDescent="0.3">
      <c r="A7244">
        <f t="shared" si="1474"/>
        <v>2019</v>
      </c>
      <c r="B7244">
        <f t="shared" si="1475"/>
        <v>6</v>
      </c>
      <c r="C7244">
        <f t="shared" si="1476"/>
        <v>29</v>
      </c>
      <c r="D7244">
        <f t="shared" si="1477"/>
        <v>1</v>
      </c>
      <c r="E7244" t="str">
        <f t="shared" si="1478"/>
        <v>OFF</v>
      </c>
      <c r="F7244" s="13">
        <f t="shared" si="1467"/>
        <v>43645</v>
      </c>
      <c r="G7244" s="14" t="str">
        <f t="shared" si="1479"/>
        <v>Avg of 4 NM Projects</v>
      </c>
      <c r="H7244" s="15">
        <f t="shared" si="1468"/>
        <v>17</v>
      </c>
      <c r="I7244" s="93">
        <v>68.484999999999999</v>
      </c>
      <c r="J7244">
        <f t="shared" si="1469"/>
        <v>0.38474719101123595</v>
      </c>
      <c r="K7244" s="4">
        <v>31.55</v>
      </c>
      <c r="L7244" s="4">
        <v>48.37</v>
      </c>
      <c r="M7244" s="16">
        <f t="shared" si="1470"/>
        <v>3.3126194499999997</v>
      </c>
      <c r="N7244">
        <f t="shared" si="1471"/>
        <v>0</v>
      </c>
      <c r="O7244">
        <f t="shared" si="1472"/>
        <v>0</v>
      </c>
      <c r="P7244" s="63">
        <f t="shared" si="1473"/>
        <v>0</v>
      </c>
    </row>
    <row r="7245" spans="1:16" x14ac:dyDescent="0.3">
      <c r="A7245">
        <f t="shared" si="1474"/>
        <v>2019</v>
      </c>
      <c r="B7245">
        <f t="shared" si="1475"/>
        <v>6</v>
      </c>
      <c r="C7245">
        <f t="shared" si="1476"/>
        <v>29</v>
      </c>
      <c r="D7245">
        <f t="shared" si="1477"/>
        <v>1</v>
      </c>
      <c r="E7245" t="str">
        <f t="shared" si="1478"/>
        <v>OFF</v>
      </c>
      <c r="F7245" s="13">
        <f t="shared" si="1467"/>
        <v>43645</v>
      </c>
      <c r="G7245" s="14" t="str">
        <f t="shared" si="1479"/>
        <v>Avg of 4 NM Projects</v>
      </c>
      <c r="H7245" s="15">
        <f t="shared" si="1468"/>
        <v>18</v>
      </c>
      <c r="I7245" s="93">
        <v>57.730000000000004</v>
      </c>
      <c r="J7245">
        <f t="shared" si="1469"/>
        <v>0.32432584269662923</v>
      </c>
      <c r="K7245" s="4">
        <v>30.55</v>
      </c>
      <c r="L7245" s="4">
        <v>88.46</v>
      </c>
      <c r="M7245" s="16">
        <f t="shared" si="1470"/>
        <v>5.1067957999999996</v>
      </c>
      <c r="N7245">
        <f t="shared" si="1471"/>
        <v>0</v>
      </c>
      <c r="O7245">
        <f t="shared" si="1472"/>
        <v>0</v>
      </c>
      <c r="P7245" s="63">
        <f t="shared" si="1473"/>
        <v>0</v>
      </c>
    </row>
    <row r="7246" spans="1:16" x14ac:dyDescent="0.3">
      <c r="A7246">
        <f t="shared" si="1474"/>
        <v>2019</v>
      </c>
      <c r="B7246">
        <f t="shared" si="1475"/>
        <v>6</v>
      </c>
      <c r="C7246">
        <f t="shared" si="1476"/>
        <v>29</v>
      </c>
      <c r="D7246">
        <f t="shared" si="1477"/>
        <v>1</v>
      </c>
      <c r="E7246" t="str">
        <f t="shared" si="1478"/>
        <v>OFF</v>
      </c>
      <c r="F7246" s="13">
        <f t="shared" si="1467"/>
        <v>43645</v>
      </c>
      <c r="G7246" s="14" t="str">
        <f t="shared" si="1479"/>
        <v>Avg of 4 NM Projects</v>
      </c>
      <c r="H7246" s="15">
        <f t="shared" si="1468"/>
        <v>19</v>
      </c>
      <c r="I7246" s="93">
        <v>33.144999999999996</v>
      </c>
      <c r="J7246">
        <f t="shared" si="1469"/>
        <v>0.18620786516853929</v>
      </c>
      <c r="K7246" s="4">
        <v>30.1</v>
      </c>
      <c r="L7246" s="4">
        <v>50.49</v>
      </c>
      <c r="M7246" s="16">
        <f t="shared" si="1470"/>
        <v>1.6734910499999998</v>
      </c>
      <c r="N7246">
        <f t="shared" si="1471"/>
        <v>0</v>
      </c>
      <c r="O7246">
        <f t="shared" si="1472"/>
        <v>0</v>
      </c>
      <c r="P7246" s="63">
        <f t="shared" si="1473"/>
        <v>0</v>
      </c>
    </row>
    <row r="7247" spans="1:16" x14ac:dyDescent="0.3">
      <c r="A7247">
        <f t="shared" si="1474"/>
        <v>2019</v>
      </c>
      <c r="B7247">
        <f t="shared" si="1475"/>
        <v>6</v>
      </c>
      <c r="C7247">
        <f t="shared" si="1476"/>
        <v>29</v>
      </c>
      <c r="D7247">
        <f t="shared" si="1477"/>
        <v>1</v>
      </c>
      <c r="E7247" t="str">
        <f t="shared" si="1478"/>
        <v>OFF</v>
      </c>
      <c r="F7247" s="13">
        <f t="shared" si="1467"/>
        <v>43645</v>
      </c>
      <c r="G7247" s="14" t="str">
        <f t="shared" si="1479"/>
        <v>Avg of 4 NM Projects</v>
      </c>
      <c r="H7247" s="15">
        <f t="shared" si="1468"/>
        <v>20</v>
      </c>
      <c r="I7247" s="93">
        <v>6.6549999999999994</v>
      </c>
      <c r="J7247">
        <f t="shared" si="1469"/>
        <v>3.7387640449438202E-2</v>
      </c>
      <c r="K7247" s="4">
        <v>24.51</v>
      </c>
      <c r="L7247" s="4">
        <v>31.27</v>
      </c>
      <c r="M7247" s="16">
        <f t="shared" si="1470"/>
        <v>0.20810184999999998</v>
      </c>
      <c r="N7247">
        <f t="shared" si="1471"/>
        <v>0</v>
      </c>
      <c r="O7247">
        <f t="shared" si="1472"/>
        <v>0</v>
      </c>
      <c r="P7247" s="63">
        <f t="shared" si="1473"/>
        <v>0</v>
      </c>
    </row>
    <row r="7248" spans="1:16" x14ac:dyDescent="0.3">
      <c r="A7248">
        <f t="shared" si="1474"/>
        <v>2019</v>
      </c>
      <c r="B7248">
        <f t="shared" si="1475"/>
        <v>6</v>
      </c>
      <c r="C7248">
        <f t="shared" si="1476"/>
        <v>29</v>
      </c>
      <c r="D7248">
        <f t="shared" si="1477"/>
        <v>1</v>
      </c>
      <c r="E7248" t="str">
        <f t="shared" si="1478"/>
        <v>OFF</v>
      </c>
      <c r="F7248" s="13">
        <f t="shared" si="1467"/>
        <v>43645</v>
      </c>
      <c r="G7248" s="14" t="str">
        <f t="shared" si="1479"/>
        <v>Avg of 4 NM Projects</v>
      </c>
      <c r="H7248" s="15">
        <f t="shared" si="1468"/>
        <v>21</v>
      </c>
      <c r="I7248" s="93">
        <v>0.26</v>
      </c>
      <c r="J7248">
        <f t="shared" si="1469"/>
        <v>1.4606741573033708E-3</v>
      </c>
      <c r="K7248" s="4">
        <v>24.26</v>
      </c>
      <c r="L7248" s="4">
        <v>32.659999999999997</v>
      </c>
      <c r="M7248" s="16">
        <f t="shared" si="1470"/>
        <v>8.4916000000000002E-3</v>
      </c>
      <c r="N7248">
        <f t="shared" si="1471"/>
        <v>0</v>
      </c>
      <c r="O7248">
        <f t="shared" si="1472"/>
        <v>0</v>
      </c>
      <c r="P7248" s="63">
        <f t="shared" si="1473"/>
        <v>0</v>
      </c>
    </row>
    <row r="7249" spans="1:18" x14ac:dyDescent="0.3">
      <c r="A7249">
        <f t="shared" si="1474"/>
        <v>2019</v>
      </c>
      <c r="B7249">
        <f t="shared" si="1475"/>
        <v>6</v>
      </c>
      <c r="C7249">
        <f t="shared" si="1476"/>
        <v>29</v>
      </c>
      <c r="D7249">
        <f t="shared" si="1477"/>
        <v>1</v>
      </c>
      <c r="E7249" t="str">
        <f t="shared" si="1478"/>
        <v>OFF</v>
      </c>
      <c r="F7249" s="13">
        <f t="shared" si="1467"/>
        <v>43645</v>
      </c>
      <c r="G7249" s="14" t="str">
        <f t="shared" si="1479"/>
        <v>Avg of 4 NM Projects</v>
      </c>
      <c r="H7249" s="15">
        <f t="shared" si="1468"/>
        <v>22</v>
      </c>
      <c r="I7249" s="93">
        <v>0</v>
      </c>
      <c r="J7249">
        <f t="shared" si="1469"/>
        <v>0</v>
      </c>
      <c r="K7249" s="4">
        <v>25.32</v>
      </c>
      <c r="L7249" s="4">
        <v>38.479999999999997</v>
      </c>
      <c r="M7249" s="16">
        <f t="shared" si="1470"/>
        <v>0</v>
      </c>
      <c r="N7249">
        <f t="shared" si="1471"/>
        <v>1</v>
      </c>
      <c r="O7249">
        <f t="shared" si="1472"/>
        <v>0</v>
      </c>
      <c r="P7249" s="63">
        <f t="shared" si="1473"/>
        <v>0</v>
      </c>
    </row>
    <row r="7250" spans="1:18" x14ac:dyDescent="0.3">
      <c r="A7250">
        <f t="shared" si="1474"/>
        <v>2019</v>
      </c>
      <c r="B7250">
        <f t="shared" si="1475"/>
        <v>6</v>
      </c>
      <c r="C7250">
        <f t="shared" si="1476"/>
        <v>29</v>
      </c>
      <c r="D7250">
        <f t="shared" si="1477"/>
        <v>1</v>
      </c>
      <c r="E7250" t="str">
        <f t="shared" si="1478"/>
        <v>OFF</v>
      </c>
      <c r="F7250" s="13">
        <f t="shared" si="1467"/>
        <v>43645</v>
      </c>
      <c r="G7250" s="14" t="str">
        <f t="shared" si="1479"/>
        <v>Avg of 4 NM Projects</v>
      </c>
      <c r="H7250" s="15">
        <f t="shared" si="1468"/>
        <v>23</v>
      </c>
      <c r="I7250" s="93">
        <v>-0.13</v>
      </c>
      <c r="J7250">
        <f t="shared" si="1469"/>
        <v>-7.3033707865168538E-4</v>
      </c>
      <c r="K7250" s="4">
        <v>20.59</v>
      </c>
      <c r="L7250" s="4">
        <v>21.97</v>
      </c>
      <c r="M7250" s="16">
        <f t="shared" si="1470"/>
        <v>-2.8560999999999999E-3</v>
      </c>
      <c r="N7250">
        <f t="shared" si="1471"/>
        <v>0</v>
      </c>
      <c r="O7250">
        <f t="shared" si="1472"/>
        <v>0</v>
      </c>
      <c r="P7250" s="63">
        <f t="shared" si="1473"/>
        <v>0</v>
      </c>
    </row>
    <row r="7251" spans="1:18" x14ac:dyDescent="0.3">
      <c r="A7251">
        <f t="shared" si="1474"/>
        <v>2019</v>
      </c>
      <c r="B7251">
        <f t="shared" si="1475"/>
        <v>6</v>
      </c>
      <c r="C7251">
        <f t="shared" si="1476"/>
        <v>29</v>
      </c>
      <c r="D7251">
        <f t="shared" si="1477"/>
        <v>1</v>
      </c>
      <c r="E7251" t="str">
        <f t="shared" si="1478"/>
        <v>OFF</v>
      </c>
      <c r="F7251" s="13">
        <f t="shared" si="1467"/>
        <v>43645</v>
      </c>
      <c r="G7251" s="14" t="str">
        <f t="shared" si="1479"/>
        <v>Avg of 4 NM Projects</v>
      </c>
      <c r="H7251" s="15">
        <f t="shared" si="1468"/>
        <v>24</v>
      </c>
      <c r="I7251" s="93">
        <v>0</v>
      </c>
      <c r="J7251">
        <f t="shared" si="1469"/>
        <v>0</v>
      </c>
      <c r="K7251" s="4">
        <v>23.99</v>
      </c>
      <c r="L7251" s="4">
        <v>19.95</v>
      </c>
      <c r="M7251" s="16">
        <f t="shared" si="1470"/>
        <v>0</v>
      </c>
      <c r="N7251">
        <f t="shared" si="1471"/>
        <v>1</v>
      </c>
      <c r="O7251">
        <f t="shared" si="1472"/>
        <v>0</v>
      </c>
      <c r="P7251" s="63">
        <f t="shared" si="1473"/>
        <v>0</v>
      </c>
    </row>
    <row r="7252" spans="1:18" x14ac:dyDescent="0.3">
      <c r="A7252">
        <f t="shared" si="1474"/>
        <v>2019</v>
      </c>
      <c r="B7252">
        <f t="shared" si="1475"/>
        <v>6</v>
      </c>
      <c r="C7252">
        <f t="shared" si="1476"/>
        <v>30</v>
      </c>
      <c r="D7252">
        <f t="shared" si="1477"/>
        <v>2</v>
      </c>
      <c r="E7252" t="str">
        <f t="shared" si="1478"/>
        <v>OFF</v>
      </c>
      <c r="F7252" s="13">
        <f t="shared" si="1467"/>
        <v>43646</v>
      </c>
      <c r="G7252" s="14" t="str">
        <f t="shared" si="1479"/>
        <v>Avg of 4 NM Projects</v>
      </c>
      <c r="H7252" s="15">
        <f t="shared" si="1468"/>
        <v>1</v>
      </c>
      <c r="I7252" s="93">
        <v>-0.39</v>
      </c>
      <c r="J7252">
        <f t="shared" si="1469"/>
        <v>-2.1910112359550564E-3</v>
      </c>
      <c r="K7252" s="4">
        <v>24.4</v>
      </c>
      <c r="L7252" s="4">
        <v>94.75</v>
      </c>
      <c r="M7252" s="16">
        <f t="shared" si="1470"/>
        <v>-3.6952499999999999E-2</v>
      </c>
      <c r="N7252">
        <f t="shared" si="1471"/>
        <v>0</v>
      </c>
      <c r="O7252">
        <f t="shared" si="1472"/>
        <v>0</v>
      </c>
      <c r="P7252" s="63">
        <f t="shared" si="1473"/>
        <v>0</v>
      </c>
      <c r="Q7252" s="34"/>
      <c r="R7252" s="34"/>
    </row>
    <row r="7253" spans="1:18" x14ac:dyDescent="0.3">
      <c r="A7253">
        <f t="shared" si="1474"/>
        <v>2019</v>
      </c>
      <c r="B7253">
        <f t="shared" si="1475"/>
        <v>6</v>
      </c>
      <c r="C7253">
        <f t="shared" si="1476"/>
        <v>30</v>
      </c>
      <c r="D7253">
        <f t="shared" si="1477"/>
        <v>2</v>
      </c>
      <c r="E7253" t="str">
        <f t="shared" si="1478"/>
        <v>OFF</v>
      </c>
      <c r="F7253" s="13">
        <f t="shared" si="1467"/>
        <v>43646</v>
      </c>
      <c r="G7253" s="14" t="str">
        <f t="shared" si="1479"/>
        <v>Avg of 4 NM Projects</v>
      </c>
      <c r="H7253" s="15">
        <f t="shared" si="1468"/>
        <v>2</v>
      </c>
      <c r="I7253" s="93">
        <v>-0.13</v>
      </c>
      <c r="J7253">
        <f t="shared" si="1469"/>
        <v>-7.3033707865168538E-4</v>
      </c>
      <c r="K7253" s="4">
        <v>22.24</v>
      </c>
      <c r="L7253" s="4">
        <v>49.47</v>
      </c>
      <c r="M7253" s="16">
        <f t="shared" si="1470"/>
        <v>-6.4310999999999995E-3</v>
      </c>
      <c r="N7253">
        <f t="shared" si="1471"/>
        <v>0</v>
      </c>
      <c r="O7253">
        <f t="shared" si="1472"/>
        <v>0</v>
      </c>
      <c r="P7253" s="63">
        <f t="shared" si="1473"/>
        <v>0</v>
      </c>
    </row>
    <row r="7254" spans="1:18" x14ac:dyDescent="0.3">
      <c r="A7254">
        <f t="shared" si="1474"/>
        <v>2019</v>
      </c>
      <c r="B7254">
        <f t="shared" si="1475"/>
        <v>6</v>
      </c>
      <c r="C7254">
        <f t="shared" si="1476"/>
        <v>30</v>
      </c>
      <c r="D7254">
        <f t="shared" si="1477"/>
        <v>2</v>
      </c>
      <c r="E7254" t="str">
        <f t="shared" si="1478"/>
        <v>OFF</v>
      </c>
      <c r="F7254" s="13">
        <f t="shared" si="1467"/>
        <v>43646</v>
      </c>
      <c r="G7254" s="14" t="str">
        <f t="shared" si="1479"/>
        <v>Avg of 4 NM Projects</v>
      </c>
      <c r="H7254" s="15">
        <f t="shared" si="1468"/>
        <v>3</v>
      </c>
      <c r="I7254" s="93">
        <v>0</v>
      </c>
      <c r="J7254">
        <f t="shared" si="1469"/>
        <v>0</v>
      </c>
      <c r="K7254" s="4">
        <v>22.23</v>
      </c>
      <c r="L7254" s="4">
        <v>21.54</v>
      </c>
      <c r="M7254" s="16">
        <f t="shared" si="1470"/>
        <v>0</v>
      </c>
      <c r="N7254">
        <f t="shared" si="1471"/>
        <v>1</v>
      </c>
      <c r="O7254">
        <f t="shared" si="1472"/>
        <v>0</v>
      </c>
      <c r="P7254" s="63">
        <f t="shared" si="1473"/>
        <v>0</v>
      </c>
    </row>
    <row r="7255" spans="1:18" x14ac:dyDescent="0.3">
      <c r="A7255">
        <f t="shared" si="1474"/>
        <v>2019</v>
      </c>
      <c r="B7255">
        <f t="shared" si="1475"/>
        <v>6</v>
      </c>
      <c r="C7255">
        <f t="shared" si="1476"/>
        <v>30</v>
      </c>
      <c r="D7255">
        <f t="shared" si="1477"/>
        <v>2</v>
      </c>
      <c r="E7255" t="str">
        <f t="shared" si="1478"/>
        <v>OFF</v>
      </c>
      <c r="F7255" s="13">
        <f t="shared" si="1467"/>
        <v>43646</v>
      </c>
      <c r="G7255" s="14" t="str">
        <f t="shared" si="1479"/>
        <v>Avg of 4 NM Projects</v>
      </c>
      <c r="H7255" s="15">
        <f t="shared" si="1468"/>
        <v>4</v>
      </c>
      <c r="I7255" s="93">
        <v>-0.13</v>
      </c>
      <c r="J7255">
        <f t="shared" si="1469"/>
        <v>-7.3033707865168538E-4</v>
      </c>
      <c r="K7255" s="4">
        <v>20.87</v>
      </c>
      <c r="L7255" s="4">
        <v>22.71</v>
      </c>
      <c r="M7255" s="16">
        <f t="shared" si="1470"/>
        <v>-2.9523000000000001E-3</v>
      </c>
      <c r="N7255">
        <f t="shared" si="1471"/>
        <v>0</v>
      </c>
      <c r="O7255">
        <f t="shared" si="1472"/>
        <v>0</v>
      </c>
      <c r="P7255" s="63">
        <f t="shared" si="1473"/>
        <v>0</v>
      </c>
    </row>
    <row r="7256" spans="1:18" x14ac:dyDescent="0.3">
      <c r="A7256">
        <f t="shared" si="1474"/>
        <v>2019</v>
      </c>
      <c r="B7256">
        <f t="shared" si="1475"/>
        <v>6</v>
      </c>
      <c r="C7256">
        <f t="shared" si="1476"/>
        <v>30</v>
      </c>
      <c r="D7256">
        <f t="shared" si="1477"/>
        <v>2</v>
      </c>
      <c r="E7256" t="str">
        <f t="shared" si="1478"/>
        <v>OFF</v>
      </c>
      <c r="F7256" s="13">
        <f t="shared" si="1467"/>
        <v>43646</v>
      </c>
      <c r="G7256" s="14" t="str">
        <f t="shared" si="1479"/>
        <v>Avg of 4 NM Projects</v>
      </c>
      <c r="H7256" s="15">
        <f t="shared" si="1468"/>
        <v>5</v>
      </c>
      <c r="I7256" s="93">
        <v>0</v>
      </c>
      <c r="J7256">
        <f t="shared" si="1469"/>
        <v>0</v>
      </c>
      <c r="K7256" s="4">
        <v>19.899999999999999</v>
      </c>
      <c r="L7256" s="4">
        <v>21.86</v>
      </c>
      <c r="M7256" s="16">
        <f t="shared" si="1470"/>
        <v>0</v>
      </c>
      <c r="N7256">
        <f t="shared" si="1471"/>
        <v>1</v>
      </c>
      <c r="O7256">
        <f t="shared" si="1472"/>
        <v>0</v>
      </c>
      <c r="P7256" s="63">
        <f t="shared" si="1473"/>
        <v>0</v>
      </c>
    </row>
    <row r="7257" spans="1:18" x14ac:dyDescent="0.3">
      <c r="A7257">
        <f t="shared" si="1474"/>
        <v>2019</v>
      </c>
      <c r="B7257">
        <f t="shared" si="1475"/>
        <v>6</v>
      </c>
      <c r="C7257">
        <f t="shared" si="1476"/>
        <v>30</v>
      </c>
      <c r="D7257">
        <f t="shared" si="1477"/>
        <v>2</v>
      </c>
      <c r="E7257" t="str">
        <f t="shared" si="1478"/>
        <v>OFF</v>
      </c>
      <c r="F7257" s="13">
        <f t="shared" si="1467"/>
        <v>43646</v>
      </c>
      <c r="G7257" s="14" t="str">
        <f t="shared" si="1479"/>
        <v>Avg of 4 NM Projects</v>
      </c>
      <c r="H7257" s="15">
        <f t="shared" si="1468"/>
        <v>6</v>
      </c>
      <c r="I7257" s="93">
        <v>-0.13</v>
      </c>
      <c r="J7257">
        <f t="shared" si="1469"/>
        <v>-7.3033707865168538E-4</v>
      </c>
      <c r="K7257" s="4">
        <v>17.489999999999998</v>
      </c>
      <c r="L7257" s="4">
        <v>19.43</v>
      </c>
      <c r="M7257" s="16">
        <f t="shared" si="1470"/>
        <v>-2.5259000000000002E-3</v>
      </c>
      <c r="N7257">
        <f t="shared" si="1471"/>
        <v>0</v>
      </c>
      <c r="O7257">
        <f t="shared" si="1472"/>
        <v>0</v>
      </c>
      <c r="P7257" s="63">
        <f t="shared" si="1473"/>
        <v>0</v>
      </c>
    </row>
    <row r="7258" spans="1:18" x14ac:dyDescent="0.3">
      <c r="A7258">
        <f t="shared" si="1474"/>
        <v>2019</v>
      </c>
      <c r="B7258">
        <f t="shared" si="1475"/>
        <v>6</v>
      </c>
      <c r="C7258">
        <f t="shared" si="1476"/>
        <v>30</v>
      </c>
      <c r="D7258">
        <f t="shared" si="1477"/>
        <v>2</v>
      </c>
      <c r="E7258" t="str">
        <f t="shared" si="1478"/>
        <v>OFF</v>
      </c>
      <c r="F7258" s="13">
        <f t="shared" si="1467"/>
        <v>43646</v>
      </c>
      <c r="G7258" s="14" t="str">
        <f t="shared" si="1479"/>
        <v>Avg of 4 NM Projects</v>
      </c>
      <c r="H7258" s="15">
        <f t="shared" si="1468"/>
        <v>7</v>
      </c>
      <c r="I7258" s="93">
        <v>7.4249999999999989</v>
      </c>
      <c r="J7258">
        <f t="shared" si="1469"/>
        <v>4.1713483146067411E-2</v>
      </c>
      <c r="K7258" s="4">
        <v>16.87</v>
      </c>
      <c r="L7258" s="4">
        <v>19.63</v>
      </c>
      <c r="M7258" s="16">
        <f t="shared" si="1470"/>
        <v>0.14575274999999996</v>
      </c>
      <c r="N7258">
        <f t="shared" si="1471"/>
        <v>0</v>
      </c>
      <c r="O7258">
        <f t="shared" si="1472"/>
        <v>0</v>
      </c>
      <c r="P7258" s="63">
        <f t="shared" si="1473"/>
        <v>0</v>
      </c>
    </row>
    <row r="7259" spans="1:18" x14ac:dyDescent="0.3">
      <c r="A7259">
        <f t="shared" si="1474"/>
        <v>2019</v>
      </c>
      <c r="B7259">
        <f t="shared" si="1475"/>
        <v>6</v>
      </c>
      <c r="C7259">
        <f t="shared" si="1476"/>
        <v>30</v>
      </c>
      <c r="D7259">
        <f t="shared" si="1477"/>
        <v>2</v>
      </c>
      <c r="E7259" t="str">
        <f t="shared" si="1478"/>
        <v>ON</v>
      </c>
      <c r="F7259" s="13">
        <f t="shared" si="1467"/>
        <v>43646</v>
      </c>
      <c r="G7259" s="14" t="str">
        <f t="shared" si="1479"/>
        <v>Avg of 4 NM Projects</v>
      </c>
      <c r="H7259" s="15">
        <f t="shared" si="1468"/>
        <v>8</v>
      </c>
      <c r="I7259" s="93">
        <v>32</v>
      </c>
      <c r="J7259">
        <f t="shared" si="1469"/>
        <v>0.1797752808988764</v>
      </c>
      <c r="K7259" s="4">
        <v>17.29</v>
      </c>
      <c r="L7259" s="4">
        <v>15.44</v>
      </c>
      <c r="M7259" s="16">
        <f t="shared" si="1470"/>
        <v>0.49407999999999996</v>
      </c>
      <c r="N7259">
        <f t="shared" si="1471"/>
        <v>0</v>
      </c>
      <c r="O7259">
        <f t="shared" si="1472"/>
        <v>0</v>
      </c>
      <c r="P7259" s="63">
        <f t="shared" si="1473"/>
        <v>0</v>
      </c>
    </row>
    <row r="7260" spans="1:18" x14ac:dyDescent="0.3">
      <c r="A7260">
        <f t="shared" si="1474"/>
        <v>2019</v>
      </c>
      <c r="B7260">
        <f t="shared" si="1475"/>
        <v>6</v>
      </c>
      <c r="C7260">
        <f t="shared" si="1476"/>
        <v>30</v>
      </c>
      <c r="D7260">
        <f t="shared" si="1477"/>
        <v>2</v>
      </c>
      <c r="E7260" t="str">
        <f t="shared" si="1478"/>
        <v>ON</v>
      </c>
      <c r="F7260" s="13">
        <f t="shared" si="1467"/>
        <v>43646</v>
      </c>
      <c r="G7260" s="14" t="str">
        <f t="shared" si="1479"/>
        <v>Avg of 4 NM Projects</v>
      </c>
      <c r="H7260" s="15">
        <f t="shared" si="1468"/>
        <v>9</v>
      </c>
      <c r="I7260" s="93">
        <v>46.849999999999994</v>
      </c>
      <c r="J7260">
        <f t="shared" si="1469"/>
        <v>0.26320224719101121</v>
      </c>
      <c r="K7260" s="4">
        <v>17.73</v>
      </c>
      <c r="L7260" s="4">
        <v>16.02</v>
      </c>
      <c r="M7260" s="16">
        <f t="shared" si="1470"/>
        <v>0.7505369999999999</v>
      </c>
      <c r="N7260">
        <f t="shared" si="1471"/>
        <v>0</v>
      </c>
      <c r="O7260">
        <f t="shared" si="1472"/>
        <v>0</v>
      </c>
      <c r="P7260" s="63">
        <f t="shared" si="1473"/>
        <v>0</v>
      </c>
    </row>
    <row r="7261" spans="1:18" x14ac:dyDescent="0.3">
      <c r="A7261">
        <f t="shared" si="1474"/>
        <v>2019</v>
      </c>
      <c r="B7261">
        <f t="shared" si="1475"/>
        <v>6</v>
      </c>
      <c r="C7261">
        <f t="shared" si="1476"/>
        <v>30</v>
      </c>
      <c r="D7261">
        <f t="shared" si="1477"/>
        <v>2</v>
      </c>
      <c r="E7261" t="str">
        <f t="shared" si="1478"/>
        <v>ON</v>
      </c>
      <c r="F7261" s="13">
        <f t="shared" ref="F7261:F7324" si="1480">+F7237+1</f>
        <v>43646</v>
      </c>
      <c r="G7261" s="14" t="str">
        <f t="shared" si="1479"/>
        <v>Avg of 4 NM Projects</v>
      </c>
      <c r="H7261" s="15">
        <f t="shared" ref="H7261:H7324" si="1481">H7237</f>
        <v>10</v>
      </c>
      <c r="I7261" s="93">
        <v>66.424999999999997</v>
      </c>
      <c r="J7261">
        <f t="shared" si="1469"/>
        <v>0.37317415730337078</v>
      </c>
      <c r="K7261" s="4">
        <v>20.09</v>
      </c>
      <c r="L7261" s="4">
        <v>22.94</v>
      </c>
      <c r="M7261" s="16">
        <f t="shared" si="1470"/>
        <v>1.5237895000000001</v>
      </c>
      <c r="N7261">
        <f t="shared" si="1471"/>
        <v>0</v>
      </c>
      <c r="O7261">
        <f t="shared" si="1472"/>
        <v>0</v>
      </c>
      <c r="P7261" s="63">
        <f t="shared" si="1473"/>
        <v>0</v>
      </c>
    </row>
    <row r="7262" spans="1:18" x14ac:dyDescent="0.3">
      <c r="A7262">
        <f t="shared" si="1474"/>
        <v>2019</v>
      </c>
      <c r="B7262">
        <f t="shared" si="1475"/>
        <v>6</v>
      </c>
      <c r="C7262">
        <f t="shared" si="1476"/>
        <v>30</v>
      </c>
      <c r="D7262">
        <f t="shared" si="1477"/>
        <v>2</v>
      </c>
      <c r="E7262" t="str">
        <f t="shared" si="1478"/>
        <v>ON</v>
      </c>
      <c r="F7262" s="13">
        <f t="shared" si="1480"/>
        <v>43646</v>
      </c>
      <c r="G7262" s="14" t="str">
        <f t="shared" si="1479"/>
        <v>Avg of 4 NM Projects</v>
      </c>
      <c r="H7262" s="15">
        <f t="shared" si="1481"/>
        <v>11</v>
      </c>
      <c r="I7262" s="93">
        <v>56.965000000000003</v>
      </c>
      <c r="J7262">
        <f t="shared" si="1469"/>
        <v>0.32002808988764048</v>
      </c>
      <c r="K7262" s="4">
        <v>20.66</v>
      </c>
      <c r="L7262" s="4">
        <v>32.08</v>
      </c>
      <c r="M7262" s="16">
        <f t="shared" si="1470"/>
        <v>1.8274372000000001</v>
      </c>
      <c r="N7262">
        <f t="shared" si="1471"/>
        <v>0</v>
      </c>
      <c r="O7262">
        <f t="shared" si="1472"/>
        <v>0</v>
      </c>
      <c r="P7262" s="63">
        <f t="shared" si="1473"/>
        <v>0</v>
      </c>
    </row>
    <row r="7263" spans="1:18" x14ac:dyDescent="0.3">
      <c r="A7263">
        <f t="shared" si="1474"/>
        <v>2019</v>
      </c>
      <c r="B7263">
        <f t="shared" si="1475"/>
        <v>6</v>
      </c>
      <c r="C7263">
        <f t="shared" si="1476"/>
        <v>30</v>
      </c>
      <c r="D7263">
        <f t="shared" si="1477"/>
        <v>2</v>
      </c>
      <c r="E7263" t="str">
        <f t="shared" si="1478"/>
        <v>ON</v>
      </c>
      <c r="F7263" s="13">
        <f t="shared" si="1480"/>
        <v>43646</v>
      </c>
      <c r="G7263" s="14" t="str">
        <f t="shared" si="1479"/>
        <v>Avg of 4 NM Projects</v>
      </c>
      <c r="H7263" s="15">
        <f t="shared" si="1481"/>
        <v>12</v>
      </c>
      <c r="I7263" s="93">
        <v>67.194999999999993</v>
      </c>
      <c r="J7263">
        <f t="shared" si="1469"/>
        <v>0.37749999999999995</v>
      </c>
      <c r="K7263" s="4">
        <v>20.99</v>
      </c>
      <c r="L7263" s="4">
        <v>22.26</v>
      </c>
      <c r="M7263" s="16">
        <f t="shared" si="1470"/>
        <v>1.4957606999999999</v>
      </c>
      <c r="N7263">
        <f t="shared" si="1471"/>
        <v>0</v>
      </c>
      <c r="O7263">
        <f t="shared" si="1472"/>
        <v>0</v>
      </c>
      <c r="P7263" s="63">
        <f t="shared" si="1473"/>
        <v>0</v>
      </c>
    </row>
    <row r="7264" spans="1:18" x14ac:dyDescent="0.3">
      <c r="A7264">
        <f t="shared" si="1474"/>
        <v>2019</v>
      </c>
      <c r="B7264">
        <f t="shared" si="1475"/>
        <v>6</v>
      </c>
      <c r="C7264">
        <f t="shared" si="1476"/>
        <v>30</v>
      </c>
      <c r="D7264">
        <f t="shared" si="1477"/>
        <v>2</v>
      </c>
      <c r="E7264" t="str">
        <f t="shared" si="1478"/>
        <v>ON</v>
      </c>
      <c r="F7264" s="13">
        <f t="shared" si="1480"/>
        <v>43646</v>
      </c>
      <c r="G7264" s="14" t="str">
        <f t="shared" si="1479"/>
        <v>Avg of 4 NM Projects</v>
      </c>
      <c r="H7264" s="15">
        <f t="shared" si="1481"/>
        <v>13</v>
      </c>
      <c r="I7264" s="93">
        <v>86.02</v>
      </c>
      <c r="J7264">
        <f t="shared" si="1469"/>
        <v>0.48325842696629212</v>
      </c>
      <c r="K7264" s="4">
        <v>22.22</v>
      </c>
      <c r="L7264" s="4">
        <v>19.670000000000002</v>
      </c>
      <c r="M7264" s="16">
        <f t="shared" si="1470"/>
        <v>1.6920134</v>
      </c>
      <c r="N7264">
        <f t="shared" si="1471"/>
        <v>0</v>
      </c>
      <c r="O7264">
        <f t="shared" si="1472"/>
        <v>0</v>
      </c>
      <c r="P7264" s="63">
        <f t="shared" si="1473"/>
        <v>0</v>
      </c>
    </row>
    <row r="7265" spans="1:18" x14ac:dyDescent="0.3">
      <c r="A7265">
        <f t="shared" si="1474"/>
        <v>2019</v>
      </c>
      <c r="B7265">
        <f t="shared" si="1475"/>
        <v>6</v>
      </c>
      <c r="C7265">
        <f t="shared" si="1476"/>
        <v>30</v>
      </c>
      <c r="D7265">
        <f t="shared" si="1477"/>
        <v>2</v>
      </c>
      <c r="E7265" t="str">
        <f t="shared" si="1478"/>
        <v>ON</v>
      </c>
      <c r="F7265" s="13">
        <f t="shared" si="1480"/>
        <v>43646</v>
      </c>
      <c r="G7265" s="14" t="str">
        <f t="shared" si="1479"/>
        <v>Avg of 4 NM Projects</v>
      </c>
      <c r="H7265" s="15">
        <f t="shared" si="1481"/>
        <v>14</v>
      </c>
      <c r="I7265" s="93">
        <v>66.295000000000002</v>
      </c>
      <c r="J7265">
        <f t="shared" si="1469"/>
        <v>0.37244382022471911</v>
      </c>
      <c r="K7265" s="4">
        <v>20.28</v>
      </c>
      <c r="L7265" s="4">
        <v>20.11</v>
      </c>
      <c r="M7265" s="16">
        <f t="shared" si="1470"/>
        <v>1.3331924500000001</v>
      </c>
      <c r="N7265">
        <f t="shared" si="1471"/>
        <v>0</v>
      </c>
      <c r="O7265">
        <f t="shared" si="1472"/>
        <v>0</v>
      </c>
      <c r="P7265" s="63">
        <f t="shared" si="1473"/>
        <v>0</v>
      </c>
    </row>
    <row r="7266" spans="1:18" x14ac:dyDescent="0.3">
      <c r="A7266">
        <f t="shared" si="1474"/>
        <v>2019</v>
      </c>
      <c r="B7266">
        <f t="shared" si="1475"/>
        <v>6</v>
      </c>
      <c r="C7266">
        <f t="shared" si="1476"/>
        <v>30</v>
      </c>
      <c r="D7266">
        <f t="shared" si="1477"/>
        <v>2</v>
      </c>
      <c r="E7266" t="str">
        <f t="shared" si="1478"/>
        <v>ON</v>
      </c>
      <c r="F7266" s="13">
        <f t="shared" si="1480"/>
        <v>43646</v>
      </c>
      <c r="G7266" s="14" t="str">
        <f t="shared" si="1479"/>
        <v>Avg of 4 NM Projects</v>
      </c>
      <c r="H7266" s="15">
        <f t="shared" si="1481"/>
        <v>15</v>
      </c>
      <c r="I7266" s="93">
        <v>70.655000000000001</v>
      </c>
      <c r="J7266">
        <f t="shared" si="1469"/>
        <v>0.39693820224719101</v>
      </c>
      <c r="K7266" s="4">
        <v>19.95</v>
      </c>
      <c r="L7266" s="4">
        <v>23.63</v>
      </c>
      <c r="M7266" s="16">
        <f t="shared" si="1470"/>
        <v>1.6695776499999999</v>
      </c>
      <c r="N7266">
        <f t="shared" si="1471"/>
        <v>0</v>
      </c>
      <c r="O7266">
        <f t="shared" si="1472"/>
        <v>0</v>
      </c>
      <c r="P7266" s="63">
        <f t="shared" si="1473"/>
        <v>0</v>
      </c>
    </row>
    <row r="7267" spans="1:18" x14ac:dyDescent="0.3">
      <c r="A7267">
        <f t="shared" si="1474"/>
        <v>2019</v>
      </c>
      <c r="B7267">
        <f t="shared" si="1475"/>
        <v>6</v>
      </c>
      <c r="C7267">
        <f t="shared" si="1476"/>
        <v>30</v>
      </c>
      <c r="D7267">
        <f t="shared" si="1477"/>
        <v>2</v>
      </c>
      <c r="E7267" t="str">
        <f t="shared" si="1478"/>
        <v>ON</v>
      </c>
      <c r="F7267" s="13">
        <f t="shared" si="1480"/>
        <v>43646</v>
      </c>
      <c r="G7267" s="14" t="str">
        <f t="shared" si="1479"/>
        <v>Avg of 4 NM Projects</v>
      </c>
      <c r="H7267" s="15">
        <f t="shared" si="1481"/>
        <v>16</v>
      </c>
      <c r="I7267" s="93">
        <v>96.759999999999991</v>
      </c>
      <c r="J7267">
        <f t="shared" si="1469"/>
        <v>0.54359550561797743</v>
      </c>
      <c r="K7267" s="4">
        <v>20.46</v>
      </c>
      <c r="L7267" s="4">
        <v>18.79</v>
      </c>
      <c r="M7267" s="16">
        <f t="shared" si="1470"/>
        <v>1.8181203999999997</v>
      </c>
      <c r="N7267">
        <f t="shared" si="1471"/>
        <v>0</v>
      </c>
      <c r="O7267">
        <f t="shared" si="1472"/>
        <v>1</v>
      </c>
      <c r="P7267" s="63">
        <f t="shared" si="1473"/>
        <v>0</v>
      </c>
    </row>
    <row r="7268" spans="1:18" x14ac:dyDescent="0.3">
      <c r="A7268">
        <f t="shared" si="1474"/>
        <v>2019</v>
      </c>
      <c r="B7268">
        <f t="shared" si="1475"/>
        <v>6</v>
      </c>
      <c r="C7268">
        <f t="shared" si="1476"/>
        <v>30</v>
      </c>
      <c r="D7268">
        <f t="shared" si="1477"/>
        <v>2</v>
      </c>
      <c r="E7268" t="str">
        <f t="shared" si="1478"/>
        <v>ON</v>
      </c>
      <c r="F7268" s="13">
        <f t="shared" si="1480"/>
        <v>43646</v>
      </c>
      <c r="G7268" s="14" t="str">
        <f t="shared" si="1479"/>
        <v>Avg of 4 NM Projects</v>
      </c>
      <c r="H7268" s="15">
        <f t="shared" si="1481"/>
        <v>17</v>
      </c>
      <c r="I7268" s="93">
        <v>69.88</v>
      </c>
      <c r="J7268">
        <f t="shared" si="1469"/>
        <v>0.39258426966292131</v>
      </c>
      <c r="K7268" s="4">
        <v>20.92</v>
      </c>
      <c r="L7268" s="4">
        <v>18.11</v>
      </c>
      <c r="M7268" s="16">
        <f t="shared" si="1470"/>
        <v>1.2655268</v>
      </c>
      <c r="N7268">
        <f t="shared" si="1471"/>
        <v>0</v>
      </c>
      <c r="O7268">
        <f t="shared" si="1472"/>
        <v>0</v>
      </c>
      <c r="P7268" s="63">
        <f t="shared" si="1473"/>
        <v>0</v>
      </c>
    </row>
    <row r="7269" spans="1:18" x14ac:dyDescent="0.3">
      <c r="A7269">
        <f t="shared" si="1474"/>
        <v>2019</v>
      </c>
      <c r="B7269">
        <f t="shared" si="1475"/>
        <v>6</v>
      </c>
      <c r="C7269">
        <f t="shared" si="1476"/>
        <v>30</v>
      </c>
      <c r="D7269">
        <f t="shared" si="1477"/>
        <v>2</v>
      </c>
      <c r="E7269" t="str">
        <f t="shared" si="1478"/>
        <v>ON</v>
      </c>
      <c r="F7269" s="13">
        <f t="shared" si="1480"/>
        <v>43646</v>
      </c>
      <c r="G7269" s="14" t="str">
        <f t="shared" si="1479"/>
        <v>Avg of 4 NM Projects</v>
      </c>
      <c r="H7269" s="15">
        <f t="shared" si="1481"/>
        <v>18</v>
      </c>
      <c r="I7269" s="93">
        <v>32</v>
      </c>
      <c r="J7269">
        <f t="shared" si="1469"/>
        <v>0.1797752808988764</v>
      </c>
      <c r="K7269" s="4">
        <v>23.89</v>
      </c>
      <c r="L7269" s="4">
        <v>26.98</v>
      </c>
      <c r="M7269" s="16">
        <f t="shared" si="1470"/>
        <v>0.86336000000000002</v>
      </c>
      <c r="N7269">
        <f t="shared" si="1471"/>
        <v>0</v>
      </c>
      <c r="O7269">
        <f t="shared" si="1472"/>
        <v>0</v>
      </c>
      <c r="P7269" s="63">
        <f t="shared" si="1473"/>
        <v>0</v>
      </c>
    </row>
    <row r="7270" spans="1:18" x14ac:dyDescent="0.3">
      <c r="A7270">
        <f t="shared" si="1474"/>
        <v>2019</v>
      </c>
      <c r="B7270">
        <f t="shared" si="1475"/>
        <v>6</v>
      </c>
      <c r="C7270">
        <f t="shared" si="1476"/>
        <v>30</v>
      </c>
      <c r="D7270">
        <f t="shared" si="1477"/>
        <v>2</v>
      </c>
      <c r="E7270" t="str">
        <f t="shared" si="1478"/>
        <v>ON</v>
      </c>
      <c r="F7270" s="13">
        <f t="shared" si="1480"/>
        <v>43646</v>
      </c>
      <c r="G7270" s="14" t="str">
        <f t="shared" si="1479"/>
        <v>Avg of 4 NM Projects</v>
      </c>
      <c r="H7270" s="15">
        <f t="shared" si="1481"/>
        <v>19</v>
      </c>
      <c r="I7270" s="93">
        <v>25.215</v>
      </c>
      <c r="J7270">
        <f t="shared" si="1469"/>
        <v>0.14165730337078652</v>
      </c>
      <c r="K7270" s="4">
        <v>21.04</v>
      </c>
      <c r="L7270" s="4">
        <v>34.229999999999997</v>
      </c>
      <c r="M7270" s="16">
        <f t="shared" si="1470"/>
        <v>0.86310944999999994</v>
      </c>
      <c r="N7270">
        <f t="shared" si="1471"/>
        <v>0</v>
      </c>
      <c r="O7270">
        <f t="shared" si="1472"/>
        <v>0</v>
      </c>
      <c r="P7270" s="63">
        <f t="shared" si="1473"/>
        <v>0</v>
      </c>
    </row>
    <row r="7271" spans="1:18" x14ac:dyDescent="0.3">
      <c r="A7271">
        <f t="shared" si="1474"/>
        <v>2019</v>
      </c>
      <c r="B7271">
        <f t="shared" si="1475"/>
        <v>6</v>
      </c>
      <c r="C7271">
        <f t="shared" si="1476"/>
        <v>30</v>
      </c>
      <c r="D7271">
        <f t="shared" si="1477"/>
        <v>2</v>
      </c>
      <c r="E7271" t="str">
        <f t="shared" si="1478"/>
        <v>ON</v>
      </c>
      <c r="F7271" s="13">
        <f t="shared" si="1480"/>
        <v>43646</v>
      </c>
      <c r="G7271" s="14" t="str">
        <f t="shared" si="1479"/>
        <v>Avg of 4 NM Projects</v>
      </c>
      <c r="H7271" s="15">
        <f t="shared" si="1481"/>
        <v>20</v>
      </c>
      <c r="I7271" s="93">
        <v>7.94</v>
      </c>
      <c r="J7271">
        <f t="shared" si="1469"/>
        <v>4.4606741573033709E-2</v>
      </c>
      <c r="K7271" s="4">
        <v>21.63</v>
      </c>
      <c r="L7271" s="4">
        <v>26.57</v>
      </c>
      <c r="M7271" s="16">
        <f t="shared" si="1470"/>
        <v>0.21096580000000001</v>
      </c>
      <c r="N7271">
        <f t="shared" si="1471"/>
        <v>0</v>
      </c>
      <c r="O7271">
        <f t="shared" si="1472"/>
        <v>0</v>
      </c>
      <c r="P7271" s="63">
        <f t="shared" si="1473"/>
        <v>0</v>
      </c>
    </row>
    <row r="7272" spans="1:18" x14ac:dyDescent="0.3">
      <c r="A7272">
        <f t="shared" si="1474"/>
        <v>2019</v>
      </c>
      <c r="B7272">
        <f t="shared" si="1475"/>
        <v>6</v>
      </c>
      <c r="C7272">
        <f t="shared" si="1476"/>
        <v>30</v>
      </c>
      <c r="D7272">
        <f t="shared" si="1477"/>
        <v>2</v>
      </c>
      <c r="E7272" t="str">
        <f t="shared" si="1478"/>
        <v>ON</v>
      </c>
      <c r="F7272" s="13">
        <f t="shared" si="1480"/>
        <v>43646</v>
      </c>
      <c r="G7272" s="14" t="str">
        <f t="shared" si="1479"/>
        <v>Avg of 4 NM Projects</v>
      </c>
      <c r="H7272" s="15">
        <f t="shared" si="1481"/>
        <v>21</v>
      </c>
      <c r="I7272" s="93">
        <v>0.51500000000000001</v>
      </c>
      <c r="J7272">
        <f t="shared" si="1469"/>
        <v>2.8932584269662923E-3</v>
      </c>
      <c r="K7272" s="4">
        <v>20.91</v>
      </c>
      <c r="L7272" s="4">
        <v>25.82</v>
      </c>
      <c r="M7272" s="16">
        <f t="shared" si="1470"/>
        <v>1.32973E-2</v>
      </c>
      <c r="N7272">
        <f t="shared" si="1471"/>
        <v>0</v>
      </c>
      <c r="O7272">
        <f t="shared" si="1472"/>
        <v>0</v>
      </c>
      <c r="P7272" s="63">
        <f t="shared" si="1473"/>
        <v>0</v>
      </c>
    </row>
    <row r="7273" spans="1:18" x14ac:dyDescent="0.3">
      <c r="A7273">
        <f t="shared" si="1474"/>
        <v>2019</v>
      </c>
      <c r="B7273">
        <f t="shared" si="1475"/>
        <v>6</v>
      </c>
      <c r="C7273">
        <f t="shared" si="1476"/>
        <v>30</v>
      </c>
      <c r="D7273">
        <f t="shared" si="1477"/>
        <v>2</v>
      </c>
      <c r="E7273" t="str">
        <f t="shared" si="1478"/>
        <v>ON</v>
      </c>
      <c r="F7273" s="13">
        <f t="shared" si="1480"/>
        <v>43646</v>
      </c>
      <c r="G7273" s="14" t="str">
        <f t="shared" si="1479"/>
        <v>Avg of 4 NM Projects</v>
      </c>
      <c r="H7273" s="15">
        <f t="shared" si="1481"/>
        <v>22</v>
      </c>
      <c r="I7273" s="93">
        <v>-0.13</v>
      </c>
      <c r="J7273">
        <f t="shared" si="1469"/>
        <v>-7.3033707865168538E-4</v>
      </c>
      <c r="K7273" s="4">
        <v>19.649999999999999</v>
      </c>
      <c r="L7273" s="4">
        <v>34.96</v>
      </c>
      <c r="M7273" s="16">
        <f t="shared" si="1470"/>
        <v>-4.5448000000000007E-3</v>
      </c>
      <c r="N7273">
        <f t="shared" si="1471"/>
        <v>0</v>
      </c>
      <c r="O7273">
        <f t="shared" si="1472"/>
        <v>0</v>
      </c>
      <c r="P7273" s="63">
        <f t="shared" si="1473"/>
        <v>0</v>
      </c>
    </row>
    <row r="7274" spans="1:18" x14ac:dyDescent="0.3">
      <c r="A7274">
        <f t="shared" si="1474"/>
        <v>2019</v>
      </c>
      <c r="B7274">
        <f t="shared" si="1475"/>
        <v>6</v>
      </c>
      <c r="C7274">
        <f t="shared" si="1476"/>
        <v>30</v>
      </c>
      <c r="D7274">
        <f t="shared" si="1477"/>
        <v>2</v>
      </c>
      <c r="E7274" t="str">
        <f t="shared" si="1478"/>
        <v>ON</v>
      </c>
      <c r="F7274" s="13">
        <f t="shared" si="1480"/>
        <v>43646</v>
      </c>
      <c r="G7274" s="14" t="str">
        <f t="shared" si="1479"/>
        <v>Avg of 4 NM Projects</v>
      </c>
      <c r="H7274" s="15">
        <f t="shared" si="1481"/>
        <v>23</v>
      </c>
      <c r="I7274" s="93">
        <v>0</v>
      </c>
      <c r="J7274">
        <f t="shared" si="1469"/>
        <v>0</v>
      </c>
      <c r="K7274" s="4">
        <v>18.670000000000002</v>
      </c>
      <c r="L7274" s="4">
        <v>19.84</v>
      </c>
      <c r="M7274" s="16">
        <f t="shared" si="1470"/>
        <v>0</v>
      </c>
      <c r="N7274">
        <f t="shared" si="1471"/>
        <v>1</v>
      </c>
      <c r="O7274">
        <f t="shared" si="1472"/>
        <v>0</v>
      </c>
      <c r="P7274" s="63">
        <f t="shared" si="1473"/>
        <v>0</v>
      </c>
    </row>
    <row r="7275" spans="1:18" x14ac:dyDescent="0.3">
      <c r="A7275">
        <f t="shared" si="1474"/>
        <v>2019</v>
      </c>
      <c r="B7275">
        <f t="shared" si="1475"/>
        <v>6</v>
      </c>
      <c r="C7275">
        <f t="shared" si="1476"/>
        <v>30</v>
      </c>
      <c r="D7275">
        <f t="shared" si="1477"/>
        <v>2</v>
      </c>
      <c r="E7275" t="str">
        <f t="shared" si="1478"/>
        <v>OFF</v>
      </c>
      <c r="F7275" s="13">
        <f t="shared" si="1480"/>
        <v>43646</v>
      </c>
      <c r="G7275" s="14" t="str">
        <f t="shared" si="1479"/>
        <v>Avg of 4 NM Projects</v>
      </c>
      <c r="H7275" s="15">
        <f t="shared" si="1481"/>
        <v>24</v>
      </c>
      <c r="I7275" s="93">
        <v>0</v>
      </c>
      <c r="J7275">
        <f t="shared" si="1469"/>
        <v>0</v>
      </c>
      <c r="K7275" s="4">
        <v>18.36</v>
      </c>
      <c r="L7275" s="4">
        <v>16.02</v>
      </c>
      <c r="M7275" s="16">
        <f t="shared" si="1470"/>
        <v>0</v>
      </c>
      <c r="N7275">
        <f t="shared" si="1471"/>
        <v>1</v>
      </c>
      <c r="O7275">
        <f t="shared" si="1472"/>
        <v>0</v>
      </c>
      <c r="P7275" s="63">
        <f t="shared" si="1473"/>
        <v>0</v>
      </c>
    </row>
    <row r="7276" spans="1:18" x14ac:dyDescent="0.3">
      <c r="A7276">
        <f t="shared" si="1474"/>
        <v>2019</v>
      </c>
      <c r="B7276">
        <f t="shared" si="1475"/>
        <v>7</v>
      </c>
      <c r="C7276">
        <f t="shared" si="1476"/>
        <v>1</v>
      </c>
      <c r="D7276">
        <f t="shared" si="1477"/>
        <v>1</v>
      </c>
      <c r="E7276" t="str">
        <f t="shared" si="1478"/>
        <v>OFF</v>
      </c>
      <c r="F7276" s="13">
        <f t="shared" si="1480"/>
        <v>43647</v>
      </c>
      <c r="G7276" s="14" t="str">
        <f t="shared" si="1479"/>
        <v>Avg of 4 NM Projects</v>
      </c>
      <c r="H7276" s="15">
        <f t="shared" si="1481"/>
        <v>1</v>
      </c>
      <c r="I7276" s="93">
        <v>0</v>
      </c>
      <c r="J7276">
        <f t="shared" si="1469"/>
        <v>0</v>
      </c>
      <c r="K7276" s="4">
        <v>17.93</v>
      </c>
      <c r="L7276" s="4">
        <v>17.14</v>
      </c>
      <c r="M7276" s="16">
        <f t="shared" si="1470"/>
        <v>0</v>
      </c>
      <c r="N7276">
        <f t="shared" si="1471"/>
        <v>1</v>
      </c>
      <c r="O7276">
        <f t="shared" si="1472"/>
        <v>0</v>
      </c>
      <c r="P7276" s="63">
        <f t="shared" si="1473"/>
        <v>0</v>
      </c>
      <c r="Q7276" s="34"/>
      <c r="R7276" s="34"/>
    </row>
    <row r="7277" spans="1:18" x14ac:dyDescent="0.3">
      <c r="A7277">
        <f t="shared" si="1474"/>
        <v>2019</v>
      </c>
      <c r="B7277">
        <f t="shared" si="1475"/>
        <v>7</v>
      </c>
      <c r="C7277">
        <f t="shared" si="1476"/>
        <v>1</v>
      </c>
      <c r="D7277">
        <f t="shared" si="1477"/>
        <v>1</v>
      </c>
      <c r="E7277" t="str">
        <f t="shared" si="1478"/>
        <v>OFF</v>
      </c>
      <c r="F7277" s="13">
        <f t="shared" si="1480"/>
        <v>43647</v>
      </c>
      <c r="G7277" s="14" t="str">
        <f t="shared" si="1479"/>
        <v>Avg of 4 NM Projects</v>
      </c>
      <c r="H7277" s="15">
        <f t="shared" si="1481"/>
        <v>2</v>
      </c>
      <c r="I7277" s="93">
        <v>-0.13</v>
      </c>
      <c r="J7277">
        <f t="shared" si="1469"/>
        <v>-7.3033707865168538E-4</v>
      </c>
      <c r="K7277" s="4">
        <v>17.93</v>
      </c>
      <c r="L7277" s="4">
        <v>20.62</v>
      </c>
      <c r="M7277" s="16">
        <f t="shared" si="1470"/>
        <v>-2.6806E-3</v>
      </c>
      <c r="N7277">
        <f t="shared" si="1471"/>
        <v>0</v>
      </c>
      <c r="O7277">
        <f t="shared" si="1472"/>
        <v>0</v>
      </c>
      <c r="P7277" s="63">
        <f t="shared" si="1473"/>
        <v>0</v>
      </c>
    </row>
    <row r="7278" spans="1:18" x14ac:dyDescent="0.3">
      <c r="A7278">
        <f t="shared" si="1474"/>
        <v>2019</v>
      </c>
      <c r="B7278">
        <f t="shared" si="1475"/>
        <v>7</v>
      </c>
      <c r="C7278">
        <f t="shared" si="1476"/>
        <v>1</v>
      </c>
      <c r="D7278">
        <f t="shared" si="1477"/>
        <v>1</v>
      </c>
      <c r="E7278" t="str">
        <f t="shared" si="1478"/>
        <v>OFF</v>
      </c>
      <c r="F7278" s="13">
        <f t="shared" si="1480"/>
        <v>43647</v>
      </c>
      <c r="G7278" s="14" t="str">
        <f t="shared" si="1479"/>
        <v>Avg of 4 NM Projects</v>
      </c>
      <c r="H7278" s="15">
        <f t="shared" si="1481"/>
        <v>3</v>
      </c>
      <c r="I7278" s="93">
        <v>-0.26</v>
      </c>
      <c r="J7278">
        <f t="shared" si="1469"/>
        <v>-1.4606741573033708E-3</v>
      </c>
      <c r="K7278" s="4">
        <v>16.98</v>
      </c>
      <c r="L7278" s="4">
        <v>17.850000000000001</v>
      </c>
      <c r="M7278" s="16">
        <f t="shared" si="1470"/>
        <v>-4.641000000000001E-3</v>
      </c>
      <c r="N7278">
        <f t="shared" si="1471"/>
        <v>0</v>
      </c>
      <c r="O7278">
        <f t="shared" si="1472"/>
        <v>0</v>
      </c>
      <c r="P7278" s="63">
        <f t="shared" si="1473"/>
        <v>0</v>
      </c>
    </row>
    <row r="7279" spans="1:18" x14ac:dyDescent="0.3">
      <c r="A7279">
        <f t="shared" si="1474"/>
        <v>2019</v>
      </c>
      <c r="B7279">
        <f t="shared" si="1475"/>
        <v>7</v>
      </c>
      <c r="C7279">
        <f t="shared" si="1476"/>
        <v>1</v>
      </c>
      <c r="D7279">
        <f t="shared" si="1477"/>
        <v>1</v>
      </c>
      <c r="E7279" t="str">
        <f t="shared" si="1478"/>
        <v>OFF</v>
      </c>
      <c r="F7279" s="13">
        <f t="shared" si="1480"/>
        <v>43647</v>
      </c>
      <c r="G7279" s="14" t="str">
        <f t="shared" si="1479"/>
        <v>Avg of 4 NM Projects</v>
      </c>
      <c r="H7279" s="15">
        <f t="shared" si="1481"/>
        <v>4</v>
      </c>
      <c r="I7279" s="93">
        <v>0</v>
      </c>
      <c r="J7279">
        <f t="shared" si="1469"/>
        <v>0</v>
      </c>
      <c r="K7279" s="4">
        <v>16.87</v>
      </c>
      <c r="L7279" s="4">
        <v>16.89</v>
      </c>
      <c r="M7279" s="16">
        <f t="shared" si="1470"/>
        <v>0</v>
      </c>
      <c r="N7279">
        <f t="shared" si="1471"/>
        <v>1</v>
      </c>
      <c r="O7279">
        <f t="shared" si="1472"/>
        <v>0</v>
      </c>
      <c r="P7279" s="63">
        <f t="shared" si="1473"/>
        <v>0</v>
      </c>
    </row>
    <row r="7280" spans="1:18" x14ac:dyDescent="0.3">
      <c r="A7280">
        <f t="shared" si="1474"/>
        <v>2019</v>
      </c>
      <c r="B7280">
        <f t="shared" si="1475"/>
        <v>7</v>
      </c>
      <c r="C7280">
        <f t="shared" si="1476"/>
        <v>1</v>
      </c>
      <c r="D7280">
        <f t="shared" si="1477"/>
        <v>1</v>
      </c>
      <c r="E7280" t="str">
        <f t="shared" si="1478"/>
        <v>OFF</v>
      </c>
      <c r="F7280" s="13">
        <f t="shared" si="1480"/>
        <v>43647</v>
      </c>
      <c r="G7280" s="14" t="str">
        <f t="shared" si="1479"/>
        <v>Avg of 4 NM Projects</v>
      </c>
      <c r="H7280" s="15">
        <f t="shared" si="1481"/>
        <v>5</v>
      </c>
      <c r="I7280" s="93">
        <v>-0.13</v>
      </c>
      <c r="J7280">
        <f t="shared" si="1469"/>
        <v>-7.3033707865168538E-4</v>
      </c>
      <c r="K7280" s="4">
        <v>17.32</v>
      </c>
      <c r="L7280" s="4">
        <v>17.07</v>
      </c>
      <c r="M7280" s="16">
        <f t="shared" si="1470"/>
        <v>-2.2190999999999999E-3</v>
      </c>
      <c r="N7280">
        <f t="shared" si="1471"/>
        <v>0</v>
      </c>
      <c r="O7280">
        <f t="shared" si="1472"/>
        <v>0</v>
      </c>
      <c r="P7280" s="63">
        <f t="shared" si="1473"/>
        <v>0</v>
      </c>
    </row>
    <row r="7281" spans="1:16" x14ac:dyDescent="0.3">
      <c r="A7281">
        <f t="shared" si="1474"/>
        <v>2019</v>
      </c>
      <c r="B7281">
        <f t="shared" si="1475"/>
        <v>7</v>
      </c>
      <c r="C7281">
        <f t="shared" si="1476"/>
        <v>1</v>
      </c>
      <c r="D7281">
        <f t="shared" si="1477"/>
        <v>1</v>
      </c>
      <c r="E7281" t="str">
        <f t="shared" si="1478"/>
        <v>OFF</v>
      </c>
      <c r="F7281" s="13">
        <f t="shared" si="1480"/>
        <v>43647</v>
      </c>
      <c r="G7281" s="14" t="str">
        <f t="shared" si="1479"/>
        <v>Avg of 4 NM Projects</v>
      </c>
      <c r="H7281" s="15">
        <f t="shared" si="1481"/>
        <v>6</v>
      </c>
      <c r="I7281" s="93">
        <v>0.90500000000000003</v>
      </c>
      <c r="J7281">
        <f t="shared" si="1469"/>
        <v>5.0842696629213487E-3</v>
      </c>
      <c r="K7281" s="4">
        <v>17.309999999999999</v>
      </c>
      <c r="L7281" s="4">
        <v>16.71</v>
      </c>
      <c r="M7281" s="16">
        <f t="shared" si="1470"/>
        <v>1.512255E-2</v>
      </c>
      <c r="N7281">
        <f t="shared" si="1471"/>
        <v>0</v>
      </c>
      <c r="O7281">
        <f t="shared" si="1472"/>
        <v>0</v>
      </c>
      <c r="P7281" s="63">
        <f t="shared" si="1473"/>
        <v>0</v>
      </c>
    </row>
    <row r="7282" spans="1:16" x14ac:dyDescent="0.3">
      <c r="A7282">
        <f t="shared" si="1474"/>
        <v>2019</v>
      </c>
      <c r="B7282">
        <f t="shared" si="1475"/>
        <v>7</v>
      </c>
      <c r="C7282">
        <f t="shared" si="1476"/>
        <v>1</v>
      </c>
      <c r="D7282">
        <f t="shared" si="1477"/>
        <v>1</v>
      </c>
      <c r="E7282" t="str">
        <f t="shared" si="1478"/>
        <v>OFF</v>
      </c>
      <c r="F7282" s="13">
        <f t="shared" si="1480"/>
        <v>43647</v>
      </c>
      <c r="G7282" s="14" t="str">
        <f t="shared" si="1479"/>
        <v>Avg of 4 NM Projects</v>
      </c>
      <c r="H7282" s="15">
        <f t="shared" si="1481"/>
        <v>7</v>
      </c>
      <c r="I7282" s="93">
        <v>12.55</v>
      </c>
      <c r="J7282">
        <f t="shared" si="1469"/>
        <v>7.0505617977528093E-2</v>
      </c>
      <c r="K7282" s="4">
        <v>21.49</v>
      </c>
      <c r="L7282" s="4">
        <v>18.5</v>
      </c>
      <c r="M7282" s="16">
        <f t="shared" si="1470"/>
        <v>0.23217500000000002</v>
      </c>
      <c r="N7282">
        <f t="shared" si="1471"/>
        <v>0</v>
      </c>
      <c r="O7282">
        <f t="shared" si="1472"/>
        <v>0</v>
      </c>
      <c r="P7282" s="63">
        <f t="shared" si="1473"/>
        <v>0</v>
      </c>
    </row>
    <row r="7283" spans="1:16" x14ac:dyDescent="0.3">
      <c r="A7283">
        <f t="shared" si="1474"/>
        <v>2019</v>
      </c>
      <c r="B7283">
        <f t="shared" si="1475"/>
        <v>7</v>
      </c>
      <c r="C7283">
        <f t="shared" si="1476"/>
        <v>1</v>
      </c>
      <c r="D7283">
        <f t="shared" si="1477"/>
        <v>1</v>
      </c>
      <c r="E7283" t="str">
        <f t="shared" si="1478"/>
        <v>OFF</v>
      </c>
      <c r="F7283" s="13">
        <f t="shared" si="1480"/>
        <v>43647</v>
      </c>
      <c r="G7283" s="14" t="str">
        <f t="shared" si="1479"/>
        <v>Avg of 4 NM Projects</v>
      </c>
      <c r="H7283" s="15">
        <f t="shared" si="1481"/>
        <v>8</v>
      </c>
      <c r="I7283" s="93">
        <v>47.104999999999997</v>
      </c>
      <c r="J7283">
        <f t="shared" si="1469"/>
        <v>0.26463483146067412</v>
      </c>
      <c r="K7283" s="4">
        <v>19.96</v>
      </c>
      <c r="L7283" s="4">
        <v>18.11</v>
      </c>
      <c r="M7283" s="16">
        <f t="shared" si="1470"/>
        <v>0.8530715499999999</v>
      </c>
      <c r="N7283">
        <f t="shared" si="1471"/>
        <v>0</v>
      </c>
      <c r="O7283">
        <f t="shared" si="1472"/>
        <v>0</v>
      </c>
      <c r="P7283" s="63">
        <f t="shared" si="1473"/>
        <v>0</v>
      </c>
    </row>
    <row r="7284" spans="1:16" x14ac:dyDescent="0.3">
      <c r="A7284">
        <f t="shared" si="1474"/>
        <v>2019</v>
      </c>
      <c r="B7284">
        <f t="shared" si="1475"/>
        <v>7</v>
      </c>
      <c r="C7284">
        <f t="shared" si="1476"/>
        <v>1</v>
      </c>
      <c r="D7284">
        <f t="shared" si="1477"/>
        <v>1</v>
      </c>
      <c r="E7284" t="str">
        <f t="shared" si="1478"/>
        <v>OFF</v>
      </c>
      <c r="F7284" s="13">
        <f t="shared" si="1480"/>
        <v>43647</v>
      </c>
      <c r="G7284" s="14" t="str">
        <f t="shared" si="1479"/>
        <v>Avg of 4 NM Projects</v>
      </c>
      <c r="H7284" s="15">
        <f t="shared" si="1481"/>
        <v>9</v>
      </c>
      <c r="I7284" s="93">
        <v>76.8</v>
      </c>
      <c r="J7284">
        <f t="shared" si="1469"/>
        <v>0.43146067415730338</v>
      </c>
      <c r="K7284" s="4">
        <v>19.7</v>
      </c>
      <c r="L7284" s="4">
        <v>17.41</v>
      </c>
      <c r="M7284" s="16">
        <f t="shared" si="1470"/>
        <v>1.3370880000000001</v>
      </c>
      <c r="N7284">
        <f t="shared" si="1471"/>
        <v>0</v>
      </c>
      <c r="O7284">
        <f t="shared" si="1472"/>
        <v>0</v>
      </c>
      <c r="P7284" s="63">
        <f t="shared" si="1473"/>
        <v>0</v>
      </c>
    </row>
    <row r="7285" spans="1:16" x14ac:dyDescent="0.3">
      <c r="A7285">
        <f t="shared" si="1474"/>
        <v>2019</v>
      </c>
      <c r="B7285">
        <f t="shared" si="1475"/>
        <v>7</v>
      </c>
      <c r="C7285">
        <f t="shared" si="1476"/>
        <v>1</v>
      </c>
      <c r="D7285">
        <f t="shared" si="1477"/>
        <v>1</v>
      </c>
      <c r="E7285" t="str">
        <f t="shared" si="1478"/>
        <v>OFF</v>
      </c>
      <c r="F7285" s="13">
        <f t="shared" si="1480"/>
        <v>43647</v>
      </c>
      <c r="G7285" s="14" t="str">
        <f t="shared" si="1479"/>
        <v>Avg of 4 NM Projects</v>
      </c>
      <c r="H7285" s="15">
        <f t="shared" si="1481"/>
        <v>10</v>
      </c>
      <c r="I7285" s="93">
        <v>109.69</v>
      </c>
      <c r="J7285">
        <f t="shared" si="1469"/>
        <v>0.61623595505617978</v>
      </c>
      <c r="K7285" s="4">
        <v>20.149999999999999</v>
      </c>
      <c r="L7285" s="4">
        <v>16.66</v>
      </c>
      <c r="M7285" s="16">
        <f t="shared" si="1470"/>
        <v>1.8274354000000002</v>
      </c>
      <c r="N7285">
        <f t="shared" si="1471"/>
        <v>0</v>
      </c>
      <c r="O7285">
        <f t="shared" si="1472"/>
        <v>1</v>
      </c>
      <c r="P7285" s="63">
        <f t="shared" si="1473"/>
        <v>0</v>
      </c>
    </row>
    <row r="7286" spans="1:16" x14ac:dyDescent="0.3">
      <c r="A7286">
        <f t="shared" si="1474"/>
        <v>2019</v>
      </c>
      <c r="B7286">
        <f t="shared" si="1475"/>
        <v>7</v>
      </c>
      <c r="C7286">
        <f t="shared" si="1476"/>
        <v>1</v>
      </c>
      <c r="D7286">
        <f t="shared" si="1477"/>
        <v>1</v>
      </c>
      <c r="E7286" t="str">
        <f t="shared" si="1478"/>
        <v>OFF</v>
      </c>
      <c r="F7286" s="13">
        <f t="shared" si="1480"/>
        <v>43647</v>
      </c>
      <c r="G7286" s="14" t="str">
        <f t="shared" si="1479"/>
        <v>Avg of 4 NM Projects</v>
      </c>
      <c r="H7286" s="15">
        <f t="shared" si="1481"/>
        <v>11</v>
      </c>
      <c r="I7286" s="93">
        <v>117.89</v>
      </c>
      <c r="J7286">
        <f t="shared" si="1469"/>
        <v>0.66230337078651691</v>
      </c>
      <c r="K7286" s="4">
        <v>21.36</v>
      </c>
      <c r="L7286" s="4">
        <v>16.329999999999998</v>
      </c>
      <c r="M7286" s="16">
        <f t="shared" si="1470"/>
        <v>1.9251436999999998</v>
      </c>
      <c r="N7286">
        <f t="shared" si="1471"/>
        <v>0</v>
      </c>
      <c r="O7286">
        <f t="shared" si="1472"/>
        <v>1</v>
      </c>
      <c r="P7286" s="63">
        <f t="shared" si="1473"/>
        <v>0</v>
      </c>
    </row>
    <row r="7287" spans="1:16" x14ac:dyDescent="0.3">
      <c r="A7287">
        <f t="shared" si="1474"/>
        <v>2019</v>
      </c>
      <c r="B7287">
        <f t="shared" si="1475"/>
        <v>7</v>
      </c>
      <c r="C7287">
        <f t="shared" si="1476"/>
        <v>1</v>
      </c>
      <c r="D7287">
        <f t="shared" si="1477"/>
        <v>1</v>
      </c>
      <c r="E7287" t="str">
        <f t="shared" si="1478"/>
        <v>OFF</v>
      </c>
      <c r="F7287" s="13">
        <f t="shared" si="1480"/>
        <v>43647</v>
      </c>
      <c r="G7287" s="14" t="str">
        <f t="shared" si="1479"/>
        <v>Avg of 4 NM Projects</v>
      </c>
      <c r="H7287" s="15">
        <f t="shared" si="1481"/>
        <v>12</v>
      </c>
      <c r="I7287" s="93">
        <v>129.41</v>
      </c>
      <c r="J7287">
        <f t="shared" si="1469"/>
        <v>0.72702247191011238</v>
      </c>
      <c r="K7287" s="4">
        <v>21.96</v>
      </c>
      <c r="L7287" s="4">
        <v>18.18</v>
      </c>
      <c r="M7287" s="16">
        <f t="shared" si="1470"/>
        <v>2.3526737999999998</v>
      </c>
      <c r="N7287">
        <f t="shared" si="1471"/>
        <v>0</v>
      </c>
      <c r="O7287">
        <f t="shared" si="1472"/>
        <v>1</v>
      </c>
      <c r="P7287" s="63">
        <f t="shared" si="1473"/>
        <v>0</v>
      </c>
    </row>
    <row r="7288" spans="1:16" x14ac:dyDescent="0.3">
      <c r="A7288">
        <f t="shared" si="1474"/>
        <v>2019</v>
      </c>
      <c r="B7288">
        <f t="shared" si="1475"/>
        <v>7</v>
      </c>
      <c r="C7288">
        <f t="shared" si="1476"/>
        <v>1</v>
      </c>
      <c r="D7288">
        <f t="shared" si="1477"/>
        <v>1</v>
      </c>
      <c r="E7288" t="str">
        <f t="shared" si="1478"/>
        <v>OFF</v>
      </c>
      <c r="F7288" s="13">
        <f t="shared" si="1480"/>
        <v>43647</v>
      </c>
      <c r="G7288" s="14" t="str">
        <f t="shared" si="1479"/>
        <v>Avg of 4 NM Projects</v>
      </c>
      <c r="H7288" s="15">
        <f t="shared" si="1481"/>
        <v>13</v>
      </c>
      <c r="I7288" s="93">
        <v>136.44999999999999</v>
      </c>
      <c r="J7288">
        <f t="shared" si="1469"/>
        <v>0.76657303370786511</v>
      </c>
      <c r="K7288" s="4">
        <v>23.6</v>
      </c>
      <c r="L7288" s="4">
        <v>20.149999999999999</v>
      </c>
      <c r="M7288" s="16">
        <f t="shared" si="1470"/>
        <v>2.7494674999999997</v>
      </c>
      <c r="N7288">
        <f t="shared" si="1471"/>
        <v>0</v>
      </c>
      <c r="O7288">
        <f t="shared" si="1472"/>
        <v>1</v>
      </c>
      <c r="P7288" s="63">
        <f t="shared" si="1473"/>
        <v>0</v>
      </c>
    </row>
    <row r="7289" spans="1:16" x14ac:dyDescent="0.3">
      <c r="A7289">
        <f t="shared" si="1474"/>
        <v>2019</v>
      </c>
      <c r="B7289">
        <f t="shared" si="1475"/>
        <v>7</v>
      </c>
      <c r="C7289">
        <f t="shared" si="1476"/>
        <v>1</v>
      </c>
      <c r="D7289">
        <f t="shared" si="1477"/>
        <v>1</v>
      </c>
      <c r="E7289" t="str">
        <f t="shared" si="1478"/>
        <v>OFF</v>
      </c>
      <c r="F7289" s="13">
        <f t="shared" si="1480"/>
        <v>43647</v>
      </c>
      <c r="G7289" s="14" t="str">
        <f t="shared" si="1479"/>
        <v>Avg of 4 NM Projects</v>
      </c>
      <c r="H7289" s="15">
        <f t="shared" si="1481"/>
        <v>14</v>
      </c>
      <c r="I7289" s="93">
        <v>124.16</v>
      </c>
      <c r="J7289">
        <f t="shared" si="1469"/>
        <v>0.69752808988764048</v>
      </c>
      <c r="K7289" s="4">
        <v>23.11</v>
      </c>
      <c r="L7289" s="4">
        <v>20.62</v>
      </c>
      <c r="M7289" s="16">
        <f t="shared" si="1470"/>
        <v>2.5601791999999999</v>
      </c>
      <c r="N7289">
        <f t="shared" si="1471"/>
        <v>0</v>
      </c>
      <c r="O7289">
        <f t="shared" si="1472"/>
        <v>1</v>
      </c>
      <c r="P7289" s="63">
        <f t="shared" si="1473"/>
        <v>0</v>
      </c>
    </row>
    <row r="7290" spans="1:16" x14ac:dyDescent="0.3">
      <c r="A7290">
        <f t="shared" si="1474"/>
        <v>2019</v>
      </c>
      <c r="B7290">
        <f t="shared" si="1475"/>
        <v>7</v>
      </c>
      <c r="C7290">
        <f t="shared" si="1476"/>
        <v>1</v>
      </c>
      <c r="D7290">
        <f t="shared" si="1477"/>
        <v>1</v>
      </c>
      <c r="E7290" t="str">
        <f t="shared" si="1478"/>
        <v>OFF</v>
      </c>
      <c r="F7290" s="13">
        <f t="shared" si="1480"/>
        <v>43647</v>
      </c>
      <c r="G7290" s="14" t="str">
        <f t="shared" si="1479"/>
        <v>Avg of 4 NM Projects</v>
      </c>
      <c r="H7290" s="15">
        <f t="shared" si="1481"/>
        <v>15</v>
      </c>
      <c r="I7290" s="93">
        <v>122.88000000000001</v>
      </c>
      <c r="J7290">
        <f t="shared" si="1469"/>
        <v>0.69033707865168548</v>
      </c>
      <c r="K7290" s="4">
        <v>25.92</v>
      </c>
      <c r="L7290" s="4">
        <v>20.67</v>
      </c>
      <c r="M7290" s="16">
        <f t="shared" si="1470"/>
        <v>2.5399296000000002</v>
      </c>
      <c r="N7290">
        <f t="shared" si="1471"/>
        <v>0</v>
      </c>
      <c r="O7290">
        <f t="shared" si="1472"/>
        <v>1</v>
      </c>
      <c r="P7290" s="63">
        <f t="shared" si="1473"/>
        <v>0</v>
      </c>
    </row>
    <row r="7291" spans="1:16" x14ac:dyDescent="0.3">
      <c r="A7291">
        <f t="shared" si="1474"/>
        <v>2019</v>
      </c>
      <c r="B7291">
        <f t="shared" si="1475"/>
        <v>7</v>
      </c>
      <c r="C7291">
        <f t="shared" si="1476"/>
        <v>1</v>
      </c>
      <c r="D7291">
        <f t="shared" si="1477"/>
        <v>1</v>
      </c>
      <c r="E7291" t="str">
        <f t="shared" si="1478"/>
        <v>OFF</v>
      </c>
      <c r="F7291" s="13">
        <f t="shared" si="1480"/>
        <v>43647</v>
      </c>
      <c r="G7291" s="14" t="str">
        <f t="shared" si="1479"/>
        <v>Avg of 4 NM Projects</v>
      </c>
      <c r="H7291" s="15">
        <f t="shared" si="1481"/>
        <v>16</v>
      </c>
      <c r="I7291" s="93">
        <v>118.13999999999999</v>
      </c>
      <c r="J7291">
        <f t="shared" si="1469"/>
        <v>0.6637078651685393</v>
      </c>
      <c r="K7291" s="4">
        <v>30.06</v>
      </c>
      <c r="L7291" s="4">
        <v>23.39</v>
      </c>
      <c r="M7291" s="16">
        <f t="shared" si="1470"/>
        <v>2.7632945999999996</v>
      </c>
      <c r="N7291">
        <f t="shared" si="1471"/>
        <v>0</v>
      </c>
      <c r="O7291">
        <f t="shared" si="1472"/>
        <v>1</v>
      </c>
      <c r="P7291" s="63">
        <f t="shared" si="1473"/>
        <v>0</v>
      </c>
    </row>
    <row r="7292" spans="1:16" x14ac:dyDescent="0.3">
      <c r="A7292">
        <f t="shared" si="1474"/>
        <v>2019</v>
      </c>
      <c r="B7292">
        <f t="shared" si="1475"/>
        <v>7</v>
      </c>
      <c r="C7292">
        <f t="shared" si="1476"/>
        <v>1</v>
      </c>
      <c r="D7292">
        <f t="shared" si="1477"/>
        <v>1</v>
      </c>
      <c r="E7292" t="str">
        <f t="shared" si="1478"/>
        <v>OFF</v>
      </c>
      <c r="F7292" s="13">
        <f t="shared" si="1480"/>
        <v>43647</v>
      </c>
      <c r="G7292" s="14" t="str">
        <f t="shared" si="1479"/>
        <v>Avg of 4 NM Projects</v>
      </c>
      <c r="H7292" s="15">
        <f t="shared" si="1481"/>
        <v>17</v>
      </c>
      <c r="I7292" s="93">
        <v>94.465000000000003</v>
      </c>
      <c r="J7292">
        <f t="shared" si="1469"/>
        <v>0.53070224719101122</v>
      </c>
      <c r="K7292" s="4">
        <v>34.64</v>
      </c>
      <c r="L7292" s="4">
        <v>25.43</v>
      </c>
      <c r="M7292" s="16">
        <f t="shared" si="1470"/>
        <v>2.40224495</v>
      </c>
      <c r="N7292">
        <f t="shared" si="1471"/>
        <v>0</v>
      </c>
      <c r="O7292">
        <f t="shared" si="1472"/>
        <v>1</v>
      </c>
      <c r="P7292" s="63">
        <f t="shared" si="1473"/>
        <v>0</v>
      </c>
    </row>
    <row r="7293" spans="1:16" x14ac:dyDescent="0.3">
      <c r="A7293">
        <f t="shared" si="1474"/>
        <v>2019</v>
      </c>
      <c r="B7293">
        <f t="shared" si="1475"/>
        <v>7</v>
      </c>
      <c r="C7293">
        <f t="shared" si="1476"/>
        <v>1</v>
      </c>
      <c r="D7293">
        <f t="shared" si="1477"/>
        <v>1</v>
      </c>
      <c r="E7293" t="str">
        <f t="shared" si="1478"/>
        <v>OFF</v>
      </c>
      <c r="F7293" s="13">
        <f t="shared" si="1480"/>
        <v>43647</v>
      </c>
      <c r="G7293" s="14" t="str">
        <f t="shared" si="1479"/>
        <v>Avg of 4 NM Projects</v>
      </c>
      <c r="H7293" s="15">
        <f t="shared" si="1481"/>
        <v>18</v>
      </c>
      <c r="I7293" s="93">
        <v>68.739999999999995</v>
      </c>
      <c r="J7293">
        <f t="shared" si="1469"/>
        <v>0.38617977528089886</v>
      </c>
      <c r="K7293" s="4">
        <v>36.130000000000003</v>
      </c>
      <c r="L7293" s="4">
        <v>30.5</v>
      </c>
      <c r="M7293" s="16">
        <f t="shared" si="1470"/>
        <v>2.0965699999999998</v>
      </c>
      <c r="N7293">
        <f t="shared" si="1471"/>
        <v>0</v>
      </c>
      <c r="O7293">
        <f t="shared" si="1472"/>
        <v>0</v>
      </c>
      <c r="P7293" s="63">
        <f t="shared" si="1473"/>
        <v>0</v>
      </c>
    </row>
    <row r="7294" spans="1:16" x14ac:dyDescent="0.3">
      <c r="A7294">
        <f t="shared" si="1474"/>
        <v>2019</v>
      </c>
      <c r="B7294">
        <f t="shared" si="1475"/>
        <v>7</v>
      </c>
      <c r="C7294">
        <f t="shared" si="1476"/>
        <v>1</v>
      </c>
      <c r="D7294">
        <f t="shared" si="1477"/>
        <v>1</v>
      </c>
      <c r="E7294" t="str">
        <f t="shared" si="1478"/>
        <v>OFF</v>
      </c>
      <c r="F7294" s="13">
        <f t="shared" si="1480"/>
        <v>43647</v>
      </c>
      <c r="G7294" s="14" t="str">
        <f t="shared" si="1479"/>
        <v>Avg of 4 NM Projects</v>
      </c>
      <c r="H7294" s="15">
        <f t="shared" si="1481"/>
        <v>19</v>
      </c>
      <c r="I7294" s="93">
        <v>33.795000000000002</v>
      </c>
      <c r="J7294">
        <f t="shared" si="1469"/>
        <v>0.18985955056179776</v>
      </c>
      <c r="K7294" s="4">
        <v>30.4</v>
      </c>
      <c r="L7294" s="4">
        <v>29.14</v>
      </c>
      <c r="M7294" s="16">
        <f t="shared" si="1470"/>
        <v>0.98478630000000011</v>
      </c>
      <c r="N7294">
        <f t="shared" si="1471"/>
        <v>0</v>
      </c>
      <c r="O7294">
        <f t="shared" si="1472"/>
        <v>0</v>
      </c>
      <c r="P7294" s="63">
        <f t="shared" si="1473"/>
        <v>0</v>
      </c>
    </row>
    <row r="7295" spans="1:16" x14ac:dyDescent="0.3">
      <c r="A7295">
        <f t="shared" si="1474"/>
        <v>2019</v>
      </c>
      <c r="B7295">
        <f t="shared" si="1475"/>
        <v>7</v>
      </c>
      <c r="C7295">
        <f t="shared" si="1476"/>
        <v>1</v>
      </c>
      <c r="D7295">
        <f t="shared" si="1477"/>
        <v>1</v>
      </c>
      <c r="E7295" t="str">
        <f t="shared" si="1478"/>
        <v>OFF</v>
      </c>
      <c r="F7295" s="13">
        <f t="shared" si="1480"/>
        <v>43647</v>
      </c>
      <c r="G7295" s="14" t="str">
        <f t="shared" si="1479"/>
        <v>Avg of 4 NM Projects</v>
      </c>
      <c r="H7295" s="15">
        <f t="shared" si="1481"/>
        <v>20</v>
      </c>
      <c r="I7295" s="93">
        <v>10.24</v>
      </c>
      <c r="J7295">
        <f t="shared" si="1469"/>
        <v>5.7528089887640452E-2</v>
      </c>
      <c r="K7295" s="4">
        <v>30</v>
      </c>
      <c r="L7295" s="4">
        <v>30.05</v>
      </c>
      <c r="M7295" s="16">
        <f t="shared" si="1470"/>
        <v>0.30771199999999999</v>
      </c>
      <c r="N7295">
        <f t="shared" si="1471"/>
        <v>0</v>
      </c>
      <c r="O7295">
        <f t="shared" si="1472"/>
        <v>0</v>
      </c>
      <c r="P7295" s="63">
        <f t="shared" si="1473"/>
        <v>0</v>
      </c>
    </row>
    <row r="7296" spans="1:16" x14ac:dyDescent="0.3">
      <c r="A7296">
        <f t="shared" si="1474"/>
        <v>2019</v>
      </c>
      <c r="B7296">
        <f t="shared" si="1475"/>
        <v>7</v>
      </c>
      <c r="C7296">
        <f t="shared" si="1476"/>
        <v>1</v>
      </c>
      <c r="D7296">
        <f t="shared" si="1477"/>
        <v>1</v>
      </c>
      <c r="E7296" t="str">
        <f t="shared" si="1478"/>
        <v>OFF</v>
      </c>
      <c r="F7296" s="13">
        <f t="shared" si="1480"/>
        <v>43647</v>
      </c>
      <c r="G7296" s="14" t="str">
        <f t="shared" si="1479"/>
        <v>Avg of 4 NM Projects</v>
      </c>
      <c r="H7296" s="15">
        <f t="shared" si="1481"/>
        <v>21</v>
      </c>
      <c r="I7296" s="93">
        <v>0.64500000000000002</v>
      </c>
      <c r="J7296">
        <f t="shared" si="1469"/>
        <v>3.6235955056179775E-3</v>
      </c>
      <c r="K7296" s="4">
        <v>30.29</v>
      </c>
      <c r="L7296" s="4">
        <v>29.73</v>
      </c>
      <c r="M7296" s="16">
        <f t="shared" si="1470"/>
        <v>1.9175850000000001E-2</v>
      </c>
      <c r="N7296">
        <f t="shared" si="1471"/>
        <v>0</v>
      </c>
      <c r="O7296">
        <f t="shared" si="1472"/>
        <v>0</v>
      </c>
      <c r="P7296" s="63">
        <f t="shared" si="1473"/>
        <v>0</v>
      </c>
    </row>
    <row r="7297" spans="1:18" x14ac:dyDescent="0.3">
      <c r="A7297">
        <f t="shared" si="1474"/>
        <v>2019</v>
      </c>
      <c r="B7297">
        <f t="shared" si="1475"/>
        <v>7</v>
      </c>
      <c r="C7297">
        <f t="shared" si="1476"/>
        <v>1</v>
      </c>
      <c r="D7297">
        <f t="shared" si="1477"/>
        <v>1</v>
      </c>
      <c r="E7297" t="str">
        <f t="shared" si="1478"/>
        <v>OFF</v>
      </c>
      <c r="F7297" s="13">
        <f t="shared" si="1480"/>
        <v>43647</v>
      </c>
      <c r="G7297" s="14" t="str">
        <f t="shared" si="1479"/>
        <v>Avg of 4 NM Projects</v>
      </c>
      <c r="H7297" s="15">
        <f t="shared" si="1481"/>
        <v>22</v>
      </c>
      <c r="I7297" s="93">
        <v>-0.26</v>
      </c>
      <c r="J7297">
        <f t="shared" si="1469"/>
        <v>-1.4606741573033708E-3</v>
      </c>
      <c r="K7297" s="4">
        <v>25.75</v>
      </c>
      <c r="L7297" s="4">
        <v>24.25</v>
      </c>
      <c r="M7297" s="16">
        <f t="shared" si="1470"/>
        <v>-6.3050000000000007E-3</v>
      </c>
      <c r="N7297">
        <f t="shared" si="1471"/>
        <v>0</v>
      </c>
      <c r="O7297">
        <f t="shared" si="1472"/>
        <v>0</v>
      </c>
      <c r="P7297" s="63">
        <f t="shared" si="1473"/>
        <v>0</v>
      </c>
    </row>
    <row r="7298" spans="1:18" x14ac:dyDescent="0.3">
      <c r="A7298">
        <f t="shared" si="1474"/>
        <v>2019</v>
      </c>
      <c r="B7298">
        <f t="shared" si="1475"/>
        <v>7</v>
      </c>
      <c r="C7298">
        <f t="shared" si="1476"/>
        <v>1</v>
      </c>
      <c r="D7298">
        <f t="shared" si="1477"/>
        <v>1</v>
      </c>
      <c r="E7298" t="str">
        <f t="shared" si="1478"/>
        <v>OFF</v>
      </c>
      <c r="F7298" s="13">
        <f t="shared" si="1480"/>
        <v>43647</v>
      </c>
      <c r="G7298" s="14" t="str">
        <f t="shared" si="1479"/>
        <v>Avg of 4 NM Projects</v>
      </c>
      <c r="H7298" s="15">
        <f t="shared" si="1481"/>
        <v>23</v>
      </c>
      <c r="I7298" s="93">
        <v>0</v>
      </c>
      <c r="J7298">
        <f t="shared" si="1469"/>
        <v>0</v>
      </c>
      <c r="K7298" s="4">
        <v>21.35</v>
      </c>
      <c r="L7298" s="4">
        <v>21.19</v>
      </c>
      <c r="M7298" s="16">
        <f t="shared" si="1470"/>
        <v>0</v>
      </c>
      <c r="N7298">
        <f t="shared" si="1471"/>
        <v>1</v>
      </c>
      <c r="O7298">
        <f t="shared" si="1472"/>
        <v>0</v>
      </c>
      <c r="P7298" s="63">
        <f t="shared" si="1473"/>
        <v>0</v>
      </c>
    </row>
    <row r="7299" spans="1:18" x14ac:dyDescent="0.3">
      <c r="A7299">
        <f t="shared" si="1474"/>
        <v>2019</v>
      </c>
      <c r="B7299">
        <f t="shared" si="1475"/>
        <v>7</v>
      </c>
      <c r="C7299">
        <f t="shared" si="1476"/>
        <v>1</v>
      </c>
      <c r="D7299">
        <f t="shared" si="1477"/>
        <v>1</v>
      </c>
      <c r="E7299" t="str">
        <f t="shared" si="1478"/>
        <v>OFF</v>
      </c>
      <c r="F7299" s="13">
        <f t="shared" si="1480"/>
        <v>43647</v>
      </c>
      <c r="G7299" s="14" t="str">
        <f t="shared" si="1479"/>
        <v>Avg of 4 NM Projects</v>
      </c>
      <c r="H7299" s="15">
        <f t="shared" si="1481"/>
        <v>24</v>
      </c>
      <c r="I7299" s="93">
        <v>-0.13</v>
      </c>
      <c r="J7299">
        <f t="shared" si="1469"/>
        <v>-7.3033707865168538E-4</v>
      </c>
      <c r="K7299" s="4">
        <v>22.84</v>
      </c>
      <c r="L7299" s="4">
        <v>35.11</v>
      </c>
      <c r="M7299" s="16">
        <f t="shared" si="1470"/>
        <v>-4.5643000000000003E-3</v>
      </c>
      <c r="N7299">
        <f t="shared" si="1471"/>
        <v>0</v>
      </c>
      <c r="O7299">
        <f t="shared" si="1472"/>
        <v>0</v>
      </c>
      <c r="P7299" s="63">
        <f t="shared" si="1473"/>
        <v>0</v>
      </c>
    </row>
    <row r="7300" spans="1:18" x14ac:dyDescent="0.3">
      <c r="A7300">
        <f t="shared" si="1474"/>
        <v>2019</v>
      </c>
      <c r="B7300">
        <f t="shared" si="1475"/>
        <v>7</v>
      </c>
      <c r="C7300">
        <f t="shared" si="1476"/>
        <v>2</v>
      </c>
      <c r="D7300">
        <f t="shared" si="1477"/>
        <v>2</v>
      </c>
      <c r="E7300" t="str">
        <f t="shared" si="1478"/>
        <v>OFF</v>
      </c>
      <c r="F7300" s="13">
        <f t="shared" si="1480"/>
        <v>43648</v>
      </c>
      <c r="G7300" s="14" t="str">
        <f t="shared" si="1479"/>
        <v>Avg of 4 NM Projects</v>
      </c>
      <c r="H7300" s="15">
        <f t="shared" si="1481"/>
        <v>1</v>
      </c>
      <c r="I7300" s="93">
        <v>-0.13</v>
      </c>
      <c r="J7300">
        <f t="shared" ref="J7300:J7363" si="1482">+I7300/$I$1</f>
        <v>-7.3033707865168538E-4</v>
      </c>
      <c r="K7300" s="4">
        <v>20.78</v>
      </c>
      <c r="L7300" s="4">
        <v>20.48</v>
      </c>
      <c r="M7300" s="16">
        <f t="shared" ref="M7300:M7363" si="1483">+L7300*I7300/1000</f>
        <v>-2.6624000000000005E-3</v>
      </c>
      <c r="N7300">
        <f t="shared" ref="N7300:N7363" si="1484">+IF(I7300=0,1,0)</f>
        <v>0</v>
      </c>
      <c r="O7300">
        <f t="shared" ref="O7300:O7363" si="1485">+IF(I7300&gt;=0.5*$I$1,1,0)</f>
        <v>0</v>
      </c>
      <c r="P7300" s="63">
        <f t="shared" ref="P7300:P7363" si="1486">+IF(I7300&gt;MAX(I$3652:I$5859),1,0)</f>
        <v>0</v>
      </c>
      <c r="Q7300" s="34"/>
      <c r="R7300" s="34"/>
    </row>
    <row r="7301" spans="1:18" x14ac:dyDescent="0.3">
      <c r="A7301">
        <f t="shared" ref="A7301:A7364" si="1487">YEAR(F7301)</f>
        <v>2019</v>
      </c>
      <c r="B7301">
        <f t="shared" ref="B7301:B7364" si="1488">+MONTH(F7301)</f>
        <v>7</v>
      </c>
      <c r="C7301">
        <f t="shared" ref="C7301:C7364" si="1489">+DAY(F7301)</f>
        <v>2</v>
      </c>
      <c r="D7301">
        <f t="shared" ref="D7301:D7364" si="1490">WEEKDAY(C7301)</f>
        <v>2</v>
      </c>
      <c r="E7301" t="str">
        <f t="shared" ref="E7301:E7364" si="1491">IF(OR(D7301=1,D7301=7,H7301=1,H7301=2,H7301=3,H7301=4,H7301=5,H7301=6,H7301=7,H7301=24),"OFF","ON")</f>
        <v>OFF</v>
      </c>
      <c r="F7301" s="13">
        <f t="shared" si="1480"/>
        <v>43648</v>
      </c>
      <c r="G7301" s="14" t="str">
        <f t="shared" si="1479"/>
        <v>Avg of 4 NM Projects</v>
      </c>
      <c r="H7301" s="15">
        <f t="shared" si="1481"/>
        <v>2</v>
      </c>
      <c r="I7301" s="93">
        <v>-0.26</v>
      </c>
      <c r="J7301">
        <f t="shared" si="1482"/>
        <v>-1.4606741573033708E-3</v>
      </c>
      <c r="K7301" s="4">
        <v>17.809999999999999</v>
      </c>
      <c r="L7301" s="4">
        <v>17.23</v>
      </c>
      <c r="M7301" s="16">
        <f t="shared" si="1483"/>
        <v>-4.4797999999999999E-3</v>
      </c>
      <c r="N7301">
        <f t="shared" si="1484"/>
        <v>0</v>
      </c>
      <c r="O7301">
        <f t="shared" si="1485"/>
        <v>0</v>
      </c>
      <c r="P7301" s="63">
        <f t="shared" si="1486"/>
        <v>0</v>
      </c>
    </row>
    <row r="7302" spans="1:18" x14ac:dyDescent="0.3">
      <c r="A7302">
        <f t="shared" si="1487"/>
        <v>2019</v>
      </c>
      <c r="B7302">
        <f t="shared" si="1488"/>
        <v>7</v>
      </c>
      <c r="C7302">
        <f t="shared" si="1489"/>
        <v>2</v>
      </c>
      <c r="D7302">
        <f t="shared" si="1490"/>
        <v>2</v>
      </c>
      <c r="E7302" t="str">
        <f t="shared" si="1491"/>
        <v>OFF</v>
      </c>
      <c r="F7302" s="13">
        <f t="shared" si="1480"/>
        <v>43648</v>
      </c>
      <c r="G7302" s="14" t="str">
        <f t="shared" ref="G7302:G7365" si="1492">+G7301</f>
        <v>Avg of 4 NM Projects</v>
      </c>
      <c r="H7302" s="15">
        <f t="shared" si="1481"/>
        <v>3</v>
      </c>
      <c r="I7302" s="93">
        <v>0</v>
      </c>
      <c r="J7302">
        <f t="shared" si="1482"/>
        <v>0</v>
      </c>
      <c r="K7302" s="4">
        <v>16.420000000000002</v>
      </c>
      <c r="L7302" s="4">
        <v>16.399999999999999</v>
      </c>
      <c r="M7302" s="16">
        <f t="shared" si="1483"/>
        <v>0</v>
      </c>
      <c r="N7302">
        <f t="shared" si="1484"/>
        <v>1</v>
      </c>
      <c r="O7302">
        <f t="shared" si="1485"/>
        <v>0</v>
      </c>
      <c r="P7302" s="63">
        <f t="shared" si="1486"/>
        <v>0</v>
      </c>
    </row>
    <row r="7303" spans="1:18" x14ac:dyDescent="0.3">
      <c r="A7303">
        <f t="shared" si="1487"/>
        <v>2019</v>
      </c>
      <c r="B7303">
        <f t="shared" si="1488"/>
        <v>7</v>
      </c>
      <c r="C7303">
        <f t="shared" si="1489"/>
        <v>2</v>
      </c>
      <c r="D7303">
        <f t="shared" si="1490"/>
        <v>2</v>
      </c>
      <c r="E7303" t="str">
        <f t="shared" si="1491"/>
        <v>OFF</v>
      </c>
      <c r="F7303" s="13">
        <f t="shared" si="1480"/>
        <v>43648</v>
      </c>
      <c r="G7303" s="14" t="str">
        <f t="shared" si="1492"/>
        <v>Avg of 4 NM Projects</v>
      </c>
      <c r="H7303" s="15">
        <f t="shared" si="1481"/>
        <v>4</v>
      </c>
      <c r="I7303" s="93">
        <v>0</v>
      </c>
      <c r="J7303">
        <f t="shared" si="1482"/>
        <v>0</v>
      </c>
      <c r="K7303" s="4">
        <v>15.83</v>
      </c>
      <c r="L7303" s="4">
        <v>16.329999999999998</v>
      </c>
      <c r="M7303" s="16">
        <f t="shared" si="1483"/>
        <v>0</v>
      </c>
      <c r="N7303">
        <f t="shared" si="1484"/>
        <v>1</v>
      </c>
      <c r="O7303">
        <f t="shared" si="1485"/>
        <v>0</v>
      </c>
      <c r="P7303" s="63">
        <f t="shared" si="1486"/>
        <v>0</v>
      </c>
    </row>
    <row r="7304" spans="1:18" x14ac:dyDescent="0.3">
      <c r="A7304">
        <f t="shared" si="1487"/>
        <v>2019</v>
      </c>
      <c r="B7304">
        <f t="shared" si="1488"/>
        <v>7</v>
      </c>
      <c r="C7304">
        <f t="shared" si="1489"/>
        <v>2</v>
      </c>
      <c r="D7304">
        <f t="shared" si="1490"/>
        <v>2</v>
      </c>
      <c r="E7304" t="str">
        <f t="shared" si="1491"/>
        <v>OFF</v>
      </c>
      <c r="F7304" s="13">
        <f t="shared" si="1480"/>
        <v>43648</v>
      </c>
      <c r="G7304" s="14" t="str">
        <f t="shared" si="1492"/>
        <v>Avg of 4 NM Projects</v>
      </c>
      <c r="H7304" s="15">
        <f t="shared" si="1481"/>
        <v>5</v>
      </c>
      <c r="I7304" s="93">
        <v>-0.13</v>
      </c>
      <c r="J7304">
        <f t="shared" si="1482"/>
        <v>-7.3033707865168538E-4</v>
      </c>
      <c r="K7304" s="4">
        <v>16.04</v>
      </c>
      <c r="L7304" s="4">
        <v>16.5</v>
      </c>
      <c r="M7304" s="16">
        <f t="shared" si="1483"/>
        <v>-2.1450000000000002E-3</v>
      </c>
      <c r="N7304">
        <f t="shared" si="1484"/>
        <v>0</v>
      </c>
      <c r="O7304">
        <f t="shared" si="1485"/>
        <v>0</v>
      </c>
      <c r="P7304" s="63">
        <f t="shared" si="1486"/>
        <v>0</v>
      </c>
    </row>
    <row r="7305" spans="1:18" x14ac:dyDescent="0.3">
      <c r="A7305">
        <f t="shared" si="1487"/>
        <v>2019</v>
      </c>
      <c r="B7305">
        <f t="shared" si="1488"/>
        <v>7</v>
      </c>
      <c r="C7305">
        <f t="shared" si="1489"/>
        <v>2</v>
      </c>
      <c r="D7305">
        <f t="shared" si="1490"/>
        <v>2</v>
      </c>
      <c r="E7305" t="str">
        <f t="shared" si="1491"/>
        <v>OFF</v>
      </c>
      <c r="F7305" s="13">
        <f t="shared" si="1480"/>
        <v>43648</v>
      </c>
      <c r="G7305" s="14" t="str">
        <f t="shared" si="1492"/>
        <v>Avg of 4 NM Projects</v>
      </c>
      <c r="H7305" s="15">
        <f t="shared" si="1481"/>
        <v>6</v>
      </c>
      <c r="I7305" s="93">
        <v>0.39</v>
      </c>
      <c r="J7305">
        <f t="shared" si="1482"/>
        <v>2.1910112359550564E-3</v>
      </c>
      <c r="K7305" s="4">
        <v>17.28</v>
      </c>
      <c r="L7305" s="4">
        <v>17.03</v>
      </c>
      <c r="M7305" s="16">
        <f t="shared" si="1483"/>
        <v>6.6417000000000012E-3</v>
      </c>
      <c r="N7305">
        <f t="shared" si="1484"/>
        <v>0</v>
      </c>
      <c r="O7305">
        <f t="shared" si="1485"/>
        <v>0</v>
      </c>
      <c r="P7305" s="63">
        <f t="shared" si="1486"/>
        <v>0</v>
      </c>
    </row>
    <row r="7306" spans="1:18" x14ac:dyDescent="0.3">
      <c r="A7306">
        <f t="shared" si="1487"/>
        <v>2019</v>
      </c>
      <c r="B7306">
        <f t="shared" si="1488"/>
        <v>7</v>
      </c>
      <c r="C7306">
        <f t="shared" si="1489"/>
        <v>2</v>
      </c>
      <c r="D7306">
        <f t="shared" si="1490"/>
        <v>2</v>
      </c>
      <c r="E7306" t="str">
        <f t="shared" si="1491"/>
        <v>OFF</v>
      </c>
      <c r="F7306" s="13">
        <f t="shared" si="1480"/>
        <v>43648</v>
      </c>
      <c r="G7306" s="14" t="str">
        <f t="shared" si="1492"/>
        <v>Avg of 4 NM Projects</v>
      </c>
      <c r="H7306" s="15">
        <f t="shared" si="1481"/>
        <v>7</v>
      </c>
      <c r="I7306" s="93">
        <v>11.899999999999999</v>
      </c>
      <c r="J7306">
        <f t="shared" si="1482"/>
        <v>6.6853932584269651E-2</v>
      </c>
      <c r="K7306" s="4">
        <v>21.9</v>
      </c>
      <c r="L7306" s="4">
        <v>18.05</v>
      </c>
      <c r="M7306" s="16">
        <f t="shared" si="1483"/>
        <v>0.21479499999999999</v>
      </c>
      <c r="N7306">
        <f t="shared" si="1484"/>
        <v>0</v>
      </c>
      <c r="O7306">
        <f t="shared" si="1485"/>
        <v>0</v>
      </c>
      <c r="P7306" s="63">
        <f t="shared" si="1486"/>
        <v>0</v>
      </c>
    </row>
    <row r="7307" spans="1:18" x14ac:dyDescent="0.3">
      <c r="A7307">
        <f t="shared" si="1487"/>
        <v>2019</v>
      </c>
      <c r="B7307">
        <f t="shared" si="1488"/>
        <v>7</v>
      </c>
      <c r="C7307">
        <f t="shared" si="1489"/>
        <v>2</v>
      </c>
      <c r="D7307">
        <f t="shared" si="1490"/>
        <v>2</v>
      </c>
      <c r="E7307" t="str">
        <f t="shared" si="1491"/>
        <v>ON</v>
      </c>
      <c r="F7307" s="13">
        <f t="shared" si="1480"/>
        <v>43648</v>
      </c>
      <c r="G7307" s="14" t="str">
        <f t="shared" si="1492"/>
        <v>Avg of 4 NM Projects</v>
      </c>
      <c r="H7307" s="15">
        <f t="shared" si="1481"/>
        <v>8</v>
      </c>
      <c r="I7307" s="93">
        <v>50.685000000000002</v>
      </c>
      <c r="J7307">
        <f t="shared" si="1482"/>
        <v>0.28474719101123597</v>
      </c>
      <c r="K7307" s="4">
        <v>21.34</v>
      </c>
      <c r="L7307" s="4">
        <v>18.350000000000001</v>
      </c>
      <c r="M7307" s="16">
        <f t="shared" si="1483"/>
        <v>0.93006975000000014</v>
      </c>
      <c r="N7307">
        <f t="shared" si="1484"/>
        <v>0</v>
      </c>
      <c r="O7307">
        <f t="shared" si="1485"/>
        <v>0</v>
      </c>
      <c r="P7307" s="63">
        <f t="shared" si="1486"/>
        <v>0</v>
      </c>
    </row>
    <row r="7308" spans="1:18" x14ac:dyDescent="0.3">
      <c r="A7308">
        <f t="shared" si="1487"/>
        <v>2019</v>
      </c>
      <c r="B7308">
        <f t="shared" si="1488"/>
        <v>7</v>
      </c>
      <c r="C7308">
        <f t="shared" si="1489"/>
        <v>2</v>
      </c>
      <c r="D7308">
        <f t="shared" si="1490"/>
        <v>2</v>
      </c>
      <c r="E7308" t="str">
        <f t="shared" si="1491"/>
        <v>ON</v>
      </c>
      <c r="F7308" s="13">
        <f t="shared" si="1480"/>
        <v>43648</v>
      </c>
      <c r="G7308" s="14" t="str">
        <f t="shared" si="1492"/>
        <v>Avg of 4 NM Projects</v>
      </c>
      <c r="H7308" s="15">
        <f t="shared" si="1481"/>
        <v>9</v>
      </c>
      <c r="I7308" s="93">
        <v>81.155000000000001</v>
      </c>
      <c r="J7308">
        <f t="shared" si="1482"/>
        <v>0.45592696629213486</v>
      </c>
      <c r="K7308" s="4">
        <v>20.399999999999999</v>
      </c>
      <c r="L7308" s="4">
        <v>18.96</v>
      </c>
      <c r="M7308" s="16">
        <f t="shared" si="1483"/>
        <v>1.5386988000000001</v>
      </c>
      <c r="N7308">
        <f t="shared" si="1484"/>
        <v>0</v>
      </c>
      <c r="O7308">
        <f t="shared" si="1485"/>
        <v>0</v>
      </c>
      <c r="P7308" s="63">
        <f t="shared" si="1486"/>
        <v>0</v>
      </c>
    </row>
    <row r="7309" spans="1:18" x14ac:dyDescent="0.3">
      <c r="A7309">
        <f t="shared" si="1487"/>
        <v>2019</v>
      </c>
      <c r="B7309">
        <f t="shared" si="1488"/>
        <v>7</v>
      </c>
      <c r="C7309">
        <f t="shared" si="1489"/>
        <v>2</v>
      </c>
      <c r="D7309">
        <f t="shared" si="1490"/>
        <v>2</v>
      </c>
      <c r="E7309" t="str">
        <f t="shared" si="1491"/>
        <v>ON</v>
      </c>
      <c r="F7309" s="13">
        <f t="shared" si="1480"/>
        <v>43648</v>
      </c>
      <c r="G7309" s="14" t="str">
        <f t="shared" si="1492"/>
        <v>Avg of 4 NM Projects</v>
      </c>
      <c r="H7309" s="15">
        <f t="shared" si="1481"/>
        <v>10</v>
      </c>
      <c r="I7309" s="93">
        <v>112.895</v>
      </c>
      <c r="J7309">
        <f t="shared" si="1482"/>
        <v>0.63424157303370787</v>
      </c>
      <c r="K7309" s="4">
        <v>21.9</v>
      </c>
      <c r="L7309" s="4">
        <v>19.670000000000002</v>
      </c>
      <c r="M7309" s="16">
        <f t="shared" si="1483"/>
        <v>2.2206446500000001</v>
      </c>
      <c r="N7309">
        <f t="shared" si="1484"/>
        <v>0</v>
      </c>
      <c r="O7309">
        <f t="shared" si="1485"/>
        <v>1</v>
      </c>
      <c r="P7309" s="63">
        <f t="shared" si="1486"/>
        <v>0</v>
      </c>
    </row>
    <row r="7310" spans="1:18" x14ac:dyDescent="0.3">
      <c r="A7310">
        <f t="shared" si="1487"/>
        <v>2019</v>
      </c>
      <c r="B7310">
        <f t="shared" si="1488"/>
        <v>7</v>
      </c>
      <c r="C7310">
        <f t="shared" si="1489"/>
        <v>2</v>
      </c>
      <c r="D7310">
        <f t="shared" si="1490"/>
        <v>2</v>
      </c>
      <c r="E7310" t="str">
        <f t="shared" si="1491"/>
        <v>ON</v>
      </c>
      <c r="F7310" s="13">
        <f t="shared" si="1480"/>
        <v>43648</v>
      </c>
      <c r="G7310" s="14" t="str">
        <f t="shared" si="1492"/>
        <v>Avg of 4 NM Projects</v>
      </c>
      <c r="H7310" s="15">
        <f t="shared" si="1481"/>
        <v>11</v>
      </c>
      <c r="I7310" s="93">
        <v>128.13</v>
      </c>
      <c r="J7310">
        <f t="shared" si="1482"/>
        <v>0.71983146067415726</v>
      </c>
      <c r="K7310" s="4">
        <v>25.28</v>
      </c>
      <c r="L7310" s="4">
        <v>21.05</v>
      </c>
      <c r="M7310" s="16">
        <f t="shared" si="1483"/>
        <v>2.6971365</v>
      </c>
      <c r="N7310">
        <f t="shared" si="1484"/>
        <v>0</v>
      </c>
      <c r="O7310">
        <f t="shared" si="1485"/>
        <v>1</v>
      </c>
      <c r="P7310" s="63">
        <f t="shared" si="1486"/>
        <v>0</v>
      </c>
    </row>
    <row r="7311" spans="1:18" x14ac:dyDescent="0.3">
      <c r="A7311">
        <f t="shared" si="1487"/>
        <v>2019</v>
      </c>
      <c r="B7311">
        <f t="shared" si="1488"/>
        <v>7</v>
      </c>
      <c r="C7311">
        <f t="shared" si="1489"/>
        <v>2</v>
      </c>
      <c r="D7311">
        <f t="shared" si="1490"/>
        <v>2</v>
      </c>
      <c r="E7311" t="str">
        <f t="shared" si="1491"/>
        <v>ON</v>
      </c>
      <c r="F7311" s="13">
        <f t="shared" si="1480"/>
        <v>43648</v>
      </c>
      <c r="G7311" s="14" t="str">
        <f t="shared" si="1492"/>
        <v>Avg of 4 NM Projects</v>
      </c>
      <c r="H7311" s="15">
        <f t="shared" si="1481"/>
        <v>12</v>
      </c>
      <c r="I7311" s="93">
        <v>132.86000000000001</v>
      </c>
      <c r="J7311">
        <f t="shared" si="1482"/>
        <v>0.7464044943820225</v>
      </c>
      <c r="K7311" s="4">
        <v>25.9</v>
      </c>
      <c r="L7311" s="4">
        <v>23.51</v>
      </c>
      <c r="M7311" s="16">
        <f t="shared" si="1483"/>
        <v>3.1235386000000003</v>
      </c>
      <c r="N7311">
        <f t="shared" si="1484"/>
        <v>0</v>
      </c>
      <c r="O7311">
        <f t="shared" si="1485"/>
        <v>1</v>
      </c>
      <c r="P7311" s="63">
        <f t="shared" si="1486"/>
        <v>0</v>
      </c>
    </row>
    <row r="7312" spans="1:18" x14ac:dyDescent="0.3">
      <c r="A7312">
        <f t="shared" si="1487"/>
        <v>2019</v>
      </c>
      <c r="B7312">
        <f t="shared" si="1488"/>
        <v>7</v>
      </c>
      <c r="C7312">
        <f t="shared" si="1489"/>
        <v>2</v>
      </c>
      <c r="D7312">
        <f t="shared" si="1490"/>
        <v>2</v>
      </c>
      <c r="E7312" t="str">
        <f t="shared" si="1491"/>
        <v>ON</v>
      </c>
      <c r="F7312" s="13">
        <f t="shared" si="1480"/>
        <v>43648</v>
      </c>
      <c r="G7312" s="14" t="str">
        <f t="shared" si="1492"/>
        <v>Avg of 4 NM Projects</v>
      </c>
      <c r="H7312" s="15">
        <f t="shared" si="1481"/>
        <v>13</v>
      </c>
      <c r="I7312" s="93">
        <v>131.45500000000001</v>
      </c>
      <c r="J7312">
        <f t="shared" si="1482"/>
        <v>0.7385112359550563</v>
      </c>
      <c r="K7312" s="4">
        <v>27.38</v>
      </c>
      <c r="L7312" s="4">
        <v>21.21</v>
      </c>
      <c r="M7312" s="16">
        <f t="shared" si="1483"/>
        <v>2.7881605500000006</v>
      </c>
      <c r="N7312">
        <f t="shared" si="1484"/>
        <v>0</v>
      </c>
      <c r="O7312">
        <f t="shared" si="1485"/>
        <v>1</v>
      </c>
      <c r="P7312" s="63">
        <f t="shared" si="1486"/>
        <v>0</v>
      </c>
    </row>
    <row r="7313" spans="1:18" x14ac:dyDescent="0.3">
      <c r="A7313">
        <f t="shared" si="1487"/>
        <v>2019</v>
      </c>
      <c r="B7313">
        <f t="shared" si="1488"/>
        <v>7</v>
      </c>
      <c r="C7313">
        <f t="shared" si="1489"/>
        <v>2</v>
      </c>
      <c r="D7313">
        <f t="shared" si="1490"/>
        <v>2</v>
      </c>
      <c r="E7313" t="str">
        <f t="shared" si="1491"/>
        <v>ON</v>
      </c>
      <c r="F7313" s="13">
        <f t="shared" si="1480"/>
        <v>43648</v>
      </c>
      <c r="G7313" s="14" t="str">
        <f t="shared" si="1492"/>
        <v>Avg of 4 NM Projects</v>
      </c>
      <c r="H7313" s="15">
        <f t="shared" si="1481"/>
        <v>14</v>
      </c>
      <c r="I7313" s="93">
        <v>126.97499999999999</v>
      </c>
      <c r="J7313">
        <f t="shared" si="1482"/>
        <v>0.71334269662921346</v>
      </c>
      <c r="K7313" s="4">
        <v>30.7</v>
      </c>
      <c r="L7313" s="4">
        <v>20.2</v>
      </c>
      <c r="M7313" s="16">
        <f t="shared" si="1483"/>
        <v>2.5648949999999999</v>
      </c>
      <c r="N7313">
        <f t="shared" si="1484"/>
        <v>0</v>
      </c>
      <c r="O7313">
        <f t="shared" si="1485"/>
        <v>1</v>
      </c>
      <c r="P7313" s="63">
        <f t="shared" si="1486"/>
        <v>0</v>
      </c>
    </row>
    <row r="7314" spans="1:18" x14ac:dyDescent="0.3">
      <c r="A7314">
        <f t="shared" si="1487"/>
        <v>2019</v>
      </c>
      <c r="B7314">
        <f t="shared" si="1488"/>
        <v>7</v>
      </c>
      <c r="C7314">
        <f t="shared" si="1489"/>
        <v>2</v>
      </c>
      <c r="D7314">
        <f t="shared" si="1490"/>
        <v>2</v>
      </c>
      <c r="E7314" t="str">
        <f t="shared" si="1491"/>
        <v>ON</v>
      </c>
      <c r="F7314" s="13">
        <f t="shared" si="1480"/>
        <v>43648</v>
      </c>
      <c r="G7314" s="14" t="str">
        <f t="shared" si="1492"/>
        <v>Avg of 4 NM Projects</v>
      </c>
      <c r="H7314" s="15">
        <f t="shared" si="1481"/>
        <v>15</v>
      </c>
      <c r="I7314" s="93">
        <v>108.67</v>
      </c>
      <c r="J7314">
        <f t="shared" si="1482"/>
        <v>0.61050561797752811</v>
      </c>
      <c r="K7314" s="4">
        <v>33.64</v>
      </c>
      <c r="L7314" s="4">
        <v>19.309999999999999</v>
      </c>
      <c r="M7314" s="16">
        <f t="shared" si="1483"/>
        <v>2.0984177000000002</v>
      </c>
      <c r="N7314">
        <f t="shared" si="1484"/>
        <v>0</v>
      </c>
      <c r="O7314">
        <f t="shared" si="1485"/>
        <v>1</v>
      </c>
      <c r="P7314" s="63">
        <f t="shared" si="1486"/>
        <v>0</v>
      </c>
    </row>
    <row r="7315" spans="1:18" x14ac:dyDescent="0.3">
      <c r="A7315">
        <f t="shared" si="1487"/>
        <v>2019</v>
      </c>
      <c r="B7315">
        <f t="shared" si="1488"/>
        <v>7</v>
      </c>
      <c r="C7315">
        <f t="shared" si="1489"/>
        <v>2</v>
      </c>
      <c r="D7315">
        <f t="shared" si="1490"/>
        <v>2</v>
      </c>
      <c r="E7315" t="str">
        <f t="shared" si="1491"/>
        <v>ON</v>
      </c>
      <c r="F7315" s="13">
        <f t="shared" si="1480"/>
        <v>43648</v>
      </c>
      <c r="G7315" s="14" t="str">
        <f t="shared" si="1492"/>
        <v>Avg of 4 NM Projects</v>
      </c>
      <c r="H7315" s="15">
        <f t="shared" si="1481"/>
        <v>16</v>
      </c>
      <c r="I7315" s="93">
        <v>108.80499999999998</v>
      </c>
      <c r="J7315">
        <f t="shared" si="1482"/>
        <v>0.61126404494382014</v>
      </c>
      <c r="K7315" s="4">
        <v>36.53</v>
      </c>
      <c r="L7315" s="4">
        <v>19.13</v>
      </c>
      <c r="M7315" s="16">
        <f t="shared" si="1483"/>
        <v>2.0814396499999992</v>
      </c>
      <c r="N7315">
        <f t="shared" si="1484"/>
        <v>0</v>
      </c>
      <c r="O7315">
        <f t="shared" si="1485"/>
        <v>1</v>
      </c>
      <c r="P7315" s="63">
        <f t="shared" si="1486"/>
        <v>0</v>
      </c>
    </row>
    <row r="7316" spans="1:18" x14ac:dyDescent="0.3">
      <c r="A7316">
        <f t="shared" si="1487"/>
        <v>2019</v>
      </c>
      <c r="B7316">
        <f t="shared" si="1488"/>
        <v>7</v>
      </c>
      <c r="C7316">
        <f t="shared" si="1489"/>
        <v>2</v>
      </c>
      <c r="D7316">
        <f t="shared" si="1490"/>
        <v>2</v>
      </c>
      <c r="E7316" t="str">
        <f t="shared" si="1491"/>
        <v>ON</v>
      </c>
      <c r="F7316" s="13">
        <f t="shared" si="1480"/>
        <v>43648</v>
      </c>
      <c r="G7316" s="14" t="str">
        <f t="shared" si="1492"/>
        <v>Avg of 4 NM Projects</v>
      </c>
      <c r="H7316" s="15">
        <f t="shared" si="1481"/>
        <v>17</v>
      </c>
      <c r="I7316" s="93">
        <v>88.964999999999989</v>
      </c>
      <c r="J7316">
        <f t="shared" si="1482"/>
        <v>0.49980337078651682</v>
      </c>
      <c r="K7316" s="4">
        <v>38.44</v>
      </c>
      <c r="L7316" s="4">
        <v>22.05</v>
      </c>
      <c r="M7316" s="16">
        <f t="shared" si="1483"/>
        <v>1.9616782499999998</v>
      </c>
      <c r="N7316">
        <f t="shared" si="1484"/>
        <v>0</v>
      </c>
      <c r="O7316">
        <f t="shared" si="1485"/>
        <v>0</v>
      </c>
      <c r="P7316" s="63">
        <f t="shared" si="1486"/>
        <v>0</v>
      </c>
    </row>
    <row r="7317" spans="1:18" x14ac:dyDescent="0.3">
      <c r="A7317">
        <f t="shared" si="1487"/>
        <v>2019</v>
      </c>
      <c r="B7317">
        <f t="shared" si="1488"/>
        <v>7</v>
      </c>
      <c r="C7317">
        <f t="shared" si="1489"/>
        <v>2</v>
      </c>
      <c r="D7317">
        <f t="shared" si="1490"/>
        <v>2</v>
      </c>
      <c r="E7317" t="str">
        <f t="shared" si="1491"/>
        <v>ON</v>
      </c>
      <c r="F7317" s="13">
        <f t="shared" si="1480"/>
        <v>43648</v>
      </c>
      <c r="G7317" s="14" t="str">
        <f t="shared" si="1492"/>
        <v>Avg of 4 NM Projects</v>
      </c>
      <c r="H7317" s="15">
        <f t="shared" si="1481"/>
        <v>18</v>
      </c>
      <c r="I7317" s="93">
        <v>60.295000000000002</v>
      </c>
      <c r="J7317">
        <f t="shared" si="1482"/>
        <v>0.33873595505617976</v>
      </c>
      <c r="K7317" s="4">
        <v>39.69</v>
      </c>
      <c r="L7317" s="4">
        <v>23.17</v>
      </c>
      <c r="M7317" s="16">
        <f t="shared" si="1483"/>
        <v>1.3970351500000002</v>
      </c>
      <c r="N7317">
        <f t="shared" si="1484"/>
        <v>0</v>
      </c>
      <c r="O7317">
        <f t="shared" si="1485"/>
        <v>0</v>
      </c>
      <c r="P7317" s="63">
        <f t="shared" si="1486"/>
        <v>0</v>
      </c>
    </row>
    <row r="7318" spans="1:18" x14ac:dyDescent="0.3">
      <c r="A7318">
        <f t="shared" si="1487"/>
        <v>2019</v>
      </c>
      <c r="B7318">
        <f t="shared" si="1488"/>
        <v>7</v>
      </c>
      <c r="C7318">
        <f t="shared" si="1489"/>
        <v>2</v>
      </c>
      <c r="D7318">
        <f t="shared" si="1490"/>
        <v>2</v>
      </c>
      <c r="E7318" t="str">
        <f t="shared" si="1491"/>
        <v>ON</v>
      </c>
      <c r="F7318" s="13">
        <f t="shared" si="1480"/>
        <v>43648</v>
      </c>
      <c r="G7318" s="14" t="str">
        <f t="shared" si="1492"/>
        <v>Avg of 4 NM Projects</v>
      </c>
      <c r="H7318" s="15">
        <f t="shared" si="1481"/>
        <v>19</v>
      </c>
      <c r="I7318" s="93">
        <v>31.740000000000002</v>
      </c>
      <c r="J7318">
        <f t="shared" si="1482"/>
        <v>0.17831460674157304</v>
      </c>
      <c r="K7318" s="4">
        <v>37.75</v>
      </c>
      <c r="L7318" s="4">
        <v>23.2</v>
      </c>
      <c r="M7318" s="16">
        <f t="shared" si="1483"/>
        <v>0.73636800000000002</v>
      </c>
      <c r="N7318">
        <f t="shared" si="1484"/>
        <v>0</v>
      </c>
      <c r="O7318">
        <f t="shared" si="1485"/>
        <v>0</v>
      </c>
      <c r="P7318" s="63">
        <f t="shared" si="1486"/>
        <v>0</v>
      </c>
    </row>
    <row r="7319" spans="1:18" x14ac:dyDescent="0.3">
      <c r="A7319">
        <f t="shared" si="1487"/>
        <v>2019</v>
      </c>
      <c r="B7319">
        <f t="shared" si="1488"/>
        <v>7</v>
      </c>
      <c r="C7319">
        <f t="shared" si="1489"/>
        <v>2</v>
      </c>
      <c r="D7319">
        <f t="shared" si="1490"/>
        <v>2</v>
      </c>
      <c r="E7319" t="str">
        <f t="shared" si="1491"/>
        <v>ON</v>
      </c>
      <c r="F7319" s="13">
        <f t="shared" si="1480"/>
        <v>43648</v>
      </c>
      <c r="G7319" s="14" t="str">
        <f t="shared" si="1492"/>
        <v>Avg of 4 NM Projects</v>
      </c>
      <c r="H7319" s="15">
        <f t="shared" si="1481"/>
        <v>20</v>
      </c>
      <c r="I7319" s="93">
        <v>5.6349999999999998</v>
      </c>
      <c r="J7319">
        <f t="shared" si="1482"/>
        <v>3.1657303370786517E-2</v>
      </c>
      <c r="K7319" s="4">
        <v>36.51</v>
      </c>
      <c r="L7319" s="4">
        <v>23.63</v>
      </c>
      <c r="M7319" s="16">
        <f t="shared" si="1483"/>
        <v>0.13315505</v>
      </c>
      <c r="N7319">
        <f t="shared" si="1484"/>
        <v>0</v>
      </c>
      <c r="O7319">
        <f t="shared" si="1485"/>
        <v>0</v>
      </c>
      <c r="P7319" s="63">
        <f t="shared" si="1486"/>
        <v>0</v>
      </c>
    </row>
    <row r="7320" spans="1:18" x14ac:dyDescent="0.3">
      <c r="A7320">
        <f t="shared" si="1487"/>
        <v>2019</v>
      </c>
      <c r="B7320">
        <f t="shared" si="1488"/>
        <v>7</v>
      </c>
      <c r="C7320">
        <f t="shared" si="1489"/>
        <v>2</v>
      </c>
      <c r="D7320">
        <f t="shared" si="1490"/>
        <v>2</v>
      </c>
      <c r="E7320" t="str">
        <f t="shared" si="1491"/>
        <v>ON</v>
      </c>
      <c r="F7320" s="13">
        <f t="shared" si="1480"/>
        <v>43648</v>
      </c>
      <c r="G7320" s="14" t="str">
        <f t="shared" si="1492"/>
        <v>Avg of 4 NM Projects</v>
      </c>
      <c r="H7320" s="15">
        <f t="shared" si="1481"/>
        <v>21</v>
      </c>
      <c r="I7320" s="93">
        <v>0.26</v>
      </c>
      <c r="J7320">
        <f t="shared" si="1482"/>
        <v>1.4606741573033708E-3</v>
      </c>
      <c r="K7320" s="4">
        <v>33.18</v>
      </c>
      <c r="L7320" s="4">
        <v>23.71</v>
      </c>
      <c r="M7320" s="16">
        <f t="shared" si="1483"/>
        <v>6.1646000000000001E-3</v>
      </c>
      <c r="N7320">
        <f t="shared" si="1484"/>
        <v>0</v>
      </c>
      <c r="O7320">
        <f t="shared" si="1485"/>
        <v>0</v>
      </c>
      <c r="P7320" s="63">
        <f t="shared" si="1486"/>
        <v>0</v>
      </c>
    </row>
    <row r="7321" spans="1:18" x14ac:dyDescent="0.3">
      <c r="A7321">
        <f t="shared" si="1487"/>
        <v>2019</v>
      </c>
      <c r="B7321">
        <f t="shared" si="1488"/>
        <v>7</v>
      </c>
      <c r="C7321">
        <f t="shared" si="1489"/>
        <v>2</v>
      </c>
      <c r="D7321">
        <f t="shared" si="1490"/>
        <v>2</v>
      </c>
      <c r="E7321" t="str">
        <f t="shared" si="1491"/>
        <v>ON</v>
      </c>
      <c r="F7321" s="13">
        <f t="shared" si="1480"/>
        <v>43648</v>
      </c>
      <c r="G7321" s="14" t="str">
        <f t="shared" si="1492"/>
        <v>Avg of 4 NM Projects</v>
      </c>
      <c r="H7321" s="15">
        <f t="shared" si="1481"/>
        <v>22</v>
      </c>
      <c r="I7321" s="93">
        <v>0</v>
      </c>
      <c r="J7321">
        <f t="shared" si="1482"/>
        <v>0</v>
      </c>
      <c r="K7321" s="4">
        <v>30.3</v>
      </c>
      <c r="L7321" s="4">
        <v>25.78</v>
      </c>
      <c r="M7321" s="16">
        <f t="shared" si="1483"/>
        <v>0</v>
      </c>
      <c r="N7321">
        <f t="shared" si="1484"/>
        <v>1</v>
      </c>
      <c r="O7321">
        <f t="shared" si="1485"/>
        <v>0</v>
      </c>
      <c r="P7321" s="63">
        <f t="shared" si="1486"/>
        <v>0</v>
      </c>
    </row>
    <row r="7322" spans="1:18" x14ac:dyDescent="0.3">
      <c r="A7322">
        <f t="shared" si="1487"/>
        <v>2019</v>
      </c>
      <c r="B7322">
        <f t="shared" si="1488"/>
        <v>7</v>
      </c>
      <c r="C7322">
        <f t="shared" si="1489"/>
        <v>2</v>
      </c>
      <c r="D7322">
        <f t="shared" si="1490"/>
        <v>2</v>
      </c>
      <c r="E7322" t="str">
        <f t="shared" si="1491"/>
        <v>ON</v>
      </c>
      <c r="F7322" s="13">
        <f t="shared" si="1480"/>
        <v>43648</v>
      </c>
      <c r="G7322" s="14" t="str">
        <f t="shared" si="1492"/>
        <v>Avg of 4 NM Projects</v>
      </c>
      <c r="H7322" s="15">
        <f t="shared" si="1481"/>
        <v>23</v>
      </c>
      <c r="I7322" s="93">
        <v>0</v>
      </c>
      <c r="J7322">
        <f t="shared" si="1482"/>
        <v>0</v>
      </c>
      <c r="K7322" s="4">
        <v>26.03</v>
      </c>
      <c r="L7322" s="4">
        <v>22.83</v>
      </c>
      <c r="M7322" s="16">
        <f t="shared" si="1483"/>
        <v>0</v>
      </c>
      <c r="N7322">
        <f t="shared" si="1484"/>
        <v>1</v>
      </c>
      <c r="O7322">
        <f t="shared" si="1485"/>
        <v>0</v>
      </c>
      <c r="P7322" s="63">
        <f t="shared" si="1486"/>
        <v>0</v>
      </c>
    </row>
    <row r="7323" spans="1:18" x14ac:dyDescent="0.3">
      <c r="A7323">
        <f t="shared" si="1487"/>
        <v>2019</v>
      </c>
      <c r="B7323">
        <f t="shared" si="1488"/>
        <v>7</v>
      </c>
      <c r="C7323">
        <f t="shared" si="1489"/>
        <v>2</v>
      </c>
      <c r="D7323">
        <f t="shared" si="1490"/>
        <v>2</v>
      </c>
      <c r="E7323" t="str">
        <f t="shared" si="1491"/>
        <v>OFF</v>
      </c>
      <c r="F7323" s="13">
        <f t="shared" si="1480"/>
        <v>43648</v>
      </c>
      <c r="G7323" s="14" t="str">
        <f t="shared" si="1492"/>
        <v>Avg of 4 NM Projects</v>
      </c>
      <c r="H7323" s="15">
        <f t="shared" si="1481"/>
        <v>24</v>
      </c>
      <c r="I7323" s="93">
        <v>-0.13</v>
      </c>
      <c r="J7323">
        <f t="shared" si="1482"/>
        <v>-7.3033707865168538E-4</v>
      </c>
      <c r="K7323" s="4">
        <v>25.2</v>
      </c>
      <c r="L7323" s="4">
        <v>27.54</v>
      </c>
      <c r="M7323" s="16">
        <f t="shared" si="1483"/>
        <v>-3.5802E-3</v>
      </c>
      <c r="N7323">
        <f t="shared" si="1484"/>
        <v>0</v>
      </c>
      <c r="O7323">
        <f t="shared" si="1485"/>
        <v>0</v>
      </c>
      <c r="P7323" s="63">
        <f t="shared" si="1486"/>
        <v>0</v>
      </c>
    </row>
    <row r="7324" spans="1:18" x14ac:dyDescent="0.3">
      <c r="A7324">
        <f t="shared" si="1487"/>
        <v>2019</v>
      </c>
      <c r="B7324">
        <f t="shared" si="1488"/>
        <v>7</v>
      </c>
      <c r="C7324">
        <f t="shared" si="1489"/>
        <v>3</v>
      </c>
      <c r="D7324">
        <f t="shared" si="1490"/>
        <v>3</v>
      </c>
      <c r="E7324" t="str">
        <f t="shared" si="1491"/>
        <v>OFF</v>
      </c>
      <c r="F7324" s="13">
        <f t="shared" si="1480"/>
        <v>43649</v>
      </c>
      <c r="G7324" s="14" t="str">
        <f t="shared" si="1492"/>
        <v>Avg of 4 NM Projects</v>
      </c>
      <c r="H7324" s="15">
        <f t="shared" si="1481"/>
        <v>1</v>
      </c>
      <c r="I7324" s="93">
        <v>-0.13</v>
      </c>
      <c r="J7324">
        <f t="shared" si="1482"/>
        <v>-7.3033707865168538E-4</v>
      </c>
      <c r="K7324" s="4">
        <v>22.18</v>
      </c>
      <c r="L7324" s="4">
        <v>20.64</v>
      </c>
      <c r="M7324" s="16">
        <f t="shared" si="1483"/>
        <v>-2.6832000000000002E-3</v>
      </c>
      <c r="N7324">
        <f t="shared" si="1484"/>
        <v>0</v>
      </c>
      <c r="O7324">
        <f t="shared" si="1485"/>
        <v>0</v>
      </c>
      <c r="P7324" s="63">
        <f t="shared" si="1486"/>
        <v>0</v>
      </c>
      <c r="Q7324" s="34"/>
      <c r="R7324" s="34"/>
    </row>
    <row r="7325" spans="1:18" x14ac:dyDescent="0.3">
      <c r="A7325">
        <f t="shared" si="1487"/>
        <v>2019</v>
      </c>
      <c r="B7325">
        <f t="shared" si="1488"/>
        <v>7</v>
      </c>
      <c r="C7325">
        <f t="shared" si="1489"/>
        <v>3</v>
      </c>
      <c r="D7325">
        <f t="shared" si="1490"/>
        <v>3</v>
      </c>
      <c r="E7325" t="str">
        <f t="shared" si="1491"/>
        <v>OFF</v>
      </c>
      <c r="F7325" s="13">
        <f t="shared" ref="F7325:F7388" si="1493">+F7301+1</f>
        <v>43649</v>
      </c>
      <c r="G7325" s="14" t="str">
        <f t="shared" si="1492"/>
        <v>Avg of 4 NM Projects</v>
      </c>
      <c r="H7325" s="15">
        <f t="shared" ref="H7325:H7388" si="1494">H7301</f>
        <v>2</v>
      </c>
      <c r="I7325" s="93">
        <v>-0.26</v>
      </c>
      <c r="J7325">
        <f t="shared" si="1482"/>
        <v>-1.4606741573033708E-3</v>
      </c>
      <c r="K7325" s="4">
        <v>20.89</v>
      </c>
      <c r="L7325" s="4">
        <v>19.91</v>
      </c>
      <c r="M7325" s="16">
        <f t="shared" si="1483"/>
        <v>-5.1766000000000008E-3</v>
      </c>
      <c r="N7325">
        <f t="shared" si="1484"/>
        <v>0</v>
      </c>
      <c r="O7325">
        <f t="shared" si="1485"/>
        <v>0</v>
      </c>
      <c r="P7325" s="63">
        <f t="shared" si="1486"/>
        <v>0</v>
      </c>
    </row>
    <row r="7326" spans="1:18" x14ac:dyDescent="0.3">
      <c r="A7326">
        <f t="shared" si="1487"/>
        <v>2019</v>
      </c>
      <c r="B7326">
        <f t="shared" si="1488"/>
        <v>7</v>
      </c>
      <c r="C7326">
        <f t="shared" si="1489"/>
        <v>3</v>
      </c>
      <c r="D7326">
        <f t="shared" si="1490"/>
        <v>3</v>
      </c>
      <c r="E7326" t="str">
        <f t="shared" si="1491"/>
        <v>OFF</v>
      </c>
      <c r="F7326" s="13">
        <f t="shared" si="1493"/>
        <v>43649</v>
      </c>
      <c r="G7326" s="14" t="str">
        <f t="shared" si="1492"/>
        <v>Avg of 4 NM Projects</v>
      </c>
      <c r="H7326" s="15">
        <f t="shared" si="1494"/>
        <v>3</v>
      </c>
      <c r="I7326" s="93">
        <v>0</v>
      </c>
      <c r="J7326">
        <f t="shared" si="1482"/>
        <v>0</v>
      </c>
      <c r="K7326" s="4">
        <v>20.18</v>
      </c>
      <c r="L7326" s="4">
        <v>19.100000000000001</v>
      </c>
      <c r="M7326" s="16">
        <f t="shared" si="1483"/>
        <v>0</v>
      </c>
      <c r="N7326">
        <f t="shared" si="1484"/>
        <v>1</v>
      </c>
      <c r="O7326">
        <f t="shared" si="1485"/>
        <v>0</v>
      </c>
      <c r="P7326" s="63">
        <f t="shared" si="1486"/>
        <v>0</v>
      </c>
    </row>
    <row r="7327" spans="1:18" x14ac:dyDescent="0.3">
      <c r="A7327">
        <f t="shared" si="1487"/>
        <v>2019</v>
      </c>
      <c r="B7327">
        <f t="shared" si="1488"/>
        <v>7</v>
      </c>
      <c r="C7327">
        <f t="shared" si="1489"/>
        <v>3</v>
      </c>
      <c r="D7327">
        <f t="shared" si="1490"/>
        <v>3</v>
      </c>
      <c r="E7327" t="str">
        <f t="shared" si="1491"/>
        <v>OFF</v>
      </c>
      <c r="F7327" s="13">
        <f t="shared" si="1493"/>
        <v>43649</v>
      </c>
      <c r="G7327" s="14" t="str">
        <f t="shared" si="1492"/>
        <v>Avg of 4 NM Projects</v>
      </c>
      <c r="H7327" s="15">
        <f t="shared" si="1494"/>
        <v>4</v>
      </c>
      <c r="I7327" s="93">
        <v>0</v>
      </c>
      <c r="J7327">
        <f t="shared" si="1482"/>
        <v>0</v>
      </c>
      <c r="K7327" s="4">
        <v>19.940000000000001</v>
      </c>
      <c r="L7327" s="4">
        <v>18.989999999999998</v>
      </c>
      <c r="M7327" s="16">
        <f t="shared" si="1483"/>
        <v>0</v>
      </c>
      <c r="N7327">
        <f t="shared" si="1484"/>
        <v>1</v>
      </c>
      <c r="O7327">
        <f t="shared" si="1485"/>
        <v>0</v>
      </c>
      <c r="P7327" s="63">
        <f t="shared" si="1486"/>
        <v>0</v>
      </c>
    </row>
    <row r="7328" spans="1:18" x14ac:dyDescent="0.3">
      <c r="A7328">
        <f t="shared" si="1487"/>
        <v>2019</v>
      </c>
      <c r="B7328">
        <f t="shared" si="1488"/>
        <v>7</v>
      </c>
      <c r="C7328">
        <f t="shared" si="1489"/>
        <v>3</v>
      </c>
      <c r="D7328">
        <f t="shared" si="1490"/>
        <v>3</v>
      </c>
      <c r="E7328" t="str">
        <f t="shared" si="1491"/>
        <v>OFF</v>
      </c>
      <c r="F7328" s="13">
        <f t="shared" si="1493"/>
        <v>43649</v>
      </c>
      <c r="G7328" s="14" t="str">
        <f t="shared" si="1492"/>
        <v>Avg of 4 NM Projects</v>
      </c>
      <c r="H7328" s="15">
        <f t="shared" si="1494"/>
        <v>5</v>
      </c>
      <c r="I7328" s="93">
        <v>0</v>
      </c>
      <c r="J7328">
        <f t="shared" si="1482"/>
        <v>0</v>
      </c>
      <c r="K7328" s="4">
        <v>19.739999999999998</v>
      </c>
      <c r="L7328" s="4">
        <v>19.39</v>
      </c>
      <c r="M7328" s="16">
        <f t="shared" si="1483"/>
        <v>0</v>
      </c>
      <c r="N7328">
        <f t="shared" si="1484"/>
        <v>1</v>
      </c>
      <c r="O7328">
        <f t="shared" si="1485"/>
        <v>0</v>
      </c>
      <c r="P7328" s="63">
        <f t="shared" si="1486"/>
        <v>0</v>
      </c>
    </row>
    <row r="7329" spans="1:16" x14ac:dyDescent="0.3">
      <c r="A7329">
        <f t="shared" si="1487"/>
        <v>2019</v>
      </c>
      <c r="B7329">
        <f t="shared" si="1488"/>
        <v>7</v>
      </c>
      <c r="C7329">
        <f t="shared" si="1489"/>
        <v>3</v>
      </c>
      <c r="D7329">
        <f t="shared" si="1490"/>
        <v>3</v>
      </c>
      <c r="E7329" t="str">
        <f t="shared" si="1491"/>
        <v>OFF</v>
      </c>
      <c r="F7329" s="13">
        <f t="shared" si="1493"/>
        <v>43649</v>
      </c>
      <c r="G7329" s="14" t="str">
        <f t="shared" si="1492"/>
        <v>Avg of 4 NM Projects</v>
      </c>
      <c r="H7329" s="15">
        <f t="shared" si="1494"/>
        <v>6</v>
      </c>
      <c r="I7329" s="93">
        <v>0.38500000000000001</v>
      </c>
      <c r="J7329">
        <f t="shared" si="1482"/>
        <v>2.1629213483146067E-3</v>
      </c>
      <c r="K7329" s="4">
        <v>21.65</v>
      </c>
      <c r="L7329" s="4">
        <v>20.2</v>
      </c>
      <c r="M7329" s="16">
        <f t="shared" si="1483"/>
        <v>7.7770000000000001E-3</v>
      </c>
      <c r="N7329">
        <f t="shared" si="1484"/>
        <v>0</v>
      </c>
      <c r="O7329">
        <f t="shared" si="1485"/>
        <v>0</v>
      </c>
      <c r="P7329" s="63">
        <f t="shared" si="1486"/>
        <v>0</v>
      </c>
    </row>
    <row r="7330" spans="1:16" x14ac:dyDescent="0.3">
      <c r="A7330">
        <f t="shared" si="1487"/>
        <v>2019</v>
      </c>
      <c r="B7330">
        <f t="shared" si="1488"/>
        <v>7</v>
      </c>
      <c r="C7330">
        <f t="shared" si="1489"/>
        <v>3</v>
      </c>
      <c r="D7330">
        <f t="shared" si="1490"/>
        <v>3</v>
      </c>
      <c r="E7330" t="str">
        <f t="shared" si="1491"/>
        <v>OFF</v>
      </c>
      <c r="F7330" s="13">
        <f t="shared" si="1493"/>
        <v>43649</v>
      </c>
      <c r="G7330" s="14" t="str">
        <f t="shared" si="1492"/>
        <v>Avg of 4 NM Projects</v>
      </c>
      <c r="H7330" s="15">
        <f t="shared" si="1494"/>
        <v>7</v>
      </c>
      <c r="I7330" s="93">
        <v>12.675000000000001</v>
      </c>
      <c r="J7330">
        <f t="shared" si="1482"/>
        <v>7.120786516853933E-2</v>
      </c>
      <c r="K7330" s="4">
        <v>21.85</v>
      </c>
      <c r="L7330" s="4">
        <v>20.18</v>
      </c>
      <c r="M7330" s="16">
        <f t="shared" si="1483"/>
        <v>0.25578149999999999</v>
      </c>
      <c r="N7330">
        <f t="shared" si="1484"/>
        <v>0</v>
      </c>
      <c r="O7330">
        <f t="shared" si="1485"/>
        <v>0</v>
      </c>
      <c r="P7330" s="63">
        <f t="shared" si="1486"/>
        <v>0</v>
      </c>
    </row>
    <row r="7331" spans="1:16" x14ac:dyDescent="0.3">
      <c r="A7331">
        <f t="shared" si="1487"/>
        <v>2019</v>
      </c>
      <c r="B7331">
        <f t="shared" si="1488"/>
        <v>7</v>
      </c>
      <c r="C7331">
        <f t="shared" si="1489"/>
        <v>3</v>
      </c>
      <c r="D7331">
        <f t="shared" si="1490"/>
        <v>3</v>
      </c>
      <c r="E7331" t="str">
        <f t="shared" si="1491"/>
        <v>ON</v>
      </c>
      <c r="F7331" s="13">
        <f t="shared" si="1493"/>
        <v>43649</v>
      </c>
      <c r="G7331" s="14" t="str">
        <f t="shared" si="1492"/>
        <v>Avg of 4 NM Projects</v>
      </c>
      <c r="H7331" s="15">
        <f t="shared" si="1494"/>
        <v>8</v>
      </c>
      <c r="I7331" s="93">
        <v>47.62</v>
      </c>
      <c r="J7331">
        <f t="shared" si="1482"/>
        <v>0.26752808988764043</v>
      </c>
      <c r="K7331" s="4">
        <v>20.92</v>
      </c>
      <c r="L7331" s="4">
        <v>19.809999999999999</v>
      </c>
      <c r="M7331" s="16">
        <f t="shared" si="1483"/>
        <v>0.94335219999999997</v>
      </c>
      <c r="N7331">
        <f t="shared" si="1484"/>
        <v>0</v>
      </c>
      <c r="O7331">
        <f t="shared" si="1485"/>
        <v>0</v>
      </c>
      <c r="P7331" s="63">
        <f t="shared" si="1486"/>
        <v>0</v>
      </c>
    </row>
    <row r="7332" spans="1:16" x14ac:dyDescent="0.3">
      <c r="A7332">
        <f t="shared" si="1487"/>
        <v>2019</v>
      </c>
      <c r="B7332">
        <f t="shared" si="1488"/>
        <v>7</v>
      </c>
      <c r="C7332">
        <f t="shared" si="1489"/>
        <v>3</v>
      </c>
      <c r="D7332">
        <f t="shared" si="1490"/>
        <v>3</v>
      </c>
      <c r="E7332" t="str">
        <f t="shared" si="1491"/>
        <v>ON</v>
      </c>
      <c r="F7332" s="13">
        <f t="shared" si="1493"/>
        <v>43649</v>
      </c>
      <c r="G7332" s="14" t="str">
        <f t="shared" si="1492"/>
        <v>Avg of 4 NM Projects</v>
      </c>
      <c r="H7332" s="15">
        <f t="shared" si="1494"/>
        <v>9</v>
      </c>
      <c r="I7332" s="93">
        <v>85.884999999999991</v>
      </c>
      <c r="J7332">
        <f t="shared" si="1482"/>
        <v>0.48249999999999993</v>
      </c>
      <c r="K7332" s="4">
        <v>20.84</v>
      </c>
      <c r="L7332" s="4">
        <v>20.58</v>
      </c>
      <c r="M7332" s="16">
        <f t="shared" si="1483"/>
        <v>1.7675132999999996</v>
      </c>
      <c r="N7332">
        <f t="shared" si="1484"/>
        <v>0</v>
      </c>
      <c r="O7332">
        <f t="shared" si="1485"/>
        <v>0</v>
      </c>
      <c r="P7332" s="63">
        <f t="shared" si="1486"/>
        <v>0</v>
      </c>
    </row>
    <row r="7333" spans="1:16" x14ac:dyDescent="0.3">
      <c r="A7333">
        <f t="shared" si="1487"/>
        <v>2019</v>
      </c>
      <c r="B7333">
        <f t="shared" si="1488"/>
        <v>7</v>
      </c>
      <c r="C7333">
        <f t="shared" si="1489"/>
        <v>3</v>
      </c>
      <c r="D7333">
        <f t="shared" si="1490"/>
        <v>3</v>
      </c>
      <c r="E7333" t="str">
        <f t="shared" si="1491"/>
        <v>ON</v>
      </c>
      <c r="F7333" s="13">
        <f t="shared" si="1493"/>
        <v>43649</v>
      </c>
      <c r="G7333" s="14" t="str">
        <f t="shared" si="1492"/>
        <v>Avg of 4 NM Projects</v>
      </c>
      <c r="H7333" s="15">
        <f t="shared" si="1494"/>
        <v>10</v>
      </c>
      <c r="I7333" s="93">
        <v>110.845</v>
      </c>
      <c r="J7333">
        <f t="shared" si="1482"/>
        <v>0.62272471910112359</v>
      </c>
      <c r="K7333" s="4">
        <v>23.8</v>
      </c>
      <c r="L7333" s="4">
        <v>36.39</v>
      </c>
      <c r="M7333" s="16">
        <f t="shared" si="1483"/>
        <v>4.0336495499999998</v>
      </c>
      <c r="N7333">
        <f t="shared" si="1484"/>
        <v>0</v>
      </c>
      <c r="O7333">
        <f t="shared" si="1485"/>
        <v>1</v>
      </c>
      <c r="P7333" s="63">
        <f t="shared" si="1486"/>
        <v>0</v>
      </c>
    </row>
    <row r="7334" spans="1:16" x14ac:dyDescent="0.3">
      <c r="A7334">
        <f t="shared" si="1487"/>
        <v>2019</v>
      </c>
      <c r="B7334">
        <f t="shared" si="1488"/>
        <v>7</v>
      </c>
      <c r="C7334">
        <f t="shared" si="1489"/>
        <v>3</v>
      </c>
      <c r="D7334">
        <f t="shared" si="1490"/>
        <v>3</v>
      </c>
      <c r="E7334" t="str">
        <f t="shared" si="1491"/>
        <v>ON</v>
      </c>
      <c r="F7334" s="13">
        <f t="shared" si="1493"/>
        <v>43649</v>
      </c>
      <c r="G7334" s="14" t="str">
        <f t="shared" si="1492"/>
        <v>Avg of 4 NM Projects</v>
      </c>
      <c r="H7334" s="15">
        <f t="shared" si="1494"/>
        <v>11</v>
      </c>
      <c r="I7334" s="93">
        <v>123.78</v>
      </c>
      <c r="J7334">
        <f t="shared" si="1482"/>
        <v>0.69539325842696631</v>
      </c>
      <c r="K7334" s="4">
        <v>26.02</v>
      </c>
      <c r="L7334" s="4">
        <v>25.21</v>
      </c>
      <c r="M7334" s="16">
        <f t="shared" si="1483"/>
        <v>3.1204938000000002</v>
      </c>
      <c r="N7334">
        <f t="shared" si="1484"/>
        <v>0</v>
      </c>
      <c r="O7334">
        <f t="shared" si="1485"/>
        <v>1</v>
      </c>
      <c r="P7334" s="63">
        <f t="shared" si="1486"/>
        <v>0</v>
      </c>
    </row>
    <row r="7335" spans="1:16" x14ac:dyDescent="0.3">
      <c r="A7335">
        <f t="shared" si="1487"/>
        <v>2019</v>
      </c>
      <c r="B7335">
        <f t="shared" si="1488"/>
        <v>7</v>
      </c>
      <c r="C7335">
        <f t="shared" si="1489"/>
        <v>3</v>
      </c>
      <c r="D7335">
        <f t="shared" si="1490"/>
        <v>3</v>
      </c>
      <c r="E7335" t="str">
        <f t="shared" si="1491"/>
        <v>ON</v>
      </c>
      <c r="F7335" s="13">
        <f t="shared" si="1493"/>
        <v>43649</v>
      </c>
      <c r="G7335" s="14" t="str">
        <f t="shared" si="1492"/>
        <v>Avg of 4 NM Projects</v>
      </c>
      <c r="H7335" s="15">
        <f t="shared" si="1494"/>
        <v>12</v>
      </c>
      <c r="I7335" s="93">
        <v>133.37</v>
      </c>
      <c r="J7335">
        <f t="shared" si="1482"/>
        <v>0.74926966292134833</v>
      </c>
      <c r="K7335" s="4">
        <v>26</v>
      </c>
      <c r="L7335" s="4">
        <v>21.76</v>
      </c>
      <c r="M7335" s="16">
        <f t="shared" si="1483"/>
        <v>2.9021312000000004</v>
      </c>
      <c r="N7335">
        <f t="shared" si="1484"/>
        <v>0</v>
      </c>
      <c r="O7335">
        <f t="shared" si="1485"/>
        <v>1</v>
      </c>
      <c r="P7335" s="63">
        <f t="shared" si="1486"/>
        <v>0</v>
      </c>
    </row>
    <row r="7336" spans="1:16" x14ac:dyDescent="0.3">
      <c r="A7336">
        <f t="shared" si="1487"/>
        <v>2019</v>
      </c>
      <c r="B7336">
        <f t="shared" si="1488"/>
        <v>7</v>
      </c>
      <c r="C7336">
        <f t="shared" si="1489"/>
        <v>3</v>
      </c>
      <c r="D7336">
        <f t="shared" si="1490"/>
        <v>3</v>
      </c>
      <c r="E7336" t="str">
        <f t="shared" si="1491"/>
        <v>ON</v>
      </c>
      <c r="F7336" s="13">
        <f t="shared" si="1493"/>
        <v>43649</v>
      </c>
      <c r="G7336" s="14" t="str">
        <f t="shared" si="1492"/>
        <v>Avg of 4 NM Projects</v>
      </c>
      <c r="H7336" s="15">
        <f t="shared" si="1494"/>
        <v>13</v>
      </c>
      <c r="I7336" s="93">
        <v>140.79999999999998</v>
      </c>
      <c r="J7336">
        <f t="shared" si="1482"/>
        <v>0.79101123595505607</v>
      </c>
      <c r="K7336" s="4">
        <v>30.7</v>
      </c>
      <c r="L7336" s="4">
        <v>23.45</v>
      </c>
      <c r="M7336" s="16">
        <f t="shared" si="1483"/>
        <v>3.3017599999999994</v>
      </c>
      <c r="N7336">
        <f t="shared" si="1484"/>
        <v>0</v>
      </c>
      <c r="O7336">
        <f t="shared" si="1485"/>
        <v>1</v>
      </c>
      <c r="P7336" s="63">
        <f t="shared" si="1486"/>
        <v>0</v>
      </c>
    </row>
    <row r="7337" spans="1:16" x14ac:dyDescent="0.3">
      <c r="A7337">
        <f t="shared" si="1487"/>
        <v>2019</v>
      </c>
      <c r="B7337">
        <f t="shared" si="1488"/>
        <v>7</v>
      </c>
      <c r="C7337">
        <f t="shared" si="1489"/>
        <v>3</v>
      </c>
      <c r="D7337">
        <f t="shared" si="1490"/>
        <v>3</v>
      </c>
      <c r="E7337" t="str">
        <f t="shared" si="1491"/>
        <v>ON</v>
      </c>
      <c r="F7337" s="13">
        <f t="shared" si="1493"/>
        <v>43649</v>
      </c>
      <c r="G7337" s="14" t="str">
        <f t="shared" si="1492"/>
        <v>Avg of 4 NM Projects</v>
      </c>
      <c r="H7337" s="15">
        <f t="shared" si="1494"/>
        <v>14</v>
      </c>
      <c r="I7337" s="93">
        <v>136.95499999999998</v>
      </c>
      <c r="J7337">
        <f t="shared" si="1482"/>
        <v>0.76941011235955048</v>
      </c>
      <c r="K7337" s="4">
        <v>31.86</v>
      </c>
      <c r="L7337" s="4">
        <v>23.27</v>
      </c>
      <c r="M7337" s="16">
        <f t="shared" si="1483"/>
        <v>3.1869428499999994</v>
      </c>
      <c r="N7337">
        <f t="shared" si="1484"/>
        <v>0</v>
      </c>
      <c r="O7337">
        <f t="shared" si="1485"/>
        <v>1</v>
      </c>
      <c r="P7337" s="63">
        <f t="shared" si="1486"/>
        <v>0</v>
      </c>
    </row>
    <row r="7338" spans="1:16" x14ac:dyDescent="0.3">
      <c r="A7338">
        <f t="shared" si="1487"/>
        <v>2019</v>
      </c>
      <c r="B7338">
        <f t="shared" si="1488"/>
        <v>7</v>
      </c>
      <c r="C7338">
        <f t="shared" si="1489"/>
        <v>3</v>
      </c>
      <c r="D7338">
        <f t="shared" si="1490"/>
        <v>3</v>
      </c>
      <c r="E7338" t="str">
        <f t="shared" si="1491"/>
        <v>ON</v>
      </c>
      <c r="F7338" s="13">
        <f t="shared" si="1493"/>
        <v>43649</v>
      </c>
      <c r="G7338" s="14" t="str">
        <f t="shared" si="1492"/>
        <v>Avg of 4 NM Projects</v>
      </c>
      <c r="H7338" s="15">
        <f t="shared" si="1494"/>
        <v>15</v>
      </c>
      <c r="I7338" s="93">
        <v>132.22499999999999</v>
      </c>
      <c r="J7338">
        <f t="shared" si="1482"/>
        <v>0.74283707865168536</v>
      </c>
      <c r="K7338" s="4">
        <v>35.700000000000003</v>
      </c>
      <c r="L7338" s="4">
        <v>22.55</v>
      </c>
      <c r="M7338" s="16">
        <f t="shared" si="1483"/>
        <v>2.9816737500000001</v>
      </c>
      <c r="N7338">
        <f t="shared" si="1484"/>
        <v>0</v>
      </c>
      <c r="O7338">
        <f t="shared" si="1485"/>
        <v>1</v>
      </c>
      <c r="P7338" s="63">
        <f t="shared" si="1486"/>
        <v>0</v>
      </c>
    </row>
    <row r="7339" spans="1:16" x14ac:dyDescent="0.3">
      <c r="A7339">
        <f t="shared" si="1487"/>
        <v>2019</v>
      </c>
      <c r="B7339">
        <f t="shared" si="1488"/>
        <v>7</v>
      </c>
      <c r="C7339">
        <f t="shared" si="1489"/>
        <v>3</v>
      </c>
      <c r="D7339">
        <f t="shared" si="1490"/>
        <v>3</v>
      </c>
      <c r="E7339" t="str">
        <f t="shared" si="1491"/>
        <v>ON</v>
      </c>
      <c r="F7339" s="13">
        <f t="shared" si="1493"/>
        <v>43649</v>
      </c>
      <c r="G7339" s="14" t="str">
        <f t="shared" si="1492"/>
        <v>Avg of 4 NM Projects</v>
      </c>
      <c r="H7339" s="15">
        <f t="shared" si="1494"/>
        <v>16</v>
      </c>
      <c r="I7339" s="93">
        <v>121.08499999999999</v>
      </c>
      <c r="J7339">
        <f t="shared" si="1482"/>
        <v>0.68025280898876406</v>
      </c>
      <c r="K7339" s="4">
        <v>39.67</v>
      </c>
      <c r="L7339" s="4">
        <v>21.25</v>
      </c>
      <c r="M7339" s="16">
        <f t="shared" si="1483"/>
        <v>2.57305625</v>
      </c>
      <c r="N7339">
        <f t="shared" si="1484"/>
        <v>0</v>
      </c>
      <c r="O7339">
        <f t="shared" si="1485"/>
        <v>1</v>
      </c>
      <c r="P7339" s="63">
        <f t="shared" si="1486"/>
        <v>0</v>
      </c>
    </row>
    <row r="7340" spans="1:16" x14ac:dyDescent="0.3">
      <c r="A7340">
        <f t="shared" si="1487"/>
        <v>2019</v>
      </c>
      <c r="B7340">
        <f t="shared" si="1488"/>
        <v>7</v>
      </c>
      <c r="C7340">
        <f t="shared" si="1489"/>
        <v>3</v>
      </c>
      <c r="D7340">
        <f t="shared" si="1490"/>
        <v>3</v>
      </c>
      <c r="E7340" t="str">
        <f t="shared" si="1491"/>
        <v>ON</v>
      </c>
      <c r="F7340" s="13">
        <f t="shared" si="1493"/>
        <v>43649</v>
      </c>
      <c r="G7340" s="14" t="str">
        <f t="shared" si="1492"/>
        <v>Avg of 4 NM Projects</v>
      </c>
      <c r="H7340" s="15">
        <f t="shared" si="1494"/>
        <v>17</v>
      </c>
      <c r="I7340" s="93">
        <v>98.814999999999998</v>
      </c>
      <c r="J7340">
        <f t="shared" si="1482"/>
        <v>0.55514044943820229</v>
      </c>
      <c r="K7340" s="4">
        <v>43.87</v>
      </c>
      <c r="L7340" s="4">
        <v>23.22</v>
      </c>
      <c r="M7340" s="16">
        <f t="shared" si="1483"/>
        <v>2.2944842999999997</v>
      </c>
      <c r="N7340">
        <f t="shared" si="1484"/>
        <v>0</v>
      </c>
      <c r="O7340">
        <f t="shared" si="1485"/>
        <v>1</v>
      </c>
      <c r="P7340" s="63">
        <f t="shared" si="1486"/>
        <v>0</v>
      </c>
    </row>
    <row r="7341" spans="1:16" x14ac:dyDescent="0.3">
      <c r="A7341">
        <f t="shared" si="1487"/>
        <v>2019</v>
      </c>
      <c r="B7341">
        <f t="shared" si="1488"/>
        <v>7</v>
      </c>
      <c r="C7341">
        <f t="shared" si="1489"/>
        <v>3</v>
      </c>
      <c r="D7341">
        <f t="shared" si="1490"/>
        <v>3</v>
      </c>
      <c r="E7341" t="str">
        <f t="shared" si="1491"/>
        <v>ON</v>
      </c>
      <c r="F7341" s="13">
        <f t="shared" si="1493"/>
        <v>43649</v>
      </c>
      <c r="G7341" s="14" t="str">
        <f t="shared" si="1492"/>
        <v>Avg of 4 NM Projects</v>
      </c>
      <c r="H7341" s="15">
        <f t="shared" si="1494"/>
        <v>18</v>
      </c>
      <c r="I7341" s="93">
        <v>73.349999999999994</v>
      </c>
      <c r="J7341">
        <f t="shared" si="1482"/>
        <v>0.4120786516853932</v>
      </c>
      <c r="K7341" s="4">
        <v>43.54</v>
      </c>
      <c r="L7341" s="4">
        <v>24.54</v>
      </c>
      <c r="M7341" s="16">
        <f t="shared" si="1483"/>
        <v>1.8000089999999997</v>
      </c>
      <c r="N7341">
        <f t="shared" si="1484"/>
        <v>0</v>
      </c>
      <c r="O7341">
        <f t="shared" si="1485"/>
        <v>0</v>
      </c>
      <c r="P7341" s="63">
        <f t="shared" si="1486"/>
        <v>0</v>
      </c>
    </row>
    <row r="7342" spans="1:16" x14ac:dyDescent="0.3">
      <c r="A7342">
        <f t="shared" si="1487"/>
        <v>2019</v>
      </c>
      <c r="B7342">
        <f t="shared" si="1488"/>
        <v>7</v>
      </c>
      <c r="C7342">
        <f t="shared" si="1489"/>
        <v>3</v>
      </c>
      <c r="D7342">
        <f t="shared" si="1490"/>
        <v>3</v>
      </c>
      <c r="E7342" t="str">
        <f t="shared" si="1491"/>
        <v>ON</v>
      </c>
      <c r="F7342" s="13">
        <f t="shared" si="1493"/>
        <v>43649</v>
      </c>
      <c r="G7342" s="14" t="str">
        <f t="shared" si="1492"/>
        <v>Avg of 4 NM Projects</v>
      </c>
      <c r="H7342" s="15">
        <f t="shared" si="1494"/>
        <v>19</v>
      </c>
      <c r="I7342" s="93">
        <v>38.53</v>
      </c>
      <c r="J7342">
        <f t="shared" si="1482"/>
        <v>0.21646067415730338</v>
      </c>
      <c r="K7342" s="4">
        <v>37.840000000000003</v>
      </c>
      <c r="L7342" s="4">
        <v>23.85</v>
      </c>
      <c r="M7342" s="16">
        <f t="shared" si="1483"/>
        <v>0.91894050000000005</v>
      </c>
      <c r="N7342">
        <f t="shared" si="1484"/>
        <v>0</v>
      </c>
      <c r="O7342">
        <f t="shared" si="1485"/>
        <v>0</v>
      </c>
      <c r="P7342" s="63">
        <f t="shared" si="1486"/>
        <v>0</v>
      </c>
    </row>
    <row r="7343" spans="1:16" x14ac:dyDescent="0.3">
      <c r="A7343">
        <f t="shared" si="1487"/>
        <v>2019</v>
      </c>
      <c r="B7343">
        <f t="shared" si="1488"/>
        <v>7</v>
      </c>
      <c r="C7343">
        <f t="shared" si="1489"/>
        <v>3</v>
      </c>
      <c r="D7343">
        <f t="shared" si="1490"/>
        <v>3</v>
      </c>
      <c r="E7343" t="str">
        <f t="shared" si="1491"/>
        <v>ON</v>
      </c>
      <c r="F7343" s="13">
        <f t="shared" si="1493"/>
        <v>43649</v>
      </c>
      <c r="G7343" s="14" t="str">
        <f t="shared" si="1492"/>
        <v>Avg of 4 NM Projects</v>
      </c>
      <c r="H7343" s="15">
        <f t="shared" si="1494"/>
        <v>20</v>
      </c>
      <c r="I7343" s="93">
        <v>8.9550000000000001</v>
      </c>
      <c r="J7343">
        <f t="shared" si="1482"/>
        <v>5.0308988764044944E-2</v>
      </c>
      <c r="K7343" s="4">
        <v>34.69</v>
      </c>
      <c r="L7343" s="4">
        <v>25.22</v>
      </c>
      <c r="M7343" s="16">
        <f t="shared" si="1483"/>
        <v>0.22584509999999999</v>
      </c>
      <c r="N7343">
        <f t="shared" si="1484"/>
        <v>0</v>
      </c>
      <c r="O7343">
        <f t="shared" si="1485"/>
        <v>0</v>
      </c>
      <c r="P7343" s="63">
        <f t="shared" si="1486"/>
        <v>0</v>
      </c>
    </row>
    <row r="7344" spans="1:16" x14ac:dyDescent="0.3">
      <c r="A7344">
        <f t="shared" si="1487"/>
        <v>2019</v>
      </c>
      <c r="B7344">
        <f t="shared" si="1488"/>
        <v>7</v>
      </c>
      <c r="C7344">
        <f t="shared" si="1489"/>
        <v>3</v>
      </c>
      <c r="D7344">
        <f t="shared" si="1490"/>
        <v>3</v>
      </c>
      <c r="E7344" t="str">
        <f t="shared" si="1491"/>
        <v>ON</v>
      </c>
      <c r="F7344" s="13">
        <f t="shared" si="1493"/>
        <v>43649</v>
      </c>
      <c r="G7344" s="14" t="str">
        <f t="shared" si="1492"/>
        <v>Avg of 4 NM Projects</v>
      </c>
      <c r="H7344" s="15">
        <f t="shared" si="1494"/>
        <v>21</v>
      </c>
      <c r="I7344" s="93">
        <v>0.90500000000000003</v>
      </c>
      <c r="J7344">
        <f t="shared" si="1482"/>
        <v>5.0842696629213487E-3</v>
      </c>
      <c r="K7344" s="4">
        <v>31.75</v>
      </c>
      <c r="L7344" s="4">
        <v>24.17</v>
      </c>
      <c r="M7344" s="16">
        <f t="shared" si="1483"/>
        <v>2.187385E-2</v>
      </c>
      <c r="N7344">
        <f t="shared" si="1484"/>
        <v>0</v>
      </c>
      <c r="O7344">
        <f t="shared" si="1485"/>
        <v>0</v>
      </c>
      <c r="P7344" s="63">
        <f t="shared" si="1486"/>
        <v>0</v>
      </c>
    </row>
    <row r="7345" spans="1:18" x14ac:dyDescent="0.3">
      <c r="A7345">
        <f t="shared" si="1487"/>
        <v>2019</v>
      </c>
      <c r="B7345">
        <f t="shared" si="1488"/>
        <v>7</v>
      </c>
      <c r="C7345">
        <f t="shared" si="1489"/>
        <v>3</v>
      </c>
      <c r="D7345">
        <f t="shared" si="1490"/>
        <v>3</v>
      </c>
      <c r="E7345" t="str">
        <f t="shared" si="1491"/>
        <v>ON</v>
      </c>
      <c r="F7345" s="13">
        <f t="shared" si="1493"/>
        <v>43649</v>
      </c>
      <c r="G7345" s="14" t="str">
        <f t="shared" si="1492"/>
        <v>Avg of 4 NM Projects</v>
      </c>
      <c r="H7345" s="15">
        <f t="shared" si="1494"/>
        <v>22</v>
      </c>
      <c r="I7345" s="93">
        <v>-0.26</v>
      </c>
      <c r="J7345">
        <f t="shared" si="1482"/>
        <v>-1.4606741573033708E-3</v>
      </c>
      <c r="K7345" s="4">
        <v>26.97</v>
      </c>
      <c r="L7345" s="4">
        <v>25.08</v>
      </c>
      <c r="M7345" s="16">
        <f t="shared" si="1483"/>
        <v>-6.5207999999999993E-3</v>
      </c>
      <c r="N7345">
        <f t="shared" si="1484"/>
        <v>0</v>
      </c>
      <c r="O7345">
        <f t="shared" si="1485"/>
        <v>0</v>
      </c>
      <c r="P7345" s="63">
        <f t="shared" si="1486"/>
        <v>0</v>
      </c>
    </row>
    <row r="7346" spans="1:18" x14ac:dyDescent="0.3">
      <c r="A7346">
        <f t="shared" si="1487"/>
        <v>2019</v>
      </c>
      <c r="B7346">
        <f t="shared" si="1488"/>
        <v>7</v>
      </c>
      <c r="C7346">
        <f t="shared" si="1489"/>
        <v>3</v>
      </c>
      <c r="D7346">
        <f t="shared" si="1490"/>
        <v>3</v>
      </c>
      <c r="E7346" t="str">
        <f t="shared" si="1491"/>
        <v>ON</v>
      </c>
      <c r="F7346" s="13">
        <f t="shared" si="1493"/>
        <v>43649</v>
      </c>
      <c r="G7346" s="14" t="str">
        <f t="shared" si="1492"/>
        <v>Avg of 4 NM Projects</v>
      </c>
      <c r="H7346" s="15">
        <f t="shared" si="1494"/>
        <v>23</v>
      </c>
      <c r="I7346" s="93">
        <v>-0.13</v>
      </c>
      <c r="J7346">
        <f t="shared" si="1482"/>
        <v>-7.3033707865168538E-4</v>
      </c>
      <c r="K7346" s="4">
        <v>23.08</v>
      </c>
      <c r="L7346" s="4">
        <v>21.69</v>
      </c>
      <c r="M7346" s="16">
        <f t="shared" si="1483"/>
        <v>-2.8197000000000001E-3</v>
      </c>
      <c r="N7346">
        <f t="shared" si="1484"/>
        <v>0</v>
      </c>
      <c r="O7346">
        <f t="shared" si="1485"/>
        <v>0</v>
      </c>
      <c r="P7346" s="63">
        <f t="shared" si="1486"/>
        <v>0</v>
      </c>
    </row>
    <row r="7347" spans="1:18" x14ac:dyDescent="0.3">
      <c r="A7347">
        <f t="shared" si="1487"/>
        <v>2019</v>
      </c>
      <c r="B7347">
        <f t="shared" si="1488"/>
        <v>7</v>
      </c>
      <c r="C7347">
        <f t="shared" si="1489"/>
        <v>3</v>
      </c>
      <c r="D7347">
        <f t="shared" si="1490"/>
        <v>3</v>
      </c>
      <c r="E7347" t="str">
        <f t="shared" si="1491"/>
        <v>OFF</v>
      </c>
      <c r="F7347" s="13">
        <f t="shared" si="1493"/>
        <v>43649</v>
      </c>
      <c r="G7347" s="14" t="str">
        <f t="shared" si="1492"/>
        <v>Avg of 4 NM Projects</v>
      </c>
      <c r="H7347" s="15">
        <f t="shared" si="1494"/>
        <v>24</v>
      </c>
      <c r="I7347" s="93">
        <v>0</v>
      </c>
      <c r="J7347">
        <f t="shared" si="1482"/>
        <v>0</v>
      </c>
      <c r="K7347" s="4">
        <v>23.05</v>
      </c>
      <c r="L7347" s="4">
        <v>31.3</v>
      </c>
      <c r="M7347" s="16">
        <f t="shared" si="1483"/>
        <v>0</v>
      </c>
      <c r="N7347">
        <f t="shared" si="1484"/>
        <v>1</v>
      </c>
      <c r="O7347">
        <f t="shared" si="1485"/>
        <v>0</v>
      </c>
      <c r="P7347" s="63">
        <f t="shared" si="1486"/>
        <v>0</v>
      </c>
    </row>
    <row r="7348" spans="1:18" x14ac:dyDescent="0.3">
      <c r="A7348">
        <f t="shared" si="1487"/>
        <v>2019</v>
      </c>
      <c r="B7348">
        <f t="shared" si="1488"/>
        <v>7</v>
      </c>
      <c r="C7348">
        <f t="shared" si="1489"/>
        <v>4</v>
      </c>
      <c r="D7348">
        <f t="shared" si="1490"/>
        <v>4</v>
      </c>
      <c r="E7348" t="str">
        <f t="shared" si="1491"/>
        <v>OFF</v>
      </c>
      <c r="F7348" s="13">
        <f t="shared" si="1493"/>
        <v>43650</v>
      </c>
      <c r="G7348" s="14" t="str">
        <f t="shared" si="1492"/>
        <v>Avg of 4 NM Projects</v>
      </c>
      <c r="H7348" s="15">
        <f t="shared" si="1494"/>
        <v>1</v>
      </c>
      <c r="I7348" s="93">
        <v>-0.13</v>
      </c>
      <c r="J7348">
        <f t="shared" si="1482"/>
        <v>-7.3033707865168538E-4</v>
      </c>
      <c r="K7348" s="4">
        <v>24.5</v>
      </c>
      <c r="L7348" s="4">
        <v>21.41</v>
      </c>
      <c r="M7348" s="16">
        <f t="shared" si="1483"/>
        <v>-2.7833000000000003E-3</v>
      </c>
      <c r="N7348">
        <f t="shared" si="1484"/>
        <v>0</v>
      </c>
      <c r="O7348">
        <f t="shared" si="1485"/>
        <v>0</v>
      </c>
      <c r="P7348" s="63">
        <f t="shared" si="1486"/>
        <v>0</v>
      </c>
      <c r="Q7348" s="34"/>
      <c r="R7348" s="34"/>
    </row>
    <row r="7349" spans="1:18" x14ac:dyDescent="0.3">
      <c r="A7349">
        <f t="shared" si="1487"/>
        <v>2019</v>
      </c>
      <c r="B7349">
        <f t="shared" si="1488"/>
        <v>7</v>
      </c>
      <c r="C7349">
        <f t="shared" si="1489"/>
        <v>4</v>
      </c>
      <c r="D7349">
        <f t="shared" si="1490"/>
        <v>4</v>
      </c>
      <c r="E7349" t="str">
        <f t="shared" si="1491"/>
        <v>OFF</v>
      </c>
      <c r="F7349" s="13">
        <f t="shared" si="1493"/>
        <v>43650</v>
      </c>
      <c r="G7349" s="14" t="str">
        <f t="shared" si="1492"/>
        <v>Avg of 4 NM Projects</v>
      </c>
      <c r="H7349" s="15">
        <f t="shared" si="1494"/>
        <v>2</v>
      </c>
      <c r="I7349" s="93">
        <v>-0.13</v>
      </c>
      <c r="J7349">
        <f t="shared" si="1482"/>
        <v>-7.3033707865168538E-4</v>
      </c>
      <c r="K7349" s="4">
        <v>23.17</v>
      </c>
      <c r="L7349" s="4">
        <v>21.32</v>
      </c>
      <c r="M7349" s="16">
        <f t="shared" si="1483"/>
        <v>-2.7716000000000004E-3</v>
      </c>
      <c r="N7349">
        <f t="shared" si="1484"/>
        <v>0</v>
      </c>
      <c r="O7349">
        <f t="shared" si="1485"/>
        <v>0</v>
      </c>
      <c r="P7349" s="63">
        <f t="shared" si="1486"/>
        <v>0</v>
      </c>
    </row>
    <row r="7350" spans="1:18" x14ac:dyDescent="0.3">
      <c r="A7350">
        <f t="shared" si="1487"/>
        <v>2019</v>
      </c>
      <c r="B7350">
        <f t="shared" si="1488"/>
        <v>7</v>
      </c>
      <c r="C7350">
        <f t="shared" si="1489"/>
        <v>4</v>
      </c>
      <c r="D7350">
        <f t="shared" si="1490"/>
        <v>4</v>
      </c>
      <c r="E7350" t="str">
        <f t="shared" si="1491"/>
        <v>OFF</v>
      </c>
      <c r="F7350" s="13">
        <f t="shared" si="1493"/>
        <v>43650</v>
      </c>
      <c r="G7350" s="14" t="str">
        <f t="shared" si="1492"/>
        <v>Avg of 4 NM Projects</v>
      </c>
      <c r="H7350" s="15">
        <f t="shared" si="1494"/>
        <v>3</v>
      </c>
      <c r="I7350" s="93">
        <v>-0.13</v>
      </c>
      <c r="J7350">
        <f t="shared" si="1482"/>
        <v>-7.3033707865168538E-4</v>
      </c>
      <c r="K7350" s="4">
        <v>21.92</v>
      </c>
      <c r="L7350" s="4">
        <v>19.22</v>
      </c>
      <c r="M7350" s="16">
        <f t="shared" si="1483"/>
        <v>-2.4986000000000001E-3</v>
      </c>
      <c r="N7350">
        <f t="shared" si="1484"/>
        <v>0</v>
      </c>
      <c r="O7350">
        <f t="shared" si="1485"/>
        <v>0</v>
      </c>
      <c r="P7350" s="63">
        <f t="shared" si="1486"/>
        <v>0</v>
      </c>
    </row>
    <row r="7351" spans="1:18" x14ac:dyDescent="0.3">
      <c r="A7351">
        <f t="shared" si="1487"/>
        <v>2019</v>
      </c>
      <c r="B7351">
        <f t="shared" si="1488"/>
        <v>7</v>
      </c>
      <c r="C7351">
        <f t="shared" si="1489"/>
        <v>4</v>
      </c>
      <c r="D7351">
        <f t="shared" si="1490"/>
        <v>4</v>
      </c>
      <c r="E7351" t="str">
        <f t="shared" si="1491"/>
        <v>OFF</v>
      </c>
      <c r="F7351" s="13">
        <f t="shared" si="1493"/>
        <v>43650</v>
      </c>
      <c r="G7351" s="14" t="str">
        <f t="shared" si="1492"/>
        <v>Avg of 4 NM Projects</v>
      </c>
      <c r="H7351" s="15">
        <f t="shared" si="1494"/>
        <v>4</v>
      </c>
      <c r="I7351" s="93">
        <v>0</v>
      </c>
      <c r="J7351">
        <f t="shared" si="1482"/>
        <v>0</v>
      </c>
      <c r="K7351" s="4">
        <v>21.28</v>
      </c>
      <c r="L7351" s="4">
        <v>19.59</v>
      </c>
      <c r="M7351" s="16">
        <f t="shared" si="1483"/>
        <v>0</v>
      </c>
      <c r="N7351">
        <f t="shared" si="1484"/>
        <v>1</v>
      </c>
      <c r="O7351">
        <f t="shared" si="1485"/>
        <v>0</v>
      </c>
      <c r="P7351" s="63">
        <f t="shared" si="1486"/>
        <v>0</v>
      </c>
    </row>
    <row r="7352" spans="1:18" x14ac:dyDescent="0.3">
      <c r="A7352">
        <f t="shared" si="1487"/>
        <v>2019</v>
      </c>
      <c r="B7352">
        <f t="shared" si="1488"/>
        <v>7</v>
      </c>
      <c r="C7352">
        <f t="shared" si="1489"/>
        <v>4</v>
      </c>
      <c r="D7352">
        <f t="shared" si="1490"/>
        <v>4</v>
      </c>
      <c r="E7352" t="str">
        <f t="shared" si="1491"/>
        <v>OFF</v>
      </c>
      <c r="F7352" s="13">
        <f t="shared" si="1493"/>
        <v>43650</v>
      </c>
      <c r="G7352" s="14" t="str">
        <f t="shared" si="1492"/>
        <v>Avg of 4 NM Projects</v>
      </c>
      <c r="H7352" s="15">
        <f t="shared" si="1494"/>
        <v>5</v>
      </c>
      <c r="I7352" s="93">
        <v>-0.26</v>
      </c>
      <c r="J7352">
        <f t="shared" si="1482"/>
        <v>-1.4606741573033708E-3</v>
      </c>
      <c r="K7352" s="4">
        <v>19.86</v>
      </c>
      <c r="L7352" s="4">
        <v>19.59</v>
      </c>
      <c r="M7352" s="16">
        <f t="shared" si="1483"/>
        <v>-5.0933999999999997E-3</v>
      </c>
      <c r="N7352">
        <f t="shared" si="1484"/>
        <v>0</v>
      </c>
      <c r="O7352">
        <f t="shared" si="1485"/>
        <v>0</v>
      </c>
      <c r="P7352" s="63">
        <f t="shared" si="1486"/>
        <v>0</v>
      </c>
    </row>
    <row r="7353" spans="1:18" x14ac:dyDescent="0.3">
      <c r="A7353">
        <f t="shared" si="1487"/>
        <v>2019</v>
      </c>
      <c r="B7353">
        <f t="shared" si="1488"/>
        <v>7</v>
      </c>
      <c r="C7353">
        <f t="shared" si="1489"/>
        <v>4</v>
      </c>
      <c r="D7353">
        <f t="shared" si="1490"/>
        <v>4</v>
      </c>
      <c r="E7353" t="str">
        <f t="shared" si="1491"/>
        <v>OFF</v>
      </c>
      <c r="F7353" s="13">
        <f t="shared" si="1493"/>
        <v>43650</v>
      </c>
      <c r="G7353" s="14" t="str">
        <f t="shared" si="1492"/>
        <v>Avg of 4 NM Projects</v>
      </c>
      <c r="H7353" s="15">
        <f t="shared" si="1494"/>
        <v>6</v>
      </c>
      <c r="I7353" s="93">
        <v>0.64500000000000002</v>
      </c>
      <c r="J7353">
        <f t="shared" si="1482"/>
        <v>3.6235955056179775E-3</v>
      </c>
      <c r="K7353" s="4">
        <v>19.79</v>
      </c>
      <c r="L7353" s="4">
        <v>19.91</v>
      </c>
      <c r="M7353" s="16">
        <f t="shared" si="1483"/>
        <v>1.2841950000000001E-2</v>
      </c>
      <c r="N7353">
        <f t="shared" si="1484"/>
        <v>0</v>
      </c>
      <c r="O7353">
        <f t="shared" si="1485"/>
        <v>0</v>
      </c>
      <c r="P7353" s="63">
        <f t="shared" si="1486"/>
        <v>0</v>
      </c>
    </row>
    <row r="7354" spans="1:18" x14ac:dyDescent="0.3">
      <c r="A7354">
        <f t="shared" si="1487"/>
        <v>2019</v>
      </c>
      <c r="B7354">
        <f t="shared" si="1488"/>
        <v>7</v>
      </c>
      <c r="C7354">
        <f t="shared" si="1489"/>
        <v>4</v>
      </c>
      <c r="D7354">
        <f t="shared" si="1490"/>
        <v>4</v>
      </c>
      <c r="E7354" t="str">
        <f t="shared" si="1491"/>
        <v>OFF</v>
      </c>
      <c r="F7354" s="13">
        <f t="shared" si="1493"/>
        <v>43650</v>
      </c>
      <c r="G7354" s="14" t="str">
        <f t="shared" si="1492"/>
        <v>Avg of 4 NM Projects</v>
      </c>
      <c r="H7354" s="15">
        <f t="shared" si="1494"/>
        <v>7</v>
      </c>
      <c r="I7354" s="93">
        <v>12.67</v>
      </c>
      <c r="J7354">
        <f t="shared" si="1482"/>
        <v>7.1179775280898874E-2</v>
      </c>
      <c r="K7354" s="4">
        <v>19.87</v>
      </c>
      <c r="L7354" s="4">
        <v>19.96</v>
      </c>
      <c r="M7354" s="16">
        <f t="shared" si="1483"/>
        <v>0.25289319999999998</v>
      </c>
      <c r="N7354">
        <f t="shared" si="1484"/>
        <v>0</v>
      </c>
      <c r="O7354">
        <f t="shared" si="1485"/>
        <v>0</v>
      </c>
      <c r="P7354" s="63">
        <f t="shared" si="1486"/>
        <v>0</v>
      </c>
    </row>
    <row r="7355" spans="1:18" x14ac:dyDescent="0.3">
      <c r="A7355">
        <f t="shared" si="1487"/>
        <v>2019</v>
      </c>
      <c r="B7355">
        <f t="shared" si="1488"/>
        <v>7</v>
      </c>
      <c r="C7355">
        <f t="shared" si="1489"/>
        <v>4</v>
      </c>
      <c r="D7355">
        <f t="shared" si="1490"/>
        <v>4</v>
      </c>
      <c r="E7355" t="str">
        <f t="shared" si="1491"/>
        <v>ON</v>
      </c>
      <c r="F7355" s="13">
        <f t="shared" si="1493"/>
        <v>43650</v>
      </c>
      <c r="G7355" s="14" t="str">
        <f t="shared" si="1492"/>
        <v>Avg of 4 NM Projects</v>
      </c>
      <c r="H7355" s="15">
        <f t="shared" si="1494"/>
        <v>8</v>
      </c>
      <c r="I7355" s="93">
        <v>55.815000000000005</v>
      </c>
      <c r="J7355">
        <f t="shared" si="1482"/>
        <v>0.31356741573033708</v>
      </c>
      <c r="K7355" s="4">
        <v>20.14</v>
      </c>
      <c r="L7355" s="4">
        <v>19.27</v>
      </c>
      <c r="M7355" s="16">
        <f t="shared" si="1483"/>
        <v>1.0755550500000002</v>
      </c>
      <c r="N7355">
        <f t="shared" si="1484"/>
        <v>0</v>
      </c>
      <c r="O7355">
        <f t="shared" si="1485"/>
        <v>0</v>
      </c>
      <c r="P7355" s="63">
        <f t="shared" si="1486"/>
        <v>0</v>
      </c>
    </row>
    <row r="7356" spans="1:18" x14ac:dyDescent="0.3">
      <c r="A7356">
        <f t="shared" si="1487"/>
        <v>2019</v>
      </c>
      <c r="B7356">
        <f t="shared" si="1488"/>
        <v>7</v>
      </c>
      <c r="C7356">
        <f t="shared" si="1489"/>
        <v>4</v>
      </c>
      <c r="D7356">
        <f t="shared" si="1490"/>
        <v>4</v>
      </c>
      <c r="E7356" t="str">
        <f t="shared" si="1491"/>
        <v>ON</v>
      </c>
      <c r="F7356" s="13">
        <f t="shared" si="1493"/>
        <v>43650</v>
      </c>
      <c r="G7356" s="14" t="str">
        <f t="shared" si="1492"/>
        <v>Avg of 4 NM Projects</v>
      </c>
      <c r="H7356" s="15">
        <f t="shared" si="1494"/>
        <v>9</v>
      </c>
      <c r="I7356" s="93">
        <v>90.375000000000014</v>
      </c>
      <c r="J7356">
        <f t="shared" si="1482"/>
        <v>0.50772471910112371</v>
      </c>
      <c r="K7356" s="4">
        <v>20.059999999999999</v>
      </c>
      <c r="L7356" s="4">
        <v>18.670000000000002</v>
      </c>
      <c r="M7356" s="16">
        <f t="shared" si="1483"/>
        <v>1.6873012500000004</v>
      </c>
      <c r="N7356">
        <f t="shared" si="1484"/>
        <v>0</v>
      </c>
      <c r="O7356">
        <f t="shared" si="1485"/>
        <v>1</v>
      </c>
      <c r="P7356" s="63">
        <f t="shared" si="1486"/>
        <v>0</v>
      </c>
    </row>
    <row r="7357" spans="1:18" x14ac:dyDescent="0.3">
      <c r="A7357">
        <f t="shared" si="1487"/>
        <v>2019</v>
      </c>
      <c r="B7357">
        <f t="shared" si="1488"/>
        <v>7</v>
      </c>
      <c r="C7357">
        <f t="shared" si="1489"/>
        <v>4</v>
      </c>
      <c r="D7357">
        <f t="shared" si="1490"/>
        <v>4</v>
      </c>
      <c r="E7357" t="str">
        <f t="shared" si="1491"/>
        <v>ON</v>
      </c>
      <c r="F7357" s="13">
        <f t="shared" si="1493"/>
        <v>43650</v>
      </c>
      <c r="G7357" s="14" t="str">
        <f t="shared" si="1492"/>
        <v>Avg of 4 NM Projects</v>
      </c>
      <c r="H7357" s="15">
        <f t="shared" si="1494"/>
        <v>10</v>
      </c>
      <c r="I7357" s="93">
        <v>109.57000000000001</v>
      </c>
      <c r="J7357">
        <f t="shared" si="1482"/>
        <v>0.61556179775280906</v>
      </c>
      <c r="K7357" s="4">
        <v>24.86</v>
      </c>
      <c r="L7357" s="4">
        <v>21.51</v>
      </c>
      <c r="M7357" s="16">
        <f t="shared" si="1483"/>
        <v>2.3568507000000003</v>
      </c>
      <c r="N7357">
        <f t="shared" si="1484"/>
        <v>0</v>
      </c>
      <c r="O7357">
        <f t="shared" si="1485"/>
        <v>1</v>
      </c>
      <c r="P7357" s="63">
        <f t="shared" si="1486"/>
        <v>0</v>
      </c>
    </row>
    <row r="7358" spans="1:18" x14ac:dyDescent="0.3">
      <c r="A7358">
        <f t="shared" si="1487"/>
        <v>2019</v>
      </c>
      <c r="B7358">
        <f t="shared" si="1488"/>
        <v>7</v>
      </c>
      <c r="C7358">
        <f t="shared" si="1489"/>
        <v>4</v>
      </c>
      <c r="D7358">
        <f t="shared" si="1490"/>
        <v>4</v>
      </c>
      <c r="E7358" t="str">
        <f t="shared" si="1491"/>
        <v>ON</v>
      </c>
      <c r="F7358" s="13">
        <f t="shared" si="1493"/>
        <v>43650</v>
      </c>
      <c r="G7358" s="14" t="str">
        <f t="shared" si="1492"/>
        <v>Avg of 4 NM Projects</v>
      </c>
      <c r="H7358" s="15">
        <f t="shared" si="1494"/>
        <v>11</v>
      </c>
      <c r="I7358" s="93">
        <v>118.91</v>
      </c>
      <c r="J7358">
        <f t="shared" si="1482"/>
        <v>0.66803370786516847</v>
      </c>
      <c r="K7358" s="4">
        <v>26.97</v>
      </c>
      <c r="L7358" s="4">
        <v>25.56</v>
      </c>
      <c r="M7358" s="16">
        <f t="shared" si="1483"/>
        <v>3.0393395999999999</v>
      </c>
      <c r="N7358">
        <f t="shared" si="1484"/>
        <v>0</v>
      </c>
      <c r="O7358">
        <f t="shared" si="1485"/>
        <v>1</v>
      </c>
      <c r="P7358" s="63">
        <f t="shared" si="1486"/>
        <v>0</v>
      </c>
    </row>
    <row r="7359" spans="1:18" x14ac:dyDescent="0.3">
      <c r="A7359">
        <f t="shared" si="1487"/>
        <v>2019</v>
      </c>
      <c r="B7359">
        <f t="shared" si="1488"/>
        <v>7</v>
      </c>
      <c r="C7359">
        <f t="shared" si="1489"/>
        <v>4</v>
      </c>
      <c r="D7359">
        <f t="shared" si="1490"/>
        <v>4</v>
      </c>
      <c r="E7359" t="str">
        <f t="shared" si="1491"/>
        <v>ON</v>
      </c>
      <c r="F7359" s="13">
        <f t="shared" si="1493"/>
        <v>43650</v>
      </c>
      <c r="G7359" s="14" t="str">
        <f t="shared" si="1492"/>
        <v>Avg of 4 NM Projects</v>
      </c>
      <c r="H7359" s="15">
        <f t="shared" si="1494"/>
        <v>12</v>
      </c>
      <c r="I7359" s="93">
        <v>128.255</v>
      </c>
      <c r="J7359">
        <f t="shared" si="1482"/>
        <v>0.72053370786516846</v>
      </c>
      <c r="K7359" s="4">
        <v>29.84</v>
      </c>
      <c r="L7359" s="4">
        <v>27.2</v>
      </c>
      <c r="M7359" s="16">
        <f t="shared" si="1483"/>
        <v>3.4885359999999994</v>
      </c>
      <c r="N7359">
        <f t="shared" si="1484"/>
        <v>0</v>
      </c>
      <c r="O7359">
        <f t="shared" si="1485"/>
        <v>1</v>
      </c>
      <c r="P7359" s="63">
        <f t="shared" si="1486"/>
        <v>0</v>
      </c>
    </row>
    <row r="7360" spans="1:18" x14ac:dyDescent="0.3">
      <c r="A7360">
        <f t="shared" si="1487"/>
        <v>2019</v>
      </c>
      <c r="B7360">
        <f t="shared" si="1488"/>
        <v>7</v>
      </c>
      <c r="C7360">
        <f t="shared" si="1489"/>
        <v>4</v>
      </c>
      <c r="D7360">
        <f t="shared" si="1490"/>
        <v>4</v>
      </c>
      <c r="E7360" t="str">
        <f t="shared" si="1491"/>
        <v>ON</v>
      </c>
      <c r="F7360" s="13">
        <f t="shared" si="1493"/>
        <v>43650</v>
      </c>
      <c r="G7360" s="14" t="str">
        <f t="shared" si="1492"/>
        <v>Avg of 4 NM Projects</v>
      </c>
      <c r="H7360" s="15">
        <f t="shared" si="1494"/>
        <v>13</v>
      </c>
      <c r="I7360" s="93">
        <v>133.12</v>
      </c>
      <c r="J7360">
        <f t="shared" si="1482"/>
        <v>0.74786516853932583</v>
      </c>
      <c r="K7360" s="4">
        <v>28.43</v>
      </c>
      <c r="L7360" s="4">
        <v>26.98</v>
      </c>
      <c r="M7360" s="16">
        <f t="shared" si="1483"/>
        <v>3.5915775999999999</v>
      </c>
      <c r="N7360">
        <f t="shared" si="1484"/>
        <v>0</v>
      </c>
      <c r="O7360">
        <f t="shared" si="1485"/>
        <v>1</v>
      </c>
      <c r="P7360" s="63">
        <f t="shared" si="1486"/>
        <v>0</v>
      </c>
    </row>
    <row r="7361" spans="1:18" x14ac:dyDescent="0.3">
      <c r="A7361">
        <f t="shared" si="1487"/>
        <v>2019</v>
      </c>
      <c r="B7361">
        <f t="shared" si="1488"/>
        <v>7</v>
      </c>
      <c r="C7361">
        <f t="shared" si="1489"/>
        <v>4</v>
      </c>
      <c r="D7361">
        <f t="shared" si="1490"/>
        <v>4</v>
      </c>
      <c r="E7361" t="str">
        <f t="shared" si="1491"/>
        <v>ON</v>
      </c>
      <c r="F7361" s="13">
        <f t="shared" si="1493"/>
        <v>43650</v>
      </c>
      <c r="G7361" s="14" t="str">
        <f t="shared" si="1492"/>
        <v>Avg of 4 NM Projects</v>
      </c>
      <c r="H7361" s="15">
        <f t="shared" si="1494"/>
        <v>14</v>
      </c>
      <c r="I7361" s="93">
        <v>132.48000000000002</v>
      </c>
      <c r="J7361">
        <f t="shared" si="1482"/>
        <v>0.74426966292134844</v>
      </c>
      <c r="K7361" s="4">
        <v>31.25</v>
      </c>
      <c r="L7361" s="4">
        <v>33.1</v>
      </c>
      <c r="M7361" s="16">
        <f t="shared" si="1483"/>
        <v>4.3850880000000005</v>
      </c>
      <c r="N7361">
        <f t="shared" si="1484"/>
        <v>0</v>
      </c>
      <c r="O7361">
        <f t="shared" si="1485"/>
        <v>1</v>
      </c>
      <c r="P7361" s="63">
        <f t="shared" si="1486"/>
        <v>0</v>
      </c>
    </row>
    <row r="7362" spans="1:18" x14ac:dyDescent="0.3">
      <c r="A7362">
        <f t="shared" si="1487"/>
        <v>2019</v>
      </c>
      <c r="B7362">
        <f t="shared" si="1488"/>
        <v>7</v>
      </c>
      <c r="C7362">
        <f t="shared" si="1489"/>
        <v>4</v>
      </c>
      <c r="D7362">
        <f t="shared" si="1490"/>
        <v>4</v>
      </c>
      <c r="E7362" t="str">
        <f t="shared" si="1491"/>
        <v>ON</v>
      </c>
      <c r="F7362" s="13">
        <f t="shared" si="1493"/>
        <v>43650</v>
      </c>
      <c r="G7362" s="14" t="str">
        <f t="shared" si="1492"/>
        <v>Avg of 4 NM Projects</v>
      </c>
      <c r="H7362" s="15">
        <f t="shared" si="1494"/>
        <v>15</v>
      </c>
      <c r="I7362" s="93">
        <v>133.5</v>
      </c>
      <c r="J7362">
        <f t="shared" si="1482"/>
        <v>0.75</v>
      </c>
      <c r="K7362" s="4">
        <v>34.44</v>
      </c>
      <c r="L7362" s="4">
        <v>31.18</v>
      </c>
      <c r="M7362" s="16">
        <f t="shared" si="1483"/>
        <v>4.1625299999999994</v>
      </c>
      <c r="N7362">
        <f t="shared" si="1484"/>
        <v>0</v>
      </c>
      <c r="O7362">
        <f t="shared" si="1485"/>
        <v>1</v>
      </c>
      <c r="P7362" s="63">
        <f t="shared" si="1486"/>
        <v>0</v>
      </c>
    </row>
    <row r="7363" spans="1:18" x14ac:dyDescent="0.3">
      <c r="A7363">
        <f t="shared" si="1487"/>
        <v>2019</v>
      </c>
      <c r="B7363">
        <f t="shared" si="1488"/>
        <v>7</v>
      </c>
      <c r="C7363">
        <f t="shared" si="1489"/>
        <v>4</v>
      </c>
      <c r="D7363">
        <f t="shared" si="1490"/>
        <v>4</v>
      </c>
      <c r="E7363" t="str">
        <f t="shared" si="1491"/>
        <v>ON</v>
      </c>
      <c r="F7363" s="13">
        <f t="shared" si="1493"/>
        <v>43650</v>
      </c>
      <c r="G7363" s="14" t="str">
        <f t="shared" si="1492"/>
        <v>Avg of 4 NM Projects</v>
      </c>
      <c r="H7363" s="15">
        <f t="shared" si="1494"/>
        <v>16</v>
      </c>
      <c r="I7363" s="93">
        <v>117.88500000000001</v>
      </c>
      <c r="J7363">
        <f t="shared" si="1482"/>
        <v>0.66227528089887644</v>
      </c>
      <c r="K7363" s="4">
        <v>35.46</v>
      </c>
      <c r="L7363" s="4">
        <v>33.53</v>
      </c>
      <c r="M7363" s="16">
        <f t="shared" si="1483"/>
        <v>3.9526840500000002</v>
      </c>
      <c r="N7363">
        <f t="shared" si="1484"/>
        <v>0</v>
      </c>
      <c r="O7363">
        <f t="shared" si="1485"/>
        <v>1</v>
      </c>
      <c r="P7363" s="63">
        <f t="shared" si="1486"/>
        <v>0</v>
      </c>
    </row>
    <row r="7364" spans="1:18" x14ac:dyDescent="0.3">
      <c r="A7364">
        <f t="shared" si="1487"/>
        <v>2019</v>
      </c>
      <c r="B7364">
        <f t="shared" si="1488"/>
        <v>7</v>
      </c>
      <c r="C7364">
        <f t="shared" si="1489"/>
        <v>4</v>
      </c>
      <c r="D7364">
        <f t="shared" si="1490"/>
        <v>4</v>
      </c>
      <c r="E7364" t="str">
        <f t="shared" si="1491"/>
        <v>ON</v>
      </c>
      <c r="F7364" s="13">
        <f t="shared" si="1493"/>
        <v>43650</v>
      </c>
      <c r="G7364" s="14" t="str">
        <f t="shared" si="1492"/>
        <v>Avg of 4 NM Projects</v>
      </c>
      <c r="H7364" s="15">
        <f t="shared" si="1494"/>
        <v>17</v>
      </c>
      <c r="I7364" s="93">
        <v>96.89</v>
      </c>
      <c r="J7364">
        <f t="shared" ref="J7364:J7427" si="1495">+I7364/$I$1</f>
        <v>0.5443258426966292</v>
      </c>
      <c r="K7364" s="4">
        <v>36.08</v>
      </c>
      <c r="L7364" s="4">
        <v>29.91</v>
      </c>
      <c r="M7364" s="16">
        <f t="shared" ref="M7364:M7427" si="1496">+L7364*I7364/1000</f>
        <v>2.8979798999999997</v>
      </c>
      <c r="N7364">
        <f t="shared" ref="N7364:N7427" si="1497">+IF(I7364=0,1,0)</f>
        <v>0</v>
      </c>
      <c r="O7364">
        <f t="shared" ref="O7364:O7427" si="1498">+IF(I7364&gt;=0.5*$I$1,1,0)</f>
        <v>1</v>
      </c>
      <c r="P7364" s="63">
        <f t="shared" ref="P7364:P7427" si="1499">+IF(I7364&gt;MAX(I$3652:I$5859),1,0)</f>
        <v>0</v>
      </c>
    </row>
    <row r="7365" spans="1:18" x14ac:dyDescent="0.3">
      <c r="A7365">
        <f t="shared" ref="A7365:A7428" si="1500">YEAR(F7365)</f>
        <v>2019</v>
      </c>
      <c r="B7365">
        <f t="shared" ref="B7365:B7428" si="1501">+MONTH(F7365)</f>
        <v>7</v>
      </c>
      <c r="C7365">
        <f t="shared" ref="C7365:C7428" si="1502">+DAY(F7365)</f>
        <v>4</v>
      </c>
      <c r="D7365">
        <f t="shared" ref="D7365:D7428" si="1503">WEEKDAY(C7365)</f>
        <v>4</v>
      </c>
      <c r="E7365" t="str">
        <f t="shared" ref="E7365:E7428" si="1504">IF(OR(D7365=1,D7365=7,H7365=1,H7365=2,H7365=3,H7365=4,H7365=5,H7365=6,H7365=7,H7365=24),"OFF","ON")</f>
        <v>ON</v>
      </c>
      <c r="F7365" s="13">
        <f t="shared" si="1493"/>
        <v>43650</v>
      </c>
      <c r="G7365" s="14" t="str">
        <f t="shared" si="1492"/>
        <v>Avg of 4 NM Projects</v>
      </c>
      <c r="H7365" s="15">
        <f t="shared" si="1494"/>
        <v>18</v>
      </c>
      <c r="I7365" s="93">
        <v>70.010000000000005</v>
      </c>
      <c r="J7365">
        <f t="shared" si="1495"/>
        <v>0.39331460674157304</v>
      </c>
      <c r="K7365" s="4">
        <v>37.57</v>
      </c>
      <c r="L7365" s="4">
        <v>28.09</v>
      </c>
      <c r="M7365" s="16">
        <f t="shared" si="1496"/>
        <v>1.9665809000000001</v>
      </c>
      <c r="N7365">
        <f t="shared" si="1497"/>
        <v>0</v>
      </c>
      <c r="O7365">
        <f t="shared" si="1498"/>
        <v>0</v>
      </c>
      <c r="P7365" s="63">
        <f t="shared" si="1499"/>
        <v>0</v>
      </c>
    </row>
    <row r="7366" spans="1:18" x14ac:dyDescent="0.3">
      <c r="A7366">
        <f t="shared" si="1500"/>
        <v>2019</v>
      </c>
      <c r="B7366">
        <f t="shared" si="1501"/>
        <v>7</v>
      </c>
      <c r="C7366">
        <f t="shared" si="1502"/>
        <v>4</v>
      </c>
      <c r="D7366">
        <f t="shared" si="1503"/>
        <v>4</v>
      </c>
      <c r="E7366" t="str">
        <f t="shared" si="1504"/>
        <v>ON</v>
      </c>
      <c r="F7366" s="13">
        <f t="shared" si="1493"/>
        <v>43650</v>
      </c>
      <c r="G7366" s="14" t="str">
        <f t="shared" ref="G7366:G7429" si="1505">+G7365</f>
        <v>Avg of 4 NM Projects</v>
      </c>
      <c r="H7366" s="15">
        <f t="shared" si="1494"/>
        <v>19</v>
      </c>
      <c r="I7366" s="93">
        <v>35.454999999999998</v>
      </c>
      <c r="J7366">
        <f t="shared" si="1495"/>
        <v>0.19918539325842696</v>
      </c>
      <c r="K7366" s="4">
        <v>36.229999999999997</v>
      </c>
      <c r="L7366" s="4">
        <v>28.99</v>
      </c>
      <c r="M7366" s="16">
        <f t="shared" si="1496"/>
        <v>1.02784045</v>
      </c>
      <c r="N7366">
        <f t="shared" si="1497"/>
        <v>0</v>
      </c>
      <c r="O7366">
        <f t="shared" si="1498"/>
        <v>0</v>
      </c>
      <c r="P7366" s="63">
        <f t="shared" si="1499"/>
        <v>0</v>
      </c>
    </row>
    <row r="7367" spans="1:18" x14ac:dyDescent="0.3">
      <c r="A7367">
        <f t="shared" si="1500"/>
        <v>2019</v>
      </c>
      <c r="B7367">
        <f t="shared" si="1501"/>
        <v>7</v>
      </c>
      <c r="C7367">
        <f t="shared" si="1502"/>
        <v>4</v>
      </c>
      <c r="D7367">
        <f t="shared" si="1503"/>
        <v>4</v>
      </c>
      <c r="E7367" t="str">
        <f t="shared" si="1504"/>
        <v>ON</v>
      </c>
      <c r="F7367" s="13">
        <f t="shared" si="1493"/>
        <v>43650</v>
      </c>
      <c r="G7367" s="14" t="str">
        <f t="shared" si="1505"/>
        <v>Avg of 4 NM Projects</v>
      </c>
      <c r="H7367" s="15">
        <f t="shared" si="1494"/>
        <v>20</v>
      </c>
      <c r="I7367" s="93">
        <v>9.7249999999999996</v>
      </c>
      <c r="J7367">
        <f t="shared" si="1495"/>
        <v>5.4634831460674153E-2</v>
      </c>
      <c r="K7367" s="4">
        <v>33.69</v>
      </c>
      <c r="L7367" s="4">
        <v>26.46</v>
      </c>
      <c r="M7367" s="16">
        <f t="shared" si="1496"/>
        <v>0.25732350000000004</v>
      </c>
      <c r="N7367">
        <f t="shared" si="1497"/>
        <v>0</v>
      </c>
      <c r="O7367">
        <f t="shared" si="1498"/>
        <v>0</v>
      </c>
      <c r="P7367" s="63">
        <f t="shared" si="1499"/>
        <v>0</v>
      </c>
    </row>
    <row r="7368" spans="1:18" x14ac:dyDescent="0.3">
      <c r="A7368">
        <f t="shared" si="1500"/>
        <v>2019</v>
      </c>
      <c r="B7368">
        <f t="shared" si="1501"/>
        <v>7</v>
      </c>
      <c r="C7368">
        <f t="shared" si="1502"/>
        <v>4</v>
      </c>
      <c r="D7368">
        <f t="shared" si="1503"/>
        <v>4</v>
      </c>
      <c r="E7368" t="str">
        <f t="shared" si="1504"/>
        <v>ON</v>
      </c>
      <c r="F7368" s="13">
        <f t="shared" si="1493"/>
        <v>43650</v>
      </c>
      <c r="G7368" s="14" t="str">
        <f t="shared" si="1505"/>
        <v>Avg of 4 NM Projects</v>
      </c>
      <c r="H7368" s="15">
        <f t="shared" si="1494"/>
        <v>21</v>
      </c>
      <c r="I7368" s="93">
        <v>1.04</v>
      </c>
      <c r="J7368">
        <f t="shared" si="1495"/>
        <v>5.8426966292134831E-3</v>
      </c>
      <c r="K7368" s="4">
        <v>31.45</v>
      </c>
      <c r="L7368" s="4">
        <v>22.7</v>
      </c>
      <c r="M7368" s="16">
        <f t="shared" si="1496"/>
        <v>2.3608000000000001E-2</v>
      </c>
      <c r="N7368">
        <f t="shared" si="1497"/>
        <v>0</v>
      </c>
      <c r="O7368">
        <f t="shared" si="1498"/>
        <v>0</v>
      </c>
      <c r="P7368" s="63">
        <f t="shared" si="1499"/>
        <v>0</v>
      </c>
    </row>
    <row r="7369" spans="1:18" x14ac:dyDescent="0.3">
      <c r="A7369">
        <f t="shared" si="1500"/>
        <v>2019</v>
      </c>
      <c r="B7369">
        <f t="shared" si="1501"/>
        <v>7</v>
      </c>
      <c r="C7369">
        <f t="shared" si="1502"/>
        <v>4</v>
      </c>
      <c r="D7369">
        <f t="shared" si="1503"/>
        <v>4</v>
      </c>
      <c r="E7369" t="str">
        <f t="shared" si="1504"/>
        <v>ON</v>
      </c>
      <c r="F7369" s="13">
        <f t="shared" si="1493"/>
        <v>43650</v>
      </c>
      <c r="G7369" s="14" t="str">
        <f t="shared" si="1505"/>
        <v>Avg of 4 NM Projects</v>
      </c>
      <c r="H7369" s="15">
        <f t="shared" si="1494"/>
        <v>22</v>
      </c>
      <c r="I7369" s="93">
        <v>-0.13</v>
      </c>
      <c r="J7369">
        <f t="shared" si="1495"/>
        <v>-7.3033707865168538E-4</v>
      </c>
      <c r="K7369" s="4">
        <v>28.36</v>
      </c>
      <c r="L7369" s="4">
        <v>22.26</v>
      </c>
      <c r="M7369" s="16">
        <f t="shared" si="1496"/>
        <v>-2.8938000000000002E-3</v>
      </c>
      <c r="N7369">
        <f t="shared" si="1497"/>
        <v>0</v>
      </c>
      <c r="O7369">
        <f t="shared" si="1498"/>
        <v>0</v>
      </c>
      <c r="P7369" s="63">
        <f t="shared" si="1499"/>
        <v>0</v>
      </c>
    </row>
    <row r="7370" spans="1:18" x14ac:dyDescent="0.3">
      <c r="A7370">
        <f t="shared" si="1500"/>
        <v>2019</v>
      </c>
      <c r="B7370">
        <f t="shared" si="1501"/>
        <v>7</v>
      </c>
      <c r="C7370">
        <f t="shared" si="1502"/>
        <v>4</v>
      </c>
      <c r="D7370">
        <f t="shared" si="1503"/>
        <v>4</v>
      </c>
      <c r="E7370" t="str">
        <f t="shared" si="1504"/>
        <v>ON</v>
      </c>
      <c r="F7370" s="13">
        <f t="shared" si="1493"/>
        <v>43650</v>
      </c>
      <c r="G7370" s="14" t="str">
        <f t="shared" si="1505"/>
        <v>Avg of 4 NM Projects</v>
      </c>
      <c r="H7370" s="15">
        <f t="shared" si="1494"/>
        <v>23</v>
      </c>
      <c r="I7370" s="93">
        <v>-0.39</v>
      </c>
      <c r="J7370">
        <f t="shared" si="1495"/>
        <v>-2.1910112359550564E-3</v>
      </c>
      <c r="K7370" s="4">
        <v>25.96</v>
      </c>
      <c r="L7370" s="4">
        <v>28.69</v>
      </c>
      <c r="M7370" s="16">
        <f t="shared" si="1496"/>
        <v>-1.1189100000000002E-2</v>
      </c>
      <c r="N7370">
        <f t="shared" si="1497"/>
        <v>0</v>
      </c>
      <c r="O7370">
        <f t="shared" si="1498"/>
        <v>0</v>
      </c>
      <c r="P7370" s="63">
        <f t="shared" si="1499"/>
        <v>0</v>
      </c>
    </row>
    <row r="7371" spans="1:18" x14ac:dyDescent="0.3">
      <c r="A7371">
        <f t="shared" si="1500"/>
        <v>2019</v>
      </c>
      <c r="B7371">
        <f t="shared" si="1501"/>
        <v>7</v>
      </c>
      <c r="C7371">
        <f t="shared" si="1502"/>
        <v>4</v>
      </c>
      <c r="D7371">
        <f t="shared" si="1503"/>
        <v>4</v>
      </c>
      <c r="E7371" t="str">
        <f t="shared" si="1504"/>
        <v>OFF</v>
      </c>
      <c r="F7371" s="13">
        <f t="shared" si="1493"/>
        <v>43650</v>
      </c>
      <c r="G7371" s="14" t="str">
        <f t="shared" si="1505"/>
        <v>Avg of 4 NM Projects</v>
      </c>
      <c r="H7371" s="15">
        <f t="shared" si="1494"/>
        <v>24</v>
      </c>
      <c r="I7371" s="93">
        <v>0</v>
      </c>
      <c r="J7371">
        <f t="shared" si="1495"/>
        <v>0</v>
      </c>
      <c r="K7371" s="4">
        <v>22.91</v>
      </c>
      <c r="L7371" s="4">
        <v>20.2</v>
      </c>
      <c r="M7371" s="16">
        <f t="shared" si="1496"/>
        <v>0</v>
      </c>
      <c r="N7371">
        <f t="shared" si="1497"/>
        <v>1</v>
      </c>
      <c r="O7371">
        <f t="shared" si="1498"/>
        <v>0</v>
      </c>
      <c r="P7371" s="63">
        <f t="shared" si="1499"/>
        <v>0</v>
      </c>
    </row>
    <row r="7372" spans="1:18" x14ac:dyDescent="0.3">
      <c r="A7372">
        <f t="shared" si="1500"/>
        <v>2019</v>
      </c>
      <c r="B7372">
        <f t="shared" si="1501"/>
        <v>7</v>
      </c>
      <c r="C7372">
        <f t="shared" si="1502"/>
        <v>5</v>
      </c>
      <c r="D7372">
        <f t="shared" si="1503"/>
        <v>5</v>
      </c>
      <c r="E7372" t="str">
        <f t="shared" si="1504"/>
        <v>OFF</v>
      </c>
      <c r="F7372" s="13">
        <f t="shared" si="1493"/>
        <v>43651</v>
      </c>
      <c r="G7372" s="14" t="str">
        <f t="shared" si="1505"/>
        <v>Avg of 4 NM Projects</v>
      </c>
      <c r="H7372" s="15">
        <f t="shared" si="1494"/>
        <v>1</v>
      </c>
      <c r="I7372" s="93">
        <v>0</v>
      </c>
      <c r="J7372">
        <f t="shared" si="1495"/>
        <v>0</v>
      </c>
      <c r="K7372" s="4">
        <v>21.97</v>
      </c>
      <c r="L7372" s="4">
        <v>18.55</v>
      </c>
      <c r="M7372" s="16">
        <f t="shared" si="1496"/>
        <v>0</v>
      </c>
      <c r="N7372">
        <f t="shared" si="1497"/>
        <v>1</v>
      </c>
      <c r="O7372">
        <f t="shared" si="1498"/>
        <v>0</v>
      </c>
      <c r="P7372" s="63">
        <f t="shared" si="1499"/>
        <v>0</v>
      </c>
      <c r="Q7372" s="34"/>
      <c r="R7372" s="34"/>
    </row>
    <row r="7373" spans="1:18" x14ac:dyDescent="0.3">
      <c r="A7373">
        <f t="shared" si="1500"/>
        <v>2019</v>
      </c>
      <c r="B7373">
        <f t="shared" si="1501"/>
        <v>7</v>
      </c>
      <c r="C7373">
        <f t="shared" si="1502"/>
        <v>5</v>
      </c>
      <c r="D7373">
        <f t="shared" si="1503"/>
        <v>5</v>
      </c>
      <c r="E7373" t="str">
        <f t="shared" si="1504"/>
        <v>OFF</v>
      </c>
      <c r="F7373" s="13">
        <f t="shared" si="1493"/>
        <v>43651</v>
      </c>
      <c r="G7373" s="14" t="str">
        <f t="shared" si="1505"/>
        <v>Avg of 4 NM Projects</v>
      </c>
      <c r="H7373" s="15">
        <f t="shared" si="1494"/>
        <v>2</v>
      </c>
      <c r="I7373" s="93">
        <v>-0.13</v>
      </c>
      <c r="J7373">
        <f t="shared" si="1495"/>
        <v>-7.3033707865168538E-4</v>
      </c>
      <c r="K7373" s="4">
        <v>19.96</v>
      </c>
      <c r="L7373" s="4">
        <v>18.59</v>
      </c>
      <c r="M7373" s="16">
        <f t="shared" si="1496"/>
        <v>-2.4166999999999999E-3</v>
      </c>
      <c r="N7373">
        <f t="shared" si="1497"/>
        <v>0</v>
      </c>
      <c r="O7373">
        <f t="shared" si="1498"/>
        <v>0</v>
      </c>
      <c r="P7373" s="63">
        <f t="shared" si="1499"/>
        <v>0</v>
      </c>
    </row>
    <row r="7374" spans="1:18" x14ac:dyDescent="0.3">
      <c r="A7374">
        <f t="shared" si="1500"/>
        <v>2019</v>
      </c>
      <c r="B7374">
        <f t="shared" si="1501"/>
        <v>7</v>
      </c>
      <c r="C7374">
        <f t="shared" si="1502"/>
        <v>5</v>
      </c>
      <c r="D7374">
        <f t="shared" si="1503"/>
        <v>5</v>
      </c>
      <c r="E7374" t="str">
        <f t="shared" si="1504"/>
        <v>OFF</v>
      </c>
      <c r="F7374" s="13">
        <f t="shared" si="1493"/>
        <v>43651</v>
      </c>
      <c r="G7374" s="14" t="str">
        <f t="shared" si="1505"/>
        <v>Avg of 4 NM Projects</v>
      </c>
      <c r="H7374" s="15">
        <f t="shared" si="1494"/>
        <v>3</v>
      </c>
      <c r="I7374" s="93">
        <v>0</v>
      </c>
      <c r="J7374">
        <f t="shared" si="1495"/>
        <v>0</v>
      </c>
      <c r="K7374" s="4">
        <v>19.43</v>
      </c>
      <c r="L7374" s="4">
        <v>18.399999999999999</v>
      </c>
      <c r="M7374" s="16">
        <f t="shared" si="1496"/>
        <v>0</v>
      </c>
      <c r="N7374">
        <f t="shared" si="1497"/>
        <v>1</v>
      </c>
      <c r="O7374">
        <f t="shared" si="1498"/>
        <v>0</v>
      </c>
      <c r="P7374" s="63">
        <f t="shared" si="1499"/>
        <v>0</v>
      </c>
    </row>
    <row r="7375" spans="1:18" x14ac:dyDescent="0.3">
      <c r="A7375">
        <f t="shared" si="1500"/>
        <v>2019</v>
      </c>
      <c r="B7375">
        <f t="shared" si="1501"/>
        <v>7</v>
      </c>
      <c r="C7375">
        <f t="shared" si="1502"/>
        <v>5</v>
      </c>
      <c r="D7375">
        <f t="shared" si="1503"/>
        <v>5</v>
      </c>
      <c r="E7375" t="str">
        <f t="shared" si="1504"/>
        <v>OFF</v>
      </c>
      <c r="F7375" s="13">
        <f t="shared" si="1493"/>
        <v>43651</v>
      </c>
      <c r="G7375" s="14" t="str">
        <f t="shared" si="1505"/>
        <v>Avg of 4 NM Projects</v>
      </c>
      <c r="H7375" s="15">
        <f t="shared" si="1494"/>
        <v>4</v>
      </c>
      <c r="I7375" s="93">
        <v>0</v>
      </c>
      <c r="J7375">
        <f t="shared" si="1495"/>
        <v>0</v>
      </c>
      <c r="K7375" s="4">
        <v>19.22</v>
      </c>
      <c r="L7375" s="4">
        <v>19.68</v>
      </c>
      <c r="M7375" s="16">
        <f t="shared" si="1496"/>
        <v>0</v>
      </c>
      <c r="N7375">
        <f t="shared" si="1497"/>
        <v>1</v>
      </c>
      <c r="O7375">
        <f t="shared" si="1498"/>
        <v>0</v>
      </c>
      <c r="P7375" s="63">
        <f t="shared" si="1499"/>
        <v>0</v>
      </c>
    </row>
    <row r="7376" spans="1:18" x14ac:dyDescent="0.3">
      <c r="A7376">
        <f t="shared" si="1500"/>
        <v>2019</v>
      </c>
      <c r="B7376">
        <f t="shared" si="1501"/>
        <v>7</v>
      </c>
      <c r="C7376">
        <f t="shared" si="1502"/>
        <v>5</v>
      </c>
      <c r="D7376">
        <f t="shared" si="1503"/>
        <v>5</v>
      </c>
      <c r="E7376" t="str">
        <f t="shared" si="1504"/>
        <v>OFF</v>
      </c>
      <c r="F7376" s="13">
        <f t="shared" si="1493"/>
        <v>43651</v>
      </c>
      <c r="G7376" s="14" t="str">
        <f t="shared" si="1505"/>
        <v>Avg of 4 NM Projects</v>
      </c>
      <c r="H7376" s="15">
        <f t="shared" si="1494"/>
        <v>5</v>
      </c>
      <c r="I7376" s="93">
        <v>0</v>
      </c>
      <c r="J7376">
        <f t="shared" si="1495"/>
        <v>0</v>
      </c>
      <c r="K7376" s="4">
        <v>17.95</v>
      </c>
      <c r="L7376" s="4">
        <v>20.9</v>
      </c>
      <c r="M7376" s="16">
        <f t="shared" si="1496"/>
        <v>0</v>
      </c>
      <c r="N7376">
        <f t="shared" si="1497"/>
        <v>1</v>
      </c>
      <c r="O7376">
        <f t="shared" si="1498"/>
        <v>0</v>
      </c>
      <c r="P7376" s="63">
        <f t="shared" si="1499"/>
        <v>0</v>
      </c>
    </row>
    <row r="7377" spans="1:16" x14ac:dyDescent="0.3">
      <c r="A7377">
        <f t="shared" si="1500"/>
        <v>2019</v>
      </c>
      <c r="B7377">
        <f t="shared" si="1501"/>
        <v>7</v>
      </c>
      <c r="C7377">
        <f t="shared" si="1502"/>
        <v>5</v>
      </c>
      <c r="D7377">
        <f t="shared" si="1503"/>
        <v>5</v>
      </c>
      <c r="E7377" t="str">
        <f t="shared" si="1504"/>
        <v>OFF</v>
      </c>
      <c r="F7377" s="13">
        <f t="shared" si="1493"/>
        <v>43651</v>
      </c>
      <c r="G7377" s="14" t="str">
        <f t="shared" si="1505"/>
        <v>Avg of 4 NM Projects</v>
      </c>
      <c r="H7377" s="15">
        <f t="shared" si="1494"/>
        <v>6</v>
      </c>
      <c r="I7377" s="93">
        <v>0.13</v>
      </c>
      <c r="J7377">
        <f t="shared" si="1495"/>
        <v>7.3033707865168538E-4</v>
      </c>
      <c r="K7377" s="4">
        <v>18.02</v>
      </c>
      <c r="L7377" s="4">
        <v>18.72</v>
      </c>
      <c r="M7377" s="16">
        <f t="shared" si="1496"/>
        <v>2.4335999999999997E-3</v>
      </c>
      <c r="N7377">
        <f t="shared" si="1497"/>
        <v>0</v>
      </c>
      <c r="O7377">
        <f t="shared" si="1498"/>
        <v>0</v>
      </c>
      <c r="P7377" s="63">
        <f t="shared" si="1499"/>
        <v>0</v>
      </c>
    </row>
    <row r="7378" spans="1:16" x14ac:dyDescent="0.3">
      <c r="A7378">
        <f t="shared" si="1500"/>
        <v>2019</v>
      </c>
      <c r="B7378">
        <f t="shared" si="1501"/>
        <v>7</v>
      </c>
      <c r="C7378">
        <f t="shared" si="1502"/>
        <v>5</v>
      </c>
      <c r="D7378">
        <f t="shared" si="1503"/>
        <v>5</v>
      </c>
      <c r="E7378" t="str">
        <f t="shared" si="1504"/>
        <v>OFF</v>
      </c>
      <c r="F7378" s="13">
        <f t="shared" si="1493"/>
        <v>43651</v>
      </c>
      <c r="G7378" s="14" t="str">
        <f t="shared" si="1505"/>
        <v>Avg of 4 NM Projects</v>
      </c>
      <c r="H7378" s="15">
        <f t="shared" si="1494"/>
        <v>7</v>
      </c>
      <c r="I7378" s="93">
        <v>11.134999999999998</v>
      </c>
      <c r="J7378">
        <f t="shared" si="1495"/>
        <v>6.2556179775280885E-2</v>
      </c>
      <c r="K7378" s="4">
        <v>19.64</v>
      </c>
      <c r="L7378" s="4">
        <v>17.03</v>
      </c>
      <c r="M7378" s="16">
        <f t="shared" si="1496"/>
        <v>0.18962904999999997</v>
      </c>
      <c r="N7378">
        <f t="shared" si="1497"/>
        <v>0</v>
      </c>
      <c r="O7378">
        <f t="shared" si="1498"/>
        <v>0</v>
      </c>
      <c r="P7378" s="63">
        <f t="shared" si="1499"/>
        <v>0</v>
      </c>
    </row>
    <row r="7379" spans="1:16" x14ac:dyDescent="0.3">
      <c r="A7379">
        <f t="shared" si="1500"/>
        <v>2019</v>
      </c>
      <c r="B7379">
        <f t="shared" si="1501"/>
        <v>7</v>
      </c>
      <c r="C7379">
        <f t="shared" si="1502"/>
        <v>5</v>
      </c>
      <c r="D7379">
        <f t="shared" si="1503"/>
        <v>5</v>
      </c>
      <c r="E7379" t="str">
        <f t="shared" si="1504"/>
        <v>ON</v>
      </c>
      <c r="F7379" s="13">
        <f t="shared" si="1493"/>
        <v>43651</v>
      </c>
      <c r="G7379" s="14" t="str">
        <f t="shared" si="1505"/>
        <v>Avg of 4 NM Projects</v>
      </c>
      <c r="H7379" s="15">
        <f t="shared" si="1494"/>
        <v>8</v>
      </c>
      <c r="I7379" s="93">
        <v>46.344999999999999</v>
      </c>
      <c r="J7379">
        <f t="shared" si="1495"/>
        <v>0.26036516853932584</v>
      </c>
      <c r="K7379" s="4">
        <v>20.09</v>
      </c>
      <c r="L7379" s="4">
        <v>18.3</v>
      </c>
      <c r="M7379" s="16">
        <f t="shared" si="1496"/>
        <v>0.84811350000000008</v>
      </c>
      <c r="N7379">
        <f t="shared" si="1497"/>
        <v>0</v>
      </c>
      <c r="O7379">
        <f t="shared" si="1498"/>
        <v>0</v>
      </c>
      <c r="P7379" s="63">
        <f t="shared" si="1499"/>
        <v>0</v>
      </c>
    </row>
    <row r="7380" spans="1:16" x14ac:dyDescent="0.3">
      <c r="A7380">
        <f t="shared" si="1500"/>
        <v>2019</v>
      </c>
      <c r="B7380">
        <f t="shared" si="1501"/>
        <v>7</v>
      </c>
      <c r="C7380">
        <f t="shared" si="1502"/>
        <v>5</v>
      </c>
      <c r="D7380">
        <f t="shared" si="1503"/>
        <v>5</v>
      </c>
      <c r="E7380" t="str">
        <f t="shared" si="1504"/>
        <v>ON</v>
      </c>
      <c r="F7380" s="13">
        <f t="shared" si="1493"/>
        <v>43651</v>
      </c>
      <c r="G7380" s="14" t="str">
        <f t="shared" si="1505"/>
        <v>Avg of 4 NM Projects</v>
      </c>
      <c r="H7380" s="15">
        <f t="shared" si="1494"/>
        <v>9</v>
      </c>
      <c r="I7380" s="93">
        <v>69.88000000000001</v>
      </c>
      <c r="J7380">
        <f t="shared" si="1495"/>
        <v>0.39258426966292143</v>
      </c>
      <c r="K7380" s="4">
        <v>20.84</v>
      </c>
      <c r="L7380" s="4">
        <v>21.4</v>
      </c>
      <c r="M7380" s="16">
        <f t="shared" si="1496"/>
        <v>1.4954320000000001</v>
      </c>
      <c r="N7380">
        <f t="shared" si="1497"/>
        <v>0</v>
      </c>
      <c r="O7380">
        <f t="shared" si="1498"/>
        <v>0</v>
      </c>
      <c r="P7380" s="63">
        <f t="shared" si="1499"/>
        <v>0</v>
      </c>
    </row>
    <row r="7381" spans="1:16" x14ac:dyDescent="0.3">
      <c r="A7381">
        <f t="shared" si="1500"/>
        <v>2019</v>
      </c>
      <c r="B7381">
        <f t="shared" si="1501"/>
        <v>7</v>
      </c>
      <c r="C7381">
        <f t="shared" si="1502"/>
        <v>5</v>
      </c>
      <c r="D7381">
        <f t="shared" si="1503"/>
        <v>5</v>
      </c>
      <c r="E7381" t="str">
        <f t="shared" si="1504"/>
        <v>ON</v>
      </c>
      <c r="F7381" s="13">
        <f t="shared" si="1493"/>
        <v>43651</v>
      </c>
      <c r="G7381" s="14" t="str">
        <f t="shared" si="1505"/>
        <v>Avg of 4 NM Projects</v>
      </c>
      <c r="H7381" s="15">
        <f t="shared" si="1494"/>
        <v>10</v>
      </c>
      <c r="I7381" s="93">
        <v>90.36999999999999</v>
      </c>
      <c r="J7381">
        <f t="shared" si="1495"/>
        <v>0.50769662921348313</v>
      </c>
      <c r="K7381" s="4">
        <v>24.29</v>
      </c>
      <c r="L7381" s="4">
        <v>22</v>
      </c>
      <c r="M7381" s="16">
        <f t="shared" si="1496"/>
        <v>1.9881399999999998</v>
      </c>
      <c r="N7381">
        <f t="shared" si="1497"/>
        <v>0</v>
      </c>
      <c r="O7381">
        <f t="shared" si="1498"/>
        <v>1</v>
      </c>
      <c r="P7381" s="63">
        <f t="shared" si="1499"/>
        <v>0</v>
      </c>
    </row>
    <row r="7382" spans="1:16" x14ac:dyDescent="0.3">
      <c r="A7382">
        <f t="shared" si="1500"/>
        <v>2019</v>
      </c>
      <c r="B7382">
        <f t="shared" si="1501"/>
        <v>7</v>
      </c>
      <c r="C7382">
        <f t="shared" si="1502"/>
        <v>5</v>
      </c>
      <c r="D7382">
        <f t="shared" si="1503"/>
        <v>5</v>
      </c>
      <c r="E7382" t="str">
        <f t="shared" si="1504"/>
        <v>ON</v>
      </c>
      <c r="F7382" s="13">
        <f t="shared" si="1493"/>
        <v>43651</v>
      </c>
      <c r="G7382" s="14" t="str">
        <f t="shared" si="1505"/>
        <v>Avg of 4 NM Projects</v>
      </c>
      <c r="H7382" s="15">
        <f t="shared" si="1494"/>
        <v>11</v>
      </c>
      <c r="I7382" s="93">
        <v>93.700000000000017</v>
      </c>
      <c r="J7382">
        <f t="shared" si="1495"/>
        <v>0.52640449438202253</v>
      </c>
      <c r="K7382" s="4">
        <v>28.82</v>
      </c>
      <c r="L7382" s="4">
        <v>30.96</v>
      </c>
      <c r="M7382" s="16">
        <f t="shared" si="1496"/>
        <v>2.9009520000000006</v>
      </c>
      <c r="N7382">
        <f t="shared" si="1497"/>
        <v>0</v>
      </c>
      <c r="O7382">
        <f t="shared" si="1498"/>
        <v>1</v>
      </c>
      <c r="P7382" s="63">
        <f t="shared" si="1499"/>
        <v>0</v>
      </c>
    </row>
    <row r="7383" spans="1:16" x14ac:dyDescent="0.3">
      <c r="A7383">
        <f t="shared" si="1500"/>
        <v>2019</v>
      </c>
      <c r="B7383">
        <f t="shared" si="1501"/>
        <v>7</v>
      </c>
      <c r="C7383">
        <f t="shared" si="1502"/>
        <v>5</v>
      </c>
      <c r="D7383">
        <f t="shared" si="1503"/>
        <v>5</v>
      </c>
      <c r="E7383" t="str">
        <f t="shared" si="1504"/>
        <v>ON</v>
      </c>
      <c r="F7383" s="13">
        <f t="shared" si="1493"/>
        <v>43651</v>
      </c>
      <c r="G7383" s="14" t="str">
        <f t="shared" si="1505"/>
        <v>Avg of 4 NM Projects</v>
      </c>
      <c r="H7383" s="15">
        <f t="shared" si="1494"/>
        <v>12</v>
      </c>
      <c r="I7383" s="93">
        <v>104.71000000000001</v>
      </c>
      <c r="J7383">
        <f t="shared" si="1495"/>
        <v>0.58825842696629216</v>
      </c>
      <c r="K7383" s="4">
        <v>28.65</v>
      </c>
      <c r="L7383" s="4">
        <v>28.01</v>
      </c>
      <c r="M7383" s="16">
        <f t="shared" si="1496"/>
        <v>2.9329271000000001</v>
      </c>
      <c r="N7383">
        <f t="shared" si="1497"/>
        <v>0</v>
      </c>
      <c r="O7383">
        <f t="shared" si="1498"/>
        <v>1</v>
      </c>
      <c r="P7383" s="63">
        <f t="shared" si="1499"/>
        <v>0</v>
      </c>
    </row>
    <row r="7384" spans="1:16" x14ac:dyDescent="0.3">
      <c r="A7384">
        <f t="shared" si="1500"/>
        <v>2019</v>
      </c>
      <c r="B7384">
        <f t="shared" si="1501"/>
        <v>7</v>
      </c>
      <c r="C7384">
        <f t="shared" si="1502"/>
        <v>5</v>
      </c>
      <c r="D7384">
        <f t="shared" si="1503"/>
        <v>5</v>
      </c>
      <c r="E7384" t="str">
        <f t="shared" si="1504"/>
        <v>ON</v>
      </c>
      <c r="F7384" s="13">
        <f t="shared" si="1493"/>
        <v>43651</v>
      </c>
      <c r="G7384" s="14" t="str">
        <f t="shared" si="1505"/>
        <v>Avg of 4 NM Projects</v>
      </c>
      <c r="H7384" s="15">
        <f t="shared" si="1494"/>
        <v>13</v>
      </c>
      <c r="I7384" s="93">
        <v>122.88</v>
      </c>
      <c r="J7384">
        <f t="shared" si="1495"/>
        <v>0.69033707865168537</v>
      </c>
      <c r="K7384" s="4">
        <v>30.82</v>
      </c>
      <c r="L7384" s="4">
        <v>27.32</v>
      </c>
      <c r="M7384" s="16">
        <f t="shared" si="1496"/>
        <v>3.3570815999999999</v>
      </c>
      <c r="N7384">
        <f t="shared" si="1497"/>
        <v>0</v>
      </c>
      <c r="O7384">
        <f t="shared" si="1498"/>
        <v>1</v>
      </c>
      <c r="P7384" s="63">
        <f t="shared" si="1499"/>
        <v>0</v>
      </c>
    </row>
    <row r="7385" spans="1:16" x14ac:dyDescent="0.3">
      <c r="A7385">
        <f t="shared" si="1500"/>
        <v>2019</v>
      </c>
      <c r="B7385">
        <f t="shared" si="1501"/>
        <v>7</v>
      </c>
      <c r="C7385">
        <f t="shared" si="1502"/>
        <v>5</v>
      </c>
      <c r="D7385">
        <f t="shared" si="1503"/>
        <v>5</v>
      </c>
      <c r="E7385" t="str">
        <f t="shared" si="1504"/>
        <v>ON</v>
      </c>
      <c r="F7385" s="13">
        <f t="shared" si="1493"/>
        <v>43651</v>
      </c>
      <c r="G7385" s="14" t="str">
        <f t="shared" si="1505"/>
        <v>Avg of 4 NM Projects</v>
      </c>
      <c r="H7385" s="15">
        <f t="shared" si="1494"/>
        <v>14</v>
      </c>
      <c r="I7385" s="93">
        <v>117.89</v>
      </c>
      <c r="J7385">
        <f t="shared" si="1495"/>
        <v>0.66230337078651691</v>
      </c>
      <c r="K7385" s="4">
        <v>36.57</v>
      </c>
      <c r="L7385" s="4">
        <v>27.84</v>
      </c>
      <c r="M7385" s="16">
        <f t="shared" si="1496"/>
        <v>3.2820575999999999</v>
      </c>
      <c r="N7385">
        <f t="shared" si="1497"/>
        <v>0</v>
      </c>
      <c r="O7385">
        <f t="shared" si="1498"/>
        <v>1</v>
      </c>
      <c r="P7385" s="63">
        <f t="shared" si="1499"/>
        <v>0</v>
      </c>
    </row>
    <row r="7386" spans="1:16" x14ac:dyDescent="0.3">
      <c r="A7386">
        <f t="shared" si="1500"/>
        <v>2019</v>
      </c>
      <c r="B7386">
        <f t="shared" si="1501"/>
        <v>7</v>
      </c>
      <c r="C7386">
        <f t="shared" si="1502"/>
        <v>5</v>
      </c>
      <c r="D7386">
        <f t="shared" si="1503"/>
        <v>5</v>
      </c>
      <c r="E7386" t="str">
        <f t="shared" si="1504"/>
        <v>ON</v>
      </c>
      <c r="F7386" s="13">
        <f t="shared" si="1493"/>
        <v>43651</v>
      </c>
      <c r="G7386" s="14" t="str">
        <f t="shared" si="1505"/>
        <v>Avg of 4 NM Projects</v>
      </c>
      <c r="H7386" s="15">
        <f t="shared" si="1494"/>
        <v>15</v>
      </c>
      <c r="I7386" s="93">
        <v>114.18</v>
      </c>
      <c r="J7386">
        <f t="shared" si="1495"/>
        <v>0.64146067415730346</v>
      </c>
      <c r="K7386" s="4">
        <v>39.78</v>
      </c>
      <c r="L7386" s="4">
        <v>40.020000000000003</v>
      </c>
      <c r="M7386" s="16">
        <f t="shared" si="1496"/>
        <v>4.5694836000000008</v>
      </c>
      <c r="N7386">
        <f t="shared" si="1497"/>
        <v>0</v>
      </c>
      <c r="O7386">
        <f t="shared" si="1498"/>
        <v>1</v>
      </c>
      <c r="P7386" s="63">
        <f t="shared" si="1499"/>
        <v>0</v>
      </c>
    </row>
    <row r="7387" spans="1:16" x14ac:dyDescent="0.3">
      <c r="A7387">
        <f t="shared" si="1500"/>
        <v>2019</v>
      </c>
      <c r="B7387">
        <f t="shared" si="1501"/>
        <v>7</v>
      </c>
      <c r="C7387">
        <f t="shared" si="1502"/>
        <v>5</v>
      </c>
      <c r="D7387">
        <f t="shared" si="1503"/>
        <v>5</v>
      </c>
      <c r="E7387" t="str">
        <f t="shared" si="1504"/>
        <v>ON</v>
      </c>
      <c r="F7387" s="13">
        <f t="shared" si="1493"/>
        <v>43651</v>
      </c>
      <c r="G7387" s="14" t="str">
        <f t="shared" si="1505"/>
        <v>Avg of 4 NM Projects</v>
      </c>
      <c r="H7387" s="15">
        <f t="shared" si="1494"/>
        <v>16</v>
      </c>
      <c r="I7387" s="93">
        <v>86.4</v>
      </c>
      <c r="J7387">
        <f t="shared" si="1495"/>
        <v>0.48539325842696635</v>
      </c>
      <c r="K7387" s="4">
        <v>37</v>
      </c>
      <c r="L7387" s="4">
        <v>37.56</v>
      </c>
      <c r="M7387" s="16">
        <f t="shared" si="1496"/>
        <v>3.2451840000000001</v>
      </c>
      <c r="N7387">
        <f t="shared" si="1497"/>
        <v>0</v>
      </c>
      <c r="O7387">
        <f t="shared" si="1498"/>
        <v>0</v>
      </c>
      <c r="P7387" s="63">
        <f t="shared" si="1499"/>
        <v>0</v>
      </c>
    </row>
    <row r="7388" spans="1:16" x14ac:dyDescent="0.3">
      <c r="A7388">
        <f t="shared" si="1500"/>
        <v>2019</v>
      </c>
      <c r="B7388">
        <f t="shared" si="1501"/>
        <v>7</v>
      </c>
      <c r="C7388">
        <f t="shared" si="1502"/>
        <v>5</v>
      </c>
      <c r="D7388">
        <f t="shared" si="1503"/>
        <v>5</v>
      </c>
      <c r="E7388" t="str">
        <f t="shared" si="1504"/>
        <v>ON</v>
      </c>
      <c r="F7388" s="13">
        <f t="shared" si="1493"/>
        <v>43651</v>
      </c>
      <c r="G7388" s="14" t="str">
        <f t="shared" si="1505"/>
        <v>Avg of 4 NM Projects</v>
      </c>
      <c r="H7388" s="15">
        <f t="shared" si="1494"/>
        <v>17</v>
      </c>
      <c r="I7388" s="93">
        <v>74.75</v>
      </c>
      <c r="J7388">
        <f t="shared" si="1495"/>
        <v>0.4199438202247191</v>
      </c>
      <c r="K7388" s="4">
        <v>39.44</v>
      </c>
      <c r="L7388" s="4">
        <v>54.31</v>
      </c>
      <c r="M7388" s="16">
        <f t="shared" si="1496"/>
        <v>4.0596725000000005</v>
      </c>
      <c r="N7388">
        <f t="shared" si="1497"/>
        <v>0</v>
      </c>
      <c r="O7388">
        <f t="shared" si="1498"/>
        <v>0</v>
      </c>
      <c r="P7388" s="63">
        <f t="shared" si="1499"/>
        <v>0</v>
      </c>
    </row>
    <row r="7389" spans="1:16" x14ac:dyDescent="0.3">
      <c r="A7389">
        <f t="shared" si="1500"/>
        <v>2019</v>
      </c>
      <c r="B7389">
        <f t="shared" si="1501"/>
        <v>7</v>
      </c>
      <c r="C7389">
        <f t="shared" si="1502"/>
        <v>5</v>
      </c>
      <c r="D7389">
        <f t="shared" si="1503"/>
        <v>5</v>
      </c>
      <c r="E7389" t="str">
        <f t="shared" si="1504"/>
        <v>ON</v>
      </c>
      <c r="F7389" s="13">
        <f t="shared" ref="F7389:F7452" si="1506">+F7365+1</f>
        <v>43651</v>
      </c>
      <c r="G7389" s="14" t="str">
        <f t="shared" si="1505"/>
        <v>Avg of 4 NM Projects</v>
      </c>
      <c r="H7389" s="15">
        <f t="shared" ref="H7389:H7452" si="1507">H7365</f>
        <v>18</v>
      </c>
      <c r="I7389" s="93">
        <v>44.935000000000002</v>
      </c>
      <c r="J7389">
        <f t="shared" si="1495"/>
        <v>0.25244382022471912</v>
      </c>
      <c r="K7389" s="4">
        <v>37.020000000000003</v>
      </c>
      <c r="L7389" s="4">
        <v>55.35</v>
      </c>
      <c r="M7389" s="16">
        <f t="shared" si="1496"/>
        <v>2.4871522500000003</v>
      </c>
      <c r="N7389">
        <f t="shared" si="1497"/>
        <v>0</v>
      </c>
      <c r="O7389">
        <f t="shared" si="1498"/>
        <v>0</v>
      </c>
      <c r="P7389" s="63">
        <f t="shared" si="1499"/>
        <v>0</v>
      </c>
    </row>
    <row r="7390" spans="1:16" x14ac:dyDescent="0.3">
      <c r="A7390">
        <f t="shared" si="1500"/>
        <v>2019</v>
      </c>
      <c r="B7390">
        <f t="shared" si="1501"/>
        <v>7</v>
      </c>
      <c r="C7390">
        <f t="shared" si="1502"/>
        <v>5</v>
      </c>
      <c r="D7390">
        <f t="shared" si="1503"/>
        <v>5</v>
      </c>
      <c r="E7390" t="str">
        <f t="shared" si="1504"/>
        <v>ON</v>
      </c>
      <c r="F7390" s="13">
        <f t="shared" si="1506"/>
        <v>43651</v>
      </c>
      <c r="G7390" s="14" t="str">
        <f t="shared" si="1505"/>
        <v>Avg of 4 NM Projects</v>
      </c>
      <c r="H7390" s="15">
        <f t="shared" si="1507"/>
        <v>19</v>
      </c>
      <c r="I7390" s="93">
        <v>32.89</v>
      </c>
      <c r="J7390">
        <f t="shared" si="1495"/>
        <v>0.1847752808988764</v>
      </c>
      <c r="K7390" s="4">
        <v>31.71</v>
      </c>
      <c r="L7390" s="4">
        <v>38.64</v>
      </c>
      <c r="M7390" s="16">
        <f t="shared" si="1496"/>
        <v>1.2708695999999999</v>
      </c>
      <c r="N7390">
        <f t="shared" si="1497"/>
        <v>0</v>
      </c>
      <c r="O7390">
        <f t="shared" si="1498"/>
        <v>0</v>
      </c>
      <c r="P7390" s="63">
        <f t="shared" si="1499"/>
        <v>0</v>
      </c>
    </row>
    <row r="7391" spans="1:16" x14ac:dyDescent="0.3">
      <c r="A7391">
        <f t="shared" si="1500"/>
        <v>2019</v>
      </c>
      <c r="B7391">
        <f t="shared" si="1501"/>
        <v>7</v>
      </c>
      <c r="C7391">
        <f t="shared" si="1502"/>
        <v>5</v>
      </c>
      <c r="D7391">
        <f t="shared" si="1503"/>
        <v>5</v>
      </c>
      <c r="E7391" t="str">
        <f t="shared" si="1504"/>
        <v>ON</v>
      </c>
      <c r="F7391" s="13">
        <f t="shared" si="1506"/>
        <v>43651</v>
      </c>
      <c r="G7391" s="14" t="str">
        <f t="shared" si="1505"/>
        <v>Avg of 4 NM Projects</v>
      </c>
      <c r="H7391" s="15">
        <f t="shared" si="1507"/>
        <v>20</v>
      </c>
      <c r="I7391" s="93">
        <v>9.3449999999999989</v>
      </c>
      <c r="J7391">
        <f t="shared" si="1495"/>
        <v>5.2499999999999991E-2</v>
      </c>
      <c r="K7391" s="4">
        <v>31.59</v>
      </c>
      <c r="L7391" s="4">
        <v>35.450000000000003</v>
      </c>
      <c r="M7391" s="16">
        <f t="shared" si="1496"/>
        <v>0.33128024999999994</v>
      </c>
      <c r="N7391">
        <f t="shared" si="1497"/>
        <v>0</v>
      </c>
      <c r="O7391">
        <f t="shared" si="1498"/>
        <v>0</v>
      </c>
      <c r="P7391" s="63">
        <f t="shared" si="1499"/>
        <v>0</v>
      </c>
    </row>
    <row r="7392" spans="1:16" x14ac:dyDescent="0.3">
      <c r="A7392">
        <f t="shared" si="1500"/>
        <v>2019</v>
      </c>
      <c r="B7392">
        <f t="shared" si="1501"/>
        <v>7</v>
      </c>
      <c r="C7392">
        <f t="shared" si="1502"/>
        <v>5</v>
      </c>
      <c r="D7392">
        <f t="shared" si="1503"/>
        <v>5</v>
      </c>
      <c r="E7392" t="str">
        <f t="shared" si="1504"/>
        <v>ON</v>
      </c>
      <c r="F7392" s="13">
        <f t="shared" si="1506"/>
        <v>43651</v>
      </c>
      <c r="G7392" s="14" t="str">
        <f t="shared" si="1505"/>
        <v>Avg of 4 NM Projects</v>
      </c>
      <c r="H7392" s="15">
        <f t="shared" si="1507"/>
        <v>21</v>
      </c>
      <c r="I7392" s="93">
        <v>0</v>
      </c>
      <c r="J7392">
        <f t="shared" si="1495"/>
        <v>0</v>
      </c>
      <c r="K7392" s="4">
        <v>28.61</v>
      </c>
      <c r="L7392" s="4">
        <v>38.049999999999997</v>
      </c>
      <c r="M7392" s="16">
        <f t="shared" si="1496"/>
        <v>0</v>
      </c>
      <c r="N7392">
        <f t="shared" si="1497"/>
        <v>1</v>
      </c>
      <c r="O7392">
        <f t="shared" si="1498"/>
        <v>0</v>
      </c>
      <c r="P7392" s="63">
        <f t="shared" si="1499"/>
        <v>0</v>
      </c>
    </row>
    <row r="7393" spans="1:18" x14ac:dyDescent="0.3">
      <c r="A7393">
        <f t="shared" si="1500"/>
        <v>2019</v>
      </c>
      <c r="B7393">
        <f t="shared" si="1501"/>
        <v>7</v>
      </c>
      <c r="C7393">
        <f t="shared" si="1502"/>
        <v>5</v>
      </c>
      <c r="D7393">
        <f t="shared" si="1503"/>
        <v>5</v>
      </c>
      <c r="E7393" t="str">
        <f t="shared" si="1504"/>
        <v>ON</v>
      </c>
      <c r="F7393" s="13">
        <f t="shared" si="1506"/>
        <v>43651</v>
      </c>
      <c r="G7393" s="14" t="str">
        <f t="shared" si="1505"/>
        <v>Avg of 4 NM Projects</v>
      </c>
      <c r="H7393" s="15">
        <f t="shared" si="1507"/>
        <v>22</v>
      </c>
      <c r="I7393" s="93">
        <v>-0.26</v>
      </c>
      <c r="J7393">
        <f t="shared" si="1495"/>
        <v>-1.4606741573033708E-3</v>
      </c>
      <c r="K7393" s="4">
        <v>24.52</v>
      </c>
      <c r="L7393" s="4">
        <v>29.26</v>
      </c>
      <c r="M7393" s="16">
        <f t="shared" si="1496"/>
        <v>-7.6076000000000008E-3</v>
      </c>
      <c r="N7393">
        <f t="shared" si="1497"/>
        <v>0</v>
      </c>
      <c r="O7393">
        <f t="shared" si="1498"/>
        <v>0</v>
      </c>
      <c r="P7393" s="63">
        <f t="shared" si="1499"/>
        <v>0</v>
      </c>
    </row>
    <row r="7394" spans="1:18" x14ac:dyDescent="0.3">
      <c r="A7394">
        <f t="shared" si="1500"/>
        <v>2019</v>
      </c>
      <c r="B7394">
        <f t="shared" si="1501"/>
        <v>7</v>
      </c>
      <c r="C7394">
        <f t="shared" si="1502"/>
        <v>5</v>
      </c>
      <c r="D7394">
        <f t="shared" si="1503"/>
        <v>5</v>
      </c>
      <c r="E7394" t="str">
        <f t="shared" si="1504"/>
        <v>ON</v>
      </c>
      <c r="F7394" s="13">
        <f t="shared" si="1506"/>
        <v>43651</v>
      </c>
      <c r="G7394" s="14" t="str">
        <f t="shared" si="1505"/>
        <v>Avg of 4 NM Projects</v>
      </c>
      <c r="H7394" s="15">
        <f t="shared" si="1507"/>
        <v>23</v>
      </c>
      <c r="I7394" s="93">
        <v>-0.26</v>
      </c>
      <c r="J7394">
        <f t="shared" si="1495"/>
        <v>-1.4606741573033708E-3</v>
      </c>
      <c r="K7394" s="4">
        <v>24.51</v>
      </c>
      <c r="L7394" s="4">
        <v>27.94</v>
      </c>
      <c r="M7394" s="16">
        <f t="shared" si="1496"/>
        <v>-7.2643999999999999E-3</v>
      </c>
      <c r="N7394">
        <f t="shared" si="1497"/>
        <v>0</v>
      </c>
      <c r="O7394">
        <f t="shared" si="1498"/>
        <v>0</v>
      </c>
      <c r="P7394" s="63">
        <f t="shared" si="1499"/>
        <v>0</v>
      </c>
    </row>
    <row r="7395" spans="1:18" x14ac:dyDescent="0.3">
      <c r="A7395">
        <f t="shared" si="1500"/>
        <v>2019</v>
      </c>
      <c r="B7395">
        <f t="shared" si="1501"/>
        <v>7</v>
      </c>
      <c r="C7395">
        <f t="shared" si="1502"/>
        <v>5</v>
      </c>
      <c r="D7395">
        <f t="shared" si="1503"/>
        <v>5</v>
      </c>
      <c r="E7395" t="str">
        <f t="shared" si="1504"/>
        <v>OFF</v>
      </c>
      <c r="F7395" s="13">
        <f t="shared" si="1506"/>
        <v>43651</v>
      </c>
      <c r="G7395" s="14" t="str">
        <f t="shared" si="1505"/>
        <v>Avg of 4 NM Projects</v>
      </c>
      <c r="H7395" s="15">
        <f t="shared" si="1507"/>
        <v>24</v>
      </c>
      <c r="I7395" s="93">
        <v>0</v>
      </c>
      <c r="J7395">
        <f t="shared" si="1495"/>
        <v>0</v>
      </c>
      <c r="K7395" s="4">
        <v>23.49</v>
      </c>
      <c r="L7395" s="4">
        <v>30.47</v>
      </c>
      <c r="M7395" s="16">
        <f t="shared" si="1496"/>
        <v>0</v>
      </c>
      <c r="N7395">
        <f t="shared" si="1497"/>
        <v>1</v>
      </c>
      <c r="O7395">
        <f t="shared" si="1498"/>
        <v>0</v>
      </c>
      <c r="P7395" s="63">
        <f t="shared" si="1499"/>
        <v>0</v>
      </c>
    </row>
    <row r="7396" spans="1:18" x14ac:dyDescent="0.3">
      <c r="A7396">
        <f t="shared" si="1500"/>
        <v>2019</v>
      </c>
      <c r="B7396">
        <f t="shared" si="1501"/>
        <v>7</v>
      </c>
      <c r="C7396">
        <f t="shared" si="1502"/>
        <v>6</v>
      </c>
      <c r="D7396">
        <f t="shared" si="1503"/>
        <v>6</v>
      </c>
      <c r="E7396" t="str">
        <f t="shared" si="1504"/>
        <v>OFF</v>
      </c>
      <c r="F7396" s="13">
        <f t="shared" si="1506"/>
        <v>43652</v>
      </c>
      <c r="G7396" s="14" t="str">
        <f t="shared" si="1505"/>
        <v>Avg of 4 NM Projects</v>
      </c>
      <c r="H7396" s="15">
        <f t="shared" si="1507"/>
        <v>1</v>
      </c>
      <c r="I7396" s="93">
        <v>0</v>
      </c>
      <c r="J7396">
        <f t="shared" si="1495"/>
        <v>0</v>
      </c>
      <c r="K7396" s="4">
        <v>22.62</v>
      </c>
      <c r="L7396" s="4">
        <v>27.73</v>
      </c>
      <c r="M7396" s="16">
        <f t="shared" si="1496"/>
        <v>0</v>
      </c>
      <c r="N7396">
        <f t="shared" si="1497"/>
        <v>1</v>
      </c>
      <c r="O7396">
        <f t="shared" si="1498"/>
        <v>0</v>
      </c>
      <c r="P7396" s="63">
        <f t="shared" si="1499"/>
        <v>0</v>
      </c>
      <c r="Q7396" s="34"/>
      <c r="R7396" s="34"/>
    </row>
    <row r="7397" spans="1:18" x14ac:dyDescent="0.3">
      <c r="A7397">
        <f t="shared" si="1500"/>
        <v>2019</v>
      </c>
      <c r="B7397">
        <f t="shared" si="1501"/>
        <v>7</v>
      </c>
      <c r="C7397">
        <f t="shared" si="1502"/>
        <v>6</v>
      </c>
      <c r="D7397">
        <f t="shared" si="1503"/>
        <v>6</v>
      </c>
      <c r="E7397" t="str">
        <f t="shared" si="1504"/>
        <v>OFF</v>
      </c>
      <c r="F7397" s="13">
        <f t="shared" si="1506"/>
        <v>43652</v>
      </c>
      <c r="G7397" s="14" t="str">
        <f t="shared" si="1505"/>
        <v>Avg of 4 NM Projects</v>
      </c>
      <c r="H7397" s="15">
        <f t="shared" si="1507"/>
        <v>2</v>
      </c>
      <c r="I7397" s="93">
        <v>0</v>
      </c>
      <c r="J7397">
        <f t="shared" si="1495"/>
        <v>0</v>
      </c>
      <c r="K7397" s="4">
        <v>22.38</v>
      </c>
      <c r="L7397" s="4">
        <v>24.92</v>
      </c>
      <c r="M7397" s="16">
        <f t="shared" si="1496"/>
        <v>0</v>
      </c>
      <c r="N7397">
        <f t="shared" si="1497"/>
        <v>1</v>
      </c>
      <c r="O7397">
        <f t="shared" si="1498"/>
        <v>0</v>
      </c>
      <c r="P7397" s="63">
        <f t="shared" si="1499"/>
        <v>0</v>
      </c>
    </row>
    <row r="7398" spans="1:18" x14ac:dyDescent="0.3">
      <c r="A7398">
        <f t="shared" si="1500"/>
        <v>2019</v>
      </c>
      <c r="B7398">
        <f t="shared" si="1501"/>
        <v>7</v>
      </c>
      <c r="C7398">
        <f t="shared" si="1502"/>
        <v>6</v>
      </c>
      <c r="D7398">
        <f t="shared" si="1503"/>
        <v>6</v>
      </c>
      <c r="E7398" t="str">
        <f t="shared" si="1504"/>
        <v>OFF</v>
      </c>
      <c r="F7398" s="13">
        <f t="shared" si="1506"/>
        <v>43652</v>
      </c>
      <c r="G7398" s="14" t="str">
        <f t="shared" si="1505"/>
        <v>Avg of 4 NM Projects</v>
      </c>
      <c r="H7398" s="15">
        <f t="shared" si="1507"/>
        <v>3</v>
      </c>
      <c r="I7398" s="93">
        <v>0</v>
      </c>
      <c r="J7398">
        <f t="shared" si="1495"/>
        <v>0</v>
      </c>
      <c r="K7398" s="4">
        <v>21.27</v>
      </c>
      <c r="L7398" s="4">
        <v>24.21</v>
      </c>
      <c r="M7398" s="16">
        <f t="shared" si="1496"/>
        <v>0</v>
      </c>
      <c r="N7398">
        <f t="shared" si="1497"/>
        <v>1</v>
      </c>
      <c r="O7398">
        <f t="shared" si="1498"/>
        <v>0</v>
      </c>
      <c r="P7398" s="63">
        <f t="shared" si="1499"/>
        <v>0</v>
      </c>
    </row>
    <row r="7399" spans="1:18" x14ac:dyDescent="0.3">
      <c r="A7399">
        <f t="shared" si="1500"/>
        <v>2019</v>
      </c>
      <c r="B7399">
        <f t="shared" si="1501"/>
        <v>7</v>
      </c>
      <c r="C7399">
        <f t="shared" si="1502"/>
        <v>6</v>
      </c>
      <c r="D7399">
        <f t="shared" si="1503"/>
        <v>6</v>
      </c>
      <c r="E7399" t="str">
        <f t="shared" si="1504"/>
        <v>OFF</v>
      </c>
      <c r="F7399" s="13">
        <f t="shared" si="1506"/>
        <v>43652</v>
      </c>
      <c r="G7399" s="14" t="str">
        <f t="shared" si="1505"/>
        <v>Avg of 4 NM Projects</v>
      </c>
      <c r="H7399" s="15">
        <f t="shared" si="1507"/>
        <v>4</v>
      </c>
      <c r="I7399" s="93">
        <v>0</v>
      </c>
      <c r="J7399">
        <f t="shared" si="1495"/>
        <v>0</v>
      </c>
      <c r="K7399" s="4">
        <v>19.96</v>
      </c>
      <c r="L7399" s="4">
        <v>23.38</v>
      </c>
      <c r="M7399" s="16">
        <f t="shared" si="1496"/>
        <v>0</v>
      </c>
      <c r="N7399">
        <f t="shared" si="1497"/>
        <v>1</v>
      </c>
      <c r="O7399">
        <f t="shared" si="1498"/>
        <v>0</v>
      </c>
      <c r="P7399" s="63">
        <f t="shared" si="1499"/>
        <v>0</v>
      </c>
    </row>
    <row r="7400" spans="1:18" x14ac:dyDescent="0.3">
      <c r="A7400">
        <f t="shared" si="1500"/>
        <v>2019</v>
      </c>
      <c r="B7400">
        <f t="shared" si="1501"/>
        <v>7</v>
      </c>
      <c r="C7400">
        <f t="shared" si="1502"/>
        <v>6</v>
      </c>
      <c r="D7400">
        <f t="shared" si="1503"/>
        <v>6</v>
      </c>
      <c r="E7400" t="str">
        <f t="shared" si="1504"/>
        <v>OFF</v>
      </c>
      <c r="F7400" s="13">
        <f t="shared" si="1506"/>
        <v>43652</v>
      </c>
      <c r="G7400" s="14" t="str">
        <f t="shared" si="1505"/>
        <v>Avg of 4 NM Projects</v>
      </c>
      <c r="H7400" s="15">
        <f t="shared" si="1507"/>
        <v>5</v>
      </c>
      <c r="I7400" s="93">
        <v>0</v>
      </c>
      <c r="J7400">
        <f t="shared" si="1495"/>
        <v>0</v>
      </c>
      <c r="K7400" s="4">
        <v>20.91</v>
      </c>
      <c r="L7400" s="4">
        <v>29.26</v>
      </c>
      <c r="M7400" s="16">
        <f t="shared" si="1496"/>
        <v>0</v>
      </c>
      <c r="N7400">
        <f t="shared" si="1497"/>
        <v>1</v>
      </c>
      <c r="O7400">
        <f t="shared" si="1498"/>
        <v>0</v>
      </c>
      <c r="P7400" s="63">
        <f t="shared" si="1499"/>
        <v>0</v>
      </c>
    </row>
    <row r="7401" spans="1:18" x14ac:dyDescent="0.3">
      <c r="A7401">
        <f t="shared" si="1500"/>
        <v>2019</v>
      </c>
      <c r="B7401">
        <f t="shared" si="1501"/>
        <v>7</v>
      </c>
      <c r="C7401">
        <f t="shared" si="1502"/>
        <v>6</v>
      </c>
      <c r="D7401">
        <f t="shared" si="1503"/>
        <v>6</v>
      </c>
      <c r="E7401" t="str">
        <f t="shared" si="1504"/>
        <v>OFF</v>
      </c>
      <c r="F7401" s="13">
        <f t="shared" si="1506"/>
        <v>43652</v>
      </c>
      <c r="G7401" s="14" t="str">
        <f t="shared" si="1505"/>
        <v>Avg of 4 NM Projects</v>
      </c>
      <c r="H7401" s="15">
        <f t="shared" si="1507"/>
        <v>6</v>
      </c>
      <c r="I7401" s="93">
        <v>0.38</v>
      </c>
      <c r="J7401">
        <f t="shared" si="1495"/>
        <v>2.1348314606741575E-3</v>
      </c>
      <c r="K7401" s="4">
        <v>20.97</v>
      </c>
      <c r="L7401" s="4">
        <v>31.04</v>
      </c>
      <c r="M7401" s="16">
        <f t="shared" si="1496"/>
        <v>1.1795199999999999E-2</v>
      </c>
      <c r="N7401">
        <f t="shared" si="1497"/>
        <v>0</v>
      </c>
      <c r="O7401">
        <f t="shared" si="1498"/>
        <v>0</v>
      </c>
      <c r="P7401" s="63">
        <f t="shared" si="1499"/>
        <v>0</v>
      </c>
    </row>
    <row r="7402" spans="1:18" x14ac:dyDescent="0.3">
      <c r="A7402">
        <f t="shared" si="1500"/>
        <v>2019</v>
      </c>
      <c r="B7402">
        <f t="shared" si="1501"/>
        <v>7</v>
      </c>
      <c r="C7402">
        <f t="shared" si="1502"/>
        <v>6</v>
      </c>
      <c r="D7402">
        <f t="shared" si="1503"/>
        <v>6</v>
      </c>
      <c r="E7402" t="str">
        <f t="shared" si="1504"/>
        <v>OFF</v>
      </c>
      <c r="F7402" s="13">
        <f t="shared" si="1506"/>
        <v>43652</v>
      </c>
      <c r="G7402" s="14" t="str">
        <f t="shared" si="1505"/>
        <v>Avg of 4 NM Projects</v>
      </c>
      <c r="H7402" s="15">
        <f t="shared" si="1507"/>
        <v>7</v>
      </c>
      <c r="I7402" s="93">
        <v>8.3149999999999995</v>
      </c>
      <c r="J7402">
        <f t="shared" si="1495"/>
        <v>4.6713483146067415E-2</v>
      </c>
      <c r="K7402" s="4">
        <v>19.940000000000001</v>
      </c>
      <c r="L7402" s="4">
        <v>26.66</v>
      </c>
      <c r="M7402" s="16">
        <f t="shared" si="1496"/>
        <v>0.22167789999999998</v>
      </c>
      <c r="N7402">
        <f t="shared" si="1497"/>
        <v>0</v>
      </c>
      <c r="O7402">
        <f t="shared" si="1498"/>
        <v>0</v>
      </c>
      <c r="P7402" s="63">
        <f t="shared" si="1499"/>
        <v>0</v>
      </c>
    </row>
    <row r="7403" spans="1:18" x14ac:dyDescent="0.3">
      <c r="A7403">
        <f t="shared" si="1500"/>
        <v>2019</v>
      </c>
      <c r="B7403">
        <f t="shared" si="1501"/>
        <v>7</v>
      </c>
      <c r="C7403">
        <f t="shared" si="1502"/>
        <v>6</v>
      </c>
      <c r="D7403">
        <f t="shared" si="1503"/>
        <v>6</v>
      </c>
      <c r="E7403" t="str">
        <f t="shared" si="1504"/>
        <v>ON</v>
      </c>
      <c r="F7403" s="13">
        <f t="shared" si="1506"/>
        <v>43652</v>
      </c>
      <c r="G7403" s="14" t="str">
        <f t="shared" si="1505"/>
        <v>Avg of 4 NM Projects</v>
      </c>
      <c r="H7403" s="15">
        <f t="shared" si="1507"/>
        <v>8</v>
      </c>
      <c r="I7403" s="93">
        <v>21.119999999999997</v>
      </c>
      <c r="J7403">
        <f t="shared" si="1495"/>
        <v>0.11865168539325842</v>
      </c>
      <c r="K7403" s="4">
        <v>21.5</v>
      </c>
      <c r="L7403" s="4">
        <v>25.52</v>
      </c>
      <c r="M7403" s="16">
        <f t="shared" si="1496"/>
        <v>0.53898239999999986</v>
      </c>
      <c r="N7403">
        <f t="shared" si="1497"/>
        <v>0</v>
      </c>
      <c r="O7403">
        <f t="shared" si="1498"/>
        <v>0</v>
      </c>
      <c r="P7403" s="63">
        <f t="shared" si="1499"/>
        <v>0</v>
      </c>
    </row>
    <row r="7404" spans="1:18" x14ac:dyDescent="0.3">
      <c r="A7404">
        <f t="shared" si="1500"/>
        <v>2019</v>
      </c>
      <c r="B7404">
        <f t="shared" si="1501"/>
        <v>7</v>
      </c>
      <c r="C7404">
        <f t="shared" si="1502"/>
        <v>6</v>
      </c>
      <c r="D7404">
        <f t="shared" si="1503"/>
        <v>6</v>
      </c>
      <c r="E7404" t="str">
        <f t="shared" si="1504"/>
        <v>ON</v>
      </c>
      <c r="F7404" s="13">
        <f t="shared" si="1506"/>
        <v>43652</v>
      </c>
      <c r="G7404" s="14" t="str">
        <f t="shared" si="1505"/>
        <v>Avg of 4 NM Projects</v>
      </c>
      <c r="H7404" s="15">
        <f t="shared" si="1507"/>
        <v>9</v>
      </c>
      <c r="I7404" s="93">
        <v>34.31</v>
      </c>
      <c r="J7404">
        <f t="shared" si="1495"/>
        <v>0.19275280898876407</v>
      </c>
      <c r="K7404" s="4">
        <v>22.91</v>
      </c>
      <c r="L7404" s="4">
        <v>36.33</v>
      </c>
      <c r="M7404" s="16">
        <f t="shared" si="1496"/>
        <v>1.2464823</v>
      </c>
      <c r="N7404">
        <f t="shared" si="1497"/>
        <v>0</v>
      </c>
      <c r="O7404">
        <f t="shared" si="1498"/>
        <v>0</v>
      </c>
      <c r="P7404" s="63">
        <f t="shared" si="1499"/>
        <v>0</v>
      </c>
    </row>
    <row r="7405" spans="1:18" x14ac:dyDescent="0.3">
      <c r="A7405">
        <f t="shared" si="1500"/>
        <v>2019</v>
      </c>
      <c r="B7405">
        <f t="shared" si="1501"/>
        <v>7</v>
      </c>
      <c r="C7405">
        <f t="shared" si="1502"/>
        <v>6</v>
      </c>
      <c r="D7405">
        <f t="shared" si="1503"/>
        <v>6</v>
      </c>
      <c r="E7405" t="str">
        <f t="shared" si="1504"/>
        <v>ON</v>
      </c>
      <c r="F7405" s="13">
        <f t="shared" si="1506"/>
        <v>43652</v>
      </c>
      <c r="G7405" s="14" t="str">
        <f t="shared" si="1505"/>
        <v>Avg of 4 NM Projects</v>
      </c>
      <c r="H7405" s="15">
        <f t="shared" si="1507"/>
        <v>10</v>
      </c>
      <c r="I7405" s="93">
        <v>60.42</v>
      </c>
      <c r="J7405">
        <f t="shared" si="1495"/>
        <v>0.33943820224719101</v>
      </c>
      <c r="K7405" s="4">
        <v>28.03</v>
      </c>
      <c r="L7405" s="4">
        <v>44.77</v>
      </c>
      <c r="M7405" s="16">
        <f t="shared" si="1496"/>
        <v>2.7050033999999998</v>
      </c>
      <c r="N7405">
        <f t="shared" si="1497"/>
        <v>0</v>
      </c>
      <c r="O7405">
        <f t="shared" si="1498"/>
        <v>0</v>
      </c>
      <c r="P7405" s="63">
        <f t="shared" si="1499"/>
        <v>0</v>
      </c>
    </row>
    <row r="7406" spans="1:18" x14ac:dyDescent="0.3">
      <c r="A7406">
        <f t="shared" si="1500"/>
        <v>2019</v>
      </c>
      <c r="B7406">
        <f t="shared" si="1501"/>
        <v>7</v>
      </c>
      <c r="C7406">
        <f t="shared" si="1502"/>
        <v>6</v>
      </c>
      <c r="D7406">
        <f t="shared" si="1503"/>
        <v>6</v>
      </c>
      <c r="E7406" t="str">
        <f t="shared" si="1504"/>
        <v>ON</v>
      </c>
      <c r="F7406" s="13">
        <f t="shared" si="1506"/>
        <v>43652</v>
      </c>
      <c r="G7406" s="14" t="str">
        <f t="shared" si="1505"/>
        <v>Avg of 4 NM Projects</v>
      </c>
      <c r="H7406" s="15">
        <f t="shared" si="1507"/>
        <v>11</v>
      </c>
      <c r="I7406" s="93">
        <v>94.465000000000003</v>
      </c>
      <c r="J7406">
        <f t="shared" si="1495"/>
        <v>0.53070224719101122</v>
      </c>
      <c r="K7406" s="4">
        <v>30.13</v>
      </c>
      <c r="L7406" s="4">
        <v>41.96</v>
      </c>
      <c r="M7406" s="16">
        <f t="shared" si="1496"/>
        <v>3.9637514</v>
      </c>
      <c r="N7406">
        <f t="shared" si="1497"/>
        <v>0</v>
      </c>
      <c r="O7406">
        <f t="shared" si="1498"/>
        <v>1</v>
      </c>
      <c r="P7406" s="63">
        <f t="shared" si="1499"/>
        <v>0</v>
      </c>
    </row>
    <row r="7407" spans="1:18" x14ac:dyDescent="0.3">
      <c r="A7407">
        <f t="shared" si="1500"/>
        <v>2019</v>
      </c>
      <c r="B7407">
        <f t="shared" si="1501"/>
        <v>7</v>
      </c>
      <c r="C7407">
        <f t="shared" si="1502"/>
        <v>6</v>
      </c>
      <c r="D7407">
        <f t="shared" si="1503"/>
        <v>6</v>
      </c>
      <c r="E7407" t="str">
        <f t="shared" si="1504"/>
        <v>ON</v>
      </c>
      <c r="F7407" s="13">
        <f t="shared" si="1506"/>
        <v>43652</v>
      </c>
      <c r="G7407" s="14" t="str">
        <f t="shared" si="1505"/>
        <v>Avg of 4 NM Projects</v>
      </c>
      <c r="H7407" s="15">
        <f t="shared" si="1507"/>
        <v>12</v>
      </c>
      <c r="I7407" s="93">
        <v>99.834999999999994</v>
      </c>
      <c r="J7407">
        <f t="shared" si="1495"/>
        <v>0.56087078651685385</v>
      </c>
      <c r="K7407" s="4">
        <v>32.32</v>
      </c>
      <c r="L7407" s="4">
        <v>48.09</v>
      </c>
      <c r="M7407" s="16">
        <f t="shared" si="1496"/>
        <v>4.8010651500000003</v>
      </c>
      <c r="N7407">
        <f t="shared" si="1497"/>
        <v>0</v>
      </c>
      <c r="O7407">
        <f t="shared" si="1498"/>
        <v>1</v>
      </c>
      <c r="P7407" s="63">
        <f t="shared" si="1499"/>
        <v>0</v>
      </c>
    </row>
    <row r="7408" spans="1:18" x14ac:dyDescent="0.3">
      <c r="A7408">
        <f t="shared" si="1500"/>
        <v>2019</v>
      </c>
      <c r="B7408">
        <f t="shared" si="1501"/>
        <v>7</v>
      </c>
      <c r="C7408">
        <f t="shared" si="1502"/>
        <v>6</v>
      </c>
      <c r="D7408">
        <f t="shared" si="1503"/>
        <v>6</v>
      </c>
      <c r="E7408" t="str">
        <f t="shared" si="1504"/>
        <v>ON</v>
      </c>
      <c r="F7408" s="13">
        <f t="shared" si="1506"/>
        <v>43652</v>
      </c>
      <c r="G7408" s="14" t="str">
        <f t="shared" si="1505"/>
        <v>Avg of 4 NM Projects</v>
      </c>
      <c r="H7408" s="15">
        <f t="shared" si="1507"/>
        <v>13</v>
      </c>
      <c r="I7408" s="93">
        <v>88.705000000000013</v>
      </c>
      <c r="J7408">
        <f t="shared" si="1495"/>
        <v>0.49834269662921354</v>
      </c>
      <c r="K7408" s="4">
        <v>32.57</v>
      </c>
      <c r="L7408" s="4">
        <v>62.12</v>
      </c>
      <c r="M7408" s="16">
        <f t="shared" si="1496"/>
        <v>5.5103546000000003</v>
      </c>
      <c r="N7408">
        <f t="shared" si="1497"/>
        <v>0</v>
      </c>
      <c r="O7408">
        <f t="shared" si="1498"/>
        <v>0</v>
      </c>
      <c r="P7408" s="63">
        <f t="shared" si="1499"/>
        <v>0</v>
      </c>
    </row>
    <row r="7409" spans="1:18" x14ac:dyDescent="0.3">
      <c r="A7409">
        <f t="shared" si="1500"/>
        <v>2019</v>
      </c>
      <c r="B7409">
        <f t="shared" si="1501"/>
        <v>7</v>
      </c>
      <c r="C7409">
        <f t="shared" si="1502"/>
        <v>6</v>
      </c>
      <c r="D7409">
        <f t="shared" si="1503"/>
        <v>6</v>
      </c>
      <c r="E7409" t="str">
        <f t="shared" si="1504"/>
        <v>ON</v>
      </c>
      <c r="F7409" s="13">
        <f t="shared" si="1506"/>
        <v>43652</v>
      </c>
      <c r="G7409" s="14" t="str">
        <f t="shared" si="1505"/>
        <v>Avg of 4 NM Projects</v>
      </c>
      <c r="H7409" s="15">
        <f t="shared" si="1507"/>
        <v>14</v>
      </c>
      <c r="I7409" s="93">
        <v>83.075000000000003</v>
      </c>
      <c r="J7409">
        <f t="shared" si="1495"/>
        <v>0.46671348314606742</v>
      </c>
      <c r="K7409" s="4">
        <v>35.31</v>
      </c>
      <c r="L7409" s="4">
        <v>51.89</v>
      </c>
      <c r="M7409" s="16">
        <f t="shared" si="1496"/>
        <v>4.3107617500000002</v>
      </c>
      <c r="N7409">
        <f t="shared" si="1497"/>
        <v>0</v>
      </c>
      <c r="O7409">
        <f t="shared" si="1498"/>
        <v>0</v>
      </c>
      <c r="P7409" s="63">
        <f t="shared" si="1499"/>
        <v>0</v>
      </c>
    </row>
    <row r="7410" spans="1:18" x14ac:dyDescent="0.3">
      <c r="A7410">
        <f t="shared" si="1500"/>
        <v>2019</v>
      </c>
      <c r="B7410">
        <f t="shared" si="1501"/>
        <v>7</v>
      </c>
      <c r="C7410">
        <f t="shared" si="1502"/>
        <v>6</v>
      </c>
      <c r="D7410">
        <f t="shared" si="1503"/>
        <v>6</v>
      </c>
      <c r="E7410" t="str">
        <f t="shared" si="1504"/>
        <v>ON</v>
      </c>
      <c r="F7410" s="13">
        <f t="shared" si="1506"/>
        <v>43652</v>
      </c>
      <c r="G7410" s="14" t="str">
        <f t="shared" si="1505"/>
        <v>Avg of 4 NM Projects</v>
      </c>
      <c r="H7410" s="15">
        <f t="shared" si="1507"/>
        <v>15</v>
      </c>
      <c r="I7410" s="93">
        <v>74.37</v>
      </c>
      <c r="J7410">
        <f t="shared" si="1495"/>
        <v>0.41780898876404499</v>
      </c>
      <c r="K7410" s="4">
        <v>35.85</v>
      </c>
      <c r="L7410" s="4">
        <v>40.71</v>
      </c>
      <c r="M7410" s="16">
        <f t="shared" si="1496"/>
        <v>3.0276027000000005</v>
      </c>
      <c r="N7410">
        <f t="shared" si="1497"/>
        <v>0</v>
      </c>
      <c r="O7410">
        <f t="shared" si="1498"/>
        <v>0</v>
      </c>
      <c r="P7410" s="63">
        <f t="shared" si="1499"/>
        <v>0</v>
      </c>
    </row>
    <row r="7411" spans="1:18" x14ac:dyDescent="0.3">
      <c r="A7411">
        <f t="shared" si="1500"/>
        <v>2019</v>
      </c>
      <c r="B7411">
        <f t="shared" si="1501"/>
        <v>7</v>
      </c>
      <c r="C7411">
        <f t="shared" si="1502"/>
        <v>6</v>
      </c>
      <c r="D7411">
        <f t="shared" si="1503"/>
        <v>6</v>
      </c>
      <c r="E7411" t="str">
        <f t="shared" si="1504"/>
        <v>ON</v>
      </c>
      <c r="F7411" s="13">
        <f t="shared" si="1506"/>
        <v>43652</v>
      </c>
      <c r="G7411" s="14" t="str">
        <f t="shared" si="1505"/>
        <v>Avg of 4 NM Projects</v>
      </c>
      <c r="H7411" s="15">
        <f t="shared" si="1507"/>
        <v>16</v>
      </c>
      <c r="I7411" s="93">
        <v>74.62</v>
      </c>
      <c r="J7411">
        <f t="shared" si="1495"/>
        <v>0.41921348314606743</v>
      </c>
      <c r="K7411" s="4">
        <v>36.92</v>
      </c>
      <c r="L7411" s="4">
        <v>47.54</v>
      </c>
      <c r="M7411" s="16">
        <f t="shared" si="1496"/>
        <v>3.5474348</v>
      </c>
      <c r="N7411">
        <f t="shared" si="1497"/>
        <v>0</v>
      </c>
      <c r="O7411">
        <f t="shared" si="1498"/>
        <v>0</v>
      </c>
      <c r="P7411" s="63">
        <f t="shared" si="1499"/>
        <v>0</v>
      </c>
    </row>
    <row r="7412" spans="1:18" x14ac:dyDescent="0.3">
      <c r="A7412">
        <f t="shared" si="1500"/>
        <v>2019</v>
      </c>
      <c r="B7412">
        <f t="shared" si="1501"/>
        <v>7</v>
      </c>
      <c r="C7412">
        <f t="shared" si="1502"/>
        <v>6</v>
      </c>
      <c r="D7412">
        <f t="shared" si="1503"/>
        <v>6</v>
      </c>
      <c r="E7412" t="str">
        <f t="shared" si="1504"/>
        <v>ON</v>
      </c>
      <c r="F7412" s="13">
        <f t="shared" si="1506"/>
        <v>43652</v>
      </c>
      <c r="G7412" s="14" t="str">
        <f t="shared" si="1505"/>
        <v>Avg of 4 NM Projects</v>
      </c>
      <c r="H7412" s="15">
        <f t="shared" si="1507"/>
        <v>17</v>
      </c>
      <c r="I7412" s="93">
        <v>63.870000000000005</v>
      </c>
      <c r="J7412">
        <f t="shared" si="1495"/>
        <v>0.35882022471910113</v>
      </c>
      <c r="K7412" s="4">
        <v>37.24</v>
      </c>
      <c r="L7412" s="4">
        <v>65.900000000000006</v>
      </c>
      <c r="M7412" s="16">
        <f t="shared" si="1496"/>
        <v>4.2090330000000007</v>
      </c>
      <c r="N7412">
        <f t="shared" si="1497"/>
        <v>0</v>
      </c>
      <c r="O7412">
        <f t="shared" si="1498"/>
        <v>0</v>
      </c>
      <c r="P7412" s="63">
        <f t="shared" si="1499"/>
        <v>0</v>
      </c>
    </row>
    <row r="7413" spans="1:18" x14ac:dyDescent="0.3">
      <c r="A7413">
        <f t="shared" si="1500"/>
        <v>2019</v>
      </c>
      <c r="B7413">
        <f t="shared" si="1501"/>
        <v>7</v>
      </c>
      <c r="C7413">
        <f t="shared" si="1502"/>
        <v>6</v>
      </c>
      <c r="D7413">
        <f t="shared" si="1503"/>
        <v>6</v>
      </c>
      <c r="E7413" t="str">
        <f t="shared" si="1504"/>
        <v>ON</v>
      </c>
      <c r="F7413" s="13">
        <f t="shared" si="1506"/>
        <v>43652</v>
      </c>
      <c r="G7413" s="14" t="str">
        <f t="shared" si="1505"/>
        <v>Avg of 4 NM Projects</v>
      </c>
      <c r="H7413" s="15">
        <f t="shared" si="1507"/>
        <v>18</v>
      </c>
      <c r="I7413" s="93">
        <v>31.864999999999998</v>
      </c>
      <c r="J7413">
        <f t="shared" si="1495"/>
        <v>0.17901685393258426</v>
      </c>
      <c r="K7413" s="4">
        <v>37.020000000000003</v>
      </c>
      <c r="L7413" s="4">
        <v>61.4</v>
      </c>
      <c r="M7413" s="16">
        <f t="shared" si="1496"/>
        <v>1.9565109999999999</v>
      </c>
      <c r="N7413">
        <f t="shared" si="1497"/>
        <v>0</v>
      </c>
      <c r="O7413">
        <f t="shared" si="1498"/>
        <v>0</v>
      </c>
      <c r="P7413" s="63">
        <f t="shared" si="1499"/>
        <v>0</v>
      </c>
    </row>
    <row r="7414" spans="1:18" x14ac:dyDescent="0.3">
      <c r="A7414">
        <f t="shared" si="1500"/>
        <v>2019</v>
      </c>
      <c r="B7414">
        <f t="shared" si="1501"/>
        <v>7</v>
      </c>
      <c r="C7414">
        <f t="shared" si="1502"/>
        <v>6</v>
      </c>
      <c r="D7414">
        <f t="shared" si="1503"/>
        <v>6</v>
      </c>
      <c r="E7414" t="str">
        <f t="shared" si="1504"/>
        <v>ON</v>
      </c>
      <c r="F7414" s="13">
        <f t="shared" si="1506"/>
        <v>43652</v>
      </c>
      <c r="G7414" s="14" t="str">
        <f t="shared" si="1505"/>
        <v>Avg of 4 NM Projects</v>
      </c>
      <c r="H7414" s="15">
        <f t="shared" si="1507"/>
        <v>19</v>
      </c>
      <c r="I7414" s="93">
        <v>25.990000000000002</v>
      </c>
      <c r="J7414">
        <f t="shared" si="1495"/>
        <v>0.14601123595505619</v>
      </c>
      <c r="K7414" s="4">
        <v>35.72</v>
      </c>
      <c r="L7414" s="4">
        <v>40.47</v>
      </c>
      <c r="M7414" s="16">
        <f t="shared" si="1496"/>
        <v>1.0518152999999999</v>
      </c>
      <c r="N7414">
        <f t="shared" si="1497"/>
        <v>0</v>
      </c>
      <c r="O7414">
        <f t="shared" si="1498"/>
        <v>0</v>
      </c>
      <c r="P7414" s="63">
        <f t="shared" si="1499"/>
        <v>0</v>
      </c>
    </row>
    <row r="7415" spans="1:18" x14ac:dyDescent="0.3">
      <c r="A7415">
        <f t="shared" si="1500"/>
        <v>2019</v>
      </c>
      <c r="B7415">
        <f t="shared" si="1501"/>
        <v>7</v>
      </c>
      <c r="C7415">
        <f t="shared" si="1502"/>
        <v>6</v>
      </c>
      <c r="D7415">
        <f t="shared" si="1503"/>
        <v>6</v>
      </c>
      <c r="E7415" t="str">
        <f t="shared" si="1504"/>
        <v>ON</v>
      </c>
      <c r="F7415" s="13">
        <f t="shared" si="1506"/>
        <v>43652</v>
      </c>
      <c r="G7415" s="14" t="str">
        <f t="shared" si="1505"/>
        <v>Avg of 4 NM Projects</v>
      </c>
      <c r="H7415" s="15">
        <f t="shared" si="1507"/>
        <v>20</v>
      </c>
      <c r="I7415" s="93">
        <v>11.52</v>
      </c>
      <c r="J7415">
        <f t="shared" si="1495"/>
        <v>6.471910112359551E-2</v>
      </c>
      <c r="K7415" s="4">
        <v>32.619999999999997</v>
      </c>
      <c r="L7415" s="4">
        <v>25.45</v>
      </c>
      <c r="M7415" s="16">
        <f t="shared" si="1496"/>
        <v>0.29318399999999994</v>
      </c>
      <c r="N7415">
        <f t="shared" si="1497"/>
        <v>0</v>
      </c>
      <c r="O7415">
        <f t="shared" si="1498"/>
        <v>0</v>
      </c>
      <c r="P7415" s="63">
        <f t="shared" si="1499"/>
        <v>0</v>
      </c>
    </row>
    <row r="7416" spans="1:18" x14ac:dyDescent="0.3">
      <c r="A7416">
        <f t="shared" si="1500"/>
        <v>2019</v>
      </c>
      <c r="B7416">
        <f t="shared" si="1501"/>
        <v>7</v>
      </c>
      <c r="C7416">
        <f t="shared" si="1502"/>
        <v>6</v>
      </c>
      <c r="D7416">
        <f t="shared" si="1503"/>
        <v>6</v>
      </c>
      <c r="E7416" t="str">
        <f t="shared" si="1504"/>
        <v>ON</v>
      </c>
      <c r="F7416" s="13">
        <f t="shared" si="1506"/>
        <v>43652</v>
      </c>
      <c r="G7416" s="14" t="str">
        <f t="shared" si="1505"/>
        <v>Avg of 4 NM Projects</v>
      </c>
      <c r="H7416" s="15">
        <f t="shared" si="1507"/>
        <v>21</v>
      </c>
      <c r="I7416" s="93">
        <v>0.90500000000000003</v>
      </c>
      <c r="J7416">
        <f t="shared" si="1495"/>
        <v>5.0842696629213487E-3</v>
      </c>
      <c r="K7416" s="4">
        <v>31.9</v>
      </c>
      <c r="L7416" s="4">
        <v>25.38</v>
      </c>
      <c r="M7416" s="16">
        <f t="shared" si="1496"/>
        <v>2.29689E-2</v>
      </c>
      <c r="N7416">
        <f t="shared" si="1497"/>
        <v>0</v>
      </c>
      <c r="O7416">
        <f t="shared" si="1498"/>
        <v>0</v>
      </c>
      <c r="P7416" s="63">
        <f t="shared" si="1499"/>
        <v>0</v>
      </c>
    </row>
    <row r="7417" spans="1:18" x14ac:dyDescent="0.3">
      <c r="A7417">
        <f t="shared" si="1500"/>
        <v>2019</v>
      </c>
      <c r="B7417">
        <f t="shared" si="1501"/>
        <v>7</v>
      </c>
      <c r="C7417">
        <f t="shared" si="1502"/>
        <v>6</v>
      </c>
      <c r="D7417">
        <f t="shared" si="1503"/>
        <v>6</v>
      </c>
      <c r="E7417" t="str">
        <f t="shared" si="1504"/>
        <v>ON</v>
      </c>
      <c r="F7417" s="13">
        <f t="shared" si="1506"/>
        <v>43652</v>
      </c>
      <c r="G7417" s="14" t="str">
        <f t="shared" si="1505"/>
        <v>Avg of 4 NM Projects</v>
      </c>
      <c r="H7417" s="15">
        <f t="shared" si="1507"/>
        <v>22</v>
      </c>
      <c r="I7417" s="93">
        <v>-0.13</v>
      </c>
      <c r="J7417">
        <f t="shared" si="1495"/>
        <v>-7.3033707865168538E-4</v>
      </c>
      <c r="K7417" s="4">
        <v>29.7</v>
      </c>
      <c r="L7417" s="4">
        <v>25.44</v>
      </c>
      <c r="M7417" s="16">
        <f t="shared" si="1496"/>
        <v>-3.3072000000000002E-3</v>
      </c>
      <c r="N7417">
        <f t="shared" si="1497"/>
        <v>0</v>
      </c>
      <c r="O7417">
        <f t="shared" si="1498"/>
        <v>0</v>
      </c>
      <c r="P7417" s="63">
        <f t="shared" si="1499"/>
        <v>0</v>
      </c>
    </row>
    <row r="7418" spans="1:18" x14ac:dyDescent="0.3">
      <c r="A7418">
        <f t="shared" si="1500"/>
        <v>2019</v>
      </c>
      <c r="B7418">
        <f t="shared" si="1501"/>
        <v>7</v>
      </c>
      <c r="C7418">
        <f t="shared" si="1502"/>
        <v>6</v>
      </c>
      <c r="D7418">
        <f t="shared" si="1503"/>
        <v>6</v>
      </c>
      <c r="E7418" t="str">
        <f t="shared" si="1504"/>
        <v>ON</v>
      </c>
      <c r="F7418" s="13">
        <f t="shared" si="1506"/>
        <v>43652</v>
      </c>
      <c r="G7418" s="14" t="str">
        <f t="shared" si="1505"/>
        <v>Avg of 4 NM Projects</v>
      </c>
      <c r="H7418" s="15">
        <f t="shared" si="1507"/>
        <v>23</v>
      </c>
      <c r="I7418" s="93">
        <v>0</v>
      </c>
      <c r="J7418">
        <f t="shared" si="1495"/>
        <v>0</v>
      </c>
      <c r="K7418" s="4">
        <v>27.07</v>
      </c>
      <c r="L7418" s="4">
        <v>28.14</v>
      </c>
      <c r="M7418" s="16">
        <f t="shared" si="1496"/>
        <v>0</v>
      </c>
      <c r="N7418">
        <f t="shared" si="1497"/>
        <v>1</v>
      </c>
      <c r="O7418">
        <f t="shared" si="1498"/>
        <v>0</v>
      </c>
      <c r="P7418" s="63">
        <f t="shared" si="1499"/>
        <v>0</v>
      </c>
    </row>
    <row r="7419" spans="1:18" x14ac:dyDescent="0.3">
      <c r="A7419">
        <f t="shared" si="1500"/>
        <v>2019</v>
      </c>
      <c r="B7419">
        <f t="shared" si="1501"/>
        <v>7</v>
      </c>
      <c r="C7419">
        <f t="shared" si="1502"/>
        <v>6</v>
      </c>
      <c r="D7419">
        <f t="shared" si="1503"/>
        <v>6</v>
      </c>
      <c r="E7419" t="str">
        <f t="shared" si="1504"/>
        <v>OFF</v>
      </c>
      <c r="F7419" s="13">
        <f t="shared" si="1506"/>
        <v>43652</v>
      </c>
      <c r="G7419" s="14" t="str">
        <f t="shared" si="1505"/>
        <v>Avg of 4 NM Projects</v>
      </c>
      <c r="H7419" s="15">
        <f t="shared" si="1507"/>
        <v>24</v>
      </c>
      <c r="I7419" s="93">
        <v>-0.13</v>
      </c>
      <c r="J7419">
        <f t="shared" si="1495"/>
        <v>-7.3033707865168538E-4</v>
      </c>
      <c r="K7419" s="4">
        <v>25.33</v>
      </c>
      <c r="L7419" s="4">
        <v>32.6</v>
      </c>
      <c r="M7419" s="16">
        <f t="shared" si="1496"/>
        <v>-4.2380000000000004E-3</v>
      </c>
      <c r="N7419">
        <f t="shared" si="1497"/>
        <v>0</v>
      </c>
      <c r="O7419">
        <f t="shared" si="1498"/>
        <v>0</v>
      </c>
      <c r="P7419" s="63">
        <f t="shared" si="1499"/>
        <v>0</v>
      </c>
    </row>
    <row r="7420" spans="1:18" x14ac:dyDescent="0.3">
      <c r="A7420">
        <f t="shared" si="1500"/>
        <v>2019</v>
      </c>
      <c r="B7420">
        <f t="shared" si="1501"/>
        <v>7</v>
      </c>
      <c r="C7420">
        <f t="shared" si="1502"/>
        <v>7</v>
      </c>
      <c r="D7420">
        <f t="shared" si="1503"/>
        <v>7</v>
      </c>
      <c r="E7420" t="str">
        <f t="shared" si="1504"/>
        <v>OFF</v>
      </c>
      <c r="F7420" s="13">
        <f t="shared" si="1506"/>
        <v>43653</v>
      </c>
      <c r="G7420" s="14" t="str">
        <f t="shared" si="1505"/>
        <v>Avg of 4 NM Projects</v>
      </c>
      <c r="H7420" s="15">
        <f t="shared" si="1507"/>
        <v>1</v>
      </c>
      <c r="I7420" s="93">
        <v>0</v>
      </c>
      <c r="J7420">
        <f t="shared" si="1495"/>
        <v>0</v>
      </c>
      <c r="K7420" s="4">
        <v>24.54</v>
      </c>
      <c r="L7420" s="4">
        <v>20.21</v>
      </c>
      <c r="M7420" s="16">
        <f t="shared" si="1496"/>
        <v>0</v>
      </c>
      <c r="N7420">
        <f t="shared" si="1497"/>
        <v>1</v>
      </c>
      <c r="O7420">
        <f t="shared" si="1498"/>
        <v>0</v>
      </c>
      <c r="P7420" s="63">
        <f t="shared" si="1499"/>
        <v>0</v>
      </c>
      <c r="Q7420" s="34"/>
      <c r="R7420" s="34"/>
    </row>
    <row r="7421" spans="1:18" x14ac:dyDescent="0.3">
      <c r="A7421">
        <f t="shared" si="1500"/>
        <v>2019</v>
      </c>
      <c r="B7421">
        <f t="shared" si="1501"/>
        <v>7</v>
      </c>
      <c r="C7421">
        <f t="shared" si="1502"/>
        <v>7</v>
      </c>
      <c r="D7421">
        <f t="shared" si="1503"/>
        <v>7</v>
      </c>
      <c r="E7421" t="str">
        <f t="shared" si="1504"/>
        <v>OFF</v>
      </c>
      <c r="F7421" s="13">
        <f t="shared" si="1506"/>
        <v>43653</v>
      </c>
      <c r="G7421" s="14" t="str">
        <f t="shared" si="1505"/>
        <v>Avg of 4 NM Projects</v>
      </c>
      <c r="H7421" s="15">
        <f t="shared" si="1507"/>
        <v>2</v>
      </c>
      <c r="I7421" s="93">
        <v>0</v>
      </c>
      <c r="J7421">
        <f t="shared" si="1495"/>
        <v>0</v>
      </c>
      <c r="K7421" s="4">
        <v>22.86</v>
      </c>
      <c r="L7421" s="4">
        <v>19.79</v>
      </c>
      <c r="M7421" s="16">
        <f t="shared" si="1496"/>
        <v>0</v>
      </c>
      <c r="N7421">
        <f t="shared" si="1497"/>
        <v>1</v>
      </c>
      <c r="O7421">
        <f t="shared" si="1498"/>
        <v>0</v>
      </c>
      <c r="P7421" s="63">
        <f t="shared" si="1499"/>
        <v>0</v>
      </c>
    </row>
    <row r="7422" spans="1:18" x14ac:dyDescent="0.3">
      <c r="A7422">
        <f t="shared" si="1500"/>
        <v>2019</v>
      </c>
      <c r="B7422">
        <f t="shared" si="1501"/>
        <v>7</v>
      </c>
      <c r="C7422">
        <f t="shared" si="1502"/>
        <v>7</v>
      </c>
      <c r="D7422">
        <f t="shared" si="1503"/>
        <v>7</v>
      </c>
      <c r="E7422" t="str">
        <f t="shared" si="1504"/>
        <v>OFF</v>
      </c>
      <c r="F7422" s="13">
        <f t="shared" si="1506"/>
        <v>43653</v>
      </c>
      <c r="G7422" s="14" t="str">
        <f t="shared" si="1505"/>
        <v>Avg of 4 NM Projects</v>
      </c>
      <c r="H7422" s="15">
        <f t="shared" si="1507"/>
        <v>3</v>
      </c>
      <c r="I7422" s="93">
        <v>0</v>
      </c>
      <c r="J7422">
        <f t="shared" si="1495"/>
        <v>0</v>
      </c>
      <c r="K7422" s="4">
        <v>23.56</v>
      </c>
      <c r="L7422" s="4">
        <v>25.85</v>
      </c>
      <c r="M7422" s="16">
        <f t="shared" si="1496"/>
        <v>0</v>
      </c>
      <c r="N7422">
        <f t="shared" si="1497"/>
        <v>1</v>
      </c>
      <c r="O7422">
        <f t="shared" si="1498"/>
        <v>0</v>
      </c>
      <c r="P7422" s="63">
        <f t="shared" si="1499"/>
        <v>0</v>
      </c>
    </row>
    <row r="7423" spans="1:18" x14ac:dyDescent="0.3">
      <c r="A7423">
        <f t="shared" si="1500"/>
        <v>2019</v>
      </c>
      <c r="B7423">
        <f t="shared" si="1501"/>
        <v>7</v>
      </c>
      <c r="C7423">
        <f t="shared" si="1502"/>
        <v>7</v>
      </c>
      <c r="D7423">
        <f t="shared" si="1503"/>
        <v>7</v>
      </c>
      <c r="E7423" t="str">
        <f t="shared" si="1504"/>
        <v>OFF</v>
      </c>
      <c r="F7423" s="13">
        <f t="shared" si="1506"/>
        <v>43653</v>
      </c>
      <c r="G7423" s="14" t="str">
        <f t="shared" si="1505"/>
        <v>Avg of 4 NM Projects</v>
      </c>
      <c r="H7423" s="15">
        <f t="shared" si="1507"/>
        <v>4</v>
      </c>
      <c r="I7423" s="93">
        <v>-0.13</v>
      </c>
      <c r="J7423">
        <f t="shared" si="1495"/>
        <v>-7.3033707865168538E-4</v>
      </c>
      <c r="K7423" s="4">
        <v>21.89</v>
      </c>
      <c r="L7423" s="4">
        <v>22.37</v>
      </c>
      <c r="M7423" s="16">
        <f t="shared" si="1496"/>
        <v>-2.9081000000000003E-3</v>
      </c>
      <c r="N7423">
        <f t="shared" si="1497"/>
        <v>0</v>
      </c>
      <c r="O7423">
        <f t="shared" si="1498"/>
        <v>0</v>
      </c>
      <c r="P7423" s="63">
        <f t="shared" si="1499"/>
        <v>0</v>
      </c>
    </row>
    <row r="7424" spans="1:18" x14ac:dyDescent="0.3">
      <c r="A7424">
        <f t="shared" si="1500"/>
        <v>2019</v>
      </c>
      <c r="B7424">
        <f t="shared" si="1501"/>
        <v>7</v>
      </c>
      <c r="C7424">
        <f t="shared" si="1502"/>
        <v>7</v>
      </c>
      <c r="D7424">
        <f t="shared" si="1503"/>
        <v>7</v>
      </c>
      <c r="E7424" t="str">
        <f t="shared" si="1504"/>
        <v>OFF</v>
      </c>
      <c r="F7424" s="13">
        <f t="shared" si="1506"/>
        <v>43653</v>
      </c>
      <c r="G7424" s="14" t="str">
        <f t="shared" si="1505"/>
        <v>Avg of 4 NM Projects</v>
      </c>
      <c r="H7424" s="15">
        <f t="shared" si="1507"/>
        <v>5</v>
      </c>
      <c r="I7424" s="93">
        <v>-0.13</v>
      </c>
      <c r="J7424">
        <f t="shared" si="1495"/>
        <v>-7.3033707865168538E-4</v>
      </c>
      <c r="K7424" s="4">
        <v>21.7</v>
      </c>
      <c r="L7424" s="4">
        <v>21.14</v>
      </c>
      <c r="M7424" s="16">
        <f t="shared" si="1496"/>
        <v>-2.7482000000000001E-3</v>
      </c>
      <c r="N7424">
        <f t="shared" si="1497"/>
        <v>0</v>
      </c>
      <c r="O7424">
        <f t="shared" si="1498"/>
        <v>0</v>
      </c>
      <c r="P7424" s="63">
        <f t="shared" si="1499"/>
        <v>0</v>
      </c>
    </row>
    <row r="7425" spans="1:16" x14ac:dyDescent="0.3">
      <c r="A7425">
        <f t="shared" si="1500"/>
        <v>2019</v>
      </c>
      <c r="B7425">
        <f t="shared" si="1501"/>
        <v>7</v>
      </c>
      <c r="C7425">
        <f t="shared" si="1502"/>
        <v>7</v>
      </c>
      <c r="D7425">
        <f t="shared" si="1503"/>
        <v>7</v>
      </c>
      <c r="E7425" t="str">
        <f t="shared" si="1504"/>
        <v>OFF</v>
      </c>
      <c r="F7425" s="13">
        <f t="shared" si="1506"/>
        <v>43653</v>
      </c>
      <c r="G7425" s="14" t="str">
        <f t="shared" si="1505"/>
        <v>Avg of 4 NM Projects</v>
      </c>
      <c r="H7425" s="15">
        <f t="shared" si="1507"/>
        <v>6</v>
      </c>
      <c r="I7425" s="93">
        <v>0.13</v>
      </c>
      <c r="J7425">
        <f t="shared" si="1495"/>
        <v>7.3033707865168538E-4</v>
      </c>
      <c r="K7425" s="4">
        <v>21.03</v>
      </c>
      <c r="L7425" s="4">
        <v>20.77</v>
      </c>
      <c r="M7425" s="16">
        <f t="shared" si="1496"/>
        <v>2.7001E-3</v>
      </c>
      <c r="N7425">
        <f t="shared" si="1497"/>
        <v>0</v>
      </c>
      <c r="O7425">
        <f t="shared" si="1498"/>
        <v>0</v>
      </c>
      <c r="P7425" s="63">
        <f t="shared" si="1499"/>
        <v>0</v>
      </c>
    </row>
    <row r="7426" spans="1:16" x14ac:dyDescent="0.3">
      <c r="A7426">
        <f t="shared" si="1500"/>
        <v>2019</v>
      </c>
      <c r="B7426">
        <f t="shared" si="1501"/>
        <v>7</v>
      </c>
      <c r="C7426">
        <f t="shared" si="1502"/>
        <v>7</v>
      </c>
      <c r="D7426">
        <f t="shared" si="1503"/>
        <v>7</v>
      </c>
      <c r="E7426" t="str">
        <f t="shared" si="1504"/>
        <v>OFF</v>
      </c>
      <c r="F7426" s="13">
        <f t="shared" si="1506"/>
        <v>43653</v>
      </c>
      <c r="G7426" s="14" t="str">
        <f t="shared" si="1505"/>
        <v>Avg of 4 NM Projects</v>
      </c>
      <c r="H7426" s="15">
        <f t="shared" si="1507"/>
        <v>7</v>
      </c>
      <c r="I7426" s="93">
        <v>12.414999999999999</v>
      </c>
      <c r="J7426">
        <f t="shared" si="1495"/>
        <v>6.9747191011235957E-2</v>
      </c>
      <c r="K7426" s="4">
        <v>21.7</v>
      </c>
      <c r="L7426" s="4">
        <v>20.49</v>
      </c>
      <c r="M7426" s="16">
        <f t="shared" si="1496"/>
        <v>0.25438334999999995</v>
      </c>
      <c r="N7426">
        <f t="shared" si="1497"/>
        <v>0</v>
      </c>
      <c r="O7426">
        <f t="shared" si="1498"/>
        <v>0</v>
      </c>
      <c r="P7426" s="63">
        <f t="shared" si="1499"/>
        <v>0</v>
      </c>
    </row>
    <row r="7427" spans="1:16" x14ac:dyDescent="0.3">
      <c r="A7427">
        <f t="shared" si="1500"/>
        <v>2019</v>
      </c>
      <c r="B7427">
        <f t="shared" si="1501"/>
        <v>7</v>
      </c>
      <c r="C7427">
        <f t="shared" si="1502"/>
        <v>7</v>
      </c>
      <c r="D7427">
        <f t="shared" si="1503"/>
        <v>7</v>
      </c>
      <c r="E7427" t="str">
        <f t="shared" si="1504"/>
        <v>OFF</v>
      </c>
      <c r="F7427" s="13">
        <f t="shared" si="1506"/>
        <v>43653</v>
      </c>
      <c r="G7427" s="14" t="str">
        <f t="shared" si="1505"/>
        <v>Avg of 4 NM Projects</v>
      </c>
      <c r="H7427" s="15">
        <f t="shared" si="1507"/>
        <v>8</v>
      </c>
      <c r="I7427" s="93">
        <v>60.925000000000004</v>
      </c>
      <c r="J7427">
        <f t="shared" si="1495"/>
        <v>0.34227528089887643</v>
      </c>
      <c r="K7427" s="4">
        <v>20.18</v>
      </c>
      <c r="L7427" s="4">
        <v>18.52</v>
      </c>
      <c r="M7427" s="16">
        <f t="shared" si="1496"/>
        <v>1.1283310000000002</v>
      </c>
      <c r="N7427">
        <f t="shared" si="1497"/>
        <v>0</v>
      </c>
      <c r="O7427">
        <f t="shared" si="1498"/>
        <v>0</v>
      </c>
      <c r="P7427" s="63">
        <f t="shared" si="1499"/>
        <v>0</v>
      </c>
    </row>
    <row r="7428" spans="1:16" x14ac:dyDescent="0.3">
      <c r="A7428">
        <f t="shared" si="1500"/>
        <v>2019</v>
      </c>
      <c r="B7428">
        <f t="shared" si="1501"/>
        <v>7</v>
      </c>
      <c r="C7428">
        <f t="shared" si="1502"/>
        <v>7</v>
      </c>
      <c r="D7428">
        <f t="shared" si="1503"/>
        <v>7</v>
      </c>
      <c r="E7428" t="str">
        <f t="shared" si="1504"/>
        <v>OFF</v>
      </c>
      <c r="F7428" s="13">
        <f t="shared" si="1506"/>
        <v>43653</v>
      </c>
      <c r="G7428" s="14" t="str">
        <f t="shared" si="1505"/>
        <v>Avg of 4 NM Projects</v>
      </c>
      <c r="H7428" s="15">
        <f t="shared" si="1507"/>
        <v>9</v>
      </c>
      <c r="I7428" s="93">
        <v>99.2</v>
      </c>
      <c r="J7428">
        <f t="shared" ref="J7428:J7491" si="1508">+I7428/$I$1</f>
        <v>0.55730337078651682</v>
      </c>
      <c r="K7428" s="4">
        <v>20.22</v>
      </c>
      <c r="L7428" s="4">
        <v>18.38</v>
      </c>
      <c r="M7428" s="16">
        <f t="shared" ref="M7428:M7491" si="1509">+L7428*I7428/1000</f>
        <v>1.823296</v>
      </c>
      <c r="N7428">
        <f t="shared" ref="N7428:N7491" si="1510">+IF(I7428=0,1,0)</f>
        <v>0</v>
      </c>
      <c r="O7428">
        <f t="shared" ref="O7428:O7491" si="1511">+IF(I7428&gt;=0.5*$I$1,1,0)</f>
        <v>1</v>
      </c>
      <c r="P7428" s="63">
        <f t="shared" ref="P7428:P7491" si="1512">+IF(I7428&gt;MAX(I$3652:I$5859),1,0)</f>
        <v>0</v>
      </c>
    </row>
    <row r="7429" spans="1:16" x14ac:dyDescent="0.3">
      <c r="A7429">
        <f t="shared" ref="A7429:A7492" si="1513">YEAR(F7429)</f>
        <v>2019</v>
      </c>
      <c r="B7429">
        <f t="shared" ref="B7429:B7492" si="1514">+MONTH(F7429)</f>
        <v>7</v>
      </c>
      <c r="C7429">
        <f t="shared" ref="C7429:C7492" si="1515">+DAY(F7429)</f>
        <v>7</v>
      </c>
      <c r="D7429">
        <f t="shared" ref="D7429:D7492" si="1516">WEEKDAY(C7429)</f>
        <v>7</v>
      </c>
      <c r="E7429" t="str">
        <f t="shared" ref="E7429:E7492" si="1517">IF(OR(D7429=1,D7429=7,H7429=1,H7429=2,H7429=3,H7429=4,H7429=5,H7429=6,H7429=7,H7429=24),"OFF","ON")</f>
        <v>OFF</v>
      </c>
      <c r="F7429" s="13">
        <f t="shared" si="1506"/>
        <v>43653</v>
      </c>
      <c r="G7429" s="14" t="str">
        <f t="shared" si="1505"/>
        <v>Avg of 4 NM Projects</v>
      </c>
      <c r="H7429" s="15">
        <f t="shared" si="1507"/>
        <v>10</v>
      </c>
      <c r="I7429" s="93">
        <v>124.16500000000001</v>
      </c>
      <c r="J7429">
        <f t="shared" si="1508"/>
        <v>0.69755617977528095</v>
      </c>
      <c r="K7429" s="4">
        <v>20.98</v>
      </c>
      <c r="L7429" s="4">
        <v>16.77</v>
      </c>
      <c r="M7429" s="16">
        <f t="shared" si="1509"/>
        <v>2.0822470499999999</v>
      </c>
      <c r="N7429">
        <f t="shared" si="1510"/>
        <v>0</v>
      </c>
      <c r="O7429">
        <f t="shared" si="1511"/>
        <v>1</v>
      </c>
      <c r="P7429" s="63">
        <f t="shared" si="1512"/>
        <v>0</v>
      </c>
    </row>
    <row r="7430" spans="1:16" x14ac:dyDescent="0.3">
      <c r="A7430">
        <f t="shared" si="1513"/>
        <v>2019</v>
      </c>
      <c r="B7430">
        <f t="shared" si="1514"/>
        <v>7</v>
      </c>
      <c r="C7430">
        <f t="shared" si="1515"/>
        <v>7</v>
      </c>
      <c r="D7430">
        <f t="shared" si="1516"/>
        <v>7</v>
      </c>
      <c r="E7430" t="str">
        <f t="shared" si="1517"/>
        <v>OFF</v>
      </c>
      <c r="F7430" s="13">
        <f t="shared" si="1506"/>
        <v>43653</v>
      </c>
      <c r="G7430" s="14" t="str">
        <f t="shared" ref="G7430:G7493" si="1518">+G7429</f>
        <v>Avg of 4 NM Projects</v>
      </c>
      <c r="H7430" s="15">
        <f t="shared" si="1507"/>
        <v>11</v>
      </c>
      <c r="I7430" s="93">
        <v>136.96499999999997</v>
      </c>
      <c r="J7430">
        <f t="shared" si="1508"/>
        <v>0.76946629213483131</v>
      </c>
      <c r="K7430" s="4">
        <v>21.75</v>
      </c>
      <c r="L7430" s="4">
        <v>16.97</v>
      </c>
      <c r="M7430" s="16">
        <f t="shared" si="1509"/>
        <v>2.3242960499999996</v>
      </c>
      <c r="N7430">
        <f t="shared" si="1510"/>
        <v>0</v>
      </c>
      <c r="O7430">
        <f t="shared" si="1511"/>
        <v>1</v>
      </c>
      <c r="P7430" s="63">
        <f t="shared" si="1512"/>
        <v>0</v>
      </c>
    </row>
    <row r="7431" spans="1:16" x14ac:dyDescent="0.3">
      <c r="A7431">
        <f t="shared" si="1513"/>
        <v>2019</v>
      </c>
      <c r="B7431">
        <f t="shared" si="1514"/>
        <v>7</v>
      </c>
      <c r="C7431">
        <f t="shared" si="1515"/>
        <v>7</v>
      </c>
      <c r="D7431">
        <f t="shared" si="1516"/>
        <v>7</v>
      </c>
      <c r="E7431" t="str">
        <f t="shared" si="1517"/>
        <v>OFF</v>
      </c>
      <c r="F7431" s="13">
        <f t="shared" si="1506"/>
        <v>43653</v>
      </c>
      <c r="G7431" s="14" t="str">
        <f t="shared" si="1518"/>
        <v>Avg of 4 NM Projects</v>
      </c>
      <c r="H7431" s="15">
        <f t="shared" si="1507"/>
        <v>12</v>
      </c>
      <c r="I7431" s="93">
        <v>150.66</v>
      </c>
      <c r="J7431">
        <f t="shared" si="1508"/>
        <v>0.84640449438202248</v>
      </c>
      <c r="K7431" s="4">
        <v>18.940000000000001</v>
      </c>
      <c r="L7431" s="4">
        <v>16.79</v>
      </c>
      <c r="M7431" s="16">
        <f t="shared" si="1509"/>
        <v>2.5295814000000001</v>
      </c>
      <c r="N7431">
        <f t="shared" si="1510"/>
        <v>0</v>
      </c>
      <c r="O7431">
        <f t="shared" si="1511"/>
        <v>1</v>
      </c>
      <c r="P7431" s="63">
        <f t="shared" si="1512"/>
        <v>0</v>
      </c>
    </row>
    <row r="7432" spans="1:16" x14ac:dyDescent="0.3">
      <c r="A7432">
        <f t="shared" si="1513"/>
        <v>2019</v>
      </c>
      <c r="B7432">
        <f t="shared" si="1514"/>
        <v>7</v>
      </c>
      <c r="C7432">
        <f t="shared" si="1515"/>
        <v>7</v>
      </c>
      <c r="D7432">
        <f t="shared" si="1516"/>
        <v>7</v>
      </c>
      <c r="E7432" t="str">
        <f t="shared" si="1517"/>
        <v>OFF</v>
      </c>
      <c r="F7432" s="13">
        <f t="shared" si="1506"/>
        <v>43653</v>
      </c>
      <c r="G7432" s="14" t="str">
        <f t="shared" si="1518"/>
        <v>Avg of 4 NM Projects</v>
      </c>
      <c r="H7432" s="15">
        <f t="shared" si="1507"/>
        <v>13</v>
      </c>
      <c r="I7432" s="93">
        <v>138.61500000000001</v>
      </c>
      <c r="J7432">
        <f t="shared" si="1508"/>
        <v>0.77873595505617987</v>
      </c>
      <c r="K7432" s="4">
        <v>19.899999999999999</v>
      </c>
      <c r="L7432" s="4">
        <v>18.27</v>
      </c>
      <c r="M7432" s="16">
        <f t="shared" si="1509"/>
        <v>2.5324960500000002</v>
      </c>
      <c r="N7432">
        <f t="shared" si="1510"/>
        <v>0</v>
      </c>
      <c r="O7432">
        <f t="shared" si="1511"/>
        <v>1</v>
      </c>
      <c r="P7432" s="63">
        <f t="shared" si="1512"/>
        <v>0</v>
      </c>
    </row>
    <row r="7433" spans="1:16" x14ac:dyDescent="0.3">
      <c r="A7433">
        <f t="shared" si="1513"/>
        <v>2019</v>
      </c>
      <c r="B7433">
        <f t="shared" si="1514"/>
        <v>7</v>
      </c>
      <c r="C7433">
        <f t="shared" si="1515"/>
        <v>7</v>
      </c>
      <c r="D7433">
        <f t="shared" si="1516"/>
        <v>7</v>
      </c>
      <c r="E7433" t="str">
        <f t="shared" si="1517"/>
        <v>OFF</v>
      </c>
      <c r="F7433" s="13">
        <f t="shared" si="1506"/>
        <v>43653</v>
      </c>
      <c r="G7433" s="14" t="str">
        <f t="shared" si="1518"/>
        <v>Avg of 4 NM Projects</v>
      </c>
      <c r="H7433" s="15">
        <f t="shared" si="1507"/>
        <v>14</v>
      </c>
      <c r="I7433" s="93">
        <v>143.36500000000001</v>
      </c>
      <c r="J7433">
        <f t="shared" si="1508"/>
        <v>0.80542134831460677</v>
      </c>
      <c r="K7433" s="4">
        <v>20.56</v>
      </c>
      <c r="L7433" s="4">
        <v>19.11</v>
      </c>
      <c r="M7433" s="16">
        <f t="shared" si="1509"/>
        <v>2.7397051500000003</v>
      </c>
      <c r="N7433">
        <f t="shared" si="1510"/>
        <v>0</v>
      </c>
      <c r="O7433">
        <f t="shared" si="1511"/>
        <v>1</v>
      </c>
      <c r="P7433" s="63">
        <f t="shared" si="1512"/>
        <v>0</v>
      </c>
    </row>
    <row r="7434" spans="1:16" x14ac:dyDescent="0.3">
      <c r="A7434">
        <f t="shared" si="1513"/>
        <v>2019</v>
      </c>
      <c r="B7434">
        <f t="shared" si="1514"/>
        <v>7</v>
      </c>
      <c r="C7434">
        <f t="shared" si="1515"/>
        <v>7</v>
      </c>
      <c r="D7434">
        <f t="shared" si="1516"/>
        <v>7</v>
      </c>
      <c r="E7434" t="str">
        <f t="shared" si="1517"/>
        <v>OFF</v>
      </c>
      <c r="F7434" s="13">
        <f t="shared" si="1506"/>
        <v>43653</v>
      </c>
      <c r="G7434" s="14" t="str">
        <f t="shared" si="1518"/>
        <v>Avg of 4 NM Projects</v>
      </c>
      <c r="H7434" s="15">
        <f t="shared" si="1507"/>
        <v>15</v>
      </c>
      <c r="I7434" s="93">
        <v>139.26</v>
      </c>
      <c r="J7434">
        <f t="shared" si="1508"/>
        <v>0.78235955056179773</v>
      </c>
      <c r="K7434" s="4">
        <v>21.55</v>
      </c>
      <c r="L7434" s="4">
        <v>19</v>
      </c>
      <c r="M7434" s="16">
        <f t="shared" si="1509"/>
        <v>2.6459399999999995</v>
      </c>
      <c r="N7434">
        <f t="shared" si="1510"/>
        <v>0</v>
      </c>
      <c r="O7434">
        <f t="shared" si="1511"/>
        <v>1</v>
      </c>
      <c r="P7434" s="63">
        <f t="shared" si="1512"/>
        <v>0</v>
      </c>
    </row>
    <row r="7435" spans="1:16" x14ac:dyDescent="0.3">
      <c r="A7435">
        <f t="shared" si="1513"/>
        <v>2019</v>
      </c>
      <c r="B7435">
        <f t="shared" si="1514"/>
        <v>7</v>
      </c>
      <c r="C7435">
        <f t="shared" si="1515"/>
        <v>7</v>
      </c>
      <c r="D7435">
        <f t="shared" si="1516"/>
        <v>7</v>
      </c>
      <c r="E7435" t="str">
        <f t="shared" si="1517"/>
        <v>OFF</v>
      </c>
      <c r="F7435" s="13">
        <f t="shared" si="1506"/>
        <v>43653</v>
      </c>
      <c r="G7435" s="14" t="str">
        <f t="shared" si="1518"/>
        <v>Avg of 4 NM Projects</v>
      </c>
      <c r="H7435" s="15">
        <f t="shared" si="1507"/>
        <v>16</v>
      </c>
      <c r="I7435" s="93">
        <v>123.005</v>
      </c>
      <c r="J7435">
        <f t="shared" si="1508"/>
        <v>0.69103932584269656</v>
      </c>
      <c r="K7435" s="4">
        <v>22.01</v>
      </c>
      <c r="L7435" s="4">
        <v>19.579999999999998</v>
      </c>
      <c r="M7435" s="16">
        <f t="shared" si="1509"/>
        <v>2.4084379</v>
      </c>
      <c r="N7435">
        <f t="shared" si="1510"/>
        <v>0</v>
      </c>
      <c r="O7435">
        <f t="shared" si="1511"/>
        <v>1</v>
      </c>
      <c r="P7435" s="63">
        <f t="shared" si="1512"/>
        <v>0</v>
      </c>
    </row>
    <row r="7436" spans="1:16" x14ac:dyDescent="0.3">
      <c r="A7436">
        <f t="shared" si="1513"/>
        <v>2019</v>
      </c>
      <c r="B7436">
        <f t="shared" si="1514"/>
        <v>7</v>
      </c>
      <c r="C7436">
        <f t="shared" si="1515"/>
        <v>7</v>
      </c>
      <c r="D7436">
        <f t="shared" si="1516"/>
        <v>7</v>
      </c>
      <c r="E7436" t="str">
        <f t="shared" si="1517"/>
        <v>OFF</v>
      </c>
      <c r="F7436" s="13">
        <f t="shared" si="1506"/>
        <v>43653</v>
      </c>
      <c r="G7436" s="14" t="str">
        <f t="shared" si="1518"/>
        <v>Avg of 4 NM Projects</v>
      </c>
      <c r="H7436" s="15">
        <f t="shared" si="1507"/>
        <v>17</v>
      </c>
      <c r="I7436" s="93">
        <v>103.81</v>
      </c>
      <c r="J7436">
        <f t="shared" si="1508"/>
        <v>0.58320224719101121</v>
      </c>
      <c r="K7436" s="4">
        <v>25.43</v>
      </c>
      <c r="L7436" s="4">
        <v>28.21</v>
      </c>
      <c r="M7436" s="16">
        <f t="shared" si="1509"/>
        <v>2.9284801000000003</v>
      </c>
      <c r="N7436">
        <f t="shared" si="1510"/>
        <v>0</v>
      </c>
      <c r="O7436">
        <f t="shared" si="1511"/>
        <v>1</v>
      </c>
      <c r="P7436" s="63">
        <f t="shared" si="1512"/>
        <v>0</v>
      </c>
    </row>
    <row r="7437" spans="1:16" x14ac:dyDescent="0.3">
      <c r="A7437">
        <f t="shared" si="1513"/>
        <v>2019</v>
      </c>
      <c r="B7437">
        <f t="shared" si="1514"/>
        <v>7</v>
      </c>
      <c r="C7437">
        <f t="shared" si="1515"/>
        <v>7</v>
      </c>
      <c r="D7437">
        <f t="shared" si="1516"/>
        <v>7</v>
      </c>
      <c r="E7437" t="str">
        <f t="shared" si="1517"/>
        <v>OFF</v>
      </c>
      <c r="F7437" s="13">
        <f t="shared" si="1506"/>
        <v>43653</v>
      </c>
      <c r="G7437" s="14" t="str">
        <f t="shared" si="1518"/>
        <v>Avg of 4 NM Projects</v>
      </c>
      <c r="H7437" s="15">
        <f t="shared" si="1507"/>
        <v>18</v>
      </c>
      <c r="I7437" s="93">
        <v>74.875</v>
      </c>
      <c r="J7437">
        <f t="shared" si="1508"/>
        <v>0.42064606741573035</v>
      </c>
      <c r="K7437" s="4">
        <v>27.26</v>
      </c>
      <c r="L7437" s="4">
        <v>28.48</v>
      </c>
      <c r="M7437" s="16">
        <f t="shared" si="1509"/>
        <v>2.1324399999999999</v>
      </c>
      <c r="N7437">
        <f t="shared" si="1510"/>
        <v>0</v>
      </c>
      <c r="O7437">
        <f t="shared" si="1511"/>
        <v>0</v>
      </c>
      <c r="P7437" s="63">
        <f t="shared" si="1512"/>
        <v>0</v>
      </c>
    </row>
    <row r="7438" spans="1:16" x14ac:dyDescent="0.3">
      <c r="A7438">
        <f t="shared" si="1513"/>
        <v>2019</v>
      </c>
      <c r="B7438">
        <f t="shared" si="1514"/>
        <v>7</v>
      </c>
      <c r="C7438">
        <f t="shared" si="1515"/>
        <v>7</v>
      </c>
      <c r="D7438">
        <f t="shared" si="1516"/>
        <v>7</v>
      </c>
      <c r="E7438" t="str">
        <f t="shared" si="1517"/>
        <v>OFF</v>
      </c>
      <c r="F7438" s="13">
        <f t="shared" si="1506"/>
        <v>43653</v>
      </c>
      <c r="G7438" s="14" t="str">
        <f t="shared" si="1518"/>
        <v>Avg of 4 NM Projects</v>
      </c>
      <c r="H7438" s="15">
        <f t="shared" si="1507"/>
        <v>19</v>
      </c>
      <c r="I7438" s="93">
        <v>41.345000000000006</v>
      </c>
      <c r="J7438">
        <f t="shared" si="1508"/>
        <v>0.23227528089887645</v>
      </c>
      <c r="K7438" s="4">
        <v>27.1</v>
      </c>
      <c r="L7438" s="4">
        <v>31.26</v>
      </c>
      <c r="M7438" s="16">
        <f t="shared" si="1509"/>
        <v>1.2924447000000003</v>
      </c>
      <c r="N7438">
        <f t="shared" si="1510"/>
        <v>0</v>
      </c>
      <c r="O7438">
        <f t="shared" si="1511"/>
        <v>0</v>
      </c>
      <c r="P7438" s="63">
        <f t="shared" si="1512"/>
        <v>0</v>
      </c>
    </row>
    <row r="7439" spans="1:16" x14ac:dyDescent="0.3">
      <c r="A7439">
        <f t="shared" si="1513"/>
        <v>2019</v>
      </c>
      <c r="B7439">
        <f t="shared" si="1514"/>
        <v>7</v>
      </c>
      <c r="C7439">
        <f t="shared" si="1515"/>
        <v>7</v>
      </c>
      <c r="D7439">
        <f t="shared" si="1516"/>
        <v>7</v>
      </c>
      <c r="E7439" t="str">
        <f t="shared" si="1517"/>
        <v>OFF</v>
      </c>
      <c r="F7439" s="13">
        <f t="shared" si="1506"/>
        <v>43653</v>
      </c>
      <c r="G7439" s="14" t="str">
        <f t="shared" si="1518"/>
        <v>Avg of 4 NM Projects</v>
      </c>
      <c r="H7439" s="15">
        <f t="shared" si="1507"/>
        <v>20</v>
      </c>
      <c r="I7439" s="93">
        <v>9.08</v>
      </c>
      <c r="J7439">
        <f t="shared" si="1508"/>
        <v>5.1011235955056182E-2</v>
      </c>
      <c r="K7439" s="4">
        <v>25.59</v>
      </c>
      <c r="L7439" s="4">
        <v>29.74</v>
      </c>
      <c r="M7439" s="16">
        <f t="shared" si="1509"/>
        <v>0.27003919999999998</v>
      </c>
      <c r="N7439">
        <f t="shared" si="1510"/>
        <v>0</v>
      </c>
      <c r="O7439">
        <f t="shared" si="1511"/>
        <v>0</v>
      </c>
      <c r="P7439" s="63">
        <f t="shared" si="1512"/>
        <v>0</v>
      </c>
    </row>
    <row r="7440" spans="1:16" x14ac:dyDescent="0.3">
      <c r="A7440">
        <f t="shared" si="1513"/>
        <v>2019</v>
      </c>
      <c r="B7440">
        <f t="shared" si="1514"/>
        <v>7</v>
      </c>
      <c r="C7440">
        <f t="shared" si="1515"/>
        <v>7</v>
      </c>
      <c r="D7440">
        <f t="shared" si="1516"/>
        <v>7</v>
      </c>
      <c r="E7440" t="str">
        <f t="shared" si="1517"/>
        <v>OFF</v>
      </c>
      <c r="F7440" s="13">
        <f t="shared" si="1506"/>
        <v>43653</v>
      </c>
      <c r="G7440" s="14" t="str">
        <f t="shared" si="1518"/>
        <v>Avg of 4 NM Projects</v>
      </c>
      <c r="H7440" s="15">
        <f t="shared" si="1507"/>
        <v>21</v>
      </c>
      <c r="I7440" s="93">
        <v>0.77</v>
      </c>
      <c r="J7440">
        <f t="shared" si="1508"/>
        <v>4.3258426966292134E-3</v>
      </c>
      <c r="K7440" s="4">
        <v>27.14</v>
      </c>
      <c r="L7440" s="4">
        <v>27.58</v>
      </c>
      <c r="M7440" s="16">
        <f t="shared" si="1509"/>
        <v>2.1236599999999998E-2</v>
      </c>
      <c r="N7440">
        <f t="shared" si="1510"/>
        <v>0</v>
      </c>
      <c r="O7440">
        <f t="shared" si="1511"/>
        <v>0</v>
      </c>
      <c r="P7440" s="63">
        <f t="shared" si="1512"/>
        <v>0</v>
      </c>
    </row>
    <row r="7441" spans="1:18" x14ac:dyDescent="0.3">
      <c r="A7441">
        <f t="shared" si="1513"/>
        <v>2019</v>
      </c>
      <c r="B7441">
        <f t="shared" si="1514"/>
        <v>7</v>
      </c>
      <c r="C7441">
        <f t="shared" si="1515"/>
        <v>7</v>
      </c>
      <c r="D7441">
        <f t="shared" si="1516"/>
        <v>7</v>
      </c>
      <c r="E7441" t="str">
        <f t="shared" si="1517"/>
        <v>OFF</v>
      </c>
      <c r="F7441" s="13">
        <f t="shared" si="1506"/>
        <v>43653</v>
      </c>
      <c r="G7441" s="14" t="str">
        <f t="shared" si="1518"/>
        <v>Avg of 4 NM Projects</v>
      </c>
      <c r="H7441" s="15">
        <f t="shared" si="1507"/>
        <v>22</v>
      </c>
      <c r="I7441" s="93">
        <v>-0.13</v>
      </c>
      <c r="J7441">
        <f t="shared" si="1508"/>
        <v>-7.3033707865168538E-4</v>
      </c>
      <c r="K7441" s="4">
        <v>25.44</v>
      </c>
      <c r="L7441" s="4">
        <v>30.69</v>
      </c>
      <c r="M7441" s="16">
        <f t="shared" si="1509"/>
        <v>-3.9897000000000005E-3</v>
      </c>
      <c r="N7441">
        <f t="shared" si="1510"/>
        <v>0</v>
      </c>
      <c r="O7441">
        <f t="shared" si="1511"/>
        <v>0</v>
      </c>
      <c r="P7441" s="63">
        <f t="shared" si="1512"/>
        <v>0</v>
      </c>
    </row>
    <row r="7442" spans="1:18" x14ac:dyDescent="0.3">
      <c r="A7442">
        <f t="shared" si="1513"/>
        <v>2019</v>
      </c>
      <c r="B7442">
        <f t="shared" si="1514"/>
        <v>7</v>
      </c>
      <c r="C7442">
        <f t="shared" si="1515"/>
        <v>7</v>
      </c>
      <c r="D7442">
        <f t="shared" si="1516"/>
        <v>7</v>
      </c>
      <c r="E7442" t="str">
        <f t="shared" si="1517"/>
        <v>OFF</v>
      </c>
      <c r="F7442" s="13">
        <f t="shared" si="1506"/>
        <v>43653</v>
      </c>
      <c r="G7442" s="14" t="str">
        <f t="shared" si="1518"/>
        <v>Avg of 4 NM Projects</v>
      </c>
      <c r="H7442" s="15">
        <f t="shared" si="1507"/>
        <v>23</v>
      </c>
      <c r="I7442" s="93">
        <v>0</v>
      </c>
      <c r="J7442">
        <f t="shared" si="1508"/>
        <v>0</v>
      </c>
      <c r="K7442" s="4">
        <v>20.239999999999998</v>
      </c>
      <c r="L7442" s="4">
        <v>20.63</v>
      </c>
      <c r="M7442" s="16">
        <f t="shared" si="1509"/>
        <v>0</v>
      </c>
      <c r="N7442">
        <f t="shared" si="1510"/>
        <v>1</v>
      </c>
      <c r="O7442">
        <f t="shared" si="1511"/>
        <v>0</v>
      </c>
      <c r="P7442" s="63">
        <f t="shared" si="1512"/>
        <v>0</v>
      </c>
    </row>
    <row r="7443" spans="1:18" x14ac:dyDescent="0.3">
      <c r="A7443">
        <f t="shared" si="1513"/>
        <v>2019</v>
      </c>
      <c r="B7443">
        <f t="shared" si="1514"/>
        <v>7</v>
      </c>
      <c r="C7443">
        <f t="shared" si="1515"/>
        <v>7</v>
      </c>
      <c r="D7443">
        <f t="shared" si="1516"/>
        <v>7</v>
      </c>
      <c r="E7443" t="str">
        <f t="shared" si="1517"/>
        <v>OFF</v>
      </c>
      <c r="F7443" s="13">
        <f t="shared" si="1506"/>
        <v>43653</v>
      </c>
      <c r="G7443" s="14" t="str">
        <f t="shared" si="1518"/>
        <v>Avg of 4 NM Projects</v>
      </c>
      <c r="H7443" s="15">
        <f t="shared" si="1507"/>
        <v>24</v>
      </c>
      <c r="I7443" s="93">
        <v>0</v>
      </c>
      <c r="J7443">
        <f t="shared" si="1508"/>
        <v>0</v>
      </c>
      <c r="K7443" s="4">
        <v>20.98</v>
      </c>
      <c r="L7443" s="4">
        <v>20.14</v>
      </c>
      <c r="M7443" s="16">
        <f t="shared" si="1509"/>
        <v>0</v>
      </c>
      <c r="N7443">
        <f t="shared" si="1510"/>
        <v>1</v>
      </c>
      <c r="O7443">
        <f t="shared" si="1511"/>
        <v>0</v>
      </c>
      <c r="P7443" s="63">
        <f t="shared" si="1512"/>
        <v>0</v>
      </c>
    </row>
    <row r="7444" spans="1:18" x14ac:dyDescent="0.3">
      <c r="A7444">
        <f t="shared" si="1513"/>
        <v>2019</v>
      </c>
      <c r="B7444">
        <f t="shared" si="1514"/>
        <v>7</v>
      </c>
      <c r="C7444">
        <f t="shared" si="1515"/>
        <v>8</v>
      </c>
      <c r="D7444">
        <f t="shared" si="1516"/>
        <v>1</v>
      </c>
      <c r="E7444" t="str">
        <f t="shared" si="1517"/>
        <v>OFF</v>
      </c>
      <c r="F7444" s="13">
        <f t="shared" si="1506"/>
        <v>43654</v>
      </c>
      <c r="G7444" s="14" t="str">
        <f t="shared" si="1518"/>
        <v>Avg of 4 NM Projects</v>
      </c>
      <c r="H7444" s="15">
        <f t="shared" si="1507"/>
        <v>1</v>
      </c>
      <c r="I7444" s="93">
        <v>-0.26</v>
      </c>
      <c r="J7444">
        <f t="shared" si="1508"/>
        <v>-1.4606741573033708E-3</v>
      </c>
      <c r="K7444" s="4">
        <v>19.059999999999999</v>
      </c>
      <c r="L7444" s="4">
        <v>23.75</v>
      </c>
      <c r="M7444" s="16">
        <f t="shared" si="1509"/>
        <v>-6.1749999999999999E-3</v>
      </c>
      <c r="N7444">
        <f t="shared" si="1510"/>
        <v>0</v>
      </c>
      <c r="O7444">
        <f t="shared" si="1511"/>
        <v>0</v>
      </c>
      <c r="P7444" s="63">
        <f t="shared" si="1512"/>
        <v>0</v>
      </c>
      <c r="Q7444" s="34"/>
      <c r="R7444" s="34"/>
    </row>
    <row r="7445" spans="1:18" x14ac:dyDescent="0.3">
      <c r="A7445">
        <f t="shared" si="1513"/>
        <v>2019</v>
      </c>
      <c r="B7445">
        <f t="shared" si="1514"/>
        <v>7</v>
      </c>
      <c r="C7445">
        <f t="shared" si="1515"/>
        <v>8</v>
      </c>
      <c r="D7445">
        <f t="shared" si="1516"/>
        <v>1</v>
      </c>
      <c r="E7445" t="str">
        <f t="shared" si="1517"/>
        <v>OFF</v>
      </c>
      <c r="F7445" s="13">
        <f t="shared" si="1506"/>
        <v>43654</v>
      </c>
      <c r="G7445" s="14" t="str">
        <f t="shared" si="1518"/>
        <v>Avg of 4 NM Projects</v>
      </c>
      <c r="H7445" s="15">
        <f t="shared" si="1507"/>
        <v>2</v>
      </c>
      <c r="I7445" s="93">
        <v>0</v>
      </c>
      <c r="J7445">
        <f t="shared" si="1508"/>
        <v>0</v>
      </c>
      <c r="K7445" s="4">
        <v>17.71</v>
      </c>
      <c r="L7445" s="4">
        <v>19.72</v>
      </c>
      <c r="M7445" s="16">
        <f t="shared" si="1509"/>
        <v>0</v>
      </c>
      <c r="N7445">
        <f t="shared" si="1510"/>
        <v>1</v>
      </c>
      <c r="O7445">
        <f t="shared" si="1511"/>
        <v>0</v>
      </c>
      <c r="P7445" s="63">
        <f t="shared" si="1512"/>
        <v>0</v>
      </c>
    </row>
    <row r="7446" spans="1:18" x14ac:dyDescent="0.3">
      <c r="A7446">
        <f t="shared" si="1513"/>
        <v>2019</v>
      </c>
      <c r="B7446">
        <f t="shared" si="1514"/>
        <v>7</v>
      </c>
      <c r="C7446">
        <f t="shared" si="1515"/>
        <v>8</v>
      </c>
      <c r="D7446">
        <f t="shared" si="1516"/>
        <v>1</v>
      </c>
      <c r="E7446" t="str">
        <f t="shared" si="1517"/>
        <v>OFF</v>
      </c>
      <c r="F7446" s="13">
        <f t="shared" si="1506"/>
        <v>43654</v>
      </c>
      <c r="G7446" s="14" t="str">
        <f t="shared" si="1518"/>
        <v>Avg of 4 NM Projects</v>
      </c>
      <c r="H7446" s="15">
        <f t="shared" si="1507"/>
        <v>3</v>
      </c>
      <c r="I7446" s="93">
        <v>-0.13</v>
      </c>
      <c r="J7446">
        <f t="shared" si="1508"/>
        <v>-7.3033707865168538E-4</v>
      </c>
      <c r="K7446" s="4">
        <v>15.82</v>
      </c>
      <c r="L7446" s="4">
        <v>20.309999999999999</v>
      </c>
      <c r="M7446" s="16">
        <f t="shared" si="1509"/>
        <v>-2.6402999999999999E-3</v>
      </c>
      <c r="N7446">
        <f t="shared" si="1510"/>
        <v>0</v>
      </c>
      <c r="O7446">
        <f t="shared" si="1511"/>
        <v>0</v>
      </c>
      <c r="P7446" s="63">
        <f t="shared" si="1512"/>
        <v>0</v>
      </c>
    </row>
    <row r="7447" spans="1:18" x14ac:dyDescent="0.3">
      <c r="A7447">
        <f t="shared" si="1513"/>
        <v>2019</v>
      </c>
      <c r="B7447">
        <f t="shared" si="1514"/>
        <v>7</v>
      </c>
      <c r="C7447">
        <f t="shared" si="1515"/>
        <v>8</v>
      </c>
      <c r="D7447">
        <f t="shared" si="1516"/>
        <v>1</v>
      </c>
      <c r="E7447" t="str">
        <f t="shared" si="1517"/>
        <v>OFF</v>
      </c>
      <c r="F7447" s="13">
        <f t="shared" si="1506"/>
        <v>43654</v>
      </c>
      <c r="G7447" s="14" t="str">
        <f t="shared" si="1518"/>
        <v>Avg of 4 NM Projects</v>
      </c>
      <c r="H7447" s="15">
        <f t="shared" si="1507"/>
        <v>4</v>
      </c>
      <c r="I7447" s="93">
        <v>0</v>
      </c>
      <c r="J7447">
        <f t="shared" si="1508"/>
        <v>0</v>
      </c>
      <c r="K7447" s="4">
        <v>16.48</v>
      </c>
      <c r="L7447" s="4">
        <v>20.47</v>
      </c>
      <c r="M7447" s="16">
        <f t="shared" si="1509"/>
        <v>0</v>
      </c>
      <c r="N7447">
        <f t="shared" si="1510"/>
        <v>1</v>
      </c>
      <c r="O7447">
        <f t="shared" si="1511"/>
        <v>0</v>
      </c>
      <c r="P7447" s="63">
        <f t="shared" si="1512"/>
        <v>0</v>
      </c>
    </row>
    <row r="7448" spans="1:18" x14ac:dyDescent="0.3">
      <c r="A7448">
        <f t="shared" si="1513"/>
        <v>2019</v>
      </c>
      <c r="B7448">
        <f t="shared" si="1514"/>
        <v>7</v>
      </c>
      <c r="C7448">
        <f t="shared" si="1515"/>
        <v>8</v>
      </c>
      <c r="D7448">
        <f t="shared" si="1516"/>
        <v>1</v>
      </c>
      <c r="E7448" t="str">
        <f t="shared" si="1517"/>
        <v>OFF</v>
      </c>
      <c r="F7448" s="13">
        <f t="shared" si="1506"/>
        <v>43654</v>
      </c>
      <c r="G7448" s="14" t="str">
        <f t="shared" si="1518"/>
        <v>Avg of 4 NM Projects</v>
      </c>
      <c r="H7448" s="15">
        <f t="shared" si="1507"/>
        <v>5</v>
      </c>
      <c r="I7448" s="93">
        <v>-0.26</v>
      </c>
      <c r="J7448">
        <f t="shared" si="1508"/>
        <v>-1.4606741573033708E-3</v>
      </c>
      <c r="K7448" s="4">
        <v>15.54</v>
      </c>
      <c r="L7448" s="4">
        <v>21.1</v>
      </c>
      <c r="M7448" s="16">
        <f t="shared" si="1509"/>
        <v>-5.4860000000000004E-3</v>
      </c>
      <c r="N7448">
        <f t="shared" si="1510"/>
        <v>0</v>
      </c>
      <c r="O7448">
        <f t="shared" si="1511"/>
        <v>0</v>
      </c>
      <c r="P7448" s="63">
        <f t="shared" si="1512"/>
        <v>0</v>
      </c>
    </row>
    <row r="7449" spans="1:18" x14ac:dyDescent="0.3">
      <c r="A7449">
        <f t="shared" si="1513"/>
        <v>2019</v>
      </c>
      <c r="B7449">
        <f t="shared" si="1514"/>
        <v>7</v>
      </c>
      <c r="C7449">
        <f t="shared" si="1515"/>
        <v>8</v>
      </c>
      <c r="D7449">
        <f t="shared" si="1516"/>
        <v>1</v>
      </c>
      <c r="E7449" t="str">
        <f t="shared" si="1517"/>
        <v>OFF</v>
      </c>
      <c r="F7449" s="13">
        <f t="shared" si="1506"/>
        <v>43654</v>
      </c>
      <c r="G7449" s="14" t="str">
        <f t="shared" si="1518"/>
        <v>Avg of 4 NM Projects</v>
      </c>
      <c r="H7449" s="15">
        <f t="shared" si="1507"/>
        <v>6</v>
      </c>
      <c r="I7449" s="93">
        <v>0.51500000000000001</v>
      </c>
      <c r="J7449">
        <f t="shared" si="1508"/>
        <v>2.8932584269662923E-3</v>
      </c>
      <c r="K7449" s="4">
        <v>16.75</v>
      </c>
      <c r="L7449" s="4">
        <v>22.57</v>
      </c>
      <c r="M7449" s="16">
        <f t="shared" si="1509"/>
        <v>1.162355E-2</v>
      </c>
      <c r="N7449">
        <f t="shared" si="1510"/>
        <v>0</v>
      </c>
      <c r="O7449">
        <f t="shared" si="1511"/>
        <v>0</v>
      </c>
      <c r="P7449" s="63">
        <f t="shared" si="1512"/>
        <v>0</v>
      </c>
    </row>
    <row r="7450" spans="1:18" x14ac:dyDescent="0.3">
      <c r="A7450">
        <f t="shared" si="1513"/>
        <v>2019</v>
      </c>
      <c r="B7450">
        <f t="shared" si="1514"/>
        <v>7</v>
      </c>
      <c r="C7450">
        <f t="shared" si="1515"/>
        <v>8</v>
      </c>
      <c r="D7450">
        <f t="shared" si="1516"/>
        <v>1</v>
      </c>
      <c r="E7450" t="str">
        <f t="shared" si="1517"/>
        <v>OFF</v>
      </c>
      <c r="F7450" s="13">
        <f t="shared" si="1506"/>
        <v>43654</v>
      </c>
      <c r="G7450" s="14" t="str">
        <f t="shared" si="1518"/>
        <v>Avg of 4 NM Projects</v>
      </c>
      <c r="H7450" s="15">
        <f t="shared" si="1507"/>
        <v>7</v>
      </c>
      <c r="I7450" s="93">
        <v>12.285</v>
      </c>
      <c r="J7450">
        <f t="shared" si="1508"/>
        <v>6.9016853932584277E-2</v>
      </c>
      <c r="K7450" s="4">
        <v>19.920000000000002</v>
      </c>
      <c r="L7450" s="4">
        <v>26.51</v>
      </c>
      <c r="M7450" s="16">
        <f t="shared" si="1509"/>
        <v>0.32567535000000003</v>
      </c>
      <c r="N7450">
        <f t="shared" si="1510"/>
        <v>0</v>
      </c>
      <c r="O7450">
        <f t="shared" si="1511"/>
        <v>0</v>
      </c>
      <c r="P7450" s="63">
        <f t="shared" si="1512"/>
        <v>0</v>
      </c>
    </row>
    <row r="7451" spans="1:18" x14ac:dyDescent="0.3">
      <c r="A7451">
        <f t="shared" si="1513"/>
        <v>2019</v>
      </c>
      <c r="B7451">
        <f t="shared" si="1514"/>
        <v>7</v>
      </c>
      <c r="C7451">
        <f t="shared" si="1515"/>
        <v>8</v>
      </c>
      <c r="D7451">
        <f t="shared" si="1516"/>
        <v>1</v>
      </c>
      <c r="E7451" t="str">
        <f t="shared" si="1517"/>
        <v>OFF</v>
      </c>
      <c r="F7451" s="13">
        <f t="shared" si="1506"/>
        <v>43654</v>
      </c>
      <c r="G7451" s="14" t="str">
        <f t="shared" si="1518"/>
        <v>Avg of 4 NM Projects</v>
      </c>
      <c r="H7451" s="15">
        <f t="shared" si="1507"/>
        <v>8</v>
      </c>
      <c r="I7451" s="93">
        <v>57.854999999999997</v>
      </c>
      <c r="J7451">
        <f t="shared" si="1508"/>
        <v>0.32502808988764043</v>
      </c>
      <c r="K7451" s="4">
        <v>19.149999999999999</v>
      </c>
      <c r="L7451" s="4">
        <v>28.05</v>
      </c>
      <c r="M7451" s="16">
        <f t="shared" si="1509"/>
        <v>1.6228327499999999</v>
      </c>
      <c r="N7451">
        <f t="shared" si="1510"/>
        <v>0</v>
      </c>
      <c r="O7451">
        <f t="shared" si="1511"/>
        <v>0</v>
      </c>
      <c r="P7451" s="63">
        <f t="shared" si="1512"/>
        <v>0</v>
      </c>
    </row>
    <row r="7452" spans="1:18" x14ac:dyDescent="0.3">
      <c r="A7452">
        <f t="shared" si="1513"/>
        <v>2019</v>
      </c>
      <c r="B7452">
        <f t="shared" si="1514"/>
        <v>7</v>
      </c>
      <c r="C7452">
        <f t="shared" si="1515"/>
        <v>8</v>
      </c>
      <c r="D7452">
        <f t="shared" si="1516"/>
        <v>1</v>
      </c>
      <c r="E7452" t="str">
        <f t="shared" si="1517"/>
        <v>OFF</v>
      </c>
      <c r="F7452" s="13">
        <f t="shared" si="1506"/>
        <v>43654</v>
      </c>
      <c r="G7452" s="14" t="str">
        <f t="shared" si="1518"/>
        <v>Avg of 4 NM Projects</v>
      </c>
      <c r="H7452" s="15">
        <f t="shared" si="1507"/>
        <v>9</v>
      </c>
      <c r="I7452" s="93">
        <v>96.124999999999986</v>
      </c>
      <c r="J7452">
        <f t="shared" si="1508"/>
        <v>0.54002808988764039</v>
      </c>
      <c r="K7452" s="4">
        <v>19.7</v>
      </c>
      <c r="L7452" s="4">
        <v>20.78</v>
      </c>
      <c r="M7452" s="16">
        <f t="shared" si="1509"/>
        <v>1.9974774999999998</v>
      </c>
      <c r="N7452">
        <f t="shared" si="1510"/>
        <v>0</v>
      </c>
      <c r="O7452">
        <f t="shared" si="1511"/>
        <v>1</v>
      </c>
      <c r="P7452" s="63">
        <f t="shared" si="1512"/>
        <v>0</v>
      </c>
    </row>
    <row r="7453" spans="1:18" x14ac:dyDescent="0.3">
      <c r="A7453">
        <f t="shared" si="1513"/>
        <v>2019</v>
      </c>
      <c r="B7453">
        <f t="shared" si="1514"/>
        <v>7</v>
      </c>
      <c r="C7453">
        <f t="shared" si="1515"/>
        <v>8</v>
      </c>
      <c r="D7453">
        <f t="shared" si="1516"/>
        <v>1</v>
      </c>
      <c r="E7453" t="str">
        <f t="shared" si="1517"/>
        <v>OFF</v>
      </c>
      <c r="F7453" s="13">
        <f t="shared" ref="F7453:F7516" si="1519">+F7429+1</f>
        <v>43654</v>
      </c>
      <c r="G7453" s="14" t="str">
        <f t="shared" si="1518"/>
        <v>Avg of 4 NM Projects</v>
      </c>
      <c r="H7453" s="15">
        <f t="shared" ref="H7453:H7516" si="1520">H7429</f>
        <v>10</v>
      </c>
      <c r="I7453" s="93">
        <v>120.57499999999999</v>
      </c>
      <c r="J7453">
        <f t="shared" si="1508"/>
        <v>0.67738764044943811</v>
      </c>
      <c r="K7453" s="4">
        <v>21.61</v>
      </c>
      <c r="L7453" s="4">
        <v>19.61</v>
      </c>
      <c r="M7453" s="16">
        <f t="shared" si="1509"/>
        <v>2.3644757499999995</v>
      </c>
      <c r="N7453">
        <f t="shared" si="1510"/>
        <v>0</v>
      </c>
      <c r="O7453">
        <f t="shared" si="1511"/>
        <v>1</v>
      </c>
      <c r="P7453" s="63">
        <f t="shared" si="1512"/>
        <v>0</v>
      </c>
    </row>
    <row r="7454" spans="1:18" x14ac:dyDescent="0.3">
      <c r="A7454">
        <f t="shared" si="1513"/>
        <v>2019</v>
      </c>
      <c r="B7454">
        <f t="shared" si="1514"/>
        <v>7</v>
      </c>
      <c r="C7454">
        <f t="shared" si="1515"/>
        <v>8</v>
      </c>
      <c r="D7454">
        <f t="shared" si="1516"/>
        <v>1</v>
      </c>
      <c r="E7454" t="str">
        <f t="shared" si="1517"/>
        <v>OFF</v>
      </c>
      <c r="F7454" s="13">
        <f t="shared" si="1519"/>
        <v>43654</v>
      </c>
      <c r="G7454" s="14" t="str">
        <f t="shared" si="1518"/>
        <v>Avg of 4 NM Projects</v>
      </c>
      <c r="H7454" s="15">
        <f t="shared" si="1520"/>
        <v>11</v>
      </c>
      <c r="I7454" s="93">
        <v>135.16499999999999</v>
      </c>
      <c r="J7454">
        <f t="shared" si="1508"/>
        <v>0.75935393258426964</v>
      </c>
      <c r="K7454" s="4">
        <v>22.23</v>
      </c>
      <c r="L7454" s="4">
        <v>19.690000000000001</v>
      </c>
      <c r="M7454" s="16">
        <f t="shared" si="1509"/>
        <v>2.6613988499999999</v>
      </c>
      <c r="N7454">
        <f t="shared" si="1510"/>
        <v>0</v>
      </c>
      <c r="O7454">
        <f t="shared" si="1511"/>
        <v>1</v>
      </c>
      <c r="P7454" s="63">
        <f t="shared" si="1512"/>
        <v>0</v>
      </c>
    </row>
    <row r="7455" spans="1:18" x14ac:dyDescent="0.3">
      <c r="A7455">
        <f t="shared" si="1513"/>
        <v>2019</v>
      </c>
      <c r="B7455">
        <f t="shared" si="1514"/>
        <v>7</v>
      </c>
      <c r="C7455">
        <f t="shared" si="1515"/>
        <v>8</v>
      </c>
      <c r="D7455">
        <f t="shared" si="1516"/>
        <v>1</v>
      </c>
      <c r="E7455" t="str">
        <f t="shared" si="1517"/>
        <v>OFF</v>
      </c>
      <c r="F7455" s="13">
        <f t="shared" si="1519"/>
        <v>43654</v>
      </c>
      <c r="G7455" s="14" t="str">
        <f t="shared" si="1518"/>
        <v>Avg of 4 NM Projects</v>
      </c>
      <c r="H7455" s="15">
        <f t="shared" si="1520"/>
        <v>12</v>
      </c>
      <c r="I7455" s="93">
        <v>145.15</v>
      </c>
      <c r="J7455">
        <f t="shared" si="1508"/>
        <v>0.81544943820224725</v>
      </c>
      <c r="K7455" s="4">
        <v>24.54</v>
      </c>
      <c r="L7455" s="4">
        <v>19.75</v>
      </c>
      <c r="M7455" s="16">
        <f t="shared" si="1509"/>
        <v>2.8667125000000002</v>
      </c>
      <c r="N7455">
        <f t="shared" si="1510"/>
        <v>0</v>
      </c>
      <c r="O7455">
        <f t="shared" si="1511"/>
        <v>1</v>
      </c>
      <c r="P7455" s="63">
        <f t="shared" si="1512"/>
        <v>0</v>
      </c>
    </row>
    <row r="7456" spans="1:18" x14ac:dyDescent="0.3">
      <c r="A7456">
        <f t="shared" si="1513"/>
        <v>2019</v>
      </c>
      <c r="B7456">
        <f t="shared" si="1514"/>
        <v>7</v>
      </c>
      <c r="C7456">
        <f t="shared" si="1515"/>
        <v>8</v>
      </c>
      <c r="D7456">
        <f t="shared" si="1516"/>
        <v>1</v>
      </c>
      <c r="E7456" t="str">
        <f t="shared" si="1517"/>
        <v>OFF</v>
      </c>
      <c r="F7456" s="13">
        <f t="shared" si="1519"/>
        <v>43654</v>
      </c>
      <c r="G7456" s="14" t="str">
        <f t="shared" si="1518"/>
        <v>Avg of 4 NM Projects</v>
      </c>
      <c r="H7456" s="15">
        <f t="shared" si="1520"/>
        <v>13</v>
      </c>
      <c r="I7456" s="93">
        <v>148.22999999999999</v>
      </c>
      <c r="J7456">
        <f t="shared" si="1508"/>
        <v>0.83275280898876403</v>
      </c>
      <c r="K7456" s="4">
        <v>24.27</v>
      </c>
      <c r="L7456" s="4">
        <v>18.850000000000001</v>
      </c>
      <c r="M7456" s="16">
        <f t="shared" si="1509"/>
        <v>2.7941354999999999</v>
      </c>
      <c r="N7456">
        <f t="shared" si="1510"/>
        <v>0</v>
      </c>
      <c r="O7456">
        <f t="shared" si="1511"/>
        <v>1</v>
      </c>
      <c r="P7456" s="63">
        <f t="shared" si="1512"/>
        <v>0</v>
      </c>
    </row>
    <row r="7457" spans="1:18" x14ac:dyDescent="0.3">
      <c r="A7457">
        <f t="shared" si="1513"/>
        <v>2019</v>
      </c>
      <c r="B7457">
        <f t="shared" si="1514"/>
        <v>7</v>
      </c>
      <c r="C7457">
        <f t="shared" si="1515"/>
        <v>8</v>
      </c>
      <c r="D7457">
        <f t="shared" si="1516"/>
        <v>1</v>
      </c>
      <c r="E7457" t="str">
        <f t="shared" si="1517"/>
        <v>OFF</v>
      </c>
      <c r="F7457" s="13">
        <f t="shared" si="1519"/>
        <v>43654</v>
      </c>
      <c r="G7457" s="14" t="str">
        <f t="shared" si="1518"/>
        <v>Avg of 4 NM Projects</v>
      </c>
      <c r="H7457" s="15">
        <f t="shared" si="1520"/>
        <v>14</v>
      </c>
      <c r="I7457" s="93">
        <v>146.05500000000001</v>
      </c>
      <c r="J7457">
        <f t="shared" si="1508"/>
        <v>0.82053370786516855</v>
      </c>
      <c r="K7457" s="4">
        <v>27.07</v>
      </c>
      <c r="L7457" s="4">
        <v>20.8</v>
      </c>
      <c r="M7457" s="16">
        <f t="shared" si="1509"/>
        <v>3.0379440000000004</v>
      </c>
      <c r="N7457">
        <f t="shared" si="1510"/>
        <v>0</v>
      </c>
      <c r="O7457">
        <f t="shared" si="1511"/>
        <v>1</v>
      </c>
      <c r="P7457" s="63">
        <f t="shared" si="1512"/>
        <v>0</v>
      </c>
    </row>
    <row r="7458" spans="1:18" x14ac:dyDescent="0.3">
      <c r="A7458">
        <f t="shared" si="1513"/>
        <v>2019</v>
      </c>
      <c r="B7458">
        <f t="shared" si="1514"/>
        <v>7</v>
      </c>
      <c r="C7458">
        <f t="shared" si="1515"/>
        <v>8</v>
      </c>
      <c r="D7458">
        <f t="shared" si="1516"/>
        <v>1</v>
      </c>
      <c r="E7458" t="str">
        <f t="shared" si="1517"/>
        <v>OFF</v>
      </c>
      <c r="F7458" s="13">
        <f t="shared" si="1519"/>
        <v>43654</v>
      </c>
      <c r="G7458" s="14" t="str">
        <f t="shared" si="1518"/>
        <v>Avg of 4 NM Projects</v>
      </c>
      <c r="H7458" s="15">
        <f t="shared" si="1520"/>
        <v>15</v>
      </c>
      <c r="I7458" s="93">
        <v>139.51500000000001</v>
      </c>
      <c r="J7458">
        <f t="shared" si="1508"/>
        <v>0.78379213483146071</v>
      </c>
      <c r="K7458" s="4">
        <v>31.1</v>
      </c>
      <c r="L7458" s="4">
        <v>20.23</v>
      </c>
      <c r="M7458" s="16">
        <f t="shared" si="1509"/>
        <v>2.8223884500000005</v>
      </c>
      <c r="N7458">
        <f t="shared" si="1510"/>
        <v>0</v>
      </c>
      <c r="O7458">
        <f t="shared" si="1511"/>
        <v>1</v>
      </c>
      <c r="P7458" s="63">
        <f t="shared" si="1512"/>
        <v>0</v>
      </c>
    </row>
    <row r="7459" spans="1:18" x14ac:dyDescent="0.3">
      <c r="A7459">
        <f t="shared" si="1513"/>
        <v>2019</v>
      </c>
      <c r="B7459">
        <f t="shared" si="1514"/>
        <v>7</v>
      </c>
      <c r="C7459">
        <f t="shared" si="1515"/>
        <v>8</v>
      </c>
      <c r="D7459">
        <f t="shared" si="1516"/>
        <v>1</v>
      </c>
      <c r="E7459" t="str">
        <f t="shared" si="1517"/>
        <v>OFF</v>
      </c>
      <c r="F7459" s="13">
        <f t="shared" si="1519"/>
        <v>43654</v>
      </c>
      <c r="G7459" s="14" t="str">
        <f t="shared" si="1518"/>
        <v>Avg of 4 NM Projects</v>
      </c>
      <c r="H7459" s="15">
        <f t="shared" si="1520"/>
        <v>16</v>
      </c>
      <c r="I7459" s="93">
        <v>118.91</v>
      </c>
      <c r="J7459">
        <f t="shared" si="1508"/>
        <v>0.66803370786516847</v>
      </c>
      <c r="K7459" s="4">
        <v>32.35</v>
      </c>
      <c r="L7459" s="4">
        <v>20.59</v>
      </c>
      <c r="M7459" s="16">
        <f t="shared" si="1509"/>
        <v>2.4483568999999998</v>
      </c>
      <c r="N7459">
        <f t="shared" si="1510"/>
        <v>0</v>
      </c>
      <c r="O7459">
        <f t="shared" si="1511"/>
        <v>1</v>
      </c>
      <c r="P7459" s="63">
        <f t="shared" si="1512"/>
        <v>0</v>
      </c>
    </row>
    <row r="7460" spans="1:18" x14ac:dyDescent="0.3">
      <c r="A7460">
        <f t="shared" si="1513"/>
        <v>2019</v>
      </c>
      <c r="B7460">
        <f t="shared" si="1514"/>
        <v>7</v>
      </c>
      <c r="C7460">
        <f t="shared" si="1515"/>
        <v>8</v>
      </c>
      <c r="D7460">
        <f t="shared" si="1516"/>
        <v>1</v>
      </c>
      <c r="E7460" t="str">
        <f t="shared" si="1517"/>
        <v>OFF</v>
      </c>
      <c r="F7460" s="13">
        <f t="shared" si="1519"/>
        <v>43654</v>
      </c>
      <c r="G7460" s="14" t="str">
        <f t="shared" si="1518"/>
        <v>Avg of 4 NM Projects</v>
      </c>
      <c r="H7460" s="15">
        <f t="shared" si="1520"/>
        <v>17</v>
      </c>
      <c r="I7460" s="93">
        <v>101.51</v>
      </c>
      <c r="J7460">
        <f t="shared" si="1508"/>
        <v>0.57028089887640454</v>
      </c>
      <c r="K7460" s="4">
        <v>34.15</v>
      </c>
      <c r="L7460" s="4">
        <v>24.41</v>
      </c>
      <c r="M7460" s="16">
        <f t="shared" si="1509"/>
        <v>2.4778591000000003</v>
      </c>
      <c r="N7460">
        <f t="shared" si="1510"/>
        <v>0</v>
      </c>
      <c r="O7460">
        <f t="shared" si="1511"/>
        <v>1</v>
      </c>
      <c r="P7460" s="63">
        <f t="shared" si="1512"/>
        <v>0</v>
      </c>
    </row>
    <row r="7461" spans="1:18" x14ac:dyDescent="0.3">
      <c r="A7461">
        <f t="shared" si="1513"/>
        <v>2019</v>
      </c>
      <c r="B7461">
        <f t="shared" si="1514"/>
        <v>7</v>
      </c>
      <c r="C7461">
        <f t="shared" si="1515"/>
        <v>8</v>
      </c>
      <c r="D7461">
        <f t="shared" si="1516"/>
        <v>1</v>
      </c>
      <c r="E7461" t="str">
        <f t="shared" si="1517"/>
        <v>OFF</v>
      </c>
      <c r="F7461" s="13">
        <f t="shared" si="1519"/>
        <v>43654</v>
      </c>
      <c r="G7461" s="14" t="str">
        <f t="shared" si="1518"/>
        <v>Avg of 4 NM Projects</v>
      </c>
      <c r="H7461" s="15">
        <f t="shared" si="1520"/>
        <v>18</v>
      </c>
      <c r="I7461" s="93">
        <v>75.27</v>
      </c>
      <c r="J7461">
        <f t="shared" si="1508"/>
        <v>0.42286516853932582</v>
      </c>
      <c r="K7461" s="4">
        <v>35.31</v>
      </c>
      <c r="L7461" s="4">
        <v>27.58</v>
      </c>
      <c r="M7461" s="16">
        <f t="shared" si="1509"/>
        <v>2.0759466</v>
      </c>
      <c r="N7461">
        <f t="shared" si="1510"/>
        <v>0</v>
      </c>
      <c r="O7461">
        <f t="shared" si="1511"/>
        <v>0</v>
      </c>
      <c r="P7461" s="63">
        <f t="shared" si="1512"/>
        <v>0</v>
      </c>
    </row>
    <row r="7462" spans="1:18" x14ac:dyDescent="0.3">
      <c r="A7462">
        <f t="shared" si="1513"/>
        <v>2019</v>
      </c>
      <c r="B7462">
        <f t="shared" si="1514"/>
        <v>7</v>
      </c>
      <c r="C7462">
        <f t="shared" si="1515"/>
        <v>8</v>
      </c>
      <c r="D7462">
        <f t="shared" si="1516"/>
        <v>1</v>
      </c>
      <c r="E7462" t="str">
        <f t="shared" si="1517"/>
        <v>OFF</v>
      </c>
      <c r="F7462" s="13">
        <f t="shared" si="1519"/>
        <v>43654</v>
      </c>
      <c r="G7462" s="14" t="str">
        <f t="shared" si="1518"/>
        <v>Avg of 4 NM Projects</v>
      </c>
      <c r="H7462" s="15">
        <f t="shared" si="1520"/>
        <v>19</v>
      </c>
      <c r="I7462" s="93">
        <v>37.890000000000008</v>
      </c>
      <c r="J7462">
        <f t="shared" si="1508"/>
        <v>0.21286516853932588</v>
      </c>
      <c r="K7462" s="4">
        <v>32.79</v>
      </c>
      <c r="L7462" s="4">
        <v>29.1</v>
      </c>
      <c r="M7462" s="16">
        <f t="shared" si="1509"/>
        <v>1.1025990000000003</v>
      </c>
      <c r="N7462">
        <f t="shared" si="1510"/>
        <v>0</v>
      </c>
      <c r="O7462">
        <f t="shared" si="1511"/>
        <v>0</v>
      </c>
      <c r="P7462" s="63">
        <f t="shared" si="1512"/>
        <v>0</v>
      </c>
    </row>
    <row r="7463" spans="1:18" x14ac:dyDescent="0.3">
      <c r="A7463">
        <f t="shared" si="1513"/>
        <v>2019</v>
      </c>
      <c r="B7463">
        <f t="shared" si="1514"/>
        <v>7</v>
      </c>
      <c r="C7463">
        <f t="shared" si="1515"/>
        <v>8</v>
      </c>
      <c r="D7463">
        <f t="shared" si="1516"/>
        <v>1</v>
      </c>
      <c r="E7463" t="str">
        <f t="shared" si="1517"/>
        <v>OFF</v>
      </c>
      <c r="F7463" s="13">
        <f t="shared" si="1519"/>
        <v>43654</v>
      </c>
      <c r="G7463" s="14" t="str">
        <f t="shared" si="1518"/>
        <v>Avg of 4 NM Projects</v>
      </c>
      <c r="H7463" s="15">
        <f t="shared" si="1520"/>
        <v>20</v>
      </c>
      <c r="I7463" s="93">
        <v>11.14</v>
      </c>
      <c r="J7463">
        <f t="shared" si="1508"/>
        <v>6.2584269662921355E-2</v>
      </c>
      <c r="K7463" s="4">
        <v>27.23</v>
      </c>
      <c r="L7463" s="4">
        <v>28.36</v>
      </c>
      <c r="M7463" s="16">
        <f t="shared" si="1509"/>
        <v>0.3159304</v>
      </c>
      <c r="N7463">
        <f t="shared" si="1510"/>
        <v>0</v>
      </c>
      <c r="O7463">
        <f t="shared" si="1511"/>
        <v>0</v>
      </c>
      <c r="P7463" s="63">
        <f t="shared" si="1512"/>
        <v>0</v>
      </c>
    </row>
    <row r="7464" spans="1:18" x14ac:dyDescent="0.3">
      <c r="A7464">
        <f t="shared" si="1513"/>
        <v>2019</v>
      </c>
      <c r="B7464">
        <f t="shared" si="1514"/>
        <v>7</v>
      </c>
      <c r="C7464">
        <f t="shared" si="1515"/>
        <v>8</v>
      </c>
      <c r="D7464">
        <f t="shared" si="1516"/>
        <v>1</v>
      </c>
      <c r="E7464" t="str">
        <f t="shared" si="1517"/>
        <v>OFF</v>
      </c>
      <c r="F7464" s="13">
        <f t="shared" si="1519"/>
        <v>43654</v>
      </c>
      <c r="G7464" s="14" t="str">
        <f t="shared" si="1518"/>
        <v>Avg of 4 NM Projects</v>
      </c>
      <c r="H7464" s="15">
        <f t="shared" si="1520"/>
        <v>21</v>
      </c>
      <c r="I7464" s="93">
        <v>0.39</v>
      </c>
      <c r="J7464">
        <f t="shared" si="1508"/>
        <v>2.1910112359550564E-3</v>
      </c>
      <c r="K7464" s="4">
        <v>24.52</v>
      </c>
      <c r="L7464" s="4">
        <v>22.84</v>
      </c>
      <c r="M7464" s="16">
        <f t="shared" si="1509"/>
        <v>8.9075999999999999E-3</v>
      </c>
      <c r="N7464">
        <f t="shared" si="1510"/>
        <v>0</v>
      </c>
      <c r="O7464">
        <f t="shared" si="1511"/>
        <v>0</v>
      </c>
      <c r="P7464" s="63">
        <f t="shared" si="1512"/>
        <v>0</v>
      </c>
    </row>
    <row r="7465" spans="1:18" x14ac:dyDescent="0.3">
      <c r="A7465">
        <f t="shared" si="1513"/>
        <v>2019</v>
      </c>
      <c r="B7465">
        <f t="shared" si="1514"/>
        <v>7</v>
      </c>
      <c r="C7465">
        <f t="shared" si="1515"/>
        <v>8</v>
      </c>
      <c r="D7465">
        <f t="shared" si="1516"/>
        <v>1</v>
      </c>
      <c r="E7465" t="str">
        <f t="shared" si="1517"/>
        <v>OFF</v>
      </c>
      <c r="F7465" s="13">
        <f t="shared" si="1519"/>
        <v>43654</v>
      </c>
      <c r="G7465" s="14" t="str">
        <f t="shared" si="1518"/>
        <v>Avg of 4 NM Projects</v>
      </c>
      <c r="H7465" s="15">
        <f t="shared" si="1520"/>
        <v>22</v>
      </c>
      <c r="I7465" s="93">
        <v>0</v>
      </c>
      <c r="J7465">
        <f t="shared" si="1508"/>
        <v>0</v>
      </c>
      <c r="K7465" s="4">
        <v>24.49</v>
      </c>
      <c r="L7465" s="4">
        <v>23.24</v>
      </c>
      <c r="M7465" s="16">
        <f t="shared" si="1509"/>
        <v>0</v>
      </c>
      <c r="N7465">
        <f t="shared" si="1510"/>
        <v>1</v>
      </c>
      <c r="O7465">
        <f t="shared" si="1511"/>
        <v>0</v>
      </c>
      <c r="P7465" s="63">
        <f t="shared" si="1512"/>
        <v>0</v>
      </c>
    </row>
    <row r="7466" spans="1:18" x14ac:dyDescent="0.3">
      <c r="A7466">
        <f t="shared" si="1513"/>
        <v>2019</v>
      </c>
      <c r="B7466">
        <f t="shared" si="1514"/>
        <v>7</v>
      </c>
      <c r="C7466">
        <f t="shared" si="1515"/>
        <v>8</v>
      </c>
      <c r="D7466">
        <f t="shared" si="1516"/>
        <v>1</v>
      </c>
      <c r="E7466" t="str">
        <f t="shared" si="1517"/>
        <v>OFF</v>
      </c>
      <c r="F7466" s="13">
        <f t="shared" si="1519"/>
        <v>43654</v>
      </c>
      <c r="G7466" s="14" t="str">
        <f t="shared" si="1518"/>
        <v>Avg of 4 NM Projects</v>
      </c>
      <c r="H7466" s="15">
        <f t="shared" si="1520"/>
        <v>23</v>
      </c>
      <c r="I7466" s="93">
        <v>0</v>
      </c>
      <c r="J7466">
        <f t="shared" si="1508"/>
        <v>0</v>
      </c>
      <c r="K7466" s="4">
        <v>21.91</v>
      </c>
      <c r="L7466" s="4">
        <v>19.91</v>
      </c>
      <c r="M7466" s="16">
        <f t="shared" si="1509"/>
        <v>0</v>
      </c>
      <c r="N7466">
        <f t="shared" si="1510"/>
        <v>1</v>
      </c>
      <c r="O7466">
        <f t="shared" si="1511"/>
        <v>0</v>
      </c>
      <c r="P7466" s="63">
        <f t="shared" si="1512"/>
        <v>0</v>
      </c>
    </row>
    <row r="7467" spans="1:18" x14ac:dyDescent="0.3">
      <c r="A7467">
        <f t="shared" si="1513"/>
        <v>2019</v>
      </c>
      <c r="B7467">
        <f t="shared" si="1514"/>
        <v>7</v>
      </c>
      <c r="C7467">
        <f t="shared" si="1515"/>
        <v>8</v>
      </c>
      <c r="D7467">
        <f t="shared" si="1516"/>
        <v>1</v>
      </c>
      <c r="E7467" t="str">
        <f t="shared" si="1517"/>
        <v>OFF</v>
      </c>
      <c r="F7467" s="13">
        <f t="shared" si="1519"/>
        <v>43654</v>
      </c>
      <c r="G7467" s="14" t="str">
        <f t="shared" si="1518"/>
        <v>Avg of 4 NM Projects</v>
      </c>
      <c r="H7467" s="15">
        <f t="shared" si="1520"/>
        <v>24</v>
      </c>
      <c r="I7467" s="93">
        <v>0</v>
      </c>
      <c r="J7467">
        <f t="shared" si="1508"/>
        <v>0</v>
      </c>
      <c r="K7467" s="4">
        <v>21.88</v>
      </c>
      <c r="L7467" s="4">
        <v>16.760000000000002</v>
      </c>
      <c r="M7467" s="16">
        <f t="shared" si="1509"/>
        <v>0</v>
      </c>
      <c r="N7467">
        <f t="shared" si="1510"/>
        <v>1</v>
      </c>
      <c r="O7467">
        <f t="shared" si="1511"/>
        <v>0</v>
      </c>
      <c r="P7467" s="63">
        <f t="shared" si="1512"/>
        <v>0</v>
      </c>
    </row>
    <row r="7468" spans="1:18" x14ac:dyDescent="0.3">
      <c r="A7468">
        <f t="shared" si="1513"/>
        <v>2019</v>
      </c>
      <c r="B7468">
        <f t="shared" si="1514"/>
        <v>7</v>
      </c>
      <c r="C7468">
        <f t="shared" si="1515"/>
        <v>9</v>
      </c>
      <c r="D7468">
        <f t="shared" si="1516"/>
        <v>2</v>
      </c>
      <c r="E7468" t="str">
        <f t="shared" si="1517"/>
        <v>OFF</v>
      </c>
      <c r="F7468" s="13">
        <f t="shared" si="1519"/>
        <v>43655</v>
      </c>
      <c r="G7468" s="14" t="str">
        <f t="shared" si="1518"/>
        <v>Avg of 4 NM Projects</v>
      </c>
      <c r="H7468" s="15">
        <f t="shared" si="1520"/>
        <v>1</v>
      </c>
      <c r="I7468" s="93">
        <v>0</v>
      </c>
      <c r="J7468">
        <f t="shared" si="1508"/>
        <v>0</v>
      </c>
      <c r="K7468" s="4">
        <v>20.54</v>
      </c>
      <c r="L7468" s="4">
        <v>17.579999999999998</v>
      </c>
      <c r="M7468" s="16">
        <f t="shared" si="1509"/>
        <v>0</v>
      </c>
      <c r="N7468">
        <f t="shared" si="1510"/>
        <v>1</v>
      </c>
      <c r="O7468">
        <f t="shared" si="1511"/>
        <v>0</v>
      </c>
      <c r="P7468" s="63">
        <f t="shared" si="1512"/>
        <v>0</v>
      </c>
      <c r="Q7468" s="34"/>
      <c r="R7468" s="34"/>
    </row>
    <row r="7469" spans="1:18" x14ac:dyDescent="0.3">
      <c r="A7469">
        <f t="shared" si="1513"/>
        <v>2019</v>
      </c>
      <c r="B7469">
        <f t="shared" si="1514"/>
        <v>7</v>
      </c>
      <c r="C7469">
        <f t="shared" si="1515"/>
        <v>9</v>
      </c>
      <c r="D7469">
        <f t="shared" si="1516"/>
        <v>2</v>
      </c>
      <c r="E7469" t="str">
        <f t="shared" si="1517"/>
        <v>OFF</v>
      </c>
      <c r="F7469" s="13">
        <f t="shared" si="1519"/>
        <v>43655</v>
      </c>
      <c r="G7469" s="14" t="str">
        <f t="shared" si="1518"/>
        <v>Avg of 4 NM Projects</v>
      </c>
      <c r="H7469" s="15">
        <f t="shared" si="1520"/>
        <v>2</v>
      </c>
      <c r="I7469" s="93">
        <v>-0.13</v>
      </c>
      <c r="J7469">
        <f t="shared" si="1508"/>
        <v>-7.3033707865168538E-4</v>
      </c>
      <c r="K7469" s="4">
        <v>20.04</v>
      </c>
      <c r="L7469" s="4">
        <v>19.809999999999999</v>
      </c>
      <c r="M7469" s="16">
        <f t="shared" si="1509"/>
        <v>-2.5753E-3</v>
      </c>
      <c r="N7469">
        <f t="shared" si="1510"/>
        <v>0</v>
      </c>
      <c r="O7469">
        <f t="shared" si="1511"/>
        <v>0</v>
      </c>
      <c r="P7469" s="63">
        <f t="shared" si="1512"/>
        <v>0</v>
      </c>
    </row>
    <row r="7470" spans="1:18" x14ac:dyDescent="0.3">
      <c r="A7470">
        <f t="shared" si="1513"/>
        <v>2019</v>
      </c>
      <c r="B7470">
        <f t="shared" si="1514"/>
        <v>7</v>
      </c>
      <c r="C7470">
        <f t="shared" si="1515"/>
        <v>9</v>
      </c>
      <c r="D7470">
        <f t="shared" si="1516"/>
        <v>2</v>
      </c>
      <c r="E7470" t="str">
        <f t="shared" si="1517"/>
        <v>OFF</v>
      </c>
      <c r="F7470" s="13">
        <f t="shared" si="1519"/>
        <v>43655</v>
      </c>
      <c r="G7470" s="14" t="str">
        <f t="shared" si="1518"/>
        <v>Avg of 4 NM Projects</v>
      </c>
      <c r="H7470" s="15">
        <f t="shared" si="1520"/>
        <v>3</v>
      </c>
      <c r="I7470" s="93">
        <v>-0.13</v>
      </c>
      <c r="J7470">
        <f t="shared" si="1508"/>
        <v>-7.3033707865168538E-4</v>
      </c>
      <c r="K7470" s="4">
        <v>19.68</v>
      </c>
      <c r="L7470" s="4">
        <v>23.3</v>
      </c>
      <c r="M7470" s="16">
        <f t="shared" si="1509"/>
        <v>-3.0290000000000004E-3</v>
      </c>
      <c r="N7470">
        <f t="shared" si="1510"/>
        <v>0</v>
      </c>
      <c r="O7470">
        <f t="shared" si="1511"/>
        <v>0</v>
      </c>
      <c r="P7470" s="63">
        <f t="shared" si="1512"/>
        <v>0</v>
      </c>
    </row>
    <row r="7471" spans="1:18" x14ac:dyDescent="0.3">
      <c r="A7471">
        <f t="shared" si="1513"/>
        <v>2019</v>
      </c>
      <c r="B7471">
        <f t="shared" si="1514"/>
        <v>7</v>
      </c>
      <c r="C7471">
        <f t="shared" si="1515"/>
        <v>9</v>
      </c>
      <c r="D7471">
        <f t="shared" si="1516"/>
        <v>2</v>
      </c>
      <c r="E7471" t="str">
        <f t="shared" si="1517"/>
        <v>OFF</v>
      </c>
      <c r="F7471" s="13">
        <f t="shared" si="1519"/>
        <v>43655</v>
      </c>
      <c r="G7471" s="14" t="str">
        <f t="shared" si="1518"/>
        <v>Avg of 4 NM Projects</v>
      </c>
      <c r="H7471" s="15">
        <f t="shared" si="1520"/>
        <v>4</v>
      </c>
      <c r="I7471" s="93">
        <v>-0.26</v>
      </c>
      <c r="J7471">
        <f t="shared" si="1508"/>
        <v>-1.4606741573033708E-3</v>
      </c>
      <c r="K7471" s="4">
        <v>17.02</v>
      </c>
      <c r="L7471" s="4">
        <v>21.47</v>
      </c>
      <c r="M7471" s="16">
        <f t="shared" si="1509"/>
        <v>-5.5822000000000007E-3</v>
      </c>
      <c r="N7471">
        <f t="shared" si="1510"/>
        <v>0</v>
      </c>
      <c r="O7471">
        <f t="shared" si="1511"/>
        <v>0</v>
      </c>
      <c r="P7471" s="63">
        <f t="shared" si="1512"/>
        <v>0</v>
      </c>
    </row>
    <row r="7472" spans="1:18" x14ac:dyDescent="0.3">
      <c r="A7472">
        <f t="shared" si="1513"/>
        <v>2019</v>
      </c>
      <c r="B7472">
        <f t="shared" si="1514"/>
        <v>7</v>
      </c>
      <c r="C7472">
        <f t="shared" si="1515"/>
        <v>9</v>
      </c>
      <c r="D7472">
        <f t="shared" si="1516"/>
        <v>2</v>
      </c>
      <c r="E7472" t="str">
        <f t="shared" si="1517"/>
        <v>OFF</v>
      </c>
      <c r="F7472" s="13">
        <f t="shared" si="1519"/>
        <v>43655</v>
      </c>
      <c r="G7472" s="14" t="str">
        <f t="shared" si="1518"/>
        <v>Avg of 4 NM Projects</v>
      </c>
      <c r="H7472" s="15">
        <f t="shared" si="1520"/>
        <v>5</v>
      </c>
      <c r="I7472" s="93">
        <v>-0.13</v>
      </c>
      <c r="J7472">
        <f t="shared" si="1508"/>
        <v>-7.3033707865168538E-4</v>
      </c>
      <c r="K7472" s="4">
        <v>16.72</v>
      </c>
      <c r="L7472" s="4">
        <v>20.79</v>
      </c>
      <c r="M7472" s="16">
        <f t="shared" si="1509"/>
        <v>-2.7027000000000002E-3</v>
      </c>
      <c r="N7472">
        <f t="shared" si="1510"/>
        <v>0</v>
      </c>
      <c r="O7472">
        <f t="shared" si="1511"/>
        <v>0</v>
      </c>
      <c r="P7472" s="63">
        <f t="shared" si="1512"/>
        <v>0</v>
      </c>
    </row>
    <row r="7473" spans="1:16" x14ac:dyDescent="0.3">
      <c r="A7473">
        <f t="shared" si="1513"/>
        <v>2019</v>
      </c>
      <c r="B7473">
        <f t="shared" si="1514"/>
        <v>7</v>
      </c>
      <c r="C7473">
        <f t="shared" si="1515"/>
        <v>9</v>
      </c>
      <c r="D7473">
        <f t="shared" si="1516"/>
        <v>2</v>
      </c>
      <c r="E7473" t="str">
        <f t="shared" si="1517"/>
        <v>OFF</v>
      </c>
      <c r="F7473" s="13">
        <f t="shared" si="1519"/>
        <v>43655</v>
      </c>
      <c r="G7473" s="14" t="str">
        <f t="shared" si="1518"/>
        <v>Avg of 4 NM Projects</v>
      </c>
      <c r="H7473" s="15">
        <f t="shared" si="1520"/>
        <v>6</v>
      </c>
      <c r="I7473" s="93">
        <v>0.51500000000000001</v>
      </c>
      <c r="J7473">
        <f t="shared" si="1508"/>
        <v>2.8932584269662923E-3</v>
      </c>
      <c r="K7473" s="4">
        <v>17.47</v>
      </c>
      <c r="L7473" s="4">
        <v>21.49</v>
      </c>
      <c r="M7473" s="16">
        <f t="shared" si="1509"/>
        <v>1.106735E-2</v>
      </c>
      <c r="N7473">
        <f t="shared" si="1510"/>
        <v>0</v>
      </c>
      <c r="O7473">
        <f t="shared" si="1511"/>
        <v>0</v>
      </c>
      <c r="P7473" s="63">
        <f t="shared" si="1512"/>
        <v>0</v>
      </c>
    </row>
    <row r="7474" spans="1:16" x14ac:dyDescent="0.3">
      <c r="A7474">
        <f t="shared" si="1513"/>
        <v>2019</v>
      </c>
      <c r="B7474">
        <f t="shared" si="1514"/>
        <v>7</v>
      </c>
      <c r="C7474">
        <f t="shared" si="1515"/>
        <v>9</v>
      </c>
      <c r="D7474">
        <f t="shared" si="1516"/>
        <v>2</v>
      </c>
      <c r="E7474" t="str">
        <f t="shared" si="1517"/>
        <v>OFF</v>
      </c>
      <c r="F7474" s="13">
        <f t="shared" si="1519"/>
        <v>43655</v>
      </c>
      <c r="G7474" s="14" t="str">
        <f t="shared" si="1518"/>
        <v>Avg of 4 NM Projects</v>
      </c>
      <c r="H7474" s="15">
        <f t="shared" si="1520"/>
        <v>7</v>
      </c>
      <c r="I7474" s="93">
        <v>12.41</v>
      </c>
      <c r="J7474">
        <f t="shared" si="1508"/>
        <v>6.97191011235955E-2</v>
      </c>
      <c r="K7474" s="4">
        <v>20.74</v>
      </c>
      <c r="L7474" s="4">
        <v>18.579999999999998</v>
      </c>
      <c r="M7474" s="16">
        <f t="shared" si="1509"/>
        <v>0.23057779999999997</v>
      </c>
      <c r="N7474">
        <f t="shared" si="1510"/>
        <v>0</v>
      </c>
      <c r="O7474">
        <f t="shared" si="1511"/>
        <v>0</v>
      </c>
      <c r="P7474" s="63">
        <f t="shared" si="1512"/>
        <v>0</v>
      </c>
    </row>
    <row r="7475" spans="1:16" x14ac:dyDescent="0.3">
      <c r="A7475">
        <f t="shared" si="1513"/>
        <v>2019</v>
      </c>
      <c r="B7475">
        <f t="shared" si="1514"/>
        <v>7</v>
      </c>
      <c r="C7475">
        <f t="shared" si="1515"/>
        <v>9</v>
      </c>
      <c r="D7475">
        <f t="shared" si="1516"/>
        <v>2</v>
      </c>
      <c r="E7475" t="str">
        <f t="shared" si="1517"/>
        <v>ON</v>
      </c>
      <c r="F7475" s="13">
        <f t="shared" si="1519"/>
        <v>43655</v>
      </c>
      <c r="G7475" s="14" t="str">
        <f t="shared" si="1518"/>
        <v>Avg of 4 NM Projects</v>
      </c>
      <c r="H7475" s="15">
        <f t="shared" si="1520"/>
        <v>8</v>
      </c>
      <c r="I7475" s="93">
        <v>48.125000000000007</v>
      </c>
      <c r="J7475">
        <f t="shared" si="1508"/>
        <v>0.27036516853932591</v>
      </c>
      <c r="K7475" s="4">
        <v>20.93</v>
      </c>
      <c r="L7475" s="4">
        <v>21.89</v>
      </c>
      <c r="M7475" s="16">
        <f t="shared" si="1509"/>
        <v>1.0534562500000002</v>
      </c>
      <c r="N7475">
        <f t="shared" si="1510"/>
        <v>0</v>
      </c>
      <c r="O7475">
        <f t="shared" si="1511"/>
        <v>0</v>
      </c>
      <c r="P7475" s="63">
        <f t="shared" si="1512"/>
        <v>0</v>
      </c>
    </row>
    <row r="7476" spans="1:16" x14ac:dyDescent="0.3">
      <c r="A7476">
        <f t="shared" si="1513"/>
        <v>2019</v>
      </c>
      <c r="B7476">
        <f t="shared" si="1514"/>
        <v>7</v>
      </c>
      <c r="C7476">
        <f t="shared" si="1515"/>
        <v>9</v>
      </c>
      <c r="D7476">
        <f t="shared" si="1516"/>
        <v>2</v>
      </c>
      <c r="E7476" t="str">
        <f t="shared" si="1517"/>
        <v>ON</v>
      </c>
      <c r="F7476" s="13">
        <f t="shared" si="1519"/>
        <v>43655</v>
      </c>
      <c r="G7476" s="14" t="str">
        <f t="shared" si="1518"/>
        <v>Avg of 4 NM Projects</v>
      </c>
      <c r="H7476" s="15">
        <f t="shared" si="1520"/>
        <v>9</v>
      </c>
      <c r="I7476" s="93">
        <v>87.17</v>
      </c>
      <c r="J7476">
        <f t="shared" si="1508"/>
        <v>0.48971910112359551</v>
      </c>
      <c r="K7476" s="4">
        <v>22.17</v>
      </c>
      <c r="L7476" s="4">
        <v>21.05</v>
      </c>
      <c r="M7476" s="16">
        <f t="shared" si="1509"/>
        <v>1.8349285</v>
      </c>
      <c r="N7476">
        <f t="shared" si="1510"/>
        <v>0</v>
      </c>
      <c r="O7476">
        <f t="shared" si="1511"/>
        <v>0</v>
      </c>
      <c r="P7476" s="63">
        <f t="shared" si="1512"/>
        <v>0</v>
      </c>
    </row>
    <row r="7477" spans="1:16" x14ac:dyDescent="0.3">
      <c r="A7477">
        <f t="shared" si="1513"/>
        <v>2019</v>
      </c>
      <c r="B7477">
        <f t="shared" si="1514"/>
        <v>7</v>
      </c>
      <c r="C7477">
        <f t="shared" si="1515"/>
        <v>9</v>
      </c>
      <c r="D7477">
        <f t="shared" si="1516"/>
        <v>2</v>
      </c>
      <c r="E7477" t="str">
        <f t="shared" si="1517"/>
        <v>ON</v>
      </c>
      <c r="F7477" s="13">
        <f t="shared" si="1519"/>
        <v>43655</v>
      </c>
      <c r="G7477" s="14" t="str">
        <f t="shared" si="1518"/>
        <v>Avg of 4 NM Projects</v>
      </c>
      <c r="H7477" s="15">
        <f t="shared" si="1520"/>
        <v>10</v>
      </c>
      <c r="I7477" s="93">
        <v>116.35</v>
      </c>
      <c r="J7477">
        <f t="shared" si="1508"/>
        <v>0.65365168539325835</v>
      </c>
      <c r="K7477" s="4">
        <v>22.5</v>
      </c>
      <c r="L7477" s="4">
        <v>22.37</v>
      </c>
      <c r="M7477" s="16">
        <f t="shared" si="1509"/>
        <v>2.6027494999999998</v>
      </c>
      <c r="N7477">
        <f t="shared" si="1510"/>
        <v>0</v>
      </c>
      <c r="O7477">
        <f t="shared" si="1511"/>
        <v>1</v>
      </c>
      <c r="P7477" s="63">
        <f t="shared" si="1512"/>
        <v>0</v>
      </c>
    </row>
    <row r="7478" spans="1:16" x14ac:dyDescent="0.3">
      <c r="A7478">
        <f t="shared" si="1513"/>
        <v>2019</v>
      </c>
      <c r="B7478">
        <f t="shared" si="1514"/>
        <v>7</v>
      </c>
      <c r="C7478">
        <f t="shared" si="1515"/>
        <v>9</v>
      </c>
      <c r="D7478">
        <f t="shared" si="1516"/>
        <v>2</v>
      </c>
      <c r="E7478" t="str">
        <f t="shared" si="1517"/>
        <v>ON</v>
      </c>
      <c r="F7478" s="13">
        <f t="shared" si="1519"/>
        <v>43655</v>
      </c>
      <c r="G7478" s="14" t="str">
        <f t="shared" si="1518"/>
        <v>Avg of 4 NM Projects</v>
      </c>
      <c r="H7478" s="15">
        <f t="shared" si="1520"/>
        <v>11</v>
      </c>
      <c r="I7478" s="93">
        <v>134.27000000000001</v>
      </c>
      <c r="J7478">
        <f t="shared" si="1508"/>
        <v>0.75432584269662928</v>
      </c>
      <c r="K7478" s="4">
        <v>25.91</v>
      </c>
      <c r="L7478" s="4">
        <v>22.42</v>
      </c>
      <c r="M7478" s="16">
        <f t="shared" si="1509"/>
        <v>3.0103334000000004</v>
      </c>
      <c r="N7478">
        <f t="shared" si="1510"/>
        <v>0</v>
      </c>
      <c r="O7478">
        <f t="shared" si="1511"/>
        <v>1</v>
      </c>
      <c r="P7478" s="63">
        <f t="shared" si="1512"/>
        <v>0</v>
      </c>
    </row>
    <row r="7479" spans="1:16" x14ac:dyDescent="0.3">
      <c r="A7479">
        <f t="shared" si="1513"/>
        <v>2019</v>
      </c>
      <c r="B7479">
        <f t="shared" si="1514"/>
        <v>7</v>
      </c>
      <c r="C7479">
        <f t="shared" si="1515"/>
        <v>9</v>
      </c>
      <c r="D7479">
        <f t="shared" si="1516"/>
        <v>2</v>
      </c>
      <c r="E7479" t="str">
        <f t="shared" si="1517"/>
        <v>ON</v>
      </c>
      <c r="F7479" s="13">
        <f t="shared" si="1519"/>
        <v>43655</v>
      </c>
      <c r="G7479" s="14" t="str">
        <f t="shared" si="1518"/>
        <v>Avg of 4 NM Projects</v>
      </c>
      <c r="H7479" s="15">
        <f t="shared" si="1520"/>
        <v>12</v>
      </c>
      <c r="I7479" s="93">
        <v>143.36500000000001</v>
      </c>
      <c r="J7479">
        <f t="shared" si="1508"/>
        <v>0.80542134831460677</v>
      </c>
      <c r="K7479" s="4">
        <v>31.39</v>
      </c>
      <c r="L7479" s="4">
        <v>20.97</v>
      </c>
      <c r="M7479" s="16">
        <f t="shared" si="1509"/>
        <v>3.0063640500000002</v>
      </c>
      <c r="N7479">
        <f t="shared" si="1510"/>
        <v>0</v>
      </c>
      <c r="O7479">
        <f t="shared" si="1511"/>
        <v>1</v>
      </c>
      <c r="P7479" s="63">
        <f t="shared" si="1512"/>
        <v>0</v>
      </c>
    </row>
    <row r="7480" spans="1:16" x14ac:dyDescent="0.3">
      <c r="A7480">
        <f t="shared" si="1513"/>
        <v>2019</v>
      </c>
      <c r="B7480">
        <f t="shared" si="1514"/>
        <v>7</v>
      </c>
      <c r="C7480">
        <f t="shared" si="1515"/>
        <v>9</v>
      </c>
      <c r="D7480">
        <f t="shared" si="1516"/>
        <v>2</v>
      </c>
      <c r="E7480" t="str">
        <f t="shared" si="1517"/>
        <v>ON</v>
      </c>
      <c r="F7480" s="13">
        <f t="shared" si="1519"/>
        <v>43655</v>
      </c>
      <c r="G7480" s="14" t="str">
        <f t="shared" si="1518"/>
        <v>Avg of 4 NM Projects</v>
      </c>
      <c r="H7480" s="15">
        <f t="shared" si="1520"/>
        <v>13</v>
      </c>
      <c r="I7480" s="93">
        <v>122.50000000000001</v>
      </c>
      <c r="J7480">
        <f t="shared" si="1508"/>
        <v>0.68820224719101131</v>
      </c>
      <c r="K7480" s="4">
        <v>31.13</v>
      </c>
      <c r="L7480" s="4">
        <v>19.899999999999999</v>
      </c>
      <c r="M7480" s="16">
        <f t="shared" si="1509"/>
        <v>2.4377499999999999</v>
      </c>
      <c r="N7480">
        <f t="shared" si="1510"/>
        <v>0</v>
      </c>
      <c r="O7480">
        <f t="shared" si="1511"/>
        <v>1</v>
      </c>
      <c r="P7480" s="63">
        <f t="shared" si="1512"/>
        <v>0</v>
      </c>
    </row>
    <row r="7481" spans="1:16" x14ac:dyDescent="0.3">
      <c r="A7481">
        <f t="shared" si="1513"/>
        <v>2019</v>
      </c>
      <c r="B7481">
        <f t="shared" si="1514"/>
        <v>7</v>
      </c>
      <c r="C7481">
        <f t="shared" si="1515"/>
        <v>9</v>
      </c>
      <c r="D7481">
        <f t="shared" si="1516"/>
        <v>2</v>
      </c>
      <c r="E7481" t="str">
        <f t="shared" si="1517"/>
        <v>ON</v>
      </c>
      <c r="F7481" s="13">
        <f t="shared" si="1519"/>
        <v>43655</v>
      </c>
      <c r="G7481" s="14" t="str">
        <f t="shared" si="1518"/>
        <v>Avg of 4 NM Projects</v>
      </c>
      <c r="H7481" s="15">
        <f t="shared" si="1520"/>
        <v>14</v>
      </c>
      <c r="I7481" s="93">
        <v>119.94499999999999</v>
      </c>
      <c r="J7481">
        <f t="shared" si="1508"/>
        <v>0.67384831460674155</v>
      </c>
      <c r="K7481" s="4">
        <v>34.89</v>
      </c>
      <c r="L7481" s="4">
        <v>23.32</v>
      </c>
      <c r="M7481" s="16">
        <f t="shared" si="1509"/>
        <v>2.7971174000000003</v>
      </c>
      <c r="N7481">
        <f t="shared" si="1510"/>
        <v>0</v>
      </c>
      <c r="O7481">
        <f t="shared" si="1511"/>
        <v>1</v>
      </c>
      <c r="P7481" s="63">
        <f t="shared" si="1512"/>
        <v>0</v>
      </c>
    </row>
    <row r="7482" spans="1:16" x14ac:dyDescent="0.3">
      <c r="A7482">
        <f t="shared" si="1513"/>
        <v>2019</v>
      </c>
      <c r="B7482">
        <f t="shared" si="1514"/>
        <v>7</v>
      </c>
      <c r="C7482">
        <f t="shared" si="1515"/>
        <v>9</v>
      </c>
      <c r="D7482">
        <f t="shared" si="1516"/>
        <v>2</v>
      </c>
      <c r="E7482" t="str">
        <f t="shared" si="1517"/>
        <v>ON</v>
      </c>
      <c r="F7482" s="13">
        <f t="shared" si="1519"/>
        <v>43655</v>
      </c>
      <c r="G7482" s="14" t="str">
        <f t="shared" si="1518"/>
        <v>Avg of 4 NM Projects</v>
      </c>
      <c r="H7482" s="15">
        <f t="shared" si="1520"/>
        <v>15</v>
      </c>
      <c r="I7482" s="93">
        <v>112</v>
      </c>
      <c r="J7482">
        <f t="shared" si="1508"/>
        <v>0.6292134831460674</v>
      </c>
      <c r="K7482" s="4">
        <v>37.61</v>
      </c>
      <c r="L7482" s="4">
        <v>25.05</v>
      </c>
      <c r="M7482" s="16">
        <f t="shared" si="1509"/>
        <v>2.8056000000000001</v>
      </c>
      <c r="N7482">
        <f t="shared" si="1510"/>
        <v>0</v>
      </c>
      <c r="O7482">
        <f t="shared" si="1511"/>
        <v>1</v>
      </c>
      <c r="P7482" s="63">
        <f t="shared" si="1512"/>
        <v>0</v>
      </c>
    </row>
    <row r="7483" spans="1:16" x14ac:dyDescent="0.3">
      <c r="A7483">
        <f t="shared" si="1513"/>
        <v>2019</v>
      </c>
      <c r="B7483">
        <f t="shared" si="1514"/>
        <v>7</v>
      </c>
      <c r="C7483">
        <f t="shared" si="1515"/>
        <v>9</v>
      </c>
      <c r="D7483">
        <f t="shared" si="1516"/>
        <v>2</v>
      </c>
      <c r="E7483" t="str">
        <f t="shared" si="1517"/>
        <v>ON</v>
      </c>
      <c r="F7483" s="13">
        <f t="shared" si="1519"/>
        <v>43655</v>
      </c>
      <c r="G7483" s="14" t="str">
        <f t="shared" si="1518"/>
        <v>Avg of 4 NM Projects</v>
      </c>
      <c r="H7483" s="15">
        <f t="shared" si="1520"/>
        <v>16</v>
      </c>
      <c r="I7483" s="93">
        <v>78.97999999999999</v>
      </c>
      <c r="J7483">
        <f t="shared" si="1508"/>
        <v>0.44370786516853927</v>
      </c>
      <c r="K7483" s="4">
        <v>40.26</v>
      </c>
      <c r="L7483" s="4">
        <v>25.09</v>
      </c>
      <c r="M7483" s="16">
        <f t="shared" si="1509"/>
        <v>1.9816081999999997</v>
      </c>
      <c r="N7483">
        <f t="shared" si="1510"/>
        <v>0</v>
      </c>
      <c r="O7483">
        <f t="shared" si="1511"/>
        <v>0</v>
      </c>
      <c r="P7483" s="63">
        <f t="shared" si="1512"/>
        <v>0</v>
      </c>
    </row>
    <row r="7484" spans="1:16" x14ac:dyDescent="0.3">
      <c r="A7484">
        <f t="shared" si="1513"/>
        <v>2019</v>
      </c>
      <c r="B7484">
        <f t="shared" si="1514"/>
        <v>7</v>
      </c>
      <c r="C7484">
        <f t="shared" si="1515"/>
        <v>9</v>
      </c>
      <c r="D7484">
        <f t="shared" si="1516"/>
        <v>2</v>
      </c>
      <c r="E7484" t="str">
        <f t="shared" si="1517"/>
        <v>ON</v>
      </c>
      <c r="F7484" s="13">
        <f t="shared" si="1519"/>
        <v>43655</v>
      </c>
      <c r="G7484" s="14" t="str">
        <f t="shared" si="1518"/>
        <v>Avg of 4 NM Projects</v>
      </c>
      <c r="H7484" s="15">
        <f t="shared" si="1520"/>
        <v>17</v>
      </c>
      <c r="I7484" s="93">
        <v>78.08</v>
      </c>
      <c r="J7484">
        <f t="shared" si="1508"/>
        <v>0.43865168539325844</v>
      </c>
      <c r="K7484" s="4">
        <v>46.48</v>
      </c>
      <c r="L7484" s="4">
        <v>28.3</v>
      </c>
      <c r="M7484" s="16">
        <f t="shared" si="1509"/>
        <v>2.2096640000000001</v>
      </c>
      <c r="N7484">
        <f t="shared" si="1510"/>
        <v>0</v>
      </c>
      <c r="O7484">
        <f t="shared" si="1511"/>
        <v>0</v>
      </c>
      <c r="P7484" s="63">
        <f t="shared" si="1512"/>
        <v>0</v>
      </c>
    </row>
    <row r="7485" spans="1:16" x14ac:dyDescent="0.3">
      <c r="A7485">
        <f t="shared" si="1513"/>
        <v>2019</v>
      </c>
      <c r="B7485">
        <f t="shared" si="1514"/>
        <v>7</v>
      </c>
      <c r="C7485">
        <f t="shared" si="1515"/>
        <v>9</v>
      </c>
      <c r="D7485">
        <f t="shared" si="1516"/>
        <v>2</v>
      </c>
      <c r="E7485" t="str">
        <f t="shared" si="1517"/>
        <v>ON</v>
      </c>
      <c r="F7485" s="13">
        <f t="shared" si="1519"/>
        <v>43655</v>
      </c>
      <c r="G7485" s="14" t="str">
        <f t="shared" si="1518"/>
        <v>Avg of 4 NM Projects</v>
      </c>
      <c r="H7485" s="15">
        <f t="shared" si="1520"/>
        <v>18</v>
      </c>
      <c r="I7485" s="93">
        <v>55.554999999999993</v>
      </c>
      <c r="J7485">
        <f t="shared" si="1508"/>
        <v>0.31210674157303364</v>
      </c>
      <c r="K7485" s="4">
        <v>48.03</v>
      </c>
      <c r="L7485" s="4">
        <v>32.450000000000003</v>
      </c>
      <c r="M7485" s="16">
        <f t="shared" si="1509"/>
        <v>1.8027597499999999</v>
      </c>
      <c r="N7485">
        <f t="shared" si="1510"/>
        <v>0</v>
      </c>
      <c r="O7485">
        <f t="shared" si="1511"/>
        <v>0</v>
      </c>
      <c r="P7485" s="63">
        <f t="shared" si="1512"/>
        <v>0</v>
      </c>
    </row>
    <row r="7486" spans="1:16" x14ac:dyDescent="0.3">
      <c r="A7486">
        <f t="shared" si="1513"/>
        <v>2019</v>
      </c>
      <c r="B7486">
        <f t="shared" si="1514"/>
        <v>7</v>
      </c>
      <c r="C7486">
        <f t="shared" si="1515"/>
        <v>9</v>
      </c>
      <c r="D7486">
        <f t="shared" si="1516"/>
        <v>2</v>
      </c>
      <c r="E7486" t="str">
        <f t="shared" si="1517"/>
        <v>ON</v>
      </c>
      <c r="F7486" s="13">
        <f t="shared" si="1519"/>
        <v>43655</v>
      </c>
      <c r="G7486" s="14" t="str">
        <f t="shared" si="1518"/>
        <v>Avg of 4 NM Projects</v>
      </c>
      <c r="H7486" s="15">
        <f t="shared" si="1520"/>
        <v>19</v>
      </c>
      <c r="I7486" s="93">
        <v>29.19</v>
      </c>
      <c r="J7486">
        <f t="shared" si="1508"/>
        <v>0.16398876404494384</v>
      </c>
      <c r="K7486" s="4">
        <v>40.32</v>
      </c>
      <c r="L7486" s="4">
        <v>34.229999999999997</v>
      </c>
      <c r="M7486" s="16">
        <f t="shared" si="1509"/>
        <v>0.99917369999999994</v>
      </c>
      <c r="N7486">
        <f t="shared" si="1510"/>
        <v>0</v>
      </c>
      <c r="O7486">
        <f t="shared" si="1511"/>
        <v>0</v>
      </c>
      <c r="P7486" s="63">
        <f t="shared" si="1512"/>
        <v>0</v>
      </c>
    </row>
    <row r="7487" spans="1:16" x14ac:dyDescent="0.3">
      <c r="A7487">
        <f t="shared" si="1513"/>
        <v>2019</v>
      </c>
      <c r="B7487">
        <f t="shared" si="1514"/>
        <v>7</v>
      </c>
      <c r="C7487">
        <f t="shared" si="1515"/>
        <v>9</v>
      </c>
      <c r="D7487">
        <f t="shared" si="1516"/>
        <v>2</v>
      </c>
      <c r="E7487" t="str">
        <f t="shared" si="1517"/>
        <v>ON</v>
      </c>
      <c r="F7487" s="13">
        <f t="shared" si="1519"/>
        <v>43655</v>
      </c>
      <c r="G7487" s="14" t="str">
        <f t="shared" si="1518"/>
        <v>Avg of 4 NM Projects</v>
      </c>
      <c r="H7487" s="15">
        <f t="shared" si="1520"/>
        <v>20</v>
      </c>
      <c r="I7487" s="93">
        <v>7.8049999999999997</v>
      </c>
      <c r="J7487">
        <f t="shared" si="1508"/>
        <v>4.3848314606741573E-2</v>
      </c>
      <c r="K7487" s="4">
        <v>37.29</v>
      </c>
      <c r="L7487" s="4">
        <v>30.97</v>
      </c>
      <c r="M7487" s="16">
        <f t="shared" si="1509"/>
        <v>0.24172084999999999</v>
      </c>
      <c r="N7487">
        <f t="shared" si="1510"/>
        <v>0</v>
      </c>
      <c r="O7487">
        <f t="shared" si="1511"/>
        <v>0</v>
      </c>
      <c r="P7487" s="63">
        <f t="shared" si="1512"/>
        <v>0</v>
      </c>
    </row>
    <row r="7488" spans="1:16" x14ac:dyDescent="0.3">
      <c r="A7488">
        <f t="shared" si="1513"/>
        <v>2019</v>
      </c>
      <c r="B7488">
        <f t="shared" si="1514"/>
        <v>7</v>
      </c>
      <c r="C7488">
        <f t="shared" si="1515"/>
        <v>9</v>
      </c>
      <c r="D7488">
        <f t="shared" si="1516"/>
        <v>2</v>
      </c>
      <c r="E7488" t="str">
        <f t="shared" si="1517"/>
        <v>ON</v>
      </c>
      <c r="F7488" s="13">
        <f t="shared" si="1519"/>
        <v>43655</v>
      </c>
      <c r="G7488" s="14" t="str">
        <f t="shared" si="1518"/>
        <v>Avg of 4 NM Projects</v>
      </c>
      <c r="H7488" s="15">
        <f t="shared" si="1520"/>
        <v>21</v>
      </c>
      <c r="I7488" s="93">
        <v>0.26</v>
      </c>
      <c r="J7488">
        <f t="shared" si="1508"/>
        <v>1.4606741573033708E-3</v>
      </c>
      <c r="K7488" s="4">
        <v>35.799999999999997</v>
      </c>
      <c r="L7488" s="4">
        <v>29.1</v>
      </c>
      <c r="M7488" s="16">
        <f t="shared" si="1509"/>
        <v>7.5660000000000007E-3</v>
      </c>
      <c r="N7488">
        <f t="shared" si="1510"/>
        <v>0</v>
      </c>
      <c r="O7488">
        <f t="shared" si="1511"/>
        <v>0</v>
      </c>
      <c r="P7488" s="63">
        <f t="shared" si="1512"/>
        <v>0</v>
      </c>
    </row>
    <row r="7489" spans="1:18" x14ac:dyDescent="0.3">
      <c r="A7489">
        <f t="shared" si="1513"/>
        <v>2019</v>
      </c>
      <c r="B7489">
        <f t="shared" si="1514"/>
        <v>7</v>
      </c>
      <c r="C7489">
        <f t="shared" si="1515"/>
        <v>9</v>
      </c>
      <c r="D7489">
        <f t="shared" si="1516"/>
        <v>2</v>
      </c>
      <c r="E7489" t="str">
        <f t="shared" si="1517"/>
        <v>ON</v>
      </c>
      <c r="F7489" s="13">
        <f t="shared" si="1519"/>
        <v>43655</v>
      </c>
      <c r="G7489" s="14" t="str">
        <f t="shared" si="1518"/>
        <v>Avg of 4 NM Projects</v>
      </c>
      <c r="H7489" s="15">
        <f t="shared" si="1520"/>
        <v>22</v>
      </c>
      <c r="I7489" s="93">
        <v>-0.13</v>
      </c>
      <c r="J7489">
        <f t="shared" si="1508"/>
        <v>-7.3033707865168538E-4</v>
      </c>
      <c r="K7489" s="4">
        <v>31.63</v>
      </c>
      <c r="L7489" s="4">
        <v>27.14</v>
      </c>
      <c r="M7489" s="16">
        <f t="shared" si="1509"/>
        <v>-3.5282E-3</v>
      </c>
      <c r="N7489">
        <f t="shared" si="1510"/>
        <v>0</v>
      </c>
      <c r="O7489">
        <f t="shared" si="1511"/>
        <v>0</v>
      </c>
      <c r="P7489" s="63">
        <f t="shared" si="1512"/>
        <v>0</v>
      </c>
    </row>
    <row r="7490" spans="1:18" x14ac:dyDescent="0.3">
      <c r="A7490">
        <f t="shared" si="1513"/>
        <v>2019</v>
      </c>
      <c r="B7490">
        <f t="shared" si="1514"/>
        <v>7</v>
      </c>
      <c r="C7490">
        <f t="shared" si="1515"/>
        <v>9</v>
      </c>
      <c r="D7490">
        <f t="shared" si="1516"/>
        <v>2</v>
      </c>
      <c r="E7490" t="str">
        <f t="shared" si="1517"/>
        <v>ON</v>
      </c>
      <c r="F7490" s="13">
        <f t="shared" si="1519"/>
        <v>43655</v>
      </c>
      <c r="G7490" s="14" t="str">
        <f t="shared" si="1518"/>
        <v>Avg of 4 NM Projects</v>
      </c>
      <c r="H7490" s="15">
        <f t="shared" si="1520"/>
        <v>23</v>
      </c>
      <c r="I7490" s="93">
        <v>0</v>
      </c>
      <c r="J7490">
        <f t="shared" si="1508"/>
        <v>0</v>
      </c>
      <c r="K7490" s="4">
        <v>25.2</v>
      </c>
      <c r="L7490" s="4">
        <v>21.84</v>
      </c>
      <c r="M7490" s="16">
        <f t="shared" si="1509"/>
        <v>0</v>
      </c>
      <c r="N7490">
        <f t="shared" si="1510"/>
        <v>1</v>
      </c>
      <c r="O7490">
        <f t="shared" si="1511"/>
        <v>0</v>
      </c>
      <c r="P7490" s="63">
        <f t="shared" si="1512"/>
        <v>0</v>
      </c>
    </row>
    <row r="7491" spans="1:18" x14ac:dyDescent="0.3">
      <c r="A7491">
        <f t="shared" si="1513"/>
        <v>2019</v>
      </c>
      <c r="B7491">
        <f t="shared" si="1514"/>
        <v>7</v>
      </c>
      <c r="C7491">
        <f t="shared" si="1515"/>
        <v>9</v>
      </c>
      <c r="D7491">
        <f t="shared" si="1516"/>
        <v>2</v>
      </c>
      <c r="E7491" t="str">
        <f t="shared" si="1517"/>
        <v>OFF</v>
      </c>
      <c r="F7491" s="13">
        <f t="shared" si="1519"/>
        <v>43655</v>
      </c>
      <c r="G7491" s="14" t="str">
        <f t="shared" si="1518"/>
        <v>Avg of 4 NM Projects</v>
      </c>
      <c r="H7491" s="15">
        <f t="shared" si="1520"/>
        <v>24</v>
      </c>
      <c r="I7491" s="93">
        <v>0</v>
      </c>
      <c r="J7491">
        <f t="shared" si="1508"/>
        <v>0</v>
      </c>
      <c r="K7491" s="4">
        <v>23.73</v>
      </c>
      <c r="L7491" s="4">
        <v>19.89</v>
      </c>
      <c r="M7491" s="16">
        <f t="shared" si="1509"/>
        <v>0</v>
      </c>
      <c r="N7491">
        <f t="shared" si="1510"/>
        <v>1</v>
      </c>
      <c r="O7491">
        <f t="shared" si="1511"/>
        <v>0</v>
      </c>
      <c r="P7491" s="63">
        <f t="shared" si="1512"/>
        <v>0</v>
      </c>
    </row>
    <row r="7492" spans="1:18" x14ac:dyDescent="0.3">
      <c r="A7492">
        <f t="shared" si="1513"/>
        <v>2019</v>
      </c>
      <c r="B7492">
        <f t="shared" si="1514"/>
        <v>7</v>
      </c>
      <c r="C7492">
        <f t="shared" si="1515"/>
        <v>10</v>
      </c>
      <c r="D7492">
        <f t="shared" si="1516"/>
        <v>3</v>
      </c>
      <c r="E7492" t="str">
        <f t="shared" si="1517"/>
        <v>OFF</v>
      </c>
      <c r="F7492" s="13">
        <f t="shared" si="1519"/>
        <v>43656</v>
      </c>
      <c r="G7492" s="14" t="str">
        <f t="shared" si="1518"/>
        <v>Avg of 4 NM Projects</v>
      </c>
      <c r="H7492" s="15">
        <f t="shared" si="1520"/>
        <v>1</v>
      </c>
      <c r="I7492" s="93">
        <v>0</v>
      </c>
      <c r="J7492">
        <f t="shared" ref="J7492:J7555" si="1521">+I7492/$I$1</f>
        <v>0</v>
      </c>
      <c r="K7492" s="4">
        <v>21</v>
      </c>
      <c r="L7492" s="4">
        <v>21.9</v>
      </c>
      <c r="M7492" s="16">
        <f t="shared" ref="M7492:M7555" si="1522">+L7492*I7492/1000</f>
        <v>0</v>
      </c>
      <c r="N7492">
        <f t="shared" ref="N7492:N7555" si="1523">+IF(I7492=0,1,0)</f>
        <v>1</v>
      </c>
      <c r="O7492">
        <f t="shared" ref="O7492:O7555" si="1524">+IF(I7492&gt;=0.5*$I$1,1,0)</f>
        <v>0</v>
      </c>
      <c r="P7492" s="63">
        <f t="shared" ref="P7492:P7555" si="1525">+IF(I7492&gt;MAX(I$3652:I$5859),1,0)</f>
        <v>0</v>
      </c>
      <c r="Q7492" s="34"/>
      <c r="R7492" s="34"/>
    </row>
    <row r="7493" spans="1:18" x14ac:dyDescent="0.3">
      <c r="A7493">
        <f t="shared" ref="A7493:A7556" si="1526">YEAR(F7493)</f>
        <v>2019</v>
      </c>
      <c r="B7493">
        <f t="shared" ref="B7493:B7556" si="1527">+MONTH(F7493)</f>
        <v>7</v>
      </c>
      <c r="C7493">
        <f t="shared" ref="C7493:C7556" si="1528">+DAY(F7493)</f>
        <v>10</v>
      </c>
      <c r="D7493">
        <f t="shared" ref="D7493:D7556" si="1529">WEEKDAY(C7493)</f>
        <v>3</v>
      </c>
      <c r="E7493" t="str">
        <f t="shared" ref="E7493:E7556" si="1530">IF(OR(D7493=1,D7493=7,H7493=1,H7493=2,H7493=3,H7493=4,H7493=5,H7493=6,H7493=7,H7493=24),"OFF","ON")</f>
        <v>OFF</v>
      </c>
      <c r="F7493" s="13">
        <f t="shared" si="1519"/>
        <v>43656</v>
      </c>
      <c r="G7493" s="14" t="str">
        <f t="shared" si="1518"/>
        <v>Avg of 4 NM Projects</v>
      </c>
      <c r="H7493" s="15">
        <f t="shared" si="1520"/>
        <v>2</v>
      </c>
      <c r="I7493" s="93">
        <v>0</v>
      </c>
      <c r="J7493">
        <f t="shared" si="1521"/>
        <v>0</v>
      </c>
      <c r="K7493" s="4">
        <v>19.7</v>
      </c>
      <c r="L7493" s="4">
        <v>20.329999999999998</v>
      </c>
      <c r="M7493" s="16">
        <f t="shared" si="1522"/>
        <v>0</v>
      </c>
      <c r="N7493">
        <f t="shared" si="1523"/>
        <v>1</v>
      </c>
      <c r="O7493">
        <f t="shared" si="1524"/>
        <v>0</v>
      </c>
      <c r="P7493" s="63">
        <f t="shared" si="1525"/>
        <v>0</v>
      </c>
    </row>
    <row r="7494" spans="1:18" x14ac:dyDescent="0.3">
      <c r="A7494">
        <f t="shared" si="1526"/>
        <v>2019</v>
      </c>
      <c r="B7494">
        <f t="shared" si="1527"/>
        <v>7</v>
      </c>
      <c r="C7494">
        <f t="shared" si="1528"/>
        <v>10</v>
      </c>
      <c r="D7494">
        <f t="shared" si="1529"/>
        <v>3</v>
      </c>
      <c r="E7494" t="str">
        <f t="shared" si="1530"/>
        <v>OFF</v>
      </c>
      <c r="F7494" s="13">
        <f t="shared" si="1519"/>
        <v>43656</v>
      </c>
      <c r="G7494" s="14" t="str">
        <f t="shared" ref="G7494:G7557" si="1531">+G7493</f>
        <v>Avg of 4 NM Projects</v>
      </c>
      <c r="H7494" s="15">
        <f t="shared" si="1520"/>
        <v>3</v>
      </c>
      <c r="I7494" s="93">
        <v>-0.39</v>
      </c>
      <c r="J7494">
        <f t="shared" si="1521"/>
        <v>-2.1910112359550564E-3</v>
      </c>
      <c r="K7494" s="4">
        <v>18.760000000000002</v>
      </c>
      <c r="L7494" s="4">
        <v>22.01</v>
      </c>
      <c r="M7494" s="16">
        <f t="shared" si="1522"/>
        <v>-8.5839000000000019E-3</v>
      </c>
      <c r="N7494">
        <f t="shared" si="1523"/>
        <v>0</v>
      </c>
      <c r="O7494">
        <f t="shared" si="1524"/>
        <v>0</v>
      </c>
      <c r="P7494" s="63">
        <f t="shared" si="1525"/>
        <v>0</v>
      </c>
    </row>
    <row r="7495" spans="1:18" x14ac:dyDescent="0.3">
      <c r="A7495">
        <f t="shared" si="1526"/>
        <v>2019</v>
      </c>
      <c r="B7495">
        <f t="shared" si="1527"/>
        <v>7</v>
      </c>
      <c r="C7495">
        <f t="shared" si="1528"/>
        <v>10</v>
      </c>
      <c r="D7495">
        <f t="shared" si="1529"/>
        <v>3</v>
      </c>
      <c r="E7495" t="str">
        <f t="shared" si="1530"/>
        <v>OFF</v>
      </c>
      <c r="F7495" s="13">
        <f t="shared" si="1519"/>
        <v>43656</v>
      </c>
      <c r="G7495" s="14" t="str">
        <f t="shared" si="1531"/>
        <v>Avg of 4 NM Projects</v>
      </c>
      <c r="H7495" s="15">
        <f t="shared" si="1520"/>
        <v>4</v>
      </c>
      <c r="I7495" s="93">
        <v>-0.13</v>
      </c>
      <c r="J7495">
        <f t="shared" si="1521"/>
        <v>-7.3033707865168538E-4</v>
      </c>
      <c r="K7495" s="4">
        <v>18.73</v>
      </c>
      <c r="L7495" s="4">
        <v>21.5</v>
      </c>
      <c r="M7495" s="16">
        <f t="shared" si="1522"/>
        <v>-2.7949999999999997E-3</v>
      </c>
      <c r="N7495">
        <f t="shared" si="1523"/>
        <v>0</v>
      </c>
      <c r="O7495">
        <f t="shared" si="1524"/>
        <v>0</v>
      </c>
      <c r="P7495" s="63">
        <f t="shared" si="1525"/>
        <v>0</v>
      </c>
    </row>
    <row r="7496" spans="1:18" x14ac:dyDescent="0.3">
      <c r="A7496">
        <f t="shared" si="1526"/>
        <v>2019</v>
      </c>
      <c r="B7496">
        <f t="shared" si="1527"/>
        <v>7</v>
      </c>
      <c r="C7496">
        <f t="shared" si="1528"/>
        <v>10</v>
      </c>
      <c r="D7496">
        <f t="shared" si="1529"/>
        <v>3</v>
      </c>
      <c r="E7496" t="str">
        <f t="shared" si="1530"/>
        <v>OFF</v>
      </c>
      <c r="F7496" s="13">
        <f t="shared" si="1519"/>
        <v>43656</v>
      </c>
      <c r="G7496" s="14" t="str">
        <f t="shared" si="1531"/>
        <v>Avg of 4 NM Projects</v>
      </c>
      <c r="H7496" s="15">
        <f t="shared" si="1520"/>
        <v>5</v>
      </c>
      <c r="I7496" s="93">
        <v>-0.13</v>
      </c>
      <c r="J7496">
        <f t="shared" si="1521"/>
        <v>-7.3033707865168538E-4</v>
      </c>
      <c r="K7496" s="4">
        <v>18.739999999999998</v>
      </c>
      <c r="L7496" s="4">
        <v>21.09</v>
      </c>
      <c r="M7496" s="16">
        <f t="shared" si="1522"/>
        <v>-2.7417000000000001E-3</v>
      </c>
      <c r="N7496">
        <f t="shared" si="1523"/>
        <v>0</v>
      </c>
      <c r="O7496">
        <f t="shared" si="1524"/>
        <v>0</v>
      </c>
      <c r="P7496" s="63">
        <f t="shared" si="1525"/>
        <v>0</v>
      </c>
    </row>
    <row r="7497" spans="1:18" x14ac:dyDescent="0.3">
      <c r="A7497">
        <f t="shared" si="1526"/>
        <v>2019</v>
      </c>
      <c r="B7497">
        <f t="shared" si="1527"/>
        <v>7</v>
      </c>
      <c r="C7497">
        <f t="shared" si="1528"/>
        <v>10</v>
      </c>
      <c r="D7497">
        <f t="shared" si="1529"/>
        <v>3</v>
      </c>
      <c r="E7497" t="str">
        <f t="shared" si="1530"/>
        <v>OFF</v>
      </c>
      <c r="F7497" s="13">
        <f t="shared" si="1519"/>
        <v>43656</v>
      </c>
      <c r="G7497" s="14" t="str">
        <f t="shared" si="1531"/>
        <v>Avg of 4 NM Projects</v>
      </c>
      <c r="H7497" s="15">
        <f t="shared" si="1520"/>
        <v>6</v>
      </c>
      <c r="I7497" s="93">
        <v>1.665</v>
      </c>
      <c r="J7497">
        <f t="shared" si="1521"/>
        <v>9.3539325842696627E-3</v>
      </c>
      <c r="K7497" s="4">
        <v>20.25</v>
      </c>
      <c r="L7497" s="4">
        <v>20.57</v>
      </c>
      <c r="M7497" s="16">
        <f t="shared" si="1522"/>
        <v>3.4249050000000003E-2</v>
      </c>
      <c r="N7497">
        <f t="shared" si="1523"/>
        <v>0</v>
      </c>
      <c r="O7497">
        <f t="shared" si="1524"/>
        <v>0</v>
      </c>
      <c r="P7497" s="63">
        <f t="shared" si="1525"/>
        <v>0</v>
      </c>
    </row>
    <row r="7498" spans="1:18" x14ac:dyDescent="0.3">
      <c r="A7498">
        <f t="shared" si="1526"/>
        <v>2019</v>
      </c>
      <c r="B7498">
        <f t="shared" si="1527"/>
        <v>7</v>
      </c>
      <c r="C7498">
        <f t="shared" si="1528"/>
        <v>10</v>
      </c>
      <c r="D7498">
        <f t="shared" si="1529"/>
        <v>3</v>
      </c>
      <c r="E7498" t="str">
        <f t="shared" si="1530"/>
        <v>OFF</v>
      </c>
      <c r="F7498" s="13">
        <f t="shared" si="1519"/>
        <v>43656</v>
      </c>
      <c r="G7498" s="14" t="str">
        <f t="shared" si="1531"/>
        <v>Avg of 4 NM Projects</v>
      </c>
      <c r="H7498" s="15">
        <f t="shared" si="1520"/>
        <v>7</v>
      </c>
      <c r="I7498" s="93">
        <v>9.9849999999999994</v>
      </c>
      <c r="J7498">
        <f t="shared" si="1521"/>
        <v>5.6095505617977527E-2</v>
      </c>
      <c r="K7498" s="4">
        <v>21.03</v>
      </c>
      <c r="L7498" s="4">
        <v>17.75</v>
      </c>
      <c r="M7498" s="16">
        <f t="shared" si="1522"/>
        <v>0.17723375</v>
      </c>
      <c r="N7498">
        <f t="shared" si="1523"/>
        <v>0</v>
      </c>
      <c r="O7498">
        <f t="shared" si="1524"/>
        <v>0</v>
      </c>
      <c r="P7498" s="63">
        <f t="shared" si="1525"/>
        <v>0</v>
      </c>
    </row>
    <row r="7499" spans="1:18" x14ac:dyDescent="0.3">
      <c r="A7499">
        <f t="shared" si="1526"/>
        <v>2019</v>
      </c>
      <c r="B7499">
        <f t="shared" si="1527"/>
        <v>7</v>
      </c>
      <c r="C7499">
        <f t="shared" si="1528"/>
        <v>10</v>
      </c>
      <c r="D7499">
        <f t="shared" si="1529"/>
        <v>3</v>
      </c>
      <c r="E7499" t="str">
        <f t="shared" si="1530"/>
        <v>ON</v>
      </c>
      <c r="F7499" s="13">
        <f t="shared" si="1519"/>
        <v>43656</v>
      </c>
      <c r="G7499" s="14" t="str">
        <f t="shared" si="1531"/>
        <v>Avg of 4 NM Projects</v>
      </c>
      <c r="H7499" s="15">
        <f t="shared" si="1520"/>
        <v>8</v>
      </c>
      <c r="I7499" s="93">
        <v>38.79</v>
      </c>
      <c r="J7499">
        <f t="shared" si="1521"/>
        <v>0.21792134831460674</v>
      </c>
      <c r="K7499" s="4">
        <v>21.81</v>
      </c>
      <c r="L7499" s="4">
        <v>19.63</v>
      </c>
      <c r="M7499" s="16">
        <f t="shared" si="1522"/>
        <v>0.76144769999999995</v>
      </c>
      <c r="N7499">
        <f t="shared" si="1523"/>
        <v>0</v>
      </c>
      <c r="O7499">
        <f t="shared" si="1524"/>
        <v>0</v>
      </c>
      <c r="P7499" s="63">
        <f t="shared" si="1525"/>
        <v>0</v>
      </c>
    </row>
    <row r="7500" spans="1:18" x14ac:dyDescent="0.3">
      <c r="A7500">
        <f t="shared" si="1526"/>
        <v>2019</v>
      </c>
      <c r="B7500">
        <f t="shared" si="1527"/>
        <v>7</v>
      </c>
      <c r="C7500">
        <f t="shared" si="1528"/>
        <v>10</v>
      </c>
      <c r="D7500">
        <f t="shared" si="1529"/>
        <v>3</v>
      </c>
      <c r="E7500" t="str">
        <f t="shared" si="1530"/>
        <v>ON</v>
      </c>
      <c r="F7500" s="13">
        <f t="shared" si="1519"/>
        <v>43656</v>
      </c>
      <c r="G7500" s="14" t="str">
        <f t="shared" si="1531"/>
        <v>Avg of 4 NM Projects</v>
      </c>
      <c r="H7500" s="15">
        <f t="shared" si="1520"/>
        <v>9</v>
      </c>
      <c r="I7500" s="93">
        <v>65.664999999999992</v>
      </c>
      <c r="J7500">
        <f t="shared" si="1521"/>
        <v>0.36890449438202244</v>
      </c>
      <c r="K7500" s="4">
        <v>23.37</v>
      </c>
      <c r="L7500" s="4">
        <v>19.670000000000002</v>
      </c>
      <c r="M7500" s="16">
        <f t="shared" si="1522"/>
        <v>1.2916305499999998</v>
      </c>
      <c r="N7500">
        <f t="shared" si="1523"/>
        <v>0</v>
      </c>
      <c r="O7500">
        <f t="shared" si="1524"/>
        <v>0</v>
      </c>
      <c r="P7500" s="63">
        <f t="shared" si="1525"/>
        <v>0</v>
      </c>
    </row>
    <row r="7501" spans="1:18" x14ac:dyDescent="0.3">
      <c r="A7501">
        <f t="shared" si="1526"/>
        <v>2019</v>
      </c>
      <c r="B7501">
        <f t="shared" si="1527"/>
        <v>7</v>
      </c>
      <c r="C7501">
        <f t="shared" si="1528"/>
        <v>10</v>
      </c>
      <c r="D7501">
        <f t="shared" si="1529"/>
        <v>3</v>
      </c>
      <c r="E7501" t="str">
        <f t="shared" si="1530"/>
        <v>ON</v>
      </c>
      <c r="F7501" s="13">
        <f t="shared" si="1519"/>
        <v>43656</v>
      </c>
      <c r="G7501" s="14" t="str">
        <f t="shared" si="1531"/>
        <v>Avg of 4 NM Projects</v>
      </c>
      <c r="H7501" s="15">
        <f t="shared" si="1520"/>
        <v>10</v>
      </c>
      <c r="I7501" s="93">
        <v>95.36</v>
      </c>
      <c r="J7501">
        <f t="shared" si="1521"/>
        <v>0.5357303370786517</v>
      </c>
      <c r="K7501" s="4">
        <v>26.76</v>
      </c>
      <c r="L7501" s="4">
        <v>23.15</v>
      </c>
      <c r="M7501" s="16">
        <f t="shared" si="1522"/>
        <v>2.2075839999999998</v>
      </c>
      <c r="N7501">
        <f t="shared" si="1523"/>
        <v>0</v>
      </c>
      <c r="O7501">
        <f t="shared" si="1524"/>
        <v>1</v>
      </c>
      <c r="P7501" s="63">
        <f t="shared" si="1525"/>
        <v>0</v>
      </c>
    </row>
    <row r="7502" spans="1:18" x14ac:dyDescent="0.3">
      <c r="A7502">
        <f t="shared" si="1526"/>
        <v>2019</v>
      </c>
      <c r="B7502">
        <f t="shared" si="1527"/>
        <v>7</v>
      </c>
      <c r="C7502">
        <f t="shared" si="1528"/>
        <v>10</v>
      </c>
      <c r="D7502">
        <f t="shared" si="1529"/>
        <v>3</v>
      </c>
      <c r="E7502" t="str">
        <f t="shared" si="1530"/>
        <v>ON</v>
      </c>
      <c r="F7502" s="13">
        <f t="shared" si="1519"/>
        <v>43656</v>
      </c>
      <c r="G7502" s="14" t="str">
        <f t="shared" si="1531"/>
        <v>Avg of 4 NM Projects</v>
      </c>
      <c r="H7502" s="15">
        <f t="shared" si="1520"/>
        <v>11</v>
      </c>
      <c r="I7502" s="93">
        <v>123.27</v>
      </c>
      <c r="J7502">
        <f t="shared" si="1521"/>
        <v>0.69252808988764047</v>
      </c>
      <c r="K7502" s="4">
        <v>31.18</v>
      </c>
      <c r="L7502" s="4">
        <v>30.6</v>
      </c>
      <c r="M7502" s="16">
        <f t="shared" si="1522"/>
        <v>3.772062</v>
      </c>
      <c r="N7502">
        <f t="shared" si="1523"/>
        <v>0</v>
      </c>
      <c r="O7502">
        <f t="shared" si="1524"/>
        <v>1</v>
      </c>
      <c r="P7502" s="63">
        <f t="shared" si="1525"/>
        <v>0</v>
      </c>
    </row>
    <row r="7503" spans="1:18" x14ac:dyDescent="0.3">
      <c r="A7503">
        <f t="shared" si="1526"/>
        <v>2019</v>
      </c>
      <c r="B7503">
        <f t="shared" si="1527"/>
        <v>7</v>
      </c>
      <c r="C7503">
        <f t="shared" si="1528"/>
        <v>10</v>
      </c>
      <c r="D7503">
        <f t="shared" si="1529"/>
        <v>3</v>
      </c>
      <c r="E7503" t="str">
        <f t="shared" si="1530"/>
        <v>ON</v>
      </c>
      <c r="F7503" s="13">
        <f t="shared" si="1519"/>
        <v>43656</v>
      </c>
      <c r="G7503" s="14" t="str">
        <f t="shared" si="1531"/>
        <v>Avg of 4 NM Projects</v>
      </c>
      <c r="H7503" s="15">
        <f t="shared" si="1520"/>
        <v>12</v>
      </c>
      <c r="I7503" s="93">
        <v>129.285</v>
      </c>
      <c r="J7503">
        <f t="shared" si="1521"/>
        <v>0.72632022471910107</v>
      </c>
      <c r="K7503" s="4">
        <v>33.159999999999997</v>
      </c>
      <c r="L7503" s="4">
        <v>31.23</v>
      </c>
      <c r="M7503" s="16">
        <f t="shared" si="1522"/>
        <v>4.0375705499999999</v>
      </c>
      <c r="N7503">
        <f t="shared" si="1523"/>
        <v>0</v>
      </c>
      <c r="O7503">
        <f t="shared" si="1524"/>
        <v>1</v>
      </c>
      <c r="P7503" s="63">
        <f t="shared" si="1525"/>
        <v>0</v>
      </c>
    </row>
    <row r="7504" spans="1:18" x14ac:dyDescent="0.3">
      <c r="A7504">
        <f t="shared" si="1526"/>
        <v>2019</v>
      </c>
      <c r="B7504">
        <f t="shared" si="1527"/>
        <v>7</v>
      </c>
      <c r="C7504">
        <f t="shared" si="1528"/>
        <v>10</v>
      </c>
      <c r="D7504">
        <f t="shared" si="1529"/>
        <v>3</v>
      </c>
      <c r="E7504" t="str">
        <f t="shared" si="1530"/>
        <v>ON</v>
      </c>
      <c r="F7504" s="13">
        <f t="shared" si="1519"/>
        <v>43656</v>
      </c>
      <c r="G7504" s="14" t="str">
        <f t="shared" si="1531"/>
        <v>Avg of 4 NM Projects</v>
      </c>
      <c r="H7504" s="15">
        <f t="shared" si="1520"/>
        <v>13</v>
      </c>
      <c r="I7504" s="93">
        <v>132.99</v>
      </c>
      <c r="J7504">
        <f t="shared" si="1521"/>
        <v>0.74713483146067416</v>
      </c>
      <c r="K7504" s="4">
        <v>38.630000000000003</v>
      </c>
      <c r="L7504" s="4">
        <v>36.32</v>
      </c>
      <c r="M7504" s="16">
        <f t="shared" si="1522"/>
        <v>4.8301968000000004</v>
      </c>
      <c r="N7504">
        <f t="shared" si="1523"/>
        <v>0</v>
      </c>
      <c r="O7504">
        <f t="shared" si="1524"/>
        <v>1</v>
      </c>
      <c r="P7504" s="63">
        <f t="shared" si="1525"/>
        <v>0</v>
      </c>
    </row>
    <row r="7505" spans="1:18" x14ac:dyDescent="0.3">
      <c r="A7505">
        <f t="shared" si="1526"/>
        <v>2019</v>
      </c>
      <c r="B7505">
        <f t="shared" si="1527"/>
        <v>7</v>
      </c>
      <c r="C7505">
        <f t="shared" si="1528"/>
        <v>10</v>
      </c>
      <c r="D7505">
        <f t="shared" si="1529"/>
        <v>3</v>
      </c>
      <c r="E7505" t="str">
        <f t="shared" si="1530"/>
        <v>ON</v>
      </c>
      <c r="F7505" s="13">
        <f t="shared" si="1519"/>
        <v>43656</v>
      </c>
      <c r="G7505" s="14" t="str">
        <f t="shared" si="1531"/>
        <v>Avg of 4 NM Projects</v>
      </c>
      <c r="H7505" s="15">
        <f t="shared" si="1520"/>
        <v>14</v>
      </c>
      <c r="I7505" s="93">
        <v>123.00999999999999</v>
      </c>
      <c r="J7505">
        <f t="shared" si="1521"/>
        <v>0.69106741573033703</v>
      </c>
      <c r="K7505" s="4">
        <v>41.28</v>
      </c>
      <c r="L7505" s="4">
        <v>35.909999999999997</v>
      </c>
      <c r="M7505" s="16">
        <f t="shared" si="1522"/>
        <v>4.4172890999999987</v>
      </c>
      <c r="N7505">
        <f t="shared" si="1523"/>
        <v>0</v>
      </c>
      <c r="O7505">
        <f t="shared" si="1524"/>
        <v>1</v>
      </c>
      <c r="P7505" s="63">
        <f t="shared" si="1525"/>
        <v>0</v>
      </c>
    </row>
    <row r="7506" spans="1:18" x14ac:dyDescent="0.3">
      <c r="A7506">
        <f t="shared" si="1526"/>
        <v>2019</v>
      </c>
      <c r="B7506">
        <f t="shared" si="1527"/>
        <v>7</v>
      </c>
      <c r="C7506">
        <f t="shared" si="1528"/>
        <v>10</v>
      </c>
      <c r="D7506">
        <f t="shared" si="1529"/>
        <v>3</v>
      </c>
      <c r="E7506" t="str">
        <f t="shared" si="1530"/>
        <v>ON</v>
      </c>
      <c r="F7506" s="13">
        <f t="shared" si="1519"/>
        <v>43656</v>
      </c>
      <c r="G7506" s="14" t="str">
        <f t="shared" si="1531"/>
        <v>Avg of 4 NM Projects</v>
      </c>
      <c r="H7506" s="15">
        <f t="shared" si="1520"/>
        <v>15</v>
      </c>
      <c r="I7506" s="93">
        <v>98.945000000000007</v>
      </c>
      <c r="J7506">
        <f t="shared" si="1521"/>
        <v>0.55587078651685395</v>
      </c>
      <c r="K7506" s="4">
        <v>42.94</v>
      </c>
      <c r="L7506" s="4">
        <v>37.4</v>
      </c>
      <c r="M7506" s="16">
        <f t="shared" si="1522"/>
        <v>3.7005430000000001</v>
      </c>
      <c r="N7506">
        <f t="shared" si="1523"/>
        <v>0</v>
      </c>
      <c r="O7506">
        <f t="shared" si="1524"/>
        <v>1</v>
      </c>
      <c r="P7506" s="63">
        <f t="shared" si="1525"/>
        <v>0</v>
      </c>
    </row>
    <row r="7507" spans="1:18" x14ac:dyDescent="0.3">
      <c r="A7507">
        <f t="shared" si="1526"/>
        <v>2019</v>
      </c>
      <c r="B7507">
        <f t="shared" si="1527"/>
        <v>7</v>
      </c>
      <c r="C7507">
        <f t="shared" si="1528"/>
        <v>10</v>
      </c>
      <c r="D7507">
        <f t="shared" si="1529"/>
        <v>3</v>
      </c>
      <c r="E7507" t="str">
        <f t="shared" si="1530"/>
        <v>ON</v>
      </c>
      <c r="F7507" s="13">
        <f t="shared" si="1519"/>
        <v>43656</v>
      </c>
      <c r="G7507" s="14" t="str">
        <f t="shared" si="1531"/>
        <v>Avg of 4 NM Projects</v>
      </c>
      <c r="H7507" s="15">
        <f t="shared" si="1520"/>
        <v>16</v>
      </c>
      <c r="I7507" s="93">
        <v>66.045000000000002</v>
      </c>
      <c r="J7507">
        <f t="shared" si="1521"/>
        <v>0.37103932584269667</v>
      </c>
      <c r="K7507" s="4">
        <v>48.5</v>
      </c>
      <c r="L7507" s="4">
        <v>38.61</v>
      </c>
      <c r="M7507" s="16">
        <f t="shared" si="1522"/>
        <v>2.5499974499999998</v>
      </c>
      <c r="N7507">
        <f t="shared" si="1523"/>
        <v>0</v>
      </c>
      <c r="O7507">
        <f t="shared" si="1524"/>
        <v>0</v>
      </c>
      <c r="P7507" s="63">
        <f t="shared" si="1525"/>
        <v>0</v>
      </c>
    </row>
    <row r="7508" spans="1:18" x14ac:dyDescent="0.3">
      <c r="A7508">
        <f t="shared" si="1526"/>
        <v>2019</v>
      </c>
      <c r="B7508">
        <f t="shared" si="1527"/>
        <v>7</v>
      </c>
      <c r="C7508">
        <f t="shared" si="1528"/>
        <v>10</v>
      </c>
      <c r="D7508">
        <f t="shared" si="1529"/>
        <v>3</v>
      </c>
      <c r="E7508" t="str">
        <f t="shared" si="1530"/>
        <v>ON</v>
      </c>
      <c r="F7508" s="13">
        <f t="shared" si="1519"/>
        <v>43656</v>
      </c>
      <c r="G7508" s="14" t="str">
        <f t="shared" si="1531"/>
        <v>Avg of 4 NM Projects</v>
      </c>
      <c r="H7508" s="15">
        <f t="shared" si="1520"/>
        <v>17</v>
      </c>
      <c r="I7508" s="93">
        <v>66.819999999999993</v>
      </c>
      <c r="J7508">
        <f t="shared" si="1521"/>
        <v>0.37539325842696625</v>
      </c>
      <c r="K7508" s="4">
        <v>47.86</v>
      </c>
      <c r="L7508" s="4">
        <v>43.92</v>
      </c>
      <c r="M7508" s="16">
        <f t="shared" si="1522"/>
        <v>2.9347344</v>
      </c>
      <c r="N7508">
        <f t="shared" si="1523"/>
        <v>0</v>
      </c>
      <c r="O7508">
        <f t="shared" si="1524"/>
        <v>0</v>
      </c>
      <c r="P7508" s="63">
        <f t="shared" si="1525"/>
        <v>0</v>
      </c>
    </row>
    <row r="7509" spans="1:18" x14ac:dyDescent="0.3">
      <c r="A7509">
        <f t="shared" si="1526"/>
        <v>2019</v>
      </c>
      <c r="B7509">
        <f t="shared" si="1527"/>
        <v>7</v>
      </c>
      <c r="C7509">
        <f t="shared" si="1528"/>
        <v>10</v>
      </c>
      <c r="D7509">
        <f t="shared" si="1529"/>
        <v>3</v>
      </c>
      <c r="E7509" t="str">
        <f t="shared" si="1530"/>
        <v>ON</v>
      </c>
      <c r="F7509" s="13">
        <f t="shared" si="1519"/>
        <v>43656</v>
      </c>
      <c r="G7509" s="14" t="str">
        <f t="shared" si="1531"/>
        <v>Avg of 4 NM Projects</v>
      </c>
      <c r="H7509" s="15">
        <f t="shared" si="1520"/>
        <v>18</v>
      </c>
      <c r="I7509" s="93">
        <v>51.075000000000003</v>
      </c>
      <c r="J7509">
        <f t="shared" si="1521"/>
        <v>0.28693820224719102</v>
      </c>
      <c r="K7509" s="4">
        <v>50</v>
      </c>
      <c r="L7509" s="4">
        <v>46.91</v>
      </c>
      <c r="M7509" s="16">
        <f t="shared" si="1522"/>
        <v>2.3959282499999999</v>
      </c>
      <c r="N7509">
        <f t="shared" si="1523"/>
        <v>0</v>
      </c>
      <c r="O7509">
        <f t="shared" si="1524"/>
        <v>0</v>
      </c>
      <c r="P7509" s="63">
        <f t="shared" si="1525"/>
        <v>0</v>
      </c>
    </row>
    <row r="7510" spans="1:18" x14ac:dyDescent="0.3">
      <c r="A7510">
        <f t="shared" si="1526"/>
        <v>2019</v>
      </c>
      <c r="B7510">
        <f t="shared" si="1527"/>
        <v>7</v>
      </c>
      <c r="C7510">
        <f t="shared" si="1528"/>
        <v>10</v>
      </c>
      <c r="D7510">
        <f t="shared" si="1529"/>
        <v>3</v>
      </c>
      <c r="E7510" t="str">
        <f t="shared" si="1530"/>
        <v>ON</v>
      </c>
      <c r="F7510" s="13">
        <f t="shared" si="1519"/>
        <v>43656</v>
      </c>
      <c r="G7510" s="14" t="str">
        <f t="shared" si="1531"/>
        <v>Avg of 4 NM Projects</v>
      </c>
      <c r="H7510" s="15">
        <f t="shared" si="1520"/>
        <v>19</v>
      </c>
      <c r="I7510" s="93">
        <v>31.360000000000003</v>
      </c>
      <c r="J7510">
        <f t="shared" si="1521"/>
        <v>0.1761797752808989</v>
      </c>
      <c r="K7510" s="4">
        <v>44.02</v>
      </c>
      <c r="L7510" s="4">
        <v>47.03</v>
      </c>
      <c r="M7510" s="16">
        <f t="shared" si="1522"/>
        <v>1.4748608000000001</v>
      </c>
      <c r="N7510">
        <f t="shared" si="1523"/>
        <v>0</v>
      </c>
      <c r="O7510">
        <f t="shared" si="1524"/>
        <v>0</v>
      </c>
      <c r="P7510" s="63">
        <f t="shared" si="1525"/>
        <v>0</v>
      </c>
    </row>
    <row r="7511" spans="1:18" x14ac:dyDescent="0.3">
      <c r="A7511">
        <f t="shared" si="1526"/>
        <v>2019</v>
      </c>
      <c r="B7511">
        <f t="shared" si="1527"/>
        <v>7</v>
      </c>
      <c r="C7511">
        <f t="shared" si="1528"/>
        <v>10</v>
      </c>
      <c r="D7511">
        <f t="shared" si="1529"/>
        <v>3</v>
      </c>
      <c r="E7511" t="str">
        <f t="shared" si="1530"/>
        <v>ON</v>
      </c>
      <c r="F7511" s="13">
        <f t="shared" si="1519"/>
        <v>43656</v>
      </c>
      <c r="G7511" s="14" t="str">
        <f t="shared" si="1531"/>
        <v>Avg of 4 NM Projects</v>
      </c>
      <c r="H7511" s="15">
        <f t="shared" si="1520"/>
        <v>20</v>
      </c>
      <c r="I7511" s="93">
        <v>9.2199999999999989</v>
      </c>
      <c r="J7511">
        <f t="shared" si="1521"/>
        <v>5.179775280898876E-2</v>
      </c>
      <c r="K7511" s="4">
        <v>42.97</v>
      </c>
      <c r="L7511" s="4">
        <v>41.08</v>
      </c>
      <c r="M7511" s="16">
        <f t="shared" si="1522"/>
        <v>0.37875759999999992</v>
      </c>
      <c r="N7511">
        <f t="shared" si="1523"/>
        <v>0</v>
      </c>
      <c r="O7511">
        <f t="shared" si="1524"/>
        <v>0</v>
      </c>
      <c r="P7511" s="63">
        <f t="shared" si="1525"/>
        <v>0</v>
      </c>
    </row>
    <row r="7512" spans="1:18" x14ac:dyDescent="0.3">
      <c r="A7512">
        <f t="shared" si="1526"/>
        <v>2019</v>
      </c>
      <c r="B7512">
        <f t="shared" si="1527"/>
        <v>7</v>
      </c>
      <c r="C7512">
        <f t="shared" si="1528"/>
        <v>10</v>
      </c>
      <c r="D7512">
        <f t="shared" si="1529"/>
        <v>3</v>
      </c>
      <c r="E7512" t="str">
        <f t="shared" si="1530"/>
        <v>ON</v>
      </c>
      <c r="F7512" s="13">
        <f t="shared" si="1519"/>
        <v>43656</v>
      </c>
      <c r="G7512" s="14" t="str">
        <f t="shared" si="1531"/>
        <v>Avg of 4 NM Projects</v>
      </c>
      <c r="H7512" s="15">
        <f t="shared" si="1520"/>
        <v>21</v>
      </c>
      <c r="I7512" s="93">
        <v>0.52</v>
      </c>
      <c r="J7512">
        <f t="shared" si="1521"/>
        <v>2.9213483146067415E-3</v>
      </c>
      <c r="K7512" s="4">
        <v>39.5</v>
      </c>
      <c r="L7512" s="4">
        <v>42.45</v>
      </c>
      <c r="M7512" s="16">
        <f t="shared" si="1522"/>
        <v>2.2074000000000003E-2</v>
      </c>
      <c r="N7512">
        <f t="shared" si="1523"/>
        <v>0</v>
      </c>
      <c r="O7512">
        <f t="shared" si="1524"/>
        <v>0</v>
      </c>
      <c r="P7512" s="63">
        <f t="shared" si="1525"/>
        <v>0</v>
      </c>
    </row>
    <row r="7513" spans="1:18" x14ac:dyDescent="0.3">
      <c r="A7513">
        <f t="shared" si="1526"/>
        <v>2019</v>
      </c>
      <c r="B7513">
        <f t="shared" si="1527"/>
        <v>7</v>
      </c>
      <c r="C7513">
        <f t="shared" si="1528"/>
        <v>10</v>
      </c>
      <c r="D7513">
        <f t="shared" si="1529"/>
        <v>3</v>
      </c>
      <c r="E7513" t="str">
        <f t="shared" si="1530"/>
        <v>ON</v>
      </c>
      <c r="F7513" s="13">
        <f t="shared" si="1519"/>
        <v>43656</v>
      </c>
      <c r="G7513" s="14" t="str">
        <f t="shared" si="1531"/>
        <v>Avg of 4 NM Projects</v>
      </c>
      <c r="H7513" s="15">
        <f t="shared" si="1520"/>
        <v>22</v>
      </c>
      <c r="I7513" s="93">
        <v>0</v>
      </c>
      <c r="J7513">
        <f t="shared" si="1521"/>
        <v>0</v>
      </c>
      <c r="K7513" s="4">
        <v>35.450000000000003</v>
      </c>
      <c r="L7513" s="4">
        <v>44.25</v>
      </c>
      <c r="M7513" s="16">
        <f t="shared" si="1522"/>
        <v>0</v>
      </c>
      <c r="N7513">
        <f t="shared" si="1523"/>
        <v>1</v>
      </c>
      <c r="O7513">
        <f t="shared" si="1524"/>
        <v>0</v>
      </c>
      <c r="P7513" s="63">
        <f t="shared" si="1525"/>
        <v>0</v>
      </c>
    </row>
    <row r="7514" spans="1:18" x14ac:dyDescent="0.3">
      <c r="A7514">
        <f t="shared" si="1526"/>
        <v>2019</v>
      </c>
      <c r="B7514">
        <f t="shared" si="1527"/>
        <v>7</v>
      </c>
      <c r="C7514">
        <f t="shared" si="1528"/>
        <v>10</v>
      </c>
      <c r="D7514">
        <f t="shared" si="1529"/>
        <v>3</v>
      </c>
      <c r="E7514" t="str">
        <f t="shared" si="1530"/>
        <v>ON</v>
      </c>
      <c r="F7514" s="13">
        <f t="shared" si="1519"/>
        <v>43656</v>
      </c>
      <c r="G7514" s="14" t="str">
        <f t="shared" si="1531"/>
        <v>Avg of 4 NM Projects</v>
      </c>
      <c r="H7514" s="15">
        <f t="shared" si="1520"/>
        <v>23</v>
      </c>
      <c r="I7514" s="93">
        <v>-0.13</v>
      </c>
      <c r="J7514">
        <f t="shared" si="1521"/>
        <v>-7.3033707865168538E-4</v>
      </c>
      <c r="K7514" s="4">
        <v>30.72</v>
      </c>
      <c r="L7514" s="4">
        <v>39.68</v>
      </c>
      <c r="M7514" s="16">
        <f t="shared" si="1522"/>
        <v>-5.1584000000000005E-3</v>
      </c>
      <c r="N7514">
        <f t="shared" si="1523"/>
        <v>0</v>
      </c>
      <c r="O7514">
        <f t="shared" si="1524"/>
        <v>0</v>
      </c>
      <c r="P7514" s="63">
        <f t="shared" si="1525"/>
        <v>0</v>
      </c>
    </row>
    <row r="7515" spans="1:18" x14ac:dyDescent="0.3">
      <c r="A7515">
        <f t="shared" si="1526"/>
        <v>2019</v>
      </c>
      <c r="B7515">
        <f t="shared" si="1527"/>
        <v>7</v>
      </c>
      <c r="C7515">
        <f t="shared" si="1528"/>
        <v>10</v>
      </c>
      <c r="D7515">
        <f t="shared" si="1529"/>
        <v>3</v>
      </c>
      <c r="E7515" t="str">
        <f t="shared" si="1530"/>
        <v>OFF</v>
      </c>
      <c r="F7515" s="13">
        <f t="shared" si="1519"/>
        <v>43656</v>
      </c>
      <c r="G7515" s="14" t="str">
        <f t="shared" si="1531"/>
        <v>Avg of 4 NM Projects</v>
      </c>
      <c r="H7515" s="15">
        <f t="shared" si="1520"/>
        <v>24</v>
      </c>
      <c r="I7515" s="93">
        <v>0</v>
      </c>
      <c r="J7515">
        <f t="shared" si="1521"/>
        <v>0</v>
      </c>
      <c r="K7515" s="4">
        <v>28.49</v>
      </c>
      <c r="L7515" s="4">
        <v>50.2</v>
      </c>
      <c r="M7515" s="16">
        <f t="shared" si="1522"/>
        <v>0</v>
      </c>
      <c r="N7515">
        <f t="shared" si="1523"/>
        <v>1</v>
      </c>
      <c r="O7515">
        <f t="shared" si="1524"/>
        <v>0</v>
      </c>
      <c r="P7515" s="63">
        <f t="shared" si="1525"/>
        <v>0</v>
      </c>
    </row>
    <row r="7516" spans="1:18" x14ac:dyDescent="0.3">
      <c r="A7516">
        <f t="shared" si="1526"/>
        <v>2019</v>
      </c>
      <c r="B7516">
        <f t="shared" si="1527"/>
        <v>7</v>
      </c>
      <c r="C7516">
        <f t="shared" si="1528"/>
        <v>11</v>
      </c>
      <c r="D7516">
        <f t="shared" si="1529"/>
        <v>4</v>
      </c>
      <c r="E7516" t="str">
        <f t="shared" si="1530"/>
        <v>OFF</v>
      </c>
      <c r="F7516" s="13">
        <f t="shared" si="1519"/>
        <v>43657</v>
      </c>
      <c r="G7516" s="14" t="str">
        <f t="shared" si="1531"/>
        <v>Avg of 4 NM Projects</v>
      </c>
      <c r="H7516" s="15">
        <f t="shared" si="1520"/>
        <v>1</v>
      </c>
      <c r="I7516" s="93">
        <v>0</v>
      </c>
      <c r="J7516">
        <f t="shared" si="1521"/>
        <v>0</v>
      </c>
      <c r="K7516" s="4">
        <v>26.94</v>
      </c>
      <c r="L7516" s="4">
        <v>28.88</v>
      </c>
      <c r="M7516" s="16">
        <f t="shared" si="1522"/>
        <v>0</v>
      </c>
      <c r="N7516">
        <f t="shared" si="1523"/>
        <v>1</v>
      </c>
      <c r="O7516">
        <f t="shared" si="1524"/>
        <v>0</v>
      </c>
      <c r="P7516" s="63">
        <f t="shared" si="1525"/>
        <v>0</v>
      </c>
      <c r="Q7516" s="34"/>
      <c r="R7516" s="34"/>
    </row>
    <row r="7517" spans="1:18" x14ac:dyDescent="0.3">
      <c r="A7517">
        <f t="shared" si="1526"/>
        <v>2019</v>
      </c>
      <c r="B7517">
        <f t="shared" si="1527"/>
        <v>7</v>
      </c>
      <c r="C7517">
        <f t="shared" si="1528"/>
        <v>11</v>
      </c>
      <c r="D7517">
        <f t="shared" si="1529"/>
        <v>4</v>
      </c>
      <c r="E7517" t="str">
        <f t="shared" si="1530"/>
        <v>OFF</v>
      </c>
      <c r="F7517" s="13">
        <f t="shared" ref="F7517:F7580" si="1532">+F7493+1</f>
        <v>43657</v>
      </c>
      <c r="G7517" s="14" t="str">
        <f t="shared" si="1531"/>
        <v>Avg of 4 NM Projects</v>
      </c>
      <c r="H7517" s="15">
        <f t="shared" ref="H7517:H7580" si="1533">H7493</f>
        <v>2</v>
      </c>
      <c r="I7517" s="93">
        <v>0</v>
      </c>
      <c r="J7517">
        <f t="shared" si="1521"/>
        <v>0</v>
      </c>
      <c r="K7517" s="4">
        <v>24.13</v>
      </c>
      <c r="L7517" s="4">
        <v>21.7</v>
      </c>
      <c r="M7517" s="16">
        <f t="shared" si="1522"/>
        <v>0</v>
      </c>
      <c r="N7517">
        <f t="shared" si="1523"/>
        <v>1</v>
      </c>
      <c r="O7517">
        <f t="shared" si="1524"/>
        <v>0</v>
      </c>
      <c r="P7517" s="63">
        <f t="shared" si="1525"/>
        <v>0</v>
      </c>
    </row>
    <row r="7518" spans="1:18" x14ac:dyDescent="0.3">
      <c r="A7518">
        <f t="shared" si="1526"/>
        <v>2019</v>
      </c>
      <c r="B7518">
        <f t="shared" si="1527"/>
        <v>7</v>
      </c>
      <c r="C7518">
        <f t="shared" si="1528"/>
        <v>11</v>
      </c>
      <c r="D7518">
        <f t="shared" si="1529"/>
        <v>4</v>
      </c>
      <c r="E7518" t="str">
        <f t="shared" si="1530"/>
        <v>OFF</v>
      </c>
      <c r="F7518" s="13">
        <f t="shared" si="1532"/>
        <v>43657</v>
      </c>
      <c r="G7518" s="14" t="str">
        <f t="shared" si="1531"/>
        <v>Avg of 4 NM Projects</v>
      </c>
      <c r="H7518" s="15">
        <f t="shared" si="1533"/>
        <v>3</v>
      </c>
      <c r="I7518" s="93">
        <v>0</v>
      </c>
      <c r="J7518">
        <f t="shared" si="1521"/>
        <v>0</v>
      </c>
      <c r="K7518" s="4">
        <v>24.05</v>
      </c>
      <c r="L7518" s="4">
        <v>30.43</v>
      </c>
      <c r="M7518" s="16">
        <f t="shared" si="1522"/>
        <v>0</v>
      </c>
      <c r="N7518">
        <f t="shared" si="1523"/>
        <v>1</v>
      </c>
      <c r="O7518">
        <f t="shared" si="1524"/>
        <v>0</v>
      </c>
      <c r="P7518" s="63">
        <f t="shared" si="1525"/>
        <v>0</v>
      </c>
    </row>
    <row r="7519" spans="1:18" x14ac:dyDescent="0.3">
      <c r="A7519">
        <f t="shared" si="1526"/>
        <v>2019</v>
      </c>
      <c r="B7519">
        <f t="shared" si="1527"/>
        <v>7</v>
      </c>
      <c r="C7519">
        <f t="shared" si="1528"/>
        <v>11</v>
      </c>
      <c r="D7519">
        <f t="shared" si="1529"/>
        <v>4</v>
      </c>
      <c r="E7519" t="str">
        <f t="shared" si="1530"/>
        <v>OFF</v>
      </c>
      <c r="F7519" s="13">
        <f t="shared" si="1532"/>
        <v>43657</v>
      </c>
      <c r="G7519" s="14" t="str">
        <f t="shared" si="1531"/>
        <v>Avg of 4 NM Projects</v>
      </c>
      <c r="H7519" s="15">
        <f t="shared" si="1533"/>
        <v>4</v>
      </c>
      <c r="I7519" s="93">
        <v>-0.26</v>
      </c>
      <c r="J7519">
        <f t="shared" si="1521"/>
        <v>-1.4606741573033708E-3</v>
      </c>
      <c r="K7519" s="4">
        <v>23.97</v>
      </c>
      <c r="L7519" s="4">
        <v>29.46</v>
      </c>
      <c r="M7519" s="16">
        <f t="shared" si="1522"/>
        <v>-7.6595999999999999E-3</v>
      </c>
      <c r="N7519">
        <f t="shared" si="1523"/>
        <v>0</v>
      </c>
      <c r="O7519">
        <f t="shared" si="1524"/>
        <v>0</v>
      </c>
      <c r="P7519" s="63">
        <f t="shared" si="1525"/>
        <v>0</v>
      </c>
    </row>
    <row r="7520" spans="1:18" x14ac:dyDescent="0.3">
      <c r="A7520">
        <f t="shared" si="1526"/>
        <v>2019</v>
      </c>
      <c r="B7520">
        <f t="shared" si="1527"/>
        <v>7</v>
      </c>
      <c r="C7520">
        <f t="shared" si="1528"/>
        <v>11</v>
      </c>
      <c r="D7520">
        <f t="shared" si="1529"/>
        <v>4</v>
      </c>
      <c r="E7520" t="str">
        <f t="shared" si="1530"/>
        <v>OFF</v>
      </c>
      <c r="F7520" s="13">
        <f t="shared" si="1532"/>
        <v>43657</v>
      </c>
      <c r="G7520" s="14" t="str">
        <f t="shared" si="1531"/>
        <v>Avg of 4 NM Projects</v>
      </c>
      <c r="H7520" s="15">
        <f t="shared" si="1533"/>
        <v>5</v>
      </c>
      <c r="I7520" s="93">
        <v>-0.26</v>
      </c>
      <c r="J7520">
        <f t="shared" si="1521"/>
        <v>-1.4606741573033708E-3</v>
      </c>
      <c r="K7520" s="4">
        <v>22.8</v>
      </c>
      <c r="L7520" s="4">
        <v>29.5</v>
      </c>
      <c r="M7520" s="16">
        <f t="shared" si="1522"/>
        <v>-7.6699999999999997E-3</v>
      </c>
      <c r="N7520">
        <f t="shared" si="1523"/>
        <v>0</v>
      </c>
      <c r="O7520">
        <f t="shared" si="1524"/>
        <v>0</v>
      </c>
      <c r="P7520" s="63">
        <f t="shared" si="1525"/>
        <v>0</v>
      </c>
    </row>
    <row r="7521" spans="1:16" x14ac:dyDescent="0.3">
      <c r="A7521">
        <f t="shared" si="1526"/>
        <v>2019</v>
      </c>
      <c r="B7521">
        <f t="shared" si="1527"/>
        <v>7</v>
      </c>
      <c r="C7521">
        <f t="shared" si="1528"/>
        <v>11</v>
      </c>
      <c r="D7521">
        <f t="shared" si="1529"/>
        <v>4</v>
      </c>
      <c r="E7521" t="str">
        <f t="shared" si="1530"/>
        <v>OFF</v>
      </c>
      <c r="F7521" s="13">
        <f t="shared" si="1532"/>
        <v>43657</v>
      </c>
      <c r="G7521" s="14" t="str">
        <f t="shared" si="1531"/>
        <v>Avg of 4 NM Projects</v>
      </c>
      <c r="H7521" s="15">
        <f t="shared" si="1533"/>
        <v>6</v>
      </c>
      <c r="I7521" s="93">
        <v>0.52</v>
      </c>
      <c r="J7521">
        <f t="shared" si="1521"/>
        <v>2.9213483146067415E-3</v>
      </c>
      <c r="K7521" s="4">
        <v>23.4</v>
      </c>
      <c r="L7521" s="4">
        <v>30.52</v>
      </c>
      <c r="M7521" s="16">
        <f t="shared" si="1522"/>
        <v>1.58704E-2</v>
      </c>
      <c r="N7521">
        <f t="shared" si="1523"/>
        <v>0</v>
      </c>
      <c r="O7521">
        <f t="shared" si="1524"/>
        <v>0</v>
      </c>
      <c r="P7521" s="63">
        <f t="shared" si="1525"/>
        <v>0</v>
      </c>
    </row>
    <row r="7522" spans="1:16" x14ac:dyDescent="0.3">
      <c r="A7522">
        <f t="shared" si="1526"/>
        <v>2019</v>
      </c>
      <c r="B7522">
        <f t="shared" si="1527"/>
        <v>7</v>
      </c>
      <c r="C7522">
        <f t="shared" si="1528"/>
        <v>11</v>
      </c>
      <c r="D7522">
        <f t="shared" si="1529"/>
        <v>4</v>
      </c>
      <c r="E7522" t="str">
        <f t="shared" si="1530"/>
        <v>OFF</v>
      </c>
      <c r="F7522" s="13">
        <f t="shared" si="1532"/>
        <v>43657</v>
      </c>
      <c r="G7522" s="14" t="str">
        <f t="shared" si="1531"/>
        <v>Avg of 4 NM Projects</v>
      </c>
      <c r="H7522" s="15">
        <f t="shared" si="1533"/>
        <v>7</v>
      </c>
      <c r="I7522" s="93">
        <v>12.670000000000002</v>
      </c>
      <c r="J7522">
        <f t="shared" si="1521"/>
        <v>7.1179775280898888E-2</v>
      </c>
      <c r="K7522" s="4">
        <v>27.77</v>
      </c>
      <c r="L7522" s="4">
        <v>34.35</v>
      </c>
      <c r="M7522" s="16">
        <f t="shared" si="1522"/>
        <v>0.43521450000000012</v>
      </c>
      <c r="N7522">
        <f t="shared" si="1523"/>
        <v>0</v>
      </c>
      <c r="O7522">
        <f t="shared" si="1524"/>
        <v>0</v>
      </c>
      <c r="P7522" s="63">
        <f t="shared" si="1525"/>
        <v>0</v>
      </c>
    </row>
    <row r="7523" spans="1:16" x14ac:dyDescent="0.3">
      <c r="A7523">
        <f t="shared" si="1526"/>
        <v>2019</v>
      </c>
      <c r="B7523">
        <f t="shared" si="1527"/>
        <v>7</v>
      </c>
      <c r="C7523">
        <f t="shared" si="1528"/>
        <v>11</v>
      </c>
      <c r="D7523">
        <f t="shared" si="1529"/>
        <v>4</v>
      </c>
      <c r="E7523" t="str">
        <f t="shared" si="1530"/>
        <v>ON</v>
      </c>
      <c r="F7523" s="13">
        <f t="shared" si="1532"/>
        <v>43657</v>
      </c>
      <c r="G7523" s="14" t="str">
        <f t="shared" si="1531"/>
        <v>Avg of 4 NM Projects</v>
      </c>
      <c r="H7523" s="15">
        <f t="shared" si="1533"/>
        <v>8</v>
      </c>
      <c r="I7523" s="93">
        <v>51.965000000000003</v>
      </c>
      <c r="J7523">
        <f t="shared" si="1521"/>
        <v>0.29193820224719103</v>
      </c>
      <c r="K7523" s="4">
        <v>31.92</v>
      </c>
      <c r="L7523" s="4">
        <v>21.1</v>
      </c>
      <c r="M7523" s="16">
        <f t="shared" si="1522"/>
        <v>1.0964615000000002</v>
      </c>
      <c r="N7523">
        <f t="shared" si="1523"/>
        <v>0</v>
      </c>
      <c r="O7523">
        <f t="shared" si="1524"/>
        <v>0</v>
      </c>
      <c r="P7523" s="63">
        <f t="shared" si="1525"/>
        <v>0</v>
      </c>
    </row>
    <row r="7524" spans="1:16" x14ac:dyDescent="0.3">
      <c r="A7524">
        <f t="shared" si="1526"/>
        <v>2019</v>
      </c>
      <c r="B7524">
        <f t="shared" si="1527"/>
        <v>7</v>
      </c>
      <c r="C7524">
        <f t="shared" si="1528"/>
        <v>11</v>
      </c>
      <c r="D7524">
        <f t="shared" si="1529"/>
        <v>4</v>
      </c>
      <c r="E7524" t="str">
        <f t="shared" si="1530"/>
        <v>ON</v>
      </c>
      <c r="F7524" s="13">
        <f t="shared" si="1532"/>
        <v>43657</v>
      </c>
      <c r="G7524" s="14" t="str">
        <f t="shared" si="1531"/>
        <v>Avg of 4 NM Projects</v>
      </c>
      <c r="H7524" s="15">
        <f t="shared" si="1533"/>
        <v>9</v>
      </c>
      <c r="I7524" s="93">
        <v>81.284999999999997</v>
      </c>
      <c r="J7524">
        <f t="shared" si="1521"/>
        <v>0.45665730337078647</v>
      </c>
      <c r="K7524" s="4">
        <v>30.45</v>
      </c>
      <c r="L7524" s="4">
        <v>26.9</v>
      </c>
      <c r="M7524" s="16">
        <f t="shared" si="1522"/>
        <v>2.1865665000000001</v>
      </c>
      <c r="N7524">
        <f t="shared" si="1523"/>
        <v>0</v>
      </c>
      <c r="O7524">
        <f t="shared" si="1524"/>
        <v>0</v>
      </c>
      <c r="P7524" s="63">
        <f t="shared" si="1525"/>
        <v>0</v>
      </c>
    </row>
    <row r="7525" spans="1:16" x14ac:dyDescent="0.3">
      <c r="A7525">
        <f t="shared" si="1526"/>
        <v>2019</v>
      </c>
      <c r="B7525">
        <f t="shared" si="1527"/>
        <v>7</v>
      </c>
      <c r="C7525">
        <f t="shared" si="1528"/>
        <v>11</v>
      </c>
      <c r="D7525">
        <f t="shared" si="1529"/>
        <v>4</v>
      </c>
      <c r="E7525" t="str">
        <f t="shared" si="1530"/>
        <v>ON</v>
      </c>
      <c r="F7525" s="13">
        <f t="shared" si="1532"/>
        <v>43657</v>
      </c>
      <c r="G7525" s="14" t="str">
        <f t="shared" si="1531"/>
        <v>Avg of 4 NM Projects</v>
      </c>
      <c r="H7525" s="15">
        <f t="shared" si="1533"/>
        <v>10</v>
      </c>
      <c r="I7525" s="93">
        <v>95.35499999999999</v>
      </c>
      <c r="J7525">
        <f t="shared" si="1521"/>
        <v>0.53570224719101123</v>
      </c>
      <c r="K7525" s="4">
        <v>33.6</v>
      </c>
      <c r="L7525" s="4">
        <v>28.96</v>
      </c>
      <c r="M7525" s="16">
        <f t="shared" si="1522"/>
        <v>2.7614807999999997</v>
      </c>
      <c r="N7525">
        <f t="shared" si="1523"/>
        <v>0</v>
      </c>
      <c r="O7525">
        <f t="shared" si="1524"/>
        <v>1</v>
      </c>
      <c r="P7525" s="63">
        <f t="shared" si="1525"/>
        <v>0</v>
      </c>
    </row>
    <row r="7526" spans="1:16" x14ac:dyDescent="0.3">
      <c r="A7526">
        <f t="shared" si="1526"/>
        <v>2019</v>
      </c>
      <c r="B7526">
        <f t="shared" si="1527"/>
        <v>7</v>
      </c>
      <c r="C7526">
        <f t="shared" si="1528"/>
        <v>11</v>
      </c>
      <c r="D7526">
        <f t="shared" si="1529"/>
        <v>4</v>
      </c>
      <c r="E7526" t="str">
        <f t="shared" si="1530"/>
        <v>ON</v>
      </c>
      <c r="F7526" s="13">
        <f t="shared" si="1532"/>
        <v>43657</v>
      </c>
      <c r="G7526" s="14" t="str">
        <f t="shared" si="1531"/>
        <v>Avg of 4 NM Projects</v>
      </c>
      <c r="H7526" s="15">
        <f t="shared" si="1533"/>
        <v>11</v>
      </c>
      <c r="I7526" s="93">
        <v>105.86</v>
      </c>
      <c r="J7526">
        <f t="shared" si="1521"/>
        <v>0.59471910112359549</v>
      </c>
      <c r="K7526" s="4">
        <v>37.06</v>
      </c>
      <c r="L7526" s="4">
        <v>27.9</v>
      </c>
      <c r="M7526" s="16">
        <f t="shared" si="1522"/>
        <v>2.9534939999999996</v>
      </c>
      <c r="N7526">
        <f t="shared" si="1523"/>
        <v>0</v>
      </c>
      <c r="O7526">
        <f t="shared" si="1524"/>
        <v>1</v>
      </c>
      <c r="P7526" s="63">
        <f t="shared" si="1525"/>
        <v>0</v>
      </c>
    </row>
    <row r="7527" spans="1:16" x14ac:dyDescent="0.3">
      <c r="A7527">
        <f t="shared" si="1526"/>
        <v>2019</v>
      </c>
      <c r="B7527">
        <f t="shared" si="1527"/>
        <v>7</v>
      </c>
      <c r="C7527">
        <f t="shared" si="1528"/>
        <v>11</v>
      </c>
      <c r="D7527">
        <f t="shared" si="1529"/>
        <v>4</v>
      </c>
      <c r="E7527" t="str">
        <f t="shared" si="1530"/>
        <v>ON</v>
      </c>
      <c r="F7527" s="13">
        <f t="shared" si="1532"/>
        <v>43657</v>
      </c>
      <c r="G7527" s="14" t="str">
        <f t="shared" si="1531"/>
        <v>Avg of 4 NM Projects</v>
      </c>
      <c r="H7527" s="15">
        <f t="shared" si="1533"/>
        <v>12</v>
      </c>
      <c r="I7527" s="93">
        <v>104.83499999999999</v>
      </c>
      <c r="J7527">
        <f t="shared" si="1521"/>
        <v>0.58896067415730335</v>
      </c>
      <c r="K7527" s="4">
        <v>37.53</v>
      </c>
      <c r="L7527" s="4">
        <v>31.71</v>
      </c>
      <c r="M7527" s="16">
        <f t="shared" si="1522"/>
        <v>3.3243178499999999</v>
      </c>
      <c r="N7527">
        <f t="shared" si="1523"/>
        <v>0</v>
      </c>
      <c r="O7527">
        <f t="shared" si="1524"/>
        <v>1</v>
      </c>
      <c r="P7527" s="63">
        <f t="shared" si="1525"/>
        <v>0</v>
      </c>
    </row>
    <row r="7528" spans="1:16" x14ac:dyDescent="0.3">
      <c r="A7528">
        <f t="shared" si="1526"/>
        <v>2019</v>
      </c>
      <c r="B7528">
        <f t="shared" si="1527"/>
        <v>7</v>
      </c>
      <c r="C7528">
        <f t="shared" si="1528"/>
        <v>11</v>
      </c>
      <c r="D7528">
        <f t="shared" si="1529"/>
        <v>4</v>
      </c>
      <c r="E7528" t="str">
        <f t="shared" si="1530"/>
        <v>ON</v>
      </c>
      <c r="F7528" s="13">
        <f t="shared" si="1532"/>
        <v>43657</v>
      </c>
      <c r="G7528" s="14" t="str">
        <f t="shared" si="1531"/>
        <v>Avg of 4 NM Projects</v>
      </c>
      <c r="H7528" s="15">
        <f t="shared" si="1533"/>
        <v>13</v>
      </c>
      <c r="I7528" s="93">
        <v>106.625</v>
      </c>
      <c r="J7528">
        <f t="shared" si="1521"/>
        <v>0.5990168539325843</v>
      </c>
      <c r="K7528" s="4">
        <v>40.78</v>
      </c>
      <c r="L7528" s="4">
        <v>36.97</v>
      </c>
      <c r="M7528" s="16">
        <f t="shared" si="1522"/>
        <v>3.9419262499999999</v>
      </c>
      <c r="N7528">
        <f t="shared" si="1523"/>
        <v>0</v>
      </c>
      <c r="O7528">
        <f t="shared" si="1524"/>
        <v>1</v>
      </c>
      <c r="P7528" s="63">
        <f t="shared" si="1525"/>
        <v>0</v>
      </c>
    </row>
    <row r="7529" spans="1:16" x14ac:dyDescent="0.3">
      <c r="A7529">
        <f t="shared" si="1526"/>
        <v>2019</v>
      </c>
      <c r="B7529">
        <f t="shared" si="1527"/>
        <v>7</v>
      </c>
      <c r="C7529">
        <f t="shared" si="1528"/>
        <v>11</v>
      </c>
      <c r="D7529">
        <f t="shared" si="1529"/>
        <v>4</v>
      </c>
      <c r="E7529" t="str">
        <f t="shared" si="1530"/>
        <v>ON</v>
      </c>
      <c r="F7529" s="13">
        <f t="shared" si="1532"/>
        <v>43657</v>
      </c>
      <c r="G7529" s="14" t="str">
        <f t="shared" si="1531"/>
        <v>Avg of 4 NM Projects</v>
      </c>
      <c r="H7529" s="15">
        <f t="shared" si="1533"/>
        <v>14</v>
      </c>
      <c r="I7529" s="93">
        <v>98.82</v>
      </c>
      <c r="J7529">
        <f t="shared" si="1521"/>
        <v>0.55516853932584265</v>
      </c>
      <c r="K7529" s="4">
        <v>41.32</v>
      </c>
      <c r="L7529" s="4">
        <v>37.83</v>
      </c>
      <c r="M7529" s="16">
        <f t="shared" si="1522"/>
        <v>3.7383605999999996</v>
      </c>
      <c r="N7529">
        <f t="shared" si="1523"/>
        <v>0</v>
      </c>
      <c r="O7529">
        <f t="shared" si="1524"/>
        <v>1</v>
      </c>
      <c r="P7529" s="63">
        <f t="shared" si="1525"/>
        <v>0</v>
      </c>
    </row>
    <row r="7530" spans="1:16" x14ac:dyDescent="0.3">
      <c r="A7530">
        <f t="shared" si="1526"/>
        <v>2019</v>
      </c>
      <c r="B7530">
        <f t="shared" si="1527"/>
        <v>7</v>
      </c>
      <c r="C7530">
        <f t="shared" si="1528"/>
        <v>11</v>
      </c>
      <c r="D7530">
        <f t="shared" si="1529"/>
        <v>4</v>
      </c>
      <c r="E7530" t="str">
        <f t="shared" si="1530"/>
        <v>ON</v>
      </c>
      <c r="F7530" s="13">
        <f t="shared" si="1532"/>
        <v>43657</v>
      </c>
      <c r="G7530" s="14" t="str">
        <f t="shared" si="1531"/>
        <v>Avg of 4 NM Projects</v>
      </c>
      <c r="H7530" s="15">
        <f t="shared" si="1533"/>
        <v>15</v>
      </c>
      <c r="I7530" s="93">
        <v>100.61</v>
      </c>
      <c r="J7530">
        <f t="shared" si="1521"/>
        <v>0.5652247191011236</v>
      </c>
      <c r="K7530" s="4">
        <v>46.38</v>
      </c>
      <c r="L7530" s="4">
        <v>40.19</v>
      </c>
      <c r="M7530" s="16">
        <f t="shared" si="1522"/>
        <v>4.0435159000000001</v>
      </c>
      <c r="N7530">
        <f t="shared" si="1523"/>
        <v>0</v>
      </c>
      <c r="O7530">
        <f t="shared" si="1524"/>
        <v>1</v>
      </c>
      <c r="P7530" s="63">
        <f t="shared" si="1525"/>
        <v>0</v>
      </c>
    </row>
    <row r="7531" spans="1:16" x14ac:dyDescent="0.3">
      <c r="A7531">
        <f t="shared" si="1526"/>
        <v>2019</v>
      </c>
      <c r="B7531">
        <f t="shared" si="1527"/>
        <v>7</v>
      </c>
      <c r="C7531">
        <f t="shared" si="1528"/>
        <v>11</v>
      </c>
      <c r="D7531">
        <f t="shared" si="1529"/>
        <v>4</v>
      </c>
      <c r="E7531" t="str">
        <f t="shared" si="1530"/>
        <v>ON</v>
      </c>
      <c r="F7531" s="13">
        <f t="shared" si="1532"/>
        <v>43657</v>
      </c>
      <c r="G7531" s="14" t="str">
        <f t="shared" si="1531"/>
        <v>Avg of 4 NM Projects</v>
      </c>
      <c r="H7531" s="15">
        <f t="shared" si="1533"/>
        <v>16</v>
      </c>
      <c r="I7531" s="93">
        <v>93.574999999999989</v>
      </c>
      <c r="J7531">
        <f t="shared" si="1521"/>
        <v>0.52570224719101122</v>
      </c>
      <c r="K7531" s="4">
        <v>47.65</v>
      </c>
      <c r="L7531" s="4">
        <v>26.17</v>
      </c>
      <c r="M7531" s="16">
        <f t="shared" si="1522"/>
        <v>2.4488577499999997</v>
      </c>
      <c r="N7531">
        <f t="shared" si="1523"/>
        <v>0</v>
      </c>
      <c r="O7531">
        <f t="shared" si="1524"/>
        <v>1</v>
      </c>
      <c r="P7531" s="63">
        <f t="shared" si="1525"/>
        <v>0</v>
      </c>
    </row>
    <row r="7532" spans="1:16" x14ac:dyDescent="0.3">
      <c r="A7532">
        <f t="shared" si="1526"/>
        <v>2019</v>
      </c>
      <c r="B7532">
        <f t="shared" si="1527"/>
        <v>7</v>
      </c>
      <c r="C7532">
        <f t="shared" si="1528"/>
        <v>11</v>
      </c>
      <c r="D7532">
        <f t="shared" si="1529"/>
        <v>4</v>
      </c>
      <c r="E7532" t="str">
        <f t="shared" si="1530"/>
        <v>ON</v>
      </c>
      <c r="F7532" s="13">
        <f t="shared" si="1532"/>
        <v>43657</v>
      </c>
      <c r="G7532" s="14" t="str">
        <f t="shared" si="1531"/>
        <v>Avg of 4 NM Projects</v>
      </c>
      <c r="H7532" s="15">
        <f t="shared" si="1533"/>
        <v>17</v>
      </c>
      <c r="I7532" s="93">
        <v>75.52000000000001</v>
      </c>
      <c r="J7532">
        <f t="shared" si="1521"/>
        <v>0.42426966292134838</v>
      </c>
      <c r="K7532" s="4">
        <v>49.02</v>
      </c>
      <c r="L7532" s="4">
        <v>25.67</v>
      </c>
      <c r="M7532" s="16">
        <f t="shared" si="1522"/>
        <v>1.9385984000000003</v>
      </c>
      <c r="N7532">
        <f t="shared" si="1523"/>
        <v>0</v>
      </c>
      <c r="O7532">
        <f t="shared" si="1524"/>
        <v>0</v>
      </c>
      <c r="P7532" s="63">
        <f t="shared" si="1525"/>
        <v>0</v>
      </c>
    </row>
    <row r="7533" spans="1:16" x14ac:dyDescent="0.3">
      <c r="A7533">
        <f t="shared" si="1526"/>
        <v>2019</v>
      </c>
      <c r="B7533">
        <f t="shared" si="1527"/>
        <v>7</v>
      </c>
      <c r="C7533">
        <f t="shared" si="1528"/>
        <v>11</v>
      </c>
      <c r="D7533">
        <f t="shared" si="1529"/>
        <v>4</v>
      </c>
      <c r="E7533" t="str">
        <f t="shared" si="1530"/>
        <v>ON</v>
      </c>
      <c r="F7533" s="13">
        <f t="shared" si="1532"/>
        <v>43657</v>
      </c>
      <c r="G7533" s="14" t="str">
        <f t="shared" si="1531"/>
        <v>Avg of 4 NM Projects</v>
      </c>
      <c r="H7533" s="15">
        <f t="shared" si="1533"/>
        <v>18</v>
      </c>
      <c r="I7533" s="93">
        <v>48.25</v>
      </c>
      <c r="J7533">
        <f t="shared" si="1521"/>
        <v>0.2710674157303371</v>
      </c>
      <c r="K7533" s="4">
        <v>47.15</v>
      </c>
      <c r="L7533" s="4">
        <v>28.98</v>
      </c>
      <c r="M7533" s="16">
        <f t="shared" si="1522"/>
        <v>1.398285</v>
      </c>
      <c r="N7533">
        <f t="shared" si="1523"/>
        <v>0</v>
      </c>
      <c r="O7533">
        <f t="shared" si="1524"/>
        <v>0</v>
      </c>
      <c r="P7533" s="63">
        <f t="shared" si="1525"/>
        <v>0</v>
      </c>
    </row>
    <row r="7534" spans="1:16" x14ac:dyDescent="0.3">
      <c r="A7534">
        <f t="shared" si="1526"/>
        <v>2019</v>
      </c>
      <c r="B7534">
        <f t="shared" si="1527"/>
        <v>7</v>
      </c>
      <c r="C7534">
        <f t="shared" si="1528"/>
        <v>11</v>
      </c>
      <c r="D7534">
        <f t="shared" si="1529"/>
        <v>4</v>
      </c>
      <c r="E7534" t="str">
        <f t="shared" si="1530"/>
        <v>ON</v>
      </c>
      <c r="F7534" s="13">
        <f t="shared" si="1532"/>
        <v>43657</v>
      </c>
      <c r="G7534" s="14" t="str">
        <f t="shared" si="1531"/>
        <v>Avg of 4 NM Projects</v>
      </c>
      <c r="H7534" s="15">
        <f t="shared" si="1533"/>
        <v>19</v>
      </c>
      <c r="I7534" s="93">
        <v>23.040000000000003</v>
      </c>
      <c r="J7534">
        <f t="shared" si="1521"/>
        <v>0.12943820224719102</v>
      </c>
      <c r="K7534" s="4">
        <v>42.99</v>
      </c>
      <c r="L7534" s="4">
        <v>27.24</v>
      </c>
      <c r="M7534" s="16">
        <f t="shared" si="1522"/>
        <v>0.62760959999999999</v>
      </c>
      <c r="N7534">
        <f t="shared" si="1523"/>
        <v>0</v>
      </c>
      <c r="O7534">
        <f t="shared" si="1524"/>
        <v>0</v>
      </c>
      <c r="P7534" s="63">
        <f t="shared" si="1525"/>
        <v>0</v>
      </c>
    </row>
    <row r="7535" spans="1:16" x14ac:dyDescent="0.3">
      <c r="A7535">
        <f t="shared" si="1526"/>
        <v>2019</v>
      </c>
      <c r="B7535">
        <f t="shared" si="1527"/>
        <v>7</v>
      </c>
      <c r="C7535">
        <f t="shared" si="1528"/>
        <v>11</v>
      </c>
      <c r="D7535">
        <f t="shared" si="1529"/>
        <v>4</v>
      </c>
      <c r="E7535" t="str">
        <f t="shared" si="1530"/>
        <v>ON</v>
      </c>
      <c r="F7535" s="13">
        <f t="shared" si="1532"/>
        <v>43657</v>
      </c>
      <c r="G7535" s="14" t="str">
        <f t="shared" si="1531"/>
        <v>Avg of 4 NM Projects</v>
      </c>
      <c r="H7535" s="15">
        <f t="shared" si="1533"/>
        <v>20</v>
      </c>
      <c r="I7535" s="93">
        <v>6.7799999999999994</v>
      </c>
      <c r="J7535">
        <f t="shared" si="1521"/>
        <v>3.8089887640449432E-2</v>
      </c>
      <c r="K7535" s="4">
        <v>37.630000000000003</v>
      </c>
      <c r="L7535" s="4">
        <v>27.23</v>
      </c>
      <c r="M7535" s="16">
        <f t="shared" si="1522"/>
        <v>0.18461939999999999</v>
      </c>
      <c r="N7535">
        <f t="shared" si="1523"/>
        <v>0</v>
      </c>
      <c r="O7535">
        <f t="shared" si="1524"/>
        <v>0</v>
      </c>
      <c r="P7535" s="63">
        <f t="shared" si="1525"/>
        <v>0</v>
      </c>
    </row>
    <row r="7536" spans="1:16" x14ac:dyDescent="0.3">
      <c r="A7536">
        <f t="shared" si="1526"/>
        <v>2019</v>
      </c>
      <c r="B7536">
        <f t="shared" si="1527"/>
        <v>7</v>
      </c>
      <c r="C7536">
        <f t="shared" si="1528"/>
        <v>11</v>
      </c>
      <c r="D7536">
        <f t="shared" si="1529"/>
        <v>4</v>
      </c>
      <c r="E7536" t="str">
        <f t="shared" si="1530"/>
        <v>ON</v>
      </c>
      <c r="F7536" s="13">
        <f t="shared" si="1532"/>
        <v>43657</v>
      </c>
      <c r="G7536" s="14" t="str">
        <f t="shared" si="1531"/>
        <v>Avg of 4 NM Projects</v>
      </c>
      <c r="H7536" s="15">
        <f t="shared" si="1533"/>
        <v>21</v>
      </c>
      <c r="I7536" s="93">
        <v>0.51500000000000001</v>
      </c>
      <c r="J7536">
        <f t="shared" si="1521"/>
        <v>2.8932584269662923E-3</v>
      </c>
      <c r="K7536" s="4">
        <v>36.369999999999997</v>
      </c>
      <c r="L7536" s="4">
        <v>29.62</v>
      </c>
      <c r="M7536" s="16">
        <f t="shared" si="1522"/>
        <v>1.52543E-2</v>
      </c>
      <c r="N7536">
        <f t="shared" si="1523"/>
        <v>0</v>
      </c>
      <c r="O7536">
        <f t="shared" si="1524"/>
        <v>0</v>
      </c>
      <c r="P7536" s="63">
        <f t="shared" si="1525"/>
        <v>0</v>
      </c>
    </row>
    <row r="7537" spans="1:18" x14ac:dyDescent="0.3">
      <c r="A7537">
        <f t="shared" si="1526"/>
        <v>2019</v>
      </c>
      <c r="B7537">
        <f t="shared" si="1527"/>
        <v>7</v>
      </c>
      <c r="C7537">
        <f t="shared" si="1528"/>
        <v>11</v>
      </c>
      <c r="D7537">
        <f t="shared" si="1529"/>
        <v>4</v>
      </c>
      <c r="E7537" t="str">
        <f t="shared" si="1530"/>
        <v>ON</v>
      </c>
      <c r="F7537" s="13">
        <f t="shared" si="1532"/>
        <v>43657</v>
      </c>
      <c r="G7537" s="14" t="str">
        <f t="shared" si="1531"/>
        <v>Avg of 4 NM Projects</v>
      </c>
      <c r="H7537" s="15">
        <f t="shared" si="1533"/>
        <v>22</v>
      </c>
      <c r="I7537" s="93">
        <v>-0.13</v>
      </c>
      <c r="J7537">
        <f t="shared" si="1521"/>
        <v>-7.3033707865168538E-4</v>
      </c>
      <c r="K7537" s="4">
        <v>33.67</v>
      </c>
      <c r="L7537" s="4">
        <v>32.64</v>
      </c>
      <c r="M7537" s="16">
        <f t="shared" si="1522"/>
        <v>-4.2431999999999999E-3</v>
      </c>
      <c r="N7537">
        <f t="shared" si="1523"/>
        <v>0</v>
      </c>
      <c r="O7537">
        <f t="shared" si="1524"/>
        <v>0</v>
      </c>
      <c r="P7537" s="63">
        <f t="shared" si="1525"/>
        <v>0</v>
      </c>
    </row>
    <row r="7538" spans="1:18" x14ac:dyDescent="0.3">
      <c r="A7538">
        <f t="shared" si="1526"/>
        <v>2019</v>
      </c>
      <c r="B7538">
        <f t="shared" si="1527"/>
        <v>7</v>
      </c>
      <c r="C7538">
        <f t="shared" si="1528"/>
        <v>11</v>
      </c>
      <c r="D7538">
        <f t="shared" si="1529"/>
        <v>4</v>
      </c>
      <c r="E7538" t="str">
        <f t="shared" si="1530"/>
        <v>ON</v>
      </c>
      <c r="F7538" s="13">
        <f t="shared" si="1532"/>
        <v>43657</v>
      </c>
      <c r="G7538" s="14" t="str">
        <f t="shared" si="1531"/>
        <v>Avg of 4 NM Projects</v>
      </c>
      <c r="H7538" s="15">
        <f t="shared" si="1533"/>
        <v>23</v>
      </c>
      <c r="I7538" s="93">
        <v>0</v>
      </c>
      <c r="J7538">
        <f t="shared" si="1521"/>
        <v>0</v>
      </c>
      <c r="K7538" s="4">
        <v>26.12</v>
      </c>
      <c r="L7538" s="4">
        <v>33.299999999999997</v>
      </c>
      <c r="M7538" s="16">
        <f t="shared" si="1522"/>
        <v>0</v>
      </c>
      <c r="N7538">
        <f t="shared" si="1523"/>
        <v>1</v>
      </c>
      <c r="O7538">
        <f t="shared" si="1524"/>
        <v>0</v>
      </c>
      <c r="P7538" s="63">
        <f t="shared" si="1525"/>
        <v>0</v>
      </c>
    </row>
    <row r="7539" spans="1:18" x14ac:dyDescent="0.3">
      <c r="A7539">
        <f t="shared" si="1526"/>
        <v>2019</v>
      </c>
      <c r="B7539">
        <f t="shared" si="1527"/>
        <v>7</v>
      </c>
      <c r="C7539">
        <f t="shared" si="1528"/>
        <v>11</v>
      </c>
      <c r="D7539">
        <f t="shared" si="1529"/>
        <v>4</v>
      </c>
      <c r="E7539" t="str">
        <f t="shared" si="1530"/>
        <v>OFF</v>
      </c>
      <c r="F7539" s="13">
        <f t="shared" si="1532"/>
        <v>43657</v>
      </c>
      <c r="G7539" s="14" t="str">
        <f t="shared" si="1531"/>
        <v>Avg of 4 NM Projects</v>
      </c>
      <c r="H7539" s="15">
        <f t="shared" si="1533"/>
        <v>24</v>
      </c>
      <c r="I7539" s="93">
        <v>0</v>
      </c>
      <c r="J7539">
        <f t="shared" si="1521"/>
        <v>0</v>
      </c>
      <c r="K7539" s="4">
        <v>24.09</v>
      </c>
      <c r="L7539" s="4">
        <v>36.17</v>
      </c>
      <c r="M7539" s="16">
        <f t="shared" si="1522"/>
        <v>0</v>
      </c>
      <c r="N7539">
        <f t="shared" si="1523"/>
        <v>1</v>
      </c>
      <c r="O7539">
        <f t="shared" si="1524"/>
        <v>0</v>
      </c>
      <c r="P7539" s="63">
        <f t="shared" si="1525"/>
        <v>0</v>
      </c>
    </row>
    <row r="7540" spans="1:18" x14ac:dyDescent="0.3">
      <c r="A7540">
        <f t="shared" si="1526"/>
        <v>2019</v>
      </c>
      <c r="B7540">
        <f t="shared" si="1527"/>
        <v>7</v>
      </c>
      <c r="C7540">
        <f t="shared" si="1528"/>
        <v>12</v>
      </c>
      <c r="D7540">
        <f t="shared" si="1529"/>
        <v>5</v>
      </c>
      <c r="E7540" t="str">
        <f t="shared" si="1530"/>
        <v>OFF</v>
      </c>
      <c r="F7540" s="13">
        <f t="shared" si="1532"/>
        <v>43658</v>
      </c>
      <c r="G7540" s="14" t="str">
        <f t="shared" si="1531"/>
        <v>Avg of 4 NM Projects</v>
      </c>
      <c r="H7540" s="15">
        <f t="shared" si="1533"/>
        <v>1</v>
      </c>
      <c r="I7540" s="93">
        <v>-0.26</v>
      </c>
      <c r="J7540">
        <f t="shared" si="1521"/>
        <v>-1.4606741573033708E-3</v>
      </c>
      <c r="K7540" s="4">
        <v>23.89</v>
      </c>
      <c r="L7540" s="4">
        <v>23.18</v>
      </c>
      <c r="M7540" s="16">
        <f t="shared" si="1522"/>
        <v>-6.0267999999999997E-3</v>
      </c>
      <c r="N7540">
        <f t="shared" si="1523"/>
        <v>0</v>
      </c>
      <c r="O7540">
        <f t="shared" si="1524"/>
        <v>0</v>
      </c>
      <c r="P7540" s="63">
        <f t="shared" si="1525"/>
        <v>0</v>
      </c>
      <c r="Q7540" s="34"/>
      <c r="R7540" s="34"/>
    </row>
    <row r="7541" spans="1:18" x14ac:dyDescent="0.3">
      <c r="A7541">
        <f t="shared" si="1526"/>
        <v>2019</v>
      </c>
      <c r="B7541">
        <f t="shared" si="1527"/>
        <v>7</v>
      </c>
      <c r="C7541">
        <f t="shared" si="1528"/>
        <v>12</v>
      </c>
      <c r="D7541">
        <f t="shared" si="1529"/>
        <v>5</v>
      </c>
      <c r="E7541" t="str">
        <f t="shared" si="1530"/>
        <v>OFF</v>
      </c>
      <c r="F7541" s="13">
        <f t="shared" si="1532"/>
        <v>43658</v>
      </c>
      <c r="G7541" s="14" t="str">
        <f t="shared" si="1531"/>
        <v>Avg of 4 NM Projects</v>
      </c>
      <c r="H7541" s="15">
        <f t="shared" si="1533"/>
        <v>2</v>
      </c>
      <c r="I7541" s="93">
        <v>0</v>
      </c>
      <c r="J7541">
        <f t="shared" si="1521"/>
        <v>0</v>
      </c>
      <c r="K7541" s="4">
        <v>22.87</v>
      </c>
      <c r="L7541" s="4">
        <v>22.66</v>
      </c>
      <c r="M7541" s="16">
        <f t="shared" si="1522"/>
        <v>0</v>
      </c>
      <c r="N7541">
        <f t="shared" si="1523"/>
        <v>1</v>
      </c>
      <c r="O7541">
        <f t="shared" si="1524"/>
        <v>0</v>
      </c>
      <c r="P7541" s="63">
        <f t="shared" si="1525"/>
        <v>0</v>
      </c>
    </row>
    <row r="7542" spans="1:18" x14ac:dyDescent="0.3">
      <c r="A7542">
        <f t="shared" si="1526"/>
        <v>2019</v>
      </c>
      <c r="B7542">
        <f t="shared" si="1527"/>
        <v>7</v>
      </c>
      <c r="C7542">
        <f t="shared" si="1528"/>
        <v>12</v>
      </c>
      <c r="D7542">
        <f t="shared" si="1529"/>
        <v>5</v>
      </c>
      <c r="E7542" t="str">
        <f t="shared" si="1530"/>
        <v>OFF</v>
      </c>
      <c r="F7542" s="13">
        <f t="shared" si="1532"/>
        <v>43658</v>
      </c>
      <c r="G7542" s="14" t="str">
        <f t="shared" si="1531"/>
        <v>Avg of 4 NM Projects</v>
      </c>
      <c r="H7542" s="15">
        <f t="shared" si="1533"/>
        <v>3</v>
      </c>
      <c r="I7542" s="93">
        <v>0</v>
      </c>
      <c r="J7542">
        <f t="shared" si="1521"/>
        <v>0</v>
      </c>
      <c r="K7542" s="4">
        <v>23.74</v>
      </c>
      <c r="L7542" s="4">
        <v>23.55</v>
      </c>
      <c r="M7542" s="16">
        <f t="shared" si="1522"/>
        <v>0</v>
      </c>
      <c r="N7542">
        <f t="shared" si="1523"/>
        <v>1</v>
      </c>
      <c r="O7542">
        <f t="shared" si="1524"/>
        <v>0</v>
      </c>
      <c r="P7542" s="63">
        <f t="shared" si="1525"/>
        <v>0</v>
      </c>
    </row>
    <row r="7543" spans="1:18" x14ac:dyDescent="0.3">
      <c r="A7543">
        <f t="shared" si="1526"/>
        <v>2019</v>
      </c>
      <c r="B7543">
        <f t="shared" si="1527"/>
        <v>7</v>
      </c>
      <c r="C7543">
        <f t="shared" si="1528"/>
        <v>12</v>
      </c>
      <c r="D7543">
        <f t="shared" si="1529"/>
        <v>5</v>
      </c>
      <c r="E7543" t="str">
        <f t="shared" si="1530"/>
        <v>OFF</v>
      </c>
      <c r="F7543" s="13">
        <f t="shared" si="1532"/>
        <v>43658</v>
      </c>
      <c r="G7543" s="14" t="str">
        <f t="shared" si="1531"/>
        <v>Avg of 4 NM Projects</v>
      </c>
      <c r="H7543" s="15">
        <f t="shared" si="1533"/>
        <v>4</v>
      </c>
      <c r="I7543" s="93">
        <v>-0.13</v>
      </c>
      <c r="J7543">
        <f t="shared" si="1521"/>
        <v>-7.3033707865168538E-4</v>
      </c>
      <c r="K7543" s="4">
        <v>21.91</v>
      </c>
      <c r="L7543" s="4">
        <v>22.49</v>
      </c>
      <c r="M7543" s="16">
        <f t="shared" si="1522"/>
        <v>-2.9236999999999996E-3</v>
      </c>
      <c r="N7543">
        <f t="shared" si="1523"/>
        <v>0</v>
      </c>
      <c r="O7543">
        <f t="shared" si="1524"/>
        <v>0</v>
      </c>
      <c r="P7543" s="63">
        <f t="shared" si="1525"/>
        <v>0</v>
      </c>
    </row>
    <row r="7544" spans="1:18" x14ac:dyDescent="0.3">
      <c r="A7544">
        <f t="shared" si="1526"/>
        <v>2019</v>
      </c>
      <c r="B7544">
        <f t="shared" si="1527"/>
        <v>7</v>
      </c>
      <c r="C7544">
        <f t="shared" si="1528"/>
        <v>12</v>
      </c>
      <c r="D7544">
        <f t="shared" si="1529"/>
        <v>5</v>
      </c>
      <c r="E7544" t="str">
        <f t="shared" si="1530"/>
        <v>OFF</v>
      </c>
      <c r="F7544" s="13">
        <f t="shared" si="1532"/>
        <v>43658</v>
      </c>
      <c r="G7544" s="14" t="str">
        <f t="shared" si="1531"/>
        <v>Avg of 4 NM Projects</v>
      </c>
      <c r="H7544" s="15">
        <f t="shared" si="1533"/>
        <v>5</v>
      </c>
      <c r="I7544" s="93">
        <v>-0.13</v>
      </c>
      <c r="J7544">
        <f t="shared" si="1521"/>
        <v>-7.3033707865168538E-4</v>
      </c>
      <c r="K7544" s="4">
        <v>22.92</v>
      </c>
      <c r="L7544" s="4">
        <v>23.23</v>
      </c>
      <c r="M7544" s="16">
        <f t="shared" si="1522"/>
        <v>-3.0199000000000003E-3</v>
      </c>
      <c r="N7544">
        <f t="shared" si="1523"/>
        <v>0</v>
      </c>
      <c r="O7544">
        <f t="shared" si="1524"/>
        <v>0</v>
      </c>
      <c r="P7544" s="63">
        <f t="shared" si="1525"/>
        <v>0</v>
      </c>
    </row>
    <row r="7545" spans="1:18" x14ac:dyDescent="0.3">
      <c r="A7545">
        <f t="shared" si="1526"/>
        <v>2019</v>
      </c>
      <c r="B7545">
        <f t="shared" si="1527"/>
        <v>7</v>
      </c>
      <c r="C7545">
        <f t="shared" si="1528"/>
        <v>12</v>
      </c>
      <c r="D7545">
        <f t="shared" si="1529"/>
        <v>5</v>
      </c>
      <c r="E7545" t="str">
        <f t="shared" si="1530"/>
        <v>OFF</v>
      </c>
      <c r="F7545" s="13">
        <f t="shared" si="1532"/>
        <v>43658</v>
      </c>
      <c r="G7545" s="14" t="str">
        <f t="shared" si="1531"/>
        <v>Avg of 4 NM Projects</v>
      </c>
      <c r="H7545" s="15">
        <f t="shared" si="1533"/>
        <v>6</v>
      </c>
      <c r="I7545" s="93">
        <v>-0.13500000000000001</v>
      </c>
      <c r="J7545">
        <f t="shared" si="1521"/>
        <v>-7.5842696629213483E-4</v>
      </c>
      <c r="K7545" s="4">
        <v>24.51</v>
      </c>
      <c r="L7545" s="4">
        <v>26.52</v>
      </c>
      <c r="M7545" s="16">
        <f t="shared" si="1522"/>
        <v>-3.5802E-3</v>
      </c>
      <c r="N7545">
        <f t="shared" si="1523"/>
        <v>0</v>
      </c>
      <c r="O7545">
        <f t="shared" si="1524"/>
        <v>0</v>
      </c>
      <c r="P7545" s="63">
        <f t="shared" si="1525"/>
        <v>0</v>
      </c>
    </row>
    <row r="7546" spans="1:18" x14ac:dyDescent="0.3">
      <c r="A7546">
        <f t="shared" si="1526"/>
        <v>2019</v>
      </c>
      <c r="B7546">
        <f t="shared" si="1527"/>
        <v>7</v>
      </c>
      <c r="C7546">
        <f t="shared" si="1528"/>
        <v>12</v>
      </c>
      <c r="D7546">
        <f t="shared" si="1529"/>
        <v>5</v>
      </c>
      <c r="E7546" t="str">
        <f t="shared" si="1530"/>
        <v>OFF</v>
      </c>
      <c r="F7546" s="13">
        <f t="shared" si="1532"/>
        <v>43658</v>
      </c>
      <c r="G7546" s="14" t="str">
        <f t="shared" si="1531"/>
        <v>Avg of 4 NM Projects</v>
      </c>
      <c r="H7546" s="15">
        <f t="shared" si="1533"/>
        <v>7</v>
      </c>
      <c r="I7546" s="93">
        <v>4.87</v>
      </c>
      <c r="J7546">
        <f t="shared" si="1521"/>
        <v>2.7359550561797754E-2</v>
      </c>
      <c r="K7546" s="4">
        <v>25.9</v>
      </c>
      <c r="L7546" s="4">
        <v>25.22</v>
      </c>
      <c r="M7546" s="16">
        <f t="shared" si="1522"/>
        <v>0.1228214</v>
      </c>
      <c r="N7546">
        <f t="shared" si="1523"/>
        <v>0</v>
      </c>
      <c r="O7546">
        <f t="shared" si="1524"/>
        <v>0</v>
      </c>
      <c r="P7546" s="63">
        <f t="shared" si="1525"/>
        <v>0</v>
      </c>
    </row>
    <row r="7547" spans="1:18" x14ac:dyDescent="0.3">
      <c r="A7547">
        <f t="shared" si="1526"/>
        <v>2019</v>
      </c>
      <c r="B7547">
        <f t="shared" si="1527"/>
        <v>7</v>
      </c>
      <c r="C7547">
        <f t="shared" si="1528"/>
        <v>12</v>
      </c>
      <c r="D7547">
        <f t="shared" si="1529"/>
        <v>5</v>
      </c>
      <c r="E7547" t="str">
        <f t="shared" si="1530"/>
        <v>ON</v>
      </c>
      <c r="F7547" s="13">
        <f t="shared" si="1532"/>
        <v>43658</v>
      </c>
      <c r="G7547" s="14" t="str">
        <f t="shared" si="1531"/>
        <v>Avg of 4 NM Projects</v>
      </c>
      <c r="H7547" s="15">
        <f t="shared" si="1533"/>
        <v>8</v>
      </c>
      <c r="I7547" s="93">
        <v>21.505000000000003</v>
      </c>
      <c r="J7547">
        <f t="shared" si="1521"/>
        <v>0.12081460674157304</v>
      </c>
      <c r="K7547" s="4">
        <v>25.9</v>
      </c>
      <c r="L7547" s="4">
        <v>23.01</v>
      </c>
      <c r="M7547" s="16">
        <f t="shared" si="1522"/>
        <v>0.49483005000000008</v>
      </c>
      <c r="N7547">
        <f t="shared" si="1523"/>
        <v>0</v>
      </c>
      <c r="O7547">
        <f t="shared" si="1524"/>
        <v>0</v>
      </c>
      <c r="P7547" s="63">
        <f t="shared" si="1525"/>
        <v>0</v>
      </c>
    </row>
    <row r="7548" spans="1:18" x14ac:dyDescent="0.3">
      <c r="A7548">
        <f t="shared" si="1526"/>
        <v>2019</v>
      </c>
      <c r="B7548">
        <f t="shared" si="1527"/>
        <v>7</v>
      </c>
      <c r="C7548">
        <f t="shared" si="1528"/>
        <v>12</v>
      </c>
      <c r="D7548">
        <f t="shared" si="1529"/>
        <v>5</v>
      </c>
      <c r="E7548" t="str">
        <f t="shared" si="1530"/>
        <v>ON</v>
      </c>
      <c r="F7548" s="13">
        <f t="shared" si="1532"/>
        <v>43658</v>
      </c>
      <c r="G7548" s="14" t="str">
        <f t="shared" si="1531"/>
        <v>Avg of 4 NM Projects</v>
      </c>
      <c r="H7548" s="15">
        <f t="shared" si="1533"/>
        <v>9</v>
      </c>
      <c r="I7548" s="93">
        <v>56.83</v>
      </c>
      <c r="J7548">
        <f t="shared" si="1521"/>
        <v>0.31926966292134829</v>
      </c>
      <c r="K7548" s="4">
        <v>36.18</v>
      </c>
      <c r="L7548" s="4">
        <v>26.45</v>
      </c>
      <c r="M7548" s="16">
        <f t="shared" si="1522"/>
        <v>1.5031534999999998</v>
      </c>
      <c r="N7548">
        <f t="shared" si="1523"/>
        <v>0</v>
      </c>
      <c r="O7548">
        <f t="shared" si="1524"/>
        <v>0</v>
      </c>
      <c r="P7548" s="63">
        <f t="shared" si="1525"/>
        <v>0</v>
      </c>
    </row>
    <row r="7549" spans="1:18" x14ac:dyDescent="0.3">
      <c r="A7549">
        <f t="shared" si="1526"/>
        <v>2019</v>
      </c>
      <c r="B7549">
        <f t="shared" si="1527"/>
        <v>7</v>
      </c>
      <c r="C7549">
        <f t="shared" si="1528"/>
        <v>12</v>
      </c>
      <c r="D7549">
        <f t="shared" si="1529"/>
        <v>5</v>
      </c>
      <c r="E7549" t="str">
        <f t="shared" si="1530"/>
        <v>ON</v>
      </c>
      <c r="F7549" s="13">
        <f t="shared" si="1532"/>
        <v>43658</v>
      </c>
      <c r="G7549" s="14" t="str">
        <f t="shared" si="1531"/>
        <v>Avg of 4 NM Projects</v>
      </c>
      <c r="H7549" s="15">
        <f t="shared" si="1533"/>
        <v>10</v>
      </c>
      <c r="I7549" s="93">
        <v>55.930000000000007</v>
      </c>
      <c r="J7549">
        <f t="shared" si="1521"/>
        <v>0.31421348314606745</v>
      </c>
      <c r="K7549" s="4">
        <v>34.85</v>
      </c>
      <c r="L7549" s="4">
        <v>26.11</v>
      </c>
      <c r="M7549" s="16">
        <f t="shared" si="1522"/>
        <v>1.4603323000000004</v>
      </c>
      <c r="N7549">
        <f t="shared" si="1523"/>
        <v>0</v>
      </c>
      <c r="O7549">
        <f t="shared" si="1524"/>
        <v>0</v>
      </c>
      <c r="P7549" s="63">
        <f t="shared" si="1525"/>
        <v>0</v>
      </c>
    </row>
    <row r="7550" spans="1:18" x14ac:dyDescent="0.3">
      <c r="A7550">
        <f t="shared" si="1526"/>
        <v>2019</v>
      </c>
      <c r="B7550">
        <f t="shared" si="1527"/>
        <v>7</v>
      </c>
      <c r="C7550">
        <f t="shared" si="1528"/>
        <v>12</v>
      </c>
      <c r="D7550">
        <f t="shared" si="1529"/>
        <v>5</v>
      </c>
      <c r="E7550" t="str">
        <f t="shared" si="1530"/>
        <v>ON</v>
      </c>
      <c r="F7550" s="13">
        <f t="shared" si="1532"/>
        <v>43658</v>
      </c>
      <c r="G7550" s="14" t="str">
        <f t="shared" si="1531"/>
        <v>Avg of 4 NM Projects</v>
      </c>
      <c r="H7550" s="15">
        <f t="shared" si="1533"/>
        <v>11</v>
      </c>
      <c r="I7550" s="93">
        <v>92.41</v>
      </c>
      <c r="J7550">
        <f t="shared" si="1521"/>
        <v>0.51915730337078647</v>
      </c>
      <c r="K7550" s="4">
        <v>37.01</v>
      </c>
      <c r="L7550" s="4">
        <v>24.69</v>
      </c>
      <c r="M7550" s="16">
        <f t="shared" si="1522"/>
        <v>2.2816028999999998</v>
      </c>
      <c r="N7550">
        <f t="shared" si="1523"/>
        <v>0</v>
      </c>
      <c r="O7550">
        <f t="shared" si="1524"/>
        <v>1</v>
      </c>
      <c r="P7550" s="63">
        <f t="shared" si="1525"/>
        <v>0</v>
      </c>
    </row>
    <row r="7551" spans="1:18" x14ac:dyDescent="0.3">
      <c r="A7551">
        <f t="shared" si="1526"/>
        <v>2019</v>
      </c>
      <c r="B7551">
        <f t="shared" si="1527"/>
        <v>7</v>
      </c>
      <c r="C7551">
        <f t="shared" si="1528"/>
        <v>12</v>
      </c>
      <c r="D7551">
        <f t="shared" si="1529"/>
        <v>5</v>
      </c>
      <c r="E7551" t="str">
        <f t="shared" si="1530"/>
        <v>ON</v>
      </c>
      <c r="F7551" s="13">
        <f t="shared" si="1532"/>
        <v>43658</v>
      </c>
      <c r="G7551" s="14" t="str">
        <f t="shared" si="1531"/>
        <v>Avg of 4 NM Projects</v>
      </c>
      <c r="H7551" s="15">
        <f t="shared" si="1533"/>
        <v>12</v>
      </c>
      <c r="I7551" s="93">
        <v>100.86499999999999</v>
      </c>
      <c r="J7551">
        <f t="shared" si="1521"/>
        <v>0.56665730337078646</v>
      </c>
      <c r="K7551" s="4">
        <v>43.31</v>
      </c>
      <c r="L7551" s="4">
        <v>25.33</v>
      </c>
      <c r="M7551" s="16">
        <f t="shared" si="1522"/>
        <v>2.5549104499999999</v>
      </c>
      <c r="N7551">
        <f t="shared" si="1523"/>
        <v>0</v>
      </c>
      <c r="O7551">
        <f t="shared" si="1524"/>
        <v>1</v>
      </c>
      <c r="P7551" s="63">
        <f t="shared" si="1525"/>
        <v>0</v>
      </c>
    </row>
    <row r="7552" spans="1:18" x14ac:dyDescent="0.3">
      <c r="A7552">
        <f t="shared" si="1526"/>
        <v>2019</v>
      </c>
      <c r="B7552">
        <f t="shared" si="1527"/>
        <v>7</v>
      </c>
      <c r="C7552">
        <f t="shared" si="1528"/>
        <v>12</v>
      </c>
      <c r="D7552">
        <f t="shared" si="1529"/>
        <v>5</v>
      </c>
      <c r="E7552" t="str">
        <f t="shared" si="1530"/>
        <v>ON</v>
      </c>
      <c r="F7552" s="13">
        <f t="shared" si="1532"/>
        <v>43658</v>
      </c>
      <c r="G7552" s="14" t="str">
        <f t="shared" si="1531"/>
        <v>Avg of 4 NM Projects</v>
      </c>
      <c r="H7552" s="15">
        <f t="shared" si="1533"/>
        <v>13</v>
      </c>
      <c r="I7552" s="93">
        <v>115.07499999999999</v>
      </c>
      <c r="J7552">
        <f t="shared" si="1521"/>
        <v>0.64648876404494371</v>
      </c>
      <c r="K7552" s="4">
        <v>41.79</v>
      </c>
      <c r="L7552" s="4">
        <v>26.64</v>
      </c>
      <c r="M7552" s="16">
        <f t="shared" si="1522"/>
        <v>3.065598</v>
      </c>
      <c r="N7552">
        <f t="shared" si="1523"/>
        <v>0</v>
      </c>
      <c r="O7552">
        <f t="shared" si="1524"/>
        <v>1</v>
      </c>
      <c r="P7552" s="63">
        <f t="shared" si="1525"/>
        <v>0</v>
      </c>
    </row>
    <row r="7553" spans="1:18" x14ac:dyDescent="0.3">
      <c r="A7553">
        <f t="shared" si="1526"/>
        <v>2019</v>
      </c>
      <c r="B7553">
        <f t="shared" si="1527"/>
        <v>7</v>
      </c>
      <c r="C7553">
        <f t="shared" si="1528"/>
        <v>12</v>
      </c>
      <c r="D7553">
        <f t="shared" si="1529"/>
        <v>5</v>
      </c>
      <c r="E7553" t="str">
        <f t="shared" si="1530"/>
        <v>ON</v>
      </c>
      <c r="F7553" s="13">
        <f t="shared" si="1532"/>
        <v>43658</v>
      </c>
      <c r="G7553" s="14" t="str">
        <f t="shared" si="1531"/>
        <v>Avg of 4 NM Projects</v>
      </c>
      <c r="H7553" s="15">
        <f t="shared" si="1533"/>
        <v>14</v>
      </c>
      <c r="I7553" s="93">
        <v>104.58</v>
      </c>
      <c r="J7553">
        <f t="shared" si="1521"/>
        <v>0.58752808988764049</v>
      </c>
      <c r="K7553" s="4">
        <v>45.37</v>
      </c>
      <c r="L7553" s="4">
        <v>30.54</v>
      </c>
      <c r="M7553" s="16">
        <f t="shared" si="1522"/>
        <v>3.1938732000000001</v>
      </c>
      <c r="N7553">
        <f t="shared" si="1523"/>
        <v>0</v>
      </c>
      <c r="O7553">
        <f t="shared" si="1524"/>
        <v>1</v>
      </c>
      <c r="P7553" s="63">
        <f t="shared" si="1525"/>
        <v>0</v>
      </c>
    </row>
    <row r="7554" spans="1:18" x14ac:dyDescent="0.3">
      <c r="A7554">
        <f t="shared" si="1526"/>
        <v>2019</v>
      </c>
      <c r="B7554">
        <f t="shared" si="1527"/>
        <v>7</v>
      </c>
      <c r="C7554">
        <f t="shared" si="1528"/>
        <v>12</v>
      </c>
      <c r="D7554">
        <f t="shared" si="1529"/>
        <v>5</v>
      </c>
      <c r="E7554" t="str">
        <f t="shared" si="1530"/>
        <v>ON</v>
      </c>
      <c r="F7554" s="13">
        <f t="shared" si="1532"/>
        <v>43658</v>
      </c>
      <c r="G7554" s="14" t="str">
        <f t="shared" si="1531"/>
        <v>Avg of 4 NM Projects</v>
      </c>
      <c r="H7554" s="15">
        <f t="shared" si="1533"/>
        <v>15</v>
      </c>
      <c r="I7554" s="93">
        <v>103.28999999999999</v>
      </c>
      <c r="J7554">
        <f t="shared" si="1521"/>
        <v>0.58028089887640444</v>
      </c>
      <c r="K7554" s="4">
        <v>50</v>
      </c>
      <c r="L7554" s="4">
        <v>30.44</v>
      </c>
      <c r="M7554" s="16">
        <f t="shared" si="1522"/>
        <v>3.1441475999999997</v>
      </c>
      <c r="N7554">
        <f t="shared" si="1523"/>
        <v>0</v>
      </c>
      <c r="O7554">
        <f t="shared" si="1524"/>
        <v>1</v>
      </c>
      <c r="P7554" s="63">
        <f t="shared" si="1525"/>
        <v>0</v>
      </c>
    </row>
    <row r="7555" spans="1:18" x14ac:dyDescent="0.3">
      <c r="A7555">
        <f t="shared" si="1526"/>
        <v>2019</v>
      </c>
      <c r="B7555">
        <f t="shared" si="1527"/>
        <v>7</v>
      </c>
      <c r="C7555">
        <f t="shared" si="1528"/>
        <v>12</v>
      </c>
      <c r="D7555">
        <f t="shared" si="1529"/>
        <v>5</v>
      </c>
      <c r="E7555" t="str">
        <f t="shared" si="1530"/>
        <v>ON</v>
      </c>
      <c r="F7555" s="13">
        <f t="shared" si="1532"/>
        <v>43658</v>
      </c>
      <c r="G7555" s="14" t="str">
        <f t="shared" si="1531"/>
        <v>Avg of 4 NM Projects</v>
      </c>
      <c r="H7555" s="15">
        <f t="shared" si="1533"/>
        <v>16</v>
      </c>
      <c r="I7555" s="93">
        <v>112.64500000000001</v>
      </c>
      <c r="J7555">
        <f t="shared" si="1521"/>
        <v>0.63283707865168548</v>
      </c>
      <c r="K7555" s="4">
        <v>49.89</v>
      </c>
      <c r="L7555" s="4">
        <v>28.9</v>
      </c>
      <c r="M7555" s="16">
        <f t="shared" si="1522"/>
        <v>3.2554405000000002</v>
      </c>
      <c r="N7555">
        <f t="shared" si="1523"/>
        <v>0</v>
      </c>
      <c r="O7555">
        <f t="shared" si="1524"/>
        <v>1</v>
      </c>
      <c r="P7555" s="63">
        <f t="shared" si="1525"/>
        <v>0</v>
      </c>
    </row>
    <row r="7556" spans="1:18" x14ac:dyDescent="0.3">
      <c r="A7556">
        <f t="shared" si="1526"/>
        <v>2019</v>
      </c>
      <c r="B7556">
        <f t="shared" si="1527"/>
        <v>7</v>
      </c>
      <c r="C7556">
        <f t="shared" si="1528"/>
        <v>12</v>
      </c>
      <c r="D7556">
        <f t="shared" si="1529"/>
        <v>5</v>
      </c>
      <c r="E7556" t="str">
        <f t="shared" si="1530"/>
        <v>ON</v>
      </c>
      <c r="F7556" s="13">
        <f t="shared" si="1532"/>
        <v>43658</v>
      </c>
      <c r="G7556" s="14" t="str">
        <f t="shared" si="1531"/>
        <v>Avg of 4 NM Projects</v>
      </c>
      <c r="H7556" s="15">
        <f t="shared" si="1533"/>
        <v>17</v>
      </c>
      <c r="I7556" s="93">
        <v>95.1</v>
      </c>
      <c r="J7556">
        <f t="shared" ref="J7556:J7619" si="1534">+I7556/$I$1</f>
        <v>0.53426966292134825</v>
      </c>
      <c r="K7556" s="4">
        <v>50.71</v>
      </c>
      <c r="L7556" s="4">
        <v>30.08</v>
      </c>
      <c r="M7556" s="16">
        <f t="shared" ref="M7556:M7619" si="1535">+L7556*I7556/1000</f>
        <v>2.8606079999999996</v>
      </c>
      <c r="N7556">
        <f t="shared" ref="N7556:N7619" si="1536">+IF(I7556=0,1,0)</f>
        <v>0</v>
      </c>
      <c r="O7556">
        <f t="shared" ref="O7556:O7619" si="1537">+IF(I7556&gt;=0.5*$I$1,1,0)</f>
        <v>1</v>
      </c>
      <c r="P7556" s="63">
        <f t="shared" ref="P7556:P7619" si="1538">+IF(I7556&gt;MAX(I$3652:I$5859),1,0)</f>
        <v>0</v>
      </c>
    </row>
    <row r="7557" spans="1:18" x14ac:dyDescent="0.3">
      <c r="A7557">
        <f t="shared" ref="A7557:A7620" si="1539">YEAR(F7557)</f>
        <v>2019</v>
      </c>
      <c r="B7557">
        <f t="shared" ref="B7557:B7620" si="1540">+MONTH(F7557)</f>
        <v>7</v>
      </c>
      <c r="C7557">
        <f t="shared" ref="C7557:C7620" si="1541">+DAY(F7557)</f>
        <v>12</v>
      </c>
      <c r="D7557">
        <f t="shared" ref="D7557:D7620" si="1542">WEEKDAY(C7557)</f>
        <v>5</v>
      </c>
      <c r="E7557" t="str">
        <f t="shared" ref="E7557:E7620" si="1543">IF(OR(D7557=1,D7557=7,H7557=1,H7557=2,H7557=3,H7557=4,H7557=5,H7557=6,H7557=7,H7557=24),"OFF","ON")</f>
        <v>ON</v>
      </c>
      <c r="F7557" s="13">
        <f t="shared" si="1532"/>
        <v>43658</v>
      </c>
      <c r="G7557" s="14" t="str">
        <f t="shared" si="1531"/>
        <v>Avg of 4 NM Projects</v>
      </c>
      <c r="H7557" s="15">
        <f t="shared" si="1533"/>
        <v>18</v>
      </c>
      <c r="I7557" s="93">
        <v>63.875</v>
      </c>
      <c r="J7557">
        <f t="shared" si="1534"/>
        <v>0.35884831460674155</v>
      </c>
      <c r="K7557" s="4">
        <v>50.64</v>
      </c>
      <c r="L7557" s="4">
        <v>30.26</v>
      </c>
      <c r="M7557" s="16">
        <f t="shared" si="1535"/>
        <v>1.9328575000000001</v>
      </c>
      <c r="N7557">
        <f t="shared" si="1536"/>
        <v>0</v>
      </c>
      <c r="O7557">
        <f t="shared" si="1537"/>
        <v>0</v>
      </c>
      <c r="P7557" s="63">
        <f t="shared" si="1538"/>
        <v>0</v>
      </c>
    </row>
    <row r="7558" spans="1:18" x14ac:dyDescent="0.3">
      <c r="A7558">
        <f t="shared" si="1539"/>
        <v>2019</v>
      </c>
      <c r="B7558">
        <f t="shared" si="1540"/>
        <v>7</v>
      </c>
      <c r="C7558">
        <f t="shared" si="1541"/>
        <v>12</v>
      </c>
      <c r="D7558">
        <f t="shared" si="1542"/>
        <v>5</v>
      </c>
      <c r="E7558" t="str">
        <f t="shared" si="1543"/>
        <v>ON</v>
      </c>
      <c r="F7558" s="13">
        <f t="shared" si="1532"/>
        <v>43658</v>
      </c>
      <c r="G7558" s="14" t="str">
        <f t="shared" ref="G7558:G7621" si="1544">+G7557</f>
        <v>Avg of 4 NM Projects</v>
      </c>
      <c r="H7558" s="15">
        <f t="shared" si="1533"/>
        <v>19</v>
      </c>
      <c r="I7558" s="93">
        <v>36.354999999999997</v>
      </c>
      <c r="J7558">
        <f t="shared" si="1534"/>
        <v>0.20424157303370785</v>
      </c>
      <c r="K7558" s="4">
        <v>50.26</v>
      </c>
      <c r="L7558" s="4">
        <v>31.28</v>
      </c>
      <c r="M7558" s="16">
        <f t="shared" si="1535"/>
        <v>1.1371843999999998</v>
      </c>
      <c r="N7558">
        <f t="shared" si="1536"/>
        <v>0</v>
      </c>
      <c r="O7558">
        <f t="shared" si="1537"/>
        <v>0</v>
      </c>
      <c r="P7558" s="63">
        <f t="shared" si="1538"/>
        <v>0</v>
      </c>
    </row>
    <row r="7559" spans="1:18" x14ac:dyDescent="0.3">
      <c r="A7559">
        <f t="shared" si="1539"/>
        <v>2019</v>
      </c>
      <c r="B7559">
        <f t="shared" si="1540"/>
        <v>7</v>
      </c>
      <c r="C7559">
        <f t="shared" si="1541"/>
        <v>12</v>
      </c>
      <c r="D7559">
        <f t="shared" si="1542"/>
        <v>5</v>
      </c>
      <c r="E7559" t="str">
        <f t="shared" si="1543"/>
        <v>ON</v>
      </c>
      <c r="F7559" s="13">
        <f t="shared" si="1532"/>
        <v>43658</v>
      </c>
      <c r="G7559" s="14" t="str">
        <f t="shared" si="1544"/>
        <v>Avg of 4 NM Projects</v>
      </c>
      <c r="H7559" s="15">
        <f t="shared" si="1533"/>
        <v>20</v>
      </c>
      <c r="I7559" s="93">
        <v>9.3449999999999989</v>
      </c>
      <c r="J7559">
        <f t="shared" si="1534"/>
        <v>5.2499999999999991E-2</v>
      </c>
      <c r="K7559" s="4">
        <v>49.62</v>
      </c>
      <c r="L7559" s="4">
        <v>32.65</v>
      </c>
      <c r="M7559" s="16">
        <f t="shared" si="1535"/>
        <v>0.30511424999999998</v>
      </c>
      <c r="N7559">
        <f t="shared" si="1536"/>
        <v>0</v>
      </c>
      <c r="O7559">
        <f t="shared" si="1537"/>
        <v>0</v>
      </c>
      <c r="P7559" s="63">
        <f t="shared" si="1538"/>
        <v>0</v>
      </c>
    </row>
    <row r="7560" spans="1:18" x14ac:dyDescent="0.3">
      <c r="A7560">
        <f t="shared" si="1539"/>
        <v>2019</v>
      </c>
      <c r="B7560">
        <f t="shared" si="1540"/>
        <v>7</v>
      </c>
      <c r="C7560">
        <f t="shared" si="1541"/>
        <v>12</v>
      </c>
      <c r="D7560">
        <f t="shared" si="1542"/>
        <v>5</v>
      </c>
      <c r="E7560" t="str">
        <f t="shared" si="1543"/>
        <v>ON</v>
      </c>
      <c r="F7560" s="13">
        <f t="shared" si="1532"/>
        <v>43658</v>
      </c>
      <c r="G7560" s="14" t="str">
        <f t="shared" si="1544"/>
        <v>Avg of 4 NM Projects</v>
      </c>
      <c r="H7560" s="15">
        <f t="shared" si="1533"/>
        <v>21</v>
      </c>
      <c r="I7560" s="93">
        <v>0.26</v>
      </c>
      <c r="J7560">
        <f t="shared" si="1534"/>
        <v>1.4606741573033708E-3</v>
      </c>
      <c r="K7560" s="4">
        <v>43.36</v>
      </c>
      <c r="L7560" s="4">
        <v>29.5</v>
      </c>
      <c r="M7560" s="16">
        <f t="shared" si="1535"/>
        <v>7.6699999999999997E-3</v>
      </c>
      <c r="N7560">
        <f t="shared" si="1536"/>
        <v>0</v>
      </c>
      <c r="O7560">
        <f t="shared" si="1537"/>
        <v>0</v>
      </c>
      <c r="P7560" s="63">
        <f t="shared" si="1538"/>
        <v>0</v>
      </c>
    </row>
    <row r="7561" spans="1:18" x14ac:dyDescent="0.3">
      <c r="A7561">
        <f t="shared" si="1539"/>
        <v>2019</v>
      </c>
      <c r="B7561">
        <f t="shared" si="1540"/>
        <v>7</v>
      </c>
      <c r="C7561">
        <f t="shared" si="1541"/>
        <v>12</v>
      </c>
      <c r="D7561">
        <f t="shared" si="1542"/>
        <v>5</v>
      </c>
      <c r="E7561" t="str">
        <f t="shared" si="1543"/>
        <v>ON</v>
      </c>
      <c r="F7561" s="13">
        <f t="shared" si="1532"/>
        <v>43658</v>
      </c>
      <c r="G7561" s="14" t="str">
        <f t="shared" si="1544"/>
        <v>Avg of 4 NM Projects</v>
      </c>
      <c r="H7561" s="15">
        <f t="shared" si="1533"/>
        <v>22</v>
      </c>
      <c r="I7561" s="93">
        <v>0</v>
      </c>
      <c r="J7561">
        <f t="shared" si="1534"/>
        <v>0</v>
      </c>
      <c r="K7561" s="4">
        <v>34.53</v>
      </c>
      <c r="L7561" s="4">
        <v>25.95</v>
      </c>
      <c r="M7561" s="16">
        <f t="shared" si="1535"/>
        <v>0</v>
      </c>
      <c r="N7561">
        <f t="shared" si="1536"/>
        <v>1</v>
      </c>
      <c r="O7561">
        <f t="shared" si="1537"/>
        <v>0</v>
      </c>
      <c r="P7561" s="63">
        <f t="shared" si="1538"/>
        <v>0</v>
      </c>
    </row>
    <row r="7562" spans="1:18" x14ac:dyDescent="0.3">
      <c r="A7562">
        <f t="shared" si="1539"/>
        <v>2019</v>
      </c>
      <c r="B7562">
        <f t="shared" si="1540"/>
        <v>7</v>
      </c>
      <c r="C7562">
        <f t="shared" si="1541"/>
        <v>12</v>
      </c>
      <c r="D7562">
        <f t="shared" si="1542"/>
        <v>5</v>
      </c>
      <c r="E7562" t="str">
        <f t="shared" si="1543"/>
        <v>ON</v>
      </c>
      <c r="F7562" s="13">
        <f t="shared" si="1532"/>
        <v>43658</v>
      </c>
      <c r="G7562" s="14" t="str">
        <f t="shared" si="1544"/>
        <v>Avg of 4 NM Projects</v>
      </c>
      <c r="H7562" s="15">
        <f t="shared" si="1533"/>
        <v>23</v>
      </c>
      <c r="I7562" s="93">
        <v>0</v>
      </c>
      <c r="J7562">
        <f t="shared" si="1534"/>
        <v>0</v>
      </c>
      <c r="K7562" s="4">
        <v>29.9</v>
      </c>
      <c r="L7562" s="4">
        <v>24.28</v>
      </c>
      <c r="M7562" s="16">
        <f t="shared" si="1535"/>
        <v>0</v>
      </c>
      <c r="N7562">
        <f t="shared" si="1536"/>
        <v>1</v>
      </c>
      <c r="O7562">
        <f t="shared" si="1537"/>
        <v>0</v>
      </c>
      <c r="P7562" s="63">
        <f t="shared" si="1538"/>
        <v>0</v>
      </c>
    </row>
    <row r="7563" spans="1:18" x14ac:dyDescent="0.3">
      <c r="A7563">
        <f t="shared" si="1539"/>
        <v>2019</v>
      </c>
      <c r="B7563">
        <f t="shared" si="1540"/>
        <v>7</v>
      </c>
      <c r="C7563">
        <f t="shared" si="1541"/>
        <v>12</v>
      </c>
      <c r="D7563">
        <f t="shared" si="1542"/>
        <v>5</v>
      </c>
      <c r="E7563" t="str">
        <f t="shared" si="1543"/>
        <v>OFF</v>
      </c>
      <c r="F7563" s="13">
        <f t="shared" si="1532"/>
        <v>43658</v>
      </c>
      <c r="G7563" s="14" t="str">
        <f t="shared" si="1544"/>
        <v>Avg of 4 NM Projects</v>
      </c>
      <c r="H7563" s="15">
        <f t="shared" si="1533"/>
        <v>24</v>
      </c>
      <c r="I7563" s="93">
        <v>-0.26</v>
      </c>
      <c r="J7563">
        <f t="shared" si="1534"/>
        <v>-1.4606741573033708E-3</v>
      </c>
      <c r="K7563" s="4">
        <v>28.04</v>
      </c>
      <c r="L7563" s="4">
        <v>24.24</v>
      </c>
      <c r="M7563" s="16">
        <f t="shared" si="1535"/>
        <v>-6.3023999999999997E-3</v>
      </c>
      <c r="N7563">
        <f t="shared" si="1536"/>
        <v>0</v>
      </c>
      <c r="O7563">
        <f t="shared" si="1537"/>
        <v>0</v>
      </c>
      <c r="P7563" s="63">
        <f t="shared" si="1538"/>
        <v>0</v>
      </c>
    </row>
    <row r="7564" spans="1:18" x14ac:dyDescent="0.3">
      <c r="A7564">
        <f t="shared" si="1539"/>
        <v>2019</v>
      </c>
      <c r="B7564">
        <f t="shared" si="1540"/>
        <v>7</v>
      </c>
      <c r="C7564">
        <f t="shared" si="1541"/>
        <v>13</v>
      </c>
      <c r="D7564">
        <f t="shared" si="1542"/>
        <v>6</v>
      </c>
      <c r="E7564" t="str">
        <f t="shared" si="1543"/>
        <v>OFF</v>
      </c>
      <c r="F7564" s="13">
        <f t="shared" si="1532"/>
        <v>43659</v>
      </c>
      <c r="G7564" s="14" t="str">
        <f t="shared" si="1544"/>
        <v>Avg of 4 NM Projects</v>
      </c>
      <c r="H7564" s="15">
        <f t="shared" si="1533"/>
        <v>1</v>
      </c>
      <c r="I7564" s="93">
        <v>-0.13</v>
      </c>
      <c r="J7564">
        <f t="shared" si="1534"/>
        <v>-7.3033707865168538E-4</v>
      </c>
      <c r="K7564" s="4">
        <v>20.88</v>
      </c>
      <c r="L7564" s="4">
        <v>21</v>
      </c>
      <c r="M7564" s="16">
        <f t="shared" si="1535"/>
        <v>-2.7299999999999998E-3</v>
      </c>
      <c r="N7564">
        <f t="shared" si="1536"/>
        <v>0</v>
      </c>
      <c r="O7564">
        <f t="shared" si="1537"/>
        <v>0</v>
      </c>
      <c r="P7564" s="63">
        <f t="shared" si="1538"/>
        <v>0</v>
      </c>
      <c r="Q7564" s="34"/>
      <c r="R7564" s="34"/>
    </row>
    <row r="7565" spans="1:18" x14ac:dyDescent="0.3">
      <c r="A7565">
        <f t="shared" si="1539"/>
        <v>2019</v>
      </c>
      <c r="B7565">
        <f t="shared" si="1540"/>
        <v>7</v>
      </c>
      <c r="C7565">
        <f t="shared" si="1541"/>
        <v>13</v>
      </c>
      <c r="D7565">
        <f t="shared" si="1542"/>
        <v>6</v>
      </c>
      <c r="E7565" t="str">
        <f t="shared" si="1543"/>
        <v>OFF</v>
      </c>
      <c r="F7565" s="13">
        <f t="shared" si="1532"/>
        <v>43659</v>
      </c>
      <c r="G7565" s="14" t="str">
        <f t="shared" si="1544"/>
        <v>Avg of 4 NM Projects</v>
      </c>
      <c r="H7565" s="15">
        <f t="shared" si="1533"/>
        <v>2</v>
      </c>
      <c r="I7565" s="93">
        <v>-0.26</v>
      </c>
      <c r="J7565">
        <f t="shared" si="1534"/>
        <v>-1.4606741573033708E-3</v>
      </c>
      <c r="K7565" s="4">
        <v>20.78</v>
      </c>
      <c r="L7565" s="4">
        <v>22.49</v>
      </c>
      <c r="M7565" s="16">
        <f t="shared" si="1535"/>
        <v>-5.8473999999999991E-3</v>
      </c>
      <c r="N7565">
        <f t="shared" si="1536"/>
        <v>0</v>
      </c>
      <c r="O7565">
        <f t="shared" si="1537"/>
        <v>0</v>
      </c>
      <c r="P7565" s="63">
        <f t="shared" si="1538"/>
        <v>0</v>
      </c>
    </row>
    <row r="7566" spans="1:18" x14ac:dyDescent="0.3">
      <c r="A7566">
        <f t="shared" si="1539"/>
        <v>2019</v>
      </c>
      <c r="B7566">
        <f t="shared" si="1540"/>
        <v>7</v>
      </c>
      <c r="C7566">
        <f t="shared" si="1541"/>
        <v>13</v>
      </c>
      <c r="D7566">
        <f t="shared" si="1542"/>
        <v>6</v>
      </c>
      <c r="E7566" t="str">
        <f t="shared" si="1543"/>
        <v>OFF</v>
      </c>
      <c r="F7566" s="13">
        <f t="shared" si="1532"/>
        <v>43659</v>
      </c>
      <c r="G7566" s="14" t="str">
        <f t="shared" si="1544"/>
        <v>Avg of 4 NM Projects</v>
      </c>
      <c r="H7566" s="15">
        <f t="shared" si="1533"/>
        <v>3</v>
      </c>
      <c r="I7566" s="93">
        <v>-0.13</v>
      </c>
      <c r="J7566">
        <f t="shared" si="1534"/>
        <v>-7.3033707865168538E-4</v>
      </c>
      <c r="K7566" s="4">
        <v>20.56</v>
      </c>
      <c r="L7566" s="4">
        <v>21.51</v>
      </c>
      <c r="M7566" s="16">
        <f t="shared" si="1535"/>
        <v>-2.7963000000000003E-3</v>
      </c>
      <c r="N7566">
        <f t="shared" si="1536"/>
        <v>0</v>
      </c>
      <c r="O7566">
        <f t="shared" si="1537"/>
        <v>0</v>
      </c>
      <c r="P7566" s="63">
        <f t="shared" si="1538"/>
        <v>0</v>
      </c>
    </row>
    <row r="7567" spans="1:18" x14ac:dyDescent="0.3">
      <c r="A7567">
        <f t="shared" si="1539"/>
        <v>2019</v>
      </c>
      <c r="B7567">
        <f t="shared" si="1540"/>
        <v>7</v>
      </c>
      <c r="C7567">
        <f t="shared" si="1541"/>
        <v>13</v>
      </c>
      <c r="D7567">
        <f t="shared" si="1542"/>
        <v>6</v>
      </c>
      <c r="E7567" t="str">
        <f t="shared" si="1543"/>
        <v>OFF</v>
      </c>
      <c r="F7567" s="13">
        <f t="shared" si="1532"/>
        <v>43659</v>
      </c>
      <c r="G7567" s="14" t="str">
        <f t="shared" si="1544"/>
        <v>Avg of 4 NM Projects</v>
      </c>
      <c r="H7567" s="15">
        <f t="shared" si="1533"/>
        <v>4</v>
      </c>
      <c r="I7567" s="93">
        <v>0</v>
      </c>
      <c r="J7567">
        <f t="shared" si="1534"/>
        <v>0</v>
      </c>
      <c r="K7567" s="4">
        <v>20.420000000000002</v>
      </c>
      <c r="L7567" s="4">
        <v>21.86</v>
      </c>
      <c r="M7567" s="16">
        <f t="shared" si="1535"/>
        <v>0</v>
      </c>
      <c r="N7567">
        <f t="shared" si="1536"/>
        <v>1</v>
      </c>
      <c r="O7567">
        <f t="shared" si="1537"/>
        <v>0</v>
      </c>
      <c r="P7567" s="63">
        <f t="shared" si="1538"/>
        <v>0</v>
      </c>
    </row>
    <row r="7568" spans="1:18" x14ac:dyDescent="0.3">
      <c r="A7568">
        <f t="shared" si="1539"/>
        <v>2019</v>
      </c>
      <c r="B7568">
        <f t="shared" si="1540"/>
        <v>7</v>
      </c>
      <c r="C7568">
        <f t="shared" si="1541"/>
        <v>13</v>
      </c>
      <c r="D7568">
        <f t="shared" si="1542"/>
        <v>6</v>
      </c>
      <c r="E7568" t="str">
        <f t="shared" si="1543"/>
        <v>OFF</v>
      </c>
      <c r="F7568" s="13">
        <f t="shared" si="1532"/>
        <v>43659</v>
      </c>
      <c r="G7568" s="14" t="str">
        <f t="shared" si="1544"/>
        <v>Avg of 4 NM Projects</v>
      </c>
      <c r="H7568" s="15">
        <f t="shared" si="1533"/>
        <v>5</v>
      </c>
      <c r="I7568" s="93">
        <v>0</v>
      </c>
      <c r="J7568">
        <f t="shared" si="1534"/>
        <v>0</v>
      </c>
      <c r="K7568" s="4">
        <v>19.920000000000002</v>
      </c>
      <c r="L7568" s="4">
        <v>21.68</v>
      </c>
      <c r="M7568" s="16">
        <f t="shared" si="1535"/>
        <v>0</v>
      </c>
      <c r="N7568">
        <f t="shared" si="1536"/>
        <v>1</v>
      </c>
      <c r="O7568">
        <f t="shared" si="1537"/>
        <v>0</v>
      </c>
      <c r="P7568" s="63">
        <f t="shared" si="1538"/>
        <v>0</v>
      </c>
    </row>
    <row r="7569" spans="1:16" x14ac:dyDescent="0.3">
      <c r="A7569">
        <f t="shared" si="1539"/>
        <v>2019</v>
      </c>
      <c r="B7569">
        <f t="shared" si="1540"/>
        <v>7</v>
      </c>
      <c r="C7569">
        <f t="shared" si="1541"/>
        <v>13</v>
      </c>
      <c r="D7569">
        <f t="shared" si="1542"/>
        <v>6</v>
      </c>
      <c r="E7569" t="str">
        <f t="shared" si="1543"/>
        <v>OFF</v>
      </c>
      <c r="F7569" s="13">
        <f t="shared" si="1532"/>
        <v>43659</v>
      </c>
      <c r="G7569" s="14" t="str">
        <f t="shared" si="1544"/>
        <v>Avg of 4 NM Projects</v>
      </c>
      <c r="H7569" s="15">
        <f t="shared" si="1533"/>
        <v>6</v>
      </c>
      <c r="I7569" s="93">
        <v>0.51500000000000001</v>
      </c>
      <c r="J7569">
        <f t="shared" si="1534"/>
        <v>2.8932584269662923E-3</v>
      </c>
      <c r="K7569" s="4">
        <v>19.79</v>
      </c>
      <c r="L7569" s="4">
        <v>20.59</v>
      </c>
      <c r="M7569" s="16">
        <f t="shared" si="1535"/>
        <v>1.060385E-2</v>
      </c>
      <c r="N7569">
        <f t="shared" si="1536"/>
        <v>0</v>
      </c>
      <c r="O7569">
        <f t="shared" si="1537"/>
        <v>0</v>
      </c>
      <c r="P7569" s="63">
        <f t="shared" si="1538"/>
        <v>0</v>
      </c>
    </row>
    <row r="7570" spans="1:16" x14ac:dyDescent="0.3">
      <c r="A7570">
        <f t="shared" si="1539"/>
        <v>2019</v>
      </c>
      <c r="B7570">
        <f t="shared" si="1540"/>
        <v>7</v>
      </c>
      <c r="C7570">
        <f t="shared" si="1541"/>
        <v>13</v>
      </c>
      <c r="D7570">
        <f t="shared" si="1542"/>
        <v>6</v>
      </c>
      <c r="E7570" t="str">
        <f t="shared" si="1543"/>
        <v>OFF</v>
      </c>
      <c r="F7570" s="13">
        <f t="shared" si="1532"/>
        <v>43659</v>
      </c>
      <c r="G7570" s="14" t="str">
        <f t="shared" si="1544"/>
        <v>Avg of 4 NM Projects</v>
      </c>
      <c r="H7570" s="15">
        <f t="shared" si="1533"/>
        <v>7</v>
      </c>
      <c r="I7570" s="93">
        <v>11.52</v>
      </c>
      <c r="J7570">
        <f t="shared" si="1534"/>
        <v>6.471910112359551E-2</v>
      </c>
      <c r="K7570" s="4">
        <v>19.420000000000002</v>
      </c>
      <c r="L7570" s="4">
        <v>23.12</v>
      </c>
      <c r="M7570" s="16">
        <f t="shared" si="1535"/>
        <v>0.26634239999999998</v>
      </c>
      <c r="N7570">
        <f t="shared" si="1536"/>
        <v>0</v>
      </c>
      <c r="O7570">
        <f t="shared" si="1537"/>
        <v>0</v>
      </c>
      <c r="P7570" s="63">
        <f t="shared" si="1538"/>
        <v>0</v>
      </c>
    </row>
    <row r="7571" spans="1:16" x14ac:dyDescent="0.3">
      <c r="A7571">
        <f t="shared" si="1539"/>
        <v>2019</v>
      </c>
      <c r="B7571">
        <f t="shared" si="1540"/>
        <v>7</v>
      </c>
      <c r="C7571">
        <f t="shared" si="1541"/>
        <v>13</v>
      </c>
      <c r="D7571">
        <f t="shared" si="1542"/>
        <v>6</v>
      </c>
      <c r="E7571" t="str">
        <f t="shared" si="1543"/>
        <v>ON</v>
      </c>
      <c r="F7571" s="13">
        <f t="shared" si="1532"/>
        <v>43659</v>
      </c>
      <c r="G7571" s="14" t="str">
        <f t="shared" si="1544"/>
        <v>Avg of 4 NM Projects</v>
      </c>
      <c r="H7571" s="15">
        <f t="shared" si="1533"/>
        <v>8</v>
      </c>
      <c r="I7571" s="93">
        <v>52.604999999999997</v>
      </c>
      <c r="J7571">
        <f t="shared" si="1534"/>
        <v>0.29553370786516853</v>
      </c>
      <c r="K7571" s="4">
        <v>19.75</v>
      </c>
      <c r="L7571" s="4">
        <v>21.27</v>
      </c>
      <c r="M7571" s="16">
        <f t="shared" si="1535"/>
        <v>1.1189083499999999</v>
      </c>
      <c r="N7571">
        <f t="shared" si="1536"/>
        <v>0</v>
      </c>
      <c r="O7571">
        <f t="shared" si="1537"/>
        <v>0</v>
      </c>
      <c r="P7571" s="63">
        <f t="shared" si="1538"/>
        <v>0</v>
      </c>
    </row>
    <row r="7572" spans="1:16" x14ac:dyDescent="0.3">
      <c r="A7572">
        <f t="shared" si="1539"/>
        <v>2019</v>
      </c>
      <c r="B7572">
        <f t="shared" si="1540"/>
        <v>7</v>
      </c>
      <c r="C7572">
        <f t="shared" si="1541"/>
        <v>13</v>
      </c>
      <c r="D7572">
        <f t="shared" si="1542"/>
        <v>6</v>
      </c>
      <c r="E7572" t="str">
        <f t="shared" si="1543"/>
        <v>ON</v>
      </c>
      <c r="F7572" s="13">
        <f t="shared" si="1532"/>
        <v>43659</v>
      </c>
      <c r="G7572" s="14" t="str">
        <f t="shared" si="1544"/>
        <v>Avg of 4 NM Projects</v>
      </c>
      <c r="H7572" s="15">
        <f t="shared" si="1533"/>
        <v>9</v>
      </c>
      <c r="I7572" s="93">
        <v>88.064999999999998</v>
      </c>
      <c r="J7572">
        <f t="shared" si="1534"/>
        <v>0.49474719101123593</v>
      </c>
      <c r="K7572" s="4">
        <v>21.28</v>
      </c>
      <c r="L7572" s="4">
        <v>25.3</v>
      </c>
      <c r="M7572" s="16">
        <f t="shared" si="1535"/>
        <v>2.2280444999999998</v>
      </c>
      <c r="N7572">
        <f t="shared" si="1536"/>
        <v>0</v>
      </c>
      <c r="O7572">
        <f t="shared" si="1537"/>
        <v>0</v>
      </c>
      <c r="P7572" s="63">
        <f t="shared" si="1538"/>
        <v>0</v>
      </c>
    </row>
    <row r="7573" spans="1:16" x14ac:dyDescent="0.3">
      <c r="A7573">
        <f t="shared" si="1539"/>
        <v>2019</v>
      </c>
      <c r="B7573">
        <f t="shared" si="1540"/>
        <v>7</v>
      </c>
      <c r="C7573">
        <f t="shared" si="1541"/>
        <v>13</v>
      </c>
      <c r="D7573">
        <f t="shared" si="1542"/>
        <v>6</v>
      </c>
      <c r="E7573" t="str">
        <f t="shared" si="1543"/>
        <v>ON</v>
      </c>
      <c r="F7573" s="13">
        <f t="shared" si="1532"/>
        <v>43659</v>
      </c>
      <c r="G7573" s="14" t="str">
        <f t="shared" si="1544"/>
        <v>Avg of 4 NM Projects</v>
      </c>
      <c r="H7573" s="15">
        <f t="shared" si="1533"/>
        <v>10</v>
      </c>
      <c r="I7573" s="93">
        <v>113.41000000000001</v>
      </c>
      <c r="J7573">
        <f t="shared" si="1534"/>
        <v>0.63713483146067418</v>
      </c>
      <c r="K7573" s="4">
        <v>22.95</v>
      </c>
      <c r="L7573" s="4">
        <v>23.38</v>
      </c>
      <c r="M7573" s="16">
        <f t="shared" si="1535"/>
        <v>2.6515258000000004</v>
      </c>
      <c r="N7573">
        <f t="shared" si="1536"/>
        <v>0</v>
      </c>
      <c r="O7573">
        <f t="shared" si="1537"/>
        <v>1</v>
      </c>
      <c r="P7573" s="63">
        <f t="shared" si="1538"/>
        <v>0</v>
      </c>
    </row>
    <row r="7574" spans="1:16" x14ac:dyDescent="0.3">
      <c r="A7574">
        <f t="shared" si="1539"/>
        <v>2019</v>
      </c>
      <c r="B7574">
        <f t="shared" si="1540"/>
        <v>7</v>
      </c>
      <c r="C7574">
        <f t="shared" si="1541"/>
        <v>13</v>
      </c>
      <c r="D7574">
        <f t="shared" si="1542"/>
        <v>6</v>
      </c>
      <c r="E7574" t="str">
        <f t="shared" si="1543"/>
        <v>ON</v>
      </c>
      <c r="F7574" s="13">
        <f t="shared" si="1532"/>
        <v>43659</v>
      </c>
      <c r="G7574" s="14" t="str">
        <f t="shared" si="1544"/>
        <v>Avg of 4 NM Projects</v>
      </c>
      <c r="H7574" s="15">
        <f t="shared" si="1533"/>
        <v>11</v>
      </c>
      <c r="I7574" s="93">
        <v>129.54</v>
      </c>
      <c r="J7574">
        <f t="shared" si="1534"/>
        <v>0.72775280898876404</v>
      </c>
      <c r="K7574" s="4">
        <v>24.91</v>
      </c>
      <c r="L7574" s="4">
        <v>24.83</v>
      </c>
      <c r="M7574" s="16">
        <f t="shared" si="1535"/>
        <v>3.2164781999999996</v>
      </c>
      <c r="N7574">
        <f t="shared" si="1536"/>
        <v>0</v>
      </c>
      <c r="O7574">
        <f t="shared" si="1537"/>
        <v>1</v>
      </c>
      <c r="P7574" s="63">
        <f t="shared" si="1538"/>
        <v>0</v>
      </c>
    </row>
    <row r="7575" spans="1:16" x14ac:dyDescent="0.3">
      <c r="A7575">
        <f t="shared" si="1539"/>
        <v>2019</v>
      </c>
      <c r="B7575">
        <f t="shared" si="1540"/>
        <v>7</v>
      </c>
      <c r="C7575">
        <f t="shared" si="1541"/>
        <v>13</v>
      </c>
      <c r="D7575">
        <f t="shared" si="1542"/>
        <v>6</v>
      </c>
      <c r="E7575" t="str">
        <f t="shared" si="1543"/>
        <v>ON</v>
      </c>
      <c r="F7575" s="13">
        <f t="shared" si="1532"/>
        <v>43659</v>
      </c>
      <c r="G7575" s="14" t="str">
        <f t="shared" si="1544"/>
        <v>Avg of 4 NM Projects</v>
      </c>
      <c r="H7575" s="15">
        <f t="shared" si="1533"/>
        <v>12</v>
      </c>
      <c r="I7575" s="93">
        <v>144.005</v>
      </c>
      <c r="J7575">
        <f t="shared" si="1534"/>
        <v>0.80901685393258427</v>
      </c>
      <c r="K7575" s="4">
        <v>27.9</v>
      </c>
      <c r="L7575" s="4">
        <v>26.41</v>
      </c>
      <c r="M7575" s="16">
        <f t="shared" si="1535"/>
        <v>3.8031720500000001</v>
      </c>
      <c r="N7575">
        <f t="shared" si="1536"/>
        <v>0</v>
      </c>
      <c r="O7575">
        <f t="shared" si="1537"/>
        <v>1</v>
      </c>
      <c r="P7575" s="63">
        <f t="shared" si="1538"/>
        <v>0</v>
      </c>
    </row>
    <row r="7576" spans="1:16" x14ac:dyDescent="0.3">
      <c r="A7576">
        <f t="shared" si="1539"/>
        <v>2019</v>
      </c>
      <c r="B7576">
        <f t="shared" si="1540"/>
        <v>7</v>
      </c>
      <c r="C7576">
        <f t="shared" si="1541"/>
        <v>13</v>
      </c>
      <c r="D7576">
        <f t="shared" si="1542"/>
        <v>6</v>
      </c>
      <c r="E7576" t="str">
        <f t="shared" si="1543"/>
        <v>ON</v>
      </c>
      <c r="F7576" s="13">
        <f t="shared" si="1532"/>
        <v>43659</v>
      </c>
      <c r="G7576" s="14" t="str">
        <f t="shared" si="1544"/>
        <v>Avg of 4 NM Projects</v>
      </c>
      <c r="H7576" s="15">
        <f t="shared" si="1533"/>
        <v>13</v>
      </c>
      <c r="I7576" s="93">
        <v>137.97999999999999</v>
      </c>
      <c r="J7576">
        <f t="shared" si="1534"/>
        <v>0.77516853932584262</v>
      </c>
      <c r="K7576" s="4">
        <v>30.45</v>
      </c>
      <c r="L7576" s="4">
        <v>25.78</v>
      </c>
      <c r="M7576" s="16">
        <f t="shared" si="1535"/>
        <v>3.5571243999999997</v>
      </c>
      <c r="N7576">
        <f t="shared" si="1536"/>
        <v>0</v>
      </c>
      <c r="O7576">
        <f t="shared" si="1537"/>
        <v>1</v>
      </c>
      <c r="P7576" s="63">
        <f t="shared" si="1538"/>
        <v>0</v>
      </c>
    </row>
    <row r="7577" spans="1:16" x14ac:dyDescent="0.3">
      <c r="A7577">
        <f t="shared" si="1539"/>
        <v>2019</v>
      </c>
      <c r="B7577">
        <f t="shared" si="1540"/>
        <v>7</v>
      </c>
      <c r="C7577">
        <f t="shared" si="1541"/>
        <v>13</v>
      </c>
      <c r="D7577">
        <f t="shared" si="1542"/>
        <v>6</v>
      </c>
      <c r="E7577" t="str">
        <f t="shared" si="1543"/>
        <v>ON</v>
      </c>
      <c r="F7577" s="13">
        <f t="shared" si="1532"/>
        <v>43659</v>
      </c>
      <c r="G7577" s="14" t="str">
        <f t="shared" si="1544"/>
        <v>Avg of 4 NM Projects</v>
      </c>
      <c r="H7577" s="15">
        <f t="shared" si="1533"/>
        <v>14</v>
      </c>
      <c r="I7577" s="93">
        <v>134.91500000000002</v>
      </c>
      <c r="J7577">
        <f t="shared" si="1534"/>
        <v>0.75794943820224736</v>
      </c>
      <c r="K7577" s="4">
        <v>33.4</v>
      </c>
      <c r="L7577" s="4">
        <v>26.5</v>
      </c>
      <c r="M7577" s="16">
        <f t="shared" si="1535"/>
        <v>3.5752475000000006</v>
      </c>
      <c r="N7577">
        <f t="shared" si="1536"/>
        <v>0</v>
      </c>
      <c r="O7577">
        <f t="shared" si="1537"/>
        <v>1</v>
      </c>
      <c r="P7577" s="63">
        <f t="shared" si="1538"/>
        <v>0</v>
      </c>
    </row>
    <row r="7578" spans="1:16" x14ac:dyDescent="0.3">
      <c r="A7578">
        <f t="shared" si="1539"/>
        <v>2019</v>
      </c>
      <c r="B7578">
        <f t="shared" si="1540"/>
        <v>7</v>
      </c>
      <c r="C7578">
        <f t="shared" si="1541"/>
        <v>13</v>
      </c>
      <c r="D7578">
        <f t="shared" si="1542"/>
        <v>6</v>
      </c>
      <c r="E7578" t="str">
        <f t="shared" si="1543"/>
        <v>ON</v>
      </c>
      <c r="F7578" s="13">
        <f t="shared" si="1532"/>
        <v>43659</v>
      </c>
      <c r="G7578" s="14" t="str">
        <f t="shared" si="1544"/>
        <v>Avg of 4 NM Projects</v>
      </c>
      <c r="H7578" s="15">
        <f t="shared" si="1533"/>
        <v>15</v>
      </c>
      <c r="I7578" s="93">
        <v>126.07499999999999</v>
      </c>
      <c r="J7578">
        <f t="shared" si="1534"/>
        <v>0.70828651685393251</v>
      </c>
      <c r="K7578" s="4">
        <v>37.01</v>
      </c>
      <c r="L7578" s="4">
        <v>31.07</v>
      </c>
      <c r="M7578" s="16">
        <f t="shared" si="1535"/>
        <v>3.9171502499999997</v>
      </c>
      <c r="N7578">
        <f t="shared" si="1536"/>
        <v>0</v>
      </c>
      <c r="O7578">
        <f t="shared" si="1537"/>
        <v>1</v>
      </c>
      <c r="P7578" s="63">
        <f t="shared" si="1538"/>
        <v>0</v>
      </c>
    </row>
    <row r="7579" spans="1:16" x14ac:dyDescent="0.3">
      <c r="A7579">
        <f t="shared" si="1539"/>
        <v>2019</v>
      </c>
      <c r="B7579">
        <f t="shared" si="1540"/>
        <v>7</v>
      </c>
      <c r="C7579">
        <f t="shared" si="1541"/>
        <v>13</v>
      </c>
      <c r="D7579">
        <f t="shared" si="1542"/>
        <v>6</v>
      </c>
      <c r="E7579" t="str">
        <f t="shared" si="1543"/>
        <v>ON</v>
      </c>
      <c r="F7579" s="13">
        <f t="shared" si="1532"/>
        <v>43659</v>
      </c>
      <c r="G7579" s="14" t="str">
        <f t="shared" si="1544"/>
        <v>Avg of 4 NM Projects</v>
      </c>
      <c r="H7579" s="15">
        <f t="shared" si="1533"/>
        <v>16</v>
      </c>
      <c r="I7579" s="93">
        <v>111.36500000000001</v>
      </c>
      <c r="J7579">
        <f t="shared" si="1534"/>
        <v>0.62564606741573037</v>
      </c>
      <c r="K7579" s="4">
        <v>37.46</v>
      </c>
      <c r="L7579" s="4">
        <v>40.159999999999997</v>
      </c>
      <c r="M7579" s="16">
        <f t="shared" si="1535"/>
        <v>4.4724183999999996</v>
      </c>
      <c r="N7579">
        <f t="shared" si="1536"/>
        <v>0</v>
      </c>
      <c r="O7579">
        <f t="shared" si="1537"/>
        <v>1</v>
      </c>
      <c r="P7579" s="63">
        <f t="shared" si="1538"/>
        <v>0</v>
      </c>
    </row>
    <row r="7580" spans="1:16" x14ac:dyDescent="0.3">
      <c r="A7580">
        <f t="shared" si="1539"/>
        <v>2019</v>
      </c>
      <c r="B7580">
        <f t="shared" si="1540"/>
        <v>7</v>
      </c>
      <c r="C7580">
        <f t="shared" si="1541"/>
        <v>13</v>
      </c>
      <c r="D7580">
        <f t="shared" si="1542"/>
        <v>6</v>
      </c>
      <c r="E7580" t="str">
        <f t="shared" si="1543"/>
        <v>ON</v>
      </c>
      <c r="F7580" s="13">
        <f t="shared" si="1532"/>
        <v>43659</v>
      </c>
      <c r="G7580" s="14" t="str">
        <f t="shared" si="1544"/>
        <v>Avg of 4 NM Projects</v>
      </c>
      <c r="H7580" s="15">
        <f t="shared" si="1533"/>
        <v>17</v>
      </c>
      <c r="I7580" s="93">
        <v>89.855000000000004</v>
      </c>
      <c r="J7580">
        <f t="shared" si="1534"/>
        <v>0.50480337078651683</v>
      </c>
      <c r="K7580" s="4">
        <v>43.2</v>
      </c>
      <c r="L7580" s="4">
        <v>36.799999999999997</v>
      </c>
      <c r="M7580" s="16">
        <f t="shared" si="1535"/>
        <v>3.3066639999999996</v>
      </c>
      <c r="N7580">
        <f t="shared" si="1536"/>
        <v>0</v>
      </c>
      <c r="O7580">
        <f t="shared" si="1537"/>
        <v>1</v>
      </c>
      <c r="P7580" s="63">
        <f t="shared" si="1538"/>
        <v>0</v>
      </c>
    </row>
    <row r="7581" spans="1:16" x14ac:dyDescent="0.3">
      <c r="A7581">
        <f t="shared" si="1539"/>
        <v>2019</v>
      </c>
      <c r="B7581">
        <f t="shared" si="1540"/>
        <v>7</v>
      </c>
      <c r="C7581">
        <f t="shared" si="1541"/>
        <v>13</v>
      </c>
      <c r="D7581">
        <f t="shared" si="1542"/>
        <v>6</v>
      </c>
      <c r="E7581" t="str">
        <f t="shared" si="1543"/>
        <v>ON</v>
      </c>
      <c r="F7581" s="13">
        <f t="shared" ref="F7581:F7644" si="1545">+F7557+1</f>
        <v>43659</v>
      </c>
      <c r="G7581" s="14" t="str">
        <f t="shared" si="1544"/>
        <v>Avg of 4 NM Projects</v>
      </c>
      <c r="H7581" s="15">
        <f t="shared" ref="H7581:H7644" si="1546">H7557</f>
        <v>18</v>
      </c>
      <c r="I7581" s="93">
        <v>57.599999999999994</v>
      </c>
      <c r="J7581">
        <f t="shared" si="1534"/>
        <v>0.32359550561797751</v>
      </c>
      <c r="K7581" s="4">
        <v>45.25</v>
      </c>
      <c r="L7581" s="4">
        <v>34.75</v>
      </c>
      <c r="M7581" s="16">
        <f t="shared" si="1535"/>
        <v>2.0015999999999998</v>
      </c>
      <c r="N7581">
        <f t="shared" si="1536"/>
        <v>0</v>
      </c>
      <c r="O7581">
        <f t="shared" si="1537"/>
        <v>0</v>
      </c>
      <c r="P7581" s="63">
        <f t="shared" si="1538"/>
        <v>0</v>
      </c>
    </row>
    <row r="7582" spans="1:16" x14ac:dyDescent="0.3">
      <c r="A7582">
        <f t="shared" si="1539"/>
        <v>2019</v>
      </c>
      <c r="B7582">
        <f t="shared" si="1540"/>
        <v>7</v>
      </c>
      <c r="C7582">
        <f t="shared" si="1541"/>
        <v>13</v>
      </c>
      <c r="D7582">
        <f t="shared" si="1542"/>
        <v>6</v>
      </c>
      <c r="E7582" t="str">
        <f t="shared" si="1543"/>
        <v>ON</v>
      </c>
      <c r="F7582" s="13">
        <f t="shared" si="1545"/>
        <v>43659</v>
      </c>
      <c r="G7582" s="14" t="str">
        <f t="shared" si="1544"/>
        <v>Avg of 4 NM Projects</v>
      </c>
      <c r="H7582" s="15">
        <f t="shared" si="1546"/>
        <v>19</v>
      </c>
      <c r="I7582" s="93">
        <v>25.860000000000003</v>
      </c>
      <c r="J7582">
        <f t="shared" si="1534"/>
        <v>0.14528089887640452</v>
      </c>
      <c r="K7582" s="4">
        <v>43.15</v>
      </c>
      <c r="L7582" s="4">
        <v>44.24</v>
      </c>
      <c r="M7582" s="16">
        <f t="shared" si="1535"/>
        <v>1.1440464000000001</v>
      </c>
      <c r="N7582">
        <f t="shared" si="1536"/>
        <v>0</v>
      </c>
      <c r="O7582">
        <f t="shared" si="1537"/>
        <v>0</v>
      </c>
      <c r="P7582" s="63">
        <f t="shared" si="1538"/>
        <v>0</v>
      </c>
    </row>
    <row r="7583" spans="1:16" x14ac:dyDescent="0.3">
      <c r="A7583">
        <f t="shared" si="1539"/>
        <v>2019</v>
      </c>
      <c r="B7583">
        <f t="shared" si="1540"/>
        <v>7</v>
      </c>
      <c r="C7583">
        <f t="shared" si="1541"/>
        <v>13</v>
      </c>
      <c r="D7583">
        <f t="shared" si="1542"/>
        <v>6</v>
      </c>
      <c r="E7583" t="str">
        <f t="shared" si="1543"/>
        <v>ON</v>
      </c>
      <c r="F7583" s="13">
        <f t="shared" si="1545"/>
        <v>43659</v>
      </c>
      <c r="G7583" s="14" t="str">
        <f t="shared" si="1544"/>
        <v>Avg of 4 NM Projects</v>
      </c>
      <c r="H7583" s="15">
        <f t="shared" si="1546"/>
        <v>20</v>
      </c>
      <c r="I7583" s="93">
        <v>7.4249999999999998</v>
      </c>
      <c r="J7583">
        <f t="shared" si="1534"/>
        <v>4.1713483146067418E-2</v>
      </c>
      <c r="K7583" s="4">
        <v>38.590000000000003</v>
      </c>
      <c r="L7583" s="4">
        <v>43.34</v>
      </c>
      <c r="M7583" s="16">
        <f t="shared" si="1535"/>
        <v>0.32179950000000002</v>
      </c>
      <c r="N7583">
        <f t="shared" si="1536"/>
        <v>0</v>
      </c>
      <c r="O7583">
        <f t="shared" si="1537"/>
        <v>0</v>
      </c>
      <c r="P7583" s="63">
        <f t="shared" si="1538"/>
        <v>0</v>
      </c>
    </row>
    <row r="7584" spans="1:16" x14ac:dyDescent="0.3">
      <c r="A7584">
        <f t="shared" si="1539"/>
        <v>2019</v>
      </c>
      <c r="B7584">
        <f t="shared" si="1540"/>
        <v>7</v>
      </c>
      <c r="C7584">
        <f t="shared" si="1541"/>
        <v>13</v>
      </c>
      <c r="D7584">
        <f t="shared" si="1542"/>
        <v>6</v>
      </c>
      <c r="E7584" t="str">
        <f t="shared" si="1543"/>
        <v>ON</v>
      </c>
      <c r="F7584" s="13">
        <f t="shared" si="1545"/>
        <v>43659</v>
      </c>
      <c r="G7584" s="14" t="str">
        <f t="shared" si="1544"/>
        <v>Avg of 4 NM Projects</v>
      </c>
      <c r="H7584" s="15">
        <f t="shared" si="1546"/>
        <v>21</v>
      </c>
      <c r="I7584" s="93">
        <v>0.13</v>
      </c>
      <c r="J7584">
        <f t="shared" si="1534"/>
        <v>7.3033707865168538E-4</v>
      </c>
      <c r="K7584" s="4">
        <v>37.07</v>
      </c>
      <c r="L7584" s="4">
        <v>38.32</v>
      </c>
      <c r="M7584" s="16">
        <f t="shared" si="1535"/>
        <v>4.9816000000000001E-3</v>
      </c>
      <c r="N7584">
        <f t="shared" si="1536"/>
        <v>0</v>
      </c>
      <c r="O7584">
        <f t="shared" si="1537"/>
        <v>0</v>
      </c>
      <c r="P7584" s="63">
        <f t="shared" si="1538"/>
        <v>0</v>
      </c>
    </row>
    <row r="7585" spans="1:18" x14ac:dyDescent="0.3">
      <c r="A7585">
        <f t="shared" si="1539"/>
        <v>2019</v>
      </c>
      <c r="B7585">
        <f t="shared" si="1540"/>
        <v>7</v>
      </c>
      <c r="C7585">
        <f t="shared" si="1541"/>
        <v>13</v>
      </c>
      <c r="D7585">
        <f t="shared" si="1542"/>
        <v>6</v>
      </c>
      <c r="E7585" t="str">
        <f t="shared" si="1543"/>
        <v>ON</v>
      </c>
      <c r="F7585" s="13">
        <f t="shared" si="1545"/>
        <v>43659</v>
      </c>
      <c r="G7585" s="14" t="str">
        <f t="shared" si="1544"/>
        <v>Avg of 4 NM Projects</v>
      </c>
      <c r="H7585" s="15">
        <f t="shared" si="1546"/>
        <v>22</v>
      </c>
      <c r="I7585" s="93">
        <v>-0.13</v>
      </c>
      <c r="J7585">
        <f t="shared" si="1534"/>
        <v>-7.3033707865168538E-4</v>
      </c>
      <c r="K7585" s="4">
        <v>35.36</v>
      </c>
      <c r="L7585" s="4">
        <v>38.9</v>
      </c>
      <c r="M7585" s="16">
        <f t="shared" si="1535"/>
        <v>-5.0570000000000007E-3</v>
      </c>
      <c r="N7585">
        <f t="shared" si="1536"/>
        <v>0</v>
      </c>
      <c r="O7585">
        <f t="shared" si="1537"/>
        <v>0</v>
      </c>
      <c r="P7585" s="63">
        <f t="shared" si="1538"/>
        <v>0</v>
      </c>
    </row>
    <row r="7586" spans="1:18" x14ac:dyDescent="0.3">
      <c r="A7586">
        <f t="shared" si="1539"/>
        <v>2019</v>
      </c>
      <c r="B7586">
        <f t="shared" si="1540"/>
        <v>7</v>
      </c>
      <c r="C7586">
        <f t="shared" si="1541"/>
        <v>13</v>
      </c>
      <c r="D7586">
        <f t="shared" si="1542"/>
        <v>6</v>
      </c>
      <c r="E7586" t="str">
        <f t="shared" si="1543"/>
        <v>ON</v>
      </c>
      <c r="F7586" s="13">
        <f t="shared" si="1545"/>
        <v>43659</v>
      </c>
      <c r="G7586" s="14" t="str">
        <f t="shared" si="1544"/>
        <v>Avg of 4 NM Projects</v>
      </c>
      <c r="H7586" s="15">
        <f t="shared" si="1546"/>
        <v>23</v>
      </c>
      <c r="I7586" s="93">
        <v>0</v>
      </c>
      <c r="J7586">
        <f t="shared" si="1534"/>
        <v>0</v>
      </c>
      <c r="K7586" s="4">
        <v>25.11</v>
      </c>
      <c r="L7586" s="4">
        <v>35.67</v>
      </c>
      <c r="M7586" s="16">
        <f t="shared" si="1535"/>
        <v>0</v>
      </c>
      <c r="N7586">
        <f t="shared" si="1536"/>
        <v>1</v>
      </c>
      <c r="O7586">
        <f t="shared" si="1537"/>
        <v>0</v>
      </c>
      <c r="P7586" s="63">
        <f t="shared" si="1538"/>
        <v>0</v>
      </c>
    </row>
    <row r="7587" spans="1:18" x14ac:dyDescent="0.3">
      <c r="A7587">
        <f t="shared" si="1539"/>
        <v>2019</v>
      </c>
      <c r="B7587">
        <f t="shared" si="1540"/>
        <v>7</v>
      </c>
      <c r="C7587">
        <f t="shared" si="1541"/>
        <v>13</v>
      </c>
      <c r="D7587">
        <f t="shared" si="1542"/>
        <v>6</v>
      </c>
      <c r="E7587" t="str">
        <f t="shared" si="1543"/>
        <v>OFF</v>
      </c>
      <c r="F7587" s="13">
        <f t="shared" si="1545"/>
        <v>43659</v>
      </c>
      <c r="G7587" s="14" t="str">
        <f t="shared" si="1544"/>
        <v>Avg of 4 NM Projects</v>
      </c>
      <c r="H7587" s="15">
        <f t="shared" si="1546"/>
        <v>24</v>
      </c>
      <c r="I7587" s="93">
        <v>0</v>
      </c>
      <c r="J7587">
        <f t="shared" si="1534"/>
        <v>0</v>
      </c>
      <c r="K7587" s="4">
        <v>27.5</v>
      </c>
      <c r="L7587" s="4">
        <v>26.94</v>
      </c>
      <c r="M7587" s="16">
        <f t="shared" si="1535"/>
        <v>0</v>
      </c>
      <c r="N7587">
        <f t="shared" si="1536"/>
        <v>1</v>
      </c>
      <c r="O7587">
        <f t="shared" si="1537"/>
        <v>0</v>
      </c>
      <c r="P7587" s="63">
        <f t="shared" si="1538"/>
        <v>0</v>
      </c>
    </row>
    <row r="7588" spans="1:18" x14ac:dyDescent="0.3">
      <c r="A7588">
        <f t="shared" si="1539"/>
        <v>2019</v>
      </c>
      <c r="B7588">
        <f t="shared" si="1540"/>
        <v>7</v>
      </c>
      <c r="C7588">
        <f t="shared" si="1541"/>
        <v>14</v>
      </c>
      <c r="D7588">
        <f t="shared" si="1542"/>
        <v>7</v>
      </c>
      <c r="E7588" t="str">
        <f t="shared" si="1543"/>
        <v>OFF</v>
      </c>
      <c r="F7588" s="13">
        <f t="shared" si="1545"/>
        <v>43660</v>
      </c>
      <c r="G7588" s="14" t="str">
        <f t="shared" si="1544"/>
        <v>Avg of 4 NM Projects</v>
      </c>
      <c r="H7588" s="15">
        <f t="shared" si="1546"/>
        <v>1</v>
      </c>
      <c r="I7588" s="93">
        <v>0</v>
      </c>
      <c r="J7588">
        <f t="shared" si="1534"/>
        <v>0</v>
      </c>
      <c r="K7588" s="4">
        <v>25.94</v>
      </c>
      <c r="L7588" s="4">
        <v>24.45</v>
      </c>
      <c r="M7588" s="16">
        <f t="shared" si="1535"/>
        <v>0</v>
      </c>
      <c r="N7588">
        <f t="shared" si="1536"/>
        <v>1</v>
      </c>
      <c r="O7588">
        <f t="shared" si="1537"/>
        <v>0</v>
      </c>
      <c r="P7588" s="63">
        <f t="shared" si="1538"/>
        <v>0</v>
      </c>
      <c r="Q7588" s="34"/>
      <c r="R7588" s="34"/>
    </row>
    <row r="7589" spans="1:18" x14ac:dyDescent="0.3">
      <c r="A7589">
        <f t="shared" si="1539"/>
        <v>2019</v>
      </c>
      <c r="B7589">
        <f t="shared" si="1540"/>
        <v>7</v>
      </c>
      <c r="C7589">
        <f t="shared" si="1541"/>
        <v>14</v>
      </c>
      <c r="D7589">
        <f t="shared" si="1542"/>
        <v>7</v>
      </c>
      <c r="E7589" t="str">
        <f t="shared" si="1543"/>
        <v>OFF</v>
      </c>
      <c r="F7589" s="13">
        <f t="shared" si="1545"/>
        <v>43660</v>
      </c>
      <c r="G7589" s="14" t="str">
        <f t="shared" si="1544"/>
        <v>Avg of 4 NM Projects</v>
      </c>
      <c r="H7589" s="15">
        <f t="shared" si="1546"/>
        <v>2</v>
      </c>
      <c r="I7589" s="93">
        <v>0</v>
      </c>
      <c r="J7589">
        <f t="shared" si="1534"/>
        <v>0</v>
      </c>
      <c r="K7589" s="4">
        <v>23.92</v>
      </c>
      <c r="L7589" s="4">
        <v>22.83</v>
      </c>
      <c r="M7589" s="16">
        <f t="shared" si="1535"/>
        <v>0</v>
      </c>
      <c r="N7589">
        <f t="shared" si="1536"/>
        <v>1</v>
      </c>
      <c r="O7589">
        <f t="shared" si="1537"/>
        <v>0</v>
      </c>
      <c r="P7589" s="63">
        <f t="shared" si="1538"/>
        <v>0</v>
      </c>
    </row>
    <row r="7590" spans="1:18" x14ac:dyDescent="0.3">
      <c r="A7590">
        <f t="shared" si="1539"/>
        <v>2019</v>
      </c>
      <c r="B7590">
        <f t="shared" si="1540"/>
        <v>7</v>
      </c>
      <c r="C7590">
        <f t="shared" si="1541"/>
        <v>14</v>
      </c>
      <c r="D7590">
        <f t="shared" si="1542"/>
        <v>7</v>
      </c>
      <c r="E7590" t="str">
        <f t="shared" si="1543"/>
        <v>OFF</v>
      </c>
      <c r="F7590" s="13">
        <f t="shared" si="1545"/>
        <v>43660</v>
      </c>
      <c r="G7590" s="14" t="str">
        <f t="shared" si="1544"/>
        <v>Avg of 4 NM Projects</v>
      </c>
      <c r="H7590" s="15">
        <f t="shared" si="1546"/>
        <v>3</v>
      </c>
      <c r="I7590" s="93">
        <v>-0.13</v>
      </c>
      <c r="J7590">
        <f t="shared" si="1534"/>
        <v>-7.3033707865168538E-4</v>
      </c>
      <c r="K7590" s="4">
        <v>23.59</v>
      </c>
      <c r="L7590" s="4">
        <v>22.89</v>
      </c>
      <c r="M7590" s="16">
        <f t="shared" si="1535"/>
        <v>-2.9757000000000004E-3</v>
      </c>
      <c r="N7590">
        <f t="shared" si="1536"/>
        <v>0</v>
      </c>
      <c r="O7590">
        <f t="shared" si="1537"/>
        <v>0</v>
      </c>
      <c r="P7590" s="63">
        <f t="shared" si="1538"/>
        <v>0</v>
      </c>
    </row>
    <row r="7591" spans="1:18" x14ac:dyDescent="0.3">
      <c r="A7591">
        <f t="shared" si="1539"/>
        <v>2019</v>
      </c>
      <c r="B7591">
        <f t="shared" si="1540"/>
        <v>7</v>
      </c>
      <c r="C7591">
        <f t="shared" si="1541"/>
        <v>14</v>
      </c>
      <c r="D7591">
        <f t="shared" si="1542"/>
        <v>7</v>
      </c>
      <c r="E7591" t="str">
        <f t="shared" si="1543"/>
        <v>OFF</v>
      </c>
      <c r="F7591" s="13">
        <f t="shared" si="1545"/>
        <v>43660</v>
      </c>
      <c r="G7591" s="14" t="str">
        <f t="shared" si="1544"/>
        <v>Avg of 4 NM Projects</v>
      </c>
      <c r="H7591" s="15">
        <f t="shared" si="1546"/>
        <v>4</v>
      </c>
      <c r="I7591" s="93">
        <v>-0.13</v>
      </c>
      <c r="J7591">
        <f t="shared" si="1534"/>
        <v>-7.3033707865168538E-4</v>
      </c>
      <c r="K7591" s="4">
        <v>21.9</v>
      </c>
      <c r="L7591" s="4">
        <v>20.86</v>
      </c>
      <c r="M7591" s="16">
        <f t="shared" si="1535"/>
        <v>-2.7118000000000003E-3</v>
      </c>
      <c r="N7591">
        <f t="shared" si="1536"/>
        <v>0</v>
      </c>
      <c r="O7591">
        <f t="shared" si="1537"/>
        <v>0</v>
      </c>
      <c r="P7591" s="63">
        <f t="shared" si="1538"/>
        <v>0</v>
      </c>
    </row>
    <row r="7592" spans="1:18" x14ac:dyDescent="0.3">
      <c r="A7592">
        <f t="shared" si="1539"/>
        <v>2019</v>
      </c>
      <c r="B7592">
        <f t="shared" si="1540"/>
        <v>7</v>
      </c>
      <c r="C7592">
        <f t="shared" si="1541"/>
        <v>14</v>
      </c>
      <c r="D7592">
        <f t="shared" si="1542"/>
        <v>7</v>
      </c>
      <c r="E7592" t="str">
        <f t="shared" si="1543"/>
        <v>OFF</v>
      </c>
      <c r="F7592" s="13">
        <f t="shared" si="1545"/>
        <v>43660</v>
      </c>
      <c r="G7592" s="14" t="str">
        <f t="shared" si="1544"/>
        <v>Avg of 4 NM Projects</v>
      </c>
      <c r="H7592" s="15">
        <f t="shared" si="1546"/>
        <v>5</v>
      </c>
      <c r="I7592" s="93">
        <v>-0.13</v>
      </c>
      <c r="J7592">
        <f t="shared" si="1534"/>
        <v>-7.3033707865168538E-4</v>
      </c>
      <c r="K7592" s="4">
        <v>20.05</v>
      </c>
      <c r="L7592" s="4">
        <v>20.75</v>
      </c>
      <c r="M7592" s="16">
        <f t="shared" si="1535"/>
        <v>-2.6975000000000002E-3</v>
      </c>
      <c r="N7592">
        <f t="shared" si="1536"/>
        <v>0</v>
      </c>
      <c r="O7592">
        <f t="shared" si="1537"/>
        <v>0</v>
      </c>
      <c r="P7592" s="63">
        <f t="shared" si="1538"/>
        <v>0</v>
      </c>
    </row>
    <row r="7593" spans="1:18" x14ac:dyDescent="0.3">
      <c r="A7593">
        <f t="shared" si="1539"/>
        <v>2019</v>
      </c>
      <c r="B7593">
        <f t="shared" si="1540"/>
        <v>7</v>
      </c>
      <c r="C7593">
        <f t="shared" si="1541"/>
        <v>14</v>
      </c>
      <c r="D7593">
        <f t="shared" si="1542"/>
        <v>7</v>
      </c>
      <c r="E7593" t="str">
        <f t="shared" si="1543"/>
        <v>OFF</v>
      </c>
      <c r="F7593" s="13">
        <f t="shared" si="1545"/>
        <v>43660</v>
      </c>
      <c r="G7593" s="14" t="str">
        <f t="shared" si="1544"/>
        <v>Avg of 4 NM Projects</v>
      </c>
      <c r="H7593" s="15">
        <f t="shared" si="1546"/>
        <v>6</v>
      </c>
      <c r="I7593" s="93">
        <v>0</v>
      </c>
      <c r="J7593">
        <f t="shared" si="1534"/>
        <v>0</v>
      </c>
      <c r="K7593" s="4">
        <v>20.149999999999999</v>
      </c>
      <c r="L7593" s="4">
        <v>20.55</v>
      </c>
      <c r="M7593" s="16">
        <f t="shared" si="1535"/>
        <v>0</v>
      </c>
      <c r="N7593">
        <f t="shared" si="1536"/>
        <v>1</v>
      </c>
      <c r="O7593">
        <f t="shared" si="1537"/>
        <v>0</v>
      </c>
      <c r="P7593" s="63">
        <f t="shared" si="1538"/>
        <v>0</v>
      </c>
    </row>
    <row r="7594" spans="1:18" x14ac:dyDescent="0.3">
      <c r="A7594">
        <f t="shared" si="1539"/>
        <v>2019</v>
      </c>
      <c r="B7594">
        <f t="shared" si="1540"/>
        <v>7</v>
      </c>
      <c r="C7594">
        <f t="shared" si="1541"/>
        <v>14</v>
      </c>
      <c r="D7594">
        <f t="shared" si="1542"/>
        <v>7</v>
      </c>
      <c r="E7594" t="str">
        <f t="shared" si="1543"/>
        <v>OFF</v>
      </c>
      <c r="F7594" s="13">
        <f t="shared" si="1545"/>
        <v>43660</v>
      </c>
      <c r="G7594" s="14" t="str">
        <f t="shared" si="1544"/>
        <v>Avg of 4 NM Projects</v>
      </c>
      <c r="H7594" s="15">
        <f t="shared" si="1546"/>
        <v>7</v>
      </c>
      <c r="I7594" s="93">
        <v>6.1400000000000006</v>
      </c>
      <c r="J7594">
        <f t="shared" si="1534"/>
        <v>3.449438202247191E-2</v>
      </c>
      <c r="K7594" s="4">
        <v>19.72</v>
      </c>
      <c r="L7594" s="4">
        <v>23.81</v>
      </c>
      <c r="M7594" s="16">
        <f t="shared" si="1535"/>
        <v>0.1461934</v>
      </c>
      <c r="N7594">
        <f t="shared" si="1536"/>
        <v>0</v>
      </c>
      <c r="O7594">
        <f t="shared" si="1537"/>
        <v>0</v>
      </c>
      <c r="P7594" s="63">
        <f t="shared" si="1538"/>
        <v>0</v>
      </c>
    </row>
    <row r="7595" spans="1:18" x14ac:dyDescent="0.3">
      <c r="A7595">
        <f t="shared" si="1539"/>
        <v>2019</v>
      </c>
      <c r="B7595">
        <f t="shared" si="1540"/>
        <v>7</v>
      </c>
      <c r="C7595">
        <f t="shared" si="1541"/>
        <v>14</v>
      </c>
      <c r="D7595">
        <f t="shared" si="1542"/>
        <v>7</v>
      </c>
      <c r="E7595" t="str">
        <f t="shared" si="1543"/>
        <v>OFF</v>
      </c>
      <c r="F7595" s="13">
        <f t="shared" si="1545"/>
        <v>43660</v>
      </c>
      <c r="G7595" s="14" t="str">
        <f t="shared" si="1544"/>
        <v>Avg of 4 NM Projects</v>
      </c>
      <c r="H7595" s="15">
        <f t="shared" si="1546"/>
        <v>8</v>
      </c>
      <c r="I7595" s="93">
        <v>22.145</v>
      </c>
      <c r="J7595">
        <f t="shared" si="1534"/>
        <v>0.12441011235955056</v>
      </c>
      <c r="K7595" s="4">
        <v>20.57</v>
      </c>
      <c r="L7595" s="4">
        <v>29.98</v>
      </c>
      <c r="M7595" s="16">
        <f t="shared" si="1535"/>
        <v>0.66390709999999997</v>
      </c>
      <c r="N7595">
        <f t="shared" si="1536"/>
        <v>0</v>
      </c>
      <c r="O7595">
        <f t="shared" si="1537"/>
        <v>0</v>
      </c>
      <c r="P7595" s="63">
        <f t="shared" si="1538"/>
        <v>0</v>
      </c>
    </row>
    <row r="7596" spans="1:18" x14ac:dyDescent="0.3">
      <c r="A7596">
        <f t="shared" si="1539"/>
        <v>2019</v>
      </c>
      <c r="B7596">
        <f t="shared" si="1540"/>
        <v>7</v>
      </c>
      <c r="C7596">
        <f t="shared" si="1541"/>
        <v>14</v>
      </c>
      <c r="D7596">
        <f t="shared" si="1542"/>
        <v>7</v>
      </c>
      <c r="E7596" t="str">
        <f t="shared" si="1543"/>
        <v>OFF</v>
      </c>
      <c r="F7596" s="13">
        <f t="shared" si="1545"/>
        <v>43660</v>
      </c>
      <c r="G7596" s="14" t="str">
        <f t="shared" si="1544"/>
        <v>Avg of 4 NM Projects</v>
      </c>
      <c r="H7596" s="15">
        <f t="shared" si="1546"/>
        <v>9</v>
      </c>
      <c r="I7596" s="93">
        <v>43.649999999999991</v>
      </c>
      <c r="J7596">
        <f t="shared" si="1534"/>
        <v>0.24522471910112353</v>
      </c>
      <c r="K7596" s="4">
        <v>22.39</v>
      </c>
      <c r="L7596" s="4">
        <v>37.65</v>
      </c>
      <c r="M7596" s="16">
        <f t="shared" si="1535"/>
        <v>1.6434224999999996</v>
      </c>
      <c r="N7596">
        <f t="shared" si="1536"/>
        <v>0</v>
      </c>
      <c r="O7596">
        <f t="shared" si="1537"/>
        <v>0</v>
      </c>
      <c r="P7596" s="63">
        <f t="shared" si="1538"/>
        <v>0</v>
      </c>
    </row>
    <row r="7597" spans="1:18" x14ac:dyDescent="0.3">
      <c r="A7597">
        <f t="shared" si="1539"/>
        <v>2019</v>
      </c>
      <c r="B7597">
        <f t="shared" si="1540"/>
        <v>7</v>
      </c>
      <c r="C7597">
        <f t="shared" si="1541"/>
        <v>14</v>
      </c>
      <c r="D7597">
        <f t="shared" si="1542"/>
        <v>7</v>
      </c>
      <c r="E7597" t="str">
        <f t="shared" si="1543"/>
        <v>OFF</v>
      </c>
      <c r="F7597" s="13">
        <f t="shared" si="1545"/>
        <v>43660</v>
      </c>
      <c r="G7597" s="14" t="str">
        <f t="shared" si="1544"/>
        <v>Avg of 4 NM Projects</v>
      </c>
      <c r="H7597" s="15">
        <f t="shared" si="1546"/>
        <v>10</v>
      </c>
      <c r="I7597" s="93">
        <v>65.664999999999992</v>
      </c>
      <c r="J7597">
        <f t="shared" si="1534"/>
        <v>0.36890449438202244</v>
      </c>
      <c r="K7597" s="4">
        <v>23.41</v>
      </c>
      <c r="L7597" s="4">
        <v>38.72</v>
      </c>
      <c r="M7597" s="16">
        <f t="shared" si="1535"/>
        <v>2.5425487999999996</v>
      </c>
      <c r="N7597">
        <f t="shared" si="1536"/>
        <v>0</v>
      </c>
      <c r="O7597">
        <f t="shared" si="1537"/>
        <v>0</v>
      </c>
      <c r="P7597" s="63">
        <f t="shared" si="1538"/>
        <v>0</v>
      </c>
    </row>
    <row r="7598" spans="1:18" x14ac:dyDescent="0.3">
      <c r="A7598">
        <f t="shared" si="1539"/>
        <v>2019</v>
      </c>
      <c r="B7598">
        <f t="shared" si="1540"/>
        <v>7</v>
      </c>
      <c r="C7598">
        <f t="shared" si="1541"/>
        <v>14</v>
      </c>
      <c r="D7598">
        <f t="shared" si="1542"/>
        <v>7</v>
      </c>
      <c r="E7598" t="str">
        <f t="shared" si="1543"/>
        <v>OFF</v>
      </c>
      <c r="F7598" s="13">
        <f t="shared" si="1545"/>
        <v>43660</v>
      </c>
      <c r="G7598" s="14" t="str">
        <f t="shared" si="1544"/>
        <v>Avg of 4 NM Projects</v>
      </c>
      <c r="H7598" s="15">
        <f t="shared" si="1546"/>
        <v>11</v>
      </c>
      <c r="I7598" s="93">
        <v>81.545000000000002</v>
      </c>
      <c r="J7598">
        <f t="shared" si="1534"/>
        <v>0.45811797752808991</v>
      </c>
      <c r="K7598" s="4">
        <v>29.54</v>
      </c>
      <c r="L7598" s="4">
        <v>41.61</v>
      </c>
      <c r="M7598" s="16">
        <f t="shared" si="1535"/>
        <v>3.3930874499999999</v>
      </c>
      <c r="N7598">
        <f t="shared" si="1536"/>
        <v>0</v>
      </c>
      <c r="O7598">
        <f t="shared" si="1537"/>
        <v>0</v>
      </c>
      <c r="P7598" s="63">
        <f t="shared" si="1538"/>
        <v>0</v>
      </c>
    </row>
    <row r="7599" spans="1:18" x14ac:dyDescent="0.3">
      <c r="A7599">
        <f t="shared" si="1539"/>
        <v>2019</v>
      </c>
      <c r="B7599">
        <f t="shared" si="1540"/>
        <v>7</v>
      </c>
      <c r="C7599">
        <f t="shared" si="1541"/>
        <v>14</v>
      </c>
      <c r="D7599">
        <f t="shared" si="1542"/>
        <v>7</v>
      </c>
      <c r="E7599" t="str">
        <f t="shared" si="1543"/>
        <v>OFF</v>
      </c>
      <c r="F7599" s="13">
        <f t="shared" si="1545"/>
        <v>43660</v>
      </c>
      <c r="G7599" s="14" t="str">
        <f t="shared" si="1544"/>
        <v>Avg of 4 NM Projects</v>
      </c>
      <c r="H7599" s="15">
        <f t="shared" si="1546"/>
        <v>12</v>
      </c>
      <c r="I7599" s="93">
        <v>79.490000000000009</v>
      </c>
      <c r="J7599">
        <f t="shared" si="1534"/>
        <v>0.44657303370786522</v>
      </c>
      <c r="K7599" s="4">
        <v>25.52</v>
      </c>
      <c r="L7599" s="4">
        <v>42.88</v>
      </c>
      <c r="M7599" s="16">
        <f t="shared" si="1535"/>
        <v>3.408531200000001</v>
      </c>
      <c r="N7599">
        <f t="shared" si="1536"/>
        <v>0</v>
      </c>
      <c r="O7599">
        <f t="shared" si="1537"/>
        <v>0</v>
      </c>
      <c r="P7599" s="63">
        <f t="shared" si="1538"/>
        <v>0</v>
      </c>
    </row>
    <row r="7600" spans="1:18" x14ac:dyDescent="0.3">
      <c r="A7600">
        <f t="shared" si="1539"/>
        <v>2019</v>
      </c>
      <c r="B7600">
        <f t="shared" si="1540"/>
        <v>7</v>
      </c>
      <c r="C7600">
        <f t="shared" si="1541"/>
        <v>14</v>
      </c>
      <c r="D7600">
        <f t="shared" si="1542"/>
        <v>7</v>
      </c>
      <c r="E7600" t="str">
        <f t="shared" si="1543"/>
        <v>OFF</v>
      </c>
      <c r="F7600" s="13">
        <f t="shared" si="1545"/>
        <v>43660</v>
      </c>
      <c r="G7600" s="14" t="str">
        <f t="shared" si="1544"/>
        <v>Avg of 4 NM Projects</v>
      </c>
      <c r="H7600" s="15">
        <f t="shared" si="1546"/>
        <v>13</v>
      </c>
      <c r="I7600" s="93">
        <v>61.185000000000002</v>
      </c>
      <c r="J7600">
        <f t="shared" si="1534"/>
        <v>0.34373595505617976</v>
      </c>
      <c r="K7600" s="4">
        <v>26.5</v>
      </c>
      <c r="L7600" s="4">
        <v>45.96</v>
      </c>
      <c r="M7600" s="16">
        <f t="shared" si="1535"/>
        <v>2.8120626000000004</v>
      </c>
      <c r="N7600">
        <f t="shared" si="1536"/>
        <v>0</v>
      </c>
      <c r="O7600">
        <f t="shared" si="1537"/>
        <v>0</v>
      </c>
      <c r="P7600" s="63">
        <f t="shared" si="1538"/>
        <v>0</v>
      </c>
    </row>
    <row r="7601" spans="1:18" x14ac:dyDescent="0.3">
      <c r="A7601">
        <f t="shared" si="1539"/>
        <v>2019</v>
      </c>
      <c r="B7601">
        <f t="shared" si="1540"/>
        <v>7</v>
      </c>
      <c r="C7601">
        <f t="shared" si="1541"/>
        <v>14</v>
      </c>
      <c r="D7601">
        <f t="shared" si="1542"/>
        <v>7</v>
      </c>
      <c r="E7601" t="str">
        <f t="shared" si="1543"/>
        <v>OFF</v>
      </c>
      <c r="F7601" s="13">
        <f t="shared" si="1545"/>
        <v>43660</v>
      </c>
      <c r="G7601" s="14" t="str">
        <f t="shared" si="1544"/>
        <v>Avg of 4 NM Projects</v>
      </c>
      <c r="H7601" s="15">
        <f t="shared" si="1546"/>
        <v>14</v>
      </c>
      <c r="I7601" s="93">
        <v>66.44</v>
      </c>
      <c r="J7601">
        <f t="shared" si="1534"/>
        <v>0.37325842696629213</v>
      </c>
      <c r="K7601" s="4">
        <v>29.93</v>
      </c>
      <c r="L7601" s="4">
        <v>45.69</v>
      </c>
      <c r="M7601" s="16">
        <f t="shared" si="1535"/>
        <v>3.0356435999999998</v>
      </c>
      <c r="N7601">
        <f t="shared" si="1536"/>
        <v>0</v>
      </c>
      <c r="O7601">
        <f t="shared" si="1537"/>
        <v>0</v>
      </c>
      <c r="P7601" s="63">
        <f t="shared" si="1538"/>
        <v>0</v>
      </c>
    </row>
    <row r="7602" spans="1:18" x14ac:dyDescent="0.3">
      <c r="A7602">
        <f t="shared" si="1539"/>
        <v>2019</v>
      </c>
      <c r="B7602">
        <f t="shared" si="1540"/>
        <v>7</v>
      </c>
      <c r="C7602">
        <f t="shared" si="1541"/>
        <v>14</v>
      </c>
      <c r="D7602">
        <f t="shared" si="1542"/>
        <v>7</v>
      </c>
      <c r="E7602" t="str">
        <f t="shared" si="1543"/>
        <v>OFF</v>
      </c>
      <c r="F7602" s="13">
        <f t="shared" si="1545"/>
        <v>43660</v>
      </c>
      <c r="G7602" s="14" t="str">
        <f t="shared" si="1544"/>
        <v>Avg of 4 NM Projects</v>
      </c>
      <c r="H7602" s="15">
        <f t="shared" si="1546"/>
        <v>15</v>
      </c>
      <c r="I7602" s="93">
        <v>53.505000000000003</v>
      </c>
      <c r="J7602">
        <f t="shared" si="1534"/>
        <v>0.30058988764044947</v>
      </c>
      <c r="K7602" s="4">
        <v>31.35</v>
      </c>
      <c r="L7602" s="4">
        <v>46.7</v>
      </c>
      <c r="M7602" s="16">
        <f t="shared" si="1535"/>
        <v>2.4986835000000003</v>
      </c>
      <c r="N7602">
        <f t="shared" si="1536"/>
        <v>0</v>
      </c>
      <c r="O7602">
        <f t="shared" si="1537"/>
        <v>0</v>
      </c>
      <c r="P7602" s="63">
        <f t="shared" si="1538"/>
        <v>0</v>
      </c>
    </row>
    <row r="7603" spans="1:18" x14ac:dyDescent="0.3">
      <c r="A7603">
        <f t="shared" si="1539"/>
        <v>2019</v>
      </c>
      <c r="B7603">
        <f t="shared" si="1540"/>
        <v>7</v>
      </c>
      <c r="C7603">
        <f t="shared" si="1541"/>
        <v>14</v>
      </c>
      <c r="D7603">
        <f t="shared" si="1542"/>
        <v>7</v>
      </c>
      <c r="E7603" t="str">
        <f t="shared" si="1543"/>
        <v>OFF</v>
      </c>
      <c r="F7603" s="13">
        <f t="shared" si="1545"/>
        <v>43660</v>
      </c>
      <c r="G7603" s="14" t="str">
        <f t="shared" si="1544"/>
        <v>Avg of 4 NM Projects</v>
      </c>
      <c r="H7603" s="15">
        <f t="shared" si="1546"/>
        <v>16</v>
      </c>
      <c r="I7603" s="93">
        <v>53.76</v>
      </c>
      <c r="J7603">
        <f t="shared" si="1534"/>
        <v>0.30202247191011233</v>
      </c>
      <c r="K7603" s="4">
        <v>34.200000000000003</v>
      </c>
      <c r="L7603" s="4">
        <v>50.73</v>
      </c>
      <c r="M7603" s="16">
        <f t="shared" si="1535"/>
        <v>2.7272447999999998</v>
      </c>
      <c r="N7603">
        <f t="shared" si="1536"/>
        <v>0</v>
      </c>
      <c r="O7603">
        <f t="shared" si="1537"/>
        <v>0</v>
      </c>
      <c r="P7603" s="63">
        <f t="shared" si="1538"/>
        <v>0</v>
      </c>
    </row>
    <row r="7604" spans="1:18" x14ac:dyDescent="0.3">
      <c r="A7604">
        <f t="shared" si="1539"/>
        <v>2019</v>
      </c>
      <c r="B7604">
        <f t="shared" si="1540"/>
        <v>7</v>
      </c>
      <c r="C7604">
        <f t="shared" si="1541"/>
        <v>14</v>
      </c>
      <c r="D7604">
        <f t="shared" si="1542"/>
        <v>7</v>
      </c>
      <c r="E7604" t="str">
        <f t="shared" si="1543"/>
        <v>OFF</v>
      </c>
      <c r="F7604" s="13">
        <f t="shared" si="1545"/>
        <v>43660</v>
      </c>
      <c r="G7604" s="14" t="str">
        <f t="shared" si="1544"/>
        <v>Avg of 4 NM Projects</v>
      </c>
      <c r="H7604" s="15">
        <f t="shared" si="1546"/>
        <v>17</v>
      </c>
      <c r="I7604" s="93">
        <v>46.08</v>
      </c>
      <c r="J7604">
        <f t="shared" si="1534"/>
        <v>0.25887640449438204</v>
      </c>
      <c r="K7604" s="4">
        <v>37.659999999999997</v>
      </c>
      <c r="L7604" s="4">
        <v>65.13</v>
      </c>
      <c r="M7604" s="16">
        <f t="shared" si="1535"/>
        <v>3.0011903999999996</v>
      </c>
      <c r="N7604">
        <f t="shared" si="1536"/>
        <v>0</v>
      </c>
      <c r="O7604">
        <f t="shared" si="1537"/>
        <v>0</v>
      </c>
      <c r="P7604" s="63">
        <f t="shared" si="1538"/>
        <v>0</v>
      </c>
    </row>
    <row r="7605" spans="1:18" x14ac:dyDescent="0.3">
      <c r="A7605">
        <f t="shared" si="1539"/>
        <v>2019</v>
      </c>
      <c r="B7605">
        <f t="shared" si="1540"/>
        <v>7</v>
      </c>
      <c r="C7605">
        <f t="shared" si="1541"/>
        <v>14</v>
      </c>
      <c r="D7605">
        <f t="shared" si="1542"/>
        <v>7</v>
      </c>
      <c r="E7605" t="str">
        <f t="shared" si="1543"/>
        <v>OFF</v>
      </c>
      <c r="F7605" s="13">
        <f t="shared" si="1545"/>
        <v>43660</v>
      </c>
      <c r="G7605" s="14" t="str">
        <f t="shared" si="1544"/>
        <v>Avg of 4 NM Projects</v>
      </c>
      <c r="H7605" s="15">
        <f t="shared" si="1546"/>
        <v>18</v>
      </c>
      <c r="I7605" s="93">
        <v>39.81</v>
      </c>
      <c r="J7605">
        <f t="shared" si="1534"/>
        <v>0.22365168539325844</v>
      </c>
      <c r="K7605" s="4">
        <v>40.44</v>
      </c>
      <c r="L7605" s="4">
        <v>115.61</v>
      </c>
      <c r="M7605" s="16">
        <f t="shared" si="1535"/>
        <v>4.6024341</v>
      </c>
      <c r="N7605">
        <f t="shared" si="1536"/>
        <v>0</v>
      </c>
      <c r="O7605">
        <f t="shared" si="1537"/>
        <v>0</v>
      </c>
      <c r="P7605" s="63">
        <f t="shared" si="1538"/>
        <v>0</v>
      </c>
    </row>
    <row r="7606" spans="1:18" x14ac:dyDescent="0.3">
      <c r="A7606">
        <f t="shared" si="1539"/>
        <v>2019</v>
      </c>
      <c r="B7606">
        <f t="shared" si="1540"/>
        <v>7</v>
      </c>
      <c r="C7606">
        <f t="shared" si="1541"/>
        <v>14</v>
      </c>
      <c r="D7606">
        <f t="shared" si="1542"/>
        <v>7</v>
      </c>
      <c r="E7606" t="str">
        <f t="shared" si="1543"/>
        <v>OFF</v>
      </c>
      <c r="F7606" s="13">
        <f t="shared" si="1545"/>
        <v>43660</v>
      </c>
      <c r="G7606" s="14" t="str">
        <f t="shared" si="1544"/>
        <v>Avg of 4 NM Projects</v>
      </c>
      <c r="H7606" s="15">
        <f t="shared" si="1546"/>
        <v>19</v>
      </c>
      <c r="I7606" s="93">
        <v>23.799999999999997</v>
      </c>
      <c r="J7606">
        <f t="shared" si="1534"/>
        <v>0.1337078651685393</v>
      </c>
      <c r="K7606" s="4">
        <v>36.65</v>
      </c>
      <c r="L7606" s="4">
        <v>106.52</v>
      </c>
      <c r="M7606" s="16">
        <f t="shared" si="1535"/>
        <v>2.5351759999999994</v>
      </c>
      <c r="N7606">
        <f t="shared" si="1536"/>
        <v>0</v>
      </c>
      <c r="O7606">
        <f t="shared" si="1537"/>
        <v>0</v>
      </c>
      <c r="P7606" s="63">
        <f t="shared" si="1538"/>
        <v>0</v>
      </c>
    </row>
    <row r="7607" spans="1:18" x14ac:dyDescent="0.3">
      <c r="A7607">
        <f t="shared" si="1539"/>
        <v>2019</v>
      </c>
      <c r="B7607">
        <f t="shared" si="1540"/>
        <v>7</v>
      </c>
      <c r="C7607">
        <f t="shared" si="1541"/>
        <v>14</v>
      </c>
      <c r="D7607">
        <f t="shared" si="1542"/>
        <v>7</v>
      </c>
      <c r="E7607" t="str">
        <f t="shared" si="1543"/>
        <v>OFF</v>
      </c>
      <c r="F7607" s="13">
        <f t="shared" si="1545"/>
        <v>43660</v>
      </c>
      <c r="G7607" s="14" t="str">
        <f t="shared" si="1544"/>
        <v>Avg of 4 NM Projects</v>
      </c>
      <c r="H7607" s="15">
        <f t="shared" si="1546"/>
        <v>20</v>
      </c>
      <c r="I7607" s="93">
        <v>6.7799999999999994</v>
      </c>
      <c r="J7607">
        <f t="shared" si="1534"/>
        <v>3.8089887640449432E-2</v>
      </c>
      <c r="K7607" s="4">
        <v>33.090000000000003</v>
      </c>
      <c r="L7607" s="4">
        <v>85.97</v>
      </c>
      <c r="M7607" s="16">
        <f t="shared" si="1535"/>
        <v>0.58287659999999997</v>
      </c>
      <c r="N7607">
        <f t="shared" si="1536"/>
        <v>0</v>
      </c>
      <c r="O7607">
        <f t="shared" si="1537"/>
        <v>0</v>
      </c>
      <c r="P7607" s="63">
        <f t="shared" si="1538"/>
        <v>0</v>
      </c>
    </row>
    <row r="7608" spans="1:18" x14ac:dyDescent="0.3">
      <c r="A7608">
        <f t="shared" si="1539"/>
        <v>2019</v>
      </c>
      <c r="B7608">
        <f t="shared" si="1540"/>
        <v>7</v>
      </c>
      <c r="C7608">
        <f t="shared" si="1541"/>
        <v>14</v>
      </c>
      <c r="D7608">
        <f t="shared" si="1542"/>
        <v>7</v>
      </c>
      <c r="E7608" t="str">
        <f t="shared" si="1543"/>
        <v>OFF</v>
      </c>
      <c r="F7608" s="13">
        <f t="shared" si="1545"/>
        <v>43660</v>
      </c>
      <c r="G7608" s="14" t="str">
        <f t="shared" si="1544"/>
        <v>Avg of 4 NM Projects</v>
      </c>
      <c r="H7608" s="15">
        <f t="shared" si="1546"/>
        <v>21</v>
      </c>
      <c r="I7608" s="93">
        <v>0.39</v>
      </c>
      <c r="J7608">
        <f t="shared" si="1534"/>
        <v>2.1910112359550564E-3</v>
      </c>
      <c r="K7608" s="4">
        <v>32.479999999999997</v>
      </c>
      <c r="L7608" s="4">
        <v>48.31</v>
      </c>
      <c r="M7608" s="16">
        <f t="shared" si="1535"/>
        <v>1.8840900000000001E-2</v>
      </c>
      <c r="N7608">
        <f t="shared" si="1536"/>
        <v>0</v>
      </c>
      <c r="O7608">
        <f t="shared" si="1537"/>
        <v>0</v>
      </c>
      <c r="P7608" s="63">
        <f t="shared" si="1538"/>
        <v>0</v>
      </c>
    </row>
    <row r="7609" spans="1:18" x14ac:dyDescent="0.3">
      <c r="A7609">
        <f t="shared" si="1539"/>
        <v>2019</v>
      </c>
      <c r="B7609">
        <f t="shared" si="1540"/>
        <v>7</v>
      </c>
      <c r="C7609">
        <f t="shared" si="1541"/>
        <v>14</v>
      </c>
      <c r="D7609">
        <f t="shared" si="1542"/>
        <v>7</v>
      </c>
      <c r="E7609" t="str">
        <f t="shared" si="1543"/>
        <v>OFF</v>
      </c>
      <c r="F7609" s="13">
        <f t="shared" si="1545"/>
        <v>43660</v>
      </c>
      <c r="G7609" s="14" t="str">
        <f t="shared" si="1544"/>
        <v>Avg of 4 NM Projects</v>
      </c>
      <c r="H7609" s="15">
        <f t="shared" si="1546"/>
        <v>22</v>
      </c>
      <c r="I7609" s="93">
        <v>-0.13</v>
      </c>
      <c r="J7609">
        <f t="shared" si="1534"/>
        <v>-7.3033707865168538E-4</v>
      </c>
      <c r="K7609" s="4">
        <v>30.51</v>
      </c>
      <c r="L7609" s="4">
        <v>54.31</v>
      </c>
      <c r="M7609" s="16">
        <f t="shared" si="1535"/>
        <v>-7.0603000000000003E-3</v>
      </c>
      <c r="N7609">
        <f t="shared" si="1536"/>
        <v>0</v>
      </c>
      <c r="O7609">
        <f t="shared" si="1537"/>
        <v>0</v>
      </c>
      <c r="P7609" s="63">
        <f t="shared" si="1538"/>
        <v>0</v>
      </c>
    </row>
    <row r="7610" spans="1:18" x14ac:dyDescent="0.3">
      <c r="A7610">
        <f t="shared" si="1539"/>
        <v>2019</v>
      </c>
      <c r="B7610">
        <f t="shared" si="1540"/>
        <v>7</v>
      </c>
      <c r="C7610">
        <f t="shared" si="1541"/>
        <v>14</v>
      </c>
      <c r="D7610">
        <f t="shared" si="1542"/>
        <v>7</v>
      </c>
      <c r="E7610" t="str">
        <f t="shared" si="1543"/>
        <v>OFF</v>
      </c>
      <c r="F7610" s="13">
        <f t="shared" si="1545"/>
        <v>43660</v>
      </c>
      <c r="G7610" s="14" t="str">
        <f t="shared" si="1544"/>
        <v>Avg of 4 NM Projects</v>
      </c>
      <c r="H7610" s="15">
        <f t="shared" si="1546"/>
        <v>23</v>
      </c>
      <c r="I7610" s="93">
        <v>0</v>
      </c>
      <c r="J7610">
        <f t="shared" si="1534"/>
        <v>0</v>
      </c>
      <c r="K7610" s="4">
        <v>23.26</v>
      </c>
      <c r="L7610" s="4">
        <v>46.07</v>
      </c>
      <c r="M7610" s="16">
        <f t="shared" si="1535"/>
        <v>0</v>
      </c>
      <c r="N7610">
        <f t="shared" si="1536"/>
        <v>1</v>
      </c>
      <c r="O7610">
        <f t="shared" si="1537"/>
        <v>0</v>
      </c>
      <c r="P7610" s="63">
        <f t="shared" si="1538"/>
        <v>0</v>
      </c>
    </row>
    <row r="7611" spans="1:18" x14ac:dyDescent="0.3">
      <c r="A7611">
        <f t="shared" si="1539"/>
        <v>2019</v>
      </c>
      <c r="B7611">
        <f t="shared" si="1540"/>
        <v>7</v>
      </c>
      <c r="C7611">
        <f t="shared" si="1541"/>
        <v>14</v>
      </c>
      <c r="D7611">
        <f t="shared" si="1542"/>
        <v>7</v>
      </c>
      <c r="E7611" t="str">
        <f t="shared" si="1543"/>
        <v>OFF</v>
      </c>
      <c r="F7611" s="13">
        <f t="shared" si="1545"/>
        <v>43660</v>
      </c>
      <c r="G7611" s="14" t="str">
        <f t="shared" si="1544"/>
        <v>Avg of 4 NM Projects</v>
      </c>
      <c r="H7611" s="15">
        <f t="shared" si="1546"/>
        <v>24</v>
      </c>
      <c r="I7611" s="93">
        <v>0</v>
      </c>
      <c r="J7611">
        <f t="shared" si="1534"/>
        <v>0</v>
      </c>
      <c r="K7611" s="4">
        <v>20.09</v>
      </c>
      <c r="L7611" s="4">
        <v>33.08</v>
      </c>
      <c r="M7611" s="16">
        <f t="shared" si="1535"/>
        <v>0</v>
      </c>
      <c r="N7611">
        <f t="shared" si="1536"/>
        <v>1</v>
      </c>
      <c r="O7611">
        <f t="shared" si="1537"/>
        <v>0</v>
      </c>
      <c r="P7611" s="63">
        <f t="shared" si="1538"/>
        <v>0</v>
      </c>
    </row>
    <row r="7612" spans="1:18" x14ac:dyDescent="0.3">
      <c r="A7612">
        <f t="shared" si="1539"/>
        <v>2019</v>
      </c>
      <c r="B7612">
        <f t="shared" si="1540"/>
        <v>7</v>
      </c>
      <c r="C7612">
        <f t="shared" si="1541"/>
        <v>15</v>
      </c>
      <c r="D7612">
        <f t="shared" si="1542"/>
        <v>1</v>
      </c>
      <c r="E7612" t="str">
        <f t="shared" si="1543"/>
        <v>OFF</v>
      </c>
      <c r="F7612" s="13">
        <f t="shared" si="1545"/>
        <v>43661</v>
      </c>
      <c r="G7612" s="14" t="str">
        <f t="shared" si="1544"/>
        <v>Avg of 4 NM Projects</v>
      </c>
      <c r="H7612" s="15">
        <f t="shared" si="1546"/>
        <v>1</v>
      </c>
      <c r="I7612" s="93">
        <v>0</v>
      </c>
      <c r="J7612">
        <f t="shared" si="1534"/>
        <v>0</v>
      </c>
      <c r="K7612" s="4">
        <v>21.6</v>
      </c>
      <c r="L7612" s="4">
        <v>25.01</v>
      </c>
      <c r="M7612" s="16">
        <f t="shared" si="1535"/>
        <v>0</v>
      </c>
      <c r="N7612">
        <f t="shared" si="1536"/>
        <v>1</v>
      </c>
      <c r="O7612">
        <f t="shared" si="1537"/>
        <v>0</v>
      </c>
      <c r="P7612" s="63">
        <f t="shared" si="1538"/>
        <v>0</v>
      </c>
      <c r="Q7612" s="34"/>
      <c r="R7612" s="34"/>
    </row>
    <row r="7613" spans="1:18" x14ac:dyDescent="0.3">
      <c r="A7613">
        <f t="shared" si="1539"/>
        <v>2019</v>
      </c>
      <c r="B7613">
        <f t="shared" si="1540"/>
        <v>7</v>
      </c>
      <c r="C7613">
        <f t="shared" si="1541"/>
        <v>15</v>
      </c>
      <c r="D7613">
        <f t="shared" si="1542"/>
        <v>1</v>
      </c>
      <c r="E7613" t="str">
        <f t="shared" si="1543"/>
        <v>OFF</v>
      </c>
      <c r="F7613" s="13">
        <f t="shared" si="1545"/>
        <v>43661</v>
      </c>
      <c r="G7613" s="14" t="str">
        <f t="shared" si="1544"/>
        <v>Avg of 4 NM Projects</v>
      </c>
      <c r="H7613" s="15">
        <f t="shared" si="1546"/>
        <v>2</v>
      </c>
      <c r="I7613" s="93">
        <v>-0.13</v>
      </c>
      <c r="J7613">
        <f t="shared" si="1534"/>
        <v>-7.3033707865168538E-4</v>
      </c>
      <c r="K7613" s="4">
        <v>19.73</v>
      </c>
      <c r="L7613" s="4">
        <v>24.16</v>
      </c>
      <c r="M7613" s="16">
        <f t="shared" si="1535"/>
        <v>-3.1408E-3</v>
      </c>
      <c r="N7613">
        <f t="shared" si="1536"/>
        <v>0</v>
      </c>
      <c r="O7613">
        <f t="shared" si="1537"/>
        <v>0</v>
      </c>
      <c r="P7613" s="63">
        <f t="shared" si="1538"/>
        <v>0</v>
      </c>
    </row>
    <row r="7614" spans="1:18" x14ac:dyDescent="0.3">
      <c r="A7614">
        <f t="shared" si="1539"/>
        <v>2019</v>
      </c>
      <c r="B7614">
        <f t="shared" si="1540"/>
        <v>7</v>
      </c>
      <c r="C7614">
        <f t="shared" si="1541"/>
        <v>15</v>
      </c>
      <c r="D7614">
        <f t="shared" si="1542"/>
        <v>1</v>
      </c>
      <c r="E7614" t="str">
        <f t="shared" si="1543"/>
        <v>OFF</v>
      </c>
      <c r="F7614" s="13">
        <f t="shared" si="1545"/>
        <v>43661</v>
      </c>
      <c r="G7614" s="14" t="str">
        <f t="shared" si="1544"/>
        <v>Avg of 4 NM Projects</v>
      </c>
      <c r="H7614" s="15">
        <f t="shared" si="1546"/>
        <v>3</v>
      </c>
      <c r="I7614" s="93">
        <v>0</v>
      </c>
      <c r="J7614">
        <f t="shared" si="1534"/>
        <v>0</v>
      </c>
      <c r="K7614" s="4">
        <v>18.420000000000002</v>
      </c>
      <c r="L7614" s="4">
        <v>21.36</v>
      </c>
      <c r="M7614" s="16">
        <f t="shared" si="1535"/>
        <v>0</v>
      </c>
      <c r="N7614">
        <f t="shared" si="1536"/>
        <v>1</v>
      </c>
      <c r="O7614">
        <f t="shared" si="1537"/>
        <v>0</v>
      </c>
      <c r="P7614" s="63">
        <f t="shared" si="1538"/>
        <v>0</v>
      </c>
    </row>
    <row r="7615" spans="1:18" x14ac:dyDescent="0.3">
      <c r="A7615">
        <f t="shared" si="1539"/>
        <v>2019</v>
      </c>
      <c r="B7615">
        <f t="shared" si="1540"/>
        <v>7</v>
      </c>
      <c r="C7615">
        <f t="shared" si="1541"/>
        <v>15</v>
      </c>
      <c r="D7615">
        <f t="shared" si="1542"/>
        <v>1</v>
      </c>
      <c r="E7615" t="str">
        <f t="shared" si="1543"/>
        <v>OFF</v>
      </c>
      <c r="F7615" s="13">
        <f t="shared" si="1545"/>
        <v>43661</v>
      </c>
      <c r="G7615" s="14" t="str">
        <f t="shared" si="1544"/>
        <v>Avg of 4 NM Projects</v>
      </c>
      <c r="H7615" s="15">
        <f t="shared" si="1546"/>
        <v>4</v>
      </c>
      <c r="I7615" s="93">
        <v>0</v>
      </c>
      <c r="J7615">
        <f t="shared" si="1534"/>
        <v>0</v>
      </c>
      <c r="K7615" s="4">
        <v>16.93</v>
      </c>
      <c r="L7615" s="4">
        <v>19.88</v>
      </c>
      <c r="M7615" s="16">
        <f t="shared" si="1535"/>
        <v>0</v>
      </c>
      <c r="N7615">
        <f t="shared" si="1536"/>
        <v>1</v>
      </c>
      <c r="O7615">
        <f t="shared" si="1537"/>
        <v>0</v>
      </c>
      <c r="P7615" s="63">
        <f t="shared" si="1538"/>
        <v>0</v>
      </c>
    </row>
    <row r="7616" spans="1:18" x14ac:dyDescent="0.3">
      <c r="A7616">
        <f t="shared" si="1539"/>
        <v>2019</v>
      </c>
      <c r="B7616">
        <f t="shared" si="1540"/>
        <v>7</v>
      </c>
      <c r="C7616">
        <f t="shared" si="1541"/>
        <v>15</v>
      </c>
      <c r="D7616">
        <f t="shared" si="1542"/>
        <v>1</v>
      </c>
      <c r="E7616" t="str">
        <f t="shared" si="1543"/>
        <v>OFF</v>
      </c>
      <c r="F7616" s="13">
        <f t="shared" si="1545"/>
        <v>43661</v>
      </c>
      <c r="G7616" s="14" t="str">
        <f t="shared" si="1544"/>
        <v>Avg of 4 NM Projects</v>
      </c>
      <c r="H7616" s="15">
        <f t="shared" si="1546"/>
        <v>5</v>
      </c>
      <c r="I7616" s="93">
        <v>-0.39</v>
      </c>
      <c r="J7616">
        <f t="shared" si="1534"/>
        <v>-2.1910112359550564E-3</v>
      </c>
      <c r="K7616" s="4">
        <v>17.23</v>
      </c>
      <c r="L7616" s="4">
        <v>19.600000000000001</v>
      </c>
      <c r="M7616" s="16">
        <f t="shared" si="1535"/>
        <v>-7.6440000000000006E-3</v>
      </c>
      <c r="N7616">
        <f t="shared" si="1536"/>
        <v>0</v>
      </c>
      <c r="O7616">
        <f t="shared" si="1537"/>
        <v>0</v>
      </c>
      <c r="P7616" s="63">
        <f t="shared" si="1538"/>
        <v>0</v>
      </c>
    </row>
    <row r="7617" spans="1:16" x14ac:dyDescent="0.3">
      <c r="A7617">
        <f t="shared" si="1539"/>
        <v>2019</v>
      </c>
      <c r="B7617">
        <f t="shared" si="1540"/>
        <v>7</v>
      </c>
      <c r="C7617">
        <f t="shared" si="1541"/>
        <v>15</v>
      </c>
      <c r="D7617">
        <f t="shared" si="1542"/>
        <v>1</v>
      </c>
      <c r="E7617" t="str">
        <f t="shared" si="1543"/>
        <v>OFF</v>
      </c>
      <c r="F7617" s="13">
        <f t="shared" si="1545"/>
        <v>43661</v>
      </c>
      <c r="G7617" s="14" t="str">
        <f t="shared" si="1544"/>
        <v>Avg of 4 NM Projects</v>
      </c>
      <c r="H7617" s="15">
        <f t="shared" si="1546"/>
        <v>6</v>
      </c>
      <c r="I7617" s="93">
        <v>0.125</v>
      </c>
      <c r="J7617">
        <f t="shared" si="1534"/>
        <v>7.0224719101123594E-4</v>
      </c>
      <c r="K7617" s="4">
        <v>18.5</v>
      </c>
      <c r="L7617" s="4">
        <v>21.96</v>
      </c>
      <c r="M7617" s="16">
        <f t="shared" si="1535"/>
        <v>2.745E-3</v>
      </c>
      <c r="N7617">
        <f t="shared" si="1536"/>
        <v>0</v>
      </c>
      <c r="O7617">
        <f t="shared" si="1537"/>
        <v>0</v>
      </c>
      <c r="P7617" s="63">
        <f t="shared" si="1538"/>
        <v>0</v>
      </c>
    </row>
    <row r="7618" spans="1:16" x14ac:dyDescent="0.3">
      <c r="A7618">
        <f t="shared" si="1539"/>
        <v>2019</v>
      </c>
      <c r="B7618">
        <f t="shared" si="1540"/>
        <v>7</v>
      </c>
      <c r="C7618">
        <f t="shared" si="1541"/>
        <v>15</v>
      </c>
      <c r="D7618">
        <f t="shared" si="1542"/>
        <v>1</v>
      </c>
      <c r="E7618" t="str">
        <f t="shared" si="1543"/>
        <v>OFF</v>
      </c>
      <c r="F7618" s="13">
        <f t="shared" si="1545"/>
        <v>43661</v>
      </c>
      <c r="G7618" s="14" t="str">
        <f t="shared" si="1544"/>
        <v>Avg of 4 NM Projects</v>
      </c>
      <c r="H7618" s="15">
        <f t="shared" si="1546"/>
        <v>7</v>
      </c>
      <c r="I7618" s="93">
        <v>11.905000000000001</v>
      </c>
      <c r="J7618">
        <f t="shared" si="1534"/>
        <v>6.6882022471910121E-2</v>
      </c>
      <c r="K7618" s="4">
        <v>21.67</v>
      </c>
      <c r="L7618" s="4">
        <v>22.9</v>
      </c>
      <c r="M7618" s="16">
        <f t="shared" si="1535"/>
        <v>0.27262449999999999</v>
      </c>
      <c r="N7618">
        <f t="shared" si="1536"/>
        <v>0</v>
      </c>
      <c r="O7618">
        <f t="shared" si="1537"/>
        <v>0</v>
      </c>
      <c r="P7618" s="63">
        <f t="shared" si="1538"/>
        <v>0</v>
      </c>
    </row>
    <row r="7619" spans="1:16" x14ac:dyDescent="0.3">
      <c r="A7619">
        <f t="shared" si="1539"/>
        <v>2019</v>
      </c>
      <c r="B7619">
        <f t="shared" si="1540"/>
        <v>7</v>
      </c>
      <c r="C7619">
        <f t="shared" si="1541"/>
        <v>15</v>
      </c>
      <c r="D7619">
        <f t="shared" si="1542"/>
        <v>1</v>
      </c>
      <c r="E7619" t="str">
        <f t="shared" si="1543"/>
        <v>OFF</v>
      </c>
      <c r="F7619" s="13">
        <f t="shared" si="1545"/>
        <v>43661</v>
      </c>
      <c r="G7619" s="14" t="str">
        <f t="shared" si="1544"/>
        <v>Avg of 4 NM Projects</v>
      </c>
      <c r="H7619" s="15">
        <f t="shared" si="1546"/>
        <v>8</v>
      </c>
      <c r="I7619" s="93">
        <v>40.585000000000001</v>
      </c>
      <c r="J7619">
        <f t="shared" si="1534"/>
        <v>0.22800561797752811</v>
      </c>
      <c r="K7619" s="4">
        <v>19.45</v>
      </c>
      <c r="L7619" s="4">
        <v>20.45</v>
      </c>
      <c r="M7619" s="16">
        <f t="shared" si="1535"/>
        <v>0.82996325000000004</v>
      </c>
      <c r="N7619">
        <f t="shared" si="1536"/>
        <v>0</v>
      </c>
      <c r="O7619">
        <f t="shared" si="1537"/>
        <v>0</v>
      </c>
      <c r="P7619" s="63">
        <f t="shared" si="1538"/>
        <v>0</v>
      </c>
    </row>
    <row r="7620" spans="1:16" x14ac:dyDescent="0.3">
      <c r="A7620">
        <f t="shared" si="1539"/>
        <v>2019</v>
      </c>
      <c r="B7620">
        <f t="shared" si="1540"/>
        <v>7</v>
      </c>
      <c r="C7620">
        <f t="shared" si="1541"/>
        <v>15</v>
      </c>
      <c r="D7620">
        <f t="shared" si="1542"/>
        <v>1</v>
      </c>
      <c r="E7620" t="str">
        <f t="shared" si="1543"/>
        <v>OFF</v>
      </c>
      <c r="F7620" s="13">
        <f t="shared" si="1545"/>
        <v>43661</v>
      </c>
      <c r="G7620" s="14" t="str">
        <f t="shared" si="1544"/>
        <v>Avg of 4 NM Projects</v>
      </c>
      <c r="H7620" s="15">
        <f t="shared" si="1546"/>
        <v>9</v>
      </c>
      <c r="I7620" s="93">
        <v>57.085000000000001</v>
      </c>
      <c r="J7620">
        <f t="shared" ref="J7620:J7683" si="1547">+I7620/$I$1</f>
        <v>0.32070224719101126</v>
      </c>
      <c r="K7620" s="4">
        <v>22.22</v>
      </c>
      <c r="L7620" s="4">
        <v>25.49</v>
      </c>
      <c r="M7620" s="16">
        <f t="shared" ref="M7620:M7683" si="1548">+L7620*I7620/1000</f>
        <v>1.45509665</v>
      </c>
      <c r="N7620">
        <f t="shared" ref="N7620:N7683" si="1549">+IF(I7620=0,1,0)</f>
        <v>0</v>
      </c>
      <c r="O7620">
        <f t="shared" ref="O7620:O7683" si="1550">+IF(I7620&gt;=0.5*$I$1,1,0)</f>
        <v>0</v>
      </c>
      <c r="P7620" s="63">
        <f t="shared" ref="P7620:P7683" si="1551">+IF(I7620&gt;MAX(I$3652:I$5859),1,0)</f>
        <v>0</v>
      </c>
    </row>
    <row r="7621" spans="1:16" x14ac:dyDescent="0.3">
      <c r="A7621">
        <f t="shared" ref="A7621:A7684" si="1552">YEAR(F7621)</f>
        <v>2019</v>
      </c>
      <c r="B7621">
        <f t="shared" ref="B7621:B7684" si="1553">+MONTH(F7621)</f>
        <v>7</v>
      </c>
      <c r="C7621">
        <f t="shared" ref="C7621:C7684" si="1554">+DAY(F7621)</f>
        <v>15</v>
      </c>
      <c r="D7621">
        <f t="shared" ref="D7621:D7684" si="1555">WEEKDAY(C7621)</f>
        <v>1</v>
      </c>
      <c r="E7621" t="str">
        <f t="shared" ref="E7621:E7684" si="1556">IF(OR(D7621=1,D7621=7,H7621=1,H7621=2,H7621=3,H7621=4,H7621=5,H7621=6,H7621=7,H7621=24),"OFF","ON")</f>
        <v>OFF</v>
      </c>
      <c r="F7621" s="13">
        <f t="shared" si="1545"/>
        <v>43661</v>
      </c>
      <c r="G7621" s="14" t="str">
        <f t="shared" si="1544"/>
        <v>Avg of 4 NM Projects</v>
      </c>
      <c r="H7621" s="15">
        <f t="shared" si="1546"/>
        <v>10</v>
      </c>
      <c r="I7621" s="93">
        <v>92.544999999999987</v>
      </c>
      <c r="J7621">
        <f t="shared" si="1547"/>
        <v>0.51991573033707861</v>
      </c>
      <c r="K7621" s="4">
        <v>22.77</v>
      </c>
      <c r="L7621" s="4">
        <v>21.36</v>
      </c>
      <c r="M7621" s="16">
        <f t="shared" si="1548"/>
        <v>1.9767611999999997</v>
      </c>
      <c r="N7621">
        <f t="shared" si="1549"/>
        <v>0</v>
      </c>
      <c r="O7621">
        <f t="shared" si="1550"/>
        <v>1</v>
      </c>
      <c r="P7621" s="63">
        <f t="shared" si="1551"/>
        <v>0</v>
      </c>
    </row>
    <row r="7622" spans="1:16" x14ac:dyDescent="0.3">
      <c r="A7622">
        <f t="shared" si="1552"/>
        <v>2019</v>
      </c>
      <c r="B7622">
        <f t="shared" si="1553"/>
        <v>7</v>
      </c>
      <c r="C7622">
        <f t="shared" si="1554"/>
        <v>15</v>
      </c>
      <c r="D7622">
        <f t="shared" si="1555"/>
        <v>1</v>
      </c>
      <c r="E7622" t="str">
        <f t="shared" si="1556"/>
        <v>OFF</v>
      </c>
      <c r="F7622" s="13">
        <f t="shared" si="1545"/>
        <v>43661</v>
      </c>
      <c r="G7622" s="14" t="str">
        <f t="shared" ref="G7622:G7685" si="1557">+G7621</f>
        <v>Avg of 4 NM Projects</v>
      </c>
      <c r="H7622" s="15">
        <f t="shared" si="1546"/>
        <v>11</v>
      </c>
      <c r="I7622" s="93">
        <v>126.85</v>
      </c>
      <c r="J7622">
        <f t="shared" si="1547"/>
        <v>0.71264044943820226</v>
      </c>
      <c r="K7622" s="4">
        <v>24.23</v>
      </c>
      <c r="L7622" s="4">
        <v>21.08</v>
      </c>
      <c r="M7622" s="16">
        <f t="shared" si="1548"/>
        <v>2.6739979999999997</v>
      </c>
      <c r="N7622">
        <f t="shared" si="1549"/>
        <v>0</v>
      </c>
      <c r="O7622">
        <f t="shared" si="1550"/>
        <v>1</v>
      </c>
      <c r="P7622" s="63">
        <f t="shared" si="1551"/>
        <v>0</v>
      </c>
    </row>
    <row r="7623" spans="1:16" x14ac:dyDescent="0.3">
      <c r="A7623">
        <f t="shared" si="1552"/>
        <v>2019</v>
      </c>
      <c r="B7623">
        <f t="shared" si="1553"/>
        <v>7</v>
      </c>
      <c r="C7623">
        <f t="shared" si="1554"/>
        <v>15</v>
      </c>
      <c r="D7623">
        <f t="shared" si="1555"/>
        <v>1</v>
      </c>
      <c r="E7623" t="str">
        <f t="shared" si="1556"/>
        <v>OFF</v>
      </c>
      <c r="F7623" s="13">
        <f t="shared" si="1545"/>
        <v>43661</v>
      </c>
      <c r="G7623" s="14" t="str">
        <f t="shared" si="1557"/>
        <v>Avg of 4 NM Projects</v>
      </c>
      <c r="H7623" s="15">
        <f t="shared" si="1546"/>
        <v>12</v>
      </c>
      <c r="I7623" s="93">
        <v>134.14499999999998</v>
      </c>
      <c r="J7623">
        <f t="shared" si="1547"/>
        <v>0.75362359550561786</v>
      </c>
      <c r="K7623" s="4">
        <v>25.35</v>
      </c>
      <c r="L7623" s="4">
        <v>21.07</v>
      </c>
      <c r="M7623" s="16">
        <f t="shared" si="1548"/>
        <v>2.82643515</v>
      </c>
      <c r="N7623">
        <f t="shared" si="1549"/>
        <v>0</v>
      </c>
      <c r="O7623">
        <f t="shared" si="1550"/>
        <v>1</v>
      </c>
      <c r="P7623" s="63">
        <f t="shared" si="1551"/>
        <v>0</v>
      </c>
    </row>
    <row r="7624" spans="1:16" x14ac:dyDescent="0.3">
      <c r="A7624">
        <f t="shared" si="1552"/>
        <v>2019</v>
      </c>
      <c r="B7624">
        <f t="shared" si="1553"/>
        <v>7</v>
      </c>
      <c r="C7624">
        <f t="shared" si="1554"/>
        <v>15</v>
      </c>
      <c r="D7624">
        <f t="shared" si="1555"/>
        <v>1</v>
      </c>
      <c r="E7624" t="str">
        <f t="shared" si="1556"/>
        <v>OFF</v>
      </c>
      <c r="F7624" s="13">
        <f t="shared" si="1545"/>
        <v>43661</v>
      </c>
      <c r="G7624" s="14" t="str">
        <f t="shared" si="1557"/>
        <v>Avg of 4 NM Projects</v>
      </c>
      <c r="H7624" s="15">
        <f t="shared" si="1546"/>
        <v>13</v>
      </c>
      <c r="I7624" s="93">
        <v>135.81</v>
      </c>
      <c r="J7624">
        <f t="shared" si="1547"/>
        <v>0.76297752808988761</v>
      </c>
      <c r="K7624" s="4">
        <v>28.75</v>
      </c>
      <c r="L7624" s="4">
        <v>21.75</v>
      </c>
      <c r="M7624" s="16">
        <f t="shared" si="1548"/>
        <v>2.9538674999999999</v>
      </c>
      <c r="N7624">
        <f t="shared" si="1549"/>
        <v>0</v>
      </c>
      <c r="O7624">
        <f t="shared" si="1550"/>
        <v>1</v>
      </c>
      <c r="P7624" s="63">
        <f t="shared" si="1551"/>
        <v>0</v>
      </c>
    </row>
    <row r="7625" spans="1:16" x14ac:dyDescent="0.3">
      <c r="A7625">
        <f t="shared" si="1552"/>
        <v>2019</v>
      </c>
      <c r="B7625">
        <f t="shared" si="1553"/>
        <v>7</v>
      </c>
      <c r="C7625">
        <f t="shared" si="1554"/>
        <v>15</v>
      </c>
      <c r="D7625">
        <f t="shared" si="1555"/>
        <v>1</v>
      </c>
      <c r="E7625" t="str">
        <f t="shared" si="1556"/>
        <v>OFF</v>
      </c>
      <c r="F7625" s="13">
        <f t="shared" si="1545"/>
        <v>43661</v>
      </c>
      <c r="G7625" s="14" t="str">
        <f t="shared" si="1557"/>
        <v>Avg of 4 NM Projects</v>
      </c>
      <c r="H7625" s="15">
        <f t="shared" si="1546"/>
        <v>14</v>
      </c>
      <c r="I7625" s="93">
        <v>137.86000000000001</v>
      </c>
      <c r="J7625">
        <f t="shared" si="1547"/>
        <v>0.77449438202247201</v>
      </c>
      <c r="K7625" s="4">
        <v>30.15</v>
      </c>
      <c r="L7625" s="4">
        <v>22.25</v>
      </c>
      <c r="M7625" s="16">
        <f t="shared" si="1548"/>
        <v>3.0673850000000003</v>
      </c>
      <c r="N7625">
        <f t="shared" si="1549"/>
        <v>0</v>
      </c>
      <c r="O7625">
        <f t="shared" si="1550"/>
        <v>1</v>
      </c>
      <c r="P7625" s="63">
        <f t="shared" si="1551"/>
        <v>0</v>
      </c>
    </row>
    <row r="7626" spans="1:16" x14ac:dyDescent="0.3">
      <c r="A7626">
        <f t="shared" si="1552"/>
        <v>2019</v>
      </c>
      <c r="B7626">
        <f t="shared" si="1553"/>
        <v>7</v>
      </c>
      <c r="C7626">
        <f t="shared" si="1554"/>
        <v>15</v>
      </c>
      <c r="D7626">
        <f t="shared" si="1555"/>
        <v>1</v>
      </c>
      <c r="E7626" t="str">
        <f t="shared" si="1556"/>
        <v>OFF</v>
      </c>
      <c r="F7626" s="13">
        <f t="shared" si="1545"/>
        <v>43661</v>
      </c>
      <c r="G7626" s="14" t="str">
        <f t="shared" si="1557"/>
        <v>Avg of 4 NM Projects</v>
      </c>
      <c r="H7626" s="15">
        <f t="shared" si="1546"/>
        <v>15</v>
      </c>
      <c r="I7626" s="93">
        <v>132.22499999999999</v>
      </c>
      <c r="J7626">
        <f t="shared" si="1547"/>
        <v>0.74283707865168536</v>
      </c>
      <c r="K7626" s="4">
        <v>32.54</v>
      </c>
      <c r="L7626" s="4">
        <v>25.91</v>
      </c>
      <c r="M7626" s="16">
        <f t="shared" si="1548"/>
        <v>3.4259497499999996</v>
      </c>
      <c r="N7626">
        <f t="shared" si="1549"/>
        <v>0</v>
      </c>
      <c r="O7626">
        <f t="shared" si="1550"/>
        <v>1</v>
      </c>
      <c r="P7626" s="63">
        <f t="shared" si="1551"/>
        <v>0</v>
      </c>
    </row>
    <row r="7627" spans="1:16" x14ac:dyDescent="0.3">
      <c r="A7627">
        <f t="shared" si="1552"/>
        <v>2019</v>
      </c>
      <c r="B7627">
        <f t="shared" si="1553"/>
        <v>7</v>
      </c>
      <c r="C7627">
        <f t="shared" si="1554"/>
        <v>15</v>
      </c>
      <c r="D7627">
        <f t="shared" si="1555"/>
        <v>1</v>
      </c>
      <c r="E7627" t="str">
        <f t="shared" si="1556"/>
        <v>OFF</v>
      </c>
      <c r="F7627" s="13">
        <f t="shared" si="1545"/>
        <v>43661</v>
      </c>
      <c r="G7627" s="14" t="str">
        <f t="shared" si="1557"/>
        <v>Avg of 4 NM Projects</v>
      </c>
      <c r="H7627" s="15">
        <f t="shared" si="1546"/>
        <v>16</v>
      </c>
      <c r="I7627" s="93">
        <v>109.19</v>
      </c>
      <c r="J7627">
        <f t="shared" si="1547"/>
        <v>0.61342696629213478</v>
      </c>
      <c r="K7627" s="4">
        <v>37.57</v>
      </c>
      <c r="L7627" s="4">
        <v>38.78</v>
      </c>
      <c r="M7627" s="16">
        <f t="shared" si="1548"/>
        <v>4.2343882000000006</v>
      </c>
      <c r="N7627">
        <f t="shared" si="1549"/>
        <v>0</v>
      </c>
      <c r="O7627">
        <f t="shared" si="1550"/>
        <v>1</v>
      </c>
      <c r="P7627" s="63">
        <f t="shared" si="1551"/>
        <v>0</v>
      </c>
    </row>
    <row r="7628" spans="1:16" x14ac:dyDescent="0.3">
      <c r="A7628">
        <f t="shared" si="1552"/>
        <v>2019</v>
      </c>
      <c r="B7628">
        <f t="shared" si="1553"/>
        <v>7</v>
      </c>
      <c r="C7628">
        <f t="shared" si="1554"/>
        <v>15</v>
      </c>
      <c r="D7628">
        <f t="shared" si="1555"/>
        <v>1</v>
      </c>
      <c r="E7628" t="str">
        <f t="shared" si="1556"/>
        <v>OFF</v>
      </c>
      <c r="F7628" s="13">
        <f t="shared" si="1545"/>
        <v>43661</v>
      </c>
      <c r="G7628" s="14" t="str">
        <f t="shared" si="1557"/>
        <v>Avg of 4 NM Projects</v>
      </c>
      <c r="H7628" s="15">
        <f t="shared" si="1546"/>
        <v>17</v>
      </c>
      <c r="I7628" s="93">
        <v>94.465000000000003</v>
      </c>
      <c r="J7628">
        <f t="shared" si="1547"/>
        <v>0.53070224719101122</v>
      </c>
      <c r="K7628" s="4">
        <v>40.22</v>
      </c>
      <c r="L7628" s="4">
        <v>46.13</v>
      </c>
      <c r="M7628" s="16">
        <f t="shared" si="1548"/>
        <v>4.3576704500000005</v>
      </c>
      <c r="N7628">
        <f t="shared" si="1549"/>
        <v>0</v>
      </c>
      <c r="O7628">
        <f t="shared" si="1550"/>
        <v>1</v>
      </c>
      <c r="P7628" s="63">
        <f t="shared" si="1551"/>
        <v>0</v>
      </c>
    </row>
    <row r="7629" spans="1:16" x14ac:dyDescent="0.3">
      <c r="A7629">
        <f t="shared" si="1552"/>
        <v>2019</v>
      </c>
      <c r="B7629">
        <f t="shared" si="1553"/>
        <v>7</v>
      </c>
      <c r="C7629">
        <f t="shared" si="1554"/>
        <v>15</v>
      </c>
      <c r="D7629">
        <f t="shared" si="1555"/>
        <v>1</v>
      </c>
      <c r="E7629" t="str">
        <f t="shared" si="1556"/>
        <v>OFF</v>
      </c>
      <c r="F7629" s="13">
        <f t="shared" si="1545"/>
        <v>43661</v>
      </c>
      <c r="G7629" s="14" t="str">
        <f t="shared" si="1557"/>
        <v>Avg of 4 NM Projects</v>
      </c>
      <c r="H7629" s="15">
        <f t="shared" si="1546"/>
        <v>18</v>
      </c>
      <c r="I7629" s="93">
        <v>70.53</v>
      </c>
      <c r="J7629">
        <f t="shared" si="1547"/>
        <v>0.39623595505617976</v>
      </c>
      <c r="K7629" s="4">
        <v>45.02</v>
      </c>
      <c r="L7629" s="4">
        <v>41.22</v>
      </c>
      <c r="M7629" s="16">
        <f t="shared" si="1548"/>
        <v>2.9072466000000001</v>
      </c>
      <c r="N7629">
        <f t="shared" si="1549"/>
        <v>0</v>
      </c>
      <c r="O7629">
        <f t="shared" si="1550"/>
        <v>0</v>
      </c>
      <c r="P7629" s="63">
        <f t="shared" si="1551"/>
        <v>0</v>
      </c>
    </row>
    <row r="7630" spans="1:16" x14ac:dyDescent="0.3">
      <c r="A7630">
        <f t="shared" si="1552"/>
        <v>2019</v>
      </c>
      <c r="B7630">
        <f t="shared" si="1553"/>
        <v>7</v>
      </c>
      <c r="C7630">
        <f t="shared" si="1554"/>
        <v>15</v>
      </c>
      <c r="D7630">
        <f t="shared" si="1555"/>
        <v>1</v>
      </c>
      <c r="E7630" t="str">
        <f t="shared" si="1556"/>
        <v>OFF</v>
      </c>
      <c r="F7630" s="13">
        <f t="shared" si="1545"/>
        <v>43661</v>
      </c>
      <c r="G7630" s="14" t="str">
        <f t="shared" si="1557"/>
        <v>Avg of 4 NM Projects</v>
      </c>
      <c r="H7630" s="15">
        <f t="shared" si="1546"/>
        <v>19</v>
      </c>
      <c r="I7630" s="93">
        <v>34.94</v>
      </c>
      <c r="J7630">
        <f t="shared" si="1547"/>
        <v>0.19629213483146066</v>
      </c>
      <c r="K7630" s="4">
        <v>40.22</v>
      </c>
      <c r="L7630" s="4">
        <v>36.549999999999997</v>
      </c>
      <c r="M7630" s="16">
        <f t="shared" si="1548"/>
        <v>1.2770569999999999</v>
      </c>
      <c r="N7630">
        <f t="shared" si="1549"/>
        <v>0</v>
      </c>
      <c r="O7630">
        <f t="shared" si="1550"/>
        <v>0</v>
      </c>
      <c r="P7630" s="63">
        <f t="shared" si="1551"/>
        <v>0</v>
      </c>
    </row>
    <row r="7631" spans="1:16" x14ac:dyDescent="0.3">
      <c r="A7631">
        <f t="shared" si="1552"/>
        <v>2019</v>
      </c>
      <c r="B7631">
        <f t="shared" si="1553"/>
        <v>7</v>
      </c>
      <c r="C7631">
        <f t="shared" si="1554"/>
        <v>15</v>
      </c>
      <c r="D7631">
        <f t="shared" si="1555"/>
        <v>1</v>
      </c>
      <c r="E7631" t="str">
        <f t="shared" si="1556"/>
        <v>OFF</v>
      </c>
      <c r="F7631" s="13">
        <f t="shared" si="1545"/>
        <v>43661</v>
      </c>
      <c r="G7631" s="14" t="str">
        <f t="shared" si="1557"/>
        <v>Avg of 4 NM Projects</v>
      </c>
      <c r="H7631" s="15">
        <f t="shared" si="1546"/>
        <v>20</v>
      </c>
      <c r="I7631" s="93">
        <v>9.4749999999999996</v>
      </c>
      <c r="J7631">
        <f t="shared" si="1547"/>
        <v>5.3230337078651685E-2</v>
      </c>
      <c r="K7631" s="4">
        <v>34.31</v>
      </c>
      <c r="L7631" s="4">
        <v>34.31</v>
      </c>
      <c r="M7631" s="16">
        <f t="shared" si="1548"/>
        <v>0.32508724999999999</v>
      </c>
      <c r="N7631">
        <f t="shared" si="1549"/>
        <v>0</v>
      </c>
      <c r="O7631">
        <f t="shared" si="1550"/>
        <v>0</v>
      </c>
      <c r="P7631" s="63">
        <f t="shared" si="1551"/>
        <v>0</v>
      </c>
    </row>
    <row r="7632" spans="1:16" x14ac:dyDescent="0.3">
      <c r="A7632">
        <f t="shared" si="1552"/>
        <v>2019</v>
      </c>
      <c r="B7632">
        <f t="shared" si="1553"/>
        <v>7</v>
      </c>
      <c r="C7632">
        <f t="shared" si="1554"/>
        <v>15</v>
      </c>
      <c r="D7632">
        <f t="shared" si="1555"/>
        <v>1</v>
      </c>
      <c r="E7632" t="str">
        <f t="shared" si="1556"/>
        <v>OFF</v>
      </c>
      <c r="F7632" s="13">
        <f t="shared" si="1545"/>
        <v>43661</v>
      </c>
      <c r="G7632" s="14" t="str">
        <f t="shared" si="1557"/>
        <v>Avg of 4 NM Projects</v>
      </c>
      <c r="H7632" s="15">
        <f t="shared" si="1546"/>
        <v>21</v>
      </c>
      <c r="I7632" s="93">
        <v>0.52</v>
      </c>
      <c r="J7632">
        <f t="shared" si="1547"/>
        <v>2.9213483146067415E-3</v>
      </c>
      <c r="K7632" s="4">
        <v>32.700000000000003</v>
      </c>
      <c r="L7632" s="4">
        <v>28.18</v>
      </c>
      <c r="M7632" s="16">
        <f t="shared" si="1548"/>
        <v>1.4653600000000001E-2</v>
      </c>
      <c r="N7632">
        <f t="shared" si="1549"/>
        <v>0</v>
      </c>
      <c r="O7632">
        <f t="shared" si="1550"/>
        <v>0</v>
      </c>
      <c r="P7632" s="63">
        <f t="shared" si="1551"/>
        <v>0</v>
      </c>
    </row>
    <row r="7633" spans="1:18" x14ac:dyDescent="0.3">
      <c r="A7633">
        <f t="shared" si="1552"/>
        <v>2019</v>
      </c>
      <c r="B7633">
        <f t="shared" si="1553"/>
        <v>7</v>
      </c>
      <c r="C7633">
        <f t="shared" si="1554"/>
        <v>15</v>
      </c>
      <c r="D7633">
        <f t="shared" si="1555"/>
        <v>1</v>
      </c>
      <c r="E7633" t="str">
        <f t="shared" si="1556"/>
        <v>OFF</v>
      </c>
      <c r="F7633" s="13">
        <f t="shared" si="1545"/>
        <v>43661</v>
      </c>
      <c r="G7633" s="14" t="str">
        <f t="shared" si="1557"/>
        <v>Avg of 4 NM Projects</v>
      </c>
      <c r="H7633" s="15">
        <f t="shared" si="1546"/>
        <v>22</v>
      </c>
      <c r="I7633" s="93">
        <v>-0.13</v>
      </c>
      <c r="J7633">
        <f t="shared" si="1547"/>
        <v>-7.3033707865168538E-4</v>
      </c>
      <c r="K7633" s="4">
        <v>30.23</v>
      </c>
      <c r="L7633" s="4">
        <v>25.6</v>
      </c>
      <c r="M7633" s="16">
        <f t="shared" si="1548"/>
        <v>-3.3280000000000002E-3</v>
      </c>
      <c r="N7633">
        <f t="shared" si="1549"/>
        <v>0</v>
      </c>
      <c r="O7633">
        <f t="shared" si="1550"/>
        <v>0</v>
      </c>
      <c r="P7633" s="63">
        <f t="shared" si="1551"/>
        <v>0</v>
      </c>
    </row>
    <row r="7634" spans="1:18" x14ac:dyDescent="0.3">
      <c r="A7634">
        <f t="shared" si="1552"/>
        <v>2019</v>
      </c>
      <c r="B7634">
        <f t="shared" si="1553"/>
        <v>7</v>
      </c>
      <c r="C7634">
        <f t="shared" si="1554"/>
        <v>15</v>
      </c>
      <c r="D7634">
        <f t="shared" si="1555"/>
        <v>1</v>
      </c>
      <c r="E7634" t="str">
        <f t="shared" si="1556"/>
        <v>OFF</v>
      </c>
      <c r="F7634" s="13">
        <f t="shared" si="1545"/>
        <v>43661</v>
      </c>
      <c r="G7634" s="14" t="str">
        <f t="shared" si="1557"/>
        <v>Avg of 4 NM Projects</v>
      </c>
      <c r="H7634" s="15">
        <f t="shared" si="1546"/>
        <v>23</v>
      </c>
      <c r="I7634" s="93">
        <v>-0.26</v>
      </c>
      <c r="J7634">
        <f t="shared" si="1547"/>
        <v>-1.4606741573033708E-3</v>
      </c>
      <c r="K7634" s="4">
        <v>22.98</v>
      </c>
      <c r="L7634" s="4">
        <v>28.08</v>
      </c>
      <c r="M7634" s="16">
        <f t="shared" si="1548"/>
        <v>-7.3007999999999997E-3</v>
      </c>
      <c r="N7634">
        <f t="shared" si="1549"/>
        <v>0</v>
      </c>
      <c r="O7634">
        <f t="shared" si="1550"/>
        <v>0</v>
      </c>
      <c r="P7634" s="63">
        <f t="shared" si="1551"/>
        <v>0</v>
      </c>
    </row>
    <row r="7635" spans="1:18" x14ac:dyDescent="0.3">
      <c r="A7635">
        <f t="shared" si="1552"/>
        <v>2019</v>
      </c>
      <c r="B7635">
        <f t="shared" si="1553"/>
        <v>7</v>
      </c>
      <c r="C7635">
        <f t="shared" si="1554"/>
        <v>15</v>
      </c>
      <c r="D7635">
        <f t="shared" si="1555"/>
        <v>1</v>
      </c>
      <c r="E7635" t="str">
        <f t="shared" si="1556"/>
        <v>OFF</v>
      </c>
      <c r="F7635" s="13">
        <f t="shared" si="1545"/>
        <v>43661</v>
      </c>
      <c r="G7635" s="14" t="str">
        <f t="shared" si="1557"/>
        <v>Avg of 4 NM Projects</v>
      </c>
      <c r="H7635" s="15">
        <f t="shared" si="1546"/>
        <v>24</v>
      </c>
      <c r="I7635" s="93">
        <v>0</v>
      </c>
      <c r="J7635">
        <f t="shared" si="1547"/>
        <v>0</v>
      </c>
      <c r="K7635" s="4">
        <v>24.67</v>
      </c>
      <c r="L7635" s="4">
        <v>20.190000000000001</v>
      </c>
      <c r="M7635" s="16">
        <f t="shared" si="1548"/>
        <v>0</v>
      </c>
      <c r="N7635">
        <f t="shared" si="1549"/>
        <v>1</v>
      </c>
      <c r="O7635">
        <f t="shared" si="1550"/>
        <v>0</v>
      </c>
      <c r="P7635" s="63">
        <f t="shared" si="1551"/>
        <v>0</v>
      </c>
    </row>
    <row r="7636" spans="1:18" x14ac:dyDescent="0.3">
      <c r="A7636">
        <f t="shared" si="1552"/>
        <v>2019</v>
      </c>
      <c r="B7636">
        <f t="shared" si="1553"/>
        <v>7</v>
      </c>
      <c r="C7636">
        <f t="shared" si="1554"/>
        <v>16</v>
      </c>
      <c r="D7636">
        <f t="shared" si="1555"/>
        <v>2</v>
      </c>
      <c r="E7636" t="str">
        <f t="shared" si="1556"/>
        <v>OFF</v>
      </c>
      <c r="F7636" s="13">
        <f t="shared" si="1545"/>
        <v>43662</v>
      </c>
      <c r="G7636" s="14" t="str">
        <f t="shared" si="1557"/>
        <v>Avg of 4 NM Projects</v>
      </c>
      <c r="H7636" s="15">
        <f t="shared" si="1546"/>
        <v>1</v>
      </c>
      <c r="I7636" s="93">
        <v>0</v>
      </c>
      <c r="J7636">
        <f t="shared" si="1547"/>
        <v>0</v>
      </c>
      <c r="K7636" s="4">
        <v>23.99</v>
      </c>
      <c r="L7636" s="4">
        <v>22.43</v>
      </c>
      <c r="M7636" s="16">
        <f t="shared" si="1548"/>
        <v>0</v>
      </c>
      <c r="N7636">
        <f t="shared" si="1549"/>
        <v>1</v>
      </c>
      <c r="O7636">
        <f t="shared" si="1550"/>
        <v>0</v>
      </c>
      <c r="P7636" s="63">
        <f t="shared" si="1551"/>
        <v>0</v>
      </c>
      <c r="Q7636" s="34"/>
      <c r="R7636" s="34"/>
    </row>
    <row r="7637" spans="1:18" x14ac:dyDescent="0.3">
      <c r="A7637">
        <f t="shared" si="1552"/>
        <v>2019</v>
      </c>
      <c r="B7637">
        <f t="shared" si="1553"/>
        <v>7</v>
      </c>
      <c r="C7637">
        <f t="shared" si="1554"/>
        <v>16</v>
      </c>
      <c r="D7637">
        <f t="shared" si="1555"/>
        <v>2</v>
      </c>
      <c r="E7637" t="str">
        <f t="shared" si="1556"/>
        <v>OFF</v>
      </c>
      <c r="F7637" s="13">
        <f t="shared" si="1545"/>
        <v>43662</v>
      </c>
      <c r="G7637" s="14" t="str">
        <f t="shared" si="1557"/>
        <v>Avg of 4 NM Projects</v>
      </c>
      <c r="H7637" s="15">
        <f t="shared" si="1546"/>
        <v>2</v>
      </c>
      <c r="I7637" s="93">
        <v>0</v>
      </c>
      <c r="J7637">
        <f t="shared" si="1547"/>
        <v>0</v>
      </c>
      <c r="K7637" s="4">
        <v>22.32</v>
      </c>
      <c r="L7637" s="4">
        <v>22.18</v>
      </c>
      <c r="M7637" s="16">
        <f t="shared" si="1548"/>
        <v>0</v>
      </c>
      <c r="N7637">
        <f t="shared" si="1549"/>
        <v>1</v>
      </c>
      <c r="O7637">
        <f t="shared" si="1550"/>
        <v>0</v>
      </c>
      <c r="P7637" s="63">
        <f t="shared" si="1551"/>
        <v>0</v>
      </c>
    </row>
    <row r="7638" spans="1:18" x14ac:dyDescent="0.3">
      <c r="A7638">
        <f t="shared" si="1552"/>
        <v>2019</v>
      </c>
      <c r="B7638">
        <f t="shared" si="1553"/>
        <v>7</v>
      </c>
      <c r="C7638">
        <f t="shared" si="1554"/>
        <v>16</v>
      </c>
      <c r="D7638">
        <f t="shared" si="1555"/>
        <v>2</v>
      </c>
      <c r="E7638" t="str">
        <f t="shared" si="1556"/>
        <v>OFF</v>
      </c>
      <c r="F7638" s="13">
        <f t="shared" si="1545"/>
        <v>43662</v>
      </c>
      <c r="G7638" s="14" t="str">
        <f t="shared" si="1557"/>
        <v>Avg of 4 NM Projects</v>
      </c>
      <c r="H7638" s="15">
        <f t="shared" si="1546"/>
        <v>3</v>
      </c>
      <c r="I7638" s="93">
        <v>0</v>
      </c>
      <c r="J7638">
        <f t="shared" si="1547"/>
        <v>0</v>
      </c>
      <c r="K7638" s="4">
        <v>18.899999999999999</v>
      </c>
      <c r="L7638" s="4">
        <v>19.350000000000001</v>
      </c>
      <c r="M7638" s="16">
        <f t="shared" si="1548"/>
        <v>0</v>
      </c>
      <c r="N7638">
        <f t="shared" si="1549"/>
        <v>1</v>
      </c>
      <c r="O7638">
        <f t="shared" si="1550"/>
        <v>0</v>
      </c>
      <c r="P7638" s="63">
        <f t="shared" si="1551"/>
        <v>0</v>
      </c>
    </row>
    <row r="7639" spans="1:18" x14ac:dyDescent="0.3">
      <c r="A7639">
        <f t="shared" si="1552"/>
        <v>2019</v>
      </c>
      <c r="B7639">
        <f t="shared" si="1553"/>
        <v>7</v>
      </c>
      <c r="C7639">
        <f t="shared" si="1554"/>
        <v>16</v>
      </c>
      <c r="D7639">
        <f t="shared" si="1555"/>
        <v>2</v>
      </c>
      <c r="E7639" t="str">
        <f t="shared" si="1556"/>
        <v>OFF</v>
      </c>
      <c r="F7639" s="13">
        <f t="shared" si="1545"/>
        <v>43662</v>
      </c>
      <c r="G7639" s="14" t="str">
        <f t="shared" si="1557"/>
        <v>Avg of 4 NM Projects</v>
      </c>
      <c r="H7639" s="15">
        <f t="shared" si="1546"/>
        <v>4</v>
      </c>
      <c r="I7639" s="93">
        <v>-0.13</v>
      </c>
      <c r="J7639">
        <f t="shared" si="1547"/>
        <v>-7.3033707865168538E-4</v>
      </c>
      <c r="K7639" s="4">
        <v>18.12</v>
      </c>
      <c r="L7639" s="4">
        <v>18.25</v>
      </c>
      <c r="M7639" s="16">
        <f t="shared" si="1548"/>
        <v>-2.3725E-3</v>
      </c>
      <c r="N7639">
        <f t="shared" si="1549"/>
        <v>0</v>
      </c>
      <c r="O7639">
        <f t="shared" si="1550"/>
        <v>0</v>
      </c>
      <c r="P7639" s="63">
        <f t="shared" si="1551"/>
        <v>0</v>
      </c>
    </row>
    <row r="7640" spans="1:18" x14ac:dyDescent="0.3">
      <c r="A7640">
        <f t="shared" si="1552"/>
        <v>2019</v>
      </c>
      <c r="B7640">
        <f t="shared" si="1553"/>
        <v>7</v>
      </c>
      <c r="C7640">
        <f t="shared" si="1554"/>
        <v>16</v>
      </c>
      <c r="D7640">
        <f t="shared" si="1555"/>
        <v>2</v>
      </c>
      <c r="E7640" t="str">
        <f t="shared" si="1556"/>
        <v>OFF</v>
      </c>
      <c r="F7640" s="13">
        <f t="shared" si="1545"/>
        <v>43662</v>
      </c>
      <c r="G7640" s="14" t="str">
        <f t="shared" si="1557"/>
        <v>Avg of 4 NM Projects</v>
      </c>
      <c r="H7640" s="15">
        <f t="shared" si="1546"/>
        <v>5</v>
      </c>
      <c r="I7640" s="93">
        <v>0</v>
      </c>
      <c r="J7640">
        <f t="shared" si="1547"/>
        <v>0</v>
      </c>
      <c r="K7640" s="4">
        <v>18.260000000000002</v>
      </c>
      <c r="L7640" s="4">
        <v>11.53</v>
      </c>
      <c r="M7640" s="16">
        <f t="shared" si="1548"/>
        <v>0</v>
      </c>
      <c r="N7640">
        <f t="shared" si="1549"/>
        <v>1</v>
      </c>
      <c r="O7640">
        <f t="shared" si="1550"/>
        <v>0</v>
      </c>
      <c r="P7640" s="63">
        <f t="shared" si="1551"/>
        <v>0</v>
      </c>
    </row>
    <row r="7641" spans="1:18" x14ac:dyDescent="0.3">
      <c r="A7641">
        <f t="shared" si="1552"/>
        <v>2019</v>
      </c>
      <c r="B7641">
        <f t="shared" si="1553"/>
        <v>7</v>
      </c>
      <c r="C7641">
        <f t="shared" si="1554"/>
        <v>16</v>
      </c>
      <c r="D7641">
        <f t="shared" si="1555"/>
        <v>2</v>
      </c>
      <c r="E7641" t="str">
        <f t="shared" si="1556"/>
        <v>OFF</v>
      </c>
      <c r="F7641" s="13">
        <f t="shared" si="1545"/>
        <v>43662</v>
      </c>
      <c r="G7641" s="14" t="str">
        <f t="shared" si="1557"/>
        <v>Avg of 4 NM Projects</v>
      </c>
      <c r="H7641" s="15">
        <f t="shared" si="1546"/>
        <v>6</v>
      </c>
      <c r="I7641" s="93">
        <v>0.52</v>
      </c>
      <c r="J7641">
        <f t="shared" si="1547"/>
        <v>2.9213483146067415E-3</v>
      </c>
      <c r="K7641" s="4">
        <v>19.170000000000002</v>
      </c>
      <c r="L7641" s="4">
        <v>17.809999999999999</v>
      </c>
      <c r="M7641" s="16">
        <f t="shared" si="1548"/>
        <v>9.2611999999999989E-3</v>
      </c>
      <c r="N7641">
        <f t="shared" si="1549"/>
        <v>0</v>
      </c>
      <c r="O7641">
        <f t="shared" si="1550"/>
        <v>0</v>
      </c>
      <c r="P7641" s="63">
        <f t="shared" si="1551"/>
        <v>0</v>
      </c>
    </row>
    <row r="7642" spans="1:18" x14ac:dyDescent="0.3">
      <c r="A7642">
        <f t="shared" si="1552"/>
        <v>2019</v>
      </c>
      <c r="B7642">
        <f t="shared" si="1553"/>
        <v>7</v>
      </c>
      <c r="C7642">
        <f t="shared" si="1554"/>
        <v>16</v>
      </c>
      <c r="D7642">
        <f t="shared" si="1555"/>
        <v>2</v>
      </c>
      <c r="E7642" t="str">
        <f t="shared" si="1556"/>
        <v>OFF</v>
      </c>
      <c r="F7642" s="13">
        <f t="shared" si="1545"/>
        <v>43662</v>
      </c>
      <c r="G7642" s="14" t="str">
        <f t="shared" si="1557"/>
        <v>Avg of 4 NM Projects</v>
      </c>
      <c r="H7642" s="15">
        <f t="shared" si="1546"/>
        <v>7</v>
      </c>
      <c r="I7642" s="93">
        <v>12.42</v>
      </c>
      <c r="J7642">
        <f t="shared" si="1547"/>
        <v>6.9775280898876399E-2</v>
      </c>
      <c r="K7642" s="4">
        <v>22.43</v>
      </c>
      <c r="L7642" s="4">
        <v>21.1</v>
      </c>
      <c r="M7642" s="16">
        <f t="shared" si="1548"/>
        <v>0.26206200000000002</v>
      </c>
      <c r="N7642">
        <f t="shared" si="1549"/>
        <v>0</v>
      </c>
      <c r="O7642">
        <f t="shared" si="1550"/>
        <v>0</v>
      </c>
      <c r="P7642" s="63">
        <f t="shared" si="1551"/>
        <v>0</v>
      </c>
    </row>
    <row r="7643" spans="1:18" x14ac:dyDescent="0.3">
      <c r="A7643">
        <f t="shared" si="1552"/>
        <v>2019</v>
      </c>
      <c r="B7643">
        <f t="shared" si="1553"/>
        <v>7</v>
      </c>
      <c r="C7643">
        <f t="shared" si="1554"/>
        <v>16</v>
      </c>
      <c r="D7643">
        <f t="shared" si="1555"/>
        <v>2</v>
      </c>
      <c r="E7643" t="str">
        <f t="shared" si="1556"/>
        <v>ON</v>
      </c>
      <c r="F7643" s="13">
        <f t="shared" si="1545"/>
        <v>43662</v>
      </c>
      <c r="G7643" s="14" t="str">
        <f t="shared" si="1557"/>
        <v>Avg of 4 NM Projects</v>
      </c>
      <c r="H7643" s="15">
        <f t="shared" si="1546"/>
        <v>8</v>
      </c>
      <c r="I7643" s="93">
        <v>49.024999999999999</v>
      </c>
      <c r="J7643">
        <f t="shared" si="1547"/>
        <v>0.27542134831460674</v>
      </c>
      <c r="K7643" s="4">
        <v>23.39</v>
      </c>
      <c r="L7643" s="4">
        <v>19.7</v>
      </c>
      <c r="M7643" s="16">
        <f t="shared" si="1548"/>
        <v>0.96579249999999994</v>
      </c>
      <c r="N7643">
        <f t="shared" si="1549"/>
        <v>0</v>
      </c>
      <c r="O7643">
        <f t="shared" si="1550"/>
        <v>0</v>
      </c>
      <c r="P7643" s="63">
        <f t="shared" si="1551"/>
        <v>0</v>
      </c>
    </row>
    <row r="7644" spans="1:18" x14ac:dyDescent="0.3">
      <c r="A7644">
        <f t="shared" si="1552"/>
        <v>2019</v>
      </c>
      <c r="B7644">
        <f t="shared" si="1553"/>
        <v>7</v>
      </c>
      <c r="C7644">
        <f t="shared" si="1554"/>
        <v>16</v>
      </c>
      <c r="D7644">
        <f t="shared" si="1555"/>
        <v>2</v>
      </c>
      <c r="E7644" t="str">
        <f t="shared" si="1556"/>
        <v>ON</v>
      </c>
      <c r="F7644" s="13">
        <f t="shared" si="1545"/>
        <v>43662</v>
      </c>
      <c r="G7644" s="14" t="str">
        <f t="shared" si="1557"/>
        <v>Avg of 4 NM Projects</v>
      </c>
      <c r="H7644" s="15">
        <f t="shared" si="1546"/>
        <v>9</v>
      </c>
      <c r="I7644" s="93">
        <v>80.52</v>
      </c>
      <c r="J7644">
        <f t="shared" si="1547"/>
        <v>0.45235955056179772</v>
      </c>
      <c r="K7644" s="4">
        <v>24.39</v>
      </c>
      <c r="L7644" s="4">
        <v>19.899999999999999</v>
      </c>
      <c r="M7644" s="16">
        <f t="shared" si="1548"/>
        <v>1.6023479999999997</v>
      </c>
      <c r="N7644">
        <f t="shared" si="1549"/>
        <v>0</v>
      </c>
      <c r="O7644">
        <f t="shared" si="1550"/>
        <v>0</v>
      </c>
      <c r="P7644" s="63">
        <f t="shared" si="1551"/>
        <v>0</v>
      </c>
    </row>
    <row r="7645" spans="1:18" x14ac:dyDescent="0.3">
      <c r="A7645">
        <f t="shared" si="1552"/>
        <v>2019</v>
      </c>
      <c r="B7645">
        <f t="shared" si="1553"/>
        <v>7</v>
      </c>
      <c r="C7645">
        <f t="shared" si="1554"/>
        <v>16</v>
      </c>
      <c r="D7645">
        <f t="shared" si="1555"/>
        <v>2</v>
      </c>
      <c r="E7645" t="str">
        <f t="shared" si="1556"/>
        <v>ON</v>
      </c>
      <c r="F7645" s="13">
        <f t="shared" ref="F7645:F7708" si="1558">+F7621+1</f>
        <v>43662</v>
      </c>
      <c r="G7645" s="14" t="str">
        <f t="shared" si="1557"/>
        <v>Avg of 4 NM Projects</v>
      </c>
      <c r="H7645" s="15">
        <f t="shared" ref="H7645:H7708" si="1559">H7621</f>
        <v>10</v>
      </c>
      <c r="I7645" s="93">
        <v>111.23500000000001</v>
      </c>
      <c r="J7645">
        <f t="shared" si="1547"/>
        <v>0.6249157303370787</v>
      </c>
      <c r="K7645" s="4">
        <v>27.71</v>
      </c>
      <c r="L7645" s="4">
        <v>20.03</v>
      </c>
      <c r="M7645" s="16">
        <f t="shared" si="1548"/>
        <v>2.2280370500000002</v>
      </c>
      <c r="N7645">
        <f t="shared" si="1549"/>
        <v>0</v>
      </c>
      <c r="O7645">
        <f t="shared" si="1550"/>
        <v>1</v>
      </c>
      <c r="P7645" s="63">
        <f t="shared" si="1551"/>
        <v>0</v>
      </c>
    </row>
    <row r="7646" spans="1:18" x14ac:dyDescent="0.3">
      <c r="A7646">
        <f t="shared" si="1552"/>
        <v>2019</v>
      </c>
      <c r="B7646">
        <f t="shared" si="1553"/>
        <v>7</v>
      </c>
      <c r="C7646">
        <f t="shared" si="1554"/>
        <v>16</v>
      </c>
      <c r="D7646">
        <f t="shared" si="1555"/>
        <v>2</v>
      </c>
      <c r="E7646" t="str">
        <f t="shared" si="1556"/>
        <v>ON</v>
      </c>
      <c r="F7646" s="13">
        <f t="shared" si="1558"/>
        <v>43662</v>
      </c>
      <c r="G7646" s="14" t="str">
        <f t="shared" si="1557"/>
        <v>Avg of 4 NM Projects</v>
      </c>
      <c r="H7646" s="15">
        <f t="shared" si="1559"/>
        <v>11</v>
      </c>
      <c r="I7646" s="93">
        <v>121.47500000000001</v>
      </c>
      <c r="J7646">
        <f t="shared" si="1547"/>
        <v>0.68244382022471917</v>
      </c>
      <c r="K7646" s="4">
        <v>31.93</v>
      </c>
      <c r="L7646" s="4">
        <v>24.48</v>
      </c>
      <c r="M7646" s="16">
        <f t="shared" si="1548"/>
        <v>2.9737080000000002</v>
      </c>
      <c r="N7646">
        <f t="shared" si="1549"/>
        <v>0</v>
      </c>
      <c r="O7646">
        <f t="shared" si="1550"/>
        <v>1</v>
      </c>
      <c r="P7646" s="63">
        <f t="shared" si="1551"/>
        <v>0</v>
      </c>
    </row>
    <row r="7647" spans="1:18" x14ac:dyDescent="0.3">
      <c r="A7647">
        <f t="shared" si="1552"/>
        <v>2019</v>
      </c>
      <c r="B7647">
        <f t="shared" si="1553"/>
        <v>7</v>
      </c>
      <c r="C7647">
        <f t="shared" si="1554"/>
        <v>16</v>
      </c>
      <c r="D7647">
        <f t="shared" si="1555"/>
        <v>2</v>
      </c>
      <c r="E7647" t="str">
        <f t="shared" si="1556"/>
        <v>ON</v>
      </c>
      <c r="F7647" s="13">
        <f t="shared" si="1558"/>
        <v>43662</v>
      </c>
      <c r="G7647" s="14" t="str">
        <f t="shared" si="1557"/>
        <v>Avg of 4 NM Projects</v>
      </c>
      <c r="H7647" s="15">
        <f t="shared" si="1559"/>
        <v>12</v>
      </c>
      <c r="I7647" s="93">
        <v>116.74499999999999</v>
      </c>
      <c r="J7647">
        <f t="shared" si="1547"/>
        <v>0.65587078651685393</v>
      </c>
      <c r="K7647" s="4">
        <v>34.06</v>
      </c>
      <c r="L7647" s="4">
        <v>24.73</v>
      </c>
      <c r="M7647" s="16">
        <f t="shared" si="1548"/>
        <v>2.8871038499999999</v>
      </c>
      <c r="N7647">
        <f t="shared" si="1549"/>
        <v>0</v>
      </c>
      <c r="O7647">
        <f t="shared" si="1550"/>
        <v>1</v>
      </c>
      <c r="P7647" s="63">
        <f t="shared" si="1551"/>
        <v>0</v>
      </c>
    </row>
    <row r="7648" spans="1:18" x14ac:dyDescent="0.3">
      <c r="A7648">
        <f t="shared" si="1552"/>
        <v>2019</v>
      </c>
      <c r="B7648">
        <f t="shared" si="1553"/>
        <v>7</v>
      </c>
      <c r="C7648">
        <f t="shared" si="1554"/>
        <v>16</v>
      </c>
      <c r="D7648">
        <f t="shared" si="1555"/>
        <v>2</v>
      </c>
      <c r="E7648" t="str">
        <f t="shared" si="1556"/>
        <v>ON</v>
      </c>
      <c r="F7648" s="13">
        <f t="shared" si="1558"/>
        <v>43662</v>
      </c>
      <c r="G7648" s="14" t="str">
        <f t="shared" si="1557"/>
        <v>Avg of 4 NM Projects</v>
      </c>
      <c r="H7648" s="15">
        <f t="shared" si="1559"/>
        <v>13</v>
      </c>
      <c r="I7648" s="93">
        <v>86.14500000000001</v>
      </c>
      <c r="J7648">
        <f t="shared" si="1547"/>
        <v>0.48396067415730343</v>
      </c>
      <c r="K7648" s="4">
        <v>34.65</v>
      </c>
      <c r="L7648" s="4">
        <v>32.43</v>
      </c>
      <c r="M7648" s="16">
        <f t="shared" si="1548"/>
        <v>2.7936823500000005</v>
      </c>
      <c r="N7648">
        <f t="shared" si="1549"/>
        <v>0</v>
      </c>
      <c r="O7648">
        <f t="shared" si="1550"/>
        <v>0</v>
      </c>
      <c r="P7648" s="63">
        <f t="shared" si="1551"/>
        <v>0</v>
      </c>
    </row>
    <row r="7649" spans="1:18" x14ac:dyDescent="0.3">
      <c r="A7649">
        <f t="shared" si="1552"/>
        <v>2019</v>
      </c>
      <c r="B7649">
        <f t="shared" si="1553"/>
        <v>7</v>
      </c>
      <c r="C7649">
        <f t="shared" si="1554"/>
        <v>16</v>
      </c>
      <c r="D7649">
        <f t="shared" si="1555"/>
        <v>2</v>
      </c>
      <c r="E7649" t="str">
        <f t="shared" si="1556"/>
        <v>ON</v>
      </c>
      <c r="F7649" s="13">
        <f t="shared" si="1558"/>
        <v>43662</v>
      </c>
      <c r="G7649" s="14" t="str">
        <f t="shared" si="1557"/>
        <v>Avg of 4 NM Projects</v>
      </c>
      <c r="H7649" s="15">
        <f t="shared" si="1559"/>
        <v>14</v>
      </c>
      <c r="I7649" s="93">
        <v>86.02</v>
      </c>
      <c r="J7649">
        <f t="shared" si="1547"/>
        <v>0.48325842696629212</v>
      </c>
      <c r="K7649" s="4">
        <v>40.159999999999997</v>
      </c>
      <c r="L7649" s="4">
        <v>40.6</v>
      </c>
      <c r="M7649" s="16">
        <f t="shared" si="1548"/>
        <v>3.4924119999999998</v>
      </c>
      <c r="N7649">
        <f t="shared" si="1549"/>
        <v>0</v>
      </c>
      <c r="O7649">
        <f t="shared" si="1550"/>
        <v>0</v>
      </c>
      <c r="P7649" s="63">
        <f t="shared" si="1551"/>
        <v>0</v>
      </c>
    </row>
    <row r="7650" spans="1:18" x14ac:dyDescent="0.3">
      <c r="A7650">
        <f t="shared" si="1552"/>
        <v>2019</v>
      </c>
      <c r="B7650">
        <f t="shared" si="1553"/>
        <v>7</v>
      </c>
      <c r="C7650">
        <f t="shared" si="1554"/>
        <v>16</v>
      </c>
      <c r="D7650">
        <f t="shared" si="1555"/>
        <v>2</v>
      </c>
      <c r="E7650" t="str">
        <f t="shared" si="1556"/>
        <v>ON</v>
      </c>
      <c r="F7650" s="13">
        <f t="shared" si="1558"/>
        <v>43662</v>
      </c>
      <c r="G7650" s="14" t="str">
        <f t="shared" si="1557"/>
        <v>Avg of 4 NM Projects</v>
      </c>
      <c r="H7650" s="15">
        <f t="shared" si="1559"/>
        <v>15</v>
      </c>
      <c r="I7650" s="93">
        <v>100.35499999999999</v>
      </c>
      <c r="J7650">
        <f t="shared" si="1547"/>
        <v>0.56379213483146062</v>
      </c>
      <c r="K7650" s="4">
        <v>40.840000000000003</v>
      </c>
      <c r="L7650" s="4">
        <v>34.58</v>
      </c>
      <c r="M7650" s="16">
        <f t="shared" si="1548"/>
        <v>3.4702758999999999</v>
      </c>
      <c r="N7650">
        <f t="shared" si="1549"/>
        <v>0</v>
      </c>
      <c r="O7650">
        <f t="shared" si="1550"/>
        <v>1</v>
      </c>
      <c r="P7650" s="63">
        <f t="shared" si="1551"/>
        <v>0</v>
      </c>
    </row>
    <row r="7651" spans="1:18" x14ac:dyDescent="0.3">
      <c r="A7651">
        <f t="shared" si="1552"/>
        <v>2019</v>
      </c>
      <c r="B7651">
        <f t="shared" si="1553"/>
        <v>7</v>
      </c>
      <c r="C7651">
        <f t="shared" si="1554"/>
        <v>16</v>
      </c>
      <c r="D7651">
        <f t="shared" si="1555"/>
        <v>2</v>
      </c>
      <c r="E7651" t="str">
        <f t="shared" si="1556"/>
        <v>ON</v>
      </c>
      <c r="F7651" s="13">
        <f t="shared" si="1558"/>
        <v>43662</v>
      </c>
      <c r="G7651" s="14" t="str">
        <f t="shared" si="1557"/>
        <v>Avg of 4 NM Projects</v>
      </c>
      <c r="H7651" s="15">
        <f t="shared" si="1559"/>
        <v>16</v>
      </c>
      <c r="I7651" s="93">
        <v>96.385000000000005</v>
      </c>
      <c r="J7651">
        <f t="shared" si="1547"/>
        <v>0.54148876404494384</v>
      </c>
      <c r="K7651" s="4">
        <v>47.19</v>
      </c>
      <c r="L7651" s="4">
        <v>29.89</v>
      </c>
      <c r="M7651" s="16">
        <f t="shared" si="1548"/>
        <v>2.88094765</v>
      </c>
      <c r="N7651">
        <f t="shared" si="1549"/>
        <v>0</v>
      </c>
      <c r="O7651">
        <f t="shared" si="1550"/>
        <v>1</v>
      </c>
      <c r="P7651" s="63">
        <f t="shared" si="1551"/>
        <v>0</v>
      </c>
    </row>
    <row r="7652" spans="1:18" x14ac:dyDescent="0.3">
      <c r="A7652">
        <f t="shared" si="1552"/>
        <v>2019</v>
      </c>
      <c r="B7652">
        <f t="shared" si="1553"/>
        <v>7</v>
      </c>
      <c r="C7652">
        <f t="shared" si="1554"/>
        <v>16</v>
      </c>
      <c r="D7652">
        <f t="shared" si="1555"/>
        <v>2</v>
      </c>
      <c r="E7652" t="str">
        <f t="shared" si="1556"/>
        <v>ON</v>
      </c>
      <c r="F7652" s="13">
        <f t="shared" si="1558"/>
        <v>43662</v>
      </c>
      <c r="G7652" s="14" t="str">
        <f t="shared" si="1557"/>
        <v>Avg of 4 NM Projects</v>
      </c>
      <c r="H7652" s="15">
        <f t="shared" si="1559"/>
        <v>17</v>
      </c>
      <c r="I7652" s="93">
        <v>84.22</v>
      </c>
      <c r="J7652">
        <f t="shared" si="1547"/>
        <v>0.47314606741573034</v>
      </c>
      <c r="K7652" s="4">
        <v>50.71</v>
      </c>
      <c r="L7652" s="4">
        <v>42.42</v>
      </c>
      <c r="M7652" s="16">
        <f t="shared" si="1548"/>
        <v>3.5726124000000001</v>
      </c>
      <c r="N7652">
        <f t="shared" si="1549"/>
        <v>0</v>
      </c>
      <c r="O7652">
        <f t="shared" si="1550"/>
        <v>0</v>
      </c>
      <c r="P7652" s="63">
        <f t="shared" si="1551"/>
        <v>0</v>
      </c>
    </row>
    <row r="7653" spans="1:18" x14ac:dyDescent="0.3">
      <c r="A7653">
        <f t="shared" si="1552"/>
        <v>2019</v>
      </c>
      <c r="B7653">
        <f t="shared" si="1553"/>
        <v>7</v>
      </c>
      <c r="C7653">
        <f t="shared" si="1554"/>
        <v>16</v>
      </c>
      <c r="D7653">
        <f t="shared" si="1555"/>
        <v>2</v>
      </c>
      <c r="E7653" t="str">
        <f t="shared" si="1556"/>
        <v>ON</v>
      </c>
      <c r="F7653" s="13">
        <f t="shared" si="1558"/>
        <v>43662</v>
      </c>
      <c r="G7653" s="14" t="str">
        <f t="shared" si="1557"/>
        <v>Avg of 4 NM Projects</v>
      </c>
      <c r="H7653" s="15">
        <f t="shared" si="1559"/>
        <v>18</v>
      </c>
      <c r="I7653" s="93">
        <v>64.77</v>
      </c>
      <c r="J7653">
        <f t="shared" si="1547"/>
        <v>0.36387640449438202</v>
      </c>
      <c r="K7653" s="4">
        <v>55.15</v>
      </c>
      <c r="L7653" s="4">
        <v>53.37</v>
      </c>
      <c r="M7653" s="16">
        <f t="shared" si="1548"/>
        <v>3.4567748999999997</v>
      </c>
      <c r="N7653">
        <f t="shared" si="1549"/>
        <v>0</v>
      </c>
      <c r="O7653">
        <f t="shared" si="1550"/>
        <v>0</v>
      </c>
      <c r="P7653" s="63">
        <f t="shared" si="1551"/>
        <v>0</v>
      </c>
    </row>
    <row r="7654" spans="1:18" x14ac:dyDescent="0.3">
      <c r="A7654">
        <f t="shared" si="1552"/>
        <v>2019</v>
      </c>
      <c r="B7654">
        <f t="shared" si="1553"/>
        <v>7</v>
      </c>
      <c r="C7654">
        <f t="shared" si="1554"/>
        <v>16</v>
      </c>
      <c r="D7654">
        <f t="shared" si="1555"/>
        <v>2</v>
      </c>
      <c r="E7654" t="str">
        <f t="shared" si="1556"/>
        <v>ON</v>
      </c>
      <c r="F7654" s="13">
        <f t="shared" si="1558"/>
        <v>43662</v>
      </c>
      <c r="G7654" s="14" t="str">
        <f t="shared" si="1557"/>
        <v>Avg of 4 NM Projects</v>
      </c>
      <c r="H7654" s="15">
        <f t="shared" si="1559"/>
        <v>19</v>
      </c>
      <c r="I7654" s="93">
        <v>28.675000000000001</v>
      </c>
      <c r="J7654">
        <f t="shared" si="1547"/>
        <v>0.16109550561797753</v>
      </c>
      <c r="K7654" s="4">
        <v>50.37</v>
      </c>
      <c r="L7654" s="4">
        <v>50.16</v>
      </c>
      <c r="M7654" s="16">
        <f t="shared" si="1548"/>
        <v>1.4383379999999999</v>
      </c>
      <c r="N7654">
        <f t="shared" si="1549"/>
        <v>0</v>
      </c>
      <c r="O7654">
        <f t="shared" si="1550"/>
        <v>0</v>
      </c>
      <c r="P7654" s="63">
        <f t="shared" si="1551"/>
        <v>0</v>
      </c>
    </row>
    <row r="7655" spans="1:18" x14ac:dyDescent="0.3">
      <c r="A7655">
        <f t="shared" si="1552"/>
        <v>2019</v>
      </c>
      <c r="B7655">
        <f t="shared" si="1553"/>
        <v>7</v>
      </c>
      <c r="C7655">
        <f t="shared" si="1554"/>
        <v>16</v>
      </c>
      <c r="D7655">
        <f t="shared" si="1555"/>
        <v>2</v>
      </c>
      <c r="E7655" t="str">
        <f t="shared" si="1556"/>
        <v>ON</v>
      </c>
      <c r="F7655" s="13">
        <f t="shared" si="1558"/>
        <v>43662</v>
      </c>
      <c r="G7655" s="14" t="str">
        <f t="shared" si="1557"/>
        <v>Avg of 4 NM Projects</v>
      </c>
      <c r="H7655" s="15">
        <f t="shared" si="1559"/>
        <v>20</v>
      </c>
      <c r="I7655" s="93">
        <v>6.785000000000001</v>
      </c>
      <c r="J7655">
        <f t="shared" si="1547"/>
        <v>3.8117977528089896E-2</v>
      </c>
      <c r="K7655" s="4">
        <v>38.97</v>
      </c>
      <c r="L7655" s="4">
        <v>47.38</v>
      </c>
      <c r="M7655" s="16">
        <f t="shared" si="1548"/>
        <v>0.32147330000000007</v>
      </c>
      <c r="N7655">
        <f t="shared" si="1549"/>
        <v>0</v>
      </c>
      <c r="O7655">
        <f t="shared" si="1550"/>
        <v>0</v>
      </c>
      <c r="P7655" s="63">
        <f t="shared" si="1551"/>
        <v>0</v>
      </c>
    </row>
    <row r="7656" spans="1:18" x14ac:dyDescent="0.3">
      <c r="A7656">
        <f t="shared" si="1552"/>
        <v>2019</v>
      </c>
      <c r="B7656">
        <f t="shared" si="1553"/>
        <v>7</v>
      </c>
      <c r="C7656">
        <f t="shared" si="1554"/>
        <v>16</v>
      </c>
      <c r="D7656">
        <f t="shared" si="1555"/>
        <v>2</v>
      </c>
      <c r="E7656" t="str">
        <f t="shared" si="1556"/>
        <v>ON</v>
      </c>
      <c r="F7656" s="13">
        <f t="shared" si="1558"/>
        <v>43662</v>
      </c>
      <c r="G7656" s="14" t="str">
        <f t="shared" si="1557"/>
        <v>Avg of 4 NM Projects</v>
      </c>
      <c r="H7656" s="15">
        <f t="shared" si="1559"/>
        <v>21</v>
      </c>
      <c r="I7656" s="93">
        <v>0.39</v>
      </c>
      <c r="J7656">
        <f t="shared" si="1547"/>
        <v>2.1910112359550564E-3</v>
      </c>
      <c r="K7656" s="4">
        <v>37.89</v>
      </c>
      <c r="L7656" s="4">
        <v>57.38</v>
      </c>
      <c r="M7656" s="16">
        <f t="shared" si="1548"/>
        <v>2.2378200000000004E-2</v>
      </c>
      <c r="N7656">
        <f t="shared" si="1549"/>
        <v>0</v>
      </c>
      <c r="O7656">
        <f t="shared" si="1550"/>
        <v>0</v>
      </c>
      <c r="P7656" s="63">
        <f t="shared" si="1551"/>
        <v>0</v>
      </c>
    </row>
    <row r="7657" spans="1:18" x14ac:dyDescent="0.3">
      <c r="A7657">
        <f t="shared" si="1552"/>
        <v>2019</v>
      </c>
      <c r="B7657">
        <f t="shared" si="1553"/>
        <v>7</v>
      </c>
      <c r="C7657">
        <f t="shared" si="1554"/>
        <v>16</v>
      </c>
      <c r="D7657">
        <f t="shared" si="1555"/>
        <v>2</v>
      </c>
      <c r="E7657" t="str">
        <f t="shared" si="1556"/>
        <v>ON</v>
      </c>
      <c r="F7657" s="13">
        <f t="shared" si="1558"/>
        <v>43662</v>
      </c>
      <c r="G7657" s="14" t="str">
        <f t="shared" si="1557"/>
        <v>Avg of 4 NM Projects</v>
      </c>
      <c r="H7657" s="15">
        <f t="shared" si="1559"/>
        <v>22</v>
      </c>
      <c r="I7657" s="93">
        <v>-0.39</v>
      </c>
      <c r="J7657">
        <f t="shared" si="1547"/>
        <v>-2.1910112359550564E-3</v>
      </c>
      <c r="K7657" s="4">
        <v>33.25</v>
      </c>
      <c r="L7657" s="4">
        <v>50.47</v>
      </c>
      <c r="M7657" s="16">
        <f t="shared" si="1548"/>
        <v>-1.9683300000000001E-2</v>
      </c>
      <c r="N7657">
        <f t="shared" si="1549"/>
        <v>0</v>
      </c>
      <c r="O7657">
        <f t="shared" si="1550"/>
        <v>0</v>
      </c>
      <c r="P7657" s="63">
        <f t="shared" si="1551"/>
        <v>0</v>
      </c>
    </row>
    <row r="7658" spans="1:18" x14ac:dyDescent="0.3">
      <c r="A7658">
        <f t="shared" si="1552"/>
        <v>2019</v>
      </c>
      <c r="B7658">
        <f t="shared" si="1553"/>
        <v>7</v>
      </c>
      <c r="C7658">
        <f t="shared" si="1554"/>
        <v>16</v>
      </c>
      <c r="D7658">
        <f t="shared" si="1555"/>
        <v>2</v>
      </c>
      <c r="E7658" t="str">
        <f t="shared" si="1556"/>
        <v>ON</v>
      </c>
      <c r="F7658" s="13">
        <f t="shared" si="1558"/>
        <v>43662</v>
      </c>
      <c r="G7658" s="14" t="str">
        <f t="shared" si="1557"/>
        <v>Avg of 4 NM Projects</v>
      </c>
      <c r="H7658" s="15">
        <f t="shared" si="1559"/>
        <v>23</v>
      </c>
      <c r="I7658" s="93">
        <v>0</v>
      </c>
      <c r="J7658">
        <f t="shared" si="1547"/>
        <v>0</v>
      </c>
      <c r="K7658" s="4">
        <v>30.73</v>
      </c>
      <c r="L7658" s="4">
        <v>42.33</v>
      </c>
      <c r="M7658" s="16">
        <f t="shared" si="1548"/>
        <v>0</v>
      </c>
      <c r="N7658">
        <f t="shared" si="1549"/>
        <v>1</v>
      </c>
      <c r="O7658">
        <f t="shared" si="1550"/>
        <v>0</v>
      </c>
      <c r="P7658" s="63">
        <f t="shared" si="1551"/>
        <v>0</v>
      </c>
    </row>
    <row r="7659" spans="1:18" x14ac:dyDescent="0.3">
      <c r="A7659">
        <f t="shared" si="1552"/>
        <v>2019</v>
      </c>
      <c r="B7659">
        <f t="shared" si="1553"/>
        <v>7</v>
      </c>
      <c r="C7659">
        <f t="shared" si="1554"/>
        <v>16</v>
      </c>
      <c r="D7659">
        <f t="shared" si="1555"/>
        <v>2</v>
      </c>
      <c r="E7659" t="str">
        <f t="shared" si="1556"/>
        <v>OFF</v>
      </c>
      <c r="F7659" s="13">
        <f t="shared" si="1558"/>
        <v>43662</v>
      </c>
      <c r="G7659" s="14" t="str">
        <f t="shared" si="1557"/>
        <v>Avg of 4 NM Projects</v>
      </c>
      <c r="H7659" s="15">
        <f t="shared" si="1559"/>
        <v>24</v>
      </c>
      <c r="I7659" s="93">
        <v>0</v>
      </c>
      <c r="J7659">
        <f t="shared" si="1547"/>
        <v>0</v>
      </c>
      <c r="K7659" s="4">
        <v>26.06</v>
      </c>
      <c r="L7659" s="4">
        <v>35.15</v>
      </c>
      <c r="M7659" s="16">
        <f t="shared" si="1548"/>
        <v>0</v>
      </c>
      <c r="N7659">
        <f t="shared" si="1549"/>
        <v>1</v>
      </c>
      <c r="O7659">
        <f t="shared" si="1550"/>
        <v>0</v>
      </c>
      <c r="P7659" s="63">
        <f t="shared" si="1551"/>
        <v>0</v>
      </c>
    </row>
    <row r="7660" spans="1:18" x14ac:dyDescent="0.3">
      <c r="A7660">
        <f t="shared" si="1552"/>
        <v>2019</v>
      </c>
      <c r="B7660">
        <f t="shared" si="1553"/>
        <v>7</v>
      </c>
      <c r="C7660">
        <f t="shared" si="1554"/>
        <v>17</v>
      </c>
      <c r="D7660">
        <f t="shared" si="1555"/>
        <v>3</v>
      </c>
      <c r="E7660" t="str">
        <f t="shared" si="1556"/>
        <v>OFF</v>
      </c>
      <c r="F7660" s="13">
        <f t="shared" si="1558"/>
        <v>43663</v>
      </c>
      <c r="G7660" s="14" t="str">
        <f t="shared" si="1557"/>
        <v>Avg of 4 NM Projects</v>
      </c>
      <c r="H7660" s="15">
        <f t="shared" si="1559"/>
        <v>1</v>
      </c>
      <c r="I7660" s="93">
        <v>0</v>
      </c>
      <c r="J7660">
        <f t="shared" si="1547"/>
        <v>0</v>
      </c>
      <c r="K7660" s="4">
        <v>24.88</v>
      </c>
      <c r="L7660" s="4">
        <v>26.35</v>
      </c>
      <c r="M7660" s="16">
        <f t="shared" si="1548"/>
        <v>0</v>
      </c>
      <c r="N7660">
        <f t="shared" si="1549"/>
        <v>1</v>
      </c>
      <c r="O7660">
        <f t="shared" si="1550"/>
        <v>0</v>
      </c>
      <c r="P7660" s="63">
        <f t="shared" si="1551"/>
        <v>0</v>
      </c>
      <c r="Q7660" s="34"/>
      <c r="R7660" s="34"/>
    </row>
    <row r="7661" spans="1:18" x14ac:dyDescent="0.3">
      <c r="A7661">
        <f t="shared" si="1552"/>
        <v>2019</v>
      </c>
      <c r="B7661">
        <f t="shared" si="1553"/>
        <v>7</v>
      </c>
      <c r="C7661">
        <f t="shared" si="1554"/>
        <v>17</v>
      </c>
      <c r="D7661">
        <f t="shared" si="1555"/>
        <v>3</v>
      </c>
      <c r="E7661" t="str">
        <f t="shared" si="1556"/>
        <v>OFF</v>
      </c>
      <c r="F7661" s="13">
        <f t="shared" si="1558"/>
        <v>43663</v>
      </c>
      <c r="G7661" s="14" t="str">
        <f t="shared" si="1557"/>
        <v>Avg of 4 NM Projects</v>
      </c>
      <c r="H7661" s="15">
        <f t="shared" si="1559"/>
        <v>2</v>
      </c>
      <c r="I7661" s="93">
        <v>-0.13</v>
      </c>
      <c r="J7661">
        <f t="shared" si="1547"/>
        <v>-7.3033707865168538E-4</v>
      </c>
      <c r="K7661" s="4">
        <v>23.8</v>
      </c>
      <c r="L7661" s="4">
        <v>23.7</v>
      </c>
      <c r="M7661" s="16">
        <f t="shared" si="1548"/>
        <v>-3.081E-3</v>
      </c>
      <c r="N7661">
        <f t="shared" si="1549"/>
        <v>0</v>
      </c>
      <c r="O7661">
        <f t="shared" si="1550"/>
        <v>0</v>
      </c>
      <c r="P7661" s="63">
        <f t="shared" si="1551"/>
        <v>0</v>
      </c>
    </row>
    <row r="7662" spans="1:18" x14ac:dyDescent="0.3">
      <c r="A7662">
        <f t="shared" si="1552"/>
        <v>2019</v>
      </c>
      <c r="B7662">
        <f t="shared" si="1553"/>
        <v>7</v>
      </c>
      <c r="C7662">
        <f t="shared" si="1554"/>
        <v>17</v>
      </c>
      <c r="D7662">
        <f t="shared" si="1555"/>
        <v>3</v>
      </c>
      <c r="E7662" t="str">
        <f t="shared" si="1556"/>
        <v>OFF</v>
      </c>
      <c r="F7662" s="13">
        <f t="shared" si="1558"/>
        <v>43663</v>
      </c>
      <c r="G7662" s="14" t="str">
        <f t="shared" si="1557"/>
        <v>Avg of 4 NM Projects</v>
      </c>
      <c r="H7662" s="15">
        <f t="shared" si="1559"/>
        <v>3</v>
      </c>
      <c r="I7662" s="93">
        <v>-0.26</v>
      </c>
      <c r="J7662">
        <f t="shared" si="1547"/>
        <v>-1.4606741573033708E-3</v>
      </c>
      <c r="K7662" s="4">
        <v>22.74</v>
      </c>
      <c r="L7662" s="4">
        <v>21.7</v>
      </c>
      <c r="M7662" s="16">
        <f t="shared" si="1548"/>
        <v>-5.6420000000000003E-3</v>
      </c>
      <c r="N7662">
        <f t="shared" si="1549"/>
        <v>0</v>
      </c>
      <c r="O7662">
        <f t="shared" si="1550"/>
        <v>0</v>
      </c>
      <c r="P7662" s="63">
        <f t="shared" si="1551"/>
        <v>0</v>
      </c>
    </row>
    <row r="7663" spans="1:18" x14ac:dyDescent="0.3">
      <c r="A7663">
        <f t="shared" si="1552"/>
        <v>2019</v>
      </c>
      <c r="B7663">
        <f t="shared" si="1553"/>
        <v>7</v>
      </c>
      <c r="C7663">
        <f t="shared" si="1554"/>
        <v>17</v>
      </c>
      <c r="D7663">
        <f t="shared" si="1555"/>
        <v>3</v>
      </c>
      <c r="E7663" t="str">
        <f t="shared" si="1556"/>
        <v>OFF</v>
      </c>
      <c r="F7663" s="13">
        <f t="shared" si="1558"/>
        <v>43663</v>
      </c>
      <c r="G7663" s="14" t="str">
        <f t="shared" si="1557"/>
        <v>Avg of 4 NM Projects</v>
      </c>
      <c r="H7663" s="15">
        <f t="shared" si="1559"/>
        <v>4</v>
      </c>
      <c r="I7663" s="93">
        <v>-0.13</v>
      </c>
      <c r="J7663">
        <f t="shared" si="1547"/>
        <v>-7.3033707865168538E-4</v>
      </c>
      <c r="K7663" s="4">
        <v>21.76</v>
      </c>
      <c r="L7663" s="4">
        <v>21.85</v>
      </c>
      <c r="M7663" s="16">
        <f t="shared" si="1548"/>
        <v>-2.8405000000000006E-3</v>
      </c>
      <c r="N7663">
        <f t="shared" si="1549"/>
        <v>0</v>
      </c>
      <c r="O7663">
        <f t="shared" si="1550"/>
        <v>0</v>
      </c>
      <c r="P7663" s="63">
        <f t="shared" si="1551"/>
        <v>0</v>
      </c>
    </row>
    <row r="7664" spans="1:18" x14ac:dyDescent="0.3">
      <c r="A7664">
        <f t="shared" si="1552"/>
        <v>2019</v>
      </c>
      <c r="B7664">
        <f t="shared" si="1553"/>
        <v>7</v>
      </c>
      <c r="C7664">
        <f t="shared" si="1554"/>
        <v>17</v>
      </c>
      <c r="D7664">
        <f t="shared" si="1555"/>
        <v>3</v>
      </c>
      <c r="E7664" t="str">
        <f t="shared" si="1556"/>
        <v>OFF</v>
      </c>
      <c r="F7664" s="13">
        <f t="shared" si="1558"/>
        <v>43663</v>
      </c>
      <c r="G7664" s="14" t="str">
        <f t="shared" si="1557"/>
        <v>Avg of 4 NM Projects</v>
      </c>
      <c r="H7664" s="15">
        <f t="shared" si="1559"/>
        <v>5</v>
      </c>
      <c r="I7664" s="93">
        <v>-0.13</v>
      </c>
      <c r="J7664">
        <f t="shared" si="1547"/>
        <v>-7.3033707865168538E-4</v>
      </c>
      <c r="K7664" s="4">
        <v>22.51</v>
      </c>
      <c r="L7664" s="4">
        <v>22.47</v>
      </c>
      <c r="M7664" s="16">
        <f t="shared" si="1548"/>
        <v>-2.9210999999999998E-3</v>
      </c>
      <c r="N7664">
        <f t="shared" si="1549"/>
        <v>0</v>
      </c>
      <c r="O7664">
        <f t="shared" si="1550"/>
        <v>0</v>
      </c>
      <c r="P7664" s="63">
        <f t="shared" si="1551"/>
        <v>0</v>
      </c>
    </row>
    <row r="7665" spans="1:16" x14ac:dyDescent="0.3">
      <c r="A7665">
        <f t="shared" si="1552"/>
        <v>2019</v>
      </c>
      <c r="B7665">
        <f t="shared" si="1553"/>
        <v>7</v>
      </c>
      <c r="C7665">
        <f t="shared" si="1554"/>
        <v>17</v>
      </c>
      <c r="D7665">
        <f t="shared" si="1555"/>
        <v>3</v>
      </c>
      <c r="E7665" t="str">
        <f t="shared" si="1556"/>
        <v>OFF</v>
      </c>
      <c r="F7665" s="13">
        <f t="shared" si="1558"/>
        <v>43663</v>
      </c>
      <c r="G7665" s="14" t="str">
        <f t="shared" si="1557"/>
        <v>Avg of 4 NM Projects</v>
      </c>
      <c r="H7665" s="15">
        <f t="shared" si="1559"/>
        <v>6</v>
      </c>
      <c r="I7665" s="93">
        <v>-0.26</v>
      </c>
      <c r="J7665">
        <f t="shared" si="1547"/>
        <v>-1.4606741573033708E-3</v>
      </c>
      <c r="K7665" s="4">
        <v>25.62</v>
      </c>
      <c r="L7665" s="4">
        <v>26.09</v>
      </c>
      <c r="M7665" s="16">
        <f t="shared" si="1548"/>
        <v>-6.7834000000000002E-3</v>
      </c>
      <c r="N7665">
        <f t="shared" si="1549"/>
        <v>0</v>
      </c>
      <c r="O7665">
        <f t="shared" si="1550"/>
        <v>0</v>
      </c>
      <c r="P7665" s="63">
        <f t="shared" si="1551"/>
        <v>0</v>
      </c>
    </row>
    <row r="7666" spans="1:16" x14ac:dyDescent="0.3">
      <c r="A7666">
        <f t="shared" si="1552"/>
        <v>2019</v>
      </c>
      <c r="B7666">
        <f t="shared" si="1553"/>
        <v>7</v>
      </c>
      <c r="C7666">
        <f t="shared" si="1554"/>
        <v>17</v>
      </c>
      <c r="D7666">
        <f t="shared" si="1555"/>
        <v>3</v>
      </c>
      <c r="E7666" t="str">
        <f t="shared" si="1556"/>
        <v>OFF</v>
      </c>
      <c r="F7666" s="13">
        <f t="shared" si="1558"/>
        <v>43663</v>
      </c>
      <c r="G7666" s="14" t="str">
        <f t="shared" si="1557"/>
        <v>Avg of 4 NM Projects</v>
      </c>
      <c r="H7666" s="15">
        <f t="shared" si="1559"/>
        <v>7</v>
      </c>
      <c r="I7666" s="93">
        <v>1.66</v>
      </c>
      <c r="J7666">
        <f t="shared" si="1547"/>
        <v>9.3258426966292135E-3</v>
      </c>
      <c r="K7666" s="4">
        <v>27.45</v>
      </c>
      <c r="L7666" s="4">
        <v>25.62</v>
      </c>
      <c r="M7666" s="16">
        <f t="shared" si="1548"/>
        <v>4.2529200000000003E-2</v>
      </c>
      <c r="N7666">
        <f t="shared" si="1549"/>
        <v>0</v>
      </c>
      <c r="O7666">
        <f t="shared" si="1550"/>
        <v>0</v>
      </c>
      <c r="P7666" s="63">
        <f t="shared" si="1551"/>
        <v>0</v>
      </c>
    </row>
    <row r="7667" spans="1:16" x14ac:dyDescent="0.3">
      <c r="A7667">
        <f t="shared" si="1552"/>
        <v>2019</v>
      </c>
      <c r="B7667">
        <f t="shared" si="1553"/>
        <v>7</v>
      </c>
      <c r="C7667">
        <f t="shared" si="1554"/>
        <v>17</v>
      </c>
      <c r="D7667">
        <f t="shared" si="1555"/>
        <v>3</v>
      </c>
      <c r="E7667" t="str">
        <f t="shared" si="1556"/>
        <v>ON</v>
      </c>
      <c r="F7667" s="13">
        <f t="shared" si="1558"/>
        <v>43663</v>
      </c>
      <c r="G7667" s="14" t="str">
        <f t="shared" si="1557"/>
        <v>Avg of 4 NM Projects</v>
      </c>
      <c r="H7667" s="15">
        <f t="shared" si="1559"/>
        <v>8</v>
      </c>
      <c r="I7667" s="93">
        <v>4.3599999999999994</v>
      </c>
      <c r="J7667">
        <f t="shared" si="1547"/>
        <v>2.4494382022471908E-2</v>
      </c>
      <c r="K7667" s="4">
        <v>26.62</v>
      </c>
      <c r="L7667" s="4">
        <v>23.28</v>
      </c>
      <c r="M7667" s="16">
        <f t="shared" si="1548"/>
        <v>0.1015008</v>
      </c>
      <c r="N7667">
        <f t="shared" si="1549"/>
        <v>0</v>
      </c>
      <c r="O7667">
        <f t="shared" si="1550"/>
        <v>0</v>
      </c>
      <c r="P7667" s="63">
        <f t="shared" si="1551"/>
        <v>0</v>
      </c>
    </row>
    <row r="7668" spans="1:16" x14ac:dyDescent="0.3">
      <c r="A7668">
        <f t="shared" si="1552"/>
        <v>2019</v>
      </c>
      <c r="B7668">
        <f t="shared" si="1553"/>
        <v>7</v>
      </c>
      <c r="C7668">
        <f t="shared" si="1554"/>
        <v>17</v>
      </c>
      <c r="D7668">
        <f t="shared" si="1555"/>
        <v>3</v>
      </c>
      <c r="E7668" t="str">
        <f t="shared" si="1556"/>
        <v>ON</v>
      </c>
      <c r="F7668" s="13">
        <f t="shared" si="1558"/>
        <v>43663</v>
      </c>
      <c r="G7668" s="14" t="str">
        <f t="shared" si="1557"/>
        <v>Avg of 4 NM Projects</v>
      </c>
      <c r="H7668" s="15">
        <f t="shared" si="1559"/>
        <v>9</v>
      </c>
      <c r="I7668" s="93">
        <v>13.95</v>
      </c>
      <c r="J7668">
        <f t="shared" si="1547"/>
        <v>7.8370786516853932E-2</v>
      </c>
      <c r="K7668" s="4">
        <v>26.95</v>
      </c>
      <c r="L7668" s="4">
        <v>24.15</v>
      </c>
      <c r="M7668" s="16">
        <f t="shared" si="1548"/>
        <v>0.33689249999999998</v>
      </c>
      <c r="N7668">
        <f t="shared" si="1549"/>
        <v>0</v>
      </c>
      <c r="O7668">
        <f t="shared" si="1550"/>
        <v>0</v>
      </c>
      <c r="P7668" s="63">
        <f t="shared" si="1551"/>
        <v>0</v>
      </c>
    </row>
    <row r="7669" spans="1:16" x14ac:dyDescent="0.3">
      <c r="A7669">
        <f t="shared" si="1552"/>
        <v>2019</v>
      </c>
      <c r="B7669">
        <f t="shared" si="1553"/>
        <v>7</v>
      </c>
      <c r="C7669">
        <f t="shared" si="1554"/>
        <v>17</v>
      </c>
      <c r="D7669">
        <f t="shared" si="1555"/>
        <v>3</v>
      </c>
      <c r="E7669" t="str">
        <f t="shared" si="1556"/>
        <v>ON</v>
      </c>
      <c r="F7669" s="13">
        <f t="shared" si="1558"/>
        <v>43663</v>
      </c>
      <c r="G7669" s="14" t="str">
        <f t="shared" si="1557"/>
        <v>Avg of 4 NM Projects</v>
      </c>
      <c r="H7669" s="15">
        <f t="shared" si="1559"/>
        <v>10</v>
      </c>
      <c r="I7669" s="93">
        <v>29.96</v>
      </c>
      <c r="J7669">
        <f t="shared" si="1547"/>
        <v>0.16831460674157303</v>
      </c>
      <c r="K7669" s="4">
        <v>31.59</v>
      </c>
      <c r="L7669" s="4">
        <v>28.5</v>
      </c>
      <c r="M7669" s="16">
        <f t="shared" si="1548"/>
        <v>0.85386000000000006</v>
      </c>
      <c r="N7669">
        <f t="shared" si="1549"/>
        <v>0</v>
      </c>
      <c r="O7669">
        <f t="shared" si="1550"/>
        <v>0</v>
      </c>
      <c r="P7669" s="63">
        <f t="shared" si="1551"/>
        <v>0</v>
      </c>
    </row>
    <row r="7670" spans="1:16" x14ac:dyDescent="0.3">
      <c r="A7670">
        <f t="shared" si="1552"/>
        <v>2019</v>
      </c>
      <c r="B7670">
        <f t="shared" si="1553"/>
        <v>7</v>
      </c>
      <c r="C7670">
        <f t="shared" si="1554"/>
        <v>17</v>
      </c>
      <c r="D7670">
        <f t="shared" si="1555"/>
        <v>3</v>
      </c>
      <c r="E7670" t="str">
        <f t="shared" si="1556"/>
        <v>ON</v>
      </c>
      <c r="F7670" s="13">
        <f t="shared" si="1558"/>
        <v>43663</v>
      </c>
      <c r="G7670" s="14" t="str">
        <f t="shared" si="1557"/>
        <v>Avg of 4 NM Projects</v>
      </c>
      <c r="H7670" s="15">
        <f t="shared" si="1559"/>
        <v>11</v>
      </c>
      <c r="I7670" s="93">
        <v>46.464999999999996</v>
      </c>
      <c r="J7670">
        <f t="shared" si="1547"/>
        <v>0.26103932584269662</v>
      </c>
      <c r="K7670" s="4">
        <v>34.979999999999997</v>
      </c>
      <c r="L7670" s="4">
        <v>30.9</v>
      </c>
      <c r="M7670" s="16">
        <f t="shared" si="1548"/>
        <v>1.4357685</v>
      </c>
      <c r="N7670">
        <f t="shared" si="1549"/>
        <v>0</v>
      </c>
      <c r="O7670">
        <f t="shared" si="1550"/>
        <v>0</v>
      </c>
      <c r="P7670" s="63">
        <f t="shared" si="1551"/>
        <v>0</v>
      </c>
    </row>
    <row r="7671" spans="1:16" x14ac:dyDescent="0.3">
      <c r="A7671">
        <f t="shared" si="1552"/>
        <v>2019</v>
      </c>
      <c r="B7671">
        <f t="shared" si="1553"/>
        <v>7</v>
      </c>
      <c r="C7671">
        <f t="shared" si="1554"/>
        <v>17</v>
      </c>
      <c r="D7671">
        <f t="shared" si="1555"/>
        <v>3</v>
      </c>
      <c r="E7671" t="str">
        <f t="shared" si="1556"/>
        <v>ON</v>
      </c>
      <c r="F7671" s="13">
        <f t="shared" si="1558"/>
        <v>43663</v>
      </c>
      <c r="G7671" s="14" t="str">
        <f t="shared" si="1557"/>
        <v>Avg of 4 NM Projects</v>
      </c>
      <c r="H7671" s="15">
        <f t="shared" si="1559"/>
        <v>12</v>
      </c>
      <c r="I7671" s="93">
        <v>70.27000000000001</v>
      </c>
      <c r="J7671">
        <f t="shared" si="1547"/>
        <v>0.39477528089887648</v>
      </c>
      <c r="K7671" s="4">
        <v>33.83</v>
      </c>
      <c r="L7671" s="4">
        <v>31.48</v>
      </c>
      <c r="M7671" s="16">
        <f t="shared" si="1548"/>
        <v>2.2120996000000006</v>
      </c>
      <c r="N7671">
        <f t="shared" si="1549"/>
        <v>0</v>
      </c>
      <c r="O7671">
        <f t="shared" si="1550"/>
        <v>0</v>
      </c>
      <c r="P7671" s="63">
        <f t="shared" si="1551"/>
        <v>0</v>
      </c>
    </row>
    <row r="7672" spans="1:16" x14ac:dyDescent="0.3">
      <c r="A7672">
        <f t="shared" si="1552"/>
        <v>2019</v>
      </c>
      <c r="B7672">
        <f t="shared" si="1553"/>
        <v>7</v>
      </c>
      <c r="C7672">
        <f t="shared" si="1554"/>
        <v>17</v>
      </c>
      <c r="D7672">
        <f t="shared" si="1555"/>
        <v>3</v>
      </c>
      <c r="E7672" t="str">
        <f t="shared" si="1556"/>
        <v>ON</v>
      </c>
      <c r="F7672" s="13">
        <f t="shared" si="1558"/>
        <v>43663</v>
      </c>
      <c r="G7672" s="14" t="str">
        <f t="shared" si="1557"/>
        <v>Avg of 4 NM Projects</v>
      </c>
      <c r="H7672" s="15">
        <f t="shared" si="1559"/>
        <v>13</v>
      </c>
      <c r="I7672" s="93">
        <v>84.61</v>
      </c>
      <c r="J7672">
        <f t="shared" si="1547"/>
        <v>0.4753370786516854</v>
      </c>
      <c r="K7672" s="4">
        <v>38.18</v>
      </c>
      <c r="L7672" s="4">
        <v>46.07</v>
      </c>
      <c r="M7672" s="16">
        <f t="shared" si="1548"/>
        <v>3.8979827</v>
      </c>
      <c r="N7672">
        <f t="shared" si="1549"/>
        <v>0</v>
      </c>
      <c r="O7672">
        <f t="shared" si="1550"/>
        <v>0</v>
      </c>
      <c r="P7672" s="63">
        <f t="shared" si="1551"/>
        <v>0</v>
      </c>
    </row>
    <row r="7673" spans="1:16" x14ac:dyDescent="0.3">
      <c r="A7673">
        <f t="shared" si="1552"/>
        <v>2019</v>
      </c>
      <c r="B7673">
        <f t="shared" si="1553"/>
        <v>7</v>
      </c>
      <c r="C7673">
        <f t="shared" si="1554"/>
        <v>17</v>
      </c>
      <c r="D7673">
        <f t="shared" si="1555"/>
        <v>3</v>
      </c>
      <c r="E7673" t="str">
        <f t="shared" si="1556"/>
        <v>ON</v>
      </c>
      <c r="F7673" s="13">
        <f t="shared" si="1558"/>
        <v>43663</v>
      </c>
      <c r="G7673" s="14" t="str">
        <f t="shared" si="1557"/>
        <v>Avg of 4 NM Projects</v>
      </c>
      <c r="H7673" s="15">
        <f t="shared" si="1559"/>
        <v>14</v>
      </c>
      <c r="I7673" s="93">
        <v>81.665000000000006</v>
      </c>
      <c r="J7673">
        <f t="shared" si="1547"/>
        <v>0.4587921348314607</v>
      </c>
      <c r="K7673" s="4">
        <v>42.09</v>
      </c>
      <c r="L7673" s="4">
        <v>51.69</v>
      </c>
      <c r="M7673" s="16">
        <f t="shared" si="1548"/>
        <v>4.2212638500000006</v>
      </c>
      <c r="N7673">
        <f t="shared" si="1549"/>
        <v>0</v>
      </c>
      <c r="O7673">
        <f t="shared" si="1550"/>
        <v>0</v>
      </c>
      <c r="P7673" s="63">
        <f t="shared" si="1551"/>
        <v>0</v>
      </c>
    </row>
    <row r="7674" spans="1:16" x14ac:dyDescent="0.3">
      <c r="A7674">
        <f t="shared" si="1552"/>
        <v>2019</v>
      </c>
      <c r="B7674">
        <f t="shared" si="1553"/>
        <v>7</v>
      </c>
      <c r="C7674">
        <f t="shared" si="1554"/>
        <v>17</v>
      </c>
      <c r="D7674">
        <f t="shared" si="1555"/>
        <v>3</v>
      </c>
      <c r="E7674" t="str">
        <f t="shared" si="1556"/>
        <v>ON</v>
      </c>
      <c r="F7674" s="13">
        <f t="shared" si="1558"/>
        <v>43663</v>
      </c>
      <c r="G7674" s="14" t="str">
        <f t="shared" si="1557"/>
        <v>Avg of 4 NM Projects</v>
      </c>
      <c r="H7674" s="15">
        <f t="shared" si="1559"/>
        <v>15</v>
      </c>
      <c r="I7674" s="93">
        <v>50.304999999999993</v>
      </c>
      <c r="J7674">
        <f t="shared" si="1547"/>
        <v>0.28261235955056174</v>
      </c>
      <c r="K7674" s="4">
        <v>47.67</v>
      </c>
      <c r="L7674" s="4">
        <v>54.25</v>
      </c>
      <c r="M7674" s="16">
        <f t="shared" si="1548"/>
        <v>2.7290462499999992</v>
      </c>
      <c r="N7674">
        <f t="shared" si="1549"/>
        <v>0</v>
      </c>
      <c r="O7674">
        <f t="shared" si="1550"/>
        <v>0</v>
      </c>
      <c r="P7674" s="63">
        <f t="shared" si="1551"/>
        <v>0</v>
      </c>
    </row>
    <row r="7675" spans="1:16" x14ac:dyDescent="0.3">
      <c r="A7675">
        <f t="shared" si="1552"/>
        <v>2019</v>
      </c>
      <c r="B7675">
        <f t="shared" si="1553"/>
        <v>7</v>
      </c>
      <c r="C7675">
        <f t="shared" si="1554"/>
        <v>17</v>
      </c>
      <c r="D7675">
        <f t="shared" si="1555"/>
        <v>3</v>
      </c>
      <c r="E7675" t="str">
        <f t="shared" si="1556"/>
        <v>ON</v>
      </c>
      <c r="F7675" s="13">
        <f t="shared" si="1558"/>
        <v>43663</v>
      </c>
      <c r="G7675" s="14" t="str">
        <f t="shared" si="1557"/>
        <v>Avg of 4 NM Projects</v>
      </c>
      <c r="H7675" s="15">
        <f t="shared" si="1559"/>
        <v>16</v>
      </c>
      <c r="I7675" s="93">
        <v>31.869999999999997</v>
      </c>
      <c r="J7675">
        <f t="shared" si="1547"/>
        <v>0.17904494382022471</v>
      </c>
      <c r="K7675" s="4">
        <v>49.25</v>
      </c>
      <c r="L7675" s="4">
        <v>50.23</v>
      </c>
      <c r="M7675" s="16">
        <f t="shared" si="1548"/>
        <v>1.6008300999999996</v>
      </c>
      <c r="N7675">
        <f t="shared" si="1549"/>
        <v>0</v>
      </c>
      <c r="O7675">
        <f t="shared" si="1550"/>
        <v>0</v>
      </c>
      <c r="P7675" s="63">
        <f t="shared" si="1551"/>
        <v>0</v>
      </c>
    </row>
    <row r="7676" spans="1:16" x14ac:dyDescent="0.3">
      <c r="A7676">
        <f t="shared" si="1552"/>
        <v>2019</v>
      </c>
      <c r="B7676">
        <f t="shared" si="1553"/>
        <v>7</v>
      </c>
      <c r="C7676">
        <f t="shared" si="1554"/>
        <v>17</v>
      </c>
      <c r="D7676">
        <f t="shared" si="1555"/>
        <v>3</v>
      </c>
      <c r="E7676" t="str">
        <f t="shared" si="1556"/>
        <v>ON</v>
      </c>
      <c r="F7676" s="13">
        <f t="shared" si="1558"/>
        <v>43663</v>
      </c>
      <c r="G7676" s="14" t="str">
        <f t="shared" si="1557"/>
        <v>Avg of 4 NM Projects</v>
      </c>
      <c r="H7676" s="15">
        <f t="shared" si="1559"/>
        <v>17</v>
      </c>
      <c r="I7676" s="93">
        <v>35.585000000000001</v>
      </c>
      <c r="J7676">
        <f t="shared" si="1547"/>
        <v>0.19991573033707866</v>
      </c>
      <c r="K7676" s="4">
        <v>51.42</v>
      </c>
      <c r="L7676" s="4">
        <v>46.5</v>
      </c>
      <c r="M7676" s="16">
        <f t="shared" si="1548"/>
        <v>1.6547025000000002</v>
      </c>
      <c r="N7676">
        <f t="shared" si="1549"/>
        <v>0</v>
      </c>
      <c r="O7676">
        <f t="shared" si="1550"/>
        <v>0</v>
      </c>
      <c r="P7676" s="63">
        <f t="shared" si="1551"/>
        <v>0</v>
      </c>
    </row>
    <row r="7677" spans="1:16" x14ac:dyDescent="0.3">
      <c r="A7677">
        <f t="shared" si="1552"/>
        <v>2019</v>
      </c>
      <c r="B7677">
        <f t="shared" si="1553"/>
        <v>7</v>
      </c>
      <c r="C7677">
        <f t="shared" si="1554"/>
        <v>17</v>
      </c>
      <c r="D7677">
        <f t="shared" si="1555"/>
        <v>3</v>
      </c>
      <c r="E7677" t="str">
        <f t="shared" si="1556"/>
        <v>ON</v>
      </c>
      <c r="F7677" s="13">
        <f t="shared" si="1558"/>
        <v>43663</v>
      </c>
      <c r="G7677" s="14" t="str">
        <f t="shared" si="1557"/>
        <v>Avg of 4 NM Projects</v>
      </c>
      <c r="H7677" s="15">
        <f t="shared" si="1559"/>
        <v>18</v>
      </c>
      <c r="I7677" s="93">
        <v>32.130000000000003</v>
      </c>
      <c r="J7677">
        <f t="shared" si="1547"/>
        <v>0.18050561797752809</v>
      </c>
      <c r="K7677" s="4">
        <v>52.31</v>
      </c>
      <c r="L7677" s="4">
        <v>40.85</v>
      </c>
      <c r="M7677" s="16">
        <f t="shared" si="1548"/>
        <v>1.3125105000000001</v>
      </c>
      <c r="N7677">
        <f t="shared" si="1549"/>
        <v>0</v>
      </c>
      <c r="O7677">
        <f t="shared" si="1550"/>
        <v>0</v>
      </c>
      <c r="P7677" s="63">
        <f t="shared" si="1551"/>
        <v>0</v>
      </c>
    </row>
    <row r="7678" spans="1:16" x14ac:dyDescent="0.3">
      <c r="A7678">
        <f t="shared" si="1552"/>
        <v>2019</v>
      </c>
      <c r="B7678">
        <f t="shared" si="1553"/>
        <v>7</v>
      </c>
      <c r="C7678">
        <f t="shared" si="1554"/>
        <v>17</v>
      </c>
      <c r="D7678">
        <f t="shared" si="1555"/>
        <v>3</v>
      </c>
      <c r="E7678" t="str">
        <f t="shared" si="1556"/>
        <v>ON</v>
      </c>
      <c r="F7678" s="13">
        <f t="shared" si="1558"/>
        <v>43663</v>
      </c>
      <c r="G7678" s="14" t="str">
        <f t="shared" si="1557"/>
        <v>Avg of 4 NM Projects</v>
      </c>
      <c r="H7678" s="15">
        <f t="shared" si="1559"/>
        <v>19</v>
      </c>
      <c r="I7678" s="93">
        <v>20.23</v>
      </c>
      <c r="J7678">
        <f t="shared" si="1547"/>
        <v>0.11365168539325843</v>
      </c>
      <c r="K7678" s="4">
        <v>46.15</v>
      </c>
      <c r="L7678" s="4">
        <v>33.409999999999997</v>
      </c>
      <c r="M7678" s="16">
        <f t="shared" si="1548"/>
        <v>0.67588429999999999</v>
      </c>
      <c r="N7678">
        <f t="shared" si="1549"/>
        <v>0</v>
      </c>
      <c r="O7678">
        <f t="shared" si="1550"/>
        <v>0</v>
      </c>
      <c r="P7678" s="63">
        <f t="shared" si="1551"/>
        <v>0</v>
      </c>
    </row>
    <row r="7679" spans="1:16" x14ac:dyDescent="0.3">
      <c r="A7679">
        <f t="shared" si="1552"/>
        <v>2019</v>
      </c>
      <c r="B7679">
        <f t="shared" si="1553"/>
        <v>7</v>
      </c>
      <c r="C7679">
        <f t="shared" si="1554"/>
        <v>17</v>
      </c>
      <c r="D7679">
        <f t="shared" si="1555"/>
        <v>3</v>
      </c>
      <c r="E7679" t="str">
        <f t="shared" si="1556"/>
        <v>ON</v>
      </c>
      <c r="F7679" s="13">
        <f t="shared" si="1558"/>
        <v>43663</v>
      </c>
      <c r="G7679" s="14" t="str">
        <f t="shared" si="1557"/>
        <v>Avg of 4 NM Projects</v>
      </c>
      <c r="H7679" s="15">
        <f t="shared" si="1559"/>
        <v>20</v>
      </c>
      <c r="I7679" s="93">
        <v>9.0849999999999991</v>
      </c>
      <c r="J7679">
        <f t="shared" si="1547"/>
        <v>5.1039325842696624E-2</v>
      </c>
      <c r="K7679" s="4">
        <v>38.9</v>
      </c>
      <c r="L7679" s="4">
        <v>35.409999999999997</v>
      </c>
      <c r="M7679" s="16">
        <f t="shared" si="1548"/>
        <v>0.3216998499999999</v>
      </c>
      <c r="N7679">
        <f t="shared" si="1549"/>
        <v>0</v>
      </c>
      <c r="O7679">
        <f t="shared" si="1550"/>
        <v>0</v>
      </c>
      <c r="P7679" s="63">
        <f t="shared" si="1551"/>
        <v>0</v>
      </c>
    </row>
    <row r="7680" spans="1:16" x14ac:dyDescent="0.3">
      <c r="A7680">
        <f t="shared" si="1552"/>
        <v>2019</v>
      </c>
      <c r="B7680">
        <f t="shared" si="1553"/>
        <v>7</v>
      </c>
      <c r="C7680">
        <f t="shared" si="1554"/>
        <v>17</v>
      </c>
      <c r="D7680">
        <f t="shared" si="1555"/>
        <v>3</v>
      </c>
      <c r="E7680" t="str">
        <f t="shared" si="1556"/>
        <v>ON</v>
      </c>
      <c r="F7680" s="13">
        <f t="shared" si="1558"/>
        <v>43663</v>
      </c>
      <c r="G7680" s="14" t="str">
        <f t="shared" si="1557"/>
        <v>Avg of 4 NM Projects</v>
      </c>
      <c r="H7680" s="15">
        <f t="shared" si="1559"/>
        <v>21</v>
      </c>
      <c r="I7680" s="93">
        <v>0.90500000000000003</v>
      </c>
      <c r="J7680">
        <f t="shared" si="1547"/>
        <v>5.0842696629213487E-3</v>
      </c>
      <c r="K7680" s="4">
        <v>34.83</v>
      </c>
      <c r="L7680" s="4">
        <v>32.4</v>
      </c>
      <c r="M7680" s="16">
        <f t="shared" si="1548"/>
        <v>2.9322000000000001E-2</v>
      </c>
      <c r="N7680">
        <f t="shared" si="1549"/>
        <v>0</v>
      </c>
      <c r="O7680">
        <f t="shared" si="1550"/>
        <v>0</v>
      </c>
      <c r="P7680" s="63">
        <f t="shared" si="1551"/>
        <v>0</v>
      </c>
    </row>
    <row r="7681" spans="1:18" x14ac:dyDescent="0.3">
      <c r="A7681">
        <f t="shared" si="1552"/>
        <v>2019</v>
      </c>
      <c r="B7681">
        <f t="shared" si="1553"/>
        <v>7</v>
      </c>
      <c r="C7681">
        <f t="shared" si="1554"/>
        <v>17</v>
      </c>
      <c r="D7681">
        <f t="shared" si="1555"/>
        <v>3</v>
      </c>
      <c r="E7681" t="str">
        <f t="shared" si="1556"/>
        <v>ON</v>
      </c>
      <c r="F7681" s="13">
        <f t="shared" si="1558"/>
        <v>43663</v>
      </c>
      <c r="G7681" s="14" t="str">
        <f t="shared" si="1557"/>
        <v>Avg of 4 NM Projects</v>
      </c>
      <c r="H7681" s="15">
        <f t="shared" si="1559"/>
        <v>22</v>
      </c>
      <c r="I7681" s="93">
        <v>-0.13</v>
      </c>
      <c r="J7681">
        <f t="shared" si="1547"/>
        <v>-7.3033707865168538E-4</v>
      </c>
      <c r="K7681" s="4">
        <v>30.75</v>
      </c>
      <c r="L7681" s="4">
        <v>26.34</v>
      </c>
      <c r="M7681" s="16">
        <f t="shared" si="1548"/>
        <v>-3.4242000000000001E-3</v>
      </c>
      <c r="N7681">
        <f t="shared" si="1549"/>
        <v>0</v>
      </c>
      <c r="O7681">
        <f t="shared" si="1550"/>
        <v>0</v>
      </c>
      <c r="P7681" s="63">
        <f t="shared" si="1551"/>
        <v>0</v>
      </c>
    </row>
    <row r="7682" spans="1:18" x14ac:dyDescent="0.3">
      <c r="A7682">
        <f t="shared" si="1552"/>
        <v>2019</v>
      </c>
      <c r="B7682">
        <f t="shared" si="1553"/>
        <v>7</v>
      </c>
      <c r="C7682">
        <f t="shared" si="1554"/>
        <v>17</v>
      </c>
      <c r="D7682">
        <f t="shared" si="1555"/>
        <v>3</v>
      </c>
      <c r="E7682" t="str">
        <f t="shared" si="1556"/>
        <v>ON</v>
      </c>
      <c r="F7682" s="13">
        <f t="shared" si="1558"/>
        <v>43663</v>
      </c>
      <c r="G7682" s="14" t="str">
        <f t="shared" si="1557"/>
        <v>Avg of 4 NM Projects</v>
      </c>
      <c r="H7682" s="15">
        <f t="shared" si="1559"/>
        <v>23</v>
      </c>
      <c r="I7682" s="93">
        <v>0</v>
      </c>
      <c r="J7682">
        <f t="shared" si="1547"/>
        <v>0</v>
      </c>
      <c r="K7682" s="4">
        <v>25.3</v>
      </c>
      <c r="L7682" s="4">
        <v>21.14</v>
      </c>
      <c r="M7682" s="16">
        <f t="shared" si="1548"/>
        <v>0</v>
      </c>
      <c r="N7682">
        <f t="shared" si="1549"/>
        <v>1</v>
      </c>
      <c r="O7682">
        <f t="shared" si="1550"/>
        <v>0</v>
      </c>
      <c r="P7682" s="63">
        <f t="shared" si="1551"/>
        <v>0</v>
      </c>
    </row>
    <row r="7683" spans="1:18" x14ac:dyDescent="0.3">
      <c r="A7683">
        <f t="shared" si="1552"/>
        <v>2019</v>
      </c>
      <c r="B7683">
        <f t="shared" si="1553"/>
        <v>7</v>
      </c>
      <c r="C7683">
        <f t="shared" si="1554"/>
        <v>17</v>
      </c>
      <c r="D7683">
        <f t="shared" si="1555"/>
        <v>3</v>
      </c>
      <c r="E7683" t="str">
        <f t="shared" si="1556"/>
        <v>OFF</v>
      </c>
      <c r="F7683" s="13">
        <f t="shared" si="1558"/>
        <v>43663</v>
      </c>
      <c r="G7683" s="14" t="str">
        <f t="shared" si="1557"/>
        <v>Avg of 4 NM Projects</v>
      </c>
      <c r="H7683" s="15">
        <f t="shared" si="1559"/>
        <v>24</v>
      </c>
      <c r="I7683" s="93">
        <v>0</v>
      </c>
      <c r="J7683">
        <f t="shared" si="1547"/>
        <v>0</v>
      </c>
      <c r="K7683" s="4">
        <v>28.3</v>
      </c>
      <c r="L7683" s="4">
        <v>19.27</v>
      </c>
      <c r="M7683" s="16">
        <f t="shared" si="1548"/>
        <v>0</v>
      </c>
      <c r="N7683">
        <f t="shared" si="1549"/>
        <v>1</v>
      </c>
      <c r="O7683">
        <f t="shared" si="1550"/>
        <v>0</v>
      </c>
      <c r="P7683" s="63">
        <f t="shared" si="1551"/>
        <v>0</v>
      </c>
    </row>
    <row r="7684" spans="1:18" x14ac:dyDescent="0.3">
      <c r="A7684">
        <f t="shared" si="1552"/>
        <v>2019</v>
      </c>
      <c r="B7684">
        <f t="shared" si="1553"/>
        <v>7</v>
      </c>
      <c r="C7684">
        <f t="shared" si="1554"/>
        <v>18</v>
      </c>
      <c r="D7684">
        <f t="shared" si="1555"/>
        <v>4</v>
      </c>
      <c r="E7684" t="str">
        <f t="shared" si="1556"/>
        <v>OFF</v>
      </c>
      <c r="F7684" s="13">
        <f t="shared" si="1558"/>
        <v>43664</v>
      </c>
      <c r="G7684" s="14" t="str">
        <f t="shared" si="1557"/>
        <v>Avg of 4 NM Projects</v>
      </c>
      <c r="H7684" s="15">
        <f t="shared" si="1559"/>
        <v>1</v>
      </c>
      <c r="I7684" s="93">
        <v>0</v>
      </c>
      <c r="J7684">
        <f t="shared" ref="J7684:J7747" si="1560">+I7684/$I$1</f>
        <v>0</v>
      </c>
      <c r="K7684" s="4">
        <v>25.56</v>
      </c>
      <c r="L7684" s="4">
        <v>21.04</v>
      </c>
      <c r="M7684" s="16">
        <f t="shared" ref="M7684:M7747" si="1561">+L7684*I7684/1000</f>
        <v>0</v>
      </c>
      <c r="N7684">
        <f t="shared" ref="N7684:N7747" si="1562">+IF(I7684=0,1,0)</f>
        <v>1</v>
      </c>
      <c r="O7684">
        <f t="shared" ref="O7684:O7747" si="1563">+IF(I7684&gt;=0.5*$I$1,1,0)</f>
        <v>0</v>
      </c>
      <c r="P7684" s="63">
        <f t="shared" ref="P7684:P7747" si="1564">+IF(I7684&gt;MAX(I$3652:I$5859),1,0)</f>
        <v>0</v>
      </c>
      <c r="Q7684" s="34"/>
      <c r="R7684" s="34"/>
    </row>
    <row r="7685" spans="1:18" x14ac:dyDescent="0.3">
      <c r="A7685">
        <f t="shared" ref="A7685:A7748" si="1565">YEAR(F7685)</f>
        <v>2019</v>
      </c>
      <c r="B7685">
        <f t="shared" ref="B7685:B7748" si="1566">+MONTH(F7685)</f>
        <v>7</v>
      </c>
      <c r="C7685">
        <f t="shared" ref="C7685:C7748" si="1567">+DAY(F7685)</f>
        <v>18</v>
      </c>
      <c r="D7685">
        <f t="shared" ref="D7685:D7748" si="1568">WEEKDAY(C7685)</f>
        <v>4</v>
      </c>
      <c r="E7685" t="str">
        <f t="shared" ref="E7685:E7748" si="1569">IF(OR(D7685=1,D7685=7,H7685=1,H7685=2,H7685=3,H7685=4,H7685=5,H7685=6,H7685=7,H7685=24),"OFF","ON")</f>
        <v>OFF</v>
      </c>
      <c r="F7685" s="13">
        <f t="shared" si="1558"/>
        <v>43664</v>
      </c>
      <c r="G7685" s="14" t="str">
        <f t="shared" si="1557"/>
        <v>Avg of 4 NM Projects</v>
      </c>
      <c r="H7685" s="15">
        <f t="shared" si="1559"/>
        <v>2</v>
      </c>
      <c r="I7685" s="93">
        <v>-0.13</v>
      </c>
      <c r="J7685">
        <f t="shared" si="1560"/>
        <v>-7.3033707865168538E-4</v>
      </c>
      <c r="K7685" s="4">
        <v>24.85</v>
      </c>
      <c r="L7685" s="4">
        <v>24.15</v>
      </c>
      <c r="M7685" s="16">
        <f t="shared" si="1561"/>
        <v>-3.1394999999999999E-3</v>
      </c>
      <c r="N7685">
        <f t="shared" si="1562"/>
        <v>0</v>
      </c>
      <c r="O7685">
        <f t="shared" si="1563"/>
        <v>0</v>
      </c>
      <c r="P7685" s="63">
        <f t="shared" si="1564"/>
        <v>0</v>
      </c>
    </row>
    <row r="7686" spans="1:18" x14ac:dyDescent="0.3">
      <c r="A7686">
        <f t="shared" si="1565"/>
        <v>2019</v>
      </c>
      <c r="B7686">
        <f t="shared" si="1566"/>
        <v>7</v>
      </c>
      <c r="C7686">
        <f t="shared" si="1567"/>
        <v>18</v>
      </c>
      <c r="D7686">
        <f t="shared" si="1568"/>
        <v>4</v>
      </c>
      <c r="E7686" t="str">
        <f t="shared" si="1569"/>
        <v>OFF</v>
      </c>
      <c r="F7686" s="13">
        <f t="shared" si="1558"/>
        <v>43664</v>
      </c>
      <c r="G7686" s="14" t="str">
        <f t="shared" ref="G7686:G7749" si="1570">+G7685</f>
        <v>Avg of 4 NM Projects</v>
      </c>
      <c r="H7686" s="15">
        <f t="shared" si="1559"/>
        <v>3</v>
      </c>
      <c r="I7686" s="93">
        <v>-0.13</v>
      </c>
      <c r="J7686">
        <f t="shared" si="1560"/>
        <v>-7.3033707865168538E-4</v>
      </c>
      <c r="K7686" s="4">
        <v>24.29</v>
      </c>
      <c r="L7686" s="4">
        <v>23.47</v>
      </c>
      <c r="M7686" s="16">
        <f t="shared" si="1561"/>
        <v>-3.0510999999999997E-3</v>
      </c>
      <c r="N7686">
        <f t="shared" si="1562"/>
        <v>0</v>
      </c>
      <c r="O7686">
        <f t="shared" si="1563"/>
        <v>0</v>
      </c>
      <c r="P7686" s="63">
        <f t="shared" si="1564"/>
        <v>0</v>
      </c>
    </row>
    <row r="7687" spans="1:18" x14ac:dyDescent="0.3">
      <c r="A7687">
        <f t="shared" si="1565"/>
        <v>2019</v>
      </c>
      <c r="B7687">
        <f t="shared" si="1566"/>
        <v>7</v>
      </c>
      <c r="C7687">
        <f t="shared" si="1567"/>
        <v>18</v>
      </c>
      <c r="D7687">
        <f t="shared" si="1568"/>
        <v>4</v>
      </c>
      <c r="E7687" t="str">
        <f t="shared" si="1569"/>
        <v>OFF</v>
      </c>
      <c r="F7687" s="13">
        <f t="shared" si="1558"/>
        <v>43664</v>
      </c>
      <c r="G7687" s="14" t="str">
        <f t="shared" si="1570"/>
        <v>Avg of 4 NM Projects</v>
      </c>
      <c r="H7687" s="15">
        <f t="shared" si="1559"/>
        <v>4</v>
      </c>
      <c r="I7687" s="93">
        <v>-0.26</v>
      </c>
      <c r="J7687">
        <f t="shared" si="1560"/>
        <v>-1.4606741573033708E-3</v>
      </c>
      <c r="K7687" s="4">
        <v>23.63</v>
      </c>
      <c r="L7687" s="4">
        <v>23.23</v>
      </c>
      <c r="M7687" s="16">
        <f t="shared" si="1561"/>
        <v>-6.0398000000000006E-3</v>
      </c>
      <c r="N7687">
        <f t="shared" si="1562"/>
        <v>0</v>
      </c>
      <c r="O7687">
        <f t="shared" si="1563"/>
        <v>0</v>
      </c>
      <c r="P7687" s="63">
        <f t="shared" si="1564"/>
        <v>0</v>
      </c>
    </row>
    <row r="7688" spans="1:18" x14ac:dyDescent="0.3">
      <c r="A7688">
        <f t="shared" si="1565"/>
        <v>2019</v>
      </c>
      <c r="B7688">
        <f t="shared" si="1566"/>
        <v>7</v>
      </c>
      <c r="C7688">
        <f t="shared" si="1567"/>
        <v>18</v>
      </c>
      <c r="D7688">
        <f t="shared" si="1568"/>
        <v>4</v>
      </c>
      <c r="E7688" t="str">
        <f t="shared" si="1569"/>
        <v>OFF</v>
      </c>
      <c r="F7688" s="13">
        <f t="shared" si="1558"/>
        <v>43664</v>
      </c>
      <c r="G7688" s="14" t="str">
        <f t="shared" si="1570"/>
        <v>Avg of 4 NM Projects</v>
      </c>
      <c r="H7688" s="15">
        <f t="shared" si="1559"/>
        <v>5</v>
      </c>
      <c r="I7688" s="93">
        <v>-0.13</v>
      </c>
      <c r="J7688">
        <f t="shared" si="1560"/>
        <v>-7.3033707865168538E-4</v>
      </c>
      <c r="K7688" s="4">
        <v>22.99</v>
      </c>
      <c r="L7688" s="4">
        <v>23.3</v>
      </c>
      <c r="M7688" s="16">
        <f t="shared" si="1561"/>
        <v>-3.0290000000000004E-3</v>
      </c>
      <c r="N7688">
        <f t="shared" si="1562"/>
        <v>0</v>
      </c>
      <c r="O7688">
        <f t="shared" si="1563"/>
        <v>0</v>
      </c>
      <c r="P7688" s="63">
        <f t="shared" si="1564"/>
        <v>0</v>
      </c>
    </row>
    <row r="7689" spans="1:18" x14ac:dyDescent="0.3">
      <c r="A7689">
        <f t="shared" si="1565"/>
        <v>2019</v>
      </c>
      <c r="B7689">
        <f t="shared" si="1566"/>
        <v>7</v>
      </c>
      <c r="C7689">
        <f t="shared" si="1567"/>
        <v>18</v>
      </c>
      <c r="D7689">
        <f t="shared" si="1568"/>
        <v>4</v>
      </c>
      <c r="E7689" t="str">
        <f t="shared" si="1569"/>
        <v>OFF</v>
      </c>
      <c r="F7689" s="13">
        <f t="shared" si="1558"/>
        <v>43664</v>
      </c>
      <c r="G7689" s="14" t="str">
        <f t="shared" si="1570"/>
        <v>Avg of 4 NM Projects</v>
      </c>
      <c r="H7689" s="15">
        <f t="shared" si="1559"/>
        <v>6</v>
      </c>
      <c r="I7689" s="93">
        <v>0.39</v>
      </c>
      <c r="J7689">
        <f t="shared" si="1560"/>
        <v>2.1910112359550564E-3</v>
      </c>
      <c r="K7689" s="4">
        <v>24.82</v>
      </c>
      <c r="L7689" s="4">
        <v>23.46</v>
      </c>
      <c r="M7689" s="16">
        <f t="shared" si="1561"/>
        <v>9.1494000000000002E-3</v>
      </c>
      <c r="N7689">
        <f t="shared" si="1562"/>
        <v>0</v>
      </c>
      <c r="O7689">
        <f t="shared" si="1563"/>
        <v>0</v>
      </c>
      <c r="P7689" s="63">
        <f t="shared" si="1564"/>
        <v>0</v>
      </c>
    </row>
    <row r="7690" spans="1:18" x14ac:dyDescent="0.3">
      <c r="A7690">
        <f t="shared" si="1565"/>
        <v>2019</v>
      </c>
      <c r="B7690">
        <f t="shared" si="1566"/>
        <v>7</v>
      </c>
      <c r="C7690">
        <f t="shared" si="1567"/>
        <v>18</v>
      </c>
      <c r="D7690">
        <f t="shared" si="1568"/>
        <v>4</v>
      </c>
      <c r="E7690" t="str">
        <f t="shared" si="1569"/>
        <v>OFF</v>
      </c>
      <c r="F7690" s="13">
        <f t="shared" si="1558"/>
        <v>43664</v>
      </c>
      <c r="G7690" s="14" t="str">
        <f t="shared" si="1570"/>
        <v>Avg of 4 NM Projects</v>
      </c>
      <c r="H7690" s="15">
        <f t="shared" si="1559"/>
        <v>7</v>
      </c>
      <c r="I7690" s="93">
        <v>10.75</v>
      </c>
      <c r="J7690">
        <f t="shared" si="1560"/>
        <v>6.0393258426966294E-2</v>
      </c>
      <c r="K7690" s="4">
        <v>27.54</v>
      </c>
      <c r="L7690" s="4">
        <v>23.87</v>
      </c>
      <c r="M7690" s="16">
        <f t="shared" si="1561"/>
        <v>0.25660250000000001</v>
      </c>
      <c r="N7690">
        <f t="shared" si="1562"/>
        <v>0</v>
      </c>
      <c r="O7690">
        <f t="shared" si="1563"/>
        <v>0</v>
      </c>
      <c r="P7690" s="63">
        <f t="shared" si="1564"/>
        <v>0</v>
      </c>
    </row>
    <row r="7691" spans="1:18" x14ac:dyDescent="0.3">
      <c r="A7691">
        <f t="shared" si="1565"/>
        <v>2019</v>
      </c>
      <c r="B7691">
        <f t="shared" si="1566"/>
        <v>7</v>
      </c>
      <c r="C7691">
        <f t="shared" si="1567"/>
        <v>18</v>
      </c>
      <c r="D7691">
        <f t="shared" si="1568"/>
        <v>4</v>
      </c>
      <c r="E7691" t="str">
        <f t="shared" si="1569"/>
        <v>ON</v>
      </c>
      <c r="F7691" s="13">
        <f t="shared" si="1558"/>
        <v>43664</v>
      </c>
      <c r="G7691" s="14" t="str">
        <f t="shared" si="1570"/>
        <v>Avg of 4 NM Projects</v>
      </c>
      <c r="H7691" s="15">
        <f t="shared" si="1559"/>
        <v>8</v>
      </c>
      <c r="I7691" s="93">
        <v>46.72</v>
      </c>
      <c r="J7691">
        <f t="shared" si="1560"/>
        <v>0.26247191011235954</v>
      </c>
      <c r="K7691" s="4">
        <v>32.82</v>
      </c>
      <c r="L7691" s="4">
        <v>26.73</v>
      </c>
      <c r="M7691" s="16">
        <f t="shared" si="1561"/>
        <v>1.2488256</v>
      </c>
      <c r="N7691">
        <f t="shared" si="1562"/>
        <v>0</v>
      </c>
      <c r="O7691">
        <f t="shared" si="1563"/>
        <v>0</v>
      </c>
      <c r="P7691" s="63">
        <f t="shared" si="1564"/>
        <v>0</v>
      </c>
    </row>
    <row r="7692" spans="1:18" x14ac:dyDescent="0.3">
      <c r="A7692">
        <f t="shared" si="1565"/>
        <v>2019</v>
      </c>
      <c r="B7692">
        <f t="shared" si="1566"/>
        <v>7</v>
      </c>
      <c r="C7692">
        <f t="shared" si="1567"/>
        <v>18</v>
      </c>
      <c r="D7692">
        <f t="shared" si="1568"/>
        <v>4</v>
      </c>
      <c r="E7692" t="str">
        <f t="shared" si="1569"/>
        <v>ON</v>
      </c>
      <c r="F7692" s="13">
        <f t="shared" si="1558"/>
        <v>43664</v>
      </c>
      <c r="G7692" s="14" t="str">
        <f t="shared" si="1570"/>
        <v>Avg of 4 NM Projects</v>
      </c>
      <c r="H7692" s="15">
        <f t="shared" si="1559"/>
        <v>9</v>
      </c>
      <c r="I7692" s="93">
        <v>96.13</v>
      </c>
      <c r="J7692">
        <f t="shared" si="1560"/>
        <v>0.54005617977528086</v>
      </c>
      <c r="K7692" s="4">
        <v>29.88</v>
      </c>
      <c r="L7692" s="4">
        <v>25.48</v>
      </c>
      <c r="M7692" s="16">
        <f t="shared" si="1561"/>
        <v>2.4493923999999998</v>
      </c>
      <c r="N7692">
        <f t="shared" si="1562"/>
        <v>0</v>
      </c>
      <c r="O7692">
        <f t="shared" si="1563"/>
        <v>1</v>
      </c>
      <c r="P7692" s="63">
        <f t="shared" si="1564"/>
        <v>0</v>
      </c>
    </row>
    <row r="7693" spans="1:18" x14ac:dyDescent="0.3">
      <c r="A7693">
        <f t="shared" si="1565"/>
        <v>2019</v>
      </c>
      <c r="B7693">
        <f t="shared" si="1566"/>
        <v>7</v>
      </c>
      <c r="C7693">
        <f t="shared" si="1567"/>
        <v>18</v>
      </c>
      <c r="D7693">
        <f t="shared" si="1568"/>
        <v>4</v>
      </c>
      <c r="E7693" t="str">
        <f t="shared" si="1569"/>
        <v>ON</v>
      </c>
      <c r="F7693" s="13">
        <f t="shared" si="1558"/>
        <v>43664</v>
      </c>
      <c r="G7693" s="14" t="str">
        <f t="shared" si="1570"/>
        <v>Avg of 4 NM Projects</v>
      </c>
      <c r="H7693" s="15">
        <f t="shared" si="1559"/>
        <v>10</v>
      </c>
      <c r="I7693" s="93">
        <v>118.52499999999999</v>
      </c>
      <c r="J7693">
        <f t="shared" si="1560"/>
        <v>0.66587078651685383</v>
      </c>
      <c r="K7693" s="4">
        <v>30.31</v>
      </c>
      <c r="L7693" s="4">
        <v>24.14</v>
      </c>
      <c r="M7693" s="16">
        <f t="shared" si="1561"/>
        <v>2.8611934999999997</v>
      </c>
      <c r="N7693">
        <f t="shared" si="1562"/>
        <v>0</v>
      </c>
      <c r="O7693">
        <f t="shared" si="1563"/>
        <v>1</v>
      </c>
      <c r="P7693" s="63">
        <f t="shared" si="1564"/>
        <v>0</v>
      </c>
    </row>
    <row r="7694" spans="1:18" x14ac:dyDescent="0.3">
      <c r="A7694">
        <f t="shared" si="1565"/>
        <v>2019</v>
      </c>
      <c r="B7694">
        <f t="shared" si="1566"/>
        <v>7</v>
      </c>
      <c r="C7694">
        <f t="shared" si="1567"/>
        <v>18</v>
      </c>
      <c r="D7694">
        <f t="shared" si="1568"/>
        <v>4</v>
      </c>
      <c r="E7694" t="str">
        <f t="shared" si="1569"/>
        <v>ON</v>
      </c>
      <c r="F7694" s="13">
        <f t="shared" si="1558"/>
        <v>43664</v>
      </c>
      <c r="G7694" s="14" t="str">
        <f t="shared" si="1570"/>
        <v>Avg of 4 NM Projects</v>
      </c>
      <c r="H7694" s="15">
        <f t="shared" si="1559"/>
        <v>11</v>
      </c>
      <c r="I7694" s="93">
        <v>138.24</v>
      </c>
      <c r="J7694">
        <f t="shared" si="1560"/>
        <v>0.77662921348314606</v>
      </c>
      <c r="K7694" s="4">
        <v>31.92</v>
      </c>
      <c r="L7694" s="4">
        <v>23.72</v>
      </c>
      <c r="M7694" s="16">
        <f t="shared" si="1561"/>
        <v>3.2790528000000001</v>
      </c>
      <c r="N7694">
        <f t="shared" si="1562"/>
        <v>0</v>
      </c>
      <c r="O7694">
        <f t="shared" si="1563"/>
        <v>1</v>
      </c>
      <c r="P7694" s="63">
        <f t="shared" si="1564"/>
        <v>0</v>
      </c>
    </row>
    <row r="7695" spans="1:18" x14ac:dyDescent="0.3">
      <c r="A7695">
        <f t="shared" si="1565"/>
        <v>2019</v>
      </c>
      <c r="B7695">
        <f t="shared" si="1566"/>
        <v>7</v>
      </c>
      <c r="C7695">
        <f t="shared" si="1567"/>
        <v>18</v>
      </c>
      <c r="D7695">
        <f t="shared" si="1568"/>
        <v>4</v>
      </c>
      <c r="E7695" t="str">
        <f t="shared" si="1569"/>
        <v>ON</v>
      </c>
      <c r="F7695" s="13">
        <f t="shared" si="1558"/>
        <v>43664</v>
      </c>
      <c r="G7695" s="14" t="str">
        <f t="shared" si="1570"/>
        <v>Avg of 4 NM Projects</v>
      </c>
      <c r="H7695" s="15">
        <f t="shared" si="1559"/>
        <v>12</v>
      </c>
      <c r="I7695" s="93">
        <v>138.875</v>
      </c>
      <c r="J7695">
        <f t="shared" si="1560"/>
        <v>0.78019662921348309</v>
      </c>
      <c r="K7695" s="4">
        <v>34.380000000000003</v>
      </c>
      <c r="L7695" s="4">
        <v>26.39</v>
      </c>
      <c r="M7695" s="16">
        <f t="shared" si="1561"/>
        <v>3.6649112500000003</v>
      </c>
      <c r="N7695">
        <f t="shared" si="1562"/>
        <v>0</v>
      </c>
      <c r="O7695">
        <f t="shared" si="1563"/>
        <v>1</v>
      </c>
      <c r="P7695" s="63">
        <f t="shared" si="1564"/>
        <v>0</v>
      </c>
    </row>
    <row r="7696" spans="1:18" x14ac:dyDescent="0.3">
      <c r="A7696">
        <f t="shared" si="1565"/>
        <v>2019</v>
      </c>
      <c r="B7696">
        <f t="shared" si="1566"/>
        <v>7</v>
      </c>
      <c r="C7696">
        <f t="shared" si="1567"/>
        <v>18</v>
      </c>
      <c r="D7696">
        <f t="shared" si="1568"/>
        <v>4</v>
      </c>
      <c r="E7696" t="str">
        <f t="shared" si="1569"/>
        <v>ON</v>
      </c>
      <c r="F7696" s="13">
        <f t="shared" si="1558"/>
        <v>43664</v>
      </c>
      <c r="G7696" s="14" t="str">
        <f t="shared" si="1570"/>
        <v>Avg of 4 NM Projects</v>
      </c>
      <c r="H7696" s="15">
        <f t="shared" si="1559"/>
        <v>13</v>
      </c>
      <c r="I7696" s="93">
        <v>144.76500000000001</v>
      </c>
      <c r="J7696">
        <f t="shared" si="1560"/>
        <v>0.81328651685393272</v>
      </c>
      <c r="K7696" s="4">
        <v>33.630000000000003</v>
      </c>
      <c r="L7696" s="4">
        <v>23.81</v>
      </c>
      <c r="M7696" s="16">
        <f t="shared" si="1561"/>
        <v>3.4468546500000001</v>
      </c>
      <c r="N7696">
        <f t="shared" si="1562"/>
        <v>0</v>
      </c>
      <c r="O7696">
        <f t="shared" si="1563"/>
        <v>1</v>
      </c>
      <c r="P7696" s="63">
        <f t="shared" si="1564"/>
        <v>0</v>
      </c>
    </row>
    <row r="7697" spans="1:18" x14ac:dyDescent="0.3">
      <c r="A7697">
        <f t="shared" si="1565"/>
        <v>2019</v>
      </c>
      <c r="B7697">
        <f t="shared" si="1566"/>
        <v>7</v>
      </c>
      <c r="C7697">
        <f t="shared" si="1567"/>
        <v>18</v>
      </c>
      <c r="D7697">
        <f t="shared" si="1568"/>
        <v>4</v>
      </c>
      <c r="E7697" t="str">
        <f t="shared" si="1569"/>
        <v>ON</v>
      </c>
      <c r="F7697" s="13">
        <f t="shared" si="1558"/>
        <v>43664</v>
      </c>
      <c r="G7697" s="14" t="str">
        <f t="shared" si="1570"/>
        <v>Avg of 4 NM Projects</v>
      </c>
      <c r="H7697" s="15">
        <f t="shared" si="1559"/>
        <v>14</v>
      </c>
      <c r="I7697" s="93">
        <v>147.45999999999998</v>
      </c>
      <c r="J7697">
        <f t="shared" si="1560"/>
        <v>0.82842696629213475</v>
      </c>
      <c r="K7697" s="4">
        <v>35.78</v>
      </c>
      <c r="L7697" s="4">
        <v>23.19</v>
      </c>
      <c r="M7697" s="16">
        <f t="shared" si="1561"/>
        <v>3.4195973999999998</v>
      </c>
      <c r="N7697">
        <f t="shared" si="1562"/>
        <v>0</v>
      </c>
      <c r="O7697">
        <f t="shared" si="1563"/>
        <v>1</v>
      </c>
      <c r="P7697" s="63">
        <f t="shared" si="1564"/>
        <v>0</v>
      </c>
    </row>
    <row r="7698" spans="1:18" x14ac:dyDescent="0.3">
      <c r="A7698">
        <f t="shared" si="1565"/>
        <v>2019</v>
      </c>
      <c r="B7698">
        <f t="shared" si="1566"/>
        <v>7</v>
      </c>
      <c r="C7698">
        <f t="shared" si="1567"/>
        <v>18</v>
      </c>
      <c r="D7698">
        <f t="shared" si="1568"/>
        <v>4</v>
      </c>
      <c r="E7698" t="str">
        <f t="shared" si="1569"/>
        <v>ON</v>
      </c>
      <c r="F7698" s="13">
        <f t="shared" si="1558"/>
        <v>43664</v>
      </c>
      <c r="G7698" s="14" t="str">
        <f t="shared" si="1570"/>
        <v>Avg of 4 NM Projects</v>
      </c>
      <c r="H7698" s="15">
        <f t="shared" si="1559"/>
        <v>15</v>
      </c>
      <c r="I7698" s="93">
        <v>131.57999999999998</v>
      </c>
      <c r="J7698">
        <f t="shared" si="1560"/>
        <v>0.73921348314606727</v>
      </c>
      <c r="K7698" s="4">
        <v>35.630000000000003</v>
      </c>
      <c r="L7698" s="4">
        <v>22.63</v>
      </c>
      <c r="M7698" s="16">
        <f t="shared" si="1561"/>
        <v>2.9776553999999997</v>
      </c>
      <c r="N7698">
        <f t="shared" si="1562"/>
        <v>0</v>
      </c>
      <c r="O7698">
        <f t="shared" si="1563"/>
        <v>1</v>
      </c>
      <c r="P7698" s="63">
        <f t="shared" si="1564"/>
        <v>0</v>
      </c>
    </row>
    <row r="7699" spans="1:18" x14ac:dyDescent="0.3">
      <c r="A7699">
        <f t="shared" si="1565"/>
        <v>2019</v>
      </c>
      <c r="B7699">
        <f t="shared" si="1566"/>
        <v>7</v>
      </c>
      <c r="C7699">
        <f t="shared" si="1567"/>
        <v>18</v>
      </c>
      <c r="D7699">
        <f t="shared" si="1568"/>
        <v>4</v>
      </c>
      <c r="E7699" t="str">
        <f t="shared" si="1569"/>
        <v>ON</v>
      </c>
      <c r="F7699" s="13">
        <f t="shared" si="1558"/>
        <v>43664</v>
      </c>
      <c r="G7699" s="14" t="str">
        <f t="shared" si="1570"/>
        <v>Avg of 4 NM Projects</v>
      </c>
      <c r="H7699" s="15">
        <f t="shared" si="1559"/>
        <v>16</v>
      </c>
      <c r="I7699" s="93">
        <v>110.34</v>
      </c>
      <c r="J7699">
        <f t="shared" si="1560"/>
        <v>0.61988764044943823</v>
      </c>
      <c r="K7699" s="4">
        <v>34.22</v>
      </c>
      <c r="L7699" s="4">
        <v>24.77</v>
      </c>
      <c r="M7699" s="16">
        <f t="shared" si="1561"/>
        <v>2.7331217999999997</v>
      </c>
      <c r="N7699">
        <f t="shared" si="1562"/>
        <v>0</v>
      </c>
      <c r="O7699">
        <f t="shared" si="1563"/>
        <v>1</v>
      </c>
      <c r="P7699" s="63">
        <f t="shared" si="1564"/>
        <v>0</v>
      </c>
    </row>
    <row r="7700" spans="1:18" x14ac:dyDescent="0.3">
      <c r="A7700">
        <f t="shared" si="1565"/>
        <v>2019</v>
      </c>
      <c r="B7700">
        <f t="shared" si="1566"/>
        <v>7</v>
      </c>
      <c r="C7700">
        <f t="shared" si="1567"/>
        <v>18</v>
      </c>
      <c r="D7700">
        <f t="shared" si="1568"/>
        <v>4</v>
      </c>
      <c r="E7700" t="str">
        <f t="shared" si="1569"/>
        <v>ON</v>
      </c>
      <c r="F7700" s="13">
        <f t="shared" si="1558"/>
        <v>43664</v>
      </c>
      <c r="G7700" s="14" t="str">
        <f t="shared" si="1570"/>
        <v>Avg of 4 NM Projects</v>
      </c>
      <c r="H7700" s="15">
        <f t="shared" si="1559"/>
        <v>17</v>
      </c>
      <c r="I7700" s="93">
        <v>80.894999999999996</v>
      </c>
      <c r="J7700">
        <f t="shared" si="1560"/>
        <v>0.45446629213483142</v>
      </c>
      <c r="K7700" s="4">
        <v>35.79</v>
      </c>
      <c r="L7700" s="4">
        <v>26.05</v>
      </c>
      <c r="M7700" s="16">
        <f t="shared" si="1561"/>
        <v>2.10731475</v>
      </c>
      <c r="N7700">
        <f t="shared" si="1562"/>
        <v>0</v>
      </c>
      <c r="O7700">
        <f t="shared" si="1563"/>
        <v>0</v>
      </c>
      <c r="P7700" s="63">
        <f t="shared" si="1564"/>
        <v>0</v>
      </c>
    </row>
    <row r="7701" spans="1:18" x14ac:dyDescent="0.3">
      <c r="A7701">
        <f t="shared" si="1565"/>
        <v>2019</v>
      </c>
      <c r="B7701">
        <f t="shared" si="1566"/>
        <v>7</v>
      </c>
      <c r="C7701">
        <f t="shared" si="1567"/>
        <v>18</v>
      </c>
      <c r="D7701">
        <f t="shared" si="1568"/>
        <v>4</v>
      </c>
      <c r="E7701" t="str">
        <f t="shared" si="1569"/>
        <v>ON</v>
      </c>
      <c r="F7701" s="13">
        <f t="shared" si="1558"/>
        <v>43664</v>
      </c>
      <c r="G7701" s="14" t="str">
        <f t="shared" si="1570"/>
        <v>Avg of 4 NM Projects</v>
      </c>
      <c r="H7701" s="15">
        <f t="shared" si="1559"/>
        <v>18</v>
      </c>
      <c r="I7701" s="93">
        <v>59.769999999999996</v>
      </c>
      <c r="J7701">
        <f t="shared" si="1560"/>
        <v>0.33578651685393257</v>
      </c>
      <c r="K7701" s="4">
        <v>35.53</v>
      </c>
      <c r="L7701" s="4">
        <v>27.03</v>
      </c>
      <c r="M7701" s="16">
        <f t="shared" si="1561"/>
        <v>1.6155831</v>
      </c>
      <c r="N7701">
        <f t="shared" si="1562"/>
        <v>0</v>
      </c>
      <c r="O7701">
        <f t="shared" si="1563"/>
        <v>0</v>
      </c>
      <c r="P7701" s="63">
        <f t="shared" si="1564"/>
        <v>0</v>
      </c>
    </row>
    <row r="7702" spans="1:18" x14ac:dyDescent="0.3">
      <c r="A7702">
        <f t="shared" si="1565"/>
        <v>2019</v>
      </c>
      <c r="B7702">
        <f t="shared" si="1566"/>
        <v>7</v>
      </c>
      <c r="C7702">
        <f t="shared" si="1567"/>
        <v>18</v>
      </c>
      <c r="D7702">
        <f t="shared" si="1568"/>
        <v>4</v>
      </c>
      <c r="E7702" t="str">
        <f t="shared" si="1569"/>
        <v>ON</v>
      </c>
      <c r="F7702" s="13">
        <f t="shared" si="1558"/>
        <v>43664</v>
      </c>
      <c r="G7702" s="14" t="str">
        <f t="shared" si="1570"/>
        <v>Avg of 4 NM Projects</v>
      </c>
      <c r="H7702" s="15">
        <f t="shared" si="1559"/>
        <v>19</v>
      </c>
      <c r="I7702" s="93">
        <v>35.33</v>
      </c>
      <c r="J7702">
        <f t="shared" si="1560"/>
        <v>0.19848314606741571</v>
      </c>
      <c r="K7702" s="4">
        <v>29.84</v>
      </c>
      <c r="L7702" s="4">
        <v>27.93</v>
      </c>
      <c r="M7702" s="16">
        <f t="shared" si="1561"/>
        <v>0.9867669</v>
      </c>
      <c r="N7702">
        <f t="shared" si="1562"/>
        <v>0</v>
      </c>
      <c r="O7702">
        <f t="shared" si="1563"/>
        <v>0</v>
      </c>
      <c r="P7702" s="63">
        <f t="shared" si="1564"/>
        <v>0</v>
      </c>
    </row>
    <row r="7703" spans="1:18" x14ac:dyDescent="0.3">
      <c r="A7703">
        <f t="shared" si="1565"/>
        <v>2019</v>
      </c>
      <c r="B7703">
        <f t="shared" si="1566"/>
        <v>7</v>
      </c>
      <c r="C7703">
        <f t="shared" si="1567"/>
        <v>18</v>
      </c>
      <c r="D7703">
        <f t="shared" si="1568"/>
        <v>4</v>
      </c>
      <c r="E7703" t="str">
        <f t="shared" si="1569"/>
        <v>ON</v>
      </c>
      <c r="F7703" s="13">
        <f t="shared" si="1558"/>
        <v>43664</v>
      </c>
      <c r="G7703" s="14" t="str">
        <f t="shared" si="1570"/>
        <v>Avg of 4 NM Projects</v>
      </c>
      <c r="H7703" s="15">
        <f t="shared" si="1559"/>
        <v>20</v>
      </c>
      <c r="I7703" s="93">
        <v>8.7000000000000011</v>
      </c>
      <c r="J7703">
        <f t="shared" si="1560"/>
        <v>4.8876404494382027E-2</v>
      </c>
      <c r="K7703" s="4">
        <v>27.73</v>
      </c>
      <c r="L7703" s="4">
        <v>24.71</v>
      </c>
      <c r="M7703" s="16">
        <f t="shared" si="1561"/>
        <v>0.21497700000000003</v>
      </c>
      <c r="N7703">
        <f t="shared" si="1562"/>
        <v>0</v>
      </c>
      <c r="O7703">
        <f t="shared" si="1563"/>
        <v>0</v>
      </c>
      <c r="P7703" s="63">
        <f t="shared" si="1564"/>
        <v>0</v>
      </c>
    </row>
    <row r="7704" spans="1:18" x14ac:dyDescent="0.3">
      <c r="A7704">
        <f t="shared" si="1565"/>
        <v>2019</v>
      </c>
      <c r="B7704">
        <f t="shared" si="1566"/>
        <v>7</v>
      </c>
      <c r="C7704">
        <f t="shared" si="1567"/>
        <v>18</v>
      </c>
      <c r="D7704">
        <f t="shared" si="1568"/>
        <v>4</v>
      </c>
      <c r="E7704" t="str">
        <f t="shared" si="1569"/>
        <v>ON</v>
      </c>
      <c r="F7704" s="13">
        <f t="shared" si="1558"/>
        <v>43664</v>
      </c>
      <c r="G7704" s="14" t="str">
        <f t="shared" si="1570"/>
        <v>Avg of 4 NM Projects</v>
      </c>
      <c r="H7704" s="15">
        <f t="shared" si="1559"/>
        <v>21</v>
      </c>
      <c r="I7704" s="93">
        <v>0.255</v>
      </c>
      <c r="J7704">
        <f t="shared" si="1560"/>
        <v>1.4325842696629213E-3</v>
      </c>
      <c r="K7704" s="4">
        <v>28.09</v>
      </c>
      <c r="L7704" s="4">
        <v>23.84</v>
      </c>
      <c r="M7704" s="16">
        <f t="shared" si="1561"/>
        <v>6.0791999999999999E-3</v>
      </c>
      <c r="N7704">
        <f t="shared" si="1562"/>
        <v>0</v>
      </c>
      <c r="O7704">
        <f t="shared" si="1563"/>
        <v>0</v>
      </c>
      <c r="P7704" s="63">
        <f t="shared" si="1564"/>
        <v>0</v>
      </c>
    </row>
    <row r="7705" spans="1:18" x14ac:dyDescent="0.3">
      <c r="A7705">
        <f t="shared" si="1565"/>
        <v>2019</v>
      </c>
      <c r="B7705">
        <f t="shared" si="1566"/>
        <v>7</v>
      </c>
      <c r="C7705">
        <f t="shared" si="1567"/>
        <v>18</v>
      </c>
      <c r="D7705">
        <f t="shared" si="1568"/>
        <v>4</v>
      </c>
      <c r="E7705" t="str">
        <f t="shared" si="1569"/>
        <v>ON</v>
      </c>
      <c r="F7705" s="13">
        <f t="shared" si="1558"/>
        <v>43664</v>
      </c>
      <c r="G7705" s="14" t="str">
        <f t="shared" si="1570"/>
        <v>Avg of 4 NM Projects</v>
      </c>
      <c r="H7705" s="15">
        <f t="shared" si="1559"/>
        <v>22</v>
      </c>
      <c r="I7705" s="93">
        <v>0</v>
      </c>
      <c r="J7705">
        <f t="shared" si="1560"/>
        <v>0</v>
      </c>
      <c r="K7705" s="4">
        <v>28.39</v>
      </c>
      <c r="L7705" s="4">
        <v>24.05</v>
      </c>
      <c r="M7705" s="16">
        <f t="shared" si="1561"/>
        <v>0</v>
      </c>
      <c r="N7705">
        <f t="shared" si="1562"/>
        <v>1</v>
      </c>
      <c r="O7705">
        <f t="shared" si="1563"/>
        <v>0</v>
      </c>
      <c r="P7705" s="63">
        <f t="shared" si="1564"/>
        <v>0</v>
      </c>
    </row>
    <row r="7706" spans="1:18" x14ac:dyDescent="0.3">
      <c r="A7706">
        <f t="shared" si="1565"/>
        <v>2019</v>
      </c>
      <c r="B7706">
        <f t="shared" si="1566"/>
        <v>7</v>
      </c>
      <c r="C7706">
        <f t="shared" si="1567"/>
        <v>18</v>
      </c>
      <c r="D7706">
        <f t="shared" si="1568"/>
        <v>4</v>
      </c>
      <c r="E7706" t="str">
        <f t="shared" si="1569"/>
        <v>ON</v>
      </c>
      <c r="F7706" s="13">
        <f t="shared" si="1558"/>
        <v>43664</v>
      </c>
      <c r="G7706" s="14" t="str">
        <f t="shared" si="1570"/>
        <v>Avg of 4 NM Projects</v>
      </c>
      <c r="H7706" s="15">
        <f t="shared" si="1559"/>
        <v>23</v>
      </c>
      <c r="I7706" s="93">
        <v>-0.26</v>
      </c>
      <c r="J7706">
        <f t="shared" si="1560"/>
        <v>-1.4606741573033708E-3</v>
      </c>
      <c r="K7706" s="4">
        <v>23.72</v>
      </c>
      <c r="L7706" s="4">
        <v>19.14</v>
      </c>
      <c r="M7706" s="16">
        <f t="shared" si="1561"/>
        <v>-4.9763999999999997E-3</v>
      </c>
      <c r="N7706">
        <f t="shared" si="1562"/>
        <v>0</v>
      </c>
      <c r="O7706">
        <f t="shared" si="1563"/>
        <v>0</v>
      </c>
      <c r="P7706" s="63">
        <f t="shared" si="1564"/>
        <v>0</v>
      </c>
    </row>
    <row r="7707" spans="1:18" x14ac:dyDescent="0.3">
      <c r="A7707">
        <f t="shared" si="1565"/>
        <v>2019</v>
      </c>
      <c r="B7707">
        <f t="shared" si="1566"/>
        <v>7</v>
      </c>
      <c r="C7707">
        <f t="shared" si="1567"/>
        <v>18</v>
      </c>
      <c r="D7707">
        <f t="shared" si="1568"/>
        <v>4</v>
      </c>
      <c r="E7707" t="str">
        <f t="shared" si="1569"/>
        <v>OFF</v>
      </c>
      <c r="F7707" s="13">
        <f t="shared" si="1558"/>
        <v>43664</v>
      </c>
      <c r="G7707" s="14" t="str">
        <f t="shared" si="1570"/>
        <v>Avg of 4 NM Projects</v>
      </c>
      <c r="H7707" s="15">
        <f t="shared" si="1559"/>
        <v>24</v>
      </c>
      <c r="I7707" s="93">
        <v>-0.13</v>
      </c>
      <c r="J7707">
        <f t="shared" si="1560"/>
        <v>-7.3033707865168538E-4</v>
      </c>
      <c r="K7707" s="4">
        <v>23.21</v>
      </c>
      <c r="L7707" s="4">
        <v>18.14</v>
      </c>
      <c r="M7707" s="16">
        <f t="shared" si="1561"/>
        <v>-2.3582E-3</v>
      </c>
      <c r="N7707">
        <f t="shared" si="1562"/>
        <v>0</v>
      </c>
      <c r="O7707">
        <f t="shared" si="1563"/>
        <v>0</v>
      </c>
      <c r="P7707" s="63">
        <f t="shared" si="1564"/>
        <v>0</v>
      </c>
    </row>
    <row r="7708" spans="1:18" x14ac:dyDescent="0.3">
      <c r="A7708">
        <f t="shared" si="1565"/>
        <v>2019</v>
      </c>
      <c r="B7708">
        <f t="shared" si="1566"/>
        <v>7</v>
      </c>
      <c r="C7708">
        <f t="shared" si="1567"/>
        <v>19</v>
      </c>
      <c r="D7708">
        <f t="shared" si="1568"/>
        <v>5</v>
      </c>
      <c r="E7708" t="str">
        <f t="shared" si="1569"/>
        <v>OFF</v>
      </c>
      <c r="F7708" s="13">
        <f t="shared" si="1558"/>
        <v>43665</v>
      </c>
      <c r="G7708" s="14" t="str">
        <f t="shared" si="1570"/>
        <v>Avg of 4 NM Projects</v>
      </c>
      <c r="H7708" s="15">
        <f t="shared" si="1559"/>
        <v>1</v>
      </c>
      <c r="I7708" s="93">
        <v>-0.13</v>
      </c>
      <c r="J7708">
        <f t="shared" si="1560"/>
        <v>-7.3033707865168538E-4</v>
      </c>
      <c r="K7708" s="4">
        <v>19.87</v>
      </c>
      <c r="L7708" s="4">
        <v>13</v>
      </c>
      <c r="M7708" s="16">
        <f t="shared" si="1561"/>
        <v>-1.6899999999999999E-3</v>
      </c>
      <c r="N7708">
        <f t="shared" si="1562"/>
        <v>0</v>
      </c>
      <c r="O7708">
        <f t="shared" si="1563"/>
        <v>0</v>
      </c>
      <c r="P7708" s="63">
        <f t="shared" si="1564"/>
        <v>0</v>
      </c>
      <c r="Q7708" s="34"/>
      <c r="R7708" s="34"/>
    </row>
    <row r="7709" spans="1:18" x14ac:dyDescent="0.3">
      <c r="A7709">
        <f t="shared" si="1565"/>
        <v>2019</v>
      </c>
      <c r="B7709">
        <f t="shared" si="1566"/>
        <v>7</v>
      </c>
      <c r="C7709">
        <f t="shared" si="1567"/>
        <v>19</v>
      </c>
      <c r="D7709">
        <f t="shared" si="1568"/>
        <v>5</v>
      </c>
      <c r="E7709" t="str">
        <f t="shared" si="1569"/>
        <v>OFF</v>
      </c>
      <c r="F7709" s="13">
        <f t="shared" ref="F7709:F7772" si="1571">+F7685+1</f>
        <v>43665</v>
      </c>
      <c r="G7709" s="14" t="str">
        <f t="shared" si="1570"/>
        <v>Avg of 4 NM Projects</v>
      </c>
      <c r="H7709" s="15">
        <f t="shared" ref="H7709:H7772" si="1572">H7685</f>
        <v>2</v>
      </c>
      <c r="I7709" s="93">
        <v>0</v>
      </c>
      <c r="J7709">
        <f t="shared" si="1560"/>
        <v>0</v>
      </c>
      <c r="K7709" s="4">
        <v>19.18</v>
      </c>
      <c r="L7709" s="4">
        <v>9.6199999999999992</v>
      </c>
      <c r="M7709" s="16">
        <f t="shared" si="1561"/>
        <v>0</v>
      </c>
      <c r="N7709">
        <f t="shared" si="1562"/>
        <v>1</v>
      </c>
      <c r="O7709">
        <f t="shared" si="1563"/>
        <v>0</v>
      </c>
      <c r="P7709" s="63">
        <f t="shared" si="1564"/>
        <v>0</v>
      </c>
    </row>
    <row r="7710" spans="1:18" x14ac:dyDescent="0.3">
      <c r="A7710">
        <f t="shared" si="1565"/>
        <v>2019</v>
      </c>
      <c r="B7710">
        <f t="shared" si="1566"/>
        <v>7</v>
      </c>
      <c r="C7710">
        <f t="shared" si="1567"/>
        <v>19</v>
      </c>
      <c r="D7710">
        <f t="shared" si="1568"/>
        <v>5</v>
      </c>
      <c r="E7710" t="str">
        <f t="shared" si="1569"/>
        <v>OFF</v>
      </c>
      <c r="F7710" s="13">
        <f t="shared" si="1571"/>
        <v>43665</v>
      </c>
      <c r="G7710" s="14" t="str">
        <f t="shared" si="1570"/>
        <v>Avg of 4 NM Projects</v>
      </c>
      <c r="H7710" s="15">
        <f t="shared" si="1572"/>
        <v>3</v>
      </c>
      <c r="I7710" s="93">
        <v>-0.13</v>
      </c>
      <c r="J7710">
        <f t="shared" si="1560"/>
        <v>-7.3033707865168538E-4</v>
      </c>
      <c r="K7710" s="4">
        <v>17.7</v>
      </c>
      <c r="L7710" s="4">
        <v>14.87</v>
      </c>
      <c r="M7710" s="16">
        <f t="shared" si="1561"/>
        <v>-1.9331000000000001E-3</v>
      </c>
      <c r="N7710">
        <f t="shared" si="1562"/>
        <v>0</v>
      </c>
      <c r="O7710">
        <f t="shared" si="1563"/>
        <v>0</v>
      </c>
      <c r="P7710" s="63">
        <f t="shared" si="1564"/>
        <v>0</v>
      </c>
    </row>
    <row r="7711" spans="1:18" x14ac:dyDescent="0.3">
      <c r="A7711">
        <f t="shared" si="1565"/>
        <v>2019</v>
      </c>
      <c r="B7711">
        <f t="shared" si="1566"/>
        <v>7</v>
      </c>
      <c r="C7711">
        <f t="shared" si="1567"/>
        <v>19</v>
      </c>
      <c r="D7711">
        <f t="shared" si="1568"/>
        <v>5</v>
      </c>
      <c r="E7711" t="str">
        <f t="shared" si="1569"/>
        <v>OFF</v>
      </c>
      <c r="F7711" s="13">
        <f t="shared" si="1571"/>
        <v>43665</v>
      </c>
      <c r="G7711" s="14" t="str">
        <f t="shared" si="1570"/>
        <v>Avg of 4 NM Projects</v>
      </c>
      <c r="H7711" s="15">
        <f t="shared" si="1572"/>
        <v>4</v>
      </c>
      <c r="I7711" s="93">
        <v>0</v>
      </c>
      <c r="J7711">
        <f t="shared" si="1560"/>
        <v>0</v>
      </c>
      <c r="K7711" s="4">
        <v>15.9</v>
      </c>
      <c r="L7711" s="4">
        <v>-4.2699999999999996</v>
      </c>
      <c r="M7711" s="16">
        <f t="shared" si="1561"/>
        <v>0</v>
      </c>
      <c r="N7711">
        <f t="shared" si="1562"/>
        <v>1</v>
      </c>
      <c r="O7711">
        <f t="shared" si="1563"/>
        <v>0</v>
      </c>
      <c r="P7711" s="63">
        <f t="shared" si="1564"/>
        <v>0</v>
      </c>
    </row>
    <row r="7712" spans="1:18" x14ac:dyDescent="0.3">
      <c r="A7712">
        <f t="shared" si="1565"/>
        <v>2019</v>
      </c>
      <c r="B7712">
        <f t="shared" si="1566"/>
        <v>7</v>
      </c>
      <c r="C7712">
        <f t="shared" si="1567"/>
        <v>19</v>
      </c>
      <c r="D7712">
        <f t="shared" si="1568"/>
        <v>5</v>
      </c>
      <c r="E7712" t="str">
        <f t="shared" si="1569"/>
        <v>OFF</v>
      </c>
      <c r="F7712" s="13">
        <f t="shared" si="1571"/>
        <v>43665</v>
      </c>
      <c r="G7712" s="14" t="str">
        <f t="shared" si="1570"/>
        <v>Avg of 4 NM Projects</v>
      </c>
      <c r="H7712" s="15">
        <f t="shared" si="1572"/>
        <v>5</v>
      </c>
      <c r="I7712" s="93">
        <v>0</v>
      </c>
      <c r="J7712">
        <f t="shared" si="1560"/>
        <v>0</v>
      </c>
      <c r="K7712" s="4">
        <v>17.59</v>
      </c>
      <c r="L7712" s="4">
        <v>15.68</v>
      </c>
      <c r="M7712" s="16">
        <f t="shared" si="1561"/>
        <v>0</v>
      </c>
      <c r="N7712">
        <f t="shared" si="1562"/>
        <v>1</v>
      </c>
      <c r="O7712">
        <f t="shared" si="1563"/>
        <v>0</v>
      </c>
      <c r="P7712" s="63">
        <f t="shared" si="1564"/>
        <v>0</v>
      </c>
    </row>
    <row r="7713" spans="1:16" x14ac:dyDescent="0.3">
      <c r="A7713">
        <f t="shared" si="1565"/>
        <v>2019</v>
      </c>
      <c r="B7713">
        <f t="shared" si="1566"/>
        <v>7</v>
      </c>
      <c r="C7713">
        <f t="shared" si="1567"/>
        <v>19</v>
      </c>
      <c r="D7713">
        <f t="shared" si="1568"/>
        <v>5</v>
      </c>
      <c r="E7713" t="str">
        <f t="shared" si="1569"/>
        <v>OFF</v>
      </c>
      <c r="F7713" s="13">
        <f t="shared" si="1571"/>
        <v>43665</v>
      </c>
      <c r="G7713" s="14" t="str">
        <f t="shared" si="1570"/>
        <v>Avg of 4 NM Projects</v>
      </c>
      <c r="H7713" s="15">
        <f t="shared" si="1572"/>
        <v>6</v>
      </c>
      <c r="I7713" s="93">
        <v>-0.26</v>
      </c>
      <c r="J7713">
        <f t="shared" si="1560"/>
        <v>-1.4606741573033708E-3</v>
      </c>
      <c r="K7713" s="4">
        <v>18.75</v>
      </c>
      <c r="L7713" s="4">
        <v>-55.54</v>
      </c>
      <c r="M7713" s="16">
        <f t="shared" si="1561"/>
        <v>1.4440400000000001E-2</v>
      </c>
      <c r="N7713">
        <f t="shared" si="1562"/>
        <v>0</v>
      </c>
      <c r="O7713">
        <f t="shared" si="1563"/>
        <v>0</v>
      </c>
      <c r="P7713" s="63">
        <f t="shared" si="1564"/>
        <v>0</v>
      </c>
    </row>
    <row r="7714" spans="1:16" x14ac:dyDescent="0.3">
      <c r="A7714">
        <f t="shared" si="1565"/>
        <v>2019</v>
      </c>
      <c r="B7714">
        <f t="shared" si="1566"/>
        <v>7</v>
      </c>
      <c r="C7714">
        <f t="shared" si="1567"/>
        <v>19</v>
      </c>
      <c r="D7714">
        <f t="shared" si="1568"/>
        <v>5</v>
      </c>
      <c r="E7714" t="str">
        <f t="shared" si="1569"/>
        <v>OFF</v>
      </c>
      <c r="F7714" s="13">
        <f t="shared" si="1571"/>
        <v>43665</v>
      </c>
      <c r="G7714" s="14" t="str">
        <f t="shared" si="1570"/>
        <v>Avg of 4 NM Projects</v>
      </c>
      <c r="H7714" s="15">
        <f t="shared" si="1572"/>
        <v>7</v>
      </c>
      <c r="I7714" s="93">
        <v>10.49</v>
      </c>
      <c r="J7714">
        <f t="shared" si="1560"/>
        <v>5.893258426966292E-2</v>
      </c>
      <c r="K7714" s="4">
        <v>20.34</v>
      </c>
      <c r="L7714" s="4">
        <v>12.19</v>
      </c>
      <c r="M7714" s="16">
        <f t="shared" si="1561"/>
        <v>0.12787309999999999</v>
      </c>
      <c r="N7714">
        <f t="shared" si="1562"/>
        <v>0</v>
      </c>
      <c r="O7714">
        <f t="shared" si="1563"/>
        <v>0</v>
      </c>
      <c r="P7714" s="63">
        <f t="shared" si="1564"/>
        <v>0</v>
      </c>
    </row>
    <row r="7715" spans="1:16" x14ac:dyDescent="0.3">
      <c r="A7715">
        <f t="shared" si="1565"/>
        <v>2019</v>
      </c>
      <c r="B7715">
        <f t="shared" si="1566"/>
        <v>7</v>
      </c>
      <c r="C7715">
        <f t="shared" si="1567"/>
        <v>19</v>
      </c>
      <c r="D7715">
        <f t="shared" si="1568"/>
        <v>5</v>
      </c>
      <c r="E7715" t="str">
        <f t="shared" si="1569"/>
        <v>ON</v>
      </c>
      <c r="F7715" s="13">
        <f t="shared" si="1571"/>
        <v>43665</v>
      </c>
      <c r="G7715" s="14" t="str">
        <f t="shared" si="1570"/>
        <v>Avg of 4 NM Projects</v>
      </c>
      <c r="H7715" s="15">
        <f t="shared" si="1572"/>
        <v>8</v>
      </c>
      <c r="I7715" s="93">
        <v>48.504999999999995</v>
      </c>
      <c r="J7715">
        <f t="shared" si="1560"/>
        <v>0.27249999999999996</v>
      </c>
      <c r="K7715" s="4">
        <v>23.5</v>
      </c>
      <c r="L7715" s="4">
        <v>17.690000000000001</v>
      </c>
      <c r="M7715" s="16">
        <f t="shared" si="1561"/>
        <v>0.85805345</v>
      </c>
      <c r="N7715">
        <f t="shared" si="1562"/>
        <v>0</v>
      </c>
      <c r="O7715">
        <f t="shared" si="1563"/>
        <v>0</v>
      </c>
      <c r="P7715" s="63">
        <f t="shared" si="1564"/>
        <v>0</v>
      </c>
    </row>
    <row r="7716" spans="1:16" x14ac:dyDescent="0.3">
      <c r="A7716">
        <f t="shared" si="1565"/>
        <v>2019</v>
      </c>
      <c r="B7716">
        <f t="shared" si="1566"/>
        <v>7</v>
      </c>
      <c r="C7716">
        <f t="shared" si="1567"/>
        <v>19</v>
      </c>
      <c r="D7716">
        <f t="shared" si="1568"/>
        <v>5</v>
      </c>
      <c r="E7716" t="str">
        <f t="shared" si="1569"/>
        <v>ON</v>
      </c>
      <c r="F7716" s="13">
        <f t="shared" si="1571"/>
        <v>43665</v>
      </c>
      <c r="G7716" s="14" t="str">
        <f t="shared" si="1570"/>
        <v>Avg of 4 NM Projects</v>
      </c>
      <c r="H7716" s="15">
        <f t="shared" si="1572"/>
        <v>9</v>
      </c>
      <c r="I7716" s="93">
        <v>76.805000000000007</v>
      </c>
      <c r="J7716">
        <f t="shared" si="1560"/>
        <v>0.43148876404494385</v>
      </c>
      <c r="K7716" s="4">
        <v>22.5</v>
      </c>
      <c r="L7716" s="4">
        <v>16.61</v>
      </c>
      <c r="M7716" s="16">
        <f t="shared" si="1561"/>
        <v>1.2757310500000001</v>
      </c>
      <c r="N7716">
        <f t="shared" si="1562"/>
        <v>0</v>
      </c>
      <c r="O7716">
        <f t="shared" si="1563"/>
        <v>0</v>
      </c>
      <c r="P7716" s="63">
        <f t="shared" si="1564"/>
        <v>0</v>
      </c>
    </row>
    <row r="7717" spans="1:16" x14ac:dyDescent="0.3">
      <c r="A7717">
        <f t="shared" si="1565"/>
        <v>2019</v>
      </c>
      <c r="B7717">
        <f t="shared" si="1566"/>
        <v>7</v>
      </c>
      <c r="C7717">
        <f t="shared" si="1567"/>
        <v>19</v>
      </c>
      <c r="D7717">
        <f t="shared" si="1568"/>
        <v>5</v>
      </c>
      <c r="E7717" t="str">
        <f t="shared" si="1569"/>
        <v>ON</v>
      </c>
      <c r="F7717" s="13">
        <f t="shared" si="1571"/>
        <v>43665</v>
      </c>
      <c r="G7717" s="14" t="str">
        <f t="shared" si="1570"/>
        <v>Avg of 4 NM Projects</v>
      </c>
      <c r="H7717" s="15">
        <f t="shared" si="1572"/>
        <v>10</v>
      </c>
      <c r="I7717" s="93">
        <v>102.15</v>
      </c>
      <c r="J7717">
        <f t="shared" si="1560"/>
        <v>0.57387640449438204</v>
      </c>
      <c r="K7717" s="4">
        <v>23.61</v>
      </c>
      <c r="L7717" s="4">
        <v>16.72</v>
      </c>
      <c r="M7717" s="16">
        <f t="shared" si="1561"/>
        <v>1.7079479999999998</v>
      </c>
      <c r="N7717">
        <f t="shared" si="1562"/>
        <v>0</v>
      </c>
      <c r="O7717">
        <f t="shared" si="1563"/>
        <v>1</v>
      </c>
      <c r="P7717" s="63">
        <f t="shared" si="1564"/>
        <v>0</v>
      </c>
    </row>
    <row r="7718" spans="1:16" x14ac:dyDescent="0.3">
      <c r="A7718">
        <f t="shared" si="1565"/>
        <v>2019</v>
      </c>
      <c r="B7718">
        <f t="shared" si="1566"/>
        <v>7</v>
      </c>
      <c r="C7718">
        <f t="shared" si="1567"/>
        <v>19</v>
      </c>
      <c r="D7718">
        <f t="shared" si="1568"/>
        <v>5</v>
      </c>
      <c r="E7718" t="str">
        <f t="shared" si="1569"/>
        <v>ON</v>
      </c>
      <c r="F7718" s="13">
        <f t="shared" si="1571"/>
        <v>43665</v>
      </c>
      <c r="G7718" s="14" t="str">
        <f t="shared" si="1570"/>
        <v>Avg of 4 NM Projects</v>
      </c>
      <c r="H7718" s="15">
        <f t="shared" si="1572"/>
        <v>11</v>
      </c>
      <c r="I7718" s="93">
        <v>117.37500000000001</v>
      </c>
      <c r="J7718">
        <f t="shared" si="1560"/>
        <v>0.6594101123595506</v>
      </c>
      <c r="K7718" s="4">
        <v>24.46</v>
      </c>
      <c r="L7718" s="4">
        <v>18.14</v>
      </c>
      <c r="M7718" s="16">
        <f t="shared" si="1561"/>
        <v>2.1291825000000002</v>
      </c>
      <c r="N7718">
        <f t="shared" si="1562"/>
        <v>0</v>
      </c>
      <c r="O7718">
        <f t="shared" si="1563"/>
        <v>1</v>
      </c>
      <c r="P7718" s="63">
        <f t="shared" si="1564"/>
        <v>0</v>
      </c>
    </row>
    <row r="7719" spans="1:16" x14ac:dyDescent="0.3">
      <c r="A7719">
        <f t="shared" si="1565"/>
        <v>2019</v>
      </c>
      <c r="B7719">
        <f t="shared" si="1566"/>
        <v>7</v>
      </c>
      <c r="C7719">
        <f t="shared" si="1567"/>
        <v>19</v>
      </c>
      <c r="D7719">
        <f t="shared" si="1568"/>
        <v>5</v>
      </c>
      <c r="E7719" t="str">
        <f t="shared" si="1569"/>
        <v>ON</v>
      </c>
      <c r="F7719" s="13">
        <f t="shared" si="1571"/>
        <v>43665</v>
      </c>
      <c r="G7719" s="14" t="str">
        <f t="shared" si="1570"/>
        <v>Avg of 4 NM Projects</v>
      </c>
      <c r="H7719" s="15">
        <f t="shared" si="1572"/>
        <v>12</v>
      </c>
      <c r="I7719" s="93">
        <v>127.35999999999999</v>
      </c>
      <c r="J7719">
        <f t="shared" si="1560"/>
        <v>0.71550561797752799</v>
      </c>
      <c r="K7719" s="4">
        <v>30.84</v>
      </c>
      <c r="L7719" s="4">
        <v>18.89</v>
      </c>
      <c r="M7719" s="16">
        <f t="shared" si="1561"/>
        <v>2.4058303999999997</v>
      </c>
      <c r="N7719">
        <f t="shared" si="1562"/>
        <v>0</v>
      </c>
      <c r="O7719">
        <f t="shared" si="1563"/>
        <v>1</v>
      </c>
      <c r="P7719" s="63">
        <f t="shared" si="1564"/>
        <v>0</v>
      </c>
    </row>
    <row r="7720" spans="1:16" x14ac:dyDescent="0.3">
      <c r="A7720">
        <f t="shared" si="1565"/>
        <v>2019</v>
      </c>
      <c r="B7720">
        <f t="shared" si="1566"/>
        <v>7</v>
      </c>
      <c r="C7720">
        <f t="shared" si="1567"/>
        <v>19</v>
      </c>
      <c r="D7720">
        <f t="shared" si="1568"/>
        <v>5</v>
      </c>
      <c r="E7720" t="str">
        <f t="shared" si="1569"/>
        <v>ON</v>
      </c>
      <c r="F7720" s="13">
        <f t="shared" si="1571"/>
        <v>43665</v>
      </c>
      <c r="G7720" s="14" t="str">
        <f t="shared" si="1570"/>
        <v>Avg of 4 NM Projects</v>
      </c>
      <c r="H7720" s="15">
        <f t="shared" si="1572"/>
        <v>13</v>
      </c>
      <c r="I7720" s="93">
        <v>122.495</v>
      </c>
      <c r="J7720">
        <f t="shared" si="1560"/>
        <v>0.68817415730337084</v>
      </c>
      <c r="K7720" s="4">
        <v>34.44</v>
      </c>
      <c r="L7720" s="4">
        <v>21.15</v>
      </c>
      <c r="M7720" s="16">
        <f t="shared" si="1561"/>
        <v>2.5907692499999997</v>
      </c>
      <c r="N7720">
        <f t="shared" si="1562"/>
        <v>0</v>
      </c>
      <c r="O7720">
        <f t="shared" si="1563"/>
        <v>1</v>
      </c>
      <c r="P7720" s="63">
        <f t="shared" si="1564"/>
        <v>0</v>
      </c>
    </row>
    <row r="7721" spans="1:16" x14ac:dyDescent="0.3">
      <c r="A7721">
        <f t="shared" si="1565"/>
        <v>2019</v>
      </c>
      <c r="B7721">
        <f t="shared" si="1566"/>
        <v>7</v>
      </c>
      <c r="C7721">
        <f t="shared" si="1567"/>
        <v>19</v>
      </c>
      <c r="D7721">
        <f t="shared" si="1568"/>
        <v>5</v>
      </c>
      <c r="E7721" t="str">
        <f t="shared" si="1569"/>
        <v>ON</v>
      </c>
      <c r="F7721" s="13">
        <f t="shared" si="1571"/>
        <v>43665</v>
      </c>
      <c r="G7721" s="14" t="str">
        <f t="shared" si="1570"/>
        <v>Avg of 4 NM Projects</v>
      </c>
      <c r="H7721" s="15">
        <f t="shared" si="1572"/>
        <v>14</v>
      </c>
      <c r="I7721" s="93">
        <v>111.61500000000001</v>
      </c>
      <c r="J7721">
        <f t="shared" si="1560"/>
        <v>0.62705056179775287</v>
      </c>
      <c r="K7721" s="4">
        <v>39.22</v>
      </c>
      <c r="L7721" s="4">
        <v>22.4</v>
      </c>
      <c r="M7721" s="16">
        <f t="shared" si="1561"/>
        <v>2.5001759999999997</v>
      </c>
      <c r="N7721">
        <f t="shared" si="1562"/>
        <v>0</v>
      </c>
      <c r="O7721">
        <f t="shared" si="1563"/>
        <v>1</v>
      </c>
      <c r="P7721" s="63">
        <f t="shared" si="1564"/>
        <v>0</v>
      </c>
    </row>
    <row r="7722" spans="1:16" x14ac:dyDescent="0.3">
      <c r="A7722">
        <f t="shared" si="1565"/>
        <v>2019</v>
      </c>
      <c r="B7722">
        <f t="shared" si="1566"/>
        <v>7</v>
      </c>
      <c r="C7722">
        <f t="shared" si="1567"/>
        <v>19</v>
      </c>
      <c r="D7722">
        <f t="shared" si="1568"/>
        <v>5</v>
      </c>
      <c r="E7722" t="str">
        <f t="shared" si="1569"/>
        <v>ON</v>
      </c>
      <c r="F7722" s="13">
        <f t="shared" si="1571"/>
        <v>43665</v>
      </c>
      <c r="G7722" s="14" t="str">
        <f t="shared" si="1570"/>
        <v>Avg of 4 NM Projects</v>
      </c>
      <c r="H7722" s="15">
        <f t="shared" si="1572"/>
        <v>15</v>
      </c>
      <c r="I7722" s="93">
        <v>110.46</v>
      </c>
      <c r="J7722">
        <f t="shared" si="1560"/>
        <v>0.62056179775280895</v>
      </c>
      <c r="K7722" s="4">
        <v>42.96</v>
      </c>
      <c r="L7722" s="4">
        <v>23.47</v>
      </c>
      <c r="M7722" s="16">
        <f t="shared" si="1561"/>
        <v>2.5924961999999998</v>
      </c>
      <c r="N7722">
        <f t="shared" si="1562"/>
        <v>0</v>
      </c>
      <c r="O7722">
        <f t="shared" si="1563"/>
        <v>1</v>
      </c>
      <c r="P7722" s="63">
        <f t="shared" si="1564"/>
        <v>0</v>
      </c>
    </row>
    <row r="7723" spans="1:16" x14ac:dyDescent="0.3">
      <c r="A7723">
        <f t="shared" si="1565"/>
        <v>2019</v>
      </c>
      <c r="B7723">
        <f t="shared" si="1566"/>
        <v>7</v>
      </c>
      <c r="C7723">
        <f t="shared" si="1567"/>
        <v>19</v>
      </c>
      <c r="D7723">
        <f t="shared" si="1568"/>
        <v>5</v>
      </c>
      <c r="E7723" t="str">
        <f t="shared" si="1569"/>
        <v>ON</v>
      </c>
      <c r="F7723" s="13">
        <f t="shared" si="1571"/>
        <v>43665</v>
      </c>
      <c r="G7723" s="14" t="str">
        <f t="shared" si="1570"/>
        <v>Avg of 4 NM Projects</v>
      </c>
      <c r="H7723" s="15">
        <f t="shared" si="1572"/>
        <v>16</v>
      </c>
      <c r="I7723" s="93">
        <v>101.11499999999999</v>
      </c>
      <c r="J7723">
        <f t="shared" si="1560"/>
        <v>0.56806179775280896</v>
      </c>
      <c r="K7723" s="4">
        <v>52.96</v>
      </c>
      <c r="L7723" s="4">
        <v>25.17</v>
      </c>
      <c r="M7723" s="16">
        <f t="shared" si="1561"/>
        <v>2.5450645500000002</v>
      </c>
      <c r="N7723">
        <f t="shared" si="1562"/>
        <v>0</v>
      </c>
      <c r="O7723">
        <f t="shared" si="1563"/>
        <v>1</v>
      </c>
      <c r="P7723" s="63">
        <f t="shared" si="1564"/>
        <v>0</v>
      </c>
    </row>
    <row r="7724" spans="1:16" x14ac:dyDescent="0.3">
      <c r="A7724">
        <f t="shared" si="1565"/>
        <v>2019</v>
      </c>
      <c r="B7724">
        <f t="shared" si="1566"/>
        <v>7</v>
      </c>
      <c r="C7724">
        <f t="shared" si="1567"/>
        <v>19</v>
      </c>
      <c r="D7724">
        <f t="shared" si="1568"/>
        <v>5</v>
      </c>
      <c r="E7724" t="str">
        <f t="shared" si="1569"/>
        <v>ON</v>
      </c>
      <c r="F7724" s="13">
        <f t="shared" si="1571"/>
        <v>43665</v>
      </c>
      <c r="G7724" s="14" t="str">
        <f t="shared" si="1570"/>
        <v>Avg of 4 NM Projects</v>
      </c>
      <c r="H7724" s="15">
        <f t="shared" si="1572"/>
        <v>17</v>
      </c>
      <c r="I7724" s="93">
        <v>82.055000000000007</v>
      </c>
      <c r="J7724">
        <f t="shared" si="1560"/>
        <v>0.46098314606741575</v>
      </c>
      <c r="K7724" s="4">
        <v>54.64</v>
      </c>
      <c r="L7724" s="4">
        <v>26.94</v>
      </c>
      <c r="M7724" s="16">
        <f t="shared" si="1561"/>
        <v>2.2105617000000004</v>
      </c>
      <c r="N7724">
        <f t="shared" si="1562"/>
        <v>0</v>
      </c>
      <c r="O7724">
        <f t="shared" si="1563"/>
        <v>0</v>
      </c>
      <c r="P7724" s="63">
        <f t="shared" si="1564"/>
        <v>0</v>
      </c>
    </row>
    <row r="7725" spans="1:16" x14ac:dyDescent="0.3">
      <c r="A7725">
        <f t="shared" si="1565"/>
        <v>2019</v>
      </c>
      <c r="B7725">
        <f t="shared" si="1566"/>
        <v>7</v>
      </c>
      <c r="C7725">
        <f t="shared" si="1567"/>
        <v>19</v>
      </c>
      <c r="D7725">
        <f t="shared" si="1568"/>
        <v>5</v>
      </c>
      <c r="E7725" t="str">
        <f t="shared" si="1569"/>
        <v>ON</v>
      </c>
      <c r="F7725" s="13">
        <f t="shared" si="1571"/>
        <v>43665</v>
      </c>
      <c r="G7725" s="14" t="str">
        <f t="shared" si="1570"/>
        <v>Avg of 4 NM Projects</v>
      </c>
      <c r="H7725" s="15">
        <f t="shared" si="1572"/>
        <v>18</v>
      </c>
      <c r="I7725" s="93">
        <v>57.86</v>
      </c>
      <c r="J7725">
        <f t="shared" si="1560"/>
        <v>0.3250561797752809</v>
      </c>
      <c r="K7725" s="4">
        <v>58.72</v>
      </c>
      <c r="L7725" s="4">
        <v>27.9</v>
      </c>
      <c r="M7725" s="16">
        <f t="shared" si="1561"/>
        <v>1.6142939999999999</v>
      </c>
      <c r="N7725">
        <f t="shared" si="1562"/>
        <v>0</v>
      </c>
      <c r="O7725">
        <f t="shared" si="1563"/>
        <v>0</v>
      </c>
      <c r="P7725" s="63">
        <f t="shared" si="1564"/>
        <v>0</v>
      </c>
    </row>
    <row r="7726" spans="1:16" x14ac:dyDescent="0.3">
      <c r="A7726">
        <f t="shared" si="1565"/>
        <v>2019</v>
      </c>
      <c r="B7726">
        <f t="shared" si="1566"/>
        <v>7</v>
      </c>
      <c r="C7726">
        <f t="shared" si="1567"/>
        <v>19</v>
      </c>
      <c r="D7726">
        <f t="shared" si="1568"/>
        <v>5</v>
      </c>
      <c r="E7726" t="str">
        <f t="shared" si="1569"/>
        <v>ON</v>
      </c>
      <c r="F7726" s="13">
        <f t="shared" si="1571"/>
        <v>43665</v>
      </c>
      <c r="G7726" s="14" t="str">
        <f t="shared" si="1570"/>
        <v>Avg of 4 NM Projects</v>
      </c>
      <c r="H7726" s="15">
        <f t="shared" si="1572"/>
        <v>19</v>
      </c>
      <c r="I7726" s="93">
        <v>33.015000000000001</v>
      </c>
      <c r="J7726">
        <f t="shared" si="1560"/>
        <v>0.18547752808988766</v>
      </c>
      <c r="K7726" s="4">
        <v>54.77</v>
      </c>
      <c r="L7726" s="4">
        <v>32.17</v>
      </c>
      <c r="M7726" s="16">
        <f t="shared" si="1561"/>
        <v>1.06209255</v>
      </c>
      <c r="N7726">
        <f t="shared" si="1562"/>
        <v>0</v>
      </c>
      <c r="O7726">
        <f t="shared" si="1563"/>
        <v>0</v>
      </c>
      <c r="P7726" s="63">
        <f t="shared" si="1564"/>
        <v>0</v>
      </c>
    </row>
    <row r="7727" spans="1:16" x14ac:dyDescent="0.3">
      <c r="A7727">
        <f t="shared" si="1565"/>
        <v>2019</v>
      </c>
      <c r="B7727">
        <f t="shared" si="1566"/>
        <v>7</v>
      </c>
      <c r="C7727">
        <f t="shared" si="1567"/>
        <v>19</v>
      </c>
      <c r="D7727">
        <f t="shared" si="1568"/>
        <v>5</v>
      </c>
      <c r="E7727" t="str">
        <f t="shared" si="1569"/>
        <v>ON</v>
      </c>
      <c r="F7727" s="13">
        <f t="shared" si="1571"/>
        <v>43665</v>
      </c>
      <c r="G7727" s="14" t="str">
        <f t="shared" si="1570"/>
        <v>Avg of 4 NM Projects</v>
      </c>
      <c r="H7727" s="15">
        <f t="shared" si="1572"/>
        <v>20</v>
      </c>
      <c r="I7727" s="93">
        <v>8.6999999999999993</v>
      </c>
      <c r="J7727">
        <f t="shared" si="1560"/>
        <v>4.887640449438202E-2</v>
      </c>
      <c r="K7727" s="4">
        <v>43.47</v>
      </c>
      <c r="L7727" s="4">
        <v>38.03</v>
      </c>
      <c r="M7727" s="16">
        <f t="shared" si="1561"/>
        <v>0.33086100000000002</v>
      </c>
      <c r="N7727">
        <f t="shared" si="1562"/>
        <v>0</v>
      </c>
      <c r="O7727">
        <f t="shared" si="1563"/>
        <v>0</v>
      </c>
      <c r="P7727" s="63">
        <f t="shared" si="1564"/>
        <v>0</v>
      </c>
    </row>
    <row r="7728" spans="1:16" x14ac:dyDescent="0.3">
      <c r="A7728">
        <f t="shared" si="1565"/>
        <v>2019</v>
      </c>
      <c r="B7728">
        <f t="shared" si="1566"/>
        <v>7</v>
      </c>
      <c r="C7728">
        <f t="shared" si="1567"/>
        <v>19</v>
      </c>
      <c r="D7728">
        <f t="shared" si="1568"/>
        <v>5</v>
      </c>
      <c r="E7728" t="str">
        <f t="shared" si="1569"/>
        <v>ON</v>
      </c>
      <c r="F7728" s="13">
        <f t="shared" si="1571"/>
        <v>43665</v>
      </c>
      <c r="G7728" s="14" t="str">
        <f t="shared" si="1570"/>
        <v>Avg of 4 NM Projects</v>
      </c>
      <c r="H7728" s="15">
        <f t="shared" si="1572"/>
        <v>21</v>
      </c>
      <c r="I7728" s="93">
        <v>0.65</v>
      </c>
      <c r="J7728">
        <f t="shared" si="1560"/>
        <v>3.6516853932584271E-3</v>
      </c>
      <c r="K7728" s="4">
        <v>40.57</v>
      </c>
      <c r="L7728" s="4">
        <v>34.51</v>
      </c>
      <c r="M7728" s="16">
        <f t="shared" si="1561"/>
        <v>2.24315E-2</v>
      </c>
      <c r="N7728">
        <f t="shared" si="1562"/>
        <v>0</v>
      </c>
      <c r="O7728">
        <f t="shared" si="1563"/>
        <v>0</v>
      </c>
      <c r="P7728" s="63">
        <f t="shared" si="1564"/>
        <v>0</v>
      </c>
    </row>
    <row r="7729" spans="1:18" x14ac:dyDescent="0.3">
      <c r="A7729">
        <f t="shared" si="1565"/>
        <v>2019</v>
      </c>
      <c r="B7729">
        <f t="shared" si="1566"/>
        <v>7</v>
      </c>
      <c r="C7729">
        <f t="shared" si="1567"/>
        <v>19</v>
      </c>
      <c r="D7729">
        <f t="shared" si="1568"/>
        <v>5</v>
      </c>
      <c r="E7729" t="str">
        <f t="shared" si="1569"/>
        <v>ON</v>
      </c>
      <c r="F7729" s="13">
        <f t="shared" si="1571"/>
        <v>43665</v>
      </c>
      <c r="G7729" s="14" t="str">
        <f t="shared" si="1570"/>
        <v>Avg of 4 NM Projects</v>
      </c>
      <c r="H7729" s="15">
        <f t="shared" si="1572"/>
        <v>22</v>
      </c>
      <c r="I7729" s="93">
        <v>-0.26</v>
      </c>
      <c r="J7729">
        <f t="shared" si="1560"/>
        <v>-1.4606741573033708E-3</v>
      </c>
      <c r="K7729" s="4">
        <v>39.11</v>
      </c>
      <c r="L7729" s="4">
        <v>34.28</v>
      </c>
      <c r="M7729" s="16">
        <f t="shared" si="1561"/>
        <v>-8.9128000000000002E-3</v>
      </c>
      <c r="N7729">
        <f t="shared" si="1562"/>
        <v>0</v>
      </c>
      <c r="O7729">
        <f t="shared" si="1563"/>
        <v>0</v>
      </c>
      <c r="P7729" s="63">
        <f t="shared" si="1564"/>
        <v>0</v>
      </c>
    </row>
    <row r="7730" spans="1:18" x14ac:dyDescent="0.3">
      <c r="A7730">
        <f t="shared" si="1565"/>
        <v>2019</v>
      </c>
      <c r="B7730">
        <f t="shared" si="1566"/>
        <v>7</v>
      </c>
      <c r="C7730">
        <f t="shared" si="1567"/>
        <v>19</v>
      </c>
      <c r="D7730">
        <f t="shared" si="1568"/>
        <v>5</v>
      </c>
      <c r="E7730" t="str">
        <f t="shared" si="1569"/>
        <v>ON</v>
      </c>
      <c r="F7730" s="13">
        <f t="shared" si="1571"/>
        <v>43665</v>
      </c>
      <c r="G7730" s="14" t="str">
        <f t="shared" si="1570"/>
        <v>Avg of 4 NM Projects</v>
      </c>
      <c r="H7730" s="15">
        <f t="shared" si="1572"/>
        <v>23</v>
      </c>
      <c r="I7730" s="93">
        <v>0</v>
      </c>
      <c r="J7730">
        <f t="shared" si="1560"/>
        <v>0</v>
      </c>
      <c r="K7730" s="4">
        <v>32.44</v>
      </c>
      <c r="L7730" s="4">
        <v>28.33</v>
      </c>
      <c r="M7730" s="16">
        <f t="shared" si="1561"/>
        <v>0</v>
      </c>
      <c r="N7730">
        <f t="shared" si="1562"/>
        <v>1</v>
      </c>
      <c r="O7730">
        <f t="shared" si="1563"/>
        <v>0</v>
      </c>
      <c r="P7730" s="63">
        <f t="shared" si="1564"/>
        <v>0</v>
      </c>
    </row>
    <row r="7731" spans="1:18" x14ac:dyDescent="0.3">
      <c r="A7731">
        <f t="shared" si="1565"/>
        <v>2019</v>
      </c>
      <c r="B7731">
        <f t="shared" si="1566"/>
        <v>7</v>
      </c>
      <c r="C7731">
        <f t="shared" si="1567"/>
        <v>19</v>
      </c>
      <c r="D7731">
        <f t="shared" si="1568"/>
        <v>5</v>
      </c>
      <c r="E7731" t="str">
        <f t="shared" si="1569"/>
        <v>OFF</v>
      </c>
      <c r="F7731" s="13">
        <f t="shared" si="1571"/>
        <v>43665</v>
      </c>
      <c r="G7731" s="14" t="str">
        <f t="shared" si="1570"/>
        <v>Avg of 4 NM Projects</v>
      </c>
      <c r="H7731" s="15">
        <f t="shared" si="1572"/>
        <v>24</v>
      </c>
      <c r="I7731" s="93">
        <v>-0.26</v>
      </c>
      <c r="J7731">
        <f t="shared" si="1560"/>
        <v>-1.4606741573033708E-3</v>
      </c>
      <c r="K7731" s="4">
        <v>30.71</v>
      </c>
      <c r="L7731" s="4">
        <v>25.6</v>
      </c>
      <c r="M7731" s="16">
        <f t="shared" si="1561"/>
        <v>-6.6560000000000005E-3</v>
      </c>
      <c r="N7731">
        <f t="shared" si="1562"/>
        <v>0</v>
      </c>
      <c r="O7731">
        <f t="shared" si="1563"/>
        <v>0</v>
      </c>
      <c r="P7731" s="63">
        <f t="shared" si="1564"/>
        <v>0</v>
      </c>
    </row>
    <row r="7732" spans="1:18" x14ac:dyDescent="0.3">
      <c r="A7732">
        <f t="shared" si="1565"/>
        <v>2019</v>
      </c>
      <c r="B7732">
        <f t="shared" si="1566"/>
        <v>7</v>
      </c>
      <c r="C7732">
        <f t="shared" si="1567"/>
        <v>20</v>
      </c>
      <c r="D7732">
        <f t="shared" si="1568"/>
        <v>6</v>
      </c>
      <c r="E7732" t="str">
        <f t="shared" si="1569"/>
        <v>OFF</v>
      </c>
      <c r="F7732" s="13">
        <f t="shared" si="1571"/>
        <v>43666</v>
      </c>
      <c r="G7732" s="14" t="str">
        <f t="shared" si="1570"/>
        <v>Avg of 4 NM Projects</v>
      </c>
      <c r="H7732" s="15">
        <f t="shared" si="1572"/>
        <v>1</v>
      </c>
      <c r="I7732" s="93">
        <v>0</v>
      </c>
      <c r="J7732">
        <f t="shared" si="1560"/>
        <v>0</v>
      </c>
      <c r="K7732" s="4">
        <v>24.01</v>
      </c>
      <c r="L7732" s="4">
        <v>23.72</v>
      </c>
      <c r="M7732" s="16">
        <f t="shared" si="1561"/>
        <v>0</v>
      </c>
      <c r="N7732">
        <f t="shared" si="1562"/>
        <v>1</v>
      </c>
      <c r="O7732">
        <f t="shared" si="1563"/>
        <v>0</v>
      </c>
      <c r="P7732" s="63">
        <f t="shared" si="1564"/>
        <v>0</v>
      </c>
      <c r="Q7732" s="34"/>
      <c r="R7732" s="34"/>
    </row>
    <row r="7733" spans="1:18" x14ac:dyDescent="0.3">
      <c r="A7733">
        <f t="shared" si="1565"/>
        <v>2019</v>
      </c>
      <c r="B7733">
        <f t="shared" si="1566"/>
        <v>7</v>
      </c>
      <c r="C7733">
        <f t="shared" si="1567"/>
        <v>20</v>
      </c>
      <c r="D7733">
        <f t="shared" si="1568"/>
        <v>6</v>
      </c>
      <c r="E7733" t="str">
        <f t="shared" si="1569"/>
        <v>OFF</v>
      </c>
      <c r="F7733" s="13">
        <f t="shared" si="1571"/>
        <v>43666</v>
      </c>
      <c r="G7733" s="14" t="str">
        <f t="shared" si="1570"/>
        <v>Avg of 4 NM Projects</v>
      </c>
      <c r="H7733" s="15">
        <f t="shared" si="1572"/>
        <v>2</v>
      </c>
      <c r="I7733" s="93">
        <v>0</v>
      </c>
      <c r="J7733">
        <f t="shared" si="1560"/>
        <v>0</v>
      </c>
      <c r="K7733" s="4">
        <v>23.28</v>
      </c>
      <c r="L7733" s="4">
        <v>23.02</v>
      </c>
      <c r="M7733" s="16">
        <f t="shared" si="1561"/>
        <v>0</v>
      </c>
      <c r="N7733">
        <f t="shared" si="1562"/>
        <v>1</v>
      </c>
      <c r="O7733">
        <f t="shared" si="1563"/>
        <v>0</v>
      </c>
      <c r="P7733" s="63">
        <f t="shared" si="1564"/>
        <v>0</v>
      </c>
    </row>
    <row r="7734" spans="1:18" x14ac:dyDescent="0.3">
      <c r="A7734">
        <f t="shared" si="1565"/>
        <v>2019</v>
      </c>
      <c r="B7734">
        <f t="shared" si="1566"/>
        <v>7</v>
      </c>
      <c r="C7734">
        <f t="shared" si="1567"/>
        <v>20</v>
      </c>
      <c r="D7734">
        <f t="shared" si="1568"/>
        <v>6</v>
      </c>
      <c r="E7734" t="str">
        <f t="shared" si="1569"/>
        <v>OFF</v>
      </c>
      <c r="F7734" s="13">
        <f t="shared" si="1571"/>
        <v>43666</v>
      </c>
      <c r="G7734" s="14" t="str">
        <f t="shared" si="1570"/>
        <v>Avg of 4 NM Projects</v>
      </c>
      <c r="H7734" s="15">
        <f t="shared" si="1572"/>
        <v>3</v>
      </c>
      <c r="I7734" s="93">
        <v>-0.26</v>
      </c>
      <c r="J7734">
        <f t="shared" si="1560"/>
        <v>-1.4606741573033708E-3</v>
      </c>
      <c r="K7734" s="4">
        <v>23.25</v>
      </c>
      <c r="L7734" s="4">
        <v>23.44</v>
      </c>
      <c r="M7734" s="16">
        <f t="shared" si="1561"/>
        <v>-6.0944000000000007E-3</v>
      </c>
      <c r="N7734">
        <f t="shared" si="1562"/>
        <v>0</v>
      </c>
      <c r="O7734">
        <f t="shared" si="1563"/>
        <v>0</v>
      </c>
      <c r="P7734" s="63">
        <f t="shared" si="1564"/>
        <v>0</v>
      </c>
    </row>
    <row r="7735" spans="1:18" x14ac:dyDescent="0.3">
      <c r="A7735">
        <f t="shared" si="1565"/>
        <v>2019</v>
      </c>
      <c r="B7735">
        <f t="shared" si="1566"/>
        <v>7</v>
      </c>
      <c r="C7735">
        <f t="shared" si="1567"/>
        <v>20</v>
      </c>
      <c r="D7735">
        <f t="shared" si="1568"/>
        <v>6</v>
      </c>
      <c r="E7735" t="str">
        <f t="shared" si="1569"/>
        <v>OFF</v>
      </c>
      <c r="F7735" s="13">
        <f t="shared" si="1571"/>
        <v>43666</v>
      </c>
      <c r="G7735" s="14" t="str">
        <f t="shared" si="1570"/>
        <v>Avg of 4 NM Projects</v>
      </c>
      <c r="H7735" s="15">
        <f t="shared" si="1572"/>
        <v>4</v>
      </c>
      <c r="I7735" s="93">
        <v>-0.13</v>
      </c>
      <c r="J7735">
        <f t="shared" si="1560"/>
        <v>-7.3033707865168538E-4</v>
      </c>
      <c r="K7735" s="4">
        <v>22.6</v>
      </c>
      <c r="L7735" s="4">
        <v>24.21</v>
      </c>
      <c r="M7735" s="16">
        <f t="shared" si="1561"/>
        <v>-3.1473000000000004E-3</v>
      </c>
      <c r="N7735">
        <f t="shared" si="1562"/>
        <v>0</v>
      </c>
      <c r="O7735">
        <f t="shared" si="1563"/>
        <v>0</v>
      </c>
      <c r="P7735" s="63">
        <f t="shared" si="1564"/>
        <v>0</v>
      </c>
    </row>
    <row r="7736" spans="1:18" x14ac:dyDescent="0.3">
      <c r="A7736">
        <f t="shared" si="1565"/>
        <v>2019</v>
      </c>
      <c r="B7736">
        <f t="shared" si="1566"/>
        <v>7</v>
      </c>
      <c r="C7736">
        <f t="shared" si="1567"/>
        <v>20</v>
      </c>
      <c r="D7736">
        <f t="shared" si="1568"/>
        <v>6</v>
      </c>
      <c r="E7736" t="str">
        <f t="shared" si="1569"/>
        <v>OFF</v>
      </c>
      <c r="F7736" s="13">
        <f t="shared" si="1571"/>
        <v>43666</v>
      </c>
      <c r="G7736" s="14" t="str">
        <f t="shared" si="1570"/>
        <v>Avg of 4 NM Projects</v>
      </c>
      <c r="H7736" s="15">
        <f t="shared" si="1572"/>
        <v>5</v>
      </c>
      <c r="I7736" s="93">
        <v>-0.13</v>
      </c>
      <c r="J7736">
        <f t="shared" si="1560"/>
        <v>-7.3033707865168538E-4</v>
      </c>
      <c r="K7736" s="4">
        <v>20.82</v>
      </c>
      <c r="L7736" s="4">
        <v>23.29</v>
      </c>
      <c r="M7736" s="16">
        <f t="shared" si="1561"/>
        <v>-3.0276999999999999E-3</v>
      </c>
      <c r="N7736">
        <f t="shared" si="1562"/>
        <v>0</v>
      </c>
      <c r="O7736">
        <f t="shared" si="1563"/>
        <v>0</v>
      </c>
      <c r="P7736" s="63">
        <f t="shared" si="1564"/>
        <v>0</v>
      </c>
    </row>
    <row r="7737" spans="1:18" x14ac:dyDescent="0.3">
      <c r="A7737">
        <f t="shared" si="1565"/>
        <v>2019</v>
      </c>
      <c r="B7737">
        <f t="shared" si="1566"/>
        <v>7</v>
      </c>
      <c r="C7737">
        <f t="shared" si="1567"/>
        <v>20</v>
      </c>
      <c r="D7737">
        <f t="shared" si="1568"/>
        <v>6</v>
      </c>
      <c r="E7737" t="str">
        <f t="shared" si="1569"/>
        <v>OFF</v>
      </c>
      <c r="F7737" s="13">
        <f t="shared" si="1571"/>
        <v>43666</v>
      </c>
      <c r="G7737" s="14" t="str">
        <f t="shared" si="1570"/>
        <v>Avg of 4 NM Projects</v>
      </c>
      <c r="H7737" s="15">
        <f t="shared" si="1572"/>
        <v>6</v>
      </c>
      <c r="I7737" s="93">
        <v>0</v>
      </c>
      <c r="J7737">
        <f t="shared" si="1560"/>
        <v>0</v>
      </c>
      <c r="K7737" s="4">
        <v>20.52</v>
      </c>
      <c r="L7737" s="4">
        <v>22.69</v>
      </c>
      <c r="M7737" s="16">
        <f t="shared" si="1561"/>
        <v>0</v>
      </c>
      <c r="N7737">
        <f t="shared" si="1562"/>
        <v>1</v>
      </c>
      <c r="O7737">
        <f t="shared" si="1563"/>
        <v>0</v>
      </c>
      <c r="P7737" s="63">
        <f t="shared" si="1564"/>
        <v>0</v>
      </c>
    </row>
    <row r="7738" spans="1:18" x14ac:dyDescent="0.3">
      <c r="A7738">
        <f t="shared" si="1565"/>
        <v>2019</v>
      </c>
      <c r="B7738">
        <f t="shared" si="1566"/>
        <v>7</v>
      </c>
      <c r="C7738">
        <f t="shared" si="1567"/>
        <v>20</v>
      </c>
      <c r="D7738">
        <f t="shared" si="1568"/>
        <v>6</v>
      </c>
      <c r="E7738" t="str">
        <f t="shared" si="1569"/>
        <v>OFF</v>
      </c>
      <c r="F7738" s="13">
        <f t="shared" si="1571"/>
        <v>43666</v>
      </c>
      <c r="G7738" s="14" t="str">
        <f t="shared" si="1570"/>
        <v>Avg of 4 NM Projects</v>
      </c>
      <c r="H7738" s="15">
        <f t="shared" si="1572"/>
        <v>7</v>
      </c>
      <c r="I7738" s="93">
        <v>7.6749999999999998</v>
      </c>
      <c r="J7738">
        <f t="shared" si="1560"/>
        <v>4.3117977528089886E-2</v>
      </c>
      <c r="K7738" s="4">
        <v>20.399999999999999</v>
      </c>
      <c r="L7738" s="4">
        <v>21.55</v>
      </c>
      <c r="M7738" s="16">
        <f t="shared" si="1561"/>
        <v>0.16539625000000002</v>
      </c>
      <c r="N7738">
        <f t="shared" si="1562"/>
        <v>0</v>
      </c>
      <c r="O7738">
        <f t="shared" si="1563"/>
        <v>0</v>
      </c>
      <c r="P7738" s="63">
        <f t="shared" si="1564"/>
        <v>0</v>
      </c>
    </row>
    <row r="7739" spans="1:18" x14ac:dyDescent="0.3">
      <c r="A7739">
        <f t="shared" si="1565"/>
        <v>2019</v>
      </c>
      <c r="B7739">
        <f t="shared" si="1566"/>
        <v>7</v>
      </c>
      <c r="C7739">
        <f t="shared" si="1567"/>
        <v>20</v>
      </c>
      <c r="D7739">
        <f t="shared" si="1568"/>
        <v>6</v>
      </c>
      <c r="E7739" t="str">
        <f t="shared" si="1569"/>
        <v>ON</v>
      </c>
      <c r="F7739" s="13">
        <f t="shared" si="1571"/>
        <v>43666</v>
      </c>
      <c r="G7739" s="14" t="str">
        <f t="shared" si="1570"/>
        <v>Avg of 4 NM Projects</v>
      </c>
      <c r="H7739" s="15">
        <f t="shared" si="1572"/>
        <v>8</v>
      </c>
      <c r="I7739" s="93">
        <v>37.76</v>
      </c>
      <c r="J7739">
        <f t="shared" si="1560"/>
        <v>0.21213483146067413</v>
      </c>
      <c r="K7739" s="4">
        <v>22.35</v>
      </c>
      <c r="L7739" s="4">
        <v>20.64</v>
      </c>
      <c r="M7739" s="16">
        <f t="shared" si="1561"/>
        <v>0.77936640000000001</v>
      </c>
      <c r="N7739">
        <f t="shared" si="1562"/>
        <v>0</v>
      </c>
      <c r="O7739">
        <f t="shared" si="1563"/>
        <v>0</v>
      </c>
      <c r="P7739" s="63">
        <f t="shared" si="1564"/>
        <v>0</v>
      </c>
    </row>
    <row r="7740" spans="1:18" x14ac:dyDescent="0.3">
      <c r="A7740">
        <f t="shared" si="1565"/>
        <v>2019</v>
      </c>
      <c r="B7740">
        <f t="shared" si="1566"/>
        <v>7</v>
      </c>
      <c r="C7740">
        <f t="shared" si="1567"/>
        <v>20</v>
      </c>
      <c r="D7740">
        <f t="shared" si="1568"/>
        <v>6</v>
      </c>
      <c r="E7740" t="str">
        <f t="shared" si="1569"/>
        <v>ON</v>
      </c>
      <c r="F7740" s="13">
        <f t="shared" si="1571"/>
        <v>43666</v>
      </c>
      <c r="G7740" s="14" t="str">
        <f t="shared" si="1570"/>
        <v>Avg of 4 NM Projects</v>
      </c>
      <c r="H7740" s="15">
        <f t="shared" si="1572"/>
        <v>9</v>
      </c>
      <c r="I7740" s="93">
        <v>66.174999999999997</v>
      </c>
      <c r="J7740">
        <f t="shared" si="1560"/>
        <v>0.37176966292134828</v>
      </c>
      <c r="K7740" s="4">
        <v>27.06</v>
      </c>
      <c r="L7740" s="4">
        <v>25.6</v>
      </c>
      <c r="M7740" s="16">
        <f t="shared" si="1561"/>
        <v>1.69408</v>
      </c>
      <c r="N7740">
        <f t="shared" si="1562"/>
        <v>0</v>
      </c>
      <c r="O7740">
        <f t="shared" si="1563"/>
        <v>0</v>
      </c>
      <c r="P7740" s="63">
        <f t="shared" si="1564"/>
        <v>0</v>
      </c>
    </row>
    <row r="7741" spans="1:18" x14ac:dyDescent="0.3">
      <c r="A7741">
        <f t="shared" si="1565"/>
        <v>2019</v>
      </c>
      <c r="B7741">
        <f t="shared" si="1566"/>
        <v>7</v>
      </c>
      <c r="C7741">
        <f t="shared" si="1567"/>
        <v>20</v>
      </c>
      <c r="D7741">
        <f t="shared" si="1568"/>
        <v>6</v>
      </c>
      <c r="E7741" t="str">
        <f t="shared" si="1569"/>
        <v>ON</v>
      </c>
      <c r="F7741" s="13">
        <f t="shared" si="1571"/>
        <v>43666</v>
      </c>
      <c r="G7741" s="14" t="str">
        <f t="shared" si="1570"/>
        <v>Avg of 4 NM Projects</v>
      </c>
      <c r="H7741" s="15">
        <f t="shared" si="1572"/>
        <v>10</v>
      </c>
      <c r="I7741" s="93">
        <v>98.050000000000011</v>
      </c>
      <c r="J7741">
        <f t="shared" si="1560"/>
        <v>0.55084269662921359</v>
      </c>
      <c r="K7741" s="4">
        <v>32.520000000000003</v>
      </c>
      <c r="L7741" s="4">
        <v>23.9</v>
      </c>
      <c r="M7741" s="16">
        <f t="shared" si="1561"/>
        <v>2.3433950000000001</v>
      </c>
      <c r="N7741">
        <f t="shared" si="1562"/>
        <v>0</v>
      </c>
      <c r="O7741">
        <f t="shared" si="1563"/>
        <v>1</v>
      </c>
      <c r="P7741" s="63">
        <f t="shared" si="1564"/>
        <v>0</v>
      </c>
    </row>
    <row r="7742" spans="1:18" x14ac:dyDescent="0.3">
      <c r="A7742">
        <f t="shared" si="1565"/>
        <v>2019</v>
      </c>
      <c r="B7742">
        <f t="shared" si="1566"/>
        <v>7</v>
      </c>
      <c r="C7742">
        <f t="shared" si="1567"/>
        <v>20</v>
      </c>
      <c r="D7742">
        <f t="shared" si="1568"/>
        <v>6</v>
      </c>
      <c r="E7742" t="str">
        <f t="shared" si="1569"/>
        <v>ON</v>
      </c>
      <c r="F7742" s="13">
        <f t="shared" si="1571"/>
        <v>43666</v>
      </c>
      <c r="G7742" s="14" t="str">
        <f t="shared" si="1570"/>
        <v>Avg of 4 NM Projects</v>
      </c>
      <c r="H7742" s="15">
        <f t="shared" si="1572"/>
        <v>11</v>
      </c>
      <c r="I7742" s="93">
        <v>125.30500000000001</v>
      </c>
      <c r="J7742">
        <f t="shared" si="1560"/>
        <v>0.70396067415730346</v>
      </c>
      <c r="K7742" s="4">
        <v>37.619999999999997</v>
      </c>
      <c r="L7742" s="4">
        <v>24.35</v>
      </c>
      <c r="M7742" s="16">
        <f t="shared" si="1561"/>
        <v>3.0511767500000007</v>
      </c>
      <c r="N7742">
        <f t="shared" si="1562"/>
        <v>0</v>
      </c>
      <c r="O7742">
        <f t="shared" si="1563"/>
        <v>1</v>
      </c>
      <c r="P7742" s="63">
        <f t="shared" si="1564"/>
        <v>0</v>
      </c>
    </row>
    <row r="7743" spans="1:18" x14ac:dyDescent="0.3">
      <c r="A7743">
        <f t="shared" si="1565"/>
        <v>2019</v>
      </c>
      <c r="B7743">
        <f t="shared" si="1566"/>
        <v>7</v>
      </c>
      <c r="C7743">
        <f t="shared" si="1567"/>
        <v>20</v>
      </c>
      <c r="D7743">
        <f t="shared" si="1568"/>
        <v>6</v>
      </c>
      <c r="E7743" t="str">
        <f t="shared" si="1569"/>
        <v>ON</v>
      </c>
      <c r="F7743" s="13">
        <f t="shared" si="1571"/>
        <v>43666</v>
      </c>
      <c r="G7743" s="14" t="str">
        <f t="shared" si="1570"/>
        <v>Avg of 4 NM Projects</v>
      </c>
      <c r="H7743" s="15">
        <f t="shared" si="1572"/>
        <v>12</v>
      </c>
      <c r="I7743" s="93">
        <v>137.47</v>
      </c>
      <c r="J7743">
        <f t="shared" si="1560"/>
        <v>0.7723033707865169</v>
      </c>
      <c r="K7743" s="4">
        <v>42.88</v>
      </c>
      <c r="L7743" s="4">
        <v>28.53</v>
      </c>
      <c r="M7743" s="16">
        <f t="shared" si="1561"/>
        <v>3.9220191</v>
      </c>
      <c r="N7743">
        <f t="shared" si="1562"/>
        <v>0</v>
      </c>
      <c r="O7743">
        <f t="shared" si="1563"/>
        <v>1</v>
      </c>
      <c r="P7743" s="63">
        <f t="shared" si="1564"/>
        <v>0</v>
      </c>
    </row>
    <row r="7744" spans="1:18" x14ac:dyDescent="0.3">
      <c r="A7744">
        <f t="shared" si="1565"/>
        <v>2019</v>
      </c>
      <c r="B7744">
        <f t="shared" si="1566"/>
        <v>7</v>
      </c>
      <c r="C7744">
        <f t="shared" si="1567"/>
        <v>20</v>
      </c>
      <c r="D7744">
        <f t="shared" si="1568"/>
        <v>6</v>
      </c>
      <c r="E7744" t="str">
        <f t="shared" si="1569"/>
        <v>ON</v>
      </c>
      <c r="F7744" s="13">
        <f t="shared" si="1571"/>
        <v>43666</v>
      </c>
      <c r="G7744" s="14" t="str">
        <f t="shared" si="1570"/>
        <v>Avg of 4 NM Projects</v>
      </c>
      <c r="H7744" s="15">
        <f t="shared" si="1572"/>
        <v>13</v>
      </c>
      <c r="I7744" s="93">
        <v>144.76500000000001</v>
      </c>
      <c r="J7744">
        <f t="shared" si="1560"/>
        <v>0.81328651685393272</v>
      </c>
      <c r="K7744" s="4">
        <v>49.01</v>
      </c>
      <c r="L7744" s="4">
        <v>29.29</v>
      </c>
      <c r="M7744" s="16">
        <f t="shared" si="1561"/>
        <v>4.2401668500000005</v>
      </c>
      <c r="N7744">
        <f t="shared" si="1562"/>
        <v>0</v>
      </c>
      <c r="O7744">
        <f t="shared" si="1563"/>
        <v>1</v>
      </c>
      <c r="P7744" s="63">
        <f t="shared" si="1564"/>
        <v>0</v>
      </c>
    </row>
    <row r="7745" spans="1:18" x14ac:dyDescent="0.3">
      <c r="A7745">
        <f t="shared" si="1565"/>
        <v>2019</v>
      </c>
      <c r="B7745">
        <f t="shared" si="1566"/>
        <v>7</v>
      </c>
      <c r="C7745">
        <f t="shared" si="1567"/>
        <v>20</v>
      </c>
      <c r="D7745">
        <f t="shared" si="1568"/>
        <v>6</v>
      </c>
      <c r="E7745" t="str">
        <f t="shared" si="1569"/>
        <v>ON</v>
      </c>
      <c r="F7745" s="13">
        <f t="shared" si="1571"/>
        <v>43666</v>
      </c>
      <c r="G7745" s="14" t="str">
        <f t="shared" si="1570"/>
        <v>Avg of 4 NM Projects</v>
      </c>
      <c r="H7745" s="15">
        <f t="shared" si="1572"/>
        <v>14</v>
      </c>
      <c r="I7745" s="93">
        <v>139.26</v>
      </c>
      <c r="J7745">
        <f t="shared" si="1560"/>
        <v>0.78235955056179773</v>
      </c>
      <c r="K7745" s="4">
        <v>55.11</v>
      </c>
      <c r="L7745" s="4">
        <v>31.26</v>
      </c>
      <c r="M7745" s="16">
        <f t="shared" si="1561"/>
        <v>4.3532676000000006</v>
      </c>
      <c r="N7745">
        <f t="shared" si="1562"/>
        <v>0</v>
      </c>
      <c r="O7745">
        <f t="shared" si="1563"/>
        <v>1</v>
      </c>
      <c r="P7745" s="63">
        <f t="shared" si="1564"/>
        <v>0</v>
      </c>
    </row>
    <row r="7746" spans="1:18" x14ac:dyDescent="0.3">
      <c r="A7746">
        <f t="shared" si="1565"/>
        <v>2019</v>
      </c>
      <c r="B7746">
        <f t="shared" si="1566"/>
        <v>7</v>
      </c>
      <c r="C7746">
        <f t="shared" si="1567"/>
        <v>20</v>
      </c>
      <c r="D7746">
        <f t="shared" si="1568"/>
        <v>6</v>
      </c>
      <c r="E7746" t="str">
        <f t="shared" si="1569"/>
        <v>ON</v>
      </c>
      <c r="F7746" s="13">
        <f t="shared" si="1571"/>
        <v>43666</v>
      </c>
      <c r="G7746" s="14" t="str">
        <f t="shared" si="1570"/>
        <v>Avg of 4 NM Projects</v>
      </c>
      <c r="H7746" s="15">
        <f t="shared" si="1572"/>
        <v>15</v>
      </c>
      <c r="I7746" s="93">
        <v>135.42000000000002</v>
      </c>
      <c r="J7746">
        <f t="shared" si="1560"/>
        <v>0.76078651685393273</v>
      </c>
      <c r="K7746" s="4">
        <v>66</v>
      </c>
      <c r="L7746" s="4">
        <v>27.55</v>
      </c>
      <c r="M7746" s="16">
        <f t="shared" si="1561"/>
        <v>3.7308210000000002</v>
      </c>
      <c r="N7746">
        <f t="shared" si="1562"/>
        <v>0</v>
      </c>
      <c r="O7746">
        <f t="shared" si="1563"/>
        <v>1</v>
      </c>
      <c r="P7746" s="63">
        <f t="shared" si="1564"/>
        <v>0</v>
      </c>
    </row>
    <row r="7747" spans="1:18" x14ac:dyDescent="0.3">
      <c r="A7747">
        <f t="shared" si="1565"/>
        <v>2019</v>
      </c>
      <c r="B7747">
        <f t="shared" si="1566"/>
        <v>7</v>
      </c>
      <c r="C7747">
        <f t="shared" si="1567"/>
        <v>20</v>
      </c>
      <c r="D7747">
        <f t="shared" si="1568"/>
        <v>6</v>
      </c>
      <c r="E7747" t="str">
        <f t="shared" si="1569"/>
        <v>ON</v>
      </c>
      <c r="F7747" s="13">
        <f t="shared" si="1571"/>
        <v>43666</v>
      </c>
      <c r="G7747" s="14" t="str">
        <f t="shared" si="1570"/>
        <v>Avg of 4 NM Projects</v>
      </c>
      <c r="H7747" s="15">
        <f t="shared" si="1572"/>
        <v>16</v>
      </c>
      <c r="I7747" s="93">
        <v>119.80499999999999</v>
      </c>
      <c r="J7747">
        <f t="shared" si="1560"/>
        <v>0.67306179775280894</v>
      </c>
      <c r="K7747" s="4">
        <v>70.27</v>
      </c>
      <c r="L7747" s="4">
        <v>27.5</v>
      </c>
      <c r="M7747" s="16">
        <f t="shared" si="1561"/>
        <v>3.2946374999999999</v>
      </c>
      <c r="N7747">
        <f t="shared" si="1562"/>
        <v>0</v>
      </c>
      <c r="O7747">
        <f t="shared" si="1563"/>
        <v>1</v>
      </c>
      <c r="P7747" s="63">
        <f t="shared" si="1564"/>
        <v>0</v>
      </c>
    </row>
    <row r="7748" spans="1:18" x14ac:dyDescent="0.3">
      <c r="A7748">
        <f t="shared" si="1565"/>
        <v>2019</v>
      </c>
      <c r="B7748">
        <f t="shared" si="1566"/>
        <v>7</v>
      </c>
      <c r="C7748">
        <f t="shared" si="1567"/>
        <v>20</v>
      </c>
      <c r="D7748">
        <f t="shared" si="1568"/>
        <v>6</v>
      </c>
      <c r="E7748" t="str">
        <f t="shared" si="1569"/>
        <v>ON</v>
      </c>
      <c r="F7748" s="13">
        <f t="shared" si="1571"/>
        <v>43666</v>
      </c>
      <c r="G7748" s="14" t="str">
        <f t="shared" si="1570"/>
        <v>Avg of 4 NM Projects</v>
      </c>
      <c r="H7748" s="15">
        <f t="shared" si="1572"/>
        <v>17</v>
      </c>
      <c r="I7748" s="93">
        <v>93.69</v>
      </c>
      <c r="J7748">
        <f t="shared" ref="J7748:J7811" si="1573">+I7748/$I$1</f>
        <v>0.52634831460674159</v>
      </c>
      <c r="K7748" s="4">
        <v>72.13</v>
      </c>
      <c r="L7748" s="4">
        <v>27.46</v>
      </c>
      <c r="M7748" s="16">
        <f t="shared" ref="M7748:M7811" si="1574">+L7748*I7748/1000</f>
        <v>2.5727274000000002</v>
      </c>
      <c r="N7748">
        <f t="shared" ref="N7748:N7811" si="1575">+IF(I7748=0,1,0)</f>
        <v>0</v>
      </c>
      <c r="O7748">
        <f t="shared" ref="O7748:O7811" si="1576">+IF(I7748&gt;=0.5*$I$1,1,0)</f>
        <v>1</v>
      </c>
      <c r="P7748" s="63">
        <f t="shared" ref="P7748:P7811" si="1577">+IF(I7748&gt;MAX(I$3652:I$5859),1,0)</f>
        <v>0</v>
      </c>
    </row>
    <row r="7749" spans="1:18" x14ac:dyDescent="0.3">
      <c r="A7749">
        <f t="shared" ref="A7749:A7812" si="1578">YEAR(F7749)</f>
        <v>2019</v>
      </c>
      <c r="B7749">
        <f t="shared" ref="B7749:B7812" si="1579">+MONTH(F7749)</f>
        <v>7</v>
      </c>
      <c r="C7749">
        <f t="shared" ref="C7749:C7812" si="1580">+DAY(F7749)</f>
        <v>20</v>
      </c>
      <c r="D7749">
        <f t="shared" ref="D7749:D7812" si="1581">WEEKDAY(C7749)</f>
        <v>6</v>
      </c>
      <c r="E7749" t="str">
        <f t="shared" ref="E7749:E7812" si="1582">IF(OR(D7749=1,D7749=7,H7749=1,H7749=2,H7749=3,H7749=4,H7749=5,H7749=6,H7749=7,H7749=24),"OFF","ON")</f>
        <v>ON</v>
      </c>
      <c r="F7749" s="13">
        <f t="shared" si="1571"/>
        <v>43666</v>
      </c>
      <c r="G7749" s="14" t="str">
        <f t="shared" si="1570"/>
        <v>Avg of 4 NM Projects</v>
      </c>
      <c r="H7749" s="15">
        <f t="shared" si="1572"/>
        <v>18</v>
      </c>
      <c r="I7749" s="93">
        <v>57.215000000000003</v>
      </c>
      <c r="J7749">
        <f t="shared" si="1573"/>
        <v>0.32143258426966292</v>
      </c>
      <c r="K7749" s="4">
        <v>74.16</v>
      </c>
      <c r="L7749" s="4">
        <v>28.24</v>
      </c>
      <c r="M7749" s="16">
        <f t="shared" si="1574"/>
        <v>1.6157516000000001</v>
      </c>
      <c r="N7749">
        <f t="shared" si="1575"/>
        <v>0</v>
      </c>
      <c r="O7749">
        <f t="shared" si="1576"/>
        <v>0</v>
      </c>
      <c r="P7749" s="63">
        <f t="shared" si="1577"/>
        <v>0</v>
      </c>
    </row>
    <row r="7750" spans="1:18" x14ac:dyDescent="0.3">
      <c r="A7750">
        <f t="shared" si="1578"/>
        <v>2019</v>
      </c>
      <c r="B7750">
        <f t="shared" si="1579"/>
        <v>7</v>
      </c>
      <c r="C7750">
        <f t="shared" si="1580"/>
        <v>20</v>
      </c>
      <c r="D7750">
        <f t="shared" si="1581"/>
        <v>6</v>
      </c>
      <c r="E7750" t="str">
        <f t="shared" si="1582"/>
        <v>ON</v>
      </c>
      <c r="F7750" s="13">
        <f t="shared" si="1571"/>
        <v>43666</v>
      </c>
      <c r="G7750" s="14" t="str">
        <f t="shared" ref="G7750:G7813" si="1583">+G7749</f>
        <v>Avg of 4 NM Projects</v>
      </c>
      <c r="H7750" s="15">
        <f t="shared" si="1572"/>
        <v>19</v>
      </c>
      <c r="I7750" s="93">
        <v>22.145</v>
      </c>
      <c r="J7750">
        <f t="shared" si="1573"/>
        <v>0.12441011235955056</v>
      </c>
      <c r="K7750" s="4">
        <v>65.959999999999994</v>
      </c>
      <c r="L7750" s="4">
        <v>31.09</v>
      </c>
      <c r="M7750" s="16">
        <f t="shared" si="1574"/>
        <v>0.68848804999999991</v>
      </c>
      <c r="N7750">
        <f t="shared" si="1575"/>
        <v>0</v>
      </c>
      <c r="O7750">
        <f t="shared" si="1576"/>
        <v>0</v>
      </c>
      <c r="P7750" s="63">
        <f t="shared" si="1577"/>
        <v>0</v>
      </c>
    </row>
    <row r="7751" spans="1:18" x14ac:dyDescent="0.3">
      <c r="A7751">
        <f t="shared" si="1578"/>
        <v>2019</v>
      </c>
      <c r="B7751">
        <f t="shared" si="1579"/>
        <v>7</v>
      </c>
      <c r="C7751">
        <f t="shared" si="1580"/>
        <v>20</v>
      </c>
      <c r="D7751">
        <f t="shared" si="1581"/>
        <v>6</v>
      </c>
      <c r="E7751" t="str">
        <f t="shared" si="1582"/>
        <v>ON</v>
      </c>
      <c r="F7751" s="13">
        <f t="shared" si="1571"/>
        <v>43666</v>
      </c>
      <c r="G7751" s="14" t="str">
        <f t="shared" si="1583"/>
        <v>Avg of 4 NM Projects</v>
      </c>
      <c r="H7751" s="15">
        <f t="shared" si="1572"/>
        <v>20</v>
      </c>
      <c r="I7751" s="93">
        <v>5.125</v>
      </c>
      <c r="J7751">
        <f t="shared" si="1573"/>
        <v>2.8792134831460675E-2</v>
      </c>
      <c r="K7751" s="4">
        <v>56.96</v>
      </c>
      <c r="L7751" s="4">
        <v>31.99</v>
      </c>
      <c r="M7751" s="16">
        <f t="shared" si="1574"/>
        <v>0.16394874999999998</v>
      </c>
      <c r="N7751">
        <f t="shared" si="1575"/>
        <v>0</v>
      </c>
      <c r="O7751">
        <f t="shared" si="1576"/>
        <v>0</v>
      </c>
      <c r="P7751" s="63">
        <f t="shared" si="1577"/>
        <v>0</v>
      </c>
    </row>
    <row r="7752" spans="1:18" x14ac:dyDescent="0.3">
      <c r="A7752">
        <f t="shared" si="1578"/>
        <v>2019</v>
      </c>
      <c r="B7752">
        <f t="shared" si="1579"/>
        <v>7</v>
      </c>
      <c r="C7752">
        <f t="shared" si="1580"/>
        <v>20</v>
      </c>
      <c r="D7752">
        <f t="shared" si="1581"/>
        <v>6</v>
      </c>
      <c r="E7752" t="str">
        <f t="shared" si="1582"/>
        <v>ON</v>
      </c>
      <c r="F7752" s="13">
        <f t="shared" si="1571"/>
        <v>43666</v>
      </c>
      <c r="G7752" s="14" t="str">
        <f t="shared" si="1583"/>
        <v>Avg of 4 NM Projects</v>
      </c>
      <c r="H7752" s="15">
        <f t="shared" si="1572"/>
        <v>21</v>
      </c>
      <c r="I7752" s="93">
        <v>0.39</v>
      </c>
      <c r="J7752">
        <f t="shared" si="1573"/>
        <v>2.1910112359550564E-3</v>
      </c>
      <c r="K7752" s="4">
        <v>51.08</v>
      </c>
      <c r="L7752" s="4">
        <v>40.799999999999997</v>
      </c>
      <c r="M7752" s="16">
        <f t="shared" si="1574"/>
        <v>1.5911999999999999E-2</v>
      </c>
      <c r="N7752">
        <f t="shared" si="1575"/>
        <v>0</v>
      </c>
      <c r="O7752">
        <f t="shared" si="1576"/>
        <v>0</v>
      </c>
      <c r="P7752" s="63">
        <f t="shared" si="1577"/>
        <v>0</v>
      </c>
    </row>
    <row r="7753" spans="1:18" x14ac:dyDescent="0.3">
      <c r="A7753">
        <f t="shared" si="1578"/>
        <v>2019</v>
      </c>
      <c r="B7753">
        <f t="shared" si="1579"/>
        <v>7</v>
      </c>
      <c r="C7753">
        <f t="shared" si="1580"/>
        <v>20</v>
      </c>
      <c r="D7753">
        <f t="shared" si="1581"/>
        <v>6</v>
      </c>
      <c r="E7753" t="str">
        <f t="shared" si="1582"/>
        <v>ON</v>
      </c>
      <c r="F7753" s="13">
        <f t="shared" si="1571"/>
        <v>43666</v>
      </c>
      <c r="G7753" s="14" t="str">
        <f t="shared" si="1583"/>
        <v>Avg of 4 NM Projects</v>
      </c>
      <c r="H7753" s="15">
        <f t="shared" si="1572"/>
        <v>22</v>
      </c>
      <c r="I7753" s="93">
        <v>-0.39</v>
      </c>
      <c r="J7753">
        <f t="shared" si="1573"/>
        <v>-2.1910112359550564E-3</v>
      </c>
      <c r="K7753" s="4">
        <v>46.06</v>
      </c>
      <c r="L7753" s="4">
        <v>49.8</v>
      </c>
      <c r="M7753" s="16">
        <f t="shared" si="1574"/>
        <v>-1.9422000000000002E-2</v>
      </c>
      <c r="N7753">
        <f t="shared" si="1575"/>
        <v>0</v>
      </c>
      <c r="O7753">
        <f t="shared" si="1576"/>
        <v>0</v>
      </c>
      <c r="P7753" s="63">
        <f t="shared" si="1577"/>
        <v>0</v>
      </c>
    </row>
    <row r="7754" spans="1:18" x14ac:dyDescent="0.3">
      <c r="A7754">
        <f t="shared" si="1578"/>
        <v>2019</v>
      </c>
      <c r="B7754">
        <f t="shared" si="1579"/>
        <v>7</v>
      </c>
      <c r="C7754">
        <f t="shared" si="1580"/>
        <v>20</v>
      </c>
      <c r="D7754">
        <f t="shared" si="1581"/>
        <v>6</v>
      </c>
      <c r="E7754" t="str">
        <f t="shared" si="1582"/>
        <v>ON</v>
      </c>
      <c r="F7754" s="13">
        <f t="shared" si="1571"/>
        <v>43666</v>
      </c>
      <c r="G7754" s="14" t="str">
        <f t="shared" si="1583"/>
        <v>Avg of 4 NM Projects</v>
      </c>
      <c r="H7754" s="15">
        <f t="shared" si="1572"/>
        <v>23</v>
      </c>
      <c r="I7754" s="93">
        <v>-0.13</v>
      </c>
      <c r="J7754">
        <f t="shared" si="1573"/>
        <v>-7.3033707865168538E-4</v>
      </c>
      <c r="K7754" s="4">
        <v>37.520000000000003</v>
      </c>
      <c r="L7754" s="4">
        <v>49.13</v>
      </c>
      <c r="M7754" s="16">
        <f t="shared" si="1574"/>
        <v>-6.3869000000000009E-3</v>
      </c>
      <c r="N7754">
        <f t="shared" si="1575"/>
        <v>0</v>
      </c>
      <c r="O7754">
        <f t="shared" si="1576"/>
        <v>0</v>
      </c>
      <c r="P7754" s="63">
        <f t="shared" si="1577"/>
        <v>0</v>
      </c>
    </row>
    <row r="7755" spans="1:18" x14ac:dyDescent="0.3">
      <c r="A7755">
        <f t="shared" si="1578"/>
        <v>2019</v>
      </c>
      <c r="B7755">
        <f t="shared" si="1579"/>
        <v>7</v>
      </c>
      <c r="C7755">
        <f t="shared" si="1580"/>
        <v>20</v>
      </c>
      <c r="D7755">
        <f t="shared" si="1581"/>
        <v>6</v>
      </c>
      <c r="E7755" t="str">
        <f t="shared" si="1582"/>
        <v>OFF</v>
      </c>
      <c r="F7755" s="13">
        <f t="shared" si="1571"/>
        <v>43666</v>
      </c>
      <c r="G7755" s="14" t="str">
        <f t="shared" si="1583"/>
        <v>Avg of 4 NM Projects</v>
      </c>
      <c r="H7755" s="15">
        <f t="shared" si="1572"/>
        <v>24</v>
      </c>
      <c r="I7755" s="93">
        <v>0</v>
      </c>
      <c r="J7755">
        <f t="shared" si="1573"/>
        <v>0</v>
      </c>
      <c r="K7755" s="4">
        <v>35</v>
      </c>
      <c r="L7755" s="4">
        <v>53.43</v>
      </c>
      <c r="M7755" s="16">
        <f t="shared" si="1574"/>
        <v>0</v>
      </c>
      <c r="N7755">
        <f t="shared" si="1575"/>
        <v>1</v>
      </c>
      <c r="O7755">
        <f t="shared" si="1576"/>
        <v>0</v>
      </c>
      <c r="P7755" s="63">
        <f t="shared" si="1577"/>
        <v>0</v>
      </c>
    </row>
    <row r="7756" spans="1:18" x14ac:dyDescent="0.3">
      <c r="A7756">
        <f t="shared" si="1578"/>
        <v>2019</v>
      </c>
      <c r="B7756">
        <f t="shared" si="1579"/>
        <v>7</v>
      </c>
      <c r="C7756">
        <f t="shared" si="1580"/>
        <v>21</v>
      </c>
      <c r="D7756">
        <f t="shared" si="1581"/>
        <v>7</v>
      </c>
      <c r="E7756" t="str">
        <f t="shared" si="1582"/>
        <v>OFF</v>
      </c>
      <c r="F7756" s="13">
        <f t="shared" si="1571"/>
        <v>43667</v>
      </c>
      <c r="G7756" s="14" t="str">
        <f t="shared" si="1583"/>
        <v>Avg of 4 NM Projects</v>
      </c>
      <c r="H7756" s="15">
        <f t="shared" si="1572"/>
        <v>1</v>
      </c>
      <c r="I7756" s="93">
        <v>-0.13</v>
      </c>
      <c r="J7756">
        <f t="shared" si="1573"/>
        <v>-7.3033707865168538E-4</v>
      </c>
      <c r="K7756" s="4">
        <v>32.78</v>
      </c>
      <c r="L7756" s="4">
        <v>88.7</v>
      </c>
      <c r="M7756" s="16">
        <f t="shared" si="1574"/>
        <v>-1.1531000000000001E-2</v>
      </c>
      <c r="N7756">
        <f t="shared" si="1575"/>
        <v>0</v>
      </c>
      <c r="O7756">
        <f t="shared" si="1576"/>
        <v>0</v>
      </c>
      <c r="P7756" s="63">
        <f t="shared" si="1577"/>
        <v>0</v>
      </c>
      <c r="Q7756" s="34"/>
      <c r="R7756" s="34"/>
    </row>
    <row r="7757" spans="1:18" x14ac:dyDescent="0.3">
      <c r="A7757">
        <f t="shared" si="1578"/>
        <v>2019</v>
      </c>
      <c r="B7757">
        <f t="shared" si="1579"/>
        <v>7</v>
      </c>
      <c r="C7757">
        <f t="shared" si="1580"/>
        <v>21</v>
      </c>
      <c r="D7757">
        <f t="shared" si="1581"/>
        <v>7</v>
      </c>
      <c r="E7757" t="str">
        <f t="shared" si="1582"/>
        <v>OFF</v>
      </c>
      <c r="F7757" s="13">
        <f t="shared" si="1571"/>
        <v>43667</v>
      </c>
      <c r="G7757" s="14" t="str">
        <f t="shared" si="1583"/>
        <v>Avg of 4 NM Projects</v>
      </c>
      <c r="H7757" s="15">
        <f t="shared" si="1572"/>
        <v>2</v>
      </c>
      <c r="I7757" s="93">
        <v>0</v>
      </c>
      <c r="J7757">
        <f t="shared" si="1573"/>
        <v>0</v>
      </c>
      <c r="K7757" s="4">
        <v>27.52</v>
      </c>
      <c r="L7757" s="4">
        <v>53.58</v>
      </c>
      <c r="M7757" s="16">
        <f t="shared" si="1574"/>
        <v>0</v>
      </c>
      <c r="N7757">
        <f t="shared" si="1575"/>
        <v>1</v>
      </c>
      <c r="O7757">
        <f t="shared" si="1576"/>
        <v>0</v>
      </c>
      <c r="P7757" s="63">
        <f t="shared" si="1577"/>
        <v>0</v>
      </c>
    </row>
    <row r="7758" spans="1:18" x14ac:dyDescent="0.3">
      <c r="A7758">
        <f t="shared" si="1578"/>
        <v>2019</v>
      </c>
      <c r="B7758">
        <f t="shared" si="1579"/>
        <v>7</v>
      </c>
      <c r="C7758">
        <f t="shared" si="1580"/>
        <v>21</v>
      </c>
      <c r="D7758">
        <f t="shared" si="1581"/>
        <v>7</v>
      </c>
      <c r="E7758" t="str">
        <f t="shared" si="1582"/>
        <v>OFF</v>
      </c>
      <c r="F7758" s="13">
        <f t="shared" si="1571"/>
        <v>43667</v>
      </c>
      <c r="G7758" s="14" t="str">
        <f t="shared" si="1583"/>
        <v>Avg of 4 NM Projects</v>
      </c>
      <c r="H7758" s="15">
        <f t="shared" si="1572"/>
        <v>3</v>
      </c>
      <c r="I7758" s="93">
        <v>0</v>
      </c>
      <c r="J7758">
        <f t="shared" si="1573"/>
        <v>0</v>
      </c>
      <c r="K7758" s="4">
        <v>26.4</v>
      </c>
      <c r="L7758" s="4">
        <v>41.26</v>
      </c>
      <c r="M7758" s="16">
        <f t="shared" si="1574"/>
        <v>0</v>
      </c>
      <c r="N7758">
        <f t="shared" si="1575"/>
        <v>1</v>
      </c>
      <c r="O7758">
        <f t="shared" si="1576"/>
        <v>0</v>
      </c>
      <c r="P7758" s="63">
        <f t="shared" si="1577"/>
        <v>0</v>
      </c>
    </row>
    <row r="7759" spans="1:18" x14ac:dyDescent="0.3">
      <c r="A7759">
        <f t="shared" si="1578"/>
        <v>2019</v>
      </c>
      <c r="B7759">
        <f t="shared" si="1579"/>
        <v>7</v>
      </c>
      <c r="C7759">
        <f t="shared" si="1580"/>
        <v>21</v>
      </c>
      <c r="D7759">
        <f t="shared" si="1581"/>
        <v>7</v>
      </c>
      <c r="E7759" t="str">
        <f t="shared" si="1582"/>
        <v>OFF</v>
      </c>
      <c r="F7759" s="13">
        <f t="shared" si="1571"/>
        <v>43667</v>
      </c>
      <c r="G7759" s="14" t="str">
        <f t="shared" si="1583"/>
        <v>Avg of 4 NM Projects</v>
      </c>
      <c r="H7759" s="15">
        <f t="shared" si="1572"/>
        <v>4</v>
      </c>
      <c r="I7759" s="93">
        <v>0</v>
      </c>
      <c r="J7759">
        <f t="shared" si="1573"/>
        <v>0</v>
      </c>
      <c r="K7759" s="4">
        <v>25.47</v>
      </c>
      <c r="L7759" s="4">
        <v>51.12</v>
      </c>
      <c r="M7759" s="16">
        <f t="shared" si="1574"/>
        <v>0</v>
      </c>
      <c r="N7759">
        <f t="shared" si="1575"/>
        <v>1</v>
      </c>
      <c r="O7759">
        <f t="shared" si="1576"/>
        <v>0</v>
      </c>
      <c r="P7759" s="63">
        <f t="shared" si="1577"/>
        <v>0</v>
      </c>
    </row>
    <row r="7760" spans="1:18" x14ac:dyDescent="0.3">
      <c r="A7760">
        <f t="shared" si="1578"/>
        <v>2019</v>
      </c>
      <c r="B7760">
        <f t="shared" si="1579"/>
        <v>7</v>
      </c>
      <c r="C7760">
        <f t="shared" si="1580"/>
        <v>21</v>
      </c>
      <c r="D7760">
        <f t="shared" si="1581"/>
        <v>7</v>
      </c>
      <c r="E7760" t="str">
        <f t="shared" si="1582"/>
        <v>OFF</v>
      </c>
      <c r="F7760" s="13">
        <f t="shared" si="1571"/>
        <v>43667</v>
      </c>
      <c r="G7760" s="14" t="str">
        <f t="shared" si="1583"/>
        <v>Avg of 4 NM Projects</v>
      </c>
      <c r="H7760" s="15">
        <f t="shared" si="1572"/>
        <v>5</v>
      </c>
      <c r="I7760" s="93">
        <v>-0.13</v>
      </c>
      <c r="J7760">
        <f t="shared" si="1573"/>
        <v>-7.3033707865168538E-4</v>
      </c>
      <c r="K7760" s="4">
        <v>24.4</v>
      </c>
      <c r="L7760" s="4">
        <v>41.14</v>
      </c>
      <c r="M7760" s="16">
        <f t="shared" si="1574"/>
        <v>-5.3482E-3</v>
      </c>
      <c r="N7760">
        <f t="shared" si="1575"/>
        <v>0</v>
      </c>
      <c r="O7760">
        <f t="shared" si="1576"/>
        <v>0</v>
      </c>
      <c r="P7760" s="63">
        <f t="shared" si="1577"/>
        <v>0</v>
      </c>
    </row>
    <row r="7761" spans="1:16" x14ac:dyDescent="0.3">
      <c r="A7761">
        <f t="shared" si="1578"/>
        <v>2019</v>
      </c>
      <c r="B7761">
        <f t="shared" si="1579"/>
        <v>7</v>
      </c>
      <c r="C7761">
        <f t="shared" si="1580"/>
        <v>21</v>
      </c>
      <c r="D7761">
        <f t="shared" si="1581"/>
        <v>7</v>
      </c>
      <c r="E7761" t="str">
        <f t="shared" si="1582"/>
        <v>OFF</v>
      </c>
      <c r="F7761" s="13">
        <f t="shared" si="1571"/>
        <v>43667</v>
      </c>
      <c r="G7761" s="14" t="str">
        <f t="shared" si="1583"/>
        <v>Avg of 4 NM Projects</v>
      </c>
      <c r="H7761" s="15">
        <f t="shared" si="1572"/>
        <v>6</v>
      </c>
      <c r="I7761" s="93">
        <v>-0.26</v>
      </c>
      <c r="J7761">
        <f t="shared" si="1573"/>
        <v>-1.4606741573033708E-3</v>
      </c>
      <c r="K7761" s="4">
        <v>23.71</v>
      </c>
      <c r="L7761" s="4">
        <v>50.26</v>
      </c>
      <c r="M7761" s="16">
        <f t="shared" si="1574"/>
        <v>-1.30676E-2</v>
      </c>
      <c r="N7761">
        <f t="shared" si="1575"/>
        <v>0</v>
      </c>
      <c r="O7761">
        <f t="shared" si="1576"/>
        <v>0</v>
      </c>
      <c r="P7761" s="63">
        <f t="shared" si="1577"/>
        <v>0</v>
      </c>
    </row>
    <row r="7762" spans="1:16" x14ac:dyDescent="0.3">
      <c r="A7762">
        <f t="shared" si="1578"/>
        <v>2019</v>
      </c>
      <c r="B7762">
        <f t="shared" si="1579"/>
        <v>7</v>
      </c>
      <c r="C7762">
        <f t="shared" si="1580"/>
        <v>21</v>
      </c>
      <c r="D7762">
        <f t="shared" si="1581"/>
        <v>7</v>
      </c>
      <c r="E7762" t="str">
        <f t="shared" si="1582"/>
        <v>OFF</v>
      </c>
      <c r="F7762" s="13">
        <f t="shared" si="1571"/>
        <v>43667</v>
      </c>
      <c r="G7762" s="14" t="str">
        <f t="shared" si="1583"/>
        <v>Avg of 4 NM Projects</v>
      </c>
      <c r="H7762" s="15">
        <f t="shared" si="1572"/>
        <v>7</v>
      </c>
      <c r="I7762" s="93">
        <v>5.3699999999999992</v>
      </c>
      <c r="J7762">
        <f t="shared" si="1573"/>
        <v>3.0168539325842691E-2</v>
      </c>
      <c r="K7762" s="4">
        <v>24.39</v>
      </c>
      <c r="L7762" s="4">
        <v>37.11</v>
      </c>
      <c r="M7762" s="16">
        <f t="shared" si="1574"/>
        <v>0.19928069999999998</v>
      </c>
      <c r="N7762">
        <f t="shared" si="1575"/>
        <v>0</v>
      </c>
      <c r="O7762">
        <f t="shared" si="1576"/>
        <v>0</v>
      </c>
      <c r="P7762" s="63">
        <f t="shared" si="1577"/>
        <v>0</v>
      </c>
    </row>
    <row r="7763" spans="1:16" x14ac:dyDescent="0.3">
      <c r="A7763">
        <f t="shared" si="1578"/>
        <v>2019</v>
      </c>
      <c r="B7763">
        <f t="shared" si="1579"/>
        <v>7</v>
      </c>
      <c r="C7763">
        <f t="shared" si="1580"/>
        <v>21</v>
      </c>
      <c r="D7763">
        <f t="shared" si="1581"/>
        <v>7</v>
      </c>
      <c r="E7763" t="str">
        <f t="shared" si="1582"/>
        <v>OFF</v>
      </c>
      <c r="F7763" s="13">
        <f t="shared" si="1571"/>
        <v>43667</v>
      </c>
      <c r="G7763" s="14" t="str">
        <f t="shared" si="1583"/>
        <v>Avg of 4 NM Projects</v>
      </c>
      <c r="H7763" s="15">
        <f t="shared" si="1572"/>
        <v>8</v>
      </c>
      <c r="I7763" s="93">
        <v>34.049999999999997</v>
      </c>
      <c r="J7763">
        <f t="shared" si="1573"/>
        <v>0.19129213483146065</v>
      </c>
      <c r="K7763" s="4">
        <v>26.31</v>
      </c>
      <c r="L7763" s="4">
        <v>28.28</v>
      </c>
      <c r="M7763" s="16">
        <f t="shared" si="1574"/>
        <v>0.96293399999999996</v>
      </c>
      <c r="N7763">
        <f t="shared" si="1575"/>
        <v>0</v>
      </c>
      <c r="O7763">
        <f t="shared" si="1576"/>
        <v>0</v>
      </c>
      <c r="P7763" s="63">
        <f t="shared" si="1577"/>
        <v>0</v>
      </c>
    </row>
    <row r="7764" spans="1:16" x14ac:dyDescent="0.3">
      <c r="A7764">
        <f t="shared" si="1578"/>
        <v>2019</v>
      </c>
      <c r="B7764">
        <f t="shared" si="1579"/>
        <v>7</v>
      </c>
      <c r="C7764">
        <f t="shared" si="1580"/>
        <v>21</v>
      </c>
      <c r="D7764">
        <f t="shared" si="1581"/>
        <v>7</v>
      </c>
      <c r="E7764" t="str">
        <f t="shared" si="1582"/>
        <v>OFF</v>
      </c>
      <c r="F7764" s="13">
        <f t="shared" si="1571"/>
        <v>43667</v>
      </c>
      <c r="G7764" s="14" t="str">
        <f t="shared" si="1583"/>
        <v>Avg of 4 NM Projects</v>
      </c>
      <c r="H7764" s="15">
        <f t="shared" si="1572"/>
        <v>9</v>
      </c>
      <c r="I7764" s="93">
        <v>65.784999999999997</v>
      </c>
      <c r="J7764">
        <f t="shared" si="1573"/>
        <v>0.36957865168539322</v>
      </c>
      <c r="K7764" s="4">
        <v>30.17</v>
      </c>
      <c r="L7764" s="4">
        <v>33.76</v>
      </c>
      <c r="M7764" s="16">
        <f t="shared" si="1574"/>
        <v>2.2209015999999995</v>
      </c>
      <c r="N7764">
        <f t="shared" si="1575"/>
        <v>0</v>
      </c>
      <c r="O7764">
        <f t="shared" si="1576"/>
        <v>0</v>
      </c>
      <c r="P7764" s="63">
        <f t="shared" si="1577"/>
        <v>0</v>
      </c>
    </row>
    <row r="7765" spans="1:16" x14ac:dyDescent="0.3">
      <c r="A7765">
        <f t="shared" si="1578"/>
        <v>2019</v>
      </c>
      <c r="B7765">
        <f t="shared" si="1579"/>
        <v>7</v>
      </c>
      <c r="C7765">
        <f t="shared" si="1580"/>
        <v>21</v>
      </c>
      <c r="D7765">
        <f t="shared" si="1581"/>
        <v>7</v>
      </c>
      <c r="E7765" t="str">
        <f t="shared" si="1582"/>
        <v>OFF</v>
      </c>
      <c r="F7765" s="13">
        <f t="shared" si="1571"/>
        <v>43667</v>
      </c>
      <c r="G7765" s="14" t="str">
        <f t="shared" si="1583"/>
        <v>Avg of 4 NM Projects</v>
      </c>
      <c r="H7765" s="15">
        <f t="shared" si="1572"/>
        <v>10</v>
      </c>
      <c r="I7765" s="93">
        <v>96.125</v>
      </c>
      <c r="J7765">
        <f t="shared" si="1573"/>
        <v>0.54002808988764039</v>
      </c>
      <c r="K7765" s="4">
        <v>35.5</v>
      </c>
      <c r="L7765" s="4">
        <v>31.54</v>
      </c>
      <c r="M7765" s="16">
        <f t="shared" si="1574"/>
        <v>3.0317824999999998</v>
      </c>
      <c r="N7765">
        <f t="shared" si="1575"/>
        <v>0</v>
      </c>
      <c r="O7765">
        <f t="shared" si="1576"/>
        <v>1</v>
      </c>
      <c r="P7765" s="63">
        <f t="shared" si="1577"/>
        <v>0</v>
      </c>
    </row>
    <row r="7766" spans="1:16" x14ac:dyDescent="0.3">
      <c r="A7766">
        <f t="shared" si="1578"/>
        <v>2019</v>
      </c>
      <c r="B7766">
        <f t="shared" si="1579"/>
        <v>7</v>
      </c>
      <c r="C7766">
        <f t="shared" si="1580"/>
        <v>21</v>
      </c>
      <c r="D7766">
        <f t="shared" si="1581"/>
        <v>7</v>
      </c>
      <c r="E7766" t="str">
        <f t="shared" si="1582"/>
        <v>OFF</v>
      </c>
      <c r="F7766" s="13">
        <f t="shared" si="1571"/>
        <v>43667</v>
      </c>
      <c r="G7766" s="14" t="str">
        <f t="shared" si="1583"/>
        <v>Avg of 4 NM Projects</v>
      </c>
      <c r="H7766" s="15">
        <f t="shared" si="1572"/>
        <v>11</v>
      </c>
      <c r="I7766" s="93">
        <v>107.77000000000002</v>
      </c>
      <c r="J7766">
        <f t="shared" si="1573"/>
        <v>0.60544943820224728</v>
      </c>
      <c r="K7766" s="4">
        <v>37.799999999999997</v>
      </c>
      <c r="L7766" s="4">
        <v>25.41</v>
      </c>
      <c r="M7766" s="16">
        <f t="shared" si="1574"/>
        <v>2.7384357000000006</v>
      </c>
      <c r="N7766">
        <f t="shared" si="1575"/>
        <v>0</v>
      </c>
      <c r="O7766">
        <f t="shared" si="1576"/>
        <v>1</v>
      </c>
      <c r="P7766" s="63">
        <f t="shared" si="1577"/>
        <v>0</v>
      </c>
    </row>
    <row r="7767" spans="1:16" x14ac:dyDescent="0.3">
      <c r="A7767">
        <f t="shared" si="1578"/>
        <v>2019</v>
      </c>
      <c r="B7767">
        <f t="shared" si="1579"/>
        <v>7</v>
      </c>
      <c r="C7767">
        <f t="shared" si="1580"/>
        <v>21</v>
      </c>
      <c r="D7767">
        <f t="shared" si="1581"/>
        <v>7</v>
      </c>
      <c r="E7767" t="str">
        <f t="shared" si="1582"/>
        <v>OFF</v>
      </c>
      <c r="F7767" s="13">
        <f t="shared" si="1571"/>
        <v>43667</v>
      </c>
      <c r="G7767" s="14" t="str">
        <f t="shared" si="1583"/>
        <v>Avg of 4 NM Projects</v>
      </c>
      <c r="H7767" s="15">
        <f t="shared" si="1572"/>
        <v>12</v>
      </c>
      <c r="I7767" s="93">
        <v>113.02500000000001</v>
      </c>
      <c r="J7767">
        <f t="shared" si="1573"/>
        <v>0.63497191011235954</v>
      </c>
      <c r="K7767" s="4">
        <v>42.61</v>
      </c>
      <c r="L7767" s="4">
        <v>24.31</v>
      </c>
      <c r="M7767" s="16">
        <f t="shared" si="1574"/>
        <v>2.74763775</v>
      </c>
      <c r="N7767">
        <f t="shared" si="1575"/>
        <v>0</v>
      </c>
      <c r="O7767">
        <f t="shared" si="1576"/>
        <v>1</v>
      </c>
      <c r="P7767" s="63">
        <f t="shared" si="1577"/>
        <v>0</v>
      </c>
    </row>
    <row r="7768" spans="1:16" x14ac:dyDescent="0.3">
      <c r="A7768">
        <f t="shared" si="1578"/>
        <v>2019</v>
      </c>
      <c r="B7768">
        <f t="shared" si="1579"/>
        <v>7</v>
      </c>
      <c r="C7768">
        <f t="shared" si="1580"/>
        <v>21</v>
      </c>
      <c r="D7768">
        <f t="shared" si="1581"/>
        <v>7</v>
      </c>
      <c r="E7768" t="str">
        <f t="shared" si="1582"/>
        <v>OFF</v>
      </c>
      <c r="F7768" s="13">
        <f t="shared" si="1571"/>
        <v>43667</v>
      </c>
      <c r="G7768" s="14" t="str">
        <f t="shared" si="1583"/>
        <v>Avg of 4 NM Projects</v>
      </c>
      <c r="H7768" s="15">
        <f t="shared" si="1572"/>
        <v>13</v>
      </c>
      <c r="I7768" s="93">
        <v>140.80000000000001</v>
      </c>
      <c r="J7768">
        <f t="shared" si="1573"/>
        <v>0.79101123595505629</v>
      </c>
      <c r="K7768" s="4">
        <v>46.4</v>
      </c>
      <c r="L7768" s="4">
        <v>26.39</v>
      </c>
      <c r="M7768" s="16">
        <f t="shared" si="1574"/>
        <v>3.7157120000000003</v>
      </c>
      <c r="N7768">
        <f t="shared" si="1575"/>
        <v>0</v>
      </c>
      <c r="O7768">
        <f t="shared" si="1576"/>
        <v>1</v>
      </c>
      <c r="P7768" s="63">
        <f t="shared" si="1577"/>
        <v>0</v>
      </c>
    </row>
    <row r="7769" spans="1:16" x14ac:dyDescent="0.3">
      <c r="A7769">
        <f t="shared" si="1578"/>
        <v>2019</v>
      </c>
      <c r="B7769">
        <f t="shared" si="1579"/>
        <v>7</v>
      </c>
      <c r="C7769">
        <f t="shared" si="1580"/>
        <v>21</v>
      </c>
      <c r="D7769">
        <f t="shared" si="1581"/>
        <v>7</v>
      </c>
      <c r="E7769" t="str">
        <f t="shared" si="1582"/>
        <v>OFF</v>
      </c>
      <c r="F7769" s="13">
        <f t="shared" si="1571"/>
        <v>43667</v>
      </c>
      <c r="G7769" s="14" t="str">
        <f t="shared" si="1583"/>
        <v>Avg of 4 NM Projects</v>
      </c>
      <c r="H7769" s="15">
        <f t="shared" si="1572"/>
        <v>14</v>
      </c>
      <c r="I7769" s="93">
        <v>127.86499999999999</v>
      </c>
      <c r="J7769">
        <f t="shared" si="1573"/>
        <v>0.71834269662921346</v>
      </c>
      <c r="K7769" s="4">
        <v>58.59</v>
      </c>
      <c r="L7769" s="4">
        <v>31.09</v>
      </c>
      <c r="M7769" s="16">
        <f t="shared" si="1574"/>
        <v>3.97532285</v>
      </c>
      <c r="N7769">
        <f t="shared" si="1575"/>
        <v>0</v>
      </c>
      <c r="O7769">
        <f t="shared" si="1576"/>
        <v>1</v>
      </c>
      <c r="P7769" s="63">
        <f t="shared" si="1577"/>
        <v>0</v>
      </c>
    </row>
    <row r="7770" spans="1:16" x14ac:dyDescent="0.3">
      <c r="A7770">
        <f t="shared" si="1578"/>
        <v>2019</v>
      </c>
      <c r="B7770">
        <f t="shared" si="1579"/>
        <v>7</v>
      </c>
      <c r="C7770">
        <f t="shared" si="1580"/>
        <v>21</v>
      </c>
      <c r="D7770">
        <f t="shared" si="1581"/>
        <v>7</v>
      </c>
      <c r="E7770" t="str">
        <f t="shared" si="1582"/>
        <v>OFF</v>
      </c>
      <c r="F7770" s="13">
        <f t="shared" si="1571"/>
        <v>43667</v>
      </c>
      <c r="G7770" s="14" t="str">
        <f t="shared" si="1583"/>
        <v>Avg of 4 NM Projects</v>
      </c>
      <c r="H7770" s="15">
        <f t="shared" si="1572"/>
        <v>15</v>
      </c>
      <c r="I7770" s="93">
        <v>102.65</v>
      </c>
      <c r="J7770">
        <f t="shared" si="1573"/>
        <v>0.57668539325842705</v>
      </c>
      <c r="K7770" s="4">
        <v>67.06</v>
      </c>
      <c r="L7770" s="4">
        <v>33.020000000000003</v>
      </c>
      <c r="M7770" s="16">
        <f t="shared" si="1574"/>
        <v>3.3895030000000008</v>
      </c>
      <c r="N7770">
        <f t="shared" si="1575"/>
        <v>0</v>
      </c>
      <c r="O7770">
        <f t="shared" si="1576"/>
        <v>1</v>
      </c>
      <c r="P7770" s="63">
        <f t="shared" si="1577"/>
        <v>0</v>
      </c>
    </row>
    <row r="7771" spans="1:16" x14ac:dyDescent="0.3">
      <c r="A7771">
        <f t="shared" si="1578"/>
        <v>2019</v>
      </c>
      <c r="B7771">
        <f t="shared" si="1579"/>
        <v>7</v>
      </c>
      <c r="C7771">
        <f t="shared" si="1580"/>
        <v>21</v>
      </c>
      <c r="D7771">
        <f t="shared" si="1581"/>
        <v>7</v>
      </c>
      <c r="E7771" t="str">
        <f t="shared" si="1582"/>
        <v>OFF</v>
      </c>
      <c r="F7771" s="13">
        <f t="shared" si="1571"/>
        <v>43667</v>
      </c>
      <c r="G7771" s="14" t="str">
        <f t="shared" si="1583"/>
        <v>Avg of 4 NM Projects</v>
      </c>
      <c r="H7771" s="15">
        <f t="shared" si="1572"/>
        <v>16</v>
      </c>
      <c r="I7771" s="93">
        <v>111.10499999999999</v>
      </c>
      <c r="J7771">
        <f t="shared" si="1573"/>
        <v>0.62418539325842692</v>
      </c>
      <c r="K7771" s="4">
        <v>68.13</v>
      </c>
      <c r="L7771" s="4">
        <v>32.58</v>
      </c>
      <c r="M7771" s="16">
        <f t="shared" si="1574"/>
        <v>3.6198008999999991</v>
      </c>
      <c r="N7771">
        <f t="shared" si="1575"/>
        <v>0</v>
      </c>
      <c r="O7771">
        <f t="shared" si="1576"/>
        <v>1</v>
      </c>
      <c r="P7771" s="63">
        <f t="shared" si="1577"/>
        <v>0</v>
      </c>
    </row>
    <row r="7772" spans="1:16" x14ac:dyDescent="0.3">
      <c r="A7772">
        <f t="shared" si="1578"/>
        <v>2019</v>
      </c>
      <c r="B7772">
        <f t="shared" si="1579"/>
        <v>7</v>
      </c>
      <c r="C7772">
        <f t="shared" si="1580"/>
        <v>21</v>
      </c>
      <c r="D7772">
        <f t="shared" si="1581"/>
        <v>7</v>
      </c>
      <c r="E7772" t="str">
        <f t="shared" si="1582"/>
        <v>OFF</v>
      </c>
      <c r="F7772" s="13">
        <f t="shared" si="1571"/>
        <v>43667</v>
      </c>
      <c r="G7772" s="14" t="str">
        <f t="shared" si="1583"/>
        <v>Avg of 4 NM Projects</v>
      </c>
      <c r="H7772" s="15">
        <f t="shared" si="1572"/>
        <v>17</v>
      </c>
      <c r="I7772" s="93">
        <v>93.44</v>
      </c>
      <c r="J7772">
        <f t="shared" si="1573"/>
        <v>0.52494382022471908</v>
      </c>
      <c r="K7772" s="4">
        <v>72.739999999999995</v>
      </c>
      <c r="L7772" s="4">
        <v>34.130000000000003</v>
      </c>
      <c r="M7772" s="16">
        <f t="shared" si="1574"/>
        <v>3.1891072000000005</v>
      </c>
      <c r="N7772">
        <f t="shared" si="1575"/>
        <v>0</v>
      </c>
      <c r="O7772">
        <f t="shared" si="1576"/>
        <v>1</v>
      </c>
      <c r="P7772" s="63">
        <f t="shared" si="1577"/>
        <v>0</v>
      </c>
    </row>
    <row r="7773" spans="1:16" x14ac:dyDescent="0.3">
      <c r="A7773">
        <f t="shared" si="1578"/>
        <v>2019</v>
      </c>
      <c r="B7773">
        <f t="shared" si="1579"/>
        <v>7</v>
      </c>
      <c r="C7773">
        <f t="shared" si="1580"/>
        <v>21</v>
      </c>
      <c r="D7773">
        <f t="shared" si="1581"/>
        <v>7</v>
      </c>
      <c r="E7773" t="str">
        <f t="shared" si="1582"/>
        <v>OFF</v>
      </c>
      <c r="F7773" s="13">
        <f t="shared" ref="F7773:F7836" si="1584">+F7749+1</f>
        <v>43667</v>
      </c>
      <c r="G7773" s="14" t="str">
        <f t="shared" si="1583"/>
        <v>Avg of 4 NM Projects</v>
      </c>
      <c r="H7773" s="15">
        <f t="shared" ref="H7773:H7836" si="1585">H7749</f>
        <v>18</v>
      </c>
      <c r="I7773" s="93">
        <v>59.265000000000001</v>
      </c>
      <c r="J7773">
        <f t="shared" si="1573"/>
        <v>0.33294943820224721</v>
      </c>
      <c r="K7773" s="4">
        <v>76.989999999999995</v>
      </c>
      <c r="L7773" s="4">
        <v>39.840000000000003</v>
      </c>
      <c r="M7773" s="16">
        <f t="shared" si="1574"/>
        <v>2.3611176</v>
      </c>
      <c r="N7773">
        <f t="shared" si="1575"/>
        <v>0</v>
      </c>
      <c r="O7773">
        <f t="shared" si="1576"/>
        <v>0</v>
      </c>
      <c r="P7773" s="63">
        <f t="shared" si="1577"/>
        <v>0</v>
      </c>
    </row>
    <row r="7774" spans="1:16" x14ac:dyDescent="0.3">
      <c r="A7774">
        <f t="shared" si="1578"/>
        <v>2019</v>
      </c>
      <c r="B7774">
        <f t="shared" si="1579"/>
        <v>7</v>
      </c>
      <c r="C7774">
        <f t="shared" si="1580"/>
        <v>21</v>
      </c>
      <c r="D7774">
        <f t="shared" si="1581"/>
        <v>7</v>
      </c>
      <c r="E7774" t="str">
        <f t="shared" si="1582"/>
        <v>OFF</v>
      </c>
      <c r="F7774" s="13">
        <f t="shared" si="1584"/>
        <v>43667</v>
      </c>
      <c r="G7774" s="14" t="str">
        <f t="shared" si="1583"/>
        <v>Avg of 4 NM Projects</v>
      </c>
      <c r="H7774" s="15">
        <f t="shared" si="1585"/>
        <v>19</v>
      </c>
      <c r="I7774" s="93">
        <v>36.480000000000004</v>
      </c>
      <c r="J7774">
        <f t="shared" si="1573"/>
        <v>0.20494382022471913</v>
      </c>
      <c r="K7774" s="4">
        <v>74.88</v>
      </c>
      <c r="L7774" s="4">
        <v>43.8</v>
      </c>
      <c r="M7774" s="16">
        <f t="shared" si="1574"/>
        <v>1.5978240000000001</v>
      </c>
      <c r="N7774">
        <f t="shared" si="1575"/>
        <v>0</v>
      </c>
      <c r="O7774">
        <f t="shared" si="1576"/>
        <v>0</v>
      </c>
      <c r="P7774" s="63">
        <f t="shared" si="1577"/>
        <v>0</v>
      </c>
    </row>
    <row r="7775" spans="1:16" x14ac:dyDescent="0.3">
      <c r="A7775">
        <f t="shared" si="1578"/>
        <v>2019</v>
      </c>
      <c r="B7775">
        <f t="shared" si="1579"/>
        <v>7</v>
      </c>
      <c r="C7775">
        <f t="shared" si="1580"/>
        <v>21</v>
      </c>
      <c r="D7775">
        <f t="shared" si="1581"/>
        <v>7</v>
      </c>
      <c r="E7775" t="str">
        <f t="shared" si="1582"/>
        <v>OFF</v>
      </c>
      <c r="F7775" s="13">
        <f t="shared" si="1584"/>
        <v>43667</v>
      </c>
      <c r="G7775" s="14" t="str">
        <f t="shared" si="1583"/>
        <v>Avg of 4 NM Projects</v>
      </c>
      <c r="H7775" s="15">
        <f t="shared" si="1585"/>
        <v>20</v>
      </c>
      <c r="I7775" s="93">
        <v>7.55</v>
      </c>
      <c r="J7775">
        <f t="shared" si="1573"/>
        <v>4.2415730337078648E-2</v>
      </c>
      <c r="K7775" s="4">
        <v>66</v>
      </c>
      <c r="L7775" s="4">
        <v>44.69</v>
      </c>
      <c r="M7775" s="16">
        <f t="shared" si="1574"/>
        <v>0.33740949999999997</v>
      </c>
      <c r="N7775">
        <f t="shared" si="1575"/>
        <v>0</v>
      </c>
      <c r="O7775">
        <f t="shared" si="1576"/>
        <v>0</v>
      </c>
      <c r="P7775" s="63">
        <f t="shared" si="1577"/>
        <v>0</v>
      </c>
    </row>
    <row r="7776" spans="1:16" x14ac:dyDescent="0.3">
      <c r="A7776">
        <f t="shared" si="1578"/>
        <v>2019</v>
      </c>
      <c r="B7776">
        <f t="shared" si="1579"/>
        <v>7</v>
      </c>
      <c r="C7776">
        <f t="shared" si="1580"/>
        <v>21</v>
      </c>
      <c r="D7776">
        <f t="shared" si="1581"/>
        <v>7</v>
      </c>
      <c r="E7776" t="str">
        <f t="shared" si="1582"/>
        <v>OFF</v>
      </c>
      <c r="F7776" s="13">
        <f t="shared" si="1584"/>
        <v>43667</v>
      </c>
      <c r="G7776" s="14" t="str">
        <f t="shared" si="1583"/>
        <v>Avg of 4 NM Projects</v>
      </c>
      <c r="H7776" s="15">
        <f t="shared" si="1585"/>
        <v>21</v>
      </c>
      <c r="I7776" s="93">
        <v>0.26</v>
      </c>
      <c r="J7776">
        <f t="shared" si="1573"/>
        <v>1.4606741573033708E-3</v>
      </c>
      <c r="K7776" s="4">
        <v>60.78</v>
      </c>
      <c r="L7776" s="4">
        <v>42.99</v>
      </c>
      <c r="M7776" s="16">
        <f t="shared" si="1574"/>
        <v>1.1177400000000001E-2</v>
      </c>
      <c r="N7776">
        <f t="shared" si="1575"/>
        <v>0</v>
      </c>
      <c r="O7776">
        <f t="shared" si="1576"/>
        <v>0</v>
      </c>
      <c r="P7776" s="63">
        <f t="shared" si="1577"/>
        <v>0</v>
      </c>
    </row>
    <row r="7777" spans="1:18" x14ac:dyDescent="0.3">
      <c r="A7777">
        <f t="shared" si="1578"/>
        <v>2019</v>
      </c>
      <c r="B7777">
        <f t="shared" si="1579"/>
        <v>7</v>
      </c>
      <c r="C7777">
        <f t="shared" si="1580"/>
        <v>21</v>
      </c>
      <c r="D7777">
        <f t="shared" si="1581"/>
        <v>7</v>
      </c>
      <c r="E7777" t="str">
        <f t="shared" si="1582"/>
        <v>OFF</v>
      </c>
      <c r="F7777" s="13">
        <f t="shared" si="1584"/>
        <v>43667</v>
      </c>
      <c r="G7777" s="14" t="str">
        <f t="shared" si="1583"/>
        <v>Avg of 4 NM Projects</v>
      </c>
      <c r="H7777" s="15">
        <f t="shared" si="1585"/>
        <v>22</v>
      </c>
      <c r="I7777" s="93">
        <v>-0.13</v>
      </c>
      <c r="J7777">
        <f t="shared" si="1573"/>
        <v>-7.3033707865168538E-4</v>
      </c>
      <c r="K7777" s="4">
        <v>45.11</v>
      </c>
      <c r="L7777" s="4">
        <v>37.28</v>
      </c>
      <c r="M7777" s="16">
        <f t="shared" si="1574"/>
        <v>-4.8463999999999998E-3</v>
      </c>
      <c r="N7777">
        <f t="shared" si="1575"/>
        <v>0</v>
      </c>
      <c r="O7777">
        <f t="shared" si="1576"/>
        <v>0</v>
      </c>
      <c r="P7777" s="63">
        <f t="shared" si="1577"/>
        <v>0</v>
      </c>
    </row>
    <row r="7778" spans="1:18" x14ac:dyDescent="0.3">
      <c r="A7778">
        <f t="shared" si="1578"/>
        <v>2019</v>
      </c>
      <c r="B7778">
        <f t="shared" si="1579"/>
        <v>7</v>
      </c>
      <c r="C7778">
        <f t="shared" si="1580"/>
        <v>21</v>
      </c>
      <c r="D7778">
        <f t="shared" si="1581"/>
        <v>7</v>
      </c>
      <c r="E7778" t="str">
        <f t="shared" si="1582"/>
        <v>OFF</v>
      </c>
      <c r="F7778" s="13">
        <f t="shared" si="1584"/>
        <v>43667</v>
      </c>
      <c r="G7778" s="14" t="str">
        <f t="shared" si="1583"/>
        <v>Avg of 4 NM Projects</v>
      </c>
      <c r="H7778" s="15">
        <f t="shared" si="1585"/>
        <v>23</v>
      </c>
      <c r="I7778" s="93">
        <v>0</v>
      </c>
      <c r="J7778">
        <f t="shared" si="1573"/>
        <v>0</v>
      </c>
      <c r="K7778" s="4">
        <v>35.69</v>
      </c>
      <c r="L7778" s="4">
        <v>40.57</v>
      </c>
      <c r="M7778" s="16">
        <f t="shared" si="1574"/>
        <v>0</v>
      </c>
      <c r="N7778">
        <f t="shared" si="1575"/>
        <v>1</v>
      </c>
      <c r="O7778">
        <f t="shared" si="1576"/>
        <v>0</v>
      </c>
      <c r="P7778" s="63">
        <f t="shared" si="1577"/>
        <v>0</v>
      </c>
    </row>
    <row r="7779" spans="1:18" x14ac:dyDescent="0.3">
      <c r="A7779">
        <f t="shared" si="1578"/>
        <v>2019</v>
      </c>
      <c r="B7779">
        <f t="shared" si="1579"/>
        <v>7</v>
      </c>
      <c r="C7779">
        <f t="shared" si="1580"/>
        <v>21</v>
      </c>
      <c r="D7779">
        <f t="shared" si="1581"/>
        <v>7</v>
      </c>
      <c r="E7779" t="str">
        <f t="shared" si="1582"/>
        <v>OFF</v>
      </c>
      <c r="F7779" s="13">
        <f t="shared" si="1584"/>
        <v>43667</v>
      </c>
      <c r="G7779" s="14" t="str">
        <f t="shared" si="1583"/>
        <v>Avg of 4 NM Projects</v>
      </c>
      <c r="H7779" s="15">
        <f t="shared" si="1585"/>
        <v>24</v>
      </c>
      <c r="I7779" s="93">
        <v>-0.13</v>
      </c>
      <c r="J7779">
        <f t="shared" si="1573"/>
        <v>-7.3033707865168538E-4</v>
      </c>
      <c r="K7779" s="4">
        <v>31.24</v>
      </c>
      <c r="L7779" s="4">
        <v>44.64</v>
      </c>
      <c r="M7779" s="16">
        <f t="shared" si="1574"/>
        <v>-5.8032000000000005E-3</v>
      </c>
      <c r="N7779">
        <f t="shared" si="1575"/>
        <v>0</v>
      </c>
      <c r="O7779">
        <f t="shared" si="1576"/>
        <v>0</v>
      </c>
      <c r="P7779" s="63">
        <f t="shared" si="1577"/>
        <v>0</v>
      </c>
    </row>
    <row r="7780" spans="1:18" x14ac:dyDescent="0.3">
      <c r="A7780">
        <f t="shared" si="1578"/>
        <v>2019</v>
      </c>
      <c r="B7780">
        <f t="shared" si="1579"/>
        <v>7</v>
      </c>
      <c r="C7780">
        <f t="shared" si="1580"/>
        <v>22</v>
      </c>
      <c r="D7780">
        <f t="shared" si="1581"/>
        <v>1</v>
      </c>
      <c r="E7780" t="str">
        <f t="shared" si="1582"/>
        <v>OFF</v>
      </c>
      <c r="F7780" s="13">
        <f t="shared" si="1584"/>
        <v>43668</v>
      </c>
      <c r="G7780" s="14" t="str">
        <f t="shared" si="1583"/>
        <v>Avg of 4 NM Projects</v>
      </c>
      <c r="H7780" s="15">
        <f t="shared" si="1585"/>
        <v>1</v>
      </c>
      <c r="I7780" s="93">
        <v>-0.13</v>
      </c>
      <c r="J7780">
        <f t="shared" si="1573"/>
        <v>-7.3033707865168538E-4</v>
      </c>
      <c r="K7780" s="4">
        <v>28.17</v>
      </c>
      <c r="L7780" s="4">
        <v>34.35</v>
      </c>
      <c r="M7780" s="16">
        <f t="shared" si="1574"/>
        <v>-4.4655000000000007E-3</v>
      </c>
      <c r="N7780">
        <f t="shared" si="1575"/>
        <v>0</v>
      </c>
      <c r="O7780">
        <f t="shared" si="1576"/>
        <v>0</v>
      </c>
      <c r="P7780" s="63">
        <f t="shared" si="1577"/>
        <v>0</v>
      </c>
      <c r="Q7780" s="34"/>
      <c r="R7780" s="34"/>
    </row>
    <row r="7781" spans="1:18" x14ac:dyDescent="0.3">
      <c r="A7781">
        <f t="shared" si="1578"/>
        <v>2019</v>
      </c>
      <c r="B7781">
        <f t="shared" si="1579"/>
        <v>7</v>
      </c>
      <c r="C7781">
        <f t="shared" si="1580"/>
        <v>22</v>
      </c>
      <c r="D7781">
        <f t="shared" si="1581"/>
        <v>1</v>
      </c>
      <c r="E7781" t="str">
        <f t="shared" si="1582"/>
        <v>OFF</v>
      </c>
      <c r="F7781" s="13">
        <f t="shared" si="1584"/>
        <v>43668</v>
      </c>
      <c r="G7781" s="14" t="str">
        <f t="shared" si="1583"/>
        <v>Avg of 4 NM Projects</v>
      </c>
      <c r="H7781" s="15">
        <f t="shared" si="1585"/>
        <v>2</v>
      </c>
      <c r="I7781" s="93">
        <v>0</v>
      </c>
      <c r="J7781">
        <f t="shared" si="1573"/>
        <v>0</v>
      </c>
      <c r="K7781" s="4">
        <v>26.12</v>
      </c>
      <c r="L7781" s="4">
        <v>27.42</v>
      </c>
      <c r="M7781" s="16">
        <f t="shared" si="1574"/>
        <v>0</v>
      </c>
      <c r="N7781">
        <f t="shared" si="1575"/>
        <v>1</v>
      </c>
      <c r="O7781">
        <f t="shared" si="1576"/>
        <v>0</v>
      </c>
      <c r="P7781" s="63">
        <f t="shared" si="1577"/>
        <v>0</v>
      </c>
    </row>
    <row r="7782" spans="1:18" x14ac:dyDescent="0.3">
      <c r="A7782">
        <f t="shared" si="1578"/>
        <v>2019</v>
      </c>
      <c r="B7782">
        <f t="shared" si="1579"/>
        <v>7</v>
      </c>
      <c r="C7782">
        <f t="shared" si="1580"/>
        <v>22</v>
      </c>
      <c r="D7782">
        <f t="shared" si="1581"/>
        <v>1</v>
      </c>
      <c r="E7782" t="str">
        <f t="shared" si="1582"/>
        <v>OFF</v>
      </c>
      <c r="F7782" s="13">
        <f t="shared" si="1584"/>
        <v>43668</v>
      </c>
      <c r="G7782" s="14" t="str">
        <f t="shared" si="1583"/>
        <v>Avg of 4 NM Projects</v>
      </c>
      <c r="H7782" s="15">
        <f t="shared" si="1585"/>
        <v>3</v>
      </c>
      <c r="I7782" s="93">
        <v>0</v>
      </c>
      <c r="J7782">
        <f t="shared" si="1573"/>
        <v>0</v>
      </c>
      <c r="K7782" s="4">
        <v>24.65</v>
      </c>
      <c r="L7782" s="4">
        <v>26.58</v>
      </c>
      <c r="M7782" s="16">
        <f t="shared" si="1574"/>
        <v>0</v>
      </c>
      <c r="N7782">
        <f t="shared" si="1575"/>
        <v>1</v>
      </c>
      <c r="O7782">
        <f t="shared" si="1576"/>
        <v>0</v>
      </c>
      <c r="P7782" s="63">
        <f t="shared" si="1577"/>
        <v>0</v>
      </c>
    </row>
    <row r="7783" spans="1:18" x14ac:dyDescent="0.3">
      <c r="A7783">
        <f t="shared" si="1578"/>
        <v>2019</v>
      </c>
      <c r="B7783">
        <f t="shared" si="1579"/>
        <v>7</v>
      </c>
      <c r="C7783">
        <f t="shared" si="1580"/>
        <v>22</v>
      </c>
      <c r="D7783">
        <f t="shared" si="1581"/>
        <v>1</v>
      </c>
      <c r="E7783" t="str">
        <f t="shared" si="1582"/>
        <v>OFF</v>
      </c>
      <c r="F7783" s="13">
        <f t="shared" si="1584"/>
        <v>43668</v>
      </c>
      <c r="G7783" s="14" t="str">
        <f t="shared" si="1583"/>
        <v>Avg of 4 NM Projects</v>
      </c>
      <c r="H7783" s="15">
        <f t="shared" si="1585"/>
        <v>4</v>
      </c>
      <c r="I7783" s="93">
        <v>0</v>
      </c>
      <c r="J7783">
        <f t="shared" si="1573"/>
        <v>0</v>
      </c>
      <c r="K7783" s="4">
        <v>24.41</v>
      </c>
      <c r="L7783" s="4">
        <v>27.31</v>
      </c>
      <c r="M7783" s="16">
        <f t="shared" si="1574"/>
        <v>0</v>
      </c>
      <c r="N7783">
        <f t="shared" si="1575"/>
        <v>1</v>
      </c>
      <c r="O7783">
        <f t="shared" si="1576"/>
        <v>0</v>
      </c>
      <c r="P7783" s="63">
        <f t="shared" si="1577"/>
        <v>0</v>
      </c>
    </row>
    <row r="7784" spans="1:18" x14ac:dyDescent="0.3">
      <c r="A7784">
        <f t="shared" si="1578"/>
        <v>2019</v>
      </c>
      <c r="B7784">
        <f t="shared" si="1579"/>
        <v>7</v>
      </c>
      <c r="C7784">
        <f t="shared" si="1580"/>
        <v>22</v>
      </c>
      <c r="D7784">
        <f t="shared" si="1581"/>
        <v>1</v>
      </c>
      <c r="E7784" t="str">
        <f t="shared" si="1582"/>
        <v>OFF</v>
      </c>
      <c r="F7784" s="13">
        <f t="shared" si="1584"/>
        <v>43668</v>
      </c>
      <c r="G7784" s="14" t="str">
        <f t="shared" si="1583"/>
        <v>Avg of 4 NM Projects</v>
      </c>
      <c r="H7784" s="15">
        <f t="shared" si="1585"/>
        <v>5</v>
      </c>
      <c r="I7784" s="93">
        <v>-0.26</v>
      </c>
      <c r="J7784">
        <f t="shared" si="1573"/>
        <v>-1.4606741573033708E-3</v>
      </c>
      <c r="K7784" s="4">
        <v>22.68</v>
      </c>
      <c r="L7784" s="4">
        <v>27.73</v>
      </c>
      <c r="M7784" s="16">
        <f t="shared" si="1574"/>
        <v>-7.2098000000000006E-3</v>
      </c>
      <c r="N7784">
        <f t="shared" si="1575"/>
        <v>0</v>
      </c>
      <c r="O7784">
        <f t="shared" si="1576"/>
        <v>0</v>
      </c>
      <c r="P7784" s="63">
        <f t="shared" si="1577"/>
        <v>0</v>
      </c>
    </row>
    <row r="7785" spans="1:18" x14ac:dyDescent="0.3">
      <c r="A7785">
        <f t="shared" si="1578"/>
        <v>2019</v>
      </c>
      <c r="B7785">
        <f t="shared" si="1579"/>
        <v>7</v>
      </c>
      <c r="C7785">
        <f t="shared" si="1580"/>
        <v>22</v>
      </c>
      <c r="D7785">
        <f t="shared" si="1581"/>
        <v>1</v>
      </c>
      <c r="E7785" t="str">
        <f t="shared" si="1582"/>
        <v>OFF</v>
      </c>
      <c r="F7785" s="13">
        <f t="shared" si="1584"/>
        <v>43668</v>
      </c>
      <c r="G7785" s="14" t="str">
        <f t="shared" si="1583"/>
        <v>Avg of 4 NM Projects</v>
      </c>
      <c r="H7785" s="15">
        <f t="shared" si="1585"/>
        <v>6</v>
      </c>
      <c r="I7785" s="93">
        <v>0.39</v>
      </c>
      <c r="J7785">
        <f t="shared" si="1573"/>
        <v>2.1910112359550564E-3</v>
      </c>
      <c r="K7785" s="4">
        <v>25.42</v>
      </c>
      <c r="L7785" s="4">
        <v>43.62</v>
      </c>
      <c r="M7785" s="16">
        <f t="shared" si="1574"/>
        <v>1.7011800000000001E-2</v>
      </c>
      <c r="N7785">
        <f t="shared" si="1575"/>
        <v>0</v>
      </c>
      <c r="O7785">
        <f t="shared" si="1576"/>
        <v>0</v>
      </c>
      <c r="P7785" s="63">
        <f t="shared" si="1577"/>
        <v>0</v>
      </c>
    </row>
    <row r="7786" spans="1:18" x14ac:dyDescent="0.3">
      <c r="A7786">
        <f t="shared" si="1578"/>
        <v>2019</v>
      </c>
      <c r="B7786">
        <f t="shared" si="1579"/>
        <v>7</v>
      </c>
      <c r="C7786">
        <f t="shared" si="1580"/>
        <v>22</v>
      </c>
      <c r="D7786">
        <f t="shared" si="1581"/>
        <v>1</v>
      </c>
      <c r="E7786" t="str">
        <f t="shared" si="1582"/>
        <v>OFF</v>
      </c>
      <c r="F7786" s="13">
        <f t="shared" si="1584"/>
        <v>43668</v>
      </c>
      <c r="G7786" s="14" t="str">
        <f t="shared" si="1583"/>
        <v>Avg of 4 NM Projects</v>
      </c>
      <c r="H7786" s="15">
        <f t="shared" si="1585"/>
        <v>7</v>
      </c>
      <c r="I7786" s="93">
        <v>9.2149999999999999</v>
      </c>
      <c r="J7786">
        <f t="shared" si="1573"/>
        <v>5.1769662921348311E-2</v>
      </c>
      <c r="K7786" s="4">
        <v>25.74</v>
      </c>
      <c r="L7786" s="4">
        <v>35.22</v>
      </c>
      <c r="M7786" s="16">
        <f t="shared" si="1574"/>
        <v>0.32455230000000002</v>
      </c>
      <c r="N7786">
        <f t="shared" si="1575"/>
        <v>0</v>
      </c>
      <c r="O7786">
        <f t="shared" si="1576"/>
        <v>0</v>
      </c>
      <c r="P7786" s="63">
        <f t="shared" si="1577"/>
        <v>0</v>
      </c>
    </row>
    <row r="7787" spans="1:18" x14ac:dyDescent="0.3">
      <c r="A7787">
        <f t="shared" si="1578"/>
        <v>2019</v>
      </c>
      <c r="B7787">
        <f t="shared" si="1579"/>
        <v>7</v>
      </c>
      <c r="C7787">
        <f t="shared" si="1580"/>
        <v>22</v>
      </c>
      <c r="D7787">
        <f t="shared" si="1581"/>
        <v>1</v>
      </c>
      <c r="E7787" t="str">
        <f t="shared" si="1582"/>
        <v>OFF</v>
      </c>
      <c r="F7787" s="13">
        <f t="shared" si="1584"/>
        <v>43668</v>
      </c>
      <c r="G7787" s="14" t="str">
        <f t="shared" si="1583"/>
        <v>Avg of 4 NM Projects</v>
      </c>
      <c r="H7787" s="15">
        <f t="shared" si="1585"/>
        <v>8</v>
      </c>
      <c r="I7787" s="93">
        <v>21.760000000000005</v>
      </c>
      <c r="J7787">
        <f t="shared" si="1573"/>
        <v>0.12224719101123599</v>
      </c>
      <c r="K7787" s="4">
        <v>30.96</v>
      </c>
      <c r="L7787" s="4">
        <v>34.200000000000003</v>
      </c>
      <c r="M7787" s="16">
        <f t="shared" si="1574"/>
        <v>0.74419200000000019</v>
      </c>
      <c r="N7787">
        <f t="shared" si="1575"/>
        <v>0</v>
      </c>
      <c r="O7787">
        <f t="shared" si="1576"/>
        <v>0</v>
      </c>
      <c r="P7787" s="63">
        <f t="shared" si="1577"/>
        <v>0</v>
      </c>
    </row>
    <row r="7788" spans="1:18" x14ac:dyDescent="0.3">
      <c r="A7788">
        <f t="shared" si="1578"/>
        <v>2019</v>
      </c>
      <c r="B7788">
        <f t="shared" si="1579"/>
        <v>7</v>
      </c>
      <c r="C7788">
        <f t="shared" si="1580"/>
        <v>22</v>
      </c>
      <c r="D7788">
        <f t="shared" si="1581"/>
        <v>1</v>
      </c>
      <c r="E7788" t="str">
        <f t="shared" si="1582"/>
        <v>OFF</v>
      </c>
      <c r="F7788" s="13">
        <f t="shared" si="1584"/>
        <v>43668</v>
      </c>
      <c r="G7788" s="14" t="str">
        <f t="shared" si="1583"/>
        <v>Avg of 4 NM Projects</v>
      </c>
      <c r="H7788" s="15">
        <f t="shared" si="1585"/>
        <v>9</v>
      </c>
      <c r="I7788" s="93">
        <v>37.760000000000005</v>
      </c>
      <c r="J7788">
        <f t="shared" si="1573"/>
        <v>0.21213483146067419</v>
      </c>
      <c r="K7788" s="4">
        <v>31.96</v>
      </c>
      <c r="L7788" s="4">
        <v>32.96</v>
      </c>
      <c r="M7788" s="16">
        <f t="shared" si="1574"/>
        <v>1.2445696000000002</v>
      </c>
      <c r="N7788">
        <f t="shared" si="1575"/>
        <v>0</v>
      </c>
      <c r="O7788">
        <f t="shared" si="1576"/>
        <v>0</v>
      </c>
      <c r="P7788" s="63">
        <f t="shared" si="1577"/>
        <v>0</v>
      </c>
    </row>
    <row r="7789" spans="1:18" x14ac:dyDescent="0.3">
      <c r="A7789">
        <f t="shared" si="1578"/>
        <v>2019</v>
      </c>
      <c r="B7789">
        <f t="shared" si="1579"/>
        <v>7</v>
      </c>
      <c r="C7789">
        <f t="shared" si="1580"/>
        <v>22</v>
      </c>
      <c r="D7789">
        <f t="shared" si="1581"/>
        <v>1</v>
      </c>
      <c r="E7789" t="str">
        <f t="shared" si="1582"/>
        <v>OFF</v>
      </c>
      <c r="F7789" s="13">
        <f t="shared" si="1584"/>
        <v>43668</v>
      </c>
      <c r="G7789" s="14" t="str">
        <f t="shared" si="1583"/>
        <v>Avg of 4 NM Projects</v>
      </c>
      <c r="H7789" s="15">
        <f t="shared" si="1585"/>
        <v>10</v>
      </c>
      <c r="I7789" s="93">
        <v>53.375</v>
      </c>
      <c r="J7789">
        <f t="shared" si="1573"/>
        <v>0.29985955056179775</v>
      </c>
      <c r="K7789" s="4">
        <v>32.72</v>
      </c>
      <c r="L7789" s="4">
        <v>34.25</v>
      </c>
      <c r="M7789" s="16">
        <f t="shared" si="1574"/>
        <v>1.8280937500000001</v>
      </c>
      <c r="N7789">
        <f t="shared" si="1575"/>
        <v>0</v>
      </c>
      <c r="O7789">
        <f t="shared" si="1576"/>
        <v>0</v>
      </c>
      <c r="P7789" s="63">
        <f t="shared" si="1577"/>
        <v>0</v>
      </c>
    </row>
    <row r="7790" spans="1:18" x14ac:dyDescent="0.3">
      <c r="A7790">
        <f t="shared" si="1578"/>
        <v>2019</v>
      </c>
      <c r="B7790">
        <f t="shared" si="1579"/>
        <v>7</v>
      </c>
      <c r="C7790">
        <f t="shared" si="1580"/>
        <v>22</v>
      </c>
      <c r="D7790">
        <f t="shared" si="1581"/>
        <v>1</v>
      </c>
      <c r="E7790" t="str">
        <f t="shared" si="1582"/>
        <v>OFF</v>
      </c>
      <c r="F7790" s="13">
        <f t="shared" si="1584"/>
        <v>43668</v>
      </c>
      <c r="G7790" s="14" t="str">
        <f t="shared" si="1583"/>
        <v>Avg of 4 NM Projects</v>
      </c>
      <c r="H7790" s="15">
        <f t="shared" si="1585"/>
        <v>11</v>
      </c>
      <c r="I7790" s="93">
        <v>54.015000000000001</v>
      </c>
      <c r="J7790">
        <f t="shared" si="1573"/>
        <v>0.30345505617977531</v>
      </c>
      <c r="K7790" s="4">
        <v>33.700000000000003</v>
      </c>
      <c r="L7790" s="4">
        <v>28.92</v>
      </c>
      <c r="M7790" s="16">
        <f t="shared" si="1574"/>
        <v>1.5621138000000001</v>
      </c>
      <c r="N7790">
        <f t="shared" si="1575"/>
        <v>0</v>
      </c>
      <c r="O7790">
        <f t="shared" si="1576"/>
        <v>0</v>
      </c>
      <c r="P7790" s="63">
        <f t="shared" si="1577"/>
        <v>0</v>
      </c>
    </row>
    <row r="7791" spans="1:18" x14ac:dyDescent="0.3">
      <c r="A7791">
        <f t="shared" si="1578"/>
        <v>2019</v>
      </c>
      <c r="B7791">
        <f t="shared" si="1579"/>
        <v>7</v>
      </c>
      <c r="C7791">
        <f t="shared" si="1580"/>
        <v>22</v>
      </c>
      <c r="D7791">
        <f t="shared" si="1581"/>
        <v>1</v>
      </c>
      <c r="E7791" t="str">
        <f t="shared" si="1582"/>
        <v>OFF</v>
      </c>
      <c r="F7791" s="13">
        <f t="shared" si="1584"/>
        <v>43668</v>
      </c>
      <c r="G7791" s="14" t="str">
        <f t="shared" si="1583"/>
        <v>Avg of 4 NM Projects</v>
      </c>
      <c r="H7791" s="15">
        <f t="shared" si="1585"/>
        <v>12</v>
      </c>
      <c r="I7791" s="93">
        <v>41.989999999999995</v>
      </c>
      <c r="J7791">
        <f t="shared" si="1573"/>
        <v>0.23589887640449436</v>
      </c>
      <c r="K7791" s="4">
        <v>35.86</v>
      </c>
      <c r="L7791" s="4">
        <v>41.94</v>
      </c>
      <c r="M7791" s="16">
        <f t="shared" si="1574"/>
        <v>1.7610605999999998</v>
      </c>
      <c r="N7791">
        <f t="shared" si="1575"/>
        <v>0</v>
      </c>
      <c r="O7791">
        <f t="shared" si="1576"/>
        <v>0</v>
      </c>
      <c r="P7791" s="63">
        <f t="shared" si="1577"/>
        <v>0</v>
      </c>
    </row>
    <row r="7792" spans="1:18" x14ac:dyDescent="0.3">
      <c r="A7792">
        <f t="shared" si="1578"/>
        <v>2019</v>
      </c>
      <c r="B7792">
        <f t="shared" si="1579"/>
        <v>7</v>
      </c>
      <c r="C7792">
        <f t="shared" si="1580"/>
        <v>22</v>
      </c>
      <c r="D7792">
        <f t="shared" si="1581"/>
        <v>1</v>
      </c>
      <c r="E7792" t="str">
        <f t="shared" si="1582"/>
        <v>OFF</v>
      </c>
      <c r="F7792" s="13">
        <f t="shared" si="1584"/>
        <v>43668</v>
      </c>
      <c r="G7792" s="14" t="str">
        <f t="shared" si="1583"/>
        <v>Avg of 4 NM Projects</v>
      </c>
      <c r="H7792" s="15">
        <f t="shared" si="1585"/>
        <v>13</v>
      </c>
      <c r="I7792" s="93">
        <v>42.879999999999995</v>
      </c>
      <c r="J7792">
        <f t="shared" si="1573"/>
        <v>0.24089887640449437</v>
      </c>
      <c r="K7792" s="4">
        <v>37.58</v>
      </c>
      <c r="L7792" s="4">
        <v>37.04</v>
      </c>
      <c r="M7792" s="16">
        <f t="shared" si="1574"/>
        <v>1.5882751999999998</v>
      </c>
      <c r="N7792">
        <f t="shared" si="1575"/>
        <v>0</v>
      </c>
      <c r="O7792">
        <f t="shared" si="1576"/>
        <v>0</v>
      </c>
      <c r="P7792" s="63">
        <f t="shared" si="1577"/>
        <v>0</v>
      </c>
    </row>
    <row r="7793" spans="1:18" x14ac:dyDescent="0.3">
      <c r="A7793">
        <f t="shared" si="1578"/>
        <v>2019</v>
      </c>
      <c r="B7793">
        <f t="shared" si="1579"/>
        <v>7</v>
      </c>
      <c r="C7793">
        <f t="shared" si="1580"/>
        <v>22</v>
      </c>
      <c r="D7793">
        <f t="shared" si="1581"/>
        <v>1</v>
      </c>
      <c r="E7793" t="str">
        <f t="shared" si="1582"/>
        <v>OFF</v>
      </c>
      <c r="F7793" s="13">
        <f t="shared" si="1584"/>
        <v>43668</v>
      </c>
      <c r="G7793" s="14" t="str">
        <f t="shared" si="1583"/>
        <v>Avg of 4 NM Projects</v>
      </c>
      <c r="H7793" s="15">
        <f t="shared" si="1585"/>
        <v>14</v>
      </c>
      <c r="I7793" s="93">
        <v>59.39</v>
      </c>
      <c r="J7793">
        <f t="shared" si="1573"/>
        <v>0.33365168539325846</v>
      </c>
      <c r="K7793" s="4">
        <v>41.44</v>
      </c>
      <c r="L7793" s="4">
        <v>31.49</v>
      </c>
      <c r="M7793" s="16">
        <f t="shared" si="1574"/>
        <v>1.8701911</v>
      </c>
      <c r="N7793">
        <f t="shared" si="1575"/>
        <v>0</v>
      </c>
      <c r="O7793">
        <f t="shared" si="1576"/>
        <v>0</v>
      </c>
      <c r="P7793" s="63">
        <f t="shared" si="1577"/>
        <v>0</v>
      </c>
    </row>
    <row r="7794" spans="1:18" x14ac:dyDescent="0.3">
      <c r="A7794">
        <f t="shared" si="1578"/>
        <v>2019</v>
      </c>
      <c r="B7794">
        <f t="shared" si="1579"/>
        <v>7</v>
      </c>
      <c r="C7794">
        <f t="shared" si="1580"/>
        <v>22</v>
      </c>
      <c r="D7794">
        <f t="shared" si="1581"/>
        <v>1</v>
      </c>
      <c r="E7794" t="str">
        <f t="shared" si="1582"/>
        <v>OFF</v>
      </c>
      <c r="F7794" s="13">
        <f t="shared" si="1584"/>
        <v>43668</v>
      </c>
      <c r="G7794" s="14" t="str">
        <f t="shared" si="1583"/>
        <v>Avg of 4 NM Projects</v>
      </c>
      <c r="H7794" s="15">
        <f t="shared" si="1585"/>
        <v>15</v>
      </c>
      <c r="I7794" s="93">
        <v>54.274999999999991</v>
      </c>
      <c r="J7794">
        <f t="shared" si="1573"/>
        <v>0.30491573033707858</v>
      </c>
      <c r="K7794" s="4">
        <v>39.369999999999997</v>
      </c>
      <c r="L7794" s="4">
        <v>32.26</v>
      </c>
      <c r="M7794" s="16">
        <f t="shared" si="1574"/>
        <v>1.7509114999999997</v>
      </c>
      <c r="N7794">
        <f t="shared" si="1575"/>
        <v>0</v>
      </c>
      <c r="O7794">
        <f t="shared" si="1576"/>
        <v>0</v>
      </c>
      <c r="P7794" s="63">
        <f t="shared" si="1577"/>
        <v>0</v>
      </c>
    </row>
    <row r="7795" spans="1:18" x14ac:dyDescent="0.3">
      <c r="A7795">
        <f t="shared" si="1578"/>
        <v>2019</v>
      </c>
      <c r="B7795">
        <f t="shared" si="1579"/>
        <v>7</v>
      </c>
      <c r="C7795">
        <f t="shared" si="1580"/>
        <v>22</v>
      </c>
      <c r="D7795">
        <f t="shared" si="1581"/>
        <v>1</v>
      </c>
      <c r="E7795" t="str">
        <f t="shared" si="1582"/>
        <v>OFF</v>
      </c>
      <c r="F7795" s="13">
        <f t="shared" si="1584"/>
        <v>43668</v>
      </c>
      <c r="G7795" s="14" t="str">
        <f t="shared" si="1583"/>
        <v>Avg of 4 NM Projects</v>
      </c>
      <c r="H7795" s="15">
        <f t="shared" si="1585"/>
        <v>16</v>
      </c>
      <c r="I7795" s="93">
        <v>41.465000000000003</v>
      </c>
      <c r="J7795">
        <f t="shared" si="1573"/>
        <v>0.2329494382022472</v>
      </c>
      <c r="K7795" s="4">
        <v>36.049999999999997</v>
      </c>
      <c r="L7795" s="4">
        <v>31.14</v>
      </c>
      <c r="M7795" s="16">
        <f t="shared" si="1574"/>
        <v>1.2912201000000003</v>
      </c>
      <c r="N7795">
        <f t="shared" si="1575"/>
        <v>0</v>
      </c>
      <c r="O7795">
        <f t="shared" si="1576"/>
        <v>0</v>
      </c>
      <c r="P7795" s="63">
        <f t="shared" si="1577"/>
        <v>0</v>
      </c>
    </row>
    <row r="7796" spans="1:18" x14ac:dyDescent="0.3">
      <c r="A7796">
        <f t="shared" si="1578"/>
        <v>2019</v>
      </c>
      <c r="B7796">
        <f t="shared" si="1579"/>
        <v>7</v>
      </c>
      <c r="C7796">
        <f t="shared" si="1580"/>
        <v>22</v>
      </c>
      <c r="D7796">
        <f t="shared" si="1581"/>
        <v>1</v>
      </c>
      <c r="E7796" t="str">
        <f t="shared" si="1582"/>
        <v>OFF</v>
      </c>
      <c r="F7796" s="13">
        <f t="shared" si="1584"/>
        <v>43668</v>
      </c>
      <c r="G7796" s="14" t="str">
        <f t="shared" si="1583"/>
        <v>Avg of 4 NM Projects</v>
      </c>
      <c r="H7796" s="15">
        <f t="shared" si="1585"/>
        <v>17</v>
      </c>
      <c r="I7796" s="93">
        <v>44.42</v>
      </c>
      <c r="J7796">
        <f t="shared" si="1573"/>
        <v>0.24955056179775281</v>
      </c>
      <c r="K7796" s="4">
        <v>35.200000000000003</v>
      </c>
      <c r="L7796" s="4">
        <v>30.8</v>
      </c>
      <c r="M7796" s="16">
        <f t="shared" si="1574"/>
        <v>1.3681360000000002</v>
      </c>
      <c r="N7796">
        <f t="shared" si="1575"/>
        <v>0</v>
      </c>
      <c r="O7796">
        <f t="shared" si="1576"/>
        <v>0</v>
      </c>
      <c r="P7796" s="63">
        <f t="shared" si="1577"/>
        <v>0</v>
      </c>
    </row>
    <row r="7797" spans="1:18" x14ac:dyDescent="0.3">
      <c r="A7797">
        <f t="shared" si="1578"/>
        <v>2019</v>
      </c>
      <c r="B7797">
        <f t="shared" si="1579"/>
        <v>7</v>
      </c>
      <c r="C7797">
        <f t="shared" si="1580"/>
        <v>22</v>
      </c>
      <c r="D7797">
        <f t="shared" si="1581"/>
        <v>1</v>
      </c>
      <c r="E7797" t="str">
        <f t="shared" si="1582"/>
        <v>OFF</v>
      </c>
      <c r="F7797" s="13">
        <f t="shared" si="1584"/>
        <v>43668</v>
      </c>
      <c r="G7797" s="14" t="str">
        <f t="shared" si="1583"/>
        <v>Avg of 4 NM Projects</v>
      </c>
      <c r="H7797" s="15">
        <f t="shared" si="1585"/>
        <v>18</v>
      </c>
      <c r="I7797" s="93">
        <v>24.32</v>
      </c>
      <c r="J7797">
        <f t="shared" si="1573"/>
        <v>0.13662921348314608</v>
      </c>
      <c r="K7797" s="4">
        <v>35.21</v>
      </c>
      <c r="L7797" s="4">
        <v>27.39</v>
      </c>
      <c r="M7797" s="16">
        <f t="shared" si="1574"/>
        <v>0.66612480000000007</v>
      </c>
      <c r="N7797">
        <f t="shared" si="1575"/>
        <v>0</v>
      </c>
      <c r="O7797">
        <f t="shared" si="1576"/>
        <v>0</v>
      </c>
      <c r="P7797" s="63">
        <f t="shared" si="1577"/>
        <v>0</v>
      </c>
    </row>
    <row r="7798" spans="1:18" x14ac:dyDescent="0.3">
      <c r="A7798">
        <f t="shared" si="1578"/>
        <v>2019</v>
      </c>
      <c r="B7798">
        <f t="shared" si="1579"/>
        <v>7</v>
      </c>
      <c r="C7798">
        <f t="shared" si="1580"/>
        <v>22</v>
      </c>
      <c r="D7798">
        <f t="shared" si="1581"/>
        <v>1</v>
      </c>
      <c r="E7798" t="str">
        <f t="shared" si="1582"/>
        <v>OFF</v>
      </c>
      <c r="F7798" s="13">
        <f t="shared" si="1584"/>
        <v>43668</v>
      </c>
      <c r="G7798" s="14" t="str">
        <f t="shared" si="1583"/>
        <v>Avg of 4 NM Projects</v>
      </c>
      <c r="H7798" s="15">
        <f t="shared" si="1585"/>
        <v>19</v>
      </c>
      <c r="I7798" s="93">
        <v>22.785000000000004</v>
      </c>
      <c r="J7798">
        <f t="shared" si="1573"/>
        <v>0.1280056179775281</v>
      </c>
      <c r="K7798" s="4">
        <v>31.3</v>
      </c>
      <c r="L7798" s="4">
        <v>23.85</v>
      </c>
      <c r="M7798" s="16">
        <f t="shared" si="1574"/>
        <v>0.54342225000000011</v>
      </c>
      <c r="N7798">
        <f t="shared" si="1575"/>
        <v>0</v>
      </c>
      <c r="O7798">
        <f t="shared" si="1576"/>
        <v>0</v>
      </c>
      <c r="P7798" s="63">
        <f t="shared" si="1577"/>
        <v>0</v>
      </c>
    </row>
    <row r="7799" spans="1:18" x14ac:dyDescent="0.3">
      <c r="A7799">
        <f t="shared" si="1578"/>
        <v>2019</v>
      </c>
      <c r="B7799">
        <f t="shared" si="1579"/>
        <v>7</v>
      </c>
      <c r="C7799">
        <f t="shared" si="1580"/>
        <v>22</v>
      </c>
      <c r="D7799">
        <f t="shared" si="1581"/>
        <v>1</v>
      </c>
      <c r="E7799" t="str">
        <f t="shared" si="1582"/>
        <v>OFF</v>
      </c>
      <c r="F7799" s="13">
        <f t="shared" si="1584"/>
        <v>43668</v>
      </c>
      <c r="G7799" s="14" t="str">
        <f t="shared" si="1583"/>
        <v>Avg of 4 NM Projects</v>
      </c>
      <c r="H7799" s="15">
        <f t="shared" si="1585"/>
        <v>20</v>
      </c>
      <c r="I7799" s="93">
        <v>5.1249999999999991</v>
      </c>
      <c r="J7799">
        <f t="shared" si="1573"/>
        <v>2.8792134831460668E-2</v>
      </c>
      <c r="K7799" s="4">
        <v>32.119999999999997</v>
      </c>
      <c r="L7799" s="4">
        <v>21.14</v>
      </c>
      <c r="M7799" s="16">
        <f t="shared" si="1574"/>
        <v>0.10834249999999998</v>
      </c>
      <c r="N7799">
        <f t="shared" si="1575"/>
        <v>0</v>
      </c>
      <c r="O7799">
        <f t="shared" si="1576"/>
        <v>0</v>
      </c>
      <c r="P7799" s="63">
        <f t="shared" si="1577"/>
        <v>0</v>
      </c>
    </row>
    <row r="7800" spans="1:18" x14ac:dyDescent="0.3">
      <c r="A7800">
        <f t="shared" si="1578"/>
        <v>2019</v>
      </c>
      <c r="B7800">
        <f t="shared" si="1579"/>
        <v>7</v>
      </c>
      <c r="C7800">
        <f t="shared" si="1580"/>
        <v>22</v>
      </c>
      <c r="D7800">
        <f t="shared" si="1581"/>
        <v>1</v>
      </c>
      <c r="E7800" t="str">
        <f t="shared" si="1582"/>
        <v>OFF</v>
      </c>
      <c r="F7800" s="13">
        <f t="shared" si="1584"/>
        <v>43668</v>
      </c>
      <c r="G7800" s="14" t="str">
        <f t="shared" si="1583"/>
        <v>Avg of 4 NM Projects</v>
      </c>
      <c r="H7800" s="15">
        <f t="shared" si="1585"/>
        <v>21</v>
      </c>
      <c r="I7800" s="93">
        <v>0.13</v>
      </c>
      <c r="J7800">
        <f t="shared" si="1573"/>
        <v>7.3033707865168538E-4</v>
      </c>
      <c r="K7800" s="4">
        <v>31.05</v>
      </c>
      <c r="L7800" s="4">
        <v>19.940000000000001</v>
      </c>
      <c r="M7800" s="16">
        <f t="shared" si="1574"/>
        <v>2.5922000000000002E-3</v>
      </c>
      <c r="N7800">
        <f t="shared" si="1575"/>
        <v>0</v>
      </c>
      <c r="O7800">
        <f t="shared" si="1576"/>
        <v>0</v>
      </c>
      <c r="P7800" s="63">
        <f t="shared" si="1577"/>
        <v>0</v>
      </c>
    </row>
    <row r="7801" spans="1:18" x14ac:dyDescent="0.3">
      <c r="A7801">
        <f t="shared" si="1578"/>
        <v>2019</v>
      </c>
      <c r="B7801">
        <f t="shared" si="1579"/>
        <v>7</v>
      </c>
      <c r="C7801">
        <f t="shared" si="1580"/>
        <v>22</v>
      </c>
      <c r="D7801">
        <f t="shared" si="1581"/>
        <v>1</v>
      </c>
      <c r="E7801" t="str">
        <f t="shared" si="1582"/>
        <v>OFF</v>
      </c>
      <c r="F7801" s="13">
        <f t="shared" si="1584"/>
        <v>43668</v>
      </c>
      <c r="G7801" s="14" t="str">
        <f t="shared" si="1583"/>
        <v>Avg of 4 NM Projects</v>
      </c>
      <c r="H7801" s="15">
        <f t="shared" si="1585"/>
        <v>22</v>
      </c>
      <c r="I7801" s="93">
        <v>0</v>
      </c>
      <c r="J7801">
        <f t="shared" si="1573"/>
        <v>0</v>
      </c>
      <c r="K7801" s="4">
        <v>24.82</v>
      </c>
      <c r="L7801" s="4">
        <v>19.260000000000002</v>
      </c>
      <c r="M7801" s="16">
        <f t="shared" si="1574"/>
        <v>0</v>
      </c>
      <c r="N7801">
        <f t="shared" si="1575"/>
        <v>1</v>
      </c>
      <c r="O7801">
        <f t="shared" si="1576"/>
        <v>0</v>
      </c>
      <c r="P7801" s="63">
        <f t="shared" si="1577"/>
        <v>0</v>
      </c>
    </row>
    <row r="7802" spans="1:18" x14ac:dyDescent="0.3">
      <c r="A7802">
        <f t="shared" si="1578"/>
        <v>2019</v>
      </c>
      <c r="B7802">
        <f t="shared" si="1579"/>
        <v>7</v>
      </c>
      <c r="C7802">
        <f t="shared" si="1580"/>
        <v>22</v>
      </c>
      <c r="D7802">
        <f t="shared" si="1581"/>
        <v>1</v>
      </c>
      <c r="E7802" t="str">
        <f t="shared" si="1582"/>
        <v>OFF</v>
      </c>
      <c r="F7802" s="13">
        <f t="shared" si="1584"/>
        <v>43668</v>
      </c>
      <c r="G7802" s="14" t="str">
        <f t="shared" si="1583"/>
        <v>Avg of 4 NM Projects</v>
      </c>
      <c r="H7802" s="15">
        <f t="shared" si="1585"/>
        <v>23</v>
      </c>
      <c r="I7802" s="93">
        <v>-0.39</v>
      </c>
      <c r="J7802">
        <f t="shared" si="1573"/>
        <v>-2.1910112359550564E-3</v>
      </c>
      <c r="K7802" s="4">
        <v>24.43</v>
      </c>
      <c r="L7802" s="4">
        <v>19.04</v>
      </c>
      <c r="M7802" s="16">
        <f t="shared" si="1574"/>
        <v>-7.4256000000000001E-3</v>
      </c>
      <c r="N7802">
        <f t="shared" si="1575"/>
        <v>0</v>
      </c>
      <c r="O7802">
        <f t="shared" si="1576"/>
        <v>0</v>
      </c>
      <c r="P7802" s="63">
        <f t="shared" si="1577"/>
        <v>0</v>
      </c>
    </row>
    <row r="7803" spans="1:18" x14ac:dyDescent="0.3">
      <c r="A7803">
        <f t="shared" si="1578"/>
        <v>2019</v>
      </c>
      <c r="B7803">
        <f t="shared" si="1579"/>
        <v>7</v>
      </c>
      <c r="C7803">
        <f t="shared" si="1580"/>
        <v>22</v>
      </c>
      <c r="D7803">
        <f t="shared" si="1581"/>
        <v>1</v>
      </c>
      <c r="E7803" t="str">
        <f t="shared" si="1582"/>
        <v>OFF</v>
      </c>
      <c r="F7803" s="13">
        <f t="shared" si="1584"/>
        <v>43668</v>
      </c>
      <c r="G7803" s="14" t="str">
        <f t="shared" si="1583"/>
        <v>Avg of 4 NM Projects</v>
      </c>
      <c r="H7803" s="15">
        <f t="shared" si="1585"/>
        <v>24</v>
      </c>
      <c r="I7803" s="93">
        <v>-0.13</v>
      </c>
      <c r="J7803">
        <f t="shared" si="1573"/>
        <v>-7.3033707865168538E-4</v>
      </c>
      <c r="K7803" s="4">
        <v>22.74</v>
      </c>
      <c r="L7803" s="4">
        <v>20.170000000000002</v>
      </c>
      <c r="M7803" s="16">
        <f t="shared" si="1574"/>
        <v>-2.6221E-3</v>
      </c>
      <c r="N7803">
        <f t="shared" si="1575"/>
        <v>0</v>
      </c>
      <c r="O7803">
        <f t="shared" si="1576"/>
        <v>0</v>
      </c>
      <c r="P7803" s="63">
        <f t="shared" si="1577"/>
        <v>0</v>
      </c>
    </row>
    <row r="7804" spans="1:18" x14ac:dyDescent="0.3">
      <c r="A7804">
        <f t="shared" si="1578"/>
        <v>2019</v>
      </c>
      <c r="B7804">
        <f t="shared" si="1579"/>
        <v>7</v>
      </c>
      <c r="C7804">
        <f t="shared" si="1580"/>
        <v>23</v>
      </c>
      <c r="D7804">
        <f t="shared" si="1581"/>
        <v>2</v>
      </c>
      <c r="E7804" t="str">
        <f t="shared" si="1582"/>
        <v>OFF</v>
      </c>
      <c r="F7804" s="13">
        <f t="shared" si="1584"/>
        <v>43669</v>
      </c>
      <c r="G7804" s="14" t="str">
        <f t="shared" si="1583"/>
        <v>Avg of 4 NM Projects</v>
      </c>
      <c r="H7804" s="15">
        <f t="shared" si="1585"/>
        <v>1</v>
      </c>
      <c r="I7804" s="93">
        <v>-0.13</v>
      </c>
      <c r="J7804">
        <f t="shared" si="1573"/>
        <v>-7.3033707865168538E-4</v>
      </c>
      <c r="K7804" s="4">
        <v>21.57</v>
      </c>
      <c r="L7804" s="4">
        <v>17.45</v>
      </c>
      <c r="M7804" s="16">
        <f t="shared" si="1574"/>
        <v>-2.2685000000000001E-3</v>
      </c>
      <c r="N7804">
        <f t="shared" si="1575"/>
        <v>0</v>
      </c>
      <c r="O7804">
        <f t="shared" si="1576"/>
        <v>0</v>
      </c>
      <c r="P7804" s="63">
        <f t="shared" si="1577"/>
        <v>0</v>
      </c>
      <c r="Q7804" s="34"/>
      <c r="R7804" s="34"/>
    </row>
    <row r="7805" spans="1:18" x14ac:dyDescent="0.3">
      <c r="A7805">
        <f t="shared" si="1578"/>
        <v>2019</v>
      </c>
      <c r="B7805">
        <f t="shared" si="1579"/>
        <v>7</v>
      </c>
      <c r="C7805">
        <f t="shared" si="1580"/>
        <v>23</v>
      </c>
      <c r="D7805">
        <f t="shared" si="1581"/>
        <v>2</v>
      </c>
      <c r="E7805" t="str">
        <f t="shared" si="1582"/>
        <v>OFF</v>
      </c>
      <c r="F7805" s="13">
        <f t="shared" si="1584"/>
        <v>43669</v>
      </c>
      <c r="G7805" s="14" t="str">
        <f t="shared" si="1583"/>
        <v>Avg of 4 NM Projects</v>
      </c>
      <c r="H7805" s="15">
        <f t="shared" si="1585"/>
        <v>2</v>
      </c>
      <c r="I7805" s="93">
        <v>-0.13</v>
      </c>
      <c r="J7805">
        <f t="shared" si="1573"/>
        <v>-7.3033707865168538E-4</v>
      </c>
      <c r="K7805" s="4">
        <v>19.670000000000002</v>
      </c>
      <c r="L7805" s="4">
        <v>16.53</v>
      </c>
      <c r="M7805" s="16">
        <f t="shared" si="1574"/>
        <v>-2.1489000000000005E-3</v>
      </c>
      <c r="N7805">
        <f t="shared" si="1575"/>
        <v>0</v>
      </c>
      <c r="O7805">
        <f t="shared" si="1576"/>
        <v>0</v>
      </c>
      <c r="P7805" s="63">
        <f t="shared" si="1577"/>
        <v>0</v>
      </c>
    </row>
    <row r="7806" spans="1:18" x14ac:dyDescent="0.3">
      <c r="A7806">
        <f t="shared" si="1578"/>
        <v>2019</v>
      </c>
      <c r="B7806">
        <f t="shared" si="1579"/>
        <v>7</v>
      </c>
      <c r="C7806">
        <f t="shared" si="1580"/>
        <v>23</v>
      </c>
      <c r="D7806">
        <f t="shared" si="1581"/>
        <v>2</v>
      </c>
      <c r="E7806" t="str">
        <f t="shared" si="1582"/>
        <v>OFF</v>
      </c>
      <c r="F7806" s="13">
        <f t="shared" si="1584"/>
        <v>43669</v>
      </c>
      <c r="G7806" s="14" t="str">
        <f t="shared" si="1583"/>
        <v>Avg of 4 NM Projects</v>
      </c>
      <c r="H7806" s="15">
        <f t="shared" si="1585"/>
        <v>3</v>
      </c>
      <c r="I7806" s="93">
        <v>-0.13</v>
      </c>
      <c r="J7806">
        <f t="shared" si="1573"/>
        <v>-7.3033707865168538E-4</v>
      </c>
      <c r="K7806" s="4">
        <v>18.989999999999998</v>
      </c>
      <c r="L7806" s="4">
        <v>16.440000000000001</v>
      </c>
      <c r="M7806" s="16">
        <f t="shared" si="1574"/>
        <v>-2.1372000000000006E-3</v>
      </c>
      <c r="N7806">
        <f t="shared" si="1575"/>
        <v>0</v>
      </c>
      <c r="O7806">
        <f t="shared" si="1576"/>
        <v>0</v>
      </c>
      <c r="P7806" s="63">
        <f t="shared" si="1577"/>
        <v>0</v>
      </c>
    </row>
    <row r="7807" spans="1:18" x14ac:dyDescent="0.3">
      <c r="A7807">
        <f t="shared" si="1578"/>
        <v>2019</v>
      </c>
      <c r="B7807">
        <f t="shared" si="1579"/>
        <v>7</v>
      </c>
      <c r="C7807">
        <f t="shared" si="1580"/>
        <v>23</v>
      </c>
      <c r="D7807">
        <f t="shared" si="1581"/>
        <v>2</v>
      </c>
      <c r="E7807" t="str">
        <f t="shared" si="1582"/>
        <v>OFF</v>
      </c>
      <c r="F7807" s="13">
        <f t="shared" si="1584"/>
        <v>43669</v>
      </c>
      <c r="G7807" s="14" t="str">
        <f t="shared" si="1583"/>
        <v>Avg of 4 NM Projects</v>
      </c>
      <c r="H7807" s="15">
        <f t="shared" si="1585"/>
        <v>4</v>
      </c>
      <c r="I7807" s="93">
        <v>0</v>
      </c>
      <c r="J7807">
        <f t="shared" si="1573"/>
        <v>0</v>
      </c>
      <c r="K7807" s="4">
        <v>18.23</v>
      </c>
      <c r="L7807" s="4">
        <v>16.059999999999999</v>
      </c>
      <c r="M7807" s="16">
        <f t="shared" si="1574"/>
        <v>0</v>
      </c>
      <c r="N7807">
        <f t="shared" si="1575"/>
        <v>1</v>
      </c>
      <c r="O7807">
        <f t="shared" si="1576"/>
        <v>0</v>
      </c>
      <c r="P7807" s="63">
        <f t="shared" si="1577"/>
        <v>0</v>
      </c>
    </row>
    <row r="7808" spans="1:18" x14ac:dyDescent="0.3">
      <c r="A7808">
        <f t="shared" si="1578"/>
        <v>2019</v>
      </c>
      <c r="B7808">
        <f t="shared" si="1579"/>
        <v>7</v>
      </c>
      <c r="C7808">
        <f t="shared" si="1580"/>
        <v>23</v>
      </c>
      <c r="D7808">
        <f t="shared" si="1581"/>
        <v>2</v>
      </c>
      <c r="E7808" t="str">
        <f t="shared" si="1582"/>
        <v>OFF</v>
      </c>
      <c r="F7808" s="13">
        <f t="shared" si="1584"/>
        <v>43669</v>
      </c>
      <c r="G7808" s="14" t="str">
        <f t="shared" si="1583"/>
        <v>Avg of 4 NM Projects</v>
      </c>
      <c r="H7808" s="15">
        <f t="shared" si="1585"/>
        <v>5</v>
      </c>
      <c r="I7808" s="93">
        <v>-0.13</v>
      </c>
      <c r="J7808">
        <f t="shared" si="1573"/>
        <v>-7.3033707865168538E-4</v>
      </c>
      <c r="K7808" s="4">
        <v>18.36</v>
      </c>
      <c r="L7808" s="4">
        <v>16.09</v>
      </c>
      <c r="M7808" s="16">
        <f t="shared" si="1574"/>
        <v>-2.0916999999999997E-3</v>
      </c>
      <c r="N7808">
        <f t="shared" si="1575"/>
        <v>0</v>
      </c>
      <c r="O7808">
        <f t="shared" si="1576"/>
        <v>0</v>
      </c>
      <c r="P7808" s="63">
        <f t="shared" si="1577"/>
        <v>0</v>
      </c>
    </row>
    <row r="7809" spans="1:16" x14ac:dyDescent="0.3">
      <c r="A7809">
        <f t="shared" si="1578"/>
        <v>2019</v>
      </c>
      <c r="B7809">
        <f t="shared" si="1579"/>
        <v>7</v>
      </c>
      <c r="C7809">
        <f t="shared" si="1580"/>
        <v>23</v>
      </c>
      <c r="D7809">
        <f t="shared" si="1581"/>
        <v>2</v>
      </c>
      <c r="E7809" t="str">
        <f t="shared" si="1582"/>
        <v>OFF</v>
      </c>
      <c r="F7809" s="13">
        <f t="shared" si="1584"/>
        <v>43669</v>
      </c>
      <c r="G7809" s="14" t="str">
        <f t="shared" si="1583"/>
        <v>Avg of 4 NM Projects</v>
      </c>
      <c r="H7809" s="15">
        <f t="shared" si="1585"/>
        <v>6</v>
      </c>
      <c r="I7809" s="93">
        <v>-0.26</v>
      </c>
      <c r="J7809">
        <f t="shared" si="1573"/>
        <v>-1.4606741573033708E-3</v>
      </c>
      <c r="K7809" s="4">
        <v>19.41</v>
      </c>
      <c r="L7809" s="4">
        <v>17.63</v>
      </c>
      <c r="M7809" s="16">
        <f t="shared" si="1574"/>
        <v>-4.5837999999999999E-3</v>
      </c>
      <c r="N7809">
        <f t="shared" si="1575"/>
        <v>0</v>
      </c>
      <c r="O7809">
        <f t="shared" si="1576"/>
        <v>0</v>
      </c>
      <c r="P7809" s="63">
        <f t="shared" si="1577"/>
        <v>0</v>
      </c>
    </row>
    <row r="7810" spans="1:16" x14ac:dyDescent="0.3">
      <c r="A7810">
        <f t="shared" si="1578"/>
        <v>2019</v>
      </c>
      <c r="B7810">
        <f t="shared" si="1579"/>
        <v>7</v>
      </c>
      <c r="C7810">
        <f t="shared" si="1580"/>
        <v>23</v>
      </c>
      <c r="D7810">
        <f t="shared" si="1581"/>
        <v>2</v>
      </c>
      <c r="E7810" t="str">
        <f t="shared" si="1582"/>
        <v>OFF</v>
      </c>
      <c r="F7810" s="13">
        <f t="shared" si="1584"/>
        <v>43669</v>
      </c>
      <c r="G7810" s="14" t="str">
        <f t="shared" si="1583"/>
        <v>Avg of 4 NM Projects</v>
      </c>
      <c r="H7810" s="15">
        <f t="shared" si="1585"/>
        <v>7</v>
      </c>
      <c r="I7810" s="93">
        <v>4.3449999999999998</v>
      </c>
      <c r="J7810">
        <f t="shared" si="1573"/>
        <v>2.4410112359550561E-2</v>
      </c>
      <c r="K7810" s="4">
        <v>21.03</v>
      </c>
      <c r="L7810" s="4">
        <v>20.09</v>
      </c>
      <c r="M7810" s="16">
        <f t="shared" si="1574"/>
        <v>8.7291049999999995E-2</v>
      </c>
      <c r="N7810">
        <f t="shared" si="1575"/>
        <v>0</v>
      </c>
      <c r="O7810">
        <f t="shared" si="1576"/>
        <v>0</v>
      </c>
      <c r="P7810" s="63">
        <f t="shared" si="1577"/>
        <v>0</v>
      </c>
    </row>
    <row r="7811" spans="1:16" x14ac:dyDescent="0.3">
      <c r="A7811">
        <f t="shared" si="1578"/>
        <v>2019</v>
      </c>
      <c r="B7811">
        <f t="shared" si="1579"/>
        <v>7</v>
      </c>
      <c r="C7811">
        <f t="shared" si="1580"/>
        <v>23</v>
      </c>
      <c r="D7811">
        <f t="shared" si="1581"/>
        <v>2</v>
      </c>
      <c r="E7811" t="str">
        <f t="shared" si="1582"/>
        <v>ON</v>
      </c>
      <c r="F7811" s="13">
        <f t="shared" si="1584"/>
        <v>43669</v>
      </c>
      <c r="G7811" s="14" t="str">
        <f t="shared" si="1583"/>
        <v>Avg of 4 NM Projects</v>
      </c>
      <c r="H7811" s="15">
        <f t="shared" si="1585"/>
        <v>8</v>
      </c>
      <c r="I7811" s="93">
        <v>16.509999999999998</v>
      </c>
      <c r="J7811">
        <f t="shared" si="1573"/>
        <v>9.2752808988764035E-2</v>
      </c>
      <c r="K7811" s="4">
        <v>22.88</v>
      </c>
      <c r="L7811" s="4">
        <v>30.45</v>
      </c>
      <c r="M7811" s="16">
        <f t="shared" si="1574"/>
        <v>0.50272949999999994</v>
      </c>
      <c r="N7811">
        <f t="shared" si="1575"/>
        <v>0</v>
      </c>
      <c r="O7811">
        <f t="shared" si="1576"/>
        <v>0</v>
      </c>
      <c r="P7811" s="63">
        <f t="shared" si="1577"/>
        <v>0</v>
      </c>
    </row>
    <row r="7812" spans="1:16" x14ac:dyDescent="0.3">
      <c r="A7812">
        <f t="shared" si="1578"/>
        <v>2019</v>
      </c>
      <c r="B7812">
        <f t="shared" si="1579"/>
        <v>7</v>
      </c>
      <c r="C7812">
        <f t="shared" si="1580"/>
        <v>23</v>
      </c>
      <c r="D7812">
        <f t="shared" si="1581"/>
        <v>2</v>
      </c>
      <c r="E7812" t="str">
        <f t="shared" si="1582"/>
        <v>ON</v>
      </c>
      <c r="F7812" s="13">
        <f t="shared" si="1584"/>
        <v>43669</v>
      </c>
      <c r="G7812" s="14" t="str">
        <f t="shared" si="1583"/>
        <v>Avg of 4 NM Projects</v>
      </c>
      <c r="H7812" s="15">
        <f t="shared" si="1585"/>
        <v>9</v>
      </c>
      <c r="I7812" s="93">
        <v>31.234999999999999</v>
      </c>
      <c r="J7812">
        <f t="shared" ref="J7812:J7875" si="1586">+I7812/$I$1</f>
        <v>0.17547752808988765</v>
      </c>
      <c r="K7812" s="4">
        <v>25.43</v>
      </c>
      <c r="L7812" s="4">
        <v>24.93</v>
      </c>
      <c r="M7812" s="16">
        <f t="shared" ref="M7812:M7875" si="1587">+L7812*I7812/1000</f>
        <v>0.77868854999999992</v>
      </c>
      <c r="N7812">
        <f t="shared" ref="N7812:N7875" si="1588">+IF(I7812=0,1,0)</f>
        <v>0</v>
      </c>
      <c r="O7812">
        <f t="shared" ref="O7812:O7875" si="1589">+IF(I7812&gt;=0.5*$I$1,1,0)</f>
        <v>0</v>
      </c>
      <c r="P7812" s="63">
        <f t="shared" ref="P7812:P7875" si="1590">+IF(I7812&gt;MAX(I$3652:I$5859),1,0)</f>
        <v>0</v>
      </c>
    </row>
    <row r="7813" spans="1:16" x14ac:dyDescent="0.3">
      <c r="A7813">
        <f t="shared" ref="A7813:A7876" si="1591">YEAR(F7813)</f>
        <v>2019</v>
      </c>
      <c r="B7813">
        <f t="shared" ref="B7813:B7876" si="1592">+MONTH(F7813)</f>
        <v>7</v>
      </c>
      <c r="C7813">
        <f t="shared" ref="C7813:C7876" si="1593">+DAY(F7813)</f>
        <v>23</v>
      </c>
      <c r="D7813">
        <f t="shared" ref="D7813:D7876" si="1594">WEEKDAY(C7813)</f>
        <v>2</v>
      </c>
      <c r="E7813" t="str">
        <f t="shared" ref="E7813:E7876" si="1595">IF(OR(D7813=1,D7813=7,H7813=1,H7813=2,H7813=3,H7813=4,H7813=5,H7813=6,H7813=7,H7813=24),"OFF","ON")</f>
        <v>ON</v>
      </c>
      <c r="F7813" s="13">
        <f t="shared" si="1584"/>
        <v>43669</v>
      </c>
      <c r="G7813" s="14" t="str">
        <f t="shared" si="1583"/>
        <v>Avg of 4 NM Projects</v>
      </c>
      <c r="H7813" s="15">
        <f t="shared" si="1585"/>
        <v>10</v>
      </c>
      <c r="I7813" s="93">
        <v>46.204999999999998</v>
      </c>
      <c r="J7813">
        <f t="shared" si="1586"/>
        <v>0.25957865168539324</v>
      </c>
      <c r="K7813" s="4">
        <v>29.35</v>
      </c>
      <c r="L7813" s="4">
        <v>31.86</v>
      </c>
      <c r="M7813" s="16">
        <f t="shared" si="1587"/>
        <v>1.4720912999999998</v>
      </c>
      <c r="N7813">
        <f t="shared" si="1588"/>
        <v>0</v>
      </c>
      <c r="O7813">
        <f t="shared" si="1589"/>
        <v>0</v>
      </c>
      <c r="P7813" s="63">
        <f t="shared" si="1590"/>
        <v>0</v>
      </c>
    </row>
    <row r="7814" spans="1:16" x14ac:dyDescent="0.3">
      <c r="A7814">
        <f t="shared" si="1591"/>
        <v>2019</v>
      </c>
      <c r="B7814">
        <f t="shared" si="1592"/>
        <v>7</v>
      </c>
      <c r="C7814">
        <f t="shared" si="1593"/>
        <v>23</v>
      </c>
      <c r="D7814">
        <f t="shared" si="1594"/>
        <v>2</v>
      </c>
      <c r="E7814" t="str">
        <f t="shared" si="1595"/>
        <v>ON</v>
      </c>
      <c r="F7814" s="13">
        <f t="shared" si="1584"/>
        <v>43669</v>
      </c>
      <c r="G7814" s="14" t="str">
        <f t="shared" ref="G7814:G7877" si="1596">+G7813</f>
        <v>Avg of 4 NM Projects</v>
      </c>
      <c r="H7814" s="15">
        <f t="shared" si="1585"/>
        <v>11</v>
      </c>
      <c r="I7814" s="93">
        <v>70.655000000000001</v>
      </c>
      <c r="J7814">
        <f t="shared" si="1586"/>
        <v>0.39693820224719101</v>
      </c>
      <c r="K7814" s="4">
        <v>28.48</v>
      </c>
      <c r="L7814" s="4">
        <v>23.77</v>
      </c>
      <c r="M7814" s="16">
        <f t="shared" si="1587"/>
        <v>1.67946935</v>
      </c>
      <c r="N7814">
        <f t="shared" si="1588"/>
        <v>0</v>
      </c>
      <c r="O7814">
        <f t="shared" si="1589"/>
        <v>0</v>
      </c>
      <c r="P7814" s="63">
        <f t="shared" si="1590"/>
        <v>0</v>
      </c>
    </row>
    <row r="7815" spans="1:16" x14ac:dyDescent="0.3">
      <c r="A7815">
        <f t="shared" si="1591"/>
        <v>2019</v>
      </c>
      <c r="B7815">
        <f t="shared" si="1592"/>
        <v>7</v>
      </c>
      <c r="C7815">
        <f t="shared" si="1593"/>
        <v>23</v>
      </c>
      <c r="D7815">
        <f t="shared" si="1594"/>
        <v>2</v>
      </c>
      <c r="E7815" t="str">
        <f t="shared" si="1595"/>
        <v>ON</v>
      </c>
      <c r="F7815" s="13">
        <f t="shared" si="1584"/>
        <v>43669</v>
      </c>
      <c r="G7815" s="14" t="str">
        <f t="shared" si="1596"/>
        <v>Avg of 4 NM Projects</v>
      </c>
      <c r="H7815" s="15">
        <f t="shared" si="1585"/>
        <v>12</v>
      </c>
      <c r="I7815" s="93">
        <v>86.78</v>
      </c>
      <c r="J7815">
        <f t="shared" si="1586"/>
        <v>0.48752808988764046</v>
      </c>
      <c r="K7815" s="4">
        <v>28.51</v>
      </c>
      <c r="L7815" s="4">
        <v>21.67</v>
      </c>
      <c r="M7815" s="16">
        <f t="shared" si="1587"/>
        <v>1.8805226000000002</v>
      </c>
      <c r="N7815">
        <f t="shared" si="1588"/>
        <v>0</v>
      </c>
      <c r="O7815">
        <f t="shared" si="1589"/>
        <v>0</v>
      </c>
      <c r="P7815" s="63">
        <f t="shared" si="1590"/>
        <v>0</v>
      </c>
    </row>
    <row r="7816" spans="1:16" x14ac:dyDescent="0.3">
      <c r="A7816">
        <f t="shared" si="1591"/>
        <v>2019</v>
      </c>
      <c r="B7816">
        <f t="shared" si="1592"/>
        <v>7</v>
      </c>
      <c r="C7816">
        <f t="shared" si="1593"/>
        <v>23</v>
      </c>
      <c r="D7816">
        <f t="shared" si="1594"/>
        <v>2</v>
      </c>
      <c r="E7816" t="str">
        <f t="shared" si="1595"/>
        <v>ON</v>
      </c>
      <c r="F7816" s="13">
        <f t="shared" si="1584"/>
        <v>43669</v>
      </c>
      <c r="G7816" s="14" t="str">
        <f t="shared" si="1596"/>
        <v>Avg of 4 NM Projects</v>
      </c>
      <c r="H7816" s="15">
        <f t="shared" si="1585"/>
        <v>13</v>
      </c>
      <c r="I7816" s="93">
        <v>102.535</v>
      </c>
      <c r="J7816">
        <f t="shared" si="1586"/>
        <v>0.57603932584269657</v>
      </c>
      <c r="K7816" s="4">
        <v>23.27</v>
      </c>
      <c r="L7816" s="4">
        <v>18.8</v>
      </c>
      <c r="M7816" s="16">
        <f t="shared" si="1587"/>
        <v>1.9276579999999999</v>
      </c>
      <c r="N7816">
        <f t="shared" si="1588"/>
        <v>0</v>
      </c>
      <c r="O7816">
        <f t="shared" si="1589"/>
        <v>1</v>
      </c>
      <c r="P7816" s="63">
        <f t="shared" si="1590"/>
        <v>0</v>
      </c>
    </row>
    <row r="7817" spans="1:16" x14ac:dyDescent="0.3">
      <c r="A7817">
        <f t="shared" si="1591"/>
        <v>2019</v>
      </c>
      <c r="B7817">
        <f t="shared" si="1592"/>
        <v>7</v>
      </c>
      <c r="C7817">
        <f t="shared" si="1593"/>
        <v>23</v>
      </c>
      <c r="D7817">
        <f t="shared" si="1594"/>
        <v>2</v>
      </c>
      <c r="E7817" t="str">
        <f t="shared" si="1595"/>
        <v>ON</v>
      </c>
      <c r="F7817" s="13">
        <f t="shared" si="1584"/>
        <v>43669</v>
      </c>
      <c r="G7817" s="14" t="str">
        <f t="shared" si="1596"/>
        <v>Avg of 4 NM Projects</v>
      </c>
      <c r="H7817" s="15">
        <f t="shared" si="1585"/>
        <v>14</v>
      </c>
      <c r="I7817" s="93">
        <v>91.139999999999986</v>
      </c>
      <c r="J7817">
        <f t="shared" si="1586"/>
        <v>0.5120224719101123</v>
      </c>
      <c r="K7817" s="4">
        <v>26.79</v>
      </c>
      <c r="L7817" s="4">
        <v>19.29</v>
      </c>
      <c r="M7817" s="16">
        <f t="shared" si="1587"/>
        <v>1.7580905999999998</v>
      </c>
      <c r="N7817">
        <f t="shared" si="1588"/>
        <v>0</v>
      </c>
      <c r="O7817">
        <f t="shared" si="1589"/>
        <v>1</v>
      </c>
      <c r="P7817" s="63">
        <f t="shared" si="1590"/>
        <v>0</v>
      </c>
    </row>
    <row r="7818" spans="1:16" x14ac:dyDescent="0.3">
      <c r="A7818">
        <f t="shared" si="1591"/>
        <v>2019</v>
      </c>
      <c r="B7818">
        <f t="shared" si="1592"/>
        <v>7</v>
      </c>
      <c r="C7818">
        <f t="shared" si="1593"/>
        <v>23</v>
      </c>
      <c r="D7818">
        <f t="shared" si="1594"/>
        <v>2</v>
      </c>
      <c r="E7818" t="str">
        <f t="shared" si="1595"/>
        <v>ON</v>
      </c>
      <c r="F7818" s="13">
        <f t="shared" si="1584"/>
        <v>43669</v>
      </c>
      <c r="G7818" s="14" t="str">
        <f t="shared" si="1596"/>
        <v>Avg of 4 NM Projects</v>
      </c>
      <c r="H7818" s="15">
        <f t="shared" si="1585"/>
        <v>15</v>
      </c>
      <c r="I7818" s="93">
        <v>66.56</v>
      </c>
      <c r="J7818">
        <f t="shared" si="1586"/>
        <v>0.37393258426966292</v>
      </c>
      <c r="K7818" s="4">
        <v>28.26</v>
      </c>
      <c r="L7818" s="4">
        <v>18.920000000000002</v>
      </c>
      <c r="M7818" s="16">
        <f t="shared" si="1587"/>
        <v>1.2593152000000003</v>
      </c>
      <c r="N7818">
        <f t="shared" si="1588"/>
        <v>0</v>
      </c>
      <c r="O7818">
        <f t="shared" si="1589"/>
        <v>0</v>
      </c>
      <c r="P7818" s="63">
        <f t="shared" si="1590"/>
        <v>0</v>
      </c>
    </row>
    <row r="7819" spans="1:16" x14ac:dyDescent="0.3">
      <c r="A7819">
        <f t="shared" si="1591"/>
        <v>2019</v>
      </c>
      <c r="B7819">
        <f t="shared" si="1592"/>
        <v>7</v>
      </c>
      <c r="C7819">
        <f t="shared" si="1593"/>
        <v>23</v>
      </c>
      <c r="D7819">
        <f t="shared" si="1594"/>
        <v>2</v>
      </c>
      <c r="E7819" t="str">
        <f t="shared" si="1595"/>
        <v>ON</v>
      </c>
      <c r="F7819" s="13">
        <f t="shared" si="1584"/>
        <v>43669</v>
      </c>
      <c r="G7819" s="14" t="str">
        <f t="shared" si="1596"/>
        <v>Avg of 4 NM Projects</v>
      </c>
      <c r="H7819" s="15">
        <f t="shared" si="1585"/>
        <v>16</v>
      </c>
      <c r="I7819" s="93">
        <v>55.165000000000006</v>
      </c>
      <c r="J7819">
        <f t="shared" si="1586"/>
        <v>0.3099157303370787</v>
      </c>
      <c r="K7819" s="4">
        <v>28.49</v>
      </c>
      <c r="L7819" s="4">
        <v>20.16</v>
      </c>
      <c r="M7819" s="16">
        <f t="shared" si="1587"/>
        <v>1.1121264000000002</v>
      </c>
      <c r="N7819">
        <f t="shared" si="1588"/>
        <v>0</v>
      </c>
      <c r="O7819">
        <f t="shared" si="1589"/>
        <v>0</v>
      </c>
      <c r="P7819" s="63">
        <f t="shared" si="1590"/>
        <v>0</v>
      </c>
    </row>
    <row r="7820" spans="1:16" x14ac:dyDescent="0.3">
      <c r="A7820">
        <f t="shared" si="1591"/>
        <v>2019</v>
      </c>
      <c r="B7820">
        <f t="shared" si="1592"/>
        <v>7</v>
      </c>
      <c r="C7820">
        <f t="shared" si="1593"/>
        <v>23</v>
      </c>
      <c r="D7820">
        <f t="shared" si="1594"/>
        <v>2</v>
      </c>
      <c r="E7820" t="str">
        <f t="shared" si="1595"/>
        <v>ON</v>
      </c>
      <c r="F7820" s="13">
        <f t="shared" si="1584"/>
        <v>43669</v>
      </c>
      <c r="G7820" s="14" t="str">
        <f t="shared" si="1596"/>
        <v>Avg of 4 NM Projects</v>
      </c>
      <c r="H7820" s="15">
        <f t="shared" si="1585"/>
        <v>17</v>
      </c>
      <c r="I7820" s="93">
        <v>47.745000000000005</v>
      </c>
      <c r="J7820">
        <f t="shared" si="1586"/>
        <v>0.26823033707865174</v>
      </c>
      <c r="K7820" s="4">
        <v>28.51</v>
      </c>
      <c r="L7820" s="4">
        <v>21.35</v>
      </c>
      <c r="M7820" s="16">
        <f t="shared" si="1587"/>
        <v>1.0193557500000001</v>
      </c>
      <c r="N7820">
        <f t="shared" si="1588"/>
        <v>0</v>
      </c>
      <c r="O7820">
        <f t="shared" si="1589"/>
        <v>0</v>
      </c>
      <c r="P7820" s="63">
        <f t="shared" si="1590"/>
        <v>0</v>
      </c>
    </row>
    <row r="7821" spans="1:16" x14ac:dyDescent="0.3">
      <c r="A7821">
        <f t="shared" si="1591"/>
        <v>2019</v>
      </c>
      <c r="B7821">
        <f t="shared" si="1592"/>
        <v>7</v>
      </c>
      <c r="C7821">
        <f t="shared" si="1593"/>
        <v>23</v>
      </c>
      <c r="D7821">
        <f t="shared" si="1594"/>
        <v>2</v>
      </c>
      <c r="E7821" t="str">
        <f t="shared" si="1595"/>
        <v>ON</v>
      </c>
      <c r="F7821" s="13">
        <f t="shared" si="1584"/>
        <v>43669</v>
      </c>
      <c r="G7821" s="14" t="str">
        <f t="shared" si="1596"/>
        <v>Avg of 4 NM Projects</v>
      </c>
      <c r="H7821" s="15">
        <f t="shared" si="1585"/>
        <v>18</v>
      </c>
      <c r="I7821" s="93">
        <v>36.355000000000004</v>
      </c>
      <c r="J7821">
        <f t="shared" si="1586"/>
        <v>0.20424157303370788</v>
      </c>
      <c r="K7821" s="4">
        <v>31.11</v>
      </c>
      <c r="L7821" s="4">
        <v>21.7</v>
      </c>
      <c r="M7821" s="16">
        <f t="shared" si="1587"/>
        <v>0.78890349999999998</v>
      </c>
      <c r="N7821">
        <f t="shared" si="1588"/>
        <v>0</v>
      </c>
      <c r="O7821">
        <f t="shared" si="1589"/>
        <v>0</v>
      </c>
      <c r="P7821" s="63">
        <f t="shared" si="1590"/>
        <v>0</v>
      </c>
    </row>
    <row r="7822" spans="1:16" x14ac:dyDescent="0.3">
      <c r="A7822">
        <f t="shared" si="1591"/>
        <v>2019</v>
      </c>
      <c r="B7822">
        <f t="shared" si="1592"/>
        <v>7</v>
      </c>
      <c r="C7822">
        <f t="shared" si="1593"/>
        <v>23</v>
      </c>
      <c r="D7822">
        <f t="shared" si="1594"/>
        <v>2</v>
      </c>
      <c r="E7822" t="str">
        <f t="shared" si="1595"/>
        <v>ON</v>
      </c>
      <c r="F7822" s="13">
        <f t="shared" si="1584"/>
        <v>43669</v>
      </c>
      <c r="G7822" s="14" t="str">
        <f t="shared" si="1596"/>
        <v>Avg of 4 NM Projects</v>
      </c>
      <c r="H7822" s="15">
        <f t="shared" si="1585"/>
        <v>19</v>
      </c>
      <c r="I7822" s="93">
        <v>20.355</v>
      </c>
      <c r="J7822">
        <f t="shared" si="1586"/>
        <v>0.11435393258426967</v>
      </c>
      <c r="K7822" s="4">
        <v>29.08</v>
      </c>
      <c r="L7822" s="4">
        <v>20.48</v>
      </c>
      <c r="M7822" s="16">
        <f t="shared" si="1587"/>
        <v>0.41687040000000003</v>
      </c>
      <c r="N7822">
        <f t="shared" si="1588"/>
        <v>0</v>
      </c>
      <c r="O7822">
        <f t="shared" si="1589"/>
        <v>0</v>
      </c>
      <c r="P7822" s="63">
        <f t="shared" si="1590"/>
        <v>0</v>
      </c>
    </row>
    <row r="7823" spans="1:16" x14ac:dyDescent="0.3">
      <c r="A7823">
        <f t="shared" si="1591"/>
        <v>2019</v>
      </c>
      <c r="B7823">
        <f t="shared" si="1592"/>
        <v>7</v>
      </c>
      <c r="C7823">
        <f t="shared" si="1593"/>
        <v>23</v>
      </c>
      <c r="D7823">
        <f t="shared" si="1594"/>
        <v>2</v>
      </c>
      <c r="E7823" t="str">
        <f t="shared" si="1595"/>
        <v>ON</v>
      </c>
      <c r="F7823" s="13">
        <f t="shared" si="1584"/>
        <v>43669</v>
      </c>
      <c r="G7823" s="14" t="str">
        <f t="shared" si="1596"/>
        <v>Avg of 4 NM Projects</v>
      </c>
      <c r="H7823" s="15">
        <f t="shared" si="1585"/>
        <v>20</v>
      </c>
      <c r="I7823" s="93">
        <v>5.8849999999999998</v>
      </c>
      <c r="J7823">
        <f t="shared" si="1586"/>
        <v>3.3061797752808986E-2</v>
      </c>
      <c r="K7823" s="4">
        <v>26.29</v>
      </c>
      <c r="L7823" s="4">
        <v>19.41</v>
      </c>
      <c r="M7823" s="16">
        <f t="shared" si="1587"/>
        <v>0.11422785000000001</v>
      </c>
      <c r="N7823">
        <f t="shared" si="1588"/>
        <v>0</v>
      </c>
      <c r="O7823">
        <f t="shared" si="1589"/>
        <v>0</v>
      </c>
      <c r="P7823" s="63">
        <f t="shared" si="1590"/>
        <v>0</v>
      </c>
    </row>
    <row r="7824" spans="1:16" x14ac:dyDescent="0.3">
      <c r="A7824">
        <f t="shared" si="1591"/>
        <v>2019</v>
      </c>
      <c r="B7824">
        <f t="shared" si="1592"/>
        <v>7</v>
      </c>
      <c r="C7824">
        <f t="shared" si="1593"/>
        <v>23</v>
      </c>
      <c r="D7824">
        <f t="shared" si="1594"/>
        <v>2</v>
      </c>
      <c r="E7824" t="str">
        <f t="shared" si="1595"/>
        <v>ON</v>
      </c>
      <c r="F7824" s="13">
        <f t="shared" si="1584"/>
        <v>43669</v>
      </c>
      <c r="G7824" s="14" t="str">
        <f t="shared" si="1596"/>
        <v>Avg of 4 NM Projects</v>
      </c>
      <c r="H7824" s="15">
        <f t="shared" si="1585"/>
        <v>21</v>
      </c>
      <c r="I7824" s="93">
        <v>0</v>
      </c>
      <c r="J7824">
        <f t="shared" si="1586"/>
        <v>0</v>
      </c>
      <c r="K7824" s="4">
        <v>27.79</v>
      </c>
      <c r="L7824" s="4">
        <v>19.48</v>
      </c>
      <c r="M7824" s="16">
        <f t="shared" si="1587"/>
        <v>0</v>
      </c>
      <c r="N7824">
        <f t="shared" si="1588"/>
        <v>1</v>
      </c>
      <c r="O7824">
        <f t="shared" si="1589"/>
        <v>0</v>
      </c>
      <c r="P7824" s="63">
        <f t="shared" si="1590"/>
        <v>0</v>
      </c>
    </row>
    <row r="7825" spans="1:18" x14ac:dyDescent="0.3">
      <c r="A7825">
        <f t="shared" si="1591"/>
        <v>2019</v>
      </c>
      <c r="B7825">
        <f t="shared" si="1592"/>
        <v>7</v>
      </c>
      <c r="C7825">
        <f t="shared" si="1593"/>
        <v>23</v>
      </c>
      <c r="D7825">
        <f t="shared" si="1594"/>
        <v>2</v>
      </c>
      <c r="E7825" t="str">
        <f t="shared" si="1595"/>
        <v>ON</v>
      </c>
      <c r="F7825" s="13">
        <f t="shared" si="1584"/>
        <v>43669</v>
      </c>
      <c r="G7825" s="14" t="str">
        <f t="shared" si="1596"/>
        <v>Avg of 4 NM Projects</v>
      </c>
      <c r="H7825" s="15">
        <f t="shared" si="1585"/>
        <v>22</v>
      </c>
      <c r="I7825" s="93">
        <v>-0.13</v>
      </c>
      <c r="J7825">
        <f t="shared" si="1586"/>
        <v>-7.3033707865168538E-4</v>
      </c>
      <c r="K7825" s="4">
        <v>25.5</v>
      </c>
      <c r="L7825" s="4">
        <v>19.8</v>
      </c>
      <c r="M7825" s="16">
        <f t="shared" si="1587"/>
        <v>-2.5740000000000003E-3</v>
      </c>
      <c r="N7825">
        <f t="shared" si="1588"/>
        <v>0</v>
      </c>
      <c r="O7825">
        <f t="shared" si="1589"/>
        <v>0</v>
      </c>
      <c r="P7825" s="63">
        <f t="shared" si="1590"/>
        <v>0</v>
      </c>
    </row>
    <row r="7826" spans="1:18" x14ac:dyDescent="0.3">
      <c r="A7826">
        <f t="shared" si="1591"/>
        <v>2019</v>
      </c>
      <c r="B7826">
        <f t="shared" si="1592"/>
        <v>7</v>
      </c>
      <c r="C7826">
        <f t="shared" si="1593"/>
        <v>23</v>
      </c>
      <c r="D7826">
        <f t="shared" si="1594"/>
        <v>2</v>
      </c>
      <c r="E7826" t="str">
        <f t="shared" si="1595"/>
        <v>ON</v>
      </c>
      <c r="F7826" s="13">
        <f t="shared" si="1584"/>
        <v>43669</v>
      </c>
      <c r="G7826" s="14" t="str">
        <f t="shared" si="1596"/>
        <v>Avg of 4 NM Projects</v>
      </c>
      <c r="H7826" s="15">
        <f t="shared" si="1585"/>
        <v>23</v>
      </c>
      <c r="I7826" s="93">
        <v>-0.13</v>
      </c>
      <c r="J7826">
        <f t="shared" si="1586"/>
        <v>-7.3033707865168538E-4</v>
      </c>
      <c r="K7826" s="4">
        <v>23.03</v>
      </c>
      <c r="L7826" s="4">
        <v>18.39</v>
      </c>
      <c r="M7826" s="16">
        <f t="shared" si="1587"/>
        <v>-2.3907000000000004E-3</v>
      </c>
      <c r="N7826">
        <f t="shared" si="1588"/>
        <v>0</v>
      </c>
      <c r="O7826">
        <f t="shared" si="1589"/>
        <v>0</v>
      </c>
      <c r="P7826" s="63">
        <f t="shared" si="1590"/>
        <v>0</v>
      </c>
    </row>
    <row r="7827" spans="1:18" x14ac:dyDescent="0.3">
      <c r="A7827">
        <f t="shared" si="1591"/>
        <v>2019</v>
      </c>
      <c r="B7827">
        <f t="shared" si="1592"/>
        <v>7</v>
      </c>
      <c r="C7827">
        <f t="shared" si="1593"/>
        <v>23</v>
      </c>
      <c r="D7827">
        <f t="shared" si="1594"/>
        <v>2</v>
      </c>
      <c r="E7827" t="str">
        <f t="shared" si="1595"/>
        <v>OFF</v>
      </c>
      <c r="F7827" s="13">
        <f t="shared" si="1584"/>
        <v>43669</v>
      </c>
      <c r="G7827" s="14" t="str">
        <f t="shared" si="1596"/>
        <v>Avg of 4 NM Projects</v>
      </c>
      <c r="H7827" s="15">
        <f t="shared" si="1585"/>
        <v>24</v>
      </c>
      <c r="I7827" s="93">
        <v>0</v>
      </c>
      <c r="J7827">
        <f t="shared" si="1586"/>
        <v>0</v>
      </c>
      <c r="K7827" s="4">
        <v>23.41</v>
      </c>
      <c r="L7827" s="4">
        <v>16.79</v>
      </c>
      <c r="M7827" s="16">
        <f t="shared" si="1587"/>
        <v>0</v>
      </c>
      <c r="N7827">
        <f t="shared" si="1588"/>
        <v>1</v>
      </c>
      <c r="O7827">
        <f t="shared" si="1589"/>
        <v>0</v>
      </c>
      <c r="P7827" s="63">
        <f t="shared" si="1590"/>
        <v>0</v>
      </c>
    </row>
    <row r="7828" spans="1:18" x14ac:dyDescent="0.3">
      <c r="A7828">
        <f t="shared" si="1591"/>
        <v>2019</v>
      </c>
      <c r="B7828">
        <f t="shared" si="1592"/>
        <v>7</v>
      </c>
      <c r="C7828">
        <f t="shared" si="1593"/>
        <v>24</v>
      </c>
      <c r="D7828">
        <f t="shared" si="1594"/>
        <v>3</v>
      </c>
      <c r="E7828" t="str">
        <f t="shared" si="1595"/>
        <v>OFF</v>
      </c>
      <c r="F7828" s="13">
        <f t="shared" si="1584"/>
        <v>43670</v>
      </c>
      <c r="G7828" s="14" t="str">
        <f t="shared" si="1596"/>
        <v>Avg of 4 NM Projects</v>
      </c>
      <c r="H7828" s="15">
        <f t="shared" si="1585"/>
        <v>1</v>
      </c>
      <c r="I7828" s="93">
        <v>-0.13</v>
      </c>
      <c r="J7828">
        <f t="shared" si="1586"/>
        <v>-7.3033707865168538E-4</v>
      </c>
      <c r="K7828" s="4">
        <v>18.2</v>
      </c>
      <c r="L7828" s="4">
        <v>16.97</v>
      </c>
      <c r="M7828" s="16">
        <f t="shared" si="1587"/>
        <v>-2.2060999999999999E-3</v>
      </c>
      <c r="N7828">
        <f t="shared" si="1588"/>
        <v>0</v>
      </c>
      <c r="O7828">
        <f t="shared" si="1589"/>
        <v>0</v>
      </c>
      <c r="P7828" s="63">
        <f t="shared" si="1590"/>
        <v>0</v>
      </c>
      <c r="Q7828" s="34"/>
      <c r="R7828" s="34"/>
    </row>
    <row r="7829" spans="1:18" x14ac:dyDescent="0.3">
      <c r="A7829">
        <f t="shared" si="1591"/>
        <v>2019</v>
      </c>
      <c r="B7829">
        <f t="shared" si="1592"/>
        <v>7</v>
      </c>
      <c r="C7829">
        <f t="shared" si="1593"/>
        <v>24</v>
      </c>
      <c r="D7829">
        <f t="shared" si="1594"/>
        <v>3</v>
      </c>
      <c r="E7829" t="str">
        <f t="shared" si="1595"/>
        <v>OFF</v>
      </c>
      <c r="F7829" s="13">
        <f t="shared" si="1584"/>
        <v>43670</v>
      </c>
      <c r="G7829" s="14" t="str">
        <f t="shared" si="1596"/>
        <v>Avg of 4 NM Projects</v>
      </c>
      <c r="H7829" s="15">
        <f t="shared" si="1585"/>
        <v>2</v>
      </c>
      <c r="I7829" s="93">
        <v>-0.13</v>
      </c>
      <c r="J7829">
        <f t="shared" si="1586"/>
        <v>-7.3033707865168538E-4</v>
      </c>
      <c r="K7829" s="4">
        <v>17.48</v>
      </c>
      <c r="L7829" s="4">
        <v>16.22</v>
      </c>
      <c r="M7829" s="16">
        <f t="shared" si="1587"/>
        <v>-2.1086E-3</v>
      </c>
      <c r="N7829">
        <f t="shared" si="1588"/>
        <v>0</v>
      </c>
      <c r="O7829">
        <f t="shared" si="1589"/>
        <v>0</v>
      </c>
      <c r="P7829" s="63">
        <f t="shared" si="1590"/>
        <v>0</v>
      </c>
    </row>
    <row r="7830" spans="1:18" x14ac:dyDescent="0.3">
      <c r="A7830">
        <f t="shared" si="1591"/>
        <v>2019</v>
      </c>
      <c r="B7830">
        <f t="shared" si="1592"/>
        <v>7</v>
      </c>
      <c r="C7830">
        <f t="shared" si="1593"/>
        <v>24</v>
      </c>
      <c r="D7830">
        <f t="shared" si="1594"/>
        <v>3</v>
      </c>
      <c r="E7830" t="str">
        <f t="shared" si="1595"/>
        <v>OFF</v>
      </c>
      <c r="F7830" s="13">
        <f t="shared" si="1584"/>
        <v>43670</v>
      </c>
      <c r="G7830" s="14" t="str">
        <f t="shared" si="1596"/>
        <v>Avg of 4 NM Projects</v>
      </c>
      <c r="H7830" s="15">
        <f t="shared" si="1585"/>
        <v>3</v>
      </c>
      <c r="I7830" s="93">
        <v>0</v>
      </c>
      <c r="J7830">
        <f t="shared" si="1586"/>
        <v>0</v>
      </c>
      <c r="K7830" s="4">
        <v>15.64</v>
      </c>
      <c r="L7830" s="4">
        <v>15.06</v>
      </c>
      <c r="M7830" s="16">
        <f t="shared" si="1587"/>
        <v>0</v>
      </c>
      <c r="N7830">
        <f t="shared" si="1588"/>
        <v>1</v>
      </c>
      <c r="O7830">
        <f t="shared" si="1589"/>
        <v>0</v>
      </c>
      <c r="P7830" s="63">
        <f t="shared" si="1590"/>
        <v>0</v>
      </c>
    </row>
    <row r="7831" spans="1:18" x14ac:dyDescent="0.3">
      <c r="A7831">
        <f t="shared" si="1591"/>
        <v>2019</v>
      </c>
      <c r="B7831">
        <f t="shared" si="1592"/>
        <v>7</v>
      </c>
      <c r="C7831">
        <f t="shared" si="1593"/>
        <v>24</v>
      </c>
      <c r="D7831">
        <f t="shared" si="1594"/>
        <v>3</v>
      </c>
      <c r="E7831" t="str">
        <f t="shared" si="1595"/>
        <v>OFF</v>
      </c>
      <c r="F7831" s="13">
        <f t="shared" si="1584"/>
        <v>43670</v>
      </c>
      <c r="G7831" s="14" t="str">
        <f t="shared" si="1596"/>
        <v>Avg of 4 NM Projects</v>
      </c>
      <c r="H7831" s="15">
        <f t="shared" si="1585"/>
        <v>4</v>
      </c>
      <c r="I7831" s="93">
        <v>0</v>
      </c>
      <c r="J7831">
        <f t="shared" si="1586"/>
        <v>0</v>
      </c>
      <c r="K7831" s="4">
        <v>15.32</v>
      </c>
      <c r="L7831" s="4">
        <v>10.06</v>
      </c>
      <c r="M7831" s="16">
        <f t="shared" si="1587"/>
        <v>0</v>
      </c>
      <c r="N7831">
        <f t="shared" si="1588"/>
        <v>1</v>
      </c>
      <c r="O7831">
        <f t="shared" si="1589"/>
        <v>0</v>
      </c>
      <c r="P7831" s="63">
        <f t="shared" si="1590"/>
        <v>0</v>
      </c>
    </row>
    <row r="7832" spans="1:18" x14ac:dyDescent="0.3">
      <c r="A7832">
        <f t="shared" si="1591"/>
        <v>2019</v>
      </c>
      <c r="B7832">
        <f t="shared" si="1592"/>
        <v>7</v>
      </c>
      <c r="C7832">
        <f t="shared" si="1593"/>
        <v>24</v>
      </c>
      <c r="D7832">
        <f t="shared" si="1594"/>
        <v>3</v>
      </c>
      <c r="E7832" t="str">
        <f t="shared" si="1595"/>
        <v>OFF</v>
      </c>
      <c r="F7832" s="13">
        <f t="shared" si="1584"/>
        <v>43670</v>
      </c>
      <c r="G7832" s="14" t="str">
        <f t="shared" si="1596"/>
        <v>Avg of 4 NM Projects</v>
      </c>
      <c r="H7832" s="15">
        <f t="shared" si="1585"/>
        <v>5</v>
      </c>
      <c r="I7832" s="93">
        <v>-0.13</v>
      </c>
      <c r="J7832">
        <f t="shared" si="1586"/>
        <v>-7.3033707865168538E-4</v>
      </c>
      <c r="K7832" s="4">
        <v>16.53</v>
      </c>
      <c r="L7832" s="4">
        <v>15.16</v>
      </c>
      <c r="M7832" s="16">
        <f t="shared" si="1587"/>
        <v>-1.9708E-3</v>
      </c>
      <c r="N7832">
        <f t="shared" si="1588"/>
        <v>0</v>
      </c>
      <c r="O7832">
        <f t="shared" si="1589"/>
        <v>0</v>
      </c>
      <c r="P7832" s="63">
        <f t="shared" si="1590"/>
        <v>0</v>
      </c>
    </row>
    <row r="7833" spans="1:18" x14ac:dyDescent="0.3">
      <c r="A7833">
        <f t="shared" si="1591"/>
        <v>2019</v>
      </c>
      <c r="B7833">
        <f t="shared" si="1592"/>
        <v>7</v>
      </c>
      <c r="C7833">
        <f t="shared" si="1593"/>
        <v>24</v>
      </c>
      <c r="D7833">
        <f t="shared" si="1594"/>
        <v>3</v>
      </c>
      <c r="E7833" t="str">
        <f t="shared" si="1595"/>
        <v>OFF</v>
      </c>
      <c r="F7833" s="13">
        <f t="shared" si="1584"/>
        <v>43670</v>
      </c>
      <c r="G7833" s="14" t="str">
        <f t="shared" si="1596"/>
        <v>Avg of 4 NM Projects</v>
      </c>
      <c r="H7833" s="15">
        <f t="shared" si="1585"/>
        <v>6</v>
      </c>
      <c r="I7833" s="93">
        <v>-0.13</v>
      </c>
      <c r="J7833">
        <f t="shared" si="1586"/>
        <v>-7.3033707865168538E-4</v>
      </c>
      <c r="K7833" s="4">
        <v>16.98</v>
      </c>
      <c r="L7833" s="4">
        <v>16.350000000000001</v>
      </c>
      <c r="M7833" s="16">
        <f t="shared" si="1587"/>
        <v>-2.1255000000000002E-3</v>
      </c>
      <c r="N7833">
        <f t="shared" si="1588"/>
        <v>0</v>
      </c>
      <c r="O7833">
        <f t="shared" si="1589"/>
        <v>0</v>
      </c>
      <c r="P7833" s="63">
        <f t="shared" si="1590"/>
        <v>0</v>
      </c>
    </row>
    <row r="7834" spans="1:18" x14ac:dyDescent="0.3">
      <c r="A7834">
        <f t="shared" si="1591"/>
        <v>2019</v>
      </c>
      <c r="B7834">
        <f t="shared" si="1592"/>
        <v>7</v>
      </c>
      <c r="C7834">
        <f t="shared" si="1593"/>
        <v>24</v>
      </c>
      <c r="D7834">
        <f t="shared" si="1594"/>
        <v>3</v>
      </c>
      <c r="E7834" t="str">
        <f t="shared" si="1595"/>
        <v>OFF</v>
      </c>
      <c r="F7834" s="13">
        <f t="shared" si="1584"/>
        <v>43670</v>
      </c>
      <c r="G7834" s="14" t="str">
        <f t="shared" si="1596"/>
        <v>Avg of 4 NM Projects</v>
      </c>
      <c r="H7834" s="15">
        <f t="shared" si="1585"/>
        <v>7</v>
      </c>
      <c r="I7834" s="93">
        <v>9.08</v>
      </c>
      <c r="J7834">
        <f t="shared" si="1586"/>
        <v>5.1011235955056182E-2</v>
      </c>
      <c r="K7834" s="4">
        <v>20.350000000000001</v>
      </c>
      <c r="L7834" s="4">
        <v>18.170000000000002</v>
      </c>
      <c r="M7834" s="16">
        <f t="shared" si="1587"/>
        <v>0.16498360000000004</v>
      </c>
      <c r="N7834">
        <f t="shared" si="1588"/>
        <v>0</v>
      </c>
      <c r="O7834">
        <f t="shared" si="1589"/>
        <v>0</v>
      </c>
      <c r="P7834" s="63">
        <f t="shared" si="1590"/>
        <v>0</v>
      </c>
    </row>
    <row r="7835" spans="1:18" x14ac:dyDescent="0.3">
      <c r="A7835">
        <f t="shared" si="1591"/>
        <v>2019</v>
      </c>
      <c r="B7835">
        <f t="shared" si="1592"/>
        <v>7</v>
      </c>
      <c r="C7835">
        <f t="shared" si="1593"/>
        <v>24</v>
      </c>
      <c r="D7835">
        <f t="shared" si="1594"/>
        <v>3</v>
      </c>
      <c r="E7835" t="str">
        <f t="shared" si="1595"/>
        <v>ON</v>
      </c>
      <c r="F7835" s="13">
        <f t="shared" si="1584"/>
        <v>43670</v>
      </c>
      <c r="G7835" s="14" t="str">
        <f t="shared" si="1596"/>
        <v>Avg of 4 NM Projects</v>
      </c>
      <c r="H7835" s="15">
        <f t="shared" si="1585"/>
        <v>8</v>
      </c>
      <c r="I7835" s="93">
        <v>41.344999999999999</v>
      </c>
      <c r="J7835">
        <f t="shared" si="1586"/>
        <v>0.23227528089887639</v>
      </c>
      <c r="K7835" s="4">
        <v>22.15</v>
      </c>
      <c r="L7835" s="4">
        <v>18.88</v>
      </c>
      <c r="M7835" s="16">
        <f t="shared" si="1587"/>
        <v>0.78059359999999989</v>
      </c>
      <c r="N7835">
        <f t="shared" si="1588"/>
        <v>0</v>
      </c>
      <c r="O7835">
        <f t="shared" si="1589"/>
        <v>0</v>
      </c>
      <c r="P7835" s="63">
        <f t="shared" si="1590"/>
        <v>0</v>
      </c>
    </row>
    <row r="7836" spans="1:18" x14ac:dyDescent="0.3">
      <c r="A7836">
        <f t="shared" si="1591"/>
        <v>2019</v>
      </c>
      <c r="B7836">
        <f t="shared" si="1592"/>
        <v>7</v>
      </c>
      <c r="C7836">
        <f t="shared" si="1593"/>
        <v>24</v>
      </c>
      <c r="D7836">
        <f t="shared" si="1594"/>
        <v>3</v>
      </c>
      <c r="E7836" t="str">
        <f t="shared" si="1595"/>
        <v>ON</v>
      </c>
      <c r="F7836" s="13">
        <f t="shared" si="1584"/>
        <v>43670</v>
      </c>
      <c r="G7836" s="14" t="str">
        <f t="shared" si="1596"/>
        <v>Avg of 4 NM Projects</v>
      </c>
      <c r="H7836" s="15">
        <f t="shared" si="1585"/>
        <v>9</v>
      </c>
      <c r="I7836" s="93">
        <v>77.819999999999993</v>
      </c>
      <c r="J7836">
        <f t="shared" si="1586"/>
        <v>0.437191011235955</v>
      </c>
      <c r="K7836" s="4">
        <v>22.14</v>
      </c>
      <c r="L7836" s="4">
        <v>23.51</v>
      </c>
      <c r="M7836" s="16">
        <f t="shared" si="1587"/>
        <v>1.8295481999999998</v>
      </c>
      <c r="N7836">
        <f t="shared" si="1588"/>
        <v>0</v>
      </c>
      <c r="O7836">
        <f t="shared" si="1589"/>
        <v>0</v>
      </c>
      <c r="P7836" s="63">
        <f t="shared" si="1590"/>
        <v>0</v>
      </c>
    </row>
    <row r="7837" spans="1:18" x14ac:dyDescent="0.3">
      <c r="A7837">
        <f t="shared" si="1591"/>
        <v>2019</v>
      </c>
      <c r="B7837">
        <f t="shared" si="1592"/>
        <v>7</v>
      </c>
      <c r="C7837">
        <f t="shared" si="1593"/>
        <v>24</v>
      </c>
      <c r="D7837">
        <f t="shared" si="1594"/>
        <v>3</v>
      </c>
      <c r="E7837" t="str">
        <f t="shared" si="1595"/>
        <v>ON</v>
      </c>
      <c r="F7837" s="13">
        <f t="shared" ref="F7837:F7900" si="1597">+F7813+1</f>
        <v>43670</v>
      </c>
      <c r="G7837" s="14" t="str">
        <f t="shared" si="1596"/>
        <v>Avg of 4 NM Projects</v>
      </c>
      <c r="H7837" s="15">
        <f t="shared" ref="H7837:H7900" si="1598">H7813</f>
        <v>10</v>
      </c>
      <c r="I7837" s="93">
        <v>116.22000000000001</v>
      </c>
      <c r="J7837">
        <f t="shared" si="1586"/>
        <v>0.6529213483146068</v>
      </c>
      <c r="K7837" s="4">
        <v>22.15</v>
      </c>
      <c r="L7837" s="4">
        <v>19.43</v>
      </c>
      <c r="M7837" s="16">
        <f t="shared" si="1587"/>
        <v>2.2581546000000001</v>
      </c>
      <c r="N7837">
        <f t="shared" si="1588"/>
        <v>0</v>
      </c>
      <c r="O7837">
        <f t="shared" si="1589"/>
        <v>1</v>
      </c>
      <c r="P7837" s="63">
        <f t="shared" si="1590"/>
        <v>0</v>
      </c>
    </row>
    <row r="7838" spans="1:18" x14ac:dyDescent="0.3">
      <c r="A7838">
        <f t="shared" si="1591"/>
        <v>2019</v>
      </c>
      <c r="B7838">
        <f t="shared" si="1592"/>
        <v>7</v>
      </c>
      <c r="C7838">
        <f t="shared" si="1593"/>
        <v>24</v>
      </c>
      <c r="D7838">
        <f t="shared" si="1594"/>
        <v>3</v>
      </c>
      <c r="E7838" t="str">
        <f t="shared" si="1595"/>
        <v>ON</v>
      </c>
      <c r="F7838" s="13">
        <f t="shared" si="1597"/>
        <v>43670</v>
      </c>
      <c r="G7838" s="14" t="str">
        <f t="shared" si="1596"/>
        <v>Avg of 4 NM Projects</v>
      </c>
      <c r="H7838" s="15">
        <f t="shared" si="1598"/>
        <v>11</v>
      </c>
      <c r="I7838" s="93">
        <v>135.04</v>
      </c>
      <c r="J7838">
        <f t="shared" si="1586"/>
        <v>0.75865168539325833</v>
      </c>
      <c r="K7838" s="4">
        <v>22.09</v>
      </c>
      <c r="L7838" s="4">
        <v>19.89</v>
      </c>
      <c r="M7838" s="16">
        <f t="shared" si="1587"/>
        <v>2.6859456000000002</v>
      </c>
      <c r="N7838">
        <f t="shared" si="1588"/>
        <v>0</v>
      </c>
      <c r="O7838">
        <f t="shared" si="1589"/>
        <v>1</v>
      </c>
      <c r="P7838" s="63">
        <f t="shared" si="1590"/>
        <v>0</v>
      </c>
    </row>
    <row r="7839" spans="1:18" x14ac:dyDescent="0.3">
      <c r="A7839">
        <f t="shared" si="1591"/>
        <v>2019</v>
      </c>
      <c r="B7839">
        <f t="shared" si="1592"/>
        <v>7</v>
      </c>
      <c r="C7839">
        <f t="shared" si="1593"/>
        <v>24</v>
      </c>
      <c r="D7839">
        <f t="shared" si="1594"/>
        <v>3</v>
      </c>
      <c r="E7839" t="str">
        <f t="shared" si="1595"/>
        <v>ON</v>
      </c>
      <c r="F7839" s="13">
        <f t="shared" si="1597"/>
        <v>43670</v>
      </c>
      <c r="G7839" s="14" t="str">
        <f t="shared" si="1596"/>
        <v>Avg of 4 NM Projects</v>
      </c>
      <c r="H7839" s="15">
        <f t="shared" si="1598"/>
        <v>12</v>
      </c>
      <c r="I7839" s="93">
        <v>134.38999999999999</v>
      </c>
      <c r="J7839">
        <f t="shared" si="1586"/>
        <v>0.75499999999999989</v>
      </c>
      <c r="K7839" s="4">
        <v>22.65</v>
      </c>
      <c r="L7839" s="4">
        <v>25.53</v>
      </c>
      <c r="M7839" s="16">
        <f t="shared" si="1587"/>
        <v>3.4309766999999995</v>
      </c>
      <c r="N7839">
        <f t="shared" si="1588"/>
        <v>0</v>
      </c>
      <c r="O7839">
        <f t="shared" si="1589"/>
        <v>1</v>
      </c>
      <c r="P7839" s="63">
        <f t="shared" si="1590"/>
        <v>0</v>
      </c>
    </row>
    <row r="7840" spans="1:18" x14ac:dyDescent="0.3">
      <c r="A7840">
        <f t="shared" si="1591"/>
        <v>2019</v>
      </c>
      <c r="B7840">
        <f t="shared" si="1592"/>
        <v>7</v>
      </c>
      <c r="C7840">
        <f t="shared" si="1593"/>
        <v>24</v>
      </c>
      <c r="D7840">
        <f t="shared" si="1594"/>
        <v>3</v>
      </c>
      <c r="E7840" t="str">
        <f t="shared" si="1595"/>
        <v>ON</v>
      </c>
      <c r="F7840" s="13">
        <f t="shared" si="1597"/>
        <v>43670</v>
      </c>
      <c r="G7840" s="14" t="str">
        <f t="shared" si="1596"/>
        <v>Avg of 4 NM Projects</v>
      </c>
      <c r="H7840" s="15">
        <f t="shared" si="1598"/>
        <v>13</v>
      </c>
      <c r="I7840" s="93">
        <v>105.35000000000001</v>
      </c>
      <c r="J7840">
        <f t="shared" si="1586"/>
        <v>0.59185393258426966</v>
      </c>
      <c r="K7840" s="4">
        <v>22.66</v>
      </c>
      <c r="L7840" s="4">
        <v>25.04</v>
      </c>
      <c r="M7840" s="16">
        <f t="shared" si="1587"/>
        <v>2.6379639999999998</v>
      </c>
      <c r="N7840">
        <f t="shared" si="1588"/>
        <v>0</v>
      </c>
      <c r="O7840">
        <f t="shared" si="1589"/>
        <v>1</v>
      </c>
      <c r="P7840" s="63">
        <f t="shared" si="1590"/>
        <v>0</v>
      </c>
    </row>
    <row r="7841" spans="1:18" x14ac:dyDescent="0.3">
      <c r="A7841">
        <f t="shared" si="1591"/>
        <v>2019</v>
      </c>
      <c r="B7841">
        <f t="shared" si="1592"/>
        <v>7</v>
      </c>
      <c r="C7841">
        <f t="shared" si="1593"/>
        <v>24</v>
      </c>
      <c r="D7841">
        <f t="shared" si="1594"/>
        <v>3</v>
      </c>
      <c r="E7841" t="str">
        <f t="shared" si="1595"/>
        <v>ON</v>
      </c>
      <c r="F7841" s="13">
        <f t="shared" si="1597"/>
        <v>43670</v>
      </c>
      <c r="G7841" s="14" t="str">
        <f t="shared" si="1596"/>
        <v>Avg of 4 NM Projects</v>
      </c>
      <c r="H7841" s="15">
        <f t="shared" si="1598"/>
        <v>14</v>
      </c>
      <c r="I7841" s="93">
        <v>120.32499999999999</v>
      </c>
      <c r="J7841">
        <f t="shared" si="1586"/>
        <v>0.67598314606741572</v>
      </c>
      <c r="K7841" s="4">
        <v>24.69</v>
      </c>
      <c r="L7841" s="4">
        <v>33.68</v>
      </c>
      <c r="M7841" s="16">
        <f t="shared" si="1587"/>
        <v>4.0525459999999995</v>
      </c>
      <c r="N7841">
        <f t="shared" si="1588"/>
        <v>0</v>
      </c>
      <c r="O7841">
        <f t="shared" si="1589"/>
        <v>1</v>
      </c>
      <c r="P7841" s="63">
        <f t="shared" si="1590"/>
        <v>0</v>
      </c>
    </row>
    <row r="7842" spans="1:18" x14ac:dyDescent="0.3">
      <c r="A7842">
        <f t="shared" si="1591"/>
        <v>2019</v>
      </c>
      <c r="B7842">
        <f t="shared" si="1592"/>
        <v>7</v>
      </c>
      <c r="C7842">
        <f t="shared" si="1593"/>
        <v>24</v>
      </c>
      <c r="D7842">
        <f t="shared" si="1594"/>
        <v>3</v>
      </c>
      <c r="E7842" t="str">
        <f t="shared" si="1595"/>
        <v>ON</v>
      </c>
      <c r="F7842" s="13">
        <f t="shared" si="1597"/>
        <v>43670</v>
      </c>
      <c r="G7842" s="14" t="str">
        <f t="shared" si="1596"/>
        <v>Avg of 4 NM Projects</v>
      </c>
      <c r="H7842" s="15">
        <f t="shared" si="1598"/>
        <v>15</v>
      </c>
      <c r="I7842" s="93">
        <v>117.63</v>
      </c>
      <c r="J7842">
        <f t="shared" si="1586"/>
        <v>0.66084269662921347</v>
      </c>
      <c r="K7842" s="4">
        <v>30.95</v>
      </c>
      <c r="L7842" s="4">
        <v>35.520000000000003</v>
      </c>
      <c r="M7842" s="16">
        <f t="shared" si="1587"/>
        <v>4.1782176</v>
      </c>
      <c r="N7842">
        <f t="shared" si="1588"/>
        <v>0</v>
      </c>
      <c r="O7842">
        <f t="shared" si="1589"/>
        <v>1</v>
      </c>
      <c r="P7842" s="63">
        <f t="shared" si="1590"/>
        <v>0</v>
      </c>
    </row>
    <row r="7843" spans="1:18" x14ac:dyDescent="0.3">
      <c r="A7843">
        <f t="shared" si="1591"/>
        <v>2019</v>
      </c>
      <c r="B7843">
        <f t="shared" si="1592"/>
        <v>7</v>
      </c>
      <c r="C7843">
        <f t="shared" si="1593"/>
        <v>24</v>
      </c>
      <c r="D7843">
        <f t="shared" si="1594"/>
        <v>3</v>
      </c>
      <c r="E7843" t="str">
        <f t="shared" si="1595"/>
        <v>ON</v>
      </c>
      <c r="F7843" s="13">
        <f t="shared" si="1597"/>
        <v>43670</v>
      </c>
      <c r="G7843" s="14" t="str">
        <f t="shared" si="1596"/>
        <v>Avg of 4 NM Projects</v>
      </c>
      <c r="H7843" s="15">
        <f t="shared" si="1598"/>
        <v>16</v>
      </c>
      <c r="I7843" s="93">
        <v>108.29</v>
      </c>
      <c r="J7843">
        <f t="shared" si="1586"/>
        <v>0.60837078651685395</v>
      </c>
      <c r="K7843" s="4">
        <v>31.74</v>
      </c>
      <c r="L7843" s="4">
        <v>39.01</v>
      </c>
      <c r="M7843" s="16">
        <f t="shared" si="1587"/>
        <v>4.2243928999999998</v>
      </c>
      <c r="N7843">
        <f t="shared" si="1588"/>
        <v>0</v>
      </c>
      <c r="O7843">
        <f t="shared" si="1589"/>
        <v>1</v>
      </c>
      <c r="P7843" s="63">
        <f t="shared" si="1590"/>
        <v>0</v>
      </c>
    </row>
    <row r="7844" spans="1:18" x14ac:dyDescent="0.3">
      <c r="A7844">
        <f t="shared" si="1591"/>
        <v>2019</v>
      </c>
      <c r="B7844">
        <f t="shared" si="1592"/>
        <v>7</v>
      </c>
      <c r="C7844">
        <f t="shared" si="1593"/>
        <v>24</v>
      </c>
      <c r="D7844">
        <f t="shared" si="1594"/>
        <v>3</v>
      </c>
      <c r="E7844" t="str">
        <f t="shared" si="1595"/>
        <v>ON</v>
      </c>
      <c r="F7844" s="13">
        <f t="shared" si="1597"/>
        <v>43670</v>
      </c>
      <c r="G7844" s="14" t="str">
        <f t="shared" si="1596"/>
        <v>Avg of 4 NM Projects</v>
      </c>
      <c r="H7844" s="15">
        <f t="shared" si="1598"/>
        <v>17</v>
      </c>
      <c r="I7844" s="93">
        <v>83.965000000000003</v>
      </c>
      <c r="J7844">
        <f t="shared" si="1586"/>
        <v>0.47171348314606742</v>
      </c>
      <c r="K7844" s="4">
        <v>33.94</v>
      </c>
      <c r="L7844" s="4">
        <v>31.19</v>
      </c>
      <c r="M7844" s="16">
        <f t="shared" si="1587"/>
        <v>2.6188683500000001</v>
      </c>
      <c r="N7844">
        <f t="shared" si="1588"/>
        <v>0</v>
      </c>
      <c r="O7844">
        <f t="shared" si="1589"/>
        <v>0</v>
      </c>
      <c r="P7844" s="63">
        <f t="shared" si="1590"/>
        <v>0</v>
      </c>
    </row>
    <row r="7845" spans="1:18" x14ac:dyDescent="0.3">
      <c r="A7845">
        <f t="shared" si="1591"/>
        <v>2019</v>
      </c>
      <c r="B7845">
        <f t="shared" si="1592"/>
        <v>7</v>
      </c>
      <c r="C7845">
        <f t="shared" si="1593"/>
        <v>24</v>
      </c>
      <c r="D7845">
        <f t="shared" si="1594"/>
        <v>3</v>
      </c>
      <c r="E7845" t="str">
        <f t="shared" si="1595"/>
        <v>ON</v>
      </c>
      <c r="F7845" s="13">
        <f t="shared" si="1597"/>
        <v>43670</v>
      </c>
      <c r="G7845" s="14" t="str">
        <f t="shared" si="1596"/>
        <v>Avg of 4 NM Projects</v>
      </c>
      <c r="H7845" s="15">
        <f t="shared" si="1598"/>
        <v>18</v>
      </c>
      <c r="I7845" s="93">
        <v>61.695</v>
      </c>
      <c r="J7845">
        <f t="shared" si="1586"/>
        <v>0.3466011235955056</v>
      </c>
      <c r="K7845" s="4">
        <v>37.97</v>
      </c>
      <c r="L7845" s="4">
        <v>28.4</v>
      </c>
      <c r="M7845" s="16">
        <f t="shared" si="1587"/>
        <v>1.752138</v>
      </c>
      <c r="N7845">
        <f t="shared" si="1588"/>
        <v>0</v>
      </c>
      <c r="O7845">
        <f t="shared" si="1589"/>
        <v>0</v>
      </c>
      <c r="P7845" s="63">
        <f t="shared" si="1590"/>
        <v>0</v>
      </c>
    </row>
    <row r="7846" spans="1:18" x14ac:dyDescent="0.3">
      <c r="A7846">
        <f t="shared" si="1591"/>
        <v>2019</v>
      </c>
      <c r="B7846">
        <f t="shared" si="1592"/>
        <v>7</v>
      </c>
      <c r="C7846">
        <f t="shared" si="1593"/>
        <v>24</v>
      </c>
      <c r="D7846">
        <f t="shared" si="1594"/>
        <v>3</v>
      </c>
      <c r="E7846" t="str">
        <f t="shared" si="1595"/>
        <v>ON</v>
      </c>
      <c r="F7846" s="13">
        <f t="shared" si="1597"/>
        <v>43670</v>
      </c>
      <c r="G7846" s="14" t="str">
        <f t="shared" si="1596"/>
        <v>Avg of 4 NM Projects</v>
      </c>
      <c r="H7846" s="15">
        <f t="shared" si="1598"/>
        <v>19</v>
      </c>
      <c r="I7846" s="93">
        <v>27.905000000000001</v>
      </c>
      <c r="J7846">
        <f t="shared" si="1586"/>
        <v>0.15676966292134831</v>
      </c>
      <c r="K7846" s="4">
        <v>35.159999999999997</v>
      </c>
      <c r="L7846" s="4">
        <v>45.89</v>
      </c>
      <c r="M7846" s="16">
        <f t="shared" si="1587"/>
        <v>1.2805604500000001</v>
      </c>
      <c r="N7846">
        <f t="shared" si="1588"/>
        <v>0</v>
      </c>
      <c r="O7846">
        <f t="shared" si="1589"/>
        <v>0</v>
      </c>
      <c r="P7846" s="63">
        <f t="shared" si="1590"/>
        <v>0</v>
      </c>
    </row>
    <row r="7847" spans="1:18" x14ac:dyDescent="0.3">
      <c r="A7847">
        <f t="shared" si="1591"/>
        <v>2019</v>
      </c>
      <c r="B7847">
        <f t="shared" si="1592"/>
        <v>7</v>
      </c>
      <c r="C7847">
        <f t="shared" si="1593"/>
        <v>24</v>
      </c>
      <c r="D7847">
        <f t="shared" si="1594"/>
        <v>3</v>
      </c>
      <c r="E7847" t="str">
        <f t="shared" si="1595"/>
        <v>ON</v>
      </c>
      <c r="F7847" s="13">
        <f t="shared" si="1597"/>
        <v>43670</v>
      </c>
      <c r="G7847" s="14" t="str">
        <f t="shared" si="1596"/>
        <v>Avg of 4 NM Projects</v>
      </c>
      <c r="H7847" s="15">
        <f t="shared" si="1598"/>
        <v>20</v>
      </c>
      <c r="I7847" s="93">
        <v>6.7850000000000001</v>
      </c>
      <c r="J7847">
        <f t="shared" si="1586"/>
        <v>3.8117977528089889E-2</v>
      </c>
      <c r="K7847" s="4">
        <v>31.47</v>
      </c>
      <c r="L7847" s="4">
        <v>31.75</v>
      </c>
      <c r="M7847" s="16">
        <f t="shared" si="1587"/>
        <v>0.21542375000000002</v>
      </c>
      <c r="N7847">
        <f t="shared" si="1588"/>
        <v>0</v>
      </c>
      <c r="O7847">
        <f t="shared" si="1589"/>
        <v>0</v>
      </c>
      <c r="P7847" s="63">
        <f t="shared" si="1590"/>
        <v>0</v>
      </c>
    </row>
    <row r="7848" spans="1:18" x14ac:dyDescent="0.3">
      <c r="A7848">
        <f t="shared" si="1591"/>
        <v>2019</v>
      </c>
      <c r="B7848">
        <f t="shared" si="1592"/>
        <v>7</v>
      </c>
      <c r="C7848">
        <f t="shared" si="1593"/>
        <v>24</v>
      </c>
      <c r="D7848">
        <f t="shared" si="1594"/>
        <v>3</v>
      </c>
      <c r="E7848" t="str">
        <f t="shared" si="1595"/>
        <v>ON</v>
      </c>
      <c r="F7848" s="13">
        <f t="shared" si="1597"/>
        <v>43670</v>
      </c>
      <c r="G7848" s="14" t="str">
        <f t="shared" si="1596"/>
        <v>Avg of 4 NM Projects</v>
      </c>
      <c r="H7848" s="15">
        <f t="shared" si="1598"/>
        <v>21</v>
      </c>
      <c r="I7848" s="93">
        <v>0</v>
      </c>
      <c r="J7848">
        <f t="shared" si="1586"/>
        <v>0</v>
      </c>
      <c r="K7848" s="4">
        <v>30.88</v>
      </c>
      <c r="L7848" s="4">
        <v>22.75</v>
      </c>
      <c r="M7848" s="16">
        <f t="shared" si="1587"/>
        <v>0</v>
      </c>
      <c r="N7848">
        <f t="shared" si="1588"/>
        <v>1</v>
      </c>
      <c r="O7848">
        <f t="shared" si="1589"/>
        <v>0</v>
      </c>
      <c r="P7848" s="63">
        <f t="shared" si="1590"/>
        <v>0</v>
      </c>
    </row>
    <row r="7849" spans="1:18" x14ac:dyDescent="0.3">
      <c r="A7849">
        <f t="shared" si="1591"/>
        <v>2019</v>
      </c>
      <c r="B7849">
        <f t="shared" si="1592"/>
        <v>7</v>
      </c>
      <c r="C7849">
        <f t="shared" si="1593"/>
        <v>24</v>
      </c>
      <c r="D7849">
        <f t="shared" si="1594"/>
        <v>3</v>
      </c>
      <c r="E7849" t="str">
        <f t="shared" si="1595"/>
        <v>ON</v>
      </c>
      <c r="F7849" s="13">
        <f t="shared" si="1597"/>
        <v>43670</v>
      </c>
      <c r="G7849" s="14" t="str">
        <f t="shared" si="1596"/>
        <v>Avg of 4 NM Projects</v>
      </c>
      <c r="H7849" s="15">
        <f t="shared" si="1598"/>
        <v>22</v>
      </c>
      <c r="I7849" s="93">
        <v>-0.26</v>
      </c>
      <c r="J7849">
        <f t="shared" si="1586"/>
        <v>-1.4606741573033708E-3</v>
      </c>
      <c r="K7849" s="4">
        <v>23.69</v>
      </c>
      <c r="L7849" s="4">
        <v>24.59</v>
      </c>
      <c r="M7849" s="16">
        <f t="shared" si="1587"/>
        <v>-6.3933999999999996E-3</v>
      </c>
      <c r="N7849">
        <f t="shared" si="1588"/>
        <v>0</v>
      </c>
      <c r="O7849">
        <f t="shared" si="1589"/>
        <v>0</v>
      </c>
      <c r="P7849" s="63">
        <f t="shared" si="1590"/>
        <v>0</v>
      </c>
    </row>
    <row r="7850" spans="1:18" x14ac:dyDescent="0.3">
      <c r="A7850">
        <f t="shared" si="1591"/>
        <v>2019</v>
      </c>
      <c r="B7850">
        <f t="shared" si="1592"/>
        <v>7</v>
      </c>
      <c r="C7850">
        <f t="shared" si="1593"/>
        <v>24</v>
      </c>
      <c r="D7850">
        <f t="shared" si="1594"/>
        <v>3</v>
      </c>
      <c r="E7850" t="str">
        <f t="shared" si="1595"/>
        <v>ON</v>
      </c>
      <c r="F7850" s="13">
        <f t="shared" si="1597"/>
        <v>43670</v>
      </c>
      <c r="G7850" s="14" t="str">
        <f t="shared" si="1596"/>
        <v>Avg of 4 NM Projects</v>
      </c>
      <c r="H7850" s="15">
        <f t="shared" si="1598"/>
        <v>23</v>
      </c>
      <c r="I7850" s="93">
        <v>-0.13</v>
      </c>
      <c r="J7850">
        <f t="shared" si="1586"/>
        <v>-7.3033707865168538E-4</v>
      </c>
      <c r="K7850" s="4">
        <v>22.18</v>
      </c>
      <c r="L7850" s="4">
        <v>21.12</v>
      </c>
      <c r="M7850" s="16">
        <f t="shared" si="1587"/>
        <v>-2.7456E-3</v>
      </c>
      <c r="N7850">
        <f t="shared" si="1588"/>
        <v>0</v>
      </c>
      <c r="O7850">
        <f t="shared" si="1589"/>
        <v>0</v>
      </c>
      <c r="P7850" s="63">
        <f t="shared" si="1590"/>
        <v>0</v>
      </c>
    </row>
    <row r="7851" spans="1:18" x14ac:dyDescent="0.3">
      <c r="A7851">
        <f t="shared" si="1591"/>
        <v>2019</v>
      </c>
      <c r="B7851">
        <f t="shared" si="1592"/>
        <v>7</v>
      </c>
      <c r="C7851">
        <f t="shared" si="1593"/>
        <v>24</v>
      </c>
      <c r="D7851">
        <f t="shared" si="1594"/>
        <v>3</v>
      </c>
      <c r="E7851" t="str">
        <f t="shared" si="1595"/>
        <v>OFF</v>
      </c>
      <c r="F7851" s="13">
        <f t="shared" si="1597"/>
        <v>43670</v>
      </c>
      <c r="G7851" s="14" t="str">
        <f t="shared" si="1596"/>
        <v>Avg of 4 NM Projects</v>
      </c>
      <c r="H7851" s="15">
        <f t="shared" si="1598"/>
        <v>24</v>
      </c>
      <c r="I7851" s="93">
        <v>0</v>
      </c>
      <c r="J7851">
        <f t="shared" si="1586"/>
        <v>0</v>
      </c>
      <c r="K7851" s="4">
        <v>21.99</v>
      </c>
      <c r="L7851" s="4">
        <v>19.239999999999998</v>
      </c>
      <c r="M7851" s="16">
        <f t="shared" si="1587"/>
        <v>0</v>
      </c>
      <c r="N7851">
        <f t="shared" si="1588"/>
        <v>1</v>
      </c>
      <c r="O7851">
        <f t="shared" si="1589"/>
        <v>0</v>
      </c>
      <c r="P7851" s="63">
        <f t="shared" si="1590"/>
        <v>0</v>
      </c>
    </row>
    <row r="7852" spans="1:18" x14ac:dyDescent="0.3">
      <c r="A7852">
        <f t="shared" si="1591"/>
        <v>2019</v>
      </c>
      <c r="B7852">
        <f t="shared" si="1592"/>
        <v>7</v>
      </c>
      <c r="C7852">
        <f t="shared" si="1593"/>
        <v>25</v>
      </c>
      <c r="D7852">
        <f t="shared" si="1594"/>
        <v>4</v>
      </c>
      <c r="E7852" t="str">
        <f t="shared" si="1595"/>
        <v>OFF</v>
      </c>
      <c r="F7852" s="13">
        <f t="shared" si="1597"/>
        <v>43671</v>
      </c>
      <c r="G7852" s="14" t="str">
        <f t="shared" si="1596"/>
        <v>Avg of 4 NM Projects</v>
      </c>
      <c r="H7852" s="15">
        <f t="shared" si="1598"/>
        <v>1</v>
      </c>
      <c r="I7852" s="93">
        <v>-0.13</v>
      </c>
      <c r="J7852">
        <f t="shared" si="1586"/>
        <v>-7.3033707865168538E-4</v>
      </c>
      <c r="K7852" s="4">
        <v>18.940000000000001</v>
      </c>
      <c r="L7852" s="4">
        <v>16.899999999999999</v>
      </c>
      <c r="M7852" s="16">
        <f t="shared" si="1587"/>
        <v>-2.1970000000000002E-3</v>
      </c>
      <c r="N7852">
        <f t="shared" si="1588"/>
        <v>0</v>
      </c>
      <c r="O7852">
        <f t="shared" si="1589"/>
        <v>0</v>
      </c>
      <c r="P7852" s="63">
        <f t="shared" si="1590"/>
        <v>0</v>
      </c>
      <c r="Q7852" s="34"/>
      <c r="R7852" s="34"/>
    </row>
    <row r="7853" spans="1:18" x14ac:dyDescent="0.3">
      <c r="A7853">
        <f t="shared" si="1591"/>
        <v>2019</v>
      </c>
      <c r="B7853">
        <f t="shared" si="1592"/>
        <v>7</v>
      </c>
      <c r="C7853">
        <f t="shared" si="1593"/>
        <v>25</v>
      </c>
      <c r="D7853">
        <f t="shared" si="1594"/>
        <v>4</v>
      </c>
      <c r="E7853" t="str">
        <f t="shared" si="1595"/>
        <v>OFF</v>
      </c>
      <c r="F7853" s="13">
        <f t="shared" si="1597"/>
        <v>43671</v>
      </c>
      <c r="G7853" s="14" t="str">
        <f t="shared" si="1596"/>
        <v>Avg of 4 NM Projects</v>
      </c>
      <c r="H7853" s="15">
        <f t="shared" si="1598"/>
        <v>2</v>
      </c>
      <c r="I7853" s="93">
        <v>0</v>
      </c>
      <c r="J7853">
        <f t="shared" si="1586"/>
        <v>0</v>
      </c>
      <c r="K7853" s="4">
        <v>17.73</v>
      </c>
      <c r="L7853" s="4">
        <v>17.14</v>
      </c>
      <c r="M7853" s="16">
        <f t="shared" si="1587"/>
        <v>0</v>
      </c>
      <c r="N7853">
        <f t="shared" si="1588"/>
        <v>1</v>
      </c>
      <c r="O7853">
        <f t="shared" si="1589"/>
        <v>0</v>
      </c>
      <c r="P7853" s="63">
        <f t="shared" si="1590"/>
        <v>0</v>
      </c>
    </row>
    <row r="7854" spans="1:18" x14ac:dyDescent="0.3">
      <c r="A7854">
        <f t="shared" si="1591"/>
        <v>2019</v>
      </c>
      <c r="B7854">
        <f t="shared" si="1592"/>
        <v>7</v>
      </c>
      <c r="C7854">
        <f t="shared" si="1593"/>
        <v>25</v>
      </c>
      <c r="D7854">
        <f t="shared" si="1594"/>
        <v>4</v>
      </c>
      <c r="E7854" t="str">
        <f t="shared" si="1595"/>
        <v>OFF</v>
      </c>
      <c r="F7854" s="13">
        <f t="shared" si="1597"/>
        <v>43671</v>
      </c>
      <c r="G7854" s="14" t="str">
        <f t="shared" si="1596"/>
        <v>Avg of 4 NM Projects</v>
      </c>
      <c r="H7854" s="15">
        <f t="shared" si="1598"/>
        <v>3</v>
      </c>
      <c r="I7854" s="93">
        <v>0</v>
      </c>
      <c r="J7854">
        <f t="shared" si="1586"/>
        <v>0</v>
      </c>
      <c r="K7854" s="4">
        <v>17.21</v>
      </c>
      <c r="L7854" s="4">
        <v>17.18</v>
      </c>
      <c r="M7854" s="16">
        <f t="shared" si="1587"/>
        <v>0</v>
      </c>
      <c r="N7854">
        <f t="shared" si="1588"/>
        <v>1</v>
      </c>
      <c r="O7854">
        <f t="shared" si="1589"/>
        <v>0</v>
      </c>
      <c r="P7854" s="63">
        <f t="shared" si="1590"/>
        <v>0</v>
      </c>
    </row>
    <row r="7855" spans="1:18" x14ac:dyDescent="0.3">
      <c r="A7855">
        <f t="shared" si="1591"/>
        <v>2019</v>
      </c>
      <c r="B7855">
        <f t="shared" si="1592"/>
        <v>7</v>
      </c>
      <c r="C7855">
        <f t="shared" si="1593"/>
        <v>25</v>
      </c>
      <c r="D7855">
        <f t="shared" si="1594"/>
        <v>4</v>
      </c>
      <c r="E7855" t="str">
        <f t="shared" si="1595"/>
        <v>OFF</v>
      </c>
      <c r="F7855" s="13">
        <f t="shared" si="1597"/>
        <v>43671</v>
      </c>
      <c r="G7855" s="14" t="str">
        <f t="shared" si="1596"/>
        <v>Avg of 4 NM Projects</v>
      </c>
      <c r="H7855" s="15">
        <f t="shared" si="1598"/>
        <v>4</v>
      </c>
      <c r="I7855" s="93">
        <v>0</v>
      </c>
      <c r="J7855">
        <f t="shared" si="1586"/>
        <v>0</v>
      </c>
      <c r="K7855" s="4">
        <v>16.87</v>
      </c>
      <c r="L7855" s="4">
        <v>17.11</v>
      </c>
      <c r="M7855" s="16">
        <f t="shared" si="1587"/>
        <v>0</v>
      </c>
      <c r="N7855">
        <f t="shared" si="1588"/>
        <v>1</v>
      </c>
      <c r="O7855">
        <f t="shared" si="1589"/>
        <v>0</v>
      </c>
      <c r="P7855" s="63">
        <f t="shared" si="1590"/>
        <v>0</v>
      </c>
    </row>
    <row r="7856" spans="1:18" x14ac:dyDescent="0.3">
      <c r="A7856">
        <f t="shared" si="1591"/>
        <v>2019</v>
      </c>
      <c r="B7856">
        <f t="shared" si="1592"/>
        <v>7</v>
      </c>
      <c r="C7856">
        <f t="shared" si="1593"/>
        <v>25</v>
      </c>
      <c r="D7856">
        <f t="shared" si="1594"/>
        <v>4</v>
      </c>
      <c r="E7856" t="str">
        <f t="shared" si="1595"/>
        <v>OFF</v>
      </c>
      <c r="F7856" s="13">
        <f t="shared" si="1597"/>
        <v>43671</v>
      </c>
      <c r="G7856" s="14" t="str">
        <f t="shared" si="1596"/>
        <v>Avg of 4 NM Projects</v>
      </c>
      <c r="H7856" s="15">
        <f t="shared" si="1598"/>
        <v>5</v>
      </c>
      <c r="I7856" s="93">
        <v>-0.26</v>
      </c>
      <c r="J7856">
        <f t="shared" si="1586"/>
        <v>-1.4606741573033708E-3</v>
      </c>
      <c r="K7856" s="4">
        <v>16.21</v>
      </c>
      <c r="L7856" s="4">
        <v>17</v>
      </c>
      <c r="M7856" s="16">
        <f t="shared" si="1587"/>
        <v>-4.4200000000000003E-3</v>
      </c>
      <c r="N7856">
        <f t="shared" si="1588"/>
        <v>0</v>
      </c>
      <c r="O7856">
        <f t="shared" si="1589"/>
        <v>0</v>
      </c>
      <c r="P7856" s="63">
        <f t="shared" si="1590"/>
        <v>0</v>
      </c>
    </row>
    <row r="7857" spans="1:16" x14ac:dyDescent="0.3">
      <c r="A7857">
        <f t="shared" si="1591"/>
        <v>2019</v>
      </c>
      <c r="B7857">
        <f t="shared" si="1592"/>
        <v>7</v>
      </c>
      <c r="C7857">
        <f t="shared" si="1593"/>
        <v>25</v>
      </c>
      <c r="D7857">
        <f t="shared" si="1594"/>
        <v>4</v>
      </c>
      <c r="E7857" t="str">
        <f t="shared" si="1595"/>
        <v>OFF</v>
      </c>
      <c r="F7857" s="13">
        <f t="shared" si="1597"/>
        <v>43671</v>
      </c>
      <c r="G7857" s="14" t="str">
        <f t="shared" si="1596"/>
        <v>Avg of 4 NM Projects</v>
      </c>
      <c r="H7857" s="15">
        <f t="shared" si="1598"/>
        <v>6</v>
      </c>
      <c r="I7857" s="93">
        <v>0.13</v>
      </c>
      <c r="J7857">
        <f t="shared" si="1586"/>
        <v>7.3033707865168538E-4</v>
      </c>
      <c r="K7857" s="4">
        <v>17.260000000000002</v>
      </c>
      <c r="L7857" s="4">
        <v>17.59</v>
      </c>
      <c r="M7857" s="16">
        <f t="shared" si="1587"/>
        <v>2.2867E-3</v>
      </c>
      <c r="N7857">
        <f t="shared" si="1588"/>
        <v>0</v>
      </c>
      <c r="O7857">
        <f t="shared" si="1589"/>
        <v>0</v>
      </c>
      <c r="P7857" s="63">
        <f t="shared" si="1590"/>
        <v>0</v>
      </c>
    </row>
    <row r="7858" spans="1:16" x14ac:dyDescent="0.3">
      <c r="A7858">
        <f t="shared" si="1591"/>
        <v>2019</v>
      </c>
      <c r="B7858">
        <f t="shared" si="1592"/>
        <v>7</v>
      </c>
      <c r="C7858">
        <f t="shared" si="1593"/>
        <v>25</v>
      </c>
      <c r="D7858">
        <f t="shared" si="1594"/>
        <v>4</v>
      </c>
      <c r="E7858" t="str">
        <f t="shared" si="1595"/>
        <v>OFF</v>
      </c>
      <c r="F7858" s="13">
        <f t="shared" si="1597"/>
        <v>43671</v>
      </c>
      <c r="G7858" s="14" t="str">
        <f t="shared" si="1596"/>
        <v>Avg of 4 NM Projects</v>
      </c>
      <c r="H7858" s="15">
        <f t="shared" si="1598"/>
        <v>7</v>
      </c>
      <c r="I7858" s="93">
        <v>8.7050000000000001</v>
      </c>
      <c r="J7858">
        <f t="shared" si="1586"/>
        <v>4.8904494382022469E-2</v>
      </c>
      <c r="K7858" s="4">
        <v>17.75</v>
      </c>
      <c r="L7858" s="4">
        <v>16.510000000000002</v>
      </c>
      <c r="M7858" s="16">
        <f t="shared" si="1587"/>
        <v>0.14371955000000003</v>
      </c>
      <c r="N7858">
        <f t="shared" si="1588"/>
        <v>0</v>
      </c>
      <c r="O7858">
        <f t="shared" si="1589"/>
        <v>0</v>
      </c>
      <c r="P7858" s="63">
        <f t="shared" si="1590"/>
        <v>0</v>
      </c>
    </row>
    <row r="7859" spans="1:16" x14ac:dyDescent="0.3">
      <c r="A7859">
        <f t="shared" si="1591"/>
        <v>2019</v>
      </c>
      <c r="B7859">
        <f t="shared" si="1592"/>
        <v>7</v>
      </c>
      <c r="C7859">
        <f t="shared" si="1593"/>
        <v>25</v>
      </c>
      <c r="D7859">
        <f t="shared" si="1594"/>
        <v>4</v>
      </c>
      <c r="E7859" t="str">
        <f t="shared" si="1595"/>
        <v>ON</v>
      </c>
      <c r="F7859" s="13">
        <f t="shared" si="1597"/>
        <v>43671</v>
      </c>
      <c r="G7859" s="14" t="str">
        <f t="shared" si="1596"/>
        <v>Avg of 4 NM Projects</v>
      </c>
      <c r="H7859" s="15">
        <f t="shared" si="1598"/>
        <v>8</v>
      </c>
      <c r="I7859" s="93">
        <v>29.82</v>
      </c>
      <c r="J7859">
        <f t="shared" si="1586"/>
        <v>0.16752808988764045</v>
      </c>
      <c r="K7859" s="4">
        <v>21.12</v>
      </c>
      <c r="L7859" s="4">
        <v>19.23</v>
      </c>
      <c r="M7859" s="16">
        <f t="shared" si="1587"/>
        <v>0.57343860000000002</v>
      </c>
      <c r="N7859">
        <f t="shared" si="1588"/>
        <v>0</v>
      </c>
      <c r="O7859">
        <f t="shared" si="1589"/>
        <v>0</v>
      </c>
      <c r="P7859" s="63">
        <f t="shared" si="1590"/>
        <v>0</v>
      </c>
    </row>
    <row r="7860" spans="1:16" x14ac:dyDescent="0.3">
      <c r="A7860">
        <f t="shared" si="1591"/>
        <v>2019</v>
      </c>
      <c r="B7860">
        <f t="shared" si="1592"/>
        <v>7</v>
      </c>
      <c r="C7860">
        <f t="shared" si="1593"/>
        <v>25</v>
      </c>
      <c r="D7860">
        <f t="shared" si="1594"/>
        <v>4</v>
      </c>
      <c r="E7860" t="str">
        <f t="shared" si="1595"/>
        <v>ON</v>
      </c>
      <c r="F7860" s="13">
        <f t="shared" si="1597"/>
        <v>43671</v>
      </c>
      <c r="G7860" s="14" t="str">
        <f t="shared" si="1596"/>
        <v>Avg of 4 NM Projects</v>
      </c>
      <c r="H7860" s="15">
        <f t="shared" si="1598"/>
        <v>9</v>
      </c>
      <c r="I7860" s="93">
        <v>59.65</v>
      </c>
      <c r="J7860">
        <f t="shared" si="1586"/>
        <v>0.33511235955056179</v>
      </c>
      <c r="K7860" s="4">
        <v>23.11</v>
      </c>
      <c r="L7860" s="4">
        <v>18.03</v>
      </c>
      <c r="M7860" s="16">
        <f t="shared" si="1587"/>
        <v>1.0754895000000002</v>
      </c>
      <c r="N7860">
        <f t="shared" si="1588"/>
        <v>0</v>
      </c>
      <c r="O7860">
        <f t="shared" si="1589"/>
        <v>0</v>
      </c>
      <c r="P7860" s="63">
        <f t="shared" si="1590"/>
        <v>0</v>
      </c>
    </row>
    <row r="7861" spans="1:16" x14ac:dyDescent="0.3">
      <c r="A7861">
        <f t="shared" si="1591"/>
        <v>2019</v>
      </c>
      <c r="B7861">
        <f t="shared" si="1592"/>
        <v>7</v>
      </c>
      <c r="C7861">
        <f t="shared" si="1593"/>
        <v>25</v>
      </c>
      <c r="D7861">
        <f t="shared" si="1594"/>
        <v>4</v>
      </c>
      <c r="E7861" t="str">
        <f t="shared" si="1595"/>
        <v>ON</v>
      </c>
      <c r="F7861" s="13">
        <f t="shared" si="1597"/>
        <v>43671</v>
      </c>
      <c r="G7861" s="14" t="str">
        <f t="shared" si="1596"/>
        <v>Avg of 4 NM Projects</v>
      </c>
      <c r="H7861" s="15">
        <f t="shared" si="1598"/>
        <v>10</v>
      </c>
      <c r="I7861" s="93">
        <v>67.070000000000007</v>
      </c>
      <c r="J7861">
        <f t="shared" si="1586"/>
        <v>0.37679775280898881</v>
      </c>
      <c r="K7861" s="4">
        <v>20.67</v>
      </c>
      <c r="L7861" s="4">
        <v>19.68</v>
      </c>
      <c r="M7861" s="16">
        <f t="shared" si="1587"/>
        <v>1.3199376000000003</v>
      </c>
      <c r="N7861">
        <f t="shared" si="1588"/>
        <v>0</v>
      </c>
      <c r="O7861">
        <f t="shared" si="1589"/>
        <v>0</v>
      </c>
      <c r="P7861" s="63">
        <f t="shared" si="1590"/>
        <v>0</v>
      </c>
    </row>
    <row r="7862" spans="1:16" x14ac:dyDescent="0.3">
      <c r="A7862">
        <f t="shared" si="1591"/>
        <v>2019</v>
      </c>
      <c r="B7862">
        <f t="shared" si="1592"/>
        <v>7</v>
      </c>
      <c r="C7862">
        <f t="shared" si="1593"/>
        <v>25</v>
      </c>
      <c r="D7862">
        <f t="shared" si="1594"/>
        <v>4</v>
      </c>
      <c r="E7862" t="str">
        <f t="shared" si="1595"/>
        <v>ON</v>
      </c>
      <c r="F7862" s="13">
        <f t="shared" si="1597"/>
        <v>43671</v>
      </c>
      <c r="G7862" s="14" t="str">
        <f t="shared" si="1596"/>
        <v>Avg of 4 NM Projects</v>
      </c>
      <c r="H7862" s="15">
        <f t="shared" si="1598"/>
        <v>11</v>
      </c>
      <c r="I7862" s="93">
        <v>89.47</v>
      </c>
      <c r="J7862">
        <f t="shared" si="1586"/>
        <v>0.50264044943820219</v>
      </c>
      <c r="K7862" s="4">
        <v>21.54</v>
      </c>
      <c r="L7862" s="4">
        <v>26.23</v>
      </c>
      <c r="M7862" s="16">
        <f t="shared" si="1587"/>
        <v>2.3467981</v>
      </c>
      <c r="N7862">
        <f t="shared" si="1588"/>
        <v>0</v>
      </c>
      <c r="O7862">
        <f t="shared" si="1589"/>
        <v>1</v>
      </c>
      <c r="P7862" s="63">
        <f t="shared" si="1590"/>
        <v>0</v>
      </c>
    </row>
    <row r="7863" spans="1:16" x14ac:dyDescent="0.3">
      <c r="A7863">
        <f t="shared" si="1591"/>
        <v>2019</v>
      </c>
      <c r="B7863">
        <f t="shared" si="1592"/>
        <v>7</v>
      </c>
      <c r="C7863">
        <f t="shared" si="1593"/>
        <v>25</v>
      </c>
      <c r="D7863">
        <f t="shared" si="1594"/>
        <v>4</v>
      </c>
      <c r="E7863" t="str">
        <f t="shared" si="1595"/>
        <v>ON</v>
      </c>
      <c r="F7863" s="13">
        <f t="shared" si="1597"/>
        <v>43671</v>
      </c>
      <c r="G7863" s="14" t="str">
        <f t="shared" si="1596"/>
        <v>Avg of 4 NM Projects</v>
      </c>
      <c r="H7863" s="15">
        <f t="shared" si="1598"/>
        <v>12</v>
      </c>
      <c r="I7863" s="93">
        <v>94.34</v>
      </c>
      <c r="J7863">
        <f t="shared" si="1586"/>
        <v>0.53</v>
      </c>
      <c r="K7863" s="4">
        <v>21.77</v>
      </c>
      <c r="L7863" s="4">
        <v>29.16</v>
      </c>
      <c r="M7863" s="16">
        <f t="shared" si="1587"/>
        <v>2.7509543999999999</v>
      </c>
      <c r="N7863">
        <f t="shared" si="1588"/>
        <v>0</v>
      </c>
      <c r="O7863">
        <f t="shared" si="1589"/>
        <v>1</v>
      </c>
      <c r="P7863" s="63">
        <f t="shared" si="1590"/>
        <v>0</v>
      </c>
    </row>
    <row r="7864" spans="1:16" x14ac:dyDescent="0.3">
      <c r="A7864">
        <f t="shared" si="1591"/>
        <v>2019</v>
      </c>
      <c r="B7864">
        <f t="shared" si="1592"/>
        <v>7</v>
      </c>
      <c r="C7864">
        <f t="shared" si="1593"/>
        <v>25</v>
      </c>
      <c r="D7864">
        <f t="shared" si="1594"/>
        <v>4</v>
      </c>
      <c r="E7864" t="str">
        <f t="shared" si="1595"/>
        <v>ON</v>
      </c>
      <c r="F7864" s="13">
        <f t="shared" si="1597"/>
        <v>43671</v>
      </c>
      <c r="G7864" s="14" t="str">
        <f t="shared" si="1596"/>
        <v>Avg of 4 NM Projects</v>
      </c>
      <c r="H7864" s="15">
        <f t="shared" si="1598"/>
        <v>13</v>
      </c>
      <c r="I7864" s="93">
        <v>94.594999999999999</v>
      </c>
      <c r="J7864">
        <f t="shared" si="1586"/>
        <v>0.53143258426966289</v>
      </c>
      <c r="K7864" s="4">
        <v>23.25</v>
      </c>
      <c r="L7864" s="4">
        <v>32.659999999999997</v>
      </c>
      <c r="M7864" s="16">
        <f t="shared" si="1587"/>
        <v>3.0894727</v>
      </c>
      <c r="N7864">
        <f t="shared" si="1588"/>
        <v>0</v>
      </c>
      <c r="O7864">
        <f t="shared" si="1589"/>
        <v>1</v>
      </c>
      <c r="P7864" s="63">
        <f t="shared" si="1590"/>
        <v>0</v>
      </c>
    </row>
    <row r="7865" spans="1:16" x14ac:dyDescent="0.3">
      <c r="A7865">
        <f t="shared" si="1591"/>
        <v>2019</v>
      </c>
      <c r="B7865">
        <f t="shared" si="1592"/>
        <v>7</v>
      </c>
      <c r="C7865">
        <f t="shared" si="1593"/>
        <v>25</v>
      </c>
      <c r="D7865">
        <f t="shared" si="1594"/>
        <v>4</v>
      </c>
      <c r="E7865" t="str">
        <f t="shared" si="1595"/>
        <v>ON</v>
      </c>
      <c r="F7865" s="13">
        <f t="shared" si="1597"/>
        <v>43671</v>
      </c>
      <c r="G7865" s="14" t="str">
        <f t="shared" si="1596"/>
        <v>Avg of 4 NM Projects</v>
      </c>
      <c r="H7865" s="15">
        <f t="shared" si="1598"/>
        <v>14</v>
      </c>
      <c r="I7865" s="93">
        <v>95.10499999999999</v>
      </c>
      <c r="J7865">
        <f t="shared" si="1586"/>
        <v>0.53429775280898872</v>
      </c>
      <c r="K7865" s="4">
        <v>27.6</v>
      </c>
      <c r="L7865" s="4">
        <v>30.89</v>
      </c>
      <c r="M7865" s="16">
        <f t="shared" si="1587"/>
        <v>2.9377934499999996</v>
      </c>
      <c r="N7865">
        <f t="shared" si="1588"/>
        <v>0</v>
      </c>
      <c r="O7865">
        <f t="shared" si="1589"/>
        <v>1</v>
      </c>
      <c r="P7865" s="63">
        <f t="shared" si="1590"/>
        <v>0</v>
      </c>
    </row>
    <row r="7866" spans="1:16" x14ac:dyDescent="0.3">
      <c r="A7866">
        <f t="shared" si="1591"/>
        <v>2019</v>
      </c>
      <c r="B7866">
        <f t="shared" si="1592"/>
        <v>7</v>
      </c>
      <c r="C7866">
        <f t="shared" si="1593"/>
        <v>25</v>
      </c>
      <c r="D7866">
        <f t="shared" si="1594"/>
        <v>4</v>
      </c>
      <c r="E7866" t="str">
        <f t="shared" si="1595"/>
        <v>ON</v>
      </c>
      <c r="F7866" s="13">
        <f t="shared" si="1597"/>
        <v>43671</v>
      </c>
      <c r="G7866" s="14" t="str">
        <f t="shared" si="1596"/>
        <v>Avg of 4 NM Projects</v>
      </c>
      <c r="H7866" s="15">
        <f t="shared" si="1598"/>
        <v>15</v>
      </c>
      <c r="I7866" s="93">
        <v>65.284999999999997</v>
      </c>
      <c r="J7866">
        <f t="shared" si="1586"/>
        <v>0.36676966292134827</v>
      </c>
      <c r="K7866" s="4">
        <v>31.85</v>
      </c>
      <c r="L7866" s="4">
        <v>27.2</v>
      </c>
      <c r="M7866" s="16">
        <f t="shared" si="1587"/>
        <v>1.775752</v>
      </c>
      <c r="N7866">
        <f t="shared" si="1588"/>
        <v>0</v>
      </c>
      <c r="O7866">
        <f t="shared" si="1589"/>
        <v>0</v>
      </c>
      <c r="P7866" s="63">
        <f t="shared" si="1590"/>
        <v>0</v>
      </c>
    </row>
    <row r="7867" spans="1:16" x14ac:dyDescent="0.3">
      <c r="A7867">
        <f t="shared" si="1591"/>
        <v>2019</v>
      </c>
      <c r="B7867">
        <f t="shared" si="1592"/>
        <v>7</v>
      </c>
      <c r="C7867">
        <f t="shared" si="1593"/>
        <v>25</v>
      </c>
      <c r="D7867">
        <f t="shared" si="1594"/>
        <v>4</v>
      </c>
      <c r="E7867" t="str">
        <f t="shared" si="1595"/>
        <v>ON</v>
      </c>
      <c r="F7867" s="13">
        <f t="shared" si="1597"/>
        <v>43671</v>
      </c>
      <c r="G7867" s="14" t="str">
        <f t="shared" si="1596"/>
        <v>Avg of 4 NM Projects</v>
      </c>
      <c r="H7867" s="15">
        <f t="shared" si="1598"/>
        <v>16</v>
      </c>
      <c r="I7867" s="93">
        <v>76.295000000000002</v>
      </c>
      <c r="J7867">
        <f t="shared" si="1586"/>
        <v>0.42862359550561796</v>
      </c>
      <c r="K7867" s="4">
        <v>32.57</v>
      </c>
      <c r="L7867" s="4">
        <v>32.56</v>
      </c>
      <c r="M7867" s="16">
        <f t="shared" si="1587"/>
        <v>2.4841652000000005</v>
      </c>
      <c r="N7867">
        <f t="shared" si="1588"/>
        <v>0</v>
      </c>
      <c r="O7867">
        <f t="shared" si="1589"/>
        <v>0</v>
      </c>
      <c r="P7867" s="63">
        <f t="shared" si="1590"/>
        <v>0</v>
      </c>
    </row>
    <row r="7868" spans="1:16" x14ac:dyDescent="0.3">
      <c r="A7868">
        <f t="shared" si="1591"/>
        <v>2019</v>
      </c>
      <c r="B7868">
        <f t="shared" si="1592"/>
        <v>7</v>
      </c>
      <c r="C7868">
        <f t="shared" si="1593"/>
        <v>25</v>
      </c>
      <c r="D7868">
        <f t="shared" si="1594"/>
        <v>4</v>
      </c>
      <c r="E7868" t="str">
        <f t="shared" si="1595"/>
        <v>ON</v>
      </c>
      <c r="F7868" s="13">
        <f t="shared" si="1597"/>
        <v>43671</v>
      </c>
      <c r="G7868" s="14" t="str">
        <f t="shared" si="1596"/>
        <v>Avg of 4 NM Projects</v>
      </c>
      <c r="H7868" s="15">
        <f t="shared" si="1598"/>
        <v>17</v>
      </c>
      <c r="I7868" s="93">
        <v>52.74499999999999</v>
      </c>
      <c r="J7868">
        <f t="shared" si="1586"/>
        <v>0.29632022471910108</v>
      </c>
      <c r="K7868" s="4">
        <v>37.729999999999997</v>
      </c>
      <c r="L7868" s="4">
        <v>41.26</v>
      </c>
      <c r="M7868" s="16">
        <f t="shared" si="1587"/>
        <v>2.1762586999999995</v>
      </c>
      <c r="N7868">
        <f t="shared" si="1588"/>
        <v>0</v>
      </c>
      <c r="O7868">
        <f t="shared" si="1589"/>
        <v>0</v>
      </c>
      <c r="P7868" s="63">
        <f t="shared" si="1590"/>
        <v>0</v>
      </c>
    </row>
    <row r="7869" spans="1:16" x14ac:dyDescent="0.3">
      <c r="A7869">
        <f t="shared" si="1591"/>
        <v>2019</v>
      </c>
      <c r="B7869">
        <f t="shared" si="1592"/>
        <v>7</v>
      </c>
      <c r="C7869">
        <f t="shared" si="1593"/>
        <v>25</v>
      </c>
      <c r="D7869">
        <f t="shared" si="1594"/>
        <v>4</v>
      </c>
      <c r="E7869" t="str">
        <f t="shared" si="1595"/>
        <v>ON</v>
      </c>
      <c r="F7869" s="13">
        <f t="shared" si="1597"/>
        <v>43671</v>
      </c>
      <c r="G7869" s="14" t="str">
        <f t="shared" si="1596"/>
        <v>Avg of 4 NM Projects</v>
      </c>
      <c r="H7869" s="15">
        <f t="shared" si="1598"/>
        <v>18</v>
      </c>
      <c r="I7869" s="93">
        <v>44.16</v>
      </c>
      <c r="J7869">
        <f t="shared" si="1586"/>
        <v>0.24808988764044942</v>
      </c>
      <c r="K7869" s="4">
        <v>37.200000000000003</v>
      </c>
      <c r="L7869" s="4">
        <v>56.83</v>
      </c>
      <c r="M7869" s="16">
        <f t="shared" si="1587"/>
        <v>2.5096127999999998</v>
      </c>
      <c r="N7869">
        <f t="shared" si="1588"/>
        <v>0</v>
      </c>
      <c r="O7869">
        <f t="shared" si="1589"/>
        <v>0</v>
      </c>
      <c r="P7869" s="63">
        <f t="shared" si="1590"/>
        <v>0</v>
      </c>
    </row>
    <row r="7870" spans="1:16" x14ac:dyDescent="0.3">
      <c r="A7870">
        <f t="shared" si="1591"/>
        <v>2019</v>
      </c>
      <c r="B7870">
        <f t="shared" si="1592"/>
        <v>7</v>
      </c>
      <c r="C7870">
        <f t="shared" si="1593"/>
        <v>25</v>
      </c>
      <c r="D7870">
        <f t="shared" si="1594"/>
        <v>4</v>
      </c>
      <c r="E7870" t="str">
        <f t="shared" si="1595"/>
        <v>ON</v>
      </c>
      <c r="F7870" s="13">
        <f t="shared" si="1597"/>
        <v>43671</v>
      </c>
      <c r="G7870" s="14" t="str">
        <f t="shared" si="1596"/>
        <v>Avg of 4 NM Projects</v>
      </c>
      <c r="H7870" s="15">
        <f t="shared" si="1598"/>
        <v>19</v>
      </c>
      <c r="I7870" s="93">
        <v>19.579999999999998</v>
      </c>
      <c r="J7870">
        <f t="shared" si="1586"/>
        <v>0.10999999999999999</v>
      </c>
      <c r="K7870" s="4">
        <v>34.94</v>
      </c>
      <c r="L7870" s="4">
        <v>36.130000000000003</v>
      </c>
      <c r="M7870" s="16">
        <f t="shared" si="1587"/>
        <v>0.70742539999999998</v>
      </c>
      <c r="N7870">
        <f t="shared" si="1588"/>
        <v>0</v>
      </c>
      <c r="O7870">
        <f t="shared" si="1589"/>
        <v>0</v>
      </c>
      <c r="P7870" s="63">
        <f t="shared" si="1590"/>
        <v>0</v>
      </c>
    </row>
    <row r="7871" spans="1:16" x14ac:dyDescent="0.3">
      <c r="A7871">
        <f t="shared" si="1591"/>
        <v>2019</v>
      </c>
      <c r="B7871">
        <f t="shared" si="1592"/>
        <v>7</v>
      </c>
      <c r="C7871">
        <f t="shared" si="1593"/>
        <v>25</v>
      </c>
      <c r="D7871">
        <f t="shared" si="1594"/>
        <v>4</v>
      </c>
      <c r="E7871" t="str">
        <f t="shared" si="1595"/>
        <v>ON</v>
      </c>
      <c r="F7871" s="13">
        <f t="shared" si="1597"/>
        <v>43671</v>
      </c>
      <c r="G7871" s="14" t="str">
        <f t="shared" si="1596"/>
        <v>Avg of 4 NM Projects</v>
      </c>
      <c r="H7871" s="15">
        <f t="shared" si="1598"/>
        <v>20</v>
      </c>
      <c r="I7871" s="93">
        <v>4.0949999999999998</v>
      </c>
      <c r="J7871">
        <f t="shared" si="1586"/>
        <v>2.3005617977528089E-2</v>
      </c>
      <c r="K7871" s="4">
        <v>34.14</v>
      </c>
      <c r="L7871" s="4">
        <v>38.46</v>
      </c>
      <c r="M7871" s="16">
        <f t="shared" si="1587"/>
        <v>0.15749369999999999</v>
      </c>
      <c r="N7871">
        <f t="shared" si="1588"/>
        <v>0</v>
      </c>
      <c r="O7871">
        <f t="shared" si="1589"/>
        <v>0</v>
      </c>
      <c r="P7871" s="63">
        <f t="shared" si="1590"/>
        <v>0</v>
      </c>
    </row>
    <row r="7872" spans="1:16" x14ac:dyDescent="0.3">
      <c r="A7872">
        <f t="shared" si="1591"/>
        <v>2019</v>
      </c>
      <c r="B7872">
        <f t="shared" si="1592"/>
        <v>7</v>
      </c>
      <c r="C7872">
        <f t="shared" si="1593"/>
        <v>25</v>
      </c>
      <c r="D7872">
        <f t="shared" si="1594"/>
        <v>4</v>
      </c>
      <c r="E7872" t="str">
        <f t="shared" si="1595"/>
        <v>ON</v>
      </c>
      <c r="F7872" s="13">
        <f t="shared" si="1597"/>
        <v>43671</v>
      </c>
      <c r="G7872" s="14" t="str">
        <f t="shared" si="1596"/>
        <v>Avg of 4 NM Projects</v>
      </c>
      <c r="H7872" s="15">
        <f t="shared" si="1598"/>
        <v>21</v>
      </c>
      <c r="I7872" s="93">
        <v>-0.13</v>
      </c>
      <c r="J7872">
        <f t="shared" si="1586"/>
        <v>-7.3033707865168538E-4</v>
      </c>
      <c r="K7872" s="4">
        <v>32.07</v>
      </c>
      <c r="L7872" s="4">
        <v>33.729999999999997</v>
      </c>
      <c r="M7872" s="16">
        <f t="shared" si="1587"/>
        <v>-4.3848999999999997E-3</v>
      </c>
      <c r="N7872">
        <f t="shared" si="1588"/>
        <v>0</v>
      </c>
      <c r="O7872">
        <f t="shared" si="1589"/>
        <v>0</v>
      </c>
      <c r="P7872" s="63">
        <f t="shared" si="1590"/>
        <v>0</v>
      </c>
    </row>
    <row r="7873" spans="1:18" x14ac:dyDescent="0.3">
      <c r="A7873">
        <f t="shared" si="1591"/>
        <v>2019</v>
      </c>
      <c r="B7873">
        <f t="shared" si="1592"/>
        <v>7</v>
      </c>
      <c r="C7873">
        <f t="shared" si="1593"/>
        <v>25</v>
      </c>
      <c r="D7873">
        <f t="shared" si="1594"/>
        <v>4</v>
      </c>
      <c r="E7873" t="str">
        <f t="shared" si="1595"/>
        <v>ON</v>
      </c>
      <c r="F7873" s="13">
        <f t="shared" si="1597"/>
        <v>43671</v>
      </c>
      <c r="G7873" s="14" t="str">
        <f t="shared" si="1596"/>
        <v>Avg of 4 NM Projects</v>
      </c>
      <c r="H7873" s="15">
        <f t="shared" si="1598"/>
        <v>22</v>
      </c>
      <c r="I7873" s="93">
        <v>-0.13</v>
      </c>
      <c r="J7873">
        <f t="shared" si="1586"/>
        <v>-7.3033707865168538E-4</v>
      </c>
      <c r="K7873" s="4">
        <v>29.48</v>
      </c>
      <c r="L7873" s="4">
        <v>30.91</v>
      </c>
      <c r="M7873" s="16">
        <f t="shared" si="1587"/>
        <v>-4.0182999999999998E-3</v>
      </c>
      <c r="N7873">
        <f t="shared" si="1588"/>
        <v>0</v>
      </c>
      <c r="O7873">
        <f t="shared" si="1589"/>
        <v>0</v>
      </c>
      <c r="P7873" s="63">
        <f t="shared" si="1590"/>
        <v>0</v>
      </c>
    </row>
    <row r="7874" spans="1:18" x14ac:dyDescent="0.3">
      <c r="A7874">
        <f t="shared" si="1591"/>
        <v>2019</v>
      </c>
      <c r="B7874">
        <f t="shared" si="1592"/>
        <v>7</v>
      </c>
      <c r="C7874">
        <f t="shared" si="1593"/>
        <v>25</v>
      </c>
      <c r="D7874">
        <f t="shared" si="1594"/>
        <v>4</v>
      </c>
      <c r="E7874" t="str">
        <f t="shared" si="1595"/>
        <v>ON</v>
      </c>
      <c r="F7874" s="13">
        <f t="shared" si="1597"/>
        <v>43671</v>
      </c>
      <c r="G7874" s="14" t="str">
        <f t="shared" si="1596"/>
        <v>Avg of 4 NM Projects</v>
      </c>
      <c r="H7874" s="15">
        <f t="shared" si="1598"/>
        <v>23</v>
      </c>
      <c r="I7874" s="93">
        <v>0</v>
      </c>
      <c r="J7874">
        <f t="shared" si="1586"/>
        <v>0</v>
      </c>
      <c r="K7874" s="4">
        <v>22.77</v>
      </c>
      <c r="L7874" s="4">
        <v>22.7</v>
      </c>
      <c r="M7874" s="16">
        <f t="shared" si="1587"/>
        <v>0</v>
      </c>
      <c r="N7874">
        <f t="shared" si="1588"/>
        <v>1</v>
      </c>
      <c r="O7874">
        <f t="shared" si="1589"/>
        <v>0</v>
      </c>
      <c r="P7874" s="63">
        <f t="shared" si="1590"/>
        <v>0</v>
      </c>
    </row>
    <row r="7875" spans="1:18" x14ac:dyDescent="0.3">
      <c r="A7875">
        <f t="shared" si="1591"/>
        <v>2019</v>
      </c>
      <c r="B7875">
        <f t="shared" si="1592"/>
        <v>7</v>
      </c>
      <c r="C7875">
        <f t="shared" si="1593"/>
        <v>25</v>
      </c>
      <c r="D7875">
        <f t="shared" si="1594"/>
        <v>4</v>
      </c>
      <c r="E7875" t="str">
        <f t="shared" si="1595"/>
        <v>OFF</v>
      </c>
      <c r="F7875" s="13">
        <f t="shared" si="1597"/>
        <v>43671</v>
      </c>
      <c r="G7875" s="14" t="str">
        <f t="shared" si="1596"/>
        <v>Avg of 4 NM Projects</v>
      </c>
      <c r="H7875" s="15">
        <f t="shared" si="1598"/>
        <v>24</v>
      </c>
      <c r="I7875" s="93">
        <v>0</v>
      </c>
      <c r="J7875">
        <f t="shared" si="1586"/>
        <v>0</v>
      </c>
      <c r="K7875" s="4">
        <v>22.18</v>
      </c>
      <c r="L7875" s="4">
        <v>18.809999999999999</v>
      </c>
      <c r="M7875" s="16">
        <f t="shared" si="1587"/>
        <v>0</v>
      </c>
      <c r="N7875">
        <f t="shared" si="1588"/>
        <v>1</v>
      </c>
      <c r="O7875">
        <f t="shared" si="1589"/>
        <v>0</v>
      </c>
      <c r="P7875" s="63">
        <f t="shared" si="1590"/>
        <v>0</v>
      </c>
    </row>
    <row r="7876" spans="1:18" x14ac:dyDescent="0.3">
      <c r="A7876">
        <f t="shared" si="1591"/>
        <v>2019</v>
      </c>
      <c r="B7876">
        <f t="shared" si="1592"/>
        <v>7</v>
      </c>
      <c r="C7876">
        <f t="shared" si="1593"/>
        <v>26</v>
      </c>
      <c r="D7876">
        <f t="shared" si="1594"/>
        <v>5</v>
      </c>
      <c r="E7876" t="str">
        <f t="shared" si="1595"/>
        <v>OFF</v>
      </c>
      <c r="F7876" s="13">
        <f t="shared" si="1597"/>
        <v>43672</v>
      </c>
      <c r="G7876" s="14" t="str">
        <f t="shared" si="1596"/>
        <v>Avg of 4 NM Projects</v>
      </c>
      <c r="H7876" s="15">
        <f t="shared" si="1598"/>
        <v>1</v>
      </c>
      <c r="I7876" s="93">
        <v>0</v>
      </c>
      <c r="J7876">
        <f t="shared" ref="J7876:J7939" si="1599">+I7876/$I$1</f>
        <v>0</v>
      </c>
      <c r="K7876" s="4">
        <v>21.21</v>
      </c>
      <c r="L7876" s="4">
        <v>19.47</v>
      </c>
      <c r="M7876" s="16">
        <f t="shared" ref="M7876:M7939" si="1600">+L7876*I7876/1000</f>
        <v>0</v>
      </c>
      <c r="N7876">
        <f t="shared" ref="N7876:N7939" si="1601">+IF(I7876=0,1,0)</f>
        <v>1</v>
      </c>
      <c r="O7876">
        <f t="shared" ref="O7876:O7939" si="1602">+IF(I7876&gt;=0.5*$I$1,1,0)</f>
        <v>0</v>
      </c>
      <c r="P7876" s="63">
        <f t="shared" ref="P7876:P7939" si="1603">+IF(I7876&gt;MAX(I$3652:I$5859),1,0)</f>
        <v>0</v>
      </c>
      <c r="Q7876" s="34"/>
      <c r="R7876" s="34"/>
    </row>
    <row r="7877" spans="1:18" x14ac:dyDescent="0.3">
      <c r="A7877">
        <f t="shared" ref="A7877:A7940" si="1604">YEAR(F7877)</f>
        <v>2019</v>
      </c>
      <c r="B7877">
        <f t="shared" ref="B7877:B7940" si="1605">+MONTH(F7877)</f>
        <v>7</v>
      </c>
      <c r="C7877">
        <f t="shared" ref="C7877:C7940" si="1606">+DAY(F7877)</f>
        <v>26</v>
      </c>
      <c r="D7877">
        <f t="shared" ref="D7877:D7940" si="1607">WEEKDAY(C7877)</f>
        <v>5</v>
      </c>
      <c r="E7877" t="str">
        <f t="shared" ref="E7877:E7940" si="1608">IF(OR(D7877=1,D7877=7,H7877=1,H7877=2,H7877=3,H7877=4,H7877=5,H7877=6,H7877=7,H7877=24),"OFF","ON")</f>
        <v>OFF</v>
      </c>
      <c r="F7877" s="13">
        <f t="shared" si="1597"/>
        <v>43672</v>
      </c>
      <c r="G7877" s="14" t="str">
        <f t="shared" si="1596"/>
        <v>Avg of 4 NM Projects</v>
      </c>
      <c r="H7877" s="15">
        <f t="shared" si="1598"/>
        <v>2</v>
      </c>
      <c r="I7877" s="93">
        <v>0</v>
      </c>
      <c r="J7877">
        <f t="shared" si="1599"/>
        <v>0</v>
      </c>
      <c r="K7877" s="4">
        <v>19.84</v>
      </c>
      <c r="L7877" s="4">
        <v>21.5</v>
      </c>
      <c r="M7877" s="16">
        <f t="shared" si="1600"/>
        <v>0</v>
      </c>
      <c r="N7877">
        <f t="shared" si="1601"/>
        <v>1</v>
      </c>
      <c r="O7877">
        <f t="shared" si="1602"/>
        <v>0</v>
      </c>
      <c r="P7877" s="63">
        <f t="shared" si="1603"/>
        <v>0</v>
      </c>
    </row>
    <row r="7878" spans="1:18" x14ac:dyDescent="0.3">
      <c r="A7878">
        <f t="shared" si="1604"/>
        <v>2019</v>
      </c>
      <c r="B7878">
        <f t="shared" si="1605"/>
        <v>7</v>
      </c>
      <c r="C7878">
        <f t="shared" si="1606"/>
        <v>26</v>
      </c>
      <c r="D7878">
        <f t="shared" si="1607"/>
        <v>5</v>
      </c>
      <c r="E7878" t="str">
        <f t="shared" si="1608"/>
        <v>OFF</v>
      </c>
      <c r="F7878" s="13">
        <f t="shared" si="1597"/>
        <v>43672</v>
      </c>
      <c r="G7878" s="14" t="str">
        <f t="shared" ref="G7878:G7941" si="1609">+G7877</f>
        <v>Avg of 4 NM Projects</v>
      </c>
      <c r="H7878" s="15">
        <f t="shared" si="1598"/>
        <v>3</v>
      </c>
      <c r="I7878" s="93">
        <v>-0.26</v>
      </c>
      <c r="J7878">
        <f t="shared" si="1599"/>
        <v>-1.4606741573033708E-3</v>
      </c>
      <c r="K7878" s="4">
        <v>18.46</v>
      </c>
      <c r="L7878" s="4">
        <v>22.18</v>
      </c>
      <c r="M7878" s="16">
        <f t="shared" si="1600"/>
        <v>-5.7667999999999999E-3</v>
      </c>
      <c r="N7878">
        <f t="shared" si="1601"/>
        <v>0</v>
      </c>
      <c r="O7878">
        <f t="shared" si="1602"/>
        <v>0</v>
      </c>
      <c r="P7878" s="63">
        <f t="shared" si="1603"/>
        <v>0</v>
      </c>
    </row>
    <row r="7879" spans="1:18" x14ac:dyDescent="0.3">
      <c r="A7879">
        <f t="shared" si="1604"/>
        <v>2019</v>
      </c>
      <c r="B7879">
        <f t="shared" si="1605"/>
        <v>7</v>
      </c>
      <c r="C7879">
        <f t="shared" si="1606"/>
        <v>26</v>
      </c>
      <c r="D7879">
        <f t="shared" si="1607"/>
        <v>5</v>
      </c>
      <c r="E7879" t="str">
        <f t="shared" si="1608"/>
        <v>OFF</v>
      </c>
      <c r="F7879" s="13">
        <f t="shared" si="1597"/>
        <v>43672</v>
      </c>
      <c r="G7879" s="14" t="str">
        <f t="shared" si="1609"/>
        <v>Avg of 4 NM Projects</v>
      </c>
      <c r="H7879" s="15">
        <f t="shared" si="1598"/>
        <v>4</v>
      </c>
      <c r="I7879" s="93">
        <v>-0.13</v>
      </c>
      <c r="J7879">
        <f t="shared" si="1599"/>
        <v>-7.3033707865168538E-4</v>
      </c>
      <c r="K7879" s="4">
        <v>17.97</v>
      </c>
      <c r="L7879" s="4">
        <v>20.46</v>
      </c>
      <c r="M7879" s="16">
        <f t="shared" si="1600"/>
        <v>-2.6598000000000004E-3</v>
      </c>
      <c r="N7879">
        <f t="shared" si="1601"/>
        <v>0</v>
      </c>
      <c r="O7879">
        <f t="shared" si="1602"/>
        <v>0</v>
      </c>
      <c r="P7879" s="63">
        <f t="shared" si="1603"/>
        <v>0</v>
      </c>
    </row>
    <row r="7880" spans="1:18" x14ac:dyDescent="0.3">
      <c r="A7880">
        <f t="shared" si="1604"/>
        <v>2019</v>
      </c>
      <c r="B7880">
        <f t="shared" si="1605"/>
        <v>7</v>
      </c>
      <c r="C7880">
        <f t="shared" si="1606"/>
        <v>26</v>
      </c>
      <c r="D7880">
        <f t="shared" si="1607"/>
        <v>5</v>
      </c>
      <c r="E7880" t="str">
        <f t="shared" si="1608"/>
        <v>OFF</v>
      </c>
      <c r="F7880" s="13">
        <f t="shared" si="1597"/>
        <v>43672</v>
      </c>
      <c r="G7880" s="14" t="str">
        <f t="shared" si="1609"/>
        <v>Avg of 4 NM Projects</v>
      </c>
      <c r="H7880" s="15">
        <f t="shared" si="1598"/>
        <v>5</v>
      </c>
      <c r="I7880" s="93">
        <v>-0.13</v>
      </c>
      <c r="J7880">
        <f t="shared" si="1599"/>
        <v>-7.3033707865168538E-4</v>
      </c>
      <c r="K7880" s="4">
        <v>17.54</v>
      </c>
      <c r="L7880" s="4">
        <v>21.66</v>
      </c>
      <c r="M7880" s="16">
        <f t="shared" si="1600"/>
        <v>-2.8158000000000002E-3</v>
      </c>
      <c r="N7880">
        <f t="shared" si="1601"/>
        <v>0</v>
      </c>
      <c r="O7880">
        <f t="shared" si="1602"/>
        <v>0</v>
      </c>
      <c r="P7880" s="63">
        <f t="shared" si="1603"/>
        <v>0</v>
      </c>
    </row>
    <row r="7881" spans="1:18" x14ac:dyDescent="0.3">
      <c r="A7881">
        <f t="shared" si="1604"/>
        <v>2019</v>
      </c>
      <c r="B7881">
        <f t="shared" si="1605"/>
        <v>7</v>
      </c>
      <c r="C7881">
        <f t="shared" si="1606"/>
        <v>26</v>
      </c>
      <c r="D7881">
        <f t="shared" si="1607"/>
        <v>5</v>
      </c>
      <c r="E7881" t="str">
        <f t="shared" si="1608"/>
        <v>OFF</v>
      </c>
      <c r="F7881" s="13">
        <f t="shared" si="1597"/>
        <v>43672</v>
      </c>
      <c r="G7881" s="14" t="str">
        <f t="shared" si="1609"/>
        <v>Avg of 4 NM Projects</v>
      </c>
      <c r="H7881" s="15">
        <f t="shared" si="1598"/>
        <v>6</v>
      </c>
      <c r="I7881" s="93">
        <v>-0.13</v>
      </c>
      <c r="J7881">
        <f t="shared" si="1599"/>
        <v>-7.3033707865168538E-4</v>
      </c>
      <c r="K7881" s="4">
        <v>19.02</v>
      </c>
      <c r="L7881" s="4">
        <v>35.659999999999997</v>
      </c>
      <c r="M7881" s="16">
        <f t="shared" si="1600"/>
        <v>-4.6357999999999998E-3</v>
      </c>
      <c r="N7881">
        <f t="shared" si="1601"/>
        <v>0</v>
      </c>
      <c r="O7881">
        <f t="shared" si="1602"/>
        <v>0</v>
      </c>
      <c r="P7881" s="63">
        <f t="shared" si="1603"/>
        <v>0</v>
      </c>
    </row>
    <row r="7882" spans="1:18" x14ac:dyDescent="0.3">
      <c r="A7882">
        <f t="shared" si="1604"/>
        <v>2019</v>
      </c>
      <c r="B7882">
        <f t="shared" si="1605"/>
        <v>7</v>
      </c>
      <c r="C7882">
        <f t="shared" si="1606"/>
        <v>26</v>
      </c>
      <c r="D7882">
        <f t="shared" si="1607"/>
        <v>5</v>
      </c>
      <c r="E7882" t="str">
        <f t="shared" si="1608"/>
        <v>OFF</v>
      </c>
      <c r="F7882" s="13">
        <f t="shared" si="1597"/>
        <v>43672</v>
      </c>
      <c r="G7882" s="14" t="str">
        <f t="shared" si="1609"/>
        <v>Avg of 4 NM Projects</v>
      </c>
      <c r="H7882" s="15">
        <f t="shared" si="1598"/>
        <v>7</v>
      </c>
      <c r="I7882" s="93">
        <v>6.4050000000000011</v>
      </c>
      <c r="J7882">
        <f t="shared" si="1599"/>
        <v>3.5983146067415733E-2</v>
      </c>
      <c r="K7882" s="4">
        <v>20.77</v>
      </c>
      <c r="L7882" s="4">
        <v>32.99</v>
      </c>
      <c r="M7882" s="16">
        <f t="shared" si="1600"/>
        <v>0.21130095000000007</v>
      </c>
      <c r="N7882">
        <f t="shared" si="1601"/>
        <v>0</v>
      </c>
      <c r="O7882">
        <f t="shared" si="1602"/>
        <v>0</v>
      </c>
      <c r="P7882" s="63">
        <f t="shared" si="1603"/>
        <v>0</v>
      </c>
    </row>
    <row r="7883" spans="1:18" x14ac:dyDescent="0.3">
      <c r="A7883">
        <f t="shared" si="1604"/>
        <v>2019</v>
      </c>
      <c r="B7883">
        <f t="shared" si="1605"/>
        <v>7</v>
      </c>
      <c r="C7883">
        <f t="shared" si="1606"/>
        <v>26</v>
      </c>
      <c r="D7883">
        <f t="shared" si="1607"/>
        <v>5</v>
      </c>
      <c r="E7883" t="str">
        <f t="shared" si="1608"/>
        <v>ON</v>
      </c>
      <c r="F7883" s="13">
        <f t="shared" si="1597"/>
        <v>43672</v>
      </c>
      <c r="G7883" s="14" t="str">
        <f t="shared" si="1609"/>
        <v>Avg of 4 NM Projects</v>
      </c>
      <c r="H7883" s="15">
        <f t="shared" si="1598"/>
        <v>8</v>
      </c>
      <c r="I7883" s="93">
        <v>26.75</v>
      </c>
      <c r="J7883">
        <f t="shared" si="1599"/>
        <v>0.1502808988764045</v>
      </c>
      <c r="K7883" s="4">
        <v>21.49</v>
      </c>
      <c r="L7883" s="4">
        <v>24.03</v>
      </c>
      <c r="M7883" s="16">
        <f t="shared" si="1600"/>
        <v>0.64280250000000005</v>
      </c>
      <c r="N7883">
        <f t="shared" si="1601"/>
        <v>0</v>
      </c>
      <c r="O7883">
        <f t="shared" si="1602"/>
        <v>0</v>
      </c>
      <c r="P7883" s="63">
        <f t="shared" si="1603"/>
        <v>0</v>
      </c>
    </row>
    <row r="7884" spans="1:18" x14ac:dyDescent="0.3">
      <c r="A7884">
        <f t="shared" si="1604"/>
        <v>2019</v>
      </c>
      <c r="B7884">
        <f t="shared" si="1605"/>
        <v>7</v>
      </c>
      <c r="C7884">
        <f t="shared" si="1606"/>
        <v>26</v>
      </c>
      <c r="D7884">
        <f t="shared" si="1607"/>
        <v>5</v>
      </c>
      <c r="E7884" t="str">
        <f t="shared" si="1608"/>
        <v>ON</v>
      </c>
      <c r="F7884" s="13">
        <f t="shared" si="1597"/>
        <v>43672</v>
      </c>
      <c r="G7884" s="14" t="str">
        <f t="shared" si="1609"/>
        <v>Avg of 4 NM Projects</v>
      </c>
      <c r="H7884" s="15">
        <f t="shared" si="1598"/>
        <v>9</v>
      </c>
      <c r="I7884" s="93">
        <v>51.584999999999994</v>
      </c>
      <c r="J7884">
        <f t="shared" si="1599"/>
        <v>0.2898033707865168</v>
      </c>
      <c r="K7884" s="4">
        <v>21.74</v>
      </c>
      <c r="L7884" s="4">
        <v>21.06</v>
      </c>
      <c r="M7884" s="16">
        <f t="shared" si="1600"/>
        <v>1.0863801</v>
      </c>
      <c r="N7884">
        <f t="shared" si="1601"/>
        <v>0</v>
      </c>
      <c r="O7884">
        <f t="shared" si="1602"/>
        <v>0</v>
      </c>
      <c r="P7884" s="63">
        <f t="shared" si="1603"/>
        <v>0</v>
      </c>
    </row>
    <row r="7885" spans="1:18" x14ac:dyDescent="0.3">
      <c r="A7885">
        <f t="shared" si="1604"/>
        <v>2019</v>
      </c>
      <c r="B7885">
        <f t="shared" si="1605"/>
        <v>7</v>
      </c>
      <c r="C7885">
        <f t="shared" si="1606"/>
        <v>26</v>
      </c>
      <c r="D7885">
        <f t="shared" si="1607"/>
        <v>5</v>
      </c>
      <c r="E7885" t="str">
        <f t="shared" si="1608"/>
        <v>ON</v>
      </c>
      <c r="F7885" s="13">
        <f t="shared" si="1597"/>
        <v>43672</v>
      </c>
      <c r="G7885" s="14" t="str">
        <f t="shared" si="1609"/>
        <v>Avg of 4 NM Projects</v>
      </c>
      <c r="H7885" s="15">
        <f t="shared" si="1598"/>
        <v>10</v>
      </c>
      <c r="I7885" s="93">
        <v>72.835000000000008</v>
      </c>
      <c r="J7885">
        <f t="shared" si="1599"/>
        <v>0.40918539325842701</v>
      </c>
      <c r="K7885" s="4">
        <v>22.37</v>
      </c>
      <c r="L7885" s="4">
        <v>29.42</v>
      </c>
      <c r="M7885" s="16">
        <f t="shared" si="1600"/>
        <v>2.1428057000000003</v>
      </c>
      <c r="N7885">
        <f t="shared" si="1601"/>
        <v>0</v>
      </c>
      <c r="O7885">
        <f t="shared" si="1602"/>
        <v>0</v>
      </c>
      <c r="P7885" s="63">
        <f t="shared" si="1603"/>
        <v>0</v>
      </c>
    </row>
    <row r="7886" spans="1:18" x14ac:dyDescent="0.3">
      <c r="A7886">
        <f t="shared" si="1604"/>
        <v>2019</v>
      </c>
      <c r="B7886">
        <f t="shared" si="1605"/>
        <v>7</v>
      </c>
      <c r="C7886">
        <f t="shared" si="1606"/>
        <v>26</v>
      </c>
      <c r="D7886">
        <f t="shared" si="1607"/>
        <v>5</v>
      </c>
      <c r="E7886" t="str">
        <f t="shared" si="1608"/>
        <v>ON</v>
      </c>
      <c r="F7886" s="13">
        <f t="shared" si="1597"/>
        <v>43672</v>
      </c>
      <c r="G7886" s="14" t="str">
        <f t="shared" si="1609"/>
        <v>Avg of 4 NM Projects</v>
      </c>
      <c r="H7886" s="15">
        <f t="shared" si="1598"/>
        <v>11</v>
      </c>
      <c r="I7886" s="93">
        <v>83.325000000000003</v>
      </c>
      <c r="J7886">
        <f t="shared" si="1599"/>
        <v>0.46811797752808992</v>
      </c>
      <c r="K7886" s="4">
        <v>24.28</v>
      </c>
      <c r="L7886" s="4">
        <v>34.06</v>
      </c>
      <c r="M7886" s="16">
        <f t="shared" si="1600"/>
        <v>2.8380494999999999</v>
      </c>
      <c r="N7886">
        <f t="shared" si="1601"/>
        <v>0</v>
      </c>
      <c r="O7886">
        <f t="shared" si="1602"/>
        <v>0</v>
      </c>
      <c r="P7886" s="63">
        <f t="shared" si="1603"/>
        <v>0</v>
      </c>
    </row>
    <row r="7887" spans="1:18" x14ac:dyDescent="0.3">
      <c r="A7887">
        <f t="shared" si="1604"/>
        <v>2019</v>
      </c>
      <c r="B7887">
        <f t="shared" si="1605"/>
        <v>7</v>
      </c>
      <c r="C7887">
        <f t="shared" si="1606"/>
        <v>26</v>
      </c>
      <c r="D7887">
        <f t="shared" si="1607"/>
        <v>5</v>
      </c>
      <c r="E7887" t="str">
        <f t="shared" si="1608"/>
        <v>ON</v>
      </c>
      <c r="F7887" s="13">
        <f t="shared" si="1597"/>
        <v>43672</v>
      </c>
      <c r="G7887" s="14" t="str">
        <f t="shared" si="1609"/>
        <v>Avg of 4 NM Projects</v>
      </c>
      <c r="H7887" s="15">
        <f t="shared" si="1598"/>
        <v>12</v>
      </c>
      <c r="I7887" s="93">
        <v>94.460000000000008</v>
      </c>
      <c r="J7887">
        <f t="shared" si="1599"/>
        <v>0.53067415730337086</v>
      </c>
      <c r="K7887" s="4">
        <v>26.8</v>
      </c>
      <c r="L7887" s="4">
        <v>36.24</v>
      </c>
      <c r="M7887" s="16">
        <f t="shared" si="1600"/>
        <v>3.4232304000000005</v>
      </c>
      <c r="N7887">
        <f t="shared" si="1601"/>
        <v>0</v>
      </c>
      <c r="O7887">
        <f t="shared" si="1602"/>
        <v>1</v>
      </c>
      <c r="P7887" s="63">
        <f t="shared" si="1603"/>
        <v>0</v>
      </c>
    </row>
    <row r="7888" spans="1:18" x14ac:dyDescent="0.3">
      <c r="A7888">
        <f t="shared" si="1604"/>
        <v>2019</v>
      </c>
      <c r="B7888">
        <f t="shared" si="1605"/>
        <v>7</v>
      </c>
      <c r="C7888">
        <f t="shared" si="1606"/>
        <v>26</v>
      </c>
      <c r="D7888">
        <f t="shared" si="1607"/>
        <v>5</v>
      </c>
      <c r="E7888" t="str">
        <f t="shared" si="1608"/>
        <v>ON</v>
      </c>
      <c r="F7888" s="13">
        <f t="shared" si="1597"/>
        <v>43672</v>
      </c>
      <c r="G7888" s="14" t="str">
        <f t="shared" si="1609"/>
        <v>Avg of 4 NM Projects</v>
      </c>
      <c r="H7888" s="15">
        <f t="shared" si="1598"/>
        <v>13</v>
      </c>
      <c r="I7888" s="93">
        <v>101.38</v>
      </c>
      <c r="J7888">
        <f t="shared" si="1599"/>
        <v>0.56955056179775276</v>
      </c>
      <c r="K7888" s="4">
        <v>27.91</v>
      </c>
      <c r="L7888" s="4">
        <v>29.24</v>
      </c>
      <c r="M7888" s="16">
        <f t="shared" si="1600"/>
        <v>2.9643511999999994</v>
      </c>
      <c r="N7888">
        <f t="shared" si="1601"/>
        <v>0</v>
      </c>
      <c r="O7888">
        <f t="shared" si="1602"/>
        <v>1</v>
      </c>
      <c r="P7888" s="63">
        <f t="shared" si="1603"/>
        <v>0</v>
      </c>
    </row>
    <row r="7889" spans="1:18" x14ac:dyDescent="0.3">
      <c r="A7889">
        <f t="shared" si="1604"/>
        <v>2019</v>
      </c>
      <c r="B7889">
        <f t="shared" si="1605"/>
        <v>7</v>
      </c>
      <c r="C7889">
        <f t="shared" si="1606"/>
        <v>26</v>
      </c>
      <c r="D7889">
        <f t="shared" si="1607"/>
        <v>5</v>
      </c>
      <c r="E7889" t="str">
        <f t="shared" si="1608"/>
        <v>ON</v>
      </c>
      <c r="F7889" s="13">
        <f t="shared" si="1597"/>
        <v>43672</v>
      </c>
      <c r="G7889" s="14" t="str">
        <f t="shared" si="1609"/>
        <v>Avg of 4 NM Projects</v>
      </c>
      <c r="H7889" s="15">
        <f t="shared" si="1598"/>
        <v>14</v>
      </c>
      <c r="I7889" s="93">
        <v>95.745000000000005</v>
      </c>
      <c r="J7889">
        <f t="shared" si="1599"/>
        <v>0.53789325842696634</v>
      </c>
      <c r="K7889" s="4">
        <v>32.75</v>
      </c>
      <c r="L7889" s="4">
        <v>31.81</v>
      </c>
      <c r="M7889" s="16">
        <f t="shared" si="1600"/>
        <v>3.0456484500000003</v>
      </c>
      <c r="N7889">
        <f t="shared" si="1601"/>
        <v>0</v>
      </c>
      <c r="O7889">
        <f t="shared" si="1602"/>
        <v>1</v>
      </c>
      <c r="P7889" s="63">
        <f t="shared" si="1603"/>
        <v>0</v>
      </c>
    </row>
    <row r="7890" spans="1:18" x14ac:dyDescent="0.3">
      <c r="A7890">
        <f t="shared" si="1604"/>
        <v>2019</v>
      </c>
      <c r="B7890">
        <f t="shared" si="1605"/>
        <v>7</v>
      </c>
      <c r="C7890">
        <f t="shared" si="1606"/>
        <v>26</v>
      </c>
      <c r="D7890">
        <f t="shared" si="1607"/>
        <v>5</v>
      </c>
      <c r="E7890" t="str">
        <f t="shared" si="1608"/>
        <v>ON</v>
      </c>
      <c r="F7890" s="13">
        <f t="shared" si="1597"/>
        <v>43672</v>
      </c>
      <c r="G7890" s="14" t="str">
        <f t="shared" si="1609"/>
        <v>Avg of 4 NM Projects</v>
      </c>
      <c r="H7890" s="15">
        <f t="shared" si="1598"/>
        <v>15</v>
      </c>
      <c r="I7890" s="93">
        <v>83.45</v>
      </c>
      <c r="J7890">
        <f t="shared" si="1599"/>
        <v>0.46882022471910112</v>
      </c>
      <c r="K7890" s="4">
        <v>37.6</v>
      </c>
      <c r="L7890" s="4">
        <v>27.23</v>
      </c>
      <c r="M7890" s="16">
        <f t="shared" si="1600"/>
        <v>2.2723434999999998</v>
      </c>
      <c r="N7890">
        <f t="shared" si="1601"/>
        <v>0</v>
      </c>
      <c r="O7890">
        <f t="shared" si="1602"/>
        <v>0</v>
      </c>
      <c r="P7890" s="63">
        <f t="shared" si="1603"/>
        <v>0</v>
      </c>
    </row>
    <row r="7891" spans="1:18" x14ac:dyDescent="0.3">
      <c r="A7891">
        <f t="shared" si="1604"/>
        <v>2019</v>
      </c>
      <c r="B7891">
        <f t="shared" si="1605"/>
        <v>7</v>
      </c>
      <c r="C7891">
        <f t="shared" si="1606"/>
        <v>26</v>
      </c>
      <c r="D7891">
        <f t="shared" si="1607"/>
        <v>5</v>
      </c>
      <c r="E7891" t="str">
        <f t="shared" si="1608"/>
        <v>ON</v>
      </c>
      <c r="F7891" s="13">
        <f t="shared" si="1597"/>
        <v>43672</v>
      </c>
      <c r="G7891" s="14" t="str">
        <f t="shared" si="1609"/>
        <v>Avg of 4 NM Projects</v>
      </c>
      <c r="H7891" s="15">
        <f t="shared" si="1598"/>
        <v>16</v>
      </c>
      <c r="I7891" s="93">
        <v>75.650000000000006</v>
      </c>
      <c r="J7891">
        <f t="shared" si="1599"/>
        <v>0.42500000000000004</v>
      </c>
      <c r="K7891" s="4">
        <v>38.93</v>
      </c>
      <c r="L7891" s="4">
        <v>29.53</v>
      </c>
      <c r="M7891" s="16">
        <f t="shared" si="1600"/>
        <v>2.2339445000000002</v>
      </c>
      <c r="N7891">
        <f t="shared" si="1601"/>
        <v>0</v>
      </c>
      <c r="O7891">
        <f t="shared" si="1602"/>
        <v>0</v>
      </c>
      <c r="P7891" s="63">
        <f t="shared" si="1603"/>
        <v>0</v>
      </c>
    </row>
    <row r="7892" spans="1:18" x14ac:dyDescent="0.3">
      <c r="A7892">
        <f t="shared" si="1604"/>
        <v>2019</v>
      </c>
      <c r="B7892">
        <f t="shared" si="1605"/>
        <v>7</v>
      </c>
      <c r="C7892">
        <f t="shared" si="1606"/>
        <v>26</v>
      </c>
      <c r="D7892">
        <f t="shared" si="1607"/>
        <v>5</v>
      </c>
      <c r="E7892" t="str">
        <f t="shared" si="1608"/>
        <v>ON</v>
      </c>
      <c r="F7892" s="13">
        <f t="shared" si="1597"/>
        <v>43672</v>
      </c>
      <c r="G7892" s="14" t="str">
        <f t="shared" si="1609"/>
        <v>Avg of 4 NM Projects</v>
      </c>
      <c r="H7892" s="15">
        <f t="shared" si="1598"/>
        <v>17</v>
      </c>
      <c r="I7892" s="93">
        <v>77.95</v>
      </c>
      <c r="J7892">
        <f t="shared" si="1599"/>
        <v>0.43792134831460677</v>
      </c>
      <c r="K7892" s="4">
        <v>43</v>
      </c>
      <c r="L7892" s="4">
        <v>29.82</v>
      </c>
      <c r="M7892" s="16">
        <f t="shared" si="1600"/>
        <v>2.3244690000000001</v>
      </c>
      <c r="N7892">
        <f t="shared" si="1601"/>
        <v>0</v>
      </c>
      <c r="O7892">
        <f t="shared" si="1602"/>
        <v>0</v>
      </c>
      <c r="P7892" s="63">
        <f t="shared" si="1603"/>
        <v>0</v>
      </c>
    </row>
    <row r="7893" spans="1:18" x14ac:dyDescent="0.3">
      <c r="A7893">
        <f t="shared" si="1604"/>
        <v>2019</v>
      </c>
      <c r="B7893">
        <f t="shared" si="1605"/>
        <v>7</v>
      </c>
      <c r="C7893">
        <f t="shared" si="1606"/>
        <v>26</v>
      </c>
      <c r="D7893">
        <f t="shared" si="1607"/>
        <v>5</v>
      </c>
      <c r="E7893" t="str">
        <f t="shared" si="1608"/>
        <v>ON</v>
      </c>
      <c r="F7893" s="13">
        <f t="shared" si="1597"/>
        <v>43672</v>
      </c>
      <c r="G7893" s="14" t="str">
        <f t="shared" si="1609"/>
        <v>Avg of 4 NM Projects</v>
      </c>
      <c r="H7893" s="15">
        <f t="shared" si="1598"/>
        <v>18</v>
      </c>
      <c r="I7893" s="93">
        <v>58.75</v>
      </c>
      <c r="J7893">
        <f t="shared" si="1599"/>
        <v>0.3300561797752809</v>
      </c>
      <c r="K7893" s="4">
        <v>44</v>
      </c>
      <c r="L7893" s="4">
        <v>31.94</v>
      </c>
      <c r="M7893" s="16">
        <f t="shared" si="1600"/>
        <v>1.8764750000000001</v>
      </c>
      <c r="N7893">
        <f t="shared" si="1601"/>
        <v>0</v>
      </c>
      <c r="O7893">
        <f t="shared" si="1602"/>
        <v>0</v>
      </c>
      <c r="P7893" s="63">
        <f t="shared" si="1603"/>
        <v>0</v>
      </c>
    </row>
    <row r="7894" spans="1:18" x14ac:dyDescent="0.3">
      <c r="A7894">
        <f t="shared" si="1604"/>
        <v>2019</v>
      </c>
      <c r="B7894">
        <f t="shared" si="1605"/>
        <v>7</v>
      </c>
      <c r="C7894">
        <f t="shared" si="1606"/>
        <v>26</v>
      </c>
      <c r="D7894">
        <f t="shared" si="1607"/>
        <v>5</v>
      </c>
      <c r="E7894" t="str">
        <f t="shared" si="1608"/>
        <v>ON</v>
      </c>
      <c r="F7894" s="13">
        <f t="shared" si="1597"/>
        <v>43672</v>
      </c>
      <c r="G7894" s="14" t="str">
        <f t="shared" si="1609"/>
        <v>Avg of 4 NM Projects</v>
      </c>
      <c r="H7894" s="15">
        <f t="shared" si="1598"/>
        <v>19</v>
      </c>
      <c r="I7894" s="93">
        <v>32.119999999999997</v>
      </c>
      <c r="J7894">
        <f t="shared" si="1599"/>
        <v>0.18044943820224718</v>
      </c>
      <c r="K7894" s="4">
        <v>37.33</v>
      </c>
      <c r="L7894" s="4">
        <v>40.619999999999997</v>
      </c>
      <c r="M7894" s="16">
        <f t="shared" si="1600"/>
        <v>1.3047143999999999</v>
      </c>
      <c r="N7894">
        <f t="shared" si="1601"/>
        <v>0</v>
      </c>
      <c r="O7894">
        <f t="shared" si="1602"/>
        <v>0</v>
      </c>
      <c r="P7894" s="63">
        <f t="shared" si="1603"/>
        <v>0</v>
      </c>
    </row>
    <row r="7895" spans="1:18" x14ac:dyDescent="0.3">
      <c r="A7895">
        <f t="shared" si="1604"/>
        <v>2019</v>
      </c>
      <c r="B7895">
        <f t="shared" si="1605"/>
        <v>7</v>
      </c>
      <c r="C7895">
        <f t="shared" si="1606"/>
        <v>26</v>
      </c>
      <c r="D7895">
        <f t="shared" si="1607"/>
        <v>5</v>
      </c>
      <c r="E7895" t="str">
        <f t="shared" si="1608"/>
        <v>ON</v>
      </c>
      <c r="F7895" s="13">
        <f t="shared" si="1597"/>
        <v>43672</v>
      </c>
      <c r="G7895" s="14" t="str">
        <f t="shared" si="1609"/>
        <v>Avg of 4 NM Projects</v>
      </c>
      <c r="H7895" s="15">
        <f t="shared" si="1598"/>
        <v>20</v>
      </c>
      <c r="I7895" s="93">
        <v>6.1400000000000006</v>
      </c>
      <c r="J7895">
        <f t="shared" si="1599"/>
        <v>3.449438202247191E-2</v>
      </c>
      <c r="K7895" s="4">
        <v>32.549999999999997</v>
      </c>
      <c r="L7895" s="4">
        <v>34.64</v>
      </c>
      <c r="M7895" s="16">
        <f t="shared" si="1600"/>
        <v>0.21268960000000001</v>
      </c>
      <c r="N7895">
        <f t="shared" si="1601"/>
        <v>0</v>
      </c>
      <c r="O7895">
        <f t="shared" si="1602"/>
        <v>0</v>
      </c>
      <c r="P7895" s="63">
        <f t="shared" si="1603"/>
        <v>0</v>
      </c>
    </row>
    <row r="7896" spans="1:18" x14ac:dyDescent="0.3">
      <c r="A7896">
        <f t="shared" si="1604"/>
        <v>2019</v>
      </c>
      <c r="B7896">
        <f t="shared" si="1605"/>
        <v>7</v>
      </c>
      <c r="C7896">
        <f t="shared" si="1606"/>
        <v>26</v>
      </c>
      <c r="D7896">
        <f t="shared" si="1607"/>
        <v>5</v>
      </c>
      <c r="E7896" t="str">
        <f t="shared" si="1608"/>
        <v>ON</v>
      </c>
      <c r="F7896" s="13">
        <f t="shared" si="1597"/>
        <v>43672</v>
      </c>
      <c r="G7896" s="14" t="str">
        <f t="shared" si="1609"/>
        <v>Avg of 4 NM Projects</v>
      </c>
      <c r="H7896" s="15">
        <f t="shared" si="1598"/>
        <v>21</v>
      </c>
      <c r="I7896" s="93">
        <v>0</v>
      </c>
      <c r="J7896">
        <f t="shared" si="1599"/>
        <v>0</v>
      </c>
      <c r="K7896" s="4">
        <v>32.35</v>
      </c>
      <c r="L7896" s="4">
        <v>28.75</v>
      </c>
      <c r="M7896" s="16">
        <f t="shared" si="1600"/>
        <v>0</v>
      </c>
      <c r="N7896">
        <f t="shared" si="1601"/>
        <v>1</v>
      </c>
      <c r="O7896">
        <f t="shared" si="1602"/>
        <v>0</v>
      </c>
      <c r="P7896" s="63">
        <f t="shared" si="1603"/>
        <v>0</v>
      </c>
    </row>
    <row r="7897" spans="1:18" x14ac:dyDescent="0.3">
      <c r="A7897">
        <f t="shared" si="1604"/>
        <v>2019</v>
      </c>
      <c r="B7897">
        <f t="shared" si="1605"/>
        <v>7</v>
      </c>
      <c r="C7897">
        <f t="shared" si="1606"/>
        <v>26</v>
      </c>
      <c r="D7897">
        <f t="shared" si="1607"/>
        <v>5</v>
      </c>
      <c r="E7897" t="str">
        <f t="shared" si="1608"/>
        <v>ON</v>
      </c>
      <c r="F7897" s="13">
        <f t="shared" si="1597"/>
        <v>43672</v>
      </c>
      <c r="G7897" s="14" t="str">
        <f t="shared" si="1609"/>
        <v>Avg of 4 NM Projects</v>
      </c>
      <c r="H7897" s="15">
        <f t="shared" si="1598"/>
        <v>22</v>
      </c>
      <c r="I7897" s="93">
        <v>-0.26</v>
      </c>
      <c r="J7897">
        <f t="shared" si="1599"/>
        <v>-1.4606741573033708E-3</v>
      </c>
      <c r="K7897" s="4">
        <v>29.21</v>
      </c>
      <c r="L7897" s="4">
        <v>23.93</v>
      </c>
      <c r="M7897" s="16">
        <f t="shared" si="1600"/>
        <v>-6.2218000000000004E-3</v>
      </c>
      <c r="N7897">
        <f t="shared" si="1601"/>
        <v>0</v>
      </c>
      <c r="O7897">
        <f t="shared" si="1602"/>
        <v>0</v>
      </c>
      <c r="P7897" s="63">
        <f t="shared" si="1603"/>
        <v>0</v>
      </c>
    </row>
    <row r="7898" spans="1:18" x14ac:dyDescent="0.3">
      <c r="A7898">
        <f t="shared" si="1604"/>
        <v>2019</v>
      </c>
      <c r="B7898">
        <f t="shared" si="1605"/>
        <v>7</v>
      </c>
      <c r="C7898">
        <f t="shared" si="1606"/>
        <v>26</v>
      </c>
      <c r="D7898">
        <f t="shared" si="1607"/>
        <v>5</v>
      </c>
      <c r="E7898" t="str">
        <f t="shared" si="1608"/>
        <v>ON</v>
      </c>
      <c r="F7898" s="13">
        <f t="shared" si="1597"/>
        <v>43672</v>
      </c>
      <c r="G7898" s="14" t="str">
        <f t="shared" si="1609"/>
        <v>Avg of 4 NM Projects</v>
      </c>
      <c r="H7898" s="15">
        <f t="shared" si="1598"/>
        <v>23</v>
      </c>
      <c r="I7898" s="93">
        <v>0</v>
      </c>
      <c r="J7898">
        <f t="shared" si="1599"/>
        <v>0</v>
      </c>
      <c r="K7898" s="4">
        <v>25.5</v>
      </c>
      <c r="L7898" s="4">
        <v>23.46</v>
      </c>
      <c r="M7898" s="16">
        <f t="shared" si="1600"/>
        <v>0</v>
      </c>
      <c r="N7898">
        <f t="shared" si="1601"/>
        <v>1</v>
      </c>
      <c r="O7898">
        <f t="shared" si="1602"/>
        <v>0</v>
      </c>
      <c r="P7898" s="63">
        <f t="shared" si="1603"/>
        <v>0</v>
      </c>
    </row>
    <row r="7899" spans="1:18" x14ac:dyDescent="0.3">
      <c r="A7899">
        <f t="shared" si="1604"/>
        <v>2019</v>
      </c>
      <c r="B7899">
        <f t="shared" si="1605"/>
        <v>7</v>
      </c>
      <c r="C7899">
        <f t="shared" si="1606"/>
        <v>26</v>
      </c>
      <c r="D7899">
        <f t="shared" si="1607"/>
        <v>5</v>
      </c>
      <c r="E7899" t="str">
        <f t="shared" si="1608"/>
        <v>OFF</v>
      </c>
      <c r="F7899" s="13">
        <f t="shared" si="1597"/>
        <v>43672</v>
      </c>
      <c r="G7899" s="14" t="str">
        <f t="shared" si="1609"/>
        <v>Avg of 4 NM Projects</v>
      </c>
      <c r="H7899" s="15">
        <f t="shared" si="1598"/>
        <v>24</v>
      </c>
      <c r="I7899" s="93">
        <v>-0.13</v>
      </c>
      <c r="J7899">
        <f t="shared" si="1599"/>
        <v>-7.3033707865168538E-4</v>
      </c>
      <c r="K7899" s="4">
        <v>23.74</v>
      </c>
      <c r="L7899" s="4">
        <v>20.83</v>
      </c>
      <c r="M7899" s="16">
        <f t="shared" si="1600"/>
        <v>-2.7079000000000001E-3</v>
      </c>
      <c r="N7899">
        <f t="shared" si="1601"/>
        <v>0</v>
      </c>
      <c r="O7899">
        <f t="shared" si="1602"/>
        <v>0</v>
      </c>
      <c r="P7899" s="63">
        <f t="shared" si="1603"/>
        <v>0</v>
      </c>
    </row>
    <row r="7900" spans="1:18" x14ac:dyDescent="0.3">
      <c r="A7900">
        <f t="shared" si="1604"/>
        <v>2019</v>
      </c>
      <c r="B7900">
        <f t="shared" si="1605"/>
        <v>7</v>
      </c>
      <c r="C7900">
        <f t="shared" si="1606"/>
        <v>27</v>
      </c>
      <c r="D7900">
        <f t="shared" si="1607"/>
        <v>6</v>
      </c>
      <c r="E7900" t="str">
        <f t="shared" si="1608"/>
        <v>OFF</v>
      </c>
      <c r="F7900" s="13">
        <f t="shared" si="1597"/>
        <v>43673</v>
      </c>
      <c r="G7900" s="14" t="str">
        <f t="shared" si="1609"/>
        <v>Avg of 4 NM Projects</v>
      </c>
      <c r="H7900" s="15">
        <f t="shared" si="1598"/>
        <v>1</v>
      </c>
      <c r="I7900" s="93">
        <v>0</v>
      </c>
      <c r="J7900">
        <f t="shared" si="1599"/>
        <v>0</v>
      </c>
      <c r="K7900" s="4">
        <v>23.28</v>
      </c>
      <c r="L7900" s="4">
        <v>20.72</v>
      </c>
      <c r="M7900" s="16">
        <f t="shared" si="1600"/>
        <v>0</v>
      </c>
      <c r="N7900">
        <f t="shared" si="1601"/>
        <v>1</v>
      </c>
      <c r="O7900">
        <f t="shared" si="1602"/>
        <v>0</v>
      </c>
      <c r="P7900" s="63">
        <f t="shared" si="1603"/>
        <v>0</v>
      </c>
      <c r="Q7900" s="34"/>
      <c r="R7900" s="34"/>
    </row>
    <row r="7901" spans="1:18" x14ac:dyDescent="0.3">
      <c r="A7901">
        <f t="shared" si="1604"/>
        <v>2019</v>
      </c>
      <c r="B7901">
        <f t="shared" si="1605"/>
        <v>7</v>
      </c>
      <c r="C7901">
        <f t="shared" si="1606"/>
        <v>27</v>
      </c>
      <c r="D7901">
        <f t="shared" si="1607"/>
        <v>6</v>
      </c>
      <c r="E7901" t="str">
        <f t="shared" si="1608"/>
        <v>OFF</v>
      </c>
      <c r="F7901" s="13">
        <f t="shared" ref="F7901:F7964" si="1610">+F7877+1</f>
        <v>43673</v>
      </c>
      <c r="G7901" s="14" t="str">
        <f t="shared" si="1609"/>
        <v>Avg of 4 NM Projects</v>
      </c>
      <c r="H7901" s="15">
        <f t="shared" ref="H7901:H7964" si="1611">H7877</f>
        <v>2</v>
      </c>
      <c r="I7901" s="93">
        <v>0</v>
      </c>
      <c r="J7901">
        <f t="shared" si="1599"/>
        <v>0</v>
      </c>
      <c r="K7901" s="4">
        <v>22.43</v>
      </c>
      <c r="L7901" s="4">
        <v>25.7</v>
      </c>
      <c r="M7901" s="16">
        <f t="shared" si="1600"/>
        <v>0</v>
      </c>
      <c r="N7901">
        <f t="shared" si="1601"/>
        <v>1</v>
      </c>
      <c r="O7901">
        <f t="shared" si="1602"/>
        <v>0</v>
      </c>
      <c r="P7901" s="63">
        <f t="shared" si="1603"/>
        <v>0</v>
      </c>
    </row>
    <row r="7902" spans="1:18" x14ac:dyDescent="0.3">
      <c r="A7902">
        <f t="shared" si="1604"/>
        <v>2019</v>
      </c>
      <c r="B7902">
        <f t="shared" si="1605"/>
        <v>7</v>
      </c>
      <c r="C7902">
        <f t="shared" si="1606"/>
        <v>27</v>
      </c>
      <c r="D7902">
        <f t="shared" si="1607"/>
        <v>6</v>
      </c>
      <c r="E7902" t="str">
        <f t="shared" si="1608"/>
        <v>OFF</v>
      </c>
      <c r="F7902" s="13">
        <f t="shared" si="1610"/>
        <v>43673</v>
      </c>
      <c r="G7902" s="14" t="str">
        <f t="shared" si="1609"/>
        <v>Avg of 4 NM Projects</v>
      </c>
      <c r="H7902" s="15">
        <f t="shared" si="1611"/>
        <v>3</v>
      </c>
      <c r="I7902" s="93">
        <v>0</v>
      </c>
      <c r="J7902">
        <f t="shared" si="1599"/>
        <v>0</v>
      </c>
      <c r="K7902" s="4">
        <v>20.97</v>
      </c>
      <c r="L7902" s="4">
        <v>24.12</v>
      </c>
      <c r="M7902" s="16">
        <f t="shared" si="1600"/>
        <v>0</v>
      </c>
      <c r="N7902">
        <f t="shared" si="1601"/>
        <v>1</v>
      </c>
      <c r="O7902">
        <f t="shared" si="1602"/>
        <v>0</v>
      </c>
      <c r="P7902" s="63">
        <f t="shared" si="1603"/>
        <v>0</v>
      </c>
    </row>
    <row r="7903" spans="1:18" x14ac:dyDescent="0.3">
      <c r="A7903">
        <f t="shared" si="1604"/>
        <v>2019</v>
      </c>
      <c r="B7903">
        <f t="shared" si="1605"/>
        <v>7</v>
      </c>
      <c r="C7903">
        <f t="shared" si="1606"/>
        <v>27</v>
      </c>
      <c r="D7903">
        <f t="shared" si="1607"/>
        <v>6</v>
      </c>
      <c r="E7903" t="str">
        <f t="shared" si="1608"/>
        <v>OFF</v>
      </c>
      <c r="F7903" s="13">
        <f t="shared" si="1610"/>
        <v>43673</v>
      </c>
      <c r="G7903" s="14" t="str">
        <f t="shared" si="1609"/>
        <v>Avg of 4 NM Projects</v>
      </c>
      <c r="H7903" s="15">
        <f t="shared" si="1611"/>
        <v>4</v>
      </c>
      <c r="I7903" s="93">
        <v>-0.13</v>
      </c>
      <c r="J7903">
        <f t="shared" si="1599"/>
        <v>-7.3033707865168538E-4</v>
      </c>
      <c r="K7903" s="4">
        <v>20.93</v>
      </c>
      <c r="L7903" s="4">
        <v>21.53</v>
      </c>
      <c r="M7903" s="16">
        <f t="shared" si="1600"/>
        <v>-2.7989E-3</v>
      </c>
      <c r="N7903">
        <f t="shared" si="1601"/>
        <v>0</v>
      </c>
      <c r="O7903">
        <f t="shared" si="1602"/>
        <v>0</v>
      </c>
      <c r="P7903" s="63">
        <f t="shared" si="1603"/>
        <v>0</v>
      </c>
    </row>
    <row r="7904" spans="1:18" x14ac:dyDescent="0.3">
      <c r="A7904">
        <f t="shared" si="1604"/>
        <v>2019</v>
      </c>
      <c r="B7904">
        <f t="shared" si="1605"/>
        <v>7</v>
      </c>
      <c r="C7904">
        <f t="shared" si="1606"/>
        <v>27</v>
      </c>
      <c r="D7904">
        <f t="shared" si="1607"/>
        <v>6</v>
      </c>
      <c r="E7904" t="str">
        <f t="shared" si="1608"/>
        <v>OFF</v>
      </c>
      <c r="F7904" s="13">
        <f t="shared" si="1610"/>
        <v>43673</v>
      </c>
      <c r="G7904" s="14" t="str">
        <f t="shared" si="1609"/>
        <v>Avg of 4 NM Projects</v>
      </c>
      <c r="H7904" s="15">
        <f t="shared" si="1611"/>
        <v>5</v>
      </c>
      <c r="I7904" s="93">
        <v>-0.13</v>
      </c>
      <c r="J7904">
        <f t="shared" si="1599"/>
        <v>-7.3033707865168538E-4</v>
      </c>
      <c r="K7904" s="4">
        <v>19.45</v>
      </c>
      <c r="L7904" s="4">
        <v>20.09</v>
      </c>
      <c r="M7904" s="16">
        <f t="shared" si="1600"/>
        <v>-2.6116999999999998E-3</v>
      </c>
      <c r="N7904">
        <f t="shared" si="1601"/>
        <v>0</v>
      </c>
      <c r="O7904">
        <f t="shared" si="1602"/>
        <v>0</v>
      </c>
      <c r="P7904" s="63">
        <f t="shared" si="1603"/>
        <v>0</v>
      </c>
    </row>
    <row r="7905" spans="1:16" x14ac:dyDescent="0.3">
      <c r="A7905">
        <f t="shared" si="1604"/>
        <v>2019</v>
      </c>
      <c r="B7905">
        <f t="shared" si="1605"/>
        <v>7</v>
      </c>
      <c r="C7905">
        <f t="shared" si="1606"/>
        <v>27</v>
      </c>
      <c r="D7905">
        <f t="shared" si="1607"/>
        <v>6</v>
      </c>
      <c r="E7905" t="str">
        <f t="shared" si="1608"/>
        <v>OFF</v>
      </c>
      <c r="F7905" s="13">
        <f t="shared" si="1610"/>
        <v>43673</v>
      </c>
      <c r="G7905" s="14" t="str">
        <f t="shared" si="1609"/>
        <v>Avg of 4 NM Projects</v>
      </c>
      <c r="H7905" s="15">
        <f t="shared" si="1611"/>
        <v>6</v>
      </c>
      <c r="I7905" s="93">
        <v>0.38500000000000001</v>
      </c>
      <c r="J7905">
        <f t="shared" si="1599"/>
        <v>2.1629213483146067E-3</v>
      </c>
      <c r="K7905" s="4">
        <v>19.29</v>
      </c>
      <c r="L7905" s="4">
        <v>19.8</v>
      </c>
      <c r="M7905" s="16">
        <f t="shared" si="1600"/>
        <v>7.6230000000000004E-3</v>
      </c>
      <c r="N7905">
        <f t="shared" si="1601"/>
        <v>0</v>
      </c>
      <c r="O7905">
        <f t="shared" si="1602"/>
        <v>0</v>
      </c>
      <c r="P7905" s="63">
        <f t="shared" si="1603"/>
        <v>0</v>
      </c>
    </row>
    <row r="7906" spans="1:16" x14ac:dyDescent="0.3">
      <c r="A7906">
        <f t="shared" si="1604"/>
        <v>2019</v>
      </c>
      <c r="B7906">
        <f t="shared" si="1605"/>
        <v>7</v>
      </c>
      <c r="C7906">
        <f t="shared" si="1606"/>
        <v>27</v>
      </c>
      <c r="D7906">
        <f t="shared" si="1607"/>
        <v>6</v>
      </c>
      <c r="E7906" t="str">
        <f t="shared" si="1608"/>
        <v>OFF</v>
      </c>
      <c r="F7906" s="13">
        <f t="shared" si="1610"/>
        <v>43673</v>
      </c>
      <c r="G7906" s="14" t="str">
        <f t="shared" si="1609"/>
        <v>Avg of 4 NM Projects</v>
      </c>
      <c r="H7906" s="15">
        <f t="shared" si="1611"/>
        <v>7</v>
      </c>
      <c r="I7906" s="93">
        <v>6.0150000000000006</v>
      </c>
      <c r="J7906">
        <f t="shared" si="1599"/>
        <v>3.379213483146068E-2</v>
      </c>
      <c r="K7906" s="4">
        <v>19.13</v>
      </c>
      <c r="L7906" s="4">
        <v>19.010000000000002</v>
      </c>
      <c r="M7906" s="16">
        <f t="shared" si="1600"/>
        <v>0.11434515000000002</v>
      </c>
      <c r="N7906">
        <f t="shared" si="1601"/>
        <v>0</v>
      </c>
      <c r="O7906">
        <f t="shared" si="1602"/>
        <v>0</v>
      </c>
      <c r="P7906" s="63">
        <f t="shared" si="1603"/>
        <v>0</v>
      </c>
    </row>
    <row r="7907" spans="1:16" x14ac:dyDescent="0.3">
      <c r="A7907">
        <f t="shared" si="1604"/>
        <v>2019</v>
      </c>
      <c r="B7907">
        <f t="shared" si="1605"/>
        <v>7</v>
      </c>
      <c r="C7907">
        <f t="shared" si="1606"/>
        <v>27</v>
      </c>
      <c r="D7907">
        <f t="shared" si="1607"/>
        <v>6</v>
      </c>
      <c r="E7907" t="str">
        <f t="shared" si="1608"/>
        <v>ON</v>
      </c>
      <c r="F7907" s="13">
        <f t="shared" si="1610"/>
        <v>43673</v>
      </c>
      <c r="G7907" s="14" t="str">
        <f t="shared" si="1609"/>
        <v>Avg of 4 NM Projects</v>
      </c>
      <c r="H7907" s="15">
        <f t="shared" si="1611"/>
        <v>8</v>
      </c>
      <c r="I7907" s="93">
        <v>32</v>
      </c>
      <c r="J7907">
        <f t="shared" si="1599"/>
        <v>0.1797752808988764</v>
      </c>
      <c r="K7907" s="4">
        <v>19.41</v>
      </c>
      <c r="L7907" s="4">
        <v>19.420000000000002</v>
      </c>
      <c r="M7907" s="16">
        <f t="shared" si="1600"/>
        <v>0.6214400000000001</v>
      </c>
      <c r="N7907">
        <f t="shared" si="1601"/>
        <v>0</v>
      </c>
      <c r="O7907">
        <f t="shared" si="1602"/>
        <v>0</v>
      </c>
      <c r="P7907" s="63">
        <f t="shared" si="1603"/>
        <v>0</v>
      </c>
    </row>
    <row r="7908" spans="1:16" x14ac:dyDescent="0.3">
      <c r="A7908">
        <f t="shared" si="1604"/>
        <v>2019</v>
      </c>
      <c r="B7908">
        <f t="shared" si="1605"/>
        <v>7</v>
      </c>
      <c r="C7908">
        <f t="shared" si="1606"/>
        <v>27</v>
      </c>
      <c r="D7908">
        <f t="shared" si="1607"/>
        <v>6</v>
      </c>
      <c r="E7908" t="str">
        <f t="shared" si="1608"/>
        <v>ON</v>
      </c>
      <c r="F7908" s="13">
        <f t="shared" si="1610"/>
        <v>43673</v>
      </c>
      <c r="G7908" s="14" t="str">
        <f t="shared" si="1609"/>
        <v>Avg of 4 NM Projects</v>
      </c>
      <c r="H7908" s="15">
        <f t="shared" si="1611"/>
        <v>9</v>
      </c>
      <c r="I7908" s="93">
        <v>46.215000000000003</v>
      </c>
      <c r="J7908">
        <f t="shared" si="1599"/>
        <v>0.25963483146067418</v>
      </c>
      <c r="K7908" s="4">
        <v>22.68</v>
      </c>
      <c r="L7908" s="4">
        <v>23.02</v>
      </c>
      <c r="M7908" s="16">
        <f t="shared" si="1600"/>
        <v>1.0638693000000001</v>
      </c>
      <c r="N7908">
        <f t="shared" si="1601"/>
        <v>0</v>
      </c>
      <c r="O7908">
        <f t="shared" si="1602"/>
        <v>0</v>
      </c>
      <c r="P7908" s="63">
        <f t="shared" si="1603"/>
        <v>0</v>
      </c>
    </row>
    <row r="7909" spans="1:16" x14ac:dyDescent="0.3">
      <c r="A7909">
        <f t="shared" si="1604"/>
        <v>2019</v>
      </c>
      <c r="B7909">
        <f t="shared" si="1605"/>
        <v>7</v>
      </c>
      <c r="C7909">
        <f t="shared" si="1606"/>
        <v>27</v>
      </c>
      <c r="D7909">
        <f t="shared" si="1607"/>
        <v>6</v>
      </c>
      <c r="E7909" t="str">
        <f t="shared" si="1608"/>
        <v>ON</v>
      </c>
      <c r="F7909" s="13">
        <f t="shared" si="1610"/>
        <v>43673</v>
      </c>
      <c r="G7909" s="14" t="str">
        <f t="shared" si="1609"/>
        <v>Avg of 4 NM Projects</v>
      </c>
      <c r="H7909" s="15">
        <f t="shared" si="1611"/>
        <v>10</v>
      </c>
      <c r="I7909" s="93">
        <v>67.330000000000013</v>
      </c>
      <c r="J7909">
        <f t="shared" si="1599"/>
        <v>0.37825842696629219</v>
      </c>
      <c r="K7909" s="4">
        <v>22.33</v>
      </c>
      <c r="L7909" s="4">
        <v>27.5</v>
      </c>
      <c r="M7909" s="16">
        <f t="shared" si="1600"/>
        <v>1.8515750000000002</v>
      </c>
      <c r="N7909">
        <f t="shared" si="1601"/>
        <v>0</v>
      </c>
      <c r="O7909">
        <f t="shared" si="1602"/>
        <v>0</v>
      </c>
      <c r="P7909" s="63">
        <f t="shared" si="1603"/>
        <v>0</v>
      </c>
    </row>
    <row r="7910" spans="1:16" x14ac:dyDescent="0.3">
      <c r="A7910">
        <f t="shared" si="1604"/>
        <v>2019</v>
      </c>
      <c r="B7910">
        <f t="shared" si="1605"/>
        <v>7</v>
      </c>
      <c r="C7910">
        <f t="shared" si="1606"/>
        <v>27</v>
      </c>
      <c r="D7910">
        <f t="shared" si="1607"/>
        <v>6</v>
      </c>
      <c r="E7910" t="str">
        <f t="shared" si="1608"/>
        <v>ON</v>
      </c>
      <c r="F7910" s="13">
        <f t="shared" si="1610"/>
        <v>43673</v>
      </c>
      <c r="G7910" s="14" t="str">
        <f t="shared" si="1609"/>
        <v>Avg of 4 NM Projects</v>
      </c>
      <c r="H7910" s="15">
        <f t="shared" si="1611"/>
        <v>11</v>
      </c>
      <c r="I7910" s="93">
        <v>86.784999999999997</v>
      </c>
      <c r="J7910">
        <f t="shared" si="1599"/>
        <v>0.48755617977528087</v>
      </c>
      <c r="K7910" s="4">
        <v>20.56</v>
      </c>
      <c r="L7910" s="4">
        <v>30.43</v>
      </c>
      <c r="M7910" s="16">
        <f t="shared" si="1600"/>
        <v>2.6408675499999998</v>
      </c>
      <c r="N7910">
        <f t="shared" si="1601"/>
        <v>0</v>
      </c>
      <c r="O7910">
        <f t="shared" si="1602"/>
        <v>0</v>
      </c>
      <c r="P7910" s="63">
        <f t="shared" si="1603"/>
        <v>0</v>
      </c>
    </row>
    <row r="7911" spans="1:16" x14ac:dyDescent="0.3">
      <c r="A7911">
        <f t="shared" si="1604"/>
        <v>2019</v>
      </c>
      <c r="B7911">
        <f t="shared" si="1605"/>
        <v>7</v>
      </c>
      <c r="C7911">
        <f t="shared" si="1606"/>
        <v>27</v>
      </c>
      <c r="D7911">
        <f t="shared" si="1607"/>
        <v>6</v>
      </c>
      <c r="E7911" t="str">
        <f t="shared" si="1608"/>
        <v>ON</v>
      </c>
      <c r="F7911" s="13">
        <f t="shared" si="1610"/>
        <v>43673</v>
      </c>
      <c r="G7911" s="14" t="str">
        <f t="shared" si="1609"/>
        <v>Avg of 4 NM Projects</v>
      </c>
      <c r="H7911" s="15">
        <f t="shared" si="1611"/>
        <v>12</v>
      </c>
      <c r="I7911" s="93">
        <v>107.65</v>
      </c>
      <c r="J7911">
        <f t="shared" si="1599"/>
        <v>0.60477528089887644</v>
      </c>
      <c r="K7911" s="4">
        <v>22.57</v>
      </c>
      <c r="L7911" s="4">
        <v>36.33</v>
      </c>
      <c r="M7911" s="16">
        <f t="shared" si="1600"/>
        <v>3.9109245000000001</v>
      </c>
      <c r="N7911">
        <f t="shared" si="1601"/>
        <v>0</v>
      </c>
      <c r="O7911">
        <f t="shared" si="1602"/>
        <v>1</v>
      </c>
      <c r="P7911" s="63">
        <f t="shared" si="1603"/>
        <v>0</v>
      </c>
    </row>
    <row r="7912" spans="1:16" x14ac:dyDescent="0.3">
      <c r="A7912">
        <f t="shared" si="1604"/>
        <v>2019</v>
      </c>
      <c r="B7912">
        <f t="shared" si="1605"/>
        <v>7</v>
      </c>
      <c r="C7912">
        <f t="shared" si="1606"/>
        <v>27</v>
      </c>
      <c r="D7912">
        <f t="shared" si="1607"/>
        <v>6</v>
      </c>
      <c r="E7912" t="str">
        <f t="shared" si="1608"/>
        <v>ON</v>
      </c>
      <c r="F7912" s="13">
        <f t="shared" si="1610"/>
        <v>43673</v>
      </c>
      <c r="G7912" s="14" t="str">
        <f t="shared" si="1609"/>
        <v>Avg of 4 NM Projects</v>
      </c>
      <c r="H7912" s="15">
        <f t="shared" si="1611"/>
        <v>13</v>
      </c>
      <c r="I7912" s="93">
        <v>121.985</v>
      </c>
      <c r="J7912">
        <f t="shared" si="1599"/>
        <v>0.68530898876404489</v>
      </c>
      <c r="K7912" s="4">
        <v>24.76</v>
      </c>
      <c r="L7912" s="4">
        <v>37.89</v>
      </c>
      <c r="M7912" s="16">
        <f t="shared" si="1600"/>
        <v>4.6220116500000001</v>
      </c>
      <c r="N7912">
        <f t="shared" si="1601"/>
        <v>0</v>
      </c>
      <c r="O7912">
        <f t="shared" si="1602"/>
        <v>1</v>
      </c>
      <c r="P7912" s="63">
        <f t="shared" si="1603"/>
        <v>0</v>
      </c>
    </row>
    <row r="7913" spans="1:16" x14ac:dyDescent="0.3">
      <c r="A7913">
        <f t="shared" si="1604"/>
        <v>2019</v>
      </c>
      <c r="B7913">
        <f t="shared" si="1605"/>
        <v>7</v>
      </c>
      <c r="C7913">
        <f t="shared" si="1606"/>
        <v>27</v>
      </c>
      <c r="D7913">
        <f t="shared" si="1607"/>
        <v>6</v>
      </c>
      <c r="E7913" t="str">
        <f t="shared" si="1608"/>
        <v>ON</v>
      </c>
      <c r="F7913" s="13">
        <f t="shared" si="1610"/>
        <v>43673</v>
      </c>
      <c r="G7913" s="14" t="str">
        <f t="shared" si="1609"/>
        <v>Avg of 4 NM Projects</v>
      </c>
      <c r="H7913" s="15">
        <f t="shared" si="1611"/>
        <v>14</v>
      </c>
      <c r="I7913" s="93">
        <v>126.85000000000001</v>
      </c>
      <c r="J7913">
        <f t="shared" si="1599"/>
        <v>0.71264044943820226</v>
      </c>
      <c r="K7913" s="4">
        <v>21.13</v>
      </c>
      <c r="L7913" s="4">
        <v>40.32</v>
      </c>
      <c r="M7913" s="16">
        <f t="shared" si="1600"/>
        <v>5.1145920000000009</v>
      </c>
      <c r="N7913">
        <f t="shared" si="1601"/>
        <v>0</v>
      </c>
      <c r="O7913">
        <f t="shared" si="1602"/>
        <v>1</v>
      </c>
      <c r="P7913" s="63">
        <f t="shared" si="1603"/>
        <v>0</v>
      </c>
    </row>
    <row r="7914" spans="1:16" x14ac:dyDescent="0.3">
      <c r="A7914">
        <f t="shared" si="1604"/>
        <v>2019</v>
      </c>
      <c r="B7914">
        <f t="shared" si="1605"/>
        <v>7</v>
      </c>
      <c r="C7914">
        <f t="shared" si="1606"/>
        <v>27</v>
      </c>
      <c r="D7914">
        <f t="shared" si="1607"/>
        <v>6</v>
      </c>
      <c r="E7914" t="str">
        <f t="shared" si="1608"/>
        <v>ON</v>
      </c>
      <c r="F7914" s="13">
        <f t="shared" si="1610"/>
        <v>43673</v>
      </c>
      <c r="G7914" s="14" t="str">
        <f t="shared" si="1609"/>
        <v>Avg of 4 NM Projects</v>
      </c>
      <c r="H7914" s="15">
        <f t="shared" si="1611"/>
        <v>15</v>
      </c>
      <c r="I7914" s="93">
        <v>113.02</v>
      </c>
      <c r="J7914">
        <f t="shared" si="1599"/>
        <v>0.63494382022471907</v>
      </c>
      <c r="K7914" s="4">
        <v>21.95</v>
      </c>
      <c r="L7914" s="4">
        <v>40.47</v>
      </c>
      <c r="M7914" s="16">
        <f t="shared" si="1600"/>
        <v>4.5739193999999994</v>
      </c>
      <c r="N7914">
        <f t="shared" si="1601"/>
        <v>0</v>
      </c>
      <c r="O7914">
        <f t="shared" si="1602"/>
        <v>1</v>
      </c>
      <c r="P7914" s="63">
        <f t="shared" si="1603"/>
        <v>0</v>
      </c>
    </row>
    <row r="7915" spans="1:16" x14ac:dyDescent="0.3">
      <c r="A7915">
        <f t="shared" si="1604"/>
        <v>2019</v>
      </c>
      <c r="B7915">
        <f t="shared" si="1605"/>
        <v>7</v>
      </c>
      <c r="C7915">
        <f t="shared" si="1606"/>
        <v>27</v>
      </c>
      <c r="D7915">
        <f t="shared" si="1607"/>
        <v>6</v>
      </c>
      <c r="E7915" t="str">
        <f t="shared" si="1608"/>
        <v>ON</v>
      </c>
      <c r="F7915" s="13">
        <f t="shared" si="1610"/>
        <v>43673</v>
      </c>
      <c r="G7915" s="14" t="str">
        <f t="shared" si="1609"/>
        <v>Avg of 4 NM Projects</v>
      </c>
      <c r="H7915" s="15">
        <f t="shared" si="1611"/>
        <v>16</v>
      </c>
      <c r="I7915" s="93">
        <v>98.170000000000016</v>
      </c>
      <c r="J7915">
        <f t="shared" si="1599"/>
        <v>0.55151685393258432</v>
      </c>
      <c r="K7915" s="4">
        <v>28.36</v>
      </c>
      <c r="L7915" s="4">
        <v>41.76</v>
      </c>
      <c r="M7915" s="16">
        <f t="shared" si="1600"/>
        <v>4.0995792</v>
      </c>
      <c r="N7915">
        <f t="shared" si="1601"/>
        <v>0</v>
      </c>
      <c r="O7915">
        <f t="shared" si="1602"/>
        <v>1</v>
      </c>
      <c r="P7915" s="63">
        <f t="shared" si="1603"/>
        <v>0</v>
      </c>
    </row>
    <row r="7916" spans="1:16" x14ac:dyDescent="0.3">
      <c r="A7916">
        <f t="shared" si="1604"/>
        <v>2019</v>
      </c>
      <c r="B7916">
        <f t="shared" si="1605"/>
        <v>7</v>
      </c>
      <c r="C7916">
        <f t="shared" si="1606"/>
        <v>27</v>
      </c>
      <c r="D7916">
        <f t="shared" si="1607"/>
        <v>6</v>
      </c>
      <c r="E7916" t="str">
        <f t="shared" si="1608"/>
        <v>ON</v>
      </c>
      <c r="F7916" s="13">
        <f t="shared" si="1610"/>
        <v>43673</v>
      </c>
      <c r="G7916" s="14" t="str">
        <f t="shared" si="1609"/>
        <v>Avg of 4 NM Projects</v>
      </c>
      <c r="H7916" s="15">
        <f t="shared" si="1611"/>
        <v>17</v>
      </c>
      <c r="I7916" s="93">
        <v>82.175000000000011</v>
      </c>
      <c r="J7916">
        <f t="shared" si="1599"/>
        <v>0.46165730337078659</v>
      </c>
      <c r="K7916" s="4">
        <v>31.84</v>
      </c>
      <c r="L7916" s="4">
        <v>43.87</v>
      </c>
      <c r="M7916" s="16">
        <f t="shared" si="1600"/>
        <v>3.6050172500000004</v>
      </c>
      <c r="N7916">
        <f t="shared" si="1601"/>
        <v>0</v>
      </c>
      <c r="O7916">
        <f t="shared" si="1602"/>
        <v>0</v>
      </c>
      <c r="P7916" s="63">
        <f t="shared" si="1603"/>
        <v>0</v>
      </c>
    </row>
    <row r="7917" spans="1:16" x14ac:dyDescent="0.3">
      <c r="A7917">
        <f t="shared" si="1604"/>
        <v>2019</v>
      </c>
      <c r="B7917">
        <f t="shared" si="1605"/>
        <v>7</v>
      </c>
      <c r="C7917">
        <f t="shared" si="1606"/>
        <v>27</v>
      </c>
      <c r="D7917">
        <f t="shared" si="1607"/>
        <v>6</v>
      </c>
      <c r="E7917" t="str">
        <f t="shared" si="1608"/>
        <v>ON</v>
      </c>
      <c r="F7917" s="13">
        <f t="shared" si="1610"/>
        <v>43673</v>
      </c>
      <c r="G7917" s="14" t="str">
        <f t="shared" si="1609"/>
        <v>Avg of 4 NM Projects</v>
      </c>
      <c r="H7917" s="15">
        <f t="shared" si="1611"/>
        <v>18</v>
      </c>
      <c r="I7917" s="93">
        <v>52.354999999999997</v>
      </c>
      <c r="J7917">
        <f t="shared" si="1599"/>
        <v>0.29412921348314602</v>
      </c>
      <c r="K7917" s="4">
        <v>36.46</v>
      </c>
      <c r="L7917" s="4">
        <v>42.93</v>
      </c>
      <c r="M7917" s="16">
        <f t="shared" si="1600"/>
        <v>2.2476001499999998</v>
      </c>
      <c r="N7917">
        <f t="shared" si="1601"/>
        <v>0</v>
      </c>
      <c r="O7917">
        <f t="shared" si="1602"/>
        <v>0</v>
      </c>
      <c r="P7917" s="63">
        <f t="shared" si="1603"/>
        <v>0</v>
      </c>
    </row>
    <row r="7918" spans="1:16" x14ac:dyDescent="0.3">
      <c r="A7918">
        <f t="shared" si="1604"/>
        <v>2019</v>
      </c>
      <c r="B7918">
        <f t="shared" si="1605"/>
        <v>7</v>
      </c>
      <c r="C7918">
        <f t="shared" si="1606"/>
        <v>27</v>
      </c>
      <c r="D7918">
        <f t="shared" si="1607"/>
        <v>6</v>
      </c>
      <c r="E7918" t="str">
        <f t="shared" si="1608"/>
        <v>ON</v>
      </c>
      <c r="F7918" s="13">
        <f t="shared" si="1610"/>
        <v>43673</v>
      </c>
      <c r="G7918" s="14" t="str">
        <f t="shared" si="1609"/>
        <v>Avg of 4 NM Projects</v>
      </c>
      <c r="H7918" s="15">
        <f t="shared" si="1611"/>
        <v>19</v>
      </c>
      <c r="I7918" s="93">
        <v>29.434999999999999</v>
      </c>
      <c r="J7918">
        <f t="shared" si="1599"/>
        <v>0.16536516853932584</v>
      </c>
      <c r="K7918" s="4">
        <v>28.32</v>
      </c>
      <c r="L7918" s="4">
        <v>48.6</v>
      </c>
      <c r="M7918" s="16">
        <f t="shared" si="1600"/>
        <v>1.4305409999999998</v>
      </c>
      <c r="N7918">
        <f t="shared" si="1601"/>
        <v>0</v>
      </c>
      <c r="O7918">
        <f t="shared" si="1602"/>
        <v>0</v>
      </c>
      <c r="P7918" s="63">
        <f t="shared" si="1603"/>
        <v>0</v>
      </c>
    </row>
    <row r="7919" spans="1:16" x14ac:dyDescent="0.3">
      <c r="A7919">
        <f t="shared" si="1604"/>
        <v>2019</v>
      </c>
      <c r="B7919">
        <f t="shared" si="1605"/>
        <v>7</v>
      </c>
      <c r="C7919">
        <f t="shared" si="1606"/>
        <v>27</v>
      </c>
      <c r="D7919">
        <f t="shared" si="1607"/>
        <v>6</v>
      </c>
      <c r="E7919" t="str">
        <f t="shared" si="1608"/>
        <v>ON</v>
      </c>
      <c r="F7919" s="13">
        <f t="shared" si="1610"/>
        <v>43673</v>
      </c>
      <c r="G7919" s="14" t="str">
        <f t="shared" si="1609"/>
        <v>Avg of 4 NM Projects</v>
      </c>
      <c r="H7919" s="15">
        <f t="shared" si="1611"/>
        <v>20</v>
      </c>
      <c r="I7919" s="93">
        <v>7.4150000000000009</v>
      </c>
      <c r="J7919">
        <f t="shared" si="1599"/>
        <v>4.1657303370786519E-2</v>
      </c>
      <c r="K7919" s="4">
        <v>24.61</v>
      </c>
      <c r="L7919" s="4">
        <v>26.4</v>
      </c>
      <c r="M7919" s="16">
        <f t="shared" si="1600"/>
        <v>0.19575600000000001</v>
      </c>
      <c r="N7919">
        <f t="shared" si="1601"/>
        <v>0</v>
      </c>
      <c r="O7919">
        <f t="shared" si="1602"/>
        <v>0</v>
      </c>
      <c r="P7919" s="63">
        <f t="shared" si="1603"/>
        <v>0</v>
      </c>
    </row>
    <row r="7920" spans="1:16" x14ac:dyDescent="0.3">
      <c r="A7920">
        <f t="shared" si="1604"/>
        <v>2019</v>
      </c>
      <c r="B7920">
        <f t="shared" si="1605"/>
        <v>7</v>
      </c>
      <c r="C7920">
        <f t="shared" si="1606"/>
        <v>27</v>
      </c>
      <c r="D7920">
        <f t="shared" si="1607"/>
        <v>6</v>
      </c>
      <c r="E7920" t="str">
        <f t="shared" si="1608"/>
        <v>ON</v>
      </c>
      <c r="F7920" s="13">
        <f t="shared" si="1610"/>
        <v>43673</v>
      </c>
      <c r="G7920" s="14" t="str">
        <f t="shared" si="1609"/>
        <v>Avg of 4 NM Projects</v>
      </c>
      <c r="H7920" s="15">
        <f t="shared" si="1611"/>
        <v>21</v>
      </c>
      <c r="I7920" s="93">
        <v>-0.26</v>
      </c>
      <c r="J7920">
        <f t="shared" si="1599"/>
        <v>-1.4606741573033708E-3</v>
      </c>
      <c r="K7920" s="4">
        <v>23.93</v>
      </c>
      <c r="L7920" s="4">
        <v>29.61</v>
      </c>
      <c r="M7920" s="16">
        <f t="shared" si="1600"/>
        <v>-7.6985999999999999E-3</v>
      </c>
      <c r="N7920">
        <f t="shared" si="1601"/>
        <v>0</v>
      </c>
      <c r="O7920">
        <f t="shared" si="1602"/>
        <v>0</v>
      </c>
      <c r="P7920" s="63">
        <f t="shared" si="1603"/>
        <v>0</v>
      </c>
    </row>
    <row r="7921" spans="1:18" x14ac:dyDescent="0.3">
      <c r="A7921">
        <f t="shared" si="1604"/>
        <v>2019</v>
      </c>
      <c r="B7921">
        <f t="shared" si="1605"/>
        <v>7</v>
      </c>
      <c r="C7921">
        <f t="shared" si="1606"/>
        <v>27</v>
      </c>
      <c r="D7921">
        <f t="shared" si="1607"/>
        <v>6</v>
      </c>
      <c r="E7921" t="str">
        <f t="shared" si="1608"/>
        <v>ON</v>
      </c>
      <c r="F7921" s="13">
        <f t="shared" si="1610"/>
        <v>43673</v>
      </c>
      <c r="G7921" s="14" t="str">
        <f t="shared" si="1609"/>
        <v>Avg of 4 NM Projects</v>
      </c>
      <c r="H7921" s="15">
        <f t="shared" si="1611"/>
        <v>22</v>
      </c>
      <c r="I7921" s="93">
        <v>0</v>
      </c>
      <c r="J7921">
        <f t="shared" si="1599"/>
        <v>0</v>
      </c>
      <c r="K7921" s="4">
        <v>22.23</v>
      </c>
      <c r="L7921" s="4">
        <v>24.52</v>
      </c>
      <c r="M7921" s="16">
        <f t="shared" si="1600"/>
        <v>0</v>
      </c>
      <c r="N7921">
        <f t="shared" si="1601"/>
        <v>1</v>
      </c>
      <c r="O7921">
        <f t="shared" si="1602"/>
        <v>0</v>
      </c>
      <c r="P7921" s="63">
        <f t="shared" si="1603"/>
        <v>0</v>
      </c>
    </row>
    <row r="7922" spans="1:18" x14ac:dyDescent="0.3">
      <c r="A7922">
        <f t="shared" si="1604"/>
        <v>2019</v>
      </c>
      <c r="B7922">
        <f t="shared" si="1605"/>
        <v>7</v>
      </c>
      <c r="C7922">
        <f t="shared" si="1606"/>
        <v>27</v>
      </c>
      <c r="D7922">
        <f t="shared" si="1607"/>
        <v>6</v>
      </c>
      <c r="E7922" t="str">
        <f t="shared" si="1608"/>
        <v>ON</v>
      </c>
      <c r="F7922" s="13">
        <f t="shared" si="1610"/>
        <v>43673</v>
      </c>
      <c r="G7922" s="14" t="str">
        <f t="shared" si="1609"/>
        <v>Avg of 4 NM Projects</v>
      </c>
      <c r="H7922" s="15">
        <f t="shared" si="1611"/>
        <v>23</v>
      </c>
      <c r="I7922" s="93">
        <v>0</v>
      </c>
      <c r="J7922">
        <f t="shared" si="1599"/>
        <v>0</v>
      </c>
      <c r="K7922" s="4">
        <v>22.28</v>
      </c>
      <c r="L7922" s="4">
        <v>36.159999999999997</v>
      </c>
      <c r="M7922" s="16">
        <f t="shared" si="1600"/>
        <v>0</v>
      </c>
      <c r="N7922">
        <f t="shared" si="1601"/>
        <v>1</v>
      </c>
      <c r="O7922">
        <f t="shared" si="1602"/>
        <v>0</v>
      </c>
      <c r="P7922" s="63">
        <f t="shared" si="1603"/>
        <v>0</v>
      </c>
    </row>
    <row r="7923" spans="1:18" x14ac:dyDescent="0.3">
      <c r="A7923">
        <f t="shared" si="1604"/>
        <v>2019</v>
      </c>
      <c r="B7923">
        <f t="shared" si="1605"/>
        <v>7</v>
      </c>
      <c r="C7923">
        <f t="shared" si="1606"/>
        <v>27</v>
      </c>
      <c r="D7923">
        <f t="shared" si="1607"/>
        <v>6</v>
      </c>
      <c r="E7923" t="str">
        <f t="shared" si="1608"/>
        <v>OFF</v>
      </c>
      <c r="F7923" s="13">
        <f t="shared" si="1610"/>
        <v>43673</v>
      </c>
      <c r="G7923" s="14" t="str">
        <f t="shared" si="1609"/>
        <v>Avg of 4 NM Projects</v>
      </c>
      <c r="H7923" s="15">
        <f t="shared" si="1611"/>
        <v>24</v>
      </c>
      <c r="I7923" s="93">
        <v>0</v>
      </c>
      <c r="J7923">
        <f t="shared" si="1599"/>
        <v>0</v>
      </c>
      <c r="K7923" s="4">
        <v>20.89</v>
      </c>
      <c r="L7923" s="4">
        <v>22.45</v>
      </c>
      <c r="M7923" s="16">
        <f t="shared" si="1600"/>
        <v>0</v>
      </c>
      <c r="N7923">
        <f t="shared" si="1601"/>
        <v>1</v>
      </c>
      <c r="O7923">
        <f t="shared" si="1602"/>
        <v>0</v>
      </c>
      <c r="P7923" s="63">
        <f t="shared" si="1603"/>
        <v>0</v>
      </c>
    </row>
    <row r="7924" spans="1:18" x14ac:dyDescent="0.3">
      <c r="A7924">
        <f t="shared" si="1604"/>
        <v>2019</v>
      </c>
      <c r="B7924">
        <f t="shared" si="1605"/>
        <v>7</v>
      </c>
      <c r="C7924">
        <f t="shared" si="1606"/>
        <v>28</v>
      </c>
      <c r="D7924">
        <f t="shared" si="1607"/>
        <v>7</v>
      </c>
      <c r="E7924" t="str">
        <f t="shared" si="1608"/>
        <v>OFF</v>
      </c>
      <c r="F7924" s="13">
        <f t="shared" si="1610"/>
        <v>43674</v>
      </c>
      <c r="G7924" s="14" t="str">
        <f t="shared" si="1609"/>
        <v>Avg of 4 NM Projects</v>
      </c>
      <c r="H7924" s="15">
        <f t="shared" si="1611"/>
        <v>1</v>
      </c>
      <c r="I7924" s="93">
        <v>0</v>
      </c>
      <c r="J7924">
        <f t="shared" si="1599"/>
        <v>0</v>
      </c>
      <c r="K7924" s="4">
        <v>21.04</v>
      </c>
      <c r="L7924" s="4">
        <v>18.82</v>
      </c>
      <c r="M7924" s="16">
        <f t="shared" si="1600"/>
        <v>0</v>
      </c>
      <c r="N7924">
        <f t="shared" si="1601"/>
        <v>1</v>
      </c>
      <c r="O7924">
        <f t="shared" si="1602"/>
        <v>0</v>
      </c>
      <c r="P7924" s="63">
        <f t="shared" si="1603"/>
        <v>0</v>
      </c>
      <c r="Q7924" s="34"/>
      <c r="R7924" s="34"/>
    </row>
    <row r="7925" spans="1:18" x14ac:dyDescent="0.3">
      <c r="A7925">
        <f t="shared" si="1604"/>
        <v>2019</v>
      </c>
      <c r="B7925">
        <f t="shared" si="1605"/>
        <v>7</v>
      </c>
      <c r="C7925">
        <f t="shared" si="1606"/>
        <v>28</v>
      </c>
      <c r="D7925">
        <f t="shared" si="1607"/>
        <v>7</v>
      </c>
      <c r="E7925" t="str">
        <f t="shared" si="1608"/>
        <v>OFF</v>
      </c>
      <c r="F7925" s="13">
        <f t="shared" si="1610"/>
        <v>43674</v>
      </c>
      <c r="G7925" s="14" t="str">
        <f t="shared" si="1609"/>
        <v>Avg of 4 NM Projects</v>
      </c>
      <c r="H7925" s="15">
        <f t="shared" si="1611"/>
        <v>2</v>
      </c>
      <c r="I7925" s="93">
        <v>0</v>
      </c>
      <c r="J7925">
        <f t="shared" si="1599"/>
        <v>0</v>
      </c>
      <c r="K7925" s="4">
        <v>21.4</v>
      </c>
      <c r="L7925" s="4">
        <v>22.88</v>
      </c>
      <c r="M7925" s="16">
        <f t="shared" si="1600"/>
        <v>0</v>
      </c>
      <c r="N7925">
        <f t="shared" si="1601"/>
        <v>1</v>
      </c>
      <c r="O7925">
        <f t="shared" si="1602"/>
        <v>0</v>
      </c>
      <c r="P7925" s="63">
        <f t="shared" si="1603"/>
        <v>0</v>
      </c>
    </row>
    <row r="7926" spans="1:18" x14ac:dyDescent="0.3">
      <c r="A7926">
        <f t="shared" si="1604"/>
        <v>2019</v>
      </c>
      <c r="B7926">
        <f t="shared" si="1605"/>
        <v>7</v>
      </c>
      <c r="C7926">
        <f t="shared" si="1606"/>
        <v>28</v>
      </c>
      <c r="D7926">
        <f t="shared" si="1607"/>
        <v>7</v>
      </c>
      <c r="E7926" t="str">
        <f t="shared" si="1608"/>
        <v>OFF</v>
      </c>
      <c r="F7926" s="13">
        <f t="shared" si="1610"/>
        <v>43674</v>
      </c>
      <c r="G7926" s="14" t="str">
        <f t="shared" si="1609"/>
        <v>Avg of 4 NM Projects</v>
      </c>
      <c r="H7926" s="15">
        <f t="shared" si="1611"/>
        <v>3</v>
      </c>
      <c r="I7926" s="93">
        <v>-0.13</v>
      </c>
      <c r="J7926">
        <f t="shared" si="1599"/>
        <v>-7.3033707865168538E-4</v>
      </c>
      <c r="K7926" s="4">
        <v>19.329999999999998</v>
      </c>
      <c r="L7926" s="4">
        <v>18.899999999999999</v>
      </c>
      <c r="M7926" s="16">
        <f t="shared" si="1600"/>
        <v>-2.457E-3</v>
      </c>
      <c r="N7926">
        <f t="shared" si="1601"/>
        <v>0</v>
      </c>
      <c r="O7926">
        <f t="shared" si="1602"/>
        <v>0</v>
      </c>
      <c r="P7926" s="63">
        <f t="shared" si="1603"/>
        <v>0</v>
      </c>
    </row>
    <row r="7927" spans="1:18" x14ac:dyDescent="0.3">
      <c r="A7927">
        <f t="shared" si="1604"/>
        <v>2019</v>
      </c>
      <c r="B7927">
        <f t="shared" si="1605"/>
        <v>7</v>
      </c>
      <c r="C7927">
        <f t="shared" si="1606"/>
        <v>28</v>
      </c>
      <c r="D7927">
        <f t="shared" si="1607"/>
        <v>7</v>
      </c>
      <c r="E7927" t="str">
        <f t="shared" si="1608"/>
        <v>OFF</v>
      </c>
      <c r="F7927" s="13">
        <f t="shared" si="1610"/>
        <v>43674</v>
      </c>
      <c r="G7927" s="14" t="str">
        <f t="shared" si="1609"/>
        <v>Avg of 4 NM Projects</v>
      </c>
      <c r="H7927" s="15">
        <f t="shared" si="1611"/>
        <v>4</v>
      </c>
      <c r="I7927" s="93">
        <v>-0.39</v>
      </c>
      <c r="J7927">
        <f t="shared" si="1599"/>
        <v>-2.1910112359550564E-3</v>
      </c>
      <c r="K7927" s="4">
        <v>18.03</v>
      </c>
      <c r="L7927" s="4">
        <v>17.93</v>
      </c>
      <c r="M7927" s="16">
        <f t="shared" si="1600"/>
        <v>-6.9927000000000001E-3</v>
      </c>
      <c r="N7927">
        <f t="shared" si="1601"/>
        <v>0</v>
      </c>
      <c r="O7927">
        <f t="shared" si="1602"/>
        <v>0</v>
      </c>
      <c r="P7927" s="63">
        <f t="shared" si="1603"/>
        <v>0</v>
      </c>
    </row>
    <row r="7928" spans="1:18" x14ac:dyDescent="0.3">
      <c r="A7928">
        <f t="shared" si="1604"/>
        <v>2019</v>
      </c>
      <c r="B7928">
        <f t="shared" si="1605"/>
        <v>7</v>
      </c>
      <c r="C7928">
        <f t="shared" si="1606"/>
        <v>28</v>
      </c>
      <c r="D7928">
        <f t="shared" si="1607"/>
        <v>7</v>
      </c>
      <c r="E7928" t="str">
        <f t="shared" si="1608"/>
        <v>OFF</v>
      </c>
      <c r="F7928" s="13">
        <f t="shared" si="1610"/>
        <v>43674</v>
      </c>
      <c r="G7928" s="14" t="str">
        <f t="shared" si="1609"/>
        <v>Avg of 4 NM Projects</v>
      </c>
      <c r="H7928" s="15">
        <f t="shared" si="1611"/>
        <v>5</v>
      </c>
      <c r="I7928" s="93">
        <v>0</v>
      </c>
      <c r="J7928">
        <f t="shared" si="1599"/>
        <v>0</v>
      </c>
      <c r="K7928" s="4">
        <v>17.18</v>
      </c>
      <c r="L7928" s="4">
        <v>17.72</v>
      </c>
      <c r="M7928" s="16">
        <f t="shared" si="1600"/>
        <v>0</v>
      </c>
      <c r="N7928">
        <f t="shared" si="1601"/>
        <v>1</v>
      </c>
      <c r="O7928">
        <f t="shared" si="1602"/>
        <v>0</v>
      </c>
      <c r="P7928" s="63">
        <f t="shared" si="1603"/>
        <v>0</v>
      </c>
    </row>
    <row r="7929" spans="1:18" x14ac:dyDescent="0.3">
      <c r="A7929">
        <f t="shared" si="1604"/>
        <v>2019</v>
      </c>
      <c r="B7929">
        <f t="shared" si="1605"/>
        <v>7</v>
      </c>
      <c r="C7929">
        <f t="shared" si="1606"/>
        <v>28</v>
      </c>
      <c r="D7929">
        <f t="shared" si="1607"/>
        <v>7</v>
      </c>
      <c r="E7929" t="str">
        <f t="shared" si="1608"/>
        <v>OFF</v>
      </c>
      <c r="F7929" s="13">
        <f t="shared" si="1610"/>
        <v>43674</v>
      </c>
      <c r="G7929" s="14" t="str">
        <f t="shared" si="1609"/>
        <v>Avg of 4 NM Projects</v>
      </c>
      <c r="H7929" s="15">
        <f t="shared" si="1611"/>
        <v>6</v>
      </c>
      <c r="I7929" s="93">
        <v>-0.26</v>
      </c>
      <c r="J7929">
        <f t="shared" si="1599"/>
        <v>-1.4606741573033708E-3</v>
      </c>
      <c r="K7929" s="4">
        <v>16.02</v>
      </c>
      <c r="L7929" s="4">
        <v>17.89</v>
      </c>
      <c r="M7929" s="16">
        <f t="shared" si="1600"/>
        <v>-4.6514000000000008E-3</v>
      </c>
      <c r="N7929">
        <f t="shared" si="1601"/>
        <v>0</v>
      </c>
      <c r="O7929">
        <f t="shared" si="1602"/>
        <v>0</v>
      </c>
      <c r="P7929" s="63">
        <f t="shared" si="1603"/>
        <v>0</v>
      </c>
    </row>
    <row r="7930" spans="1:18" x14ac:dyDescent="0.3">
      <c r="A7930">
        <f t="shared" si="1604"/>
        <v>2019</v>
      </c>
      <c r="B7930">
        <f t="shared" si="1605"/>
        <v>7</v>
      </c>
      <c r="C7930">
        <f t="shared" si="1606"/>
        <v>28</v>
      </c>
      <c r="D7930">
        <f t="shared" si="1607"/>
        <v>7</v>
      </c>
      <c r="E7930" t="str">
        <f t="shared" si="1608"/>
        <v>OFF</v>
      </c>
      <c r="F7930" s="13">
        <f t="shared" si="1610"/>
        <v>43674</v>
      </c>
      <c r="G7930" s="14" t="str">
        <f t="shared" si="1609"/>
        <v>Avg of 4 NM Projects</v>
      </c>
      <c r="H7930" s="15">
        <f t="shared" si="1611"/>
        <v>7</v>
      </c>
      <c r="I7930" s="93">
        <v>8.0599999999999987</v>
      </c>
      <c r="J7930">
        <f t="shared" si="1599"/>
        <v>4.5280898876404491E-2</v>
      </c>
      <c r="K7930" s="4">
        <v>16.64</v>
      </c>
      <c r="L7930" s="4">
        <v>15.4</v>
      </c>
      <c r="M7930" s="16">
        <f t="shared" si="1600"/>
        <v>0.12412399999999998</v>
      </c>
      <c r="N7930">
        <f t="shared" si="1601"/>
        <v>0</v>
      </c>
      <c r="O7930">
        <f t="shared" si="1602"/>
        <v>0</v>
      </c>
      <c r="P7930" s="63">
        <f t="shared" si="1603"/>
        <v>0</v>
      </c>
    </row>
    <row r="7931" spans="1:18" x14ac:dyDescent="0.3">
      <c r="A7931">
        <f t="shared" si="1604"/>
        <v>2019</v>
      </c>
      <c r="B7931">
        <f t="shared" si="1605"/>
        <v>7</v>
      </c>
      <c r="C7931">
        <f t="shared" si="1606"/>
        <v>28</v>
      </c>
      <c r="D7931">
        <f t="shared" si="1607"/>
        <v>7</v>
      </c>
      <c r="E7931" t="str">
        <f t="shared" si="1608"/>
        <v>OFF</v>
      </c>
      <c r="F7931" s="13">
        <f t="shared" si="1610"/>
        <v>43674</v>
      </c>
      <c r="G7931" s="14" t="str">
        <f t="shared" si="1609"/>
        <v>Avg of 4 NM Projects</v>
      </c>
      <c r="H7931" s="15">
        <f t="shared" si="1611"/>
        <v>8</v>
      </c>
      <c r="I7931" s="93">
        <v>40.195000000000007</v>
      </c>
      <c r="J7931">
        <f t="shared" si="1599"/>
        <v>0.22581460674157308</v>
      </c>
      <c r="K7931" s="4">
        <v>17.21</v>
      </c>
      <c r="L7931" s="4">
        <v>16.46</v>
      </c>
      <c r="M7931" s="16">
        <f t="shared" si="1600"/>
        <v>0.66160970000000019</v>
      </c>
      <c r="N7931">
        <f t="shared" si="1601"/>
        <v>0</v>
      </c>
      <c r="O7931">
        <f t="shared" si="1602"/>
        <v>0</v>
      </c>
      <c r="P7931" s="63">
        <f t="shared" si="1603"/>
        <v>0</v>
      </c>
    </row>
    <row r="7932" spans="1:18" x14ac:dyDescent="0.3">
      <c r="A7932">
        <f t="shared" si="1604"/>
        <v>2019</v>
      </c>
      <c r="B7932">
        <f t="shared" si="1605"/>
        <v>7</v>
      </c>
      <c r="C7932">
        <f t="shared" si="1606"/>
        <v>28</v>
      </c>
      <c r="D7932">
        <f t="shared" si="1607"/>
        <v>7</v>
      </c>
      <c r="E7932" t="str">
        <f t="shared" si="1608"/>
        <v>OFF</v>
      </c>
      <c r="F7932" s="13">
        <f t="shared" si="1610"/>
        <v>43674</v>
      </c>
      <c r="G7932" s="14" t="str">
        <f t="shared" si="1609"/>
        <v>Avg of 4 NM Projects</v>
      </c>
      <c r="H7932" s="15">
        <f t="shared" si="1611"/>
        <v>9</v>
      </c>
      <c r="I7932" s="93">
        <v>77.180000000000007</v>
      </c>
      <c r="J7932">
        <f t="shared" si="1599"/>
        <v>0.43359550561797755</v>
      </c>
      <c r="K7932" s="4">
        <v>20.86</v>
      </c>
      <c r="L7932" s="4">
        <v>18.77</v>
      </c>
      <c r="M7932" s="16">
        <f t="shared" si="1600"/>
        <v>1.4486686000000002</v>
      </c>
      <c r="N7932">
        <f t="shared" si="1601"/>
        <v>0</v>
      </c>
      <c r="O7932">
        <f t="shared" si="1602"/>
        <v>0</v>
      </c>
      <c r="P7932" s="63">
        <f t="shared" si="1603"/>
        <v>0</v>
      </c>
    </row>
    <row r="7933" spans="1:18" x14ac:dyDescent="0.3">
      <c r="A7933">
        <f t="shared" si="1604"/>
        <v>2019</v>
      </c>
      <c r="B7933">
        <f t="shared" si="1605"/>
        <v>7</v>
      </c>
      <c r="C7933">
        <f t="shared" si="1606"/>
        <v>28</v>
      </c>
      <c r="D7933">
        <f t="shared" si="1607"/>
        <v>7</v>
      </c>
      <c r="E7933" t="str">
        <f t="shared" si="1608"/>
        <v>OFF</v>
      </c>
      <c r="F7933" s="13">
        <f t="shared" si="1610"/>
        <v>43674</v>
      </c>
      <c r="G7933" s="14" t="str">
        <f t="shared" si="1609"/>
        <v>Avg of 4 NM Projects</v>
      </c>
      <c r="H7933" s="15">
        <f t="shared" si="1611"/>
        <v>10</v>
      </c>
      <c r="I7933" s="93">
        <v>90.749999999999986</v>
      </c>
      <c r="J7933">
        <f t="shared" si="1599"/>
        <v>0.50983146067415719</v>
      </c>
      <c r="K7933" s="4">
        <v>21.19</v>
      </c>
      <c r="L7933" s="4">
        <v>20.5</v>
      </c>
      <c r="M7933" s="16">
        <f t="shared" si="1600"/>
        <v>1.8603749999999997</v>
      </c>
      <c r="N7933">
        <f t="shared" si="1601"/>
        <v>0</v>
      </c>
      <c r="O7933">
        <f t="shared" si="1602"/>
        <v>1</v>
      </c>
      <c r="P7933" s="63">
        <f t="shared" si="1603"/>
        <v>0</v>
      </c>
    </row>
    <row r="7934" spans="1:18" x14ac:dyDescent="0.3">
      <c r="A7934">
        <f t="shared" si="1604"/>
        <v>2019</v>
      </c>
      <c r="B7934">
        <f t="shared" si="1605"/>
        <v>7</v>
      </c>
      <c r="C7934">
        <f t="shared" si="1606"/>
        <v>28</v>
      </c>
      <c r="D7934">
        <f t="shared" si="1607"/>
        <v>7</v>
      </c>
      <c r="E7934" t="str">
        <f t="shared" si="1608"/>
        <v>OFF</v>
      </c>
      <c r="F7934" s="13">
        <f t="shared" si="1610"/>
        <v>43674</v>
      </c>
      <c r="G7934" s="14" t="str">
        <f t="shared" si="1609"/>
        <v>Avg of 4 NM Projects</v>
      </c>
      <c r="H7934" s="15">
        <f t="shared" si="1611"/>
        <v>11</v>
      </c>
      <c r="I7934" s="93">
        <v>105.21499999999999</v>
      </c>
      <c r="J7934">
        <f t="shared" si="1599"/>
        <v>0.59109550561797741</v>
      </c>
      <c r="K7934" s="4">
        <v>23.17</v>
      </c>
      <c r="L7934" s="4">
        <v>34.39</v>
      </c>
      <c r="M7934" s="16">
        <f t="shared" si="1600"/>
        <v>3.6183438499999996</v>
      </c>
      <c r="N7934">
        <f t="shared" si="1601"/>
        <v>0</v>
      </c>
      <c r="O7934">
        <f t="shared" si="1602"/>
        <v>1</v>
      </c>
      <c r="P7934" s="63">
        <f t="shared" si="1603"/>
        <v>0</v>
      </c>
    </row>
    <row r="7935" spans="1:18" x14ac:dyDescent="0.3">
      <c r="A7935">
        <f t="shared" si="1604"/>
        <v>2019</v>
      </c>
      <c r="B7935">
        <f t="shared" si="1605"/>
        <v>7</v>
      </c>
      <c r="C7935">
        <f t="shared" si="1606"/>
        <v>28</v>
      </c>
      <c r="D7935">
        <f t="shared" si="1607"/>
        <v>7</v>
      </c>
      <c r="E7935" t="str">
        <f t="shared" si="1608"/>
        <v>OFF</v>
      </c>
      <c r="F7935" s="13">
        <f t="shared" si="1610"/>
        <v>43674</v>
      </c>
      <c r="G7935" s="14" t="str">
        <f t="shared" si="1609"/>
        <v>Avg of 4 NM Projects</v>
      </c>
      <c r="H7935" s="15">
        <f t="shared" si="1611"/>
        <v>12</v>
      </c>
      <c r="I7935" s="93">
        <v>97.925000000000011</v>
      </c>
      <c r="J7935">
        <f t="shared" si="1599"/>
        <v>0.55014044943820228</v>
      </c>
      <c r="K7935" s="4">
        <v>24.17</v>
      </c>
      <c r="L7935" s="4">
        <v>41.23</v>
      </c>
      <c r="M7935" s="16">
        <f t="shared" si="1600"/>
        <v>4.0374477500000001</v>
      </c>
      <c r="N7935">
        <f t="shared" si="1601"/>
        <v>0</v>
      </c>
      <c r="O7935">
        <f t="shared" si="1602"/>
        <v>1</v>
      </c>
      <c r="P7935" s="63">
        <f t="shared" si="1603"/>
        <v>0</v>
      </c>
    </row>
    <row r="7936" spans="1:18" x14ac:dyDescent="0.3">
      <c r="A7936">
        <f t="shared" si="1604"/>
        <v>2019</v>
      </c>
      <c r="B7936">
        <f t="shared" si="1605"/>
        <v>7</v>
      </c>
      <c r="C7936">
        <f t="shared" si="1606"/>
        <v>28</v>
      </c>
      <c r="D7936">
        <f t="shared" si="1607"/>
        <v>7</v>
      </c>
      <c r="E7936" t="str">
        <f t="shared" si="1608"/>
        <v>OFF</v>
      </c>
      <c r="F7936" s="13">
        <f t="shared" si="1610"/>
        <v>43674</v>
      </c>
      <c r="G7936" s="14" t="str">
        <f t="shared" si="1609"/>
        <v>Avg of 4 NM Projects</v>
      </c>
      <c r="H7936" s="15">
        <f t="shared" si="1611"/>
        <v>13</v>
      </c>
      <c r="I7936" s="93">
        <v>78.08</v>
      </c>
      <c r="J7936">
        <f t="shared" si="1599"/>
        <v>0.43865168539325844</v>
      </c>
      <c r="K7936" s="4">
        <v>27.79</v>
      </c>
      <c r="L7936" s="4">
        <v>47.61</v>
      </c>
      <c r="M7936" s="16">
        <f t="shared" si="1600"/>
        <v>3.7173887999999997</v>
      </c>
      <c r="N7936">
        <f t="shared" si="1601"/>
        <v>0</v>
      </c>
      <c r="O7936">
        <f t="shared" si="1602"/>
        <v>0</v>
      </c>
      <c r="P7936" s="63">
        <f t="shared" si="1603"/>
        <v>0</v>
      </c>
    </row>
    <row r="7937" spans="1:18" x14ac:dyDescent="0.3">
      <c r="A7937">
        <f t="shared" si="1604"/>
        <v>2019</v>
      </c>
      <c r="B7937">
        <f t="shared" si="1605"/>
        <v>7</v>
      </c>
      <c r="C7937">
        <f t="shared" si="1606"/>
        <v>28</v>
      </c>
      <c r="D7937">
        <f t="shared" si="1607"/>
        <v>7</v>
      </c>
      <c r="E7937" t="str">
        <f t="shared" si="1608"/>
        <v>OFF</v>
      </c>
      <c r="F7937" s="13">
        <f t="shared" si="1610"/>
        <v>43674</v>
      </c>
      <c r="G7937" s="14" t="str">
        <f t="shared" si="1609"/>
        <v>Avg of 4 NM Projects</v>
      </c>
      <c r="H7937" s="15">
        <f t="shared" si="1611"/>
        <v>14</v>
      </c>
      <c r="I7937" s="93">
        <v>91.65</v>
      </c>
      <c r="J7937">
        <f t="shared" si="1599"/>
        <v>0.51488764044943824</v>
      </c>
      <c r="K7937" s="4">
        <v>29</v>
      </c>
      <c r="L7937" s="4">
        <v>53.57</v>
      </c>
      <c r="M7937" s="16">
        <f t="shared" si="1600"/>
        <v>4.9096905000000008</v>
      </c>
      <c r="N7937">
        <f t="shared" si="1601"/>
        <v>0</v>
      </c>
      <c r="O7937">
        <f t="shared" si="1602"/>
        <v>1</v>
      </c>
      <c r="P7937" s="63">
        <f t="shared" si="1603"/>
        <v>0</v>
      </c>
    </row>
    <row r="7938" spans="1:18" x14ac:dyDescent="0.3">
      <c r="A7938">
        <f t="shared" si="1604"/>
        <v>2019</v>
      </c>
      <c r="B7938">
        <f t="shared" si="1605"/>
        <v>7</v>
      </c>
      <c r="C7938">
        <f t="shared" si="1606"/>
        <v>28</v>
      </c>
      <c r="D7938">
        <f t="shared" si="1607"/>
        <v>7</v>
      </c>
      <c r="E7938" t="str">
        <f t="shared" si="1608"/>
        <v>OFF</v>
      </c>
      <c r="F7938" s="13">
        <f t="shared" si="1610"/>
        <v>43674</v>
      </c>
      <c r="G7938" s="14" t="str">
        <f t="shared" si="1609"/>
        <v>Avg of 4 NM Projects</v>
      </c>
      <c r="H7938" s="15">
        <f t="shared" si="1611"/>
        <v>15</v>
      </c>
      <c r="I7938" s="93">
        <v>82.305000000000007</v>
      </c>
      <c r="J7938">
        <f t="shared" si="1599"/>
        <v>0.46238764044943825</v>
      </c>
      <c r="K7938" s="4">
        <v>32.770000000000003</v>
      </c>
      <c r="L7938" s="4">
        <v>38.81</v>
      </c>
      <c r="M7938" s="16">
        <f t="shared" si="1600"/>
        <v>3.1942570500000005</v>
      </c>
      <c r="N7938">
        <f t="shared" si="1601"/>
        <v>0</v>
      </c>
      <c r="O7938">
        <f t="shared" si="1602"/>
        <v>0</v>
      </c>
      <c r="P7938" s="63">
        <f t="shared" si="1603"/>
        <v>0</v>
      </c>
    </row>
    <row r="7939" spans="1:18" x14ac:dyDescent="0.3">
      <c r="A7939">
        <f t="shared" si="1604"/>
        <v>2019</v>
      </c>
      <c r="B7939">
        <f t="shared" si="1605"/>
        <v>7</v>
      </c>
      <c r="C7939">
        <f t="shared" si="1606"/>
        <v>28</v>
      </c>
      <c r="D7939">
        <f t="shared" si="1607"/>
        <v>7</v>
      </c>
      <c r="E7939" t="str">
        <f t="shared" si="1608"/>
        <v>OFF</v>
      </c>
      <c r="F7939" s="13">
        <f t="shared" si="1610"/>
        <v>43674</v>
      </c>
      <c r="G7939" s="14" t="str">
        <f t="shared" si="1609"/>
        <v>Avg of 4 NM Projects</v>
      </c>
      <c r="H7939" s="15">
        <f t="shared" si="1611"/>
        <v>16</v>
      </c>
      <c r="I7939" s="93">
        <v>50.56</v>
      </c>
      <c r="J7939">
        <f t="shared" si="1599"/>
        <v>0.28404494382022472</v>
      </c>
      <c r="K7939" s="4">
        <v>35.450000000000003</v>
      </c>
      <c r="L7939" s="4">
        <v>41.45</v>
      </c>
      <c r="M7939" s="16">
        <f t="shared" si="1600"/>
        <v>2.0957120000000002</v>
      </c>
      <c r="N7939">
        <f t="shared" si="1601"/>
        <v>0</v>
      </c>
      <c r="O7939">
        <f t="shared" si="1602"/>
        <v>0</v>
      </c>
      <c r="P7939" s="63">
        <f t="shared" si="1603"/>
        <v>0</v>
      </c>
    </row>
    <row r="7940" spans="1:18" x14ac:dyDescent="0.3">
      <c r="A7940">
        <f t="shared" si="1604"/>
        <v>2019</v>
      </c>
      <c r="B7940">
        <f t="shared" si="1605"/>
        <v>7</v>
      </c>
      <c r="C7940">
        <f t="shared" si="1606"/>
        <v>28</v>
      </c>
      <c r="D7940">
        <f t="shared" si="1607"/>
        <v>7</v>
      </c>
      <c r="E7940" t="str">
        <f t="shared" si="1608"/>
        <v>OFF</v>
      </c>
      <c r="F7940" s="13">
        <f t="shared" si="1610"/>
        <v>43674</v>
      </c>
      <c r="G7940" s="14" t="str">
        <f t="shared" si="1609"/>
        <v>Avg of 4 NM Projects</v>
      </c>
      <c r="H7940" s="15">
        <f t="shared" si="1611"/>
        <v>17</v>
      </c>
      <c r="I7940" s="93">
        <v>34.17</v>
      </c>
      <c r="J7940">
        <f t="shared" ref="J7940:J8003" si="1612">+I7940/$I$1</f>
        <v>0.19196629213483146</v>
      </c>
      <c r="K7940" s="4">
        <v>39.51</v>
      </c>
      <c r="L7940" s="4">
        <v>46.97</v>
      </c>
      <c r="M7940" s="16">
        <f t="shared" ref="M7940:M8003" si="1613">+L7940*I7940/1000</f>
        <v>1.6049648999999999</v>
      </c>
      <c r="N7940">
        <f t="shared" ref="N7940:N8003" si="1614">+IF(I7940=0,1,0)</f>
        <v>0</v>
      </c>
      <c r="O7940">
        <f t="shared" ref="O7940:O8003" si="1615">+IF(I7940&gt;=0.5*$I$1,1,0)</f>
        <v>0</v>
      </c>
      <c r="P7940" s="63">
        <f t="shared" ref="P7940:P8003" si="1616">+IF(I7940&gt;MAX(I$3652:I$5859),1,0)</f>
        <v>0</v>
      </c>
    </row>
    <row r="7941" spans="1:18" x14ac:dyDescent="0.3">
      <c r="A7941">
        <f t="shared" ref="A7941:A8004" si="1617">YEAR(F7941)</f>
        <v>2019</v>
      </c>
      <c r="B7941">
        <f t="shared" ref="B7941:B8004" si="1618">+MONTH(F7941)</f>
        <v>7</v>
      </c>
      <c r="C7941">
        <f t="shared" ref="C7941:C8004" si="1619">+DAY(F7941)</f>
        <v>28</v>
      </c>
      <c r="D7941">
        <f t="shared" ref="D7941:D8004" si="1620">WEEKDAY(C7941)</f>
        <v>7</v>
      </c>
      <c r="E7941" t="str">
        <f t="shared" ref="E7941:E8004" si="1621">IF(OR(D7941=1,D7941=7,H7941=1,H7941=2,H7941=3,H7941=4,H7941=5,H7941=6,H7941=7,H7941=24),"OFF","ON")</f>
        <v>OFF</v>
      </c>
      <c r="F7941" s="13">
        <f t="shared" si="1610"/>
        <v>43674</v>
      </c>
      <c r="G7941" s="14" t="str">
        <f t="shared" si="1609"/>
        <v>Avg of 4 NM Projects</v>
      </c>
      <c r="H7941" s="15">
        <f t="shared" si="1611"/>
        <v>18</v>
      </c>
      <c r="I7941" s="93">
        <v>37.25</v>
      </c>
      <c r="J7941">
        <f t="shared" si="1612"/>
        <v>0.20926966292134833</v>
      </c>
      <c r="K7941" s="4">
        <v>41.56</v>
      </c>
      <c r="L7941" s="4">
        <v>60.91</v>
      </c>
      <c r="M7941" s="16">
        <f t="shared" si="1613"/>
        <v>2.2688975</v>
      </c>
      <c r="N7941">
        <f t="shared" si="1614"/>
        <v>0</v>
      </c>
      <c r="O7941">
        <f t="shared" si="1615"/>
        <v>0</v>
      </c>
      <c r="P7941" s="63">
        <f t="shared" si="1616"/>
        <v>0</v>
      </c>
    </row>
    <row r="7942" spans="1:18" x14ac:dyDescent="0.3">
      <c r="A7942">
        <f t="shared" si="1617"/>
        <v>2019</v>
      </c>
      <c r="B7942">
        <f t="shared" si="1618"/>
        <v>7</v>
      </c>
      <c r="C7942">
        <f t="shared" si="1619"/>
        <v>28</v>
      </c>
      <c r="D7942">
        <f t="shared" si="1620"/>
        <v>7</v>
      </c>
      <c r="E7942" t="str">
        <f t="shared" si="1621"/>
        <v>OFF</v>
      </c>
      <c r="F7942" s="13">
        <f t="shared" si="1610"/>
        <v>43674</v>
      </c>
      <c r="G7942" s="14" t="str">
        <f t="shared" ref="G7942:G8005" si="1622">+G7941</f>
        <v>Avg of 4 NM Projects</v>
      </c>
      <c r="H7942" s="15">
        <f t="shared" si="1611"/>
        <v>19</v>
      </c>
      <c r="I7942" s="93">
        <v>22.53</v>
      </c>
      <c r="J7942">
        <f t="shared" si="1612"/>
        <v>0.12657303370786518</v>
      </c>
      <c r="K7942" s="4">
        <v>39.659999999999997</v>
      </c>
      <c r="L7942" s="4">
        <v>76.73</v>
      </c>
      <c r="M7942" s="16">
        <f t="shared" si="1613"/>
        <v>1.7287269000000001</v>
      </c>
      <c r="N7942">
        <f t="shared" si="1614"/>
        <v>0</v>
      </c>
      <c r="O7942">
        <f t="shared" si="1615"/>
        <v>0</v>
      </c>
      <c r="P7942" s="63">
        <f t="shared" si="1616"/>
        <v>0</v>
      </c>
    </row>
    <row r="7943" spans="1:18" x14ac:dyDescent="0.3">
      <c r="A7943">
        <f t="shared" si="1617"/>
        <v>2019</v>
      </c>
      <c r="B7943">
        <f t="shared" si="1618"/>
        <v>7</v>
      </c>
      <c r="C7943">
        <f t="shared" si="1619"/>
        <v>28</v>
      </c>
      <c r="D7943">
        <f t="shared" si="1620"/>
        <v>7</v>
      </c>
      <c r="E7943" t="str">
        <f t="shared" si="1621"/>
        <v>OFF</v>
      </c>
      <c r="F7943" s="13">
        <f t="shared" si="1610"/>
        <v>43674</v>
      </c>
      <c r="G7943" s="14" t="str">
        <f t="shared" si="1622"/>
        <v>Avg of 4 NM Projects</v>
      </c>
      <c r="H7943" s="15">
        <f t="shared" si="1611"/>
        <v>20</v>
      </c>
      <c r="I7943" s="93">
        <v>6.02</v>
      </c>
      <c r="J7943">
        <f t="shared" si="1612"/>
        <v>3.3820224719101122E-2</v>
      </c>
      <c r="K7943" s="4">
        <v>35.22</v>
      </c>
      <c r="L7943" s="4">
        <v>80.959999999999994</v>
      </c>
      <c r="M7943" s="16">
        <f t="shared" si="1613"/>
        <v>0.4873791999999999</v>
      </c>
      <c r="N7943">
        <f t="shared" si="1614"/>
        <v>0</v>
      </c>
      <c r="O7943">
        <f t="shared" si="1615"/>
        <v>0</v>
      </c>
      <c r="P7943" s="63">
        <f t="shared" si="1616"/>
        <v>0</v>
      </c>
    </row>
    <row r="7944" spans="1:18" x14ac:dyDescent="0.3">
      <c r="A7944">
        <f t="shared" si="1617"/>
        <v>2019</v>
      </c>
      <c r="B7944">
        <f t="shared" si="1618"/>
        <v>7</v>
      </c>
      <c r="C7944">
        <f t="shared" si="1619"/>
        <v>28</v>
      </c>
      <c r="D7944">
        <f t="shared" si="1620"/>
        <v>7</v>
      </c>
      <c r="E7944" t="str">
        <f t="shared" si="1621"/>
        <v>OFF</v>
      </c>
      <c r="F7944" s="13">
        <f t="shared" si="1610"/>
        <v>43674</v>
      </c>
      <c r="G7944" s="14" t="str">
        <f t="shared" si="1622"/>
        <v>Avg of 4 NM Projects</v>
      </c>
      <c r="H7944" s="15">
        <f t="shared" si="1611"/>
        <v>21</v>
      </c>
      <c r="I7944" s="93">
        <v>0.13</v>
      </c>
      <c r="J7944">
        <f t="shared" si="1612"/>
        <v>7.3033707865168538E-4</v>
      </c>
      <c r="K7944" s="4">
        <v>35.090000000000003</v>
      </c>
      <c r="L7944" s="4">
        <v>64.92</v>
      </c>
      <c r="M7944" s="16">
        <f t="shared" si="1613"/>
        <v>8.4396000000000002E-3</v>
      </c>
      <c r="N7944">
        <f t="shared" si="1614"/>
        <v>0</v>
      </c>
      <c r="O7944">
        <f t="shared" si="1615"/>
        <v>0</v>
      </c>
      <c r="P7944" s="63">
        <f t="shared" si="1616"/>
        <v>0</v>
      </c>
    </row>
    <row r="7945" spans="1:18" x14ac:dyDescent="0.3">
      <c r="A7945">
        <f t="shared" si="1617"/>
        <v>2019</v>
      </c>
      <c r="B7945">
        <f t="shared" si="1618"/>
        <v>7</v>
      </c>
      <c r="C7945">
        <f t="shared" si="1619"/>
        <v>28</v>
      </c>
      <c r="D7945">
        <f t="shared" si="1620"/>
        <v>7</v>
      </c>
      <c r="E7945" t="str">
        <f t="shared" si="1621"/>
        <v>OFF</v>
      </c>
      <c r="F7945" s="13">
        <f t="shared" si="1610"/>
        <v>43674</v>
      </c>
      <c r="G7945" s="14" t="str">
        <f t="shared" si="1622"/>
        <v>Avg of 4 NM Projects</v>
      </c>
      <c r="H7945" s="15">
        <f t="shared" si="1611"/>
        <v>22</v>
      </c>
      <c r="I7945" s="93">
        <v>-0.13</v>
      </c>
      <c r="J7945">
        <f t="shared" si="1612"/>
        <v>-7.3033707865168538E-4</v>
      </c>
      <c r="K7945" s="4">
        <v>34.44</v>
      </c>
      <c r="L7945" s="4">
        <v>68.34</v>
      </c>
      <c r="M7945" s="16">
        <f t="shared" si="1613"/>
        <v>-8.8842000000000001E-3</v>
      </c>
      <c r="N7945">
        <f t="shared" si="1614"/>
        <v>0</v>
      </c>
      <c r="O7945">
        <f t="shared" si="1615"/>
        <v>0</v>
      </c>
      <c r="P7945" s="63">
        <f t="shared" si="1616"/>
        <v>0</v>
      </c>
    </row>
    <row r="7946" spans="1:18" x14ac:dyDescent="0.3">
      <c r="A7946">
        <f t="shared" si="1617"/>
        <v>2019</v>
      </c>
      <c r="B7946">
        <f t="shared" si="1618"/>
        <v>7</v>
      </c>
      <c r="C7946">
        <f t="shared" si="1619"/>
        <v>28</v>
      </c>
      <c r="D7946">
        <f t="shared" si="1620"/>
        <v>7</v>
      </c>
      <c r="E7946" t="str">
        <f t="shared" si="1621"/>
        <v>OFF</v>
      </c>
      <c r="F7946" s="13">
        <f t="shared" si="1610"/>
        <v>43674</v>
      </c>
      <c r="G7946" s="14" t="str">
        <f t="shared" si="1622"/>
        <v>Avg of 4 NM Projects</v>
      </c>
      <c r="H7946" s="15">
        <f t="shared" si="1611"/>
        <v>23</v>
      </c>
      <c r="I7946" s="93">
        <v>-0.39</v>
      </c>
      <c r="J7946">
        <f t="shared" si="1612"/>
        <v>-2.1910112359550564E-3</v>
      </c>
      <c r="K7946" s="4">
        <v>27.92</v>
      </c>
      <c r="L7946" s="4">
        <v>43.1</v>
      </c>
      <c r="M7946" s="16">
        <f t="shared" si="1613"/>
        <v>-1.6809000000000001E-2</v>
      </c>
      <c r="N7946">
        <f t="shared" si="1614"/>
        <v>0</v>
      </c>
      <c r="O7946">
        <f t="shared" si="1615"/>
        <v>0</v>
      </c>
      <c r="P7946" s="63">
        <f t="shared" si="1616"/>
        <v>0</v>
      </c>
    </row>
    <row r="7947" spans="1:18" x14ac:dyDescent="0.3">
      <c r="A7947">
        <f t="shared" si="1617"/>
        <v>2019</v>
      </c>
      <c r="B7947">
        <f t="shared" si="1618"/>
        <v>7</v>
      </c>
      <c r="C7947">
        <f t="shared" si="1619"/>
        <v>28</v>
      </c>
      <c r="D7947">
        <f t="shared" si="1620"/>
        <v>7</v>
      </c>
      <c r="E7947" t="str">
        <f t="shared" si="1621"/>
        <v>OFF</v>
      </c>
      <c r="F7947" s="13">
        <f t="shared" si="1610"/>
        <v>43674</v>
      </c>
      <c r="G7947" s="14" t="str">
        <f t="shared" si="1622"/>
        <v>Avg of 4 NM Projects</v>
      </c>
      <c r="H7947" s="15">
        <f t="shared" si="1611"/>
        <v>24</v>
      </c>
      <c r="I7947" s="93">
        <v>-0.13</v>
      </c>
      <c r="J7947">
        <f t="shared" si="1612"/>
        <v>-7.3033707865168538E-4</v>
      </c>
      <c r="K7947" s="4">
        <v>24.53</v>
      </c>
      <c r="L7947" s="4">
        <v>42.19</v>
      </c>
      <c r="M7947" s="16">
        <f t="shared" si="1613"/>
        <v>-5.4847000000000003E-3</v>
      </c>
      <c r="N7947">
        <f t="shared" si="1614"/>
        <v>0</v>
      </c>
      <c r="O7947">
        <f t="shared" si="1615"/>
        <v>0</v>
      </c>
      <c r="P7947" s="63">
        <f t="shared" si="1616"/>
        <v>0</v>
      </c>
    </row>
    <row r="7948" spans="1:18" x14ac:dyDescent="0.3">
      <c r="A7948">
        <f t="shared" si="1617"/>
        <v>2019</v>
      </c>
      <c r="B7948">
        <f t="shared" si="1618"/>
        <v>7</v>
      </c>
      <c r="C7948">
        <f t="shared" si="1619"/>
        <v>29</v>
      </c>
      <c r="D7948">
        <f t="shared" si="1620"/>
        <v>1</v>
      </c>
      <c r="E7948" t="str">
        <f t="shared" si="1621"/>
        <v>OFF</v>
      </c>
      <c r="F7948" s="13">
        <f t="shared" si="1610"/>
        <v>43675</v>
      </c>
      <c r="G7948" s="14" t="str">
        <f t="shared" si="1622"/>
        <v>Avg of 4 NM Projects</v>
      </c>
      <c r="H7948" s="15">
        <f t="shared" si="1611"/>
        <v>1</v>
      </c>
      <c r="I7948" s="93">
        <v>-0.13</v>
      </c>
      <c r="J7948">
        <f t="shared" si="1612"/>
        <v>-7.3033707865168538E-4</v>
      </c>
      <c r="K7948" s="4">
        <v>23.11</v>
      </c>
      <c r="L7948" s="4">
        <v>29.53</v>
      </c>
      <c r="M7948" s="16">
        <f t="shared" si="1613"/>
        <v>-3.8389000000000001E-3</v>
      </c>
      <c r="N7948">
        <f t="shared" si="1614"/>
        <v>0</v>
      </c>
      <c r="O7948">
        <f t="shared" si="1615"/>
        <v>0</v>
      </c>
      <c r="P7948" s="63">
        <f t="shared" si="1616"/>
        <v>0</v>
      </c>
      <c r="Q7948" s="34"/>
      <c r="R7948" s="34"/>
    </row>
    <row r="7949" spans="1:18" x14ac:dyDescent="0.3">
      <c r="A7949">
        <f t="shared" si="1617"/>
        <v>2019</v>
      </c>
      <c r="B7949">
        <f t="shared" si="1618"/>
        <v>7</v>
      </c>
      <c r="C7949">
        <f t="shared" si="1619"/>
        <v>29</v>
      </c>
      <c r="D7949">
        <f t="shared" si="1620"/>
        <v>1</v>
      </c>
      <c r="E7949" t="str">
        <f t="shared" si="1621"/>
        <v>OFF</v>
      </c>
      <c r="F7949" s="13">
        <f t="shared" si="1610"/>
        <v>43675</v>
      </c>
      <c r="G7949" s="14" t="str">
        <f t="shared" si="1622"/>
        <v>Avg of 4 NM Projects</v>
      </c>
      <c r="H7949" s="15">
        <f t="shared" si="1611"/>
        <v>2</v>
      </c>
      <c r="I7949" s="93">
        <v>-0.13</v>
      </c>
      <c r="J7949">
        <f t="shared" si="1612"/>
        <v>-7.3033707865168538E-4</v>
      </c>
      <c r="K7949" s="4">
        <v>21.44</v>
      </c>
      <c r="L7949" s="4">
        <v>33.35</v>
      </c>
      <c r="M7949" s="16">
        <f t="shared" si="1613"/>
        <v>-4.3355000000000008E-3</v>
      </c>
      <c r="N7949">
        <f t="shared" si="1614"/>
        <v>0</v>
      </c>
      <c r="O7949">
        <f t="shared" si="1615"/>
        <v>0</v>
      </c>
      <c r="P7949" s="63">
        <f t="shared" si="1616"/>
        <v>0</v>
      </c>
    </row>
    <row r="7950" spans="1:18" x14ac:dyDescent="0.3">
      <c r="A7950">
        <f t="shared" si="1617"/>
        <v>2019</v>
      </c>
      <c r="B7950">
        <f t="shared" si="1618"/>
        <v>7</v>
      </c>
      <c r="C7950">
        <f t="shared" si="1619"/>
        <v>29</v>
      </c>
      <c r="D7950">
        <f t="shared" si="1620"/>
        <v>1</v>
      </c>
      <c r="E7950" t="str">
        <f t="shared" si="1621"/>
        <v>OFF</v>
      </c>
      <c r="F7950" s="13">
        <f t="shared" si="1610"/>
        <v>43675</v>
      </c>
      <c r="G7950" s="14" t="str">
        <f t="shared" si="1622"/>
        <v>Avg of 4 NM Projects</v>
      </c>
      <c r="H7950" s="15">
        <f t="shared" si="1611"/>
        <v>3</v>
      </c>
      <c r="I7950" s="93">
        <v>0</v>
      </c>
      <c r="J7950">
        <f t="shared" si="1612"/>
        <v>0</v>
      </c>
      <c r="K7950" s="4">
        <v>19.53</v>
      </c>
      <c r="L7950" s="4">
        <v>30.97</v>
      </c>
      <c r="M7950" s="16">
        <f t="shared" si="1613"/>
        <v>0</v>
      </c>
      <c r="N7950">
        <f t="shared" si="1614"/>
        <v>1</v>
      </c>
      <c r="O7950">
        <f t="shared" si="1615"/>
        <v>0</v>
      </c>
      <c r="P7950" s="63">
        <f t="shared" si="1616"/>
        <v>0</v>
      </c>
    </row>
    <row r="7951" spans="1:18" x14ac:dyDescent="0.3">
      <c r="A7951">
        <f t="shared" si="1617"/>
        <v>2019</v>
      </c>
      <c r="B7951">
        <f t="shared" si="1618"/>
        <v>7</v>
      </c>
      <c r="C7951">
        <f t="shared" si="1619"/>
        <v>29</v>
      </c>
      <c r="D7951">
        <f t="shared" si="1620"/>
        <v>1</v>
      </c>
      <c r="E7951" t="str">
        <f t="shared" si="1621"/>
        <v>OFF</v>
      </c>
      <c r="F7951" s="13">
        <f t="shared" si="1610"/>
        <v>43675</v>
      </c>
      <c r="G7951" s="14" t="str">
        <f t="shared" si="1622"/>
        <v>Avg of 4 NM Projects</v>
      </c>
      <c r="H7951" s="15">
        <f t="shared" si="1611"/>
        <v>4</v>
      </c>
      <c r="I7951" s="93">
        <v>-0.13</v>
      </c>
      <c r="J7951">
        <f t="shared" si="1612"/>
        <v>-7.3033707865168538E-4</v>
      </c>
      <c r="K7951" s="4">
        <v>17.78</v>
      </c>
      <c r="L7951" s="4">
        <v>22.55</v>
      </c>
      <c r="M7951" s="16">
        <f t="shared" si="1613"/>
        <v>-2.9315000000000001E-3</v>
      </c>
      <c r="N7951">
        <f t="shared" si="1614"/>
        <v>0</v>
      </c>
      <c r="O7951">
        <f t="shared" si="1615"/>
        <v>0</v>
      </c>
      <c r="P7951" s="63">
        <f t="shared" si="1616"/>
        <v>0</v>
      </c>
    </row>
    <row r="7952" spans="1:18" x14ac:dyDescent="0.3">
      <c r="A7952">
        <f t="shared" si="1617"/>
        <v>2019</v>
      </c>
      <c r="B7952">
        <f t="shared" si="1618"/>
        <v>7</v>
      </c>
      <c r="C7952">
        <f t="shared" si="1619"/>
        <v>29</v>
      </c>
      <c r="D7952">
        <f t="shared" si="1620"/>
        <v>1</v>
      </c>
      <c r="E7952" t="str">
        <f t="shared" si="1621"/>
        <v>OFF</v>
      </c>
      <c r="F7952" s="13">
        <f t="shared" si="1610"/>
        <v>43675</v>
      </c>
      <c r="G7952" s="14" t="str">
        <f t="shared" si="1622"/>
        <v>Avg of 4 NM Projects</v>
      </c>
      <c r="H7952" s="15">
        <f t="shared" si="1611"/>
        <v>5</v>
      </c>
      <c r="I7952" s="93">
        <v>0</v>
      </c>
      <c r="J7952">
        <f t="shared" si="1612"/>
        <v>0</v>
      </c>
      <c r="K7952" s="4">
        <v>18.18</v>
      </c>
      <c r="L7952" s="4">
        <v>22.35</v>
      </c>
      <c r="M7952" s="16">
        <f t="shared" si="1613"/>
        <v>0</v>
      </c>
      <c r="N7952">
        <f t="shared" si="1614"/>
        <v>1</v>
      </c>
      <c r="O7952">
        <f t="shared" si="1615"/>
        <v>0</v>
      </c>
      <c r="P7952" s="63">
        <f t="shared" si="1616"/>
        <v>0</v>
      </c>
    </row>
    <row r="7953" spans="1:16" x14ac:dyDescent="0.3">
      <c r="A7953">
        <f t="shared" si="1617"/>
        <v>2019</v>
      </c>
      <c r="B7953">
        <f t="shared" si="1618"/>
        <v>7</v>
      </c>
      <c r="C7953">
        <f t="shared" si="1619"/>
        <v>29</v>
      </c>
      <c r="D7953">
        <f t="shared" si="1620"/>
        <v>1</v>
      </c>
      <c r="E7953" t="str">
        <f t="shared" si="1621"/>
        <v>OFF</v>
      </c>
      <c r="F7953" s="13">
        <f t="shared" si="1610"/>
        <v>43675</v>
      </c>
      <c r="G7953" s="14" t="str">
        <f t="shared" si="1622"/>
        <v>Avg of 4 NM Projects</v>
      </c>
      <c r="H7953" s="15">
        <f t="shared" si="1611"/>
        <v>6</v>
      </c>
      <c r="I7953" s="93">
        <v>-0.26</v>
      </c>
      <c r="J7953">
        <f t="shared" si="1612"/>
        <v>-1.4606741573033708E-3</v>
      </c>
      <c r="K7953" s="4">
        <v>18.739999999999998</v>
      </c>
      <c r="L7953" s="4">
        <v>28.97</v>
      </c>
      <c r="M7953" s="16">
        <f t="shared" si="1613"/>
        <v>-7.5321999999999993E-3</v>
      </c>
      <c r="N7953">
        <f t="shared" si="1614"/>
        <v>0</v>
      </c>
      <c r="O7953">
        <f t="shared" si="1615"/>
        <v>0</v>
      </c>
      <c r="P7953" s="63">
        <f t="shared" si="1616"/>
        <v>0</v>
      </c>
    </row>
    <row r="7954" spans="1:16" x14ac:dyDescent="0.3">
      <c r="A7954">
        <f t="shared" si="1617"/>
        <v>2019</v>
      </c>
      <c r="B7954">
        <f t="shared" si="1618"/>
        <v>7</v>
      </c>
      <c r="C7954">
        <f t="shared" si="1619"/>
        <v>29</v>
      </c>
      <c r="D7954">
        <f t="shared" si="1620"/>
        <v>1</v>
      </c>
      <c r="E7954" t="str">
        <f t="shared" si="1621"/>
        <v>OFF</v>
      </c>
      <c r="F7954" s="13">
        <f t="shared" si="1610"/>
        <v>43675</v>
      </c>
      <c r="G7954" s="14" t="str">
        <f t="shared" si="1622"/>
        <v>Avg of 4 NM Projects</v>
      </c>
      <c r="H7954" s="15">
        <f t="shared" si="1611"/>
        <v>7</v>
      </c>
      <c r="I7954" s="93">
        <v>6.65</v>
      </c>
      <c r="J7954">
        <f t="shared" si="1612"/>
        <v>3.7359550561797752E-2</v>
      </c>
      <c r="K7954" s="4">
        <v>21.5</v>
      </c>
      <c r="L7954" s="4">
        <v>31.36</v>
      </c>
      <c r="M7954" s="16">
        <f t="shared" si="1613"/>
        <v>0.20854400000000001</v>
      </c>
      <c r="N7954">
        <f t="shared" si="1614"/>
        <v>0</v>
      </c>
      <c r="O7954">
        <f t="shared" si="1615"/>
        <v>0</v>
      </c>
      <c r="P7954" s="63">
        <f t="shared" si="1616"/>
        <v>0</v>
      </c>
    </row>
    <row r="7955" spans="1:16" x14ac:dyDescent="0.3">
      <c r="A7955">
        <f t="shared" si="1617"/>
        <v>2019</v>
      </c>
      <c r="B7955">
        <f t="shared" si="1618"/>
        <v>7</v>
      </c>
      <c r="C7955">
        <f t="shared" si="1619"/>
        <v>29</v>
      </c>
      <c r="D7955">
        <f t="shared" si="1620"/>
        <v>1</v>
      </c>
      <c r="E7955" t="str">
        <f t="shared" si="1621"/>
        <v>OFF</v>
      </c>
      <c r="F7955" s="13">
        <f t="shared" si="1610"/>
        <v>43675</v>
      </c>
      <c r="G7955" s="14" t="str">
        <f t="shared" si="1622"/>
        <v>Avg of 4 NM Projects</v>
      </c>
      <c r="H7955" s="15">
        <f t="shared" si="1611"/>
        <v>8</v>
      </c>
      <c r="I7955" s="93">
        <v>34.045000000000002</v>
      </c>
      <c r="J7955">
        <f t="shared" si="1612"/>
        <v>0.19126404494382024</v>
      </c>
      <c r="K7955" s="4">
        <v>21.92</v>
      </c>
      <c r="L7955" s="4">
        <v>32.35</v>
      </c>
      <c r="M7955" s="16">
        <f t="shared" si="1613"/>
        <v>1.1013557500000002</v>
      </c>
      <c r="N7955">
        <f t="shared" si="1614"/>
        <v>0</v>
      </c>
      <c r="O7955">
        <f t="shared" si="1615"/>
        <v>0</v>
      </c>
      <c r="P7955" s="63">
        <f t="shared" si="1616"/>
        <v>0</v>
      </c>
    </row>
    <row r="7956" spans="1:16" x14ac:dyDescent="0.3">
      <c r="A7956">
        <f t="shared" si="1617"/>
        <v>2019</v>
      </c>
      <c r="B7956">
        <f t="shared" si="1618"/>
        <v>7</v>
      </c>
      <c r="C7956">
        <f t="shared" si="1619"/>
        <v>29</v>
      </c>
      <c r="D7956">
        <f t="shared" si="1620"/>
        <v>1</v>
      </c>
      <c r="E7956" t="str">
        <f t="shared" si="1621"/>
        <v>OFF</v>
      </c>
      <c r="F7956" s="13">
        <f t="shared" si="1610"/>
        <v>43675</v>
      </c>
      <c r="G7956" s="14" t="str">
        <f t="shared" si="1622"/>
        <v>Avg of 4 NM Projects</v>
      </c>
      <c r="H7956" s="15">
        <f t="shared" si="1611"/>
        <v>9</v>
      </c>
      <c r="I7956" s="93">
        <v>64.509999999999991</v>
      </c>
      <c r="J7956">
        <f t="shared" si="1612"/>
        <v>0.36241573033707858</v>
      </c>
      <c r="K7956" s="4">
        <v>26.14</v>
      </c>
      <c r="L7956" s="4">
        <v>32.270000000000003</v>
      </c>
      <c r="M7956" s="16">
        <f t="shared" si="1613"/>
        <v>2.0817377000000001</v>
      </c>
      <c r="N7956">
        <f t="shared" si="1614"/>
        <v>0</v>
      </c>
      <c r="O7956">
        <f t="shared" si="1615"/>
        <v>0</v>
      </c>
      <c r="P7956" s="63">
        <f t="shared" si="1616"/>
        <v>0</v>
      </c>
    </row>
    <row r="7957" spans="1:16" x14ac:dyDescent="0.3">
      <c r="A7957">
        <f t="shared" si="1617"/>
        <v>2019</v>
      </c>
      <c r="B7957">
        <f t="shared" si="1618"/>
        <v>7</v>
      </c>
      <c r="C7957">
        <f t="shared" si="1619"/>
        <v>29</v>
      </c>
      <c r="D7957">
        <f t="shared" si="1620"/>
        <v>1</v>
      </c>
      <c r="E7957" t="str">
        <f t="shared" si="1621"/>
        <v>OFF</v>
      </c>
      <c r="F7957" s="13">
        <f t="shared" si="1610"/>
        <v>43675</v>
      </c>
      <c r="G7957" s="14" t="str">
        <f t="shared" si="1622"/>
        <v>Avg of 4 NM Projects</v>
      </c>
      <c r="H7957" s="15">
        <f t="shared" si="1611"/>
        <v>10</v>
      </c>
      <c r="I7957" s="93">
        <v>95.999999999999986</v>
      </c>
      <c r="J7957">
        <f t="shared" si="1612"/>
        <v>0.53932584269662909</v>
      </c>
      <c r="K7957" s="4">
        <v>30.42</v>
      </c>
      <c r="L7957" s="4">
        <v>32.72</v>
      </c>
      <c r="M7957" s="16">
        <f t="shared" si="1613"/>
        <v>3.1411199999999995</v>
      </c>
      <c r="N7957">
        <f t="shared" si="1614"/>
        <v>0</v>
      </c>
      <c r="O7957">
        <f t="shared" si="1615"/>
        <v>1</v>
      </c>
      <c r="P7957" s="63">
        <f t="shared" si="1616"/>
        <v>0</v>
      </c>
    </row>
    <row r="7958" spans="1:16" x14ac:dyDescent="0.3">
      <c r="A7958">
        <f t="shared" si="1617"/>
        <v>2019</v>
      </c>
      <c r="B7958">
        <f t="shared" si="1618"/>
        <v>7</v>
      </c>
      <c r="C7958">
        <f t="shared" si="1619"/>
        <v>29</v>
      </c>
      <c r="D7958">
        <f t="shared" si="1620"/>
        <v>1</v>
      </c>
      <c r="E7958" t="str">
        <f t="shared" si="1621"/>
        <v>OFF</v>
      </c>
      <c r="F7958" s="13">
        <f t="shared" si="1610"/>
        <v>43675</v>
      </c>
      <c r="G7958" s="14" t="str">
        <f t="shared" si="1622"/>
        <v>Avg of 4 NM Projects</v>
      </c>
      <c r="H7958" s="15">
        <f t="shared" si="1611"/>
        <v>11</v>
      </c>
      <c r="I7958" s="93">
        <v>125.05500000000001</v>
      </c>
      <c r="J7958">
        <f t="shared" si="1612"/>
        <v>0.70255617977528095</v>
      </c>
      <c r="K7958" s="4">
        <v>34.299999999999997</v>
      </c>
      <c r="L7958" s="4">
        <v>39.619999999999997</v>
      </c>
      <c r="M7958" s="16">
        <f t="shared" si="1613"/>
        <v>4.9546790999999999</v>
      </c>
      <c r="N7958">
        <f t="shared" si="1614"/>
        <v>0</v>
      </c>
      <c r="O7958">
        <f t="shared" si="1615"/>
        <v>1</v>
      </c>
      <c r="P7958" s="63">
        <f t="shared" si="1616"/>
        <v>0</v>
      </c>
    </row>
    <row r="7959" spans="1:16" x14ac:dyDescent="0.3">
      <c r="A7959">
        <f t="shared" si="1617"/>
        <v>2019</v>
      </c>
      <c r="B7959">
        <f t="shared" si="1618"/>
        <v>7</v>
      </c>
      <c r="C7959">
        <f t="shared" si="1619"/>
        <v>29</v>
      </c>
      <c r="D7959">
        <f t="shared" si="1620"/>
        <v>1</v>
      </c>
      <c r="E7959" t="str">
        <f t="shared" si="1621"/>
        <v>OFF</v>
      </c>
      <c r="F7959" s="13">
        <f t="shared" si="1610"/>
        <v>43675</v>
      </c>
      <c r="G7959" s="14" t="str">
        <f t="shared" si="1622"/>
        <v>Avg of 4 NM Projects</v>
      </c>
      <c r="H7959" s="15">
        <f t="shared" si="1611"/>
        <v>12</v>
      </c>
      <c r="I7959" s="93">
        <v>131.58000000000001</v>
      </c>
      <c r="J7959">
        <f t="shared" si="1612"/>
        <v>0.7392134831460675</v>
      </c>
      <c r="K7959" s="4">
        <v>36.61</v>
      </c>
      <c r="L7959" s="4">
        <v>48.26</v>
      </c>
      <c r="M7959" s="16">
        <f t="shared" si="1613"/>
        <v>6.3500508</v>
      </c>
      <c r="N7959">
        <f t="shared" si="1614"/>
        <v>0</v>
      </c>
      <c r="O7959">
        <f t="shared" si="1615"/>
        <v>1</v>
      </c>
      <c r="P7959" s="63">
        <f t="shared" si="1616"/>
        <v>0</v>
      </c>
    </row>
    <row r="7960" spans="1:16" x14ac:dyDescent="0.3">
      <c r="A7960">
        <f t="shared" si="1617"/>
        <v>2019</v>
      </c>
      <c r="B7960">
        <f t="shared" si="1618"/>
        <v>7</v>
      </c>
      <c r="C7960">
        <f t="shared" si="1619"/>
        <v>29</v>
      </c>
      <c r="D7960">
        <f t="shared" si="1620"/>
        <v>1</v>
      </c>
      <c r="E7960" t="str">
        <f t="shared" si="1621"/>
        <v>OFF</v>
      </c>
      <c r="F7960" s="13">
        <f t="shared" si="1610"/>
        <v>43675</v>
      </c>
      <c r="G7960" s="14" t="str">
        <f t="shared" si="1622"/>
        <v>Avg of 4 NM Projects</v>
      </c>
      <c r="H7960" s="15">
        <f t="shared" si="1611"/>
        <v>13</v>
      </c>
      <c r="I7960" s="93">
        <v>134.14499999999998</v>
      </c>
      <c r="J7960">
        <f t="shared" si="1612"/>
        <v>0.75362359550561786</v>
      </c>
      <c r="K7960" s="4">
        <v>41.57</v>
      </c>
      <c r="L7960" s="4">
        <v>55.73</v>
      </c>
      <c r="M7960" s="16">
        <f t="shared" si="1613"/>
        <v>7.4759008499999986</v>
      </c>
      <c r="N7960">
        <f t="shared" si="1614"/>
        <v>0</v>
      </c>
      <c r="O7960">
        <f t="shared" si="1615"/>
        <v>1</v>
      </c>
      <c r="P7960" s="63">
        <f t="shared" si="1616"/>
        <v>0</v>
      </c>
    </row>
    <row r="7961" spans="1:16" x14ac:dyDescent="0.3">
      <c r="A7961">
        <f t="shared" si="1617"/>
        <v>2019</v>
      </c>
      <c r="B7961">
        <f t="shared" si="1618"/>
        <v>7</v>
      </c>
      <c r="C7961">
        <f t="shared" si="1619"/>
        <v>29</v>
      </c>
      <c r="D7961">
        <f t="shared" si="1620"/>
        <v>1</v>
      </c>
      <c r="E7961" t="str">
        <f t="shared" si="1621"/>
        <v>OFF</v>
      </c>
      <c r="F7961" s="13">
        <f t="shared" si="1610"/>
        <v>43675</v>
      </c>
      <c r="G7961" s="14" t="str">
        <f t="shared" si="1622"/>
        <v>Avg of 4 NM Projects</v>
      </c>
      <c r="H7961" s="15">
        <f t="shared" si="1611"/>
        <v>14</v>
      </c>
      <c r="I7961" s="93">
        <v>137.47000000000003</v>
      </c>
      <c r="J7961">
        <f t="shared" si="1612"/>
        <v>0.77230337078651701</v>
      </c>
      <c r="K7961" s="4">
        <v>45.2</v>
      </c>
      <c r="L7961" s="4">
        <v>71.05</v>
      </c>
      <c r="M7961" s="16">
        <f t="shared" si="1613"/>
        <v>9.7672435000000029</v>
      </c>
      <c r="N7961">
        <f t="shared" si="1614"/>
        <v>0</v>
      </c>
      <c r="O7961">
        <f t="shared" si="1615"/>
        <v>1</v>
      </c>
      <c r="P7961" s="63">
        <f t="shared" si="1616"/>
        <v>0</v>
      </c>
    </row>
    <row r="7962" spans="1:16" x14ac:dyDescent="0.3">
      <c r="A7962">
        <f t="shared" si="1617"/>
        <v>2019</v>
      </c>
      <c r="B7962">
        <f t="shared" si="1618"/>
        <v>7</v>
      </c>
      <c r="C7962">
        <f t="shared" si="1619"/>
        <v>29</v>
      </c>
      <c r="D7962">
        <f t="shared" si="1620"/>
        <v>1</v>
      </c>
      <c r="E7962" t="str">
        <f t="shared" si="1621"/>
        <v>OFF</v>
      </c>
      <c r="F7962" s="13">
        <f t="shared" si="1610"/>
        <v>43675</v>
      </c>
      <c r="G7962" s="14" t="str">
        <f t="shared" si="1622"/>
        <v>Avg of 4 NM Projects</v>
      </c>
      <c r="H7962" s="15">
        <f t="shared" si="1611"/>
        <v>15</v>
      </c>
      <c r="I7962" s="93">
        <v>134.02000000000001</v>
      </c>
      <c r="J7962">
        <f t="shared" si="1612"/>
        <v>0.75292134831460678</v>
      </c>
      <c r="K7962" s="4">
        <v>48</v>
      </c>
      <c r="L7962" s="4">
        <v>57.49</v>
      </c>
      <c r="M7962" s="16">
        <f t="shared" si="1613"/>
        <v>7.7048098000000005</v>
      </c>
      <c r="N7962">
        <f t="shared" si="1614"/>
        <v>0</v>
      </c>
      <c r="O7962">
        <f t="shared" si="1615"/>
        <v>1</v>
      </c>
      <c r="P7962" s="63">
        <f t="shared" si="1616"/>
        <v>0</v>
      </c>
    </row>
    <row r="7963" spans="1:16" x14ac:dyDescent="0.3">
      <c r="A7963">
        <f t="shared" si="1617"/>
        <v>2019</v>
      </c>
      <c r="B7963">
        <f t="shared" si="1618"/>
        <v>7</v>
      </c>
      <c r="C7963">
        <f t="shared" si="1619"/>
        <v>29</v>
      </c>
      <c r="D7963">
        <f t="shared" si="1620"/>
        <v>1</v>
      </c>
      <c r="E7963" t="str">
        <f t="shared" si="1621"/>
        <v>OFF</v>
      </c>
      <c r="F7963" s="13">
        <f t="shared" si="1610"/>
        <v>43675</v>
      </c>
      <c r="G7963" s="14" t="str">
        <f t="shared" si="1622"/>
        <v>Avg of 4 NM Projects</v>
      </c>
      <c r="H7963" s="15">
        <f t="shared" si="1611"/>
        <v>16</v>
      </c>
      <c r="I7963" s="93">
        <v>109.57</v>
      </c>
      <c r="J7963">
        <f t="shared" si="1612"/>
        <v>0.61556179775280895</v>
      </c>
      <c r="K7963" s="4">
        <v>55.67</v>
      </c>
      <c r="L7963" s="4">
        <v>64.19</v>
      </c>
      <c r="M7963" s="16">
        <f t="shared" si="1613"/>
        <v>7.0332982999999993</v>
      </c>
      <c r="N7963">
        <f t="shared" si="1614"/>
        <v>0</v>
      </c>
      <c r="O7963">
        <f t="shared" si="1615"/>
        <v>1</v>
      </c>
      <c r="P7963" s="63">
        <f t="shared" si="1616"/>
        <v>0</v>
      </c>
    </row>
    <row r="7964" spans="1:16" x14ac:dyDescent="0.3">
      <c r="A7964">
        <f t="shared" si="1617"/>
        <v>2019</v>
      </c>
      <c r="B7964">
        <f t="shared" si="1618"/>
        <v>7</v>
      </c>
      <c r="C7964">
        <f t="shared" si="1619"/>
        <v>29</v>
      </c>
      <c r="D7964">
        <f t="shared" si="1620"/>
        <v>1</v>
      </c>
      <c r="E7964" t="str">
        <f t="shared" si="1621"/>
        <v>OFF</v>
      </c>
      <c r="F7964" s="13">
        <f t="shared" si="1610"/>
        <v>43675</v>
      </c>
      <c r="G7964" s="14" t="str">
        <f t="shared" si="1622"/>
        <v>Avg of 4 NM Projects</v>
      </c>
      <c r="H7964" s="15">
        <f t="shared" si="1611"/>
        <v>17</v>
      </c>
      <c r="I7964" s="93">
        <v>93.69</v>
      </c>
      <c r="J7964">
        <f t="shared" si="1612"/>
        <v>0.52634831460674159</v>
      </c>
      <c r="K7964" s="4">
        <v>61.31</v>
      </c>
      <c r="L7964" s="4">
        <v>55.63</v>
      </c>
      <c r="M7964" s="16">
        <f t="shared" si="1613"/>
        <v>5.2119746999999998</v>
      </c>
      <c r="N7964">
        <f t="shared" si="1614"/>
        <v>0</v>
      </c>
      <c r="O7964">
        <f t="shared" si="1615"/>
        <v>1</v>
      </c>
      <c r="P7964" s="63">
        <f t="shared" si="1616"/>
        <v>0</v>
      </c>
    </row>
    <row r="7965" spans="1:16" x14ac:dyDescent="0.3">
      <c r="A7965">
        <f t="shared" si="1617"/>
        <v>2019</v>
      </c>
      <c r="B7965">
        <f t="shared" si="1618"/>
        <v>7</v>
      </c>
      <c r="C7965">
        <f t="shared" si="1619"/>
        <v>29</v>
      </c>
      <c r="D7965">
        <f t="shared" si="1620"/>
        <v>1</v>
      </c>
      <c r="E7965" t="str">
        <f t="shared" si="1621"/>
        <v>OFF</v>
      </c>
      <c r="F7965" s="13">
        <f t="shared" ref="F7965:F8028" si="1623">+F7941+1</f>
        <v>43675</v>
      </c>
      <c r="G7965" s="14" t="str">
        <f t="shared" si="1622"/>
        <v>Avg of 4 NM Projects</v>
      </c>
      <c r="H7965" s="15">
        <f t="shared" ref="H7965:H8028" si="1624">H7941</f>
        <v>18</v>
      </c>
      <c r="I7965" s="93">
        <v>68.48</v>
      </c>
      <c r="J7965">
        <f t="shared" si="1612"/>
        <v>0.38471910112359553</v>
      </c>
      <c r="K7965" s="4">
        <v>58.98</v>
      </c>
      <c r="L7965" s="4">
        <v>67.03</v>
      </c>
      <c r="M7965" s="16">
        <f t="shared" si="1613"/>
        <v>4.5902144000000007</v>
      </c>
      <c r="N7965">
        <f t="shared" si="1614"/>
        <v>0</v>
      </c>
      <c r="O7965">
        <f t="shared" si="1615"/>
        <v>0</v>
      </c>
      <c r="P7965" s="63">
        <f t="shared" si="1616"/>
        <v>0</v>
      </c>
    </row>
    <row r="7966" spans="1:16" x14ac:dyDescent="0.3">
      <c r="A7966">
        <f t="shared" si="1617"/>
        <v>2019</v>
      </c>
      <c r="B7966">
        <f t="shared" si="1618"/>
        <v>7</v>
      </c>
      <c r="C7966">
        <f t="shared" si="1619"/>
        <v>29</v>
      </c>
      <c r="D7966">
        <f t="shared" si="1620"/>
        <v>1</v>
      </c>
      <c r="E7966" t="str">
        <f t="shared" si="1621"/>
        <v>OFF</v>
      </c>
      <c r="F7966" s="13">
        <f t="shared" si="1623"/>
        <v>43675</v>
      </c>
      <c r="G7966" s="14" t="str">
        <f t="shared" si="1622"/>
        <v>Avg of 4 NM Projects</v>
      </c>
      <c r="H7966" s="15">
        <f t="shared" si="1624"/>
        <v>19</v>
      </c>
      <c r="I7966" s="93">
        <v>33.414999999999999</v>
      </c>
      <c r="J7966">
        <f t="shared" si="1612"/>
        <v>0.18772471910112359</v>
      </c>
      <c r="K7966" s="4">
        <v>48</v>
      </c>
      <c r="L7966" s="4">
        <v>68.09</v>
      </c>
      <c r="M7966" s="16">
        <f t="shared" si="1613"/>
        <v>2.2752273500000002</v>
      </c>
      <c r="N7966">
        <f t="shared" si="1614"/>
        <v>0</v>
      </c>
      <c r="O7966">
        <f t="shared" si="1615"/>
        <v>0</v>
      </c>
      <c r="P7966" s="63">
        <f t="shared" si="1616"/>
        <v>0</v>
      </c>
    </row>
    <row r="7967" spans="1:16" x14ac:dyDescent="0.3">
      <c r="A7967">
        <f t="shared" si="1617"/>
        <v>2019</v>
      </c>
      <c r="B7967">
        <f t="shared" si="1618"/>
        <v>7</v>
      </c>
      <c r="C7967">
        <f t="shared" si="1619"/>
        <v>29</v>
      </c>
      <c r="D7967">
        <f t="shared" si="1620"/>
        <v>1</v>
      </c>
      <c r="E7967" t="str">
        <f t="shared" si="1621"/>
        <v>OFF</v>
      </c>
      <c r="F7967" s="13">
        <f t="shared" si="1623"/>
        <v>43675</v>
      </c>
      <c r="G7967" s="14" t="str">
        <f t="shared" si="1622"/>
        <v>Avg of 4 NM Projects</v>
      </c>
      <c r="H7967" s="15">
        <f t="shared" si="1624"/>
        <v>20</v>
      </c>
      <c r="I7967" s="93">
        <v>7.2949999999999999</v>
      </c>
      <c r="J7967">
        <f t="shared" si="1612"/>
        <v>4.0983146067415731E-2</v>
      </c>
      <c r="K7967" s="4">
        <v>43.62</v>
      </c>
      <c r="L7967" s="4">
        <v>54.31</v>
      </c>
      <c r="M7967" s="16">
        <f t="shared" si="1613"/>
        <v>0.39619145000000006</v>
      </c>
      <c r="N7967">
        <f t="shared" si="1614"/>
        <v>0</v>
      </c>
      <c r="O7967">
        <f t="shared" si="1615"/>
        <v>0</v>
      </c>
      <c r="P7967" s="63">
        <f t="shared" si="1616"/>
        <v>0</v>
      </c>
    </row>
    <row r="7968" spans="1:16" x14ac:dyDescent="0.3">
      <c r="A7968">
        <f t="shared" si="1617"/>
        <v>2019</v>
      </c>
      <c r="B7968">
        <f t="shared" si="1618"/>
        <v>7</v>
      </c>
      <c r="C7968">
        <f t="shared" si="1619"/>
        <v>29</v>
      </c>
      <c r="D7968">
        <f t="shared" si="1620"/>
        <v>1</v>
      </c>
      <c r="E7968" t="str">
        <f t="shared" si="1621"/>
        <v>OFF</v>
      </c>
      <c r="F7968" s="13">
        <f t="shared" si="1623"/>
        <v>43675</v>
      </c>
      <c r="G7968" s="14" t="str">
        <f t="shared" si="1622"/>
        <v>Avg of 4 NM Projects</v>
      </c>
      <c r="H7968" s="15">
        <f t="shared" si="1624"/>
        <v>21</v>
      </c>
      <c r="I7968" s="93">
        <v>-0.13</v>
      </c>
      <c r="J7968">
        <f t="shared" si="1612"/>
        <v>-7.3033707865168538E-4</v>
      </c>
      <c r="K7968" s="4">
        <v>41.04</v>
      </c>
      <c r="L7968" s="4">
        <v>50.52</v>
      </c>
      <c r="M7968" s="16">
        <f t="shared" si="1613"/>
        <v>-6.5676000000000007E-3</v>
      </c>
      <c r="N7968">
        <f t="shared" si="1614"/>
        <v>0</v>
      </c>
      <c r="O7968">
        <f t="shared" si="1615"/>
        <v>0</v>
      </c>
      <c r="P7968" s="63">
        <f t="shared" si="1616"/>
        <v>0</v>
      </c>
    </row>
    <row r="7969" spans="1:18" x14ac:dyDescent="0.3">
      <c r="A7969">
        <f t="shared" si="1617"/>
        <v>2019</v>
      </c>
      <c r="B7969">
        <f t="shared" si="1618"/>
        <v>7</v>
      </c>
      <c r="C7969">
        <f t="shared" si="1619"/>
        <v>29</v>
      </c>
      <c r="D7969">
        <f t="shared" si="1620"/>
        <v>1</v>
      </c>
      <c r="E7969" t="str">
        <f t="shared" si="1621"/>
        <v>OFF</v>
      </c>
      <c r="F7969" s="13">
        <f t="shared" si="1623"/>
        <v>43675</v>
      </c>
      <c r="G7969" s="14" t="str">
        <f t="shared" si="1622"/>
        <v>Avg of 4 NM Projects</v>
      </c>
      <c r="H7969" s="15">
        <f t="shared" si="1624"/>
        <v>22</v>
      </c>
      <c r="I7969" s="93">
        <v>0</v>
      </c>
      <c r="J7969">
        <f t="shared" si="1612"/>
        <v>0</v>
      </c>
      <c r="K7969" s="4">
        <v>35.6</v>
      </c>
      <c r="L7969" s="4">
        <v>53.36</v>
      </c>
      <c r="M7969" s="16">
        <f t="shared" si="1613"/>
        <v>0</v>
      </c>
      <c r="N7969">
        <f t="shared" si="1614"/>
        <v>1</v>
      </c>
      <c r="O7969">
        <f t="shared" si="1615"/>
        <v>0</v>
      </c>
      <c r="P7969" s="63">
        <f t="shared" si="1616"/>
        <v>0</v>
      </c>
    </row>
    <row r="7970" spans="1:18" x14ac:dyDescent="0.3">
      <c r="A7970">
        <f t="shared" si="1617"/>
        <v>2019</v>
      </c>
      <c r="B7970">
        <f t="shared" si="1618"/>
        <v>7</v>
      </c>
      <c r="C7970">
        <f t="shared" si="1619"/>
        <v>29</v>
      </c>
      <c r="D7970">
        <f t="shared" si="1620"/>
        <v>1</v>
      </c>
      <c r="E7970" t="str">
        <f t="shared" si="1621"/>
        <v>OFF</v>
      </c>
      <c r="F7970" s="13">
        <f t="shared" si="1623"/>
        <v>43675</v>
      </c>
      <c r="G7970" s="14" t="str">
        <f t="shared" si="1622"/>
        <v>Avg of 4 NM Projects</v>
      </c>
      <c r="H7970" s="15">
        <f t="shared" si="1624"/>
        <v>23</v>
      </c>
      <c r="I7970" s="93">
        <v>-0.13</v>
      </c>
      <c r="J7970">
        <f t="shared" si="1612"/>
        <v>-7.3033707865168538E-4</v>
      </c>
      <c r="K7970" s="4">
        <v>29.07</v>
      </c>
      <c r="L7970" s="4">
        <v>41.68</v>
      </c>
      <c r="M7970" s="16">
        <f t="shared" si="1613"/>
        <v>-5.4184000000000003E-3</v>
      </c>
      <c r="N7970">
        <f t="shared" si="1614"/>
        <v>0</v>
      </c>
      <c r="O7970">
        <f t="shared" si="1615"/>
        <v>0</v>
      </c>
      <c r="P7970" s="63">
        <f t="shared" si="1616"/>
        <v>0</v>
      </c>
    </row>
    <row r="7971" spans="1:18" x14ac:dyDescent="0.3">
      <c r="A7971">
        <f t="shared" si="1617"/>
        <v>2019</v>
      </c>
      <c r="B7971">
        <f t="shared" si="1618"/>
        <v>7</v>
      </c>
      <c r="C7971">
        <f t="shared" si="1619"/>
        <v>29</v>
      </c>
      <c r="D7971">
        <f t="shared" si="1620"/>
        <v>1</v>
      </c>
      <c r="E7971" t="str">
        <f t="shared" si="1621"/>
        <v>OFF</v>
      </c>
      <c r="F7971" s="13">
        <f t="shared" si="1623"/>
        <v>43675</v>
      </c>
      <c r="G7971" s="14" t="str">
        <f t="shared" si="1622"/>
        <v>Avg of 4 NM Projects</v>
      </c>
      <c r="H7971" s="15">
        <f t="shared" si="1624"/>
        <v>24</v>
      </c>
      <c r="I7971" s="93">
        <v>-0.13</v>
      </c>
      <c r="J7971">
        <f t="shared" si="1612"/>
        <v>-7.3033707865168538E-4</v>
      </c>
      <c r="K7971" s="4">
        <v>26.17</v>
      </c>
      <c r="L7971" s="4">
        <v>42.59</v>
      </c>
      <c r="M7971" s="16">
        <f t="shared" si="1613"/>
        <v>-5.5367000000000003E-3</v>
      </c>
      <c r="N7971">
        <f t="shared" si="1614"/>
        <v>0</v>
      </c>
      <c r="O7971">
        <f t="shared" si="1615"/>
        <v>0</v>
      </c>
      <c r="P7971" s="63">
        <f t="shared" si="1616"/>
        <v>0</v>
      </c>
    </row>
    <row r="7972" spans="1:18" x14ac:dyDescent="0.3">
      <c r="A7972">
        <f t="shared" si="1617"/>
        <v>2019</v>
      </c>
      <c r="B7972">
        <f t="shared" si="1618"/>
        <v>7</v>
      </c>
      <c r="C7972">
        <f t="shared" si="1619"/>
        <v>30</v>
      </c>
      <c r="D7972">
        <f t="shared" si="1620"/>
        <v>2</v>
      </c>
      <c r="E7972" t="str">
        <f t="shared" si="1621"/>
        <v>OFF</v>
      </c>
      <c r="F7972" s="13">
        <f t="shared" si="1623"/>
        <v>43676</v>
      </c>
      <c r="G7972" s="14" t="str">
        <f t="shared" si="1622"/>
        <v>Avg of 4 NM Projects</v>
      </c>
      <c r="H7972" s="15">
        <f t="shared" si="1624"/>
        <v>1</v>
      </c>
      <c r="I7972" s="93">
        <v>0</v>
      </c>
      <c r="J7972">
        <f t="shared" si="1612"/>
        <v>0</v>
      </c>
      <c r="K7972" s="4">
        <v>26.26</v>
      </c>
      <c r="L7972" s="4">
        <v>30.35</v>
      </c>
      <c r="M7972" s="16">
        <f t="shared" si="1613"/>
        <v>0</v>
      </c>
      <c r="N7972">
        <f t="shared" si="1614"/>
        <v>1</v>
      </c>
      <c r="O7972">
        <f t="shared" si="1615"/>
        <v>0</v>
      </c>
      <c r="P7972" s="63">
        <f t="shared" si="1616"/>
        <v>0</v>
      </c>
      <c r="Q7972" s="34"/>
      <c r="R7972" s="34"/>
    </row>
    <row r="7973" spans="1:18" x14ac:dyDescent="0.3">
      <c r="A7973">
        <f t="shared" si="1617"/>
        <v>2019</v>
      </c>
      <c r="B7973">
        <f t="shared" si="1618"/>
        <v>7</v>
      </c>
      <c r="C7973">
        <f t="shared" si="1619"/>
        <v>30</v>
      </c>
      <c r="D7973">
        <f t="shared" si="1620"/>
        <v>2</v>
      </c>
      <c r="E7973" t="str">
        <f t="shared" si="1621"/>
        <v>OFF</v>
      </c>
      <c r="F7973" s="13">
        <f t="shared" si="1623"/>
        <v>43676</v>
      </c>
      <c r="G7973" s="14" t="str">
        <f t="shared" si="1622"/>
        <v>Avg of 4 NM Projects</v>
      </c>
      <c r="H7973" s="15">
        <f t="shared" si="1624"/>
        <v>2</v>
      </c>
      <c r="I7973" s="93">
        <v>-0.13</v>
      </c>
      <c r="J7973">
        <f t="shared" si="1612"/>
        <v>-7.3033707865168538E-4</v>
      </c>
      <c r="K7973" s="4">
        <v>24.5</v>
      </c>
      <c r="L7973" s="4">
        <v>29.45</v>
      </c>
      <c r="M7973" s="16">
        <f t="shared" si="1613"/>
        <v>-3.8284999999999999E-3</v>
      </c>
      <c r="N7973">
        <f t="shared" si="1614"/>
        <v>0</v>
      </c>
      <c r="O7973">
        <f t="shared" si="1615"/>
        <v>0</v>
      </c>
      <c r="P7973" s="63">
        <f t="shared" si="1616"/>
        <v>0</v>
      </c>
    </row>
    <row r="7974" spans="1:18" x14ac:dyDescent="0.3">
      <c r="A7974">
        <f t="shared" si="1617"/>
        <v>2019</v>
      </c>
      <c r="B7974">
        <f t="shared" si="1618"/>
        <v>7</v>
      </c>
      <c r="C7974">
        <f t="shared" si="1619"/>
        <v>30</v>
      </c>
      <c r="D7974">
        <f t="shared" si="1620"/>
        <v>2</v>
      </c>
      <c r="E7974" t="str">
        <f t="shared" si="1621"/>
        <v>OFF</v>
      </c>
      <c r="F7974" s="13">
        <f t="shared" si="1623"/>
        <v>43676</v>
      </c>
      <c r="G7974" s="14" t="str">
        <f t="shared" si="1622"/>
        <v>Avg of 4 NM Projects</v>
      </c>
      <c r="H7974" s="15">
        <f t="shared" si="1624"/>
        <v>3</v>
      </c>
      <c r="I7974" s="93">
        <v>-0.26</v>
      </c>
      <c r="J7974">
        <f t="shared" si="1612"/>
        <v>-1.4606741573033708E-3</v>
      </c>
      <c r="K7974" s="4">
        <v>23.83</v>
      </c>
      <c r="L7974" s="4">
        <v>30.36</v>
      </c>
      <c r="M7974" s="16">
        <f t="shared" si="1613"/>
        <v>-7.8936000000000006E-3</v>
      </c>
      <c r="N7974">
        <f t="shared" si="1614"/>
        <v>0</v>
      </c>
      <c r="O7974">
        <f t="shared" si="1615"/>
        <v>0</v>
      </c>
      <c r="P7974" s="63">
        <f t="shared" si="1616"/>
        <v>0</v>
      </c>
    </row>
    <row r="7975" spans="1:18" x14ac:dyDescent="0.3">
      <c r="A7975">
        <f t="shared" si="1617"/>
        <v>2019</v>
      </c>
      <c r="B7975">
        <f t="shared" si="1618"/>
        <v>7</v>
      </c>
      <c r="C7975">
        <f t="shared" si="1619"/>
        <v>30</v>
      </c>
      <c r="D7975">
        <f t="shared" si="1620"/>
        <v>2</v>
      </c>
      <c r="E7975" t="str">
        <f t="shared" si="1621"/>
        <v>OFF</v>
      </c>
      <c r="F7975" s="13">
        <f t="shared" si="1623"/>
        <v>43676</v>
      </c>
      <c r="G7975" s="14" t="str">
        <f t="shared" si="1622"/>
        <v>Avg of 4 NM Projects</v>
      </c>
      <c r="H7975" s="15">
        <f t="shared" si="1624"/>
        <v>4</v>
      </c>
      <c r="I7975" s="93">
        <v>-0.26</v>
      </c>
      <c r="J7975">
        <f t="shared" si="1612"/>
        <v>-1.4606741573033708E-3</v>
      </c>
      <c r="K7975" s="4">
        <v>21.93</v>
      </c>
      <c r="L7975" s="4">
        <v>28.35</v>
      </c>
      <c r="M7975" s="16">
        <f t="shared" si="1613"/>
        <v>-7.3710000000000008E-3</v>
      </c>
      <c r="N7975">
        <f t="shared" si="1614"/>
        <v>0</v>
      </c>
      <c r="O7975">
        <f t="shared" si="1615"/>
        <v>0</v>
      </c>
      <c r="P7975" s="63">
        <f t="shared" si="1616"/>
        <v>0</v>
      </c>
    </row>
    <row r="7976" spans="1:18" x14ac:dyDescent="0.3">
      <c r="A7976">
        <f t="shared" si="1617"/>
        <v>2019</v>
      </c>
      <c r="B7976">
        <f t="shared" si="1618"/>
        <v>7</v>
      </c>
      <c r="C7976">
        <f t="shared" si="1619"/>
        <v>30</v>
      </c>
      <c r="D7976">
        <f t="shared" si="1620"/>
        <v>2</v>
      </c>
      <c r="E7976" t="str">
        <f t="shared" si="1621"/>
        <v>OFF</v>
      </c>
      <c r="F7976" s="13">
        <f t="shared" si="1623"/>
        <v>43676</v>
      </c>
      <c r="G7976" s="14" t="str">
        <f t="shared" si="1622"/>
        <v>Avg of 4 NM Projects</v>
      </c>
      <c r="H7976" s="15">
        <f t="shared" si="1624"/>
        <v>5</v>
      </c>
      <c r="I7976" s="93">
        <v>0</v>
      </c>
      <c r="J7976">
        <f t="shared" si="1612"/>
        <v>0</v>
      </c>
      <c r="K7976" s="4">
        <v>21.68</v>
      </c>
      <c r="L7976" s="4">
        <v>25.95</v>
      </c>
      <c r="M7976" s="16">
        <f t="shared" si="1613"/>
        <v>0</v>
      </c>
      <c r="N7976">
        <f t="shared" si="1614"/>
        <v>1</v>
      </c>
      <c r="O7976">
        <f t="shared" si="1615"/>
        <v>0</v>
      </c>
      <c r="P7976" s="63">
        <f t="shared" si="1616"/>
        <v>0</v>
      </c>
    </row>
    <row r="7977" spans="1:18" x14ac:dyDescent="0.3">
      <c r="A7977">
        <f t="shared" si="1617"/>
        <v>2019</v>
      </c>
      <c r="B7977">
        <f t="shared" si="1618"/>
        <v>7</v>
      </c>
      <c r="C7977">
        <f t="shared" si="1619"/>
        <v>30</v>
      </c>
      <c r="D7977">
        <f t="shared" si="1620"/>
        <v>2</v>
      </c>
      <c r="E7977" t="str">
        <f t="shared" si="1621"/>
        <v>OFF</v>
      </c>
      <c r="F7977" s="13">
        <f t="shared" si="1623"/>
        <v>43676</v>
      </c>
      <c r="G7977" s="14" t="str">
        <f t="shared" si="1622"/>
        <v>Avg of 4 NM Projects</v>
      </c>
      <c r="H7977" s="15">
        <f t="shared" si="1624"/>
        <v>6</v>
      </c>
      <c r="I7977" s="93">
        <v>-0.13</v>
      </c>
      <c r="J7977">
        <f t="shared" si="1612"/>
        <v>-7.3033707865168538E-4</v>
      </c>
      <c r="K7977" s="4">
        <v>21.98</v>
      </c>
      <c r="L7977" s="4">
        <v>27.05</v>
      </c>
      <c r="M7977" s="16">
        <f t="shared" si="1613"/>
        <v>-3.5165000000000001E-3</v>
      </c>
      <c r="N7977">
        <f t="shared" si="1614"/>
        <v>0</v>
      </c>
      <c r="O7977">
        <f t="shared" si="1615"/>
        <v>0</v>
      </c>
      <c r="P7977" s="63">
        <f t="shared" si="1616"/>
        <v>0</v>
      </c>
    </row>
    <row r="7978" spans="1:18" x14ac:dyDescent="0.3">
      <c r="A7978">
        <f t="shared" si="1617"/>
        <v>2019</v>
      </c>
      <c r="B7978">
        <f t="shared" si="1618"/>
        <v>7</v>
      </c>
      <c r="C7978">
        <f t="shared" si="1619"/>
        <v>30</v>
      </c>
      <c r="D7978">
        <f t="shared" si="1620"/>
        <v>2</v>
      </c>
      <c r="E7978" t="str">
        <f t="shared" si="1621"/>
        <v>OFF</v>
      </c>
      <c r="F7978" s="13">
        <f t="shared" si="1623"/>
        <v>43676</v>
      </c>
      <c r="G7978" s="14" t="str">
        <f t="shared" si="1622"/>
        <v>Avg of 4 NM Projects</v>
      </c>
      <c r="H7978" s="15">
        <f t="shared" si="1624"/>
        <v>7</v>
      </c>
      <c r="I7978" s="93">
        <v>8.0549999999999997</v>
      </c>
      <c r="J7978">
        <f t="shared" si="1612"/>
        <v>4.5252808988764041E-2</v>
      </c>
      <c r="K7978" s="4">
        <v>26.73</v>
      </c>
      <c r="L7978" s="4">
        <v>27.74</v>
      </c>
      <c r="M7978" s="16">
        <f t="shared" si="1613"/>
        <v>0.2234457</v>
      </c>
      <c r="N7978">
        <f t="shared" si="1614"/>
        <v>0</v>
      </c>
      <c r="O7978">
        <f t="shared" si="1615"/>
        <v>0</v>
      </c>
      <c r="P7978" s="63">
        <f t="shared" si="1616"/>
        <v>0</v>
      </c>
    </row>
    <row r="7979" spans="1:18" x14ac:dyDescent="0.3">
      <c r="A7979">
        <f t="shared" si="1617"/>
        <v>2019</v>
      </c>
      <c r="B7979">
        <f t="shared" si="1618"/>
        <v>7</v>
      </c>
      <c r="C7979">
        <f t="shared" si="1619"/>
        <v>30</v>
      </c>
      <c r="D7979">
        <f t="shared" si="1620"/>
        <v>2</v>
      </c>
      <c r="E7979" t="str">
        <f t="shared" si="1621"/>
        <v>ON</v>
      </c>
      <c r="F7979" s="13">
        <f t="shared" si="1623"/>
        <v>43676</v>
      </c>
      <c r="G7979" s="14" t="str">
        <f t="shared" si="1622"/>
        <v>Avg of 4 NM Projects</v>
      </c>
      <c r="H7979" s="15">
        <f t="shared" si="1624"/>
        <v>8</v>
      </c>
      <c r="I7979" s="93">
        <v>39.045000000000002</v>
      </c>
      <c r="J7979">
        <f t="shared" si="1612"/>
        <v>0.21935393258426966</v>
      </c>
      <c r="K7979" s="4">
        <v>26.13</v>
      </c>
      <c r="L7979" s="4">
        <v>29.14</v>
      </c>
      <c r="M7979" s="16">
        <f t="shared" si="1613"/>
        <v>1.1377713</v>
      </c>
      <c r="N7979">
        <f t="shared" si="1614"/>
        <v>0</v>
      </c>
      <c r="O7979">
        <f t="shared" si="1615"/>
        <v>0</v>
      </c>
      <c r="P7979" s="63">
        <f t="shared" si="1616"/>
        <v>0</v>
      </c>
    </row>
    <row r="7980" spans="1:18" x14ac:dyDescent="0.3">
      <c r="A7980">
        <f t="shared" si="1617"/>
        <v>2019</v>
      </c>
      <c r="B7980">
        <f t="shared" si="1618"/>
        <v>7</v>
      </c>
      <c r="C7980">
        <f t="shared" si="1619"/>
        <v>30</v>
      </c>
      <c r="D7980">
        <f t="shared" si="1620"/>
        <v>2</v>
      </c>
      <c r="E7980" t="str">
        <f t="shared" si="1621"/>
        <v>ON</v>
      </c>
      <c r="F7980" s="13">
        <f t="shared" si="1623"/>
        <v>43676</v>
      </c>
      <c r="G7980" s="14" t="str">
        <f t="shared" si="1622"/>
        <v>Avg of 4 NM Projects</v>
      </c>
      <c r="H7980" s="15">
        <f t="shared" si="1624"/>
        <v>9</v>
      </c>
      <c r="I7980" s="93">
        <v>84.865000000000009</v>
      </c>
      <c r="J7980">
        <f t="shared" si="1612"/>
        <v>0.47676966292134837</v>
      </c>
      <c r="K7980" s="4">
        <v>29.87</v>
      </c>
      <c r="L7980" s="4">
        <v>26.86</v>
      </c>
      <c r="M7980" s="16">
        <f t="shared" si="1613"/>
        <v>2.2794739000000006</v>
      </c>
      <c r="N7980">
        <f t="shared" si="1614"/>
        <v>0</v>
      </c>
      <c r="O7980">
        <f t="shared" si="1615"/>
        <v>0</v>
      </c>
      <c r="P7980" s="63">
        <f t="shared" si="1616"/>
        <v>0</v>
      </c>
    </row>
    <row r="7981" spans="1:18" x14ac:dyDescent="0.3">
      <c r="A7981">
        <f t="shared" si="1617"/>
        <v>2019</v>
      </c>
      <c r="B7981">
        <f t="shared" si="1618"/>
        <v>7</v>
      </c>
      <c r="C7981">
        <f t="shared" si="1619"/>
        <v>30</v>
      </c>
      <c r="D7981">
        <f t="shared" si="1620"/>
        <v>2</v>
      </c>
      <c r="E7981" t="str">
        <f t="shared" si="1621"/>
        <v>ON</v>
      </c>
      <c r="F7981" s="13">
        <f t="shared" si="1623"/>
        <v>43676</v>
      </c>
      <c r="G7981" s="14" t="str">
        <f t="shared" si="1622"/>
        <v>Avg of 4 NM Projects</v>
      </c>
      <c r="H7981" s="15">
        <f t="shared" si="1624"/>
        <v>10</v>
      </c>
      <c r="I7981" s="93">
        <v>112.77</v>
      </c>
      <c r="J7981">
        <f t="shared" si="1612"/>
        <v>0.63353932584269657</v>
      </c>
      <c r="K7981" s="4">
        <v>32.29</v>
      </c>
      <c r="L7981" s="4">
        <v>29.86</v>
      </c>
      <c r="M7981" s="16">
        <f t="shared" si="1613"/>
        <v>3.3673121999999998</v>
      </c>
      <c r="N7981">
        <f t="shared" si="1614"/>
        <v>0</v>
      </c>
      <c r="O7981">
        <f t="shared" si="1615"/>
        <v>1</v>
      </c>
      <c r="P7981" s="63">
        <f t="shared" si="1616"/>
        <v>0</v>
      </c>
    </row>
    <row r="7982" spans="1:18" x14ac:dyDescent="0.3">
      <c r="A7982">
        <f t="shared" si="1617"/>
        <v>2019</v>
      </c>
      <c r="B7982">
        <f t="shared" si="1618"/>
        <v>7</v>
      </c>
      <c r="C7982">
        <f t="shared" si="1619"/>
        <v>30</v>
      </c>
      <c r="D7982">
        <f t="shared" si="1620"/>
        <v>2</v>
      </c>
      <c r="E7982" t="str">
        <f t="shared" si="1621"/>
        <v>ON</v>
      </c>
      <c r="F7982" s="13">
        <f t="shared" si="1623"/>
        <v>43676</v>
      </c>
      <c r="G7982" s="14" t="str">
        <f t="shared" si="1622"/>
        <v>Avg of 4 NM Projects</v>
      </c>
      <c r="H7982" s="15">
        <f t="shared" si="1624"/>
        <v>11</v>
      </c>
      <c r="I7982" s="93">
        <v>131.07</v>
      </c>
      <c r="J7982">
        <f t="shared" si="1612"/>
        <v>0.73634831460674155</v>
      </c>
      <c r="K7982" s="4">
        <v>39.44</v>
      </c>
      <c r="L7982" s="4">
        <v>30.41</v>
      </c>
      <c r="M7982" s="16">
        <f t="shared" si="1613"/>
        <v>3.9858387</v>
      </c>
      <c r="N7982">
        <f t="shared" si="1614"/>
        <v>0</v>
      </c>
      <c r="O7982">
        <f t="shared" si="1615"/>
        <v>1</v>
      </c>
      <c r="P7982" s="63">
        <f t="shared" si="1616"/>
        <v>0</v>
      </c>
    </row>
    <row r="7983" spans="1:18" x14ac:dyDescent="0.3">
      <c r="A7983">
        <f t="shared" si="1617"/>
        <v>2019</v>
      </c>
      <c r="B7983">
        <f t="shared" si="1618"/>
        <v>7</v>
      </c>
      <c r="C7983">
        <f t="shared" si="1619"/>
        <v>30</v>
      </c>
      <c r="D7983">
        <f t="shared" si="1620"/>
        <v>2</v>
      </c>
      <c r="E7983" t="str">
        <f t="shared" si="1621"/>
        <v>ON</v>
      </c>
      <c r="F7983" s="13">
        <f t="shared" si="1623"/>
        <v>43676</v>
      </c>
      <c r="G7983" s="14" t="str">
        <f t="shared" si="1622"/>
        <v>Avg of 4 NM Projects</v>
      </c>
      <c r="H7983" s="15">
        <f t="shared" si="1624"/>
        <v>12</v>
      </c>
      <c r="I7983" s="93">
        <v>133.63</v>
      </c>
      <c r="J7983">
        <f t="shared" si="1612"/>
        <v>0.75073033707865167</v>
      </c>
      <c r="K7983" s="4">
        <v>45.23</v>
      </c>
      <c r="L7983" s="4">
        <v>33.270000000000003</v>
      </c>
      <c r="M7983" s="16">
        <f t="shared" si="1613"/>
        <v>4.4458701000000005</v>
      </c>
      <c r="N7983">
        <f t="shared" si="1614"/>
        <v>0</v>
      </c>
      <c r="O7983">
        <f t="shared" si="1615"/>
        <v>1</v>
      </c>
      <c r="P7983" s="63">
        <f t="shared" si="1616"/>
        <v>0</v>
      </c>
    </row>
    <row r="7984" spans="1:18" x14ac:dyDescent="0.3">
      <c r="A7984">
        <f t="shared" si="1617"/>
        <v>2019</v>
      </c>
      <c r="B7984">
        <f t="shared" si="1618"/>
        <v>7</v>
      </c>
      <c r="C7984">
        <f t="shared" si="1619"/>
        <v>30</v>
      </c>
      <c r="D7984">
        <f t="shared" si="1620"/>
        <v>2</v>
      </c>
      <c r="E7984" t="str">
        <f t="shared" si="1621"/>
        <v>ON</v>
      </c>
      <c r="F7984" s="13">
        <f t="shared" si="1623"/>
        <v>43676</v>
      </c>
      <c r="G7984" s="14" t="str">
        <f t="shared" si="1622"/>
        <v>Avg of 4 NM Projects</v>
      </c>
      <c r="H7984" s="15">
        <f t="shared" si="1624"/>
        <v>13</v>
      </c>
      <c r="I7984" s="93">
        <v>127.99499999999999</v>
      </c>
      <c r="J7984">
        <f t="shared" si="1612"/>
        <v>0.71907303370786513</v>
      </c>
      <c r="K7984" s="4">
        <v>47.92</v>
      </c>
      <c r="L7984" s="4">
        <v>45.53</v>
      </c>
      <c r="M7984" s="16">
        <f t="shared" si="1613"/>
        <v>5.827612349999999</v>
      </c>
      <c r="N7984">
        <f t="shared" si="1614"/>
        <v>0</v>
      </c>
      <c r="O7984">
        <f t="shared" si="1615"/>
        <v>1</v>
      </c>
      <c r="P7984" s="63">
        <f t="shared" si="1616"/>
        <v>0</v>
      </c>
    </row>
    <row r="7985" spans="1:18" x14ac:dyDescent="0.3">
      <c r="A7985">
        <f t="shared" si="1617"/>
        <v>2019</v>
      </c>
      <c r="B7985">
        <f t="shared" si="1618"/>
        <v>7</v>
      </c>
      <c r="C7985">
        <f t="shared" si="1619"/>
        <v>30</v>
      </c>
      <c r="D7985">
        <f t="shared" si="1620"/>
        <v>2</v>
      </c>
      <c r="E7985" t="str">
        <f t="shared" si="1621"/>
        <v>ON</v>
      </c>
      <c r="F7985" s="13">
        <f t="shared" si="1623"/>
        <v>43676</v>
      </c>
      <c r="G7985" s="14" t="str">
        <f t="shared" si="1622"/>
        <v>Avg of 4 NM Projects</v>
      </c>
      <c r="H7985" s="15">
        <f t="shared" si="1624"/>
        <v>14</v>
      </c>
      <c r="I7985" s="93">
        <v>125.185</v>
      </c>
      <c r="J7985">
        <f t="shared" si="1612"/>
        <v>0.70328651685393262</v>
      </c>
      <c r="K7985" s="4">
        <v>52.93</v>
      </c>
      <c r="L7985" s="4">
        <v>56.05</v>
      </c>
      <c r="M7985" s="16">
        <f t="shared" si="1613"/>
        <v>7.0166192499999998</v>
      </c>
      <c r="N7985">
        <f t="shared" si="1614"/>
        <v>0</v>
      </c>
      <c r="O7985">
        <f t="shared" si="1615"/>
        <v>1</v>
      </c>
      <c r="P7985" s="63">
        <f t="shared" si="1616"/>
        <v>0</v>
      </c>
    </row>
    <row r="7986" spans="1:18" x14ac:dyDescent="0.3">
      <c r="A7986">
        <f t="shared" si="1617"/>
        <v>2019</v>
      </c>
      <c r="B7986">
        <f t="shared" si="1618"/>
        <v>7</v>
      </c>
      <c r="C7986">
        <f t="shared" si="1619"/>
        <v>30</v>
      </c>
      <c r="D7986">
        <f t="shared" si="1620"/>
        <v>2</v>
      </c>
      <c r="E7986" t="str">
        <f t="shared" si="1621"/>
        <v>ON</v>
      </c>
      <c r="F7986" s="13">
        <f t="shared" si="1623"/>
        <v>43676</v>
      </c>
      <c r="G7986" s="14" t="str">
        <f t="shared" si="1622"/>
        <v>Avg of 4 NM Projects</v>
      </c>
      <c r="H7986" s="15">
        <f t="shared" si="1624"/>
        <v>15</v>
      </c>
      <c r="I7986" s="93">
        <v>110.58999999999999</v>
      </c>
      <c r="J7986">
        <f t="shared" si="1612"/>
        <v>0.62129213483146062</v>
      </c>
      <c r="K7986" s="4">
        <v>58.31</v>
      </c>
      <c r="L7986" s="4">
        <v>45.24</v>
      </c>
      <c r="M7986" s="16">
        <f t="shared" si="1613"/>
        <v>5.0030915999999994</v>
      </c>
      <c r="N7986">
        <f t="shared" si="1614"/>
        <v>0</v>
      </c>
      <c r="O7986">
        <f t="shared" si="1615"/>
        <v>1</v>
      </c>
      <c r="P7986" s="63">
        <f t="shared" si="1616"/>
        <v>0</v>
      </c>
    </row>
    <row r="7987" spans="1:18" x14ac:dyDescent="0.3">
      <c r="A7987">
        <f t="shared" si="1617"/>
        <v>2019</v>
      </c>
      <c r="B7987">
        <f t="shared" si="1618"/>
        <v>7</v>
      </c>
      <c r="C7987">
        <f t="shared" si="1619"/>
        <v>30</v>
      </c>
      <c r="D7987">
        <f t="shared" si="1620"/>
        <v>2</v>
      </c>
      <c r="E7987" t="str">
        <f t="shared" si="1621"/>
        <v>ON</v>
      </c>
      <c r="F7987" s="13">
        <f t="shared" si="1623"/>
        <v>43676</v>
      </c>
      <c r="G7987" s="14" t="str">
        <f t="shared" si="1622"/>
        <v>Avg of 4 NM Projects</v>
      </c>
      <c r="H7987" s="15">
        <f t="shared" si="1624"/>
        <v>16</v>
      </c>
      <c r="I7987" s="93">
        <v>104.58</v>
      </c>
      <c r="J7987">
        <f t="shared" si="1612"/>
        <v>0.58752808988764049</v>
      </c>
      <c r="K7987" s="4">
        <v>73.260000000000005</v>
      </c>
      <c r="L7987" s="4">
        <v>39.68</v>
      </c>
      <c r="M7987" s="16">
        <f t="shared" si="1613"/>
        <v>4.1497344000000007</v>
      </c>
      <c r="N7987">
        <f t="shared" si="1614"/>
        <v>0</v>
      </c>
      <c r="O7987">
        <f t="shared" si="1615"/>
        <v>1</v>
      </c>
      <c r="P7987" s="63">
        <f t="shared" si="1616"/>
        <v>0</v>
      </c>
    </row>
    <row r="7988" spans="1:18" x14ac:dyDescent="0.3">
      <c r="A7988">
        <f t="shared" si="1617"/>
        <v>2019</v>
      </c>
      <c r="B7988">
        <f t="shared" si="1618"/>
        <v>7</v>
      </c>
      <c r="C7988">
        <f t="shared" si="1619"/>
        <v>30</v>
      </c>
      <c r="D7988">
        <f t="shared" si="1620"/>
        <v>2</v>
      </c>
      <c r="E7988" t="str">
        <f t="shared" si="1621"/>
        <v>ON</v>
      </c>
      <c r="F7988" s="13">
        <f t="shared" si="1623"/>
        <v>43676</v>
      </c>
      <c r="G7988" s="14" t="str">
        <f t="shared" si="1622"/>
        <v>Avg of 4 NM Projects</v>
      </c>
      <c r="H7988" s="15">
        <f t="shared" si="1624"/>
        <v>17</v>
      </c>
      <c r="I7988" s="93">
        <v>73.344999999999999</v>
      </c>
      <c r="J7988">
        <f t="shared" si="1612"/>
        <v>0.41205056179775279</v>
      </c>
      <c r="K7988" s="4">
        <v>75.150000000000006</v>
      </c>
      <c r="L7988" s="4">
        <v>40.950000000000003</v>
      </c>
      <c r="M7988" s="16">
        <f t="shared" si="1613"/>
        <v>3.0034777500000001</v>
      </c>
      <c r="N7988">
        <f t="shared" si="1614"/>
        <v>0</v>
      </c>
      <c r="O7988">
        <f t="shared" si="1615"/>
        <v>0</v>
      </c>
      <c r="P7988" s="63">
        <f t="shared" si="1616"/>
        <v>0</v>
      </c>
    </row>
    <row r="7989" spans="1:18" x14ac:dyDescent="0.3">
      <c r="A7989">
        <f t="shared" si="1617"/>
        <v>2019</v>
      </c>
      <c r="B7989">
        <f t="shared" si="1618"/>
        <v>7</v>
      </c>
      <c r="C7989">
        <f t="shared" si="1619"/>
        <v>30</v>
      </c>
      <c r="D7989">
        <f t="shared" si="1620"/>
        <v>2</v>
      </c>
      <c r="E7989" t="str">
        <f t="shared" si="1621"/>
        <v>ON</v>
      </c>
      <c r="F7989" s="13">
        <f t="shared" si="1623"/>
        <v>43676</v>
      </c>
      <c r="G7989" s="14" t="str">
        <f t="shared" si="1622"/>
        <v>Avg of 4 NM Projects</v>
      </c>
      <c r="H7989" s="15">
        <f t="shared" si="1624"/>
        <v>18</v>
      </c>
      <c r="I7989" s="93">
        <v>36.230000000000004</v>
      </c>
      <c r="J7989">
        <f t="shared" si="1612"/>
        <v>0.20353932584269666</v>
      </c>
      <c r="K7989" s="4">
        <v>73.33</v>
      </c>
      <c r="L7989" s="4">
        <v>50.01</v>
      </c>
      <c r="M7989" s="16">
        <f t="shared" si="1613"/>
        <v>1.8118623000000003</v>
      </c>
      <c r="N7989">
        <f t="shared" si="1614"/>
        <v>0</v>
      </c>
      <c r="O7989">
        <f t="shared" si="1615"/>
        <v>0</v>
      </c>
      <c r="P7989" s="63">
        <f t="shared" si="1616"/>
        <v>0</v>
      </c>
    </row>
    <row r="7990" spans="1:18" x14ac:dyDescent="0.3">
      <c r="A7990">
        <f t="shared" si="1617"/>
        <v>2019</v>
      </c>
      <c r="B7990">
        <f t="shared" si="1618"/>
        <v>7</v>
      </c>
      <c r="C7990">
        <f t="shared" si="1619"/>
        <v>30</v>
      </c>
      <c r="D7990">
        <f t="shared" si="1620"/>
        <v>2</v>
      </c>
      <c r="E7990" t="str">
        <f t="shared" si="1621"/>
        <v>ON</v>
      </c>
      <c r="F7990" s="13">
        <f t="shared" si="1623"/>
        <v>43676</v>
      </c>
      <c r="G7990" s="14" t="str">
        <f t="shared" si="1622"/>
        <v>Avg of 4 NM Projects</v>
      </c>
      <c r="H7990" s="15">
        <f t="shared" si="1624"/>
        <v>19</v>
      </c>
      <c r="I7990" s="93">
        <v>22.274999999999999</v>
      </c>
      <c r="J7990">
        <f t="shared" si="1612"/>
        <v>0.12514044943820224</v>
      </c>
      <c r="K7990" s="4">
        <v>59.68</v>
      </c>
      <c r="L7990" s="4">
        <v>63.19</v>
      </c>
      <c r="M7990" s="16">
        <f t="shared" si="1613"/>
        <v>1.4075572499999998</v>
      </c>
      <c r="N7990">
        <f t="shared" si="1614"/>
        <v>0</v>
      </c>
      <c r="O7990">
        <f t="shared" si="1615"/>
        <v>0</v>
      </c>
      <c r="P7990" s="63">
        <f t="shared" si="1616"/>
        <v>0</v>
      </c>
    </row>
    <row r="7991" spans="1:18" x14ac:dyDescent="0.3">
      <c r="A7991">
        <f t="shared" si="1617"/>
        <v>2019</v>
      </c>
      <c r="B7991">
        <f t="shared" si="1618"/>
        <v>7</v>
      </c>
      <c r="C7991">
        <f t="shared" si="1619"/>
        <v>30</v>
      </c>
      <c r="D7991">
        <f t="shared" si="1620"/>
        <v>2</v>
      </c>
      <c r="E7991" t="str">
        <f t="shared" si="1621"/>
        <v>ON</v>
      </c>
      <c r="F7991" s="13">
        <f t="shared" si="1623"/>
        <v>43676</v>
      </c>
      <c r="G7991" s="14" t="str">
        <f t="shared" si="1622"/>
        <v>Avg of 4 NM Projects</v>
      </c>
      <c r="H7991" s="15">
        <f t="shared" si="1624"/>
        <v>20</v>
      </c>
      <c r="I7991" s="93">
        <v>4.74</v>
      </c>
      <c r="J7991">
        <f t="shared" si="1612"/>
        <v>2.6629213483146067E-2</v>
      </c>
      <c r="K7991" s="4">
        <v>49.83</v>
      </c>
      <c r="L7991" s="4">
        <v>54.09</v>
      </c>
      <c r="M7991" s="16">
        <f t="shared" si="1613"/>
        <v>0.25638660000000002</v>
      </c>
      <c r="N7991">
        <f t="shared" si="1614"/>
        <v>0</v>
      </c>
      <c r="O7991">
        <f t="shared" si="1615"/>
        <v>0</v>
      </c>
      <c r="P7991" s="63">
        <f t="shared" si="1616"/>
        <v>0</v>
      </c>
    </row>
    <row r="7992" spans="1:18" x14ac:dyDescent="0.3">
      <c r="A7992">
        <f t="shared" si="1617"/>
        <v>2019</v>
      </c>
      <c r="B7992">
        <f t="shared" si="1618"/>
        <v>7</v>
      </c>
      <c r="C7992">
        <f t="shared" si="1619"/>
        <v>30</v>
      </c>
      <c r="D7992">
        <f t="shared" si="1620"/>
        <v>2</v>
      </c>
      <c r="E7992" t="str">
        <f t="shared" si="1621"/>
        <v>ON</v>
      </c>
      <c r="F7992" s="13">
        <f t="shared" si="1623"/>
        <v>43676</v>
      </c>
      <c r="G7992" s="14" t="str">
        <f t="shared" si="1622"/>
        <v>Avg of 4 NM Projects</v>
      </c>
      <c r="H7992" s="15">
        <f t="shared" si="1624"/>
        <v>21</v>
      </c>
      <c r="I7992" s="93">
        <v>-0.13</v>
      </c>
      <c r="J7992">
        <f t="shared" si="1612"/>
        <v>-7.3033707865168538E-4</v>
      </c>
      <c r="K7992" s="4">
        <v>42.24</v>
      </c>
      <c r="L7992" s="4">
        <v>45.07</v>
      </c>
      <c r="M7992" s="16">
        <f t="shared" si="1613"/>
        <v>-5.8591000000000008E-3</v>
      </c>
      <c r="N7992">
        <f t="shared" si="1614"/>
        <v>0</v>
      </c>
      <c r="O7992">
        <f t="shared" si="1615"/>
        <v>0</v>
      </c>
      <c r="P7992" s="63">
        <f t="shared" si="1616"/>
        <v>0</v>
      </c>
    </row>
    <row r="7993" spans="1:18" x14ac:dyDescent="0.3">
      <c r="A7993">
        <f t="shared" si="1617"/>
        <v>2019</v>
      </c>
      <c r="B7993">
        <f t="shared" si="1618"/>
        <v>7</v>
      </c>
      <c r="C7993">
        <f t="shared" si="1619"/>
        <v>30</v>
      </c>
      <c r="D7993">
        <f t="shared" si="1620"/>
        <v>2</v>
      </c>
      <c r="E7993" t="str">
        <f t="shared" si="1621"/>
        <v>ON</v>
      </c>
      <c r="F7993" s="13">
        <f t="shared" si="1623"/>
        <v>43676</v>
      </c>
      <c r="G7993" s="14" t="str">
        <f t="shared" si="1622"/>
        <v>Avg of 4 NM Projects</v>
      </c>
      <c r="H7993" s="15">
        <f t="shared" si="1624"/>
        <v>22</v>
      </c>
      <c r="I7993" s="93">
        <v>-0.13</v>
      </c>
      <c r="J7993">
        <f t="shared" si="1612"/>
        <v>-7.3033707865168538E-4</v>
      </c>
      <c r="K7993" s="4">
        <v>35.9</v>
      </c>
      <c r="L7993" s="4">
        <v>45.62</v>
      </c>
      <c r="M7993" s="16">
        <f t="shared" si="1613"/>
        <v>-5.9306000000000003E-3</v>
      </c>
      <c r="N7993">
        <f t="shared" si="1614"/>
        <v>0</v>
      </c>
      <c r="O7993">
        <f t="shared" si="1615"/>
        <v>0</v>
      </c>
      <c r="P7993" s="63">
        <f t="shared" si="1616"/>
        <v>0</v>
      </c>
    </row>
    <row r="7994" spans="1:18" x14ac:dyDescent="0.3">
      <c r="A7994">
        <f t="shared" si="1617"/>
        <v>2019</v>
      </c>
      <c r="B7994">
        <f t="shared" si="1618"/>
        <v>7</v>
      </c>
      <c r="C7994">
        <f t="shared" si="1619"/>
        <v>30</v>
      </c>
      <c r="D7994">
        <f t="shared" si="1620"/>
        <v>2</v>
      </c>
      <c r="E7994" t="str">
        <f t="shared" si="1621"/>
        <v>ON</v>
      </c>
      <c r="F7994" s="13">
        <f t="shared" si="1623"/>
        <v>43676</v>
      </c>
      <c r="G7994" s="14" t="str">
        <f t="shared" si="1622"/>
        <v>Avg of 4 NM Projects</v>
      </c>
      <c r="H7994" s="15">
        <f t="shared" si="1624"/>
        <v>23</v>
      </c>
      <c r="I7994" s="93">
        <v>0</v>
      </c>
      <c r="J7994">
        <f t="shared" si="1612"/>
        <v>0</v>
      </c>
      <c r="K7994" s="4">
        <v>29.26</v>
      </c>
      <c r="L7994" s="4">
        <v>31.58</v>
      </c>
      <c r="M7994" s="16">
        <f t="shared" si="1613"/>
        <v>0</v>
      </c>
      <c r="N7994">
        <f t="shared" si="1614"/>
        <v>1</v>
      </c>
      <c r="O7994">
        <f t="shared" si="1615"/>
        <v>0</v>
      </c>
      <c r="P7994" s="63">
        <f t="shared" si="1616"/>
        <v>0</v>
      </c>
    </row>
    <row r="7995" spans="1:18" x14ac:dyDescent="0.3">
      <c r="A7995">
        <f t="shared" si="1617"/>
        <v>2019</v>
      </c>
      <c r="B7995">
        <f t="shared" si="1618"/>
        <v>7</v>
      </c>
      <c r="C7995">
        <f t="shared" si="1619"/>
        <v>30</v>
      </c>
      <c r="D7995">
        <f t="shared" si="1620"/>
        <v>2</v>
      </c>
      <c r="E7995" t="str">
        <f t="shared" si="1621"/>
        <v>OFF</v>
      </c>
      <c r="F7995" s="13">
        <f t="shared" si="1623"/>
        <v>43676</v>
      </c>
      <c r="G7995" s="14" t="str">
        <f t="shared" si="1622"/>
        <v>Avg of 4 NM Projects</v>
      </c>
      <c r="H7995" s="15">
        <f t="shared" si="1624"/>
        <v>24</v>
      </c>
      <c r="I7995" s="93">
        <v>0</v>
      </c>
      <c r="J7995">
        <f t="shared" si="1612"/>
        <v>0</v>
      </c>
      <c r="K7995" s="4">
        <v>26.61</v>
      </c>
      <c r="L7995" s="4">
        <v>28.03</v>
      </c>
      <c r="M7995" s="16">
        <f t="shared" si="1613"/>
        <v>0</v>
      </c>
      <c r="N7995">
        <f t="shared" si="1614"/>
        <v>1</v>
      </c>
      <c r="O7995">
        <f t="shared" si="1615"/>
        <v>0</v>
      </c>
      <c r="P7995" s="63">
        <f t="shared" si="1616"/>
        <v>0</v>
      </c>
    </row>
    <row r="7996" spans="1:18" x14ac:dyDescent="0.3">
      <c r="A7996">
        <f t="shared" si="1617"/>
        <v>2019</v>
      </c>
      <c r="B7996">
        <f t="shared" si="1618"/>
        <v>7</v>
      </c>
      <c r="C7996">
        <f t="shared" si="1619"/>
        <v>31</v>
      </c>
      <c r="D7996">
        <f t="shared" si="1620"/>
        <v>3</v>
      </c>
      <c r="E7996" t="str">
        <f t="shared" si="1621"/>
        <v>OFF</v>
      </c>
      <c r="F7996" s="13">
        <f t="shared" si="1623"/>
        <v>43677</v>
      </c>
      <c r="G7996" s="14" t="str">
        <f t="shared" si="1622"/>
        <v>Avg of 4 NM Projects</v>
      </c>
      <c r="H7996" s="15">
        <f t="shared" si="1624"/>
        <v>1</v>
      </c>
      <c r="I7996" s="93">
        <v>0</v>
      </c>
      <c r="J7996">
        <f t="shared" si="1612"/>
        <v>0</v>
      </c>
      <c r="K7996" s="4">
        <v>24.16</v>
      </c>
      <c r="L7996" s="4">
        <v>32.28</v>
      </c>
      <c r="M7996" s="16">
        <f t="shared" si="1613"/>
        <v>0</v>
      </c>
      <c r="N7996">
        <f t="shared" si="1614"/>
        <v>1</v>
      </c>
      <c r="O7996">
        <f t="shared" si="1615"/>
        <v>0</v>
      </c>
      <c r="P7996" s="63">
        <f t="shared" si="1616"/>
        <v>0</v>
      </c>
      <c r="Q7996" s="34"/>
      <c r="R7996" s="34"/>
    </row>
    <row r="7997" spans="1:18" x14ac:dyDescent="0.3">
      <c r="A7997">
        <f t="shared" si="1617"/>
        <v>2019</v>
      </c>
      <c r="B7997">
        <f t="shared" si="1618"/>
        <v>7</v>
      </c>
      <c r="C7997">
        <f t="shared" si="1619"/>
        <v>31</v>
      </c>
      <c r="D7997">
        <f t="shared" si="1620"/>
        <v>3</v>
      </c>
      <c r="E7997" t="str">
        <f t="shared" si="1621"/>
        <v>OFF</v>
      </c>
      <c r="F7997" s="13">
        <f t="shared" si="1623"/>
        <v>43677</v>
      </c>
      <c r="G7997" s="14" t="str">
        <f t="shared" si="1622"/>
        <v>Avg of 4 NM Projects</v>
      </c>
      <c r="H7997" s="15">
        <f t="shared" si="1624"/>
        <v>2</v>
      </c>
      <c r="I7997" s="93">
        <v>-0.39</v>
      </c>
      <c r="J7997">
        <f t="shared" si="1612"/>
        <v>-2.1910112359550564E-3</v>
      </c>
      <c r="K7997" s="4">
        <v>24.53</v>
      </c>
      <c r="L7997" s="4">
        <v>41.08</v>
      </c>
      <c r="M7997" s="16">
        <f t="shared" si="1613"/>
        <v>-1.6021199999999999E-2</v>
      </c>
      <c r="N7997">
        <f t="shared" si="1614"/>
        <v>0</v>
      </c>
      <c r="O7997">
        <f t="shared" si="1615"/>
        <v>0</v>
      </c>
      <c r="P7997" s="63">
        <f t="shared" si="1616"/>
        <v>0</v>
      </c>
    </row>
    <row r="7998" spans="1:18" x14ac:dyDescent="0.3">
      <c r="A7998">
        <f t="shared" si="1617"/>
        <v>2019</v>
      </c>
      <c r="B7998">
        <f t="shared" si="1618"/>
        <v>7</v>
      </c>
      <c r="C7998">
        <f t="shared" si="1619"/>
        <v>31</v>
      </c>
      <c r="D7998">
        <f t="shared" si="1620"/>
        <v>3</v>
      </c>
      <c r="E7998" t="str">
        <f t="shared" si="1621"/>
        <v>OFF</v>
      </c>
      <c r="F7998" s="13">
        <f t="shared" si="1623"/>
        <v>43677</v>
      </c>
      <c r="G7998" s="14" t="str">
        <f t="shared" si="1622"/>
        <v>Avg of 4 NM Projects</v>
      </c>
      <c r="H7998" s="15">
        <f t="shared" si="1624"/>
        <v>3</v>
      </c>
      <c r="I7998" s="93">
        <v>-0.13</v>
      </c>
      <c r="J7998">
        <f t="shared" si="1612"/>
        <v>-7.3033707865168538E-4</v>
      </c>
      <c r="K7998" s="4">
        <v>22.44</v>
      </c>
      <c r="L7998" s="4">
        <v>34.81</v>
      </c>
      <c r="M7998" s="16">
        <f t="shared" si="1613"/>
        <v>-4.5253000000000003E-3</v>
      </c>
      <c r="N7998">
        <f t="shared" si="1614"/>
        <v>0</v>
      </c>
      <c r="O7998">
        <f t="shared" si="1615"/>
        <v>0</v>
      </c>
      <c r="P7998" s="63">
        <f t="shared" si="1616"/>
        <v>0</v>
      </c>
    </row>
    <row r="7999" spans="1:18" x14ac:dyDescent="0.3">
      <c r="A7999">
        <f t="shared" si="1617"/>
        <v>2019</v>
      </c>
      <c r="B7999">
        <f t="shared" si="1618"/>
        <v>7</v>
      </c>
      <c r="C7999">
        <f t="shared" si="1619"/>
        <v>31</v>
      </c>
      <c r="D7999">
        <f t="shared" si="1620"/>
        <v>3</v>
      </c>
      <c r="E7999" t="str">
        <f t="shared" si="1621"/>
        <v>OFF</v>
      </c>
      <c r="F7999" s="13">
        <f t="shared" si="1623"/>
        <v>43677</v>
      </c>
      <c r="G7999" s="14" t="str">
        <f t="shared" si="1622"/>
        <v>Avg of 4 NM Projects</v>
      </c>
      <c r="H7999" s="15">
        <f t="shared" si="1624"/>
        <v>4</v>
      </c>
      <c r="I7999" s="93">
        <v>-0.13</v>
      </c>
      <c r="J7999">
        <f t="shared" si="1612"/>
        <v>-7.3033707865168538E-4</v>
      </c>
      <c r="K7999" s="4">
        <v>21.18</v>
      </c>
      <c r="L7999" s="4">
        <v>31.15</v>
      </c>
      <c r="M7999" s="16">
        <f t="shared" si="1613"/>
        <v>-4.0495000000000001E-3</v>
      </c>
      <c r="N7999">
        <f t="shared" si="1614"/>
        <v>0</v>
      </c>
      <c r="O7999">
        <f t="shared" si="1615"/>
        <v>0</v>
      </c>
      <c r="P7999" s="63">
        <f t="shared" si="1616"/>
        <v>0</v>
      </c>
    </row>
    <row r="8000" spans="1:18" x14ac:dyDescent="0.3">
      <c r="A8000">
        <f t="shared" si="1617"/>
        <v>2019</v>
      </c>
      <c r="B8000">
        <f t="shared" si="1618"/>
        <v>7</v>
      </c>
      <c r="C8000">
        <f t="shared" si="1619"/>
        <v>31</v>
      </c>
      <c r="D8000">
        <f t="shared" si="1620"/>
        <v>3</v>
      </c>
      <c r="E8000" t="str">
        <f t="shared" si="1621"/>
        <v>OFF</v>
      </c>
      <c r="F8000" s="13">
        <f t="shared" si="1623"/>
        <v>43677</v>
      </c>
      <c r="G8000" s="14" t="str">
        <f t="shared" si="1622"/>
        <v>Avg of 4 NM Projects</v>
      </c>
      <c r="H8000" s="15">
        <f t="shared" si="1624"/>
        <v>5</v>
      </c>
      <c r="I8000" s="93">
        <v>-0.26</v>
      </c>
      <c r="J8000">
        <f t="shared" si="1612"/>
        <v>-1.4606741573033708E-3</v>
      </c>
      <c r="K8000" s="4">
        <v>22.06</v>
      </c>
      <c r="L8000" s="4">
        <v>32.659999999999997</v>
      </c>
      <c r="M8000" s="16">
        <f t="shared" si="1613"/>
        <v>-8.4916000000000002E-3</v>
      </c>
      <c r="N8000">
        <f t="shared" si="1614"/>
        <v>0</v>
      </c>
      <c r="O8000">
        <f t="shared" si="1615"/>
        <v>0</v>
      </c>
      <c r="P8000" s="63">
        <f t="shared" si="1616"/>
        <v>0</v>
      </c>
    </row>
    <row r="8001" spans="1:16" x14ac:dyDescent="0.3">
      <c r="A8001">
        <f t="shared" si="1617"/>
        <v>2019</v>
      </c>
      <c r="B8001">
        <f t="shared" si="1618"/>
        <v>7</v>
      </c>
      <c r="C8001">
        <f t="shared" si="1619"/>
        <v>31</v>
      </c>
      <c r="D8001">
        <f t="shared" si="1620"/>
        <v>3</v>
      </c>
      <c r="E8001" t="str">
        <f t="shared" si="1621"/>
        <v>OFF</v>
      </c>
      <c r="F8001" s="13">
        <f t="shared" si="1623"/>
        <v>43677</v>
      </c>
      <c r="G8001" s="14" t="str">
        <f t="shared" si="1622"/>
        <v>Avg of 4 NM Projects</v>
      </c>
      <c r="H8001" s="15">
        <f t="shared" si="1624"/>
        <v>6</v>
      </c>
      <c r="I8001" s="93">
        <v>-0.26</v>
      </c>
      <c r="J8001">
        <f t="shared" si="1612"/>
        <v>-1.4606741573033708E-3</v>
      </c>
      <c r="K8001" s="4">
        <v>23.25</v>
      </c>
      <c r="L8001" s="4">
        <v>35.31</v>
      </c>
      <c r="M8001" s="16">
        <f t="shared" si="1613"/>
        <v>-9.1806000000000006E-3</v>
      </c>
      <c r="N8001">
        <f t="shared" si="1614"/>
        <v>0</v>
      </c>
      <c r="O8001">
        <f t="shared" si="1615"/>
        <v>0</v>
      </c>
      <c r="P8001" s="63">
        <f t="shared" si="1616"/>
        <v>0</v>
      </c>
    </row>
    <row r="8002" spans="1:16" x14ac:dyDescent="0.3">
      <c r="A8002">
        <f t="shared" si="1617"/>
        <v>2019</v>
      </c>
      <c r="B8002">
        <f t="shared" si="1618"/>
        <v>7</v>
      </c>
      <c r="C8002">
        <f t="shared" si="1619"/>
        <v>31</v>
      </c>
      <c r="D8002">
        <f t="shared" si="1620"/>
        <v>3</v>
      </c>
      <c r="E8002" t="str">
        <f t="shared" si="1621"/>
        <v>OFF</v>
      </c>
      <c r="F8002" s="13">
        <f t="shared" si="1623"/>
        <v>43677</v>
      </c>
      <c r="G8002" s="14" t="str">
        <f t="shared" si="1622"/>
        <v>Avg of 4 NM Projects</v>
      </c>
      <c r="H8002" s="15">
        <f t="shared" si="1624"/>
        <v>7</v>
      </c>
      <c r="I8002" s="93">
        <v>4.995000000000001</v>
      </c>
      <c r="J8002">
        <f t="shared" si="1612"/>
        <v>2.8061797752808995E-2</v>
      </c>
      <c r="K8002" s="4">
        <v>23.57</v>
      </c>
      <c r="L8002" s="4">
        <v>29.66</v>
      </c>
      <c r="M8002" s="16">
        <f t="shared" si="1613"/>
        <v>0.14815170000000003</v>
      </c>
      <c r="N8002">
        <f t="shared" si="1614"/>
        <v>0</v>
      </c>
      <c r="O8002">
        <f t="shared" si="1615"/>
        <v>0</v>
      </c>
      <c r="P8002" s="63">
        <f t="shared" si="1616"/>
        <v>0</v>
      </c>
    </row>
    <row r="8003" spans="1:16" x14ac:dyDescent="0.3">
      <c r="A8003">
        <f t="shared" si="1617"/>
        <v>2019</v>
      </c>
      <c r="B8003">
        <f t="shared" si="1618"/>
        <v>7</v>
      </c>
      <c r="C8003">
        <f t="shared" si="1619"/>
        <v>31</v>
      </c>
      <c r="D8003">
        <f t="shared" si="1620"/>
        <v>3</v>
      </c>
      <c r="E8003" t="str">
        <f t="shared" si="1621"/>
        <v>ON</v>
      </c>
      <c r="F8003" s="13">
        <f t="shared" si="1623"/>
        <v>43677</v>
      </c>
      <c r="G8003" s="14" t="str">
        <f t="shared" si="1622"/>
        <v>Avg of 4 NM Projects</v>
      </c>
      <c r="H8003" s="15">
        <f t="shared" si="1624"/>
        <v>8</v>
      </c>
      <c r="I8003" s="93">
        <v>26.879999999999995</v>
      </c>
      <c r="J8003">
        <f t="shared" si="1612"/>
        <v>0.15101123595505617</v>
      </c>
      <c r="K8003" s="4">
        <v>25.46</v>
      </c>
      <c r="L8003" s="4">
        <v>29.85</v>
      </c>
      <c r="M8003" s="16">
        <f t="shared" si="1613"/>
        <v>0.80236799999999997</v>
      </c>
      <c r="N8003">
        <f t="shared" si="1614"/>
        <v>0</v>
      </c>
      <c r="O8003">
        <f t="shared" si="1615"/>
        <v>0</v>
      </c>
      <c r="P8003" s="63">
        <f t="shared" si="1616"/>
        <v>0</v>
      </c>
    </row>
    <row r="8004" spans="1:16" x14ac:dyDescent="0.3">
      <c r="A8004">
        <f t="shared" si="1617"/>
        <v>2019</v>
      </c>
      <c r="B8004">
        <f t="shared" si="1618"/>
        <v>7</v>
      </c>
      <c r="C8004">
        <f t="shared" si="1619"/>
        <v>31</v>
      </c>
      <c r="D8004">
        <f t="shared" si="1620"/>
        <v>3</v>
      </c>
      <c r="E8004" t="str">
        <f t="shared" si="1621"/>
        <v>ON</v>
      </c>
      <c r="F8004" s="13">
        <f t="shared" si="1623"/>
        <v>43677</v>
      </c>
      <c r="G8004" s="14" t="str">
        <f t="shared" si="1622"/>
        <v>Avg of 4 NM Projects</v>
      </c>
      <c r="H8004" s="15">
        <f t="shared" si="1624"/>
        <v>9</v>
      </c>
      <c r="I8004" s="93">
        <v>45.435000000000002</v>
      </c>
      <c r="J8004">
        <f t="shared" ref="J8004:J8067" si="1625">+I8004/$I$1</f>
        <v>0.25525280898876407</v>
      </c>
      <c r="K8004" s="4">
        <v>31.44</v>
      </c>
      <c r="L8004" s="4">
        <v>30.18</v>
      </c>
      <c r="M8004" s="16">
        <f t="shared" ref="M8004:M8067" si="1626">+L8004*I8004/1000</f>
        <v>1.3712283000000001</v>
      </c>
      <c r="N8004">
        <f t="shared" ref="N8004:N8067" si="1627">+IF(I8004=0,1,0)</f>
        <v>0</v>
      </c>
      <c r="O8004">
        <f t="shared" ref="O8004:O8067" si="1628">+IF(I8004&gt;=0.5*$I$1,1,0)</f>
        <v>0</v>
      </c>
      <c r="P8004" s="63">
        <f t="shared" ref="P8004:P8067" si="1629">+IF(I8004&gt;MAX(I$3652:I$5859),1,0)</f>
        <v>0</v>
      </c>
    </row>
    <row r="8005" spans="1:16" x14ac:dyDescent="0.3">
      <c r="A8005">
        <f t="shared" ref="A8005:A8068" si="1630">YEAR(F8005)</f>
        <v>2019</v>
      </c>
      <c r="B8005">
        <f t="shared" ref="B8005:B8068" si="1631">+MONTH(F8005)</f>
        <v>7</v>
      </c>
      <c r="C8005">
        <f t="shared" ref="C8005:C8068" si="1632">+DAY(F8005)</f>
        <v>31</v>
      </c>
      <c r="D8005">
        <f t="shared" ref="D8005:D8068" si="1633">WEEKDAY(C8005)</f>
        <v>3</v>
      </c>
      <c r="E8005" t="str">
        <f t="shared" ref="E8005:E8068" si="1634">IF(OR(D8005=1,D8005=7,H8005=1,H8005=2,H8005=3,H8005=4,H8005=5,H8005=6,H8005=7,H8005=24),"OFF","ON")</f>
        <v>ON</v>
      </c>
      <c r="F8005" s="13">
        <f t="shared" si="1623"/>
        <v>43677</v>
      </c>
      <c r="G8005" s="14" t="str">
        <f t="shared" si="1622"/>
        <v>Avg of 4 NM Projects</v>
      </c>
      <c r="H8005" s="15">
        <f t="shared" si="1624"/>
        <v>10</v>
      </c>
      <c r="I8005" s="93">
        <v>65.534999999999997</v>
      </c>
      <c r="J8005">
        <f t="shared" si="1625"/>
        <v>0.36817415730337077</v>
      </c>
      <c r="K8005" s="4">
        <v>31.8</v>
      </c>
      <c r="L8005" s="4">
        <v>26.63</v>
      </c>
      <c r="M8005" s="16">
        <f t="shared" si="1626"/>
        <v>1.7451970499999998</v>
      </c>
      <c r="N8005">
        <f t="shared" si="1627"/>
        <v>0</v>
      </c>
      <c r="O8005">
        <f t="shared" si="1628"/>
        <v>0</v>
      </c>
      <c r="P8005" s="63">
        <f t="shared" si="1629"/>
        <v>0</v>
      </c>
    </row>
    <row r="8006" spans="1:16" x14ac:dyDescent="0.3">
      <c r="A8006">
        <f t="shared" si="1630"/>
        <v>2019</v>
      </c>
      <c r="B8006">
        <f t="shared" si="1631"/>
        <v>7</v>
      </c>
      <c r="C8006">
        <f t="shared" si="1632"/>
        <v>31</v>
      </c>
      <c r="D8006">
        <f t="shared" si="1633"/>
        <v>3</v>
      </c>
      <c r="E8006" t="str">
        <f t="shared" si="1634"/>
        <v>ON</v>
      </c>
      <c r="F8006" s="13">
        <f t="shared" si="1623"/>
        <v>43677</v>
      </c>
      <c r="G8006" s="14" t="str">
        <f t="shared" ref="G8006:G8069" si="1635">+G8005</f>
        <v>Avg of 4 NM Projects</v>
      </c>
      <c r="H8006" s="15">
        <f t="shared" si="1624"/>
        <v>11</v>
      </c>
      <c r="I8006" s="93">
        <v>104.19499999999999</v>
      </c>
      <c r="J8006">
        <f t="shared" si="1625"/>
        <v>0.58536516853932585</v>
      </c>
      <c r="K8006" s="4">
        <v>31.96</v>
      </c>
      <c r="L8006" s="4">
        <v>27.58</v>
      </c>
      <c r="M8006" s="16">
        <f t="shared" si="1626"/>
        <v>2.8736980999999995</v>
      </c>
      <c r="N8006">
        <f t="shared" si="1627"/>
        <v>0</v>
      </c>
      <c r="O8006">
        <f t="shared" si="1628"/>
        <v>1</v>
      </c>
      <c r="P8006" s="63">
        <f t="shared" si="1629"/>
        <v>0</v>
      </c>
    </row>
    <row r="8007" spans="1:16" x14ac:dyDescent="0.3">
      <c r="A8007">
        <f t="shared" si="1630"/>
        <v>2019</v>
      </c>
      <c r="B8007">
        <f t="shared" si="1631"/>
        <v>7</v>
      </c>
      <c r="C8007">
        <f t="shared" si="1632"/>
        <v>31</v>
      </c>
      <c r="D8007">
        <f t="shared" si="1633"/>
        <v>3</v>
      </c>
      <c r="E8007" t="str">
        <f t="shared" si="1634"/>
        <v>ON</v>
      </c>
      <c r="F8007" s="13">
        <f t="shared" si="1623"/>
        <v>43677</v>
      </c>
      <c r="G8007" s="14" t="str">
        <f t="shared" si="1635"/>
        <v>Avg of 4 NM Projects</v>
      </c>
      <c r="H8007" s="15">
        <f t="shared" si="1624"/>
        <v>12</v>
      </c>
      <c r="I8007" s="93">
        <v>125.69499999999999</v>
      </c>
      <c r="J8007">
        <f t="shared" si="1625"/>
        <v>0.70615168539325834</v>
      </c>
      <c r="K8007" s="4">
        <v>37.270000000000003</v>
      </c>
      <c r="L8007" s="4">
        <v>30.01</v>
      </c>
      <c r="M8007" s="16">
        <f t="shared" si="1626"/>
        <v>3.77210695</v>
      </c>
      <c r="N8007">
        <f t="shared" si="1627"/>
        <v>0</v>
      </c>
      <c r="O8007">
        <f t="shared" si="1628"/>
        <v>1</v>
      </c>
      <c r="P8007" s="63">
        <f t="shared" si="1629"/>
        <v>0</v>
      </c>
    </row>
    <row r="8008" spans="1:16" x14ac:dyDescent="0.3">
      <c r="A8008">
        <f t="shared" si="1630"/>
        <v>2019</v>
      </c>
      <c r="B8008">
        <f t="shared" si="1631"/>
        <v>7</v>
      </c>
      <c r="C8008">
        <f t="shared" si="1632"/>
        <v>31</v>
      </c>
      <c r="D8008">
        <f t="shared" si="1633"/>
        <v>3</v>
      </c>
      <c r="E8008" t="str">
        <f t="shared" si="1634"/>
        <v>ON</v>
      </c>
      <c r="F8008" s="13">
        <f t="shared" si="1623"/>
        <v>43677</v>
      </c>
      <c r="G8008" s="14" t="str">
        <f t="shared" si="1635"/>
        <v>Avg of 4 NM Projects</v>
      </c>
      <c r="H8008" s="15">
        <f t="shared" si="1624"/>
        <v>13</v>
      </c>
      <c r="I8008" s="93">
        <v>132.48500000000001</v>
      </c>
      <c r="J8008">
        <f t="shared" si="1625"/>
        <v>0.7442977528089888</v>
      </c>
      <c r="K8008" s="4">
        <v>43.07</v>
      </c>
      <c r="L8008" s="4">
        <v>35.57</v>
      </c>
      <c r="M8008" s="16">
        <f t="shared" si="1626"/>
        <v>4.7124914500000008</v>
      </c>
      <c r="N8008">
        <f t="shared" si="1627"/>
        <v>0</v>
      </c>
      <c r="O8008">
        <f t="shared" si="1628"/>
        <v>1</v>
      </c>
      <c r="P8008" s="63">
        <f t="shared" si="1629"/>
        <v>0</v>
      </c>
    </row>
    <row r="8009" spans="1:16" x14ac:dyDescent="0.3">
      <c r="A8009">
        <f t="shared" si="1630"/>
        <v>2019</v>
      </c>
      <c r="B8009">
        <f t="shared" si="1631"/>
        <v>7</v>
      </c>
      <c r="C8009">
        <f t="shared" si="1632"/>
        <v>31</v>
      </c>
      <c r="D8009">
        <f t="shared" si="1633"/>
        <v>3</v>
      </c>
      <c r="E8009" t="str">
        <f t="shared" si="1634"/>
        <v>ON</v>
      </c>
      <c r="F8009" s="13">
        <f t="shared" si="1623"/>
        <v>43677</v>
      </c>
      <c r="G8009" s="14" t="str">
        <f t="shared" si="1635"/>
        <v>Avg of 4 NM Projects</v>
      </c>
      <c r="H8009" s="15">
        <f t="shared" si="1624"/>
        <v>14</v>
      </c>
      <c r="I8009" s="93">
        <v>116.47499999999999</v>
      </c>
      <c r="J8009">
        <f t="shared" si="1625"/>
        <v>0.65435393258426966</v>
      </c>
      <c r="K8009" s="4">
        <v>48.01</v>
      </c>
      <c r="L8009" s="4">
        <v>37.43</v>
      </c>
      <c r="M8009" s="16">
        <f t="shared" si="1626"/>
        <v>4.35965925</v>
      </c>
      <c r="N8009">
        <f t="shared" si="1627"/>
        <v>0</v>
      </c>
      <c r="O8009">
        <f t="shared" si="1628"/>
        <v>1</v>
      </c>
      <c r="P8009" s="63">
        <f t="shared" si="1629"/>
        <v>0</v>
      </c>
    </row>
    <row r="8010" spans="1:16" x14ac:dyDescent="0.3">
      <c r="A8010">
        <f t="shared" si="1630"/>
        <v>2019</v>
      </c>
      <c r="B8010">
        <f t="shared" si="1631"/>
        <v>7</v>
      </c>
      <c r="C8010">
        <f t="shared" si="1632"/>
        <v>31</v>
      </c>
      <c r="D8010">
        <f t="shared" si="1633"/>
        <v>3</v>
      </c>
      <c r="E8010" t="str">
        <f t="shared" si="1634"/>
        <v>ON</v>
      </c>
      <c r="F8010" s="13">
        <f t="shared" si="1623"/>
        <v>43677</v>
      </c>
      <c r="G8010" s="14" t="str">
        <f t="shared" si="1635"/>
        <v>Avg of 4 NM Projects</v>
      </c>
      <c r="H8010" s="15">
        <f t="shared" si="1624"/>
        <v>15</v>
      </c>
      <c r="I8010" s="93">
        <v>87.674999999999983</v>
      </c>
      <c r="J8010">
        <f t="shared" si="1625"/>
        <v>0.49255617977528082</v>
      </c>
      <c r="K8010" s="4">
        <v>47.68</v>
      </c>
      <c r="L8010" s="4">
        <v>42.13</v>
      </c>
      <c r="M8010" s="16">
        <f t="shared" si="1626"/>
        <v>3.6937477499999996</v>
      </c>
      <c r="N8010">
        <f t="shared" si="1627"/>
        <v>0</v>
      </c>
      <c r="O8010">
        <f t="shared" si="1628"/>
        <v>0</v>
      </c>
      <c r="P8010" s="63">
        <f t="shared" si="1629"/>
        <v>0</v>
      </c>
    </row>
    <row r="8011" spans="1:16" x14ac:dyDescent="0.3">
      <c r="A8011">
        <f t="shared" si="1630"/>
        <v>2019</v>
      </c>
      <c r="B8011">
        <f t="shared" si="1631"/>
        <v>7</v>
      </c>
      <c r="C8011">
        <f t="shared" si="1632"/>
        <v>31</v>
      </c>
      <c r="D8011">
        <f t="shared" si="1633"/>
        <v>3</v>
      </c>
      <c r="E8011" t="str">
        <f t="shared" si="1634"/>
        <v>ON</v>
      </c>
      <c r="F8011" s="13">
        <f t="shared" si="1623"/>
        <v>43677</v>
      </c>
      <c r="G8011" s="14" t="str">
        <f t="shared" si="1635"/>
        <v>Avg of 4 NM Projects</v>
      </c>
      <c r="H8011" s="15">
        <f t="shared" si="1624"/>
        <v>16</v>
      </c>
      <c r="I8011" s="93">
        <v>62.34</v>
      </c>
      <c r="J8011">
        <f t="shared" si="1625"/>
        <v>0.35022471910112363</v>
      </c>
      <c r="K8011" s="4">
        <v>52.46</v>
      </c>
      <c r="L8011" s="4">
        <v>38.39</v>
      </c>
      <c r="M8011" s="16">
        <f t="shared" si="1626"/>
        <v>2.3932326000000002</v>
      </c>
      <c r="N8011">
        <f t="shared" si="1627"/>
        <v>0</v>
      </c>
      <c r="O8011">
        <f t="shared" si="1628"/>
        <v>0</v>
      </c>
      <c r="P8011" s="63">
        <f t="shared" si="1629"/>
        <v>0</v>
      </c>
    </row>
    <row r="8012" spans="1:16" x14ac:dyDescent="0.3">
      <c r="A8012">
        <f t="shared" si="1630"/>
        <v>2019</v>
      </c>
      <c r="B8012">
        <f t="shared" si="1631"/>
        <v>7</v>
      </c>
      <c r="C8012">
        <f t="shared" si="1632"/>
        <v>31</v>
      </c>
      <c r="D8012">
        <f t="shared" si="1633"/>
        <v>3</v>
      </c>
      <c r="E8012" t="str">
        <f t="shared" si="1634"/>
        <v>ON</v>
      </c>
      <c r="F8012" s="13">
        <f t="shared" si="1623"/>
        <v>43677</v>
      </c>
      <c r="G8012" s="14" t="str">
        <f t="shared" si="1635"/>
        <v>Avg of 4 NM Projects</v>
      </c>
      <c r="H8012" s="15">
        <f t="shared" si="1624"/>
        <v>17</v>
      </c>
      <c r="I8012" s="93">
        <v>44.034999999999997</v>
      </c>
      <c r="J8012">
        <f t="shared" si="1625"/>
        <v>0.24738764044943817</v>
      </c>
      <c r="K8012" s="4">
        <v>51.1</v>
      </c>
      <c r="L8012" s="4">
        <v>27.76</v>
      </c>
      <c r="M8012" s="16">
        <f t="shared" si="1626"/>
        <v>1.2224115999999998</v>
      </c>
      <c r="N8012">
        <f t="shared" si="1627"/>
        <v>0</v>
      </c>
      <c r="O8012">
        <f t="shared" si="1628"/>
        <v>0</v>
      </c>
      <c r="P8012" s="63">
        <f t="shared" si="1629"/>
        <v>0</v>
      </c>
    </row>
    <row r="8013" spans="1:16" x14ac:dyDescent="0.3">
      <c r="A8013">
        <f t="shared" si="1630"/>
        <v>2019</v>
      </c>
      <c r="B8013">
        <f t="shared" si="1631"/>
        <v>7</v>
      </c>
      <c r="C8013">
        <f t="shared" si="1632"/>
        <v>31</v>
      </c>
      <c r="D8013">
        <f t="shared" si="1633"/>
        <v>3</v>
      </c>
      <c r="E8013" t="str">
        <f t="shared" si="1634"/>
        <v>ON</v>
      </c>
      <c r="F8013" s="13">
        <f t="shared" si="1623"/>
        <v>43677</v>
      </c>
      <c r="G8013" s="14" t="str">
        <f t="shared" si="1635"/>
        <v>Avg of 4 NM Projects</v>
      </c>
      <c r="H8013" s="15">
        <f t="shared" si="1624"/>
        <v>18</v>
      </c>
      <c r="I8013" s="93">
        <v>42.754999999999995</v>
      </c>
      <c r="J8013">
        <f t="shared" si="1625"/>
        <v>0.24019662921348311</v>
      </c>
      <c r="K8013" s="4">
        <v>51.5</v>
      </c>
      <c r="L8013" s="4">
        <v>26.86</v>
      </c>
      <c r="M8013" s="16">
        <f t="shared" si="1626"/>
        <v>1.1483992999999999</v>
      </c>
      <c r="N8013">
        <f t="shared" si="1627"/>
        <v>0</v>
      </c>
      <c r="O8013">
        <f t="shared" si="1628"/>
        <v>0</v>
      </c>
      <c r="P8013" s="63">
        <f t="shared" si="1629"/>
        <v>0</v>
      </c>
    </row>
    <row r="8014" spans="1:16" x14ac:dyDescent="0.3">
      <c r="A8014">
        <f t="shared" si="1630"/>
        <v>2019</v>
      </c>
      <c r="B8014">
        <f t="shared" si="1631"/>
        <v>7</v>
      </c>
      <c r="C8014">
        <f t="shared" si="1632"/>
        <v>31</v>
      </c>
      <c r="D8014">
        <f t="shared" si="1633"/>
        <v>3</v>
      </c>
      <c r="E8014" t="str">
        <f t="shared" si="1634"/>
        <v>ON</v>
      </c>
      <c r="F8014" s="13">
        <f t="shared" si="1623"/>
        <v>43677</v>
      </c>
      <c r="G8014" s="14" t="str">
        <f t="shared" si="1635"/>
        <v>Avg of 4 NM Projects</v>
      </c>
      <c r="H8014" s="15">
        <f t="shared" si="1624"/>
        <v>19</v>
      </c>
      <c r="I8014" s="93">
        <v>24.57</v>
      </c>
      <c r="J8014">
        <f t="shared" si="1625"/>
        <v>0.13803370786516855</v>
      </c>
      <c r="K8014" s="4">
        <v>44.86</v>
      </c>
      <c r="L8014" s="4">
        <v>26.68</v>
      </c>
      <c r="M8014" s="16">
        <f t="shared" si="1626"/>
        <v>0.65552759999999999</v>
      </c>
      <c r="N8014">
        <f t="shared" si="1627"/>
        <v>0</v>
      </c>
      <c r="O8014">
        <f t="shared" si="1628"/>
        <v>0</v>
      </c>
      <c r="P8014" s="63">
        <f t="shared" si="1629"/>
        <v>0</v>
      </c>
    </row>
    <row r="8015" spans="1:16" x14ac:dyDescent="0.3">
      <c r="A8015">
        <f t="shared" si="1630"/>
        <v>2019</v>
      </c>
      <c r="B8015">
        <f t="shared" si="1631"/>
        <v>7</v>
      </c>
      <c r="C8015">
        <f t="shared" si="1632"/>
        <v>31</v>
      </c>
      <c r="D8015">
        <f t="shared" si="1633"/>
        <v>3</v>
      </c>
      <c r="E8015" t="str">
        <f t="shared" si="1634"/>
        <v>ON</v>
      </c>
      <c r="F8015" s="13">
        <f t="shared" si="1623"/>
        <v>43677</v>
      </c>
      <c r="G8015" s="14" t="str">
        <f t="shared" si="1635"/>
        <v>Avg of 4 NM Projects</v>
      </c>
      <c r="H8015" s="15">
        <f t="shared" si="1624"/>
        <v>20</v>
      </c>
      <c r="I8015" s="93">
        <v>7.4149999999999991</v>
      </c>
      <c r="J8015">
        <f t="shared" si="1625"/>
        <v>4.1657303370786512E-2</v>
      </c>
      <c r="K8015" s="4">
        <v>33.25</v>
      </c>
      <c r="L8015" s="4">
        <v>22.62</v>
      </c>
      <c r="M8015" s="16">
        <f t="shared" si="1626"/>
        <v>0.1677273</v>
      </c>
      <c r="N8015">
        <f t="shared" si="1627"/>
        <v>0</v>
      </c>
      <c r="O8015">
        <f t="shared" si="1628"/>
        <v>0</v>
      </c>
      <c r="P8015" s="63">
        <f t="shared" si="1629"/>
        <v>0</v>
      </c>
    </row>
    <row r="8016" spans="1:16" x14ac:dyDescent="0.3">
      <c r="A8016">
        <f t="shared" si="1630"/>
        <v>2019</v>
      </c>
      <c r="B8016">
        <f t="shared" si="1631"/>
        <v>7</v>
      </c>
      <c r="C8016">
        <f t="shared" si="1632"/>
        <v>31</v>
      </c>
      <c r="D8016">
        <f t="shared" si="1633"/>
        <v>3</v>
      </c>
      <c r="E8016" t="str">
        <f t="shared" si="1634"/>
        <v>ON</v>
      </c>
      <c r="F8016" s="13">
        <f t="shared" si="1623"/>
        <v>43677</v>
      </c>
      <c r="G8016" s="14" t="str">
        <f t="shared" si="1635"/>
        <v>Avg of 4 NM Projects</v>
      </c>
      <c r="H8016" s="15">
        <f t="shared" si="1624"/>
        <v>21</v>
      </c>
      <c r="I8016" s="93">
        <v>-0.13</v>
      </c>
      <c r="J8016">
        <f t="shared" si="1625"/>
        <v>-7.3033707865168538E-4</v>
      </c>
      <c r="K8016" s="4">
        <v>32.729999999999997</v>
      </c>
      <c r="L8016" s="4">
        <v>23.18</v>
      </c>
      <c r="M8016" s="16">
        <f t="shared" si="1626"/>
        <v>-3.0133999999999998E-3</v>
      </c>
      <c r="N8016">
        <f t="shared" si="1627"/>
        <v>0</v>
      </c>
      <c r="O8016">
        <f t="shared" si="1628"/>
        <v>0</v>
      </c>
      <c r="P8016" s="63">
        <f t="shared" si="1629"/>
        <v>0</v>
      </c>
    </row>
    <row r="8017" spans="1:18" x14ac:dyDescent="0.3">
      <c r="A8017">
        <f t="shared" si="1630"/>
        <v>2019</v>
      </c>
      <c r="B8017">
        <f t="shared" si="1631"/>
        <v>7</v>
      </c>
      <c r="C8017">
        <f t="shared" si="1632"/>
        <v>31</v>
      </c>
      <c r="D8017">
        <f t="shared" si="1633"/>
        <v>3</v>
      </c>
      <c r="E8017" t="str">
        <f t="shared" si="1634"/>
        <v>ON</v>
      </c>
      <c r="F8017" s="13">
        <f t="shared" si="1623"/>
        <v>43677</v>
      </c>
      <c r="G8017" s="14" t="str">
        <f t="shared" si="1635"/>
        <v>Avg of 4 NM Projects</v>
      </c>
      <c r="H8017" s="15">
        <f t="shared" si="1624"/>
        <v>22</v>
      </c>
      <c r="I8017" s="93">
        <v>0</v>
      </c>
      <c r="J8017">
        <f t="shared" si="1625"/>
        <v>0</v>
      </c>
      <c r="K8017" s="4">
        <v>32.090000000000003</v>
      </c>
      <c r="L8017" s="4">
        <v>22.47</v>
      </c>
      <c r="M8017" s="16">
        <f t="shared" si="1626"/>
        <v>0</v>
      </c>
      <c r="N8017">
        <f t="shared" si="1627"/>
        <v>1</v>
      </c>
      <c r="O8017">
        <f t="shared" si="1628"/>
        <v>0</v>
      </c>
      <c r="P8017" s="63">
        <f t="shared" si="1629"/>
        <v>0</v>
      </c>
    </row>
    <row r="8018" spans="1:18" x14ac:dyDescent="0.3">
      <c r="A8018">
        <f t="shared" si="1630"/>
        <v>2019</v>
      </c>
      <c r="B8018">
        <f t="shared" si="1631"/>
        <v>7</v>
      </c>
      <c r="C8018">
        <f t="shared" si="1632"/>
        <v>31</v>
      </c>
      <c r="D8018">
        <f t="shared" si="1633"/>
        <v>3</v>
      </c>
      <c r="E8018" t="str">
        <f t="shared" si="1634"/>
        <v>ON</v>
      </c>
      <c r="F8018" s="13">
        <f t="shared" si="1623"/>
        <v>43677</v>
      </c>
      <c r="G8018" s="14" t="str">
        <f t="shared" si="1635"/>
        <v>Avg of 4 NM Projects</v>
      </c>
      <c r="H8018" s="15">
        <f t="shared" si="1624"/>
        <v>23</v>
      </c>
      <c r="I8018" s="93">
        <v>-0.13</v>
      </c>
      <c r="J8018">
        <f t="shared" si="1625"/>
        <v>-7.3033707865168538E-4</v>
      </c>
      <c r="K8018" s="4">
        <v>28.8</v>
      </c>
      <c r="L8018" s="4">
        <v>19.940000000000001</v>
      </c>
      <c r="M8018" s="16">
        <f t="shared" si="1626"/>
        <v>-2.5922000000000002E-3</v>
      </c>
      <c r="N8018">
        <f t="shared" si="1627"/>
        <v>0</v>
      </c>
      <c r="O8018">
        <f t="shared" si="1628"/>
        <v>0</v>
      </c>
      <c r="P8018" s="63">
        <f t="shared" si="1629"/>
        <v>0</v>
      </c>
    </row>
    <row r="8019" spans="1:18" x14ac:dyDescent="0.3">
      <c r="A8019">
        <f t="shared" si="1630"/>
        <v>2019</v>
      </c>
      <c r="B8019">
        <f t="shared" si="1631"/>
        <v>7</v>
      </c>
      <c r="C8019">
        <f t="shared" si="1632"/>
        <v>31</v>
      </c>
      <c r="D8019">
        <f t="shared" si="1633"/>
        <v>3</v>
      </c>
      <c r="E8019" t="str">
        <f t="shared" si="1634"/>
        <v>OFF</v>
      </c>
      <c r="F8019" s="13">
        <f t="shared" si="1623"/>
        <v>43677</v>
      </c>
      <c r="G8019" s="14" t="str">
        <f t="shared" si="1635"/>
        <v>Avg of 4 NM Projects</v>
      </c>
      <c r="H8019" s="15">
        <f t="shared" si="1624"/>
        <v>24</v>
      </c>
      <c r="I8019" s="93">
        <v>-0.13</v>
      </c>
      <c r="J8019">
        <f t="shared" si="1625"/>
        <v>-7.3033707865168538E-4</v>
      </c>
      <c r="K8019" s="4">
        <v>25.15</v>
      </c>
      <c r="L8019" s="4">
        <v>17.8</v>
      </c>
      <c r="M8019" s="16">
        <f t="shared" si="1626"/>
        <v>-2.3140000000000001E-3</v>
      </c>
      <c r="N8019">
        <f t="shared" si="1627"/>
        <v>0</v>
      </c>
      <c r="O8019">
        <f t="shared" si="1628"/>
        <v>0</v>
      </c>
      <c r="P8019" s="63">
        <f t="shared" si="1629"/>
        <v>0</v>
      </c>
    </row>
    <row r="8020" spans="1:18" x14ac:dyDescent="0.3">
      <c r="A8020">
        <f t="shared" si="1630"/>
        <v>2019</v>
      </c>
      <c r="B8020">
        <f t="shared" si="1631"/>
        <v>8</v>
      </c>
      <c r="C8020">
        <f t="shared" si="1632"/>
        <v>1</v>
      </c>
      <c r="D8020">
        <f t="shared" si="1633"/>
        <v>1</v>
      </c>
      <c r="E8020" t="str">
        <f t="shared" si="1634"/>
        <v>OFF</v>
      </c>
      <c r="F8020" s="13">
        <f t="shared" si="1623"/>
        <v>43678</v>
      </c>
      <c r="G8020" s="14" t="str">
        <f t="shared" si="1635"/>
        <v>Avg of 4 NM Projects</v>
      </c>
      <c r="H8020" s="15">
        <f t="shared" si="1624"/>
        <v>1</v>
      </c>
      <c r="I8020" s="93">
        <v>0</v>
      </c>
      <c r="J8020">
        <f t="shared" si="1625"/>
        <v>0</v>
      </c>
      <c r="K8020" s="4">
        <v>24.5</v>
      </c>
      <c r="L8020" s="4">
        <v>18.41</v>
      </c>
      <c r="M8020" s="16">
        <f t="shared" si="1626"/>
        <v>0</v>
      </c>
      <c r="N8020">
        <f t="shared" si="1627"/>
        <v>1</v>
      </c>
      <c r="O8020">
        <f t="shared" si="1628"/>
        <v>0</v>
      </c>
      <c r="P8020" s="63">
        <f t="shared" si="1629"/>
        <v>0</v>
      </c>
      <c r="Q8020" s="34"/>
      <c r="R8020" s="34"/>
    </row>
    <row r="8021" spans="1:18" x14ac:dyDescent="0.3">
      <c r="A8021">
        <f t="shared" si="1630"/>
        <v>2019</v>
      </c>
      <c r="B8021">
        <f t="shared" si="1631"/>
        <v>8</v>
      </c>
      <c r="C8021">
        <f t="shared" si="1632"/>
        <v>1</v>
      </c>
      <c r="D8021">
        <f t="shared" si="1633"/>
        <v>1</v>
      </c>
      <c r="E8021" t="str">
        <f t="shared" si="1634"/>
        <v>OFF</v>
      </c>
      <c r="F8021" s="13">
        <f t="shared" si="1623"/>
        <v>43678</v>
      </c>
      <c r="G8021" s="14" t="str">
        <f t="shared" si="1635"/>
        <v>Avg of 4 NM Projects</v>
      </c>
      <c r="H8021" s="15">
        <f t="shared" si="1624"/>
        <v>2</v>
      </c>
      <c r="I8021" s="93">
        <v>-0.26</v>
      </c>
      <c r="J8021">
        <f t="shared" si="1625"/>
        <v>-1.4606741573033708E-3</v>
      </c>
      <c r="K8021" s="4">
        <v>24.1</v>
      </c>
      <c r="L8021" s="4">
        <v>18.68</v>
      </c>
      <c r="M8021" s="16">
        <f t="shared" si="1626"/>
        <v>-4.8567999999999997E-3</v>
      </c>
      <c r="N8021">
        <f t="shared" si="1627"/>
        <v>0</v>
      </c>
      <c r="O8021">
        <f t="shared" si="1628"/>
        <v>0</v>
      </c>
      <c r="P8021" s="63">
        <f t="shared" si="1629"/>
        <v>0</v>
      </c>
    </row>
    <row r="8022" spans="1:18" x14ac:dyDescent="0.3">
      <c r="A8022">
        <f t="shared" si="1630"/>
        <v>2019</v>
      </c>
      <c r="B8022">
        <f t="shared" si="1631"/>
        <v>8</v>
      </c>
      <c r="C8022">
        <f t="shared" si="1632"/>
        <v>1</v>
      </c>
      <c r="D8022">
        <f t="shared" si="1633"/>
        <v>1</v>
      </c>
      <c r="E8022" t="str">
        <f t="shared" si="1634"/>
        <v>OFF</v>
      </c>
      <c r="F8022" s="13">
        <f t="shared" si="1623"/>
        <v>43678</v>
      </c>
      <c r="G8022" s="14" t="str">
        <f t="shared" si="1635"/>
        <v>Avg of 4 NM Projects</v>
      </c>
      <c r="H8022" s="15">
        <f t="shared" si="1624"/>
        <v>3</v>
      </c>
      <c r="I8022" s="93">
        <v>0</v>
      </c>
      <c r="J8022">
        <f t="shared" si="1625"/>
        <v>0</v>
      </c>
      <c r="K8022" s="4">
        <v>22.24</v>
      </c>
      <c r="L8022" s="4">
        <v>17.79</v>
      </c>
      <c r="M8022" s="16">
        <f t="shared" si="1626"/>
        <v>0</v>
      </c>
      <c r="N8022">
        <f t="shared" si="1627"/>
        <v>1</v>
      </c>
      <c r="O8022">
        <f t="shared" si="1628"/>
        <v>0</v>
      </c>
      <c r="P8022" s="63">
        <f t="shared" si="1629"/>
        <v>0</v>
      </c>
    </row>
    <row r="8023" spans="1:18" x14ac:dyDescent="0.3">
      <c r="A8023">
        <f t="shared" si="1630"/>
        <v>2019</v>
      </c>
      <c r="B8023">
        <f t="shared" si="1631"/>
        <v>8</v>
      </c>
      <c r="C8023">
        <f t="shared" si="1632"/>
        <v>1</v>
      </c>
      <c r="D8023">
        <f t="shared" si="1633"/>
        <v>1</v>
      </c>
      <c r="E8023" t="str">
        <f t="shared" si="1634"/>
        <v>OFF</v>
      </c>
      <c r="F8023" s="13">
        <f t="shared" si="1623"/>
        <v>43678</v>
      </c>
      <c r="G8023" s="14" t="str">
        <f t="shared" si="1635"/>
        <v>Avg of 4 NM Projects</v>
      </c>
      <c r="H8023" s="15">
        <f t="shared" si="1624"/>
        <v>4</v>
      </c>
      <c r="I8023" s="93">
        <v>0</v>
      </c>
      <c r="J8023">
        <f t="shared" si="1625"/>
        <v>0</v>
      </c>
      <c r="K8023" s="4">
        <v>20.77</v>
      </c>
      <c r="L8023" s="4">
        <v>16.62</v>
      </c>
      <c r="M8023" s="16">
        <f t="shared" si="1626"/>
        <v>0</v>
      </c>
      <c r="N8023">
        <f t="shared" si="1627"/>
        <v>1</v>
      </c>
      <c r="O8023">
        <f t="shared" si="1628"/>
        <v>0</v>
      </c>
      <c r="P8023" s="63">
        <f t="shared" si="1629"/>
        <v>0</v>
      </c>
    </row>
    <row r="8024" spans="1:18" x14ac:dyDescent="0.3">
      <c r="A8024">
        <f t="shared" si="1630"/>
        <v>2019</v>
      </c>
      <c r="B8024">
        <f t="shared" si="1631"/>
        <v>8</v>
      </c>
      <c r="C8024">
        <f t="shared" si="1632"/>
        <v>1</v>
      </c>
      <c r="D8024">
        <f t="shared" si="1633"/>
        <v>1</v>
      </c>
      <c r="E8024" t="str">
        <f t="shared" si="1634"/>
        <v>OFF</v>
      </c>
      <c r="F8024" s="13">
        <f t="shared" si="1623"/>
        <v>43678</v>
      </c>
      <c r="G8024" s="14" t="str">
        <f t="shared" si="1635"/>
        <v>Avg of 4 NM Projects</v>
      </c>
      <c r="H8024" s="15">
        <f t="shared" si="1624"/>
        <v>5</v>
      </c>
      <c r="I8024" s="93">
        <v>-0.13</v>
      </c>
      <c r="J8024">
        <f t="shared" si="1625"/>
        <v>-7.3033707865168538E-4</v>
      </c>
      <c r="K8024" s="4">
        <v>21.07</v>
      </c>
      <c r="L8024" s="4">
        <v>15.44</v>
      </c>
      <c r="M8024" s="16">
        <f t="shared" si="1626"/>
        <v>-2.0072000000000002E-3</v>
      </c>
      <c r="N8024">
        <f t="shared" si="1627"/>
        <v>0</v>
      </c>
      <c r="O8024">
        <f t="shared" si="1628"/>
        <v>0</v>
      </c>
      <c r="P8024" s="63">
        <f t="shared" si="1629"/>
        <v>0</v>
      </c>
    </row>
    <row r="8025" spans="1:18" x14ac:dyDescent="0.3">
      <c r="A8025">
        <f t="shared" si="1630"/>
        <v>2019</v>
      </c>
      <c r="B8025">
        <f t="shared" si="1631"/>
        <v>8</v>
      </c>
      <c r="C8025">
        <f t="shared" si="1632"/>
        <v>1</v>
      </c>
      <c r="D8025">
        <f t="shared" si="1633"/>
        <v>1</v>
      </c>
      <c r="E8025" t="str">
        <f t="shared" si="1634"/>
        <v>OFF</v>
      </c>
      <c r="F8025" s="13">
        <f t="shared" si="1623"/>
        <v>43678</v>
      </c>
      <c r="G8025" s="14" t="str">
        <f t="shared" si="1635"/>
        <v>Avg of 4 NM Projects</v>
      </c>
      <c r="H8025" s="15">
        <f t="shared" si="1624"/>
        <v>6</v>
      </c>
      <c r="I8025" s="93">
        <v>-0.13</v>
      </c>
      <c r="J8025">
        <f t="shared" si="1625"/>
        <v>-7.3033707865168538E-4</v>
      </c>
      <c r="K8025" s="4">
        <v>22.39</v>
      </c>
      <c r="L8025" s="4">
        <v>17.079999999999998</v>
      </c>
      <c r="M8025" s="16">
        <f t="shared" si="1626"/>
        <v>-2.2203999999999995E-3</v>
      </c>
      <c r="N8025">
        <f t="shared" si="1627"/>
        <v>0</v>
      </c>
      <c r="O8025">
        <f t="shared" si="1628"/>
        <v>0</v>
      </c>
      <c r="P8025" s="63">
        <f t="shared" si="1629"/>
        <v>0</v>
      </c>
    </row>
    <row r="8026" spans="1:18" x14ac:dyDescent="0.3">
      <c r="A8026">
        <f t="shared" si="1630"/>
        <v>2019</v>
      </c>
      <c r="B8026">
        <f t="shared" si="1631"/>
        <v>8</v>
      </c>
      <c r="C8026">
        <f t="shared" si="1632"/>
        <v>1</v>
      </c>
      <c r="D8026">
        <f t="shared" si="1633"/>
        <v>1</v>
      </c>
      <c r="E8026" t="str">
        <f t="shared" si="1634"/>
        <v>OFF</v>
      </c>
      <c r="F8026" s="13">
        <f t="shared" si="1623"/>
        <v>43678</v>
      </c>
      <c r="G8026" s="14" t="str">
        <f t="shared" si="1635"/>
        <v>Avg of 4 NM Projects</v>
      </c>
      <c r="H8026" s="15">
        <f t="shared" si="1624"/>
        <v>7</v>
      </c>
      <c r="I8026" s="93">
        <v>8.31</v>
      </c>
      <c r="J8026">
        <f t="shared" si="1625"/>
        <v>4.6685393258426966E-2</v>
      </c>
      <c r="K8026" s="4">
        <v>27.38</v>
      </c>
      <c r="L8026" s="4">
        <v>15.91</v>
      </c>
      <c r="M8026" s="16">
        <f t="shared" si="1626"/>
        <v>0.13221210000000003</v>
      </c>
      <c r="N8026">
        <f t="shared" si="1627"/>
        <v>0</v>
      </c>
      <c r="O8026">
        <f t="shared" si="1628"/>
        <v>0</v>
      </c>
      <c r="P8026" s="63">
        <f t="shared" si="1629"/>
        <v>0</v>
      </c>
    </row>
    <row r="8027" spans="1:18" x14ac:dyDescent="0.3">
      <c r="A8027">
        <f t="shared" si="1630"/>
        <v>2019</v>
      </c>
      <c r="B8027">
        <f t="shared" si="1631"/>
        <v>8</v>
      </c>
      <c r="C8027">
        <f t="shared" si="1632"/>
        <v>1</v>
      </c>
      <c r="D8027">
        <f t="shared" si="1633"/>
        <v>1</v>
      </c>
      <c r="E8027" t="str">
        <f t="shared" si="1634"/>
        <v>OFF</v>
      </c>
      <c r="F8027" s="13">
        <f t="shared" si="1623"/>
        <v>43678</v>
      </c>
      <c r="G8027" s="14" t="str">
        <f t="shared" si="1635"/>
        <v>Avg of 4 NM Projects</v>
      </c>
      <c r="H8027" s="15">
        <f t="shared" si="1624"/>
        <v>8</v>
      </c>
      <c r="I8027" s="93">
        <v>35.97</v>
      </c>
      <c r="J8027">
        <f t="shared" si="1625"/>
        <v>0.20207865168539324</v>
      </c>
      <c r="K8027" s="4">
        <v>24.1</v>
      </c>
      <c r="L8027" s="4">
        <v>18.79</v>
      </c>
      <c r="M8027" s="16">
        <f t="shared" si="1626"/>
        <v>0.67587629999999987</v>
      </c>
      <c r="N8027">
        <f t="shared" si="1627"/>
        <v>0</v>
      </c>
      <c r="O8027">
        <f t="shared" si="1628"/>
        <v>0</v>
      </c>
      <c r="P8027" s="63">
        <f t="shared" si="1629"/>
        <v>0</v>
      </c>
    </row>
    <row r="8028" spans="1:18" x14ac:dyDescent="0.3">
      <c r="A8028">
        <f t="shared" si="1630"/>
        <v>2019</v>
      </c>
      <c r="B8028">
        <f t="shared" si="1631"/>
        <v>8</v>
      </c>
      <c r="C8028">
        <f t="shared" si="1632"/>
        <v>1</v>
      </c>
      <c r="D8028">
        <f t="shared" si="1633"/>
        <v>1</v>
      </c>
      <c r="E8028" t="str">
        <f t="shared" si="1634"/>
        <v>OFF</v>
      </c>
      <c r="F8028" s="13">
        <f t="shared" si="1623"/>
        <v>43678</v>
      </c>
      <c r="G8028" s="14" t="str">
        <f t="shared" si="1635"/>
        <v>Avg of 4 NM Projects</v>
      </c>
      <c r="H8028" s="15">
        <f t="shared" si="1624"/>
        <v>9</v>
      </c>
      <c r="I8028" s="93">
        <v>69.885000000000005</v>
      </c>
      <c r="J8028">
        <f t="shared" si="1625"/>
        <v>0.39261235955056184</v>
      </c>
      <c r="K8028" s="4">
        <v>31.04</v>
      </c>
      <c r="L8028" s="4">
        <v>19.52</v>
      </c>
      <c r="M8028" s="16">
        <f t="shared" si="1626"/>
        <v>1.3641552000000001</v>
      </c>
      <c r="N8028">
        <f t="shared" si="1627"/>
        <v>0</v>
      </c>
      <c r="O8028">
        <f t="shared" si="1628"/>
        <v>0</v>
      </c>
      <c r="P8028" s="63">
        <f t="shared" si="1629"/>
        <v>0</v>
      </c>
    </row>
    <row r="8029" spans="1:18" x14ac:dyDescent="0.3">
      <c r="A8029">
        <f t="shared" si="1630"/>
        <v>2019</v>
      </c>
      <c r="B8029">
        <f t="shared" si="1631"/>
        <v>8</v>
      </c>
      <c r="C8029">
        <f t="shared" si="1632"/>
        <v>1</v>
      </c>
      <c r="D8029">
        <f t="shared" si="1633"/>
        <v>1</v>
      </c>
      <c r="E8029" t="str">
        <f t="shared" si="1634"/>
        <v>OFF</v>
      </c>
      <c r="F8029" s="13">
        <f t="shared" ref="F8029:F8092" si="1636">+F8005+1</f>
        <v>43678</v>
      </c>
      <c r="G8029" s="14" t="str">
        <f t="shared" si="1635"/>
        <v>Avg of 4 NM Projects</v>
      </c>
      <c r="H8029" s="15">
        <f t="shared" ref="H8029:H8092" si="1637">H8005</f>
        <v>10</v>
      </c>
      <c r="I8029" s="93">
        <v>95.36</v>
      </c>
      <c r="J8029">
        <f t="shared" si="1625"/>
        <v>0.5357303370786517</v>
      </c>
      <c r="K8029" s="4">
        <v>31.5</v>
      </c>
      <c r="L8029" s="4">
        <v>19.12</v>
      </c>
      <c r="M8029" s="16">
        <f t="shared" si="1626"/>
        <v>1.8232832000000001</v>
      </c>
      <c r="N8029">
        <f t="shared" si="1627"/>
        <v>0</v>
      </c>
      <c r="O8029">
        <f t="shared" si="1628"/>
        <v>1</v>
      </c>
      <c r="P8029" s="63">
        <f t="shared" si="1629"/>
        <v>0</v>
      </c>
    </row>
    <row r="8030" spans="1:18" x14ac:dyDescent="0.3">
      <c r="A8030">
        <f t="shared" si="1630"/>
        <v>2019</v>
      </c>
      <c r="B8030">
        <f t="shared" si="1631"/>
        <v>8</v>
      </c>
      <c r="C8030">
        <f t="shared" si="1632"/>
        <v>1</v>
      </c>
      <c r="D8030">
        <f t="shared" si="1633"/>
        <v>1</v>
      </c>
      <c r="E8030" t="str">
        <f t="shared" si="1634"/>
        <v>OFF</v>
      </c>
      <c r="F8030" s="13">
        <f t="shared" si="1636"/>
        <v>43678</v>
      </c>
      <c r="G8030" s="14" t="str">
        <f t="shared" si="1635"/>
        <v>Avg of 4 NM Projects</v>
      </c>
      <c r="H8030" s="15">
        <f t="shared" si="1637"/>
        <v>11</v>
      </c>
      <c r="I8030" s="93">
        <v>105.09</v>
      </c>
      <c r="J8030">
        <f t="shared" si="1625"/>
        <v>0.59039325842696633</v>
      </c>
      <c r="K8030" s="4">
        <v>32.5</v>
      </c>
      <c r="L8030" s="4">
        <v>20.88</v>
      </c>
      <c r="M8030" s="16">
        <f t="shared" si="1626"/>
        <v>2.1942792</v>
      </c>
      <c r="N8030">
        <f t="shared" si="1627"/>
        <v>0</v>
      </c>
      <c r="O8030">
        <f t="shared" si="1628"/>
        <v>1</v>
      </c>
      <c r="P8030" s="63">
        <f t="shared" si="1629"/>
        <v>0</v>
      </c>
    </row>
    <row r="8031" spans="1:18" x14ac:dyDescent="0.3">
      <c r="A8031">
        <f t="shared" si="1630"/>
        <v>2019</v>
      </c>
      <c r="B8031">
        <f t="shared" si="1631"/>
        <v>8</v>
      </c>
      <c r="C8031">
        <f t="shared" si="1632"/>
        <v>1</v>
      </c>
      <c r="D8031">
        <f t="shared" si="1633"/>
        <v>1</v>
      </c>
      <c r="E8031" t="str">
        <f t="shared" si="1634"/>
        <v>OFF</v>
      </c>
      <c r="F8031" s="13">
        <f t="shared" si="1636"/>
        <v>43678</v>
      </c>
      <c r="G8031" s="14" t="str">
        <f t="shared" si="1635"/>
        <v>Avg of 4 NM Projects</v>
      </c>
      <c r="H8031" s="15">
        <f t="shared" si="1637"/>
        <v>12</v>
      </c>
      <c r="I8031" s="93">
        <v>126.98</v>
      </c>
      <c r="J8031">
        <f t="shared" si="1625"/>
        <v>0.71337078651685393</v>
      </c>
      <c r="K8031" s="4">
        <v>31.36</v>
      </c>
      <c r="L8031" s="4">
        <v>22.94</v>
      </c>
      <c r="M8031" s="16">
        <f t="shared" si="1626"/>
        <v>2.9129212000000004</v>
      </c>
      <c r="N8031">
        <f t="shared" si="1627"/>
        <v>0</v>
      </c>
      <c r="O8031">
        <f t="shared" si="1628"/>
        <v>1</v>
      </c>
      <c r="P8031" s="63">
        <f t="shared" si="1629"/>
        <v>0</v>
      </c>
    </row>
    <row r="8032" spans="1:18" x14ac:dyDescent="0.3">
      <c r="A8032">
        <f t="shared" si="1630"/>
        <v>2019</v>
      </c>
      <c r="B8032">
        <f t="shared" si="1631"/>
        <v>8</v>
      </c>
      <c r="C8032">
        <f t="shared" si="1632"/>
        <v>1</v>
      </c>
      <c r="D8032">
        <f t="shared" si="1633"/>
        <v>1</v>
      </c>
      <c r="E8032" t="str">
        <f t="shared" si="1634"/>
        <v>OFF</v>
      </c>
      <c r="F8032" s="13">
        <f t="shared" si="1636"/>
        <v>43678</v>
      </c>
      <c r="G8032" s="14" t="str">
        <f t="shared" si="1635"/>
        <v>Avg of 4 NM Projects</v>
      </c>
      <c r="H8032" s="15">
        <f t="shared" si="1637"/>
        <v>13</v>
      </c>
      <c r="I8032" s="93">
        <v>120.19</v>
      </c>
      <c r="J8032">
        <f t="shared" si="1625"/>
        <v>0.67522471910112358</v>
      </c>
      <c r="K8032" s="4">
        <v>36.200000000000003</v>
      </c>
      <c r="L8032" s="4">
        <v>23.52</v>
      </c>
      <c r="M8032" s="16">
        <f t="shared" si="1626"/>
        <v>2.8268687999999997</v>
      </c>
      <c r="N8032">
        <f t="shared" si="1627"/>
        <v>0</v>
      </c>
      <c r="O8032">
        <f t="shared" si="1628"/>
        <v>1</v>
      </c>
      <c r="P8032" s="63">
        <f t="shared" si="1629"/>
        <v>0</v>
      </c>
    </row>
    <row r="8033" spans="1:18" x14ac:dyDescent="0.3">
      <c r="A8033">
        <f t="shared" si="1630"/>
        <v>2019</v>
      </c>
      <c r="B8033">
        <f t="shared" si="1631"/>
        <v>8</v>
      </c>
      <c r="C8033">
        <f t="shared" si="1632"/>
        <v>1</v>
      </c>
      <c r="D8033">
        <f t="shared" si="1633"/>
        <v>1</v>
      </c>
      <c r="E8033" t="str">
        <f t="shared" si="1634"/>
        <v>OFF</v>
      </c>
      <c r="F8033" s="13">
        <f t="shared" si="1636"/>
        <v>43678</v>
      </c>
      <c r="G8033" s="14" t="str">
        <f t="shared" si="1635"/>
        <v>Avg of 4 NM Projects</v>
      </c>
      <c r="H8033" s="15">
        <f t="shared" si="1637"/>
        <v>14</v>
      </c>
      <c r="I8033" s="93">
        <v>98.054999999999993</v>
      </c>
      <c r="J8033">
        <f t="shared" si="1625"/>
        <v>0.55087078651685384</v>
      </c>
      <c r="K8033" s="4">
        <v>39.340000000000003</v>
      </c>
      <c r="L8033" s="4">
        <v>25.82</v>
      </c>
      <c r="M8033" s="16">
        <f t="shared" si="1626"/>
        <v>2.5317800999999998</v>
      </c>
      <c r="N8033">
        <f t="shared" si="1627"/>
        <v>0</v>
      </c>
      <c r="O8033">
        <f t="shared" si="1628"/>
        <v>1</v>
      </c>
      <c r="P8033" s="63">
        <f t="shared" si="1629"/>
        <v>0</v>
      </c>
    </row>
    <row r="8034" spans="1:18" x14ac:dyDescent="0.3">
      <c r="A8034">
        <f t="shared" si="1630"/>
        <v>2019</v>
      </c>
      <c r="B8034">
        <f t="shared" si="1631"/>
        <v>8</v>
      </c>
      <c r="C8034">
        <f t="shared" si="1632"/>
        <v>1</v>
      </c>
      <c r="D8034">
        <f t="shared" si="1633"/>
        <v>1</v>
      </c>
      <c r="E8034" t="str">
        <f t="shared" si="1634"/>
        <v>OFF</v>
      </c>
      <c r="F8034" s="13">
        <f t="shared" si="1636"/>
        <v>43678</v>
      </c>
      <c r="G8034" s="14" t="str">
        <f t="shared" si="1635"/>
        <v>Avg of 4 NM Projects</v>
      </c>
      <c r="H8034" s="15">
        <f t="shared" si="1637"/>
        <v>15</v>
      </c>
      <c r="I8034" s="93">
        <v>75.385000000000005</v>
      </c>
      <c r="J8034">
        <f t="shared" si="1625"/>
        <v>0.42351123595505619</v>
      </c>
      <c r="K8034" s="4">
        <v>42.6</v>
      </c>
      <c r="L8034" s="4">
        <v>25.51</v>
      </c>
      <c r="M8034" s="16">
        <f t="shared" si="1626"/>
        <v>1.9230713500000001</v>
      </c>
      <c r="N8034">
        <f t="shared" si="1627"/>
        <v>0</v>
      </c>
      <c r="O8034">
        <f t="shared" si="1628"/>
        <v>0</v>
      </c>
      <c r="P8034" s="63">
        <f t="shared" si="1629"/>
        <v>0</v>
      </c>
    </row>
    <row r="8035" spans="1:18" x14ac:dyDescent="0.3">
      <c r="A8035">
        <f t="shared" si="1630"/>
        <v>2019</v>
      </c>
      <c r="B8035">
        <f t="shared" si="1631"/>
        <v>8</v>
      </c>
      <c r="C8035">
        <f t="shared" si="1632"/>
        <v>1</v>
      </c>
      <c r="D8035">
        <f t="shared" si="1633"/>
        <v>1</v>
      </c>
      <c r="E8035" t="str">
        <f t="shared" si="1634"/>
        <v>OFF</v>
      </c>
      <c r="F8035" s="13">
        <f t="shared" si="1636"/>
        <v>43678</v>
      </c>
      <c r="G8035" s="14" t="str">
        <f t="shared" si="1635"/>
        <v>Avg of 4 NM Projects</v>
      </c>
      <c r="H8035" s="15">
        <f t="shared" si="1637"/>
        <v>16</v>
      </c>
      <c r="I8035" s="93">
        <v>81.405000000000001</v>
      </c>
      <c r="J8035">
        <f t="shared" si="1625"/>
        <v>0.45733146067415731</v>
      </c>
      <c r="K8035" s="4">
        <v>45</v>
      </c>
      <c r="L8035" s="4">
        <v>29.06</v>
      </c>
      <c r="M8035" s="16">
        <f t="shared" si="1626"/>
        <v>2.3656293000000002</v>
      </c>
      <c r="N8035">
        <f t="shared" si="1627"/>
        <v>0</v>
      </c>
      <c r="O8035">
        <f t="shared" si="1628"/>
        <v>0</v>
      </c>
      <c r="P8035" s="63">
        <f t="shared" si="1629"/>
        <v>0</v>
      </c>
    </row>
    <row r="8036" spans="1:18" x14ac:dyDescent="0.3">
      <c r="A8036">
        <f t="shared" si="1630"/>
        <v>2019</v>
      </c>
      <c r="B8036">
        <f t="shared" si="1631"/>
        <v>8</v>
      </c>
      <c r="C8036">
        <f t="shared" si="1632"/>
        <v>1</v>
      </c>
      <c r="D8036">
        <f t="shared" si="1633"/>
        <v>1</v>
      </c>
      <c r="E8036" t="str">
        <f t="shared" si="1634"/>
        <v>OFF</v>
      </c>
      <c r="F8036" s="13">
        <f t="shared" si="1636"/>
        <v>43678</v>
      </c>
      <c r="G8036" s="14" t="str">
        <f t="shared" si="1635"/>
        <v>Avg of 4 NM Projects</v>
      </c>
      <c r="H8036" s="15">
        <f t="shared" si="1637"/>
        <v>17</v>
      </c>
      <c r="I8036" s="93">
        <v>74.754999999999995</v>
      </c>
      <c r="J8036">
        <f t="shared" si="1625"/>
        <v>0.41997191011235951</v>
      </c>
      <c r="K8036" s="4">
        <v>44</v>
      </c>
      <c r="L8036" s="4">
        <v>30.04</v>
      </c>
      <c r="M8036" s="16">
        <f t="shared" si="1626"/>
        <v>2.2456402</v>
      </c>
      <c r="N8036">
        <f t="shared" si="1627"/>
        <v>0</v>
      </c>
      <c r="O8036">
        <f t="shared" si="1628"/>
        <v>0</v>
      </c>
      <c r="P8036" s="63">
        <f t="shared" si="1629"/>
        <v>0</v>
      </c>
    </row>
    <row r="8037" spans="1:18" x14ac:dyDescent="0.3">
      <c r="A8037">
        <f t="shared" si="1630"/>
        <v>2019</v>
      </c>
      <c r="B8037">
        <f t="shared" si="1631"/>
        <v>8</v>
      </c>
      <c r="C8037">
        <f t="shared" si="1632"/>
        <v>1</v>
      </c>
      <c r="D8037">
        <f t="shared" si="1633"/>
        <v>1</v>
      </c>
      <c r="E8037" t="str">
        <f t="shared" si="1634"/>
        <v>OFF</v>
      </c>
      <c r="F8037" s="13">
        <f t="shared" si="1636"/>
        <v>43678</v>
      </c>
      <c r="G8037" s="14" t="str">
        <f t="shared" si="1635"/>
        <v>Avg of 4 NM Projects</v>
      </c>
      <c r="H8037" s="15">
        <f t="shared" si="1637"/>
        <v>18</v>
      </c>
      <c r="I8037" s="93">
        <v>50.305000000000007</v>
      </c>
      <c r="J8037">
        <f t="shared" si="1625"/>
        <v>0.28261235955056185</v>
      </c>
      <c r="K8037" s="4">
        <v>45.57</v>
      </c>
      <c r="L8037" s="4">
        <v>47.84</v>
      </c>
      <c r="M8037" s="16">
        <f t="shared" si="1626"/>
        <v>2.4065912000000003</v>
      </c>
      <c r="N8037">
        <f t="shared" si="1627"/>
        <v>0</v>
      </c>
      <c r="O8037">
        <f t="shared" si="1628"/>
        <v>0</v>
      </c>
      <c r="P8037" s="63">
        <f t="shared" si="1629"/>
        <v>0</v>
      </c>
    </row>
    <row r="8038" spans="1:18" x14ac:dyDescent="0.3">
      <c r="A8038">
        <f t="shared" si="1630"/>
        <v>2019</v>
      </c>
      <c r="B8038">
        <f t="shared" si="1631"/>
        <v>8</v>
      </c>
      <c r="C8038">
        <f t="shared" si="1632"/>
        <v>1</v>
      </c>
      <c r="D8038">
        <f t="shared" si="1633"/>
        <v>1</v>
      </c>
      <c r="E8038" t="str">
        <f t="shared" si="1634"/>
        <v>OFF</v>
      </c>
      <c r="F8038" s="13">
        <f t="shared" si="1636"/>
        <v>43678</v>
      </c>
      <c r="G8038" s="14" t="str">
        <f t="shared" si="1635"/>
        <v>Avg of 4 NM Projects</v>
      </c>
      <c r="H8038" s="15">
        <f t="shared" si="1637"/>
        <v>19</v>
      </c>
      <c r="I8038" s="93">
        <v>23.035000000000004</v>
      </c>
      <c r="J8038">
        <f t="shared" si="1625"/>
        <v>0.12941011235955058</v>
      </c>
      <c r="K8038" s="4">
        <v>43.23</v>
      </c>
      <c r="L8038" s="4">
        <v>34.369999999999997</v>
      </c>
      <c r="M8038" s="16">
        <f t="shared" si="1626"/>
        <v>0.79171295000000008</v>
      </c>
      <c r="N8038">
        <f t="shared" si="1627"/>
        <v>0</v>
      </c>
      <c r="O8038">
        <f t="shared" si="1628"/>
        <v>0</v>
      </c>
      <c r="P8038" s="63">
        <f t="shared" si="1629"/>
        <v>0</v>
      </c>
    </row>
    <row r="8039" spans="1:18" x14ac:dyDescent="0.3">
      <c r="A8039">
        <f t="shared" si="1630"/>
        <v>2019</v>
      </c>
      <c r="B8039">
        <f t="shared" si="1631"/>
        <v>8</v>
      </c>
      <c r="C8039">
        <f t="shared" si="1632"/>
        <v>1</v>
      </c>
      <c r="D8039">
        <f t="shared" si="1633"/>
        <v>1</v>
      </c>
      <c r="E8039" t="str">
        <f t="shared" si="1634"/>
        <v>OFF</v>
      </c>
      <c r="F8039" s="13">
        <f t="shared" si="1636"/>
        <v>43678</v>
      </c>
      <c r="G8039" s="14" t="str">
        <f t="shared" si="1635"/>
        <v>Avg of 4 NM Projects</v>
      </c>
      <c r="H8039" s="15">
        <f t="shared" si="1637"/>
        <v>20</v>
      </c>
      <c r="I8039" s="93">
        <v>4.8599999999999994</v>
      </c>
      <c r="J8039">
        <f t="shared" si="1625"/>
        <v>2.7303370786516852E-2</v>
      </c>
      <c r="K8039" s="4">
        <v>34.93</v>
      </c>
      <c r="L8039" s="4">
        <v>31.47</v>
      </c>
      <c r="M8039" s="16">
        <f t="shared" si="1626"/>
        <v>0.15294419999999997</v>
      </c>
      <c r="N8039">
        <f t="shared" si="1627"/>
        <v>0</v>
      </c>
      <c r="O8039">
        <f t="shared" si="1628"/>
        <v>0</v>
      </c>
      <c r="P8039" s="63">
        <f t="shared" si="1629"/>
        <v>0</v>
      </c>
    </row>
    <row r="8040" spans="1:18" x14ac:dyDescent="0.3">
      <c r="A8040">
        <f t="shared" si="1630"/>
        <v>2019</v>
      </c>
      <c r="B8040">
        <f t="shared" si="1631"/>
        <v>8</v>
      </c>
      <c r="C8040">
        <f t="shared" si="1632"/>
        <v>1</v>
      </c>
      <c r="D8040">
        <f t="shared" si="1633"/>
        <v>1</v>
      </c>
      <c r="E8040" t="str">
        <f t="shared" si="1634"/>
        <v>OFF</v>
      </c>
      <c r="F8040" s="13">
        <f t="shared" si="1636"/>
        <v>43678</v>
      </c>
      <c r="G8040" s="14" t="str">
        <f t="shared" si="1635"/>
        <v>Avg of 4 NM Projects</v>
      </c>
      <c r="H8040" s="15">
        <f t="shared" si="1637"/>
        <v>21</v>
      </c>
      <c r="I8040" s="93">
        <v>0</v>
      </c>
      <c r="J8040">
        <f t="shared" si="1625"/>
        <v>0</v>
      </c>
      <c r="K8040" s="4">
        <v>34.33</v>
      </c>
      <c r="L8040" s="4">
        <v>28.53</v>
      </c>
      <c r="M8040" s="16">
        <f t="shared" si="1626"/>
        <v>0</v>
      </c>
      <c r="N8040">
        <f t="shared" si="1627"/>
        <v>1</v>
      </c>
      <c r="O8040">
        <f t="shared" si="1628"/>
        <v>0</v>
      </c>
      <c r="P8040" s="63">
        <f t="shared" si="1629"/>
        <v>0</v>
      </c>
    </row>
    <row r="8041" spans="1:18" x14ac:dyDescent="0.3">
      <c r="A8041">
        <f t="shared" si="1630"/>
        <v>2019</v>
      </c>
      <c r="B8041">
        <f t="shared" si="1631"/>
        <v>8</v>
      </c>
      <c r="C8041">
        <f t="shared" si="1632"/>
        <v>1</v>
      </c>
      <c r="D8041">
        <f t="shared" si="1633"/>
        <v>1</v>
      </c>
      <c r="E8041" t="str">
        <f t="shared" si="1634"/>
        <v>OFF</v>
      </c>
      <c r="F8041" s="13">
        <f t="shared" si="1636"/>
        <v>43678</v>
      </c>
      <c r="G8041" s="14" t="str">
        <f t="shared" si="1635"/>
        <v>Avg of 4 NM Projects</v>
      </c>
      <c r="H8041" s="15">
        <f t="shared" si="1637"/>
        <v>22</v>
      </c>
      <c r="I8041" s="93">
        <v>-0.13</v>
      </c>
      <c r="J8041">
        <f t="shared" si="1625"/>
        <v>-7.3033707865168538E-4</v>
      </c>
      <c r="K8041" s="4">
        <v>30.78</v>
      </c>
      <c r="L8041" s="4">
        <v>25.25</v>
      </c>
      <c r="M8041" s="16">
        <f t="shared" si="1626"/>
        <v>-3.2825000000000003E-3</v>
      </c>
      <c r="N8041">
        <f t="shared" si="1627"/>
        <v>0</v>
      </c>
      <c r="O8041">
        <f t="shared" si="1628"/>
        <v>0</v>
      </c>
      <c r="P8041" s="63">
        <f t="shared" si="1629"/>
        <v>0</v>
      </c>
    </row>
    <row r="8042" spans="1:18" x14ac:dyDescent="0.3">
      <c r="A8042">
        <f t="shared" si="1630"/>
        <v>2019</v>
      </c>
      <c r="B8042">
        <f t="shared" si="1631"/>
        <v>8</v>
      </c>
      <c r="C8042">
        <f t="shared" si="1632"/>
        <v>1</v>
      </c>
      <c r="D8042">
        <f t="shared" si="1633"/>
        <v>1</v>
      </c>
      <c r="E8042" t="str">
        <f t="shared" si="1634"/>
        <v>OFF</v>
      </c>
      <c r="F8042" s="13">
        <f t="shared" si="1636"/>
        <v>43678</v>
      </c>
      <c r="G8042" s="14" t="str">
        <f t="shared" si="1635"/>
        <v>Avg of 4 NM Projects</v>
      </c>
      <c r="H8042" s="15">
        <f t="shared" si="1637"/>
        <v>23</v>
      </c>
      <c r="I8042" s="93">
        <v>0</v>
      </c>
      <c r="J8042">
        <f t="shared" si="1625"/>
        <v>0</v>
      </c>
      <c r="K8042" s="4">
        <v>24.15</v>
      </c>
      <c r="L8042" s="4">
        <v>21.82</v>
      </c>
      <c r="M8042" s="16">
        <f t="shared" si="1626"/>
        <v>0</v>
      </c>
      <c r="N8042">
        <f t="shared" si="1627"/>
        <v>1</v>
      </c>
      <c r="O8042">
        <f t="shared" si="1628"/>
        <v>0</v>
      </c>
      <c r="P8042" s="63">
        <f t="shared" si="1629"/>
        <v>0</v>
      </c>
    </row>
    <row r="8043" spans="1:18" x14ac:dyDescent="0.3">
      <c r="A8043">
        <f t="shared" si="1630"/>
        <v>2019</v>
      </c>
      <c r="B8043">
        <f t="shared" si="1631"/>
        <v>8</v>
      </c>
      <c r="C8043">
        <f t="shared" si="1632"/>
        <v>1</v>
      </c>
      <c r="D8043">
        <f t="shared" si="1633"/>
        <v>1</v>
      </c>
      <c r="E8043" t="str">
        <f t="shared" si="1634"/>
        <v>OFF</v>
      </c>
      <c r="F8043" s="13">
        <f t="shared" si="1636"/>
        <v>43678</v>
      </c>
      <c r="G8043" s="14" t="str">
        <f t="shared" si="1635"/>
        <v>Avg of 4 NM Projects</v>
      </c>
      <c r="H8043" s="15">
        <f t="shared" si="1637"/>
        <v>24</v>
      </c>
      <c r="I8043" s="93">
        <v>0</v>
      </c>
      <c r="J8043">
        <f t="shared" si="1625"/>
        <v>0</v>
      </c>
      <c r="K8043" s="4">
        <v>24.43</v>
      </c>
      <c r="L8043" s="4">
        <v>18.7</v>
      </c>
      <c r="M8043" s="16">
        <f t="shared" si="1626"/>
        <v>0</v>
      </c>
      <c r="N8043">
        <f t="shared" si="1627"/>
        <v>1</v>
      </c>
      <c r="O8043">
        <f t="shared" si="1628"/>
        <v>0</v>
      </c>
      <c r="P8043" s="63">
        <f t="shared" si="1629"/>
        <v>0</v>
      </c>
    </row>
    <row r="8044" spans="1:18" x14ac:dyDescent="0.3">
      <c r="A8044">
        <f t="shared" si="1630"/>
        <v>2019</v>
      </c>
      <c r="B8044">
        <f t="shared" si="1631"/>
        <v>8</v>
      </c>
      <c r="C8044">
        <f t="shared" si="1632"/>
        <v>2</v>
      </c>
      <c r="D8044">
        <f t="shared" si="1633"/>
        <v>2</v>
      </c>
      <c r="E8044" t="str">
        <f t="shared" si="1634"/>
        <v>OFF</v>
      </c>
      <c r="F8044" s="13">
        <f t="shared" si="1636"/>
        <v>43679</v>
      </c>
      <c r="G8044" s="14" t="str">
        <f t="shared" si="1635"/>
        <v>Avg of 4 NM Projects</v>
      </c>
      <c r="H8044" s="15">
        <f t="shared" si="1637"/>
        <v>1</v>
      </c>
      <c r="I8044" s="93">
        <v>-0.13</v>
      </c>
      <c r="J8044">
        <f t="shared" si="1625"/>
        <v>-7.3033707865168538E-4</v>
      </c>
      <c r="K8044" s="4">
        <v>20.36</v>
      </c>
      <c r="L8044" s="4">
        <v>17.97</v>
      </c>
      <c r="M8044" s="16">
        <f t="shared" si="1626"/>
        <v>-2.3361000000000002E-3</v>
      </c>
      <c r="N8044">
        <f t="shared" si="1627"/>
        <v>0</v>
      </c>
      <c r="O8044">
        <f t="shared" si="1628"/>
        <v>0</v>
      </c>
      <c r="P8044" s="63">
        <f t="shared" si="1629"/>
        <v>0</v>
      </c>
      <c r="Q8044" s="34"/>
      <c r="R8044" s="34"/>
    </row>
    <row r="8045" spans="1:18" x14ac:dyDescent="0.3">
      <c r="A8045">
        <f t="shared" si="1630"/>
        <v>2019</v>
      </c>
      <c r="B8045">
        <f t="shared" si="1631"/>
        <v>8</v>
      </c>
      <c r="C8045">
        <f t="shared" si="1632"/>
        <v>2</v>
      </c>
      <c r="D8045">
        <f t="shared" si="1633"/>
        <v>2</v>
      </c>
      <c r="E8045" t="str">
        <f t="shared" si="1634"/>
        <v>OFF</v>
      </c>
      <c r="F8045" s="13">
        <f t="shared" si="1636"/>
        <v>43679</v>
      </c>
      <c r="G8045" s="14" t="str">
        <f t="shared" si="1635"/>
        <v>Avg of 4 NM Projects</v>
      </c>
      <c r="H8045" s="15">
        <f t="shared" si="1637"/>
        <v>2</v>
      </c>
      <c r="I8045" s="93">
        <v>-0.13</v>
      </c>
      <c r="J8045">
        <f t="shared" si="1625"/>
        <v>-7.3033707865168538E-4</v>
      </c>
      <c r="K8045" s="4">
        <v>18.260000000000002</v>
      </c>
      <c r="L8045" s="4">
        <v>17.079999999999998</v>
      </c>
      <c r="M8045" s="16">
        <f t="shared" si="1626"/>
        <v>-2.2203999999999995E-3</v>
      </c>
      <c r="N8045">
        <f t="shared" si="1627"/>
        <v>0</v>
      </c>
      <c r="O8045">
        <f t="shared" si="1628"/>
        <v>0</v>
      </c>
      <c r="P8045" s="63">
        <f t="shared" si="1629"/>
        <v>0</v>
      </c>
    </row>
    <row r="8046" spans="1:18" x14ac:dyDescent="0.3">
      <c r="A8046">
        <f t="shared" si="1630"/>
        <v>2019</v>
      </c>
      <c r="B8046">
        <f t="shared" si="1631"/>
        <v>8</v>
      </c>
      <c r="C8046">
        <f t="shared" si="1632"/>
        <v>2</v>
      </c>
      <c r="D8046">
        <f t="shared" si="1633"/>
        <v>2</v>
      </c>
      <c r="E8046" t="str">
        <f t="shared" si="1634"/>
        <v>OFF</v>
      </c>
      <c r="F8046" s="13">
        <f t="shared" si="1636"/>
        <v>43679</v>
      </c>
      <c r="G8046" s="14" t="str">
        <f t="shared" si="1635"/>
        <v>Avg of 4 NM Projects</v>
      </c>
      <c r="H8046" s="15">
        <f t="shared" si="1637"/>
        <v>3</v>
      </c>
      <c r="I8046" s="93">
        <v>-0.13</v>
      </c>
      <c r="J8046">
        <f t="shared" si="1625"/>
        <v>-7.3033707865168538E-4</v>
      </c>
      <c r="K8046" s="4">
        <v>16.829999999999998</v>
      </c>
      <c r="L8046" s="4">
        <v>16.420000000000002</v>
      </c>
      <c r="M8046" s="16">
        <f t="shared" si="1626"/>
        <v>-2.1346000000000004E-3</v>
      </c>
      <c r="N8046">
        <f t="shared" si="1627"/>
        <v>0</v>
      </c>
      <c r="O8046">
        <f t="shared" si="1628"/>
        <v>0</v>
      </c>
      <c r="P8046" s="63">
        <f t="shared" si="1629"/>
        <v>0</v>
      </c>
    </row>
    <row r="8047" spans="1:18" x14ac:dyDescent="0.3">
      <c r="A8047">
        <f t="shared" si="1630"/>
        <v>2019</v>
      </c>
      <c r="B8047">
        <f t="shared" si="1631"/>
        <v>8</v>
      </c>
      <c r="C8047">
        <f t="shared" si="1632"/>
        <v>2</v>
      </c>
      <c r="D8047">
        <f t="shared" si="1633"/>
        <v>2</v>
      </c>
      <c r="E8047" t="str">
        <f t="shared" si="1634"/>
        <v>OFF</v>
      </c>
      <c r="F8047" s="13">
        <f t="shared" si="1636"/>
        <v>43679</v>
      </c>
      <c r="G8047" s="14" t="str">
        <f t="shared" si="1635"/>
        <v>Avg of 4 NM Projects</v>
      </c>
      <c r="H8047" s="15">
        <f t="shared" si="1637"/>
        <v>4</v>
      </c>
      <c r="I8047" s="93">
        <v>0</v>
      </c>
      <c r="J8047">
        <f t="shared" si="1625"/>
        <v>0</v>
      </c>
      <c r="K8047" s="4">
        <v>17.16</v>
      </c>
      <c r="L8047" s="4">
        <v>15.69</v>
      </c>
      <c r="M8047" s="16">
        <f t="shared" si="1626"/>
        <v>0</v>
      </c>
      <c r="N8047">
        <f t="shared" si="1627"/>
        <v>1</v>
      </c>
      <c r="O8047">
        <f t="shared" si="1628"/>
        <v>0</v>
      </c>
      <c r="P8047" s="63">
        <f t="shared" si="1629"/>
        <v>0</v>
      </c>
    </row>
    <row r="8048" spans="1:18" x14ac:dyDescent="0.3">
      <c r="A8048">
        <f t="shared" si="1630"/>
        <v>2019</v>
      </c>
      <c r="B8048">
        <f t="shared" si="1631"/>
        <v>8</v>
      </c>
      <c r="C8048">
        <f t="shared" si="1632"/>
        <v>2</v>
      </c>
      <c r="D8048">
        <f t="shared" si="1633"/>
        <v>2</v>
      </c>
      <c r="E8048" t="str">
        <f t="shared" si="1634"/>
        <v>OFF</v>
      </c>
      <c r="F8048" s="13">
        <f t="shared" si="1636"/>
        <v>43679</v>
      </c>
      <c r="G8048" s="14" t="str">
        <f t="shared" si="1635"/>
        <v>Avg of 4 NM Projects</v>
      </c>
      <c r="H8048" s="15">
        <f t="shared" si="1637"/>
        <v>5</v>
      </c>
      <c r="I8048" s="93">
        <v>0</v>
      </c>
      <c r="J8048">
        <f t="shared" si="1625"/>
        <v>0</v>
      </c>
      <c r="K8048" s="4">
        <v>16.440000000000001</v>
      </c>
      <c r="L8048" s="4">
        <v>15.54</v>
      </c>
      <c r="M8048" s="16">
        <f t="shared" si="1626"/>
        <v>0</v>
      </c>
      <c r="N8048">
        <f t="shared" si="1627"/>
        <v>1</v>
      </c>
      <c r="O8048">
        <f t="shared" si="1628"/>
        <v>0</v>
      </c>
      <c r="P8048" s="63">
        <f t="shared" si="1629"/>
        <v>0</v>
      </c>
    </row>
    <row r="8049" spans="1:16" x14ac:dyDescent="0.3">
      <c r="A8049">
        <f t="shared" si="1630"/>
        <v>2019</v>
      </c>
      <c r="B8049">
        <f t="shared" si="1631"/>
        <v>8</v>
      </c>
      <c r="C8049">
        <f t="shared" si="1632"/>
        <v>2</v>
      </c>
      <c r="D8049">
        <f t="shared" si="1633"/>
        <v>2</v>
      </c>
      <c r="E8049" t="str">
        <f t="shared" si="1634"/>
        <v>OFF</v>
      </c>
      <c r="F8049" s="13">
        <f t="shared" si="1636"/>
        <v>43679</v>
      </c>
      <c r="G8049" s="14" t="str">
        <f t="shared" si="1635"/>
        <v>Avg of 4 NM Projects</v>
      </c>
      <c r="H8049" s="15">
        <f t="shared" si="1637"/>
        <v>6</v>
      </c>
      <c r="I8049" s="93">
        <v>-0.52</v>
      </c>
      <c r="J8049">
        <f t="shared" si="1625"/>
        <v>-2.9213483146067415E-3</v>
      </c>
      <c r="K8049" s="4">
        <v>17.25</v>
      </c>
      <c r="L8049" s="4">
        <v>16.7</v>
      </c>
      <c r="M8049" s="16">
        <f t="shared" si="1626"/>
        <v>-8.683999999999999E-3</v>
      </c>
      <c r="N8049">
        <f t="shared" si="1627"/>
        <v>0</v>
      </c>
      <c r="O8049">
        <f t="shared" si="1628"/>
        <v>0</v>
      </c>
      <c r="P8049" s="63">
        <f t="shared" si="1629"/>
        <v>0</v>
      </c>
    </row>
    <row r="8050" spans="1:16" x14ac:dyDescent="0.3">
      <c r="A8050">
        <f t="shared" si="1630"/>
        <v>2019</v>
      </c>
      <c r="B8050">
        <f t="shared" si="1631"/>
        <v>8</v>
      </c>
      <c r="C8050">
        <f t="shared" si="1632"/>
        <v>2</v>
      </c>
      <c r="D8050">
        <f t="shared" si="1633"/>
        <v>2</v>
      </c>
      <c r="E8050" t="str">
        <f t="shared" si="1634"/>
        <v>OFF</v>
      </c>
      <c r="F8050" s="13">
        <f t="shared" si="1636"/>
        <v>43679</v>
      </c>
      <c r="G8050" s="14" t="str">
        <f t="shared" si="1635"/>
        <v>Avg of 4 NM Projects</v>
      </c>
      <c r="H8050" s="15">
        <f t="shared" si="1637"/>
        <v>7</v>
      </c>
      <c r="I8050" s="93">
        <v>5.76</v>
      </c>
      <c r="J8050">
        <f t="shared" si="1625"/>
        <v>3.2359550561797755E-2</v>
      </c>
      <c r="K8050" s="4">
        <v>18.36</v>
      </c>
      <c r="L8050" s="4">
        <v>17.190000000000001</v>
      </c>
      <c r="M8050" s="16">
        <f t="shared" si="1626"/>
        <v>9.9014400000000002E-2</v>
      </c>
      <c r="N8050">
        <f t="shared" si="1627"/>
        <v>0</v>
      </c>
      <c r="O8050">
        <f t="shared" si="1628"/>
        <v>0</v>
      </c>
      <c r="P8050" s="63">
        <f t="shared" si="1629"/>
        <v>0</v>
      </c>
    </row>
    <row r="8051" spans="1:16" x14ac:dyDescent="0.3">
      <c r="A8051">
        <f t="shared" si="1630"/>
        <v>2019</v>
      </c>
      <c r="B8051">
        <f t="shared" si="1631"/>
        <v>8</v>
      </c>
      <c r="C8051">
        <f t="shared" si="1632"/>
        <v>2</v>
      </c>
      <c r="D8051">
        <f t="shared" si="1633"/>
        <v>2</v>
      </c>
      <c r="E8051" t="str">
        <f t="shared" si="1634"/>
        <v>ON</v>
      </c>
      <c r="F8051" s="13">
        <f t="shared" si="1636"/>
        <v>43679</v>
      </c>
      <c r="G8051" s="14" t="str">
        <f t="shared" si="1635"/>
        <v>Avg of 4 NM Projects</v>
      </c>
      <c r="H8051" s="15">
        <f t="shared" si="1637"/>
        <v>8</v>
      </c>
      <c r="I8051" s="93">
        <v>34.69</v>
      </c>
      <c r="J8051">
        <f t="shared" si="1625"/>
        <v>0.19488764044943818</v>
      </c>
      <c r="K8051" s="4">
        <v>22.36</v>
      </c>
      <c r="L8051" s="4">
        <v>23.37</v>
      </c>
      <c r="M8051" s="16">
        <f t="shared" si="1626"/>
        <v>0.81070529999999996</v>
      </c>
      <c r="N8051">
        <f t="shared" si="1627"/>
        <v>0</v>
      </c>
      <c r="O8051">
        <f t="shared" si="1628"/>
        <v>0</v>
      </c>
      <c r="P8051" s="63">
        <f t="shared" si="1629"/>
        <v>0</v>
      </c>
    </row>
    <row r="8052" spans="1:16" x14ac:dyDescent="0.3">
      <c r="A8052">
        <f t="shared" si="1630"/>
        <v>2019</v>
      </c>
      <c r="B8052">
        <f t="shared" si="1631"/>
        <v>8</v>
      </c>
      <c r="C8052">
        <f t="shared" si="1632"/>
        <v>2</v>
      </c>
      <c r="D8052">
        <f t="shared" si="1633"/>
        <v>2</v>
      </c>
      <c r="E8052" t="str">
        <f t="shared" si="1634"/>
        <v>ON</v>
      </c>
      <c r="F8052" s="13">
        <f t="shared" si="1636"/>
        <v>43679</v>
      </c>
      <c r="G8052" s="14" t="str">
        <f t="shared" si="1635"/>
        <v>Avg of 4 NM Projects</v>
      </c>
      <c r="H8052" s="15">
        <f t="shared" si="1637"/>
        <v>9</v>
      </c>
      <c r="I8052" s="93">
        <v>60.92</v>
      </c>
      <c r="J8052">
        <f t="shared" si="1625"/>
        <v>0.34224719101123596</v>
      </c>
      <c r="K8052" s="4">
        <v>23.28</v>
      </c>
      <c r="L8052" s="4">
        <v>21.06</v>
      </c>
      <c r="M8052" s="16">
        <f t="shared" si="1626"/>
        <v>1.2829751999999999</v>
      </c>
      <c r="N8052">
        <f t="shared" si="1627"/>
        <v>0</v>
      </c>
      <c r="O8052">
        <f t="shared" si="1628"/>
        <v>0</v>
      </c>
      <c r="P8052" s="63">
        <f t="shared" si="1629"/>
        <v>0</v>
      </c>
    </row>
    <row r="8053" spans="1:16" x14ac:dyDescent="0.3">
      <c r="A8053">
        <f t="shared" si="1630"/>
        <v>2019</v>
      </c>
      <c r="B8053">
        <f t="shared" si="1631"/>
        <v>8</v>
      </c>
      <c r="C8053">
        <f t="shared" si="1632"/>
        <v>2</v>
      </c>
      <c r="D8053">
        <f t="shared" si="1633"/>
        <v>2</v>
      </c>
      <c r="E8053" t="str">
        <f t="shared" si="1634"/>
        <v>ON</v>
      </c>
      <c r="F8053" s="13">
        <f t="shared" si="1636"/>
        <v>43679</v>
      </c>
      <c r="G8053" s="14" t="str">
        <f t="shared" si="1635"/>
        <v>Avg of 4 NM Projects</v>
      </c>
      <c r="H8053" s="15">
        <f t="shared" si="1637"/>
        <v>10</v>
      </c>
      <c r="I8053" s="93">
        <v>83.97</v>
      </c>
      <c r="J8053">
        <f t="shared" si="1625"/>
        <v>0.47174157303370784</v>
      </c>
      <c r="K8053" s="4">
        <v>23.76</v>
      </c>
      <c r="L8053" s="4">
        <v>20.309999999999999</v>
      </c>
      <c r="M8053" s="16">
        <f t="shared" si="1626"/>
        <v>1.7054307</v>
      </c>
      <c r="N8053">
        <f t="shared" si="1627"/>
        <v>0</v>
      </c>
      <c r="O8053">
        <f t="shared" si="1628"/>
        <v>0</v>
      </c>
      <c r="P8053" s="63">
        <f t="shared" si="1629"/>
        <v>0</v>
      </c>
    </row>
    <row r="8054" spans="1:16" x14ac:dyDescent="0.3">
      <c r="A8054">
        <f t="shared" si="1630"/>
        <v>2019</v>
      </c>
      <c r="B8054">
        <f t="shared" si="1631"/>
        <v>8</v>
      </c>
      <c r="C8054">
        <f t="shared" si="1632"/>
        <v>2</v>
      </c>
      <c r="D8054">
        <f t="shared" si="1633"/>
        <v>2</v>
      </c>
      <c r="E8054" t="str">
        <f t="shared" si="1634"/>
        <v>ON</v>
      </c>
      <c r="F8054" s="13">
        <f t="shared" si="1636"/>
        <v>43679</v>
      </c>
      <c r="G8054" s="14" t="str">
        <f t="shared" si="1635"/>
        <v>Avg of 4 NM Projects</v>
      </c>
      <c r="H8054" s="15">
        <f t="shared" si="1637"/>
        <v>11</v>
      </c>
      <c r="I8054" s="93">
        <v>104.70500000000001</v>
      </c>
      <c r="J8054">
        <f t="shared" si="1625"/>
        <v>0.5882303370786518</v>
      </c>
      <c r="K8054" s="4">
        <v>23.33</v>
      </c>
      <c r="L8054" s="4">
        <v>20.62</v>
      </c>
      <c r="M8054" s="16">
        <f t="shared" si="1626"/>
        <v>2.1590171000000007</v>
      </c>
      <c r="N8054">
        <f t="shared" si="1627"/>
        <v>0</v>
      </c>
      <c r="O8054">
        <f t="shared" si="1628"/>
        <v>1</v>
      </c>
      <c r="P8054" s="63">
        <f t="shared" si="1629"/>
        <v>0</v>
      </c>
    </row>
    <row r="8055" spans="1:16" x14ac:dyDescent="0.3">
      <c r="A8055">
        <f t="shared" si="1630"/>
        <v>2019</v>
      </c>
      <c r="B8055">
        <f t="shared" si="1631"/>
        <v>8</v>
      </c>
      <c r="C8055">
        <f t="shared" si="1632"/>
        <v>2</v>
      </c>
      <c r="D8055">
        <f t="shared" si="1633"/>
        <v>2</v>
      </c>
      <c r="E8055" t="str">
        <f t="shared" si="1634"/>
        <v>ON</v>
      </c>
      <c r="F8055" s="13">
        <f t="shared" si="1636"/>
        <v>43679</v>
      </c>
      <c r="G8055" s="14" t="str">
        <f t="shared" si="1635"/>
        <v>Avg of 4 NM Projects</v>
      </c>
      <c r="H8055" s="15">
        <f t="shared" si="1637"/>
        <v>12</v>
      </c>
      <c r="I8055" s="93">
        <v>105.97999999999999</v>
      </c>
      <c r="J8055">
        <f t="shared" si="1625"/>
        <v>0.59539325842696622</v>
      </c>
      <c r="K8055" s="4">
        <v>29.04</v>
      </c>
      <c r="L8055" s="4">
        <v>23.77</v>
      </c>
      <c r="M8055" s="16">
        <f t="shared" si="1626"/>
        <v>2.5191445999999997</v>
      </c>
      <c r="N8055">
        <f t="shared" si="1627"/>
        <v>0</v>
      </c>
      <c r="O8055">
        <f t="shared" si="1628"/>
        <v>1</v>
      </c>
      <c r="P8055" s="63">
        <f t="shared" si="1629"/>
        <v>0</v>
      </c>
    </row>
    <row r="8056" spans="1:16" x14ac:dyDescent="0.3">
      <c r="A8056">
        <f t="shared" si="1630"/>
        <v>2019</v>
      </c>
      <c r="B8056">
        <f t="shared" si="1631"/>
        <v>8</v>
      </c>
      <c r="C8056">
        <f t="shared" si="1632"/>
        <v>2</v>
      </c>
      <c r="D8056">
        <f t="shared" si="1633"/>
        <v>2</v>
      </c>
      <c r="E8056" t="str">
        <f t="shared" si="1634"/>
        <v>ON</v>
      </c>
      <c r="F8056" s="13">
        <f t="shared" si="1636"/>
        <v>43679</v>
      </c>
      <c r="G8056" s="14" t="str">
        <f t="shared" si="1635"/>
        <v>Avg of 4 NM Projects</v>
      </c>
      <c r="H8056" s="15">
        <f t="shared" si="1637"/>
        <v>13</v>
      </c>
      <c r="I8056" s="93">
        <v>126.08500000000001</v>
      </c>
      <c r="J8056">
        <f t="shared" si="1625"/>
        <v>0.70834269662921356</v>
      </c>
      <c r="K8056" s="4">
        <v>30</v>
      </c>
      <c r="L8056" s="4">
        <v>24.7</v>
      </c>
      <c r="M8056" s="16">
        <f t="shared" si="1626"/>
        <v>3.1142995</v>
      </c>
      <c r="N8056">
        <f t="shared" si="1627"/>
        <v>0</v>
      </c>
      <c r="O8056">
        <f t="shared" si="1628"/>
        <v>1</v>
      </c>
      <c r="P8056" s="63">
        <f t="shared" si="1629"/>
        <v>0</v>
      </c>
    </row>
    <row r="8057" spans="1:16" x14ac:dyDescent="0.3">
      <c r="A8057">
        <f t="shared" si="1630"/>
        <v>2019</v>
      </c>
      <c r="B8057">
        <f t="shared" si="1631"/>
        <v>8</v>
      </c>
      <c r="C8057">
        <f t="shared" si="1632"/>
        <v>2</v>
      </c>
      <c r="D8057">
        <f t="shared" si="1633"/>
        <v>2</v>
      </c>
      <c r="E8057" t="str">
        <f t="shared" si="1634"/>
        <v>ON</v>
      </c>
      <c r="F8057" s="13">
        <f t="shared" si="1636"/>
        <v>43679</v>
      </c>
      <c r="G8057" s="14" t="str">
        <f t="shared" si="1635"/>
        <v>Avg of 4 NM Projects</v>
      </c>
      <c r="H8057" s="15">
        <f t="shared" si="1637"/>
        <v>14</v>
      </c>
      <c r="I8057" s="93">
        <v>126.205</v>
      </c>
      <c r="J8057">
        <f t="shared" si="1625"/>
        <v>0.70901685393258429</v>
      </c>
      <c r="K8057" s="4">
        <v>33.04</v>
      </c>
      <c r="L8057" s="4">
        <v>24.78</v>
      </c>
      <c r="M8057" s="16">
        <f t="shared" si="1626"/>
        <v>3.1273599000000001</v>
      </c>
      <c r="N8057">
        <f t="shared" si="1627"/>
        <v>0</v>
      </c>
      <c r="O8057">
        <f t="shared" si="1628"/>
        <v>1</v>
      </c>
      <c r="P8057" s="63">
        <f t="shared" si="1629"/>
        <v>0</v>
      </c>
    </row>
    <row r="8058" spans="1:16" x14ac:dyDescent="0.3">
      <c r="A8058">
        <f t="shared" si="1630"/>
        <v>2019</v>
      </c>
      <c r="B8058">
        <f t="shared" si="1631"/>
        <v>8</v>
      </c>
      <c r="C8058">
        <f t="shared" si="1632"/>
        <v>2</v>
      </c>
      <c r="D8058">
        <f t="shared" si="1633"/>
        <v>2</v>
      </c>
      <c r="E8058" t="str">
        <f t="shared" si="1634"/>
        <v>ON</v>
      </c>
      <c r="F8058" s="13">
        <f t="shared" si="1636"/>
        <v>43679</v>
      </c>
      <c r="G8058" s="14" t="str">
        <f t="shared" si="1635"/>
        <v>Avg of 4 NM Projects</v>
      </c>
      <c r="H8058" s="15">
        <f t="shared" si="1637"/>
        <v>15</v>
      </c>
      <c r="I8058" s="93">
        <v>107.13999999999999</v>
      </c>
      <c r="J8058">
        <f t="shared" si="1625"/>
        <v>0.6019101123595505</v>
      </c>
      <c r="K8058" s="4">
        <v>34.9</v>
      </c>
      <c r="L8058" s="4">
        <v>25.01</v>
      </c>
      <c r="M8058" s="16">
        <f t="shared" si="1626"/>
        <v>2.6795713999999999</v>
      </c>
      <c r="N8058">
        <f t="shared" si="1627"/>
        <v>0</v>
      </c>
      <c r="O8058">
        <f t="shared" si="1628"/>
        <v>1</v>
      </c>
      <c r="P8058" s="63">
        <f t="shared" si="1629"/>
        <v>0</v>
      </c>
    </row>
    <row r="8059" spans="1:16" x14ac:dyDescent="0.3">
      <c r="A8059">
        <f t="shared" si="1630"/>
        <v>2019</v>
      </c>
      <c r="B8059">
        <f t="shared" si="1631"/>
        <v>8</v>
      </c>
      <c r="C8059">
        <f t="shared" si="1632"/>
        <v>2</v>
      </c>
      <c r="D8059">
        <f t="shared" si="1633"/>
        <v>2</v>
      </c>
      <c r="E8059" t="str">
        <f t="shared" si="1634"/>
        <v>ON</v>
      </c>
      <c r="F8059" s="13">
        <f t="shared" si="1636"/>
        <v>43679</v>
      </c>
      <c r="G8059" s="14" t="str">
        <f t="shared" si="1635"/>
        <v>Avg of 4 NM Projects</v>
      </c>
      <c r="H8059" s="15">
        <f t="shared" si="1637"/>
        <v>16</v>
      </c>
      <c r="I8059" s="93">
        <v>98.304999999999978</v>
      </c>
      <c r="J8059">
        <f t="shared" si="1625"/>
        <v>0.55227528089887623</v>
      </c>
      <c r="K8059" s="4">
        <v>36.69</v>
      </c>
      <c r="L8059" s="4">
        <v>27.99</v>
      </c>
      <c r="M8059" s="16">
        <f t="shared" si="1626"/>
        <v>2.7515569499999994</v>
      </c>
      <c r="N8059">
        <f t="shared" si="1627"/>
        <v>0</v>
      </c>
      <c r="O8059">
        <f t="shared" si="1628"/>
        <v>1</v>
      </c>
      <c r="P8059" s="63">
        <f t="shared" si="1629"/>
        <v>0</v>
      </c>
    </row>
    <row r="8060" spans="1:16" x14ac:dyDescent="0.3">
      <c r="A8060">
        <f t="shared" si="1630"/>
        <v>2019</v>
      </c>
      <c r="B8060">
        <f t="shared" si="1631"/>
        <v>8</v>
      </c>
      <c r="C8060">
        <f t="shared" si="1632"/>
        <v>2</v>
      </c>
      <c r="D8060">
        <f t="shared" si="1633"/>
        <v>2</v>
      </c>
      <c r="E8060" t="str">
        <f t="shared" si="1634"/>
        <v>ON</v>
      </c>
      <c r="F8060" s="13">
        <f t="shared" si="1636"/>
        <v>43679</v>
      </c>
      <c r="G8060" s="14" t="str">
        <f t="shared" si="1635"/>
        <v>Avg of 4 NM Projects</v>
      </c>
      <c r="H8060" s="15">
        <f t="shared" si="1637"/>
        <v>17</v>
      </c>
      <c r="I8060" s="93">
        <v>75.39</v>
      </c>
      <c r="J8060">
        <f t="shared" si="1625"/>
        <v>0.42353932584269666</v>
      </c>
      <c r="K8060" s="4">
        <v>42.44</v>
      </c>
      <c r="L8060" s="4">
        <v>40.69</v>
      </c>
      <c r="M8060" s="16">
        <f t="shared" si="1626"/>
        <v>3.0676190999999999</v>
      </c>
      <c r="N8060">
        <f t="shared" si="1627"/>
        <v>0</v>
      </c>
      <c r="O8060">
        <f t="shared" si="1628"/>
        <v>0</v>
      </c>
      <c r="P8060" s="63">
        <f t="shared" si="1629"/>
        <v>0</v>
      </c>
    </row>
    <row r="8061" spans="1:16" x14ac:dyDescent="0.3">
      <c r="A8061">
        <f t="shared" si="1630"/>
        <v>2019</v>
      </c>
      <c r="B8061">
        <f t="shared" si="1631"/>
        <v>8</v>
      </c>
      <c r="C8061">
        <f t="shared" si="1632"/>
        <v>2</v>
      </c>
      <c r="D8061">
        <f t="shared" si="1633"/>
        <v>2</v>
      </c>
      <c r="E8061" t="str">
        <f t="shared" si="1634"/>
        <v>ON</v>
      </c>
      <c r="F8061" s="13">
        <f t="shared" si="1636"/>
        <v>43679</v>
      </c>
      <c r="G8061" s="14" t="str">
        <f t="shared" si="1635"/>
        <v>Avg of 4 NM Projects</v>
      </c>
      <c r="H8061" s="15">
        <f t="shared" si="1637"/>
        <v>18</v>
      </c>
      <c r="I8061" s="93">
        <v>50.435000000000002</v>
      </c>
      <c r="J8061">
        <f t="shared" si="1625"/>
        <v>0.28334269662921352</v>
      </c>
      <c r="K8061" s="4">
        <v>42.4</v>
      </c>
      <c r="L8061" s="4">
        <v>69.459999999999994</v>
      </c>
      <c r="M8061" s="16">
        <f t="shared" si="1626"/>
        <v>3.5032150999999998</v>
      </c>
      <c r="N8061">
        <f t="shared" si="1627"/>
        <v>0</v>
      </c>
      <c r="O8061">
        <f t="shared" si="1628"/>
        <v>0</v>
      </c>
      <c r="P8061" s="63">
        <f t="shared" si="1629"/>
        <v>0</v>
      </c>
    </row>
    <row r="8062" spans="1:16" x14ac:dyDescent="0.3">
      <c r="A8062">
        <f t="shared" si="1630"/>
        <v>2019</v>
      </c>
      <c r="B8062">
        <f t="shared" si="1631"/>
        <v>8</v>
      </c>
      <c r="C8062">
        <f t="shared" si="1632"/>
        <v>2</v>
      </c>
      <c r="D8062">
        <f t="shared" si="1633"/>
        <v>2</v>
      </c>
      <c r="E8062" t="str">
        <f t="shared" si="1634"/>
        <v>ON</v>
      </c>
      <c r="F8062" s="13">
        <f t="shared" si="1636"/>
        <v>43679</v>
      </c>
      <c r="G8062" s="14" t="str">
        <f t="shared" si="1635"/>
        <v>Avg of 4 NM Projects</v>
      </c>
      <c r="H8062" s="15">
        <f t="shared" si="1637"/>
        <v>19</v>
      </c>
      <c r="I8062" s="93">
        <v>22.01</v>
      </c>
      <c r="J8062">
        <f t="shared" si="1625"/>
        <v>0.12365168539325844</v>
      </c>
      <c r="K8062" s="4">
        <v>35.78</v>
      </c>
      <c r="L8062" s="4">
        <v>38.93</v>
      </c>
      <c r="M8062" s="16">
        <f t="shared" si="1626"/>
        <v>0.85684930000000004</v>
      </c>
      <c r="N8062">
        <f t="shared" si="1627"/>
        <v>0</v>
      </c>
      <c r="O8062">
        <f t="shared" si="1628"/>
        <v>0</v>
      </c>
      <c r="P8062" s="63">
        <f t="shared" si="1629"/>
        <v>0</v>
      </c>
    </row>
    <row r="8063" spans="1:16" x14ac:dyDescent="0.3">
      <c r="A8063">
        <f t="shared" si="1630"/>
        <v>2019</v>
      </c>
      <c r="B8063">
        <f t="shared" si="1631"/>
        <v>8</v>
      </c>
      <c r="C8063">
        <f t="shared" si="1632"/>
        <v>2</v>
      </c>
      <c r="D8063">
        <f t="shared" si="1633"/>
        <v>2</v>
      </c>
      <c r="E8063" t="str">
        <f t="shared" si="1634"/>
        <v>ON</v>
      </c>
      <c r="F8063" s="13">
        <f t="shared" si="1636"/>
        <v>43679</v>
      </c>
      <c r="G8063" s="14" t="str">
        <f t="shared" si="1635"/>
        <v>Avg of 4 NM Projects</v>
      </c>
      <c r="H8063" s="15">
        <f t="shared" si="1637"/>
        <v>20</v>
      </c>
      <c r="I8063" s="93">
        <v>5.4950000000000001</v>
      </c>
      <c r="J8063">
        <f t="shared" si="1625"/>
        <v>3.0870786516853932E-2</v>
      </c>
      <c r="K8063" s="4">
        <v>34.53</v>
      </c>
      <c r="L8063" s="4">
        <v>35.6</v>
      </c>
      <c r="M8063" s="16">
        <f t="shared" si="1626"/>
        <v>0.19562200000000002</v>
      </c>
      <c r="N8063">
        <f t="shared" si="1627"/>
        <v>0</v>
      </c>
      <c r="O8063">
        <f t="shared" si="1628"/>
        <v>0</v>
      </c>
      <c r="P8063" s="63">
        <f t="shared" si="1629"/>
        <v>0</v>
      </c>
    </row>
    <row r="8064" spans="1:16" x14ac:dyDescent="0.3">
      <c r="A8064">
        <f t="shared" si="1630"/>
        <v>2019</v>
      </c>
      <c r="B8064">
        <f t="shared" si="1631"/>
        <v>8</v>
      </c>
      <c r="C8064">
        <f t="shared" si="1632"/>
        <v>2</v>
      </c>
      <c r="D8064">
        <f t="shared" si="1633"/>
        <v>2</v>
      </c>
      <c r="E8064" t="str">
        <f t="shared" si="1634"/>
        <v>ON</v>
      </c>
      <c r="F8064" s="13">
        <f t="shared" si="1636"/>
        <v>43679</v>
      </c>
      <c r="G8064" s="14" t="str">
        <f t="shared" si="1635"/>
        <v>Avg of 4 NM Projects</v>
      </c>
      <c r="H8064" s="15">
        <f t="shared" si="1637"/>
        <v>21</v>
      </c>
      <c r="I8064" s="93">
        <v>-0.26</v>
      </c>
      <c r="J8064">
        <f t="shared" si="1625"/>
        <v>-1.4606741573033708E-3</v>
      </c>
      <c r="K8064" s="4">
        <v>32.14</v>
      </c>
      <c r="L8064" s="4">
        <v>27.47</v>
      </c>
      <c r="M8064" s="16">
        <f t="shared" si="1626"/>
        <v>-7.1421999999999996E-3</v>
      </c>
      <c r="N8064">
        <f t="shared" si="1627"/>
        <v>0</v>
      </c>
      <c r="O8064">
        <f t="shared" si="1628"/>
        <v>0</v>
      </c>
      <c r="P8064" s="63">
        <f t="shared" si="1629"/>
        <v>0</v>
      </c>
    </row>
    <row r="8065" spans="1:18" x14ac:dyDescent="0.3">
      <c r="A8065">
        <f t="shared" si="1630"/>
        <v>2019</v>
      </c>
      <c r="B8065">
        <f t="shared" si="1631"/>
        <v>8</v>
      </c>
      <c r="C8065">
        <f t="shared" si="1632"/>
        <v>2</v>
      </c>
      <c r="D8065">
        <f t="shared" si="1633"/>
        <v>2</v>
      </c>
      <c r="E8065" t="str">
        <f t="shared" si="1634"/>
        <v>ON</v>
      </c>
      <c r="F8065" s="13">
        <f t="shared" si="1636"/>
        <v>43679</v>
      </c>
      <c r="G8065" s="14" t="str">
        <f t="shared" si="1635"/>
        <v>Avg of 4 NM Projects</v>
      </c>
      <c r="H8065" s="15">
        <f t="shared" si="1637"/>
        <v>22</v>
      </c>
      <c r="I8065" s="93">
        <v>0</v>
      </c>
      <c r="J8065">
        <f t="shared" si="1625"/>
        <v>0</v>
      </c>
      <c r="K8065" s="4">
        <v>27.56</v>
      </c>
      <c r="L8065" s="4">
        <v>31.64</v>
      </c>
      <c r="M8065" s="16">
        <f t="shared" si="1626"/>
        <v>0</v>
      </c>
      <c r="N8065">
        <f t="shared" si="1627"/>
        <v>1</v>
      </c>
      <c r="O8065">
        <f t="shared" si="1628"/>
        <v>0</v>
      </c>
      <c r="P8065" s="63">
        <f t="shared" si="1629"/>
        <v>0</v>
      </c>
    </row>
    <row r="8066" spans="1:18" x14ac:dyDescent="0.3">
      <c r="A8066">
        <f t="shared" si="1630"/>
        <v>2019</v>
      </c>
      <c r="B8066">
        <f t="shared" si="1631"/>
        <v>8</v>
      </c>
      <c r="C8066">
        <f t="shared" si="1632"/>
        <v>2</v>
      </c>
      <c r="D8066">
        <f t="shared" si="1633"/>
        <v>2</v>
      </c>
      <c r="E8066" t="str">
        <f t="shared" si="1634"/>
        <v>ON</v>
      </c>
      <c r="F8066" s="13">
        <f t="shared" si="1636"/>
        <v>43679</v>
      </c>
      <c r="G8066" s="14" t="str">
        <f t="shared" si="1635"/>
        <v>Avg of 4 NM Projects</v>
      </c>
      <c r="H8066" s="15">
        <f t="shared" si="1637"/>
        <v>23</v>
      </c>
      <c r="I8066" s="93">
        <v>-0.13</v>
      </c>
      <c r="J8066">
        <f t="shared" si="1625"/>
        <v>-7.3033707865168538E-4</v>
      </c>
      <c r="K8066" s="4">
        <v>23.29</v>
      </c>
      <c r="L8066" s="4">
        <v>31.01</v>
      </c>
      <c r="M8066" s="16">
        <f t="shared" si="1626"/>
        <v>-4.0313000000000007E-3</v>
      </c>
      <c r="N8066">
        <f t="shared" si="1627"/>
        <v>0</v>
      </c>
      <c r="O8066">
        <f t="shared" si="1628"/>
        <v>0</v>
      </c>
      <c r="P8066" s="63">
        <f t="shared" si="1629"/>
        <v>0</v>
      </c>
    </row>
    <row r="8067" spans="1:18" x14ac:dyDescent="0.3">
      <c r="A8067">
        <f t="shared" si="1630"/>
        <v>2019</v>
      </c>
      <c r="B8067">
        <f t="shared" si="1631"/>
        <v>8</v>
      </c>
      <c r="C8067">
        <f t="shared" si="1632"/>
        <v>2</v>
      </c>
      <c r="D8067">
        <f t="shared" si="1633"/>
        <v>2</v>
      </c>
      <c r="E8067" t="str">
        <f t="shared" si="1634"/>
        <v>OFF</v>
      </c>
      <c r="F8067" s="13">
        <f t="shared" si="1636"/>
        <v>43679</v>
      </c>
      <c r="G8067" s="14" t="str">
        <f t="shared" si="1635"/>
        <v>Avg of 4 NM Projects</v>
      </c>
      <c r="H8067" s="15">
        <f t="shared" si="1637"/>
        <v>24</v>
      </c>
      <c r="I8067" s="93">
        <v>-0.13</v>
      </c>
      <c r="J8067">
        <f t="shared" si="1625"/>
        <v>-7.3033707865168538E-4</v>
      </c>
      <c r="K8067" s="4">
        <v>24.41</v>
      </c>
      <c r="L8067" s="4">
        <v>26.44</v>
      </c>
      <c r="M8067" s="16">
        <f t="shared" si="1626"/>
        <v>-3.4372000000000001E-3</v>
      </c>
      <c r="N8067">
        <f t="shared" si="1627"/>
        <v>0</v>
      </c>
      <c r="O8067">
        <f t="shared" si="1628"/>
        <v>0</v>
      </c>
      <c r="P8067" s="63">
        <f t="shared" si="1629"/>
        <v>0</v>
      </c>
    </row>
    <row r="8068" spans="1:18" x14ac:dyDescent="0.3">
      <c r="A8068">
        <f t="shared" si="1630"/>
        <v>2019</v>
      </c>
      <c r="B8068">
        <f t="shared" si="1631"/>
        <v>8</v>
      </c>
      <c r="C8068">
        <f t="shared" si="1632"/>
        <v>3</v>
      </c>
      <c r="D8068">
        <f t="shared" si="1633"/>
        <v>3</v>
      </c>
      <c r="E8068" t="str">
        <f t="shared" si="1634"/>
        <v>OFF</v>
      </c>
      <c r="F8068" s="13">
        <f t="shared" si="1636"/>
        <v>43680</v>
      </c>
      <c r="G8068" s="14" t="str">
        <f t="shared" si="1635"/>
        <v>Avg of 4 NM Projects</v>
      </c>
      <c r="H8068" s="15">
        <f t="shared" si="1637"/>
        <v>1</v>
      </c>
      <c r="I8068" s="93">
        <v>0</v>
      </c>
      <c r="J8068">
        <f t="shared" ref="J8068:J8131" si="1638">+I8068/$I$1</f>
        <v>0</v>
      </c>
      <c r="K8068" s="4">
        <v>23.52</v>
      </c>
      <c r="L8068" s="4">
        <v>18.28</v>
      </c>
      <c r="M8068" s="16">
        <f t="shared" ref="M8068:M8131" si="1639">+L8068*I8068/1000</f>
        <v>0</v>
      </c>
      <c r="N8068">
        <f t="shared" ref="N8068:N8131" si="1640">+IF(I8068=0,1,0)</f>
        <v>1</v>
      </c>
      <c r="O8068">
        <f t="shared" ref="O8068:O8131" si="1641">+IF(I8068&gt;=0.5*$I$1,1,0)</f>
        <v>0</v>
      </c>
      <c r="P8068" s="63">
        <f t="shared" ref="P8068:P8131" si="1642">+IF(I8068&gt;MAX(I$3652:I$5859),1,0)</f>
        <v>0</v>
      </c>
      <c r="Q8068" s="34"/>
      <c r="R8068" s="34"/>
    </row>
    <row r="8069" spans="1:18" x14ac:dyDescent="0.3">
      <c r="A8069">
        <f t="shared" ref="A8069:A8132" si="1643">YEAR(F8069)</f>
        <v>2019</v>
      </c>
      <c r="B8069">
        <f t="shared" ref="B8069:B8132" si="1644">+MONTH(F8069)</f>
        <v>8</v>
      </c>
      <c r="C8069">
        <f t="shared" ref="C8069:C8132" si="1645">+DAY(F8069)</f>
        <v>3</v>
      </c>
      <c r="D8069">
        <f t="shared" ref="D8069:D8132" si="1646">WEEKDAY(C8069)</f>
        <v>3</v>
      </c>
      <c r="E8069" t="str">
        <f t="shared" ref="E8069:E8132" si="1647">IF(OR(D8069=1,D8069=7,H8069=1,H8069=2,H8069=3,H8069=4,H8069=5,H8069=6,H8069=7,H8069=24),"OFF","ON")</f>
        <v>OFF</v>
      </c>
      <c r="F8069" s="13">
        <f t="shared" si="1636"/>
        <v>43680</v>
      </c>
      <c r="G8069" s="14" t="str">
        <f t="shared" si="1635"/>
        <v>Avg of 4 NM Projects</v>
      </c>
      <c r="H8069" s="15">
        <f t="shared" si="1637"/>
        <v>2</v>
      </c>
      <c r="I8069" s="93">
        <v>-0.26</v>
      </c>
      <c r="J8069">
        <f t="shared" si="1638"/>
        <v>-1.4606741573033708E-3</v>
      </c>
      <c r="K8069" s="4">
        <v>21.86</v>
      </c>
      <c r="L8069" s="4">
        <v>19.13</v>
      </c>
      <c r="M8069" s="16">
        <f t="shared" si="1639"/>
        <v>-4.9737999999999996E-3</v>
      </c>
      <c r="N8069">
        <f t="shared" si="1640"/>
        <v>0</v>
      </c>
      <c r="O8069">
        <f t="shared" si="1641"/>
        <v>0</v>
      </c>
      <c r="P8069" s="63">
        <f t="shared" si="1642"/>
        <v>0</v>
      </c>
    </row>
    <row r="8070" spans="1:18" x14ac:dyDescent="0.3">
      <c r="A8070">
        <f t="shared" si="1643"/>
        <v>2019</v>
      </c>
      <c r="B8070">
        <f t="shared" si="1644"/>
        <v>8</v>
      </c>
      <c r="C8070">
        <f t="shared" si="1645"/>
        <v>3</v>
      </c>
      <c r="D8070">
        <f t="shared" si="1646"/>
        <v>3</v>
      </c>
      <c r="E8070" t="str">
        <f t="shared" si="1647"/>
        <v>OFF</v>
      </c>
      <c r="F8070" s="13">
        <f t="shared" si="1636"/>
        <v>43680</v>
      </c>
      <c r="G8070" s="14" t="str">
        <f t="shared" ref="G8070:G8133" si="1648">+G8069</f>
        <v>Avg of 4 NM Projects</v>
      </c>
      <c r="H8070" s="15">
        <f t="shared" si="1637"/>
        <v>3</v>
      </c>
      <c r="I8070" s="93">
        <v>0</v>
      </c>
      <c r="J8070">
        <f t="shared" si="1638"/>
        <v>0</v>
      </c>
      <c r="K8070" s="4">
        <v>20.329999999999998</v>
      </c>
      <c r="L8070" s="4">
        <v>19.05</v>
      </c>
      <c r="M8070" s="16">
        <f t="shared" si="1639"/>
        <v>0</v>
      </c>
      <c r="N8070">
        <f t="shared" si="1640"/>
        <v>1</v>
      </c>
      <c r="O8070">
        <f t="shared" si="1641"/>
        <v>0</v>
      </c>
      <c r="P8070" s="63">
        <f t="shared" si="1642"/>
        <v>0</v>
      </c>
    </row>
    <row r="8071" spans="1:18" x14ac:dyDescent="0.3">
      <c r="A8071">
        <f t="shared" si="1643"/>
        <v>2019</v>
      </c>
      <c r="B8071">
        <f t="shared" si="1644"/>
        <v>8</v>
      </c>
      <c r="C8071">
        <f t="shared" si="1645"/>
        <v>3</v>
      </c>
      <c r="D8071">
        <f t="shared" si="1646"/>
        <v>3</v>
      </c>
      <c r="E8071" t="str">
        <f t="shared" si="1647"/>
        <v>OFF</v>
      </c>
      <c r="F8071" s="13">
        <f t="shared" si="1636"/>
        <v>43680</v>
      </c>
      <c r="G8071" s="14" t="str">
        <f t="shared" si="1648"/>
        <v>Avg of 4 NM Projects</v>
      </c>
      <c r="H8071" s="15">
        <f t="shared" si="1637"/>
        <v>4</v>
      </c>
      <c r="I8071" s="93">
        <v>0</v>
      </c>
      <c r="J8071">
        <f t="shared" si="1638"/>
        <v>0</v>
      </c>
      <c r="K8071" s="4">
        <v>18.07</v>
      </c>
      <c r="L8071" s="4">
        <v>18.37</v>
      </c>
      <c r="M8071" s="16">
        <f t="shared" si="1639"/>
        <v>0</v>
      </c>
      <c r="N8071">
        <f t="shared" si="1640"/>
        <v>1</v>
      </c>
      <c r="O8071">
        <f t="shared" si="1641"/>
        <v>0</v>
      </c>
      <c r="P8071" s="63">
        <f t="shared" si="1642"/>
        <v>0</v>
      </c>
    </row>
    <row r="8072" spans="1:18" x14ac:dyDescent="0.3">
      <c r="A8072">
        <f t="shared" si="1643"/>
        <v>2019</v>
      </c>
      <c r="B8072">
        <f t="shared" si="1644"/>
        <v>8</v>
      </c>
      <c r="C8072">
        <f t="shared" si="1645"/>
        <v>3</v>
      </c>
      <c r="D8072">
        <f t="shared" si="1646"/>
        <v>3</v>
      </c>
      <c r="E8072" t="str">
        <f t="shared" si="1647"/>
        <v>OFF</v>
      </c>
      <c r="F8072" s="13">
        <f t="shared" si="1636"/>
        <v>43680</v>
      </c>
      <c r="G8072" s="14" t="str">
        <f t="shared" si="1648"/>
        <v>Avg of 4 NM Projects</v>
      </c>
      <c r="H8072" s="15">
        <f t="shared" si="1637"/>
        <v>5</v>
      </c>
      <c r="I8072" s="93">
        <v>-0.13</v>
      </c>
      <c r="J8072">
        <f t="shared" si="1638"/>
        <v>-7.3033707865168538E-4</v>
      </c>
      <c r="K8072" s="4">
        <v>18.04</v>
      </c>
      <c r="L8072" s="4">
        <v>19.079999999999998</v>
      </c>
      <c r="M8072" s="16">
        <f t="shared" si="1639"/>
        <v>-2.4803999999999998E-3</v>
      </c>
      <c r="N8072">
        <f t="shared" si="1640"/>
        <v>0</v>
      </c>
      <c r="O8072">
        <f t="shared" si="1641"/>
        <v>0</v>
      </c>
      <c r="P8072" s="63">
        <f t="shared" si="1642"/>
        <v>0</v>
      </c>
    </row>
    <row r="8073" spans="1:18" x14ac:dyDescent="0.3">
      <c r="A8073">
        <f t="shared" si="1643"/>
        <v>2019</v>
      </c>
      <c r="B8073">
        <f t="shared" si="1644"/>
        <v>8</v>
      </c>
      <c r="C8073">
        <f t="shared" si="1645"/>
        <v>3</v>
      </c>
      <c r="D8073">
        <f t="shared" si="1646"/>
        <v>3</v>
      </c>
      <c r="E8073" t="str">
        <f t="shared" si="1647"/>
        <v>OFF</v>
      </c>
      <c r="F8073" s="13">
        <f t="shared" si="1636"/>
        <v>43680</v>
      </c>
      <c r="G8073" s="14" t="str">
        <f t="shared" si="1648"/>
        <v>Avg of 4 NM Projects</v>
      </c>
      <c r="H8073" s="15">
        <f t="shared" si="1637"/>
        <v>6</v>
      </c>
      <c r="I8073" s="93">
        <v>-0.26</v>
      </c>
      <c r="J8073">
        <f t="shared" si="1638"/>
        <v>-1.4606741573033708E-3</v>
      </c>
      <c r="K8073" s="4">
        <v>20.55</v>
      </c>
      <c r="L8073" s="4">
        <v>19.73</v>
      </c>
      <c r="M8073" s="16">
        <f t="shared" si="1639"/>
        <v>-5.1298000000000003E-3</v>
      </c>
      <c r="N8073">
        <f t="shared" si="1640"/>
        <v>0</v>
      </c>
      <c r="O8073">
        <f t="shared" si="1641"/>
        <v>0</v>
      </c>
      <c r="P8073" s="63">
        <f t="shared" si="1642"/>
        <v>0</v>
      </c>
    </row>
    <row r="8074" spans="1:18" x14ac:dyDescent="0.3">
      <c r="A8074">
        <f t="shared" si="1643"/>
        <v>2019</v>
      </c>
      <c r="B8074">
        <f t="shared" si="1644"/>
        <v>8</v>
      </c>
      <c r="C8074">
        <f t="shared" si="1645"/>
        <v>3</v>
      </c>
      <c r="D8074">
        <f t="shared" si="1646"/>
        <v>3</v>
      </c>
      <c r="E8074" t="str">
        <f t="shared" si="1647"/>
        <v>OFF</v>
      </c>
      <c r="F8074" s="13">
        <f t="shared" si="1636"/>
        <v>43680</v>
      </c>
      <c r="G8074" s="14" t="str">
        <f t="shared" si="1648"/>
        <v>Avg of 4 NM Projects</v>
      </c>
      <c r="H8074" s="15">
        <f t="shared" si="1637"/>
        <v>7</v>
      </c>
      <c r="I8074" s="93">
        <v>4.4850000000000003</v>
      </c>
      <c r="J8074">
        <f t="shared" si="1638"/>
        <v>2.5196629213483149E-2</v>
      </c>
      <c r="K8074" s="4">
        <v>19.05</v>
      </c>
      <c r="L8074" s="4">
        <v>20.84</v>
      </c>
      <c r="M8074" s="16">
        <f t="shared" si="1639"/>
        <v>9.3467400000000006E-2</v>
      </c>
      <c r="N8074">
        <f t="shared" si="1640"/>
        <v>0</v>
      </c>
      <c r="O8074">
        <f t="shared" si="1641"/>
        <v>0</v>
      </c>
      <c r="P8074" s="63">
        <f t="shared" si="1642"/>
        <v>0</v>
      </c>
    </row>
    <row r="8075" spans="1:18" x14ac:dyDescent="0.3">
      <c r="A8075">
        <f t="shared" si="1643"/>
        <v>2019</v>
      </c>
      <c r="B8075">
        <f t="shared" si="1644"/>
        <v>8</v>
      </c>
      <c r="C8075">
        <f t="shared" si="1645"/>
        <v>3</v>
      </c>
      <c r="D8075">
        <f t="shared" si="1646"/>
        <v>3</v>
      </c>
      <c r="E8075" t="str">
        <f t="shared" si="1647"/>
        <v>ON</v>
      </c>
      <c r="F8075" s="13">
        <f t="shared" si="1636"/>
        <v>43680</v>
      </c>
      <c r="G8075" s="14" t="str">
        <f t="shared" si="1648"/>
        <v>Avg of 4 NM Projects</v>
      </c>
      <c r="H8075" s="15">
        <f t="shared" si="1637"/>
        <v>8</v>
      </c>
      <c r="I8075" s="93">
        <v>23.67</v>
      </c>
      <c r="J8075">
        <f t="shared" si="1638"/>
        <v>0.13297752808988764</v>
      </c>
      <c r="K8075" s="4">
        <v>20.03</v>
      </c>
      <c r="L8075" s="4">
        <v>27.29</v>
      </c>
      <c r="M8075" s="16">
        <f t="shared" si="1639"/>
        <v>0.64595429999999998</v>
      </c>
      <c r="N8075">
        <f t="shared" si="1640"/>
        <v>0</v>
      </c>
      <c r="O8075">
        <f t="shared" si="1641"/>
        <v>0</v>
      </c>
      <c r="P8075" s="63">
        <f t="shared" si="1642"/>
        <v>0</v>
      </c>
    </row>
    <row r="8076" spans="1:18" x14ac:dyDescent="0.3">
      <c r="A8076">
        <f t="shared" si="1643"/>
        <v>2019</v>
      </c>
      <c r="B8076">
        <f t="shared" si="1644"/>
        <v>8</v>
      </c>
      <c r="C8076">
        <f t="shared" si="1645"/>
        <v>3</v>
      </c>
      <c r="D8076">
        <f t="shared" si="1646"/>
        <v>3</v>
      </c>
      <c r="E8076" t="str">
        <f t="shared" si="1647"/>
        <v>ON</v>
      </c>
      <c r="F8076" s="13">
        <f t="shared" si="1636"/>
        <v>43680</v>
      </c>
      <c r="G8076" s="14" t="str">
        <f t="shared" si="1648"/>
        <v>Avg of 4 NM Projects</v>
      </c>
      <c r="H8076" s="15">
        <f t="shared" si="1637"/>
        <v>9</v>
      </c>
      <c r="I8076" s="93">
        <v>49.155000000000001</v>
      </c>
      <c r="J8076">
        <f t="shared" si="1638"/>
        <v>0.27615168539325841</v>
      </c>
      <c r="K8076" s="4">
        <v>21.78</v>
      </c>
      <c r="L8076" s="4">
        <v>37.44</v>
      </c>
      <c r="M8076" s="16">
        <f t="shared" si="1639"/>
        <v>1.8403632000000001</v>
      </c>
      <c r="N8076">
        <f t="shared" si="1640"/>
        <v>0</v>
      </c>
      <c r="O8076">
        <f t="shared" si="1641"/>
        <v>0</v>
      </c>
      <c r="P8076" s="63">
        <f t="shared" si="1642"/>
        <v>0</v>
      </c>
    </row>
    <row r="8077" spans="1:18" x14ac:dyDescent="0.3">
      <c r="A8077">
        <f t="shared" si="1643"/>
        <v>2019</v>
      </c>
      <c r="B8077">
        <f t="shared" si="1644"/>
        <v>8</v>
      </c>
      <c r="C8077">
        <f t="shared" si="1645"/>
        <v>3</v>
      </c>
      <c r="D8077">
        <f t="shared" si="1646"/>
        <v>3</v>
      </c>
      <c r="E8077" t="str">
        <f t="shared" si="1647"/>
        <v>ON</v>
      </c>
      <c r="F8077" s="13">
        <f t="shared" si="1636"/>
        <v>43680</v>
      </c>
      <c r="G8077" s="14" t="str">
        <f t="shared" si="1648"/>
        <v>Avg of 4 NM Projects</v>
      </c>
      <c r="H8077" s="15">
        <f t="shared" si="1637"/>
        <v>10</v>
      </c>
      <c r="I8077" s="93">
        <v>66.69</v>
      </c>
      <c r="J8077">
        <f t="shared" si="1638"/>
        <v>0.37466292134831458</v>
      </c>
      <c r="K8077" s="4">
        <v>27.61</v>
      </c>
      <c r="L8077" s="4">
        <v>32.36</v>
      </c>
      <c r="M8077" s="16">
        <f t="shared" si="1639"/>
        <v>2.1580884</v>
      </c>
      <c r="N8077">
        <f t="shared" si="1640"/>
        <v>0</v>
      </c>
      <c r="O8077">
        <f t="shared" si="1641"/>
        <v>0</v>
      </c>
      <c r="P8077" s="63">
        <f t="shared" si="1642"/>
        <v>0</v>
      </c>
    </row>
    <row r="8078" spans="1:18" x14ac:dyDescent="0.3">
      <c r="A8078">
        <f t="shared" si="1643"/>
        <v>2019</v>
      </c>
      <c r="B8078">
        <f t="shared" si="1644"/>
        <v>8</v>
      </c>
      <c r="C8078">
        <f t="shared" si="1645"/>
        <v>3</v>
      </c>
      <c r="D8078">
        <f t="shared" si="1646"/>
        <v>3</v>
      </c>
      <c r="E8078" t="str">
        <f t="shared" si="1647"/>
        <v>ON</v>
      </c>
      <c r="F8078" s="13">
        <f t="shared" si="1636"/>
        <v>43680</v>
      </c>
      <c r="G8078" s="14" t="str">
        <f t="shared" si="1648"/>
        <v>Avg of 4 NM Projects</v>
      </c>
      <c r="H8078" s="15">
        <f t="shared" si="1637"/>
        <v>11</v>
      </c>
      <c r="I8078" s="93">
        <v>86.664999999999992</v>
      </c>
      <c r="J8078">
        <f t="shared" si="1638"/>
        <v>0.48688202247191009</v>
      </c>
      <c r="K8078" s="4">
        <v>30.42</v>
      </c>
      <c r="L8078" s="4">
        <v>27.2</v>
      </c>
      <c r="M8078" s="16">
        <f t="shared" si="1639"/>
        <v>2.3572879999999996</v>
      </c>
      <c r="N8078">
        <f t="shared" si="1640"/>
        <v>0</v>
      </c>
      <c r="O8078">
        <f t="shared" si="1641"/>
        <v>0</v>
      </c>
      <c r="P8078" s="63">
        <f t="shared" si="1642"/>
        <v>0</v>
      </c>
    </row>
    <row r="8079" spans="1:18" x14ac:dyDescent="0.3">
      <c r="A8079">
        <f t="shared" si="1643"/>
        <v>2019</v>
      </c>
      <c r="B8079">
        <f t="shared" si="1644"/>
        <v>8</v>
      </c>
      <c r="C8079">
        <f t="shared" si="1645"/>
        <v>3</v>
      </c>
      <c r="D8079">
        <f t="shared" si="1646"/>
        <v>3</v>
      </c>
      <c r="E8079" t="str">
        <f t="shared" si="1647"/>
        <v>ON</v>
      </c>
      <c r="F8079" s="13">
        <f t="shared" si="1636"/>
        <v>43680</v>
      </c>
      <c r="G8079" s="14" t="str">
        <f t="shared" si="1648"/>
        <v>Avg of 4 NM Projects</v>
      </c>
      <c r="H8079" s="15">
        <f t="shared" si="1637"/>
        <v>12</v>
      </c>
      <c r="I8079" s="93">
        <v>86.149999999999991</v>
      </c>
      <c r="J8079">
        <f t="shared" si="1638"/>
        <v>0.48398876404494379</v>
      </c>
      <c r="K8079" s="4">
        <v>32.28</v>
      </c>
      <c r="L8079" s="4">
        <v>20.84</v>
      </c>
      <c r="M8079" s="16">
        <f t="shared" si="1639"/>
        <v>1.7953659999999998</v>
      </c>
      <c r="N8079">
        <f t="shared" si="1640"/>
        <v>0</v>
      </c>
      <c r="O8079">
        <f t="shared" si="1641"/>
        <v>0</v>
      </c>
      <c r="P8079" s="63">
        <f t="shared" si="1642"/>
        <v>0</v>
      </c>
    </row>
    <row r="8080" spans="1:18" x14ac:dyDescent="0.3">
      <c r="A8080">
        <f t="shared" si="1643"/>
        <v>2019</v>
      </c>
      <c r="B8080">
        <f t="shared" si="1644"/>
        <v>8</v>
      </c>
      <c r="C8080">
        <f t="shared" si="1645"/>
        <v>3</v>
      </c>
      <c r="D8080">
        <f t="shared" si="1646"/>
        <v>3</v>
      </c>
      <c r="E8080" t="str">
        <f t="shared" si="1647"/>
        <v>ON</v>
      </c>
      <c r="F8080" s="13">
        <f t="shared" si="1636"/>
        <v>43680</v>
      </c>
      <c r="G8080" s="14" t="str">
        <f t="shared" si="1648"/>
        <v>Avg of 4 NM Projects</v>
      </c>
      <c r="H8080" s="15">
        <f t="shared" si="1637"/>
        <v>13</v>
      </c>
      <c r="I8080" s="93">
        <v>107.905</v>
      </c>
      <c r="J8080">
        <f t="shared" si="1638"/>
        <v>0.60620786516853931</v>
      </c>
      <c r="K8080" s="4">
        <v>35.78</v>
      </c>
      <c r="L8080" s="4">
        <v>30.02</v>
      </c>
      <c r="M8080" s="16">
        <f t="shared" si="1639"/>
        <v>3.2393081000000001</v>
      </c>
      <c r="N8080">
        <f t="shared" si="1640"/>
        <v>0</v>
      </c>
      <c r="O8080">
        <f t="shared" si="1641"/>
        <v>1</v>
      </c>
      <c r="P8080" s="63">
        <f t="shared" si="1642"/>
        <v>0</v>
      </c>
    </row>
    <row r="8081" spans="1:18" x14ac:dyDescent="0.3">
      <c r="A8081">
        <f t="shared" si="1643"/>
        <v>2019</v>
      </c>
      <c r="B8081">
        <f t="shared" si="1644"/>
        <v>8</v>
      </c>
      <c r="C8081">
        <f t="shared" si="1645"/>
        <v>3</v>
      </c>
      <c r="D8081">
        <f t="shared" si="1646"/>
        <v>3</v>
      </c>
      <c r="E8081" t="str">
        <f t="shared" si="1647"/>
        <v>ON</v>
      </c>
      <c r="F8081" s="13">
        <f t="shared" si="1636"/>
        <v>43680</v>
      </c>
      <c r="G8081" s="14" t="str">
        <f t="shared" si="1648"/>
        <v>Avg of 4 NM Projects</v>
      </c>
      <c r="H8081" s="15">
        <f t="shared" si="1637"/>
        <v>14</v>
      </c>
      <c r="I8081" s="93">
        <v>108.93</v>
      </c>
      <c r="J8081">
        <f t="shared" si="1638"/>
        <v>0.61196629213483145</v>
      </c>
      <c r="K8081" s="4">
        <v>36.380000000000003</v>
      </c>
      <c r="L8081" s="4">
        <v>33.049999999999997</v>
      </c>
      <c r="M8081" s="16">
        <f t="shared" si="1639"/>
        <v>3.6001365000000001</v>
      </c>
      <c r="N8081">
        <f t="shared" si="1640"/>
        <v>0</v>
      </c>
      <c r="O8081">
        <f t="shared" si="1641"/>
        <v>1</v>
      </c>
      <c r="P8081" s="63">
        <f t="shared" si="1642"/>
        <v>0</v>
      </c>
    </row>
    <row r="8082" spans="1:18" x14ac:dyDescent="0.3">
      <c r="A8082">
        <f t="shared" si="1643"/>
        <v>2019</v>
      </c>
      <c r="B8082">
        <f t="shared" si="1644"/>
        <v>8</v>
      </c>
      <c r="C8082">
        <f t="shared" si="1645"/>
        <v>3</v>
      </c>
      <c r="D8082">
        <f t="shared" si="1646"/>
        <v>3</v>
      </c>
      <c r="E8082" t="str">
        <f t="shared" si="1647"/>
        <v>ON</v>
      </c>
      <c r="F8082" s="13">
        <f t="shared" si="1636"/>
        <v>43680</v>
      </c>
      <c r="G8082" s="14" t="str">
        <f t="shared" si="1648"/>
        <v>Avg of 4 NM Projects</v>
      </c>
      <c r="H8082" s="15">
        <f t="shared" si="1637"/>
        <v>15</v>
      </c>
      <c r="I8082" s="93">
        <v>89.344999999999999</v>
      </c>
      <c r="J8082">
        <f t="shared" si="1638"/>
        <v>0.50193820224719099</v>
      </c>
      <c r="K8082" s="4">
        <v>37.270000000000003</v>
      </c>
      <c r="L8082" s="4">
        <v>46.79</v>
      </c>
      <c r="M8082" s="16">
        <f t="shared" si="1639"/>
        <v>4.18045255</v>
      </c>
      <c r="N8082">
        <f t="shared" si="1640"/>
        <v>0</v>
      </c>
      <c r="O8082">
        <f t="shared" si="1641"/>
        <v>1</v>
      </c>
      <c r="P8082" s="63">
        <f t="shared" si="1642"/>
        <v>0</v>
      </c>
    </row>
    <row r="8083" spans="1:18" x14ac:dyDescent="0.3">
      <c r="A8083">
        <f t="shared" si="1643"/>
        <v>2019</v>
      </c>
      <c r="B8083">
        <f t="shared" si="1644"/>
        <v>8</v>
      </c>
      <c r="C8083">
        <f t="shared" si="1645"/>
        <v>3</v>
      </c>
      <c r="D8083">
        <f t="shared" si="1646"/>
        <v>3</v>
      </c>
      <c r="E8083" t="str">
        <f t="shared" si="1647"/>
        <v>ON</v>
      </c>
      <c r="F8083" s="13">
        <f t="shared" si="1636"/>
        <v>43680</v>
      </c>
      <c r="G8083" s="14" t="str">
        <f t="shared" si="1648"/>
        <v>Avg of 4 NM Projects</v>
      </c>
      <c r="H8083" s="15">
        <f t="shared" si="1637"/>
        <v>16</v>
      </c>
      <c r="I8083" s="93">
        <v>74.375</v>
      </c>
      <c r="J8083">
        <f t="shared" si="1638"/>
        <v>0.4178370786516854</v>
      </c>
      <c r="K8083" s="4">
        <v>39.15</v>
      </c>
      <c r="L8083" s="4">
        <v>32.049999999999997</v>
      </c>
      <c r="M8083" s="16">
        <f t="shared" si="1639"/>
        <v>2.3837187499999999</v>
      </c>
      <c r="N8083">
        <f t="shared" si="1640"/>
        <v>0</v>
      </c>
      <c r="O8083">
        <f t="shared" si="1641"/>
        <v>0</v>
      </c>
      <c r="P8083" s="63">
        <f t="shared" si="1642"/>
        <v>0</v>
      </c>
    </row>
    <row r="8084" spans="1:18" x14ac:dyDescent="0.3">
      <c r="A8084">
        <f t="shared" si="1643"/>
        <v>2019</v>
      </c>
      <c r="B8084">
        <f t="shared" si="1644"/>
        <v>8</v>
      </c>
      <c r="C8084">
        <f t="shared" si="1645"/>
        <v>3</v>
      </c>
      <c r="D8084">
        <f t="shared" si="1646"/>
        <v>3</v>
      </c>
      <c r="E8084" t="str">
        <f t="shared" si="1647"/>
        <v>ON</v>
      </c>
      <c r="F8084" s="13">
        <f t="shared" si="1636"/>
        <v>43680</v>
      </c>
      <c r="G8084" s="14" t="str">
        <f t="shared" si="1648"/>
        <v>Avg of 4 NM Projects</v>
      </c>
      <c r="H8084" s="15">
        <f t="shared" si="1637"/>
        <v>17</v>
      </c>
      <c r="I8084" s="93">
        <v>49.66</v>
      </c>
      <c r="J8084">
        <f t="shared" si="1638"/>
        <v>0.27898876404494383</v>
      </c>
      <c r="K8084" s="4">
        <v>41.15</v>
      </c>
      <c r="L8084" s="4">
        <v>46.67</v>
      </c>
      <c r="M8084" s="16">
        <f t="shared" si="1639"/>
        <v>2.3176321999999998</v>
      </c>
      <c r="N8084">
        <f t="shared" si="1640"/>
        <v>0</v>
      </c>
      <c r="O8084">
        <f t="shared" si="1641"/>
        <v>0</v>
      </c>
      <c r="P8084" s="63">
        <f t="shared" si="1642"/>
        <v>0</v>
      </c>
    </row>
    <row r="8085" spans="1:18" x14ac:dyDescent="0.3">
      <c r="A8085">
        <f t="shared" si="1643"/>
        <v>2019</v>
      </c>
      <c r="B8085">
        <f t="shared" si="1644"/>
        <v>8</v>
      </c>
      <c r="C8085">
        <f t="shared" si="1645"/>
        <v>3</v>
      </c>
      <c r="D8085">
        <f t="shared" si="1646"/>
        <v>3</v>
      </c>
      <c r="E8085" t="str">
        <f t="shared" si="1647"/>
        <v>ON</v>
      </c>
      <c r="F8085" s="13">
        <f t="shared" si="1636"/>
        <v>43680</v>
      </c>
      <c r="G8085" s="14" t="str">
        <f t="shared" si="1648"/>
        <v>Avg of 4 NM Projects</v>
      </c>
      <c r="H8085" s="15">
        <f t="shared" si="1637"/>
        <v>18</v>
      </c>
      <c r="I8085" s="93">
        <v>30.595000000000002</v>
      </c>
      <c r="J8085">
        <f t="shared" si="1638"/>
        <v>0.17188202247191012</v>
      </c>
      <c r="K8085" s="4">
        <v>40.96</v>
      </c>
      <c r="L8085" s="4">
        <v>42.67</v>
      </c>
      <c r="M8085" s="16">
        <f t="shared" si="1639"/>
        <v>1.3054886500000003</v>
      </c>
      <c r="N8085">
        <f t="shared" si="1640"/>
        <v>0</v>
      </c>
      <c r="O8085">
        <f t="shared" si="1641"/>
        <v>0</v>
      </c>
      <c r="P8085" s="63">
        <f t="shared" si="1642"/>
        <v>0</v>
      </c>
    </row>
    <row r="8086" spans="1:18" x14ac:dyDescent="0.3">
      <c r="A8086">
        <f t="shared" si="1643"/>
        <v>2019</v>
      </c>
      <c r="B8086">
        <f t="shared" si="1644"/>
        <v>8</v>
      </c>
      <c r="C8086">
        <f t="shared" si="1645"/>
        <v>3</v>
      </c>
      <c r="D8086">
        <f t="shared" si="1646"/>
        <v>3</v>
      </c>
      <c r="E8086" t="str">
        <f t="shared" si="1647"/>
        <v>ON</v>
      </c>
      <c r="F8086" s="13">
        <f t="shared" si="1636"/>
        <v>43680</v>
      </c>
      <c r="G8086" s="14" t="str">
        <f t="shared" si="1648"/>
        <v>Avg of 4 NM Projects</v>
      </c>
      <c r="H8086" s="15">
        <f t="shared" si="1637"/>
        <v>19</v>
      </c>
      <c r="I8086" s="93">
        <v>17.925000000000001</v>
      </c>
      <c r="J8086">
        <f t="shared" si="1638"/>
        <v>0.10070224719101124</v>
      </c>
      <c r="K8086" s="4">
        <v>40.4</v>
      </c>
      <c r="L8086" s="4">
        <v>35.700000000000003</v>
      </c>
      <c r="M8086" s="16">
        <f t="shared" si="1639"/>
        <v>0.63992250000000017</v>
      </c>
      <c r="N8086">
        <f t="shared" si="1640"/>
        <v>0</v>
      </c>
      <c r="O8086">
        <f t="shared" si="1641"/>
        <v>0</v>
      </c>
      <c r="P8086" s="63">
        <f t="shared" si="1642"/>
        <v>0</v>
      </c>
    </row>
    <row r="8087" spans="1:18" x14ac:dyDescent="0.3">
      <c r="A8087">
        <f t="shared" si="1643"/>
        <v>2019</v>
      </c>
      <c r="B8087">
        <f t="shared" si="1644"/>
        <v>8</v>
      </c>
      <c r="C8087">
        <f t="shared" si="1645"/>
        <v>3</v>
      </c>
      <c r="D8087">
        <f t="shared" si="1646"/>
        <v>3</v>
      </c>
      <c r="E8087" t="str">
        <f t="shared" si="1647"/>
        <v>ON</v>
      </c>
      <c r="F8087" s="13">
        <f t="shared" si="1636"/>
        <v>43680</v>
      </c>
      <c r="G8087" s="14" t="str">
        <f t="shared" si="1648"/>
        <v>Avg of 4 NM Projects</v>
      </c>
      <c r="H8087" s="15">
        <f t="shared" si="1637"/>
        <v>20</v>
      </c>
      <c r="I8087" s="93">
        <v>2.1749999999999998</v>
      </c>
      <c r="J8087">
        <f t="shared" si="1638"/>
        <v>1.2219101123595505E-2</v>
      </c>
      <c r="K8087" s="4">
        <v>36.799999999999997</v>
      </c>
      <c r="L8087" s="4">
        <v>34.83</v>
      </c>
      <c r="M8087" s="16">
        <f t="shared" si="1639"/>
        <v>7.5755249999999996E-2</v>
      </c>
      <c r="N8087">
        <f t="shared" si="1640"/>
        <v>0</v>
      </c>
      <c r="O8087">
        <f t="shared" si="1641"/>
        <v>0</v>
      </c>
      <c r="P8087" s="63">
        <f t="shared" si="1642"/>
        <v>0</v>
      </c>
    </row>
    <row r="8088" spans="1:18" x14ac:dyDescent="0.3">
      <c r="A8088">
        <f t="shared" si="1643"/>
        <v>2019</v>
      </c>
      <c r="B8088">
        <f t="shared" si="1644"/>
        <v>8</v>
      </c>
      <c r="C8088">
        <f t="shared" si="1645"/>
        <v>3</v>
      </c>
      <c r="D8088">
        <f t="shared" si="1646"/>
        <v>3</v>
      </c>
      <c r="E8088" t="str">
        <f t="shared" si="1647"/>
        <v>ON</v>
      </c>
      <c r="F8088" s="13">
        <f t="shared" si="1636"/>
        <v>43680</v>
      </c>
      <c r="G8088" s="14" t="str">
        <f t="shared" si="1648"/>
        <v>Avg of 4 NM Projects</v>
      </c>
      <c r="H8088" s="15">
        <f t="shared" si="1637"/>
        <v>21</v>
      </c>
      <c r="I8088" s="93">
        <v>-0.26</v>
      </c>
      <c r="J8088">
        <f t="shared" si="1638"/>
        <v>-1.4606741573033708E-3</v>
      </c>
      <c r="K8088" s="4">
        <v>35.130000000000003</v>
      </c>
      <c r="L8088" s="4">
        <v>41.64</v>
      </c>
      <c r="M8088" s="16">
        <f t="shared" si="1639"/>
        <v>-1.0826400000000002E-2</v>
      </c>
      <c r="N8088">
        <f t="shared" si="1640"/>
        <v>0</v>
      </c>
      <c r="O8088">
        <f t="shared" si="1641"/>
        <v>0</v>
      </c>
      <c r="P8088" s="63">
        <f t="shared" si="1642"/>
        <v>0</v>
      </c>
    </row>
    <row r="8089" spans="1:18" x14ac:dyDescent="0.3">
      <c r="A8089">
        <f t="shared" si="1643"/>
        <v>2019</v>
      </c>
      <c r="B8089">
        <f t="shared" si="1644"/>
        <v>8</v>
      </c>
      <c r="C8089">
        <f t="shared" si="1645"/>
        <v>3</v>
      </c>
      <c r="D8089">
        <f t="shared" si="1646"/>
        <v>3</v>
      </c>
      <c r="E8089" t="str">
        <f t="shared" si="1647"/>
        <v>ON</v>
      </c>
      <c r="F8089" s="13">
        <f t="shared" si="1636"/>
        <v>43680</v>
      </c>
      <c r="G8089" s="14" t="str">
        <f t="shared" si="1648"/>
        <v>Avg of 4 NM Projects</v>
      </c>
      <c r="H8089" s="15">
        <f t="shared" si="1637"/>
        <v>22</v>
      </c>
      <c r="I8089" s="93">
        <v>-0.13</v>
      </c>
      <c r="J8089">
        <f t="shared" si="1638"/>
        <v>-7.3033707865168538E-4</v>
      </c>
      <c r="K8089" s="4">
        <v>33.659999999999997</v>
      </c>
      <c r="L8089" s="4">
        <v>43.3</v>
      </c>
      <c r="M8089" s="16">
        <f t="shared" si="1639"/>
        <v>-5.6289999999999995E-3</v>
      </c>
      <c r="N8089">
        <f t="shared" si="1640"/>
        <v>0</v>
      </c>
      <c r="O8089">
        <f t="shared" si="1641"/>
        <v>0</v>
      </c>
      <c r="P8089" s="63">
        <f t="shared" si="1642"/>
        <v>0</v>
      </c>
    </row>
    <row r="8090" spans="1:18" x14ac:dyDescent="0.3">
      <c r="A8090">
        <f t="shared" si="1643"/>
        <v>2019</v>
      </c>
      <c r="B8090">
        <f t="shared" si="1644"/>
        <v>8</v>
      </c>
      <c r="C8090">
        <f t="shared" si="1645"/>
        <v>3</v>
      </c>
      <c r="D8090">
        <f t="shared" si="1646"/>
        <v>3</v>
      </c>
      <c r="E8090" t="str">
        <f t="shared" si="1647"/>
        <v>ON</v>
      </c>
      <c r="F8090" s="13">
        <f t="shared" si="1636"/>
        <v>43680</v>
      </c>
      <c r="G8090" s="14" t="str">
        <f t="shared" si="1648"/>
        <v>Avg of 4 NM Projects</v>
      </c>
      <c r="H8090" s="15">
        <f t="shared" si="1637"/>
        <v>23</v>
      </c>
      <c r="I8090" s="93">
        <v>-0.26</v>
      </c>
      <c r="J8090">
        <f t="shared" si="1638"/>
        <v>-1.4606741573033708E-3</v>
      </c>
      <c r="K8090" s="4">
        <v>27.6</v>
      </c>
      <c r="L8090" s="4">
        <v>35.44</v>
      </c>
      <c r="M8090" s="16">
        <f t="shared" si="1639"/>
        <v>-9.2143999999999993E-3</v>
      </c>
      <c r="N8090">
        <f t="shared" si="1640"/>
        <v>0</v>
      </c>
      <c r="O8090">
        <f t="shared" si="1641"/>
        <v>0</v>
      </c>
      <c r="P8090" s="63">
        <f t="shared" si="1642"/>
        <v>0</v>
      </c>
    </row>
    <row r="8091" spans="1:18" x14ac:dyDescent="0.3">
      <c r="A8091">
        <f t="shared" si="1643"/>
        <v>2019</v>
      </c>
      <c r="B8091">
        <f t="shared" si="1644"/>
        <v>8</v>
      </c>
      <c r="C8091">
        <f t="shared" si="1645"/>
        <v>3</v>
      </c>
      <c r="D8091">
        <f t="shared" si="1646"/>
        <v>3</v>
      </c>
      <c r="E8091" t="str">
        <f t="shared" si="1647"/>
        <v>OFF</v>
      </c>
      <c r="F8091" s="13">
        <f t="shared" si="1636"/>
        <v>43680</v>
      </c>
      <c r="G8091" s="14" t="str">
        <f t="shared" si="1648"/>
        <v>Avg of 4 NM Projects</v>
      </c>
      <c r="H8091" s="15">
        <f t="shared" si="1637"/>
        <v>24</v>
      </c>
      <c r="I8091" s="93">
        <v>0</v>
      </c>
      <c r="J8091">
        <f t="shared" si="1638"/>
        <v>0</v>
      </c>
      <c r="K8091" s="4">
        <v>22.81</v>
      </c>
      <c r="L8091" s="4">
        <v>26.54</v>
      </c>
      <c r="M8091" s="16">
        <f t="shared" si="1639"/>
        <v>0</v>
      </c>
      <c r="N8091">
        <f t="shared" si="1640"/>
        <v>1</v>
      </c>
      <c r="O8091">
        <f t="shared" si="1641"/>
        <v>0</v>
      </c>
      <c r="P8091" s="63">
        <f t="shared" si="1642"/>
        <v>0</v>
      </c>
    </row>
    <row r="8092" spans="1:18" x14ac:dyDescent="0.3">
      <c r="A8092">
        <f t="shared" si="1643"/>
        <v>2019</v>
      </c>
      <c r="B8092">
        <f t="shared" si="1644"/>
        <v>8</v>
      </c>
      <c r="C8092">
        <f t="shared" si="1645"/>
        <v>4</v>
      </c>
      <c r="D8092">
        <f t="shared" si="1646"/>
        <v>4</v>
      </c>
      <c r="E8092" t="str">
        <f t="shared" si="1647"/>
        <v>OFF</v>
      </c>
      <c r="F8092" s="13">
        <f t="shared" si="1636"/>
        <v>43681</v>
      </c>
      <c r="G8092" s="14" t="str">
        <f t="shared" si="1648"/>
        <v>Avg of 4 NM Projects</v>
      </c>
      <c r="H8092" s="15">
        <f t="shared" si="1637"/>
        <v>1</v>
      </c>
      <c r="I8092" s="93">
        <v>0</v>
      </c>
      <c r="J8092">
        <f t="shared" si="1638"/>
        <v>0</v>
      </c>
      <c r="K8092" s="4">
        <v>26.99</v>
      </c>
      <c r="L8092" s="4">
        <v>23.29</v>
      </c>
      <c r="M8092" s="16">
        <f t="shared" si="1639"/>
        <v>0</v>
      </c>
      <c r="N8092">
        <f t="shared" si="1640"/>
        <v>1</v>
      </c>
      <c r="O8092">
        <f t="shared" si="1641"/>
        <v>0</v>
      </c>
      <c r="P8092" s="63">
        <f t="shared" si="1642"/>
        <v>0</v>
      </c>
      <c r="Q8092" s="34"/>
      <c r="R8092" s="34"/>
    </row>
    <row r="8093" spans="1:18" x14ac:dyDescent="0.3">
      <c r="A8093">
        <f t="shared" si="1643"/>
        <v>2019</v>
      </c>
      <c r="B8093">
        <f t="shared" si="1644"/>
        <v>8</v>
      </c>
      <c r="C8093">
        <f t="shared" si="1645"/>
        <v>4</v>
      </c>
      <c r="D8093">
        <f t="shared" si="1646"/>
        <v>4</v>
      </c>
      <c r="E8093" t="str">
        <f t="shared" si="1647"/>
        <v>OFF</v>
      </c>
      <c r="F8093" s="13">
        <f t="shared" ref="F8093:F8156" si="1649">+F8069+1</f>
        <v>43681</v>
      </c>
      <c r="G8093" s="14" t="str">
        <f t="shared" si="1648"/>
        <v>Avg of 4 NM Projects</v>
      </c>
      <c r="H8093" s="15">
        <f t="shared" ref="H8093:H8156" si="1650">H8069</f>
        <v>2</v>
      </c>
      <c r="I8093" s="93">
        <v>0</v>
      </c>
      <c r="J8093">
        <f t="shared" si="1638"/>
        <v>0</v>
      </c>
      <c r="K8093" s="4">
        <v>24.16</v>
      </c>
      <c r="L8093" s="4">
        <v>21.82</v>
      </c>
      <c r="M8093" s="16">
        <f t="shared" si="1639"/>
        <v>0</v>
      </c>
      <c r="N8093">
        <f t="shared" si="1640"/>
        <v>1</v>
      </c>
      <c r="O8093">
        <f t="shared" si="1641"/>
        <v>0</v>
      </c>
      <c r="P8093" s="63">
        <f t="shared" si="1642"/>
        <v>0</v>
      </c>
    </row>
    <row r="8094" spans="1:18" x14ac:dyDescent="0.3">
      <c r="A8094">
        <f t="shared" si="1643"/>
        <v>2019</v>
      </c>
      <c r="B8094">
        <f t="shared" si="1644"/>
        <v>8</v>
      </c>
      <c r="C8094">
        <f t="shared" si="1645"/>
        <v>4</v>
      </c>
      <c r="D8094">
        <f t="shared" si="1646"/>
        <v>4</v>
      </c>
      <c r="E8094" t="str">
        <f t="shared" si="1647"/>
        <v>OFF</v>
      </c>
      <c r="F8094" s="13">
        <f t="shared" si="1649"/>
        <v>43681</v>
      </c>
      <c r="G8094" s="14" t="str">
        <f t="shared" si="1648"/>
        <v>Avg of 4 NM Projects</v>
      </c>
      <c r="H8094" s="15">
        <f t="shared" si="1650"/>
        <v>3</v>
      </c>
      <c r="I8094" s="93">
        <v>0</v>
      </c>
      <c r="J8094">
        <f t="shared" si="1638"/>
        <v>0</v>
      </c>
      <c r="K8094" s="4">
        <v>24.04</v>
      </c>
      <c r="L8094" s="4">
        <v>23.02</v>
      </c>
      <c r="M8094" s="16">
        <f t="shared" si="1639"/>
        <v>0</v>
      </c>
      <c r="N8094">
        <f t="shared" si="1640"/>
        <v>1</v>
      </c>
      <c r="O8094">
        <f t="shared" si="1641"/>
        <v>0</v>
      </c>
      <c r="P8094" s="63">
        <f t="shared" si="1642"/>
        <v>0</v>
      </c>
    </row>
    <row r="8095" spans="1:18" x14ac:dyDescent="0.3">
      <c r="A8095">
        <f t="shared" si="1643"/>
        <v>2019</v>
      </c>
      <c r="B8095">
        <f t="shared" si="1644"/>
        <v>8</v>
      </c>
      <c r="C8095">
        <f t="shared" si="1645"/>
        <v>4</v>
      </c>
      <c r="D8095">
        <f t="shared" si="1646"/>
        <v>4</v>
      </c>
      <c r="E8095" t="str">
        <f t="shared" si="1647"/>
        <v>OFF</v>
      </c>
      <c r="F8095" s="13">
        <f t="shared" si="1649"/>
        <v>43681</v>
      </c>
      <c r="G8095" s="14" t="str">
        <f t="shared" si="1648"/>
        <v>Avg of 4 NM Projects</v>
      </c>
      <c r="H8095" s="15">
        <f t="shared" si="1650"/>
        <v>4</v>
      </c>
      <c r="I8095" s="93">
        <v>0</v>
      </c>
      <c r="J8095">
        <f t="shared" si="1638"/>
        <v>0</v>
      </c>
      <c r="K8095" s="4">
        <v>22.02</v>
      </c>
      <c r="L8095" s="4">
        <v>20.91</v>
      </c>
      <c r="M8095" s="16">
        <f t="shared" si="1639"/>
        <v>0</v>
      </c>
      <c r="N8095">
        <f t="shared" si="1640"/>
        <v>1</v>
      </c>
      <c r="O8095">
        <f t="shared" si="1641"/>
        <v>0</v>
      </c>
      <c r="P8095" s="63">
        <f t="shared" si="1642"/>
        <v>0</v>
      </c>
    </row>
    <row r="8096" spans="1:18" x14ac:dyDescent="0.3">
      <c r="A8096">
        <f t="shared" si="1643"/>
        <v>2019</v>
      </c>
      <c r="B8096">
        <f t="shared" si="1644"/>
        <v>8</v>
      </c>
      <c r="C8096">
        <f t="shared" si="1645"/>
        <v>4</v>
      </c>
      <c r="D8096">
        <f t="shared" si="1646"/>
        <v>4</v>
      </c>
      <c r="E8096" t="str">
        <f t="shared" si="1647"/>
        <v>OFF</v>
      </c>
      <c r="F8096" s="13">
        <f t="shared" si="1649"/>
        <v>43681</v>
      </c>
      <c r="G8096" s="14" t="str">
        <f t="shared" si="1648"/>
        <v>Avg of 4 NM Projects</v>
      </c>
      <c r="H8096" s="15">
        <f t="shared" si="1650"/>
        <v>5</v>
      </c>
      <c r="I8096" s="93">
        <v>-0.26</v>
      </c>
      <c r="J8096">
        <f t="shared" si="1638"/>
        <v>-1.4606741573033708E-3</v>
      </c>
      <c r="K8096" s="4">
        <v>21.85</v>
      </c>
      <c r="L8096" s="4">
        <v>20.21</v>
      </c>
      <c r="M8096" s="16">
        <f t="shared" si="1639"/>
        <v>-5.2546000000000008E-3</v>
      </c>
      <c r="N8096">
        <f t="shared" si="1640"/>
        <v>0</v>
      </c>
      <c r="O8096">
        <f t="shared" si="1641"/>
        <v>0</v>
      </c>
      <c r="P8096" s="63">
        <f t="shared" si="1642"/>
        <v>0</v>
      </c>
    </row>
    <row r="8097" spans="1:16" x14ac:dyDescent="0.3">
      <c r="A8097">
        <f t="shared" si="1643"/>
        <v>2019</v>
      </c>
      <c r="B8097">
        <f t="shared" si="1644"/>
        <v>8</v>
      </c>
      <c r="C8097">
        <f t="shared" si="1645"/>
        <v>4</v>
      </c>
      <c r="D8097">
        <f t="shared" si="1646"/>
        <v>4</v>
      </c>
      <c r="E8097" t="str">
        <f t="shared" si="1647"/>
        <v>OFF</v>
      </c>
      <c r="F8097" s="13">
        <f t="shared" si="1649"/>
        <v>43681</v>
      </c>
      <c r="G8097" s="14" t="str">
        <f t="shared" si="1648"/>
        <v>Avg of 4 NM Projects</v>
      </c>
      <c r="H8097" s="15">
        <f t="shared" si="1650"/>
        <v>6</v>
      </c>
      <c r="I8097" s="93">
        <v>-0.26</v>
      </c>
      <c r="J8097">
        <f t="shared" si="1638"/>
        <v>-1.4606741573033708E-3</v>
      </c>
      <c r="K8097" s="4">
        <v>19.97</v>
      </c>
      <c r="L8097" s="4">
        <v>19.93</v>
      </c>
      <c r="M8097" s="16">
        <f t="shared" si="1639"/>
        <v>-5.1818000000000003E-3</v>
      </c>
      <c r="N8097">
        <f t="shared" si="1640"/>
        <v>0</v>
      </c>
      <c r="O8097">
        <f t="shared" si="1641"/>
        <v>0</v>
      </c>
      <c r="P8097" s="63">
        <f t="shared" si="1642"/>
        <v>0</v>
      </c>
    </row>
    <row r="8098" spans="1:16" x14ac:dyDescent="0.3">
      <c r="A8098">
        <f t="shared" si="1643"/>
        <v>2019</v>
      </c>
      <c r="B8098">
        <f t="shared" si="1644"/>
        <v>8</v>
      </c>
      <c r="C8098">
        <f t="shared" si="1645"/>
        <v>4</v>
      </c>
      <c r="D8098">
        <f t="shared" si="1646"/>
        <v>4</v>
      </c>
      <c r="E8098" t="str">
        <f t="shared" si="1647"/>
        <v>OFF</v>
      </c>
      <c r="F8098" s="13">
        <f t="shared" si="1649"/>
        <v>43681</v>
      </c>
      <c r="G8098" s="14" t="str">
        <f t="shared" si="1648"/>
        <v>Avg of 4 NM Projects</v>
      </c>
      <c r="H8098" s="15">
        <f t="shared" si="1650"/>
        <v>7</v>
      </c>
      <c r="I8098" s="93">
        <v>4.09</v>
      </c>
      <c r="J8098">
        <f t="shared" si="1638"/>
        <v>2.297752808988764E-2</v>
      </c>
      <c r="K8098" s="4">
        <v>19.23</v>
      </c>
      <c r="L8098" s="4">
        <v>19.45</v>
      </c>
      <c r="M8098" s="16">
        <f t="shared" si="1639"/>
        <v>7.9550499999999996E-2</v>
      </c>
      <c r="N8098">
        <f t="shared" si="1640"/>
        <v>0</v>
      </c>
      <c r="O8098">
        <f t="shared" si="1641"/>
        <v>0</v>
      </c>
      <c r="P8098" s="63">
        <f t="shared" si="1642"/>
        <v>0</v>
      </c>
    </row>
    <row r="8099" spans="1:16" x14ac:dyDescent="0.3">
      <c r="A8099">
        <f t="shared" si="1643"/>
        <v>2019</v>
      </c>
      <c r="B8099">
        <f t="shared" si="1644"/>
        <v>8</v>
      </c>
      <c r="C8099">
        <f t="shared" si="1645"/>
        <v>4</v>
      </c>
      <c r="D8099">
        <f t="shared" si="1646"/>
        <v>4</v>
      </c>
      <c r="E8099" t="str">
        <f t="shared" si="1647"/>
        <v>ON</v>
      </c>
      <c r="F8099" s="13">
        <f t="shared" si="1649"/>
        <v>43681</v>
      </c>
      <c r="G8099" s="14" t="str">
        <f t="shared" si="1648"/>
        <v>Avg of 4 NM Projects</v>
      </c>
      <c r="H8099" s="15">
        <f t="shared" si="1650"/>
        <v>8</v>
      </c>
      <c r="I8099" s="93">
        <v>22.15</v>
      </c>
      <c r="J8099">
        <f t="shared" si="1638"/>
        <v>0.124438202247191</v>
      </c>
      <c r="K8099" s="4">
        <v>20.3</v>
      </c>
      <c r="L8099" s="4">
        <v>19.54</v>
      </c>
      <c r="M8099" s="16">
        <f t="shared" si="1639"/>
        <v>0.432811</v>
      </c>
      <c r="N8099">
        <f t="shared" si="1640"/>
        <v>0</v>
      </c>
      <c r="O8099">
        <f t="shared" si="1641"/>
        <v>0</v>
      </c>
      <c r="P8099" s="63">
        <f t="shared" si="1642"/>
        <v>0</v>
      </c>
    </row>
    <row r="8100" spans="1:16" x14ac:dyDescent="0.3">
      <c r="A8100">
        <f t="shared" si="1643"/>
        <v>2019</v>
      </c>
      <c r="B8100">
        <f t="shared" si="1644"/>
        <v>8</v>
      </c>
      <c r="C8100">
        <f t="shared" si="1645"/>
        <v>4</v>
      </c>
      <c r="D8100">
        <f t="shared" si="1646"/>
        <v>4</v>
      </c>
      <c r="E8100" t="str">
        <f t="shared" si="1647"/>
        <v>ON</v>
      </c>
      <c r="F8100" s="13">
        <f t="shared" si="1649"/>
        <v>43681</v>
      </c>
      <c r="G8100" s="14" t="str">
        <f t="shared" si="1648"/>
        <v>Avg of 4 NM Projects</v>
      </c>
      <c r="H8100" s="15">
        <f t="shared" si="1650"/>
        <v>9</v>
      </c>
      <c r="I8100" s="93">
        <v>48.510000000000005</v>
      </c>
      <c r="J8100">
        <f t="shared" si="1638"/>
        <v>0.27252808988764049</v>
      </c>
      <c r="K8100" s="4">
        <v>20.18</v>
      </c>
      <c r="L8100" s="4">
        <v>18.47</v>
      </c>
      <c r="M8100" s="16">
        <f t="shared" si="1639"/>
        <v>0.89597970000000005</v>
      </c>
      <c r="N8100">
        <f t="shared" si="1640"/>
        <v>0</v>
      </c>
      <c r="O8100">
        <f t="shared" si="1641"/>
        <v>0</v>
      </c>
      <c r="P8100" s="63">
        <f t="shared" si="1642"/>
        <v>0</v>
      </c>
    </row>
    <row r="8101" spans="1:16" x14ac:dyDescent="0.3">
      <c r="A8101">
        <f t="shared" si="1643"/>
        <v>2019</v>
      </c>
      <c r="B8101">
        <f t="shared" si="1644"/>
        <v>8</v>
      </c>
      <c r="C8101">
        <f t="shared" si="1645"/>
        <v>4</v>
      </c>
      <c r="D8101">
        <f t="shared" si="1646"/>
        <v>4</v>
      </c>
      <c r="E8101" t="str">
        <f t="shared" si="1647"/>
        <v>ON</v>
      </c>
      <c r="F8101" s="13">
        <f t="shared" si="1649"/>
        <v>43681</v>
      </c>
      <c r="G8101" s="14" t="str">
        <f t="shared" si="1648"/>
        <v>Avg of 4 NM Projects</v>
      </c>
      <c r="H8101" s="15">
        <f t="shared" si="1650"/>
        <v>10</v>
      </c>
      <c r="I8101" s="93">
        <v>78.98</v>
      </c>
      <c r="J8101">
        <f t="shared" si="1638"/>
        <v>0.44370786516853933</v>
      </c>
      <c r="K8101" s="4">
        <v>21.69</v>
      </c>
      <c r="L8101" s="4">
        <v>20.8</v>
      </c>
      <c r="M8101" s="16">
        <f t="shared" si="1639"/>
        <v>1.642784</v>
      </c>
      <c r="N8101">
        <f t="shared" si="1640"/>
        <v>0</v>
      </c>
      <c r="O8101">
        <f t="shared" si="1641"/>
        <v>0</v>
      </c>
      <c r="P8101" s="63">
        <f t="shared" si="1642"/>
        <v>0</v>
      </c>
    </row>
    <row r="8102" spans="1:16" x14ac:dyDescent="0.3">
      <c r="A8102">
        <f t="shared" si="1643"/>
        <v>2019</v>
      </c>
      <c r="B8102">
        <f t="shared" si="1644"/>
        <v>8</v>
      </c>
      <c r="C8102">
        <f t="shared" si="1645"/>
        <v>4</v>
      </c>
      <c r="D8102">
        <f t="shared" si="1646"/>
        <v>4</v>
      </c>
      <c r="E8102" t="str">
        <f t="shared" si="1647"/>
        <v>ON</v>
      </c>
      <c r="F8102" s="13">
        <f t="shared" si="1649"/>
        <v>43681</v>
      </c>
      <c r="G8102" s="14" t="str">
        <f t="shared" si="1648"/>
        <v>Avg of 4 NM Projects</v>
      </c>
      <c r="H8102" s="15">
        <f t="shared" si="1650"/>
        <v>11</v>
      </c>
      <c r="I8102" s="93">
        <v>98.820000000000007</v>
      </c>
      <c r="J8102">
        <f t="shared" si="1638"/>
        <v>0.55516853932584276</v>
      </c>
      <c r="K8102" s="4">
        <v>21.02</v>
      </c>
      <c r="L8102" s="4">
        <v>19.37</v>
      </c>
      <c r="M8102" s="16">
        <f t="shared" si="1639"/>
        <v>1.9141434000000002</v>
      </c>
      <c r="N8102">
        <f t="shared" si="1640"/>
        <v>0</v>
      </c>
      <c r="O8102">
        <f t="shared" si="1641"/>
        <v>1</v>
      </c>
      <c r="P8102" s="63">
        <f t="shared" si="1642"/>
        <v>0</v>
      </c>
    </row>
    <row r="8103" spans="1:16" x14ac:dyDescent="0.3">
      <c r="A8103">
        <f t="shared" si="1643"/>
        <v>2019</v>
      </c>
      <c r="B8103">
        <f t="shared" si="1644"/>
        <v>8</v>
      </c>
      <c r="C8103">
        <f t="shared" si="1645"/>
        <v>4</v>
      </c>
      <c r="D8103">
        <f t="shared" si="1646"/>
        <v>4</v>
      </c>
      <c r="E8103" t="str">
        <f t="shared" si="1647"/>
        <v>ON</v>
      </c>
      <c r="F8103" s="13">
        <f t="shared" si="1649"/>
        <v>43681</v>
      </c>
      <c r="G8103" s="14" t="str">
        <f t="shared" si="1648"/>
        <v>Avg of 4 NM Projects</v>
      </c>
      <c r="H8103" s="15">
        <f t="shared" si="1650"/>
        <v>12</v>
      </c>
      <c r="I8103" s="93">
        <v>114.81</v>
      </c>
      <c r="J8103">
        <f t="shared" si="1638"/>
        <v>0.64500000000000002</v>
      </c>
      <c r="K8103" s="4">
        <v>25.01</v>
      </c>
      <c r="L8103" s="4">
        <v>32.07</v>
      </c>
      <c r="M8103" s="16">
        <f t="shared" si="1639"/>
        <v>3.6819567000000002</v>
      </c>
      <c r="N8103">
        <f t="shared" si="1640"/>
        <v>0</v>
      </c>
      <c r="O8103">
        <f t="shared" si="1641"/>
        <v>1</v>
      </c>
      <c r="P8103" s="63">
        <f t="shared" si="1642"/>
        <v>0</v>
      </c>
    </row>
    <row r="8104" spans="1:16" x14ac:dyDescent="0.3">
      <c r="A8104">
        <f t="shared" si="1643"/>
        <v>2019</v>
      </c>
      <c r="B8104">
        <f t="shared" si="1644"/>
        <v>8</v>
      </c>
      <c r="C8104">
        <f t="shared" si="1645"/>
        <v>4</v>
      </c>
      <c r="D8104">
        <f t="shared" si="1646"/>
        <v>4</v>
      </c>
      <c r="E8104" t="str">
        <f t="shared" si="1647"/>
        <v>ON</v>
      </c>
      <c r="F8104" s="13">
        <f t="shared" si="1649"/>
        <v>43681</v>
      </c>
      <c r="G8104" s="14" t="str">
        <f t="shared" si="1648"/>
        <v>Avg of 4 NM Projects</v>
      </c>
      <c r="H8104" s="15">
        <f t="shared" si="1650"/>
        <v>13</v>
      </c>
      <c r="I8104" s="93">
        <v>124.92</v>
      </c>
      <c r="J8104">
        <f t="shared" si="1638"/>
        <v>0.70179775280898882</v>
      </c>
      <c r="K8104" s="4">
        <v>24.77</v>
      </c>
      <c r="L8104" s="4">
        <v>35.159999999999997</v>
      </c>
      <c r="M8104" s="16">
        <f t="shared" si="1639"/>
        <v>4.3921871999999995</v>
      </c>
      <c r="N8104">
        <f t="shared" si="1640"/>
        <v>0</v>
      </c>
      <c r="O8104">
        <f t="shared" si="1641"/>
        <v>1</v>
      </c>
      <c r="P8104" s="63">
        <f t="shared" si="1642"/>
        <v>0</v>
      </c>
    </row>
    <row r="8105" spans="1:16" x14ac:dyDescent="0.3">
      <c r="A8105">
        <f t="shared" si="1643"/>
        <v>2019</v>
      </c>
      <c r="B8105">
        <f t="shared" si="1644"/>
        <v>8</v>
      </c>
      <c r="C8105">
        <f t="shared" si="1645"/>
        <v>4</v>
      </c>
      <c r="D8105">
        <f t="shared" si="1646"/>
        <v>4</v>
      </c>
      <c r="E8105" t="str">
        <f t="shared" si="1647"/>
        <v>ON</v>
      </c>
      <c r="F8105" s="13">
        <f t="shared" si="1649"/>
        <v>43681</v>
      </c>
      <c r="G8105" s="14" t="str">
        <f t="shared" si="1648"/>
        <v>Avg of 4 NM Projects</v>
      </c>
      <c r="H8105" s="15">
        <f t="shared" si="1650"/>
        <v>14</v>
      </c>
      <c r="I8105" s="93">
        <v>125.955</v>
      </c>
      <c r="J8105">
        <f t="shared" si="1638"/>
        <v>0.70761235955056179</v>
      </c>
      <c r="K8105" s="4">
        <v>27.25</v>
      </c>
      <c r="L8105" s="4">
        <v>30.94</v>
      </c>
      <c r="M8105" s="16">
        <f t="shared" si="1639"/>
        <v>3.8970476999999999</v>
      </c>
      <c r="N8105">
        <f t="shared" si="1640"/>
        <v>0</v>
      </c>
      <c r="O8105">
        <f t="shared" si="1641"/>
        <v>1</v>
      </c>
      <c r="P8105" s="63">
        <f t="shared" si="1642"/>
        <v>0</v>
      </c>
    </row>
    <row r="8106" spans="1:16" x14ac:dyDescent="0.3">
      <c r="A8106">
        <f t="shared" si="1643"/>
        <v>2019</v>
      </c>
      <c r="B8106">
        <f t="shared" si="1644"/>
        <v>8</v>
      </c>
      <c r="C8106">
        <f t="shared" si="1645"/>
        <v>4</v>
      </c>
      <c r="D8106">
        <f t="shared" si="1646"/>
        <v>4</v>
      </c>
      <c r="E8106" t="str">
        <f t="shared" si="1647"/>
        <v>ON</v>
      </c>
      <c r="F8106" s="13">
        <f t="shared" si="1649"/>
        <v>43681</v>
      </c>
      <c r="G8106" s="14" t="str">
        <f t="shared" si="1648"/>
        <v>Avg of 4 NM Projects</v>
      </c>
      <c r="H8106" s="15">
        <f t="shared" si="1650"/>
        <v>15</v>
      </c>
      <c r="I8106" s="93">
        <v>111.74000000000001</v>
      </c>
      <c r="J8106">
        <f t="shared" si="1638"/>
        <v>0.62775280898876407</v>
      </c>
      <c r="K8106" s="4">
        <v>32.130000000000003</v>
      </c>
      <c r="L8106" s="4">
        <v>30.13</v>
      </c>
      <c r="M8106" s="16">
        <f t="shared" si="1639"/>
        <v>3.3667262</v>
      </c>
      <c r="N8106">
        <f t="shared" si="1640"/>
        <v>0</v>
      </c>
      <c r="O8106">
        <f t="shared" si="1641"/>
        <v>1</v>
      </c>
      <c r="P8106" s="63">
        <f t="shared" si="1642"/>
        <v>0</v>
      </c>
    </row>
    <row r="8107" spans="1:16" x14ac:dyDescent="0.3">
      <c r="A8107">
        <f t="shared" si="1643"/>
        <v>2019</v>
      </c>
      <c r="B8107">
        <f t="shared" si="1644"/>
        <v>8</v>
      </c>
      <c r="C8107">
        <f t="shared" si="1645"/>
        <v>4</v>
      </c>
      <c r="D8107">
        <f t="shared" si="1646"/>
        <v>4</v>
      </c>
      <c r="E8107" t="str">
        <f t="shared" si="1647"/>
        <v>ON</v>
      </c>
      <c r="F8107" s="13">
        <f t="shared" si="1649"/>
        <v>43681</v>
      </c>
      <c r="G8107" s="14" t="str">
        <f t="shared" si="1648"/>
        <v>Avg of 4 NM Projects</v>
      </c>
      <c r="H8107" s="15">
        <f t="shared" si="1650"/>
        <v>16</v>
      </c>
      <c r="I8107" s="93">
        <v>71.685000000000002</v>
      </c>
      <c r="J8107">
        <f t="shared" si="1638"/>
        <v>0.40272471910112362</v>
      </c>
      <c r="K8107" s="4">
        <v>34.979999999999997</v>
      </c>
      <c r="L8107" s="4">
        <v>34.07</v>
      </c>
      <c r="M8107" s="16">
        <f t="shared" si="1639"/>
        <v>2.44230795</v>
      </c>
      <c r="N8107">
        <f t="shared" si="1640"/>
        <v>0</v>
      </c>
      <c r="O8107">
        <f t="shared" si="1641"/>
        <v>0</v>
      </c>
      <c r="P8107" s="63">
        <f t="shared" si="1642"/>
        <v>0</v>
      </c>
    </row>
    <row r="8108" spans="1:16" x14ac:dyDescent="0.3">
      <c r="A8108">
        <f t="shared" si="1643"/>
        <v>2019</v>
      </c>
      <c r="B8108">
        <f t="shared" si="1644"/>
        <v>8</v>
      </c>
      <c r="C8108">
        <f t="shared" si="1645"/>
        <v>4</v>
      </c>
      <c r="D8108">
        <f t="shared" si="1646"/>
        <v>4</v>
      </c>
      <c r="E8108" t="str">
        <f t="shared" si="1647"/>
        <v>ON</v>
      </c>
      <c r="F8108" s="13">
        <f t="shared" si="1649"/>
        <v>43681</v>
      </c>
      <c r="G8108" s="14" t="str">
        <f t="shared" si="1648"/>
        <v>Avg of 4 NM Projects</v>
      </c>
      <c r="H8108" s="15">
        <f t="shared" si="1650"/>
        <v>17</v>
      </c>
      <c r="I8108" s="93">
        <v>65.534999999999997</v>
      </c>
      <c r="J8108">
        <f t="shared" si="1638"/>
        <v>0.36817415730337077</v>
      </c>
      <c r="K8108" s="4">
        <v>38.86</v>
      </c>
      <c r="L8108" s="4">
        <v>37.549999999999997</v>
      </c>
      <c r="M8108" s="16">
        <f t="shared" si="1639"/>
        <v>2.4608392499999994</v>
      </c>
      <c r="N8108">
        <f t="shared" si="1640"/>
        <v>0</v>
      </c>
      <c r="O8108">
        <f t="shared" si="1641"/>
        <v>0</v>
      </c>
      <c r="P8108" s="63">
        <f t="shared" si="1642"/>
        <v>0</v>
      </c>
    </row>
    <row r="8109" spans="1:16" x14ac:dyDescent="0.3">
      <c r="A8109">
        <f t="shared" si="1643"/>
        <v>2019</v>
      </c>
      <c r="B8109">
        <f t="shared" si="1644"/>
        <v>8</v>
      </c>
      <c r="C8109">
        <f t="shared" si="1645"/>
        <v>4</v>
      </c>
      <c r="D8109">
        <f t="shared" si="1646"/>
        <v>4</v>
      </c>
      <c r="E8109" t="str">
        <f t="shared" si="1647"/>
        <v>ON</v>
      </c>
      <c r="F8109" s="13">
        <f t="shared" si="1649"/>
        <v>43681</v>
      </c>
      <c r="G8109" s="14" t="str">
        <f t="shared" si="1648"/>
        <v>Avg of 4 NM Projects</v>
      </c>
      <c r="H8109" s="15">
        <f t="shared" si="1650"/>
        <v>18</v>
      </c>
      <c r="I8109" s="93">
        <v>60.935000000000002</v>
      </c>
      <c r="J8109">
        <f t="shared" si="1638"/>
        <v>0.34233146067415732</v>
      </c>
      <c r="K8109" s="4">
        <v>43.29</v>
      </c>
      <c r="L8109" s="4">
        <v>59.74</v>
      </c>
      <c r="M8109" s="16">
        <f t="shared" si="1639"/>
        <v>3.6402569000000002</v>
      </c>
      <c r="N8109">
        <f t="shared" si="1640"/>
        <v>0</v>
      </c>
      <c r="O8109">
        <f t="shared" si="1641"/>
        <v>0</v>
      </c>
      <c r="P8109" s="63">
        <f t="shared" si="1642"/>
        <v>0</v>
      </c>
    </row>
    <row r="8110" spans="1:16" x14ac:dyDescent="0.3">
      <c r="A8110">
        <f t="shared" si="1643"/>
        <v>2019</v>
      </c>
      <c r="B8110">
        <f t="shared" si="1644"/>
        <v>8</v>
      </c>
      <c r="C8110">
        <f t="shared" si="1645"/>
        <v>4</v>
      </c>
      <c r="D8110">
        <f t="shared" si="1646"/>
        <v>4</v>
      </c>
      <c r="E8110" t="str">
        <f t="shared" si="1647"/>
        <v>ON</v>
      </c>
      <c r="F8110" s="13">
        <f t="shared" si="1649"/>
        <v>43681</v>
      </c>
      <c r="G8110" s="14" t="str">
        <f t="shared" si="1648"/>
        <v>Avg of 4 NM Projects</v>
      </c>
      <c r="H8110" s="15">
        <f t="shared" si="1650"/>
        <v>19</v>
      </c>
      <c r="I8110" s="93">
        <v>33.024999999999999</v>
      </c>
      <c r="J8110">
        <f t="shared" si="1638"/>
        <v>0.18553370786516854</v>
      </c>
      <c r="K8110" s="4">
        <v>36.28</v>
      </c>
      <c r="L8110" s="4">
        <v>52.17</v>
      </c>
      <c r="M8110" s="16">
        <f t="shared" si="1639"/>
        <v>1.7229142500000001</v>
      </c>
      <c r="N8110">
        <f t="shared" si="1640"/>
        <v>0</v>
      </c>
      <c r="O8110">
        <f t="shared" si="1641"/>
        <v>0</v>
      </c>
      <c r="P8110" s="63">
        <f t="shared" si="1642"/>
        <v>0</v>
      </c>
    </row>
    <row r="8111" spans="1:16" x14ac:dyDescent="0.3">
      <c r="A8111">
        <f t="shared" si="1643"/>
        <v>2019</v>
      </c>
      <c r="B8111">
        <f t="shared" si="1644"/>
        <v>8</v>
      </c>
      <c r="C8111">
        <f t="shared" si="1645"/>
        <v>4</v>
      </c>
      <c r="D8111">
        <f t="shared" si="1646"/>
        <v>4</v>
      </c>
      <c r="E8111" t="str">
        <f t="shared" si="1647"/>
        <v>ON</v>
      </c>
      <c r="F8111" s="13">
        <f t="shared" si="1649"/>
        <v>43681</v>
      </c>
      <c r="G8111" s="14" t="str">
        <f t="shared" si="1648"/>
        <v>Avg of 4 NM Projects</v>
      </c>
      <c r="H8111" s="15">
        <f t="shared" si="1650"/>
        <v>20</v>
      </c>
      <c r="I8111" s="93">
        <v>6.6549999999999994</v>
      </c>
      <c r="J8111">
        <f t="shared" si="1638"/>
        <v>3.7387640449438202E-2</v>
      </c>
      <c r="K8111" s="4">
        <v>34.130000000000003</v>
      </c>
      <c r="L8111" s="4">
        <v>43.69</v>
      </c>
      <c r="M8111" s="16">
        <f t="shared" si="1639"/>
        <v>0.29075694999999996</v>
      </c>
      <c r="N8111">
        <f t="shared" si="1640"/>
        <v>0</v>
      </c>
      <c r="O8111">
        <f t="shared" si="1641"/>
        <v>0</v>
      </c>
      <c r="P8111" s="63">
        <f t="shared" si="1642"/>
        <v>0</v>
      </c>
    </row>
    <row r="8112" spans="1:16" x14ac:dyDescent="0.3">
      <c r="A8112">
        <f t="shared" si="1643"/>
        <v>2019</v>
      </c>
      <c r="B8112">
        <f t="shared" si="1644"/>
        <v>8</v>
      </c>
      <c r="C8112">
        <f t="shared" si="1645"/>
        <v>4</v>
      </c>
      <c r="D8112">
        <f t="shared" si="1646"/>
        <v>4</v>
      </c>
      <c r="E8112" t="str">
        <f t="shared" si="1647"/>
        <v>ON</v>
      </c>
      <c r="F8112" s="13">
        <f t="shared" si="1649"/>
        <v>43681</v>
      </c>
      <c r="G8112" s="14" t="str">
        <f t="shared" si="1648"/>
        <v>Avg of 4 NM Projects</v>
      </c>
      <c r="H8112" s="15">
        <f t="shared" si="1650"/>
        <v>21</v>
      </c>
      <c r="I8112" s="93">
        <v>-0.39</v>
      </c>
      <c r="J8112">
        <f t="shared" si="1638"/>
        <v>-2.1910112359550564E-3</v>
      </c>
      <c r="K8112" s="4">
        <v>30.16</v>
      </c>
      <c r="L8112" s="4">
        <v>47.11</v>
      </c>
      <c r="M8112" s="16">
        <f t="shared" si="1639"/>
        <v>-1.8372900000000001E-2</v>
      </c>
      <c r="N8112">
        <f t="shared" si="1640"/>
        <v>0</v>
      </c>
      <c r="O8112">
        <f t="shared" si="1641"/>
        <v>0</v>
      </c>
      <c r="P8112" s="63">
        <f t="shared" si="1642"/>
        <v>0</v>
      </c>
    </row>
    <row r="8113" spans="1:18" x14ac:dyDescent="0.3">
      <c r="A8113">
        <f t="shared" si="1643"/>
        <v>2019</v>
      </c>
      <c r="B8113">
        <f t="shared" si="1644"/>
        <v>8</v>
      </c>
      <c r="C8113">
        <f t="shared" si="1645"/>
        <v>4</v>
      </c>
      <c r="D8113">
        <f t="shared" si="1646"/>
        <v>4</v>
      </c>
      <c r="E8113" t="str">
        <f t="shared" si="1647"/>
        <v>ON</v>
      </c>
      <c r="F8113" s="13">
        <f t="shared" si="1649"/>
        <v>43681</v>
      </c>
      <c r="G8113" s="14" t="str">
        <f t="shared" si="1648"/>
        <v>Avg of 4 NM Projects</v>
      </c>
      <c r="H8113" s="15">
        <f t="shared" si="1650"/>
        <v>22</v>
      </c>
      <c r="I8113" s="93">
        <v>0</v>
      </c>
      <c r="J8113">
        <f t="shared" si="1638"/>
        <v>0</v>
      </c>
      <c r="K8113" s="4">
        <v>23.22</v>
      </c>
      <c r="L8113" s="4">
        <v>33.76</v>
      </c>
      <c r="M8113" s="16">
        <f t="shared" si="1639"/>
        <v>0</v>
      </c>
      <c r="N8113">
        <f t="shared" si="1640"/>
        <v>1</v>
      </c>
      <c r="O8113">
        <f t="shared" si="1641"/>
        <v>0</v>
      </c>
      <c r="P8113" s="63">
        <f t="shared" si="1642"/>
        <v>0</v>
      </c>
    </row>
    <row r="8114" spans="1:18" x14ac:dyDescent="0.3">
      <c r="A8114">
        <f t="shared" si="1643"/>
        <v>2019</v>
      </c>
      <c r="B8114">
        <f t="shared" si="1644"/>
        <v>8</v>
      </c>
      <c r="C8114">
        <f t="shared" si="1645"/>
        <v>4</v>
      </c>
      <c r="D8114">
        <f t="shared" si="1646"/>
        <v>4</v>
      </c>
      <c r="E8114" t="str">
        <f t="shared" si="1647"/>
        <v>ON</v>
      </c>
      <c r="F8114" s="13">
        <f t="shared" si="1649"/>
        <v>43681</v>
      </c>
      <c r="G8114" s="14" t="str">
        <f t="shared" si="1648"/>
        <v>Avg of 4 NM Projects</v>
      </c>
      <c r="H8114" s="15">
        <f t="shared" si="1650"/>
        <v>23</v>
      </c>
      <c r="I8114" s="93">
        <v>-0.13</v>
      </c>
      <c r="J8114">
        <f t="shared" si="1638"/>
        <v>-7.3033707865168538E-4</v>
      </c>
      <c r="K8114" s="4">
        <v>20.329999999999998</v>
      </c>
      <c r="L8114" s="4">
        <v>34.99</v>
      </c>
      <c r="M8114" s="16">
        <f t="shared" si="1639"/>
        <v>-4.5487000000000001E-3</v>
      </c>
      <c r="N8114">
        <f t="shared" si="1640"/>
        <v>0</v>
      </c>
      <c r="O8114">
        <f t="shared" si="1641"/>
        <v>0</v>
      </c>
      <c r="P8114" s="63">
        <f t="shared" si="1642"/>
        <v>0</v>
      </c>
    </row>
    <row r="8115" spans="1:18" x14ac:dyDescent="0.3">
      <c r="A8115">
        <f t="shared" si="1643"/>
        <v>2019</v>
      </c>
      <c r="B8115">
        <f t="shared" si="1644"/>
        <v>8</v>
      </c>
      <c r="C8115">
        <f t="shared" si="1645"/>
        <v>4</v>
      </c>
      <c r="D8115">
        <f t="shared" si="1646"/>
        <v>4</v>
      </c>
      <c r="E8115" t="str">
        <f t="shared" si="1647"/>
        <v>OFF</v>
      </c>
      <c r="F8115" s="13">
        <f t="shared" si="1649"/>
        <v>43681</v>
      </c>
      <c r="G8115" s="14" t="str">
        <f t="shared" si="1648"/>
        <v>Avg of 4 NM Projects</v>
      </c>
      <c r="H8115" s="15">
        <f t="shared" si="1650"/>
        <v>24</v>
      </c>
      <c r="I8115" s="93">
        <v>-0.26</v>
      </c>
      <c r="J8115">
        <f t="shared" si="1638"/>
        <v>-1.4606741573033708E-3</v>
      </c>
      <c r="K8115" s="4">
        <v>19.309999999999999</v>
      </c>
      <c r="L8115" s="4">
        <v>28.75</v>
      </c>
      <c r="M8115" s="16">
        <f t="shared" si="1639"/>
        <v>-7.4750000000000007E-3</v>
      </c>
      <c r="N8115">
        <f t="shared" si="1640"/>
        <v>0</v>
      </c>
      <c r="O8115">
        <f t="shared" si="1641"/>
        <v>0</v>
      </c>
      <c r="P8115" s="63">
        <f t="shared" si="1642"/>
        <v>0</v>
      </c>
    </row>
    <row r="8116" spans="1:18" x14ac:dyDescent="0.3">
      <c r="A8116">
        <f t="shared" si="1643"/>
        <v>2019</v>
      </c>
      <c r="B8116">
        <f t="shared" si="1644"/>
        <v>8</v>
      </c>
      <c r="C8116">
        <f t="shared" si="1645"/>
        <v>5</v>
      </c>
      <c r="D8116">
        <f t="shared" si="1646"/>
        <v>5</v>
      </c>
      <c r="E8116" t="str">
        <f t="shared" si="1647"/>
        <v>OFF</v>
      </c>
      <c r="F8116" s="13">
        <f t="shared" si="1649"/>
        <v>43682</v>
      </c>
      <c r="G8116" s="14" t="str">
        <f t="shared" si="1648"/>
        <v>Avg of 4 NM Projects</v>
      </c>
      <c r="H8116" s="15">
        <f t="shared" si="1650"/>
        <v>1</v>
      </c>
      <c r="I8116" s="93">
        <v>0</v>
      </c>
      <c r="J8116">
        <f t="shared" si="1638"/>
        <v>0</v>
      </c>
      <c r="K8116" s="4">
        <v>21.01</v>
      </c>
      <c r="L8116" s="4">
        <v>22.15</v>
      </c>
      <c r="M8116" s="16">
        <f t="shared" si="1639"/>
        <v>0</v>
      </c>
      <c r="N8116">
        <f t="shared" si="1640"/>
        <v>1</v>
      </c>
      <c r="O8116">
        <f t="shared" si="1641"/>
        <v>0</v>
      </c>
      <c r="P8116" s="63">
        <f t="shared" si="1642"/>
        <v>0</v>
      </c>
      <c r="Q8116" s="34"/>
      <c r="R8116" s="34"/>
    </row>
    <row r="8117" spans="1:18" x14ac:dyDescent="0.3">
      <c r="A8117">
        <f t="shared" si="1643"/>
        <v>2019</v>
      </c>
      <c r="B8117">
        <f t="shared" si="1644"/>
        <v>8</v>
      </c>
      <c r="C8117">
        <f t="shared" si="1645"/>
        <v>5</v>
      </c>
      <c r="D8117">
        <f t="shared" si="1646"/>
        <v>5</v>
      </c>
      <c r="E8117" t="str">
        <f t="shared" si="1647"/>
        <v>OFF</v>
      </c>
      <c r="F8117" s="13">
        <f t="shared" si="1649"/>
        <v>43682</v>
      </c>
      <c r="G8117" s="14" t="str">
        <f t="shared" si="1648"/>
        <v>Avg of 4 NM Projects</v>
      </c>
      <c r="H8117" s="15">
        <f t="shared" si="1650"/>
        <v>2</v>
      </c>
      <c r="I8117" s="93">
        <v>0</v>
      </c>
      <c r="J8117">
        <f t="shared" si="1638"/>
        <v>0</v>
      </c>
      <c r="K8117" s="4">
        <v>20.27</v>
      </c>
      <c r="L8117" s="4">
        <v>19.739999999999998</v>
      </c>
      <c r="M8117" s="16">
        <f t="shared" si="1639"/>
        <v>0</v>
      </c>
      <c r="N8117">
        <f t="shared" si="1640"/>
        <v>1</v>
      </c>
      <c r="O8117">
        <f t="shared" si="1641"/>
        <v>0</v>
      </c>
      <c r="P8117" s="63">
        <f t="shared" si="1642"/>
        <v>0</v>
      </c>
    </row>
    <row r="8118" spans="1:18" x14ac:dyDescent="0.3">
      <c r="A8118">
        <f t="shared" si="1643"/>
        <v>2019</v>
      </c>
      <c r="B8118">
        <f t="shared" si="1644"/>
        <v>8</v>
      </c>
      <c r="C8118">
        <f t="shared" si="1645"/>
        <v>5</v>
      </c>
      <c r="D8118">
        <f t="shared" si="1646"/>
        <v>5</v>
      </c>
      <c r="E8118" t="str">
        <f t="shared" si="1647"/>
        <v>OFF</v>
      </c>
      <c r="F8118" s="13">
        <f t="shared" si="1649"/>
        <v>43682</v>
      </c>
      <c r="G8118" s="14" t="str">
        <f t="shared" si="1648"/>
        <v>Avg of 4 NM Projects</v>
      </c>
      <c r="H8118" s="15">
        <f t="shared" si="1650"/>
        <v>3</v>
      </c>
      <c r="I8118" s="93">
        <v>0</v>
      </c>
      <c r="J8118">
        <f t="shared" si="1638"/>
        <v>0</v>
      </c>
      <c r="K8118" s="4">
        <v>18.3</v>
      </c>
      <c r="L8118" s="4">
        <v>17.07</v>
      </c>
      <c r="M8118" s="16">
        <f t="shared" si="1639"/>
        <v>0</v>
      </c>
      <c r="N8118">
        <f t="shared" si="1640"/>
        <v>1</v>
      </c>
      <c r="O8118">
        <f t="shared" si="1641"/>
        <v>0</v>
      </c>
      <c r="P8118" s="63">
        <f t="shared" si="1642"/>
        <v>0</v>
      </c>
    </row>
    <row r="8119" spans="1:18" x14ac:dyDescent="0.3">
      <c r="A8119">
        <f t="shared" si="1643"/>
        <v>2019</v>
      </c>
      <c r="B8119">
        <f t="shared" si="1644"/>
        <v>8</v>
      </c>
      <c r="C8119">
        <f t="shared" si="1645"/>
        <v>5</v>
      </c>
      <c r="D8119">
        <f t="shared" si="1646"/>
        <v>5</v>
      </c>
      <c r="E8119" t="str">
        <f t="shared" si="1647"/>
        <v>OFF</v>
      </c>
      <c r="F8119" s="13">
        <f t="shared" si="1649"/>
        <v>43682</v>
      </c>
      <c r="G8119" s="14" t="str">
        <f t="shared" si="1648"/>
        <v>Avg of 4 NM Projects</v>
      </c>
      <c r="H8119" s="15">
        <f t="shared" si="1650"/>
        <v>4</v>
      </c>
      <c r="I8119" s="93">
        <v>-0.26</v>
      </c>
      <c r="J8119">
        <f t="shared" si="1638"/>
        <v>-1.4606741573033708E-3</v>
      </c>
      <c r="K8119" s="4">
        <v>17.32</v>
      </c>
      <c r="L8119" s="4">
        <v>14.69</v>
      </c>
      <c r="M8119" s="16">
        <f t="shared" si="1639"/>
        <v>-3.8193999999999997E-3</v>
      </c>
      <c r="N8119">
        <f t="shared" si="1640"/>
        <v>0</v>
      </c>
      <c r="O8119">
        <f t="shared" si="1641"/>
        <v>0</v>
      </c>
      <c r="P8119" s="63">
        <f t="shared" si="1642"/>
        <v>0</v>
      </c>
    </row>
    <row r="8120" spans="1:18" x14ac:dyDescent="0.3">
      <c r="A8120">
        <f t="shared" si="1643"/>
        <v>2019</v>
      </c>
      <c r="B8120">
        <f t="shared" si="1644"/>
        <v>8</v>
      </c>
      <c r="C8120">
        <f t="shared" si="1645"/>
        <v>5</v>
      </c>
      <c r="D8120">
        <f t="shared" si="1646"/>
        <v>5</v>
      </c>
      <c r="E8120" t="str">
        <f t="shared" si="1647"/>
        <v>OFF</v>
      </c>
      <c r="F8120" s="13">
        <f t="shared" si="1649"/>
        <v>43682</v>
      </c>
      <c r="G8120" s="14" t="str">
        <f t="shared" si="1648"/>
        <v>Avg of 4 NM Projects</v>
      </c>
      <c r="H8120" s="15">
        <f t="shared" si="1650"/>
        <v>5</v>
      </c>
      <c r="I8120" s="93">
        <v>0</v>
      </c>
      <c r="J8120">
        <f t="shared" si="1638"/>
        <v>0</v>
      </c>
      <c r="K8120" s="4">
        <v>18.420000000000002</v>
      </c>
      <c r="L8120" s="4">
        <v>15.3</v>
      </c>
      <c r="M8120" s="16">
        <f t="shared" si="1639"/>
        <v>0</v>
      </c>
      <c r="N8120">
        <f t="shared" si="1640"/>
        <v>1</v>
      </c>
      <c r="O8120">
        <f t="shared" si="1641"/>
        <v>0</v>
      </c>
      <c r="P8120" s="63">
        <f t="shared" si="1642"/>
        <v>0</v>
      </c>
    </row>
    <row r="8121" spans="1:18" x14ac:dyDescent="0.3">
      <c r="A8121">
        <f t="shared" si="1643"/>
        <v>2019</v>
      </c>
      <c r="B8121">
        <f t="shared" si="1644"/>
        <v>8</v>
      </c>
      <c r="C8121">
        <f t="shared" si="1645"/>
        <v>5</v>
      </c>
      <c r="D8121">
        <f t="shared" si="1646"/>
        <v>5</v>
      </c>
      <c r="E8121" t="str">
        <f t="shared" si="1647"/>
        <v>OFF</v>
      </c>
      <c r="F8121" s="13">
        <f t="shared" si="1649"/>
        <v>43682</v>
      </c>
      <c r="G8121" s="14" t="str">
        <f t="shared" si="1648"/>
        <v>Avg of 4 NM Projects</v>
      </c>
      <c r="H8121" s="15">
        <f t="shared" si="1650"/>
        <v>6</v>
      </c>
      <c r="I8121" s="93">
        <v>-0.26</v>
      </c>
      <c r="J8121">
        <f t="shared" si="1638"/>
        <v>-1.4606741573033708E-3</v>
      </c>
      <c r="K8121" s="4">
        <v>20.47</v>
      </c>
      <c r="L8121" s="4">
        <v>18.690000000000001</v>
      </c>
      <c r="M8121" s="16">
        <f t="shared" si="1639"/>
        <v>-4.8594000000000007E-3</v>
      </c>
      <c r="N8121">
        <f t="shared" si="1640"/>
        <v>0</v>
      </c>
      <c r="O8121">
        <f t="shared" si="1641"/>
        <v>0</v>
      </c>
      <c r="P8121" s="63">
        <f t="shared" si="1642"/>
        <v>0</v>
      </c>
    </row>
    <row r="8122" spans="1:18" x14ac:dyDescent="0.3">
      <c r="A8122">
        <f t="shared" si="1643"/>
        <v>2019</v>
      </c>
      <c r="B8122">
        <f t="shared" si="1644"/>
        <v>8</v>
      </c>
      <c r="C8122">
        <f t="shared" si="1645"/>
        <v>5</v>
      </c>
      <c r="D8122">
        <f t="shared" si="1646"/>
        <v>5</v>
      </c>
      <c r="E8122" t="str">
        <f t="shared" si="1647"/>
        <v>OFF</v>
      </c>
      <c r="F8122" s="13">
        <f t="shared" si="1649"/>
        <v>43682</v>
      </c>
      <c r="G8122" s="14" t="str">
        <f t="shared" si="1648"/>
        <v>Avg of 4 NM Projects</v>
      </c>
      <c r="H8122" s="15">
        <f t="shared" si="1650"/>
        <v>7</v>
      </c>
      <c r="I8122" s="93">
        <v>6.2750000000000004</v>
      </c>
      <c r="J8122">
        <f t="shared" si="1638"/>
        <v>3.5252808988764046E-2</v>
      </c>
      <c r="K8122" s="4">
        <v>20.29</v>
      </c>
      <c r="L8122" s="4">
        <v>17.579999999999998</v>
      </c>
      <c r="M8122" s="16">
        <f t="shared" si="1639"/>
        <v>0.1103145</v>
      </c>
      <c r="N8122">
        <f t="shared" si="1640"/>
        <v>0</v>
      </c>
      <c r="O8122">
        <f t="shared" si="1641"/>
        <v>0</v>
      </c>
      <c r="P8122" s="63">
        <f t="shared" si="1642"/>
        <v>0</v>
      </c>
    </row>
    <row r="8123" spans="1:18" x14ac:dyDescent="0.3">
      <c r="A8123">
        <f t="shared" si="1643"/>
        <v>2019</v>
      </c>
      <c r="B8123">
        <f t="shared" si="1644"/>
        <v>8</v>
      </c>
      <c r="C8123">
        <f t="shared" si="1645"/>
        <v>5</v>
      </c>
      <c r="D8123">
        <f t="shared" si="1646"/>
        <v>5</v>
      </c>
      <c r="E8123" t="str">
        <f t="shared" si="1647"/>
        <v>ON</v>
      </c>
      <c r="F8123" s="13">
        <f t="shared" si="1649"/>
        <v>43682</v>
      </c>
      <c r="G8123" s="14" t="str">
        <f t="shared" si="1648"/>
        <v>Avg of 4 NM Projects</v>
      </c>
      <c r="H8123" s="15">
        <f t="shared" si="1650"/>
        <v>8</v>
      </c>
      <c r="I8123" s="93">
        <v>33.664999999999999</v>
      </c>
      <c r="J8123">
        <f t="shared" si="1638"/>
        <v>0.18912921348314607</v>
      </c>
      <c r="K8123" s="4">
        <v>20.29</v>
      </c>
      <c r="L8123" s="4">
        <v>17.54</v>
      </c>
      <c r="M8123" s="16">
        <f t="shared" si="1639"/>
        <v>0.59048410000000007</v>
      </c>
      <c r="N8123">
        <f t="shared" si="1640"/>
        <v>0</v>
      </c>
      <c r="O8123">
        <f t="shared" si="1641"/>
        <v>0</v>
      </c>
      <c r="P8123" s="63">
        <f t="shared" si="1642"/>
        <v>0</v>
      </c>
    </row>
    <row r="8124" spans="1:18" x14ac:dyDescent="0.3">
      <c r="A8124">
        <f t="shared" si="1643"/>
        <v>2019</v>
      </c>
      <c r="B8124">
        <f t="shared" si="1644"/>
        <v>8</v>
      </c>
      <c r="C8124">
        <f t="shared" si="1645"/>
        <v>5</v>
      </c>
      <c r="D8124">
        <f t="shared" si="1646"/>
        <v>5</v>
      </c>
      <c r="E8124" t="str">
        <f t="shared" si="1647"/>
        <v>ON</v>
      </c>
      <c r="F8124" s="13">
        <f t="shared" si="1649"/>
        <v>43682</v>
      </c>
      <c r="G8124" s="14" t="str">
        <f t="shared" si="1648"/>
        <v>Avg of 4 NM Projects</v>
      </c>
      <c r="H8124" s="15">
        <f t="shared" si="1650"/>
        <v>9</v>
      </c>
      <c r="I8124" s="93">
        <v>79.364999999999995</v>
      </c>
      <c r="J8124">
        <f t="shared" si="1638"/>
        <v>0.44587078651685391</v>
      </c>
      <c r="K8124" s="4">
        <v>19.329999999999998</v>
      </c>
      <c r="L8124" s="4">
        <v>16.690000000000001</v>
      </c>
      <c r="M8124" s="16">
        <f t="shared" si="1639"/>
        <v>1.3246018500000001</v>
      </c>
      <c r="N8124">
        <f t="shared" si="1640"/>
        <v>0</v>
      </c>
      <c r="O8124">
        <f t="shared" si="1641"/>
        <v>0</v>
      </c>
      <c r="P8124" s="63">
        <f t="shared" si="1642"/>
        <v>0</v>
      </c>
    </row>
    <row r="8125" spans="1:18" x14ac:dyDescent="0.3">
      <c r="A8125">
        <f t="shared" si="1643"/>
        <v>2019</v>
      </c>
      <c r="B8125">
        <f t="shared" si="1644"/>
        <v>8</v>
      </c>
      <c r="C8125">
        <f t="shared" si="1645"/>
        <v>5</v>
      </c>
      <c r="D8125">
        <f t="shared" si="1646"/>
        <v>5</v>
      </c>
      <c r="E8125" t="str">
        <f t="shared" si="1647"/>
        <v>ON</v>
      </c>
      <c r="F8125" s="13">
        <f t="shared" si="1649"/>
        <v>43682</v>
      </c>
      <c r="G8125" s="14" t="str">
        <f t="shared" si="1648"/>
        <v>Avg of 4 NM Projects</v>
      </c>
      <c r="H8125" s="15">
        <f t="shared" si="1650"/>
        <v>10</v>
      </c>
      <c r="I8125" s="93">
        <v>107.015</v>
      </c>
      <c r="J8125">
        <f t="shared" si="1638"/>
        <v>0.6012078651685393</v>
      </c>
      <c r="K8125" s="4">
        <v>20.309999999999999</v>
      </c>
      <c r="L8125" s="4">
        <v>16.329999999999998</v>
      </c>
      <c r="M8125" s="16">
        <f t="shared" si="1639"/>
        <v>1.7475549499999998</v>
      </c>
      <c r="N8125">
        <f t="shared" si="1640"/>
        <v>0</v>
      </c>
      <c r="O8125">
        <f t="shared" si="1641"/>
        <v>1</v>
      </c>
      <c r="P8125" s="63">
        <f t="shared" si="1642"/>
        <v>0</v>
      </c>
    </row>
    <row r="8126" spans="1:18" x14ac:dyDescent="0.3">
      <c r="A8126">
        <f t="shared" si="1643"/>
        <v>2019</v>
      </c>
      <c r="B8126">
        <f t="shared" si="1644"/>
        <v>8</v>
      </c>
      <c r="C8126">
        <f t="shared" si="1645"/>
        <v>5</v>
      </c>
      <c r="D8126">
        <f t="shared" si="1646"/>
        <v>5</v>
      </c>
      <c r="E8126" t="str">
        <f t="shared" si="1647"/>
        <v>ON</v>
      </c>
      <c r="F8126" s="13">
        <f t="shared" si="1649"/>
        <v>43682</v>
      </c>
      <c r="G8126" s="14" t="str">
        <f t="shared" si="1648"/>
        <v>Avg of 4 NM Projects</v>
      </c>
      <c r="H8126" s="15">
        <f t="shared" si="1650"/>
        <v>11</v>
      </c>
      <c r="I8126" s="93">
        <v>121.47499999999999</v>
      </c>
      <c r="J8126">
        <f t="shared" si="1638"/>
        <v>0.68244382022471906</v>
      </c>
      <c r="K8126" s="4">
        <v>24.93</v>
      </c>
      <c r="L8126" s="4">
        <v>18.059999999999999</v>
      </c>
      <c r="M8126" s="16">
        <f t="shared" si="1639"/>
        <v>2.1938385</v>
      </c>
      <c r="N8126">
        <f t="shared" si="1640"/>
        <v>0</v>
      </c>
      <c r="O8126">
        <f t="shared" si="1641"/>
        <v>1</v>
      </c>
      <c r="P8126" s="63">
        <f t="shared" si="1642"/>
        <v>0</v>
      </c>
    </row>
    <row r="8127" spans="1:18" x14ac:dyDescent="0.3">
      <c r="A8127">
        <f t="shared" si="1643"/>
        <v>2019</v>
      </c>
      <c r="B8127">
        <f t="shared" si="1644"/>
        <v>8</v>
      </c>
      <c r="C8127">
        <f t="shared" si="1645"/>
        <v>5</v>
      </c>
      <c r="D8127">
        <f t="shared" si="1646"/>
        <v>5</v>
      </c>
      <c r="E8127" t="str">
        <f t="shared" si="1647"/>
        <v>ON</v>
      </c>
      <c r="F8127" s="13">
        <f t="shared" si="1649"/>
        <v>43682</v>
      </c>
      <c r="G8127" s="14" t="str">
        <f t="shared" si="1648"/>
        <v>Avg of 4 NM Projects</v>
      </c>
      <c r="H8127" s="15">
        <f t="shared" si="1650"/>
        <v>12</v>
      </c>
      <c r="I8127" s="93">
        <v>136.58000000000001</v>
      </c>
      <c r="J8127">
        <f t="shared" si="1638"/>
        <v>0.76730337078651689</v>
      </c>
      <c r="K8127" s="4">
        <v>26.84</v>
      </c>
      <c r="L8127" s="4">
        <v>19.41</v>
      </c>
      <c r="M8127" s="16">
        <f t="shared" si="1639"/>
        <v>2.6510178</v>
      </c>
      <c r="N8127">
        <f t="shared" si="1640"/>
        <v>0</v>
      </c>
      <c r="O8127">
        <f t="shared" si="1641"/>
        <v>1</v>
      </c>
      <c r="P8127" s="63">
        <f t="shared" si="1642"/>
        <v>0</v>
      </c>
    </row>
    <row r="8128" spans="1:18" x14ac:dyDescent="0.3">
      <c r="A8128">
        <f t="shared" si="1643"/>
        <v>2019</v>
      </c>
      <c r="B8128">
        <f t="shared" si="1644"/>
        <v>8</v>
      </c>
      <c r="C8128">
        <f t="shared" si="1645"/>
        <v>5</v>
      </c>
      <c r="D8128">
        <f t="shared" si="1646"/>
        <v>5</v>
      </c>
      <c r="E8128" t="str">
        <f t="shared" si="1647"/>
        <v>ON</v>
      </c>
      <c r="F8128" s="13">
        <f t="shared" si="1649"/>
        <v>43682</v>
      </c>
      <c r="G8128" s="14" t="str">
        <f t="shared" si="1648"/>
        <v>Avg of 4 NM Projects</v>
      </c>
      <c r="H8128" s="15">
        <f t="shared" si="1650"/>
        <v>13</v>
      </c>
      <c r="I8128" s="93">
        <v>146.04499999999999</v>
      </c>
      <c r="J8128">
        <f t="shared" si="1638"/>
        <v>0.82047752808988761</v>
      </c>
      <c r="K8128" s="4">
        <v>28.74</v>
      </c>
      <c r="L8128" s="4">
        <v>19.309999999999999</v>
      </c>
      <c r="M8128" s="16">
        <f t="shared" si="1639"/>
        <v>2.8201289499999995</v>
      </c>
      <c r="N8128">
        <f t="shared" si="1640"/>
        <v>0</v>
      </c>
      <c r="O8128">
        <f t="shared" si="1641"/>
        <v>1</v>
      </c>
      <c r="P8128" s="63">
        <f t="shared" si="1642"/>
        <v>0</v>
      </c>
    </row>
    <row r="8129" spans="1:18" x14ac:dyDescent="0.3">
      <c r="A8129">
        <f t="shared" si="1643"/>
        <v>2019</v>
      </c>
      <c r="B8129">
        <f t="shared" si="1644"/>
        <v>8</v>
      </c>
      <c r="C8129">
        <f t="shared" si="1645"/>
        <v>5</v>
      </c>
      <c r="D8129">
        <f t="shared" si="1646"/>
        <v>5</v>
      </c>
      <c r="E8129" t="str">
        <f t="shared" si="1647"/>
        <v>ON</v>
      </c>
      <c r="F8129" s="13">
        <f t="shared" si="1649"/>
        <v>43682</v>
      </c>
      <c r="G8129" s="14" t="str">
        <f t="shared" si="1648"/>
        <v>Avg of 4 NM Projects</v>
      </c>
      <c r="H8129" s="15">
        <f t="shared" si="1650"/>
        <v>14</v>
      </c>
      <c r="I8129" s="93">
        <v>143.36500000000001</v>
      </c>
      <c r="J8129">
        <f t="shared" si="1638"/>
        <v>0.80542134831460677</v>
      </c>
      <c r="K8129" s="4">
        <v>31.95</v>
      </c>
      <c r="L8129" s="4">
        <v>24.53</v>
      </c>
      <c r="M8129" s="16">
        <f t="shared" si="1639"/>
        <v>3.5167434500000003</v>
      </c>
      <c r="N8129">
        <f t="shared" si="1640"/>
        <v>0</v>
      </c>
      <c r="O8129">
        <f t="shared" si="1641"/>
        <v>1</v>
      </c>
      <c r="P8129" s="63">
        <f t="shared" si="1642"/>
        <v>0</v>
      </c>
    </row>
    <row r="8130" spans="1:18" x14ac:dyDescent="0.3">
      <c r="A8130">
        <f t="shared" si="1643"/>
        <v>2019</v>
      </c>
      <c r="B8130">
        <f t="shared" si="1644"/>
        <v>8</v>
      </c>
      <c r="C8130">
        <f t="shared" si="1645"/>
        <v>5</v>
      </c>
      <c r="D8130">
        <f t="shared" si="1646"/>
        <v>5</v>
      </c>
      <c r="E8130" t="str">
        <f t="shared" si="1647"/>
        <v>ON</v>
      </c>
      <c r="F8130" s="13">
        <f t="shared" si="1649"/>
        <v>43682</v>
      </c>
      <c r="G8130" s="14" t="str">
        <f t="shared" si="1648"/>
        <v>Avg of 4 NM Projects</v>
      </c>
      <c r="H8130" s="15">
        <f t="shared" si="1650"/>
        <v>15</v>
      </c>
      <c r="I8130" s="93">
        <v>132.23000000000002</v>
      </c>
      <c r="J8130">
        <f t="shared" si="1638"/>
        <v>0.74286516853932594</v>
      </c>
      <c r="K8130" s="4">
        <v>34.5</v>
      </c>
      <c r="L8130" s="4">
        <v>34.43</v>
      </c>
      <c r="M8130" s="16">
        <f t="shared" si="1639"/>
        <v>4.552678900000001</v>
      </c>
      <c r="N8130">
        <f t="shared" si="1640"/>
        <v>0</v>
      </c>
      <c r="O8130">
        <f t="shared" si="1641"/>
        <v>1</v>
      </c>
      <c r="P8130" s="63">
        <f t="shared" si="1642"/>
        <v>0</v>
      </c>
    </row>
    <row r="8131" spans="1:18" x14ac:dyDescent="0.3">
      <c r="A8131">
        <f t="shared" si="1643"/>
        <v>2019</v>
      </c>
      <c r="B8131">
        <f t="shared" si="1644"/>
        <v>8</v>
      </c>
      <c r="C8131">
        <f t="shared" si="1645"/>
        <v>5</v>
      </c>
      <c r="D8131">
        <f t="shared" si="1646"/>
        <v>5</v>
      </c>
      <c r="E8131" t="str">
        <f t="shared" si="1647"/>
        <v>ON</v>
      </c>
      <c r="F8131" s="13">
        <f t="shared" si="1649"/>
        <v>43682</v>
      </c>
      <c r="G8131" s="14" t="str">
        <f t="shared" si="1648"/>
        <v>Avg of 4 NM Projects</v>
      </c>
      <c r="H8131" s="15">
        <f t="shared" si="1650"/>
        <v>16</v>
      </c>
      <c r="I8131" s="93">
        <v>116.215</v>
      </c>
      <c r="J8131">
        <f t="shared" si="1638"/>
        <v>0.65289325842696633</v>
      </c>
      <c r="K8131" s="4">
        <v>35.78</v>
      </c>
      <c r="L8131" s="4">
        <v>36.15</v>
      </c>
      <c r="M8131" s="16">
        <f t="shared" si="1639"/>
        <v>4.2011722499999999</v>
      </c>
      <c r="N8131">
        <f t="shared" si="1640"/>
        <v>0</v>
      </c>
      <c r="O8131">
        <f t="shared" si="1641"/>
        <v>1</v>
      </c>
      <c r="P8131" s="63">
        <f t="shared" si="1642"/>
        <v>0</v>
      </c>
    </row>
    <row r="8132" spans="1:18" x14ac:dyDescent="0.3">
      <c r="A8132">
        <f t="shared" si="1643"/>
        <v>2019</v>
      </c>
      <c r="B8132">
        <f t="shared" si="1644"/>
        <v>8</v>
      </c>
      <c r="C8132">
        <f t="shared" si="1645"/>
        <v>5</v>
      </c>
      <c r="D8132">
        <f t="shared" si="1646"/>
        <v>5</v>
      </c>
      <c r="E8132" t="str">
        <f t="shared" si="1647"/>
        <v>ON</v>
      </c>
      <c r="F8132" s="13">
        <f t="shared" si="1649"/>
        <v>43682</v>
      </c>
      <c r="G8132" s="14" t="str">
        <f t="shared" si="1648"/>
        <v>Avg of 4 NM Projects</v>
      </c>
      <c r="H8132" s="15">
        <f t="shared" si="1650"/>
        <v>17</v>
      </c>
      <c r="I8132" s="93">
        <v>88.19</v>
      </c>
      <c r="J8132">
        <f t="shared" ref="J8132:J8195" si="1651">+I8132/$I$1</f>
        <v>0.49544943820224718</v>
      </c>
      <c r="K8132" s="4">
        <v>39.56</v>
      </c>
      <c r="L8132" s="4">
        <v>43.16</v>
      </c>
      <c r="M8132" s="16">
        <f t="shared" ref="M8132:M8195" si="1652">+L8132*I8132/1000</f>
        <v>3.8062803999999995</v>
      </c>
      <c r="N8132">
        <f t="shared" ref="N8132:N8195" si="1653">+IF(I8132=0,1,0)</f>
        <v>0</v>
      </c>
      <c r="O8132">
        <f t="shared" ref="O8132:O8195" si="1654">+IF(I8132&gt;=0.5*$I$1,1,0)</f>
        <v>0</v>
      </c>
      <c r="P8132" s="63">
        <f t="shared" ref="P8132:P8195" si="1655">+IF(I8132&gt;MAX(I$3652:I$5859),1,0)</f>
        <v>0</v>
      </c>
    </row>
    <row r="8133" spans="1:18" x14ac:dyDescent="0.3">
      <c r="A8133">
        <f t="shared" ref="A8133:A8196" si="1656">YEAR(F8133)</f>
        <v>2019</v>
      </c>
      <c r="B8133">
        <f t="shared" ref="B8133:B8196" si="1657">+MONTH(F8133)</f>
        <v>8</v>
      </c>
      <c r="C8133">
        <f t="shared" ref="C8133:C8196" si="1658">+DAY(F8133)</f>
        <v>5</v>
      </c>
      <c r="D8133">
        <f t="shared" ref="D8133:D8196" si="1659">WEEKDAY(C8133)</f>
        <v>5</v>
      </c>
      <c r="E8133" t="str">
        <f t="shared" ref="E8133:E8196" si="1660">IF(OR(D8133=1,D8133=7,H8133=1,H8133=2,H8133=3,H8133=4,H8133=5,H8133=6,H8133=7,H8133=24),"OFF","ON")</f>
        <v>ON</v>
      </c>
      <c r="F8133" s="13">
        <f t="shared" si="1649"/>
        <v>43682</v>
      </c>
      <c r="G8133" s="14" t="str">
        <f t="shared" si="1648"/>
        <v>Avg of 4 NM Projects</v>
      </c>
      <c r="H8133" s="15">
        <f t="shared" si="1650"/>
        <v>18</v>
      </c>
      <c r="I8133" s="93">
        <v>66.045000000000002</v>
      </c>
      <c r="J8133">
        <f t="shared" si="1651"/>
        <v>0.37103932584269667</v>
      </c>
      <c r="K8133" s="4">
        <v>41.53</v>
      </c>
      <c r="L8133" s="4">
        <v>41.65</v>
      </c>
      <c r="M8133" s="16">
        <f t="shared" si="1652"/>
        <v>2.7507742500000001</v>
      </c>
      <c r="N8133">
        <f t="shared" si="1653"/>
        <v>0</v>
      </c>
      <c r="O8133">
        <f t="shared" si="1654"/>
        <v>0</v>
      </c>
      <c r="P8133" s="63">
        <f t="shared" si="1655"/>
        <v>0</v>
      </c>
    </row>
    <row r="8134" spans="1:18" x14ac:dyDescent="0.3">
      <c r="A8134">
        <f t="shared" si="1656"/>
        <v>2019</v>
      </c>
      <c r="B8134">
        <f t="shared" si="1657"/>
        <v>8</v>
      </c>
      <c r="C8134">
        <f t="shared" si="1658"/>
        <v>5</v>
      </c>
      <c r="D8134">
        <f t="shared" si="1659"/>
        <v>5</v>
      </c>
      <c r="E8134" t="str">
        <f t="shared" si="1660"/>
        <v>ON</v>
      </c>
      <c r="F8134" s="13">
        <f t="shared" si="1649"/>
        <v>43682</v>
      </c>
      <c r="G8134" s="14" t="str">
        <f t="shared" ref="G8134:G8197" si="1661">+G8133</f>
        <v>Avg of 4 NM Projects</v>
      </c>
      <c r="H8134" s="15">
        <f t="shared" si="1650"/>
        <v>19</v>
      </c>
      <c r="I8134" s="93">
        <v>29.184999999999999</v>
      </c>
      <c r="J8134">
        <f t="shared" si="1651"/>
        <v>0.16396067415730337</v>
      </c>
      <c r="K8134" s="4">
        <v>40.69</v>
      </c>
      <c r="L8134" s="4">
        <v>39.65</v>
      </c>
      <c r="M8134" s="16">
        <f t="shared" si="1652"/>
        <v>1.1571852499999999</v>
      </c>
      <c r="N8134">
        <f t="shared" si="1653"/>
        <v>0</v>
      </c>
      <c r="O8134">
        <f t="shared" si="1654"/>
        <v>0</v>
      </c>
      <c r="P8134" s="63">
        <f t="shared" si="1655"/>
        <v>0</v>
      </c>
    </row>
    <row r="8135" spans="1:18" x14ac:dyDescent="0.3">
      <c r="A8135">
        <f t="shared" si="1656"/>
        <v>2019</v>
      </c>
      <c r="B8135">
        <f t="shared" si="1657"/>
        <v>8</v>
      </c>
      <c r="C8135">
        <f t="shared" si="1658"/>
        <v>5</v>
      </c>
      <c r="D8135">
        <f t="shared" si="1659"/>
        <v>5</v>
      </c>
      <c r="E8135" t="str">
        <f t="shared" si="1660"/>
        <v>ON</v>
      </c>
      <c r="F8135" s="13">
        <f t="shared" si="1649"/>
        <v>43682</v>
      </c>
      <c r="G8135" s="14" t="str">
        <f t="shared" si="1661"/>
        <v>Avg of 4 NM Projects</v>
      </c>
      <c r="H8135" s="15">
        <f t="shared" si="1650"/>
        <v>20</v>
      </c>
      <c r="I8135" s="93">
        <v>5.375</v>
      </c>
      <c r="J8135">
        <f t="shared" si="1651"/>
        <v>3.0196629213483147E-2</v>
      </c>
      <c r="K8135" s="4">
        <v>36.6</v>
      </c>
      <c r="L8135" s="4">
        <v>33.14</v>
      </c>
      <c r="M8135" s="16">
        <f t="shared" si="1652"/>
        <v>0.17812749999999999</v>
      </c>
      <c r="N8135">
        <f t="shared" si="1653"/>
        <v>0</v>
      </c>
      <c r="O8135">
        <f t="shared" si="1654"/>
        <v>0</v>
      </c>
      <c r="P8135" s="63">
        <f t="shared" si="1655"/>
        <v>0</v>
      </c>
    </row>
    <row r="8136" spans="1:18" x14ac:dyDescent="0.3">
      <c r="A8136">
        <f t="shared" si="1656"/>
        <v>2019</v>
      </c>
      <c r="B8136">
        <f t="shared" si="1657"/>
        <v>8</v>
      </c>
      <c r="C8136">
        <f t="shared" si="1658"/>
        <v>5</v>
      </c>
      <c r="D8136">
        <f t="shared" si="1659"/>
        <v>5</v>
      </c>
      <c r="E8136" t="str">
        <f t="shared" si="1660"/>
        <v>ON</v>
      </c>
      <c r="F8136" s="13">
        <f t="shared" si="1649"/>
        <v>43682</v>
      </c>
      <c r="G8136" s="14" t="str">
        <f t="shared" si="1661"/>
        <v>Avg of 4 NM Projects</v>
      </c>
      <c r="H8136" s="15">
        <f t="shared" si="1650"/>
        <v>21</v>
      </c>
      <c r="I8136" s="93">
        <v>-0.13</v>
      </c>
      <c r="J8136">
        <f t="shared" si="1651"/>
        <v>-7.3033707865168538E-4</v>
      </c>
      <c r="K8136" s="4">
        <v>33.630000000000003</v>
      </c>
      <c r="L8136" s="4">
        <v>34.53</v>
      </c>
      <c r="M8136" s="16">
        <f t="shared" si="1652"/>
        <v>-4.4889000000000005E-3</v>
      </c>
      <c r="N8136">
        <f t="shared" si="1653"/>
        <v>0</v>
      </c>
      <c r="O8136">
        <f t="shared" si="1654"/>
        <v>0</v>
      </c>
      <c r="P8136" s="63">
        <f t="shared" si="1655"/>
        <v>0</v>
      </c>
    </row>
    <row r="8137" spans="1:18" x14ac:dyDescent="0.3">
      <c r="A8137">
        <f t="shared" si="1656"/>
        <v>2019</v>
      </c>
      <c r="B8137">
        <f t="shared" si="1657"/>
        <v>8</v>
      </c>
      <c r="C8137">
        <f t="shared" si="1658"/>
        <v>5</v>
      </c>
      <c r="D8137">
        <f t="shared" si="1659"/>
        <v>5</v>
      </c>
      <c r="E8137" t="str">
        <f t="shared" si="1660"/>
        <v>ON</v>
      </c>
      <c r="F8137" s="13">
        <f t="shared" si="1649"/>
        <v>43682</v>
      </c>
      <c r="G8137" s="14" t="str">
        <f t="shared" si="1661"/>
        <v>Avg of 4 NM Projects</v>
      </c>
      <c r="H8137" s="15">
        <f t="shared" si="1650"/>
        <v>22</v>
      </c>
      <c r="I8137" s="93">
        <v>-0.26</v>
      </c>
      <c r="J8137">
        <f t="shared" si="1651"/>
        <v>-1.4606741573033708E-3</v>
      </c>
      <c r="K8137" s="4">
        <v>31.77</v>
      </c>
      <c r="L8137" s="4">
        <v>26.41</v>
      </c>
      <c r="M8137" s="16">
        <f t="shared" si="1652"/>
        <v>-6.8665999999999996E-3</v>
      </c>
      <c r="N8137">
        <f t="shared" si="1653"/>
        <v>0</v>
      </c>
      <c r="O8137">
        <f t="shared" si="1654"/>
        <v>0</v>
      </c>
      <c r="P8137" s="63">
        <f t="shared" si="1655"/>
        <v>0</v>
      </c>
    </row>
    <row r="8138" spans="1:18" x14ac:dyDescent="0.3">
      <c r="A8138">
        <f t="shared" si="1656"/>
        <v>2019</v>
      </c>
      <c r="B8138">
        <f t="shared" si="1657"/>
        <v>8</v>
      </c>
      <c r="C8138">
        <f t="shared" si="1658"/>
        <v>5</v>
      </c>
      <c r="D8138">
        <f t="shared" si="1659"/>
        <v>5</v>
      </c>
      <c r="E8138" t="str">
        <f t="shared" si="1660"/>
        <v>ON</v>
      </c>
      <c r="F8138" s="13">
        <f t="shared" si="1649"/>
        <v>43682</v>
      </c>
      <c r="G8138" s="14" t="str">
        <f t="shared" si="1661"/>
        <v>Avg of 4 NM Projects</v>
      </c>
      <c r="H8138" s="15">
        <f t="shared" si="1650"/>
        <v>23</v>
      </c>
      <c r="I8138" s="93">
        <v>0</v>
      </c>
      <c r="J8138">
        <f t="shared" si="1651"/>
        <v>0</v>
      </c>
      <c r="K8138" s="4">
        <v>23.27</v>
      </c>
      <c r="L8138" s="4">
        <v>18.739999999999998</v>
      </c>
      <c r="M8138" s="16">
        <f t="shared" si="1652"/>
        <v>0</v>
      </c>
      <c r="N8138">
        <f t="shared" si="1653"/>
        <v>1</v>
      </c>
      <c r="O8138">
        <f t="shared" si="1654"/>
        <v>0</v>
      </c>
      <c r="P8138" s="63">
        <f t="shared" si="1655"/>
        <v>0</v>
      </c>
    </row>
    <row r="8139" spans="1:18" x14ac:dyDescent="0.3">
      <c r="A8139">
        <f t="shared" si="1656"/>
        <v>2019</v>
      </c>
      <c r="B8139">
        <f t="shared" si="1657"/>
        <v>8</v>
      </c>
      <c r="C8139">
        <f t="shared" si="1658"/>
        <v>5</v>
      </c>
      <c r="D8139">
        <f t="shared" si="1659"/>
        <v>5</v>
      </c>
      <c r="E8139" t="str">
        <f t="shared" si="1660"/>
        <v>OFF</v>
      </c>
      <c r="F8139" s="13">
        <f t="shared" si="1649"/>
        <v>43682</v>
      </c>
      <c r="G8139" s="14" t="str">
        <f t="shared" si="1661"/>
        <v>Avg of 4 NM Projects</v>
      </c>
      <c r="H8139" s="15">
        <f t="shared" si="1650"/>
        <v>24</v>
      </c>
      <c r="I8139" s="93">
        <v>0</v>
      </c>
      <c r="J8139">
        <f t="shared" si="1651"/>
        <v>0</v>
      </c>
      <c r="K8139" s="4">
        <v>20.71</v>
      </c>
      <c r="L8139" s="4">
        <v>15.48</v>
      </c>
      <c r="M8139" s="16">
        <f t="shared" si="1652"/>
        <v>0</v>
      </c>
      <c r="N8139">
        <f t="shared" si="1653"/>
        <v>1</v>
      </c>
      <c r="O8139">
        <f t="shared" si="1654"/>
        <v>0</v>
      </c>
      <c r="P8139" s="63">
        <f t="shared" si="1655"/>
        <v>0</v>
      </c>
    </row>
    <row r="8140" spans="1:18" x14ac:dyDescent="0.3">
      <c r="A8140">
        <f t="shared" si="1656"/>
        <v>2019</v>
      </c>
      <c r="B8140">
        <f t="shared" si="1657"/>
        <v>8</v>
      </c>
      <c r="C8140">
        <f t="shared" si="1658"/>
        <v>6</v>
      </c>
      <c r="D8140">
        <f t="shared" si="1659"/>
        <v>6</v>
      </c>
      <c r="E8140" t="str">
        <f t="shared" si="1660"/>
        <v>OFF</v>
      </c>
      <c r="F8140" s="13">
        <f t="shared" si="1649"/>
        <v>43683</v>
      </c>
      <c r="G8140" s="14" t="str">
        <f t="shared" si="1661"/>
        <v>Avg of 4 NM Projects</v>
      </c>
      <c r="H8140" s="15">
        <f t="shared" si="1650"/>
        <v>1</v>
      </c>
      <c r="I8140" s="93">
        <v>0</v>
      </c>
      <c r="J8140">
        <f t="shared" si="1651"/>
        <v>0</v>
      </c>
      <c r="K8140" s="4">
        <v>17.190000000000001</v>
      </c>
      <c r="L8140" s="4">
        <v>15.2</v>
      </c>
      <c r="M8140" s="16">
        <f t="shared" si="1652"/>
        <v>0</v>
      </c>
      <c r="N8140">
        <f t="shared" si="1653"/>
        <v>1</v>
      </c>
      <c r="O8140">
        <f t="shared" si="1654"/>
        <v>0</v>
      </c>
      <c r="P8140" s="63">
        <f t="shared" si="1655"/>
        <v>0</v>
      </c>
      <c r="Q8140" s="34"/>
      <c r="R8140" s="34"/>
    </row>
    <row r="8141" spans="1:18" x14ac:dyDescent="0.3">
      <c r="A8141">
        <f t="shared" si="1656"/>
        <v>2019</v>
      </c>
      <c r="B8141">
        <f t="shared" si="1657"/>
        <v>8</v>
      </c>
      <c r="C8141">
        <f t="shared" si="1658"/>
        <v>6</v>
      </c>
      <c r="D8141">
        <f t="shared" si="1659"/>
        <v>6</v>
      </c>
      <c r="E8141" t="str">
        <f t="shared" si="1660"/>
        <v>OFF</v>
      </c>
      <c r="F8141" s="13">
        <f t="shared" si="1649"/>
        <v>43683</v>
      </c>
      <c r="G8141" s="14" t="str">
        <f t="shared" si="1661"/>
        <v>Avg of 4 NM Projects</v>
      </c>
      <c r="H8141" s="15">
        <f t="shared" si="1650"/>
        <v>2</v>
      </c>
      <c r="I8141" s="93">
        <v>-0.13</v>
      </c>
      <c r="J8141">
        <f t="shared" si="1651"/>
        <v>-7.3033707865168538E-4</v>
      </c>
      <c r="K8141" s="4">
        <v>17.100000000000001</v>
      </c>
      <c r="L8141" s="4">
        <v>14.16</v>
      </c>
      <c r="M8141" s="16">
        <f t="shared" si="1652"/>
        <v>-1.8408000000000001E-3</v>
      </c>
      <c r="N8141">
        <f t="shared" si="1653"/>
        <v>0</v>
      </c>
      <c r="O8141">
        <f t="shared" si="1654"/>
        <v>0</v>
      </c>
      <c r="P8141" s="63">
        <f t="shared" si="1655"/>
        <v>0</v>
      </c>
    </row>
    <row r="8142" spans="1:18" x14ac:dyDescent="0.3">
      <c r="A8142">
        <f t="shared" si="1656"/>
        <v>2019</v>
      </c>
      <c r="B8142">
        <f t="shared" si="1657"/>
        <v>8</v>
      </c>
      <c r="C8142">
        <f t="shared" si="1658"/>
        <v>6</v>
      </c>
      <c r="D8142">
        <f t="shared" si="1659"/>
        <v>6</v>
      </c>
      <c r="E8142" t="str">
        <f t="shared" si="1660"/>
        <v>OFF</v>
      </c>
      <c r="F8142" s="13">
        <f t="shared" si="1649"/>
        <v>43683</v>
      </c>
      <c r="G8142" s="14" t="str">
        <f t="shared" si="1661"/>
        <v>Avg of 4 NM Projects</v>
      </c>
      <c r="H8142" s="15">
        <f t="shared" si="1650"/>
        <v>3</v>
      </c>
      <c r="I8142" s="93">
        <v>-0.13</v>
      </c>
      <c r="J8142">
        <f t="shared" si="1651"/>
        <v>-7.3033707865168538E-4</v>
      </c>
      <c r="K8142" s="4">
        <v>17.05</v>
      </c>
      <c r="L8142" s="4">
        <v>14.84</v>
      </c>
      <c r="M8142" s="16">
        <f t="shared" si="1652"/>
        <v>-1.9292000000000001E-3</v>
      </c>
      <c r="N8142">
        <f t="shared" si="1653"/>
        <v>0</v>
      </c>
      <c r="O8142">
        <f t="shared" si="1654"/>
        <v>0</v>
      </c>
      <c r="P8142" s="63">
        <f t="shared" si="1655"/>
        <v>0</v>
      </c>
    </row>
    <row r="8143" spans="1:18" x14ac:dyDescent="0.3">
      <c r="A8143">
        <f t="shared" si="1656"/>
        <v>2019</v>
      </c>
      <c r="B8143">
        <f t="shared" si="1657"/>
        <v>8</v>
      </c>
      <c r="C8143">
        <f t="shared" si="1658"/>
        <v>6</v>
      </c>
      <c r="D8143">
        <f t="shared" si="1659"/>
        <v>6</v>
      </c>
      <c r="E8143" t="str">
        <f t="shared" si="1660"/>
        <v>OFF</v>
      </c>
      <c r="F8143" s="13">
        <f t="shared" si="1649"/>
        <v>43683</v>
      </c>
      <c r="G8143" s="14" t="str">
        <f t="shared" si="1661"/>
        <v>Avg of 4 NM Projects</v>
      </c>
      <c r="H8143" s="15">
        <f t="shared" si="1650"/>
        <v>4</v>
      </c>
      <c r="I8143" s="93">
        <v>0</v>
      </c>
      <c r="J8143">
        <f t="shared" si="1651"/>
        <v>0</v>
      </c>
      <c r="K8143" s="4">
        <v>16.59</v>
      </c>
      <c r="L8143" s="4">
        <v>13.84</v>
      </c>
      <c r="M8143" s="16">
        <f t="shared" si="1652"/>
        <v>0</v>
      </c>
      <c r="N8143">
        <f t="shared" si="1653"/>
        <v>1</v>
      </c>
      <c r="O8143">
        <f t="shared" si="1654"/>
        <v>0</v>
      </c>
      <c r="P8143" s="63">
        <f t="shared" si="1655"/>
        <v>0</v>
      </c>
    </row>
    <row r="8144" spans="1:18" x14ac:dyDescent="0.3">
      <c r="A8144">
        <f t="shared" si="1656"/>
        <v>2019</v>
      </c>
      <c r="B8144">
        <f t="shared" si="1657"/>
        <v>8</v>
      </c>
      <c r="C8144">
        <f t="shared" si="1658"/>
        <v>6</v>
      </c>
      <c r="D8144">
        <f t="shared" si="1659"/>
        <v>6</v>
      </c>
      <c r="E8144" t="str">
        <f t="shared" si="1660"/>
        <v>OFF</v>
      </c>
      <c r="F8144" s="13">
        <f t="shared" si="1649"/>
        <v>43683</v>
      </c>
      <c r="G8144" s="14" t="str">
        <f t="shared" si="1661"/>
        <v>Avg of 4 NM Projects</v>
      </c>
      <c r="H8144" s="15">
        <f t="shared" si="1650"/>
        <v>5</v>
      </c>
      <c r="I8144" s="93">
        <v>-0.39</v>
      </c>
      <c r="J8144">
        <f t="shared" si="1651"/>
        <v>-2.1910112359550564E-3</v>
      </c>
      <c r="K8144" s="4">
        <v>16.73</v>
      </c>
      <c r="L8144" s="4">
        <v>13.77</v>
      </c>
      <c r="M8144" s="16">
        <f t="shared" si="1652"/>
        <v>-5.3703000000000006E-3</v>
      </c>
      <c r="N8144">
        <f t="shared" si="1653"/>
        <v>0</v>
      </c>
      <c r="O8144">
        <f t="shared" si="1654"/>
        <v>0</v>
      </c>
      <c r="P8144" s="63">
        <f t="shared" si="1655"/>
        <v>0</v>
      </c>
    </row>
    <row r="8145" spans="1:16" x14ac:dyDescent="0.3">
      <c r="A8145">
        <f t="shared" si="1656"/>
        <v>2019</v>
      </c>
      <c r="B8145">
        <f t="shared" si="1657"/>
        <v>8</v>
      </c>
      <c r="C8145">
        <f t="shared" si="1658"/>
        <v>6</v>
      </c>
      <c r="D8145">
        <f t="shared" si="1659"/>
        <v>6</v>
      </c>
      <c r="E8145" t="str">
        <f t="shared" si="1660"/>
        <v>OFF</v>
      </c>
      <c r="F8145" s="13">
        <f t="shared" si="1649"/>
        <v>43683</v>
      </c>
      <c r="G8145" s="14" t="str">
        <f t="shared" si="1661"/>
        <v>Avg of 4 NM Projects</v>
      </c>
      <c r="H8145" s="15">
        <f t="shared" si="1650"/>
        <v>6</v>
      </c>
      <c r="I8145" s="93">
        <v>-0.13</v>
      </c>
      <c r="J8145">
        <f t="shared" si="1651"/>
        <v>-7.3033707865168538E-4</v>
      </c>
      <c r="K8145" s="4">
        <v>18.21</v>
      </c>
      <c r="L8145" s="4">
        <v>13.9</v>
      </c>
      <c r="M8145" s="16">
        <f t="shared" si="1652"/>
        <v>-1.8070000000000002E-3</v>
      </c>
      <c r="N8145">
        <f t="shared" si="1653"/>
        <v>0</v>
      </c>
      <c r="O8145">
        <f t="shared" si="1654"/>
        <v>0</v>
      </c>
      <c r="P8145" s="63">
        <f t="shared" si="1655"/>
        <v>0</v>
      </c>
    </row>
    <row r="8146" spans="1:16" x14ac:dyDescent="0.3">
      <c r="A8146">
        <f t="shared" si="1656"/>
        <v>2019</v>
      </c>
      <c r="B8146">
        <f t="shared" si="1657"/>
        <v>8</v>
      </c>
      <c r="C8146">
        <f t="shared" si="1658"/>
        <v>6</v>
      </c>
      <c r="D8146">
        <f t="shared" si="1659"/>
        <v>6</v>
      </c>
      <c r="E8146" t="str">
        <f t="shared" si="1660"/>
        <v>OFF</v>
      </c>
      <c r="F8146" s="13">
        <f t="shared" si="1649"/>
        <v>43683</v>
      </c>
      <c r="G8146" s="14" t="str">
        <f t="shared" si="1661"/>
        <v>Avg of 4 NM Projects</v>
      </c>
      <c r="H8146" s="15">
        <f t="shared" si="1650"/>
        <v>7</v>
      </c>
      <c r="I8146" s="93">
        <v>5.88</v>
      </c>
      <c r="J8146">
        <f t="shared" si="1651"/>
        <v>3.3033707865168536E-2</v>
      </c>
      <c r="K8146" s="4">
        <v>18.79</v>
      </c>
      <c r="L8146" s="4">
        <v>17.07</v>
      </c>
      <c r="M8146" s="16">
        <f t="shared" si="1652"/>
        <v>0.10037160000000001</v>
      </c>
      <c r="N8146">
        <f t="shared" si="1653"/>
        <v>0</v>
      </c>
      <c r="O8146">
        <f t="shared" si="1654"/>
        <v>0</v>
      </c>
      <c r="P8146" s="63">
        <f t="shared" si="1655"/>
        <v>0</v>
      </c>
    </row>
    <row r="8147" spans="1:16" x14ac:dyDescent="0.3">
      <c r="A8147">
        <f t="shared" si="1656"/>
        <v>2019</v>
      </c>
      <c r="B8147">
        <f t="shared" si="1657"/>
        <v>8</v>
      </c>
      <c r="C8147">
        <f t="shared" si="1658"/>
        <v>6</v>
      </c>
      <c r="D8147">
        <f t="shared" si="1659"/>
        <v>6</v>
      </c>
      <c r="E8147" t="str">
        <f t="shared" si="1660"/>
        <v>ON</v>
      </c>
      <c r="F8147" s="13">
        <f t="shared" si="1649"/>
        <v>43683</v>
      </c>
      <c r="G8147" s="14" t="str">
        <f t="shared" si="1661"/>
        <v>Avg of 4 NM Projects</v>
      </c>
      <c r="H8147" s="15">
        <f t="shared" si="1650"/>
        <v>8</v>
      </c>
      <c r="I8147" s="93">
        <v>35.590000000000003</v>
      </c>
      <c r="J8147">
        <f t="shared" si="1651"/>
        <v>0.19994382022471913</v>
      </c>
      <c r="K8147" s="4">
        <v>21.75</v>
      </c>
      <c r="L8147" s="4">
        <v>18.46</v>
      </c>
      <c r="M8147" s="16">
        <f t="shared" si="1652"/>
        <v>0.65699140000000011</v>
      </c>
      <c r="N8147">
        <f t="shared" si="1653"/>
        <v>0</v>
      </c>
      <c r="O8147">
        <f t="shared" si="1654"/>
        <v>0</v>
      </c>
      <c r="P8147" s="63">
        <f t="shared" si="1655"/>
        <v>0</v>
      </c>
    </row>
    <row r="8148" spans="1:16" x14ac:dyDescent="0.3">
      <c r="A8148">
        <f t="shared" si="1656"/>
        <v>2019</v>
      </c>
      <c r="B8148">
        <f t="shared" si="1657"/>
        <v>8</v>
      </c>
      <c r="C8148">
        <f t="shared" si="1658"/>
        <v>6</v>
      </c>
      <c r="D8148">
        <f t="shared" si="1659"/>
        <v>6</v>
      </c>
      <c r="E8148" t="str">
        <f t="shared" si="1660"/>
        <v>ON</v>
      </c>
      <c r="F8148" s="13">
        <f t="shared" si="1649"/>
        <v>43683</v>
      </c>
      <c r="G8148" s="14" t="str">
        <f t="shared" si="1661"/>
        <v>Avg of 4 NM Projects</v>
      </c>
      <c r="H8148" s="15">
        <f t="shared" si="1650"/>
        <v>9</v>
      </c>
      <c r="I8148" s="93">
        <v>82.564999999999998</v>
      </c>
      <c r="J8148">
        <f t="shared" si="1651"/>
        <v>0.46384831460674159</v>
      </c>
      <c r="K8148" s="4">
        <v>22.37</v>
      </c>
      <c r="L8148" s="4">
        <v>18.690000000000001</v>
      </c>
      <c r="M8148" s="16">
        <f t="shared" si="1652"/>
        <v>1.54313985</v>
      </c>
      <c r="N8148">
        <f t="shared" si="1653"/>
        <v>0</v>
      </c>
      <c r="O8148">
        <f t="shared" si="1654"/>
        <v>0</v>
      </c>
      <c r="P8148" s="63">
        <f t="shared" si="1655"/>
        <v>0</v>
      </c>
    </row>
    <row r="8149" spans="1:16" x14ac:dyDescent="0.3">
      <c r="A8149">
        <f t="shared" si="1656"/>
        <v>2019</v>
      </c>
      <c r="B8149">
        <f t="shared" si="1657"/>
        <v>8</v>
      </c>
      <c r="C8149">
        <f t="shared" si="1658"/>
        <v>6</v>
      </c>
      <c r="D8149">
        <f t="shared" si="1659"/>
        <v>6</v>
      </c>
      <c r="E8149" t="str">
        <f t="shared" si="1660"/>
        <v>ON</v>
      </c>
      <c r="F8149" s="13">
        <f t="shared" si="1649"/>
        <v>43683</v>
      </c>
      <c r="G8149" s="14" t="str">
        <f t="shared" si="1661"/>
        <v>Avg of 4 NM Projects</v>
      </c>
      <c r="H8149" s="15">
        <f t="shared" si="1650"/>
        <v>10</v>
      </c>
      <c r="I8149" s="93">
        <v>107.53</v>
      </c>
      <c r="J8149">
        <f t="shared" si="1651"/>
        <v>0.60410112359550561</v>
      </c>
      <c r="K8149" s="4">
        <v>26.7</v>
      </c>
      <c r="L8149" s="4">
        <v>22.43</v>
      </c>
      <c r="M8149" s="16">
        <f t="shared" si="1652"/>
        <v>2.4118979</v>
      </c>
      <c r="N8149">
        <f t="shared" si="1653"/>
        <v>0</v>
      </c>
      <c r="O8149">
        <f t="shared" si="1654"/>
        <v>1</v>
      </c>
      <c r="P8149" s="63">
        <f t="shared" si="1655"/>
        <v>0</v>
      </c>
    </row>
    <row r="8150" spans="1:16" x14ac:dyDescent="0.3">
      <c r="A8150">
        <f t="shared" si="1656"/>
        <v>2019</v>
      </c>
      <c r="B8150">
        <f t="shared" si="1657"/>
        <v>8</v>
      </c>
      <c r="C8150">
        <f t="shared" si="1658"/>
        <v>6</v>
      </c>
      <c r="D8150">
        <f t="shared" si="1659"/>
        <v>6</v>
      </c>
      <c r="E8150" t="str">
        <f t="shared" si="1660"/>
        <v>ON</v>
      </c>
      <c r="F8150" s="13">
        <f t="shared" si="1649"/>
        <v>43683</v>
      </c>
      <c r="G8150" s="14" t="str">
        <f t="shared" si="1661"/>
        <v>Avg of 4 NM Projects</v>
      </c>
      <c r="H8150" s="15">
        <f t="shared" si="1650"/>
        <v>11</v>
      </c>
      <c r="I8150" s="93">
        <v>124.035</v>
      </c>
      <c r="J8150">
        <f t="shared" si="1651"/>
        <v>0.69682584269662917</v>
      </c>
      <c r="K8150" s="4">
        <v>27.18</v>
      </c>
      <c r="L8150" s="4">
        <v>23.17</v>
      </c>
      <c r="M8150" s="16">
        <f t="shared" si="1652"/>
        <v>2.8738909499999998</v>
      </c>
      <c r="N8150">
        <f t="shared" si="1653"/>
        <v>0</v>
      </c>
      <c r="O8150">
        <f t="shared" si="1654"/>
        <v>1</v>
      </c>
      <c r="P8150" s="63">
        <f t="shared" si="1655"/>
        <v>0</v>
      </c>
    </row>
    <row r="8151" spans="1:16" x14ac:dyDescent="0.3">
      <c r="A8151">
        <f t="shared" si="1656"/>
        <v>2019</v>
      </c>
      <c r="B8151">
        <f t="shared" si="1657"/>
        <v>8</v>
      </c>
      <c r="C8151">
        <f t="shared" si="1658"/>
        <v>6</v>
      </c>
      <c r="D8151">
        <f t="shared" si="1659"/>
        <v>6</v>
      </c>
      <c r="E8151" t="str">
        <f t="shared" si="1660"/>
        <v>ON</v>
      </c>
      <c r="F8151" s="13">
        <f t="shared" si="1649"/>
        <v>43683</v>
      </c>
      <c r="G8151" s="14" t="str">
        <f t="shared" si="1661"/>
        <v>Avg of 4 NM Projects</v>
      </c>
      <c r="H8151" s="15">
        <f t="shared" si="1650"/>
        <v>12</v>
      </c>
      <c r="I8151" s="93">
        <v>136.96</v>
      </c>
      <c r="J8151">
        <f t="shared" si="1651"/>
        <v>0.76943820224719106</v>
      </c>
      <c r="K8151" s="4">
        <v>31.01</v>
      </c>
      <c r="L8151" s="4">
        <v>25.59</v>
      </c>
      <c r="M8151" s="16">
        <f t="shared" si="1652"/>
        <v>3.5048064000000005</v>
      </c>
      <c r="N8151">
        <f t="shared" si="1653"/>
        <v>0</v>
      </c>
      <c r="O8151">
        <f t="shared" si="1654"/>
        <v>1</v>
      </c>
      <c r="P8151" s="63">
        <f t="shared" si="1655"/>
        <v>0</v>
      </c>
    </row>
    <row r="8152" spans="1:16" x14ac:dyDescent="0.3">
      <c r="A8152">
        <f t="shared" si="1656"/>
        <v>2019</v>
      </c>
      <c r="B8152">
        <f t="shared" si="1657"/>
        <v>8</v>
      </c>
      <c r="C8152">
        <f t="shared" si="1658"/>
        <v>6</v>
      </c>
      <c r="D8152">
        <f t="shared" si="1659"/>
        <v>6</v>
      </c>
      <c r="E8152" t="str">
        <f t="shared" si="1660"/>
        <v>ON</v>
      </c>
      <c r="F8152" s="13">
        <f t="shared" si="1649"/>
        <v>43683</v>
      </c>
      <c r="G8152" s="14" t="str">
        <f t="shared" si="1661"/>
        <v>Avg of 4 NM Projects</v>
      </c>
      <c r="H8152" s="15">
        <f t="shared" si="1650"/>
        <v>13</v>
      </c>
      <c r="I8152" s="93">
        <v>129.405</v>
      </c>
      <c r="J8152">
        <f t="shared" si="1651"/>
        <v>0.72699438202247191</v>
      </c>
      <c r="K8152" s="4">
        <v>32.880000000000003</v>
      </c>
      <c r="L8152" s="4">
        <v>27.72</v>
      </c>
      <c r="M8152" s="16">
        <f t="shared" si="1652"/>
        <v>3.5871066000000003</v>
      </c>
      <c r="N8152">
        <f t="shared" si="1653"/>
        <v>0</v>
      </c>
      <c r="O8152">
        <f t="shared" si="1654"/>
        <v>1</v>
      </c>
      <c r="P8152" s="63">
        <f t="shared" si="1655"/>
        <v>0</v>
      </c>
    </row>
    <row r="8153" spans="1:16" x14ac:dyDescent="0.3">
      <c r="A8153">
        <f t="shared" si="1656"/>
        <v>2019</v>
      </c>
      <c r="B8153">
        <f t="shared" si="1657"/>
        <v>8</v>
      </c>
      <c r="C8153">
        <f t="shared" si="1658"/>
        <v>6</v>
      </c>
      <c r="D8153">
        <f t="shared" si="1659"/>
        <v>6</v>
      </c>
      <c r="E8153" t="str">
        <f t="shared" si="1660"/>
        <v>ON</v>
      </c>
      <c r="F8153" s="13">
        <f t="shared" si="1649"/>
        <v>43683</v>
      </c>
      <c r="G8153" s="14" t="str">
        <f t="shared" si="1661"/>
        <v>Avg of 4 NM Projects</v>
      </c>
      <c r="H8153" s="15">
        <f t="shared" si="1650"/>
        <v>14</v>
      </c>
      <c r="I8153" s="93">
        <v>130.17500000000001</v>
      </c>
      <c r="J8153">
        <f t="shared" si="1651"/>
        <v>0.73132022471910119</v>
      </c>
      <c r="K8153" s="4">
        <v>33.22</v>
      </c>
      <c r="L8153" s="4">
        <v>26.08</v>
      </c>
      <c r="M8153" s="16">
        <f t="shared" si="1652"/>
        <v>3.3949639999999999</v>
      </c>
      <c r="N8153">
        <f t="shared" si="1653"/>
        <v>0</v>
      </c>
      <c r="O8153">
        <f t="shared" si="1654"/>
        <v>1</v>
      </c>
      <c r="P8153" s="63">
        <f t="shared" si="1655"/>
        <v>0</v>
      </c>
    </row>
    <row r="8154" spans="1:16" x14ac:dyDescent="0.3">
      <c r="A8154">
        <f t="shared" si="1656"/>
        <v>2019</v>
      </c>
      <c r="B8154">
        <f t="shared" si="1657"/>
        <v>8</v>
      </c>
      <c r="C8154">
        <f t="shared" si="1658"/>
        <v>6</v>
      </c>
      <c r="D8154">
        <f t="shared" si="1659"/>
        <v>6</v>
      </c>
      <c r="E8154" t="str">
        <f t="shared" si="1660"/>
        <v>ON</v>
      </c>
      <c r="F8154" s="13">
        <f t="shared" si="1649"/>
        <v>43683</v>
      </c>
      <c r="G8154" s="14" t="str">
        <f t="shared" si="1661"/>
        <v>Avg of 4 NM Projects</v>
      </c>
      <c r="H8154" s="15">
        <f t="shared" si="1650"/>
        <v>15</v>
      </c>
      <c r="I8154" s="93">
        <v>112.9</v>
      </c>
      <c r="J8154">
        <f t="shared" si="1651"/>
        <v>0.63426966292134834</v>
      </c>
      <c r="K8154" s="4">
        <v>37.54</v>
      </c>
      <c r="L8154" s="4">
        <v>21.74</v>
      </c>
      <c r="M8154" s="16">
        <f t="shared" si="1652"/>
        <v>2.4544459999999999</v>
      </c>
      <c r="N8154">
        <f t="shared" si="1653"/>
        <v>0</v>
      </c>
      <c r="O8154">
        <f t="shared" si="1654"/>
        <v>1</v>
      </c>
      <c r="P8154" s="63">
        <f t="shared" si="1655"/>
        <v>0</v>
      </c>
    </row>
    <row r="8155" spans="1:16" x14ac:dyDescent="0.3">
      <c r="A8155">
        <f t="shared" si="1656"/>
        <v>2019</v>
      </c>
      <c r="B8155">
        <f t="shared" si="1657"/>
        <v>8</v>
      </c>
      <c r="C8155">
        <f t="shared" si="1658"/>
        <v>6</v>
      </c>
      <c r="D8155">
        <f t="shared" si="1659"/>
        <v>6</v>
      </c>
      <c r="E8155" t="str">
        <f t="shared" si="1660"/>
        <v>ON</v>
      </c>
      <c r="F8155" s="13">
        <f t="shared" si="1649"/>
        <v>43683</v>
      </c>
      <c r="G8155" s="14" t="str">
        <f t="shared" si="1661"/>
        <v>Avg of 4 NM Projects</v>
      </c>
      <c r="H8155" s="15">
        <f t="shared" si="1650"/>
        <v>16</v>
      </c>
      <c r="I8155" s="93">
        <v>95.875</v>
      </c>
      <c r="J8155">
        <f t="shared" si="1651"/>
        <v>0.538623595505618</v>
      </c>
      <c r="K8155" s="4">
        <v>42.98</v>
      </c>
      <c r="L8155" s="4">
        <v>19.149999999999999</v>
      </c>
      <c r="M8155" s="16">
        <f t="shared" si="1652"/>
        <v>1.8360062499999998</v>
      </c>
      <c r="N8155">
        <f t="shared" si="1653"/>
        <v>0</v>
      </c>
      <c r="O8155">
        <f t="shared" si="1654"/>
        <v>1</v>
      </c>
      <c r="P8155" s="63">
        <f t="shared" si="1655"/>
        <v>0</v>
      </c>
    </row>
    <row r="8156" spans="1:16" x14ac:dyDescent="0.3">
      <c r="A8156">
        <f t="shared" si="1656"/>
        <v>2019</v>
      </c>
      <c r="B8156">
        <f t="shared" si="1657"/>
        <v>8</v>
      </c>
      <c r="C8156">
        <f t="shared" si="1658"/>
        <v>6</v>
      </c>
      <c r="D8156">
        <f t="shared" si="1659"/>
        <v>6</v>
      </c>
      <c r="E8156" t="str">
        <f t="shared" si="1660"/>
        <v>ON</v>
      </c>
      <c r="F8156" s="13">
        <f t="shared" si="1649"/>
        <v>43683</v>
      </c>
      <c r="G8156" s="14" t="str">
        <f t="shared" si="1661"/>
        <v>Avg of 4 NM Projects</v>
      </c>
      <c r="H8156" s="15">
        <f t="shared" si="1650"/>
        <v>17</v>
      </c>
      <c r="I8156" s="93">
        <v>62.465000000000003</v>
      </c>
      <c r="J8156">
        <f t="shared" si="1651"/>
        <v>0.35092696629213482</v>
      </c>
      <c r="K8156" s="4">
        <v>47.02</v>
      </c>
      <c r="L8156" s="4">
        <v>20.350000000000001</v>
      </c>
      <c r="M8156" s="16">
        <f t="shared" si="1652"/>
        <v>1.2711627500000002</v>
      </c>
      <c r="N8156">
        <f t="shared" si="1653"/>
        <v>0</v>
      </c>
      <c r="O8156">
        <f t="shared" si="1654"/>
        <v>0</v>
      </c>
      <c r="P8156" s="63">
        <f t="shared" si="1655"/>
        <v>0</v>
      </c>
    </row>
    <row r="8157" spans="1:16" x14ac:dyDescent="0.3">
      <c r="A8157">
        <f t="shared" si="1656"/>
        <v>2019</v>
      </c>
      <c r="B8157">
        <f t="shared" si="1657"/>
        <v>8</v>
      </c>
      <c r="C8157">
        <f t="shared" si="1658"/>
        <v>6</v>
      </c>
      <c r="D8157">
        <f t="shared" si="1659"/>
        <v>6</v>
      </c>
      <c r="E8157" t="str">
        <f t="shared" si="1660"/>
        <v>ON</v>
      </c>
      <c r="F8157" s="13">
        <f t="shared" ref="F8157:F8220" si="1662">+F8133+1</f>
        <v>43683</v>
      </c>
      <c r="G8157" s="14" t="str">
        <f t="shared" si="1661"/>
        <v>Avg of 4 NM Projects</v>
      </c>
      <c r="H8157" s="15">
        <f t="shared" ref="H8157:H8220" si="1663">H8133</f>
        <v>18</v>
      </c>
      <c r="I8157" s="93">
        <v>31.750000000000004</v>
      </c>
      <c r="J8157">
        <f t="shared" si="1651"/>
        <v>0.17837078651685395</v>
      </c>
      <c r="K8157" s="4">
        <v>47.96</v>
      </c>
      <c r="L8157" s="4">
        <v>19.04</v>
      </c>
      <c r="M8157" s="16">
        <f t="shared" si="1652"/>
        <v>0.60452000000000006</v>
      </c>
      <c r="N8157">
        <f t="shared" si="1653"/>
        <v>0</v>
      </c>
      <c r="O8157">
        <f t="shared" si="1654"/>
        <v>0</v>
      </c>
      <c r="P8157" s="63">
        <f t="shared" si="1655"/>
        <v>0</v>
      </c>
    </row>
    <row r="8158" spans="1:16" x14ac:dyDescent="0.3">
      <c r="A8158">
        <f t="shared" si="1656"/>
        <v>2019</v>
      </c>
      <c r="B8158">
        <f t="shared" si="1657"/>
        <v>8</v>
      </c>
      <c r="C8158">
        <f t="shared" si="1658"/>
        <v>6</v>
      </c>
      <c r="D8158">
        <f t="shared" si="1659"/>
        <v>6</v>
      </c>
      <c r="E8158" t="str">
        <f t="shared" si="1660"/>
        <v>ON</v>
      </c>
      <c r="F8158" s="13">
        <f t="shared" si="1662"/>
        <v>43683</v>
      </c>
      <c r="G8158" s="14" t="str">
        <f t="shared" si="1661"/>
        <v>Avg of 4 NM Projects</v>
      </c>
      <c r="H8158" s="15">
        <f t="shared" si="1663"/>
        <v>19</v>
      </c>
      <c r="I8158" s="93">
        <v>19.45</v>
      </c>
      <c r="J8158">
        <f t="shared" si="1651"/>
        <v>0.10926966292134831</v>
      </c>
      <c r="K8158" s="4">
        <v>39.630000000000003</v>
      </c>
      <c r="L8158" s="4">
        <v>17.54</v>
      </c>
      <c r="M8158" s="16">
        <f t="shared" si="1652"/>
        <v>0.34115299999999998</v>
      </c>
      <c r="N8158">
        <f t="shared" si="1653"/>
        <v>0</v>
      </c>
      <c r="O8158">
        <f t="shared" si="1654"/>
        <v>0</v>
      </c>
      <c r="P8158" s="63">
        <f t="shared" si="1655"/>
        <v>0</v>
      </c>
    </row>
    <row r="8159" spans="1:16" x14ac:dyDescent="0.3">
      <c r="A8159">
        <f t="shared" si="1656"/>
        <v>2019</v>
      </c>
      <c r="B8159">
        <f t="shared" si="1657"/>
        <v>8</v>
      </c>
      <c r="C8159">
        <f t="shared" si="1658"/>
        <v>6</v>
      </c>
      <c r="D8159">
        <f t="shared" si="1659"/>
        <v>6</v>
      </c>
      <c r="E8159" t="str">
        <f t="shared" si="1660"/>
        <v>ON</v>
      </c>
      <c r="F8159" s="13">
        <f t="shared" si="1662"/>
        <v>43683</v>
      </c>
      <c r="G8159" s="14" t="str">
        <f t="shared" si="1661"/>
        <v>Avg of 4 NM Projects</v>
      </c>
      <c r="H8159" s="15">
        <f t="shared" si="1663"/>
        <v>20</v>
      </c>
      <c r="I8159" s="93">
        <v>1.665</v>
      </c>
      <c r="J8159">
        <f t="shared" si="1651"/>
        <v>9.3539325842696627E-3</v>
      </c>
      <c r="K8159" s="4">
        <v>37.619999999999997</v>
      </c>
      <c r="L8159" s="4">
        <v>20.38</v>
      </c>
      <c r="M8159" s="16">
        <f t="shared" si="1652"/>
        <v>3.3932699999999996E-2</v>
      </c>
      <c r="N8159">
        <f t="shared" si="1653"/>
        <v>0</v>
      </c>
      <c r="O8159">
        <f t="shared" si="1654"/>
        <v>0</v>
      </c>
      <c r="P8159" s="63">
        <f t="shared" si="1655"/>
        <v>0</v>
      </c>
    </row>
    <row r="8160" spans="1:16" x14ac:dyDescent="0.3">
      <c r="A8160">
        <f t="shared" si="1656"/>
        <v>2019</v>
      </c>
      <c r="B8160">
        <f t="shared" si="1657"/>
        <v>8</v>
      </c>
      <c r="C8160">
        <f t="shared" si="1658"/>
        <v>6</v>
      </c>
      <c r="D8160">
        <f t="shared" si="1659"/>
        <v>6</v>
      </c>
      <c r="E8160" t="str">
        <f t="shared" si="1660"/>
        <v>ON</v>
      </c>
      <c r="F8160" s="13">
        <f t="shared" si="1662"/>
        <v>43683</v>
      </c>
      <c r="G8160" s="14" t="str">
        <f t="shared" si="1661"/>
        <v>Avg of 4 NM Projects</v>
      </c>
      <c r="H8160" s="15">
        <f t="shared" si="1663"/>
        <v>21</v>
      </c>
      <c r="I8160" s="93">
        <v>-0.39</v>
      </c>
      <c r="J8160">
        <f t="shared" si="1651"/>
        <v>-2.1910112359550564E-3</v>
      </c>
      <c r="K8160" s="4">
        <v>36.69</v>
      </c>
      <c r="L8160" s="4">
        <v>21.87</v>
      </c>
      <c r="M8160" s="16">
        <f t="shared" si="1652"/>
        <v>-8.5293000000000018E-3</v>
      </c>
      <c r="N8160">
        <f t="shared" si="1653"/>
        <v>0</v>
      </c>
      <c r="O8160">
        <f t="shared" si="1654"/>
        <v>0</v>
      </c>
      <c r="P8160" s="63">
        <f t="shared" si="1655"/>
        <v>0</v>
      </c>
    </row>
    <row r="8161" spans="1:18" x14ac:dyDescent="0.3">
      <c r="A8161">
        <f t="shared" si="1656"/>
        <v>2019</v>
      </c>
      <c r="B8161">
        <f t="shared" si="1657"/>
        <v>8</v>
      </c>
      <c r="C8161">
        <f t="shared" si="1658"/>
        <v>6</v>
      </c>
      <c r="D8161">
        <f t="shared" si="1659"/>
        <v>6</v>
      </c>
      <c r="E8161" t="str">
        <f t="shared" si="1660"/>
        <v>ON</v>
      </c>
      <c r="F8161" s="13">
        <f t="shared" si="1662"/>
        <v>43683</v>
      </c>
      <c r="G8161" s="14" t="str">
        <f t="shared" si="1661"/>
        <v>Avg of 4 NM Projects</v>
      </c>
      <c r="H8161" s="15">
        <f t="shared" si="1663"/>
        <v>22</v>
      </c>
      <c r="I8161" s="93">
        <v>0</v>
      </c>
      <c r="J8161">
        <f t="shared" si="1651"/>
        <v>0</v>
      </c>
      <c r="K8161" s="4">
        <v>33.24</v>
      </c>
      <c r="L8161" s="4">
        <v>20.71</v>
      </c>
      <c r="M8161" s="16">
        <f t="shared" si="1652"/>
        <v>0</v>
      </c>
      <c r="N8161">
        <f t="shared" si="1653"/>
        <v>1</v>
      </c>
      <c r="O8161">
        <f t="shared" si="1654"/>
        <v>0</v>
      </c>
      <c r="P8161" s="63">
        <f t="shared" si="1655"/>
        <v>0</v>
      </c>
    </row>
    <row r="8162" spans="1:18" x14ac:dyDescent="0.3">
      <c r="A8162">
        <f t="shared" si="1656"/>
        <v>2019</v>
      </c>
      <c r="B8162">
        <f t="shared" si="1657"/>
        <v>8</v>
      </c>
      <c r="C8162">
        <f t="shared" si="1658"/>
        <v>6</v>
      </c>
      <c r="D8162">
        <f t="shared" si="1659"/>
        <v>6</v>
      </c>
      <c r="E8162" t="str">
        <f t="shared" si="1660"/>
        <v>ON</v>
      </c>
      <c r="F8162" s="13">
        <f t="shared" si="1662"/>
        <v>43683</v>
      </c>
      <c r="G8162" s="14" t="str">
        <f t="shared" si="1661"/>
        <v>Avg of 4 NM Projects</v>
      </c>
      <c r="H8162" s="15">
        <f t="shared" si="1663"/>
        <v>23</v>
      </c>
      <c r="I8162" s="93">
        <v>-0.13</v>
      </c>
      <c r="J8162">
        <f t="shared" si="1651"/>
        <v>-7.3033707865168538E-4</v>
      </c>
      <c r="K8162" s="4">
        <v>26.11</v>
      </c>
      <c r="L8162" s="4">
        <v>17.11</v>
      </c>
      <c r="M8162" s="16">
        <f t="shared" si="1652"/>
        <v>-2.2242999999999998E-3</v>
      </c>
      <c r="N8162">
        <f t="shared" si="1653"/>
        <v>0</v>
      </c>
      <c r="O8162">
        <f t="shared" si="1654"/>
        <v>0</v>
      </c>
      <c r="P8162" s="63">
        <f t="shared" si="1655"/>
        <v>0</v>
      </c>
    </row>
    <row r="8163" spans="1:18" x14ac:dyDescent="0.3">
      <c r="A8163">
        <f t="shared" si="1656"/>
        <v>2019</v>
      </c>
      <c r="B8163">
        <f t="shared" si="1657"/>
        <v>8</v>
      </c>
      <c r="C8163">
        <f t="shared" si="1658"/>
        <v>6</v>
      </c>
      <c r="D8163">
        <f t="shared" si="1659"/>
        <v>6</v>
      </c>
      <c r="E8163" t="str">
        <f t="shared" si="1660"/>
        <v>OFF</v>
      </c>
      <c r="F8163" s="13">
        <f t="shared" si="1662"/>
        <v>43683</v>
      </c>
      <c r="G8163" s="14" t="str">
        <f t="shared" si="1661"/>
        <v>Avg of 4 NM Projects</v>
      </c>
      <c r="H8163" s="15">
        <f t="shared" si="1663"/>
        <v>24</v>
      </c>
      <c r="I8163" s="93">
        <v>-0.26</v>
      </c>
      <c r="J8163">
        <f t="shared" si="1651"/>
        <v>-1.4606741573033708E-3</v>
      </c>
      <c r="K8163" s="4">
        <v>23.85</v>
      </c>
      <c r="L8163" s="4">
        <v>15.51</v>
      </c>
      <c r="M8163" s="16">
        <f t="shared" si="1652"/>
        <v>-4.0326000000000008E-3</v>
      </c>
      <c r="N8163">
        <f t="shared" si="1653"/>
        <v>0</v>
      </c>
      <c r="O8163">
        <f t="shared" si="1654"/>
        <v>0</v>
      </c>
      <c r="P8163" s="63">
        <f t="shared" si="1655"/>
        <v>0</v>
      </c>
    </row>
    <row r="8164" spans="1:18" x14ac:dyDescent="0.3">
      <c r="A8164">
        <f t="shared" si="1656"/>
        <v>2019</v>
      </c>
      <c r="B8164">
        <f t="shared" si="1657"/>
        <v>8</v>
      </c>
      <c r="C8164">
        <f t="shared" si="1658"/>
        <v>7</v>
      </c>
      <c r="D8164">
        <f t="shared" si="1659"/>
        <v>7</v>
      </c>
      <c r="E8164" t="str">
        <f t="shared" si="1660"/>
        <v>OFF</v>
      </c>
      <c r="F8164" s="13">
        <f t="shared" si="1662"/>
        <v>43684</v>
      </c>
      <c r="G8164" s="14" t="str">
        <f t="shared" si="1661"/>
        <v>Avg of 4 NM Projects</v>
      </c>
      <c r="H8164" s="15">
        <f t="shared" si="1663"/>
        <v>1</v>
      </c>
      <c r="I8164" s="93">
        <v>0</v>
      </c>
      <c r="J8164">
        <f t="shared" si="1651"/>
        <v>0</v>
      </c>
      <c r="K8164" s="4">
        <v>20.9</v>
      </c>
      <c r="L8164" s="4">
        <v>15.17</v>
      </c>
      <c r="M8164" s="16">
        <f t="shared" si="1652"/>
        <v>0</v>
      </c>
      <c r="N8164">
        <f t="shared" si="1653"/>
        <v>1</v>
      </c>
      <c r="O8164">
        <f t="shared" si="1654"/>
        <v>0</v>
      </c>
      <c r="P8164" s="63">
        <f t="shared" si="1655"/>
        <v>0</v>
      </c>
      <c r="Q8164" s="34"/>
      <c r="R8164" s="34"/>
    </row>
    <row r="8165" spans="1:18" x14ac:dyDescent="0.3">
      <c r="A8165">
        <f t="shared" si="1656"/>
        <v>2019</v>
      </c>
      <c r="B8165">
        <f t="shared" si="1657"/>
        <v>8</v>
      </c>
      <c r="C8165">
        <f t="shared" si="1658"/>
        <v>7</v>
      </c>
      <c r="D8165">
        <f t="shared" si="1659"/>
        <v>7</v>
      </c>
      <c r="E8165" t="str">
        <f t="shared" si="1660"/>
        <v>OFF</v>
      </c>
      <c r="F8165" s="13">
        <f t="shared" si="1662"/>
        <v>43684</v>
      </c>
      <c r="G8165" s="14" t="str">
        <f t="shared" si="1661"/>
        <v>Avg of 4 NM Projects</v>
      </c>
      <c r="H8165" s="15">
        <f t="shared" si="1663"/>
        <v>2</v>
      </c>
      <c r="I8165" s="93">
        <v>0</v>
      </c>
      <c r="J8165">
        <f t="shared" si="1651"/>
        <v>0</v>
      </c>
      <c r="K8165" s="4">
        <v>19.59</v>
      </c>
      <c r="L8165" s="4">
        <v>15.71</v>
      </c>
      <c r="M8165" s="16">
        <f t="shared" si="1652"/>
        <v>0</v>
      </c>
      <c r="N8165">
        <f t="shared" si="1653"/>
        <v>1</v>
      </c>
      <c r="O8165">
        <f t="shared" si="1654"/>
        <v>0</v>
      </c>
      <c r="P8165" s="63">
        <f t="shared" si="1655"/>
        <v>0</v>
      </c>
    </row>
    <row r="8166" spans="1:18" x14ac:dyDescent="0.3">
      <c r="A8166">
        <f t="shared" si="1656"/>
        <v>2019</v>
      </c>
      <c r="B8166">
        <f t="shared" si="1657"/>
        <v>8</v>
      </c>
      <c r="C8166">
        <f t="shared" si="1658"/>
        <v>7</v>
      </c>
      <c r="D8166">
        <f t="shared" si="1659"/>
        <v>7</v>
      </c>
      <c r="E8166" t="str">
        <f t="shared" si="1660"/>
        <v>OFF</v>
      </c>
      <c r="F8166" s="13">
        <f t="shared" si="1662"/>
        <v>43684</v>
      </c>
      <c r="G8166" s="14" t="str">
        <f t="shared" si="1661"/>
        <v>Avg of 4 NM Projects</v>
      </c>
      <c r="H8166" s="15">
        <f t="shared" si="1663"/>
        <v>3</v>
      </c>
      <c r="I8166" s="93">
        <v>-0.26</v>
      </c>
      <c r="J8166">
        <f t="shared" si="1651"/>
        <v>-1.4606741573033708E-3</v>
      </c>
      <c r="K8166" s="4">
        <v>18.64</v>
      </c>
      <c r="L8166" s="4">
        <v>16.09</v>
      </c>
      <c r="M8166" s="16">
        <f t="shared" si="1652"/>
        <v>-4.1833999999999994E-3</v>
      </c>
      <c r="N8166">
        <f t="shared" si="1653"/>
        <v>0</v>
      </c>
      <c r="O8166">
        <f t="shared" si="1654"/>
        <v>0</v>
      </c>
      <c r="P8166" s="63">
        <f t="shared" si="1655"/>
        <v>0</v>
      </c>
    </row>
    <row r="8167" spans="1:18" x14ac:dyDescent="0.3">
      <c r="A8167">
        <f t="shared" si="1656"/>
        <v>2019</v>
      </c>
      <c r="B8167">
        <f t="shared" si="1657"/>
        <v>8</v>
      </c>
      <c r="C8167">
        <f t="shared" si="1658"/>
        <v>7</v>
      </c>
      <c r="D8167">
        <f t="shared" si="1659"/>
        <v>7</v>
      </c>
      <c r="E8167" t="str">
        <f t="shared" si="1660"/>
        <v>OFF</v>
      </c>
      <c r="F8167" s="13">
        <f t="shared" si="1662"/>
        <v>43684</v>
      </c>
      <c r="G8167" s="14" t="str">
        <f t="shared" si="1661"/>
        <v>Avg of 4 NM Projects</v>
      </c>
      <c r="H8167" s="15">
        <f t="shared" si="1663"/>
        <v>4</v>
      </c>
      <c r="I8167" s="93">
        <v>0</v>
      </c>
      <c r="J8167">
        <f t="shared" si="1651"/>
        <v>0</v>
      </c>
      <c r="K8167" s="4">
        <v>18.48</v>
      </c>
      <c r="L8167" s="4">
        <v>15.64</v>
      </c>
      <c r="M8167" s="16">
        <f t="shared" si="1652"/>
        <v>0</v>
      </c>
      <c r="N8167">
        <f t="shared" si="1653"/>
        <v>1</v>
      </c>
      <c r="O8167">
        <f t="shared" si="1654"/>
        <v>0</v>
      </c>
      <c r="P8167" s="63">
        <f t="shared" si="1655"/>
        <v>0</v>
      </c>
    </row>
    <row r="8168" spans="1:18" x14ac:dyDescent="0.3">
      <c r="A8168">
        <f t="shared" si="1656"/>
        <v>2019</v>
      </c>
      <c r="B8168">
        <f t="shared" si="1657"/>
        <v>8</v>
      </c>
      <c r="C8168">
        <f t="shared" si="1658"/>
        <v>7</v>
      </c>
      <c r="D8168">
        <f t="shared" si="1659"/>
        <v>7</v>
      </c>
      <c r="E8168" t="str">
        <f t="shared" si="1660"/>
        <v>OFF</v>
      </c>
      <c r="F8168" s="13">
        <f t="shared" si="1662"/>
        <v>43684</v>
      </c>
      <c r="G8168" s="14" t="str">
        <f t="shared" si="1661"/>
        <v>Avg of 4 NM Projects</v>
      </c>
      <c r="H8168" s="15">
        <f t="shared" si="1663"/>
        <v>5</v>
      </c>
      <c r="I8168" s="93">
        <v>-0.13</v>
      </c>
      <c r="J8168">
        <f t="shared" si="1651"/>
        <v>-7.3033707865168538E-4</v>
      </c>
      <c r="K8168" s="4">
        <v>17.77</v>
      </c>
      <c r="L8168" s="4">
        <v>15.35</v>
      </c>
      <c r="M8168" s="16">
        <f t="shared" si="1652"/>
        <v>-1.9954999999999999E-3</v>
      </c>
      <c r="N8168">
        <f t="shared" si="1653"/>
        <v>0</v>
      </c>
      <c r="O8168">
        <f t="shared" si="1654"/>
        <v>0</v>
      </c>
      <c r="P8168" s="63">
        <f t="shared" si="1655"/>
        <v>0</v>
      </c>
    </row>
    <row r="8169" spans="1:18" x14ac:dyDescent="0.3">
      <c r="A8169">
        <f t="shared" si="1656"/>
        <v>2019</v>
      </c>
      <c r="B8169">
        <f t="shared" si="1657"/>
        <v>8</v>
      </c>
      <c r="C8169">
        <f t="shared" si="1658"/>
        <v>7</v>
      </c>
      <c r="D8169">
        <f t="shared" si="1659"/>
        <v>7</v>
      </c>
      <c r="E8169" t="str">
        <f t="shared" si="1660"/>
        <v>OFF</v>
      </c>
      <c r="F8169" s="13">
        <f t="shared" si="1662"/>
        <v>43684</v>
      </c>
      <c r="G8169" s="14" t="str">
        <f t="shared" si="1661"/>
        <v>Avg of 4 NM Projects</v>
      </c>
      <c r="H8169" s="15">
        <f t="shared" si="1663"/>
        <v>6</v>
      </c>
      <c r="I8169" s="93">
        <v>-0.13</v>
      </c>
      <c r="J8169">
        <f t="shared" si="1651"/>
        <v>-7.3033707865168538E-4</v>
      </c>
      <c r="K8169" s="4">
        <v>19.04</v>
      </c>
      <c r="L8169" s="4">
        <v>16.28</v>
      </c>
      <c r="M8169" s="16">
        <f t="shared" si="1652"/>
        <v>-2.1164000000000001E-3</v>
      </c>
      <c r="N8169">
        <f t="shared" si="1653"/>
        <v>0</v>
      </c>
      <c r="O8169">
        <f t="shared" si="1654"/>
        <v>0</v>
      </c>
      <c r="P8169" s="63">
        <f t="shared" si="1655"/>
        <v>0</v>
      </c>
    </row>
    <row r="8170" spans="1:18" x14ac:dyDescent="0.3">
      <c r="A8170">
        <f t="shared" si="1656"/>
        <v>2019</v>
      </c>
      <c r="B8170">
        <f t="shared" si="1657"/>
        <v>8</v>
      </c>
      <c r="C8170">
        <f t="shared" si="1658"/>
        <v>7</v>
      </c>
      <c r="D8170">
        <f t="shared" si="1659"/>
        <v>7</v>
      </c>
      <c r="E8170" t="str">
        <f t="shared" si="1660"/>
        <v>OFF</v>
      </c>
      <c r="F8170" s="13">
        <f t="shared" si="1662"/>
        <v>43684</v>
      </c>
      <c r="G8170" s="14" t="str">
        <f t="shared" si="1661"/>
        <v>Avg of 4 NM Projects</v>
      </c>
      <c r="H8170" s="15">
        <f t="shared" si="1663"/>
        <v>7</v>
      </c>
      <c r="I8170" s="93">
        <v>5.5050000000000008</v>
      </c>
      <c r="J8170">
        <f t="shared" si="1651"/>
        <v>3.0926966292134837E-2</v>
      </c>
      <c r="K8170" s="4">
        <v>21.39</v>
      </c>
      <c r="L8170" s="4">
        <v>16.28</v>
      </c>
      <c r="M8170" s="16">
        <f t="shared" si="1652"/>
        <v>8.9621400000000018E-2</v>
      </c>
      <c r="N8170">
        <f t="shared" si="1653"/>
        <v>0</v>
      </c>
      <c r="O8170">
        <f t="shared" si="1654"/>
        <v>0</v>
      </c>
      <c r="P8170" s="63">
        <f t="shared" si="1655"/>
        <v>0</v>
      </c>
    </row>
    <row r="8171" spans="1:18" x14ac:dyDescent="0.3">
      <c r="A8171">
        <f t="shared" si="1656"/>
        <v>2019</v>
      </c>
      <c r="B8171">
        <f t="shared" si="1657"/>
        <v>8</v>
      </c>
      <c r="C8171">
        <f t="shared" si="1658"/>
        <v>7</v>
      </c>
      <c r="D8171">
        <f t="shared" si="1659"/>
        <v>7</v>
      </c>
      <c r="E8171" t="str">
        <f t="shared" si="1660"/>
        <v>OFF</v>
      </c>
      <c r="F8171" s="13">
        <f t="shared" si="1662"/>
        <v>43684</v>
      </c>
      <c r="G8171" s="14" t="str">
        <f t="shared" si="1661"/>
        <v>Avg of 4 NM Projects</v>
      </c>
      <c r="H8171" s="15">
        <f t="shared" si="1663"/>
        <v>8</v>
      </c>
      <c r="I8171" s="93">
        <v>18.945</v>
      </c>
      <c r="J8171">
        <f t="shared" si="1651"/>
        <v>0.10643258426966293</v>
      </c>
      <c r="K8171" s="4">
        <v>23.14</v>
      </c>
      <c r="L8171" s="4">
        <v>16</v>
      </c>
      <c r="M8171" s="16">
        <f t="shared" si="1652"/>
        <v>0.30312</v>
      </c>
      <c r="N8171">
        <f t="shared" si="1653"/>
        <v>0</v>
      </c>
      <c r="O8171">
        <f t="shared" si="1654"/>
        <v>0</v>
      </c>
      <c r="P8171" s="63">
        <f t="shared" si="1655"/>
        <v>0</v>
      </c>
    </row>
    <row r="8172" spans="1:18" x14ac:dyDescent="0.3">
      <c r="A8172">
        <f t="shared" si="1656"/>
        <v>2019</v>
      </c>
      <c r="B8172">
        <f t="shared" si="1657"/>
        <v>8</v>
      </c>
      <c r="C8172">
        <f t="shared" si="1658"/>
        <v>7</v>
      </c>
      <c r="D8172">
        <f t="shared" si="1659"/>
        <v>7</v>
      </c>
      <c r="E8172" t="str">
        <f t="shared" si="1660"/>
        <v>OFF</v>
      </c>
      <c r="F8172" s="13">
        <f t="shared" si="1662"/>
        <v>43684</v>
      </c>
      <c r="G8172" s="14" t="str">
        <f t="shared" si="1661"/>
        <v>Avg of 4 NM Projects</v>
      </c>
      <c r="H8172" s="15">
        <f t="shared" si="1663"/>
        <v>9</v>
      </c>
      <c r="I8172" s="93">
        <v>22.91</v>
      </c>
      <c r="J8172">
        <f t="shared" si="1651"/>
        <v>0.12870786516853933</v>
      </c>
      <c r="K8172" s="4">
        <v>23.83</v>
      </c>
      <c r="L8172" s="4">
        <v>18.670000000000002</v>
      </c>
      <c r="M8172" s="16">
        <f t="shared" si="1652"/>
        <v>0.42772970000000005</v>
      </c>
      <c r="N8172">
        <f t="shared" si="1653"/>
        <v>0</v>
      </c>
      <c r="O8172">
        <f t="shared" si="1654"/>
        <v>0</v>
      </c>
      <c r="P8172" s="63">
        <f t="shared" si="1655"/>
        <v>0</v>
      </c>
    </row>
    <row r="8173" spans="1:18" x14ac:dyDescent="0.3">
      <c r="A8173">
        <f t="shared" si="1656"/>
        <v>2019</v>
      </c>
      <c r="B8173">
        <f t="shared" si="1657"/>
        <v>8</v>
      </c>
      <c r="C8173">
        <f t="shared" si="1658"/>
        <v>7</v>
      </c>
      <c r="D8173">
        <f t="shared" si="1659"/>
        <v>7</v>
      </c>
      <c r="E8173" t="str">
        <f t="shared" si="1660"/>
        <v>OFF</v>
      </c>
      <c r="F8173" s="13">
        <f t="shared" si="1662"/>
        <v>43684</v>
      </c>
      <c r="G8173" s="14" t="str">
        <f t="shared" si="1661"/>
        <v>Avg of 4 NM Projects</v>
      </c>
      <c r="H8173" s="15">
        <f t="shared" si="1663"/>
        <v>10</v>
      </c>
      <c r="I8173" s="93">
        <v>47.494999999999997</v>
      </c>
      <c r="J8173">
        <f t="shared" si="1651"/>
        <v>0.26682584269662918</v>
      </c>
      <c r="K8173" s="4">
        <v>26.37</v>
      </c>
      <c r="L8173" s="4">
        <v>20.74</v>
      </c>
      <c r="M8173" s="16">
        <f t="shared" si="1652"/>
        <v>0.98504629999999982</v>
      </c>
      <c r="N8173">
        <f t="shared" si="1653"/>
        <v>0</v>
      </c>
      <c r="O8173">
        <f t="shared" si="1654"/>
        <v>0</v>
      </c>
      <c r="P8173" s="63">
        <f t="shared" si="1655"/>
        <v>0</v>
      </c>
    </row>
    <row r="8174" spans="1:18" x14ac:dyDescent="0.3">
      <c r="A8174">
        <f t="shared" si="1656"/>
        <v>2019</v>
      </c>
      <c r="B8174">
        <f t="shared" si="1657"/>
        <v>8</v>
      </c>
      <c r="C8174">
        <f t="shared" si="1658"/>
        <v>7</v>
      </c>
      <c r="D8174">
        <f t="shared" si="1659"/>
        <v>7</v>
      </c>
      <c r="E8174" t="str">
        <f t="shared" si="1660"/>
        <v>OFF</v>
      </c>
      <c r="F8174" s="13">
        <f t="shared" si="1662"/>
        <v>43684</v>
      </c>
      <c r="G8174" s="14" t="str">
        <f t="shared" si="1661"/>
        <v>Avg of 4 NM Projects</v>
      </c>
      <c r="H8174" s="15">
        <f t="shared" si="1663"/>
        <v>11</v>
      </c>
      <c r="I8174" s="93">
        <v>49.914999999999999</v>
      </c>
      <c r="J8174">
        <f t="shared" si="1651"/>
        <v>0.28042134831460674</v>
      </c>
      <c r="K8174" s="4">
        <v>28.79</v>
      </c>
      <c r="L8174" s="4">
        <v>23.23</v>
      </c>
      <c r="M8174" s="16">
        <f t="shared" si="1652"/>
        <v>1.1595254500000001</v>
      </c>
      <c r="N8174">
        <f t="shared" si="1653"/>
        <v>0</v>
      </c>
      <c r="O8174">
        <f t="shared" si="1654"/>
        <v>0</v>
      </c>
      <c r="P8174" s="63">
        <f t="shared" si="1655"/>
        <v>0</v>
      </c>
    </row>
    <row r="8175" spans="1:18" x14ac:dyDescent="0.3">
      <c r="A8175">
        <f t="shared" si="1656"/>
        <v>2019</v>
      </c>
      <c r="B8175">
        <f t="shared" si="1657"/>
        <v>8</v>
      </c>
      <c r="C8175">
        <f t="shared" si="1658"/>
        <v>7</v>
      </c>
      <c r="D8175">
        <f t="shared" si="1659"/>
        <v>7</v>
      </c>
      <c r="E8175" t="str">
        <f t="shared" si="1660"/>
        <v>OFF</v>
      </c>
      <c r="F8175" s="13">
        <f t="shared" si="1662"/>
        <v>43684</v>
      </c>
      <c r="G8175" s="14" t="str">
        <f t="shared" si="1661"/>
        <v>Avg of 4 NM Projects</v>
      </c>
      <c r="H8175" s="15">
        <f t="shared" si="1663"/>
        <v>12</v>
      </c>
      <c r="I8175" s="93">
        <v>72.325000000000003</v>
      </c>
      <c r="J8175">
        <f t="shared" si="1651"/>
        <v>0.40632022471910112</v>
      </c>
      <c r="K8175" s="4">
        <v>32.58</v>
      </c>
      <c r="L8175" s="4">
        <v>24.82</v>
      </c>
      <c r="M8175" s="16">
        <f t="shared" si="1652"/>
        <v>1.7951065000000002</v>
      </c>
      <c r="N8175">
        <f t="shared" si="1653"/>
        <v>0</v>
      </c>
      <c r="O8175">
        <f t="shared" si="1654"/>
        <v>0</v>
      </c>
      <c r="P8175" s="63">
        <f t="shared" si="1655"/>
        <v>0</v>
      </c>
    </row>
    <row r="8176" spans="1:18" x14ac:dyDescent="0.3">
      <c r="A8176">
        <f t="shared" si="1656"/>
        <v>2019</v>
      </c>
      <c r="B8176">
        <f t="shared" si="1657"/>
        <v>8</v>
      </c>
      <c r="C8176">
        <f t="shared" si="1658"/>
        <v>7</v>
      </c>
      <c r="D8176">
        <f t="shared" si="1659"/>
        <v>7</v>
      </c>
      <c r="E8176" t="str">
        <f t="shared" si="1660"/>
        <v>OFF</v>
      </c>
      <c r="F8176" s="13">
        <f t="shared" si="1662"/>
        <v>43684</v>
      </c>
      <c r="G8176" s="14" t="str">
        <f t="shared" si="1661"/>
        <v>Avg of 4 NM Projects</v>
      </c>
      <c r="H8176" s="15">
        <f t="shared" si="1663"/>
        <v>13</v>
      </c>
      <c r="I8176" s="93">
        <v>79.62</v>
      </c>
      <c r="J8176">
        <f t="shared" si="1651"/>
        <v>0.44730337078651689</v>
      </c>
      <c r="K8176" s="4">
        <v>38.68</v>
      </c>
      <c r="L8176" s="4">
        <v>24.56</v>
      </c>
      <c r="M8176" s="16">
        <f t="shared" si="1652"/>
        <v>1.9554672</v>
      </c>
      <c r="N8176">
        <f t="shared" si="1653"/>
        <v>0</v>
      </c>
      <c r="O8176">
        <f t="shared" si="1654"/>
        <v>0</v>
      </c>
      <c r="P8176" s="63">
        <f t="shared" si="1655"/>
        <v>0</v>
      </c>
    </row>
    <row r="8177" spans="1:18" x14ac:dyDescent="0.3">
      <c r="A8177">
        <f t="shared" si="1656"/>
        <v>2019</v>
      </c>
      <c r="B8177">
        <f t="shared" si="1657"/>
        <v>8</v>
      </c>
      <c r="C8177">
        <f t="shared" si="1658"/>
        <v>7</v>
      </c>
      <c r="D8177">
        <f t="shared" si="1659"/>
        <v>7</v>
      </c>
      <c r="E8177" t="str">
        <f t="shared" si="1660"/>
        <v>OFF</v>
      </c>
      <c r="F8177" s="13">
        <f t="shared" si="1662"/>
        <v>43684</v>
      </c>
      <c r="G8177" s="14" t="str">
        <f t="shared" si="1661"/>
        <v>Avg of 4 NM Projects</v>
      </c>
      <c r="H8177" s="15">
        <f t="shared" si="1663"/>
        <v>14</v>
      </c>
      <c r="I8177" s="93">
        <v>54.53</v>
      </c>
      <c r="J8177">
        <f t="shared" si="1651"/>
        <v>0.30634831460674156</v>
      </c>
      <c r="K8177" s="4">
        <v>43.31</v>
      </c>
      <c r="L8177" s="4">
        <v>28.83</v>
      </c>
      <c r="M8177" s="16">
        <f t="shared" si="1652"/>
        <v>1.5720999</v>
      </c>
      <c r="N8177">
        <f t="shared" si="1653"/>
        <v>0</v>
      </c>
      <c r="O8177">
        <f t="shared" si="1654"/>
        <v>0</v>
      </c>
      <c r="P8177" s="63">
        <f t="shared" si="1655"/>
        <v>0</v>
      </c>
    </row>
    <row r="8178" spans="1:18" x14ac:dyDescent="0.3">
      <c r="A8178">
        <f t="shared" si="1656"/>
        <v>2019</v>
      </c>
      <c r="B8178">
        <f t="shared" si="1657"/>
        <v>8</v>
      </c>
      <c r="C8178">
        <f t="shared" si="1658"/>
        <v>7</v>
      </c>
      <c r="D8178">
        <f t="shared" si="1659"/>
        <v>7</v>
      </c>
      <c r="E8178" t="str">
        <f t="shared" si="1660"/>
        <v>OFF</v>
      </c>
      <c r="F8178" s="13">
        <f t="shared" si="1662"/>
        <v>43684</v>
      </c>
      <c r="G8178" s="14" t="str">
        <f t="shared" si="1661"/>
        <v>Avg of 4 NM Projects</v>
      </c>
      <c r="H8178" s="15">
        <f t="shared" si="1663"/>
        <v>15</v>
      </c>
      <c r="I8178" s="93">
        <v>39.549999999999997</v>
      </c>
      <c r="J8178">
        <f t="shared" si="1651"/>
        <v>0.22219101123595503</v>
      </c>
      <c r="K8178" s="4">
        <v>44.19</v>
      </c>
      <c r="L8178" s="4">
        <v>25.36</v>
      </c>
      <c r="M8178" s="16">
        <f t="shared" si="1652"/>
        <v>1.002988</v>
      </c>
      <c r="N8178">
        <f t="shared" si="1653"/>
        <v>0</v>
      </c>
      <c r="O8178">
        <f t="shared" si="1654"/>
        <v>0</v>
      </c>
      <c r="P8178" s="63">
        <f t="shared" si="1655"/>
        <v>0</v>
      </c>
    </row>
    <row r="8179" spans="1:18" x14ac:dyDescent="0.3">
      <c r="A8179">
        <f t="shared" si="1656"/>
        <v>2019</v>
      </c>
      <c r="B8179">
        <f t="shared" si="1657"/>
        <v>8</v>
      </c>
      <c r="C8179">
        <f t="shared" si="1658"/>
        <v>7</v>
      </c>
      <c r="D8179">
        <f t="shared" si="1659"/>
        <v>7</v>
      </c>
      <c r="E8179" t="str">
        <f t="shared" si="1660"/>
        <v>OFF</v>
      </c>
      <c r="F8179" s="13">
        <f t="shared" si="1662"/>
        <v>43684</v>
      </c>
      <c r="G8179" s="14" t="str">
        <f t="shared" si="1661"/>
        <v>Avg of 4 NM Projects</v>
      </c>
      <c r="H8179" s="15">
        <f t="shared" si="1663"/>
        <v>16</v>
      </c>
      <c r="I8179" s="93">
        <v>46.34</v>
      </c>
      <c r="J8179">
        <f t="shared" si="1651"/>
        <v>0.26033707865168543</v>
      </c>
      <c r="K8179" s="4">
        <v>43.89</v>
      </c>
      <c r="L8179" s="4">
        <v>24.33</v>
      </c>
      <c r="M8179" s="16">
        <f t="shared" si="1652"/>
        <v>1.1274522</v>
      </c>
      <c r="N8179">
        <f t="shared" si="1653"/>
        <v>0</v>
      </c>
      <c r="O8179">
        <f t="shared" si="1654"/>
        <v>0</v>
      </c>
      <c r="P8179" s="63">
        <f t="shared" si="1655"/>
        <v>0</v>
      </c>
    </row>
    <row r="8180" spans="1:18" x14ac:dyDescent="0.3">
      <c r="A8180">
        <f t="shared" si="1656"/>
        <v>2019</v>
      </c>
      <c r="B8180">
        <f t="shared" si="1657"/>
        <v>8</v>
      </c>
      <c r="C8180">
        <f t="shared" si="1658"/>
        <v>7</v>
      </c>
      <c r="D8180">
        <f t="shared" si="1659"/>
        <v>7</v>
      </c>
      <c r="E8180" t="str">
        <f t="shared" si="1660"/>
        <v>OFF</v>
      </c>
      <c r="F8180" s="13">
        <f t="shared" si="1662"/>
        <v>43684</v>
      </c>
      <c r="G8180" s="14" t="str">
        <f t="shared" si="1661"/>
        <v>Avg of 4 NM Projects</v>
      </c>
      <c r="H8180" s="15">
        <f t="shared" si="1663"/>
        <v>17</v>
      </c>
      <c r="I8180" s="93">
        <v>41.989999999999995</v>
      </c>
      <c r="J8180">
        <f t="shared" si="1651"/>
        <v>0.23589887640449436</v>
      </c>
      <c r="K8180" s="4">
        <v>48.02</v>
      </c>
      <c r="L8180" s="4">
        <v>26.54</v>
      </c>
      <c r="M8180" s="16">
        <f t="shared" si="1652"/>
        <v>1.1144145999999999</v>
      </c>
      <c r="N8180">
        <f t="shared" si="1653"/>
        <v>0</v>
      </c>
      <c r="O8180">
        <f t="shared" si="1654"/>
        <v>0</v>
      </c>
      <c r="P8180" s="63">
        <f t="shared" si="1655"/>
        <v>0</v>
      </c>
    </row>
    <row r="8181" spans="1:18" x14ac:dyDescent="0.3">
      <c r="A8181">
        <f t="shared" si="1656"/>
        <v>2019</v>
      </c>
      <c r="B8181">
        <f t="shared" si="1657"/>
        <v>8</v>
      </c>
      <c r="C8181">
        <f t="shared" si="1658"/>
        <v>7</v>
      </c>
      <c r="D8181">
        <f t="shared" si="1659"/>
        <v>7</v>
      </c>
      <c r="E8181" t="str">
        <f t="shared" si="1660"/>
        <v>OFF</v>
      </c>
      <c r="F8181" s="13">
        <f t="shared" si="1662"/>
        <v>43684</v>
      </c>
      <c r="G8181" s="14" t="str">
        <f t="shared" si="1661"/>
        <v>Avg of 4 NM Projects</v>
      </c>
      <c r="H8181" s="15">
        <f t="shared" si="1663"/>
        <v>18</v>
      </c>
      <c r="I8181" s="93">
        <v>34.299999999999997</v>
      </c>
      <c r="J8181">
        <f t="shared" si="1651"/>
        <v>0.19269662921348313</v>
      </c>
      <c r="K8181" s="4">
        <v>51.93</v>
      </c>
      <c r="L8181" s="4">
        <v>28.59</v>
      </c>
      <c r="M8181" s="16">
        <f t="shared" si="1652"/>
        <v>0.98063699999999998</v>
      </c>
      <c r="N8181">
        <f t="shared" si="1653"/>
        <v>0</v>
      </c>
      <c r="O8181">
        <f t="shared" si="1654"/>
        <v>0</v>
      </c>
      <c r="P8181" s="63">
        <f t="shared" si="1655"/>
        <v>0</v>
      </c>
    </row>
    <row r="8182" spans="1:18" x14ac:dyDescent="0.3">
      <c r="A8182">
        <f t="shared" si="1656"/>
        <v>2019</v>
      </c>
      <c r="B8182">
        <f t="shared" si="1657"/>
        <v>8</v>
      </c>
      <c r="C8182">
        <f t="shared" si="1658"/>
        <v>7</v>
      </c>
      <c r="D8182">
        <f t="shared" si="1659"/>
        <v>7</v>
      </c>
      <c r="E8182" t="str">
        <f t="shared" si="1660"/>
        <v>OFF</v>
      </c>
      <c r="F8182" s="13">
        <f t="shared" si="1662"/>
        <v>43684</v>
      </c>
      <c r="G8182" s="14" t="str">
        <f t="shared" si="1661"/>
        <v>Avg of 4 NM Projects</v>
      </c>
      <c r="H8182" s="15">
        <f t="shared" si="1663"/>
        <v>19</v>
      </c>
      <c r="I8182" s="93">
        <v>14.844999999999999</v>
      </c>
      <c r="J8182">
        <f t="shared" si="1651"/>
        <v>8.3398876404494379E-2</v>
      </c>
      <c r="K8182" s="4">
        <v>44.93</v>
      </c>
      <c r="L8182" s="4">
        <v>27.54</v>
      </c>
      <c r="M8182" s="16">
        <f t="shared" si="1652"/>
        <v>0.40883129999999995</v>
      </c>
      <c r="N8182">
        <f t="shared" si="1653"/>
        <v>0</v>
      </c>
      <c r="O8182">
        <f t="shared" si="1654"/>
        <v>0</v>
      </c>
      <c r="P8182" s="63">
        <f t="shared" si="1655"/>
        <v>0</v>
      </c>
    </row>
    <row r="8183" spans="1:18" x14ac:dyDescent="0.3">
      <c r="A8183">
        <f t="shared" si="1656"/>
        <v>2019</v>
      </c>
      <c r="B8183">
        <f t="shared" si="1657"/>
        <v>8</v>
      </c>
      <c r="C8183">
        <f t="shared" si="1658"/>
        <v>7</v>
      </c>
      <c r="D8183">
        <f t="shared" si="1659"/>
        <v>7</v>
      </c>
      <c r="E8183" t="str">
        <f t="shared" si="1660"/>
        <v>OFF</v>
      </c>
      <c r="F8183" s="13">
        <f t="shared" si="1662"/>
        <v>43684</v>
      </c>
      <c r="G8183" s="14" t="str">
        <f t="shared" si="1661"/>
        <v>Avg of 4 NM Projects</v>
      </c>
      <c r="H8183" s="15">
        <f t="shared" si="1663"/>
        <v>20</v>
      </c>
      <c r="I8183" s="93">
        <v>2.56</v>
      </c>
      <c r="J8183">
        <f t="shared" si="1651"/>
        <v>1.4382022471910113E-2</v>
      </c>
      <c r="K8183" s="4">
        <v>38.79</v>
      </c>
      <c r="L8183" s="4">
        <v>26.18</v>
      </c>
      <c r="M8183" s="16">
        <f t="shared" si="1652"/>
        <v>6.7020799999999991E-2</v>
      </c>
      <c r="N8183">
        <f t="shared" si="1653"/>
        <v>0</v>
      </c>
      <c r="O8183">
        <f t="shared" si="1654"/>
        <v>0</v>
      </c>
      <c r="P8183" s="63">
        <f t="shared" si="1655"/>
        <v>0</v>
      </c>
    </row>
    <row r="8184" spans="1:18" x14ac:dyDescent="0.3">
      <c r="A8184">
        <f t="shared" si="1656"/>
        <v>2019</v>
      </c>
      <c r="B8184">
        <f t="shared" si="1657"/>
        <v>8</v>
      </c>
      <c r="C8184">
        <f t="shared" si="1658"/>
        <v>7</v>
      </c>
      <c r="D8184">
        <f t="shared" si="1659"/>
        <v>7</v>
      </c>
      <c r="E8184" t="str">
        <f t="shared" si="1660"/>
        <v>OFF</v>
      </c>
      <c r="F8184" s="13">
        <f t="shared" si="1662"/>
        <v>43684</v>
      </c>
      <c r="G8184" s="14" t="str">
        <f t="shared" si="1661"/>
        <v>Avg of 4 NM Projects</v>
      </c>
      <c r="H8184" s="15">
        <f t="shared" si="1663"/>
        <v>21</v>
      </c>
      <c r="I8184" s="93">
        <v>-0.13</v>
      </c>
      <c r="J8184">
        <f t="shared" si="1651"/>
        <v>-7.3033707865168538E-4</v>
      </c>
      <c r="K8184" s="4">
        <v>41.32</v>
      </c>
      <c r="L8184" s="4">
        <v>27.72</v>
      </c>
      <c r="M8184" s="16">
        <f t="shared" si="1652"/>
        <v>-3.6036000000000002E-3</v>
      </c>
      <c r="N8184">
        <f t="shared" si="1653"/>
        <v>0</v>
      </c>
      <c r="O8184">
        <f t="shared" si="1654"/>
        <v>0</v>
      </c>
      <c r="P8184" s="63">
        <f t="shared" si="1655"/>
        <v>0</v>
      </c>
    </row>
    <row r="8185" spans="1:18" x14ac:dyDescent="0.3">
      <c r="A8185">
        <f t="shared" si="1656"/>
        <v>2019</v>
      </c>
      <c r="B8185">
        <f t="shared" si="1657"/>
        <v>8</v>
      </c>
      <c r="C8185">
        <f t="shared" si="1658"/>
        <v>7</v>
      </c>
      <c r="D8185">
        <f t="shared" si="1659"/>
        <v>7</v>
      </c>
      <c r="E8185" t="str">
        <f t="shared" si="1660"/>
        <v>OFF</v>
      </c>
      <c r="F8185" s="13">
        <f t="shared" si="1662"/>
        <v>43684</v>
      </c>
      <c r="G8185" s="14" t="str">
        <f t="shared" si="1661"/>
        <v>Avg of 4 NM Projects</v>
      </c>
      <c r="H8185" s="15">
        <f t="shared" si="1663"/>
        <v>22</v>
      </c>
      <c r="I8185" s="93">
        <v>-0.13</v>
      </c>
      <c r="J8185">
        <f t="shared" si="1651"/>
        <v>-7.3033707865168538E-4</v>
      </c>
      <c r="K8185" s="4">
        <v>31.66</v>
      </c>
      <c r="L8185" s="4">
        <v>22.19</v>
      </c>
      <c r="M8185" s="16">
        <f t="shared" si="1652"/>
        <v>-2.8847000000000005E-3</v>
      </c>
      <c r="N8185">
        <f t="shared" si="1653"/>
        <v>0</v>
      </c>
      <c r="O8185">
        <f t="shared" si="1654"/>
        <v>0</v>
      </c>
      <c r="P8185" s="63">
        <f t="shared" si="1655"/>
        <v>0</v>
      </c>
    </row>
    <row r="8186" spans="1:18" x14ac:dyDescent="0.3">
      <c r="A8186">
        <f t="shared" si="1656"/>
        <v>2019</v>
      </c>
      <c r="B8186">
        <f t="shared" si="1657"/>
        <v>8</v>
      </c>
      <c r="C8186">
        <f t="shared" si="1658"/>
        <v>7</v>
      </c>
      <c r="D8186">
        <f t="shared" si="1659"/>
        <v>7</v>
      </c>
      <c r="E8186" t="str">
        <f t="shared" si="1660"/>
        <v>OFF</v>
      </c>
      <c r="F8186" s="13">
        <f t="shared" si="1662"/>
        <v>43684</v>
      </c>
      <c r="G8186" s="14" t="str">
        <f t="shared" si="1661"/>
        <v>Avg of 4 NM Projects</v>
      </c>
      <c r="H8186" s="15">
        <f t="shared" si="1663"/>
        <v>23</v>
      </c>
      <c r="I8186" s="93">
        <v>0</v>
      </c>
      <c r="J8186">
        <f t="shared" si="1651"/>
        <v>0</v>
      </c>
      <c r="K8186" s="4">
        <v>26.16</v>
      </c>
      <c r="L8186" s="4">
        <v>18.11</v>
      </c>
      <c r="M8186" s="16">
        <f t="shared" si="1652"/>
        <v>0</v>
      </c>
      <c r="N8186">
        <f t="shared" si="1653"/>
        <v>1</v>
      </c>
      <c r="O8186">
        <f t="shared" si="1654"/>
        <v>0</v>
      </c>
      <c r="P8186" s="63">
        <f t="shared" si="1655"/>
        <v>0</v>
      </c>
    </row>
    <row r="8187" spans="1:18" x14ac:dyDescent="0.3">
      <c r="A8187">
        <f t="shared" si="1656"/>
        <v>2019</v>
      </c>
      <c r="B8187">
        <f t="shared" si="1657"/>
        <v>8</v>
      </c>
      <c r="C8187">
        <f t="shared" si="1658"/>
        <v>7</v>
      </c>
      <c r="D8187">
        <f t="shared" si="1659"/>
        <v>7</v>
      </c>
      <c r="E8187" t="str">
        <f t="shared" si="1660"/>
        <v>OFF</v>
      </c>
      <c r="F8187" s="13">
        <f t="shared" si="1662"/>
        <v>43684</v>
      </c>
      <c r="G8187" s="14" t="str">
        <f t="shared" si="1661"/>
        <v>Avg of 4 NM Projects</v>
      </c>
      <c r="H8187" s="15">
        <f t="shared" si="1663"/>
        <v>24</v>
      </c>
      <c r="I8187" s="93">
        <v>0</v>
      </c>
      <c r="J8187">
        <f t="shared" si="1651"/>
        <v>0</v>
      </c>
      <c r="K8187" s="4">
        <v>25.65</v>
      </c>
      <c r="L8187" s="4">
        <v>17.59</v>
      </c>
      <c r="M8187" s="16">
        <f t="shared" si="1652"/>
        <v>0</v>
      </c>
      <c r="N8187">
        <f t="shared" si="1653"/>
        <v>1</v>
      </c>
      <c r="O8187">
        <f t="shared" si="1654"/>
        <v>0</v>
      </c>
      <c r="P8187" s="63">
        <f t="shared" si="1655"/>
        <v>0</v>
      </c>
    </row>
    <row r="8188" spans="1:18" x14ac:dyDescent="0.3">
      <c r="A8188">
        <f t="shared" si="1656"/>
        <v>2019</v>
      </c>
      <c r="B8188">
        <f t="shared" si="1657"/>
        <v>8</v>
      </c>
      <c r="C8188">
        <f t="shared" si="1658"/>
        <v>8</v>
      </c>
      <c r="D8188">
        <f t="shared" si="1659"/>
        <v>1</v>
      </c>
      <c r="E8188" t="str">
        <f t="shared" si="1660"/>
        <v>OFF</v>
      </c>
      <c r="F8188" s="13">
        <f t="shared" si="1662"/>
        <v>43685</v>
      </c>
      <c r="G8188" s="14" t="str">
        <f t="shared" si="1661"/>
        <v>Avg of 4 NM Projects</v>
      </c>
      <c r="H8188" s="15">
        <f t="shared" si="1663"/>
        <v>1</v>
      </c>
      <c r="I8188" s="93">
        <v>-0.13</v>
      </c>
      <c r="J8188">
        <f t="shared" si="1651"/>
        <v>-7.3033707865168538E-4</v>
      </c>
      <c r="K8188" s="4">
        <v>20.51</v>
      </c>
      <c r="L8188" s="4">
        <v>17.510000000000002</v>
      </c>
      <c r="M8188" s="16">
        <f t="shared" si="1652"/>
        <v>-2.2763000000000006E-3</v>
      </c>
      <c r="N8188">
        <f t="shared" si="1653"/>
        <v>0</v>
      </c>
      <c r="O8188">
        <f t="shared" si="1654"/>
        <v>0</v>
      </c>
      <c r="P8188" s="63">
        <f t="shared" si="1655"/>
        <v>0</v>
      </c>
      <c r="Q8188" s="34"/>
      <c r="R8188" s="34"/>
    </row>
    <row r="8189" spans="1:18" x14ac:dyDescent="0.3">
      <c r="A8189">
        <f t="shared" si="1656"/>
        <v>2019</v>
      </c>
      <c r="B8189">
        <f t="shared" si="1657"/>
        <v>8</v>
      </c>
      <c r="C8189">
        <f t="shared" si="1658"/>
        <v>8</v>
      </c>
      <c r="D8189">
        <f t="shared" si="1659"/>
        <v>1</v>
      </c>
      <c r="E8189" t="str">
        <f t="shared" si="1660"/>
        <v>OFF</v>
      </c>
      <c r="F8189" s="13">
        <f t="shared" si="1662"/>
        <v>43685</v>
      </c>
      <c r="G8189" s="14" t="str">
        <f t="shared" si="1661"/>
        <v>Avg of 4 NM Projects</v>
      </c>
      <c r="H8189" s="15">
        <f t="shared" si="1663"/>
        <v>2</v>
      </c>
      <c r="I8189" s="93">
        <v>-0.26</v>
      </c>
      <c r="J8189">
        <f t="shared" si="1651"/>
        <v>-1.4606741573033708E-3</v>
      </c>
      <c r="K8189" s="4">
        <v>18.13</v>
      </c>
      <c r="L8189" s="4">
        <v>17.29</v>
      </c>
      <c r="M8189" s="16">
        <f t="shared" si="1652"/>
        <v>-4.4954000000000001E-3</v>
      </c>
      <c r="N8189">
        <f t="shared" si="1653"/>
        <v>0</v>
      </c>
      <c r="O8189">
        <f t="shared" si="1654"/>
        <v>0</v>
      </c>
      <c r="P8189" s="63">
        <f t="shared" si="1655"/>
        <v>0</v>
      </c>
    </row>
    <row r="8190" spans="1:18" x14ac:dyDescent="0.3">
      <c r="A8190">
        <f t="shared" si="1656"/>
        <v>2019</v>
      </c>
      <c r="B8190">
        <f t="shared" si="1657"/>
        <v>8</v>
      </c>
      <c r="C8190">
        <f t="shared" si="1658"/>
        <v>8</v>
      </c>
      <c r="D8190">
        <f t="shared" si="1659"/>
        <v>1</v>
      </c>
      <c r="E8190" t="str">
        <f t="shared" si="1660"/>
        <v>OFF</v>
      </c>
      <c r="F8190" s="13">
        <f t="shared" si="1662"/>
        <v>43685</v>
      </c>
      <c r="G8190" s="14" t="str">
        <f t="shared" si="1661"/>
        <v>Avg of 4 NM Projects</v>
      </c>
      <c r="H8190" s="15">
        <f t="shared" si="1663"/>
        <v>3</v>
      </c>
      <c r="I8190" s="93">
        <v>-0.13</v>
      </c>
      <c r="J8190">
        <f t="shared" si="1651"/>
        <v>-7.3033707865168538E-4</v>
      </c>
      <c r="K8190" s="4">
        <v>17.78</v>
      </c>
      <c r="L8190" s="4">
        <v>16.72</v>
      </c>
      <c r="M8190" s="16">
        <f t="shared" si="1652"/>
        <v>-2.1735999999999999E-3</v>
      </c>
      <c r="N8190">
        <f t="shared" si="1653"/>
        <v>0</v>
      </c>
      <c r="O8190">
        <f t="shared" si="1654"/>
        <v>0</v>
      </c>
      <c r="P8190" s="63">
        <f t="shared" si="1655"/>
        <v>0</v>
      </c>
    </row>
    <row r="8191" spans="1:18" x14ac:dyDescent="0.3">
      <c r="A8191">
        <f t="shared" si="1656"/>
        <v>2019</v>
      </c>
      <c r="B8191">
        <f t="shared" si="1657"/>
        <v>8</v>
      </c>
      <c r="C8191">
        <f t="shared" si="1658"/>
        <v>8</v>
      </c>
      <c r="D8191">
        <f t="shared" si="1659"/>
        <v>1</v>
      </c>
      <c r="E8191" t="str">
        <f t="shared" si="1660"/>
        <v>OFF</v>
      </c>
      <c r="F8191" s="13">
        <f t="shared" si="1662"/>
        <v>43685</v>
      </c>
      <c r="G8191" s="14" t="str">
        <f t="shared" si="1661"/>
        <v>Avg of 4 NM Projects</v>
      </c>
      <c r="H8191" s="15">
        <f t="shared" si="1663"/>
        <v>4</v>
      </c>
      <c r="I8191" s="93">
        <v>0</v>
      </c>
      <c r="J8191">
        <f t="shared" si="1651"/>
        <v>0</v>
      </c>
      <c r="K8191" s="4">
        <v>17.78</v>
      </c>
      <c r="L8191" s="4">
        <v>15.93</v>
      </c>
      <c r="M8191" s="16">
        <f t="shared" si="1652"/>
        <v>0</v>
      </c>
      <c r="N8191">
        <f t="shared" si="1653"/>
        <v>1</v>
      </c>
      <c r="O8191">
        <f t="shared" si="1654"/>
        <v>0</v>
      </c>
      <c r="P8191" s="63">
        <f t="shared" si="1655"/>
        <v>0</v>
      </c>
    </row>
    <row r="8192" spans="1:18" x14ac:dyDescent="0.3">
      <c r="A8192">
        <f t="shared" si="1656"/>
        <v>2019</v>
      </c>
      <c r="B8192">
        <f t="shared" si="1657"/>
        <v>8</v>
      </c>
      <c r="C8192">
        <f t="shared" si="1658"/>
        <v>8</v>
      </c>
      <c r="D8192">
        <f t="shared" si="1659"/>
        <v>1</v>
      </c>
      <c r="E8192" t="str">
        <f t="shared" si="1660"/>
        <v>OFF</v>
      </c>
      <c r="F8192" s="13">
        <f t="shared" si="1662"/>
        <v>43685</v>
      </c>
      <c r="G8192" s="14" t="str">
        <f t="shared" si="1661"/>
        <v>Avg of 4 NM Projects</v>
      </c>
      <c r="H8192" s="15">
        <f t="shared" si="1663"/>
        <v>5</v>
      </c>
      <c r="I8192" s="93">
        <v>0</v>
      </c>
      <c r="J8192">
        <f t="shared" si="1651"/>
        <v>0</v>
      </c>
      <c r="K8192" s="4">
        <v>17.82</v>
      </c>
      <c r="L8192" s="4">
        <v>16.350000000000001</v>
      </c>
      <c r="M8192" s="16">
        <f t="shared" si="1652"/>
        <v>0</v>
      </c>
      <c r="N8192">
        <f t="shared" si="1653"/>
        <v>1</v>
      </c>
      <c r="O8192">
        <f t="shared" si="1654"/>
        <v>0</v>
      </c>
      <c r="P8192" s="63">
        <f t="shared" si="1655"/>
        <v>0</v>
      </c>
    </row>
    <row r="8193" spans="1:16" x14ac:dyDescent="0.3">
      <c r="A8193">
        <f t="shared" si="1656"/>
        <v>2019</v>
      </c>
      <c r="B8193">
        <f t="shared" si="1657"/>
        <v>8</v>
      </c>
      <c r="C8193">
        <f t="shared" si="1658"/>
        <v>8</v>
      </c>
      <c r="D8193">
        <f t="shared" si="1659"/>
        <v>1</v>
      </c>
      <c r="E8193" t="str">
        <f t="shared" si="1660"/>
        <v>OFF</v>
      </c>
      <c r="F8193" s="13">
        <f t="shared" si="1662"/>
        <v>43685</v>
      </c>
      <c r="G8193" s="14" t="str">
        <f t="shared" si="1661"/>
        <v>Avg of 4 NM Projects</v>
      </c>
      <c r="H8193" s="15">
        <f t="shared" si="1663"/>
        <v>6</v>
      </c>
      <c r="I8193" s="93">
        <v>-0.26</v>
      </c>
      <c r="J8193">
        <f t="shared" si="1651"/>
        <v>-1.4606741573033708E-3</v>
      </c>
      <c r="K8193" s="4">
        <v>18.149999999999999</v>
      </c>
      <c r="L8193" s="4">
        <v>16.82</v>
      </c>
      <c r="M8193" s="16">
        <f t="shared" si="1652"/>
        <v>-4.3732000000000007E-3</v>
      </c>
      <c r="N8193">
        <f t="shared" si="1653"/>
        <v>0</v>
      </c>
      <c r="O8193">
        <f t="shared" si="1654"/>
        <v>0</v>
      </c>
      <c r="P8193" s="63">
        <f t="shared" si="1655"/>
        <v>0</v>
      </c>
    </row>
    <row r="8194" spans="1:16" x14ac:dyDescent="0.3">
      <c r="A8194">
        <f t="shared" si="1656"/>
        <v>2019</v>
      </c>
      <c r="B8194">
        <f t="shared" si="1657"/>
        <v>8</v>
      </c>
      <c r="C8194">
        <f t="shared" si="1658"/>
        <v>8</v>
      </c>
      <c r="D8194">
        <f t="shared" si="1659"/>
        <v>1</v>
      </c>
      <c r="E8194" t="str">
        <f t="shared" si="1660"/>
        <v>OFF</v>
      </c>
      <c r="F8194" s="13">
        <f t="shared" si="1662"/>
        <v>43685</v>
      </c>
      <c r="G8194" s="14" t="str">
        <f t="shared" si="1661"/>
        <v>Avg of 4 NM Projects</v>
      </c>
      <c r="H8194" s="15">
        <f t="shared" si="1663"/>
        <v>7</v>
      </c>
      <c r="I8194" s="93">
        <v>3.0750000000000002</v>
      </c>
      <c r="J8194">
        <f t="shared" si="1651"/>
        <v>1.7275280898876404E-2</v>
      </c>
      <c r="K8194" s="4">
        <v>18.86</v>
      </c>
      <c r="L8194" s="4">
        <v>16.71</v>
      </c>
      <c r="M8194" s="16">
        <f t="shared" si="1652"/>
        <v>5.1383250000000005E-2</v>
      </c>
      <c r="N8194">
        <f t="shared" si="1653"/>
        <v>0</v>
      </c>
      <c r="O8194">
        <f t="shared" si="1654"/>
        <v>0</v>
      </c>
      <c r="P8194" s="63">
        <f t="shared" si="1655"/>
        <v>0</v>
      </c>
    </row>
    <row r="8195" spans="1:16" x14ac:dyDescent="0.3">
      <c r="A8195">
        <f t="shared" si="1656"/>
        <v>2019</v>
      </c>
      <c r="B8195">
        <f t="shared" si="1657"/>
        <v>8</v>
      </c>
      <c r="C8195">
        <f t="shared" si="1658"/>
        <v>8</v>
      </c>
      <c r="D8195">
        <f t="shared" si="1659"/>
        <v>1</v>
      </c>
      <c r="E8195" t="str">
        <f t="shared" si="1660"/>
        <v>OFF</v>
      </c>
      <c r="F8195" s="13">
        <f t="shared" si="1662"/>
        <v>43685</v>
      </c>
      <c r="G8195" s="14" t="str">
        <f t="shared" si="1661"/>
        <v>Avg of 4 NM Projects</v>
      </c>
      <c r="H8195" s="15">
        <f t="shared" si="1663"/>
        <v>8</v>
      </c>
      <c r="I8195" s="93">
        <v>19.704999999999998</v>
      </c>
      <c r="J8195">
        <f t="shared" si="1651"/>
        <v>0.11070224719101122</v>
      </c>
      <c r="K8195" s="4">
        <v>21.12</v>
      </c>
      <c r="L8195" s="4">
        <v>17.54</v>
      </c>
      <c r="M8195" s="16">
        <f t="shared" si="1652"/>
        <v>0.34562569999999992</v>
      </c>
      <c r="N8195">
        <f t="shared" si="1653"/>
        <v>0</v>
      </c>
      <c r="O8195">
        <f t="shared" si="1654"/>
        <v>0</v>
      </c>
      <c r="P8195" s="63">
        <f t="shared" si="1655"/>
        <v>0</v>
      </c>
    </row>
    <row r="8196" spans="1:16" x14ac:dyDescent="0.3">
      <c r="A8196">
        <f t="shared" si="1656"/>
        <v>2019</v>
      </c>
      <c r="B8196">
        <f t="shared" si="1657"/>
        <v>8</v>
      </c>
      <c r="C8196">
        <f t="shared" si="1658"/>
        <v>8</v>
      </c>
      <c r="D8196">
        <f t="shared" si="1659"/>
        <v>1</v>
      </c>
      <c r="E8196" t="str">
        <f t="shared" si="1660"/>
        <v>OFF</v>
      </c>
      <c r="F8196" s="13">
        <f t="shared" si="1662"/>
        <v>43685</v>
      </c>
      <c r="G8196" s="14" t="str">
        <f t="shared" si="1661"/>
        <v>Avg of 4 NM Projects</v>
      </c>
      <c r="H8196" s="15">
        <f t="shared" si="1663"/>
        <v>9</v>
      </c>
      <c r="I8196" s="93">
        <v>47.489999999999995</v>
      </c>
      <c r="J8196">
        <f t="shared" ref="J8196:J8259" si="1664">+I8196/$I$1</f>
        <v>0.26679775280898871</v>
      </c>
      <c r="K8196" s="4">
        <v>22.49</v>
      </c>
      <c r="L8196" s="4">
        <v>18.45</v>
      </c>
      <c r="M8196" s="16">
        <f t="shared" ref="M8196:M8259" si="1665">+L8196*I8196/1000</f>
        <v>0.87619049999999976</v>
      </c>
      <c r="N8196">
        <f t="shared" ref="N8196:N8259" si="1666">+IF(I8196=0,1,0)</f>
        <v>0</v>
      </c>
      <c r="O8196">
        <f t="shared" ref="O8196:O8259" si="1667">+IF(I8196&gt;=0.5*$I$1,1,0)</f>
        <v>0</v>
      </c>
      <c r="P8196" s="63">
        <f t="shared" ref="P8196:P8259" si="1668">+IF(I8196&gt;MAX(I$3652:I$5859),1,0)</f>
        <v>0</v>
      </c>
    </row>
    <row r="8197" spans="1:16" x14ac:dyDescent="0.3">
      <c r="A8197">
        <f t="shared" ref="A8197:A8260" si="1669">YEAR(F8197)</f>
        <v>2019</v>
      </c>
      <c r="B8197">
        <f t="shared" ref="B8197:B8260" si="1670">+MONTH(F8197)</f>
        <v>8</v>
      </c>
      <c r="C8197">
        <f t="shared" ref="C8197:C8260" si="1671">+DAY(F8197)</f>
        <v>8</v>
      </c>
      <c r="D8197">
        <f t="shared" ref="D8197:D8260" si="1672">WEEKDAY(C8197)</f>
        <v>1</v>
      </c>
      <c r="E8197" t="str">
        <f t="shared" ref="E8197:E8260" si="1673">IF(OR(D8197=1,D8197=7,H8197=1,H8197=2,H8197=3,H8197=4,H8197=5,H8197=6,H8197=7,H8197=24),"OFF","ON")</f>
        <v>OFF</v>
      </c>
      <c r="F8197" s="13">
        <f t="shared" si="1662"/>
        <v>43685</v>
      </c>
      <c r="G8197" s="14" t="str">
        <f t="shared" si="1661"/>
        <v>Avg of 4 NM Projects</v>
      </c>
      <c r="H8197" s="15">
        <f t="shared" si="1663"/>
        <v>10</v>
      </c>
      <c r="I8197" s="93">
        <v>49.919999999999995</v>
      </c>
      <c r="J8197">
        <f t="shared" si="1664"/>
        <v>0.28044943820224716</v>
      </c>
      <c r="K8197" s="4">
        <v>22.38</v>
      </c>
      <c r="L8197" s="4">
        <v>17.829999999999998</v>
      </c>
      <c r="M8197" s="16">
        <f t="shared" si="1665"/>
        <v>0.8900735999999998</v>
      </c>
      <c r="N8197">
        <f t="shared" si="1666"/>
        <v>0</v>
      </c>
      <c r="O8197">
        <f t="shared" si="1667"/>
        <v>0</v>
      </c>
      <c r="P8197" s="63">
        <f t="shared" si="1668"/>
        <v>0</v>
      </c>
    </row>
    <row r="8198" spans="1:16" x14ac:dyDescent="0.3">
      <c r="A8198">
        <f t="shared" si="1669"/>
        <v>2019</v>
      </c>
      <c r="B8198">
        <f t="shared" si="1670"/>
        <v>8</v>
      </c>
      <c r="C8198">
        <f t="shared" si="1671"/>
        <v>8</v>
      </c>
      <c r="D8198">
        <f t="shared" si="1672"/>
        <v>1</v>
      </c>
      <c r="E8198" t="str">
        <f t="shared" si="1673"/>
        <v>OFF</v>
      </c>
      <c r="F8198" s="13">
        <f t="shared" si="1662"/>
        <v>43685</v>
      </c>
      <c r="G8198" s="14" t="str">
        <f t="shared" ref="G8198:G8261" si="1674">+G8197</f>
        <v>Avg of 4 NM Projects</v>
      </c>
      <c r="H8198" s="15">
        <f t="shared" si="1663"/>
        <v>11</v>
      </c>
      <c r="I8198" s="93">
        <v>73.215000000000003</v>
      </c>
      <c r="J8198">
        <f t="shared" si="1664"/>
        <v>0.41132022471910112</v>
      </c>
      <c r="K8198" s="4">
        <v>23.11</v>
      </c>
      <c r="L8198" s="4">
        <v>18.03</v>
      </c>
      <c r="M8198" s="16">
        <f t="shared" si="1665"/>
        <v>1.3200664500000001</v>
      </c>
      <c r="N8198">
        <f t="shared" si="1666"/>
        <v>0</v>
      </c>
      <c r="O8198">
        <f t="shared" si="1667"/>
        <v>0</v>
      </c>
      <c r="P8198" s="63">
        <f t="shared" si="1668"/>
        <v>0</v>
      </c>
    </row>
    <row r="8199" spans="1:16" x14ac:dyDescent="0.3">
      <c r="A8199">
        <f t="shared" si="1669"/>
        <v>2019</v>
      </c>
      <c r="B8199">
        <f t="shared" si="1670"/>
        <v>8</v>
      </c>
      <c r="C8199">
        <f t="shared" si="1671"/>
        <v>8</v>
      </c>
      <c r="D8199">
        <f t="shared" si="1672"/>
        <v>1</v>
      </c>
      <c r="E8199" t="str">
        <f t="shared" si="1673"/>
        <v>OFF</v>
      </c>
      <c r="F8199" s="13">
        <f t="shared" si="1662"/>
        <v>43685</v>
      </c>
      <c r="G8199" s="14" t="str">
        <f t="shared" si="1674"/>
        <v>Avg of 4 NM Projects</v>
      </c>
      <c r="H8199" s="15">
        <f t="shared" si="1663"/>
        <v>12</v>
      </c>
      <c r="I8199" s="93">
        <v>86.139999999999986</v>
      </c>
      <c r="J8199">
        <f t="shared" si="1664"/>
        <v>0.48393258426966285</v>
      </c>
      <c r="K8199" s="4">
        <v>24.09</v>
      </c>
      <c r="L8199" s="4">
        <v>20.41</v>
      </c>
      <c r="M8199" s="16">
        <f t="shared" si="1665"/>
        <v>1.7581173999999997</v>
      </c>
      <c r="N8199">
        <f t="shared" si="1666"/>
        <v>0</v>
      </c>
      <c r="O8199">
        <f t="shared" si="1667"/>
        <v>0</v>
      </c>
      <c r="P8199" s="63">
        <f t="shared" si="1668"/>
        <v>0</v>
      </c>
    </row>
    <row r="8200" spans="1:16" x14ac:dyDescent="0.3">
      <c r="A8200">
        <f t="shared" si="1669"/>
        <v>2019</v>
      </c>
      <c r="B8200">
        <f t="shared" si="1670"/>
        <v>8</v>
      </c>
      <c r="C8200">
        <f t="shared" si="1671"/>
        <v>8</v>
      </c>
      <c r="D8200">
        <f t="shared" si="1672"/>
        <v>1</v>
      </c>
      <c r="E8200" t="str">
        <f t="shared" si="1673"/>
        <v>OFF</v>
      </c>
      <c r="F8200" s="13">
        <f t="shared" si="1662"/>
        <v>43685</v>
      </c>
      <c r="G8200" s="14" t="str">
        <f t="shared" si="1674"/>
        <v>Avg of 4 NM Projects</v>
      </c>
      <c r="H8200" s="15">
        <f t="shared" si="1663"/>
        <v>13</v>
      </c>
      <c r="I8200" s="93">
        <v>89.984999999999999</v>
      </c>
      <c r="J8200">
        <f t="shared" si="1664"/>
        <v>0.50553370786516849</v>
      </c>
      <c r="K8200" s="4">
        <v>28.85</v>
      </c>
      <c r="L8200" s="4">
        <v>20.41</v>
      </c>
      <c r="M8200" s="16">
        <f t="shared" si="1665"/>
        <v>1.8365938500000001</v>
      </c>
      <c r="N8200">
        <f t="shared" si="1666"/>
        <v>0</v>
      </c>
      <c r="O8200">
        <f t="shared" si="1667"/>
        <v>1</v>
      </c>
      <c r="P8200" s="63">
        <f t="shared" si="1668"/>
        <v>0</v>
      </c>
    </row>
    <row r="8201" spans="1:16" x14ac:dyDescent="0.3">
      <c r="A8201">
        <f t="shared" si="1669"/>
        <v>2019</v>
      </c>
      <c r="B8201">
        <f t="shared" si="1670"/>
        <v>8</v>
      </c>
      <c r="C8201">
        <f t="shared" si="1671"/>
        <v>8</v>
      </c>
      <c r="D8201">
        <f t="shared" si="1672"/>
        <v>1</v>
      </c>
      <c r="E8201" t="str">
        <f t="shared" si="1673"/>
        <v>OFF</v>
      </c>
      <c r="F8201" s="13">
        <f t="shared" si="1662"/>
        <v>43685</v>
      </c>
      <c r="G8201" s="14" t="str">
        <f t="shared" si="1674"/>
        <v>Avg of 4 NM Projects</v>
      </c>
      <c r="H8201" s="15">
        <f t="shared" si="1663"/>
        <v>14</v>
      </c>
      <c r="I8201" s="93">
        <v>97.405000000000001</v>
      </c>
      <c r="J8201">
        <f t="shared" si="1664"/>
        <v>0.54721910112359551</v>
      </c>
      <c r="K8201" s="4">
        <v>33.79</v>
      </c>
      <c r="L8201" s="4">
        <v>22.39</v>
      </c>
      <c r="M8201" s="16">
        <f t="shared" si="1665"/>
        <v>2.1808979499999999</v>
      </c>
      <c r="N8201">
        <f t="shared" si="1666"/>
        <v>0</v>
      </c>
      <c r="O8201">
        <f t="shared" si="1667"/>
        <v>1</v>
      </c>
      <c r="P8201" s="63">
        <f t="shared" si="1668"/>
        <v>0</v>
      </c>
    </row>
    <row r="8202" spans="1:16" x14ac:dyDescent="0.3">
      <c r="A8202">
        <f t="shared" si="1669"/>
        <v>2019</v>
      </c>
      <c r="B8202">
        <f t="shared" si="1670"/>
        <v>8</v>
      </c>
      <c r="C8202">
        <f t="shared" si="1671"/>
        <v>8</v>
      </c>
      <c r="D8202">
        <f t="shared" si="1672"/>
        <v>1</v>
      </c>
      <c r="E8202" t="str">
        <f t="shared" si="1673"/>
        <v>OFF</v>
      </c>
      <c r="F8202" s="13">
        <f t="shared" si="1662"/>
        <v>43685</v>
      </c>
      <c r="G8202" s="14" t="str">
        <f t="shared" si="1674"/>
        <v>Avg of 4 NM Projects</v>
      </c>
      <c r="H8202" s="15">
        <f t="shared" si="1663"/>
        <v>15</v>
      </c>
      <c r="I8202" s="93">
        <v>89.6</v>
      </c>
      <c r="J8202">
        <f t="shared" si="1664"/>
        <v>0.50337078651685385</v>
      </c>
      <c r="K8202" s="4">
        <v>37.67</v>
      </c>
      <c r="L8202" s="4">
        <v>26.72</v>
      </c>
      <c r="M8202" s="16">
        <f t="shared" si="1665"/>
        <v>2.3941119999999998</v>
      </c>
      <c r="N8202">
        <f t="shared" si="1666"/>
        <v>0</v>
      </c>
      <c r="O8202">
        <f t="shared" si="1667"/>
        <v>1</v>
      </c>
      <c r="P8202" s="63">
        <f t="shared" si="1668"/>
        <v>0</v>
      </c>
    </row>
    <row r="8203" spans="1:16" x14ac:dyDescent="0.3">
      <c r="A8203">
        <f t="shared" si="1669"/>
        <v>2019</v>
      </c>
      <c r="B8203">
        <f t="shared" si="1670"/>
        <v>8</v>
      </c>
      <c r="C8203">
        <f t="shared" si="1671"/>
        <v>8</v>
      </c>
      <c r="D8203">
        <f t="shared" si="1672"/>
        <v>1</v>
      </c>
      <c r="E8203" t="str">
        <f t="shared" si="1673"/>
        <v>OFF</v>
      </c>
      <c r="F8203" s="13">
        <f t="shared" si="1662"/>
        <v>43685</v>
      </c>
      <c r="G8203" s="14" t="str">
        <f t="shared" si="1674"/>
        <v>Avg of 4 NM Projects</v>
      </c>
      <c r="H8203" s="15">
        <f t="shared" si="1663"/>
        <v>16</v>
      </c>
      <c r="I8203" s="93">
        <v>85.50500000000001</v>
      </c>
      <c r="J8203">
        <f t="shared" si="1664"/>
        <v>0.48036516853932587</v>
      </c>
      <c r="K8203" s="4">
        <v>41.53</v>
      </c>
      <c r="L8203" s="4">
        <v>28.35</v>
      </c>
      <c r="M8203" s="16">
        <f t="shared" si="1665"/>
        <v>2.4240667500000006</v>
      </c>
      <c r="N8203">
        <f t="shared" si="1666"/>
        <v>0</v>
      </c>
      <c r="O8203">
        <f t="shared" si="1667"/>
        <v>0</v>
      </c>
      <c r="P8203" s="63">
        <f t="shared" si="1668"/>
        <v>0</v>
      </c>
    </row>
    <row r="8204" spans="1:16" x14ac:dyDescent="0.3">
      <c r="A8204">
        <f t="shared" si="1669"/>
        <v>2019</v>
      </c>
      <c r="B8204">
        <f t="shared" si="1670"/>
        <v>8</v>
      </c>
      <c r="C8204">
        <f t="shared" si="1671"/>
        <v>8</v>
      </c>
      <c r="D8204">
        <f t="shared" si="1672"/>
        <v>1</v>
      </c>
      <c r="E8204" t="str">
        <f t="shared" si="1673"/>
        <v>OFF</v>
      </c>
      <c r="F8204" s="13">
        <f t="shared" si="1662"/>
        <v>43685</v>
      </c>
      <c r="G8204" s="14" t="str">
        <f t="shared" si="1674"/>
        <v>Avg of 4 NM Projects</v>
      </c>
      <c r="H8204" s="15">
        <f t="shared" si="1663"/>
        <v>17</v>
      </c>
      <c r="I8204" s="93">
        <v>65.53</v>
      </c>
      <c r="J8204">
        <f t="shared" si="1664"/>
        <v>0.36814606741573036</v>
      </c>
      <c r="K8204" s="4">
        <v>43.19</v>
      </c>
      <c r="L8204" s="4">
        <v>26.68</v>
      </c>
      <c r="M8204" s="16">
        <f t="shared" si="1665"/>
        <v>1.7483404</v>
      </c>
      <c r="N8204">
        <f t="shared" si="1666"/>
        <v>0</v>
      </c>
      <c r="O8204">
        <f t="shared" si="1667"/>
        <v>0</v>
      </c>
      <c r="P8204" s="63">
        <f t="shared" si="1668"/>
        <v>0</v>
      </c>
    </row>
    <row r="8205" spans="1:16" x14ac:dyDescent="0.3">
      <c r="A8205">
        <f t="shared" si="1669"/>
        <v>2019</v>
      </c>
      <c r="B8205">
        <f t="shared" si="1670"/>
        <v>8</v>
      </c>
      <c r="C8205">
        <f t="shared" si="1671"/>
        <v>8</v>
      </c>
      <c r="D8205">
        <f t="shared" si="1672"/>
        <v>1</v>
      </c>
      <c r="E8205" t="str">
        <f t="shared" si="1673"/>
        <v>OFF</v>
      </c>
      <c r="F8205" s="13">
        <f t="shared" si="1662"/>
        <v>43685</v>
      </c>
      <c r="G8205" s="14" t="str">
        <f t="shared" si="1674"/>
        <v>Avg of 4 NM Projects</v>
      </c>
      <c r="H8205" s="15">
        <f t="shared" si="1663"/>
        <v>18</v>
      </c>
      <c r="I8205" s="93">
        <v>46.074999999999996</v>
      </c>
      <c r="J8205">
        <f t="shared" si="1664"/>
        <v>0.25884831460674157</v>
      </c>
      <c r="K8205" s="4">
        <v>44.02</v>
      </c>
      <c r="L8205" s="4">
        <v>30.27</v>
      </c>
      <c r="M8205" s="16">
        <f t="shared" si="1665"/>
        <v>1.3946902499999998</v>
      </c>
      <c r="N8205">
        <f t="shared" si="1666"/>
        <v>0</v>
      </c>
      <c r="O8205">
        <f t="shared" si="1667"/>
        <v>0</v>
      </c>
      <c r="P8205" s="63">
        <f t="shared" si="1668"/>
        <v>0</v>
      </c>
    </row>
    <row r="8206" spans="1:16" x14ac:dyDescent="0.3">
      <c r="A8206">
        <f t="shared" si="1669"/>
        <v>2019</v>
      </c>
      <c r="B8206">
        <f t="shared" si="1670"/>
        <v>8</v>
      </c>
      <c r="C8206">
        <f t="shared" si="1671"/>
        <v>8</v>
      </c>
      <c r="D8206">
        <f t="shared" si="1672"/>
        <v>1</v>
      </c>
      <c r="E8206" t="str">
        <f t="shared" si="1673"/>
        <v>OFF</v>
      </c>
      <c r="F8206" s="13">
        <f t="shared" si="1662"/>
        <v>43685</v>
      </c>
      <c r="G8206" s="14" t="str">
        <f t="shared" si="1674"/>
        <v>Avg of 4 NM Projects</v>
      </c>
      <c r="H8206" s="15">
        <f t="shared" si="1663"/>
        <v>19</v>
      </c>
      <c r="I8206" s="93">
        <v>19.71</v>
      </c>
      <c r="J8206">
        <f t="shared" si="1664"/>
        <v>0.11073033707865169</v>
      </c>
      <c r="K8206" s="4">
        <v>41.94</v>
      </c>
      <c r="L8206" s="4">
        <v>38.1</v>
      </c>
      <c r="M8206" s="16">
        <f t="shared" si="1665"/>
        <v>0.75095100000000004</v>
      </c>
      <c r="N8206">
        <f t="shared" si="1666"/>
        <v>0</v>
      </c>
      <c r="O8206">
        <f t="shared" si="1667"/>
        <v>0</v>
      </c>
      <c r="P8206" s="63">
        <f t="shared" si="1668"/>
        <v>0</v>
      </c>
    </row>
    <row r="8207" spans="1:16" x14ac:dyDescent="0.3">
      <c r="A8207">
        <f t="shared" si="1669"/>
        <v>2019</v>
      </c>
      <c r="B8207">
        <f t="shared" si="1670"/>
        <v>8</v>
      </c>
      <c r="C8207">
        <f t="shared" si="1671"/>
        <v>8</v>
      </c>
      <c r="D8207">
        <f t="shared" si="1672"/>
        <v>1</v>
      </c>
      <c r="E8207" t="str">
        <f t="shared" si="1673"/>
        <v>OFF</v>
      </c>
      <c r="F8207" s="13">
        <f t="shared" si="1662"/>
        <v>43685</v>
      </c>
      <c r="G8207" s="14" t="str">
        <f t="shared" si="1674"/>
        <v>Avg of 4 NM Projects</v>
      </c>
      <c r="H8207" s="15">
        <f t="shared" si="1663"/>
        <v>20</v>
      </c>
      <c r="I8207" s="93">
        <v>2.3100000000000005</v>
      </c>
      <c r="J8207">
        <f t="shared" si="1664"/>
        <v>1.2977528089887643E-2</v>
      </c>
      <c r="K8207" s="4">
        <v>37.6</v>
      </c>
      <c r="L8207" s="4">
        <v>38.549999999999997</v>
      </c>
      <c r="M8207" s="16">
        <f t="shared" si="1665"/>
        <v>8.9050500000000019E-2</v>
      </c>
      <c r="N8207">
        <f t="shared" si="1666"/>
        <v>0</v>
      </c>
      <c r="O8207">
        <f t="shared" si="1667"/>
        <v>0</v>
      </c>
      <c r="P8207" s="63">
        <f t="shared" si="1668"/>
        <v>0</v>
      </c>
    </row>
    <row r="8208" spans="1:16" x14ac:dyDescent="0.3">
      <c r="A8208">
        <f t="shared" si="1669"/>
        <v>2019</v>
      </c>
      <c r="B8208">
        <f t="shared" si="1670"/>
        <v>8</v>
      </c>
      <c r="C8208">
        <f t="shared" si="1671"/>
        <v>8</v>
      </c>
      <c r="D8208">
        <f t="shared" si="1672"/>
        <v>1</v>
      </c>
      <c r="E8208" t="str">
        <f t="shared" si="1673"/>
        <v>OFF</v>
      </c>
      <c r="F8208" s="13">
        <f t="shared" si="1662"/>
        <v>43685</v>
      </c>
      <c r="G8208" s="14" t="str">
        <f t="shared" si="1674"/>
        <v>Avg of 4 NM Projects</v>
      </c>
      <c r="H8208" s="15">
        <f t="shared" si="1663"/>
        <v>21</v>
      </c>
      <c r="I8208" s="93">
        <v>0</v>
      </c>
      <c r="J8208">
        <f t="shared" si="1664"/>
        <v>0</v>
      </c>
      <c r="K8208" s="4">
        <v>38.82</v>
      </c>
      <c r="L8208" s="4">
        <v>48.11</v>
      </c>
      <c r="M8208" s="16">
        <f t="shared" si="1665"/>
        <v>0</v>
      </c>
      <c r="N8208">
        <f t="shared" si="1666"/>
        <v>1</v>
      </c>
      <c r="O8208">
        <f t="shared" si="1667"/>
        <v>0</v>
      </c>
      <c r="P8208" s="63">
        <f t="shared" si="1668"/>
        <v>0</v>
      </c>
    </row>
    <row r="8209" spans="1:18" x14ac:dyDescent="0.3">
      <c r="A8209">
        <f t="shared" si="1669"/>
        <v>2019</v>
      </c>
      <c r="B8209">
        <f t="shared" si="1670"/>
        <v>8</v>
      </c>
      <c r="C8209">
        <f t="shared" si="1671"/>
        <v>8</v>
      </c>
      <c r="D8209">
        <f t="shared" si="1672"/>
        <v>1</v>
      </c>
      <c r="E8209" t="str">
        <f t="shared" si="1673"/>
        <v>OFF</v>
      </c>
      <c r="F8209" s="13">
        <f t="shared" si="1662"/>
        <v>43685</v>
      </c>
      <c r="G8209" s="14" t="str">
        <f t="shared" si="1674"/>
        <v>Avg of 4 NM Projects</v>
      </c>
      <c r="H8209" s="15">
        <f t="shared" si="1663"/>
        <v>22</v>
      </c>
      <c r="I8209" s="93">
        <v>-0.13</v>
      </c>
      <c r="J8209">
        <f t="shared" si="1664"/>
        <v>-7.3033707865168538E-4</v>
      </c>
      <c r="K8209" s="4">
        <v>27.08</v>
      </c>
      <c r="L8209" s="4">
        <v>25.66</v>
      </c>
      <c r="M8209" s="16">
        <f t="shared" si="1665"/>
        <v>-3.3358000000000003E-3</v>
      </c>
      <c r="N8209">
        <f t="shared" si="1666"/>
        <v>0</v>
      </c>
      <c r="O8209">
        <f t="shared" si="1667"/>
        <v>0</v>
      </c>
      <c r="P8209" s="63">
        <f t="shared" si="1668"/>
        <v>0</v>
      </c>
    </row>
    <row r="8210" spans="1:18" x14ac:dyDescent="0.3">
      <c r="A8210">
        <f t="shared" si="1669"/>
        <v>2019</v>
      </c>
      <c r="B8210">
        <f t="shared" si="1670"/>
        <v>8</v>
      </c>
      <c r="C8210">
        <f t="shared" si="1671"/>
        <v>8</v>
      </c>
      <c r="D8210">
        <f t="shared" si="1672"/>
        <v>1</v>
      </c>
      <c r="E8210" t="str">
        <f t="shared" si="1673"/>
        <v>OFF</v>
      </c>
      <c r="F8210" s="13">
        <f t="shared" si="1662"/>
        <v>43685</v>
      </c>
      <c r="G8210" s="14" t="str">
        <f t="shared" si="1674"/>
        <v>Avg of 4 NM Projects</v>
      </c>
      <c r="H8210" s="15">
        <f t="shared" si="1663"/>
        <v>23</v>
      </c>
      <c r="I8210" s="93">
        <v>0</v>
      </c>
      <c r="J8210">
        <f t="shared" si="1664"/>
        <v>0</v>
      </c>
      <c r="K8210" s="4">
        <v>22.17</v>
      </c>
      <c r="L8210" s="4">
        <v>18.55</v>
      </c>
      <c r="M8210" s="16">
        <f t="shared" si="1665"/>
        <v>0</v>
      </c>
      <c r="N8210">
        <f t="shared" si="1666"/>
        <v>1</v>
      </c>
      <c r="O8210">
        <f t="shared" si="1667"/>
        <v>0</v>
      </c>
      <c r="P8210" s="63">
        <f t="shared" si="1668"/>
        <v>0</v>
      </c>
    </row>
    <row r="8211" spans="1:18" x14ac:dyDescent="0.3">
      <c r="A8211">
        <f t="shared" si="1669"/>
        <v>2019</v>
      </c>
      <c r="B8211">
        <f t="shared" si="1670"/>
        <v>8</v>
      </c>
      <c r="C8211">
        <f t="shared" si="1671"/>
        <v>8</v>
      </c>
      <c r="D8211">
        <f t="shared" si="1672"/>
        <v>1</v>
      </c>
      <c r="E8211" t="str">
        <f t="shared" si="1673"/>
        <v>OFF</v>
      </c>
      <c r="F8211" s="13">
        <f t="shared" si="1662"/>
        <v>43685</v>
      </c>
      <c r="G8211" s="14" t="str">
        <f t="shared" si="1674"/>
        <v>Avg of 4 NM Projects</v>
      </c>
      <c r="H8211" s="15">
        <f t="shared" si="1663"/>
        <v>24</v>
      </c>
      <c r="I8211" s="93">
        <v>0</v>
      </c>
      <c r="J8211">
        <f t="shared" si="1664"/>
        <v>0</v>
      </c>
      <c r="K8211" s="4">
        <v>25.5</v>
      </c>
      <c r="L8211" s="4">
        <v>17.63</v>
      </c>
      <c r="M8211" s="16">
        <f t="shared" si="1665"/>
        <v>0</v>
      </c>
      <c r="N8211">
        <f t="shared" si="1666"/>
        <v>1</v>
      </c>
      <c r="O8211">
        <f t="shared" si="1667"/>
        <v>0</v>
      </c>
      <c r="P8211" s="63">
        <f t="shared" si="1668"/>
        <v>0</v>
      </c>
    </row>
    <row r="8212" spans="1:18" x14ac:dyDescent="0.3">
      <c r="A8212">
        <f t="shared" si="1669"/>
        <v>2019</v>
      </c>
      <c r="B8212">
        <f t="shared" si="1670"/>
        <v>8</v>
      </c>
      <c r="C8212">
        <f t="shared" si="1671"/>
        <v>9</v>
      </c>
      <c r="D8212">
        <f t="shared" si="1672"/>
        <v>2</v>
      </c>
      <c r="E8212" t="str">
        <f t="shared" si="1673"/>
        <v>OFF</v>
      </c>
      <c r="F8212" s="13">
        <f t="shared" si="1662"/>
        <v>43686</v>
      </c>
      <c r="G8212" s="14" t="str">
        <f t="shared" si="1674"/>
        <v>Avg of 4 NM Projects</v>
      </c>
      <c r="H8212" s="15">
        <f t="shared" si="1663"/>
        <v>1</v>
      </c>
      <c r="I8212" s="93">
        <v>0</v>
      </c>
      <c r="J8212">
        <f t="shared" si="1664"/>
        <v>0</v>
      </c>
      <c r="K8212" s="4">
        <v>19.91</v>
      </c>
      <c r="L8212" s="4">
        <v>16.68</v>
      </c>
      <c r="M8212" s="16">
        <f t="shared" si="1665"/>
        <v>0</v>
      </c>
      <c r="N8212">
        <f t="shared" si="1666"/>
        <v>1</v>
      </c>
      <c r="O8212">
        <f t="shared" si="1667"/>
        <v>0</v>
      </c>
      <c r="P8212" s="63">
        <f t="shared" si="1668"/>
        <v>0</v>
      </c>
      <c r="Q8212" s="34"/>
      <c r="R8212" s="34"/>
    </row>
    <row r="8213" spans="1:18" x14ac:dyDescent="0.3">
      <c r="A8213">
        <f t="shared" si="1669"/>
        <v>2019</v>
      </c>
      <c r="B8213">
        <f t="shared" si="1670"/>
        <v>8</v>
      </c>
      <c r="C8213">
        <f t="shared" si="1671"/>
        <v>9</v>
      </c>
      <c r="D8213">
        <f t="shared" si="1672"/>
        <v>2</v>
      </c>
      <c r="E8213" t="str">
        <f t="shared" si="1673"/>
        <v>OFF</v>
      </c>
      <c r="F8213" s="13">
        <f t="shared" si="1662"/>
        <v>43686</v>
      </c>
      <c r="G8213" s="14" t="str">
        <f t="shared" si="1674"/>
        <v>Avg of 4 NM Projects</v>
      </c>
      <c r="H8213" s="15">
        <f t="shared" si="1663"/>
        <v>2</v>
      </c>
      <c r="I8213" s="93">
        <v>-0.39</v>
      </c>
      <c r="J8213">
        <f t="shared" si="1664"/>
        <v>-2.1910112359550564E-3</v>
      </c>
      <c r="K8213" s="4">
        <v>18.260000000000002</v>
      </c>
      <c r="L8213" s="4">
        <v>16.760000000000002</v>
      </c>
      <c r="M8213" s="16">
        <f t="shared" si="1665"/>
        <v>-6.5364000000000004E-3</v>
      </c>
      <c r="N8213">
        <f t="shared" si="1666"/>
        <v>0</v>
      </c>
      <c r="O8213">
        <f t="shared" si="1667"/>
        <v>0</v>
      </c>
      <c r="P8213" s="63">
        <f t="shared" si="1668"/>
        <v>0</v>
      </c>
    </row>
    <row r="8214" spans="1:18" x14ac:dyDescent="0.3">
      <c r="A8214">
        <f t="shared" si="1669"/>
        <v>2019</v>
      </c>
      <c r="B8214">
        <f t="shared" si="1670"/>
        <v>8</v>
      </c>
      <c r="C8214">
        <f t="shared" si="1671"/>
        <v>9</v>
      </c>
      <c r="D8214">
        <f t="shared" si="1672"/>
        <v>2</v>
      </c>
      <c r="E8214" t="str">
        <f t="shared" si="1673"/>
        <v>OFF</v>
      </c>
      <c r="F8214" s="13">
        <f t="shared" si="1662"/>
        <v>43686</v>
      </c>
      <c r="G8214" s="14" t="str">
        <f t="shared" si="1674"/>
        <v>Avg of 4 NM Projects</v>
      </c>
      <c r="H8214" s="15">
        <f t="shared" si="1663"/>
        <v>3</v>
      </c>
      <c r="I8214" s="93">
        <v>0</v>
      </c>
      <c r="J8214">
        <f t="shared" si="1664"/>
        <v>0</v>
      </c>
      <c r="K8214" s="4">
        <v>17.41</v>
      </c>
      <c r="L8214" s="4">
        <v>16.73</v>
      </c>
      <c r="M8214" s="16">
        <f t="shared" si="1665"/>
        <v>0</v>
      </c>
      <c r="N8214">
        <f t="shared" si="1666"/>
        <v>1</v>
      </c>
      <c r="O8214">
        <f t="shared" si="1667"/>
        <v>0</v>
      </c>
      <c r="P8214" s="63">
        <f t="shared" si="1668"/>
        <v>0</v>
      </c>
    </row>
    <row r="8215" spans="1:18" x14ac:dyDescent="0.3">
      <c r="A8215">
        <f t="shared" si="1669"/>
        <v>2019</v>
      </c>
      <c r="B8215">
        <f t="shared" si="1670"/>
        <v>8</v>
      </c>
      <c r="C8215">
        <f t="shared" si="1671"/>
        <v>9</v>
      </c>
      <c r="D8215">
        <f t="shared" si="1672"/>
        <v>2</v>
      </c>
      <c r="E8215" t="str">
        <f t="shared" si="1673"/>
        <v>OFF</v>
      </c>
      <c r="F8215" s="13">
        <f t="shared" si="1662"/>
        <v>43686</v>
      </c>
      <c r="G8215" s="14" t="str">
        <f t="shared" si="1674"/>
        <v>Avg of 4 NM Projects</v>
      </c>
      <c r="H8215" s="15">
        <f t="shared" si="1663"/>
        <v>4</v>
      </c>
      <c r="I8215" s="93">
        <v>0</v>
      </c>
      <c r="J8215">
        <f t="shared" si="1664"/>
        <v>0</v>
      </c>
      <c r="K8215" s="4">
        <v>16.75</v>
      </c>
      <c r="L8215" s="4">
        <v>15.85</v>
      </c>
      <c r="M8215" s="16">
        <f t="shared" si="1665"/>
        <v>0</v>
      </c>
      <c r="N8215">
        <f t="shared" si="1666"/>
        <v>1</v>
      </c>
      <c r="O8215">
        <f t="shared" si="1667"/>
        <v>0</v>
      </c>
      <c r="P8215" s="63">
        <f t="shared" si="1668"/>
        <v>0</v>
      </c>
    </row>
    <row r="8216" spans="1:18" x14ac:dyDescent="0.3">
      <c r="A8216">
        <f t="shared" si="1669"/>
        <v>2019</v>
      </c>
      <c r="B8216">
        <f t="shared" si="1670"/>
        <v>8</v>
      </c>
      <c r="C8216">
        <f t="shared" si="1671"/>
        <v>9</v>
      </c>
      <c r="D8216">
        <f t="shared" si="1672"/>
        <v>2</v>
      </c>
      <c r="E8216" t="str">
        <f t="shared" si="1673"/>
        <v>OFF</v>
      </c>
      <c r="F8216" s="13">
        <f t="shared" si="1662"/>
        <v>43686</v>
      </c>
      <c r="G8216" s="14" t="str">
        <f t="shared" si="1674"/>
        <v>Avg of 4 NM Projects</v>
      </c>
      <c r="H8216" s="15">
        <f t="shared" si="1663"/>
        <v>5</v>
      </c>
      <c r="I8216" s="93">
        <v>0</v>
      </c>
      <c r="J8216">
        <f t="shared" si="1664"/>
        <v>0</v>
      </c>
      <c r="K8216" s="4">
        <v>16.649999999999999</v>
      </c>
      <c r="L8216" s="4">
        <v>15.77</v>
      </c>
      <c r="M8216" s="16">
        <f t="shared" si="1665"/>
        <v>0</v>
      </c>
      <c r="N8216">
        <f t="shared" si="1666"/>
        <v>1</v>
      </c>
      <c r="O8216">
        <f t="shared" si="1667"/>
        <v>0</v>
      </c>
      <c r="P8216" s="63">
        <f t="shared" si="1668"/>
        <v>0</v>
      </c>
    </row>
    <row r="8217" spans="1:18" x14ac:dyDescent="0.3">
      <c r="A8217">
        <f t="shared" si="1669"/>
        <v>2019</v>
      </c>
      <c r="B8217">
        <f t="shared" si="1670"/>
        <v>8</v>
      </c>
      <c r="C8217">
        <f t="shared" si="1671"/>
        <v>9</v>
      </c>
      <c r="D8217">
        <f t="shared" si="1672"/>
        <v>2</v>
      </c>
      <c r="E8217" t="str">
        <f t="shared" si="1673"/>
        <v>OFF</v>
      </c>
      <c r="F8217" s="13">
        <f t="shared" si="1662"/>
        <v>43686</v>
      </c>
      <c r="G8217" s="14" t="str">
        <f t="shared" si="1674"/>
        <v>Avg of 4 NM Projects</v>
      </c>
      <c r="H8217" s="15">
        <f t="shared" si="1663"/>
        <v>6</v>
      </c>
      <c r="I8217" s="93">
        <v>-0.39</v>
      </c>
      <c r="J8217">
        <f t="shared" si="1664"/>
        <v>-2.1910112359550564E-3</v>
      </c>
      <c r="K8217" s="4">
        <v>18.28</v>
      </c>
      <c r="L8217" s="4">
        <v>16.77</v>
      </c>
      <c r="M8217" s="16">
        <f t="shared" si="1665"/>
        <v>-6.5403000000000006E-3</v>
      </c>
      <c r="N8217">
        <f t="shared" si="1666"/>
        <v>0</v>
      </c>
      <c r="O8217">
        <f t="shared" si="1667"/>
        <v>0</v>
      </c>
      <c r="P8217" s="63">
        <f t="shared" si="1668"/>
        <v>0</v>
      </c>
    </row>
    <row r="8218" spans="1:18" x14ac:dyDescent="0.3">
      <c r="A8218">
        <f t="shared" si="1669"/>
        <v>2019</v>
      </c>
      <c r="B8218">
        <f t="shared" si="1670"/>
        <v>8</v>
      </c>
      <c r="C8218">
        <f t="shared" si="1671"/>
        <v>9</v>
      </c>
      <c r="D8218">
        <f t="shared" si="1672"/>
        <v>2</v>
      </c>
      <c r="E8218" t="str">
        <f t="shared" si="1673"/>
        <v>OFF</v>
      </c>
      <c r="F8218" s="13">
        <f t="shared" si="1662"/>
        <v>43686</v>
      </c>
      <c r="G8218" s="14" t="str">
        <f t="shared" si="1674"/>
        <v>Avg of 4 NM Projects</v>
      </c>
      <c r="H8218" s="15">
        <f t="shared" si="1663"/>
        <v>7</v>
      </c>
      <c r="I8218" s="93">
        <v>5.8849999999999998</v>
      </c>
      <c r="J8218">
        <f t="shared" si="1664"/>
        <v>3.3061797752808986E-2</v>
      </c>
      <c r="K8218" s="4">
        <v>18.41</v>
      </c>
      <c r="L8218" s="4">
        <v>15.74</v>
      </c>
      <c r="M8218" s="16">
        <f t="shared" si="1665"/>
        <v>9.2629899999999987E-2</v>
      </c>
      <c r="N8218">
        <f t="shared" si="1666"/>
        <v>0</v>
      </c>
      <c r="O8218">
        <f t="shared" si="1667"/>
        <v>0</v>
      </c>
      <c r="P8218" s="63">
        <f t="shared" si="1668"/>
        <v>0</v>
      </c>
    </row>
    <row r="8219" spans="1:18" x14ac:dyDescent="0.3">
      <c r="A8219">
        <f t="shared" si="1669"/>
        <v>2019</v>
      </c>
      <c r="B8219">
        <f t="shared" si="1670"/>
        <v>8</v>
      </c>
      <c r="C8219">
        <f t="shared" si="1671"/>
        <v>9</v>
      </c>
      <c r="D8219">
        <f t="shared" si="1672"/>
        <v>2</v>
      </c>
      <c r="E8219" t="str">
        <f t="shared" si="1673"/>
        <v>ON</v>
      </c>
      <c r="F8219" s="13">
        <f t="shared" si="1662"/>
        <v>43686</v>
      </c>
      <c r="G8219" s="14" t="str">
        <f t="shared" si="1674"/>
        <v>Avg of 4 NM Projects</v>
      </c>
      <c r="H8219" s="15">
        <f t="shared" si="1663"/>
        <v>8</v>
      </c>
      <c r="I8219" s="93">
        <v>19.2</v>
      </c>
      <c r="J8219">
        <f t="shared" si="1664"/>
        <v>0.10786516853932585</v>
      </c>
      <c r="K8219" s="4">
        <v>20.59</v>
      </c>
      <c r="L8219" s="4">
        <v>15.85</v>
      </c>
      <c r="M8219" s="16">
        <f t="shared" si="1665"/>
        <v>0.30431999999999998</v>
      </c>
      <c r="N8219">
        <f t="shared" si="1666"/>
        <v>0</v>
      </c>
      <c r="O8219">
        <f t="shared" si="1667"/>
        <v>0</v>
      </c>
      <c r="P8219" s="63">
        <f t="shared" si="1668"/>
        <v>0</v>
      </c>
    </row>
    <row r="8220" spans="1:18" x14ac:dyDescent="0.3">
      <c r="A8220">
        <f t="shared" si="1669"/>
        <v>2019</v>
      </c>
      <c r="B8220">
        <f t="shared" si="1670"/>
        <v>8</v>
      </c>
      <c r="C8220">
        <f t="shared" si="1671"/>
        <v>9</v>
      </c>
      <c r="D8220">
        <f t="shared" si="1672"/>
        <v>2</v>
      </c>
      <c r="E8220" t="str">
        <f t="shared" si="1673"/>
        <v>ON</v>
      </c>
      <c r="F8220" s="13">
        <f t="shared" si="1662"/>
        <v>43686</v>
      </c>
      <c r="G8220" s="14" t="str">
        <f t="shared" si="1674"/>
        <v>Avg of 4 NM Projects</v>
      </c>
      <c r="H8220" s="15">
        <f t="shared" si="1663"/>
        <v>9</v>
      </c>
      <c r="I8220" s="93">
        <v>47.614999999999995</v>
      </c>
      <c r="J8220">
        <f t="shared" si="1664"/>
        <v>0.26749999999999996</v>
      </c>
      <c r="K8220" s="4">
        <v>25.56</v>
      </c>
      <c r="L8220" s="4">
        <v>16.829999999999998</v>
      </c>
      <c r="M8220" s="16">
        <f t="shared" si="1665"/>
        <v>0.80136044999999978</v>
      </c>
      <c r="N8220">
        <f t="shared" si="1666"/>
        <v>0</v>
      </c>
      <c r="O8220">
        <f t="shared" si="1667"/>
        <v>0</v>
      </c>
      <c r="P8220" s="63">
        <f t="shared" si="1668"/>
        <v>0</v>
      </c>
    </row>
    <row r="8221" spans="1:18" x14ac:dyDescent="0.3">
      <c r="A8221">
        <f t="shared" si="1669"/>
        <v>2019</v>
      </c>
      <c r="B8221">
        <f t="shared" si="1670"/>
        <v>8</v>
      </c>
      <c r="C8221">
        <f t="shared" si="1671"/>
        <v>9</v>
      </c>
      <c r="D8221">
        <f t="shared" si="1672"/>
        <v>2</v>
      </c>
      <c r="E8221" t="str">
        <f t="shared" si="1673"/>
        <v>ON</v>
      </c>
      <c r="F8221" s="13">
        <f t="shared" ref="F8221:F8284" si="1675">+F8197+1</f>
        <v>43686</v>
      </c>
      <c r="G8221" s="14" t="str">
        <f t="shared" si="1674"/>
        <v>Avg of 4 NM Projects</v>
      </c>
      <c r="H8221" s="15">
        <f t="shared" ref="H8221:H8284" si="1676">H8197</f>
        <v>10</v>
      </c>
      <c r="I8221" s="93">
        <v>71.044999999999987</v>
      </c>
      <c r="J8221">
        <f t="shared" si="1664"/>
        <v>0.39912921348314601</v>
      </c>
      <c r="K8221" s="4">
        <v>26.94</v>
      </c>
      <c r="L8221" s="4">
        <v>17.420000000000002</v>
      </c>
      <c r="M8221" s="16">
        <f t="shared" si="1665"/>
        <v>1.2376038999999999</v>
      </c>
      <c r="N8221">
        <f t="shared" si="1666"/>
        <v>0</v>
      </c>
      <c r="O8221">
        <f t="shared" si="1667"/>
        <v>0</v>
      </c>
      <c r="P8221" s="63">
        <f t="shared" si="1668"/>
        <v>0</v>
      </c>
    </row>
    <row r="8222" spans="1:18" x14ac:dyDescent="0.3">
      <c r="A8222">
        <f t="shared" si="1669"/>
        <v>2019</v>
      </c>
      <c r="B8222">
        <f t="shared" si="1670"/>
        <v>8</v>
      </c>
      <c r="C8222">
        <f t="shared" si="1671"/>
        <v>9</v>
      </c>
      <c r="D8222">
        <f t="shared" si="1672"/>
        <v>2</v>
      </c>
      <c r="E8222" t="str">
        <f t="shared" si="1673"/>
        <v>ON</v>
      </c>
      <c r="F8222" s="13">
        <f t="shared" si="1675"/>
        <v>43686</v>
      </c>
      <c r="G8222" s="14" t="str">
        <f t="shared" si="1674"/>
        <v>Avg of 4 NM Projects</v>
      </c>
      <c r="H8222" s="15">
        <f t="shared" si="1676"/>
        <v>11</v>
      </c>
      <c r="I8222" s="93">
        <v>81.155000000000001</v>
      </c>
      <c r="J8222">
        <f t="shared" si="1664"/>
        <v>0.45592696629213486</v>
      </c>
      <c r="K8222" s="4">
        <v>26.36</v>
      </c>
      <c r="L8222" s="4">
        <v>17.04</v>
      </c>
      <c r="M8222" s="16">
        <f t="shared" si="1665"/>
        <v>1.3828812000000001</v>
      </c>
      <c r="N8222">
        <f t="shared" si="1666"/>
        <v>0</v>
      </c>
      <c r="O8222">
        <f t="shared" si="1667"/>
        <v>0</v>
      </c>
      <c r="P8222" s="63">
        <f t="shared" si="1668"/>
        <v>0</v>
      </c>
    </row>
    <row r="8223" spans="1:18" x14ac:dyDescent="0.3">
      <c r="A8223">
        <f t="shared" si="1669"/>
        <v>2019</v>
      </c>
      <c r="B8223">
        <f t="shared" si="1670"/>
        <v>8</v>
      </c>
      <c r="C8223">
        <f t="shared" si="1671"/>
        <v>9</v>
      </c>
      <c r="D8223">
        <f t="shared" si="1672"/>
        <v>2</v>
      </c>
      <c r="E8223" t="str">
        <f t="shared" si="1673"/>
        <v>ON</v>
      </c>
      <c r="F8223" s="13">
        <f t="shared" si="1675"/>
        <v>43686</v>
      </c>
      <c r="G8223" s="14" t="str">
        <f t="shared" si="1674"/>
        <v>Avg of 4 NM Projects</v>
      </c>
      <c r="H8223" s="15">
        <f t="shared" si="1676"/>
        <v>12</v>
      </c>
      <c r="I8223" s="93">
        <v>88.835000000000008</v>
      </c>
      <c r="J8223">
        <f t="shared" si="1664"/>
        <v>0.49907303370786521</v>
      </c>
      <c r="K8223" s="4">
        <v>28.07</v>
      </c>
      <c r="L8223" s="4">
        <v>17.03</v>
      </c>
      <c r="M8223" s="16">
        <f t="shared" si="1665"/>
        <v>1.5128600500000002</v>
      </c>
      <c r="N8223">
        <f t="shared" si="1666"/>
        <v>0</v>
      </c>
      <c r="O8223">
        <f t="shared" si="1667"/>
        <v>0</v>
      </c>
      <c r="P8223" s="63">
        <f t="shared" si="1668"/>
        <v>0</v>
      </c>
    </row>
    <row r="8224" spans="1:18" x14ac:dyDescent="0.3">
      <c r="A8224">
        <f t="shared" si="1669"/>
        <v>2019</v>
      </c>
      <c r="B8224">
        <f t="shared" si="1670"/>
        <v>8</v>
      </c>
      <c r="C8224">
        <f t="shared" si="1671"/>
        <v>9</v>
      </c>
      <c r="D8224">
        <f t="shared" si="1672"/>
        <v>2</v>
      </c>
      <c r="E8224" t="str">
        <f t="shared" si="1673"/>
        <v>ON</v>
      </c>
      <c r="F8224" s="13">
        <f t="shared" si="1675"/>
        <v>43686</v>
      </c>
      <c r="G8224" s="14" t="str">
        <f t="shared" si="1674"/>
        <v>Avg of 4 NM Projects</v>
      </c>
      <c r="H8224" s="15">
        <f t="shared" si="1676"/>
        <v>13</v>
      </c>
      <c r="I8224" s="93">
        <v>100.605</v>
      </c>
      <c r="J8224">
        <f t="shared" si="1664"/>
        <v>0.56519662921348313</v>
      </c>
      <c r="K8224" s="4">
        <v>28.51</v>
      </c>
      <c r="L8224" s="4">
        <v>18.21</v>
      </c>
      <c r="M8224" s="16">
        <f t="shared" si="1665"/>
        <v>1.8320170500000001</v>
      </c>
      <c r="N8224">
        <f t="shared" si="1666"/>
        <v>0</v>
      </c>
      <c r="O8224">
        <f t="shared" si="1667"/>
        <v>1</v>
      </c>
      <c r="P8224" s="63">
        <f t="shared" si="1668"/>
        <v>0</v>
      </c>
    </row>
    <row r="8225" spans="1:18" x14ac:dyDescent="0.3">
      <c r="A8225">
        <f t="shared" si="1669"/>
        <v>2019</v>
      </c>
      <c r="B8225">
        <f t="shared" si="1670"/>
        <v>8</v>
      </c>
      <c r="C8225">
        <f t="shared" si="1671"/>
        <v>9</v>
      </c>
      <c r="D8225">
        <f t="shared" si="1672"/>
        <v>2</v>
      </c>
      <c r="E8225" t="str">
        <f t="shared" si="1673"/>
        <v>ON</v>
      </c>
      <c r="F8225" s="13">
        <f t="shared" si="1675"/>
        <v>43686</v>
      </c>
      <c r="G8225" s="14" t="str">
        <f t="shared" si="1674"/>
        <v>Avg of 4 NM Projects</v>
      </c>
      <c r="H8225" s="15">
        <f t="shared" si="1676"/>
        <v>14</v>
      </c>
      <c r="I8225" s="93">
        <v>98.04</v>
      </c>
      <c r="J8225">
        <f t="shared" si="1664"/>
        <v>0.55078651685393265</v>
      </c>
      <c r="K8225" s="4">
        <v>31.86</v>
      </c>
      <c r="L8225" s="4">
        <v>18.23</v>
      </c>
      <c r="M8225" s="16">
        <f t="shared" si="1665"/>
        <v>1.7872692000000001</v>
      </c>
      <c r="N8225">
        <f t="shared" si="1666"/>
        <v>0</v>
      </c>
      <c r="O8225">
        <f t="shared" si="1667"/>
        <v>1</v>
      </c>
      <c r="P8225" s="63">
        <f t="shared" si="1668"/>
        <v>0</v>
      </c>
    </row>
    <row r="8226" spans="1:18" x14ac:dyDescent="0.3">
      <c r="A8226">
        <f t="shared" si="1669"/>
        <v>2019</v>
      </c>
      <c r="B8226">
        <f t="shared" si="1670"/>
        <v>8</v>
      </c>
      <c r="C8226">
        <f t="shared" si="1671"/>
        <v>9</v>
      </c>
      <c r="D8226">
        <f t="shared" si="1672"/>
        <v>2</v>
      </c>
      <c r="E8226" t="str">
        <f t="shared" si="1673"/>
        <v>ON</v>
      </c>
      <c r="F8226" s="13">
        <f t="shared" si="1675"/>
        <v>43686</v>
      </c>
      <c r="G8226" s="14" t="str">
        <f t="shared" si="1674"/>
        <v>Avg of 4 NM Projects</v>
      </c>
      <c r="H8226" s="15">
        <f t="shared" si="1676"/>
        <v>15</v>
      </c>
      <c r="I8226" s="93">
        <v>101.5</v>
      </c>
      <c r="J8226">
        <f t="shared" si="1664"/>
        <v>0.5702247191011236</v>
      </c>
      <c r="K8226" s="4">
        <v>33.99</v>
      </c>
      <c r="L8226" s="4">
        <v>20.170000000000002</v>
      </c>
      <c r="M8226" s="16">
        <f t="shared" si="1665"/>
        <v>2.0472550000000003</v>
      </c>
      <c r="N8226">
        <f t="shared" si="1666"/>
        <v>0</v>
      </c>
      <c r="O8226">
        <f t="shared" si="1667"/>
        <v>1</v>
      </c>
      <c r="P8226" s="63">
        <f t="shared" si="1668"/>
        <v>0</v>
      </c>
    </row>
    <row r="8227" spans="1:18" x14ac:dyDescent="0.3">
      <c r="A8227">
        <f t="shared" si="1669"/>
        <v>2019</v>
      </c>
      <c r="B8227">
        <f t="shared" si="1670"/>
        <v>8</v>
      </c>
      <c r="C8227">
        <f t="shared" si="1671"/>
        <v>9</v>
      </c>
      <c r="D8227">
        <f t="shared" si="1672"/>
        <v>2</v>
      </c>
      <c r="E8227" t="str">
        <f t="shared" si="1673"/>
        <v>ON</v>
      </c>
      <c r="F8227" s="13">
        <f t="shared" si="1675"/>
        <v>43686</v>
      </c>
      <c r="G8227" s="14" t="str">
        <f t="shared" si="1674"/>
        <v>Avg of 4 NM Projects</v>
      </c>
      <c r="H8227" s="15">
        <f t="shared" si="1676"/>
        <v>16</v>
      </c>
      <c r="I8227" s="93">
        <v>82.564999999999998</v>
      </c>
      <c r="J8227">
        <f t="shared" si="1664"/>
        <v>0.46384831460674159</v>
      </c>
      <c r="K8227" s="4">
        <v>37.880000000000003</v>
      </c>
      <c r="L8227" s="4">
        <v>18.62</v>
      </c>
      <c r="M8227" s="16">
        <f t="shared" si="1665"/>
        <v>1.5373603</v>
      </c>
      <c r="N8227">
        <f t="shared" si="1666"/>
        <v>0</v>
      </c>
      <c r="O8227">
        <f t="shared" si="1667"/>
        <v>0</v>
      </c>
      <c r="P8227" s="63">
        <f t="shared" si="1668"/>
        <v>0</v>
      </c>
    </row>
    <row r="8228" spans="1:18" x14ac:dyDescent="0.3">
      <c r="A8228">
        <f t="shared" si="1669"/>
        <v>2019</v>
      </c>
      <c r="B8228">
        <f t="shared" si="1670"/>
        <v>8</v>
      </c>
      <c r="C8228">
        <f t="shared" si="1671"/>
        <v>9</v>
      </c>
      <c r="D8228">
        <f t="shared" si="1672"/>
        <v>2</v>
      </c>
      <c r="E8228" t="str">
        <f t="shared" si="1673"/>
        <v>ON</v>
      </c>
      <c r="F8228" s="13">
        <f t="shared" si="1675"/>
        <v>43686</v>
      </c>
      <c r="G8228" s="14" t="str">
        <f t="shared" si="1674"/>
        <v>Avg of 4 NM Projects</v>
      </c>
      <c r="H8228" s="15">
        <f t="shared" si="1676"/>
        <v>17</v>
      </c>
      <c r="I8228" s="93">
        <v>60.675000000000004</v>
      </c>
      <c r="J8228">
        <f t="shared" si="1664"/>
        <v>0.34087078651685393</v>
      </c>
      <c r="K8228" s="4">
        <v>38.380000000000003</v>
      </c>
      <c r="L8228" s="4">
        <v>21.23</v>
      </c>
      <c r="M8228" s="16">
        <f t="shared" si="1665"/>
        <v>1.2881302500000003</v>
      </c>
      <c r="N8228">
        <f t="shared" si="1666"/>
        <v>0</v>
      </c>
      <c r="O8228">
        <f t="shared" si="1667"/>
        <v>0</v>
      </c>
      <c r="P8228" s="63">
        <f t="shared" si="1668"/>
        <v>0</v>
      </c>
    </row>
    <row r="8229" spans="1:18" x14ac:dyDescent="0.3">
      <c r="A8229">
        <f t="shared" si="1669"/>
        <v>2019</v>
      </c>
      <c r="B8229">
        <f t="shared" si="1670"/>
        <v>8</v>
      </c>
      <c r="C8229">
        <f t="shared" si="1671"/>
        <v>9</v>
      </c>
      <c r="D8229">
        <f t="shared" si="1672"/>
        <v>2</v>
      </c>
      <c r="E8229" t="str">
        <f t="shared" si="1673"/>
        <v>ON</v>
      </c>
      <c r="F8229" s="13">
        <f t="shared" si="1675"/>
        <v>43686</v>
      </c>
      <c r="G8229" s="14" t="str">
        <f t="shared" si="1674"/>
        <v>Avg of 4 NM Projects</v>
      </c>
      <c r="H8229" s="15">
        <f t="shared" si="1676"/>
        <v>18</v>
      </c>
      <c r="I8229" s="93">
        <v>44.164999999999999</v>
      </c>
      <c r="J8229">
        <f t="shared" si="1664"/>
        <v>0.24811797752808989</v>
      </c>
      <c r="K8229" s="4">
        <v>38.979999999999997</v>
      </c>
      <c r="L8229" s="4">
        <v>21.66</v>
      </c>
      <c r="M8229" s="16">
        <f t="shared" si="1665"/>
        <v>0.95661389999999991</v>
      </c>
      <c r="N8229">
        <f t="shared" si="1666"/>
        <v>0</v>
      </c>
      <c r="O8229">
        <f t="shared" si="1667"/>
        <v>0</v>
      </c>
      <c r="P8229" s="63">
        <f t="shared" si="1668"/>
        <v>0</v>
      </c>
    </row>
    <row r="8230" spans="1:18" x14ac:dyDescent="0.3">
      <c r="A8230">
        <f t="shared" si="1669"/>
        <v>2019</v>
      </c>
      <c r="B8230">
        <f t="shared" si="1670"/>
        <v>8</v>
      </c>
      <c r="C8230">
        <f t="shared" si="1671"/>
        <v>9</v>
      </c>
      <c r="D8230">
        <f t="shared" si="1672"/>
        <v>2</v>
      </c>
      <c r="E8230" t="str">
        <f t="shared" si="1673"/>
        <v>ON</v>
      </c>
      <c r="F8230" s="13">
        <f t="shared" si="1675"/>
        <v>43686</v>
      </c>
      <c r="G8230" s="14" t="str">
        <f t="shared" si="1674"/>
        <v>Avg of 4 NM Projects</v>
      </c>
      <c r="H8230" s="15">
        <f t="shared" si="1676"/>
        <v>19</v>
      </c>
      <c r="I8230" s="93">
        <v>11.525000000000002</v>
      </c>
      <c r="J8230">
        <f t="shared" si="1664"/>
        <v>6.4747191011235966E-2</v>
      </c>
      <c r="K8230" s="4">
        <v>36.94</v>
      </c>
      <c r="L8230" s="4">
        <v>26.29</v>
      </c>
      <c r="M8230" s="16">
        <f t="shared" si="1665"/>
        <v>0.30299225000000007</v>
      </c>
      <c r="N8230">
        <f t="shared" si="1666"/>
        <v>0</v>
      </c>
      <c r="O8230">
        <f t="shared" si="1667"/>
        <v>0</v>
      </c>
      <c r="P8230" s="63">
        <f t="shared" si="1668"/>
        <v>0</v>
      </c>
    </row>
    <row r="8231" spans="1:18" x14ac:dyDescent="0.3">
      <c r="A8231">
        <f t="shared" si="1669"/>
        <v>2019</v>
      </c>
      <c r="B8231">
        <f t="shared" si="1670"/>
        <v>8</v>
      </c>
      <c r="C8231">
        <f t="shared" si="1671"/>
        <v>9</v>
      </c>
      <c r="D8231">
        <f t="shared" si="1672"/>
        <v>2</v>
      </c>
      <c r="E8231" t="str">
        <f t="shared" si="1673"/>
        <v>ON</v>
      </c>
      <c r="F8231" s="13">
        <f t="shared" si="1675"/>
        <v>43686</v>
      </c>
      <c r="G8231" s="14" t="str">
        <f t="shared" si="1674"/>
        <v>Avg of 4 NM Projects</v>
      </c>
      <c r="H8231" s="15">
        <f t="shared" si="1676"/>
        <v>20</v>
      </c>
      <c r="I8231" s="93">
        <v>3.08</v>
      </c>
      <c r="J8231">
        <f t="shared" si="1664"/>
        <v>1.7303370786516854E-2</v>
      </c>
      <c r="K8231" s="4">
        <v>31.03</v>
      </c>
      <c r="L8231" s="4">
        <v>22.84</v>
      </c>
      <c r="M8231" s="16">
        <f t="shared" si="1665"/>
        <v>7.0347199999999999E-2</v>
      </c>
      <c r="N8231">
        <f t="shared" si="1666"/>
        <v>0</v>
      </c>
      <c r="O8231">
        <f t="shared" si="1667"/>
        <v>0</v>
      </c>
      <c r="P8231" s="63">
        <f t="shared" si="1668"/>
        <v>0</v>
      </c>
    </row>
    <row r="8232" spans="1:18" x14ac:dyDescent="0.3">
      <c r="A8232">
        <f t="shared" si="1669"/>
        <v>2019</v>
      </c>
      <c r="B8232">
        <f t="shared" si="1670"/>
        <v>8</v>
      </c>
      <c r="C8232">
        <f t="shared" si="1671"/>
        <v>9</v>
      </c>
      <c r="D8232">
        <f t="shared" si="1672"/>
        <v>2</v>
      </c>
      <c r="E8232" t="str">
        <f t="shared" si="1673"/>
        <v>ON</v>
      </c>
      <c r="F8232" s="13">
        <f t="shared" si="1675"/>
        <v>43686</v>
      </c>
      <c r="G8232" s="14" t="str">
        <f t="shared" si="1674"/>
        <v>Avg of 4 NM Projects</v>
      </c>
      <c r="H8232" s="15">
        <f t="shared" si="1676"/>
        <v>21</v>
      </c>
      <c r="I8232" s="93">
        <v>-0.39</v>
      </c>
      <c r="J8232">
        <f t="shared" si="1664"/>
        <v>-2.1910112359550564E-3</v>
      </c>
      <c r="K8232" s="4">
        <v>27.14</v>
      </c>
      <c r="L8232" s="4">
        <v>24.74</v>
      </c>
      <c r="M8232" s="16">
        <f t="shared" si="1665"/>
        <v>-9.6486000000000002E-3</v>
      </c>
      <c r="N8232">
        <f t="shared" si="1666"/>
        <v>0</v>
      </c>
      <c r="O8232">
        <f t="shared" si="1667"/>
        <v>0</v>
      </c>
      <c r="P8232" s="63">
        <f t="shared" si="1668"/>
        <v>0</v>
      </c>
    </row>
    <row r="8233" spans="1:18" x14ac:dyDescent="0.3">
      <c r="A8233">
        <f t="shared" si="1669"/>
        <v>2019</v>
      </c>
      <c r="B8233">
        <f t="shared" si="1670"/>
        <v>8</v>
      </c>
      <c r="C8233">
        <f t="shared" si="1671"/>
        <v>9</v>
      </c>
      <c r="D8233">
        <f t="shared" si="1672"/>
        <v>2</v>
      </c>
      <c r="E8233" t="str">
        <f t="shared" si="1673"/>
        <v>ON</v>
      </c>
      <c r="F8233" s="13">
        <f t="shared" si="1675"/>
        <v>43686</v>
      </c>
      <c r="G8233" s="14" t="str">
        <f t="shared" si="1674"/>
        <v>Avg of 4 NM Projects</v>
      </c>
      <c r="H8233" s="15">
        <f t="shared" si="1676"/>
        <v>22</v>
      </c>
      <c r="I8233" s="93">
        <v>-0.13</v>
      </c>
      <c r="J8233">
        <f t="shared" si="1664"/>
        <v>-7.3033707865168538E-4</v>
      </c>
      <c r="K8233" s="4">
        <v>23.04</v>
      </c>
      <c r="L8233" s="4">
        <v>18.89</v>
      </c>
      <c r="M8233" s="16">
        <f t="shared" si="1665"/>
        <v>-2.4557000000000003E-3</v>
      </c>
      <c r="N8233">
        <f t="shared" si="1666"/>
        <v>0</v>
      </c>
      <c r="O8233">
        <f t="shared" si="1667"/>
        <v>0</v>
      </c>
      <c r="P8233" s="63">
        <f t="shared" si="1668"/>
        <v>0</v>
      </c>
    </row>
    <row r="8234" spans="1:18" x14ac:dyDescent="0.3">
      <c r="A8234">
        <f t="shared" si="1669"/>
        <v>2019</v>
      </c>
      <c r="B8234">
        <f t="shared" si="1670"/>
        <v>8</v>
      </c>
      <c r="C8234">
        <f t="shared" si="1671"/>
        <v>9</v>
      </c>
      <c r="D8234">
        <f t="shared" si="1672"/>
        <v>2</v>
      </c>
      <c r="E8234" t="str">
        <f t="shared" si="1673"/>
        <v>ON</v>
      </c>
      <c r="F8234" s="13">
        <f t="shared" si="1675"/>
        <v>43686</v>
      </c>
      <c r="G8234" s="14" t="str">
        <f t="shared" si="1674"/>
        <v>Avg of 4 NM Projects</v>
      </c>
      <c r="H8234" s="15">
        <f t="shared" si="1676"/>
        <v>23</v>
      </c>
      <c r="I8234" s="93">
        <v>0</v>
      </c>
      <c r="J8234">
        <f t="shared" si="1664"/>
        <v>0</v>
      </c>
      <c r="K8234" s="4">
        <v>19.850000000000001</v>
      </c>
      <c r="L8234" s="4">
        <v>16.559999999999999</v>
      </c>
      <c r="M8234" s="16">
        <f t="shared" si="1665"/>
        <v>0</v>
      </c>
      <c r="N8234">
        <f t="shared" si="1666"/>
        <v>1</v>
      </c>
      <c r="O8234">
        <f t="shared" si="1667"/>
        <v>0</v>
      </c>
      <c r="P8234" s="63">
        <f t="shared" si="1668"/>
        <v>0</v>
      </c>
    </row>
    <row r="8235" spans="1:18" x14ac:dyDescent="0.3">
      <c r="A8235">
        <f t="shared" si="1669"/>
        <v>2019</v>
      </c>
      <c r="B8235">
        <f t="shared" si="1670"/>
        <v>8</v>
      </c>
      <c r="C8235">
        <f t="shared" si="1671"/>
        <v>9</v>
      </c>
      <c r="D8235">
        <f t="shared" si="1672"/>
        <v>2</v>
      </c>
      <c r="E8235" t="str">
        <f t="shared" si="1673"/>
        <v>OFF</v>
      </c>
      <c r="F8235" s="13">
        <f t="shared" si="1675"/>
        <v>43686</v>
      </c>
      <c r="G8235" s="14" t="str">
        <f t="shared" si="1674"/>
        <v>Avg of 4 NM Projects</v>
      </c>
      <c r="H8235" s="15">
        <f t="shared" si="1676"/>
        <v>24</v>
      </c>
      <c r="I8235" s="93">
        <v>0</v>
      </c>
      <c r="J8235">
        <f t="shared" si="1664"/>
        <v>0</v>
      </c>
      <c r="K8235" s="4">
        <v>20.32</v>
      </c>
      <c r="L8235" s="4">
        <v>15.59</v>
      </c>
      <c r="M8235" s="16">
        <f t="shared" si="1665"/>
        <v>0</v>
      </c>
      <c r="N8235">
        <f t="shared" si="1666"/>
        <v>1</v>
      </c>
      <c r="O8235">
        <f t="shared" si="1667"/>
        <v>0</v>
      </c>
      <c r="P8235" s="63">
        <f t="shared" si="1668"/>
        <v>0</v>
      </c>
    </row>
    <row r="8236" spans="1:18" x14ac:dyDescent="0.3">
      <c r="A8236">
        <f t="shared" si="1669"/>
        <v>2019</v>
      </c>
      <c r="B8236">
        <f t="shared" si="1670"/>
        <v>8</v>
      </c>
      <c r="C8236">
        <f t="shared" si="1671"/>
        <v>10</v>
      </c>
      <c r="D8236">
        <f t="shared" si="1672"/>
        <v>3</v>
      </c>
      <c r="E8236" t="str">
        <f t="shared" si="1673"/>
        <v>OFF</v>
      </c>
      <c r="F8236" s="13">
        <f t="shared" si="1675"/>
        <v>43687</v>
      </c>
      <c r="G8236" s="14" t="str">
        <f t="shared" si="1674"/>
        <v>Avg of 4 NM Projects</v>
      </c>
      <c r="H8236" s="15">
        <f t="shared" si="1676"/>
        <v>1</v>
      </c>
      <c r="I8236" s="93">
        <v>-0.13</v>
      </c>
      <c r="J8236">
        <f t="shared" si="1664"/>
        <v>-7.3033707865168538E-4</v>
      </c>
      <c r="K8236" s="4">
        <v>21.5</v>
      </c>
      <c r="L8236" s="4">
        <v>16.45</v>
      </c>
      <c r="M8236" s="16">
        <f t="shared" si="1665"/>
        <v>-2.1385000000000002E-3</v>
      </c>
      <c r="N8236">
        <f t="shared" si="1666"/>
        <v>0</v>
      </c>
      <c r="O8236">
        <f t="shared" si="1667"/>
        <v>0</v>
      </c>
      <c r="P8236" s="63">
        <f t="shared" si="1668"/>
        <v>0</v>
      </c>
      <c r="Q8236" s="34"/>
      <c r="R8236" s="34"/>
    </row>
    <row r="8237" spans="1:18" x14ac:dyDescent="0.3">
      <c r="A8237">
        <f t="shared" si="1669"/>
        <v>2019</v>
      </c>
      <c r="B8237">
        <f t="shared" si="1670"/>
        <v>8</v>
      </c>
      <c r="C8237">
        <f t="shared" si="1671"/>
        <v>10</v>
      </c>
      <c r="D8237">
        <f t="shared" si="1672"/>
        <v>3</v>
      </c>
      <c r="E8237" t="str">
        <f t="shared" si="1673"/>
        <v>OFF</v>
      </c>
      <c r="F8237" s="13">
        <f t="shared" si="1675"/>
        <v>43687</v>
      </c>
      <c r="G8237" s="14" t="str">
        <f t="shared" si="1674"/>
        <v>Avg of 4 NM Projects</v>
      </c>
      <c r="H8237" s="15">
        <f t="shared" si="1676"/>
        <v>2</v>
      </c>
      <c r="I8237" s="93">
        <v>-0.26</v>
      </c>
      <c r="J8237">
        <f t="shared" si="1664"/>
        <v>-1.4606741573033708E-3</v>
      </c>
      <c r="K8237" s="4">
        <v>19.2</v>
      </c>
      <c r="L8237" s="4">
        <v>17.73</v>
      </c>
      <c r="M8237" s="16">
        <f t="shared" si="1665"/>
        <v>-4.6097999999999998E-3</v>
      </c>
      <c r="N8237">
        <f t="shared" si="1666"/>
        <v>0</v>
      </c>
      <c r="O8237">
        <f t="shared" si="1667"/>
        <v>0</v>
      </c>
      <c r="P8237" s="63">
        <f t="shared" si="1668"/>
        <v>0</v>
      </c>
    </row>
    <row r="8238" spans="1:18" x14ac:dyDescent="0.3">
      <c r="A8238">
        <f t="shared" si="1669"/>
        <v>2019</v>
      </c>
      <c r="B8238">
        <f t="shared" si="1670"/>
        <v>8</v>
      </c>
      <c r="C8238">
        <f t="shared" si="1671"/>
        <v>10</v>
      </c>
      <c r="D8238">
        <f t="shared" si="1672"/>
        <v>3</v>
      </c>
      <c r="E8238" t="str">
        <f t="shared" si="1673"/>
        <v>OFF</v>
      </c>
      <c r="F8238" s="13">
        <f t="shared" si="1675"/>
        <v>43687</v>
      </c>
      <c r="G8238" s="14" t="str">
        <f t="shared" si="1674"/>
        <v>Avg of 4 NM Projects</v>
      </c>
      <c r="H8238" s="15">
        <f t="shared" si="1676"/>
        <v>3</v>
      </c>
      <c r="I8238" s="93">
        <v>0</v>
      </c>
      <c r="J8238">
        <f t="shared" si="1664"/>
        <v>0</v>
      </c>
      <c r="K8238" s="4">
        <v>17.28</v>
      </c>
      <c r="L8238" s="4">
        <v>17.149999999999999</v>
      </c>
      <c r="M8238" s="16">
        <f t="shared" si="1665"/>
        <v>0</v>
      </c>
      <c r="N8238">
        <f t="shared" si="1666"/>
        <v>1</v>
      </c>
      <c r="O8238">
        <f t="shared" si="1667"/>
        <v>0</v>
      </c>
      <c r="P8238" s="63">
        <f t="shared" si="1668"/>
        <v>0</v>
      </c>
    </row>
    <row r="8239" spans="1:18" x14ac:dyDescent="0.3">
      <c r="A8239">
        <f t="shared" si="1669"/>
        <v>2019</v>
      </c>
      <c r="B8239">
        <f t="shared" si="1670"/>
        <v>8</v>
      </c>
      <c r="C8239">
        <f t="shared" si="1671"/>
        <v>10</v>
      </c>
      <c r="D8239">
        <f t="shared" si="1672"/>
        <v>3</v>
      </c>
      <c r="E8239" t="str">
        <f t="shared" si="1673"/>
        <v>OFF</v>
      </c>
      <c r="F8239" s="13">
        <f t="shared" si="1675"/>
        <v>43687</v>
      </c>
      <c r="G8239" s="14" t="str">
        <f t="shared" si="1674"/>
        <v>Avg of 4 NM Projects</v>
      </c>
      <c r="H8239" s="15">
        <f t="shared" si="1676"/>
        <v>4</v>
      </c>
      <c r="I8239" s="93">
        <v>0</v>
      </c>
      <c r="J8239">
        <f t="shared" si="1664"/>
        <v>0</v>
      </c>
      <c r="K8239" s="4">
        <v>17.23</v>
      </c>
      <c r="L8239" s="4">
        <v>16.899999999999999</v>
      </c>
      <c r="M8239" s="16">
        <f t="shared" si="1665"/>
        <v>0</v>
      </c>
      <c r="N8239">
        <f t="shared" si="1666"/>
        <v>1</v>
      </c>
      <c r="O8239">
        <f t="shared" si="1667"/>
        <v>0</v>
      </c>
      <c r="P8239" s="63">
        <f t="shared" si="1668"/>
        <v>0</v>
      </c>
    </row>
    <row r="8240" spans="1:18" x14ac:dyDescent="0.3">
      <c r="A8240">
        <f t="shared" si="1669"/>
        <v>2019</v>
      </c>
      <c r="B8240">
        <f t="shared" si="1670"/>
        <v>8</v>
      </c>
      <c r="C8240">
        <f t="shared" si="1671"/>
        <v>10</v>
      </c>
      <c r="D8240">
        <f t="shared" si="1672"/>
        <v>3</v>
      </c>
      <c r="E8240" t="str">
        <f t="shared" si="1673"/>
        <v>OFF</v>
      </c>
      <c r="F8240" s="13">
        <f t="shared" si="1675"/>
        <v>43687</v>
      </c>
      <c r="G8240" s="14" t="str">
        <f t="shared" si="1674"/>
        <v>Avg of 4 NM Projects</v>
      </c>
      <c r="H8240" s="15">
        <f t="shared" si="1676"/>
        <v>5</v>
      </c>
      <c r="I8240" s="93">
        <v>-0.13</v>
      </c>
      <c r="J8240">
        <f t="shared" si="1664"/>
        <v>-7.3033707865168538E-4</v>
      </c>
      <c r="K8240" s="4">
        <v>17.059999999999999</v>
      </c>
      <c r="L8240" s="4">
        <v>15.86</v>
      </c>
      <c r="M8240" s="16">
        <f t="shared" si="1665"/>
        <v>-2.0617999999999999E-3</v>
      </c>
      <c r="N8240">
        <f t="shared" si="1666"/>
        <v>0</v>
      </c>
      <c r="O8240">
        <f t="shared" si="1667"/>
        <v>0</v>
      </c>
      <c r="P8240" s="63">
        <f t="shared" si="1668"/>
        <v>0</v>
      </c>
    </row>
    <row r="8241" spans="1:16" x14ac:dyDescent="0.3">
      <c r="A8241">
        <f t="shared" si="1669"/>
        <v>2019</v>
      </c>
      <c r="B8241">
        <f t="shared" si="1670"/>
        <v>8</v>
      </c>
      <c r="C8241">
        <f t="shared" si="1671"/>
        <v>10</v>
      </c>
      <c r="D8241">
        <f t="shared" si="1672"/>
        <v>3</v>
      </c>
      <c r="E8241" t="str">
        <f t="shared" si="1673"/>
        <v>OFF</v>
      </c>
      <c r="F8241" s="13">
        <f t="shared" si="1675"/>
        <v>43687</v>
      </c>
      <c r="G8241" s="14" t="str">
        <f t="shared" si="1674"/>
        <v>Avg of 4 NM Projects</v>
      </c>
      <c r="H8241" s="15">
        <f t="shared" si="1676"/>
        <v>6</v>
      </c>
      <c r="I8241" s="93">
        <v>-0.26</v>
      </c>
      <c r="J8241">
        <f t="shared" si="1664"/>
        <v>-1.4606741573033708E-3</v>
      </c>
      <c r="K8241" s="4">
        <v>15.27</v>
      </c>
      <c r="L8241" s="4">
        <v>15.52</v>
      </c>
      <c r="M8241" s="16">
        <f t="shared" si="1665"/>
        <v>-4.0352000000000001E-3</v>
      </c>
      <c r="N8241">
        <f t="shared" si="1666"/>
        <v>0</v>
      </c>
      <c r="O8241">
        <f t="shared" si="1667"/>
        <v>0</v>
      </c>
      <c r="P8241" s="63">
        <f t="shared" si="1668"/>
        <v>0</v>
      </c>
    </row>
    <row r="8242" spans="1:16" x14ac:dyDescent="0.3">
      <c r="A8242">
        <f t="shared" si="1669"/>
        <v>2019</v>
      </c>
      <c r="B8242">
        <f t="shared" si="1670"/>
        <v>8</v>
      </c>
      <c r="C8242">
        <f t="shared" si="1671"/>
        <v>10</v>
      </c>
      <c r="D8242">
        <f t="shared" si="1672"/>
        <v>3</v>
      </c>
      <c r="E8242" t="str">
        <f t="shared" si="1673"/>
        <v>OFF</v>
      </c>
      <c r="F8242" s="13">
        <f t="shared" si="1675"/>
        <v>43687</v>
      </c>
      <c r="G8242" s="14" t="str">
        <f t="shared" si="1674"/>
        <v>Avg of 4 NM Projects</v>
      </c>
      <c r="H8242" s="15">
        <f t="shared" si="1676"/>
        <v>7</v>
      </c>
      <c r="I8242" s="93">
        <v>2.56</v>
      </c>
      <c r="J8242">
        <f t="shared" si="1664"/>
        <v>1.4382022471910113E-2</v>
      </c>
      <c r="K8242" s="4">
        <v>15.25</v>
      </c>
      <c r="L8242" s="4">
        <v>20.71</v>
      </c>
      <c r="M8242" s="16">
        <f t="shared" si="1665"/>
        <v>5.3017600000000005E-2</v>
      </c>
      <c r="N8242">
        <f t="shared" si="1666"/>
        <v>0</v>
      </c>
      <c r="O8242">
        <f t="shared" si="1667"/>
        <v>0</v>
      </c>
      <c r="P8242" s="63">
        <f t="shared" si="1668"/>
        <v>0</v>
      </c>
    </row>
    <row r="8243" spans="1:16" x14ac:dyDescent="0.3">
      <c r="A8243">
        <f t="shared" si="1669"/>
        <v>2019</v>
      </c>
      <c r="B8243">
        <f t="shared" si="1670"/>
        <v>8</v>
      </c>
      <c r="C8243">
        <f t="shared" si="1671"/>
        <v>10</v>
      </c>
      <c r="D8243">
        <f t="shared" si="1672"/>
        <v>3</v>
      </c>
      <c r="E8243" t="str">
        <f t="shared" si="1673"/>
        <v>ON</v>
      </c>
      <c r="F8243" s="13">
        <f t="shared" si="1675"/>
        <v>43687</v>
      </c>
      <c r="G8243" s="14" t="str">
        <f t="shared" si="1674"/>
        <v>Avg of 4 NM Projects</v>
      </c>
      <c r="H8243" s="15">
        <f t="shared" si="1676"/>
        <v>8</v>
      </c>
      <c r="I8243" s="93">
        <v>19.84</v>
      </c>
      <c r="J8243">
        <f t="shared" si="1664"/>
        <v>0.11146067415730337</v>
      </c>
      <c r="K8243" s="4">
        <v>17.149999999999999</v>
      </c>
      <c r="L8243" s="4">
        <v>22.5</v>
      </c>
      <c r="M8243" s="16">
        <f t="shared" si="1665"/>
        <v>0.44639999999999996</v>
      </c>
      <c r="N8243">
        <f t="shared" si="1666"/>
        <v>0</v>
      </c>
      <c r="O8243">
        <f t="shared" si="1667"/>
        <v>0</v>
      </c>
      <c r="P8243" s="63">
        <f t="shared" si="1668"/>
        <v>0</v>
      </c>
    </row>
    <row r="8244" spans="1:16" x14ac:dyDescent="0.3">
      <c r="A8244">
        <f t="shared" si="1669"/>
        <v>2019</v>
      </c>
      <c r="B8244">
        <f t="shared" si="1670"/>
        <v>8</v>
      </c>
      <c r="C8244">
        <f t="shared" si="1671"/>
        <v>10</v>
      </c>
      <c r="D8244">
        <f t="shared" si="1672"/>
        <v>3</v>
      </c>
      <c r="E8244" t="str">
        <f t="shared" si="1673"/>
        <v>ON</v>
      </c>
      <c r="F8244" s="13">
        <f t="shared" si="1675"/>
        <v>43687</v>
      </c>
      <c r="G8244" s="14" t="str">
        <f t="shared" si="1674"/>
        <v>Avg of 4 NM Projects</v>
      </c>
      <c r="H8244" s="15">
        <f t="shared" si="1676"/>
        <v>9</v>
      </c>
      <c r="I8244" s="93">
        <v>51.585000000000001</v>
      </c>
      <c r="J8244">
        <f t="shared" si="1664"/>
        <v>0.28980337078651686</v>
      </c>
      <c r="K8244" s="4">
        <v>18.579999999999998</v>
      </c>
      <c r="L8244" s="4">
        <v>30.41</v>
      </c>
      <c r="M8244" s="16">
        <f t="shared" si="1665"/>
        <v>1.56869985</v>
      </c>
      <c r="N8244">
        <f t="shared" si="1666"/>
        <v>0</v>
      </c>
      <c r="O8244">
        <f t="shared" si="1667"/>
        <v>0</v>
      </c>
      <c r="P8244" s="63">
        <f t="shared" si="1668"/>
        <v>0</v>
      </c>
    </row>
    <row r="8245" spans="1:16" x14ac:dyDescent="0.3">
      <c r="A8245">
        <f t="shared" si="1669"/>
        <v>2019</v>
      </c>
      <c r="B8245">
        <f t="shared" si="1670"/>
        <v>8</v>
      </c>
      <c r="C8245">
        <f t="shared" si="1671"/>
        <v>10</v>
      </c>
      <c r="D8245">
        <f t="shared" si="1672"/>
        <v>3</v>
      </c>
      <c r="E8245" t="str">
        <f t="shared" si="1673"/>
        <v>ON</v>
      </c>
      <c r="F8245" s="13">
        <f t="shared" si="1675"/>
        <v>43687</v>
      </c>
      <c r="G8245" s="14" t="str">
        <f t="shared" si="1674"/>
        <v>Avg of 4 NM Projects</v>
      </c>
      <c r="H8245" s="15">
        <f t="shared" si="1676"/>
        <v>10</v>
      </c>
      <c r="I8245" s="93">
        <v>80.765000000000015</v>
      </c>
      <c r="J8245">
        <f t="shared" si="1664"/>
        <v>0.45373595505617986</v>
      </c>
      <c r="K8245" s="4">
        <v>22.48</v>
      </c>
      <c r="L8245" s="4">
        <v>19.7</v>
      </c>
      <c r="M8245" s="16">
        <f t="shared" si="1665"/>
        <v>1.5910705000000003</v>
      </c>
      <c r="N8245">
        <f t="shared" si="1666"/>
        <v>0</v>
      </c>
      <c r="O8245">
        <f t="shared" si="1667"/>
        <v>0</v>
      </c>
      <c r="P8245" s="63">
        <f t="shared" si="1668"/>
        <v>0</v>
      </c>
    </row>
    <row r="8246" spans="1:16" x14ac:dyDescent="0.3">
      <c r="A8246">
        <f t="shared" si="1669"/>
        <v>2019</v>
      </c>
      <c r="B8246">
        <f t="shared" si="1670"/>
        <v>8</v>
      </c>
      <c r="C8246">
        <f t="shared" si="1671"/>
        <v>10</v>
      </c>
      <c r="D8246">
        <f t="shared" si="1672"/>
        <v>3</v>
      </c>
      <c r="E8246" t="str">
        <f t="shared" si="1673"/>
        <v>ON</v>
      </c>
      <c r="F8246" s="13">
        <f t="shared" si="1675"/>
        <v>43687</v>
      </c>
      <c r="G8246" s="14" t="str">
        <f t="shared" si="1674"/>
        <v>Avg of 4 NM Projects</v>
      </c>
      <c r="H8246" s="15">
        <f t="shared" si="1676"/>
        <v>11</v>
      </c>
      <c r="I8246" s="93">
        <v>92.29</v>
      </c>
      <c r="J8246">
        <f t="shared" si="1664"/>
        <v>0.51848314606741575</v>
      </c>
      <c r="K8246" s="4">
        <v>20.45</v>
      </c>
      <c r="L8246" s="4">
        <v>16.920000000000002</v>
      </c>
      <c r="M8246" s="16">
        <f t="shared" si="1665"/>
        <v>1.5615468000000003</v>
      </c>
      <c r="N8246">
        <f t="shared" si="1666"/>
        <v>0</v>
      </c>
      <c r="O8246">
        <f t="shared" si="1667"/>
        <v>1</v>
      </c>
      <c r="P8246" s="63">
        <f t="shared" si="1668"/>
        <v>0</v>
      </c>
    </row>
    <row r="8247" spans="1:16" x14ac:dyDescent="0.3">
      <c r="A8247">
        <f t="shared" si="1669"/>
        <v>2019</v>
      </c>
      <c r="B8247">
        <f t="shared" si="1670"/>
        <v>8</v>
      </c>
      <c r="C8247">
        <f t="shared" si="1671"/>
        <v>10</v>
      </c>
      <c r="D8247">
        <f t="shared" si="1672"/>
        <v>3</v>
      </c>
      <c r="E8247" t="str">
        <f t="shared" si="1673"/>
        <v>ON</v>
      </c>
      <c r="F8247" s="13">
        <f t="shared" si="1675"/>
        <v>43687</v>
      </c>
      <c r="G8247" s="14" t="str">
        <f t="shared" si="1674"/>
        <v>Avg of 4 NM Projects</v>
      </c>
      <c r="H8247" s="15">
        <f t="shared" si="1676"/>
        <v>12</v>
      </c>
      <c r="I8247" s="93">
        <v>97.28</v>
      </c>
      <c r="J8247">
        <f t="shared" si="1664"/>
        <v>0.54651685393258431</v>
      </c>
      <c r="K8247" s="4">
        <v>20.98</v>
      </c>
      <c r="L8247" s="4">
        <v>20.329999999999998</v>
      </c>
      <c r="M8247" s="16">
        <f t="shared" si="1665"/>
        <v>1.9777023999999999</v>
      </c>
      <c r="N8247">
        <f t="shared" si="1666"/>
        <v>0</v>
      </c>
      <c r="O8247">
        <f t="shared" si="1667"/>
        <v>1</v>
      </c>
      <c r="P8247" s="63">
        <f t="shared" si="1668"/>
        <v>0</v>
      </c>
    </row>
    <row r="8248" spans="1:16" x14ac:dyDescent="0.3">
      <c r="A8248">
        <f t="shared" si="1669"/>
        <v>2019</v>
      </c>
      <c r="B8248">
        <f t="shared" si="1670"/>
        <v>8</v>
      </c>
      <c r="C8248">
        <f t="shared" si="1671"/>
        <v>10</v>
      </c>
      <c r="D8248">
        <f t="shared" si="1672"/>
        <v>3</v>
      </c>
      <c r="E8248" t="str">
        <f t="shared" si="1673"/>
        <v>ON</v>
      </c>
      <c r="F8248" s="13">
        <f t="shared" si="1675"/>
        <v>43687</v>
      </c>
      <c r="G8248" s="14" t="str">
        <f t="shared" si="1674"/>
        <v>Avg of 4 NM Projects</v>
      </c>
      <c r="H8248" s="15">
        <f t="shared" si="1676"/>
        <v>13</v>
      </c>
      <c r="I8248" s="93">
        <v>97.02</v>
      </c>
      <c r="J8248">
        <f t="shared" si="1664"/>
        <v>0.54505617977528087</v>
      </c>
      <c r="K8248" s="4">
        <v>23.58</v>
      </c>
      <c r="L8248" s="4">
        <v>21.23</v>
      </c>
      <c r="M8248" s="16">
        <f t="shared" si="1665"/>
        <v>2.0597345999999996</v>
      </c>
      <c r="N8248">
        <f t="shared" si="1666"/>
        <v>0</v>
      </c>
      <c r="O8248">
        <f t="shared" si="1667"/>
        <v>1</v>
      </c>
      <c r="P8248" s="63">
        <f t="shared" si="1668"/>
        <v>0</v>
      </c>
    </row>
    <row r="8249" spans="1:16" x14ac:dyDescent="0.3">
      <c r="A8249">
        <f t="shared" si="1669"/>
        <v>2019</v>
      </c>
      <c r="B8249">
        <f t="shared" si="1670"/>
        <v>8</v>
      </c>
      <c r="C8249">
        <f t="shared" si="1671"/>
        <v>10</v>
      </c>
      <c r="D8249">
        <f t="shared" si="1672"/>
        <v>3</v>
      </c>
      <c r="E8249" t="str">
        <f t="shared" si="1673"/>
        <v>ON</v>
      </c>
      <c r="F8249" s="13">
        <f t="shared" si="1675"/>
        <v>43687</v>
      </c>
      <c r="G8249" s="14" t="str">
        <f t="shared" si="1674"/>
        <v>Avg of 4 NM Projects</v>
      </c>
      <c r="H8249" s="15">
        <f t="shared" si="1676"/>
        <v>14</v>
      </c>
      <c r="I8249" s="93">
        <v>94.21</v>
      </c>
      <c r="J8249">
        <f t="shared" si="1664"/>
        <v>0.52926966292134825</v>
      </c>
      <c r="K8249" s="4">
        <v>24.94</v>
      </c>
      <c r="L8249" s="4">
        <v>18.86</v>
      </c>
      <c r="M8249" s="16">
        <f t="shared" si="1665"/>
        <v>1.7768005999999998</v>
      </c>
      <c r="N8249">
        <f t="shared" si="1666"/>
        <v>0</v>
      </c>
      <c r="O8249">
        <f t="shared" si="1667"/>
        <v>1</v>
      </c>
      <c r="P8249" s="63">
        <f t="shared" si="1668"/>
        <v>0</v>
      </c>
    </row>
    <row r="8250" spans="1:16" x14ac:dyDescent="0.3">
      <c r="A8250">
        <f t="shared" si="1669"/>
        <v>2019</v>
      </c>
      <c r="B8250">
        <f t="shared" si="1670"/>
        <v>8</v>
      </c>
      <c r="C8250">
        <f t="shared" si="1671"/>
        <v>10</v>
      </c>
      <c r="D8250">
        <f t="shared" si="1672"/>
        <v>3</v>
      </c>
      <c r="E8250" t="str">
        <f t="shared" si="1673"/>
        <v>ON</v>
      </c>
      <c r="F8250" s="13">
        <f t="shared" si="1675"/>
        <v>43687</v>
      </c>
      <c r="G8250" s="14" t="str">
        <f t="shared" si="1674"/>
        <v>Avg of 4 NM Projects</v>
      </c>
      <c r="H8250" s="15">
        <f t="shared" si="1676"/>
        <v>15</v>
      </c>
      <c r="I8250" s="93">
        <v>79.995000000000005</v>
      </c>
      <c r="J8250">
        <f t="shared" si="1664"/>
        <v>0.44941011235955058</v>
      </c>
      <c r="K8250" s="4">
        <v>27.46</v>
      </c>
      <c r="L8250" s="4">
        <v>17.66</v>
      </c>
      <c r="M8250" s="16">
        <f t="shared" si="1665"/>
        <v>1.4127117</v>
      </c>
      <c r="N8250">
        <f t="shared" si="1666"/>
        <v>0</v>
      </c>
      <c r="O8250">
        <f t="shared" si="1667"/>
        <v>0</v>
      </c>
      <c r="P8250" s="63">
        <f t="shared" si="1668"/>
        <v>0</v>
      </c>
    </row>
    <row r="8251" spans="1:16" x14ac:dyDescent="0.3">
      <c r="A8251">
        <f t="shared" si="1669"/>
        <v>2019</v>
      </c>
      <c r="B8251">
        <f t="shared" si="1670"/>
        <v>8</v>
      </c>
      <c r="C8251">
        <f t="shared" si="1671"/>
        <v>10</v>
      </c>
      <c r="D8251">
        <f t="shared" si="1672"/>
        <v>3</v>
      </c>
      <c r="E8251" t="str">
        <f t="shared" si="1673"/>
        <v>ON</v>
      </c>
      <c r="F8251" s="13">
        <f t="shared" si="1675"/>
        <v>43687</v>
      </c>
      <c r="G8251" s="14" t="str">
        <f t="shared" si="1674"/>
        <v>Avg of 4 NM Projects</v>
      </c>
      <c r="H8251" s="15">
        <f t="shared" si="1676"/>
        <v>16</v>
      </c>
      <c r="I8251" s="93">
        <v>49.41</v>
      </c>
      <c r="J8251">
        <f t="shared" si="1664"/>
        <v>0.27758426966292132</v>
      </c>
      <c r="K8251" s="4">
        <v>30.45</v>
      </c>
      <c r="L8251" s="4">
        <v>16.16</v>
      </c>
      <c r="M8251" s="16">
        <f t="shared" si="1665"/>
        <v>0.7984656</v>
      </c>
      <c r="N8251">
        <f t="shared" si="1666"/>
        <v>0</v>
      </c>
      <c r="O8251">
        <f t="shared" si="1667"/>
        <v>0</v>
      </c>
      <c r="P8251" s="63">
        <f t="shared" si="1668"/>
        <v>0</v>
      </c>
    </row>
    <row r="8252" spans="1:16" x14ac:dyDescent="0.3">
      <c r="A8252">
        <f t="shared" si="1669"/>
        <v>2019</v>
      </c>
      <c r="B8252">
        <f t="shared" si="1670"/>
        <v>8</v>
      </c>
      <c r="C8252">
        <f t="shared" si="1671"/>
        <v>10</v>
      </c>
      <c r="D8252">
        <f t="shared" si="1672"/>
        <v>3</v>
      </c>
      <c r="E8252" t="str">
        <f t="shared" si="1673"/>
        <v>ON</v>
      </c>
      <c r="F8252" s="13">
        <f t="shared" si="1675"/>
        <v>43687</v>
      </c>
      <c r="G8252" s="14" t="str">
        <f t="shared" si="1674"/>
        <v>Avg of 4 NM Projects</v>
      </c>
      <c r="H8252" s="15">
        <f t="shared" si="1676"/>
        <v>17</v>
      </c>
      <c r="I8252" s="93">
        <v>60.67</v>
      </c>
      <c r="J8252">
        <f t="shared" si="1664"/>
        <v>0.34084269662921352</v>
      </c>
      <c r="K8252" s="4">
        <v>31.38</v>
      </c>
      <c r="L8252" s="4">
        <v>19.190000000000001</v>
      </c>
      <c r="M8252" s="16">
        <f t="shared" si="1665"/>
        <v>1.1642573000000003</v>
      </c>
      <c r="N8252">
        <f t="shared" si="1666"/>
        <v>0</v>
      </c>
      <c r="O8252">
        <f t="shared" si="1667"/>
        <v>0</v>
      </c>
      <c r="P8252" s="63">
        <f t="shared" si="1668"/>
        <v>0</v>
      </c>
    </row>
    <row r="8253" spans="1:16" x14ac:dyDescent="0.3">
      <c r="A8253">
        <f t="shared" si="1669"/>
        <v>2019</v>
      </c>
      <c r="B8253">
        <f t="shared" si="1670"/>
        <v>8</v>
      </c>
      <c r="C8253">
        <f t="shared" si="1671"/>
        <v>10</v>
      </c>
      <c r="D8253">
        <f t="shared" si="1672"/>
        <v>3</v>
      </c>
      <c r="E8253" t="str">
        <f t="shared" si="1673"/>
        <v>ON</v>
      </c>
      <c r="F8253" s="13">
        <f t="shared" si="1675"/>
        <v>43687</v>
      </c>
      <c r="G8253" s="14" t="str">
        <f t="shared" si="1674"/>
        <v>Avg of 4 NM Projects</v>
      </c>
      <c r="H8253" s="15">
        <f t="shared" si="1676"/>
        <v>18</v>
      </c>
      <c r="I8253" s="93">
        <v>52.734999999999999</v>
      </c>
      <c r="J8253">
        <f t="shared" si="1664"/>
        <v>0.29626404494382025</v>
      </c>
      <c r="K8253" s="4">
        <v>30.63</v>
      </c>
      <c r="L8253" s="4">
        <v>20.18</v>
      </c>
      <c r="M8253" s="16">
        <f t="shared" si="1665"/>
        <v>1.0641923</v>
      </c>
      <c r="N8253">
        <f t="shared" si="1666"/>
        <v>0</v>
      </c>
      <c r="O8253">
        <f t="shared" si="1667"/>
        <v>0</v>
      </c>
      <c r="P8253" s="63">
        <f t="shared" si="1668"/>
        <v>0</v>
      </c>
    </row>
    <row r="8254" spans="1:16" x14ac:dyDescent="0.3">
      <c r="A8254">
        <f t="shared" si="1669"/>
        <v>2019</v>
      </c>
      <c r="B8254">
        <f t="shared" si="1670"/>
        <v>8</v>
      </c>
      <c r="C8254">
        <f t="shared" si="1671"/>
        <v>10</v>
      </c>
      <c r="D8254">
        <f t="shared" si="1672"/>
        <v>3</v>
      </c>
      <c r="E8254" t="str">
        <f t="shared" si="1673"/>
        <v>ON</v>
      </c>
      <c r="F8254" s="13">
        <f t="shared" si="1675"/>
        <v>43687</v>
      </c>
      <c r="G8254" s="14" t="str">
        <f t="shared" si="1674"/>
        <v>Avg of 4 NM Projects</v>
      </c>
      <c r="H8254" s="15">
        <f t="shared" si="1676"/>
        <v>19</v>
      </c>
      <c r="I8254" s="93">
        <v>25.73</v>
      </c>
      <c r="J8254">
        <f t="shared" si="1664"/>
        <v>0.1445505617977528</v>
      </c>
      <c r="K8254" s="4">
        <v>30.51</v>
      </c>
      <c r="L8254" s="4">
        <v>22.63</v>
      </c>
      <c r="M8254" s="16">
        <f t="shared" si="1665"/>
        <v>0.58226990000000001</v>
      </c>
      <c r="N8254">
        <f t="shared" si="1666"/>
        <v>0</v>
      </c>
      <c r="O8254">
        <f t="shared" si="1667"/>
        <v>0</v>
      </c>
      <c r="P8254" s="63">
        <f t="shared" si="1668"/>
        <v>0</v>
      </c>
    </row>
    <row r="8255" spans="1:16" x14ac:dyDescent="0.3">
      <c r="A8255">
        <f t="shared" si="1669"/>
        <v>2019</v>
      </c>
      <c r="B8255">
        <f t="shared" si="1670"/>
        <v>8</v>
      </c>
      <c r="C8255">
        <f t="shared" si="1671"/>
        <v>10</v>
      </c>
      <c r="D8255">
        <f t="shared" si="1672"/>
        <v>3</v>
      </c>
      <c r="E8255" t="str">
        <f t="shared" si="1673"/>
        <v>ON</v>
      </c>
      <c r="F8255" s="13">
        <f t="shared" si="1675"/>
        <v>43687</v>
      </c>
      <c r="G8255" s="14" t="str">
        <f t="shared" si="1674"/>
        <v>Avg of 4 NM Projects</v>
      </c>
      <c r="H8255" s="15">
        <f t="shared" si="1676"/>
        <v>20</v>
      </c>
      <c r="I8255" s="93">
        <v>4.3499999999999996</v>
      </c>
      <c r="J8255">
        <f t="shared" si="1664"/>
        <v>2.443820224719101E-2</v>
      </c>
      <c r="K8255" s="4">
        <v>26.37</v>
      </c>
      <c r="L8255" s="4">
        <v>19.18</v>
      </c>
      <c r="M8255" s="16">
        <f t="shared" si="1665"/>
        <v>8.3432999999999993E-2</v>
      </c>
      <c r="N8255">
        <f t="shared" si="1666"/>
        <v>0</v>
      </c>
      <c r="O8255">
        <f t="shared" si="1667"/>
        <v>0</v>
      </c>
      <c r="P8255" s="63">
        <f t="shared" si="1668"/>
        <v>0</v>
      </c>
    </row>
    <row r="8256" spans="1:16" x14ac:dyDescent="0.3">
      <c r="A8256">
        <f t="shared" si="1669"/>
        <v>2019</v>
      </c>
      <c r="B8256">
        <f t="shared" si="1670"/>
        <v>8</v>
      </c>
      <c r="C8256">
        <f t="shared" si="1671"/>
        <v>10</v>
      </c>
      <c r="D8256">
        <f t="shared" si="1672"/>
        <v>3</v>
      </c>
      <c r="E8256" t="str">
        <f t="shared" si="1673"/>
        <v>ON</v>
      </c>
      <c r="F8256" s="13">
        <f t="shared" si="1675"/>
        <v>43687</v>
      </c>
      <c r="G8256" s="14" t="str">
        <f t="shared" si="1674"/>
        <v>Avg of 4 NM Projects</v>
      </c>
      <c r="H8256" s="15">
        <f t="shared" si="1676"/>
        <v>21</v>
      </c>
      <c r="I8256" s="93">
        <v>0</v>
      </c>
      <c r="J8256">
        <f t="shared" si="1664"/>
        <v>0</v>
      </c>
      <c r="K8256" s="4">
        <v>28.61</v>
      </c>
      <c r="L8256" s="4">
        <v>26.03</v>
      </c>
      <c r="M8256" s="16">
        <f t="shared" si="1665"/>
        <v>0</v>
      </c>
      <c r="N8256">
        <f t="shared" si="1666"/>
        <v>1</v>
      </c>
      <c r="O8256">
        <f t="shared" si="1667"/>
        <v>0</v>
      </c>
      <c r="P8256" s="63">
        <f t="shared" si="1668"/>
        <v>0</v>
      </c>
    </row>
    <row r="8257" spans="1:18" x14ac:dyDescent="0.3">
      <c r="A8257">
        <f t="shared" si="1669"/>
        <v>2019</v>
      </c>
      <c r="B8257">
        <f t="shared" si="1670"/>
        <v>8</v>
      </c>
      <c r="C8257">
        <f t="shared" si="1671"/>
        <v>10</v>
      </c>
      <c r="D8257">
        <f t="shared" si="1672"/>
        <v>3</v>
      </c>
      <c r="E8257" t="str">
        <f t="shared" si="1673"/>
        <v>ON</v>
      </c>
      <c r="F8257" s="13">
        <f t="shared" si="1675"/>
        <v>43687</v>
      </c>
      <c r="G8257" s="14" t="str">
        <f t="shared" si="1674"/>
        <v>Avg of 4 NM Projects</v>
      </c>
      <c r="H8257" s="15">
        <f t="shared" si="1676"/>
        <v>22</v>
      </c>
      <c r="I8257" s="93">
        <v>-0.13</v>
      </c>
      <c r="J8257">
        <f t="shared" si="1664"/>
        <v>-7.3033707865168538E-4</v>
      </c>
      <c r="K8257" s="4">
        <v>20.91</v>
      </c>
      <c r="L8257" s="4">
        <v>19.32</v>
      </c>
      <c r="M8257" s="16">
        <f t="shared" si="1665"/>
        <v>-2.5116000000000001E-3</v>
      </c>
      <c r="N8257">
        <f t="shared" si="1666"/>
        <v>0</v>
      </c>
      <c r="O8257">
        <f t="shared" si="1667"/>
        <v>0</v>
      </c>
      <c r="P8257" s="63">
        <f t="shared" si="1668"/>
        <v>0</v>
      </c>
    </row>
    <row r="8258" spans="1:18" x14ac:dyDescent="0.3">
      <c r="A8258">
        <f t="shared" si="1669"/>
        <v>2019</v>
      </c>
      <c r="B8258">
        <f t="shared" si="1670"/>
        <v>8</v>
      </c>
      <c r="C8258">
        <f t="shared" si="1671"/>
        <v>10</v>
      </c>
      <c r="D8258">
        <f t="shared" si="1672"/>
        <v>3</v>
      </c>
      <c r="E8258" t="str">
        <f t="shared" si="1673"/>
        <v>ON</v>
      </c>
      <c r="F8258" s="13">
        <f t="shared" si="1675"/>
        <v>43687</v>
      </c>
      <c r="G8258" s="14" t="str">
        <f t="shared" si="1674"/>
        <v>Avg of 4 NM Projects</v>
      </c>
      <c r="H8258" s="15">
        <f t="shared" si="1676"/>
        <v>23</v>
      </c>
      <c r="I8258" s="93">
        <v>0</v>
      </c>
      <c r="J8258">
        <f t="shared" si="1664"/>
        <v>0</v>
      </c>
      <c r="K8258" s="4">
        <v>20.04</v>
      </c>
      <c r="L8258" s="4">
        <v>14.69</v>
      </c>
      <c r="M8258" s="16">
        <f t="shared" si="1665"/>
        <v>0</v>
      </c>
      <c r="N8258">
        <f t="shared" si="1666"/>
        <v>1</v>
      </c>
      <c r="O8258">
        <f t="shared" si="1667"/>
        <v>0</v>
      </c>
      <c r="P8258" s="63">
        <f t="shared" si="1668"/>
        <v>0</v>
      </c>
    </row>
    <row r="8259" spans="1:18" x14ac:dyDescent="0.3">
      <c r="A8259">
        <f t="shared" si="1669"/>
        <v>2019</v>
      </c>
      <c r="B8259">
        <f t="shared" si="1670"/>
        <v>8</v>
      </c>
      <c r="C8259">
        <f t="shared" si="1671"/>
        <v>10</v>
      </c>
      <c r="D8259">
        <f t="shared" si="1672"/>
        <v>3</v>
      </c>
      <c r="E8259" t="str">
        <f t="shared" si="1673"/>
        <v>OFF</v>
      </c>
      <c r="F8259" s="13">
        <f t="shared" si="1675"/>
        <v>43687</v>
      </c>
      <c r="G8259" s="14" t="str">
        <f t="shared" si="1674"/>
        <v>Avg of 4 NM Projects</v>
      </c>
      <c r="H8259" s="15">
        <f t="shared" si="1676"/>
        <v>24</v>
      </c>
      <c r="I8259" s="93">
        <v>-0.26</v>
      </c>
      <c r="J8259">
        <f t="shared" si="1664"/>
        <v>-1.4606741573033708E-3</v>
      </c>
      <c r="K8259" s="4">
        <v>18.14</v>
      </c>
      <c r="L8259" s="4">
        <v>13.99</v>
      </c>
      <c r="M8259" s="16">
        <f t="shared" si="1665"/>
        <v>-3.6373999999999998E-3</v>
      </c>
      <c r="N8259">
        <f t="shared" si="1666"/>
        <v>0</v>
      </c>
      <c r="O8259">
        <f t="shared" si="1667"/>
        <v>0</v>
      </c>
      <c r="P8259" s="63">
        <f t="shared" si="1668"/>
        <v>0</v>
      </c>
    </row>
    <row r="8260" spans="1:18" x14ac:dyDescent="0.3">
      <c r="A8260">
        <f t="shared" si="1669"/>
        <v>2019</v>
      </c>
      <c r="B8260">
        <f t="shared" si="1670"/>
        <v>8</v>
      </c>
      <c r="C8260">
        <f t="shared" si="1671"/>
        <v>11</v>
      </c>
      <c r="D8260">
        <f t="shared" si="1672"/>
        <v>4</v>
      </c>
      <c r="E8260" t="str">
        <f t="shared" si="1673"/>
        <v>OFF</v>
      </c>
      <c r="F8260" s="13">
        <f t="shared" si="1675"/>
        <v>43688</v>
      </c>
      <c r="G8260" s="14" t="str">
        <f t="shared" si="1674"/>
        <v>Avg of 4 NM Projects</v>
      </c>
      <c r="H8260" s="15">
        <f t="shared" si="1676"/>
        <v>1</v>
      </c>
      <c r="I8260" s="93">
        <v>-0.13</v>
      </c>
      <c r="J8260">
        <f t="shared" ref="J8260:J8323" si="1677">+I8260/$I$1</f>
        <v>-7.3033707865168538E-4</v>
      </c>
      <c r="K8260" s="4">
        <v>15.65</v>
      </c>
      <c r="L8260" s="4">
        <v>13.42</v>
      </c>
      <c r="M8260" s="16">
        <f t="shared" ref="M8260:M8323" si="1678">+L8260*I8260/1000</f>
        <v>-1.7446000000000002E-3</v>
      </c>
      <c r="N8260">
        <f t="shared" ref="N8260:N8323" si="1679">+IF(I8260=0,1,0)</f>
        <v>0</v>
      </c>
      <c r="O8260">
        <f t="shared" ref="O8260:O8323" si="1680">+IF(I8260&gt;=0.5*$I$1,1,0)</f>
        <v>0</v>
      </c>
      <c r="P8260" s="63">
        <f t="shared" ref="P8260:P8323" si="1681">+IF(I8260&gt;MAX(I$3652:I$5859),1,0)</f>
        <v>0</v>
      </c>
      <c r="Q8260" s="34"/>
      <c r="R8260" s="34"/>
    </row>
    <row r="8261" spans="1:18" x14ac:dyDescent="0.3">
      <c r="A8261">
        <f t="shared" ref="A8261:A8324" si="1682">YEAR(F8261)</f>
        <v>2019</v>
      </c>
      <c r="B8261">
        <f t="shared" ref="B8261:B8324" si="1683">+MONTH(F8261)</f>
        <v>8</v>
      </c>
      <c r="C8261">
        <f t="shared" ref="C8261:C8324" si="1684">+DAY(F8261)</f>
        <v>11</v>
      </c>
      <c r="D8261">
        <f t="shared" ref="D8261:D8324" si="1685">WEEKDAY(C8261)</f>
        <v>4</v>
      </c>
      <c r="E8261" t="str">
        <f t="shared" ref="E8261:E8324" si="1686">IF(OR(D8261=1,D8261=7,H8261=1,H8261=2,H8261=3,H8261=4,H8261=5,H8261=6,H8261=7,H8261=24),"OFF","ON")</f>
        <v>OFF</v>
      </c>
      <c r="F8261" s="13">
        <f t="shared" si="1675"/>
        <v>43688</v>
      </c>
      <c r="G8261" s="14" t="str">
        <f t="shared" si="1674"/>
        <v>Avg of 4 NM Projects</v>
      </c>
      <c r="H8261" s="15">
        <f t="shared" si="1676"/>
        <v>2</v>
      </c>
      <c r="I8261" s="93">
        <v>0</v>
      </c>
      <c r="J8261">
        <f t="shared" si="1677"/>
        <v>0</v>
      </c>
      <c r="K8261" s="4">
        <v>13.06</v>
      </c>
      <c r="L8261" s="4">
        <v>14.59</v>
      </c>
      <c r="M8261" s="16">
        <f t="shared" si="1678"/>
        <v>0</v>
      </c>
      <c r="N8261">
        <f t="shared" si="1679"/>
        <v>1</v>
      </c>
      <c r="O8261">
        <f t="shared" si="1680"/>
        <v>0</v>
      </c>
      <c r="P8261" s="63">
        <f t="shared" si="1681"/>
        <v>0</v>
      </c>
    </row>
    <row r="8262" spans="1:18" x14ac:dyDescent="0.3">
      <c r="A8262">
        <f t="shared" si="1682"/>
        <v>2019</v>
      </c>
      <c r="B8262">
        <f t="shared" si="1683"/>
        <v>8</v>
      </c>
      <c r="C8262">
        <f t="shared" si="1684"/>
        <v>11</v>
      </c>
      <c r="D8262">
        <f t="shared" si="1685"/>
        <v>4</v>
      </c>
      <c r="E8262" t="str">
        <f t="shared" si="1686"/>
        <v>OFF</v>
      </c>
      <c r="F8262" s="13">
        <f t="shared" si="1675"/>
        <v>43688</v>
      </c>
      <c r="G8262" s="14" t="str">
        <f t="shared" ref="G8262:G8325" si="1687">+G8261</f>
        <v>Avg of 4 NM Projects</v>
      </c>
      <c r="H8262" s="15">
        <f t="shared" si="1676"/>
        <v>3</v>
      </c>
      <c r="I8262" s="93">
        <v>0</v>
      </c>
      <c r="J8262">
        <f t="shared" si="1677"/>
        <v>0</v>
      </c>
      <c r="K8262" s="4">
        <v>14.33</v>
      </c>
      <c r="L8262" s="4">
        <v>11.56</v>
      </c>
      <c r="M8262" s="16">
        <f t="shared" si="1678"/>
        <v>0</v>
      </c>
      <c r="N8262">
        <f t="shared" si="1679"/>
        <v>1</v>
      </c>
      <c r="O8262">
        <f t="shared" si="1680"/>
        <v>0</v>
      </c>
      <c r="P8262" s="63">
        <f t="shared" si="1681"/>
        <v>0</v>
      </c>
    </row>
    <row r="8263" spans="1:18" x14ac:dyDescent="0.3">
      <c r="A8263">
        <f t="shared" si="1682"/>
        <v>2019</v>
      </c>
      <c r="B8263">
        <f t="shared" si="1683"/>
        <v>8</v>
      </c>
      <c r="C8263">
        <f t="shared" si="1684"/>
        <v>11</v>
      </c>
      <c r="D8263">
        <f t="shared" si="1685"/>
        <v>4</v>
      </c>
      <c r="E8263" t="str">
        <f t="shared" si="1686"/>
        <v>OFF</v>
      </c>
      <c r="F8263" s="13">
        <f t="shared" si="1675"/>
        <v>43688</v>
      </c>
      <c r="G8263" s="14" t="str">
        <f t="shared" si="1687"/>
        <v>Avg of 4 NM Projects</v>
      </c>
      <c r="H8263" s="15">
        <f t="shared" si="1676"/>
        <v>4</v>
      </c>
      <c r="I8263" s="93">
        <v>0</v>
      </c>
      <c r="J8263">
        <f t="shared" si="1677"/>
        <v>0</v>
      </c>
      <c r="K8263" s="4">
        <v>13.27</v>
      </c>
      <c r="L8263" s="4">
        <v>13.19</v>
      </c>
      <c r="M8263" s="16">
        <f t="shared" si="1678"/>
        <v>0</v>
      </c>
      <c r="N8263">
        <f t="shared" si="1679"/>
        <v>1</v>
      </c>
      <c r="O8263">
        <f t="shared" si="1680"/>
        <v>0</v>
      </c>
      <c r="P8263" s="63">
        <f t="shared" si="1681"/>
        <v>0</v>
      </c>
    </row>
    <row r="8264" spans="1:18" x14ac:dyDescent="0.3">
      <c r="A8264">
        <f t="shared" si="1682"/>
        <v>2019</v>
      </c>
      <c r="B8264">
        <f t="shared" si="1683"/>
        <v>8</v>
      </c>
      <c r="C8264">
        <f t="shared" si="1684"/>
        <v>11</v>
      </c>
      <c r="D8264">
        <f t="shared" si="1685"/>
        <v>4</v>
      </c>
      <c r="E8264" t="str">
        <f t="shared" si="1686"/>
        <v>OFF</v>
      </c>
      <c r="F8264" s="13">
        <f t="shared" si="1675"/>
        <v>43688</v>
      </c>
      <c r="G8264" s="14" t="str">
        <f t="shared" si="1687"/>
        <v>Avg of 4 NM Projects</v>
      </c>
      <c r="H8264" s="15">
        <f t="shared" si="1676"/>
        <v>5</v>
      </c>
      <c r="I8264" s="93">
        <v>0</v>
      </c>
      <c r="J8264">
        <f t="shared" si="1677"/>
        <v>0</v>
      </c>
      <c r="K8264" s="4">
        <v>12.91</v>
      </c>
      <c r="L8264" s="4">
        <v>13.62</v>
      </c>
      <c r="M8264" s="16">
        <f t="shared" si="1678"/>
        <v>0</v>
      </c>
      <c r="N8264">
        <f t="shared" si="1679"/>
        <v>1</v>
      </c>
      <c r="O8264">
        <f t="shared" si="1680"/>
        <v>0</v>
      </c>
      <c r="P8264" s="63">
        <f t="shared" si="1681"/>
        <v>0</v>
      </c>
    </row>
    <row r="8265" spans="1:18" x14ac:dyDescent="0.3">
      <c r="A8265">
        <f t="shared" si="1682"/>
        <v>2019</v>
      </c>
      <c r="B8265">
        <f t="shared" si="1683"/>
        <v>8</v>
      </c>
      <c r="C8265">
        <f t="shared" si="1684"/>
        <v>11</v>
      </c>
      <c r="D8265">
        <f t="shared" si="1685"/>
        <v>4</v>
      </c>
      <c r="E8265" t="str">
        <f t="shared" si="1686"/>
        <v>OFF</v>
      </c>
      <c r="F8265" s="13">
        <f t="shared" si="1675"/>
        <v>43688</v>
      </c>
      <c r="G8265" s="14" t="str">
        <f t="shared" si="1687"/>
        <v>Avg of 4 NM Projects</v>
      </c>
      <c r="H8265" s="15">
        <f t="shared" si="1676"/>
        <v>6</v>
      </c>
      <c r="I8265" s="93">
        <v>-0.39</v>
      </c>
      <c r="J8265">
        <f t="shared" si="1677"/>
        <v>-2.1910112359550564E-3</v>
      </c>
      <c r="K8265" s="4">
        <v>14.01</v>
      </c>
      <c r="L8265" s="4">
        <v>15.53</v>
      </c>
      <c r="M8265" s="16">
        <f t="shared" si="1678"/>
        <v>-6.0566999999999999E-3</v>
      </c>
      <c r="N8265">
        <f t="shared" si="1679"/>
        <v>0</v>
      </c>
      <c r="O8265">
        <f t="shared" si="1680"/>
        <v>0</v>
      </c>
      <c r="P8265" s="63">
        <f t="shared" si="1681"/>
        <v>0</v>
      </c>
    </row>
    <row r="8266" spans="1:18" x14ac:dyDescent="0.3">
      <c r="A8266">
        <f t="shared" si="1682"/>
        <v>2019</v>
      </c>
      <c r="B8266">
        <f t="shared" si="1683"/>
        <v>8</v>
      </c>
      <c r="C8266">
        <f t="shared" si="1684"/>
        <v>11</v>
      </c>
      <c r="D8266">
        <f t="shared" si="1685"/>
        <v>4</v>
      </c>
      <c r="E8266" t="str">
        <f t="shared" si="1686"/>
        <v>OFF</v>
      </c>
      <c r="F8266" s="13">
        <f t="shared" si="1675"/>
        <v>43688</v>
      </c>
      <c r="G8266" s="14" t="str">
        <f t="shared" si="1687"/>
        <v>Avg of 4 NM Projects</v>
      </c>
      <c r="H8266" s="15">
        <f t="shared" si="1676"/>
        <v>7</v>
      </c>
      <c r="I8266" s="93">
        <v>3.8400000000000003</v>
      </c>
      <c r="J8266">
        <f t="shared" si="1677"/>
        <v>2.1573033707865171E-2</v>
      </c>
      <c r="K8266" s="4">
        <v>12.86</v>
      </c>
      <c r="L8266" s="4">
        <v>13.37</v>
      </c>
      <c r="M8266" s="16">
        <f t="shared" si="1678"/>
        <v>5.1340799999999999E-2</v>
      </c>
      <c r="N8266">
        <f t="shared" si="1679"/>
        <v>0</v>
      </c>
      <c r="O8266">
        <f t="shared" si="1680"/>
        <v>0</v>
      </c>
      <c r="P8266" s="63">
        <f t="shared" si="1681"/>
        <v>0</v>
      </c>
    </row>
    <row r="8267" spans="1:18" x14ac:dyDescent="0.3">
      <c r="A8267">
        <f t="shared" si="1682"/>
        <v>2019</v>
      </c>
      <c r="B8267">
        <f t="shared" si="1683"/>
        <v>8</v>
      </c>
      <c r="C8267">
        <f t="shared" si="1684"/>
        <v>11</v>
      </c>
      <c r="D8267">
        <f t="shared" si="1685"/>
        <v>4</v>
      </c>
      <c r="E8267" t="str">
        <f t="shared" si="1686"/>
        <v>ON</v>
      </c>
      <c r="F8267" s="13">
        <f t="shared" si="1675"/>
        <v>43688</v>
      </c>
      <c r="G8267" s="14" t="str">
        <f t="shared" si="1687"/>
        <v>Avg of 4 NM Projects</v>
      </c>
      <c r="H8267" s="15">
        <f t="shared" si="1676"/>
        <v>8</v>
      </c>
      <c r="I8267" s="93">
        <v>26.229999999999997</v>
      </c>
      <c r="J8267">
        <f t="shared" si="1677"/>
        <v>0.14735955056179773</v>
      </c>
      <c r="K8267" s="4">
        <v>13.22</v>
      </c>
      <c r="L8267" s="4">
        <v>13.62</v>
      </c>
      <c r="M8267" s="16">
        <f t="shared" si="1678"/>
        <v>0.35725259999999992</v>
      </c>
      <c r="N8267">
        <f t="shared" si="1679"/>
        <v>0</v>
      </c>
      <c r="O8267">
        <f t="shared" si="1680"/>
        <v>0</v>
      </c>
      <c r="P8267" s="63">
        <f t="shared" si="1681"/>
        <v>0</v>
      </c>
    </row>
    <row r="8268" spans="1:18" x14ac:dyDescent="0.3">
      <c r="A8268">
        <f t="shared" si="1682"/>
        <v>2019</v>
      </c>
      <c r="B8268">
        <f t="shared" si="1683"/>
        <v>8</v>
      </c>
      <c r="C8268">
        <f t="shared" si="1684"/>
        <v>11</v>
      </c>
      <c r="D8268">
        <f t="shared" si="1685"/>
        <v>4</v>
      </c>
      <c r="E8268" t="str">
        <f t="shared" si="1686"/>
        <v>ON</v>
      </c>
      <c r="F8268" s="13">
        <f t="shared" si="1675"/>
        <v>43688</v>
      </c>
      <c r="G8268" s="14" t="str">
        <f t="shared" si="1687"/>
        <v>Avg of 4 NM Projects</v>
      </c>
      <c r="H8268" s="15">
        <f t="shared" si="1676"/>
        <v>9</v>
      </c>
      <c r="I8268" s="93">
        <v>51.075000000000003</v>
      </c>
      <c r="J8268">
        <f t="shared" si="1677"/>
        <v>0.28693820224719102</v>
      </c>
      <c r="K8268" s="4">
        <v>15.36</v>
      </c>
      <c r="L8268" s="4">
        <v>12.17</v>
      </c>
      <c r="M8268" s="16">
        <f t="shared" si="1678"/>
        <v>0.62158275000000007</v>
      </c>
      <c r="N8268">
        <f t="shared" si="1679"/>
        <v>0</v>
      </c>
      <c r="O8268">
        <f t="shared" si="1680"/>
        <v>0</v>
      </c>
      <c r="P8268" s="63">
        <f t="shared" si="1681"/>
        <v>0</v>
      </c>
    </row>
    <row r="8269" spans="1:18" x14ac:dyDescent="0.3">
      <c r="A8269">
        <f t="shared" si="1682"/>
        <v>2019</v>
      </c>
      <c r="B8269">
        <f t="shared" si="1683"/>
        <v>8</v>
      </c>
      <c r="C8269">
        <f t="shared" si="1684"/>
        <v>11</v>
      </c>
      <c r="D8269">
        <f t="shared" si="1685"/>
        <v>4</v>
      </c>
      <c r="E8269" t="str">
        <f t="shared" si="1686"/>
        <v>ON</v>
      </c>
      <c r="F8269" s="13">
        <f t="shared" si="1675"/>
        <v>43688</v>
      </c>
      <c r="G8269" s="14" t="str">
        <f t="shared" si="1687"/>
        <v>Avg of 4 NM Projects</v>
      </c>
      <c r="H8269" s="15">
        <f t="shared" si="1676"/>
        <v>10</v>
      </c>
      <c r="I8269" s="93">
        <v>74.115000000000009</v>
      </c>
      <c r="J8269">
        <f t="shared" si="1677"/>
        <v>0.41637640449438207</v>
      </c>
      <c r="K8269" s="4">
        <v>15.99</v>
      </c>
      <c r="L8269" s="4">
        <v>-1.67</v>
      </c>
      <c r="M8269" s="16">
        <f t="shared" si="1678"/>
        <v>-0.12377205000000001</v>
      </c>
      <c r="N8269">
        <f t="shared" si="1679"/>
        <v>0</v>
      </c>
      <c r="O8269">
        <f t="shared" si="1680"/>
        <v>0</v>
      </c>
      <c r="P8269" s="63">
        <f t="shared" si="1681"/>
        <v>0</v>
      </c>
    </row>
    <row r="8270" spans="1:18" x14ac:dyDescent="0.3">
      <c r="A8270">
        <f t="shared" si="1682"/>
        <v>2019</v>
      </c>
      <c r="B8270">
        <f t="shared" si="1683"/>
        <v>8</v>
      </c>
      <c r="C8270">
        <f t="shared" si="1684"/>
        <v>11</v>
      </c>
      <c r="D8270">
        <f t="shared" si="1685"/>
        <v>4</v>
      </c>
      <c r="E8270" t="str">
        <f t="shared" si="1686"/>
        <v>ON</v>
      </c>
      <c r="F8270" s="13">
        <f t="shared" si="1675"/>
        <v>43688</v>
      </c>
      <c r="G8270" s="14" t="str">
        <f t="shared" si="1687"/>
        <v>Avg of 4 NM Projects</v>
      </c>
      <c r="H8270" s="15">
        <f t="shared" si="1676"/>
        <v>11</v>
      </c>
      <c r="I8270" s="93">
        <v>105.98499999999999</v>
      </c>
      <c r="J8270">
        <f t="shared" si="1677"/>
        <v>0.59542134831460669</v>
      </c>
      <c r="K8270" s="4">
        <v>16.420000000000002</v>
      </c>
      <c r="L8270" s="4">
        <v>9.6199999999999992</v>
      </c>
      <c r="M8270" s="16">
        <f t="shared" si="1678"/>
        <v>1.0195756999999999</v>
      </c>
      <c r="N8270">
        <f t="shared" si="1679"/>
        <v>0</v>
      </c>
      <c r="O8270">
        <f t="shared" si="1680"/>
        <v>1</v>
      </c>
      <c r="P8270" s="63">
        <f t="shared" si="1681"/>
        <v>0</v>
      </c>
    </row>
    <row r="8271" spans="1:18" x14ac:dyDescent="0.3">
      <c r="A8271">
        <f t="shared" si="1682"/>
        <v>2019</v>
      </c>
      <c r="B8271">
        <f t="shared" si="1683"/>
        <v>8</v>
      </c>
      <c r="C8271">
        <f t="shared" si="1684"/>
        <v>11</v>
      </c>
      <c r="D8271">
        <f t="shared" si="1685"/>
        <v>4</v>
      </c>
      <c r="E8271" t="str">
        <f t="shared" si="1686"/>
        <v>ON</v>
      </c>
      <c r="F8271" s="13">
        <f t="shared" si="1675"/>
        <v>43688</v>
      </c>
      <c r="G8271" s="14" t="str">
        <f t="shared" si="1687"/>
        <v>Avg of 4 NM Projects</v>
      </c>
      <c r="H8271" s="15">
        <f t="shared" si="1676"/>
        <v>12</v>
      </c>
      <c r="I8271" s="93">
        <v>116.48500000000001</v>
      </c>
      <c r="J8271">
        <f t="shared" si="1677"/>
        <v>0.6544101123595506</v>
      </c>
      <c r="K8271" s="4">
        <v>16.34</v>
      </c>
      <c r="L8271" s="4">
        <v>13.55</v>
      </c>
      <c r="M8271" s="16">
        <f t="shared" si="1678"/>
        <v>1.5783717500000003</v>
      </c>
      <c r="N8271">
        <f t="shared" si="1679"/>
        <v>0</v>
      </c>
      <c r="O8271">
        <f t="shared" si="1680"/>
        <v>1</v>
      </c>
      <c r="P8271" s="63">
        <f t="shared" si="1681"/>
        <v>0</v>
      </c>
    </row>
    <row r="8272" spans="1:18" x14ac:dyDescent="0.3">
      <c r="A8272">
        <f t="shared" si="1682"/>
        <v>2019</v>
      </c>
      <c r="B8272">
        <f t="shared" si="1683"/>
        <v>8</v>
      </c>
      <c r="C8272">
        <f t="shared" si="1684"/>
        <v>11</v>
      </c>
      <c r="D8272">
        <f t="shared" si="1685"/>
        <v>4</v>
      </c>
      <c r="E8272" t="str">
        <f t="shared" si="1686"/>
        <v>ON</v>
      </c>
      <c r="F8272" s="13">
        <f t="shared" si="1675"/>
        <v>43688</v>
      </c>
      <c r="G8272" s="14" t="str">
        <f t="shared" si="1687"/>
        <v>Avg of 4 NM Projects</v>
      </c>
      <c r="H8272" s="15">
        <f t="shared" si="1676"/>
        <v>13</v>
      </c>
      <c r="I8272" s="93">
        <v>126.86</v>
      </c>
      <c r="J8272">
        <f t="shared" si="1677"/>
        <v>0.71269662921348309</v>
      </c>
      <c r="K8272" s="4">
        <v>16.670000000000002</v>
      </c>
      <c r="L8272" s="4">
        <v>13.98</v>
      </c>
      <c r="M8272" s="16">
        <f t="shared" si="1678"/>
        <v>1.7735027999999999</v>
      </c>
      <c r="N8272">
        <f t="shared" si="1679"/>
        <v>0</v>
      </c>
      <c r="O8272">
        <f t="shared" si="1680"/>
        <v>1</v>
      </c>
      <c r="P8272" s="63">
        <f t="shared" si="1681"/>
        <v>0</v>
      </c>
    </row>
    <row r="8273" spans="1:18" x14ac:dyDescent="0.3">
      <c r="A8273">
        <f t="shared" si="1682"/>
        <v>2019</v>
      </c>
      <c r="B8273">
        <f t="shared" si="1683"/>
        <v>8</v>
      </c>
      <c r="C8273">
        <f t="shared" si="1684"/>
        <v>11</v>
      </c>
      <c r="D8273">
        <f t="shared" si="1685"/>
        <v>4</v>
      </c>
      <c r="E8273" t="str">
        <f t="shared" si="1686"/>
        <v>ON</v>
      </c>
      <c r="F8273" s="13">
        <f t="shared" si="1675"/>
        <v>43688</v>
      </c>
      <c r="G8273" s="14" t="str">
        <f t="shared" si="1687"/>
        <v>Avg of 4 NM Projects</v>
      </c>
      <c r="H8273" s="15">
        <f t="shared" si="1676"/>
        <v>14</v>
      </c>
      <c r="I8273" s="93">
        <v>123.64500000000001</v>
      </c>
      <c r="J8273">
        <f t="shared" si="1677"/>
        <v>0.69463483146067417</v>
      </c>
      <c r="K8273" s="4">
        <v>18.260000000000002</v>
      </c>
      <c r="L8273" s="4">
        <v>14.06</v>
      </c>
      <c r="M8273" s="16">
        <f t="shared" si="1678"/>
        <v>1.7384487000000002</v>
      </c>
      <c r="N8273">
        <f t="shared" si="1679"/>
        <v>0</v>
      </c>
      <c r="O8273">
        <f t="shared" si="1680"/>
        <v>1</v>
      </c>
      <c r="P8273" s="63">
        <f t="shared" si="1681"/>
        <v>0</v>
      </c>
    </row>
    <row r="8274" spans="1:18" x14ac:dyDescent="0.3">
      <c r="A8274">
        <f t="shared" si="1682"/>
        <v>2019</v>
      </c>
      <c r="B8274">
        <f t="shared" si="1683"/>
        <v>8</v>
      </c>
      <c r="C8274">
        <f t="shared" si="1684"/>
        <v>11</v>
      </c>
      <c r="D8274">
        <f t="shared" si="1685"/>
        <v>4</v>
      </c>
      <c r="E8274" t="str">
        <f t="shared" si="1686"/>
        <v>ON</v>
      </c>
      <c r="F8274" s="13">
        <f t="shared" si="1675"/>
        <v>43688</v>
      </c>
      <c r="G8274" s="14" t="str">
        <f t="shared" si="1687"/>
        <v>Avg of 4 NM Projects</v>
      </c>
      <c r="H8274" s="15">
        <f t="shared" si="1676"/>
        <v>15</v>
      </c>
      <c r="I8274" s="93">
        <v>122.24000000000001</v>
      </c>
      <c r="J8274">
        <f t="shared" si="1677"/>
        <v>0.68674157303370786</v>
      </c>
      <c r="K8274" s="4">
        <v>19.72</v>
      </c>
      <c r="L8274" s="4">
        <v>13.51</v>
      </c>
      <c r="M8274" s="16">
        <f t="shared" si="1678"/>
        <v>1.6514624000000002</v>
      </c>
      <c r="N8274">
        <f t="shared" si="1679"/>
        <v>0</v>
      </c>
      <c r="O8274">
        <f t="shared" si="1680"/>
        <v>1</v>
      </c>
      <c r="P8274" s="63">
        <f t="shared" si="1681"/>
        <v>0</v>
      </c>
    </row>
    <row r="8275" spans="1:18" x14ac:dyDescent="0.3">
      <c r="A8275">
        <f t="shared" si="1682"/>
        <v>2019</v>
      </c>
      <c r="B8275">
        <f t="shared" si="1683"/>
        <v>8</v>
      </c>
      <c r="C8275">
        <f t="shared" si="1684"/>
        <v>11</v>
      </c>
      <c r="D8275">
        <f t="shared" si="1685"/>
        <v>4</v>
      </c>
      <c r="E8275" t="str">
        <f t="shared" si="1686"/>
        <v>ON</v>
      </c>
      <c r="F8275" s="13">
        <f t="shared" si="1675"/>
        <v>43688</v>
      </c>
      <c r="G8275" s="14" t="str">
        <f t="shared" si="1687"/>
        <v>Avg of 4 NM Projects</v>
      </c>
      <c r="H8275" s="15">
        <f t="shared" si="1676"/>
        <v>16</v>
      </c>
      <c r="I8275" s="93">
        <v>99.454999999999998</v>
      </c>
      <c r="J8275">
        <f t="shared" si="1677"/>
        <v>0.55873595505617979</v>
      </c>
      <c r="K8275" s="4">
        <v>24.66</v>
      </c>
      <c r="L8275" s="4">
        <v>12.14</v>
      </c>
      <c r="M8275" s="16">
        <f t="shared" si="1678"/>
        <v>1.2073837000000001</v>
      </c>
      <c r="N8275">
        <f t="shared" si="1679"/>
        <v>0</v>
      </c>
      <c r="O8275">
        <f t="shared" si="1680"/>
        <v>1</v>
      </c>
      <c r="P8275" s="63">
        <f t="shared" si="1681"/>
        <v>0</v>
      </c>
    </row>
    <row r="8276" spans="1:18" x14ac:dyDescent="0.3">
      <c r="A8276">
        <f t="shared" si="1682"/>
        <v>2019</v>
      </c>
      <c r="B8276">
        <f t="shared" si="1683"/>
        <v>8</v>
      </c>
      <c r="C8276">
        <f t="shared" si="1684"/>
        <v>11</v>
      </c>
      <c r="D8276">
        <f t="shared" si="1685"/>
        <v>4</v>
      </c>
      <c r="E8276" t="str">
        <f t="shared" si="1686"/>
        <v>ON</v>
      </c>
      <c r="F8276" s="13">
        <f t="shared" si="1675"/>
        <v>43688</v>
      </c>
      <c r="G8276" s="14" t="str">
        <f t="shared" si="1687"/>
        <v>Avg of 4 NM Projects</v>
      </c>
      <c r="H8276" s="15">
        <f t="shared" si="1676"/>
        <v>17</v>
      </c>
      <c r="I8276" s="93">
        <v>50.95</v>
      </c>
      <c r="J8276">
        <f t="shared" si="1677"/>
        <v>0.28623595505617977</v>
      </c>
      <c r="K8276" s="4">
        <v>30.01</v>
      </c>
      <c r="L8276" s="4">
        <v>13.79</v>
      </c>
      <c r="M8276" s="16">
        <f t="shared" si="1678"/>
        <v>0.70260049999999996</v>
      </c>
      <c r="N8276">
        <f t="shared" si="1679"/>
        <v>0</v>
      </c>
      <c r="O8276">
        <f t="shared" si="1680"/>
        <v>0</v>
      </c>
      <c r="P8276" s="63">
        <f t="shared" si="1681"/>
        <v>0</v>
      </c>
    </row>
    <row r="8277" spans="1:18" x14ac:dyDescent="0.3">
      <c r="A8277">
        <f t="shared" si="1682"/>
        <v>2019</v>
      </c>
      <c r="B8277">
        <f t="shared" si="1683"/>
        <v>8</v>
      </c>
      <c r="C8277">
        <f t="shared" si="1684"/>
        <v>11</v>
      </c>
      <c r="D8277">
        <f t="shared" si="1685"/>
        <v>4</v>
      </c>
      <c r="E8277" t="str">
        <f t="shared" si="1686"/>
        <v>ON</v>
      </c>
      <c r="F8277" s="13">
        <f t="shared" si="1675"/>
        <v>43688</v>
      </c>
      <c r="G8277" s="14" t="str">
        <f t="shared" si="1687"/>
        <v>Avg of 4 NM Projects</v>
      </c>
      <c r="H8277" s="15">
        <f t="shared" si="1676"/>
        <v>18</v>
      </c>
      <c r="I8277" s="93">
        <v>41.475000000000001</v>
      </c>
      <c r="J8277">
        <f t="shared" si="1677"/>
        <v>0.23300561797752808</v>
      </c>
      <c r="K8277" s="4">
        <v>33.5</v>
      </c>
      <c r="L8277" s="4">
        <v>19.39</v>
      </c>
      <c r="M8277" s="16">
        <f t="shared" si="1678"/>
        <v>0.80420025000000006</v>
      </c>
      <c r="N8277">
        <f t="shared" si="1679"/>
        <v>0</v>
      </c>
      <c r="O8277">
        <f t="shared" si="1680"/>
        <v>0</v>
      </c>
      <c r="P8277" s="63">
        <f t="shared" si="1681"/>
        <v>0</v>
      </c>
    </row>
    <row r="8278" spans="1:18" x14ac:dyDescent="0.3">
      <c r="A8278">
        <f t="shared" si="1682"/>
        <v>2019</v>
      </c>
      <c r="B8278">
        <f t="shared" si="1683"/>
        <v>8</v>
      </c>
      <c r="C8278">
        <f t="shared" si="1684"/>
        <v>11</v>
      </c>
      <c r="D8278">
        <f t="shared" si="1685"/>
        <v>4</v>
      </c>
      <c r="E8278" t="str">
        <f t="shared" si="1686"/>
        <v>ON</v>
      </c>
      <c r="F8278" s="13">
        <f t="shared" si="1675"/>
        <v>43688</v>
      </c>
      <c r="G8278" s="14" t="str">
        <f t="shared" si="1687"/>
        <v>Avg of 4 NM Projects</v>
      </c>
      <c r="H8278" s="15">
        <f t="shared" si="1676"/>
        <v>19</v>
      </c>
      <c r="I8278" s="93">
        <v>21.89</v>
      </c>
      <c r="J8278">
        <f t="shared" si="1677"/>
        <v>0.12297752808988764</v>
      </c>
      <c r="K8278" s="4">
        <v>31.68</v>
      </c>
      <c r="L8278" s="4">
        <v>14.72</v>
      </c>
      <c r="M8278" s="16">
        <f t="shared" si="1678"/>
        <v>0.32222079999999997</v>
      </c>
      <c r="N8278">
        <f t="shared" si="1679"/>
        <v>0</v>
      </c>
      <c r="O8278">
        <f t="shared" si="1680"/>
        <v>0</v>
      </c>
      <c r="P8278" s="63">
        <f t="shared" si="1681"/>
        <v>0</v>
      </c>
    </row>
    <row r="8279" spans="1:18" x14ac:dyDescent="0.3">
      <c r="A8279">
        <f t="shared" si="1682"/>
        <v>2019</v>
      </c>
      <c r="B8279">
        <f t="shared" si="1683"/>
        <v>8</v>
      </c>
      <c r="C8279">
        <f t="shared" si="1684"/>
        <v>11</v>
      </c>
      <c r="D8279">
        <f t="shared" si="1685"/>
        <v>4</v>
      </c>
      <c r="E8279" t="str">
        <f t="shared" si="1686"/>
        <v>ON</v>
      </c>
      <c r="F8279" s="13">
        <f t="shared" si="1675"/>
        <v>43688</v>
      </c>
      <c r="G8279" s="14" t="str">
        <f t="shared" si="1687"/>
        <v>Avg of 4 NM Projects</v>
      </c>
      <c r="H8279" s="15">
        <f t="shared" si="1676"/>
        <v>20</v>
      </c>
      <c r="I8279" s="93">
        <v>5.1099999999999994</v>
      </c>
      <c r="J8279">
        <f t="shared" si="1677"/>
        <v>2.8707865168539324E-2</v>
      </c>
      <c r="K8279" s="4">
        <v>29.74</v>
      </c>
      <c r="L8279" s="4">
        <v>14.86</v>
      </c>
      <c r="M8279" s="16">
        <f t="shared" si="1678"/>
        <v>7.5934599999999991E-2</v>
      </c>
      <c r="N8279">
        <f t="shared" si="1679"/>
        <v>0</v>
      </c>
      <c r="O8279">
        <f t="shared" si="1680"/>
        <v>0</v>
      </c>
      <c r="P8279" s="63">
        <f t="shared" si="1681"/>
        <v>0</v>
      </c>
    </row>
    <row r="8280" spans="1:18" x14ac:dyDescent="0.3">
      <c r="A8280">
        <f t="shared" si="1682"/>
        <v>2019</v>
      </c>
      <c r="B8280">
        <f t="shared" si="1683"/>
        <v>8</v>
      </c>
      <c r="C8280">
        <f t="shared" si="1684"/>
        <v>11</v>
      </c>
      <c r="D8280">
        <f t="shared" si="1685"/>
        <v>4</v>
      </c>
      <c r="E8280" t="str">
        <f t="shared" si="1686"/>
        <v>ON</v>
      </c>
      <c r="F8280" s="13">
        <f t="shared" si="1675"/>
        <v>43688</v>
      </c>
      <c r="G8280" s="14" t="str">
        <f t="shared" si="1687"/>
        <v>Avg of 4 NM Projects</v>
      </c>
      <c r="H8280" s="15">
        <f t="shared" si="1676"/>
        <v>21</v>
      </c>
      <c r="I8280" s="93">
        <v>-0.13</v>
      </c>
      <c r="J8280">
        <f t="shared" si="1677"/>
        <v>-7.3033707865168538E-4</v>
      </c>
      <c r="K8280" s="4">
        <v>32.18</v>
      </c>
      <c r="L8280" s="4">
        <v>15.66</v>
      </c>
      <c r="M8280" s="16">
        <f t="shared" si="1678"/>
        <v>-2.0357999999999999E-3</v>
      </c>
      <c r="N8280">
        <f t="shared" si="1679"/>
        <v>0</v>
      </c>
      <c r="O8280">
        <f t="shared" si="1680"/>
        <v>0</v>
      </c>
      <c r="P8280" s="63">
        <f t="shared" si="1681"/>
        <v>0</v>
      </c>
    </row>
    <row r="8281" spans="1:18" x14ac:dyDescent="0.3">
      <c r="A8281">
        <f t="shared" si="1682"/>
        <v>2019</v>
      </c>
      <c r="B8281">
        <f t="shared" si="1683"/>
        <v>8</v>
      </c>
      <c r="C8281">
        <f t="shared" si="1684"/>
        <v>11</v>
      </c>
      <c r="D8281">
        <f t="shared" si="1685"/>
        <v>4</v>
      </c>
      <c r="E8281" t="str">
        <f t="shared" si="1686"/>
        <v>ON</v>
      </c>
      <c r="F8281" s="13">
        <f t="shared" si="1675"/>
        <v>43688</v>
      </c>
      <c r="G8281" s="14" t="str">
        <f t="shared" si="1687"/>
        <v>Avg of 4 NM Projects</v>
      </c>
      <c r="H8281" s="15">
        <f t="shared" si="1676"/>
        <v>22</v>
      </c>
      <c r="I8281" s="93">
        <v>0</v>
      </c>
      <c r="J8281">
        <f t="shared" si="1677"/>
        <v>0</v>
      </c>
      <c r="K8281" s="4">
        <v>29.88</v>
      </c>
      <c r="L8281" s="4">
        <v>15.96</v>
      </c>
      <c r="M8281" s="16">
        <f t="shared" si="1678"/>
        <v>0</v>
      </c>
      <c r="N8281">
        <f t="shared" si="1679"/>
        <v>1</v>
      </c>
      <c r="O8281">
        <f t="shared" si="1680"/>
        <v>0</v>
      </c>
      <c r="P8281" s="63">
        <f t="shared" si="1681"/>
        <v>0</v>
      </c>
    </row>
    <row r="8282" spans="1:18" x14ac:dyDescent="0.3">
      <c r="A8282">
        <f t="shared" si="1682"/>
        <v>2019</v>
      </c>
      <c r="B8282">
        <f t="shared" si="1683"/>
        <v>8</v>
      </c>
      <c r="C8282">
        <f t="shared" si="1684"/>
        <v>11</v>
      </c>
      <c r="D8282">
        <f t="shared" si="1685"/>
        <v>4</v>
      </c>
      <c r="E8282" t="str">
        <f t="shared" si="1686"/>
        <v>ON</v>
      </c>
      <c r="F8282" s="13">
        <f t="shared" si="1675"/>
        <v>43688</v>
      </c>
      <c r="G8282" s="14" t="str">
        <f t="shared" si="1687"/>
        <v>Avg of 4 NM Projects</v>
      </c>
      <c r="H8282" s="15">
        <f t="shared" si="1676"/>
        <v>23</v>
      </c>
      <c r="I8282" s="93">
        <v>0</v>
      </c>
      <c r="J8282">
        <f t="shared" si="1677"/>
        <v>0</v>
      </c>
      <c r="K8282" s="4">
        <v>19.48</v>
      </c>
      <c r="L8282" s="4">
        <v>12.48</v>
      </c>
      <c r="M8282" s="16">
        <f t="shared" si="1678"/>
        <v>0</v>
      </c>
      <c r="N8282">
        <f t="shared" si="1679"/>
        <v>1</v>
      </c>
      <c r="O8282">
        <f t="shared" si="1680"/>
        <v>0</v>
      </c>
      <c r="P8282" s="63">
        <f t="shared" si="1681"/>
        <v>0</v>
      </c>
    </row>
    <row r="8283" spans="1:18" x14ac:dyDescent="0.3">
      <c r="A8283">
        <f t="shared" si="1682"/>
        <v>2019</v>
      </c>
      <c r="B8283">
        <f t="shared" si="1683"/>
        <v>8</v>
      </c>
      <c r="C8283">
        <f t="shared" si="1684"/>
        <v>11</v>
      </c>
      <c r="D8283">
        <f t="shared" si="1685"/>
        <v>4</v>
      </c>
      <c r="E8283" t="str">
        <f t="shared" si="1686"/>
        <v>OFF</v>
      </c>
      <c r="F8283" s="13">
        <f t="shared" si="1675"/>
        <v>43688</v>
      </c>
      <c r="G8283" s="14" t="str">
        <f t="shared" si="1687"/>
        <v>Avg of 4 NM Projects</v>
      </c>
      <c r="H8283" s="15">
        <f t="shared" si="1676"/>
        <v>24</v>
      </c>
      <c r="I8283" s="93">
        <v>-0.13</v>
      </c>
      <c r="J8283">
        <f t="shared" si="1677"/>
        <v>-7.3033707865168538E-4</v>
      </c>
      <c r="K8283" s="4">
        <v>17.71</v>
      </c>
      <c r="L8283" s="4">
        <v>11.36</v>
      </c>
      <c r="M8283" s="16">
        <f t="shared" si="1678"/>
        <v>-1.4767999999999999E-3</v>
      </c>
      <c r="N8283">
        <f t="shared" si="1679"/>
        <v>0</v>
      </c>
      <c r="O8283">
        <f t="shared" si="1680"/>
        <v>0</v>
      </c>
      <c r="P8283" s="63">
        <f t="shared" si="1681"/>
        <v>0</v>
      </c>
    </row>
    <row r="8284" spans="1:18" x14ac:dyDescent="0.3">
      <c r="A8284">
        <f t="shared" si="1682"/>
        <v>2019</v>
      </c>
      <c r="B8284">
        <f t="shared" si="1683"/>
        <v>8</v>
      </c>
      <c r="C8284">
        <f t="shared" si="1684"/>
        <v>12</v>
      </c>
      <c r="D8284">
        <f t="shared" si="1685"/>
        <v>5</v>
      </c>
      <c r="E8284" t="str">
        <f t="shared" si="1686"/>
        <v>OFF</v>
      </c>
      <c r="F8284" s="13">
        <f t="shared" si="1675"/>
        <v>43689</v>
      </c>
      <c r="G8284" s="14" t="str">
        <f t="shared" si="1687"/>
        <v>Avg of 4 NM Projects</v>
      </c>
      <c r="H8284" s="15">
        <f t="shared" si="1676"/>
        <v>1</v>
      </c>
      <c r="I8284" s="93">
        <v>0</v>
      </c>
      <c r="J8284">
        <f t="shared" si="1677"/>
        <v>0</v>
      </c>
      <c r="K8284" s="4">
        <v>14.75</v>
      </c>
      <c r="L8284" s="4">
        <v>5.67</v>
      </c>
      <c r="M8284" s="16">
        <f t="shared" si="1678"/>
        <v>0</v>
      </c>
      <c r="N8284">
        <f t="shared" si="1679"/>
        <v>1</v>
      </c>
      <c r="O8284">
        <f t="shared" si="1680"/>
        <v>0</v>
      </c>
      <c r="P8284" s="63">
        <f t="shared" si="1681"/>
        <v>0</v>
      </c>
      <c r="Q8284" s="34"/>
      <c r="R8284" s="34"/>
    </row>
    <row r="8285" spans="1:18" x14ac:dyDescent="0.3">
      <c r="A8285">
        <f t="shared" si="1682"/>
        <v>2019</v>
      </c>
      <c r="B8285">
        <f t="shared" si="1683"/>
        <v>8</v>
      </c>
      <c r="C8285">
        <f t="shared" si="1684"/>
        <v>12</v>
      </c>
      <c r="D8285">
        <f t="shared" si="1685"/>
        <v>5</v>
      </c>
      <c r="E8285" t="str">
        <f t="shared" si="1686"/>
        <v>OFF</v>
      </c>
      <c r="F8285" s="13">
        <f t="shared" ref="F8285:F8348" si="1688">+F8261+1</f>
        <v>43689</v>
      </c>
      <c r="G8285" s="14" t="str">
        <f t="shared" si="1687"/>
        <v>Avg of 4 NM Projects</v>
      </c>
      <c r="H8285" s="15">
        <f t="shared" ref="H8285:H8348" si="1689">H8261</f>
        <v>2</v>
      </c>
      <c r="I8285" s="93">
        <v>0</v>
      </c>
      <c r="J8285">
        <f t="shared" si="1677"/>
        <v>0</v>
      </c>
      <c r="K8285" s="4">
        <v>14.2</v>
      </c>
      <c r="L8285" s="4">
        <v>12.98</v>
      </c>
      <c r="M8285" s="16">
        <f t="shared" si="1678"/>
        <v>0</v>
      </c>
      <c r="N8285">
        <f t="shared" si="1679"/>
        <v>1</v>
      </c>
      <c r="O8285">
        <f t="shared" si="1680"/>
        <v>0</v>
      </c>
      <c r="P8285" s="63">
        <f t="shared" si="1681"/>
        <v>0</v>
      </c>
    </row>
    <row r="8286" spans="1:18" x14ac:dyDescent="0.3">
      <c r="A8286">
        <f t="shared" si="1682"/>
        <v>2019</v>
      </c>
      <c r="B8286">
        <f t="shared" si="1683"/>
        <v>8</v>
      </c>
      <c r="C8286">
        <f t="shared" si="1684"/>
        <v>12</v>
      </c>
      <c r="D8286">
        <f t="shared" si="1685"/>
        <v>5</v>
      </c>
      <c r="E8286" t="str">
        <f t="shared" si="1686"/>
        <v>OFF</v>
      </c>
      <c r="F8286" s="13">
        <f t="shared" si="1688"/>
        <v>43689</v>
      </c>
      <c r="G8286" s="14" t="str">
        <f t="shared" si="1687"/>
        <v>Avg of 4 NM Projects</v>
      </c>
      <c r="H8286" s="15">
        <f t="shared" si="1689"/>
        <v>3</v>
      </c>
      <c r="I8286" s="93">
        <v>-0.26</v>
      </c>
      <c r="J8286">
        <f t="shared" si="1677"/>
        <v>-1.4606741573033708E-3</v>
      </c>
      <c r="K8286" s="4">
        <v>11.68</v>
      </c>
      <c r="L8286" s="4">
        <v>8.2100000000000009</v>
      </c>
      <c r="M8286" s="16">
        <f t="shared" si="1678"/>
        <v>-2.1346000000000004E-3</v>
      </c>
      <c r="N8286">
        <f t="shared" si="1679"/>
        <v>0</v>
      </c>
      <c r="O8286">
        <f t="shared" si="1680"/>
        <v>0</v>
      </c>
      <c r="P8286" s="63">
        <f t="shared" si="1681"/>
        <v>0</v>
      </c>
    </row>
    <row r="8287" spans="1:18" x14ac:dyDescent="0.3">
      <c r="A8287">
        <f t="shared" si="1682"/>
        <v>2019</v>
      </c>
      <c r="B8287">
        <f t="shared" si="1683"/>
        <v>8</v>
      </c>
      <c r="C8287">
        <f t="shared" si="1684"/>
        <v>12</v>
      </c>
      <c r="D8287">
        <f t="shared" si="1685"/>
        <v>5</v>
      </c>
      <c r="E8287" t="str">
        <f t="shared" si="1686"/>
        <v>OFF</v>
      </c>
      <c r="F8287" s="13">
        <f t="shared" si="1688"/>
        <v>43689</v>
      </c>
      <c r="G8287" s="14" t="str">
        <f t="shared" si="1687"/>
        <v>Avg of 4 NM Projects</v>
      </c>
      <c r="H8287" s="15">
        <f t="shared" si="1689"/>
        <v>4</v>
      </c>
      <c r="I8287" s="93">
        <v>-0.13</v>
      </c>
      <c r="J8287">
        <f t="shared" si="1677"/>
        <v>-7.3033707865168538E-4</v>
      </c>
      <c r="K8287" s="4">
        <v>11.3</v>
      </c>
      <c r="L8287" s="4">
        <v>0.77</v>
      </c>
      <c r="M8287" s="16">
        <f t="shared" si="1678"/>
        <v>-1.0010000000000001E-4</v>
      </c>
      <c r="N8287">
        <f t="shared" si="1679"/>
        <v>0</v>
      </c>
      <c r="O8287">
        <f t="shared" si="1680"/>
        <v>0</v>
      </c>
      <c r="P8287" s="63">
        <f t="shared" si="1681"/>
        <v>0</v>
      </c>
    </row>
    <row r="8288" spans="1:18" x14ac:dyDescent="0.3">
      <c r="A8288">
        <f t="shared" si="1682"/>
        <v>2019</v>
      </c>
      <c r="B8288">
        <f t="shared" si="1683"/>
        <v>8</v>
      </c>
      <c r="C8288">
        <f t="shared" si="1684"/>
        <v>12</v>
      </c>
      <c r="D8288">
        <f t="shared" si="1685"/>
        <v>5</v>
      </c>
      <c r="E8288" t="str">
        <f t="shared" si="1686"/>
        <v>OFF</v>
      </c>
      <c r="F8288" s="13">
        <f t="shared" si="1688"/>
        <v>43689</v>
      </c>
      <c r="G8288" s="14" t="str">
        <f t="shared" si="1687"/>
        <v>Avg of 4 NM Projects</v>
      </c>
      <c r="H8288" s="15">
        <f t="shared" si="1689"/>
        <v>5</v>
      </c>
      <c r="I8288" s="93">
        <v>-0.13</v>
      </c>
      <c r="J8288">
        <f t="shared" si="1677"/>
        <v>-7.3033707865168538E-4</v>
      </c>
      <c r="K8288" s="4">
        <v>11.41</v>
      </c>
      <c r="L8288" s="4">
        <v>12.73</v>
      </c>
      <c r="M8288" s="16">
        <f t="shared" si="1678"/>
        <v>-1.6548999999999999E-3</v>
      </c>
      <c r="N8288">
        <f t="shared" si="1679"/>
        <v>0</v>
      </c>
      <c r="O8288">
        <f t="shared" si="1680"/>
        <v>0</v>
      </c>
      <c r="P8288" s="63">
        <f t="shared" si="1681"/>
        <v>0</v>
      </c>
    </row>
    <row r="8289" spans="1:16" x14ac:dyDescent="0.3">
      <c r="A8289">
        <f t="shared" si="1682"/>
        <v>2019</v>
      </c>
      <c r="B8289">
        <f t="shared" si="1683"/>
        <v>8</v>
      </c>
      <c r="C8289">
        <f t="shared" si="1684"/>
        <v>12</v>
      </c>
      <c r="D8289">
        <f t="shared" si="1685"/>
        <v>5</v>
      </c>
      <c r="E8289" t="str">
        <f t="shared" si="1686"/>
        <v>OFF</v>
      </c>
      <c r="F8289" s="13">
        <f t="shared" si="1688"/>
        <v>43689</v>
      </c>
      <c r="G8289" s="14" t="str">
        <f t="shared" si="1687"/>
        <v>Avg of 4 NM Projects</v>
      </c>
      <c r="H8289" s="15">
        <f t="shared" si="1689"/>
        <v>6</v>
      </c>
      <c r="I8289" s="93">
        <v>-0.26</v>
      </c>
      <c r="J8289">
        <f t="shared" si="1677"/>
        <v>-1.4606741573033708E-3</v>
      </c>
      <c r="K8289" s="4">
        <v>13.12</v>
      </c>
      <c r="L8289" s="4">
        <v>5.78</v>
      </c>
      <c r="M8289" s="16">
        <f t="shared" si="1678"/>
        <v>-1.5028000000000001E-3</v>
      </c>
      <c r="N8289">
        <f t="shared" si="1679"/>
        <v>0</v>
      </c>
      <c r="O8289">
        <f t="shared" si="1680"/>
        <v>0</v>
      </c>
      <c r="P8289" s="63">
        <f t="shared" si="1681"/>
        <v>0</v>
      </c>
    </row>
    <row r="8290" spans="1:16" x14ac:dyDescent="0.3">
      <c r="A8290">
        <f t="shared" si="1682"/>
        <v>2019</v>
      </c>
      <c r="B8290">
        <f t="shared" si="1683"/>
        <v>8</v>
      </c>
      <c r="C8290">
        <f t="shared" si="1684"/>
        <v>12</v>
      </c>
      <c r="D8290">
        <f t="shared" si="1685"/>
        <v>5</v>
      </c>
      <c r="E8290" t="str">
        <f t="shared" si="1686"/>
        <v>OFF</v>
      </c>
      <c r="F8290" s="13">
        <f t="shared" si="1688"/>
        <v>43689</v>
      </c>
      <c r="G8290" s="14" t="str">
        <f t="shared" si="1687"/>
        <v>Avg of 4 NM Projects</v>
      </c>
      <c r="H8290" s="15">
        <f t="shared" si="1689"/>
        <v>7</v>
      </c>
      <c r="I8290" s="93">
        <v>4.6050000000000004</v>
      </c>
      <c r="J8290">
        <f t="shared" si="1677"/>
        <v>2.5870786516853934E-2</v>
      </c>
      <c r="K8290" s="4">
        <v>16.62</v>
      </c>
      <c r="L8290" s="4">
        <v>13.6</v>
      </c>
      <c r="M8290" s="16">
        <f t="shared" si="1678"/>
        <v>6.2628000000000003E-2</v>
      </c>
      <c r="N8290">
        <f t="shared" si="1679"/>
        <v>0</v>
      </c>
      <c r="O8290">
        <f t="shared" si="1680"/>
        <v>0</v>
      </c>
      <c r="P8290" s="63">
        <f t="shared" si="1681"/>
        <v>0</v>
      </c>
    </row>
    <row r="8291" spans="1:16" x14ac:dyDescent="0.3">
      <c r="A8291">
        <f t="shared" si="1682"/>
        <v>2019</v>
      </c>
      <c r="B8291">
        <f t="shared" si="1683"/>
        <v>8</v>
      </c>
      <c r="C8291">
        <f t="shared" si="1684"/>
        <v>12</v>
      </c>
      <c r="D8291">
        <f t="shared" si="1685"/>
        <v>5</v>
      </c>
      <c r="E8291" t="str">
        <f t="shared" si="1686"/>
        <v>ON</v>
      </c>
      <c r="F8291" s="13">
        <f t="shared" si="1688"/>
        <v>43689</v>
      </c>
      <c r="G8291" s="14" t="str">
        <f t="shared" si="1687"/>
        <v>Avg of 4 NM Projects</v>
      </c>
      <c r="H8291" s="15">
        <f t="shared" si="1689"/>
        <v>8</v>
      </c>
      <c r="I8291" s="93">
        <v>28.544999999999998</v>
      </c>
      <c r="J8291">
        <f t="shared" si="1677"/>
        <v>0.16036516853932584</v>
      </c>
      <c r="K8291" s="4">
        <v>17.2</v>
      </c>
      <c r="L8291" s="4">
        <v>15.59</v>
      </c>
      <c r="M8291" s="16">
        <f t="shared" si="1678"/>
        <v>0.44501655000000001</v>
      </c>
      <c r="N8291">
        <f t="shared" si="1679"/>
        <v>0</v>
      </c>
      <c r="O8291">
        <f t="shared" si="1680"/>
        <v>0</v>
      </c>
      <c r="P8291" s="63">
        <f t="shared" si="1681"/>
        <v>0</v>
      </c>
    </row>
    <row r="8292" spans="1:16" x14ac:dyDescent="0.3">
      <c r="A8292">
        <f t="shared" si="1682"/>
        <v>2019</v>
      </c>
      <c r="B8292">
        <f t="shared" si="1683"/>
        <v>8</v>
      </c>
      <c r="C8292">
        <f t="shared" si="1684"/>
        <v>12</v>
      </c>
      <c r="D8292">
        <f t="shared" si="1685"/>
        <v>5</v>
      </c>
      <c r="E8292" t="str">
        <f t="shared" si="1686"/>
        <v>ON</v>
      </c>
      <c r="F8292" s="13">
        <f t="shared" si="1688"/>
        <v>43689</v>
      </c>
      <c r="G8292" s="14" t="str">
        <f t="shared" si="1687"/>
        <v>Avg of 4 NM Projects</v>
      </c>
      <c r="H8292" s="15">
        <f t="shared" si="1689"/>
        <v>9</v>
      </c>
      <c r="I8292" s="93">
        <v>53.504999999999995</v>
      </c>
      <c r="J8292">
        <f t="shared" si="1677"/>
        <v>0.30058988764044942</v>
      </c>
      <c r="K8292" s="4">
        <v>20.8</v>
      </c>
      <c r="L8292" s="4">
        <v>13.7</v>
      </c>
      <c r="M8292" s="16">
        <f t="shared" si="1678"/>
        <v>0.73301849999999991</v>
      </c>
      <c r="N8292">
        <f t="shared" si="1679"/>
        <v>0</v>
      </c>
      <c r="O8292">
        <f t="shared" si="1680"/>
        <v>0</v>
      </c>
      <c r="P8292" s="63">
        <f t="shared" si="1681"/>
        <v>0</v>
      </c>
    </row>
    <row r="8293" spans="1:16" x14ac:dyDescent="0.3">
      <c r="A8293">
        <f t="shared" si="1682"/>
        <v>2019</v>
      </c>
      <c r="B8293">
        <f t="shared" si="1683"/>
        <v>8</v>
      </c>
      <c r="C8293">
        <f t="shared" si="1684"/>
        <v>12</v>
      </c>
      <c r="D8293">
        <f t="shared" si="1685"/>
        <v>5</v>
      </c>
      <c r="E8293" t="str">
        <f t="shared" si="1686"/>
        <v>ON</v>
      </c>
      <c r="F8293" s="13">
        <f t="shared" si="1688"/>
        <v>43689</v>
      </c>
      <c r="G8293" s="14" t="str">
        <f t="shared" si="1687"/>
        <v>Avg of 4 NM Projects</v>
      </c>
      <c r="H8293" s="15">
        <f t="shared" si="1689"/>
        <v>10</v>
      </c>
      <c r="I8293" s="93">
        <v>82.174999999999997</v>
      </c>
      <c r="J8293">
        <f t="shared" si="1677"/>
        <v>0.46165730337078648</v>
      </c>
      <c r="K8293" s="4">
        <v>22.16</v>
      </c>
      <c r="L8293" s="4">
        <v>14.01</v>
      </c>
      <c r="M8293" s="16">
        <f t="shared" si="1678"/>
        <v>1.1512717499999998</v>
      </c>
      <c r="N8293">
        <f t="shared" si="1679"/>
        <v>0</v>
      </c>
      <c r="O8293">
        <f t="shared" si="1680"/>
        <v>0</v>
      </c>
      <c r="P8293" s="63">
        <f t="shared" si="1681"/>
        <v>0</v>
      </c>
    </row>
    <row r="8294" spans="1:16" x14ac:dyDescent="0.3">
      <c r="A8294">
        <f t="shared" si="1682"/>
        <v>2019</v>
      </c>
      <c r="B8294">
        <f t="shared" si="1683"/>
        <v>8</v>
      </c>
      <c r="C8294">
        <f t="shared" si="1684"/>
        <v>12</v>
      </c>
      <c r="D8294">
        <f t="shared" si="1685"/>
        <v>5</v>
      </c>
      <c r="E8294" t="str">
        <f t="shared" si="1686"/>
        <v>ON</v>
      </c>
      <c r="F8294" s="13">
        <f t="shared" si="1688"/>
        <v>43689</v>
      </c>
      <c r="G8294" s="14" t="str">
        <f t="shared" si="1687"/>
        <v>Avg of 4 NM Projects</v>
      </c>
      <c r="H8294" s="15">
        <f t="shared" si="1689"/>
        <v>11</v>
      </c>
      <c r="I8294" s="93">
        <v>95.100000000000009</v>
      </c>
      <c r="J8294">
        <f t="shared" si="1677"/>
        <v>0.53426966292134837</v>
      </c>
      <c r="K8294" s="4">
        <v>23.54</v>
      </c>
      <c r="L8294" s="4">
        <v>16.510000000000002</v>
      </c>
      <c r="M8294" s="16">
        <f t="shared" si="1678"/>
        <v>1.5701010000000004</v>
      </c>
      <c r="N8294">
        <f t="shared" si="1679"/>
        <v>0</v>
      </c>
      <c r="O8294">
        <f t="shared" si="1680"/>
        <v>1</v>
      </c>
      <c r="P8294" s="63">
        <f t="shared" si="1681"/>
        <v>0</v>
      </c>
    </row>
    <row r="8295" spans="1:16" x14ac:dyDescent="0.3">
      <c r="A8295">
        <f t="shared" si="1682"/>
        <v>2019</v>
      </c>
      <c r="B8295">
        <f t="shared" si="1683"/>
        <v>8</v>
      </c>
      <c r="C8295">
        <f t="shared" si="1684"/>
        <v>12</v>
      </c>
      <c r="D8295">
        <f t="shared" si="1685"/>
        <v>5</v>
      </c>
      <c r="E8295" t="str">
        <f t="shared" si="1686"/>
        <v>ON</v>
      </c>
      <c r="F8295" s="13">
        <f t="shared" si="1688"/>
        <v>43689</v>
      </c>
      <c r="G8295" s="14" t="str">
        <f t="shared" si="1687"/>
        <v>Avg of 4 NM Projects</v>
      </c>
      <c r="H8295" s="15">
        <f t="shared" si="1689"/>
        <v>12</v>
      </c>
      <c r="I8295" s="93">
        <v>119.30000000000001</v>
      </c>
      <c r="J8295">
        <f t="shared" si="1677"/>
        <v>0.67022471910112369</v>
      </c>
      <c r="K8295" s="4">
        <v>24.28</v>
      </c>
      <c r="L8295" s="4">
        <v>19.32</v>
      </c>
      <c r="M8295" s="16">
        <f t="shared" si="1678"/>
        <v>2.3048760000000001</v>
      </c>
      <c r="N8295">
        <f t="shared" si="1679"/>
        <v>0</v>
      </c>
      <c r="O8295">
        <f t="shared" si="1680"/>
        <v>1</v>
      </c>
      <c r="P8295" s="63">
        <f t="shared" si="1681"/>
        <v>0</v>
      </c>
    </row>
    <row r="8296" spans="1:16" x14ac:dyDescent="0.3">
      <c r="A8296">
        <f t="shared" si="1682"/>
        <v>2019</v>
      </c>
      <c r="B8296">
        <f t="shared" si="1683"/>
        <v>8</v>
      </c>
      <c r="C8296">
        <f t="shared" si="1684"/>
        <v>12</v>
      </c>
      <c r="D8296">
        <f t="shared" si="1685"/>
        <v>5</v>
      </c>
      <c r="E8296" t="str">
        <f t="shared" si="1686"/>
        <v>ON</v>
      </c>
      <c r="F8296" s="13">
        <f t="shared" si="1688"/>
        <v>43689</v>
      </c>
      <c r="G8296" s="14" t="str">
        <f t="shared" si="1687"/>
        <v>Avg of 4 NM Projects</v>
      </c>
      <c r="H8296" s="15">
        <f t="shared" si="1689"/>
        <v>13</v>
      </c>
      <c r="I8296" s="93">
        <v>91.009999999999991</v>
      </c>
      <c r="J8296">
        <f t="shared" si="1677"/>
        <v>0.51129213483146063</v>
      </c>
      <c r="K8296" s="4">
        <v>26.29</v>
      </c>
      <c r="L8296" s="4">
        <v>22.5</v>
      </c>
      <c r="M8296" s="16">
        <f t="shared" si="1678"/>
        <v>2.0477249999999998</v>
      </c>
      <c r="N8296">
        <f t="shared" si="1679"/>
        <v>0</v>
      </c>
      <c r="O8296">
        <f t="shared" si="1680"/>
        <v>1</v>
      </c>
      <c r="P8296" s="63">
        <f t="shared" si="1681"/>
        <v>0</v>
      </c>
    </row>
    <row r="8297" spans="1:16" x14ac:dyDescent="0.3">
      <c r="A8297">
        <f t="shared" si="1682"/>
        <v>2019</v>
      </c>
      <c r="B8297">
        <f t="shared" si="1683"/>
        <v>8</v>
      </c>
      <c r="C8297">
        <f t="shared" si="1684"/>
        <v>12</v>
      </c>
      <c r="D8297">
        <f t="shared" si="1685"/>
        <v>5</v>
      </c>
      <c r="E8297" t="str">
        <f t="shared" si="1686"/>
        <v>ON</v>
      </c>
      <c r="F8297" s="13">
        <f t="shared" si="1688"/>
        <v>43689</v>
      </c>
      <c r="G8297" s="14" t="str">
        <f t="shared" si="1687"/>
        <v>Avg of 4 NM Projects</v>
      </c>
      <c r="H8297" s="15">
        <f t="shared" si="1689"/>
        <v>14</v>
      </c>
      <c r="I8297" s="93">
        <v>89.860000000000014</v>
      </c>
      <c r="J8297">
        <f t="shared" si="1677"/>
        <v>0.50483146067415741</v>
      </c>
      <c r="K8297" s="4">
        <v>28.06</v>
      </c>
      <c r="L8297" s="4">
        <v>24.29</v>
      </c>
      <c r="M8297" s="16">
        <f t="shared" si="1678"/>
        <v>2.1826994000000006</v>
      </c>
      <c r="N8297">
        <f t="shared" si="1679"/>
        <v>0</v>
      </c>
      <c r="O8297">
        <f t="shared" si="1680"/>
        <v>1</v>
      </c>
      <c r="P8297" s="63">
        <f t="shared" si="1681"/>
        <v>0</v>
      </c>
    </row>
    <row r="8298" spans="1:16" x14ac:dyDescent="0.3">
      <c r="A8298">
        <f t="shared" si="1682"/>
        <v>2019</v>
      </c>
      <c r="B8298">
        <f t="shared" si="1683"/>
        <v>8</v>
      </c>
      <c r="C8298">
        <f t="shared" si="1684"/>
        <v>12</v>
      </c>
      <c r="D8298">
        <f t="shared" si="1685"/>
        <v>5</v>
      </c>
      <c r="E8298" t="str">
        <f t="shared" si="1686"/>
        <v>ON</v>
      </c>
      <c r="F8298" s="13">
        <f t="shared" si="1688"/>
        <v>43689</v>
      </c>
      <c r="G8298" s="14" t="str">
        <f t="shared" si="1687"/>
        <v>Avg of 4 NM Projects</v>
      </c>
      <c r="H8298" s="15">
        <f t="shared" si="1689"/>
        <v>15</v>
      </c>
      <c r="I8298" s="93">
        <v>69.754999999999995</v>
      </c>
      <c r="J8298">
        <f t="shared" si="1677"/>
        <v>0.39188202247191006</v>
      </c>
      <c r="K8298" s="4">
        <v>35.520000000000003</v>
      </c>
      <c r="L8298" s="4">
        <v>23.64</v>
      </c>
      <c r="M8298" s="16">
        <f t="shared" si="1678"/>
        <v>1.6490081999999999</v>
      </c>
      <c r="N8298">
        <f t="shared" si="1679"/>
        <v>0</v>
      </c>
      <c r="O8298">
        <f t="shared" si="1680"/>
        <v>0</v>
      </c>
      <c r="P8298" s="63">
        <f t="shared" si="1681"/>
        <v>0</v>
      </c>
    </row>
    <row r="8299" spans="1:16" x14ac:dyDescent="0.3">
      <c r="A8299">
        <f t="shared" si="1682"/>
        <v>2019</v>
      </c>
      <c r="B8299">
        <f t="shared" si="1683"/>
        <v>8</v>
      </c>
      <c r="C8299">
        <f t="shared" si="1684"/>
        <v>12</v>
      </c>
      <c r="D8299">
        <f t="shared" si="1685"/>
        <v>5</v>
      </c>
      <c r="E8299" t="str">
        <f t="shared" si="1686"/>
        <v>ON</v>
      </c>
      <c r="F8299" s="13">
        <f t="shared" si="1688"/>
        <v>43689</v>
      </c>
      <c r="G8299" s="14" t="str">
        <f t="shared" si="1687"/>
        <v>Avg of 4 NM Projects</v>
      </c>
      <c r="H8299" s="15">
        <f t="shared" si="1689"/>
        <v>16</v>
      </c>
      <c r="I8299" s="93">
        <v>60.81</v>
      </c>
      <c r="J8299">
        <f t="shared" si="1677"/>
        <v>0.34162921348314607</v>
      </c>
      <c r="K8299" s="4">
        <v>37.729999999999997</v>
      </c>
      <c r="L8299" s="4">
        <v>27.74</v>
      </c>
      <c r="M8299" s="16">
        <f t="shared" si="1678"/>
        <v>1.6868694</v>
      </c>
      <c r="N8299">
        <f t="shared" si="1679"/>
        <v>0</v>
      </c>
      <c r="O8299">
        <f t="shared" si="1680"/>
        <v>0</v>
      </c>
      <c r="P8299" s="63">
        <f t="shared" si="1681"/>
        <v>0</v>
      </c>
    </row>
    <row r="8300" spans="1:16" x14ac:dyDescent="0.3">
      <c r="A8300">
        <f t="shared" si="1682"/>
        <v>2019</v>
      </c>
      <c r="B8300">
        <f t="shared" si="1683"/>
        <v>8</v>
      </c>
      <c r="C8300">
        <f t="shared" si="1684"/>
        <v>12</v>
      </c>
      <c r="D8300">
        <f t="shared" si="1685"/>
        <v>5</v>
      </c>
      <c r="E8300" t="str">
        <f t="shared" si="1686"/>
        <v>ON</v>
      </c>
      <c r="F8300" s="13">
        <f t="shared" si="1688"/>
        <v>43689</v>
      </c>
      <c r="G8300" s="14" t="str">
        <f t="shared" si="1687"/>
        <v>Avg of 4 NM Projects</v>
      </c>
      <c r="H8300" s="15">
        <f t="shared" si="1689"/>
        <v>17</v>
      </c>
      <c r="I8300" s="93">
        <v>35.32</v>
      </c>
      <c r="J8300">
        <f t="shared" si="1677"/>
        <v>0.19842696629213483</v>
      </c>
      <c r="K8300" s="4">
        <v>42.14</v>
      </c>
      <c r="L8300" s="4">
        <v>38.75</v>
      </c>
      <c r="M8300" s="16">
        <f t="shared" si="1678"/>
        <v>1.3686500000000001</v>
      </c>
      <c r="N8300">
        <f t="shared" si="1679"/>
        <v>0</v>
      </c>
      <c r="O8300">
        <f t="shared" si="1680"/>
        <v>0</v>
      </c>
      <c r="P8300" s="63">
        <f t="shared" si="1681"/>
        <v>0</v>
      </c>
    </row>
    <row r="8301" spans="1:16" x14ac:dyDescent="0.3">
      <c r="A8301">
        <f t="shared" si="1682"/>
        <v>2019</v>
      </c>
      <c r="B8301">
        <f t="shared" si="1683"/>
        <v>8</v>
      </c>
      <c r="C8301">
        <f t="shared" si="1684"/>
        <v>12</v>
      </c>
      <c r="D8301">
        <f t="shared" si="1685"/>
        <v>5</v>
      </c>
      <c r="E8301" t="str">
        <f t="shared" si="1686"/>
        <v>ON</v>
      </c>
      <c r="F8301" s="13">
        <f t="shared" si="1688"/>
        <v>43689</v>
      </c>
      <c r="G8301" s="14" t="str">
        <f t="shared" si="1687"/>
        <v>Avg of 4 NM Projects</v>
      </c>
      <c r="H8301" s="15">
        <f t="shared" si="1689"/>
        <v>18</v>
      </c>
      <c r="I8301" s="93">
        <v>21.375</v>
      </c>
      <c r="J8301">
        <f t="shared" si="1677"/>
        <v>0.12008426966292135</v>
      </c>
      <c r="K8301" s="4">
        <v>43.34</v>
      </c>
      <c r="L8301" s="4">
        <v>45.87</v>
      </c>
      <c r="M8301" s="16">
        <f t="shared" si="1678"/>
        <v>0.98047124999999991</v>
      </c>
      <c r="N8301">
        <f t="shared" si="1679"/>
        <v>0</v>
      </c>
      <c r="O8301">
        <f t="shared" si="1680"/>
        <v>0</v>
      </c>
      <c r="P8301" s="63">
        <f t="shared" si="1681"/>
        <v>0</v>
      </c>
    </row>
    <row r="8302" spans="1:16" x14ac:dyDescent="0.3">
      <c r="A8302">
        <f t="shared" si="1682"/>
        <v>2019</v>
      </c>
      <c r="B8302">
        <f t="shared" si="1683"/>
        <v>8</v>
      </c>
      <c r="C8302">
        <f t="shared" si="1684"/>
        <v>12</v>
      </c>
      <c r="D8302">
        <f t="shared" si="1685"/>
        <v>5</v>
      </c>
      <c r="E8302" t="str">
        <f t="shared" si="1686"/>
        <v>ON</v>
      </c>
      <c r="F8302" s="13">
        <f t="shared" si="1688"/>
        <v>43689</v>
      </c>
      <c r="G8302" s="14" t="str">
        <f t="shared" si="1687"/>
        <v>Avg of 4 NM Projects</v>
      </c>
      <c r="H8302" s="15">
        <f t="shared" si="1689"/>
        <v>19</v>
      </c>
      <c r="I8302" s="93">
        <v>12.67</v>
      </c>
      <c r="J8302">
        <f t="shared" si="1677"/>
        <v>7.1179775280898874E-2</v>
      </c>
      <c r="K8302" s="4">
        <v>37.96</v>
      </c>
      <c r="L8302" s="4">
        <v>41.77</v>
      </c>
      <c r="M8302" s="16">
        <f t="shared" si="1678"/>
        <v>0.52922590000000003</v>
      </c>
      <c r="N8302">
        <f t="shared" si="1679"/>
        <v>0</v>
      </c>
      <c r="O8302">
        <f t="shared" si="1680"/>
        <v>0</v>
      </c>
      <c r="P8302" s="63">
        <f t="shared" si="1681"/>
        <v>0</v>
      </c>
    </row>
    <row r="8303" spans="1:16" x14ac:dyDescent="0.3">
      <c r="A8303">
        <f t="shared" si="1682"/>
        <v>2019</v>
      </c>
      <c r="B8303">
        <f t="shared" si="1683"/>
        <v>8</v>
      </c>
      <c r="C8303">
        <f t="shared" si="1684"/>
        <v>12</v>
      </c>
      <c r="D8303">
        <f t="shared" si="1685"/>
        <v>5</v>
      </c>
      <c r="E8303" t="str">
        <f t="shared" si="1686"/>
        <v>ON</v>
      </c>
      <c r="F8303" s="13">
        <f t="shared" si="1688"/>
        <v>43689</v>
      </c>
      <c r="G8303" s="14" t="str">
        <f t="shared" si="1687"/>
        <v>Avg of 4 NM Projects</v>
      </c>
      <c r="H8303" s="15">
        <f t="shared" si="1689"/>
        <v>20</v>
      </c>
      <c r="I8303" s="93">
        <v>1.4100000000000001</v>
      </c>
      <c r="J8303">
        <f t="shared" si="1677"/>
        <v>7.9213483146067416E-3</v>
      </c>
      <c r="K8303" s="4">
        <v>36.71</v>
      </c>
      <c r="L8303" s="4">
        <v>40.54</v>
      </c>
      <c r="M8303" s="16">
        <f t="shared" si="1678"/>
        <v>5.7161400000000008E-2</v>
      </c>
      <c r="N8303">
        <f t="shared" si="1679"/>
        <v>0</v>
      </c>
      <c r="O8303">
        <f t="shared" si="1680"/>
        <v>0</v>
      </c>
      <c r="P8303" s="63">
        <f t="shared" si="1681"/>
        <v>0</v>
      </c>
    </row>
    <row r="8304" spans="1:16" x14ac:dyDescent="0.3">
      <c r="A8304">
        <f t="shared" si="1682"/>
        <v>2019</v>
      </c>
      <c r="B8304">
        <f t="shared" si="1683"/>
        <v>8</v>
      </c>
      <c r="C8304">
        <f t="shared" si="1684"/>
        <v>12</v>
      </c>
      <c r="D8304">
        <f t="shared" si="1685"/>
        <v>5</v>
      </c>
      <c r="E8304" t="str">
        <f t="shared" si="1686"/>
        <v>ON</v>
      </c>
      <c r="F8304" s="13">
        <f t="shared" si="1688"/>
        <v>43689</v>
      </c>
      <c r="G8304" s="14" t="str">
        <f t="shared" si="1687"/>
        <v>Avg of 4 NM Projects</v>
      </c>
      <c r="H8304" s="15">
        <f t="shared" si="1689"/>
        <v>21</v>
      </c>
      <c r="I8304" s="93">
        <v>0</v>
      </c>
      <c r="J8304">
        <f t="shared" si="1677"/>
        <v>0</v>
      </c>
      <c r="K8304" s="4">
        <v>36.01</v>
      </c>
      <c r="L8304" s="4">
        <v>39.44</v>
      </c>
      <c r="M8304" s="16">
        <f t="shared" si="1678"/>
        <v>0</v>
      </c>
      <c r="N8304">
        <f t="shared" si="1679"/>
        <v>1</v>
      </c>
      <c r="O8304">
        <f t="shared" si="1680"/>
        <v>0</v>
      </c>
      <c r="P8304" s="63">
        <f t="shared" si="1681"/>
        <v>0</v>
      </c>
    </row>
    <row r="8305" spans="1:18" x14ac:dyDescent="0.3">
      <c r="A8305">
        <f t="shared" si="1682"/>
        <v>2019</v>
      </c>
      <c r="B8305">
        <f t="shared" si="1683"/>
        <v>8</v>
      </c>
      <c r="C8305">
        <f t="shared" si="1684"/>
        <v>12</v>
      </c>
      <c r="D8305">
        <f t="shared" si="1685"/>
        <v>5</v>
      </c>
      <c r="E8305" t="str">
        <f t="shared" si="1686"/>
        <v>ON</v>
      </c>
      <c r="F8305" s="13">
        <f t="shared" si="1688"/>
        <v>43689</v>
      </c>
      <c r="G8305" s="14" t="str">
        <f t="shared" si="1687"/>
        <v>Avg of 4 NM Projects</v>
      </c>
      <c r="H8305" s="15">
        <f t="shared" si="1689"/>
        <v>22</v>
      </c>
      <c r="I8305" s="93">
        <v>0</v>
      </c>
      <c r="J8305">
        <f t="shared" si="1677"/>
        <v>0</v>
      </c>
      <c r="K8305" s="4">
        <v>27.68</v>
      </c>
      <c r="L8305" s="4">
        <v>28.9</v>
      </c>
      <c r="M8305" s="16">
        <f t="shared" si="1678"/>
        <v>0</v>
      </c>
      <c r="N8305">
        <f t="shared" si="1679"/>
        <v>1</v>
      </c>
      <c r="O8305">
        <f t="shared" si="1680"/>
        <v>0</v>
      </c>
      <c r="P8305" s="63">
        <f t="shared" si="1681"/>
        <v>0</v>
      </c>
    </row>
    <row r="8306" spans="1:18" x14ac:dyDescent="0.3">
      <c r="A8306">
        <f t="shared" si="1682"/>
        <v>2019</v>
      </c>
      <c r="B8306">
        <f t="shared" si="1683"/>
        <v>8</v>
      </c>
      <c r="C8306">
        <f t="shared" si="1684"/>
        <v>12</v>
      </c>
      <c r="D8306">
        <f t="shared" si="1685"/>
        <v>5</v>
      </c>
      <c r="E8306" t="str">
        <f t="shared" si="1686"/>
        <v>ON</v>
      </c>
      <c r="F8306" s="13">
        <f t="shared" si="1688"/>
        <v>43689</v>
      </c>
      <c r="G8306" s="14" t="str">
        <f t="shared" si="1687"/>
        <v>Avg of 4 NM Projects</v>
      </c>
      <c r="H8306" s="15">
        <f t="shared" si="1689"/>
        <v>23</v>
      </c>
      <c r="I8306" s="93">
        <v>0</v>
      </c>
      <c r="J8306">
        <f t="shared" si="1677"/>
        <v>0</v>
      </c>
      <c r="K8306" s="4">
        <v>25.15</v>
      </c>
      <c r="L8306" s="4">
        <v>25.8</v>
      </c>
      <c r="M8306" s="16">
        <f t="shared" si="1678"/>
        <v>0</v>
      </c>
      <c r="N8306">
        <f t="shared" si="1679"/>
        <v>1</v>
      </c>
      <c r="O8306">
        <f t="shared" si="1680"/>
        <v>0</v>
      </c>
      <c r="P8306" s="63">
        <f t="shared" si="1681"/>
        <v>0</v>
      </c>
    </row>
    <row r="8307" spans="1:18" x14ac:dyDescent="0.3">
      <c r="A8307">
        <f t="shared" si="1682"/>
        <v>2019</v>
      </c>
      <c r="B8307">
        <f t="shared" si="1683"/>
        <v>8</v>
      </c>
      <c r="C8307">
        <f t="shared" si="1684"/>
        <v>12</v>
      </c>
      <c r="D8307">
        <f t="shared" si="1685"/>
        <v>5</v>
      </c>
      <c r="E8307" t="str">
        <f t="shared" si="1686"/>
        <v>OFF</v>
      </c>
      <c r="F8307" s="13">
        <f t="shared" si="1688"/>
        <v>43689</v>
      </c>
      <c r="G8307" s="14" t="str">
        <f t="shared" si="1687"/>
        <v>Avg of 4 NM Projects</v>
      </c>
      <c r="H8307" s="15">
        <f t="shared" si="1689"/>
        <v>24</v>
      </c>
      <c r="I8307" s="93">
        <v>0</v>
      </c>
      <c r="J8307">
        <f t="shared" si="1677"/>
        <v>0</v>
      </c>
      <c r="K8307" s="4">
        <v>22.91</v>
      </c>
      <c r="L8307" s="4">
        <v>23.68</v>
      </c>
      <c r="M8307" s="16">
        <f t="shared" si="1678"/>
        <v>0</v>
      </c>
      <c r="N8307">
        <f t="shared" si="1679"/>
        <v>1</v>
      </c>
      <c r="O8307">
        <f t="shared" si="1680"/>
        <v>0</v>
      </c>
      <c r="P8307" s="63">
        <f t="shared" si="1681"/>
        <v>0</v>
      </c>
    </row>
    <row r="8308" spans="1:18" x14ac:dyDescent="0.3">
      <c r="A8308">
        <f t="shared" si="1682"/>
        <v>2019</v>
      </c>
      <c r="B8308">
        <f t="shared" si="1683"/>
        <v>8</v>
      </c>
      <c r="C8308">
        <f t="shared" si="1684"/>
        <v>13</v>
      </c>
      <c r="D8308">
        <f t="shared" si="1685"/>
        <v>6</v>
      </c>
      <c r="E8308" t="str">
        <f t="shared" si="1686"/>
        <v>OFF</v>
      </c>
      <c r="F8308" s="13">
        <f t="shared" si="1688"/>
        <v>43690</v>
      </c>
      <c r="G8308" s="14" t="str">
        <f t="shared" si="1687"/>
        <v>Avg of 4 NM Projects</v>
      </c>
      <c r="H8308" s="15">
        <f t="shared" si="1689"/>
        <v>1</v>
      </c>
      <c r="I8308" s="93">
        <v>-0.26</v>
      </c>
      <c r="J8308">
        <f t="shared" si="1677"/>
        <v>-1.4606741573033708E-3</v>
      </c>
      <c r="K8308" s="4">
        <v>22.83</v>
      </c>
      <c r="L8308" s="4">
        <v>26.78</v>
      </c>
      <c r="M8308" s="16">
        <f t="shared" si="1678"/>
        <v>-6.9628000000000008E-3</v>
      </c>
      <c r="N8308">
        <f t="shared" si="1679"/>
        <v>0</v>
      </c>
      <c r="O8308">
        <f t="shared" si="1680"/>
        <v>0</v>
      </c>
      <c r="P8308" s="63">
        <f t="shared" si="1681"/>
        <v>0</v>
      </c>
      <c r="Q8308" s="34"/>
      <c r="R8308" s="34"/>
    </row>
    <row r="8309" spans="1:18" x14ac:dyDescent="0.3">
      <c r="A8309">
        <f t="shared" si="1682"/>
        <v>2019</v>
      </c>
      <c r="B8309">
        <f t="shared" si="1683"/>
        <v>8</v>
      </c>
      <c r="C8309">
        <f t="shared" si="1684"/>
        <v>13</v>
      </c>
      <c r="D8309">
        <f t="shared" si="1685"/>
        <v>6</v>
      </c>
      <c r="E8309" t="str">
        <f t="shared" si="1686"/>
        <v>OFF</v>
      </c>
      <c r="F8309" s="13">
        <f t="shared" si="1688"/>
        <v>43690</v>
      </c>
      <c r="G8309" s="14" t="str">
        <f t="shared" si="1687"/>
        <v>Avg of 4 NM Projects</v>
      </c>
      <c r="H8309" s="15">
        <f t="shared" si="1689"/>
        <v>2</v>
      </c>
      <c r="I8309" s="93">
        <v>0</v>
      </c>
      <c r="J8309">
        <f t="shared" si="1677"/>
        <v>0</v>
      </c>
      <c r="K8309" s="4">
        <v>20.170000000000002</v>
      </c>
      <c r="L8309" s="4">
        <v>19.14</v>
      </c>
      <c r="M8309" s="16">
        <f t="shared" si="1678"/>
        <v>0</v>
      </c>
      <c r="N8309">
        <f t="shared" si="1679"/>
        <v>1</v>
      </c>
      <c r="O8309">
        <f t="shared" si="1680"/>
        <v>0</v>
      </c>
      <c r="P8309" s="63">
        <f t="shared" si="1681"/>
        <v>0</v>
      </c>
    </row>
    <row r="8310" spans="1:18" x14ac:dyDescent="0.3">
      <c r="A8310">
        <f t="shared" si="1682"/>
        <v>2019</v>
      </c>
      <c r="B8310">
        <f t="shared" si="1683"/>
        <v>8</v>
      </c>
      <c r="C8310">
        <f t="shared" si="1684"/>
        <v>13</v>
      </c>
      <c r="D8310">
        <f t="shared" si="1685"/>
        <v>6</v>
      </c>
      <c r="E8310" t="str">
        <f t="shared" si="1686"/>
        <v>OFF</v>
      </c>
      <c r="F8310" s="13">
        <f t="shared" si="1688"/>
        <v>43690</v>
      </c>
      <c r="G8310" s="14" t="str">
        <f t="shared" si="1687"/>
        <v>Avg of 4 NM Projects</v>
      </c>
      <c r="H8310" s="15">
        <f t="shared" si="1689"/>
        <v>3</v>
      </c>
      <c r="I8310" s="93">
        <v>-0.13</v>
      </c>
      <c r="J8310">
        <f t="shared" si="1677"/>
        <v>-7.3033707865168538E-4</v>
      </c>
      <c r="K8310" s="4">
        <v>19.04</v>
      </c>
      <c r="L8310" s="4">
        <v>18.98</v>
      </c>
      <c r="M8310" s="16">
        <f t="shared" si="1678"/>
        <v>-2.4674000000000002E-3</v>
      </c>
      <c r="N8310">
        <f t="shared" si="1679"/>
        <v>0</v>
      </c>
      <c r="O8310">
        <f t="shared" si="1680"/>
        <v>0</v>
      </c>
      <c r="P8310" s="63">
        <f t="shared" si="1681"/>
        <v>0</v>
      </c>
    </row>
    <row r="8311" spans="1:18" x14ac:dyDescent="0.3">
      <c r="A8311">
        <f t="shared" si="1682"/>
        <v>2019</v>
      </c>
      <c r="B8311">
        <f t="shared" si="1683"/>
        <v>8</v>
      </c>
      <c r="C8311">
        <f t="shared" si="1684"/>
        <v>13</v>
      </c>
      <c r="D8311">
        <f t="shared" si="1685"/>
        <v>6</v>
      </c>
      <c r="E8311" t="str">
        <f t="shared" si="1686"/>
        <v>OFF</v>
      </c>
      <c r="F8311" s="13">
        <f t="shared" si="1688"/>
        <v>43690</v>
      </c>
      <c r="G8311" s="14" t="str">
        <f t="shared" si="1687"/>
        <v>Avg of 4 NM Projects</v>
      </c>
      <c r="H8311" s="15">
        <f t="shared" si="1689"/>
        <v>4</v>
      </c>
      <c r="I8311" s="93">
        <v>0</v>
      </c>
      <c r="J8311">
        <f t="shared" si="1677"/>
        <v>0</v>
      </c>
      <c r="K8311" s="4">
        <v>17.86</v>
      </c>
      <c r="L8311" s="4">
        <v>18.43</v>
      </c>
      <c r="M8311" s="16">
        <f t="shared" si="1678"/>
        <v>0</v>
      </c>
      <c r="N8311">
        <f t="shared" si="1679"/>
        <v>1</v>
      </c>
      <c r="O8311">
        <f t="shared" si="1680"/>
        <v>0</v>
      </c>
      <c r="P8311" s="63">
        <f t="shared" si="1681"/>
        <v>0</v>
      </c>
    </row>
    <row r="8312" spans="1:18" x14ac:dyDescent="0.3">
      <c r="A8312">
        <f t="shared" si="1682"/>
        <v>2019</v>
      </c>
      <c r="B8312">
        <f t="shared" si="1683"/>
        <v>8</v>
      </c>
      <c r="C8312">
        <f t="shared" si="1684"/>
        <v>13</v>
      </c>
      <c r="D8312">
        <f t="shared" si="1685"/>
        <v>6</v>
      </c>
      <c r="E8312" t="str">
        <f t="shared" si="1686"/>
        <v>OFF</v>
      </c>
      <c r="F8312" s="13">
        <f t="shared" si="1688"/>
        <v>43690</v>
      </c>
      <c r="G8312" s="14" t="str">
        <f t="shared" si="1687"/>
        <v>Avg of 4 NM Projects</v>
      </c>
      <c r="H8312" s="15">
        <f t="shared" si="1689"/>
        <v>5</v>
      </c>
      <c r="I8312" s="93">
        <v>-0.26</v>
      </c>
      <c r="J8312">
        <f t="shared" si="1677"/>
        <v>-1.4606741573033708E-3</v>
      </c>
      <c r="K8312" s="4">
        <v>19.02</v>
      </c>
      <c r="L8312" s="4">
        <v>18.66</v>
      </c>
      <c r="M8312" s="16">
        <f t="shared" si="1678"/>
        <v>-4.8516000000000002E-3</v>
      </c>
      <c r="N8312">
        <f t="shared" si="1679"/>
        <v>0</v>
      </c>
      <c r="O8312">
        <f t="shared" si="1680"/>
        <v>0</v>
      </c>
      <c r="P8312" s="63">
        <f t="shared" si="1681"/>
        <v>0</v>
      </c>
    </row>
    <row r="8313" spans="1:18" x14ac:dyDescent="0.3">
      <c r="A8313">
        <f t="shared" si="1682"/>
        <v>2019</v>
      </c>
      <c r="B8313">
        <f t="shared" si="1683"/>
        <v>8</v>
      </c>
      <c r="C8313">
        <f t="shared" si="1684"/>
        <v>13</v>
      </c>
      <c r="D8313">
        <f t="shared" si="1685"/>
        <v>6</v>
      </c>
      <c r="E8313" t="str">
        <f t="shared" si="1686"/>
        <v>OFF</v>
      </c>
      <c r="F8313" s="13">
        <f t="shared" si="1688"/>
        <v>43690</v>
      </c>
      <c r="G8313" s="14" t="str">
        <f t="shared" si="1687"/>
        <v>Avg of 4 NM Projects</v>
      </c>
      <c r="H8313" s="15">
        <f t="shared" si="1689"/>
        <v>6</v>
      </c>
      <c r="I8313" s="93">
        <v>-0.26</v>
      </c>
      <c r="J8313">
        <f t="shared" si="1677"/>
        <v>-1.4606741573033708E-3</v>
      </c>
      <c r="K8313" s="4">
        <v>20.79</v>
      </c>
      <c r="L8313" s="4">
        <v>37.25</v>
      </c>
      <c r="M8313" s="16">
        <f t="shared" si="1678"/>
        <v>-9.6850000000000009E-3</v>
      </c>
      <c r="N8313">
        <f t="shared" si="1679"/>
        <v>0</v>
      </c>
      <c r="O8313">
        <f t="shared" si="1680"/>
        <v>0</v>
      </c>
      <c r="P8313" s="63">
        <f t="shared" si="1681"/>
        <v>0</v>
      </c>
    </row>
    <row r="8314" spans="1:18" x14ac:dyDescent="0.3">
      <c r="A8314">
        <f t="shared" si="1682"/>
        <v>2019</v>
      </c>
      <c r="B8314">
        <f t="shared" si="1683"/>
        <v>8</v>
      </c>
      <c r="C8314">
        <f t="shared" si="1684"/>
        <v>13</v>
      </c>
      <c r="D8314">
        <f t="shared" si="1685"/>
        <v>6</v>
      </c>
      <c r="E8314" t="str">
        <f t="shared" si="1686"/>
        <v>OFF</v>
      </c>
      <c r="F8314" s="13">
        <f t="shared" si="1688"/>
        <v>43690</v>
      </c>
      <c r="G8314" s="14" t="str">
        <f t="shared" si="1687"/>
        <v>Avg of 4 NM Projects</v>
      </c>
      <c r="H8314" s="15">
        <f t="shared" si="1689"/>
        <v>7</v>
      </c>
      <c r="I8314" s="93">
        <v>5.12</v>
      </c>
      <c r="J8314">
        <f t="shared" si="1677"/>
        <v>2.8764044943820226E-2</v>
      </c>
      <c r="K8314" s="4">
        <v>23.03</v>
      </c>
      <c r="L8314" s="4">
        <v>49.31</v>
      </c>
      <c r="M8314" s="16">
        <f t="shared" si="1678"/>
        <v>0.2524672</v>
      </c>
      <c r="N8314">
        <f t="shared" si="1679"/>
        <v>0</v>
      </c>
      <c r="O8314">
        <f t="shared" si="1680"/>
        <v>0</v>
      </c>
      <c r="P8314" s="63">
        <f t="shared" si="1681"/>
        <v>0</v>
      </c>
    </row>
    <row r="8315" spans="1:18" x14ac:dyDescent="0.3">
      <c r="A8315">
        <f t="shared" si="1682"/>
        <v>2019</v>
      </c>
      <c r="B8315">
        <f t="shared" si="1683"/>
        <v>8</v>
      </c>
      <c r="C8315">
        <f t="shared" si="1684"/>
        <v>13</v>
      </c>
      <c r="D8315">
        <f t="shared" si="1685"/>
        <v>6</v>
      </c>
      <c r="E8315" t="str">
        <f t="shared" si="1686"/>
        <v>ON</v>
      </c>
      <c r="F8315" s="13">
        <f t="shared" si="1688"/>
        <v>43690</v>
      </c>
      <c r="G8315" s="14" t="str">
        <f t="shared" si="1687"/>
        <v>Avg of 4 NM Projects</v>
      </c>
      <c r="H8315" s="15">
        <f t="shared" si="1689"/>
        <v>8</v>
      </c>
      <c r="I8315" s="93">
        <v>28.925000000000001</v>
      </c>
      <c r="J8315">
        <f t="shared" si="1677"/>
        <v>0.16250000000000001</v>
      </c>
      <c r="K8315" s="4">
        <v>23.89</v>
      </c>
      <c r="L8315" s="4">
        <v>30.16</v>
      </c>
      <c r="M8315" s="16">
        <f t="shared" si="1678"/>
        <v>0.8723780000000001</v>
      </c>
      <c r="N8315">
        <f t="shared" si="1679"/>
        <v>0</v>
      </c>
      <c r="O8315">
        <f t="shared" si="1680"/>
        <v>0</v>
      </c>
      <c r="P8315" s="63">
        <f t="shared" si="1681"/>
        <v>0</v>
      </c>
    </row>
    <row r="8316" spans="1:18" x14ac:dyDescent="0.3">
      <c r="A8316">
        <f t="shared" si="1682"/>
        <v>2019</v>
      </c>
      <c r="B8316">
        <f t="shared" si="1683"/>
        <v>8</v>
      </c>
      <c r="C8316">
        <f t="shared" si="1684"/>
        <v>13</v>
      </c>
      <c r="D8316">
        <f t="shared" si="1685"/>
        <v>6</v>
      </c>
      <c r="E8316" t="str">
        <f t="shared" si="1686"/>
        <v>ON</v>
      </c>
      <c r="F8316" s="13">
        <f t="shared" si="1688"/>
        <v>43690</v>
      </c>
      <c r="G8316" s="14" t="str">
        <f t="shared" si="1687"/>
        <v>Avg of 4 NM Projects</v>
      </c>
      <c r="H8316" s="15">
        <f t="shared" si="1689"/>
        <v>9</v>
      </c>
      <c r="I8316" s="93">
        <v>66.694999999999993</v>
      </c>
      <c r="J8316">
        <f t="shared" si="1677"/>
        <v>0.374691011235955</v>
      </c>
      <c r="K8316" s="4">
        <v>28.04</v>
      </c>
      <c r="L8316" s="4">
        <v>44.88</v>
      </c>
      <c r="M8316" s="16">
        <f t="shared" si="1678"/>
        <v>2.9932715999999999</v>
      </c>
      <c r="N8316">
        <f t="shared" si="1679"/>
        <v>0</v>
      </c>
      <c r="O8316">
        <f t="shared" si="1680"/>
        <v>0</v>
      </c>
      <c r="P8316" s="63">
        <f t="shared" si="1681"/>
        <v>0</v>
      </c>
    </row>
    <row r="8317" spans="1:18" x14ac:dyDescent="0.3">
      <c r="A8317">
        <f t="shared" si="1682"/>
        <v>2019</v>
      </c>
      <c r="B8317">
        <f t="shared" si="1683"/>
        <v>8</v>
      </c>
      <c r="C8317">
        <f t="shared" si="1684"/>
        <v>13</v>
      </c>
      <c r="D8317">
        <f t="shared" si="1685"/>
        <v>6</v>
      </c>
      <c r="E8317" t="str">
        <f t="shared" si="1686"/>
        <v>ON</v>
      </c>
      <c r="F8317" s="13">
        <f t="shared" si="1688"/>
        <v>43690</v>
      </c>
      <c r="G8317" s="14" t="str">
        <f t="shared" si="1687"/>
        <v>Avg of 4 NM Projects</v>
      </c>
      <c r="H8317" s="15">
        <f t="shared" si="1689"/>
        <v>10</v>
      </c>
      <c r="I8317" s="93">
        <v>86.53</v>
      </c>
      <c r="J8317">
        <f t="shared" si="1677"/>
        <v>0.48612359550561801</v>
      </c>
      <c r="K8317" s="4">
        <v>31.38</v>
      </c>
      <c r="L8317" s="4">
        <v>44.38</v>
      </c>
      <c r="M8317" s="16">
        <f t="shared" si="1678"/>
        <v>3.8402014000000002</v>
      </c>
      <c r="N8317">
        <f t="shared" si="1679"/>
        <v>0</v>
      </c>
      <c r="O8317">
        <f t="shared" si="1680"/>
        <v>0</v>
      </c>
      <c r="P8317" s="63">
        <f t="shared" si="1681"/>
        <v>0</v>
      </c>
    </row>
    <row r="8318" spans="1:18" x14ac:dyDescent="0.3">
      <c r="A8318">
        <f t="shared" si="1682"/>
        <v>2019</v>
      </c>
      <c r="B8318">
        <f t="shared" si="1683"/>
        <v>8</v>
      </c>
      <c r="C8318">
        <f t="shared" si="1684"/>
        <v>13</v>
      </c>
      <c r="D8318">
        <f t="shared" si="1685"/>
        <v>6</v>
      </c>
      <c r="E8318" t="str">
        <f t="shared" si="1686"/>
        <v>ON</v>
      </c>
      <c r="F8318" s="13">
        <f t="shared" si="1688"/>
        <v>43690</v>
      </c>
      <c r="G8318" s="14" t="str">
        <f t="shared" si="1687"/>
        <v>Avg of 4 NM Projects</v>
      </c>
      <c r="H8318" s="15">
        <f t="shared" si="1689"/>
        <v>11</v>
      </c>
      <c r="I8318" s="93">
        <v>95.875</v>
      </c>
      <c r="J8318">
        <f t="shared" si="1677"/>
        <v>0.538623595505618</v>
      </c>
      <c r="K8318" s="4">
        <v>33.43</v>
      </c>
      <c r="L8318" s="4">
        <v>42.94</v>
      </c>
      <c r="M8318" s="16">
        <f t="shared" si="1678"/>
        <v>4.1168724999999995</v>
      </c>
      <c r="N8318">
        <f t="shared" si="1679"/>
        <v>0</v>
      </c>
      <c r="O8318">
        <f t="shared" si="1680"/>
        <v>1</v>
      </c>
      <c r="P8318" s="63">
        <f t="shared" si="1681"/>
        <v>0</v>
      </c>
    </row>
    <row r="8319" spans="1:18" x14ac:dyDescent="0.3">
      <c r="A8319">
        <f t="shared" si="1682"/>
        <v>2019</v>
      </c>
      <c r="B8319">
        <f t="shared" si="1683"/>
        <v>8</v>
      </c>
      <c r="C8319">
        <f t="shared" si="1684"/>
        <v>13</v>
      </c>
      <c r="D8319">
        <f t="shared" si="1685"/>
        <v>6</v>
      </c>
      <c r="E8319" t="str">
        <f t="shared" si="1686"/>
        <v>ON</v>
      </c>
      <c r="F8319" s="13">
        <f t="shared" si="1688"/>
        <v>43690</v>
      </c>
      <c r="G8319" s="14" t="str">
        <f t="shared" si="1687"/>
        <v>Avg of 4 NM Projects</v>
      </c>
      <c r="H8319" s="15">
        <f t="shared" si="1689"/>
        <v>12</v>
      </c>
      <c r="I8319" s="93">
        <v>108.545</v>
      </c>
      <c r="J8319">
        <f t="shared" si="1677"/>
        <v>0.60980337078651692</v>
      </c>
      <c r="K8319" s="4">
        <v>33.369999999999997</v>
      </c>
      <c r="L8319" s="4">
        <v>44.78</v>
      </c>
      <c r="M8319" s="16">
        <f t="shared" si="1678"/>
        <v>4.8606451000000011</v>
      </c>
      <c r="N8319">
        <f t="shared" si="1679"/>
        <v>0</v>
      </c>
      <c r="O8319">
        <f t="shared" si="1680"/>
        <v>1</v>
      </c>
      <c r="P8319" s="63">
        <f t="shared" si="1681"/>
        <v>0</v>
      </c>
    </row>
    <row r="8320" spans="1:18" x14ac:dyDescent="0.3">
      <c r="A8320">
        <f t="shared" si="1682"/>
        <v>2019</v>
      </c>
      <c r="B8320">
        <f t="shared" si="1683"/>
        <v>8</v>
      </c>
      <c r="C8320">
        <f t="shared" si="1684"/>
        <v>13</v>
      </c>
      <c r="D8320">
        <f t="shared" si="1685"/>
        <v>6</v>
      </c>
      <c r="E8320" t="str">
        <f t="shared" si="1686"/>
        <v>ON</v>
      </c>
      <c r="F8320" s="13">
        <f t="shared" si="1688"/>
        <v>43690</v>
      </c>
      <c r="G8320" s="14" t="str">
        <f t="shared" si="1687"/>
        <v>Avg of 4 NM Projects</v>
      </c>
      <c r="H8320" s="15">
        <f t="shared" si="1689"/>
        <v>13</v>
      </c>
      <c r="I8320" s="93">
        <v>104.19</v>
      </c>
      <c r="J8320">
        <f t="shared" si="1677"/>
        <v>0.58533707865168538</v>
      </c>
      <c r="K8320" s="4">
        <v>34.479999999999997</v>
      </c>
      <c r="L8320" s="4">
        <v>51.05</v>
      </c>
      <c r="M8320" s="16">
        <f t="shared" si="1678"/>
        <v>5.3188994999999997</v>
      </c>
      <c r="N8320">
        <f t="shared" si="1679"/>
        <v>0</v>
      </c>
      <c r="O8320">
        <f t="shared" si="1680"/>
        <v>1</v>
      </c>
      <c r="P8320" s="63">
        <f t="shared" si="1681"/>
        <v>0</v>
      </c>
    </row>
    <row r="8321" spans="1:18" x14ac:dyDescent="0.3">
      <c r="A8321">
        <f t="shared" si="1682"/>
        <v>2019</v>
      </c>
      <c r="B8321">
        <f t="shared" si="1683"/>
        <v>8</v>
      </c>
      <c r="C8321">
        <f t="shared" si="1684"/>
        <v>13</v>
      </c>
      <c r="D8321">
        <f t="shared" si="1685"/>
        <v>6</v>
      </c>
      <c r="E8321" t="str">
        <f t="shared" si="1686"/>
        <v>ON</v>
      </c>
      <c r="F8321" s="13">
        <f t="shared" si="1688"/>
        <v>43690</v>
      </c>
      <c r="G8321" s="14" t="str">
        <f t="shared" si="1687"/>
        <v>Avg of 4 NM Projects</v>
      </c>
      <c r="H8321" s="15">
        <f t="shared" si="1689"/>
        <v>14</v>
      </c>
      <c r="I8321" s="93">
        <v>99.330000000000013</v>
      </c>
      <c r="J8321">
        <f t="shared" si="1677"/>
        <v>0.55803370786516859</v>
      </c>
      <c r="K8321" s="4">
        <v>34.369999999999997</v>
      </c>
      <c r="L8321" s="4">
        <v>23.11</v>
      </c>
      <c r="M8321" s="16">
        <f t="shared" si="1678"/>
        <v>2.2955163000000001</v>
      </c>
      <c r="N8321">
        <f t="shared" si="1679"/>
        <v>0</v>
      </c>
      <c r="O8321">
        <f t="shared" si="1680"/>
        <v>1</v>
      </c>
      <c r="P8321" s="63">
        <f t="shared" si="1681"/>
        <v>0</v>
      </c>
    </row>
    <row r="8322" spans="1:18" x14ac:dyDescent="0.3">
      <c r="A8322">
        <f t="shared" si="1682"/>
        <v>2019</v>
      </c>
      <c r="B8322">
        <f t="shared" si="1683"/>
        <v>8</v>
      </c>
      <c r="C8322">
        <f t="shared" si="1684"/>
        <v>13</v>
      </c>
      <c r="D8322">
        <f t="shared" si="1685"/>
        <v>6</v>
      </c>
      <c r="E8322" t="str">
        <f t="shared" si="1686"/>
        <v>ON</v>
      </c>
      <c r="F8322" s="13">
        <f t="shared" si="1688"/>
        <v>43690</v>
      </c>
      <c r="G8322" s="14" t="str">
        <f t="shared" si="1687"/>
        <v>Avg of 4 NM Projects</v>
      </c>
      <c r="H8322" s="15">
        <f t="shared" si="1689"/>
        <v>15</v>
      </c>
      <c r="I8322" s="93">
        <v>89.6</v>
      </c>
      <c r="J8322">
        <f t="shared" si="1677"/>
        <v>0.50337078651685385</v>
      </c>
      <c r="K8322" s="4">
        <v>33.520000000000003</v>
      </c>
      <c r="L8322" s="4">
        <v>22.3</v>
      </c>
      <c r="M8322" s="16">
        <f t="shared" si="1678"/>
        <v>1.9980799999999999</v>
      </c>
      <c r="N8322">
        <f t="shared" si="1679"/>
        <v>0</v>
      </c>
      <c r="O8322">
        <f t="shared" si="1680"/>
        <v>1</v>
      </c>
      <c r="P8322" s="63">
        <f t="shared" si="1681"/>
        <v>0</v>
      </c>
    </row>
    <row r="8323" spans="1:18" x14ac:dyDescent="0.3">
      <c r="A8323">
        <f t="shared" si="1682"/>
        <v>2019</v>
      </c>
      <c r="B8323">
        <f t="shared" si="1683"/>
        <v>8</v>
      </c>
      <c r="C8323">
        <f t="shared" si="1684"/>
        <v>13</v>
      </c>
      <c r="D8323">
        <f t="shared" si="1685"/>
        <v>6</v>
      </c>
      <c r="E8323" t="str">
        <f t="shared" si="1686"/>
        <v>ON</v>
      </c>
      <c r="F8323" s="13">
        <f t="shared" si="1688"/>
        <v>43690</v>
      </c>
      <c r="G8323" s="14" t="str">
        <f t="shared" si="1687"/>
        <v>Avg of 4 NM Projects</v>
      </c>
      <c r="H8323" s="15">
        <f t="shared" si="1689"/>
        <v>16</v>
      </c>
      <c r="I8323" s="93">
        <v>66.69</v>
      </c>
      <c r="J8323">
        <f t="shared" si="1677"/>
        <v>0.37466292134831458</v>
      </c>
      <c r="K8323" s="4">
        <v>31.89</v>
      </c>
      <c r="L8323" s="4">
        <v>22.86</v>
      </c>
      <c r="M8323" s="16">
        <f t="shared" si="1678"/>
        <v>1.5245333999999997</v>
      </c>
      <c r="N8323">
        <f t="shared" si="1679"/>
        <v>0</v>
      </c>
      <c r="O8323">
        <f t="shared" si="1680"/>
        <v>0</v>
      </c>
      <c r="P8323" s="63">
        <f t="shared" si="1681"/>
        <v>0</v>
      </c>
    </row>
    <row r="8324" spans="1:18" x14ac:dyDescent="0.3">
      <c r="A8324">
        <f t="shared" si="1682"/>
        <v>2019</v>
      </c>
      <c r="B8324">
        <f t="shared" si="1683"/>
        <v>8</v>
      </c>
      <c r="C8324">
        <f t="shared" si="1684"/>
        <v>13</v>
      </c>
      <c r="D8324">
        <f t="shared" si="1685"/>
        <v>6</v>
      </c>
      <c r="E8324" t="str">
        <f t="shared" si="1686"/>
        <v>ON</v>
      </c>
      <c r="F8324" s="13">
        <f t="shared" si="1688"/>
        <v>43690</v>
      </c>
      <c r="G8324" s="14" t="str">
        <f t="shared" si="1687"/>
        <v>Avg of 4 NM Projects</v>
      </c>
      <c r="H8324" s="15">
        <f t="shared" si="1689"/>
        <v>17</v>
      </c>
      <c r="I8324" s="93">
        <v>56.960000000000008</v>
      </c>
      <c r="J8324">
        <f t="shared" ref="J8324:J8387" si="1690">+I8324/$I$1</f>
        <v>0.32000000000000006</v>
      </c>
      <c r="K8324" s="4">
        <v>33.07</v>
      </c>
      <c r="L8324" s="4">
        <v>32.1</v>
      </c>
      <c r="M8324" s="16">
        <f t="shared" ref="M8324:M8387" si="1691">+L8324*I8324/1000</f>
        <v>1.8284160000000005</v>
      </c>
      <c r="N8324">
        <f t="shared" ref="N8324:N8387" si="1692">+IF(I8324=0,1,0)</f>
        <v>0</v>
      </c>
      <c r="O8324">
        <f t="shared" ref="O8324:O8387" si="1693">+IF(I8324&gt;=0.5*$I$1,1,0)</f>
        <v>0</v>
      </c>
      <c r="P8324" s="63">
        <f t="shared" ref="P8324:P8387" si="1694">+IF(I8324&gt;MAX(I$3652:I$5859),1,0)</f>
        <v>0</v>
      </c>
    </row>
    <row r="8325" spans="1:18" x14ac:dyDescent="0.3">
      <c r="A8325">
        <f t="shared" ref="A8325:A8388" si="1695">YEAR(F8325)</f>
        <v>2019</v>
      </c>
      <c r="B8325">
        <f t="shared" ref="B8325:B8388" si="1696">+MONTH(F8325)</f>
        <v>8</v>
      </c>
      <c r="C8325">
        <f t="shared" ref="C8325:C8388" si="1697">+DAY(F8325)</f>
        <v>13</v>
      </c>
      <c r="D8325">
        <f t="shared" ref="D8325:D8388" si="1698">WEEKDAY(C8325)</f>
        <v>6</v>
      </c>
      <c r="E8325" t="str">
        <f t="shared" ref="E8325:E8388" si="1699">IF(OR(D8325=1,D8325=7,H8325=1,H8325=2,H8325=3,H8325=4,H8325=5,H8325=6,H8325=7,H8325=24),"OFF","ON")</f>
        <v>ON</v>
      </c>
      <c r="F8325" s="13">
        <f t="shared" si="1688"/>
        <v>43690</v>
      </c>
      <c r="G8325" s="14" t="str">
        <f t="shared" si="1687"/>
        <v>Avg of 4 NM Projects</v>
      </c>
      <c r="H8325" s="15">
        <f t="shared" si="1689"/>
        <v>18</v>
      </c>
      <c r="I8325" s="93">
        <v>40.570000000000007</v>
      </c>
      <c r="J8325">
        <f t="shared" si="1690"/>
        <v>0.22792134831460678</v>
      </c>
      <c r="K8325" s="4">
        <v>33.799999999999997</v>
      </c>
      <c r="L8325" s="4">
        <v>46.44</v>
      </c>
      <c r="M8325" s="16">
        <f t="shared" si="1691"/>
        <v>1.8840708000000002</v>
      </c>
      <c r="N8325">
        <f t="shared" si="1692"/>
        <v>0</v>
      </c>
      <c r="O8325">
        <f t="shared" si="1693"/>
        <v>0</v>
      </c>
      <c r="P8325" s="63">
        <f t="shared" si="1694"/>
        <v>0</v>
      </c>
    </row>
    <row r="8326" spans="1:18" x14ac:dyDescent="0.3">
      <c r="A8326">
        <f t="shared" si="1695"/>
        <v>2019</v>
      </c>
      <c r="B8326">
        <f t="shared" si="1696"/>
        <v>8</v>
      </c>
      <c r="C8326">
        <f t="shared" si="1697"/>
        <v>13</v>
      </c>
      <c r="D8326">
        <f t="shared" si="1698"/>
        <v>6</v>
      </c>
      <c r="E8326" t="str">
        <f t="shared" si="1699"/>
        <v>ON</v>
      </c>
      <c r="F8326" s="13">
        <f t="shared" si="1688"/>
        <v>43690</v>
      </c>
      <c r="G8326" s="14" t="str">
        <f t="shared" ref="G8326:G8389" si="1700">+G8325</f>
        <v>Avg of 4 NM Projects</v>
      </c>
      <c r="H8326" s="15">
        <f t="shared" si="1689"/>
        <v>19</v>
      </c>
      <c r="I8326" s="93">
        <v>18.175000000000001</v>
      </c>
      <c r="J8326">
        <f t="shared" si="1690"/>
        <v>0.10210674157303372</v>
      </c>
      <c r="K8326" s="4">
        <v>27.71</v>
      </c>
      <c r="L8326" s="4">
        <v>46.56</v>
      </c>
      <c r="M8326" s="16">
        <f t="shared" si="1691"/>
        <v>0.84622800000000009</v>
      </c>
      <c r="N8326">
        <f t="shared" si="1692"/>
        <v>0</v>
      </c>
      <c r="O8326">
        <f t="shared" si="1693"/>
        <v>0</v>
      </c>
      <c r="P8326" s="63">
        <f t="shared" si="1694"/>
        <v>0</v>
      </c>
    </row>
    <row r="8327" spans="1:18" x14ac:dyDescent="0.3">
      <c r="A8327">
        <f t="shared" si="1695"/>
        <v>2019</v>
      </c>
      <c r="B8327">
        <f t="shared" si="1696"/>
        <v>8</v>
      </c>
      <c r="C8327">
        <f t="shared" si="1697"/>
        <v>13</v>
      </c>
      <c r="D8327">
        <f t="shared" si="1698"/>
        <v>6</v>
      </c>
      <c r="E8327" t="str">
        <f t="shared" si="1699"/>
        <v>ON</v>
      </c>
      <c r="F8327" s="13">
        <f t="shared" si="1688"/>
        <v>43690</v>
      </c>
      <c r="G8327" s="14" t="str">
        <f t="shared" si="1700"/>
        <v>Avg of 4 NM Projects</v>
      </c>
      <c r="H8327" s="15">
        <f t="shared" si="1689"/>
        <v>20</v>
      </c>
      <c r="I8327" s="93">
        <v>2.6899999999999995</v>
      </c>
      <c r="J8327">
        <f t="shared" si="1690"/>
        <v>1.5112359550561795E-2</v>
      </c>
      <c r="K8327" s="4">
        <v>27.33</v>
      </c>
      <c r="L8327" s="4">
        <v>44.75</v>
      </c>
      <c r="M8327" s="16">
        <f t="shared" si="1691"/>
        <v>0.12037749999999998</v>
      </c>
      <c r="N8327">
        <f t="shared" si="1692"/>
        <v>0</v>
      </c>
      <c r="O8327">
        <f t="shared" si="1693"/>
        <v>0</v>
      </c>
      <c r="P8327" s="63">
        <f t="shared" si="1694"/>
        <v>0</v>
      </c>
    </row>
    <row r="8328" spans="1:18" x14ac:dyDescent="0.3">
      <c r="A8328">
        <f t="shared" si="1695"/>
        <v>2019</v>
      </c>
      <c r="B8328">
        <f t="shared" si="1696"/>
        <v>8</v>
      </c>
      <c r="C8328">
        <f t="shared" si="1697"/>
        <v>13</v>
      </c>
      <c r="D8328">
        <f t="shared" si="1698"/>
        <v>6</v>
      </c>
      <c r="E8328" t="str">
        <f t="shared" si="1699"/>
        <v>ON</v>
      </c>
      <c r="F8328" s="13">
        <f t="shared" si="1688"/>
        <v>43690</v>
      </c>
      <c r="G8328" s="14" t="str">
        <f t="shared" si="1700"/>
        <v>Avg of 4 NM Projects</v>
      </c>
      <c r="H8328" s="15">
        <f t="shared" si="1689"/>
        <v>21</v>
      </c>
      <c r="I8328" s="93">
        <v>-0.26</v>
      </c>
      <c r="J8328">
        <f t="shared" si="1690"/>
        <v>-1.4606741573033708E-3</v>
      </c>
      <c r="K8328" s="4">
        <v>27.67</v>
      </c>
      <c r="L8328" s="4">
        <v>45.03</v>
      </c>
      <c r="M8328" s="16">
        <f t="shared" si="1691"/>
        <v>-1.1707800000000001E-2</v>
      </c>
      <c r="N8328">
        <f t="shared" si="1692"/>
        <v>0</v>
      </c>
      <c r="O8328">
        <f t="shared" si="1693"/>
        <v>0</v>
      </c>
      <c r="P8328" s="63">
        <f t="shared" si="1694"/>
        <v>0</v>
      </c>
    </row>
    <row r="8329" spans="1:18" x14ac:dyDescent="0.3">
      <c r="A8329">
        <f t="shared" si="1695"/>
        <v>2019</v>
      </c>
      <c r="B8329">
        <f t="shared" si="1696"/>
        <v>8</v>
      </c>
      <c r="C8329">
        <f t="shared" si="1697"/>
        <v>13</v>
      </c>
      <c r="D8329">
        <f t="shared" si="1698"/>
        <v>6</v>
      </c>
      <c r="E8329" t="str">
        <f t="shared" si="1699"/>
        <v>ON</v>
      </c>
      <c r="F8329" s="13">
        <f t="shared" si="1688"/>
        <v>43690</v>
      </c>
      <c r="G8329" s="14" t="str">
        <f t="shared" si="1700"/>
        <v>Avg of 4 NM Projects</v>
      </c>
      <c r="H8329" s="15">
        <f t="shared" si="1689"/>
        <v>22</v>
      </c>
      <c r="I8329" s="93">
        <v>0</v>
      </c>
      <c r="J8329">
        <f t="shared" si="1690"/>
        <v>0</v>
      </c>
      <c r="K8329" s="4">
        <v>22.03</v>
      </c>
      <c r="L8329" s="4">
        <v>33.51</v>
      </c>
      <c r="M8329" s="16">
        <f t="shared" si="1691"/>
        <v>0</v>
      </c>
      <c r="N8329">
        <f t="shared" si="1692"/>
        <v>1</v>
      </c>
      <c r="O8329">
        <f t="shared" si="1693"/>
        <v>0</v>
      </c>
      <c r="P8329" s="63">
        <f t="shared" si="1694"/>
        <v>0</v>
      </c>
    </row>
    <row r="8330" spans="1:18" x14ac:dyDescent="0.3">
      <c r="A8330">
        <f t="shared" si="1695"/>
        <v>2019</v>
      </c>
      <c r="B8330">
        <f t="shared" si="1696"/>
        <v>8</v>
      </c>
      <c r="C8330">
        <f t="shared" si="1697"/>
        <v>13</v>
      </c>
      <c r="D8330">
        <f t="shared" si="1698"/>
        <v>6</v>
      </c>
      <c r="E8330" t="str">
        <f t="shared" si="1699"/>
        <v>ON</v>
      </c>
      <c r="F8330" s="13">
        <f t="shared" si="1688"/>
        <v>43690</v>
      </c>
      <c r="G8330" s="14" t="str">
        <f t="shared" si="1700"/>
        <v>Avg of 4 NM Projects</v>
      </c>
      <c r="H8330" s="15">
        <f t="shared" si="1689"/>
        <v>23</v>
      </c>
      <c r="I8330" s="93">
        <v>0</v>
      </c>
      <c r="J8330">
        <f t="shared" si="1690"/>
        <v>0</v>
      </c>
      <c r="K8330" s="4">
        <v>20.7</v>
      </c>
      <c r="L8330" s="4">
        <v>26.21</v>
      </c>
      <c r="M8330" s="16">
        <f t="shared" si="1691"/>
        <v>0</v>
      </c>
      <c r="N8330">
        <f t="shared" si="1692"/>
        <v>1</v>
      </c>
      <c r="O8330">
        <f t="shared" si="1693"/>
        <v>0</v>
      </c>
      <c r="P8330" s="63">
        <f t="shared" si="1694"/>
        <v>0</v>
      </c>
    </row>
    <row r="8331" spans="1:18" x14ac:dyDescent="0.3">
      <c r="A8331">
        <f t="shared" si="1695"/>
        <v>2019</v>
      </c>
      <c r="B8331">
        <f t="shared" si="1696"/>
        <v>8</v>
      </c>
      <c r="C8331">
        <f t="shared" si="1697"/>
        <v>13</v>
      </c>
      <c r="D8331">
        <f t="shared" si="1698"/>
        <v>6</v>
      </c>
      <c r="E8331" t="str">
        <f t="shared" si="1699"/>
        <v>OFF</v>
      </c>
      <c r="F8331" s="13">
        <f t="shared" si="1688"/>
        <v>43690</v>
      </c>
      <c r="G8331" s="14" t="str">
        <f t="shared" si="1700"/>
        <v>Avg of 4 NM Projects</v>
      </c>
      <c r="H8331" s="15">
        <f t="shared" si="1689"/>
        <v>24</v>
      </c>
      <c r="I8331" s="93">
        <v>-0.13</v>
      </c>
      <c r="J8331">
        <f t="shared" si="1690"/>
        <v>-7.3033707865168538E-4</v>
      </c>
      <c r="K8331" s="4">
        <v>19.82</v>
      </c>
      <c r="L8331" s="4">
        <v>22.52</v>
      </c>
      <c r="M8331" s="16">
        <f t="shared" si="1691"/>
        <v>-2.9275999999999998E-3</v>
      </c>
      <c r="N8331">
        <f t="shared" si="1692"/>
        <v>0</v>
      </c>
      <c r="O8331">
        <f t="shared" si="1693"/>
        <v>0</v>
      </c>
      <c r="P8331" s="63">
        <f t="shared" si="1694"/>
        <v>0</v>
      </c>
    </row>
    <row r="8332" spans="1:18" x14ac:dyDescent="0.3">
      <c r="A8332">
        <f t="shared" si="1695"/>
        <v>2019</v>
      </c>
      <c r="B8332">
        <f t="shared" si="1696"/>
        <v>8</v>
      </c>
      <c r="C8332">
        <f t="shared" si="1697"/>
        <v>14</v>
      </c>
      <c r="D8332">
        <f t="shared" si="1698"/>
        <v>7</v>
      </c>
      <c r="E8332" t="str">
        <f t="shared" si="1699"/>
        <v>OFF</v>
      </c>
      <c r="F8332" s="13">
        <f t="shared" si="1688"/>
        <v>43691</v>
      </c>
      <c r="G8332" s="14" t="str">
        <f t="shared" si="1700"/>
        <v>Avg of 4 NM Projects</v>
      </c>
      <c r="H8332" s="15">
        <f t="shared" si="1689"/>
        <v>1</v>
      </c>
      <c r="I8332" s="93">
        <v>0</v>
      </c>
      <c r="J8332">
        <f t="shared" si="1690"/>
        <v>0</v>
      </c>
      <c r="K8332" s="4">
        <v>24.66</v>
      </c>
      <c r="L8332" s="4">
        <v>20.79</v>
      </c>
      <c r="M8332" s="16">
        <f t="shared" si="1691"/>
        <v>0</v>
      </c>
      <c r="N8332">
        <f t="shared" si="1692"/>
        <v>1</v>
      </c>
      <c r="O8332">
        <f t="shared" si="1693"/>
        <v>0</v>
      </c>
      <c r="P8332" s="63">
        <f t="shared" si="1694"/>
        <v>0</v>
      </c>
      <c r="Q8332" s="34"/>
      <c r="R8332" s="34"/>
    </row>
    <row r="8333" spans="1:18" x14ac:dyDescent="0.3">
      <c r="A8333">
        <f t="shared" si="1695"/>
        <v>2019</v>
      </c>
      <c r="B8333">
        <f t="shared" si="1696"/>
        <v>8</v>
      </c>
      <c r="C8333">
        <f t="shared" si="1697"/>
        <v>14</v>
      </c>
      <c r="D8333">
        <f t="shared" si="1698"/>
        <v>7</v>
      </c>
      <c r="E8333" t="str">
        <f t="shared" si="1699"/>
        <v>OFF</v>
      </c>
      <c r="F8333" s="13">
        <f t="shared" si="1688"/>
        <v>43691</v>
      </c>
      <c r="G8333" s="14" t="str">
        <f t="shared" si="1700"/>
        <v>Avg of 4 NM Projects</v>
      </c>
      <c r="H8333" s="15">
        <f t="shared" si="1689"/>
        <v>2</v>
      </c>
      <c r="I8333" s="93">
        <v>-0.26</v>
      </c>
      <c r="J8333">
        <f t="shared" si="1690"/>
        <v>-1.4606741573033708E-3</v>
      </c>
      <c r="K8333" s="4">
        <v>23.1</v>
      </c>
      <c r="L8333" s="4">
        <v>20.89</v>
      </c>
      <c r="M8333" s="16">
        <f t="shared" si="1691"/>
        <v>-5.4314000000000003E-3</v>
      </c>
      <c r="N8333">
        <f t="shared" si="1692"/>
        <v>0</v>
      </c>
      <c r="O8333">
        <f t="shared" si="1693"/>
        <v>0</v>
      </c>
      <c r="P8333" s="63">
        <f t="shared" si="1694"/>
        <v>0</v>
      </c>
    </row>
    <row r="8334" spans="1:18" x14ac:dyDescent="0.3">
      <c r="A8334">
        <f t="shared" si="1695"/>
        <v>2019</v>
      </c>
      <c r="B8334">
        <f t="shared" si="1696"/>
        <v>8</v>
      </c>
      <c r="C8334">
        <f t="shared" si="1697"/>
        <v>14</v>
      </c>
      <c r="D8334">
        <f t="shared" si="1698"/>
        <v>7</v>
      </c>
      <c r="E8334" t="str">
        <f t="shared" si="1699"/>
        <v>OFF</v>
      </c>
      <c r="F8334" s="13">
        <f t="shared" si="1688"/>
        <v>43691</v>
      </c>
      <c r="G8334" s="14" t="str">
        <f t="shared" si="1700"/>
        <v>Avg of 4 NM Projects</v>
      </c>
      <c r="H8334" s="15">
        <f t="shared" si="1689"/>
        <v>3</v>
      </c>
      <c r="I8334" s="93">
        <v>0</v>
      </c>
      <c r="J8334">
        <f t="shared" si="1690"/>
        <v>0</v>
      </c>
      <c r="K8334" s="4">
        <v>21.37</v>
      </c>
      <c r="L8334" s="4">
        <v>20.02</v>
      </c>
      <c r="M8334" s="16">
        <f t="shared" si="1691"/>
        <v>0</v>
      </c>
      <c r="N8334">
        <f t="shared" si="1692"/>
        <v>1</v>
      </c>
      <c r="O8334">
        <f t="shared" si="1693"/>
        <v>0</v>
      </c>
      <c r="P8334" s="63">
        <f t="shared" si="1694"/>
        <v>0</v>
      </c>
    </row>
    <row r="8335" spans="1:18" x14ac:dyDescent="0.3">
      <c r="A8335">
        <f t="shared" si="1695"/>
        <v>2019</v>
      </c>
      <c r="B8335">
        <f t="shared" si="1696"/>
        <v>8</v>
      </c>
      <c r="C8335">
        <f t="shared" si="1697"/>
        <v>14</v>
      </c>
      <c r="D8335">
        <f t="shared" si="1698"/>
        <v>7</v>
      </c>
      <c r="E8335" t="str">
        <f t="shared" si="1699"/>
        <v>OFF</v>
      </c>
      <c r="F8335" s="13">
        <f t="shared" si="1688"/>
        <v>43691</v>
      </c>
      <c r="G8335" s="14" t="str">
        <f t="shared" si="1700"/>
        <v>Avg of 4 NM Projects</v>
      </c>
      <c r="H8335" s="15">
        <f t="shared" si="1689"/>
        <v>4</v>
      </c>
      <c r="I8335" s="93">
        <v>-0.26</v>
      </c>
      <c r="J8335">
        <f t="shared" si="1690"/>
        <v>-1.4606741573033708E-3</v>
      </c>
      <c r="K8335" s="4">
        <v>21.16</v>
      </c>
      <c r="L8335" s="4">
        <v>20.32</v>
      </c>
      <c r="M8335" s="16">
        <f t="shared" si="1691"/>
        <v>-5.2832E-3</v>
      </c>
      <c r="N8335">
        <f t="shared" si="1692"/>
        <v>0</v>
      </c>
      <c r="O8335">
        <f t="shared" si="1693"/>
        <v>0</v>
      </c>
      <c r="P8335" s="63">
        <f t="shared" si="1694"/>
        <v>0</v>
      </c>
    </row>
    <row r="8336" spans="1:18" x14ac:dyDescent="0.3">
      <c r="A8336">
        <f t="shared" si="1695"/>
        <v>2019</v>
      </c>
      <c r="B8336">
        <f t="shared" si="1696"/>
        <v>8</v>
      </c>
      <c r="C8336">
        <f t="shared" si="1697"/>
        <v>14</v>
      </c>
      <c r="D8336">
        <f t="shared" si="1698"/>
        <v>7</v>
      </c>
      <c r="E8336" t="str">
        <f t="shared" si="1699"/>
        <v>OFF</v>
      </c>
      <c r="F8336" s="13">
        <f t="shared" si="1688"/>
        <v>43691</v>
      </c>
      <c r="G8336" s="14" t="str">
        <f t="shared" si="1700"/>
        <v>Avg of 4 NM Projects</v>
      </c>
      <c r="H8336" s="15">
        <f t="shared" si="1689"/>
        <v>5</v>
      </c>
      <c r="I8336" s="93">
        <v>0</v>
      </c>
      <c r="J8336">
        <f t="shared" si="1690"/>
        <v>0</v>
      </c>
      <c r="K8336" s="4">
        <v>20.87</v>
      </c>
      <c r="L8336" s="4">
        <v>19.61</v>
      </c>
      <c r="M8336" s="16">
        <f t="shared" si="1691"/>
        <v>0</v>
      </c>
      <c r="N8336">
        <f t="shared" si="1692"/>
        <v>1</v>
      </c>
      <c r="O8336">
        <f t="shared" si="1693"/>
        <v>0</v>
      </c>
      <c r="P8336" s="63">
        <f t="shared" si="1694"/>
        <v>0</v>
      </c>
    </row>
    <row r="8337" spans="1:16" x14ac:dyDescent="0.3">
      <c r="A8337">
        <f t="shared" si="1695"/>
        <v>2019</v>
      </c>
      <c r="B8337">
        <f t="shared" si="1696"/>
        <v>8</v>
      </c>
      <c r="C8337">
        <f t="shared" si="1697"/>
        <v>14</v>
      </c>
      <c r="D8337">
        <f t="shared" si="1698"/>
        <v>7</v>
      </c>
      <c r="E8337" t="str">
        <f t="shared" si="1699"/>
        <v>OFF</v>
      </c>
      <c r="F8337" s="13">
        <f t="shared" si="1688"/>
        <v>43691</v>
      </c>
      <c r="G8337" s="14" t="str">
        <f t="shared" si="1700"/>
        <v>Avg of 4 NM Projects</v>
      </c>
      <c r="H8337" s="15">
        <f t="shared" si="1689"/>
        <v>6</v>
      </c>
      <c r="I8337" s="93">
        <v>-0.39</v>
      </c>
      <c r="J8337">
        <f t="shared" si="1690"/>
        <v>-2.1910112359550564E-3</v>
      </c>
      <c r="K8337" s="4">
        <v>23.37</v>
      </c>
      <c r="L8337" s="4">
        <v>21.88</v>
      </c>
      <c r="M8337" s="16">
        <f t="shared" si="1691"/>
        <v>-8.5332000000000012E-3</v>
      </c>
      <c r="N8337">
        <f t="shared" si="1692"/>
        <v>0</v>
      </c>
      <c r="O8337">
        <f t="shared" si="1693"/>
        <v>0</v>
      </c>
      <c r="P8337" s="63">
        <f t="shared" si="1694"/>
        <v>0</v>
      </c>
    </row>
    <row r="8338" spans="1:16" x14ac:dyDescent="0.3">
      <c r="A8338">
        <f t="shared" si="1695"/>
        <v>2019</v>
      </c>
      <c r="B8338">
        <f t="shared" si="1696"/>
        <v>8</v>
      </c>
      <c r="C8338">
        <f t="shared" si="1697"/>
        <v>14</v>
      </c>
      <c r="D8338">
        <f t="shared" si="1698"/>
        <v>7</v>
      </c>
      <c r="E8338" t="str">
        <f t="shared" si="1699"/>
        <v>OFF</v>
      </c>
      <c r="F8338" s="13">
        <f t="shared" si="1688"/>
        <v>43691</v>
      </c>
      <c r="G8338" s="14" t="str">
        <f t="shared" si="1700"/>
        <v>Avg of 4 NM Projects</v>
      </c>
      <c r="H8338" s="15">
        <f t="shared" si="1689"/>
        <v>7</v>
      </c>
      <c r="I8338" s="93">
        <v>3.1950000000000003</v>
      </c>
      <c r="J8338">
        <f t="shared" si="1690"/>
        <v>1.7949438202247193E-2</v>
      </c>
      <c r="K8338" s="4">
        <v>25.8</v>
      </c>
      <c r="L8338" s="4">
        <v>23.12</v>
      </c>
      <c r="M8338" s="16">
        <f t="shared" si="1691"/>
        <v>7.3868400000000015E-2</v>
      </c>
      <c r="N8338">
        <f t="shared" si="1692"/>
        <v>0</v>
      </c>
      <c r="O8338">
        <f t="shared" si="1693"/>
        <v>0</v>
      </c>
      <c r="P8338" s="63">
        <f t="shared" si="1694"/>
        <v>0</v>
      </c>
    </row>
    <row r="8339" spans="1:16" x14ac:dyDescent="0.3">
      <c r="A8339">
        <f t="shared" si="1695"/>
        <v>2019</v>
      </c>
      <c r="B8339">
        <f t="shared" si="1696"/>
        <v>8</v>
      </c>
      <c r="C8339">
        <f t="shared" si="1697"/>
        <v>14</v>
      </c>
      <c r="D8339">
        <f t="shared" si="1698"/>
        <v>7</v>
      </c>
      <c r="E8339" t="str">
        <f t="shared" si="1699"/>
        <v>OFF</v>
      </c>
      <c r="F8339" s="13">
        <f t="shared" si="1688"/>
        <v>43691</v>
      </c>
      <c r="G8339" s="14" t="str">
        <f t="shared" si="1700"/>
        <v>Avg of 4 NM Projects</v>
      </c>
      <c r="H8339" s="15">
        <f t="shared" si="1689"/>
        <v>8</v>
      </c>
      <c r="I8339" s="93">
        <v>19.71</v>
      </c>
      <c r="J8339">
        <f t="shared" si="1690"/>
        <v>0.11073033707865169</v>
      </c>
      <c r="K8339" s="4">
        <v>24.31</v>
      </c>
      <c r="L8339" s="4">
        <v>20.18</v>
      </c>
      <c r="M8339" s="16">
        <f t="shared" si="1691"/>
        <v>0.39774779999999998</v>
      </c>
      <c r="N8339">
        <f t="shared" si="1692"/>
        <v>0</v>
      </c>
      <c r="O8339">
        <f t="shared" si="1693"/>
        <v>0</v>
      </c>
      <c r="P8339" s="63">
        <f t="shared" si="1694"/>
        <v>0</v>
      </c>
    </row>
    <row r="8340" spans="1:16" x14ac:dyDescent="0.3">
      <c r="A8340">
        <f t="shared" si="1695"/>
        <v>2019</v>
      </c>
      <c r="B8340">
        <f t="shared" si="1696"/>
        <v>8</v>
      </c>
      <c r="C8340">
        <f t="shared" si="1697"/>
        <v>14</v>
      </c>
      <c r="D8340">
        <f t="shared" si="1698"/>
        <v>7</v>
      </c>
      <c r="E8340" t="str">
        <f t="shared" si="1699"/>
        <v>OFF</v>
      </c>
      <c r="F8340" s="13">
        <f t="shared" si="1688"/>
        <v>43691</v>
      </c>
      <c r="G8340" s="14" t="str">
        <f t="shared" si="1700"/>
        <v>Avg of 4 NM Projects</v>
      </c>
      <c r="H8340" s="15">
        <f t="shared" si="1689"/>
        <v>9</v>
      </c>
      <c r="I8340" s="93">
        <v>36.99</v>
      </c>
      <c r="J8340">
        <f t="shared" si="1690"/>
        <v>0.20780898876404497</v>
      </c>
      <c r="K8340" s="4">
        <v>26.2</v>
      </c>
      <c r="L8340" s="4">
        <v>22.61</v>
      </c>
      <c r="M8340" s="16">
        <f t="shared" si="1691"/>
        <v>0.83634390000000003</v>
      </c>
      <c r="N8340">
        <f t="shared" si="1692"/>
        <v>0</v>
      </c>
      <c r="O8340">
        <f t="shared" si="1693"/>
        <v>0</v>
      </c>
      <c r="P8340" s="63">
        <f t="shared" si="1694"/>
        <v>0</v>
      </c>
    </row>
    <row r="8341" spans="1:16" x14ac:dyDescent="0.3">
      <c r="A8341">
        <f t="shared" si="1695"/>
        <v>2019</v>
      </c>
      <c r="B8341">
        <f t="shared" si="1696"/>
        <v>8</v>
      </c>
      <c r="C8341">
        <f t="shared" si="1697"/>
        <v>14</v>
      </c>
      <c r="D8341">
        <f t="shared" si="1698"/>
        <v>7</v>
      </c>
      <c r="E8341" t="str">
        <f t="shared" si="1699"/>
        <v>OFF</v>
      </c>
      <c r="F8341" s="13">
        <f t="shared" si="1688"/>
        <v>43691</v>
      </c>
      <c r="G8341" s="14" t="str">
        <f t="shared" si="1700"/>
        <v>Avg of 4 NM Projects</v>
      </c>
      <c r="H8341" s="15">
        <f t="shared" si="1689"/>
        <v>10</v>
      </c>
      <c r="I8341" s="93">
        <v>61.95</v>
      </c>
      <c r="J8341">
        <f t="shared" si="1690"/>
        <v>0.34803370786516857</v>
      </c>
      <c r="K8341" s="4">
        <v>25.97</v>
      </c>
      <c r="L8341" s="4">
        <v>26.16</v>
      </c>
      <c r="M8341" s="16">
        <f t="shared" si="1691"/>
        <v>1.6206120000000002</v>
      </c>
      <c r="N8341">
        <f t="shared" si="1692"/>
        <v>0</v>
      </c>
      <c r="O8341">
        <f t="shared" si="1693"/>
        <v>0</v>
      </c>
      <c r="P8341" s="63">
        <f t="shared" si="1694"/>
        <v>0</v>
      </c>
    </row>
    <row r="8342" spans="1:16" x14ac:dyDescent="0.3">
      <c r="A8342">
        <f t="shared" si="1695"/>
        <v>2019</v>
      </c>
      <c r="B8342">
        <f t="shared" si="1696"/>
        <v>8</v>
      </c>
      <c r="C8342">
        <f t="shared" si="1697"/>
        <v>14</v>
      </c>
      <c r="D8342">
        <f t="shared" si="1698"/>
        <v>7</v>
      </c>
      <c r="E8342" t="str">
        <f t="shared" si="1699"/>
        <v>OFF</v>
      </c>
      <c r="F8342" s="13">
        <f t="shared" si="1688"/>
        <v>43691</v>
      </c>
      <c r="G8342" s="14" t="str">
        <f t="shared" si="1700"/>
        <v>Avg of 4 NM Projects</v>
      </c>
      <c r="H8342" s="15">
        <f t="shared" si="1689"/>
        <v>11</v>
      </c>
      <c r="I8342" s="93">
        <v>74.495000000000005</v>
      </c>
      <c r="J8342">
        <f t="shared" si="1690"/>
        <v>0.41851123595505618</v>
      </c>
      <c r="K8342" s="4">
        <v>26.42</v>
      </c>
      <c r="L8342" s="4">
        <v>26.94</v>
      </c>
      <c r="M8342" s="16">
        <f t="shared" si="1691"/>
        <v>2.0068953</v>
      </c>
      <c r="N8342">
        <f t="shared" si="1692"/>
        <v>0</v>
      </c>
      <c r="O8342">
        <f t="shared" si="1693"/>
        <v>0</v>
      </c>
      <c r="P8342" s="63">
        <f t="shared" si="1694"/>
        <v>0</v>
      </c>
    </row>
    <row r="8343" spans="1:16" x14ac:dyDescent="0.3">
      <c r="A8343">
        <f t="shared" si="1695"/>
        <v>2019</v>
      </c>
      <c r="B8343">
        <f t="shared" si="1696"/>
        <v>8</v>
      </c>
      <c r="C8343">
        <f t="shared" si="1697"/>
        <v>14</v>
      </c>
      <c r="D8343">
        <f t="shared" si="1698"/>
        <v>7</v>
      </c>
      <c r="E8343" t="str">
        <f t="shared" si="1699"/>
        <v>OFF</v>
      </c>
      <c r="F8343" s="13">
        <f t="shared" si="1688"/>
        <v>43691</v>
      </c>
      <c r="G8343" s="14" t="str">
        <f t="shared" si="1700"/>
        <v>Avg of 4 NM Projects</v>
      </c>
      <c r="H8343" s="15">
        <f t="shared" si="1689"/>
        <v>12</v>
      </c>
      <c r="I8343" s="93">
        <v>83.59</v>
      </c>
      <c r="J8343">
        <f t="shared" si="1690"/>
        <v>0.46960674157303373</v>
      </c>
      <c r="K8343" s="4">
        <v>26.95</v>
      </c>
      <c r="L8343" s="4">
        <v>32.4</v>
      </c>
      <c r="M8343" s="16">
        <f t="shared" si="1691"/>
        <v>2.7083159999999999</v>
      </c>
      <c r="N8343">
        <f t="shared" si="1692"/>
        <v>0</v>
      </c>
      <c r="O8343">
        <f t="shared" si="1693"/>
        <v>0</v>
      </c>
      <c r="P8343" s="63">
        <f t="shared" si="1694"/>
        <v>0</v>
      </c>
    </row>
    <row r="8344" spans="1:16" x14ac:dyDescent="0.3">
      <c r="A8344">
        <f t="shared" si="1695"/>
        <v>2019</v>
      </c>
      <c r="B8344">
        <f t="shared" si="1696"/>
        <v>8</v>
      </c>
      <c r="C8344">
        <f t="shared" si="1697"/>
        <v>14</v>
      </c>
      <c r="D8344">
        <f t="shared" si="1698"/>
        <v>7</v>
      </c>
      <c r="E8344" t="str">
        <f t="shared" si="1699"/>
        <v>OFF</v>
      </c>
      <c r="F8344" s="13">
        <f t="shared" si="1688"/>
        <v>43691</v>
      </c>
      <c r="G8344" s="14" t="str">
        <f t="shared" si="1700"/>
        <v>Avg of 4 NM Projects</v>
      </c>
      <c r="H8344" s="15">
        <f t="shared" si="1689"/>
        <v>13</v>
      </c>
      <c r="I8344" s="93">
        <v>105.08999999999999</v>
      </c>
      <c r="J8344">
        <f t="shared" si="1690"/>
        <v>0.59039325842696622</v>
      </c>
      <c r="K8344" s="4">
        <v>27.85</v>
      </c>
      <c r="L8344" s="4">
        <v>33.15</v>
      </c>
      <c r="M8344" s="16">
        <f t="shared" si="1691"/>
        <v>3.4837334999999992</v>
      </c>
      <c r="N8344">
        <f t="shared" si="1692"/>
        <v>0</v>
      </c>
      <c r="O8344">
        <f t="shared" si="1693"/>
        <v>1</v>
      </c>
      <c r="P8344" s="63">
        <f t="shared" si="1694"/>
        <v>0</v>
      </c>
    </row>
    <row r="8345" spans="1:16" x14ac:dyDescent="0.3">
      <c r="A8345">
        <f t="shared" si="1695"/>
        <v>2019</v>
      </c>
      <c r="B8345">
        <f t="shared" si="1696"/>
        <v>8</v>
      </c>
      <c r="C8345">
        <f t="shared" si="1697"/>
        <v>14</v>
      </c>
      <c r="D8345">
        <f t="shared" si="1698"/>
        <v>7</v>
      </c>
      <c r="E8345" t="str">
        <f t="shared" si="1699"/>
        <v>OFF</v>
      </c>
      <c r="F8345" s="13">
        <f t="shared" si="1688"/>
        <v>43691</v>
      </c>
      <c r="G8345" s="14" t="str">
        <f t="shared" si="1700"/>
        <v>Avg of 4 NM Projects</v>
      </c>
      <c r="H8345" s="15">
        <f t="shared" si="1689"/>
        <v>14</v>
      </c>
      <c r="I8345" s="93">
        <v>109.31500000000001</v>
      </c>
      <c r="J8345">
        <f t="shared" si="1690"/>
        <v>0.61412921348314609</v>
      </c>
      <c r="K8345" s="4">
        <v>29.13</v>
      </c>
      <c r="L8345" s="4">
        <v>38.450000000000003</v>
      </c>
      <c r="M8345" s="16">
        <f t="shared" si="1691"/>
        <v>4.2031617500000014</v>
      </c>
      <c r="N8345">
        <f t="shared" si="1692"/>
        <v>0</v>
      </c>
      <c r="O8345">
        <f t="shared" si="1693"/>
        <v>1</v>
      </c>
      <c r="P8345" s="63">
        <f t="shared" si="1694"/>
        <v>0</v>
      </c>
    </row>
    <row r="8346" spans="1:16" x14ac:dyDescent="0.3">
      <c r="A8346">
        <f t="shared" si="1695"/>
        <v>2019</v>
      </c>
      <c r="B8346">
        <f t="shared" si="1696"/>
        <v>8</v>
      </c>
      <c r="C8346">
        <f t="shared" si="1697"/>
        <v>14</v>
      </c>
      <c r="D8346">
        <f t="shared" si="1698"/>
        <v>7</v>
      </c>
      <c r="E8346" t="str">
        <f t="shared" si="1699"/>
        <v>OFF</v>
      </c>
      <c r="F8346" s="13">
        <f t="shared" si="1688"/>
        <v>43691</v>
      </c>
      <c r="G8346" s="14" t="str">
        <f t="shared" si="1700"/>
        <v>Avg of 4 NM Projects</v>
      </c>
      <c r="H8346" s="15">
        <f t="shared" si="1689"/>
        <v>15</v>
      </c>
      <c r="I8346" s="93">
        <v>112.24999999999999</v>
      </c>
      <c r="J8346">
        <f t="shared" si="1690"/>
        <v>0.63061797752808979</v>
      </c>
      <c r="K8346" s="4">
        <v>33.880000000000003</v>
      </c>
      <c r="L8346" s="4">
        <v>43.96</v>
      </c>
      <c r="M8346" s="16">
        <f t="shared" si="1691"/>
        <v>4.9345099999999995</v>
      </c>
      <c r="N8346">
        <f t="shared" si="1692"/>
        <v>0</v>
      </c>
      <c r="O8346">
        <f t="shared" si="1693"/>
        <v>1</v>
      </c>
      <c r="P8346" s="63">
        <f t="shared" si="1694"/>
        <v>0</v>
      </c>
    </row>
    <row r="8347" spans="1:16" x14ac:dyDescent="0.3">
      <c r="A8347">
        <f t="shared" si="1695"/>
        <v>2019</v>
      </c>
      <c r="B8347">
        <f t="shared" si="1696"/>
        <v>8</v>
      </c>
      <c r="C8347">
        <f t="shared" si="1697"/>
        <v>14</v>
      </c>
      <c r="D8347">
        <f t="shared" si="1698"/>
        <v>7</v>
      </c>
      <c r="E8347" t="str">
        <f t="shared" si="1699"/>
        <v>OFF</v>
      </c>
      <c r="F8347" s="13">
        <f t="shared" si="1688"/>
        <v>43691</v>
      </c>
      <c r="G8347" s="14" t="str">
        <f t="shared" si="1700"/>
        <v>Avg of 4 NM Projects</v>
      </c>
      <c r="H8347" s="15">
        <f t="shared" si="1689"/>
        <v>16</v>
      </c>
      <c r="I8347" s="93">
        <v>91.014999999999986</v>
      </c>
      <c r="J8347">
        <f t="shared" si="1690"/>
        <v>0.5113202247191011</v>
      </c>
      <c r="K8347" s="4">
        <v>35.15</v>
      </c>
      <c r="L8347" s="4">
        <v>38.729999999999997</v>
      </c>
      <c r="M8347" s="16">
        <f t="shared" si="1691"/>
        <v>3.5250109499999995</v>
      </c>
      <c r="N8347">
        <f t="shared" si="1692"/>
        <v>0</v>
      </c>
      <c r="O8347">
        <f t="shared" si="1693"/>
        <v>1</v>
      </c>
      <c r="P8347" s="63">
        <f t="shared" si="1694"/>
        <v>0</v>
      </c>
    </row>
    <row r="8348" spans="1:16" x14ac:dyDescent="0.3">
      <c r="A8348">
        <f t="shared" si="1695"/>
        <v>2019</v>
      </c>
      <c r="B8348">
        <f t="shared" si="1696"/>
        <v>8</v>
      </c>
      <c r="C8348">
        <f t="shared" si="1697"/>
        <v>14</v>
      </c>
      <c r="D8348">
        <f t="shared" si="1698"/>
        <v>7</v>
      </c>
      <c r="E8348" t="str">
        <f t="shared" si="1699"/>
        <v>OFF</v>
      </c>
      <c r="F8348" s="13">
        <f t="shared" si="1688"/>
        <v>43691</v>
      </c>
      <c r="G8348" s="14" t="str">
        <f t="shared" si="1700"/>
        <v>Avg of 4 NM Projects</v>
      </c>
      <c r="H8348" s="15">
        <f t="shared" si="1689"/>
        <v>17</v>
      </c>
      <c r="I8348" s="93">
        <v>69.510000000000005</v>
      </c>
      <c r="J8348">
        <f t="shared" si="1690"/>
        <v>0.39050561797752814</v>
      </c>
      <c r="K8348" s="4">
        <v>39.909999999999997</v>
      </c>
      <c r="L8348" s="4">
        <v>34.46</v>
      </c>
      <c r="M8348" s="16">
        <f t="shared" si="1691"/>
        <v>2.3953146000000003</v>
      </c>
      <c r="N8348">
        <f t="shared" si="1692"/>
        <v>0</v>
      </c>
      <c r="O8348">
        <f t="shared" si="1693"/>
        <v>0</v>
      </c>
      <c r="P8348" s="63">
        <f t="shared" si="1694"/>
        <v>0</v>
      </c>
    </row>
    <row r="8349" spans="1:16" x14ac:dyDescent="0.3">
      <c r="A8349">
        <f t="shared" si="1695"/>
        <v>2019</v>
      </c>
      <c r="B8349">
        <f t="shared" si="1696"/>
        <v>8</v>
      </c>
      <c r="C8349">
        <f t="shared" si="1697"/>
        <v>14</v>
      </c>
      <c r="D8349">
        <f t="shared" si="1698"/>
        <v>7</v>
      </c>
      <c r="E8349" t="str">
        <f t="shared" si="1699"/>
        <v>OFF</v>
      </c>
      <c r="F8349" s="13">
        <f t="shared" ref="F8349:F8412" si="1701">+F8325+1</f>
        <v>43691</v>
      </c>
      <c r="G8349" s="14" t="str">
        <f t="shared" si="1700"/>
        <v>Avg of 4 NM Projects</v>
      </c>
      <c r="H8349" s="15">
        <f t="shared" ref="H8349:H8412" si="1702">H8325</f>
        <v>18</v>
      </c>
      <c r="I8349" s="93">
        <v>46.075000000000003</v>
      </c>
      <c r="J8349">
        <f t="shared" si="1690"/>
        <v>0.25884831460674157</v>
      </c>
      <c r="K8349" s="4">
        <v>39.86</v>
      </c>
      <c r="L8349" s="4">
        <v>38.590000000000003</v>
      </c>
      <c r="M8349" s="16">
        <f t="shared" si="1691"/>
        <v>1.7780342500000001</v>
      </c>
      <c r="N8349">
        <f t="shared" si="1692"/>
        <v>0</v>
      </c>
      <c r="O8349">
        <f t="shared" si="1693"/>
        <v>0</v>
      </c>
      <c r="P8349" s="63">
        <f t="shared" si="1694"/>
        <v>0</v>
      </c>
    </row>
    <row r="8350" spans="1:16" x14ac:dyDescent="0.3">
      <c r="A8350">
        <f t="shared" si="1695"/>
        <v>2019</v>
      </c>
      <c r="B8350">
        <f t="shared" si="1696"/>
        <v>8</v>
      </c>
      <c r="C8350">
        <f t="shared" si="1697"/>
        <v>14</v>
      </c>
      <c r="D8350">
        <f t="shared" si="1698"/>
        <v>7</v>
      </c>
      <c r="E8350" t="str">
        <f t="shared" si="1699"/>
        <v>OFF</v>
      </c>
      <c r="F8350" s="13">
        <f t="shared" si="1701"/>
        <v>43691</v>
      </c>
      <c r="G8350" s="14" t="str">
        <f t="shared" si="1700"/>
        <v>Avg of 4 NM Projects</v>
      </c>
      <c r="H8350" s="15">
        <f t="shared" si="1702"/>
        <v>19</v>
      </c>
      <c r="I8350" s="93">
        <v>19.074999999999999</v>
      </c>
      <c r="J8350">
        <f t="shared" si="1690"/>
        <v>0.10716292134831461</v>
      </c>
      <c r="K8350" s="4">
        <v>37.619999999999997</v>
      </c>
      <c r="L8350" s="4">
        <v>39.75</v>
      </c>
      <c r="M8350" s="16">
        <f t="shared" si="1691"/>
        <v>0.75823124999999991</v>
      </c>
      <c r="N8350">
        <f t="shared" si="1692"/>
        <v>0</v>
      </c>
      <c r="O8350">
        <f t="shared" si="1693"/>
        <v>0</v>
      </c>
      <c r="P8350" s="63">
        <f t="shared" si="1694"/>
        <v>0</v>
      </c>
    </row>
    <row r="8351" spans="1:16" x14ac:dyDescent="0.3">
      <c r="A8351">
        <f t="shared" si="1695"/>
        <v>2019</v>
      </c>
      <c r="B8351">
        <f t="shared" si="1696"/>
        <v>8</v>
      </c>
      <c r="C8351">
        <f t="shared" si="1697"/>
        <v>14</v>
      </c>
      <c r="D8351">
        <f t="shared" si="1698"/>
        <v>7</v>
      </c>
      <c r="E8351" t="str">
        <f t="shared" si="1699"/>
        <v>OFF</v>
      </c>
      <c r="F8351" s="13">
        <f t="shared" si="1701"/>
        <v>43691</v>
      </c>
      <c r="G8351" s="14" t="str">
        <f t="shared" si="1700"/>
        <v>Avg of 4 NM Projects</v>
      </c>
      <c r="H8351" s="15">
        <f t="shared" si="1702"/>
        <v>20</v>
      </c>
      <c r="I8351" s="93">
        <v>2.95</v>
      </c>
      <c r="J8351">
        <f t="shared" si="1690"/>
        <v>1.657303370786517E-2</v>
      </c>
      <c r="K8351" s="4">
        <v>33.39</v>
      </c>
      <c r="L8351" s="4">
        <v>33.83</v>
      </c>
      <c r="M8351" s="16">
        <f t="shared" si="1691"/>
        <v>9.9798499999999998E-2</v>
      </c>
      <c r="N8351">
        <f t="shared" si="1692"/>
        <v>0</v>
      </c>
      <c r="O8351">
        <f t="shared" si="1693"/>
        <v>0</v>
      </c>
      <c r="P8351" s="63">
        <f t="shared" si="1694"/>
        <v>0</v>
      </c>
    </row>
    <row r="8352" spans="1:16" x14ac:dyDescent="0.3">
      <c r="A8352">
        <f t="shared" si="1695"/>
        <v>2019</v>
      </c>
      <c r="B8352">
        <f t="shared" si="1696"/>
        <v>8</v>
      </c>
      <c r="C8352">
        <f t="shared" si="1697"/>
        <v>14</v>
      </c>
      <c r="D8352">
        <f t="shared" si="1698"/>
        <v>7</v>
      </c>
      <c r="E8352" t="str">
        <f t="shared" si="1699"/>
        <v>OFF</v>
      </c>
      <c r="F8352" s="13">
        <f t="shared" si="1701"/>
        <v>43691</v>
      </c>
      <c r="G8352" s="14" t="str">
        <f t="shared" si="1700"/>
        <v>Avg of 4 NM Projects</v>
      </c>
      <c r="H8352" s="15">
        <f t="shared" si="1702"/>
        <v>21</v>
      </c>
      <c r="I8352" s="93">
        <v>0</v>
      </c>
      <c r="J8352">
        <f t="shared" si="1690"/>
        <v>0</v>
      </c>
      <c r="K8352" s="4">
        <v>31.91</v>
      </c>
      <c r="L8352" s="4">
        <v>32.770000000000003</v>
      </c>
      <c r="M8352" s="16">
        <f t="shared" si="1691"/>
        <v>0</v>
      </c>
      <c r="N8352">
        <f t="shared" si="1692"/>
        <v>1</v>
      </c>
      <c r="O8352">
        <f t="shared" si="1693"/>
        <v>0</v>
      </c>
      <c r="P8352" s="63">
        <f t="shared" si="1694"/>
        <v>0</v>
      </c>
    </row>
    <row r="8353" spans="1:18" x14ac:dyDescent="0.3">
      <c r="A8353">
        <f t="shared" si="1695"/>
        <v>2019</v>
      </c>
      <c r="B8353">
        <f t="shared" si="1696"/>
        <v>8</v>
      </c>
      <c r="C8353">
        <f t="shared" si="1697"/>
        <v>14</v>
      </c>
      <c r="D8353">
        <f t="shared" si="1698"/>
        <v>7</v>
      </c>
      <c r="E8353" t="str">
        <f t="shared" si="1699"/>
        <v>OFF</v>
      </c>
      <c r="F8353" s="13">
        <f t="shared" si="1701"/>
        <v>43691</v>
      </c>
      <c r="G8353" s="14" t="str">
        <f t="shared" si="1700"/>
        <v>Avg of 4 NM Projects</v>
      </c>
      <c r="H8353" s="15">
        <f t="shared" si="1702"/>
        <v>22</v>
      </c>
      <c r="I8353" s="93">
        <v>-0.13</v>
      </c>
      <c r="J8353">
        <f t="shared" si="1690"/>
        <v>-7.3033707865168538E-4</v>
      </c>
      <c r="K8353" s="4">
        <v>27.84</v>
      </c>
      <c r="L8353" s="4">
        <v>35.950000000000003</v>
      </c>
      <c r="M8353" s="16">
        <f t="shared" si="1691"/>
        <v>-4.6735000000000006E-3</v>
      </c>
      <c r="N8353">
        <f t="shared" si="1692"/>
        <v>0</v>
      </c>
      <c r="O8353">
        <f t="shared" si="1693"/>
        <v>0</v>
      </c>
      <c r="P8353" s="63">
        <f t="shared" si="1694"/>
        <v>0</v>
      </c>
    </row>
    <row r="8354" spans="1:18" x14ac:dyDescent="0.3">
      <c r="A8354">
        <f t="shared" si="1695"/>
        <v>2019</v>
      </c>
      <c r="B8354">
        <f t="shared" si="1696"/>
        <v>8</v>
      </c>
      <c r="C8354">
        <f t="shared" si="1697"/>
        <v>14</v>
      </c>
      <c r="D8354">
        <f t="shared" si="1698"/>
        <v>7</v>
      </c>
      <c r="E8354" t="str">
        <f t="shared" si="1699"/>
        <v>OFF</v>
      </c>
      <c r="F8354" s="13">
        <f t="shared" si="1701"/>
        <v>43691</v>
      </c>
      <c r="G8354" s="14" t="str">
        <f t="shared" si="1700"/>
        <v>Avg of 4 NM Projects</v>
      </c>
      <c r="H8354" s="15">
        <f t="shared" si="1702"/>
        <v>23</v>
      </c>
      <c r="I8354" s="93">
        <v>0</v>
      </c>
      <c r="J8354">
        <f t="shared" si="1690"/>
        <v>0</v>
      </c>
      <c r="K8354" s="4">
        <v>22.69</v>
      </c>
      <c r="L8354" s="4">
        <v>27.16</v>
      </c>
      <c r="M8354" s="16">
        <f t="shared" si="1691"/>
        <v>0</v>
      </c>
      <c r="N8354">
        <f t="shared" si="1692"/>
        <v>1</v>
      </c>
      <c r="O8354">
        <f t="shared" si="1693"/>
        <v>0</v>
      </c>
      <c r="P8354" s="63">
        <f t="shared" si="1694"/>
        <v>0</v>
      </c>
    </row>
    <row r="8355" spans="1:18" x14ac:dyDescent="0.3">
      <c r="A8355">
        <f t="shared" si="1695"/>
        <v>2019</v>
      </c>
      <c r="B8355">
        <f t="shared" si="1696"/>
        <v>8</v>
      </c>
      <c r="C8355">
        <f t="shared" si="1697"/>
        <v>14</v>
      </c>
      <c r="D8355">
        <f t="shared" si="1698"/>
        <v>7</v>
      </c>
      <c r="E8355" t="str">
        <f t="shared" si="1699"/>
        <v>OFF</v>
      </c>
      <c r="F8355" s="13">
        <f t="shared" si="1701"/>
        <v>43691</v>
      </c>
      <c r="G8355" s="14" t="str">
        <f t="shared" si="1700"/>
        <v>Avg of 4 NM Projects</v>
      </c>
      <c r="H8355" s="15">
        <f t="shared" si="1702"/>
        <v>24</v>
      </c>
      <c r="I8355" s="93">
        <v>-0.13</v>
      </c>
      <c r="J8355">
        <f t="shared" si="1690"/>
        <v>-7.3033707865168538E-4</v>
      </c>
      <c r="K8355" s="4">
        <v>21.11</v>
      </c>
      <c r="L8355" s="4">
        <v>41.82</v>
      </c>
      <c r="M8355" s="16">
        <f t="shared" si="1691"/>
        <v>-5.4366000000000006E-3</v>
      </c>
      <c r="N8355">
        <f t="shared" si="1692"/>
        <v>0</v>
      </c>
      <c r="O8355">
        <f t="shared" si="1693"/>
        <v>0</v>
      </c>
      <c r="P8355" s="63">
        <f t="shared" si="1694"/>
        <v>0</v>
      </c>
    </row>
    <row r="8356" spans="1:18" x14ac:dyDescent="0.3">
      <c r="A8356">
        <f t="shared" si="1695"/>
        <v>2019</v>
      </c>
      <c r="B8356">
        <f t="shared" si="1696"/>
        <v>8</v>
      </c>
      <c r="C8356">
        <f t="shared" si="1697"/>
        <v>15</v>
      </c>
      <c r="D8356">
        <f t="shared" si="1698"/>
        <v>1</v>
      </c>
      <c r="E8356" t="str">
        <f t="shared" si="1699"/>
        <v>OFF</v>
      </c>
      <c r="F8356" s="13">
        <f t="shared" si="1701"/>
        <v>43692</v>
      </c>
      <c r="G8356" s="14" t="str">
        <f t="shared" si="1700"/>
        <v>Avg of 4 NM Projects</v>
      </c>
      <c r="H8356" s="15">
        <f t="shared" si="1702"/>
        <v>1</v>
      </c>
      <c r="I8356" s="93">
        <v>-0.13</v>
      </c>
      <c r="J8356">
        <f t="shared" si="1690"/>
        <v>-7.3033707865168538E-4</v>
      </c>
      <c r="K8356" s="4">
        <v>19.260000000000002</v>
      </c>
      <c r="L8356" s="4">
        <v>23.9</v>
      </c>
      <c r="M8356" s="16">
        <f t="shared" si="1691"/>
        <v>-3.107E-3</v>
      </c>
      <c r="N8356">
        <f t="shared" si="1692"/>
        <v>0</v>
      </c>
      <c r="O8356">
        <f t="shared" si="1693"/>
        <v>0</v>
      </c>
      <c r="P8356" s="63">
        <f t="shared" si="1694"/>
        <v>0</v>
      </c>
      <c r="Q8356" s="34"/>
      <c r="R8356" s="34"/>
    </row>
    <row r="8357" spans="1:18" x14ac:dyDescent="0.3">
      <c r="A8357">
        <f t="shared" si="1695"/>
        <v>2019</v>
      </c>
      <c r="B8357">
        <f t="shared" si="1696"/>
        <v>8</v>
      </c>
      <c r="C8357">
        <f t="shared" si="1697"/>
        <v>15</v>
      </c>
      <c r="D8357">
        <f t="shared" si="1698"/>
        <v>1</v>
      </c>
      <c r="E8357" t="str">
        <f t="shared" si="1699"/>
        <v>OFF</v>
      </c>
      <c r="F8357" s="13">
        <f t="shared" si="1701"/>
        <v>43692</v>
      </c>
      <c r="G8357" s="14" t="str">
        <f t="shared" si="1700"/>
        <v>Avg of 4 NM Projects</v>
      </c>
      <c r="H8357" s="15">
        <f t="shared" si="1702"/>
        <v>2</v>
      </c>
      <c r="I8357" s="93">
        <v>0</v>
      </c>
      <c r="J8357">
        <f t="shared" si="1690"/>
        <v>0</v>
      </c>
      <c r="K8357" s="4">
        <v>19.05</v>
      </c>
      <c r="L8357" s="4">
        <v>18.88</v>
      </c>
      <c r="M8357" s="16">
        <f t="shared" si="1691"/>
        <v>0</v>
      </c>
      <c r="N8357">
        <f t="shared" si="1692"/>
        <v>1</v>
      </c>
      <c r="O8357">
        <f t="shared" si="1693"/>
        <v>0</v>
      </c>
      <c r="P8357" s="63">
        <f t="shared" si="1694"/>
        <v>0</v>
      </c>
    </row>
    <row r="8358" spans="1:18" x14ac:dyDescent="0.3">
      <c r="A8358">
        <f t="shared" si="1695"/>
        <v>2019</v>
      </c>
      <c r="B8358">
        <f t="shared" si="1696"/>
        <v>8</v>
      </c>
      <c r="C8358">
        <f t="shared" si="1697"/>
        <v>15</v>
      </c>
      <c r="D8358">
        <f t="shared" si="1698"/>
        <v>1</v>
      </c>
      <c r="E8358" t="str">
        <f t="shared" si="1699"/>
        <v>OFF</v>
      </c>
      <c r="F8358" s="13">
        <f t="shared" si="1701"/>
        <v>43692</v>
      </c>
      <c r="G8358" s="14" t="str">
        <f t="shared" si="1700"/>
        <v>Avg of 4 NM Projects</v>
      </c>
      <c r="H8358" s="15">
        <f t="shared" si="1702"/>
        <v>3</v>
      </c>
      <c r="I8358" s="93">
        <v>-0.13</v>
      </c>
      <c r="J8358">
        <f t="shared" si="1690"/>
        <v>-7.3033707865168538E-4</v>
      </c>
      <c r="K8358" s="4">
        <v>17.64</v>
      </c>
      <c r="L8358" s="4">
        <v>18.53</v>
      </c>
      <c r="M8358" s="16">
        <f t="shared" si="1691"/>
        <v>-2.4088999999999998E-3</v>
      </c>
      <c r="N8358">
        <f t="shared" si="1692"/>
        <v>0</v>
      </c>
      <c r="O8358">
        <f t="shared" si="1693"/>
        <v>0</v>
      </c>
      <c r="P8358" s="63">
        <f t="shared" si="1694"/>
        <v>0</v>
      </c>
    </row>
    <row r="8359" spans="1:18" x14ac:dyDescent="0.3">
      <c r="A8359">
        <f t="shared" si="1695"/>
        <v>2019</v>
      </c>
      <c r="B8359">
        <f t="shared" si="1696"/>
        <v>8</v>
      </c>
      <c r="C8359">
        <f t="shared" si="1697"/>
        <v>15</v>
      </c>
      <c r="D8359">
        <f t="shared" si="1698"/>
        <v>1</v>
      </c>
      <c r="E8359" t="str">
        <f t="shared" si="1699"/>
        <v>OFF</v>
      </c>
      <c r="F8359" s="13">
        <f t="shared" si="1701"/>
        <v>43692</v>
      </c>
      <c r="G8359" s="14" t="str">
        <f t="shared" si="1700"/>
        <v>Avg of 4 NM Projects</v>
      </c>
      <c r="H8359" s="15">
        <f t="shared" si="1702"/>
        <v>4</v>
      </c>
      <c r="I8359" s="93">
        <v>0</v>
      </c>
      <c r="J8359">
        <f t="shared" si="1690"/>
        <v>0</v>
      </c>
      <c r="K8359" s="4">
        <v>17.22</v>
      </c>
      <c r="L8359" s="4">
        <v>17.16</v>
      </c>
      <c r="M8359" s="16">
        <f t="shared" si="1691"/>
        <v>0</v>
      </c>
      <c r="N8359">
        <f t="shared" si="1692"/>
        <v>1</v>
      </c>
      <c r="O8359">
        <f t="shared" si="1693"/>
        <v>0</v>
      </c>
      <c r="P8359" s="63">
        <f t="shared" si="1694"/>
        <v>0</v>
      </c>
    </row>
    <row r="8360" spans="1:18" x14ac:dyDescent="0.3">
      <c r="A8360">
        <f t="shared" si="1695"/>
        <v>2019</v>
      </c>
      <c r="B8360">
        <f t="shared" si="1696"/>
        <v>8</v>
      </c>
      <c r="C8360">
        <f t="shared" si="1697"/>
        <v>15</v>
      </c>
      <c r="D8360">
        <f t="shared" si="1698"/>
        <v>1</v>
      </c>
      <c r="E8360" t="str">
        <f t="shared" si="1699"/>
        <v>OFF</v>
      </c>
      <c r="F8360" s="13">
        <f t="shared" si="1701"/>
        <v>43692</v>
      </c>
      <c r="G8360" s="14" t="str">
        <f t="shared" si="1700"/>
        <v>Avg of 4 NM Projects</v>
      </c>
      <c r="H8360" s="15">
        <f t="shared" si="1702"/>
        <v>5</v>
      </c>
      <c r="I8360" s="93">
        <v>-0.13</v>
      </c>
      <c r="J8360">
        <f t="shared" si="1690"/>
        <v>-7.3033707865168538E-4</v>
      </c>
      <c r="K8360" s="4">
        <v>17.420000000000002</v>
      </c>
      <c r="L8360" s="4">
        <v>17.079999999999998</v>
      </c>
      <c r="M8360" s="16">
        <f t="shared" si="1691"/>
        <v>-2.2203999999999995E-3</v>
      </c>
      <c r="N8360">
        <f t="shared" si="1692"/>
        <v>0</v>
      </c>
      <c r="O8360">
        <f t="shared" si="1693"/>
        <v>0</v>
      </c>
      <c r="P8360" s="63">
        <f t="shared" si="1694"/>
        <v>0</v>
      </c>
    </row>
    <row r="8361" spans="1:18" x14ac:dyDescent="0.3">
      <c r="A8361">
        <f t="shared" si="1695"/>
        <v>2019</v>
      </c>
      <c r="B8361">
        <f t="shared" si="1696"/>
        <v>8</v>
      </c>
      <c r="C8361">
        <f t="shared" si="1697"/>
        <v>15</v>
      </c>
      <c r="D8361">
        <f t="shared" si="1698"/>
        <v>1</v>
      </c>
      <c r="E8361" t="str">
        <f t="shared" si="1699"/>
        <v>OFF</v>
      </c>
      <c r="F8361" s="13">
        <f t="shared" si="1701"/>
        <v>43692</v>
      </c>
      <c r="G8361" s="14" t="str">
        <f t="shared" si="1700"/>
        <v>Avg of 4 NM Projects</v>
      </c>
      <c r="H8361" s="15">
        <f t="shared" si="1702"/>
        <v>6</v>
      </c>
      <c r="I8361" s="93">
        <v>-0.13</v>
      </c>
      <c r="J8361">
        <f t="shared" si="1690"/>
        <v>-7.3033707865168538E-4</v>
      </c>
      <c r="K8361" s="4">
        <v>20.170000000000002</v>
      </c>
      <c r="L8361" s="4">
        <v>20.149999999999999</v>
      </c>
      <c r="M8361" s="16">
        <f t="shared" si="1691"/>
        <v>-2.6194999999999999E-3</v>
      </c>
      <c r="N8361">
        <f t="shared" si="1692"/>
        <v>0</v>
      </c>
      <c r="O8361">
        <f t="shared" si="1693"/>
        <v>0</v>
      </c>
      <c r="P8361" s="63">
        <f t="shared" si="1694"/>
        <v>0</v>
      </c>
    </row>
    <row r="8362" spans="1:18" x14ac:dyDescent="0.3">
      <c r="A8362">
        <f t="shared" si="1695"/>
        <v>2019</v>
      </c>
      <c r="B8362">
        <f t="shared" si="1696"/>
        <v>8</v>
      </c>
      <c r="C8362">
        <f t="shared" si="1697"/>
        <v>15</v>
      </c>
      <c r="D8362">
        <f t="shared" si="1698"/>
        <v>1</v>
      </c>
      <c r="E8362" t="str">
        <f t="shared" si="1699"/>
        <v>OFF</v>
      </c>
      <c r="F8362" s="13">
        <f t="shared" si="1701"/>
        <v>43692</v>
      </c>
      <c r="G8362" s="14" t="str">
        <f t="shared" si="1700"/>
        <v>Avg of 4 NM Projects</v>
      </c>
      <c r="H8362" s="15">
        <f t="shared" si="1702"/>
        <v>7</v>
      </c>
      <c r="I8362" s="93">
        <v>3.8450000000000006</v>
      </c>
      <c r="J8362">
        <f t="shared" si="1690"/>
        <v>2.160112359550562E-2</v>
      </c>
      <c r="K8362" s="4">
        <v>19.97</v>
      </c>
      <c r="L8362" s="4">
        <v>19.7</v>
      </c>
      <c r="M8362" s="16">
        <f t="shared" si="1691"/>
        <v>7.5746500000000008E-2</v>
      </c>
      <c r="N8362">
        <f t="shared" si="1692"/>
        <v>0</v>
      </c>
      <c r="O8362">
        <f t="shared" si="1693"/>
        <v>0</v>
      </c>
      <c r="P8362" s="63">
        <f t="shared" si="1694"/>
        <v>0</v>
      </c>
    </row>
    <row r="8363" spans="1:18" x14ac:dyDescent="0.3">
      <c r="A8363">
        <f t="shared" si="1695"/>
        <v>2019</v>
      </c>
      <c r="B8363">
        <f t="shared" si="1696"/>
        <v>8</v>
      </c>
      <c r="C8363">
        <f t="shared" si="1697"/>
        <v>15</v>
      </c>
      <c r="D8363">
        <f t="shared" si="1698"/>
        <v>1</v>
      </c>
      <c r="E8363" t="str">
        <f t="shared" si="1699"/>
        <v>OFF</v>
      </c>
      <c r="F8363" s="13">
        <f t="shared" si="1701"/>
        <v>43692</v>
      </c>
      <c r="G8363" s="14" t="str">
        <f t="shared" si="1700"/>
        <v>Avg of 4 NM Projects</v>
      </c>
      <c r="H8363" s="15">
        <f t="shared" si="1702"/>
        <v>8</v>
      </c>
      <c r="I8363" s="93">
        <v>25.465</v>
      </c>
      <c r="J8363">
        <f t="shared" si="1690"/>
        <v>0.143061797752809</v>
      </c>
      <c r="K8363" s="4">
        <v>22.5</v>
      </c>
      <c r="L8363" s="4">
        <v>20.21</v>
      </c>
      <c r="M8363" s="16">
        <f t="shared" si="1691"/>
        <v>0.51464765000000001</v>
      </c>
      <c r="N8363">
        <f t="shared" si="1692"/>
        <v>0</v>
      </c>
      <c r="O8363">
        <f t="shared" si="1693"/>
        <v>0</v>
      </c>
      <c r="P8363" s="63">
        <f t="shared" si="1694"/>
        <v>0</v>
      </c>
    </row>
    <row r="8364" spans="1:18" x14ac:dyDescent="0.3">
      <c r="A8364">
        <f t="shared" si="1695"/>
        <v>2019</v>
      </c>
      <c r="B8364">
        <f t="shared" si="1696"/>
        <v>8</v>
      </c>
      <c r="C8364">
        <f t="shared" si="1697"/>
        <v>15</v>
      </c>
      <c r="D8364">
        <f t="shared" si="1698"/>
        <v>1</v>
      </c>
      <c r="E8364" t="str">
        <f t="shared" si="1699"/>
        <v>OFF</v>
      </c>
      <c r="F8364" s="13">
        <f t="shared" si="1701"/>
        <v>43692</v>
      </c>
      <c r="G8364" s="14" t="str">
        <f t="shared" si="1700"/>
        <v>Avg of 4 NM Projects</v>
      </c>
      <c r="H8364" s="15">
        <f t="shared" si="1702"/>
        <v>9</v>
      </c>
      <c r="I8364" s="93">
        <v>55.805000000000007</v>
      </c>
      <c r="J8364">
        <f t="shared" si="1690"/>
        <v>0.3135112359550562</v>
      </c>
      <c r="K8364" s="4">
        <v>23.25</v>
      </c>
      <c r="L8364" s="4">
        <v>24.72</v>
      </c>
      <c r="M8364" s="16">
        <f t="shared" si="1691"/>
        <v>1.3794996000000002</v>
      </c>
      <c r="N8364">
        <f t="shared" si="1692"/>
        <v>0</v>
      </c>
      <c r="O8364">
        <f t="shared" si="1693"/>
        <v>0</v>
      </c>
      <c r="P8364" s="63">
        <f t="shared" si="1694"/>
        <v>0</v>
      </c>
    </row>
    <row r="8365" spans="1:18" x14ac:dyDescent="0.3">
      <c r="A8365">
        <f t="shared" si="1695"/>
        <v>2019</v>
      </c>
      <c r="B8365">
        <f t="shared" si="1696"/>
        <v>8</v>
      </c>
      <c r="C8365">
        <f t="shared" si="1697"/>
        <v>15</v>
      </c>
      <c r="D8365">
        <f t="shared" si="1698"/>
        <v>1</v>
      </c>
      <c r="E8365" t="str">
        <f t="shared" si="1699"/>
        <v>OFF</v>
      </c>
      <c r="F8365" s="13">
        <f t="shared" si="1701"/>
        <v>43692</v>
      </c>
      <c r="G8365" s="14" t="str">
        <f t="shared" si="1700"/>
        <v>Avg of 4 NM Projects</v>
      </c>
      <c r="H8365" s="15">
        <f t="shared" si="1702"/>
        <v>10</v>
      </c>
      <c r="I8365" s="93">
        <v>86.14</v>
      </c>
      <c r="J8365">
        <f t="shared" si="1690"/>
        <v>0.4839325842696629</v>
      </c>
      <c r="K8365" s="4">
        <v>23.65</v>
      </c>
      <c r="L8365" s="4">
        <v>35.090000000000003</v>
      </c>
      <c r="M8365" s="16">
        <f t="shared" si="1691"/>
        <v>3.0226526000000002</v>
      </c>
      <c r="N8365">
        <f t="shared" si="1692"/>
        <v>0</v>
      </c>
      <c r="O8365">
        <f t="shared" si="1693"/>
        <v>0</v>
      </c>
      <c r="P8365" s="63">
        <f t="shared" si="1694"/>
        <v>0</v>
      </c>
    </row>
    <row r="8366" spans="1:18" x14ac:dyDescent="0.3">
      <c r="A8366">
        <f t="shared" si="1695"/>
        <v>2019</v>
      </c>
      <c r="B8366">
        <f t="shared" si="1696"/>
        <v>8</v>
      </c>
      <c r="C8366">
        <f t="shared" si="1697"/>
        <v>15</v>
      </c>
      <c r="D8366">
        <f t="shared" si="1698"/>
        <v>1</v>
      </c>
      <c r="E8366" t="str">
        <f t="shared" si="1699"/>
        <v>OFF</v>
      </c>
      <c r="F8366" s="13">
        <f t="shared" si="1701"/>
        <v>43692</v>
      </c>
      <c r="G8366" s="14" t="str">
        <f t="shared" si="1700"/>
        <v>Avg of 4 NM Projects</v>
      </c>
      <c r="H8366" s="15">
        <f t="shared" si="1702"/>
        <v>11</v>
      </c>
      <c r="I8366" s="93">
        <v>126.595</v>
      </c>
      <c r="J8366">
        <f t="shared" si="1690"/>
        <v>0.71120786516853929</v>
      </c>
      <c r="K8366" s="4">
        <v>22.42</v>
      </c>
      <c r="L8366" s="4">
        <v>29.85</v>
      </c>
      <c r="M8366" s="16">
        <f t="shared" si="1691"/>
        <v>3.7788607500000002</v>
      </c>
      <c r="N8366">
        <f t="shared" si="1692"/>
        <v>0</v>
      </c>
      <c r="O8366">
        <f t="shared" si="1693"/>
        <v>1</v>
      </c>
      <c r="P8366" s="63">
        <f t="shared" si="1694"/>
        <v>0</v>
      </c>
    </row>
    <row r="8367" spans="1:18" x14ac:dyDescent="0.3">
      <c r="A8367">
        <f t="shared" si="1695"/>
        <v>2019</v>
      </c>
      <c r="B8367">
        <f t="shared" si="1696"/>
        <v>8</v>
      </c>
      <c r="C8367">
        <f t="shared" si="1697"/>
        <v>15</v>
      </c>
      <c r="D8367">
        <f t="shared" si="1698"/>
        <v>1</v>
      </c>
      <c r="E8367" t="str">
        <f t="shared" si="1699"/>
        <v>OFF</v>
      </c>
      <c r="F8367" s="13">
        <f t="shared" si="1701"/>
        <v>43692</v>
      </c>
      <c r="G8367" s="14" t="str">
        <f t="shared" si="1700"/>
        <v>Avg of 4 NM Projects</v>
      </c>
      <c r="H8367" s="15">
        <f t="shared" si="1702"/>
        <v>12</v>
      </c>
      <c r="I8367" s="93">
        <v>133.51</v>
      </c>
      <c r="J8367">
        <f t="shared" si="1690"/>
        <v>0.75005617977528083</v>
      </c>
      <c r="K8367" s="4">
        <v>24.17</v>
      </c>
      <c r="L8367" s="4">
        <v>24.97</v>
      </c>
      <c r="M8367" s="16">
        <f t="shared" si="1691"/>
        <v>3.3337446999999996</v>
      </c>
      <c r="N8367">
        <f t="shared" si="1692"/>
        <v>0</v>
      </c>
      <c r="O8367">
        <f t="shared" si="1693"/>
        <v>1</v>
      </c>
      <c r="P8367" s="63">
        <f t="shared" si="1694"/>
        <v>0</v>
      </c>
    </row>
    <row r="8368" spans="1:18" x14ac:dyDescent="0.3">
      <c r="A8368">
        <f t="shared" si="1695"/>
        <v>2019</v>
      </c>
      <c r="B8368">
        <f t="shared" si="1696"/>
        <v>8</v>
      </c>
      <c r="C8368">
        <f t="shared" si="1697"/>
        <v>15</v>
      </c>
      <c r="D8368">
        <f t="shared" si="1698"/>
        <v>1</v>
      </c>
      <c r="E8368" t="str">
        <f t="shared" si="1699"/>
        <v>OFF</v>
      </c>
      <c r="F8368" s="13">
        <f t="shared" si="1701"/>
        <v>43692</v>
      </c>
      <c r="G8368" s="14" t="str">
        <f t="shared" si="1700"/>
        <v>Avg of 4 NM Projects</v>
      </c>
      <c r="H8368" s="15">
        <f t="shared" si="1702"/>
        <v>13</v>
      </c>
      <c r="I8368" s="93">
        <v>113.66</v>
      </c>
      <c r="J8368">
        <f t="shared" si="1690"/>
        <v>0.63853932584269657</v>
      </c>
      <c r="K8368" s="4">
        <v>25</v>
      </c>
      <c r="L8368" s="4">
        <v>37.369999999999997</v>
      </c>
      <c r="M8368" s="16">
        <f t="shared" si="1691"/>
        <v>4.2474742000000001</v>
      </c>
      <c r="N8368">
        <f t="shared" si="1692"/>
        <v>0</v>
      </c>
      <c r="O8368">
        <f t="shared" si="1693"/>
        <v>1</v>
      </c>
      <c r="P8368" s="63">
        <f t="shared" si="1694"/>
        <v>0</v>
      </c>
    </row>
    <row r="8369" spans="1:18" x14ac:dyDescent="0.3">
      <c r="A8369">
        <f t="shared" si="1695"/>
        <v>2019</v>
      </c>
      <c r="B8369">
        <f t="shared" si="1696"/>
        <v>8</v>
      </c>
      <c r="C8369">
        <f t="shared" si="1697"/>
        <v>15</v>
      </c>
      <c r="D8369">
        <f t="shared" si="1698"/>
        <v>1</v>
      </c>
      <c r="E8369" t="str">
        <f t="shared" si="1699"/>
        <v>OFF</v>
      </c>
      <c r="F8369" s="13">
        <f t="shared" si="1701"/>
        <v>43692</v>
      </c>
      <c r="G8369" s="14" t="str">
        <f t="shared" si="1700"/>
        <v>Avg of 4 NM Projects</v>
      </c>
      <c r="H8369" s="15">
        <f t="shared" si="1702"/>
        <v>14</v>
      </c>
      <c r="I8369" s="93">
        <v>102.78</v>
      </c>
      <c r="J8369">
        <f t="shared" si="1690"/>
        <v>0.5774157303370786</v>
      </c>
      <c r="K8369" s="4">
        <v>29.19</v>
      </c>
      <c r="L8369" s="4">
        <v>37.82</v>
      </c>
      <c r="M8369" s="16">
        <f t="shared" si="1691"/>
        <v>3.8871395999999998</v>
      </c>
      <c r="N8369">
        <f t="shared" si="1692"/>
        <v>0</v>
      </c>
      <c r="O8369">
        <f t="shared" si="1693"/>
        <v>1</v>
      </c>
      <c r="P8369" s="63">
        <f t="shared" si="1694"/>
        <v>0</v>
      </c>
    </row>
    <row r="8370" spans="1:18" x14ac:dyDescent="0.3">
      <c r="A8370">
        <f t="shared" si="1695"/>
        <v>2019</v>
      </c>
      <c r="B8370">
        <f t="shared" si="1696"/>
        <v>8</v>
      </c>
      <c r="C8370">
        <f t="shared" si="1697"/>
        <v>15</v>
      </c>
      <c r="D8370">
        <f t="shared" si="1698"/>
        <v>1</v>
      </c>
      <c r="E8370" t="str">
        <f t="shared" si="1699"/>
        <v>OFF</v>
      </c>
      <c r="F8370" s="13">
        <f t="shared" si="1701"/>
        <v>43692</v>
      </c>
      <c r="G8370" s="14" t="str">
        <f t="shared" si="1700"/>
        <v>Avg of 4 NM Projects</v>
      </c>
      <c r="H8370" s="15">
        <f t="shared" si="1702"/>
        <v>15</v>
      </c>
      <c r="I8370" s="93">
        <v>107.905</v>
      </c>
      <c r="J8370">
        <f t="shared" si="1690"/>
        <v>0.60620786516853931</v>
      </c>
      <c r="K8370" s="4">
        <v>29.73</v>
      </c>
      <c r="L8370" s="4">
        <v>36.47</v>
      </c>
      <c r="M8370" s="16">
        <f t="shared" si="1691"/>
        <v>3.9352953500000001</v>
      </c>
      <c r="N8370">
        <f t="shared" si="1692"/>
        <v>0</v>
      </c>
      <c r="O8370">
        <f t="shared" si="1693"/>
        <v>1</v>
      </c>
      <c r="P8370" s="63">
        <f t="shared" si="1694"/>
        <v>0</v>
      </c>
    </row>
    <row r="8371" spans="1:18" x14ac:dyDescent="0.3">
      <c r="A8371">
        <f t="shared" si="1695"/>
        <v>2019</v>
      </c>
      <c r="B8371">
        <f t="shared" si="1696"/>
        <v>8</v>
      </c>
      <c r="C8371">
        <f t="shared" si="1697"/>
        <v>15</v>
      </c>
      <c r="D8371">
        <f t="shared" si="1698"/>
        <v>1</v>
      </c>
      <c r="E8371" t="str">
        <f t="shared" si="1699"/>
        <v>OFF</v>
      </c>
      <c r="F8371" s="13">
        <f t="shared" si="1701"/>
        <v>43692</v>
      </c>
      <c r="G8371" s="14" t="str">
        <f t="shared" si="1700"/>
        <v>Avg of 4 NM Projects</v>
      </c>
      <c r="H8371" s="15">
        <f t="shared" si="1702"/>
        <v>16</v>
      </c>
      <c r="I8371" s="93">
        <v>108.92500000000001</v>
      </c>
      <c r="J8371">
        <f t="shared" si="1690"/>
        <v>0.61193820224719109</v>
      </c>
      <c r="K8371" s="4">
        <v>33.270000000000003</v>
      </c>
      <c r="L8371" s="4">
        <v>41.49</v>
      </c>
      <c r="M8371" s="16">
        <f t="shared" si="1691"/>
        <v>4.5192982500000003</v>
      </c>
      <c r="N8371">
        <f t="shared" si="1692"/>
        <v>0</v>
      </c>
      <c r="O8371">
        <f t="shared" si="1693"/>
        <v>1</v>
      </c>
      <c r="P8371" s="63">
        <f t="shared" si="1694"/>
        <v>0</v>
      </c>
    </row>
    <row r="8372" spans="1:18" x14ac:dyDescent="0.3">
      <c r="A8372">
        <f t="shared" si="1695"/>
        <v>2019</v>
      </c>
      <c r="B8372">
        <f t="shared" si="1696"/>
        <v>8</v>
      </c>
      <c r="C8372">
        <f t="shared" si="1697"/>
        <v>15</v>
      </c>
      <c r="D8372">
        <f t="shared" si="1698"/>
        <v>1</v>
      </c>
      <c r="E8372" t="str">
        <f t="shared" si="1699"/>
        <v>OFF</v>
      </c>
      <c r="F8372" s="13">
        <f t="shared" si="1701"/>
        <v>43692</v>
      </c>
      <c r="G8372" s="14" t="str">
        <f t="shared" si="1700"/>
        <v>Avg of 4 NM Projects</v>
      </c>
      <c r="H8372" s="15">
        <f t="shared" si="1702"/>
        <v>17</v>
      </c>
      <c r="I8372" s="93">
        <v>84.224999999999994</v>
      </c>
      <c r="J8372">
        <f t="shared" si="1690"/>
        <v>0.47317415730337076</v>
      </c>
      <c r="K8372" s="4">
        <v>36.49</v>
      </c>
      <c r="L8372" s="4">
        <v>42.81</v>
      </c>
      <c r="M8372" s="16">
        <f t="shared" si="1691"/>
        <v>3.60567225</v>
      </c>
      <c r="N8372">
        <f t="shared" si="1692"/>
        <v>0</v>
      </c>
      <c r="O8372">
        <f t="shared" si="1693"/>
        <v>0</v>
      </c>
      <c r="P8372" s="63">
        <f t="shared" si="1694"/>
        <v>0</v>
      </c>
    </row>
    <row r="8373" spans="1:18" x14ac:dyDescent="0.3">
      <c r="A8373">
        <f t="shared" si="1695"/>
        <v>2019</v>
      </c>
      <c r="B8373">
        <f t="shared" si="1696"/>
        <v>8</v>
      </c>
      <c r="C8373">
        <f t="shared" si="1697"/>
        <v>15</v>
      </c>
      <c r="D8373">
        <f t="shared" si="1698"/>
        <v>1</v>
      </c>
      <c r="E8373" t="str">
        <f t="shared" si="1699"/>
        <v>OFF</v>
      </c>
      <c r="F8373" s="13">
        <f t="shared" si="1701"/>
        <v>43692</v>
      </c>
      <c r="G8373" s="14" t="str">
        <f t="shared" si="1700"/>
        <v>Avg of 4 NM Projects</v>
      </c>
      <c r="H8373" s="15">
        <f t="shared" si="1702"/>
        <v>18</v>
      </c>
      <c r="I8373" s="93">
        <v>58.239999999999995</v>
      </c>
      <c r="J8373">
        <f t="shared" si="1690"/>
        <v>0.32719101123595501</v>
      </c>
      <c r="K8373" s="4">
        <v>37.619999999999997</v>
      </c>
      <c r="L8373" s="4">
        <v>39.94</v>
      </c>
      <c r="M8373" s="16">
        <f t="shared" si="1691"/>
        <v>2.3261056</v>
      </c>
      <c r="N8373">
        <f t="shared" si="1692"/>
        <v>0</v>
      </c>
      <c r="O8373">
        <f t="shared" si="1693"/>
        <v>0</v>
      </c>
      <c r="P8373" s="63">
        <f t="shared" si="1694"/>
        <v>0</v>
      </c>
    </row>
    <row r="8374" spans="1:18" x14ac:dyDescent="0.3">
      <c r="A8374">
        <f t="shared" si="1695"/>
        <v>2019</v>
      </c>
      <c r="B8374">
        <f t="shared" si="1696"/>
        <v>8</v>
      </c>
      <c r="C8374">
        <f t="shared" si="1697"/>
        <v>15</v>
      </c>
      <c r="D8374">
        <f t="shared" si="1698"/>
        <v>1</v>
      </c>
      <c r="E8374" t="str">
        <f t="shared" si="1699"/>
        <v>OFF</v>
      </c>
      <c r="F8374" s="13">
        <f t="shared" si="1701"/>
        <v>43692</v>
      </c>
      <c r="G8374" s="14" t="str">
        <f t="shared" si="1700"/>
        <v>Avg of 4 NM Projects</v>
      </c>
      <c r="H8374" s="15">
        <f t="shared" si="1702"/>
        <v>19</v>
      </c>
      <c r="I8374" s="93">
        <v>23.035</v>
      </c>
      <c r="J8374">
        <f t="shared" si="1690"/>
        <v>0.12941011235955055</v>
      </c>
      <c r="K8374" s="4">
        <v>33.17</v>
      </c>
      <c r="L8374" s="4">
        <v>39.54</v>
      </c>
      <c r="M8374" s="16">
        <f t="shared" si="1691"/>
        <v>0.9108039</v>
      </c>
      <c r="N8374">
        <f t="shared" si="1692"/>
        <v>0</v>
      </c>
      <c r="O8374">
        <f t="shared" si="1693"/>
        <v>0</v>
      </c>
      <c r="P8374" s="63">
        <f t="shared" si="1694"/>
        <v>0</v>
      </c>
    </row>
    <row r="8375" spans="1:18" x14ac:dyDescent="0.3">
      <c r="A8375">
        <f t="shared" si="1695"/>
        <v>2019</v>
      </c>
      <c r="B8375">
        <f t="shared" si="1696"/>
        <v>8</v>
      </c>
      <c r="C8375">
        <f t="shared" si="1697"/>
        <v>15</v>
      </c>
      <c r="D8375">
        <f t="shared" si="1698"/>
        <v>1</v>
      </c>
      <c r="E8375" t="str">
        <f t="shared" si="1699"/>
        <v>OFF</v>
      </c>
      <c r="F8375" s="13">
        <f t="shared" si="1701"/>
        <v>43692</v>
      </c>
      <c r="G8375" s="14" t="str">
        <f t="shared" si="1700"/>
        <v>Avg of 4 NM Projects</v>
      </c>
      <c r="H8375" s="15">
        <f t="shared" si="1702"/>
        <v>20</v>
      </c>
      <c r="I8375" s="93">
        <v>2.82</v>
      </c>
      <c r="J8375">
        <f t="shared" si="1690"/>
        <v>1.5842696629213483E-2</v>
      </c>
      <c r="K8375" s="4">
        <v>31</v>
      </c>
      <c r="L8375" s="4">
        <v>30.28</v>
      </c>
      <c r="M8375" s="16">
        <f t="shared" si="1691"/>
        <v>8.5389599999999996E-2</v>
      </c>
      <c r="N8375">
        <f t="shared" si="1692"/>
        <v>0</v>
      </c>
      <c r="O8375">
        <f t="shared" si="1693"/>
        <v>0</v>
      </c>
      <c r="P8375" s="63">
        <f t="shared" si="1694"/>
        <v>0</v>
      </c>
    </row>
    <row r="8376" spans="1:18" x14ac:dyDescent="0.3">
      <c r="A8376">
        <f t="shared" si="1695"/>
        <v>2019</v>
      </c>
      <c r="B8376">
        <f t="shared" si="1696"/>
        <v>8</v>
      </c>
      <c r="C8376">
        <f t="shared" si="1697"/>
        <v>15</v>
      </c>
      <c r="D8376">
        <f t="shared" si="1698"/>
        <v>1</v>
      </c>
      <c r="E8376" t="str">
        <f t="shared" si="1699"/>
        <v>OFF</v>
      </c>
      <c r="F8376" s="13">
        <f t="shared" si="1701"/>
        <v>43692</v>
      </c>
      <c r="G8376" s="14" t="str">
        <f t="shared" si="1700"/>
        <v>Avg of 4 NM Projects</v>
      </c>
      <c r="H8376" s="15">
        <f t="shared" si="1702"/>
        <v>21</v>
      </c>
      <c r="I8376" s="93">
        <v>-0.26</v>
      </c>
      <c r="J8376">
        <f t="shared" si="1690"/>
        <v>-1.4606741573033708E-3</v>
      </c>
      <c r="K8376" s="4">
        <v>28.3</v>
      </c>
      <c r="L8376" s="4">
        <v>37.119999999999997</v>
      </c>
      <c r="M8376" s="16">
        <f t="shared" si="1691"/>
        <v>-9.6511999999999987E-3</v>
      </c>
      <c r="N8376">
        <f t="shared" si="1692"/>
        <v>0</v>
      </c>
      <c r="O8376">
        <f t="shared" si="1693"/>
        <v>0</v>
      </c>
      <c r="P8376" s="63">
        <f t="shared" si="1694"/>
        <v>0</v>
      </c>
    </row>
    <row r="8377" spans="1:18" x14ac:dyDescent="0.3">
      <c r="A8377">
        <f t="shared" si="1695"/>
        <v>2019</v>
      </c>
      <c r="B8377">
        <f t="shared" si="1696"/>
        <v>8</v>
      </c>
      <c r="C8377">
        <f t="shared" si="1697"/>
        <v>15</v>
      </c>
      <c r="D8377">
        <f t="shared" si="1698"/>
        <v>1</v>
      </c>
      <c r="E8377" t="str">
        <f t="shared" si="1699"/>
        <v>OFF</v>
      </c>
      <c r="F8377" s="13">
        <f t="shared" si="1701"/>
        <v>43692</v>
      </c>
      <c r="G8377" s="14" t="str">
        <f t="shared" si="1700"/>
        <v>Avg of 4 NM Projects</v>
      </c>
      <c r="H8377" s="15">
        <f t="shared" si="1702"/>
        <v>22</v>
      </c>
      <c r="I8377" s="93">
        <v>-0.13</v>
      </c>
      <c r="J8377">
        <f t="shared" si="1690"/>
        <v>-7.3033707865168538E-4</v>
      </c>
      <c r="K8377" s="4">
        <v>24.98</v>
      </c>
      <c r="L8377" s="4">
        <v>51.18</v>
      </c>
      <c r="M8377" s="16">
        <f t="shared" si="1691"/>
        <v>-6.6534000000000003E-3</v>
      </c>
      <c r="N8377">
        <f t="shared" si="1692"/>
        <v>0</v>
      </c>
      <c r="O8377">
        <f t="shared" si="1693"/>
        <v>0</v>
      </c>
      <c r="P8377" s="63">
        <f t="shared" si="1694"/>
        <v>0</v>
      </c>
    </row>
    <row r="8378" spans="1:18" x14ac:dyDescent="0.3">
      <c r="A8378">
        <f t="shared" si="1695"/>
        <v>2019</v>
      </c>
      <c r="B8378">
        <f t="shared" si="1696"/>
        <v>8</v>
      </c>
      <c r="C8378">
        <f t="shared" si="1697"/>
        <v>15</v>
      </c>
      <c r="D8378">
        <f t="shared" si="1698"/>
        <v>1</v>
      </c>
      <c r="E8378" t="str">
        <f t="shared" si="1699"/>
        <v>OFF</v>
      </c>
      <c r="F8378" s="13">
        <f t="shared" si="1701"/>
        <v>43692</v>
      </c>
      <c r="G8378" s="14" t="str">
        <f t="shared" si="1700"/>
        <v>Avg of 4 NM Projects</v>
      </c>
      <c r="H8378" s="15">
        <f t="shared" si="1702"/>
        <v>23</v>
      </c>
      <c r="I8378" s="93">
        <v>0</v>
      </c>
      <c r="J8378">
        <f t="shared" si="1690"/>
        <v>0</v>
      </c>
      <c r="K8378" s="4">
        <v>21.57</v>
      </c>
      <c r="L8378" s="4">
        <v>47.59</v>
      </c>
      <c r="M8378" s="16">
        <f t="shared" si="1691"/>
        <v>0</v>
      </c>
      <c r="N8378">
        <f t="shared" si="1692"/>
        <v>1</v>
      </c>
      <c r="O8378">
        <f t="shared" si="1693"/>
        <v>0</v>
      </c>
      <c r="P8378" s="63">
        <f t="shared" si="1694"/>
        <v>0</v>
      </c>
    </row>
    <row r="8379" spans="1:18" x14ac:dyDescent="0.3">
      <c r="A8379">
        <f t="shared" si="1695"/>
        <v>2019</v>
      </c>
      <c r="B8379">
        <f t="shared" si="1696"/>
        <v>8</v>
      </c>
      <c r="C8379">
        <f t="shared" si="1697"/>
        <v>15</v>
      </c>
      <c r="D8379">
        <f t="shared" si="1698"/>
        <v>1</v>
      </c>
      <c r="E8379" t="str">
        <f t="shared" si="1699"/>
        <v>OFF</v>
      </c>
      <c r="F8379" s="13">
        <f t="shared" si="1701"/>
        <v>43692</v>
      </c>
      <c r="G8379" s="14" t="str">
        <f t="shared" si="1700"/>
        <v>Avg of 4 NM Projects</v>
      </c>
      <c r="H8379" s="15">
        <f t="shared" si="1702"/>
        <v>24</v>
      </c>
      <c r="I8379" s="93">
        <v>0</v>
      </c>
      <c r="J8379">
        <f t="shared" si="1690"/>
        <v>0</v>
      </c>
      <c r="K8379" s="4">
        <v>20.58</v>
      </c>
      <c r="L8379" s="4">
        <v>22.65</v>
      </c>
      <c r="M8379" s="16">
        <f t="shared" si="1691"/>
        <v>0</v>
      </c>
      <c r="N8379">
        <f t="shared" si="1692"/>
        <v>1</v>
      </c>
      <c r="O8379">
        <f t="shared" si="1693"/>
        <v>0</v>
      </c>
      <c r="P8379" s="63">
        <f t="shared" si="1694"/>
        <v>0</v>
      </c>
    </row>
    <row r="8380" spans="1:18" x14ac:dyDescent="0.3">
      <c r="A8380">
        <f t="shared" si="1695"/>
        <v>2019</v>
      </c>
      <c r="B8380">
        <f t="shared" si="1696"/>
        <v>8</v>
      </c>
      <c r="C8380">
        <f t="shared" si="1697"/>
        <v>16</v>
      </c>
      <c r="D8380">
        <f t="shared" si="1698"/>
        <v>2</v>
      </c>
      <c r="E8380" t="str">
        <f t="shared" si="1699"/>
        <v>OFF</v>
      </c>
      <c r="F8380" s="13">
        <f t="shared" si="1701"/>
        <v>43693</v>
      </c>
      <c r="G8380" s="14" t="str">
        <f t="shared" si="1700"/>
        <v>Avg of 4 NM Projects</v>
      </c>
      <c r="H8380" s="15">
        <f t="shared" si="1702"/>
        <v>1</v>
      </c>
      <c r="I8380" s="93">
        <v>-0.13</v>
      </c>
      <c r="J8380">
        <f t="shared" si="1690"/>
        <v>-7.3033707865168538E-4</v>
      </c>
      <c r="K8380" s="4">
        <v>19.93</v>
      </c>
      <c r="L8380" s="4">
        <v>19.09</v>
      </c>
      <c r="M8380" s="16">
        <f t="shared" si="1691"/>
        <v>-2.4816999999999999E-3</v>
      </c>
      <c r="N8380">
        <f t="shared" si="1692"/>
        <v>0</v>
      </c>
      <c r="O8380">
        <f t="shared" si="1693"/>
        <v>0</v>
      </c>
      <c r="P8380" s="63">
        <f t="shared" si="1694"/>
        <v>0</v>
      </c>
      <c r="Q8380" s="34"/>
      <c r="R8380" s="34"/>
    </row>
    <row r="8381" spans="1:18" x14ac:dyDescent="0.3">
      <c r="A8381">
        <f t="shared" si="1695"/>
        <v>2019</v>
      </c>
      <c r="B8381">
        <f t="shared" si="1696"/>
        <v>8</v>
      </c>
      <c r="C8381">
        <f t="shared" si="1697"/>
        <v>16</v>
      </c>
      <c r="D8381">
        <f t="shared" si="1698"/>
        <v>2</v>
      </c>
      <c r="E8381" t="str">
        <f t="shared" si="1699"/>
        <v>OFF</v>
      </c>
      <c r="F8381" s="13">
        <f t="shared" si="1701"/>
        <v>43693</v>
      </c>
      <c r="G8381" s="14" t="str">
        <f t="shared" si="1700"/>
        <v>Avg of 4 NM Projects</v>
      </c>
      <c r="H8381" s="15">
        <f t="shared" si="1702"/>
        <v>2</v>
      </c>
      <c r="I8381" s="93">
        <v>0</v>
      </c>
      <c r="J8381">
        <f t="shared" si="1690"/>
        <v>0</v>
      </c>
      <c r="K8381" s="4">
        <v>18.47</v>
      </c>
      <c r="L8381" s="4">
        <v>17.7</v>
      </c>
      <c r="M8381" s="16">
        <f t="shared" si="1691"/>
        <v>0</v>
      </c>
      <c r="N8381">
        <f t="shared" si="1692"/>
        <v>1</v>
      </c>
      <c r="O8381">
        <f t="shared" si="1693"/>
        <v>0</v>
      </c>
      <c r="P8381" s="63">
        <f t="shared" si="1694"/>
        <v>0</v>
      </c>
    </row>
    <row r="8382" spans="1:18" x14ac:dyDescent="0.3">
      <c r="A8382">
        <f t="shared" si="1695"/>
        <v>2019</v>
      </c>
      <c r="B8382">
        <f t="shared" si="1696"/>
        <v>8</v>
      </c>
      <c r="C8382">
        <f t="shared" si="1697"/>
        <v>16</v>
      </c>
      <c r="D8382">
        <f t="shared" si="1698"/>
        <v>2</v>
      </c>
      <c r="E8382" t="str">
        <f t="shared" si="1699"/>
        <v>OFF</v>
      </c>
      <c r="F8382" s="13">
        <f t="shared" si="1701"/>
        <v>43693</v>
      </c>
      <c r="G8382" s="14" t="str">
        <f t="shared" si="1700"/>
        <v>Avg of 4 NM Projects</v>
      </c>
      <c r="H8382" s="15">
        <f t="shared" si="1702"/>
        <v>3</v>
      </c>
      <c r="I8382" s="93">
        <v>-0.26</v>
      </c>
      <c r="J8382">
        <f t="shared" si="1690"/>
        <v>-1.4606741573033708E-3</v>
      </c>
      <c r="K8382" s="4">
        <v>17.91</v>
      </c>
      <c r="L8382" s="4">
        <v>17.829999999999998</v>
      </c>
      <c r="M8382" s="16">
        <f t="shared" si="1691"/>
        <v>-4.6357999999999998E-3</v>
      </c>
      <c r="N8382">
        <f t="shared" si="1692"/>
        <v>0</v>
      </c>
      <c r="O8382">
        <f t="shared" si="1693"/>
        <v>0</v>
      </c>
      <c r="P8382" s="63">
        <f t="shared" si="1694"/>
        <v>0</v>
      </c>
    </row>
    <row r="8383" spans="1:18" x14ac:dyDescent="0.3">
      <c r="A8383">
        <f t="shared" si="1695"/>
        <v>2019</v>
      </c>
      <c r="B8383">
        <f t="shared" si="1696"/>
        <v>8</v>
      </c>
      <c r="C8383">
        <f t="shared" si="1697"/>
        <v>16</v>
      </c>
      <c r="D8383">
        <f t="shared" si="1698"/>
        <v>2</v>
      </c>
      <c r="E8383" t="str">
        <f t="shared" si="1699"/>
        <v>OFF</v>
      </c>
      <c r="F8383" s="13">
        <f t="shared" si="1701"/>
        <v>43693</v>
      </c>
      <c r="G8383" s="14" t="str">
        <f t="shared" si="1700"/>
        <v>Avg of 4 NM Projects</v>
      </c>
      <c r="H8383" s="15">
        <f t="shared" si="1702"/>
        <v>4</v>
      </c>
      <c r="I8383" s="93">
        <v>0</v>
      </c>
      <c r="J8383">
        <f t="shared" si="1690"/>
        <v>0</v>
      </c>
      <c r="K8383" s="4">
        <v>17.11</v>
      </c>
      <c r="L8383" s="4">
        <v>17.239999999999998</v>
      </c>
      <c r="M8383" s="16">
        <f t="shared" si="1691"/>
        <v>0</v>
      </c>
      <c r="N8383">
        <f t="shared" si="1692"/>
        <v>1</v>
      </c>
      <c r="O8383">
        <f t="shared" si="1693"/>
        <v>0</v>
      </c>
      <c r="P8383" s="63">
        <f t="shared" si="1694"/>
        <v>0</v>
      </c>
    </row>
    <row r="8384" spans="1:18" x14ac:dyDescent="0.3">
      <c r="A8384">
        <f t="shared" si="1695"/>
        <v>2019</v>
      </c>
      <c r="B8384">
        <f t="shared" si="1696"/>
        <v>8</v>
      </c>
      <c r="C8384">
        <f t="shared" si="1697"/>
        <v>16</v>
      </c>
      <c r="D8384">
        <f t="shared" si="1698"/>
        <v>2</v>
      </c>
      <c r="E8384" t="str">
        <f t="shared" si="1699"/>
        <v>OFF</v>
      </c>
      <c r="F8384" s="13">
        <f t="shared" si="1701"/>
        <v>43693</v>
      </c>
      <c r="G8384" s="14" t="str">
        <f t="shared" si="1700"/>
        <v>Avg of 4 NM Projects</v>
      </c>
      <c r="H8384" s="15">
        <f t="shared" si="1702"/>
        <v>5</v>
      </c>
      <c r="I8384" s="93">
        <v>-0.26</v>
      </c>
      <c r="J8384">
        <f t="shared" si="1690"/>
        <v>-1.4606741573033708E-3</v>
      </c>
      <c r="K8384" s="4">
        <v>17.670000000000002</v>
      </c>
      <c r="L8384" s="4">
        <v>18.13</v>
      </c>
      <c r="M8384" s="16">
        <f t="shared" si="1691"/>
        <v>-4.7137999999999998E-3</v>
      </c>
      <c r="N8384">
        <f t="shared" si="1692"/>
        <v>0</v>
      </c>
      <c r="O8384">
        <f t="shared" si="1693"/>
        <v>0</v>
      </c>
      <c r="P8384" s="63">
        <f t="shared" si="1694"/>
        <v>0</v>
      </c>
    </row>
    <row r="8385" spans="1:16" x14ac:dyDescent="0.3">
      <c r="A8385">
        <f t="shared" si="1695"/>
        <v>2019</v>
      </c>
      <c r="B8385">
        <f t="shared" si="1696"/>
        <v>8</v>
      </c>
      <c r="C8385">
        <f t="shared" si="1697"/>
        <v>16</v>
      </c>
      <c r="D8385">
        <f t="shared" si="1698"/>
        <v>2</v>
      </c>
      <c r="E8385" t="str">
        <f t="shared" si="1699"/>
        <v>OFF</v>
      </c>
      <c r="F8385" s="13">
        <f t="shared" si="1701"/>
        <v>43693</v>
      </c>
      <c r="G8385" s="14" t="str">
        <f t="shared" si="1700"/>
        <v>Avg of 4 NM Projects</v>
      </c>
      <c r="H8385" s="15">
        <f t="shared" si="1702"/>
        <v>6</v>
      </c>
      <c r="I8385" s="93">
        <v>-0.26</v>
      </c>
      <c r="J8385">
        <f t="shared" si="1690"/>
        <v>-1.4606741573033708E-3</v>
      </c>
      <c r="K8385" s="4">
        <v>18.54</v>
      </c>
      <c r="L8385" s="4">
        <v>17.690000000000001</v>
      </c>
      <c r="M8385" s="16">
        <f t="shared" si="1691"/>
        <v>-4.5994E-3</v>
      </c>
      <c r="N8385">
        <f t="shared" si="1692"/>
        <v>0</v>
      </c>
      <c r="O8385">
        <f t="shared" si="1693"/>
        <v>0</v>
      </c>
      <c r="P8385" s="63">
        <f t="shared" si="1694"/>
        <v>0</v>
      </c>
    </row>
    <row r="8386" spans="1:16" x14ac:dyDescent="0.3">
      <c r="A8386">
        <f t="shared" si="1695"/>
        <v>2019</v>
      </c>
      <c r="B8386">
        <f t="shared" si="1696"/>
        <v>8</v>
      </c>
      <c r="C8386">
        <f t="shared" si="1697"/>
        <v>16</v>
      </c>
      <c r="D8386">
        <f t="shared" si="1698"/>
        <v>2</v>
      </c>
      <c r="E8386" t="str">
        <f t="shared" si="1699"/>
        <v>OFF</v>
      </c>
      <c r="F8386" s="13">
        <f t="shared" si="1701"/>
        <v>43693</v>
      </c>
      <c r="G8386" s="14" t="str">
        <f t="shared" si="1700"/>
        <v>Avg of 4 NM Projects</v>
      </c>
      <c r="H8386" s="15">
        <f t="shared" si="1702"/>
        <v>7</v>
      </c>
      <c r="I8386" s="93">
        <v>2.5649999999999995</v>
      </c>
      <c r="J8386">
        <f t="shared" si="1690"/>
        <v>1.4410112359550559E-2</v>
      </c>
      <c r="K8386" s="4">
        <v>20.92</v>
      </c>
      <c r="L8386" s="4">
        <v>21.37</v>
      </c>
      <c r="M8386" s="16">
        <f t="shared" si="1691"/>
        <v>5.4814049999999996E-2</v>
      </c>
      <c r="N8386">
        <f t="shared" si="1692"/>
        <v>0</v>
      </c>
      <c r="O8386">
        <f t="shared" si="1693"/>
        <v>0</v>
      </c>
      <c r="P8386" s="63">
        <f t="shared" si="1694"/>
        <v>0</v>
      </c>
    </row>
    <row r="8387" spans="1:16" x14ac:dyDescent="0.3">
      <c r="A8387">
        <f t="shared" si="1695"/>
        <v>2019</v>
      </c>
      <c r="B8387">
        <f t="shared" si="1696"/>
        <v>8</v>
      </c>
      <c r="C8387">
        <f t="shared" si="1697"/>
        <v>16</v>
      </c>
      <c r="D8387">
        <f t="shared" si="1698"/>
        <v>2</v>
      </c>
      <c r="E8387" t="str">
        <f t="shared" si="1699"/>
        <v>ON</v>
      </c>
      <c r="F8387" s="13">
        <f t="shared" si="1701"/>
        <v>43693</v>
      </c>
      <c r="G8387" s="14" t="str">
        <f t="shared" si="1700"/>
        <v>Avg of 4 NM Projects</v>
      </c>
      <c r="H8387" s="15">
        <f t="shared" si="1702"/>
        <v>8</v>
      </c>
      <c r="I8387" s="93">
        <v>18.939999999999998</v>
      </c>
      <c r="J8387">
        <f t="shared" si="1690"/>
        <v>0.10640449438202246</v>
      </c>
      <c r="K8387" s="4">
        <v>22.55</v>
      </c>
      <c r="L8387" s="4">
        <v>23.08</v>
      </c>
      <c r="M8387" s="16">
        <f t="shared" si="1691"/>
        <v>0.43713519999999995</v>
      </c>
      <c r="N8387">
        <f t="shared" si="1692"/>
        <v>0</v>
      </c>
      <c r="O8387">
        <f t="shared" si="1693"/>
        <v>0</v>
      </c>
      <c r="P8387" s="63">
        <f t="shared" si="1694"/>
        <v>0</v>
      </c>
    </row>
    <row r="8388" spans="1:16" x14ac:dyDescent="0.3">
      <c r="A8388">
        <f t="shared" si="1695"/>
        <v>2019</v>
      </c>
      <c r="B8388">
        <f t="shared" si="1696"/>
        <v>8</v>
      </c>
      <c r="C8388">
        <f t="shared" si="1697"/>
        <v>16</v>
      </c>
      <c r="D8388">
        <f t="shared" si="1698"/>
        <v>2</v>
      </c>
      <c r="E8388" t="str">
        <f t="shared" si="1699"/>
        <v>ON</v>
      </c>
      <c r="F8388" s="13">
        <f t="shared" si="1701"/>
        <v>43693</v>
      </c>
      <c r="G8388" s="14" t="str">
        <f t="shared" si="1700"/>
        <v>Avg of 4 NM Projects</v>
      </c>
      <c r="H8388" s="15">
        <f t="shared" si="1702"/>
        <v>9</v>
      </c>
      <c r="I8388" s="93">
        <v>50.684999999999995</v>
      </c>
      <c r="J8388">
        <f t="shared" ref="J8388:J8451" si="1703">+I8388/$I$1</f>
        <v>0.28474719101123591</v>
      </c>
      <c r="K8388" s="4">
        <v>22.32</v>
      </c>
      <c r="L8388" s="4">
        <v>29.59</v>
      </c>
      <c r="M8388" s="16">
        <f t="shared" ref="M8388:M8451" si="1704">+L8388*I8388/1000</f>
        <v>1.4997691499999999</v>
      </c>
      <c r="N8388">
        <f t="shared" ref="N8388:N8451" si="1705">+IF(I8388=0,1,0)</f>
        <v>0</v>
      </c>
      <c r="O8388">
        <f t="shared" ref="O8388:O8451" si="1706">+IF(I8388&gt;=0.5*$I$1,1,0)</f>
        <v>0</v>
      </c>
      <c r="P8388" s="63">
        <f t="shared" ref="P8388:P8451" si="1707">+IF(I8388&gt;MAX(I$3652:I$5859),1,0)</f>
        <v>0</v>
      </c>
    </row>
    <row r="8389" spans="1:16" x14ac:dyDescent="0.3">
      <c r="A8389">
        <f t="shared" ref="A8389:A8452" si="1708">YEAR(F8389)</f>
        <v>2019</v>
      </c>
      <c r="B8389">
        <f t="shared" ref="B8389:B8452" si="1709">+MONTH(F8389)</f>
        <v>8</v>
      </c>
      <c r="C8389">
        <f t="shared" ref="C8389:C8452" si="1710">+DAY(F8389)</f>
        <v>16</v>
      </c>
      <c r="D8389">
        <f t="shared" ref="D8389:D8452" si="1711">WEEKDAY(C8389)</f>
        <v>2</v>
      </c>
      <c r="E8389" t="str">
        <f t="shared" ref="E8389:E8452" si="1712">IF(OR(D8389=1,D8389=7,H8389=1,H8389=2,H8389=3,H8389=4,H8389=5,H8389=6,H8389=7,H8389=24),"OFF","ON")</f>
        <v>ON</v>
      </c>
      <c r="F8389" s="13">
        <f t="shared" si="1701"/>
        <v>43693</v>
      </c>
      <c r="G8389" s="14" t="str">
        <f t="shared" si="1700"/>
        <v>Avg of 4 NM Projects</v>
      </c>
      <c r="H8389" s="15">
        <f t="shared" si="1702"/>
        <v>10</v>
      </c>
      <c r="I8389" s="93">
        <v>62.714999999999996</v>
      </c>
      <c r="J8389">
        <f t="shared" si="1703"/>
        <v>0.35233146067415727</v>
      </c>
      <c r="K8389" s="4">
        <v>24.44</v>
      </c>
      <c r="L8389" s="4">
        <v>21.85</v>
      </c>
      <c r="M8389" s="16">
        <f t="shared" si="1704"/>
        <v>1.3703227500000001</v>
      </c>
      <c r="N8389">
        <f t="shared" si="1705"/>
        <v>0</v>
      </c>
      <c r="O8389">
        <f t="shared" si="1706"/>
        <v>0</v>
      </c>
      <c r="P8389" s="63">
        <f t="shared" si="1707"/>
        <v>0</v>
      </c>
    </row>
    <row r="8390" spans="1:16" x14ac:dyDescent="0.3">
      <c r="A8390">
        <f t="shared" si="1708"/>
        <v>2019</v>
      </c>
      <c r="B8390">
        <f t="shared" si="1709"/>
        <v>8</v>
      </c>
      <c r="C8390">
        <f t="shared" si="1710"/>
        <v>16</v>
      </c>
      <c r="D8390">
        <f t="shared" si="1711"/>
        <v>2</v>
      </c>
      <c r="E8390" t="str">
        <f t="shared" si="1712"/>
        <v>ON</v>
      </c>
      <c r="F8390" s="13">
        <f t="shared" si="1701"/>
        <v>43693</v>
      </c>
      <c r="G8390" s="14" t="str">
        <f t="shared" ref="G8390:G8453" si="1713">+G8389</f>
        <v>Avg of 4 NM Projects</v>
      </c>
      <c r="H8390" s="15">
        <f t="shared" si="1702"/>
        <v>11</v>
      </c>
      <c r="I8390" s="93">
        <v>83.460000000000008</v>
      </c>
      <c r="J8390">
        <f t="shared" si="1703"/>
        <v>0.46887640449438206</v>
      </c>
      <c r="K8390" s="4">
        <v>25.53</v>
      </c>
      <c r="L8390" s="4">
        <v>21.85</v>
      </c>
      <c r="M8390" s="16">
        <f t="shared" si="1704"/>
        <v>1.8236010000000002</v>
      </c>
      <c r="N8390">
        <f t="shared" si="1705"/>
        <v>0</v>
      </c>
      <c r="O8390">
        <f t="shared" si="1706"/>
        <v>0</v>
      </c>
      <c r="P8390" s="63">
        <f t="shared" si="1707"/>
        <v>0</v>
      </c>
    </row>
    <row r="8391" spans="1:16" x14ac:dyDescent="0.3">
      <c r="A8391">
        <f t="shared" si="1708"/>
        <v>2019</v>
      </c>
      <c r="B8391">
        <f t="shared" si="1709"/>
        <v>8</v>
      </c>
      <c r="C8391">
        <f t="shared" si="1710"/>
        <v>16</v>
      </c>
      <c r="D8391">
        <f t="shared" si="1711"/>
        <v>2</v>
      </c>
      <c r="E8391" t="str">
        <f t="shared" si="1712"/>
        <v>ON</v>
      </c>
      <c r="F8391" s="13">
        <f t="shared" si="1701"/>
        <v>43693</v>
      </c>
      <c r="G8391" s="14" t="str">
        <f t="shared" si="1713"/>
        <v>Avg of 4 NM Projects</v>
      </c>
      <c r="H8391" s="15">
        <f t="shared" si="1702"/>
        <v>12</v>
      </c>
      <c r="I8391" s="93">
        <v>93.445000000000007</v>
      </c>
      <c r="J8391">
        <f t="shared" si="1703"/>
        <v>0.52497191011235955</v>
      </c>
      <c r="K8391" s="4">
        <v>27.3</v>
      </c>
      <c r="L8391" s="4">
        <v>29.89</v>
      </c>
      <c r="M8391" s="16">
        <f t="shared" si="1704"/>
        <v>2.7930710500000004</v>
      </c>
      <c r="N8391">
        <f t="shared" si="1705"/>
        <v>0</v>
      </c>
      <c r="O8391">
        <f t="shared" si="1706"/>
        <v>1</v>
      </c>
      <c r="P8391" s="63">
        <f t="shared" si="1707"/>
        <v>0</v>
      </c>
    </row>
    <row r="8392" spans="1:16" x14ac:dyDescent="0.3">
      <c r="A8392">
        <f t="shared" si="1708"/>
        <v>2019</v>
      </c>
      <c r="B8392">
        <f t="shared" si="1709"/>
        <v>8</v>
      </c>
      <c r="C8392">
        <f t="shared" si="1710"/>
        <v>16</v>
      </c>
      <c r="D8392">
        <f t="shared" si="1711"/>
        <v>2</v>
      </c>
      <c r="E8392" t="str">
        <f t="shared" si="1712"/>
        <v>ON</v>
      </c>
      <c r="F8392" s="13">
        <f t="shared" si="1701"/>
        <v>43693</v>
      </c>
      <c r="G8392" s="14" t="str">
        <f t="shared" si="1713"/>
        <v>Avg of 4 NM Projects</v>
      </c>
      <c r="H8392" s="15">
        <f t="shared" si="1702"/>
        <v>13</v>
      </c>
      <c r="I8392" s="93">
        <v>96.514999999999986</v>
      </c>
      <c r="J8392">
        <f t="shared" si="1703"/>
        <v>0.54221910112359539</v>
      </c>
      <c r="K8392" s="4">
        <v>29.5</v>
      </c>
      <c r="L8392" s="4">
        <v>37.42</v>
      </c>
      <c r="M8392" s="16">
        <f t="shared" si="1704"/>
        <v>3.6115912999999997</v>
      </c>
      <c r="N8392">
        <f t="shared" si="1705"/>
        <v>0</v>
      </c>
      <c r="O8392">
        <f t="shared" si="1706"/>
        <v>1</v>
      </c>
      <c r="P8392" s="63">
        <f t="shared" si="1707"/>
        <v>0</v>
      </c>
    </row>
    <row r="8393" spans="1:16" x14ac:dyDescent="0.3">
      <c r="A8393">
        <f t="shared" si="1708"/>
        <v>2019</v>
      </c>
      <c r="B8393">
        <f t="shared" si="1709"/>
        <v>8</v>
      </c>
      <c r="C8393">
        <f t="shared" si="1710"/>
        <v>16</v>
      </c>
      <c r="D8393">
        <f t="shared" si="1711"/>
        <v>2</v>
      </c>
      <c r="E8393" t="str">
        <f t="shared" si="1712"/>
        <v>ON</v>
      </c>
      <c r="F8393" s="13">
        <f t="shared" si="1701"/>
        <v>43693</v>
      </c>
      <c r="G8393" s="14" t="str">
        <f t="shared" si="1713"/>
        <v>Avg of 4 NM Projects</v>
      </c>
      <c r="H8393" s="15">
        <f t="shared" si="1702"/>
        <v>14</v>
      </c>
      <c r="I8393" s="93">
        <v>116.61</v>
      </c>
      <c r="J8393">
        <f t="shared" si="1703"/>
        <v>0.6551123595505618</v>
      </c>
      <c r="K8393" s="4">
        <v>29.01</v>
      </c>
      <c r="L8393" s="4">
        <v>34.619999999999997</v>
      </c>
      <c r="M8393" s="16">
        <f t="shared" si="1704"/>
        <v>4.0370381999999996</v>
      </c>
      <c r="N8393">
        <f t="shared" si="1705"/>
        <v>0</v>
      </c>
      <c r="O8393">
        <f t="shared" si="1706"/>
        <v>1</v>
      </c>
      <c r="P8393" s="63">
        <f t="shared" si="1707"/>
        <v>0</v>
      </c>
    </row>
    <row r="8394" spans="1:16" x14ac:dyDescent="0.3">
      <c r="A8394">
        <f t="shared" si="1708"/>
        <v>2019</v>
      </c>
      <c r="B8394">
        <f t="shared" si="1709"/>
        <v>8</v>
      </c>
      <c r="C8394">
        <f t="shared" si="1710"/>
        <v>16</v>
      </c>
      <c r="D8394">
        <f t="shared" si="1711"/>
        <v>2</v>
      </c>
      <c r="E8394" t="str">
        <f t="shared" si="1712"/>
        <v>ON</v>
      </c>
      <c r="F8394" s="13">
        <f t="shared" si="1701"/>
        <v>43693</v>
      </c>
      <c r="G8394" s="14" t="str">
        <f t="shared" si="1713"/>
        <v>Avg of 4 NM Projects</v>
      </c>
      <c r="H8394" s="15">
        <f t="shared" si="1702"/>
        <v>15</v>
      </c>
      <c r="I8394" s="93">
        <v>120.955</v>
      </c>
      <c r="J8394">
        <f t="shared" si="1703"/>
        <v>0.67952247191011239</v>
      </c>
      <c r="K8394" s="4">
        <v>32.200000000000003</v>
      </c>
      <c r="L8394" s="4">
        <v>37.04</v>
      </c>
      <c r="M8394" s="16">
        <f t="shared" si="1704"/>
        <v>4.4801732000000003</v>
      </c>
      <c r="N8394">
        <f t="shared" si="1705"/>
        <v>0</v>
      </c>
      <c r="O8394">
        <f t="shared" si="1706"/>
        <v>1</v>
      </c>
      <c r="P8394" s="63">
        <f t="shared" si="1707"/>
        <v>0</v>
      </c>
    </row>
    <row r="8395" spans="1:16" x14ac:dyDescent="0.3">
      <c r="A8395">
        <f t="shared" si="1708"/>
        <v>2019</v>
      </c>
      <c r="B8395">
        <f t="shared" si="1709"/>
        <v>8</v>
      </c>
      <c r="C8395">
        <f t="shared" si="1710"/>
        <v>16</v>
      </c>
      <c r="D8395">
        <f t="shared" si="1711"/>
        <v>2</v>
      </c>
      <c r="E8395" t="str">
        <f t="shared" si="1712"/>
        <v>ON</v>
      </c>
      <c r="F8395" s="13">
        <f t="shared" si="1701"/>
        <v>43693</v>
      </c>
      <c r="G8395" s="14" t="str">
        <f t="shared" si="1713"/>
        <v>Avg of 4 NM Projects</v>
      </c>
      <c r="H8395" s="15">
        <f t="shared" si="1702"/>
        <v>16</v>
      </c>
      <c r="I8395" s="93">
        <v>99.584999999999994</v>
      </c>
      <c r="J8395">
        <f t="shared" si="1703"/>
        <v>0.55946629213483146</v>
      </c>
      <c r="K8395" s="4">
        <v>33.520000000000003</v>
      </c>
      <c r="L8395" s="4">
        <v>39.64</v>
      </c>
      <c r="M8395" s="16">
        <f t="shared" si="1704"/>
        <v>3.9475493999999998</v>
      </c>
      <c r="N8395">
        <f t="shared" si="1705"/>
        <v>0</v>
      </c>
      <c r="O8395">
        <f t="shared" si="1706"/>
        <v>1</v>
      </c>
      <c r="P8395" s="63">
        <f t="shared" si="1707"/>
        <v>0</v>
      </c>
    </row>
    <row r="8396" spans="1:16" x14ac:dyDescent="0.3">
      <c r="A8396">
        <f t="shared" si="1708"/>
        <v>2019</v>
      </c>
      <c r="B8396">
        <f t="shared" si="1709"/>
        <v>8</v>
      </c>
      <c r="C8396">
        <f t="shared" si="1710"/>
        <v>16</v>
      </c>
      <c r="D8396">
        <f t="shared" si="1711"/>
        <v>2</v>
      </c>
      <c r="E8396" t="str">
        <f t="shared" si="1712"/>
        <v>ON</v>
      </c>
      <c r="F8396" s="13">
        <f t="shared" si="1701"/>
        <v>43693</v>
      </c>
      <c r="G8396" s="14" t="str">
        <f t="shared" si="1713"/>
        <v>Avg of 4 NM Projects</v>
      </c>
      <c r="H8396" s="15">
        <f t="shared" si="1702"/>
        <v>17</v>
      </c>
      <c r="I8396" s="93">
        <v>79.614999999999995</v>
      </c>
      <c r="J8396">
        <f t="shared" si="1703"/>
        <v>0.44727528089887636</v>
      </c>
      <c r="K8396" s="4">
        <v>36.07</v>
      </c>
      <c r="L8396" s="4">
        <v>47.19</v>
      </c>
      <c r="M8396" s="16">
        <f t="shared" si="1704"/>
        <v>3.7570318499999993</v>
      </c>
      <c r="N8396">
        <f t="shared" si="1705"/>
        <v>0</v>
      </c>
      <c r="O8396">
        <f t="shared" si="1706"/>
        <v>0</v>
      </c>
      <c r="P8396" s="63">
        <f t="shared" si="1707"/>
        <v>0</v>
      </c>
    </row>
    <row r="8397" spans="1:16" x14ac:dyDescent="0.3">
      <c r="A8397">
        <f t="shared" si="1708"/>
        <v>2019</v>
      </c>
      <c r="B8397">
        <f t="shared" si="1709"/>
        <v>8</v>
      </c>
      <c r="C8397">
        <f t="shared" si="1710"/>
        <v>16</v>
      </c>
      <c r="D8397">
        <f t="shared" si="1711"/>
        <v>2</v>
      </c>
      <c r="E8397" t="str">
        <f t="shared" si="1712"/>
        <v>ON</v>
      </c>
      <c r="F8397" s="13">
        <f t="shared" si="1701"/>
        <v>43693</v>
      </c>
      <c r="G8397" s="14" t="str">
        <f t="shared" si="1713"/>
        <v>Avg of 4 NM Projects</v>
      </c>
      <c r="H8397" s="15">
        <f t="shared" si="1702"/>
        <v>18</v>
      </c>
      <c r="I8397" s="93">
        <v>48</v>
      </c>
      <c r="J8397">
        <f t="shared" si="1703"/>
        <v>0.2696629213483146</v>
      </c>
      <c r="K8397" s="4">
        <v>36</v>
      </c>
      <c r="L8397" s="4">
        <v>48.77</v>
      </c>
      <c r="M8397" s="16">
        <f t="shared" si="1704"/>
        <v>2.3409599999999999</v>
      </c>
      <c r="N8397">
        <f t="shared" si="1705"/>
        <v>0</v>
      </c>
      <c r="O8397">
        <f t="shared" si="1706"/>
        <v>0</v>
      </c>
      <c r="P8397" s="63">
        <f t="shared" si="1707"/>
        <v>0</v>
      </c>
    </row>
    <row r="8398" spans="1:16" x14ac:dyDescent="0.3">
      <c r="A8398">
        <f t="shared" si="1708"/>
        <v>2019</v>
      </c>
      <c r="B8398">
        <f t="shared" si="1709"/>
        <v>8</v>
      </c>
      <c r="C8398">
        <f t="shared" si="1710"/>
        <v>16</v>
      </c>
      <c r="D8398">
        <f t="shared" si="1711"/>
        <v>2</v>
      </c>
      <c r="E8398" t="str">
        <f t="shared" si="1712"/>
        <v>ON</v>
      </c>
      <c r="F8398" s="13">
        <f t="shared" si="1701"/>
        <v>43693</v>
      </c>
      <c r="G8398" s="14" t="str">
        <f t="shared" si="1713"/>
        <v>Avg of 4 NM Projects</v>
      </c>
      <c r="H8398" s="15">
        <f t="shared" si="1702"/>
        <v>19</v>
      </c>
      <c r="I8398" s="93">
        <v>17.925000000000001</v>
      </c>
      <c r="J8398">
        <f t="shared" si="1703"/>
        <v>0.10070224719101124</v>
      </c>
      <c r="K8398" s="4">
        <v>32.83</v>
      </c>
      <c r="L8398" s="4">
        <v>45.17</v>
      </c>
      <c r="M8398" s="16">
        <f t="shared" si="1704"/>
        <v>0.80967225000000009</v>
      </c>
      <c r="N8398">
        <f t="shared" si="1705"/>
        <v>0</v>
      </c>
      <c r="O8398">
        <f t="shared" si="1706"/>
        <v>0</v>
      </c>
      <c r="P8398" s="63">
        <f t="shared" si="1707"/>
        <v>0</v>
      </c>
    </row>
    <row r="8399" spans="1:16" x14ac:dyDescent="0.3">
      <c r="A8399">
        <f t="shared" si="1708"/>
        <v>2019</v>
      </c>
      <c r="B8399">
        <f t="shared" si="1709"/>
        <v>8</v>
      </c>
      <c r="C8399">
        <f t="shared" si="1710"/>
        <v>16</v>
      </c>
      <c r="D8399">
        <f t="shared" si="1711"/>
        <v>2</v>
      </c>
      <c r="E8399" t="str">
        <f t="shared" si="1712"/>
        <v>ON</v>
      </c>
      <c r="F8399" s="13">
        <f t="shared" si="1701"/>
        <v>43693</v>
      </c>
      <c r="G8399" s="14" t="str">
        <f t="shared" si="1713"/>
        <v>Avg of 4 NM Projects</v>
      </c>
      <c r="H8399" s="15">
        <f t="shared" si="1702"/>
        <v>20</v>
      </c>
      <c r="I8399" s="93">
        <v>2.1749999999999998</v>
      </c>
      <c r="J8399">
        <f t="shared" si="1703"/>
        <v>1.2219101123595505E-2</v>
      </c>
      <c r="K8399" s="4">
        <v>30.17</v>
      </c>
      <c r="L8399" s="4">
        <v>44.37</v>
      </c>
      <c r="M8399" s="16">
        <f t="shared" si="1704"/>
        <v>9.6504749999999986E-2</v>
      </c>
      <c r="N8399">
        <f t="shared" si="1705"/>
        <v>0</v>
      </c>
      <c r="O8399">
        <f t="shared" si="1706"/>
        <v>0</v>
      </c>
      <c r="P8399" s="63">
        <f t="shared" si="1707"/>
        <v>0</v>
      </c>
    </row>
    <row r="8400" spans="1:16" x14ac:dyDescent="0.3">
      <c r="A8400">
        <f t="shared" si="1708"/>
        <v>2019</v>
      </c>
      <c r="B8400">
        <f t="shared" si="1709"/>
        <v>8</v>
      </c>
      <c r="C8400">
        <f t="shared" si="1710"/>
        <v>16</v>
      </c>
      <c r="D8400">
        <f t="shared" si="1711"/>
        <v>2</v>
      </c>
      <c r="E8400" t="str">
        <f t="shared" si="1712"/>
        <v>ON</v>
      </c>
      <c r="F8400" s="13">
        <f t="shared" si="1701"/>
        <v>43693</v>
      </c>
      <c r="G8400" s="14" t="str">
        <f t="shared" si="1713"/>
        <v>Avg of 4 NM Projects</v>
      </c>
      <c r="H8400" s="15">
        <f t="shared" si="1702"/>
        <v>21</v>
      </c>
      <c r="I8400" s="93">
        <v>-0.13</v>
      </c>
      <c r="J8400">
        <f t="shared" si="1703"/>
        <v>-7.3033707865168538E-4</v>
      </c>
      <c r="K8400" s="4">
        <v>28.5</v>
      </c>
      <c r="L8400" s="4">
        <v>31.88</v>
      </c>
      <c r="M8400" s="16">
        <f t="shared" si="1704"/>
        <v>-4.1444000000000003E-3</v>
      </c>
      <c r="N8400">
        <f t="shared" si="1705"/>
        <v>0</v>
      </c>
      <c r="O8400">
        <f t="shared" si="1706"/>
        <v>0</v>
      </c>
      <c r="P8400" s="63">
        <f t="shared" si="1707"/>
        <v>0</v>
      </c>
    </row>
    <row r="8401" spans="1:18" x14ac:dyDescent="0.3">
      <c r="A8401">
        <f t="shared" si="1708"/>
        <v>2019</v>
      </c>
      <c r="B8401">
        <f t="shared" si="1709"/>
        <v>8</v>
      </c>
      <c r="C8401">
        <f t="shared" si="1710"/>
        <v>16</v>
      </c>
      <c r="D8401">
        <f t="shared" si="1711"/>
        <v>2</v>
      </c>
      <c r="E8401" t="str">
        <f t="shared" si="1712"/>
        <v>ON</v>
      </c>
      <c r="F8401" s="13">
        <f t="shared" si="1701"/>
        <v>43693</v>
      </c>
      <c r="G8401" s="14" t="str">
        <f t="shared" si="1713"/>
        <v>Avg of 4 NM Projects</v>
      </c>
      <c r="H8401" s="15">
        <f t="shared" si="1702"/>
        <v>22</v>
      </c>
      <c r="I8401" s="93">
        <v>-0.13</v>
      </c>
      <c r="J8401">
        <f t="shared" si="1703"/>
        <v>-7.3033707865168538E-4</v>
      </c>
      <c r="K8401" s="4">
        <v>24.44</v>
      </c>
      <c r="L8401" s="4">
        <v>25.16</v>
      </c>
      <c r="M8401" s="16">
        <f t="shared" si="1704"/>
        <v>-3.2707999999999999E-3</v>
      </c>
      <c r="N8401">
        <f t="shared" si="1705"/>
        <v>0</v>
      </c>
      <c r="O8401">
        <f t="shared" si="1706"/>
        <v>0</v>
      </c>
      <c r="P8401" s="63">
        <f t="shared" si="1707"/>
        <v>0</v>
      </c>
    </row>
    <row r="8402" spans="1:18" x14ac:dyDescent="0.3">
      <c r="A8402">
        <f t="shared" si="1708"/>
        <v>2019</v>
      </c>
      <c r="B8402">
        <f t="shared" si="1709"/>
        <v>8</v>
      </c>
      <c r="C8402">
        <f t="shared" si="1710"/>
        <v>16</v>
      </c>
      <c r="D8402">
        <f t="shared" si="1711"/>
        <v>2</v>
      </c>
      <c r="E8402" t="str">
        <f t="shared" si="1712"/>
        <v>ON</v>
      </c>
      <c r="F8402" s="13">
        <f t="shared" si="1701"/>
        <v>43693</v>
      </c>
      <c r="G8402" s="14" t="str">
        <f t="shared" si="1713"/>
        <v>Avg of 4 NM Projects</v>
      </c>
      <c r="H8402" s="15">
        <f t="shared" si="1702"/>
        <v>23</v>
      </c>
      <c r="I8402" s="93">
        <v>-0.39</v>
      </c>
      <c r="J8402">
        <f t="shared" si="1703"/>
        <v>-2.1910112359550564E-3</v>
      </c>
      <c r="K8402" s="4">
        <v>22.5</v>
      </c>
      <c r="L8402" s="4">
        <v>21.61</v>
      </c>
      <c r="M8402" s="16">
        <f t="shared" si="1704"/>
        <v>-8.4278999999999986E-3</v>
      </c>
      <c r="N8402">
        <f t="shared" si="1705"/>
        <v>0</v>
      </c>
      <c r="O8402">
        <f t="shared" si="1706"/>
        <v>0</v>
      </c>
      <c r="P8402" s="63">
        <f t="shared" si="1707"/>
        <v>0</v>
      </c>
    </row>
    <row r="8403" spans="1:18" x14ac:dyDescent="0.3">
      <c r="A8403">
        <f t="shared" si="1708"/>
        <v>2019</v>
      </c>
      <c r="B8403">
        <f t="shared" si="1709"/>
        <v>8</v>
      </c>
      <c r="C8403">
        <f t="shared" si="1710"/>
        <v>16</v>
      </c>
      <c r="D8403">
        <f t="shared" si="1711"/>
        <v>2</v>
      </c>
      <c r="E8403" t="str">
        <f t="shared" si="1712"/>
        <v>OFF</v>
      </c>
      <c r="F8403" s="13">
        <f t="shared" si="1701"/>
        <v>43693</v>
      </c>
      <c r="G8403" s="14" t="str">
        <f t="shared" si="1713"/>
        <v>Avg of 4 NM Projects</v>
      </c>
      <c r="H8403" s="15">
        <f t="shared" si="1702"/>
        <v>24</v>
      </c>
      <c r="I8403" s="93">
        <v>0</v>
      </c>
      <c r="J8403">
        <f t="shared" si="1703"/>
        <v>0</v>
      </c>
      <c r="K8403" s="4">
        <v>20.77</v>
      </c>
      <c r="L8403" s="4">
        <v>19.55</v>
      </c>
      <c r="M8403" s="16">
        <f t="shared" si="1704"/>
        <v>0</v>
      </c>
      <c r="N8403">
        <f t="shared" si="1705"/>
        <v>1</v>
      </c>
      <c r="O8403">
        <f t="shared" si="1706"/>
        <v>0</v>
      </c>
      <c r="P8403" s="63">
        <f t="shared" si="1707"/>
        <v>0</v>
      </c>
    </row>
    <row r="8404" spans="1:18" x14ac:dyDescent="0.3">
      <c r="A8404">
        <f t="shared" si="1708"/>
        <v>2019</v>
      </c>
      <c r="B8404">
        <f t="shared" si="1709"/>
        <v>8</v>
      </c>
      <c r="C8404">
        <f t="shared" si="1710"/>
        <v>17</v>
      </c>
      <c r="D8404">
        <f t="shared" si="1711"/>
        <v>3</v>
      </c>
      <c r="E8404" t="str">
        <f t="shared" si="1712"/>
        <v>OFF</v>
      </c>
      <c r="F8404" s="13">
        <f t="shared" si="1701"/>
        <v>43694</v>
      </c>
      <c r="G8404" s="14" t="str">
        <f t="shared" si="1713"/>
        <v>Avg of 4 NM Projects</v>
      </c>
      <c r="H8404" s="15">
        <f t="shared" si="1702"/>
        <v>1</v>
      </c>
      <c r="I8404" s="93">
        <v>0</v>
      </c>
      <c r="J8404">
        <f t="shared" si="1703"/>
        <v>0</v>
      </c>
      <c r="K8404" s="4">
        <v>22.85</v>
      </c>
      <c r="L8404" s="4">
        <v>26.65</v>
      </c>
      <c r="M8404" s="16">
        <f t="shared" si="1704"/>
        <v>0</v>
      </c>
      <c r="N8404">
        <f t="shared" si="1705"/>
        <v>1</v>
      </c>
      <c r="O8404">
        <f t="shared" si="1706"/>
        <v>0</v>
      </c>
      <c r="P8404" s="63">
        <f t="shared" si="1707"/>
        <v>0</v>
      </c>
      <c r="Q8404" s="34"/>
      <c r="R8404" s="34"/>
    </row>
    <row r="8405" spans="1:18" x14ac:dyDescent="0.3">
      <c r="A8405">
        <f t="shared" si="1708"/>
        <v>2019</v>
      </c>
      <c r="B8405">
        <f t="shared" si="1709"/>
        <v>8</v>
      </c>
      <c r="C8405">
        <f t="shared" si="1710"/>
        <v>17</v>
      </c>
      <c r="D8405">
        <f t="shared" si="1711"/>
        <v>3</v>
      </c>
      <c r="E8405" t="str">
        <f t="shared" si="1712"/>
        <v>OFF</v>
      </c>
      <c r="F8405" s="13">
        <f t="shared" si="1701"/>
        <v>43694</v>
      </c>
      <c r="G8405" s="14" t="str">
        <f t="shared" si="1713"/>
        <v>Avg of 4 NM Projects</v>
      </c>
      <c r="H8405" s="15">
        <f t="shared" si="1702"/>
        <v>2</v>
      </c>
      <c r="I8405" s="93">
        <v>0</v>
      </c>
      <c r="J8405">
        <f t="shared" si="1703"/>
        <v>0</v>
      </c>
      <c r="K8405" s="4">
        <v>21.2</v>
      </c>
      <c r="L8405" s="4">
        <v>22.45</v>
      </c>
      <c r="M8405" s="16">
        <f t="shared" si="1704"/>
        <v>0</v>
      </c>
      <c r="N8405">
        <f t="shared" si="1705"/>
        <v>1</v>
      </c>
      <c r="O8405">
        <f t="shared" si="1706"/>
        <v>0</v>
      </c>
      <c r="P8405" s="63">
        <f t="shared" si="1707"/>
        <v>0</v>
      </c>
    </row>
    <row r="8406" spans="1:18" x14ac:dyDescent="0.3">
      <c r="A8406">
        <f t="shared" si="1708"/>
        <v>2019</v>
      </c>
      <c r="B8406">
        <f t="shared" si="1709"/>
        <v>8</v>
      </c>
      <c r="C8406">
        <f t="shared" si="1710"/>
        <v>17</v>
      </c>
      <c r="D8406">
        <f t="shared" si="1711"/>
        <v>3</v>
      </c>
      <c r="E8406" t="str">
        <f t="shared" si="1712"/>
        <v>OFF</v>
      </c>
      <c r="F8406" s="13">
        <f t="shared" si="1701"/>
        <v>43694</v>
      </c>
      <c r="G8406" s="14" t="str">
        <f t="shared" si="1713"/>
        <v>Avg of 4 NM Projects</v>
      </c>
      <c r="H8406" s="15">
        <f t="shared" si="1702"/>
        <v>3</v>
      </c>
      <c r="I8406" s="93">
        <v>0</v>
      </c>
      <c r="J8406">
        <f t="shared" si="1703"/>
        <v>0</v>
      </c>
      <c r="K8406" s="4">
        <v>20.43</v>
      </c>
      <c r="L8406" s="4">
        <v>22.74</v>
      </c>
      <c r="M8406" s="16">
        <f t="shared" si="1704"/>
        <v>0</v>
      </c>
      <c r="N8406">
        <f t="shared" si="1705"/>
        <v>1</v>
      </c>
      <c r="O8406">
        <f t="shared" si="1706"/>
        <v>0</v>
      </c>
      <c r="P8406" s="63">
        <f t="shared" si="1707"/>
        <v>0</v>
      </c>
    </row>
    <row r="8407" spans="1:18" x14ac:dyDescent="0.3">
      <c r="A8407">
        <f t="shared" si="1708"/>
        <v>2019</v>
      </c>
      <c r="B8407">
        <f t="shared" si="1709"/>
        <v>8</v>
      </c>
      <c r="C8407">
        <f t="shared" si="1710"/>
        <v>17</v>
      </c>
      <c r="D8407">
        <f t="shared" si="1711"/>
        <v>3</v>
      </c>
      <c r="E8407" t="str">
        <f t="shared" si="1712"/>
        <v>OFF</v>
      </c>
      <c r="F8407" s="13">
        <f t="shared" si="1701"/>
        <v>43694</v>
      </c>
      <c r="G8407" s="14" t="str">
        <f t="shared" si="1713"/>
        <v>Avg of 4 NM Projects</v>
      </c>
      <c r="H8407" s="15">
        <f t="shared" si="1702"/>
        <v>4</v>
      </c>
      <c r="I8407" s="93">
        <v>0</v>
      </c>
      <c r="J8407">
        <f t="shared" si="1703"/>
        <v>0</v>
      </c>
      <c r="K8407" s="4">
        <v>20.38</v>
      </c>
      <c r="L8407" s="4">
        <v>21.17</v>
      </c>
      <c r="M8407" s="16">
        <f t="shared" si="1704"/>
        <v>0</v>
      </c>
      <c r="N8407">
        <f t="shared" si="1705"/>
        <v>1</v>
      </c>
      <c r="O8407">
        <f t="shared" si="1706"/>
        <v>0</v>
      </c>
      <c r="P8407" s="63">
        <f t="shared" si="1707"/>
        <v>0</v>
      </c>
    </row>
    <row r="8408" spans="1:18" x14ac:dyDescent="0.3">
      <c r="A8408">
        <f t="shared" si="1708"/>
        <v>2019</v>
      </c>
      <c r="B8408">
        <f t="shared" si="1709"/>
        <v>8</v>
      </c>
      <c r="C8408">
        <f t="shared" si="1710"/>
        <v>17</v>
      </c>
      <c r="D8408">
        <f t="shared" si="1711"/>
        <v>3</v>
      </c>
      <c r="E8408" t="str">
        <f t="shared" si="1712"/>
        <v>OFF</v>
      </c>
      <c r="F8408" s="13">
        <f t="shared" si="1701"/>
        <v>43694</v>
      </c>
      <c r="G8408" s="14" t="str">
        <f t="shared" si="1713"/>
        <v>Avg of 4 NM Projects</v>
      </c>
      <c r="H8408" s="15">
        <f t="shared" si="1702"/>
        <v>5</v>
      </c>
      <c r="I8408" s="93">
        <v>-0.26</v>
      </c>
      <c r="J8408">
        <f t="shared" si="1703"/>
        <v>-1.4606741573033708E-3</v>
      </c>
      <c r="K8408" s="4">
        <v>19.670000000000002</v>
      </c>
      <c r="L8408" s="4">
        <v>20.5</v>
      </c>
      <c r="M8408" s="16">
        <f t="shared" si="1704"/>
        <v>-5.3299999999999997E-3</v>
      </c>
      <c r="N8408">
        <f t="shared" si="1705"/>
        <v>0</v>
      </c>
      <c r="O8408">
        <f t="shared" si="1706"/>
        <v>0</v>
      </c>
      <c r="P8408" s="63">
        <f t="shared" si="1707"/>
        <v>0</v>
      </c>
    </row>
    <row r="8409" spans="1:18" x14ac:dyDescent="0.3">
      <c r="A8409">
        <f t="shared" si="1708"/>
        <v>2019</v>
      </c>
      <c r="B8409">
        <f t="shared" si="1709"/>
        <v>8</v>
      </c>
      <c r="C8409">
        <f t="shared" si="1710"/>
        <v>17</v>
      </c>
      <c r="D8409">
        <f t="shared" si="1711"/>
        <v>3</v>
      </c>
      <c r="E8409" t="str">
        <f t="shared" si="1712"/>
        <v>OFF</v>
      </c>
      <c r="F8409" s="13">
        <f t="shared" si="1701"/>
        <v>43694</v>
      </c>
      <c r="G8409" s="14" t="str">
        <f t="shared" si="1713"/>
        <v>Avg of 4 NM Projects</v>
      </c>
      <c r="H8409" s="15">
        <f t="shared" si="1702"/>
        <v>6</v>
      </c>
      <c r="I8409" s="93">
        <v>-0.39</v>
      </c>
      <c r="J8409">
        <f t="shared" si="1703"/>
        <v>-2.1910112359550564E-3</v>
      </c>
      <c r="K8409" s="4">
        <v>19.78</v>
      </c>
      <c r="L8409" s="4">
        <v>20.11</v>
      </c>
      <c r="M8409" s="16">
        <f t="shared" si="1704"/>
        <v>-7.8428999999999999E-3</v>
      </c>
      <c r="N8409">
        <f t="shared" si="1705"/>
        <v>0</v>
      </c>
      <c r="O8409">
        <f t="shared" si="1706"/>
        <v>0</v>
      </c>
      <c r="P8409" s="63">
        <f t="shared" si="1707"/>
        <v>0</v>
      </c>
    </row>
    <row r="8410" spans="1:18" x14ac:dyDescent="0.3">
      <c r="A8410">
        <f t="shared" si="1708"/>
        <v>2019</v>
      </c>
      <c r="B8410">
        <f t="shared" si="1709"/>
        <v>8</v>
      </c>
      <c r="C8410">
        <f t="shared" si="1710"/>
        <v>17</v>
      </c>
      <c r="D8410">
        <f t="shared" si="1711"/>
        <v>3</v>
      </c>
      <c r="E8410" t="str">
        <f t="shared" si="1712"/>
        <v>OFF</v>
      </c>
      <c r="F8410" s="13">
        <f t="shared" si="1701"/>
        <v>43694</v>
      </c>
      <c r="G8410" s="14" t="str">
        <f t="shared" si="1713"/>
        <v>Avg of 4 NM Projects</v>
      </c>
      <c r="H8410" s="15">
        <f t="shared" si="1702"/>
        <v>7</v>
      </c>
      <c r="I8410" s="93">
        <v>3.3299999999999996</v>
      </c>
      <c r="J8410">
        <f t="shared" si="1703"/>
        <v>1.8707865168539325E-2</v>
      </c>
      <c r="K8410" s="4">
        <v>19.97</v>
      </c>
      <c r="L8410" s="4">
        <v>37.93</v>
      </c>
      <c r="M8410" s="16">
        <f t="shared" si="1704"/>
        <v>0.12630689999999997</v>
      </c>
      <c r="N8410">
        <f t="shared" si="1705"/>
        <v>0</v>
      </c>
      <c r="O8410">
        <f t="shared" si="1706"/>
        <v>0</v>
      </c>
      <c r="P8410" s="63">
        <f t="shared" si="1707"/>
        <v>0</v>
      </c>
    </row>
    <row r="8411" spans="1:18" x14ac:dyDescent="0.3">
      <c r="A8411">
        <f t="shared" si="1708"/>
        <v>2019</v>
      </c>
      <c r="B8411">
        <f t="shared" si="1709"/>
        <v>8</v>
      </c>
      <c r="C8411">
        <f t="shared" si="1710"/>
        <v>17</v>
      </c>
      <c r="D8411">
        <f t="shared" si="1711"/>
        <v>3</v>
      </c>
      <c r="E8411" t="str">
        <f t="shared" si="1712"/>
        <v>ON</v>
      </c>
      <c r="F8411" s="13">
        <f t="shared" si="1701"/>
        <v>43694</v>
      </c>
      <c r="G8411" s="14" t="str">
        <f t="shared" si="1713"/>
        <v>Avg of 4 NM Projects</v>
      </c>
      <c r="H8411" s="15">
        <f t="shared" si="1702"/>
        <v>8</v>
      </c>
      <c r="I8411" s="93">
        <v>16.259999999999998</v>
      </c>
      <c r="J8411">
        <f t="shared" si="1703"/>
        <v>9.134831460674156E-2</v>
      </c>
      <c r="K8411" s="4">
        <v>20.63</v>
      </c>
      <c r="L8411" s="4">
        <v>54.4</v>
      </c>
      <c r="M8411" s="16">
        <f t="shared" si="1704"/>
        <v>0.88454399999999989</v>
      </c>
      <c r="N8411">
        <f t="shared" si="1705"/>
        <v>0</v>
      </c>
      <c r="O8411">
        <f t="shared" si="1706"/>
        <v>0</v>
      </c>
      <c r="P8411" s="63">
        <f t="shared" si="1707"/>
        <v>0</v>
      </c>
    </row>
    <row r="8412" spans="1:18" x14ac:dyDescent="0.3">
      <c r="A8412">
        <f t="shared" si="1708"/>
        <v>2019</v>
      </c>
      <c r="B8412">
        <f t="shared" si="1709"/>
        <v>8</v>
      </c>
      <c r="C8412">
        <f t="shared" si="1710"/>
        <v>17</v>
      </c>
      <c r="D8412">
        <f t="shared" si="1711"/>
        <v>3</v>
      </c>
      <c r="E8412" t="str">
        <f t="shared" si="1712"/>
        <v>ON</v>
      </c>
      <c r="F8412" s="13">
        <f t="shared" si="1701"/>
        <v>43694</v>
      </c>
      <c r="G8412" s="14" t="str">
        <f t="shared" si="1713"/>
        <v>Avg of 4 NM Projects</v>
      </c>
      <c r="H8412" s="15">
        <f t="shared" si="1702"/>
        <v>9</v>
      </c>
      <c r="I8412" s="93">
        <v>41.47</v>
      </c>
      <c r="J8412">
        <f t="shared" si="1703"/>
        <v>0.23297752808988764</v>
      </c>
      <c r="K8412" s="4">
        <v>20.75</v>
      </c>
      <c r="L8412" s="4">
        <v>24.34</v>
      </c>
      <c r="M8412" s="16">
        <f t="shared" si="1704"/>
        <v>1.0093797999999998</v>
      </c>
      <c r="N8412">
        <f t="shared" si="1705"/>
        <v>0</v>
      </c>
      <c r="O8412">
        <f t="shared" si="1706"/>
        <v>0</v>
      </c>
      <c r="P8412" s="63">
        <f t="shared" si="1707"/>
        <v>0</v>
      </c>
    </row>
    <row r="8413" spans="1:18" x14ac:dyDescent="0.3">
      <c r="A8413">
        <f t="shared" si="1708"/>
        <v>2019</v>
      </c>
      <c r="B8413">
        <f t="shared" si="1709"/>
        <v>8</v>
      </c>
      <c r="C8413">
        <f t="shared" si="1710"/>
        <v>17</v>
      </c>
      <c r="D8413">
        <f t="shared" si="1711"/>
        <v>3</v>
      </c>
      <c r="E8413" t="str">
        <f t="shared" si="1712"/>
        <v>ON</v>
      </c>
      <c r="F8413" s="13">
        <f t="shared" ref="F8413:F8476" si="1714">+F8389+1</f>
        <v>43694</v>
      </c>
      <c r="G8413" s="14" t="str">
        <f t="shared" si="1713"/>
        <v>Avg of 4 NM Projects</v>
      </c>
      <c r="H8413" s="15">
        <f t="shared" ref="H8413:H8476" si="1715">H8389</f>
        <v>10</v>
      </c>
      <c r="I8413" s="93">
        <v>68.864999999999995</v>
      </c>
      <c r="J8413">
        <f t="shared" si="1703"/>
        <v>0.38688202247191006</v>
      </c>
      <c r="K8413" s="4">
        <v>22.5</v>
      </c>
      <c r="L8413" s="4">
        <v>25.2</v>
      </c>
      <c r="M8413" s="16">
        <f t="shared" si="1704"/>
        <v>1.735398</v>
      </c>
      <c r="N8413">
        <f t="shared" si="1705"/>
        <v>0</v>
      </c>
      <c r="O8413">
        <f t="shared" si="1706"/>
        <v>0</v>
      </c>
      <c r="P8413" s="63">
        <f t="shared" si="1707"/>
        <v>0</v>
      </c>
    </row>
    <row r="8414" spans="1:18" x14ac:dyDescent="0.3">
      <c r="A8414">
        <f t="shared" si="1708"/>
        <v>2019</v>
      </c>
      <c r="B8414">
        <f t="shared" si="1709"/>
        <v>8</v>
      </c>
      <c r="C8414">
        <f t="shared" si="1710"/>
        <v>17</v>
      </c>
      <c r="D8414">
        <f t="shared" si="1711"/>
        <v>3</v>
      </c>
      <c r="E8414" t="str">
        <f t="shared" si="1712"/>
        <v>ON</v>
      </c>
      <c r="F8414" s="13">
        <f t="shared" si="1714"/>
        <v>43694</v>
      </c>
      <c r="G8414" s="14" t="str">
        <f t="shared" si="1713"/>
        <v>Avg of 4 NM Projects</v>
      </c>
      <c r="H8414" s="15">
        <f t="shared" si="1715"/>
        <v>11</v>
      </c>
      <c r="I8414" s="93">
        <v>69.504999999999995</v>
      </c>
      <c r="J8414">
        <f t="shared" si="1703"/>
        <v>0.39047752808988762</v>
      </c>
      <c r="K8414" s="4">
        <v>27.84</v>
      </c>
      <c r="L8414" s="4">
        <v>29.39</v>
      </c>
      <c r="M8414" s="16">
        <f t="shared" si="1704"/>
        <v>2.04275195</v>
      </c>
      <c r="N8414">
        <f t="shared" si="1705"/>
        <v>0</v>
      </c>
      <c r="O8414">
        <f t="shared" si="1706"/>
        <v>0</v>
      </c>
      <c r="P8414" s="63">
        <f t="shared" si="1707"/>
        <v>0</v>
      </c>
    </row>
    <row r="8415" spans="1:18" x14ac:dyDescent="0.3">
      <c r="A8415">
        <f t="shared" si="1708"/>
        <v>2019</v>
      </c>
      <c r="B8415">
        <f t="shared" si="1709"/>
        <v>8</v>
      </c>
      <c r="C8415">
        <f t="shared" si="1710"/>
        <v>17</v>
      </c>
      <c r="D8415">
        <f t="shared" si="1711"/>
        <v>3</v>
      </c>
      <c r="E8415" t="str">
        <f t="shared" si="1712"/>
        <v>ON</v>
      </c>
      <c r="F8415" s="13">
        <f t="shared" si="1714"/>
        <v>43694</v>
      </c>
      <c r="G8415" s="14" t="str">
        <f t="shared" si="1713"/>
        <v>Avg of 4 NM Projects</v>
      </c>
      <c r="H8415" s="15">
        <f t="shared" si="1715"/>
        <v>12</v>
      </c>
      <c r="I8415" s="93">
        <v>99.204999999999998</v>
      </c>
      <c r="J8415">
        <f t="shared" si="1703"/>
        <v>0.55733146067415729</v>
      </c>
      <c r="K8415" s="4">
        <v>26.68</v>
      </c>
      <c r="L8415" s="4">
        <v>27.09</v>
      </c>
      <c r="M8415" s="16">
        <f t="shared" si="1704"/>
        <v>2.6874634499999996</v>
      </c>
      <c r="N8415">
        <f t="shared" si="1705"/>
        <v>0</v>
      </c>
      <c r="O8415">
        <f t="shared" si="1706"/>
        <v>1</v>
      </c>
      <c r="P8415" s="63">
        <f t="shared" si="1707"/>
        <v>0</v>
      </c>
    </row>
    <row r="8416" spans="1:18" x14ac:dyDescent="0.3">
      <c r="A8416">
        <f t="shared" si="1708"/>
        <v>2019</v>
      </c>
      <c r="B8416">
        <f t="shared" si="1709"/>
        <v>8</v>
      </c>
      <c r="C8416">
        <f t="shared" si="1710"/>
        <v>17</v>
      </c>
      <c r="D8416">
        <f t="shared" si="1711"/>
        <v>3</v>
      </c>
      <c r="E8416" t="str">
        <f t="shared" si="1712"/>
        <v>ON</v>
      </c>
      <c r="F8416" s="13">
        <f t="shared" si="1714"/>
        <v>43694</v>
      </c>
      <c r="G8416" s="14" t="str">
        <f t="shared" si="1713"/>
        <v>Avg of 4 NM Projects</v>
      </c>
      <c r="H8416" s="15">
        <f t="shared" si="1715"/>
        <v>13</v>
      </c>
      <c r="I8416" s="93">
        <v>81.53</v>
      </c>
      <c r="J8416">
        <f t="shared" si="1703"/>
        <v>0.45803370786516856</v>
      </c>
      <c r="K8416" s="4">
        <v>29.91</v>
      </c>
      <c r="L8416" s="4">
        <v>27.73</v>
      </c>
      <c r="M8416" s="16">
        <f t="shared" si="1704"/>
        <v>2.2608269000000001</v>
      </c>
      <c r="N8416">
        <f t="shared" si="1705"/>
        <v>0</v>
      </c>
      <c r="O8416">
        <f t="shared" si="1706"/>
        <v>0</v>
      </c>
      <c r="P8416" s="63">
        <f t="shared" si="1707"/>
        <v>0</v>
      </c>
    </row>
    <row r="8417" spans="1:18" x14ac:dyDescent="0.3">
      <c r="A8417">
        <f t="shared" si="1708"/>
        <v>2019</v>
      </c>
      <c r="B8417">
        <f t="shared" si="1709"/>
        <v>8</v>
      </c>
      <c r="C8417">
        <f t="shared" si="1710"/>
        <v>17</v>
      </c>
      <c r="D8417">
        <f t="shared" si="1711"/>
        <v>3</v>
      </c>
      <c r="E8417" t="str">
        <f t="shared" si="1712"/>
        <v>ON</v>
      </c>
      <c r="F8417" s="13">
        <f t="shared" si="1714"/>
        <v>43694</v>
      </c>
      <c r="G8417" s="14" t="str">
        <f t="shared" si="1713"/>
        <v>Avg of 4 NM Projects</v>
      </c>
      <c r="H8417" s="15">
        <f t="shared" si="1715"/>
        <v>14</v>
      </c>
      <c r="I8417" s="93">
        <v>61.95000000000001</v>
      </c>
      <c r="J8417">
        <f t="shared" si="1703"/>
        <v>0.34803370786516857</v>
      </c>
      <c r="K8417" s="4">
        <v>30.27</v>
      </c>
      <c r="L8417" s="4">
        <v>32.590000000000003</v>
      </c>
      <c r="M8417" s="16">
        <f t="shared" si="1704"/>
        <v>2.0189505000000008</v>
      </c>
      <c r="N8417">
        <f t="shared" si="1705"/>
        <v>0</v>
      </c>
      <c r="O8417">
        <f t="shared" si="1706"/>
        <v>0</v>
      </c>
      <c r="P8417" s="63">
        <f t="shared" si="1707"/>
        <v>0</v>
      </c>
    </row>
    <row r="8418" spans="1:18" x14ac:dyDescent="0.3">
      <c r="A8418">
        <f t="shared" si="1708"/>
        <v>2019</v>
      </c>
      <c r="B8418">
        <f t="shared" si="1709"/>
        <v>8</v>
      </c>
      <c r="C8418">
        <f t="shared" si="1710"/>
        <v>17</v>
      </c>
      <c r="D8418">
        <f t="shared" si="1711"/>
        <v>3</v>
      </c>
      <c r="E8418" t="str">
        <f t="shared" si="1712"/>
        <v>ON</v>
      </c>
      <c r="F8418" s="13">
        <f t="shared" si="1714"/>
        <v>43694</v>
      </c>
      <c r="G8418" s="14" t="str">
        <f t="shared" si="1713"/>
        <v>Avg of 4 NM Projects</v>
      </c>
      <c r="H8418" s="15">
        <f t="shared" si="1715"/>
        <v>15</v>
      </c>
      <c r="I8418" s="93">
        <v>60.800000000000004</v>
      </c>
      <c r="J8418">
        <f t="shared" si="1703"/>
        <v>0.34157303370786518</v>
      </c>
      <c r="K8418" s="4">
        <v>32.369999999999997</v>
      </c>
      <c r="L8418" s="4">
        <v>40.76</v>
      </c>
      <c r="M8418" s="16">
        <f t="shared" si="1704"/>
        <v>2.478208</v>
      </c>
      <c r="N8418">
        <f t="shared" si="1705"/>
        <v>0</v>
      </c>
      <c r="O8418">
        <f t="shared" si="1706"/>
        <v>0</v>
      </c>
      <c r="P8418" s="63">
        <f t="shared" si="1707"/>
        <v>0</v>
      </c>
    </row>
    <row r="8419" spans="1:18" x14ac:dyDescent="0.3">
      <c r="A8419">
        <f t="shared" si="1708"/>
        <v>2019</v>
      </c>
      <c r="B8419">
        <f t="shared" si="1709"/>
        <v>8</v>
      </c>
      <c r="C8419">
        <f t="shared" si="1710"/>
        <v>17</v>
      </c>
      <c r="D8419">
        <f t="shared" si="1711"/>
        <v>3</v>
      </c>
      <c r="E8419" t="str">
        <f t="shared" si="1712"/>
        <v>ON</v>
      </c>
      <c r="F8419" s="13">
        <f t="shared" si="1714"/>
        <v>43694</v>
      </c>
      <c r="G8419" s="14" t="str">
        <f t="shared" si="1713"/>
        <v>Avg of 4 NM Projects</v>
      </c>
      <c r="H8419" s="15">
        <f t="shared" si="1715"/>
        <v>16</v>
      </c>
      <c r="I8419" s="93">
        <v>51.33</v>
      </c>
      <c r="J8419">
        <f t="shared" si="1703"/>
        <v>0.28837078651685394</v>
      </c>
      <c r="K8419" s="4">
        <v>33.6</v>
      </c>
      <c r="L8419" s="4">
        <v>37.409999999999997</v>
      </c>
      <c r="M8419" s="16">
        <f t="shared" si="1704"/>
        <v>1.9202552999999998</v>
      </c>
      <c r="N8419">
        <f t="shared" si="1705"/>
        <v>0</v>
      </c>
      <c r="O8419">
        <f t="shared" si="1706"/>
        <v>0</v>
      </c>
      <c r="P8419" s="63">
        <f t="shared" si="1707"/>
        <v>0</v>
      </c>
    </row>
    <row r="8420" spans="1:18" x14ac:dyDescent="0.3">
      <c r="A8420">
        <f t="shared" si="1708"/>
        <v>2019</v>
      </c>
      <c r="B8420">
        <f t="shared" si="1709"/>
        <v>8</v>
      </c>
      <c r="C8420">
        <f t="shared" si="1710"/>
        <v>17</v>
      </c>
      <c r="D8420">
        <f t="shared" si="1711"/>
        <v>3</v>
      </c>
      <c r="E8420" t="str">
        <f t="shared" si="1712"/>
        <v>ON</v>
      </c>
      <c r="F8420" s="13">
        <f t="shared" si="1714"/>
        <v>43694</v>
      </c>
      <c r="G8420" s="14" t="str">
        <f t="shared" si="1713"/>
        <v>Avg of 4 NM Projects</v>
      </c>
      <c r="H8420" s="15">
        <f t="shared" si="1715"/>
        <v>17</v>
      </c>
      <c r="I8420" s="93">
        <v>25.605</v>
      </c>
      <c r="J8420">
        <f t="shared" si="1703"/>
        <v>0.14384831460674158</v>
      </c>
      <c r="K8420" s="4">
        <v>36.86</v>
      </c>
      <c r="L8420" s="4">
        <v>43.54</v>
      </c>
      <c r="M8420" s="16">
        <f t="shared" si="1704"/>
        <v>1.1148416999999999</v>
      </c>
      <c r="N8420">
        <f t="shared" si="1705"/>
        <v>0</v>
      </c>
      <c r="O8420">
        <f t="shared" si="1706"/>
        <v>0</v>
      </c>
      <c r="P8420" s="63">
        <f t="shared" si="1707"/>
        <v>0</v>
      </c>
    </row>
    <row r="8421" spans="1:18" x14ac:dyDescent="0.3">
      <c r="A8421">
        <f t="shared" si="1708"/>
        <v>2019</v>
      </c>
      <c r="B8421">
        <f t="shared" si="1709"/>
        <v>8</v>
      </c>
      <c r="C8421">
        <f t="shared" si="1710"/>
        <v>17</v>
      </c>
      <c r="D8421">
        <f t="shared" si="1711"/>
        <v>3</v>
      </c>
      <c r="E8421" t="str">
        <f t="shared" si="1712"/>
        <v>ON</v>
      </c>
      <c r="F8421" s="13">
        <f t="shared" si="1714"/>
        <v>43694</v>
      </c>
      <c r="G8421" s="14" t="str">
        <f t="shared" si="1713"/>
        <v>Avg of 4 NM Projects</v>
      </c>
      <c r="H8421" s="15">
        <f t="shared" si="1715"/>
        <v>18</v>
      </c>
      <c r="I8421" s="93">
        <v>10.244999999999999</v>
      </c>
      <c r="J8421">
        <f t="shared" si="1703"/>
        <v>5.7556179775280894E-2</v>
      </c>
      <c r="K8421" s="4">
        <v>39.909999999999997</v>
      </c>
      <c r="L8421" s="4">
        <v>43.49</v>
      </c>
      <c r="M8421" s="16">
        <f t="shared" si="1704"/>
        <v>0.44555505000000001</v>
      </c>
      <c r="N8421">
        <f t="shared" si="1705"/>
        <v>0</v>
      </c>
      <c r="O8421">
        <f t="shared" si="1706"/>
        <v>0</v>
      </c>
      <c r="P8421" s="63">
        <f t="shared" si="1707"/>
        <v>0</v>
      </c>
    </row>
    <row r="8422" spans="1:18" x14ac:dyDescent="0.3">
      <c r="A8422">
        <f t="shared" si="1708"/>
        <v>2019</v>
      </c>
      <c r="B8422">
        <f t="shared" si="1709"/>
        <v>8</v>
      </c>
      <c r="C8422">
        <f t="shared" si="1710"/>
        <v>17</v>
      </c>
      <c r="D8422">
        <f t="shared" si="1711"/>
        <v>3</v>
      </c>
      <c r="E8422" t="str">
        <f t="shared" si="1712"/>
        <v>ON</v>
      </c>
      <c r="F8422" s="13">
        <f t="shared" si="1714"/>
        <v>43694</v>
      </c>
      <c r="G8422" s="14" t="str">
        <f t="shared" si="1713"/>
        <v>Avg of 4 NM Projects</v>
      </c>
      <c r="H8422" s="15">
        <f t="shared" si="1715"/>
        <v>19</v>
      </c>
      <c r="I8422" s="93">
        <v>2.69</v>
      </c>
      <c r="J8422">
        <f t="shared" si="1703"/>
        <v>1.5112359550561798E-2</v>
      </c>
      <c r="K8422" s="4">
        <v>37.299999999999997</v>
      </c>
      <c r="L8422" s="4">
        <v>44.28</v>
      </c>
      <c r="M8422" s="16">
        <f t="shared" si="1704"/>
        <v>0.1191132</v>
      </c>
      <c r="N8422">
        <f t="shared" si="1705"/>
        <v>0</v>
      </c>
      <c r="O8422">
        <f t="shared" si="1706"/>
        <v>0</v>
      </c>
      <c r="P8422" s="63">
        <f t="shared" si="1707"/>
        <v>0</v>
      </c>
    </row>
    <row r="8423" spans="1:18" x14ac:dyDescent="0.3">
      <c r="A8423">
        <f t="shared" si="1708"/>
        <v>2019</v>
      </c>
      <c r="B8423">
        <f t="shared" si="1709"/>
        <v>8</v>
      </c>
      <c r="C8423">
        <f t="shared" si="1710"/>
        <v>17</v>
      </c>
      <c r="D8423">
        <f t="shared" si="1711"/>
        <v>3</v>
      </c>
      <c r="E8423" t="str">
        <f t="shared" si="1712"/>
        <v>ON</v>
      </c>
      <c r="F8423" s="13">
        <f t="shared" si="1714"/>
        <v>43694</v>
      </c>
      <c r="G8423" s="14" t="str">
        <f t="shared" si="1713"/>
        <v>Avg of 4 NM Projects</v>
      </c>
      <c r="H8423" s="15">
        <f t="shared" si="1715"/>
        <v>20</v>
      </c>
      <c r="I8423" s="93">
        <v>-0.39</v>
      </c>
      <c r="J8423">
        <f t="shared" si="1703"/>
        <v>-2.1910112359550564E-3</v>
      </c>
      <c r="K8423" s="4">
        <v>33.19</v>
      </c>
      <c r="L8423" s="4">
        <v>29.2</v>
      </c>
      <c r="M8423" s="16">
        <f t="shared" si="1704"/>
        <v>-1.1388000000000001E-2</v>
      </c>
      <c r="N8423">
        <f t="shared" si="1705"/>
        <v>0</v>
      </c>
      <c r="O8423">
        <f t="shared" si="1706"/>
        <v>0</v>
      </c>
      <c r="P8423" s="63">
        <f t="shared" si="1707"/>
        <v>0</v>
      </c>
    </row>
    <row r="8424" spans="1:18" x14ac:dyDescent="0.3">
      <c r="A8424">
        <f t="shared" si="1708"/>
        <v>2019</v>
      </c>
      <c r="B8424">
        <f t="shared" si="1709"/>
        <v>8</v>
      </c>
      <c r="C8424">
        <f t="shared" si="1710"/>
        <v>17</v>
      </c>
      <c r="D8424">
        <f t="shared" si="1711"/>
        <v>3</v>
      </c>
      <c r="E8424" t="str">
        <f t="shared" si="1712"/>
        <v>ON</v>
      </c>
      <c r="F8424" s="13">
        <f t="shared" si="1714"/>
        <v>43694</v>
      </c>
      <c r="G8424" s="14" t="str">
        <f t="shared" si="1713"/>
        <v>Avg of 4 NM Projects</v>
      </c>
      <c r="H8424" s="15">
        <f t="shared" si="1715"/>
        <v>21</v>
      </c>
      <c r="I8424" s="93">
        <v>0</v>
      </c>
      <c r="J8424">
        <f t="shared" si="1703"/>
        <v>0</v>
      </c>
      <c r="K8424" s="4">
        <v>36.36</v>
      </c>
      <c r="L8424" s="4">
        <v>29.48</v>
      </c>
      <c r="M8424" s="16">
        <f t="shared" si="1704"/>
        <v>0</v>
      </c>
      <c r="N8424">
        <f t="shared" si="1705"/>
        <v>1</v>
      </c>
      <c r="O8424">
        <f t="shared" si="1706"/>
        <v>0</v>
      </c>
      <c r="P8424" s="63">
        <f t="shared" si="1707"/>
        <v>0</v>
      </c>
    </row>
    <row r="8425" spans="1:18" x14ac:dyDescent="0.3">
      <c r="A8425">
        <f t="shared" si="1708"/>
        <v>2019</v>
      </c>
      <c r="B8425">
        <f t="shared" si="1709"/>
        <v>8</v>
      </c>
      <c r="C8425">
        <f t="shared" si="1710"/>
        <v>17</v>
      </c>
      <c r="D8425">
        <f t="shared" si="1711"/>
        <v>3</v>
      </c>
      <c r="E8425" t="str">
        <f t="shared" si="1712"/>
        <v>ON</v>
      </c>
      <c r="F8425" s="13">
        <f t="shared" si="1714"/>
        <v>43694</v>
      </c>
      <c r="G8425" s="14" t="str">
        <f t="shared" si="1713"/>
        <v>Avg of 4 NM Projects</v>
      </c>
      <c r="H8425" s="15">
        <f t="shared" si="1715"/>
        <v>22</v>
      </c>
      <c r="I8425" s="93">
        <v>0</v>
      </c>
      <c r="J8425">
        <f t="shared" si="1703"/>
        <v>0</v>
      </c>
      <c r="K8425" s="4">
        <v>31.21</v>
      </c>
      <c r="L8425" s="4">
        <v>34.68</v>
      </c>
      <c r="M8425" s="16">
        <f t="shared" si="1704"/>
        <v>0</v>
      </c>
      <c r="N8425">
        <f t="shared" si="1705"/>
        <v>1</v>
      </c>
      <c r="O8425">
        <f t="shared" si="1706"/>
        <v>0</v>
      </c>
      <c r="P8425" s="63">
        <f t="shared" si="1707"/>
        <v>0</v>
      </c>
    </row>
    <row r="8426" spans="1:18" x14ac:dyDescent="0.3">
      <c r="A8426">
        <f t="shared" si="1708"/>
        <v>2019</v>
      </c>
      <c r="B8426">
        <f t="shared" si="1709"/>
        <v>8</v>
      </c>
      <c r="C8426">
        <f t="shared" si="1710"/>
        <v>17</v>
      </c>
      <c r="D8426">
        <f t="shared" si="1711"/>
        <v>3</v>
      </c>
      <c r="E8426" t="str">
        <f t="shared" si="1712"/>
        <v>ON</v>
      </c>
      <c r="F8426" s="13">
        <f t="shared" si="1714"/>
        <v>43694</v>
      </c>
      <c r="G8426" s="14" t="str">
        <f t="shared" si="1713"/>
        <v>Avg of 4 NM Projects</v>
      </c>
      <c r="H8426" s="15">
        <f t="shared" si="1715"/>
        <v>23</v>
      </c>
      <c r="I8426" s="93">
        <v>-0.13</v>
      </c>
      <c r="J8426">
        <f t="shared" si="1703"/>
        <v>-7.3033707865168538E-4</v>
      </c>
      <c r="K8426" s="4">
        <v>24.95</v>
      </c>
      <c r="L8426" s="4">
        <v>38.89</v>
      </c>
      <c r="M8426" s="16">
        <f t="shared" si="1704"/>
        <v>-5.0556999999999998E-3</v>
      </c>
      <c r="N8426">
        <f t="shared" si="1705"/>
        <v>0</v>
      </c>
      <c r="O8426">
        <f t="shared" si="1706"/>
        <v>0</v>
      </c>
      <c r="P8426" s="63">
        <f t="shared" si="1707"/>
        <v>0</v>
      </c>
    </row>
    <row r="8427" spans="1:18" x14ac:dyDescent="0.3">
      <c r="A8427">
        <f t="shared" si="1708"/>
        <v>2019</v>
      </c>
      <c r="B8427">
        <f t="shared" si="1709"/>
        <v>8</v>
      </c>
      <c r="C8427">
        <f t="shared" si="1710"/>
        <v>17</v>
      </c>
      <c r="D8427">
        <f t="shared" si="1711"/>
        <v>3</v>
      </c>
      <c r="E8427" t="str">
        <f t="shared" si="1712"/>
        <v>OFF</v>
      </c>
      <c r="F8427" s="13">
        <f t="shared" si="1714"/>
        <v>43694</v>
      </c>
      <c r="G8427" s="14" t="str">
        <f t="shared" si="1713"/>
        <v>Avg of 4 NM Projects</v>
      </c>
      <c r="H8427" s="15">
        <f t="shared" si="1715"/>
        <v>24</v>
      </c>
      <c r="I8427" s="93">
        <v>-0.13</v>
      </c>
      <c r="J8427">
        <f t="shared" si="1703"/>
        <v>-7.3033707865168538E-4</v>
      </c>
      <c r="K8427" s="4">
        <v>23.24</v>
      </c>
      <c r="L8427" s="4">
        <v>23.64</v>
      </c>
      <c r="M8427" s="16">
        <f t="shared" si="1704"/>
        <v>-3.0732000000000003E-3</v>
      </c>
      <c r="N8427">
        <f t="shared" si="1705"/>
        <v>0</v>
      </c>
      <c r="O8427">
        <f t="shared" si="1706"/>
        <v>0</v>
      </c>
      <c r="P8427" s="63">
        <f t="shared" si="1707"/>
        <v>0</v>
      </c>
    </row>
    <row r="8428" spans="1:18" x14ac:dyDescent="0.3">
      <c r="A8428">
        <f t="shared" si="1708"/>
        <v>2019</v>
      </c>
      <c r="B8428">
        <f t="shared" si="1709"/>
        <v>8</v>
      </c>
      <c r="C8428">
        <f t="shared" si="1710"/>
        <v>18</v>
      </c>
      <c r="D8428">
        <f t="shared" si="1711"/>
        <v>4</v>
      </c>
      <c r="E8428" t="str">
        <f t="shared" si="1712"/>
        <v>OFF</v>
      </c>
      <c r="F8428" s="13">
        <f t="shared" si="1714"/>
        <v>43695</v>
      </c>
      <c r="G8428" s="14" t="str">
        <f t="shared" si="1713"/>
        <v>Avg of 4 NM Projects</v>
      </c>
      <c r="H8428" s="15">
        <f t="shared" si="1715"/>
        <v>1</v>
      </c>
      <c r="I8428" s="93">
        <v>-0.13</v>
      </c>
      <c r="J8428">
        <f t="shared" si="1703"/>
        <v>-7.3033707865168538E-4</v>
      </c>
      <c r="K8428" s="4">
        <v>24.04</v>
      </c>
      <c r="L8428" s="4">
        <v>25.4</v>
      </c>
      <c r="M8428" s="16">
        <f t="shared" si="1704"/>
        <v>-3.3020000000000002E-3</v>
      </c>
      <c r="N8428">
        <f t="shared" si="1705"/>
        <v>0</v>
      </c>
      <c r="O8428">
        <f t="shared" si="1706"/>
        <v>0</v>
      </c>
      <c r="P8428" s="63">
        <f t="shared" si="1707"/>
        <v>0</v>
      </c>
      <c r="Q8428" s="34"/>
      <c r="R8428" s="34"/>
    </row>
    <row r="8429" spans="1:18" x14ac:dyDescent="0.3">
      <c r="A8429">
        <f t="shared" si="1708"/>
        <v>2019</v>
      </c>
      <c r="B8429">
        <f t="shared" si="1709"/>
        <v>8</v>
      </c>
      <c r="C8429">
        <f t="shared" si="1710"/>
        <v>18</v>
      </c>
      <c r="D8429">
        <f t="shared" si="1711"/>
        <v>4</v>
      </c>
      <c r="E8429" t="str">
        <f t="shared" si="1712"/>
        <v>OFF</v>
      </c>
      <c r="F8429" s="13">
        <f t="shared" si="1714"/>
        <v>43695</v>
      </c>
      <c r="G8429" s="14" t="str">
        <f t="shared" si="1713"/>
        <v>Avg of 4 NM Projects</v>
      </c>
      <c r="H8429" s="15">
        <f t="shared" si="1715"/>
        <v>2</v>
      </c>
      <c r="I8429" s="93">
        <v>0</v>
      </c>
      <c r="J8429">
        <f t="shared" si="1703"/>
        <v>0</v>
      </c>
      <c r="K8429" s="4">
        <v>21.31</v>
      </c>
      <c r="L8429" s="4">
        <v>27.46</v>
      </c>
      <c r="M8429" s="16">
        <f t="shared" si="1704"/>
        <v>0</v>
      </c>
      <c r="N8429">
        <f t="shared" si="1705"/>
        <v>1</v>
      </c>
      <c r="O8429">
        <f t="shared" si="1706"/>
        <v>0</v>
      </c>
      <c r="P8429" s="63">
        <f t="shared" si="1707"/>
        <v>0</v>
      </c>
    </row>
    <row r="8430" spans="1:18" x14ac:dyDescent="0.3">
      <c r="A8430">
        <f t="shared" si="1708"/>
        <v>2019</v>
      </c>
      <c r="B8430">
        <f t="shared" si="1709"/>
        <v>8</v>
      </c>
      <c r="C8430">
        <f t="shared" si="1710"/>
        <v>18</v>
      </c>
      <c r="D8430">
        <f t="shared" si="1711"/>
        <v>4</v>
      </c>
      <c r="E8430" t="str">
        <f t="shared" si="1712"/>
        <v>OFF</v>
      </c>
      <c r="F8430" s="13">
        <f t="shared" si="1714"/>
        <v>43695</v>
      </c>
      <c r="G8430" s="14" t="str">
        <f t="shared" si="1713"/>
        <v>Avg of 4 NM Projects</v>
      </c>
      <c r="H8430" s="15">
        <f t="shared" si="1715"/>
        <v>3</v>
      </c>
      <c r="I8430" s="93">
        <v>-0.39</v>
      </c>
      <c r="J8430">
        <f t="shared" si="1703"/>
        <v>-2.1910112359550564E-3</v>
      </c>
      <c r="K8430" s="4">
        <v>18.39</v>
      </c>
      <c r="L8430" s="4">
        <v>21.81</v>
      </c>
      <c r="M8430" s="16">
        <f t="shared" si="1704"/>
        <v>-8.5059000000000003E-3</v>
      </c>
      <c r="N8430">
        <f t="shared" si="1705"/>
        <v>0</v>
      </c>
      <c r="O8430">
        <f t="shared" si="1706"/>
        <v>0</v>
      </c>
      <c r="P8430" s="63">
        <f t="shared" si="1707"/>
        <v>0</v>
      </c>
    </row>
    <row r="8431" spans="1:18" x14ac:dyDescent="0.3">
      <c r="A8431">
        <f t="shared" si="1708"/>
        <v>2019</v>
      </c>
      <c r="B8431">
        <f t="shared" si="1709"/>
        <v>8</v>
      </c>
      <c r="C8431">
        <f t="shared" si="1710"/>
        <v>18</v>
      </c>
      <c r="D8431">
        <f t="shared" si="1711"/>
        <v>4</v>
      </c>
      <c r="E8431" t="str">
        <f t="shared" si="1712"/>
        <v>OFF</v>
      </c>
      <c r="F8431" s="13">
        <f t="shared" si="1714"/>
        <v>43695</v>
      </c>
      <c r="G8431" s="14" t="str">
        <f t="shared" si="1713"/>
        <v>Avg of 4 NM Projects</v>
      </c>
      <c r="H8431" s="15">
        <f t="shared" si="1715"/>
        <v>4</v>
      </c>
      <c r="I8431" s="93">
        <v>0</v>
      </c>
      <c r="J8431">
        <f t="shared" si="1703"/>
        <v>0</v>
      </c>
      <c r="K8431" s="4">
        <v>18.39</v>
      </c>
      <c r="L8431" s="4">
        <v>19.850000000000001</v>
      </c>
      <c r="M8431" s="16">
        <f t="shared" si="1704"/>
        <v>0</v>
      </c>
      <c r="N8431">
        <f t="shared" si="1705"/>
        <v>1</v>
      </c>
      <c r="O8431">
        <f t="shared" si="1706"/>
        <v>0</v>
      </c>
      <c r="P8431" s="63">
        <f t="shared" si="1707"/>
        <v>0</v>
      </c>
    </row>
    <row r="8432" spans="1:18" x14ac:dyDescent="0.3">
      <c r="A8432">
        <f t="shared" si="1708"/>
        <v>2019</v>
      </c>
      <c r="B8432">
        <f t="shared" si="1709"/>
        <v>8</v>
      </c>
      <c r="C8432">
        <f t="shared" si="1710"/>
        <v>18</v>
      </c>
      <c r="D8432">
        <f t="shared" si="1711"/>
        <v>4</v>
      </c>
      <c r="E8432" t="str">
        <f t="shared" si="1712"/>
        <v>OFF</v>
      </c>
      <c r="F8432" s="13">
        <f t="shared" si="1714"/>
        <v>43695</v>
      </c>
      <c r="G8432" s="14" t="str">
        <f t="shared" si="1713"/>
        <v>Avg of 4 NM Projects</v>
      </c>
      <c r="H8432" s="15">
        <f t="shared" si="1715"/>
        <v>5</v>
      </c>
      <c r="I8432" s="93">
        <v>0</v>
      </c>
      <c r="J8432">
        <f t="shared" si="1703"/>
        <v>0</v>
      </c>
      <c r="K8432" s="4">
        <v>17.7</v>
      </c>
      <c r="L8432" s="4">
        <v>18.93</v>
      </c>
      <c r="M8432" s="16">
        <f t="shared" si="1704"/>
        <v>0</v>
      </c>
      <c r="N8432">
        <f t="shared" si="1705"/>
        <v>1</v>
      </c>
      <c r="O8432">
        <f t="shared" si="1706"/>
        <v>0</v>
      </c>
      <c r="P8432" s="63">
        <f t="shared" si="1707"/>
        <v>0</v>
      </c>
    </row>
    <row r="8433" spans="1:16" x14ac:dyDescent="0.3">
      <c r="A8433">
        <f t="shared" si="1708"/>
        <v>2019</v>
      </c>
      <c r="B8433">
        <f t="shared" si="1709"/>
        <v>8</v>
      </c>
      <c r="C8433">
        <f t="shared" si="1710"/>
        <v>18</v>
      </c>
      <c r="D8433">
        <f t="shared" si="1711"/>
        <v>4</v>
      </c>
      <c r="E8433" t="str">
        <f t="shared" si="1712"/>
        <v>OFF</v>
      </c>
      <c r="F8433" s="13">
        <f t="shared" si="1714"/>
        <v>43695</v>
      </c>
      <c r="G8433" s="14" t="str">
        <f t="shared" si="1713"/>
        <v>Avg of 4 NM Projects</v>
      </c>
      <c r="H8433" s="15">
        <f t="shared" si="1715"/>
        <v>6</v>
      </c>
      <c r="I8433" s="93">
        <v>-0.52</v>
      </c>
      <c r="J8433">
        <f t="shared" si="1703"/>
        <v>-2.9213483146067415E-3</v>
      </c>
      <c r="K8433" s="4">
        <v>18.190000000000001</v>
      </c>
      <c r="L8433" s="4">
        <v>20.07</v>
      </c>
      <c r="M8433" s="16">
        <f t="shared" si="1704"/>
        <v>-1.04364E-2</v>
      </c>
      <c r="N8433">
        <f t="shared" si="1705"/>
        <v>0</v>
      </c>
      <c r="O8433">
        <f t="shared" si="1706"/>
        <v>0</v>
      </c>
      <c r="P8433" s="63">
        <f t="shared" si="1707"/>
        <v>0</v>
      </c>
    </row>
    <row r="8434" spans="1:16" x14ac:dyDescent="0.3">
      <c r="A8434">
        <f t="shared" si="1708"/>
        <v>2019</v>
      </c>
      <c r="B8434">
        <f t="shared" si="1709"/>
        <v>8</v>
      </c>
      <c r="C8434">
        <f t="shared" si="1710"/>
        <v>18</v>
      </c>
      <c r="D8434">
        <f t="shared" si="1711"/>
        <v>4</v>
      </c>
      <c r="E8434" t="str">
        <f t="shared" si="1712"/>
        <v>OFF</v>
      </c>
      <c r="F8434" s="13">
        <f t="shared" si="1714"/>
        <v>43695</v>
      </c>
      <c r="G8434" s="14" t="str">
        <f t="shared" si="1713"/>
        <v>Avg of 4 NM Projects</v>
      </c>
      <c r="H8434" s="15">
        <f t="shared" si="1715"/>
        <v>7</v>
      </c>
      <c r="I8434" s="93">
        <v>2.0449999999999999</v>
      </c>
      <c r="J8434">
        <f t="shared" si="1703"/>
        <v>1.148876404494382E-2</v>
      </c>
      <c r="K8434" s="4">
        <v>18.48</v>
      </c>
      <c r="L8434" s="4">
        <v>29.17</v>
      </c>
      <c r="M8434" s="16">
        <f t="shared" si="1704"/>
        <v>5.9652650000000002E-2</v>
      </c>
      <c r="N8434">
        <f t="shared" si="1705"/>
        <v>0</v>
      </c>
      <c r="O8434">
        <f t="shared" si="1706"/>
        <v>0</v>
      </c>
      <c r="P8434" s="63">
        <f t="shared" si="1707"/>
        <v>0</v>
      </c>
    </row>
    <row r="8435" spans="1:16" x14ac:dyDescent="0.3">
      <c r="A8435">
        <f t="shared" si="1708"/>
        <v>2019</v>
      </c>
      <c r="B8435">
        <f t="shared" si="1709"/>
        <v>8</v>
      </c>
      <c r="C8435">
        <f t="shared" si="1710"/>
        <v>18</v>
      </c>
      <c r="D8435">
        <f t="shared" si="1711"/>
        <v>4</v>
      </c>
      <c r="E8435" t="str">
        <f t="shared" si="1712"/>
        <v>ON</v>
      </c>
      <c r="F8435" s="13">
        <f t="shared" si="1714"/>
        <v>43695</v>
      </c>
      <c r="G8435" s="14" t="str">
        <f t="shared" si="1713"/>
        <v>Avg of 4 NM Projects</v>
      </c>
      <c r="H8435" s="15">
        <f t="shared" si="1715"/>
        <v>8</v>
      </c>
      <c r="I8435" s="93">
        <v>11.905000000000001</v>
      </c>
      <c r="J8435">
        <f t="shared" si="1703"/>
        <v>6.6882022471910121E-2</v>
      </c>
      <c r="K8435" s="4">
        <v>21.19</v>
      </c>
      <c r="L8435" s="4">
        <v>20.47</v>
      </c>
      <c r="M8435" s="16">
        <f t="shared" si="1704"/>
        <v>0.24369535000000003</v>
      </c>
      <c r="N8435">
        <f t="shared" si="1705"/>
        <v>0</v>
      </c>
      <c r="O8435">
        <f t="shared" si="1706"/>
        <v>0</v>
      </c>
      <c r="P8435" s="63">
        <f t="shared" si="1707"/>
        <v>0</v>
      </c>
    </row>
    <row r="8436" spans="1:16" x14ac:dyDescent="0.3">
      <c r="A8436">
        <f t="shared" si="1708"/>
        <v>2019</v>
      </c>
      <c r="B8436">
        <f t="shared" si="1709"/>
        <v>8</v>
      </c>
      <c r="C8436">
        <f t="shared" si="1710"/>
        <v>18</v>
      </c>
      <c r="D8436">
        <f t="shared" si="1711"/>
        <v>4</v>
      </c>
      <c r="E8436" t="str">
        <f t="shared" si="1712"/>
        <v>ON</v>
      </c>
      <c r="F8436" s="13">
        <f t="shared" si="1714"/>
        <v>43695</v>
      </c>
      <c r="G8436" s="14" t="str">
        <f t="shared" si="1713"/>
        <v>Avg of 4 NM Projects</v>
      </c>
      <c r="H8436" s="15">
        <f t="shared" si="1715"/>
        <v>9</v>
      </c>
      <c r="I8436" s="93">
        <v>21.25</v>
      </c>
      <c r="J8436">
        <f t="shared" si="1703"/>
        <v>0.11938202247191011</v>
      </c>
      <c r="K8436" s="4">
        <v>20.76</v>
      </c>
      <c r="L8436" s="4">
        <v>19.7</v>
      </c>
      <c r="M8436" s="16">
        <f t="shared" si="1704"/>
        <v>0.41862500000000002</v>
      </c>
      <c r="N8436">
        <f t="shared" si="1705"/>
        <v>0</v>
      </c>
      <c r="O8436">
        <f t="shared" si="1706"/>
        <v>0</v>
      </c>
      <c r="P8436" s="63">
        <f t="shared" si="1707"/>
        <v>0</v>
      </c>
    </row>
    <row r="8437" spans="1:16" x14ac:dyDescent="0.3">
      <c r="A8437">
        <f t="shared" si="1708"/>
        <v>2019</v>
      </c>
      <c r="B8437">
        <f t="shared" si="1709"/>
        <v>8</v>
      </c>
      <c r="C8437">
        <f t="shared" si="1710"/>
        <v>18</v>
      </c>
      <c r="D8437">
        <f t="shared" si="1711"/>
        <v>4</v>
      </c>
      <c r="E8437" t="str">
        <f t="shared" si="1712"/>
        <v>ON</v>
      </c>
      <c r="F8437" s="13">
        <f t="shared" si="1714"/>
        <v>43695</v>
      </c>
      <c r="G8437" s="14" t="str">
        <f t="shared" si="1713"/>
        <v>Avg of 4 NM Projects</v>
      </c>
      <c r="H8437" s="15">
        <f t="shared" si="1715"/>
        <v>10</v>
      </c>
      <c r="I8437" s="93">
        <v>38.524999999999999</v>
      </c>
      <c r="J8437">
        <f t="shared" si="1703"/>
        <v>0.21643258426966291</v>
      </c>
      <c r="K8437" s="4">
        <v>24.06</v>
      </c>
      <c r="L8437" s="4">
        <v>21.71</v>
      </c>
      <c r="M8437" s="16">
        <f t="shared" si="1704"/>
        <v>0.83637775000000003</v>
      </c>
      <c r="N8437">
        <f t="shared" si="1705"/>
        <v>0</v>
      </c>
      <c r="O8437">
        <f t="shared" si="1706"/>
        <v>0</v>
      </c>
      <c r="P8437" s="63">
        <f t="shared" si="1707"/>
        <v>0</v>
      </c>
    </row>
    <row r="8438" spans="1:16" x14ac:dyDescent="0.3">
      <c r="A8438">
        <f t="shared" si="1708"/>
        <v>2019</v>
      </c>
      <c r="B8438">
        <f t="shared" si="1709"/>
        <v>8</v>
      </c>
      <c r="C8438">
        <f t="shared" si="1710"/>
        <v>18</v>
      </c>
      <c r="D8438">
        <f t="shared" si="1711"/>
        <v>4</v>
      </c>
      <c r="E8438" t="str">
        <f t="shared" si="1712"/>
        <v>ON</v>
      </c>
      <c r="F8438" s="13">
        <f t="shared" si="1714"/>
        <v>43695</v>
      </c>
      <c r="G8438" s="14" t="str">
        <f t="shared" si="1713"/>
        <v>Avg of 4 NM Projects</v>
      </c>
      <c r="H8438" s="15">
        <f t="shared" si="1715"/>
        <v>11</v>
      </c>
      <c r="I8438" s="93">
        <v>72.449999999999989</v>
      </c>
      <c r="J8438">
        <f t="shared" si="1703"/>
        <v>0.40702247191011232</v>
      </c>
      <c r="K8438" s="4">
        <v>28.98</v>
      </c>
      <c r="L8438" s="4">
        <v>22.48</v>
      </c>
      <c r="M8438" s="16">
        <f t="shared" si="1704"/>
        <v>1.6286759999999998</v>
      </c>
      <c r="N8438">
        <f t="shared" si="1705"/>
        <v>0</v>
      </c>
      <c r="O8438">
        <f t="shared" si="1706"/>
        <v>0</v>
      </c>
      <c r="P8438" s="63">
        <f t="shared" si="1707"/>
        <v>0</v>
      </c>
    </row>
    <row r="8439" spans="1:16" x14ac:dyDescent="0.3">
      <c r="A8439">
        <f t="shared" si="1708"/>
        <v>2019</v>
      </c>
      <c r="B8439">
        <f t="shared" si="1709"/>
        <v>8</v>
      </c>
      <c r="C8439">
        <f t="shared" si="1710"/>
        <v>18</v>
      </c>
      <c r="D8439">
        <f t="shared" si="1711"/>
        <v>4</v>
      </c>
      <c r="E8439" t="str">
        <f t="shared" si="1712"/>
        <v>ON</v>
      </c>
      <c r="F8439" s="13">
        <f t="shared" si="1714"/>
        <v>43695</v>
      </c>
      <c r="G8439" s="14" t="str">
        <f t="shared" si="1713"/>
        <v>Avg of 4 NM Projects</v>
      </c>
      <c r="H8439" s="15">
        <f t="shared" si="1715"/>
        <v>12</v>
      </c>
      <c r="I8439" s="93">
        <v>73.600000000000009</v>
      </c>
      <c r="J8439">
        <f t="shared" si="1703"/>
        <v>0.41348314606741576</v>
      </c>
      <c r="K8439" s="4">
        <v>31.76</v>
      </c>
      <c r="L8439" s="4">
        <v>27.02</v>
      </c>
      <c r="M8439" s="16">
        <f t="shared" si="1704"/>
        <v>1.9886720000000002</v>
      </c>
      <c r="N8439">
        <f t="shared" si="1705"/>
        <v>0</v>
      </c>
      <c r="O8439">
        <f t="shared" si="1706"/>
        <v>0</v>
      </c>
      <c r="P8439" s="63">
        <f t="shared" si="1707"/>
        <v>0</v>
      </c>
    </row>
    <row r="8440" spans="1:16" x14ac:dyDescent="0.3">
      <c r="A8440">
        <f t="shared" si="1708"/>
        <v>2019</v>
      </c>
      <c r="B8440">
        <f t="shared" si="1709"/>
        <v>8</v>
      </c>
      <c r="C8440">
        <f t="shared" si="1710"/>
        <v>18</v>
      </c>
      <c r="D8440">
        <f t="shared" si="1711"/>
        <v>4</v>
      </c>
      <c r="E8440" t="str">
        <f t="shared" si="1712"/>
        <v>ON</v>
      </c>
      <c r="F8440" s="13">
        <f t="shared" si="1714"/>
        <v>43695</v>
      </c>
      <c r="G8440" s="14" t="str">
        <f t="shared" si="1713"/>
        <v>Avg of 4 NM Projects</v>
      </c>
      <c r="H8440" s="15">
        <f t="shared" si="1715"/>
        <v>13</v>
      </c>
      <c r="I8440" s="93">
        <v>77.44</v>
      </c>
      <c r="J8440">
        <f t="shared" si="1703"/>
        <v>0.43505617977528088</v>
      </c>
      <c r="K8440" s="4">
        <v>30.35</v>
      </c>
      <c r="L8440" s="4">
        <v>39.68</v>
      </c>
      <c r="M8440" s="16">
        <f t="shared" si="1704"/>
        <v>3.0728192000000001</v>
      </c>
      <c r="N8440">
        <f t="shared" si="1705"/>
        <v>0</v>
      </c>
      <c r="O8440">
        <f t="shared" si="1706"/>
        <v>0</v>
      </c>
      <c r="P8440" s="63">
        <f t="shared" si="1707"/>
        <v>0</v>
      </c>
    </row>
    <row r="8441" spans="1:16" x14ac:dyDescent="0.3">
      <c r="A8441">
        <f t="shared" si="1708"/>
        <v>2019</v>
      </c>
      <c r="B8441">
        <f t="shared" si="1709"/>
        <v>8</v>
      </c>
      <c r="C8441">
        <f t="shared" si="1710"/>
        <v>18</v>
      </c>
      <c r="D8441">
        <f t="shared" si="1711"/>
        <v>4</v>
      </c>
      <c r="E8441" t="str">
        <f t="shared" si="1712"/>
        <v>ON</v>
      </c>
      <c r="F8441" s="13">
        <f t="shared" si="1714"/>
        <v>43695</v>
      </c>
      <c r="G8441" s="14" t="str">
        <f t="shared" si="1713"/>
        <v>Avg of 4 NM Projects</v>
      </c>
      <c r="H8441" s="15">
        <f t="shared" si="1715"/>
        <v>14</v>
      </c>
      <c r="I8441" s="93">
        <v>72.694999999999993</v>
      </c>
      <c r="J8441">
        <f t="shared" si="1703"/>
        <v>0.40839887640449435</v>
      </c>
      <c r="K8441" s="4">
        <v>36.56</v>
      </c>
      <c r="L8441" s="4">
        <v>43.46</v>
      </c>
      <c r="M8441" s="16">
        <f t="shared" si="1704"/>
        <v>3.1593246999999995</v>
      </c>
      <c r="N8441">
        <f t="shared" si="1705"/>
        <v>0</v>
      </c>
      <c r="O8441">
        <f t="shared" si="1706"/>
        <v>0</v>
      </c>
      <c r="P8441" s="63">
        <f t="shared" si="1707"/>
        <v>0</v>
      </c>
    </row>
    <row r="8442" spans="1:16" x14ac:dyDescent="0.3">
      <c r="A8442">
        <f t="shared" si="1708"/>
        <v>2019</v>
      </c>
      <c r="B8442">
        <f t="shared" si="1709"/>
        <v>8</v>
      </c>
      <c r="C8442">
        <f t="shared" si="1710"/>
        <v>18</v>
      </c>
      <c r="D8442">
        <f t="shared" si="1711"/>
        <v>4</v>
      </c>
      <c r="E8442" t="str">
        <f t="shared" si="1712"/>
        <v>ON</v>
      </c>
      <c r="F8442" s="13">
        <f t="shared" si="1714"/>
        <v>43695</v>
      </c>
      <c r="G8442" s="14" t="str">
        <f t="shared" si="1713"/>
        <v>Avg of 4 NM Projects</v>
      </c>
      <c r="H8442" s="15">
        <f t="shared" si="1715"/>
        <v>15</v>
      </c>
      <c r="I8442" s="93">
        <v>66.564999999999998</v>
      </c>
      <c r="J8442">
        <f t="shared" si="1703"/>
        <v>0.37396067415730339</v>
      </c>
      <c r="K8442" s="4">
        <v>38.5</v>
      </c>
      <c r="L8442" s="4">
        <v>48.83</v>
      </c>
      <c r="M8442" s="16">
        <f t="shared" si="1704"/>
        <v>3.2503689499999995</v>
      </c>
      <c r="N8442">
        <f t="shared" si="1705"/>
        <v>0</v>
      </c>
      <c r="O8442">
        <f t="shared" si="1706"/>
        <v>0</v>
      </c>
      <c r="P8442" s="63">
        <f t="shared" si="1707"/>
        <v>0</v>
      </c>
    </row>
    <row r="8443" spans="1:16" x14ac:dyDescent="0.3">
      <c r="A8443">
        <f t="shared" si="1708"/>
        <v>2019</v>
      </c>
      <c r="B8443">
        <f t="shared" si="1709"/>
        <v>8</v>
      </c>
      <c r="C8443">
        <f t="shared" si="1710"/>
        <v>18</v>
      </c>
      <c r="D8443">
        <f t="shared" si="1711"/>
        <v>4</v>
      </c>
      <c r="E8443" t="str">
        <f t="shared" si="1712"/>
        <v>ON</v>
      </c>
      <c r="F8443" s="13">
        <f t="shared" si="1714"/>
        <v>43695</v>
      </c>
      <c r="G8443" s="14" t="str">
        <f t="shared" si="1713"/>
        <v>Avg of 4 NM Projects</v>
      </c>
      <c r="H8443" s="15">
        <f t="shared" si="1715"/>
        <v>16</v>
      </c>
      <c r="I8443" s="93">
        <v>59.265000000000001</v>
      </c>
      <c r="J8443">
        <f t="shared" si="1703"/>
        <v>0.33294943820224721</v>
      </c>
      <c r="K8443" s="4">
        <v>40.659999999999997</v>
      </c>
      <c r="L8443" s="4">
        <v>63.31</v>
      </c>
      <c r="M8443" s="16">
        <f t="shared" si="1704"/>
        <v>3.7520671500000002</v>
      </c>
      <c r="N8443">
        <f t="shared" si="1705"/>
        <v>0</v>
      </c>
      <c r="O8443">
        <f t="shared" si="1706"/>
        <v>0</v>
      </c>
      <c r="P8443" s="63">
        <f t="shared" si="1707"/>
        <v>0</v>
      </c>
    </row>
    <row r="8444" spans="1:16" x14ac:dyDescent="0.3">
      <c r="A8444">
        <f t="shared" si="1708"/>
        <v>2019</v>
      </c>
      <c r="B8444">
        <f t="shared" si="1709"/>
        <v>8</v>
      </c>
      <c r="C8444">
        <f t="shared" si="1710"/>
        <v>18</v>
      </c>
      <c r="D8444">
        <f t="shared" si="1711"/>
        <v>4</v>
      </c>
      <c r="E8444" t="str">
        <f t="shared" si="1712"/>
        <v>ON</v>
      </c>
      <c r="F8444" s="13">
        <f t="shared" si="1714"/>
        <v>43695</v>
      </c>
      <c r="G8444" s="14" t="str">
        <f t="shared" si="1713"/>
        <v>Avg of 4 NM Projects</v>
      </c>
      <c r="H8444" s="15">
        <f t="shared" si="1715"/>
        <v>17</v>
      </c>
      <c r="I8444" s="93">
        <v>50.814999999999998</v>
      </c>
      <c r="J8444">
        <f t="shared" si="1703"/>
        <v>0.28547752808988763</v>
      </c>
      <c r="K8444" s="4">
        <v>45</v>
      </c>
      <c r="L8444" s="4">
        <v>82.03</v>
      </c>
      <c r="M8444" s="16">
        <f t="shared" si="1704"/>
        <v>4.1683544499999998</v>
      </c>
      <c r="N8444">
        <f t="shared" si="1705"/>
        <v>0</v>
      </c>
      <c r="O8444">
        <f t="shared" si="1706"/>
        <v>0</v>
      </c>
      <c r="P8444" s="63">
        <f t="shared" si="1707"/>
        <v>0</v>
      </c>
    </row>
    <row r="8445" spans="1:16" x14ac:dyDescent="0.3">
      <c r="A8445">
        <f t="shared" si="1708"/>
        <v>2019</v>
      </c>
      <c r="B8445">
        <f t="shared" si="1709"/>
        <v>8</v>
      </c>
      <c r="C8445">
        <f t="shared" si="1710"/>
        <v>18</v>
      </c>
      <c r="D8445">
        <f t="shared" si="1711"/>
        <v>4</v>
      </c>
      <c r="E8445" t="str">
        <f t="shared" si="1712"/>
        <v>ON</v>
      </c>
      <c r="F8445" s="13">
        <f t="shared" si="1714"/>
        <v>43695</v>
      </c>
      <c r="G8445" s="14" t="str">
        <f t="shared" si="1713"/>
        <v>Avg of 4 NM Projects</v>
      </c>
      <c r="H8445" s="15">
        <f t="shared" si="1715"/>
        <v>18</v>
      </c>
      <c r="I8445" s="93">
        <v>26.88</v>
      </c>
      <c r="J8445">
        <f t="shared" si="1703"/>
        <v>0.15101123595505617</v>
      </c>
      <c r="K8445" s="4">
        <v>51.92</v>
      </c>
      <c r="L8445" s="4">
        <v>98.82</v>
      </c>
      <c r="M8445" s="16">
        <f t="shared" si="1704"/>
        <v>2.6562815999999998</v>
      </c>
      <c r="N8445">
        <f t="shared" si="1705"/>
        <v>0</v>
      </c>
      <c r="O8445">
        <f t="shared" si="1706"/>
        <v>0</v>
      </c>
      <c r="P8445" s="63">
        <f t="shared" si="1707"/>
        <v>0</v>
      </c>
    </row>
    <row r="8446" spans="1:16" x14ac:dyDescent="0.3">
      <c r="A8446">
        <f t="shared" si="1708"/>
        <v>2019</v>
      </c>
      <c r="B8446">
        <f t="shared" si="1709"/>
        <v>8</v>
      </c>
      <c r="C8446">
        <f t="shared" si="1710"/>
        <v>18</v>
      </c>
      <c r="D8446">
        <f t="shared" si="1711"/>
        <v>4</v>
      </c>
      <c r="E8446" t="str">
        <f t="shared" si="1712"/>
        <v>ON</v>
      </c>
      <c r="F8446" s="13">
        <f t="shared" si="1714"/>
        <v>43695</v>
      </c>
      <c r="G8446" s="14" t="str">
        <f t="shared" si="1713"/>
        <v>Avg of 4 NM Projects</v>
      </c>
      <c r="H8446" s="15">
        <f t="shared" si="1715"/>
        <v>19</v>
      </c>
      <c r="I8446" s="93">
        <v>12.165000000000001</v>
      </c>
      <c r="J8446">
        <f t="shared" si="1703"/>
        <v>6.8342696629213495E-2</v>
      </c>
      <c r="K8446" s="4">
        <v>47.42</v>
      </c>
      <c r="L8446" s="4">
        <v>86.75</v>
      </c>
      <c r="M8446" s="16">
        <f t="shared" si="1704"/>
        <v>1.0553137500000001</v>
      </c>
      <c r="N8446">
        <f t="shared" si="1705"/>
        <v>0</v>
      </c>
      <c r="O8446">
        <f t="shared" si="1706"/>
        <v>0</v>
      </c>
      <c r="P8446" s="63">
        <f t="shared" si="1707"/>
        <v>0</v>
      </c>
    </row>
    <row r="8447" spans="1:16" x14ac:dyDescent="0.3">
      <c r="A8447">
        <f t="shared" si="1708"/>
        <v>2019</v>
      </c>
      <c r="B8447">
        <f t="shared" si="1709"/>
        <v>8</v>
      </c>
      <c r="C8447">
        <f t="shared" si="1710"/>
        <v>18</v>
      </c>
      <c r="D8447">
        <f t="shared" si="1711"/>
        <v>4</v>
      </c>
      <c r="E8447" t="str">
        <f t="shared" si="1712"/>
        <v>ON</v>
      </c>
      <c r="F8447" s="13">
        <f t="shared" si="1714"/>
        <v>43695</v>
      </c>
      <c r="G8447" s="14" t="str">
        <f t="shared" si="1713"/>
        <v>Avg of 4 NM Projects</v>
      </c>
      <c r="H8447" s="15">
        <f t="shared" si="1715"/>
        <v>20</v>
      </c>
      <c r="I8447" s="93">
        <v>1.92</v>
      </c>
      <c r="J8447">
        <f t="shared" si="1703"/>
        <v>1.0786516853932584E-2</v>
      </c>
      <c r="K8447" s="4">
        <v>39.700000000000003</v>
      </c>
      <c r="L8447" s="4">
        <v>72.42</v>
      </c>
      <c r="M8447" s="16">
        <f t="shared" si="1704"/>
        <v>0.13904640000000001</v>
      </c>
      <c r="N8447">
        <f t="shared" si="1705"/>
        <v>0</v>
      </c>
      <c r="O8447">
        <f t="shared" si="1706"/>
        <v>0</v>
      </c>
      <c r="P8447" s="63">
        <f t="shared" si="1707"/>
        <v>0</v>
      </c>
    </row>
    <row r="8448" spans="1:16" x14ac:dyDescent="0.3">
      <c r="A8448">
        <f t="shared" si="1708"/>
        <v>2019</v>
      </c>
      <c r="B8448">
        <f t="shared" si="1709"/>
        <v>8</v>
      </c>
      <c r="C8448">
        <f t="shared" si="1710"/>
        <v>18</v>
      </c>
      <c r="D8448">
        <f t="shared" si="1711"/>
        <v>4</v>
      </c>
      <c r="E8448" t="str">
        <f t="shared" si="1712"/>
        <v>ON</v>
      </c>
      <c r="F8448" s="13">
        <f t="shared" si="1714"/>
        <v>43695</v>
      </c>
      <c r="G8448" s="14" t="str">
        <f t="shared" si="1713"/>
        <v>Avg of 4 NM Projects</v>
      </c>
      <c r="H8448" s="15">
        <f t="shared" si="1715"/>
        <v>21</v>
      </c>
      <c r="I8448" s="93">
        <v>-0.13</v>
      </c>
      <c r="J8448">
        <f t="shared" si="1703"/>
        <v>-7.3033707865168538E-4</v>
      </c>
      <c r="K8448" s="4">
        <v>40.299999999999997</v>
      </c>
      <c r="L8448" s="4">
        <v>61.8</v>
      </c>
      <c r="M8448" s="16">
        <f t="shared" si="1704"/>
        <v>-8.0340000000000012E-3</v>
      </c>
      <c r="N8448">
        <f t="shared" si="1705"/>
        <v>0</v>
      </c>
      <c r="O8448">
        <f t="shared" si="1706"/>
        <v>0</v>
      </c>
      <c r="P8448" s="63">
        <f t="shared" si="1707"/>
        <v>0</v>
      </c>
    </row>
    <row r="8449" spans="1:18" x14ac:dyDescent="0.3">
      <c r="A8449">
        <f t="shared" si="1708"/>
        <v>2019</v>
      </c>
      <c r="B8449">
        <f t="shared" si="1709"/>
        <v>8</v>
      </c>
      <c r="C8449">
        <f t="shared" si="1710"/>
        <v>18</v>
      </c>
      <c r="D8449">
        <f t="shared" si="1711"/>
        <v>4</v>
      </c>
      <c r="E8449" t="str">
        <f t="shared" si="1712"/>
        <v>ON</v>
      </c>
      <c r="F8449" s="13">
        <f t="shared" si="1714"/>
        <v>43695</v>
      </c>
      <c r="G8449" s="14" t="str">
        <f t="shared" si="1713"/>
        <v>Avg of 4 NM Projects</v>
      </c>
      <c r="H8449" s="15">
        <f t="shared" si="1715"/>
        <v>22</v>
      </c>
      <c r="I8449" s="93">
        <v>-0.13</v>
      </c>
      <c r="J8449">
        <f t="shared" si="1703"/>
        <v>-7.3033707865168538E-4</v>
      </c>
      <c r="K8449" s="4">
        <v>33.130000000000003</v>
      </c>
      <c r="L8449" s="4">
        <v>45.38</v>
      </c>
      <c r="M8449" s="16">
        <f t="shared" si="1704"/>
        <v>-5.8994000000000008E-3</v>
      </c>
      <c r="N8449">
        <f t="shared" si="1705"/>
        <v>0</v>
      </c>
      <c r="O8449">
        <f t="shared" si="1706"/>
        <v>0</v>
      </c>
      <c r="P8449" s="63">
        <f t="shared" si="1707"/>
        <v>0</v>
      </c>
    </row>
    <row r="8450" spans="1:18" x14ac:dyDescent="0.3">
      <c r="A8450">
        <f t="shared" si="1708"/>
        <v>2019</v>
      </c>
      <c r="B8450">
        <f t="shared" si="1709"/>
        <v>8</v>
      </c>
      <c r="C8450">
        <f t="shared" si="1710"/>
        <v>18</v>
      </c>
      <c r="D8450">
        <f t="shared" si="1711"/>
        <v>4</v>
      </c>
      <c r="E8450" t="str">
        <f t="shared" si="1712"/>
        <v>ON</v>
      </c>
      <c r="F8450" s="13">
        <f t="shared" si="1714"/>
        <v>43695</v>
      </c>
      <c r="G8450" s="14" t="str">
        <f t="shared" si="1713"/>
        <v>Avg of 4 NM Projects</v>
      </c>
      <c r="H8450" s="15">
        <f t="shared" si="1715"/>
        <v>23</v>
      </c>
      <c r="I8450" s="93">
        <v>-0.13</v>
      </c>
      <c r="J8450">
        <f t="shared" si="1703"/>
        <v>-7.3033707865168538E-4</v>
      </c>
      <c r="K8450" s="4">
        <v>31.32</v>
      </c>
      <c r="L8450" s="4">
        <v>33.53</v>
      </c>
      <c r="M8450" s="16">
        <f t="shared" si="1704"/>
        <v>-4.3589000000000006E-3</v>
      </c>
      <c r="N8450">
        <f t="shared" si="1705"/>
        <v>0</v>
      </c>
      <c r="O8450">
        <f t="shared" si="1706"/>
        <v>0</v>
      </c>
      <c r="P8450" s="63">
        <f t="shared" si="1707"/>
        <v>0</v>
      </c>
    </row>
    <row r="8451" spans="1:18" x14ac:dyDescent="0.3">
      <c r="A8451">
        <f t="shared" si="1708"/>
        <v>2019</v>
      </c>
      <c r="B8451">
        <f t="shared" si="1709"/>
        <v>8</v>
      </c>
      <c r="C8451">
        <f t="shared" si="1710"/>
        <v>18</v>
      </c>
      <c r="D8451">
        <f t="shared" si="1711"/>
        <v>4</v>
      </c>
      <c r="E8451" t="str">
        <f t="shared" si="1712"/>
        <v>OFF</v>
      </c>
      <c r="F8451" s="13">
        <f t="shared" si="1714"/>
        <v>43695</v>
      </c>
      <c r="G8451" s="14" t="str">
        <f t="shared" si="1713"/>
        <v>Avg of 4 NM Projects</v>
      </c>
      <c r="H8451" s="15">
        <f t="shared" si="1715"/>
        <v>24</v>
      </c>
      <c r="I8451" s="93">
        <v>0</v>
      </c>
      <c r="J8451">
        <f t="shared" si="1703"/>
        <v>0</v>
      </c>
      <c r="K8451" s="4">
        <v>28.13</v>
      </c>
      <c r="L8451" s="4">
        <v>24.09</v>
      </c>
      <c r="M8451" s="16">
        <f t="shared" si="1704"/>
        <v>0</v>
      </c>
      <c r="N8451">
        <f t="shared" si="1705"/>
        <v>1</v>
      </c>
      <c r="O8451">
        <f t="shared" si="1706"/>
        <v>0</v>
      </c>
      <c r="P8451" s="63">
        <f t="shared" si="1707"/>
        <v>0</v>
      </c>
    </row>
    <row r="8452" spans="1:18" x14ac:dyDescent="0.3">
      <c r="A8452">
        <f t="shared" si="1708"/>
        <v>2019</v>
      </c>
      <c r="B8452">
        <f t="shared" si="1709"/>
        <v>8</v>
      </c>
      <c r="C8452">
        <f t="shared" si="1710"/>
        <v>19</v>
      </c>
      <c r="D8452">
        <f t="shared" si="1711"/>
        <v>5</v>
      </c>
      <c r="E8452" t="str">
        <f t="shared" si="1712"/>
        <v>OFF</v>
      </c>
      <c r="F8452" s="13">
        <f t="shared" si="1714"/>
        <v>43696</v>
      </c>
      <c r="G8452" s="14" t="str">
        <f t="shared" si="1713"/>
        <v>Avg of 4 NM Projects</v>
      </c>
      <c r="H8452" s="15">
        <f t="shared" si="1715"/>
        <v>1</v>
      </c>
      <c r="I8452" s="93">
        <v>-0.13</v>
      </c>
      <c r="J8452">
        <f t="shared" ref="J8452:J8515" si="1716">+I8452/$I$1</f>
        <v>-7.3033707865168538E-4</v>
      </c>
      <c r="K8452" s="4">
        <v>26.34</v>
      </c>
      <c r="L8452" s="4">
        <v>25.35</v>
      </c>
      <c r="M8452" s="16">
        <f t="shared" ref="M8452:M8515" si="1717">+L8452*I8452/1000</f>
        <v>-3.2955000000000003E-3</v>
      </c>
      <c r="N8452">
        <f t="shared" ref="N8452:N8515" si="1718">+IF(I8452=0,1,0)</f>
        <v>0</v>
      </c>
      <c r="O8452">
        <f t="shared" ref="O8452:O8515" si="1719">+IF(I8452&gt;=0.5*$I$1,1,0)</f>
        <v>0</v>
      </c>
      <c r="P8452" s="63">
        <f t="shared" ref="P8452:P8515" si="1720">+IF(I8452&gt;MAX(I$3652:I$5859),1,0)</f>
        <v>0</v>
      </c>
      <c r="Q8452" s="34"/>
      <c r="R8452" s="34"/>
    </row>
    <row r="8453" spans="1:18" x14ac:dyDescent="0.3">
      <c r="A8453">
        <f t="shared" ref="A8453:A8516" si="1721">YEAR(F8453)</f>
        <v>2019</v>
      </c>
      <c r="B8453">
        <f t="shared" ref="B8453:B8516" si="1722">+MONTH(F8453)</f>
        <v>8</v>
      </c>
      <c r="C8453">
        <f t="shared" ref="C8453:C8516" si="1723">+DAY(F8453)</f>
        <v>19</v>
      </c>
      <c r="D8453">
        <f t="shared" ref="D8453:D8516" si="1724">WEEKDAY(C8453)</f>
        <v>5</v>
      </c>
      <c r="E8453" t="str">
        <f t="shared" ref="E8453:E8516" si="1725">IF(OR(D8453=1,D8453=7,H8453=1,H8453=2,H8453=3,H8453=4,H8453=5,H8453=6,H8453=7,H8453=24),"OFF","ON")</f>
        <v>OFF</v>
      </c>
      <c r="F8453" s="13">
        <f t="shared" si="1714"/>
        <v>43696</v>
      </c>
      <c r="G8453" s="14" t="str">
        <f t="shared" si="1713"/>
        <v>Avg of 4 NM Projects</v>
      </c>
      <c r="H8453" s="15">
        <f t="shared" si="1715"/>
        <v>2</v>
      </c>
      <c r="I8453" s="93">
        <v>0</v>
      </c>
      <c r="J8453">
        <f t="shared" si="1716"/>
        <v>0</v>
      </c>
      <c r="K8453" s="4">
        <v>25.3</v>
      </c>
      <c r="L8453" s="4">
        <v>26.07</v>
      </c>
      <c r="M8453" s="16">
        <f t="shared" si="1717"/>
        <v>0</v>
      </c>
      <c r="N8453">
        <f t="shared" si="1718"/>
        <v>1</v>
      </c>
      <c r="O8453">
        <f t="shared" si="1719"/>
        <v>0</v>
      </c>
      <c r="P8453" s="63">
        <f t="shared" si="1720"/>
        <v>0</v>
      </c>
    </row>
    <row r="8454" spans="1:18" x14ac:dyDescent="0.3">
      <c r="A8454">
        <f t="shared" si="1721"/>
        <v>2019</v>
      </c>
      <c r="B8454">
        <f t="shared" si="1722"/>
        <v>8</v>
      </c>
      <c r="C8454">
        <f t="shared" si="1723"/>
        <v>19</v>
      </c>
      <c r="D8454">
        <f t="shared" si="1724"/>
        <v>5</v>
      </c>
      <c r="E8454" t="str">
        <f t="shared" si="1725"/>
        <v>OFF</v>
      </c>
      <c r="F8454" s="13">
        <f t="shared" si="1714"/>
        <v>43696</v>
      </c>
      <c r="G8454" s="14" t="str">
        <f t="shared" ref="G8454:G8517" si="1726">+G8453</f>
        <v>Avg of 4 NM Projects</v>
      </c>
      <c r="H8454" s="15">
        <f t="shared" si="1715"/>
        <v>3</v>
      </c>
      <c r="I8454" s="93">
        <v>-0.13</v>
      </c>
      <c r="J8454">
        <f t="shared" si="1716"/>
        <v>-7.3033707865168538E-4</v>
      </c>
      <c r="K8454" s="4">
        <v>25.03</v>
      </c>
      <c r="L8454" s="4">
        <v>25.55</v>
      </c>
      <c r="M8454" s="16">
        <f t="shared" si="1717"/>
        <v>-3.3215000000000002E-3</v>
      </c>
      <c r="N8454">
        <f t="shared" si="1718"/>
        <v>0</v>
      </c>
      <c r="O8454">
        <f t="shared" si="1719"/>
        <v>0</v>
      </c>
      <c r="P8454" s="63">
        <f t="shared" si="1720"/>
        <v>0</v>
      </c>
    </row>
    <row r="8455" spans="1:18" x14ac:dyDescent="0.3">
      <c r="A8455">
        <f t="shared" si="1721"/>
        <v>2019</v>
      </c>
      <c r="B8455">
        <f t="shared" si="1722"/>
        <v>8</v>
      </c>
      <c r="C8455">
        <f t="shared" si="1723"/>
        <v>19</v>
      </c>
      <c r="D8455">
        <f t="shared" si="1724"/>
        <v>5</v>
      </c>
      <c r="E8455" t="str">
        <f t="shared" si="1725"/>
        <v>OFF</v>
      </c>
      <c r="F8455" s="13">
        <f t="shared" si="1714"/>
        <v>43696</v>
      </c>
      <c r="G8455" s="14" t="str">
        <f t="shared" si="1726"/>
        <v>Avg of 4 NM Projects</v>
      </c>
      <c r="H8455" s="15">
        <f t="shared" si="1715"/>
        <v>4</v>
      </c>
      <c r="I8455" s="93">
        <v>-0.13</v>
      </c>
      <c r="J8455">
        <f t="shared" si="1716"/>
        <v>-7.3033707865168538E-4</v>
      </c>
      <c r="K8455" s="4">
        <v>24.28</v>
      </c>
      <c r="L8455" s="4">
        <v>24.77</v>
      </c>
      <c r="M8455" s="16">
        <f t="shared" si="1717"/>
        <v>-3.2201E-3</v>
      </c>
      <c r="N8455">
        <f t="shared" si="1718"/>
        <v>0</v>
      </c>
      <c r="O8455">
        <f t="shared" si="1719"/>
        <v>0</v>
      </c>
      <c r="P8455" s="63">
        <f t="shared" si="1720"/>
        <v>0</v>
      </c>
    </row>
    <row r="8456" spans="1:18" x14ac:dyDescent="0.3">
      <c r="A8456">
        <f t="shared" si="1721"/>
        <v>2019</v>
      </c>
      <c r="B8456">
        <f t="shared" si="1722"/>
        <v>8</v>
      </c>
      <c r="C8456">
        <f t="shared" si="1723"/>
        <v>19</v>
      </c>
      <c r="D8456">
        <f t="shared" si="1724"/>
        <v>5</v>
      </c>
      <c r="E8456" t="str">
        <f t="shared" si="1725"/>
        <v>OFF</v>
      </c>
      <c r="F8456" s="13">
        <f t="shared" si="1714"/>
        <v>43696</v>
      </c>
      <c r="G8456" s="14" t="str">
        <f t="shared" si="1726"/>
        <v>Avg of 4 NM Projects</v>
      </c>
      <c r="H8456" s="15">
        <f t="shared" si="1715"/>
        <v>5</v>
      </c>
      <c r="I8456" s="93">
        <v>-0.13</v>
      </c>
      <c r="J8456">
        <f t="shared" si="1716"/>
        <v>-7.3033707865168538E-4</v>
      </c>
      <c r="K8456" s="4">
        <v>25.3</v>
      </c>
      <c r="L8456" s="4">
        <v>25.67</v>
      </c>
      <c r="M8456" s="16">
        <f t="shared" si="1717"/>
        <v>-3.3371000000000004E-3</v>
      </c>
      <c r="N8456">
        <f t="shared" si="1718"/>
        <v>0</v>
      </c>
      <c r="O8456">
        <f t="shared" si="1719"/>
        <v>0</v>
      </c>
      <c r="P8456" s="63">
        <f t="shared" si="1720"/>
        <v>0</v>
      </c>
    </row>
    <row r="8457" spans="1:18" x14ac:dyDescent="0.3">
      <c r="A8457">
        <f t="shared" si="1721"/>
        <v>2019</v>
      </c>
      <c r="B8457">
        <f t="shared" si="1722"/>
        <v>8</v>
      </c>
      <c r="C8457">
        <f t="shared" si="1723"/>
        <v>19</v>
      </c>
      <c r="D8457">
        <f t="shared" si="1724"/>
        <v>5</v>
      </c>
      <c r="E8457" t="str">
        <f t="shared" si="1725"/>
        <v>OFF</v>
      </c>
      <c r="F8457" s="13">
        <f t="shared" si="1714"/>
        <v>43696</v>
      </c>
      <c r="G8457" s="14" t="str">
        <f t="shared" si="1726"/>
        <v>Avg of 4 NM Projects</v>
      </c>
      <c r="H8457" s="15">
        <f t="shared" si="1715"/>
        <v>6</v>
      </c>
      <c r="I8457" s="93">
        <v>-0.26</v>
      </c>
      <c r="J8457">
        <f t="shared" si="1716"/>
        <v>-1.4606741573033708E-3</v>
      </c>
      <c r="K8457" s="4">
        <v>26.39</v>
      </c>
      <c r="L8457" s="4">
        <v>28.96</v>
      </c>
      <c r="M8457" s="16">
        <f t="shared" si="1717"/>
        <v>-7.5296E-3</v>
      </c>
      <c r="N8457">
        <f t="shared" si="1718"/>
        <v>0</v>
      </c>
      <c r="O8457">
        <f t="shared" si="1719"/>
        <v>0</v>
      </c>
      <c r="P8457" s="63">
        <f t="shared" si="1720"/>
        <v>0</v>
      </c>
    </row>
    <row r="8458" spans="1:18" x14ac:dyDescent="0.3">
      <c r="A8458">
        <f t="shared" si="1721"/>
        <v>2019</v>
      </c>
      <c r="B8458">
        <f t="shared" si="1722"/>
        <v>8</v>
      </c>
      <c r="C8458">
        <f t="shared" si="1723"/>
        <v>19</v>
      </c>
      <c r="D8458">
        <f t="shared" si="1724"/>
        <v>5</v>
      </c>
      <c r="E8458" t="str">
        <f t="shared" si="1725"/>
        <v>OFF</v>
      </c>
      <c r="F8458" s="13">
        <f t="shared" si="1714"/>
        <v>43696</v>
      </c>
      <c r="G8458" s="14" t="str">
        <f t="shared" si="1726"/>
        <v>Avg of 4 NM Projects</v>
      </c>
      <c r="H8458" s="15">
        <f t="shared" si="1715"/>
        <v>7</v>
      </c>
      <c r="I8458" s="93">
        <v>4.22</v>
      </c>
      <c r="J8458">
        <f t="shared" si="1716"/>
        <v>2.3707865168539323E-2</v>
      </c>
      <c r="K8458" s="4">
        <v>28.1</v>
      </c>
      <c r="L8458" s="4">
        <v>28.6</v>
      </c>
      <c r="M8458" s="16">
        <f t="shared" si="1717"/>
        <v>0.12069199999999999</v>
      </c>
      <c r="N8458">
        <f t="shared" si="1718"/>
        <v>0</v>
      </c>
      <c r="O8458">
        <f t="shared" si="1719"/>
        <v>0</v>
      </c>
      <c r="P8458" s="63">
        <f t="shared" si="1720"/>
        <v>0</v>
      </c>
    </row>
    <row r="8459" spans="1:18" x14ac:dyDescent="0.3">
      <c r="A8459">
        <f t="shared" si="1721"/>
        <v>2019</v>
      </c>
      <c r="B8459">
        <f t="shared" si="1722"/>
        <v>8</v>
      </c>
      <c r="C8459">
        <f t="shared" si="1723"/>
        <v>19</v>
      </c>
      <c r="D8459">
        <f t="shared" si="1724"/>
        <v>5</v>
      </c>
      <c r="E8459" t="str">
        <f t="shared" si="1725"/>
        <v>ON</v>
      </c>
      <c r="F8459" s="13">
        <f t="shared" si="1714"/>
        <v>43696</v>
      </c>
      <c r="G8459" s="14" t="str">
        <f t="shared" si="1726"/>
        <v>Avg of 4 NM Projects</v>
      </c>
      <c r="H8459" s="15">
        <f t="shared" si="1715"/>
        <v>8</v>
      </c>
      <c r="I8459" s="93">
        <v>22.784999999999997</v>
      </c>
      <c r="J8459">
        <f t="shared" si="1716"/>
        <v>0.12800561797752807</v>
      </c>
      <c r="K8459" s="4">
        <v>29.01</v>
      </c>
      <c r="L8459" s="4">
        <v>27.55</v>
      </c>
      <c r="M8459" s="16">
        <f t="shared" si="1717"/>
        <v>0.62772674999999989</v>
      </c>
      <c r="N8459">
        <f t="shared" si="1718"/>
        <v>0</v>
      </c>
      <c r="O8459">
        <f t="shared" si="1719"/>
        <v>0</v>
      </c>
      <c r="P8459" s="63">
        <f t="shared" si="1720"/>
        <v>0</v>
      </c>
    </row>
    <row r="8460" spans="1:18" x14ac:dyDescent="0.3">
      <c r="A8460">
        <f t="shared" si="1721"/>
        <v>2019</v>
      </c>
      <c r="B8460">
        <f t="shared" si="1722"/>
        <v>8</v>
      </c>
      <c r="C8460">
        <f t="shared" si="1723"/>
        <v>19</v>
      </c>
      <c r="D8460">
        <f t="shared" si="1724"/>
        <v>5</v>
      </c>
      <c r="E8460" t="str">
        <f t="shared" si="1725"/>
        <v>ON</v>
      </c>
      <c r="F8460" s="13">
        <f t="shared" si="1714"/>
        <v>43696</v>
      </c>
      <c r="G8460" s="14" t="str">
        <f t="shared" si="1726"/>
        <v>Avg of 4 NM Projects</v>
      </c>
      <c r="H8460" s="15">
        <f t="shared" si="1715"/>
        <v>9</v>
      </c>
      <c r="I8460" s="93">
        <v>47.74</v>
      </c>
      <c r="J8460">
        <f t="shared" si="1716"/>
        <v>0.26820224719101127</v>
      </c>
      <c r="K8460" s="4">
        <v>34.29</v>
      </c>
      <c r="L8460" s="4">
        <v>25.7</v>
      </c>
      <c r="M8460" s="16">
        <f t="shared" si="1717"/>
        <v>1.2269180000000002</v>
      </c>
      <c r="N8460">
        <f t="shared" si="1718"/>
        <v>0</v>
      </c>
      <c r="O8460">
        <f t="shared" si="1719"/>
        <v>0</v>
      </c>
      <c r="P8460" s="63">
        <f t="shared" si="1720"/>
        <v>0</v>
      </c>
    </row>
    <row r="8461" spans="1:18" x14ac:dyDescent="0.3">
      <c r="A8461">
        <f t="shared" si="1721"/>
        <v>2019</v>
      </c>
      <c r="B8461">
        <f t="shared" si="1722"/>
        <v>8</v>
      </c>
      <c r="C8461">
        <f t="shared" si="1723"/>
        <v>19</v>
      </c>
      <c r="D8461">
        <f t="shared" si="1724"/>
        <v>5</v>
      </c>
      <c r="E8461" t="str">
        <f t="shared" si="1725"/>
        <v>ON</v>
      </c>
      <c r="F8461" s="13">
        <f t="shared" si="1714"/>
        <v>43696</v>
      </c>
      <c r="G8461" s="14" t="str">
        <f t="shared" si="1726"/>
        <v>Avg of 4 NM Projects</v>
      </c>
      <c r="H8461" s="15">
        <f t="shared" si="1715"/>
        <v>10</v>
      </c>
      <c r="I8461" s="93">
        <v>64.509999999999991</v>
      </c>
      <c r="J8461">
        <f t="shared" si="1716"/>
        <v>0.36241573033707858</v>
      </c>
      <c r="K8461" s="4">
        <v>30.48</v>
      </c>
      <c r="L8461" s="4">
        <v>24.44</v>
      </c>
      <c r="M8461" s="16">
        <f t="shared" si="1717"/>
        <v>1.5766243999999998</v>
      </c>
      <c r="N8461">
        <f t="shared" si="1718"/>
        <v>0</v>
      </c>
      <c r="O8461">
        <f t="shared" si="1719"/>
        <v>0</v>
      </c>
      <c r="P8461" s="63">
        <f t="shared" si="1720"/>
        <v>0</v>
      </c>
    </row>
    <row r="8462" spans="1:18" x14ac:dyDescent="0.3">
      <c r="A8462">
        <f t="shared" si="1721"/>
        <v>2019</v>
      </c>
      <c r="B8462">
        <f t="shared" si="1722"/>
        <v>8</v>
      </c>
      <c r="C8462">
        <f t="shared" si="1723"/>
        <v>19</v>
      </c>
      <c r="D8462">
        <f t="shared" si="1724"/>
        <v>5</v>
      </c>
      <c r="E8462" t="str">
        <f t="shared" si="1725"/>
        <v>ON</v>
      </c>
      <c r="F8462" s="13">
        <f t="shared" si="1714"/>
        <v>43696</v>
      </c>
      <c r="G8462" s="14" t="str">
        <f t="shared" si="1726"/>
        <v>Avg of 4 NM Projects</v>
      </c>
      <c r="H8462" s="15">
        <f t="shared" si="1715"/>
        <v>11</v>
      </c>
      <c r="I8462" s="93">
        <v>102.14</v>
      </c>
      <c r="J8462">
        <f t="shared" si="1716"/>
        <v>0.5738202247191011</v>
      </c>
      <c r="K8462" s="4">
        <v>34.43</v>
      </c>
      <c r="L8462" s="4">
        <v>27.74</v>
      </c>
      <c r="M8462" s="16">
        <f t="shared" si="1717"/>
        <v>2.8333635999999998</v>
      </c>
      <c r="N8462">
        <f t="shared" si="1718"/>
        <v>0</v>
      </c>
      <c r="O8462">
        <f t="shared" si="1719"/>
        <v>1</v>
      </c>
      <c r="P8462" s="63">
        <f t="shared" si="1720"/>
        <v>0</v>
      </c>
    </row>
    <row r="8463" spans="1:18" x14ac:dyDescent="0.3">
      <c r="A8463">
        <f t="shared" si="1721"/>
        <v>2019</v>
      </c>
      <c r="B8463">
        <f t="shared" si="1722"/>
        <v>8</v>
      </c>
      <c r="C8463">
        <f t="shared" si="1723"/>
        <v>19</v>
      </c>
      <c r="D8463">
        <f t="shared" si="1724"/>
        <v>5</v>
      </c>
      <c r="E8463" t="str">
        <f t="shared" si="1725"/>
        <v>ON</v>
      </c>
      <c r="F8463" s="13">
        <f t="shared" si="1714"/>
        <v>43696</v>
      </c>
      <c r="G8463" s="14" t="str">
        <f t="shared" si="1726"/>
        <v>Avg of 4 NM Projects</v>
      </c>
      <c r="H8463" s="15">
        <f t="shared" si="1715"/>
        <v>12</v>
      </c>
      <c r="I8463" s="93">
        <v>96.89500000000001</v>
      </c>
      <c r="J8463">
        <f t="shared" si="1716"/>
        <v>0.54435393258426967</v>
      </c>
      <c r="K8463" s="4">
        <v>36.81</v>
      </c>
      <c r="L8463" s="4">
        <v>29.37</v>
      </c>
      <c r="M8463" s="16">
        <f t="shared" si="1717"/>
        <v>2.8458061500000005</v>
      </c>
      <c r="N8463">
        <f t="shared" si="1718"/>
        <v>0</v>
      </c>
      <c r="O8463">
        <f t="shared" si="1719"/>
        <v>1</v>
      </c>
      <c r="P8463" s="63">
        <f t="shared" si="1720"/>
        <v>0</v>
      </c>
    </row>
    <row r="8464" spans="1:18" x14ac:dyDescent="0.3">
      <c r="A8464">
        <f t="shared" si="1721"/>
        <v>2019</v>
      </c>
      <c r="B8464">
        <f t="shared" si="1722"/>
        <v>8</v>
      </c>
      <c r="C8464">
        <f t="shared" si="1723"/>
        <v>19</v>
      </c>
      <c r="D8464">
        <f t="shared" si="1724"/>
        <v>5</v>
      </c>
      <c r="E8464" t="str">
        <f t="shared" si="1725"/>
        <v>ON</v>
      </c>
      <c r="F8464" s="13">
        <f t="shared" si="1714"/>
        <v>43696</v>
      </c>
      <c r="G8464" s="14" t="str">
        <f t="shared" si="1726"/>
        <v>Avg of 4 NM Projects</v>
      </c>
      <c r="H8464" s="15">
        <f t="shared" si="1715"/>
        <v>13</v>
      </c>
      <c r="I8464" s="93">
        <v>92.665000000000006</v>
      </c>
      <c r="J8464">
        <f t="shared" si="1716"/>
        <v>0.52058988764044944</v>
      </c>
      <c r="K8464" s="4">
        <v>40.98</v>
      </c>
      <c r="L8464" s="4">
        <v>37.11</v>
      </c>
      <c r="M8464" s="16">
        <f t="shared" si="1717"/>
        <v>3.4387981500000002</v>
      </c>
      <c r="N8464">
        <f t="shared" si="1718"/>
        <v>0</v>
      </c>
      <c r="O8464">
        <f t="shared" si="1719"/>
        <v>1</v>
      </c>
      <c r="P8464" s="63">
        <f t="shared" si="1720"/>
        <v>0</v>
      </c>
    </row>
    <row r="8465" spans="1:18" x14ac:dyDescent="0.3">
      <c r="A8465">
        <f t="shared" si="1721"/>
        <v>2019</v>
      </c>
      <c r="B8465">
        <f t="shared" si="1722"/>
        <v>8</v>
      </c>
      <c r="C8465">
        <f t="shared" si="1723"/>
        <v>19</v>
      </c>
      <c r="D8465">
        <f t="shared" si="1724"/>
        <v>5</v>
      </c>
      <c r="E8465" t="str">
        <f t="shared" si="1725"/>
        <v>ON</v>
      </c>
      <c r="F8465" s="13">
        <f t="shared" si="1714"/>
        <v>43696</v>
      </c>
      <c r="G8465" s="14" t="str">
        <f t="shared" si="1726"/>
        <v>Avg of 4 NM Projects</v>
      </c>
      <c r="H8465" s="15">
        <f t="shared" si="1715"/>
        <v>14</v>
      </c>
      <c r="I8465" s="93">
        <v>107.515</v>
      </c>
      <c r="J8465">
        <f t="shared" si="1716"/>
        <v>0.60401685393258431</v>
      </c>
      <c r="K8465" s="4">
        <v>48.79</v>
      </c>
      <c r="L8465" s="4">
        <v>46.56</v>
      </c>
      <c r="M8465" s="16">
        <f t="shared" si="1717"/>
        <v>5.0058984000000004</v>
      </c>
      <c r="N8465">
        <f t="shared" si="1718"/>
        <v>0</v>
      </c>
      <c r="O8465">
        <f t="shared" si="1719"/>
        <v>1</v>
      </c>
      <c r="P8465" s="63">
        <f t="shared" si="1720"/>
        <v>0</v>
      </c>
    </row>
    <row r="8466" spans="1:18" x14ac:dyDescent="0.3">
      <c r="A8466">
        <f t="shared" si="1721"/>
        <v>2019</v>
      </c>
      <c r="B8466">
        <f t="shared" si="1722"/>
        <v>8</v>
      </c>
      <c r="C8466">
        <f t="shared" si="1723"/>
        <v>19</v>
      </c>
      <c r="D8466">
        <f t="shared" si="1724"/>
        <v>5</v>
      </c>
      <c r="E8466" t="str">
        <f t="shared" si="1725"/>
        <v>ON</v>
      </c>
      <c r="F8466" s="13">
        <f t="shared" si="1714"/>
        <v>43696</v>
      </c>
      <c r="G8466" s="14" t="str">
        <f t="shared" si="1726"/>
        <v>Avg of 4 NM Projects</v>
      </c>
      <c r="H8466" s="15">
        <f t="shared" si="1715"/>
        <v>15</v>
      </c>
      <c r="I8466" s="93">
        <v>104.84</v>
      </c>
      <c r="J8466">
        <f t="shared" si="1716"/>
        <v>0.58898876404494382</v>
      </c>
      <c r="K8466" s="4">
        <v>51.07</v>
      </c>
      <c r="L8466" s="4">
        <v>51.1</v>
      </c>
      <c r="M8466" s="16">
        <f t="shared" si="1717"/>
        <v>5.3573240000000002</v>
      </c>
      <c r="N8466">
        <f t="shared" si="1718"/>
        <v>0</v>
      </c>
      <c r="O8466">
        <f t="shared" si="1719"/>
        <v>1</v>
      </c>
      <c r="P8466" s="63">
        <f t="shared" si="1720"/>
        <v>0</v>
      </c>
    </row>
    <row r="8467" spans="1:18" x14ac:dyDescent="0.3">
      <c r="A8467">
        <f t="shared" si="1721"/>
        <v>2019</v>
      </c>
      <c r="B8467">
        <f t="shared" si="1722"/>
        <v>8</v>
      </c>
      <c r="C8467">
        <f t="shared" si="1723"/>
        <v>19</v>
      </c>
      <c r="D8467">
        <f t="shared" si="1724"/>
        <v>5</v>
      </c>
      <c r="E8467" t="str">
        <f t="shared" si="1725"/>
        <v>ON</v>
      </c>
      <c r="F8467" s="13">
        <f t="shared" si="1714"/>
        <v>43696</v>
      </c>
      <c r="G8467" s="14" t="str">
        <f t="shared" si="1726"/>
        <v>Avg of 4 NM Projects</v>
      </c>
      <c r="H8467" s="15">
        <f t="shared" si="1715"/>
        <v>16</v>
      </c>
      <c r="I8467" s="93">
        <v>97.8</v>
      </c>
      <c r="J8467">
        <f t="shared" si="1716"/>
        <v>0.54943820224719098</v>
      </c>
      <c r="K8467" s="4">
        <v>55.51</v>
      </c>
      <c r="L8467" s="4">
        <v>39.020000000000003</v>
      </c>
      <c r="M8467" s="16">
        <f t="shared" si="1717"/>
        <v>3.8161560000000003</v>
      </c>
      <c r="N8467">
        <f t="shared" si="1718"/>
        <v>0</v>
      </c>
      <c r="O8467">
        <f t="shared" si="1719"/>
        <v>1</v>
      </c>
      <c r="P8467" s="63">
        <f t="shared" si="1720"/>
        <v>0</v>
      </c>
    </row>
    <row r="8468" spans="1:18" x14ac:dyDescent="0.3">
      <c r="A8468">
        <f t="shared" si="1721"/>
        <v>2019</v>
      </c>
      <c r="B8468">
        <f t="shared" si="1722"/>
        <v>8</v>
      </c>
      <c r="C8468">
        <f t="shared" si="1723"/>
        <v>19</v>
      </c>
      <c r="D8468">
        <f t="shared" si="1724"/>
        <v>5</v>
      </c>
      <c r="E8468" t="str">
        <f t="shared" si="1725"/>
        <v>ON</v>
      </c>
      <c r="F8468" s="13">
        <f t="shared" si="1714"/>
        <v>43696</v>
      </c>
      <c r="G8468" s="14" t="str">
        <f t="shared" si="1726"/>
        <v>Avg of 4 NM Projects</v>
      </c>
      <c r="H8468" s="15">
        <f t="shared" si="1715"/>
        <v>17</v>
      </c>
      <c r="I8468" s="93">
        <v>75.14</v>
      </c>
      <c r="J8468">
        <f t="shared" si="1716"/>
        <v>0.42213483146067415</v>
      </c>
      <c r="K8468" s="4">
        <v>61.7</v>
      </c>
      <c r="L8468" s="4">
        <v>31.69</v>
      </c>
      <c r="M8468" s="16">
        <f t="shared" si="1717"/>
        <v>2.3811865999999999</v>
      </c>
      <c r="N8468">
        <f t="shared" si="1718"/>
        <v>0</v>
      </c>
      <c r="O8468">
        <f t="shared" si="1719"/>
        <v>0</v>
      </c>
      <c r="P8468" s="63">
        <f t="shared" si="1720"/>
        <v>0</v>
      </c>
    </row>
    <row r="8469" spans="1:18" x14ac:dyDescent="0.3">
      <c r="A8469">
        <f t="shared" si="1721"/>
        <v>2019</v>
      </c>
      <c r="B8469">
        <f t="shared" si="1722"/>
        <v>8</v>
      </c>
      <c r="C8469">
        <f t="shared" si="1723"/>
        <v>19</v>
      </c>
      <c r="D8469">
        <f t="shared" si="1724"/>
        <v>5</v>
      </c>
      <c r="E8469" t="str">
        <f t="shared" si="1725"/>
        <v>ON</v>
      </c>
      <c r="F8469" s="13">
        <f t="shared" si="1714"/>
        <v>43696</v>
      </c>
      <c r="G8469" s="14" t="str">
        <f t="shared" si="1726"/>
        <v>Avg of 4 NM Projects</v>
      </c>
      <c r="H8469" s="15">
        <f t="shared" si="1715"/>
        <v>18</v>
      </c>
      <c r="I8469" s="93">
        <v>55.17</v>
      </c>
      <c r="J8469">
        <f t="shared" si="1716"/>
        <v>0.30994382022471911</v>
      </c>
      <c r="K8469" s="4">
        <v>55.57</v>
      </c>
      <c r="L8469" s="4">
        <v>28.93</v>
      </c>
      <c r="M8469" s="16">
        <f t="shared" si="1717"/>
        <v>1.5960680999999999</v>
      </c>
      <c r="N8469">
        <f t="shared" si="1718"/>
        <v>0</v>
      </c>
      <c r="O8469">
        <f t="shared" si="1719"/>
        <v>0</v>
      </c>
      <c r="P8469" s="63">
        <f t="shared" si="1720"/>
        <v>0</v>
      </c>
    </row>
    <row r="8470" spans="1:18" x14ac:dyDescent="0.3">
      <c r="A8470">
        <f t="shared" si="1721"/>
        <v>2019</v>
      </c>
      <c r="B8470">
        <f t="shared" si="1722"/>
        <v>8</v>
      </c>
      <c r="C8470">
        <f t="shared" si="1723"/>
        <v>19</v>
      </c>
      <c r="D8470">
        <f t="shared" si="1724"/>
        <v>5</v>
      </c>
      <c r="E8470" t="str">
        <f t="shared" si="1725"/>
        <v>ON</v>
      </c>
      <c r="F8470" s="13">
        <f t="shared" si="1714"/>
        <v>43696</v>
      </c>
      <c r="G8470" s="14" t="str">
        <f t="shared" si="1726"/>
        <v>Avg of 4 NM Projects</v>
      </c>
      <c r="H8470" s="15">
        <f t="shared" si="1715"/>
        <v>19</v>
      </c>
      <c r="I8470" s="93">
        <v>20.99</v>
      </c>
      <c r="J8470">
        <f t="shared" si="1716"/>
        <v>0.11792134831460674</v>
      </c>
      <c r="K8470" s="4">
        <v>52.21</v>
      </c>
      <c r="L8470" s="4">
        <v>28.91</v>
      </c>
      <c r="M8470" s="16">
        <f t="shared" si="1717"/>
        <v>0.60682089999999989</v>
      </c>
      <c r="N8470">
        <f t="shared" si="1718"/>
        <v>0</v>
      </c>
      <c r="O8470">
        <f t="shared" si="1719"/>
        <v>0</v>
      </c>
      <c r="P8470" s="63">
        <f t="shared" si="1720"/>
        <v>0</v>
      </c>
    </row>
    <row r="8471" spans="1:18" x14ac:dyDescent="0.3">
      <c r="A8471">
        <f t="shared" si="1721"/>
        <v>2019</v>
      </c>
      <c r="B8471">
        <f t="shared" si="1722"/>
        <v>8</v>
      </c>
      <c r="C8471">
        <f t="shared" si="1723"/>
        <v>19</v>
      </c>
      <c r="D8471">
        <f t="shared" si="1724"/>
        <v>5</v>
      </c>
      <c r="E8471" t="str">
        <f t="shared" si="1725"/>
        <v>ON</v>
      </c>
      <c r="F8471" s="13">
        <f t="shared" si="1714"/>
        <v>43696</v>
      </c>
      <c r="G8471" s="14" t="str">
        <f t="shared" si="1726"/>
        <v>Avg of 4 NM Projects</v>
      </c>
      <c r="H8471" s="15">
        <f t="shared" si="1715"/>
        <v>20</v>
      </c>
      <c r="I8471" s="93">
        <v>3.2050000000000001</v>
      </c>
      <c r="J8471">
        <f t="shared" si="1716"/>
        <v>1.8005617977528091E-2</v>
      </c>
      <c r="K8471" s="4">
        <v>46.94</v>
      </c>
      <c r="L8471" s="4">
        <v>31.18</v>
      </c>
      <c r="M8471" s="16">
        <f t="shared" si="1717"/>
        <v>9.9931900000000004E-2</v>
      </c>
      <c r="N8471">
        <f t="shared" si="1718"/>
        <v>0</v>
      </c>
      <c r="O8471">
        <f t="shared" si="1719"/>
        <v>0</v>
      </c>
      <c r="P8471" s="63">
        <f t="shared" si="1720"/>
        <v>0</v>
      </c>
    </row>
    <row r="8472" spans="1:18" x14ac:dyDescent="0.3">
      <c r="A8472">
        <f t="shared" si="1721"/>
        <v>2019</v>
      </c>
      <c r="B8472">
        <f t="shared" si="1722"/>
        <v>8</v>
      </c>
      <c r="C8472">
        <f t="shared" si="1723"/>
        <v>19</v>
      </c>
      <c r="D8472">
        <f t="shared" si="1724"/>
        <v>5</v>
      </c>
      <c r="E8472" t="str">
        <f t="shared" si="1725"/>
        <v>ON</v>
      </c>
      <c r="F8472" s="13">
        <f t="shared" si="1714"/>
        <v>43696</v>
      </c>
      <c r="G8472" s="14" t="str">
        <f t="shared" si="1726"/>
        <v>Avg of 4 NM Projects</v>
      </c>
      <c r="H8472" s="15">
        <f t="shared" si="1715"/>
        <v>21</v>
      </c>
      <c r="I8472" s="93">
        <v>0</v>
      </c>
      <c r="J8472">
        <f t="shared" si="1716"/>
        <v>0</v>
      </c>
      <c r="K8472" s="4">
        <v>39.51</v>
      </c>
      <c r="L8472" s="4">
        <v>27.28</v>
      </c>
      <c r="M8472" s="16">
        <f t="shared" si="1717"/>
        <v>0</v>
      </c>
      <c r="N8472">
        <f t="shared" si="1718"/>
        <v>1</v>
      </c>
      <c r="O8472">
        <f t="shared" si="1719"/>
        <v>0</v>
      </c>
      <c r="P8472" s="63">
        <f t="shared" si="1720"/>
        <v>0</v>
      </c>
    </row>
    <row r="8473" spans="1:18" x14ac:dyDescent="0.3">
      <c r="A8473">
        <f t="shared" si="1721"/>
        <v>2019</v>
      </c>
      <c r="B8473">
        <f t="shared" si="1722"/>
        <v>8</v>
      </c>
      <c r="C8473">
        <f t="shared" si="1723"/>
        <v>19</v>
      </c>
      <c r="D8473">
        <f t="shared" si="1724"/>
        <v>5</v>
      </c>
      <c r="E8473" t="str">
        <f t="shared" si="1725"/>
        <v>ON</v>
      </c>
      <c r="F8473" s="13">
        <f t="shared" si="1714"/>
        <v>43696</v>
      </c>
      <c r="G8473" s="14" t="str">
        <f t="shared" si="1726"/>
        <v>Avg of 4 NM Projects</v>
      </c>
      <c r="H8473" s="15">
        <f t="shared" si="1715"/>
        <v>22</v>
      </c>
      <c r="I8473" s="93">
        <v>-0.13</v>
      </c>
      <c r="J8473">
        <f t="shared" si="1716"/>
        <v>-7.3033707865168538E-4</v>
      </c>
      <c r="K8473" s="4">
        <v>36.28</v>
      </c>
      <c r="L8473" s="4">
        <v>22.65</v>
      </c>
      <c r="M8473" s="16">
        <f t="shared" si="1717"/>
        <v>-2.9445000000000001E-3</v>
      </c>
      <c r="N8473">
        <f t="shared" si="1718"/>
        <v>0</v>
      </c>
      <c r="O8473">
        <f t="shared" si="1719"/>
        <v>0</v>
      </c>
      <c r="P8473" s="63">
        <f t="shared" si="1720"/>
        <v>0</v>
      </c>
    </row>
    <row r="8474" spans="1:18" x14ac:dyDescent="0.3">
      <c r="A8474">
        <f t="shared" si="1721"/>
        <v>2019</v>
      </c>
      <c r="B8474">
        <f t="shared" si="1722"/>
        <v>8</v>
      </c>
      <c r="C8474">
        <f t="shared" si="1723"/>
        <v>19</v>
      </c>
      <c r="D8474">
        <f t="shared" si="1724"/>
        <v>5</v>
      </c>
      <c r="E8474" t="str">
        <f t="shared" si="1725"/>
        <v>ON</v>
      </c>
      <c r="F8474" s="13">
        <f t="shared" si="1714"/>
        <v>43696</v>
      </c>
      <c r="G8474" s="14" t="str">
        <f t="shared" si="1726"/>
        <v>Avg of 4 NM Projects</v>
      </c>
      <c r="H8474" s="15">
        <f t="shared" si="1715"/>
        <v>23</v>
      </c>
      <c r="I8474" s="93">
        <v>0</v>
      </c>
      <c r="J8474">
        <f t="shared" si="1716"/>
        <v>0</v>
      </c>
      <c r="K8474" s="4">
        <v>30.83</v>
      </c>
      <c r="L8474" s="4">
        <v>19.010000000000002</v>
      </c>
      <c r="M8474" s="16">
        <f t="shared" si="1717"/>
        <v>0</v>
      </c>
      <c r="N8474">
        <f t="shared" si="1718"/>
        <v>1</v>
      </c>
      <c r="O8474">
        <f t="shared" si="1719"/>
        <v>0</v>
      </c>
      <c r="P8474" s="63">
        <f t="shared" si="1720"/>
        <v>0</v>
      </c>
    </row>
    <row r="8475" spans="1:18" x14ac:dyDescent="0.3">
      <c r="A8475">
        <f t="shared" si="1721"/>
        <v>2019</v>
      </c>
      <c r="B8475">
        <f t="shared" si="1722"/>
        <v>8</v>
      </c>
      <c r="C8475">
        <f t="shared" si="1723"/>
        <v>19</v>
      </c>
      <c r="D8475">
        <f t="shared" si="1724"/>
        <v>5</v>
      </c>
      <c r="E8475" t="str">
        <f t="shared" si="1725"/>
        <v>OFF</v>
      </c>
      <c r="F8475" s="13">
        <f t="shared" si="1714"/>
        <v>43696</v>
      </c>
      <c r="G8475" s="14" t="str">
        <f t="shared" si="1726"/>
        <v>Avg of 4 NM Projects</v>
      </c>
      <c r="H8475" s="15">
        <f t="shared" si="1715"/>
        <v>24</v>
      </c>
      <c r="I8475" s="93">
        <v>-0.39</v>
      </c>
      <c r="J8475">
        <f t="shared" si="1716"/>
        <v>-2.1910112359550564E-3</v>
      </c>
      <c r="K8475" s="4">
        <v>28.8</v>
      </c>
      <c r="L8475" s="4">
        <v>14.26</v>
      </c>
      <c r="M8475" s="16">
        <f t="shared" si="1717"/>
        <v>-5.5614000000000002E-3</v>
      </c>
      <c r="N8475">
        <f t="shared" si="1718"/>
        <v>0</v>
      </c>
      <c r="O8475">
        <f t="shared" si="1719"/>
        <v>0</v>
      </c>
      <c r="P8475" s="63">
        <f t="shared" si="1720"/>
        <v>0</v>
      </c>
    </row>
    <row r="8476" spans="1:18" x14ac:dyDescent="0.3">
      <c r="A8476">
        <f t="shared" si="1721"/>
        <v>2019</v>
      </c>
      <c r="B8476">
        <f t="shared" si="1722"/>
        <v>8</v>
      </c>
      <c r="C8476">
        <f t="shared" si="1723"/>
        <v>20</v>
      </c>
      <c r="D8476">
        <f t="shared" si="1724"/>
        <v>6</v>
      </c>
      <c r="E8476" t="str">
        <f t="shared" si="1725"/>
        <v>OFF</v>
      </c>
      <c r="F8476" s="13">
        <f t="shared" si="1714"/>
        <v>43697</v>
      </c>
      <c r="G8476" s="14" t="str">
        <f t="shared" si="1726"/>
        <v>Avg of 4 NM Projects</v>
      </c>
      <c r="H8476" s="15">
        <f t="shared" si="1715"/>
        <v>1</v>
      </c>
      <c r="I8476" s="93">
        <v>0</v>
      </c>
      <c r="J8476">
        <f t="shared" si="1716"/>
        <v>0</v>
      </c>
      <c r="K8476" s="4">
        <v>24.81</v>
      </c>
      <c r="L8476" s="4">
        <v>18.37</v>
      </c>
      <c r="M8476" s="16">
        <f t="shared" si="1717"/>
        <v>0</v>
      </c>
      <c r="N8476">
        <f t="shared" si="1718"/>
        <v>1</v>
      </c>
      <c r="O8476">
        <f t="shared" si="1719"/>
        <v>0</v>
      </c>
      <c r="P8476" s="63">
        <f t="shared" si="1720"/>
        <v>0</v>
      </c>
      <c r="Q8476" s="34"/>
      <c r="R8476" s="34"/>
    </row>
    <row r="8477" spans="1:18" x14ac:dyDescent="0.3">
      <c r="A8477">
        <f t="shared" si="1721"/>
        <v>2019</v>
      </c>
      <c r="B8477">
        <f t="shared" si="1722"/>
        <v>8</v>
      </c>
      <c r="C8477">
        <f t="shared" si="1723"/>
        <v>20</v>
      </c>
      <c r="D8477">
        <f t="shared" si="1724"/>
        <v>6</v>
      </c>
      <c r="E8477" t="str">
        <f t="shared" si="1725"/>
        <v>OFF</v>
      </c>
      <c r="F8477" s="13">
        <f t="shared" ref="F8477:F8540" si="1727">+F8453+1</f>
        <v>43697</v>
      </c>
      <c r="G8477" s="14" t="str">
        <f t="shared" si="1726"/>
        <v>Avg of 4 NM Projects</v>
      </c>
      <c r="H8477" s="15">
        <f t="shared" ref="H8477:H8540" si="1728">H8453</f>
        <v>2</v>
      </c>
      <c r="I8477" s="93">
        <v>0</v>
      </c>
      <c r="J8477">
        <f t="shared" si="1716"/>
        <v>0</v>
      </c>
      <c r="K8477" s="4">
        <v>23.67</v>
      </c>
      <c r="L8477" s="4">
        <v>18.47</v>
      </c>
      <c r="M8477" s="16">
        <f t="shared" si="1717"/>
        <v>0</v>
      </c>
      <c r="N8477">
        <f t="shared" si="1718"/>
        <v>1</v>
      </c>
      <c r="O8477">
        <f t="shared" si="1719"/>
        <v>0</v>
      </c>
      <c r="P8477" s="63">
        <f t="shared" si="1720"/>
        <v>0</v>
      </c>
    </row>
    <row r="8478" spans="1:18" x14ac:dyDescent="0.3">
      <c r="A8478">
        <f t="shared" si="1721"/>
        <v>2019</v>
      </c>
      <c r="B8478">
        <f t="shared" si="1722"/>
        <v>8</v>
      </c>
      <c r="C8478">
        <f t="shared" si="1723"/>
        <v>20</v>
      </c>
      <c r="D8478">
        <f t="shared" si="1724"/>
        <v>6</v>
      </c>
      <c r="E8478" t="str">
        <f t="shared" si="1725"/>
        <v>OFF</v>
      </c>
      <c r="F8478" s="13">
        <f t="shared" si="1727"/>
        <v>43697</v>
      </c>
      <c r="G8478" s="14" t="str">
        <f t="shared" si="1726"/>
        <v>Avg of 4 NM Projects</v>
      </c>
      <c r="H8478" s="15">
        <f t="shared" si="1728"/>
        <v>3</v>
      </c>
      <c r="I8478" s="93">
        <v>0</v>
      </c>
      <c r="J8478">
        <f t="shared" si="1716"/>
        <v>0</v>
      </c>
      <c r="K8478" s="4">
        <v>21.41</v>
      </c>
      <c r="L8478" s="4">
        <v>18.27</v>
      </c>
      <c r="M8478" s="16">
        <f t="shared" si="1717"/>
        <v>0</v>
      </c>
      <c r="N8478">
        <f t="shared" si="1718"/>
        <v>1</v>
      </c>
      <c r="O8478">
        <f t="shared" si="1719"/>
        <v>0</v>
      </c>
      <c r="P8478" s="63">
        <f t="shared" si="1720"/>
        <v>0</v>
      </c>
    </row>
    <row r="8479" spans="1:18" x14ac:dyDescent="0.3">
      <c r="A8479">
        <f t="shared" si="1721"/>
        <v>2019</v>
      </c>
      <c r="B8479">
        <f t="shared" si="1722"/>
        <v>8</v>
      </c>
      <c r="C8479">
        <f t="shared" si="1723"/>
        <v>20</v>
      </c>
      <c r="D8479">
        <f t="shared" si="1724"/>
        <v>6</v>
      </c>
      <c r="E8479" t="str">
        <f t="shared" si="1725"/>
        <v>OFF</v>
      </c>
      <c r="F8479" s="13">
        <f t="shared" si="1727"/>
        <v>43697</v>
      </c>
      <c r="G8479" s="14" t="str">
        <f t="shared" si="1726"/>
        <v>Avg of 4 NM Projects</v>
      </c>
      <c r="H8479" s="15">
        <f t="shared" si="1728"/>
        <v>4</v>
      </c>
      <c r="I8479" s="93">
        <v>-0.26</v>
      </c>
      <c r="J8479">
        <f t="shared" si="1716"/>
        <v>-1.4606741573033708E-3</v>
      </c>
      <c r="K8479" s="4">
        <v>21.44</v>
      </c>
      <c r="L8479" s="4">
        <v>18.21</v>
      </c>
      <c r="M8479" s="16">
        <f t="shared" si="1717"/>
        <v>-4.7346000000000003E-3</v>
      </c>
      <c r="N8479">
        <f t="shared" si="1718"/>
        <v>0</v>
      </c>
      <c r="O8479">
        <f t="shared" si="1719"/>
        <v>0</v>
      </c>
      <c r="P8479" s="63">
        <f t="shared" si="1720"/>
        <v>0</v>
      </c>
    </row>
    <row r="8480" spans="1:18" x14ac:dyDescent="0.3">
      <c r="A8480">
        <f t="shared" si="1721"/>
        <v>2019</v>
      </c>
      <c r="B8480">
        <f t="shared" si="1722"/>
        <v>8</v>
      </c>
      <c r="C8480">
        <f t="shared" si="1723"/>
        <v>20</v>
      </c>
      <c r="D8480">
        <f t="shared" si="1724"/>
        <v>6</v>
      </c>
      <c r="E8480" t="str">
        <f t="shared" si="1725"/>
        <v>OFF</v>
      </c>
      <c r="F8480" s="13">
        <f t="shared" si="1727"/>
        <v>43697</v>
      </c>
      <c r="G8480" s="14" t="str">
        <f t="shared" si="1726"/>
        <v>Avg of 4 NM Projects</v>
      </c>
      <c r="H8480" s="15">
        <f t="shared" si="1728"/>
        <v>5</v>
      </c>
      <c r="I8480" s="93">
        <v>0</v>
      </c>
      <c r="J8480">
        <f t="shared" si="1716"/>
        <v>0</v>
      </c>
      <c r="K8480" s="4">
        <v>20.73</v>
      </c>
      <c r="L8480" s="4">
        <v>18.16</v>
      </c>
      <c r="M8480" s="16">
        <f t="shared" si="1717"/>
        <v>0</v>
      </c>
      <c r="N8480">
        <f t="shared" si="1718"/>
        <v>1</v>
      </c>
      <c r="O8480">
        <f t="shared" si="1719"/>
        <v>0</v>
      </c>
      <c r="P8480" s="63">
        <f t="shared" si="1720"/>
        <v>0</v>
      </c>
    </row>
    <row r="8481" spans="1:16" x14ac:dyDescent="0.3">
      <c r="A8481">
        <f t="shared" si="1721"/>
        <v>2019</v>
      </c>
      <c r="B8481">
        <f t="shared" si="1722"/>
        <v>8</v>
      </c>
      <c r="C8481">
        <f t="shared" si="1723"/>
        <v>20</v>
      </c>
      <c r="D8481">
        <f t="shared" si="1724"/>
        <v>6</v>
      </c>
      <c r="E8481" t="str">
        <f t="shared" si="1725"/>
        <v>OFF</v>
      </c>
      <c r="F8481" s="13">
        <f t="shared" si="1727"/>
        <v>43697</v>
      </c>
      <c r="G8481" s="14" t="str">
        <f t="shared" si="1726"/>
        <v>Avg of 4 NM Projects</v>
      </c>
      <c r="H8481" s="15">
        <f t="shared" si="1728"/>
        <v>6</v>
      </c>
      <c r="I8481" s="93">
        <v>-0.52</v>
      </c>
      <c r="J8481">
        <f t="shared" si="1716"/>
        <v>-2.9213483146067415E-3</v>
      </c>
      <c r="K8481" s="4">
        <v>23.74</v>
      </c>
      <c r="L8481" s="4">
        <v>18.5</v>
      </c>
      <c r="M8481" s="16">
        <f t="shared" si="1717"/>
        <v>-9.6200000000000018E-3</v>
      </c>
      <c r="N8481">
        <f t="shared" si="1718"/>
        <v>0</v>
      </c>
      <c r="O8481">
        <f t="shared" si="1719"/>
        <v>0</v>
      </c>
      <c r="P8481" s="63">
        <f t="shared" si="1720"/>
        <v>0</v>
      </c>
    </row>
    <row r="8482" spans="1:16" x14ac:dyDescent="0.3">
      <c r="A8482">
        <f t="shared" si="1721"/>
        <v>2019</v>
      </c>
      <c r="B8482">
        <f t="shared" si="1722"/>
        <v>8</v>
      </c>
      <c r="C8482">
        <f t="shared" si="1723"/>
        <v>20</v>
      </c>
      <c r="D8482">
        <f t="shared" si="1724"/>
        <v>6</v>
      </c>
      <c r="E8482" t="str">
        <f t="shared" si="1725"/>
        <v>OFF</v>
      </c>
      <c r="F8482" s="13">
        <f t="shared" si="1727"/>
        <v>43697</v>
      </c>
      <c r="G8482" s="14" t="str">
        <f t="shared" si="1726"/>
        <v>Avg of 4 NM Projects</v>
      </c>
      <c r="H8482" s="15">
        <f t="shared" si="1728"/>
        <v>7</v>
      </c>
      <c r="I8482" s="93">
        <v>3.3250000000000002</v>
      </c>
      <c r="J8482">
        <f t="shared" si="1716"/>
        <v>1.8679775280898876E-2</v>
      </c>
      <c r="K8482" s="4">
        <v>25.94</v>
      </c>
      <c r="L8482" s="4">
        <v>17.88</v>
      </c>
      <c r="M8482" s="16">
        <f t="shared" si="1717"/>
        <v>5.9451000000000004E-2</v>
      </c>
      <c r="N8482">
        <f t="shared" si="1718"/>
        <v>0</v>
      </c>
      <c r="O8482">
        <f t="shared" si="1719"/>
        <v>0</v>
      </c>
      <c r="P8482" s="63">
        <f t="shared" si="1720"/>
        <v>0</v>
      </c>
    </row>
    <row r="8483" spans="1:16" x14ac:dyDescent="0.3">
      <c r="A8483">
        <f t="shared" si="1721"/>
        <v>2019</v>
      </c>
      <c r="B8483">
        <f t="shared" si="1722"/>
        <v>8</v>
      </c>
      <c r="C8483">
        <f t="shared" si="1723"/>
        <v>20</v>
      </c>
      <c r="D8483">
        <f t="shared" si="1724"/>
        <v>6</v>
      </c>
      <c r="E8483" t="str">
        <f t="shared" si="1725"/>
        <v>ON</v>
      </c>
      <c r="F8483" s="13">
        <f t="shared" si="1727"/>
        <v>43697</v>
      </c>
      <c r="G8483" s="14" t="str">
        <f t="shared" si="1726"/>
        <v>Avg of 4 NM Projects</v>
      </c>
      <c r="H8483" s="15">
        <f t="shared" si="1728"/>
        <v>8</v>
      </c>
      <c r="I8483" s="93">
        <v>28.67</v>
      </c>
      <c r="J8483">
        <f t="shared" si="1716"/>
        <v>0.16106741573033709</v>
      </c>
      <c r="K8483" s="4">
        <v>26.08</v>
      </c>
      <c r="L8483" s="4">
        <v>17.07</v>
      </c>
      <c r="M8483" s="16">
        <f t="shared" si="1717"/>
        <v>0.48939690000000002</v>
      </c>
      <c r="N8483">
        <f t="shared" si="1718"/>
        <v>0</v>
      </c>
      <c r="O8483">
        <f t="shared" si="1719"/>
        <v>0</v>
      </c>
      <c r="P8483" s="63">
        <f t="shared" si="1720"/>
        <v>0</v>
      </c>
    </row>
    <row r="8484" spans="1:16" x14ac:dyDescent="0.3">
      <c r="A8484">
        <f t="shared" si="1721"/>
        <v>2019</v>
      </c>
      <c r="B8484">
        <f t="shared" si="1722"/>
        <v>8</v>
      </c>
      <c r="C8484">
        <f t="shared" si="1723"/>
        <v>20</v>
      </c>
      <c r="D8484">
        <f t="shared" si="1724"/>
        <v>6</v>
      </c>
      <c r="E8484" t="str">
        <f t="shared" si="1725"/>
        <v>ON</v>
      </c>
      <c r="F8484" s="13">
        <f t="shared" si="1727"/>
        <v>43697</v>
      </c>
      <c r="G8484" s="14" t="str">
        <f t="shared" si="1726"/>
        <v>Avg of 4 NM Projects</v>
      </c>
      <c r="H8484" s="15">
        <f t="shared" si="1728"/>
        <v>9</v>
      </c>
      <c r="I8484" s="93">
        <v>78.98</v>
      </c>
      <c r="J8484">
        <f t="shared" si="1716"/>
        <v>0.44370786516853933</v>
      </c>
      <c r="K8484" s="4">
        <v>25.92</v>
      </c>
      <c r="L8484" s="4">
        <v>18.309999999999999</v>
      </c>
      <c r="M8484" s="16">
        <f t="shared" si="1717"/>
        <v>1.4461238000000001</v>
      </c>
      <c r="N8484">
        <f t="shared" si="1718"/>
        <v>0</v>
      </c>
      <c r="O8484">
        <f t="shared" si="1719"/>
        <v>0</v>
      </c>
      <c r="P8484" s="63">
        <f t="shared" si="1720"/>
        <v>0</v>
      </c>
    </row>
    <row r="8485" spans="1:16" x14ac:dyDescent="0.3">
      <c r="A8485">
        <f t="shared" si="1721"/>
        <v>2019</v>
      </c>
      <c r="B8485">
        <f t="shared" si="1722"/>
        <v>8</v>
      </c>
      <c r="C8485">
        <f t="shared" si="1723"/>
        <v>20</v>
      </c>
      <c r="D8485">
        <f t="shared" si="1724"/>
        <v>6</v>
      </c>
      <c r="E8485" t="str">
        <f t="shared" si="1725"/>
        <v>ON</v>
      </c>
      <c r="F8485" s="13">
        <f t="shared" si="1727"/>
        <v>43697</v>
      </c>
      <c r="G8485" s="14" t="str">
        <f t="shared" si="1726"/>
        <v>Avg of 4 NM Projects</v>
      </c>
      <c r="H8485" s="15">
        <f t="shared" si="1728"/>
        <v>10</v>
      </c>
      <c r="I8485" s="93">
        <v>109.57</v>
      </c>
      <c r="J8485">
        <f t="shared" si="1716"/>
        <v>0.61556179775280895</v>
      </c>
      <c r="K8485" s="4">
        <v>30.57</v>
      </c>
      <c r="L8485" s="4">
        <v>19.399999999999999</v>
      </c>
      <c r="M8485" s="16">
        <f t="shared" si="1717"/>
        <v>2.125658</v>
      </c>
      <c r="N8485">
        <f t="shared" si="1718"/>
        <v>0</v>
      </c>
      <c r="O8485">
        <f t="shared" si="1719"/>
        <v>1</v>
      </c>
      <c r="P8485" s="63">
        <f t="shared" si="1720"/>
        <v>0</v>
      </c>
    </row>
    <row r="8486" spans="1:16" x14ac:dyDescent="0.3">
      <c r="A8486">
        <f t="shared" si="1721"/>
        <v>2019</v>
      </c>
      <c r="B8486">
        <f t="shared" si="1722"/>
        <v>8</v>
      </c>
      <c r="C8486">
        <f t="shared" si="1723"/>
        <v>20</v>
      </c>
      <c r="D8486">
        <f t="shared" si="1724"/>
        <v>6</v>
      </c>
      <c r="E8486" t="str">
        <f t="shared" si="1725"/>
        <v>ON</v>
      </c>
      <c r="F8486" s="13">
        <f t="shared" si="1727"/>
        <v>43697</v>
      </c>
      <c r="G8486" s="14" t="str">
        <f t="shared" si="1726"/>
        <v>Avg of 4 NM Projects</v>
      </c>
      <c r="H8486" s="15">
        <f t="shared" si="1728"/>
        <v>11</v>
      </c>
      <c r="I8486" s="93">
        <v>128.505</v>
      </c>
      <c r="J8486">
        <f t="shared" si="1716"/>
        <v>0.72193820224719096</v>
      </c>
      <c r="K8486" s="4">
        <v>30.3</v>
      </c>
      <c r="L8486" s="4">
        <v>19.03</v>
      </c>
      <c r="M8486" s="16">
        <f t="shared" si="1717"/>
        <v>2.4454501500000001</v>
      </c>
      <c r="N8486">
        <f t="shared" si="1718"/>
        <v>0</v>
      </c>
      <c r="O8486">
        <f t="shared" si="1719"/>
        <v>1</v>
      </c>
      <c r="P8486" s="63">
        <f t="shared" si="1720"/>
        <v>0</v>
      </c>
    </row>
    <row r="8487" spans="1:16" x14ac:dyDescent="0.3">
      <c r="A8487">
        <f t="shared" si="1721"/>
        <v>2019</v>
      </c>
      <c r="B8487">
        <f t="shared" si="1722"/>
        <v>8</v>
      </c>
      <c r="C8487">
        <f t="shared" si="1723"/>
        <v>20</v>
      </c>
      <c r="D8487">
        <f t="shared" si="1724"/>
        <v>6</v>
      </c>
      <c r="E8487" t="str">
        <f t="shared" si="1725"/>
        <v>ON</v>
      </c>
      <c r="F8487" s="13">
        <f t="shared" si="1727"/>
        <v>43697</v>
      </c>
      <c r="G8487" s="14" t="str">
        <f t="shared" si="1726"/>
        <v>Avg of 4 NM Projects</v>
      </c>
      <c r="H8487" s="15">
        <f t="shared" si="1728"/>
        <v>12</v>
      </c>
      <c r="I8487" s="93">
        <v>132.47499999999999</v>
      </c>
      <c r="J8487">
        <f t="shared" si="1716"/>
        <v>0.74424157303370786</v>
      </c>
      <c r="K8487" s="4">
        <v>30.06</v>
      </c>
      <c r="L8487" s="4">
        <v>20.09</v>
      </c>
      <c r="M8487" s="16">
        <f t="shared" si="1717"/>
        <v>2.6614227499999998</v>
      </c>
      <c r="N8487">
        <f t="shared" si="1718"/>
        <v>0</v>
      </c>
      <c r="O8487">
        <f t="shared" si="1719"/>
        <v>1</v>
      </c>
      <c r="P8487" s="63">
        <f t="shared" si="1720"/>
        <v>0</v>
      </c>
    </row>
    <row r="8488" spans="1:16" x14ac:dyDescent="0.3">
      <c r="A8488">
        <f t="shared" si="1721"/>
        <v>2019</v>
      </c>
      <c r="B8488">
        <f t="shared" si="1722"/>
        <v>8</v>
      </c>
      <c r="C8488">
        <f t="shared" si="1723"/>
        <v>20</v>
      </c>
      <c r="D8488">
        <f t="shared" si="1724"/>
        <v>6</v>
      </c>
      <c r="E8488" t="str">
        <f t="shared" si="1725"/>
        <v>ON</v>
      </c>
      <c r="F8488" s="13">
        <f t="shared" si="1727"/>
        <v>43697</v>
      </c>
      <c r="G8488" s="14" t="str">
        <f t="shared" si="1726"/>
        <v>Avg of 4 NM Projects</v>
      </c>
      <c r="H8488" s="15">
        <f t="shared" si="1728"/>
        <v>13</v>
      </c>
      <c r="I8488" s="93">
        <v>132.60999999999999</v>
      </c>
      <c r="J8488">
        <f t="shared" si="1716"/>
        <v>0.74499999999999988</v>
      </c>
      <c r="K8488" s="4">
        <v>32.479999999999997</v>
      </c>
      <c r="L8488" s="4">
        <v>22.59</v>
      </c>
      <c r="M8488" s="16">
        <f t="shared" si="1717"/>
        <v>2.9956598999999997</v>
      </c>
      <c r="N8488">
        <f t="shared" si="1718"/>
        <v>0</v>
      </c>
      <c r="O8488">
        <f t="shared" si="1719"/>
        <v>1</v>
      </c>
      <c r="P8488" s="63">
        <f t="shared" si="1720"/>
        <v>0</v>
      </c>
    </row>
    <row r="8489" spans="1:16" x14ac:dyDescent="0.3">
      <c r="A8489">
        <f t="shared" si="1721"/>
        <v>2019</v>
      </c>
      <c r="B8489">
        <f t="shared" si="1722"/>
        <v>8</v>
      </c>
      <c r="C8489">
        <f t="shared" si="1723"/>
        <v>20</v>
      </c>
      <c r="D8489">
        <f t="shared" si="1724"/>
        <v>6</v>
      </c>
      <c r="E8489" t="str">
        <f t="shared" si="1725"/>
        <v>ON</v>
      </c>
      <c r="F8489" s="13">
        <f t="shared" si="1727"/>
        <v>43697</v>
      </c>
      <c r="G8489" s="14" t="str">
        <f t="shared" si="1726"/>
        <v>Avg of 4 NM Projects</v>
      </c>
      <c r="H8489" s="15">
        <f t="shared" si="1728"/>
        <v>14</v>
      </c>
      <c r="I8489" s="93">
        <v>136.065</v>
      </c>
      <c r="J8489">
        <f t="shared" si="1716"/>
        <v>0.76441011235955059</v>
      </c>
      <c r="K8489" s="4">
        <v>34.950000000000003</v>
      </c>
      <c r="L8489" s="4">
        <v>24.17</v>
      </c>
      <c r="M8489" s="16">
        <f t="shared" si="1717"/>
        <v>3.2886910500000002</v>
      </c>
      <c r="N8489">
        <f t="shared" si="1718"/>
        <v>0</v>
      </c>
      <c r="O8489">
        <f t="shared" si="1719"/>
        <v>1</v>
      </c>
      <c r="P8489" s="63">
        <f t="shared" si="1720"/>
        <v>0</v>
      </c>
    </row>
    <row r="8490" spans="1:16" x14ac:dyDescent="0.3">
      <c r="A8490">
        <f t="shared" si="1721"/>
        <v>2019</v>
      </c>
      <c r="B8490">
        <f t="shared" si="1722"/>
        <v>8</v>
      </c>
      <c r="C8490">
        <f t="shared" si="1723"/>
        <v>20</v>
      </c>
      <c r="D8490">
        <f t="shared" si="1724"/>
        <v>6</v>
      </c>
      <c r="E8490" t="str">
        <f t="shared" si="1725"/>
        <v>ON</v>
      </c>
      <c r="F8490" s="13">
        <f t="shared" si="1727"/>
        <v>43697</v>
      </c>
      <c r="G8490" s="14" t="str">
        <f t="shared" si="1726"/>
        <v>Avg of 4 NM Projects</v>
      </c>
      <c r="H8490" s="15">
        <f t="shared" si="1728"/>
        <v>15</v>
      </c>
      <c r="I8490" s="93">
        <v>122.88</v>
      </c>
      <c r="J8490">
        <f t="shared" si="1716"/>
        <v>0.69033707865168537</v>
      </c>
      <c r="K8490" s="4">
        <v>39.08</v>
      </c>
      <c r="L8490" s="4">
        <v>24.14</v>
      </c>
      <c r="M8490" s="16">
        <f t="shared" si="1717"/>
        <v>2.9663231999999997</v>
      </c>
      <c r="N8490">
        <f t="shared" si="1718"/>
        <v>0</v>
      </c>
      <c r="O8490">
        <f t="shared" si="1719"/>
        <v>1</v>
      </c>
      <c r="P8490" s="63">
        <f t="shared" si="1720"/>
        <v>0</v>
      </c>
    </row>
    <row r="8491" spans="1:16" x14ac:dyDescent="0.3">
      <c r="A8491">
        <f t="shared" si="1721"/>
        <v>2019</v>
      </c>
      <c r="B8491">
        <f t="shared" si="1722"/>
        <v>8</v>
      </c>
      <c r="C8491">
        <f t="shared" si="1723"/>
        <v>20</v>
      </c>
      <c r="D8491">
        <f t="shared" si="1724"/>
        <v>6</v>
      </c>
      <c r="E8491" t="str">
        <f t="shared" si="1725"/>
        <v>ON</v>
      </c>
      <c r="F8491" s="13">
        <f t="shared" si="1727"/>
        <v>43697</v>
      </c>
      <c r="G8491" s="14" t="str">
        <f t="shared" si="1726"/>
        <v>Avg of 4 NM Projects</v>
      </c>
      <c r="H8491" s="15">
        <f t="shared" si="1728"/>
        <v>16</v>
      </c>
      <c r="I8491" s="93">
        <v>106.75</v>
      </c>
      <c r="J8491">
        <f t="shared" si="1716"/>
        <v>0.5997191011235955</v>
      </c>
      <c r="K8491" s="4">
        <v>40.74</v>
      </c>
      <c r="L8491" s="4">
        <v>26.77</v>
      </c>
      <c r="M8491" s="16">
        <f t="shared" si="1717"/>
        <v>2.8576974999999996</v>
      </c>
      <c r="N8491">
        <f t="shared" si="1718"/>
        <v>0</v>
      </c>
      <c r="O8491">
        <f t="shared" si="1719"/>
        <v>1</v>
      </c>
      <c r="P8491" s="63">
        <f t="shared" si="1720"/>
        <v>0</v>
      </c>
    </row>
    <row r="8492" spans="1:16" x14ac:dyDescent="0.3">
      <c r="A8492">
        <f t="shared" si="1721"/>
        <v>2019</v>
      </c>
      <c r="B8492">
        <f t="shared" si="1722"/>
        <v>8</v>
      </c>
      <c r="C8492">
        <f t="shared" si="1723"/>
        <v>20</v>
      </c>
      <c r="D8492">
        <f t="shared" si="1724"/>
        <v>6</v>
      </c>
      <c r="E8492" t="str">
        <f t="shared" si="1725"/>
        <v>ON</v>
      </c>
      <c r="F8492" s="13">
        <f t="shared" si="1727"/>
        <v>43697</v>
      </c>
      <c r="G8492" s="14" t="str">
        <f t="shared" si="1726"/>
        <v>Avg of 4 NM Projects</v>
      </c>
      <c r="H8492" s="15">
        <f t="shared" si="1728"/>
        <v>17</v>
      </c>
      <c r="I8492" s="93">
        <v>84.60499999999999</v>
      </c>
      <c r="J8492">
        <f t="shared" si="1716"/>
        <v>0.47530898876404487</v>
      </c>
      <c r="K8492" s="4">
        <v>44.5</v>
      </c>
      <c r="L8492" s="4">
        <v>28.73</v>
      </c>
      <c r="M8492" s="16">
        <f t="shared" si="1717"/>
        <v>2.4307016499999996</v>
      </c>
      <c r="N8492">
        <f t="shared" si="1718"/>
        <v>0</v>
      </c>
      <c r="O8492">
        <f t="shared" si="1719"/>
        <v>0</v>
      </c>
      <c r="P8492" s="63">
        <f t="shared" si="1720"/>
        <v>0</v>
      </c>
    </row>
    <row r="8493" spans="1:16" x14ac:dyDescent="0.3">
      <c r="A8493">
        <f t="shared" si="1721"/>
        <v>2019</v>
      </c>
      <c r="B8493">
        <f t="shared" si="1722"/>
        <v>8</v>
      </c>
      <c r="C8493">
        <f t="shared" si="1723"/>
        <v>20</v>
      </c>
      <c r="D8493">
        <f t="shared" si="1724"/>
        <v>6</v>
      </c>
      <c r="E8493" t="str">
        <f t="shared" si="1725"/>
        <v>ON</v>
      </c>
      <c r="F8493" s="13">
        <f t="shared" si="1727"/>
        <v>43697</v>
      </c>
      <c r="G8493" s="14" t="str">
        <f t="shared" si="1726"/>
        <v>Avg of 4 NM Projects</v>
      </c>
      <c r="H8493" s="15">
        <f t="shared" si="1728"/>
        <v>18</v>
      </c>
      <c r="I8493" s="93">
        <v>60.03</v>
      </c>
      <c r="J8493">
        <f t="shared" si="1716"/>
        <v>0.33724719101123596</v>
      </c>
      <c r="K8493" s="4">
        <v>44.64</v>
      </c>
      <c r="L8493" s="4">
        <v>31.83</v>
      </c>
      <c r="M8493" s="16">
        <f t="shared" si="1717"/>
        <v>1.9107548999999999</v>
      </c>
      <c r="N8493">
        <f t="shared" si="1718"/>
        <v>0</v>
      </c>
      <c r="O8493">
        <f t="shared" si="1719"/>
        <v>0</v>
      </c>
      <c r="P8493" s="63">
        <f t="shared" si="1720"/>
        <v>0</v>
      </c>
    </row>
    <row r="8494" spans="1:16" x14ac:dyDescent="0.3">
      <c r="A8494">
        <f t="shared" si="1721"/>
        <v>2019</v>
      </c>
      <c r="B8494">
        <f t="shared" si="1722"/>
        <v>8</v>
      </c>
      <c r="C8494">
        <f t="shared" si="1723"/>
        <v>20</v>
      </c>
      <c r="D8494">
        <f t="shared" si="1724"/>
        <v>6</v>
      </c>
      <c r="E8494" t="str">
        <f t="shared" si="1725"/>
        <v>ON</v>
      </c>
      <c r="F8494" s="13">
        <f t="shared" si="1727"/>
        <v>43697</v>
      </c>
      <c r="G8494" s="14" t="str">
        <f t="shared" si="1726"/>
        <v>Avg of 4 NM Projects</v>
      </c>
      <c r="H8494" s="15">
        <f t="shared" si="1728"/>
        <v>19</v>
      </c>
      <c r="I8494" s="93">
        <v>22.28</v>
      </c>
      <c r="J8494">
        <f t="shared" si="1716"/>
        <v>0.12516853932584271</v>
      </c>
      <c r="K8494" s="4">
        <v>36.79</v>
      </c>
      <c r="L8494" s="4">
        <v>31.29</v>
      </c>
      <c r="M8494" s="16">
        <f t="shared" si="1717"/>
        <v>0.69714120000000002</v>
      </c>
      <c r="N8494">
        <f t="shared" si="1718"/>
        <v>0</v>
      </c>
      <c r="O8494">
        <f t="shared" si="1719"/>
        <v>0</v>
      </c>
      <c r="P8494" s="63">
        <f t="shared" si="1720"/>
        <v>0</v>
      </c>
    </row>
    <row r="8495" spans="1:16" x14ac:dyDescent="0.3">
      <c r="A8495">
        <f t="shared" si="1721"/>
        <v>2019</v>
      </c>
      <c r="B8495">
        <f t="shared" si="1722"/>
        <v>8</v>
      </c>
      <c r="C8495">
        <f t="shared" si="1723"/>
        <v>20</v>
      </c>
      <c r="D8495">
        <f t="shared" si="1724"/>
        <v>6</v>
      </c>
      <c r="E8495" t="str">
        <f t="shared" si="1725"/>
        <v>ON</v>
      </c>
      <c r="F8495" s="13">
        <f t="shared" si="1727"/>
        <v>43697</v>
      </c>
      <c r="G8495" s="14" t="str">
        <f t="shared" si="1726"/>
        <v>Avg of 4 NM Projects</v>
      </c>
      <c r="H8495" s="15">
        <f t="shared" si="1728"/>
        <v>20</v>
      </c>
      <c r="I8495" s="93">
        <v>1.925</v>
      </c>
      <c r="J8495">
        <f t="shared" si="1716"/>
        <v>1.0814606741573035E-2</v>
      </c>
      <c r="K8495" s="4">
        <v>32.92</v>
      </c>
      <c r="L8495" s="4">
        <v>25.63</v>
      </c>
      <c r="M8495" s="16">
        <f t="shared" si="1717"/>
        <v>4.933775E-2</v>
      </c>
      <c r="N8495">
        <f t="shared" si="1718"/>
        <v>0</v>
      </c>
      <c r="O8495">
        <f t="shared" si="1719"/>
        <v>0</v>
      </c>
      <c r="P8495" s="63">
        <f t="shared" si="1720"/>
        <v>0</v>
      </c>
    </row>
    <row r="8496" spans="1:16" x14ac:dyDescent="0.3">
      <c r="A8496">
        <f t="shared" si="1721"/>
        <v>2019</v>
      </c>
      <c r="B8496">
        <f t="shared" si="1722"/>
        <v>8</v>
      </c>
      <c r="C8496">
        <f t="shared" si="1723"/>
        <v>20</v>
      </c>
      <c r="D8496">
        <f t="shared" si="1724"/>
        <v>6</v>
      </c>
      <c r="E8496" t="str">
        <f t="shared" si="1725"/>
        <v>ON</v>
      </c>
      <c r="F8496" s="13">
        <f t="shared" si="1727"/>
        <v>43697</v>
      </c>
      <c r="G8496" s="14" t="str">
        <f t="shared" si="1726"/>
        <v>Avg of 4 NM Projects</v>
      </c>
      <c r="H8496" s="15">
        <f t="shared" si="1728"/>
        <v>21</v>
      </c>
      <c r="I8496" s="93">
        <v>-0.26</v>
      </c>
      <c r="J8496">
        <f t="shared" si="1716"/>
        <v>-1.4606741573033708E-3</v>
      </c>
      <c r="K8496" s="4">
        <v>32.97</v>
      </c>
      <c r="L8496" s="4">
        <v>26.81</v>
      </c>
      <c r="M8496" s="16">
        <f t="shared" si="1717"/>
        <v>-6.9706000000000004E-3</v>
      </c>
      <c r="N8496">
        <f t="shared" si="1718"/>
        <v>0</v>
      </c>
      <c r="O8496">
        <f t="shared" si="1719"/>
        <v>0</v>
      </c>
      <c r="P8496" s="63">
        <f t="shared" si="1720"/>
        <v>0</v>
      </c>
    </row>
    <row r="8497" spans="1:18" x14ac:dyDescent="0.3">
      <c r="A8497">
        <f t="shared" si="1721"/>
        <v>2019</v>
      </c>
      <c r="B8497">
        <f t="shared" si="1722"/>
        <v>8</v>
      </c>
      <c r="C8497">
        <f t="shared" si="1723"/>
        <v>20</v>
      </c>
      <c r="D8497">
        <f t="shared" si="1724"/>
        <v>6</v>
      </c>
      <c r="E8497" t="str">
        <f t="shared" si="1725"/>
        <v>ON</v>
      </c>
      <c r="F8497" s="13">
        <f t="shared" si="1727"/>
        <v>43697</v>
      </c>
      <c r="G8497" s="14" t="str">
        <f t="shared" si="1726"/>
        <v>Avg of 4 NM Projects</v>
      </c>
      <c r="H8497" s="15">
        <f t="shared" si="1728"/>
        <v>22</v>
      </c>
      <c r="I8497" s="93">
        <v>-0.13</v>
      </c>
      <c r="J8497">
        <f t="shared" si="1716"/>
        <v>-7.3033707865168538E-4</v>
      </c>
      <c r="K8497" s="4">
        <v>30.02</v>
      </c>
      <c r="L8497" s="4">
        <v>24.3</v>
      </c>
      <c r="M8497" s="16">
        <f t="shared" si="1717"/>
        <v>-3.1590000000000003E-3</v>
      </c>
      <c r="N8497">
        <f t="shared" si="1718"/>
        <v>0</v>
      </c>
      <c r="O8497">
        <f t="shared" si="1719"/>
        <v>0</v>
      </c>
      <c r="P8497" s="63">
        <f t="shared" si="1720"/>
        <v>0</v>
      </c>
    </row>
    <row r="8498" spans="1:18" x14ac:dyDescent="0.3">
      <c r="A8498">
        <f t="shared" si="1721"/>
        <v>2019</v>
      </c>
      <c r="B8498">
        <f t="shared" si="1722"/>
        <v>8</v>
      </c>
      <c r="C8498">
        <f t="shared" si="1723"/>
        <v>20</v>
      </c>
      <c r="D8498">
        <f t="shared" si="1724"/>
        <v>6</v>
      </c>
      <c r="E8498" t="str">
        <f t="shared" si="1725"/>
        <v>ON</v>
      </c>
      <c r="F8498" s="13">
        <f t="shared" si="1727"/>
        <v>43697</v>
      </c>
      <c r="G8498" s="14" t="str">
        <f t="shared" si="1726"/>
        <v>Avg of 4 NM Projects</v>
      </c>
      <c r="H8498" s="15">
        <f t="shared" si="1728"/>
        <v>23</v>
      </c>
      <c r="I8498" s="93">
        <v>0</v>
      </c>
      <c r="J8498">
        <f t="shared" si="1716"/>
        <v>0</v>
      </c>
      <c r="K8498" s="4">
        <v>25.81</v>
      </c>
      <c r="L8498" s="4">
        <v>20.399999999999999</v>
      </c>
      <c r="M8498" s="16">
        <f t="shared" si="1717"/>
        <v>0</v>
      </c>
      <c r="N8498">
        <f t="shared" si="1718"/>
        <v>1</v>
      </c>
      <c r="O8498">
        <f t="shared" si="1719"/>
        <v>0</v>
      </c>
      <c r="P8498" s="63">
        <f t="shared" si="1720"/>
        <v>0</v>
      </c>
    </row>
    <row r="8499" spans="1:18" x14ac:dyDescent="0.3">
      <c r="A8499">
        <f t="shared" si="1721"/>
        <v>2019</v>
      </c>
      <c r="B8499">
        <f t="shared" si="1722"/>
        <v>8</v>
      </c>
      <c r="C8499">
        <f t="shared" si="1723"/>
        <v>20</v>
      </c>
      <c r="D8499">
        <f t="shared" si="1724"/>
        <v>6</v>
      </c>
      <c r="E8499" t="str">
        <f t="shared" si="1725"/>
        <v>OFF</v>
      </c>
      <c r="F8499" s="13">
        <f t="shared" si="1727"/>
        <v>43697</v>
      </c>
      <c r="G8499" s="14" t="str">
        <f t="shared" si="1726"/>
        <v>Avg of 4 NM Projects</v>
      </c>
      <c r="H8499" s="15">
        <f t="shared" si="1728"/>
        <v>24</v>
      </c>
      <c r="I8499" s="93">
        <v>-0.13</v>
      </c>
      <c r="J8499">
        <f t="shared" si="1716"/>
        <v>-7.3033707865168538E-4</v>
      </c>
      <c r="K8499" s="4">
        <v>22.98</v>
      </c>
      <c r="L8499" s="4">
        <v>18.14</v>
      </c>
      <c r="M8499" s="16">
        <f t="shared" si="1717"/>
        <v>-2.3582E-3</v>
      </c>
      <c r="N8499">
        <f t="shared" si="1718"/>
        <v>0</v>
      </c>
      <c r="O8499">
        <f t="shared" si="1719"/>
        <v>0</v>
      </c>
      <c r="P8499" s="63">
        <f t="shared" si="1720"/>
        <v>0</v>
      </c>
    </row>
    <row r="8500" spans="1:18" x14ac:dyDescent="0.3">
      <c r="A8500">
        <f t="shared" si="1721"/>
        <v>2019</v>
      </c>
      <c r="B8500">
        <f t="shared" si="1722"/>
        <v>8</v>
      </c>
      <c r="C8500">
        <f t="shared" si="1723"/>
        <v>21</v>
      </c>
      <c r="D8500">
        <f t="shared" si="1724"/>
        <v>7</v>
      </c>
      <c r="E8500" t="str">
        <f t="shared" si="1725"/>
        <v>OFF</v>
      </c>
      <c r="F8500" s="13">
        <f t="shared" si="1727"/>
        <v>43698</v>
      </c>
      <c r="G8500" s="14" t="str">
        <f t="shared" si="1726"/>
        <v>Avg of 4 NM Projects</v>
      </c>
      <c r="H8500" s="15">
        <f t="shared" si="1728"/>
        <v>1</v>
      </c>
      <c r="I8500" s="93">
        <v>-0.13</v>
      </c>
      <c r="J8500">
        <f t="shared" si="1716"/>
        <v>-7.3033707865168538E-4</v>
      </c>
      <c r="K8500" s="4">
        <v>23.14</v>
      </c>
      <c r="L8500" s="4">
        <v>18.329999999999998</v>
      </c>
      <c r="M8500" s="16">
        <f t="shared" si="1717"/>
        <v>-2.3828999999999999E-3</v>
      </c>
      <c r="N8500">
        <f t="shared" si="1718"/>
        <v>0</v>
      </c>
      <c r="O8500">
        <f t="shared" si="1719"/>
        <v>0</v>
      </c>
      <c r="P8500" s="63">
        <f t="shared" si="1720"/>
        <v>0</v>
      </c>
      <c r="Q8500" s="34"/>
      <c r="R8500" s="34"/>
    </row>
    <row r="8501" spans="1:18" x14ac:dyDescent="0.3">
      <c r="A8501">
        <f t="shared" si="1721"/>
        <v>2019</v>
      </c>
      <c r="B8501">
        <f t="shared" si="1722"/>
        <v>8</v>
      </c>
      <c r="C8501">
        <f t="shared" si="1723"/>
        <v>21</v>
      </c>
      <c r="D8501">
        <f t="shared" si="1724"/>
        <v>7</v>
      </c>
      <c r="E8501" t="str">
        <f t="shared" si="1725"/>
        <v>OFF</v>
      </c>
      <c r="F8501" s="13">
        <f t="shared" si="1727"/>
        <v>43698</v>
      </c>
      <c r="G8501" s="14" t="str">
        <f t="shared" si="1726"/>
        <v>Avg of 4 NM Projects</v>
      </c>
      <c r="H8501" s="15">
        <f t="shared" si="1728"/>
        <v>2</v>
      </c>
      <c r="I8501" s="93">
        <v>0</v>
      </c>
      <c r="J8501">
        <f t="shared" si="1716"/>
        <v>0</v>
      </c>
      <c r="K8501" s="4">
        <v>20.2</v>
      </c>
      <c r="L8501" s="4">
        <v>18.28</v>
      </c>
      <c r="M8501" s="16">
        <f t="shared" si="1717"/>
        <v>0</v>
      </c>
      <c r="N8501">
        <f t="shared" si="1718"/>
        <v>1</v>
      </c>
      <c r="O8501">
        <f t="shared" si="1719"/>
        <v>0</v>
      </c>
      <c r="P8501" s="63">
        <f t="shared" si="1720"/>
        <v>0</v>
      </c>
    </row>
    <row r="8502" spans="1:18" x14ac:dyDescent="0.3">
      <c r="A8502">
        <f t="shared" si="1721"/>
        <v>2019</v>
      </c>
      <c r="B8502">
        <f t="shared" si="1722"/>
        <v>8</v>
      </c>
      <c r="C8502">
        <f t="shared" si="1723"/>
        <v>21</v>
      </c>
      <c r="D8502">
        <f t="shared" si="1724"/>
        <v>7</v>
      </c>
      <c r="E8502" t="str">
        <f t="shared" si="1725"/>
        <v>OFF</v>
      </c>
      <c r="F8502" s="13">
        <f t="shared" si="1727"/>
        <v>43698</v>
      </c>
      <c r="G8502" s="14" t="str">
        <f t="shared" si="1726"/>
        <v>Avg of 4 NM Projects</v>
      </c>
      <c r="H8502" s="15">
        <f t="shared" si="1728"/>
        <v>3</v>
      </c>
      <c r="I8502" s="93">
        <v>-0.26</v>
      </c>
      <c r="J8502">
        <f t="shared" si="1716"/>
        <v>-1.4606741573033708E-3</v>
      </c>
      <c r="K8502" s="4">
        <v>18.59</v>
      </c>
      <c r="L8502" s="4">
        <v>17.57</v>
      </c>
      <c r="M8502" s="16">
        <f t="shared" si="1717"/>
        <v>-4.5681999999999997E-3</v>
      </c>
      <c r="N8502">
        <f t="shared" si="1718"/>
        <v>0</v>
      </c>
      <c r="O8502">
        <f t="shared" si="1719"/>
        <v>0</v>
      </c>
      <c r="P8502" s="63">
        <f t="shared" si="1720"/>
        <v>0</v>
      </c>
    </row>
    <row r="8503" spans="1:18" x14ac:dyDescent="0.3">
      <c r="A8503">
        <f t="shared" si="1721"/>
        <v>2019</v>
      </c>
      <c r="B8503">
        <f t="shared" si="1722"/>
        <v>8</v>
      </c>
      <c r="C8503">
        <f t="shared" si="1723"/>
        <v>21</v>
      </c>
      <c r="D8503">
        <f t="shared" si="1724"/>
        <v>7</v>
      </c>
      <c r="E8503" t="str">
        <f t="shared" si="1725"/>
        <v>OFF</v>
      </c>
      <c r="F8503" s="13">
        <f t="shared" si="1727"/>
        <v>43698</v>
      </c>
      <c r="G8503" s="14" t="str">
        <f t="shared" si="1726"/>
        <v>Avg of 4 NM Projects</v>
      </c>
      <c r="H8503" s="15">
        <f t="shared" si="1728"/>
        <v>4</v>
      </c>
      <c r="I8503" s="93">
        <v>-0.13</v>
      </c>
      <c r="J8503">
        <f t="shared" si="1716"/>
        <v>-7.3033707865168538E-4</v>
      </c>
      <c r="K8503" s="4">
        <v>16.62</v>
      </c>
      <c r="L8503" s="4">
        <v>16.28</v>
      </c>
      <c r="M8503" s="16">
        <f t="shared" si="1717"/>
        <v>-2.1164000000000001E-3</v>
      </c>
      <c r="N8503">
        <f t="shared" si="1718"/>
        <v>0</v>
      </c>
      <c r="O8503">
        <f t="shared" si="1719"/>
        <v>0</v>
      </c>
      <c r="P8503" s="63">
        <f t="shared" si="1720"/>
        <v>0</v>
      </c>
    </row>
    <row r="8504" spans="1:18" x14ac:dyDescent="0.3">
      <c r="A8504">
        <f t="shared" si="1721"/>
        <v>2019</v>
      </c>
      <c r="B8504">
        <f t="shared" si="1722"/>
        <v>8</v>
      </c>
      <c r="C8504">
        <f t="shared" si="1723"/>
        <v>21</v>
      </c>
      <c r="D8504">
        <f t="shared" si="1724"/>
        <v>7</v>
      </c>
      <c r="E8504" t="str">
        <f t="shared" si="1725"/>
        <v>OFF</v>
      </c>
      <c r="F8504" s="13">
        <f t="shared" si="1727"/>
        <v>43698</v>
      </c>
      <c r="G8504" s="14" t="str">
        <f t="shared" si="1726"/>
        <v>Avg of 4 NM Projects</v>
      </c>
      <c r="H8504" s="15">
        <f t="shared" si="1728"/>
        <v>5</v>
      </c>
      <c r="I8504" s="93">
        <v>0</v>
      </c>
      <c r="J8504">
        <f t="shared" si="1716"/>
        <v>0</v>
      </c>
      <c r="K8504" s="4">
        <v>17.670000000000002</v>
      </c>
      <c r="L8504" s="4">
        <v>16.22</v>
      </c>
      <c r="M8504" s="16">
        <f t="shared" si="1717"/>
        <v>0</v>
      </c>
      <c r="N8504">
        <f t="shared" si="1718"/>
        <v>1</v>
      </c>
      <c r="O8504">
        <f t="shared" si="1719"/>
        <v>0</v>
      </c>
      <c r="P8504" s="63">
        <f t="shared" si="1720"/>
        <v>0</v>
      </c>
    </row>
    <row r="8505" spans="1:18" x14ac:dyDescent="0.3">
      <c r="A8505">
        <f t="shared" si="1721"/>
        <v>2019</v>
      </c>
      <c r="B8505">
        <f t="shared" si="1722"/>
        <v>8</v>
      </c>
      <c r="C8505">
        <f t="shared" si="1723"/>
        <v>21</v>
      </c>
      <c r="D8505">
        <f t="shared" si="1724"/>
        <v>7</v>
      </c>
      <c r="E8505" t="str">
        <f t="shared" si="1725"/>
        <v>OFF</v>
      </c>
      <c r="F8505" s="13">
        <f t="shared" si="1727"/>
        <v>43698</v>
      </c>
      <c r="G8505" s="14" t="str">
        <f t="shared" si="1726"/>
        <v>Avg of 4 NM Projects</v>
      </c>
      <c r="H8505" s="15">
        <f t="shared" si="1728"/>
        <v>6</v>
      </c>
      <c r="I8505" s="93">
        <v>-0.13</v>
      </c>
      <c r="J8505">
        <f t="shared" si="1716"/>
        <v>-7.3033707865168538E-4</v>
      </c>
      <c r="K8505" s="4">
        <v>20.399999999999999</v>
      </c>
      <c r="L8505" s="4">
        <v>17.41</v>
      </c>
      <c r="M8505" s="16">
        <f t="shared" si="1717"/>
        <v>-2.2633000000000002E-3</v>
      </c>
      <c r="N8505">
        <f t="shared" si="1718"/>
        <v>0</v>
      </c>
      <c r="O8505">
        <f t="shared" si="1719"/>
        <v>0</v>
      </c>
      <c r="P8505" s="63">
        <f t="shared" si="1720"/>
        <v>0</v>
      </c>
    </row>
    <row r="8506" spans="1:18" x14ac:dyDescent="0.3">
      <c r="A8506">
        <f t="shared" si="1721"/>
        <v>2019</v>
      </c>
      <c r="B8506">
        <f t="shared" si="1722"/>
        <v>8</v>
      </c>
      <c r="C8506">
        <f t="shared" si="1723"/>
        <v>21</v>
      </c>
      <c r="D8506">
        <f t="shared" si="1724"/>
        <v>7</v>
      </c>
      <c r="E8506" t="str">
        <f t="shared" si="1725"/>
        <v>OFF</v>
      </c>
      <c r="F8506" s="13">
        <f t="shared" si="1727"/>
        <v>43698</v>
      </c>
      <c r="G8506" s="14" t="str">
        <f t="shared" si="1726"/>
        <v>Avg of 4 NM Projects</v>
      </c>
      <c r="H8506" s="15">
        <f t="shared" si="1728"/>
        <v>7</v>
      </c>
      <c r="I8506" s="93">
        <v>3.1999999999999997</v>
      </c>
      <c r="J8506">
        <f t="shared" si="1716"/>
        <v>1.7977528089887639E-2</v>
      </c>
      <c r="K8506" s="4">
        <v>26.26</v>
      </c>
      <c r="L8506" s="4">
        <v>19.71</v>
      </c>
      <c r="M8506" s="16">
        <f t="shared" si="1717"/>
        <v>6.3071999999999989E-2</v>
      </c>
      <c r="N8506">
        <f t="shared" si="1718"/>
        <v>0</v>
      </c>
      <c r="O8506">
        <f t="shared" si="1719"/>
        <v>0</v>
      </c>
      <c r="P8506" s="63">
        <f t="shared" si="1720"/>
        <v>0</v>
      </c>
    </row>
    <row r="8507" spans="1:18" x14ac:dyDescent="0.3">
      <c r="A8507">
        <f t="shared" si="1721"/>
        <v>2019</v>
      </c>
      <c r="B8507">
        <f t="shared" si="1722"/>
        <v>8</v>
      </c>
      <c r="C8507">
        <f t="shared" si="1723"/>
        <v>21</v>
      </c>
      <c r="D8507">
        <f t="shared" si="1724"/>
        <v>7</v>
      </c>
      <c r="E8507" t="str">
        <f t="shared" si="1725"/>
        <v>OFF</v>
      </c>
      <c r="F8507" s="13">
        <f t="shared" si="1727"/>
        <v>43698</v>
      </c>
      <c r="G8507" s="14" t="str">
        <f t="shared" si="1726"/>
        <v>Avg of 4 NM Projects</v>
      </c>
      <c r="H8507" s="15">
        <f t="shared" si="1728"/>
        <v>8</v>
      </c>
      <c r="I8507" s="93">
        <v>22.14</v>
      </c>
      <c r="J8507">
        <f t="shared" si="1716"/>
        <v>0.12438202247191012</v>
      </c>
      <c r="K8507" s="4">
        <v>27.63</v>
      </c>
      <c r="L8507" s="4">
        <v>19.149999999999999</v>
      </c>
      <c r="M8507" s="16">
        <f t="shared" si="1717"/>
        <v>0.423981</v>
      </c>
      <c r="N8507">
        <f t="shared" si="1718"/>
        <v>0</v>
      </c>
      <c r="O8507">
        <f t="shared" si="1719"/>
        <v>0</v>
      </c>
      <c r="P8507" s="63">
        <f t="shared" si="1720"/>
        <v>0</v>
      </c>
    </row>
    <row r="8508" spans="1:18" x14ac:dyDescent="0.3">
      <c r="A8508">
        <f t="shared" si="1721"/>
        <v>2019</v>
      </c>
      <c r="B8508">
        <f t="shared" si="1722"/>
        <v>8</v>
      </c>
      <c r="C8508">
        <f t="shared" si="1723"/>
        <v>21</v>
      </c>
      <c r="D8508">
        <f t="shared" si="1724"/>
        <v>7</v>
      </c>
      <c r="E8508" t="str">
        <f t="shared" si="1725"/>
        <v>OFF</v>
      </c>
      <c r="F8508" s="13">
        <f t="shared" si="1727"/>
        <v>43698</v>
      </c>
      <c r="G8508" s="14" t="str">
        <f t="shared" si="1726"/>
        <v>Avg of 4 NM Projects</v>
      </c>
      <c r="H8508" s="15">
        <f t="shared" si="1728"/>
        <v>9</v>
      </c>
      <c r="I8508" s="93">
        <v>61.185000000000002</v>
      </c>
      <c r="J8508">
        <f t="shared" si="1716"/>
        <v>0.34373595505617976</v>
      </c>
      <c r="K8508" s="4">
        <v>27.13</v>
      </c>
      <c r="L8508" s="4">
        <v>23.54</v>
      </c>
      <c r="M8508" s="16">
        <f t="shared" si="1717"/>
        <v>1.4402949</v>
      </c>
      <c r="N8508">
        <f t="shared" si="1718"/>
        <v>0</v>
      </c>
      <c r="O8508">
        <f t="shared" si="1719"/>
        <v>0</v>
      </c>
      <c r="P8508" s="63">
        <f t="shared" si="1720"/>
        <v>0</v>
      </c>
    </row>
    <row r="8509" spans="1:18" x14ac:dyDescent="0.3">
      <c r="A8509">
        <f t="shared" si="1721"/>
        <v>2019</v>
      </c>
      <c r="B8509">
        <f t="shared" si="1722"/>
        <v>8</v>
      </c>
      <c r="C8509">
        <f t="shared" si="1723"/>
        <v>21</v>
      </c>
      <c r="D8509">
        <f t="shared" si="1724"/>
        <v>7</v>
      </c>
      <c r="E8509" t="str">
        <f t="shared" si="1725"/>
        <v>OFF</v>
      </c>
      <c r="F8509" s="13">
        <f t="shared" si="1727"/>
        <v>43698</v>
      </c>
      <c r="G8509" s="14" t="str">
        <f t="shared" si="1726"/>
        <v>Avg of 4 NM Projects</v>
      </c>
      <c r="H8509" s="15">
        <f t="shared" si="1728"/>
        <v>10</v>
      </c>
      <c r="I8509" s="93">
        <v>90.114999999999995</v>
      </c>
      <c r="J8509">
        <f t="shared" si="1716"/>
        <v>0.50626404494382016</v>
      </c>
      <c r="K8509" s="4">
        <v>30.76</v>
      </c>
      <c r="L8509" s="4">
        <v>29.84</v>
      </c>
      <c r="M8509" s="16">
        <f t="shared" si="1717"/>
        <v>2.6890315999999999</v>
      </c>
      <c r="N8509">
        <f t="shared" si="1718"/>
        <v>0</v>
      </c>
      <c r="O8509">
        <f t="shared" si="1719"/>
        <v>1</v>
      </c>
      <c r="P8509" s="63">
        <f t="shared" si="1720"/>
        <v>0</v>
      </c>
    </row>
    <row r="8510" spans="1:18" x14ac:dyDescent="0.3">
      <c r="A8510">
        <f t="shared" si="1721"/>
        <v>2019</v>
      </c>
      <c r="B8510">
        <f t="shared" si="1722"/>
        <v>8</v>
      </c>
      <c r="C8510">
        <f t="shared" si="1723"/>
        <v>21</v>
      </c>
      <c r="D8510">
        <f t="shared" si="1724"/>
        <v>7</v>
      </c>
      <c r="E8510" t="str">
        <f t="shared" si="1725"/>
        <v>OFF</v>
      </c>
      <c r="F8510" s="13">
        <f t="shared" si="1727"/>
        <v>43698</v>
      </c>
      <c r="G8510" s="14" t="str">
        <f t="shared" si="1726"/>
        <v>Avg of 4 NM Projects</v>
      </c>
      <c r="H8510" s="15">
        <f t="shared" si="1728"/>
        <v>11</v>
      </c>
      <c r="I8510" s="93">
        <v>82.429999999999993</v>
      </c>
      <c r="J8510">
        <f t="shared" si="1716"/>
        <v>0.46308988764044939</v>
      </c>
      <c r="K8510" s="4">
        <v>34.18</v>
      </c>
      <c r="L8510" s="4">
        <v>29.49</v>
      </c>
      <c r="M8510" s="16">
        <f t="shared" si="1717"/>
        <v>2.4308606999999998</v>
      </c>
      <c r="N8510">
        <f t="shared" si="1718"/>
        <v>0</v>
      </c>
      <c r="O8510">
        <f t="shared" si="1719"/>
        <v>0</v>
      </c>
      <c r="P8510" s="63">
        <f t="shared" si="1720"/>
        <v>0</v>
      </c>
    </row>
    <row r="8511" spans="1:18" x14ac:dyDescent="0.3">
      <c r="A8511">
        <f t="shared" si="1721"/>
        <v>2019</v>
      </c>
      <c r="B8511">
        <f t="shared" si="1722"/>
        <v>8</v>
      </c>
      <c r="C8511">
        <f t="shared" si="1723"/>
        <v>21</v>
      </c>
      <c r="D8511">
        <f t="shared" si="1724"/>
        <v>7</v>
      </c>
      <c r="E8511" t="str">
        <f t="shared" si="1725"/>
        <v>OFF</v>
      </c>
      <c r="F8511" s="13">
        <f t="shared" si="1727"/>
        <v>43698</v>
      </c>
      <c r="G8511" s="14" t="str">
        <f t="shared" si="1726"/>
        <v>Avg of 4 NM Projects</v>
      </c>
      <c r="H8511" s="15">
        <f t="shared" si="1728"/>
        <v>12</v>
      </c>
      <c r="I8511" s="93">
        <v>78.465000000000003</v>
      </c>
      <c r="J8511">
        <f t="shared" si="1716"/>
        <v>0.44081460674157308</v>
      </c>
      <c r="K8511" s="4">
        <v>34.869999999999997</v>
      </c>
      <c r="L8511" s="4">
        <v>29.14</v>
      </c>
      <c r="M8511" s="16">
        <f t="shared" si="1717"/>
        <v>2.2864700999999998</v>
      </c>
      <c r="N8511">
        <f t="shared" si="1718"/>
        <v>0</v>
      </c>
      <c r="O8511">
        <f t="shared" si="1719"/>
        <v>0</v>
      </c>
      <c r="P8511" s="63">
        <f t="shared" si="1720"/>
        <v>0</v>
      </c>
    </row>
    <row r="8512" spans="1:18" x14ac:dyDescent="0.3">
      <c r="A8512">
        <f t="shared" si="1721"/>
        <v>2019</v>
      </c>
      <c r="B8512">
        <f t="shared" si="1722"/>
        <v>8</v>
      </c>
      <c r="C8512">
        <f t="shared" si="1723"/>
        <v>21</v>
      </c>
      <c r="D8512">
        <f t="shared" si="1724"/>
        <v>7</v>
      </c>
      <c r="E8512" t="str">
        <f t="shared" si="1725"/>
        <v>OFF</v>
      </c>
      <c r="F8512" s="13">
        <f t="shared" si="1727"/>
        <v>43698</v>
      </c>
      <c r="G8512" s="14" t="str">
        <f t="shared" si="1726"/>
        <v>Avg of 4 NM Projects</v>
      </c>
      <c r="H8512" s="15">
        <f t="shared" si="1728"/>
        <v>13</v>
      </c>
      <c r="I8512" s="93">
        <v>79.105000000000004</v>
      </c>
      <c r="J8512">
        <f t="shared" si="1716"/>
        <v>0.44441011235955058</v>
      </c>
      <c r="K8512" s="4">
        <v>38.04</v>
      </c>
      <c r="L8512" s="4">
        <v>43.02</v>
      </c>
      <c r="M8512" s="16">
        <f t="shared" si="1717"/>
        <v>3.4030971000000005</v>
      </c>
      <c r="N8512">
        <f t="shared" si="1718"/>
        <v>0</v>
      </c>
      <c r="O8512">
        <f t="shared" si="1719"/>
        <v>0</v>
      </c>
      <c r="P8512" s="63">
        <f t="shared" si="1720"/>
        <v>0</v>
      </c>
    </row>
    <row r="8513" spans="1:18" x14ac:dyDescent="0.3">
      <c r="A8513">
        <f t="shared" si="1721"/>
        <v>2019</v>
      </c>
      <c r="B8513">
        <f t="shared" si="1722"/>
        <v>8</v>
      </c>
      <c r="C8513">
        <f t="shared" si="1723"/>
        <v>21</v>
      </c>
      <c r="D8513">
        <f t="shared" si="1724"/>
        <v>7</v>
      </c>
      <c r="E8513" t="str">
        <f t="shared" si="1725"/>
        <v>OFF</v>
      </c>
      <c r="F8513" s="13">
        <f t="shared" si="1727"/>
        <v>43698</v>
      </c>
      <c r="G8513" s="14" t="str">
        <f t="shared" si="1726"/>
        <v>Avg of 4 NM Projects</v>
      </c>
      <c r="H8513" s="15">
        <f t="shared" si="1728"/>
        <v>14</v>
      </c>
      <c r="I8513" s="93">
        <v>83.449999999999989</v>
      </c>
      <c r="J8513">
        <f t="shared" si="1716"/>
        <v>0.46882022471910106</v>
      </c>
      <c r="K8513" s="4">
        <v>39.020000000000003</v>
      </c>
      <c r="L8513" s="4">
        <v>29.86</v>
      </c>
      <c r="M8513" s="16">
        <f t="shared" si="1717"/>
        <v>2.4918169999999997</v>
      </c>
      <c r="N8513">
        <f t="shared" si="1718"/>
        <v>0</v>
      </c>
      <c r="O8513">
        <f t="shared" si="1719"/>
        <v>0</v>
      </c>
      <c r="P8513" s="63">
        <f t="shared" si="1720"/>
        <v>0</v>
      </c>
    </row>
    <row r="8514" spans="1:18" x14ac:dyDescent="0.3">
      <c r="A8514">
        <f t="shared" si="1721"/>
        <v>2019</v>
      </c>
      <c r="B8514">
        <f t="shared" si="1722"/>
        <v>8</v>
      </c>
      <c r="C8514">
        <f t="shared" si="1723"/>
        <v>21</v>
      </c>
      <c r="D8514">
        <f t="shared" si="1724"/>
        <v>7</v>
      </c>
      <c r="E8514" t="str">
        <f t="shared" si="1725"/>
        <v>OFF</v>
      </c>
      <c r="F8514" s="13">
        <f t="shared" si="1727"/>
        <v>43698</v>
      </c>
      <c r="G8514" s="14" t="str">
        <f t="shared" si="1726"/>
        <v>Avg of 4 NM Projects</v>
      </c>
      <c r="H8514" s="15">
        <f t="shared" si="1728"/>
        <v>15</v>
      </c>
      <c r="I8514" s="93">
        <v>64.64</v>
      </c>
      <c r="J8514">
        <f t="shared" si="1716"/>
        <v>0.36314606741573036</v>
      </c>
      <c r="K8514" s="4">
        <v>36.9</v>
      </c>
      <c r="L8514" s="4">
        <v>29.49</v>
      </c>
      <c r="M8514" s="16">
        <f t="shared" si="1717"/>
        <v>1.9062336</v>
      </c>
      <c r="N8514">
        <f t="shared" si="1718"/>
        <v>0</v>
      </c>
      <c r="O8514">
        <f t="shared" si="1719"/>
        <v>0</v>
      </c>
      <c r="P8514" s="63">
        <f t="shared" si="1720"/>
        <v>0</v>
      </c>
    </row>
    <row r="8515" spans="1:18" x14ac:dyDescent="0.3">
      <c r="A8515">
        <f t="shared" si="1721"/>
        <v>2019</v>
      </c>
      <c r="B8515">
        <f t="shared" si="1722"/>
        <v>8</v>
      </c>
      <c r="C8515">
        <f t="shared" si="1723"/>
        <v>21</v>
      </c>
      <c r="D8515">
        <f t="shared" si="1724"/>
        <v>7</v>
      </c>
      <c r="E8515" t="str">
        <f t="shared" si="1725"/>
        <v>OFF</v>
      </c>
      <c r="F8515" s="13">
        <f t="shared" si="1727"/>
        <v>43698</v>
      </c>
      <c r="G8515" s="14" t="str">
        <f t="shared" si="1726"/>
        <v>Avg of 4 NM Projects</v>
      </c>
      <c r="H8515" s="15">
        <f t="shared" si="1728"/>
        <v>16</v>
      </c>
      <c r="I8515" s="93">
        <v>44.800000000000004</v>
      </c>
      <c r="J8515">
        <f t="shared" si="1716"/>
        <v>0.25168539325842698</v>
      </c>
      <c r="K8515" s="4">
        <v>41.52</v>
      </c>
      <c r="L8515" s="4">
        <v>25.28</v>
      </c>
      <c r="M8515" s="16">
        <f t="shared" si="1717"/>
        <v>1.132544</v>
      </c>
      <c r="N8515">
        <f t="shared" si="1718"/>
        <v>0</v>
      </c>
      <c r="O8515">
        <f t="shared" si="1719"/>
        <v>0</v>
      </c>
      <c r="P8515" s="63">
        <f t="shared" si="1720"/>
        <v>0</v>
      </c>
    </row>
    <row r="8516" spans="1:18" x14ac:dyDescent="0.3">
      <c r="A8516">
        <f t="shared" si="1721"/>
        <v>2019</v>
      </c>
      <c r="B8516">
        <f t="shared" si="1722"/>
        <v>8</v>
      </c>
      <c r="C8516">
        <f t="shared" si="1723"/>
        <v>21</v>
      </c>
      <c r="D8516">
        <f t="shared" si="1724"/>
        <v>7</v>
      </c>
      <c r="E8516" t="str">
        <f t="shared" si="1725"/>
        <v>OFF</v>
      </c>
      <c r="F8516" s="13">
        <f t="shared" si="1727"/>
        <v>43698</v>
      </c>
      <c r="G8516" s="14" t="str">
        <f t="shared" si="1726"/>
        <v>Avg of 4 NM Projects</v>
      </c>
      <c r="H8516" s="15">
        <f t="shared" si="1728"/>
        <v>17</v>
      </c>
      <c r="I8516" s="93">
        <v>40.195</v>
      </c>
      <c r="J8516">
        <f t="shared" ref="J8516:J8579" si="1729">+I8516/$I$1</f>
        <v>0.22581460674157303</v>
      </c>
      <c r="K8516" s="4">
        <v>46.73</v>
      </c>
      <c r="L8516" s="4">
        <v>28.41</v>
      </c>
      <c r="M8516" s="16">
        <f t="shared" ref="M8516:M8579" si="1730">+L8516*I8516/1000</f>
        <v>1.14193995</v>
      </c>
      <c r="N8516">
        <f t="shared" ref="N8516:N8579" si="1731">+IF(I8516=0,1,0)</f>
        <v>0</v>
      </c>
      <c r="O8516">
        <f t="shared" ref="O8516:O8579" si="1732">+IF(I8516&gt;=0.5*$I$1,1,0)</f>
        <v>0</v>
      </c>
      <c r="P8516" s="63">
        <f t="shared" ref="P8516:P8579" si="1733">+IF(I8516&gt;MAX(I$3652:I$5859),1,0)</f>
        <v>0</v>
      </c>
    </row>
    <row r="8517" spans="1:18" x14ac:dyDescent="0.3">
      <c r="A8517">
        <f t="shared" ref="A8517:A8580" si="1734">YEAR(F8517)</f>
        <v>2019</v>
      </c>
      <c r="B8517">
        <f t="shared" ref="B8517:B8580" si="1735">+MONTH(F8517)</f>
        <v>8</v>
      </c>
      <c r="C8517">
        <f t="shared" ref="C8517:C8580" si="1736">+DAY(F8517)</f>
        <v>21</v>
      </c>
      <c r="D8517">
        <f t="shared" ref="D8517:D8580" si="1737">WEEKDAY(C8517)</f>
        <v>7</v>
      </c>
      <c r="E8517" t="str">
        <f t="shared" ref="E8517:E8580" si="1738">IF(OR(D8517=1,D8517=7,H8517=1,H8517=2,H8517=3,H8517=4,H8517=5,H8517=6,H8517=7,H8517=24),"OFF","ON")</f>
        <v>OFF</v>
      </c>
      <c r="F8517" s="13">
        <f t="shared" si="1727"/>
        <v>43698</v>
      </c>
      <c r="G8517" s="14" t="str">
        <f t="shared" si="1726"/>
        <v>Avg of 4 NM Projects</v>
      </c>
      <c r="H8517" s="15">
        <f t="shared" si="1728"/>
        <v>18</v>
      </c>
      <c r="I8517" s="93">
        <v>34.69</v>
      </c>
      <c r="J8517">
        <f t="shared" si="1729"/>
        <v>0.19488764044943818</v>
      </c>
      <c r="K8517" s="4">
        <v>44.57</v>
      </c>
      <c r="L8517" s="4">
        <v>26.36</v>
      </c>
      <c r="M8517" s="16">
        <f t="shared" si="1730"/>
        <v>0.91442839999999992</v>
      </c>
      <c r="N8517">
        <f t="shared" si="1731"/>
        <v>0</v>
      </c>
      <c r="O8517">
        <f t="shared" si="1732"/>
        <v>0</v>
      </c>
      <c r="P8517" s="63">
        <f t="shared" si="1733"/>
        <v>0</v>
      </c>
    </row>
    <row r="8518" spans="1:18" x14ac:dyDescent="0.3">
      <c r="A8518">
        <f t="shared" si="1734"/>
        <v>2019</v>
      </c>
      <c r="B8518">
        <f t="shared" si="1735"/>
        <v>8</v>
      </c>
      <c r="C8518">
        <f t="shared" si="1736"/>
        <v>21</v>
      </c>
      <c r="D8518">
        <f t="shared" si="1737"/>
        <v>7</v>
      </c>
      <c r="E8518" t="str">
        <f t="shared" si="1738"/>
        <v>OFF</v>
      </c>
      <c r="F8518" s="13">
        <f t="shared" si="1727"/>
        <v>43698</v>
      </c>
      <c r="G8518" s="14" t="str">
        <f t="shared" ref="G8518:G8581" si="1739">+G8517</f>
        <v>Avg of 4 NM Projects</v>
      </c>
      <c r="H8518" s="15">
        <f t="shared" si="1728"/>
        <v>19</v>
      </c>
      <c r="I8518" s="93">
        <v>14.975</v>
      </c>
      <c r="J8518">
        <f t="shared" si="1729"/>
        <v>8.4129213483146059E-2</v>
      </c>
      <c r="K8518" s="4">
        <v>39.82</v>
      </c>
      <c r="L8518" s="4">
        <v>25</v>
      </c>
      <c r="M8518" s="16">
        <f t="shared" si="1730"/>
        <v>0.37437500000000001</v>
      </c>
      <c r="N8518">
        <f t="shared" si="1731"/>
        <v>0</v>
      </c>
      <c r="O8518">
        <f t="shared" si="1732"/>
        <v>0</v>
      </c>
      <c r="P8518" s="63">
        <f t="shared" si="1733"/>
        <v>0</v>
      </c>
    </row>
    <row r="8519" spans="1:18" x14ac:dyDescent="0.3">
      <c r="A8519">
        <f t="shared" si="1734"/>
        <v>2019</v>
      </c>
      <c r="B8519">
        <f t="shared" si="1735"/>
        <v>8</v>
      </c>
      <c r="C8519">
        <f t="shared" si="1736"/>
        <v>21</v>
      </c>
      <c r="D8519">
        <f t="shared" si="1737"/>
        <v>7</v>
      </c>
      <c r="E8519" t="str">
        <f t="shared" si="1738"/>
        <v>OFF</v>
      </c>
      <c r="F8519" s="13">
        <f t="shared" si="1727"/>
        <v>43698</v>
      </c>
      <c r="G8519" s="14" t="str">
        <f t="shared" si="1739"/>
        <v>Avg of 4 NM Projects</v>
      </c>
      <c r="H8519" s="15">
        <f t="shared" si="1728"/>
        <v>20</v>
      </c>
      <c r="I8519" s="93">
        <v>1.54</v>
      </c>
      <c r="J8519">
        <f t="shared" si="1729"/>
        <v>8.6516853932584268E-3</v>
      </c>
      <c r="K8519" s="4">
        <v>36.64</v>
      </c>
      <c r="L8519" s="4">
        <v>26.44</v>
      </c>
      <c r="M8519" s="16">
        <f t="shared" si="1730"/>
        <v>4.0717600000000007E-2</v>
      </c>
      <c r="N8519">
        <f t="shared" si="1731"/>
        <v>0</v>
      </c>
      <c r="O8519">
        <f t="shared" si="1732"/>
        <v>0</v>
      </c>
      <c r="P8519" s="63">
        <f t="shared" si="1733"/>
        <v>0</v>
      </c>
    </row>
    <row r="8520" spans="1:18" x14ac:dyDescent="0.3">
      <c r="A8520">
        <f t="shared" si="1734"/>
        <v>2019</v>
      </c>
      <c r="B8520">
        <f t="shared" si="1735"/>
        <v>8</v>
      </c>
      <c r="C8520">
        <f t="shared" si="1736"/>
        <v>21</v>
      </c>
      <c r="D8520">
        <f t="shared" si="1737"/>
        <v>7</v>
      </c>
      <c r="E8520" t="str">
        <f t="shared" si="1738"/>
        <v>OFF</v>
      </c>
      <c r="F8520" s="13">
        <f t="shared" si="1727"/>
        <v>43698</v>
      </c>
      <c r="G8520" s="14" t="str">
        <f t="shared" si="1739"/>
        <v>Avg of 4 NM Projects</v>
      </c>
      <c r="H8520" s="15">
        <f t="shared" si="1728"/>
        <v>21</v>
      </c>
      <c r="I8520" s="93">
        <v>-0.26</v>
      </c>
      <c r="J8520">
        <f t="shared" si="1729"/>
        <v>-1.4606741573033708E-3</v>
      </c>
      <c r="K8520" s="4">
        <v>38.83</v>
      </c>
      <c r="L8520" s="4">
        <v>25.27</v>
      </c>
      <c r="M8520" s="16">
        <f t="shared" si="1730"/>
        <v>-6.5702E-3</v>
      </c>
      <c r="N8520">
        <f t="shared" si="1731"/>
        <v>0</v>
      </c>
      <c r="O8520">
        <f t="shared" si="1732"/>
        <v>0</v>
      </c>
      <c r="P8520" s="63">
        <f t="shared" si="1733"/>
        <v>0</v>
      </c>
    </row>
    <row r="8521" spans="1:18" x14ac:dyDescent="0.3">
      <c r="A8521">
        <f t="shared" si="1734"/>
        <v>2019</v>
      </c>
      <c r="B8521">
        <f t="shared" si="1735"/>
        <v>8</v>
      </c>
      <c r="C8521">
        <f t="shared" si="1736"/>
        <v>21</v>
      </c>
      <c r="D8521">
        <f t="shared" si="1737"/>
        <v>7</v>
      </c>
      <c r="E8521" t="str">
        <f t="shared" si="1738"/>
        <v>OFF</v>
      </c>
      <c r="F8521" s="13">
        <f t="shared" si="1727"/>
        <v>43698</v>
      </c>
      <c r="G8521" s="14" t="str">
        <f t="shared" si="1739"/>
        <v>Avg of 4 NM Projects</v>
      </c>
      <c r="H8521" s="15">
        <f t="shared" si="1728"/>
        <v>22</v>
      </c>
      <c r="I8521" s="93">
        <v>0</v>
      </c>
      <c r="J8521">
        <f t="shared" si="1729"/>
        <v>0</v>
      </c>
      <c r="K8521" s="4">
        <v>32.43</v>
      </c>
      <c r="L8521" s="4">
        <v>25.68</v>
      </c>
      <c r="M8521" s="16">
        <f t="shared" si="1730"/>
        <v>0</v>
      </c>
      <c r="N8521">
        <f t="shared" si="1731"/>
        <v>1</v>
      </c>
      <c r="O8521">
        <f t="shared" si="1732"/>
        <v>0</v>
      </c>
      <c r="P8521" s="63">
        <f t="shared" si="1733"/>
        <v>0</v>
      </c>
    </row>
    <row r="8522" spans="1:18" x14ac:dyDescent="0.3">
      <c r="A8522">
        <f t="shared" si="1734"/>
        <v>2019</v>
      </c>
      <c r="B8522">
        <f t="shared" si="1735"/>
        <v>8</v>
      </c>
      <c r="C8522">
        <f t="shared" si="1736"/>
        <v>21</v>
      </c>
      <c r="D8522">
        <f t="shared" si="1737"/>
        <v>7</v>
      </c>
      <c r="E8522" t="str">
        <f t="shared" si="1738"/>
        <v>OFF</v>
      </c>
      <c r="F8522" s="13">
        <f t="shared" si="1727"/>
        <v>43698</v>
      </c>
      <c r="G8522" s="14" t="str">
        <f t="shared" si="1739"/>
        <v>Avg of 4 NM Projects</v>
      </c>
      <c r="H8522" s="15">
        <f t="shared" si="1728"/>
        <v>23</v>
      </c>
      <c r="I8522" s="93">
        <v>0</v>
      </c>
      <c r="J8522">
        <f t="shared" si="1729"/>
        <v>0</v>
      </c>
      <c r="K8522" s="4">
        <v>26.51</v>
      </c>
      <c r="L8522" s="4">
        <v>21.6</v>
      </c>
      <c r="M8522" s="16">
        <f t="shared" si="1730"/>
        <v>0</v>
      </c>
      <c r="N8522">
        <f t="shared" si="1731"/>
        <v>1</v>
      </c>
      <c r="O8522">
        <f t="shared" si="1732"/>
        <v>0</v>
      </c>
      <c r="P8522" s="63">
        <f t="shared" si="1733"/>
        <v>0</v>
      </c>
    </row>
    <row r="8523" spans="1:18" x14ac:dyDescent="0.3">
      <c r="A8523">
        <f t="shared" si="1734"/>
        <v>2019</v>
      </c>
      <c r="B8523">
        <f t="shared" si="1735"/>
        <v>8</v>
      </c>
      <c r="C8523">
        <f t="shared" si="1736"/>
        <v>21</v>
      </c>
      <c r="D8523">
        <f t="shared" si="1737"/>
        <v>7</v>
      </c>
      <c r="E8523" t="str">
        <f t="shared" si="1738"/>
        <v>OFF</v>
      </c>
      <c r="F8523" s="13">
        <f t="shared" si="1727"/>
        <v>43698</v>
      </c>
      <c r="G8523" s="14" t="str">
        <f t="shared" si="1739"/>
        <v>Avg of 4 NM Projects</v>
      </c>
      <c r="H8523" s="15">
        <f t="shared" si="1728"/>
        <v>24</v>
      </c>
      <c r="I8523" s="93">
        <v>-0.13</v>
      </c>
      <c r="J8523">
        <f t="shared" si="1729"/>
        <v>-7.3033707865168538E-4</v>
      </c>
      <c r="K8523" s="4">
        <v>25.52</v>
      </c>
      <c r="L8523" s="4">
        <v>19.059999999999999</v>
      </c>
      <c r="M8523" s="16">
        <f t="shared" si="1730"/>
        <v>-2.4777999999999996E-3</v>
      </c>
      <c r="N8523">
        <f t="shared" si="1731"/>
        <v>0</v>
      </c>
      <c r="O8523">
        <f t="shared" si="1732"/>
        <v>0</v>
      </c>
      <c r="P8523" s="63">
        <f t="shared" si="1733"/>
        <v>0</v>
      </c>
    </row>
    <row r="8524" spans="1:18" x14ac:dyDescent="0.3">
      <c r="A8524">
        <f t="shared" si="1734"/>
        <v>2019</v>
      </c>
      <c r="B8524">
        <f t="shared" si="1735"/>
        <v>8</v>
      </c>
      <c r="C8524">
        <f t="shared" si="1736"/>
        <v>22</v>
      </c>
      <c r="D8524">
        <f t="shared" si="1737"/>
        <v>1</v>
      </c>
      <c r="E8524" t="str">
        <f t="shared" si="1738"/>
        <v>OFF</v>
      </c>
      <c r="F8524" s="13">
        <f t="shared" si="1727"/>
        <v>43699</v>
      </c>
      <c r="G8524" s="14" t="str">
        <f t="shared" si="1739"/>
        <v>Avg of 4 NM Projects</v>
      </c>
      <c r="H8524" s="15">
        <f t="shared" si="1728"/>
        <v>1</v>
      </c>
      <c r="I8524" s="93">
        <v>0</v>
      </c>
      <c r="J8524">
        <f t="shared" si="1729"/>
        <v>0</v>
      </c>
      <c r="K8524" s="4">
        <v>22.45</v>
      </c>
      <c r="L8524" s="4">
        <v>17.75</v>
      </c>
      <c r="M8524" s="16">
        <f t="shared" si="1730"/>
        <v>0</v>
      </c>
      <c r="N8524">
        <f t="shared" si="1731"/>
        <v>1</v>
      </c>
      <c r="O8524">
        <f t="shared" si="1732"/>
        <v>0</v>
      </c>
      <c r="P8524" s="63">
        <f t="shared" si="1733"/>
        <v>0</v>
      </c>
      <c r="Q8524" s="34"/>
      <c r="R8524" s="34"/>
    </row>
    <row r="8525" spans="1:18" x14ac:dyDescent="0.3">
      <c r="A8525">
        <f t="shared" si="1734"/>
        <v>2019</v>
      </c>
      <c r="B8525">
        <f t="shared" si="1735"/>
        <v>8</v>
      </c>
      <c r="C8525">
        <f t="shared" si="1736"/>
        <v>22</v>
      </c>
      <c r="D8525">
        <f t="shared" si="1737"/>
        <v>1</v>
      </c>
      <c r="E8525" t="str">
        <f t="shared" si="1738"/>
        <v>OFF</v>
      </c>
      <c r="F8525" s="13">
        <f t="shared" si="1727"/>
        <v>43699</v>
      </c>
      <c r="G8525" s="14" t="str">
        <f t="shared" si="1739"/>
        <v>Avg of 4 NM Projects</v>
      </c>
      <c r="H8525" s="15">
        <f t="shared" si="1728"/>
        <v>2</v>
      </c>
      <c r="I8525" s="93">
        <v>-0.13</v>
      </c>
      <c r="J8525">
        <f t="shared" si="1729"/>
        <v>-7.3033707865168538E-4</v>
      </c>
      <c r="K8525" s="4">
        <v>23.83</v>
      </c>
      <c r="L8525" s="4">
        <v>18.5</v>
      </c>
      <c r="M8525" s="16">
        <f t="shared" si="1730"/>
        <v>-2.4050000000000005E-3</v>
      </c>
      <c r="N8525">
        <f t="shared" si="1731"/>
        <v>0</v>
      </c>
      <c r="O8525">
        <f t="shared" si="1732"/>
        <v>0</v>
      </c>
      <c r="P8525" s="63">
        <f t="shared" si="1733"/>
        <v>0</v>
      </c>
    </row>
    <row r="8526" spans="1:18" x14ac:dyDescent="0.3">
      <c r="A8526">
        <f t="shared" si="1734"/>
        <v>2019</v>
      </c>
      <c r="B8526">
        <f t="shared" si="1735"/>
        <v>8</v>
      </c>
      <c r="C8526">
        <f t="shared" si="1736"/>
        <v>22</v>
      </c>
      <c r="D8526">
        <f t="shared" si="1737"/>
        <v>1</v>
      </c>
      <c r="E8526" t="str">
        <f t="shared" si="1738"/>
        <v>OFF</v>
      </c>
      <c r="F8526" s="13">
        <f t="shared" si="1727"/>
        <v>43699</v>
      </c>
      <c r="G8526" s="14" t="str">
        <f t="shared" si="1739"/>
        <v>Avg of 4 NM Projects</v>
      </c>
      <c r="H8526" s="15">
        <f t="shared" si="1728"/>
        <v>3</v>
      </c>
      <c r="I8526" s="93">
        <v>0</v>
      </c>
      <c r="J8526">
        <f t="shared" si="1729"/>
        <v>0</v>
      </c>
      <c r="K8526" s="4">
        <v>20.47</v>
      </c>
      <c r="L8526" s="4">
        <v>17.75</v>
      </c>
      <c r="M8526" s="16">
        <f t="shared" si="1730"/>
        <v>0</v>
      </c>
      <c r="N8526">
        <f t="shared" si="1731"/>
        <v>1</v>
      </c>
      <c r="O8526">
        <f t="shared" si="1732"/>
        <v>0</v>
      </c>
      <c r="P8526" s="63">
        <f t="shared" si="1733"/>
        <v>0</v>
      </c>
    </row>
    <row r="8527" spans="1:18" x14ac:dyDescent="0.3">
      <c r="A8527">
        <f t="shared" si="1734"/>
        <v>2019</v>
      </c>
      <c r="B8527">
        <f t="shared" si="1735"/>
        <v>8</v>
      </c>
      <c r="C8527">
        <f t="shared" si="1736"/>
        <v>22</v>
      </c>
      <c r="D8527">
        <f t="shared" si="1737"/>
        <v>1</v>
      </c>
      <c r="E8527" t="str">
        <f t="shared" si="1738"/>
        <v>OFF</v>
      </c>
      <c r="F8527" s="13">
        <f t="shared" si="1727"/>
        <v>43699</v>
      </c>
      <c r="G8527" s="14" t="str">
        <f t="shared" si="1739"/>
        <v>Avg of 4 NM Projects</v>
      </c>
      <c r="H8527" s="15">
        <f t="shared" si="1728"/>
        <v>4</v>
      </c>
      <c r="I8527" s="93">
        <v>-0.13</v>
      </c>
      <c r="J8527">
        <f t="shared" si="1729"/>
        <v>-7.3033707865168538E-4</v>
      </c>
      <c r="K8527" s="4">
        <v>20.43</v>
      </c>
      <c r="L8527" s="4">
        <v>18.36</v>
      </c>
      <c r="M8527" s="16">
        <f t="shared" si="1730"/>
        <v>-2.3868000000000001E-3</v>
      </c>
      <c r="N8527">
        <f t="shared" si="1731"/>
        <v>0</v>
      </c>
      <c r="O8527">
        <f t="shared" si="1732"/>
        <v>0</v>
      </c>
      <c r="P8527" s="63">
        <f t="shared" si="1733"/>
        <v>0</v>
      </c>
    </row>
    <row r="8528" spans="1:18" x14ac:dyDescent="0.3">
      <c r="A8528">
        <f t="shared" si="1734"/>
        <v>2019</v>
      </c>
      <c r="B8528">
        <f t="shared" si="1735"/>
        <v>8</v>
      </c>
      <c r="C8528">
        <f t="shared" si="1736"/>
        <v>22</v>
      </c>
      <c r="D8528">
        <f t="shared" si="1737"/>
        <v>1</v>
      </c>
      <c r="E8528" t="str">
        <f t="shared" si="1738"/>
        <v>OFF</v>
      </c>
      <c r="F8528" s="13">
        <f t="shared" si="1727"/>
        <v>43699</v>
      </c>
      <c r="G8528" s="14" t="str">
        <f t="shared" si="1739"/>
        <v>Avg of 4 NM Projects</v>
      </c>
      <c r="H8528" s="15">
        <f t="shared" si="1728"/>
        <v>5</v>
      </c>
      <c r="I8528" s="93">
        <v>-0.13</v>
      </c>
      <c r="J8528">
        <f t="shared" si="1729"/>
        <v>-7.3033707865168538E-4</v>
      </c>
      <c r="K8528" s="4">
        <v>20.89</v>
      </c>
      <c r="L8528" s="4">
        <v>19.8</v>
      </c>
      <c r="M8528" s="16">
        <f t="shared" si="1730"/>
        <v>-2.5740000000000003E-3</v>
      </c>
      <c r="N8528">
        <f t="shared" si="1731"/>
        <v>0</v>
      </c>
      <c r="O8528">
        <f t="shared" si="1732"/>
        <v>0</v>
      </c>
      <c r="P8528" s="63">
        <f t="shared" si="1733"/>
        <v>0</v>
      </c>
    </row>
    <row r="8529" spans="1:16" x14ac:dyDescent="0.3">
      <c r="A8529">
        <f t="shared" si="1734"/>
        <v>2019</v>
      </c>
      <c r="B8529">
        <f t="shared" si="1735"/>
        <v>8</v>
      </c>
      <c r="C8529">
        <f t="shared" si="1736"/>
        <v>22</v>
      </c>
      <c r="D8529">
        <f t="shared" si="1737"/>
        <v>1</v>
      </c>
      <c r="E8529" t="str">
        <f t="shared" si="1738"/>
        <v>OFF</v>
      </c>
      <c r="F8529" s="13">
        <f t="shared" si="1727"/>
        <v>43699</v>
      </c>
      <c r="G8529" s="14" t="str">
        <f t="shared" si="1739"/>
        <v>Avg of 4 NM Projects</v>
      </c>
      <c r="H8529" s="15">
        <f t="shared" si="1728"/>
        <v>6</v>
      </c>
      <c r="I8529" s="93">
        <v>-0.26</v>
      </c>
      <c r="J8529">
        <f t="shared" si="1729"/>
        <v>-1.4606741573033708E-3</v>
      </c>
      <c r="K8529" s="4">
        <v>23.19</v>
      </c>
      <c r="L8529" s="4">
        <v>22.63</v>
      </c>
      <c r="M8529" s="16">
        <f t="shared" si="1730"/>
        <v>-5.8837999999999998E-3</v>
      </c>
      <c r="N8529">
        <f t="shared" si="1731"/>
        <v>0</v>
      </c>
      <c r="O8529">
        <f t="shared" si="1732"/>
        <v>0</v>
      </c>
      <c r="P8529" s="63">
        <f t="shared" si="1733"/>
        <v>0</v>
      </c>
    </row>
    <row r="8530" spans="1:16" x14ac:dyDescent="0.3">
      <c r="A8530">
        <f t="shared" si="1734"/>
        <v>2019</v>
      </c>
      <c r="B8530">
        <f t="shared" si="1735"/>
        <v>8</v>
      </c>
      <c r="C8530">
        <f t="shared" si="1736"/>
        <v>22</v>
      </c>
      <c r="D8530">
        <f t="shared" si="1737"/>
        <v>1</v>
      </c>
      <c r="E8530" t="str">
        <f t="shared" si="1738"/>
        <v>OFF</v>
      </c>
      <c r="F8530" s="13">
        <f t="shared" si="1727"/>
        <v>43699</v>
      </c>
      <c r="G8530" s="14" t="str">
        <f t="shared" si="1739"/>
        <v>Avg of 4 NM Projects</v>
      </c>
      <c r="H8530" s="15">
        <f t="shared" si="1728"/>
        <v>7</v>
      </c>
      <c r="I8530" s="93">
        <v>1.1549999999999998</v>
      </c>
      <c r="J8530">
        <f t="shared" si="1729"/>
        <v>6.4887640449438188E-3</v>
      </c>
      <c r="K8530" s="4">
        <v>23.01</v>
      </c>
      <c r="L8530" s="4">
        <v>22.56</v>
      </c>
      <c r="M8530" s="16">
        <f t="shared" si="1730"/>
        <v>2.6056799999999995E-2</v>
      </c>
      <c r="N8530">
        <f t="shared" si="1731"/>
        <v>0</v>
      </c>
      <c r="O8530">
        <f t="shared" si="1732"/>
        <v>0</v>
      </c>
      <c r="P8530" s="63">
        <f t="shared" si="1733"/>
        <v>0</v>
      </c>
    </row>
    <row r="8531" spans="1:16" x14ac:dyDescent="0.3">
      <c r="A8531">
        <f t="shared" si="1734"/>
        <v>2019</v>
      </c>
      <c r="B8531">
        <f t="shared" si="1735"/>
        <v>8</v>
      </c>
      <c r="C8531">
        <f t="shared" si="1736"/>
        <v>22</v>
      </c>
      <c r="D8531">
        <f t="shared" si="1737"/>
        <v>1</v>
      </c>
      <c r="E8531" t="str">
        <f t="shared" si="1738"/>
        <v>OFF</v>
      </c>
      <c r="F8531" s="13">
        <f t="shared" si="1727"/>
        <v>43699</v>
      </c>
      <c r="G8531" s="14" t="str">
        <f t="shared" si="1739"/>
        <v>Avg of 4 NM Projects</v>
      </c>
      <c r="H8531" s="15">
        <f t="shared" si="1728"/>
        <v>8</v>
      </c>
      <c r="I8531" s="93">
        <v>9.9849999999999994</v>
      </c>
      <c r="J8531">
        <f t="shared" si="1729"/>
        <v>5.6095505617977527E-2</v>
      </c>
      <c r="K8531" s="4">
        <v>26.04</v>
      </c>
      <c r="L8531" s="4">
        <v>22.17</v>
      </c>
      <c r="M8531" s="16">
        <f t="shared" si="1730"/>
        <v>0.22136744999999999</v>
      </c>
      <c r="N8531">
        <f t="shared" si="1731"/>
        <v>0</v>
      </c>
      <c r="O8531">
        <f t="shared" si="1732"/>
        <v>0</v>
      </c>
      <c r="P8531" s="63">
        <f t="shared" si="1733"/>
        <v>0</v>
      </c>
    </row>
    <row r="8532" spans="1:16" x14ac:dyDescent="0.3">
      <c r="A8532">
        <f t="shared" si="1734"/>
        <v>2019</v>
      </c>
      <c r="B8532">
        <f t="shared" si="1735"/>
        <v>8</v>
      </c>
      <c r="C8532">
        <f t="shared" si="1736"/>
        <v>22</v>
      </c>
      <c r="D8532">
        <f t="shared" si="1737"/>
        <v>1</v>
      </c>
      <c r="E8532" t="str">
        <f t="shared" si="1738"/>
        <v>OFF</v>
      </c>
      <c r="F8532" s="13">
        <f t="shared" si="1727"/>
        <v>43699</v>
      </c>
      <c r="G8532" s="14" t="str">
        <f t="shared" si="1739"/>
        <v>Avg of 4 NM Projects</v>
      </c>
      <c r="H8532" s="15">
        <f t="shared" si="1728"/>
        <v>9</v>
      </c>
      <c r="I8532" s="93">
        <v>19.079999999999998</v>
      </c>
      <c r="J8532">
        <f t="shared" si="1729"/>
        <v>0.10719101123595505</v>
      </c>
      <c r="K8532" s="4">
        <v>26.89</v>
      </c>
      <c r="L8532" s="4">
        <v>23.77</v>
      </c>
      <c r="M8532" s="16">
        <f t="shared" si="1730"/>
        <v>0.45353159999999998</v>
      </c>
      <c r="N8532">
        <f t="shared" si="1731"/>
        <v>0</v>
      </c>
      <c r="O8532">
        <f t="shared" si="1732"/>
        <v>0</v>
      </c>
      <c r="P8532" s="63">
        <f t="shared" si="1733"/>
        <v>0</v>
      </c>
    </row>
    <row r="8533" spans="1:16" x14ac:dyDescent="0.3">
      <c r="A8533">
        <f t="shared" si="1734"/>
        <v>2019</v>
      </c>
      <c r="B8533">
        <f t="shared" si="1735"/>
        <v>8</v>
      </c>
      <c r="C8533">
        <f t="shared" si="1736"/>
        <v>22</v>
      </c>
      <c r="D8533">
        <f t="shared" si="1737"/>
        <v>1</v>
      </c>
      <c r="E8533" t="str">
        <f t="shared" si="1738"/>
        <v>OFF</v>
      </c>
      <c r="F8533" s="13">
        <f t="shared" si="1727"/>
        <v>43699</v>
      </c>
      <c r="G8533" s="14" t="str">
        <f t="shared" si="1739"/>
        <v>Avg of 4 NM Projects</v>
      </c>
      <c r="H8533" s="15">
        <f t="shared" si="1728"/>
        <v>10</v>
      </c>
      <c r="I8533" s="93">
        <v>36.094999999999999</v>
      </c>
      <c r="J8533">
        <f t="shared" si="1729"/>
        <v>0.20278089887640449</v>
      </c>
      <c r="K8533" s="4">
        <v>29.08</v>
      </c>
      <c r="L8533" s="4">
        <v>25.78</v>
      </c>
      <c r="M8533" s="16">
        <f t="shared" si="1730"/>
        <v>0.9305291</v>
      </c>
      <c r="N8533">
        <f t="shared" si="1731"/>
        <v>0</v>
      </c>
      <c r="O8533">
        <f t="shared" si="1732"/>
        <v>0</v>
      </c>
      <c r="P8533" s="63">
        <f t="shared" si="1733"/>
        <v>0</v>
      </c>
    </row>
    <row r="8534" spans="1:16" x14ac:dyDescent="0.3">
      <c r="A8534">
        <f t="shared" si="1734"/>
        <v>2019</v>
      </c>
      <c r="B8534">
        <f t="shared" si="1735"/>
        <v>8</v>
      </c>
      <c r="C8534">
        <f t="shared" si="1736"/>
        <v>22</v>
      </c>
      <c r="D8534">
        <f t="shared" si="1737"/>
        <v>1</v>
      </c>
      <c r="E8534" t="str">
        <f t="shared" si="1738"/>
        <v>OFF</v>
      </c>
      <c r="F8534" s="13">
        <f t="shared" si="1727"/>
        <v>43699</v>
      </c>
      <c r="G8534" s="14" t="str">
        <f t="shared" si="1739"/>
        <v>Avg of 4 NM Projects</v>
      </c>
      <c r="H8534" s="15">
        <f t="shared" si="1728"/>
        <v>11</v>
      </c>
      <c r="I8534" s="93">
        <v>43</v>
      </c>
      <c r="J8534">
        <f t="shared" si="1729"/>
        <v>0.24157303370786518</v>
      </c>
      <c r="K8534" s="4">
        <v>29.2</v>
      </c>
      <c r="L8534" s="4">
        <v>27.61</v>
      </c>
      <c r="M8534" s="16">
        <f t="shared" si="1730"/>
        <v>1.18723</v>
      </c>
      <c r="N8534">
        <f t="shared" si="1731"/>
        <v>0</v>
      </c>
      <c r="O8534">
        <f t="shared" si="1732"/>
        <v>0</v>
      </c>
      <c r="P8534" s="63">
        <f t="shared" si="1733"/>
        <v>0</v>
      </c>
    </row>
    <row r="8535" spans="1:16" x14ac:dyDescent="0.3">
      <c r="A8535">
        <f t="shared" si="1734"/>
        <v>2019</v>
      </c>
      <c r="B8535">
        <f t="shared" si="1735"/>
        <v>8</v>
      </c>
      <c r="C8535">
        <f t="shared" si="1736"/>
        <v>22</v>
      </c>
      <c r="D8535">
        <f t="shared" si="1737"/>
        <v>1</v>
      </c>
      <c r="E8535" t="str">
        <f t="shared" si="1738"/>
        <v>OFF</v>
      </c>
      <c r="F8535" s="13">
        <f t="shared" si="1727"/>
        <v>43699</v>
      </c>
      <c r="G8535" s="14" t="str">
        <f t="shared" si="1739"/>
        <v>Avg of 4 NM Projects</v>
      </c>
      <c r="H8535" s="15">
        <f t="shared" si="1728"/>
        <v>12</v>
      </c>
      <c r="I8535" s="93">
        <v>53.76</v>
      </c>
      <c r="J8535">
        <f t="shared" si="1729"/>
        <v>0.30202247191011233</v>
      </c>
      <c r="K8535" s="4">
        <v>30.55</v>
      </c>
      <c r="L8535" s="4">
        <v>29.42</v>
      </c>
      <c r="M8535" s="16">
        <f t="shared" si="1730"/>
        <v>1.5816192</v>
      </c>
      <c r="N8535">
        <f t="shared" si="1731"/>
        <v>0</v>
      </c>
      <c r="O8535">
        <f t="shared" si="1732"/>
        <v>0</v>
      </c>
      <c r="P8535" s="63">
        <f t="shared" si="1733"/>
        <v>0</v>
      </c>
    </row>
    <row r="8536" spans="1:16" x14ac:dyDescent="0.3">
      <c r="A8536">
        <f t="shared" si="1734"/>
        <v>2019</v>
      </c>
      <c r="B8536">
        <f t="shared" si="1735"/>
        <v>8</v>
      </c>
      <c r="C8536">
        <f t="shared" si="1736"/>
        <v>22</v>
      </c>
      <c r="D8536">
        <f t="shared" si="1737"/>
        <v>1</v>
      </c>
      <c r="E8536" t="str">
        <f t="shared" si="1738"/>
        <v>OFF</v>
      </c>
      <c r="F8536" s="13">
        <f t="shared" si="1727"/>
        <v>43699</v>
      </c>
      <c r="G8536" s="14" t="str">
        <f t="shared" si="1739"/>
        <v>Avg of 4 NM Projects</v>
      </c>
      <c r="H8536" s="15">
        <f t="shared" si="1728"/>
        <v>13</v>
      </c>
      <c r="I8536" s="93">
        <v>60.29</v>
      </c>
      <c r="J8536">
        <f t="shared" si="1729"/>
        <v>0.33870786516853935</v>
      </c>
      <c r="K8536" s="4">
        <v>33.6</v>
      </c>
      <c r="L8536" s="4">
        <v>34.47</v>
      </c>
      <c r="M8536" s="16">
        <f t="shared" si="1730"/>
        <v>2.0781963000000001</v>
      </c>
      <c r="N8536">
        <f t="shared" si="1731"/>
        <v>0</v>
      </c>
      <c r="O8536">
        <f t="shared" si="1732"/>
        <v>0</v>
      </c>
      <c r="P8536" s="63">
        <f t="shared" si="1733"/>
        <v>0</v>
      </c>
    </row>
    <row r="8537" spans="1:16" x14ac:dyDescent="0.3">
      <c r="A8537">
        <f t="shared" si="1734"/>
        <v>2019</v>
      </c>
      <c r="B8537">
        <f t="shared" si="1735"/>
        <v>8</v>
      </c>
      <c r="C8537">
        <f t="shared" si="1736"/>
        <v>22</v>
      </c>
      <c r="D8537">
        <f t="shared" si="1737"/>
        <v>1</v>
      </c>
      <c r="E8537" t="str">
        <f t="shared" si="1738"/>
        <v>OFF</v>
      </c>
      <c r="F8537" s="13">
        <f t="shared" si="1727"/>
        <v>43699</v>
      </c>
      <c r="G8537" s="14" t="str">
        <f t="shared" si="1739"/>
        <v>Avg of 4 NM Projects</v>
      </c>
      <c r="H8537" s="15">
        <f t="shared" si="1728"/>
        <v>14</v>
      </c>
      <c r="I8537" s="93">
        <v>72.83</v>
      </c>
      <c r="J8537">
        <f t="shared" si="1729"/>
        <v>0.40915730337078648</v>
      </c>
      <c r="K8537" s="4">
        <v>39.619999999999997</v>
      </c>
      <c r="L8537" s="4">
        <v>34.83</v>
      </c>
      <c r="M8537" s="16">
        <f t="shared" si="1730"/>
        <v>2.5366688999999996</v>
      </c>
      <c r="N8537">
        <f t="shared" si="1731"/>
        <v>0</v>
      </c>
      <c r="O8537">
        <f t="shared" si="1732"/>
        <v>0</v>
      </c>
      <c r="P8537" s="63">
        <f t="shared" si="1733"/>
        <v>0</v>
      </c>
    </row>
    <row r="8538" spans="1:16" x14ac:dyDescent="0.3">
      <c r="A8538">
        <f t="shared" si="1734"/>
        <v>2019</v>
      </c>
      <c r="B8538">
        <f t="shared" si="1735"/>
        <v>8</v>
      </c>
      <c r="C8538">
        <f t="shared" si="1736"/>
        <v>22</v>
      </c>
      <c r="D8538">
        <f t="shared" si="1737"/>
        <v>1</v>
      </c>
      <c r="E8538" t="str">
        <f t="shared" si="1738"/>
        <v>OFF</v>
      </c>
      <c r="F8538" s="13">
        <f t="shared" si="1727"/>
        <v>43699</v>
      </c>
      <c r="G8538" s="14" t="str">
        <f t="shared" si="1739"/>
        <v>Avg of 4 NM Projects</v>
      </c>
      <c r="H8538" s="15">
        <f t="shared" si="1728"/>
        <v>15</v>
      </c>
      <c r="I8538" s="93">
        <v>61.564999999999998</v>
      </c>
      <c r="J8538">
        <f t="shared" si="1729"/>
        <v>0.34587078651685393</v>
      </c>
      <c r="K8538" s="4">
        <v>41.45</v>
      </c>
      <c r="L8538" s="4">
        <v>48.54</v>
      </c>
      <c r="M8538" s="16">
        <f t="shared" si="1730"/>
        <v>2.9883650999999998</v>
      </c>
      <c r="N8538">
        <f t="shared" si="1731"/>
        <v>0</v>
      </c>
      <c r="O8538">
        <f t="shared" si="1732"/>
        <v>0</v>
      </c>
      <c r="P8538" s="63">
        <f t="shared" si="1733"/>
        <v>0</v>
      </c>
    </row>
    <row r="8539" spans="1:16" x14ac:dyDescent="0.3">
      <c r="A8539">
        <f t="shared" si="1734"/>
        <v>2019</v>
      </c>
      <c r="B8539">
        <f t="shared" si="1735"/>
        <v>8</v>
      </c>
      <c r="C8539">
        <f t="shared" si="1736"/>
        <v>22</v>
      </c>
      <c r="D8539">
        <f t="shared" si="1737"/>
        <v>1</v>
      </c>
      <c r="E8539" t="str">
        <f t="shared" si="1738"/>
        <v>OFF</v>
      </c>
      <c r="F8539" s="13">
        <f t="shared" si="1727"/>
        <v>43699</v>
      </c>
      <c r="G8539" s="14" t="str">
        <f t="shared" si="1739"/>
        <v>Avg of 4 NM Projects</v>
      </c>
      <c r="H8539" s="15">
        <f t="shared" si="1728"/>
        <v>16</v>
      </c>
      <c r="I8539" s="93">
        <v>65.67</v>
      </c>
      <c r="J8539">
        <f t="shared" si="1729"/>
        <v>0.36893258426966291</v>
      </c>
      <c r="K8539" s="4">
        <v>42.27</v>
      </c>
      <c r="L8539" s="4">
        <v>31.43</v>
      </c>
      <c r="M8539" s="16">
        <f t="shared" si="1730"/>
        <v>2.0640081000000001</v>
      </c>
      <c r="N8539">
        <f t="shared" si="1731"/>
        <v>0</v>
      </c>
      <c r="O8539">
        <f t="shared" si="1732"/>
        <v>0</v>
      </c>
      <c r="P8539" s="63">
        <f t="shared" si="1733"/>
        <v>0</v>
      </c>
    </row>
    <row r="8540" spans="1:16" x14ac:dyDescent="0.3">
      <c r="A8540">
        <f t="shared" si="1734"/>
        <v>2019</v>
      </c>
      <c r="B8540">
        <f t="shared" si="1735"/>
        <v>8</v>
      </c>
      <c r="C8540">
        <f t="shared" si="1736"/>
        <v>22</v>
      </c>
      <c r="D8540">
        <f t="shared" si="1737"/>
        <v>1</v>
      </c>
      <c r="E8540" t="str">
        <f t="shared" si="1738"/>
        <v>OFF</v>
      </c>
      <c r="F8540" s="13">
        <f t="shared" si="1727"/>
        <v>43699</v>
      </c>
      <c r="G8540" s="14" t="str">
        <f t="shared" si="1739"/>
        <v>Avg of 4 NM Projects</v>
      </c>
      <c r="H8540" s="15">
        <f t="shared" si="1728"/>
        <v>17</v>
      </c>
      <c r="I8540" s="93">
        <v>69.504999999999995</v>
      </c>
      <c r="J8540">
        <f t="shared" si="1729"/>
        <v>0.39047752808988762</v>
      </c>
      <c r="K8540" s="4">
        <v>50.82</v>
      </c>
      <c r="L8540" s="4">
        <v>30.64</v>
      </c>
      <c r="M8540" s="16">
        <f t="shared" si="1730"/>
        <v>2.1296331999999998</v>
      </c>
      <c r="N8540">
        <f t="shared" si="1731"/>
        <v>0</v>
      </c>
      <c r="O8540">
        <f t="shared" si="1732"/>
        <v>0</v>
      </c>
      <c r="P8540" s="63">
        <f t="shared" si="1733"/>
        <v>0</v>
      </c>
    </row>
    <row r="8541" spans="1:16" x14ac:dyDescent="0.3">
      <c r="A8541">
        <f t="shared" si="1734"/>
        <v>2019</v>
      </c>
      <c r="B8541">
        <f t="shared" si="1735"/>
        <v>8</v>
      </c>
      <c r="C8541">
        <f t="shared" si="1736"/>
        <v>22</v>
      </c>
      <c r="D8541">
        <f t="shared" si="1737"/>
        <v>1</v>
      </c>
      <c r="E8541" t="str">
        <f t="shared" si="1738"/>
        <v>OFF</v>
      </c>
      <c r="F8541" s="13">
        <f t="shared" ref="F8541:F8604" si="1740">+F8517+1</f>
        <v>43699</v>
      </c>
      <c r="G8541" s="14" t="str">
        <f t="shared" si="1739"/>
        <v>Avg of 4 NM Projects</v>
      </c>
      <c r="H8541" s="15">
        <f t="shared" ref="H8541:H8604" si="1741">H8517</f>
        <v>18</v>
      </c>
      <c r="I8541" s="93">
        <v>33.53</v>
      </c>
      <c r="J8541">
        <f t="shared" si="1729"/>
        <v>0.18837078651685393</v>
      </c>
      <c r="K8541" s="4">
        <v>45.71</v>
      </c>
      <c r="L8541" s="4">
        <v>33.659999999999997</v>
      </c>
      <c r="M8541" s="16">
        <f t="shared" si="1730"/>
        <v>1.1286197999999998</v>
      </c>
      <c r="N8541">
        <f t="shared" si="1731"/>
        <v>0</v>
      </c>
      <c r="O8541">
        <f t="shared" si="1732"/>
        <v>0</v>
      </c>
      <c r="P8541" s="63">
        <f t="shared" si="1733"/>
        <v>0</v>
      </c>
    </row>
    <row r="8542" spans="1:16" x14ac:dyDescent="0.3">
      <c r="A8542">
        <f t="shared" si="1734"/>
        <v>2019</v>
      </c>
      <c r="B8542">
        <f t="shared" si="1735"/>
        <v>8</v>
      </c>
      <c r="C8542">
        <f t="shared" si="1736"/>
        <v>22</v>
      </c>
      <c r="D8542">
        <f t="shared" si="1737"/>
        <v>1</v>
      </c>
      <c r="E8542" t="str">
        <f t="shared" si="1738"/>
        <v>OFF</v>
      </c>
      <c r="F8542" s="13">
        <f t="shared" si="1740"/>
        <v>43699</v>
      </c>
      <c r="G8542" s="14" t="str">
        <f t="shared" si="1739"/>
        <v>Avg of 4 NM Projects</v>
      </c>
      <c r="H8542" s="15">
        <f t="shared" si="1741"/>
        <v>19</v>
      </c>
      <c r="I8542" s="93">
        <v>13.695</v>
      </c>
      <c r="J8542">
        <f t="shared" si="1729"/>
        <v>7.6938202247191015E-2</v>
      </c>
      <c r="K8542" s="4">
        <v>41.89</v>
      </c>
      <c r="L8542" s="4">
        <v>33.24</v>
      </c>
      <c r="M8542" s="16">
        <f t="shared" si="1730"/>
        <v>0.45522180000000001</v>
      </c>
      <c r="N8542">
        <f t="shared" si="1731"/>
        <v>0</v>
      </c>
      <c r="O8542">
        <f t="shared" si="1732"/>
        <v>0</v>
      </c>
      <c r="P8542" s="63">
        <f t="shared" si="1733"/>
        <v>0</v>
      </c>
    </row>
    <row r="8543" spans="1:16" x14ac:dyDescent="0.3">
      <c r="A8543">
        <f t="shared" si="1734"/>
        <v>2019</v>
      </c>
      <c r="B8543">
        <f t="shared" si="1735"/>
        <v>8</v>
      </c>
      <c r="C8543">
        <f t="shared" si="1736"/>
        <v>22</v>
      </c>
      <c r="D8543">
        <f t="shared" si="1737"/>
        <v>1</v>
      </c>
      <c r="E8543" t="str">
        <f t="shared" si="1738"/>
        <v>OFF</v>
      </c>
      <c r="F8543" s="13">
        <f t="shared" si="1740"/>
        <v>43699</v>
      </c>
      <c r="G8543" s="14" t="str">
        <f t="shared" si="1739"/>
        <v>Avg of 4 NM Projects</v>
      </c>
      <c r="H8543" s="15">
        <f t="shared" si="1741"/>
        <v>20</v>
      </c>
      <c r="I8543" s="93">
        <v>1.29</v>
      </c>
      <c r="J8543">
        <f t="shared" si="1729"/>
        <v>7.2471910112359549E-3</v>
      </c>
      <c r="K8543" s="4">
        <v>37.700000000000003</v>
      </c>
      <c r="L8543" s="4">
        <v>34.78</v>
      </c>
      <c r="M8543" s="16">
        <f t="shared" si="1730"/>
        <v>4.4866200000000002E-2</v>
      </c>
      <c r="N8543">
        <f t="shared" si="1731"/>
        <v>0</v>
      </c>
      <c r="O8543">
        <f t="shared" si="1732"/>
        <v>0</v>
      </c>
      <c r="P8543" s="63">
        <f t="shared" si="1733"/>
        <v>0</v>
      </c>
    </row>
    <row r="8544" spans="1:16" x14ac:dyDescent="0.3">
      <c r="A8544">
        <f t="shared" si="1734"/>
        <v>2019</v>
      </c>
      <c r="B8544">
        <f t="shared" si="1735"/>
        <v>8</v>
      </c>
      <c r="C8544">
        <f t="shared" si="1736"/>
        <v>22</v>
      </c>
      <c r="D8544">
        <f t="shared" si="1737"/>
        <v>1</v>
      </c>
      <c r="E8544" t="str">
        <f t="shared" si="1738"/>
        <v>OFF</v>
      </c>
      <c r="F8544" s="13">
        <f t="shared" si="1740"/>
        <v>43699</v>
      </c>
      <c r="G8544" s="14" t="str">
        <f t="shared" si="1739"/>
        <v>Avg of 4 NM Projects</v>
      </c>
      <c r="H8544" s="15">
        <f t="shared" si="1741"/>
        <v>21</v>
      </c>
      <c r="I8544" s="93">
        <v>0</v>
      </c>
      <c r="J8544">
        <f t="shared" si="1729"/>
        <v>0</v>
      </c>
      <c r="K8544" s="4">
        <v>36.299999999999997</v>
      </c>
      <c r="L8544" s="4">
        <v>34.35</v>
      </c>
      <c r="M8544" s="16">
        <f t="shared" si="1730"/>
        <v>0</v>
      </c>
      <c r="N8544">
        <f t="shared" si="1731"/>
        <v>1</v>
      </c>
      <c r="O8544">
        <f t="shared" si="1732"/>
        <v>0</v>
      </c>
      <c r="P8544" s="63">
        <f t="shared" si="1733"/>
        <v>0</v>
      </c>
    </row>
    <row r="8545" spans="1:18" x14ac:dyDescent="0.3">
      <c r="A8545">
        <f t="shared" si="1734"/>
        <v>2019</v>
      </c>
      <c r="B8545">
        <f t="shared" si="1735"/>
        <v>8</v>
      </c>
      <c r="C8545">
        <f t="shared" si="1736"/>
        <v>22</v>
      </c>
      <c r="D8545">
        <f t="shared" si="1737"/>
        <v>1</v>
      </c>
      <c r="E8545" t="str">
        <f t="shared" si="1738"/>
        <v>OFF</v>
      </c>
      <c r="F8545" s="13">
        <f t="shared" si="1740"/>
        <v>43699</v>
      </c>
      <c r="G8545" s="14" t="str">
        <f t="shared" si="1739"/>
        <v>Avg of 4 NM Projects</v>
      </c>
      <c r="H8545" s="15">
        <f t="shared" si="1741"/>
        <v>22</v>
      </c>
      <c r="I8545" s="93">
        <v>-0.13</v>
      </c>
      <c r="J8545">
        <f t="shared" si="1729"/>
        <v>-7.3033707865168538E-4</v>
      </c>
      <c r="K8545" s="4">
        <v>30.05</v>
      </c>
      <c r="L8545" s="4">
        <v>38.130000000000003</v>
      </c>
      <c r="M8545" s="16">
        <f t="shared" si="1730"/>
        <v>-4.9569000000000002E-3</v>
      </c>
      <c r="N8545">
        <f t="shared" si="1731"/>
        <v>0</v>
      </c>
      <c r="O8545">
        <f t="shared" si="1732"/>
        <v>0</v>
      </c>
      <c r="P8545" s="63">
        <f t="shared" si="1733"/>
        <v>0</v>
      </c>
    </row>
    <row r="8546" spans="1:18" x14ac:dyDescent="0.3">
      <c r="A8546">
        <f t="shared" si="1734"/>
        <v>2019</v>
      </c>
      <c r="B8546">
        <f t="shared" si="1735"/>
        <v>8</v>
      </c>
      <c r="C8546">
        <f t="shared" si="1736"/>
        <v>22</v>
      </c>
      <c r="D8546">
        <f t="shared" si="1737"/>
        <v>1</v>
      </c>
      <c r="E8546" t="str">
        <f t="shared" si="1738"/>
        <v>OFF</v>
      </c>
      <c r="F8546" s="13">
        <f t="shared" si="1740"/>
        <v>43699</v>
      </c>
      <c r="G8546" s="14" t="str">
        <f t="shared" si="1739"/>
        <v>Avg of 4 NM Projects</v>
      </c>
      <c r="H8546" s="15">
        <f t="shared" si="1741"/>
        <v>23</v>
      </c>
      <c r="I8546" s="93">
        <v>0</v>
      </c>
      <c r="J8546">
        <f t="shared" si="1729"/>
        <v>0</v>
      </c>
      <c r="K8546" s="4">
        <v>26.94</v>
      </c>
      <c r="L8546" s="4">
        <v>36.450000000000003</v>
      </c>
      <c r="M8546" s="16">
        <f t="shared" si="1730"/>
        <v>0</v>
      </c>
      <c r="N8546">
        <f t="shared" si="1731"/>
        <v>1</v>
      </c>
      <c r="O8546">
        <f t="shared" si="1732"/>
        <v>0</v>
      </c>
      <c r="P8546" s="63">
        <f t="shared" si="1733"/>
        <v>0</v>
      </c>
    </row>
    <row r="8547" spans="1:18" x14ac:dyDescent="0.3">
      <c r="A8547">
        <f t="shared" si="1734"/>
        <v>2019</v>
      </c>
      <c r="B8547">
        <f t="shared" si="1735"/>
        <v>8</v>
      </c>
      <c r="C8547">
        <f t="shared" si="1736"/>
        <v>22</v>
      </c>
      <c r="D8547">
        <f t="shared" si="1737"/>
        <v>1</v>
      </c>
      <c r="E8547" t="str">
        <f t="shared" si="1738"/>
        <v>OFF</v>
      </c>
      <c r="F8547" s="13">
        <f t="shared" si="1740"/>
        <v>43699</v>
      </c>
      <c r="G8547" s="14" t="str">
        <f t="shared" si="1739"/>
        <v>Avg of 4 NM Projects</v>
      </c>
      <c r="H8547" s="15">
        <f t="shared" si="1741"/>
        <v>24</v>
      </c>
      <c r="I8547" s="93">
        <v>0</v>
      </c>
      <c r="J8547">
        <f t="shared" si="1729"/>
        <v>0</v>
      </c>
      <c r="K8547" s="4">
        <v>24.64</v>
      </c>
      <c r="L8547" s="4">
        <v>32.590000000000003</v>
      </c>
      <c r="M8547" s="16">
        <f t="shared" si="1730"/>
        <v>0</v>
      </c>
      <c r="N8547">
        <f t="shared" si="1731"/>
        <v>1</v>
      </c>
      <c r="O8547">
        <f t="shared" si="1732"/>
        <v>0</v>
      </c>
      <c r="P8547" s="63">
        <f t="shared" si="1733"/>
        <v>0</v>
      </c>
    </row>
    <row r="8548" spans="1:18" x14ac:dyDescent="0.3">
      <c r="A8548">
        <f t="shared" si="1734"/>
        <v>2019</v>
      </c>
      <c r="B8548">
        <f t="shared" si="1735"/>
        <v>8</v>
      </c>
      <c r="C8548">
        <f t="shared" si="1736"/>
        <v>23</v>
      </c>
      <c r="D8548">
        <f t="shared" si="1737"/>
        <v>2</v>
      </c>
      <c r="E8548" t="str">
        <f t="shared" si="1738"/>
        <v>OFF</v>
      </c>
      <c r="F8548" s="13">
        <f t="shared" si="1740"/>
        <v>43700</v>
      </c>
      <c r="G8548" s="14" t="str">
        <f t="shared" si="1739"/>
        <v>Avg of 4 NM Projects</v>
      </c>
      <c r="H8548" s="15">
        <f t="shared" si="1741"/>
        <v>1</v>
      </c>
      <c r="I8548" s="93">
        <v>-0.26</v>
      </c>
      <c r="J8548">
        <f t="shared" si="1729"/>
        <v>-1.4606741573033708E-3</v>
      </c>
      <c r="K8548" s="4">
        <v>24.04</v>
      </c>
      <c r="L8548" s="4">
        <v>21.34</v>
      </c>
      <c r="M8548" s="16">
        <f t="shared" si="1730"/>
        <v>-5.5484000000000002E-3</v>
      </c>
      <c r="N8548">
        <f t="shared" si="1731"/>
        <v>0</v>
      </c>
      <c r="O8548">
        <f t="shared" si="1732"/>
        <v>0</v>
      </c>
      <c r="P8548" s="63">
        <f t="shared" si="1733"/>
        <v>0</v>
      </c>
      <c r="Q8548" s="34"/>
      <c r="R8548" s="34"/>
    </row>
    <row r="8549" spans="1:18" x14ac:dyDescent="0.3">
      <c r="A8549">
        <f t="shared" si="1734"/>
        <v>2019</v>
      </c>
      <c r="B8549">
        <f t="shared" si="1735"/>
        <v>8</v>
      </c>
      <c r="C8549">
        <f t="shared" si="1736"/>
        <v>23</v>
      </c>
      <c r="D8549">
        <f t="shared" si="1737"/>
        <v>2</v>
      </c>
      <c r="E8549" t="str">
        <f t="shared" si="1738"/>
        <v>OFF</v>
      </c>
      <c r="F8549" s="13">
        <f t="shared" si="1740"/>
        <v>43700</v>
      </c>
      <c r="G8549" s="14" t="str">
        <f t="shared" si="1739"/>
        <v>Avg of 4 NM Projects</v>
      </c>
      <c r="H8549" s="15">
        <f t="shared" si="1741"/>
        <v>2</v>
      </c>
      <c r="I8549" s="93">
        <v>-0.13</v>
      </c>
      <c r="J8549">
        <f t="shared" si="1729"/>
        <v>-7.3033707865168538E-4</v>
      </c>
      <c r="K8549" s="4">
        <v>21.29</v>
      </c>
      <c r="L8549" s="4">
        <v>21.61</v>
      </c>
      <c r="M8549" s="16">
        <f t="shared" si="1730"/>
        <v>-2.8092999999999998E-3</v>
      </c>
      <c r="N8549">
        <f t="shared" si="1731"/>
        <v>0</v>
      </c>
      <c r="O8549">
        <f t="shared" si="1732"/>
        <v>0</v>
      </c>
      <c r="P8549" s="63">
        <f t="shared" si="1733"/>
        <v>0</v>
      </c>
    </row>
    <row r="8550" spans="1:18" x14ac:dyDescent="0.3">
      <c r="A8550">
        <f t="shared" si="1734"/>
        <v>2019</v>
      </c>
      <c r="B8550">
        <f t="shared" si="1735"/>
        <v>8</v>
      </c>
      <c r="C8550">
        <f t="shared" si="1736"/>
        <v>23</v>
      </c>
      <c r="D8550">
        <f t="shared" si="1737"/>
        <v>2</v>
      </c>
      <c r="E8550" t="str">
        <f t="shared" si="1738"/>
        <v>OFF</v>
      </c>
      <c r="F8550" s="13">
        <f t="shared" si="1740"/>
        <v>43700</v>
      </c>
      <c r="G8550" s="14" t="str">
        <f t="shared" si="1739"/>
        <v>Avg of 4 NM Projects</v>
      </c>
      <c r="H8550" s="15">
        <f t="shared" si="1741"/>
        <v>3</v>
      </c>
      <c r="I8550" s="93">
        <v>-0.13</v>
      </c>
      <c r="J8550">
        <f t="shared" si="1729"/>
        <v>-7.3033707865168538E-4</v>
      </c>
      <c r="K8550" s="4">
        <v>19.25</v>
      </c>
      <c r="L8550" s="4">
        <v>25.65</v>
      </c>
      <c r="M8550" s="16">
        <f t="shared" si="1730"/>
        <v>-3.3344999999999998E-3</v>
      </c>
      <c r="N8550">
        <f t="shared" si="1731"/>
        <v>0</v>
      </c>
      <c r="O8550">
        <f t="shared" si="1732"/>
        <v>0</v>
      </c>
      <c r="P8550" s="63">
        <f t="shared" si="1733"/>
        <v>0</v>
      </c>
    </row>
    <row r="8551" spans="1:18" x14ac:dyDescent="0.3">
      <c r="A8551">
        <f t="shared" si="1734"/>
        <v>2019</v>
      </c>
      <c r="B8551">
        <f t="shared" si="1735"/>
        <v>8</v>
      </c>
      <c r="C8551">
        <f t="shared" si="1736"/>
        <v>23</v>
      </c>
      <c r="D8551">
        <f t="shared" si="1737"/>
        <v>2</v>
      </c>
      <c r="E8551" t="str">
        <f t="shared" si="1738"/>
        <v>OFF</v>
      </c>
      <c r="F8551" s="13">
        <f t="shared" si="1740"/>
        <v>43700</v>
      </c>
      <c r="G8551" s="14" t="str">
        <f t="shared" si="1739"/>
        <v>Avg of 4 NM Projects</v>
      </c>
      <c r="H8551" s="15">
        <f t="shared" si="1741"/>
        <v>4</v>
      </c>
      <c r="I8551" s="93">
        <v>-0.13</v>
      </c>
      <c r="J8551">
        <f t="shared" si="1729"/>
        <v>-7.3033707865168538E-4</v>
      </c>
      <c r="K8551" s="4">
        <v>18.22</v>
      </c>
      <c r="L8551" s="4">
        <v>20.350000000000001</v>
      </c>
      <c r="M8551" s="16">
        <f t="shared" si="1730"/>
        <v>-2.6455000000000003E-3</v>
      </c>
      <c r="N8551">
        <f t="shared" si="1731"/>
        <v>0</v>
      </c>
      <c r="O8551">
        <f t="shared" si="1732"/>
        <v>0</v>
      </c>
      <c r="P8551" s="63">
        <f t="shared" si="1733"/>
        <v>0</v>
      </c>
    </row>
    <row r="8552" spans="1:18" x14ac:dyDescent="0.3">
      <c r="A8552">
        <f t="shared" si="1734"/>
        <v>2019</v>
      </c>
      <c r="B8552">
        <f t="shared" si="1735"/>
        <v>8</v>
      </c>
      <c r="C8552">
        <f t="shared" si="1736"/>
        <v>23</v>
      </c>
      <c r="D8552">
        <f t="shared" si="1737"/>
        <v>2</v>
      </c>
      <c r="E8552" t="str">
        <f t="shared" si="1738"/>
        <v>OFF</v>
      </c>
      <c r="F8552" s="13">
        <f t="shared" si="1740"/>
        <v>43700</v>
      </c>
      <c r="G8552" s="14" t="str">
        <f t="shared" si="1739"/>
        <v>Avg of 4 NM Projects</v>
      </c>
      <c r="H8552" s="15">
        <f t="shared" si="1741"/>
        <v>5</v>
      </c>
      <c r="I8552" s="93">
        <v>-0.13</v>
      </c>
      <c r="J8552">
        <f t="shared" si="1729"/>
        <v>-7.3033707865168538E-4</v>
      </c>
      <c r="K8552" s="4">
        <v>17.760000000000002</v>
      </c>
      <c r="L8552" s="4">
        <v>19.3</v>
      </c>
      <c r="M8552" s="16">
        <f t="shared" si="1730"/>
        <v>-2.5090000000000004E-3</v>
      </c>
      <c r="N8552">
        <f t="shared" si="1731"/>
        <v>0</v>
      </c>
      <c r="O8552">
        <f t="shared" si="1732"/>
        <v>0</v>
      </c>
      <c r="P8552" s="63">
        <f t="shared" si="1733"/>
        <v>0</v>
      </c>
    </row>
    <row r="8553" spans="1:18" x14ac:dyDescent="0.3">
      <c r="A8553">
        <f t="shared" si="1734"/>
        <v>2019</v>
      </c>
      <c r="B8553">
        <f t="shared" si="1735"/>
        <v>8</v>
      </c>
      <c r="C8553">
        <f t="shared" si="1736"/>
        <v>23</v>
      </c>
      <c r="D8553">
        <f t="shared" si="1737"/>
        <v>2</v>
      </c>
      <c r="E8553" t="str">
        <f t="shared" si="1738"/>
        <v>OFF</v>
      </c>
      <c r="F8553" s="13">
        <f t="shared" si="1740"/>
        <v>43700</v>
      </c>
      <c r="G8553" s="14" t="str">
        <f t="shared" si="1739"/>
        <v>Avg of 4 NM Projects</v>
      </c>
      <c r="H8553" s="15">
        <f t="shared" si="1741"/>
        <v>6</v>
      </c>
      <c r="I8553" s="93">
        <v>-0.13</v>
      </c>
      <c r="J8553">
        <f t="shared" si="1729"/>
        <v>-7.3033707865168538E-4</v>
      </c>
      <c r="K8553" s="4">
        <v>19.829999999999998</v>
      </c>
      <c r="L8553" s="4">
        <v>19.78</v>
      </c>
      <c r="M8553" s="16">
        <f t="shared" si="1730"/>
        <v>-2.5714000000000002E-3</v>
      </c>
      <c r="N8553">
        <f t="shared" si="1731"/>
        <v>0</v>
      </c>
      <c r="O8553">
        <f t="shared" si="1732"/>
        <v>0</v>
      </c>
      <c r="P8553" s="63">
        <f t="shared" si="1733"/>
        <v>0</v>
      </c>
    </row>
    <row r="8554" spans="1:18" x14ac:dyDescent="0.3">
      <c r="A8554">
        <f t="shared" si="1734"/>
        <v>2019</v>
      </c>
      <c r="B8554">
        <f t="shared" si="1735"/>
        <v>8</v>
      </c>
      <c r="C8554">
        <f t="shared" si="1736"/>
        <v>23</v>
      </c>
      <c r="D8554">
        <f t="shared" si="1737"/>
        <v>2</v>
      </c>
      <c r="E8554" t="str">
        <f t="shared" si="1738"/>
        <v>OFF</v>
      </c>
      <c r="F8554" s="13">
        <f t="shared" si="1740"/>
        <v>43700</v>
      </c>
      <c r="G8554" s="14" t="str">
        <f t="shared" si="1739"/>
        <v>Avg of 4 NM Projects</v>
      </c>
      <c r="H8554" s="15">
        <f t="shared" si="1741"/>
        <v>7</v>
      </c>
      <c r="I8554" s="93">
        <v>2.6899999999999995</v>
      </c>
      <c r="J8554">
        <f t="shared" si="1729"/>
        <v>1.5112359550561795E-2</v>
      </c>
      <c r="K8554" s="4">
        <v>21.52</v>
      </c>
      <c r="L8554" s="4">
        <v>25.95</v>
      </c>
      <c r="M8554" s="16">
        <f t="shared" si="1730"/>
        <v>6.9805499999999979E-2</v>
      </c>
      <c r="N8554">
        <f t="shared" si="1731"/>
        <v>0</v>
      </c>
      <c r="O8554">
        <f t="shared" si="1732"/>
        <v>0</v>
      </c>
      <c r="P8554" s="63">
        <f t="shared" si="1733"/>
        <v>0</v>
      </c>
    </row>
    <row r="8555" spans="1:18" x14ac:dyDescent="0.3">
      <c r="A8555">
        <f t="shared" si="1734"/>
        <v>2019</v>
      </c>
      <c r="B8555">
        <f t="shared" si="1735"/>
        <v>8</v>
      </c>
      <c r="C8555">
        <f t="shared" si="1736"/>
        <v>23</v>
      </c>
      <c r="D8555">
        <f t="shared" si="1737"/>
        <v>2</v>
      </c>
      <c r="E8555" t="str">
        <f t="shared" si="1738"/>
        <v>ON</v>
      </c>
      <c r="F8555" s="13">
        <f t="shared" si="1740"/>
        <v>43700</v>
      </c>
      <c r="G8555" s="14" t="str">
        <f t="shared" si="1739"/>
        <v>Avg of 4 NM Projects</v>
      </c>
      <c r="H8555" s="15">
        <f t="shared" si="1741"/>
        <v>8</v>
      </c>
      <c r="I8555" s="93">
        <v>27.01</v>
      </c>
      <c r="J8555">
        <f t="shared" si="1729"/>
        <v>0.15174157303370786</v>
      </c>
      <c r="K8555" s="4">
        <v>24.47</v>
      </c>
      <c r="L8555" s="4">
        <v>23.56</v>
      </c>
      <c r="M8555" s="16">
        <f t="shared" si="1730"/>
        <v>0.63635560000000002</v>
      </c>
      <c r="N8555">
        <f t="shared" si="1731"/>
        <v>0</v>
      </c>
      <c r="O8555">
        <f t="shared" si="1732"/>
        <v>0</v>
      </c>
      <c r="P8555" s="63">
        <f t="shared" si="1733"/>
        <v>0</v>
      </c>
    </row>
    <row r="8556" spans="1:18" x14ac:dyDescent="0.3">
      <c r="A8556">
        <f t="shared" si="1734"/>
        <v>2019</v>
      </c>
      <c r="B8556">
        <f t="shared" si="1735"/>
        <v>8</v>
      </c>
      <c r="C8556">
        <f t="shared" si="1736"/>
        <v>23</v>
      </c>
      <c r="D8556">
        <f t="shared" si="1737"/>
        <v>2</v>
      </c>
      <c r="E8556" t="str">
        <f t="shared" si="1738"/>
        <v>ON</v>
      </c>
      <c r="F8556" s="13">
        <f t="shared" si="1740"/>
        <v>43700</v>
      </c>
      <c r="G8556" s="14" t="str">
        <f t="shared" si="1739"/>
        <v>Avg of 4 NM Projects</v>
      </c>
      <c r="H8556" s="15">
        <f t="shared" si="1741"/>
        <v>9</v>
      </c>
      <c r="I8556" s="93">
        <v>80.510000000000005</v>
      </c>
      <c r="J8556">
        <f t="shared" si="1729"/>
        <v>0.45230337078651689</v>
      </c>
      <c r="K8556" s="4">
        <v>26.15</v>
      </c>
      <c r="L8556" s="4">
        <v>24.66</v>
      </c>
      <c r="M8556" s="16">
        <f t="shared" si="1730"/>
        <v>1.9853766000000002</v>
      </c>
      <c r="N8556">
        <f t="shared" si="1731"/>
        <v>0</v>
      </c>
      <c r="O8556">
        <f t="shared" si="1732"/>
        <v>0</v>
      </c>
      <c r="P8556" s="63">
        <f t="shared" si="1733"/>
        <v>0</v>
      </c>
    </row>
    <row r="8557" spans="1:18" x14ac:dyDescent="0.3">
      <c r="A8557">
        <f t="shared" si="1734"/>
        <v>2019</v>
      </c>
      <c r="B8557">
        <f t="shared" si="1735"/>
        <v>8</v>
      </c>
      <c r="C8557">
        <f t="shared" si="1736"/>
        <v>23</v>
      </c>
      <c r="D8557">
        <f t="shared" si="1737"/>
        <v>2</v>
      </c>
      <c r="E8557" t="str">
        <f t="shared" si="1738"/>
        <v>ON</v>
      </c>
      <c r="F8557" s="13">
        <f t="shared" si="1740"/>
        <v>43700</v>
      </c>
      <c r="G8557" s="14" t="str">
        <f t="shared" si="1739"/>
        <v>Avg of 4 NM Projects</v>
      </c>
      <c r="H8557" s="15">
        <f t="shared" si="1741"/>
        <v>10</v>
      </c>
      <c r="I8557" s="93">
        <v>112.76999999999998</v>
      </c>
      <c r="J8557">
        <f t="shared" si="1729"/>
        <v>0.63353932584269657</v>
      </c>
      <c r="K8557" s="4">
        <v>26.15</v>
      </c>
      <c r="L8557" s="4">
        <v>20.05</v>
      </c>
      <c r="M8557" s="16">
        <f t="shared" si="1730"/>
        <v>2.2610384999999997</v>
      </c>
      <c r="N8557">
        <f t="shared" si="1731"/>
        <v>0</v>
      </c>
      <c r="O8557">
        <f t="shared" si="1732"/>
        <v>1</v>
      </c>
      <c r="P8557" s="63">
        <f t="shared" si="1733"/>
        <v>0</v>
      </c>
    </row>
    <row r="8558" spans="1:18" x14ac:dyDescent="0.3">
      <c r="A8558">
        <f t="shared" si="1734"/>
        <v>2019</v>
      </c>
      <c r="B8558">
        <f t="shared" si="1735"/>
        <v>8</v>
      </c>
      <c r="C8558">
        <f t="shared" si="1736"/>
        <v>23</v>
      </c>
      <c r="D8558">
        <f t="shared" si="1737"/>
        <v>2</v>
      </c>
      <c r="E8558" t="str">
        <f t="shared" si="1738"/>
        <v>ON</v>
      </c>
      <c r="F8558" s="13">
        <f t="shared" si="1740"/>
        <v>43700</v>
      </c>
      <c r="G8558" s="14" t="str">
        <f t="shared" si="1739"/>
        <v>Avg of 4 NM Projects</v>
      </c>
      <c r="H8558" s="15">
        <f t="shared" si="1741"/>
        <v>11</v>
      </c>
      <c r="I8558" s="93">
        <v>131.57999999999998</v>
      </c>
      <c r="J8558">
        <f t="shared" si="1729"/>
        <v>0.73921348314606727</v>
      </c>
      <c r="K8558" s="4">
        <v>28.67</v>
      </c>
      <c r="L8558" s="4">
        <v>18.899999999999999</v>
      </c>
      <c r="M8558" s="16">
        <f t="shared" si="1730"/>
        <v>2.4868619999999995</v>
      </c>
      <c r="N8558">
        <f t="shared" si="1731"/>
        <v>0</v>
      </c>
      <c r="O8558">
        <f t="shared" si="1732"/>
        <v>1</v>
      </c>
      <c r="P8558" s="63">
        <f t="shared" si="1733"/>
        <v>0</v>
      </c>
    </row>
    <row r="8559" spans="1:18" x14ac:dyDescent="0.3">
      <c r="A8559">
        <f t="shared" si="1734"/>
        <v>2019</v>
      </c>
      <c r="B8559">
        <f t="shared" si="1735"/>
        <v>8</v>
      </c>
      <c r="C8559">
        <f t="shared" si="1736"/>
        <v>23</v>
      </c>
      <c r="D8559">
        <f t="shared" si="1737"/>
        <v>2</v>
      </c>
      <c r="E8559" t="str">
        <f t="shared" si="1738"/>
        <v>ON</v>
      </c>
      <c r="F8559" s="13">
        <f t="shared" si="1740"/>
        <v>43700</v>
      </c>
      <c r="G8559" s="14" t="str">
        <f t="shared" si="1739"/>
        <v>Avg of 4 NM Projects</v>
      </c>
      <c r="H8559" s="15">
        <f t="shared" si="1741"/>
        <v>12</v>
      </c>
      <c r="I8559" s="93">
        <v>136.065</v>
      </c>
      <c r="J8559">
        <f t="shared" si="1729"/>
        <v>0.76441011235955059</v>
      </c>
      <c r="K8559" s="4">
        <v>26.87</v>
      </c>
      <c r="L8559" s="4">
        <v>19.09</v>
      </c>
      <c r="M8559" s="16">
        <f t="shared" si="1730"/>
        <v>2.5974808499999997</v>
      </c>
      <c r="N8559">
        <f t="shared" si="1731"/>
        <v>0</v>
      </c>
      <c r="O8559">
        <f t="shared" si="1732"/>
        <v>1</v>
      </c>
      <c r="P8559" s="63">
        <f t="shared" si="1733"/>
        <v>0</v>
      </c>
    </row>
    <row r="8560" spans="1:18" x14ac:dyDescent="0.3">
      <c r="A8560">
        <f t="shared" si="1734"/>
        <v>2019</v>
      </c>
      <c r="B8560">
        <f t="shared" si="1735"/>
        <v>8</v>
      </c>
      <c r="C8560">
        <f t="shared" si="1736"/>
        <v>23</v>
      </c>
      <c r="D8560">
        <f t="shared" si="1737"/>
        <v>2</v>
      </c>
      <c r="E8560" t="str">
        <f t="shared" si="1738"/>
        <v>ON</v>
      </c>
      <c r="F8560" s="13">
        <f t="shared" si="1740"/>
        <v>43700</v>
      </c>
      <c r="G8560" s="14" t="str">
        <f t="shared" si="1739"/>
        <v>Avg of 4 NM Projects</v>
      </c>
      <c r="H8560" s="15">
        <f t="shared" si="1741"/>
        <v>13</v>
      </c>
      <c r="I8560" s="93">
        <v>122.24000000000002</v>
      </c>
      <c r="J8560">
        <f t="shared" si="1729"/>
        <v>0.68674157303370797</v>
      </c>
      <c r="K8560" s="4">
        <v>26.51</v>
      </c>
      <c r="L8560" s="4">
        <v>19.47</v>
      </c>
      <c r="M8560" s="16">
        <f t="shared" si="1730"/>
        <v>2.3800128000000003</v>
      </c>
      <c r="N8560">
        <f t="shared" si="1731"/>
        <v>0</v>
      </c>
      <c r="O8560">
        <f t="shared" si="1732"/>
        <v>1</v>
      </c>
      <c r="P8560" s="63">
        <f t="shared" si="1733"/>
        <v>0</v>
      </c>
    </row>
    <row r="8561" spans="1:18" x14ac:dyDescent="0.3">
      <c r="A8561">
        <f t="shared" si="1734"/>
        <v>2019</v>
      </c>
      <c r="B8561">
        <f t="shared" si="1735"/>
        <v>8</v>
      </c>
      <c r="C8561">
        <f t="shared" si="1736"/>
        <v>23</v>
      </c>
      <c r="D8561">
        <f t="shared" si="1737"/>
        <v>2</v>
      </c>
      <c r="E8561" t="str">
        <f t="shared" si="1738"/>
        <v>ON</v>
      </c>
      <c r="F8561" s="13">
        <f t="shared" si="1740"/>
        <v>43700</v>
      </c>
      <c r="G8561" s="14" t="str">
        <f t="shared" si="1739"/>
        <v>Avg of 4 NM Projects</v>
      </c>
      <c r="H8561" s="15">
        <f t="shared" si="1741"/>
        <v>14</v>
      </c>
      <c r="I8561" s="93">
        <v>118.78500000000001</v>
      </c>
      <c r="J8561">
        <f t="shared" si="1729"/>
        <v>0.66733146067415738</v>
      </c>
      <c r="K8561" s="4">
        <v>26.78</v>
      </c>
      <c r="L8561" s="4">
        <v>18.5</v>
      </c>
      <c r="M8561" s="16">
        <f t="shared" si="1730"/>
        <v>2.1975224999999998</v>
      </c>
      <c r="N8561">
        <f t="shared" si="1731"/>
        <v>0</v>
      </c>
      <c r="O8561">
        <f t="shared" si="1732"/>
        <v>1</v>
      </c>
      <c r="P8561" s="63">
        <f t="shared" si="1733"/>
        <v>0</v>
      </c>
    </row>
    <row r="8562" spans="1:18" x14ac:dyDescent="0.3">
      <c r="A8562">
        <f t="shared" si="1734"/>
        <v>2019</v>
      </c>
      <c r="B8562">
        <f t="shared" si="1735"/>
        <v>8</v>
      </c>
      <c r="C8562">
        <f t="shared" si="1736"/>
        <v>23</v>
      </c>
      <c r="D8562">
        <f t="shared" si="1737"/>
        <v>2</v>
      </c>
      <c r="E8562" t="str">
        <f t="shared" si="1738"/>
        <v>ON</v>
      </c>
      <c r="F8562" s="13">
        <f t="shared" si="1740"/>
        <v>43700</v>
      </c>
      <c r="G8562" s="14" t="str">
        <f t="shared" si="1739"/>
        <v>Avg of 4 NM Projects</v>
      </c>
      <c r="H8562" s="15">
        <f t="shared" si="1741"/>
        <v>15</v>
      </c>
      <c r="I8562" s="93">
        <v>112.38499999999999</v>
      </c>
      <c r="J8562">
        <f t="shared" si="1729"/>
        <v>0.63137640449438193</v>
      </c>
      <c r="K8562" s="4">
        <v>28.15</v>
      </c>
      <c r="L8562" s="4">
        <v>18.23</v>
      </c>
      <c r="M8562" s="16">
        <f t="shared" si="1730"/>
        <v>2.0487785500000002</v>
      </c>
      <c r="N8562">
        <f t="shared" si="1731"/>
        <v>0</v>
      </c>
      <c r="O8562">
        <f t="shared" si="1732"/>
        <v>1</v>
      </c>
      <c r="P8562" s="63">
        <f t="shared" si="1733"/>
        <v>0</v>
      </c>
    </row>
    <row r="8563" spans="1:18" x14ac:dyDescent="0.3">
      <c r="A8563">
        <f t="shared" si="1734"/>
        <v>2019</v>
      </c>
      <c r="B8563">
        <f t="shared" si="1735"/>
        <v>8</v>
      </c>
      <c r="C8563">
        <f t="shared" si="1736"/>
        <v>23</v>
      </c>
      <c r="D8563">
        <f t="shared" si="1737"/>
        <v>2</v>
      </c>
      <c r="E8563" t="str">
        <f t="shared" si="1738"/>
        <v>ON</v>
      </c>
      <c r="F8563" s="13">
        <f t="shared" si="1740"/>
        <v>43700</v>
      </c>
      <c r="G8563" s="14" t="str">
        <f t="shared" si="1739"/>
        <v>Avg of 4 NM Projects</v>
      </c>
      <c r="H8563" s="15">
        <f t="shared" si="1741"/>
        <v>16</v>
      </c>
      <c r="I8563" s="93">
        <v>99.45</v>
      </c>
      <c r="J8563">
        <f t="shared" si="1729"/>
        <v>0.55870786516853932</v>
      </c>
      <c r="K8563" s="4">
        <v>29.65</v>
      </c>
      <c r="L8563" s="4">
        <v>17.86</v>
      </c>
      <c r="M8563" s="16">
        <f t="shared" si="1730"/>
        <v>1.7761769999999999</v>
      </c>
      <c r="N8563">
        <f t="shared" si="1731"/>
        <v>0</v>
      </c>
      <c r="O8563">
        <f t="shared" si="1732"/>
        <v>1</v>
      </c>
      <c r="P8563" s="63">
        <f t="shared" si="1733"/>
        <v>0</v>
      </c>
    </row>
    <row r="8564" spans="1:18" x14ac:dyDescent="0.3">
      <c r="A8564">
        <f t="shared" si="1734"/>
        <v>2019</v>
      </c>
      <c r="B8564">
        <f t="shared" si="1735"/>
        <v>8</v>
      </c>
      <c r="C8564">
        <f t="shared" si="1736"/>
        <v>23</v>
      </c>
      <c r="D8564">
        <f t="shared" si="1737"/>
        <v>2</v>
      </c>
      <c r="E8564" t="str">
        <f t="shared" si="1738"/>
        <v>ON</v>
      </c>
      <c r="F8564" s="13">
        <f t="shared" si="1740"/>
        <v>43700</v>
      </c>
      <c r="G8564" s="14" t="str">
        <f t="shared" si="1739"/>
        <v>Avg of 4 NM Projects</v>
      </c>
      <c r="H8564" s="15">
        <f t="shared" si="1741"/>
        <v>17</v>
      </c>
      <c r="I8564" s="93">
        <v>85.25</v>
      </c>
      <c r="J8564">
        <f t="shared" si="1729"/>
        <v>0.4789325842696629</v>
      </c>
      <c r="K8564" s="4">
        <v>32.26</v>
      </c>
      <c r="L8564" s="4">
        <v>18.55</v>
      </c>
      <c r="M8564" s="16">
        <f t="shared" si="1730"/>
        <v>1.5813874999999999</v>
      </c>
      <c r="N8564">
        <f t="shared" si="1731"/>
        <v>0</v>
      </c>
      <c r="O8564">
        <f t="shared" si="1732"/>
        <v>0</v>
      </c>
      <c r="P8564" s="63">
        <f t="shared" si="1733"/>
        <v>0</v>
      </c>
    </row>
    <row r="8565" spans="1:18" x14ac:dyDescent="0.3">
      <c r="A8565">
        <f t="shared" si="1734"/>
        <v>2019</v>
      </c>
      <c r="B8565">
        <f t="shared" si="1735"/>
        <v>8</v>
      </c>
      <c r="C8565">
        <f t="shared" si="1736"/>
        <v>23</v>
      </c>
      <c r="D8565">
        <f t="shared" si="1737"/>
        <v>2</v>
      </c>
      <c r="E8565" t="str">
        <f t="shared" si="1738"/>
        <v>ON</v>
      </c>
      <c r="F8565" s="13">
        <f t="shared" si="1740"/>
        <v>43700</v>
      </c>
      <c r="G8565" s="14" t="str">
        <f t="shared" si="1739"/>
        <v>Avg of 4 NM Projects</v>
      </c>
      <c r="H8565" s="15">
        <f t="shared" si="1741"/>
        <v>18</v>
      </c>
      <c r="I8565" s="93">
        <v>56.32</v>
      </c>
      <c r="J8565">
        <f t="shared" si="1729"/>
        <v>0.31640449438202245</v>
      </c>
      <c r="K8565" s="4">
        <v>31.17</v>
      </c>
      <c r="L8565" s="4">
        <v>17.899999999999999</v>
      </c>
      <c r="M8565" s="16">
        <f t="shared" si="1730"/>
        <v>1.0081279999999999</v>
      </c>
      <c r="N8565">
        <f t="shared" si="1731"/>
        <v>0</v>
      </c>
      <c r="O8565">
        <f t="shared" si="1732"/>
        <v>0</v>
      </c>
      <c r="P8565" s="63">
        <f t="shared" si="1733"/>
        <v>0</v>
      </c>
    </row>
    <row r="8566" spans="1:18" x14ac:dyDescent="0.3">
      <c r="A8566">
        <f t="shared" si="1734"/>
        <v>2019</v>
      </c>
      <c r="B8566">
        <f t="shared" si="1735"/>
        <v>8</v>
      </c>
      <c r="C8566">
        <f t="shared" si="1736"/>
        <v>23</v>
      </c>
      <c r="D8566">
        <f t="shared" si="1737"/>
        <v>2</v>
      </c>
      <c r="E8566" t="str">
        <f t="shared" si="1738"/>
        <v>ON</v>
      </c>
      <c r="F8566" s="13">
        <f t="shared" si="1740"/>
        <v>43700</v>
      </c>
      <c r="G8566" s="14" t="str">
        <f t="shared" si="1739"/>
        <v>Avg of 4 NM Projects</v>
      </c>
      <c r="H8566" s="15">
        <f t="shared" si="1741"/>
        <v>19</v>
      </c>
      <c r="I8566" s="93">
        <v>20.745000000000001</v>
      </c>
      <c r="J8566">
        <f t="shared" si="1729"/>
        <v>0.11654494382022472</v>
      </c>
      <c r="K8566" s="4">
        <v>27.19</v>
      </c>
      <c r="L8566" s="4">
        <v>18.03</v>
      </c>
      <c r="M8566" s="16">
        <f t="shared" si="1730"/>
        <v>0.37403235000000007</v>
      </c>
      <c r="N8566">
        <f t="shared" si="1731"/>
        <v>0</v>
      </c>
      <c r="O8566">
        <f t="shared" si="1732"/>
        <v>0</v>
      </c>
      <c r="P8566" s="63">
        <f t="shared" si="1733"/>
        <v>0</v>
      </c>
    </row>
    <row r="8567" spans="1:18" x14ac:dyDescent="0.3">
      <c r="A8567">
        <f t="shared" si="1734"/>
        <v>2019</v>
      </c>
      <c r="B8567">
        <f t="shared" si="1735"/>
        <v>8</v>
      </c>
      <c r="C8567">
        <f t="shared" si="1736"/>
        <v>23</v>
      </c>
      <c r="D8567">
        <f t="shared" si="1737"/>
        <v>2</v>
      </c>
      <c r="E8567" t="str">
        <f t="shared" si="1738"/>
        <v>ON</v>
      </c>
      <c r="F8567" s="13">
        <f t="shared" si="1740"/>
        <v>43700</v>
      </c>
      <c r="G8567" s="14" t="str">
        <f t="shared" si="1739"/>
        <v>Avg of 4 NM Projects</v>
      </c>
      <c r="H8567" s="15">
        <f t="shared" si="1741"/>
        <v>20</v>
      </c>
      <c r="I8567" s="93">
        <v>1.93</v>
      </c>
      <c r="J8567">
        <f t="shared" si="1729"/>
        <v>1.0842696629213482E-2</v>
      </c>
      <c r="K8567" s="4">
        <v>22.53</v>
      </c>
      <c r="L8567" s="4">
        <v>17.52</v>
      </c>
      <c r="M8567" s="16">
        <f t="shared" si="1730"/>
        <v>3.3813599999999999E-2</v>
      </c>
      <c r="N8567">
        <f t="shared" si="1731"/>
        <v>0</v>
      </c>
      <c r="O8567">
        <f t="shared" si="1732"/>
        <v>0</v>
      </c>
      <c r="P8567" s="63">
        <f t="shared" si="1733"/>
        <v>0</v>
      </c>
    </row>
    <row r="8568" spans="1:18" x14ac:dyDescent="0.3">
      <c r="A8568">
        <f t="shared" si="1734"/>
        <v>2019</v>
      </c>
      <c r="B8568">
        <f t="shared" si="1735"/>
        <v>8</v>
      </c>
      <c r="C8568">
        <f t="shared" si="1736"/>
        <v>23</v>
      </c>
      <c r="D8568">
        <f t="shared" si="1737"/>
        <v>2</v>
      </c>
      <c r="E8568" t="str">
        <f t="shared" si="1738"/>
        <v>ON</v>
      </c>
      <c r="F8568" s="13">
        <f t="shared" si="1740"/>
        <v>43700</v>
      </c>
      <c r="G8568" s="14" t="str">
        <f t="shared" si="1739"/>
        <v>Avg of 4 NM Projects</v>
      </c>
      <c r="H8568" s="15">
        <f t="shared" si="1741"/>
        <v>21</v>
      </c>
      <c r="I8568" s="93">
        <v>-0.13</v>
      </c>
      <c r="J8568">
        <f t="shared" si="1729"/>
        <v>-7.3033707865168538E-4</v>
      </c>
      <c r="K8568" s="4">
        <v>22.13</v>
      </c>
      <c r="L8568" s="4">
        <v>17.350000000000001</v>
      </c>
      <c r="M8568" s="16">
        <f t="shared" si="1730"/>
        <v>-2.2555000000000001E-3</v>
      </c>
      <c r="N8568">
        <f t="shared" si="1731"/>
        <v>0</v>
      </c>
      <c r="O8568">
        <f t="shared" si="1732"/>
        <v>0</v>
      </c>
      <c r="P8568" s="63">
        <f t="shared" si="1733"/>
        <v>0</v>
      </c>
    </row>
    <row r="8569" spans="1:18" x14ac:dyDescent="0.3">
      <c r="A8569">
        <f t="shared" si="1734"/>
        <v>2019</v>
      </c>
      <c r="B8569">
        <f t="shared" si="1735"/>
        <v>8</v>
      </c>
      <c r="C8569">
        <f t="shared" si="1736"/>
        <v>23</v>
      </c>
      <c r="D8569">
        <f t="shared" si="1737"/>
        <v>2</v>
      </c>
      <c r="E8569" t="str">
        <f t="shared" si="1738"/>
        <v>ON</v>
      </c>
      <c r="F8569" s="13">
        <f t="shared" si="1740"/>
        <v>43700</v>
      </c>
      <c r="G8569" s="14" t="str">
        <f t="shared" si="1739"/>
        <v>Avg of 4 NM Projects</v>
      </c>
      <c r="H8569" s="15">
        <f t="shared" si="1741"/>
        <v>22</v>
      </c>
      <c r="I8569" s="93">
        <v>-0.13</v>
      </c>
      <c r="J8569">
        <f t="shared" si="1729"/>
        <v>-7.3033707865168538E-4</v>
      </c>
      <c r="K8569" s="4">
        <v>20.51</v>
      </c>
      <c r="L8569" s="4">
        <v>16.68</v>
      </c>
      <c r="M8569" s="16">
        <f t="shared" si="1730"/>
        <v>-2.1684E-3</v>
      </c>
      <c r="N8569">
        <f t="shared" si="1731"/>
        <v>0</v>
      </c>
      <c r="O8569">
        <f t="shared" si="1732"/>
        <v>0</v>
      </c>
      <c r="P8569" s="63">
        <f t="shared" si="1733"/>
        <v>0</v>
      </c>
    </row>
    <row r="8570" spans="1:18" x14ac:dyDescent="0.3">
      <c r="A8570">
        <f t="shared" si="1734"/>
        <v>2019</v>
      </c>
      <c r="B8570">
        <f t="shared" si="1735"/>
        <v>8</v>
      </c>
      <c r="C8570">
        <f t="shared" si="1736"/>
        <v>23</v>
      </c>
      <c r="D8570">
        <f t="shared" si="1737"/>
        <v>2</v>
      </c>
      <c r="E8570" t="str">
        <f t="shared" si="1738"/>
        <v>ON</v>
      </c>
      <c r="F8570" s="13">
        <f t="shared" si="1740"/>
        <v>43700</v>
      </c>
      <c r="G8570" s="14" t="str">
        <f t="shared" si="1739"/>
        <v>Avg of 4 NM Projects</v>
      </c>
      <c r="H8570" s="15">
        <f t="shared" si="1741"/>
        <v>23</v>
      </c>
      <c r="I8570" s="93">
        <v>0</v>
      </c>
      <c r="J8570">
        <f t="shared" si="1729"/>
        <v>0</v>
      </c>
      <c r="K8570" s="4">
        <v>19.13</v>
      </c>
      <c r="L8570" s="4">
        <v>15.26</v>
      </c>
      <c r="M8570" s="16">
        <f t="shared" si="1730"/>
        <v>0</v>
      </c>
      <c r="N8570">
        <f t="shared" si="1731"/>
        <v>1</v>
      </c>
      <c r="O8570">
        <f t="shared" si="1732"/>
        <v>0</v>
      </c>
      <c r="P8570" s="63">
        <f t="shared" si="1733"/>
        <v>0</v>
      </c>
    </row>
    <row r="8571" spans="1:18" x14ac:dyDescent="0.3">
      <c r="A8571">
        <f t="shared" si="1734"/>
        <v>2019</v>
      </c>
      <c r="B8571">
        <f t="shared" si="1735"/>
        <v>8</v>
      </c>
      <c r="C8571">
        <f t="shared" si="1736"/>
        <v>23</v>
      </c>
      <c r="D8571">
        <f t="shared" si="1737"/>
        <v>2</v>
      </c>
      <c r="E8571" t="str">
        <f t="shared" si="1738"/>
        <v>OFF</v>
      </c>
      <c r="F8571" s="13">
        <f t="shared" si="1740"/>
        <v>43700</v>
      </c>
      <c r="G8571" s="14" t="str">
        <f t="shared" si="1739"/>
        <v>Avg of 4 NM Projects</v>
      </c>
      <c r="H8571" s="15">
        <f t="shared" si="1741"/>
        <v>24</v>
      </c>
      <c r="I8571" s="93">
        <v>0</v>
      </c>
      <c r="J8571">
        <f t="shared" si="1729"/>
        <v>0</v>
      </c>
      <c r="K8571" s="4">
        <v>17.36</v>
      </c>
      <c r="L8571" s="4">
        <v>9.5500000000000007</v>
      </c>
      <c r="M8571" s="16">
        <f t="shared" si="1730"/>
        <v>0</v>
      </c>
      <c r="N8571">
        <f t="shared" si="1731"/>
        <v>1</v>
      </c>
      <c r="O8571">
        <f t="shared" si="1732"/>
        <v>0</v>
      </c>
      <c r="P8571" s="63">
        <f t="shared" si="1733"/>
        <v>0</v>
      </c>
    </row>
    <row r="8572" spans="1:18" x14ac:dyDescent="0.3">
      <c r="A8572">
        <f t="shared" si="1734"/>
        <v>2019</v>
      </c>
      <c r="B8572">
        <f t="shared" si="1735"/>
        <v>8</v>
      </c>
      <c r="C8572">
        <f t="shared" si="1736"/>
        <v>24</v>
      </c>
      <c r="D8572">
        <f t="shared" si="1737"/>
        <v>3</v>
      </c>
      <c r="E8572" t="str">
        <f t="shared" si="1738"/>
        <v>OFF</v>
      </c>
      <c r="F8572" s="13">
        <f t="shared" si="1740"/>
        <v>43701</v>
      </c>
      <c r="G8572" s="14" t="str">
        <f t="shared" si="1739"/>
        <v>Avg of 4 NM Projects</v>
      </c>
      <c r="H8572" s="15">
        <f t="shared" si="1741"/>
        <v>1</v>
      </c>
      <c r="I8572" s="93">
        <v>-0.26</v>
      </c>
      <c r="J8572">
        <f t="shared" si="1729"/>
        <v>-1.4606741573033708E-3</v>
      </c>
      <c r="K8572" s="4">
        <v>16.02</v>
      </c>
      <c r="L8572" s="4">
        <v>11.79</v>
      </c>
      <c r="M8572" s="16">
        <f t="shared" si="1730"/>
        <v>-3.0653999999999998E-3</v>
      </c>
      <c r="N8572">
        <f t="shared" si="1731"/>
        <v>0</v>
      </c>
      <c r="O8572">
        <f t="shared" si="1732"/>
        <v>0</v>
      </c>
      <c r="P8572" s="63">
        <f t="shared" si="1733"/>
        <v>0</v>
      </c>
      <c r="Q8572" s="34"/>
      <c r="R8572" s="34"/>
    </row>
    <row r="8573" spans="1:18" x14ac:dyDescent="0.3">
      <c r="A8573">
        <f t="shared" si="1734"/>
        <v>2019</v>
      </c>
      <c r="B8573">
        <f t="shared" si="1735"/>
        <v>8</v>
      </c>
      <c r="C8573">
        <f t="shared" si="1736"/>
        <v>24</v>
      </c>
      <c r="D8573">
        <f t="shared" si="1737"/>
        <v>3</v>
      </c>
      <c r="E8573" t="str">
        <f t="shared" si="1738"/>
        <v>OFF</v>
      </c>
      <c r="F8573" s="13">
        <f t="shared" si="1740"/>
        <v>43701</v>
      </c>
      <c r="G8573" s="14" t="str">
        <f t="shared" si="1739"/>
        <v>Avg of 4 NM Projects</v>
      </c>
      <c r="H8573" s="15">
        <f t="shared" si="1741"/>
        <v>2</v>
      </c>
      <c r="I8573" s="93">
        <v>-0.13</v>
      </c>
      <c r="J8573">
        <f t="shared" si="1729"/>
        <v>-7.3033707865168538E-4</v>
      </c>
      <c r="K8573" s="4">
        <v>15.54</v>
      </c>
      <c r="L8573" s="4">
        <v>1.51</v>
      </c>
      <c r="M8573" s="16">
        <f t="shared" si="1730"/>
        <v>-1.963E-4</v>
      </c>
      <c r="N8573">
        <f t="shared" si="1731"/>
        <v>0</v>
      </c>
      <c r="O8573">
        <f t="shared" si="1732"/>
        <v>0</v>
      </c>
      <c r="P8573" s="63">
        <f t="shared" si="1733"/>
        <v>0</v>
      </c>
    </row>
    <row r="8574" spans="1:18" x14ac:dyDescent="0.3">
      <c r="A8574">
        <f t="shared" si="1734"/>
        <v>2019</v>
      </c>
      <c r="B8574">
        <f t="shared" si="1735"/>
        <v>8</v>
      </c>
      <c r="C8574">
        <f t="shared" si="1736"/>
        <v>24</v>
      </c>
      <c r="D8574">
        <f t="shared" si="1737"/>
        <v>3</v>
      </c>
      <c r="E8574" t="str">
        <f t="shared" si="1738"/>
        <v>OFF</v>
      </c>
      <c r="F8574" s="13">
        <f t="shared" si="1740"/>
        <v>43701</v>
      </c>
      <c r="G8574" s="14" t="str">
        <f t="shared" si="1739"/>
        <v>Avg of 4 NM Projects</v>
      </c>
      <c r="H8574" s="15">
        <f t="shared" si="1741"/>
        <v>3</v>
      </c>
      <c r="I8574" s="93">
        <v>0</v>
      </c>
      <c r="J8574">
        <f t="shared" si="1729"/>
        <v>0</v>
      </c>
      <c r="K8574" s="4">
        <v>14.87</v>
      </c>
      <c r="L8574" s="4">
        <v>8.9</v>
      </c>
      <c r="M8574" s="16">
        <f t="shared" si="1730"/>
        <v>0</v>
      </c>
      <c r="N8574">
        <f t="shared" si="1731"/>
        <v>1</v>
      </c>
      <c r="O8574">
        <f t="shared" si="1732"/>
        <v>0</v>
      </c>
      <c r="P8574" s="63">
        <f t="shared" si="1733"/>
        <v>0</v>
      </c>
    </row>
    <row r="8575" spans="1:18" x14ac:dyDescent="0.3">
      <c r="A8575">
        <f t="shared" si="1734"/>
        <v>2019</v>
      </c>
      <c r="B8575">
        <f t="shared" si="1735"/>
        <v>8</v>
      </c>
      <c r="C8575">
        <f t="shared" si="1736"/>
        <v>24</v>
      </c>
      <c r="D8575">
        <f t="shared" si="1737"/>
        <v>3</v>
      </c>
      <c r="E8575" t="str">
        <f t="shared" si="1738"/>
        <v>OFF</v>
      </c>
      <c r="F8575" s="13">
        <f t="shared" si="1740"/>
        <v>43701</v>
      </c>
      <c r="G8575" s="14" t="str">
        <f t="shared" si="1739"/>
        <v>Avg of 4 NM Projects</v>
      </c>
      <c r="H8575" s="15">
        <f t="shared" si="1741"/>
        <v>4</v>
      </c>
      <c r="I8575" s="93">
        <v>-0.13</v>
      </c>
      <c r="J8575">
        <f t="shared" si="1729"/>
        <v>-7.3033707865168538E-4</v>
      </c>
      <c r="K8575" s="4">
        <v>14.54</v>
      </c>
      <c r="L8575" s="4">
        <v>11.17</v>
      </c>
      <c r="M8575" s="16">
        <f t="shared" si="1730"/>
        <v>-1.4521E-3</v>
      </c>
      <c r="N8575">
        <f t="shared" si="1731"/>
        <v>0</v>
      </c>
      <c r="O8575">
        <f t="shared" si="1732"/>
        <v>0</v>
      </c>
      <c r="P8575" s="63">
        <f t="shared" si="1733"/>
        <v>0</v>
      </c>
    </row>
    <row r="8576" spans="1:18" x14ac:dyDescent="0.3">
      <c r="A8576">
        <f t="shared" si="1734"/>
        <v>2019</v>
      </c>
      <c r="B8576">
        <f t="shared" si="1735"/>
        <v>8</v>
      </c>
      <c r="C8576">
        <f t="shared" si="1736"/>
        <v>24</v>
      </c>
      <c r="D8576">
        <f t="shared" si="1737"/>
        <v>3</v>
      </c>
      <c r="E8576" t="str">
        <f t="shared" si="1738"/>
        <v>OFF</v>
      </c>
      <c r="F8576" s="13">
        <f t="shared" si="1740"/>
        <v>43701</v>
      </c>
      <c r="G8576" s="14" t="str">
        <f t="shared" si="1739"/>
        <v>Avg of 4 NM Projects</v>
      </c>
      <c r="H8576" s="15">
        <f t="shared" si="1741"/>
        <v>5</v>
      </c>
      <c r="I8576" s="93">
        <v>-0.13</v>
      </c>
      <c r="J8576">
        <f t="shared" si="1729"/>
        <v>-7.3033707865168538E-4</v>
      </c>
      <c r="K8576" s="4">
        <v>11.49</v>
      </c>
      <c r="L8576" s="4">
        <v>10.69</v>
      </c>
      <c r="M8576" s="16">
        <f t="shared" si="1730"/>
        <v>-1.3897E-3</v>
      </c>
      <c r="N8576">
        <f t="shared" si="1731"/>
        <v>0</v>
      </c>
      <c r="O8576">
        <f t="shared" si="1732"/>
        <v>0</v>
      </c>
      <c r="P8576" s="63">
        <f t="shared" si="1733"/>
        <v>0</v>
      </c>
    </row>
    <row r="8577" spans="1:16" x14ac:dyDescent="0.3">
      <c r="A8577">
        <f t="shared" si="1734"/>
        <v>2019</v>
      </c>
      <c r="B8577">
        <f t="shared" si="1735"/>
        <v>8</v>
      </c>
      <c r="C8577">
        <f t="shared" si="1736"/>
        <v>24</v>
      </c>
      <c r="D8577">
        <f t="shared" si="1737"/>
        <v>3</v>
      </c>
      <c r="E8577" t="str">
        <f t="shared" si="1738"/>
        <v>OFF</v>
      </c>
      <c r="F8577" s="13">
        <f t="shared" si="1740"/>
        <v>43701</v>
      </c>
      <c r="G8577" s="14" t="str">
        <f t="shared" si="1739"/>
        <v>Avg of 4 NM Projects</v>
      </c>
      <c r="H8577" s="15">
        <f t="shared" si="1741"/>
        <v>6</v>
      </c>
      <c r="I8577" s="93">
        <v>-0.26</v>
      </c>
      <c r="J8577">
        <f t="shared" si="1729"/>
        <v>-1.4606741573033708E-3</v>
      </c>
      <c r="K8577" s="4">
        <v>14.49</v>
      </c>
      <c r="L8577" s="4">
        <v>10.42</v>
      </c>
      <c r="M8577" s="16">
        <f t="shared" si="1730"/>
        <v>-2.7092000000000001E-3</v>
      </c>
      <c r="N8577">
        <f t="shared" si="1731"/>
        <v>0</v>
      </c>
      <c r="O8577">
        <f t="shared" si="1732"/>
        <v>0</v>
      </c>
      <c r="P8577" s="63">
        <f t="shared" si="1733"/>
        <v>0</v>
      </c>
    </row>
    <row r="8578" spans="1:16" x14ac:dyDescent="0.3">
      <c r="A8578">
        <f t="shared" si="1734"/>
        <v>2019</v>
      </c>
      <c r="B8578">
        <f t="shared" si="1735"/>
        <v>8</v>
      </c>
      <c r="C8578">
        <f t="shared" si="1736"/>
        <v>24</v>
      </c>
      <c r="D8578">
        <f t="shared" si="1737"/>
        <v>3</v>
      </c>
      <c r="E8578" t="str">
        <f t="shared" si="1738"/>
        <v>OFF</v>
      </c>
      <c r="F8578" s="13">
        <f t="shared" si="1740"/>
        <v>43701</v>
      </c>
      <c r="G8578" s="14" t="str">
        <f t="shared" si="1739"/>
        <v>Avg of 4 NM Projects</v>
      </c>
      <c r="H8578" s="15">
        <f t="shared" si="1741"/>
        <v>7</v>
      </c>
      <c r="I8578" s="93">
        <v>1.66</v>
      </c>
      <c r="J8578">
        <f t="shared" si="1729"/>
        <v>9.3258426966292135E-3</v>
      </c>
      <c r="K8578" s="4">
        <v>13.73</v>
      </c>
      <c r="L8578" s="4">
        <v>9.2799999999999994</v>
      </c>
      <c r="M8578" s="16">
        <f t="shared" si="1730"/>
        <v>1.5404799999999998E-2</v>
      </c>
      <c r="N8578">
        <f t="shared" si="1731"/>
        <v>0</v>
      </c>
      <c r="O8578">
        <f t="shared" si="1732"/>
        <v>0</v>
      </c>
      <c r="P8578" s="63">
        <f t="shared" si="1733"/>
        <v>0</v>
      </c>
    </row>
    <row r="8579" spans="1:16" x14ac:dyDescent="0.3">
      <c r="A8579">
        <f t="shared" si="1734"/>
        <v>2019</v>
      </c>
      <c r="B8579">
        <f t="shared" si="1735"/>
        <v>8</v>
      </c>
      <c r="C8579">
        <f t="shared" si="1736"/>
        <v>24</v>
      </c>
      <c r="D8579">
        <f t="shared" si="1737"/>
        <v>3</v>
      </c>
      <c r="E8579" t="str">
        <f t="shared" si="1738"/>
        <v>ON</v>
      </c>
      <c r="F8579" s="13">
        <f t="shared" si="1740"/>
        <v>43701</v>
      </c>
      <c r="G8579" s="14" t="str">
        <f t="shared" si="1739"/>
        <v>Avg of 4 NM Projects</v>
      </c>
      <c r="H8579" s="15">
        <f t="shared" si="1741"/>
        <v>8</v>
      </c>
      <c r="I8579" s="93">
        <v>13.440000000000001</v>
      </c>
      <c r="J8579">
        <f t="shared" si="1729"/>
        <v>7.5505617977528097E-2</v>
      </c>
      <c r="K8579" s="4">
        <v>15.38</v>
      </c>
      <c r="L8579" s="4">
        <v>11.86</v>
      </c>
      <c r="M8579" s="16">
        <f t="shared" si="1730"/>
        <v>0.1593984</v>
      </c>
      <c r="N8579">
        <f t="shared" si="1731"/>
        <v>0</v>
      </c>
      <c r="O8579">
        <f t="shared" si="1732"/>
        <v>0</v>
      </c>
      <c r="P8579" s="63">
        <f t="shared" si="1733"/>
        <v>0</v>
      </c>
    </row>
    <row r="8580" spans="1:16" x14ac:dyDescent="0.3">
      <c r="A8580">
        <f t="shared" si="1734"/>
        <v>2019</v>
      </c>
      <c r="B8580">
        <f t="shared" si="1735"/>
        <v>8</v>
      </c>
      <c r="C8580">
        <f t="shared" si="1736"/>
        <v>24</v>
      </c>
      <c r="D8580">
        <f t="shared" si="1737"/>
        <v>3</v>
      </c>
      <c r="E8580" t="str">
        <f t="shared" si="1738"/>
        <v>ON</v>
      </c>
      <c r="F8580" s="13">
        <f t="shared" si="1740"/>
        <v>43701</v>
      </c>
      <c r="G8580" s="14" t="str">
        <f t="shared" si="1739"/>
        <v>Avg of 4 NM Projects</v>
      </c>
      <c r="H8580" s="15">
        <f t="shared" si="1741"/>
        <v>9</v>
      </c>
      <c r="I8580" s="93">
        <v>36.984999999999999</v>
      </c>
      <c r="J8580">
        <f t="shared" ref="J8580:J8643" si="1742">+I8580/$I$1</f>
        <v>0.2077808988764045</v>
      </c>
      <c r="K8580" s="4">
        <v>17.239999999999998</v>
      </c>
      <c r="L8580" s="4">
        <v>13.91</v>
      </c>
      <c r="M8580" s="16">
        <f t="shared" ref="M8580:M8643" si="1743">+L8580*I8580/1000</f>
        <v>0.51446135000000004</v>
      </c>
      <c r="N8580">
        <f t="shared" ref="N8580:N8643" si="1744">+IF(I8580=0,1,0)</f>
        <v>0</v>
      </c>
      <c r="O8580">
        <f t="shared" ref="O8580:O8643" si="1745">+IF(I8580&gt;=0.5*$I$1,1,0)</f>
        <v>0</v>
      </c>
      <c r="P8580" s="63">
        <f t="shared" ref="P8580:P8643" si="1746">+IF(I8580&gt;MAX(I$3652:I$5859),1,0)</f>
        <v>0</v>
      </c>
    </row>
    <row r="8581" spans="1:16" x14ac:dyDescent="0.3">
      <c r="A8581">
        <f t="shared" ref="A8581:A8644" si="1747">YEAR(F8581)</f>
        <v>2019</v>
      </c>
      <c r="B8581">
        <f t="shared" ref="B8581:B8644" si="1748">+MONTH(F8581)</f>
        <v>8</v>
      </c>
      <c r="C8581">
        <f t="shared" ref="C8581:C8644" si="1749">+DAY(F8581)</f>
        <v>24</v>
      </c>
      <c r="D8581">
        <f t="shared" ref="D8581:D8644" si="1750">WEEKDAY(C8581)</f>
        <v>3</v>
      </c>
      <c r="E8581" t="str">
        <f t="shared" ref="E8581:E8644" si="1751">IF(OR(D8581=1,D8581=7,H8581=1,H8581=2,H8581=3,H8581=4,H8581=5,H8581=6,H8581=7,H8581=24),"OFF","ON")</f>
        <v>ON</v>
      </c>
      <c r="F8581" s="13">
        <f t="shared" si="1740"/>
        <v>43701</v>
      </c>
      <c r="G8581" s="14" t="str">
        <f t="shared" si="1739"/>
        <v>Avg of 4 NM Projects</v>
      </c>
      <c r="H8581" s="15">
        <f t="shared" si="1741"/>
        <v>10</v>
      </c>
      <c r="I8581" s="93">
        <v>60.539999999999992</v>
      </c>
      <c r="J8581">
        <f t="shared" si="1742"/>
        <v>0.34011235955056174</v>
      </c>
      <c r="K8581" s="4">
        <v>18.510000000000002</v>
      </c>
      <c r="L8581" s="4">
        <v>14.42</v>
      </c>
      <c r="M8581" s="16">
        <f t="shared" si="1743"/>
        <v>0.87298679999999995</v>
      </c>
      <c r="N8581">
        <f t="shared" si="1744"/>
        <v>0</v>
      </c>
      <c r="O8581">
        <f t="shared" si="1745"/>
        <v>0</v>
      </c>
      <c r="P8581" s="63">
        <f t="shared" si="1746"/>
        <v>0</v>
      </c>
    </row>
    <row r="8582" spans="1:16" x14ac:dyDescent="0.3">
      <c r="A8582">
        <f t="shared" si="1747"/>
        <v>2019</v>
      </c>
      <c r="B8582">
        <f t="shared" si="1748"/>
        <v>8</v>
      </c>
      <c r="C8582">
        <f t="shared" si="1749"/>
        <v>24</v>
      </c>
      <c r="D8582">
        <f t="shared" si="1750"/>
        <v>3</v>
      </c>
      <c r="E8582" t="str">
        <f t="shared" si="1751"/>
        <v>ON</v>
      </c>
      <c r="F8582" s="13">
        <f t="shared" si="1740"/>
        <v>43701</v>
      </c>
      <c r="G8582" s="14" t="str">
        <f t="shared" ref="G8582:G8645" si="1752">+G8581</f>
        <v>Avg of 4 NM Projects</v>
      </c>
      <c r="H8582" s="15">
        <f t="shared" si="1741"/>
        <v>11</v>
      </c>
      <c r="I8582" s="93">
        <v>82.044999999999987</v>
      </c>
      <c r="J8582">
        <f t="shared" si="1742"/>
        <v>0.46092696629213475</v>
      </c>
      <c r="K8582" s="4">
        <v>15.93</v>
      </c>
      <c r="L8582" s="4">
        <v>12.5</v>
      </c>
      <c r="M8582" s="16">
        <f t="shared" si="1743"/>
        <v>1.0255624999999997</v>
      </c>
      <c r="N8582">
        <f t="shared" si="1744"/>
        <v>0</v>
      </c>
      <c r="O8582">
        <f t="shared" si="1745"/>
        <v>0</v>
      </c>
      <c r="P8582" s="63">
        <f t="shared" si="1746"/>
        <v>0</v>
      </c>
    </row>
    <row r="8583" spans="1:16" x14ac:dyDescent="0.3">
      <c r="A8583">
        <f t="shared" si="1747"/>
        <v>2019</v>
      </c>
      <c r="B8583">
        <f t="shared" si="1748"/>
        <v>8</v>
      </c>
      <c r="C8583">
        <f t="shared" si="1749"/>
        <v>24</v>
      </c>
      <c r="D8583">
        <f t="shared" si="1750"/>
        <v>3</v>
      </c>
      <c r="E8583" t="str">
        <f t="shared" si="1751"/>
        <v>ON</v>
      </c>
      <c r="F8583" s="13">
        <f t="shared" si="1740"/>
        <v>43701</v>
      </c>
      <c r="G8583" s="14" t="str">
        <f t="shared" si="1752"/>
        <v>Avg of 4 NM Projects</v>
      </c>
      <c r="H8583" s="15">
        <f t="shared" si="1741"/>
        <v>12</v>
      </c>
      <c r="I8583" s="93">
        <v>89.35</v>
      </c>
      <c r="J8583">
        <f t="shared" si="1742"/>
        <v>0.50196629213483146</v>
      </c>
      <c r="K8583" s="4">
        <v>17.059999999999999</v>
      </c>
      <c r="L8583" s="4">
        <v>12.95</v>
      </c>
      <c r="M8583" s="16">
        <f t="shared" si="1743"/>
        <v>1.1570824999999998</v>
      </c>
      <c r="N8583">
        <f t="shared" si="1744"/>
        <v>0</v>
      </c>
      <c r="O8583">
        <f t="shared" si="1745"/>
        <v>1</v>
      </c>
      <c r="P8583" s="63">
        <f t="shared" si="1746"/>
        <v>0</v>
      </c>
    </row>
    <row r="8584" spans="1:16" x14ac:dyDescent="0.3">
      <c r="A8584">
        <f t="shared" si="1747"/>
        <v>2019</v>
      </c>
      <c r="B8584">
        <f t="shared" si="1748"/>
        <v>8</v>
      </c>
      <c r="C8584">
        <f t="shared" si="1749"/>
        <v>24</v>
      </c>
      <c r="D8584">
        <f t="shared" si="1750"/>
        <v>3</v>
      </c>
      <c r="E8584" t="str">
        <f t="shared" si="1751"/>
        <v>ON</v>
      </c>
      <c r="F8584" s="13">
        <f t="shared" si="1740"/>
        <v>43701</v>
      </c>
      <c r="G8584" s="14" t="str">
        <f t="shared" si="1752"/>
        <v>Avg of 4 NM Projects</v>
      </c>
      <c r="H8584" s="15">
        <f t="shared" si="1741"/>
        <v>13</v>
      </c>
      <c r="I8584" s="93">
        <v>96</v>
      </c>
      <c r="J8584">
        <f t="shared" si="1742"/>
        <v>0.5393258426966292</v>
      </c>
      <c r="K8584" s="4">
        <v>16.22</v>
      </c>
      <c r="L8584" s="4">
        <v>-10.34</v>
      </c>
      <c r="M8584" s="16">
        <f t="shared" si="1743"/>
        <v>-0.99263999999999997</v>
      </c>
      <c r="N8584">
        <f t="shared" si="1744"/>
        <v>0</v>
      </c>
      <c r="O8584">
        <f t="shared" si="1745"/>
        <v>1</v>
      </c>
      <c r="P8584" s="63">
        <f t="shared" si="1746"/>
        <v>0</v>
      </c>
    </row>
    <row r="8585" spans="1:16" x14ac:dyDescent="0.3">
      <c r="A8585">
        <f t="shared" si="1747"/>
        <v>2019</v>
      </c>
      <c r="B8585">
        <f t="shared" si="1748"/>
        <v>8</v>
      </c>
      <c r="C8585">
        <f t="shared" si="1749"/>
        <v>24</v>
      </c>
      <c r="D8585">
        <f t="shared" si="1750"/>
        <v>3</v>
      </c>
      <c r="E8585" t="str">
        <f t="shared" si="1751"/>
        <v>ON</v>
      </c>
      <c r="F8585" s="13">
        <f t="shared" si="1740"/>
        <v>43701</v>
      </c>
      <c r="G8585" s="14" t="str">
        <f t="shared" si="1752"/>
        <v>Avg of 4 NM Projects</v>
      </c>
      <c r="H8585" s="15">
        <f t="shared" si="1741"/>
        <v>14</v>
      </c>
      <c r="I8585" s="93">
        <v>103.42499999999998</v>
      </c>
      <c r="J8585">
        <f t="shared" si="1742"/>
        <v>0.58103932584269657</v>
      </c>
      <c r="K8585" s="4">
        <v>16.5</v>
      </c>
      <c r="L8585" s="4">
        <v>11.35</v>
      </c>
      <c r="M8585" s="16">
        <f t="shared" si="1743"/>
        <v>1.1738737499999998</v>
      </c>
      <c r="N8585">
        <f t="shared" si="1744"/>
        <v>0</v>
      </c>
      <c r="O8585">
        <f t="shared" si="1745"/>
        <v>1</v>
      </c>
      <c r="P8585" s="63">
        <f t="shared" si="1746"/>
        <v>0</v>
      </c>
    </row>
    <row r="8586" spans="1:16" x14ac:dyDescent="0.3">
      <c r="A8586">
        <f t="shared" si="1747"/>
        <v>2019</v>
      </c>
      <c r="B8586">
        <f t="shared" si="1748"/>
        <v>8</v>
      </c>
      <c r="C8586">
        <f t="shared" si="1749"/>
        <v>24</v>
      </c>
      <c r="D8586">
        <f t="shared" si="1750"/>
        <v>3</v>
      </c>
      <c r="E8586" t="str">
        <f t="shared" si="1751"/>
        <v>ON</v>
      </c>
      <c r="F8586" s="13">
        <f t="shared" si="1740"/>
        <v>43701</v>
      </c>
      <c r="G8586" s="14" t="str">
        <f t="shared" si="1752"/>
        <v>Avg of 4 NM Projects</v>
      </c>
      <c r="H8586" s="15">
        <f t="shared" si="1741"/>
        <v>15</v>
      </c>
      <c r="I8586" s="93">
        <v>92.545000000000002</v>
      </c>
      <c r="J8586">
        <f t="shared" si="1742"/>
        <v>0.51991573033707861</v>
      </c>
      <c r="K8586" s="4">
        <v>17.079999999999998</v>
      </c>
      <c r="L8586" s="4">
        <v>12.89</v>
      </c>
      <c r="M8586" s="16">
        <f t="shared" si="1743"/>
        <v>1.19290505</v>
      </c>
      <c r="N8586">
        <f t="shared" si="1744"/>
        <v>0</v>
      </c>
      <c r="O8586">
        <f t="shared" si="1745"/>
        <v>1</v>
      </c>
      <c r="P8586" s="63">
        <f t="shared" si="1746"/>
        <v>0</v>
      </c>
    </row>
    <row r="8587" spans="1:16" x14ac:dyDescent="0.3">
      <c r="A8587">
        <f t="shared" si="1747"/>
        <v>2019</v>
      </c>
      <c r="B8587">
        <f t="shared" si="1748"/>
        <v>8</v>
      </c>
      <c r="C8587">
        <f t="shared" si="1749"/>
        <v>24</v>
      </c>
      <c r="D8587">
        <f t="shared" si="1750"/>
        <v>3</v>
      </c>
      <c r="E8587" t="str">
        <f t="shared" si="1751"/>
        <v>ON</v>
      </c>
      <c r="F8587" s="13">
        <f t="shared" si="1740"/>
        <v>43701</v>
      </c>
      <c r="G8587" s="14" t="str">
        <f t="shared" si="1752"/>
        <v>Avg of 4 NM Projects</v>
      </c>
      <c r="H8587" s="15">
        <f t="shared" si="1741"/>
        <v>16</v>
      </c>
      <c r="I8587" s="93">
        <v>98.69</v>
      </c>
      <c r="J8587">
        <f t="shared" si="1742"/>
        <v>0.55443820224719098</v>
      </c>
      <c r="K8587" s="4">
        <v>20.37</v>
      </c>
      <c r="L8587" s="4">
        <v>13.43</v>
      </c>
      <c r="M8587" s="16">
        <f t="shared" si="1743"/>
        <v>1.3254067</v>
      </c>
      <c r="N8587">
        <f t="shared" si="1744"/>
        <v>0</v>
      </c>
      <c r="O8587">
        <f t="shared" si="1745"/>
        <v>1</v>
      </c>
      <c r="P8587" s="63">
        <f t="shared" si="1746"/>
        <v>0</v>
      </c>
    </row>
    <row r="8588" spans="1:16" x14ac:dyDescent="0.3">
      <c r="A8588">
        <f t="shared" si="1747"/>
        <v>2019</v>
      </c>
      <c r="B8588">
        <f t="shared" si="1748"/>
        <v>8</v>
      </c>
      <c r="C8588">
        <f t="shared" si="1749"/>
        <v>24</v>
      </c>
      <c r="D8588">
        <f t="shared" si="1750"/>
        <v>3</v>
      </c>
      <c r="E8588" t="str">
        <f t="shared" si="1751"/>
        <v>ON</v>
      </c>
      <c r="F8588" s="13">
        <f t="shared" si="1740"/>
        <v>43701</v>
      </c>
      <c r="G8588" s="14" t="str">
        <f t="shared" si="1752"/>
        <v>Avg of 4 NM Projects</v>
      </c>
      <c r="H8588" s="15">
        <f t="shared" si="1741"/>
        <v>17</v>
      </c>
      <c r="I8588" s="93">
        <v>80.759999999999991</v>
      </c>
      <c r="J8588">
        <f t="shared" si="1742"/>
        <v>0.45370786516853928</v>
      </c>
      <c r="K8588" s="4">
        <v>23.42</v>
      </c>
      <c r="L8588" s="4">
        <v>13.35</v>
      </c>
      <c r="M8588" s="16">
        <f t="shared" si="1743"/>
        <v>1.078146</v>
      </c>
      <c r="N8588">
        <f t="shared" si="1744"/>
        <v>0</v>
      </c>
      <c r="O8588">
        <f t="shared" si="1745"/>
        <v>0</v>
      </c>
      <c r="P8588" s="63">
        <f t="shared" si="1746"/>
        <v>0</v>
      </c>
    </row>
    <row r="8589" spans="1:16" x14ac:dyDescent="0.3">
      <c r="A8589">
        <f t="shared" si="1747"/>
        <v>2019</v>
      </c>
      <c r="B8589">
        <f t="shared" si="1748"/>
        <v>8</v>
      </c>
      <c r="C8589">
        <f t="shared" si="1749"/>
        <v>24</v>
      </c>
      <c r="D8589">
        <f t="shared" si="1750"/>
        <v>3</v>
      </c>
      <c r="E8589" t="str">
        <f t="shared" si="1751"/>
        <v>ON</v>
      </c>
      <c r="F8589" s="13">
        <f t="shared" si="1740"/>
        <v>43701</v>
      </c>
      <c r="G8589" s="14" t="str">
        <f t="shared" si="1752"/>
        <v>Avg of 4 NM Projects</v>
      </c>
      <c r="H8589" s="15">
        <f t="shared" si="1741"/>
        <v>18</v>
      </c>
      <c r="I8589" s="93">
        <v>54.145000000000003</v>
      </c>
      <c r="J8589">
        <f t="shared" si="1742"/>
        <v>0.30418539325842697</v>
      </c>
      <c r="K8589" s="4">
        <v>23.51</v>
      </c>
      <c r="L8589" s="4">
        <v>13.98</v>
      </c>
      <c r="M8589" s="16">
        <f t="shared" si="1743"/>
        <v>0.75694710000000009</v>
      </c>
      <c r="N8589">
        <f t="shared" si="1744"/>
        <v>0</v>
      </c>
      <c r="O8589">
        <f t="shared" si="1745"/>
        <v>0</v>
      </c>
      <c r="P8589" s="63">
        <f t="shared" si="1746"/>
        <v>0</v>
      </c>
    </row>
    <row r="8590" spans="1:16" x14ac:dyDescent="0.3">
      <c r="A8590">
        <f t="shared" si="1747"/>
        <v>2019</v>
      </c>
      <c r="B8590">
        <f t="shared" si="1748"/>
        <v>8</v>
      </c>
      <c r="C8590">
        <f t="shared" si="1749"/>
        <v>24</v>
      </c>
      <c r="D8590">
        <f t="shared" si="1750"/>
        <v>3</v>
      </c>
      <c r="E8590" t="str">
        <f t="shared" si="1751"/>
        <v>ON</v>
      </c>
      <c r="F8590" s="13">
        <f t="shared" si="1740"/>
        <v>43701</v>
      </c>
      <c r="G8590" s="14" t="str">
        <f t="shared" si="1752"/>
        <v>Avg of 4 NM Projects</v>
      </c>
      <c r="H8590" s="15">
        <f t="shared" si="1741"/>
        <v>19</v>
      </c>
      <c r="I8590" s="93">
        <v>17.274999999999999</v>
      </c>
      <c r="J8590">
        <f t="shared" si="1742"/>
        <v>9.7050561797752802E-2</v>
      </c>
      <c r="K8590" s="4">
        <v>23.3</v>
      </c>
      <c r="L8590" s="4">
        <v>14.72</v>
      </c>
      <c r="M8590" s="16">
        <f t="shared" si="1743"/>
        <v>0.25428799999999996</v>
      </c>
      <c r="N8590">
        <f t="shared" si="1744"/>
        <v>0</v>
      </c>
      <c r="O8590">
        <f t="shared" si="1745"/>
        <v>0</v>
      </c>
      <c r="P8590" s="63">
        <f t="shared" si="1746"/>
        <v>0</v>
      </c>
    </row>
    <row r="8591" spans="1:16" x14ac:dyDescent="0.3">
      <c r="A8591">
        <f t="shared" si="1747"/>
        <v>2019</v>
      </c>
      <c r="B8591">
        <f t="shared" si="1748"/>
        <v>8</v>
      </c>
      <c r="C8591">
        <f t="shared" si="1749"/>
        <v>24</v>
      </c>
      <c r="D8591">
        <f t="shared" si="1750"/>
        <v>3</v>
      </c>
      <c r="E8591" t="str">
        <f t="shared" si="1751"/>
        <v>ON</v>
      </c>
      <c r="F8591" s="13">
        <f t="shared" si="1740"/>
        <v>43701</v>
      </c>
      <c r="G8591" s="14" t="str">
        <f t="shared" si="1752"/>
        <v>Avg of 4 NM Projects</v>
      </c>
      <c r="H8591" s="15">
        <f t="shared" si="1741"/>
        <v>20</v>
      </c>
      <c r="I8591" s="93">
        <v>1.5449999999999999</v>
      </c>
      <c r="J8591">
        <f t="shared" si="1742"/>
        <v>8.679775280898876E-3</v>
      </c>
      <c r="K8591" s="4">
        <v>22.12</v>
      </c>
      <c r="L8591" s="4">
        <v>14.66</v>
      </c>
      <c r="M8591" s="16">
        <f t="shared" si="1743"/>
        <v>2.2649699999999998E-2</v>
      </c>
      <c r="N8591">
        <f t="shared" si="1744"/>
        <v>0</v>
      </c>
      <c r="O8591">
        <f t="shared" si="1745"/>
        <v>0</v>
      </c>
      <c r="P8591" s="63">
        <f t="shared" si="1746"/>
        <v>0</v>
      </c>
    </row>
    <row r="8592" spans="1:16" x14ac:dyDescent="0.3">
      <c r="A8592">
        <f t="shared" si="1747"/>
        <v>2019</v>
      </c>
      <c r="B8592">
        <f t="shared" si="1748"/>
        <v>8</v>
      </c>
      <c r="C8592">
        <f t="shared" si="1749"/>
        <v>24</v>
      </c>
      <c r="D8592">
        <f t="shared" si="1750"/>
        <v>3</v>
      </c>
      <c r="E8592" t="str">
        <f t="shared" si="1751"/>
        <v>ON</v>
      </c>
      <c r="F8592" s="13">
        <f t="shared" si="1740"/>
        <v>43701</v>
      </c>
      <c r="G8592" s="14" t="str">
        <f t="shared" si="1752"/>
        <v>Avg of 4 NM Projects</v>
      </c>
      <c r="H8592" s="15">
        <f t="shared" si="1741"/>
        <v>21</v>
      </c>
      <c r="I8592" s="93">
        <v>0</v>
      </c>
      <c r="J8592">
        <f t="shared" si="1742"/>
        <v>0</v>
      </c>
      <c r="K8592" s="4">
        <v>21.62</v>
      </c>
      <c r="L8592" s="4">
        <v>14.4</v>
      </c>
      <c r="M8592" s="16">
        <f t="shared" si="1743"/>
        <v>0</v>
      </c>
      <c r="N8592">
        <f t="shared" si="1744"/>
        <v>1</v>
      </c>
      <c r="O8592">
        <f t="shared" si="1745"/>
        <v>0</v>
      </c>
      <c r="P8592" s="63">
        <f t="shared" si="1746"/>
        <v>0</v>
      </c>
    </row>
    <row r="8593" spans="1:18" x14ac:dyDescent="0.3">
      <c r="A8593">
        <f t="shared" si="1747"/>
        <v>2019</v>
      </c>
      <c r="B8593">
        <f t="shared" si="1748"/>
        <v>8</v>
      </c>
      <c r="C8593">
        <f t="shared" si="1749"/>
        <v>24</v>
      </c>
      <c r="D8593">
        <f t="shared" si="1750"/>
        <v>3</v>
      </c>
      <c r="E8593" t="str">
        <f t="shared" si="1751"/>
        <v>ON</v>
      </c>
      <c r="F8593" s="13">
        <f t="shared" si="1740"/>
        <v>43701</v>
      </c>
      <c r="G8593" s="14" t="str">
        <f t="shared" si="1752"/>
        <v>Avg of 4 NM Projects</v>
      </c>
      <c r="H8593" s="15">
        <f t="shared" si="1741"/>
        <v>22</v>
      </c>
      <c r="I8593" s="93">
        <v>-0.13</v>
      </c>
      <c r="J8593">
        <f t="shared" si="1742"/>
        <v>-7.3033707865168538E-4</v>
      </c>
      <c r="K8593" s="4">
        <v>17.100000000000001</v>
      </c>
      <c r="L8593" s="4">
        <v>13.6</v>
      </c>
      <c r="M8593" s="16">
        <f t="shared" si="1743"/>
        <v>-1.768E-3</v>
      </c>
      <c r="N8593">
        <f t="shared" si="1744"/>
        <v>0</v>
      </c>
      <c r="O8593">
        <f t="shared" si="1745"/>
        <v>0</v>
      </c>
      <c r="P8593" s="63">
        <f t="shared" si="1746"/>
        <v>0</v>
      </c>
    </row>
    <row r="8594" spans="1:18" x14ac:dyDescent="0.3">
      <c r="A8594">
        <f t="shared" si="1747"/>
        <v>2019</v>
      </c>
      <c r="B8594">
        <f t="shared" si="1748"/>
        <v>8</v>
      </c>
      <c r="C8594">
        <f t="shared" si="1749"/>
        <v>24</v>
      </c>
      <c r="D8594">
        <f t="shared" si="1750"/>
        <v>3</v>
      </c>
      <c r="E8594" t="str">
        <f t="shared" si="1751"/>
        <v>ON</v>
      </c>
      <c r="F8594" s="13">
        <f t="shared" si="1740"/>
        <v>43701</v>
      </c>
      <c r="G8594" s="14" t="str">
        <f t="shared" si="1752"/>
        <v>Avg of 4 NM Projects</v>
      </c>
      <c r="H8594" s="15">
        <f t="shared" si="1741"/>
        <v>23</v>
      </c>
      <c r="I8594" s="93">
        <v>-0.13</v>
      </c>
      <c r="J8594">
        <f t="shared" si="1742"/>
        <v>-7.3033707865168538E-4</v>
      </c>
      <c r="K8594" s="4">
        <v>16.37</v>
      </c>
      <c r="L8594" s="4">
        <v>12.7</v>
      </c>
      <c r="M8594" s="16">
        <f t="shared" si="1743"/>
        <v>-1.6510000000000001E-3</v>
      </c>
      <c r="N8594">
        <f t="shared" si="1744"/>
        <v>0</v>
      </c>
      <c r="O8594">
        <f t="shared" si="1745"/>
        <v>0</v>
      </c>
      <c r="P8594" s="63">
        <f t="shared" si="1746"/>
        <v>0</v>
      </c>
    </row>
    <row r="8595" spans="1:18" x14ac:dyDescent="0.3">
      <c r="A8595">
        <f t="shared" si="1747"/>
        <v>2019</v>
      </c>
      <c r="B8595">
        <f t="shared" si="1748"/>
        <v>8</v>
      </c>
      <c r="C8595">
        <f t="shared" si="1749"/>
        <v>24</v>
      </c>
      <c r="D8595">
        <f t="shared" si="1750"/>
        <v>3</v>
      </c>
      <c r="E8595" t="str">
        <f t="shared" si="1751"/>
        <v>OFF</v>
      </c>
      <c r="F8595" s="13">
        <f t="shared" si="1740"/>
        <v>43701</v>
      </c>
      <c r="G8595" s="14" t="str">
        <f t="shared" si="1752"/>
        <v>Avg of 4 NM Projects</v>
      </c>
      <c r="H8595" s="15">
        <f t="shared" si="1741"/>
        <v>24</v>
      </c>
      <c r="I8595" s="93">
        <v>-0.13</v>
      </c>
      <c r="J8595">
        <f t="shared" si="1742"/>
        <v>-7.3033707865168538E-4</v>
      </c>
      <c r="K8595" s="4">
        <v>15.71</v>
      </c>
      <c r="L8595" s="4">
        <v>11.35</v>
      </c>
      <c r="M8595" s="16">
        <f t="shared" si="1743"/>
        <v>-1.4755E-3</v>
      </c>
      <c r="N8595">
        <f t="shared" si="1744"/>
        <v>0</v>
      </c>
      <c r="O8595">
        <f t="shared" si="1745"/>
        <v>0</v>
      </c>
      <c r="P8595" s="63">
        <f t="shared" si="1746"/>
        <v>0</v>
      </c>
    </row>
    <row r="8596" spans="1:18" x14ac:dyDescent="0.3">
      <c r="A8596">
        <f t="shared" si="1747"/>
        <v>2019</v>
      </c>
      <c r="B8596">
        <f t="shared" si="1748"/>
        <v>8</v>
      </c>
      <c r="C8596">
        <f t="shared" si="1749"/>
        <v>25</v>
      </c>
      <c r="D8596">
        <f t="shared" si="1750"/>
        <v>4</v>
      </c>
      <c r="E8596" t="str">
        <f t="shared" si="1751"/>
        <v>OFF</v>
      </c>
      <c r="F8596" s="13">
        <f t="shared" si="1740"/>
        <v>43702</v>
      </c>
      <c r="G8596" s="14" t="str">
        <f t="shared" si="1752"/>
        <v>Avg of 4 NM Projects</v>
      </c>
      <c r="H8596" s="15">
        <f t="shared" si="1741"/>
        <v>1</v>
      </c>
      <c r="I8596" s="93">
        <v>-0.26</v>
      </c>
      <c r="J8596">
        <f t="shared" si="1742"/>
        <v>-1.4606741573033708E-3</v>
      </c>
      <c r="K8596" s="4">
        <v>18.920000000000002</v>
      </c>
      <c r="L8596" s="4">
        <v>12.44</v>
      </c>
      <c r="M8596" s="16">
        <f t="shared" si="1743"/>
        <v>-3.2344000000000001E-3</v>
      </c>
      <c r="N8596">
        <f t="shared" si="1744"/>
        <v>0</v>
      </c>
      <c r="O8596">
        <f t="shared" si="1745"/>
        <v>0</v>
      </c>
      <c r="P8596" s="63">
        <f t="shared" si="1746"/>
        <v>0</v>
      </c>
      <c r="Q8596" s="34"/>
      <c r="R8596" s="34"/>
    </row>
    <row r="8597" spans="1:18" x14ac:dyDescent="0.3">
      <c r="A8597">
        <f t="shared" si="1747"/>
        <v>2019</v>
      </c>
      <c r="B8597">
        <f t="shared" si="1748"/>
        <v>8</v>
      </c>
      <c r="C8597">
        <f t="shared" si="1749"/>
        <v>25</v>
      </c>
      <c r="D8597">
        <f t="shared" si="1750"/>
        <v>4</v>
      </c>
      <c r="E8597" t="str">
        <f t="shared" si="1751"/>
        <v>OFF</v>
      </c>
      <c r="F8597" s="13">
        <f t="shared" si="1740"/>
        <v>43702</v>
      </c>
      <c r="G8597" s="14" t="str">
        <f t="shared" si="1752"/>
        <v>Avg of 4 NM Projects</v>
      </c>
      <c r="H8597" s="15">
        <f t="shared" si="1741"/>
        <v>2</v>
      </c>
      <c r="I8597" s="93">
        <v>0</v>
      </c>
      <c r="J8597">
        <f t="shared" si="1742"/>
        <v>0</v>
      </c>
      <c r="K8597" s="4">
        <v>13.91</v>
      </c>
      <c r="L8597" s="4">
        <v>12.54</v>
      </c>
      <c r="M8597" s="16">
        <f t="shared" si="1743"/>
        <v>0</v>
      </c>
      <c r="N8597">
        <f t="shared" si="1744"/>
        <v>1</v>
      </c>
      <c r="O8597">
        <f t="shared" si="1745"/>
        <v>0</v>
      </c>
      <c r="P8597" s="63">
        <f t="shared" si="1746"/>
        <v>0</v>
      </c>
    </row>
    <row r="8598" spans="1:18" x14ac:dyDescent="0.3">
      <c r="A8598">
        <f t="shared" si="1747"/>
        <v>2019</v>
      </c>
      <c r="B8598">
        <f t="shared" si="1748"/>
        <v>8</v>
      </c>
      <c r="C8598">
        <f t="shared" si="1749"/>
        <v>25</v>
      </c>
      <c r="D8598">
        <f t="shared" si="1750"/>
        <v>4</v>
      </c>
      <c r="E8598" t="str">
        <f t="shared" si="1751"/>
        <v>OFF</v>
      </c>
      <c r="F8598" s="13">
        <f t="shared" si="1740"/>
        <v>43702</v>
      </c>
      <c r="G8598" s="14" t="str">
        <f t="shared" si="1752"/>
        <v>Avg of 4 NM Projects</v>
      </c>
      <c r="H8598" s="15">
        <f t="shared" si="1741"/>
        <v>3</v>
      </c>
      <c r="I8598" s="93">
        <v>0</v>
      </c>
      <c r="J8598">
        <f t="shared" si="1742"/>
        <v>0</v>
      </c>
      <c r="K8598" s="4">
        <v>12.52</v>
      </c>
      <c r="L8598" s="4">
        <v>12.36</v>
      </c>
      <c r="M8598" s="16">
        <f t="shared" si="1743"/>
        <v>0</v>
      </c>
      <c r="N8598">
        <f t="shared" si="1744"/>
        <v>1</v>
      </c>
      <c r="O8598">
        <f t="shared" si="1745"/>
        <v>0</v>
      </c>
      <c r="P8598" s="63">
        <f t="shared" si="1746"/>
        <v>0</v>
      </c>
    </row>
    <row r="8599" spans="1:18" x14ac:dyDescent="0.3">
      <c r="A8599">
        <f t="shared" si="1747"/>
        <v>2019</v>
      </c>
      <c r="B8599">
        <f t="shared" si="1748"/>
        <v>8</v>
      </c>
      <c r="C8599">
        <f t="shared" si="1749"/>
        <v>25</v>
      </c>
      <c r="D8599">
        <f t="shared" si="1750"/>
        <v>4</v>
      </c>
      <c r="E8599" t="str">
        <f t="shared" si="1751"/>
        <v>OFF</v>
      </c>
      <c r="F8599" s="13">
        <f t="shared" si="1740"/>
        <v>43702</v>
      </c>
      <c r="G8599" s="14" t="str">
        <f t="shared" si="1752"/>
        <v>Avg of 4 NM Projects</v>
      </c>
      <c r="H8599" s="15">
        <f t="shared" si="1741"/>
        <v>4</v>
      </c>
      <c r="I8599" s="93">
        <v>-0.13</v>
      </c>
      <c r="J8599">
        <f t="shared" si="1742"/>
        <v>-7.3033707865168538E-4</v>
      </c>
      <c r="K8599" s="4">
        <v>11.25</v>
      </c>
      <c r="L8599" s="4">
        <v>12.24</v>
      </c>
      <c r="M8599" s="16">
        <f t="shared" si="1743"/>
        <v>-1.5912000000000001E-3</v>
      </c>
      <c r="N8599">
        <f t="shared" si="1744"/>
        <v>0</v>
      </c>
      <c r="O8599">
        <f t="shared" si="1745"/>
        <v>0</v>
      </c>
      <c r="P8599" s="63">
        <f t="shared" si="1746"/>
        <v>0</v>
      </c>
    </row>
    <row r="8600" spans="1:18" x14ac:dyDescent="0.3">
      <c r="A8600">
        <f t="shared" si="1747"/>
        <v>2019</v>
      </c>
      <c r="B8600">
        <f t="shared" si="1748"/>
        <v>8</v>
      </c>
      <c r="C8600">
        <f t="shared" si="1749"/>
        <v>25</v>
      </c>
      <c r="D8600">
        <f t="shared" si="1750"/>
        <v>4</v>
      </c>
      <c r="E8600" t="str">
        <f t="shared" si="1751"/>
        <v>OFF</v>
      </c>
      <c r="F8600" s="13">
        <f t="shared" si="1740"/>
        <v>43702</v>
      </c>
      <c r="G8600" s="14" t="str">
        <f t="shared" si="1752"/>
        <v>Avg of 4 NM Projects</v>
      </c>
      <c r="H8600" s="15">
        <f t="shared" si="1741"/>
        <v>5</v>
      </c>
      <c r="I8600" s="93">
        <v>-0.13</v>
      </c>
      <c r="J8600">
        <f t="shared" si="1742"/>
        <v>-7.3033707865168538E-4</v>
      </c>
      <c r="K8600" s="4">
        <v>11.88</v>
      </c>
      <c r="L8600" s="4">
        <v>11.85</v>
      </c>
      <c r="M8600" s="16">
        <f t="shared" si="1743"/>
        <v>-1.5405E-3</v>
      </c>
      <c r="N8600">
        <f t="shared" si="1744"/>
        <v>0</v>
      </c>
      <c r="O8600">
        <f t="shared" si="1745"/>
        <v>0</v>
      </c>
      <c r="P8600" s="63">
        <f t="shared" si="1746"/>
        <v>0</v>
      </c>
    </row>
    <row r="8601" spans="1:18" x14ac:dyDescent="0.3">
      <c r="A8601">
        <f t="shared" si="1747"/>
        <v>2019</v>
      </c>
      <c r="B8601">
        <f t="shared" si="1748"/>
        <v>8</v>
      </c>
      <c r="C8601">
        <f t="shared" si="1749"/>
        <v>25</v>
      </c>
      <c r="D8601">
        <f t="shared" si="1750"/>
        <v>4</v>
      </c>
      <c r="E8601" t="str">
        <f t="shared" si="1751"/>
        <v>OFF</v>
      </c>
      <c r="F8601" s="13">
        <f t="shared" si="1740"/>
        <v>43702</v>
      </c>
      <c r="G8601" s="14" t="str">
        <f t="shared" si="1752"/>
        <v>Avg of 4 NM Projects</v>
      </c>
      <c r="H8601" s="15">
        <f t="shared" si="1741"/>
        <v>6</v>
      </c>
      <c r="I8601" s="93">
        <v>0</v>
      </c>
      <c r="J8601">
        <f t="shared" si="1742"/>
        <v>0</v>
      </c>
      <c r="K8601" s="4">
        <v>11.15</v>
      </c>
      <c r="L8601" s="4">
        <v>11.41</v>
      </c>
      <c r="M8601" s="16">
        <f t="shared" si="1743"/>
        <v>0</v>
      </c>
      <c r="N8601">
        <f t="shared" si="1744"/>
        <v>1</v>
      </c>
      <c r="O8601">
        <f t="shared" si="1745"/>
        <v>0</v>
      </c>
      <c r="P8601" s="63">
        <f t="shared" si="1746"/>
        <v>0</v>
      </c>
    </row>
    <row r="8602" spans="1:18" x14ac:dyDescent="0.3">
      <c r="A8602">
        <f t="shared" si="1747"/>
        <v>2019</v>
      </c>
      <c r="B8602">
        <f t="shared" si="1748"/>
        <v>8</v>
      </c>
      <c r="C8602">
        <f t="shared" si="1749"/>
        <v>25</v>
      </c>
      <c r="D8602">
        <f t="shared" si="1750"/>
        <v>4</v>
      </c>
      <c r="E8602" t="str">
        <f t="shared" si="1751"/>
        <v>OFF</v>
      </c>
      <c r="F8602" s="13">
        <f t="shared" si="1740"/>
        <v>43702</v>
      </c>
      <c r="G8602" s="14" t="str">
        <f t="shared" si="1752"/>
        <v>Avg of 4 NM Projects</v>
      </c>
      <c r="H8602" s="15">
        <f t="shared" si="1741"/>
        <v>7</v>
      </c>
      <c r="I8602" s="93">
        <v>3.07</v>
      </c>
      <c r="J8602">
        <f t="shared" si="1742"/>
        <v>1.7247191011235955E-2</v>
      </c>
      <c r="K8602" s="4">
        <v>11.51</v>
      </c>
      <c r="L8602" s="4">
        <v>12.49</v>
      </c>
      <c r="M8602" s="16">
        <f t="shared" si="1743"/>
        <v>3.8344299999999998E-2</v>
      </c>
      <c r="N8602">
        <f t="shared" si="1744"/>
        <v>0</v>
      </c>
      <c r="O8602">
        <f t="shared" si="1745"/>
        <v>0</v>
      </c>
      <c r="P8602" s="63">
        <f t="shared" si="1746"/>
        <v>0</v>
      </c>
    </row>
    <row r="8603" spans="1:18" x14ac:dyDescent="0.3">
      <c r="A8603">
        <f t="shared" si="1747"/>
        <v>2019</v>
      </c>
      <c r="B8603">
        <f t="shared" si="1748"/>
        <v>8</v>
      </c>
      <c r="C8603">
        <f t="shared" si="1749"/>
        <v>25</v>
      </c>
      <c r="D8603">
        <f t="shared" si="1750"/>
        <v>4</v>
      </c>
      <c r="E8603" t="str">
        <f t="shared" si="1751"/>
        <v>ON</v>
      </c>
      <c r="F8603" s="13">
        <f t="shared" si="1740"/>
        <v>43702</v>
      </c>
      <c r="G8603" s="14" t="str">
        <f t="shared" si="1752"/>
        <v>Avg of 4 NM Projects</v>
      </c>
      <c r="H8603" s="15">
        <f t="shared" si="1741"/>
        <v>8</v>
      </c>
      <c r="I8603" s="93">
        <v>21.765000000000001</v>
      </c>
      <c r="J8603">
        <f t="shared" si="1742"/>
        <v>0.1222752808988764</v>
      </c>
      <c r="K8603" s="4">
        <v>12.95</v>
      </c>
      <c r="L8603" s="4">
        <v>12.67</v>
      </c>
      <c r="M8603" s="16">
        <f t="shared" si="1743"/>
        <v>0.27576255000000005</v>
      </c>
      <c r="N8603">
        <f t="shared" si="1744"/>
        <v>0</v>
      </c>
      <c r="O8603">
        <f t="shared" si="1745"/>
        <v>0</v>
      </c>
      <c r="P8603" s="63">
        <f t="shared" si="1746"/>
        <v>0</v>
      </c>
    </row>
    <row r="8604" spans="1:18" x14ac:dyDescent="0.3">
      <c r="A8604">
        <f t="shared" si="1747"/>
        <v>2019</v>
      </c>
      <c r="B8604">
        <f t="shared" si="1748"/>
        <v>8</v>
      </c>
      <c r="C8604">
        <f t="shared" si="1749"/>
        <v>25</v>
      </c>
      <c r="D8604">
        <f t="shared" si="1750"/>
        <v>4</v>
      </c>
      <c r="E8604" t="str">
        <f t="shared" si="1751"/>
        <v>ON</v>
      </c>
      <c r="F8604" s="13">
        <f t="shared" si="1740"/>
        <v>43702</v>
      </c>
      <c r="G8604" s="14" t="str">
        <f t="shared" si="1752"/>
        <v>Avg of 4 NM Projects</v>
      </c>
      <c r="H8604" s="15">
        <f t="shared" si="1741"/>
        <v>9</v>
      </c>
      <c r="I8604" s="93">
        <v>57.61</v>
      </c>
      <c r="J8604">
        <f t="shared" si="1742"/>
        <v>0.32365168539325845</v>
      </c>
      <c r="K8604" s="4">
        <v>14.32</v>
      </c>
      <c r="L8604" s="4">
        <v>12.49</v>
      </c>
      <c r="M8604" s="16">
        <f t="shared" si="1743"/>
        <v>0.71954890000000005</v>
      </c>
      <c r="N8604">
        <f t="shared" si="1744"/>
        <v>0</v>
      </c>
      <c r="O8604">
        <f t="shared" si="1745"/>
        <v>0</v>
      </c>
      <c r="P8604" s="63">
        <f t="shared" si="1746"/>
        <v>0</v>
      </c>
    </row>
    <row r="8605" spans="1:18" x14ac:dyDescent="0.3">
      <c r="A8605">
        <f t="shared" si="1747"/>
        <v>2019</v>
      </c>
      <c r="B8605">
        <f t="shared" si="1748"/>
        <v>8</v>
      </c>
      <c r="C8605">
        <f t="shared" si="1749"/>
        <v>25</v>
      </c>
      <c r="D8605">
        <f t="shared" si="1750"/>
        <v>4</v>
      </c>
      <c r="E8605" t="str">
        <f t="shared" si="1751"/>
        <v>ON</v>
      </c>
      <c r="F8605" s="13">
        <f t="shared" ref="F8605:F8668" si="1753">+F8581+1</f>
        <v>43702</v>
      </c>
      <c r="G8605" s="14" t="str">
        <f t="shared" si="1752"/>
        <v>Avg of 4 NM Projects</v>
      </c>
      <c r="H8605" s="15">
        <f t="shared" ref="H8605:H8668" si="1754">H8581</f>
        <v>10</v>
      </c>
      <c r="I8605" s="93">
        <v>92.164999999999992</v>
      </c>
      <c r="J8605">
        <f t="shared" si="1742"/>
        <v>0.51778089887640444</v>
      </c>
      <c r="K8605" s="4">
        <v>14.9</v>
      </c>
      <c r="L8605" s="4">
        <v>11.67</v>
      </c>
      <c r="M8605" s="16">
        <f t="shared" si="1743"/>
        <v>1.0755655499999999</v>
      </c>
      <c r="N8605">
        <f t="shared" si="1744"/>
        <v>0</v>
      </c>
      <c r="O8605">
        <f t="shared" si="1745"/>
        <v>1</v>
      </c>
      <c r="P8605" s="63">
        <f t="shared" si="1746"/>
        <v>0</v>
      </c>
    </row>
    <row r="8606" spans="1:18" x14ac:dyDescent="0.3">
      <c r="A8606">
        <f t="shared" si="1747"/>
        <v>2019</v>
      </c>
      <c r="B8606">
        <f t="shared" si="1748"/>
        <v>8</v>
      </c>
      <c r="C8606">
        <f t="shared" si="1749"/>
        <v>25</v>
      </c>
      <c r="D8606">
        <f t="shared" si="1750"/>
        <v>4</v>
      </c>
      <c r="E8606" t="str">
        <f t="shared" si="1751"/>
        <v>ON</v>
      </c>
      <c r="F8606" s="13">
        <f t="shared" si="1753"/>
        <v>43702</v>
      </c>
      <c r="G8606" s="14" t="str">
        <f t="shared" si="1752"/>
        <v>Avg of 4 NM Projects</v>
      </c>
      <c r="H8606" s="15">
        <f t="shared" si="1754"/>
        <v>11</v>
      </c>
      <c r="I8606" s="93">
        <v>115.075</v>
      </c>
      <c r="J8606">
        <f t="shared" si="1742"/>
        <v>0.64648876404494382</v>
      </c>
      <c r="K8606" s="4">
        <v>16.760000000000002</v>
      </c>
      <c r="L8606" s="4">
        <v>12.46</v>
      </c>
      <c r="M8606" s="16">
        <f t="shared" si="1743"/>
        <v>1.4338345000000001</v>
      </c>
      <c r="N8606">
        <f t="shared" si="1744"/>
        <v>0</v>
      </c>
      <c r="O8606">
        <f t="shared" si="1745"/>
        <v>1</v>
      </c>
      <c r="P8606" s="63">
        <f t="shared" si="1746"/>
        <v>0</v>
      </c>
    </row>
    <row r="8607" spans="1:18" x14ac:dyDescent="0.3">
      <c r="A8607">
        <f t="shared" si="1747"/>
        <v>2019</v>
      </c>
      <c r="B8607">
        <f t="shared" si="1748"/>
        <v>8</v>
      </c>
      <c r="C8607">
        <f t="shared" si="1749"/>
        <v>25</v>
      </c>
      <c r="D8607">
        <f t="shared" si="1750"/>
        <v>4</v>
      </c>
      <c r="E8607" t="str">
        <f t="shared" si="1751"/>
        <v>ON</v>
      </c>
      <c r="F8607" s="13">
        <f t="shared" si="1753"/>
        <v>43702</v>
      </c>
      <c r="G8607" s="14" t="str">
        <f t="shared" si="1752"/>
        <v>Avg of 4 NM Projects</v>
      </c>
      <c r="H8607" s="15">
        <f t="shared" si="1754"/>
        <v>12</v>
      </c>
      <c r="I8607" s="93">
        <v>138.875</v>
      </c>
      <c r="J8607">
        <f t="shared" si="1742"/>
        <v>0.78019662921348309</v>
      </c>
      <c r="K8607" s="4">
        <v>16.09</v>
      </c>
      <c r="L8607" s="4">
        <v>13.22</v>
      </c>
      <c r="M8607" s="16">
        <f t="shared" si="1743"/>
        <v>1.8359274999999999</v>
      </c>
      <c r="N8607">
        <f t="shared" si="1744"/>
        <v>0</v>
      </c>
      <c r="O8607">
        <f t="shared" si="1745"/>
        <v>1</v>
      </c>
      <c r="P8607" s="63">
        <f t="shared" si="1746"/>
        <v>0</v>
      </c>
    </row>
    <row r="8608" spans="1:18" x14ac:dyDescent="0.3">
      <c r="A8608">
        <f t="shared" si="1747"/>
        <v>2019</v>
      </c>
      <c r="B8608">
        <f t="shared" si="1748"/>
        <v>8</v>
      </c>
      <c r="C8608">
        <f t="shared" si="1749"/>
        <v>25</v>
      </c>
      <c r="D8608">
        <f t="shared" si="1750"/>
        <v>4</v>
      </c>
      <c r="E8608" t="str">
        <f t="shared" si="1751"/>
        <v>ON</v>
      </c>
      <c r="F8608" s="13">
        <f t="shared" si="1753"/>
        <v>43702</v>
      </c>
      <c r="G8608" s="14" t="str">
        <f t="shared" si="1752"/>
        <v>Avg of 4 NM Projects</v>
      </c>
      <c r="H8608" s="15">
        <f t="shared" si="1754"/>
        <v>13</v>
      </c>
      <c r="I8608" s="93">
        <v>112.63999999999999</v>
      </c>
      <c r="J8608">
        <f t="shared" si="1742"/>
        <v>0.6328089887640449</v>
      </c>
      <c r="K8608" s="4">
        <v>18.78</v>
      </c>
      <c r="L8608" s="4">
        <v>13.82</v>
      </c>
      <c r="M8608" s="16">
        <f t="shared" si="1743"/>
        <v>1.5566847999999998</v>
      </c>
      <c r="N8608">
        <f t="shared" si="1744"/>
        <v>0</v>
      </c>
      <c r="O8608">
        <f t="shared" si="1745"/>
        <v>1</v>
      </c>
      <c r="P8608" s="63">
        <f t="shared" si="1746"/>
        <v>0</v>
      </c>
    </row>
    <row r="8609" spans="1:18" x14ac:dyDescent="0.3">
      <c r="A8609">
        <f t="shared" si="1747"/>
        <v>2019</v>
      </c>
      <c r="B8609">
        <f t="shared" si="1748"/>
        <v>8</v>
      </c>
      <c r="C8609">
        <f t="shared" si="1749"/>
        <v>25</v>
      </c>
      <c r="D8609">
        <f t="shared" si="1750"/>
        <v>4</v>
      </c>
      <c r="E8609" t="str">
        <f t="shared" si="1751"/>
        <v>ON</v>
      </c>
      <c r="F8609" s="13">
        <f t="shared" si="1753"/>
        <v>43702</v>
      </c>
      <c r="G8609" s="14" t="str">
        <f t="shared" si="1752"/>
        <v>Avg of 4 NM Projects</v>
      </c>
      <c r="H8609" s="15">
        <f t="shared" si="1754"/>
        <v>14</v>
      </c>
      <c r="I8609" s="93">
        <v>114.94</v>
      </c>
      <c r="J8609">
        <f t="shared" si="1742"/>
        <v>0.64573033707865168</v>
      </c>
      <c r="K8609" s="4">
        <v>19.88</v>
      </c>
      <c r="L8609" s="4">
        <v>13.81</v>
      </c>
      <c r="M8609" s="16">
        <f t="shared" si="1743"/>
        <v>1.5873214</v>
      </c>
      <c r="N8609">
        <f t="shared" si="1744"/>
        <v>0</v>
      </c>
      <c r="O8609">
        <f t="shared" si="1745"/>
        <v>1</v>
      </c>
      <c r="P8609" s="63">
        <f t="shared" si="1746"/>
        <v>0</v>
      </c>
    </row>
    <row r="8610" spans="1:18" x14ac:dyDescent="0.3">
      <c r="A8610">
        <f t="shared" si="1747"/>
        <v>2019</v>
      </c>
      <c r="B8610">
        <f t="shared" si="1748"/>
        <v>8</v>
      </c>
      <c r="C8610">
        <f t="shared" si="1749"/>
        <v>25</v>
      </c>
      <c r="D8610">
        <f t="shared" si="1750"/>
        <v>4</v>
      </c>
      <c r="E8610" t="str">
        <f t="shared" si="1751"/>
        <v>ON</v>
      </c>
      <c r="F8610" s="13">
        <f t="shared" si="1753"/>
        <v>43702</v>
      </c>
      <c r="G8610" s="14" t="str">
        <f t="shared" si="1752"/>
        <v>Avg of 4 NM Projects</v>
      </c>
      <c r="H8610" s="15">
        <f t="shared" si="1754"/>
        <v>15</v>
      </c>
      <c r="I8610" s="93">
        <v>105.85</v>
      </c>
      <c r="J8610">
        <f t="shared" si="1742"/>
        <v>0.59466292134831455</v>
      </c>
      <c r="K8610" s="4">
        <v>19.95</v>
      </c>
      <c r="L8610" s="4">
        <v>13.36</v>
      </c>
      <c r="M8610" s="16">
        <f t="shared" si="1743"/>
        <v>1.414156</v>
      </c>
      <c r="N8610">
        <f t="shared" si="1744"/>
        <v>0</v>
      </c>
      <c r="O8610">
        <f t="shared" si="1745"/>
        <v>1</v>
      </c>
      <c r="P8610" s="63">
        <f t="shared" si="1746"/>
        <v>0</v>
      </c>
    </row>
    <row r="8611" spans="1:18" x14ac:dyDescent="0.3">
      <c r="A8611">
        <f t="shared" si="1747"/>
        <v>2019</v>
      </c>
      <c r="B8611">
        <f t="shared" si="1748"/>
        <v>8</v>
      </c>
      <c r="C8611">
        <f t="shared" si="1749"/>
        <v>25</v>
      </c>
      <c r="D8611">
        <f t="shared" si="1750"/>
        <v>4</v>
      </c>
      <c r="E8611" t="str">
        <f t="shared" si="1751"/>
        <v>ON</v>
      </c>
      <c r="F8611" s="13">
        <f t="shared" si="1753"/>
        <v>43702</v>
      </c>
      <c r="G8611" s="14" t="str">
        <f t="shared" si="1752"/>
        <v>Avg of 4 NM Projects</v>
      </c>
      <c r="H8611" s="15">
        <f t="shared" si="1754"/>
        <v>16</v>
      </c>
      <c r="I8611" s="93">
        <v>95.614999999999995</v>
      </c>
      <c r="J8611">
        <f t="shared" si="1742"/>
        <v>0.53716292134831456</v>
      </c>
      <c r="K8611" s="4">
        <v>19.559999999999999</v>
      </c>
      <c r="L8611" s="4">
        <v>12.36</v>
      </c>
      <c r="M8611" s="16">
        <f t="shared" si="1743"/>
        <v>1.1818013999999999</v>
      </c>
      <c r="N8611">
        <f t="shared" si="1744"/>
        <v>0</v>
      </c>
      <c r="O8611">
        <f t="shared" si="1745"/>
        <v>1</v>
      </c>
      <c r="P8611" s="63">
        <f t="shared" si="1746"/>
        <v>0</v>
      </c>
    </row>
    <row r="8612" spans="1:18" x14ac:dyDescent="0.3">
      <c r="A8612">
        <f t="shared" si="1747"/>
        <v>2019</v>
      </c>
      <c r="B8612">
        <f t="shared" si="1748"/>
        <v>8</v>
      </c>
      <c r="C8612">
        <f t="shared" si="1749"/>
        <v>25</v>
      </c>
      <c r="D8612">
        <f t="shared" si="1750"/>
        <v>4</v>
      </c>
      <c r="E8612" t="str">
        <f t="shared" si="1751"/>
        <v>ON</v>
      </c>
      <c r="F8612" s="13">
        <f t="shared" si="1753"/>
        <v>43702</v>
      </c>
      <c r="G8612" s="14" t="str">
        <f t="shared" si="1752"/>
        <v>Avg of 4 NM Projects</v>
      </c>
      <c r="H8612" s="15">
        <f t="shared" si="1754"/>
        <v>17</v>
      </c>
      <c r="I8612" s="93">
        <v>74.625</v>
      </c>
      <c r="J8612">
        <f t="shared" si="1742"/>
        <v>0.41924157303370785</v>
      </c>
      <c r="K8612" s="4">
        <v>20.73</v>
      </c>
      <c r="L8612" s="4">
        <v>12.72</v>
      </c>
      <c r="M8612" s="16">
        <f t="shared" si="1743"/>
        <v>0.94923000000000002</v>
      </c>
      <c r="N8612">
        <f t="shared" si="1744"/>
        <v>0</v>
      </c>
      <c r="O8612">
        <f t="shared" si="1745"/>
        <v>0</v>
      </c>
      <c r="P8612" s="63">
        <f t="shared" si="1746"/>
        <v>0</v>
      </c>
    </row>
    <row r="8613" spans="1:18" x14ac:dyDescent="0.3">
      <c r="A8613">
        <f t="shared" si="1747"/>
        <v>2019</v>
      </c>
      <c r="B8613">
        <f t="shared" si="1748"/>
        <v>8</v>
      </c>
      <c r="C8613">
        <f t="shared" si="1749"/>
        <v>25</v>
      </c>
      <c r="D8613">
        <f t="shared" si="1750"/>
        <v>4</v>
      </c>
      <c r="E8613" t="str">
        <f t="shared" si="1751"/>
        <v>ON</v>
      </c>
      <c r="F8613" s="13">
        <f t="shared" si="1753"/>
        <v>43702</v>
      </c>
      <c r="G8613" s="14" t="str">
        <f t="shared" si="1752"/>
        <v>Avg of 4 NM Projects</v>
      </c>
      <c r="H8613" s="15">
        <f t="shared" si="1754"/>
        <v>18</v>
      </c>
      <c r="I8613" s="93">
        <v>46.589999999999996</v>
      </c>
      <c r="J8613">
        <f t="shared" si="1742"/>
        <v>0.26174157303370782</v>
      </c>
      <c r="K8613" s="4">
        <v>23.99</v>
      </c>
      <c r="L8613" s="4">
        <v>14.46</v>
      </c>
      <c r="M8613" s="16">
        <f t="shared" si="1743"/>
        <v>0.67369139999999994</v>
      </c>
      <c r="N8613">
        <f t="shared" si="1744"/>
        <v>0</v>
      </c>
      <c r="O8613">
        <f t="shared" si="1745"/>
        <v>0</v>
      </c>
      <c r="P8613" s="63">
        <f t="shared" si="1746"/>
        <v>0</v>
      </c>
    </row>
    <row r="8614" spans="1:18" x14ac:dyDescent="0.3">
      <c r="A8614">
        <f t="shared" si="1747"/>
        <v>2019</v>
      </c>
      <c r="B8614">
        <f t="shared" si="1748"/>
        <v>8</v>
      </c>
      <c r="C8614">
        <f t="shared" si="1749"/>
        <v>25</v>
      </c>
      <c r="D8614">
        <f t="shared" si="1750"/>
        <v>4</v>
      </c>
      <c r="E8614" t="str">
        <f t="shared" si="1751"/>
        <v>ON</v>
      </c>
      <c r="F8614" s="13">
        <f t="shared" si="1753"/>
        <v>43702</v>
      </c>
      <c r="G8614" s="14" t="str">
        <f t="shared" si="1752"/>
        <v>Avg of 4 NM Projects</v>
      </c>
      <c r="H8614" s="15">
        <f t="shared" si="1754"/>
        <v>19</v>
      </c>
      <c r="I8614" s="93">
        <v>17.669999999999998</v>
      </c>
      <c r="J8614">
        <f t="shared" si="1742"/>
        <v>9.9269662921348298E-2</v>
      </c>
      <c r="K8614" s="4">
        <v>20.74</v>
      </c>
      <c r="L8614" s="4">
        <v>15.18</v>
      </c>
      <c r="M8614" s="16">
        <f t="shared" si="1743"/>
        <v>0.26823059999999999</v>
      </c>
      <c r="N8614">
        <f t="shared" si="1744"/>
        <v>0</v>
      </c>
      <c r="O8614">
        <f t="shared" si="1745"/>
        <v>0</v>
      </c>
      <c r="P8614" s="63">
        <f t="shared" si="1746"/>
        <v>0</v>
      </c>
    </row>
    <row r="8615" spans="1:18" x14ac:dyDescent="0.3">
      <c r="A8615">
        <f t="shared" si="1747"/>
        <v>2019</v>
      </c>
      <c r="B8615">
        <f t="shared" si="1748"/>
        <v>8</v>
      </c>
      <c r="C8615">
        <f t="shared" si="1749"/>
        <v>25</v>
      </c>
      <c r="D8615">
        <f t="shared" si="1750"/>
        <v>4</v>
      </c>
      <c r="E8615" t="str">
        <f t="shared" si="1751"/>
        <v>ON</v>
      </c>
      <c r="F8615" s="13">
        <f t="shared" si="1753"/>
        <v>43702</v>
      </c>
      <c r="G8615" s="14" t="str">
        <f t="shared" si="1752"/>
        <v>Avg of 4 NM Projects</v>
      </c>
      <c r="H8615" s="15">
        <f t="shared" si="1754"/>
        <v>20</v>
      </c>
      <c r="I8615" s="93">
        <v>1.03</v>
      </c>
      <c r="J8615">
        <f t="shared" si="1742"/>
        <v>5.7865168539325846E-3</v>
      </c>
      <c r="K8615" s="4">
        <v>20.73</v>
      </c>
      <c r="L8615" s="4">
        <v>14.67</v>
      </c>
      <c r="M8615" s="16">
        <f t="shared" si="1743"/>
        <v>1.5110100000000001E-2</v>
      </c>
      <c r="N8615">
        <f t="shared" si="1744"/>
        <v>0</v>
      </c>
      <c r="O8615">
        <f t="shared" si="1745"/>
        <v>0</v>
      </c>
      <c r="P8615" s="63">
        <f t="shared" si="1746"/>
        <v>0</v>
      </c>
    </row>
    <row r="8616" spans="1:18" x14ac:dyDescent="0.3">
      <c r="A8616">
        <f t="shared" si="1747"/>
        <v>2019</v>
      </c>
      <c r="B8616">
        <f t="shared" si="1748"/>
        <v>8</v>
      </c>
      <c r="C8616">
        <f t="shared" si="1749"/>
        <v>25</v>
      </c>
      <c r="D8616">
        <f t="shared" si="1750"/>
        <v>4</v>
      </c>
      <c r="E8616" t="str">
        <f t="shared" si="1751"/>
        <v>ON</v>
      </c>
      <c r="F8616" s="13">
        <f t="shared" si="1753"/>
        <v>43702</v>
      </c>
      <c r="G8616" s="14" t="str">
        <f t="shared" si="1752"/>
        <v>Avg of 4 NM Projects</v>
      </c>
      <c r="H8616" s="15">
        <f t="shared" si="1754"/>
        <v>21</v>
      </c>
      <c r="I8616" s="93">
        <v>0</v>
      </c>
      <c r="J8616">
        <f t="shared" si="1742"/>
        <v>0</v>
      </c>
      <c r="K8616" s="4">
        <v>22.83</v>
      </c>
      <c r="L8616" s="4">
        <v>13.92</v>
      </c>
      <c r="M8616" s="16">
        <f t="shared" si="1743"/>
        <v>0</v>
      </c>
      <c r="N8616">
        <f t="shared" si="1744"/>
        <v>1</v>
      </c>
      <c r="O8616">
        <f t="shared" si="1745"/>
        <v>0</v>
      </c>
      <c r="P8616" s="63">
        <f t="shared" si="1746"/>
        <v>0</v>
      </c>
    </row>
    <row r="8617" spans="1:18" x14ac:dyDescent="0.3">
      <c r="A8617">
        <f t="shared" si="1747"/>
        <v>2019</v>
      </c>
      <c r="B8617">
        <f t="shared" si="1748"/>
        <v>8</v>
      </c>
      <c r="C8617">
        <f t="shared" si="1749"/>
        <v>25</v>
      </c>
      <c r="D8617">
        <f t="shared" si="1750"/>
        <v>4</v>
      </c>
      <c r="E8617" t="str">
        <f t="shared" si="1751"/>
        <v>ON</v>
      </c>
      <c r="F8617" s="13">
        <f t="shared" si="1753"/>
        <v>43702</v>
      </c>
      <c r="G8617" s="14" t="str">
        <f t="shared" si="1752"/>
        <v>Avg of 4 NM Projects</v>
      </c>
      <c r="H8617" s="15">
        <f t="shared" si="1754"/>
        <v>22</v>
      </c>
      <c r="I8617" s="93">
        <v>-0.13</v>
      </c>
      <c r="J8617">
        <f t="shared" si="1742"/>
        <v>-7.3033707865168538E-4</v>
      </c>
      <c r="K8617" s="4">
        <v>20.6</v>
      </c>
      <c r="L8617" s="4">
        <v>16.13</v>
      </c>
      <c r="M8617" s="16">
        <f t="shared" si="1743"/>
        <v>-2.0968999999999996E-3</v>
      </c>
      <c r="N8617">
        <f t="shared" si="1744"/>
        <v>0</v>
      </c>
      <c r="O8617">
        <f t="shared" si="1745"/>
        <v>0</v>
      </c>
      <c r="P8617" s="63">
        <f t="shared" si="1746"/>
        <v>0</v>
      </c>
    </row>
    <row r="8618" spans="1:18" x14ac:dyDescent="0.3">
      <c r="A8618">
        <f t="shared" si="1747"/>
        <v>2019</v>
      </c>
      <c r="B8618">
        <f t="shared" si="1748"/>
        <v>8</v>
      </c>
      <c r="C8618">
        <f t="shared" si="1749"/>
        <v>25</v>
      </c>
      <c r="D8618">
        <f t="shared" si="1750"/>
        <v>4</v>
      </c>
      <c r="E8618" t="str">
        <f t="shared" si="1751"/>
        <v>ON</v>
      </c>
      <c r="F8618" s="13">
        <f t="shared" si="1753"/>
        <v>43702</v>
      </c>
      <c r="G8618" s="14" t="str">
        <f t="shared" si="1752"/>
        <v>Avg of 4 NM Projects</v>
      </c>
      <c r="H8618" s="15">
        <f t="shared" si="1754"/>
        <v>23</v>
      </c>
      <c r="I8618" s="93">
        <v>0</v>
      </c>
      <c r="J8618">
        <f t="shared" si="1742"/>
        <v>0</v>
      </c>
      <c r="K8618" s="4">
        <v>16.37</v>
      </c>
      <c r="L8618" s="4">
        <v>13.49</v>
      </c>
      <c r="M8618" s="16">
        <f t="shared" si="1743"/>
        <v>0</v>
      </c>
      <c r="N8618">
        <f t="shared" si="1744"/>
        <v>1</v>
      </c>
      <c r="O8618">
        <f t="shared" si="1745"/>
        <v>0</v>
      </c>
      <c r="P8618" s="63">
        <f t="shared" si="1746"/>
        <v>0</v>
      </c>
    </row>
    <row r="8619" spans="1:18" x14ac:dyDescent="0.3">
      <c r="A8619">
        <f t="shared" si="1747"/>
        <v>2019</v>
      </c>
      <c r="B8619">
        <f t="shared" si="1748"/>
        <v>8</v>
      </c>
      <c r="C8619">
        <f t="shared" si="1749"/>
        <v>25</v>
      </c>
      <c r="D8619">
        <f t="shared" si="1750"/>
        <v>4</v>
      </c>
      <c r="E8619" t="str">
        <f t="shared" si="1751"/>
        <v>OFF</v>
      </c>
      <c r="F8619" s="13">
        <f t="shared" si="1753"/>
        <v>43702</v>
      </c>
      <c r="G8619" s="14" t="str">
        <f t="shared" si="1752"/>
        <v>Avg of 4 NM Projects</v>
      </c>
      <c r="H8619" s="15">
        <f t="shared" si="1754"/>
        <v>24</v>
      </c>
      <c r="I8619" s="93">
        <v>-0.13</v>
      </c>
      <c r="J8619">
        <f t="shared" si="1742"/>
        <v>-7.3033707865168538E-4</v>
      </c>
      <c r="K8619" s="4">
        <v>15.28</v>
      </c>
      <c r="L8619" s="4">
        <v>14</v>
      </c>
      <c r="M8619" s="16">
        <f t="shared" si="1743"/>
        <v>-1.82E-3</v>
      </c>
      <c r="N8619">
        <f t="shared" si="1744"/>
        <v>0</v>
      </c>
      <c r="O8619">
        <f t="shared" si="1745"/>
        <v>0</v>
      </c>
      <c r="P8619" s="63">
        <f t="shared" si="1746"/>
        <v>0</v>
      </c>
    </row>
    <row r="8620" spans="1:18" x14ac:dyDescent="0.3">
      <c r="A8620">
        <f t="shared" si="1747"/>
        <v>2019</v>
      </c>
      <c r="B8620">
        <f t="shared" si="1748"/>
        <v>8</v>
      </c>
      <c r="C8620">
        <f t="shared" si="1749"/>
        <v>26</v>
      </c>
      <c r="D8620">
        <f t="shared" si="1750"/>
        <v>5</v>
      </c>
      <c r="E8620" t="str">
        <f t="shared" si="1751"/>
        <v>OFF</v>
      </c>
      <c r="F8620" s="13">
        <f t="shared" si="1753"/>
        <v>43703</v>
      </c>
      <c r="G8620" s="14" t="str">
        <f t="shared" si="1752"/>
        <v>Avg of 4 NM Projects</v>
      </c>
      <c r="H8620" s="15">
        <f t="shared" si="1754"/>
        <v>1</v>
      </c>
      <c r="I8620" s="93">
        <v>0</v>
      </c>
      <c r="J8620">
        <f t="shared" si="1742"/>
        <v>0</v>
      </c>
      <c r="K8620" s="4">
        <v>13.82</v>
      </c>
      <c r="L8620" s="4">
        <v>12.2</v>
      </c>
      <c r="M8620" s="16">
        <f t="shared" si="1743"/>
        <v>0</v>
      </c>
      <c r="N8620">
        <f t="shared" si="1744"/>
        <v>1</v>
      </c>
      <c r="O8620">
        <f t="shared" si="1745"/>
        <v>0</v>
      </c>
      <c r="P8620" s="63">
        <f t="shared" si="1746"/>
        <v>0</v>
      </c>
      <c r="Q8620" s="34"/>
      <c r="R8620" s="34"/>
    </row>
    <row r="8621" spans="1:18" x14ac:dyDescent="0.3">
      <c r="A8621">
        <f t="shared" si="1747"/>
        <v>2019</v>
      </c>
      <c r="B8621">
        <f t="shared" si="1748"/>
        <v>8</v>
      </c>
      <c r="C8621">
        <f t="shared" si="1749"/>
        <v>26</v>
      </c>
      <c r="D8621">
        <f t="shared" si="1750"/>
        <v>5</v>
      </c>
      <c r="E8621" t="str">
        <f t="shared" si="1751"/>
        <v>OFF</v>
      </c>
      <c r="F8621" s="13">
        <f t="shared" si="1753"/>
        <v>43703</v>
      </c>
      <c r="G8621" s="14" t="str">
        <f t="shared" si="1752"/>
        <v>Avg of 4 NM Projects</v>
      </c>
      <c r="H8621" s="15">
        <f t="shared" si="1754"/>
        <v>2</v>
      </c>
      <c r="I8621" s="93">
        <v>-0.13</v>
      </c>
      <c r="J8621">
        <f t="shared" si="1742"/>
        <v>-7.3033707865168538E-4</v>
      </c>
      <c r="K8621" s="4">
        <v>12.77</v>
      </c>
      <c r="L8621" s="4">
        <v>10.65</v>
      </c>
      <c r="M8621" s="16">
        <f t="shared" si="1743"/>
        <v>-1.3845000000000001E-3</v>
      </c>
      <c r="N8621">
        <f t="shared" si="1744"/>
        <v>0</v>
      </c>
      <c r="O8621">
        <f t="shared" si="1745"/>
        <v>0</v>
      </c>
      <c r="P8621" s="63">
        <f t="shared" si="1746"/>
        <v>0</v>
      </c>
    </row>
    <row r="8622" spans="1:18" x14ac:dyDescent="0.3">
      <c r="A8622">
        <f t="shared" si="1747"/>
        <v>2019</v>
      </c>
      <c r="B8622">
        <f t="shared" si="1748"/>
        <v>8</v>
      </c>
      <c r="C8622">
        <f t="shared" si="1749"/>
        <v>26</v>
      </c>
      <c r="D8622">
        <f t="shared" si="1750"/>
        <v>5</v>
      </c>
      <c r="E8622" t="str">
        <f t="shared" si="1751"/>
        <v>OFF</v>
      </c>
      <c r="F8622" s="13">
        <f t="shared" si="1753"/>
        <v>43703</v>
      </c>
      <c r="G8622" s="14" t="str">
        <f t="shared" si="1752"/>
        <v>Avg of 4 NM Projects</v>
      </c>
      <c r="H8622" s="15">
        <f t="shared" si="1754"/>
        <v>3</v>
      </c>
      <c r="I8622" s="93">
        <v>-0.26</v>
      </c>
      <c r="J8622">
        <f t="shared" si="1742"/>
        <v>-1.4606741573033708E-3</v>
      </c>
      <c r="K8622" s="4">
        <v>11.7</v>
      </c>
      <c r="L8622" s="4">
        <v>9.6199999999999992</v>
      </c>
      <c r="M8622" s="16">
        <f t="shared" si="1743"/>
        <v>-2.5011999999999999E-3</v>
      </c>
      <c r="N8622">
        <f t="shared" si="1744"/>
        <v>0</v>
      </c>
      <c r="O8622">
        <f t="shared" si="1745"/>
        <v>0</v>
      </c>
      <c r="P8622" s="63">
        <f t="shared" si="1746"/>
        <v>0</v>
      </c>
    </row>
    <row r="8623" spans="1:18" x14ac:dyDescent="0.3">
      <c r="A8623">
        <f t="shared" si="1747"/>
        <v>2019</v>
      </c>
      <c r="B8623">
        <f t="shared" si="1748"/>
        <v>8</v>
      </c>
      <c r="C8623">
        <f t="shared" si="1749"/>
        <v>26</v>
      </c>
      <c r="D8623">
        <f t="shared" si="1750"/>
        <v>5</v>
      </c>
      <c r="E8623" t="str">
        <f t="shared" si="1751"/>
        <v>OFF</v>
      </c>
      <c r="F8623" s="13">
        <f t="shared" si="1753"/>
        <v>43703</v>
      </c>
      <c r="G8623" s="14" t="str">
        <f t="shared" si="1752"/>
        <v>Avg of 4 NM Projects</v>
      </c>
      <c r="H8623" s="15">
        <f t="shared" si="1754"/>
        <v>4</v>
      </c>
      <c r="I8623" s="93">
        <v>0</v>
      </c>
      <c r="J8623">
        <f t="shared" si="1742"/>
        <v>0</v>
      </c>
      <c r="K8623" s="4">
        <v>11.21</v>
      </c>
      <c r="L8623" s="4">
        <v>9.6300000000000008</v>
      </c>
      <c r="M8623" s="16">
        <f t="shared" si="1743"/>
        <v>0</v>
      </c>
      <c r="N8623">
        <f t="shared" si="1744"/>
        <v>1</v>
      </c>
      <c r="O8623">
        <f t="shared" si="1745"/>
        <v>0</v>
      </c>
      <c r="P8623" s="63">
        <f t="shared" si="1746"/>
        <v>0</v>
      </c>
    </row>
    <row r="8624" spans="1:18" x14ac:dyDescent="0.3">
      <c r="A8624">
        <f t="shared" si="1747"/>
        <v>2019</v>
      </c>
      <c r="B8624">
        <f t="shared" si="1748"/>
        <v>8</v>
      </c>
      <c r="C8624">
        <f t="shared" si="1749"/>
        <v>26</v>
      </c>
      <c r="D8624">
        <f t="shared" si="1750"/>
        <v>5</v>
      </c>
      <c r="E8624" t="str">
        <f t="shared" si="1751"/>
        <v>OFF</v>
      </c>
      <c r="F8624" s="13">
        <f t="shared" si="1753"/>
        <v>43703</v>
      </c>
      <c r="G8624" s="14" t="str">
        <f t="shared" si="1752"/>
        <v>Avg of 4 NM Projects</v>
      </c>
      <c r="H8624" s="15">
        <f t="shared" si="1754"/>
        <v>5</v>
      </c>
      <c r="I8624" s="93">
        <v>0</v>
      </c>
      <c r="J8624">
        <f t="shared" si="1742"/>
        <v>0</v>
      </c>
      <c r="K8624" s="4">
        <v>12.22</v>
      </c>
      <c r="L8624" s="4">
        <v>9.69</v>
      </c>
      <c r="M8624" s="16">
        <f t="shared" si="1743"/>
        <v>0</v>
      </c>
      <c r="N8624">
        <f t="shared" si="1744"/>
        <v>1</v>
      </c>
      <c r="O8624">
        <f t="shared" si="1745"/>
        <v>0</v>
      </c>
      <c r="P8624" s="63">
        <f t="shared" si="1746"/>
        <v>0</v>
      </c>
    </row>
    <row r="8625" spans="1:16" x14ac:dyDescent="0.3">
      <c r="A8625">
        <f t="shared" si="1747"/>
        <v>2019</v>
      </c>
      <c r="B8625">
        <f t="shared" si="1748"/>
        <v>8</v>
      </c>
      <c r="C8625">
        <f t="shared" si="1749"/>
        <v>26</v>
      </c>
      <c r="D8625">
        <f t="shared" si="1750"/>
        <v>5</v>
      </c>
      <c r="E8625" t="str">
        <f t="shared" si="1751"/>
        <v>OFF</v>
      </c>
      <c r="F8625" s="13">
        <f t="shared" si="1753"/>
        <v>43703</v>
      </c>
      <c r="G8625" s="14" t="str">
        <f t="shared" si="1752"/>
        <v>Avg of 4 NM Projects</v>
      </c>
      <c r="H8625" s="15">
        <f t="shared" si="1754"/>
        <v>6</v>
      </c>
      <c r="I8625" s="93">
        <v>0</v>
      </c>
      <c r="J8625">
        <f t="shared" si="1742"/>
        <v>0</v>
      </c>
      <c r="K8625" s="4">
        <v>13.04</v>
      </c>
      <c r="L8625" s="4">
        <v>9.8000000000000007</v>
      </c>
      <c r="M8625" s="16">
        <f t="shared" si="1743"/>
        <v>0</v>
      </c>
      <c r="N8625">
        <f t="shared" si="1744"/>
        <v>1</v>
      </c>
      <c r="O8625">
        <f t="shared" si="1745"/>
        <v>0</v>
      </c>
      <c r="P8625" s="63">
        <f t="shared" si="1746"/>
        <v>0</v>
      </c>
    </row>
    <row r="8626" spans="1:16" x14ac:dyDescent="0.3">
      <c r="A8626">
        <f t="shared" si="1747"/>
        <v>2019</v>
      </c>
      <c r="B8626">
        <f t="shared" si="1748"/>
        <v>8</v>
      </c>
      <c r="C8626">
        <f t="shared" si="1749"/>
        <v>26</v>
      </c>
      <c r="D8626">
        <f t="shared" si="1750"/>
        <v>5</v>
      </c>
      <c r="E8626" t="str">
        <f t="shared" si="1751"/>
        <v>OFF</v>
      </c>
      <c r="F8626" s="13">
        <f t="shared" si="1753"/>
        <v>43703</v>
      </c>
      <c r="G8626" s="14" t="str">
        <f t="shared" si="1752"/>
        <v>Avg of 4 NM Projects</v>
      </c>
      <c r="H8626" s="15">
        <f t="shared" si="1754"/>
        <v>7</v>
      </c>
      <c r="I8626" s="93">
        <v>1.6700000000000002</v>
      </c>
      <c r="J8626">
        <f t="shared" si="1742"/>
        <v>9.3820224719101137E-3</v>
      </c>
      <c r="K8626" s="4">
        <v>18.16</v>
      </c>
      <c r="L8626" s="4">
        <v>13.31</v>
      </c>
      <c r="M8626" s="16">
        <f t="shared" si="1743"/>
        <v>2.2227700000000003E-2</v>
      </c>
      <c r="N8626">
        <f t="shared" si="1744"/>
        <v>0</v>
      </c>
      <c r="O8626">
        <f t="shared" si="1745"/>
        <v>0</v>
      </c>
      <c r="P8626" s="63">
        <f t="shared" si="1746"/>
        <v>0</v>
      </c>
    </row>
    <row r="8627" spans="1:16" x14ac:dyDescent="0.3">
      <c r="A8627">
        <f t="shared" si="1747"/>
        <v>2019</v>
      </c>
      <c r="B8627">
        <f t="shared" si="1748"/>
        <v>8</v>
      </c>
      <c r="C8627">
        <f t="shared" si="1749"/>
        <v>26</v>
      </c>
      <c r="D8627">
        <f t="shared" si="1750"/>
        <v>5</v>
      </c>
      <c r="E8627" t="str">
        <f t="shared" si="1751"/>
        <v>ON</v>
      </c>
      <c r="F8627" s="13">
        <f t="shared" si="1753"/>
        <v>43703</v>
      </c>
      <c r="G8627" s="14" t="str">
        <f t="shared" si="1752"/>
        <v>Avg of 4 NM Projects</v>
      </c>
      <c r="H8627" s="15">
        <f t="shared" si="1754"/>
        <v>8</v>
      </c>
      <c r="I8627" s="93">
        <v>25.984999999999999</v>
      </c>
      <c r="J8627">
        <f t="shared" si="1742"/>
        <v>0.14598314606741572</v>
      </c>
      <c r="K8627" s="4">
        <v>24.17</v>
      </c>
      <c r="L8627" s="4">
        <v>15.98</v>
      </c>
      <c r="M8627" s="16">
        <f t="shared" si="1743"/>
        <v>0.41524030000000001</v>
      </c>
      <c r="N8627">
        <f t="shared" si="1744"/>
        <v>0</v>
      </c>
      <c r="O8627">
        <f t="shared" si="1745"/>
        <v>0</v>
      </c>
      <c r="P8627" s="63">
        <f t="shared" si="1746"/>
        <v>0</v>
      </c>
    </row>
    <row r="8628" spans="1:16" x14ac:dyDescent="0.3">
      <c r="A8628">
        <f t="shared" si="1747"/>
        <v>2019</v>
      </c>
      <c r="B8628">
        <f t="shared" si="1748"/>
        <v>8</v>
      </c>
      <c r="C8628">
        <f t="shared" si="1749"/>
        <v>26</v>
      </c>
      <c r="D8628">
        <f t="shared" si="1750"/>
        <v>5</v>
      </c>
      <c r="E8628" t="str">
        <f t="shared" si="1751"/>
        <v>ON</v>
      </c>
      <c r="F8628" s="13">
        <f t="shared" si="1753"/>
        <v>43703</v>
      </c>
      <c r="G8628" s="14" t="str">
        <f t="shared" si="1752"/>
        <v>Avg of 4 NM Projects</v>
      </c>
      <c r="H8628" s="15">
        <f t="shared" si="1754"/>
        <v>9</v>
      </c>
      <c r="I8628" s="93">
        <v>69.12</v>
      </c>
      <c r="J8628">
        <f t="shared" si="1742"/>
        <v>0.38831460674157303</v>
      </c>
      <c r="K8628" s="4">
        <v>17.190000000000001</v>
      </c>
      <c r="L8628" s="4">
        <v>13.67</v>
      </c>
      <c r="M8628" s="16">
        <f t="shared" si="1743"/>
        <v>0.9448704</v>
      </c>
      <c r="N8628">
        <f t="shared" si="1744"/>
        <v>0</v>
      </c>
      <c r="O8628">
        <f t="shared" si="1745"/>
        <v>0</v>
      </c>
      <c r="P8628" s="63">
        <f t="shared" si="1746"/>
        <v>0</v>
      </c>
    </row>
    <row r="8629" spans="1:16" x14ac:dyDescent="0.3">
      <c r="A8629">
        <f t="shared" si="1747"/>
        <v>2019</v>
      </c>
      <c r="B8629">
        <f t="shared" si="1748"/>
        <v>8</v>
      </c>
      <c r="C8629">
        <f t="shared" si="1749"/>
        <v>26</v>
      </c>
      <c r="D8629">
        <f t="shared" si="1750"/>
        <v>5</v>
      </c>
      <c r="E8629" t="str">
        <f t="shared" si="1751"/>
        <v>ON</v>
      </c>
      <c r="F8629" s="13">
        <f t="shared" si="1753"/>
        <v>43703</v>
      </c>
      <c r="G8629" s="14" t="str">
        <f t="shared" si="1752"/>
        <v>Avg of 4 NM Projects</v>
      </c>
      <c r="H8629" s="15">
        <f t="shared" si="1754"/>
        <v>10</v>
      </c>
      <c r="I8629" s="93">
        <v>104.19499999999999</v>
      </c>
      <c r="J8629">
        <f t="shared" si="1742"/>
        <v>0.58536516853932585</v>
      </c>
      <c r="K8629" s="4">
        <v>18.579999999999998</v>
      </c>
      <c r="L8629" s="4">
        <v>13.32</v>
      </c>
      <c r="M8629" s="16">
        <f t="shared" si="1743"/>
        <v>1.3878773999999998</v>
      </c>
      <c r="N8629">
        <f t="shared" si="1744"/>
        <v>0</v>
      </c>
      <c r="O8629">
        <f t="shared" si="1745"/>
        <v>1</v>
      </c>
      <c r="P8629" s="63">
        <f t="shared" si="1746"/>
        <v>0</v>
      </c>
    </row>
    <row r="8630" spans="1:16" x14ac:dyDescent="0.3">
      <c r="A8630">
        <f t="shared" si="1747"/>
        <v>2019</v>
      </c>
      <c r="B8630">
        <f t="shared" si="1748"/>
        <v>8</v>
      </c>
      <c r="C8630">
        <f t="shared" si="1749"/>
        <v>26</v>
      </c>
      <c r="D8630">
        <f t="shared" si="1750"/>
        <v>5</v>
      </c>
      <c r="E8630" t="str">
        <f t="shared" si="1751"/>
        <v>ON</v>
      </c>
      <c r="F8630" s="13">
        <f t="shared" si="1753"/>
        <v>43703</v>
      </c>
      <c r="G8630" s="14" t="str">
        <f t="shared" si="1752"/>
        <v>Avg of 4 NM Projects</v>
      </c>
      <c r="H8630" s="15">
        <f t="shared" si="1754"/>
        <v>11</v>
      </c>
      <c r="I8630" s="93">
        <v>114.30500000000001</v>
      </c>
      <c r="J8630">
        <f t="shared" si="1742"/>
        <v>0.64216292134831465</v>
      </c>
      <c r="K8630" s="4">
        <v>19.579999999999998</v>
      </c>
      <c r="L8630" s="4">
        <v>14.34</v>
      </c>
      <c r="M8630" s="16">
        <f t="shared" si="1743"/>
        <v>1.6391337000000001</v>
      </c>
      <c r="N8630">
        <f t="shared" si="1744"/>
        <v>0</v>
      </c>
      <c r="O8630">
        <f t="shared" si="1745"/>
        <v>1</v>
      </c>
      <c r="P8630" s="63">
        <f t="shared" si="1746"/>
        <v>0</v>
      </c>
    </row>
    <row r="8631" spans="1:16" x14ac:dyDescent="0.3">
      <c r="A8631">
        <f t="shared" si="1747"/>
        <v>2019</v>
      </c>
      <c r="B8631">
        <f t="shared" si="1748"/>
        <v>8</v>
      </c>
      <c r="C8631">
        <f t="shared" si="1749"/>
        <v>26</v>
      </c>
      <c r="D8631">
        <f t="shared" si="1750"/>
        <v>5</v>
      </c>
      <c r="E8631" t="str">
        <f t="shared" si="1751"/>
        <v>ON</v>
      </c>
      <c r="F8631" s="13">
        <f t="shared" si="1753"/>
        <v>43703</v>
      </c>
      <c r="G8631" s="14" t="str">
        <f t="shared" si="1752"/>
        <v>Avg of 4 NM Projects</v>
      </c>
      <c r="H8631" s="15">
        <f t="shared" si="1754"/>
        <v>12</v>
      </c>
      <c r="I8631" s="93">
        <v>124.16</v>
      </c>
      <c r="J8631">
        <f t="shared" si="1742"/>
        <v>0.69752808988764048</v>
      </c>
      <c r="K8631" s="4">
        <v>19.559999999999999</v>
      </c>
      <c r="L8631" s="4">
        <v>14.72</v>
      </c>
      <c r="M8631" s="16">
        <f t="shared" si="1743"/>
        <v>1.8276352</v>
      </c>
      <c r="N8631">
        <f t="shared" si="1744"/>
        <v>0</v>
      </c>
      <c r="O8631">
        <f t="shared" si="1745"/>
        <v>1</v>
      </c>
      <c r="P8631" s="63">
        <f t="shared" si="1746"/>
        <v>0</v>
      </c>
    </row>
    <row r="8632" spans="1:16" x14ac:dyDescent="0.3">
      <c r="A8632">
        <f t="shared" si="1747"/>
        <v>2019</v>
      </c>
      <c r="B8632">
        <f t="shared" si="1748"/>
        <v>8</v>
      </c>
      <c r="C8632">
        <f t="shared" si="1749"/>
        <v>26</v>
      </c>
      <c r="D8632">
        <f t="shared" si="1750"/>
        <v>5</v>
      </c>
      <c r="E8632" t="str">
        <f t="shared" si="1751"/>
        <v>ON</v>
      </c>
      <c r="F8632" s="13">
        <f t="shared" si="1753"/>
        <v>43703</v>
      </c>
      <c r="G8632" s="14" t="str">
        <f t="shared" si="1752"/>
        <v>Avg of 4 NM Projects</v>
      </c>
      <c r="H8632" s="15">
        <f t="shared" si="1754"/>
        <v>13</v>
      </c>
      <c r="I8632" s="93">
        <v>115.58500000000001</v>
      </c>
      <c r="J8632">
        <f t="shared" si="1742"/>
        <v>0.64935393258426966</v>
      </c>
      <c r="K8632" s="4">
        <v>19.920000000000002</v>
      </c>
      <c r="L8632" s="4">
        <v>14.43</v>
      </c>
      <c r="M8632" s="16">
        <f t="shared" si="1743"/>
        <v>1.66789155</v>
      </c>
      <c r="N8632">
        <f t="shared" si="1744"/>
        <v>0</v>
      </c>
      <c r="O8632">
        <f t="shared" si="1745"/>
        <v>1</v>
      </c>
      <c r="P8632" s="63">
        <f t="shared" si="1746"/>
        <v>0</v>
      </c>
    </row>
    <row r="8633" spans="1:16" x14ac:dyDescent="0.3">
      <c r="A8633">
        <f t="shared" si="1747"/>
        <v>2019</v>
      </c>
      <c r="B8633">
        <f t="shared" si="1748"/>
        <v>8</v>
      </c>
      <c r="C8633">
        <f t="shared" si="1749"/>
        <v>26</v>
      </c>
      <c r="D8633">
        <f t="shared" si="1750"/>
        <v>5</v>
      </c>
      <c r="E8633" t="str">
        <f t="shared" si="1751"/>
        <v>ON</v>
      </c>
      <c r="F8633" s="13">
        <f t="shared" si="1753"/>
        <v>43703</v>
      </c>
      <c r="G8633" s="14" t="str">
        <f t="shared" si="1752"/>
        <v>Avg of 4 NM Projects</v>
      </c>
      <c r="H8633" s="15">
        <f t="shared" si="1754"/>
        <v>14</v>
      </c>
      <c r="I8633" s="93">
        <v>98.045000000000002</v>
      </c>
      <c r="J8633">
        <f t="shared" si="1742"/>
        <v>0.55081460674157301</v>
      </c>
      <c r="K8633" s="4">
        <v>23.53</v>
      </c>
      <c r="L8633" s="4">
        <v>15.83</v>
      </c>
      <c r="M8633" s="16">
        <f t="shared" si="1743"/>
        <v>1.5520523499999999</v>
      </c>
      <c r="N8633">
        <f t="shared" si="1744"/>
        <v>0</v>
      </c>
      <c r="O8633">
        <f t="shared" si="1745"/>
        <v>1</v>
      </c>
      <c r="P8633" s="63">
        <f t="shared" si="1746"/>
        <v>0</v>
      </c>
    </row>
    <row r="8634" spans="1:16" x14ac:dyDescent="0.3">
      <c r="A8634">
        <f t="shared" si="1747"/>
        <v>2019</v>
      </c>
      <c r="B8634">
        <f t="shared" si="1748"/>
        <v>8</v>
      </c>
      <c r="C8634">
        <f t="shared" si="1749"/>
        <v>26</v>
      </c>
      <c r="D8634">
        <f t="shared" si="1750"/>
        <v>5</v>
      </c>
      <c r="E8634" t="str">
        <f t="shared" si="1751"/>
        <v>ON</v>
      </c>
      <c r="F8634" s="13">
        <f t="shared" si="1753"/>
        <v>43703</v>
      </c>
      <c r="G8634" s="14" t="str">
        <f t="shared" si="1752"/>
        <v>Avg of 4 NM Projects</v>
      </c>
      <c r="H8634" s="15">
        <f t="shared" si="1754"/>
        <v>15</v>
      </c>
      <c r="I8634" s="93">
        <v>88.575000000000003</v>
      </c>
      <c r="J8634">
        <f t="shared" si="1742"/>
        <v>0.49761235955056182</v>
      </c>
      <c r="K8634" s="4">
        <v>22.97</v>
      </c>
      <c r="L8634" s="4">
        <v>14.55</v>
      </c>
      <c r="M8634" s="16">
        <f t="shared" si="1743"/>
        <v>1.2887662500000001</v>
      </c>
      <c r="N8634">
        <f t="shared" si="1744"/>
        <v>0</v>
      </c>
      <c r="O8634">
        <f t="shared" si="1745"/>
        <v>0</v>
      </c>
      <c r="P8634" s="63">
        <f t="shared" si="1746"/>
        <v>0</v>
      </c>
    </row>
    <row r="8635" spans="1:16" x14ac:dyDescent="0.3">
      <c r="A8635">
        <f t="shared" si="1747"/>
        <v>2019</v>
      </c>
      <c r="B8635">
        <f t="shared" si="1748"/>
        <v>8</v>
      </c>
      <c r="C8635">
        <f t="shared" si="1749"/>
        <v>26</v>
      </c>
      <c r="D8635">
        <f t="shared" si="1750"/>
        <v>5</v>
      </c>
      <c r="E8635" t="str">
        <f t="shared" si="1751"/>
        <v>ON</v>
      </c>
      <c r="F8635" s="13">
        <f t="shared" si="1753"/>
        <v>43703</v>
      </c>
      <c r="G8635" s="14" t="str">
        <f t="shared" si="1752"/>
        <v>Avg of 4 NM Projects</v>
      </c>
      <c r="H8635" s="15">
        <f t="shared" si="1754"/>
        <v>16</v>
      </c>
      <c r="I8635" s="93">
        <v>88.32</v>
      </c>
      <c r="J8635">
        <f t="shared" si="1742"/>
        <v>0.49617977528089885</v>
      </c>
      <c r="K8635" s="4">
        <v>24.47</v>
      </c>
      <c r="L8635" s="4">
        <v>14.65</v>
      </c>
      <c r="M8635" s="16">
        <f t="shared" si="1743"/>
        <v>1.2938879999999999</v>
      </c>
      <c r="N8635">
        <f t="shared" si="1744"/>
        <v>0</v>
      </c>
      <c r="O8635">
        <f t="shared" si="1745"/>
        <v>0</v>
      </c>
      <c r="P8635" s="63">
        <f t="shared" si="1746"/>
        <v>0</v>
      </c>
    </row>
    <row r="8636" spans="1:16" x14ac:dyDescent="0.3">
      <c r="A8636">
        <f t="shared" si="1747"/>
        <v>2019</v>
      </c>
      <c r="B8636">
        <f t="shared" si="1748"/>
        <v>8</v>
      </c>
      <c r="C8636">
        <f t="shared" si="1749"/>
        <v>26</v>
      </c>
      <c r="D8636">
        <f t="shared" si="1750"/>
        <v>5</v>
      </c>
      <c r="E8636" t="str">
        <f t="shared" si="1751"/>
        <v>ON</v>
      </c>
      <c r="F8636" s="13">
        <f t="shared" si="1753"/>
        <v>43703</v>
      </c>
      <c r="G8636" s="14" t="str">
        <f t="shared" si="1752"/>
        <v>Avg of 4 NM Projects</v>
      </c>
      <c r="H8636" s="15">
        <f t="shared" si="1754"/>
        <v>17</v>
      </c>
      <c r="I8636" s="93">
        <v>62.725000000000001</v>
      </c>
      <c r="J8636">
        <f t="shared" si="1742"/>
        <v>0.35238764044943821</v>
      </c>
      <c r="K8636" s="4">
        <v>24.54</v>
      </c>
      <c r="L8636" s="4">
        <v>16.66</v>
      </c>
      <c r="M8636" s="16">
        <f t="shared" si="1743"/>
        <v>1.0449984999999999</v>
      </c>
      <c r="N8636">
        <f t="shared" si="1744"/>
        <v>0</v>
      </c>
      <c r="O8636">
        <f t="shared" si="1745"/>
        <v>0</v>
      </c>
      <c r="P8636" s="63">
        <f t="shared" si="1746"/>
        <v>0</v>
      </c>
    </row>
    <row r="8637" spans="1:16" x14ac:dyDescent="0.3">
      <c r="A8637">
        <f t="shared" si="1747"/>
        <v>2019</v>
      </c>
      <c r="B8637">
        <f t="shared" si="1748"/>
        <v>8</v>
      </c>
      <c r="C8637">
        <f t="shared" si="1749"/>
        <v>26</v>
      </c>
      <c r="D8637">
        <f t="shared" si="1750"/>
        <v>5</v>
      </c>
      <c r="E8637" t="str">
        <f t="shared" si="1751"/>
        <v>ON</v>
      </c>
      <c r="F8637" s="13">
        <f t="shared" si="1753"/>
        <v>43703</v>
      </c>
      <c r="G8637" s="14" t="str">
        <f t="shared" si="1752"/>
        <v>Avg of 4 NM Projects</v>
      </c>
      <c r="H8637" s="15">
        <f t="shared" si="1754"/>
        <v>18</v>
      </c>
      <c r="I8637" s="93">
        <v>46.335000000000001</v>
      </c>
      <c r="J8637">
        <f t="shared" si="1742"/>
        <v>0.26030898876404496</v>
      </c>
      <c r="K8637" s="4">
        <v>30</v>
      </c>
      <c r="L8637" s="4">
        <v>17.48</v>
      </c>
      <c r="M8637" s="16">
        <f t="shared" si="1743"/>
        <v>0.80993580000000009</v>
      </c>
      <c r="N8637">
        <f t="shared" si="1744"/>
        <v>0</v>
      </c>
      <c r="O8637">
        <f t="shared" si="1745"/>
        <v>0</v>
      </c>
      <c r="P8637" s="63">
        <f t="shared" si="1746"/>
        <v>0</v>
      </c>
    </row>
    <row r="8638" spans="1:16" x14ac:dyDescent="0.3">
      <c r="A8638">
        <f t="shared" si="1747"/>
        <v>2019</v>
      </c>
      <c r="B8638">
        <f t="shared" si="1748"/>
        <v>8</v>
      </c>
      <c r="C8638">
        <f t="shared" si="1749"/>
        <v>26</v>
      </c>
      <c r="D8638">
        <f t="shared" si="1750"/>
        <v>5</v>
      </c>
      <c r="E8638" t="str">
        <f t="shared" si="1751"/>
        <v>ON</v>
      </c>
      <c r="F8638" s="13">
        <f t="shared" si="1753"/>
        <v>43703</v>
      </c>
      <c r="G8638" s="14" t="str">
        <f t="shared" si="1752"/>
        <v>Avg of 4 NM Projects</v>
      </c>
      <c r="H8638" s="15">
        <f t="shared" si="1754"/>
        <v>19</v>
      </c>
      <c r="I8638" s="93">
        <v>17.285</v>
      </c>
      <c r="J8638">
        <f t="shared" si="1742"/>
        <v>9.7106741573033714E-2</v>
      </c>
      <c r="K8638" s="4">
        <v>24.55</v>
      </c>
      <c r="L8638" s="4">
        <v>20.18</v>
      </c>
      <c r="M8638" s="16">
        <f t="shared" si="1743"/>
        <v>0.34881129999999999</v>
      </c>
      <c r="N8638">
        <f t="shared" si="1744"/>
        <v>0</v>
      </c>
      <c r="O8638">
        <f t="shared" si="1745"/>
        <v>0</v>
      </c>
      <c r="P8638" s="63">
        <f t="shared" si="1746"/>
        <v>0</v>
      </c>
    </row>
    <row r="8639" spans="1:16" x14ac:dyDescent="0.3">
      <c r="A8639">
        <f t="shared" si="1747"/>
        <v>2019</v>
      </c>
      <c r="B8639">
        <f t="shared" si="1748"/>
        <v>8</v>
      </c>
      <c r="C8639">
        <f t="shared" si="1749"/>
        <v>26</v>
      </c>
      <c r="D8639">
        <f t="shared" si="1750"/>
        <v>5</v>
      </c>
      <c r="E8639" t="str">
        <f t="shared" si="1751"/>
        <v>ON</v>
      </c>
      <c r="F8639" s="13">
        <f t="shared" si="1753"/>
        <v>43703</v>
      </c>
      <c r="G8639" s="14" t="str">
        <f t="shared" si="1752"/>
        <v>Avg of 4 NM Projects</v>
      </c>
      <c r="H8639" s="15">
        <f t="shared" si="1754"/>
        <v>20</v>
      </c>
      <c r="I8639" s="93">
        <v>1.1600000000000001</v>
      </c>
      <c r="J8639">
        <f t="shared" si="1742"/>
        <v>6.5168539325842706E-3</v>
      </c>
      <c r="K8639" s="4">
        <v>23.98</v>
      </c>
      <c r="L8639" s="4">
        <v>17.510000000000002</v>
      </c>
      <c r="M8639" s="16">
        <f t="shared" si="1743"/>
        <v>2.0311600000000006E-2</v>
      </c>
      <c r="N8639">
        <f t="shared" si="1744"/>
        <v>0</v>
      </c>
      <c r="O8639">
        <f t="shared" si="1745"/>
        <v>0</v>
      </c>
      <c r="P8639" s="63">
        <f t="shared" si="1746"/>
        <v>0</v>
      </c>
    </row>
    <row r="8640" spans="1:16" x14ac:dyDescent="0.3">
      <c r="A8640">
        <f t="shared" si="1747"/>
        <v>2019</v>
      </c>
      <c r="B8640">
        <f t="shared" si="1748"/>
        <v>8</v>
      </c>
      <c r="C8640">
        <f t="shared" si="1749"/>
        <v>26</v>
      </c>
      <c r="D8640">
        <f t="shared" si="1750"/>
        <v>5</v>
      </c>
      <c r="E8640" t="str">
        <f t="shared" si="1751"/>
        <v>ON</v>
      </c>
      <c r="F8640" s="13">
        <f t="shared" si="1753"/>
        <v>43703</v>
      </c>
      <c r="G8640" s="14" t="str">
        <f t="shared" si="1752"/>
        <v>Avg of 4 NM Projects</v>
      </c>
      <c r="H8640" s="15">
        <f t="shared" si="1754"/>
        <v>21</v>
      </c>
      <c r="I8640" s="93">
        <v>-0.13</v>
      </c>
      <c r="J8640">
        <f t="shared" si="1742"/>
        <v>-7.3033707865168538E-4</v>
      </c>
      <c r="K8640" s="4">
        <v>27.68</v>
      </c>
      <c r="L8640" s="4">
        <v>17.239999999999998</v>
      </c>
      <c r="M8640" s="16">
        <f t="shared" si="1743"/>
        <v>-2.2412E-3</v>
      </c>
      <c r="N8640">
        <f t="shared" si="1744"/>
        <v>0</v>
      </c>
      <c r="O8640">
        <f t="shared" si="1745"/>
        <v>0</v>
      </c>
      <c r="P8640" s="63">
        <f t="shared" si="1746"/>
        <v>0</v>
      </c>
    </row>
    <row r="8641" spans="1:18" x14ac:dyDescent="0.3">
      <c r="A8641">
        <f t="shared" si="1747"/>
        <v>2019</v>
      </c>
      <c r="B8641">
        <f t="shared" si="1748"/>
        <v>8</v>
      </c>
      <c r="C8641">
        <f t="shared" si="1749"/>
        <v>26</v>
      </c>
      <c r="D8641">
        <f t="shared" si="1750"/>
        <v>5</v>
      </c>
      <c r="E8641" t="str">
        <f t="shared" si="1751"/>
        <v>ON</v>
      </c>
      <c r="F8641" s="13">
        <f t="shared" si="1753"/>
        <v>43703</v>
      </c>
      <c r="G8641" s="14" t="str">
        <f t="shared" si="1752"/>
        <v>Avg of 4 NM Projects</v>
      </c>
      <c r="H8641" s="15">
        <f t="shared" si="1754"/>
        <v>22</v>
      </c>
      <c r="I8641" s="93">
        <v>-0.13</v>
      </c>
      <c r="J8641">
        <f t="shared" si="1742"/>
        <v>-7.3033707865168538E-4</v>
      </c>
      <c r="K8641" s="4">
        <v>19.579999999999998</v>
      </c>
      <c r="L8641" s="4">
        <v>15.78</v>
      </c>
      <c r="M8641" s="16">
        <f t="shared" si="1743"/>
        <v>-2.0514000000000001E-3</v>
      </c>
      <c r="N8641">
        <f t="shared" si="1744"/>
        <v>0</v>
      </c>
      <c r="O8641">
        <f t="shared" si="1745"/>
        <v>0</v>
      </c>
      <c r="P8641" s="63">
        <f t="shared" si="1746"/>
        <v>0</v>
      </c>
    </row>
    <row r="8642" spans="1:18" x14ac:dyDescent="0.3">
      <c r="A8642">
        <f t="shared" si="1747"/>
        <v>2019</v>
      </c>
      <c r="B8642">
        <f t="shared" si="1748"/>
        <v>8</v>
      </c>
      <c r="C8642">
        <f t="shared" si="1749"/>
        <v>26</v>
      </c>
      <c r="D8642">
        <f t="shared" si="1750"/>
        <v>5</v>
      </c>
      <c r="E8642" t="str">
        <f t="shared" si="1751"/>
        <v>ON</v>
      </c>
      <c r="F8642" s="13">
        <f t="shared" si="1753"/>
        <v>43703</v>
      </c>
      <c r="G8642" s="14" t="str">
        <f t="shared" si="1752"/>
        <v>Avg of 4 NM Projects</v>
      </c>
      <c r="H8642" s="15">
        <f t="shared" si="1754"/>
        <v>23</v>
      </c>
      <c r="I8642" s="93">
        <v>-0.13</v>
      </c>
      <c r="J8642">
        <f t="shared" si="1742"/>
        <v>-7.3033707865168538E-4</v>
      </c>
      <c r="K8642" s="4">
        <v>17.239999999999998</v>
      </c>
      <c r="L8642" s="4">
        <v>14.52</v>
      </c>
      <c r="M8642" s="16">
        <f t="shared" si="1743"/>
        <v>-1.8875999999999999E-3</v>
      </c>
      <c r="N8642">
        <f t="shared" si="1744"/>
        <v>0</v>
      </c>
      <c r="O8642">
        <f t="shared" si="1745"/>
        <v>0</v>
      </c>
      <c r="P8642" s="63">
        <f t="shared" si="1746"/>
        <v>0</v>
      </c>
    </row>
    <row r="8643" spans="1:18" x14ac:dyDescent="0.3">
      <c r="A8643">
        <f t="shared" si="1747"/>
        <v>2019</v>
      </c>
      <c r="B8643">
        <f t="shared" si="1748"/>
        <v>8</v>
      </c>
      <c r="C8643">
        <f t="shared" si="1749"/>
        <v>26</v>
      </c>
      <c r="D8643">
        <f t="shared" si="1750"/>
        <v>5</v>
      </c>
      <c r="E8643" t="str">
        <f t="shared" si="1751"/>
        <v>OFF</v>
      </c>
      <c r="F8643" s="13">
        <f t="shared" si="1753"/>
        <v>43703</v>
      </c>
      <c r="G8643" s="14" t="str">
        <f t="shared" si="1752"/>
        <v>Avg of 4 NM Projects</v>
      </c>
      <c r="H8643" s="15">
        <f t="shared" si="1754"/>
        <v>24</v>
      </c>
      <c r="I8643" s="93">
        <v>-0.13</v>
      </c>
      <c r="J8643">
        <f t="shared" si="1742"/>
        <v>-7.3033707865168538E-4</v>
      </c>
      <c r="K8643" s="4">
        <v>15.29</v>
      </c>
      <c r="L8643" s="4">
        <v>13.09</v>
      </c>
      <c r="M8643" s="16">
        <f t="shared" si="1743"/>
        <v>-1.7017E-3</v>
      </c>
      <c r="N8643">
        <f t="shared" si="1744"/>
        <v>0</v>
      </c>
      <c r="O8643">
        <f t="shared" si="1745"/>
        <v>0</v>
      </c>
      <c r="P8643" s="63">
        <f t="shared" si="1746"/>
        <v>0</v>
      </c>
    </row>
    <row r="8644" spans="1:18" x14ac:dyDescent="0.3">
      <c r="A8644">
        <f t="shared" si="1747"/>
        <v>2019</v>
      </c>
      <c r="B8644">
        <f t="shared" si="1748"/>
        <v>8</v>
      </c>
      <c r="C8644">
        <f t="shared" si="1749"/>
        <v>27</v>
      </c>
      <c r="D8644">
        <f t="shared" si="1750"/>
        <v>6</v>
      </c>
      <c r="E8644" t="str">
        <f t="shared" si="1751"/>
        <v>OFF</v>
      </c>
      <c r="F8644" s="13">
        <f t="shared" si="1753"/>
        <v>43704</v>
      </c>
      <c r="G8644" s="14" t="str">
        <f t="shared" si="1752"/>
        <v>Avg of 4 NM Projects</v>
      </c>
      <c r="H8644" s="15">
        <f t="shared" si="1754"/>
        <v>1</v>
      </c>
      <c r="I8644" s="93">
        <v>0</v>
      </c>
      <c r="J8644">
        <f t="shared" ref="J8644:J8707" si="1755">+I8644/$I$1</f>
        <v>0</v>
      </c>
      <c r="K8644" s="4">
        <v>15.49</v>
      </c>
      <c r="L8644" s="4">
        <v>9.5</v>
      </c>
      <c r="M8644" s="16">
        <f t="shared" ref="M8644:M8707" si="1756">+L8644*I8644/1000</f>
        <v>0</v>
      </c>
      <c r="N8644">
        <f t="shared" ref="N8644:N8708" si="1757">+IF(I8644=0,1,0)</f>
        <v>1</v>
      </c>
      <c r="O8644">
        <f t="shared" ref="O8644:O8708" si="1758">+IF(I8644&gt;=0.5*$I$1,1,0)</f>
        <v>0</v>
      </c>
      <c r="P8644" s="63">
        <f t="shared" ref="P8644:P8708" si="1759">+IF(I8644&gt;MAX(I$3652:I$5859),1,0)</f>
        <v>0</v>
      </c>
      <c r="Q8644" s="34"/>
      <c r="R8644" s="34"/>
    </row>
    <row r="8645" spans="1:18" x14ac:dyDescent="0.3">
      <c r="A8645">
        <f t="shared" ref="A8645:A8708" si="1760">YEAR(F8645)</f>
        <v>2019</v>
      </c>
      <c r="B8645">
        <f t="shared" ref="B8645:B8708" si="1761">+MONTH(F8645)</f>
        <v>8</v>
      </c>
      <c r="C8645">
        <f t="shared" ref="C8645:C8708" si="1762">+DAY(F8645)</f>
        <v>27</v>
      </c>
      <c r="D8645">
        <f t="shared" ref="D8645:D8708" si="1763">WEEKDAY(C8645)</f>
        <v>6</v>
      </c>
      <c r="E8645" t="str">
        <f t="shared" ref="E8645:E8708" si="1764">IF(OR(D8645=1,D8645=7,H8645=1,H8645=2,H8645=3,H8645=4,H8645=5,H8645=6,H8645=7,H8645=24),"OFF","ON")</f>
        <v>OFF</v>
      </c>
      <c r="F8645" s="13">
        <f t="shared" si="1753"/>
        <v>43704</v>
      </c>
      <c r="G8645" s="14" t="str">
        <f t="shared" si="1752"/>
        <v>Avg of 4 NM Projects</v>
      </c>
      <c r="H8645" s="15">
        <f t="shared" si="1754"/>
        <v>2</v>
      </c>
      <c r="I8645" s="93">
        <v>0</v>
      </c>
      <c r="J8645">
        <f t="shared" si="1755"/>
        <v>0</v>
      </c>
      <c r="K8645" s="4">
        <v>11.48</v>
      </c>
      <c r="L8645" s="4">
        <v>-18.46</v>
      </c>
      <c r="M8645" s="16">
        <f t="shared" si="1756"/>
        <v>0</v>
      </c>
      <c r="N8645">
        <f t="shared" si="1757"/>
        <v>1</v>
      </c>
      <c r="O8645">
        <f t="shared" si="1758"/>
        <v>0</v>
      </c>
      <c r="P8645" s="63">
        <f t="shared" si="1759"/>
        <v>0</v>
      </c>
    </row>
    <row r="8646" spans="1:18" x14ac:dyDescent="0.3">
      <c r="A8646">
        <f t="shared" si="1760"/>
        <v>2019</v>
      </c>
      <c r="B8646">
        <f t="shared" si="1761"/>
        <v>8</v>
      </c>
      <c r="C8646">
        <f t="shared" si="1762"/>
        <v>27</v>
      </c>
      <c r="D8646">
        <f t="shared" si="1763"/>
        <v>6</v>
      </c>
      <c r="E8646" t="str">
        <f t="shared" si="1764"/>
        <v>OFF</v>
      </c>
      <c r="F8646" s="13">
        <f t="shared" si="1753"/>
        <v>43704</v>
      </c>
      <c r="G8646" s="14" t="str">
        <f t="shared" ref="G8646:G8709" si="1765">+G8645</f>
        <v>Avg of 4 NM Projects</v>
      </c>
      <c r="H8646" s="15">
        <f t="shared" si="1754"/>
        <v>3</v>
      </c>
      <c r="I8646" s="93">
        <v>-0.13</v>
      </c>
      <c r="J8646">
        <f t="shared" si="1755"/>
        <v>-7.3033707865168538E-4</v>
      </c>
      <c r="K8646" s="4">
        <v>11.44</v>
      </c>
      <c r="L8646" s="4">
        <v>9.2200000000000006</v>
      </c>
      <c r="M8646" s="16">
        <f t="shared" si="1756"/>
        <v>-1.1986000000000002E-3</v>
      </c>
      <c r="N8646">
        <f t="shared" si="1757"/>
        <v>0</v>
      </c>
      <c r="O8646">
        <f t="shared" si="1758"/>
        <v>0</v>
      </c>
      <c r="P8646" s="63">
        <f t="shared" si="1759"/>
        <v>0</v>
      </c>
    </row>
    <row r="8647" spans="1:18" x14ac:dyDescent="0.3">
      <c r="A8647">
        <f t="shared" si="1760"/>
        <v>2019</v>
      </c>
      <c r="B8647">
        <f t="shared" si="1761"/>
        <v>8</v>
      </c>
      <c r="C8647">
        <f t="shared" si="1762"/>
        <v>27</v>
      </c>
      <c r="D8647">
        <f t="shared" si="1763"/>
        <v>6</v>
      </c>
      <c r="E8647" t="str">
        <f t="shared" si="1764"/>
        <v>OFF</v>
      </c>
      <c r="F8647" s="13">
        <f t="shared" si="1753"/>
        <v>43704</v>
      </c>
      <c r="G8647" s="14" t="str">
        <f t="shared" si="1765"/>
        <v>Avg of 4 NM Projects</v>
      </c>
      <c r="H8647" s="15">
        <f t="shared" si="1754"/>
        <v>4</v>
      </c>
      <c r="I8647" s="93">
        <v>-0.13</v>
      </c>
      <c r="J8647">
        <f t="shared" si="1755"/>
        <v>-7.3033707865168538E-4</v>
      </c>
      <c r="K8647" s="4">
        <v>11.42</v>
      </c>
      <c r="L8647" s="4">
        <v>9.4</v>
      </c>
      <c r="M8647" s="16">
        <f t="shared" si="1756"/>
        <v>-1.2220000000000002E-3</v>
      </c>
      <c r="N8647">
        <f t="shared" si="1757"/>
        <v>0</v>
      </c>
      <c r="O8647">
        <f t="shared" si="1758"/>
        <v>0</v>
      </c>
      <c r="P8647" s="63">
        <f t="shared" si="1759"/>
        <v>0</v>
      </c>
    </row>
    <row r="8648" spans="1:18" x14ac:dyDescent="0.3">
      <c r="A8648">
        <f t="shared" si="1760"/>
        <v>2019</v>
      </c>
      <c r="B8648">
        <f t="shared" si="1761"/>
        <v>8</v>
      </c>
      <c r="C8648">
        <f t="shared" si="1762"/>
        <v>27</v>
      </c>
      <c r="D8648">
        <f t="shared" si="1763"/>
        <v>6</v>
      </c>
      <c r="E8648" t="str">
        <f t="shared" si="1764"/>
        <v>OFF</v>
      </c>
      <c r="F8648" s="13">
        <f t="shared" si="1753"/>
        <v>43704</v>
      </c>
      <c r="G8648" s="14" t="str">
        <f t="shared" si="1765"/>
        <v>Avg of 4 NM Projects</v>
      </c>
      <c r="H8648" s="15">
        <f t="shared" si="1754"/>
        <v>5</v>
      </c>
      <c r="I8648" s="93">
        <v>0</v>
      </c>
      <c r="J8648">
        <f t="shared" si="1755"/>
        <v>0</v>
      </c>
      <c r="K8648" s="4">
        <v>11.41</v>
      </c>
      <c r="L8648" s="4">
        <v>-1.54</v>
      </c>
      <c r="M8648" s="16">
        <f t="shared" si="1756"/>
        <v>0</v>
      </c>
      <c r="N8648">
        <f t="shared" si="1757"/>
        <v>1</v>
      </c>
      <c r="O8648">
        <f t="shared" si="1758"/>
        <v>0</v>
      </c>
      <c r="P8648" s="63">
        <f t="shared" si="1759"/>
        <v>0</v>
      </c>
    </row>
    <row r="8649" spans="1:18" x14ac:dyDescent="0.3">
      <c r="A8649">
        <f t="shared" si="1760"/>
        <v>2019</v>
      </c>
      <c r="B8649">
        <f t="shared" si="1761"/>
        <v>8</v>
      </c>
      <c r="C8649">
        <f t="shared" si="1762"/>
        <v>27</v>
      </c>
      <c r="D8649">
        <f t="shared" si="1763"/>
        <v>6</v>
      </c>
      <c r="E8649" t="str">
        <f t="shared" si="1764"/>
        <v>OFF</v>
      </c>
      <c r="F8649" s="13">
        <f t="shared" si="1753"/>
        <v>43704</v>
      </c>
      <c r="G8649" s="14" t="str">
        <f t="shared" si="1765"/>
        <v>Avg of 4 NM Projects</v>
      </c>
      <c r="H8649" s="15">
        <f t="shared" si="1754"/>
        <v>6</v>
      </c>
      <c r="I8649" s="93">
        <v>-0.13</v>
      </c>
      <c r="J8649">
        <f t="shared" si="1755"/>
        <v>-7.3033707865168538E-4</v>
      </c>
      <c r="K8649" s="4">
        <v>14.46</v>
      </c>
      <c r="L8649" s="4">
        <v>12.11</v>
      </c>
      <c r="M8649" s="16">
        <f t="shared" si="1756"/>
        <v>-1.5743E-3</v>
      </c>
      <c r="N8649">
        <f t="shared" si="1757"/>
        <v>0</v>
      </c>
      <c r="O8649">
        <f t="shared" si="1758"/>
        <v>0</v>
      </c>
      <c r="P8649" s="63">
        <f t="shared" si="1759"/>
        <v>0</v>
      </c>
    </row>
    <row r="8650" spans="1:18" x14ac:dyDescent="0.3">
      <c r="A8650">
        <f t="shared" si="1760"/>
        <v>2019</v>
      </c>
      <c r="B8650">
        <f t="shared" si="1761"/>
        <v>8</v>
      </c>
      <c r="C8650">
        <f t="shared" si="1762"/>
        <v>27</v>
      </c>
      <c r="D8650">
        <f t="shared" si="1763"/>
        <v>6</v>
      </c>
      <c r="E8650" t="str">
        <f t="shared" si="1764"/>
        <v>OFF</v>
      </c>
      <c r="F8650" s="13">
        <f t="shared" si="1753"/>
        <v>43704</v>
      </c>
      <c r="G8650" s="14" t="str">
        <f t="shared" si="1765"/>
        <v>Avg of 4 NM Projects</v>
      </c>
      <c r="H8650" s="15">
        <f t="shared" si="1754"/>
        <v>7</v>
      </c>
      <c r="I8650" s="93">
        <v>2.0499999999999998</v>
      </c>
      <c r="J8650">
        <f t="shared" si="1755"/>
        <v>1.1516853932584269E-2</v>
      </c>
      <c r="K8650" s="4">
        <v>16.829999999999998</v>
      </c>
      <c r="L8650" s="4">
        <v>16.920000000000002</v>
      </c>
      <c r="M8650" s="16">
        <f t="shared" si="1756"/>
        <v>3.4686000000000002E-2</v>
      </c>
      <c r="N8650">
        <f t="shared" si="1757"/>
        <v>0</v>
      </c>
      <c r="O8650">
        <f t="shared" si="1758"/>
        <v>0</v>
      </c>
      <c r="P8650" s="63">
        <f t="shared" si="1759"/>
        <v>0</v>
      </c>
    </row>
    <row r="8651" spans="1:18" x14ac:dyDescent="0.3">
      <c r="A8651">
        <f t="shared" si="1760"/>
        <v>2019</v>
      </c>
      <c r="B8651">
        <f t="shared" si="1761"/>
        <v>8</v>
      </c>
      <c r="C8651">
        <f t="shared" si="1762"/>
        <v>27</v>
      </c>
      <c r="D8651">
        <f t="shared" si="1763"/>
        <v>6</v>
      </c>
      <c r="E8651" t="str">
        <f t="shared" si="1764"/>
        <v>ON</v>
      </c>
      <c r="F8651" s="13">
        <f t="shared" si="1753"/>
        <v>43704</v>
      </c>
      <c r="G8651" s="14" t="str">
        <f t="shared" si="1765"/>
        <v>Avg of 4 NM Projects</v>
      </c>
      <c r="H8651" s="15">
        <f t="shared" si="1754"/>
        <v>8</v>
      </c>
      <c r="I8651" s="93">
        <v>23.294999999999995</v>
      </c>
      <c r="J8651">
        <f t="shared" si="1755"/>
        <v>0.13087078651685391</v>
      </c>
      <c r="K8651" s="4">
        <v>18.45</v>
      </c>
      <c r="L8651" s="4">
        <v>15.54</v>
      </c>
      <c r="M8651" s="16">
        <f t="shared" si="1756"/>
        <v>0.36200429999999989</v>
      </c>
      <c r="N8651">
        <f t="shared" si="1757"/>
        <v>0</v>
      </c>
      <c r="O8651">
        <f t="shared" si="1758"/>
        <v>0</v>
      </c>
      <c r="P8651" s="63">
        <f t="shared" si="1759"/>
        <v>0</v>
      </c>
    </row>
    <row r="8652" spans="1:18" x14ac:dyDescent="0.3">
      <c r="A8652">
        <f t="shared" si="1760"/>
        <v>2019</v>
      </c>
      <c r="B8652">
        <f t="shared" si="1761"/>
        <v>8</v>
      </c>
      <c r="C8652">
        <f t="shared" si="1762"/>
        <v>27</v>
      </c>
      <c r="D8652">
        <f t="shared" si="1763"/>
        <v>6</v>
      </c>
      <c r="E8652" t="str">
        <f t="shared" si="1764"/>
        <v>ON</v>
      </c>
      <c r="F8652" s="13">
        <f t="shared" si="1753"/>
        <v>43704</v>
      </c>
      <c r="G8652" s="14" t="str">
        <f t="shared" si="1765"/>
        <v>Avg of 4 NM Projects</v>
      </c>
      <c r="H8652" s="15">
        <f t="shared" si="1754"/>
        <v>9</v>
      </c>
      <c r="I8652" s="93">
        <v>69</v>
      </c>
      <c r="J8652">
        <f t="shared" si="1755"/>
        <v>0.38764044943820225</v>
      </c>
      <c r="K8652" s="4">
        <v>17.77</v>
      </c>
      <c r="L8652" s="4">
        <v>15.18</v>
      </c>
      <c r="M8652" s="16">
        <f t="shared" si="1756"/>
        <v>1.04742</v>
      </c>
      <c r="N8652">
        <f t="shared" si="1757"/>
        <v>0</v>
      </c>
      <c r="O8652">
        <f t="shared" si="1758"/>
        <v>0</v>
      </c>
      <c r="P8652" s="63">
        <f t="shared" si="1759"/>
        <v>0</v>
      </c>
    </row>
    <row r="8653" spans="1:18" x14ac:dyDescent="0.3">
      <c r="A8653">
        <f t="shared" si="1760"/>
        <v>2019</v>
      </c>
      <c r="B8653">
        <f t="shared" si="1761"/>
        <v>8</v>
      </c>
      <c r="C8653">
        <f t="shared" si="1762"/>
        <v>27</v>
      </c>
      <c r="D8653">
        <f t="shared" si="1763"/>
        <v>6</v>
      </c>
      <c r="E8653" t="str">
        <f t="shared" si="1764"/>
        <v>ON</v>
      </c>
      <c r="F8653" s="13">
        <f t="shared" si="1753"/>
        <v>43704</v>
      </c>
      <c r="G8653" s="14" t="str">
        <f t="shared" si="1765"/>
        <v>Avg of 4 NM Projects</v>
      </c>
      <c r="H8653" s="15">
        <f t="shared" si="1754"/>
        <v>10</v>
      </c>
      <c r="I8653" s="93">
        <v>97.920000000000016</v>
      </c>
      <c r="J8653">
        <f t="shared" si="1755"/>
        <v>0.55011235955056192</v>
      </c>
      <c r="K8653" s="4">
        <v>18.559999999999999</v>
      </c>
      <c r="L8653" s="4">
        <v>14.87</v>
      </c>
      <c r="M8653" s="16">
        <f t="shared" si="1756"/>
        <v>1.4560704</v>
      </c>
      <c r="N8653">
        <f t="shared" si="1757"/>
        <v>0</v>
      </c>
      <c r="O8653">
        <f t="shared" si="1758"/>
        <v>1</v>
      </c>
      <c r="P8653" s="63">
        <f t="shared" si="1759"/>
        <v>0</v>
      </c>
    </row>
    <row r="8654" spans="1:18" x14ac:dyDescent="0.3">
      <c r="A8654">
        <f t="shared" si="1760"/>
        <v>2019</v>
      </c>
      <c r="B8654">
        <f t="shared" si="1761"/>
        <v>8</v>
      </c>
      <c r="C8654">
        <f t="shared" si="1762"/>
        <v>27</v>
      </c>
      <c r="D8654">
        <f t="shared" si="1763"/>
        <v>6</v>
      </c>
      <c r="E8654" t="str">
        <f t="shared" si="1764"/>
        <v>ON</v>
      </c>
      <c r="F8654" s="13">
        <f t="shared" si="1753"/>
        <v>43704</v>
      </c>
      <c r="G8654" s="14" t="str">
        <f t="shared" si="1765"/>
        <v>Avg of 4 NM Projects</v>
      </c>
      <c r="H8654" s="15">
        <f t="shared" si="1754"/>
        <v>11</v>
      </c>
      <c r="I8654" s="93">
        <v>112.50500000000001</v>
      </c>
      <c r="J8654">
        <f t="shared" si="1755"/>
        <v>0.63205056179775287</v>
      </c>
      <c r="K8654" s="4">
        <v>18.36</v>
      </c>
      <c r="L8654" s="4">
        <v>15.2</v>
      </c>
      <c r="M8654" s="16">
        <f t="shared" si="1756"/>
        <v>1.7100759999999999</v>
      </c>
      <c r="N8654">
        <f t="shared" si="1757"/>
        <v>0</v>
      </c>
      <c r="O8654">
        <f t="shared" si="1758"/>
        <v>1</v>
      </c>
      <c r="P8654" s="63">
        <f t="shared" si="1759"/>
        <v>0</v>
      </c>
    </row>
    <row r="8655" spans="1:18" x14ac:dyDescent="0.3">
      <c r="A8655">
        <f t="shared" si="1760"/>
        <v>2019</v>
      </c>
      <c r="B8655">
        <f t="shared" si="1761"/>
        <v>8</v>
      </c>
      <c r="C8655">
        <f t="shared" si="1762"/>
        <v>27</v>
      </c>
      <c r="D8655">
        <f t="shared" si="1763"/>
        <v>6</v>
      </c>
      <c r="E8655" t="str">
        <f t="shared" si="1764"/>
        <v>ON</v>
      </c>
      <c r="F8655" s="13">
        <f t="shared" si="1753"/>
        <v>43704</v>
      </c>
      <c r="G8655" s="14" t="str">
        <f t="shared" si="1765"/>
        <v>Avg of 4 NM Projects</v>
      </c>
      <c r="H8655" s="15">
        <f t="shared" si="1754"/>
        <v>12</v>
      </c>
      <c r="I8655" s="93">
        <v>129.155</v>
      </c>
      <c r="J8655">
        <f t="shared" si="1755"/>
        <v>0.7255898876404494</v>
      </c>
      <c r="K8655" s="4">
        <v>20.62</v>
      </c>
      <c r="L8655" s="4">
        <v>14.51</v>
      </c>
      <c r="M8655" s="16">
        <f t="shared" si="1756"/>
        <v>1.8740390500000002</v>
      </c>
      <c r="N8655">
        <f t="shared" si="1757"/>
        <v>0</v>
      </c>
      <c r="O8655">
        <f t="shared" si="1758"/>
        <v>1</v>
      </c>
      <c r="P8655" s="63">
        <f t="shared" si="1759"/>
        <v>0</v>
      </c>
    </row>
    <row r="8656" spans="1:18" x14ac:dyDescent="0.3">
      <c r="A8656">
        <f t="shared" si="1760"/>
        <v>2019</v>
      </c>
      <c r="B8656">
        <f t="shared" si="1761"/>
        <v>8</v>
      </c>
      <c r="C8656">
        <f t="shared" si="1762"/>
        <v>27</v>
      </c>
      <c r="D8656">
        <f t="shared" si="1763"/>
        <v>6</v>
      </c>
      <c r="E8656" t="str">
        <f t="shared" si="1764"/>
        <v>ON</v>
      </c>
      <c r="F8656" s="13">
        <f t="shared" si="1753"/>
        <v>43704</v>
      </c>
      <c r="G8656" s="14" t="str">
        <f t="shared" si="1765"/>
        <v>Avg of 4 NM Projects</v>
      </c>
      <c r="H8656" s="15">
        <f t="shared" si="1754"/>
        <v>13</v>
      </c>
      <c r="I8656" s="93">
        <v>125.69499999999999</v>
      </c>
      <c r="J8656">
        <f t="shared" si="1755"/>
        <v>0.70615168539325834</v>
      </c>
      <c r="K8656" s="4">
        <v>22.21</v>
      </c>
      <c r="L8656" s="4">
        <v>15.51</v>
      </c>
      <c r="M8656" s="16">
        <f t="shared" si="1756"/>
        <v>1.9495294499999998</v>
      </c>
      <c r="N8656">
        <f t="shared" si="1757"/>
        <v>0</v>
      </c>
      <c r="O8656">
        <f t="shared" si="1758"/>
        <v>1</v>
      </c>
      <c r="P8656" s="63">
        <f t="shared" si="1759"/>
        <v>0</v>
      </c>
    </row>
    <row r="8657" spans="1:18" x14ac:dyDescent="0.3">
      <c r="A8657">
        <f t="shared" si="1760"/>
        <v>2019</v>
      </c>
      <c r="B8657">
        <f t="shared" si="1761"/>
        <v>8</v>
      </c>
      <c r="C8657">
        <f t="shared" si="1762"/>
        <v>27</v>
      </c>
      <c r="D8657">
        <f t="shared" si="1763"/>
        <v>6</v>
      </c>
      <c r="E8657" t="str">
        <f t="shared" si="1764"/>
        <v>ON</v>
      </c>
      <c r="F8657" s="13">
        <f t="shared" si="1753"/>
        <v>43704</v>
      </c>
      <c r="G8657" s="14" t="str">
        <f t="shared" si="1765"/>
        <v>Avg of 4 NM Projects</v>
      </c>
      <c r="H8657" s="15">
        <f t="shared" si="1754"/>
        <v>14</v>
      </c>
      <c r="I8657" s="93">
        <v>110.20499999999998</v>
      </c>
      <c r="J8657">
        <f t="shared" si="1755"/>
        <v>0.61912921348314598</v>
      </c>
      <c r="K8657" s="4">
        <v>22.47</v>
      </c>
      <c r="L8657" s="4">
        <v>15.54</v>
      </c>
      <c r="M8657" s="16">
        <f t="shared" si="1756"/>
        <v>1.7125856999999995</v>
      </c>
      <c r="N8657">
        <f t="shared" si="1757"/>
        <v>0</v>
      </c>
      <c r="O8657">
        <f t="shared" si="1758"/>
        <v>1</v>
      </c>
      <c r="P8657" s="63">
        <f t="shared" si="1759"/>
        <v>0</v>
      </c>
    </row>
    <row r="8658" spans="1:18" x14ac:dyDescent="0.3">
      <c r="A8658">
        <f t="shared" si="1760"/>
        <v>2019</v>
      </c>
      <c r="B8658">
        <f t="shared" si="1761"/>
        <v>8</v>
      </c>
      <c r="C8658">
        <f t="shared" si="1762"/>
        <v>27</v>
      </c>
      <c r="D8658">
        <f t="shared" si="1763"/>
        <v>6</v>
      </c>
      <c r="E8658" t="str">
        <f t="shared" si="1764"/>
        <v>ON</v>
      </c>
      <c r="F8658" s="13">
        <f t="shared" si="1753"/>
        <v>43704</v>
      </c>
      <c r="G8658" s="14" t="str">
        <f t="shared" si="1765"/>
        <v>Avg of 4 NM Projects</v>
      </c>
      <c r="H8658" s="15">
        <f t="shared" si="1754"/>
        <v>15</v>
      </c>
      <c r="I8658" s="93">
        <v>100.61</v>
      </c>
      <c r="J8658">
        <f t="shared" si="1755"/>
        <v>0.5652247191011236</v>
      </c>
      <c r="K8658" s="4">
        <v>25.5</v>
      </c>
      <c r="L8658" s="4">
        <v>15.79</v>
      </c>
      <c r="M8658" s="16">
        <f t="shared" si="1756"/>
        <v>1.5886318999999998</v>
      </c>
      <c r="N8658">
        <f t="shared" si="1757"/>
        <v>0</v>
      </c>
      <c r="O8658">
        <f t="shared" si="1758"/>
        <v>1</v>
      </c>
      <c r="P8658" s="63">
        <f t="shared" si="1759"/>
        <v>0</v>
      </c>
    </row>
    <row r="8659" spans="1:18" x14ac:dyDescent="0.3">
      <c r="A8659">
        <f t="shared" si="1760"/>
        <v>2019</v>
      </c>
      <c r="B8659">
        <f t="shared" si="1761"/>
        <v>8</v>
      </c>
      <c r="C8659">
        <f t="shared" si="1762"/>
        <v>27</v>
      </c>
      <c r="D8659">
        <f t="shared" si="1763"/>
        <v>6</v>
      </c>
      <c r="E8659" t="str">
        <f t="shared" si="1764"/>
        <v>ON</v>
      </c>
      <c r="F8659" s="13">
        <f t="shared" si="1753"/>
        <v>43704</v>
      </c>
      <c r="G8659" s="14" t="str">
        <f t="shared" si="1765"/>
        <v>Avg of 4 NM Projects</v>
      </c>
      <c r="H8659" s="15">
        <f t="shared" si="1754"/>
        <v>16</v>
      </c>
      <c r="I8659" s="93">
        <v>74.88</v>
      </c>
      <c r="J8659">
        <f t="shared" si="1755"/>
        <v>0.42067415730337077</v>
      </c>
      <c r="K8659" s="4">
        <v>25.5</v>
      </c>
      <c r="L8659" s="4">
        <v>17.88</v>
      </c>
      <c r="M8659" s="16">
        <f t="shared" si="1756"/>
        <v>1.3388544</v>
      </c>
      <c r="N8659">
        <f t="shared" si="1757"/>
        <v>0</v>
      </c>
      <c r="O8659">
        <f t="shared" si="1758"/>
        <v>0</v>
      </c>
      <c r="P8659" s="63">
        <f t="shared" si="1759"/>
        <v>0</v>
      </c>
    </row>
    <row r="8660" spans="1:18" x14ac:dyDescent="0.3">
      <c r="A8660">
        <f t="shared" si="1760"/>
        <v>2019</v>
      </c>
      <c r="B8660">
        <f t="shared" si="1761"/>
        <v>8</v>
      </c>
      <c r="C8660">
        <f t="shared" si="1762"/>
        <v>27</v>
      </c>
      <c r="D8660">
        <f t="shared" si="1763"/>
        <v>6</v>
      </c>
      <c r="E8660" t="str">
        <f t="shared" si="1764"/>
        <v>ON</v>
      </c>
      <c r="F8660" s="13">
        <f t="shared" si="1753"/>
        <v>43704</v>
      </c>
      <c r="G8660" s="14" t="str">
        <f t="shared" si="1765"/>
        <v>Avg of 4 NM Projects</v>
      </c>
      <c r="H8660" s="15">
        <f t="shared" si="1754"/>
        <v>17</v>
      </c>
      <c r="I8660" s="93">
        <v>52.734999999999992</v>
      </c>
      <c r="J8660">
        <f t="shared" si="1755"/>
        <v>0.29626404494382019</v>
      </c>
      <c r="K8660" s="4">
        <v>27.03</v>
      </c>
      <c r="L8660" s="4">
        <v>18.53</v>
      </c>
      <c r="M8660" s="16">
        <f t="shared" si="1756"/>
        <v>0.9771795499999999</v>
      </c>
      <c r="N8660">
        <f t="shared" si="1757"/>
        <v>0</v>
      </c>
      <c r="O8660">
        <f t="shared" si="1758"/>
        <v>0</v>
      </c>
      <c r="P8660" s="63">
        <f t="shared" si="1759"/>
        <v>0</v>
      </c>
    </row>
    <row r="8661" spans="1:18" x14ac:dyDescent="0.3">
      <c r="A8661">
        <f t="shared" si="1760"/>
        <v>2019</v>
      </c>
      <c r="B8661">
        <f t="shared" si="1761"/>
        <v>8</v>
      </c>
      <c r="C8661">
        <f t="shared" si="1762"/>
        <v>27</v>
      </c>
      <c r="D8661">
        <f t="shared" si="1763"/>
        <v>6</v>
      </c>
      <c r="E8661" t="str">
        <f t="shared" si="1764"/>
        <v>ON</v>
      </c>
      <c r="F8661" s="13">
        <f t="shared" si="1753"/>
        <v>43704</v>
      </c>
      <c r="G8661" s="14" t="str">
        <f t="shared" si="1765"/>
        <v>Avg of 4 NM Projects</v>
      </c>
      <c r="H8661" s="15">
        <f t="shared" si="1754"/>
        <v>18</v>
      </c>
      <c r="I8661" s="93">
        <v>32.515000000000001</v>
      </c>
      <c r="J8661">
        <f t="shared" si="1755"/>
        <v>0.1826685393258427</v>
      </c>
      <c r="K8661" s="4">
        <v>26.56</v>
      </c>
      <c r="L8661" s="4">
        <v>18.97</v>
      </c>
      <c r="M8661" s="16">
        <f t="shared" si="1756"/>
        <v>0.61680954999999993</v>
      </c>
      <c r="N8661">
        <f t="shared" si="1757"/>
        <v>0</v>
      </c>
      <c r="O8661">
        <f t="shared" si="1758"/>
        <v>0</v>
      </c>
      <c r="P8661" s="63">
        <f t="shared" si="1759"/>
        <v>0</v>
      </c>
    </row>
    <row r="8662" spans="1:18" x14ac:dyDescent="0.3">
      <c r="A8662">
        <f t="shared" si="1760"/>
        <v>2019</v>
      </c>
      <c r="B8662">
        <f t="shared" si="1761"/>
        <v>8</v>
      </c>
      <c r="C8662">
        <f t="shared" si="1762"/>
        <v>27</v>
      </c>
      <c r="D8662">
        <f t="shared" si="1763"/>
        <v>6</v>
      </c>
      <c r="E8662" t="str">
        <f t="shared" si="1764"/>
        <v>ON</v>
      </c>
      <c r="F8662" s="13">
        <f t="shared" si="1753"/>
        <v>43704</v>
      </c>
      <c r="G8662" s="14" t="str">
        <f t="shared" si="1765"/>
        <v>Avg of 4 NM Projects</v>
      </c>
      <c r="H8662" s="15">
        <f t="shared" si="1754"/>
        <v>19</v>
      </c>
      <c r="I8662" s="93">
        <v>11.654999999999999</v>
      </c>
      <c r="J8662">
        <f t="shared" si="1755"/>
        <v>6.5477528089887632E-2</v>
      </c>
      <c r="K8662" s="4">
        <v>25.58</v>
      </c>
      <c r="L8662" s="4">
        <v>19.11</v>
      </c>
      <c r="M8662" s="16">
        <f t="shared" si="1756"/>
        <v>0.22272704999999998</v>
      </c>
      <c r="N8662">
        <f t="shared" si="1757"/>
        <v>0</v>
      </c>
      <c r="O8662">
        <f t="shared" si="1758"/>
        <v>0</v>
      </c>
      <c r="P8662" s="63">
        <f t="shared" si="1759"/>
        <v>0</v>
      </c>
    </row>
    <row r="8663" spans="1:18" x14ac:dyDescent="0.3">
      <c r="A8663">
        <f t="shared" si="1760"/>
        <v>2019</v>
      </c>
      <c r="B8663">
        <f t="shared" si="1761"/>
        <v>8</v>
      </c>
      <c r="C8663">
        <f t="shared" si="1762"/>
        <v>27</v>
      </c>
      <c r="D8663">
        <f t="shared" si="1763"/>
        <v>6</v>
      </c>
      <c r="E8663" t="str">
        <f t="shared" si="1764"/>
        <v>ON</v>
      </c>
      <c r="F8663" s="13">
        <f t="shared" si="1753"/>
        <v>43704</v>
      </c>
      <c r="G8663" s="14" t="str">
        <f t="shared" si="1765"/>
        <v>Avg of 4 NM Projects</v>
      </c>
      <c r="H8663" s="15">
        <f t="shared" si="1754"/>
        <v>20</v>
      </c>
      <c r="I8663" s="93">
        <v>1.165</v>
      </c>
      <c r="J8663">
        <f t="shared" si="1755"/>
        <v>6.544943820224719E-3</v>
      </c>
      <c r="K8663" s="4">
        <v>26.78</v>
      </c>
      <c r="L8663" s="4">
        <v>18.98</v>
      </c>
      <c r="M8663" s="16">
        <f t="shared" si="1756"/>
        <v>2.2111700000000001E-2</v>
      </c>
      <c r="N8663">
        <f t="shared" si="1757"/>
        <v>0</v>
      </c>
      <c r="O8663">
        <f t="shared" si="1758"/>
        <v>0</v>
      </c>
      <c r="P8663" s="63">
        <f t="shared" si="1759"/>
        <v>0</v>
      </c>
    </row>
    <row r="8664" spans="1:18" x14ac:dyDescent="0.3">
      <c r="A8664">
        <f t="shared" si="1760"/>
        <v>2019</v>
      </c>
      <c r="B8664">
        <f t="shared" si="1761"/>
        <v>8</v>
      </c>
      <c r="C8664">
        <f t="shared" si="1762"/>
        <v>27</v>
      </c>
      <c r="D8664">
        <f t="shared" si="1763"/>
        <v>6</v>
      </c>
      <c r="E8664" t="str">
        <f t="shared" si="1764"/>
        <v>ON</v>
      </c>
      <c r="F8664" s="13">
        <f t="shared" si="1753"/>
        <v>43704</v>
      </c>
      <c r="G8664" s="14" t="str">
        <f t="shared" si="1765"/>
        <v>Avg of 4 NM Projects</v>
      </c>
      <c r="H8664" s="15">
        <f t="shared" si="1754"/>
        <v>21</v>
      </c>
      <c r="I8664" s="93">
        <v>-0.13</v>
      </c>
      <c r="J8664">
        <f t="shared" si="1755"/>
        <v>-7.3033707865168538E-4</v>
      </c>
      <c r="K8664" s="4">
        <v>27.65</v>
      </c>
      <c r="L8664" s="4">
        <v>19.09</v>
      </c>
      <c r="M8664" s="16">
        <f t="shared" si="1756"/>
        <v>-2.4816999999999999E-3</v>
      </c>
      <c r="N8664">
        <f t="shared" si="1757"/>
        <v>0</v>
      </c>
      <c r="O8664">
        <f t="shared" si="1758"/>
        <v>0</v>
      </c>
      <c r="P8664" s="63">
        <f t="shared" si="1759"/>
        <v>0</v>
      </c>
    </row>
    <row r="8665" spans="1:18" x14ac:dyDescent="0.3">
      <c r="A8665">
        <f t="shared" si="1760"/>
        <v>2019</v>
      </c>
      <c r="B8665">
        <f t="shared" si="1761"/>
        <v>8</v>
      </c>
      <c r="C8665">
        <f t="shared" si="1762"/>
        <v>27</v>
      </c>
      <c r="D8665">
        <f t="shared" si="1763"/>
        <v>6</v>
      </c>
      <c r="E8665" t="str">
        <f t="shared" si="1764"/>
        <v>ON</v>
      </c>
      <c r="F8665" s="13">
        <f t="shared" si="1753"/>
        <v>43704</v>
      </c>
      <c r="G8665" s="14" t="str">
        <f t="shared" si="1765"/>
        <v>Avg of 4 NM Projects</v>
      </c>
      <c r="H8665" s="15">
        <f t="shared" si="1754"/>
        <v>22</v>
      </c>
      <c r="I8665" s="93">
        <v>-0.13</v>
      </c>
      <c r="J8665">
        <f t="shared" si="1755"/>
        <v>-7.3033707865168538E-4</v>
      </c>
      <c r="K8665" s="4">
        <v>22.55</v>
      </c>
      <c r="L8665" s="4">
        <v>16.75</v>
      </c>
      <c r="M8665" s="16">
        <f t="shared" si="1756"/>
        <v>-2.1775000000000002E-3</v>
      </c>
      <c r="N8665">
        <f t="shared" si="1757"/>
        <v>0</v>
      </c>
      <c r="O8665">
        <f t="shared" si="1758"/>
        <v>0</v>
      </c>
      <c r="P8665" s="63">
        <f t="shared" si="1759"/>
        <v>0</v>
      </c>
    </row>
    <row r="8666" spans="1:18" x14ac:dyDescent="0.3">
      <c r="A8666">
        <f t="shared" si="1760"/>
        <v>2019</v>
      </c>
      <c r="B8666">
        <f t="shared" si="1761"/>
        <v>8</v>
      </c>
      <c r="C8666">
        <f t="shared" si="1762"/>
        <v>27</v>
      </c>
      <c r="D8666">
        <f t="shared" si="1763"/>
        <v>6</v>
      </c>
      <c r="E8666" t="str">
        <f t="shared" si="1764"/>
        <v>ON</v>
      </c>
      <c r="F8666" s="13">
        <f t="shared" si="1753"/>
        <v>43704</v>
      </c>
      <c r="G8666" s="14" t="str">
        <f t="shared" si="1765"/>
        <v>Avg of 4 NM Projects</v>
      </c>
      <c r="H8666" s="15">
        <f t="shared" si="1754"/>
        <v>23</v>
      </c>
      <c r="I8666" s="93">
        <v>-0.13</v>
      </c>
      <c r="J8666">
        <f t="shared" si="1755"/>
        <v>-7.3033707865168538E-4</v>
      </c>
      <c r="K8666" s="4">
        <v>17.579999999999998</v>
      </c>
      <c r="L8666" s="4">
        <v>14.62</v>
      </c>
      <c r="M8666" s="16">
        <f t="shared" si="1756"/>
        <v>-1.9006000000000001E-3</v>
      </c>
      <c r="N8666">
        <f t="shared" si="1757"/>
        <v>0</v>
      </c>
      <c r="O8666">
        <f t="shared" si="1758"/>
        <v>0</v>
      </c>
      <c r="P8666" s="63">
        <f t="shared" si="1759"/>
        <v>0</v>
      </c>
    </row>
    <row r="8667" spans="1:18" x14ac:dyDescent="0.3">
      <c r="A8667">
        <f t="shared" si="1760"/>
        <v>2019</v>
      </c>
      <c r="B8667">
        <f t="shared" si="1761"/>
        <v>8</v>
      </c>
      <c r="C8667">
        <f t="shared" si="1762"/>
        <v>27</v>
      </c>
      <c r="D8667">
        <f t="shared" si="1763"/>
        <v>6</v>
      </c>
      <c r="E8667" t="str">
        <f t="shared" si="1764"/>
        <v>OFF</v>
      </c>
      <c r="F8667" s="13">
        <f t="shared" si="1753"/>
        <v>43704</v>
      </c>
      <c r="G8667" s="14" t="str">
        <f t="shared" si="1765"/>
        <v>Avg of 4 NM Projects</v>
      </c>
      <c r="H8667" s="15">
        <f t="shared" si="1754"/>
        <v>24</v>
      </c>
      <c r="I8667" s="93">
        <v>-0.13</v>
      </c>
      <c r="J8667">
        <f t="shared" si="1755"/>
        <v>-7.3033707865168538E-4</v>
      </c>
      <c r="K8667" s="4">
        <v>16.940000000000001</v>
      </c>
      <c r="L8667" s="4">
        <v>13.03</v>
      </c>
      <c r="M8667" s="16">
        <f t="shared" si="1756"/>
        <v>-1.6938999999999999E-3</v>
      </c>
      <c r="N8667">
        <f t="shared" si="1757"/>
        <v>0</v>
      </c>
      <c r="O8667">
        <f t="shared" si="1758"/>
        <v>0</v>
      </c>
      <c r="P8667" s="63">
        <f t="shared" si="1759"/>
        <v>0</v>
      </c>
    </row>
    <row r="8668" spans="1:18" x14ac:dyDescent="0.3">
      <c r="A8668">
        <f t="shared" si="1760"/>
        <v>2019</v>
      </c>
      <c r="B8668">
        <f t="shared" si="1761"/>
        <v>8</v>
      </c>
      <c r="C8668">
        <f t="shared" si="1762"/>
        <v>28</v>
      </c>
      <c r="D8668">
        <f t="shared" si="1763"/>
        <v>7</v>
      </c>
      <c r="E8668" t="str">
        <f t="shared" si="1764"/>
        <v>OFF</v>
      </c>
      <c r="F8668" s="13">
        <f t="shared" si="1753"/>
        <v>43705</v>
      </c>
      <c r="G8668" s="14" t="str">
        <f t="shared" si="1765"/>
        <v>Avg of 4 NM Projects</v>
      </c>
      <c r="H8668" s="15">
        <f t="shared" si="1754"/>
        <v>1</v>
      </c>
      <c r="I8668" s="93">
        <v>-0.26</v>
      </c>
      <c r="J8668">
        <f t="shared" si="1755"/>
        <v>-1.4606741573033708E-3</v>
      </c>
      <c r="K8668" s="4">
        <v>13.3</v>
      </c>
      <c r="L8668" s="4">
        <v>11.65</v>
      </c>
      <c r="M8668" s="16">
        <f t="shared" si="1756"/>
        <v>-3.0290000000000004E-3</v>
      </c>
      <c r="N8668">
        <f t="shared" si="1757"/>
        <v>0</v>
      </c>
      <c r="O8668">
        <f t="shared" si="1758"/>
        <v>0</v>
      </c>
      <c r="P8668" s="63">
        <f t="shared" si="1759"/>
        <v>0</v>
      </c>
      <c r="Q8668" s="34"/>
      <c r="R8668" s="34"/>
    </row>
    <row r="8669" spans="1:18" x14ac:dyDescent="0.3">
      <c r="A8669">
        <f t="shared" si="1760"/>
        <v>2019</v>
      </c>
      <c r="B8669">
        <f t="shared" si="1761"/>
        <v>8</v>
      </c>
      <c r="C8669">
        <f t="shared" si="1762"/>
        <v>28</v>
      </c>
      <c r="D8669">
        <f t="shared" si="1763"/>
        <v>7</v>
      </c>
      <c r="E8669" t="str">
        <f t="shared" si="1764"/>
        <v>OFF</v>
      </c>
      <c r="F8669" s="13">
        <f t="shared" ref="F8669:F8732" si="1766">+F8645+1</f>
        <v>43705</v>
      </c>
      <c r="G8669" s="14" t="str">
        <f t="shared" si="1765"/>
        <v>Avg of 4 NM Projects</v>
      </c>
      <c r="H8669" s="15">
        <f t="shared" ref="H8669:H8732" si="1767">H8645</f>
        <v>2</v>
      </c>
      <c r="I8669" s="93">
        <v>0</v>
      </c>
      <c r="J8669">
        <f t="shared" si="1755"/>
        <v>0</v>
      </c>
      <c r="K8669" s="4">
        <v>14.65</v>
      </c>
      <c r="L8669" s="4">
        <v>13.07</v>
      </c>
      <c r="M8669" s="16">
        <f t="shared" si="1756"/>
        <v>0</v>
      </c>
      <c r="N8669">
        <f t="shared" si="1757"/>
        <v>1</v>
      </c>
      <c r="O8669">
        <f t="shared" si="1758"/>
        <v>0</v>
      </c>
      <c r="P8669" s="63">
        <f t="shared" si="1759"/>
        <v>0</v>
      </c>
    </row>
    <row r="8670" spans="1:18" x14ac:dyDescent="0.3">
      <c r="A8670">
        <f t="shared" si="1760"/>
        <v>2019</v>
      </c>
      <c r="B8670">
        <f t="shared" si="1761"/>
        <v>8</v>
      </c>
      <c r="C8670">
        <f t="shared" si="1762"/>
        <v>28</v>
      </c>
      <c r="D8670">
        <f t="shared" si="1763"/>
        <v>7</v>
      </c>
      <c r="E8670" t="str">
        <f t="shared" si="1764"/>
        <v>OFF</v>
      </c>
      <c r="F8670" s="13">
        <f t="shared" si="1766"/>
        <v>43705</v>
      </c>
      <c r="G8670" s="14" t="str">
        <f t="shared" si="1765"/>
        <v>Avg of 4 NM Projects</v>
      </c>
      <c r="H8670" s="15">
        <f t="shared" si="1767"/>
        <v>3</v>
      </c>
      <c r="I8670" s="93">
        <v>0</v>
      </c>
      <c r="J8670">
        <f t="shared" si="1755"/>
        <v>0</v>
      </c>
      <c r="K8670" s="4">
        <v>14.72</v>
      </c>
      <c r="L8670" s="4">
        <v>13.33</v>
      </c>
      <c r="M8670" s="16">
        <f t="shared" si="1756"/>
        <v>0</v>
      </c>
      <c r="N8670">
        <f t="shared" si="1757"/>
        <v>1</v>
      </c>
      <c r="O8670">
        <f t="shared" si="1758"/>
        <v>0</v>
      </c>
      <c r="P8670" s="63">
        <f t="shared" si="1759"/>
        <v>0</v>
      </c>
    </row>
    <row r="8671" spans="1:18" x14ac:dyDescent="0.3">
      <c r="A8671">
        <f t="shared" si="1760"/>
        <v>2019</v>
      </c>
      <c r="B8671">
        <f t="shared" si="1761"/>
        <v>8</v>
      </c>
      <c r="C8671">
        <f t="shared" si="1762"/>
        <v>28</v>
      </c>
      <c r="D8671">
        <f t="shared" si="1763"/>
        <v>7</v>
      </c>
      <c r="E8671" t="str">
        <f t="shared" si="1764"/>
        <v>OFF</v>
      </c>
      <c r="F8671" s="13">
        <f t="shared" si="1766"/>
        <v>43705</v>
      </c>
      <c r="G8671" s="14" t="str">
        <f t="shared" si="1765"/>
        <v>Avg of 4 NM Projects</v>
      </c>
      <c r="H8671" s="15">
        <f t="shared" si="1767"/>
        <v>4</v>
      </c>
      <c r="I8671" s="93">
        <v>-0.26</v>
      </c>
      <c r="J8671">
        <f t="shared" si="1755"/>
        <v>-1.4606741573033708E-3</v>
      </c>
      <c r="K8671" s="4">
        <v>14.83</v>
      </c>
      <c r="L8671" s="4">
        <v>9.61</v>
      </c>
      <c r="M8671" s="16">
        <f t="shared" si="1756"/>
        <v>-2.4986000000000001E-3</v>
      </c>
      <c r="N8671">
        <f t="shared" si="1757"/>
        <v>0</v>
      </c>
      <c r="O8671">
        <f t="shared" si="1758"/>
        <v>0</v>
      </c>
      <c r="P8671" s="63">
        <f t="shared" si="1759"/>
        <v>0</v>
      </c>
    </row>
    <row r="8672" spans="1:18" x14ac:dyDescent="0.3">
      <c r="A8672">
        <f t="shared" si="1760"/>
        <v>2019</v>
      </c>
      <c r="B8672">
        <f t="shared" si="1761"/>
        <v>8</v>
      </c>
      <c r="C8672">
        <f t="shared" si="1762"/>
        <v>28</v>
      </c>
      <c r="D8672">
        <f t="shared" si="1763"/>
        <v>7</v>
      </c>
      <c r="E8672" t="str">
        <f t="shared" si="1764"/>
        <v>OFF</v>
      </c>
      <c r="F8672" s="13">
        <f t="shared" si="1766"/>
        <v>43705</v>
      </c>
      <c r="G8672" s="14" t="str">
        <f t="shared" si="1765"/>
        <v>Avg of 4 NM Projects</v>
      </c>
      <c r="H8672" s="15">
        <f t="shared" si="1767"/>
        <v>5</v>
      </c>
      <c r="I8672" s="93">
        <v>0</v>
      </c>
      <c r="J8672">
        <f t="shared" si="1755"/>
        <v>0</v>
      </c>
      <c r="K8672" s="4">
        <v>15.26</v>
      </c>
      <c r="L8672" s="4">
        <v>12.99</v>
      </c>
      <c r="M8672" s="16">
        <f t="shared" si="1756"/>
        <v>0</v>
      </c>
      <c r="N8672">
        <f t="shared" si="1757"/>
        <v>1</v>
      </c>
      <c r="O8672">
        <f t="shared" si="1758"/>
        <v>0</v>
      </c>
      <c r="P8672" s="63">
        <f t="shared" si="1759"/>
        <v>0</v>
      </c>
    </row>
    <row r="8673" spans="1:16" x14ac:dyDescent="0.3">
      <c r="A8673">
        <f t="shared" si="1760"/>
        <v>2019</v>
      </c>
      <c r="B8673">
        <f t="shared" si="1761"/>
        <v>8</v>
      </c>
      <c r="C8673">
        <f t="shared" si="1762"/>
        <v>28</v>
      </c>
      <c r="D8673">
        <f t="shared" si="1763"/>
        <v>7</v>
      </c>
      <c r="E8673" t="str">
        <f t="shared" si="1764"/>
        <v>OFF</v>
      </c>
      <c r="F8673" s="13">
        <f t="shared" si="1766"/>
        <v>43705</v>
      </c>
      <c r="G8673" s="14" t="str">
        <f t="shared" si="1765"/>
        <v>Avg of 4 NM Projects</v>
      </c>
      <c r="H8673" s="15">
        <f t="shared" si="1767"/>
        <v>6</v>
      </c>
      <c r="I8673" s="93">
        <v>0</v>
      </c>
      <c r="J8673">
        <f t="shared" si="1755"/>
        <v>0</v>
      </c>
      <c r="K8673" s="4">
        <v>16.72</v>
      </c>
      <c r="L8673" s="4">
        <v>12.58</v>
      </c>
      <c r="M8673" s="16">
        <f t="shared" si="1756"/>
        <v>0</v>
      </c>
      <c r="N8673">
        <f t="shared" si="1757"/>
        <v>1</v>
      </c>
      <c r="O8673">
        <f t="shared" si="1758"/>
        <v>0</v>
      </c>
      <c r="P8673" s="63">
        <f t="shared" si="1759"/>
        <v>0</v>
      </c>
    </row>
    <row r="8674" spans="1:16" x14ac:dyDescent="0.3">
      <c r="A8674">
        <f t="shared" si="1760"/>
        <v>2019</v>
      </c>
      <c r="B8674">
        <f t="shared" si="1761"/>
        <v>8</v>
      </c>
      <c r="C8674">
        <f t="shared" si="1762"/>
        <v>28</v>
      </c>
      <c r="D8674">
        <f t="shared" si="1763"/>
        <v>7</v>
      </c>
      <c r="E8674" t="str">
        <f t="shared" si="1764"/>
        <v>OFF</v>
      </c>
      <c r="F8674" s="13">
        <f t="shared" si="1766"/>
        <v>43705</v>
      </c>
      <c r="G8674" s="14" t="str">
        <f t="shared" si="1765"/>
        <v>Avg of 4 NM Projects</v>
      </c>
      <c r="H8674" s="15">
        <f t="shared" si="1767"/>
        <v>7</v>
      </c>
      <c r="I8674" s="93">
        <v>1.155</v>
      </c>
      <c r="J8674">
        <f t="shared" si="1755"/>
        <v>6.4887640449438205E-3</v>
      </c>
      <c r="K8674" s="4">
        <v>19.260000000000002</v>
      </c>
      <c r="L8674" s="4">
        <v>14.78</v>
      </c>
      <c r="M8674" s="16">
        <f t="shared" si="1756"/>
        <v>1.7070899999999996E-2</v>
      </c>
      <c r="N8674">
        <f t="shared" si="1757"/>
        <v>0</v>
      </c>
      <c r="O8674">
        <f t="shared" si="1758"/>
        <v>0</v>
      </c>
      <c r="P8674" s="63">
        <f t="shared" si="1759"/>
        <v>0</v>
      </c>
    </row>
    <row r="8675" spans="1:16" x14ac:dyDescent="0.3">
      <c r="A8675">
        <f t="shared" si="1760"/>
        <v>2019</v>
      </c>
      <c r="B8675">
        <f t="shared" si="1761"/>
        <v>8</v>
      </c>
      <c r="C8675">
        <f t="shared" si="1762"/>
        <v>28</v>
      </c>
      <c r="D8675">
        <f t="shared" si="1763"/>
        <v>7</v>
      </c>
      <c r="E8675" t="str">
        <f t="shared" si="1764"/>
        <v>OFF</v>
      </c>
      <c r="F8675" s="13">
        <f t="shared" si="1766"/>
        <v>43705</v>
      </c>
      <c r="G8675" s="14" t="str">
        <f t="shared" si="1765"/>
        <v>Avg of 4 NM Projects</v>
      </c>
      <c r="H8675" s="15">
        <f t="shared" si="1767"/>
        <v>8</v>
      </c>
      <c r="I8675" s="93">
        <v>17.150000000000002</v>
      </c>
      <c r="J8675">
        <f t="shared" si="1755"/>
        <v>9.6348314606741592E-2</v>
      </c>
      <c r="K8675" s="4">
        <v>20.73</v>
      </c>
      <c r="L8675" s="4">
        <v>15.76</v>
      </c>
      <c r="M8675" s="16">
        <f t="shared" si="1756"/>
        <v>0.27028400000000002</v>
      </c>
      <c r="N8675">
        <f t="shared" si="1757"/>
        <v>0</v>
      </c>
      <c r="O8675">
        <f t="shared" si="1758"/>
        <v>0</v>
      </c>
      <c r="P8675" s="63">
        <f t="shared" si="1759"/>
        <v>0</v>
      </c>
    </row>
    <row r="8676" spans="1:16" x14ac:dyDescent="0.3">
      <c r="A8676">
        <f t="shared" si="1760"/>
        <v>2019</v>
      </c>
      <c r="B8676">
        <f t="shared" si="1761"/>
        <v>8</v>
      </c>
      <c r="C8676">
        <f t="shared" si="1762"/>
        <v>28</v>
      </c>
      <c r="D8676">
        <f t="shared" si="1763"/>
        <v>7</v>
      </c>
      <c r="E8676" t="str">
        <f t="shared" si="1764"/>
        <v>OFF</v>
      </c>
      <c r="F8676" s="13">
        <f t="shared" si="1766"/>
        <v>43705</v>
      </c>
      <c r="G8676" s="14" t="str">
        <f t="shared" si="1765"/>
        <v>Avg of 4 NM Projects</v>
      </c>
      <c r="H8676" s="15">
        <f t="shared" si="1767"/>
        <v>9</v>
      </c>
      <c r="I8676" s="93">
        <v>43.010000000000005</v>
      </c>
      <c r="J8676">
        <f t="shared" si="1755"/>
        <v>0.24162921348314609</v>
      </c>
      <c r="K8676" s="4">
        <v>21.88</v>
      </c>
      <c r="L8676" s="4">
        <v>16.68</v>
      </c>
      <c r="M8676" s="16">
        <f t="shared" si="1756"/>
        <v>0.71740680000000012</v>
      </c>
      <c r="N8676">
        <f t="shared" si="1757"/>
        <v>0</v>
      </c>
      <c r="O8676">
        <f t="shared" si="1758"/>
        <v>0</v>
      </c>
      <c r="P8676" s="63">
        <f t="shared" si="1759"/>
        <v>0</v>
      </c>
    </row>
    <row r="8677" spans="1:16" x14ac:dyDescent="0.3">
      <c r="A8677">
        <f t="shared" si="1760"/>
        <v>2019</v>
      </c>
      <c r="B8677">
        <f t="shared" si="1761"/>
        <v>8</v>
      </c>
      <c r="C8677">
        <f t="shared" si="1762"/>
        <v>28</v>
      </c>
      <c r="D8677">
        <f t="shared" si="1763"/>
        <v>7</v>
      </c>
      <c r="E8677" t="str">
        <f t="shared" si="1764"/>
        <v>OFF</v>
      </c>
      <c r="F8677" s="13">
        <f t="shared" si="1766"/>
        <v>43705</v>
      </c>
      <c r="G8677" s="14" t="str">
        <f t="shared" si="1765"/>
        <v>Avg of 4 NM Projects</v>
      </c>
      <c r="H8677" s="15">
        <f t="shared" si="1767"/>
        <v>10</v>
      </c>
      <c r="I8677" s="93">
        <v>87.420000000000016</v>
      </c>
      <c r="J8677">
        <f t="shared" si="1755"/>
        <v>0.49112359550561807</v>
      </c>
      <c r="K8677" s="4">
        <v>20.65</v>
      </c>
      <c r="L8677" s="4">
        <v>16.420000000000002</v>
      </c>
      <c r="M8677" s="16">
        <f t="shared" si="1756"/>
        <v>1.4354364000000006</v>
      </c>
      <c r="N8677">
        <f t="shared" si="1757"/>
        <v>0</v>
      </c>
      <c r="O8677">
        <f t="shared" si="1758"/>
        <v>0</v>
      </c>
      <c r="P8677" s="63">
        <f t="shared" si="1759"/>
        <v>0</v>
      </c>
    </row>
    <row r="8678" spans="1:16" x14ac:dyDescent="0.3">
      <c r="A8678">
        <f t="shared" si="1760"/>
        <v>2019</v>
      </c>
      <c r="B8678">
        <f t="shared" si="1761"/>
        <v>8</v>
      </c>
      <c r="C8678">
        <f t="shared" si="1762"/>
        <v>28</v>
      </c>
      <c r="D8678">
        <f t="shared" si="1763"/>
        <v>7</v>
      </c>
      <c r="E8678" t="str">
        <f t="shared" si="1764"/>
        <v>OFF</v>
      </c>
      <c r="F8678" s="13">
        <f t="shared" si="1766"/>
        <v>43705</v>
      </c>
      <c r="G8678" s="14" t="str">
        <f t="shared" si="1765"/>
        <v>Avg of 4 NM Projects</v>
      </c>
      <c r="H8678" s="15">
        <f t="shared" si="1767"/>
        <v>11</v>
      </c>
      <c r="I8678" s="93">
        <v>86.265000000000001</v>
      </c>
      <c r="J8678">
        <f t="shared" si="1755"/>
        <v>0.48463483146067415</v>
      </c>
      <c r="K8678" s="4">
        <v>21.13</v>
      </c>
      <c r="L8678" s="4">
        <v>15.64</v>
      </c>
      <c r="M8678" s="16">
        <f t="shared" si="1756"/>
        <v>1.3491846000000001</v>
      </c>
      <c r="N8678">
        <f t="shared" si="1757"/>
        <v>0</v>
      </c>
      <c r="O8678">
        <f t="shared" si="1758"/>
        <v>0</v>
      </c>
      <c r="P8678" s="63">
        <f t="shared" si="1759"/>
        <v>0</v>
      </c>
    </row>
    <row r="8679" spans="1:16" x14ac:dyDescent="0.3">
      <c r="A8679">
        <f t="shared" si="1760"/>
        <v>2019</v>
      </c>
      <c r="B8679">
        <f t="shared" si="1761"/>
        <v>8</v>
      </c>
      <c r="C8679">
        <f t="shared" si="1762"/>
        <v>28</v>
      </c>
      <c r="D8679">
        <f t="shared" si="1763"/>
        <v>7</v>
      </c>
      <c r="E8679" t="str">
        <f t="shared" si="1764"/>
        <v>OFF</v>
      </c>
      <c r="F8679" s="13">
        <f t="shared" si="1766"/>
        <v>43705</v>
      </c>
      <c r="G8679" s="14" t="str">
        <f t="shared" si="1765"/>
        <v>Avg of 4 NM Projects</v>
      </c>
      <c r="H8679" s="15">
        <f t="shared" si="1767"/>
        <v>12</v>
      </c>
      <c r="I8679" s="93">
        <v>89.97999999999999</v>
      </c>
      <c r="J8679">
        <f t="shared" si="1755"/>
        <v>0.50550561797752802</v>
      </c>
      <c r="K8679" s="4">
        <v>24.17</v>
      </c>
      <c r="L8679" s="4">
        <v>16.559999999999999</v>
      </c>
      <c r="M8679" s="16">
        <f t="shared" si="1756"/>
        <v>1.4900687999999997</v>
      </c>
      <c r="N8679">
        <f t="shared" si="1757"/>
        <v>0</v>
      </c>
      <c r="O8679">
        <f t="shared" si="1758"/>
        <v>1</v>
      </c>
      <c r="P8679" s="63">
        <f t="shared" si="1759"/>
        <v>0</v>
      </c>
    </row>
    <row r="8680" spans="1:16" x14ac:dyDescent="0.3">
      <c r="A8680">
        <f t="shared" si="1760"/>
        <v>2019</v>
      </c>
      <c r="B8680">
        <f t="shared" si="1761"/>
        <v>8</v>
      </c>
      <c r="C8680">
        <f t="shared" si="1762"/>
        <v>28</v>
      </c>
      <c r="D8680">
        <f t="shared" si="1763"/>
        <v>7</v>
      </c>
      <c r="E8680" t="str">
        <f t="shared" si="1764"/>
        <v>OFF</v>
      </c>
      <c r="F8680" s="13">
        <f t="shared" si="1766"/>
        <v>43705</v>
      </c>
      <c r="G8680" s="14" t="str">
        <f t="shared" si="1765"/>
        <v>Avg of 4 NM Projects</v>
      </c>
      <c r="H8680" s="15">
        <f t="shared" si="1767"/>
        <v>13</v>
      </c>
      <c r="I8680" s="93">
        <v>79.740000000000009</v>
      </c>
      <c r="J8680">
        <f t="shared" si="1755"/>
        <v>0.44797752808988767</v>
      </c>
      <c r="K8680" s="4">
        <v>27.5</v>
      </c>
      <c r="L8680" s="4">
        <v>18.66</v>
      </c>
      <c r="M8680" s="16">
        <f t="shared" si="1756"/>
        <v>1.4879484000000003</v>
      </c>
      <c r="N8680">
        <f t="shared" si="1757"/>
        <v>0</v>
      </c>
      <c r="O8680">
        <f t="shared" si="1758"/>
        <v>0</v>
      </c>
      <c r="P8680" s="63">
        <f t="shared" si="1759"/>
        <v>0</v>
      </c>
    </row>
    <row r="8681" spans="1:16" x14ac:dyDescent="0.3">
      <c r="A8681">
        <f t="shared" si="1760"/>
        <v>2019</v>
      </c>
      <c r="B8681">
        <f t="shared" si="1761"/>
        <v>8</v>
      </c>
      <c r="C8681">
        <f t="shared" si="1762"/>
        <v>28</v>
      </c>
      <c r="D8681">
        <f t="shared" si="1763"/>
        <v>7</v>
      </c>
      <c r="E8681" t="str">
        <f t="shared" si="1764"/>
        <v>OFF</v>
      </c>
      <c r="F8681" s="13">
        <f t="shared" si="1766"/>
        <v>43705</v>
      </c>
      <c r="G8681" s="14" t="str">
        <f t="shared" si="1765"/>
        <v>Avg of 4 NM Projects</v>
      </c>
      <c r="H8681" s="15">
        <f t="shared" si="1767"/>
        <v>14</v>
      </c>
      <c r="I8681" s="93">
        <v>93.31</v>
      </c>
      <c r="J8681">
        <f t="shared" si="1755"/>
        <v>0.52421348314606742</v>
      </c>
      <c r="K8681" s="4">
        <v>29.28</v>
      </c>
      <c r="L8681" s="4">
        <v>24.74</v>
      </c>
      <c r="M8681" s="16">
        <f t="shared" si="1756"/>
        <v>2.3084894</v>
      </c>
      <c r="N8681">
        <f t="shared" si="1757"/>
        <v>0</v>
      </c>
      <c r="O8681">
        <f t="shared" si="1758"/>
        <v>1</v>
      </c>
      <c r="P8681" s="63">
        <f t="shared" si="1759"/>
        <v>0</v>
      </c>
    </row>
    <row r="8682" spans="1:16" x14ac:dyDescent="0.3">
      <c r="A8682">
        <f t="shared" si="1760"/>
        <v>2019</v>
      </c>
      <c r="B8682">
        <f t="shared" si="1761"/>
        <v>8</v>
      </c>
      <c r="C8682">
        <f t="shared" si="1762"/>
        <v>28</v>
      </c>
      <c r="D8682">
        <f t="shared" si="1763"/>
        <v>7</v>
      </c>
      <c r="E8682" t="str">
        <f t="shared" si="1764"/>
        <v>OFF</v>
      </c>
      <c r="F8682" s="13">
        <f t="shared" si="1766"/>
        <v>43705</v>
      </c>
      <c r="G8682" s="14" t="str">
        <f t="shared" si="1765"/>
        <v>Avg of 4 NM Projects</v>
      </c>
      <c r="H8682" s="15">
        <f t="shared" si="1767"/>
        <v>15</v>
      </c>
      <c r="I8682" s="93">
        <v>70.14500000000001</v>
      </c>
      <c r="J8682">
        <f t="shared" si="1755"/>
        <v>0.39407303370786523</v>
      </c>
      <c r="K8682" s="4">
        <v>29.29</v>
      </c>
      <c r="L8682" s="4">
        <v>22.58</v>
      </c>
      <c r="M8682" s="16">
        <f t="shared" si="1756"/>
        <v>1.5838741000000001</v>
      </c>
      <c r="N8682">
        <f t="shared" si="1757"/>
        <v>0</v>
      </c>
      <c r="O8682">
        <f t="shared" si="1758"/>
        <v>0</v>
      </c>
      <c r="P8682" s="63">
        <f t="shared" si="1759"/>
        <v>0</v>
      </c>
    </row>
    <row r="8683" spans="1:16" x14ac:dyDescent="0.3">
      <c r="A8683">
        <f t="shared" si="1760"/>
        <v>2019</v>
      </c>
      <c r="B8683">
        <f t="shared" si="1761"/>
        <v>8</v>
      </c>
      <c r="C8683">
        <f t="shared" si="1762"/>
        <v>28</v>
      </c>
      <c r="D8683">
        <f t="shared" si="1763"/>
        <v>7</v>
      </c>
      <c r="E8683" t="str">
        <f t="shared" si="1764"/>
        <v>OFF</v>
      </c>
      <c r="F8683" s="13">
        <f t="shared" si="1766"/>
        <v>43705</v>
      </c>
      <c r="G8683" s="14" t="str">
        <f t="shared" si="1765"/>
        <v>Avg of 4 NM Projects</v>
      </c>
      <c r="H8683" s="15">
        <f t="shared" si="1767"/>
        <v>16</v>
      </c>
      <c r="I8683" s="93">
        <v>50.31</v>
      </c>
      <c r="J8683">
        <f t="shared" si="1755"/>
        <v>0.28264044943820227</v>
      </c>
      <c r="K8683" s="4">
        <v>30.52</v>
      </c>
      <c r="L8683" s="4">
        <v>34.97</v>
      </c>
      <c r="M8683" s="16">
        <f t="shared" si="1756"/>
        <v>1.7593406999999999</v>
      </c>
      <c r="N8683">
        <f t="shared" si="1757"/>
        <v>0</v>
      </c>
      <c r="O8683">
        <f t="shared" si="1758"/>
        <v>0</v>
      </c>
      <c r="P8683" s="63">
        <f t="shared" si="1759"/>
        <v>0</v>
      </c>
    </row>
    <row r="8684" spans="1:16" x14ac:dyDescent="0.3">
      <c r="A8684">
        <f t="shared" si="1760"/>
        <v>2019</v>
      </c>
      <c r="B8684">
        <f t="shared" si="1761"/>
        <v>8</v>
      </c>
      <c r="C8684">
        <f t="shared" si="1762"/>
        <v>28</v>
      </c>
      <c r="D8684">
        <f t="shared" si="1763"/>
        <v>7</v>
      </c>
      <c r="E8684" t="str">
        <f t="shared" si="1764"/>
        <v>OFF</v>
      </c>
      <c r="F8684" s="13">
        <f t="shared" si="1766"/>
        <v>43705</v>
      </c>
      <c r="G8684" s="14" t="str">
        <f t="shared" si="1765"/>
        <v>Avg of 4 NM Projects</v>
      </c>
      <c r="H8684" s="15">
        <f t="shared" si="1767"/>
        <v>17</v>
      </c>
      <c r="I8684" s="93">
        <v>27.645</v>
      </c>
      <c r="J8684">
        <f t="shared" si="1755"/>
        <v>0.15530898876404495</v>
      </c>
      <c r="K8684" s="4">
        <v>30.63</v>
      </c>
      <c r="L8684" s="4">
        <v>24</v>
      </c>
      <c r="M8684" s="16">
        <f t="shared" si="1756"/>
        <v>0.66348000000000007</v>
      </c>
      <c r="N8684">
        <f t="shared" si="1757"/>
        <v>0</v>
      </c>
      <c r="O8684">
        <f t="shared" si="1758"/>
        <v>0</v>
      </c>
      <c r="P8684" s="63">
        <f t="shared" si="1759"/>
        <v>0</v>
      </c>
    </row>
    <row r="8685" spans="1:16" x14ac:dyDescent="0.3">
      <c r="A8685">
        <f t="shared" si="1760"/>
        <v>2019</v>
      </c>
      <c r="B8685">
        <f t="shared" si="1761"/>
        <v>8</v>
      </c>
      <c r="C8685">
        <f t="shared" si="1762"/>
        <v>28</v>
      </c>
      <c r="D8685">
        <f t="shared" si="1763"/>
        <v>7</v>
      </c>
      <c r="E8685" t="str">
        <f t="shared" si="1764"/>
        <v>OFF</v>
      </c>
      <c r="F8685" s="13">
        <f t="shared" si="1766"/>
        <v>43705</v>
      </c>
      <c r="G8685" s="14" t="str">
        <f t="shared" si="1765"/>
        <v>Avg of 4 NM Projects</v>
      </c>
      <c r="H8685" s="15">
        <f t="shared" si="1767"/>
        <v>18</v>
      </c>
      <c r="I8685" s="93">
        <v>17.155000000000001</v>
      </c>
      <c r="J8685">
        <f t="shared" si="1755"/>
        <v>9.6376404494382034E-2</v>
      </c>
      <c r="K8685" s="4">
        <v>31.72</v>
      </c>
      <c r="L8685" s="4">
        <v>16.989999999999998</v>
      </c>
      <c r="M8685" s="16">
        <f t="shared" si="1756"/>
        <v>0.29146344999999996</v>
      </c>
      <c r="N8685">
        <f t="shared" si="1757"/>
        <v>0</v>
      </c>
      <c r="O8685">
        <f t="shared" si="1758"/>
        <v>0</v>
      </c>
      <c r="P8685" s="63">
        <f t="shared" si="1759"/>
        <v>0</v>
      </c>
    </row>
    <row r="8686" spans="1:16" x14ac:dyDescent="0.3">
      <c r="A8686">
        <f t="shared" si="1760"/>
        <v>2019</v>
      </c>
      <c r="B8686">
        <f t="shared" si="1761"/>
        <v>8</v>
      </c>
      <c r="C8686">
        <f t="shared" si="1762"/>
        <v>28</v>
      </c>
      <c r="D8686">
        <f t="shared" si="1763"/>
        <v>7</v>
      </c>
      <c r="E8686" t="str">
        <f t="shared" si="1764"/>
        <v>OFF</v>
      </c>
      <c r="F8686" s="13">
        <f t="shared" si="1766"/>
        <v>43705</v>
      </c>
      <c r="G8686" s="14" t="str">
        <f t="shared" si="1765"/>
        <v>Avg of 4 NM Projects</v>
      </c>
      <c r="H8686" s="15">
        <f t="shared" si="1767"/>
        <v>19</v>
      </c>
      <c r="I8686" s="93">
        <v>9.35</v>
      </c>
      <c r="J8686">
        <f t="shared" si="1755"/>
        <v>5.2528089887640447E-2</v>
      </c>
      <c r="K8686" s="4">
        <v>27.98</v>
      </c>
      <c r="L8686" s="4">
        <v>16.48</v>
      </c>
      <c r="M8686" s="16">
        <f t="shared" si="1756"/>
        <v>0.154088</v>
      </c>
      <c r="N8686">
        <f t="shared" si="1757"/>
        <v>0</v>
      </c>
      <c r="O8686">
        <f t="shared" si="1758"/>
        <v>0</v>
      </c>
      <c r="P8686" s="63">
        <f t="shared" si="1759"/>
        <v>0</v>
      </c>
    </row>
    <row r="8687" spans="1:16" x14ac:dyDescent="0.3">
      <c r="A8687">
        <f t="shared" si="1760"/>
        <v>2019</v>
      </c>
      <c r="B8687">
        <f t="shared" si="1761"/>
        <v>8</v>
      </c>
      <c r="C8687">
        <f t="shared" si="1762"/>
        <v>28</v>
      </c>
      <c r="D8687">
        <f t="shared" si="1763"/>
        <v>7</v>
      </c>
      <c r="E8687" t="str">
        <f t="shared" si="1764"/>
        <v>OFF</v>
      </c>
      <c r="F8687" s="13">
        <f t="shared" si="1766"/>
        <v>43705</v>
      </c>
      <c r="G8687" s="14" t="str">
        <f t="shared" si="1765"/>
        <v>Avg of 4 NM Projects</v>
      </c>
      <c r="H8687" s="15">
        <f t="shared" si="1767"/>
        <v>20</v>
      </c>
      <c r="I8687" s="93">
        <v>0.39</v>
      </c>
      <c r="J8687">
        <f t="shared" si="1755"/>
        <v>2.1910112359550564E-3</v>
      </c>
      <c r="K8687" s="4">
        <v>28.03</v>
      </c>
      <c r="L8687" s="4">
        <v>18.190000000000001</v>
      </c>
      <c r="M8687" s="16">
        <f t="shared" si="1756"/>
        <v>7.0941000000000008E-3</v>
      </c>
      <c r="N8687">
        <f t="shared" si="1757"/>
        <v>0</v>
      </c>
      <c r="O8687">
        <f t="shared" si="1758"/>
        <v>0</v>
      </c>
      <c r="P8687" s="63">
        <f t="shared" si="1759"/>
        <v>0</v>
      </c>
    </row>
    <row r="8688" spans="1:16" x14ac:dyDescent="0.3">
      <c r="A8688">
        <f t="shared" si="1760"/>
        <v>2019</v>
      </c>
      <c r="B8688">
        <f t="shared" si="1761"/>
        <v>8</v>
      </c>
      <c r="C8688">
        <f t="shared" si="1762"/>
        <v>28</v>
      </c>
      <c r="D8688">
        <f t="shared" si="1763"/>
        <v>7</v>
      </c>
      <c r="E8688" t="str">
        <f t="shared" si="1764"/>
        <v>OFF</v>
      </c>
      <c r="F8688" s="13">
        <f t="shared" si="1766"/>
        <v>43705</v>
      </c>
      <c r="G8688" s="14" t="str">
        <f t="shared" si="1765"/>
        <v>Avg of 4 NM Projects</v>
      </c>
      <c r="H8688" s="15">
        <f t="shared" si="1767"/>
        <v>21</v>
      </c>
      <c r="I8688" s="93">
        <v>-0.13</v>
      </c>
      <c r="J8688">
        <f t="shared" si="1755"/>
        <v>-7.3033707865168538E-4</v>
      </c>
      <c r="K8688" s="4">
        <v>30.65</v>
      </c>
      <c r="L8688" s="4">
        <v>19.34</v>
      </c>
      <c r="M8688" s="16">
        <f t="shared" si="1756"/>
        <v>-2.5142000000000003E-3</v>
      </c>
      <c r="N8688">
        <f t="shared" si="1757"/>
        <v>0</v>
      </c>
      <c r="O8688">
        <f t="shared" si="1758"/>
        <v>0</v>
      </c>
      <c r="P8688" s="63">
        <f t="shared" si="1759"/>
        <v>0</v>
      </c>
    </row>
    <row r="8689" spans="1:18" x14ac:dyDescent="0.3">
      <c r="A8689">
        <f t="shared" si="1760"/>
        <v>2019</v>
      </c>
      <c r="B8689">
        <f t="shared" si="1761"/>
        <v>8</v>
      </c>
      <c r="C8689">
        <f t="shared" si="1762"/>
        <v>28</v>
      </c>
      <c r="D8689">
        <f t="shared" si="1763"/>
        <v>7</v>
      </c>
      <c r="E8689" t="str">
        <f t="shared" si="1764"/>
        <v>OFF</v>
      </c>
      <c r="F8689" s="13">
        <f t="shared" si="1766"/>
        <v>43705</v>
      </c>
      <c r="G8689" s="14" t="str">
        <f t="shared" si="1765"/>
        <v>Avg of 4 NM Projects</v>
      </c>
      <c r="H8689" s="15">
        <f t="shared" si="1767"/>
        <v>22</v>
      </c>
      <c r="I8689" s="93">
        <v>0</v>
      </c>
      <c r="J8689">
        <f t="shared" si="1755"/>
        <v>0</v>
      </c>
      <c r="K8689" s="4">
        <v>27.14</v>
      </c>
      <c r="L8689" s="4">
        <v>18.48</v>
      </c>
      <c r="M8689" s="16">
        <f t="shared" si="1756"/>
        <v>0</v>
      </c>
      <c r="N8689">
        <f t="shared" si="1757"/>
        <v>1</v>
      </c>
      <c r="O8689">
        <f t="shared" si="1758"/>
        <v>0</v>
      </c>
      <c r="P8689" s="63">
        <f t="shared" si="1759"/>
        <v>0</v>
      </c>
    </row>
    <row r="8690" spans="1:18" x14ac:dyDescent="0.3">
      <c r="A8690">
        <f t="shared" si="1760"/>
        <v>2019</v>
      </c>
      <c r="B8690">
        <f t="shared" si="1761"/>
        <v>8</v>
      </c>
      <c r="C8690">
        <f t="shared" si="1762"/>
        <v>28</v>
      </c>
      <c r="D8690">
        <f t="shared" si="1763"/>
        <v>7</v>
      </c>
      <c r="E8690" t="str">
        <f t="shared" si="1764"/>
        <v>OFF</v>
      </c>
      <c r="F8690" s="13">
        <f t="shared" si="1766"/>
        <v>43705</v>
      </c>
      <c r="G8690" s="14" t="str">
        <f t="shared" si="1765"/>
        <v>Avg of 4 NM Projects</v>
      </c>
      <c r="H8690" s="15">
        <f t="shared" si="1767"/>
        <v>23</v>
      </c>
      <c r="I8690" s="93">
        <v>-0.39</v>
      </c>
      <c r="J8690">
        <f t="shared" si="1755"/>
        <v>-2.1910112359550564E-3</v>
      </c>
      <c r="K8690" s="4">
        <v>19.600000000000001</v>
      </c>
      <c r="L8690" s="4">
        <v>14.84</v>
      </c>
      <c r="M8690" s="16">
        <f t="shared" si="1756"/>
        <v>-5.7876000000000004E-3</v>
      </c>
      <c r="N8690">
        <f t="shared" si="1757"/>
        <v>0</v>
      </c>
      <c r="O8690">
        <f t="shared" si="1758"/>
        <v>0</v>
      </c>
      <c r="P8690" s="63">
        <f t="shared" si="1759"/>
        <v>0</v>
      </c>
    </row>
    <row r="8691" spans="1:18" x14ac:dyDescent="0.3">
      <c r="A8691">
        <f t="shared" si="1760"/>
        <v>2019</v>
      </c>
      <c r="B8691">
        <f t="shared" si="1761"/>
        <v>8</v>
      </c>
      <c r="C8691">
        <f t="shared" si="1762"/>
        <v>28</v>
      </c>
      <c r="D8691">
        <f t="shared" si="1763"/>
        <v>7</v>
      </c>
      <c r="E8691" t="str">
        <f t="shared" si="1764"/>
        <v>OFF</v>
      </c>
      <c r="F8691" s="13">
        <f t="shared" si="1766"/>
        <v>43705</v>
      </c>
      <c r="G8691" s="14" t="str">
        <f t="shared" si="1765"/>
        <v>Avg of 4 NM Projects</v>
      </c>
      <c r="H8691" s="15">
        <f t="shared" si="1767"/>
        <v>24</v>
      </c>
      <c r="I8691" s="93">
        <v>-0.13</v>
      </c>
      <c r="J8691">
        <f t="shared" si="1755"/>
        <v>-7.3033707865168538E-4</v>
      </c>
      <c r="K8691" s="4">
        <v>21.33</v>
      </c>
      <c r="L8691" s="4">
        <v>13.95</v>
      </c>
      <c r="M8691" s="16">
        <f t="shared" si="1756"/>
        <v>-1.8134999999999998E-3</v>
      </c>
      <c r="N8691">
        <f t="shared" si="1757"/>
        <v>0</v>
      </c>
      <c r="O8691">
        <f t="shared" si="1758"/>
        <v>0</v>
      </c>
      <c r="P8691" s="63">
        <f t="shared" si="1759"/>
        <v>0</v>
      </c>
    </row>
    <row r="8692" spans="1:18" x14ac:dyDescent="0.3">
      <c r="A8692">
        <f t="shared" si="1760"/>
        <v>2019</v>
      </c>
      <c r="B8692">
        <f t="shared" si="1761"/>
        <v>8</v>
      </c>
      <c r="C8692">
        <f t="shared" si="1762"/>
        <v>29</v>
      </c>
      <c r="D8692">
        <f t="shared" si="1763"/>
        <v>1</v>
      </c>
      <c r="E8692" t="str">
        <f t="shared" si="1764"/>
        <v>OFF</v>
      </c>
      <c r="F8692" s="13">
        <f t="shared" si="1766"/>
        <v>43706</v>
      </c>
      <c r="G8692" s="14" t="str">
        <f t="shared" si="1765"/>
        <v>Avg of 4 NM Projects</v>
      </c>
      <c r="H8692" s="15">
        <f t="shared" si="1767"/>
        <v>1</v>
      </c>
      <c r="I8692" s="93">
        <v>0</v>
      </c>
      <c r="J8692">
        <f t="shared" si="1755"/>
        <v>0</v>
      </c>
      <c r="K8692" s="4">
        <v>20.66</v>
      </c>
      <c r="L8692" s="4">
        <v>15.05</v>
      </c>
      <c r="M8692" s="16">
        <f t="shared" si="1756"/>
        <v>0</v>
      </c>
      <c r="N8692">
        <f t="shared" si="1757"/>
        <v>1</v>
      </c>
      <c r="O8692">
        <f t="shared" si="1758"/>
        <v>0</v>
      </c>
      <c r="P8692" s="63">
        <f t="shared" si="1759"/>
        <v>0</v>
      </c>
      <c r="Q8692" s="34"/>
      <c r="R8692" s="34"/>
    </row>
    <row r="8693" spans="1:18" x14ac:dyDescent="0.3">
      <c r="A8693">
        <f t="shared" si="1760"/>
        <v>2019</v>
      </c>
      <c r="B8693">
        <f t="shared" si="1761"/>
        <v>8</v>
      </c>
      <c r="C8693">
        <f t="shared" si="1762"/>
        <v>29</v>
      </c>
      <c r="D8693">
        <f t="shared" si="1763"/>
        <v>1</v>
      </c>
      <c r="E8693" t="str">
        <f t="shared" si="1764"/>
        <v>OFF</v>
      </c>
      <c r="F8693" s="13">
        <f t="shared" si="1766"/>
        <v>43706</v>
      </c>
      <c r="G8693" s="14" t="str">
        <f t="shared" si="1765"/>
        <v>Avg of 4 NM Projects</v>
      </c>
      <c r="H8693" s="15">
        <f t="shared" si="1767"/>
        <v>2</v>
      </c>
      <c r="I8693" s="93">
        <v>-0.13</v>
      </c>
      <c r="J8693">
        <f t="shared" si="1755"/>
        <v>-7.3033707865168538E-4</v>
      </c>
      <c r="K8693" s="4">
        <v>19.75</v>
      </c>
      <c r="L8693" s="4">
        <v>16.07</v>
      </c>
      <c r="M8693" s="16">
        <f t="shared" si="1756"/>
        <v>-2.0891E-3</v>
      </c>
      <c r="N8693">
        <f t="shared" si="1757"/>
        <v>0</v>
      </c>
      <c r="O8693">
        <f t="shared" si="1758"/>
        <v>0</v>
      </c>
      <c r="P8693" s="63">
        <f t="shared" si="1759"/>
        <v>0</v>
      </c>
    </row>
    <row r="8694" spans="1:18" x14ac:dyDescent="0.3">
      <c r="A8694">
        <f t="shared" si="1760"/>
        <v>2019</v>
      </c>
      <c r="B8694">
        <f t="shared" si="1761"/>
        <v>8</v>
      </c>
      <c r="C8694">
        <f t="shared" si="1762"/>
        <v>29</v>
      </c>
      <c r="D8694">
        <f t="shared" si="1763"/>
        <v>1</v>
      </c>
      <c r="E8694" t="str">
        <f t="shared" si="1764"/>
        <v>OFF</v>
      </c>
      <c r="F8694" s="13">
        <f t="shared" si="1766"/>
        <v>43706</v>
      </c>
      <c r="G8694" s="14" t="str">
        <f t="shared" si="1765"/>
        <v>Avg of 4 NM Projects</v>
      </c>
      <c r="H8694" s="15">
        <f t="shared" si="1767"/>
        <v>3</v>
      </c>
      <c r="I8694" s="93">
        <v>0</v>
      </c>
      <c r="J8694">
        <f t="shared" si="1755"/>
        <v>0</v>
      </c>
      <c r="K8694" s="4">
        <v>16.93</v>
      </c>
      <c r="L8694" s="4">
        <v>15.52</v>
      </c>
      <c r="M8694" s="16">
        <f t="shared" si="1756"/>
        <v>0</v>
      </c>
      <c r="N8694">
        <f t="shared" si="1757"/>
        <v>1</v>
      </c>
      <c r="O8694">
        <f t="shared" si="1758"/>
        <v>0</v>
      </c>
      <c r="P8694" s="63">
        <f t="shared" si="1759"/>
        <v>0</v>
      </c>
    </row>
    <row r="8695" spans="1:18" x14ac:dyDescent="0.3">
      <c r="A8695">
        <f t="shared" si="1760"/>
        <v>2019</v>
      </c>
      <c r="B8695">
        <f t="shared" si="1761"/>
        <v>8</v>
      </c>
      <c r="C8695">
        <f t="shared" si="1762"/>
        <v>29</v>
      </c>
      <c r="D8695">
        <f t="shared" si="1763"/>
        <v>1</v>
      </c>
      <c r="E8695" t="str">
        <f t="shared" si="1764"/>
        <v>OFF</v>
      </c>
      <c r="F8695" s="13">
        <f t="shared" si="1766"/>
        <v>43706</v>
      </c>
      <c r="G8695" s="14" t="str">
        <f t="shared" si="1765"/>
        <v>Avg of 4 NM Projects</v>
      </c>
      <c r="H8695" s="15">
        <f t="shared" si="1767"/>
        <v>4</v>
      </c>
      <c r="I8695" s="93">
        <v>0</v>
      </c>
      <c r="J8695">
        <f t="shared" si="1755"/>
        <v>0</v>
      </c>
      <c r="K8695" s="4">
        <v>16.29</v>
      </c>
      <c r="L8695" s="4">
        <v>14.59</v>
      </c>
      <c r="M8695" s="16">
        <f t="shared" si="1756"/>
        <v>0</v>
      </c>
      <c r="N8695">
        <f t="shared" si="1757"/>
        <v>1</v>
      </c>
      <c r="O8695">
        <f t="shared" si="1758"/>
        <v>0</v>
      </c>
      <c r="P8695" s="63">
        <f t="shared" si="1759"/>
        <v>0</v>
      </c>
    </row>
    <row r="8696" spans="1:18" x14ac:dyDescent="0.3">
      <c r="A8696">
        <f t="shared" si="1760"/>
        <v>2019</v>
      </c>
      <c r="B8696">
        <f t="shared" si="1761"/>
        <v>8</v>
      </c>
      <c r="C8696">
        <f t="shared" si="1762"/>
        <v>29</v>
      </c>
      <c r="D8696">
        <f t="shared" si="1763"/>
        <v>1</v>
      </c>
      <c r="E8696" t="str">
        <f t="shared" si="1764"/>
        <v>OFF</v>
      </c>
      <c r="F8696" s="13">
        <f t="shared" si="1766"/>
        <v>43706</v>
      </c>
      <c r="G8696" s="14" t="str">
        <f t="shared" si="1765"/>
        <v>Avg of 4 NM Projects</v>
      </c>
      <c r="H8696" s="15">
        <f t="shared" si="1767"/>
        <v>5</v>
      </c>
      <c r="I8696" s="93">
        <v>0</v>
      </c>
      <c r="J8696">
        <f t="shared" si="1755"/>
        <v>0</v>
      </c>
      <c r="K8696" s="4">
        <v>16.52</v>
      </c>
      <c r="L8696" s="4">
        <v>15.53</v>
      </c>
      <c r="M8696" s="16">
        <f t="shared" si="1756"/>
        <v>0</v>
      </c>
      <c r="N8696">
        <f t="shared" si="1757"/>
        <v>1</v>
      </c>
      <c r="O8696">
        <f t="shared" si="1758"/>
        <v>0</v>
      </c>
      <c r="P8696" s="63">
        <f t="shared" si="1759"/>
        <v>0</v>
      </c>
    </row>
    <row r="8697" spans="1:18" x14ac:dyDescent="0.3">
      <c r="A8697">
        <f t="shared" si="1760"/>
        <v>2019</v>
      </c>
      <c r="B8697">
        <f t="shared" si="1761"/>
        <v>8</v>
      </c>
      <c r="C8697">
        <f t="shared" si="1762"/>
        <v>29</v>
      </c>
      <c r="D8697">
        <f t="shared" si="1763"/>
        <v>1</v>
      </c>
      <c r="E8697" t="str">
        <f t="shared" si="1764"/>
        <v>OFF</v>
      </c>
      <c r="F8697" s="13">
        <f t="shared" si="1766"/>
        <v>43706</v>
      </c>
      <c r="G8697" s="14" t="str">
        <f t="shared" si="1765"/>
        <v>Avg of 4 NM Projects</v>
      </c>
      <c r="H8697" s="15">
        <f t="shared" si="1767"/>
        <v>6</v>
      </c>
      <c r="I8697" s="93">
        <v>-0.26</v>
      </c>
      <c r="J8697">
        <f t="shared" si="1755"/>
        <v>-1.4606741573033708E-3</v>
      </c>
      <c r="K8697" s="4">
        <v>19.170000000000002</v>
      </c>
      <c r="L8697" s="4">
        <v>16.62</v>
      </c>
      <c r="M8697" s="16">
        <f t="shared" si="1756"/>
        <v>-4.3211999999999999E-3</v>
      </c>
      <c r="N8697">
        <f t="shared" si="1757"/>
        <v>0</v>
      </c>
      <c r="O8697">
        <f t="shared" si="1758"/>
        <v>0</v>
      </c>
      <c r="P8697" s="63">
        <f t="shared" si="1759"/>
        <v>0</v>
      </c>
    </row>
    <row r="8698" spans="1:18" x14ac:dyDescent="0.3">
      <c r="A8698">
        <f t="shared" si="1760"/>
        <v>2019</v>
      </c>
      <c r="B8698">
        <f t="shared" si="1761"/>
        <v>8</v>
      </c>
      <c r="C8698">
        <f t="shared" si="1762"/>
        <v>29</v>
      </c>
      <c r="D8698">
        <f t="shared" si="1763"/>
        <v>1</v>
      </c>
      <c r="E8698" t="str">
        <f t="shared" si="1764"/>
        <v>OFF</v>
      </c>
      <c r="F8698" s="13">
        <f t="shared" si="1766"/>
        <v>43706</v>
      </c>
      <c r="G8698" s="14" t="str">
        <f t="shared" si="1765"/>
        <v>Avg of 4 NM Projects</v>
      </c>
      <c r="H8698" s="15">
        <f t="shared" si="1767"/>
        <v>7</v>
      </c>
      <c r="I8698" s="93">
        <v>1.6700000000000002</v>
      </c>
      <c r="J8698">
        <f t="shared" si="1755"/>
        <v>9.3820224719101137E-3</v>
      </c>
      <c r="K8698" s="4">
        <v>19.93</v>
      </c>
      <c r="L8698" s="4">
        <v>22.67</v>
      </c>
      <c r="M8698" s="16">
        <f t="shared" si="1756"/>
        <v>3.7858900000000008E-2</v>
      </c>
      <c r="N8698">
        <f t="shared" si="1757"/>
        <v>0</v>
      </c>
      <c r="O8698">
        <f t="shared" si="1758"/>
        <v>0</v>
      </c>
      <c r="P8698" s="63">
        <f t="shared" si="1759"/>
        <v>0</v>
      </c>
    </row>
    <row r="8699" spans="1:18" x14ac:dyDescent="0.3">
      <c r="A8699">
        <f t="shared" si="1760"/>
        <v>2019</v>
      </c>
      <c r="B8699">
        <f t="shared" si="1761"/>
        <v>8</v>
      </c>
      <c r="C8699">
        <f t="shared" si="1762"/>
        <v>29</v>
      </c>
      <c r="D8699">
        <f t="shared" si="1763"/>
        <v>1</v>
      </c>
      <c r="E8699" t="str">
        <f t="shared" si="1764"/>
        <v>OFF</v>
      </c>
      <c r="F8699" s="13">
        <f t="shared" si="1766"/>
        <v>43706</v>
      </c>
      <c r="G8699" s="14" t="str">
        <f t="shared" si="1765"/>
        <v>Avg of 4 NM Projects</v>
      </c>
      <c r="H8699" s="15">
        <f t="shared" si="1767"/>
        <v>8</v>
      </c>
      <c r="I8699" s="93">
        <v>18.82</v>
      </c>
      <c r="J8699">
        <f t="shared" si="1755"/>
        <v>0.10573033707865169</v>
      </c>
      <c r="K8699" s="4">
        <v>19.22</v>
      </c>
      <c r="L8699" s="4">
        <v>23.3</v>
      </c>
      <c r="M8699" s="16">
        <f t="shared" si="1756"/>
        <v>0.43850600000000001</v>
      </c>
      <c r="N8699">
        <f t="shared" si="1757"/>
        <v>0</v>
      </c>
      <c r="O8699">
        <f t="shared" si="1758"/>
        <v>0</v>
      </c>
      <c r="P8699" s="63">
        <f t="shared" si="1759"/>
        <v>0</v>
      </c>
    </row>
    <row r="8700" spans="1:18" x14ac:dyDescent="0.3">
      <c r="A8700">
        <f t="shared" si="1760"/>
        <v>2019</v>
      </c>
      <c r="B8700">
        <f t="shared" si="1761"/>
        <v>8</v>
      </c>
      <c r="C8700">
        <f t="shared" si="1762"/>
        <v>29</v>
      </c>
      <c r="D8700">
        <f t="shared" si="1763"/>
        <v>1</v>
      </c>
      <c r="E8700" t="str">
        <f t="shared" si="1764"/>
        <v>OFF</v>
      </c>
      <c r="F8700" s="13">
        <f t="shared" si="1766"/>
        <v>43706</v>
      </c>
      <c r="G8700" s="14" t="str">
        <f t="shared" si="1765"/>
        <v>Avg of 4 NM Projects</v>
      </c>
      <c r="H8700" s="15">
        <f t="shared" si="1767"/>
        <v>9</v>
      </c>
      <c r="I8700" s="93">
        <v>50.819999999999993</v>
      </c>
      <c r="J8700">
        <f t="shared" si="1755"/>
        <v>0.28550561797752805</v>
      </c>
      <c r="K8700" s="4">
        <v>20.02</v>
      </c>
      <c r="L8700" s="4">
        <v>24.24</v>
      </c>
      <c r="M8700" s="16">
        <f t="shared" si="1756"/>
        <v>1.2318767999999998</v>
      </c>
      <c r="N8700">
        <f t="shared" si="1757"/>
        <v>0</v>
      </c>
      <c r="O8700">
        <f t="shared" si="1758"/>
        <v>0</v>
      </c>
      <c r="P8700" s="63">
        <f t="shared" si="1759"/>
        <v>0</v>
      </c>
    </row>
    <row r="8701" spans="1:18" x14ac:dyDescent="0.3">
      <c r="A8701">
        <f t="shared" si="1760"/>
        <v>2019</v>
      </c>
      <c r="B8701">
        <f t="shared" si="1761"/>
        <v>8</v>
      </c>
      <c r="C8701">
        <f t="shared" si="1762"/>
        <v>29</v>
      </c>
      <c r="D8701">
        <f t="shared" si="1763"/>
        <v>1</v>
      </c>
      <c r="E8701" t="str">
        <f t="shared" si="1764"/>
        <v>OFF</v>
      </c>
      <c r="F8701" s="13">
        <f t="shared" si="1766"/>
        <v>43706</v>
      </c>
      <c r="G8701" s="14" t="str">
        <f t="shared" si="1765"/>
        <v>Avg of 4 NM Projects</v>
      </c>
      <c r="H8701" s="15">
        <f t="shared" si="1767"/>
        <v>10</v>
      </c>
      <c r="I8701" s="93">
        <v>84.74</v>
      </c>
      <c r="J8701">
        <f t="shared" si="1755"/>
        <v>0.47606741573033706</v>
      </c>
      <c r="K8701" s="4">
        <v>20.03</v>
      </c>
      <c r="L8701" s="4">
        <v>23.24</v>
      </c>
      <c r="M8701" s="16">
        <f t="shared" si="1756"/>
        <v>1.9693575999999999</v>
      </c>
      <c r="N8701">
        <f t="shared" si="1757"/>
        <v>0</v>
      </c>
      <c r="O8701">
        <f t="shared" si="1758"/>
        <v>0</v>
      </c>
      <c r="P8701" s="63">
        <f t="shared" si="1759"/>
        <v>0</v>
      </c>
    </row>
    <row r="8702" spans="1:18" x14ac:dyDescent="0.3">
      <c r="A8702">
        <f t="shared" si="1760"/>
        <v>2019</v>
      </c>
      <c r="B8702">
        <f t="shared" si="1761"/>
        <v>8</v>
      </c>
      <c r="C8702">
        <f t="shared" si="1762"/>
        <v>29</v>
      </c>
      <c r="D8702">
        <f t="shared" si="1763"/>
        <v>1</v>
      </c>
      <c r="E8702" t="str">
        <f t="shared" si="1764"/>
        <v>OFF</v>
      </c>
      <c r="F8702" s="13">
        <f t="shared" si="1766"/>
        <v>43706</v>
      </c>
      <c r="G8702" s="14" t="str">
        <f t="shared" si="1765"/>
        <v>Avg of 4 NM Projects</v>
      </c>
      <c r="H8702" s="15">
        <f t="shared" si="1767"/>
        <v>11</v>
      </c>
      <c r="I8702" s="93">
        <v>110.33499999999999</v>
      </c>
      <c r="J8702">
        <f t="shared" si="1755"/>
        <v>0.61985955056179776</v>
      </c>
      <c r="K8702" s="4">
        <v>20.66</v>
      </c>
      <c r="L8702" s="4">
        <v>22.33</v>
      </c>
      <c r="M8702" s="16">
        <f t="shared" si="1756"/>
        <v>2.4637805499999996</v>
      </c>
      <c r="N8702">
        <f t="shared" si="1757"/>
        <v>0</v>
      </c>
      <c r="O8702">
        <f t="shared" si="1758"/>
        <v>1</v>
      </c>
      <c r="P8702" s="63">
        <f t="shared" si="1759"/>
        <v>0</v>
      </c>
    </row>
    <row r="8703" spans="1:18" x14ac:dyDescent="0.3">
      <c r="A8703">
        <f t="shared" si="1760"/>
        <v>2019</v>
      </c>
      <c r="B8703">
        <f t="shared" si="1761"/>
        <v>8</v>
      </c>
      <c r="C8703">
        <f t="shared" si="1762"/>
        <v>29</v>
      </c>
      <c r="D8703">
        <f t="shared" si="1763"/>
        <v>1</v>
      </c>
      <c r="E8703" t="str">
        <f t="shared" si="1764"/>
        <v>OFF</v>
      </c>
      <c r="F8703" s="13">
        <f t="shared" si="1766"/>
        <v>43706</v>
      </c>
      <c r="G8703" s="14" t="str">
        <f t="shared" si="1765"/>
        <v>Avg of 4 NM Projects</v>
      </c>
      <c r="H8703" s="15">
        <f t="shared" si="1767"/>
        <v>12</v>
      </c>
      <c r="I8703" s="93">
        <v>124.55</v>
      </c>
      <c r="J8703">
        <f t="shared" si="1755"/>
        <v>0.69971910112359548</v>
      </c>
      <c r="K8703" s="4">
        <v>20.59</v>
      </c>
      <c r="L8703" s="4">
        <v>18.579999999999998</v>
      </c>
      <c r="M8703" s="16">
        <f t="shared" si="1756"/>
        <v>2.3141389999999995</v>
      </c>
      <c r="N8703">
        <f t="shared" si="1757"/>
        <v>0</v>
      </c>
      <c r="O8703">
        <f t="shared" si="1758"/>
        <v>1</v>
      </c>
      <c r="P8703" s="63">
        <f t="shared" si="1759"/>
        <v>0</v>
      </c>
    </row>
    <row r="8704" spans="1:18" x14ac:dyDescent="0.3">
      <c r="A8704">
        <f t="shared" si="1760"/>
        <v>2019</v>
      </c>
      <c r="B8704">
        <f t="shared" si="1761"/>
        <v>8</v>
      </c>
      <c r="C8704">
        <f t="shared" si="1762"/>
        <v>29</v>
      </c>
      <c r="D8704">
        <f t="shared" si="1763"/>
        <v>1</v>
      </c>
      <c r="E8704" t="str">
        <f t="shared" si="1764"/>
        <v>OFF</v>
      </c>
      <c r="F8704" s="13">
        <f t="shared" si="1766"/>
        <v>43706</v>
      </c>
      <c r="G8704" s="14" t="str">
        <f t="shared" si="1765"/>
        <v>Avg of 4 NM Projects</v>
      </c>
      <c r="H8704" s="15">
        <f t="shared" si="1767"/>
        <v>13</v>
      </c>
      <c r="I8704" s="93">
        <v>113.27500000000001</v>
      </c>
      <c r="J8704">
        <f t="shared" si="1755"/>
        <v>0.63637640449438204</v>
      </c>
      <c r="K8704" s="4">
        <v>21.57</v>
      </c>
      <c r="L8704" s="4">
        <v>19.34</v>
      </c>
      <c r="M8704" s="16">
        <f t="shared" si="1756"/>
        <v>2.1907385000000001</v>
      </c>
      <c r="N8704">
        <f t="shared" si="1757"/>
        <v>0</v>
      </c>
      <c r="O8704">
        <f t="shared" si="1758"/>
        <v>1</v>
      </c>
      <c r="P8704" s="63">
        <f t="shared" si="1759"/>
        <v>0</v>
      </c>
    </row>
    <row r="8705" spans="1:18" x14ac:dyDescent="0.3">
      <c r="A8705">
        <f t="shared" si="1760"/>
        <v>2019</v>
      </c>
      <c r="B8705">
        <f t="shared" si="1761"/>
        <v>8</v>
      </c>
      <c r="C8705">
        <f t="shared" si="1762"/>
        <v>29</v>
      </c>
      <c r="D8705">
        <f t="shared" si="1763"/>
        <v>1</v>
      </c>
      <c r="E8705" t="str">
        <f t="shared" si="1764"/>
        <v>OFF</v>
      </c>
      <c r="F8705" s="13">
        <f t="shared" si="1766"/>
        <v>43706</v>
      </c>
      <c r="G8705" s="14" t="str">
        <f t="shared" si="1765"/>
        <v>Avg of 4 NM Projects</v>
      </c>
      <c r="H8705" s="15">
        <f t="shared" si="1767"/>
        <v>14</v>
      </c>
      <c r="I8705" s="93">
        <v>120.32000000000001</v>
      </c>
      <c r="J8705">
        <f t="shared" si="1755"/>
        <v>0.67595505617977536</v>
      </c>
      <c r="K8705" s="4">
        <v>21.33</v>
      </c>
      <c r="L8705" s="4">
        <v>17.72</v>
      </c>
      <c r="M8705" s="16">
        <f t="shared" si="1756"/>
        <v>2.1320703999999999</v>
      </c>
      <c r="N8705">
        <f t="shared" si="1757"/>
        <v>0</v>
      </c>
      <c r="O8705">
        <f t="shared" si="1758"/>
        <v>1</v>
      </c>
      <c r="P8705" s="63">
        <f t="shared" si="1759"/>
        <v>0</v>
      </c>
    </row>
    <row r="8706" spans="1:18" x14ac:dyDescent="0.3">
      <c r="A8706">
        <f t="shared" si="1760"/>
        <v>2019</v>
      </c>
      <c r="B8706">
        <f t="shared" si="1761"/>
        <v>8</v>
      </c>
      <c r="C8706">
        <f t="shared" si="1762"/>
        <v>29</v>
      </c>
      <c r="D8706">
        <f t="shared" si="1763"/>
        <v>1</v>
      </c>
      <c r="E8706" t="str">
        <f t="shared" si="1764"/>
        <v>OFF</v>
      </c>
      <c r="F8706" s="13">
        <f t="shared" si="1766"/>
        <v>43706</v>
      </c>
      <c r="G8706" s="14" t="str">
        <f t="shared" si="1765"/>
        <v>Avg of 4 NM Projects</v>
      </c>
      <c r="H8706" s="15">
        <f t="shared" si="1767"/>
        <v>15</v>
      </c>
      <c r="I8706" s="93">
        <v>108.02499999999998</v>
      </c>
      <c r="J8706">
        <f t="shared" si="1755"/>
        <v>0.60688202247191003</v>
      </c>
      <c r="K8706" s="4">
        <v>25.52</v>
      </c>
      <c r="L8706" s="4">
        <v>21.56</v>
      </c>
      <c r="M8706" s="16">
        <f t="shared" si="1756"/>
        <v>2.3290189999999993</v>
      </c>
      <c r="N8706">
        <f t="shared" si="1757"/>
        <v>0</v>
      </c>
      <c r="O8706">
        <f t="shared" si="1758"/>
        <v>1</v>
      </c>
      <c r="P8706" s="63">
        <f t="shared" si="1759"/>
        <v>0</v>
      </c>
    </row>
    <row r="8707" spans="1:18" x14ac:dyDescent="0.3">
      <c r="A8707">
        <f t="shared" si="1760"/>
        <v>2019</v>
      </c>
      <c r="B8707">
        <f t="shared" si="1761"/>
        <v>8</v>
      </c>
      <c r="C8707">
        <f t="shared" si="1762"/>
        <v>29</v>
      </c>
      <c r="D8707">
        <f t="shared" si="1763"/>
        <v>1</v>
      </c>
      <c r="E8707" t="str">
        <f t="shared" si="1764"/>
        <v>OFF</v>
      </c>
      <c r="F8707" s="13">
        <f t="shared" si="1766"/>
        <v>43706</v>
      </c>
      <c r="G8707" s="14" t="str">
        <f t="shared" si="1765"/>
        <v>Avg of 4 NM Projects</v>
      </c>
      <c r="H8707" s="15">
        <f t="shared" si="1767"/>
        <v>16</v>
      </c>
      <c r="I8707" s="93">
        <v>77.180000000000007</v>
      </c>
      <c r="J8707">
        <f t="shared" si="1755"/>
        <v>0.43359550561797755</v>
      </c>
      <c r="K8707" s="4">
        <v>28.04</v>
      </c>
      <c r="L8707" s="4">
        <v>24.37</v>
      </c>
      <c r="M8707" s="16">
        <f t="shared" si="1756"/>
        <v>1.8808766000000003</v>
      </c>
      <c r="N8707">
        <f t="shared" si="1757"/>
        <v>0</v>
      </c>
      <c r="O8707">
        <f t="shared" si="1758"/>
        <v>0</v>
      </c>
      <c r="P8707" s="63">
        <f t="shared" si="1759"/>
        <v>0</v>
      </c>
    </row>
    <row r="8708" spans="1:18" x14ac:dyDescent="0.3">
      <c r="A8708">
        <f t="shared" si="1760"/>
        <v>2019</v>
      </c>
      <c r="B8708">
        <f t="shared" si="1761"/>
        <v>8</v>
      </c>
      <c r="C8708">
        <f t="shared" si="1762"/>
        <v>29</v>
      </c>
      <c r="D8708">
        <f t="shared" si="1763"/>
        <v>1</v>
      </c>
      <c r="E8708" t="str">
        <f t="shared" si="1764"/>
        <v>OFF</v>
      </c>
      <c r="F8708" s="13">
        <f t="shared" si="1766"/>
        <v>43706</v>
      </c>
      <c r="G8708" s="14" t="str">
        <f t="shared" si="1765"/>
        <v>Avg of 4 NM Projects</v>
      </c>
      <c r="H8708" s="15">
        <f t="shared" si="1767"/>
        <v>17</v>
      </c>
      <c r="I8708" s="93">
        <v>56.064999999999998</v>
      </c>
      <c r="J8708">
        <f t="shared" ref="J8708:J8763" si="1768">+I8708/$I$1</f>
        <v>0.31497191011235953</v>
      </c>
      <c r="K8708" s="4">
        <v>30.97</v>
      </c>
      <c r="L8708" s="4">
        <v>40.58</v>
      </c>
      <c r="M8708" s="16">
        <f t="shared" ref="M8708:M8763" si="1769">+L8708*I8708/1000</f>
        <v>2.2751176999999996</v>
      </c>
      <c r="N8708">
        <f t="shared" si="1757"/>
        <v>0</v>
      </c>
      <c r="O8708">
        <f t="shared" si="1758"/>
        <v>0</v>
      </c>
      <c r="P8708" s="63">
        <f t="shared" si="1759"/>
        <v>0</v>
      </c>
    </row>
    <row r="8709" spans="1:18" x14ac:dyDescent="0.3">
      <c r="A8709">
        <f t="shared" ref="A8709:A8763" si="1770">YEAR(F8709)</f>
        <v>2019</v>
      </c>
      <c r="B8709">
        <f t="shared" ref="B8709:B8763" si="1771">+MONTH(F8709)</f>
        <v>8</v>
      </c>
      <c r="C8709">
        <f t="shared" ref="C8709:C8763" si="1772">+DAY(F8709)</f>
        <v>29</v>
      </c>
      <c r="D8709">
        <f t="shared" ref="D8709:D8763" si="1773">WEEKDAY(C8709)</f>
        <v>1</v>
      </c>
      <c r="E8709" t="str">
        <f t="shared" ref="E8709:E8763" si="1774">IF(OR(D8709=1,D8709=7,H8709=1,H8709=2,H8709=3,H8709=4,H8709=5,H8709=6,H8709=7,H8709=24),"OFF","ON")</f>
        <v>OFF</v>
      </c>
      <c r="F8709" s="13">
        <f t="shared" si="1766"/>
        <v>43706</v>
      </c>
      <c r="G8709" s="14" t="str">
        <f t="shared" si="1765"/>
        <v>Avg of 4 NM Projects</v>
      </c>
      <c r="H8709" s="15">
        <f t="shared" si="1767"/>
        <v>18</v>
      </c>
      <c r="I8709" s="93">
        <v>27.265000000000001</v>
      </c>
      <c r="J8709">
        <f t="shared" si="1768"/>
        <v>0.15317415730337078</v>
      </c>
      <c r="K8709" s="4">
        <v>30.34</v>
      </c>
      <c r="L8709" s="4">
        <v>46</v>
      </c>
      <c r="M8709" s="16">
        <f t="shared" si="1769"/>
        <v>1.2541900000000001</v>
      </c>
      <c r="N8709">
        <f t="shared" ref="N8709:N8763" si="1775">+IF(I8709=0,1,0)</f>
        <v>0</v>
      </c>
      <c r="O8709">
        <f t="shared" ref="O8709:O8763" si="1776">+IF(I8709&gt;=0.5*$I$1,1,0)</f>
        <v>0</v>
      </c>
      <c r="P8709" s="63">
        <f t="shared" ref="P8709:P8763" si="1777">+IF(I8709&gt;MAX(I$3652:I$5859),1,0)</f>
        <v>0</v>
      </c>
    </row>
    <row r="8710" spans="1:18" x14ac:dyDescent="0.3">
      <c r="A8710">
        <f t="shared" si="1770"/>
        <v>2019</v>
      </c>
      <c r="B8710">
        <f t="shared" si="1771"/>
        <v>8</v>
      </c>
      <c r="C8710">
        <f t="shared" si="1772"/>
        <v>29</v>
      </c>
      <c r="D8710">
        <f t="shared" si="1773"/>
        <v>1</v>
      </c>
      <c r="E8710" t="str">
        <f t="shared" si="1774"/>
        <v>OFF</v>
      </c>
      <c r="F8710" s="13">
        <f t="shared" si="1766"/>
        <v>43706</v>
      </c>
      <c r="G8710" s="14" t="str">
        <f t="shared" ref="G8710:G8763" si="1778">+G8709</f>
        <v>Avg of 4 NM Projects</v>
      </c>
      <c r="H8710" s="15">
        <f t="shared" si="1767"/>
        <v>19</v>
      </c>
      <c r="I8710" s="93">
        <v>16.760000000000002</v>
      </c>
      <c r="J8710">
        <f t="shared" si="1768"/>
        <v>9.4157303370786524E-2</v>
      </c>
      <c r="K8710" s="4">
        <v>27.78</v>
      </c>
      <c r="L8710" s="4">
        <v>36.270000000000003</v>
      </c>
      <c r="M8710" s="16">
        <f t="shared" si="1769"/>
        <v>0.60788520000000001</v>
      </c>
      <c r="N8710">
        <f t="shared" si="1775"/>
        <v>0</v>
      </c>
      <c r="O8710">
        <f t="shared" si="1776"/>
        <v>0</v>
      </c>
      <c r="P8710" s="63">
        <f t="shared" si="1777"/>
        <v>0</v>
      </c>
    </row>
    <row r="8711" spans="1:18" x14ac:dyDescent="0.3">
      <c r="A8711">
        <f t="shared" si="1770"/>
        <v>2019</v>
      </c>
      <c r="B8711">
        <f t="shared" si="1771"/>
        <v>8</v>
      </c>
      <c r="C8711">
        <f t="shared" si="1772"/>
        <v>29</v>
      </c>
      <c r="D8711">
        <f t="shared" si="1773"/>
        <v>1</v>
      </c>
      <c r="E8711" t="str">
        <f t="shared" si="1774"/>
        <v>OFF</v>
      </c>
      <c r="F8711" s="13">
        <f t="shared" si="1766"/>
        <v>43706</v>
      </c>
      <c r="G8711" s="14" t="str">
        <f t="shared" si="1778"/>
        <v>Avg of 4 NM Projects</v>
      </c>
      <c r="H8711" s="15">
        <f t="shared" si="1767"/>
        <v>20</v>
      </c>
      <c r="I8711" s="93">
        <v>1.0249999999999999</v>
      </c>
      <c r="J8711">
        <f t="shared" si="1768"/>
        <v>5.7584269662921345E-3</v>
      </c>
      <c r="K8711" s="4">
        <v>25.58</v>
      </c>
      <c r="L8711" s="4">
        <v>37.01</v>
      </c>
      <c r="M8711" s="16">
        <f t="shared" si="1769"/>
        <v>3.7935249999999997E-2</v>
      </c>
      <c r="N8711">
        <f t="shared" si="1775"/>
        <v>0</v>
      </c>
      <c r="O8711">
        <f t="shared" si="1776"/>
        <v>0</v>
      </c>
      <c r="P8711" s="63">
        <f t="shared" si="1777"/>
        <v>0</v>
      </c>
    </row>
    <row r="8712" spans="1:18" x14ac:dyDescent="0.3">
      <c r="A8712">
        <f t="shared" si="1770"/>
        <v>2019</v>
      </c>
      <c r="B8712">
        <f t="shared" si="1771"/>
        <v>8</v>
      </c>
      <c r="C8712">
        <f t="shared" si="1772"/>
        <v>29</v>
      </c>
      <c r="D8712">
        <f t="shared" si="1773"/>
        <v>1</v>
      </c>
      <c r="E8712" t="str">
        <f t="shared" si="1774"/>
        <v>OFF</v>
      </c>
      <c r="F8712" s="13">
        <f t="shared" si="1766"/>
        <v>43706</v>
      </c>
      <c r="G8712" s="14" t="str">
        <f t="shared" si="1778"/>
        <v>Avg of 4 NM Projects</v>
      </c>
      <c r="H8712" s="15">
        <f t="shared" si="1767"/>
        <v>21</v>
      </c>
      <c r="I8712" s="93">
        <v>0</v>
      </c>
      <c r="J8712">
        <f t="shared" si="1768"/>
        <v>0</v>
      </c>
      <c r="K8712" s="4">
        <v>23.25</v>
      </c>
      <c r="L8712" s="4">
        <v>33.04</v>
      </c>
      <c r="M8712" s="16">
        <f t="shared" si="1769"/>
        <v>0</v>
      </c>
      <c r="N8712">
        <f t="shared" si="1775"/>
        <v>1</v>
      </c>
      <c r="O8712">
        <f t="shared" si="1776"/>
        <v>0</v>
      </c>
      <c r="P8712" s="63">
        <f t="shared" si="1777"/>
        <v>0</v>
      </c>
    </row>
    <row r="8713" spans="1:18" x14ac:dyDescent="0.3">
      <c r="A8713">
        <f t="shared" si="1770"/>
        <v>2019</v>
      </c>
      <c r="B8713">
        <f t="shared" si="1771"/>
        <v>8</v>
      </c>
      <c r="C8713">
        <f t="shared" si="1772"/>
        <v>29</v>
      </c>
      <c r="D8713">
        <f t="shared" si="1773"/>
        <v>1</v>
      </c>
      <c r="E8713" t="str">
        <f t="shared" si="1774"/>
        <v>OFF</v>
      </c>
      <c r="F8713" s="13">
        <f t="shared" si="1766"/>
        <v>43706</v>
      </c>
      <c r="G8713" s="14" t="str">
        <f t="shared" si="1778"/>
        <v>Avg of 4 NM Projects</v>
      </c>
      <c r="H8713" s="15">
        <f t="shared" si="1767"/>
        <v>22</v>
      </c>
      <c r="I8713" s="93">
        <v>-0.13</v>
      </c>
      <c r="J8713">
        <f t="shared" si="1768"/>
        <v>-7.3033707865168538E-4</v>
      </c>
      <c r="K8713" s="4">
        <v>21.14</v>
      </c>
      <c r="L8713" s="4">
        <v>26.03</v>
      </c>
      <c r="M8713" s="16">
        <f t="shared" si="1769"/>
        <v>-3.3839E-3</v>
      </c>
      <c r="N8713">
        <f t="shared" si="1775"/>
        <v>0</v>
      </c>
      <c r="O8713">
        <f t="shared" si="1776"/>
        <v>0</v>
      </c>
      <c r="P8713" s="63">
        <f t="shared" si="1777"/>
        <v>0</v>
      </c>
    </row>
    <row r="8714" spans="1:18" x14ac:dyDescent="0.3">
      <c r="A8714">
        <f t="shared" si="1770"/>
        <v>2019</v>
      </c>
      <c r="B8714">
        <f t="shared" si="1771"/>
        <v>8</v>
      </c>
      <c r="C8714">
        <f t="shared" si="1772"/>
        <v>29</v>
      </c>
      <c r="D8714">
        <f t="shared" si="1773"/>
        <v>1</v>
      </c>
      <c r="E8714" t="str">
        <f t="shared" si="1774"/>
        <v>OFF</v>
      </c>
      <c r="F8714" s="13">
        <f t="shared" si="1766"/>
        <v>43706</v>
      </c>
      <c r="G8714" s="14" t="str">
        <f t="shared" si="1778"/>
        <v>Avg of 4 NM Projects</v>
      </c>
      <c r="H8714" s="15">
        <f t="shared" si="1767"/>
        <v>23</v>
      </c>
      <c r="I8714" s="93">
        <v>0</v>
      </c>
      <c r="J8714">
        <f t="shared" si="1768"/>
        <v>0</v>
      </c>
      <c r="K8714" s="4">
        <v>17.52</v>
      </c>
      <c r="L8714" s="4">
        <v>20.399999999999999</v>
      </c>
      <c r="M8714" s="16">
        <f t="shared" si="1769"/>
        <v>0</v>
      </c>
      <c r="N8714">
        <f t="shared" si="1775"/>
        <v>1</v>
      </c>
      <c r="O8714">
        <f t="shared" si="1776"/>
        <v>0</v>
      </c>
      <c r="P8714" s="63">
        <f t="shared" si="1777"/>
        <v>0</v>
      </c>
    </row>
    <row r="8715" spans="1:18" x14ac:dyDescent="0.3">
      <c r="A8715">
        <f t="shared" si="1770"/>
        <v>2019</v>
      </c>
      <c r="B8715">
        <f t="shared" si="1771"/>
        <v>8</v>
      </c>
      <c r="C8715">
        <f t="shared" si="1772"/>
        <v>29</v>
      </c>
      <c r="D8715">
        <f t="shared" si="1773"/>
        <v>1</v>
      </c>
      <c r="E8715" t="str">
        <f t="shared" si="1774"/>
        <v>OFF</v>
      </c>
      <c r="F8715" s="13">
        <f t="shared" si="1766"/>
        <v>43706</v>
      </c>
      <c r="G8715" s="14" t="str">
        <f t="shared" si="1778"/>
        <v>Avg of 4 NM Projects</v>
      </c>
      <c r="H8715" s="15">
        <f t="shared" si="1767"/>
        <v>24</v>
      </c>
      <c r="I8715" s="93">
        <v>0</v>
      </c>
      <c r="J8715">
        <f t="shared" si="1768"/>
        <v>0</v>
      </c>
      <c r="K8715" s="4">
        <v>17.93</v>
      </c>
      <c r="L8715" s="4">
        <v>21.51</v>
      </c>
      <c r="M8715" s="16">
        <f t="shared" si="1769"/>
        <v>0</v>
      </c>
      <c r="N8715">
        <f t="shared" si="1775"/>
        <v>1</v>
      </c>
      <c r="O8715">
        <f t="shared" si="1776"/>
        <v>0</v>
      </c>
      <c r="P8715" s="63">
        <f t="shared" si="1777"/>
        <v>0</v>
      </c>
    </row>
    <row r="8716" spans="1:18" x14ac:dyDescent="0.3">
      <c r="A8716">
        <f t="shared" si="1770"/>
        <v>2019</v>
      </c>
      <c r="B8716">
        <f t="shared" si="1771"/>
        <v>8</v>
      </c>
      <c r="C8716">
        <f t="shared" si="1772"/>
        <v>30</v>
      </c>
      <c r="D8716">
        <f t="shared" si="1773"/>
        <v>2</v>
      </c>
      <c r="E8716" t="str">
        <f t="shared" si="1774"/>
        <v>OFF</v>
      </c>
      <c r="F8716" s="13">
        <f t="shared" si="1766"/>
        <v>43707</v>
      </c>
      <c r="G8716" s="14" t="str">
        <f t="shared" si="1778"/>
        <v>Avg of 4 NM Projects</v>
      </c>
      <c r="H8716" s="15">
        <f t="shared" si="1767"/>
        <v>1</v>
      </c>
      <c r="I8716" s="93">
        <v>0</v>
      </c>
      <c r="J8716">
        <f t="shared" si="1768"/>
        <v>0</v>
      </c>
      <c r="K8716" s="4">
        <v>16.46</v>
      </c>
      <c r="L8716" s="4">
        <v>16.22</v>
      </c>
      <c r="M8716" s="16">
        <f t="shared" si="1769"/>
        <v>0</v>
      </c>
      <c r="N8716">
        <f t="shared" si="1775"/>
        <v>1</v>
      </c>
      <c r="O8716">
        <f t="shared" si="1776"/>
        <v>0</v>
      </c>
      <c r="P8716" s="63">
        <f t="shared" si="1777"/>
        <v>0</v>
      </c>
      <c r="Q8716" s="34"/>
      <c r="R8716" s="34"/>
    </row>
    <row r="8717" spans="1:18" x14ac:dyDescent="0.3">
      <c r="A8717">
        <f t="shared" si="1770"/>
        <v>2019</v>
      </c>
      <c r="B8717">
        <f t="shared" si="1771"/>
        <v>8</v>
      </c>
      <c r="C8717">
        <f t="shared" si="1772"/>
        <v>30</v>
      </c>
      <c r="D8717">
        <f t="shared" si="1773"/>
        <v>2</v>
      </c>
      <c r="E8717" t="str">
        <f t="shared" si="1774"/>
        <v>OFF</v>
      </c>
      <c r="F8717" s="13">
        <f t="shared" si="1766"/>
        <v>43707</v>
      </c>
      <c r="G8717" s="14" t="str">
        <f t="shared" si="1778"/>
        <v>Avg of 4 NM Projects</v>
      </c>
      <c r="H8717" s="15">
        <f t="shared" si="1767"/>
        <v>2</v>
      </c>
      <c r="I8717" s="93">
        <v>-0.26</v>
      </c>
      <c r="J8717">
        <f t="shared" si="1768"/>
        <v>-1.4606741573033708E-3</v>
      </c>
      <c r="K8717" s="4">
        <v>15.66</v>
      </c>
      <c r="L8717" s="4">
        <v>15.63</v>
      </c>
      <c r="M8717" s="16">
        <f t="shared" si="1769"/>
        <v>-4.0638000000000002E-3</v>
      </c>
      <c r="N8717">
        <f t="shared" si="1775"/>
        <v>0</v>
      </c>
      <c r="O8717">
        <f t="shared" si="1776"/>
        <v>0</v>
      </c>
      <c r="P8717" s="63">
        <f t="shared" si="1777"/>
        <v>0</v>
      </c>
    </row>
    <row r="8718" spans="1:18" x14ac:dyDescent="0.3">
      <c r="A8718">
        <f t="shared" si="1770"/>
        <v>2019</v>
      </c>
      <c r="B8718">
        <f t="shared" si="1771"/>
        <v>8</v>
      </c>
      <c r="C8718">
        <f t="shared" si="1772"/>
        <v>30</v>
      </c>
      <c r="D8718">
        <f t="shared" si="1773"/>
        <v>2</v>
      </c>
      <c r="E8718" t="str">
        <f t="shared" si="1774"/>
        <v>OFF</v>
      </c>
      <c r="F8718" s="13">
        <f t="shared" si="1766"/>
        <v>43707</v>
      </c>
      <c r="G8718" s="14" t="str">
        <f t="shared" si="1778"/>
        <v>Avg of 4 NM Projects</v>
      </c>
      <c r="H8718" s="15">
        <f t="shared" si="1767"/>
        <v>3</v>
      </c>
      <c r="I8718" s="93">
        <v>0</v>
      </c>
      <c r="J8718">
        <f t="shared" si="1768"/>
        <v>0</v>
      </c>
      <c r="K8718" s="4">
        <v>13.18</v>
      </c>
      <c r="L8718" s="4">
        <v>13.74</v>
      </c>
      <c r="M8718" s="16">
        <f t="shared" si="1769"/>
        <v>0</v>
      </c>
      <c r="N8718">
        <f t="shared" si="1775"/>
        <v>1</v>
      </c>
      <c r="O8718">
        <f t="shared" si="1776"/>
        <v>0</v>
      </c>
      <c r="P8718" s="63">
        <f t="shared" si="1777"/>
        <v>0</v>
      </c>
    </row>
    <row r="8719" spans="1:18" x14ac:dyDescent="0.3">
      <c r="A8719">
        <f t="shared" si="1770"/>
        <v>2019</v>
      </c>
      <c r="B8719">
        <f t="shared" si="1771"/>
        <v>8</v>
      </c>
      <c r="C8719">
        <f t="shared" si="1772"/>
        <v>30</v>
      </c>
      <c r="D8719">
        <f t="shared" si="1773"/>
        <v>2</v>
      </c>
      <c r="E8719" t="str">
        <f t="shared" si="1774"/>
        <v>OFF</v>
      </c>
      <c r="F8719" s="13">
        <f t="shared" si="1766"/>
        <v>43707</v>
      </c>
      <c r="G8719" s="14" t="str">
        <f t="shared" si="1778"/>
        <v>Avg of 4 NM Projects</v>
      </c>
      <c r="H8719" s="15">
        <f t="shared" si="1767"/>
        <v>4</v>
      </c>
      <c r="I8719" s="93">
        <v>-0.26</v>
      </c>
      <c r="J8719">
        <f t="shared" si="1768"/>
        <v>-1.4606741573033708E-3</v>
      </c>
      <c r="K8719" s="4">
        <v>13</v>
      </c>
      <c r="L8719" s="4">
        <v>14.03</v>
      </c>
      <c r="M8719" s="16">
        <f t="shared" si="1769"/>
        <v>-3.6478000000000001E-3</v>
      </c>
      <c r="N8719">
        <f t="shared" si="1775"/>
        <v>0</v>
      </c>
      <c r="O8719">
        <f t="shared" si="1776"/>
        <v>0</v>
      </c>
      <c r="P8719" s="63">
        <f t="shared" si="1777"/>
        <v>0</v>
      </c>
    </row>
    <row r="8720" spans="1:18" x14ac:dyDescent="0.3">
      <c r="A8720">
        <f t="shared" si="1770"/>
        <v>2019</v>
      </c>
      <c r="B8720">
        <f t="shared" si="1771"/>
        <v>8</v>
      </c>
      <c r="C8720">
        <f t="shared" si="1772"/>
        <v>30</v>
      </c>
      <c r="D8720">
        <f t="shared" si="1773"/>
        <v>2</v>
      </c>
      <c r="E8720" t="str">
        <f t="shared" si="1774"/>
        <v>OFF</v>
      </c>
      <c r="F8720" s="13">
        <f t="shared" si="1766"/>
        <v>43707</v>
      </c>
      <c r="G8720" s="14" t="str">
        <f t="shared" si="1778"/>
        <v>Avg of 4 NM Projects</v>
      </c>
      <c r="H8720" s="15">
        <f t="shared" si="1767"/>
        <v>5</v>
      </c>
      <c r="I8720" s="93">
        <v>-0.13</v>
      </c>
      <c r="J8720">
        <f t="shared" si="1768"/>
        <v>-7.3033707865168538E-4</v>
      </c>
      <c r="K8720" s="4">
        <v>14.08</v>
      </c>
      <c r="L8720" s="4">
        <v>14.66</v>
      </c>
      <c r="M8720" s="16">
        <f t="shared" si="1769"/>
        <v>-1.9058000000000002E-3</v>
      </c>
      <c r="N8720">
        <f t="shared" si="1775"/>
        <v>0</v>
      </c>
      <c r="O8720">
        <f t="shared" si="1776"/>
        <v>0</v>
      </c>
      <c r="P8720" s="63">
        <f t="shared" si="1777"/>
        <v>0</v>
      </c>
    </row>
    <row r="8721" spans="1:16" x14ac:dyDescent="0.3">
      <c r="A8721">
        <f t="shared" si="1770"/>
        <v>2019</v>
      </c>
      <c r="B8721">
        <f t="shared" si="1771"/>
        <v>8</v>
      </c>
      <c r="C8721">
        <f t="shared" si="1772"/>
        <v>30</v>
      </c>
      <c r="D8721">
        <f t="shared" si="1773"/>
        <v>2</v>
      </c>
      <c r="E8721" t="str">
        <f t="shared" si="1774"/>
        <v>OFF</v>
      </c>
      <c r="F8721" s="13">
        <f t="shared" si="1766"/>
        <v>43707</v>
      </c>
      <c r="G8721" s="14" t="str">
        <f t="shared" si="1778"/>
        <v>Avg of 4 NM Projects</v>
      </c>
      <c r="H8721" s="15">
        <f t="shared" si="1767"/>
        <v>6</v>
      </c>
      <c r="I8721" s="93">
        <v>0</v>
      </c>
      <c r="J8721">
        <f t="shared" si="1768"/>
        <v>0</v>
      </c>
      <c r="K8721" s="4">
        <v>16.309999999999999</v>
      </c>
      <c r="L8721" s="4">
        <v>16.43</v>
      </c>
      <c r="M8721" s="16">
        <f t="shared" si="1769"/>
        <v>0</v>
      </c>
      <c r="N8721">
        <f t="shared" si="1775"/>
        <v>1</v>
      </c>
      <c r="O8721">
        <f t="shared" si="1776"/>
        <v>0</v>
      </c>
      <c r="P8721" s="63">
        <f t="shared" si="1777"/>
        <v>0</v>
      </c>
    </row>
    <row r="8722" spans="1:16" x14ac:dyDescent="0.3">
      <c r="A8722">
        <f t="shared" si="1770"/>
        <v>2019</v>
      </c>
      <c r="B8722">
        <f t="shared" si="1771"/>
        <v>8</v>
      </c>
      <c r="C8722">
        <f t="shared" si="1772"/>
        <v>30</v>
      </c>
      <c r="D8722">
        <f t="shared" si="1773"/>
        <v>2</v>
      </c>
      <c r="E8722" t="str">
        <f t="shared" si="1774"/>
        <v>OFF</v>
      </c>
      <c r="F8722" s="13">
        <f t="shared" si="1766"/>
        <v>43707</v>
      </c>
      <c r="G8722" s="14" t="str">
        <f t="shared" si="1778"/>
        <v>Avg of 4 NM Projects</v>
      </c>
      <c r="H8722" s="15">
        <f t="shared" si="1767"/>
        <v>7</v>
      </c>
      <c r="I8722" s="93">
        <v>1.0249999999999999</v>
      </c>
      <c r="J8722">
        <f t="shared" si="1768"/>
        <v>5.7584269662921345E-3</v>
      </c>
      <c r="K8722" s="4">
        <v>17.989999999999998</v>
      </c>
      <c r="L8722" s="4">
        <v>17.29</v>
      </c>
      <c r="M8722" s="16">
        <f t="shared" si="1769"/>
        <v>1.7722249999999998E-2</v>
      </c>
      <c r="N8722">
        <f t="shared" si="1775"/>
        <v>0</v>
      </c>
      <c r="O8722">
        <f t="shared" si="1776"/>
        <v>0</v>
      </c>
      <c r="P8722" s="63">
        <f t="shared" si="1777"/>
        <v>0</v>
      </c>
    </row>
    <row r="8723" spans="1:16" x14ac:dyDescent="0.3">
      <c r="A8723">
        <f t="shared" si="1770"/>
        <v>2019</v>
      </c>
      <c r="B8723">
        <f t="shared" si="1771"/>
        <v>8</v>
      </c>
      <c r="C8723">
        <f t="shared" si="1772"/>
        <v>30</v>
      </c>
      <c r="D8723">
        <f t="shared" si="1773"/>
        <v>2</v>
      </c>
      <c r="E8723" t="str">
        <f t="shared" si="1774"/>
        <v>ON</v>
      </c>
      <c r="F8723" s="13">
        <f t="shared" si="1766"/>
        <v>43707</v>
      </c>
      <c r="G8723" s="14" t="str">
        <f t="shared" si="1778"/>
        <v>Avg of 4 NM Projects</v>
      </c>
      <c r="H8723" s="15">
        <f t="shared" si="1767"/>
        <v>8</v>
      </c>
      <c r="I8723" s="93">
        <v>15.235000000000001</v>
      </c>
      <c r="J8723">
        <f t="shared" si="1768"/>
        <v>8.5589887640449447E-2</v>
      </c>
      <c r="K8723" s="4">
        <v>16.95</v>
      </c>
      <c r="L8723" s="4">
        <v>15.14</v>
      </c>
      <c r="M8723" s="16">
        <f t="shared" si="1769"/>
        <v>0.23065790000000003</v>
      </c>
      <c r="N8723">
        <f t="shared" si="1775"/>
        <v>0</v>
      </c>
      <c r="O8723">
        <f t="shared" si="1776"/>
        <v>0</v>
      </c>
      <c r="P8723" s="63">
        <f t="shared" si="1777"/>
        <v>0</v>
      </c>
    </row>
    <row r="8724" spans="1:16" x14ac:dyDescent="0.3">
      <c r="A8724">
        <f t="shared" si="1770"/>
        <v>2019</v>
      </c>
      <c r="B8724">
        <f t="shared" si="1771"/>
        <v>8</v>
      </c>
      <c r="C8724">
        <f t="shared" si="1772"/>
        <v>30</v>
      </c>
      <c r="D8724">
        <f t="shared" si="1773"/>
        <v>2</v>
      </c>
      <c r="E8724" t="str">
        <f t="shared" si="1774"/>
        <v>ON</v>
      </c>
      <c r="F8724" s="13">
        <f t="shared" si="1766"/>
        <v>43707</v>
      </c>
      <c r="G8724" s="14" t="str">
        <f t="shared" si="1778"/>
        <v>Avg of 4 NM Projects</v>
      </c>
      <c r="H8724" s="15">
        <f t="shared" si="1767"/>
        <v>9</v>
      </c>
      <c r="I8724" s="93">
        <v>34.685000000000002</v>
      </c>
      <c r="J8724">
        <f t="shared" si="1768"/>
        <v>0.19485955056179777</v>
      </c>
      <c r="K8724" s="4">
        <v>19.91</v>
      </c>
      <c r="L8724" s="4">
        <v>14.75</v>
      </c>
      <c r="M8724" s="16">
        <f t="shared" si="1769"/>
        <v>0.51160375000000002</v>
      </c>
      <c r="N8724">
        <f t="shared" si="1775"/>
        <v>0</v>
      </c>
      <c r="O8724">
        <f t="shared" si="1776"/>
        <v>0</v>
      </c>
      <c r="P8724" s="63">
        <f t="shared" si="1777"/>
        <v>0</v>
      </c>
    </row>
    <row r="8725" spans="1:16" x14ac:dyDescent="0.3">
      <c r="A8725">
        <f t="shared" si="1770"/>
        <v>2019</v>
      </c>
      <c r="B8725">
        <f t="shared" si="1771"/>
        <v>8</v>
      </c>
      <c r="C8725">
        <f t="shared" si="1772"/>
        <v>30</v>
      </c>
      <c r="D8725">
        <f t="shared" si="1773"/>
        <v>2</v>
      </c>
      <c r="E8725" t="str">
        <f t="shared" si="1774"/>
        <v>ON</v>
      </c>
      <c r="F8725" s="13">
        <f t="shared" si="1766"/>
        <v>43707</v>
      </c>
      <c r="G8725" s="14" t="str">
        <f t="shared" si="1778"/>
        <v>Avg of 4 NM Projects</v>
      </c>
      <c r="H8725" s="15">
        <f t="shared" si="1767"/>
        <v>10</v>
      </c>
      <c r="I8725" s="93">
        <v>47.61</v>
      </c>
      <c r="J8725">
        <f t="shared" si="1768"/>
        <v>0.26747191011235955</v>
      </c>
      <c r="K8725" s="4">
        <v>19.79</v>
      </c>
      <c r="L8725" s="4">
        <v>14.95</v>
      </c>
      <c r="M8725" s="16">
        <f t="shared" si="1769"/>
        <v>0.71176949999999994</v>
      </c>
      <c r="N8725">
        <f t="shared" si="1775"/>
        <v>0</v>
      </c>
      <c r="O8725">
        <f t="shared" si="1776"/>
        <v>0</v>
      </c>
      <c r="P8725" s="63">
        <f t="shared" si="1777"/>
        <v>0</v>
      </c>
    </row>
    <row r="8726" spans="1:16" x14ac:dyDescent="0.3">
      <c r="A8726">
        <f t="shared" si="1770"/>
        <v>2019</v>
      </c>
      <c r="B8726">
        <f t="shared" si="1771"/>
        <v>8</v>
      </c>
      <c r="C8726">
        <f t="shared" si="1772"/>
        <v>30</v>
      </c>
      <c r="D8726">
        <f t="shared" si="1773"/>
        <v>2</v>
      </c>
      <c r="E8726" t="str">
        <f t="shared" si="1774"/>
        <v>ON</v>
      </c>
      <c r="F8726" s="13">
        <f t="shared" si="1766"/>
        <v>43707</v>
      </c>
      <c r="G8726" s="14" t="str">
        <f t="shared" si="1778"/>
        <v>Avg of 4 NM Projects</v>
      </c>
      <c r="H8726" s="15">
        <f t="shared" si="1767"/>
        <v>11</v>
      </c>
      <c r="I8726" s="93">
        <v>44.29</v>
      </c>
      <c r="J8726">
        <f t="shared" si="1768"/>
        <v>0.24882022471910112</v>
      </c>
      <c r="K8726" s="4">
        <v>20.66</v>
      </c>
      <c r="L8726" s="4">
        <v>14.7</v>
      </c>
      <c r="M8726" s="16">
        <f t="shared" si="1769"/>
        <v>0.65106299999999995</v>
      </c>
      <c r="N8726">
        <f t="shared" si="1775"/>
        <v>0</v>
      </c>
      <c r="O8726">
        <f t="shared" si="1776"/>
        <v>0</v>
      </c>
      <c r="P8726" s="63">
        <f t="shared" si="1777"/>
        <v>0</v>
      </c>
    </row>
    <row r="8727" spans="1:16" x14ac:dyDescent="0.3">
      <c r="A8727">
        <f t="shared" si="1770"/>
        <v>2019</v>
      </c>
      <c r="B8727">
        <f t="shared" si="1771"/>
        <v>8</v>
      </c>
      <c r="C8727">
        <f t="shared" si="1772"/>
        <v>30</v>
      </c>
      <c r="D8727">
        <f t="shared" si="1773"/>
        <v>2</v>
      </c>
      <c r="E8727" t="str">
        <f t="shared" si="1774"/>
        <v>ON</v>
      </c>
      <c r="F8727" s="13">
        <f t="shared" si="1766"/>
        <v>43707</v>
      </c>
      <c r="G8727" s="14" t="str">
        <f t="shared" si="1778"/>
        <v>Avg of 4 NM Projects</v>
      </c>
      <c r="H8727" s="15">
        <f t="shared" si="1767"/>
        <v>12</v>
      </c>
      <c r="I8727" s="93">
        <v>56.064999999999998</v>
      </c>
      <c r="J8727">
        <f t="shared" si="1768"/>
        <v>0.31497191011235953</v>
      </c>
      <c r="K8727" s="4">
        <v>21.02</v>
      </c>
      <c r="L8727" s="4">
        <v>16.88</v>
      </c>
      <c r="M8727" s="16">
        <f t="shared" si="1769"/>
        <v>0.94637719999999992</v>
      </c>
      <c r="N8727">
        <f t="shared" si="1775"/>
        <v>0</v>
      </c>
      <c r="O8727">
        <f t="shared" si="1776"/>
        <v>0</v>
      </c>
      <c r="P8727" s="63">
        <f t="shared" si="1777"/>
        <v>0</v>
      </c>
    </row>
    <row r="8728" spans="1:16" x14ac:dyDescent="0.3">
      <c r="A8728">
        <f t="shared" si="1770"/>
        <v>2019</v>
      </c>
      <c r="B8728">
        <f t="shared" si="1771"/>
        <v>8</v>
      </c>
      <c r="C8728">
        <f t="shared" si="1772"/>
        <v>30</v>
      </c>
      <c r="D8728">
        <f t="shared" si="1773"/>
        <v>2</v>
      </c>
      <c r="E8728" t="str">
        <f t="shared" si="1774"/>
        <v>ON</v>
      </c>
      <c r="F8728" s="13">
        <f t="shared" si="1766"/>
        <v>43707</v>
      </c>
      <c r="G8728" s="14" t="str">
        <f t="shared" si="1778"/>
        <v>Avg of 4 NM Projects</v>
      </c>
      <c r="H8728" s="15">
        <f t="shared" si="1767"/>
        <v>13</v>
      </c>
      <c r="I8728" s="93">
        <v>62.204999999999998</v>
      </c>
      <c r="J8728">
        <f t="shared" si="1768"/>
        <v>0.34946629213483144</v>
      </c>
      <c r="K8728" s="4">
        <v>22.28</v>
      </c>
      <c r="L8728" s="4">
        <v>15.72</v>
      </c>
      <c r="M8728" s="16">
        <f t="shared" si="1769"/>
        <v>0.97786260000000003</v>
      </c>
      <c r="N8728">
        <f t="shared" si="1775"/>
        <v>0</v>
      </c>
      <c r="O8728">
        <f t="shared" si="1776"/>
        <v>0</v>
      </c>
      <c r="P8728" s="63">
        <f t="shared" si="1777"/>
        <v>0</v>
      </c>
    </row>
    <row r="8729" spans="1:16" x14ac:dyDescent="0.3">
      <c r="A8729">
        <f t="shared" si="1770"/>
        <v>2019</v>
      </c>
      <c r="B8729">
        <f t="shared" si="1771"/>
        <v>8</v>
      </c>
      <c r="C8729">
        <f t="shared" si="1772"/>
        <v>30</v>
      </c>
      <c r="D8729">
        <f t="shared" si="1773"/>
        <v>2</v>
      </c>
      <c r="E8729" t="str">
        <f t="shared" si="1774"/>
        <v>ON</v>
      </c>
      <c r="F8729" s="13">
        <f t="shared" si="1766"/>
        <v>43707</v>
      </c>
      <c r="G8729" s="14" t="str">
        <f t="shared" si="1778"/>
        <v>Avg of 4 NM Projects</v>
      </c>
      <c r="H8729" s="15">
        <f t="shared" si="1767"/>
        <v>14</v>
      </c>
      <c r="I8729" s="93">
        <v>80.64</v>
      </c>
      <c r="J8729">
        <f t="shared" si="1768"/>
        <v>0.45303370786516856</v>
      </c>
      <c r="K8729" s="4">
        <v>28.38</v>
      </c>
      <c r="L8729" s="4">
        <v>18.13</v>
      </c>
      <c r="M8729" s="16">
        <f t="shared" si="1769"/>
        <v>1.4620031999999998</v>
      </c>
      <c r="N8729">
        <f t="shared" si="1775"/>
        <v>0</v>
      </c>
      <c r="O8729">
        <f t="shared" si="1776"/>
        <v>0</v>
      </c>
      <c r="P8729" s="63">
        <f t="shared" si="1777"/>
        <v>0</v>
      </c>
    </row>
    <row r="8730" spans="1:16" x14ac:dyDescent="0.3">
      <c r="A8730">
        <f t="shared" si="1770"/>
        <v>2019</v>
      </c>
      <c r="B8730">
        <f t="shared" si="1771"/>
        <v>8</v>
      </c>
      <c r="C8730">
        <f t="shared" si="1772"/>
        <v>30</v>
      </c>
      <c r="D8730">
        <f t="shared" si="1773"/>
        <v>2</v>
      </c>
      <c r="E8730" t="str">
        <f t="shared" si="1774"/>
        <v>ON</v>
      </c>
      <c r="F8730" s="13">
        <f t="shared" si="1766"/>
        <v>43707</v>
      </c>
      <c r="G8730" s="14" t="str">
        <f t="shared" si="1778"/>
        <v>Avg of 4 NM Projects</v>
      </c>
      <c r="H8730" s="15">
        <f t="shared" si="1767"/>
        <v>15</v>
      </c>
      <c r="I8730" s="93">
        <v>81.02</v>
      </c>
      <c r="J8730">
        <f t="shared" si="1768"/>
        <v>0.45516853932584267</v>
      </c>
      <c r="K8730" s="4">
        <v>29.36</v>
      </c>
      <c r="L8730" s="4">
        <v>19.03</v>
      </c>
      <c r="M8730" s="16">
        <f t="shared" si="1769"/>
        <v>1.5418106</v>
      </c>
      <c r="N8730">
        <f t="shared" si="1775"/>
        <v>0</v>
      </c>
      <c r="O8730">
        <f t="shared" si="1776"/>
        <v>0</v>
      </c>
      <c r="P8730" s="63">
        <f t="shared" si="1777"/>
        <v>0</v>
      </c>
    </row>
    <row r="8731" spans="1:16" x14ac:dyDescent="0.3">
      <c r="A8731">
        <f t="shared" si="1770"/>
        <v>2019</v>
      </c>
      <c r="B8731">
        <f t="shared" si="1771"/>
        <v>8</v>
      </c>
      <c r="C8731">
        <f t="shared" si="1772"/>
        <v>30</v>
      </c>
      <c r="D8731">
        <f t="shared" si="1773"/>
        <v>2</v>
      </c>
      <c r="E8731" t="str">
        <f t="shared" si="1774"/>
        <v>ON</v>
      </c>
      <c r="F8731" s="13">
        <f t="shared" si="1766"/>
        <v>43707</v>
      </c>
      <c r="G8731" s="14" t="str">
        <f t="shared" si="1778"/>
        <v>Avg of 4 NM Projects</v>
      </c>
      <c r="H8731" s="15">
        <f t="shared" si="1767"/>
        <v>16</v>
      </c>
      <c r="I8731" s="93">
        <v>59.519999999999996</v>
      </c>
      <c r="J8731">
        <f t="shared" si="1768"/>
        <v>0.33438202247191007</v>
      </c>
      <c r="K8731" s="4">
        <v>36.020000000000003</v>
      </c>
      <c r="L8731" s="4">
        <v>18.510000000000002</v>
      </c>
      <c r="M8731" s="16">
        <f t="shared" si="1769"/>
        <v>1.1017152000000001</v>
      </c>
      <c r="N8731">
        <f t="shared" si="1775"/>
        <v>0</v>
      </c>
      <c r="O8731">
        <f t="shared" si="1776"/>
        <v>0</v>
      </c>
      <c r="P8731" s="63">
        <f t="shared" si="1777"/>
        <v>0</v>
      </c>
    </row>
    <row r="8732" spans="1:16" x14ac:dyDescent="0.3">
      <c r="A8732">
        <f t="shared" si="1770"/>
        <v>2019</v>
      </c>
      <c r="B8732">
        <f t="shared" si="1771"/>
        <v>8</v>
      </c>
      <c r="C8732">
        <f t="shared" si="1772"/>
        <v>30</v>
      </c>
      <c r="D8732">
        <f t="shared" si="1773"/>
        <v>2</v>
      </c>
      <c r="E8732" t="str">
        <f t="shared" si="1774"/>
        <v>ON</v>
      </c>
      <c r="F8732" s="13">
        <f t="shared" si="1766"/>
        <v>43707</v>
      </c>
      <c r="G8732" s="14" t="str">
        <f t="shared" si="1778"/>
        <v>Avg of 4 NM Projects</v>
      </c>
      <c r="H8732" s="15">
        <f t="shared" si="1767"/>
        <v>17</v>
      </c>
      <c r="I8732" s="93">
        <v>48.769999999999996</v>
      </c>
      <c r="J8732">
        <f t="shared" si="1768"/>
        <v>0.27398876404494382</v>
      </c>
      <c r="K8732" s="4">
        <v>37.18</v>
      </c>
      <c r="L8732" s="4">
        <v>19.52</v>
      </c>
      <c r="M8732" s="16">
        <f t="shared" si="1769"/>
        <v>0.9519903999999999</v>
      </c>
      <c r="N8732">
        <f t="shared" si="1775"/>
        <v>0</v>
      </c>
      <c r="O8732">
        <f t="shared" si="1776"/>
        <v>0</v>
      </c>
      <c r="P8732" s="63">
        <f t="shared" si="1777"/>
        <v>0</v>
      </c>
    </row>
    <row r="8733" spans="1:16" x14ac:dyDescent="0.3">
      <c r="A8733">
        <f t="shared" si="1770"/>
        <v>2019</v>
      </c>
      <c r="B8733">
        <f t="shared" si="1771"/>
        <v>8</v>
      </c>
      <c r="C8733">
        <f t="shared" si="1772"/>
        <v>30</v>
      </c>
      <c r="D8733">
        <f t="shared" si="1773"/>
        <v>2</v>
      </c>
      <c r="E8733" t="str">
        <f t="shared" si="1774"/>
        <v>ON</v>
      </c>
      <c r="F8733" s="13">
        <f t="shared" ref="F8733:F8763" si="1779">+F8709+1</f>
        <v>43707</v>
      </c>
      <c r="G8733" s="14" t="str">
        <f t="shared" si="1778"/>
        <v>Avg of 4 NM Projects</v>
      </c>
      <c r="H8733" s="15">
        <f t="shared" ref="H8733:H8763" si="1780">H8709</f>
        <v>18</v>
      </c>
      <c r="I8733" s="93">
        <v>29.315000000000005</v>
      </c>
      <c r="J8733">
        <f t="shared" si="1768"/>
        <v>0.16469101123595509</v>
      </c>
      <c r="K8733" s="4">
        <v>37.78</v>
      </c>
      <c r="L8733" s="4">
        <v>21.07</v>
      </c>
      <c r="M8733" s="16">
        <f t="shared" si="1769"/>
        <v>0.61766705000000011</v>
      </c>
      <c r="N8733">
        <f t="shared" si="1775"/>
        <v>0</v>
      </c>
      <c r="O8733">
        <f t="shared" si="1776"/>
        <v>0</v>
      </c>
      <c r="P8733" s="63">
        <f t="shared" si="1777"/>
        <v>0</v>
      </c>
    </row>
    <row r="8734" spans="1:16" x14ac:dyDescent="0.3">
      <c r="A8734">
        <f t="shared" si="1770"/>
        <v>2019</v>
      </c>
      <c r="B8734">
        <f t="shared" si="1771"/>
        <v>8</v>
      </c>
      <c r="C8734">
        <f t="shared" si="1772"/>
        <v>30</v>
      </c>
      <c r="D8734">
        <f t="shared" si="1773"/>
        <v>2</v>
      </c>
      <c r="E8734" t="str">
        <f t="shared" si="1774"/>
        <v>ON</v>
      </c>
      <c r="F8734" s="13">
        <f t="shared" si="1779"/>
        <v>43707</v>
      </c>
      <c r="G8734" s="14" t="str">
        <f t="shared" si="1778"/>
        <v>Avg of 4 NM Projects</v>
      </c>
      <c r="H8734" s="15">
        <f t="shared" si="1780"/>
        <v>19</v>
      </c>
      <c r="I8734" s="93">
        <v>11.265000000000001</v>
      </c>
      <c r="J8734">
        <f t="shared" si="1768"/>
        <v>6.3286516853932592E-2</v>
      </c>
      <c r="K8734" s="4">
        <v>32.99</v>
      </c>
      <c r="L8734" s="4">
        <v>23.21</v>
      </c>
      <c r="M8734" s="16">
        <f t="shared" si="1769"/>
        <v>0.26146065000000002</v>
      </c>
      <c r="N8734">
        <f t="shared" si="1775"/>
        <v>0</v>
      </c>
      <c r="O8734">
        <f t="shared" si="1776"/>
        <v>0</v>
      </c>
      <c r="P8734" s="63">
        <f t="shared" si="1777"/>
        <v>0</v>
      </c>
    </row>
    <row r="8735" spans="1:16" x14ac:dyDescent="0.3">
      <c r="A8735">
        <f t="shared" si="1770"/>
        <v>2019</v>
      </c>
      <c r="B8735">
        <f t="shared" si="1771"/>
        <v>8</v>
      </c>
      <c r="C8735">
        <f t="shared" si="1772"/>
        <v>30</v>
      </c>
      <c r="D8735">
        <f t="shared" si="1773"/>
        <v>2</v>
      </c>
      <c r="E8735" t="str">
        <f t="shared" si="1774"/>
        <v>ON</v>
      </c>
      <c r="F8735" s="13">
        <f t="shared" si="1779"/>
        <v>43707</v>
      </c>
      <c r="G8735" s="14" t="str">
        <f t="shared" si="1778"/>
        <v>Avg of 4 NM Projects</v>
      </c>
      <c r="H8735" s="15">
        <f t="shared" si="1780"/>
        <v>20</v>
      </c>
      <c r="I8735" s="93">
        <v>0.9</v>
      </c>
      <c r="J8735">
        <f t="shared" si="1768"/>
        <v>5.0561797752808994E-3</v>
      </c>
      <c r="K8735" s="4">
        <v>27.5</v>
      </c>
      <c r="L8735" s="4">
        <v>24.22</v>
      </c>
      <c r="M8735" s="16">
        <f t="shared" si="1769"/>
        <v>2.1797999999999998E-2</v>
      </c>
      <c r="N8735">
        <f t="shared" si="1775"/>
        <v>0</v>
      </c>
      <c r="O8735">
        <f t="shared" si="1776"/>
        <v>0</v>
      </c>
      <c r="P8735" s="63">
        <f t="shared" si="1777"/>
        <v>0</v>
      </c>
    </row>
    <row r="8736" spans="1:16" x14ac:dyDescent="0.3">
      <c r="A8736">
        <f t="shared" si="1770"/>
        <v>2019</v>
      </c>
      <c r="B8736">
        <f t="shared" si="1771"/>
        <v>8</v>
      </c>
      <c r="C8736">
        <f t="shared" si="1772"/>
        <v>30</v>
      </c>
      <c r="D8736">
        <f t="shared" si="1773"/>
        <v>2</v>
      </c>
      <c r="E8736" t="str">
        <f t="shared" si="1774"/>
        <v>ON</v>
      </c>
      <c r="F8736" s="13">
        <f t="shared" si="1779"/>
        <v>43707</v>
      </c>
      <c r="G8736" s="14" t="str">
        <f t="shared" si="1778"/>
        <v>Avg of 4 NM Projects</v>
      </c>
      <c r="H8736" s="15">
        <f t="shared" si="1780"/>
        <v>21</v>
      </c>
      <c r="I8736" s="93">
        <v>-0.13</v>
      </c>
      <c r="J8736">
        <f t="shared" si="1768"/>
        <v>-7.3033707865168538E-4</v>
      </c>
      <c r="K8736" s="4">
        <v>29.41</v>
      </c>
      <c r="L8736" s="4">
        <v>25.09</v>
      </c>
      <c r="M8736" s="16">
        <f t="shared" si="1769"/>
        <v>-3.2617000000000002E-3</v>
      </c>
      <c r="N8736">
        <f t="shared" si="1775"/>
        <v>0</v>
      </c>
      <c r="O8736">
        <f t="shared" si="1776"/>
        <v>0</v>
      </c>
      <c r="P8736" s="63">
        <f t="shared" si="1777"/>
        <v>0</v>
      </c>
    </row>
    <row r="8737" spans="1:18" x14ac:dyDescent="0.3">
      <c r="A8737">
        <f t="shared" si="1770"/>
        <v>2019</v>
      </c>
      <c r="B8737">
        <f t="shared" si="1771"/>
        <v>8</v>
      </c>
      <c r="C8737">
        <f t="shared" si="1772"/>
        <v>30</v>
      </c>
      <c r="D8737">
        <f t="shared" si="1773"/>
        <v>2</v>
      </c>
      <c r="E8737" t="str">
        <f t="shared" si="1774"/>
        <v>ON</v>
      </c>
      <c r="F8737" s="13">
        <f t="shared" si="1779"/>
        <v>43707</v>
      </c>
      <c r="G8737" s="14" t="str">
        <f t="shared" si="1778"/>
        <v>Avg of 4 NM Projects</v>
      </c>
      <c r="H8737" s="15">
        <f t="shared" si="1780"/>
        <v>22</v>
      </c>
      <c r="I8737" s="93">
        <v>-0.13</v>
      </c>
      <c r="J8737">
        <f t="shared" si="1768"/>
        <v>-7.3033707865168538E-4</v>
      </c>
      <c r="K8737" s="4">
        <v>22.61</v>
      </c>
      <c r="L8737" s="4">
        <v>24.62</v>
      </c>
      <c r="M8737" s="16">
        <f t="shared" si="1769"/>
        <v>-3.2006000000000001E-3</v>
      </c>
      <c r="N8737">
        <f t="shared" si="1775"/>
        <v>0</v>
      </c>
      <c r="O8737">
        <f t="shared" si="1776"/>
        <v>0</v>
      </c>
      <c r="P8737" s="63">
        <f t="shared" si="1777"/>
        <v>0</v>
      </c>
    </row>
    <row r="8738" spans="1:18" x14ac:dyDescent="0.3">
      <c r="A8738">
        <f t="shared" si="1770"/>
        <v>2019</v>
      </c>
      <c r="B8738">
        <f t="shared" si="1771"/>
        <v>8</v>
      </c>
      <c r="C8738">
        <f t="shared" si="1772"/>
        <v>30</v>
      </c>
      <c r="D8738">
        <f t="shared" si="1773"/>
        <v>2</v>
      </c>
      <c r="E8738" t="str">
        <f t="shared" si="1774"/>
        <v>ON</v>
      </c>
      <c r="F8738" s="13">
        <f t="shared" si="1779"/>
        <v>43707</v>
      </c>
      <c r="G8738" s="14" t="str">
        <f t="shared" si="1778"/>
        <v>Avg of 4 NM Projects</v>
      </c>
      <c r="H8738" s="15">
        <f t="shared" si="1780"/>
        <v>23</v>
      </c>
      <c r="I8738" s="93">
        <v>-0.13</v>
      </c>
      <c r="J8738">
        <f t="shared" si="1768"/>
        <v>-7.3033707865168538E-4</v>
      </c>
      <c r="K8738" s="4">
        <v>22</v>
      </c>
      <c r="L8738" s="4">
        <v>19.559999999999999</v>
      </c>
      <c r="M8738" s="16">
        <f t="shared" si="1769"/>
        <v>-2.5427999999999996E-3</v>
      </c>
      <c r="N8738">
        <f t="shared" si="1775"/>
        <v>0</v>
      </c>
      <c r="O8738">
        <f t="shared" si="1776"/>
        <v>0</v>
      </c>
      <c r="P8738" s="63">
        <f t="shared" si="1777"/>
        <v>0</v>
      </c>
    </row>
    <row r="8739" spans="1:18" x14ac:dyDescent="0.3">
      <c r="A8739">
        <f t="shared" si="1770"/>
        <v>2019</v>
      </c>
      <c r="B8739">
        <f t="shared" si="1771"/>
        <v>8</v>
      </c>
      <c r="C8739">
        <f t="shared" si="1772"/>
        <v>30</v>
      </c>
      <c r="D8739">
        <f t="shared" si="1773"/>
        <v>2</v>
      </c>
      <c r="E8739" t="str">
        <f t="shared" si="1774"/>
        <v>OFF</v>
      </c>
      <c r="F8739" s="13">
        <f t="shared" si="1779"/>
        <v>43707</v>
      </c>
      <c r="G8739" s="14" t="str">
        <f t="shared" si="1778"/>
        <v>Avg of 4 NM Projects</v>
      </c>
      <c r="H8739" s="15">
        <f t="shared" si="1780"/>
        <v>24</v>
      </c>
      <c r="I8739" s="93">
        <v>0</v>
      </c>
      <c r="J8739">
        <f t="shared" si="1768"/>
        <v>0</v>
      </c>
      <c r="K8739" s="4">
        <v>22.92</v>
      </c>
      <c r="L8739" s="4">
        <v>26.52</v>
      </c>
      <c r="M8739" s="16">
        <f t="shared" si="1769"/>
        <v>0</v>
      </c>
      <c r="N8739">
        <f t="shared" si="1775"/>
        <v>1</v>
      </c>
      <c r="O8739">
        <f t="shared" si="1776"/>
        <v>0</v>
      </c>
      <c r="P8739" s="63">
        <f t="shared" si="1777"/>
        <v>0</v>
      </c>
    </row>
    <row r="8740" spans="1:18" x14ac:dyDescent="0.3">
      <c r="A8740">
        <f t="shared" si="1770"/>
        <v>2019</v>
      </c>
      <c r="B8740">
        <f t="shared" si="1771"/>
        <v>8</v>
      </c>
      <c r="C8740">
        <f t="shared" si="1772"/>
        <v>31</v>
      </c>
      <c r="D8740">
        <f t="shared" si="1773"/>
        <v>3</v>
      </c>
      <c r="E8740" t="str">
        <f t="shared" si="1774"/>
        <v>OFF</v>
      </c>
      <c r="F8740" s="13">
        <f t="shared" si="1779"/>
        <v>43708</v>
      </c>
      <c r="G8740" s="14" t="str">
        <f t="shared" si="1778"/>
        <v>Avg of 4 NM Projects</v>
      </c>
      <c r="H8740" s="15">
        <f t="shared" si="1780"/>
        <v>1</v>
      </c>
      <c r="I8740" s="93">
        <v>0</v>
      </c>
      <c r="J8740">
        <f t="shared" si="1768"/>
        <v>0</v>
      </c>
      <c r="K8740" s="4">
        <v>19.96</v>
      </c>
      <c r="L8740" s="4">
        <v>22.85</v>
      </c>
      <c r="M8740" s="16">
        <f t="shared" si="1769"/>
        <v>0</v>
      </c>
      <c r="N8740">
        <f t="shared" si="1775"/>
        <v>1</v>
      </c>
      <c r="O8740">
        <f t="shared" si="1776"/>
        <v>0</v>
      </c>
      <c r="P8740" s="63">
        <f t="shared" si="1777"/>
        <v>0</v>
      </c>
      <c r="Q8740" s="34"/>
      <c r="R8740" s="34"/>
    </row>
    <row r="8741" spans="1:18" x14ac:dyDescent="0.3">
      <c r="A8741">
        <f t="shared" si="1770"/>
        <v>2019</v>
      </c>
      <c r="B8741">
        <f t="shared" si="1771"/>
        <v>8</v>
      </c>
      <c r="C8741">
        <f t="shared" si="1772"/>
        <v>31</v>
      </c>
      <c r="D8741">
        <f t="shared" si="1773"/>
        <v>3</v>
      </c>
      <c r="E8741" t="str">
        <f t="shared" si="1774"/>
        <v>OFF</v>
      </c>
      <c r="F8741" s="13">
        <f t="shared" si="1779"/>
        <v>43708</v>
      </c>
      <c r="G8741" s="14" t="str">
        <f t="shared" si="1778"/>
        <v>Avg of 4 NM Projects</v>
      </c>
      <c r="H8741" s="15">
        <f t="shared" si="1780"/>
        <v>2</v>
      </c>
      <c r="I8741" s="93">
        <v>0</v>
      </c>
      <c r="J8741">
        <f t="shared" si="1768"/>
        <v>0</v>
      </c>
      <c r="K8741" s="4">
        <v>18.95</v>
      </c>
      <c r="L8741" s="4">
        <v>22.33</v>
      </c>
      <c r="M8741" s="16">
        <f t="shared" si="1769"/>
        <v>0</v>
      </c>
      <c r="N8741">
        <f t="shared" si="1775"/>
        <v>1</v>
      </c>
      <c r="O8741">
        <f t="shared" si="1776"/>
        <v>0</v>
      </c>
      <c r="P8741" s="63">
        <f t="shared" si="1777"/>
        <v>0</v>
      </c>
    </row>
    <row r="8742" spans="1:18" x14ac:dyDescent="0.3">
      <c r="A8742">
        <f t="shared" si="1770"/>
        <v>2019</v>
      </c>
      <c r="B8742">
        <f t="shared" si="1771"/>
        <v>8</v>
      </c>
      <c r="C8742">
        <f t="shared" si="1772"/>
        <v>31</v>
      </c>
      <c r="D8742">
        <f t="shared" si="1773"/>
        <v>3</v>
      </c>
      <c r="E8742" t="str">
        <f t="shared" si="1774"/>
        <v>OFF</v>
      </c>
      <c r="F8742" s="13">
        <f t="shared" si="1779"/>
        <v>43708</v>
      </c>
      <c r="G8742" s="14" t="str">
        <f t="shared" si="1778"/>
        <v>Avg of 4 NM Projects</v>
      </c>
      <c r="H8742" s="15">
        <f t="shared" si="1780"/>
        <v>3</v>
      </c>
      <c r="I8742" s="93">
        <v>-0.39</v>
      </c>
      <c r="J8742">
        <f t="shared" si="1768"/>
        <v>-2.1910112359550564E-3</v>
      </c>
      <c r="K8742" s="4">
        <v>18.64</v>
      </c>
      <c r="L8742" s="4">
        <v>19.93</v>
      </c>
      <c r="M8742" s="16">
        <f t="shared" si="1769"/>
        <v>-7.7727000000000004E-3</v>
      </c>
      <c r="N8742">
        <f t="shared" si="1775"/>
        <v>0</v>
      </c>
      <c r="O8742">
        <f t="shared" si="1776"/>
        <v>0</v>
      </c>
      <c r="P8742" s="63">
        <f t="shared" si="1777"/>
        <v>0</v>
      </c>
    </row>
    <row r="8743" spans="1:18" x14ac:dyDescent="0.3">
      <c r="A8743">
        <f t="shared" si="1770"/>
        <v>2019</v>
      </c>
      <c r="B8743">
        <f t="shared" si="1771"/>
        <v>8</v>
      </c>
      <c r="C8743">
        <f t="shared" si="1772"/>
        <v>31</v>
      </c>
      <c r="D8743">
        <f t="shared" si="1773"/>
        <v>3</v>
      </c>
      <c r="E8743" t="str">
        <f t="shared" si="1774"/>
        <v>OFF</v>
      </c>
      <c r="F8743" s="13">
        <f t="shared" si="1779"/>
        <v>43708</v>
      </c>
      <c r="G8743" s="14" t="str">
        <f t="shared" si="1778"/>
        <v>Avg of 4 NM Projects</v>
      </c>
      <c r="H8743" s="15">
        <f t="shared" si="1780"/>
        <v>4</v>
      </c>
      <c r="I8743" s="93">
        <v>0</v>
      </c>
      <c r="J8743">
        <f t="shared" si="1768"/>
        <v>0</v>
      </c>
      <c r="K8743" s="4">
        <v>16.760000000000002</v>
      </c>
      <c r="L8743" s="4">
        <v>18.489999999999998</v>
      </c>
      <c r="M8743" s="16">
        <f t="shared" si="1769"/>
        <v>0</v>
      </c>
      <c r="N8743">
        <f t="shared" si="1775"/>
        <v>1</v>
      </c>
      <c r="O8743">
        <f t="shared" si="1776"/>
        <v>0</v>
      </c>
      <c r="P8743" s="63">
        <f t="shared" si="1777"/>
        <v>0</v>
      </c>
    </row>
    <row r="8744" spans="1:18" x14ac:dyDescent="0.3">
      <c r="A8744">
        <f t="shared" si="1770"/>
        <v>2019</v>
      </c>
      <c r="B8744">
        <f t="shared" si="1771"/>
        <v>8</v>
      </c>
      <c r="C8744">
        <f t="shared" si="1772"/>
        <v>31</v>
      </c>
      <c r="D8744">
        <f t="shared" si="1773"/>
        <v>3</v>
      </c>
      <c r="E8744" t="str">
        <f t="shared" si="1774"/>
        <v>OFF</v>
      </c>
      <c r="F8744" s="13">
        <f t="shared" si="1779"/>
        <v>43708</v>
      </c>
      <c r="G8744" s="14" t="str">
        <f t="shared" si="1778"/>
        <v>Avg of 4 NM Projects</v>
      </c>
      <c r="H8744" s="15">
        <f t="shared" si="1780"/>
        <v>5</v>
      </c>
      <c r="I8744" s="93">
        <v>-0.13</v>
      </c>
      <c r="J8744">
        <f t="shared" si="1768"/>
        <v>-7.3033707865168538E-4</v>
      </c>
      <c r="K8744" s="4">
        <v>16.27</v>
      </c>
      <c r="L8744" s="4">
        <v>19.29</v>
      </c>
      <c r="M8744" s="16">
        <f t="shared" si="1769"/>
        <v>-2.5076999999999999E-3</v>
      </c>
      <c r="N8744">
        <f t="shared" si="1775"/>
        <v>0</v>
      </c>
      <c r="O8744">
        <f t="shared" si="1776"/>
        <v>0</v>
      </c>
      <c r="P8744" s="63">
        <f t="shared" si="1777"/>
        <v>0</v>
      </c>
    </row>
    <row r="8745" spans="1:18" x14ac:dyDescent="0.3">
      <c r="A8745">
        <f t="shared" si="1770"/>
        <v>2019</v>
      </c>
      <c r="B8745">
        <f t="shared" si="1771"/>
        <v>8</v>
      </c>
      <c r="C8745">
        <f t="shared" si="1772"/>
        <v>31</v>
      </c>
      <c r="D8745">
        <f t="shared" si="1773"/>
        <v>3</v>
      </c>
      <c r="E8745" t="str">
        <f t="shared" si="1774"/>
        <v>OFF</v>
      </c>
      <c r="F8745" s="13">
        <f t="shared" si="1779"/>
        <v>43708</v>
      </c>
      <c r="G8745" s="14" t="str">
        <f t="shared" si="1778"/>
        <v>Avg of 4 NM Projects</v>
      </c>
      <c r="H8745" s="15">
        <f t="shared" si="1780"/>
        <v>6</v>
      </c>
      <c r="I8745" s="93">
        <v>0</v>
      </c>
      <c r="J8745">
        <f t="shared" si="1768"/>
        <v>0</v>
      </c>
      <c r="K8745" s="4">
        <v>17.84</v>
      </c>
      <c r="L8745" s="4">
        <v>19.62</v>
      </c>
      <c r="M8745" s="16">
        <f t="shared" si="1769"/>
        <v>0</v>
      </c>
      <c r="N8745">
        <f t="shared" si="1775"/>
        <v>1</v>
      </c>
      <c r="O8745">
        <f t="shared" si="1776"/>
        <v>0</v>
      </c>
      <c r="P8745" s="63">
        <f t="shared" si="1777"/>
        <v>0</v>
      </c>
    </row>
    <row r="8746" spans="1:18" x14ac:dyDescent="0.3">
      <c r="A8746">
        <f t="shared" si="1770"/>
        <v>2019</v>
      </c>
      <c r="B8746">
        <f t="shared" si="1771"/>
        <v>8</v>
      </c>
      <c r="C8746">
        <f t="shared" si="1772"/>
        <v>31</v>
      </c>
      <c r="D8746">
        <f t="shared" si="1773"/>
        <v>3</v>
      </c>
      <c r="E8746" t="str">
        <f t="shared" si="1774"/>
        <v>OFF</v>
      </c>
      <c r="F8746" s="13">
        <f t="shared" si="1779"/>
        <v>43708</v>
      </c>
      <c r="G8746" s="14" t="str">
        <f t="shared" si="1778"/>
        <v>Avg of 4 NM Projects</v>
      </c>
      <c r="H8746" s="15">
        <f t="shared" si="1780"/>
        <v>7</v>
      </c>
      <c r="I8746" s="93">
        <v>1.5399999999999998</v>
      </c>
      <c r="J8746">
        <f t="shared" si="1768"/>
        <v>8.6516853932584251E-3</v>
      </c>
      <c r="K8746" s="4">
        <v>15.34</v>
      </c>
      <c r="L8746" s="4">
        <v>21.67</v>
      </c>
      <c r="M8746" s="16">
        <f t="shared" si="1769"/>
        <v>3.33718E-2</v>
      </c>
      <c r="N8746">
        <f t="shared" si="1775"/>
        <v>0</v>
      </c>
      <c r="O8746">
        <f t="shared" si="1776"/>
        <v>0</v>
      </c>
      <c r="P8746" s="63">
        <f t="shared" si="1777"/>
        <v>0</v>
      </c>
    </row>
    <row r="8747" spans="1:18" x14ac:dyDescent="0.3">
      <c r="A8747">
        <f t="shared" si="1770"/>
        <v>2019</v>
      </c>
      <c r="B8747">
        <f t="shared" si="1771"/>
        <v>8</v>
      </c>
      <c r="C8747">
        <f t="shared" si="1772"/>
        <v>31</v>
      </c>
      <c r="D8747">
        <f t="shared" si="1773"/>
        <v>3</v>
      </c>
      <c r="E8747" t="str">
        <f t="shared" si="1774"/>
        <v>ON</v>
      </c>
      <c r="F8747" s="13">
        <f t="shared" si="1779"/>
        <v>43708</v>
      </c>
      <c r="G8747" s="14" t="str">
        <f t="shared" si="1778"/>
        <v>Avg of 4 NM Projects</v>
      </c>
      <c r="H8747" s="15">
        <f t="shared" si="1780"/>
        <v>8</v>
      </c>
      <c r="I8747" s="93">
        <v>18.435000000000002</v>
      </c>
      <c r="J8747">
        <f t="shared" si="1768"/>
        <v>0.10356741573033709</v>
      </c>
      <c r="K8747" s="4">
        <v>14.35</v>
      </c>
      <c r="L8747" s="4">
        <v>14.94</v>
      </c>
      <c r="M8747" s="16">
        <f t="shared" si="1769"/>
        <v>0.27541890000000002</v>
      </c>
      <c r="N8747">
        <f t="shared" si="1775"/>
        <v>0</v>
      </c>
      <c r="O8747">
        <f t="shared" si="1776"/>
        <v>0</v>
      </c>
      <c r="P8747" s="63">
        <f t="shared" si="1777"/>
        <v>0</v>
      </c>
    </row>
    <row r="8748" spans="1:18" x14ac:dyDescent="0.3">
      <c r="A8748">
        <f t="shared" si="1770"/>
        <v>2019</v>
      </c>
      <c r="B8748">
        <f t="shared" si="1771"/>
        <v>8</v>
      </c>
      <c r="C8748">
        <f t="shared" si="1772"/>
        <v>31</v>
      </c>
      <c r="D8748">
        <f t="shared" si="1773"/>
        <v>3</v>
      </c>
      <c r="E8748" t="str">
        <f t="shared" si="1774"/>
        <v>ON</v>
      </c>
      <c r="F8748" s="13">
        <f t="shared" si="1779"/>
        <v>43708</v>
      </c>
      <c r="G8748" s="14" t="str">
        <f t="shared" si="1778"/>
        <v>Avg of 4 NM Projects</v>
      </c>
      <c r="H8748" s="15">
        <f t="shared" si="1780"/>
        <v>9</v>
      </c>
      <c r="I8748" s="93">
        <v>42.625</v>
      </c>
      <c r="J8748">
        <f t="shared" si="1768"/>
        <v>0.23946629213483145</v>
      </c>
      <c r="K8748" s="4">
        <v>15.45</v>
      </c>
      <c r="L8748" s="4">
        <v>21.58</v>
      </c>
      <c r="M8748" s="16">
        <f t="shared" si="1769"/>
        <v>0.91984749999999993</v>
      </c>
      <c r="N8748">
        <f t="shared" si="1775"/>
        <v>0</v>
      </c>
      <c r="O8748">
        <f t="shared" si="1776"/>
        <v>0</v>
      </c>
      <c r="P8748" s="63">
        <f t="shared" si="1777"/>
        <v>0</v>
      </c>
    </row>
    <row r="8749" spans="1:18" x14ac:dyDescent="0.3">
      <c r="A8749">
        <f t="shared" si="1770"/>
        <v>2019</v>
      </c>
      <c r="B8749">
        <f t="shared" si="1771"/>
        <v>8</v>
      </c>
      <c r="C8749">
        <f t="shared" si="1772"/>
        <v>31</v>
      </c>
      <c r="D8749">
        <f t="shared" si="1773"/>
        <v>3</v>
      </c>
      <c r="E8749" t="str">
        <f t="shared" si="1774"/>
        <v>ON</v>
      </c>
      <c r="F8749" s="13">
        <f t="shared" si="1779"/>
        <v>43708</v>
      </c>
      <c r="G8749" s="14" t="str">
        <f t="shared" si="1778"/>
        <v>Avg of 4 NM Projects</v>
      </c>
      <c r="H8749" s="15">
        <f t="shared" si="1780"/>
        <v>10</v>
      </c>
      <c r="I8749" s="93">
        <v>84.72999999999999</v>
      </c>
      <c r="J8749">
        <f t="shared" si="1768"/>
        <v>0.47601123595505612</v>
      </c>
      <c r="K8749" s="4">
        <v>16.57</v>
      </c>
      <c r="L8749" s="4">
        <v>26.8</v>
      </c>
      <c r="M8749" s="16">
        <f t="shared" si="1769"/>
        <v>2.2707639999999998</v>
      </c>
      <c r="N8749">
        <f t="shared" si="1775"/>
        <v>0</v>
      </c>
      <c r="O8749">
        <f t="shared" si="1776"/>
        <v>0</v>
      </c>
      <c r="P8749" s="63">
        <f t="shared" si="1777"/>
        <v>0</v>
      </c>
    </row>
    <row r="8750" spans="1:18" x14ac:dyDescent="0.3">
      <c r="A8750">
        <f t="shared" si="1770"/>
        <v>2019</v>
      </c>
      <c r="B8750">
        <f t="shared" si="1771"/>
        <v>8</v>
      </c>
      <c r="C8750">
        <f t="shared" si="1772"/>
        <v>31</v>
      </c>
      <c r="D8750">
        <f t="shared" si="1773"/>
        <v>3</v>
      </c>
      <c r="E8750" t="str">
        <f t="shared" si="1774"/>
        <v>ON</v>
      </c>
      <c r="F8750" s="13">
        <f t="shared" si="1779"/>
        <v>43708</v>
      </c>
      <c r="G8750" s="14" t="str">
        <f t="shared" si="1778"/>
        <v>Avg of 4 NM Projects</v>
      </c>
      <c r="H8750" s="15">
        <f t="shared" si="1780"/>
        <v>11</v>
      </c>
      <c r="I8750" s="93">
        <v>106.245</v>
      </c>
      <c r="J8750">
        <f t="shared" si="1768"/>
        <v>0.59688202247191013</v>
      </c>
      <c r="K8750" s="4">
        <v>16.52</v>
      </c>
      <c r="L8750" s="4">
        <v>30.06</v>
      </c>
      <c r="M8750" s="16">
        <f t="shared" si="1769"/>
        <v>3.1937247000000002</v>
      </c>
      <c r="N8750">
        <f t="shared" si="1775"/>
        <v>0</v>
      </c>
      <c r="O8750">
        <f t="shared" si="1776"/>
        <v>1</v>
      </c>
      <c r="P8750" s="63">
        <f t="shared" si="1777"/>
        <v>0</v>
      </c>
    </row>
    <row r="8751" spans="1:18" x14ac:dyDescent="0.3">
      <c r="A8751">
        <f t="shared" si="1770"/>
        <v>2019</v>
      </c>
      <c r="B8751">
        <f t="shared" si="1771"/>
        <v>8</v>
      </c>
      <c r="C8751">
        <f t="shared" si="1772"/>
        <v>31</v>
      </c>
      <c r="D8751">
        <f t="shared" si="1773"/>
        <v>3</v>
      </c>
      <c r="E8751" t="str">
        <f t="shared" si="1774"/>
        <v>ON</v>
      </c>
      <c r="F8751" s="13">
        <f t="shared" si="1779"/>
        <v>43708</v>
      </c>
      <c r="G8751" s="14" t="str">
        <f t="shared" si="1778"/>
        <v>Avg of 4 NM Projects</v>
      </c>
      <c r="H8751" s="15">
        <f t="shared" si="1780"/>
        <v>12</v>
      </c>
      <c r="I8751" s="93">
        <v>110.33</v>
      </c>
      <c r="J8751">
        <f t="shared" si="1768"/>
        <v>0.61983146067415729</v>
      </c>
      <c r="K8751" s="4">
        <v>16.5</v>
      </c>
      <c r="L8751" s="4">
        <v>23.85</v>
      </c>
      <c r="M8751" s="16">
        <f t="shared" si="1769"/>
        <v>2.6313705000000001</v>
      </c>
      <c r="N8751">
        <f t="shared" si="1775"/>
        <v>0</v>
      </c>
      <c r="O8751">
        <f t="shared" si="1776"/>
        <v>1</v>
      </c>
      <c r="P8751" s="63">
        <f t="shared" si="1777"/>
        <v>0</v>
      </c>
    </row>
    <row r="8752" spans="1:18" x14ac:dyDescent="0.3">
      <c r="A8752">
        <f t="shared" si="1770"/>
        <v>2019</v>
      </c>
      <c r="B8752">
        <f t="shared" si="1771"/>
        <v>8</v>
      </c>
      <c r="C8752">
        <f t="shared" si="1772"/>
        <v>31</v>
      </c>
      <c r="D8752">
        <f t="shared" si="1773"/>
        <v>3</v>
      </c>
      <c r="E8752" t="str">
        <f t="shared" si="1774"/>
        <v>ON</v>
      </c>
      <c r="F8752" s="13">
        <f t="shared" si="1779"/>
        <v>43708</v>
      </c>
      <c r="G8752" s="14" t="str">
        <f t="shared" si="1778"/>
        <v>Avg of 4 NM Projects</v>
      </c>
      <c r="H8752" s="15">
        <f t="shared" si="1780"/>
        <v>13</v>
      </c>
      <c r="I8752" s="93">
        <v>108.30000000000001</v>
      </c>
      <c r="J8752">
        <f t="shared" si="1768"/>
        <v>0.60842696629213489</v>
      </c>
      <c r="K8752" s="4">
        <v>17.11</v>
      </c>
      <c r="L8752" s="4">
        <v>31.5</v>
      </c>
      <c r="M8752" s="16">
        <f t="shared" si="1769"/>
        <v>3.4114500000000003</v>
      </c>
      <c r="N8752">
        <f t="shared" si="1775"/>
        <v>0</v>
      </c>
      <c r="O8752">
        <f t="shared" si="1776"/>
        <v>1</v>
      </c>
      <c r="P8752" s="63">
        <f t="shared" si="1777"/>
        <v>0</v>
      </c>
    </row>
    <row r="8753" spans="1:16" x14ac:dyDescent="0.3">
      <c r="A8753">
        <f t="shared" si="1770"/>
        <v>2019</v>
      </c>
      <c r="B8753">
        <f t="shared" si="1771"/>
        <v>8</v>
      </c>
      <c r="C8753">
        <f t="shared" si="1772"/>
        <v>31</v>
      </c>
      <c r="D8753">
        <f t="shared" si="1773"/>
        <v>3</v>
      </c>
      <c r="E8753" t="str">
        <f t="shared" si="1774"/>
        <v>ON</v>
      </c>
      <c r="F8753" s="13">
        <f t="shared" si="1779"/>
        <v>43708</v>
      </c>
      <c r="G8753" s="14" t="str">
        <f t="shared" si="1778"/>
        <v>Avg of 4 NM Projects</v>
      </c>
      <c r="H8753" s="15">
        <f t="shared" si="1780"/>
        <v>14</v>
      </c>
      <c r="I8753" s="93">
        <v>105.20500000000001</v>
      </c>
      <c r="J8753">
        <f t="shared" si="1768"/>
        <v>0.59103932584269669</v>
      </c>
      <c r="K8753" s="4">
        <v>17.350000000000001</v>
      </c>
      <c r="L8753" s="4">
        <v>24.8</v>
      </c>
      <c r="M8753" s="16">
        <f t="shared" si="1769"/>
        <v>2.6090840000000002</v>
      </c>
      <c r="N8753">
        <f t="shared" si="1775"/>
        <v>0</v>
      </c>
      <c r="O8753">
        <f t="shared" si="1776"/>
        <v>1</v>
      </c>
      <c r="P8753" s="63">
        <f t="shared" si="1777"/>
        <v>0</v>
      </c>
    </row>
    <row r="8754" spans="1:16" x14ac:dyDescent="0.3">
      <c r="A8754">
        <f t="shared" si="1770"/>
        <v>2019</v>
      </c>
      <c r="B8754">
        <f t="shared" si="1771"/>
        <v>8</v>
      </c>
      <c r="C8754">
        <f t="shared" si="1772"/>
        <v>31</v>
      </c>
      <c r="D8754">
        <f t="shared" si="1773"/>
        <v>3</v>
      </c>
      <c r="E8754" t="str">
        <f t="shared" si="1774"/>
        <v>ON</v>
      </c>
      <c r="F8754" s="13">
        <f t="shared" si="1779"/>
        <v>43708</v>
      </c>
      <c r="G8754" s="14" t="str">
        <f t="shared" si="1778"/>
        <v>Avg of 4 NM Projects</v>
      </c>
      <c r="H8754" s="15">
        <f t="shared" si="1780"/>
        <v>15</v>
      </c>
      <c r="I8754" s="93">
        <v>108.8</v>
      </c>
      <c r="J8754">
        <f t="shared" si="1768"/>
        <v>0.61123595505617978</v>
      </c>
      <c r="K8754" s="4">
        <v>18.05</v>
      </c>
      <c r="L8754" s="4">
        <v>15.8</v>
      </c>
      <c r="M8754" s="16">
        <f t="shared" si="1769"/>
        <v>1.7190399999999999</v>
      </c>
      <c r="N8754">
        <f t="shared" si="1775"/>
        <v>0</v>
      </c>
      <c r="O8754">
        <f t="shared" si="1776"/>
        <v>1</v>
      </c>
      <c r="P8754" s="63">
        <f t="shared" si="1777"/>
        <v>0</v>
      </c>
    </row>
    <row r="8755" spans="1:16" x14ac:dyDescent="0.3">
      <c r="A8755">
        <f t="shared" si="1770"/>
        <v>2019</v>
      </c>
      <c r="B8755">
        <f t="shared" si="1771"/>
        <v>8</v>
      </c>
      <c r="C8755">
        <f t="shared" si="1772"/>
        <v>31</v>
      </c>
      <c r="D8755">
        <f t="shared" si="1773"/>
        <v>3</v>
      </c>
      <c r="E8755" t="str">
        <f t="shared" si="1774"/>
        <v>ON</v>
      </c>
      <c r="F8755" s="13">
        <f t="shared" si="1779"/>
        <v>43708</v>
      </c>
      <c r="G8755" s="14" t="str">
        <f t="shared" si="1778"/>
        <v>Avg of 4 NM Projects</v>
      </c>
      <c r="H8755" s="15">
        <f t="shared" si="1780"/>
        <v>16</v>
      </c>
      <c r="I8755" s="93">
        <v>100.22</v>
      </c>
      <c r="J8755">
        <f t="shared" si="1768"/>
        <v>0.56303370786516849</v>
      </c>
      <c r="K8755" s="4">
        <v>19.57</v>
      </c>
      <c r="L8755" s="4">
        <v>26.71</v>
      </c>
      <c r="M8755" s="16">
        <f t="shared" si="1769"/>
        <v>2.6768762000000001</v>
      </c>
      <c r="N8755">
        <f t="shared" si="1775"/>
        <v>0</v>
      </c>
      <c r="O8755">
        <f t="shared" si="1776"/>
        <v>1</v>
      </c>
      <c r="P8755" s="63">
        <f t="shared" si="1777"/>
        <v>0</v>
      </c>
    </row>
    <row r="8756" spans="1:16" x14ac:dyDescent="0.3">
      <c r="A8756">
        <f t="shared" si="1770"/>
        <v>2019</v>
      </c>
      <c r="B8756">
        <f t="shared" si="1771"/>
        <v>8</v>
      </c>
      <c r="C8756">
        <f t="shared" si="1772"/>
        <v>31</v>
      </c>
      <c r="D8756">
        <f t="shared" si="1773"/>
        <v>3</v>
      </c>
      <c r="E8756" t="str">
        <f t="shared" si="1774"/>
        <v>ON</v>
      </c>
      <c r="F8756" s="13">
        <f t="shared" si="1779"/>
        <v>43708</v>
      </c>
      <c r="G8756" s="14" t="str">
        <f t="shared" si="1778"/>
        <v>Avg of 4 NM Projects</v>
      </c>
      <c r="H8756" s="15">
        <f t="shared" si="1780"/>
        <v>17</v>
      </c>
      <c r="I8756" s="93">
        <v>70.400000000000006</v>
      </c>
      <c r="J8756">
        <f t="shared" si="1768"/>
        <v>0.39550561797752815</v>
      </c>
      <c r="K8756" s="4">
        <v>20.9</v>
      </c>
      <c r="L8756" s="4">
        <v>36.03</v>
      </c>
      <c r="M8756" s="16">
        <f t="shared" si="1769"/>
        <v>2.5365120000000001</v>
      </c>
      <c r="N8756">
        <f t="shared" si="1775"/>
        <v>0</v>
      </c>
      <c r="O8756">
        <f t="shared" si="1776"/>
        <v>0</v>
      </c>
      <c r="P8756" s="63">
        <f t="shared" si="1777"/>
        <v>0</v>
      </c>
    </row>
    <row r="8757" spans="1:16" x14ac:dyDescent="0.3">
      <c r="A8757">
        <f t="shared" si="1770"/>
        <v>2019</v>
      </c>
      <c r="B8757">
        <f t="shared" si="1771"/>
        <v>8</v>
      </c>
      <c r="C8757">
        <f t="shared" si="1772"/>
        <v>31</v>
      </c>
      <c r="D8757">
        <f t="shared" si="1773"/>
        <v>3</v>
      </c>
      <c r="E8757" t="str">
        <f t="shared" si="1774"/>
        <v>ON</v>
      </c>
      <c r="F8757" s="13">
        <f t="shared" si="1779"/>
        <v>43708</v>
      </c>
      <c r="G8757" s="14" t="str">
        <f t="shared" si="1778"/>
        <v>Avg of 4 NM Projects</v>
      </c>
      <c r="H8757" s="15">
        <f t="shared" si="1780"/>
        <v>18</v>
      </c>
      <c r="I8757" s="93">
        <v>40.71</v>
      </c>
      <c r="J8757">
        <f t="shared" si="1768"/>
        <v>0.22870786516853933</v>
      </c>
      <c r="K8757" s="4">
        <v>23.2</v>
      </c>
      <c r="L8757" s="4">
        <v>39.39</v>
      </c>
      <c r="M8757" s="16">
        <f t="shared" si="1769"/>
        <v>1.6035669000000001</v>
      </c>
      <c r="N8757">
        <f t="shared" si="1775"/>
        <v>0</v>
      </c>
      <c r="O8757">
        <f t="shared" si="1776"/>
        <v>0</v>
      </c>
      <c r="P8757" s="63">
        <f t="shared" si="1777"/>
        <v>0</v>
      </c>
    </row>
    <row r="8758" spans="1:16" x14ac:dyDescent="0.3">
      <c r="A8758">
        <f t="shared" si="1770"/>
        <v>2019</v>
      </c>
      <c r="B8758">
        <f t="shared" si="1771"/>
        <v>8</v>
      </c>
      <c r="C8758">
        <f t="shared" si="1772"/>
        <v>31</v>
      </c>
      <c r="D8758">
        <f t="shared" si="1773"/>
        <v>3</v>
      </c>
      <c r="E8758" t="str">
        <f t="shared" si="1774"/>
        <v>ON</v>
      </c>
      <c r="F8758" s="13">
        <f t="shared" si="1779"/>
        <v>43708</v>
      </c>
      <c r="G8758" s="14" t="str">
        <f t="shared" si="1778"/>
        <v>Avg of 4 NM Projects</v>
      </c>
      <c r="H8758" s="15">
        <f t="shared" si="1780"/>
        <v>19</v>
      </c>
      <c r="I8758" s="93">
        <v>12.549999999999999</v>
      </c>
      <c r="J8758">
        <f t="shared" si="1768"/>
        <v>7.0505617977528079E-2</v>
      </c>
      <c r="K8758" s="4">
        <v>20.6</v>
      </c>
      <c r="L8758" s="4">
        <v>38.99</v>
      </c>
      <c r="M8758" s="16">
        <f t="shared" si="1769"/>
        <v>0.4893245</v>
      </c>
      <c r="N8758">
        <f t="shared" si="1775"/>
        <v>0</v>
      </c>
      <c r="O8758">
        <f t="shared" si="1776"/>
        <v>0</v>
      </c>
      <c r="P8758" s="63">
        <f t="shared" si="1777"/>
        <v>0</v>
      </c>
    </row>
    <row r="8759" spans="1:16" x14ac:dyDescent="0.3">
      <c r="A8759">
        <f t="shared" si="1770"/>
        <v>2019</v>
      </c>
      <c r="B8759">
        <f t="shared" si="1771"/>
        <v>8</v>
      </c>
      <c r="C8759">
        <f t="shared" si="1772"/>
        <v>31</v>
      </c>
      <c r="D8759">
        <f t="shared" si="1773"/>
        <v>3</v>
      </c>
      <c r="E8759" t="str">
        <f t="shared" si="1774"/>
        <v>ON</v>
      </c>
      <c r="F8759" s="13">
        <f t="shared" si="1779"/>
        <v>43708</v>
      </c>
      <c r="G8759" s="14" t="str">
        <f t="shared" si="1778"/>
        <v>Avg of 4 NM Projects</v>
      </c>
      <c r="H8759" s="15">
        <f t="shared" si="1780"/>
        <v>20</v>
      </c>
      <c r="I8759" s="93">
        <v>0.51500000000000001</v>
      </c>
      <c r="J8759">
        <f t="shared" si="1768"/>
        <v>2.8932584269662923E-3</v>
      </c>
      <c r="K8759" s="4">
        <v>20.68</v>
      </c>
      <c r="L8759" s="4">
        <v>39.880000000000003</v>
      </c>
      <c r="M8759" s="16">
        <f t="shared" si="1769"/>
        <v>2.0538200000000003E-2</v>
      </c>
      <c r="N8759">
        <f t="shared" si="1775"/>
        <v>0</v>
      </c>
      <c r="O8759">
        <f t="shared" si="1776"/>
        <v>0</v>
      </c>
      <c r="P8759" s="63">
        <f t="shared" si="1777"/>
        <v>0</v>
      </c>
    </row>
    <row r="8760" spans="1:16" x14ac:dyDescent="0.3">
      <c r="A8760">
        <f t="shared" si="1770"/>
        <v>2019</v>
      </c>
      <c r="B8760">
        <f t="shared" si="1771"/>
        <v>8</v>
      </c>
      <c r="C8760">
        <f t="shared" si="1772"/>
        <v>31</v>
      </c>
      <c r="D8760">
        <f t="shared" si="1773"/>
        <v>3</v>
      </c>
      <c r="E8760" t="str">
        <f t="shared" si="1774"/>
        <v>ON</v>
      </c>
      <c r="F8760" s="13">
        <f t="shared" si="1779"/>
        <v>43708</v>
      </c>
      <c r="G8760" s="14" t="str">
        <f t="shared" si="1778"/>
        <v>Avg of 4 NM Projects</v>
      </c>
      <c r="H8760" s="15">
        <f t="shared" si="1780"/>
        <v>21</v>
      </c>
      <c r="I8760" s="93">
        <v>-0.26</v>
      </c>
      <c r="J8760">
        <f t="shared" si="1768"/>
        <v>-1.4606741573033708E-3</v>
      </c>
      <c r="K8760" s="4">
        <v>21.09</v>
      </c>
      <c r="L8760" s="4">
        <v>31.09</v>
      </c>
      <c r="M8760" s="16">
        <f t="shared" si="1769"/>
        <v>-8.083400000000001E-3</v>
      </c>
      <c r="N8760">
        <f t="shared" si="1775"/>
        <v>0</v>
      </c>
      <c r="O8760">
        <f t="shared" si="1776"/>
        <v>0</v>
      </c>
      <c r="P8760" s="63">
        <f t="shared" si="1777"/>
        <v>0</v>
      </c>
    </row>
    <row r="8761" spans="1:16" x14ac:dyDescent="0.3">
      <c r="A8761">
        <f t="shared" si="1770"/>
        <v>2019</v>
      </c>
      <c r="B8761">
        <f t="shared" si="1771"/>
        <v>8</v>
      </c>
      <c r="C8761">
        <f t="shared" si="1772"/>
        <v>31</v>
      </c>
      <c r="D8761">
        <f t="shared" si="1773"/>
        <v>3</v>
      </c>
      <c r="E8761" t="str">
        <f t="shared" si="1774"/>
        <v>ON</v>
      </c>
      <c r="F8761" s="13">
        <f t="shared" si="1779"/>
        <v>43708</v>
      </c>
      <c r="G8761" s="14" t="str">
        <f t="shared" si="1778"/>
        <v>Avg of 4 NM Projects</v>
      </c>
      <c r="H8761" s="15">
        <f t="shared" si="1780"/>
        <v>22</v>
      </c>
      <c r="I8761" s="93">
        <v>0</v>
      </c>
      <c r="J8761">
        <f t="shared" si="1768"/>
        <v>0</v>
      </c>
      <c r="K8761" s="4">
        <v>16.91</v>
      </c>
      <c r="L8761" s="4">
        <v>24.42</v>
      </c>
      <c r="M8761" s="16">
        <f t="shared" si="1769"/>
        <v>0</v>
      </c>
      <c r="N8761">
        <f t="shared" si="1775"/>
        <v>1</v>
      </c>
      <c r="O8761">
        <f t="shared" si="1776"/>
        <v>0</v>
      </c>
      <c r="P8761" s="63">
        <f t="shared" si="1777"/>
        <v>0</v>
      </c>
    </row>
    <row r="8762" spans="1:16" x14ac:dyDescent="0.3">
      <c r="A8762">
        <f t="shared" si="1770"/>
        <v>2019</v>
      </c>
      <c r="B8762">
        <f t="shared" si="1771"/>
        <v>8</v>
      </c>
      <c r="C8762">
        <f t="shared" si="1772"/>
        <v>31</v>
      </c>
      <c r="D8762">
        <f t="shared" si="1773"/>
        <v>3</v>
      </c>
      <c r="E8762" t="str">
        <f t="shared" si="1774"/>
        <v>ON</v>
      </c>
      <c r="F8762" s="13">
        <f t="shared" si="1779"/>
        <v>43708</v>
      </c>
      <c r="G8762" s="14" t="str">
        <f t="shared" si="1778"/>
        <v>Avg of 4 NM Projects</v>
      </c>
      <c r="H8762" s="15">
        <f t="shared" si="1780"/>
        <v>23</v>
      </c>
      <c r="I8762" s="93">
        <v>-0.26</v>
      </c>
      <c r="J8762">
        <f t="shared" si="1768"/>
        <v>-1.4606741573033708E-3</v>
      </c>
      <c r="K8762" s="4">
        <v>16.57</v>
      </c>
      <c r="L8762" s="4">
        <v>16.88</v>
      </c>
      <c r="M8762" s="16">
        <f t="shared" si="1769"/>
        <v>-4.3888E-3</v>
      </c>
      <c r="N8762">
        <f t="shared" si="1775"/>
        <v>0</v>
      </c>
      <c r="O8762">
        <f t="shared" si="1776"/>
        <v>0</v>
      </c>
      <c r="P8762" s="63">
        <f t="shared" si="1777"/>
        <v>0</v>
      </c>
    </row>
    <row r="8763" spans="1:16" x14ac:dyDescent="0.3">
      <c r="A8763">
        <f t="shared" si="1770"/>
        <v>2019</v>
      </c>
      <c r="B8763">
        <f t="shared" si="1771"/>
        <v>8</v>
      </c>
      <c r="C8763">
        <f t="shared" si="1772"/>
        <v>31</v>
      </c>
      <c r="D8763">
        <f t="shared" si="1773"/>
        <v>3</v>
      </c>
      <c r="E8763" t="str">
        <f t="shared" si="1774"/>
        <v>OFF</v>
      </c>
      <c r="F8763" s="13">
        <f t="shared" si="1779"/>
        <v>43708</v>
      </c>
      <c r="G8763" s="14" t="str">
        <f t="shared" si="1778"/>
        <v>Avg of 4 NM Projects</v>
      </c>
      <c r="H8763" s="15">
        <f t="shared" si="1780"/>
        <v>24</v>
      </c>
      <c r="I8763" s="93">
        <v>-0.13</v>
      </c>
      <c r="J8763">
        <f t="shared" si="1768"/>
        <v>-7.3033707865168538E-4</v>
      </c>
      <c r="K8763" s="4">
        <v>17.809999999999999</v>
      </c>
      <c r="L8763" s="4">
        <v>17.77</v>
      </c>
      <c r="M8763" s="16">
        <f t="shared" si="1769"/>
        <v>-2.3100999999999998E-3</v>
      </c>
      <c r="N8763">
        <f t="shared" si="1775"/>
        <v>0</v>
      </c>
      <c r="O8763">
        <f t="shared" si="1776"/>
        <v>0</v>
      </c>
      <c r="P8763" s="63">
        <f t="shared" si="1777"/>
        <v>0</v>
      </c>
    </row>
    <row r="8764" spans="1:16" x14ac:dyDescent="0.3">
      <c r="I8764" s="17">
        <f>SUM(I4:I8763)</f>
        <v>199553.97166666409</v>
      </c>
      <c r="P8764" s="63">
        <f t="shared" ref="P8764:P8765" si="1781">+IF(I8764&gt;MAX(I$3652:I$5859),1,0)</f>
        <v>1</v>
      </c>
    </row>
    <row r="8765" spans="1:16" x14ac:dyDescent="0.3">
      <c r="I8765" s="39">
        <f>+I8764/((COUNT(I4:I8763)*I1))</f>
        <v>0.12797827950506907</v>
      </c>
      <c r="P8765" s="63">
        <f t="shared" si="1781"/>
        <v>0</v>
      </c>
    </row>
  </sheetData>
  <pageMargins left="0.7" right="0.7" top="0.75" bottom="0.75" header="0.3" footer="0.3"/>
  <pageSetup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CCFFCC"/>
  </sheetPr>
  <dimension ref="B1:Q40"/>
  <sheetViews>
    <sheetView topLeftCell="D1" workbookViewId="0">
      <selection activeCell="P8" sqref="P8"/>
    </sheetView>
  </sheetViews>
  <sheetFormatPr defaultRowHeight="14.4" x14ac:dyDescent="0.3"/>
  <cols>
    <col min="4" max="4" width="14.33203125" bestFit="1" customWidth="1"/>
    <col min="5" max="5" width="10.5546875" bestFit="1" customWidth="1"/>
    <col min="6" max="6" width="10" bestFit="1" customWidth="1"/>
    <col min="7" max="8" width="15.33203125" bestFit="1" customWidth="1"/>
    <col min="11" max="11" width="6.5546875" customWidth="1"/>
    <col min="12" max="12" width="10.44140625" bestFit="1" customWidth="1"/>
    <col min="13" max="13" width="17" bestFit="1" customWidth="1"/>
    <col min="14" max="14" width="9" bestFit="1" customWidth="1"/>
    <col min="15" max="15" width="10" bestFit="1" customWidth="1"/>
    <col min="16" max="17" width="15.33203125" bestFit="1" customWidth="1"/>
  </cols>
  <sheetData>
    <row r="1" spans="2:17" ht="15" x14ac:dyDescent="0.25">
      <c r="B1" s="8" t="s">
        <v>48</v>
      </c>
      <c r="H1" s="27">
        <f>+'Hourly Generator and LMP Data'!I1</f>
        <v>178</v>
      </c>
      <c r="K1" s="8" t="s">
        <v>49</v>
      </c>
    </row>
    <row r="2" spans="2:17" ht="15" x14ac:dyDescent="0.25">
      <c r="B2" t="s">
        <v>0</v>
      </c>
      <c r="C2" t="s">
        <v>1</v>
      </c>
      <c r="D2" t="s">
        <v>50</v>
      </c>
      <c r="E2" t="s">
        <v>51</v>
      </c>
      <c r="F2" t="s">
        <v>39</v>
      </c>
      <c r="G2" t="s">
        <v>52</v>
      </c>
      <c r="H2" t="s">
        <v>53</v>
      </c>
      <c r="K2" t="s">
        <v>0</v>
      </c>
      <c r="L2" t="s">
        <v>1</v>
      </c>
      <c r="M2" t="s">
        <v>54</v>
      </c>
      <c r="N2" t="s">
        <v>51</v>
      </c>
      <c r="O2" t="s">
        <v>39</v>
      </c>
      <c r="P2" t="s">
        <v>52</v>
      </c>
      <c r="Q2" t="s">
        <v>53</v>
      </c>
    </row>
    <row r="3" spans="2:17" ht="15" x14ac:dyDescent="0.25">
      <c r="B3">
        <v>2019</v>
      </c>
      <c r="C3">
        <v>1</v>
      </c>
      <c r="D3" s="25"/>
      <c r="E3" s="73">
        <v>43486</v>
      </c>
      <c r="F3" s="4">
        <v>19</v>
      </c>
      <c r="G3" s="21">
        <f>+GETPIVOTDATA("Produced",'ISO Peak Pivot'!$A$3,"Month",1,"Hour",19)</f>
        <v>-1.0288709677419354</v>
      </c>
      <c r="H3" s="23">
        <f>+G3/'Hourly Generator and LMP Data'!$I$1</f>
        <v>-5.7801739760782889E-3</v>
      </c>
      <c r="K3">
        <v>2019</v>
      </c>
      <c r="L3">
        <v>1</v>
      </c>
      <c r="M3" s="4"/>
      <c r="N3" s="4">
        <v>21</v>
      </c>
      <c r="O3" s="4">
        <v>18</v>
      </c>
      <c r="P3" s="21">
        <f>+GETPIVOTDATA("Produced",'VT Peak Pivot'!$A$3,"Month",1,"Hour",18)</f>
        <v>-1.083064516129032</v>
      </c>
      <c r="Q3" s="23">
        <f>+P3/'Hourly Generator and LMP Data'!$I$1</f>
        <v>-6.0846321130844493E-3</v>
      </c>
    </row>
    <row r="4" spans="2:17" ht="15" x14ac:dyDescent="0.25">
      <c r="B4">
        <v>2019</v>
      </c>
      <c r="C4">
        <f>1+C3</f>
        <v>2</v>
      </c>
      <c r="D4" s="25"/>
      <c r="E4" s="73">
        <v>43497</v>
      </c>
      <c r="F4" s="4">
        <v>19</v>
      </c>
      <c r="G4" s="21">
        <f>+GETPIVOTDATA("Produced",'ISO Peak Pivot'!$A$3,"Month",2,"Hour",19)</f>
        <v>-1.0623214285714286</v>
      </c>
      <c r="H4" s="23">
        <f>+G4/'Hourly Generator and LMP Data'!$I$1</f>
        <v>-5.9680979133226331E-3</v>
      </c>
      <c r="K4">
        <v>2019</v>
      </c>
      <c r="L4">
        <f>1+L3</f>
        <v>2</v>
      </c>
      <c r="M4" s="4"/>
      <c r="N4" s="4">
        <v>12</v>
      </c>
      <c r="O4" s="4">
        <v>18</v>
      </c>
      <c r="P4" s="21">
        <f>+GETPIVOTDATA("Produced",'VT Peak Pivot'!$A$3,"Month",2,"Hour",18)</f>
        <v>-0.98464285714285715</v>
      </c>
      <c r="Q4" s="23">
        <f>+P4/'Hourly Generator and LMP Data'!$I$1</f>
        <v>-5.5317014446227934E-3</v>
      </c>
    </row>
    <row r="5" spans="2:17" ht="15" x14ac:dyDescent="0.25">
      <c r="B5">
        <v>2019</v>
      </c>
      <c r="C5">
        <f t="shared" ref="C5:C14" si="0">1+C4</f>
        <v>3</v>
      </c>
      <c r="D5" s="25"/>
      <c r="E5" s="73">
        <v>43530</v>
      </c>
      <c r="F5" s="4">
        <v>20</v>
      </c>
      <c r="G5" s="21">
        <f>+GETPIVOTDATA("Produced",'ISO Peak Pivot'!$A$3,"Month",3,"Hour",20)</f>
        <v>-0.17177419354838705</v>
      </c>
      <c r="H5" s="23">
        <f>+G5/'Hourly Generator and LMP Data'!$I$1</f>
        <v>-9.6502355926060145E-4</v>
      </c>
      <c r="K5">
        <v>2019</v>
      </c>
      <c r="L5">
        <f t="shared" ref="L5:L14" si="1">1+L4</f>
        <v>3</v>
      </c>
      <c r="M5" s="4"/>
      <c r="N5" s="4">
        <v>7</v>
      </c>
      <c r="O5" s="4">
        <v>19</v>
      </c>
      <c r="P5" s="21">
        <f>+GETPIVOTDATA("Produced",'VT Peak Pivot'!$A$3,"Month",3,"Hour",19)</f>
        <v>2.8609677419354833</v>
      </c>
      <c r="Q5" s="23">
        <f>+P5/'Hourly Generator and LMP Data'!$I$1</f>
        <v>1.6072852482783614E-2</v>
      </c>
    </row>
    <row r="6" spans="2:17" ht="15" x14ac:dyDescent="0.25">
      <c r="B6">
        <v>2019</v>
      </c>
      <c r="C6">
        <f t="shared" si="0"/>
        <v>4</v>
      </c>
      <c r="D6" s="25"/>
      <c r="E6" s="73">
        <v>43564</v>
      </c>
      <c r="F6" s="4">
        <v>21</v>
      </c>
      <c r="G6" s="21">
        <f>+GETPIVOTDATA("Produced",'ISO Peak Pivot'!$A$3,"Month",4,"Hour",21)</f>
        <v>-0.1386666666666666</v>
      </c>
      <c r="H6" s="23">
        <f>+G6/'Hourly Generator and LMP Data'!$I$1</f>
        <v>-7.790262172284641E-4</v>
      </c>
      <c r="K6">
        <v>2019</v>
      </c>
      <c r="L6">
        <f t="shared" si="1"/>
        <v>4</v>
      </c>
      <c r="M6" s="4"/>
      <c r="N6" s="4">
        <v>9</v>
      </c>
      <c r="O6" s="4">
        <v>20</v>
      </c>
      <c r="P6" s="21">
        <f>+GETPIVOTDATA("Produced",'VT Peak Pivot'!$A$3,"Month",4,"Hour",20)</f>
        <v>0.47016666666666662</v>
      </c>
      <c r="Q6" s="23">
        <f>+P6/'Hourly Generator and LMP Data'!$I$1</f>
        <v>2.6413857677902619E-3</v>
      </c>
    </row>
    <row r="7" spans="2:17" ht="15" x14ac:dyDescent="0.25">
      <c r="B7">
        <v>2019</v>
      </c>
      <c r="C7">
        <f t="shared" si="0"/>
        <v>5</v>
      </c>
      <c r="D7" s="25"/>
      <c r="E7" s="73">
        <v>43605</v>
      </c>
      <c r="F7" s="4">
        <v>19</v>
      </c>
      <c r="G7" s="21">
        <f>+GETPIVOTDATA("Produced",'ISO Peak Pivot'!$A$3,"Month",5,"Hour",19)</f>
        <v>20.145967741935483</v>
      </c>
      <c r="H7" s="23">
        <f>+G7/'Hourly Generator and LMP Data'!$I$1</f>
        <v>0.11317959405581732</v>
      </c>
      <c r="K7">
        <v>2019</v>
      </c>
      <c r="L7">
        <f t="shared" si="1"/>
        <v>5</v>
      </c>
      <c r="M7" s="4"/>
      <c r="N7" s="4">
        <v>28</v>
      </c>
      <c r="O7" s="4">
        <v>19</v>
      </c>
      <c r="P7" s="21">
        <f>+GETPIVOTDATA("Produced",'VT Peak Pivot'!$A$3,"Month",5,"Hour",19)</f>
        <v>20.145967741935483</v>
      </c>
      <c r="Q7" s="23">
        <f>+P7/'Hourly Generator and LMP Data'!$I$1</f>
        <v>0.11317959405581732</v>
      </c>
    </row>
    <row r="8" spans="2:17" ht="15" x14ac:dyDescent="0.25">
      <c r="B8">
        <v>2019</v>
      </c>
      <c r="C8">
        <f t="shared" si="0"/>
        <v>6</v>
      </c>
      <c r="D8" s="25">
        <v>19560.27</v>
      </c>
      <c r="E8" s="73">
        <v>43644</v>
      </c>
      <c r="F8" s="2">
        <v>18</v>
      </c>
      <c r="G8" s="21">
        <f>+GETPIVOTDATA("Produced",'ISO Peak Pivot'!$A$3,"Month",6,"Hour",18)</f>
        <v>48.828500000000005</v>
      </c>
      <c r="H8" s="23">
        <f>+G8/'Hourly Generator and LMP Data'!$I$1</f>
        <v>0.27431741573033713</v>
      </c>
      <c r="K8">
        <v>2019</v>
      </c>
      <c r="L8">
        <f t="shared" si="1"/>
        <v>6</v>
      </c>
      <c r="M8" s="4"/>
      <c r="N8" s="4">
        <v>27</v>
      </c>
      <c r="O8" s="4">
        <v>21</v>
      </c>
      <c r="P8" s="21">
        <f>+GETPIVOTDATA("Produced",'VT Peak Pivot'!$A$3,"Month",6,"Hour",21)</f>
        <v>0.31416666666666676</v>
      </c>
      <c r="Q8" s="23">
        <f>+P8/'Hourly Generator and LMP Data'!$I$1</f>
        <v>1.7649812734082402E-3</v>
      </c>
    </row>
    <row r="9" spans="2:17" ht="15" x14ac:dyDescent="0.25">
      <c r="B9">
        <v>2019</v>
      </c>
      <c r="C9">
        <f t="shared" si="0"/>
        <v>7</v>
      </c>
      <c r="D9" s="25">
        <v>23930.75</v>
      </c>
      <c r="E9" s="73">
        <v>43676</v>
      </c>
      <c r="F9" s="4">
        <v>18</v>
      </c>
      <c r="G9" s="21">
        <f>+GETPIVOTDATA("Produced",'ISO Peak Pivot'!$A$3,"Month",7,"Hour",18)</f>
        <v>54.174032258064521</v>
      </c>
      <c r="H9" s="23">
        <f>+G9/'Hourly Generator and LMP Data'!$I$1</f>
        <v>0.30434849583182316</v>
      </c>
      <c r="K9">
        <v>2019</v>
      </c>
      <c r="L9">
        <f t="shared" si="1"/>
        <v>7</v>
      </c>
      <c r="M9" s="4"/>
      <c r="N9" s="4">
        <v>20</v>
      </c>
      <c r="O9" s="4">
        <v>21</v>
      </c>
      <c r="P9" s="21">
        <f>+GETPIVOTDATA("Produced",'VT Peak Pivot'!$A$3,"Month",7,"Hour",21)</f>
        <v>0.31741935483870959</v>
      </c>
      <c r="Q9" s="23">
        <f>+P9/'Hourly Generator and LMP Data'!$I$1</f>
        <v>1.7832548024646607E-3</v>
      </c>
    </row>
    <row r="10" spans="2:17" ht="15" x14ac:dyDescent="0.25">
      <c r="B10">
        <v>2019</v>
      </c>
      <c r="C10">
        <f t="shared" si="0"/>
        <v>8</v>
      </c>
      <c r="D10" s="25">
        <v>25567.722000000002</v>
      </c>
      <c r="E10" s="73">
        <v>43341</v>
      </c>
      <c r="F10" s="2">
        <v>17</v>
      </c>
      <c r="G10" s="21">
        <f>+GETPIVOTDATA("Produced",'ISO Peak Pivot'!$A$3,"Month",8,"Hour",17)</f>
        <v>62.138064516129042</v>
      </c>
      <c r="H10" s="23">
        <f>+G10/'Hourly Generator and LMP Data'!$I$1</f>
        <v>0.34909025009061262</v>
      </c>
      <c r="K10">
        <v>2019</v>
      </c>
      <c r="L10">
        <f t="shared" si="1"/>
        <v>8</v>
      </c>
      <c r="M10" s="4"/>
      <c r="N10" s="4">
        <v>19</v>
      </c>
      <c r="O10" s="4">
        <v>19</v>
      </c>
      <c r="P10" s="21">
        <f>+GETPIVOTDATA("Produced",'VT Peak Pivot'!$A$3,"Month",8,"Hour",19)</f>
        <v>17.759999999999998</v>
      </c>
      <c r="Q10" s="23">
        <f>+P10/'Hourly Generator and LMP Data'!$I$1</f>
        <v>9.9775280898876398E-2</v>
      </c>
    </row>
    <row r="11" spans="2:17" ht="15" x14ac:dyDescent="0.25">
      <c r="B11">
        <v>2018</v>
      </c>
      <c r="C11">
        <f t="shared" si="0"/>
        <v>9</v>
      </c>
      <c r="D11" s="25"/>
      <c r="E11" s="73">
        <v>43349</v>
      </c>
      <c r="F11" s="4">
        <v>17</v>
      </c>
      <c r="G11" s="21">
        <f>+GETPIVOTDATA("Produced",'ISO Peak Pivot'!$A$3,"Month",9,"Hour",17)</f>
        <v>48.285999999999994</v>
      </c>
      <c r="H11" s="23">
        <f>+G11/'Hourly Generator and LMP Data'!$I$1</f>
        <v>0.2712696629213483</v>
      </c>
      <c r="K11">
        <v>2018</v>
      </c>
      <c r="L11">
        <f t="shared" si="1"/>
        <v>9</v>
      </c>
      <c r="M11" s="4"/>
      <c r="N11" s="4">
        <v>5</v>
      </c>
      <c r="O11" s="4">
        <v>20</v>
      </c>
      <c r="P11" s="21">
        <f>+GETPIVOTDATA("Produced",'VT Peak Pivot'!$A$3,"Month",9,"Hour",20)</f>
        <v>-7.3666666666666672E-2</v>
      </c>
      <c r="Q11" s="23">
        <f>+P11/'Hourly Generator and LMP Data'!$I$1</f>
        <v>-4.1385767790262174E-4</v>
      </c>
    </row>
    <row r="12" spans="2:17" ht="15" x14ac:dyDescent="0.25">
      <c r="B12">
        <v>2018</v>
      </c>
      <c r="C12">
        <f t="shared" si="0"/>
        <v>10</v>
      </c>
      <c r="D12" s="25"/>
      <c r="E12" s="73">
        <v>43383</v>
      </c>
      <c r="F12" s="4">
        <v>20</v>
      </c>
      <c r="G12" s="21">
        <f>+GETPIVOTDATA("Produced",'ISO Peak Pivot'!$A$3,"Month",10,"Hour",20)</f>
        <v>-0.11741935483870965</v>
      </c>
      <c r="H12" s="23">
        <f>+G12/'Hourly Generator and LMP Data'!$I$1</f>
        <v>-6.5965929684668346E-4</v>
      </c>
      <c r="K12">
        <v>2018</v>
      </c>
      <c r="L12">
        <f t="shared" si="1"/>
        <v>10</v>
      </c>
      <c r="M12" s="4"/>
      <c r="N12" s="4">
        <v>25</v>
      </c>
      <c r="O12" s="4">
        <v>19</v>
      </c>
      <c r="P12" s="21">
        <f>+GETPIVOTDATA("Produced",'VT Peak Pivot'!$A$3,"Month",10,"Hour",19)</f>
        <v>-5.5E-2</v>
      </c>
      <c r="Q12" s="23">
        <f>+P12/'Hourly Generator and LMP Data'!$I$1</f>
        <v>-3.089887640449438E-4</v>
      </c>
    </row>
    <row r="13" spans="2:17" ht="15" x14ac:dyDescent="0.25">
      <c r="B13">
        <v>2018</v>
      </c>
      <c r="C13">
        <f t="shared" si="0"/>
        <v>11</v>
      </c>
      <c r="D13" s="25"/>
      <c r="E13" s="73">
        <v>43419</v>
      </c>
      <c r="F13" s="4">
        <v>19</v>
      </c>
      <c r="G13" s="21">
        <f>+GETPIVOTDATA("Produced",'ISO Peak Pivot'!$A$3,"Month",11,"Hour",19)</f>
        <v>-0.14599999999999996</v>
      </c>
      <c r="H13" s="23">
        <f>+G13/'Hourly Generator and LMP Data'!$I$1</f>
        <v>-8.2022471910112341E-4</v>
      </c>
      <c r="K13">
        <v>2018</v>
      </c>
      <c r="L13">
        <f t="shared" si="1"/>
        <v>11</v>
      </c>
      <c r="M13" s="4"/>
      <c r="N13" s="4">
        <v>14</v>
      </c>
      <c r="O13" s="4">
        <v>18</v>
      </c>
      <c r="P13" s="21">
        <f>+GETPIVOTDATA("Produced",'VT Peak Pivot'!$A$3,"Month",11,"Hour",18)</f>
        <v>-0.13333333333333336</v>
      </c>
      <c r="Q13" s="23">
        <f>+P13/'Hourly Generator and LMP Data'!$I$1</f>
        <v>-7.4906367041198516E-4</v>
      </c>
    </row>
    <row r="14" spans="2:17" ht="15" x14ac:dyDescent="0.25">
      <c r="B14">
        <v>2018</v>
      </c>
      <c r="C14">
        <f t="shared" si="0"/>
        <v>12</v>
      </c>
      <c r="D14" s="25"/>
      <c r="E14" s="73">
        <v>43452</v>
      </c>
      <c r="F14" s="4">
        <v>19</v>
      </c>
      <c r="G14" s="21">
        <f>+GETPIVOTDATA("Produced",'ISO Peak Pivot'!$A$3,"Month",12,"Hour",19)</f>
        <v>-0.8466129032258064</v>
      </c>
      <c r="H14" s="23">
        <f>+G14/'Hourly Generator and LMP Data'!$I$1</f>
        <v>-4.7562522653135193E-3</v>
      </c>
      <c r="K14">
        <v>2018</v>
      </c>
      <c r="L14">
        <f t="shared" si="1"/>
        <v>12</v>
      </c>
      <c r="M14" s="4"/>
      <c r="N14" s="4">
        <v>18</v>
      </c>
      <c r="O14" s="4">
        <v>18</v>
      </c>
      <c r="P14" s="21">
        <f>+GETPIVOTDATA("Produced",'VT Peak Pivot'!$A$3,"Month",12,"Hour",18)</f>
        <v>-0.87645161290322582</v>
      </c>
      <c r="Q14" s="23">
        <f>+P14/'Hourly Generator and LMP Data'!$I$1</f>
        <v>-4.92388546574846E-3</v>
      </c>
    </row>
    <row r="16" spans="2:17" ht="15" x14ac:dyDescent="0.25">
      <c r="B16" s="8" t="s">
        <v>76</v>
      </c>
      <c r="K16" t="s">
        <v>83</v>
      </c>
    </row>
    <row r="17" spans="2:16" ht="15" x14ac:dyDescent="0.25">
      <c r="B17" t="s">
        <v>0</v>
      </c>
      <c r="C17" t="s">
        <v>1</v>
      </c>
      <c r="D17" t="s">
        <v>72</v>
      </c>
      <c r="E17" t="s">
        <v>51</v>
      </c>
      <c r="F17" t="s">
        <v>39</v>
      </c>
      <c r="G17" t="s">
        <v>52</v>
      </c>
      <c r="H17" t="s">
        <v>53</v>
      </c>
      <c r="K17" t="s">
        <v>84</v>
      </c>
    </row>
    <row r="18" spans="2:16" ht="15" x14ac:dyDescent="0.25">
      <c r="B18">
        <v>2019</v>
      </c>
      <c r="C18">
        <v>1</v>
      </c>
      <c r="D18" s="21">
        <v>75.858999999999995</v>
      </c>
      <c r="E18" s="4">
        <v>20</v>
      </c>
      <c r="F18" s="4">
        <v>18</v>
      </c>
      <c r="G18" s="25">
        <v>0</v>
      </c>
      <c r="H18" s="23">
        <f>+G18/'Hourly Generator and LMP Data'!$I$1</f>
        <v>0</v>
      </c>
      <c r="K18" t="s">
        <v>85</v>
      </c>
    </row>
    <row r="19" spans="2:16" ht="15" x14ac:dyDescent="0.25">
      <c r="B19">
        <v>2019</v>
      </c>
      <c r="C19">
        <f>1+C18</f>
        <v>2</v>
      </c>
      <c r="D19" s="21">
        <v>69.69</v>
      </c>
      <c r="E19" s="4">
        <v>3</v>
      </c>
      <c r="F19" s="4">
        <v>18</v>
      </c>
      <c r="G19" s="25">
        <v>1.5652380952380955</v>
      </c>
      <c r="H19" s="23">
        <f>+G19/'Hourly Generator and LMP Data'!$I$1</f>
        <v>8.7934724451578395E-3</v>
      </c>
    </row>
    <row r="20" spans="2:16" ht="15" x14ac:dyDescent="0.25">
      <c r="B20">
        <v>2019</v>
      </c>
      <c r="C20">
        <f t="shared" ref="C20:C29" si="2">1+C19</f>
        <v>3</v>
      </c>
      <c r="D20" s="21">
        <v>67.2</v>
      </c>
      <c r="E20" s="4">
        <v>11</v>
      </c>
      <c r="F20" s="4">
        <v>20</v>
      </c>
      <c r="G20" s="25">
        <v>3.741935483870968E-2</v>
      </c>
      <c r="H20" s="23">
        <f>+G20/'Hourly Generator and LMP Data'!$I$1</f>
        <v>2.1022109459949259E-4</v>
      </c>
      <c r="K20" t="s">
        <v>86</v>
      </c>
    </row>
    <row r="21" spans="2:16" ht="15.75" thickBot="1" x14ac:dyDescent="0.3">
      <c r="B21">
        <v>2019</v>
      </c>
      <c r="C21">
        <f t="shared" si="2"/>
        <v>4</v>
      </c>
      <c r="D21" s="21">
        <v>53.594000000000001</v>
      </c>
      <c r="E21" s="4">
        <v>8</v>
      </c>
      <c r="F21" s="4">
        <v>19</v>
      </c>
      <c r="G21" s="25">
        <v>132.85611111111115</v>
      </c>
      <c r="H21" s="23">
        <f>+G21/'Hourly Generator and LMP Data'!$I$1</f>
        <v>0.74638264669163568</v>
      </c>
    </row>
    <row r="22" spans="2:16" ht="15.75" thickBot="1" x14ac:dyDescent="0.3">
      <c r="B22">
        <v>2019</v>
      </c>
      <c r="C22">
        <f t="shared" si="2"/>
        <v>5</v>
      </c>
      <c r="D22" s="21">
        <v>49.771999999999998</v>
      </c>
      <c r="E22" s="4">
        <v>22</v>
      </c>
      <c r="F22" s="4">
        <v>21</v>
      </c>
      <c r="G22" s="25">
        <v>0.46118279569892479</v>
      </c>
      <c r="H22" s="23">
        <f>+G22/'Hourly Generator and LMP Data'!$I$1</f>
        <v>2.5909145825782293E-3</v>
      </c>
      <c r="M22" s="41" t="s">
        <v>87</v>
      </c>
      <c r="N22" s="42"/>
      <c r="O22" s="42"/>
      <c r="P22" s="43"/>
    </row>
    <row r="23" spans="2:16" ht="26.25" thickBot="1" x14ac:dyDescent="0.3">
      <c r="B23">
        <v>2019</v>
      </c>
      <c r="C23">
        <f t="shared" si="2"/>
        <v>6</v>
      </c>
      <c r="D23" s="21">
        <v>58.415999999999997</v>
      </c>
      <c r="E23" s="4">
        <v>26</v>
      </c>
      <c r="F23" s="4">
        <v>19</v>
      </c>
      <c r="G23" s="25">
        <v>317.3069999999999</v>
      </c>
      <c r="H23" s="23">
        <f>+G23/'Hourly Generator and LMP Data'!$I$1</f>
        <v>1.7826235955056173</v>
      </c>
      <c r="K23" s="44" t="s">
        <v>88</v>
      </c>
      <c r="L23" s="45" t="s">
        <v>89</v>
      </c>
      <c r="M23" s="46" t="s">
        <v>90</v>
      </c>
      <c r="N23" s="47" t="s">
        <v>91</v>
      </c>
      <c r="O23" s="47" t="s">
        <v>92</v>
      </c>
      <c r="P23" s="48" t="s">
        <v>93</v>
      </c>
    </row>
    <row r="24" spans="2:16" ht="15" x14ac:dyDescent="0.25">
      <c r="B24">
        <v>2019</v>
      </c>
      <c r="C24">
        <f t="shared" si="2"/>
        <v>7</v>
      </c>
      <c r="D24" s="21">
        <v>68.495999999999995</v>
      </c>
      <c r="E24" s="4">
        <v>28</v>
      </c>
      <c r="F24" s="4">
        <v>20</v>
      </c>
      <c r="G24" s="25">
        <v>101.57731182795696</v>
      </c>
      <c r="H24" s="23">
        <f>+G24/'Hourly Generator and LMP Data'!$I$1</f>
        <v>0.57065905521324134</v>
      </c>
      <c r="K24" s="49" t="s">
        <v>94</v>
      </c>
      <c r="L24" s="50" t="s">
        <v>95</v>
      </c>
      <c r="M24" s="51">
        <v>0.40532081377151802</v>
      </c>
      <c r="N24" s="52">
        <v>0.40144927536231889</v>
      </c>
      <c r="O24" s="52">
        <v>0.40144927536231889</v>
      </c>
      <c r="P24" s="53">
        <v>0.48306332842415317</v>
      </c>
    </row>
    <row r="25" spans="2:16" ht="15" x14ac:dyDescent="0.25">
      <c r="B25">
        <v>2019</v>
      </c>
      <c r="C25">
        <f t="shared" si="2"/>
        <v>8</v>
      </c>
      <c r="D25" s="21">
        <v>64.004000000000005</v>
      </c>
      <c r="E25" s="4">
        <v>28</v>
      </c>
      <c r="F25" s="4">
        <v>19</v>
      </c>
      <c r="G25" s="25">
        <v>235.32311827956988</v>
      </c>
      <c r="H25" s="23">
        <f>+G25/'Hourly Generator and LMP Data'!$I$1</f>
        <v>1.3220399903346622</v>
      </c>
      <c r="K25" s="49" t="s">
        <v>96</v>
      </c>
      <c r="L25" s="50" t="s">
        <v>97</v>
      </c>
      <c r="M25" s="51">
        <v>0.61815336463223791</v>
      </c>
      <c r="N25" s="52">
        <v>0.61304347826086958</v>
      </c>
      <c r="O25" s="52">
        <v>0.61304347826086958</v>
      </c>
      <c r="P25" s="53">
        <v>0.74226804123711332</v>
      </c>
    </row>
    <row r="26" spans="2:16" ht="15" x14ac:dyDescent="0.25">
      <c r="B26">
        <v>2018</v>
      </c>
      <c r="C26">
        <f t="shared" si="2"/>
        <v>9</v>
      </c>
      <c r="D26" s="21">
        <v>68.872</v>
      </c>
      <c r="E26" s="4">
        <v>16</v>
      </c>
      <c r="F26" s="4">
        <v>20</v>
      </c>
      <c r="G26" s="25">
        <v>0.29755555555555552</v>
      </c>
      <c r="H26" s="23">
        <f>+G26/'Hourly Generator and LMP Data'!$I$1</f>
        <v>1.6716604244694131E-3</v>
      </c>
      <c r="K26" s="49" t="s">
        <v>98</v>
      </c>
      <c r="L26" s="50" t="s">
        <v>99</v>
      </c>
      <c r="M26" s="51">
        <v>0.56651017214397492</v>
      </c>
      <c r="N26" s="52">
        <v>0.5608695652173914</v>
      </c>
      <c r="O26" s="52">
        <v>0.5608695652173914</v>
      </c>
      <c r="P26" s="53">
        <v>0.69072164948453596</v>
      </c>
    </row>
    <row r="27" spans="2:16" ht="15" x14ac:dyDescent="0.25">
      <c r="B27">
        <v>2018</v>
      </c>
      <c r="C27">
        <f t="shared" si="2"/>
        <v>10</v>
      </c>
      <c r="D27" s="21">
        <v>61.051000000000002</v>
      </c>
      <c r="E27" s="4">
        <v>2</v>
      </c>
      <c r="F27" s="4">
        <v>19</v>
      </c>
      <c r="G27" s="25">
        <v>0.48021505376344076</v>
      </c>
      <c r="H27" s="23">
        <f>+G27/'Hourly Generator and LMP Data'!$I$1</f>
        <v>2.6978373806934874E-3</v>
      </c>
      <c r="K27" s="49" t="s">
        <v>100</v>
      </c>
      <c r="L27" s="50" t="s">
        <v>101</v>
      </c>
      <c r="M27" s="51">
        <v>0.3740219092331768</v>
      </c>
      <c r="N27" s="52">
        <v>0.36811594202898557</v>
      </c>
      <c r="O27" s="52">
        <v>0.36811594202898557</v>
      </c>
      <c r="P27" s="53">
        <v>0.49189985272459497</v>
      </c>
    </row>
    <row r="28" spans="2:16" ht="15" x14ac:dyDescent="0.25">
      <c r="B28">
        <v>2018</v>
      </c>
      <c r="C28">
        <f t="shared" si="2"/>
        <v>11</v>
      </c>
      <c r="D28" s="21">
        <v>68.027000000000001</v>
      </c>
      <c r="E28" s="4">
        <v>18</v>
      </c>
      <c r="F28" s="4">
        <v>18</v>
      </c>
      <c r="G28" s="25">
        <v>0.78211111111111098</v>
      </c>
      <c r="H28" s="23">
        <f>+G28/'Hourly Generator and LMP Data'!$I$1</f>
        <v>4.3938826466916351E-3</v>
      </c>
      <c r="K28" s="49" t="s">
        <v>102</v>
      </c>
      <c r="L28" s="50" t="s">
        <v>103</v>
      </c>
      <c r="M28" s="51">
        <v>0.58528951486697967</v>
      </c>
      <c r="N28" s="52">
        <v>0.57971014492753636</v>
      </c>
      <c r="O28" s="52">
        <v>0.57971014492753636</v>
      </c>
      <c r="P28" s="53">
        <v>0.71575846833578782</v>
      </c>
    </row>
    <row r="29" spans="2:16" ht="15" x14ac:dyDescent="0.25">
      <c r="B29">
        <v>2018</v>
      </c>
      <c r="C29">
        <f t="shared" si="2"/>
        <v>12</v>
      </c>
      <c r="D29" s="21">
        <v>72.638000000000005</v>
      </c>
      <c r="E29" s="4">
        <v>18</v>
      </c>
      <c r="F29" s="4">
        <v>19</v>
      </c>
      <c r="G29" s="25">
        <v>0</v>
      </c>
      <c r="H29" s="23">
        <f>+G29/'Hourly Generator and LMP Data'!$I$1</f>
        <v>0</v>
      </c>
      <c r="K29" s="49" t="s">
        <v>104</v>
      </c>
      <c r="L29" s="50" t="s">
        <v>105</v>
      </c>
      <c r="M29" s="51">
        <v>0.17996870109546168</v>
      </c>
      <c r="N29" s="52">
        <v>0.17826086956521739</v>
      </c>
      <c r="O29" s="52">
        <v>0.17826086956521739</v>
      </c>
      <c r="P29" s="53">
        <v>0.20765832106038287</v>
      </c>
    </row>
    <row r="30" spans="2:16" ht="15" x14ac:dyDescent="0.25">
      <c r="K30" s="49" t="s">
        <v>106</v>
      </c>
      <c r="L30" s="50" t="s">
        <v>107</v>
      </c>
      <c r="M30" s="51">
        <v>0.81533646322378717</v>
      </c>
      <c r="N30" s="52">
        <v>0.80724637681159439</v>
      </c>
      <c r="O30" s="52">
        <v>0.80724637681159439</v>
      </c>
      <c r="P30" s="53">
        <v>0.91458026509572898</v>
      </c>
    </row>
    <row r="31" spans="2:16" x14ac:dyDescent="0.3">
      <c r="K31" s="49" t="s">
        <v>108</v>
      </c>
      <c r="L31" s="50" t="s">
        <v>109</v>
      </c>
      <c r="M31" s="51">
        <v>0.78247261345852892</v>
      </c>
      <c r="N31" s="52">
        <v>0.77681159420289869</v>
      </c>
      <c r="O31" s="52">
        <v>0.77681159420289869</v>
      </c>
      <c r="P31" s="53">
        <v>0.87923416789396158</v>
      </c>
    </row>
    <row r="32" spans="2:16" x14ac:dyDescent="0.3">
      <c r="K32" s="49" t="s">
        <v>110</v>
      </c>
      <c r="L32" s="50" t="s">
        <v>111</v>
      </c>
      <c r="M32" s="51">
        <v>0.78716744913928016</v>
      </c>
      <c r="N32" s="52">
        <v>0.78115942028985519</v>
      </c>
      <c r="O32" s="52">
        <v>0.78115942028985519</v>
      </c>
      <c r="P32" s="53">
        <v>0.89690721649484528</v>
      </c>
    </row>
    <row r="33" spans="11:16" x14ac:dyDescent="0.3">
      <c r="K33" s="49" t="s">
        <v>112</v>
      </c>
      <c r="L33" s="50" t="s">
        <v>113</v>
      </c>
      <c r="M33" s="51">
        <v>0.91862284820031292</v>
      </c>
      <c r="N33" s="52">
        <v>0.88405797101449279</v>
      </c>
      <c r="O33" s="52">
        <v>0.88405797101449279</v>
      </c>
      <c r="P33" s="53">
        <v>1</v>
      </c>
    </row>
    <row r="34" spans="11:16" x14ac:dyDescent="0.3">
      <c r="K34" s="49" t="s">
        <v>114</v>
      </c>
      <c r="L34" s="50" t="s">
        <v>115</v>
      </c>
      <c r="M34" s="51">
        <v>0.22065727699530513</v>
      </c>
      <c r="N34" s="52">
        <v>0.20000000000000004</v>
      </c>
      <c r="O34" s="52">
        <v>0.20000000000000004</v>
      </c>
      <c r="P34" s="53">
        <v>0.23269513991163474</v>
      </c>
    </row>
    <row r="35" spans="11:16" x14ac:dyDescent="0.3">
      <c r="K35" s="49" t="s">
        <v>116</v>
      </c>
      <c r="L35" s="50" t="s">
        <v>117</v>
      </c>
      <c r="M35" s="51">
        <v>1</v>
      </c>
      <c r="N35" s="52">
        <v>1</v>
      </c>
      <c r="O35" s="52">
        <v>1</v>
      </c>
      <c r="P35" s="53">
        <v>-0.14727540500736377</v>
      </c>
    </row>
    <row r="36" spans="11:16" x14ac:dyDescent="0.3">
      <c r="K36" s="49" t="s">
        <v>118</v>
      </c>
      <c r="L36" s="50" t="s">
        <v>119</v>
      </c>
      <c r="M36" s="51">
        <v>0.98278560250391234</v>
      </c>
      <c r="N36" s="52">
        <v>0.5608695652173914</v>
      </c>
      <c r="O36" s="52">
        <v>0</v>
      </c>
      <c r="P36" s="53">
        <v>-6.9219440353460962E-2</v>
      </c>
    </row>
    <row r="37" spans="11:16" x14ac:dyDescent="0.3">
      <c r="K37" s="49" t="s">
        <v>120</v>
      </c>
      <c r="L37" s="50" t="s">
        <v>121</v>
      </c>
      <c r="M37" s="51">
        <v>7.1987480438184662E-2</v>
      </c>
      <c r="N37" s="52">
        <v>1.8840579710144929E-2</v>
      </c>
      <c r="O37" s="52">
        <v>1.8840579710144929E-2</v>
      </c>
      <c r="P37" s="53">
        <v>1.7673048600883652E-2</v>
      </c>
    </row>
    <row r="38" spans="11:16" x14ac:dyDescent="0.3">
      <c r="K38" s="49" t="s">
        <v>122</v>
      </c>
      <c r="L38" s="50" t="s">
        <v>123</v>
      </c>
      <c r="M38" s="51">
        <v>-1.5649452269170579E-2</v>
      </c>
      <c r="N38" s="52">
        <v>-1.4492753623188408E-2</v>
      </c>
      <c r="O38" s="52">
        <v>-1.4492753623188408E-2</v>
      </c>
      <c r="P38" s="53">
        <v>-8.836524300441826E-3</v>
      </c>
    </row>
    <row r="39" spans="11:16" ht="15" thickBot="1" x14ac:dyDescent="0.35">
      <c r="K39" s="54" t="s">
        <v>124</v>
      </c>
      <c r="L39" s="55" t="s">
        <v>125</v>
      </c>
      <c r="M39" s="56">
        <v>0.59780907668231609</v>
      </c>
      <c r="N39" s="57">
        <v>0.59130434782608698</v>
      </c>
      <c r="O39" s="57">
        <v>0.59130434782608698</v>
      </c>
      <c r="P39" s="58">
        <v>0.69072164948453596</v>
      </c>
    </row>
    <row r="40" spans="11:16" x14ac:dyDescent="0.3">
      <c r="K40" s="59" t="s">
        <v>126</v>
      </c>
      <c r="M40" s="40">
        <f>+AVERAGE(M39,M24:M29)</f>
        <v>0.47529622177509501</v>
      </c>
    </row>
  </sheetData>
  <conditionalFormatting sqref="N16:O21">
    <cfRule type="cellIs" dxfId="5" priority="6" operator="equal">
      <formula>0</formula>
    </cfRule>
  </conditionalFormatting>
  <conditionalFormatting sqref="E32:E42">
    <cfRule type="cellIs" dxfId="4" priority="5" operator="equal">
      <formula>0</formula>
    </cfRule>
  </conditionalFormatting>
  <conditionalFormatting sqref="F32:F42">
    <cfRule type="cellIs" dxfId="3" priority="4" operator="equal">
      <formula>0</formula>
    </cfRule>
  </conditionalFormatting>
  <conditionalFormatting sqref="E43">
    <cfRule type="cellIs" dxfId="2" priority="3" operator="equal">
      <formula>0</formula>
    </cfRule>
  </conditionalFormatting>
  <conditionalFormatting sqref="F43">
    <cfRule type="cellIs" dxfId="1" priority="2" operator="equal">
      <formula>0</formula>
    </cfRule>
  </conditionalFormatting>
  <conditionalFormatting sqref="H32:I43">
    <cfRule type="cellIs" dxfId="0" priority="1" operator="equal">
      <formula>0</formula>
    </cfRule>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A3:L18"/>
  <sheetViews>
    <sheetView workbookViewId="0">
      <selection activeCell="E11" sqref="E11"/>
    </sheetView>
  </sheetViews>
  <sheetFormatPr defaultRowHeight="14.4" x14ac:dyDescent="0.3"/>
  <cols>
    <col min="1" max="1" width="13.109375" bestFit="1" customWidth="1"/>
    <col min="2" max="2" width="24.109375" bestFit="1" customWidth="1"/>
    <col min="3" max="3" width="12" customWidth="1"/>
    <col min="4" max="4" width="16.109375" bestFit="1" customWidth="1"/>
    <col min="5" max="5" width="11" bestFit="1" customWidth="1"/>
    <col min="6" max="6" width="13.109375" bestFit="1" customWidth="1"/>
    <col min="7" max="7" width="12" bestFit="1" customWidth="1"/>
    <col min="8" max="8" width="29.109375" bestFit="1" customWidth="1"/>
    <col min="9" max="9" width="21.109375" bestFit="1" customWidth="1"/>
    <col min="10" max="10" width="18.109375" bestFit="1" customWidth="1"/>
  </cols>
  <sheetData>
    <row r="3" spans="1:12" x14ac:dyDescent="0.25">
      <c r="B3" s="18" t="s">
        <v>42</v>
      </c>
    </row>
    <row r="4" spans="1:12" x14ac:dyDescent="0.25">
      <c r="B4" t="s">
        <v>38</v>
      </c>
      <c r="D4" t="s">
        <v>36</v>
      </c>
      <c r="F4" t="s">
        <v>37</v>
      </c>
      <c r="H4" t="s">
        <v>43</v>
      </c>
      <c r="I4" t="s">
        <v>44</v>
      </c>
      <c r="J4" t="s">
        <v>45</v>
      </c>
    </row>
    <row r="5" spans="1:12" x14ac:dyDescent="0.25">
      <c r="A5" s="18" t="s">
        <v>34</v>
      </c>
      <c r="B5" t="s">
        <v>40</v>
      </c>
      <c r="C5" t="s">
        <v>41</v>
      </c>
      <c r="D5" t="s">
        <v>40</v>
      </c>
      <c r="E5" t="s">
        <v>41</v>
      </c>
      <c r="F5" t="s">
        <v>40</v>
      </c>
      <c r="G5" t="s">
        <v>41</v>
      </c>
    </row>
    <row r="6" spans="1:12" x14ac:dyDescent="0.25">
      <c r="A6" s="19">
        <v>1</v>
      </c>
      <c r="B6" s="20">
        <v>55.830841836734699</v>
      </c>
      <c r="C6" s="20">
        <v>57.80082386363636</v>
      </c>
      <c r="D6" s="20">
        <v>607.79000000000121</v>
      </c>
      <c r="E6" s="20">
        <v>2387.3049999999989</v>
      </c>
      <c r="F6" s="20">
        <v>29.701117949999997</v>
      </c>
      <c r="G6" s="20">
        <v>92.156270300000031</v>
      </c>
      <c r="H6" s="20">
        <v>56.762876344086024</v>
      </c>
      <c r="I6" s="20">
        <v>2995.0949999999957</v>
      </c>
      <c r="J6" s="20">
        <v>121.85738825000003</v>
      </c>
      <c r="K6">
        <f>+J6/(I6/1000)</f>
        <v>40.685650455160925</v>
      </c>
      <c r="L6">
        <f>+K6/C6</f>
        <v>0.70389395402298183</v>
      </c>
    </row>
    <row r="7" spans="1:12" x14ac:dyDescent="0.25">
      <c r="A7" s="19">
        <v>2</v>
      </c>
      <c r="B7" s="20">
        <v>33.689375000000013</v>
      </c>
      <c r="C7" s="20">
        <v>37.744749999999996</v>
      </c>
      <c r="D7" s="20">
        <v>1521.1450000000011</v>
      </c>
      <c r="E7" s="20">
        <v>4779.5949999999975</v>
      </c>
      <c r="F7" s="20">
        <v>66.770285650000019</v>
      </c>
      <c r="G7" s="20">
        <v>151.27901310000004</v>
      </c>
      <c r="H7" s="20">
        <v>35.62050595238096</v>
      </c>
      <c r="I7" s="20">
        <v>6300.739999999998</v>
      </c>
      <c r="J7" s="20">
        <v>218.04929875000016</v>
      </c>
      <c r="K7">
        <f t="shared" ref="K7:K18" si="0">+J7/(I7/1000)</f>
        <v>34.606934860032354</v>
      </c>
      <c r="L7">
        <f t="shared" ref="L7:L17" si="1">+K7/C7</f>
        <v>0.91686750766748637</v>
      </c>
    </row>
    <row r="8" spans="1:12" x14ac:dyDescent="0.25">
      <c r="A8" s="19">
        <v>3</v>
      </c>
      <c r="B8" s="20">
        <v>35.581887755101995</v>
      </c>
      <c r="C8" s="20">
        <v>40.722755681818199</v>
      </c>
      <c r="D8" s="20">
        <v>3083.0599999999854</v>
      </c>
      <c r="E8" s="20">
        <v>10268.904999999997</v>
      </c>
      <c r="F8" s="20">
        <v>102.21387509999991</v>
      </c>
      <c r="G8" s="20">
        <v>319.82829344999982</v>
      </c>
      <c r="H8" s="20">
        <v>38.014126344085987</v>
      </c>
      <c r="I8" s="20">
        <v>13351.965000000002</v>
      </c>
      <c r="J8" s="20">
        <v>422.04216854999987</v>
      </c>
      <c r="K8">
        <f t="shared" si="0"/>
        <v>31.608993024622205</v>
      </c>
      <c r="L8">
        <f t="shared" si="1"/>
        <v>0.77619975601835101</v>
      </c>
    </row>
    <row r="9" spans="1:12" x14ac:dyDescent="0.25">
      <c r="A9" s="19">
        <v>4</v>
      </c>
      <c r="B9" s="20">
        <v>25.457395833333361</v>
      </c>
      <c r="C9" s="20">
        <v>28.694523809523783</v>
      </c>
      <c r="D9" s="20">
        <v>6092.2149999999838</v>
      </c>
      <c r="E9" s="20">
        <v>12736.870000000008</v>
      </c>
      <c r="F9" s="20">
        <v>145.59696449999998</v>
      </c>
      <c r="G9" s="20">
        <v>317.05431319999985</v>
      </c>
      <c r="H9" s="20">
        <v>26.968055555555601</v>
      </c>
      <c r="I9" s="20">
        <v>18829.084999999988</v>
      </c>
      <c r="J9" s="20">
        <v>462.65127769999981</v>
      </c>
      <c r="K9">
        <f t="shared" si="0"/>
        <v>24.571097198828308</v>
      </c>
      <c r="L9">
        <f t="shared" si="1"/>
        <v>0.85629917965995661</v>
      </c>
    </row>
    <row r="10" spans="1:12" x14ac:dyDescent="0.25">
      <c r="A10" s="19">
        <v>5</v>
      </c>
      <c r="B10" s="20">
        <v>22.420331632653067</v>
      </c>
      <c r="C10" s="20">
        <v>26.212073863636363</v>
      </c>
      <c r="D10" s="20">
        <v>8275.1999999999916</v>
      </c>
      <c r="E10" s="20">
        <v>18707.390000000003</v>
      </c>
      <c r="F10" s="20">
        <v>181.88367615000016</v>
      </c>
      <c r="G10" s="20">
        <v>399.9449372000002</v>
      </c>
      <c r="H10" s="20">
        <v>24.21427419354842</v>
      </c>
      <c r="I10" s="20">
        <v>26982.589999999967</v>
      </c>
      <c r="J10" s="20">
        <v>581.82861335000018</v>
      </c>
      <c r="K10">
        <f t="shared" si="0"/>
        <v>21.563112115997793</v>
      </c>
      <c r="L10">
        <f t="shared" si="1"/>
        <v>0.82264044532210756</v>
      </c>
    </row>
    <row r="11" spans="1:12" x14ac:dyDescent="0.25">
      <c r="A11" s="19">
        <v>6</v>
      </c>
      <c r="B11" s="20">
        <v>19.938072916666655</v>
      </c>
      <c r="C11" s="20">
        <v>24.546220238095223</v>
      </c>
      <c r="D11" s="20">
        <v>8781.5449999999946</v>
      </c>
      <c r="E11" s="20">
        <v>20320.554999999982</v>
      </c>
      <c r="F11" s="20">
        <v>195.12108675000005</v>
      </c>
      <c r="G11" s="20">
        <v>473.97733355000008</v>
      </c>
      <c r="H11" s="20">
        <v>22.088541666666664</v>
      </c>
      <c r="I11" s="20">
        <v>29102.1</v>
      </c>
      <c r="J11" s="20">
        <v>669.0984202999997</v>
      </c>
      <c r="K11">
        <f t="shared" si="0"/>
        <v>22.991413688359248</v>
      </c>
      <c r="L11">
        <f t="shared" si="1"/>
        <v>0.93665800540146105</v>
      </c>
    </row>
    <row r="12" spans="1:12" x14ac:dyDescent="0.25">
      <c r="A12" s="19">
        <v>7</v>
      </c>
      <c r="B12" s="20">
        <v>25.520663265306133</v>
      </c>
      <c r="C12" s="20">
        <v>34.519630681818185</v>
      </c>
      <c r="D12" s="20">
        <v>9545.090000000002</v>
      </c>
      <c r="E12" s="20">
        <v>22282.195000000011</v>
      </c>
      <c r="F12" s="20">
        <v>296.0016743000001</v>
      </c>
      <c r="G12" s="20">
        <v>659.10809540000014</v>
      </c>
      <c r="H12" s="20">
        <v>29.778239247311852</v>
      </c>
      <c r="I12" s="20">
        <v>31827.285000000036</v>
      </c>
      <c r="J12" s="20">
        <v>955.10976970000024</v>
      </c>
      <c r="K12">
        <f t="shared" si="0"/>
        <v>30.009150001327452</v>
      </c>
      <c r="L12">
        <f t="shared" si="1"/>
        <v>0.86933577818182028</v>
      </c>
    </row>
    <row r="13" spans="1:12" x14ac:dyDescent="0.25">
      <c r="A13" s="19">
        <v>8</v>
      </c>
      <c r="B13" s="20">
        <v>23.5277806122449</v>
      </c>
      <c r="C13" s="20">
        <v>28.103465909090918</v>
      </c>
      <c r="D13" s="20">
        <v>7022.1849999999822</v>
      </c>
      <c r="E13" s="20">
        <v>19638.730000000007</v>
      </c>
      <c r="F13" s="20">
        <v>194.27352069999995</v>
      </c>
      <c r="G13" s="20">
        <v>473.1907163499996</v>
      </c>
      <c r="H13" s="20">
        <v>25.692620967741966</v>
      </c>
      <c r="I13" s="20">
        <v>26660.914999999946</v>
      </c>
      <c r="J13" s="20">
        <v>667.46423704999938</v>
      </c>
      <c r="K13">
        <f t="shared" si="0"/>
        <v>25.035308692518644</v>
      </c>
      <c r="L13">
        <f t="shared" si="1"/>
        <v>0.89082637613107407</v>
      </c>
    </row>
    <row r="14" spans="1:12" x14ac:dyDescent="0.25">
      <c r="A14" s="19">
        <v>9</v>
      </c>
      <c r="B14" s="20">
        <v>28.899296874999987</v>
      </c>
      <c r="C14" s="20">
        <v>39.585654761904799</v>
      </c>
      <c r="D14" s="20">
        <v>7081.9399999999814</v>
      </c>
      <c r="E14" s="20">
        <v>14538.020000000013</v>
      </c>
      <c r="F14" s="20">
        <v>225.38624515000001</v>
      </c>
      <c r="G14" s="20">
        <v>795.46954644999983</v>
      </c>
      <c r="H14" s="20">
        <v>33.886263888888884</v>
      </c>
      <c r="I14" s="20">
        <v>21619.959999999985</v>
      </c>
      <c r="J14" s="20">
        <v>1020.8557915999997</v>
      </c>
      <c r="K14">
        <f t="shared" si="0"/>
        <v>47.218209080867886</v>
      </c>
      <c r="L14">
        <f t="shared" si="1"/>
        <v>1.1928111171804658</v>
      </c>
    </row>
    <row r="15" spans="1:12" x14ac:dyDescent="0.25">
      <c r="A15" s="19">
        <v>10</v>
      </c>
      <c r="B15" s="20">
        <v>35.713903061224521</v>
      </c>
      <c r="C15" s="20">
        <v>41.510482954545438</v>
      </c>
      <c r="D15" s="20">
        <v>3458.0949999999889</v>
      </c>
      <c r="E15" s="20">
        <v>9798.5299999999952</v>
      </c>
      <c r="F15" s="20">
        <v>155.70809114999997</v>
      </c>
      <c r="G15" s="20">
        <v>361.66388345000007</v>
      </c>
      <c r="H15" s="20">
        <v>38.456370967741989</v>
      </c>
      <c r="I15" s="20">
        <v>13256.625000000004</v>
      </c>
      <c r="J15" s="20">
        <v>517.37197459999993</v>
      </c>
      <c r="K15">
        <f t="shared" si="0"/>
        <v>39.027427765362589</v>
      </c>
      <c r="L15">
        <f t="shared" si="1"/>
        <v>0.94018245482949858</v>
      </c>
    </row>
    <row r="16" spans="1:12" x14ac:dyDescent="0.25">
      <c r="A16" s="19">
        <v>11</v>
      </c>
      <c r="B16" s="20">
        <v>55.806067708333359</v>
      </c>
      <c r="C16" s="20">
        <v>59.395089285714306</v>
      </c>
      <c r="D16" s="20">
        <v>1808.6616666666587</v>
      </c>
      <c r="E16" s="20">
        <v>3394.4249999999943</v>
      </c>
      <c r="F16" s="20">
        <v>114.64388196666671</v>
      </c>
      <c r="G16" s="20">
        <v>146.45064129999992</v>
      </c>
      <c r="H16" s="20">
        <v>57.480944444444461</v>
      </c>
      <c r="I16" s="20">
        <v>5203.0866666666507</v>
      </c>
      <c r="J16" s="20">
        <v>261.09452326666673</v>
      </c>
      <c r="K16">
        <f t="shared" si="0"/>
        <v>50.180698495636733</v>
      </c>
      <c r="L16">
        <f t="shared" si="1"/>
        <v>0.84486275042448977</v>
      </c>
    </row>
    <row r="17" spans="1:12" x14ac:dyDescent="0.25">
      <c r="A17" s="19">
        <v>12</v>
      </c>
      <c r="B17" s="20">
        <v>41.295484693877547</v>
      </c>
      <c r="C17" s="20">
        <v>54.008465909090887</v>
      </c>
      <c r="D17" s="20">
        <v>450.02000000000277</v>
      </c>
      <c r="E17" s="20">
        <v>2974.5049999999942</v>
      </c>
      <c r="F17" s="20">
        <v>17.322394600000003</v>
      </c>
      <c r="G17" s="20">
        <v>115.07412075000003</v>
      </c>
      <c r="H17" s="20">
        <v>47.310228494623672</v>
      </c>
      <c r="I17" s="20">
        <v>3424.5249999999969</v>
      </c>
      <c r="J17" s="20">
        <v>132.39651535000007</v>
      </c>
      <c r="K17">
        <f t="shared" si="0"/>
        <v>38.661278673684727</v>
      </c>
      <c r="L17">
        <f t="shared" si="1"/>
        <v>0.71583737887983834</v>
      </c>
    </row>
    <row r="18" spans="1:12" x14ac:dyDescent="0.25">
      <c r="A18" s="19" t="s">
        <v>35</v>
      </c>
      <c r="B18" s="20">
        <v>33.647368307426582</v>
      </c>
      <c r="C18" s="20">
        <v>39.437424903100805</v>
      </c>
      <c r="D18" s="20">
        <v>57726.94666666742</v>
      </c>
      <c r="E18" s="20">
        <v>141827.02499999898</v>
      </c>
      <c r="F18" s="20">
        <v>1724.6228139666625</v>
      </c>
      <c r="G18" s="20">
        <v>4305.1971645000031</v>
      </c>
      <c r="H18" s="20">
        <v>36.375833333333347</v>
      </c>
      <c r="I18" s="20">
        <v>199553.97166666656</v>
      </c>
      <c r="J18" s="20">
        <v>6029.8199784666658</v>
      </c>
      <c r="K18">
        <f t="shared" si="0"/>
        <v>30.21648693887602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sheetPr>
  <dimension ref="A1:K16"/>
  <sheetViews>
    <sheetView workbookViewId="0">
      <selection activeCell="C9" sqref="C9"/>
    </sheetView>
  </sheetViews>
  <sheetFormatPr defaultRowHeight="14.4" x14ac:dyDescent="0.3"/>
  <cols>
    <col min="1" max="1" width="13.109375" customWidth="1"/>
    <col min="2" max="2" width="35" customWidth="1"/>
    <col min="3" max="3" width="51.6640625" customWidth="1"/>
    <col min="4" max="4" width="49.6640625" customWidth="1"/>
    <col min="6" max="11" width="12.6640625" customWidth="1"/>
  </cols>
  <sheetData>
    <row r="1" spans="1:11" ht="15" x14ac:dyDescent="0.25">
      <c r="D1" t="s">
        <v>133</v>
      </c>
    </row>
    <row r="2" spans="1:11" ht="15" x14ac:dyDescent="0.25">
      <c r="D2" s="17">
        <f>+MAX('Hourly Generator and LMP Data'!I3652:I5859)</f>
        <v>156.67000000000002</v>
      </c>
    </row>
    <row r="3" spans="1:11" ht="105" x14ac:dyDescent="0.25">
      <c r="A3" s="18" t="s">
        <v>34</v>
      </c>
      <c r="B3" t="s">
        <v>143</v>
      </c>
      <c r="C3" t="s">
        <v>144</v>
      </c>
      <c r="D3" t="s">
        <v>145</v>
      </c>
      <c r="F3" s="64" t="s">
        <v>134</v>
      </c>
      <c r="G3" s="64" t="s">
        <v>135</v>
      </c>
      <c r="H3" s="64" t="s">
        <v>136</v>
      </c>
      <c r="I3" s="64" t="s">
        <v>137</v>
      </c>
      <c r="J3" s="64" t="s">
        <v>138</v>
      </c>
      <c r="K3" s="64" t="s">
        <v>139</v>
      </c>
    </row>
    <row r="4" spans="1:11" ht="15" x14ac:dyDescent="0.25">
      <c r="A4" s="19">
        <v>1</v>
      </c>
      <c r="B4" s="20">
        <v>7</v>
      </c>
      <c r="C4" s="20">
        <v>0</v>
      </c>
      <c r="D4" s="20">
        <v>0</v>
      </c>
      <c r="F4">
        <v>744</v>
      </c>
      <c r="G4">
        <f>+F4-B4</f>
        <v>737</v>
      </c>
      <c r="H4" s="40">
        <f>+G4/F4</f>
        <v>0.99059139784946237</v>
      </c>
      <c r="I4" s="40">
        <f>+B4/F4</f>
        <v>9.4086021505376347E-3</v>
      </c>
      <c r="J4" s="40">
        <f>+C4/F4</f>
        <v>0</v>
      </c>
      <c r="K4" s="40">
        <f>+C4/G4</f>
        <v>0</v>
      </c>
    </row>
    <row r="5" spans="1:11" ht="15" x14ac:dyDescent="0.25">
      <c r="A5" s="19">
        <v>2</v>
      </c>
      <c r="B5" s="20">
        <v>15</v>
      </c>
      <c r="C5" s="20">
        <v>7</v>
      </c>
      <c r="D5" s="20">
        <v>0</v>
      </c>
      <c r="F5">
        <f>24*29</f>
        <v>696</v>
      </c>
      <c r="G5">
        <f t="shared" ref="G5:G16" si="0">+F5-B5</f>
        <v>681</v>
      </c>
      <c r="H5" s="40">
        <f t="shared" ref="H5:H16" si="1">+G5/F5</f>
        <v>0.97844827586206895</v>
      </c>
      <c r="I5" s="40">
        <f t="shared" ref="I5:I16" si="2">+B5/F5</f>
        <v>2.1551724137931036E-2</v>
      </c>
      <c r="J5" s="40">
        <f t="shared" ref="J5:J16" si="3">+C5/F5</f>
        <v>1.0057471264367816E-2</v>
      </c>
      <c r="K5" s="40">
        <f t="shared" ref="K5:K16" si="4">+C5/G5</f>
        <v>1.0279001468428781E-2</v>
      </c>
    </row>
    <row r="6" spans="1:11" ht="15" x14ac:dyDescent="0.25">
      <c r="A6" s="19">
        <v>3</v>
      </c>
      <c r="B6" s="20">
        <v>72</v>
      </c>
      <c r="C6" s="20">
        <v>20</v>
      </c>
      <c r="D6" s="20">
        <v>0</v>
      </c>
      <c r="F6">
        <v>743</v>
      </c>
      <c r="G6">
        <f t="shared" si="0"/>
        <v>671</v>
      </c>
      <c r="H6" s="40">
        <f t="shared" si="1"/>
        <v>0.90309555854643342</v>
      </c>
      <c r="I6" s="40">
        <f t="shared" si="2"/>
        <v>9.6904441453566623E-2</v>
      </c>
      <c r="J6" s="40">
        <f t="shared" si="3"/>
        <v>2.6917900403768506E-2</v>
      </c>
      <c r="K6" s="40">
        <f t="shared" si="4"/>
        <v>2.9806259314456036E-2</v>
      </c>
    </row>
    <row r="7" spans="1:11" ht="15" x14ac:dyDescent="0.25">
      <c r="A7" s="19">
        <v>4</v>
      </c>
      <c r="B7" s="20">
        <v>92</v>
      </c>
      <c r="C7" s="20">
        <v>64</v>
      </c>
      <c r="D7" s="20">
        <v>0</v>
      </c>
      <c r="F7">
        <v>720</v>
      </c>
      <c r="G7">
        <f t="shared" si="0"/>
        <v>628</v>
      </c>
      <c r="H7" s="40">
        <f t="shared" si="1"/>
        <v>0.87222222222222223</v>
      </c>
      <c r="I7" s="40">
        <f t="shared" si="2"/>
        <v>0.12777777777777777</v>
      </c>
      <c r="J7" s="40">
        <f t="shared" si="3"/>
        <v>8.8888888888888892E-2</v>
      </c>
      <c r="K7" s="40">
        <f t="shared" si="4"/>
        <v>0.10191082802547771</v>
      </c>
    </row>
    <row r="8" spans="1:11" ht="15" x14ac:dyDescent="0.25">
      <c r="A8" s="19">
        <v>5</v>
      </c>
      <c r="B8" s="20">
        <v>110</v>
      </c>
      <c r="C8" s="20">
        <v>123</v>
      </c>
      <c r="D8" s="20">
        <v>3</v>
      </c>
      <c r="F8">
        <v>744</v>
      </c>
      <c r="G8">
        <f t="shared" si="0"/>
        <v>634</v>
      </c>
      <c r="H8" s="40">
        <f t="shared" si="1"/>
        <v>0.85215053763440862</v>
      </c>
      <c r="I8" s="40">
        <f t="shared" si="2"/>
        <v>0.14784946236559141</v>
      </c>
      <c r="J8" s="40">
        <f t="shared" si="3"/>
        <v>0.16532258064516128</v>
      </c>
      <c r="K8" s="40">
        <f t="shared" si="4"/>
        <v>0.19400630914826497</v>
      </c>
    </row>
    <row r="9" spans="1:11" ht="15" x14ac:dyDescent="0.25">
      <c r="A9" s="19">
        <v>6</v>
      </c>
      <c r="B9" s="20">
        <v>111</v>
      </c>
      <c r="C9" s="20">
        <v>137</v>
      </c>
      <c r="D9" s="20">
        <v>0</v>
      </c>
      <c r="F9">
        <v>720</v>
      </c>
      <c r="G9">
        <f t="shared" si="0"/>
        <v>609</v>
      </c>
      <c r="H9" s="40">
        <f t="shared" si="1"/>
        <v>0.84583333333333333</v>
      </c>
      <c r="I9" s="40">
        <f t="shared" si="2"/>
        <v>0.15416666666666667</v>
      </c>
      <c r="J9" s="40">
        <f t="shared" si="3"/>
        <v>0.19027777777777777</v>
      </c>
      <c r="K9" s="40">
        <f t="shared" si="4"/>
        <v>0.22495894909688013</v>
      </c>
    </row>
    <row r="10" spans="1:11" ht="15" x14ac:dyDescent="0.25">
      <c r="A10" s="19">
        <v>7</v>
      </c>
      <c r="B10" s="20">
        <v>125</v>
      </c>
      <c r="C10" s="20">
        <v>180</v>
      </c>
      <c r="D10" s="20">
        <v>0</v>
      </c>
      <c r="F10">
        <v>744</v>
      </c>
      <c r="G10">
        <f t="shared" si="0"/>
        <v>619</v>
      </c>
      <c r="H10" s="40">
        <f t="shared" si="1"/>
        <v>0.831989247311828</v>
      </c>
      <c r="I10" s="40">
        <f t="shared" si="2"/>
        <v>0.16801075268817203</v>
      </c>
      <c r="J10" s="40">
        <f t="shared" si="3"/>
        <v>0.24193548387096775</v>
      </c>
      <c r="K10" s="40">
        <f t="shared" si="4"/>
        <v>0.29079159935379645</v>
      </c>
    </row>
    <row r="11" spans="1:11" ht="15" x14ac:dyDescent="0.25">
      <c r="A11" s="19">
        <v>8</v>
      </c>
      <c r="B11" s="20">
        <v>139</v>
      </c>
      <c r="C11" s="20">
        <v>131</v>
      </c>
      <c r="D11" s="20">
        <v>0</v>
      </c>
      <c r="F11">
        <v>744</v>
      </c>
      <c r="G11">
        <f t="shared" si="0"/>
        <v>605</v>
      </c>
      <c r="H11" s="40">
        <f t="shared" si="1"/>
        <v>0.81317204301075274</v>
      </c>
      <c r="I11" s="40">
        <f t="shared" si="2"/>
        <v>0.18682795698924731</v>
      </c>
      <c r="J11" s="40">
        <f t="shared" si="3"/>
        <v>0.17607526881720431</v>
      </c>
      <c r="K11" s="40">
        <f t="shared" si="4"/>
        <v>0.21652892561983472</v>
      </c>
    </row>
    <row r="12" spans="1:11" ht="15" x14ac:dyDescent="0.25">
      <c r="A12" s="19">
        <v>9</v>
      </c>
      <c r="B12" s="20">
        <v>147</v>
      </c>
      <c r="C12" s="20">
        <v>91</v>
      </c>
      <c r="D12" s="20">
        <v>0</v>
      </c>
      <c r="F12">
        <v>720</v>
      </c>
      <c r="G12">
        <f t="shared" si="0"/>
        <v>573</v>
      </c>
      <c r="H12" s="40">
        <f t="shared" si="1"/>
        <v>0.79583333333333328</v>
      </c>
      <c r="I12" s="40">
        <f t="shared" si="2"/>
        <v>0.20416666666666666</v>
      </c>
      <c r="J12" s="40">
        <f t="shared" si="3"/>
        <v>0.12638888888888888</v>
      </c>
      <c r="K12" s="40">
        <f t="shared" si="4"/>
        <v>0.15881326352530542</v>
      </c>
    </row>
    <row r="13" spans="1:11" ht="15" x14ac:dyDescent="0.25">
      <c r="A13" s="19">
        <v>10</v>
      </c>
      <c r="B13" s="20">
        <v>192</v>
      </c>
      <c r="C13" s="20">
        <v>31</v>
      </c>
      <c r="D13" s="20">
        <v>0</v>
      </c>
      <c r="F13">
        <v>744</v>
      </c>
      <c r="G13">
        <f t="shared" si="0"/>
        <v>552</v>
      </c>
      <c r="H13" s="40">
        <f t="shared" si="1"/>
        <v>0.74193548387096775</v>
      </c>
      <c r="I13" s="40">
        <f t="shared" si="2"/>
        <v>0.25806451612903225</v>
      </c>
      <c r="J13" s="40">
        <f t="shared" si="3"/>
        <v>4.1666666666666664E-2</v>
      </c>
      <c r="K13" s="40">
        <f t="shared" si="4"/>
        <v>5.6159420289855072E-2</v>
      </c>
    </row>
    <row r="14" spans="1:11" ht="15" x14ac:dyDescent="0.25">
      <c r="A14" s="19">
        <v>11</v>
      </c>
      <c r="B14" s="20">
        <v>174</v>
      </c>
      <c r="C14" s="20">
        <v>1</v>
      </c>
      <c r="D14" s="20">
        <v>0</v>
      </c>
      <c r="F14">
        <v>721</v>
      </c>
      <c r="G14">
        <f t="shared" si="0"/>
        <v>547</v>
      </c>
      <c r="H14" s="40">
        <f t="shared" si="1"/>
        <v>0.75866851595006934</v>
      </c>
      <c r="I14" s="40">
        <f t="shared" si="2"/>
        <v>0.24133148404993066</v>
      </c>
      <c r="J14" s="40">
        <f t="shared" si="3"/>
        <v>1.3869625520110957E-3</v>
      </c>
      <c r="K14" s="40">
        <f t="shared" si="4"/>
        <v>1.8281535648994515E-3</v>
      </c>
    </row>
    <row r="15" spans="1:11" ht="15" x14ac:dyDescent="0.25">
      <c r="A15" s="19">
        <v>12</v>
      </c>
      <c r="B15" s="20">
        <v>12</v>
      </c>
      <c r="C15" s="20">
        <v>0</v>
      </c>
      <c r="D15" s="20">
        <v>0</v>
      </c>
      <c r="F15">
        <v>744</v>
      </c>
      <c r="G15">
        <f t="shared" si="0"/>
        <v>732</v>
      </c>
      <c r="H15" s="40">
        <f t="shared" si="1"/>
        <v>0.9838709677419355</v>
      </c>
      <c r="I15" s="40">
        <f t="shared" si="2"/>
        <v>1.6129032258064516E-2</v>
      </c>
      <c r="J15" s="40">
        <f t="shared" si="3"/>
        <v>0</v>
      </c>
      <c r="K15" s="40">
        <f t="shared" si="4"/>
        <v>0</v>
      </c>
    </row>
    <row r="16" spans="1:11" ht="15" x14ac:dyDescent="0.25">
      <c r="A16" s="19" t="s">
        <v>35</v>
      </c>
      <c r="B16" s="20">
        <v>1196</v>
      </c>
      <c r="C16" s="20">
        <v>785</v>
      </c>
      <c r="D16" s="20">
        <v>3</v>
      </c>
      <c r="F16">
        <f>+SUM(F4:F15)</f>
        <v>8784</v>
      </c>
      <c r="G16">
        <f t="shared" si="0"/>
        <v>7588</v>
      </c>
      <c r="H16" s="40">
        <f t="shared" si="1"/>
        <v>0.86384335154826963</v>
      </c>
      <c r="I16" s="40">
        <f t="shared" si="2"/>
        <v>0.13615664845173042</v>
      </c>
      <c r="J16" s="40">
        <f t="shared" si="3"/>
        <v>8.9367030965391628E-2</v>
      </c>
      <c r="K16" s="40">
        <f t="shared" si="4"/>
        <v>0.10345282024248814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3:G17"/>
  <sheetViews>
    <sheetView workbookViewId="0">
      <selection activeCell="E10" sqref="E10"/>
    </sheetView>
  </sheetViews>
  <sheetFormatPr defaultRowHeight="14.4" x14ac:dyDescent="0.3"/>
  <cols>
    <col min="1" max="1" width="19.6640625" bestFit="1" customWidth="1"/>
    <col min="2" max="2" width="16.33203125" bestFit="1" customWidth="1"/>
    <col min="3" max="7" width="12.6640625" bestFit="1" customWidth="1"/>
    <col min="8" max="22" width="12" customWidth="1"/>
    <col min="23" max="25" width="3" customWidth="1"/>
    <col min="26" max="26" width="12" bestFit="1" customWidth="1"/>
  </cols>
  <sheetData>
    <row r="3" spans="1:7" x14ac:dyDescent="0.25">
      <c r="A3" s="18" t="s">
        <v>151</v>
      </c>
      <c r="B3" s="18" t="s">
        <v>42</v>
      </c>
    </row>
    <row r="4" spans="1:7" x14ac:dyDescent="0.25">
      <c r="A4" s="18" t="s">
        <v>34</v>
      </c>
      <c r="B4">
        <v>17</v>
      </c>
      <c r="C4">
        <v>18</v>
      </c>
      <c r="D4">
        <v>19</v>
      </c>
      <c r="E4">
        <v>20</v>
      </c>
      <c r="F4">
        <v>21</v>
      </c>
      <c r="G4" t="s">
        <v>35</v>
      </c>
    </row>
    <row r="5" spans="1:7" x14ac:dyDescent="0.25">
      <c r="A5" s="19">
        <v>1</v>
      </c>
      <c r="B5" s="20">
        <v>-0.35903225806451611</v>
      </c>
      <c r="C5" s="20">
        <v>-1.083064516129032</v>
      </c>
      <c r="D5" s="20">
        <v>-1.0288709677419354</v>
      </c>
      <c r="E5" s="20">
        <v>-1.0866129032258065</v>
      </c>
      <c r="F5" s="20">
        <v>-1.1370967741935483</v>
      </c>
      <c r="G5" s="20">
        <v>-0.93893548387096848</v>
      </c>
    </row>
    <row r="6" spans="1:7" x14ac:dyDescent="0.25">
      <c r="A6" s="19">
        <v>2</v>
      </c>
      <c r="B6" s="20">
        <v>6.2735714285714268</v>
      </c>
      <c r="C6" s="20">
        <v>-0.98464285714285715</v>
      </c>
      <c r="D6" s="20">
        <v>-1.0623214285714286</v>
      </c>
      <c r="E6" s="20">
        <v>-1.0669642857142858</v>
      </c>
      <c r="F6" s="20">
        <v>-1.0623214285714286</v>
      </c>
      <c r="G6" s="20">
        <v>0.41946428571428596</v>
      </c>
    </row>
    <row r="7" spans="1:7" x14ac:dyDescent="0.25">
      <c r="A7" s="19">
        <v>3</v>
      </c>
      <c r="B7" s="20">
        <v>28.997580645161296</v>
      </c>
      <c r="C7" s="20">
        <v>13.498225806451607</v>
      </c>
      <c r="D7" s="20">
        <v>2.8609677419354833</v>
      </c>
      <c r="E7" s="20">
        <v>-0.17177419354838705</v>
      </c>
      <c r="F7" s="20">
        <v>-0.14258064516129026</v>
      </c>
      <c r="G7" s="20">
        <v>9.0084838709677264</v>
      </c>
    </row>
    <row r="8" spans="1:7" x14ac:dyDescent="0.25">
      <c r="A8" s="19">
        <v>4</v>
      </c>
      <c r="B8" s="20">
        <v>45.936</v>
      </c>
      <c r="C8" s="20">
        <v>27.050666666666665</v>
      </c>
      <c r="D8" s="20">
        <v>9.3779999999999983</v>
      </c>
      <c r="E8" s="20">
        <v>0.47016666666666662</v>
      </c>
      <c r="F8" s="20">
        <v>-0.1386666666666666</v>
      </c>
      <c r="G8" s="20">
        <v>16.539233333333311</v>
      </c>
    </row>
    <row r="9" spans="1:7" x14ac:dyDescent="0.25">
      <c r="A9" s="19">
        <v>5</v>
      </c>
      <c r="B9" s="20">
        <v>61.22467741935484</v>
      </c>
      <c r="C9" s="20">
        <v>42.008870967741942</v>
      </c>
      <c r="D9" s="20">
        <v>20.145967741935483</v>
      </c>
      <c r="E9" s="20">
        <v>4.4964516129032255</v>
      </c>
      <c r="F9" s="20">
        <v>-0.15516129032258061</v>
      </c>
      <c r="G9" s="20">
        <v>25.54416129032256</v>
      </c>
    </row>
    <row r="10" spans="1:7" x14ac:dyDescent="0.25">
      <c r="A10" s="19">
        <v>6</v>
      </c>
      <c r="B10" s="20">
        <v>70.881666666666661</v>
      </c>
      <c r="C10" s="20">
        <v>48.828500000000005</v>
      </c>
      <c r="D10" s="20">
        <v>26.297166666666666</v>
      </c>
      <c r="E10" s="20">
        <v>6.9281666666666668</v>
      </c>
      <c r="F10" s="20">
        <v>0.31416666666666676</v>
      </c>
      <c r="G10" s="20">
        <v>30.649933333333355</v>
      </c>
    </row>
    <row r="11" spans="1:7" x14ac:dyDescent="0.25">
      <c r="A11" s="19">
        <v>7</v>
      </c>
      <c r="B11" s="20">
        <v>76.552258064516124</v>
      </c>
      <c r="C11" s="20">
        <v>54.174032258064521</v>
      </c>
      <c r="D11" s="20">
        <v>29.45241935483871</v>
      </c>
      <c r="E11" s="20">
        <v>7.7203225806451616</v>
      </c>
      <c r="F11" s="20">
        <v>0.31741935483870959</v>
      </c>
      <c r="G11" s="20">
        <v>33.643290322580661</v>
      </c>
    </row>
    <row r="12" spans="1:7" x14ac:dyDescent="0.25">
      <c r="A12" s="19">
        <v>8</v>
      </c>
      <c r="B12" s="20">
        <v>62.138064516129042</v>
      </c>
      <c r="C12" s="20">
        <v>41.740967741935492</v>
      </c>
      <c r="D12" s="20">
        <v>17.759999999999998</v>
      </c>
      <c r="E12" s="20">
        <v>2.4138709677419352</v>
      </c>
      <c r="F12" s="20">
        <v>-0.13838709677419356</v>
      </c>
      <c r="G12" s="20">
        <v>24.782903225806447</v>
      </c>
    </row>
    <row r="13" spans="1:7" x14ac:dyDescent="0.25">
      <c r="A13" s="19">
        <v>9</v>
      </c>
      <c r="B13" s="20">
        <v>48.285999999999994</v>
      </c>
      <c r="C13" s="20">
        <v>24.730000000000004</v>
      </c>
      <c r="D13" s="20">
        <v>4.7718333333333325</v>
      </c>
      <c r="E13" s="20">
        <v>-7.3666666666666672E-2</v>
      </c>
      <c r="F13" s="20">
        <v>-0.1083333333333333</v>
      </c>
      <c r="G13" s="20">
        <v>15.521166666666646</v>
      </c>
    </row>
    <row r="14" spans="1:7" x14ac:dyDescent="0.25">
      <c r="A14" s="19">
        <v>10</v>
      </c>
      <c r="B14" s="20">
        <v>22.863387096774197</v>
      </c>
      <c r="C14" s="20">
        <v>5.0759677419354849</v>
      </c>
      <c r="D14" s="20">
        <v>-5.5E-2</v>
      </c>
      <c r="E14" s="20">
        <v>-0.11741935483870965</v>
      </c>
      <c r="F14" s="20">
        <v>-5.8709677419354817E-2</v>
      </c>
      <c r="G14" s="20">
        <v>5.5416451612903233</v>
      </c>
    </row>
    <row r="15" spans="1:7" x14ac:dyDescent="0.25">
      <c r="A15" s="19">
        <v>11</v>
      </c>
      <c r="B15" s="20">
        <v>0.46899999999999992</v>
      </c>
      <c r="C15" s="20">
        <v>-0.13333333333333333</v>
      </c>
      <c r="D15" s="20">
        <v>-0.14599999999999996</v>
      </c>
      <c r="E15" s="20">
        <v>-0.15916666666666665</v>
      </c>
      <c r="F15" s="20">
        <v>-0.17199999999999999</v>
      </c>
      <c r="G15" s="20">
        <v>-2.8300000000000047E-2</v>
      </c>
    </row>
    <row r="16" spans="1:7" x14ac:dyDescent="0.25">
      <c r="A16" s="19">
        <v>12</v>
      </c>
      <c r="B16" s="20">
        <v>-0.82370967741935486</v>
      </c>
      <c r="C16" s="20">
        <v>-0.87645161290322582</v>
      </c>
      <c r="D16" s="20">
        <v>-0.8466129032258064</v>
      </c>
      <c r="E16" s="20">
        <v>-0.90129032258064534</v>
      </c>
      <c r="F16" s="20">
        <v>-0.92193548387096769</v>
      </c>
      <c r="G16" s="20">
        <v>-0.87400000000000022</v>
      </c>
    </row>
    <row r="17" spans="1:7" x14ac:dyDescent="0.25">
      <c r="A17" s="19" t="s">
        <v>35</v>
      </c>
      <c r="B17" s="20">
        <v>35.373232876712322</v>
      </c>
      <c r="C17" s="20">
        <v>21.307945205479456</v>
      </c>
      <c r="D17" s="20">
        <v>9.0307945205479303</v>
      </c>
      <c r="E17" s="20">
        <v>1.5563013698630157</v>
      </c>
      <c r="F17" s="20">
        <v>-0.28005479452054738</v>
      </c>
      <c r="G17" s="20">
        <v>13.397643835616435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Annual Summary</vt:lpstr>
      <vt:lpstr>Monthly Analysis</vt:lpstr>
      <vt:lpstr>VT Peak Pivot</vt:lpstr>
      <vt:lpstr>Hourly Generator and LMP Data</vt:lpstr>
      <vt:lpstr>Monthly Peak Data </vt:lpstr>
      <vt:lpstr>Monthly LMP and MWh Pivot</vt:lpstr>
      <vt:lpstr>Generation Hours Analysis</vt:lpstr>
      <vt:lpstr>ISO Peak Pivot</vt:lpstr>
    </vt:vector>
  </TitlesOfParts>
  <Company>Energy Initiatives,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Kieny, Craig</dc:creator>
  <cp:lastModifiedBy>Kieny, Craig</cp:lastModifiedBy>
  <cp:lastPrinted>2013-07-03T17:46:29Z</cp:lastPrinted>
  <dcterms:created xsi:type="dcterms:W3CDTF">2012-04-09T19:36:50Z</dcterms:created>
  <dcterms:modified xsi:type="dcterms:W3CDTF">2019-11-01T01:40:53Z</dcterms:modified>
</cp:coreProperties>
</file>